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D:\Rommel Daniel Cuba Calle\Escritorio\FORMULARIO 9\2025\5. Mayo 2025\"/>
    </mc:Choice>
  </mc:AlternateContent>
  <xr:revisionPtr revIDLastSave="0" documentId="13_ncr:1_{B333465A-F645-4C30-8010-C6711EC2E615}" xr6:coauthVersionLast="47" xr6:coauthVersionMax="47" xr10:uidLastSave="{00000000-0000-0000-0000-000000000000}"/>
  <bookViews>
    <workbookView xWindow="-120" yWindow="-120" windowWidth="29040" windowHeight="15840" tabRatio="693" firstSheet="4" activeTab="4" xr2:uid="{00000000-000D-0000-FFFF-FFFF00000000}"/>
  </bookViews>
  <sheets>
    <sheet name="Contactos" sheetId="34" state="hidden" r:id="rId1"/>
    <sheet name="bd_lista" sheetId="32" state="hidden" r:id="rId2"/>
    <sheet name="CUADRO" sheetId="31" state="hidden" r:id="rId3"/>
    <sheet name="Hoja de Trabajo para listado" sheetId="30" state="hidden" r:id="rId4"/>
    <sheet name="R1.02 (ex FORM. 9)" sheetId="3" r:id="rId5"/>
    <sheet name="RESUMEN" sheetId="8" state="hidden" r:id="rId6"/>
    <sheet name="CONCEPTOS" sheetId="24" r:id="rId7"/>
    <sheet name="CUT MN" sheetId="25" r:id="rId8"/>
    <sheet name="CUT ME" sheetId="26" r:id="rId9"/>
    <sheet name="TRL MN" sheetId="29" r:id="rId10"/>
    <sheet name="TRL ME" sheetId="20" r:id="rId11"/>
    <sheet name="CDI" sheetId="21" r:id="rId12"/>
    <sheet name="TCR MN" sheetId="27" r:id="rId13"/>
    <sheet name="TCR ME" sheetId="28" r:id="rId14"/>
    <sheet name="TFD MN" sheetId="35" r:id="rId15"/>
    <sheet name="TFD ME" sheetId="36" r:id="rId16"/>
    <sheet name="CVD_AUTO" sheetId="33" r:id="rId17"/>
  </sheets>
  <externalReferences>
    <externalReference r:id="rId18"/>
    <externalReference r:id="rId19"/>
    <externalReference r:id="rId20"/>
    <externalReference r:id="rId21"/>
    <externalReference r:id="rId22"/>
  </externalReferences>
  <definedNames>
    <definedName name="_xlnm._FilterDatabase" localSheetId="1" hidden="1">bd_lista!$A$2:$E$593</definedName>
    <definedName name="_xlnm._FilterDatabase" localSheetId="11" hidden="1">CDI!$A$7:$H$87</definedName>
    <definedName name="_xlnm._FilterDatabase" localSheetId="0" hidden="1">Contactos!$A$3:$E$536</definedName>
    <definedName name="_xlnm._FilterDatabase" localSheetId="2" hidden="1">CUADRO!$A$4:$AA$1182</definedName>
    <definedName name="_xlnm._FilterDatabase" localSheetId="8" hidden="1">'CUT ME'!$A$7:$T$197</definedName>
    <definedName name="_xlnm._FilterDatabase" localSheetId="7" hidden="1">'CUT MN'!$A$7:$T$2613</definedName>
    <definedName name="_xlnm._FilterDatabase" localSheetId="16" hidden="1">CVD_AUTO!$A$6:$J$87</definedName>
    <definedName name="_xlnm._FilterDatabase" localSheetId="5" hidden="1">RESUMEN!$A$10:$AQ$600</definedName>
    <definedName name="_xlnm._FilterDatabase" localSheetId="13" hidden="1">'TCR ME'!$A$6:$F$6</definedName>
    <definedName name="_xlnm._FilterDatabase" localSheetId="12" hidden="1">'TCR MN'!$A$6:$F$61</definedName>
    <definedName name="_xlnm._FilterDatabase" localSheetId="15" hidden="1">'TFD ME'!$A$6:$F$6</definedName>
    <definedName name="_xlnm._FilterDatabase" localSheetId="14" hidden="1">'TFD MN'!$A$6:$F$12</definedName>
    <definedName name="_xlnm._FilterDatabase" localSheetId="10" hidden="1">'TRL ME'!$A$7:$P$62</definedName>
    <definedName name="_xlnm._FilterDatabase" localSheetId="9" hidden="1">'TRL MN'!$A$7:$P$133</definedName>
    <definedName name="_Key1" localSheetId="1" hidden="1">#REF!</definedName>
    <definedName name="_Key1" localSheetId="11" hidden="1">#REF!</definedName>
    <definedName name="_Key1" localSheetId="8" hidden="1">#REF!</definedName>
    <definedName name="_Key1" localSheetId="5" hidden="1">#REF!</definedName>
    <definedName name="_Key1" localSheetId="13" hidden="1">#REF!</definedName>
    <definedName name="_Key1" localSheetId="12" hidden="1">#REF!</definedName>
    <definedName name="_Key1" localSheetId="15" hidden="1">#REF!</definedName>
    <definedName name="_Key1" localSheetId="14" hidden="1">#REF!</definedName>
    <definedName name="_Key1" localSheetId="9" hidden="1">#REF!</definedName>
    <definedName name="_Key1" hidden="1">#REF!</definedName>
    <definedName name="_Key2" localSheetId="1" hidden="1">#REF!</definedName>
    <definedName name="_Key2" localSheetId="11" hidden="1">#REF!</definedName>
    <definedName name="_Key2" localSheetId="8" hidden="1">#REF!</definedName>
    <definedName name="_Key2" localSheetId="5" hidden="1">#REF!</definedName>
    <definedName name="_Key2" localSheetId="13" hidden="1">#REF!</definedName>
    <definedName name="_Key2" localSheetId="12" hidden="1">#REF!</definedName>
    <definedName name="_Key2" localSheetId="15" hidden="1">#REF!</definedName>
    <definedName name="_Key2" localSheetId="14" hidden="1">#REF!</definedName>
    <definedName name="_Key2" localSheetId="9" hidden="1">#REF!</definedName>
    <definedName name="_Key2" hidden="1">#REF!</definedName>
    <definedName name="_Order1" hidden="1">255</definedName>
    <definedName name="_Order2" hidden="1">255</definedName>
    <definedName name="_Sort" localSheetId="1" hidden="1">#REF!</definedName>
    <definedName name="_Sort" localSheetId="11" hidden="1">#REF!</definedName>
    <definedName name="_Sort" localSheetId="8" hidden="1">#REF!</definedName>
    <definedName name="_Sort" localSheetId="5" hidden="1">#REF!</definedName>
    <definedName name="_Sort" localSheetId="13" hidden="1">#REF!</definedName>
    <definedName name="_Sort" localSheetId="12" hidden="1">#REF!</definedName>
    <definedName name="_Sort" localSheetId="15" hidden="1">#REF!</definedName>
    <definedName name="_Sort" localSheetId="14" hidden="1">#REF!</definedName>
    <definedName name="_Sort" localSheetId="9" hidden="1">#REF!</definedName>
    <definedName name="_Sort" hidden="1">#REF!</definedName>
    <definedName name="_xlnm.Print_Area" localSheetId="11">CDI!$A$1:$H$91</definedName>
    <definedName name="_xlnm.Print_Area" localSheetId="6">CONCEPTOS!$A$1:$C$64</definedName>
    <definedName name="_xlnm.Print_Area" localSheetId="8">'CUT ME'!$A$1:$T$216</definedName>
    <definedName name="_xlnm.Print_Area" localSheetId="7">'CUT MN'!$A$1:$T$2634</definedName>
    <definedName name="_xlnm.Print_Area" localSheetId="16">CVD_AUTO!$A$1:$J$90</definedName>
    <definedName name="_xlnm.Print_Area" localSheetId="4">'R1.02 (ex FORM. 9)'!$A$1:$AF$62</definedName>
    <definedName name="_xlnm.Print_Area" localSheetId="5">RESUMEN!$A$1:$AQ$603</definedName>
    <definedName name="_xlnm.Print_Area" localSheetId="13">'TCR ME'!$A$1:$G$11</definedName>
    <definedName name="_xlnm.Print_Area" localSheetId="12">'TCR MN'!$A$1:$F$63</definedName>
    <definedName name="_xlnm.Print_Area" localSheetId="15">'TFD ME'!$A$1:$G$10</definedName>
    <definedName name="_xlnm.Print_Area" localSheetId="14">'TFD MN'!$A$1:$F$14</definedName>
    <definedName name="_xlnm.Print_Area" localSheetId="10">'TRL ME'!$A$1:$Q$81</definedName>
    <definedName name="_xlnm.Print_Area" localSheetId="9">'TRL MN'!$A$1:$Q$153</definedName>
    <definedName name="cod_ent">[1]RESUMEN!$A$11:$A$616</definedName>
    <definedName name="Cuadro_Ent">[1]RESUMEN!$A$11:$C$616</definedName>
    <definedName name="gy" localSheetId="9" hidden="1">#REF!</definedName>
    <definedName name="gy" hidden="1">#REF!</definedName>
    <definedName name="MARZO" localSheetId="1" hidden="1">#REF!</definedName>
    <definedName name="MARZO" localSheetId="11" hidden="1">#REF!</definedName>
    <definedName name="MARZO" localSheetId="8" hidden="1">#REF!</definedName>
    <definedName name="MARZO" localSheetId="5" hidden="1">#REF!</definedName>
    <definedName name="MARZO" localSheetId="13" hidden="1">#REF!</definedName>
    <definedName name="MARZO" localSheetId="12" hidden="1">#REF!</definedName>
    <definedName name="MARZO" localSheetId="15" hidden="1">#REF!</definedName>
    <definedName name="MARZO" localSheetId="14" hidden="1">#REF!</definedName>
    <definedName name="MARZO" localSheetId="9" hidden="1">#REF!</definedName>
    <definedName name="MARZO" hidden="1">#REF!</definedName>
    <definedName name="TCRME" localSheetId="9" hidden="1">#REF!</definedName>
    <definedName name="TCRME" hidden="1">#REF!</definedName>
    <definedName name="_xlnm.Print_Titles" localSheetId="11">CDI!$1:$7</definedName>
    <definedName name="_xlnm.Print_Titles" localSheetId="8">'CUT ME'!$1:$7</definedName>
    <definedName name="_xlnm.Print_Titles" localSheetId="7">'CUT MN'!$1:$7</definedName>
    <definedName name="_xlnm.Print_Titles" localSheetId="16">CVD_AUTO!$1:$6</definedName>
    <definedName name="_xlnm.Print_Titles" localSheetId="5">RESUMEN!$1:$10</definedName>
    <definedName name="_xlnm.Print_Titles" localSheetId="10">'TRL ME'!$1:$6</definedName>
    <definedName name="_xlnm.Print_Titles" localSheetId="9">'TRL MN'!$1:$7</definedName>
  </definedNames>
  <calcPr calcId="191029"/>
  <pivotCaches>
    <pivotCache cacheId="143" r:id="rId23"/>
    <pivotCache cacheId="149" r:id="rId24"/>
    <pivotCache cacheId="155" r:id="rId25"/>
    <pivotCache cacheId="161" r:id="rId26"/>
    <pivotCache cacheId="166" r:id="rId2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85" i="31" l="1"/>
  <c r="U380" i="31"/>
  <c r="W379" i="31"/>
  <c r="U379" i="31"/>
  <c r="D379" i="31"/>
  <c r="C380" i="31"/>
  <c r="C379" i="31"/>
  <c r="B379" i="31"/>
  <c r="U286" i="31"/>
  <c r="U285" i="31"/>
  <c r="B188" i="32"/>
  <c r="C286" i="31"/>
  <c r="C285" i="31"/>
  <c r="D285" i="31" s="1"/>
  <c r="B285" i="31"/>
  <c r="H79" i="21"/>
  <c r="H80" i="21"/>
  <c r="H81" i="21"/>
  <c r="H82" i="21"/>
  <c r="H83" i="21"/>
  <c r="H84" i="21"/>
  <c r="H85" i="21"/>
  <c r="H86" i="21"/>
  <c r="H87" i="21"/>
  <c r="D89" i="21"/>
  <c r="E89" i="21"/>
  <c r="F89" i="21"/>
  <c r="G89"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N64" i="20"/>
  <c r="O64" i="20"/>
  <c r="E536" i="34"/>
  <c r="E535" i="34"/>
  <c r="E534" i="34"/>
  <c r="E533" i="34"/>
  <c r="E532" i="34"/>
  <c r="E531" i="34"/>
  <c r="E530" i="34"/>
  <c r="E529" i="34"/>
  <c r="E528" i="34"/>
  <c r="E527" i="34"/>
  <c r="E526" i="34"/>
  <c r="E525" i="34"/>
  <c r="E524" i="34"/>
  <c r="E523" i="34"/>
  <c r="E522" i="34"/>
  <c r="E521" i="34"/>
  <c r="E520" i="34"/>
  <c r="E519" i="34"/>
  <c r="E518" i="34"/>
  <c r="E517" i="34"/>
  <c r="E516" i="34"/>
  <c r="E515" i="34"/>
  <c r="E514" i="34"/>
  <c r="E513" i="34"/>
  <c r="E512" i="34"/>
  <c r="E511" i="34"/>
  <c r="E510" i="34"/>
  <c r="E509" i="34"/>
  <c r="E508" i="34"/>
  <c r="E507" i="34"/>
  <c r="E506" i="34"/>
  <c r="E505" i="34"/>
  <c r="E504" i="34"/>
  <c r="E503" i="34"/>
  <c r="E502" i="34"/>
  <c r="E501" i="34"/>
  <c r="E500" i="34"/>
  <c r="E499" i="34"/>
  <c r="E498" i="34"/>
  <c r="E497" i="34"/>
  <c r="E496" i="34"/>
  <c r="E495" i="34"/>
  <c r="E494" i="34"/>
  <c r="E493" i="34"/>
  <c r="E492" i="34"/>
  <c r="E491" i="34"/>
  <c r="E490" i="34"/>
  <c r="E489" i="34"/>
  <c r="E488" i="34"/>
  <c r="E487" i="34"/>
  <c r="E486" i="34"/>
  <c r="E485" i="34"/>
  <c r="E484" i="34"/>
  <c r="E483" i="34"/>
  <c r="E482" i="34"/>
  <c r="E481" i="34"/>
  <c r="E480" i="34"/>
  <c r="E479" i="34"/>
  <c r="E478" i="34"/>
  <c r="E477" i="34"/>
  <c r="E476" i="34"/>
  <c r="E475" i="34"/>
  <c r="E474" i="34"/>
  <c r="E473" i="34"/>
  <c r="E472" i="34"/>
  <c r="E471" i="34"/>
  <c r="E470" i="34"/>
  <c r="E469" i="34"/>
  <c r="E468" i="34"/>
  <c r="E467" i="34"/>
  <c r="E466" i="34"/>
  <c r="E465" i="34"/>
  <c r="E464" i="34"/>
  <c r="E463" i="34"/>
  <c r="E462" i="34"/>
  <c r="E461" i="34"/>
  <c r="E460" i="34"/>
  <c r="E459" i="34"/>
  <c r="E458" i="34"/>
  <c r="E457" i="34"/>
  <c r="E456" i="34"/>
  <c r="E455" i="34"/>
  <c r="E454" i="34"/>
  <c r="E453" i="34"/>
  <c r="E452" i="34"/>
  <c r="E451" i="34"/>
  <c r="E450" i="34"/>
  <c r="E449" i="34"/>
  <c r="E448" i="34"/>
  <c r="E447" i="34"/>
  <c r="E446" i="34"/>
  <c r="E445" i="34"/>
  <c r="E444" i="34"/>
  <c r="E443" i="34"/>
  <c r="E442" i="34"/>
  <c r="E441" i="34"/>
  <c r="E440" i="34"/>
  <c r="E439" i="34"/>
  <c r="E438" i="34"/>
  <c r="E437" i="34"/>
  <c r="E436" i="34"/>
  <c r="E435" i="34"/>
  <c r="E434" i="34"/>
  <c r="E433" i="34"/>
  <c r="E432" i="34"/>
  <c r="E431" i="34"/>
  <c r="E430" i="34"/>
  <c r="E429" i="34"/>
  <c r="E428" i="34"/>
  <c r="E427" i="34"/>
  <c r="E426" i="34"/>
  <c r="E425" i="34"/>
  <c r="E424" i="34"/>
  <c r="E423" i="34"/>
  <c r="E422" i="34"/>
  <c r="E421" i="34"/>
  <c r="E420" i="34"/>
  <c r="E419" i="34"/>
  <c r="E418" i="34"/>
  <c r="E417" i="34"/>
  <c r="E416" i="34"/>
  <c r="E415" i="34"/>
  <c r="E414" i="34"/>
  <c r="E413" i="34"/>
  <c r="E412" i="34"/>
  <c r="E411" i="34"/>
  <c r="E410" i="34"/>
  <c r="E409" i="34"/>
  <c r="E408" i="34"/>
  <c r="E407" i="34"/>
  <c r="E406" i="34"/>
  <c r="E405" i="34"/>
  <c r="E404" i="34"/>
  <c r="E403" i="34"/>
  <c r="E402" i="34"/>
  <c r="E401" i="34"/>
  <c r="E400" i="34"/>
  <c r="E399" i="34"/>
  <c r="E398" i="34"/>
  <c r="E397" i="34"/>
  <c r="E396" i="34"/>
  <c r="E395" i="34"/>
  <c r="E394" i="34"/>
  <c r="E393" i="34"/>
  <c r="E392" i="34"/>
  <c r="E391" i="34"/>
  <c r="E390" i="34"/>
  <c r="E389" i="34"/>
  <c r="E388" i="34"/>
  <c r="E387" i="34"/>
  <c r="E386" i="34"/>
  <c r="E385" i="34"/>
  <c r="E384" i="34"/>
  <c r="E383" i="34"/>
  <c r="E382" i="34"/>
  <c r="E381" i="34"/>
  <c r="E380" i="34"/>
  <c r="E379" i="34"/>
  <c r="E378" i="34"/>
  <c r="E377" i="34"/>
  <c r="E376" i="34"/>
  <c r="E375" i="34"/>
  <c r="E374" i="34"/>
  <c r="E373" i="34"/>
  <c r="E372" i="34"/>
  <c r="E371" i="34"/>
  <c r="E370" i="34"/>
  <c r="E369" i="34"/>
  <c r="E368" i="34"/>
  <c r="E367" i="34"/>
  <c r="E366" i="34"/>
  <c r="E365" i="34"/>
  <c r="E364" i="34"/>
  <c r="E363" i="34"/>
  <c r="E362" i="34"/>
  <c r="E361" i="34"/>
  <c r="E360" i="34"/>
  <c r="E359" i="34"/>
  <c r="E358" i="34"/>
  <c r="E357" i="34"/>
  <c r="E356" i="34"/>
  <c r="E355" i="34"/>
  <c r="E354" i="34"/>
  <c r="E353" i="34"/>
  <c r="E352" i="34"/>
  <c r="E351" i="34"/>
  <c r="E350" i="34"/>
  <c r="E349" i="34"/>
  <c r="E348" i="34"/>
  <c r="E347" i="34"/>
  <c r="E346" i="34"/>
  <c r="E345" i="34"/>
  <c r="E344" i="34"/>
  <c r="E343" i="34"/>
  <c r="E342" i="34"/>
  <c r="E341" i="34"/>
  <c r="E340" i="34"/>
  <c r="E339" i="34"/>
  <c r="E338" i="34"/>
  <c r="E337" i="34"/>
  <c r="E336" i="34"/>
  <c r="E335" i="34"/>
  <c r="E334" i="34"/>
  <c r="E333" i="34"/>
  <c r="E332" i="34"/>
  <c r="E331" i="34"/>
  <c r="E330" i="34"/>
  <c r="E329" i="34"/>
  <c r="E328" i="34"/>
  <c r="E327" i="34"/>
  <c r="E326" i="34"/>
  <c r="E325" i="34"/>
  <c r="E324" i="34"/>
  <c r="E323" i="34"/>
  <c r="E322" i="34"/>
  <c r="E321" i="34"/>
  <c r="E320" i="34"/>
  <c r="E319" i="34"/>
  <c r="E318" i="34"/>
  <c r="E317" i="34"/>
  <c r="E316" i="34"/>
  <c r="E315" i="34"/>
  <c r="E314" i="34"/>
  <c r="E313" i="34"/>
  <c r="E312" i="34"/>
  <c r="E311" i="34"/>
  <c r="E310" i="34"/>
  <c r="E309" i="34"/>
  <c r="E308" i="34"/>
  <c r="E307" i="34"/>
  <c r="E306" i="34"/>
  <c r="E305" i="34"/>
  <c r="E304" i="34"/>
  <c r="E303" i="34"/>
  <c r="E302" i="34"/>
  <c r="E301" i="34"/>
  <c r="E300" i="34"/>
  <c r="E299" i="34"/>
  <c r="E298" i="34"/>
  <c r="E297" i="34"/>
  <c r="E296" i="34"/>
  <c r="E295" i="34"/>
  <c r="E294" i="34"/>
  <c r="E293" i="34"/>
  <c r="E292" i="34"/>
  <c r="E291" i="34"/>
  <c r="E290" i="34"/>
  <c r="E289" i="34"/>
  <c r="E288" i="34"/>
  <c r="E287" i="34"/>
  <c r="E286" i="34"/>
  <c r="E285" i="34"/>
  <c r="E284" i="34"/>
  <c r="E283" i="34"/>
  <c r="E282" i="34"/>
  <c r="E281" i="34"/>
  <c r="E280" i="34"/>
  <c r="E279" i="34"/>
  <c r="E278" i="34"/>
  <c r="E277" i="34"/>
  <c r="E276" i="34"/>
  <c r="E275" i="34"/>
  <c r="E274" i="34"/>
  <c r="E273" i="34"/>
  <c r="E272" i="34"/>
  <c r="E271" i="34"/>
  <c r="E270" i="34"/>
  <c r="E269" i="34"/>
  <c r="E268" i="34"/>
  <c r="E267" i="34"/>
  <c r="E266" i="34"/>
  <c r="E265" i="34"/>
  <c r="E264" i="34"/>
  <c r="E263" i="34"/>
  <c r="E262" i="34"/>
  <c r="E261" i="34"/>
  <c r="E260" i="34"/>
  <c r="E259" i="34"/>
  <c r="E258" i="34"/>
  <c r="E257" i="34"/>
  <c r="E256" i="34"/>
  <c r="E255" i="34"/>
  <c r="E254" i="34"/>
  <c r="E253" i="34"/>
  <c r="E252" i="34"/>
  <c r="E251" i="34"/>
  <c r="E250" i="34"/>
  <c r="E249" i="34"/>
  <c r="E248" i="34"/>
  <c r="E247" i="34"/>
  <c r="E246" i="34"/>
  <c r="E245" i="34"/>
  <c r="E244" i="34"/>
  <c r="E243" i="34"/>
  <c r="E242" i="34"/>
  <c r="E241" i="34"/>
  <c r="E240" i="34"/>
  <c r="E239" i="34"/>
  <c r="E238" i="34"/>
  <c r="E237" i="34"/>
  <c r="E236" i="34"/>
  <c r="E235" i="34"/>
  <c r="E234" i="34"/>
  <c r="E233" i="34"/>
  <c r="E232" i="34"/>
  <c r="E231" i="34"/>
  <c r="E230" i="34"/>
  <c r="E229" i="34"/>
  <c r="E228" i="34"/>
  <c r="E227" i="34"/>
  <c r="E226" i="34"/>
  <c r="E225" i="34"/>
  <c r="E224" i="34"/>
  <c r="E223" i="34"/>
  <c r="E222" i="34"/>
  <c r="E221" i="34"/>
  <c r="E220" i="34"/>
  <c r="E219" i="34"/>
  <c r="E218" i="34"/>
  <c r="E217" i="34"/>
  <c r="E216" i="34"/>
  <c r="E215" i="34"/>
  <c r="E214" i="34"/>
  <c r="E213" i="34"/>
  <c r="E212" i="34"/>
  <c r="E211" i="34"/>
  <c r="E210" i="34"/>
  <c r="E209" i="34"/>
  <c r="E208" i="34"/>
  <c r="E207" i="34"/>
  <c r="E206" i="34"/>
  <c r="E205" i="34"/>
  <c r="E204" i="34"/>
  <c r="E203" i="34"/>
  <c r="E202" i="34"/>
  <c r="E201" i="34"/>
  <c r="E200" i="34"/>
  <c r="E199" i="34"/>
  <c r="E198" i="34"/>
  <c r="E197" i="34"/>
  <c r="E196" i="34"/>
  <c r="E195" i="34"/>
  <c r="E194" i="34"/>
  <c r="E193" i="34"/>
  <c r="E192" i="34"/>
  <c r="E191" i="34"/>
  <c r="E190" i="34"/>
  <c r="E189" i="34"/>
  <c r="E188" i="34"/>
  <c r="E187" i="34"/>
  <c r="E186" i="34"/>
  <c r="E185" i="34"/>
  <c r="E184" i="34"/>
  <c r="E183" i="34"/>
  <c r="E177" i="34"/>
  <c r="E175" i="34"/>
  <c r="E169" i="34"/>
  <c r="E167" i="34"/>
  <c r="E161" i="34"/>
  <c r="E159" i="34"/>
  <c r="E153" i="34"/>
  <c r="E151" i="34"/>
  <c r="E145" i="34"/>
  <c r="E143" i="34"/>
  <c r="E137" i="34"/>
  <c r="E135" i="34"/>
  <c r="E129" i="34"/>
  <c r="E127" i="34"/>
  <c r="E121" i="34"/>
  <c r="E119" i="34"/>
  <c r="E113" i="34"/>
  <c r="E111" i="34"/>
  <c r="E105" i="34"/>
  <c r="E103" i="34"/>
  <c r="E97" i="34"/>
  <c r="E95" i="34"/>
  <c r="E89" i="34"/>
  <c r="E87" i="34"/>
  <c r="E81" i="34"/>
  <c r="E79" i="34"/>
  <c r="E73" i="34"/>
  <c r="E71" i="34"/>
  <c r="E65" i="34"/>
  <c r="E63" i="34"/>
  <c r="E57" i="34"/>
  <c r="E55" i="34"/>
  <c r="E50" i="34"/>
  <c r="E49" i="34"/>
  <c r="E48" i="34"/>
  <c r="E47" i="34"/>
  <c r="E46" i="34"/>
  <c r="E45" i="34"/>
  <c r="E44" i="34"/>
  <c r="E43" i="34"/>
  <c r="E42" i="34"/>
  <c r="E41" i="34"/>
  <c r="E40" i="34"/>
  <c r="E33" i="34"/>
  <c r="D536" i="34"/>
  <c r="D535" i="34"/>
  <c r="D534" i="34"/>
  <c r="D533" i="34"/>
  <c r="D532" i="34"/>
  <c r="D531" i="34"/>
  <c r="D530" i="34"/>
  <c r="D529" i="34"/>
  <c r="D528" i="34"/>
  <c r="D527" i="34"/>
  <c r="D526" i="34"/>
  <c r="D525" i="34"/>
  <c r="D524" i="34"/>
  <c r="D523" i="34"/>
  <c r="D522" i="34"/>
  <c r="D521" i="34"/>
  <c r="D520" i="34"/>
  <c r="D519" i="34"/>
  <c r="D518" i="34"/>
  <c r="D517" i="34"/>
  <c r="D516" i="34"/>
  <c r="D515" i="34"/>
  <c r="D514" i="34"/>
  <c r="D513" i="34"/>
  <c r="D512" i="34"/>
  <c r="D511" i="34"/>
  <c r="D510" i="34"/>
  <c r="D509" i="34"/>
  <c r="D508" i="34"/>
  <c r="D507" i="34"/>
  <c r="D506" i="34"/>
  <c r="D505" i="34"/>
  <c r="D504" i="34"/>
  <c r="D503" i="34"/>
  <c r="D502" i="34"/>
  <c r="D501" i="34"/>
  <c r="D500" i="34"/>
  <c r="D499" i="34"/>
  <c r="D498" i="34"/>
  <c r="D497" i="34"/>
  <c r="D496" i="34"/>
  <c r="D495" i="34"/>
  <c r="D494" i="34"/>
  <c r="D493" i="34"/>
  <c r="D492" i="34"/>
  <c r="D491" i="34"/>
  <c r="D490" i="34"/>
  <c r="D489" i="34"/>
  <c r="D488" i="34"/>
  <c r="D487" i="34"/>
  <c r="D486" i="34"/>
  <c r="D485" i="34"/>
  <c r="D484" i="34"/>
  <c r="D483" i="34"/>
  <c r="D482" i="34"/>
  <c r="D481" i="34"/>
  <c r="D480" i="34"/>
  <c r="D479" i="34"/>
  <c r="D478" i="34"/>
  <c r="D477" i="34"/>
  <c r="D476" i="34"/>
  <c r="D475" i="34"/>
  <c r="D474" i="34"/>
  <c r="D473" i="34"/>
  <c r="D472" i="34"/>
  <c r="D471" i="34"/>
  <c r="D470" i="34"/>
  <c r="D469" i="34"/>
  <c r="D468" i="34"/>
  <c r="D467" i="34"/>
  <c r="D466" i="34"/>
  <c r="D465" i="34"/>
  <c r="D464" i="34"/>
  <c r="D463" i="34"/>
  <c r="D462" i="34"/>
  <c r="D461" i="34"/>
  <c r="D460" i="34"/>
  <c r="D459" i="34"/>
  <c r="D458" i="34"/>
  <c r="D457" i="34"/>
  <c r="D456" i="34"/>
  <c r="D455" i="34"/>
  <c r="D454" i="34"/>
  <c r="D453" i="34"/>
  <c r="D452" i="34"/>
  <c r="D451" i="34"/>
  <c r="D450" i="34"/>
  <c r="D449" i="34"/>
  <c r="D448" i="34"/>
  <c r="D447" i="34"/>
  <c r="D446" i="34"/>
  <c r="D445" i="34"/>
  <c r="D444" i="34"/>
  <c r="D443" i="34"/>
  <c r="D442" i="34"/>
  <c r="D441" i="34"/>
  <c r="D440" i="34"/>
  <c r="D439" i="34"/>
  <c r="D438" i="34"/>
  <c r="D437" i="34"/>
  <c r="D436" i="34"/>
  <c r="D435" i="34"/>
  <c r="D434" i="34"/>
  <c r="D433" i="34"/>
  <c r="D432" i="34"/>
  <c r="D431" i="34"/>
  <c r="D430" i="34"/>
  <c r="D429" i="34"/>
  <c r="D428" i="34"/>
  <c r="D427" i="34"/>
  <c r="D426" i="34"/>
  <c r="D425" i="34"/>
  <c r="D424" i="34"/>
  <c r="D423" i="34"/>
  <c r="D422" i="34"/>
  <c r="D421" i="34"/>
  <c r="D420" i="34"/>
  <c r="D419" i="34"/>
  <c r="D418" i="34"/>
  <c r="D417" i="34"/>
  <c r="D416" i="34"/>
  <c r="D415" i="34"/>
  <c r="D414" i="34"/>
  <c r="D413" i="34"/>
  <c r="D412" i="34"/>
  <c r="D411" i="34"/>
  <c r="D410" i="34"/>
  <c r="D409" i="34"/>
  <c r="D408" i="34"/>
  <c r="D407" i="34"/>
  <c r="D406" i="34"/>
  <c r="D405" i="34"/>
  <c r="D404" i="34"/>
  <c r="D403" i="34"/>
  <c r="D402" i="34"/>
  <c r="D401" i="34"/>
  <c r="D400" i="34"/>
  <c r="D399" i="34"/>
  <c r="D398" i="34"/>
  <c r="D397" i="34"/>
  <c r="D396" i="34"/>
  <c r="D395" i="34"/>
  <c r="D394" i="34"/>
  <c r="D393" i="34"/>
  <c r="D392" i="34"/>
  <c r="D391" i="34"/>
  <c r="D390" i="34"/>
  <c r="D389" i="34"/>
  <c r="D388" i="34"/>
  <c r="D387" i="34"/>
  <c r="D386" i="34"/>
  <c r="D385" i="34"/>
  <c r="D384" i="34"/>
  <c r="D383" i="34"/>
  <c r="D382" i="34"/>
  <c r="D381" i="34"/>
  <c r="D380" i="34"/>
  <c r="D379" i="34"/>
  <c r="D378" i="34"/>
  <c r="D377" i="34"/>
  <c r="D376" i="34"/>
  <c r="D375" i="34"/>
  <c r="D374" i="34"/>
  <c r="D373" i="34"/>
  <c r="D372" i="34"/>
  <c r="D371" i="34"/>
  <c r="D370" i="34"/>
  <c r="D369" i="34"/>
  <c r="D368" i="34"/>
  <c r="D367" i="34"/>
  <c r="D366" i="34"/>
  <c r="D365" i="34"/>
  <c r="D364" i="34"/>
  <c r="D363" i="34"/>
  <c r="D362" i="34"/>
  <c r="D361" i="34"/>
  <c r="D360" i="34"/>
  <c r="D359" i="34"/>
  <c r="D358" i="34"/>
  <c r="D357" i="34"/>
  <c r="D356" i="34"/>
  <c r="D355" i="34"/>
  <c r="D354" i="34"/>
  <c r="D353" i="34"/>
  <c r="D352" i="34"/>
  <c r="D351" i="34"/>
  <c r="D350" i="34"/>
  <c r="D349" i="34"/>
  <c r="D348" i="34"/>
  <c r="D347" i="34"/>
  <c r="D346" i="34"/>
  <c r="D345" i="34"/>
  <c r="D344" i="34"/>
  <c r="D343" i="34"/>
  <c r="D342" i="34"/>
  <c r="D341" i="34"/>
  <c r="D340" i="34"/>
  <c r="D339" i="34"/>
  <c r="D338" i="34"/>
  <c r="D337" i="34"/>
  <c r="D336" i="34"/>
  <c r="D335" i="34"/>
  <c r="D334" i="34"/>
  <c r="D333" i="34"/>
  <c r="D332" i="34"/>
  <c r="D331" i="34"/>
  <c r="D330" i="34"/>
  <c r="D329" i="34"/>
  <c r="D328" i="34"/>
  <c r="D327" i="34"/>
  <c r="D326" i="34"/>
  <c r="D325" i="34"/>
  <c r="D324" i="34"/>
  <c r="D323" i="34"/>
  <c r="D322" i="34"/>
  <c r="D321" i="34"/>
  <c r="D320" i="34"/>
  <c r="D319" i="34"/>
  <c r="D318" i="34"/>
  <c r="D317" i="34"/>
  <c r="D316" i="34"/>
  <c r="D315" i="34"/>
  <c r="D314" i="34"/>
  <c r="D313" i="34"/>
  <c r="D312" i="34"/>
  <c r="D311" i="34"/>
  <c r="D310" i="34"/>
  <c r="D309" i="34"/>
  <c r="D308" i="34"/>
  <c r="D307" i="34"/>
  <c r="D306" i="34"/>
  <c r="D305" i="34"/>
  <c r="D304" i="34"/>
  <c r="D303" i="34"/>
  <c r="D302" i="34"/>
  <c r="D301" i="34"/>
  <c r="D300" i="34"/>
  <c r="D299" i="34"/>
  <c r="D298" i="34"/>
  <c r="D297" i="34"/>
  <c r="D296" i="34"/>
  <c r="D295" i="34"/>
  <c r="D294" i="34"/>
  <c r="D293" i="34"/>
  <c r="D292" i="34"/>
  <c r="D291" i="34"/>
  <c r="D290" i="34"/>
  <c r="D289" i="34"/>
  <c r="D288" i="34"/>
  <c r="D287" i="34"/>
  <c r="D286" i="34"/>
  <c r="D285" i="34"/>
  <c r="D284" i="34"/>
  <c r="D283" i="34"/>
  <c r="D282" i="34"/>
  <c r="D281" i="34"/>
  <c r="D280" i="34"/>
  <c r="D279" i="34"/>
  <c r="D278" i="34"/>
  <c r="D277" i="34"/>
  <c r="D276" i="34"/>
  <c r="D275" i="34"/>
  <c r="D274" i="34"/>
  <c r="D273" i="34"/>
  <c r="D272" i="34"/>
  <c r="D271" i="34"/>
  <c r="D270" i="34"/>
  <c r="D269" i="34"/>
  <c r="D268" i="34"/>
  <c r="D267" i="34"/>
  <c r="D266" i="34"/>
  <c r="D265" i="34"/>
  <c r="D264" i="34"/>
  <c r="D263" i="34"/>
  <c r="D262" i="34"/>
  <c r="D261" i="34"/>
  <c r="D260" i="34"/>
  <c r="D259" i="34"/>
  <c r="D258" i="34"/>
  <c r="D257" i="34"/>
  <c r="D256" i="34"/>
  <c r="D255" i="34"/>
  <c r="D254" i="34"/>
  <c r="D253" i="34"/>
  <c r="D252" i="34"/>
  <c r="D251" i="34"/>
  <c r="D250" i="34"/>
  <c r="D249" i="34"/>
  <c r="D248" i="34"/>
  <c r="D247" i="34"/>
  <c r="D246" i="34"/>
  <c r="D245" i="34"/>
  <c r="D244" i="34"/>
  <c r="D243" i="34"/>
  <c r="D242" i="34"/>
  <c r="D241" i="34"/>
  <c r="D240" i="34"/>
  <c r="D239" i="34"/>
  <c r="D238" i="34"/>
  <c r="D237" i="34"/>
  <c r="D236" i="34"/>
  <c r="D235" i="34"/>
  <c r="D234" i="34"/>
  <c r="D233" i="34"/>
  <c r="D232" i="34"/>
  <c r="D231" i="34"/>
  <c r="D230" i="34"/>
  <c r="D229" i="34"/>
  <c r="D228" i="34"/>
  <c r="D227" i="34"/>
  <c r="D226" i="34"/>
  <c r="D225" i="34"/>
  <c r="D224" i="34"/>
  <c r="D223" i="34"/>
  <c r="D222" i="34"/>
  <c r="D221" i="34"/>
  <c r="D220" i="34"/>
  <c r="D219" i="34"/>
  <c r="D218" i="34"/>
  <c r="D217" i="34"/>
  <c r="D216" i="34"/>
  <c r="D215" i="34"/>
  <c r="D214" i="34"/>
  <c r="D213" i="34"/>
  <c r="D212" i="34"/>
  <c r="D211" i="34"/>
  <c r="D210" i="34"/>
  <c r="D209" i="34"/>
  <c r="D208" i="34"/>
  <c r="D207" i="34"/>
  <c r="D206" i="34"/>
  <c r="D205" i="34"/>
  <c r="D204" i="34"/>
  <c r="D203" i="34"/>
  <c r="D202" i="34"/>
  <c r="D201" i="34"/>
  <c r="D200" i="34"/>
  <c r="D199" i="34"/>
  <c r="D198" i="34"/>
  <c r="D197" i="34"/>
  <c r="D196" i="34"/>
  <c r="D195" i="34"/>
  <c r="D194" i="34"/>
  <c r="D193" i="34"/>
  <c r="D192" i="34"/>
  <c r="D191" i="34"/>
  <c r="D190" i="34"/>
  <c r="D189" i="34"/>
  <c r="D188" i="34"/>
  <c r="D187" i="34"/>
  <c r="D186" i="34"/>
  <c r="D185" i="34"/>
  <c r="D184" i="34"/>
  <c r="D182" i="34"/>
  <c r="D180" i="34"/>
  <c r="D179" i="34"/>
  <c r="D174" i="34"/>
  <c r="D172" i="34"/>
  <c r="D171" i="34"/>
  <c r="D166" i="34"/>
  <c r="D164" i="34"/>
  <c r="D163" i="34"/>
  <c r="D158" i="34"/>
  <c r="D156" i="34"/>
  <c r="D155" i="34"/>
  <c r="D150" i="34"/>
  <c r="D148" i="34"/>
  <c r="D147" i="34"/>
  <c r="D142" i="34"/>
  <c r="D140" i="34"/>
  <c r="D139" i="34"/>
  <c r="D134" i="34"/>
  <c r="D132" i="34"/>
  <c r="D131" i="34"/>
  <c r="D126" i="34"/>
  <c r="D124" i="34"/>
  <c r="D123" i="34"/>
  <c r="D118" i="34"/>
  <c r="D116" i="34"/>
  <c r="D115" i="34"/>
  <c r="D110" i="34"/>
  <c r="D108" i="34"/>
  <c r="D107" i="34"/>
  <c r="D102" i="34"/>
  <c r="D100" i="34"/>
  <c r="D99" i="34"/>
  <c r="D94" i="34"/>
  <c r="D92" i="34"/>
  <c r="D91" i="34"/>
  <c r="D86" i="34"/>
  <c r="D84" i="34"/>
  <c r="D83" i="34"/>
  <c r="D78" i="34"/>
  <c r="D76" i="34"/>
  <c r="D75" i="34"/>
  <c r="D70" i="34"/>
  <c r="D68" i="34"/>
  <c r="D67" i="34"/>
  <c r="D62" i="34"/>
  <c r="D60" i="34"/>
  <c r="D59" i="34"/>
  <c r="D54" i="34"/>
  <c r="D52" i="34"/>
  <c r="D51" i="34"/>
  <c r="D50" i="34"/>
  <c r="D49" i="34"/>
  <c r="D48" i="34"/>
  <c r="D47" i="34"/>
  <c r="D46" i="34"/>
  <c r="D45" i="34"/>
  <c r="D44" i="34"/>
  <c r="D43" i="34"/>
  <c r="D42" i="34"/>
  <c r="D41" i="34"/>
  <c r="D40" i="34"/>
  <c r="D38" i="34"/>
  <c r="D36" i="34"/>
  <c r="D35" i="34"/>
  <c r="D30" i="34"/>
  <c r="D28" i="34"/>
  <c r="D22" i="34"/>
  <c r="D20" i="34"/>
  <c r="D14" i="34"/>
  <c r="D12" i="34"/>
  <c r="D6" i="34"/>
  <c r="D4" i="34"/>
  <c r="C183" i="34"/>
  <c r="D183" i="34" s="1"/>
  <c r="C182" i="34"/>
  <c r="E182" i="34" s="1"/>
  <c r="C181" i="34"/>
  <c r="D181" i="34" s="1"/>
  <c r="C180" i="34"/>
  <c r="E180" i="34" s="1"/>
  <c r="C179" i="34"/>
  <c r="E179" i="34" s="1"/>
  <c r="C178" i="34"/>
  <c r="E178" i="34" s="1"/>
  <c r="C177" i="34"/>
  <c r="D177" i="34" s="1"/>
  <c r="C176" i="34"/>
  <c r="E176" i="34" s="1"/>
  <c r="C175" i="34"/>
  <c r="D175" i="34" s="1"/>
  <c r="C174" i="34"/>
  <c r="E174" i="34" s="1"/>
  <c r="C173" i="34"/>
  <c r="D173" i="34" s="1"/>
  <c r="C172" i="34"/>
  <c r="E172" i="34" s="1"/>
  <c r="C171" i="34"/>
  <c r="E171" i="34" s="1"/>
  <c r="C170" i="34"/>
  <c r="E170" i="34" s="1"/>
  <c r="C169" i="34"/>
  <c r="D169" i="34" s="1"/>
  <c r="C168" i="34"/>
  <c r="E168" i="34" s="1"/>
  <c r="C167" i="34"/>
  <c r="D167" i="34" s="1"/>
  <c r="C166" i="34"/>
  <c r="E166" i="34" s="1"/>
  <c r="C165" i="34"/>
  <c r="D165" i="34" s="1"/>
  <c r="C164" i="34"/>
  <c r="E164" i="34" s="1"/>
  <c r="C163" i="34"/>
  <c r="E163" i="34" s="1"/>
  <c r="C162" i="34"/>
  <c r="E162" i="34" s="1"/>
  <c r="C161" i="34"/>
  <c r="D161" i="34" s="1"/>
  <c r="C160" i="34"/>
  <c r="E160" i="34" s="1"/>
  <c r="C159" i="34"/>
  <c r="D159" i="34" s="1"/>
  <c r="C158" i="34"/>
  <c r="E158" i="34" s="1"/>
  <c r="C157" i="34"/>
  <c r="D157" i="34" s="1"/>
  <c r="C156" i="34"/>
  <c r="E156" i="34" s="1"/>
  <c r="C155" i="34"/>
  <c r="E155" i="34" s="1"/>
  <c r="C154" i="34"/>
  <c r="E154" i="34" s="1"/>
  <c r="C153" i="34"/>
  <c r="D153" i="34" s="1"/>
  <c r="C152" i="34"/>
  <c r="E152" i="34" s="1"/>
  <c r="C151" i="34"/>
  <c r="D151" i="34" s="1"/>
  <c r="C150" i="34"/>
  <c r="E150" i="34" s="1"/>
  <c r="C149" i="34"/>
  <c r="D149" i="34" s="1"/>
  <c r="C148" i="34"/>
  <c r="E148" i="34" s="1"/>
  <c r="C147" i="34"/>
  <c r="E147" i="34" s="1"/>
  <c r="C146" i="34"/>
  <c r="E146" i="34" s="1"/>
  <c r="C145" i="34"/>
  <c r="D145" i="34" s="1"/>
  <c r="C144" i="34"/>
  <c r="E144" i="34" s="1"/>
  <c r="C143" i="34"/>
  <c r="D143" i="34" s="1"/>
  <c r="C142" i="34"/>
  <c r="E142" i="34" s="1"/>
  <c r="C141" i="34"/>
  <c r="D141" i="34" s="1"/>
  <c r="C140" i="34"/>
  <c r="E140" i="34" s="1"/>
  <c r="C139" i="34"/>
  <c r="E139" i="34" s="1"/>
  <c r="C138" i="34"/>
  <c r="E138" i="34" s="1"/>
  <c r="C137" i="34"/>
  <c r="D137" i="34" s="1"/>
  <c r="C136" i="34"/>
  <c r="E136" i="34" s="1"/>
  <c r="C135" i="34"/>
  <c r="D135" i="34" s="1"/>
  <c r="C134" i="34"/>
  <c r="E134" i="34" s="1"/>
  <c r="C133" i="34"/>
  <c r="D133" i="34" s="1"/>
  <c r="C132" i="34"/>
  <c r="E132" i="34" s="1"/>
  <c r="C131" i="34"/>
  <c r="E131" i="34" s="1"/>
  <c r="C130" i="34"/>
  <c r="E130" i="34" s="1"/>
  <c r="C129" i="34"/>
  <c r="D129" i="34" s="1"/>
  <c r="C128" i="34"/>
  <c r="E128" i="34" s="1"/>
  <c r="C127" i="34"/>
  <c r="D127" i="34" s="1"/>
  <c r="C126" i="34"/>
  <c r="E126" i="34" s="1"/>
  <c r="C125" i="34"/>
  <c r="D125" i="34" s="1"/>
  <c r="C124" i="34"/>
  <c r="E124" i="34" s="1"/>
  <c r="C123" i="34"/>
  <c r="E123" i="34" s="1"/>
  <c r="C122" i="34"/>
  <c r="E122" i="34" s="1"/>
  <c r="C121" i="34"/>
  <c r="D121" i="34" s="1"/>
  <c r="C120" i="34"/>
  <c r="E120" i="34" s="1"/>
  <c r="C119" i="34"/>
  <c r="D119" i="34" s="1"/>
  <c r="C118" i="34"/>
  <c r="E118" i="34" s="1"/>
  <c r="C117" i="34"/>
  <c r="D117" i="34" s="1"/>
  <c r="C116" i="34"/>
  <c r="E116" i="34" s="1"/>
  <c r="C115" i="34"/>
  <c r="E115" i="34" s="1"/>
  <c r="C114" i="34"/>
  <c r="E114" i="34" s="1"/>
  <c r="C113" i="34"/>
  <c r="D113" i="34" s="1"/>
  <c r="C112" i="34"/>
  <c r="E112" i="34" s="1"/>
  <c r="C111" i="34"/>
  <c r="D111" i="34" s="1"/>
  <c r="C110" i="34"/>
  <c r="E110" i="34" s="1"/>
  <c r="C109" i="34"/>
  <c r="D109" i="34" s="1"/>
  <c r="C108" i="34"/>
  <c r="E108" i="34" s="1"/>
  <c r="C107" i="34"/>
  <c r="E107" i="34" s="1"/>
  <c r="C106" i="34"/>
  <c r="E106" i="34" s="1"/>
  <c r="C105" i="34"/>
  <c r="D105" i="34" s="1"/>
  <c r="C104" i="34"/>
  <c r="E104" i="34" s="1"/>
  <c r="C103" i="34"/>
  <c r="D103" i="34" s="1"/>
  <c r="C102" i="34"/>
  <c r="E102" i="34" s="1"/>
  <c r="C101" i="34"/>
  <c r="D101" i="34" s="1"/>
  <c r="C100" i="34"/>
  <c r="E100" i="34" s="1"/>
  <c r="C99" i="34"/>
  <c r="E99" i="34" s="1"/>
  <c r="C98" i="34"/>
  <c r="E98" i="34" s="1"/>
  <c r="C97" i="34"/>
  <c r="D97" i="34" s="1"/>
  <c r="C96" i="34"/>
  <c r="E96" i="34" s="1"/>
  <c r="C95" i="34"/>
  <c r="D95" i="34" s="1"/>
  <c r="C94" i="34"/>
  <c r="E94" i="34" s="1"/>
  <c r="C93" i="34"/>
  <c r="D93" i="34" s="1"/>
  <c r="C92" i="34"/>
  <c r="E92" i="34" s="1"/>
  <c r="C91" i="34"/>
  <c r="E91" i="34" s="1"/>
  <c r="C90" i="34"/>
  <c r="E90" i="34" s="1"/>
  <c r="C89" i="34"/>
  <c r="D89" i="34" s="1"/>
  <c r="C88" i="34"/>
  <c r="E88" i="34" s="1"/>
  <c r="C87" i="34"/>
  <c r="D87" i="34" s="1"/>
  <c r="C86" i="34"/>
  <c r="E86" i="34" s="1"/>
  <c r="C85" i="34"/>
  <c r="D85" i="34" s="1"/>
  <c r="C84" i="34"/>
  <c r="E84" i="34" s="1"/>
  <c r="C83" i="34"/>
  <c r="E83" i="34" s="1"/>
  <c r="C82" i="34"/>
  <c r="E82" i="34" s="1"/>
  <c r="C81" i="34"/>
  <c r="D81" i="34" s="1"/>
  <c r="C80" i="34"/>
  <c r="E80" i="34" s="1"/>
  <c r="C79" i="34"/>
  <c r="D79" i="34" s="1"/>
  <c r="C78" i="34"/>
  <c r="E78" i="34" s="1"/>
  <c r="C77" i="34"/>
  <c r="D77" i="34" s="1"/>
  <c r="C76" i="34"/>
  <c r="E76" i="34" s="1"/>
  <c r="C75" i="34"/>
  <c r="E75" i="34" s="1"/>
  <c r="C74" i="34"/>
  <c r="E74" i="34" s="1"/>
  <c r="C73" i="34"/>
  <c r="D73" i="34" s="1"/>
  <c r="C72" i="34"/>
  <c r="E72" i="34" s="1"/>
  <c r="C71" i="34"/>
  <c r="D71" i="34" s="1"/>
  <c r="C70" i="34"/>
  <c r="E70" i="34" s="1"/>
  <c r="C69" i="34"/>
  <c r="D69" i="34" s="1"/>
  <c r="C68" i="34"/>
  <c r="E68" i="34" s="1"/>
  <c r="C67" i="34"/>
  <c r="E67" i="34" s="1"/>
  <c r="C66" i="34"/>
  <c r="E66" i="34" s="1"/>
  <c r="C65" i="34"/>
  <c r="D65" i="34" s="1"/>
  <c r="C64" i="34"/>
  <c r="E64" i="34" s="1"/>
  <c r="C63" i="34"/>
  <c r="D63" i="34" s="1"/>
  <c r="C62" i="34"/>
  <c r="E62" i="34" s="1"/>
  <c r="C61" i="34"/>
  <c r="D61" i="34" s="1"/>
  <c r="C60" i="34"/>
  <c r="E60" i="34" s="1"/>
  <c r="C59" i="34"/>
  <c r="E59" i="34" s="1"/>
  <c r="C58" i="34"/>
  <c r="E58" i="34" s="1"/>
  <c r="C57" i="34"/>
  <c r="D57" i="34" s="1"/>
  <c r="C56" i="34"/>
  <c r="E56" i="34" s="1"/>
  <c r="C55" i="34"/>
  <c r="D55" i="34" s="1"/>
  <c r="C54" i="34"/>
  <c r="E54" i="34" s="1"/>
  <c r="C53" i="34"/>
  <c r="D53" i="34" s="1"/>
  <c r="C52" i="34"/>
  <c r="E52" i="34" s="1"/>
  <c r="C51" i="34"/>
  <c r="E51" i="34" s="1"/>
  <c r="C39" i="34"/>
  <c r="D39" i="34" s="1"/>
  <c r="C38" i="34"/>
  <c r="E38" i="34" s="1"/>
  <c r="C37" i="34"/>
  <c r="D37" i="34" s="1"/>
  <c r="C36" i="34"/>
  <c r="E36" i="34" s="1"/>
  <c r="C35" i="34"/>
  <c r="E35" i="34" s="1"/>
  <c r="C34" i="34"/>
  <c r="E34" i="34" s="1"/>
  <c r="C33" i="34"/>
  <c r="D33" i="34" s="1"/>
  <c r="C32" i="34"/>
  <c r="E32" i="34" s="1"/>
  <c r="C31" i="34"/>
  <c r="D31" i="34" s="1"/>
  <c r="C30" i="34"/>
  <c r="E30" i="34" s="1"/>
  <c r="C29" i="34"/>
  <c r="D29" i="34" s="1"/>
  <c r="C28" i="34"/>
  <c r="E28" i="34" s="1"/>
  <c r="C27" i="34"/>
  <c r="D27" i="34" s="1"/>
  <c r="C26" i="34"/>
  <c r="E26" i="34" s="1"/>
  <c r="C25" i="34"/>
  <c r="E25" i="34" s="1"/>
  <c r="C24" i="34"/>
  <c r="E24" i="34" s="1"/>
  <c r="C23" i="34"/>
  <c r="D23" i="34" s="1"/>
  <c r="C22" i="34"/>
  <c r="E22" i="34" s="1"/>
  <c r="C21" i="34"/>
  <c r="D21" i="34" s="1"/>
  <c r="C20" i="34"/>
  <c r="E20" i="34" s="1"/>
  <c r="C19" i="34"/>
  <c r="D19" i="34" s="1"/>
  <c r="C18" i="34"/>
  <c r="E18" i="34" s="1"/>
  <c r="C17" i="34"/>
  <c r="E17" i="34" s="1"/>
  <c r="C16" i="34"/>
  <c r="E16" i="34" s="1"/>
  <c r="C15" i="34"/>
  <c r="D15" i="34" s="1"/>
  <c r="C14" i="34"/>
  <c r="E14" i="34" s="1"/>
  <c r="C13" i="34"/>
  <c r="D13" i="34" s="1"/>
  <c r="C12" i="34"/>
  <c r="E12" i="34" s="1"/>
  <c r="C11" i="34"/>
  <c r="D11" i="34" s="1"/>
  <c r="C10" i="34"/>
  <c r="E10" i="34" s="1"/>
  <c r="C9" i="34"/>
  <c r="E9" i="34" s="1"/>
  <c r="C8" i="34"/>
  <c r="E8" i="34" s="1"/>
  <c r="C7" i="34"/>
  <c r="D7" i="34" s="1"/>
  <c r="C6" i="34"/>
  <c r="E6" i="34" s="1"/>
  <c r="C5" i="34"/>
  <c r="D5" i="34" s="1"/>
  <c r="C4" i="34"/>
  <c r="E4" i="34" s="1"/>
  <c r="D8" i="34" l="1"/>
  <c r="D16" i="34"/>
  <c r="D24" i="34"/>
  <c r="D32" i="34"/>
  <c r="D56" i="34"/>
  <c r="D64" i="34"/>
  <c r="D72" i="34"/>
  <c r="D80" i="34"/>
  <c r="D88" i="34"/>
  <c r="D96" i="34"/>
  <c r="D104" i="34"/>
  <c r="D112" i="34"/>
  <c r="D120" i="34"/>
  <c r="D128" i="34"/>
  <c r="D136" i="34"/>
  <c r="D144" i="34"/>
  <c r="D152" i="34"/>
  <c r="D160" i="34"/>
  <c r="D168" i="34"/>
  <c r="D176" i="34"/>
  <c r="E11" i="34"/>
  <c r="E19" i="34"/>
  <c r="E27" i="34"/>
  <c r="D9" i="34"/>
  <c r="D17" i="34"/>
  <c r="D25" i="34"/>
  <c r="D10" i="34"/>
  <c r="D18" i="34"/>
  <c r="D26" i="34"/>
  <c r="D34" i="34"/>
  <c r="D58" i="34"/>
  <c r="D66" i="34"/>
  <c r="D74" i="34"/>
  <c r="D82" i="34"/>
  <c r="D90" i="34"/>
  <c r="D98" i="34"/>
  <c r="D106" i="34"/>
  <c r="D114" i="34"/>
  <c r="D122" i="34"/>
  <c r="D130" i="34"/>
  <c r="D138" i="34"/>
  <c r="D146" i="34"/>
  <c r="D154" i="34"/>
  <c r="D162" i="34"/>
  <c r="D170" i="34"/>
  <c r="D178" i="34"/>
  <c r="E5" i="34"/>
  <c r="E13" i="34"/>
  <c r="E21" i="34"/>
  <c r="E29" i="34"/>
  <c r="E37" i="34"/>
  <c r="E53" i="34"/>
  <c r="E61" i="34"/>
  <c r="E69" i="34"/>
  <c r="E77" i="34"/>
  <c r="E85" i="34"/>
  <c r="E93" i="34"/>
  <c r="E101" i="34"/>
  <c r="E109" i="34"/>
  <c r="E117" i="34"/>
  <c r="E125" i="34"/>
  <c r="E133" i="34"/>
  <c r="E141" i="34"/>
  <c r="E149" i="34"/>
  <c r="E157" i="34"/>
  <c r="E165" i="34"/>
  <c r="E173" i="34"/>
  <c r="E181" i="34"/>
  <c r="E7" i="34"/>
  <c r="E15" i="34"/>
  <c r="E23" i="34"/>
  <c r="E31" i="34"/>
  <c r="E39" i="34"/>
  <c r="C40" i="3" l="1"/>
  <c r="C39" i="3"/>
  <c r="C38" i="3"/>
  <c r="C37" i="3"/>
  <c r="C36" i="3"/>
  <c r="C35" i="3"/>
  <c r="C34" i="3"/>
  <c r="C32" i="3"/>
  <c r="C33" i="3"/>
  <c r="C31" i="3"/>
  <c r="C30" i="3"/>
  <c r="C29" i="3"/>
  <c r="C27" i="3"/>
  <c r="C26" i="3"/>
  <c r="F25" i="3"/>
  <c r="C25" i="3"/>
  <c r="F14" i="35"/>
  <c r="H50" i="21"/>
  <c r="H49" i="21"/>
  <c r="H48" i="21"/>
  <c r="H47" i="21"/>
  <c r="H46" i="21"/>
  <c r="H45" i="21"/>
  <c r="H44" i="21"/>
  <c r="H43" i="21"/>
  <c r="P199" i="26"/>
  <c r="Q199" i="26"/>
  <c r="H9" i="21" l="1"/>
  <c r="H10"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6" i="21"/>
  <c r="H37" i="21"/>
  <c r="H38" i="21"/>
  <c r="H39" i="21"/>
  <c r="H40" i="21"/>
  <c r="H41" i="21"/>
  <c r="H42" i="21"/>
  <c r="Q2615" i="25"/>
  <c r="P2615" i="25"/>
  <c r="P64" i="20" l="1"/>
  <c r="M64" i="20"/>
  <c r="L64" i="20"/>
  <c r="P135" i="29"/>
  <c r="O135" i="29"/>
  <c r="N135" i="29"/>
  <c r="O199" i="26" l="1"/>
  <c r="N199" i="26"/>
  <c r="C536" i="34" l="1"/>
  <c r="C535" i="34"/>
  <c r="C534" i="34"/>
  <c r="C533" i="34"/>
  <c r="C532" i="34"/>
  <c r="C531" i="34"/>
  <c r="C530" i="34"/>
  <c r="C529" i="34"/>
  <c r="C528" i="34"/>
  <c r="C527" i="34"/>
  <c r="C526" i="34"/>
  <c r="C525" i="34"/>
  <c r="C524" i="34"/>
  <c r="C523" i="34"/>
  <c r="C522" i="34"/>
  <c r="C521" i="34"/>
  <c r="C520" i="34"/>
  <c r="C519" i="34"/>
  <c r="C518" i="34"/>
  <c r="C517" i="34"/>
  <c r="C516" i="34"/>
  <c r="C515" i="34"/>
  <c r="C514" i="34"/>
  <c r="C513" i="34"/>
  <c r="C512" i="34"/>
  <c r="C511" i="34"/>
  <c r="C510" i="34"/>
  <c r="C509" i="34"/>
  <c r="C508" i="34"/>
  <c r="C507" i="34"/>
  <c r="C506" i="34"/>
  <c r="C505" i="34"/>
  <c r="C504" i="34"/>
  <c r="C503" i="34"/>
  <c r="C502" i="34"/>
  <c r="C501" i="34"/>
  <c r="C500" i="34"/>
  <c r="C499" i="34"/>
  <c r="C498" i="34"/>
  <c r="C497" i="34"/>
  <c r="C496" i="34"/>
  <c r="C495" i="34"/>
  <c r="C494" i="34"/>
  <c r="C493" i="34"/>
  <c r="C492" i="34"/>
  <c r="C491" i="34"/>
  <c r="C490" i="34"/>
  <c r="C489" i="34"/>
  <c r="C488" i="34"/>
  <c r="C487" i="34"/>
  <c r="C486" i="34"/>
  <c r="C485" i="34"/>
  <c r="C484" i="34"/>
  <c r="C483" i="34"/>
  <c r="C482" i="34"/>
  <c r="C481" i="34"/>
  <c r="C480" i="34"/>
  <c r="C479" i="34"/>
  <c r="C478" i="34"/>
  <c r="C477" i="34"/>
  <c r="C476" i="34"/>
  <c r="C475" i="34"/>
  <c r="C474" i="34"/>
  <c r="C473" i="34"/>
  <c r="C472" i="34"/>
  <c r="C471" i="34"/>
  <c r="C470" i="34"/>
  <c r="C469" i="34"/>
  <c r="C468" i="34"/>
  <c r="C467" i="34"/>
  <c r="C466" i="34"/>
  <c r="C465" i="34"/>
  <c r="C464" i="34"/>
  <c r="C463" i="34"/>
  <c r="C462" i="34"/>
  <c r="C461" i="34"/>
  <c r="C460" i="34"/>
  <c r="C459" i="34"/>
  <c r="C458" i="34"/>
  <c r="C457" i="34"/>
  <c r="C456" i="34"/>
  <c r="C455" i="34"/>
  <c r="C454" i="34"/>
  <c r="C453" i="34"/>
  <c r="C452" i="34"/>
  <c r="C451" i="34"/>
  <c r="C450" i="34"/>
  <c r="C449" i="34"/>
  <c r="C448" i="34"/>
  <c r="C447" i="34"/>
  <c r="C446" i="34"/>
  <c r="C445" i="34"/>
  <c r="C444" i="34"/>
  <c r="C443" i="34"/>
  <c r="C442" i="34"/>
  <c r="C441" i="34"/>
  <c r="C440" i="34"/>
  <c r="C439" i="34"/>
  <c r="C438" i="34"/>
  <c r="C437" i="34"/>
  <c r="C436" i="34"/>
  <c r="C435" i="34"/>
  <c r="C434" i="34"/>
  <c r="C433" i="34"/>
  <c r="C432" i="34"/>
  <c r="C431" i="34"/>
  <c r="C430" i="34"/>
  <c r="C429" i="34"/>
  <c r="C428" i="34"/>
  <c r="C427" i="34"/>
  <c r="C426" i="34"/>
  <c r="C425" i="34"/>
  <c r="C424" i="34"/>
  <c r="C423" i="34"/>
  <c r="C422" i="34"/>
  <c r="C421" i="34"/>
  <c r="C420" i="34"/>
  <c r="C419" i="34"/>
  <c r="C418" i="34"/>
  <c r="C417" i="34"/>
  <c r="C416" i="34"/>
  <c r="C415" i="34"/>
  <c r="C414" i="34"/>
  <c r="C413" i="34"/>
  <c r="C412" i="34"/>
  <c r="C411" i="34"/>
  <c r="C410" i="34"/>
  <c r="C409" i="34"/>
  <c r="C408" i="34"/>
  <c r="C407" i="34"/>
  <c r="C406" i="34"/>
  <c r="C405" i="34"/>
  <c r="C404" i="34"/>
  <c r="C403" i="34"/>
  <c r="C402" i="34"/>
  <c r="C401" i="34"/>
  <c r="C400" i="34"/>
  <c r="C399" i="34"/>
  <c r="C398" i="34"/>
  <c r="C397" i="34"/>
  <c r="C396" i="34"/>
  <c r="C395" i="34"/>
  <c r="C394" i="34"/>
  <c r="C393" i="34"/>
  <c r="C392" i="34"/>
  <c r="C391" i="34"/>
  <c r="C390" i="34"/>
  <c r="C389" i="34"/>
  <c r="C388" i="34"/>
  <c r="C387" i="34"/>
  <c r="C386" i="34"/>
  <c r="C385" i="34"/>
  <c r="C384" i="34"/>
  <c r="C383" i="34"/>
  <c r="C382" i="34"/>
  <c r="C381" i="34"/>
  <c r="C380" i="34"/>
  <c r="C379" i="34"/>
  <c r="C378" i="34"/>
  <c r="C377" i="34"/>
  <c r="C376" i="34"/>
  <c r="C375" i="34"/>
  <c r="C374" i="34"/>
  <c r="C373" i="34"/>
  <c r="C372" i="34"/>
  <c r="C371" i="34"/>
  <c r="C370" i="34"/>
  <c r="C369" i="34"/>
  <c r="C368" i="34"/>
  <c r="C367" i="34"/>
  <c r="C366" i="34"/>
  <c r="C365" i="34"/>
  <c r="C364" i="34"/>
  <c r="C363" i="34"/>
  <c r="C362" i="34"/>
  <c r="C361" i="34"/>
  <c r="C360" i="34"/>
  <c r="C359" i="34"/>
  <c r="C358" i="34"/>
  <c r="C357" i="34"/>
  <c r="C356" i="34"/>
  <c r="C355" i="34"/>
  <c r="C354" i="34"/>
  <c r="C353" i="34"/>
  <c r="C352" i="34"/>
  <c r="C351" i="34"/>
  <c r="C350" i="34"/>
  <c r="C349" i="34"/>
  <c r="C348" i="34"/>
  <c r="C347" i="34"/>
  <c r="C346" i="34"/>
  <c r="C345" i="34"/>
  <c r="C344" i="34"/>
  <c r="C343" i="34"/>
  <c r="C342" i="34"/>
  <c r="C341" i="34"/>
  <c r="C340" i="34"/>
  <c r="C339" i="34"/>
  <c r="C338" i="34"/>
  <c r="C337" i="34"/>
  <c r="C336" i="34"/>
  <c r="C335" i="34"/>
  <c r="C334" i="34"/>
  <c r="C333" i="34"/>
  <c r="C332" i="34"/>
  <c r="C331" i="34"/>
  <c r="C330" i="34"/>
  <c r="C329" i="34"/>
  <c r="C328" i="34"/>
  <c r="C327" i="34"/>
  <c r="C326" i="34"/>
  <c r="C325" i="34"/>
  <c r="C324" i="34"/>
  <c r="C323" i="34"/>
  <c r="C322" i="34"/>
  <c r="C321" i="34"/>
  <c r="C320" i="34"/>
  <c r="C319" i="34"/>
  <c r="C318" i="34"/>
  <c r="C317" i="34"/>
  <c r="C316" i="34"/>
  <c r="C315" i="34"/>
  <c r="C314" i="34"/>
  <c r="C313" i="34"/>
  <c r="C312" i="34"/>
  <c r="C311" i="34"/>
  <c r="C310" i="34"/>
  <c r="C309" i="34"/>
  <c r="C308" i="34"/>
  <c r="C307" i="34"/>
  <c r="C306" i="34"/>
  <c r="C305" i="34"/>
  <c r="C304" i="34"/>
  <c r="C303" i="34"/>
  <c r="C302" i="34"/>
  <c r="C301" i="34"/>
  <c r="C300" i="34"/>
  <c r="C299" i="34"/>
  <c r="C298" i="34"/>
  <c r="C297" i="34"/>
  <c r="C296" i="34"/>
  <c r="C295" i="34"/>
  <c r="C294" i="34"/>
  <c r="C293" i="34"/>
  <c r="C292" i="34"/>
  <c r="C291" i="34"/>
  <c r="C290" i="34"/>
  <c r="C289" i="34"/>
  <c r="C288" i="34"/>
  <c r="C287" i="34"/>
  <c r="C286" i="34"/>
  <c r="C285" i="34"/>
  <c r="C284" i="34"/>
  <c r="C283" i="34"/>
  <c r="C282" i="34"/>
  <c r="C281" i="34"/>
  <c r="C280" i="34"/>
  <c r="C279" i="34"/>
  <c r="C278" i="34"/>
  <c r="C277" i="34"/>
  <c r="C276" i="34"/>
  <c r="C275" i="34"/>
  <c r="C274" i="34"/>
  <c r="C273" i="34"/>
  <c r="C272" i="34"/>
  <c r="C271" i="34"/>
  <c r="C270" i="34"/>
  <c r="C269" i="34"/>
  <c r="C268" i="34"/>
  <c r="C267" i="34"/>
  <c r="C266" i="34"/>
  <c r="C265" i="34"/>
  <c r="C264" i="34"/>
  <c r="C263" i="34"/>
  <c r="C262" i="34"/>
  <c r="C261" i="34"/>
  <c r="C260" i="34"/>
  <c r="C259" i="34"/>
  <c r="C258" i="34"/>
  <c r="C257" i="34"/>
  <c r="C256" i="34"/>
  <c r="C255" i="34"/>
  <c r="C254" i="34"/>
  <c r="C253" i="34"/>
  <c r="C252" i="34"/>
  <c r="C251" i="34"/>
  <c r="C250" i="34"/>
  <c r="C249" i="34"/>
  <c r="C248" i="34"/>
  <c r="C247" i="34"/>
  <c r="C246" i="34"/>
  <c r="C245" i="34"/>
  <c r="C244" i="34"/>
  <c r="C243" i="34"/>
  <c r="C242" i="34"/>
  <c r="C241" i="34"/>
  <c r="C240" i="34"/>
  <c r="C239" i="34"/>
  <c r="C238" i="34"/>
  <c r="C237" i="34"/>
  <c r="C236" i="34"/>
  <c r="C235" i="34"/>
  <c r="C234" i="34"/>
  <c r="C233" i="34"/>
  <c r="C232" i="34"/>
  <c r="C231" i="34"/>
  <c r="C230" i="34"/>
  <c r="C229" i="34"/>
  <c r="C228" i="34"/>
  <c r="C227" i="34"/>
  <c r="C226" i="34"/>
  <c r="C225" i="34"/>
  <c r="C224" i="34"/>
  <c r="C223" i="34"/>
  <c r="C222" i="34"/>
  <c r="C221" i="34"/>
  <c r="C220" i="34"/>
  <c r="C219" i="34"/>
  <c r="C218" i="34"/>
  <c r="C217" i="34"/>
  <c r="C216" i="34"/>
  <c r="C215" i="34"/>
  <c r="C214" i="34"/>
  <c r="C213" i="34"/>
  <c r="C212" i="34"/>
  <c r="C211" i="34"/>
  <c r="C210" i="34"/>
  <c r="C209" i="34"/>
  <c r="C208" i="34"/>
  <c r="C207" i="34"/>
  <c r="C206" i="34"/>
  <c r="C205" i="34"/>
  <c r="C204" i="34"/>
  <c r="C203" i="34"/>
  <c r="C202" i="34"/>
  <c r="C201" i="34"/>
  <c r="C200" i="34"/>
  <c r="C199" i="34"/>
  <c r="C198" i="34"/>
  <c r="C197" i="34"/>
  <c r="C196" i="34"/>
  <c r="C195" i="34"/>
  <c r="C194" i="34"/>
  <c r="C193" i="34"/>
  <c r="C192" i="34"/>
  <c r="C191" i="34"/>
  <c r="C190" i="34"/>
  <c r="C189" i="34"/>
  <c r="C188" i="34"/>
  <c r="C187" i="34"/>
  <c r="C186" i="34"/>
  <c r="C185" i="34"/>
  <c r="C184" i="34"/>
  <c r="G10" i="28" l="1"/>
  <c r="F10" i="28"/>
  <c r="I89" i="33" l="1"/>
  <c r="H89" i="33"/>
  <c r="G618" i="8" s="1"/>
  <c r="F9" i="36"/>
  <c r="G9" i="36"/>
  <c r="C151" i="8" l="1"/>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C18" i="8"/>
  <c r="C17" i="8"/>
  <c r="C16" i="8"/>
  <c r="C15" i="8"/>
  <c r="C14" i="8"/>
  <c r="C13" i="8"/>
  <c r="C12" i="8"/>
  <c r="C600" i="8"/>
  <c r="C599" i="8"/>
  <c r="C598" i="8"/>
  <c r="C597" i="8"/>
  <c r="C596" i="8"/>
  <c r="C595" i="8"/>
  <c r="C594" i="8"/>
  <c r="C593" i="8"/>
  <c r="C592" i="8"/>
  <c r="C591" i="8"/>
  <c r="C590" i="8"/>
  <c r="C589" i="8"/>
  <c r="C588" i="8"/>
  <c r="C587" i="8"/>
  <c r="C586" i="8"/>
  <c r="C585" i="8"/>
  <c r="C584" i="8"/>
  <c r="C583" i="8"/>
  <c r="C582" i="8"/>
  <c r="C581" i="8"/>
  <c r="C580" i="8"/>
  <c r="C579" i="8"/>
  <c r="C578" i="8"/>
  <c r="C577" i="8"/>
  <c r="C576" i="8"/>
  <c r="C575" i="8"/>
  <c r="C574" i="8"/>
  <c r="C573" i="8"/>
  <c r="C572" i="8"/>
  <c r="C571" i="8"/>
  <c r="C570" i="8"/>
  <c r="C569" i="8"/>
  <c r="C568" i="8"/>
  <c r="C567" i="8"/>
  <c r="C566" i="8"/>
  <c r="C565" i="8"/>
  <c r="C564" i="8"/>
  <c r="C563" i="8"/>
  <c r="C562" i="8"/>
  <c r="C561" i="8"/>
  <c r="C560" i="8"/>
  <c r="C559" i="8"/>
  <c r="C558" i="8"/>
  <c r="C557" i="8"/>
  <c r="C556" i="8"/>
  <c r="C555" i="8"/>
  <c r="C554" i="8"/>
  <c r="C553" i="8"/>
  <c r="C552" i="8"/>
  <c r="C551" i="8"/>
  <c r="C550" i="8"/>
  <c r="C549" i="8"/>
  <c r="C548" i="8"/>
  <c r="C547" i="8"/>
  <c r="C546" i="8"/>
  <c r="C545" i="8"/>
  <c r="C544" i="8"/>
  <c r="C543" i="8"/>
  <c r="C542" i="8"/>
  <c r="C541" i="8"/>
  <c r="C540" i="8"/>
  <c r="C539" i="8"/>
  <c r="C538" i="8"/>
  <c r="C537" i="8"/>
  <c r="C536" i="8"/>
  <c r="C535" i="8"/>
  <c r="C534" i="8"/>
  <c r="C533" i="8"/>
  <c r="C532" i="8"/>
  <c r="C531" i="8"/>
  <c r="C530" i="8"/>
  <c r="C529" i="8"/>
  <c r="C528" i="8"/>
  <c r="C527" i="8"/>
  <c r="C526" i="8"/>
  <c r="C525" i="8"/>
  <c r="C524" i="8"/>
  <c r="C523" i="8"/>
  <c r="C522" i="8"/>
  <c r="C521" i="8"/>
  <c r="C520" i="8"/>
  <c r="C519" i="8"/>
  <c r="C518" i="8"/>
  <c r="C517" i="8"/>
  <c r="C516" i="8"/>
  <c r="C515" i="8"/>
  <c r="C514" i="8"/>
  <c r="C513" i="8"/>
  <c r="C512" i="8"/>
  <c r="C511" i="8"/>
  <c r="C510" i="8"/>
  <c r="C509" i="8"/>
  <c r="C508" i="8"/>
  <c r="C507" i="8"/>
  <c r="C506" i="8"/>
  <c r="C505" i="8"/>
  <c r="C504" i="8"/>
  <c r="C503" i="8"/>
  <c r="C502" i="8"/>
  <c r="C501" i="8"/>
  <c r="C500" i="8"/>
  <c r="C499" i="8"/>
  <c r="C498" i="8"/>
  <c r="C497" i="8"/>
  <c r="C496" i="8"/>
  <c r="C495" i="8"/>
  <c r="C494" i="8"/>
  <c r="C493" i="8"/>
  <c r="C492" i="8"/>
  <c r="C491" i="8"/>
  <c r="C490" i="8"/>
  <c r="C489" i="8"/>
  <c r="C488" i="8"/>
  <c r="C487" i="8"/>
  <c r="C486" i="8"/>
  <c r="C485" i="8"/>
  <c r="C484" i="8"/>
  <c r="C483" i="8"/>
  <c r="C482" i="8"/>
  <c r="C481" i="8"/>
  <c r="C480" i="8"/>
  <c r="C479" i="8"/>
  <c r="C478" i="8"/>
  <c r="C477" i="8"/>
  <c r="C476" i="8"/>
  <c r="C475" i="8"/>
  <c r="C474" i="8"/>
  <c r="C473" i="8"/>
  <c r="C472" i="8"/>
  <c r="C471" i="8"/>
  <c r="C470" i="8"/>
  <c r="C469" i="8"/>
  <c r="C468" i="8"/>
  <c r="C467" i="8"/>
  <c r="C466" i="8"/>
  <c r="C465" i="8"/>
  <c r="C464" i="8"/>
  <c r="C463" i="8"/>
  <c r="C462" i="8"/>
  <c r="C461" i="8"/>
  <c r="C460" i="8"/>
  <c r="C459" i="8"/>
  <c r="C458" i="8"/>
  <c r="C457" i="8"/>
  <c r="C456" i="8"/>
  <c r="C455" i="8"/>
  <c r="C454" i="8"/>
  <c r="C453" i="8"/>
  <c r="C452" i="8"/>
  <c r="C451" i="8"/>
  <c r="C450" i="8"/>
  <c r="C449" i="8"/>
  <c r="C448" i="8"/>
  <c r="C447" i="8"/>
  <c r="C446" i="8"/>
  <c r="C445" i="8"/>
  <c r="C444" i="8"/>
  <c r="C443" i="8"/>
  <c r="C442" i="8"/>
  <c r="C441" i="8"/>
  <c r="C440" i="8"/>
  <c r="C439" i="8"/>
  <c r="C438" i="8"/>
  <c r="C437" i="8"/>
  <c r="C436" i="8"/>
  <c r="C435" i="8"/>
  <c r="C434" i="8"/>
  <c r="C433" i="8"/>
  <c r="C432" i="8"/>
  <c r="C431" i="8"/>
  <c r="C430" i="8"/>
  <c r="C429" i="8"/>
  <c r="C428" i="8"/>
  <c r="C427" i="8"/>
  <c r="C426" i="8"/>
  <c r="C425" i="8"/>
  <c r="C424" i="8"/>
  <c r="C423" i="8"/>
  <c r="C422" i="8"/>
  <c r="C421" i="8"/>
  <c r="C420" i="8"/>
  <c r="C419" i="8"/>
  <c r="C418" i="8"/>
  <c r="C417" i="8"/>
  <c r="C416" i="8"/>
  <c r="C415" i="8"/>
  <c r="C414" i="8"/>
  <c r="C413" i="8"/>
  <c r="C412" i="8"/>
  <c r="C411" i="8"/>
  <c r="C410" i="8"/>
  <c r="C409" i="8"/>
  <c r="C408" i="8"/>
  <c r="C407" i="8"/>
  <c r="C406" i="8"/>
  <c r="C405" i="8"/>
  <c r="C404" i="8"/>
  <c r="C403" i="8"/>
  <c r="C402" i="8"/>
  <c r="C401" i="8"/>
  <c r="C400" i="8"/>
  <c r="C399" i="8"/>
  <c r="C398" i="8"/>
  <c r="C397" i="8"/>
  <c r="C396" i="8"/>
  <c r="C395" i="8"/>
  <c r="C394" i="8"/>
  <c r="C393" i="8"/>
  <c r="C392" i="8"/>
  <c r="C391" i="8"/>
  <c r="C390" i="8"/>
  <c r="C389" i="8"/>
  <c r="C388" i="8"/>
  <c r="C387" i="8"/>
  <c r="C386" i="8"/>
  <c r="C385" i="8"/>
  <c r="C384" i="8"/>
  <c r="C383" i="8"/>
  <c r="C382" i="8"/>
  <c r="C381" i="8"/>
  <c r="C380" i="8"/>
  <c r="C379" i="8"/>
  <c r="C378" i="8"/>
  <c r="C377" i="8"/>
  <c r="C376" i="8"/>
  <c r="C375" i="8"/>
  <c r="C374" i="8"/>
  <c r="C373" i="8"/>
  <c r="C372" i="8"/>
  <c r="C371" i="8"/>
  <c r="C370" i="8"/>
  <c r="C369" i="8"/>
  <c r="C368" i="8"/>
  <c r="C367" i="8"/>
  <c r="C366" i="8"/>
  <c r="C365" i="8"/>
  <c r="C364" i="8"/>
  <c r="C363" i="8"/>
  <c r="C362" i="8"/>
  <c r="C361" i="8"/>
  <c r="C360" i="8"/>
  <c r="C359" i="8"/>
  <c r="C358" i="8"/>
  <c r="C357" i="8"/>
  <c r="C356" i="8"/>
  <c r="C355" i="8"/>
  <c r="C354" i="8"/>
  <c r="C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H8" i="21" l="1"/>
  <c r="H89" i="21" l="1"/>
  <c r="B600" i="8"/>
  <c r="B598" i="8"/>
  <c r="B597" i="8"/>
  <c r="B596" i="8"/>
  <c r="B595" i="8"/>
  <c r="B594" i="8"/>
  <c r="B593" i="8"/>
  <c r="B592" i="8"/>
  <c r="B591" i="8"/>
  <c r="B590" i="8"/>
  <c r="B589" i="8"/>
  <c r="B588" i="8"/>
  <c r="B587" i="8"/>
  <c r="B586" i="8"/>
  <c r="B585" i="8"/>
  <c r="B584" i="8"/>
  <c r="B583" i="8"/>
  <c r="B582" i="8"/>
  <c r="B581" i="8"/>
  <c r="B580" i="8"/>
  <c r="B579" i="8"/>
  <c r="B578" i="8"/>
  <c r="B577" i="8"/>
  <c r="B576" i="8"/>
  <c r="B575" i="8"/>
  <c r="B574" i="8"/>
  <c r="B573" i="8"/>
  <c r="B572" i="8"/>
  <c r="B571" i="8"/>
  <c r="B570" i="8"/>
  <c r="B569" i="8"/>
  <c r="B568" i="8"/>
  <c r="B567" i="8"/>
  <c r="B566" i="8"/>
  <c r="B565" i="8"/>
  <c r="B564" i="8"/>
  <c r="B563" i="8"/>
  <c r="B562" i="8"/>
  <c r="B561" i="8"/>
  <c r="B560" i="8"/>
  <c r="B559" i="8"/>
  <c r="B558" i="8"/>
  <c r="B557" i="8"/>
  <c r="B556" i="8"/>
  <c r="B555" i="8"/>
  <c r="B554" i="8"/>
  <c r="B553" i="8"/>
  <c r="B552" i="8"/>
  <c r="B551" i="8"/>
  <c r="B550" i="8"/>
  <c r="B549" i="8"/>
  <c r="B548" i="8"/>
  <c r="B547" i="8"/>
  <c r="B546" i="8"/>
  <c r="B545" i="8"/>
  <c r="B544" i="8"/>
  <c r="B543" i="8"/>
  <c r="B542" i="8"/>
  <c r="B541" i="8"/>
  <c r="B540" i="8"/>
  <c r="B539" i="8"/>
  <c r="B538" i="8"/>
  <c r="B537" i="8"/>
  <c r="B536" i="8"/>
  <c r="B535" i="8"/>
  <c r="B534" i="8"/>
  <c r="B533" i="8"/>
  <c r="B532" i="8"/>
  <c r="B531" i="8"/>
  <c r="B530" i="8"/>
  <c r="B529" i="8"/>
  <c r="B528" i="8"/>
  <c r="B527" i="8"/>
  <c r="B526" i="8"/>
  <c r="B525" i="8"/>
  <c r="B524" i="8"/>
  <c r="B523" i="8"/>
  <c r="B522" i="8"/>
  <c r="B521" i="8"/>
  <c r="B520" i="8"/>
  <c r="B519" i="8"/>
  <c r="B518" i="8"/>
  <c r="B517" i="8"/>
  <c r="B516" i="8"/>
  <c r="B515" i="8"/>
  <c r="B514" i="8"/>
  <c r="B513" i="8"/>
  <c r="B512" i="8"/>
  <c r="B511" i="8"/>
  <c r="B510" i="8"/>
  <c r="B509" i="8"/>
  <c r="B508" i="8"/>
  <c r="B507" i="8"/>
  <c r="B506" i="8"/>
  <c r="B505" i="8"/>
  <c r="B504" i="8"/>
  <c r="B503" i="8"/>
  <c r="B502" i="8"/>
  <c r="B501" i="8"/>
  <c r="B500" i="8"/>
  <c r="B499" i="8"/>
  <c r="B498" i="8"/>
  <c r="B497" i="8"/>
  <c r="B496" i="8"/>
  <c r="B495" i="8"/>
  <c r="B494" i="8"/>
  <c r="B493" i="8"/>
  <c r="B492" i="8"/>
  <c r="B491" i="8"/>
  <c r="B490" i="8"/>
  <c r="B489" i="8"/>
  <c r="B488" i="8"/>
  <c r="B487" i="8"/>
  <c r="B486" i="8"/>
  <c r="B485" i="8"/>
  <c r="B484" i="8"/>
  <c r="B483" i="8"/>
  <c r="B482" i="8"/>
  <c r="B481" i="8"/>
  <c r="B480" i="8"/>
  <c r="B479" i="8"/>
  <c r="B478" i="8"/>
  <c r="B477" i="8"/>
  <c r="B476" i="8"/>
  <c r="B475" i="8"/>
  <c r="B474" i="8"/>
  <c r="B473" i="8"/>
  <c r="B472" i="8"/>
  <c r="B471" i="8"/>
  <c r="B470" i="8"/>
  <c r="B469" i="8"/>
  <c r="B468" i="8"/>
  <c r="B467" i="8"/>
  <c r="B466" i="8"/>
  <c r="B465" i="8"/>
  <c r="B464" i="8"/>
  <c r="B463" i="8"/>
  <c r="B462" i="8"/>
  <c r="B461" i="8"/>
  <c r="B460" i="8"/>
  <c r="B459" i="8"/>
  <c r="B458" i="8"/>
  <c r="B457" i="8"/>
  <c r="B456" i="8"/>
  <c r="B455" i="8"/>
  <c r="B454" i="8"/>
  <c r="B453" i="8"/>
  <c r="B452" i="8"/>
  <c r="B451" i="8"/>
  <c r="B450" i="8"/>
  <c r="B449" i="8"/>
  <c r="B448" i="8"/>
  <c r="B447" i="8"/>
  <c r="B446" i="8"/>
  <c r="B445" i="8"/>
  <c r="B444" i="8"/>
  <c r="B443" i="8"/>
  <c r="B442" i="8"/>
  <c r="B441" i="8"/>
  <c r="B440" i="8"/>
  <c r="B439" i="8"/>
  <c r="B438" i="8"/>
  <c r="B437" i="8"/>
  <c r="B436" i="8"/>
  <c r="B435" i="8"/>
  <c r="B434" i="8"/>
  <c r="B433" i="8"/>
  <c r="B432" i="8"/>
  <c r="B431" i="8"/>
  <c r="B430" i="8"/>
  <c r="B429" i="8"/>
  <c r="B428" i="8"/>
  <c r="B427" i="8"/>
  <c r="B426" i="8"/>
  <c r="B425" i="8"/>
  <c r="B424" i="8"/>
  <c r="B423" i="8"/>
  <c r="B422" i="8"/>
  <c r="B421" i="8"/>
  <c r="B420" i="8"/>
  <c r="B419" i="8"/>
  <c r="B418" i="8"/>
  <c r="B417" i="8"/>
  <c r="B416" i="8"/>
  <c r="B415" i="8"/>
  <c r="B414" i="8"/>
  <c r="B413" i="8"/>
  <c r="B412" i="8"/>
  <c r="B411" i="8"/>
  <c r="B410" i="8"/>
  <c r="B409" i="8"/>
  <c r="B408" i="8"/>
  <c r="B407" i="8"/>
  <c r="B406" i="8"/>
  <c r="B405" i="8"/>
  <c r="B404" i="8"/>
  <c r="B403" i="8"/>
  <c r="B402" i="8"/>
  <c r="B401" i="8"/>
  <c r="B400" i="8"/>
  <c r="B399" i="8"/>
  <c r="B398" i="8"/>
  <c r="B397" i="8"/>
  <c r="B396" i="8"/>
  <c r="B395" i="8"/>
  <c r="B394" i="8"/>
  <c r="B393" i="8"/>
  <c r="B392" i="8"/>
  <c r="B391" i="8"/>
  <c r="B390" i="8"/>
  <c r="B389" i="8"/>
  <c r="B388" i="8"/>
  <c r="B387" i="8"/>
  <c r="B386" i="8"/>
  <c r="B385" i="8"/>
  <c r="B384" i="8"/>
  <c r="B383" i="8"/>
  <c r="B382" i="8"/>
  <c r="B381" i="8"/>
  <c r="B380" i="8"/>
  <c r="B379" i="8"/>
  <c r="B378" i="8"/>
  <c r="B377" i="8"/>
  <c r="B376" i="8"/>
  <c r="B375" i="8"/>
  <c r="B374" i="8"/>
  <c r="B373" i="8"/>
  <c r="B372" i="8"/>
  <c r="B371" i="8"/>
  <c r="B370" i="8"/>
  <c r="B369" i="8"/>
  <c r="B368" i="8"/>
  <c r="B367" i="8"/>
  <c r="B366" i="8"/>
  <c r="B365" i="8"/>
  <c r="B364" i="8"/>
  <c r="B363" i="8"/>
  <c r="B362" i="8"/>
  <c r="B361" i="8"/>
  <c r="B360" i="8"/>
  <c r="B359" i="8"/>
  <c r="B358" i="8"/>
  <c r="B357" i="8"/>
  <c r="B356" i="8"/>
  <c r="B355" i="8"/>
  <c r="B354" i="8"/>
  <c r="B353" i="8"/>
  <c r="B352" i="8"/>
  <c r="B351" i="8"/>
  <c r="B350" i="8"/>
  <c r="B349" i="8"/>
  <c r="B348" i="8"/>
  <c r="B347" i="8"/>
  <c r="B346" i="8"/>
  <c r="B345" i="8"/>
  <c r="B344" i="8"/>
  <c r="B343" i="8"/>
  <c r="B342" i="8"/>
  <c r="B341" i="8"/>
  <c r="B340" i="8"/>
  <c r="B339" i="8"/>
  <c r="B338" i="8"/>
  <c r="B337" i="8"/>
  <c r="B336" i="8"/>
  <c r="B335" i="8"/>
  <c r="B334" i="8"/>
  <c r="B333" i="8"/>
  <c r="B332" i="8"/>
  <c r="B331" i="8"/>
  <c r="B330" i="8"/>
  <c r="B329" i="8"/>
  <c r="B328" i="8"/>
  <c r="B327" i="8"/>
  <c r="B326" i="8"/>
  <c r="B325" i="8"/>
  <c r="B324" i="8"/>
  <c r="B323" i="8"/>
  <c r="B322" i="8"/>
  <c r="B321" i="8"/>
  <c r="B320" i="8"/>
  <c r="B319" i="8"/>
  <c r="B318" i="8"/>
  <c r="B317" i="8"/>
  <c r="B316" i="8"/>
  <c r="B315" i="8"/>
  <c r="B314" i="8"/>
  <c r="B313" i="8"/>
  <c r="B312" i="8"/>
  <c r="B311" i="8"/>
  <c r="B310" i="8"/>
  <c r="B309" i="8"/>
  <c r="B308" i="8"/>
  <c r="B307" i="8"/>
  <c r="B306" i="8"/>
  <c r="B305" i="8"/>
  <c r="B304" i="8"/>
  <c r="B303" i="8"/>
  <c r="B302" i="8"/>
  <c r="B301" i="8"/>
  <c r="B300" i="8"/>
  <c r="B299" i="8"/>
  <c r="B298" i="8"/>
  <c r="B297" i="8"/>
  <c r="B296" i="8"/>
  <c r="B295" i="8"/>
  <c r="B294" i="8"/>
  <c r="B293" i="8"/>
  <c r="B292" i="8"/>
  <c r="B291" i="8"/>
  <c r="B290" i="8"/>
  <c r="B289" i="8"/>
  <c r="B288" i="8"/>
  <c r="B287" i="8"/>
  <c r="B286" i="8"/>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20" i="8"/>
  <c r="B219" i="8"/>
  <c r="B218" i="8"/>
  <c r="B217" i="8"/>
  <c r="B216" i="8"/>
  <c r="B215" i="8"/>
  <c r="B214" i="8"/>
  <c r="B213" i="8"/>
  <c r="B212" i="8"/>
  <c r="B211" i="8"/>
  <c r="B210" i="8"/>
  <c r="B209" i="8"/>
  <c r="B208" i="8"/>
  <c r="B207" i="8"/>
  <c r="B206" i="8"/>
  <c r="B205" i="8"/>
  <c r="B204" i="8"/>
  <c r="B203" i="8"/>
  <c r="B202" i="8"/>
  <c r="B201" i="8"/>
  <c r="B200" i="8"/>
  <c r="B199" i="8"/>
  <c r="B198"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B60" i="8"/>
  <c r="B59"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C11" i="8"/>
  <c r="B11" i="8"/>
  <c r="O2615" i="25" l="1"/>
  <c r="N2615" i="25"/>
  <c r="M51" i="3" l="1"/>
  <c r="I51" i="3"/>
  <c r="C51" i="3"/>
  <c r="G622" i="8" l="1"/>
  <c r="CF2" i="30"/>
  <c r="A4" i="36" l="1"/>
  <c r="A3" i="36"/>
  <c r="A4" i="35"/>
  <c r="A3" i="35"/>
  <c r="G624" i="8" l="1"/>
  <c r="G619" i="8"/>
  <c r="DI3" i="30"/>
  <c r="DH3" i="30"/>
  <c r="B321" i="31"/>
  <c r="B319" i="31"/>
  <c r="B363" i="31"/>
  <c r="B331" i="31"/>
  <c r="B359" i="31"/>
  <c r="B233" i="31"/>
  <c r="B287" i="31"/>
  <c r="B197" i="31"/>
  <c r="B103" i="31"/>
  <c r="B117" i="31"/>
  <c r="B241" i="31"/>
  <c r="B69" i="31"/>
  <c r="B391" i="31"/>
  <c r="B21" i="31"/>
  <c r="B25" i="31"/>
  <c r="B45" i="31"/>
  <c r="B23" i="31"/>
  <c r="B11" i="31"/>
  <c r="B41" i="31"/>
  <c r="B9" i="31"/>
  <c r="B39" i="31"/>
  <c r="B13" i="31"/>
  <c r="X274" i="31" l="1"/>
  <c r="Y274" i="31" s="1"/>
  <c r="V288" i="31"/>
  <c r="U288" i="31"/>
  <c r="C288" i="31"/>
  <c r="X273" i="31"/>
  <c r="Y273" i="31" s="1"/>
  <c r="AA273" i="31" s="1"/>
  <c r="V287" i="31"/>
  <c r="W287" i="31" s="1"/>
  <c r="U287" i="31"/>
  <c r="C287" i="31"/>
  <c r="D287" i="31" s="1"/>
  <c r="Z273" i="31" l="1"/>
  <c r="D602" i="8" l="1"/>
  <c r="E602" i="8"/>
  <c r="F602" i="8"/>
  <c r="F622" i="8" s="1"/>
  <c r="G602" i="8"/>
  <c r="H602" i="8"/>
  <c r="I602" i="8"/>
  <c r="J602" i="8"/>
  <c r="K602" i="8"/>
  <c r="L602" i="8"/>
  <c r="M602" i="8"/>
  <c r="N602" i="8"/>
  <c r="O602" i="8"/>
  <c r="P602" i="8"/>
  <c r="Q602" i="8"/>
  <c r="R602" i="8"/>
  <c r="S602" i="8"/>
  <c r="T602" i="8"/>
  <c r="U602" i="8"/>
  <c r="V602" i="8"/>
  <c r="W602" i="8"/>
  <c r="X602" i="8"/>
  <c r="Y602" i="8"/>
  <c r="F623" i="8" s="1"/>
  <c r="Z602" i="8"/>
  <c r="AA602" i="8"/>
  <c r="AB602" i="8"/>
  <c r="AC602" i="8"/>
  <c r="AD602" i="8"/>
  <c r="AE602" i="8"/>
  <c r="AF602" i="8"/>
  <c r="AG602" i="8"/>
  <c r="AH602" i="8"/>
  <c r="AI602" i="8"/>
  <c r="AJ602" i="8"/>
  <c r="AK602" i="8"/>
  <c r="AL602" i="8"/>
  <c r="AM602" i="8"/>
  <c r="AN602" i="8"/>
  <c r="AO602" i="8"/>
  <c r="AP602" i="8"/>
  <c r="F618" i="8" l="1"/>
  <c r="F624" i="8"/>
  <c r="F619" i="8"/>
  <c r="F620" i="8"/>
  <c r="F621" i="8"/>
  <c r="G620" i="8"/>
  <c r="G621" i="8"/>
  <c r="H624" i="8" l="1"/>
  <c r="J624" i="8"/>
  <c r="H620" i="8"/>
  <c r="H621" i="8"/>
  <c r="J620" i="8"/>
  <c r="J621" i="8"/>
  <c r="H618" i="8"/>
  <c r="J618" i="8"/>
  <c r="H619" i="8"/>
  <c r="J619" i="8" l="1"/>
  <c r="B2" i="31"/>
  <c r="F12" i="3" l="1"/>
  <c r="A4" i="33" l="1"/>
  <c r="A3" i="33"/>
  <c r="A4" i="28"/>
  <c r="A3" i="28"/>
  <c r="F63" i="27"/>
  <c r="G623" i="8" s="1"/>
  <c r="H623" i="8" s="1"/>
  <c r="A4" i="27"/>
  <c r="A3" i="27"/>
  <c r="A4" i="21"/>
  <c r="A3" i="21"/>
  <c r="A4" i="20"/>
  <c r="A3" i="20"/>
  <c r="A4" i="29"/>
  <c r="A3" i="29"/>
  <c r="A4" i="26"/>
  <c r="A3" i="26"/>
  <c r="AQ600" i="8"/>
  <c r="AQ599" i="8"/>
  <c r="AQ598" i="8"/>
  <c r="AQ597" i="8"/>
  <c r="AQ596" i="8"/>
  <c r="AQ595" i="8"/>
  <c r="AQ594" i="8"/>
  <c r="AQ593" i="8"/>
  <c r="AQ592" i="8"/>
  <c r="AQ591" i="8"/>
  <c r="AQ590" i="8"/>
  <c r="AQ589" i="8"/>
  <c r="AQ588" i="8"/>
  <c r="AQ587" i="8"/>
  <c r="AQ586" i="8"/>
  <c r="AQ585" i="8"/>
  <c r="AQ584" i="8"/>
  <c r="AQ583" i="8"/>
  <c r="AQ582" i="8"/>
  <c r="AQ581" i="8"/>
  <c r="AQ580" i="8"/>
  <c r="AQ579" i="8"/>
  <c r="AQ578" i="8"/>
  <c r="AQ577" i="8"/>
  <c r="AQ576" i="8"/>
  <c r="AQ575" i="8"/>
  <c r="AQ574" i="8"/>
  <c r="AQ573" i="8"/>
  <c r="AQ572" i="8"/>
  <c r="AQ571" i="8"/>
  <c r="AQ570" i="8"/>
  <c r="AQ569" i="8"/>
  <c r="AQ568" i="8"/>
  <c r="AQ567" i="8"/>
  <c r="AQ566" i="8"/>
  <c r="AQ565" i="8"/>
  <c r="AQ564" i="8"/>
  <c r="AQ563" i="8"/>
  <c r="AQ562" i="8"/>
  <c r="AQ561" i="8"/>
  <c r="AQ560" i="8"/>
  <c r="AQ559" i="8"/>
  <c r="AQ558" i="8"/>
  <c r="AQ557" i="8"/>
  <c r="AQ556" i="8"/>
  <c r="AQ555" i="8"/>
  <c r="AQ554" i="8"/>
  <c r="AQ553" i="8"/>
  <c r="AQ552" i="8"/>
  <c r="AQ551" i="8"/>
  <c r="AQ550" i="8"/>
  <c r="AQ549" i="8"/>
  <c r="AQ548" i="8"/>
  <c r="AQ547" i="8"/>
  <c r="AQ546" i="8"/>
  <c r="AQ545" i="8"/>
  <c r="AQ544" i="8"/>
  <c r="AQ543" i="8"/>
  <c r="AQ542" i="8"/>
  <c r="AQ541" i="8"/>
  <c r="AQ540" i="8"/>
  <c r="AQ539" i="8"/>
  <c r="AQ538" i="8"/>
  <c r="AQ537" i="8"/>
  <c r="AQ536" i="8"/>
  <c r="AQ535" i="8"/>
  <c r="AQ534" i="8"/>
  <c r="AQ533" i="8"/>
  <c r="AQ532" i="8"/>
  <c r="AQ531" i="8"/>
  <c r="AQ530" i="8"/>
  <c r="AQ529" i="8"/>
  <c r="AQ528" i="8"/>
  <c r="AQ527" i="8"/>
  <c r="AQ526" i="8"/>
  <c r="AQ525" i="8"/>
  <c r="AQ524" i="8"/>
  <c r="AQ523" i="8"/>
  <c r="AQ522" i="8"/>
  <c r="AQ521" i="8"/>
  <c r="AQ520" i="8"/>
  <c r="AQ519" i="8"/>
  <c r="AQ518" i="8"/>
  <c r="AQ517" i="8"/>
  <c r="AQ516" i="8"/>
  <c r="AQ515" i="8"/>
  <c r="AQ514" i="8"/>
  <c r="AQ513" i="8"/>
  <c r="AQ512" i="8"/>
  <c r="AQ511" i="8"/>
  <c r="AQ510" i="8"/>
  <c r="AQ509" i="8"/>
  <c r="AQ508" i="8"/>
  <c r="AQ507" i="8"/>
  <c r="AQ506" i="8"/>
  <c r="AQ505" i="8"/>
  <c r="AQ504" i="8"/>
  <c r="AQ503" i="8"/>
  <c r="AQ502" i="8"/>
  <c r="AQ501" i="8"/>
  <c r="AQ500" i="8"/>
  <c r="AQ499" i="8"/>
  <c r="AQ498" i="8"/>
  <c r="AQ497" i="8"/>
  <c r="AQ496" i="8"/>
  <c r="AQ495" i="8"/>
  <c r="AQ494" i="8"/>
  <c r="AQ493" i="8"/>
  <c r="AQ492" i="8"/>
  <c r="AQ491" i="8"/>
  <c r="AQ490" i="8"/>
  <c r="AQ489" i="8"/>
  <c r="AQ488" i="8"/>
  <c r="AQ487" i="8"/>
  <c r="AQ486" i="8"/>
  <c r="AQ485" i="8"/>
  <c r="AQ484" i="8"/>
  <c r="AQ483" i="8"/>
  <c r="AQ482" i="8"/>
  <c r="AQ481" i="8"/>
  <c r="AQ480" i="8"/>
  <c r="AQ479" i="8"/>
  <c r="AQ478" i="8"/>
  <c r="AQ477" i="8"/>
  <c r="AQ476" i="8"/>
  <c r="AQ475" i="8"/>
  <c r="AQ474" i="8"/>
  <c r="AQ473" i="8"/>
  <c r="AQ472" i="8"/>
  <c r="AQ471" i="8"/>
  <c r="AQ470" i="8"/>
  <c r="AQ469" i="8"/>
  <c r="AQ468" i="8"/>
  <c r="AQ467" i="8"/>
  <c r="AQ466" i="8"/>
  <c r="AQ465" i="8"/>
  <c r="AQ464" i="8"/>
  <c r="AQ463" i="8"/>
  <c r="AQ462" i="8"/>
  <c r="AQ461" i="8"/>
  <c r="AQ460" i="8"/>
  <c r="AQ459" i="8"/>
  <c r="AQ458" i="8"/>
  <c r="AQ457" i="8"/>
  <c r="AQ456" i="8"/>
  <c r="AQ455" i="8"/>
  <c r="AQ454" i="8"/>
  <c r="AQ453" i="8"/>
  <c r="AQ452" i="8"/>
  <c r="AQ451" i="8"/>
  <c r="AQ450" i="8"/>
  <c r="AQ449" i="8"/>
  <c r="AQ448" i="8"/>
  <c r="AQ447" i="8"/>
  <c r="AQ446" i="8"/>
  <c r="AQ445" i="8"/>
  <c r="AQ444" i="8"/>
  <c r="AQ443" i="8"/>
  <c r="AQ442" i="8"/>
  <c r="AQ441" i="8"/>
  <c r="AQ440" i="8"/>
  <c r="AQ439" i="8"/>
  <c r="AQ438" i="8"/>
  <c r="AQ437" i="8"/>
  <c r="AQ436" i="8"/>
  <c r="AQ435" i="8"/>
  <c r="AQ434" i="8"/>
  <c r="AQ433" i="8"/>
  <c r="AQ432" i="8"/>
  <c r="AQ431" i="8"/>
  <c r="AQ430" i="8"/>
  <c r="AQ429" i="8"/>
  <c r="AQ428" i="8"/>
  <c r="AQ427" i="8"/>
  <c r="AQ426" i="8"/>
  <c r="AQ425" i="8"/>
  <c r="AQ424" i="8"/>
  <c r="AQ423" i="8"/>
  <c r="AQ422" i="8"/>
  <c r="AQ421" i="8"/>
  <c r="AQ420" i="8"/>
  <c r="AQ419" i="8"/>
  <c r="AQ418" i="8"/>
  <c r="AQ417" i="8"/>
  <c r="AQ416" i="8"/>
  <c r="AQ415" i="8"/>
  <c r="AQ414" i="8"/>
  <c r="AQ413" i="8"/>
  <c r="AQ412" i="8"/>
  <c r="AQ411" i="8"/>
  <c r="AQ410" i="8"/>
  <c r="AQ409" i="8"/>
  <c r="AQ408" i="8"/>
  <c r="AQ407" i="8"/>
  <c r="AQ406" i="8"/>
  <c r="AQ405" i="8"/>
  <c r="AQ404" i="8"/>
  <c r="AQ403" i="8"/>
  <c r="AQ402" i="8"/>
  <c r="AQ401" i="8"/>
  <c r="AQ400" i="8"/>
  <c r="AQ399" i="8"/>
  <c r="AQ398" i="8"/>
  <c r="AQ397" i="8"/>
  <c r="AQ396" i="8"/>
  <c r="AQ395" i="8"/>
  <c r="AQ394" i="8"/>
  <c r="AQ393" i="8"/>
  <c r="AQ392" i="8"/>
  <c r="AQ391" i="8"/>
  <c r="AQ390" i="8"/>
  <c r="AQ389" i="8"/>
  <c r="AQ388" i="8"/>
  <c r="AQ387" i="8"/>
  <c r="AQ386" i="8"/>
  <c r="AQ385" i="8"/>
  <c r="AQ384" i="8"/>
  <c r="AQ383" i="8"/>
  <c r="AQ382" i="8"/>
  <c r="AQ381" i="8"/>
  <c r="AQ380" i="8"/>
  <c r="AQ379" i="8"/>
  <c r="AQ378" i="8"/>
  <c r="AQ377" i="8"/>
  <c r="AQ376" i="8"/>
  <c r="AQ375" i="8"/>
  <c r="AQ374" i="8"/>
  <c r="AQ373" i="8"/>
  <c r="AQ372" i="8"/>
  <c r="AQ371" i="8"/>
  <c r="AQ370" i="8"/>
  <c r="AQ369" i="8"/>
  <c r="AQ368" i="8"/>
  <c r="AQ367" i="8"/>
  <c r="AQ366" i="8"/>
  <c r="AQ365" i="8"/>
  <c r="AQ364" i="8"/>
  <c r="AQ363" i="8"/>
  <c r="AQ362" i="8"/>
  <c r="AQ361" i="8"/>
  <c r="AQ360" i="8"/>
  <c r="AQ359" i="8"/>
  <c r="AQ358" i="8"/>
  <c r="AQ357" i="8"/>
  <c r="AQ356" i="8"/>
  <c r="AQ355" i="8"/>
  <c r="AQ354" i="8"/>
  <c r="AQ353" i="8"/>
  <c r="AQ352" i="8"/>
  <c r="AQ351" i="8"/>
  <c r="AQ350" i="8"/>
  <c r="AQ349" i="8"/>
  <c r="AQ348" i="8"/>
  <c r="AQ347" i="8"/>
  <c r="AQ346" i="8"/>
  <c r="AQ345" i="8"/>
  <c r="AQ344" i="8"/>
  <c r="AQ343" i="8"/>
  <c r="AQ342" i="8"/>
  <c r="AQ341" i="8"/>
  <c r="AQ340" i="8"/>
  <c r="AQ339" i="8"/>
  <c r="AQ338" i="8"/>
  <c r="AQ337" i="8"/>
  <c r="AQ336" i="8"/>
  <c r="AQ335" i="8"/>
  <c r="AQ334" i="8"/>
  <c r="AQ333" i="8"/>
  <c r="AQ332" i="8"/>
  <c r="AQ331" i="8"/>
  <c r="AQ330" i="8"/>
  <c r="AQ329" i="8"/>
  <c r="AQ328" i="8"/>
  <c r="AQ327" i="8"/>
  <c r="AQ326" i="8"/>
  <c r="AQ325" i="8"/>
  <c r="AQ324" i="8"/>
  <c r="AQ323" i="8"/>
  <c r="AQ322" i="8"/>
  <c r="AQ321" i="8"/>
  <c r="AQ320" i="8"/>
  <c r="AQ319" i="8"/>
  <c r="AQ318" i="8"/>
  <c r="AQ317" i="8"/>
  <c r="AQ316" i="8"/>
  <c r="AQ315" i="8"/>
  <c r="AQ314" i="8"/>
  <c r="AQ313" i="8"/>
  <c r="AQ312" i="8"/>
  <c r="AQ311" i="8"/>
  <c r="AQ310" i="8"/>
  <c r="AQ309" i="8"/>
  <c r="AQ308" i="8"/>
  <c r="AQ307" i="8"/>
  <c r="AQ306" i="8"/>
  <c r="AQ305" i="8"/>
  <c r="AQ304" i="8"/>
  <c r="AQ303" i="8"/>
  <c r="AQ302" i="8"/>
  <c r="AQ301" i="8"/>
  <c r="AQ300" i="8"/>
  <c r="AQ299" i="8"/>
  <c r="AQ298" i="8"/>
  <c r="AQ297" i="8"/>
  <c r="AQ296" i="8"/>
  <c r="AQ295" i="8"/>
  <c r="AQ294" i="8"/>
  <c r="AQ293" i="8"/>
  <c r="AQ292" i="8"/>
  <c r="AQ291" i="8"/>
  <c r="AQ290" i="8"/>
  <c r="AQ289" i="8"/>
  <c r="AQ288" i="8"/>
  <c r="AQ287" i="8"/>
  <c r="AQ286" i="8"/>
  <c r="AQ285" i="8"/>
  <c r="AQ284" i="8"/>
  <c r="AQ283" i="8"/>
  <c r="AQ282" i="8"/>
  <c r="AQ281" i="8"/>
  <c r="AQ280" i="8"/>
  <c r="AQ279" i="8"/>
  <c r="AQ278" i="8"/>
  <c r="AQ277" i="8"/>
  <c r="AQ276" i="8"/>
  <c r="AQ275" i="8"/>
  <c r="AQ274" i="8"/>
  <c r="AQ273" i="8"/>
  <c r="AQ272" i="8"/>
  <c r="AQ271" i="8"/>
  <c r="AQ270" i="8"/>
  <c r="AQ269" i="8"/>
  <c r="AQ268" i="8"/>
  <c r="AQ267" i="8"/>
  <c r="AQ266" i="8"/>
  <c r="AQ265" i="8"/>
  <c r="AQ264" i="8"/>
  <c r="AQ263" i="8"/>
  <c r="AQ262" i="8"/>
  <c r="AQ261" i="8"/>
  <c r="AQ260" i="8"/>
  <c r="AQ259" i="8"/>
  <c r="AQ258" i="8"/>
  <c r="AQ257" i="8"/>
  <c r="AQ256" i="8"/>
  <c r="AQ255" i="8"/>
  <c r="AQ254" i="8"/>
  <c r="AQ253" i="8"/>
  <c r="AQ252" i="8"/>
  <c r="AQ251" i="8"/>
  <c r="AQ250" i="8"/>
  <c r="AQ249" i="8"/>
  <c r="AQ248" i="8"/>
  <c r="AQ247" i="8"/>
  <c r="AQ246" i="8"/>
  <c r="AQ245" i="8"/>
  <c r="AQ244" i="8"/>
  <c r="AQ243" i="8"/>
  <c r="AQ242" i="8"/>
  <c r="AQ241" i="8"/>
  <c r="AQ240" i="8"/>
  <c r="AQ239" i="8"/>
  <c r="AQ238" i="8"/>
  <c r="AQ237" i="8"/>
  <c r="AQ236" i="8"/>
  <c r="AQ235" i="8"/>
  <c r="AQ234" i="8"/>
  <c r="AQ233" i="8"/>
  <c r="AQ232" i="8"/>
  <c r="AQ231" i="8"/>
  <c r="AQ230" i="8"/>
  <c r="AQ229" i="8"/>
  <c r="AQ228" i="8"/>
  <c r="AQ227" i="8"/>
  <c r="AQ226" i="8"/>
  <c r="AQ225" i="8"/>
  <c r="AQ224" i="8"/>
  <c r="AQ223" i="8"/>
  <c r="AQ222" i="8"/>
  <c r="AQ221" i="8"/>
  <c r="AQ220" i="8"/>
  <c r="AQ219" i="8"/>
  <c r="AQ218" i="8"/>
  <c r="AQ217" i="8"/>
  <c r="AQ216" i="8"/>
  <c r="AQ215" i="8"/>
  <c r="AQ214" i="8"/>
  <c r="AQ213" i="8"/>
  <c r="AQ212" i="8"/>
  <c r="AQ211" i="8"/>
  <c r="AQ210" i="8"/>
  <c r="AQ209" i="8"/>
  <c r="AQ208" i="8"/>
  <c r="AQ207" i="8"/>
  <c r="AQ206" i="8"/>
  <c r="AQ205" i="8"/>
  <c r="AQ204" i="8"/>
  <c r="AQ203" i="8"/>
  <c r="AQ202" i="8"/>
  <c r="AQ201" i="8"/>
  <c r="AQ200" i="8"/>
  <c r="AQ199" i="8"/>
  <c r="AQ198" i="8"/>
  <c r="AQ197" i="8"/>
  <c r="AQ196" i="8"/>
  <c r="AQ195" i="8"/>
  <c r="AQ194" i="8"/>
  <c r="AQ193" i="8"/>
  <c r="AQ192" i="8"/>
  <c r="AQ191" i="8"/>
  <c r="AQ190" i="8"/>
  <c r="AQ189" i="8"/>
  <c r="AQ188" i="8"/>
  <c r="AQ187" i="8"/>
  <c r="AQ186" i="8"/>
  <c r="AQ185" i="8"/>
  <c r="AQ184" i="8"/>
  <c r="AQ183" i="8"/>
  <c r="AQ182" i="8"/>
  <c r="AQ181" i="8"/>
  <c r="AQ180" i="8"/>
  <c r="AQ179" i="8"/>
  <c r="AQ178" i="8"/>
  <c r="AQ177" i="8"/>
  <c r="AQ176" i="8"/>
  <c r="AQ175" i="8"/>
  <c r="AQ174" i="8"/>
  <c r="AQ173" i="8"/>
  <c r="AQ172" i="8"/>
  <c r="AQ171" i="8"/>
  <c r="AQ170" i="8"/>
  <c r="AQ169" i="8"/>
  <c r="AQ168" i="8"/>
  <c r="AQ167" i="8"/>
  <c r="AQ166" i="8"/>
  <c r="AQ165" i="8"/>
  <c r="AQ164" i="8"/>
  <c r="AQ163" i="8"/>
  <c r="AQ162" i="8"/>
  <c r="AQ161" i="8"/>
  <c r="AQ159" i="8"/>
  <c r="AQ158" i="8"/>
  <c r="AQ157" i="8"/>
  <c r="AQ156" i="8"/>
  <c r="AQ155" i="8"/>
  <c r="AQ154" i="8"/>
  <c r="AQ153" i="8"/>
  <c r="AQ150" i="8"/>
  <c r="AQ149" i="8"/>
  <c r="AQ148" i="8"/>
  <c r="AQ147" i="8"/>
  <c r="AQ146" i="8"/>
  <c r="AQ145" i="8"/>
  <c r="AQ144" i="8"/>
  <c r="AQ143" i="8"/>
  <c r="AQ142" i="8"/>
  <c r="AQ141" i="8"/>
  <c r="AQ140" i="8"/>
  <c r="AQ139" i="8"/>
  <c r="AQ138" i="8"/>
  <c r="AQ137" i="8"/>
  <c r="AQ136" i="8"/>
  <c r="AQ135" i="8"/>
  <c r="AQ134" i="8"/>
  <c r="AQ133" i="8"/>
  <c r="AQ132" i="8"/>
  <c r="AQ131" i="8"/>
  <c r="AQ130" i="8"/>
  <c r="AQ129" i="8"/>
  <c r="AQ128" i="8"/>
  <c r="AQ127" i="8"/>
  <c r="AQ126" i="8"/>
  <c r="AQ125" i="8"/>
  <c r="AQ124" i="8"/>
  <c r="AQ123" i="8"/>
  <c r="AQ122" i="8"/>
  <c r="AQ121" i="8"/>
  <c r="AQ120" i="8"/>
  <c r="AQ119" i="8"/>
  <c r="AQ118" i="8"/>
  <c r="AQ117" i="8"/>
  <c r="AQ116" i="8"/>
  <c r="AQ115" i="8"/>
  <c r="AQ114" i="8"/>
  <c r="AQ113" i="8"/>
  <c r="AQ112" i="8"/>
  <c r="AQ111" i="8"/>
  <c r="AQ110" i="8"/>
  <c r="AQ109" i="8"/>
  <c r="AQ108" i="8"/>
  <c r="AQ107" i="8"/>
  <c r="AQ106" i="8"/>
  <c r="AQ105" i="8"/>
  <c r="AQ104" i="8"/>
  <c r="AQ103" i="8"/>
  <c r="AQ102" i="8"/>
  <c r="AQ101" i="8"/>
  <c r="AQ100" i="8"/>
  <c r="AQ99" i="8"/>
  <c r="AQ98" i="8"/>
  <c r="AQ97" i="8"/>
  <c r="AQ96" i="8"/>
  <c r="AQ95" i="8"/>
  <c r="AQ94" i="8"/>
  <c r="AQ93" i="8"/>
  <c r="AQ92" i="8"/>
  <c r="AQ91" i="8"/>
  <c r="AQ90" i="8"/>
  <c r="AQ89" i="8"/>
  <c r="AQ88" i="8"/>
  <c r="AQ87" i="8"/>
  <c r="AQ86" i="8"/>
  <c r="AQ85" i="8"/>
  <c r="AQ84" i="8"/>
  <c r="AQ83" i="8"/>
  <c r="AQ82" i="8"/>
  <c r="AQ81" i="8"/>
  <c r="AQ80" i="8"/>
  <c r="AQ79" i="8"/>
  <c r="AQ78" i="8"/>
  <c r="AQ77" i="8"/>
  <c r="AQ76" i="8"/>
  <c r="AQ75" i="8"/>
  <c r="AQ74" i="8"/>
  <c r="AQ73" i="8"/>
  <c r="AQ72" i="8"/>
  <c r="AQ71" i="8"/>
  <c r="AQ70" i="8"/>
  <c r="AQ69" i="8"/>
  <c r="AQ68" i="8"/>
  <c r="AQ67" i="8"/>
  <c r="AQ66" i="8"/>
  <c r="AQ65" i="8"/>
  <c r="AQ64" i="8"/>
  <c r="AQ63" i="8"/>
  <c r="AQ62" i="8"/>
  <c r="AQ61" i="8"/>
  <c r="AQ60" i="8"/>
  <c r="AQ59" i="8"/>
  <c r="AQ58" i="8"/>
  <c r="AQ57" i="8"/>
  <c r="AQ56" i="8"/>
  <c r="AQ55" i="8"/>
  <c r="AQ54" i="8"/>
  <c r="AQ53" i="8"/>
  <c r="AQ52" i="8"/>
  <c r="AQ51" i="8"/>
  <c r="AQ50" i="8"/>
  <c r="AQ49" i="8"/>
  <c r="AQ48" i="8"/>
  <c r="AQ47" i="8"/>
  <c r="AQ46" i="8"/>
  <c r="AQ45" i="8"/>
  <c r="AQ44" i="8"/>
  <c r="AQ43" i="8"/>
  <c r="AQ42" i="8"/>
  <c r="AQ41" i="8"/>
  <c r="AQ40" i="8"/>
  <c r="AQ39" i="8"/>
  <c r="AQ38" i="8"/>
  <c r="AQ37" i="8"/>
  <c r="AQ36" i="8"/>
  <c r="AQ35" i="8"/>
  <c r="AQ34" i="8"/>
  <c r="AQ33" i="8"/>
  <c r="AQ32" i="8"/>
  <c r="AQ31" i="8"/>
  <c r="AQ30" i="8"/>
  <c r="AQ29" i="8"/>
  <c r="AQ28" i="8"/>
  <c r="AQ27" i="8"/>
  <c r="AQ26" i="8"/>
  <c r="AQ25" i="8"/>
  <c r="AQ24" i="8"/>
  <c r="AQ23" i="8"/>
  <c r="AQ22" i="8"/>
  <c r="AQ21" i="8"/>
  <c r="AQ20" i="8"/>
  <c r="AQ19" i="8"/>
  <c r="AQ18" i="8"/>
  <c r="AQ17" i="8"/>
  <c r="AQ16" i="8"/>
  <c r="AQ15" i="8"/>
  <c r="AQ14" i="8"/>
  <c r="AQ12" i="8"/>
  <c r="AQ11" i="8"/>
  <c r="A6" i="8"/>
  <c r="A5" i="8"/>
  <c r="F46" i="3"/>
  <c r="C46" i="3"/>
  <c r="C45" i="3"/>
  <c r="F44" i="3"/>
  <c r="C44" i="3"/>
  <c r="C43" i="3"/>
  <c r="F42" i="3"/>
  <c r="F41" i="3"/>
  <c r="F40" i="3"/>
  <c r="F39" i="3"/>
  <c r="F38" i="3"/>
  <c r="F37" i="3"/>
  <c r="F36" i="3"/>
  <c r="F35" i="3"/>
  <c r="F32" i="3"/>
  <c r="F31" i="3"/>
  <c r="F30" i="3"/>
  <c r="F28" i="3"/>
  <c r="F26" i="3"/>
  <c r="DH290" i="30"/>
  <c r="DG290" i="30"/>
  <c r="DF290" i="30"/>
  <c r="DE290" i="30"/>
  <c r="DD290" i="30"/>
  <c r="DC290" i="30"/>
  <c r="DB290" i="30"/>
  <c r="DA290" i="30"/>
  <c r="CZ290" i="30"/>
  <c r="CY290" i="30"/>
  <c r="CX290" i="30"/>
  <c r="CW290" i="30"/>
  <c r="CV290" i="30"/>
  <c r="CU290" i="30"/>
  <c r="CT290" i="30"/>
  <c r="CS290" i="30"/>
  <c r="CR290" i="30"/>
  <c r="CQ290" i="30"/>
  <c r="CP290" i="30"/>
  <c r="CO290" i="30"/>
  <c r="CN290" i="30"/>
  <c r="CM290" i="30"/>
  <c r="CL290" i="30"/>
  <c r="CK290" i="30"/>
  <c r="CJ290" i="30"/>
  <c r="CI290" i="30"/>
  <c r="CH290" i="30"/>
  <c r="CG290" i="30"/>
  <c r="CF290" i="30"/>
  <c r="CE290" i="30"/>
  <c r="CD290" i="30"/>
  <c r="CC290" i="30"/>
  <c r="CB290" i="30"/>
  <c r="CA290" i="30"/>
  <c r="BZ290" i="30"/>
  <c r="BY290" i="30"/>
  <c r="BX290" i="30"/>
  <c r="BW290" i="30"/>
  <c r="BV290" i="30"/>
  <c r="BU290" i="30"/>
  <c r="BT290" i="30"/>
  <c r="BS290" i="30"/>
  <c r="BR290" i="30"/>
  <c r="BQ290" i="30"/>
  <c r="BP290" i="30"/>
  <c r="BO290" i="30"/>
  <c r="BN290" i="30"/>
  <c r="BM290" i="30"/>
  <c r="BL290" i="30"/>
  <c r="BK290" i="30"/>
  <c r="BJ290" i="30"/>
  <c r="BI290" i="30"/>
  <c r="BH290" i="30"/>
  <c r="BG290" i="30"/>
  <c r="BF290" i="30"/>
  <c r="BE290" i="30"/>
  <c r="BD290" i="30"/>
  <c r="BC290" i="30"/>
  <c r="BB290" i="30"/>
  <c r="BA290" i="30"/>
  <c r="AZ290" i="30"/>
  <c r="AY290" i="30"/>
  <c r="AX290" i="30"/>
  <c r="AW290" i="30"/>
  <c r="AV290" i="30"/>
  <c r="AU290" i="30"/>
  <c r="AT290" i="30"/>
  <c r="AS290" i="30"/>
  <c r="AR290" i="30"/>
  <c r="AQ290" i="30"/>
  <c r="AP290" i="30"/>
  <c r="AO290" i="30"/>
  <c r="AN290" i="30"/>
  <c r="AM290" i="30"/>
  <c r="AL290" i="30"/>
  <c r="AK290" i="30"/>
  <c r="AJ290" i="30"/>
  <c r="AI290" i="30"/>
  <c r="AH290" i="30"/>
  <c r="AG290" i="30"/>
  <c r="AF290" i="30"/>
  <c r="AE290" i="30"/>
  <c r="AD290" i="30"/>
  <c r="AC290" i="30"/>
  <c r="AB290" i="30"/>
  <c r="AA290" i="30"/>
  <c r="Z290" i="30"/>
  <c r="Y290" i="30"/>
  <c r="X290" i="30"/>
  <c r="W290" i="30"/>
  <c r="V290" i="30"/>
  <c r="U290" i="30"/>
  <c r="T290" i="30"/>
  <c r="S290" i="30"/>
  <c r="R290" i="30"/>
  <c r="Q290" i="30"/>
  <c r="P290" i="30"/>
  <c r="O290" i="30"/>
  <c r="N290" i="30"/>
  <c r="M290" i="30"/>
  <c r="L290" i="30"/>
  <c r="K290" i="30"/>
  <c r="J290" i="30"/>
  <c r="I290" i="30"/>
  <c r="H290" i="30"/>
  <c r="G290" i="30"/>
  <c r="F290" i="30"/>
  <c r="E290" i="30"/>
  <c r="D290" i="30"/>
  <c r="C290" i="30"/>
  <c r="B290" i="30"/>
  <c r="A290" i="30"/>
  <c r="DH289" i="30"/>
  <c r="DG289" i="30"/>
  <c r="DF289" i="30"/>
  <c r="DE289" i="30"/>
  <c r="DD289" i="30"/>
  <c r="DC289" i="30"/>
  <c r="DB289" i="30"/>
  <c r="DA289" i="30"/>
  <c r="CZ289" i="30"/>
  <c r="CY289" i="30"/>
  <c r="CX289" i="30"/>
  <c r="CW289" i="30"/>
  <c r="CV289" i="30"/>
  <c r="CU289" i="30"/>
  <c r="CT289" i="30"/>
  <c r="CS289" i="30"/>
  <c r="CR289" i="30"/>
  <c r="CQ289" i="30"/>
  <c r="CP289" i="30"/>
  <c r="CO289" i="30"/>
  <c r="CN289" i="30"/>
  <c r="CM289" i="30"/>
  <c r="CL289" i="30"/>
  <c r="CK289" i="30"/>
  <c r="CJ289" i="30"/>
  <c r="CI289" i="30"/>
  <c r="CH289" i="30"/>
  <c r="CG289" i="30"/>
  <c r="CF289" i="30"/>
  <c r="CE289" i="30"/>
  <c r="CD289" i="30"/>
  <c r="CC289" i="30"/>
  <c r="CB289" i="30"/>
  <c r="CA289" i="30"/>
  <c r="BZ289" i="30"/>
  <c r="BY289" i="30"/>
  <c r="BX289" i="30"/>
  <c r="BW289" i="30"/>
  <c r="BV289" i="30"/>
  <c r="BU289" i="30"/>
  <c r="BT289" i="30"/>
  <c r="BS289" i="30"/>
  <c r="BR289" i="30"/>
  <c r="BQ289" i="30"/>
  <c r="BP289" i="30"/>
  <c r="BO289" i="30"/>
  <c r="BN289" i="30"/>
  <c r="BM289" i="30"/>
  <c r="BL289" i="30"/>
  <c r="BK289" i="30"/>
  <c r="BJ289" i="30"/>
  <c r="BI289" i="30"/>
  <c r="BH289" i="30"/>
  <c r="BG289" i="30"/>
  <c r="BF289" i="30"/>
  <c r="BE289" i="30"/>
  <c r="BD289" i="30"/>
  <c r="BC289" i="30"/>
  <c r="BB289" i="30"/>
  <c r="BA289" i="30"/>
  <c r="AZ289" i="30"/>
  <c r="AY289" i="30"/>
  <c r="AX289" i="30"/>
  <c r="AW289" i="30"/>
  <c r="AV289" i="30"/>
  <c r="AU289" i="30"/>
  <c r="AT289" i="30"/>
  <c r="AS289" i="30"/>
  <c r="AR289" i="30"/>
  <c r="AQ289" i="30"/>
  <c r="AP289" i="30"/>
  <c r="AO289" i="30"/>
  <c r="AN289" i="30"/>
  <c r="AM289" i="30"/>
  <c r="AL289" i="30"/>
  <c r="AK289" i="30"/>
  <c r="AJ289" i="30"/>
  <c r="AI289" i="30"/>
  <c r="AH289" i="30"/>
  <c r="AG289" i="30"/>
  <c r="AF289" i="30"/>
  <c r="AE289" i="30"/>
  <c r="AD289" i="30"/>
  <c r="AC289" i="30"/>
  <c r="AB289" i="30"/>
  <c r="AA289" i="30"/>
  <c r="Z289" i="30"/>
  <c r="Y289" i="30"/>
  <c r="X289" i="30"/>
  <c r="W289" i="30"/>
  <c r="V289" i="30"/>
  <c r="U289" i="30"/>
  <c r="T289" i="30"/>
  <c r="S289" i="30"/>
  <c r="R289" i="30"/>
  <c r="Q289" i="30"/>
  <c r="P289" i="30"/>
  <c r="O289" i="30"/>
  <c r="N289" i="30"/>
  <c r="M289" i="30"/>
  <c r="L289" i="30"/>
  <c r="K289" i="30"/>
  <c r="J289" i="30"/>
  <c r="I289" i="30"/>
  <c r="H289" i="30"/>
  <c r="G289" i="30"/>
  <c r="F289" i="30"/>
  <c r="E289" i="30"/>
  <c r="D289" i="30"/>
  <c r="C289" i="30"/>
  <c r="B289" i="30"/>
  <c r="A289" i="30"/>
  <c r="DH288" i="30"/>
  <c r="DG288" i="30"/>
  <c r="DF288" i="30"/>
  <c r="DE288" i="30"/>
  <c r="DD288" i="30"/>
  <c r="DC288" i="30"/>
  <c r="DB288" i="30"/>
  <c r="DA288" i="30"/>
  <c r="CZ288" i="30"/>
  <c r="CY288" i="30"/>
  <c r="CX288" i="30"/>
  <c r="CW288" i="30"/>
  <c r="CV288" i="30"/>
  <c r="CU288" i="30"/>
  <c r="CT288" i="30"/>
  <c r="CS288" i="30"/>
  <c r="CR288" i="30"/>
  <c r="CQ288" i="30"/>
  <c r="CP288" i="30"/>
  <c r="CO288" i="30"/>
  <c r="CN288" i="30"/>
  <c r="CM288" i="30"/>
  <c r="CL288" i="30"/>
  <c r="CK288" i="30"/>
  <c r="CJ288" i="30"/>
  <c r="CI288" i="30"/>
  <c r="CH288" i="30"/>
  <c r="CG288" i="30"/>
  <c r="CF288" i="30"/>
  <c r="CE288" i="30"/>
  <c r="CD288" i="30"/>
  <c r="CC288" i="30"/>
  <c r="CB288" i="30"/>
  <c r="CA288" i="30"/>
  <c r="BZ288" i="30"/>
  <c r="BY288" i="30"/>
  <c r="BX288" i="30"/>
  <c r="BW288" i="30"/>
  <c r="BV288" i="30"/>
  <c r="BU288" i="30"/>
  <c r="BT288" i="30"/>
  <c r="BS288" i="30"/>
  <c r="BR288" i="30"/>
  <c r="BQ288" i="30"/>
  <c r="BP288" i="30"/>
  <c r="BO288" i="30"/>
  <c r="BN288" i="30"/>
  <c r="BM288" i="30"/>
  <c r="BL288" i="30"/>
  <c r="BK288" i="30"/>
  <c r="BJ288" i="30"/>
  <c r="BI288" i="30"/>
  <c r="BH288" i="30"/>
  <c r="BG288" i="30"/>
  <c r="BF288" i="30"/>
  <c r="BE288" i="30"/>
  <c r="BD288" i="30"/>
  <c r="BC288" i="30"/>
  <c r="BB288" i="30"/>
  <c r="BA288" i="30"/>
  <c r="AZ288" i="30"/>
  <c r="AY288" i="30"/>
  <c r="AX288" i="30"/>
  <c r="AW288" i="30"/>
  <c r="AV288" i="30"/>
  <c r="AU288" i="30"/>
  <c r="AT288" i="30"/>
  <c r="AS288" i="30"/>
  <c r="AR288" i="30"/>
  <c r="AQ288" i="30"/>
  <c r="AP288" i="30"/>
  <c r="AO288" i="30"/>
  <c r="AN288" i="30"/>
  <c r="AM288" i="30"/>
  <c r="AL288" i="30"/>
  <c r="AK288" i="30"/>
  <c r="AJ288" i="30"/>
  <c r="AI288" i="30"/>
  <c r="AH288" i="30"/>
  <c r="AG288" i="30"/>
  <c r="AF288" i="30"/>
  <c r="AE288" i="30"/>
  <c r="AD288" i="30"/>
  <c r="AC288" i="30"/>
  <c r="AB288" i="30"/>
  <c r="AA288" i="30"/>
  <c r="Z288" i="30"/>
  <c r="Y288" i="30"/>
  <c r="X288" i="30"/>
  <c r="W288" i="30"/>
  <c r="V288" i="30"/>
  <c r="U288" i="30"/>
  <c r="T288" i="30"/>
  <c r="S288" i="30"/>
  <c r="R288" i="30"/>
  <c r="Q288" i="30"/>
  <c r="P288" i="30"/>
  <c r="O288" i="30"/>
  <c r="N288" i="30"/>
  <c r="M288" i="30"/>
  <c r="L288" i="30"/>
  <c r="K288" i="30"/>
  <c r="J288" i="30"/>
  <c r="I288" i="30"/>
  <c r="H288" i="30"/>
  <c r="G288" i="30"/>
  <c r="F288" i="30"/>
  <c r="E288" i="30"/>
  <c r="D288" i="30"/>
  <c r="C288" i="30"/>
  <c r="B288" i="30"/>
  <c r="A288" i="30"/>
  <c r="DH287" i="30"/>
  <c r="DG287" i="30"/>
  <c r="DF287" i="30"/>
  <c r="DE287" i="30"/>
  <c r="DD287" i="30"/>
  <c r="DC287" i="30"/>
  <c r="DB287" i="30"/>
  <c r="DA287" i="30"/>
  <c r="CZ287" i="30"/>
  <c r="CY287" i="30"/>
  <c r="CX287" i="30"/>
  <c r="CW287" i="30"/>
  <c r="CV287" i="30"/>
  <c r="CU287" i="30"/>
  <c r="CT287" i="30"/>
  <c r="CS287" i="30"/>
  <c r="CR287" i="30"/>
  <c r="CQ287" i="30"/>
  <c r="CP287" i="30"/>
  <c r="CO287" i="30"/>
  <c r="CN287" i="30"/>
  <c r="CM287" i="30"/>
  <c r="CL287" i="30"/>
  <c r="CK287" i="30"/>
  <c r="CJ287" i="30"/>
  <c r="CI287" i="30"/>
  <c r="CH287" i="30"/>
  <c r="CG287" i="30"/>
  <c r="CF287" i="30"/>
  <c r="CE287" i="30"/>
  <c r="CD287" i="30"/>
  <c r="CC287" i="30"/>
  <c r="CB287" i="30"/>
  <c r="CA287" i="30"/>
  <c r="BZ287" i="30"/>
  <c r="BY287" i="30"/>
  <c r="BX287" i="30"/>
  <c r="BW287" i="30"/>
  <c r="BV287" i="30"/>
  <c r="BU287" i="30"/>
  <c r="BT287" i="30"/>
  <c r="BS287" i="30"/>
  <c r="BR287" i="30"/>
  <c r="BQ287" i="30"/>
  <c r="BP287" i="30"/>
  <c r="BO287" i="30"/>
  <c r="BN287" i="30"/>
  <c r="BM287" i="30"/>
  <c r="BL287" i="30"/>
  <c r="BK287" i="30"/>
  <c r="BJ287" i="30"/>
  <c r="BI287" i="30"/>
  <c r="BH287" i="30"/>
  <c r="BG287" i="30"/>
  <c r="BF287" i="30"/>
  <c r="BE287" i="30"/>
  <c r="BD287" i="30"/>
  <c r="BC287" i="30"/>
  <c r="BB287" i="30"/>
  <c r="BA287" i="30"/>
  <c r="AZ287" i="30"/>
  <c r="AY287" i="30"/>
  <c r="AX287" i="30"/>
  <c r="AW287" i="30"/>
  <c r="AV287" i="30"/>
  <c r="AU287" i="30"/>
  <c r="AT287" i="30"/>
  <c r="AS287" i="30"/>
  <c r="AR287" i="30"/>
  <c r="AQ287" i="30"/>
  <c r="AP287" i="30"/>
  <c r="AO287" i="30"/>
  <c r="AN287" i="30"/>
  <c r="AM287" i="30"/>
  <c r="AL287" i="30"/>
  <c r="AK287" i="30"/>
  <c r="AJ287" i="30"/>
  <c r="AI287" i="30"/>
  <c r="AH287" i="30"/>
  <c r="AG287" i="30"/>
  <c r="AF287" i="30"/>
  <c r="AE287" i="30"/>
  <c r="AD287" i="30"/>
  <c r="AC287" i="30"/>
  <c r="AB287" i="30"/>
  <c r="AA287" i="30"/>
  <c r="Z287" i="30"/>
  <c r="Y287" i="30"/>
  <c r="X287" i="30"/>
  <c r="W287" i="30"/>
  <c r="V287" i="30"/>
  <c r="U287" i="30"/>
  <c r="T287" i="30"/>
  <c r="S287" i="30"/>
  <c r="R287" i="30"/>
  <c r="Q287" i="30"/>
  <c r="P287" i="30"/>
  <c r="O287" i="30"/>
  <c r="N287" i="30"/>
  <c r="M287" i="30"/>
  <c r="L287" i="30"/>
  <c r="K287" i="30"/>
  <c r="J287" i="30"/>
  <c r="I287" i="30"/>
  <c r="H287" i="30"/>
  <c r="G287" i="30"/>
  <c r="F287" i="30"/>
  <c r="E287" i="30"/>
  <c r="D287" i="30"/>
  <c r="C287" i="30"/>
  <c r="B287" i="30"/>
  <c r="A287" i="30"/>
  <c r="DH286" i="30"/>
  <c r="DG286" i="30"/>
  <c r="DF286" i="30"/>
  <c r="DE286" i="30"/>
  <c r="DD286" i="30"/>
  <c r="DC286" i="30"/>
  <c r="DB286" i="30"/>
  <c r="DA286" i="30"/>
  <c r="CZ286" i="30"/>
  <c r="CY286" i="30"/>
  <c r="CX286" i="30"/>
  <c r="CW286" i="30"/>
  <c r="CV286" i="30"/>
  <c r="CU286" i="30"/>
  <c r="CT286" i="30"/>
  <c r="CS286" i="30"/>
  <c r="CR286" i="30"/>
  <c r="CQ286" i="30"/>
  <c r="CP286" i="30"/>
  <c r="CO286" i="30"/>
  <c r="CN286" i="30"/>
  <c r="CM286" i="30"/>
  <c r="CL286" i="30"/>
  <c r="CK286" i="30"/>
  <c r="CJ286" i="30"/>
  <c r="CI286" i="30"/>
  <c r="CH286" i="30"/>
  <c r="CG286" i="30"/>
  <c r="CF286" i="30"/>
  <c r="CE286" i="30"/>
  <c r="CD286" i="30"/>
  <c r="CC286" i="30"/>
  <c r="CB286" i="30"/>
  <c r="CA286" i="30"/>
  <c r="BZ286" i="30"/>
  <c r="BY286" i="30"/>
  <c r="BX286" i="30"/>
  <c r="BW286" i="30"/>
  <c r="BV286" i="30"/>
  <c r="BU286" i="30"/>
  <c r="BT286" i="30"/>
  <c r="BS286" i="30"/>
  <c r="BR286" i="30"/>
  <c r="BQ286" i="30"/>
  <c r="BP286" i="30"/>
  <c r="BO286" i="30"/>
  <c r="BN286" i="30"/>
  <c r="BM286" i="30"/>
  <c r="BL286" i="30"/>
  <c r="BK286" i="30"/>
  <c r="BJ286" i="30"/>
  <c r="BI286" i="30"/>
  <c r="BH286" i="30"/>
  <c r="BG286" i="30"/>
  <c r="BF286" i="30"/>
  <c r="BE286" i="30"/>
  <c r="BD286" i="30"/>
  <c r="BC286" i="30"/>
  <c r="BB286" i="30"/>
  <c r="BA286" i="30"/>
  <c r="AZ286" i="30"/>
  <c r="AY286" i="30"/>
  <c r="AX286" i="30"/>
  <c r="AW286" i="30"/>
  <c r="AV286" i="30"/>
  <c r="AU286" i="30"/>
  <c r="AT286" i="30"/>
  <c r="AS286" i="30"/>
  <c r="AR286" i="30"/>
  <c r="AQ286" i="30"/>
  <c r="AP286" i="30"/>
  <c r="AO286" i="30"/>
  <c r="AN286" i="30"/>
  <c r="AM286" i="30"/>
  <c r="AL286" i="30"/>
  <c r="AK286" i="30"/>
  <c r="AJ286" i="30"/>
  <c r="AI286" i="30"/>
  <c r="AH286" i="30"/>
  <c r="AG286" i="30"/>
  <c r="AF286" i="30"/>
  <c r="AE286" i="30"/>
  <c r="AD286" i="30"/>
  <c r="AC286" i="30"/>
  <c r="AB286" i="30"/>
  <c r="AA286" i="30"/>
  <c r="Z286" i="30"/>
  <c r="Y286" i="30"/>
  <c r="X286" i="30"/>
  <c r="W286" i="30"/>
  <c r="V286" i="30"/>
  <c r="U286" i="30"/>
  <c r="T286" i="30"/>
  <c r="S286" i="30"/>
  <c r="R286" i="30"/>
  <c r="Q286" i="30"/>
  <c r="P286" i="30"/>
  <c r="O286" i="30"/>
  <c r="N286" i="30"/>
  <c r="M286" i="30"/>
  <c r="L286" i="30"/>
  <c r="K286" i="30"/>
  <c r="J286" i="30"/>
  <c r="I286" i="30"/>
  <c r="H286" i="30"/>
  <c r="G286" i="30"/>
  <c r="F286" i="30"/>
  <c r="E286" i="30"/>
  <c r="D286" i="30"/>
  <c r="C286" i="30"/>
  <c r="B286" i="30"/>
  <c r="A286" i="30"/>
  <c r="DH285" i="30"/>
  <c r="DG285" i="30"/>
  <c r="DF285" i="30"/>
  <c r="DE285" i="30"/>
  <c r="DD285" i="30"/>
  <c r="DC285" i="30"/>
  <c r="DB285" i="30"/>
  <c r="DA285" i="30"/>
  <c r="CZ285" i="30"/>
  <c r="CY285" i="30"/>
  <c r="CX285" i="30"/>
  <c r="CW285" i="30"/>
  <c r="CV285" i="30"/>
  <c r="CU285" i="30"/>
  <c r="CT285" i="30"/>
  <c r="CS285" i="30"/>
  <c r="CR285" i="30"/>
  <c r="CQ285" i="30"/>
  <c r="CP285" i="30"/>
  <c r="CO285" i="30"/>
  <c r="CN285" i="30"/>
  <c r="CM285" i="30"/>
  <c r="CL285" i="30"/>
  <c r="CK285" i="30"/>
  <c r="CJ285" i="30"/>
  <c r="CI285" i="30"/>
  <c r="CH285" i="30"/>
  <c r="CG285" i="30"/>
  <c r="CF285" i="30"/>
  <c r="CE285" i="30"/>
  <c r="CD285" i="30"/>
  <c r="CC285" i="30"/>
  <c r="CB285" i="30"/>
  <c r="CA285" i="30"/>
  <c r="BZ285" i="30"/>
  <c r="BY285" i="30"/>
  <c r="BX285" i="30"/>
  <c r="BW285" i="30"/>
  <c r="BV285" i="30"/>
  <c r="BU285" i="30"/>
  <c r="BT285" i="30"/>
  <c r="BS285" i="30"/>
  <c r="BR285" i="30"/>
  <c r="BQ285" i="30"/>
  <c r="BP285" i="30"/>
  <c r="BO285" i="30"/>
  <c r="BN285" i="30"/>
  <c r="BM285" i="30"/>
  <c r="BL285" i="30"/>
  <c r="BK285" i="30"/>
  <c r="BJ285" i="30"/>
  <c r="BI285" i="30"/>
  <c r="BH285" i="30"/>
  <c r="BG285" i="30"/>
  <c r="BF285" i="30"/>
  <c r="BE285" i="30"/>
  <c r="BD285" i="30"/>
  <c r="BC285" i="30"/>
  <c r="BB285" i="30"/>
  <c r="BA285" i="30"/>
  <c r="AZ285" i="30"/>
  <c r="AY285" i="30"/>
  <c r="AX285" i="30"/>
  <c r="AW285" i="30"/>
  <c r="AV285" i="30"/>
  <c r="AU285" i="30"/>
  <c r="AT285" i="30"/>
  <c r="AS285" i="30"/>
  <c r="AR285" i="30"/>
  <c r="AQ285" i="30"/>
  <c r="AP285" i="30"/>
  <c r="AO285" i="30"/>
  <c r="AN285" i="30"/>
  <c r="AM285" i="30"/>
  <c r="AL285" i="30"/>
  <c r="AK285" i="30"/>
  <c r="AJ285" i="30"/>
  <c r="AI285" i="30"/>
  <c r="AH285" i="30"/>
  <c r="AG285" i="30"/>
  <c r="AF285" i="30"/>
  <c r="AE285" i="30"/>
  <c r="AD285" i="30"/>
  <c r="AC285" i="30"/>
  <c r="AB285" i="30"/>
  <c r="AA285" i="30"/>
  <c r="Z285" i="30"/>
  <c r="Y285" i="30"/>
  <c r="X285" i="30"/>
  <c r="W285" i="30"/>
  <c r="V285" i="30"/>
  <c r="U285" i="30"/>
  <c r="T285" i="30"/>
  <c r="S285" i="30"/>
  <c r="R285" i="30"/>
  <c r="Q285" i="30"/>
  <c r="P285" i="30"/>
  <c r="O285" i="30"/>
  <c r="N285" i="30"/>
  <c r="M285" i="30"/>
  <c r="L285" i="30"/>
  <c r="K285" i="30"/>
  <c r="J285" i="30"/>
  <c r="I285" i="30"/>
  <c r="H285" i="30"/>
  <c r="G285" i="30"/>
  <c r="F285" i="30"/>
  <c r="E285" i="30"/>
  <c r="D285" i="30"/>
  <c r="C285" i="30"/>
  <c r="B285" i="30"/>
  <c r="A285" i="30"/>
  <c r="DH284" i="30"/>
  <c r="DG284" i="30"/>
  <c r="DF284" i="30"/>
  <c r="DE284" i="30"/>
  <c r="DD284" i="30"/>
  <c r="DC284" i="30"/>
  <c r="DB284" i="30"/>
  <c r="DA284" i="30"/>
  <c r="CZ284" i="30"/>
  <c r="CY284" i="30"/>
  <c r="CX284" i="30"/>
  <c r="CW284" i="30"/>
  <c r="CV284" i="30"/>
  <c r="CU284" i="30"/>
  <c r="CT284" i="30"/>
  <c r="CS284" i="30"/>
  <c r="CR284" i="30"/>
  <c r="CQ284" i="30"/>
  <c r="CP284" i="30"/>
  <c r="CO284" i="30"/>
  <c r="CN284" i="30"/>
  <c r="CM284" i="30"/>
  <c r="CL284" i="30"/>
  <c r="CK284" i="30"/>
  <c r="CJ284" i="30"/>
  <c r="CI284" i="30"/>
  <c r="CH284" i="30"/>
  <c r="CG284" i="30"/>
  <c r="CF284" i="30"/>
  <c r="CE284" i="30"/>
  <c r="CD284" i="30"/>
  <c r="CC284" i="30"/>
  <c r="CB284" i="30"/>
  <c r="CA284" i="30"/>
  <c r="BZ284" i="30"/>
  <c r="BY284" i="30"/>
  <c r="BX284" i="30"/>
  <c r="BW284" i="30"/>
  <c r="BV284" i="30"/>
  <c r="BU284" i="30"/>
  <c r="BT284" i="30"/>
  <c r="BS284" i="30"/>
  <c r="BR284" i="30"/>
  <c r="BQ284" i="30"/>
  <c r="BP284" i="30"/>
  <c r="BO284" i="30"/>
  <c r="BN284" i="30"/>
  <c r="BM284" i="30"/>
  <c r="BL284" i="30"/>
  <c r="BK284" i="30"/>
  <c r="BJ284" i="30"/>
  <c r="BI284" i="30"/>
  <c r="BH284" i="30"/>
  <c r="BG284" i="30"/>
  <c r="BF284" i="30"/>
  <c r="BE284" i="30"/>
  <c r="BD284" i="30"/>
  <c r="BC284" i="30"/>
  <c r="BB284" i="30"/>
  <c r="BA284" i="30"/>
  <c r="AZ284" i="30"/>
  <c r="AY284" i="30"/>
  <c r="AX284" i="30"/>
  <c r="AW284" i="30"/>
  <c r="AV284" i="30"/>
  <c r="AU284" i="30"/>
  <c r="AT284" i="30"/>
  <c r="AS284" i="30"/>
  <c r="AR284" i="30"/>
  <c r="AQ284" i="30"/>
  <c r="AP284" i="30"/>
  <c r="AO284" i="30"/>
  <c r="AN284" i="30"/>
  <c r="AM284" i="30"/>
  <c r="AL284" i="30"/>
  <c r="AK284" i="30"/>
  <c r="AJ284" i="30"/>
  <c r="AI284" i="30"/>
  <c r="AH284" i="30"/>
  <c r="AG284" i="30"/>
  <c r="AF284" i="30"/>
  <c r="AE284" i="30"/>
  <c r="AD284" i="30"/>
  <c r="AC284" i="30"/>
  <c r="AB284" i="30"/>
  <c r="AA284" i="30"/>
  <c r="Z284" i="30"/>
  <c r="Y284" i="30"/>
  <c r="X284" i="30"/>
  <c r="W284" i="30"/>
  <c r="V284" i="30"/>
  <c r="U284" i="30"/>
  <c r="T284" i="30"/>
  <c r="S284" i="30"/>
  <c r="R284" i="30"/>
  <c r="Q284" i="30"/>
  <c r="P284" i="30"/>
  <c r="O284" i="30"/>
  <c r="N284" i="30"/>
  <c r="M284" i="30"/>
  <c r="L284" i="30"/>
  <c r="K284" i="30"/>
  <c r="J284" i="30"/>
  <c r="I284" i="30"/>
  <c r="H284" i="30"/>
  <c r="G284" i="30"/>
  <c r="F284" i="30"/>
  <c r="E284" i="30"/>
  <c r="D284" i="30"/>
  <c r="C284" i="30"/>
  <c r="B284" i="30"/>
  <c r="A284" i="30"/>
  <c r="DH283" i="30"/>
  <c r="DG283" i="30"/>
  <c r="DF283" i="30"/>
  <c r="DE283" i="30"/>
  <c r="DD283" i="30"/>
  <c r="DC283" i="30"/>
  <c r="DB283" i="30"/>
  <c r="DA283" i="30"/>
  <c r="CZ283" i="30"/>
  <c r="CY283" i="30"/>
  <c r="CX283" i="30"/>
  <c r="CW283" i="30"/>
  <c r="CV283" i="30"/>
  <c r="CU283" i="30"/>
  <c r="CT283" i="30"/>
  <c r="CS283" i="30"/>
  <c r="CR283" i="30"/>
  <c r="CQ283" i="30"/>
  <c r="CP283" i="30"/>
  <c r="CO283" i="30"/>
  <c r="CN283" i="30"/>
  <c r="CM283" i="30"/>
  <c r="CL283" i="30"/>
  <c r="CK283" i="30"/>
  <c r="CJ283" i="30"/>
  <c r="CI283" i="30"/>
  <c r="CH283" i="30"/>
  <c r="CG283" i="30"/>
  <c r="CF283" i="30"/>
  <c r="CE283" i="30"/>
  <c r="CD283" i="30"/>
  <c r="CC283" i="30"/>
  <c r="CB283" i="30"/>
  <c r="CA283" i="30"/>
  <c r="BZ283" i="30"/>
  <c r="BY283" i="30"/>
  <c r="BX283" i="30"/>
  <c r="BW283" i="30"/>
  <c r="BV283" i="30"/>
  <c r="BU283" i="30"/>
  <c r="BT283" i="30"/>
  <c r="BS283" i="30"/>
  <c r="BR283" i="30"/>
  <c r="BQ283" i="30"/>
  <c r="BP283" i="30"/>
  <c r="BO283" i="30"/>
  <c r="BN283" i="30"/>
  <c r="BM283" i="30"/>
  <c r="BL283" i="30"/>
  <c r="BK283" i="30"/>
  <c r="BJ283" i="30"/>
  <c r="BI283" i="30"/>
  <c r="BH283" i="30"/>
  <c r="BG283" i="30"/>
  <c r="BF283" i="30"/>
  <c r="BE283" i="30"/>
  <c r="BD283" i="30"/>
  <c r="BC283" i="30"/>
  <c r="BB283" i="30"/>
  <c r="BA283" i="30"/>
  <c r="AZ283" i="30"/>
  <c r="AY283" i="30"/>
  <c r="AX283" i="30"/>
  <c r="AW283" i="30"/>
  <c r="AV283" i="30"/>
  <c r="AU283" i="30"/>
  <c r="AT283" i="30"/>
  <c r="AS283" i="30"/>
  <c r="AR283" i="30"/>
  <c r="AQ283" i="30"/>
  <c r="AP283" i="30"/>
  <c r="AO283" i="30"/>
  <c r="AN283" i="30"/>
  <c r="AM283" i="30"/>
  <c r="AL283" i="30"/>
  <c r="AK283" i="30"/>
  <c r="AJ283" i="30"/>
  <c r="AI283" i="30"/>
  <c r="AH283" i="30"/>
  <c r="AG283" i="30"/>
  <c r="AF283" i="30"/>
  <c r="AE283" i="30"/>
  <c r="AD283" i="30"/>
  <c r="AC283" i="30"/>
  <c r="AB283" i="30"/>
  <c r="AA283" i="30"/>
  <c r="Z283" i="30"/>
  <c r="Y283" i="30"/>
  <c r="X283" i="30"/>
  <c r="W283" i="30"/>
  <c r="V283" i="30"/>
  <c r="U283" i="30"/>
  <c r="T283" i="30"/>
  <c r="S283" i="30"/>
  <c r="R283" i="30"/>
  <c r="Q283" i="30"/>
  <c r="P283" i="30"/>
  <c r="O283" i="30"/>
  <c r="N283" i="30"/>
  <c r="M283" i="30"/>
  <c r="L283" i="30"/>
  <c r="K283" i="30"/>
  <c r="J283" i="30"/>
  <c r="I283" i="30"/>
  <c r="H283" i="30"/>
  <c r="G283" i="30"/>
  <c r="F283" i="30"/>
  <c r="E283" i="30"/>
  <c r="D283" i="30"/>
  <c r="C283" i="30"/>
  <c r="B283" i="30"/>
  <c r="A283" i="30"/>
  <c r="DH282" i="30"/>
  <c r="DG282" i="30"/>
  <c r="DF282" i="30"/>
  <c r="DE282" i="30"/>
  <c r="DD282" i="30"/>
  <c r="DC282" i="30"/>
  <c r="DB282" i="30"/>
  <c r="DA282" i="30"/>
  <c r="CZ282" i="30"/>
  <c r="CY282" i="30"/>
  <c r="CX282" i="30"/>
  <c r="CW282" i="30"/>
  <c r="CV282" i="30"/>
  <c r="CU282" i="30"/>
  <c r="CT282" i="30"/>
  <c r="CS282" i="30"/>
  <c r="CR282" i="30"/>
  <c r="CQ282" i="30"/>
  <c r="CP282" i="30"/>
  <c r="CO282" i="30"/>
  <c r="CN282" i="30"/>
  <c r="CM282" i="30"/>
  <c r="CL282" i="30"/>
  <c r="CK282" i="30"/>
  <c r="CJ282" i="30"/>
  <c r="CI282" i="30"/>
  <c r="CH282" i="30"/>
  <c r="CG282" i="30"/>
  <c r="CF282" i="30"/>
  <c r="CE282" i="30"/>
  <c r="CD282" i="30"/>
  <c r="CC282" i="30"/>
  <c r="CB282" i="30"/>
  <c r="CA282" i="30"/>
  <c r="BZ282" i="30"/>
  <c r="BY282" i="30"/>
  <c r="BX282" i="30"/>
  <c r="BW282" i="30"/>
  <c r="BV282" i="30"/>
  <c r="BU282" i="30"/>
  <c r="BT282" i="30"/>
  <c r="BS282" i="30"/>
  <c r="BR282" i="30"/>
  <c r="BQ282" i="30"/>
  <c r="BP282" i="30"/>
  <c r="BO282" i="30"/>
  <c r="BN282" i="30"/>
  <c r="BM282" i="30"/>
  <c r="BL282" i="30"/>
  <c r="BK282" i="30"/>
  <c r="BJ282" i="30"/>
  <c r="BI282" i="30"/>
  <c r="BH282" i="30"/>
  <c r="BG282" i="30"/>
  <c r="BF282" i="30"/>
  <c r="BE282" i="30"/>
  <c r="BD282" i="30"/>
  <c r="BC282" i="30"/>
  <c r="BB282" i="30"/>
  <c r="BA282" i="30"/>
  <c r="AZ282" i="30"/>
  <c r="AY282" i="30"/>
  <c r="AX282" i="30"/>
  <c r="AW282" i="30"/>
  <c r="AV282" i="30"/>
  <c r="AU282" i="30"/>
  <c r="AT282" i="30"/>
  <c r="AS282" i="30"/>
  <c r="AR282" i="30"/>
  <c r="AQ282" i="30"/>
  <c r="AP282" i="30"/>
  <c r="AO282" i="30"/>
  <c r="AN282" i="30"/>
  <c r="AM282" i="30"/>
  <c r="AL282" i="30"/>
  <c r="AK282" i="30"/>
  <c r="AJ282" i="30"/>
  <c r="AI282" i="30"/>
  <c r="AH282" i="30"/>
  <c r="AG282" i="30"/>
  <c r="AF282" i="30"/>
  <c r="AE282" i="30"/>
  <c r="AD282" i="30"/>
  <c r="AC282" i="30"/>
  <c r="AB282" i="30"/>
  <c r="AA282" i="30"/>
  <c r="Z282" i="30"/>
  <c r="Y282" i="30"/>
  <c r="X282" i="30"/>
  <c r="W282" i="30"/>
  <c r="V282" i="30"/>
  <c r="U282" i="30"/>
  <c r="T282" i="30"/>
  <c r="S282" i="30"/>
  <c r="R282" i="30"/>
  <c r="Q282" i="30"/>
  <c r="P282" i="30"/>
  <c r="O282" i="30"/>
  <c r="N282" i="30"/>
  <c r="M282" i="30"/>
  <c r="L282" i="30"/>
  <c r="K282" i="30"/>
  <c r="J282" i="30"/>
  <c r="I282" i="30"/>
  <c r="H282" i="30"/>
  <c r="G282" i="30"/>
  <c r="F282" i="30"/>
  <c r="E282" i="30"/>
  <c r="D282" i="30"/>
  <c r="C282" i="30"/>
  <c r="B282" i="30"/>
  <c r="A282" i="30"/>
  <c r="DH281" i="30"/>
  <c r="DG281" i="30"/>
  <c r="DF281" i="30"/>
  <c r="DE281" i="30"/>
  <c r="DD281" i="30"/>
  <c r="DC281" i="30"/>
  <c r="DB281" i="30"/>
  <c r="DA281" i="30"/>
  <c r="CZ281" i="30"/>
  <c r="CY281" i="30"/>
  <c r="CX281" i="30"/>
  <c r="CW281" i="30"/>
  <c r="CV281" i="30"/>
  <c r="CU281" i="30"/>
  <c r="CT281" i="30"/>
  <c r="CS281" i="30"/>
  <c r="CR281" i="30"/>
  <c r="CQ281" i="30"/>
  <c r="CP281" i="30"/>
  <c r="CO281" i="30"/>
  <c r="CN281" i="30"/>
  <c r="CM281" i="30"/>
  <c r="CL281" i="30"/>
  <c r="CK281" i="30"/>
  <c r="CJ281" i="30"/>
  <c r="CI281" i="30"/>
  <c r="CH281" i="30"/>
  <c r="CG281" i="30"/>
  <c r="CF281" i="30"/>
  <c r="CE281" i="30"/>
  <c r="CD281" i="30"/>
  <c r="CC281" i="30"/>
  <c r="CB281" i="30"/>
  <c r="CA281" i="30"/>
  <c r="BZ281" i="30"/>
  <c r="BY281" i="30"/>
  <c r="BX281" i="30"/>
  <c r="BW281" i="30"/>
  <c r="BV281" i="30"/>
  <c r="BU281" i="30"/>
  <c r="BT281" i="30"/>
  <c r="BS281" i="30"/>
  <c r="BR281" i="30"/>
  <c r="BQ281" i="30"/>
  <c r="BP281" i="30"/>
  <c r="BO281" i="30"/>
  <c r="BN281" i="30"/>
  <c r="BM281" i="30"/>
  <c r="BL281" i="30"/>
  <c r="BK281" i="30"/>
  <c r="BJ281" i="30"/>
  <c r="BI281" i="30"/>
  <c r="BH281" i="30"/>
  <c r="BG281" i="30"/>
  <c r="BF281" i="30"/>
  <c r="BE281" i="30"/>
  <c r="BD281" i="30"/>
  <c r="BC281" i="30"/>
  <c r="BB281" i="30"/>
  <c r="BA281" i="30"/>
  <c r="AZ281" i="30"/>
  <c r="AY281" i="30"/>
  <c r="AX281" i="30"/>
  <c r="AW281" i="30"/>
  <c r="AV281" i="30"/>
  <c r="AU281" i="30"/>
  <c r="AT281" i="30"/>
  <c r="AS281" i="30"/>
  <c r="AR281" i="30"/>
  <c r="AQ281" i="30"/>
  <c r="AP281" i="30"/>
  <c r="AO281" i="30"/>
  <c r="AN281" i="30"/>
  <c r="AM281" i="30"/>
  <c r="AL281" i="30"/>
  <c r="AK281" i="30"/>
  <c r="AJ281" i="30"/>
  <c r="AI281" i="30"/>
  <c r="AH281" i="30"/>
  <c r="AG281" i="30"/>
  <c r="AF281" i="30"/>
  <c r="AE281" i="30"/>
  <c r="AD281" i="30"/>
  <c r="AC281" i="30"/>
  <c r="AB281" i="30"/>
  <c r="AA281" i="30"/>
  <c r="Z281" i="30"/>
  <c r="Y281" i="30"/>
  <c r="X281" i="30"/>
  <c r="W281" i="30"/>
  <c r="V281" i="30"/>
  <c r="U281" i="30"/>
  <c r="T281" i="30"/>
  <c r="S281" i="30"/>
  <c r="R281" i="30"/>
  <c r="Q281" i="30"/>
  <c r="P281" i="30"/>
  <c r="O281" i="30"/>
  <c r="N281" i="30"/>
  <c r="M281" i="30"/>
  <c r="L281" i="30"/>
  <c r="K281" i="30"/>
  <c r="J281" i="30"/>
  <c r="I281" i="30"/>
  <c r="H281" i="30"/>
  <c r="G281" i="30"/>
  <c r="F281" i="30"/>
  <c r="E281" i="30"/>
  <c r="D281" i="30"/>
  <c r="C281" i="30"/>
  <c r="B281" i="30"/>
  <c r="A281" i="30"/>
  <c r="DH280" i="30"/>
  <c r="DG280" i="30"/>
  <c r="DF280" i="30"/>
  <c r="DE280" i="30"/>
  <c r="DD280" i="30"/>
  <c r="DC280" i="30"/>
  <c r="DB280" i="30"/>
  <c r="DA280" i="30"/>
  <c r="CZ280" i="30"/>
  <c r="CY280" i="30"/>
  <c r="CX280" i="30"/>
  <c r="CW280" i="30"/>
  <c r="CV280" i="30"/>
  <c r="CU280" i="30"/>
  <c r="CT280" i="30"/>
  <c r="CS280" i="30"/>
  <c r="CR280" i="30"/>
  <c r="CQ280" i="30"/>
  <c r="CP280" i="30"/>
  <c r="CO280" i="30"/>
  <c r="CN280" i="30"/>
  <c r="CM280" i="30"/>
  <c r="CL280" i="30"/>
  <c r="CK280" i="30"/>
  <c r="CJ280" i="30"/>
  <c r="CI280" i="30"/>
  <c r="CH280" i="30"/>
  <c r="CG280" i="30"/>
  <c r="CF280" i="30"/>
  <c r="CE280" i="30"/>
  <c r="CD280" i="30"/>
  <c r="CC280" i="30"/>
  <c r="CB280" i="30"/>
  <c r="CA280" i="30"/>
  <c r="BZ280" i="30"/>
  <c r="BY280" i="30"/>
  <c r="BX280" i="30"/>
  <c r="BW280" i="30"/>
  <c r="BV280" i="30"/>
  <c r="BU280" i="30"/>
  <c r="BT280" i="30"/>
  <c r="BS280" i="30"/>
  <c r="BR280" i="30"/>
  <c r="BQ280" i="30"/>
  <c r="BP280" i="30"/>
  <c r="BO280" i="30"/>
  <c r="BN280" i="30"/>
  <c r="BM280" i="30"/>
  <c r="BL280" i="30"/>
  <c r="BK280" i="30"/>
  <c r="BJ280" i="30"/>
  <c r="BI280" i="30"/>
  <c r="BH280" i="30"/>
  <c r="BG280" i="30"/>
  <c r="BF280" i="30"/>
  <c r="BE280" i="30"/>
  <c r="BD280" i="30"/>
  <c r="BC280" i="30"/>
  <c r="BB280" i="30"/>
  <c r="BA280" i="30"/>
  <c r="AZ280" i="30"/>
  <c r="AY280" i="30"/>
  <c r="AX280" i="30"/>
  <c r="AW280" i="30"/>
  <c r="AV280" i="30"/>
  <c r="AU280" i="30"/>
  <c r="AT280" i="30"/>
  <c r="AS280" i="30"/>
  <c r="AR280" i="30"/>
  <c r="AQ280" i="30"/>
  <c r="AP280" i="30"/>
  <c r="AO280" i="30"/>
  <c r="AN280" i="30"/>
  <c r="AM280" i="30"/>
  <c r="AL280" i="30"/>
  <c r="AK280" i="30"/>
  <c r="AJ280" i="30"/>
  <c r="AI280" i="30"/>
  <c r="AH280" i="30"/>
  <c r="AG280" i="30"/>
  <c r="AF280" i="30"/>
  <c r="AE280" i="30"/>
  <c r="AD280" i="30"/>
  <c r="AC280" i="30"/>
  <c r="AB280" i="30"/>
  <c r="AA280" i="30"/>
  <c r="Z280" i="30"/>
  <c r="Y280" i="30"/>
  <c r="X280" i="30"/>
  <c r="W280" i="30"/>
  <c r="V280" i="30"/>
  <c r="U280" i="30"/>
  <c r="T280" i="30"/>
  <c r="S280" i="30"/>
  <c r="R280" i="30"/>
  <c r="Q280" i="30"/>
  <c r="P280" i="30"/>
  <c r="O280" i="30"/>
  <c r="N280" i="30"/>
  <c r="M280" i="30"/>
  <c r="L280" i="30"/>
  <c r="K280" i="30"/>
  <c r="J280" i="30"/>
  <c r="I280" i="30"/>
  <c r="H280" i="30"/>
  <c r="G280" i="30"/>
  <c r="F280" i="30"/>
  <c r="E280" i="30"/>
  <c r="D280" i="30"/>
  <c r="C280" i="30"/>
  <c r="B280" i="30"/>
  <c r="A280" i="30"/>
  <c r="DH279" i="30"/>
  <c r="DG279" i="30"/>
  <c r="DF279" i="30"/>
  <c r="DE279" i="30"/>
  <c r="DD279" i="30"/>
  <c r="DC279" i="30"/>
  <c r="DB279" i="30"/>
  <c r="DA279" i="30"/>
  <c r="CZ279" i="30"/>
  <c r="CY279" i="30"/>
  <c r="CX279" i="30"/>
  <c r="CW279" i="30"/>
  <c r="CV279" i="30"/>
  <c r="CU279" i="30"/>
  <c r="CT279" i="30"/>
  <c r="CS279" i="30"/>
  <c r="CR279" i="30"/>
  <c r="CQ279" i="30"/>
  <c r="CP279" i="30"/>
  <c r="CO279" i="30"/>
  <c r="CN279" i="30"/>
  <c r="CM279" i="30"/>
  <c r="CL279" i="30"/>
  <c r="CK279" i="30"/>
  <c r="CJ279" i="30"/>
  <c r="CI279" i="30"/>
  <c r="CH279" i="30"/>
  <c r="CG279" i="30"/>
  <c r="CF279" i="30"/>
  <c r="CE279" i="30"/>
  <c r="CD279" i="30"/>
  <c r="CC279" i="30"/>
  <c r="CB279" i="30"/>
  <c r="CA279" i="30"/>
  <c r="BZ279" i="30"/>
  <c r="BY279" i="30"/>
  <c r="BX279" i="30"/>
  <c r="BW279" i="30"/>
  <c r="BV279" i="30"/>
  <c r="BU279" i="30"/>
  <c r="BT279" i="30"/>
  <c r="BS279" i="30"/>
  <c r="BR279" i="30"/>
  <c r="BQ279" i="30"/>
  <c r="BP279" i="30"/>
  <c r="BO279" i="30"/>
  <c r="BN279" i="30"/>
  <c r="BM279" i="30"/>
  <c r="BL279" i="30"/>
  <c r="BK279" i="30"/>
  <c r="BJ279" i="30"/>
  <c r="BI279" i="30"/>
  <c r="BH279" i="30"/>
  <c r="BG279" i="30"/>
  <c r="BF279" i="30"/>
  <c r="BE279" i="30"/>
  <c r="BD279" i="30"/>
  <c r="BC279" i="30"/>
  <c r="BB279" i="30"/>
  <c r="BA279" i="30"/>
  <c r="AZ279" i="30"/>
  <c r="AY279" i="30"/>
  <c r="AX279" i="30"/>
  <c r="AW279" i="30"/>
  <c r="AV279" i="30"/>
  <c r="AU279" i="30"/>
  <c r="AT279" i="30"/>
  <c r="AS279" i="30"/>
  <c r="AR279" i="30"/>
  <c r="AQ279" i="30"/>
  <c r="AP279" i="30"/>
  <c r="AO279" i="30"/>
  <c r="AN279" i="30"/>
  <c r="AM279" i="30"/>
  <c r="AL279" i="30"/>
  <c r="AK279" i="30"/>
  <c r="AJ279" i="30"/>
  <c r="AI279" i="30"/>
  <c r="AH279" i="30"/>
  <c r="AG279" i="30"/>
  <c r="AF279" i="30"/>
  <c r="AE279" i="30"/>
  <c r="AD279" i="30"/>
  <c r="AC279" i="30"/>
  <c r="AB279" i="30"/>
  <c r="AA279" i="30"/>
  <c r="Z279" i="30"/>
  <c r="Y279" i="30"/>
  <c r="X279" i="30"/>
  <c r="W279" i="30"/>
  <c r="V279" i="30"/>
  <c r="U279" i="30"/>
  <c r="T279" i="30"/>
  <c r="S279" i="30"/>
  <c r="R279" i="30"/>
  <c r="Q279" i="30"/>
  <c r="P279" i="30"/>
  <c r="O279" i="30"/>
  <c r="N279" i="30"/>
  <c r="M279" i="30"/>
  <c r="L279" i="30"/>
  <c r="K279" i="30"/>
  <c r="J279" i="30"/>
  <c r="I279" i="30"/>
  <c r="H279" i="30"/>
  <c r="G279" i="30"/>
  <c r="F279" i="30"/>
  <c r="E279" i="30"/>
  <c r="D279" i="30"/>
  <c r="C279" i="30"/>
  <c r="B279" i="30"/>
  <c r="A279" i="30"/>
  <c r="DH278" i="30"/>
  <c r="DG278" i="30"/>
  <c r="DF278" i="30"/>
  <c r="DE278" i="30"/>
  <c r="DD278" i="30"/>
  <c r="DC278" i="30"/>
  <c r="DB278" i="30"/>
  <c r="DA278" i="30"/>
  <c r="CZ278" i="30"/>
  <c r="CY278" i="30"/>
  <c r="CX278" i="30"/>
  <c r="CW278" i="30"/>
  <c r="CV278" i="30"/>
  <c r="CU278" i="30"/>
  <c r="CT278" i="30"/>
  <c r="CS278" i="30"/>
  <c r="CR278" i="30"/>
  <c r="CQ278" i="30"/>
  <c r="CP278" i="30"/>
  <c r="CO278" i="30"/>
  <c r="CN278" i="30"/>
  <c r="CM278" i="30"/>
  <c r="CL278" i="30"/>
  <c r="CK278" i="30"/>
  <c r="CJ278" i="30"/>
  <c r="CI278" i="30"/>
  <c r="CH278" i="30"/>
  <c r="CG278" i="30"/>
  <c r="CF278" i="30"/>
  <c r="CE278" i="30"/>
  <c r="CD278" i="30"/>
  <c r="CC278" i="30"/>
  <c r="CB278" i="30"/>
  <c r="CA278" i="30"/>
  <c r="BZ278" i="30"/>
  <c r="BY278" i="30"/>
  <c r="BX278" i="30"/>
  <c r="BW278" i="30"/>
  <c r="BV278" i="30"/>
  <c r="BU278" i="30"/>
  <c r="BT278" i="30"/>
  <c r="BS278" i="30"/>
  <c r="BR278" i="30"/>
  <c r="BQ278" i="30"/>
  <c r="BP278" i="30"/>
  <c r="BO278" i="30"/>
  <c r="BN278" i="30"/>
  <c r="BM278" i="30"/>
  <c r="BL278" i="30"/>
  <c r="BK278" i="30"/>
  <c r="BJ278" i="30"/>
  <c r="BI278" i="30"/>
  <c r="BH278" i="30"/>
  <c r="BG278" i="30"/>
  <c r="BF278" i="30"/>
  <c r="BE278" i="30"/>
  <c r="BD278" i="30"/>
  <c r="BC278" i="30"/>
  <c r="BB278" i="30"/>
  <c r="BA278" i="30"/>
  <c r="AZ278" i="30"/>
  <c r="AY278" i="30"/>
  <c r="AX278" i="30"/>
  <c r="AW278" i="30"/>
  <c r="AV278" i="30"/>
  <c r="AU278" i="30"/>
  <c r="AT278" i="30"/>
  <c r="AS278" i="30"/>
  <c r="AR278" i="30"/>
  <c r="AQ278" i="30"/>
  <c r="AP278" i="30"/>
  <c r="AO278" i="30"/>
  <c r="AN278" i="30"/>
  <c r="AM278" i="30"/>
  <c r="AL278" i="30"/>
  <c r="AK278" i="30"/>
  <c r="AJ278" i="30"/>
  <c r="AI278" i="30"/>
  <c r="AH278" i="30"/>
  <c r="AG278" i="30"/>
  <c r="AF278" i="30"/>
  <c r="AE278" i="30"/>
  <c r="AD278" i="30"/>
  <c r="AC278" i="30"/>
  <c r="AB278" i="30"/>
  <c r="AA278" i="30"/>
  <c r="Z278" i="30"/>
  <c r="Y278" i="30"/>
  <c r="X278" i="30"/>
  <c r="W278" i="30"/>
  <c r="V278" i="30"/>
  <c r="U278" i="30"/>
  <c r="T278" i="30"/>
  <c r="S278" i="30"/>
  <c r="R278" i="30"/>
  <c r="Q278" i="30"/>
  <c r="P278" i="30"/>
  <c r="O278" i="30"/>
  <c r="N278" i="30"/>
  <c r="M278" i="30"/>
  <c r="L278" i="30"/>
  <c r="K278" i="30"/>
  <c r="J278" i="30"/>
  <c r="I278" i="30"/>
  <c r="H278" i="30"/>
  <c r="G278" i="30"/>
  <c r="F278" i="30"/>
  <c r="E278" i="30"/>
  <c r="D278" i="30"/>
  <c r="C278" i="30"/>
  <c r="B278" i="30"/>
  <c r="A278" i="30"/>
  <c r="DH277" i="30"/>
  <c r="DG277" i="30"/>
  <c r="DF277" i="30"/>
  <c r="DE277" i="30"/>
  <c r="DD277" i="30"/>
  <c r="DC277" i="30"/>
  <c r="DB277" i="30"/>
  <c r="DA277" i="30"/>
  <c r="CZ277" i="30"/>
  <c r="CY277" i="30"/>
  <c r="CX277" i="30"/>
  <c r="CW277" i="30"/>
  <c r="CV277" i="30"/>
  <c r="CU277" i="30"/>
  <c r="CT277" i="30"/>
  <c r="CS277" i="30"/>
  <c r="CR277" i="30"/>
  <c r="CQ277" i="30"/>
  <c r="CP277" i="30"/>
  <c r="CO277" i="30"/>
  <c r="CN277" i="30"/>
  <c r="CM277" i="30"/>
  <c r="CL277" i="30"/>
  <c r="CK277" i="30"/>
  <c r="CJ277" i="30"/>
  <c r="CI277" i="30"/>
  <c r="CH277" i="30"/>
  <c r="CG277" i="30"/>
  <c r="CF277" i="30"/>
  <c r="CE277" i="30"/>
  <c r="CD277" i="30"/>
  <c r="CC277" i="30"/>
  <c r="CB277" i="30"/>
  <c r="CA277" i="30"/>
  <c r="BZ277" i="30"/>
  <c r="BY277" i="30"/>
  <c r="BX277" i="30"/>
  <c r="BW277" i="30"/>
  <c r="BV277" i="30"/>
  <c r="BU277" i="30"/>
  <c r="BT277" i="30"/>
  <c r="BS277" i="30"/>
  <c r="BR277" i="30"/>
  <c r="BQ277" i="30"/>
  <c r="BP277" i="30"/>
  <c r="BO277" i="30"/>
  <c r="BN277" i="30"/>
  <c r="BM277" i="30"/>
  <c r="BL277" i="30"/>
  <c r="BK277" i="30"/>
  <c r="BJ277" i="30"/>
  <c r="BI277" i="30"/>
  <c r="BH277" i="30"/>
  <c r="BG277" i="30"/>
  <c r="BF277" i="30"/>
  <c r="BE277" i="30"/>
  <c r="BD277" i="30"/>
  <c r="BC277" i="30"/>
  <c r="BB277" i="30"/>
  <c r="BA277" i="30"/>
  <c r="AZ277" i="30"/>
  <c r="AY277" i="30"/>
  <c r="AX277" i="30"/>
  <c r="AW277" i="30"/>
  <c r="AV277" i="30"/>
  <c r="AU277" i="30"/>
  <c r="AT277" i="30"/>
  <c r="AS277" i="30"/>
  <c r="AR277" i="30"/>
  <c r="AQ277" i="30"/>
  <c r="AP277" i="30"/>
  <c r="AO277" i="30"/>
  <c r="AN277" i="30"/>
  <c r="AM277" i="30"/>
  <c r="AL277" i="30"/>
  <c r="AK277" i="30"/>
  <c r="AJ277" i="30"/>
  <c r="AI277" i="30"/>
  <c r="AH277" i="30"/>
  <c r="AG277" i="30"/>
  <c r="AF277" i="30"/>
  <c r="AE277" i="30"/>
  <c r="AD277" i="30"/>
  <c r="AC277" i="30"/>
  <c r="AB277" i="30"/>
  <c r="AA277" i="30"/>
  <c r="Z277" i="30"/>
  <c r="Y277" i="30"/>
  <c r="X277" i="30"/>
  <c r="W277" i="30"/>
  <c r="V277" i="30"/>
  <c r="U277" i="30"/>
  <c r="T277" i="30"/>
  <c r="S277" i="30"/>
  <c r="R277" i="30"/>
  <c r="Q277" i="30"/>
  <c r="P277" i="30"/>
  <c r="O277" i="30"/>
  <c r="N277" i="30"/>
  <c r="M277" i="30"/>
  <c r="L277" i="30"/>
  <c r="K277" i="30"/>
  <c r="J277" i="30"/>
  <c r="I277" i="30"/>
  <c r="H277" i="30"/>
  <c r="G277" i="30"/>
  <c r="F277" i="30"/>
  <c r="E277" i="30"/>
  <c r="D277" i="30"/>
  <c r="C277" i="30"/>
  <c r="B277" i="30"/>
  <c r="A277" i="30"/>
  <c r="DH276" i="30"/>
  <c r="DG276" i="30"/>
  <c r="DF276" i="30"/>
  <c r="DE276" i="30"/>
  <c r="DD276" i="30"/>
  <c r="DC276" i="30"/>
  <c r="DB276" i="30"/>
  <c r="DA276" i="30"/>
  <c r="CZ276" i="30"/>
  <c r="CY276" i="30"/>
  <c r="CX276" i="30"/>
  <c r="CW276" i="30"/>
  <c r="CV276" i="30"/>
  <c r="CU276" i="30"/>
  <c r="CT276" i="30"/>
  <c r="CS276" i="30"/>
  <c r="CR276" i="30"/>
  <c r="CQ276" i="30"/>
  <c r="CP276" i="30"/>
  <c r="CO276" i="30"/>
  <c r="CN276" i="30"/>
  <c r="CM276" i="30"/>
  <c r="CL276" i="30"/>
  <c r="CK276" i="30"/>
  <c r="CJ276" i="30"/>
  <c r="CI276" i="30"/>
  <c r="CH276" i="30"/>
  <c r="CG276" i="30"/>
  <c r="CF276" i="30"/>
  <c r="CE276" i="30"/>
  <c r="CD276" i="30"/>
  <c r="CC276" i="30"/>
  <c r="CB276" i="30"/>
  <c r="CA276" i="30"/>
  <c r="BZ276" i="30"/>
  <c r="BY276" i="30"/>
  <c r="BX276" i="30"/>
  <c r="BW276" i="30"/>
  <c r="BV276" i="30"/>
  <c r="BU276" i="30"/>
  <c r="BT276" i="30"/>
  <c r="BS276" i="30"/>
  <c r="BR276" i="30"/>
  <c r="BQ276" i="30"/>
  <c r="BP276" i="30"/>
  <c r="BO276" i="30"/>
  <c r="BN276" i="30"/>
  <c r="BM276" i="30"/>
  <c r="BL276" i="30"/>
  <c r="BK276" i="30"/>
  <c r="BJ276" i="30"/>
  <c r="BI276" i="30"/>
  <c r="BH276" i="30"/>
  <c r="BG276" i="30"/>
  <c r="BF276" i="30"/>
  <c r="BE276" i="30"/>
  <c r="BD276" i="30"/>
  <c r="BC276" i="30"/>
  <c r="BB276" i="30"/>
  <c r="BA276" i="30"/>
  <c r="AZ276" i="30"/>
  <c r="AY276" i="30"/>
  <c r="AX276" i="30"/>
  <c r="AW276" i="30"/>
  <c r="AV276" i="30"/>
  <c r="AU276" i="30"/>
  <c r="AT276" i="30"/>
  <c r="AS276" i="30"/>
  <c r="AR276" i="30"/>
  <c r="AQ276" i="30"/>
  <c r="AP276" i="30"/>
  <c r="AO276" i="30"/>
  <c r="AN276" i="30"/>
  <c r="AM276" i="30"/>
  <c r="AL276" i="30"/>
  <c r="AK276" i="30"/>
  <c r="AJ276" i="30"/>
  <c r="AI276" i="30"/>
  <c r="AH276" i="30"/>
  <c r="AG276" i="30"/>
  <c r="AF276" i="30"/>
  <c r="AE276" i="30"/>
  <c r="AD276" i="30"/>
  <c r="AC276" i="30"/>
  <c r="AB276" i="30"/>
  <c r="AA276" i="30"/>
  <c r="Z276" i="30"/>
  <c r="Y276" i="30"/>
  <c r="X276" i="30"/>
  <c r="W276" i="30"/>
  <c r="V276" i="30"/>
  <c r="U276" i="30"/>
  <c r="T276" i="30"/>
  <c r="S276" i="30"/>
  <c r="R276" i="30"/>
  <c r="Q276" i="30"/>
  <c r="P276" i="30"/>
  <c r="O276" i="30"/>
  <c r="N276" i="30"/>
  <c r="M276" i="30"/>
  <c r="L276" i="30"/>
  <c r="K276" i="30"/>
  <c r="J276" i="30"/>
  <c r="I276" i="30"/>
  <c r="H276" i="30"/>
  <c r="G276" i="30"/>
  <c r="F276" i="30"/>
  <c r="E276" i="30"/>
  <c r="D276" i="30"/>
  <c r="C276" i="30"/>
  <c r="B276" i="30"/>
  <c r="A276" i="30"/>
  <c r="DH275" i="30"/>
  <c r="DG275" i="30"/>
  <c r="DF275" i="30"/>
  <c r="DE275" i="30"/>
  <c r="DD275" i="30"/>
  <c r="DC275" i="30"/>
  <c r="DB275" i="30"/>
  <c r="DA275" i="30"/>
  <c r="CZ275" i="30"/>
  <c r="CY275" i="30"/>
  <c r="CX275" i="30"/>
  <c r="CW275" i="30"/>
  <c r="CV275" i="30"/>
  <c r="CU275" i="30"/>
  <c r="CT275" i="30"/>
  <c r="CS275" i="30"/>
  <c r="CR275" i="30"/>
  <c r="CQ275" i="30"/>
  <c r="CP275" i="30"/>
  <c r="CO275" i="30"/>
  <c r="CN275" i="30"/>
  <c r="CM275" i="30"/>
  <c r="CL275" i="30"/>
  <c r="CK275" i="30"/>
  <c r="CJ275" i="30"/>
  <c r="CI275" i="30"/>
  <c r="CH275" i="30"/>
  <c r="CG275" i="30"/>
  <c r="CF275" i="30"/>
  <c r="CE275" i="30"/>
  <c r="CD275" i="30"/>
  <c r="CC275" i="30"/>
  <c r="CB275" i="30"/>
  <c r="CA275" i="30"/>
  <c r="BZ275" i="30"/>
  <c r="BY275" i="30"/>
  <c r="BX275" i="30"/>
  <c r="BW275" i="30"/>
  <c r="BV275" i="30"/>
  <c r="BU275" i="30"/>
  <c r="BT275" i="30"/>
  <c r="BS275" i="30"/>
  <c r="BR275" i="30"/>
  <c r="BQ275" i="30"/>
  <c r="BP275" i="30"/>
  <c r="BO275" i="30"/>
  <c r="BN275" i="30"/>
  <c r="BM275" i="30"/>
  <c r="BL275" i="30"/>
  <c r="BK275" i="30"/>
  <c r="BJ275" i="30"/>
  <c r="BI275" i="30"/>
  <c r="BH275" i="30"/>
  <c r="BG275" i="30"/>
  <c r="BF275" i="30"/>
  <c r="BE275" i="30"/>
  <c r="BD275" i="30"/>
  <c r="BC275" i="30"/>
  <c r="BB275" i="30"/>
  <c r="BA275" i="30"/>
  <c r="AZ275" i="30"/>
  <c r="AY275" i="30"/>
  <c r="AX275" i="30"/>
  <c r="AW275" i="30"/>
  <c r="AV275" i="30"/>
  <c r="AU275" i="30"/>
  <c r="AT275" i="30"/>
  <c r="AS275" i="30"/>
  <c r="AR275" i="30"/>
  <c r="AQ275" i="30"/>
  <c r="AP275" i="30"/>
  <c r="AO275" i="30"/>
  <c r="AN275" i="30"/>
  <c r="AM275" i="30"/>
  <c r="AL275" i="30"/>
  <c r="AK275" i="30"/>
  <c r="AJ275" i="30"/>
  <c r="AI275" i="30"/>
  <c r="AH275" i="30"/>
  <c r="AG275" i="30"/>
  <c r="AF275" i="30"/>
  <c r="AE275" i="30"/>
  <c r="AD275" i="30"/>
  <c r="AC275" i="30"/>
  <c r="AB275" i="30"/>
  <c r="AA275" i="30"/>
  <c r="Z275" i="30"/>
  <c r="Y275" i="30"/>
  <c r="X275" i="30"/>
  <c r="W275" i="30"/>
  <c r="V275" i="30"/>
  <c r="U275" i="30"/>
  <c r="T275" i="30"/>
  <c r="S275" i="30"/>
  <c r="R275" i="30"/>
  <c r="Q275" i="30"/>
  <c r="P275" i="30"/>
  <c r="O275" i="30"/>
  <c r="N275" i="30"/>
  <c r="M275" i="30"/>
  <c r="L275" i="30"/>
  <c r="K275" i="30"/>
  <c r="J275" i="30"/>
  <c r="I275" i="30"/>
  <c r="H275" i="30"/>
  <c r="G275" i="30"/>
  <c r="F275" i="30"/>
  <c r="E275" i="30"/>
  <c r="D275" i="30"/>
  <c r="C275" i="30"/>
  <c r="B275" i="30"/>
  <c r="A275" i="30"/>
  <c r="DH274" i="30"/>
  <c r="DG274" i="30"/>
  <c r="DF274" i="30"/>
  <c r="DE274" i="30"/>
  <c r="DD274" i="30"/>
  <c r="DC274" i="30"/>
  <c r="DB274" i="30"/>
  <c r="DA274" i="30"/>
  <c r="CZ274" i="30"/>
  <c r="CY274" i="30"/>
  <c r="CX274" i="30"/>
  <c r="CW274" i="30"/>
  <c r="CV274" i="30"/>
  <c r="CU274" i="30"/>
  <c r="CT274" i="30"/>
  <c r="CS274" i="30"/>
  <c r="CR274" i="30"/>
  <c r="CQ274" i="30"/>
  <c r="CP274" i="30"/>
  <c r="CO274" i="30"/>
  <c r="CN274" i="30"/>
  <c r="CM274" i="30"/>
  <c r="CL274" i="30"/>
  <c r="CK274" i="30"/>
  <c r="CJ274" i="30"/>
  <c r="CI274" i="30"/>
  <c r="CH274" i="30"/>
  <c r="CG274" i="30"/>
  <c r="CF274" i="30"/>
  <c r="CE274" i="30"/>
  <c r="CD274" i="30"/>
  <c r="CC274" i="30"/>
  <c r="CB274" i="30"/>
  <c r="CA274" i="30"/>
  <c r="BZ274" i="30"/>
  <c r="BY274" i="30"/>
  <c r="BX274" i="30"/>
  <c r="BW274" i="30"/>
  <c r="BV274" i="30"/>
  <c r="BU274" i="30"/>
  <c r="BT274" i="30"/>
  <c r="BS274" i="30"/>
  <c r="BR274" i="30"/>
  <c r="BQ274" i="30"/>
  <c r="BP274" i="30"/>
  <c r="BO274" i="30"/>
  <c r="BN274" i="30"/>
  <c r="BM274" i="30"/>
  <c r="BL274" i="30"/>
  <c r="BK274" i="30"/>
  <c r="BJ274" i="30"/>
  <c r="BI274" i="30"/>
  <c r="BH274" i="30"/>
  <c r="BG274" i="30"/>
  <c r="BF274" i="30"/>
  <c r="BE274" i="30"/>
  <c r="BD274" i="30"/>
  <c r="BC274" i="30"/>
  <c r="BB274" i="30"/>
  <c r="BA274" i="30"/>
  <c r="AZ274" i="30"/>
  <c r="AY274" i="30"/>
  <c r="AX274" i="30"/>
  <c r="AW274" i="30"/>
  <c r="AV274" i="30"/>
  <c r="AU274" i="30"/>
  <c r="AT274" i="30"/>
  <c r="AS274" i="30"/>
  <c r="AR274" i="30"/>
  <c r="AQ274" i="30"/>
  <c r="AP274" i="30"/>
  <c r="AO274" i="30"/>
  <c r="AN274" i="30"/>
  <c r="AM274" i="30"/>
  <c r="AL274" i="30"/>
  <c r="AK274" i="30"/>
  <c r="AJ274" i="30"/>
  <c r="AI274" i="30"/>
  <c r="AH274" i="30"/>
  <c r="AG274" i="30"/>
  <c r="AF274" i="30"/>
  <c r="AE274" i="30"/>
  <c r="AD274" i="30"/>
  <c r="AC274" i="30"/>
  <c r="AB274" i="30"/>
  <c r="AA274" i="30"/>
  <c r="Z274" i="30"/>
  <c r="Y274" i="30"/>
  <c r="X274" i="30"/>
  <c r="W274" i="30"/>
  <c r="V274" i="30"/>
  <c r="U274" i="30"/>
  <c r="T274" i="30"/>
  <c r="S274" i="30"/>
  <c r="R274" i="30"/>
  <c r="Q274" i="30"/>
  <c r="P274" i="30"/>
  <c r="O274" i="30"/>
  <c r="N274" i="30"/>
  <c r="M274" i="30"/>
  <c r="L274" i="30"/>
  <c r="K274" i="30"/>
  <c r="J274" i="30"/>
  <c r="I274" i="30"/>
  <c r="H274" i="30"/>
  <c r="G274" i="30"/>
  <c r="F274" i="30"/>
  <c r="E274" i="30"/>
  <c r="D274" i="30"/>
  <c r="C274" i="30"/>
  <c r="B274" i="30"/>
  <c r="A274" i="30"/>
  <c r="DH273" i="30"/>
  <c r="DG273" i="30"/>
  <c r="DF273" i="30"/>
  <c r="DE273" i="30"/>
  <c r="DD273" i="30"/>
  <c r="DC273" i="30"/>
  <c r="DB273" i="30"/>
  <c r="DA273" i="30"/>
  <c r="CZ273" i="30"/>
  <c r="CY273" i="30"/>
  <c r="CX273" i="30"/>
  <c r="CW273" i="30"/>
  <c r="CV273" i="30"/>
  <c r="CU273" i="30"/>
  <c r="CT273" i="30"/>
  <c r="CS273" i="30"/>
  <c r="CR273" i="30"/>
  <c r="CQ273" i="30"/>
  <c r="CP273" i="30"/>
  <c r="CO273" i="30"/>
  <c r="CN273" i="30"/>
  <c r="CM273" i="30"/>
  <c r="CL273" i="30"/>
  <c r="CK273" i="30"/>
  <c r="CJ273" i="30"/>
  <c r="CI273" i="30"/>
  <c r="CH273" i="30"/>
  <c r="CG273" i="30"/>
  <c r="CF273" i="30"/>
  <c r="CE273" i="30"/>
  <c r="CD273" i="30"/>
  <c r="CC273" i="30"/>
  <c r="CB273" i="30"/>
  <c r="CA273" i="30"/>
  <c r="BZ273" i="30"/>
  <c r="BY273" i="30"/>
  <c r="BX273" i="30"/>
  <c r="BW273" i="30"/>
  <c r="BV273" i="30"/>
  <c r="BU273" i="30"/>
  <c r="BT273" i="30"/>
  <c r="BS273" i="30"/>
  <c r="BR273" i="30"/>
  <c r="BQ273" i="30"/>
  <c r="BP273" i="30"/>
  <c r="BO273" i="30"/>
  <c r="BN273" i="30"/>
  <c r="BM273" i="30"/>
  <c r="BL273" i="30"/>
  <c r="BK273" i="30"/>
  <c r="BJ273" i="30"/>
  <c r="BI273" i="30"/>
  <c r="BH273" i="30"/>
  <c r="BG273" i="30"/>
  <c r="BF273" i="30"/>
  <c r="BE273" i="30"/>
  <c r="BD273" i="30"/>
  <c r="BC273" i="30"/>
  <c r="BB273" i="30"/>
  <c r="BA273" i="30"/>
  <c r="AZ273" i="30"/>
  <c r="AY273" i="30"/>
  <c r="AX273" i="30"/>
  <c r="AW273" i="30"/>
  <c r="AV273" i="30"/>
  <c r="AU273" i="30"/>
  <c r="AT273" i="30"/>
  <c r="AS273" i="30"/>
  <c r="AR273" i="30"/>
  <c r="AQ273" i="30"/>
  <c r="AP273" i="30"/>
  <c r="AO273" i="30"/>
  <c r="AN273" i="30"/>
  <c r="AM273" i="30"/>
  <c r="AL273" i="30"/>
  <c r="AK273" i="30"/>
  <c r="AJ273" i="30"/>
  <c r="AI273" i="30"/>
  <c r="AH273" i="30"/>
  <c r="AG273" i="30"/>
  <c r="AF273" i="30"/>
  <c r="AE273" i="30"/>
  <c r="AD273" i="30"/>
  <c r="AC273" i="30"/>
  <c r="AB273" i="30"/>
  <c r="AA273" i="30"/>
  <c r="Z273" i="30"/>
  <c r="Y273" i="30"/>
  <c r="X273" i="30"/>
  <c r="W273" i="30"/>
  <c r="V273" i="30"/>
  <c r="U273" i="30"/>
  <c r="T273" i="30"/>
  <c r="S273" i="30"/>
  <c r="R273" i="30"/>
  <c r="Q273" i="30"/>
  <c r="P273" i="30"/>
  <c r="O273" i="30"/>
  <c r="N273" i="30"/>
  <c r="M273" i="30"/>
  <c r="L273" i="30"/>
  <c r="K273" i="30"/>
  <c r="J273" i="30"/>
  <c r="I273" i="30"/>
  <c r="H273" i="30"/>
  <c r="G273" i="30"/>
  <c r="F273" i="30"/>
  <c r="E273" i="30"/>
  <c r="D273" i="30"/>
  <c r="C273" i="30"/>
  <c r="B273" i="30"/>
  <c r="A273" i="30"/>
  <c r="DH272" i="30"/>
  <c r="DG272" i="30"/>
  <c r="DF272" i="30"/>
  <c r="DE272" i="30"/>
  <c r="DD272" i="30"/>
  <c r="DC272" i="30"/>
  <c r="DB272" i="30"/>
  <c r="DA272" i="30"/>
  <c r="CZ272" i="30"/>
  <c r="CY272" i="30"/>
  <c r="CX272" i="30"/>
  <c r="CW272" i="30"/>
  <c r="CV272" i="30"/>
  <c r="CU272" i="30"/>
  <c r="CT272" i="30"/>
  <c r="CS272" i="30"/>
  <c r="CR272" i="30"/>
  <c r="CQ272" i="30"/>
  <c r="CP272" i="30"/>
  <c r="CO272" i="30"/>
  <c r="CN272" i="30"/>
  <c r="CM272" i="30"/>
  <c r="CL272" i="30"/>
  <c r="CK272" i="30"/>
  <c r="CJ272" i="30"/>
  <c r="CI272" i="30"/>
  <c r="CH272" i="30"/>
  <c r="CG272" i="30"/>
  <c r="CF272" i="30"/>
  <c r="CE272" i="30"/>
  <c r="CD272" i="30"/>
  <c r="CC272" i="30"/>
  <c r="CB272" i="30"/>
  <c r="CA272" i="30"/>
  <c r="BZ272" i="30"/>
  <c r="BY272" i="30"/>
  <c r="BX272" i="30"/>
  <c r="BW272" i="30"/>
  <c r="BV272" i="30"/>
  <c r="BU272" i="30"/>
  <c r="BT272" i="30"/>
  <c r="BS272" i="30"/>
  <c r="BR272" i="30"/>
  <c r="BQ272" i="30"/>
  <c r="BP272" i="30"/>
  <c r="BO272" i="30"/>
  <c r="BN272" i="30"/>
  <c r="BM272" i="30"/>
  <c r="BL272" i="30"/>
  <c r="BK272" i="30"/>
  <c r="BJ272" i="30"/>
  <c r="BI272" i="30"/>
  <c r="BH272" i="30"/>
  <c r="BG272" i="30"/>
  <c r="BF272" i="30"/>
  <c r="BE272" i="30"/>
  <c r="BD272" i="30"/>
  <c r="BC272" i="30"/>
  <c r="BB272" i="30"/>
  <c r="BA272" i="30"/>
  <c r="AZ272" i="30"/>
  <c r="AY272" i="30"/>
  <c r="AX272" i="30"/>
  <c r="AW272" i="30"/>
  <c r="AV272" i="30"/>
  <c r="AU272" i="30"/>
  <c r="AT272" i="30"/>
  <c r="AS272" i="30"/>
  <c r="AR272" i="30"/>
  <c r="AQ272" i="30"/>
  <c r="AP272" i="30"/>
  <c r="AO272" i="30"/>
  <c r="AN272" i="30"/>
  <c r="AM272" i="30"/>
  <c r="AL272" i="30"/>
  <c r="AK272" i="30"/>
  <c r="AJ272" i="30"/>
  <c r="AI272" i="30"/>
  <c r="AH272" i="30"/>
  <c r="AG272" i="30"/>
  <c r="AF272" i="30"/>
  <c r="AE272" i="30"/>
  <c r="AD272" i="30"/>
  <c r="AC272" i="30"/>
  <c r="AB272" i="30"/>
  <c r="AA272" i="30"/>
  <c r="Z272" i="30"/>
  <c r="Y272" i="30"/>
  <c r="X272" i="30"/>
  <c r="W272" i="30"/>
  <c r="V272" i="30"/>
  <c r="U272" i="30"/>
  <c r="T272" i="30"/>
  <c r="S272" i="30"/>
  <c r="R272" i="30"/>
  <c r="Q272" i="30"/>
  <c r="P272" i="30"/>
  <c r="O272" i="30"/>
  <c r="N272" i="30"/>
  <c r="M272" i="30"/>
  <c r="L272" i="30"/>
  <c r="K272" i="30"/>
  <c r="J272" i="30"/>
  <c r="I272" i="30"/>
  <c r="H272" i="30"/>
  <c r="G272" i="30"/>
  <c r="F272" i="30"/>
  <c r="E272" i="30"/>
  <c r="D272" i="30"/>
  <c r="C272" i="30"/>
  <c r="B272" i="30"/>
  <c r="A272" i="30"/>
  <c r="DH271" i="30"/>
  <c r="DG271" i="30"/>
  <c r="DF271" i="30"/>
  <c r="DE271" i="30"/>
  <c r="DD271" i="30"/>
  <c r="DC271" i="30"/>
  <c r="DB271" i="30"/>
  <c r="DA271" i="30"/>
  <c r="CZ271" i="30"/>
  <c r="CY271" i="30"/>
  <c r="CX271" i="30"/>
  <c r="CW271" i="30"/>
  <c r="CV271" i="30"/>
  <c r="CU271" i="30"/>
  <c r="CT271" i="30"/>
  <c r="CS271" i="30"/>
  <c r="CR271" i="30"/>
  <c r="CQ271" i="30"/>
  <c r="CP271" i="30"/>
  <c r="CO271" i="30"/>
  <c r="CN271" i="30"/>
  <c r="CM271" i="30"/>
  <c r="CL271" i="30"/>
  <c r="CK271" i="30"/>
  <c r="CJ271" i="30"/>
  <c r="CI271" i="30"/>
  <c r="CH271" i="30"/>
  <c r="CG271" i="30"/>
  <c r="CF271" i="30"/>
  <c r="CE271" i="30"/>
  <c r="CD271" i="30"/>
  <c r="CC271" i="30"/>
  <c r="CB271" i="30"/>
  <c r="CA271" i="30"/>
  <c r="BZ271" i="30"/>
  <c r="BY271" i="30"/>
  <c r="BX271" i="30"/>
  <c r="BW271" i="30"/>
  <c r="BV271" i="30"/>
  <c r="BU271" i="30"/>
  <c r="BT271" i="30"/>
  <c r="BS271" i="30"/>
  <c r="BR271" i="30"/>
  <c r="BQ271" i="30"/>
  <c r="BP271" i="30"/>
  <c r="BO271" i="30"/>
  <c r="BN271" i="30"/>
  <c r="BM271" i="30"/>
  <c r="BL271" i="30"/>
  <c r="BK271" i="30"/>
  <c r="BJ271" i="30"/>
  <c r="BI271" i="30"/>
  <c r="BH271" i="30"/>
  <c r="BG271" i="30"/>
  <c r="BF271" i="30"/>
  <c r="BE271" i="30"/>
  <c r="BD271" i="30"/>
  <c r="BC271" i="30"/>
  <c r="BB271" i="30"/>
  <c r="BA271" i="30"/>
  <c r="AZ271" i="30"/>
  <c r="AY271" i="30"/>
  <c r="AX271" i="30"/>
  <c r="AW271" i="30"/>
  <c r="AV271" i="30"/>
  <c r="AU271" i="30"/>
  <c r="AT271" i="30"/>
  <c r="AS271" i="30"/>
  <c r="AR271" i="30"/>
  <c r="AQ271" i="30"/>
  <c r="AP271" i="30"/>
  <c r="AO271" i="30"/>
  <c r="AN271" i="30"/>
  <c r="AM271" i="30"/>
  <c r="AL271" i="30"/>
  <c r="AK271" i="30"/>
  <c r="AJ271" i="30"/>
  <c r="AI271" i="30"/>
  <c r="AH271" i="30"/>
  <c r="AG271" i="30"/>
  <c r="AF271" i="30"/>
  <c r="AE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F271" i="30"/>
  <c r="E271" i="30"/>
  <c r="D271" i="30"/>
  <c r="C271" i="30"/>
  <c r="B271" i="30"/>
  <c r="A271" i="30"/>
  <c r="DH270" i="30"/>
  <c r="DG270" i="30"/>
  <c r="DF270" i="30"/>
  <c r="DE270" i="30"/>
  <c r="DD270" i="30"/>
  <c r="DC270" i="30"/>
  <c r="DB270" i="30"/>
  <c r="DA270" i="30"/>
  <c r="CZ270" i="30"/>
  <c r="CY270" i="30"/>
  <c r="CX270" i="30"/>
  <c r="CW270" i="30"/>
  <c r="CV270" i="30"/>
  <c r="CU270" i="30"/>
  <c r="CT270" i="30"/>
  <c r="CS270" i="30"/>
  <c r="CR270" i="30"/>
  <c r="CQ270" i="30"/>
  <c r="CP270" i="30"/>
  <c r="CO270" i="30"/>
  <c r="CN270" i="30"/>
  <c r="CM270" i="30"/>
  <c r="CL270" i="30"/>
  <c r="CK270" i="30"/>
  <c r="CJ270" i="30"/>
  <c r="CI270" i="30"/>
  <c r="CH270" i="30"/>
  <c r="CG270" i="30"/>
  <c r="CF270" i="30"/>
  <c r="CE270" i="30"/>
  <c r="CD270" i="30"/>
  <c r="CC270" i="30"/>
  <c r="CB270" i="30"/>
  <c r="CA270" i="30"/>
  <c r="BZ270" i="30"/>
  <c r="BY270" i="30"/>
  <c r="BX270" i="30"/>
  <c r="BW270" i="30"/>
  <c r="BV270" i="30"/>
  <c r="BU270" i="30"/>
  <c r="BT270" i="30"/>
  <c r="BS270" i="30"/>
  <c r="BR270" i="30"/>
  <c r="BQ270" i="30"/>
  <c r="BP270" i="30"/>
  <c r="BO270" i="30"/>
  <c r="BN270" i="30"/>
  <c r="BM270" i="30"/>
  <c r="BL270" i="30"/>
  <c r="BK270" i="30"/>
  <c r="BJ270" i="30"/>
  <c r="BI270" i="30"/>
  <c r="BH270" i="30"/>
  <c r="BG270" i="30"/>
  <c r="BF270" i="30"/>
  <c r="BE270" i="30"/>
  <c r="BD270" i="30"/>
  <c r="BC270" i="30"/>
  <c r="BB270" i="30"/>
  <c r="BA270" i="30"/>
  <c r="AZ270" i="30"/>
  <c r="AY270" i="30"/>
  <c r="AX270" i="30"/>
  <c r="AW270" i="30"/>
  <c r="AV270" i="30"/>
  <c r="AU270" i="30"/>
  <c r="AT270" i="30"/>
  <c r="AS270" i="30"/>
  <c r="AR270" i="30"/>
  <c r="AQ270" i="30"/>
  <c r="AP270" i="30"/>
  <c r="AO270" i="30"/>
  <c r="AN270" i="30"/>
  <c r="AM270" i="30"/>
  <c r="AL270" i="30"/>
  <c r="AK270" i="30"/>
  <c r="AJ270" i="30"/>
  <c r="AI270" i="30"/>
  <c r="AH270" i="30"/>
  <c r="AG270" i="30"/>
  <c r="AF270" i="30"/>
  <c r="AE270" i="30"/>
  <c r="AD270" i="30"/>
  <c r="AC270" i="30"/>
  <c r="AB270" i="30"/>
  <c r="AA270" i="30"/>
  <c r="Z270" i="30"/>
  <c r="Y270" i="30"/>
  <c r="X270" i="30"/>
  <c r="W270" i="30"/>
  <c r="V270" i="30"/>
  <c r="U270" i="30"/>
  <c r="T270" i="30"/>
  <c r="S270" i="30"/>
  <c r="R270" i="30"/>
  <c r="Q270" i="30"/>
  <c r="P270" i="30"/>
  <c r="O270" i="30"/>
  <c r="N270" i="30"/>
  <c r="M270" i="30"/>
  <c r="L270" i="30"/>
  <c r="K270" i="30"/>
  <c r="J270" i="30"/>
  <c r="I270" i="30"/>
  <c r="H270" i="30"/>
  <c r="G270" i="30"/>
  <c r="F270" i="30"/>
  <c r="E270" i="30"/>
  <c r="D270" i="30"/>
  <c r="C270" i="30"/>
  <c r="B270" i="30"/>
  <c r="A270" i="30"/>
  <c r="DH269" i="30"/>
  <c r="DG269" i="30"/>
  <c r="DF269" i="30"/>
  <c r="DE269" i="30"/>
  <c r="DD269" i="30"/>
  <c r="DC269" i="30"/>
  <c r="DB269" i="30"/>
  <c r="DA269" i="30"/>
  <c r="CZ269" i="30"/>
  <c r="CY269" i="30"/>
  <c r="CX269" i="30"/>
  <c r="CW269" i="30"/>
  <c r="CV269" i="30"/>
  <c r="CU269" i="30"/>
  <c r="CT269" i="30"/>
  <c r="CS269" i="30"/>
  <c r="CR269" i="30"/>
  <c r="CQ269" i="30"/>
  <c r="CP269" i="30"/>
  <c r="CO269" i="30"/>
  <c r="CN269" i="30"/>
  <c r="CM269" i="30"/>
  <c r="CL269" i="30"/>
  <c r="CK269" i="30"/>
  <c r="CJ269" i="30"/>
  <c r="CI269" i="30"/>
  <c r="CH269" i="30"/>
  <c r="CG269" i="30"/>
  <c r="CF269" i="30"/>
  <c r="CE269" i="30"/>
  <c r="CD269" i="30"/>
  <c r="CC269" i="30"/>
  <c r="CB269" i="30"/>
  <c r="CA269" i="30"/>
  <c r="BZ269" i="30"/>
  <c r="BY269" i="30"/>
  <c r="BX269" i="30"/>
  <c r="BW269" i="30"/>
  <c r="BV269" i="30"/>
  <c r="BU269" i="30"/>
  <c r="BT269" i="30"/>
  <c r="BS269" i="30"/>
  <c r="BR269" i="30"/>
  <c r="BQ269" i="30"/>
  <c r="BP269" i="30"/>
  <c r="BO269" i="30"/>
  <c r="BN269" i="30"/>
  <c r="BM269" i="30"/>
  <c r="BL269" i="30"/>
  <c r="BK269" i="30"/>
  <c r="BJ269" i="30"/>
  <c r="BI269" i="30"/>
  <c r="BH269" i="30"/>
  <c r="BG269" i="30"/>
  <c r="BF269" i="30"/>
  <c r="BE269" i="30"/>
  <c r="BD269" i="30"/>
  <c r="BC269" i="30"/>
  <c r="BB269" i="30"/>
  <c r="BA269" i="30"/>
  <c r="AZ269" i="30"/>
  <c r="AY269" i="30"/>
  <c r="AX269" i="30"/>
  <c r="AW269" i="30"/>
  <c r="AV269" i="30"/>
  <c r="AU269" i="30"/>
  <c r="AT269" i="30"/>
  <c r="AS269" i="30"/>
  <c r="AR269" i="30"/>
  <c r="AQ269" i="30"/>
  <c r="AP269" i="30"/>
  <c r="AO269" i="30"/>
  <c r="AN269" i="30"/>
  <c r="AM269" i="30"/>
  <c r="AL269" i="30"/>
  <c r="AK269" i="30"/>
  <c r="AJ269" i="30"/>
  <c r="AI269" i="30"/>
  <c r="AH269" i="30"/>
  <c r="AG269" i="30"/>
  <c r="AF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F269" i="30"/>
  <c r="E269" i="30"/>
  <c r="D269" i="30"/>
  <c r="C269" i="30"/>
  <c r="B269" i="30"/>
  <c r="A269" i="30"/>
  <c r="DH268" i="30"/>
  <c r="DG268" i="30"/>
  <c r="DF268" i="30"/>
  <c r="DE268" i="30"/>
  <c r="DD268" i="30"/>
  <c r="DC268" i="30"/>
  <c r="DB268" i="30"/>
  <c r="DA268" i="30"/>
  <c r="CZ268" i="30"/>
  <c r="CY268" i="30"/>
  <c r="CX268" i="30"/>
  <c r="CW268" i="30"/>
  <c r="CV268" i="30"/>
  <c r="CU268" i="30"/>
  <c r="CT268" i="30"/>
  <c r="CS268" i="30"/>
  <c r="CR268" i="30"/>
  <c r="CQ268" i="30"/>
  <c r="CP268" i="30"/>
  <c r="CO268" i="30"/>
  <c r="CN268" i="30"/>
  <c r="CM268" i="30"/>
  <c r="CL268" i="30"/>
  <c r="CK268" i="30"/>
  <c r="CJ268" i="30"/>
  <c r="CI268" i="30"/>
  <c r="CH268" i="30"/>
  <c r="CG268" i="30"/>
  <c r="CF268" i="30"/>
  <c r="CE268" i="30"/>
  <c r="CD268" i="30"/>
  <c r="CC268" i="30"/>
  <c r="CB268" i="30"/>
  <c r="CA268" i="30"/>
  <c r="BZ268" i="30"/>
  <c r="BY268" i="30"/>
  <c r="BX268" i="30"/>
  <c r="BW268" i="30"/>
  <c r="BV268" i="30"/>
  <c r="BU268" i="30"/>
  <c r="BT268" i="30"/>
  <c r="BS268" i="30"/>
  <c r="BR268" i="30"/>
  <c r="BQ268" i="30"/>
  <c r="BP268" i="30"/>
  <c r="BO268" i="30"/>
  <c r="BN268" i="30"/>
  <c r="BM268" i="30"/>
  <c r="BL268" i="30"/>
  <c r="BK268" i="30"/>
  <c r="BJ268" i="30"/>
  <c r="BI268" i="30"/>
  <c r="BH268" i="30"/>
  <c r="BG268" i="30"/>
  <c r="BF268" i="30"/>
  <c r="BE268" i="30"/>
  <c r="BD268" i="30"/>
  <c r="BC268" i="30"/>
  <c r="BB268" i="30"/>
  <c r="BA268" i="30"/>
  <c r="AZ268" i="30"/>
  <c r="AY268" i="30"/>
  <c r="AX268" i="30"/>
  <c r="AW268" i="30"/>
  <c r="AV268" i="30"/>
  <c r="AU268" i="30"/>
  <c r="AT268" i="30"/>
  <c r="AS268" i="30"/>
  <c r="AR268" i="30"/>
  <c r="AQ268" i="30"/>
  <c r="AP268" i="30"/>
  <c r="AO268" i="30"/>
  <c r="AN268" i="30"/>
  <c r="AM268" i="30"/>
  <c r="AL268" i="30"/>
  <c r="AK268" i="30"/>
  <c r="AJ268" i="30"/>
  <c r="AI268" i="30"/>
  <c r="AH268" i="30"/>
  <c r="AG268" i="30"/>
  <c r="AF268" i="30"/>
  <c r="AE268" i="30"/>
  <c r="AD268" i="30"/>
  <c r="AC268" i="30"/>
  <c r="AB268" i="30"/>
  <c r="AA268" i="30"/>
  <c r="Z268" i="30"/>
  <c r="Y268" i="30"/>
  <c r="X268" i="30"/>
  <c r="W268" i="30"/>
  <c r="V268" i="30"/>
  <c r="U268" i="30"/>
  <c r="T268" i="30"/>
  <c r="S268" i="30"/>
  <c r="R268" i="30"/>
  <c r="Q268" i="30"/>
  <c r="P268" i="30"/>
  <c r="O268" i="30"/>
  <c r="N268" i="30"/>
  <c r="M268" i="30"/>
  <c r="L268" i="30"/>
  <c r="K268" i="30"/>
  <c r="J268" i="30"/>
  <c r="I268" i="30"/>
  <c r="H268" i="30"/>
  <c r="G268" i="30"/>
  <c r="F268" i="30"/>
  <c r="E268" i="30"/>
  <c r="D268" i="30"/>
  <c r="C268" i="30"/>
  <c r="B268" i="30"/>
  <c r="A268" i="30"/>
  <c r="DH267" i="30"/>
  <c r="DG267" i="30"/>
  <c r="DF267" i="30"/>
  <c r="DE267" i="30"/>
  <c r="DD267" i="30"/>
  <c r="DC267" i="30"/>
  <c r="DB267" i="30"/>
  <c r="DA267" i="30"/>
  <c r="CZ267" i="30"/>
  <c r="CY267" i="30"/>
  <c r="CX267" i="30"/>
  <c r="CW267" i="30"/>
  <c r="CV267" i="30"/>
  <c r="CU267" i="30"/>
  <c r="CT267" i="30"/>
  <c r="CS267" i="30"/>
  <c r="CR267" i="30"/>
  <c r="CQ267" i="30"/>
  <c r="CP267" i="30"/>
  <c r="CO267" i="30"/>
  <c r="CN267" i="30"/>
  <c r="CM267" i="30"/>
  <c r="CL267" i="30"/>
  <c r="CK267" i="30"/>
  <c r="CJ267" i="30"/>
  <c r="CI267" i="30"/>
  <c r="CH267" i="30"/>
  <c r="CG267" i="30"/>
  <c r="CF267" i="30"/>
  <c r="CE267" i="30"/>
  <c r="CD267" i="30"/>
  <c r="CC267" i="30"/>
  <c r="CB267" i="30"/>
  <c r="CA267" i="30"/>
  <c r="BZ267" i="30"/>
  <c r="BY267" i="30"/>
  <c r="BX267" i="30"/>
  <c r="BW267" i="30"/>
  <c r="BV267" i="30"/>
  <c r="BU267" i="30"/>
  <c r="BT267" i="30"/>
  <c r="BS267" i="30"/>
  <c r="BR267" i="30"/>
  <c r="BQ267" i="30"/>
  <c r="BP267" i="30"/>
  <c r="BO267" i="30"/>
  <c r="BN267" i="30"/>
  <c r="BM267" i="30"/>
  <c r="BL267" i="30"/>
  <c r="BK267" i="30"/>
  <c r="BJ267" i="30"/>
  <c r="BI267" i="30"/>
  <c r="BH267" i="30"/>
  <c r="BG267" i="30"/>
  <c r="BF267" i="30"/>
  <c r="BE267" i="30"/>
  <c r="BD267" i="30"/>
  <c r="BC267" i="30"/>
  <c r="BB267" i="30"/>
  <c r="BA267" i="30"/>
  <c r="AZ267" i="30"/>
  <c r="AY267" i="30"/>
  <c r="AX267" i="30"/>
  <c r="AW267" i="30"/>
  <c r="AV267" i="30"/>
  <c r="AU267" i="30"/>
  <c r="AT267" i="30"/>
  <c r="AS267" i="30"/>
  <c r="AR267" i="30"/>
  <c r="AQ267" i="30"/>
  <c r="AP267" i="30"/>
  <c r="AO267" i="30"/>
  <c r="AN267" i="30"/>
  <c r="AM267" i="30"/>
  <c r="AL267" i="30"/>
  <c r="AK267" i="30"/>
  <c r="AJ267" i="30"/>
  <c r="AI267" i="30"/>
  <c r="AH267" i="30"/>
  <c r="AG267" i="30"/>
  <c r="AF267" i="30"/>
  <c r="AE267" i="30"/>
  <c r="AD267" i="30"/>
  <c r="AC267" i="30"/>
  <c r="AB267" i="30"/>
  <c r="AA267" i="30"/>
  <c r="Z267" i="30"/>
  <c r="Y267" i="30"/>
  <c r="X267" i="30"/>
  <c r="W267" i="30"/>
  <c r="V267" i="30"/>
  <c r="U267" i="30"/>
  <c r="T267" i="30"/>
  <c r="S267" i="30"/>
  <c r="R267" i="30"/>
  <c r="Q267" i="30"/>
  <c r="P267" i="30"/>
  <c r="O267" i="30"/>
  <c r="N267" i="30"/>
  <c r="M267" i="30"/>
  <c r="L267" i="30"/>
  <c r="K267" i="30"/>
  <c r="J267" i="30"/>
  <c r="I267" i="30"/>
  <c r="H267" i="30"/>
  <c r="G267" i="30"/>
  <c r="F267" i="30"/>
  <c r="E267" i="30"/>
  <c r="D267" i="30"/>
  <c r="C267" i="30"/>
  <c r="B267" i="30"/>
  <c r="A267" i="30"/>
  <c r="DH266" i="30"/>
  <c r="DG266" i="30"/>
  <c r="DF266" i="30"/>
  <c r="DE266" i="30"/>
  <c r="DD266" i="30"/>
  <c r="DC266" i="30"/>
  <c r="DB266" i="30"/>
  <c r="DA266" i="30"/>
  <c r="CZ266" i="30"/>
  <c r="CY266" i="30"/>
  <c r="CX266" i="30"/>
  <c r="CW266" i="30"/>
  <c r="CV266" i="30"/>
  <c r="CU266" i="30"/>
  <c r="CT266" i="30"/>
  <c r="CS266" i="30"/>
  <c r="CR266" i="30"/>
  <c r="CQ266" i="30"/>
  <c r="CP266" i="30"/>
  <c r="CO266" i="30"/>
  <c r="CN266" i="30"/>
  <c r="CM266" i="30"/>
  <c r="CL266" i="30"/>
  <c r="CK266" i="30"/>
  <c r="CJ266" i="30"/>
  <c r="CI266" i="30"/>
  <c r="CH266" i="30"/>
  <c r="CG266" i="30"/>
  <c r="CF266" i="30"/>
  <c r="CE266" i="30"/>
  <c r="CD266" i="30"/>
  <c r="CC266" i="30"/>
  <c r="CB266" i="30"/>
  <c r="CA266" i="30"/>
  <c r="BZ266" i="30"/>
  <c r="BY266" i="30"/>
  <c r="BX266" i="30"/>
  <c r="BW266" i="30"/>
  <c r="BV266" i="30"/>
  <c r="BU266" i="30"/>
  <c r="BT266" i="30"/>
  <c r="BS266" i="30"/>
  <c r="BR266" i="30"/>
  <c r="BQ266" i="30"/>
  <c r="BP266" i="30"/>
  <c r="BO266" i="30"/>
  <c r="BN266" i="30"/>
  <c r="BM266" i="30"/>
  <c r="BL266" i="30"/>
  <c r="BK266" i="30"/>
  <c r="BJ266" i="30"/>
  <c r="BI266" i="30"/>
  <c r="BH266" i="30"/>
  <c r="BG266" i="30"/>
  <c r="BF266" i="30"/>
  <c r="BE266" i="30"/>
  <c r="BD266" i="30"/>
  <c r="BC266" i="30"/>
  <c r="BB266" i="30"/>
  <c r="BA266" i="30"/>
  <c r="AZ266" i="30"/>
  <c r="AY266" i="30"/>
  <c r="AX266" i="30"/>
  <c r="AW266" i="30"/>
  <c r="AV266" i="30"/>
  <c r="AU266" i="30"/>
  <c r="AT266" i="30"/>
  <c r="AS266" i="30"/>
  <c r="AR266" i="30"/>
  <c r="AQ266" i="30"/>
  <c r="AP266" i="30"/>
  <c r="AO266" i="30"/>
  <c r="AN266" i="30"/>
  <c r="AM266" i="30"/>
  <c r="AL266" i="30"/>
  <c r="AK266" i="30"/>
  <c r="AJ266" i="30"/>
  <c r="AI266" i="30"/>
  <c r="AH266" i="30"/>
  <c r="AG266" i="30"/>
  <c r="AF266" i="30"/>
  <c r="AE266" i="30"/>
  <c r="AD266" i="30"/>
  <c r="AC266" i="30"/>
  <c r="AB266" i="30"/>
  <c r="AA266" i="30"/>
  <c r="Z266" i="30"/>
  <c r="Y266" i="30"/>
  <c r="X266" i="30"/>
  <c r="W266" i="30"/>
  <c r="V266" i="30"/>
  <c r="U266" i="30"/>
  <c r="T266" i="30"/>
  <c r="S266" i="30"/>
  <c r="R266" i="30"/>
  <c r="Q266" i="30"/>
  <c r="P266" i="30"/>
  <c r="O266" i="30"/>
  <c r="N266" i="30"/>
  <c r="M266" i="30"/>
  <c r="L266" i="30"/>
  <c r="K266" i="30"/>
  <c r="J266" i="30"/>
  <c r="I266" i="30"/>
  <c r="H266" i="30"/>
  <c r="G266" i="30"/>
  <c r="F266" i="30"/>
  <c r="E266" i="30"/>
  <c r="D266" i="30"/>
  <c r="C266" i="30"/>
  <c r="B266" i="30"/>
  <c r="A266" i="30"/>
  <c r="DH265" i="30"/>
  <c r="DG265" i="30"/>
  <c r="DF265" i="30"/>
  <c r="DE265" i="30"/>
  <c r="DD265" i="30"/>
  <c r="DC265" i="30"/>
  <c r="DB265" i="30"/>
  <c r="DA265" i="30"/>
  <c r="CZ265" i="30"/>
  <c r="CY265" i="30"/>
  <c r="CX265" i="30"/>
  <c r="CW265" i="30"/>
  <c r="CV265" i="30"/>
  <c r="CU265" i="30"/>
  <c r="CT265" i="30"/>
  <c r="CS265" i="30"/>
  <c r="CR265" i="30"/>
  <c r="CQ265" i="30"/>
  <c r="CP265" i="30"/>
  <c r="CO265" i="30"/>
  <c r="CN265" i="30"/>
  <c r="CM265" i="30"/>
  <c r="CL265" i="30"/>
  <c r="CK265" i="30"/>
  <c r="CJ265" i="30"/>
  <c r="CI265" i="30"/>
  <c r="CH265" i="30"/>
  <c r="CG265" i="30"/>
  <c r="CF265" i="30"/>
  <c r="CE265" i="30"/>
  <c r="CD265" i="30"/>
  <c r="CC265" i="30"/>
  <c r="CB265" i="30"/>
  <c r="CA265" i="30"/>
  <c r="BZ265" i="30"/>
  <c r="BY265" i="30"/>
  <c r="BX265" i="30"/>
  <c r="BW265" i="30"/>
  <c r="BV265" i="30"/>
  <c r="BU265" i="30"/>
  <c r="BT265" i="30"/>
  <c r="BS265" i="30"/>
  <c r="BR265" i="30"/>
  <c r="BQ265" i="30"/>
  <c r="BP265" i="30"/>
  <c r="BO265" i="30"/>
  <c r="BN265" i="30"/>
  <c r="BM265" i="30"/>
  <c r="BL265" i="30"/>
  <c r="BK265" i="30"/>
  <c r="BJ265" i="30"/>
  <c r="BI265" i="30"/>
  <c r="BH265" i="30"/>
  <c r="BG265" i="30"/>
  <c r="BF265" i="30"/>
  <c r="BE265" i="30"/>
  <c r="BD265" i="30"/>
  <c r="BC265" i="30"/>
  <c r="BB265" i="30"/>
  <c r="BA265" i="30"/>
  <c r="AZ265" i="30"/>
  <c r="AY265" i="30"/>
  <c r="AX265" i="30"/>
  <c r="AW265" i="30"/>
  <c r="AV265" i="30"/>
  <c r="AU265" i="30"/>
  <c r="AT265" i="30"/>
  <c r="AS265" i="30"/>
  <c r="AR265" i="30"/>
  <c r="AQ265" i="30"/>
  <c r="AP265" i="30"/>
  <c r="AO265" i="30"/>
  <c r="AN265" i="30"/>
  <c r="AM265" i="30"/>
  <c r="AL265" i="30"/>
  <c r="AK265" i="30"/>
  <c r="AJ265" i="30"/>
  <c r="AI265" i="30"/>
  <c r="AH265" i="30"/>
  <c r="AG265" i="30"/>
  <c r="AF265" i="30"/>
  <c r="AE265" i="30"/>
  <c r="AD265" i="30"/>
  <c r="AC265" i="30"/>
  <c r="AB265" i="30"/>
  <c r="AA265" i="30"/>
  <c r="Z265" i="30"/>
  <c r="Y265" i="30"/>
  <c r="X265" i="30"/>
  <c r="W265" i="30"/>
  <c r="V265" i="30"/>
  <c r="U265" i="30"/>
  <c r="T265" i="30"/>
  <c r="S265" i="30"/>
  <c r="R265" i="30"/>
  <c r="Q265" i="30"/>
  <c r="P265" i="30"/>
  <c r="O265" i="30"/>
  <c r="N265" i="30"/>
  <c r="M265" i="30"/>
  <c r="L265" i="30"/>
  <c r="K265" i="30"/>
  <c r="J265" i="30"/>
  <c r="I265" i="30"/>
  <c r="H265" i="30"/>
  <c r="G265" i="30"/>
  <c r="F265" i="30"/>
  <c r="E265" i="30"/>
  <c r="D265" i="30"/>
  <c r="C265" i="30"/>
  <c r="B265" i="30"/>
  <c r="A265" i="30"/>
  <c r="DH264" i="30"/>
  <c r="DG264" i="30"/>
  <c r="DF264" i="30"/>
  <c r="DE264" i="30"/>
  <c r="DD264" i="30"/>
  <c r="DC264" i="30"/>
  <c r="DB264" i="30"/>
  <c r="DA264" i="30"/>
  <c r="CZ264" i="30"/>
  <c r="CY264" i="30"/>
  <c r="CX264" i="30"/>
  <c r="CW264" i="30"/>
  <c r="CV264" i="30"/>
  <c r="CU264" i="30"/>
  <c r="CT264" i="30"/>
  <c r="CS264" i="30"/>
  <c r="CR264" i="30"/>
  <c r="CQ264" i="30"/>
  <c r="CP264" i="30"/>
  <c r="CO264" i="30"/>
  <c r="CN264" i="30"/>
  <c r="CM264" i="30"/>
  <c r="CL264" i="30"/>
  <c r="CK264" i="30"/>
  <c r="CJ264" i="30"/>
  <c r="CI264" i="30"/>
  <c r="CH264" i="30"/>
  <c r="CG264" i="30"/>
  <c r="CF264" i="30"/>
  <c r="CE264" i="30"/>
  <c r="CD264" i="30"/>
  <c r="CC264" i="30"/>
  <c r="CB264" i="30"/>
  <c r="CA264" i="30"/>
  <c r="BZ264" i="30"/>
  <c r="BY264" i="30"/>
  <c r="BX264" i="30"/>
  <c r="BW264" i="30"/>
  <c r="BV264" i="30"/>
  <c r="BU264" i="30"/>
  <c r="BT264" i="30"/>
  <c r="BS264" i="30"/>
  <c r="BR264" i="30"/>
  <c r="BQ264" i="30"/>
  <c r="BP264" i="30"/>
  <c r="BO264" i="30"/>
  <c r="BN264" i="30"/>
  <c r="BM264" i="30"/>
  <c r="BL264" i="30"/>
  <c r="BK264" i="30"/>
  <c r="BJ264" i="30"/>
  <c r="BI264" i="30"/>
  <c r="BH264" i="30"/>
  <c r="BG264" i="30"/>
  <c r="BF264" i="30"/>
  <c r="BE264" i="30"/>
  <c r="BD264" i="30"/>
  <c r="BC264" i="30"/>
  <c r="BB264" i="30"/>
  <c r="BA264" i="30"/>
  <c r="AZ264" i="30"/>
  <c r="AY264" i="30"/>
  <c r="AX264" i="30"/>
  <c r="AW264" i="30"/>
  <c r="AV264" i="30"/>
  <c r="AU264" i="30"/>
  <c r="AT264" i="30"/>
  <c r="AS264" i="30"/>
  <c r="AR264" i="30"/>
  <c r="AQ264" i="30"/>
  <c r="AP264" i="30"/>
  <c r="AO264" i="30"/>
  <c r="AN264" i="30"/>
  <c r="AM264" i="30"/>
  <c r="AL264" i="30"/>
  <c r="AK264" i="30"/>
  <c r="AJ264" i="30"/>
  <c r="AI264" i="30"/>
  <c r="AH264" i="30"/>
  <c r="AG264" i="30"/>
  <c r="AF264" i="30"/>
  <c r="AE264" i="30"/>
  <c r="AD264" i="30"/>
  <c r="AC264" i="30"/>
  <c r="AB264" i="30"/>
  <c r="AA264" i="30"/>
  <c r="Z264" i="30"/>
  <c r="Y264" i="30"/>
  <c r="X264" i="30"/>
  <c r="W264" i="30"/>
  <c r="V264" i="30"/>
  <c r="U264" i="30"/>
  <c r="T264" i="30"/>
  <c r="S264" i="30"/>
  <c r="R264" i="30"/>
  <c r="Q264" i="30"/>
  <c r="P264" i="30"/>
  <c r="O264" i="30"/>
  <c r="N264" i="30"/>
  <c r="M264" i="30"/>
  <c r="L264" i="30"/>
  <c r="K264" i="30"/>
  <c r="J264" i="30"/>
  <c r="I264" i="30"/>
  <c r="H264" i="30"/>
  <c r="G264" i="30"/>
  <c r="F264" i="30"/>
  <c r="E264" i="30"/>
  <c r="D264" i="30"/>
  <c r="C264" i="30"/>
  <c r="B264" i="30"/>
  <c r="A264" i="30"/>
  <c r="DH263" i="30"/>
  <c r="DG263" i="30"/>
  <c r="DF263" i="30"/>
  <c r="DE263" i="30"/>
  <c r="DD263" i="30"/>
  <c r="DC263" i="30"/>
  <c r="DB263" i="30"/>
  <c r="DA263" i="30"/>
  <c r="CZ263" i="30"/>
  <c r="CY263" i="30"/>
  <c r="CX263" i="30"/>
  <c r="CW263" i="30"/>
  <c r="CV263" i="30"/>
  <c r="CU263" i="30"/>
  <c r="CT263" i="30"/>
  <c r="CS263" i="30"/>
  <c r="CR263" i="30"/>
  <c r="CQ263" i="30"/>
  <c r="CP263" i="30"/>
  <c r="CO263" i="30"/>
  <c r="CN263" i="30"/>
  <c r="CM263" i="30"/>
  <c r="CL263" i="30"/>
  <c r="CK263" i="30"/>
  <c r="CJ263" i="30"/>
  <c r="CI263" i="30"/>
  <c r="CH263" i="30"/>
  <c r="CG263" i="30"/>
  <c r="CF263" i="30"/>
  <c r="CE263" i="30"/>
  <c r="CD263" i="30"/>
  <c r="CC263" i="30"/>
  <c r="CB263" i="30"/>
  <c r="CA263" i="30"/>
  <c r="BZ263" i="30"/>
  <c r="BY263" i="30"/>
  <c r="BX263" i="30"/>
  <c r="BW263" i="30"/>
  <c r="BV263" i="30"/>
  <c r="BU263" i="30"/>
  <c r="BT263" i="30"/>
  <c r="BS263" i="30"/>
  <c r="BR263" i="30"/>
  <c r="BQ263" i="30"/>
  <c r="BP263" i="30"/>
  <c r="BO263" i="30"/>
  <c r="BN263" i="30"/>
  <c r="BM263" i="30"/>
  <c r="BL263" i="30"/>
  <c r="BK263" i="30"/>
  <c r="BJ263" i="30"/>
  <c r="BI263" i="30"/>
  <c r="BH263" i="30"/>
  <c r="BG263" i="30"/>
  <c r="BF263" i="30"/>
  <c r="BE263" i="30"/>
  <c r="BD263" i="30"/>
  <c r="BC263" i="30"/>
  <c r="BB263" i="30"/>
  <c r="BA263" i="30"/>
  <c r="AZ263" i="30"/>
  <c r="AY263" i="30"/>
  <c r="AX263" i="30"/>
  <c r="AW263" i="30"/>
  <c r="AV263" i="30"/>
  <c r="AU263" i="30"/>
  <c r="AT263" i="30"/>
  <c r="AS263" i="30"/>
  <c r="AR263" i="30"/>
  <c r="AQ263" i="30"/>
  <c r="AP263" i="30"/>
  <c r="AO263" i="30"/>
  <c r="AN263" i="30"/>
  <c r="AM263" i="30"/>
  <c r="AL263" i="30"/>
  <c r="AK263" i="30"/>
  <c r="AJ263" i="30"/>
  <c r="AI263" i="30"/>
  <c r="AH263" i="30"/>
  <c r="AG263" i="30"/>
  <c r="AF263" i="30"/>
  <c r="AE263" i="30"/>
  <c r="AD263" i="30"/>
  <c r="AC263" i="30"/>
  <c r="AB263" i="30"/>
  <c r="AA263" i="30"/>
  <c r="Z263" i="30"/>
  <c r="Y263" i="30"/>
  <c r="X263" i="30"/>
  <c r="W263" i="30"/>
  <c r="V263" i="30"/>
  <c r="U263" i="30"/>
  <c r="T263" i="30"/>
  <c r="S263" i="30"/>
  <c r="R263" i="30"/>
  <c r="Q263" i="30"/>
  <c r="P263" i="30"/>
  <c r="O263" i="30"/>
  <c r="N263" i="30"/>
  <c r="M263" i="30"/>
  <c r="L263" i="30"/>
  <c r="K263" i="30"/>
  <c r="J263" i="30"/>
  <c r="I263" i="30"/>
  <c r="H263" i="30"/>
  <c r="G263" i="30"/>
  <c r="F263" i="30"/>
  <c r="E263" i="30"/>
  <c r="D263" i="30"/>
  <c r="C263" i="30"/>
  <c r="B263" i="30"/>
  <c r="A263" i="30"/>
  <c r="DH262" i="30"/>
  <c r="DG262" i="30"/>
  <c r="DF262" i="30"/>
  <c r="DE262" i="30"/>
  <c r="DD262" i="30"/>
  <c r="DC262" i="30"/>
  <c r="DB262" i="30"/>
  <c r="DA262" i="30"/>
  <c r="CZ262" i="30"/>
  <c r="CY262" i="30"/>
  <c r="CX262" i="30"/>
  <c r="CW262" i="30"/>
  <c r="CV262" i="30"/>
  <c r="CU262" i="30"/>
  <c r="CT262" i="30"/>
  <c r="CS262" i="30"/>
  <c r="CR262" i="30"/>
  <c r="CQ262" i="30"/>
  <c r="CP262" i="30"/>
  <c r="CO262" i="30"/>
  <c r="CN262" i="30"/>
  <c r="CM262" i="30"/>
  <c r="CL262" i="30"/>
  <c r="CK262" i="30"/>
  <c r="CJ262" i="30"/>
  <c r="CI262" i="30"/>
  <c r="CH262" i="30"/>
  <c r="CG262" i="30"/>
  <c r="CF262" i="30"/>
  <c r="CE262" i="30"/>
  <c r="CD262" i="30"/>
  <c r="CC262" i="30"/>
  <c r="CB262" i="30"/>
  <c r="CA262" i="30"/>
  <c r="BZ262" i="30"/>
  <c r="BY262" i="30"/>
  <c r="BX262" i="30"/>
  <c r="BW262" i="30"/>
  <c r="BV262" i="30"/>
  <c r="BU262" i="30"/>
  <c r="BT262" i="30"/>
  <c r="BS262" i="30"/>
  <c r="BR262" i="30"/>
  <c r="BQ262" i="30"/>
  <c r="BP262" i="30"/>
  <c r="BO262" i="30"/>
  <c r="BN262" i="30"/>
  <c r="BM262" i="30"/>
  <c r="BL262" i="30"/>
  <c r="BK262" i="30"/>
  <c r="BJ262" i="30"/>
  <c r="BI262" i="30"/>
  <c r="BH262" i="30"/>
  <c r="BG262" i="30"/>
  <c r="BF262" i="30"/>
  <c r="BE262" i="30"/>
  <c r="BD262" i="30"/>
  <c r="BC262" i="30"/>
  <c r="BB262" i="30"/>
  <c r="BA262" i="30"/>
  <c r="AZ262" i="30"/>
  <c r="AY262" i="30"/>
  <c r="AX262" i="30"/>
  <c r="AW262" i="30"/>
  <c r="AV262" i="30"/>
  <c r="AU262" i="30"/>
  <c r="AT262" i="30"/>
  <c r="AS262" i="30"/>
  <c r="AR262" i="30"/>
  <c r="AQ262" i="30"/>
  <c r="AP262" i="30"/>
  <c r="AO262" i="30"/>
  <c r="AN262" i="30"/>
  <c r="AM262" i="30"/>
  <c r="AL262" i="30"/>
  <c r="AK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F262" i="30"/>
  <c r="E262" i="30"/>
  <c r="D262" i="30"/>
  <c r="C262" i="30"/>
  <c r="B262" i="30"/>
  <c r="A262" i="30"/>
  <c r="DH261" i="30"/>
  <c r="DG261" i="30"/>
  <c r="DF261" i="30"/>
  <c r="DE261" i="30"/>
  <c r="DD261" i="30"/>
  <c r="DC261" i="30"/>
  <c r="DB261" i="30"/>
  <c r="DA261" i="30"/>
  <c r="CZ261" i="30"/>
  <c r="CY261" i="30"/>
  <c r="CX261" i="30"/>
  <c r="CW261" i="30"/>
  <c r="CV261" i="30"/>
  <c r="CU261" i="30"/>
  <c r="CT261" i="30"/>
  <c r="CS261" i="30"/>
  <c r="CR261" i="30"/>
  <c r="CQ261" i="30"/>
  <c r="CP261" i="30"/>
  <c r="CO261" i="30"/>
  <c r="CN261" i="30"/>
  <c r="CM261" i="30"/>
  <c r="CL261" i="30"/>
  <c r="CK261" i="30"/>
  <c r="CJ261" i="30"/>
  <c r="CI261" i="30"/>
  <c r="CH261" i="30"/>
  <c r="CG261" i="30"/>
  <c r="CF261" i="30"/>
  <c r="CE261" i="30"/>
  <c r="CD261" i="30"/>
  <c r="CC261" i="30"/>
  <c r="CB261" i="30"/>
  <c r="CA261" i="30"/>
  <c r="BZ261" i="30"/>
  <c r="BY261" i="30"/>
  <c r="BX261" i="30"/>
  <c r="BW261" i="30"/>
  <c r="BV261" i="30"/>
  <c r="BU261" i="30"/>
  <c r="BT261" i="30"/>
  <c r="BS261" i="30"/>
  <c r="BR261" i="30"/>
  <c r="BQ261" i="30"/>
  <c r="BP261" i="30"/>
  <c r="BO261" i="30"/>
  <c r="BN261" i="30"/>
  <c r="BM261" i="30"/>
  <c r="BL261" i="30"/>
  <c r="BK261" i="30"/>
  <c r="BJ261" i="30"/>
  <c r="BI261" i="30"/>
  <c r="BH261" i="30"/>
  <c r="BG261" i="30"/>
  <c r="BF261" i="30"/>
  <c r="BE261" i="30"/>
  <c r="BD261" i="30"/>
  <c r="BC261" i="30"/>
  <c r="BB261" i="30"/>
  <c r="BA261" i="30"/>
  <c r="AZ261" i="30"/>
  <c r="AY261" i="30"/>
  <c r="AX261" i="30"/>
  <c r="AW261" i="30"/>
  <c r="AV261" i="30"/>
  <c r="AU261" i="30"/>
  <c r="AT261" i="30"/>
  <c r="AS261" i="30"/>
  <c r="AR261" i="30"/>
  <c r="AQ261" i="30"/>
  <c r="AP261" i="30"/>
  <c r="AO261" i="30"/>
  <c r="AN261" i="30"/>
  <c r="AM261" i="30"/>
  <c r="AL261" i="30"/>
  <c r="AK261" i="30"/>
  <c r="AJ261" i="30"/>
  <c r="AI261" i="30"/>
  <c r="AH261" i="30"/>
  <c r="AG261" i="30"/>
  <c r="AF261" i="30"/>
  <c r="AE261" i="30"/>
  <c r="AD261" i="30"/>
  <c r="AC261" i="30"/>
  <c r="AB261" i="30"/>
  <c r="AA261" i="30"/>
  <c r="Z261" i="30"/>
  <c r="Y261" i="30"/>
  <c r="X261" i="30"/>
  <c r="W261" i="30"/>
  <c r="V261" i="30"/>
  <c r="U261" i="30"/>
  <c r="T261" i="30"/>
  <c r="S261" i="30"/>
  <c r="R261" i="30"/>
  <c r="Q261" i="30"/>
  <c r="P261" i="30"/>
  <c r="O261" i="30"/>
  <c r="N261" i="30"/>
  <c r="M261" i="30"/>
  <c r="L261" i="30"/>
  <c r="K261" i="30"/>
  <c r="J261" i="30"/>
  <c r="I261" i="30"/>
  <c r="H261" i="30"/>
  <c r="G261" i="30"/>
  <c r="F261" i="30"/>
  <c r="E261" i="30"/>
  <c r="D261" i="30"/>
  <c r="C261" i="30"/>
  <c r="B261" i="30"/>
  <c r="A261" i="30"/>
  <c r="DH260" i="30"/>
  <c r="DG260" i="30"/>
  <c r="DF260" i="30"/>
  <c r="DE260" i="30"/>
  <c r="DD260" i="30"/>
  <c r="DC260" i="30"/>
  <c r="DB260" i="30"/>
  <c r="DA260" i="30"/>
  <c r="CZ260" i="30"/>
  <c r="CY260" i="30"/>
  <c r="CX260" i="30"/>
  <c r="CW260" i="30"/>
  <c r="CV260" i="30"/>
  <c r="CU260" i="30"/>
  <c r="CT260" i="30"/>
  <c r="CS260" i="30"/>
  <c r="CR260" i="30"/>
  <c r="CQ260" i="30"/>
  <c r="CP260" i="30"/>
  <c r="CO260" i="30"/>
  <c r="CN260" i="30"/>
  <c r="CM260" i="30"/>
  <c r="CL260" i="30"/>
  <c r="CK260" i="30"/>
  <c r="CJ260" i="30"/>
  <c r="CI260" i="30"/>
  <c r="CH260" i="30"/>
  <c r="CG260" i="30"/>
  <c r="CF260" i="30"/>
  <c r="CE260" i="30"/>
  <c r="CD260" i="30"/>
  <c r="CC260" i="30"/>
  <c r="CB260" i="30"/>
  <c r="CA260" i="30"/>
  <c r="BZ260" i="30"/>
  <c r="BY260" i="30"/>
  <c r="BX260" i="30"/>
  <c r="BW260" i="30"/>
  <c r="BV260" i="30"/>
  <c r="BU260" i="30"/>
  <c r="BT260" i="30"/>
  <c r="BS260" i="30"/>
  <c r="BR260" i="30"/>
  <c r="BQ260" i="30"/>
  <c r="BP260" i="30"/>
  <c r="BO260" i="30"/>
  <c r="BN260" i="30"/>
  <c r="BM260" i="30"/>
  <c r="BL260" i="30"/>
  <c r="BK260" i="30"/>
  <c r="BJ260" i="30"/>
  <c r="BI260" i="30"/>
  <c r="BH260" i="30"/>
  <c r="BG260" i="30"/>
  <c r="BF260" i="30"/>
  <c r="BE260" i="30"/>
  <c r="BD260" i="30"/>
  <c r="BC260" i="30"/>
  <c r="BB260" i="30"/>
  <c r="BA260" i="30"/>
  <c r="AZ260" i="30"/>
  <c r="AY260" i="30"/>
  <c r="AX260" i="30"/>
  <c r="AW260" i="30"/>
  <c r="AV260" i="30"/>
  <c r="AU260" i="30"/>
  <c r="AT260" i="30"/>
  <c r="AS260" i="30"/>
  <c r="AR260" i="30"/>
  <c r="AQ260" i="30"/>
  <c r="AP260" i="30"/>
  <c r="AO260" i="30"/>
  <c r="AN260" i="30"/>
  <c r="AM260" i="30"/>
  <c r="AL260" i="30"/>
  <c r="AK260" i="30"/>
  <c r="AJ260" i="30"/>
  <c r="AI260" i="30"/>
  <c r="AH260" i="30"/>
  <c r="AG260" i="30"/>
  <c r="AF260" i="30"/>
  <c r="AE260" i="30"/>
  <c r="AD260" i="30"/>
  <c r="AC260" i="30"/>
  <c r="AB260" i="30"/>
  <c r="AA260" i="30"/>
  <c r="Z260" i="30"/>
  <c r="Y260" i="30"/>
  <c r="X260" i="30"/>
  <c r="W260" i="30"/>
  <c r="V260" i="30"/>
  <c r="U260" i="30"/>
  <c r="T260" i="30"/>
  <c r="S260" i="30"/>
  <c r="R260" i="30"/>
  <c r="Q260" i="30"/>
  <c r="P260" i="30"/>
  <c r="O260" i="30"/>
  <c r="N260" i="30"/>
  <c r="M260" i="30"/>
  <c r="L260" i="30"/>
  <c r="K260" i="30"/>
  <c r="J260" i="30"/>
  <c r="I260" i="30"/>
  <c r="H260" i="30"/>
  <c r="G260" i="30"/>
  <c r="F260" i="30"/>
  <c r="E260" i="30"/>
  <c r="D260" i="30"/>
  <c r="C260" i="30"/>
  <c r="B260" i="30"/>
  <c r="A260" i="30"/>
  <c r="DH259" i="30"/>
  <c r="DG259" i="30"/>
  <c r="DF259" i="30"/>
  <c r="DE259" i="30"/>
  <c r="DD259" i="30"/>
  <c r="DC259" i="30"/>
  <c r="DB259" i="30"/>
  <c r="DA259" i="30"/>
  <c r="CZ259" i="30"/>
  <c r="CY259" i="30"/>
  <c r="CX259" i="30"/>
  <c r="CW259" i="30"/>
  <c r="CV259" i="30"/>
  <c r="CU259" i="30"/>
  <c r="CT259" i="30"/>
  <c r="CS259" i="30"/>
  <c r="CR259" i="30"/>
  <c r="CQ259" i="30"/>
  <c r="CP259" i="30"/>
  <c r="CO259" i="30"/>
  <c r="CN259" i="30"/>
  <c r="CM259" i="30"/>
  <c r="CL259" i="30"/>
  <c r="CK259" i="30"/>
  <c r="CJ259" i="30"/>
  <c r="CI259" i="30"/>
  <c r="CH259" i="30"/>
  <c r="CG259" i="30"/>
  <c r="CF259" i="30"/>
  <c r="CE259" i="30"/>
  <c r="CD259" i="30"/>
  <c r="CC259" i="30"/>
  <c r="CB259" i="30"/>
  <c r="CA259" i="30"/>
  <c r="BZ259" i="30"/>
  <c r="BY259" i="30"/>
  <c r="BX259" i="30"/>
  <c r="BW259" i="30"/>
  <c r="BV259" i="30"/>
  <c r="BU259" i="30"/>
  <c r="BT259" i="30"/>
  <c r="BS259" i="30"/>
  <c r="BR259" i="30"/>
  <c r="BQ259" i="30"/>
  <c r="BP259" i="30"/>
  <c r="BO259" i="30"/>
  <c r="BN259" i="30"/>
  <c r="BM259" i="30"/>
  <c r="BL259" i="30"/>
  <c r="BK259" i="30"/>
  <c r="BJ259" i="30"/>
  <c r="BI259" i="30"/>
  <c r="BH259" i="30"/>
  <c r="BG259" i="30"/>
  <c r="BF259" i="30"/>
  <c r="BE259" i="30"/>
  <c r="BD259" i="30"/>
  <c r="BC259" i="30"/>
  <c r="BB259" i="30"/>
  <c r="BA259" i="30"/>
  <c r="AZ259" i="30"/>
  <c r="AY259" i="30"/>
  <c r="AX259" i="30"/>
  <c r="AW259" i="30"/>
  <c r="AV259" i="30"/>
  <c r="AU259" i="30"/>
  <c r="AT259" i="30"/>
  <c r="AS259" i="30"/>
  <c r="AR259" i="30"/>
  <c r="AQ259" i="30"/>
  <c r="AP259" i="30"/>
  <c r="AO259" i="30"/>
  <c r="AN259" i="30"/>
  <c r="AM259" i="30"/>
  <c r="AL259" i="30"/>
  <c r="AK259" i="30"/>
  <c r="AJ259" i="30"/>
  <c r="AI259" i="30"/>
  <c r="AH259" i="30"/>
  <c r="AG259" i="30"/>
  <c r="AF259" i="30"/>
  <c r="AE259" i="30"/>
  <c r="AD259" i="30"/>
  <c r="AC259" i="30"/>
  <c r="AB259" i="30"/>
  <c r="AA259" i="30"/>
  <c r="Z259" i="30"/>
  <c r="Y259" i="30"/>
  <c r="X259" i="30"/>
  <c r="W259" i="30"/>
  <c r="V259" i="30"/>
  <c r="U259" i="30"/>
  <c r="T259" i="30"/>
  <c r="S259" i="30"/>
  <c r="R259" i="30"/>
  <c r="Q259" i="30"/>
  <c r="P259" i="30"/>
  <c r="O259" i="30"/>
  <c r="N259" i="30"/>
  <c r="M259" i="30"/>
  <c r="L259" i="30"/>
  <c r="K259" i="30"/>
  <c r="J259" i="30"/>
  <c r="I259" i="30"/>
  <c r="H259" i="30"/>
  <c r="G259" i="30"/>
  <c r="F259" i="30"/>
  <c r="E259" i="30"/>
  <c r="D259" i="30"/>
  <c r="C259" i="30"/>
  <c r="B259" i="30"/>
  <c r="A259" i="30"/>
  <c r="DH258" i="30"/>
  <c r="DG258" i="30"/>
  <c r="DF258" i="30"/>
  <c r="DE258" i="30"/>
  <c r="DD258" i="30"/>
  <c r="DC258" i="30"/>
  <c r="DB258" i="30"/>
  <c r="DA258" i="30"/>
  <c r="CZ258" i="30"/>
  <c r="CY258" i="30"/>
  <c r="CX258" i="30"/>
  <c r="CW258" i="30"/>
  <c r="CV258" i="30"/>
  <c r="CU258" i="30"/>
  <c r="CT258" i="30"/>
  <c r="CS258" i="30"/>
  <c r="CR258" i="30"/>
  <c r="CQ258" i="30"/>
  <c r="CP258" i="30"/>
  <c r="CO258" i="30"/>
  <c r="CN258" i="30"/>
  <c r="CM258" i="30"/>
  <c r="CL258" i="30"/>
  <c r="CK258" i="30"/>
  <c r="CJ258" i="30"/>
  <c r="CI258" i="30"/>
  <c r="CH258" i="30"/>
  <c r="CG258" i="30"/>
  <c r="CF258" i="30"/>
  <c r="CE258" i="30"/>
  <c r="CD258" i="30"/>
  <c r="CC258" i="30"/>
  <c r="CB258" i="30"/>
  <c r="CA258" i="30"/>
  <c r="BZ258" i="30"/>
  <c r="BY258" i="30"/>
  <c r="BX258" i="30"/>
  <c r="BW258" i="30"/>
  <c r="BV258" i="30"/>
  <c r="BU258" i="30"/>
  <c r="BT258" i="30"/>
  <c r="BS258" i="30"/>
  <c r="BR258" i="30"/>
  <c r="BQ258" i="30"/>
  <c r="BP258" i="30"/>
  <c r="BO258" i="30"/>
  <c r="BN258" i="30"/>
  <c r="BM258" i="30"/>
  <c r="BL258" i="30"/>
  <c r="BK258" i="30"/>
  <c r="BJ258" i="30"/>
  <c r="BI258" i="30"/>
  <c r="BH258" i="30"/>
  <c r="BG258" i="30"/>
  <c r="BF258" i="30"/>
  <c r="BE258" i="30"/>
  <c r="BD258" i="30"/>
  <c r="BC258" i="30"/>
  <c r="BB258" i="30"/>
  <c r="BA258" i="30"/>
  <c r="AZ258" i="30"/>
  <c r="AY258" i="30"/>
  <c r="AX258" i="30"/>
  <c r="AW258" i="30"/>
  <c r="AV258" i="30"/>
  <c r="AU258" i="30"/>
  <c r="AT258" i="30"/>
  <c r="AS258" i="30"/>
  <c r="AR258" i="30"/>
  <c r="AQ258" i="30"/>
  <c r="AP258" i="30"/>
  <c r="AO258" i="30"/>
  <c r="AN258" i="30"/>
  <c r="AM258" i="30"/>
  <c r="AL258" i="30"/>
  <c r="AK258" i="30"/>
  <c r="AJ258" i="30"/>
  <c r="AI258" i="30"/>
  <c r="AH258" i="30"/>
  <c r="AG258" i="30"/>
  <c r="AF258" i="30"/>
  <c r="AE258" i="30"/>
  <c r="AD258" i="30"/>
  <c r="AC258" i="30"/>
  <c r="AB258" i="30"/>
  <c r="AA258" i="30"/>
  <c r="Z258" i="30"/>
  <c r="Y258" i="30"/>
  <c r="X258" i="30"/>
  <c r="W258" i="30"/>
  <c r="V258" i="30"/>
  <c r="U258" i="30"/>
  <c r="T258" i="30"/>
  <c r="S258" i="30"/>
  <c r="R258" i="30"/>
  <c r="Q258" i="30"/>
  <c r="P258" i="30"/>
  <c r="O258" i="30"/>
  <c r="N258" i="30"/>
  <c r="M258" i="30"/>
  <c r="L258" i="30"/>
  <c r="K258" i="30"/>
  <c r="J258" i="30"/>
  <c r="I258" i="30"/>
  <c r="H258" i="30"/>
  <c r="G258" i="30"/>
  <c r="F258" i="30"/>
  <c r="E258" i="30"/>
  <c r="D258" i="30"/>
  <c r="C258" i="30"/>
  <c r="B258" i="30"/>
  <c r="A258" i="30"/>
  <c r="DH257" i="30"/>
  <c r="DG257" i="30"/>
  <c r="DF257" i="30"/>
  <c r="DE257" i="30"/>
  <c r="DD257" i="30"/>
  <c r="DC257" i="30"/>
  <c r="DB257" i="30"/>
  <c r="DA257" i="30"/>
  <c r="CZ257" i="30"/>
  <c r="CY257" i="30"/>
  <c r="CX257" i="30"/>
  <c r="CW257" i="30"/>
  <c r="CV257" i="30"/>
  <c r="CU257" i="30"/>
  <c r="CT257" i="30"/>
  <c r="CS257" i="30"/>
  <c r="CR257" i="30"/>
  <c r="CQ257" i="30"/>
  <c r="CP257" i="30"/>
  <c r="CO257" i="30"/>
  <c r="CN257" i="30"/>
  <c r="CM257" i="30"/>
  <c r="CL257" i="30"/>
  <c r="CK257" i="30"/>
  <c r="CJ257" i="30"/>
  <c r="CI257" i="30"/>
  <c r="CH257" i="30"/>
  <c r="CG257" i="30"/>
  <c r="CF257" i="30"/>
  <c r="CE257" i="30"/>
  <c r="CD257" i="30"/>
  <c r="CC257" i="30"/>
  <c r="CB257" i="30"/>
  <c r="CA257" i="30"/>
  <c r="BZ257" i="30"/>
  <c r="BY257" i="30"/>
  <c r="BX257" i="30"/>
  <c r="BW257" i="30"/>
  <c r="BV257" i="30"/>
  <c r="BU257" i="30"/>
  <c r="BT257" i="30"/>
  <c r="BS257" i="30"/>
  <c r="BR257" i="30"/>
  <c r="BQ257" i="30"/>
  <c r="BP257" i="30"/>
  <c r="BO257" i="30"/>
  <c r="BN257" i="30"/>
  <c r="BM257" i="30"/>
  <c r="BL257" i="30"/>
  <c r="BK257" i="30"/>
  <c r="BJ257" i="30"/>
  <c r="BI257" i="30"/>
  <c r="BH257" i="30"/>
  <c r="BG257" i="30"/>
  <c r="BF257" i="30"/>
  <c r="BE257" i="30"/>
  <c r="BD257" i="30"/>
  <c r="BC257" i="30"/>
  <c r="BB257" i="30"/>
  <c r="BA257" i="30"/>
  <c r="AZ257" i="30"/>
  <c r="AY257" i="30"/>
  <c r="AX257" i="30"/>
  <c r="AW257" i="30"/>
  <c r="AV257" i="30"/>
  <c r="AU257" i="30"/>
  <c r="AT257" i="30"/>
  <c r="AS257" i="30"/>
  <c r="AR257" i="30"/>
  <c r="AQ257" i="30"/>
  <c r="AP257" i="30"/>
  <c r="AO257" i="30"/>
  <c r="AN257" i="30"/>
  <c r="AM257" i="30"/>
  <c r="AL257" i="30"/>
  <c r="AK257" i="30"/>
  <c r="AJ257" i="30"/>
  <c r="AI257" i="30"/>
  <c r="AH257" i="30"/>
  <c r="AG257" i="30"/>
  <c r="AF257" i="30"/>
  <c r="AE257" i="30"/>
  <c r="AD257" i="30"/>
  <c r="AC257" i="30"/>
  <c r="AB257" i="30"/>
  <c r="AA257" i="30"/>
  <c r="Z257" i="30"/>
  <c r="Y257" i="30"/>
  <c r="X257" i="30"/>
  <c r="W257" i="30"/>
  <c r="V257" i="30"/>
  <c r="U257" i="30"/>
  <c r="T257" i="30"/>
  <c r="S257" i="30"/>
  <c r="R257" i="30"/>
  <c r="Q257" i="30"/>
  <c r="P257" i="30"/>
  <c r="O257" i="30"/>
  <c r="N257" i="30"/>
  <c r="M257" i="30"/>
  <c r="L257" i="30"/>
  <c r="K257" i="30"/>
  <c r="J257" i="30"/>
  <c r="I257" i="30"/>
  <c r="H257" i="30"/>
  <c r="G257" i="30"/>
  <c r="F257" i="30"/>
  <c r="E257" i="30"/>
  <c r="D257" i="30"/>
  <c r="C257" i="30"/>
  <c r="B257" i="30"/>
  <c r="A257" i="30"/>
  <c r="DH256" i="30"/>
  <c r="DG256" i="30"/>
  <c r="DF256" i="30"/>
  <c r="DE256" i="30"/>
  <c r="DD256" i="30"/>
  <c r="DC256" i="30"/>
  <c r="DB256" i="30"/>
  <c r="DA256" i="30"/>
  <c r="CZ256" i="30"/>
  <c r="CY256" i="30"/>
  <c r="CX256" i="30"/>
  <c r="CW256" i="30"/>
  <c r="CV256" i="30"/>
  <c r="CU256" i="30"/>
  <c r="CT256" i="30"/>
  <c r="CS256" i="30"/>
  <c r="CR256" i="30"/>
  <c r="CQ256" i="30"/>
  <c r="CP256" i="30"/>
  <c r="CO256" i="30"/>
  <c r="CN256" i="30"/>
  <c r="CM256" i="30"/>
  <c r="CL256" i="30"/>
  <c r="CK256" i="30"/>
  <c r="CJ256" i="30"/>
  <c r="CI256" i="30"/>
  <c r="CH256" i="30"/>
  <c r="CG256" i="30"/>
  <c r="CF256" i="30"/>
  <c r="CE256" i="30"/>
  <c r="CD256" i="30"/>
  <c r="CC256" i="30"/>
  <c r="CB256" i="30"/>
  <c r="CA256" i="30"/>
  <c r="BZ256" i="30"/>
  <c r="BY256" i="30"/>
  <c r="BX256" i="30"/>
  <c r="BW256" i="30"/>
  <c r="BV256" i="30"/>
  <c r="BU256" i="30"/>
  <c r="BT256" i="30"/>
  <c r="BS256" i="30"/>
  <c r="BR256" i="30"/>
  <c r="BQ256" i="30"/>
  <c r="BP256" i="30"/>
  <c r="BO256" i="30"/>
  <c r="BN256" i="30"/>
  <c r="BM256" i="30"/>
  <c r="BL256" i="30"/>
  <c r="BK256" i="30"/>
  <c r="BJ256" i="30"/>
  <c r="BI256" i="30"/>
  <c r="BH256" i="30"/>
  <c r="BG256" i="30"/>
  <c r="BF256" i="30"/>
  <c r="BE256" i="30"/>
  <c r="BD256" i="30"/>
  <c r="BC256" i="30"/>
  <c r="BB256" i="30"/>
  <c r="BA256" i="30"/>
  <c r="AZ256" i="30"/>
  <c r="AY256" i="30"/>
  <c r="AX256" i="30"/>
  <c r="AW256" i="30"/>
  <c r="AV256" i="30"/>
  <c r="AU256" i="30"/>
  <c r="AT256" i="30"/>
  <c r="AS256" i="30"/>
  <c r="AR256" i="30"/>
  <c r="AQ256" i="30"/>
  <c r="AP256" i="30"/>
  <c r="AO256" i="30"/>
  <c r="AN256" i="30"/>
  <c r="AM256" i="30"/>
  <c r="AL256" i="30"/>
  <c r="AK256" i="30"/>
  <c r="AJ256" i="30"/>
  <c r="AI256" i="30"/>
  <c r="AH256" i="30"/>
  <c r="AG256" i="30"/>
  <c r="AF256" i="30"/>
  <c r="AE256" i="30"/>
  <c r="AD256" i="30"/>
  <c r="AC256" i="30"/>
  <c r="AB256" i="30"/>
  <c r="AA256" i="30"/>
  <c r="Z256" i="30"/>
  <c r="Y256" i="30"/>
  <c r="X256" i="30"/>
  <c r="W256" i="30"/>
  <c r="V256" i="30"/>
  <c r="U256" i="30"/>
  <c r="T256" i="30"/>
  <c r="S256" i="30"/>
  <c r="R256" i="30"/>
  <c r="Q256" i="30"/>
  <c r="P256" i="30"/>
  <c r="O256" i="30"/>
  <c r="N256" i="30"/>
  <c r="M256" i="30"/>
  <c r="L256" i="30"/>
  <c r="K256" i="30"/>
  <c r="J256" i="30"/>
  <c r="I256" i="30"/>
  <c r="H256" i="30"/>
  <c r="G256" i="30"/>
  <c r="F256" i="30"/>
  <c r="E256" i="30"/>
  <c r="D256" i="30"/>
  <c r="C256" i="30"/>
  <c r="B256" i="30"/>
  <c r="A256" i="30"/>
  <c r="DH255" i="30"/>
  <c r="DG255" i="30"/>
  <c r="DF255" i="30"/>
  <c r="DE255" i="30"/>
  <c r="DD255" i="30"/>
  <c r="DC255" i="30"/>
  <c r="DB255" i="30"/>
  <c r="DA255" i="30"/>
  <c r="CZ255" i="30"/>
  <c r="CY255" i="30"/>
  <c r="CX255" i="30"/>
  <c r="CW255" i="30"/>
  <c r="CV255" i="30"/>
  <c r="CU255" i="30"/>
  <c r="CT255" i="30"/>
  <c r="CS255" i="30"/>
  <c r="CR255" i="30"/>
  <c r="CQ255" i="30"/>
  <c r="CP255" i="30"/>
  <c r="CO255" i="30"/>
  <c r="CN255" i="30"/>
  <c r="CM255" i="30"/>
  <c r="CL255" i="30"/>
  <c r="CK255" i="30"/>
  <c r="CJ255" i="30"/>
  <c r="CI255" i="30"/>
  <c r="CH255" i="30"/>
  <c r="CG255" i="30"/>
  <c r="CF255" i="30"/>
  <c r="CE255" i="30"/>
  <c r="CD255" i="30"/>
  <c r="CC255" i="30"/>
  <c r="CB255" i="30"/>
  <c r="CA255" i="30"/>
  <c r="BZ255" i="30"/>
  <c r="BY255" i="30"/>
  <c r="BX255" i="30"/>
  <c r="BW255" i="30"/>
  <c r="BV255" i="30"/>
  <c r="BU255" i="30"/>
  <c r="BT255" i="30"/>
  <c r="BS255" i="30"/>
  <c r="BR255" i="30"/>
  <c r="BQ255" i="30"/>
  <c r="BP255" i="30"/>
  <c r="BO255" i="30"/>
  <c r="BN255" i="30"/>
  <c r="BM255" i="30"/>
  <c r="BL255" i="30"/>
  <c r="BK255" i="30"/>
  <c r="BJ255" i="30"/>
  <c r="BI255" i="30"/>
  <c r="BH255" i="30"/>
  <c r="BG255" i="30"/>
  <c r="BF255" i="30"/>
  <c r="BE255" i="30"/>
  <c r="BD255" i="30"/>
  <c r="BC255" i="30"/>
  <c r="BB255" i="30"/>
  <c r="BA255" i="30"/>
  <c r="AZ255" i="30"/>
  <c r="AY255" i="30"/>
  <c r="AX255" i="30"/>
  <c r="AW255" i="30"/>
  <c r="AV255" i="30"/>
  <c r="AU255" i="30"/>
  <c r="AT255" i="30"/>
  <c r="AS255" i="30"/>
  <c r="AR255" i="30"/>
  <c r="AQ255" i="30"/>
  <c r="AP255" i="30"/>
  <c r="AO255" i="30"/>
  <c r="AN255" i="30"/>
  <c r="AM255" i="30"/>
  <c r="AL255" i="30"/>
  <c r="AK255" i="30"/>
  <c r="AJ255" i="30"/>
  <c r="AI255" i="30"/>
  <c r="AH255" i="30"/>
  <c r="AG255" i="30"/>
  <c r="AF255" i="30"/>
  <c r="AE255" i="30"/>
  <c r="AD255" i="30"/>
  <c r="AC255" i="30"/>
  <c r="AB255" i="30"/>
  <c r="AA255" i="30"/>
  <c r="Z255" i="30"/>
  <c r="Y255" i="30"/>
  <c r="X255" i="30"/>
  <c r="W255" i="30"/>
  <c r="V255" i="30"/>
  <c r="U255" i="30"/>
  <c r="T255" i="30"/>
  <c r="S255" i="30"/>
  <c r="R255" i="30"/>
  <c r="Q255" i="30"/>
  <c r="P255" i="30"/>
  <c r="O255" i="30"/>
  <c r="N255" i="30"/>
  <c r="M255" i="30"/>
  <c r="L255" i="30"/>
  <c r="K255" i="30"/>
  <c r="J255" i="30"/>
  <c r="I255" i="30"/>
  <c r="H255" i="30"/>
  <c r="G255" i="30"/>
  <c r="F255" i="30"/>
  <c r="E255" i="30"/>
  <c r="D255" i="30"/>
  <c r="C255" i="30"/>
  <c r="B255" i="30"/>
  <c r="A255" i="30"/>
  <c r="DH254" i="30"/>
  <c r="DG254" i="30"/>
  <c r="DF254" i="30"/>
  <c r="DE254" i="30"/>
  <c r="DD254" i="30"/>
  <c r="DC254" i="30"/>
  <c r="DB254" i="30"/>
  <c r="DA254" i="30"/>
  <c r="CZ254" i="30"/>
  <c r="CY254" i="30"/>
  <c r="CX254" i="30"/>
  <c r="CW254" i="30"/>
  <c r="CV254" i="30"/>
  <c r="CU254" i="30"/>
  <c r="CT254" i="30"/>
  <c r="CS254" i="30"/>
  <c r="CR254" i="30"/>
  <c r="CQ254" i="30"/>
  <c r="CP254" i="30"/>
  <c r="CO254" i="30"/>
  <c r="CN254" i="30"/>
  <c r="CM254" i="30"/>
  <c r="CL254" i="30"/>
  <c r="CK254" i="30"/>
  <c r="CJ254" i="30"/>
  <c r="CI254" i="30"/>
  <c r="CH254" i="30"/>
  <c r="CG254" i="30"/>
  <c r="CF254" i="30"/>
  <c r="CE254" i="30"/>
  <c r="CD254" i="30"/>
  <c r="CC254" i="30"/>
  <c r="CB254" i="30"/>
  <c r="CA254" i="30"/>
  <c r="BZ254" i="30"/>
  <c r="BY254" i="30"/>
  <c r="BX254" i="30"/>
  <c r="BW254" i="30"/>
  <c r="BV254" i="30"/>
  <c r="BU254" i="30"/>
  <c r="BT254" i="30"/>
  <c r="BS254" i="30"/>
  <c r="BR254" i="30"/>
  <c r="BQ254" i="30"/>
  <c r="BP254" i="30"/>
  <c r="BO254" i="30"/>
  <c r="BN254" i="30"/>
  <c r="BM254" i="30"/>
  <c r="BL254" i="30"/>
  <c r="BK254" i="30"/>
  <c r="BJ254" i="30"/>
  <c r="BI254" i="30"/>
  <c r="BH254" i="30"/>
  <c r="BG254" i="30"/>
  <c r="BF254" i="30"/>
  <c r="BE254" i="30"/>
  <c r="BD254" i="30"/>
  <c r="BC254" i="30"/>
  <c r="BB254" i="30"/>
  <c r="BA254" i="30"/>
  <c r="AZ254" i="30"/>
  <c r="AY254" i="30"/>
  <c r="AX254" i="30"/>
  <c r="AW254" i="30"/>
  <c r="AV254" i="30"/>
  <c r="AU254" i="30"/>
  <c r="AT254" i="30"/>
  <c r="AS254" i="30"/>
  <c r="AR254" i="30"/>
  <c r="AQ254" i="30"/>
  <c r="AP254" i="30"/>
  <c r="AO254" i="30"/>
  <c r="AN254" i="30"/>
  <c r="AM254" i="30"/>
  <c r="AL254" i="30"/>
  <c r="AK254" i="30"/>
  <c r="AJ254" i="30"/>
  <c r="AI254" i="30"/>
  <c r="AH254" i="30"/>
  <c r="AG254" i="30"/>
  <c r="AF254" i="30"/>
  <c r="AE254" i="30"/>
  <c r="AD254" i="30"/>
  <c r="AC254" i="30"/>
  <c r="AB254" i="30"/>
  <c r="AA254" i="30"/>
  <c r="Z254" i="30"/>
  <c r="Y254" i="30"/>
  <c r="X254" i="30"/>
  <c r="W254" i="30"/>
  <c r="V254" i="30"/>
  <c r="U254" i="30"/>
  <c r="T254" i="30"/>
  <c r="S254" i="30"/>
  <c r="R254" i="30"/>
  <c r="Q254" i="30"/>
  <c r="P254" i="30"/>
  <c r="O254" i="30"/>
  <c r="N254" i="30"/>
  <c r="M254" i="30"/>
  <c r="L254" i="30"/>
  <c r="K254" i="30"/>
  <c r="J254" i="30"/>
  <c r="I254" i="30"/>
  <c r="H254" i="30"/>
  <c r="G254" i="30"/>
  <c r="F254" i="30"/>
  <c r="E254" i="30"/>
  <c r="D254" i="30"/>
  <c r="C254" i="30"/>
  <c r="B254" i="30"/>
  <c r="A254" i="30"/>
  <c r="DH253" i="30"/>
  <c r="DG253" i="30"/>
  <c r="DF253" i="30"/>
  <c r="DE253" i="30"/>
  <c r="DD253" i="30"/>
  <c r="DC253" i="30"/>
  <c r="DB253" i="30"/>
  <c r="DA253" i="30"/>
  <c r="CZ253" i="30"/>
  <c r="CY253" i="30"/>
  <c r="CX253" i="30"/>
  <c r="CW253" i="30"/>
  <c r="CV253" i="30"/>
  <c r="CU253" i="30"/>
  <c r="CT253" i="30"/>
  <c r="CS253" i="30"/>
  <c r="CR253" i="30"/>
  <c r="CQ253" i="30"/>
  <c r="CP253" i="30"/>
  <c r="CO253" i="30"/>
  <c r="CN253" i="30"/>
  <c r="CM253" i="30"/>
  <c r="CL253" i="30"/>
  <c r="CK253" i="30"/>
  <c r="CJ253" i="30"/>
  <c r="CI253" i="30"/>
  <c r="CH253" i="30"/>
  <c r="CG253" i="30"/>
  <c r="CF253" i="30"/>
  <c r="CE253" i="30"/>
  <c r="CD253" i="30"/>
  <c r="CC253" i="30"/>
  <c r="CB253" i="30"/>
  <c r="CA253" i="30"/>
  <c r="BZ253" i="30"/>
  <c r="BY253" i="30"/>
  <c r="BX253" i="30"/>
  <c r="BW253" i="30"/>
  <c r="BV253" i="30"/>
  <c r="BU253" i="30"/>
  <c r="BT253" i="30"/>
  <c r="BS253" i="30"/>
  <c r="BR253" i="30"/>
  <c r="BQ253" i="30"/>
  <c r="BP253" i="30"/>
  <c r="BO253" i="30"/>
  <c r="BN253" i="30"/>
  <c r="BM253" i="30"/>
  <c r="BL253" i="30"/>
  <c r="BK253" i="30"/>
  <c r="BJ253" i="30"/>
  <c r="BI253" i="30"/>
  <c r="BH253" i="30"/>
  <c r="BG253" i="30"/>
  <c r="BF253" i="30"/>
  <c r="BE253" i="30"/>
  <c r="BD253" i="30"/>
  <c r="BC253" i="30"/>
  <c r="BB253" i="30"/>
  <c r="BA253" i="30"/>
  <c r="AZ253" i="30"/>
  <c r="AY253" i="30"/>
  <c r="AX253" i="30"/>
  <c r="AW253" i="30"/>
  <c r="AV253" i="30"/>
  <c r="AU253" i="30"/>
  <c r="AT253" i="30"/>
  <c r="AS253" i="30"/>
  <c r="AR253" i="30"/>
  <c r="AQ253" i="30"/>
  <c r="AP253" i="30"/>
  <c r="AO253" i="30"/>
  <c r="AN253" i="30"/>
  <c r="AM253" i="30"/>
  <c r="AL253" i="30"/>
  <c r="AK253" i="30"/>
  <c r="AJ253" i="30"/>
  <c r="AI253" i="30"/>
  <c r="AH253" i="30"/>
  <c r="AG253" i="30"/>
  <c r="AF253" i="30"/>
  <c r="AE253" i="30"/>
  <c r="AD253" i="30"/>
  <c r="AC253" i="30"/>
  <c r="AB253" i="30"/>
  <c r="AA253" i="30"/>
  <c r="Z253" i="30"/>
  <c r="Y253" i="30"/>
  <c r="X253" i="30"/>
  <c r="W253" i="30"/>
  <c r="V253" i="30"/>
  <c r="U253" i="30"/>
  <c r="T253" i="30"/>
  <c r="S253" i="30"/>
  <c r="R253" i="30"/>
  <c r="Q253" i="30"/>
  <c r="P253" i="30"/>
  <c r="O253" i="30"/>
  <c r="N253" i="30"/>
  <c r="M253" i="30"/>
  <c r="L253" i="30"/>
  <c r="K253" i="30"/>
  <c r="J253" i="30"/>
  <c r="I253" i="30"/>
  <c r="H253" i="30"/>
  <c r="G253" i="30"/>
  <c r="F253" i="30"/>
  <c r="E253" i="30"/>
  <c r="D253" i="30"/>
  <c r="C253" i="30"/>
  <c r="B253" i="30"/>
  <c r="A253" i="30"/>
  <c r="DH252" i="30"/>
  <c r="DG252" i="30"/>
  <c r="DF252" i="30"/>
  <c r="DE252" i="30"/>
  <c r="DD252" i="30"/>
  <c r="DC252" i="30"/>
  <c r="DB252" i="30"/>
  <c r="DA252" i="30"/>
  <c r="CZ252" i="30"/>
  <c r="CY252" i="30"/>
  <c r="CX252" i="30"/>
  <c r="CW252" i="30"/>
  <c r="CV252" i="30"/>
  <c r="CU252" i="30"/>
  <c r="CT252" i="30"/>
  <c r="CS252" i="30"/>
  <c r="CR252" i="30"/>
  <c r="CQ252" i="30"/>
  <c r="CP252" i="30"/>
  <c r="CO252" i="30"/>
  <c r="CN252" i="30"/>
  <c r="CM252" i="30"/>
  <c r="CL252" i="30"/>
  <c r="CK252" i="30"/>
  <c r="CJ252" i="30"/>
  <c r="CI252" i="30"/>
  <c r="CH252" i="30"/>
  <c r="CG252" i="30"/>
  <c r="CF252" i="30"/>
  <c r="CE252" i="30"/>
  <c r="CD252" i="30"/>
  <c r="CC252" i="30"/>
  <c r="CB252" i="30"/>
  <c r="CA252" i="30"/>
  <c r="BZ252" i="30"/>
  <c r="BY252" i="30"/>
  <c r="BX252" i="30"/>
  <c r="BW252" i="30"/>
  <c r="BV252" i="30"/>
  <c r="BU252" i="30"/>
  <c r="BT252" i="30"/>
  <c r="BS252" i="30"/>
  <c r="BR252" i="30"/>
  <c r="BQ252" i="30"/>
  <c r="BP252" i="30"/>
  <c r="BO252" i="30"/>
  <c r="BN252" i="30"/>
  <c r="BM252" i="30"/>
  <c r="BL252" i="30"/>
  <c r="BK252" i="30"/>
  <c r="BJ252" i="30"/>
  <c r="BI252" i="30"/>
  <c r="BH252" i="30"/>
  <c r="BG252" i="30"/>
  <c r="BF252" i="30"/>
  <c r="BE252" i="30"/>
  <c r="BD252" i="30"/>
  <c r="BC252" i="30"/>
  <c r="BB252" i="30"/>
  <c r="BA252" i="30"/>
  <c r="AZ252" i="30"/>
  <c r="AY252" i="30"/>
  <c r="AX252" i="30"/>
  <c r="AW252" i="30"/>
  <c r="AV252" i="30"/>
  <c r="AU252" i="30"/>
  <c r="AT252" i="30"/>
  <c r="AS252" i="30"/>
  <c r="AR252" i="30"/>
  <c r="AQ252" i="30"/>
  <c r="AP252" i="30"/>
  <c r="AO252" i="30"/>
  <c r="AN252" i="30"/>
  <c r="AM252" i="30"/>
  <c r="AL252" i="30"/>
  <c r="AK252" i="30"/>
  <c r="AJ252" i="30"/>
  <c r="AI252" i="30"/>
  <c r="AH252" i="30"/>
  <c r="AG252" i="30"/>
  <c r="AF252" i="30"/>
  <c r="AE252" i="30"/>
  <c r="AD252" i="30"/>
  <c r="AC252" i="30"/>
  <c r="AB252" i="30"/>
  <c r="AA252" i="30"/>
  <c r="Z252" i="30"/>
  <c r="Y252" i="30"/>
  <c r="X252" i="30"/>
  <c r="W252" i="30"/>
  <c r="V252" i="30"/>
  <c r="U252" i="30"/>
  <c r="T252" i="30"/>
  <c r="S252" i="30"/>
  <c r="R252" i="30"/>
  <c r="Q252" i="30"/>
  <c r="P252" i="30"/>
  <c r="O252" i="30"/>
  <c r="N252" i="30"/>
  <c r="M252" i="30"/>
  <c r="L252" i="30"/>
  <c r="K252" i="30"/>
  <c r="J252" i="30"/>
  <c r="I252" i="30"/>
  <c r="H252" i="30"/>
  <c r="G252" i="30"/>
  <c r="F252" i="30"/>
  <c r="E252" i="30"/>
  <c r="D252" i="30"/>
  <c r="C252" i="30"/>
  <c r="B252" i="30"/>
  <c r="A252" i="30"/>
  <c r="DH251" i="30"/>
  <c r="DG251" i="30"/>
  <c r="DF251" i="30"/>
  <c r="DE251" i="30"/>
  <c r="DD251" i="30"/>
  <c r="DC251" i="30"/>
  <c r="DB251" i="30"/>
  <c r="DA251" i="30"/>
  <c r="CZ251" i="30"/>
  <c r="CY251" i="30"/>
  <c r="CX251" i="30"/>
  <c r="CW251" i="30"/>
  <c r="CV251" i="30"/>
  <c r="CU251" i="30"/>
  <c r="CT251" i="30"/>
  <c r="CS251" i="30"/>
  <c r="CR251" i="30"/>
  <c r="CQ251" i="30"/>
  <c r="CP251" i="30"/>
  <c r="CO251" i="30"/>
  <c r="CN251" i="30"/>
  <c r="CM251" i="30"/>
  <c r="CL251" i="30"/>
  <c r="CK251" i="30"/>
  <c r="CJ251" i="30"/>
  <c r="CI251" i="30"/>
  <c r="CH251" i="30"/>
  <c r="CG251" i="30"/>
  <c r="CF251" i="30"/>
  <c r="CE251" i="30"/>
  <c r="CD251" i="30"/>
  <c r="CC251" i="30"/>
  <c r="CB251" i="30"/>
  <c r="CA251" i="30"/>
  <c r="BZ251" i="30"/>
  <c r="BY251" i="30"/>
  <c r="BX251" i="30"/>
  <c r="BW251" i="30"/>
  <c r="BV251" i="30"/>
  <c r="BU251" i="30"/>
  <c r="BT251" i="30"/>
  <c r="BS251" i="30"/>
  <c r="BR251" i="30"/>
  <c r="BQ251" i="30"/>
  <c r="BP251" i="30"/>
  <c r="BO251" i="30"/>
  <c r="BN251" i="30"/>
  <c r="BM251" i="30"/>
  <c r="BL251" i="30"/>
  <c r="BK251" i="30"/>
  <c r="BJ251" i="30"/>
  <c r="BI251" i="30"/>
  <c r="BH251" i="30"/>
  <c r="BG251" i="30"/>
  <c r="BF251" i="30"/>
  <c r="BE251" i="30"/>
  <c r="BD251" i="30"/>
  <c r="BC251" i="30"/>
  <c r="BB251" i="30"/>
  <c r="BA251" i="30"/>
  <c r="AZ251" i="30"/>
  <c r="AY251" i="30"/>
  <c r="AX251" i="30"/>
  <c r="AW251" i="30"/>
  <c r="AV251" i="30"/>
  <c r="AU251" i="30"/>
  <c r="AT251" i="30"/>
  <c r="AS251" i="30"/>
  <c r="AR251" i="30"/>
  <c r="AQ251" i="30"/>
  <c r="AP251" i="30"/>
  <c r="AO251" i="30"/>
  <c r="AN251" i="30"/>
  <c r="AM251" i="30"/>
  <c r="AL251" i="30"/>
  <c r="AK251" i="30"/>
  <c r="AJ251" i="30"/>
  <c r="AI251" i="30"/>
  <c r="AH251" i="30"/>
  <c r="AG251" i="30"/>
  <c r="AF251" i="30"/>
  <c r="AE251" i="30"/>
  <c r="AD251" i="30"/>
  <c r="AC251" i="30"/>
  <c r="AB251" i="30"/>
  <c r="AA251" i="30"/>
  <c r="Z251" i="30"/>
  <c r="Y251" i="30"/>
  <c r="X251" i="30"/>
  <c r="W251" i="30"/>
  <c r="V251" i="30"/>
  <c r="U251" i="30"/>
  <c r="T251" i="30"/>
  <c r="S251" i="30"/>
  <c r="R251" i="30"/>
  <c r="Q251" i="30"/>
  <c r="P251" i="30"/>
  <c r="O251" i="30"/>
  <c r="N251" i="30"/>
  <c r="M251" i="30"/>
  <c r="L251" i="30"/>
  <c r="K251" i="30"/>
  <c r="J251" i="30"/>
  <c r="I251" i="30"/>
  <c r="H251" i="30"/>
  <c r="G251" i="30"/>
  <c r="F251" i="30"/>
  <c r="E251" i="30"/>
  <c r="D251" i="30"/>
  <c r="C251" i="30"/>
  <c r="B251" i="30"/>
  <c r="A251" i="30"/>
  <c r="DH250" i="30"/>
  <c r="DG250" i="30"/>
  <c r="DF250" i="30"/>
  <c r="DE250" i="30"/>
  <c r="DD250" i="30"/>
  <c r="DC250" i="30"/>
  <c r="DB250" i="30"/>
  <c r="DA250" i="30"/>
  <c r="CZ250" i="30"/>
  <c r="CY250" i="30"/>
  <c r="CX250" i="30"/>
  <c r="CW250" i="30"/>
  <c r="CV250" i="30"/>
  <c r="CU250" i="30"/>
  <c r="CT250" i="30"/>
  <c r="CS250" i="30"/>
  <c r="CR250" i="30"/>
  <c r="CQ250" i="30"/>
  <c r="CP250" i="30"/>
  <c r="CO250" i="30"/>
  <c r="CN250" i="30"/>
  <c r="CM250" i="30"/>
  <c r="CL250" i="30"/>
  <c r="CK250" i="30"/>
  <c r="CJ250" i="30"/>
  <c r="CI250" i="30"/>
  <c r="CH250" i="30"/>
  <c r="CG250" i="30"/>
  <c r="CF250" i="30"/>
  <c r="CE250" i="30"/>
  <c r="CD250" i="30"/>
  <c r="CC250" i="30"/>
  <c r="CB250" i="30"/>
  <c r="CA250" i="30"/>
  <c r="BZ250" i="30"/>
  <c r="BY250" i="30"/>
  <c r="BX250" i="30"/>
  <c r="BW250" i="30"/>
  <c r="BV250" i="30"/>
  <c r="BU250" i="30"/>
  <c r="BT250" i="30"/>
  <c r="BS250" i="30"/>
  <c r="BR250" i="30"/>
  <c r="BQ250" i="30"/>
  <c r="BP250" i="30"/>
  <c r="BO250" i="30"/>
  <c r="BN250" i="30"/>
  <c r="BM250" i="30"/>
  <c r="BL250" i="30"/>
  <c r="BK250" i="30"/>
  <c r="BJ250" i="30"/>
  <c r="BI250" i="30"/>
  <c r="BH250" i="30"/>
  <c r="BG250" i="30"/>
  <c r="BF250" i="30"/>
  <c r="BE250" i="30"/>
  <c r="BD250" i="30"/>
  <c r="BC250" i="30"/>
  <c r="BB250" i="30"/>
  <c r="BA250" i="30"/>
  <c r="AZ250" i="30"/>
  <c r="AY250" i="30"/>
  <c r="AX250" i="30"/>
  <c r="AW250" i="30"/>
  <c r="AV250" i="30"/>
  <c r="AU250" i="30"/>
  <c r="AT250" i="30"/>
  <c r="AS250" i="30"/>
  <c r="AR250" i="30"/>
  <c r="AQ250" i="30"/>
  <c r="AP250" i="30"/>
  <c r="AO250" i="30"/>
  <c r="AN250" i="30"/>
  <c r="AM250" i="30"/>
  <c r="AL250" i="30"/>
  <c r="AK250" i="30"/>
  <c r="AJ250" i="30"/>
  <c r="AI250" i="30"/>
  <c r="AH250" i="30"/>
  <c r="AG250" i="30"/>
  <c r="AF250" i="30"/>
  <c r="AE250" i="30"/>
  <c r="AD250" i="30"/>
  <c r="AC250" i="30"/>
  <c r="AB250" i="30"/>
  <c r="AA250" i="30"/>
  <c r="Z250" i="30"/>
  <c r="Y250" i="30"/>
  <c r="X250" i="30"/>
  <c r="W250" i="30"/>
  <c r="V250" i="30"/>
  <c r="U250" i="30"/>
  <c r="T250" i="30"/>
  <c r="S250" i="30"/>
  <c r="R250" i="30"/>
  <c r="Q250" i="30"/>
  <c r="P250" i="30"/>
  <c r="O250" i="30"/>
  <c r="N250" i="30"/>
  <c r="M250" i="30"/>
  <c r="L250" i="30"/>
  <c r="K250" i="30"/>
  <c r="J250" i="30"/>
  <c r="I250" i="30"/>
  <c r="H250" i="30"/>
  <c r="G250" i="30"/>
  <c r="F250" i="30"/>
  <c r="E250" i="30"/>
  <c r="D250" i="30"/>
  <c r="C250" i="30"/>
  <c r="B250" i="30"/>
  <c r="A250" i="30"/>
  <c r="DH249" i="30"/>
  <c r="DG249" i="30"/>
  <c r="DF249" i="30"/>
  <c r="DE249" i="30"/>
  <c r="DD249" i="30"/>
  <c r="DC249" i="30"/>
  <c r="DB249" i="30"/>
  <c r="DA249" i="30"/>
  <c r="CZ249" i="30"/>
  <c r="CY249" i="30"/>
  <c r="CX249" i="30"/>
  <c r="CW249" i="30"/>
  <c r="CV249" i="30"/>
  <c r="CU249" i="30"/>
  <c r="CT249" i="30"/>
  <c r="CS249" i="30"/>
  <c r="CR249" i="30"/>
  <c r="CQ249" i="30"/>
  <c r="CP249" i="30"/>
  <c r="CO249" i="30"/>
  <c r="CN249" i="30"/>
  <c r="CM249" i="30"/>
  <c r="CL249" i="30"/>
  <c r="CK249" i="30"/>
  <c r="CJ249" i="30"/>
  <c r="CI249" i="30"/>
  <c r="CH249" i="30"/>
  <c r="CG249" i="30"/>
  <c r="CF249" i="30"/>
  <c r="CE249" i="30"/>
  <c r="CD249" i="30"/>
  <c r="CC249" i="30"/>
  <c r="CB249" i="30"/>
  <c r="CA249" i="30"/>
  <c r="BZ249" i="30"/>
  <c r="BY249" i="30"/>
  <c r="BX249" i="30"/>
  <c r="BW249" i="30"/>
  <c r="BV249" i="30"/>
  <c r="BU249" i="30"/>
  <c r="BT249" i="30"/>
  <c r="BS249" i="30"/>
  <c r="BR249" i="30"/>
  <c r="BQ249" i="30"/>
  <c r="BP249" i="30"/>
  <c r="BO249" i="30"/>
  <c r="BN249" i="30"/>
  <c r="BM249" i="30"/>
  <c r="BL249" i="30"/>
  <c r="BK249" i="30"/>
  <c r="BJ249" i="30"/>
  <c r="BI249" i="30"/>
  <c r="BH249" i="30"/>
  <c r="BG249" i="30"/>
  <c r="BF249" i="30"/>
  <c r="BE249" i="30"/>
  <c r="BD249" i="30"/>
  <c r="BC249" i="30"/>
  <c r="BB249" i="30"/>
  <c r="BA249" i="30"/>
  <c r="AZ249" i="30"/>
  <c r="AY249" i="30"/>
  <c r="AX249" i="30"/>
  <c r="AW249" i="30"/>
  <c r="AV249" i="30"/>
  <c r="AU249" i="30"/>
  <c r="AT249" i="30"/>
  <c r="AS249" i="30"/>
  <c r="AR249" i="30"/>
  <c r="AQ249" i="30"/>
  <c r="AP249" i="30"/>
  <c r="AO249" i="30"/>
  <c r="AN249" i="30"/>
  <c r="AM249" i="30"/>
  <c r="AL249" i="30"/>
  <c r="AK249" i="30"/>
  <c r="AJ249" i="30"/>
  <c r="AI249" i="30"/>
  <c r="AH249" i="30"/>
  <c r="AG249" i="30"/>
  <c r="AF249" i="30"/>
  <c r="AE249" i="30"/>
  <c r="AD249" i="30"/>
  <c r="AC249" i="30"/>
  <c r="AB249" i="30"/>
  <c r="AA249" i="30"/>
  <c r="Z249" i="30"/>
  <c r="Y249" i="30"/>
  <c r="X249" i="30"/>
  <c r="W249" i="30"/>
  <c r="V249" i="30"/>
  <c r="U249" i="30"/>
  <c r="T249" i="30"/>
  <c r="S249" i="30"/>
  <c r="R249" i="30"/>
  <c r="Q249" i="30"/>
  <c r="P249" i="30"/>
  <c r="O249" i="30"/>
  <c r="N249" i="30"/>
  <c r="M249" i="30"/>
  <c r="L249" i="30"/>
  <c r="K249" i="30"/>
  <c r="J249" i="30"/>
  <c r="I249" i="30"/>
  <c r="H249" i="30"/>
  <c r="G249" i="30"/>
  <c r="F249" i="30"/>
  <c r="E249" i="30"/>
  <c r="D249" i="30"/>
  <c r="C249" i="30"/>
  <c r="B249" i="30"/>
  <c r="A249" i="30"/>
  <c r="DH248" i="30"/>
  <c r="DG248" i="30"/>
  <c r="DF248" i="30"/>
  <c r="DE248" i="30"/>
  <c r="DD248" i="30"/>
  <c r="DC248" i="30"/>
  <c r="DB248" i="30"/>
  <c r="DA248" i="30"/>
  <c r="CZ248" i="30"/>
  <c r="CY248" i="30"/>
  <c r="CX248" i="30"/>
  <c r="CW248" i="30"/>
  <c r="CV248" i="30"/>
  <c r="CU248" i="30"/>
  <c r="CT248" i="30"/>
  <c r="CS248" i="30"/>
  <c r="CR248" i="30"/>
  <c r="CQ248" i="30"/>
  <c r="CP248" i="30"/>
  <c r="CO248" i="30"/>
  <c r="CN248" i="30"/>
  <c r="CM248" i="30"/>
  <c r="CL248" i="30"/>
  <c r="CK248" i="30"/>
  <c r="CJ248" i="30"/>
  <c r="CI248" i="30"/>
  <c r="CH248" i="30"/>
  <c r="CG248" i="30"/>
  <c r="CF248" i="30"/>
  <c r="CE248" i="30"/>
  <c r="CD248" i="30"/>
  <c r="CC248" i="30"/>
  <c r="CB248" i="30"/>
  <c r="CA248" i="30"/>
  <c r="BZ248" i="30"/>
  <c r="BY248" i="30"/>
  <c r="BX248" i="30"/>
  <c r="BW248" i="30"/>
  <c r="BV248" i="30"/>
  <c r="BU248" i="30"/>
  <c r="BT248" i="30"/>
  <c r="BS248" i="30"/>
  <c r="BR248" i="30"/>
  <c r="BQ248" i="30"/>
  <c r="BP248" i="30"/>
  <c r="BO248" i="30"/>
  <c r="BN248" i="30"/>
  <c r="BM248" i="30"/>
  <c r="BL248" i="30"/>
  <c r="BK248" i="30"/>
  <c r="BJ248" i="30"/>
  <c r="BI248" i="30"/>
  <c r="BH248" i="30"/>
  <c r="BG248" i="30"/>
  <c r="BF248" i="30"/>
  <c r="BE248" i="30"/>
  <c r="BD248" i="30"/>
  <c r="BC248" i="30"/>
  <c r="BB248" i="30"/>
  <c r="BA248" i="30"/>
  <c r="AZ248" i="30"/>
  <c r="AY248" i="30"/>
  <c r="AX248" i="30"/>
  <c r="AW248" i="30"/>
  <c r="AV248" i="30"/>
  <c r="AU248" i="30"/>
  <c r="AT248" i="30"/>
  <c r="AS248" i="30"/>
  <c r="AR248" i="30"/>
  <c r="AQ248" i="30"/>
  <c r="AP248" i="30"/>
  <c r="AO248" i="30"/>
  <c r="AN248" i="30"/>
  <c r="AM248" i="30"/>
  <c r="AL248" i="30"/>
  <c r="AK248" i="30"/>
  <c r="AJ248" i="30"/>
  <c r="AI248" i="30"/>
  <c r="AH248" i="30"/>
  <c r="AG248" i="30"/>
  <c r="AF248" i="30"/>
  <c r="AE248" i="30"/>
  <c r="AD248" i="30"/>
  <c r="AC248" i="30"/>
  <c r="AB248" i="30"/>
  <c r="AA248" i="30"/>
  <c r="Z248" i="30"/>
  <c r="Y248" i="30"/>
  <c r="X248" i="30"/>
  <c r="W248" i="30"/>
  <c r="V248" i="30"/>
  <c r="U248" i="30"/>
  <c r="T248" i="30"/>
  <c r="S248" i="30"/>
  <c r="R248" i="30"/>
  <c r="Q248" i="30"/>
  <c r="P248" i="30"/>
  <c r="O248" i="30"/>
  <c r="N248" i="30"/>
  <c r="M248" i="30"/>
  <c r="L248" i="30"/>
  <c r="K248" i="30"/>
  <c r="J248" i="30"/>
  <c r="I248" i="30"/>
  <c r="H248" i="30"/>
  <c r="G248" i="30"/>
  <c r="F248" i="30"/>
  <c r="E248" i="30"/>
  <c r="D248" i="30"/>
  <c r="C248" i="30"/>
  <c r="B248" i="30"/>
  <c r="A248" i="30"/>
  <c r="DH247" i="30"/>
  <c r="DG247" i="30"/>
  <c r="DF247" i="30"/>
  <c r="DE247" i="30"/>
  <c r="DD247" i="30"/>
  <c r="DC247" i="30"/>
  <c r="DB247" i="30"/>
  <c r="DA247" i="30"/>
  <c r="CZ247" i="30"/>
  <c r="CY247" i="30"/>
  <c r="CX247" i="30"/>
  <c r="CW247" i="30"/>
  <c r="CV247" i="30"/>
  <c r="CU247" i="30"/>
  <c r="CT247" i="30"/>
  <c r="CS247" i="30"/>
  <c r="CR247" i="30"/>
  <c r="CQ247" i="30"/>
  <c r="CP247" i="30"/>
  <c r="CO247" i="30"/>
  <c r="CN247" i="30"/>
  <c r="CM247" i="30"/>
  <c r="CL247" i="30"/>
  <c r="CK247" i="30"/>
  <c r="CJ247" i="30"/>
  <c r="CI247" i="30"/>
  <c r="CH247" i="30"/>
  <c r="CG247" i="30"/>
  <c r="CF247" i="30"/>
  <c r="CE247" i="30"/>
  <c r="CD247" i="30"/>
  <c r="CC247" i="30"/>
  <c r="CB247" i="30"/>
  <c r="CA247" i="30"/>
  <c r="BZ247" i="30"/>
  <c r="BY247" i="30"/>
  <c r="BX247" i="30"/>
  <c r="BW247" i="30"/>
  <c r="BV247" i="30"/>
  <c r="BU247" i="30"/>
  <c r="BT247" i="30"/>
  <c r="BS247" i="30"/>
  <c r="BR247" i="30"/>
  <c r="BQ247" i="30"/>
  <c r="BP247" i="30"/>
  <c r="BO247" i="30"/>
  <c r="BN247" i="30"/>
  <c r="BM247" i="30"/>
  <c r="BL247" i="30"/>
  <c r="BK247" i="30"/>
  <c r="BJ247" i="30"/>
  <c r="BI247" i="30"/>
  <c r="BH247" i="30"/>
  <c r="BG247" i="30"/>
  <c r="BF247" i="30"/>
  <c r="BE247" i="30"/>
  <c r="BD247" i="30"/>
  <c r="BC247" i="30"/>
  <c r="BB247" i="30"/>
  <c r="BA247" i="30"/>
  <c r="AZ247" i="30"/>
  <c r="AY247" i="30"/>
  <c r="AX247" i="30"/>
  <c r="AW247" i="30"/>
  <c r="AV247" i="30"/>
  <c r="AU247" i="30"/>
  <c r="AT247" i="30"/>
  <c r="AS247" i="30"/>
  <c r="AR247" i="30"/>
  <c r="AQ247" i="30"/>
  <c r="AP247" i="30"/>
  <c r="AO247" i="30"/>
  <c r="AN247" i="30"/>
  <c r="AM247" i="30"/>
  <c r="AL247" i="30"/>
  <c r="AK247" i="30"/>
  <c r="AJ247" i="30"/>
  <c r="AI247" i="30"/>
  <c r="AH247" i="30"/>
  <c r="AG247" i="30"/>
  <c r="AF247" i="30"/>
  <c r="AE247" i="30"/>
  <c r="AD247" i="30"/>
  <c r="AC247" i="30"/>
  <c r="AB247" i="30"/>
  <c r="AA247" i="30"/>
  <c r="Z247" i="30"/>
  <c r="Y247" i="30"/>
  <c r="X247" i="30"/>
  <c r="W247" i="30"/>
  <c r="V247" i="30"/>
  <c r="U247" i="30"/>
  <c r="T247" i="30"/>
  <c r="S247" i="30"/>
  <c r="R247" i="30"/>
  <c r="Q247" i="30"/>
  <c r="P247" i="30"/>
  <c r="O247" i="30"/>
  <c r="N247" i="30"/>
  <c r="M247" i="30"/>
  <c r="L247" i="30"/>
  <c r="K247" i="30"/>
  <c r="J247" i="30"/>
  <c r="I247" i="30"/>
  <c r="H247" i="30"/>
  <c r="G247" i="30"/>
  <c r="F247" i="30"/>
  <c r="E247" i="30"/>
  <c r="D247" i="30"/>
  <c r="C247" i="30"/>
  <c r="B247" i="30"/>
  <c r="A247" i="30"/>
  <c r="DH246" i="30"/>
  <c r="DG246" i="30"/>
  <c r="DF246" i="30"/>
  <c r="DE246" i="30"/>
  <c r="DD246" i="30"/>
  <c r="DC246" i="30"/>
  <c r="DB246" i="30"/>
  <c r="DA246" i="30"/>
  <c r="CZ246" i="30"/>
  <c r="CY246" i="30"/>
  <c r="CX246" i="30"/>
  <c r="CW246" i="30"/>
  <c r="CV246" i="30"/>
  <c r="CU246" i="30"/>
  <c r="CT246" i="30"/>
  <c r="CS246" i="30"/>
  <c r="CR246" i="30"/>
  <c r="CQ246" i="30"/>
  <c r="CP246" i="30"/>
  <c r="CO246" i="30"/>
  <c r="CN246" i="30"/>
  <c r="CM246" i="30"/>
  <c r="CL246" i="30"/>
  <c r="CK246" i="30"/>
  <c r="CJ246" i="30"/>
  <c r="CI246" i="30"/>
  <c r="CH246" i="30"/>
  <c r="CG246" i="30"/>
  <c r="CF246" i="30"/>
  <c r="CE246" i="30"/>
  <c r="CD246" i="30"/>
  <c r="CC246" i="30"/>
  <c r="CB246" i="30"/>
  <c r="CA246" i="30"/>
  <c r="BZ246" i="30"/>
  <c r="BY246" i="30"/>
  <c r="BX246" i="30"/>
  <c r="BW246" i="30"/>
  <c r="BV246" i="30"/>
  <c r="BU246" i="30"/>
  <c r="BT246" i="30"/>
  <c r="BS246" i="30"/>
  <c r="BR246" i="30"/>
  <c r="BQ246" i="30"/>
  <c r="BP246" i="30"/>
  <c r="BO246" i="30"/>
  <c r="BN246" i="30"/>
  <c r="BM246" i="30"/>
  <c r="BL246" i="30"/>
  <c r="BK246" i="30"/>
  <c r="BJ246" i="30"/>
  <c r="BI246" i="30"/>
  <c r="BH246" i="30"/>
  <c r="BG246" i="30"/>
  <c r="BF246" i="30"/>
  <c r="BE246" i="30"/>
  <c r="BD246" i="30"/>
  <c r="BC246" i="30"/>
  <c r="BB246" i="30"/>
  <c r="BA246" i="30"/>
  <c r="AZ246" i="30"/>
  <c r="AY246" i="30"/>
  <c r="AX246" i="30"/>
  <c r="AW246" i="30"/>
  <c r="AV246" i="30"/>
  <c r="AU246" i="30"/>
  <c r="AT246" i="30"/>
  <c r="AS246" i="30"/>
  <c r="AR246" i="30"/>
  <c r="AQ246" i="30"/>
  <c r="AP246" i="30"/>
  <c r="AO246" i="30"/>
  <c r="AN246" i="30"/>
  <c r="AM246" i="30"/>
  <c r="AL246" i="30"/>
  <c r="AK246" i="30"/>
  <c r="AJ246" i="30"/>
  <c r="AI246" i="30"/>
  <c r="AH246" i="30"/>
  <c r="AG246" i="30"/>
  <c r="AF246" i="30"/>
  <c r="AE246" i="30"/>
  <c r="AD246" i="30"/>
  <c r="AC246" i="30"/>
  <c r="AB246" i="30"/>
  <c r="AA246" i="30"/>
  <c r="Z246" i="30"/>
  <c r="Y246" i="30"/>
  <c r="X246" i="30"/>
  <c r="W246" i="30"/>
  <c r="V246" i="30"/>
  <c r="U246" i="30"/>
  <c r="T246" i="30"/>
  <c r="S246" i="30"/>
  <c r="R246" i="30"/>
  <c r="Q246" i="30"/>
  <c r="P246" i="30"/>
  <c r="O246" i="30"/>
  <c r="N246" i="30"/>
  <c r="M246" i="30"/>
  <c r="L246" i="30"/>
  <c r="K246" i="30"/>
  <c r="J246" i="30"/>
  <c r="I246" i="30"/>
  <c r="H246" i="30"/>
  <c r="G246" i="30"/>
  <c r="F246" i="30"/>
  <c r="E246" i="30"/>
  <c r="D246" i="30"/>
  <c r="C246" i="30"/>
  <c r="B246" i="30"/>
  <c r="A246" i="30"/>
  <c r="DH245" i="30"/>
  <c r="DG245" i="30"/>
  <c r="DF245" i="30"/>
  <c r="DE245" i="30"/>
  <c r="DD245" i="30"/>
  <c r="DC245" i="30"/>
  <c r="DB245" i="30"/>
  <c r="DA245" i="30"/>
  <c r="CZ245" i="30"/>
  <c r="CY245" i="30"/>
  <c r="CX245" i="30"/>
  <c r="CW245" i="30"/>
  <c r="CV245" i="30"/>
  <c r="CU245" i="30"/>
  <c r="CT245" i="30"/>
  <c r="CS245" i="30"/>
  <c r="CR245" i="30"/>
  <c r="CQ245" i="30"/>
  <c r="CP245" i="30"/>
  <c r="CO245" i="30"/>
  <c r="CN245" i="30"/>
  <c r="CM245" i="30"/>
  <c r="CL245" i="30"/>
  <c r="CK245" i="30"/>
  <c r="CJ245" i="30"/>
  <c r="CI245" i="30"/>
  <c r="CH245" i="30"/>
  <c r="CG245" i="30"/>
  <c r="CF245" i="30"/>
  <c r="CE245" i="30"/>
  <c r="CD245" i="30"/>
  <c r="CC245" i="30"/>
  <c r="CB245" i="30"/>
  <c r="CA245" i="30"/>
  <c r="BZ245" i="30"/>
  <c r="BY245" i="30"/>
  <c r="BX245" i="30"/>
  <c r="BW245" i="30"/>
  <c r="BV245" i="30"/>
  <c r="BU245" i="30"/>
  <c r="BT245" i="30"/>
  <c r="BS245" i="30"/>
  <c r="BR245" i="30"/>
  <c r="BQ245" i="30"/>
  <c r="BP245" i="30"/>
  <c r="BO245" i="30"/>
  <c r="BN245" i="30"/>
  <c r="BM245" i="30"/>
  <c r="BL245" i="30"/>
  <c r="BK245" i="30"/>
  <c r="BJ245" i="30"/>
  <c r="BI245" i="30"/>
  <c r="BH245" i="30"/>
  <c r="BG245" i="30"/>
  <c r="BF245" i="30"/>
  <c r="BE245" i="30"/>
  <c r="BD245" i="30"/>
  <c r="BC245" i="30"/>
  <c r="BB245" i="30"/>
  <c r="BA245" i="30"/>
  <c r="AZ245" i="30"/>
  <c r="AY245" i="30"/>
  <c r="AX245" i="30"/>
  <c r="AW245" i="30"/>
  <c r="AV245" i="30"/>
  <c r="AU245" i="30"/>
  <c r="AT245" i="30"/>
  <c r="AS245" i="30"/>
  <c r="AR245" i="30"/>
  <c r="AQ245" i="30"/>
  <c r="AP245" i="30"/>
  <c r="AO245" i="30"/>
  <c r="AN245" i="30"/>
  <c r="AM245" i="30"/>
  <c r="AL245" i="30"/>
  <c r="AK245" i="30"/>
  <c r="AJ245" i="30"/>
  <c r="AI245" i="30"/>
  <c r="AH245" i="30"/>
  <c r="AG245" i="30"/>
  <c r="AF245" i="30"/>
  <c r="AE245" i="30"/>
  <c r="AD245" i="30"/>
  <c r="AC245" i="30"/>
  <c r="AB245" i="30"/>
  <c r="AA245" i="30"/>
  <c r="Z245" i="30"/>
  <c r="Y245" i="30"/>
  <c r="X245" i="30"/>
  <c r="W245" i="30"/>
  <c r="V245" i="30"/>
  <c r="U245" i="30"/>
  <c r="T245" i="30"/>
  <c r="S245" i="30"/>
  <c r="R245" i="30"/>
  <c r="Q245" i="30"/>
  <c r="P245" i="30"/>
  <c r="O245" i="30"/>
  <c r="N245" i="30"/>
  <c r="M245" i="30"/>
  <c r="L245" i="30"/>
  <c r="K245" i="30"/>
  <c r="J245" i="30"/>
  <c r="I245" i="30"/>
  <c r="H245" i="30"/>
  <c r="G245" i="30"/>
  <c r="F245" i="30"/>
  <c r="E245" i="30"/>
  <c r="D245" i="30"/>
  <c r="C245" i="30"/>
  <c r="B245" i="30"/>
  <c r="A245" i="30"/>
  <c r="DH244" i="30"/>
  <c r="DG244" i="30"/>
  <c r="DF244" i="30"/>
  <c r="DE244" i="30"/>
  <c r="DD244" i="30"/>
  <c r="DC244" i="30"/>
  <c r="DB244" i="30"/>
  <c r="DA244" i="30"/>
  <c r="CZ244" i="30"/>
  <c r="CY244" i="30"/>
  <c r="CX244" i="30"/>
  <c r="CW244" i="30"/>
  <c r="CV244" i="30"/>
  <c r="CU244" i="30"/>
  <c r="CT244" i="30"/>
  <c r="CS244" i="30"/>
  <c r="CR244" i="30"/>
  <c r="CQ244" i="30"/>
  <c r="CP244" i="30"/>
  <c r="CO244" i="30"/>
  <c r="CN244" i="30"/>
  <c r="CM244" i="30"/>
  <c r="CL244" i="30"/>
  <c r="CK244" i="30"/>
  <c r="CJ244" i="30"/>
  <c r="CI244" i="30"/>
  <c r="CH244" i="30"/>
  <c r="CG244" i="30"/>
  <c r="CF244" i="30"/>
  <c r="CE244" i="30"/>
  <c r="CD244" i="30"/>
  <c r="CC244" i="30"/>
  <c r="CB244" i="30"/>
  <c r="CA244" i="30"/>
  <c r="BZ244" i="30"/>
  <c r="BY244" i="30"/>
  <c r="BX244" i="30"/>
  <c r="BW244" i="30"/>
  <c r="BV244" i="30"/>
  <c r="BU244" i="30"/>
  <c r="BT244" i="30"/>
  <c r="BS244" i="30"/>
  <c r="BR244" i="30"/>
  <c r="BQ244" i="30"/>
  <c r="BP244" i="30"/>
  <c r="BO244" i="30"/>
  <c r="BN244" i="30"/>
  <c r="BM244" i="30"/>
  <c r="BL244" i="30"/>
  <c r="BK244" i="30"/>
  <c r="BJ244" i="30"/>
  <c r="BI244" i="30"/>
  <c r="BH244" i="30"/>
  <c r="BG244" i="30"/>
  <c r="BF244" i="30"/>
  <c r="BE244" i="30"/>
  <c r="BD244" i="30"/>
  <c r="BC244" i="30"/>
  <c r="BB244" i="30"/>
  <c r="BA244" i="30"/>
  <c r="AZ244" i="30"/>
  <c r="AY244" i="30"/>
  <c r="AX244" i="30"/>
  <c r="AW244" i="30"/>
  <c r="AV244" i="30"/>
  <c r="AU244" i="30"/>
  <c r="AT244" i="30"/>
  <c r="AS244" i="30"/>
  <c r="AR244" i="30"/>
  <c r="AQ244" i="30"/>
  <c r="AP244" i="30"/>
  <c r="AO244" i="30"/>
  <c r="AN244" i="30"/>
  <c r="AM244" i="30"/>
  <c r="AL244" i="30"/>
  <c r="AK244" i="30"/>
  <c r="AJ244" i="30"/>
  <c r="AI244" i="30"/>
  <c r="AH244" i="30"/>
  <c r="AG244" i="30"/>
  <c r="AF244" i="30"/>
  <c r="AE244" i="30"/>
  <c r="AD244" i="30"/>
  <c r="AC244" i="30"/>
  <c r="AB244" i="30"/>
  <c r="AA244" i="30"/>
  <c r="Z244" i="30"/>
  <c r="Y244" i="30"/>
  <c r="X244" i="30"/>
  <c r="W244" i="30"/>
  <c r="V244" i="30"/>
  <c r="U244" i="30"/>
  <c r="T244" i="30"/>
  <c r="S244" i="30"/>
  <c r="R244" i="30"/>
  <c r="Q244" i="30"/>
  <c r="P244" i="30"/>
  <c r="O244" i="30"/>
  <c r="N244" i="30"/>
  <c r="M244" i="30"/>
  <c r="L244" i="30"/>
  <c r="K244" i="30"/>
  <c r="J244" i="30"/>
  <c r="I244" i="30"/>
  <c r="H244" i="30"/>
  <c r="G244" i="30"/>
  <c r="F244" i="30"/>
  <c r="E244" i="30"/>
  <c r="D244" i="30"/>
  <c r="C244" i="30"/>
  <c r="B244" i="30"/>
  <c r="A244" i="30"/>
  <c r="DH243" i="30"/>
  <c r="DG243" i="30"/>
  <c r="DF243" i="30"/>
  <c r="DE243" i="30"/>
  <c r="DD243" i="30"/>
  <c r="DC243" i="30"/>
  <c r="DB243" i="30"/>
  <c r="DA243" i="30"/>
  <c r="CZ243" i="30"/>
  <c r="CY243" i="30"/>
  <c r="CX243" i="30"/>
  <c r="CW243" i="30"/>
  <c r="CV243" i="30"/>
  <c r="CU243" i="30"/>
  <c r="CT243" i="30"/>
  <c r="CS243" i="30"/>
  <c r="CR243" i="30"/>
  <c r="CQ243" i="30"/>
  <c r="CP243" i="30"/>
  <c r="CO243" i="30"/>
  <c r="CN243" i="30"/>
  <c r="CM243" i="30"/>
  <c r="CL243" i="30"/>
  <c r="CK243" i="30"/>
  <c r="CJ243" i="30"/>
  <c r="CI243" i="30"/>
  <c r="CH243" i="30"/>
  <c r="CG243" i="30"/>
  <c r="CF243" i="30"/>
  <c r="CE243" i="30"/>
  <c r="CD243" i="30"/>
  <c r="CC243" i="30"/>
  <c r="CB243" i="30"/>
  <c r="CA243" i="30"/>
  <c r="BZ243" i="30"/>
  <c r="BY243" i="30"/>
  <c r="BX243" i="30"/>
  <c r="BW243" i="30"/>
  <c r="BV243" i="30"/>
  <c r="BU243" i="30"/>
  <c r="BT243" i="30"/>
  <c r="BS243" i="30"/>
  <c r="BR243" i="30"/>
  <c r="BQ243" i="30"/>
  <c r="BP243" i="30"/>
  <c r="BO243" i="30"/>
  <c r="BN243" i="30"/>
  <c r="BM243" i="30"/>
  <c r="BL243" i="30"/>
  <c r="BK243" i="30"/>
  <c r="BJ243" i="30"/>
  <c r="BI243" i="30"/>
  <c r="BH243" i="30"/>
  <c r="BG243" i="30"/>
  <c r="BF243" i="30"/>
  <c r="BE243" i="30"/>
  <c r="BD243" i="30"/>
  <c r="BC243" i="30"/>
  <c r="BB243" i="30"/>
  <c r="BA243" i="30"/>
  <c r="AZ243" i="30"/>
  <c r="AY243" i="30"/>
  <c r="AX243" i="30"/>
  <c r="AW243" i="30"/>
  <c r="AV243" i="30"/>
  <c r="AU243" i="30"/>
  <c r="AT243" i="30"/>
  <c r="AS243" i="30"/>
  <c r="AR243" i="30"/>
  <c r="AQ243" i="30"/>
  <c r="AP243" i="30"/>
  <c r="AO243" i="30"/>
  <c r="AN243" i="30"/>
  <c r="AM243" i="30"/>
  <c r="AL243" i="30"/>
  <c r="AK243" i="30"/>
  <c r="AJ243" i="30"/>
  <c r="AI243" i="30"/>
  <c r="AH243" i="30"/>
  <c r="AG243" i="30"/>
  <c r="AF243" i="30"/>
  <c r="AE243" i="30"/>
  <c r="AD243" i="30"/>
  <c r="AC243" i="30"/>
  <c r="AB243" i="30"/>
  <c r="AA243" i="30"/>
  <c r="Z243" i="30"/>
  <c r="Y243" i="30"/>
  <c r="X243" i="30"/>
  <c r="W243" i="30"/>
  <c r="V243" i="30"/>
  <c r="U243" i="30"/>
  <c r="T243" i="30"/>
  <c r="S243" i="30"/>
  <c r="R243" i="30"/>
  <c r="Q243" i="30"/>
  <c r="P243" i="30"/>
  <c r="O243" i="30"/>
  <c r="N243" i="30"/>
  <c r="M243" i="30"/>
  <c r="L243" i="30"/>
  <c r="K243" i="30"/>
  <c r="J243" i="30"/>
  <c r="I243" i="30"/>
  <c r="H243" i="30"/>
  <c r="G243" i="30"/>
  <c r="F243" i="30"/>
  <c r="E243" i="30"/>
  <c r="D243" i="30"/>
  <c r="C243" i="30"/>
  <c r="B243" i="30"/>
  <c r="A243" i="30"/>
  <c r="DH242" i="30"/>
  <c r="DG242" i="30"/>
  <c r="DF242" i="30"/>
  <c r="DE242" i="30"/>
  <c r="DD242" i="30"/>
  <c r="DC242" i="30"/>
  <c r="DB242" i="30"/>
  <c r="DA242" i="30"/>
  <c r="CZ242" i="30"/>
  <c r="CY242" i="30"/>
  <c r="CX242" i="30"/>
  <c r="CW242" i="30"/>
  <c r="CV242" i="30"/>
  <c r="CU242" i="30"/>
  <c r="CT242" i="30"/>
  <c r="CS242" i="30"/>
  <c r="CR242" i="30"/>
  <c r="CQ242" i="30"/>
  <c r="CP242" i="30"/>
  <c r="CO242" i="30"/>
  <c r="CN242" i="30"/>
  <c r="CM242" i="30"/>
  <c r="CL242" i="30"/>
  <c r="CK242" i="30"/>
  <c r="CJ242" i="30"/>
  <c r="CI242" i="30"/>
  <c r="CH242" i="30"/>
  <c r="CG242" i="30"/>
  <c r="CF242" i="30"/>
  <c r="CE242" i="30"/>
  <c r="CD242" i="30"/>
  <c r="CC242" i="30"/>
  <c r="CB242" i="30"/>
  <c r="CA242" i="30"/>
  <c r="BZ242" i="30"/>
  <c r="BY242" i="30"/>
  <c r="BX242" i="30"/>
  <c r="BW242" i="30"/>
  <c r="BV242" i="30"/>
  <c r="BU242" i="30"/>
  <c r="BT242" i="30"/>
  <c r="BS242" i="30"/>
  <c r="BR242" i="30"/>
  <c r="BQ242" i="30"/>
  <c r="BP242" i="30"/>
  <c r="BO242" i="30"/>
  <c r="BN242" i="30"/>
  <c r="BM242" i="30"/>
  <c r="BL242" i="30"/>
  <c r="BK242" i="30"/>
  <c r="BJ242" i="30"/>
  <c r="BI242" i="30"/>
  <c r="BH242" i="30"/>
  <c r="BG242" i="30"/>
  <c r="BF242" i="30"/>
  <c r="BE242" i="30"/>
  <c r="BD242" i="30"/>
  <c r="BC242" i="30"/>
  <c r="BB242" i="30"/>
  <c r="BA242" i="30"/>
  <c r="AZ242" i="30"/>
  <c r="AY242" i="30"/>
  <c r="AX242" i="30"/>
  <c r="AW242" i="30"/>
  <c r="AV242" i="30"/>
  <c r="AU242" i="30"/>
  <c r="AT242" i="30"/>
  <c r="AS242" i="30"/>
  <c r="AR242" i="30"/>
  <c r="AQ242" i="30"/>
  <c r="AP242" i="30"/>
  <c r="AO242" i="30"/>
  <c r="AN242" i="30"/>
  <c r="AM242" i="30"/>
  <c r="AL242" i="30"/>
  <c r="AK242" i="30"/>
  <c r="AJ242" i="30"/>
  <c r="AI242" i="30"/>
  <c r="AH242" i="30"/>
  <c r="AG242" i="30"/>
  <c r="AF242" i="30"/>
  <c r="AE242" i="30"/>
  <c r="AD242" i="30"/>
  <c r="AC242" i="30"/>
  <c r="AB242" i="30"/>
  <c r="AA242" i="30"/>
  <c r="Z242" i="30"/>
  <c r="Y242" i="30"/>
  <c r="X242" i="30"/>
  <c r="W242" i="30"/>
  <c r="V242" i="30"/>
  <c r="U242" i="30"/>
  <c r="T242" i="30"/>
  <c r="S242" i="30"/>
  <c r="R242" i="30"/>
  <c r="Q242" i="30"/>
  <c r="P242" i="30"/>
  <c r="O242" i="30"/>
  <c r="N242" i="30"/>
  <c r="M242" i="30"/>
  <c r="L242" i="30"/>
  <c r="K242" i="30"/>
  <c r="J242" i="30"/>
  <c r="I242" i="30"/>
  <c r="H242" i="30"/>
  <c r="G242" i="30"/>
  <c r="F242" i="30"/>
  <c r="E242" i="30"/>
  <c r="D242" i="30"/>
  <c r="C242" i="30"/>
  <c r="B242" i="30"/>
  <c r="A242" i="30"/>
  <c r="DH241" i="30"/>
  <c r="DG241" i="30"/>
  <c r="DF241" i="30"/>
  <c r="DE241" i="30"/>
  <c r="DD241" i="30"/>
  <c r="DC241" i="30"/>
  <c r="DB241" i="30"/>
  <c r="DA241" i="30"/>
  <c r="CZ241" i="30"/>
  <c r="CY241" i="30"/>
  <c r="CX241" i="30"/>
  <c r="CW241" i="30"/>
  <c r="CV241" i="30"/>
  <c r="CU241" i="30"/>
  <c r="CT241" i="30"/>
  <c r="CS241" i="30"/>
  <c r="CR241" i="30"/>
  <c r="CQ241" i="30"/>
  <c r="CP241" i="30"/>
  <c r="CO241" i="30"/>
  <c r="CN241" i="30"/>
  <c r="CM241" i="30"/>
  <c r="CL241" i="30"/>
  <c r="CK241" i="30"/>
  <c r="CJ241" i="30"/>
  <c r="CI241" i="30"/>
  <c r="CH241" i="30"/>
  <c r="CG241" i="30"/>
  <c r="CF241" i="30"/>
  <c r="CE241" i="30"/>
  <c r="CD241" i="30"/>
  <c r="CC241" i="30"/>
  <c r="CB241" i="30"/>
  <c r="CA241" i="30"/>
  <c r="BZ241" i="30"/>
  <c r="BY241" i="30"/>
  <c r="BX241" i="30"/>
  <c r="BW241" i="30"/>
  <c r="BV241" i="30"/>
  <c r="BU241" i="30"/>
  <c r="BT241" i="30"/>
  <c r="BS241" i="30"/>
  <c r="BR241" i="30"/>
  <c r="BQ241" i="30"/>
  <c r="BP241" i="30"/>
  <c r="BO241" i="30"/>
  <c r="BN241" i="30"/>
  <c r="BM241" i="30"/>
  <c r="BL241" i="30"/>
  <c r="BK241" i="30"/>
  <c r="BJ241" i="30"/>
  <c r="BI241" i="30"/>
  <c r="BH241" i="30"/>
  <c r="BG241" i="30"/>
  <c r="BF241" i="30"/>
  <c r="BE241" i="30"/>
  <c r="BD241" i="30"/>
  <c r="BC241" i="30"/>
  <c r="BB241" i="30"/>
  <c r="BA241" i="30"/>
  <c r="AZ241" i="30"/>
  <c r="AY241" i="30"/>
  <c r="AX241" i="30"/>
  <c r="AW241" i="30"/>
  <c r="AV241" i="30"/>
  <c r="AU241" i="30"/>
  <c r="AT241" i="30"/>
  <c r="AS241" i="30"/>
  <c r="AR241" i="30"/>
  <c r="AQ241" i="30"/>
  <c r="AP241" i="30"/>
  <c r="AO241" i="30"/>
  <c r="AN241" i="30"/>
  <c r="AM241" i="30"/>
  <c r="AL241" i="30"/>
  <c r="AK241" i="30"/>
  <c r="AJ241" i="30"/>
  <c r="AI241" i="30"/>
  <c r="AH241" i="30"/>
  <c r="AG241" i="30"/>
  <c r="AF241" i="30"/>
  <c r="AE241" i="30"/>
  <c r="AD241" i="30"/>
  <c r="AC241" i="30"/>
  <c r="AB241" i="30"/>
  <c r="AA241" i="30"/>
  <c r="Z241" i="30"/>
  <c r="Y241" i="30"/>
  <c r="X241" i="30"/>
  <c r="W241" i="30"/>
  <c r="V241" i="30"/>
  <c r="U241" i="30"/>
  <c r="T241" i="30"/>
  <c r="S241" i="30"/>
  <c r="R241" i="30"/>
  <c r="Q241" i="30"/>
  <c r="P241" i="30"/>
  <c r="O241" i="30"/>
  <c r="N241" i="30"/>
  <c r="M241" i="30"/>
  <c r="L241" i="30"/>
  <c r="K241" i="30"/>
  <c r="J241" i="30"/>
  <c r="I241" i="30"/>
  <c r="H241" i="30"/>
  <c r="G241" i="30"/>
  <c r="F241" i="30"/>
  <c r="E241" i="30"/>
  <c r="D241" i="30"/>
  <c r="C241" i="30"/>
  <c r="B241" i="30"/>
  <c r="A241" i="30"/>
  <c r="DH240" i="30"/>
  <c r="DG240" i="30"/>
  <c r="DF240" i="30"/>
  <c r="DE240" i="30"/>
  <c r="DD240" i="30"/>
  <c r="DC240" i="30"/>
  <c r="DB240" i="30"/>
  <c r="DA240" i="30"/>
  <c r="CZ240" i="30"/>
  <c r="CY240" i="30"/>
  <c r="CX240" i="30"/>
  <c r="CW240" i="30"/>
  <c r="CV240" i="30"/>
  <c r="CU240" i="30"/>
  <c r="CT240" i="30"/>
  <c r="CS240" i="30"/>
  <c r="CR240" i="30"/>
  <c r="CQ240" i="30"/>
  <c r="CP240" i="30"/>
  <c r="CO240" i="30"/>
  <c r="CN240" i="30"/>
  <c r="CM240" i="30"/>
  <c r="CL240" i="30"/>
  <c r="CK240" i="30"/>
  <c r="CJ240" i="30"/>
  <c r="CI240" i="30"/>
  <c r="CH240" i="30"/>
  <c r="CG240" i="30"/>
  <c r="CF240" i="30"/>
  <c r="CE240" i="30"/>
  <c r="CD240" i="30"/>
  <c r="CC240" i="30"/>
  <c r="CB240" i="30"/>
  <c r="CA240" i="30"/>
  <c r="BZ240" i="30"/>
  <c r="BY240" i="30"/>
  <c r="BX240" i="30"/>
  <c r="BW240" i="30"/>
  <c r="BV240" i="30"/>
  <c r="BU240" i="30"/>
  <c r="BT240" i="30"/>
  <c r="BS240" i="30"/>
  <c r="BR240" i="30"/>
  <c r="BQ240" i="30"/>
  <c r="BP240" i="30"/>
  <c r="BO240" i="30"/>
  <c r="BN240" i="30"/>
  <c r="BM240" i="30"/>
  <c r="BL240" i="30"/>
  <c r="BK240" i="30"/>
  <c r="BJ240" i="30"/>
  <c r="BI240" i="30"/>
  <c r="BH240" i="30"/>
  <c r="BG240" i="30"/>
  <c r="BF240" i="30"/>
  <c r="BE240" i="30"/>
  <c r="BD240" i="30"/>
  <c r="BC240" i="30"/>
  <c r="BB240" i="30"/>
  <c r="BA240" i="30"/>
  <c r="AZ240" i="30"/>
  <c r="AY240" i="30"/>
  <c r="AX240" i="30"/>
  <c r="AW240" i="30"/>
  <c r="AV240" i="30"/>
  <c r="AU240" i="30"/>
  <c r="AT240" i="30"/>
  <c r="AS240" i="30"/>
  <c r="AR240" i="30"/>
  <c r="AQ240" i="30"/>
  <c r="AP240" i="30"/>
  <c r="AO240" i="30"/>
  <c r="AN240" i="30"/>
  <c r="AM240" i="30"/>
  <c r="AL240" i="30"/>
  <c r="AK240" i="30"/>
  <c r="AJ240" i="30"/>
  <c r="AI240" i="30"/>
  <c r="AH240" i="30"/>
  <c r="AG240" i="30"/>
  <c r="AF240" i="30"/>
  <c r="AE240" i="30"/>
  <c r="AD240" i="30"/>
  <c r="AC240" i="30"/>
  <c r="AB240" i="30"/>
  <c r="AA240" i="30"/>
  <c r="Z240" i="30"/>
  <c r="Y240" i="30"/>
  <c r="X240" i="30"/>
  <c r="W240" i="30"/>
  <c r="V240" i="30"/>
  <c r="U240" i="30"/>
  <c r="T240" i="30"/>
  <c r="S240" i="30"/>
  <c r="R240" i="30"/>
  <c r="Q240" i="30"/>
  <c r="P240" i="30"/>
  <c r="O240" i="30"/>
  <c r="N240" i="30"/>
  <c r="M240" i="30"/>
  <c r="L240" i="30"/>
  <c r="K240" i="30"/>
  <c r="J240" i="30"/>
  <c r="I240" i="30"/>
  <c r="H240" i="30"/>
  <c r="G240" i="30"/>
  <c r="F240" i="30"/>
  <c r="E240" i="30"/>
  <c r="D240" i="30"/>
  <c r="C240" i="30"/>
  <c r="B240" i="30"/>
  <c r="A240" i="30"/>
  <c r="DH239" i="30"/>
  <c r="DG239" i="30"/>
  <c r="DF239" i="30"/>
  <c r="DE239" i="30"/>
  <c r="DD239" i="30"/>
  <c r="DC239" i="30"/>
  <c r="DB239" i="30"/>
  <c r="DA239" i="30"/>
  <c r="CZ239" i="30"/>
  <c r="CY239" i="30"/>
  <c r="CX239" i="30"/>
  <c r="CW239" i="30"/>
  <c r="CV239" i="30"/>
  <c r="CU239" i="30"/>
  <c r="CT239" i="30"/>
  <c r="CS239" i="30"/>
  <c r="CR239" i="30"/>
  <c r="CQ239" i="30"/>
  <c r="CP239" i="30"/>
  <c r="CO239" i="30"/>
  <c r="CN239" i="30"/>
  <c r="CM239" i="30"/>
  <c r="CL239" i="30"/>
  <c r="CK239" i="30"/>
  <c r="CJ239" i="30"/>
  <c r="CI239" i="30"/>
  <c r="CH239" i="30"/>
  <c r="CG239" i="30"/>
  <c r="CF239" i="30"/>
  <c r="CE239" i="30"/>
  <c r="CD239" i="30"/>
  <c r="CC239" i="30"/>
  <c r="CB239" i="30"/>
  <c r="CA239" i="30"/>
  <c r="BZ239" i="30"/>
  <c r="BY239" i="30"/>
  <c r="BX239" i="30"/>
  <c r="BW239" i="30"/>
  <c r="BV239" i="30"/>
  <c r="BU239" i="30"/>
  <c r="BT239" i="30"/>
  <c r="BS239" i="30"/>
  <c r="BR239" i="30"/>
  <c r="BQ239" i="30"/>
  <c r="BP239" i="30"/>
  <c r="BO239" i="30"/>
  <c r="BN239" i="30"/>
  <c r="BM239" i="30"/>
  <c r="BL239" i="30"/>
  <c r="BK239" i="30"/>
  <c r="BJ239" i="30"/>
  <c r="BI239" i="30"/>
  <c r="BH239" i="30"/>
  <c r="BG239" i="30"/>
  <c r="BF239" i="30"/>
  <c r="BE239" i="30"/>
  <c r="BD239" i="30"/>
  <c r="BC239" i="30"/>
  <c r="BB239" i="30"/>
  <c r="BA239" i="30"/>
  <c r="AZ239" i="30"/>
  <c r="AY239" i="30"/>
  <c r="AX239" i="30"/>
  <c r="AW239" i="30"/>
  <c r="AV239" i="30"/>
  <c r="AU239" i="30"/>
  <c r="AT239" i="30"/>
  <c r="AS239" i="30"/>
  <c r="AR239" i="30"/>
  <c r="AQ239" i="30"/>
  <c r="AP239" i="30"/>
  <c r="AO239" i="30"/>
  <c r="AN239" i="30"/>
  <c r="AM239" i="30"/>
  <c r="AL239" i="30"/>
  <c r="AK239" i="30"/>
  <c r="AJ239" i="30"/>
  <c r="AI239" i="30"/>
  <c r="AH239" i="30"/>
  <c r="AG239" i="30"/>
  <c r="AF239" i="30"/>
  <c r="AE239" i="30"/>
  <c r="AD239" i="30"/>
  <c r="AC239" i="30"/>
  <c r="AB239" i="30"/>
  <c r="AA239" i="30"/>
  <c r="Z239" i="30"/>
  <c r="Y239" i="30"/>
  <c r="X239" i="30"/>
  <c r="W239" i="30"/>
  <c r="V239" i="30"/>
  <c r="U239" i="30"/>
  <c r="T239" i="30"/>
  <c r="S239" i="30"/>
  <c r="R239" i="30"/>
  <c r="Q239" i="30"/>
  <c r="P239" i="30"/>
  <c r="O239" i="30"/>
  <c r="N239" i="30"/>
  <c r="M239" i="30"/>
  <c r="L239" i="30"/>
  <c r="K239" i="30"/>
  <c r="J239" i="30"/>
  <c r="I239" i="30"/>
  <c r="H239" i="30"/>
  <c r="G239" i="30"/>
  <c r="F239" i="30"/>
  <c r="E239" i="30"/>
  <c r="D239" i="30"/>
  <c r="C239" i="30"/>
  <c r="B239" i="30"/>
  <c r="A239" i="30"/>
  <c r="DH238" i="30"/>
  <c r="DG238" i="30"/>
  <c r="DF238" i="30"/>
  <c r="DE238" i="30"/>
  <c r="DD238" i="30"/>
  <c r="DC238" i="30"/>
  <c r="DB238" i="30"/>
  <c r="DA238" i="30"/>
  <c r="CZ238" i="30"/>
  <c r="CY238" i="30"/>
  <c r="CX238" i="30"/>
  <c r="CW238" i="30"/>
  <c r="CV238" i="30"/>
  <c r="CU238" i="30"/>
  <c r="CT238" i="30"/>
  <c r="CS238" i="30"/>
  <c r="CR238" i="30"/>
  <c r="CQ238" i="30"/>
  <c r="CP238" i="30"/>
  <c r="CO238" i="30"/>
  <c r="CN238" i="30"/>
  <c r="CM238" i="30"/>
  <c r="CL238" i="30"/>
  <c r="CK238" i="30"/>
  <c r="CJ238" i="30"/>
  <c r="CI238" i="30"/>
  <c r="CH238" i="30"/>
  <c r="CG238" i="30"/>
  <c r="CF238" i="30"/>
  <c r="CE238" i="30"/>
  <c r="CD238" i="30"/>
  <c r="CC238" i="30"/>
  <c r="CB238" i="30"/>
  <c r="CA238" i="30"/>
  <c r="BZ238" i="30"/>
  <c r="BY238" i="30"/>
  <c r="BX238" i="30"/>
  <c r="BW238" i="30"/>
  <c r="BV238" i="30"/>
  <c r="BU238" i="30"/>
  <c r="BT238" i="30"/>
  <c r="BS238" i="30"/>
  <c r="BR238" i="30"/>
  <c r="BQ238" i="30"/>
  <c r="BP238" i="30"/>
  <c r="BO238" i="30"/>
  <c r="BN238" i="30"/>
  <c r="BM238" i="30"/>
  <c r="BL238" i="30"/>
  <c r="BK238" i="30"/>
  <c r="BJ238" i="30"/>
  <c r="BI238" i="30"/>
  <c r="BH238" i="30"/>
  <c r="BG238" i="30"/>
  <c r="BF238" i="30"/>
  <c r="BE238" i="30"/>
  <c r="BD238" i="30"/>
  <c r="BC238" i="30"/>
  <c r="BB238" i="30"/>
  <c r="BA238" i="30"/>
  <c r="AZ238" i="30"/>
  <c r="AY238" i="30"/>
  <c r="AX238" i="30"/>
  <c r="AW238" i="30"/>
  <c r="AV238" i="30"/>
  <c r="AU238" i="30"/>
  <c r="AT238" i="30"/>
  <c r="AS238" i="30"/>
  <c r="AR238" i="30"/>
  <c r="AQ238" i="30"/>
  <c r="AP238" i="30"/>
  <c r="AO238" i="30"/>
  <c r="AN238" i="30"/>
  <c r="AM238" i="30"/>
  <c r="AL238" i="30"/>
  <c r="AK238" i="30"/>
  <c r="AJ238" i="30"/>
  <c r="AI238" i="30"/>
  <c r="AH238" i="30"/>
  <c r="AG238" i="30"/>
  <c r="AF238" i="30"/>
  <c r="AE238" i="30"/>
  <c r="AD238" i="30"/>
  <c r="AC238" i="30"/>
  <c r="AB238" i="30"/>
  <c r="AA238" i="30"/>
  <c r="Z238" i="30"/>
  <c r="Y238" i="30"/>
  <c r="X238" i="30"/>
  <c r="W238" i="30"/>
  <c r="V238" i="30"/>
  <c r="U238" i="30"/>
  <c r="T238" i="30"/>
  <c r="S238" i="30"/>
  <c r="R238" i="30"/>
  <c r="Q238" i="30"/>
  <c r="P238" i="30"/>
  <c r="O238" i="30"/>
  <c r="N238" i="30"/>
  <c r="M238" i="30"/>
  <c r="L238" i="30"/>
  <c r="K238" i="30"/>
  <c r="J238" i="30"/>
  <c r="I238" i="30"/>
  <c r="H238" i="30"/>
  <c r="G238" i="30"/>
  <c r="F238" i="30"/>
  <c r="E238" i="30"/>
  <c r="D238" i="30"/>
  <c r="C238" i="30"/>
  <c r="B238" i="30"/>
  <c r="A238" i="30"/>
  <c r="DH237" i="30"/>
  <c r="DG237" i="30"/>
  <c r="DF237" i="30"/>
  <c r="DE237" i="30"/>
  <c r="DD237" i="30"/>
  <c r="DC237" i="30"/>
  <c r="DB237" i="30"/>
  <c r="DA237" i="30"/>
  <c r="CZ237" i="30"/>
  <c r="CY237" i="30"/>
  <c r="CX237" i="30"/>
  <c r="CW237" i="30"/>
  <c r="CV237" i="30"/>
  <c r="CU237" i="30"/>
  <c r="CT237" i="30"/>
  <c r="CS237" i="30"/>
  <c r="CR237" i="30"/>
  <c r="CQ237" i="30"/>
  <c r="CP237" i="30"/>
  <c r="CO237" i="30"/>
  <c r="CN237" i="30"/>
  <c r="CM237" i="30"/>
  <c r="CL237" i="30"/>
  <c r="CK237" i="30"/>
  <c r="CJ237" i="30"/>
  <c r="CI237" i="30"/>
  <c r="CH237" i="30"/>
  <c r="CG237" i="30"/>
  <c r="CF237" i="30"/>
  <c r="CE237" i="30"/>
  <c r="CD237" i="30"/>
  <c r="CC237" i="30"/>
  <c r="CB237" i="30"/>
  <c r="CA237" i="30"/>
  <c r="BZ237" i="30"/>
  <c r="BY237" i="30"/>
  <c r="BX237" i="30"/>
  <c r="BW237" i="30"/>
  <c r="BV237" i="30"/>
  <c r="BU237" i="30"/>
  <c r="BT237" i="30"/>
  <c r="BS237" i="30"/>
  <c r="BR237" i="30"/>
  <c r="BQ237" i="30"/>
  <c r="BP237" i="30"/>
  <c r="BO237" i="30"/>
  <c r="BN237" i="30"/>
  <c r="BM237" i="30"/>
  <c r="BL237" i="30"/>
  <c r="BK237" i="30"/>
  <c r="BJ237" i="30"/>
  <c r="BI237" i="30"/>
  <c r="BH237" i="30"/>
  <c r="BG237" i="30"/>
  <c r="BF237" i="30"/>
  <c r="BE237" i="30"/>
  <c r="BD237" i="30"/>
  <c r="BC237" i="30"/>
  <c r="BB237" i="30"/>
  <c r="BA237" i="30"/>
  <c r="AZ237" i="30"/>
  <c r="AY237" i="30"/>
  <c r="AX237" i="30"/>
  <c r="AW237" i="30"/>
  <c r="AV237" i="30"/>
  <c r="AU237" i="30"/>
  <c r="AT237" i="30"/>
  <c r="AS237" i="30"/>
  <c r="AR237" i="30"/>
  <c r="AQ237" i="30"/>
  <c r="AP237" i="30"/>
  <c r="AO237" i="30"/>
  <c r="AN237" i="30"/>
  <c r="AM237" i="30"/>
  <c r="AL237" i="30"/>
  <c r="AK237" i="30"/>
  <c r="AJ237" i="30"/>
  <c r="AI237" i="30"/>
  <c r="AH237" i="30"/>
  <c r="AG237" i="30"/>
  <c r="AF237" i="30"/>
  <c r="AE237" i="30"/>
  <c r="AD237" i="30"/>
  <c r="AC237" i="30"/>
  <c r="AB237" i="30"/>
  <c r="AA237" i="30"/>
  <c r="Z237" i="30"/>
  <c r="Y237" i="30"/>
  <c r="X237" i="30"/>
  <c r="W237" i="30"/>
  <c r="V237" i="30"/>
  <c r="U237" i="30"/>
  <c r="T237" i="30"/>
  <c r="S237" i="30"/>
  <c r="R237" i="30"/>
  <c r="Q237" i="30"/>
  <c r="P237" i="30"/>
  <c r="O237" i="30"/>
  <c r="N237" i="30"/>
  <c r="M237" i="30"/>
  <c r="L237" i="30"/>
  <c r="K237" i="30"/>
  <c r="J237" i="30"/>
  <c r="I237" i="30"/>
  <c r="H237" i="30"/>
  <c r="G237" i="30"/>
  <c r="F237" i="30"/>
  <c r="E237" i="30"/>
  <c r="D237" i="30"/>
  <c r="C237" i="30"/>
  <c r="B237" i="30"/>
  <c r="A237" i="30"/>
  <c r="DH236" i="30"/>
  <c r="DG236" i="30"/>
  <c r="DF236" i="30"/>
  <c r="DE236" i="30"/>
  <c r="DD236" i="30"/>
  <c r="DC236" i="30"/>
  <c r="DB236" i="30"/>
  <c r="DA236" i="30"/>
  <c r="CZ236" i="30"/>
  <c r="CY236" i="30"/>
  <c r="CX236" i="30"/>
  <c r="CW236" i="30"/>
  <c r="CV236" i="30"/>
  <c r="CU236" i="30"/>
  <c r="CT236" i="30"/>
  <c r="CS236" i="30"/>
  <c r="CR236" i="30"/>
  <c r="CQ236" i="30"/>
  <c r="CP236" i="30"/>
  <c r="CO236" i="30"/>
  <c r="CN236" i="30"/>
  <c r="CM236" i="30"/>
  <c r="CL236" i="30"/>
  <c r="CK236" i="30"/>
  <c r="CJ236" i="30"/>
  <c r="CI236" i="30"/>
  <c r="CH236" i="30"/>
  <c r="CG236" i="30"/>
  <c r="CF236" i="30"/>
  <c r="CE236" i="30"/>
  <c r="CD236" i="30"/>
  <c r="CC236" i="30"/>
  <c r="CB236" i="30"/>
  <c r="CA236" i="30"/>
  <c r="BZ236" i="30"/>
  <c r="BY236" i="30"/>
  <c r="BX236" i="30"/>
  <c r="BW236" i="30"/>
  <c r="BV236" i="30"/>
  <c r="BU236" i="30"/>
  <c r="BT236" i="30"/>
  <c r="BS236" i="30"/>
  <c r="BR236" i="30"/>
  <c r="BQ236" i="30"/>
  <c r="BP236" i="30"/>
  <c r="BO236" i="30"/>
  <c r="BN236" i="30"/>
  <c r="BM236" i="30"/>
  <c r="BL236" i="30"/>
  <c r="BK236" i="30"/>
  <c r="BJ236" i="30"/>
  <c r="BI236" i="30"/>
  <c r="BH236" i="30"/>
  <c r="BG236" i="30"/>
  <c r="BF236" i="30"/>
  <c r="BE236" i="30"/>
  <c r="BD236" i="30"/>
  <c r="BC236" i="30"/>
  <c r="BB236" i="30"/>
  <c r="BA236" i="30"/>
  <c r="AZ236" i="30"/>
  <c r="AY236" i="30"/>
  <c r="AX236" i="30"/>
  <c r="AW236" i="30"/>
  <c r="AV236" i="30"/>
  <c r="AU236" i="30"/>
  <c r="AT236" i="30"/>
  <c r="AS236" i="30"/>
  <c r="AR236" i="30"/>
  <c r="AQ236" i="30"/>
  <c r="AP236" i="30"/>
  <c r="AO236" i="30"/>
  <c r="AN236" i="30"/>
  <c r="AM236" i="30"/>
  <c r="AL236" i="30"/>
  <c r="AK236" i="30"/>
  <c r="AJ236" i="30"/>
  <c r="AI236" i="30"/>
  <c r="AH236" i="30"/>
  <c r="AG236" i="30"/>
  <c r="AF236" i="30"/>
  <c r="AE236" i="30"/>
  <c r="AD236" i="30"/>
  <c r="AC236" i="30"/>
  <c r="AB236" i="30"/>
  <c r="AA236" i="30"/>
  <c r="Z236" i="30"/>
  <c r="Y236" i="30"/>
  <c r="X236" i="30"/>
  <c r="W236" i="30"/>
  <c r="V236" i="30"/>
  <c r="U236" i="30"/>
  <c r="T236" i="30"/>
  <c r="S236" i="30"/>
  <c r="R236" i="30"/>
  <c r="Q236" i="30"/>
  <c r="P236" i="30"/>
  <c r="O236" i="30"/>
  <c r="N236" i="30"/>
  <c r="M236" i="30"/>
  <c r="L236" i="30"/>
  <c r="K236" i="30"/>
  <c r="J236" i="30"/>
  <c r="I236" i="30"/>
  <c r="H236" i="30"/>
  <c r="G236" i="30"/>
  <c r="F236" i="30"/>
  <c r="E236" i="30"/>
  <c r="D236" i="30"/>
  <c r="C236" i="30"/>
  <c r="B236" i="30"/>
  <c r="A236" i="30"/>
  <c r="DH235" i="30"/>
  <c r="DG235" i="30"/>
  <c r="DF235" i="30"/>
  <c r="DE235" i="30"/>
  <c r="DD235" i="30"/>
  <c r="DC235" i="30"/>
  <c r="DB235" i="30"/>
  <c r="DA235" i="30"/>
  <c r="CZ235" i="30"/>
  <c r="CY235" i="30"/>
  <c r="CX235" i="30"/>
  <c r="CW235" i="30"/>
  <c r="CV235" i="30"/>
  <c r="CU235" i="30"/>
  <c r="CT235" i="30"/>
  <c r="CS235" i="30"/>
  <c r="CR235" i="30"/>
  <c r="CQ235" i="30"/>
  <c r="CP235" i="30"/>
  <c r="CO235" i="30"/>
  <c r="CN235" i="30"/>
  <c r="CM235" i="30"/>
  <c r="CL235" i="30"/>
  <c r="CK235" i="30"/>
  <c r="CJ235" i="30"/>
  <c r="CI235" i="30"/>
  <c r="CH235" i="30"/>
  <c r="CG235" i="30"/>
  <c r="CF235" i="30"/>
  <c r="CE235" i="30"/>
  <c r="CD235" i="30"/>
  <c r="CC235" i="30"/>
  <c r="CB235" i="30"/>
  <c r="CA235" i="30"/>
  <c r="BZ235" i="30"/>
  <c r="BY235" i="30"/>
  <c r="BX235" i="30"/>
  <c r="BW235" i="30"/>
  <c r="BV235" i="30"/>
  <c r="BU235" i="30"/>
  <c r="BT235" i="30"/>
  <c r="BS235" i="30"/>
  <c r="BR235" i="30"/>
  <c r="BQ235" i="30"/>
  <c r="BP235" i="30"/>
  <c r="BO235" i="30"/>
  <c r="BN235" i="30"/>
  <c r="BM235" i="30"/>
  <c r="BL235" i="30"/>
  <c r="BK235" i="30"/>
  <c r="BJ235" i="30"/>
  <c r="BI235" i="30"/>
  <c r="BH235" i="30"/>
  <c r="BG235" i="30"/>
  <c r="BF235" i="30"/>
  <c r="BE235" i="30"/>
  <c r="BD235" i="30"/>
  <c r="BC235" i="30"/>
  <c r="BB235" i="30"/>
  <c r="BA235" i="30"/>
  <c r="AZ235" i="30"/>
  <c r="AY235" i="30"/>
  <c r="AX235" i="30"/>
  <c r="AW235" i="30"/>
  <c r="AV235" i="30"/>
  <c r="AU235" i="30"/>
  <c r="AT235" i="30"/>
  <c r="AS235" i="30"/>
  <c r="AR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E235" i="30"/>
  <c r="D235" i="30"/>
  <c r="C235" i="30"/>
  <c r="B235" i="30"/>
  <c r="A235" i="30"/>
  <c r="DH234" i="30"/>
  <c r="DG234" i="30"/>
  <c r="DF234" i="30"/>
  <c r="DE234" i="30"/>
  <c r="DD234" i="30"/>
  <c r="DC234" i="30"/>
  <c r="DB234" i="30"/>
  <c r="DA234" i="30"/>
  <c r="CZ234" i="30"/>
  <c r="CY234" i="30"/>
  <c r="CX234" i="30"/>
  <c r="CW234" i="30"/>
  <c r="CV234" i="30"/>
  <c r="CU234" i="30"/>
  <c r="CT234" i="30"/>
  <c r="CS234" i="30"/>
  <c r="CR234" i="30"/>
  <c r="CQ234" i="30"/>
  <c r="CP234" i="30"/>
  <c r="CO234" i="30"/>
  <c r="CN234" i="30"/>
  <c r="CM234" i="30"/>
  <c r="CL234" i="30"/>
  <c r="CK234" i="30"/>
  <c r="CJ234" i="30"/>
  <c r="CI234" i="30"/>
  <c r="CH234" i="30"/>
  <c r="CG234" i="30"/>
  <c r="CF234" i="30"/>
  <c r="CE234" i="30"/>
  <c r="CD234" i="30"/>
  <c r="CC234" i="30"/>
  <c r="CB234" i="30"/>
  <c r="CA234" i="30"/>
  <c r="BZ234" i="30"/>
  <c r="BY234" i="30"/>
  <c r="BX234" i="30"/>
  <c r="BW234" i="30"/>
  <c r="BV234" i="30"/>
  <c r="BU234" i="30"/>
  <c r="BT234" i="30"/>
  <c r="BS234" i="30"/>
  <c r="BR234" i="30"/>
  <c r="BQ234" i="30"/>
  <c r="BP234" i="30"/>
  <c r="BO234" i="30"/>
  <c r="BN234" i="30"/>
  <c r="BM234" i="30"/>
  <c r="BL234" i="30"/>
  <c r="BK234" i="30"/>
  <c r="BJ234" i="30"/>
  <c r="BI234" i="30"/>
  <c r="BH234" i="30"/>
  <c r="BG234" i="30"/>
  <c r="BF234" i="30"/>
  <c r="BE234" i="30"/>
  <c r="BD234" i="30"/>
  <c r="BC234" i="30"/>
  <c r="BB234" i="30"/>
  <c r="BA234" i="30"/>
  <c r="AZ234" i="30"/>
  <c r="AY234" i="30"/>
  <c r="AX234" i="30"/>
  <c r="AW234" i="30"/>
  <c r="AV234" i="30"/>
  <c r="AU234" i="30"/>
  <c r="AT234" i="30"/>
  <c r="AS234" i="30"/>
  <c r="AR234" i="30"/>
  <c r="AQ234" i="30"/>
  <c r="AP234" i="30"/>
  <c r="AO234" i="30"/>
  <c r="AN234" i="30"/>
  <c r="AM234" i="30"/>
  <c r="AL234" i="30"/>
  <c r="AK234" i="30"/>
  <c r="AJ234" i="30"/>
  <c r="AI234" i="30"/>
  <c r="AH234" i="30"/>
  <c r="AG234" i="30"/>
  <c r="AF234" i="30"/>
  <c r="AE234" i="30"/>
  <c r="AD234" i="30"/>
  <c r="AC234" i="30"/>
  <c r="AB234" i="30"/>
  <c r="AA234" i="30"/>
  <c r="Z234" i="30"/>
  <c r="Y234" i="30"/>
  <c r="X234" i="30"/>
  <c r="W234" i="30"/>
  <c r="V234" i="30"/>
  <c r="U234" i="30"/>
  <c r="T234" i="30"/>
  <c r="S234" i="30"/>
  <c r="R234" i="30"/>
  <c r="Q234" i="30"/>
  <c r="P234" i="30"/>
  <c r="O234" i="30"/>
  <c r="N234" i="30"/>
  <c r="M234" i="30"/>
  <c r="L234" i="30"/>
  <c r="K234" i="30"/>
  <c r="J234" i="30"/>
  <c r="I234" i="30"/>
  <c r="H234" i="30"/>
  <c r="G234" i="30"/>
  <c r="F234" i="30"/>
  <c r="E234" i="30"/>
  <c r="D234" i="30"/>
  <c r="C234" i="30"/>
  <c r="B234" i="30"/>
  <c r="A234" i="30"/>
  <c r="DH233" i="30"/>
  <c r="DG233" i="30"/>
  <c r="DF233" i="30"/>
  <c r="DE233" i="30"/>
  <c r="DD233" i="30"/>
  <c r="DC233" i="30"/>
  <c r="DB233" i="30"/>
  <c r="DA233" i="30"/>
  <c r="CZ233" i="30"/>
  <c r="CY233" i="30"/>
  <c r="CX233" i="30"/>
  <c r="CW233" i="30"/>
  <c r="CV233" i="30"/>
  <c r="CU233" i="30"/>
  <c r="CT233" i="30"/>
  <c r="CS233" i="30"/>
  <c r="CR233" i="30"/>
  <c r="CQ233" i="30"/>
  <c r="CP233" i="30"/>
  <c r="CO233" i="30"/>
  <c r="CN233" i="30"/>
  <c r="CM233" i="30"/>
  <c r="CL233" i="30"/>
  <c r="CK233" i="30"/>
  <c r="CJ233" i="30"/>
  <c r="CI233" i="30"/>
  <c r="CH233" i="30"/>
  <c r="CG233" i="30"/>
  <c r="CF233" i="30"/>
  <c r="CE233" i="30"/>
  <c r="CD233" i="30"/>
  <c r="CC233" i="30"/>
  <c r="CB233" i="30"/>
  <c r="CA233" i="30"/>
  <c r="BZ233" i="30"/>
  <c r="BY233" i="30"/>
  <c r="BX233" i="30"/>
  <c r="BW233" i="30"/>
  <c r="BV233" i="30"/>
  <c r="BU233" i="30"/>
  <c r="BT233" i="30"/>
  <c r="BS233" i="30"/>
  <c r="BR233" i="30"/>
  <c r="BQ233" i="30"/>
  <c r="BP233" i="30"/>
  <c r="BO233" i="30"/>
  <c r="BN233" i="30"/>
  <c r="BM233" i="30"/>
  <c r="BL233" i="30"/>
  <c r="BK233" i="30"/>
  <c r="BJ233" i="30"/>
  <c r="BI233" i="30"/>
  <c r="BH233" i="30"/>
  <c r="BG233" i="30"/>
  <c r="BF233" i="30"/>
  <c r="BE233" i="30"/>
  <c r="BD233" i="30"/>
  <c r="BC233" i="30"/>
  <c r="BB233" i="30"/>
  <c r="BA233" i="30"/>
  <c r="AZ233" i="30"/>
  <c r="AY233" i="30"/>
  <c r="AX233" i="30"/>
  <c r="AW233" i="30"/>
  <c r="AV233" i="30"/>
  <c r="AU233" i="30"/>
  <c r="AT233" i="30"/>
  <c r="AS233" i="30"/>
  <c r="AR233" i="30"/>
  <c r="AQ233" i="30"/>
  <c r="AP233" i="30"/>
  <c r="AO233" i="30"/>
  <c r="AN233" i="30"/>
  <c r="AM233" i="30"/>
  <c r="AL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F233" i="30"/>
  <c r="E233" i="30"/>
  <c r="D233" i="30"/>
  <c r="C233" i="30"/>
  <c r="B233" i="30"/>
  <c r="A233" i="30"/>
  <c r="DH232" i="30"/>
  <c r="DG232" i="30"/>
  <c r="DF232" i="30"/>
  <c r="DE232" i="30"/>
  <c r="DD232" i="30"/>
  <c r="DC232" i="30"/>
  <c r="DB232" i="30"/>
  <c r="DA232" i="30"/>
  <c r="CZ232" i="30"/>
  <c r="CY232" i="30"/>
  <c r="CX232" i="30"/>
  <c r="CW232" i="30"/>
  <c r="CV232" i="30"/>
  <c r="CU232" i="30"/>
  <c r="CT232" i="30"/>
  <c r="CS232" i="30"/>
  <c r="CR232" i="30"/>
  <c r="CQ232" i="30"/>
  <c r="CP232" i="30"/>
  <c r="CO232" i="30"/>
  <c r="CN232" i="30"/>
  <c r="CM232" i="30"/>
  <c r="CL232" i="30"/>
  <c r="CK232" i="30"/>
  <c r="CJ232" i="30"/>
  <c r="CI232" i="30"/>
  <c r="CH232" i="30"/>
  <c r="CG232" i="30"/>
  <c r="CF232" i="30"/>
  <c r="CE232" i="30"/>
  <c r="CD232" i="30"/>
  <c r="CC232" i="30"/>
  <c r="CB232" i="30"/>
  <c r="CA232" i="30"/>
  <c r="BZ232" i="30"/>
  <c r="BY232" i="30"/>
  <c r="BX232" i="30"/>
  <c r="BW232" i="30"/>
  <c r="BV232" i="30"/>
  <c r="BU232" i="30"/>
  <c r="BT232" i="30"/>
  <c r="BS232" i="30"/>
  <c r="BR232" i="30"/>
  <c r="BQ232" i="30"/>
  <c r="BP232" i="30"/>
  <c r="BO232" i="30"/>
  <c r="BN232" i="30"/>
  <c r="BM232" i="30"/>
  <c r="BL232" i="30"/>
  <c r="BK232" i="30"/>
  <c r="BJ232" i="30"/>
  <c r="BI232" i="30"/>
  <c r="BH232" i="30"/>
  <c r="BG232" i="30"/>
  <c r="BF232" i="30"/>
  <c r="BE232" i="30"/>
  <c r="BD232" i="30"/>
  <c r="BC232" i="30"/>
  <c r="BB232" i="30"/>
  <c r="BA232" i="30"/>
  <c r="AZ232" i="30"/>
  <c r="AY232" i="30"/>
  <c r="AX232" i="30"/>
  <c r="AW232" i="30"/>
  <c r="AV232" i="30"/>
  <c r="AU232" i="30"/>
  <c r="AT232" i="30"/>
  <c r="AS232" i="30"/>
  <c r="AR232" i="30"/>
  <c r="AQ232" i="30"/>
  <c r="AP232" i="30"/>
  <c r="AO232" i="30"/>
  <c r="AN232" i="30"/>
  <c r="AM232" i="30"/>
  <c r="AL232"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F232" i="30"/>
  <c r="E232" i="30"/>
  <c r="D232" i="30"/>
  <c r="C232" i="30"/>
  <c r="B232" i="30"/>
  <c r="A232" i="30"/>
  <c r="DH231" i="30"/>
  <c r="DG231" i="30"/>
  <c r="DF231" i="30"/>
  <c r="DE231" i="30"/>
  <c r="DD231" i="30"/>
  <c r="DC231" i="30"/>
  <c r="DB231" i="30"/>
  <c r="DA231" i="30"/>
  <c r="CZ231" i="30"/>
  <c r="CY231" i="30"/>
  <c r="CX231" i="30"/>
  <c r="CW231" i="30"/>
  <c r="CV231" i="30"/>
  <c r="CU231" i="30"/>
  <c r="CT231" i="30"/>
  <c r="CS231" i="30"/>
  <c r="CR231" i="30"/>
  <c r="CQ231" i="30"/>
  <c r="CP231" i="30"/>
  <c r="CO231" i="30"/>
  <c r="CN231" i="30"/>
  <c r="CM231" i="30"/>
  <c r="CL231" i="30"/>
  <c r="CK231" i="30"/>
  <c r="CJ231" i="30"/>
  <c r="CI231" i="30"/>
  <c r="CH231" i="30"/>
  <c r="CG231" i="30"/>
  <c r="CF231" i="30"/>
  <c r="CE231" i="30"/>
  <c r="CD231" i="30"/>
  <c r="CC231" i="30"/>
  <c r="CB231" i="30"/>
  <c r="CA231" i="30"/>
  <c r="BZ231" i="30"/>
  <c r="BY231" i="30"/>
  <c r="BX231" i="30"/>
  <c r="BW231" i="30"/>
  <c r="BV231" i="30"/>
  <c r="BU231" i="30"/>
  <c r="BT231" i="30"/>
  <c r="BS231" i="30"/>
  <c r="BR231" i="30"/>
  <c r="BQ231" i="30"/>
  <c r="BP231" i="30"/>
  <c r="BO231" i="30"/>
  <c r="BN231" i="30"/>
  <c r="BM231" i="30"/>
  <c r="BL231" i="30"/>
  <c r="BK231" i="30"/>
  <c r="BJ231" i="30"/>
  <c r="BI231" i="30"/>
  <c r="BH231" i="30"/>
  <c r="BG231" i="30"/>
  <c r="BF231" i="30"/>
  <c r="BE231" i="30"/>
  <c r="BD231" i="30"/>
  <c r="BC231" i="30"/>
  <c r="BB231" i="30"/>
  <c r="BA231" i="30"/>
  <c r="AZ231" i="30"/>
  <c r="AY231" i="30"/>
  <c r="AX231" i="30"/>
  <c r="AW231" i="30"/>
  <c r="AV231" i="30"/>
  <c r="AU231" i="30"/>
  <c r="AT231" i="30"/>
  <c r="AS231" i="30"/>
  <c r="AR231" i="30"/>
  <c r="AQ231" i="30"/>
  <c r="AP231" i="30"/>
  <c r="AO231" i="30"/>
  <c r="AN231" i="30"/>
  <c r="AM231" i="30"/>
  <c r="AL231" i="30"/>
  <c r="AK231" i="30"/>
  <c r="AJ231" i="30"/>
  <c r="AI231" i="30"/>
  <c r="AH231" i="30"/>
  <c r="AG231" i="30"/>
  <c r="AF231" i="30"/>
  <c r="AE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F231" i="30"/>
  <c r="E231" i="30"/>
  <c r="D231" i="30"/>
  <c r="C231" i="30"/>
  <c r="B231" i="30"/>
  <c r="A231" i="30"/>
  <c r="DH230" i="30"/>
  <c r="DG230" i="30"/>
  <c r="DF230" i="30"/>
  <c r="DE230" i="30"/>
  <c r="DD230" i="30"/>
  <c r="DC230" i="30"/>
  <c r="DB230" i="30"/>
  <c r="DA230" i="30"/>
  <c r="CZ230" i="30"/>
  <c r="CY230" i="30"/>
  <c r="CX230" i="30"/>
  <c r="CW230" i="30"/>
  <c r="CV230" i="30"/>
  <c r="CU230" i="30"/>
  <c r="CT230" i="30"/>
  <c r="CS230" i="30"/>
  <c r="CR230" i="30"/>
  <c r="CQ230" i="30"/>
  <c r="CP230" i="30"/>
  <c r="CO230" i="30"/>
  <c r="CN230" i="30"/>
  <c r="CM230" i="30"/>
  <c r="CL230" i="30"/>
  <c r="CK230" i="30"/>
  <c r="CJ230" i="30"/>
  <c r="CI230" i="30"/>
  <c r="CH230" i="30"/>
  <c r="CG230" i="30"/>
  <c r="CF230" i="30"/>
  <c r="CE230" i="30"/>
  <c r="CD230" i="30"/>
  <c r="CC230" i="30"/>
  <c r="CB230" i="30"/>
  <c r="CA230" i="30"/>
  <c r="BZ230" i="30"/>
  <c r="BY230" i="30"/>
  <c r="BX230" i="30"/>
  <c r="BW230" i="30"/>
  <c r="BV230" i="30"/>
  <c r="BU230" i="30"/>
  <c r="BT230" i="30"/>
  <c r="BS230" i="30"/>
  <c r="BR230" i="30"/>
  <c r="BQ230" i="30"/>
  <c r="BP230" i="30"/>
  <c r="BO230" i="30"/>
  <c r="BN230" i="30"/>
  <c r="BM230" i="30"/>
  <c r="BL230" i="30"/>
  <c r="BK230" i="30"/>
  <c r="BJ230" i="30"/>
  <c r="BI230" i="30"/>
  <c r="BH230" i="30"/>
  <c r="BG230" i="30"/>
  <c r="BF230" i="30"/>
  <c r="BE230" i="30"/>
  <c r="BD230" i="30"/>
  <c r="BC230" i="30"/>
  <c r="BB230" i="30"/>
  <c r="BA230" i="30"/>
  <c r="AZ230" i="30"/>
  <c r="AY230" i="30"/>
  <c r="AX230" i="30"/>
  <c r="AW230" i="30"/>
  <c r="AV230" i="30"/>
  <c r="AU230" i="30"/>
  <c r="AT230" i="30"/>
  <c r="AS230" i="30"/>
  <c r="AR230" i="30"/>
  <c r="AQ230" i="30"/>
  <c r="AP230" i="30"/>
  <c r="AO230" i="30"/>
  <c r="AN230" i="30"/>
  <c r="AM230" i="30"/>
  <c r="AL230"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F230" i="30"/>
  <c r="E230" i="30"/>
  <c r="D230" i="30"/>
  <c r="C230" i="30"/>
  <c r="B230" i="30"/>
  <c r="A230" i="30"/>
  <c r="DH229" i="30"/>
  <c r="DG229" i="30"/>
  <c r="DF229" i="30"/>
  <c r="DE229" i="30"/>
  <c r="DD229" i="30"/>
  <c r="DC229" i="30"/>
  <c r="DB229" i="30"/>
  <c r="DA229" i="30"/>
  <c r="CZ229" i="30"/>
  <c r="CY229" i="30"/>
  <c r="CX229" i="30"/>
  <c r="CW229" i="30"/>
  <c r="CV229" i="30"/>
  <c r="CU229" i="30"/>
  <c r="CT229" i="30"/>
  <c r="CS229" i="30"/>
  <c r="CR229" i="30"/>
  <c r="CQ229" i="30"/>
  <c r="CP229" i="30"/>
  <c r="CO229" i="30"/>
  <c r="CN229" i="30"/>
  <c r="CM229" i="30"/>
  <c r="CL229" i="30"/>
  <c r="CK229" i="30"/>
  <c r="CJ229" i="30"/>
  <c r="CI229" i="30"/>
  <c r="CH229" i="30"/>
  <c r="CG229" i="30"/>
  <c r="CF229" i="30"/>
  <c r="CE229" i="30"/>
  <c r="CD229" i="30"/>
  <c r="CC229" i="30"/>
  <c r="CB229" i="30"/>
  <c r="CA229" i="30"/>
  <c r="BZ229" i="30"/>
  <c r="BY229" i="30"/>
  <c r="BX229" i="30"/>
  <c r="BW229" i="30"/>
  <c r="BV229" i="30"/>
  <c r="BU229" i="30"/>
  <c r="BT229" i="30"/>
  <c r="BS229" i="30"/>
  <c r="BR229" i="30"/>
  <c r="BQ229" i="30"/>
  <c r="BP229" i="30"/>
  <c r="BO229" i="30"/>
  <c r="BN229" i="30"/>
  <c r="BM229" i="30"/>
  <c r="BL229" i="30"/>
  <c r="BK229" i="30"/>
  <c r="BJ229" i="30"/>
  <c r="BI229" i="30"/>
  <c r="BH229" i="30"/>
  <c r="BG229" i="30"/>
  <c r="BF229" i="30"/>
  <c r="BE229" i="30"/>
  <c r="BD229" i="30"/>
  <c r="BC229" i="30"/>
  <c r="BB229" i="30"/>
  <c r="BA229" i="30"/>
  <c r="AZ229" i="30"/>
  <c r="AY229" i="30"/>
  <c r="AX229" i="30"/>
  <c r="AW229" i="30"/>
  <c r="AV229" i="30"/>
  <c r="AU229" i="30"/>
  <c r="AT229" i="30"/>
  <c r="AS229" i="30"/>
  <c r="AR229" i="30"/>
  <c r="AQ229" i="30"/>
  <c r="AP229" i="30"/>
  <c r="AO229" i="30"/>
  <c r="AN229" i="30"/>
  <c r="AM229" i="30"/>
  <c r="AL229" i="30"/>
  <c r="AK229" i="30"/>
  <c r="AJ229" i="30"/>
  <c r="AI229" i="30"/>
  <c r="AH229" i="30"/>
  <c r="AG229" i="30"/>
  <c r="AF229" i="30"/>
  <c r="AE229" i="30"/>
  <c r="AD229" i="30"/>
  <c r="AC229" i="30"/>
  <c r="AB229" i="30"/>
  <c r="AA229" i="30"/>
  <c r="Z229" i="30"/>
  <c r="Y229" i="30"/>
  <c r="X229" i="30"/>
  <c r="W229" i="30"/>
  <c r="V229" i="30"/>
  <c r="U229" i="30"/>
  <c r="T229" i="30"/>
  <c r="S229" i="30"/>
  <c r="R229" i="30"/>
  <c r="Q229" i="30"/>
  <c r="P229" i="30"/>
  <c r="O229" i="30"/>
  <c r="N229" i="30"/>
  <c r="M229" i="30"/>
  <c r="L229" i="30"/>
  <c r="K229" i="30"/>
  <c r="J229" i="30"/>
  <c r="I229" i="30"/>
  <c r="H229" i="30"/>
  <c r="G229" i="30"/>
  <c r="F229" i="30"/>
  <c r="E229" i="30"/>
  <c r="D229" i="30"/>
  <c r="C229" i="30"/>
  <c r="B229" i="30"/>
  <c r="A229" i="30"/>
  <c r="DH228" i="30"/>
  <c r="DG228" i="30"/>
  <c r="DF228" i="30"/>
  <c r="DE228" i="30"/>
  <c r="DD228" i="30"/>
  <c r="DC228" i="30"/>
  <c r="DB228" i="30"/>
  <c r="DA228" i="30"/>
  <c r="CZ228" i="30"/>
  <c r="CY228" i="30"/>
  <c r="CX228" i="30"/>
  <c r="CW228" i="30"/>
  <c r="CV228" i="30"/>
  <c r="CU228" i="30"/>
  <c r="CT228" i="30"/>
  <c r="CS228" i="30"/>
  <c r="CR228" i="30"/>
  <c r="CQ228" i="30"/>
  <c r="CP228" i="30"/>
  <c r="CO228" i="30"/>
  <c r="CN228" i="30"/>
  <c r="CM228" i="30"/>
  <c r="CL228" i="30"/>
  <c r="CK228" i="30"/>
  <c r="CJ228" i="30"/>
  <c r="CI228" i="30"/>
  <c r="CH228" i="30"/>
  <c r="CG228" i="30"/>
  <c r="CF228" i="30"/>
  <c r="CE228" i="30"/>
  <c r="CD228" i="30"/>
  <c r="CC228" i="30"/>
  <c r="CB228" i="30"/>
  <c r="CA228" i="30"/>
  <c r="BZ228" i="30"/>
  <c r="BY228" i="30"/>
  <c r="BX228" i="30"/>
  <c r="BW228" i="30"/>
  <c r="BV228" i="30"/>
  <c r="BU228" i="30"/>
  <c r="BT228" i="30"/>
  <c r="BS228" i="30"/>
  <c r="BR228" i="30"/>
  <c r="BQ228" i="30"/>
  <c r="BP228" i="30"/>
  <c r="BO228" i="30"/>
  <c r="BN228" i="30"/>
  <c r="BM228" i="30"/>
  <c r="BL228" i="30"/>
  <c r="BK228" i="30"/>
  <c r="BJ228" i="30"/>
  <c r="BI228" i="30"/>
  <c r="BH228" i="30"/>
  <c r="BG228" i="30"/>
  <c r="BF228" i="30"/>
  <c r="BE228" i="30"/>
  <c r="BD228" i="30"/>
  <c r="BC228" i="30"/>
  <c r="BB228" i="30"/>
  <c r="BA228" i="30"/>
  <c r="AZ228" i="30"/>
  <c r="AY228" i="30"/>
  <c r="AX228" i="30"/>
  <c r="AW228" i="30"/>
  <c r="AV228" i="30"/>
  <c r="AU228" i="30"/>
  <c r="AT228" i="30"/>
  <c r="AS228" i="30"/>
  <c r="AR228" i="30"/>
  <c r="AQ228" i="30"/>
  <c r="AP228" i="30"/>
  <c r="AO228" i="30"/>
  <c r="AN228" i="30"/>
  <c r="AM228" i="30"/>
  <c r="AL228" i="30"/>
  <c r="AK228" i="30"/>
  <c r="AJ228" i="30"/>
  <c r="AI228" i="30"/>
  <c r="AH228" i="30"/>
  <c r="AG228" i="30"/>
  <c r="AF228" i="30"/>
  <c r="AE228" i="30"/>
  <c r="AD228" i="30"/>
  <c r="AC228" i="30"/>
  <c r="AB228" i="30"/>
  <c r="AA228" i="30"/>
  <c r="Z228" i="30"/>
  <c r="Y228" i="30"/>
  <c r="X228" i="30"/>
  <c r="W228" i="30"/>
  <c r="V228" i="30"/>
  <c r="U228" i="30"/>
  <c r="T228" i="30"/>
  <c r="S228" i="30"/>
  <c r="R228" i="30"/>
  <c r="Q228" i="30"/>
  <c r="P228" i="30"/>
  <c r="O228" i="30"/>
  <c r="N228" i="30"/>
  <c r="M228" i="30"/>
  <c r="L228" i="30"/>
  <c r="K228" i="30"/>
  <c r="J228" i="30"/>
  <c r="I228" i="30"/>
  <c r="H228" i="30"/>
  <c r="G228" i="30"/>
  <c r="F228" i="30"/>
  <c r="E228" i="30"/>
  <c r="D228" i="30"/>
  <c r="C228" i="30"/>
  <c r="B228" i="30"/>
  <c r="A228" i="30"/>
  <c r="DH227" i="30"/>
  <c r="DG227" i="30"/>
  <c r="DF227" i="30"/>
  <c r="DE227" i="30"/>
  <c r="DD227" i="30"/>
  <c r="DC227" i="30"/>
  <c r="DB227" i="30"/>
  <c r="DA227" i="30"/>
  <c r="CZ227" i="30"/>
  <c r="CY227" i="30"/>
  <c r="CX227" i="30"/>
  <c r="CW227" i="30"/>
  <c r="CV227" i="30"/>
  <c r="CU227" i="30"/>
  <c r="CT227" i="30"/>
  <c r="CS227" i="30"/>
  <c r="CR227" i="30"/>
  <c r="CQ227" i="30"/>
  <c r="CP227" i="30"/>
  <c r="CO227" i="30"/>
  <c r="CN227" i="30"/>
  <c r="CM227" i="30"/>
  <c r="CL227" i="30"/>
  <c r="CK227" i="30"/>
  <c r="CJ227" i="30"/>
  <c r="CI227" i="30"/>
  <c r="CH227" i="30"/>
  <c r="CG227" i="30"/>
  <c r="CF227" i="30"/>
  <c r="CE227" i="30"/>
  <c r="CD227" i="30"/>
  <c r="CC227" i="30"/>
  <c r="CB227" i="30"/>
  <c r="CA227" i="30"/>
  <c r="BZ227" i="30"/>
  <c r="BY227" i="30"/>
  <c r="BX227" i="30"/>
  <c r="BW227" i="30"/>
  <c r="BV227" i="30"/>
  <c r="BU227" i="30"/>
  <c r="BT227" i="30"/>
  <c r="BS227" i="30"/>
  <c r="BR227" i="30"/>
  <c r="BQ227" i="30"/>
  <c r="BP227" i="30"/>
  <c r="BO227" i="30"/>
  <c r="BN227" i="30"/>
  <c r="BM227" i="30"/>
  <c r="BL227" i="30"/>
  <c r="BK227" i="30"/>
  <c r="BJ227" i="30"/>
  <c r="BI227" i="30"/>
  <c r="BH227" i="30"/>
  <c r="BG227" i="30"/>
  <c r="BF227" i="30"/>
  <c r="BE227" i="30"/>
  <c r="BD227" i="30"/>
  <c r="BC227" i="30"/>
  <c r="BB227" i="30"/>
  <c r="BA227" i="30"/>
  <c r="AZ227" i="30"/>
  <c r="AY227" i="30"/>
  <c r="AX227" i="30"/>
  <c r="AW227" i="30"/>
  <c r="AV227" i="30"/>
  <c r="AU227" i="30"/>
  <c r="AT227" i="30"/>
  <c r="AS227" i="30"/>
  <c r="AR227" i="30"/>
  <c r="AQ227" i="30"/>
  <c r="AP227" i="30"/>
  <c r="AO227" i="30"/>
  <c r="AN227" i="30"/>
  <c r="AM227" i="30"/>
  <c r="AL227" i="30"/>
  <c r="AK227" i="30"/>
  <c r="AJ227" i="30"/>
  <c r="AI227" i="30"/>
  <c r="AH227" i="30"/>
  <c r="AG227" i="30"/>
  <c r="AF227" i="30"/>
  <c r="AE227" i="30"/>
  <c r="AD227" i="30"/>
  <c r="AC227" i="30"/>
  <c r="AB227" i="30"/>
  <c r="AA227" i="30"/>
  <c r="Z227" i="30"/>
  <c r="Y227" i="30"/>
  <c r="X227" i="30"/>
  <c r="W227" i="30"/>
  <c r="V227" i="30"/>
  <c r="U227" i="30"/>
  <c r="T227" i="30"/>
  <c r="S227" i="30"/>
  <c r="R227" i="30"/>
  <c r="Q227" i="30"/>
  <c r="P227" i="30"/>
  <c r="O227" i="30"/>
  <c r="N227" i="30"/>
  <c r="M227" i="30"/>
  <c r="L227" i="30"/>
  <c r="K227" i="30"/>
  <c r="J227" i="30"/>
  <c r="I227" i="30"/>
  <c r="H227" i="30"/>
  <c r="G227" i="30"/>
  <c r="F227" i="30"/>
  <c r="E227" i="30"/>
  <c r="D227" i="30"/>
  <c r="C227" i="30"/>
  <c r="B227" i="30"/>
  <c r="A227" i="30"/>
  <c r="DH226" i="30"/>
  <c r="DG226" i="30"/>
  <c r="DF226" i="30"/>
  <c r="DE226" i="30"/>
  <c r="DD226" i="30"/>
  <c r="DC226" i="30"/>
  <c r="DB226" i="30"/>
  <c r="DA226" i="30"/>
  <c r="CZ226" i="30"/>
  <c r="CY226" i="30"/>
  <c r="CX226" i="30"/>
  <c r="CW226" i="30"/>
  <c r="CV226" i="30"/>
  <c r="CU226" i="30"/>
  <c r="CT226" i="30"/>
  <c r="CS226" i="30"/>
  <c r="CR226" i="30"/>
  <c r="CQ226" i="30"/>
  <c r="CP226" i="30"/>
  <c r="CO226" i="30"/>
  <c r="CN226" i="30"/>
  <c r="CM226" i="30"/>
  <c r="CL226" i="30"/>
  <c r="CK226" i="30"/>
  <c r="CJ226" i="30"/>
  <c r="CI226" i="30"/>
  <c r="CH226" i="30"/>
  <c r="CG226" i="30"/>
  <c r="CF226" i="30"/>
  <c r="CE226" i="30"/>
  <c r="CD226" i="30"/>
  <c r="CC226" i="30"/>
  <c r="CB226" i="30"/>
  <c r="CA226" i="30"/>
  <c r="BZ226" i="30"/>
  <c r="BY226" i="30"/>
  <c r="BX226" i="30"/>
  <c r="BW226" i="30"/>
  <c r="BV226" i="30"/>
  <c r="BU226" i="30"/>
  <c r="BT226" i="30"/>
  <c r="BS226" i="30"/>
  <c r="BR226" i="30"/>
  <c r="BQ226" i="30"/>
  <c r="BP226" i="30"/>
  <c r="BO226" i="30"/>
  <c r="BN226" i="30"/>
  <c r="BM226" i="30"/>
  <c r="BL226" i="30"/>
  <c r="BK226" i="30"/>
  <c r="BJ226" i="30"/>
  <c r="BI226" i="30"/>
  <c r="BH226" i="30"/>
  <c r="BG226" i="30"/>
  <c r="BF226" i="30"/>
  <c r="BE226" i="30"/>
  <c r="BD226" i="30"/>
  <c r="BC226" i="30"/>
  <c r="BB226" i="30"/>
  <c r="BA226" i="30"/>
  <c r="AZ226" i="30"/>
  <c r="AY226" i="30"/>
  <c r="AX226" i="30"/>
  <c r="AW226" i="30"/>
  <c r="AV226" i="30"/>
  <c r="AU226" i="30"/>
  <c r="AT226" i="30"/>
  <c r="AS226" i="30"/>
  <c r="AR226" i="30"/>
  <c r="AQ226" i="30"/>
  <c r="AP226" i="30"/>
  <c r="AO226" i="30"/>
  <c r="AN226" i="30"/>
  <c r="AM226" i="30"/>
  <c r="AL226" i="30"/>
  <c r="AK226" i="30"/>
  <c r="AJ226" i="30"/>
  <c r="AI226" i="30"/>
  <c r="AH226" i="30"/>
  <c r="AG226" i="30"/>
  <c r="AF226" i="30"/>
  <c r="AE226" i="30"/>
  <c r="AD226" i="30"/>
  <c r="AC226" i="30"/>
  <c r="AB226" i="30"/>
  <c r="AA226" i="30"/>
  <c r="Z226" i="30"/>
  <c r="Y226" i="30"/>
  <c r="X226" i="30"/>
  <c r="W226" i="30"/>
  <c r="V226" i="30"/>
  <c r="U226" i="30"/>
  <c r="T226" i="30"/>
  <c r="S226" i="30"/>
  <c r="R226" i="30"/>
  <c r="Q226" i="30"/>
  <c r="P226" i="30"/>
  <c r="O226" i="30"/>
  <c r="N226" i="30"/>
  <c r="M226" i="30"/>
  <c r="L226" i="30"/>
  <c r="K226" i="30"/>
  <c r="J226" i="30"/>
  <c r="I226" i="30"/>
  <c r="H226" i="30"/>
  <c r="G226" i="30"/>
  <c r="F226" i="30"/>
  <c r="E226" i="30"/>
  <c r="D226" i="30"/>
  <c r="C226" i="30"/>
  <c r="B226" i="30"/>
  <c r="A226" i="30"/>
  <c r="DH225" i="30"/>
  <c r="DG225" i="30"/>
  <c r="DF225" i="30"/>
  <c r="DE225" i="30"/>
  <c r="DD225" i="30"/>
  <c r="DC225" i="30"/>
  <c r="DB225" i="30"/>
  <c r="DA225" i="30"/>
  <c r="CZ225" i="30"/>
  <c r="CY225" i="30"/>
  <c r="CX225" i="30"/>
  <c r="CW225" i="30"/>
  <c r="CV225" i="30"/>
  <c r="CU225" i="30"/>
  <c r="CT225" i="30"/>
  <c r="CS225" i="30"/>
  <c r="CR225" i="30"/>
  <c r="CQ225" i="30"/>
  <c r="CP225" i="30"/>
  <c r="CO225" i="30"/>
  <c r="CN225" i="30"/>
  <c r="CM225" i="30"/>
  <c r="CL225" i="30"/>
  <c r="CK225" i="30"/>
  <c r="CJ225" i="30"/>
  <c r="CI225" i="30"/>
  <c r="CH225" i="30"/>
  <c r="CG225" i="30"/>
  <c r="CF225" i="30"/>
  <c r="CE225" i="30"/>
  <c r="CD225" i="30"/>
  <c r="CC225" i="30"/>
  <c r="CB225" i="30"/>
  <c r="CA225" i="30"/>
  <c r="BZ225" i="30"/>
  <c r="BY225" i="30"/>
  <c r="BX225" i="30"/>
  <c r="BW225" i="30"/>
  <c r="BV225" i="30"/>
  <c r="BU225" i="30"/>
  <c r="BT225" i="30"/>
  <c r="BS225" i="30"/>
  <c r="BR225" i="30"/>
  <c r="BQ225" i="30"/>
  <c r="BP225" i="30"/>
  <c r="BO225" i="30"/>
  <c r="BN225" i="30"/>
  <c r="BM225" i="30"/>
  <c r="BL225" i="30"/>
  <c r="BK225" i="30"/>
  <c r="BJ225" i="30"/>
  <c r="BI225" i="30"/>
  <c r="BH225" i="30"/>
  <c r="BG225" i="30"/>
  <c r="BF225" i="30"/>
  <c r="BE225" i="30"/>
  <c r="BD225" i="30"/>
  <c r="BC225" i="30"/>
  <c r="BB225" i="30"/>
  <c r="BA225" i="30"/>
  <c r="AZ225" i="30"/>
  <c r="AY225" i="30"/>
  <c r="AX225" i="30"/>
  <c r="AW225" i="30"/>
  <c r="AV225" i="30"/>
  <c r="AU225" i="30"/>
  <c r="AT225" i="30"/>
  <c r="AS225" i="30"/>
  <c r="AR225" i="30"/>
  <c r="AQ225" i="30"/>
  <c r="AP225" i="30"/>
  <c r="AO225" i="30"/>
  <c r="AN225" i="30"/>
  <c r="AM225" i="30"/>
  <c r="AL225" i="30"/>
  <c r="AK225" i="30"/>
  <c r="AJ225" i="30"/>
  <c r="AI225" i="30"/>
  <c r="AH225" i="30"/>
  <c r="AG225" i="30"/>
  <c r="AF225" i="30"/>
  <c r="AE225" i="30"/>
  <c r="AD225" i="30"/>
  <c r="AC225" i="30"/>
  <c r="AB225" i="30"/>
  <c r="AA225" i="30"/>
  <c r="Z225" i="30"/>
  <c r="Y225" i="30"/>
  <c r="X225" i="30"/>
  <c r="W225" i="30"/>
  <c r="V225" i="30"/>
  <c r="U225" i="30"/>
  <c r="T225" i="30"/>
  <c r="S225" i="30"/>
  <c r="R225" i="30"/>
  <c r="Q225" i="30"/>
  <c r="P225" i="30"/>
  <c r="O225" i="30"/>
  <c r="N225" i="30"/>
  <c r="M225" i="30"/>
  <c r="L225" i="30"/>
  <c r="K225" i="30"/>
  <c r="J225" i="30"/>
  <c r="I225" i="30"/>
  <c r="H225" i="30"/>
  <c r="G225" i="30"/>
  <c r="F225" i="30"/>
  <c r="E225" i="30"/>
  <c r="D225" i="30"/>
  <c r="C225" i="30"/>
  <c r="B225" i="30"/>
  <c r="A225" i="30"/>
  <c r="DH224" i="30"/>
  <c r="DG224" i="30"/>
  <c r="DF224" i="30"/>
  <c r="DE224" i="30"/>
  <c r="DD224" i="30"/>
  <c r="DC224" i="30"/>
  <c r="DB224" i="30"/>
  <c r="DA224" i="30"/>
  <c r="CZ224" i="30"/>
  <c r="CY224" i="30"/>
  <c r="CX224" i="30"/>
  <c r="CW224" i="30"/>
  <c r="CV224" i="30"/>
  <c r="CU224" i="30"/>
  <c r="CT224" i="30"/>
  <c r="CS224" i="30"/>
  <c r="CR224" i="30"/>
  <c r="CQ224" i="30"/>
  <c r="CP224" i="30"/>
  <c r="CO224" i="30"/>
  <c r="CN224" i="30"/>
  <c r="CM224" i="30"/>
  <c r="CL224" i="30"/>
  <c r="CK224" i="30"/>
  <c r="CJ224" i="30"/>
  <c r="CI224" i="30"/>
  <c r="CH224" i="30"/>
  <c r="CG224" i="30"/>
  <c r="CF224" i="30"/>
  <c r="CE224" i="30"/>
  <c r="CD224" i="30"/>
  <c r="CC224" i="30"/>
  <c r="CB224" i="30"/>
  <c r="CA224" i="30"/>
  <c r="BZ224" i="30"/>
  <c r="BY224" i="30"/>
  <c r="BX224" i="30"/>
  <c r="BW224" i="30"/>
  <c r="BV224" i="30"/>
  <c r="BU224" i="30"/>
  <c r="BT224" i="30"/>
  <c r="BS224" i="30"/>
  <c r="BR224" i="30"/>
  <c r="BQ224" i="30"/>
  <c r="BP224" i="30"/>
  <c r="BO224" i="30"/>
  <c r="BN224" i="30"/>
  <c r="BM224" i="30"/>
  <c r="BL224" i="30"/>
  <c r="BK224" i="30"/>
  <c r="BJ224" i="30"/>
  <c r="BI224" i="30"/>
  <c r="BH224" i="30"/>
  <c r="BG224" i="30"/>
  <c r="BF224" i="30"/>
  <c r="BE224" i="30"/>
  <c r="BD224" i="30"/>
  <c r="BC224" i="30"/>
  <c r="BB224" i="30"/>
  <c r="BA224" i="30"/>
  <c r="AZ224" i="30"/>
  <c r="AY224" i="30"/>
  <c r="AX224" i="30"/>
  <c r="AW224" i="30"/>
  <c r="AV224" i="30"/>
  <c r="AU224" i="30"/>
  <c r="AT224" i="30"/>
  <c r="AS224" i="30"/>
  <c r="AR224" i="30"/>
  <c r="AQ224" i="30"/>
  <c r="AP224" i="30"/>
  <c r="AO224" i="30"/>
  <c r="AN224" i="30"/>
  <c r="AM224" i="30"/>
  <c r="AL224" i="30"/>
  <c r="AK224" i="30"/>
  <c r="AJ224" i="30"/>
  <c r="AI224" i="30"/>
  <c r="AH224" i="30"/>
  <c r="AG224" i="30"/>
  <c r="AF224" i="30"/>
  <c r="AE224" i="30"/>
  <c r="AD224" i="30"/>
  <c r="AC224" i="30"/>
  <c r="AB224" i="30"/>
  <c r="AA224" i="30"/>
  <c r="Z224" i="30"/>
  <c r="Y224" i="30"/>
  <c r="X224" i="30"/>
  <c r="W224" i="30"/>
  <c r="V224" i="30"/>
  <c r="U224" i="30"/>
  <c r="T224" i="30"/>
  <c r="S224" i="30"/>
  <c r="R224" i="30"/>
  <c r="Q224" i="30"/>
  <c r="P224" i="30"/>
  <c r="O224" i="30"/>
  <c r="N224" i="30"/>
  <c r="M224" i="30"/>
  <c r="L224" i="30"/>
  <c r="K224" i="30"/>
  <c r="J224" i="30"/>
  <c r="I224" i="30"/>
  <c r="H224" i="30"/>
  <c r="G224" i="30"/>
  <c r="F224" i="30"/>
  <c r="E224" i="30"/>
  <c r="D224" i="30"/>
  <c r="C224" i="30"/>
  <c r="B224" i="30"/>
  <c r="A224" i="30"/>
  <c r="DH223" i="30"/>
  <c r="DG223" i="30"/>
  <c r="DF223" i="30"/>
  <c r="DE223" i="30"/>
  <c r="DD223" i="30"/>
  <c r="DC223" i="30"/>
  <c r="DB223" i="30"/>
  <c r="DA223" i="30"/>
  <c r="CZ223" i="30"/>
  <c r="CY223" i="30"/>
  <c r="CX223" i="30"/>
  <c r="CW223" i="30"/>
  <c r="CV223" i="30"/>
  <c r="CU223" i="30"/>
  <c r="CT223" i="30"/>
  <c r="CS223" i="30"/>
  <c r="CR223" i="30"/>
  <c r="CQ223" i="30"/>
  <c r="CP223" i="30"/>
  <c r="CO223" i="30"/>
  <c r="CN223" i="30"/>
  <c r="CM223" i="30"/>
  <c r="CL223" i="30"/>
  <c r="CK223" i="30"/>
  <c r="CJ223" i="30"/>
  <c r="CI223" i="30"/>
  <c r="CH223" i="30"/>
  <c r="CG223" i="30"/>
  <c r="CF223" i="30"/>
  <c r="CE223" i="30"/>
  <c r="CD223" i="30"/>
  <c r="CC223" i="30"/>
  <c r="CB223" i="30"/>
  <c r="CA223" i="30"/>
  <c r="BZ223" i="30"/>
  <c r="BY223" i="30"/>
  <c r="BX223" i="30"/>
  <c r="BW223" i="30"/>
  <c r="BV223" i="30"/>
  <c r="BU223" i="30"/>
  <c r="BT223" i="30"/>
  <c r="BS223" i="30"/>
  <c r="BR223" i="30"/>
  <c r="BQ223" i="30"/>
  <c r="BP223" i="30"/>
  <c r="BO223" i="30"/>
  <c r="BN223" i="30"/>
  <c r="BM223" i="30"/>
  <c r="BL223" i="30"/>
  <c r="BK223" i="30"/>
  <c r="BJ223" i="30"/>
  <c r="BI223" i="30"/>
  <c r="BH223" i="30"/>
  <c r="BG223" i="30"/>
  <c r="BF223" i="30"/>
  <c r="BE223" i="30"/>
  <c r="BD223" i="30"/>
  <c r="BC223" i="30"/>
  <c r="BB223" i="30"/>
  <c r="BA223" i="30"/>
  <c r="AZ223" i="30"/>
  <c r="AY223" i="30"/>
  <c r="AX223" i="30"/>
  <c r="AW223" i="30"/>
  <c r="AV223" i="30"/>
  <c r="AU223" i="30"/>
  <c r="AT223" i="30"/>
  <c r="AS223" i="30"/>
  <c r="AR223" i="30"/>
  <c r="AQ223" i="30"/>
  <c r="AP223" i="30"/>
  <c r="AO223" i="30"/>
  <c r="AN223" i="30"/>
  <c r="AM223" i="30"/>
  <c r="AL223" i="30"/>
  <c r="AK223" i="30"/>
  <c r="AJ223" i="30"/>
  <c r="AI223" i="30"/>
  <c r="AH223" i="30"/>
  <c r="AG223" i="30"/>
  <c r="AF223" i="30"/>
  <c r="AE223" i="30"/>
  <c r="AD223" i="30"/>
  <c r="AC223" i="30"/>
  <c r="AB223" i="30"/>
  <c r="AA223" i="30"/>
  <c r="Z223" i="30"/>
  <c r="Y223" i="30"/>
  <c r="X223" i="30"/>
  <c r="W223" i="30"/>
  <c r="V223" i="30"/>
  <c r="U223" i="30"/>
  <c r="T223" i="30"/>
  <c r="S223" i="30"/>
  <c r="R223" i="30"/>
  <c r="Q223" i="30"/>
  <c r="P223" i="30"/>
  <c r="O223" i="30"/>
  <c r="N223" i="30"/>
  <c r="M223" i="30"/>
  <c r="L223" i="30"/>
  <c r="K223" i="30"/>
  <c r="J223" i="30"/>
  <c r="I223" i="30"/>
  <c r="H223" i="30"/>
  <c r="G223" i="30"/>
  <c r="F223" i="30"/>
  <c r="E223" i="30"/>
  <c r="D223" i="30"/>
  <c r="C223" i="30"/>
  <c r="B223" i="30"/>
  <c r="A223" i="30"/>
  <c r="DH222" i="30"/>
  <c r="DG222" i="30"/>
  <c r="DF222" i="30"/>
  <c r="DE222" i="30"/>
  <c r="DD222" i="30"/>
  <c r="DC222" i="30"/>
  <c r="DB222" i="30"/>
  <c r="DA222" i="30"/>
  <c r="CZ222" i="30"/>
  <c r="CY222" i="30"/>
  <c r="CX222" i="30"/>
  <c r="CW222" i="30"/>
  <c r="CV222" i="30"/>
  <c r="CU222" i="30"/>
  <c r="CT222" i="30"/>
  <c r="CS222" i="30"/>
  <c r="CR222" i="30"/>
  <c r="CQ222" i="30"/>
  <c r="CP222" i="30"/>
  <c r="CO222" i="30"/>
  <c r="CN222" i="30"/>
  <c r="CM222" i="30"/>
  <c r="CL222" i="30"/>
  <c r="CK222" i="30"/>
  <c r="CJ222" i="30"/>
  <c r="CI222" i="30"/>
  <c r="CH222" i="30"/>
  <c r="CG222" i="30"/>
  <c r="CF222" i="30"/>
  <c r="CE222" i="30"/>
  <c r="CD222" i="30"/>
  <c r="CC222" i="30"/>
  <c r="CB222" i="30"/>
  <c r="CA222" i="30"/>
  <c r="BZ222" i="30"/>
  <c r="BY222" i="30"/>
  <c r="BX222" i="30"/>
  <c r="BW222" i="30"/>
  <c r="BV222" i="30"/>
  <c r="BU222" i="30"/>
  <c r="BT222" i="30"/>
  <c r="BS222" i="30"/>
  <c r="BR222" i="30"/>
  <c r="BQ222" i="30"/>
  <c r="BP222" i="30"/>
  <c r="BO222" i="30"/>
  <c r="BN222" i="30"/>
  <c r="BM222" i="30"/>
  <c r="BL222" i="30"/>
  <c r="BK222" i="30"/>
  <c r="BJ222" i="30"/>
  <c r="BI222" i="30"/>
  <c r="BH222" i="30"/>
  <c r="BG222" i="30"/>
  <c r="BF222" i="30"/>
  <c r="BE222" i="30"/>
  <c r="BD222" i="30"/>
  <c r="BC222" i="30"/>
  <c r="BB222" i="30"/>
  <c r="BA222" i="30"/>
  <c r="AZ222" i="30"/>
  <c r="AY222" i="30"/>
  <c r="AX222" i="30"/>
  <c r="AW222" i="30"/>
  <c r="AV222" i="30"/>
  <c r="AU222" i="30"/>
  <c r="AT222" i="30"/>
  <c r="AS222" i="30"/>
  <c r="AR222" i="30"/>
  <c r="AQ222" i="30"/>
  <c r="AP222" i="30"/>
  <c r="AO222" i="30"/>
  <c r="AN222" i="30"/>
  <c r="AM222" i="30"/>
  <c r="AL222" i="30"/>
  <c r="AK222" i="30"/>
  <c r="AJ222" i="30"/>
  <c r="AI222" i="30"/>
  <c r="AH222" i="30"/>
  <c r="AG222" i="30"/>
  <c r="AF222" i="30"/>
  <c r="AE222" i="30"/>
  <c r="AD222" i="30"/>
  <c r="AC222" i="30"/>
  <c r="AB222" i="30"/>
  <c r="AA222" i="30"/>
  <c r="Z222" i="30"/>
  <c r="Y222" i="30"/>
  <c r="X222" i="30"/>
  <c r="W222" i="30"/>
  <c r="V222" i="30"/>
  <c r="U222" i="30"/>
  <c r="T222" i="30"/>
  <c r="S222" i="30"/>
  <c r="R222" i="30"/>
  <c r="Q222" i="30"/>
  <c r="P222" i="30"/>
  <c r="O222" i="30"/>
  <c r="N222" i="30"/>
  <c r="M222" i="30"/>
  <c r="L222" i="30"/>
  <c r="K222" i="30"/>
  <c r="J222" i="30"/>
  <c r="I222" i="30"/>
  <c r="H222" i="30"/>
  <c r="G222" i="30"/>
  <c r="F222" i="30"/>
  <c r="E222" i="30"/>
  <c r="D222" i="30"/>
  <c r="C222" i="30"/>
  <c r="B222" i="30"/>
  <c r="A222" i="30"/>
  <c r="DH221" i="30"/>
  <c r="DG221" i="30"/>
  <c r="DF221" i="30"/>
  <c r="DE221" i="30"/>
  <c r="DD221" i="30"/>
  <c r="DC221" i="30"/>
  <c r="DB221" i="30"/>
  <c r="DA221" i="30"/>
  <c r="CZ221" i="30"/>
  <c r="CY221" i="30"/>
  <c r="CX221" i="30"/>
  <c r="CW221" i="30"/>
  <c r="CV221" i="30"/>
  <c r="CU221" i="30"/>
  <c r="CT221" i="30"/>
  <c r="CS221" i="30"/>
  <c r="CR221" i="30"/>
  <c r="CQ221" i="30"/>
  <c r="CP221" i="30"/>
  <c r="CO221" i="30"/>
  <c r="CN221" i="30"/>
  <c r="CM221" i="30"/>
  <c r="CL221" i="30"/>
  <c r="CK221" i="30"/>
  <c r="CJ221" i="30"/>
  <c r="CI221" i="30"/>
  <c r="CH221" i="30"/>
  <c r="CG221" i="30"/>
  <c r="CF221" i="30"/>
  <c r="CE221" i="30"/>
  <c r="CD221" i="30"/>
  <c r="CC221" i="30"/>
  <c r="CB221" i="30"/>
  <c r="CA221" i="30"/>
  <c r="BZ221" i="30"/>
  <c r="BY221" i="30"/>
  <c r="BX221" i="30"/>
  <c r="BW221" i="30"/>
  <c r="BV221" i="30"/>
  <c r="BU221" i="30"/>
  <c r="BT221" i="30"/>
  <c r="BS221" i="30"/>
  <c r="BR221" i="30"/>
  <c r="BQ221" i="30"/>
  <c r="BP221" i="30"/>
  <c r="BO221" i="30"/>
  <c r="BN221" i="30"/>
  <c r="BM221" i="30"/>
  <c r="BL221" i="30"/>
  <c r="BK221" i="30"/>
  <c r="BJ221" i="30"/>
  <c r="BI221" i="30"/>
  <c r="BH221" i="30"/>
  <c r="BG221" i="30"/>
  <c r="BF221" i="30"/>
  <c r="BE221" i="30"/>
  <c r="BD221" i="30"/>
  <c r="BC221" i="30"/>
  <c r="BB221" i="30"/>
  <c r="BA221" i="30"/>
  <c r="AZ221" i="30"/>
  <c r="AY221" i="30"/>
  <c r="AX221" i="30"/>
  <c r="AW221" i="30"/>
  <c r="AV221" i="30"/>
  <c r="AU221" i="30"/>
  <c r="AT221" i="30"/>
  <c r="AS221" i="30"/>
  <c r="AR221" i="30"/>
  <c r="AQ221" i="30"/>
  <c r="AP221" i="30"/>
  <c r="AO221" i="30"/>
  <c r="AN221" i="30"/>
  <c r="AM221" i="30"/>
  <c r="AL221" i="30"/>
  <c r="AK221" i="30"/>
  <c r="AJ221" i="30"/>
  <c r="AI221" i="30"/>
  <c r="AH221" i="30"/>
  <c r="AG221" i="30"/>
  <c r="AF221" i="30"/>
  <c r="AE221" i="30"/>
  <c r="AD221" i="30"/>
  <c r="AC221" i="30"/>
  <c r="AB221" i="30"/>
  <c r="AA221" i="30"/>
  <c r="Z221" i="30"/>
  <c r="Y221" i="30"/>
  <c r="X221" i="30"/>
  <c r="W221" i="30"/>
  <c r="V221" i="30"/>
  <c r="U221" i="30"/>
  <c r="T221" i="30"/>
  <c r="S221" i="30"/>
  <c r="R221" i="30"/>
  <c r="Q221" i="30"/>
  <c r="P221" i="30"/>
  <c r="O221" i="30"/>
  <c r="N221" i="30"/>
  <c r="M221" i="30"/>
  <c r="L221" i="30"/>
  <c r="K221" i="30"/>
  <c r="J221" i="30"/>
  <c r="I221" i="30"/>
  <c r="H221" i="30"/>
  <c r="G221" i="30"/>
  <c r="F221" i="30"/>
  <c r="E221" i="30"/>
  <c r="D221" i="30"/>
  <c r="C221" i="30"/>
  <c r="B221" i="30"/>
  <c r="A221" i="30"/>
  <c r="DH220" i="30"/>
  <c r="DG220" i="30"/>
  <c r="DF220" i="30"/>
  <c r="DE220" i="30"/>
  <c r="DD220" i="30"/>
  <c r="DC220" i="30"/>
  <c r="DB220" i="30"/>
  <c r="DA220" i="30"/>
  <c r="CZ220" i="30"/>
  <c r="CY220" i="30"/>
  <c r="CX220" i="30"/>
  <c r="CW220" i="30"/>
  <c r="CV220" i="30"/>
  <c r="CU220" i="30"/>
  <c r="CT220" i="30"/>
  <c r="CS220" i="30"/>
  <c r="CR220" i="30"/>
  <c r="CQ220" i="30"/>
  <c r="CP220" i="30"/>
  <c r="CO220" i="30"/>
  <c r="CN220" i="30"/>
  <c r="CM220" i="30"/>
  <c r="CL220" i="30"/>
  <c r="CK220" i="30"/>
  <c r="CJ220" i="30"/>
  <c r="CI220" i="30"/>
  <c r="CH220" i="30"/>
  <c r="CG220" i="30"/>
  <c r="CF220" i="30"/>
  <c r="CE220" i="30"/>
  <c r="CD220" i="30"/>
  <c r="CC220" i="30"/>
  <c r="CB220" i="30"/>
  <c r="CA220" i="30"/>
  <c r="BZ220" i="30"/>
  <c r="BY220" i="30"/>
  <c r="BX220" i="30"/>
  <c r="BW220" i="30"/>
  <c r="BV220" i="30"/>
  <c r="BU220" i="30"/>
  <c r="BT220" i="30"/>
  <c r="BS220" i="30"/>
  <c r="BR220" i="30"/>
  <c r="BQ220" i="30"/>
  <c r="BP220" i="30"/>
  <c r="BO220" i="30"/>
  <c r="BN220" i="30"/>
  <c r="BM220" i="30"/>
  <c r="BL220" i="30"/>
  <c r="BK220" i="30"/>
  <c r="BJ220" i="30"/>
  <c r="BI220" i="30"/>
  <c r="BH220" i="30"/>
  <c r="BG220" i="30"/>
  <c r="BF220" i="30"/>
  <c r="BE220" i="30"/>
  <c r="BD220" i="30"/>
  <c r="BC220" i="30"/>
  <c r="BB220" i="30"/>
  <c r="BA220" i="30"/>
  <c r="AZ220" i="30"/>
  <c r="AY220" i="30"/>
  <c r="AX220" i="30"/>
  <c r="AW220" i="30"/>
  <c r="AV220" i="30"/>
  <c r="AU220" i="30"/>
  <c r="AT220" i="30"/>
  <c r="AS220" i="30"/>
  <c r="AR220" i="30"/>
  <c r="AQ220" i="30"/>
  <c r="AP220" i="30"/>
  <c r="AO220" i="30"/>
  <c r="AN220" i="30"/>
  <c r="AM220" i="30"/>
  <c r="AL220" i="30"/>
  <c r="AK220" i="30"/>
  <c r="AJ220" i="30"/>
  <c r="AI220" i="30"/>
  <c r="AH220" i="30"/>
  <c r="AG220" i="30"/>
  <c r="AF220" i="30"/>
  <c r="AE220" i="30"/>
  <c r="AD220" i="30"/>
  <c r="AC220" i="30"/>
  <c r="AB220" i="30"/>
  <c r="AA220" i="30"/>
  <c r="Z220" i="30"/>
  <c r="Y220" i="30"/>
  <c r="X220" i="30"/>
  <c r="W220" i="30"/>
  <c r="V220" i="30"/>
  <c r="U220" i="30"/>
  <c r="T220" i="30"/>
  <c r="S220" i="30"/>
  <c r="R220" i="30"/>
  <c r="Q220" i="30"/>
  <c r="P220" i="30"/>
  <c r="O220" i="30"/>
  <c r="N220" i="30"/>
  <c r="M220" i="30"/>
  <c r="L220" i="30"/>
  <c r="K220" i="30"/>
  <c r="J220" i="30"/>
  <c r="I220" i="30"/>
  <c r="H220" i="30"/>
  <c r="G220" i="30"/>
  <c r="F220" i="30"/>
  <c r="E220" i="30"/>
  <c r="D220" i="30"/>
  <c r="C220" i="30"/>
  <c r="B220" i="30"/>
  <c r="A220" i="30"/>
  <c r="DH219" i="30"/>
  <c r="DG219" i="30"/>
  <c r="DF219" i="30"/>
  <c r="DE219" i="30"/>
  <c r="DD219" i="30"/>
  <c r="DC219" i="30"/>
  <c r="DB219" i="30"/>
  <c r="DA219" i="30"/>
  <c r="CZ219" i="30"/>
  <c r="CY219" i="30"/>
  <c r="CX219" i="30"/>
  <c r="CW219" i="30"/>
  <c r="CV219" i="30"/>
  <c r="CU219" i="30"/>
  <c r="CT219" i="30"/>
  <c r="CS219" i="30"/>
  <c r="CR219" i="30"/>
  <c r="CQ219" i="30"/>
  <c r="CP219" i="30"/>
  <c r="CO219" i="30"/>
  <c r="CN219" i="30"/>
  <c r="CM219" i="30"/>
  <c r="CL219" i="30"/>
  <c r="CK219" i="30"/>
  <c r="CJ219" i="30"/>
  <c r="CI219" i="30"/>
  <c r="CH219" i="30"/>
  <c r="CG219" i="30"/>
  <c r="CF219" i="30"/>
  <c r="CE219" i="30"/>
  <c r="CD219" i="30"/>
  <c r="CC219" i="30"/>
  <c r="CB219" i="30"/>
  <c r="CA219" i="30"/>
  <c r="BZ219" i="30"/>
  <c r="BY219" i="30"/>
  <c r="BX219" i="30"/>
  <c r="BW219" i="30"/>
  <c r="BV219" i="30"/>
  <c r="BU219" i="30"/>
  <c r="BT219" i="30"/>
  <c r="BS219" i="30"/>
  <c r="BR219" i="30"/>
  <c r="BQ219" i="30"/>
  <c r="BP219" i="30"/>
  <c r="BO219" i="30"/>
  <c r="BN219" i="30"/>
  <c r="BM219" i="30"/>
  <c r="BL219" i="30"/>
  <c r="BK219" i="30"/>
  <c r="BJ219" i="30"/>
  <c r="BI219" i="30"/>
  <c r="BH219" i="30"/>
  <c r="BG219" i="30"/>
  <c r="BF219" i="30"/>
  <c r="BE219" i="30"/>
  <c r="BD219" i="30"/>
  <c r="BC219" i="30"/>
  <c r="BB219" i="30"/>
  <c r="BA219" i="30"/>
  <c r="AZ219" i="30"/>
  <c r="AY219" i="30"/>
  <c r="AX219" i="30"/>
  <c r="AW219" i="30"/>
  <c r="AV219" i="30"/>
  <c r="AU219" i="30"/>
  <c r="AT219" i="30"/>
  <c r="AS219" i="30"/>
  <c r="AR219" i="30"/>
  <c r="AQ219" i="30"/>
  <c r="AP219" i="30"/>
  <c r="AO219" i="30"/>
  <c r="AN219" i="30"/>
  <c r="AM219" i="30"/>
  <c r="AL219" i="30"/>
  <c r="AK219" i="30"/>
  <c r="AJ219" i="30"/>
  <c r="AI219" i="30"/>
  <c r="AH219" i="30"/>
  <c r="AG219" i="30"/>
  <c r="AF219" i="30"/>
  <c r="AE219" i="30"/>
  <c r="AD219" i="30"/>
  <c r="AC219" i="30"/>
  <c r="AB219" i="30"/>
  <c r="AA219" i="30"/>
  <c r="Z219" i="30"/>
  <c r="Y219" i="30"/>
  <c r="X219" i="30"/>
  <c r="W219" i="30"/>
  <c r="V219" i="30"/>
  <c r="U219" i="30"/>
  <c r="T219" i="30"/>
  <c r="S219" i="30"/>
  <c r="R219" i="30"/>
  <c r="Q219" i="30"/>
  <c r="P219" i="30"/>
  <c r="O219" i="30"/>
  <c r="N219" i="30"/>
  <c r="M219" i="30"/>
  <c r="L219" i="30"/>
  <c r="K219" i="30"/>
  <c r="J219" i="30"/>
  <c r="I219" i="30"/>
  <c r="H219" i="30"/>
  <c r="G219" i="30"/>
  <c r="F219" i="30"/>
  <c r="E219" i="30"/>
  <c r="D219" i="30"/>
  <c r="C219" i="30"/>
  <c r="B219" i="30"/>
  <c r="A219" i="30"/>
  <c r="DH218" i="30"/>
  <c r="DG218" i="30"/>
  <c r="DF218" i="30"/>
  <c r="DE218" i="30"/>
  <c r="DD218" i="30"/>
  <c r="DC218" i="30"/>
  <c r="DB218" i="30"/>
  <c r="DA218" i="30"/>
  <c r="CZ218" i="30"/>
  <c r="CY218" i="30"/>
  <c r="CX218" i="30"/>
  <c r="CW218" i="30"/>
  <c r="CV218" i="30"/>
  <c r="CU218" i="30"/>
  <c r="CT218" i="30"/>
  <c r="CS218" i="30"/>
  <c r="CR218" i="30"/>
  <c r="CQ218" i="30"/>
  <c r="CP218" i="30"/>
  <c r="CO218" i="30"/>
  <c r="CN218" i="30"/>
  <c r="CM218" i="30"/>
  <c r="CL218" i="30"/>
  <c r="CK218" i="30"/>
  <c r="CJ218" i="30"/>
  <c r="CI218" i="30"/>
  <c r="CH218" i="30"/>
  <c r="CG218" i="30"/>
  <c r="CF218" i="30"/>
  <c r="CE218" i="30"/>
  <c r="CD218" i="30"/>
  <c r="CC218" i="30"/>
  <c r="CB218" i="30"/>
  <c r="CA218" i="30"/>
  <c r="BZ218" i="30"/>
  <c r="BY218" i="30"/>
  <c r="BX218" i="30"/>
  <c r="BW218" i="30"/>
  <c r="BV218" i="30"/>
  <c r="BU218" i="30"/>
  <c r="BT218" i="30"/>
  <c r="BS218" i="30"/>
  <c r="BR218" i="30"/>
  <c r="BQ218" i="30"/>
  <c r="BP218" i="30"/>
  <c r="BO218" i="30"/>
  <c r="BN218" i="30"/>
  <c r="BM218" i="30"/>
  <c r="BL218" i="30"/>
  <c r="BK218" i="30"/>
  <c r="BJ218" i="30"/>
  <c r="BI218" i="30"/>
  <c r="BH218" i="30"/>
  <c r="BG218" i="30"/>
  <c r="BF218" i="30"/>
  <c r="BE218" i="30"/>
  <c r="BD218" i="30"/>
  <c r="BC218" i="30"/>
  <c r="BB218" i="30"/>
  <c r="BA218" i="30"/>
  <c r="AZ218" i="30"/>
  <c r="AY218" i="30"/>
  <c r="AX218" i="30"/>
  <c r="AW218" i="30"/>
  <c r="AV218" i="30"/>
  <c r="AU218" i="30"/>
  <c r="AT218" i="30"/>
  <c r="AS218" i="30"/>
  <c r="AR218" i="30"/>
  <c r="AQ218" i="30"/>
  <c r="AP218" i="30"/>
  <c r="AO218" i="30"/>
  <c r="AN218" i="30"/>
  <c r="AM218" i="30"/>
  <c r="AL218" i="30"/>
  <c r="AK218" i="30"/>
  <c r="AJ218" i="30"/>
  <c r="AI218" i="30"/>
  <c r="AH218" i="30"/>
  <c r="AG218" i="30"/>
  <c r="AF218" i="30"/>
  <c r="AE218" i="30"/>
  <c r="AD218" i="30"/>
  <c r="AC218" i="30"/>
  <c r="AB218" i="30"/>
  <c r="AA218" i="30"/>
  <c r="Z218" i="30"/>
  <c r="Y218" i="30"/>
  <c r="X218" i="30"/>
  <c r="W218" i="30"/>
  <c r="V218" i="30"/>
  <c r="U218" i="30"/>
  <c r="T218" i="30"/>
  <c r="S218" i="30"/>
  <c r="R218" i="30"/>
  <c r="Q218" i="30"/>
  <c r="P218" i="30"/>
  <c r="O218" i="30"/>
  <c r="N218" i="30"/>
  <c r="M218" i="30"/>
  <c r="L218" i="30"/>
  <c r="K218" i="30"/>
  <c r="J218" i="30"/>
  <c r="I218" i="30"/>
  <c r="H218" i="30"/>
  <c r="G218" i="30"/>
  <c r="F218" i="30"/>
  <c r="E218" i="30"/>
  <c r="D218" i="30"/>
  <c r="C218" i="30"/>
  <c r="B218" i="30"/>
  <c r="A218" i="30"/>
  <c r="DH217" i="30"/>
  <c r="DG217" i="30"/>
  <c r="DF217" i="30"/>
  <c r="DE217" i="30"/>
  <c r="DD217" i="30"/>
  <c r="DC217" i="30"/>
  <c r="DB217" i="30"/>
  <c r="DA217" i="30"/>
  <c r="CZ217" i="30"/>
  <c r="CY217" i="30"/>
  <c r="CX217" i="30"/>
  <c r="CW217" i="30"/>
  <c r="CV217" i="30"/>
  <c r="CU217" i="30"/>
  <c r="CT217" i="30"/>
  <c r="CS217" i="30"/>
  <c r="CR217" i="30"/>
  <c r="CQ217" i="30"/>
  <c r="CP217" i="30"/>
  <c r="CO217" i="30"/>
  <c r="CN217" i="30"/>
  <c r="CM217" i="30"/>
  <c r="CL217" i="30"/>
  <c r="CK217" i="30"/>
  <c r="CJ217" i="30"/>
  <c r="CI217" i="30"/>
  <c r="CH217" i="30"/>
  <c r="CG217" i="30"/>
  <c r="CF217" i="30"/>
  <c r="CE217" i="30"/>
  <c r="CD217" i="30"/>
  <c r="CC217" i="30"/>
  <c r="CB217" i="30"/>
  <c r="CA217" i="30"/>
  <c r="BZ217" i="30"/>
  <c r="BY217" i="30"/>
  <c r="BX217" i="30"/>
  <c r="BW217" i="30"/>
  <c r="BV217" i="30"/>
  <c r="BU217" i="30"/>
  <c r="BT217" i="30"/>
  <c r="BS217" i="30"/>
  <c r="BR217" i="30"/>
  <c r="BQ217" i="30"/>
  <c r="BP217" i="30"/>
  <c r="BO217" i="30"/>
  <c r="BN217" i="30"/>
  <c r="BM217" i="30"/>
  <c r="BL217" i="30"/>
  <c r="BK217" i="30"/>
  <c r="BJ217" i="30"/>
  <c r="BI217" i="30"/>
  <c r="BH217" i="30"/>
  <c r="BG217" i="30"/>
  <c r="BF217" i="30"/>
  <c r="BE217" i="30"/>
  <c r="BD217" i="30"/>
  <c r="BC217" i="30"/>
  <c r="BB217" i="30"/>
  <c r="BA217" i="30"/>
  <c r="AZ217" i="30"/>
  <c r="AY217" i="30"/>
  <c r="AX217" i="30"/>
  <c r="AW217" i="30"/>
  <c r="AV217" i="30"/>
  <c r="AU217" i="30"/>
  <c r="AT217" i="30"/>
  <c r="AS217" i="30"/>
  <c r="AR217" i="30"/>
  <c r="AQ217" i="30"/>
  <c r="AP217" i="30"/>
  <c r="AO217" i="30"/>
  <c r="AN217" i="30"/>
  <c r="AM217" i="30"/>
  <c r="AL217" i="30"/>
  <c r="AK217" i="30"/>
  <c r="AJ217" i="30"/>
  <c r="AI217" i="30"/>
  <c r="AH217" i="30"/>
  <c r="AG217" i="30"/>
  <c r="AF217" i="30"/>
  <c r="AE217" i="30"/>
  <c r="AD217" i="30"/>
  <c r="AC217" i="30"/>
  <c r="AB217" i="30"/>
  <c r="AA217" i="30"/>
  <c r="Z217" i="30"/>
  <c r="Y217" i="30"/>
  <c r="X217" i="30"/>
  <c r="W217" i="30"/>
  <c r="V217" i="30"/>
  <c r="U217" i="30"/>
  <c r="T217" i="30"/>
  <c r="S217" i="30"/>
  <c r="R217" i="30"/>
  <c r="Q217" i="30"/>
  <c r="P217" i="30"/>
  <c r="O217" i="30"/>
  <c r="N217" i="30"/>
  <c r="M217" i="30"/>
  <c r="L217" i="30"/>
  <c r="K217" i="30"/>
  <c r="J217" i="30"/>
  <c r="I217" i="30"/>
  <c r="H217" i="30"/>
  <c r="G217" i="30"/>
  <c r="F217" i="30"/>
  <c r="E217" i="30"/>
  <c r="D217" i="30"/>
  <c r="C217" i="30"/>
  <c r="B217" i="30"/>
  <c r="A217" i="30"/>
  <c r="DH216" i="30"/>
  <c r="DG216" i="30"/>
  <c r="DF216" i="30"/>
  <c r="DE216" i="30"/>
  <c r="DD216" i="30"/>
  <c r="DC216" i="30"/>
  <c r="DB216" i="30"/>
  <c r="DA216" i="30"/>
  <c r="CZ216" i="30"/>
  <c r="CY216" i="30"/>
  <c r="CX216" i="30"/>
  <c r="CW216" i="30"/>
  <c r="CV216" i="30"/>
  <c r="CU216" i="30"/>
  <c r="CT216" i="30"/>
  <c r="CS216" i="30"/>
  <c r="CR216" i="30"/>
  <c r="CQ216" i="30"/>
  <c r="CP216" i="30"/>
  <c r="CO216" i="30"/>
  <c r="CN216" i="30"/>
  <c r="CM216" i="30"/>
  <c r="CL216" i="30"/>
  <c r="CK216" i="30"/>
  <c r="CJ216" i="30"/>
  <c r="CI216" i="30"/>
  <c r="CH216" i="30"/>
  <c r="CG216" i="30"/>
  <c r="CF216" i="30"/>
  <c r="CE216" i="30"/>
  <c r="CD216" i="30"/>
  <c r="CC216" i="30"/>
  <c r="CB216" i="30"/>
  <c r="CA216" i="30"/>
  <c r="BZ216" i="30"/>
  <c r="BY216" i="30"/>
  <c r="BX216" i="30"/>
  <c r="BW216" i="30"/>
  <c r="BV216" i="30"/>
  <c r="BU216" i="30"/>
  <c r="BT216" i="30"/>
  <c r="BS216" i="30"/>
  <c r="BR216" i="30"/>
  <c r="BQ216" i="30"/>
  <c r="BP216" i="30"/>
  <c r="BO216" i="30"/>
  <c r="BN216" i="30"/>
  <c r="BM216" i="30"/>
  <c r="BL216" i="30"/>
  <c r="BK216" i="30"/>
  <c r="BJ216" i="30"/>
  <c r="BI216" i="30"/>
  <c r="BH216" i="30"/>
  <c r="BG216" i="30"/>
  <c r="BF216" i="30"/>
  <c r="BE216" i="30"/>
  <c r="BD216" i="30"/>
  <c r="BC216" i="30"/>
  <c r="BB216" i="30"/>
  <c r="BA216" i="30"/>
  <c r="AZ216" i="30"/>
  <c r="AY216" i="30"/>
  <c r="AX216" i="30"/>
  <c r="AW216" i="30"/>
  <c r="AV216" i="30"/>
  <c r="AU216" i="30"/>
  <c r="AT216" i="30"/>
  <c r="AS216" i="30"/>
  <c r="AR216" i="30"/>
  <c r="AQ216" i="30"/>
  <c r="AP216" i="30"/>
  <c r="AO216" i="30"/>
  <c r="AN216" i="30"/>
  <c r="AM216" i="30"/>
  <c r="AL216" i="30"/>
  <c r="AK216" i="30"/>
  <c r="AJ216" i="30"/>
  <c r="AI216" i="30"/>
  <c r="AH216" i="30"/>
  <c r="AG216" i="30"/>
  <c r="AF216" i="30"/>
  <c r="AE216" i="30"/>
  <c r="AD216" i="30"/>
  <c r="AC216" i="30"/>
  <c r="AB216" i="30"/>
  <c r="AA216" i="30"/>
  <c r="Z216" i="30"/>
  <c r="Y216" i="30"/>
  <c r="X216" i="30"/>
  <c r="W216" i="30"/>
  <c r="V216" i="30"/>
  <c r="U216" i="30"/>
  <c r="T216" i="30"/>
  <c r="S216" i="30"/>
  <c r="R216" i="30"/>
  <c r="Q216" i="30"/>
  <c r="P216" i="30"/>
  <c r="O216" i="30"/>
  <c r="N216" i="30"/>
  <c r="M216" i="30"/>
  <c r="L216" i="30"/>
  <c r="K216" i="30"/>
  <c r="J216" i="30"/>
  <c r="I216" i="30"/>
  <c r="H216" i="30"/>
  <c r="G216" i="30"/>
  <c r="F216" i="30"/>
  <c r="E216" i="30"/>
  <c r="D216" i="30"/>
  <c r="C216" i="30"/>
  <c r="B216" i="30"/>
  <c r="A216" i="30"/>
  <c r="DH215" i="30"/>
  <c r="DG215" i="30"/>
  <c r="DF215" i="30"/>
  <c r="DE215" i="30"/>
  <c r="DD215" i="30"/>
  <c r="DC215" i="30"/>
  <c r="DB215" i="30"/>
  <c r="DA215" i="30"/>
  <c r="CZ215" i="30"/>
  <c r="CY215" i="30"/>
  <c r="CX215" i="30"/>
  <c r="CW215" i="30"/>
  <c r="CV215" i="30"/>
  <c r="CU215" i="30"/>
  <c r="CT215" i="30"/>
  <c r="CS215" i="30"/>
  <c r="CR215" i="30"/>
  <c r="CQ215" i="30"/>
  <c r="CP215" i="30"/>
  <c r="CO215" i="30"/>
  <c r="CN215" i="30"/>
  <c r="CM215" i="30"/>
  <c r="CL215" i="30"/>
  <c r="CK215" i="30"/>
  <c r="CJ215" i="30"/>
  <c r="CI215" i="30"/>
  <c r="CH215" i="30"/>
  <c r="CG215" i="30"/>
  <c r="CF215" i="30"/>
  <c r="CE215" i="30"/>
  <c r="CD215" i="30"/>
  <c r="CC215" i="30"/>
  <c r="CB215" i="30"/>
  <c r="CA215" i="30"/>
  <c r="BZ215" i="30"/>
  <c r="BY215" i="30"/>
  <c r="BX215" i="30"/>
  <c r="BW215" i="30"/>
  <c r="BV215" i="30"/>
  <c r="BU215" i="30"/>
  <c r="BT215" i="30"/>
  <c r="BS215" i="30"/>
  <c r="BR215" i="30"/>
  <c r="BQ215" i="30"/>
  <c r="BP215" i="30"/>
  <c r="BO215" i="30"/>
  <c r="BN215" i="30"/>
  <c r="BM215" i="30"/>
  <c r="BL215" i="30"/>
  <c r="BK215" i="30"/>
  <c r="BJ215" i="30"/>
  <c r="BI215" i="30"/>
  <c r="BH215" i="30"/>
  <c r="BG215" i="30"/>
  <c r="BF215" i="30"/>
  <c r="BE215" i="30"/>
  <c r="BD215" i="30"/>
  <c r="BC215" i="30"/>
  <c r="BB215" i="30"/>
  <c r="BA215" i="30"/>
  <c r="AZ215" i="30"/>
  <c r="AY215" i="30"/>
  <c r="AX215" i="30"/>
  <c r="AW215" i="30"/>
  <c r="AV215" i="30"/>
  <c r="AU215" i="30"/>
  <c r="AT215" i="30"/>
  <c r="AS215" i="30"/>
  <c r="AR215" i="30"/>
  <c r="AQ215" i="30"/>
  <c r="AP215" i="30"/>
  <c r="AO215" i="30"/>
  <c r="AN215" i="30"/>
  <c r="AM215" i="30"/>
  <c r="AL215" i="30"/>
  <c r="AK215" i="30"/>
  <c r="AJ215" i="30"/>
  <c r="AI215" i="30"/>
  <c r="AH215" i="30"/>
  <c r="AG215" i="30"/>
  <c r="AF215" i="30"/>
  <c r="AE215" i="30"/>
  <c r="AD215" i="30"/>
  <c r="AC215" i="30"/>
  <c r="AB215" i="30"/>
  <c r="AA215" i="30"/>
  <c r="Z215" i="30"/>
  <c r="Y215" i="30"/>
  <c r="X215" i="30"/>
  <c r="W215" i="30"/>
  <c r="V215" i="30"/>
  <c r="U215" i="30"/>
  <c r="T215" i="30"/>
  <c r="S215" i="30"/>
  <c r="R215" i="30"/>
  <c r="Q215" i="30"/>
  <c r="P215" i="30"/>
  <c r="O215" i="30"/>
  <c r="N215" i="30"/>
  <c r="M215" i="30"/>
  <c r="L215" i="30"/>
  <c r="K215" i="30"/>
  <c r="J215" i="30"/>
  <c r="I215" i="30"/>
  <c r="H215" i="30"/>
  <c r="G215" i="30"/>
  <c r="F215" i="30"/>
  <c r="E215" i="30"/>
  <c r="D215" i="30"/>
  <c r="C215" i="30"/>
  <c r="B215" i="30"/>
  <c r="A215" i="30"/>
  <c r="DH214" i="30"/>
  <c r="DG214" i="30"/>
  <c r="DF214" i="30"/>
  <c r="DE214" i="30"/>
  <c r="DD214" i="30"/>
  <c r="DC214" i="30"/>
  <c r="DB214" i="30"/>
  <c r="DA214" i="30"/>
  <c r="CZ214" i="30"/>
  <c r="CY214" i="30"/>
  <c r="CX214" i="30"/>
  <c r="CW214" i="30"/>
  <c r="CV214" i="30"/>
  <c r="CU214" i="30"/>
  <c r="CT214" i="30"/>
  <c r="CS214" i="30"/>
  <c r="CR214" i="30"/>
  <c r="CQ214" i="30"/>
  <c r="CP214" i="30"/>
  <c r="CO214" i="30"/>
  <c r="CN214" i="30"/>
  <c r="CM214" i="30"/>
  <c r="CL214" i="30"/>
  <c r="CK214" i="30"/>
  <c r="CJ214" i="30"/>
  <c r="CI214" i="30"/>
  <c r="CH214" i="30"/>
  <c r="CG214" i="30"/>
  <c r="CF214" i="30"/>
  <c r="CE214" i="30"/>
  <c r="CD214" i="30"/>
  <c r="CC214" i="30"/>
  <c r="CB214" i="30"/>
  <c r="CA214" i="30"/>
  <c r="BZ214" i="30"/>
  <c r="BY214" i="30"/>
  <c r="BX214" i="30"/>
  <c r="BW214" i="30"/>
  <c r="BV214" i="30"/>
  <c r="BU214" i="30"/>
  <c r="BT214" i="30"/>
  <c r="BS214" i="30"/>
  <c r="BR214" i="30"/>
  <c r="BQ214" i="30"/>
  <c r="BP214" i="30"/>
  <c r="BO214" i="30"/>
  <c r="BN214" i="30"/>
  <c r="BM214" i="30"/>
  <c r="BL214" i="30"/>
  <c r="BK214" i="30"/>
  <c r="BJ214" i="30"/>
  <c r="BI214" i="30"/>
  <c r="BH214" i="30"/>
  <c r="BG214" i="30"/>
  <c r="BF214" i="30"/>
  <c r="BE214" i="30"/>
  <c r="BD214" i="30"/>
  <c r="BC214" i="30"/>
  <c r="BB214" i="30"/>
  <c r="BA214" i="30"/>
  <c r="AZ214" i="30"/>
  <c r="AY214" i="30"/>
  <c r="AX214" i="30"/>
  <c r="AW214" i="30"/>
  <c r="AV214" i="30"/>
  <c r="AU214" i="30"/>
  <c r="AT214" i="30"/>
  <c r="AS214" i="30"/>
  <c r="AR214" i="30"/>
  <c r="AQ214" i="30"/>
  <c r="AP214" i="30"/>
  <c r="AO214" i="30"/>
  <c r="AN214" i="30"/>
  <c r="AM214" i="30"/>
  <c r="AL214" i="30"/>
  <c r="AK214" i="30"/>
  <c r="AJ214" i="30"/>
  <c r="AI214" i="30"/>
  <c r="AH214" i="30"/>
  <c r="AG214" i="30"/>
  <c r="AF214" i="30"/>
  <c r="AE214" i="30"/>
  <c r="AD214" i="30"/>
  <c r="AC214" i="30"/>
  <c r="AB214" i="30"/>
  <c r="AA214" i="30"/>
  <c r="Z214" i="30"/>
  <c r="Y214" i="30"/>
  <c r="X214" i="30"/>
  <c r="W214" i="30"/>
  <c r="V214" i="30"/>
  <c r="U214" i="30"/>
  <c r="T214" i="30"/>
  <c r="S214" i="30"/>
  <c r="R214" i="30"/>
  <c r="Q214" i="30"/>
  <c r="P214" i="30"/>
  <c r="O214" i="30"/>
  <c r="N214" i="30"/>
  <c r="M214" i="30"/>
  <c r="L214" i="30"/>
  <c r="K214" i="30"/>
  <c r="J214" i="30"/>
  <c r="I214" i="30"/>
  <c r="H214" i="30"/>
  <c r="G214" i="30"/>
  <c r="F214" i="30"/>
  <c r="E214" i="30"/>
  <c r="D214" i="30"/>
  <c r="C214" i="30"/>
  <c r="B214" i="30"/>
  <c r="A214" i="30"/>
  <c r="DH213" i="30"/>
  <c r="DG213" i="30"/>
  <c r="DF213" i="30"/>
  <c r="DE213" i="30"/>
  <c r="DD213" i="30"/>
  <c r="DC213" i="30"/>
  <c r="DB213" i="30"/>
  <c r="DA213" i="30"/>
  <c r="CZ213" i="30"/>
  <c r="CY213" i="30"/>
  <c r="CX213" i="30"/>
  <c r="CW213" i="30"/>
  <c r="CV213" i="30"/>
  <c r="CU213" i="30"/>
  <c r="CT213" i="30"/>
  <c r="CS213" i="30"/>
  <c r="CR213" i="30"/>
  <c r="CQ213" i="30"/>
  <c r="CP213" i="30"/>
  <c r="CO213" i="30"/>
  <c r="CN213" i="30"/>
  <c r="CM213" i="30"/>
  <c r="CL213" i="30"/>
  <c r="CK213" i="30"/>
  <c r="CJ213" i="30"/>
  <c r="CI213" i="30"/>
  <c r="CH213" i="30"/>
  <c r="CG213" i="30"/>
  <c r="CF213" i="30"/>
  <c r="CE213" i="30"/>
  <c r="CD213" i="30"/>
  <c r="CC213" i="30"/>
  <c r="CB213" i="30"/>
  <c r="CA213" i="30"/>
  <c r="BZ213" i="30"/>
  <c r="BY213" i="30"/>
  <c r="BX213" i="30"/>
  <c r="BW213" i="30"/>
  <c r="BV213" i="30"/>
  <c r="BU213" i="30"/>
  <c r="BT213" i="30"/>
  <c r="BS213" i="30"/>
  <c r="BR213" i="30"/>
  <c r="BQ213" i="30"/>
  <c r="BP213" i="30"/>
  <c r="BO213" i="30"/>
  <c r="BN213" i="30"/>
  <c r="BM213" i="30"/>
  <c r="BL213" i="30"/>
  <c r="BK213" i="30"/>
  <c r="BJ213" i="30"/>
  <c r="BI213" i="30"/>
  <c r="BH213" i="30"/>
  <c r="BG213" i="30"/>
  <c r="BF213" i="30"/>
  <c r="BE213" i="30"/>
  <c r="BD213" i="30"/>
  <c r="BC213" i="30"/>
  <c r="BB213" i="30"/>
  <c r="BA213" i="30"/>
  <c r="AZ213" i="30"/>
  <c r="AY213" i="30"/>
  <c r="AX213" i="30"/>
  <c r="AW213" i="30"/>
  <c r="AV213" i="30"/>
  <c r="AU213" i="30"/>
  <c r="AT213" i="30"/>
  <c r="AS213" i="30"/>
  <c r="AR213" i="30"/>
  <c r="AQ213" i="30"/>
  <c r="AP213" i="30"/>
  <c r="AO213" i="30"/>
  <c r="AN213" i="30"/>
  <c r="AM213" i="30"/>
  <c r="AL213" i="30"/>
  <c r="AK213" i="30"/>
  <c r="AJ213" i="30"/>
  <c r="AI213" i="30"/>
  <c r="AH213" i="30"/>
  <c r="AG213" i="30"/>
  <c r="AF213" i="30"/>
  <c r="AE213" i="30"/>
  <c r="AD213" i="30"/>
  <c r="AC213" i="30"/>
  <c r="AB213" i="30"/>
  <c r="AA213" i="30"/>
  <c r="Z213" i="30"/>
  <c r="Y213" i="30"/>
  <c r="X213" i="30"/>
  <c r="W213" i="30"/>
  <c r="V213" i="30"/>
  <c r="U213" i="30"/>
  <c r="T213" i="30"/>
  <c r="S213" i="30"/>
  <c r="R213" i="30"/>
  <c r="Q213" i="30"/>
  <c r="P213" i="30"/>
  <c r="O213" i="30"/>
  <c r="N213" i="30"/>
  <c r="M213" i="30"/>
  <c r="L213" i="30"/>
  <c r="K213" i="30"/>
  <c r="J213" i="30"/>
  <c r="I213" i="30"/>
  <c r="H213" i="30"/>
  <c r="G213" i="30"/>
  <c r="F213" i="30"/>
  <c r="E213" i="30"/>
  <c r="D213" i="30"/>
  <c r="C213" i="30"/>
  <c r="B213" i="30"/>
  <c r="A213" i="30"/>
  <c r="DH212" i="30"/>
  <c r="DG212" i="30"/>
  <c r="DF212" i="30"/>
  <c r="DE212" i="30"/>
  <c r="DD212" i="30"/>
  <c r="DC212" i="30"/>
  <c r="DB212" i="30"/>
  <c r="DA212" i="30"/>
  <c r="CZ212" i="30"/>
  <c r="CY212" i="30"/>
  <c r="CX212" i="30"/>
  <c r="CW212" i="30"/>
  <c r="CV212" i="30"/>
  <c r="CU212" i="30"/>
  <c r="CT212" i="30"/>
  <c r="CS212" i="30"/>
  <c r="CR212" i="30"/>
  <c r="CQ212" i="30"/>
  <c r="CP212" i="30"/>
  <c r="CO212" i="30"/>
  <c r="CN212" i="30"/>
  <c r="CM212" i="30"/>
  <c r="CL212" i="30"/>
  <c r="CK212" i="30"/>
  <c r="CJ212" i="30"/>
  <c r="CI212" i="30"/>
  <c r="CH212" i="30"/>
  <c r="CG212" i="30"/>
  <c r="CF212" i="30"/>
  <c r="CE212" i="30"/>
  <c r="CD212" i="30"/>
  <c r="CC212" i="30"/>
  <c r="CB212" i="30"/>
  <c r="CA212" i="30"/>
  <c r="BZ212" i="30"/>
  <c r="BY212" i="30"/>
  <c r="BX212" i="30"/>
  <c r="BW212" i="30"/>
  <c r="BV212" i="30"/>
  <c r="BU212" i="30"/>
  <c r="BT212" i="30"/>
  <c r="BS212" i="30"/>
  <c r="BR212" i="30"/>
  <c r="BQ212" i="30"/>
  <c r="BP212" i="30"/>
  <c r="BO212" i="30"/>
  <c r="BN212" i="30"/>
  <c r="BM212" i="30"/>
  <c r="BL212" i="30"/>
  <c r="BK212" i="30"/>
  <c r="BJ212" i="30"/>
  <c r="BI212" i="30"/>
  <c r="BH212" i="30"/>
  <c r="BG212" i="30"/>
  <c r="BF212" i="30"/>
  <c r="BE212" i="30"/>
  <c r="BD212" i="30"/>
  <c r="BC212" i="30"/>
  <c r="BB212" i="30"/>
  <c r="BA212" i="30"/>
  <c r="AZ212" i="30"/>
  <c r="AY212" i="30"/>
  <c r="AX212" i="30"/>
  <c r="AW212" i="30"/>
  <c r="AV212" i="30"/>
  <c r="AU212" i="30"/>
  <c r="AT212" i="30"/>
  <c r="AS212" i="30"/>
  <c r="AR212" i="30"/>
  <c r="AQ212" i="30"/>
  <c r="AP212" i="30"/>
  <c r="AO212" i="30"/>
  <c r="AN212" i="30"/>
  <c r="AM212" i="30"/>
  <c r="AL212" i="30"/>
  <c r="AK212" i="30"/>
  <c r="AJ212" i="30"/>
  <c r="AI212" i="30"/>
  <c r="AH212" i="30"/>
  <c r="AG212" i="30"/>
  <c r="AF212" i="30"/>
  <c r="AE212" i="30"/>
  <c r="AD212" i="30"/>
  <c r="AC212" i="30"/>
  <c r="AB212" i="30"/>
  <c r="AA212" i="30"/>
  <c r="Z212" i="30"/>
  <c r="Y212" i="30"/>
  <c r="X212" i="30"/>
  <c r="W212" i="30"/>
  <c r="V212" i="30"/>
  <c r="U212" i="30"/>
  <c r="T212" i="30"/>
  <c r="S212" i="30"/>
  <c r="R212" i="30"/>
  <c r="Q212" i="30"/>
  <c r="P212" i="30"/>
  <c r="O212" i="30"/>
  <c r="N212" i="30"/>
  <c r="M212" i="30"/>
  <c r="L212" i="30"/>
  <c r="K212" i="30"/>
  <c r="J212" i="30"/>
  <c r="I212" i="30"/>
  <c r="H212" i="30"/>
  <c r="G212" i="30"/>
  <c r="F212" i="30"/>
  <c r="E212" i="30"/>
  <c r="D212" i="30"/>
  <c r="C212" i="30"/>
  <c r="B212" i="30"/>
  <c r="A212" i="30"/>
  <c r="DH211" i="30"/>
  <c r="DG211" i="30"/>
  <c r="DF211" i="30"/>
  <c r="DE211" i="30"/>
  <c r="DD211" i="30"/>
  <c r="DC211" i="30"/>
  <c r="DB211" i="30"/>
  <c r="DA211" i="30"/>
  <c r="CZ211" i="30"/>
  <c r="CY211" i="30"/>
  <c r="CX211" i="30"/>
  <c r="CW211" i="30"/>
  <c r="CV211" i="30"/>
  <c r="CU211" i="30"/>
  <c r="CT211" i="30"/>
  <c r="CS211" i="30"/>
  <c r="CR211" i="30"/>
  <c r="CQ211" i="30"/>
  <c r="CP211" i="30"/>
  <c r="CO211" i="30"/>
  <c r="CN211" i="30"/>
  <c r="CM211" i="30"/>
  <c r="CL211" i="30"/>
  <c r="CK211" i="30"/>
  <c r="CJ211" i="30"/>
  <c r="CI211" i="30"/>
  <c r="CH211" i="30"/>
  <c r="CG211" i="30"/>
  <c r="CF211" i="30"/>
  <c r="CE211" i="30"/>
  <c r="CD211" i="30"/>
  <c r="CC211" i="30"/>
  <c r="CB211" i="30"/>
  <c r="CA211" i="30"/>
  <c r="BZ211" i="30"/>
  <c r="BY211" i="30"/>
  <c r="BX211" i="30"/>
  <c r="BW211" i="30"/>
  <c r="BV211" i="30"/>
  <c r="BU211" i="30"/>
  <c r="BT211" i="30"/>
  <c r="BS211" i="30"/>
  <c r="BR211" i="30"/>
  <c r="BQ211" i="30"/>
  <c r="BP211" i="30"/>
  <c r="BO211" i="30"/>
  <c r="BN211" i="30"/>
  <c r="BM211" i="30"/>
  <c r="BL211" i="30"/>
  <c r="BK211" i="30"/>
  <c r="BJ211" i="30"/>
  <c r="BI211" i="30"/>
  <c r="BH211" i="30"/>
  <c r="BG211" i="30"/>
  <c r="BF211" i="30"/>
  <c r="BE211" i="30"/>
  <c r="BD211" i="30"/>
  <c r="BC211" i="30"/>
  <c r="BB211" i="30"/>
  <c r="BA211" i="30"/>
  <c r="AZ211" i="30"/>
  <c r="AY211" i="30"/>
  <c r="AX211" i="30"/>
  <c r="AW211" i="30"/>
  <c r="AV211" i="30"/>
  <c r="AU211" i="30"/>
  <c r="AT211" i="30"/>
  <c r="AS211" i="30"/>
  <c r="AR211" i="30"/>
  <c r="AQ211" i="30"/>
  <c r="AP211" i="30"/>
  <c r="AO211" i="30"/>
  <c r="AN211" i="30"/>
  <c r="AM211" i="30"/>
  <c r="AL211" i="30"/>
  <c r="AK211" i="30"/>
  <c r="AJ211" i="30"/>
  <c r="AI211" i="30"/>
  <c r="AH211" i="30"/>
  <c r="AG211" i="30"/>
  <c r="AF211" i="30"/>
  <c r="AE211" i="30"/>
  <c r="AD211" i="30"/>
  <c r="AC211" i="30"/>
  <c r="AB211" i="30"/>
  <c r="AA211" i="30"/>
  <c r="Z211" i="30"/>
  <c r="Y211" i="30"/>
  <c r="X211" i="30"/>
  <c r="W211" i="30"/>
  <c r="V211" i="30"/>
  <c r="U211" i="30"/>
  <c r="T211" i="30"/>
  <c r="S211" i="30"/>
  <c r="R211" i="30"/>
  <c r="Q211" i="30"/>
  <c r="P211" i="30"/>
  <c r="O211" i="30"/>
  <c r="N211" i="30"/>
  <c r="M211" i="30"/>
  <c r="L211" i="30"/>
  <c r="K211" i="30"/>
  <c r="J211" i="30"/>
  <c r="I211" i="30"/>
  <c r="H211" i="30"/>
  <c r="G211" i="30"/>
  <c r="F211" i="30"/>
  <c r="E211" i="30"/>
  <c r="D211" i="30"/>
  <c r="C211" i="30"/>
  <c r="B211" i="30"/>
  <c r="A211" i="30"/>
  <c r="DH210" i="30"/>
  <c r="DG210" i="30"/>
  <c r="DF210" i="30"/>
  <c r="DE210" i="30"/>
  <c r="DD210" i="30"/>
  <c r="DC210" i="30"/>
  <c r="DB210" i="30"/>
  <c r="DA210" i="30"/>
  <c r="CZ210" i="30"/>
  <c r="CY210" i="30"/>
  <c r="CX210" i="30"/>
  <c r="CW210" i="30"/>
  <c r="CV210" i="30"/>
  <c r="CU210" i="30"/>
  <c r="CT210" i="30"/>
  <c r="CS210" i="30"/>
  <c r="CR210" i="30"/>
  <c r="CQ210" i="30"/>
  <c r="CP210" i="30"/>
  <c r="CO210" i="30"/>
  <c r="CN210" i="30"/>
  <c r="CM210" i="30"/>
  <c r="CL210" i="30"/>
  <c r="CK210" i="30"/>
  <c r="CJ210" i="30"/>
  <c r="CI210" i="30"/>
  <c r="CH210" i="30"/>
  <c r="CG210" i="30"/>
  <c r="CF210" i="30"/>
  <c r="CE210" i="30"/>
  <c r="CD210" i="30"/>
  <c r="CC210" i="30"/>
  <c r="CB210" i="30"/>
  <c r="CA210" i="30"/>
  <c r="BZ210" i="30"/>
  <c r="BY210" i="30"/>
  <c r="BX210" i="30"/>
  <c r="BW210" i="30"/>
  <c r="BV210" i="30"/>
  <c r="BU210" i="30"/>
  <c r="BT210" i="30"/>
  <c r="BS210" i="30"/>
  <c r="BR210" i="30"/>
  <c r="BQ210" i="30"/>
  <c r="BP210" i="30"/>
  <c r="BO210" i="30"/>
  <c r="BN210" i="30"/>
  <c r="BM210" i="30"/>
  <c r="BL210" i="30"/>
  <c r="BK210" i="30"/>
  <c r="BJ210" i="30"/>
  <c r="BI210" i="30"/>
  <c r="BH210" i="30"/>
  <c r="BG210" i="30"/>
  <c r="BF210" i="30"/>
  <c r="BE210" i="30"/>
  <c r="BD210" i="30"/>
  <c r="BC210" i="30"/>
  <c r="BB210" i="30"/>
  <c r="BA210" i="30"/>
  <c r="AZ210" i="30"/>
  <c r="AY210" i="30"/>
  <c r="AX210" i="30"/>
  <c r="AW210" i="30"/>
  <c r="AV210" i="30"/>
  <c r="AU210" i="30"/>
  <c r="AT210" i="30"/>
  <c r="AS210" i="30"/>
  <c r="AR210" i="30"/>
  <c r="AQ210" i="30"/>
  <c r="AP210" i="30"/>
  <c r="AO210" i="30"/>
  <c r="AN210" i="30"/>
  <c r="AM210" i="30"/>
  <c r="AL210" i="30"/>
  <c r="AK210" i="30"/>
  <c r="AJ210" i="30"/>
  <c r="AI210" i="30"/>
  <c r="AH210" i="30"/>
  <c r="AG210" i="30"/>
  <c r="AF210" i="30"/>
  <c r="AE210" i="30"/>
  <c r="AD210" i="30"/>
  <c r="AC210" i="30"/>
  <c r="AB210" i="30"/>
  <c r="AA210" i="30"/>
  <c r="Z210" i="30"/>
  <c r="Y210" i="30"/>
  <c r="X210" i="30"/>
  <c r="W210" i="30"/>
  <c r="V210" i="30"/>
  <c r="U210" i="30"/>
  <c r="T210" i="30"/>
  <c r="S210" i="30"/>
  <c r="R210" i="30"/>
  <c r="Q210" i="30"/>
  <c r="P210" i="30"/>
  <c r="O210" i="30"/>
  <c r="N210" i="30"/>
  <c r="M210" i="30"/>
  <c r="L210" i="30"/>
  <c r="K210" i="30"/>
  <c r="J210" i="30"/>
  <c r="I210" i="30"/>
  <c r="H210" i="30"/>
  <c r="G210" i="30"/>
  <c r="F210" i="30"/>
  <c r="E210" i="30"/>
  <c r="D210" i="30"/>
  <c r="C210" i="30"/>
  <c r="B210" i="30"/>
  <c r="A210" i="30"/>
  <c r="DH209" i="30"/>
  <c r="DG209" i="30"/>
  <c r="DF209" i="30"/>
  <c r="DE209" i="30"/>
  <c r="DD209" i="30"/>
  <c r="DC209" i="30"/>
  <c r="DB209" i="30"/>
  <c r="DA209" i="30"/>
  <c r="CZ209" i="30"/>
  <c r="CY209" i="30"/>
  <c r="CX209" i="30"/>
  <c r="CW209" i="30"/>
  <c r="CV209" i="30"/>
  <c r="CU209" i="30"/>
  <c r="CT209" i="30"/>
  <c r="CS209" i="30"/>
  <c r="CR209" i="30"/>
  <c r="CQ209" i="30"/>
  <c r="CP209" i="30"/>
  <c r="CO209" i="30"/>
  <c r="CN209" i="30"/>
  <c r="CM209" i="30"/>
  <c r="CL209" i="30"/>
  <c r="CK209" i="30"/>
  <c r="CJ209" i="30"/>
  <c r="CI209" i="30"/>
  <c r="CH209" i="30"/>
  <c r="CG209" i="30"/>
  <c r="CF209" i="30"/>
  <c r="CE209" i="30"/>
  <c r="CD209" i="30"/>
  <c r="CC209" i="30"/>
  <c r="CB209" i="30"/>
  <c r="CA209" i="30"/>
  <c r="BZ209" i="30"/>
  <c r="BY209" i="30"/>
  <c r="BX209" i="30"/>
  <c r="BW209" i="30"/>
  <c r="BV209" i="30"/>
  <c r="BU209" i="30"/>
  <c r="BT209" i="30"/>
  <c r="BS209" i="30"/>
  <c r="BR209" i="30"/>
  <c r="BQ209" i="30"/>
  <c r="BP209" i="30"/>
  <c r="BO209" i="30"/>
  <c r="BN209" i="30"/>
  <c r="BM209" i="30"/>
  <c r="BL209" i="30"/>
  <c r="BK209" i="30"/>
  <c r="BJ209" i="30"/>
  <c r="BI209" i="30"/>
  <c r="BH209" i="30"/>
  <c r="BG209" i="30"/>
  <c r="BF209" i="30"/>
  <c r="BE209" i="30"/>
  <c r="BD209" i="30"/>
  <c r="BC209" i="30"/>
  <c r="BB209" i="30"/>
  <c r="BA209" i="30"/>
  <c r="AZ209" i="30"/>
  <c r="AY209" i="30"/>
  <c r="AX209" i="30"/>
  <c r="AW209" i="30"/>
  <c r="AV209" i="30"/>
  <c r="AU209" i="30"/>
  <c r="AT209" i="30"/>
  <c r="AS209" i="30"/>
  <c r="AR209" i="30"/>
  <c r="AQ209" i="30"/>
  <c r="AP209" i="30"/>
  <c r="AO209" i="30"/>
  <c r="AN209" i="30"/>
  <c r="AM209" i="30"/>
  <c r="AL209" i="30"/>
  <c r="AK209" i="30"/>
  <c r="AJ209" i="30"/>
  <c r="AI209" i="30"/>
  <c r="AH209" i="30"/>
  <c r="AG209" i="30"/>
  <c r="AF209" i="30"/>
  <c r="AE209" i="30"/>
  <c r="AD209" i="30"/>
  <c r="AC209" i="30"/>
  <c r="AB209" i="30"/>
  <c r="AA209" i="30"/>
  <c r="Z209" i="30"/>
  <c r="Y209" i="30"/>
  <c r="X209" i="30"/>
  <c r="W209" i="30"/>
  <c r="V209" i="30"/>
  <c r="U209" i="30"/>
  <c r="T209" i="30"/>
  <c r="S209" i="30"/>
  <c r="R209" i="30"/>
  <c r="Q209" i="30"/>
  <c r="P209" i="30"/>
  <c r="O209" i="30"/>
  <c r="N209" i="30"/>
  <c r="M209" i="30"/>
  <c r="L209" i="30"/>
  <c r="K209" i="30"/>
  <c r="J209" i="30"/>
  <c r="I209" i="30"/>
  <c r="H209" i="30"/>
  <c r="G209" i="30"/>
  <c r="F209" i="30"/>
  <c r="E209" i="30"/>
  <c r="D209" i="30"/>
  <c r="C209" i="30"/>
  <c r="B209" i="30"/>
  <c r="A209" i="30"/>
  <c r="DH208" i="30"/>
  <c r="DG208" i="30"/>
  <c r="DF208" i="30"/>
  <c r="DE208" i="30"/>
  <c r="DD208" i="30"/>
  <c r="DC208" i="30"/>
  <c r="DB208" i="30"/>
  <c r="DA208" i="30"/>
  <c r="CZ208" i="30"/>
  <c r="CY208" i="30"/>
  <c r="CX208" i="30"/>
  <c r="CW208" i="30"/>
  <c r="CV208" i="30"/>
  <c r="CU208" i="30"/>
  <c r="CT208" i="30"/>
  <c r="CS208" i="30"/>
  <c r="CR208" i="30"/>
  <c r="CQ208" i="30"/>
  <c r="CP208" i="30"/>
  <c r="CO208" i="30"/>
  <c r="CN208" i="30"/>
  <c r="CM208" i="30"/>
  <c r="CL208" i="30"/>
  <c r="CK208" i="30"/>
  <c r="CJ208" i="30"/>
  <c r="CI208" i="30"/>
  <c r="CH208" i="30"/>
  <c r="CG208" i="30"/>
  <c r="CF208" i="30"/>
  <c r="CE208" i="30"/>
  <c r="CD208" i="30"/>
  <c r="CC208" i="30"/>
  <c r="CB208" i="30"/>
  <c r="CA208" i="30"/>
  <c r="BZ208" i="30"/>
  <c r="BY208" i="30"/>
  <c r="BX208" i="30"/>
  <c r="BW208" i="30"/>
  <c r="BV208" i="30"/>
  <c r="BU208" i="30"/>
  <c r="BT208" i="30"/>
  <c r="BS208" i="30"/>
  <c r="BR208" i="30"/>
  <c r="BQ208" i="30"/>
  <c r="BP208" i="30"/>
  <c r="BO208" i="30"/>
  <c r="BN208" i="30"/>
  <c r="BM208" i="30"/>
  <c r="BL208" i="30"/>
  <c r="BK208" i="30"/>
  <c r="BJ208" i="30"/>
  <c r="BI208" i="30"/>
  <c r="BH208" i="30"/>
  <c r="BG208" i="30"/>
  <c r="BF208" i="30"/>
  <c r="BE208" i="30"/>
  <c r="BD208" i="30"/>
  <c r="BC208" i="30"/>
  <c r="BB208" i="30"/>
  <c r="BA208" i="30"/>
  <c r="AZ208" i="30"/>
  <c r="AY208" i="30"/>
  <c r="AX208" i="30"/>
  <c r="AW208" i="30"/>
  <c r="AV208" i="30"/>
  <c r="AU208" i="30"/>
  <c r="AT208" i="30"/>
  <c r="AS208" i="30"/>
  <c r="AR208" i="30"/>
  <c r="AQ208" i="30"/>
  <c r="AP208" i="30"/>
  <c r="AO208" i="30"/>
  <c r="AN208" i="30"/>
  <c r="AM208" i="30"/>
  <c r="AL208" i="30"/>
  <c r="AK208" i="30"/>
  <c r="AJ208" i="30"/>
  <c r="AI208" i="30"/>
  <c r="AH208" i="30"/>
  <c r="AG208" i="30"/>
  <c r="AF208" i="30"/>
  <c r="AE208" i="30"/>
  <c r="AD208" i="30"/>
  <c r="AC208" i="30"/>
  <c r="AB208" i="30"/>
  <c r="AA208" i="30"/>
  <c r="Z208" i="30"/>
  <c r="Y208" i="30"/>
  <c r="X208" i="30"/>
  <c r="W208" i="30"/>
  <c r="V208" i="30"/>
  <c r="U208" i="30"/>
  <c r="T208" i="30"/>
  <c r="S208" i="30"/>
  <c r="R208" i="30"/>
  <c r="Q208" i="30"/>
  <c r="P208" i="30"/>
  <c r="O208" i="30"/>
  <c r="N208" i="30"/>
  <c r="M208" i="30"/>
  <c r="L208" i="30"/>
  <c r="K208" i="30"/>
  <c r="J208" i="30"/>
  <c r="I208" i="30"/>
  <c r="H208" i="30"/>
  <c r="G208" i="30"/>
  <c r="F208" i="30"/>
  <c r="E208" i="30"/>
  <c r="D208" i="30"/>
  <c r="C208" i="30"/>
  <c r="B208" i="30"/>
  <c r="A208" i="30"/>
  <c r="DH207" i="30"/>
  <c r="DG207" i="30"/>
  <c r="DF207" i="30"/>
  <c r="DE207" i="30"/>
  <c r="DD207" i="30"/>
  <c r="DC207" i="30"/>
  <c r="DB207" i="30"/>
  <c r="DA207" i="30"/>
  <c r="CZ207" i="30"/>
  <c r="CY207" i="30"/>
  <c r="CX207" i="30"/>
  <c r="CW207" i="30"/>
  <c r="CV207" i="30"/>
  <c r="CU207" i="30"/>
  <c r="CT207" i="30"/>
  <c r="CS207" i="30"/>
  <c r="CR207" i="30"/>
  <c r="CQ207" i="30"/>
  <c r="CP207" i="30"/>
  <c r="CO207" i="30"/>
  <c r="CN207" i="30"/>
  <c r="CM207" i="30"/>
  <c r="CL207" i="30"/>
  <c r="CK207" i="30"/>
  <c r="CJ207" i="30"/>
  <c r="CI207" i="30"/>
  <c r="CH207" i="30"/>
  <c r="CG207" i="30"/>
  <c r="CF207" i="30"/>
  <c r="CE207" i="30"/>
  <c r="CD207" i="30"/>
  <c r="CC207" i="30"/>
  <c r="CB207" i="30"/>
  <c r="CA207" i="30"/>
  <c r="BZ207" i="30"/>
  <c r="BY207" i="30"/>
  <c r="BX207" i="30"/>
  <c r="BW207" i="30"/>
  <c r="BV207" i="30"/>
  <c r="BU207" i="30"/>
  <c r="BT207" i="30"/>
  <c r="BS207" i="30"/>
  <c r="BR207" i="30"/>
  <c r="BQ207" i="30"/>
  <c r="BP207" i="30"/>
  <c r="BO207" i="30"/>
  <c r="BN207" i="30"/>
  <c r="BM207" i="30"/>
  <c r="BL207" i="30"/>
  <c r="BK207" i="30"/>
  <c r="BJ207" i="30"/>
  <c r="BI207" i="30"/>
  <c r="BH207" i="30"/>
  <c r="BG207" i="30"/>
  <c r="BF207" i="30"/>
  <c r="BE207" i="30"/>
  <c r="BD207" i="30"/>
  <c r="BC207" i="30"/>
  <c r="BB207" i="30"/>
  <c r="BA207" i="30"/>
  <c r="AZ207" i="30"/>
  <c r="AY207" i="30"/>
  <c r="AX207" i="30"/>
  <c r="AW207" i="30"/>
  <c r="AV207" i="30"/>
  <c r="AU207" i="30"/>
  <c r="AT207" i="30"/>
  <c r="AS207" i="30"/>
  <c r="AR207" i="30"/>
  <c r="AQ207" i="30"/>
  <c r="AP207" i="30"/>
  <c r="AO207" i="30"/>
  <c r="AN207" i="30"/>
  <c r="AM207" i="30"/>
  <c r="AL207" i="30"/>
  <c r="AK207" i="30"/>
  <c r="AJ207" i="30"/>
  <c r="AI207" i="30"/>
  <c r="AH207" i="30"/>
  <c r="AG207" i="30"/>
  <c r="AF207" i="30"/>
  <c r="AE207" i="30"/>
  <c r="AD207" i="30"/>
  <c r="AC207" i="30"/>
  <c r="AB207" i="30"/>
  <c r="AA207" i="30"/>
  <c r="Z207" i="30"/>
  <c r="Y207" i="30"/>
  <c r="X207" i="30"/>
  <c r="W207" i="30"/>
  <c r="V207" i="30"/>
  <c r="U207" i="30"/>
  <c r="T207" i="30"/>
  <c r="S207" i="30"/>
  <c r="R207" i="30"/>
  <c r="Q207" i="30"/>
  <c r="P207" i="30"/>
  <c r="O207" i="30"/>
  <c r="N207" i="30"/>
  <c r="M207" i="30"/>
  <c r="L207" i="30"/>
  <c r="K207" i="30"/>
  <c r="J207" i="30"/>
  <c r="I207" i="30"/>
  <c r="H207" i="30"/>
  <c r="G207" i="30"/>
  <c r="F207" i="30"/>
  <c r="E207" i="30"/>
  <c r="D207" i="30"/>
  <c r="C207" i="30"/>
  <c r="B207" i="30"/>
  <c r="A207" i="30"/>
  <c r="DH206" i="30"/>
  <c r="DG206" i="30"/>
  <c r="DF206" i="30"/>
  <c r="DE206" i="30"/>
  <c r="DD206" i="30"/>
  <c r="DC206" i="30"/>
  <c r="DB206" i="30"/>
  <c r="DA206" i="30"/>
  <c r="CZ206" i="30"/>
  <c r="CY206" i="30"/>
  <c r="CX206" i="30"/>
  <c r="CW206" i="30"/>
  <c r="CV206" i="30"/>
  <c r="CU206" i="30"/>
  <c r="CT206" i="30"/>
  <c r="CS206" i="30"/>
  <c r="CR206" i="30"/>
  <c r="CQ206" i="30"/>
  <c r="CP206" i="30"/>
  <c r="CO206" i="30"/>
  <c r="CN206" i="30"/>
  <c r="CM206" i="30"/>
  <c r="CL206" i="30"/>
  <c r="CK206" i="30"/>
  <c r="CJ206" i="30"/>
  <c r="CI206" i="30"/>
  <c r="CH206" i="30"/>
  <c r="CG206" i="30"/>
  <c r="CF206" i="30"/>
  <c r="CE206" i="30"/>
  <c r="CD206" i="30"/>
  <c r="CC206" i="30"/>
  <c r="CB206" i="30"/>
  <c r="CA206" i="30"/>
  <c r="BZ206" i="30"/>
  <c r="BY206" i="30"/>
  <c r="BX206" i="30"/>
  <c r="BW206" i="30"/>
  <c r="BV206" i="30"/>
  <c r="BU206" i="30"/>
  <c r="BT206" i="30"/>
  <c r="BS206" i="30"/>
  <c r="BR206" i="30"/>
  <c r="BQ206" i="30"/>
  <c r="BP206" i="30"/>
  <c r="BO206" i="30"/>
  <c r="BN206" i="30"/>
  <c r="BM206" i="30"/>
  <c r="BL206" i="30"/>
  <c r="BK206" i="30"/>
  <c r="BJ206" i="30"/>
  <c r="BI206" i="30"/>
  <c r="BH206" i="30"/>
  <c r="BG206" i="30"/>
  <c r="BF206" i="30"/>
  <c r="BE206" i="30"/>
  <c r="BD206" i="30"/>
  <c r="BC206" i="30"/>
  <c r="BB206" i="30"/>
  <c r="BA206" i="30"/>
  <c r="AZ206" i="30"/>
  <c r="AY206" i="30"/>
  <c r="AX206" i="30"/>
  <c r="AW206" i="30"/>
  <c r="AV206" i="30"/>
  <c r="AU206" i="30"/>
  <c r="AT206" i="30"/>
  <c r="AS206" i="30"/>
  <c r="AR206" i="30"/>
  <c r="AQ206" i="30"/>
  <c r="AP206" i="30"/>
  <c r="AO206" i="30"/>
  <c r="AN206" i="30"/>
  <c r="AM206" i="30"/>
  <c r="AL206" i="30"/>
  <c r="AK206" i="30"/>
  <c r="AJ206" i="30"/>
  <c r="AI206" i="30"/>
  <c r="AH206" i="30"/>
  <c r="AG206" i="30"/>
  <c r="AF206" i="30"/>
  <c r="AE206" i="30"/>
  <c r="AD206" i="30"/>
  <c r="AC206" i="30"/>
  <c r="AB206" i="30"/>
  <c r="AA206" i="30"/>
  <c r="Z206" i="30"/>
  <c r="Y206" i="30"/>
  <c r="X206" i="30"/>
  <c r="W206" i="30"/>
  <c r="V206" i="30"/>
  <c r="U206" i="30"/>
  <c r="T206" i="30"/>
  <c r="S206" i="30"/>
  <c r="R206" i="30"/>
  <c r="Q206" i="30"/>
  <c r="P206" i="30"/>
  <c r="O206" i="30"/>
  <c r="N206" i="30"/>
  <c r="M206" i="30"/>
  <c r="L206" i="30"/>
  <c r="K206" i="30"/>
  <c r="J206" i="30"/>
  <c r="I206" i="30"/>
  <c r="H206" i="30"/>
  <c r="G206" i="30"/>
  <c r="F206" i="30"/>
  <c r="E206" i="30"/>
  <c r="D206" i="30"/>
  <c r="C206" i="30"/>
  <c r="B206" i="30"/>
  <c r="A206" i="30"/>
  <c r="DH205" i="30"/>
  <c r="DG205" i="30"/>
  <c r="DF205" i="30"/>
  <c r="DE205" i="30"/>
  <c r="DD205" i="30"/>
  <c r="DC205" i="30"/>
  <c r="DB205" i="30"/>
  <c r="DA205" i="30"/>
  <c r="CZ205" i="30"/>
  <c r="CY205" i="30"/>
  <c r="CX205" i="30"/>
  <c r="CW205" i="30"/>
  <c r="CV205" i="30"/>
  <c r="CU205" i="30"/>
  <c r="CT205" i="30"/>
  <c r="CS205" i="30"/>
  <c r="CR205" i="30"/>
  <c r="CQ205" i="30"/>
  <c r="CP205" i="30"/>
  <c r="CO205" i="30"/>
  <c r="CN205" i="30"/>
  <c r="CM205" i="30"/>
  <c r="CL205" i="30"/>
  <c r="CK205" i="30"/>
  <c r="CJ205" i="30"/>
  <c r="CI205" i="30"/>
  <c r="CH205" i="30"/>
  <c r="CG205" i="30"/>
  <c r="CF205" i="30"/>
  <c r="CE205" i="30"/>
  <c r="CD205" i="30"/>
  <c r="CC205" i="30"/>
  <c r="CB205" i="30"/>
  <c r="CA205" i="30"/>
  <c r="BZ205" i="30"/>
  <c r="BY205" i="30"/>
  <c r="BX205" i="30"/>
  <c r="BW205" i="30"/>
  <c r="BV205" i="30"/>
  <c r="BU205" i="30"/>
  <c r="BT205" i="30"/>
  <c r="BS205" i="30"/>
  <c r="BR205" i="30"/>
  <c r="BQ205" i="30"/>
  <c r="BP205" i="30"/>
  <c r="BO205" i="30"/>
  <c r="BN205" i="30"/>
  <c r="BM205" i="30"/>
  <c r="BL205" i="30"/>
  <c r="BK205" i="30"/>
  <c r="BJ205" i="30"/>
  <c r="BI205" i="30"/>
  <c r="BH205" i="30"/>
  <c r="BG205" i="30"/>
  <c r="BF205" i="30"/>
  <c r="BE205" i="30"/>
  <c r="BD205" i="30"/>
  <c r="BC205" i="30"/>
  <c r="BB205" i="30"/>
  <c r="BA205" i="30"/>
  <c r="AZ205" i="30"/>
  <c r="AY205" i="30"/>
  <c r="AX205" i="30"/>
  <c r="AW205" i="30"/>
  <c r="AV205" i="30"/>
  <c r="AU205" i="30"/>
  <c r="AT205" i="30"/>
  <c r="AS205" i="30"/>
  <c r="AR205" i="30"/>
  <c r="AQ205" i="30"/>
  <c r="AP205" i="30"/>
  <c r="AO205" i="30"/>
  <c r="AN205" i="30"/>
  <c r="AM205" i="30"/>
  <c r="AL205" i="30"/>
  <c r="AK205" i="30"/>
  <c r="AJ205" i="30"/>
  <c r="AI205" i="30"/>
  <c r="AH205" i="30"/>
  <c r="AG205" i="30"/>
  <c r="AF205" i="30"/>
  <c r="AE205" i="30"/>
  <c r="AD205" i="30"/>
  <c r="AC205" i="30"/>
  <c r="AB205" i="30"/>
  <c r="AA205" i="30"/>
  <c r="Z205" i="30"/>
  <c r="Y205" i="30"/>
  <c r="X205" i="30"/>
  <c r="W205" i="30"/>
  <c r="V205" i="30"/>
  <c r="U205" i="30"/>
  <c r="T205" i="30"/>
  <c r="S205" i="30"/>
  <c r="R205" i="30"/>
  <c r="Q205" i="30"/>
  <c r="P205" i="30"/>
  <c r="O205" i="30"/>
  <c r="N205" i="30"/>
  <c r="M205" i="30"/>
  <c r="L205" i="30"/>
  <c r="K205" i="30"/>
  <c r="J205" i="30"/>
  <c r="I205" i="30"/>
  <c r="H205" i="30"/>
  <c r="G205" i="30"/>
  <c r="F205" i="30"/>
  <c r="E205" i="30"/>
  <c r="D205" i="30"/>
  <c r="C205" i="30"/>
  <c r="B205" i="30"/>
  <c r="A205" i="30"/>
  <c r="DH204" i="30"/>
  <c r="DG204" i="30"/>
  <c r="DF204" i="30"/>
  <c r="DE204" i="30"/>
  <c r="DD204" i="30"/>
  <c r="DC204" i="30"/>
  <c r="DB204" i="30"/>
  <c r="DA204" i="30"/>
  <c r="CZ204" i="30"/>
  <c r="CY204" i="30"/>
  <c r="CX204" i="30"/>
  <c r="CW204" i="30"/>
  <c r="CV204" i="30"/>
  <c r="CU204" i="30"/>
  <c r="CT204" i="30"/>
  <c r="CS204" i="30"/>
  <c r="CR204" i="30"/>
  <c r="CQ204" i="30"/>
  <c r="CP204" i="30"/>
  <c r="CO204" i="30"/>
  <c r="CN204" i="30"/>
  <c r="CM204" i="30"/>
  <c r="CL204" i="30"/>
  <c r="CK204" i="30"/>
  <c r="CJ204" i="30"/>
  <c r="CI204" i="30"/>
  <c r="CH204" i="30"/>
  <c r="CG204" i="30"/>
  <c r="CF204" i="30"/>
  <c r="CE204" i="30"/>
  <c r="CD204" i="30"/>
  <c r="CC204" i="30"/>
  <c r="CB204" i="30"/>
  <c r="CA204" i="30"/>
  <c r="BZ204" i="30"/>
  <c r="BY204" i="30"/>
  <c r="BX204" i="30"/>
  <c r="BW204" i="30"/>
  <c r="BV204" i="30"/>
  <c r="BU204" i="30"/>
  <c r="BT204" i="30"/>
  <c r="BS204" i="30"/>
  <c r="BR204" i="30"/>
  <c r="BQ204" i="30"/>
  <c r="BP204" i="30"/>
  <c r="BO204" i="30"/>
  <c r="BN204" i="30"/>
  <c r="BM204" i="30"/>
  <c r="BL204" i="30"/>
  <c r="BK204" i="30"/>
  <c r="BJ204" i="30"/>
  <c r="BI204" i="30"/>
  <c r="BH204" i="30"/>
  <c r="BG204" i="30"/>
  <c r="BF204" i="30"/>
  <c r="BE204" i="30"/>
  <c r="BD204" i="30"/>
  <c r="BC204" i="30"/>
  <c r="BB204" i="30"/>
  <c r="BA204" i="30"/>
  <c r="AZ204" i="30"/>
  <c r="AY204" i="30"/>
  <c r="AX204" i="30"/>
  <c r="AW204" i="30"/>
  <c r="AV204" i="30"/>
  <c r="AU204" i="30"/>
  <c r="AT204" i="30"/>
  <c r="AS204" i="30"/>
  <c r="AR204" i="30"/>
  <c r="AQ204" i="30"/>
  <c r="AP204" i="30"/>
  <c r="AO204" i="30"/>
  <c r="AN204" i="30"/>
  <c r="AM204" i="30"/>
  <c r="AL204" i="30"/>
  <c r="AK204" i="30"/>
  <c r="AJ204" i="30"/>
  <c r="AI204" i="30"/>
  <c r="AH204" i="30"/>
  <c r="AG204" i="30"/>
  <c r="AF204" i="30"/>
  <c r="AE204" i="30"/>
  <c r="AD204" i="30"/>
  <c r="AC204" i="30"/>
  <c r="AB204" i="30"/>
  <c r="AA204" i="30"/>
  <c r="Z204" i="30"/>
  <c r="Y204" i="30"/>
  <c r="X204" i="30"/>
  <c r="W204" i="30"/>
  <c r="V204" i="30"/>
  <c r="U204" i="30"/>
  <c r="T204" i="30"/>
  <c r="S204" i="30"/>
  <c r="R204" i="30"/>
  <c r="Q204" i="30"/>
  <c r="P204" i="30"/>
  <c r="O204" i="30"/>
  <c r="N204" i="30"/>
  <c r="M204" i="30"/>
  <c r="L204" i="30"/>
  <c r="K204" i="30"/>
  <c r="J204" i="30"/>
  <c r="I204" i="30"/>
  <c r="H204" i="30"/>
  <c r="G204" i="30"/>
  <c r="F204" i="30"/>
  <c r="E204" i="30"/>
  <c r="D204" i="30"/>
  <c r="C204" i="30"/>
  <c r="B204" i="30"/>
  <c r="A204" i="30"/>
  <c r="DH203" i="30"/>
  <c r="DG203" i="30"/>
  <c r="DF203" i="30"/>
  <c r="DE203" i="30"/>
  <c r="DD203" i="30"/>
  <c r="DC203" i="30"/>
  <c r="DB203" i="30"/>
  <c r="DA203" i="30"/>
  <c r="CZ203" i="30"/>
  <c r="CY203" i="30"/>
  <c r="CX203" i="30"/>
  <c r="CW203" i="30"/>
  <c r="CV203" i="30"/>
  <c r="CU203" i="30"/>
  <c r="CT203" i="30"/>
  <c r="CS203" i="30"/>
  <c r="CR203" i="30"/>
  <c r="CQ203" i="30"/>
  <c r="CP203" i="30"/>
  <c r="CO203" i="30"/>
  <c r="CN203" i="30"/>
  <c r="CM203" i="30"/>
  <c r="CL203" i="30"/>
  <c r="CK203" i="30"/>
  <c r="CJ203" i="30"/>
  <c r="CI203" i="30"/>
  <c r="CH203" i="30"/>
  <c r="CG203" i="30"/>
  <c r="CF203" i="30"/>
  <c r="CE203" i="30"/>
  <c r="CD203" i="30"/>
  <c r="CC203" i="30"/>
  <c r="CB203" i="30"/>
  <c r="CA203" i="30"/>
  <c r="BZ203" i="30"/>
  <c r="BY203" i="30"/>
  <c r="BX203" i="30"/>
  <c r="BW203" i="30"/>
  <c r="BV203" i="30"/>
  <c r="BU203" i="30"/>
  <c r="BT203" i="30"/>
  <c r="BS203" i="30"/>
  <c r="BR203" i="30"/>
  <c r="BQ203" i="30"/>
  <c r="BP203" i="30"/>
  <c r="BO203" i="30"/>
  <c r="BN203" i="30"/>
  <c r="BM203" i="30"/>
  <c r="BL203" i="30"/>
  <c r="BK203" i="30"/>
  <c r="BJ203" i="30"/>
  <c r="BI203" i="30"/>
  <c r="BH203" i="30"/>
  <c r="BG203" i="30"/>
  <c r="BF203" i="30"/>
  <c r="BE203" i="30"/>
  <c r="BD203" i="30"/>
  <c r="BC203" i="30"/>
  <c r="BB203" i="30"/>
  <c r="BA203" i="30"/>
  <c r="AZ203" i="30"/>
  <c r="AY203" i="30"/>
  <c r="AX203" i="30"/>
  <c r="AW203" i="30"/>
  <c r="AV203" i="30"/>
  <c r="AU203" i="30"/>
  <c r="AT203" i="30"/>
  <c r="AS203" i="30"/>
  <c r="AR203" i="30"/>
  <c r="AQ203" i="30"/>
  <c r="AP203" i="30"/>
  <c r="AO203" i="30"/>
  <c r="AN203" i="30"/>
  <c r="AM203" i="30"/>
  <c r="AL203" i="30"/>
  <c r="AK203" i="30"/>
  <c r="AJ203" i="30"/>
  <c r="AI203" i="30"/>
  <c r="AH203" i="30"/>
  <c r="AG203" i="30"/>
  <c r="AF203" i="30"/>
  <c r="AE203" i="30"/>
  <c r="AD203" i="30"/>
  <c r="AC203" i="30"/>
  <c r="AB203" i="30"/>
  <c r="AA203" i="30"/>
  <c r="Z203" i="30"/>
  <c r="Y203" i="30"/>
  <c r="X203" i="30"/>
  <c r="W203" i="30"/>
  <c r="V203" i="30"/>
  <c r="U203" i="30"/>
  <c r="T203" i="30"/>
  <c r="S203" i="30"/>
  <c r="R203" i="30"/>
  <c r="Q203" i="30"/>
  <c r="P203" i="30"/>
  <c r="O203" i="30"/>
  <c r="N203" i="30"/>
  <c r="M203" i="30"/>
  <c r="L203" i="30"/>
  <c r="K203" i="30"/>
  <c r="J203" i="30"/>
  <c r="I203" i="30"/>
  <c r="H203" i="30"/>
  <c r="G203" i="30"/>
  <c r="F203" i="30"/>
  <c r="E203" i="30"/>
  <c r="D203" i="30"/>
  <c r="C203" i="30"/>
  <c r="B203" i="30"/>
  <c r="A203" i="30"/>
  <c r="DH202" i="30"/>
  <c r="DG202" i="30"/>
  <c r="DF202" i="30"/>
  <c r="DE202" i="30"/>
  <c r="DD202" i="30"/>
  <c r="DC202" i="30"/>
  <c r="DB202" i="30"/>
  <c r="DA202" i="30"/>
  <c r="CZ202" i="30"/>
  <c r="CY202" i="30"/>
  <c r="CX202" i="30"/>
  <c r="CW202" i="30"/>
  <c r="CV202" i="30"/>
  <c r="CU202" i="30"/>
  <c r="CT202" i="30"/>
  <c r="CS202" i="30"/>
  <c r="CR202" i="30"/>
  <c r="CQ202" i="30"/>
  <c r="CP202" i="30"/>
  <c r="CO202" i="30"/>
  <c r="CN202" i="30"/>
  <c r="CM202" i="30"/>
  <c r="CL202" i="30"/>
  <c r="CK202" i="30"/>
  <c r="CJ202" i="30"/>
  <c r="CI202" i="30"/>
  <c r="CH202" i="30"/>
  <c r="CG202" i="30"/>
  <c r="CF202" i="30"/>
  <c r="CE202" i="30"/>
  <c r="CD202" i="30"/>
  <c r="CC202" i="30"/>
  <c r="CB202" i="30"/>
  <c r="CA202" i="30"/>
  <c r="BZ202" i="30"/>
  <c r="BY202" i="30"/>
  <c r="BX202" i="30"/>
  <c r="BW202" i="30"/>
  <c r="BV202" i="30"/>
  <c r="BU202" i="30"/>
  <c r="BT202" i="30"/>
  <c r="BS202" i="30"/>
  <c r="BR202" i="30"/>
  <c r="BQ202" i="30"/>
  <c r="BP202" i="30"/>
  <c r="BO202" i="30"/>
  <c r="BN202" i="30"/>
  <c r="BM202" i="30"/>
  <c r="BL202" i="30"/>
  <c r="BK202" i="30"/>
  <c r="BJ202" i="30"/>
  <c r="BI202" i="30"/>
  <c r="BH202" i="30"/>
  <c r="BG202" i="30"/>
  <c r="BF202" i="30"/>
  <c r="BE202" i="30"/>
  <c r="BD202" i="30"/>
  <c r="BC202" i="30"/>
  <c r="BB202" i="30"/>
  <c r="BA202" i="30"/>
  <c r="AZ202" i="30"/>
  <c r="AY202" i="30"/>
  <c r="AX202" i="30"/>
  <c r="AW202" i="30"/>
  <c r="AV202" i="30"/>
  <c r="AU202" i="30"/>
  <c r="AT202" i="30"/>
  <c r="AS202" i="30"/>
  <c r="AR202" i="30"/>
  <c r="AQ202" i="30"/>
  <c r="AP202" i="30"/>
  <c r="AO202" i="30"/>
  <c r="AN202" i="30"/>
  <c r="AM202" i="30"/>
  <c r="AL202" i="30"/>
  <c r="AK202" i="30"/>
  <c r="AJ202" i="30"/>
  <c r="AI202" i="30"/>
  <c r="AH202" i="30"/>
  <c r="AG202" i="30"/>
  <c r="AF202" i="30"/>
  <c r="AE202" i="30"/>
  <c r="AD202" i="30"/>
  <c r="AC202" i="30"/>
  <c r="AB202" i="30"/>
  <c r="AA202" i="30"/>
  <c r="Z202" i="30"/>
  <c r="Y202" i="30"/>
  <c r="X202" i="30"/>
  <c r="W202" i="30"/>
  <c r="V202" i="30"/>
  <c r="U202" i="30"/>
  <c r="T202" i="30"/>
  <c r="S202" i="30"/>
  <c r="R202" i="30"/>
  <c r="Q202" i="30"/>
  <c r="P202" i="30"/>
  <c r="O202" i="30"/>
  <c r="N202" i="30"/>
  <c r="M202" i="30"/>
  <c r="L202" i="30"/>
  <c r="K202" i="30"/>
  <c r="J202" i="30"/>
  <c r="I202" i="30"/>
  <c r="H202" i="30"/>
  <c r="G202" i="30"/>
  <c r="F202" i="30"/>
  <c r="E202" i="30"/>
  <c r="D202" i="30"/>
  <c r="C202" i="30"/>
  <c r="B202" i="30"/>
  <c r="A202" i="30"/>
  <c r="DH201" i="30"/>
  <c r="DG201" i="30"/>
  <c r="DF201" i="30"/>
  <c r="DE201" i="30"/>
  <c r="DD201" i="30"/>
  <c r="DC201" i="30"/>
  <c r="DB201" i="30"/>
  <c r="DA201" i="30"/>
  <c r="CZ201" i="30"/>
  <c r="CY201" i="30"/>
  <c r="CX201" i="30"/>
  <c r="CW201" i="30"/>
  <c r="CV201" i="30"/>
  <c r="CU201" i="30"/>
  <c r="CT201" i="30"/>
  <c r="CS201" i="30"/>
  <c r="CR201" i="30"/>
  <c r="CQ201" i="30"/>
  <c r="CP201" i="30"/>
  <c r="CO201" i="30"/>
  <c r="CN201" i="30"/>
  <c r="CM201" i="30"/>
  <c r="CL201" i="30"/>
  <c r="CK201" i="30"/>
  <c r="CJ201" i="30"/>
  <c r="CI201" i="30"/>
  <c r="CH201" i="30"/>
  <c r="CG201" i="30"/>
  <c r="CF201" i="30"/>
  <c r="CE201" i="30"/>
  <c r="CD201" i="30"/>
  <c r="CC201" i="30"/>
  <c r="CB201" i="30"/>
  <c r="CA201" i="30"/>
  <c r="BZ201" i="30"/>
  <c r="BY201" i="30"/>
  <c r="BX201" i="30"/>
  <c r="BW201" i="30"/>
  <c r="BV201" i="30"/>
  <c r="BU201" i="30"/>
  <c r="BT201" i="30"/>
  <c r="BS201" i="30"/>
  <c r="BR201" i="30"/>
  <c r="BQ201" i="30"/>
  <c r="BP201" i="30"/>
  <c r="BO201" i="30"/>
  <c r="BN201" i="30"/>
  <c r="BM201" i="30"/>
  <c r="BL201" i="30"/>
  <c r="BK201" i="30"/>
  <c r="BJ201" i="30"/>
  <c r="BI201" i="30"/>
  <c r="BH201" i="30"/>
  <c r="BG201" i="30"/>
  <c r="BF201" i="30"/>
  <c r="BE201" i="30"/>
  <c r="BD201" i="30"/>
  <c r="BC201" i="30"/>
  <c r="BB201" i="30"/>
  <c r="BA201" i="30"/>
  <c r="AZ201" i="30"/>
  <c r="AY201" i="30"/>
  <c r="AX201" i="30"/>
  <c r="AW201" i="30"/>
  <c r="AV201" i="30"/>
  <c r="AU201" i="30"/>
  <c r="AT201" i="30"/>
  <c r="AS201" i="30"/>
  <c r="AR201" i="30"/>
  <c r="AQ201" i="30"/>
  <c r="AP201" i="30"/>
  <c r="AO201" i="30"/>
  <c r="AN201" i="30"/>
  <c r="AM201" i="30"/>
  <c r="AL201" i="30"/>
  <c r="AK201" i="30"/>
  <c r="AJ201" i="30"/>
  <c r="AI201" i="30"/>
  <c r="AH201" i="30"/>
  <c r="AG201" i="30"/>
  <c r="AF201" i="30"/>
  <c r="AE201" i="30"/>
  <c r="AD201" i="30"/>
  <c r="AC201" i="30"/>
  <c r="AB201" i="30"/>
  <c r="AA201" i="30"/>
  <c r="Z201" i="30"/>
  <c r="Y201" i="30"/>
  <c r="X201" i="30"/>
  <c r="W201" i="30"/>
  <c r="V201" i="30"/>
  <c r="U201" i="30"/>
  <c r="T201" i="30"/>
  <c r="S201" i="30"/>
  <c r="R201" i="30"/>
  <c r="Q201" i="30"/>
  <c r="P201" i="30"/>
  <c r="O201" i="30"/>
  <c r="N201" i="30"/>
  <c r="M201" i="30"/>
  <c r="L201" i="30"/>
  <c r="K201" i="30"/>
  <c r="J201" i="30"/>
  <c r="I201" i="30"/>
  <c r="H201" i="30"/>
  <c r="G201" i="30"/>
  <c r="F201" i="30"/>
  <c r="E201" i="30"/>
  <c r="D201" i="30"/>
  <c r="C201" i="30"/>
  <c r="B201" i="30"/>
  <c r="A201" i="30"/>
  <c r="DH200" i="30"/>
  <c r="DG200" i="30"/>
  <c r="DF200" i="30"/>
  <c r="DE200" i="30"/>
  <c r="DD200" i="30"/>
  <c r="DC200" i="30"/>
  <c r="DB200" i="30"/>
  <c r="DA200" i="30"/>
  <c r="CZ200" i="30"/>
  <c r="CY200" i="30"/>
  <c r="CX200" i="30"/>
  <c r="CW200" i="30"/>
  <c r="CV200" i="30"/>
  <c r="CU200" i="30"/>
  <c r="CT200" i="30"/>
  <c r="CS200" i="30"/>
  <c r="CR200" i="30"/>
  <c r="CQ200" i="30"/>
  <c r="CP200" i="30"/>
  <c r="CO200" i="30"/>
  <c r="CN200" i="30"/>
  <c r="CM200" i="30"/>
  <c r="CL200" i="30"/>
  <c r="CK200" i="30"/>
  <c r="CJ200" i="30"/>
  <c r="CI200" i="30"/>
  <c r="CH200" i="30"/>
  <c r="CG200" i="30"/>
  <c r="CF200" i="30"/>
  <c r="CE200" i="30"/>
  <c r="CD200" i="30"/>
  <c r="CC200" i="30"/>
  <c r="CB200" i="30"/>
  <c r="CA200" i="30"/>
  <c r="BZ200" i="30"/>
  <c r="BY200" i="30"/>
  <c r="BX200" i="30"/>
  <c r="BW200" i="30"/>
  <c r="BV200" i="30"/>
  <c r="BU200" i="30"/>
  <c r="BT200" i="30"/>
  <c r="BS200" i="30"/>
  <c r="BR200" i="30"/>
  <c r="BQ200" i="30"/>
  <c r="BP200" i="30"/>
  <c r="BO200" i="30"/>
  <c r="BN200" i="30"/>
  <c r="BM200" i="30"/>
  <c r="BL200" i="30"/>
  <c r="BK200" i="30"/>
  <c r="BJ200" i="30"/>
  <c r="BI200" i="30"/>
  <c r="BH200" i="30"/>
  <c r="BG200" i="30"/>
  <c r="BF200" i="30"/>
  <c r="BE200" i="30"/>
  <c r="BD200" i="30"/>
  <c r="BC200" i="30"/>
  <c r="BB200" i="30"/>
  <c r="BA200" i="30"/>
  <c r="AZ200" i="30"/>
  <c r="AY200" i="30"/>
  <c r="AX200" i="30"/>
  <c r="AW200" i="30"/>
  <c r="AV200" i="30"/>
  <c r="AU200" i="30"/>
  <c r="AT200" i="30"/>
  <c r="AS200" i="30"/>
  <c r="AR200" i="30"/>
  <c r="AQ200" i="30"/>
  <c r="AP200" i="30"/>
  <c r="AO200" i="30"/>
  <c r="AN200" i="30"/>
  <c r="AM200" i="30"/>
  <c r="AL200" i="30"/>
  <c r="AK200" i="30"/>
  <c r="AJ200" i="30"/>
  <c r="AI200" i="30"/>
  <c r="AH200" i="30"/>
  <c r="AG200" i="30"/>
  <c r="AF200" i="30"/>
  <c r="AE200" i="30"/>
  <c r="AD200" i="30"/>
  <c r="AC200" i="30"/>
  <c r="AB200" i="30"/>
  <c r="AA200" i="30"/>
  <c r="Z200" i="30"/>
  <c r="Y200" i="30"/>
  <c r="X200" i="30"/>
  <c r="W200" i="30"/>
  <c r="V200" i="30"/>
  <c r="U200" i="30"/>
  <c r="T200" i="30"/>
  <c r="S200" i="30"/>
  <c r="R200" i="30"/>
  <c r="Q200" i="30"/>
  <c r="P200" i="30"/>
  <c r="O200" i="30"/>
  <c r="N200" i="30"/>
  <c r="M200" i="30"/>
  <c r="L200" i="30"/>
  <c r="K200" i="30"/>
  <c r="J200" i="30"/>
  <c r="I200" i="30"/>
  <c r="H200" i="30"/>
  <c r="G200" i="30"/>
  <c r="F200" i="30"/>
  <c r="E200" i="30"/>
  <c r="D200" i="30"/>
  <c r="C200" i="30"/>
  <c r="B200" i="30"/>
  <c r="A200" i="30"/>
  <c r="DH199" i="30"/>
  <c r="DG199" i="30"/>
  <c r="DF199" i="30"/>
  <c r="DE199" i="30"/>
  <c r="DD199" i="30"/>
  <c r="DC199" i="30"/>
  <c r="DB199" i="30"/>
  <c r="DA199" i="30"/>
  <c r="CZ199" i="30"/>
  <c r="CY199" i="30"/>
  <c r="CX199" i="30"/>
  <c r="CW199" i="30"/>
  <c r="CV199" i="30"/>
  <c r="CU199" i="30"/>
  <c r="CT199" i="30"/>
  <c r="CS199" i="30"/>
  <c r="CR199" i="30"/>
  <c r="CQ199" i="30"/>
  <c r="CP199" i="30"/>
  <c r="CO199" i="30"/>
  <c r="CN199" i="30"/>
  <c r="CM199" i="30"/>
  <c r="CL199" i="30"/>
  <c r="CK199" i="30"/>
  <c r="CJ199" i="30"/>
  <c r="CI199" i="30"/>
  <c r="CH199" i="30"/>
  <c r="CG199" i="30"/>
  <c r="CF199" i="30"/>
  <c r="CE199" i="30"/>
  <c r="CD199" i="30"/>
  <c r="CC199" i="30"/>
  <c r="CB199" i="30"/>
  <c r="CA199" i="30"/>
  <c r="BZ199" i="30"/>
  <c r="BY199" i="30"/>
  <c r="BX199" i="30"/>
  <c r="BW199" i="30"/>
  <c r="BV199" i="30"/>
  <c r="BU199" i="30"/>
  <c r="BT199" i="30"/>
  <c r="BS199" i="30"/>
  <c r="BR199" i="30"/>
  <c r="BQ199" i="30"/>
  <c r="BP199" i="30"/>
  <c r="BO199" i="30"/>
  <c r="BN199" i="30"/>
  <c r="BM199" i="30"/>
  <c r="BL199" i="30"/>
  <c r="BK199" i="30"/>
  <c r="BJ199" i="30"/>
  <c r="BI199" i="30"/>
  <c r="BH199" i="30"/>
  <c r="BG199" i="30"/>
  <c r="BF199" i="30"/>
  <c r="BE199" i="30"/>
  <c r="BD199" i="30"/>
  <c r="BC199" i="30"/>
  <c r="BB199" i="30"/>
  <c r="BA199" i="30"/>
  <c r="AZ199" i="30"/>
  <c r="AY199" i="30"/>
  <c r="AX199" i="30"/>
  <c r="AW199" i="30"/>
  <c r="AV199" i="30"/>
  <c r="AU199" i="30"/>
  <c r="AT199" i="30"/>
  <c r="AS199" i="30"/>
  <c r="AR199" i="30"/>
  <c r="AQ199" i="30"/>
  <c r="AP199" i="30"/>
  <c r="AO199" i="30"/>
  <c r="AN199" i="30"/>
  <c r="AM199" i="30"/>
  <c r="AL199" i="30"/>
  <c r="AK199" i="30"/>
  <c r="AJ199" i="30"/>
  <c r="AI199" i="30"/>
  <c r="AH199" i="30"/>
  <c r="AG199" i="30"/>
  <c r="AF199" i="30"/>
  <c r="AE199" i="30"/>
  <c r="AD199" i="30"/>
  <c r="AC199" i="30"/>
  <c r="AB199" i="30"/>
  <c r="AA199" i="30"/>
  <c r="Z199" i="30"/>
  <c r="Y199" i="30"/>
  <c r="X199" i="30"/>
  <c r="W199" i="30"/>
  <c r="V199" i="30"/>
  <c r="U199" i="30"/>
  <c r="T199" i="30"/>
  <c r="S199" i="30"/>
  <c r="R199" i="30"/>
  <c r="Q199" i="30"/>
  <c r="P199" i="30"/>
  <c r="O199" i="30"/>
  <c r="N199" i="30"/>
  <c r="M199" i="30"/>
  <c r="L199" i="30"/>
  <c r="K199" i="30"/>
  <c r="J199" i="30"/>
  <c r="I199" i="30"/>
  <c r="H199" i="30"/>
  <c r="G199" i="30"/>
  <c r="F199" i="30"/>
  <c r="E199" i="30"/>
  <c r="D199" i="30"/>
  <c r="C199" i="30"/>
  <c r="B199" i="30"/>
  <c r="A199" i="30"/>
  <c r="DH198" i="30"/>
  <c r="DG198" i="30"/>
  <c r="DF198" i="30"/>
  <c r="DE198" i="30"/>
  <c r="DD198" i="30"/>
  <c r="DC198" i="30"/>
  <c r="DB198" i="30"/>
  <c r="DA198" i="30"/>
  <c r="CZ198" i="30"/>
  <c r="CY198" i="30"/>
  <c r="CX198" i="30"/>
  <c r="CW198" i="30"/>
  <c r="CV198" i="30"/>
  <c r="CU198" i="30"/>
  <c r="CT198" i="30"/>
  <c r="CS198" i="30"/>
  <c r="CR198" i="30"/>
  <c r="CQ198" i="30"/>
  <c r="CP198" i="30"/>
  <c r="CO198" i="30"/>
  <c r="CN198" i="30"/>
  <c r="CM198" i="30"/>
  <c r="CL198" i="30"/>
  <c r="CK198" i="30"/>
  <c r="CJ198" i="30"/>
  <c r="CI198" i="30"/>
  <c r="CH198" i="30"/>
  <c r="CG198" i="30"/>
  <c r="CF198" i="30"/>
  <c r="CE198" i="30"/>
  <c r="CD198" i="30"/>
  <c r="CC198" i="30"/>
  <c r="CB198" i="30"/>
  <c r="CA198" i="30"/>
  <c r="BZ198" i="30"/>
  <c r="BY198" i="30"/>
  <c r="BX198" i="30"/>
  <c r="BW198" i="30"/>
  <c r="BV198" i="30"/>
  <c r="BU198" i="30"/>
  <c r="BT198" i="30"/>
  <c r="BS198" i="30"/>
  <c r="BR198" i="30"/>
  <c r="BQ198" i="30"/>
  <c r="BP198" i="30"/>
  <c r="BO198" i="30"/>
  <c r="BN198" i="30"/>
  <c r="BM198" i="30"/>
  <c r="BL198" i="30"/>
  <c r="BK198" i="30"/>
  <c r="BJ198" i="30"/>
  <c r="BI198" i="30"/>
  <c r="BH198" i="30"/>
  <c r="BG198" i="30"/>
  <c r="BF198" i="30"/>
  <c r="BE198" i="30"/>
  <c r="BD198" i="30"/>
  <c r="BC198" i="30"/>
  <c r="BB198" i="30"/>
  <c r="BA198" i="30"/>
  <c r="AZ198" i="30"/>
  <c r="AY198" i="30"/>
  <c r="AX198" i="30"/>
  <c r="AW198" i="30"/>
  <c r="AV198" i="30"/>
  <c r="AU198" i="30"/>
  <c r="AT198" i="30"/>
  <c r="AS198" i="30"/>
  <c r="AR198" i="30"/>
  <c r="AQ198" i="30"/>
  <c r="AP198" i="30"/>
  <c r="AO198" i="30"/>
  <c r="AN198" i="30"/>
  <c r="AM198" i="30"/>
  <c r="AL198" i="30"/>
  <c r="AK198" i="30"/>
  <c r="AJ198" i="30"/>
  <c r="AI198" i="30"/>
  <c r="AH198" i="30"/>
  <c r="AG198" i="30"/>
  <c r="AF198" i="30"/>
  <c r="AE198" i="30"/>
  <c r="AD198" i="30"/>
  <c r="AC198" i="30"/>
  <c r="AB198" i="30"/>
  <c r="AA198" i="30"/>
  <c r="Z198" i="30"/>
  <c r="Y198" i="30"/>
  <c r="X198" i="30"/>
  <c r="W198" i="30"/>
  <c r="V198" i="30"/>
  <c r="U198" i="30"/>
  <c r="T198" i="30"/>
  <c r="S198" i="30"/>
  <c r="R198" i="30"/>
  <c r="Q198" i="30"/>
  <c r="P198" i="30"/>
  <c r="O198" i="30"/>
  <c r="N198" i="30"/>
  <c r="M198" i="30"/>
  <c r="L198" i="30"/>
  <c r="K198" i="30"/>
  <c r="J198" i="30"/>
  <c r="I198" i="30"/>
  <c r="H198" i="30"/>
  <c r="G198" i="30"/>
  <c r="F198" i="30"/>
  <c r="E198" i="30"/>
  <c r="D198" i="30"/>
  <c r="C198" i="30"/>
  <c r="B198" i="30"/>
  <c r="A198" i="30"/>
  <c r="DH197" i="30"/>
  <c r="DG197" i="30"/>
  <c r="DF197" i="30"/>
  <c r="DE197" i="30"/>
  <c r="DD197" i="30"/>
  <c r="DC197" i="30"/>
  <c r="DB197" i="30"/>
  <c r="DA197" i="30"/>
  <c r="CZ197" i="30"/>
  <c r="CY197" i="30"/>
  <c r="CX197" i="30"/>
  <c r="CW197" i="30"/>
  <c r="CV197" i="30"/>
  <c r="CU197" i="30"/>
  <c r="CT197" i="30"/>
  <c r="CS197" i="30"/>
  <c r="CR197" i="30"/>
  <c r="CQ197" i="30"/>
  <c r="CP197" i="30"/>
  <c r="CO197" i="30"/>
  <c r="CN197" i="30"/>
  <c r="CM197" i="30"/>
  <c r="CL197" i="30"/>
  <c r="CK197" i="30"/>
  <c r="CJ197" i="30"/>
  <c r="CI197" i="30"/>
  <c r="CH197" i="30"/>
  <c r="CG197" i="30"/>
  <c r="CF197" i="30"/>
  <c r="CE197" i="30"/>
  <c r="CD197" i="30"/>
  <c r="CC197" i="30"/>
  <c r="CB197" i="30"/>
  <c r="CA197" i="30"/>
  <c r="BZ197" i="30"/>
  <c r="BY197" i="30"/>
  <c r="BX197" i="30"/>
  <c r="BW197" i="30"/>
  <c r="BV197" i="30"/>
  <c r="BU197" i="30"/>
  <c r="BT197" i="30"/>
  <c r="BS197" i="30"/>
  <c r="BR197" i="30"/>
  <c r="BQ197" i="30"/>
  <c r="BP197" i="30"/>
  <c r="BO197" i="30"/>
  <c r="BN197" i="30"/>
  <c r="BM197" i="30"/>
  <c r="BL197" i="30"/>
  <c r="BK197" i="30"/>
  <c r="BJ197" i="30"/>
  <c r="BI197" i="30"/>
  <c r="BH197" i="30"/>
  <c r="BG197" i="30"/>
  <c r="BF197" i="30"/>
  <c r="BE197" i="30"/>
  <c r="BD197" i="30"/>
  <c r="BC197" i="30"/>
  <c r="BB197" i="30"/>
  <c r="BA197" i="30"/>
  <c r="AZ197" i="30"/>
  <c r="AY197" i="30"/>
  <c r="AX197" i="30"/>
  <c r="AW197" i="30"/>
  <c r="AV197" i="30"/>
  <c r="AU197" i="30"/>
  <c r="AT197" i="30"/>
  <c r="AS197" i="30"/>
  <c r="AR197" i="30"/>
  <c r="AQ197" i="30"/>
  <c r="AP197" i="30"/>
  <c r="AO197" i="30"/>
  <c r="AN197" i="30"/>
  <c r="AM197" i="30"/>
  <c r="AL197" i="30"/>
  <c r="AK197" i="30"/>
  <c r="AJ197" i="30"/>
  <c r="AI197" i="30"/>
  <c r="AH197" i="30"/>
  <c r="AG197" i="30"/>
  <c r="AF197" i="30"/>
  <c r="AE197" i="30"/>
  <c r="AD197" i="30"/>
  <c r="AC197" i="30"/>
  <c r="AB197" i="30"/>
  <c r="AA197" i="30"/>
  <c r="Z197" i="30"/>
  <c r="Y197" i="30"/>
  <c r="X197" i="30"/>
  <c r="W197" i="30"/>
  <c r="V197" i="30"/>
  <c r="U197" i="30"/>
  <c r="T197" i="30"/>
  <c r="S197" i="30"/>
  <c r="R197" i="30"/>
  <c r="Q197" i="30"/>
  <c r="P197" i="30"/>
  <c r="O197" i="30"/>
  <c r="N197" i="30"/>
  <c r="M197" i="30"/>
  <c r="L197" i="30"/>
  <c r="K197" i="30"/>
  <c r="J197" i="30"/>
  <c r="I197" i="30"/>
  <c r="H197" i="30"/>
  <c r="G197" i="30"/>
  <c r="F197" i="30"/>
  <c r="E197" i="30"/>
  <c r="D197" i="30"/>
  <c r="C197" i="30"/>
  <c r="B197" i="30"/>
  <c r="A197" i="30"/>
  <c r="DH196" i="30"/>
  <c r="DG196" i="30"/>
  <c r="DF196" i="30"/>
  <c r="DE196" i="30"/>
  <c r="DD196" i="30"/>
  <c r="DC196" i="30"/>
  <c r="DB196" i="30"/>
  <c r="DA196" i="30"/>
  <c r="CZ196" i="30"/>
  <c r="CY196" i="30"/>
  <c r="CX196" i="30"/>
  <c r="CW196" i="30"/>
  <c r="CV196" i="30"/>
  <c r="CU196" i="30"/>
  <c r="CT196" i="30"/>
  <c r="CS196" i="30"/>
  <c r="CR196" i="30"/>
  <c r="CQ196" i="30"/>
  <c r="CP196" i="30"/>
  <c r="CO196" i="30"/>
  <c r="CN196" i="30"/>
  <c r="CM196" i="30"/>
  <c r="CL196" i="30"/>
  <c r="CK196" i="30"/>
  <c r="CJ196" i="30"/>
  <c r="CI196" i="30"/>
  <c r="CH196" i="30"/>
  <c r="CG196" i="30"/>
  <c r="CF196" i="30"/>
  <c r="CE196" i="30"/>
  <c r="CD196" i="30"/>
  <c r="CC196" i="30"/>
  <c r="CB196" i="30"/>
  <c r="CA196" i="30"/>
  <c r="BZ196" i="30"/>
  <c r="BY196" i="30"/>
  <c r="BX196" i="30"/>
  <c r="BW196" i="30"/>
  <c r="BV196" i="30"/>
  <c r="BU196" i="30"/>
  <c r="BT196" i="30"/>
  <c r="BS196" i="30"/>
  <c r="BR196" i="30"/>
  <c r="BQ196" i="30"/>
  <c r="BP196" i="30"/>
  <c r="BO196" i="30"/>
  <c r="BN196" i="30"/>
  <c r="BM196" i="30"/>
  <c r="BL196" i="30"/>
  <c r="BK196" i="30"/>
  <c r="BJ196" i="30"/>
  <c r="BI196" i="30"/>
  <c r="BH196" i="30"/>
  <c r="BG196" i="30"/>
  <c r="BF196" i="30"/>
  <c r="BE196" i="30"/>
  <c r="BD196" i="30"/>
  <c r="BC196" i="30"/>
  <c r="BB196" i="30"/>
  <c r="BA196" i="30"/>
  <c r="AZ196" i="30"/>
  <c r="AY196" i="30"/>
  <c r="AX196" i="30"/>
  <c r="AW196" i="30"/>
  <c r="AV196" i="30"/>
  <c r="AU196" i="30"/>
  <c r="AT196" i="30"/>
  <c r="AS196" i="30"/>
  <c r="AR196" i="30"/>
  <c r="AQ196" i="30"/>
  <c r="AP196" i="30"/>
  <c r="AO196" i="30"/>
  <c r="AN196" i="30"/>
  <c r="AM196" i="30"/>
  <c r="AL196" i="30"/>
  <c r="AK196" i="30"/>
  <c r="AJ196" i="30"/>
  <c r="AI196" i="30"/>
  <c r="AH196" i="30"/>
  <c r="AG196" i="30"/>
  <c r="AF196" i="30"/>
  <c r="AE196" i="30"/>
  <c r="AD196" i="30"/>
  <c r="AC196" i="30"/>
  <c r="AB196" i="30"/>
  <c r="AA196" i="30"/>
  <c r="Z196" i="30"/>
  <c r="Y196" i="30"/>
  <c r="X196" i="30"/>
  <c r="W196" i="30"/>
  <c r="V196" i="30"/>
  <c r="U196" i="30"/>
  <c r="T196" i="30"/>
  <c r="S196" i="30"/>
  <c r="R196" i="30"/>
  <c r="Q196" i="30"/>
  <c r="P196" i="30"/>
  <c r="O196" i="30"/>
  <c r="N196" i="30"/>
  <c r="M196" i="30"/>
  <c r="L196" i="30"/>
  <c r="K196" i="30"/>
  <c r="J196" i="30"/>
  <c r="I196" i="30"/>
  <c r="H196" i="30"/>
  <c r="G196" i="30"/>
  <c r="F196" i="30"/>
  <c r="E196" i="30"/>
  <c r="D196" i="30"/>
  <c r="C196" i="30"/>
  <c r="B196" i="30"/>
  <c r="A196" i="30"/>
  <c r="DH195" i="30"/>
  <c r="DG195" i="30"/>
  <c r="DF195" i="30"/>
  <c r="DE195" i="30"/>
  <c r="DD195" i="30"/>
  <c r="DC195" i="30"/>
  <c r="DB195" i="30"/>
  <c r="DA195" i="30"/>
  <c r="CZ195" i="30"/>
  <c r="CY195" i="30"/>
  <c r="CX195" i="30"/>
  <c r="CW195" i="30"/>
  <c r="CV195" i="30"/>
  <c r="CU195" i="30"/>
  <c r="CT195" i="30"/>
  <c r="CS195" i="30"/>
  <c r="CR195" i="30"/>
  <c r="CQ195" i="30"/>
  <c r="CP195" i="30"/>
  <c r="CO195" i="30"/>
  <c r="CN195" i="30"/>
  <c r="CM195" i="30"/>
  <c r="CL195" i="30"/>
  <c r="CK195" i="30"/>
  <c r="CJ195" i="30"/>
  <c r="CI195" i="30"/>
  <c r="CH195" i="30"/>
  <c r="CG195" i="30"/>
  <c r="CF195" i="30"/>
  <c r="CE195" i="30"/>
  <c r="CD195" i="30"/>
  <c r="CC195" i="30"/>
  <c r="CB195" i="30"/>
  <c r="CA195" i="30"/>
  <c r="BZ195" i="30"/>
  <c r="BY195" i="30"/>
  <c r="BX195" i="30"/>
  <c r="BW195" i="30"/>
  <c r="BV195" i="30"/>
  <c r="BU195" i="30"/>
  <c r="BT195" i="30"/>
  <c r="BS195" i="30"/>
  <c r="BR195" i="30"/>
  <c r="BQ195" i="30"/>
  <c r="BP195" i="30"/>
  <c r="BO195" i="30"/>
  <c r="BN195" i="30"/>
  <c r="BM195" i="30"/>
  <c r="BL195" i="30"/>
  <c r="BK195" i="30"/>
  <c r="BJ195" i="30"/>
  <c r="BI195" i="30"/>
  <c r="BH195" i="30"/>
  <c r="BG195" i="30"/>
  <c r="BF195" i="30"/>
  <c r="BE195" i="30"/>
  <c r="BD195" i="30"/>
  <c r="BC195" i="30"/>
  <c r="BB195" i="30"/>
  <c r="BA195" i="30"/>
  <c r="AZ195" i="30"/>
  <c r="AY195" i="30"/>
  <c r="AX195" i="30"/>
  <c r="AW195" i="30"/>
  <c r="AV195" i="30"/>
  <c r="AU195" i="30"/>
  <c r="AT195" i="30"/>
  <c r="AS195" i="30"/>
  <c r="AR195" i="30"/>
  <c r="AQ195" i="30"/>
  <c r="AP195" i="30"/>
  <c r="AO195" i="30"/>
  <c r="AN195" i="30"/>
  <c r="AM195" i="30"/>
  <c r="AL195" i="30"/>
  <c r="AK195" i="30"/>
  <c r="AJ195" i="30"/>
  <c r="AI195" i="30"/>
  <c r="AH195" i="30"/>
  <c r="AG195" i="30"/>
  <c r="AF195" i="30"/>
  <c r="AE195" i="30"/>
  <c r="AD195" i="30"/>
  <c r="AC195" i="30"/>
  <c r="AB195" i="30"/>
  <c r="AA195" i="30"/>
  <c r="Z195" i="30"/>
  <c r="Y195" i="30"/>
  <c r="X195" i="30"/>
  <c r="W195" i="30"/>
  <c r="V195" i="30"/>
  <c r="U195" i="30"/>
  <c r="T195" i="30"/>
  <c r="S195" i="30"/>
  <c r="R195" i="30"/>
  <c r="Q195" i="30"/>
  <c r="P195" i="30"/>
  <c r="O195" i="30"/>
  <c r="N195" i="30"/>
  <c r="M195" i="30"/>
  <c r="L195" i="30"/>
  <c r="K195" i="30"/>
  <c r="J195" i="30"/>
  <c r="I195" i="30"/>
  <c r="H195" i="30"/>
  <c r="G195" i="30"/>
  <c r="F195" i="30"/>
  <c r="E195" i="30"/>
  <c r="D195" i="30"/>
  <c r="C195" i="30"/>
  <c r="B195" i="30"/>
  <c r="A195" i="30"/>
  <c r="DH194" i="30"/>
  <c r="DG194" i="30"/>
  <c r="DF194" i="30"/>
  <c r="DE194" i="30"/>
  <c r="DD194" i="30"/>
  <c r="DC194" i="30"/>
  <c r="DB194" i="30"/>
  <c r="DA194" i="30"/>
  <c r="CZ194" i="30"/>
  <c r="CY194" i="30"/>
  <c r="CX194" i="30"/>
  <c r="CW194" i="30"/>
  <c r="CV194" i="30"/>
  <c r="CU194" i="30"/>
  <c r="CT194" i="30"/>
  <c r="CS194" i="30"/>
  <c r="CR194" i="30"/>
  <c r="CQ194" i="30"/>
  <c r="CP194" i="30"/>
  <c r="CO194" i="30"/>
  <c r="CN194" i="30"/>
  <c r="CM194" i="30"/>
  <c r="CL194" i="30"/>
  <c r="CK194" i="30"/>
  <c r="CJ194" i="30"/>
  <c r="CI194" i="30"/>
  <c r="CH194" i="30"/>
  <c r="CG194" i="30"/>
  <c r="CF194" i="30"/>
  <c r="CE194" i="30"/>
  <c r="CD194" i="30"/>
  <c r="CC194" i="30"/>
  <c r="CB194" i="30"/>
  <c r="CA194" i="30"/>
  <c r="BZ194" i="30"/>
  <c r="BY194" i="30"/>
  <c r="BX194" i="30"/>
  <c r="BW194" i="30"/>
  <c r="BV194" i="30"/>
  <c r="BU194" i="30"/>
  <c r="BT194" i="30"/>
  <c r="BS194" i="30"/>
  <c r="BR194" i="30"/>
  <c r="BQ194" i="30"/>
  <c r="BP194" i="30"/>
  <c r="BO194" i="30"/>
  <c r="BN194" i="30"/>
  <c r="BM194" i="30"/>
  <c r="BL194" i="30"/>
  <c r="BK194" i="30"/>
  <c r="BJ194" i="30"/>
  <c r="BI194" i="30"/>
  <c r="BH194" i="30"/>
  <c r="BG194" i="30"/>
  <c r="BF194" i="30"/>
  <c r="BE194" i="30"/>
  <c r="BD194" i="30"/>
  <c r="BC194" i="30"/>
  <c r="BB194" i="30"/>
  <c r="BA194" i="30"/>
  <c r="AZ194" i="30"/>
  <c r="AY194" i="30"/>
  <c r="AX194" i="30"/>
  <c r="AW194" i="30"/>
  <c r="AV194" i="30"/>
  <c r="AU194" i="30"/>
  <c r="AT194" i="30"/>
  <c r="AS194" i="30"/>
  <c r="AR194" i="30"/>
  <c r="AQ194" i="30"/>
  <c r="AP194" i="30"/>
  <c r="AO194" i="30"/>
  <c r="AN194" i="30"/>
  <c r="AM194" i="30"/>
  <c r="AL194" i="30"/>
  <c r="AK194" i="30"/>
  <c r="AJ194" i="30"/>
  <c r="AI194" i="30"/>
  <c r="AH194" i="30"/>
  <c r="AG194" i="30"/>
  <c r="AF194" i="30"/>
  <c r="AE194" i="30"/>
  <c r="AD194" i="30"/>
  <c r="AC194" i="30"/>
  <c r="AB194" i="30"/>
  <c r="AA194" i="30"/>
  <c r="Z194" i="30"/>
  <c r="Y194" i="30"/>
  <c r="X194" i="30"/>
  <c r="W194" i="30"/>
  <c r="V194" i="30"/>
  <c r="U194" i="30"/>
  <c r="T194" i="30"/>
  <c r="S194" i="30"/>
  <c r="R194" i="30"/>
  <c r="Q194" i="30"/>
  <c r="P194" i="30"/>
  <c r="O194" i="30"/>
  <c r="N194" i="30"/>
  <c r="M194" i="30"/>
  <c r="L194" i="30"/>
  <c r="K194" i="30"/>
  <c r="J194" i="30"/>
  <c r="I194" i="30"/>
  <c r="H194" i="30"/>
  <c r="G194" i="30"/>
  <c r="F194" i="30"/>
  <c r="E194" i="30"/>
  <c r="D194" i="30"/>
  <c r="C194" i="30"/>
  <c r="B194" i="30"/>
  <c r="A194" i="30"/>
  <c r="DH193" i="30"/>
  <c r="DG193" i="30"/>
  <c r="DF193" i="30"/>
  <c r="DE193" i="30"/>
  <c r="DD193" i="30"/>
  <c r="DC193" i="30"/>
  <c r="DB193" i="30"/>
  <c r="DA193" i="30"/>
  <c r="CZ193" i="30"/>
  <c r="CY193" i="30"/>
  <c r="CX193" i="30"/>
  <c r="CW193" i="30"/>
  <c r="CV193" i="30"/>
  <c r="CU193" i="30"/>
  <c r="CT193" i="30"/>
  <c r="CS193" i="30"/>
  <c r="CR193" i="30"/>
  <c r="CQ193" i="30"/>
  <c r="CP193" i="30"/>
  <c r="CO193" i="30"/>
  <c r="CN193" i="30"/>
  <c r="CM193" i="30"/>
  <c r="CL193" i="30"/>
  <c r="CK193" i="30"/>
  <c r="CJ193" i="30"/>
  <c r="CI193" i="30"/>
  <c r="CH193" i="30"/>
  <c r="CG193" i="30"/>
  <c r="CF193" i="30"/>
  <c r="CE193" i="30"/>
  <c r="CD193" i="30"/>
  <c r="CC193" i="30"/>
  <c r="CB193" i="30"/>
  <c r="CA193" i="30"/>
  <c r="BZ193" i="30"/>
  <c r="BY193" i="30"/>
  <c r="BX193" i="30"/>
  <c r="BW193" i="30"/>
  <c r="BV193" i="30"/>
  <c r="BU193" i="30"/>
  <c r="BT193" i="30"/>
  <c r="BS193" i="30"/>
  <c r="BR193" i="30"/>
  <c r="BQ193" i="30"/>
  <c r="BP193" i="30"/>
  <c r="BO193" i="30"/>
  <c r="BN193" i="30"/>
  <c r="BM193" i="30"/>
  <c r="BL193" i="30"/>
  <c r="BK193" i="30"/>
  <c r="BJ193" i="30"/>
  <c r="BI193" i="30"/>
  <c r="BH193" i="30"/>
  <c r="BG193" i="30"/>
  <c r="BF193" i="30"/>
  <c r="BE193" i="30"/>
  <c r="BD193" i="30"/>
  <c r="BC193" i="30"/>
  <c r="BB193" i="30"/>
  <c r="BA193" i="30"/>
  <c r="AZ193" i="30"/>
  <c r="AY193" i="30"/>
  <c r="AX193" i="30"/>
  <c r="AW193" i="30"/>
  <c r="AV193" i="30"/>
  <c r="AU193" i="30"/>
  <c r="AT193" i="30"/>
  <c r="AS193" i="30"/>
  <c r="AR193" i="30"/>
  <c r="AQ193" i="30"/>
  <c r="AP193" i="30"/>
  <c r="AO193" i="30"/>
  <c r="AN193" i="30"/>
  <c r="AM193" i="30"/>
  <c r="AL193" i="30"/>
  <c r="AK193" i="30"/>
  <c r="AJ193" i="30"/>
  <c r="AI193" i="30"/>
  <c r="AH193" i="30"/>
  <c r="AG193" i="30"/>
  <c r="AF193" i="30"/>
  <c r="AE193" i="30"/>
  <c r="AD193" i="30"/>
  <c r="AC193" i="30"/>
  <c r="AB193" i="30"/>
  <c r="AA193" i="30"/>
  <c r="Z193" i="30"/>
  <c r="Y193" i="30"/>
  <c r="X193" i="30"/>
  <c r="W193" i="30"/>
  <c r="V193" i="30"/>
  <c r="U193" i="30"/>
  <c r="T193" i="30"/>
  <c r="S193" i="30"/>
  <c r="R193" i="30"/>
  <c r="Q193" i="30"/>
  <c r="P193" i="30"/>
  <c r="O193" i="30"/>
  <c r="N193" i="30"/>
  <c r="M193" i="30"/>
  <c r="L193" i="30"/>
  <c r="K193" i="30"/>
  <c r="J193" i="30"/>
  <c r="I193" i="30"/>
  <c r="H193" i="30"/>
  <c r="G193" i="30"/>
  <c r="F193" i="30"/>
  <c r="E193" i="30"/>
  <c r="D193" i="30"/>
  <c r="C193" i="30"/>
  <c r="B193" i="30"/>
  <c r="A193" i="30"/>
  <c r="DH192" i="30"/>
  <c r="DG192" i="30"/>
  <c r="DF192" i="30"/>
  <c r="DE192" i="30"/>
  <c r="DD192" i="30"/>
  <c r="DC192" i="30"/>
  <c r="DB192" i="30"/>
  <c r="DA192" i="30"/>
  <c r="CZ192" i="30"/>
  <c r="CY192" i="30"/>
  <c r="CX192" i="30"/>
  <c r="CW192" i="30"/>
  <c r="CV192" i="30"/>
  <c r="CU192" i="30"/>
  <c r="CT192" i="30"/>
  <c r="CS192" i="30"/>
  <c r="CR192" i="30"/>
  <c r="CQ192" i="30"/>
  <c r="CP192" i="30"/>
  <c r="CO192" i="30"/>
  <c r="CN192" i="30"/>
  <c r="CM192" i="30"/>
  <c r="CL192" i="30"/>
  <c r="CK192" i="30"/>
  <c r="CJ192" i="30"/>
  <c r="CI192" i="30"/>
  <c r="CH192" i="30"/>
  <c r="CG192" i="30"/>
  <c r="CF192" i="30"/>
  <c r="CE192" i="30"/>
  <c r="CD192" i="30"/>
  <c r="CC192" i="30"/>
  <c r="CB192" i="30"/>
  <c r="CA192" i="30"/>
  <c r="BZ192" i="30"/>
  <c r="BY192" i="30"/>
  <c r="BX192" i="30"/>
  <c r="BW192" i="30"/>
  <c r="BV192" i="30"/>
  <c r="BU192" i="30"/>
  <c r="BT192" i="30"/>
  <c r="BS192" i="30"/>
  <c r="BR192" i="30"/>
  <c r="BQ192" i="30"/>
  <c r="BP192" i="30"/>
  <c r="BO192" i="30"/>
  <c r="BN192" i="30"/>
  <c r="BM192" i="30"/>
  <c r="BL192" i="30"/>
  <c r="BK192" i="30"/>
  <c r="BJ192" i="30"/>
  <c r="BI192" i="30"/>
  <c r="BH192" i="30"/>
  <c r="BG192" i="30"/>
  <c r="BF192" i="30"/>
  <c r="BE192" i="30"/>
  <c r="BD192" i="30"/>
  <c r="BC192" i="30"/>
  <c r="BB192" i="30"/>
  <c r="BA192" i="30"/>
  <c r="AZ192" i="30"/>
  <c r="AY192" i="30"/>
  <c r="AX192" i="30"/>
  <c r="AW192" i="30"/>
  <c r="AV192" i="30"/>
  <c r="AU192" i="30"/>
  <c r="AT192" i="30"/>
  <c r="AS192" i="30"/>
  <c r="AR192" i="30"/>
  <c r="AQ192" i="30"/>
  <c r="AP192" i="30"/>
  <c r="AO192" i="30"/>
  <c r="AN192" i="30"/>
  <c r="AM192" i="30"/>
  <c r="AL192" i="30"/>
  <c r="AK192" i="30"/>
  <c r="AJ192" i="30"/>
  <c r="AI192" i="30"/>
  <c r="AH192" i="30"/>
  <c r="AG192" i="30"/>
  <c r="AF192" i="30"/>
  <c r="AE192" i="30"/>
  <c r="AD192" i="30"/>
  <c r="AC192" i="30"/>
  <c r="AB192" i="30"/>
  <c r="AA192" i="30"/>
  <c r="Z192" i="30"/>
  <c r="Y192" i="30"/>
  <c r="X192" i="30"/>
  <c r="W192" i="30"/>
  <c r="V192" i="30"/>
  <c r="U192" i="30"/>
  <c r="T192" i="30"/>
  <c r="S192" i="30"/>
  <c r="R192" i="30"/>
  <c r="Q192" i="30"/>
  <c r="P192" i="30"/>
  <c r="O192" i="30"/>
  <c r="N192" i="30"/>
  <c r="M192" i="30"/>
  <c r="L192" i="30"/>
  <c r="K192" i="30"/>
  <c r="J192" i="30"/>
  <c r="I192" i="30"/>
  <c r="H192" i="30"/>
  <c r="G192" i="30"/>
  <c r="F192" i="30"/>
  <c r="E192" i="30"/>
  <c r="D192" i="30"/>
  <c r="C192" i="30"/>
  <c r="B192" i="30"/>
  <c r="A192" i="30"/>
  <c r="DH191" i="30"/>
  <c r="DG191" i="30"/>
  <c r="DF191" i="30"/>
  <c r="DE191" i="30"/>
  <c r="DD191" i="30"/>
  <c r="DC191" i="30"/>
  <c r="DB191" i="30"/>
  <c r="DA191" i="30"/>
  <c r="CZ191" i="30"/>
  <c r="CY191" i="30"/>
  <c r="CX191" i="30"/>
  <c r="CW191" i="30"/>
  <c r="CV191" i="30"/>
  <c r="CU191" i="30"/>
  <c r="CT191" i="30"/>
  <c r="CS191" i="30"/>
  <c r="CR191" i="30"/>
  <c r="CQ191" i="30"/>
  <c r="CP191" i="30"/>
  <c r="CO191" i="30"/>
  <c r="CN191" i="30"/>
  <c r="CM191" i="30"/>
  <c r="CL191" i="30"/>
  <c r="CK191" i="30"/>
  <c r="CJ191" i="30"/>
  <c r="CI191" i="30"/>
  <c r="CH191" i="30"/>
  <c r="CG191" i="30"/>
  <c r="CF191" i="30"/>
  <c r="CE191" i="30"/>
  <c r="CD191" i="30"/>
  <c r="CC191" i="30"/>
  <c r="CB191" i="30"/>
  <c r="CA191" i="30"/>
  <c r="BZ191" i="30"/>
  <c r="BY191" i="30"/>
  <c r="BX191" i="30"/>
  <c r="BW191" i="30"/>
  <c r="BV191" i="30"/>
  <c r="BU191" i="30"/>
  <c r="BT191" i="30"/>
  <c r="BS191" i="30"/>
  <c r="BR191" i="30"/>
  <c r="BQ191" i="30"/>
  <c r="BP191" i="30"/>
  <c r="BO191" i="30"/>
  <c r="BN191" i="30"/>
  <c r="BM191" i="30"/>
  <c r="BL191" i="30"/>
  <c r="BK191" i="30"/>
  <c r="BJ191" i="30"/>
  <c r="BI191" i="30"/>
  <c r="BH191" i="30"/>
  <c r="BG191" i="30"/>
  <c r="BF191" i="30"/>
  <c r="BE191" i="30"/>
  <c r="BD191" i="30"/>
  <c r="BC191" i="30"/>
  <c r="BB191" i="30"/>
  <c r="BA191" i="30"/>
  <c r="AZ191" i="30"/>
  <c r="AY191" i="30"/>
  <c r="AX191" i="30"/>
  <c r="AW191" i="30"/>
  <c r="AV191" i="30"/>
  <c r="AU191" i="30"/>
  <c r="AT191" i="30"/>
  <c r="AS191" i="30"/>
  <c r="AR191" i="30"/>
  <c r="AQ191" i="30"/>
  <c r="AP191" i="30"/>
  <c r="AO191" i="30"/>
  <c r="AN191" i="30"/>
  <c r="AM191" i="30"/>
  <c r="AL191" i="30"/>
  <c r="AK191" i="30"/>
  <c r="AJ191" i="30"/>
  <c r="AI191" i="30"/>
  <c r="AH191" i="30"/>
  <c r="AG191" i="30"/>
  <c r="AF191" i="30"/>
  <c r="AE191" i="30"/>
  <c r="AD191" i="30"/>
  <c r="AC191" i="30"/>
  <c r="AB191" i="30"/>
  <c r="AA191" i="30"/>
  <c r="Z191" i="30"/>
  <c r="Y191" i="30"/>
  <c r="X191" i="30"/>
  <c r="W191" i="30"/>
  <c r="V191" i="30"/>
  <c r="U191" i="30"/>
  <c r="T191" i="30"/>
  <c r="S191" i="30"/>
  <c r="R191" i="30"/>
  <c r="Q191" i="30"/>
  <c r="P191" i="30"/>
  <c r="O191" i="30"/>
  <c r="N191" i="30"/>
  <c r="M191" i="30"/>
  <c r="L191" i="30"/>
  <c r="K191" i="30"/>
  <c r="J191" i="30"/>
  <c r="I191" i="30"/>
  <c r="H191" i="30"/>
  <c r="G191" i="30"/>
  <c r="F191" i="30"/>
  <c r="E191" i="30"/>
  <c r="D191" i="30"/>
  <c r="C191" i="30"/>
  <c r="B191" i="30"/>
  <c r="A191" i="30"/>
  <c r="DH190" i="30"/>
  <c r="DG190" i="30"/>
  <c r="DF190" i="30"/>
  <c r="DE190" i="30"/>
  <c r="DD190" i="30"/>
  <c r="DC190" i="30"/>
  <c r="DB190" i="30"/>
  <c r="DA190" i="30"/>
  <c r="CZ190" i="30"/>
  <c r="CY190" i="30"/>
  <c r="CX190" i="30"/>
  <c r="CW190" i="30"/>
  <c r="CV190" i="30"/>
  <c r="CU190" i="30"/>
  <c r="CT190" i="30"/>
  <c r="CS190" i="30"/>
  <c r="CR190" i="30"/>
  <c r="CQ190" i="30"/>
  <c r="CP190" i="30"/>
  <c r="CO190" i="30"/>
  <c r="CN190" i="30"/>
  <c r="CM190" i="30"/>
  <c r="CL190" i="30"/>
  <c r="CK190" i="30"/>
  <c r="CJ190" i="30"/>
  <c r="CI190" i="30"/>
  <c r="CH190" i="30"/>
  <c r="CG190" i="30"/>
  <c r="CF190" i="30"/>
  <c r="CE190" i="30"/>
  <c r="CD190" i="30"/>
  <c r="CC190" i="30"/>
  <c r="CB190" i="30"/>
  <c r="CA190" i="30"/>
  <c r="BZ190" i="30"/>
  <c r="BY190" i="30"/>
  <c r="BX190" i="30"/>
  <c r="BW190" i="30"/>
  <c r="BV190" i="30"/>
  <c r="BU190" i="30"/>
  <c r="BT190" i="30"/>
  <c r="BS190" i="30"/>
  <c r="BR190" i="30"/>
  <c r="BQ190" i="30"/>
  <c r="BP190" i="30"/>
  <c r="BO190" i="30"/>
  <c r="BN190" i="30"/>
  <c r="BM190" i="30"/>
  <c r="BL190" i="30"/>
  <c r="BK190" i="30"/>
  <c r="BJ190" i="30"/>
  <c r="BI190" i="30"/>
  <c r="BH190" i="30"/>
  <c r="BG190" i="30"/>
  <c r="BF190" i="30"/>
  <c r="BE190" i="30"/>
  <c r="BD190" i="30"/>
  <c r="BC190" i="30"/>
  <c r="BB190" i="30"/>
  <c r="BA190" i="30"/>
  <c r="AZ190" i="30"/>
  <c r="AY190" i="30"/>
  <c r="AX190" i="30"/>
  <c r="AW190" i="30"/>
  <c r="AV190" i="30"/>
  <c r="AU190" i="30"/>
  <c r="AT190" i="30"/>
  <c r="AS190" i="30"/>
  <c r="AR190" i="30"/>
  <c r="AQ190" i="30"/>
  <c r="AP190" i="30"/>
  <c r="AO190" i="30"/>
  <c r="AN190" i="30"/>
  <c r="AM190" i="30"/>
  <c r="AL190" i="30"/>
  <c r="AK190" i="30"/>
  <c r="AJ190" i="30"/>
  <c r="AI190" i="30"/>
  <c r="AH190" i="30"/>
  <c r="AG190" i="30"/>
  <c r="AF190" i="30"/>
  <c r="AE190" i="30"/>
  <c r="AD190" i="30"/>
  <c r="AC190" i="30"/>
  <c r="AB190" i="30"/>
  <c r="AA190" i="30"/>
  <c r="Z190" i="30"/>
  <c r="Y190" i="30"/>
  <c r="X190" i="30"/>
  <c r="W190" i="30"/>
  <c r="V190" i="30"/>
  <c r="U190" i="30"/>
  <c r="T190" i="30"/>
  <c r="S190" i="30"/>
  <c r="R190" i="30"/>
  <c r="Q190" i="30"/>
  <c r="P190" i="30"/>
  <c r="O190" i="30"/>
  <c r="N190" i="30"/>
  <c r="M190" i="30"/>
  <c r="L190" i="30"/>
  <c r="K190" i="30"/>
  <c r="J190" i="30"/>
  <c r="I190" i="30"/>
  <c r="H190" i="30"/>
  <c r="G190" i="30"/>
  <c r="F190" i="30"/>
  <c r="E190" i="30"/>
  <c r="D190" i="30"/>
  <c r="C190" i="30"/>
  <c r="B190" i="30"/>
  <c r="A190" i="30"/>
  <c r="DH189" i="30"/>
  <c r="DG189" i="30"/>
  <c r="DF189" i="30"/>
  <c r="DE189" i="30"/>
  <c r="DD189" i="30"/>
  <c r="DC189" i="30"/>
  <c r="DB189" i="30"/>
  <c r="DA189" i="30"/>
  <c r="CZ189" i="30"/>
  <c r="CY189" i="30"/>
  <c r="CX189" i="30"/>
  <c r="CW189" i="30"/>
  <c r="CV189" i="30"/>
  <c r="CU189" i="30"/>
  <c r="CT189" i="30"/>
  <c r="CS189" i="30"/>
  <c r="CR189" i="30"/>
  <c r="CQ189" i="30"/>
  <c r="CP189" i="30"/>
  <c r="CO189" i="30"/>
  <c r="CN189" i="30"/>
  <c r="CM189" i="30"/>
  <c r="CL189" i="30"/>
  <c r="CK189" i="30"/>
  <c r="CJ189" i="30"/>
  <c r="CI189" i="30"/>
  <c r="CH189" i="30"/>
  <c r="CG189" i="30"/>
  <c r="CF189" i="30"/>
  <c r="CE189" i="30"/>
  <c r="CD189" i="30"/>
  <c r="CC189" i="30"/>
  <c r="CB189" i="30"/>
  <c r="CA189" i="30"/>
  <c r="BZ189" i="30"/>
  <c r="BY189" i="30"/>
  <c r="BX189" i="30"/>
  <c r="BW189" i="30"/>
  <c r="BV189" i="30"/>
  <c r="BU189" i="30"/>
  <c r="BT189" i="30"/>
  <c r="BS189" i="30"/>
  <c r="BR189" i="30"/>
  <c r="BQ189" i="30"/>
  <c r="BP189" i="30"/>
  <c r="BO189" i="30"/>
  <c r="BN189" i="30"/>
  <c r="BM189" i="30"/>
  <c r="BL189" i="30"/>
  <c r="BK189" i="30"/>
  <c r="BJ189" i="30"/>
  <c r="BI189" i="30"/>
  <c r="BH189" i="30"/>
  <c r="BG189" i="30"/>
  <c r="BF189" i="30"/>
  <c r="BE189" i="30"/>
  <c r="BD189" i="30"/>
  <c r="BC189" i="30"/>
  <c r="BB189" i="30"/>
  <c r="BA189" i="30"/>
  <c r="AZ189" i="30"/>
  <c r="AY189" i="30"/>
  <c r="AX189" i="30"/>
  <c r="AW189" i="30"/>
  <c r="AV189" i="30"/>
  <c r="AU189" i="30"/>
  <c r="AT189" i="30"/>
  <c r="AS189" i="30"/>
  <c r="AR189" i="30"/>
  <c r="AQ189" i="30"/>
  <c r="AP189" i="30"/>
  <c r="AO189" i="30"/>
  <c r="AN189" i="30"/>
  <c r="AM189" i="30"/>
  <c r="AL189" i="30"/>
  <c r="AK189" i="30"/>
  <c r="AJ189" i="30"/>
  <c r="AI189" i="30"/>
  <c r="AH189" i="30"/>
  <c r="AG189" i="30"/>
  <c r="AF189" i="30"/>
  <c r="AE189" i="30"/>
  <c r="AD189" i="30"/>
  <c r="AC189" i="30"/>
  <c r="AB189" i="30"/>
  <c r="AA189" i="30"/>
  <c r="Z189" i="30"/>
  <c r="Y189" i="30"/>
  <c r="X189" i="30"/>
  <c r="W189" i="30"/>
  <c r="V189" i="30"/>
  <c r="U189" i="30"/>
  <c r="T189" i="30"/>
  <c r="S189" i="30"/>
  <c r="R189" i="30"/>
  <c r="Q189" i="30"/>
  <c r="P189" i="30"/>
  <c r="O189" i="30"/>
  <c r="N189" i="30"/>
  <c r="M189" i="30"/>
  <c r="L189" i="30"/>
  <c r="K189" i="30"/>
  <c r="J189" i="30"/>
  <c r="I189" i="30"/>
  <c r="H189" i="30"/>
  <c r="G189" i="30"/>
  <c r="F189" i="30"/>
  <c r="E189" i="30"/>
  <c r="D189" i="30"/>
  <c r="C189" i="30"/>
  <c r="B189" i="30"/>
  <c r="A189" i="30"/>
  <c r="DH188" i="30"/>
  <c r="DG188" i="30"/>
  <c r="DF188" i="30"/>
  <c r="DE188" i="30"/>
  <c r="DD188" i="30"/>
  <c r="DC188" i="30"/>
  <c r="DB188" i="30"/>
  <c r="DA188" i="30"/>
  <c r="CZ188" i="30"/>
  <c r="CY188" i="30"/>
  <c r="CX188" i="30"/>
  <c r="CW188" i="30"/>
  <c r="CV188" i="30"/>
  <c r="CU188" i="30"/>
  <c r="CT188" i="30"/>
  <c r="CS188" i="30"/>
  <c r="CR188" i="30"/>
  <c r="CQ188" i="30"/>
  <c r="CP188" i="30"/>
  <c r="CO188" i="30"/>
  <c r="CN188" i="30"/>
  <c r="CM188" i="30"/>
  <c r="CL188" i="30"/>
  <c r="CK188" i="30"/>
  <c r="CJ188" i="30"/>
  <c r="CI188" i="30"/>
  <c r="CH188" i="30"/>
  <c r="CG188" i="30"/>
  <c r="CF188" i="30"/>
  <c r="CE188" i="30"/>
  <c r="CD188" i="30"/>
  <c r="CC188" i="30"/>
  <c r="CB188" i="30"/>
  <c r="CA188" i="30"/>
  <c r="BZ188" i="30"/>
  <c r="BY188" i="30"/>
  <c r="BX188" i="30"/>
  <c r="BW188" i="30"/>
  <c r="BV188" i="30"/>
  <c r="BU188" i="30"/>
  <c r="BT188" i="30"/>
  <c r="BS188" i="30"/>
  <c r="BR188" i="30"/>
  <c r="BQ188" i="30"/>
  <c r="BP188" i="30"/>
  <c r="BO188" i="30"/>
  <c r="BN188" i="30"/>
  <c r="BM188" i="30"/>
  <c r="BL188" i="30"/>
  <c r="BK188" i="30"/>
  <c r="BJ188" i="30"/>
  <c r="BI188" i="30"/>
  <c r="BH188" i="30"/>
  <c r="BG188" i="30"/>
  <c r="BF188" i="30"/>
  <c r="BE188" i="30"/>
  <c r="BD188" i="30"/>
  <c r="BC188" i="30"/>
  <c r="BB188" i="30"/>
  <c r="BA188" i="30"/>
  <c r="AZ188"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B188" i="30"/>
  <c r="A188" i="30"/>
  <c r="DH187" i="30"/>
  <c r="DG187" i="30"/>
  <c r="DF187" i="30"/>
  <c r="DE187" i="30"/>
  <c r="DD187" i="30"/>
  <c r="DC187" i="30"/>
  <c r="DB187" i="30"/>
  <c r="DA187" i="30"/>
  <c r="CZ187" i="30"/>
  <c r="CY187" i="30"/>
  <c r="CX187" i="30"/>
  <c r="CW187" i="30"/>
  <c r="CV187" i="30"/>
  <c r="CU187" i="30"/>
  <c r="CT187" i="30"/>
  <c r="CS187" i="30"/>
  <c r="CR187" i="30"/>
  <c r="CQ187" i="30"/>
  <c r="CP187" i="30"/>
  <c r="CO187" i="30"/>
  <c r="CN187" i="30"/>
  <c r="CM187" i="30"/>
  <c r="CL187" i="30"/>
  <c r="CK187" i="30"/>
  <c r="CJ187" i="30"/>
  <c r="CI187" i="30"/>
  <c r="CH187" i="30"/>
  <c r="CG187" i="30"/>
  <c r="CF187" i="30"/>
  <c r="CE187" i="30"/>
  <c r="CD187" i="30"/>
  <c r="CC187" i="30"/>
  <c r="CB187" i="30"/>
  <c r="CA187" i="30"/>
  <c r="BZ187" i="30"/>
  <c r="BY187" i="30"/>
  <c r="BX187" i="30"/>
  <c r="BW187" i="30"/>
  <c r="BV187" i="30"/>
  <c r="BU187" i="30"/>
  <c r="BT187" i="30"/>
  <c r="BS187" i="30"/>
  <c r="BR187" i="30"/>
  <c r="BQ187" i="30"/>
  <c r="BP187" i="30"/>
  <c r="BO187" i="30"/>
  <c r="BN187" i="30"/>
  <c r="BM187" i="30"/>
  <c r="BL187" i="30"/>
  <c r="BK187" i="30"/>
  <c r="BJ187" i="30"/>
  <c r="BI187" i="30"/>
  <c r="BH187" i="30"/>
  <c r="BG187" i="30"/>
  <c r="BF187" i="30"/>
  <c r="BE187" i="30"/>
  <c r="BD187" i="30"/>
  <c r="BC187" i="30"/>
  <c r="BB187" i="30"/>
  <c r="BA187" i="30"/>
  <c r="AZ187" i="30"/>
  <c r="AY187" i="30"/>
  <c r="AX187" i="30"/>
  <c r="AW187" i="30"/>
  <c r="AV187" i="30"/>
  <c r="AU187" i="30"/>
  <c r="AT187" i="30"/>
  <c r="AS187" i="30"/>
  <c r="AR187" i="30"/>
  <c r="AQ187" i="30"/>
  <c r="AP187" i="30"/>
  <c r="AO187" i="30"/>
  <c r="AN187" i="30"/>
  <c r="AM187" i="30"/>
  <c r="AL187" i="30"/>
  <c r="AK187" i="30"/>
  <c r="AJ187" i="30"/>
  <c r="AI187" i="30"/>
  <c r="AH187" i="30"/>
  <c r="AG187" i="30"/>
  <c r="AF187" i="30"/>
  <c r="AE187" i="30"/>
  <c r="AD187" i="30"/>
  <c r="AC187" i="30"/>
  <c r="AB187" i="30"/>
  <c r="AA187" i="30"/>
  <c r="Z187" i="30"/>
  <c r="Y187" i="30"/>
  <c r="X187" i="30"/>
  <c r="W187" i="30"/>
  <c r="V187" i="30"/>
  <c r="U187" i="30"/>
  <c r="T187" i="30"/>
  <c r="S187" i="30"/>
  <c r="R187" i="30"/>
  <c r="Q187" i="30"/>
  <c r="P187" i="30"/>
  <c r="O187" i="30"/>
  <c r="N187" i="30"/>
  <c r="M187" i="30"/>
  <c r="L187" i="30"/>
  <c r="K187" i="30"/>
  <c r="J187" i="30"/>
  <c r="I187" i="30"/>
  <c r="H187" i="30"/>
  <c r="G187" i="30"/>
  <c r="F187" i="30"/>
  <c r="E187" i="30"/>
  <c r="D187" i="30"/>
  <c r="C187" i="30"/>
  <c r="B187" i="30"/>
  <c r="A187" i="30"/>
  <c r="DH186" i="30"/>
  <c r="DG186" i="30"/>
  <c r="DF186" i="30"/>
  <c r="DE186" i="30"/>
  <c r="DD186" i="30"/>
  <c r="DC186" i="30"/>
  <c r="DB186" i="30"/>
  <c r="DA186" i="30"/>
  <c r="CZ186" i="30"/>
  <c r="CY186" i="30"/>
  <c r="CX186" i="30"/>
  <c r="CW186" i="30"/>
  <c r="CV186" i="30"/>
  <c r="CU186" i="30"/>
  <c r="CT186" i="30"/>
  <c r="CS186" i="30"/>
  <c r="CR186" i="30"/>
  <c r="CQ186" i="30"/>
  <c r="CP186" i="30"/>
  <c r="CO186" i="30"/>
  <c r="CN186" i="30"/>
  <c r="CM186" i="30"/>
  <c r="CL186" i="30"/>
  <c r="CK186" i="30"/>
  <c r="CJ186" i="30"/>
  <c r="CI186" i="30"/>
  <c r="CH186" i="30"/>
  <c r="CG186" i="30"/>
  <c r="CF186" i="30"/>
  <c r="CE186" i="30"/>
  <c r="CD186" i="30"/>
  <c r="CC186" i="30"/>
  <c r="CB186" i="30"/>
  <c r="CA186" i="30"/>
  <c r="BZ186" i="30"/>
  <c r="BY186" i="30"/>
  <c r="BX186" i="30"/>
  <c r="BW186" i="30"/>
  <c r="BV186" i="30"/>
  <c r="BU186" i="30"/>
  <c r="BT186" i="30"/>
  <c r="BS186" i="30"/>
  <c r="BR186" i="30"/>
  <c r="BQ186" i="30"/>
  <c r="BP186" i="30"/>
  <c r="BO186" i="30"/>
  <c r="BN186" i="30"/>
  <c r="BM186" i="30"/>
  <c r="BL186" i="30"/>
  <c r="BK186" i="30"/>
  <c r="BJ186" i="30"/>
  <c r="BI186" i="30"/>
  <c r="BH186" i="30"/>
  <c r="BG186" i="30"/>
  <c r="BF186" i="30"/>
  <c r="BE186" i="30"/>
  <c r="BD186" i="30"/>
  <c r="BC186" i="30"/>
  <c r="BB186" i="30"/>
  <c r="BA186" i="30"/>
  <c r="AZ186" i="30"/>
  <c r="AY186" i="30"/>
  <c r="AX186" i="30"/>
  <c r="AW186" i="30"/>
  <c r="AV186" i="30"/>
  <c r="AU186" i="30"/>
  <c r="AT186" i="30"/>
  <c r="AS186" i="30"/>
  <c r="AR186" i="30"/>
  <c r="AQ186" i="30"/>
  <c r="AP186" i="30"/>
  <c r="AO186" i="30"/>
  <c r="AN186" i="30"/>
  <c r="AM186" i="30"/>
  <c r="AL186" i="30"/>
  <c r="AK186" i="30"/>
  <c r="AJ186" i="30"/>
  <c r="AI186" i="30"/>
  <c r="AH186" i="30"/>
  <c r="AG186" i="30"/>
  <c r="AF186" i="30"/>
  <c r="AE186" i="30"/>
  <c r="AD186" i="30"/>
  <c r="AC186" i="30"/>
  <c r="AB186" i="30"/>
  <c r="AA186" i="30"/>
  <c r="Z186" i="30"/>
  <c r="Y186" i="30"/>
  <c r="X186" i="30"/>
  <c r="W186" i="30"/>
  <c r="V186" i="30"/>
  <c r="U186" i="30"/>
  <c r="T186" i="30"/>
  <c r="S186" i="30"/>
  <c r="R186" i="30"/>
  <c r="Q186" i="30"/>
  <c r="P186" i="30"/>
  <c r="O186" i="30"/>
  <c r="N186" i="30"/>
  <c r="M186" i="30"/>
  <c r="L186" i="30"/>
  <c r="K186" i="30"/>
  <c r="J186" i="30"/>
  <c r="I186" i="30"/>
  <c r="H186" i="30"/>
  <c r="G186" i="30"/>
  <c r="F186" i="30"/>
  <c r="E186" i="30"/>
  <c r="D186" i="30"/>
  <c r="C186" i="30"/>
  <c r="B186" i="30"/>
  <c r="A186" i="30"/>
  <c r="DH185" i="30"/>
  <c r="DG185" i="30"/>
  <c r="DF185" i="30"/>
  <c r="DE185" i="30"/>
  <c r="DD185" i="30"/>
  <c r="DC185" i="30"/>
  <c r="DB185" i="30"/>
  <c r="DA185" i="30"/>
  <c r="CZ185" i="30"/>
  <c r="CY185" i="30"/>
  <c r="CX185" i="30"/>
  <c r="CW185" i="30"/>
  <c r="CV185" i="30"/>
  <c r="CU185" i="30"/>
  <c r="CT185" i="30"/>
  <c r="CS185" i="30"/>
  <c r="CR185" i="30"/>
  <c r="CQ185" i="30"/>
  <c r="CP185" i="30"/>
  <c r="CO185" i="30"/>
  <c r="CN185" i="30"/>
  <c r="CM185" i="30"/>
  <c r="CL185" i="30"/>
  <c r="CK185" i="30"/>
  <c r="CJ185" i="30"/>
  <c r="CI185" i="30"/>
  <c r="CH185" i="30"/>
  <c r="CG185" i="30"/>
  <c r="CF185" i="30"/>
  <c r="CE185" i="30"/>
  <c r="CD185" i="30"/>
  <c r="CC185" i="30"/>
  <c r="CB185" i="30"/>
  <c r="CA185" i="30"/>
  <c r="BZ185" i="30"/>
  <c r="BY185" i="30"/>
  <c r="BX185" i="30"/>
  <c r="BW185" i="30"/>
  <c r="BV185" i="30"/>
  <c r="BU185" i="30"/>
  <c r="BT185" i="30"/>
  <c r="BS185" i="30"/>
  <c r="BR185" i="30"/>
  <c r="BQ185" i="30"/>
  <c r="BP185" i="30"/>
  <c r="BO185" i="30"/>
  <c r="BN185" i="30"/>
  <c r="BM185" i="30"/>
  <c r="BL185" i="30"/>
  <c r="BK185" i="30"/>
  <c r="BJ185" i="30"/>
  <c r="BI185" i="30"/>
  <c r="BH185" i="30"/>
  <c r="BG185" i="30"/>
  <c r="BF185" i="30"/>
  <c r="BE185" i="30"/>
  <c r="BD185" i="30"/>
  <c r="BC185" i="30"/>
  <c r="BB185" i="30"/>
  <c r="BA185" i="30"/>
  <c r="AZ185" i="30"/>
  <c r="AY185" i="30"/>
  <c r="AX185" i="30"/>
  <c r="AW185" i="30"/>
  <c r="AV185" i="30"/>
  <c r="AU185" i="30"/>
  <c r="AT185" i="30"/>
  <c r="AS185" i="30"/>
  <c r="AR185" i="30"/>
  <c r="AQ185" i="30"/>
  <c r="AP185" i="30"/>
  <c r="AO185" i="30"/>
  <c r="AN185" i="30"/>
  <c r="AM185" i="30"/>
  <c r="AL185" i="30"/>
  <c r="AK185" i="30"/>
  <c r="AJ185" i="30"/>
  <c r="AI185" i="30"/>
  <c r="AH185" i="30"/>
  <c r="AG185" i="30"/>
  <c r="AF185" i="30"/>
  <c r="AE185" i="30"/>
  <c r="AD185" i="30"/>
  <c r="AC185" i="30"/>
  <c r="AB185" i="30"/>
  <c r="AA185" i="30"/>
  <c r="Z185" i="30"/>
  <c r="Y185" i="30"/>
  <c r="X185" i="30"/>
  <c r="W185" i="30"/>
  <c r="V185" i="30"/>
  <c r="U185" i="30"/>
  <c r="T185" i="30"/>
  <c r="S185" i="30"/>
  <c r="R185" i="30"/>
  <c r="Q185" i="30"/>
  <c r="P185" i="30"/>
  <c r="O185" i="30"/>
  <c r="N185" i="30"/>
  <c r="M185" i="30"/>
  <c r="L185" i="30"/>
  <c r="K185" i="30"/>
  <c r="J185" i="30"/>
  <c r="I185" i="30"/>
  <c r="H185" i="30"/>
  <c r="G185" i="30"/>
  <c r="F185" i="30"/>
  <c r="E185" i="30"/>
  <c r="D185" i="30"/>
  <c r="C185" i="30"/>
  <c r="B185" i="30"/>
  <c r="A185" i="30"/>
  <c r="DH184" i="30"/>
  <c r="DG184" i="30"/>
  <c r="DF184" i="30"/>
  <c r="DE184" i="30"/>
  <c r="DD184" i="30"/>
  <c r="DC184" i="30"/>
  <c r="DB184" i="30"/>
  <c r="DA184" i="30"/>
  <c r="CZ184" i="30"/>
  <c r="CY184" i="30"/>
  <c r="CX184" i="30"/>
  <c r="CW184" i="30"/>
  <c r="CV184" i="30"/>
  <c r="CU184" i="30"/>
  <c r="CT184" i="30"/>
  <c r="CS184" i="30"/>
  <c r="CR184" i="30"/>
  <c r="CQ184" i="30"/>
  <c r="CP184" i="30"/>
  <c r="CO184" i="30"/>
  <c r="CN184" i="30"/>
  <c r="CM184" i="30"/>
  <c r="CL184" i="30"/>
  <c r="CK184" i="30"/>
  <c r="CJ184" i="30"/>
  <c r="CI184" i="30"/>
  <c r="CH184" i="30"/>
  <c r="CG184" i="30"/>
  <c r="CF184" i="30"/>
  <c r="CE184" i="30"/>
  <c r="CD184" i="30"/>
  <c r="CC184" i="30"/>
  <c r="CB184" i="30"/>
  <c r="CA184" i="30"/>
  <c r="BZ184" i="30"/>
  <c r="BY184" i="30"/>
  <c r="BX184" i="30"/>
  <c r="BW184" i="30"/>
  <c r="BV184" i="30"/>
  <c r="BU184" i="30"/>
  <c r="BT184" i="30"/>
  <c r="BS184" i="30"/>
  <c r="BR184" i="30"/>
  <c r="BQ184" i="30"/>
  <c r="BP184" i="30"/>
  <c r="BO184" i="30"/>
  <c r="BN184" i="30"/>
  <c r="BM184" i="30"/>
  <c r="BL184" i="30"/>
  <c r="BK184" i="30"/>
  <c r="BJ184" i="30"/>
  <c r="BI184" i="30"/>
  <c r="BH184" i="30"/>
  <c r="BG184" i="30"/>
  <c r="BF184" i="30"/>
  <c r="BE184" i="30"/>
  <c r="BD184" i="30"/>
  <c r="BC184" i="30"/>
  <c r="BB184" i="30"/>
  <c r="BA184" i="30"/>
  <c r="AZ184" i="30"/>
  <c r="AY184" i="30"/>
  <c r="AX184" i="30"/>
  <c r="AW184" i="30"/>
  <c r="AV184" i="30"/>
  <c r="AU184" i="30"/>
  <c r="AT184" i="30"/>
  <c r="AS184" i="30"/>
  <c r="AR184" i="30"/>
  <c r="AQ184" i="30"/>
  <c r="AP184" i="30"/>
  <c r="AO184" i="30"/>
  <c r="AN184" i="30"/>
  <c r="AM184" i="30"/>
  <c r="AL184" i="30"/>
  <c r="AK184" i="30"/>
  <c r="AJ184" i="30"/>
  <c r="AI184" i="30"/>
  <c r="AH184" i="30"/>
  <c r="AG184" i="30"/>
  <c r="AF184" i="30"/>
  <c r="AE184" i="30"/>
  <c r="AD184" i="30"/>
  <c r="AC184" i="30"/>
  <c r="AB184" i="30"/>
  <c r="AA184" i="30"/>
  <c r="Z184" i="30"/>
  <c r="Y184" i="30"/>
  <c r="X184" i="30"/>
  <c r="W184" i="30"/>
  <c r="V184" i="30"/>
  <c r="U184" i="30"/>
  <c r="T184" i="30"/>
  <c r="S184" i="30"/>
  <c r="R184" i="30"/>
  <c r="Q184" i="30"/>
  <c r="P184" i="30"/>
  <c r="O184" i="30"/>
  <c r="N184" i="30"/>
  <c r="M184" i="30"/>
  <c r="L184" i="30"/>
  <c r="K184" i="30"/>
  <c r="J184" i="30"/>
  <c r="I184" i="30"/>
  <c r="H184" i="30"/>
  <c r="G184" i="30"/>
  <c r="F184" i="30"/>
  <c r="E184" i="30"/>
  <c r="D184" i="30"/>
  <c r="C184" i="30"/>
  <c r="B184" i="30"/>
  <c r="A184" i="30"/>
  <c r="DH183" i="30"/>
  <c r="DG183" i="30"/>
  <c r="DF183" i="30"/>
  <c r="DE183" i="30"/>
  <c r="DD183" i="30"/>
  <c r="DC183" i="30"/>
  <c r="DB183" i="30"/>
  <c r="DA183" i="30"/>
  <c r="CZ183" i="30"/>
  <c r="CY183" i="30"/>
  <c r="CX183" i="30"/>
  <c r="CW183" i="30"/>
  <c r="CV183" i="30"/>
  <c r="CU183" i="30"/>
  <c r="CT183" i="30"/>
  <c r="CS183" i="30"/>
  <c r="CR183" i="30"/>
  <c r="CQ183" i="30"/>
  <c r="CP183" i="30"/>
  <c r="CO183" i="30"/>
  <c r="CN183" i="30"/>
  <c r="CM183" i="30"/>
  <c r="CL183" i="30"/>
  <c r="CK183" i="30"/>
  <c r="CJ183" i="30"/>
  <c r="CI183" i="30"/>
  <c r="CH183" i="30"/>
  <c r="CG183" i="30"/>
  <c r="CF183" i="30"/>
  <c r="CE183" i="30"/>
  <c r="CD183" i="30"/>
  <c r="CC183" i="30"/>
  <c r="CB183" i="30"/>
  <c r="CA183" i="30"/>
  <c r="BZ183" i="30"/>
  <c r="BY183" i="30"/>
  <c r="BX183" i="30"/>
  <c r="BW183" i="30"/>
  <c r="BV183" i="30"/>
  <c r="BU183" i="30"/>
  <c r="BT183" i="30"/>
  <c r="BS183" i="30"/>
  <c r="BR183" i="30"/>
  <c r="BQ183" i="30"/>
  <c r="BP183" i="30"/>
  <c r="BO183" i="30"/>
  <c r="BN183" i="30"/>
  <c r="BM183" i="30"/>
  <c r="BL183" i="30"/>
  <c r="BK183" i="30"/>
  <c r="BJ183" i="30"/>
  <c r="BI183" i="30"/>
  <c r="BH183" i="30"/>
  <c r="BG183" i="30"/>
  <c r="BF183" i="30"/>
  <c r="BE183" i="30"/>
  <c r="BD183" i="30"/>
  <c r="BC183" i="30"/>
  <c r="BB183" i="30"/>
  <c r="BA183" i="30"/>
  <c r="AZ183" i="30"/>
  <c r="AY183" i="30"/>
  <c r="AX183" i="30"/>
  <c r="AW183" i="30"/>
  <c r="AV183" i="30"/>
  <c r="AU183" i="30"/>
  <c r="AT183" i="30"/>
  <c r="AS183" i="30"/>
  <c r="AR183" i="30"/>
  <c r="AQ183" i="30"/>
  <c r="AP183" i="30"/>
  <c r="AO183" i="30"/>
  <c r="AN183" i="30"/>
  <c r="AM183" i="30"/>
  <c r="AL183" i="30"/>
  <c r="AK183" i="30"/>
  <c r="AJ183" i="30"/>
  <c r="AI183" i="30"/>
  <c r="AH183" i="30"/>
  <c r="AG183" i="30"/>
  <c r="AF183" i="30"/>
  <c r="AE183" i="30"/>
  <c r="AD183" i="30"/>
  <c r="AC183" i="30"/>
  <c r="AB183" i="30"/>
  <c r="AA183" i="30"/>
  <c r="Z183" i="30"/>
  <c r="Y183" i="30"/>
  <c r="X183" i="30"/>
  <c r="W183" i="30"/>
  <c r="V183" i="30"/>
  <c r="U183" i="30"/>
  <c r="T183" i="30"/>
  <c r="S183" i="30"/>
  <c r="R183" i="30"/>
  <c r="Q183" i="30"/>
  <c r="P183" i="30"/>
  <c r="O183" i="30"/>
  <c r="N183" i="30"/>
  <c r="M183" i="30"/>
  <c r="L183" i="30"/>
  <c r="K183" i="30"/>
  <c r="J183" i="30"/>
  <c r="I183" i="30"/>
  <c r="H183" i="30"/>
  <c r="G183" i="30"/>
  <c r="F183" i="30"/>
  <c r="E183" i="30"/>
  <c r="D183" i="30"/>
  <c r="C183" i="30"/>
  <c r="B183" i="30"/>
  <c r="A183" i="30"/>
  <c r="DH182" i="30"/>
  <c r="DG182" i="30"/>
  <c r="DF182" i="30"/>
  <c r="DE182" i="30"/>
  <c r="DD182" i="30"/>
  <c r="DC182" i="30"/>
  <c r="DB182" i="30"/>
  <c r="DA182" i="30"/>
  <c r="CZ182" i="30"/>
  <c r="CY182" i="30"/>
  <c r="CX182" i="30"/>
  <c r="CW182" i="30"/>
  <c r="CV182" i="30"/>
  <c r="CU182" i="30"/>
  <c r="CT182" i="30"/>
  <c r="CS182" i="30"/>
  <c r="CR182" i="30"/>
  <c r="CQ182" i="30"/>
  <c r="CP182" i="30"/>
  <c r="CO182" i="30"/>
  <c r="CN182" i="30"/>
  <c r="CM182" i="30"/>
  <c r="CL182" i="30"/>
  <c r="CK182" i="30"/>
  <c r="CJ182" i="30"/>
  <c r="CI182" i="30"/>
  <c r="CH182" i="30"/>
  <c r="CG182" i="30"/>
  <c r="CF182" i="30"/>
  <c r="CE182" i="30"/>
  <c r="CD182" i="30"/>
  <c r="CC182" i="30"/>
  <c r="CB182" i="30"/>
  <c r="CA182" i="30"/>
  <c r="BZ182" i="30"/>
  <c r="BY182" i="30"/>
  <c r="BX182" i="30"/>
  <c r="BW182" i="30"/>
  <c r="BV182" i="30"/>
  <c r="BU182" i="30"/>
  <c r="BT182" i="30"/>
  <c r="BS182" i="30"/>
  <c r="BR182" i="30"/>
  <c r="BQ182" i="30"/>
  <c r="BP182" i="30"/>
  <c r="BO182" i="30"/>
  <c r="BN182" i="30"/>
  <c r="BM182" i="30"/>
  <c r="BL182" i="30"/>
  <c r="BK182" i="30"/>
  <c r="BJ182" i="30"/>
  <c r="BI182" i="30"/>
  <c r="BH182" i="30"/>
  <c r="BG182" i="30"/>
  <c r="BF182" i="30"/>
  <c r="BE182" i="30"/>
  <c r="BD182" i="30"/>
  <c r="BC182" i="30"/>
  <c r="BB182" i="30"/>
  <c r="BA182" i="30"/>
  <c r="AZ182" i="30"/>
  <c r="AY182" i="30"/>
  <c r="AX182" i="30"/>
  <c r="AW182" i="30"/>
  <c r="AV182" i="30"/>
  <c r="AU182" i="30"/>
  <c r="AT182" i="30"/>
  <c r="AS182" i="30"/>
  <c r="AR182" i="30"/>
  <c r="AQ182" i="30"/>
  <c r="AP182" i="30"/>
  <c r="AO182" i="30"/>
  <c r="AN182" i="30"/>
  <c r="AM182" i="30"/>
  <c r="AL182" i="30"/>
  <c r="AK182" i="30"/>
  <c r="AJ182" i="30"/>
  <c r="AI182" i="30"/>
  <c r="AH182" i="30"/>
  <c r="AG182" i="30"/>
  <c r="AF182" i="30"/>
  <c r="AE182" i="30"/>
  <c r="AD182" i="30"/>
  <c r="AC182" i="30"/>
  <c r="AB182" i="30"/>
  <c r="AA182" i="30"/>
  <c r="Z182" i="30"/>
  <c r="Y182" i="30"/>
  <c r="X182" i="30"/>
  <c r="W182" i="30"/>
  <c r="V182" i="30"/>
  <c r="U182" i="30"/>
  <c r="T182" i="30"/>
  <c r="S182" i="30"/>
  <c r="R182" i="30"/>
  <c r="Q182" i="30"/>
  <c r="P182" i="30"/>
  <c r="O182" i="30"/>
  <c r="N182" i="30"/>
  <c r="M182" i="30"/>
  <c r="L182" i="30"/>
  <c r="K182" i="30"/>
  <c r="J182" i="30"/>
  <c r="I182" i="30"/>
  <c r="H182" i="30"/>
  <c r="G182" i="30"/>
  <c r="F182" i="30"/>
  <c r="E182" i="30"/>
  <c r="D182" i="30"/>
  <c r="C182" i="30"/>
  <c r="B182" i="30"/>
  <c r="A182" i="30"/>
  <c r="DH181" i="30"/>
  <c r="DG181" i="30"/>
  <c r="DF181" i="30"/>
  <c r="DE181" i="30"/>
  <c r="DD181" i="30"/>
  <c r="DC181" i="30"/>
  <c r="DB181" i="30"/>
  <c r="DA181" i="30"/>
  <c r="CZ181" i="30"/>
  <c r="CY181" i="30"/>
  <c r="CX181" i="30"/>
  <c r="CW181" i="30"/>
  <c r="CV181" i="30"/>
  <c r="CU181" i="30"/>
  <c r="CT181" i="30"/>
  <c r="CS181" i="30"/>
  <c r="CR181" i="30"/>
  <c r="CQ181" i="30"/>
  <c r="CP181" i="30"/>
  <c r="CO181" i="30"/>
  <c r="CN181" i="30"/>
  <c r="CM181" i="30"/>
  <c r="CL181" i="30"/>
  <c r="CK181" i="30"/>
  <c r="CJ181" i="30"/>
  <c r="CI181" i="30"/>
  <c r="CH181" i="30"/>
  <c r="CG181" i="30"/>
  <c r="CF181" i="30"/>
  <c r="CE181" i="30"/>
  <c r="CD181" i="30"/>
  <c r="CC181" i="30"/>
  <c r="CB181" i="30"/>
  <c r="CA181" i="30"/>
  <c r="BZ181" i="30"/>
  <c r="BY181" i="30"/>
  <c r="BX181" i="30"/>
  <c r="BW181" i="30"/>
  <c r="BV181" i="30"/>
  <c r="BU181" i="30"/>
  <c r="BT181" i="30"/>
  <c r="BS181" i="30"/>
  <c r="BR181" i="30"/>
  <c r="BQ181" i="30"/>
  <c r="BP181" i="30"/>
  <c r="BO181" i="30"/>
  <c r="BN181" i="30"/>
  <c r="BM181" i="30"/>
  <c r="BL181" i="30"/>
  <c r="BK181" i="30"/>
  <c r="BJ181" i="30"/>
  <c r="BI181" i="30"/>
  <c r="BH181" i="30"/>
  <c r="BG181" i="30"/>
  <c r="BF181" i="30"/>
  <c r="BE181" i="30"/>
  <c r="BD181" i="30"/>
  <c r="BC181" i="30"/>
  <c r="BB181" i="30"/>
  <c r="BA181" i="30"/>
  <c r="AZ181"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B181" i="30"/>
  <c r="A181" i="30"/>
  <c r="DH180" i="30"/>
  <c r="DG180" i="30"/>
  <c r="DF180" i="30"/>
  <c r="DE180" i="30"/>
  <c r="DD180" i="30"/>
  <c r="DC180" i="30"/>
  <c r="DB180" i="30"/>
  <c r="DA180" i="30"/>
  <c r="CZ180" i="30"/>
  <c r="CY180" i="30"/>
  <c r="CX180" i="30"/>
  <c r="CW180" i="30"/>
  <c r="CV180" i="30"/>
  <c r="CU180" i="30"/>
  <c r="CT180" i="30"/>
  <c r="CS180" i="30"/>
  <c r="CR180" i="30"/>
  <c r="CQ180" i="30"/>
  <c r="CP180" i="30"/>
  <c r="CO180" i="30"/>
  <c r="CN180" i="30"/>
  <c r="CM180" i="30"/>
  <c r="CL180" i="30"/>
  <c r="CK180" i="30"/>
  <c r="CJ180" i="30"/>
  <c r="CI180" i="30"/>
  <c r="CH180" i="30"/>
  <c r="CG180" i="30"/>
  <c r="CF180" i="30"/>
  <c r="CE180" i="30"/>
  <c r="CD180" i="30"/>
  <c r="CC180" i="30"/>
  <c r="CB180" i="30"/>
  <c r="CA180" i="30"/>
  <c r="BZ180" i="30"/>
  <c r="BY180" i="30"/>
  <c r="BX180" i="30"/>
  <c r="BW180" i="30"/>
  <c r="BV180" i="30"/>
  <c r="BU180" i="30"/>
  <c r="BT180" i="30"/>
  <c r="BS180" i="30"/>
  <c r="BR180" i="30"/>
  <c r="BQ180" i="30"/>
  <c r="BP180" i="30"/>
  <c r="BO180" i="30"/>
  <c r="BN180" i="30"/>
  <c r="BM180" i="30"/>
  <c r="BL180" i="30"/>
  <c r="BK180" i="30"/>
  <c r="BJ180" i="30"/>
  <c r="BI180" i="30"/>
  <c r="BH180" i="30"/>
  <c r="BG180" i="30"/>
  <c r="BF180" i="30"/>
  <c r="BE180" i="30"/>
  <c r="BD180" i="30"/>
  <c r="BC180" i="30"/>
  <c r="BB180" i="30"/>
  <c r="BA180" i="30"/>
  <c r="AZ180" i="30"/>
  <c r="AY180" i="30"/>
  <c r="AX180" i="30"/>
  <c r="AW180" i="30"/>
  <c r="AV180" i="30"/>
  <c r="AU180" i="30"/>
  <c r="AT180" i="30"/>
  <c r="AS180" i="30"/>
  <c r="AR180" i="30"/>
  <c r="AQ180" i="30"/>
  <c r="AP180" i="30"/>
  <c r="AO180" i="30"/>
  <c r="AN180" i="30"/>
  <c r="AM180" i="30"/>
  <c r="AL180" i="30"/>
  <c r="AK180" i="30"/>
  <c r="AJ180" i="30"/>
  <c r="AI180" i="30"/>
  <c r="AH180" i="30"/>
  <c r="AG180" i="30"/>
  <c r="AF180" i="30"/>
  <c r="AE180" i="30"/>
  <c r="AD180" i="30"/>
  <c r="AC180" i="30"/>
  <c r="AB180" i="30"/>
  <c r="AA180" i="30"/>
  <c r="Z180" i="30"/>
  <c r="Y180" i="30"/>
  <c r="X180" i="30"/>
  <c r="W180" i="30"/>
  <c r="V180" i="30"/>
  <c r="U180" i="30"/>
  <c r="T180" i="30"/>
  <c r="S180" i="30"/>
  <c r="R180" i="30"/>
  <c r="Q180" i="30"/>
  <c r="P180" i="30"/>
  <c r="O180" i="30"/>
  <c r="N180" i="30"/>
  <c r="M180" i="30"/>
  <c r="L180" i="30"/>
  <c r="K180" i="30"/>
  <c r="J180" i="30"/>
  <c r="I180" i="30"/>
  <c r="H180" i="30"/>
  <c r="G180" i="30"/>
  <c r="F180" i="30"/>
  <c r="E180" i="30"/>
  <c r="D180" i="30"/>
  <c r="C180" i="30"/>
  <c r="B180" i="30"/>
  <c r="A180" i="30"/>
  <c r="DH179" i="30"/>
  <c r="DG179" i="30"/>
  <c r="DF179" i="30"/>
  <c r="DE179" i="30"/>
  <c r="DD179" i="30"/>
  <c r="DC179" i="30"/>
  <c r="DB179" i="30"/>
  <c r="DA179" i="30"/>
  <c r="CZ179" i="30"/>
  <c r="CY179" i="30"/>
  <c r="CX179" i="30"/>
  <c r="CW179" i="30"/>
  <c r="CV179" i="30"/>
  <c r="CU179" i="30"/>
  <c r="CT179" i="30"/>
  <c r="CS179" i="30"/>
  <c r="CR179" i="30"/>
  <c r="CQ179" i="30"/>
  <c r="CP179" i="30"/>
  <c r="CO179" i="30"/>
  <c r="CN179" i="30"/>
  <c r="CM179" i="30"/>
  <c r="CL179" i="30"/>
  <c r="CK179" i="30"/>
  <c r="CJ179" i="30"/>
  <c r="CI179" i="30"/>
  <c r="CH179" i="30"/>
  <c r="CG179" i="30"/>
  <c r="CF179" i="30"/>
  <c r="CE179" i="30"/>
  <c r="CD179" i="30"/>
  <c r="CC179" i="30"/>
  <c r="CB179" i="30"/>
  <c r="CA179" i="30"/>
  <c r="BZ179" i="30"/>
  <c r="BY179" i="30"/>
  <c r="BX179" i="30"/>
  <c r="BW179" i="30"/>
  <c r="BV179" i="30"/>
  <c r="BU179" i="30"/>
  <c r="BT179" i="30"/>
  <c r="BS179" i="30"/>
  <c r="BR179" i="30"/>
  <c r="BQ179" i="30"/>
  <c r="BP179" i="30"/>
  <c r="BO179" i="30"/>
  <c r="BN179" i="30"/>
  <c r="BM179" i="30"/>
  <c r="BL179" i="30"/>
  <c r="BK179" i="30"/>
  <c r="BJ179" i="30"/>
  <c r="BI179" i="30"/>
  <c r="BH179" i="30"/>
  <c r="BG179" i="30"/>
  <c r="BF179" i="30"/>
  <c r="BE179" i="30"/>
  <c r="BD179" i="30"/>
  <c r="BC179" i="30"/>
  <c r="BB179" i="30"/>
  <c r="BA179" i="30"/>
  <c r="AZ179" i="30"/>
  <c r="AY179" i="30"/>
  <c r="AX179" i="30"/>
  <c r="AW179" i="30"/>
  <c r="AV179" i="30"/>
  <c r="AU179" i="30"/>
  <c r="AT179" i="30"/>
  <c r="AS179" i="30"/>
  <c r="AR179" i="30"/>
  <c r="AQ179" i="30"/>
  <c r="AP179" i="30"/>
  <c r="AO179" i="30"/>
  <c r="AN179" i="30"/>
  <c r="AM179" i="30"/>
  <c r="AL179" i="30"/>
  <c r="AK179" i="30"/>
  <c r="AJ179" i="30"/>
  <c r="AI179" i="30"/>
  <c r="AH179" i="30"/>
  <c r="AG179" i="30"/>
  <c r="AF179" i="30"/>
  <c r="AE179" i="30"/>
  <c r="AD179" i="30"/>
  <c r="AC179" i="30"/>
  <c r="AB179" i="30"/>
  <c r="AA179" i="30"/>
  <c r="Z179" i="30"/>
  <c r="Y179" i="30"/>
  <c r="X179" i="30"/>
  <c r="W179" i="30"/>
  <c r="V179" i="30"/>
  <c r="U179" i="30"/>
  <c r="T179" i="30"/>
  <c r="S179" i="30"/>
  <c r="R179" i="30"/>
  <c r="Q179" i="30"/>
  <c r="P179" i="30"/>
  <c r="O179" i="30"/>
  <c r="N179" i="30"/>
  <c r="M179" i="30"/>
  <c r="L179" i="30"/>
  <c r="K179" i="30"/>
  <c r="J179" i="30"/>
  <c r="I179" i="30"/>
  <c r="H179" i="30"/>
  <c r="G179" i="30"/>
  <c r="F179" i="30"/>
  <c r="E179" i="30"/>
  <c r="D179" i="30"/>
  <c r="C179" i="30"/>
  <c r="B179" i="30"/>
  <c r="A179" i="30"/>
  <c r="DH178" i="30"/>
  <c r="DG178" i="30"/>
  <c r="DF178" i="30"/>
  <c r="DE178" i="30"/>
  <c r="DD178" i="30"/>
  <c r="DC178" i="30"/>
  <c r="DB178" i="30"/>
  <c r="DA178" i="30"/>
  <c r="CZ178" i="30"/>
  <c r="CY178" i="30"/>
  <c r="CX178" i="30"/>
  <c r="CW178" i="30"/>
  <c r="CV178" i="30"/>
  <c r="CU178" i="30"/>
  <c r="CT178" i="30"/>
  <c r="CS178" i="30"/>
  <c r="CR178" i="30"/>
  <c r="CQ178" i="30"/>
  <c r="CP178" i="30"/>
  <c r="CO178" i="30"/>
  <c r="CN178" i="30"/>
  <c r="CM178" i="30"/>
  <c r="CL178" i="30"/>
  <c r="CK178" i="30"/>
  <c r="CJ178" i="30"/>
  <c r="CI178" i="30"/>
  <c r="CH178" i="30"/>
  <c r="CG178" i="30"/>
  <c r="CF178" i="30"/>
  <c r="CE178" i="30"/>
  <c r="CD178" i="30"/>
  <c r="CC178" i="30"/>
  <c r="CB178" i="30"/>
  <c r="CA178" i="30"/>
  <c r="BZ178" i="30"/>
  <c r="BY178" i="30"/>
  <c r="BX178" i="30"/>
  <c r="BW178" i="30"/>
  <c r="BV178" i="30"/>
  <c r="BU178" i="30"/>
  <c r="BT178" i="30"/>
  <c r="BS178" i="30"/>
  <c r="BR178" i="30"/>
  <c r="BQ178" i="30"/>
  <c r="BP178" i="30"/>
  <c r="BO178" i="30"/>
  <c r="BN178" i="30"/>
  <c r="BM178" i="30"/>
  <c r="BL178" i="30"/>
  <c r="BK178" i="30"/>
  <c r="BJ178" i="30"/>
  <c r="BI178" i="30"/>
  <c r="BH178" i="30"/>
  <c r="BG178" i="30"/>
  <c r="BF178" i="30"/>
  <c r="BE178" i="30"/>
  <c r="BD178" i="30"/>
  <c r="BC178" i="30"/>
  <c r="BB178" i="30"/>
  <c r="BA178" i="30"/>
  <c r="AZ178" i="30"/>
  <c r="AY178" i="30"/>
  <c r="AX178" i="30"/>
  <c r="AW178" i="30"/>
  <c r="AV178" i="30"/>
  <c r="AU178" i="30"/>
  <c r="AT178" i="30"/>
  <c r="AS178" i="30"/>
  <c r="AR178" i="30"/>
  <c r="AQ178" i="30"/>
  <c r="AP178" i="30"/>
  <c r="AO178" i="30"/>
  <c r="AN178" i="30"/>
  <c r="AM178" i="30"/>
  <c r="AL178" i="30"/>
  <c r="AK178" i="30"/>
  <c r="AJ178" i="30"/>
  <c r="AI178" i="30"/>
  <c r="AH178" i="30"/>
  <c r="AG178" i="30"/>
  <c r="AF178" i="30"/>
  <c r="AE178" i="30"/>
  <c r="AD178" i="30"/>
  <c r="AC178" i="30"/>
  <c r="AB178" i="30"/>
  <c r="AA178" i="30"/>
  <c r="Z178" i="30"/>
  <c r="Y178" i="30"/>
  <c r="X178" i="30"/>
  <c r="W178" i="30"/>
  <c r="V178" i="30"/>
  <c r="U178" i="30"/>
  <c r="T178" i="30"/>
  <c r="S178" i="30"/>
  <c r="R178" i="30"/>
  <c r="Q178" i="30"/>
  <c r="P178" i="30"/>
  <c r="O178" i="30"/>
  <c r="N178" i="30"/>
  <c r="M178" i="30"/>
  <c r="L178" i="30"/>
  <c r="K178" i="30"/>
  <c r="J178" i="30"/>
  <c r="I178" i="30"/>
  <c r="H178" i="30"/>
  <c r="G178" i="30"/>
  <c r="F178" i="30"/>
  <c r="E178" i="30"/>
  <c r="D178" i="30"/>
  <c r="C178" i="30"/>
  <c r="B178" i="30"/>
  <c r="A178" i="30"/>
  <c r="DH177" i="30"/>
  <c r="DG177" i="30"/>
  <c r="DF177" i="30"/>
  <c r="DE177" i="30"/>
  <c r="DD177" i="30"/>
  <c r="DC177" i="30"/>
  <c r="DB177" i="30"/>
  <c r="DA177" i="30"/>
  <c r="CZ177" i="30"/>
  <c r="CY177" i="30"/>
  <c r="CX177" i="30"/>
  <c r="CW177" i="30"/>
  <c r="CV177" i="30"/>
  <c r="CU177" i="30"/>
  <c r="CT177" i="30"/>
  <c r="CS177" i="30"/>
  <c r="CR177" i="30"/>
  <c r="CQ177" i="30"/>
  <c r="CP177" i="30"/>
  <c r="CO177" i="30"/>
  <c r="CN177" i="30"/>
  <c r="CM177" i="30"/>
  <c r="CL177" i="30"/>
  <c r="CK177" i="30"/>
  <c r="CJ177" i="30"/>
  <c r="CI177" i="30"/>
  <c r="CH177" i="30"/>
  <c r="CG177" i="30"/>
  <c r="CF177" i="30"/>
  <c r="CE177" i="30"/>
  <c r="CD177" i="30"/>
  <c r="CC177" i="30"/>
  <c r="CB177" i="30"/>
  <c r="CA177" i="30"/>
  <c r="BZ177" i="30"/>
  <c r="BY177" i="30"/>
  <c r="BX177" i="30"/>
  <c r="BW177" i="30"/>
  <c r="BV177" i="30"/>
  <c r="BU177" i="30"/>
  <c r="BT177" i="30"/>
  <c r="BS177" i="30"/>
  <c r="BR177" i="30"/>
  <c r="BQ177" i="30"/>
  <c r="BP177" i="30"/>
  <c r="BO177" i="30"/>
  <c r="BN177" i="30"/>
  <c r="BM177" i="30"/>
  <c r="BL177" i="30"/>
  <c r="BK177" i="30"/>
  <c r="BJ177" i="30"/>
  <c r="BI177" i="30"/>
  <c r="BH177" i="30"/>
  <c r="BG177" i="30"/>
  <c r="BF177" i="30"/>
  <c r="BE177" i="30"/>
  <c r="BD177" i="30"/>
  <c r="BC177" i="30"/>
  <c r="BB177" i="30"/>
  <c r="BA177" i="30"/>
  <c r="AZ177" i="30"/>
  <c r="AY177" i="30"/>
  <c r="AX177" i="30"/>
  <c r="AW177" i="30"/>
  <c r="AV177" i="30"/>
  <c r="AU177" i="30"/>
  <c r="AT177" i="30"/>
  <c r="AS177" i="30"/>
  <c r="AR177" i="30"/>
  <c r="AQ177" i="30"/>
  <c r="AP177" i="30"/>
  <c r="AO177" i="30"/>
  <c r="AN177" i="30"/>
  <c r="AM177" i="30"/>
  <c r="AL177" i="30"/>
  <c r="AK177" i="30"/>
  <c r="AJ177" i="30"/>
  <c r="AI177" i="30"/>
  <c r="AH177" i="30"/>
  <c r="AG177" i="30"/>
  <c r="AF177" i="30"/>
  <c r="AE177" i="30"/>
  <c r="AD177" i="30"/>
  <c r="AC177" i="30"/>
  <c r="AB177" i="30"/>
  <c r="AA177" i="30"/>
  <c r="Z177" i="30"/>
  <c r="Y177" i="30"/>
  <c r="X177" i="30"/>
  <c r="W177" i="30"/>
  <c r="V177" i="30"/>
  <c r="U177" i="30"/>
  <c r="T177" i="30"/>
  <c r="S177" i="30"/>
  <c r="R177" i="30"/>
  <c r="Q177" i="30"/>
  <c r="P177" i="30"/>
  <c r="O177" i="30"/>
  <c r="N177" i="30"/>
  <c r="M177" i="30"/>
  <c r="L177" i="30"/>
  <c r="K177" i="30"/>
  <c r="J177" i="30"/>
  <c r="I177" i="30"/>
  <c r="H177" i="30"/>
  <c r="G177" i="30"/>
  <c r="F177" i="30"/>
  <c r="E177" i="30"/>
  <c r="D177" i="30"/>
  <c r="C177" i="30"/>
  <c r="B177" i="30"/>
  <c r="A177" i="30"/>
  <c r="DH176" i="30"/>
  <c r="DG176" i="30"/>
  <c r="DF176" i="30"/>
  <c r="DE176" i="30"/>
  <c r="DD176" i="30"/>
  <c r="DC176" i="30"/>
  <c r="DB176" i="30"/>
  <c r="DA176" i="30"/>
  <c r="CZ176" i="30"/>
  <c r="CY176" i="30"/>
  <c r="CX176" i="30"/>
  <c r="CW176" i="30"/>
  <c r="CV176" i="30"/>
  <c r="CU176" i="30"/>
  <c r="CT176" i="30"/>
  <c r="CS176" i="30"/>
  <c r="CR176" i="30"/>
  <c r="CQ176" i="30"/>
  <c r="CP176" i="30"/>
  <c r="CO176" i="30"/>
  <c r="CN176" i="30"/>
  <c r="CM176" i="30"/>
  <c r="CL176" i="30"/>
  <c r="CK176" i="30"/>
  <c r="CJ176" i="30"/>
  <c r="CI176" i="30"/>
  <c r="CH176" i="30"/>
  <c r="CG176" i="30"/>
  <c r="CF176" i="30"/>
  <c r="CE176" i="30"/>
  <c r="CD176" i="30"/>
  <c r="CC176" i="30"/>
  <c r="CB176" i="30"/>
  <c r="CA176" i="30"/>
  <c r="BZ176" i="30"/>
  <c r="BY176" i="30"/>
  <c r="BX176" i="30"/>
  <c r="BW176" i="30"/>
  <c r="BV176" i="30"/>
  <c r="BU176" i="30"/>
  <c r="BT176" i="30"/>
  <c r="BS176" i="30"/>
  <c r="BR176" i="30"/>
  <c r="BQ176" i="30"/>
  <c r="BP176" i="30"/>
  <c r="BO176" i="30"/>
  <c r="BN176" i="30"/>
  <c r="BM176" i="30"/>
  <c r="BL176" i="30"/>
  <c r="BK176" i="30"/>
  <c r="BJ176" i="30"/>
  <c r="BI176" i="30"/>
  <c r="BH176" i="30"/>
  <c r="BG176" i="30"/>
  <c r="BF176" i="30"/>
  <c r="BE176" i="30"/>
  <c r="BD176" i="30"/>
  <c r="BC176" i="30"/>
  <c r="BB176" i="30"/>
  <c r="BA176" i="30"/>
  <c r="AZ176" i="30"/>
  <c r="AY176" i="30"/>
  <c r="AX176" i="30"/>
  <c r="AW176" i="30"/>
  <c r="AV176" i="30"/>
  <c r="AU176" i="30"/>
  <c r="AT176" i="30"/>
  <c r="AS176" i="30"/>
  <c r="AR176" i="30"/>
  <c r="AQ176" i="30"/>
  <c r="AP176" i="30"/>
  <c r="AO176" i="30"/>
  <c r="AN176" i="30"/>
  <c r="AM176" i="30"/>
  <c r="AL176" i="30"/>
  <c r="AK176" i="30"/>
  <c r="AJ176" i="30"/>
  <c r="AI176" i="30"/>
  <c r="AH176" i="30"/>
  <c r="AG176" i="30"/>
  <c r="AF176" i="30"/>
  <c r="AE176" i="30"/>
  <c r="AD176" i="30"/>
  <c r="AC176" i="30"/>
  <c r="AB176" i="30"/>
  <c r="AA176" i="30"/>
  <c r="Z176" i="30"/>
  <c r="Y176" i="30"/>
  <c r="X176" i="30"/>
  <c r="W176" i="30"/>
  <c r="V176" i="30"/>
  <c r="U176" i="30"/>
  <c r="T176" i="30"/>
  <c r="S176" i="30"/>
  <c r="R176" i="30"/>
  <c r="Q176" i="30"/>
  <c r="P176" i="30"/>
  <c r="O176" i="30"/>
  <c r="N176" i="30"/>
  <c r="M176" i="30"/>
  <c r="L176" i="30"/>
  <c r="K176" i="30"/>
  <c r="J176" i="30"/>
  <c r="I176" i="30"/>
  <c r="H176" i="30"/>
  <c r="G176" i="30"/>
  <c r="F176" i="30"/>
  <c r="E176" i="30"/>
  <c r="D176" i="30"/>
  <c r="C176" i="30"/>
  <c r="B176" i="30"/>
  <c r="A176" i="30"/>
  <c r="DH175" i="30"/>
  <c r="DG175" i="30"/>
  <c r="DF175" i="30"/>
  <c r="DE175" i="30"/>
  <c r="DD175" i="30"/>
  <c r="DC175" i="30"/>
  <c r="DB175" i="30"/>
  <c r="DA175" i="30"/>
  <c r="CZ175" i="30"/>
  <c r="CY175" i="30"/>
  <c r="CX175" i="30"/>
  <c r="CW175" i="30"/>
  <c r="CV175" i="30"/>
  <c r="CU175" i="30"/>
  <c r="CT175" i="30"/>
  <c r="CS175" i="30"/>
  <c r="CR175" i="30"/>
  <c r="CQ175" i="30"/>
  <c r="CP175" i="30"/>
  <c r="CO175" i="30"/>
  <c r="CN175" i="30"/>
  <c r="CM175" i="30"/>
  <c r="CL175" i="30"/>
  <c r="CK175" i="30"/>
  <c r="CJ175" i="30"/>
  <c r="CI175" i="30"/>
  <c r="CH175" i="30"/>
  <c r="CG175" i="30"/>
  <c r="CF175" i="30"/>
  <c r="CE175" i="30"/>
  <c r="CD175" i="30"/>
  <c r="CC175" i="30"/>
  <c r="CB175" i="30"/>
  <c r="CA175" i="30"/>
  <c r="BZ175" i="30"/>
  <c r="BY175" i="30"/>
  <c r="BX175" i="30"/>
  <c r="BW175" i="30"/>
  <c r="BV175" i="30"/>
  <c r="BU175" i="30"/>
  <c r="BT175" i="30"/>
  <c r="BS175" i="30"/>
  <c r="BR175" i="30"/>
  <c r="BQ175" i="30"/>
  <c r="BP175" i="30"/>
  <c r="BO175" i="30"/>
  <c r="BN175" i="30"/>
  <c r="BM175" i="30"/>
  <c r="BL175" i="30"/>
  <c r="BK175" i="30"/>
  <c r="BJ175" i="30"/>
  <c r="BI175" i="30"/>
  <c r="BH175" i="30"/>
  <c r="BG175" i="30"/>
  <c r="BF175" i="30"/>
  <c r="BE175" i="30"/>
  <c r="BD175" i="30"/>
  <c r="BC175" i="30"/>
  <c r="BB175" i="30"/>
  <c r="BA175" i="30"/>
  <c r="AZ175" i="30"/>
  <c r="AY175" i="30"/>
  <c r="AX175" i="30"/>
  <c r="AW175" i="30"/>
  <c r="AV175" i="30"/>
  <c r="AU175" i="30"/>
  <c r="AT175" i="30"/>
  <c r="AS175" i="30"/>
  <c r="AR175" i="30"/>
  <c r="AQ175" i="30"/>
  <c r="AP175" i="30"/>
  <c r="AO175" i="30"/>
  <c r="AN175" i="30"/>
  <c r="AM175" i="30"/>
  <c r="AL175" i="30"/>
  <c r="AK175" i="30"/>
  <c r="AJ175" i="30"/>
  <c r="AI175" i="30"/>
  <c r="AH175" i="30"/>
  <c r="AG175" i="30"/>
  <c r="AF175" i="30"/>
  <c r="AE175" i="30"/>
  <c r="AD175" i="30"/>
  <c r="AC175" i="30"/>
  <c r="AB175" i="30"/>
  <c r="AA175" i="30"/>
  <c r="Z175" i="30"/>
  <c r="Y175" i="30"/>
  <c r="X175" i="30"/>
  <c r="W175" i="30"/>
  <c r="V175" i="30"/>
  <c r="U175" i="30"/>
  <c r="T175" i="30"/>
  <c r="S175" i="30"/>
  <c r="R175" i="30"/>
  <c r="Q175" i="30"/>
  <c r="P175" i="30"/>
  <c r="O175" i="30"/>
  <c r="N175" i="30"/>
  <c r="M175" i="30"/>
  <c r="L175" i="30"/>
  <c r="K175" i="30"/>
  <c r="J175" i="30"/>
  <c r="I175" i="30"/>
  <c r="H175" i="30"/>
  <c r="G175" i="30"/>
  <c r="F175" i="30"/>
  <c r="E175" i="30"/>
  <c r="D175" i="30"/>
  <c r="C175" i="30"/>
  <c r="B175" i="30"/>
  <c r="A175" i="30"/>
  <c r="DH174" i="30"/>
  <c r="DG174" i="30"/>
  <c r="DF174" i="30"/>
  <c r="DE174" i="30"/>
  <c r="DD174" i="30"/>
  <c r="DC174" i="30"/>
  <c r="DB174" i="30"/>
  <c r="DA174" i="30"/>
  <c r="CZ174" i="30"/>
  <c r="CY174" i="30"/>
  <c r="CX174" i="30"/>
  <c r="CW174" i="30"/>
  <c r="CV174" i="30"/>
  <c r="CU174" i="30"/>
  <c r="CT174" i="30"/>
  <c r="CS174" i="30"/>
  <c r="CR174" i="30"/>
  <c r="CQ174" i="30"/>
  <c r="CP174" i="30"/>
  <c r="CO174" i="30"/>
  <c r="CN174" i="30"/>
  <c r="CM174" i="30"/>
  <c r="CL174" i="30"/>
  <c r="CK174" i="30"/>
  <c r="CJ174" i="30"/>
  <c r="CI174" i="30"/>
  <c r="CH174" i="30"/>
  <c r="CG174" i="30"/>
  <c r="CF174" i="30"/>
  <c r="CE174" i="30"/>
  <c r="CD174" i="30"/>
  <c r="CC174" i="30"/>
  <c r="CB174" i="30"/>
  <c r="CA174" i="30"/>
  <c r="BZ174" i="30"/>
  <c r="BY174" i="30"/>
  <c r="BX174" i="30"/>
  <c r="BW174" i="30"/>
  <c r="BV174" i="30"/>
  <c r="BU174" i="30"/>
  <c r="BT174" i="30"/>
  <c r="BS174" i="30"/>
  <c r="BR174" i="30"/>
  <c r="BQ174" i="30"/>
  <c r="BP174" i="30"/>
  <c r="BO174" i="30"/>
  <c r="BN174" i="30"/>
  <c r="BM174" i="30"/>
  <c r="BL174" i="30"/>
  <c r="BK174" i="30"/>
  <c r="BJ174" i="30"/>
  <c r="BI174" i="30"/>
  <c r="BH174" i="30"/>
  <c r="BG174" i="30"/>
  <c r="BF174" i="30"/>
  <c r="BE174" i="30"/>
  <c r="BD174" i="30"/>
  <c r="BC174" i="30"/>
  <c r="BB174" i="30"/>
  <c r="BA174" i="30"/>
  <c r="AZ174" i="30"/>
  <c r="AY174" i="30"/>
  <c r="AX174" i="30"/>
  <c r="AW174" i="30"/>
  <c r="AV174" i="30"/>
  <c r="AU174" i="30"/>
  <c r="AT174" i="30"/>
  <c r="AS174" i="30"/>
  <c r="AR174" i="30"/>
  <c r="AQ174" i="30"/>
  <c r="AP174" i="30"/>
  <c r="AO174" i="30"/>
  <c r="AN174" i="30"/>
  <c r="AM174" i="30"/>
  <c r="AL174" i="30"/>
  <c r="AK174" i="30"/>
  <c r="AJ174" i="30"/>
  <c r="AI174" i="30"/>
  <c r="AH174" i="30"/>
  <c r="AG174" i="30"/>
  <c r="AF174" i="30"/>
  <c r="AE174" i="30"/>
  <c r="AD174" i="30"/>
  <c r="AC174" i="30"/>
  <c r="AB174" i="30"/>
  <c r="AA174" i="30"/>
  <c r="Z174" i="30"/>
  <c r="Y174" i="30"/>
  <c r="X174" i="30"/>
  <c r="W174" i="30"/>
  <c r="V174" i="30"/>
  <c r="U174" i="30"/>
  <c r="T174" i="30"/>
  <c r="S174" i="30"/>
  <c r="R174" i="30"/>
  <c r="Q174" i="30"/>
  <c r="P174" i="30"/>
  <c r="O174" i="30"/>
  <c r="N174" i="30"/>
  <c r="M174" i="30"/>
  <c r="L174" i="30"/>
  <c r="K174" i="30"/>
  <c r="J174" i="30"/>
  <c r="I174" i="30"/>
  <c r="H174" i="30"/>
  <c r="G174" i="30"/>
  <c r="F174" i="30"/>
  <c r="E174" i="30"/>
  <c r="D174" i="30"/>
  <c r="C174" i="30"/>
  <c r="B174" i="30"/>
  <c r="A174" i="30"/>
  <c r="DH173" i="30"/>
  <c r="DG173" i="30"/>
  <c r="DF173" i="30"/>
  <c r="DE173" i="30"/>
  <c r="DD173" i="30"/>
  <c r="DC173" i="30"/>
  <c r="DB173" i="30"/>
  <c r="DA173" i="30"/>
  <c r="CZ173" i="30"/>
  <c r="CY173" i="30"/>
  <c r="CX173" i="30"/>
  <c r="CW173" i="30"/>
  <c r="CV173" i="30"/>
  <c r="CU173" i="30"/>
  <c r="CT173" i="30"/>
  <c r="CS173" i="30"/>
  <c r="CR173" i="30"/>
  <c r="CQ173" i="30"/>
  <c r="CP173" i="30"/>
  <c r="CO173" i="30"/>
  <c r="CN173" i="30"/>
  <c r="CM173" i="30"/>
  <c r="CL173" i="30"/>
  <c r="CK173" i="30"/>
  <c r="CJ173" i="30"/>
  <c r="CI173" i="30"/>
  <c r="CH173" i="30"/>
  <c r="CG173" i="30"/>
  <c r="CF173" i="30"/>
  <c r="CE173" i="30"/>
  <c r="CD173" i="30"/>
  <c r="CC173" i="30"/>
  <c r="CB173" i="30"/>
  <c r="CA173" i="30"/>
  <c r="BZ173" i="30"/>
  <c r="BY173" i="30"/>
  <c r="BX173" i="30"/>
  <c r="BW173" i="30"/>
  <c r="BV173" i="30"/>
  <c r="BU173" i="30"/>
  <c r="BT173" i="30"/>
  <c r="BS173" i="30"/>
  <c r="BR173" i="30"/>
  <c r="BQ173" i="30"/>
  <c r="BP173" i="30"/>
  <c r="BO173" i="30"/>
  <c r="BN173" i="30"/>
  <c r="BM173" i="30"/>
  <c r="BL173" i="30"/>
  <c r="BK173" i="30"/>
  <c r="BJ173" i="30"/>
  <c r="BI173" i="30"/>
  <c r="BH173" i="30"/>
  <c r="BG173" i="30"/>
  <c r="BF173" i="30"/>
  <c r="BE173" i="30"/>
  <c r="BD173" i="30"/>
  <c r="BC173" i="30"/>
  <c r="BB173" i="30"/>
  <c r="BA173" i="30"/>
  <c r="AZ173" i="30"/>
  <c r="AY173" i="30"/>
  <c r="AX173" i="30"/>
  <c r="AW173" i="30"/>
  <c r="AV173" i="30"/>
  <c r="AU173" i="30"/>
  <c r="AT173" i="30"/>
  <c r="AS173" i="30"/>
  <c r="AR173" i="30"/>
  <c r="AQ173" i="30"/>
  <c r="AP173" i="30"/>
  <c r="AO173" i="30"/>
  <c r="AN173" i="30"/>
  <c r="AM173" i="30"/>
  <c r="AL173" i="30"/>
  <c r="AK173" i="30"/>
  <c r="AJ173" i="30"/>
  <c r="AI173" i="30"/>
  <c r="AH173" i="30"/>
  <c r="AG173" i="30"/>
  <c r="AF173" i="30"/>
  <c r="AE173" i="30"/>
  <c r="AD173" i="30"/>
  <c r="AC173" i="30"/>
  <c r="AB173" i="30"/>
  <c r="AA173" i="30"/>
  <c r="Z173" i="30"/>
  <c r="Y173" i="30"/>
  <c r="X173" i="30"/>
  <c r="W173" i="30"/>
  <c r="V173" i="30"/>
  <c r="U173" i="30"/>
  <c r="T173" i="30"/>
  <c r="S173" i="30"/>
  <c r="R173" i="30"/>
  <c r="Q173" i="30"/>
  <c r="P173" i="30"/>
  <c r="O173" i="30"/>
  <c r="N173" i="30"/>
  <c r="M173" i="30"/>
  <c r="L173" i="30"/>
  <c r="K173" i="30"/>
  <c r="J173" i="30"/>
  <c r="I173" i="30"/>
  <c r="H173" i="30"/>
  <c r="G173" i="30"/>
  <c r="F173" i="30"/>
  <c r="E173" i="30"/>
  <c r="D173" i="30"/>
  <c r="C173" i="30"/>
  <c r="B173" i="30"/>
  <c r="A173" i="30"/>
  <c r="DH172" i="30"/>
  <c r="DG172" i="30"/>
  <c r="DF172" i="30"/>
  <c r="DE172" i="30"/>
  <c r="DD172" i="30"/>
  <c r="DC172" i="30"/>
  <c r="DB172" i="30"/>
  <c r="DA172" i="30"/>
  <c r="CZ172" i="30"/>
  <c r="CY172" i="30"/>
  <c r="CX172" i="30"/>
  <c r="CW172" i="30"/>
  <c r="CV172" i="30"/>
  <c r="CU172" i="30"/>
  <c r="CT172" i="30"/>
  <c r="CS172" i="30"/>
  <c r="CR172" i="30"/>
  <c r="CQ172" i="30"/>
  <c r="CP172" i="30"/>
  <c r="CO172" i="30"/>
  <c r="CN172" i="30"/>
  <c r="CM172" i="30"/>
  <c r="CL172" i="30"/>
  <c r="CK172" i="30"/>
  <c r="CJ172" i="30"/>
  <c r="CI172" i="30"/>
  <c r="CH172" i="30"/>
  <c r="CG172" i="30"/>
  <c r="CF172" i="30"/>
  <c r="CE172" i="30"/>
  <c r="CD172" i="30"/>
  <c r="CC172" i="30"/>
  <c r="CB172" i="30"/>
  <c r="CA172" i="30"/>
  <c r="BZ172" i="30"/>
  <c r="BY172" i="30"/>
  <c r="BX172" i="30"/>
  <c r="BW172" i="30"/>
  <c r="BV172" i="30"/>
  <c r="BU172" i="30"/>
  <c r="BT172" i="30"/>
  <c r="BS172" i="30"/>
  <c r="BR172" i="30"/>
  <c r="BQ172" i="30"/>
  <c r="BP172" i="30"/>
  <c r="BO172" i="30"/>
  <c r="BN172" i="30"/>
  <c r="BM172" i="30"/>
  <c r="BL172" i="30"/>
  <c r="BK172" i="30"/>
  <c r="BJ172" i="30"/>
  <c r="BI172" i="30"/>
  <c r="BH172" i="30"/>
  <c r="BG172" i="30"/>
  <c r="BF172" i="30"/>
  <c r="BE172" i="30"/>
  <c r="BD172" i="30"/>
  <c r="BC172" i="30"/>
  <c r="BB172" i="30"/>
  <c r="BA172" i="30"/>
  <c r="AZ172" i="30"/>
  <c r="AY172" i="30"/>
  <c r="AX172" i="30"/>
  <c r="AW172" i="30"/>
  <c r="AV172" i="30"/>
  <c r="AU172" i="30"/>
  <c r="AT172" i="30"/>
  <c r="AS172" i="30"/>
  <c r="AR172" i="30"/>
  <c r="AQ172" i="30"/>
  <c r="AP172" i="30"/>
  <c r="AO172" i="30"/>
  <c r="AN172" i="30"/>
  <c r="AM172" i="30"/>
  <c r="AL172" i="30"/>
  <c r="AK172" i="30"/>
  <c r="AJ172" i="30"/>
  <c r="AI172" i="30"/>
  <c r="AH172" i="30"/>
  <c r="AG172" i="30"/>
  <c r="AF172" i="30"/>
  <c r="AE172" i="30"/>
  <c r="AD172" i="30"/>
  <c r="AC172" i="30"/>
  <c r="AB172" i="30"/>
  <c r="AA172" i="30"/>
  <c r="Z172" i="30"/>
  <c r="Y172" i="30"/>
  <c r="X172" i="30"/>
  <c r="W172" i="30"/>
  <c r="V172" i="30"/>
  <c r="U172" i="30"/>
  <c r="T172" i="30"/>
  <c r="S172" i="30"/>
  <c r="R172" i="30"/>
  <c r="Q172" i="30"/>
  <c r="P172" i="30"/>
  <c r="O172" i="30"/>
  <c r="N172" i="30"/>
  <c r="M172" i="30"/>
  <c r="L172" i="30"/>
  <c r="K172" i="30"/>
  <c r="J172" i="30"/>
  <c r="I172" i="30"/>
  <c r="H172" i="30"/>
  <c r="G172" i="30"/>
  <c r="F172" i="30"/>
  <c r="E172" i="30"/>
  <c r="D172" i="30"/>
  <c r="C172" i="30"/>
  <c r="B172" i="30"/>
  <c r="A172" i="30"/>
  <c r="DH171" i="30"/>
  <c r="DG171" i="30"/>
  <c r="DF171" i="30"/>
  <c r="DE171" i="30"/>
  <c r="DD171" i="30"/>
  <c r="DC171" i="30"/>
  <c r="DB171" i="30"/>
  <c r="DA171" i="30"/>
  <c r="CZ171" i="30"/>
  <c r="CY171" i="30"/>
  <c r="CX171" i="30"/>
  <c r="CW171" i="30"/>
  <c r="CV171" i="30"/>
  <c r="CU171" i="30"/>
  <c r="CT171" i="30"/>
  <c r="CS171" i="30"/>
  <c r="CR171" i="30"/>
  <c r="CQ171" i="30"/>
  <c r="CP171" i="30"/>
  <c r="CO171" i="30"/>
  <c r="CN171" i="30"/>
  <c r="CM171" i="30"/>
  <c r="CL171" i="30"/>
  <c r="CK171" i="30"/>
  <c r="CJ171" i="30"/>
  <c r="CI171" i="30"/>
  <c r="CH171" i="30"/>
  <c r="CG171" i="30"/>
  <c r="CF171" i="30"/>
  <c r="CE171" i="30"/>
  <c r="CD171" i="30"/>
  <c r="CC171" i="30"/>
  <c r="CB171" i="30"/>
  <c r="CA171" i="30"/>
  <c r="BZ171" i="30"/>
  <c r="BY171" i="30"/>
  <c r="BX171" i="30"/>
  <c r="BW171" i="30"/>
  <c r="BV171" i="30"/>
  <c r="BU171" i="30"/>
  <c r="BT171" i="30"/>
  <c r="BS171" i="30"/>
  <c r="BR171" i="30"/>
  <c r="BQ171" i="30"/>
  <c r="BP171" i="30"/>
  <c r="BO171" i="30"/>
  <c r="BN171" i="30"/>
  <c r="BM171" i="30"/>
  <c r="BL171" i="30"/>
  <c r="BK171" i="30"/>
  <c r="BJ171" i="30"/>
  <c r="BI171" i="30"/>
  <c r="BH171" i="30"/>
  <c r="BG171" i="30"/>
  <c r="BF171" i="30"/>
  <c r="BE171" i="30"/>
  <c r="BD171" i="30"/>
  <c r="BC171" i="30"/>
  <c r="BB171" i="30"/>
  <c r="BA171" i="30"/>
  <c r="AZ171" i="30"/>
  <c r="AY171" i="30"/>
  <c r="AX171" i="30"/>
  <c r="AW171" i="30"/>
  <c r="AV171" i="30"/>
  <c r="AU171" i="30"/>
  <c r="AT171" i="30"/>
  <c r="AS171" i="30"/>
  <c r="AR171" i="30"/>
  <c r="AQ171" i="30"/>
  <c r="AP171" i="30"/>
  <c r="AO171" i="30"/>
  <c r="AN171" i="30"/>
  <c r="AM171" i="30"/>
  <c r="AL171"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F171" i="30"/>
  <c r="E171" i="30"/>
  <c r="D171" i="30"/>
  <c r="C171" i="30"/>
  <c r="B171" i="30"/>
  <c r="A171" i="30"/>
  <c r="DH170" i="30"/>
  <c r="DG170" i="30"/>
  <c r="DF170" i="30"/>
  <c r="DE170" i="30"/>
  <c r="DD170" i="30"/>
  <c r="DC170" i="30"/>
  <c r="DB170" i="30"/>
  <c r="DA170" i="30"/>
  <c r="CZ170" i="30"/>
  <c r="CY170" i="30"/>
  <c r="CX170" i="30"/>
  <c r="CW170" i="30"/>
  <c r="CV170" i="30"/>
  <c r="CU170" i="30"/>
  <c r="CT170" i="30"/>
  <c r="CS170" i="30"/>
  <c r="CR170" i="30"/>
  <c r="CQ170" i="30"/>
  <c r="CP170" i="30"/>
  <c r="CO170" i="30"/>
  <c r="CN170" i="30"/>
  <c r="CM170" i="30"/>
  <c r="CL170" i="30"/>
  <c r="CK170" i="30"/>
  <c r="CJ170" i="30"/>
  <c r="CI170" i="30"/>
  <c r="CH170" i="30"/>
  <c r="CG170" i="30"/>
  <c r="CF170" i="30"/>
  <c r="CE170" i="30"/>
  <c r="CD170" i="30"/>
  <c r="CC170" i="30"/>
  <c r="CB170" i="30"/>
  <c r="CA170" i="30"/>
  <c r="BZ170" i="30"/>
  <c r="BY170" i="30"/>
  <c r="BX170" i="30"/>
  <c r="BW170" i="30"/>
  <c r="BV170" i="30"/>
  <c r="BU170" i="30"/>
  <c r="BT170" i="30"/>
  <c r="BS170" i="30"/>
  <c r="BR170" i="30"/>
  <c r="BQ170" i="30"/>
  <c r="BP170" i="30"/>
  <c r="BO170" i="30"/>
  <c r="BN170" i="30"/>
  <c r="BM170" i="30"/>
  <c r="BL170" i="30"/>
  <c r="BK170" i="30"/>
  <c r="BJ170" i="30"/>
  <c r="BI170" i="30"/>
  <c r="BH170" i="30"/>
  <c r="BG170" i="30"/>
  <c r="BF170" i="30"/>
  <c r="BE170" i="30"/>
  <c r="BD170" i="30"/>
  <c r="BC170" i="30"/>
  <c r="BB170" i="30"/>
  <c r="BA170" i="30"/>
  <c r="AZ170" i="30"/>
  <c r="AY170" i="30"/>
  <c r="AX170" i="30"/>
  <c r="AW170" i="30"/>
  <c r="AV170" i="30"/>
  <c r="AU170" i="30"/>
  <c r="AT170" i="30"/>
  <c r="AS170" i="30"/>
  <c r="AR170" i="30"/>
  <c r="AQ170" i="30"/>
  <c r="AP170" i="30"/>
  <c r="AO170" i="30"/>
  <c r="AN170" i="30"/>
  <c r="AM170" i="30"/>
  <c r="AL170" i="30"/>
  <c r="AK170" i="30"/>
  <c r="AJ170" i="30"/>
  <c r="AI170" i="30"/>
  <c r="AH170" i="30"/>
  <c r="AG170" i="30"/>
  <c r="AF170" i="30"/>
  <c r="AE170" i="30"/>
  <c r="AD170" i="30"/>
  <c r="AC170" i="30"/>
  <c r="AB170" i="30"/>
  <c r="AA170" i="30"/>
  <c r="Z170" i="30"/>
  <c r="Y170" i="30"/>
  <c r="X170" i="30"/>
  <c r="W170" i="30"/>
  <c r="V170" i="30"/>
  <c r="U170" i="30"/>
  <c r="T170" i="30"/>
  <c r="S170" i="30"/>
  <c r="R170" i="30"/>
  <c r="Q170" i="30"/>
  <c r="P170" i="30"/>
  <c r="O170" i="30"/>
  <c r="N170" i="30"/>
  <c r="M170" i="30"/>
  <c r="L170" i="30"/>
  <c r="K170" i="30"/>
  <c r="J170" i="30"/>
  <c r="I170" i="30"/>
  <c r="H170" i="30"/>
  <c r="G170" i="30"/>
  <c r="F170" i="30"/>
  <c r="E170" i="30"/>
  <c r="D170" i="30"/>
  <c r="C170" i="30"/>
  <c r="B170" i="30"/>
  <c r="A170" i="30"/>
  <c r="DH169" i="30"/>
  <c r="DG169" i="30"/>
  <c r="DF169" i="30"/>
  <c r="DE169" i="30"/>
  <c r="DD169" i="30"/>
  <c r="DC169" i="30"/>
  <c r="DB169" i="30"/>
  <c r="DA169" i="30"/>
  <c r="CZ169" i="30"/>
  <c r="CY169" i="30"/>
  <c r="CX169" i="30"/>
  <c r="CW169" i="30"/>
  <c r="CV169" i="30"/>
  <c r="CU169" i="30"/>
  <c r="CT169" i="30"/>
  <c r="CS169" i="30"/>
  <c r="CR169" i="30"/>
  <c r="CQ169" i="30"/>
  <c r="CP169" i="30"/>
  <c r="CO169" i="30"/>
  <c r="CN169" i="30"/>
  <c r="CM169" i="30"/>
  <c r="CL169" i="30"/>
  <c r="CK169" i="30"/>
  <c r="CJ169" i="30"/>
  <c r="CI169" i="30"/>
  <c r="CH169" i="30"/>
  <c r="CG169" i="30"/>
  <c r="CF169" i="30"/>
  <c r="CE169" i="30"/>
  <c r="CD169" i="30"/>
  <c r="CC169" i="30"/>
  <c r="CB169" i="30"/>
  <c r="CA169" i="30"/>
  <c r="BZ169" i="30"/>
  <c r="BY169" i="30"/>
  <c r="BX169" i="30"/>
  <c r="BW169" i="30"/>
  <c r="BV169" i="30"/>
  <c r="BU169" i="30"/>
  <c r="BT169" i="30"/>
  <c r="BS169" i="30"/>
  <c r="BR169" i="30"/>
  <c r="BQ169" i="30"/>
  <c r="BP169" i="30"/>
  <c r="BO169" i="30"/>
  <c r="BN169" i="30"/>
  <c r="BM169" i="30"/>
  <c r="BL169" i="30"/>
  <c r="BK169" i="30"/>
  <c r="BJ169" i="30"/>
  <c r="BI169" i="30"/>
  <c r="BH169" i="30"/>
  <c r="BG169" i="30"/>
  <c r="BF169" i="30"/>
  <c r="BE169" i="30"/>
  <c r="BD169" i="30"/>
  <c r="BC169" i="30"/>
  <c r="BB169" i="30"/>
  <c r="BA169" i="30"/>
  <c r="AZ169" i="30"/>
  <c r="AY169" i="30"/>
  <c r="AX169" i="30"/>
  <c r="AW169" i="30"/>
  <c r="AV169" i="30"/>
  <c r="AU169" i="30"/>
  <c r="AT169" i="30"/>
  <c r="AS169" i="30"/>
  <c r="AR169" i="30"/>
  <c r="AQ169" i="30"/>
  <c r="AP169" i="30"/>
  <c r="AO169" i="30"/>
  <c r="AN169" i="30"/>
  <c r="AM169" i="30"/>
  <c r="AL169" i="30"/>
  <c r="AK169" i="30"/>
  <c r="AJ169" i="30"/>
  <c r="AI169" i="30"/>
  <c r="AH169" i="30"/>
  <c r="AG169" i="30"/>
  <c r="AF169" i="30"/>
  <c r="AE169" i="30"/>
  <c r="AD169" i="30"/>
  <c r="AC169" i="30"/>
  <c r="AB169" i="30"/>
  <c r="AA169" i="30"/>
  <c r="Z169" i="30"/>
  <c r="Y169" i="30"/>
  <c r="X169" i="30"/>
  <c r="W169" i="30"/>
  <c r="V169" i="30"/>
  <c r="U169" i="30"/>
  <c r="T169" i="30"/>
  <c r="S169" i="30"/>
  <c r="R169" i="30"/>
  <c r="Q169" i="30"/>
  <c r="P169" i="30"/>
  <c r="O169" i="30"/>
  <c r="N169" i="30"/>
  <c r="M169" i="30"/>
  <c r="L169" i="30"/>
  <c r="K169" i="30"/>
  <c r="J169" i="30"/>
  <c r="I169" i="30"/>
  <c r="H169" i="30"/>
  <c r="G169" i="30"/>
  <c r="F169" i="30"/>
  <c r="E169" i="30"/>
  <c r="D169" i="30"/>
  <c r="C169" i="30"/>
  <c r="B169" i="30"/>
  <c r="A169" i="30"/>
  <c r="DH168" i="30"/>
  <c r="DG168" i="30"/>
  <c r="DF168" i="30"/>
  <c r="DE168" i="30"/>
  <c r="DD168" i="30"/>
  <c r="DC168" i="30"/>
  <c r="DB168" i="30"/>
  <c r="DA168" i="30"/>
  <c r="CZ168" i="30"/>
  <c r="CY168" i="30"/>
  <c r="CX168" i="30"/>
  <c r="CW168" i="30"/>
  <c r="CV168" i="30"/>
  <c r="CU168" i="30"/>
  <c r="CT168" i="30"/>
  <c r="CS168" i="30"/>
  <c r="CR168" i="30"/>
  <c r="CQ168" i="30"/>
  <c r="CP168" i="30"/>
  <c r="CO168" i="30"/>
  <c r="CN168" i="30"/>
  <c r="CM168" i="30"/>
  <c r="CL168" i="30"/>
  <c r="CK168" i="30"/>
  <c r="CJ168" i="30"/>
  <c r="CI168" i="30"/>
  <c r="CH168" i="30"/>
  <c r="CG168" i="30"/>
  <c r="CF168" i="30"/>
  <c r="CE168" i="30"/>
  <c r="CD168" i="30"/>
  <c r="CC168" i="30"/>
  <c r="CB168" i="30"/>
  <c r="CA168" i="30"/>
  <c r="BZ168" i="30"/>
  <c r="BY168" i="30"/>
  <c r="BX168" i="30"/>
  <c r="BW168" i="30"/>
  <c r="BV168" i="30"/>
  <c r="BU168" i="30"/>
  <c r="BT168" i="30"/>
  <c r="BS168" i="30"/>
  <c r="BR168" i="30"/>
  <c r="BQ168" i="30"/>
  <c r="BP168" i="30"/>
  <c r="BO168" i="30"/>
  <c r="BN168" i="30"/>
  <c r="BM168" i="30"/>
  <c r="BL168" i="30"/>
  <c r="BK168" i="30"/>
  <c r="BJ168" i="30"/>
  <c r="BI168" i="30"/>
  <c r="BH168" i="30"/>
  <c r="BG168" i="30"/>
  <c r="BF168" i="30"/>
  <c r="BE168" i="30"/>
  <c r="BD168" i="30"/>
  <c r="BC168" i="30"/>
  <c r="BB168" i="30"/>
  <c r="BA168" i="30"/>
  <c r="AZ168" i="30"/>
  <c r="AY168" i="30"/>
  <c r="AX168" i="30"/>
  <c r="AW168" i="30"/>
  <c r="AV168" i="30"/>
  <c r="AU168" i="30"/>
  <c r="AT168" i="30"/>
  <c r="AS168" i="30"/>
  <c r="AR168" i="30"/>
  <c r="AQ168" i="30"/>
  <c r="AP168" i="30"/>
  <c r="AO168" i="30"/>
  <c r="AN168" i="30"/>
  <c r="AM168" i="30"/>
  <c r="AL168" i="30"/>
  <c r="AK168" i="30"/>
  <c r="AJ168" i="30"/>
  <c r="AI168" i="30"/>
  <c r="AH168" i="30"/>
  <c r="AG168" i="30"/>
  <c r="AF168" i="30"/>
  <c r="AE168" i="30"/>
  <c r="AD168" i="30"/>
  <c r="AC168" i="30"/>
  <c r="AB168" i="30"/>
  <c r="AA168" i="30"/>
  <c r="Z168" i="30"/>
  <c r="Y168" i="30"/>
  <c r="X168" i="30"/>
  <c r="W168" i="30"/>
  <c r="V168" i="30"/>
  <c r="U168" i="30"/>
  <c r="T168" i="30"/>
  <c r="S168" i="30"/>
  <c r="R168" i="30"/>
  <c r="Q168" i="30"/>
  <c r="P168" i="30"/>
  <c r="O168" i="30"/>
  <c r="N168" i="30"/>
  <c r="M168" i="30"/>
  <c r="L168" i="30"/>
  <c r="K168" i="30"/>
  <c r="J168" i="30"/>
  <c r="I168" i="30"/>
  <c r="H168" i="30"/>
  <c r="G168" i="30"/>
  <c r="F168" i="30"/>
  <c r="E168" i="30"/>
  <c r="D168" i="30"/>
  <c r="C168" i="30"/>
  <c r="B168" i="30"/>
  <c r="A168" i="30"/>
  <c r="DH167" i="30"/>
  <c r="DG167" i="30"/>
  <c r="DF167" i="30"/>
  <c r="DE167" i="30"/>
  <c r="DD167" i="30"/>
  <c r="DC167" i="30"/>
  <c r="DB167" i="30"/>
  <c r="DA167" i="30"/>
  <c r="CZ167" i="30"/>
  <c r="CY167" i="30"/>
  <c r="CX167" i="30"/>
  <c r="CW167" i="30"/>
  <c r="CV167" i="30"/>
  <c r="CU167" i="30"/>
  <c r="CT167" i="30"/>
  <c r="CS167" i="30"/>
  <c r="CR167" i="30"/>
  <c r="CQ167" i="30"/>
  <c r="CP167" i="30"/>
  <c r="CO167" i="30"/>
  <c r="CN167" i="30"/>
  <c r="CM167" i="30"/>
  <c r="CL167" i="30"/>
  <c r="CK167" i="30"/>
  <c r="CJ167" i="30"/>
  <c r="CI167" i="30"/>
  <c r="CH167" i="30"/>
  <c r="CG167" i="30"/>
  <c r="CF167" i="30"/>
  <c r="CE167" i="30"/>
  <c r="CD167" i="30"/>
  <c r="CC167" i="30"/>
  <c r="CB167" i="30"/>
  <c r="CA167" i="30"/>
  <c r="BZ167" i="30"/>
  <c r="BY167" i="30"/>
  <c r="BX167" i="30"/>
  <c r="BW167" i="30"/>
  <c r="BV167" i="30"/>
  <c r="BU167" i="30"/>
  <c r="BT167" i="30"/>
  <c r="BS167" i="30"/>
  <c r="BR167" i="30"/>
  <c r="BQ167" i="30"/>
  <c r="BP167" i="30"/>
  <c r="BO167" i="30"/>
  <c r="BN167" i="30"/>
  <c r="BM167" i="30"/>
  <c r="BL167" i="30"/>
  <c r="BK167" i="30"/>
  <c r="BJ167" i="30"/>
  <c r="BI167" i="30"/>
  <c r="BH167" i="30"/>
  <c r="BG167" i="30"/>
  <c r="BF167" i="30"/>
  <c r="BE167" i="30"/>
  <c r="BD167" i="30"/>
  <c r="BC167" i="30"/>
  <c r="BB167" i="30"/>
  <c r="BA167" i="30"/>
  <c r="AZ167" i="30"/>
  <c r="AY167" i="30"/>
  <c r="AX167" i="30"/>
  <c r="AW167" i="30"/>
  <c r="AV167" i="30"/>
  <c r="AU167" i="30"/>
  <c r="AT167" i="30"/>
  <c r="AS167" i="30"/>
  <c r="AR167" i="30"/>
  <c r="AQ167" i="30"/>
  <c r="AP167" i="30"/>
  <c r="AO167" i="30"/>
  <c r="AN167" i="30"/>
  <c r="AM167" i="30"/>
  <c r="AL167" i="30"/>
  <c r="AK167" i="30"/>
  <c r="AJ167" i="30"/>
  <c r="AI167" i="30"/>
  <c r="AH167" i="30"/>
  <c r="AG167" i="30"/>
  <c r="AF167" i="30"/>
  <c r="AE167" i="30"/>
  <c r="AD167" i="30"/>
  <c r="AC167" i="30"/>
  <c r="AB167" i="30"/>
  <c r="AA167" i="30"/>
  <c r="Z167" i="30"/>
  <c r="Y167" i="30"/>
  <c r="X167" i="30"/>
  <c r="W167" i="30"/>
  <c r="V167" i="30"/>
  <c r="U167" i="30"/>
  <c r="T167" i="30"/>
  <c r="S167" i="30"/>
  <c r="R167" i="30"/>
  <c r="Q167" i="30"/>
  <c r="P167" i="30"/>
  <c r="O167" i="30"/>
  <c r="N167" i="30"/>
  <c r="M167" i="30"/>
  <c r="L167" i="30"/>
  <c r="K167" i="30"/>
  <c r="J167" i="30"/>
  <c r="I167" i="30"/>
  <c r="H167" i="30"/>
  <c r="G167" i="30"/>
  <c r="F167" i="30"/>
  <c r="E167" i="30"/>
  <c r="D167" i="30"/>
  <c r="C167" i="30"/>
  <c r="B167" i="30"/>
  <c r="A167" i="30"/>
  <c r="DH166" i="30"/>
  <c r="DG166" i="30"/>
  <c r="DF166" i="30"/>
  <c r="DE166" i="30"/>
  <c r="DD166" i="30"/>
  <c r="DC166" i="30"/>
  <c r="DB166" i="30"/>
  <c r="DA166" i="30"/>
  <c r="CZ166" i="30"/>
  <c r="CY166" i="30"/>
  <c r="CX166" i="30"/>
  <c r="CW166" i="30"/>
  <c r="CV166" i="30"/>
  <c r="CU166" i="30"/>
  <c r="CT166" i="30"/>
  <c r="CS166" i="30"/>
  <c r="CR166" i="30"/>
  <c r="CQ166" i="30"/>
  <c r="CP166" i="30"/>
  <c r="CO166" i="30"/>
  <c r="CN166" i="30"/>
  <c r="CM166" i="30"/>
  <c r="CL166" i="30"/>
  <c r="CK166" i="30"/>
  <c r="CJ166" i="30"/>
  <c r="CI166" i="30"/>
  <c r="CH166" i="30"/>
  <c r="CG166" i="30"/>
  <c r="CF166" i="30"/>
  <c r="CE166" i="30"/>
  <c r="CD166" i="30"/>
  <c r="CC166" i="30"/>
  <c r="CB166" i="30"/>
  <c r="CA166" i="30"/>
  <c r="BZ166" i="30"/>
  <c r="BY166" i="30"/>
  <c r="BX166" i="30"/>
  <c r="BW166" i="30"/>
  <c r="BV166" i="30"/>
  <c r="BU166" i="30"/>
  <c r="BT166" i="30"/>
  <c r="BS166" i="30"/>
  <c r="BR166" i="30"/>
  <c r="BQ166" i="30"/>
  <c r="BP166" i="30"/>
  <c r="BO166" i="30"/>
  <c r="BN166" i="30"/>
  <c r="BM166" i="30"/>
  <c r="BL166" i="30"/>
  <c r="BK166" i="30"/>
  <c r="BJ166" i="30"/>
  <c r="BI166" i="30"/>
  <c r="BH166" i="30"/>
  <c r="BG166" i="30"/>
  <c r="BF166" i="30"/>
  <c r="BE166" i="30"/>
  <c r="BD166" i="30"/>
  <c r="BC166" i="30"/>
  <c r="BB166" i="30"/>
  <c r="BA166" i="30"/>
  <c r="AZ166" i="30"/>
  <c r="AY166" i="30"/>
  <c r="AX166" i="30"/>
  <c r="AW166" i="30"/>
  <c r="AV166" i="30"/>
  <c r="AU166" i="30"/>
  <c r="AT166" i="30"/>
  <c r="AS166" i="30"/>
  <c r="AR166" i="30"/>
  <c r="AQ166" i="30"/>
  <c r="AP166" i="30"/>
  <c r="AO166" i="30"/>
  <c r="AN166" i="30"/>
  <c r="AM166" i="30"/>
  <c r="AL166" i="30"/>
  <c r="AK166" i="30"/>
  <c r="AJ166" i="30"/>
  <c r="AI166" i="30"/>
  <c r="AH166" i="30"/>
  <c r="AG166" i="30"/>
  <c r="AF166" i="30"/>
  <c r="AE166" i="30"/>
  <c r="AD166" i="30"/>
  <c r="AC166" i="30"/>
  <c r="AB166" i="30"/>
  <c r="AA166" i="30"/>
  <c r="Z166" i="30"/>
  <c r="Y166" i="30"/>
  <c r="X166" i="30"/>
  <c r="W166" i="30"/>
  <c r="V166" i="30"/>
  <c r="U166" i="30"/>
  <c r="T166" i="30"/>
  <c r="S166" i="30"/>
  <c r="R166" i="30"/>
  <c r="Q166" i="30"/>
  <c r="P166" i="30"/>
  <c r="O166" i="30"/>
  <c r="N166" i="30"/>
  <c r="M166" i="30"/>
  <c r="L166" i="30"/>
  <c r="K166" i="30"/>
  <c r="J166" i="30"/>
  <c r="I166" i="30"/>
  <c r="H166" i="30"/>
  <c r="G166" i="30"/>
  <c r="F166" i="30"/>
  <c r="E166" i="30"/>
  <c r="D166" i="30"/>
  <c r="C166" i="30"/>
  <c r="B166" i="30"/>
  <c r="A166" i="30"/>
  <c r="DH165" i="30"/>
  <c r="DG165" i="30"/>
  <c r="DF165" i="30"/>
  <c r="DE165" i="30"/>
  <c r="DD165" i="30"/>
  <c r="DC165" i="30"/>
  <c r="DB165" i="30"/>
  <c r="DA165" i="30"/>
  <c r="CZ165" i="30"/>
  <c r="CY165" i="30"/>
  <c r="CX165" i="30"/>
  <c r="CW165" i="30"/>
  <c r="CV165" i="30"/>
  <c r="CU165" i="30"/>
  <c r="CT165" i="30"/>
  <c r="CS165" i="30"/>
  <c r="CR165" i="30"/>
  <c r="CQ165" i="30"/>
  <c r="CP165" i="30"/>
  <c r="CO165" i="30"/>
  <c r="CN165" i="30"/>
  <c r="CM165" i="30"/>
  <c r="CL165" i="30"/>
  <c r="CK165" i="30"/>
  <c r="CJ165" i="30"/>
  <c r="CI165" i="30"/>
  <c r="CH165" i="30"/>
  <c r="CG165" i="30"/>
  <c r="CF165" i="30"/>
  <c r="CE165" i="30"/>
  <c r="CD165" i="30"/>
  <c r="CC165" i="30"/>
  <c r="CB165" i="30"/>
  <c r="CA165" i="30"/>
  <c r="BZ165" i="30"/>
  <c r="BY165" i="30"/>
  <c r="BX165" i="30"/>
  <c r="BW165" i="30"/>
  <c r="BV165" i="30"/>
  <c r="BU165" i="30"/>
  <c r="BT165" i="30"/>
  <c r="BS165" i="30"/>
  <c r="BR165" i="30"/>
  <c r="BQ165" i="30"/>
  <c r="BP165" i="30"/>
  <c r="BO165" i="30"/>
  <c r="BN165" i="30"/>
  <c r="BM165" i="30"/>
  <c r="BL165" i="30"/>
  <c r="BK165" i="30"/>
  <c r="BJ165" i="30"/>
  <c r="BI165" i="30"/>
  <c r="BH165" i="30"/>
  <c r="BG165" i="30"/>
  <c r="BF165" i="30"/>
  <c r="BE165" i="30"/>
  <c r="BD165" i="30"/>
  <c r="BC165" i="30"/>
  <c r="BB165" i="30"/>
  <c r="BA165" i="30"/>
  <c r="AZ165" i="30"/>
  <c r="AY165" i="30"/>
  <c r="AX165" i="30"/>
  <c r="AW165" i="30"/>
  <c r="AV165" i="30"/>
  <c r="AU165" i="30"/>
  <c r="AT165" i="30"/>
  <c r="AS165" i="30"/>
  <c r="AR165" i="30"/>
  <c r="AQ165" i="30"/>
  <c r="AP165" i="30"/>
  <c r="AO165" i="30"/>
  <c r="AN165" i="30"/>
  <c r="AM165" i="30"/>
  <c r="AL165" i="30"/>
  <c r="AK165" i="30"/>
  <c r="AJ165" i="30"/>
  <c r="AI165" i="30"/>
  <c r="AH165" i="30"/>
  <c r="AG165" i="30"/>
  <c r="AF165" i="30"/>
  <c r="AE165" i="30"/>
  <c r="AD165" i="30"/>
  <c r="AC165" i="30"/>
  <c r="AB165" i="30"/>
  <c r="AA165" i="30"/>
  <c r="Z165" i="30"/>
  <c r="Y165" i="30"/>
  <c r="X165" i="30"/>
  <c r="W165" i="30"/>
  <c r="V165" i="30"/>
  <c r="U165" i="30"/>
  <c r="T165" i="30"/>
  <c r="S165" i="30"/>
  <c r="R165" i="30"/>
  <c r="Q165" i="30"/>
  <c r="P165" i="30"/>
  <c r="O165" i="30"/>
  <c r="N165" i="30"/>
  <c r="M165" i="30"/>
  <c r="L165" i="30"/>
  <c r="K165" i="30"/>
  <c r="J165" i="30"/>
  <c r="I165" i="30"/>
  <c r="H165" i="30"/>
  <c r="G165" i="30"/>
  <c r="F165" i="30"/>
  <c r="E165" i="30"/>
  <c r="D165" i="30"/>
  <c r="C165" i="30"/>
  <c r="B165" i="30"/>
  <c r="A165" i="30"/>
  <c r="DH164" i="30"/>
  <c r="DG164" i="30"/>
  <c r="DF164" i="30"/>
  <c r="DE164" i="30"/>
  <c r="DD164" i="30"/>
  <c r="DC164" i="30"/>
  <c r="DB164" i="30"/>
  <c r="DA164" i="30"/>
  <c r="CZ164" i="30"/>
  <c r="CY164" i="30"/>
  <c r="CX164" i="30"/>
  <c r="CW164" i="30"/>
  <c r="CV164" i="30"/>
  <c r="CU164" i="30"/>
  <c r="CT164" i="30"/>
  <c r="CS164" i="30"/>
  <c r="CR164" i="30"/>
  <c r="CQ164" i="30"/>
  <c r="CP164" i="30"/>
  <c r="CO164" i="30"/>
  <c r="CN164" i="30"/>
  <c r="CM164" i="30"/>
  <c r="CL164" i="30"/>
  <c r="CK164" i="30"/>
  <c r="CJ164" i="30"/>
  <c r="CI164" i="30"/>
  <c r="CH164" i="30"/>
  <c r="CG164" i="30"/>
  <c r="CF164" i="30"/>
  <c r="CE164" i="30"/>
  <c r="CD164" i="30"/>
  <c r="CC164" i="30"/>
  <c r="CB164" i="30"/>
  <c r="CA164" i="30"/>
  <c r="BZ164" i="30"/>
  <c r="BY164" i="30"/>
  <c r="BX164" i="30"/>
  <c r="BW164" i="30"/>
  <c r="BV164" i="30"/>
  <c r="BU164" i="30"/>
  <c r="BT164" i="30"/>
  <c r="BS164" i="30"/>
  <c r="BR164" i="30"/>
  <c r="BQ164" i="30"/>
  <c r="BP164" i="30"/>
  <c r="BO164" i="30"/>
  <c r="BN164" i="30"/>
  <c r="BM164" i="30"/>
  <c r="BL164" i="30"/>
  <c r="BK164" i="30"/>
  <c r="BJ164" i="30"/>
  <c r="BI164" i="30"/>
  <c r="BH164" i="30"/>
  <c r="BG164" i="30"/>
  <c r="BF164" i="30"/>
  <c r="BE164" i="30"/>
  <c r="BD164" i="30"/>
  <c r="BC164" i="30"/>
  <c r="BB164" i="30"/>
  <c r="BA164" i="30"/>
  <c r="AZ164" i="30"/>
  <c r="AY164" i="30"/>
  <c r="AX164" i="30"/>
  <c r="AW164" i="30"/>
  <c r="AV164" i="30"/>
  <c r="AU164" i="30"/>
  <c r="AT164" i="30"/>
  <c r="AS164" i="30"/>
  <c r="AR164" i="30"/>
  <c r="AQ164" i="30"/>
  <c r="AP164" i="30"/>
  <c r="AO164" i="30"/>
  <c r="AN164" i="30"/>
  <c r="AM164" i="30"/>
  <c r="AL164" i="30"/>
  <c r="AK164" i="30"/>
  <c r="AJ164" i="30"/>
  <c r="AI164" i="30"/>
  <c r="AH164" i="30"/>
  <c r="AG164" i="30"/>
  <c r="AF164" i="30"/>
  <c r="AE164" i="30"/>
  <c r="AD164" i="30"/>
  <c r="AC164" i="30"/>
  <c r="AB164" i="30"/>
  <c r="AA164" i="30"/>
  <c r="Z164" i="30"/>
  <c r="Y164" i="30"/>
  <c r="X164" i="30"/>
  <c r="W164" i="30"/>
  <c r="V164" i="30"/>
  <c r="U164" i="30"/>
  <c r="T164" i="30"/>
  <c r="S164" i="30"/>
  <c r="R164" i="30"/>
  <c r="Q164" i="30"/>
  <c r="P164" i="30"/>
  <c r="O164" i="30"/>
  <c r="N164" i="30"/>
  <c r="M164" i="30"/>
  <c r="L164" i="30"/>
  <c r="K164" i="30"/>
  <c r="J164" i="30"/>
  <c r="I164" i="30"/>
  <c r="H164" i="30"/>
  <c r="G164" i="30"/>
  <c r="F164" i="30"/>
  <c r="E164" i="30"/>
  <c r="D164" i="30"/>
  <c r="C164" i="30"/>
  <c r="B164" i="30"/>
  <c r="A164" i="30"/>
  <c r="DH163" i="30"/>
  <c r="DG163" i="30"/>
  <c r="DF163" i="30"/>
  <c r="DE163" i="30"/>
  <c r="DD163" i="30"/>
  <c r="DC163" i="30"/>
  <c r="DB163" i="30"/>
  <c r="DA163" i="30"/>
  <c r="CZ163" i="30"/>
  <c r="CY163" i="30"/>
  <c r="CX163" i="30"/>
  <c r="CW163" i="30"/>
  <c r="CV163" i="30"/>
  <c r="CU163" i="30"/>
  <c r="CT163" i="30"/>
  <c r="CS163" i="30"/>
  <c r="CR163" i="30"/>
  <c r="CQ163" i="30"/>
  <c r="CP163" i="30"/>
  <c r="CO163" i="30"/>
  <c r="CN163" i="30"/>
  <c r="CM163" i="30"/>
  <c r="CL163" i="30"/>
  <c r="CK163" i="30"/>
  <c r="CJ163" i="30"/>
  <c r="CI163" i="30"/>
  <c r="CH163" i="30"/>
  <c r="CG163" i="30"/>
  <c r="CF163" i="30"/>
  <c r="CE163" i="30"/>
  <c r="CD163" i="30"/>
  <c r="CC163" i="30"/>
  <c r="CB163" i="30"/>
  <c r="CA163" i="30"/>
  <c r="BZ163" i="30"/>
  <c r="BY163" i="30"/>
  <c r="BX163" i="30"/>
  <c r="BW163" i="30"/>
  <c r="BV163" i="30"/>
  <c r="BU163" i="30"/>
  <c r="BT163" i="30"/>
  <c r="BS163" i="30"/>
  <c r="BR163" i="30"/>
  <c r="BQ163" i="30"/>
  <c r="BP163" i="30"/>
  <c r="BO163" i="30"/>
  <c r="BN163" i="30"/>
  <c r="BM163" i="30"/>
  <c r="BL163" i="30"/>
  <c r="BK163" i="30"/>
  <c r="BJ163" i="30"/>
  <c r="BI163" i="30"/>
  <c r="BH163" i="30"/>
  <c r="BG163" i="30"/>
  <c r="BF163" i="30"/>
  <c r="BE163" i="30"/>
  <c r="BD163" i="30"/>
  <c r="BC163" i="30"/>
  <c r="BB163" i="30"/>
  <c r="BA163" i="30"/>
  <c r="AZ163" i="30"/>
  <c r="AY163" i="30"/>
  <c r="AX163" i="30"/>
  <c r="AW163" i="30"/>
  <c r="AV163" i="30"/>
  <c r="AU163" i="30"/>
  <c r="AT163" i="30"/>
  <c r="AS163" i="30"/>
  <c r="AR163" i="30"/>
  <c r="AQ163" i="30"/>
  <c r="AP163" i="30"/>
  <c r="AO163" i="30"/>
  <c r="AN163" i="30"/>
  <c r="AM163" i="30"/>
  <c r="AL163" i="30"/>
  <c r="AK163" i="30"/>
  <c r="AJ163" i="30"/>
  <c r="AI163" i="30"/>
  <c r="AH163" i="30"/>
  <c r="AG163" i="30"/>
  <c r="AF163" i="30"/>
  <c r="AE163" i="30"/>
  <c r="AD163" i="30"/>
  <c r="AC163" i="30"/>
  <c r="AB163" i="30"/>
  <c r="AA163" i="30"/>
  <c r="Z163" i="30"/>
  <c r="Y163" i="30"/>
  <c r="X163" i="30"/>
  <c r="W163" i="30"/>
  <c r="V163" i="30"/>
  <c r="U163" i="30"/>
  <c r="T163" i="30"/>
  <c r="S163" i="30"/>
  <c r="R163" i="30"/>
  <c r="Q163" i="30"/>
  <c r="P163" i="30"/>
  <c r="O163" i="30"/>
  <c r="N163" i="30"/>
  <c r="M163" i="30"/>
  <c r="L163" i="30"/>
  <c r="K163" i="30"/>
  <c r="J163" i="30"/>
  <c r="I163" i="30"/>
  <c r="H163" i="30"/>
  <c r="G163" i="30"/>
  <c r="F163" i="30"/>
  <c r="E163" i="30"/>
  <c r="D163" i="30"/>
  <c r="C163" i="30"/>
  <c r="B163" i="30"/>
  <c r="A163" i="30"/>
  <c r="DH162" i="30"/>
  <c r="DG162" i="30"/>
  <c r="DF162" i="30"/>
  <c r="DE162" i="30"/>
  <c r="DD162" i="30"/>
  <c r="DC162" i="30"/>
  <c r="DB162" i="30"/>
  <c r="DA162" i="30"/>
  <c r="CZ162" i="30"/>
  <c r="CY162" i="30"/>
  <c r="CX162" i="30"/>
  <c r="CW162" i="30"/>
  <c r="CV162" i="30"/>
  <c r="CU162" i="30"/>
  <c r="CT162" i="30"/>
  <c r="CS162" i="30"/>
  <c r="CR162" i="30"/>
  <c r="CQ162" i="30"/>
  <c r="CP162" i="30"/>
  <c r="CO162" i="30"/>
  <c r="CN162" i="30"/>
  <c r="CM162" i="30"/>
  <c r="CL162" i="30"/>
  <c r="CK162" i="30"/>
  <c r="CJ162" i="30"/>
  <c r="CI162" i="30"/>
  <c r="CH162" i="30"/>
  <c r="CG162" i="30"/>
  <c r="CF162" i="30"/>
  <c r="CE162" i="30"/>
  <c r="CD162" i="30"/>
  <c r="CC162" i="30"/>
  <c r="CB162" i="30"/>
  <c r="CA162" i="30"/>
  <c r="BZ162" i="30"/>
  <c r="BY162" i="30"/>
  <c r="BX162" i="30"/>
  <c r="BW162" i="30"/>
  <c r="BV162" i="30"/>
  <c r="BU162" i="30"/>
  <c r="BT162" i="30"/>
  <c r="BS162" i="30"/>
  <c r="BR162" i="30"/>
  <c r="BQ162" i="30"/>
  <c r="BP162" i="30"/>
  <c r="BO162" i="30"/>
  <c r="BN162" i="30"/>
  <c r="BM162" i="30"/>
  <c r="BL162" i="30"/>
  <c r="BK162" i="30"/>
  <c r="BJ162" i="30"/>
  <c r="BI162" i="30"/>
  <c r="BH162" i="30"/>
  <c r="BG162" i="30"/>
  <c r="BF162" i="30"/>
  <c r="BE162" i="30"/>
  <c r="BD162" i="30"/>
  <c r="BC162" i="30"/>
  <c r="BB162" i="30"/>
  <c r="BA162" i="30"/>
  <c r="AZ162" i="30"/>
  <c r="AY162" i="30"/>
  <c r="AX162" i="30"/>
  <c r="AW162" i="30"/>
  <c r="AV162" i="30"/>
  <c r="AU162" i="30"/>
  <c r="AT162" i="30"/>
  <c r="AS162" i="30"/>
  <c r="AR162" i="30"/>
  <c r="AQ162" i="30"/>
  <c r="AP162" i="30"/>
  <c r="AO162" i="30"/>
  <c r="AN162" i="30"/>
  <c r="AM162" i="30"/>
  <c r="AL162" i="30"/>
  <c r="AK162" i="30"/>
  <c r="AJ162" i="30"/>
  <c r="AI162" i="30"/>
  <c r="AH162" i="30"/>
  <c r="AG162" i="30"/>
  <c r="AF162" i="30"/>
  <c r="AE162" i="30"/>
  <c r="AD162" i="30"/>
  <c r="AC162" i="30"/>
  <c r="AB162" i="30"/>
  <c r="AA162" i="30"/>
  <c r="Z162" i="30"/>
  <c r="Y162" i="30"/>
  <c r="X162" i="30"/>
  <c r="W162" i="30"/>
  <c r="V162" i="30"/>
  <c r="U162" i="30"/>
  <c r="T162" i="30"/>
  <c r="S162" i="30"/>
  <c r="R162" i="30"/>
  <c r="Q162" i="30"/>
  <c r="P162" i="30"/>
  <c r="O162" i="30"/>
  <c r="N162" i="30"/>
  <c r="M162" i="30"/>
  <c r="L162" i="30"/>
  <c r="K162" i="30"/>
  <c r="J162" i="30"/>
  <c r="I162" i="30"/>
  <c r="H162" i="30"/>
  <c r="G162" i="30"/>
  <c r="F162" i="30"/>
  <c r="E162" i="30"/>
  <c r="D162" i="30"/>
  <c r="C162" i="30"/>
  <c r="B162" i="30"/>
  <c r="A162" i="30"/>
  <c r="DH161" i="30"/>
  <c r="DG161" i="30"/>
  <c r="DF161" i="30"/>
  <c r="DE161" i="30"/>
  <c r="DD161" i="30"/>
  <c r="DC161" i="30"/>
  <c r="DB161" i="30"/>
  <c r="DA161" i="30"/>
  <c r="CZ161" i="30"/>
  <c r="CY161" i="30"/>
  <c r="CX161" i="30"/>
  <c r="CW161" i="30"/>
  <c r="CV161" i="30"/>
  <c r="CU161" i="30"/>
  <c r="CT161" i="30"/>
  <c r="CS161" i="30"/>
  <c r="CR161" i="30"/>
  <c r="CQ161" i="30"/>
  <c r="CP161" i="30"/>
  <c r="CO161" i="30"/>
  <c r="CN161" i="30"/>
  <c r="CM161" i="30"/>
  <c r="CL161" i="30"/>
  <c r="CK161" i="30"/>
  <c r="CJ161" i="30"/>
  <c r="CI161" i="30"/>
  <c r="CH161" i="30"/>
  <c r="CG161" i="30"/>
  <c r="CF161" i="30"/>
  <c r="CE161" i="30"/>
  <c r="CD161" i="30"/>
  <c r="CC161" i="30"/>
  <c r="CB161" i="30"/>
  <c r="CA161" i="30"/>
  <c r="BZ161" i="30"/>
  <c r="BY161" i="30"/>
  <c r="BX161" i="30"/>
  <c r="BW161" i="30"/>
  <c r="BV161" i="30"/>
  <c r="BU161" i="30"/>
  <c r="BT161" i="30"/>
  <c r="BS161" i="30"/>
  <c r="BR161" i="30"/>
  <c r="BQ161" i="30"/>
  <c r="BP161" i="30"/>
  <c r="BO161" i="30"/>
  <c r="BN161" i="30"/>
  <c r="BM161" i="30"/>
  <c r="BL161" i="30"/>
  <c r="BK161" i="30"/>
  <c r="BJ161" i="30"/>
  <c r="BI161" i="30"/>
  <c r="BH161" i="30"/>
  <c r="BG161" i="30"/>
  <c r="BF161" i="30"/>
  <c r="BE161" i="30"/>
  <c r="BD161" i="30"/>
  <c r="BC161" i="30"/>
  <c r="BB161" i="30"/>
  <c r="BA161" i="30"/>
  <c r="AZ16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B161" i="30"/>
  <c r="A161" i="30"/>
  <c r="DH160" i="30"/>
  <c r="DG160" i="30"/>
  <c r="DF160" i="30"/>
  <c r="DE160" i="30"/>
  <c r="DD160" i="30"/>
  <c r="DC160" i="30"/>
  <c r="DB160" i="30"/>
  <c r="DA160" i="30"/>
  <c r="CZ160" i="30"/>
  <c r="CY160" i="30"/>
  <c r="CX160" i="30"/>
  <c r="CW160" i="30"/>
  <c r="CV160" i="30"/>
  <c r="CU160" i="30"/>
  <c r="CT160" i="30"/>
  <c r="CS160" i="30"/>
  <c r="CR160" i="30"/>
  <c r="CQ160" i="30"/>
  <c r="CP160" i="30"/>
  <c r="CO160" i="30"/>
  <c r="CN160" i="30"/>
  <c r="CM160" i="30"/>
  <c r="CL160" i="30"/>
  <c r="CK160" i="30"/>
  <c r="CJ160" i="30"/>
  <c r="CI160" i="30"/>
  <c r="CH160" i="30"/>
  <c r="CG160" i="30"/>
  <c r="CF160" i="30"/>
  <c r="CE160" i="30"/>
  <c r="CD160" i="30"/>
  <c r="CC160" i="30"/>
  <c r="CB160" i="30"/>
  <c r="CA160" i="30"/>
  <c r="BZ160" i="30"/>
  <c r="BY160" i="30"/>
  <c r="BX160" i="30"/>
  <c r="BW160" i="30"/>
  <c r="BV160" i="30"/>
  <c r="BU160" i="30"/>
  <c r="BT160" i="30"/>
  <c r="BS160" i="30"/>
  <c r="BR160" i="30"/>
  <c r="BQ160" i="30"/>
  <c r="BP160" i="30"/>
  <c r="BO160" i="30"/>
  <c r="BN160" i="30"/>
  <c r="BM160" i="30"/>
  <c r="BL160" i="30"/>
  <c r="BK160" i="30"/>
  <c r="BJ160" i="30"/>
  <c r="BI160" i="30"/>
  <c r="BH160" i="30"/>
  <c r="BG160" i="30"/>
  <c r="BF160" i="30"/>
  <c r="BE160" i="30"/>
  <c r="BD160" i="30"/>
  <c r="BC160" i="30"/>
  <c r="BB160" i="30"/>
  <c r="BA160" i="30"/>
  <c r="AZ160" i="30"/>
  <c r="AY160" i="30"/>
  <c r="AX160" i="30"/>
  <c r="AW160" i="30"/>
  <c r="AV160" i="30"/>
  <c r="AU160" i="30"/>
  <c r="AT160" i="30"/>
  <c r="AS160" i="30"/>
  <c r="AR160" i="30"/>
  <c r="AQ160" i="30"/>
  <c r="AP160" i="30"/>
  <c r="AO160" i="30"/>
  <c r="AN160" i="30"/>
  <c r="AM160" i="30"/>
  <c r="AL160" i="30"/>
  <c r="AK160" i="30"/>
  <c r="AJ160" i="30"/>
  <c r="AI160" i="30"/>
  <c r="AH160" i="30"/>
  <c r="AG160" i="30"/>
  <c r="AF160" i="30"/>
  <c r="AE160" i="30"/>
  <c r="AD160" i="30"/>
  <c r="AC160" i="30"/>
  <c r="AB160" i="30"/>
  <c r="AA160" i="30"/>
  <c r="Z160" i="30"/>
  <c r="Y160" i="30"/>
  <c r="X160" i="30"/>
  <c r="W160" i="30"/>
  <c r="V160" i="30"/>
  <c r="U160" i="30"/>
  <c r="T160" i="30"/>
  <c r="S160" i="30"/>
  <c r="R160" i="30"/>
  <c r="Q160" i="30"/>
  <c r="P160" i="30"/>
  <c r="O160" i="30"/>
  <c r="N160" i="30"/>
  <c r="M160" i="30"/>
  <c r="L160" i="30"/>
  <c r="K160" i="30"/>
  <c r="J160" i="30"/>
  <c r="I160" i="30"/>
  <c r="H160" i="30"/>
  <c r="G160" i="30"/>
  <c r="F160" i="30"/>
  <c r="E160" i="30"/>
  <c r="D160" i="30"/>
  <c r="C160" i="30"/>
  <c r="B160" i="30"/>
  <c r="A160" i="30"/>
  <c r="DH159" i="30"/>
  <c r="DG159" i="30"/>
  <c r="DF159" i="30"/>
  <c r="DE159" i="30"/>
  <c r="DD159" i="30"/>
  <c r="DC159" i="30"/>
  <c r="DB159" i="30"/>
  <c r="DA159" i="30"/>
  <c r="CZ159" i="30"/>
  <c r="CY159" i="30"/>
  <c r="CX159" i="30"/>
  <c r="CW159" i="30"/>
  <c r="CV159" i="30"/>
  <c r="CU159" i="30"/>
  <c r="CT159" i="30"/>
  <c r="CS159" i="30"/>
  <c r="CR159" i="30"/>
  <c r="CQ159" i="30"/>
  <c r="CP159" i="30"/>
  <c r="CO159" i="30"/>
  <c r="CN159" i="30"/>
  <c r="CM159" i="30"/>
  <c r="CL159" i="30"/>
  <c r="CK159" i="30"/>
  <c r="CJ159" i="30"/>
  <c r="CI159" i="30"/>
  <c r="CH159" i="30"/>
  <c r="CG159" i="30"/>
  <c r="CF159" i="30"/>
  <c r="CE159" i="30"/>
  <c r="CD159" i="30"/>
  <c r="CC159" i="30"/>
  <c r="CB159" i="30"/>
  <c r="CA159" i="30"/>
  <c r="BZ159" i="30"/>
  <c r="BY159" i="30"/>
  <c r="BX159" i="30"/>
  <c r="BW159" i="30"/>
  <c r="BV159" i="30"/>
  <c r="BU159" i="30"/>
  <c r="BT159" i="30"/>
  <c r="BS159" i="30"/>
  <c r="BR159" i="30"/>
  <c r="BQ159" i="30"/>
  <c r="BP159" i="30"/>
  <c r="BO159" i="30"/>
  <c r="BN159" i="30"/>
  <c r="BM159" i="30"/>
  <c r="BL159" i="30"/>
  <c r="BK159" i="30"/>
  <c r="BJ159" i="30"/>
  <c r="BI159" i="30"/>
  <c r="BH159" i="30"/>
  <c r="BG159" i="30"/>
  <c r="BF159" i="30"/>
  <c r="BE159" i="30"/>
  <c r="BD159" i="30"/>
  <c r="BC159" i="30"/>
  <c r="BB159" i="30"/>
  <c r="BA159" i="30"/>
  <c r="AZ159" i="30"/>
  <c r="AY159" i="30"/>
  <c r="AX159" i="30"/>
  <c r="AW159" i="30"/>
  <c r="AV159" i="30"/>
  <c r="AU159" i="30"/>
  <c r="AT159" i="30"/>
  <c r="AS159" i="30"/>
  <c r="AR159" i="30"/>
  <c r="AQ159" i="30"/>
  <c r="AP159" i="30"/>
  <c r="AO159" i="30"/>
  <c r="AN159" i="30"/>
  <c r="AM159" i="30"/>
  <c r="AL159" i="30"/>
  <c r="AK159" i="30"/>
  <c r="AJ159" i="30"/>
  <c r="AI159" i="30"/>
  <c r="AH159" i="30"/>
  <c r="AG159" i="30"/>
  <c r="AF159" i="30"/>
  <c r="AE159" i="30"/>
  <c r="AD159" i="30"/>
  <c r="AC159" i="30"/>
  <c r="AB159" i="30"/>
  <c r="AA159" i="30"/>
  <c r="Z159" i="30"/>
  <c r="Y159" i="30"/>
  <c r="X159" i="30"/>
  <c r="W159" i="30"/>
  <c r="V159" i="30"/>
  <c r="U159" i="30"/>
  <c r="T159" i="30"/>
  <c r="S159" i="30"/>
  <c r="R159" i="30"/>
  <c r="Q159" i="30"/>
  <c r="P159" i="30"/>
  <c r="O159" i="30"/>
  <c r="N159" i="30"/>
  <c r="M159" i="30"/>
  <c r="L159" i="30"/>
  <c r="K159" i="30"/>
  <c r="J159" i="30"/>
  <c r="I159" i="30"/>
  <c r="H159" i="30"/>
  <c r="G159" i="30"/>
  <c r="F159" i="30"/>
  <c r="E159" i="30"/>
  <c r="D159" i="30"/>
  <c r="C159" i="30"/>
  <c r="B159" i="30"/>
  <c r="A159" i="30"/>
  <c r="DH158" i="30"/>
  <c r="DG158" i="30"/>
  <c r="DF158" i="30"/>
  <c r="DE158" i="30"/>
  <c r="DD158" i="30"/>
  <c r="DC158" i="30"/>
  <c r="DB158" i="30"/>
  <c r="DA158" i="30"/>
  <c r="CZ158" i="30"/>
  <c r="CY158" i="30"/>
  <c r="CX158" i="30"/>
  <c r="CW158" i="30"/>
  <c r="CV158" i="30"/>
  <c r="CU158" i="30"/>
  <c r="CT158" i="30"/>
  <c r="CS158" i="30"/>
  <c r="CR158" i="30"/>
  <c r="CQ158" i="30"/>
  <c r="CP158" i="30"/>
  <c r="CO158" i="30"/>
  <c r="CN158" i="30"/>
  <c r="CM158" i="30"/>
  <c r="CL158" i="30"/>
  <c r="CK158" i="30"/>
  <c r="CJ158" i="30"/>
  <c r="CI158" i="30"/>
  <c r="CH158" i="30"/>
  <c r="CG158" i="30"/>
  <c r="CF158" i="30"/>
  <c r="CE158" i="30"/>
  <c r="CD158" i="30"/>
  <c r="CC158" i="30"/>
  <c r="CB158" i="30"/>
  <c r="CA158" i="30"/>
  <c r="BZ158" i="30"/>
  <c r="BY158" i="30"/>
  <c r="BX158" i="30"/>
  <c r="BW158" i="30"/>
  <c r="BV158" i="30"/>
  <c r="BU158" i="30"/>
  <c r="BT158" i="30"/>
  <c r="BS158" i="30"/>
  <c r="BR158" i="30"/>
  <c r="BQ158" i="30"/>
  <c r="BP158" i="30"/>
  <c r="BO158" i="30"/>
  <c r="BN158" i="30"/>
  <c r="BM158" i="30"/>
  <c r="BL158" i="30"/>
  <c r="BK158" i="30"/>
  <c r="BJ158" i="30"/>
  <c r="BI158" i="30"/>
  <c r="BH158" i="30"/>
  <c r="BG158" i="30"/>
  <c r="BF158" i="30"/>
  <c r="BE158" i="30"/>
  <c r="BD158" i="30"/>
  <c r="BC158" i="30"/>
  <c r="BB158" i="30"/>
  <c r="BA158" i="30"/>
  <c r="AZ158" i="30"/>
  <c r="AY158" i="30"/>
  <c r="AX158" i="30"/>
  <c r="AW158" i="30"/>
  <c r="AV158" i="30"/>
  <c r="AU158" i="30"/>
  <c r="AT158" i="30"/>
  <c r="AS158" i="30"/>
  <c r="AR158" i="30"/>
  <c r="AQ158" i="30"/>
  <c r="AP158" i="30"/>
  <c r="AO158" i="30"/>
  <c r="AN158" i="30"/>
  <c r="AM158" i="30"/>
  <c r="AL158" i="30"/>
  <c r="AK158" i="30"/>
  <c r="AJ158" i="30"/>
  <c r="AI158" i="30"/>
  <c r="AH158" i="30"/>
  <c r="AG158" i="30"/>
  <c r="AF158" i="30"/>
  <c r="AE158" i="30"/>
  <c r="AD158" i="30"/>
  <c r="AC158" i="30"/>
  <c r="AB158" i="30"/>
  <c r="AA158" i="30"/>
  <c r="Z158" i="30"/>
  <c r="Y158" i="30"/>
  <c r="X158" i="30"/>
  <c r="W158" i="30"/>
  <c r="V158" i="30"/>
  <c r="U158" i="30"/>
  <c r="T158" i="30"/>
  <c r="S158" i="30"/>
  <c r="R158" i="30"/>
  <c r="Q158" i="30"/>
  <c r="P158" i="30"/>
  <c r="O158" i="30"/>
  <c r="N158" i="30"/>
  <c r="M158" i="30"/>
  <c r="L158" i="30"/>
  <c r="K158" i="30"/>
  <c r="J158" i="30"/>
  <c r="I158" i="30"/>
  <c r="H158" i="30"/>
  <c r="G158" i="30"/>
  <c r="F158" i="30"/>
  <c r="E158" i="30"/>
  <c r="D158" i="30"/>
  <c r="C158" i="30"/>
  <c r="B158" i="30"/>
  <c r="A158" i="30"/>
  <c r="DH157" i="30"/>
  <c r="DG157" i="30"/>
  <c r="DF157" i="30"/>
  <c r="DE157" i="30"/>
  <c r="DD157" i="30"/>
  <c r="DC157" i="30"/>
  <c r="DB157" i="30"/>
  <c r="DA157" i="30"/>
  <c r="CZ157" i="30"/>
  <c r="CY157" i="30"/>
  <c r="CX157" i="30"/>
  <c r="CW157" i="30"/>
  <c r="CV157" i="30"/>
  <c r="CU157" i="30"/>
  <c r="CT157" i="30"/>
  <c r="CS157" i="30"/>
  <c r="CR157" i="30"/>
  <c r="CQ157" i="30"/>
  <c r="CP157" i="30"/>
  <c r="CO157" i="30"/>
  <c r="CN157" i="30"/>
  <c r="CM157" i="30"/>
  <c r="CL157" i="30"/>
  <c r="CK157" i="30"/>
  <c r="CJ157" i="30"/>
  <c r="CI157" i="30"/>
  <c r="CH157" i="30"/>
  <c r="CG157" i="30"/>
  <c r="CF157" i="30"/>
  <c r="CE157" i="30"/>
  <c r="CD157" i="30"/>
  <c r="CC157" i="30"/>
  <c r="CB157" i="30"/>
  <c r="CA157" i="30"/>
  <c r="BZ157" i="30"/>
  <c r="BY157" i="30"/>
  <c r="BX157" i="30"/>
  <c r="BW157" i="30"/>
  <c r="BV157" i="30"/>
  <c r="BU157" i="30"/>
  <c r="BT157" i="30"/>
  <c r="BS157" i="30"/>
  <c r="BR157" i="30"/>
  <c r="BQ157" i="30"/>
  <c r="BP157" i="30"/>
  <c r="BO157" i="30"/>
  <c r="BN157" i="30"/>
  <c r="BM157" i="30"/>
  <c r="BL157" i="30"/>
  <c r="BK157" i="30"/>
  <c r="BJ157" i="30"/>
  <c r="BI157" i="30"/>
  <c r="BH157" i="30"/>
  <c r="BG157" i="30"/>
  <c r="BF157" i="30"/>
  <c r="BE157" i="30"/>
  <c r="BD157" i="30"/>
  <c r="BC157" i="30"/>
  <c r="BB157" i="30"/>
  <c r="BA157" i="30"/>
  <c r="AZ157" i="30"/>
  <c r="AY157" i="30"/>
  <c r="AX157" i="30"/>
  <c r="AW157" i="30"/>
  <c r="AV157" i="30"/>
  <c r="AU157" i="30"/>
  <c r="AT157" i="30"/>
  <c r="AS157" i="30"/>
  <c r="AR157" i="30"/>
  <c r="AQ157" i="30"/>
  <c r="AP157" i="30"/>
  <c r="AO157" i="30"/>
  <c r="AN157" i="30"/>
  <c r="AM157" i="30"/>
  <c r="AL157" i="30"/>
  <c r="AK157" i="30"/>
  <c r="AJ157" i="30"/>
  <c r="AI157" i="30"/>
  <c r="AH157" i="30"/>
  <c r="AG157" i="30"/>
  <c r="AF157" i="30"/>
  <c r="AE157" i="30"/>
  <c r="AD157" i="30"/>
  <c r="AC157" i="30"/>
  <c r="AB157" i="30"/>
  <c r="AA157" i="30"/>
  <c r="Z157" i="30"/>
  <c r="Y157" i="30"/>
  <c r="X157" i="30"/>
  <c r="W157" i="30"/>
  <c r="V157" i="30"/>
  <c r="U157" i="30"/>
  <c r="T157" i="30"/>
  <c r="S157" i="30"/>
  <c r="R157" i="30"/>
  <c r="Q157" i="30"/>
  <c r="P157" i="30"/>
  <c r="O157" i="30"/>
  <c r="N157" i="30"/>
  <c r="M157" i="30"/>
  <c r="L157" i="30"/>
  <c r="K157" i="30"/>
  <c r="J157" i="30"/>
  <c r="I157" i="30"/>
  <c r="H157" i="30"/>
  <c r="G157" i="30"/>
  <c r="F157" i="30"/>
  <c r="E157" i="30"/>
  <c r="D157" i="30"/>
  <c r="C157" i="30"/>
  <c r="B157" i="30"/>
  <c r="A157" i="30"/>
  <c r="DH156" i="30"/>
  <c r="DG156" i="30"/>
  <c r="DF156" i="30"/>
  <c r="DE156" i="30"/>
  <c r="DD156" i="30"/>
  <c r="DC156" i="30"/>
  <c r="DB156" i="30"/>
  <c r="DA156" i="30"/>
  <c r="CZ156" i="30"/>
  <c r="CY156" i="30"/>
  <c r="CX156" i="30"/>
  <c r="CW156" i="30"/>
  <c r="CV156" i="30"/>
  <c r="CU156" i="30"/>
  <c r="CT156" i="30"/>
  <c r="CS156" i="30"/>
  <c r="CR156" i="30"/>
  <c r="CQ156" i="30"/>
  <c r="CP156" i="30"/>
  <c r="CO156" i="30"/>
  <c r="CN156" i="30"/>
  <c r="CM156" i="30"/>
  <c r="CL156" i="30"/>
  <c r="CK156" i="30"/>
  <c r="CJ156" i="30"/>
  <c r="CI156" i="30"/>
  <c r="CH156" i="30"/>
  <c r="CG156" i="30"/>
  <c r="CF156" i="30"/>
  <c r="CE156" i="30"/>
  <c r="CD156" i="30"/>
  <c r="CC156" i="30"/>
  <c r="CB156" i="30"/>
  <c r="CA156" i="30"/>
  <c r="BZ156" i="30"/>
  <c r="BY156" i="30"/>
  <c r="BX156" i="30"/>
  <c r="BW156" i="30"/>
  <c r="BV156" i="30"/>
  <c r="BU156" i="30"/>
  <c r="BT156" i="30"/>
  <c r="BS156" i="30"/>
  <c r="BR156" i="30"/>
  <c r="BQ156" i="30"/>
  <c r="BP156" i="30"/>
  <c r="BO156" i="30"/>
  <c r="BN156" i="30"/>
  <c r="BM156" i="30"/>
  <c r="BL156" i="30"/>
  <c r="BK156" i="30"/>
  <c r="BJ156" i="30"/>
  <c r="BI156" i="30"/>
  <c r="BH156" i="30"/>
  <c r="BG156" i="30"/>
  <c r="BF156" i="30"/>
  <c r="BE156" i="30"/>
  <c r="BD156" i="30"/>
  <c r="BC156" i="30"/>
  <c r="BB156" i="30"/>
  <c r="BA156" i="30"/>
  <c r="AZ156" i="30"/>
  <c r="AY156" i="30"/>
  <c r="AX156" i="30"/>
  <c r="AW156" i="30"/>
  <c r="AV156" i="30"/>
  <c r="AU156" i="30"/>
  <c r="AT156" i="30"/>
  <c r="AS156" i="30"/>
  <c r="AR156" i="30"/>
  <c r="AQ156" i="30"/>
  <c r="AP156" i="30"/>
  <c r="AO156" i="30"/>
  <c r="AN156" i="30"/>
  <c r="AM156" i="30"/>
  <c r="AL156" i="30"/>
  <c r="AK156" i="30"/>
  <c r="AJ156" i="30"/>
  <c r="AI156" i="30"/>
  <c r="AH156" i="30"/>
  <c r="AG156" i="30"/>
  <c r="AF156" i="30"/>
  <c r="AE156" i="30"/>
  <c r="AD156" i="30"/>
  <c r="AC156" i="30"/>
  <c r="AB156" i="30"/>
  <c r="AA156" i="30"/>
  <c r="Z156" i="30"/>
  <c r="Y156" i="30"/>
  <c r="X156" i="30"/>
  <c r="W156" i="30"/>
  <c r="V156" i="30"/>
  <c r="U156" i="30"/>
  <c r="T156" i="30"/>
  <c r="S156" i="30"/>
  <c r="R156" i="30"/>
  <c r="Q156" i="30"/>
  <c r="P156" i="30"/>
  <c r="O156" i="30"/>
  <c r="N156" i="30"/>
  <c r="M156" i="30"/>
  <c r="L156" i="30"/>
  <c r="K156" i="30"/>
  <c r="J156" i="30"/>
  <c r="I156" i="30"/>
  <c r="H156" i="30"/>
  <c r="G156" i="30"/>
  <c r="F156" i="30"/>
  <c r="E156" i="30"/>
  <c r="D156" i="30"/>
  <c r="C156" i="30"/>
  <c r="B156" i="30"/>
  <c r="A156" i="30"/>
  <c r="DH155" i="30"/>
  <c r="DG155" i="30"/>
  <c r="DF155" i="30"/>
  <c r="DE155" i="30"/>
  <c r="DD155" i="30"/>
  <c r="DC155" i="30"/>
  <c r="DB155" i="30"/>
  <c r="DA155" i="30"/>
  <c r="CZ155" i="30"/>
  <c r="CY155" i="30"/>
  <c r="CX155" i="30"/>
  <c r="CW155" i="30"/>
  <c r="CV155" i="30"/>
  <c r="CU155" i="30"/>
  <c r="CT155" i="30"/>
  <c r="CS155" i="30"/>
  <c r="CR155" i="30"/>
  <c r="CQ155" i="30"/>
  <c r="CP155" i="30"/>
  <c r="CO155" i="30"/>
  <c r="CN155" i="30"/>
  <c r="CM155" i="30"/>
  <c r="CL155" i="30"/>
  <c r="CK155" i="30"/>
  <c r="CJ155" i="30"/>
  <c r="CI155" i="30"/>
  <c r="CH155" i="30"/>
  <c r="CG155" i="30"/>
  <c r="CF155" i="30"/>
  <c r="CE155" i="30"/>
  <c r="CD155" i="30"/>
  <c r="CC155" i="30"/>
  <c r="CB155" i="30"/>
  <c r="CA155" i="30"/>
  <c r="BZ155" i="30"/>
  <c r="BY155" i="30"/>
  <c r="BX155" i="30"/>
  <c r="BW155" i="30"/>
  <c r="BV155" i="30"/>
  <c r="BU155" i="30"/>
  <c r="BT155" i="30"/>
  <c r="BS155" i="30"/>
  <c r="BR155" i="30"/>
  <c r="BQ155" i="30"/>
  <c r="BP155" i="30"/>
  <c r="BO155" i="30"/>
  <c r="BN155" i="30"/>
  <c r="BM155" i="30"/>
  <c r="BL155" i="30"/>
  <c r="BK155" i="30"/>
  <c r="BJ155" i="30"/>
  <c r="BI155" i="30"/>
  <c r="BH155" i="30"/>
  <c r="BG155" i="30"/>
  <c r="BF155" i="30"/>
  <c r="BE155" i="30"/>
  <c r="BD155" i="30"/>
  <c r="BC155" i="30"/>
  <c r="BB155" i="30"/>
  <c r="BA155" i="30"/>
  <c r="AZ155" i="30"/>
  <c r="AY155" i="30"/>
  <c r="AX155" i="30"/>
  <c r="AW155" i="30"/>
  <c r="AV155" i="30"/>
  <c r="AU155" i="30"/>
  <c r="AT155" i="30"/>
  <c r="AS155" i="30"/>
  <c r="AR155" i="30"/>
  <c r="AQ155" i="30"/>
  <c r="AP155" i="30"/>
  <c r="AO155" i="30"/>
  <c r="AN155" i="30"/>
  <c r="AM155" i="30"/>
  <c r="AL155" i="30"/>
  <c r="AK155" i="30"/>
  <c r="AJ155" i="30"/>
  <c r="AI155" i="30"/>
  <c r="AH155" i="30"/>
  <c r="AG155" i="30"/>
  <c r="AF155" i="30"/>
  <c r="AE155" i="30"/>
  <c r="AD155" i="30"/>
  <c r="AC155" i="30"/>
  <c r="AB155" i="30"/>
  <c r="AA155" i="30"/>
  <c r="Z155" i="30"/>
  <c r="Y155" i="30"/>
  <c r="X155" i="30"/>
  <c r="W155" i="30"/>
  <c r="V155" i="30"/>
  <c r="U155" i="30"/>
  <c r="T155" i="30"/>
  <c r="S155" i="30"/>
  <c r="R155" i="30"/>
  <c r="Q155" i="30"/>
  <c r="P155" i="30"/>
  <c r="O155" i="30"/>
  <c r="N155" i="30"/>
  <c r="M155" i="30"/>
  <c r="L155" i="30"/>
  <c r="K155" i="30"/>
  <c r="J155" i="30"/>
  <c r="I155" i="30"/>
  <c r="H155" i="30"/>
  <c r="G155" i="30"/>
  <c r="F155" i="30"/>
  <c r="E155" i="30"/>
  <c r="D155" i="30"/>
  <c r="C155" i="30"/>
  <c r="B155" i="30"/>
  <c r="A155" i="30"/>
  <c r="DH154" i="30"/>
  <c r="DG154" i="30"/>
  <c r="DF154" i="30"/>
  <c r="DE154" i="30"/>
  <c r="DD154" i="30"/>
  <c r="B154" i="30"/>
  <c r="A154" i="30"/>
  <c r="DH153" i="30"/>
  <c r="DG153" i="30"/>
  <c r="DF153" i="30"/>
  <c r="DE153" i="30"/>
  <c r="DD153" i="30"/>
  <c r="DC153" i="30"/>
  <c r="DB153" i="30"/>
  <c r="DA153" i="30"/>
  <c r="CZ153" i="30"/>
  <c r="CY153" i="30"/>
  <c r="CX153" i="30"/>
  <c r="CW153" i="30"/>
  <c r="CV153" i="30"/>
  <c r="CU153" i="30"/>
  <c r="CT153" i="30"/>
  <c r="CS153" i="30"/>
  <c r="CR153" i="30"/>
  <c r="CQ153" i="30"/>
  <c r="CP153" i="30"/>
  <c r="CO153" i="30"/>
  <c r="CN153" i="30"/>
  <c r="CM153" i="30"/>
  <c r="CL153" i="30"/>
  <c r="CK153" i="30"/>
  <c r="CJ153" i="30"/>
  <c r="CI153" i="30"/>
  <c r="CH153" i="30"/>
  <c r="CG153" i="30"/>
  <c r="CF153" i="30"/>
  <c r="CE153" i="30"/>
  <c r="CD153" i="30"/>
  <c r="CC153" i="30"/>
  <c r="CB153" i="30"/>
  <c r="CA153" i="30"/>
  <c r="BZ153" i="30"/>
  <c r="BY153" i="30"/>
  <c r="BX153" i="30"/>
  <c r="BW153" i="30"/>
  <c r="BV153" i="30"/>
  <c r="BU153" i="30"/>
  <c r="BT153" i="30"/>
  <c r="BS153" i="30"/>
  <c r="BR153" i="30"/>
  <c r="BQ153" i="30"/>
  <c r="BP153" i="30"/>
  <c r="BO153" i="30"/>
  <c r="BN153" i="30"/>
  <c r="BM153" i="30"/>
  <c r="BL153" i="30"/>
  <c r="BK153" i="30"/>
  <c r="BJ153" i="30"/>
  <c r="BI153" i="30"/>
  <c r="BH153" i="30"/>
  <c r="BG153" i="30"/>
  <c r="BF153" i="30"/>
  <c r="BE153" i="30"/>
  <c r="BD153" i="30"/>
  <c r="BC153" i="30"/>
  <c r="BB153" i="30"/>
  <c r="BA153" i="30"/>
  <c r="AZ153" i="30"/>
  <c r="AY153" i="30"/>
  <c r="AX153" i="30"/>
  <c r="AW153" i="30"/>
  <c r="AV153" i="30"/>
  <c r="AU153" i="30"/>
  <c r="AT153" i="30"/>
  <c r="AS153" i="30"/>
  <c r="AR153" i="30"/>
  <c r="AQ153" i="30"/>
  <c r="AP153" i="30"/>
  <c r="AO153" i="30"/>
  <c r="AN153" i="30"/>
  <c r="AM153" i="30"/>
  <c r="AL153" i="30"/>
  <c r="AK153" i="30"/>
  <c r="AJ153" i="30"/>
  <c r="AI153" i="30"/>
  <c r="AH153" i="30"/>
  <c r="AG153" i="30"/>
  <c r="AF153" i="30"/>
  <c r="AE153" i="30"/>
  <c r="AD153" i="30"/>
  <c r="AC153" i="30"/>
  <c r="AB153" i="30"/>
  <c r="AA153" i="30"/>
  <c r="Z153" i="30"/>
  <c r="Y153" i="30"/>
  <c r="X153" i="30"/>
  <c r="W153" i="30"/>
  <c r="V153" i="30"/>
  <c r="U153" i="30"/>
  <c r="T153" i="30"/>
  <c r="S153" i="30"/>
  <c r="R153" i="30"/>
  <c r="Q153" i="30"/>
  <c r="P153" i="30"/>
  <c r="O153" i="30"/>
  <c r="N153" i="30"/>
  <c r="M153" i="30"/>
  <c r="L153" i="30"/>
  <c r="K153" i="30"/>
  <c r="J153" i="30"/>
  <c r="I153" i="30"/>
  <c r="H153" i="30"/>
  <c r="G153" i="30"/>
  <c r="F153" i="30"/>
  <c r="E153" i="30"/>
  <c r="D153" i="30"/>
  <c r="C153" i="30"/>
  <c r="B153" i="30"/>
  <c r="A153" i="30"/>
  <c r="DG152" i="30"/>
  <c r="DF152" i="30"/>
  <c r="DE152" i="30"/>
  <c r="DD152" i="30"/>
  <c r="DC152" i="30"/>
  <c r="DB152" i="30"/>
  <c r="DA152" i="30"/>
  <c r="CZ152" i="30"/>
  <c r="CY152" i="30"/>
  <c r="CX152" i="30"/>
  <c r="CW152" i="30"/>
  <c r="CV152" i="30"/>
  <c r="CU152" i="30"/>
  <c r="CT152" i="30"/>
  <c r="CS152" i="30"/>
  <c r="CR152" i="30"/>
  <c r="CQ152" i="30"/>
  <c r="CP152" i="30"/>
  <c r="CO152" i="30"/>
  <c r="CN152" i="30"/>
  <c r="CM152" i="30"/>
  <c r="CL152" i="30"/>
  <c r="CK152" i="30"/>
  <c r="CJ152" i="30"/>
  <c r="CI152" i="30"/>
  <c r="CH152" i="30"/>
  <c r="CG152" i="30"/>
  <c r="CF152" i="30"/>
  <c r="CE152" i="30"/>
  <c r="CD152" i="30"/>
  <c r="CC152" i="30"/>
  <c r="CB152" i="30"/>
  <c r="CA152" i="30"/>
  <c r="BZ152" i="30"/>
  <c r="BY152" i="30"/>
  <c r="BX152" i="30"/>
  <c r="BW152" i="30"/>
  <c r="BV152" i="30"/>
  <c r="BU152" i="30"/>
  <c r="BT152" i="30"/>
  <c r="BS152" i="30"/>
  <c r="BR152" i="30"/>
  <c r="BQ152" i="30"/>
  <c r="BP152" i="30"/>
  <c r="BO152" i="30"/>
  <c r="BN152" i="30"/>
  <c r="BM152" i="30"/>
  <c r="BL152" i="30"/>
  <c r="BK152" i="30"/>
  <c r="BJ152" i="30"/>
  <c r="BI152" i="30"/>
  <c r="BH152" i="30"/>
  <c r="BG152" i="30"/>
  <c r="BF152" i="30"/>
  <c r="BE152" i="30"/>
  <c r="BD152" i="30"/>
  <c r="BC152" i="30"/>
  <c r="BB152" i="30"/>
  <c r="BA152" i="30"/>
  <c r="AZ152" i="30"/>
  <c r="AY152" i="30"/>
  <c r="AX152" i="30"/>
  <c r="AW152" i="30"/>
  <c r="AV152" i="30"/>
  <c r="AU152" i="30"/>
  <c r="AT152" i="30"/>
  <c r="AS152" i="30"/>
  <c r="AR152" i="30"/>
  <c r="AQ152" i="30"/>
  <c r="AP152" i="30"/>
  <c r="AO152" i="30"/>
  <c r="AN152" i="30"/>
  <c r="AM152" i="30"/>
  <c r="AL152" i="30"/>
  <c r="AK152" i="30"/>
  <c r="AJ152" i="30"/>
  <c r="AI152" i="30"/>
  <c r="AH152" i="30"/>
  <c r="AG152" i="30"/>
  <c r="AF152" i="30"/>
  <c r="AE152"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E152" i="30"/>
  <c r="D152" i="30"/>
  <c r="C152" i="30"/>
  <c r="B152" i="30"/>
  <c r="A152" i="30"/>
  <c r="DF151" i="30"/>
  <c r="DE151" i="30"/>
  <c r="DD151" i="30"/>
  <c r="CE151" i="30"/>
  <c r="CE154" i="30" s="1"/>
  <c r="CD151" i="30"/>
  <c r="CD154" i="30" s="1"/>
  <c r="CC151" i="30"/>
  <c r="CC154" i="30" s="1"/>
  <c r="BD151" i="30"/>
  <c r="BD154" i="30" s="1"/>
  <c r="BC151" i="30"/>
  <c r="BC154" i="30" s="1"/>
  <c r="BB151" i="30"/>
  <c r="BB154" i="30" s="1"/>
  <c r="AC151" i="30"/>
  <c r="AC154" i="30" s="1"/>
  <c r="AB151" i="30"/>
  <c r="AB154" i="30" s="1"/>
  <c r="AA151" i="30"/>
  <c r="AA154" i="30" s="1"/>
  <c r="D151" i="30"/>
  <c r="D154" i="30" s="1"/>
  <c r="B151" i="30"/>
  <c r="A151" i="30"/>
  <c r="DH152" i="30"/>
  <c r="DB2" i="30"/>
  <c r="DB151" i="30" s="1"/>
  <c r="DB154" i="30" s="1"/>
  <c r="CZ2" i="30"/>
  <c r="CZ151" i="30" s="1"/>
  <c r="CZ154" i="30" s="1"/>
  <c r="CX2" i="30"/>
  <c r="CX151" i="30" s="1"/>
  <c r="CX154" i="30" s="1"/>
  <c r="CV2" i="30"/>
  <c r="CW2" i="30" s="1"/>
  <c r="CW151" i="30" s="1"/>
  <c r="CW154" i="30" s="1"/>
  <c r="CT2" i="30"/>
  <c r="CT151" i="30" s="1"/>
  <c r="CT154" i="30" s="1"/>
  <c r="CR2" i="30"/>
  <c r="CR151" i="30" s="1"/>
  <c r="CR154" i="30" s="1"/>
  <c r="CP2" i="30"/>
  <c r="CQ2" i="30" s="1"/>
  <c r="CQ151" i="30" s="1"/>
  <c r="CQ154" i="30" s="1"/>
  <c r="CN2" i="30"/>
  <c r="CN151" i="30" s="1"/>
  <c r="CN154" i="30" s="1"/>
  <c r="CL2" i="30"/>
  <c r="CL151" i="30" s="1"/>
  <c r="CL154" i="30" s="1"/>
  <c r="CJ2" i="30"/>
  <c r="CJ151" i="30" s="1"/>
  <c r="CJ154" i="30" s="1"/>
  <c r="CH2" i="30"/>
  <c r="CH151" i="30" s="1"/>
  <c r="CH154" i="30" s="1"/>
  <c r="CG2" i="30"/>
  <c r="CG151" i="30" s="1"/>
  <c r="CG154" i="30" s="1"/>
  <c r="CA2" i="30"/>
  <c r="CA151" i="30" s="1"/>
  <c r="CA154" i="30" s="1"/>
  <c r="BY2" i="30"/>
  <c r="BY151" i="30" s="1"/>
  <c r="BY154" i="30" s="1"/>
  <c r="BW2" i="30"/>
  <c r="BX2" i="30" s="1"/>
  <c r="BX151" i="30" s="1"/>
  <c r="BX154" i="30" s="1"/>
  <c r="BU2" i="30"/>
  <c r="BU151" i="30" s="1"/>
  <c r="BU154" i="30" s="1"/>
  <c r="BS2" i="30"/>
  <c r="BT2" i="30" s="1"/>
  <c r="BT151" i="30" s="1"/>
  <c r="BT154" i="30" s="1"/>
  <c r="BQ2" i="30"/>
  <c r="BR2" i="30" s="1"/>
  <c r="BR151" i="30" s="1"/>
  <c r="BR154" i="30" s="1"/>
  <c r="BO2" i="30"/>
  <c r="BP2" i="30" s="1"/>
  <c r="BP151" i="30" s="1"/>
  <c r="BP154" i="30" s="1"/>
  <c r="BM2" i="30"/>
  <c r="BM151" i="30" s="1"/>
  <c r="BM154" i="30" s="1"/>
  <c r="BK2" i="30"/>
  <c r="BL2" i="30" s="1"/>
  <c r="BL151" i="30" s="1"/>
  <c r="BL154" i="30" s="1"/>
  <c r="BI2" i="30"/>
  <c r="BI151" i="30" s="1"/>
  <c r="BI154" i="30" s="1"/>
  <c r="BG2" i="30"/>
  <c r="BH2" i="30" s="1"/>
  <c r="BH151" i="30" s="1"/>
  <c r="BH154" i="30" s="1"/>
  <c r="BE2" i="30"/>
  <c r="BE151" i="30" s="1"/>
  <c r="BE154" i="30" s="1"/>
  <c r="AZ2" i="30"/>
  <c r="BA2" i="30" s="1"/>
  <c r="BA151" i="30" s="1"/>
  <c r="BA154" i="30" s="1"/>
  <c r="AX2" i="30"/>
  <c r="AY2" i="30" s="1"/>
  <c r="AY151" i="30" s="1"/>
  <c r="AY154" i="30" s="1"/>
  <c r="AV2" i="30"/>
  <c r="AW2" i="30" s="1"/>
  <c r="AW151" i="30" s="1"/>
  <c r="AW154" i="30" s="1"/>
  <c r="AT2" i="30"/>
  <c r="AU2" i="30" s="1"/>
  <c r="AU151" i="30" s="1"/>
  <c r="AU154" i="30" s="1"/>
  <c r="AR2" i="30"/>
  <c r="AS2" i="30" s="1"/>
  <c r="AS151" i="30" s="1"/>
  <c r="AS154" i="30" s="1"/>
  <c r="AP2" i="30"/>
  <c r="AQ2" i="30" s="1"/>
  <c r="AQ151" i="30" s="1"/>
  <c r="AQ154" i="30" s="1"/>
  <c r="AN2" i="30"/>
  <c r="AN151" i="30" s="1"/>
  <c r="AN154" i="30" s="1"/>
  <c r="AL2" i="30"/>
  <c r="AM2" i="30" s="1"/>
  <c r="AM151" i="30" s="1"/>
  <c r="AM154" i="30" s="1"/>
  <c r="AJ2" i="30"/>
  <c r="AK2" i="30" s="1"/>
  <c r="AK151" i="30" s="1"/>
  <c r="AK154" i="30" s="1"/>
  <c r="AH2" i="30"/>
  <c r="AI2" i="30" s="1"/>
  <c r="AI151" i="30" s="1"/>
  <c r="AI154" i="30" s="1"/>
  <c r="AF2" i="30"/>
  <c r="AG2" i="30" s="1"/>
  <c r="AG151" i="30" s="1"/>
  <c r="AG154" i="30" s="1"/>
  <c r="AD2" i="30"/>
  <c r="AE2" i="30" s="1"/>
  <c r="AE151" i="30" s="1"/>
  <c r="AE154" i="30" s="1"/>
  <c r="Y2" i="30"/>
  <c r="Y151" i="30" s="1"/>
  <c r="Y154" i="30" s="1"/>
  <c r="W2" i="30"/>
  <c r="W151" i="30" s="1"/>
  <c r="W154" i="30" s="1"/>
  <c r="U2" i="30"/>
  <c r="V2" i="30" s="1"/>
  <c r="V151" i="30" s="1"/>
  <c r="V154" i="30" s="1"/>
  <c r="S2" i="30"/>
  <c r="T2" i="30" s="1"/>
  <c r="T151" i="30" s="1"/>
  <c r="T154" i="30" s="1"/>
  <c r="Q2" i="30"/>
  <c r="Q151" i="30" s="1"/>
  <c r="Q154" i="30" s="1"/>
  <c r="O2" i="30"/>
  <c r="O151" i="30" s="1"/>
  <c r="O154" i="30" s="1"/>
  <c r="M2" i="30"/>
  <c r="N2" i="30" s="1"/>
  <c r="N151" i="30" s="1"/>
  <c r="N154" i="30" s="1"/>
  <c r="K2" i="30"/>
  <c r="L2" i="30" s="1"/>
  <c r="L151" i="30" s="1"/>
  <c r="L154" i="30" s="1"/>
  <c r="I2" i="30"/>
  <c r="I151" i="30" s="1"/>
  <c r="I154" i="30" s="1"/>
  <c r="G2" i="30"/>
  <c r="G151" i="30" s="1"/>
  <c r="G154" i="30" s="1"/>
  <c r="E2" i="30"/>
  <c r="F2" i="30" s="1"/>
  <c r="F151" i="30" s="1"/>
  <c r="F154" i="30" s="1"/>
  <c r="C2" i="30"/>
  <c r="C151" i="30" s="1"/>
  <c r="C154" i="30" s="1"/>
  <c r="X214" i="31"/>
  <c r="Y214" i="31" s="1"/>
  <c r="V214" i="31"/>
  <c r="U214" i="31"/>
  <c r="C214" i="31"/>
  <c r="X213" i="31"/>
  <c r="Z213" i="31" s="1"/>
  <c r="V213" i="31"/>
  <c r="W213" i="31" s="1"/>
  <c r="U213" i="31"/>
  <c r="C213" i="31"/>
  <c r="D213" i="31" s="1"/>
  <c r="B213" i="31"/>
  <c r="X202" i="31"/>
  <c r="Y202" i="31" s="1"/>
  <c r="V212" i="31"/>
  <c r="U212" i="31"/>
  <c r="C212" i="31"/>
  <c r="X201" i="31"/>
  <c r="Z201" i="31" s="1"/>
  <c r="V211" i="31"/>
  <c r="W211" i="31" s="1"/>
  <c r="U211" i="31"/>
  <c r="C211" i="31"/>
  <c r="D211" i="31" s="1"/>
  <c r="B211" i="31"/>
  <c r="X198" i="31"/>
  <c r="Y198" i="31" s="1"/>
  <c r="V210" i="31"/>
  <c r="U210" i="31"/>
  <c r="C210" i="31"/>
  <c r="X197" i="31"/>
  <c r="Z197" i="31" s="1"/>
  <c r="V209" i="31"/>
  <c r="W209" i="31" s="1"/>
  <c r="U209" i="31"/>
  <c r="C209" i="31"/>
  <c r="D209" i="31" s="1"/>
  <c r="B209" i="31"/>
  <c r="X98" i="31"/>
  <c r="Y98" i="31" s="1"/>
  <c r="V98" i="31"/>
  <c r="U98" i="31"/>
  <c r="C98" i="31"/>
  <c r="X97" i="31"/>
  <c r="Z97" i="31" s="1"/>
  <c r="V97" i="31"/>
  <c r="W97" i="31" s="1"/>
  <c r="U97" i="31"/>
  <c r="C97" i="31"/>
  <c r="D97" i="31" s="1"/>
  <c r="B97" i="31"/>
  <c r="X96" i="31"/>
  <c r="Y96" i="31" s="1"/>
  <c r="V96" i="31"/>
  <c r="U96" i="31"/>
  <c r="C96" i="31"/>
  <c r="X95" i="31"/>
  <c r="Z95" i="31" s="1"/>
  <c r="V95" i="31"/>
  <c r="W95" i="31" s="1"/>
  <c r="U95" i="31"/>
  <c r="C95" i="31"/>
  <c r="D95" i="31" s="1"/>
  <c r="B95" i="31"/>
  <c r="X94" i="31"/>
  <c r="Y94" i="31" s="1"/>
  <c r="V94" i="31"/>
  <c r="U94" i="31"/>
  <c r="C94" i="31"/>
  <c r="X93" i="31"/>
  <c r="Y93" i="31" s="1"/>
  <c r="AA93" i="31" s="1"/>
  <c r="V93" i="31"/>
  <c r="W93" i="31" s="1"/>
  <c r="U93" i="31"/>
  <c r="C93" i="31"/>
  <c r="D93" i="31" s="1"/>
  <c r="B93" i="31"/>
  <c r="X92" i="31"/>
  <c r="Y92" i="31" s="1"/>
  <c r="V92" i="31"/>
  <c r="U92" i="31"/>
  <c r="C92" i="31"/>
  <c r="X91" i="31"/>
  <c r="Y91" i="31" s="1"/>
  <c r="AA91" i="31" s="1"/>
  <c r="V91" i="31"/>
  <c r="W91" i="31" s="1"/>
  <c r="U91" i="31"/>
  <c r="C91" i="31"/>
  <c r="D91" i="31" s="1"/>
  <c r="B91" i="31"/>
  <c r="X90" i="31"/>
  <c r="Y90" i="31" s="1"/>
  <c r="V90" i="31"/>
  <c r="U90" i="31"/>
  <c r="C90" i="31"/>
  <c r="X89" i="31"/>
  <c r="Z89" i="31" s="1"/>
  <c r="V89" i="31"/>
  <c r="W89" i="31" s="1"/>
  <c r="U89" i="31"/>
  <c r="C89" i="31"/>
  <c r="D89" i="31" s="1"/>
  <c r="B89" i="31"/>
  <c r="X88" i="31"/>
  <c r="Y88" i="31" s="1"/>
  <c r="V88" i="31"/>
  <c r="U88" i="31"/>
  <c r="C88" i="31"/>
  <c r="X87" i="31"/>
  <c r="Z87" i="31" s="1"/>
  <c r="V87" i="31"/>
  <c r="W87" i="31" s="1"/>
  <c r="U87" i="31"/>
  <c r="C87" i="31"/>
  <c r="D87" i="31" s="1"/>
  <c r="B87" i="31"/>
  <c r="X86" i="31"/>
  <c r="Y86" i="31" s="1"/>
  <c r="V86" i="31"/>
  <c r="U86" i="31"/>
  <c r="C86" i="31"/>
  <c r="X85" i="31"/>
  <c r="Z85" i="31" s="1"/>
  <c r="V85" i="31"/>
  <c r="W85" i="31" s="1"/>
  <c r="U85" i="31"/>
  <c r="C85" i="31"/>
  <c r="D85" i="31" s="1"/>
  <c r="B85" i="31"/>
  <c r="X82" i="31"/>
  <c r="Y82" i="31" s="1"/>
  <c r="V82" i="31"/>
  <c r="U82" i="31"/>
  <c r="C82" i="31"/>
  <c r="X81" i="31"/>
  <c r="Z81" i="31" s="1"/>
  <c r="V81" i="31"/>
  <c r="W81" i="31" s="1"/>
  <c r="U81" i="31"/>
  <c r="C81" i="31"/>
  <c r="D81" i="31" s="1"/>
  <c r="B81" i="31"/>
  <c r="X80" i="31"/>
  <c r="Y80" i="31" s="1"/>
  <c r="V80" i="31"/>
  <c r="U80" i="31"/>
  <c r="C80" i="31"/>
  <c r="X79" i="31"/>
  <c r="Y79" i="31" s="1"/>
  <c r="AA79" i="31" s="1"/>
  <c r="V79" i="31"/>
  <c r="W79" i="31" s="1"/>
  <c r="U79" i="31"/>
  <c r="C79" i="31"/>
  <c r="D79" i="31" s="1"/>
  <c r="B79" i="31"/>
  <c r="X78" i="31"/>
  <c r="Y78" i="31" s="1"/>
  <c r="V78" i="31"/>
  <c r="U78" i="31"/>
  <c r="C78" i="31"/>
  <c r="X77" i="31"/>
  <c r="Z77" i="31" s="1"/>
  <c r="V77" i="31"/>
  <c r="W77" i="31" s="1"/>
  <c r="U77" i="31"/>
  <c r="C77" i="31"/>
  <c r="D77" i="31" s="1"/>
  <c r="B77" i="31"/>
  <c r="X84" i="31"/>
  <c r="Y84" i="31" s="1"/>
  <c r="V84" i="31"/>
  <c r="U84" i="31"/>
  <c r="C84" i="31"/>
  <c r="X83" i="31"/>
  <c r="Y83" i="31" s="1"/>
  <c r="AA83" i="31" s="1"/>
  <c r="V83" i="31"/>
  <c r="W83" i="31" s="1"/>
  <c r="U83" i="31"/>
  <c r="C83" i="31"/>
  <c r="D83" i="31" s="1"/>
  <c r="B83" i="31"/>
  <c r="X1174" i="31"/>
  <c r="Y1174" i="31" s="1"/>
  <c r="V1174" i="31"/>
  <c r="U1174" i="31"/>
  <c r="C1174" i="31"/>
  <c r="X1173" i="31"/>
  <c r="Y1173" i="31" s="1"/>
  <c r="AA1173" i="31" s="1"/>
  <c r="V1173" i="31"/>
  <c r="W1173" i="31" s="1"/>
  <c r="U1173" i="31"/>
  <c r="C1173" i="31"/>
  <c r="D1173" i="31" s="1"/>
  <c r="B1173" i="31"/>
  <c r="X440" i="31"/>
  <c r="Y440" i="31" s="1"/>
  <c r="V440" i="31"/>
  <c r="U440" i="31"/>
  <c r="C440" i="31"/>
  <c r="X439" i="31"/>
  <c r="Y439" i="31" s="1"/>
  <c r="AA439" i="31" s="1"/>
  <c r="V439" i="31"/>
  <c r="W439" i="31" s="1"/>
  <c r="U439" i="31"/>
  <c r="C439" i="31"/>
  <c r="D439" i="31" s="1"/>
  <c r="B439" i="31"/>
  <c r="X6" i="31"/>
  <c r="Y6" i="31" s="1"/>
  <c r="V6" i="31"/>
  <c r="U6" i="31"/>
  <c r="C6" i="31"/>
  <c r="X5" i="31"/>
  <c r="Z5" i="31" s="1"/>
  <c r="V5" i="31"/>
  <c r="W5" i="31" s="1"/>
  <c r="U5" i="31"/>
  <c r="C5" i="31"/>
  <c r="D5" i="31" s="1"/>
  <c r="B5" i="31"/>
  <c r="X196" i="31"/>
  <c r="Y196" i="31" s="1"/>
  <c r="V208" i="31"/>
  <c r="U208" i="31"/>
  <c r="C208" i="31"/>
  <c r="X195" i="31"/>
  <c r="Z195" i="31" s="1"/>
  <c r="V207" i="31"/>
  <c r="W207" i="31" s="1"/>
  <c r="U207" i="31"/>
  <c r="C207" i="31"/>
  <c r="D207" i="31" s="1"/>
  <c r="B207" i="31"/>
  <c r="X392" i="31"/>
  <c r="Y392" i="31" s="1"/>
  <c r="V8" i="31"/>
  <c r="U8" i="31"/>
  <c r="C8" i="31"/>
  <c r="X391" i="31"/>
  <c r="Z391" i="31" s="1"/>
  <c r="V7" i="31"/>
  <c r="W7" i="31" s="1"/>
  <c r="U7" i="31"/>
  <c r="C7" i="31"/>
  <c r="D7" i="31" s="1"/>
  <c r="B7" i="31"/>
  <c r="V1176" i="31"/>
  <c r="U1176" i="31"/>
  <c r="C1176" i="31"/>
  <c r="AA399" i="31"/>
  <c r="Z399" i="31"/>
  <c r="V1175" i="31"/>
  <c r="W1175" i="31" s="1"/>
  <c r="U1175" i="31"/>
  <c r="C1175" i="31"/>
  <c r="D1175" i="31" s="1"/>
  <c r="V1182" i="31"/>
  <c r="U1182" i="31"/>
  <c r="C1182" i="31"/>
  <c r="AA1179" i="31"/>
  <c r="Z1179" i="31"/>
  <c r="V1181" i="31"/>
  <c r="W1181" i="31" s="1"/>
  <c r="U1181" i="31"/>
  <c r="C1181" i="31"/>
  <c r="D1181" i="31" s="1"/>
  <c r="X30" i="31"/>
  <c r="Y30" i="31" s="1"/>
  <c r="V30" i="31"/>
  <c r="U30" i="31"/>
  <c r="C30" i="31"/>
  <c r="X29" i="31"/>
  <c r="Z29" i="31" s="1"/>
  <c r="V29" i="31"/>
  <c r="W29" i="31" s="1"/>
  <c r="U29" i="31"/>
  <c r="C29" i="31"/>
  <c r="D29" i="31" s="1"/>
  <c r="B29" i="31"/>
  <c r="V1178" i="31"/>
  <c r="U1178" i="31"/>
  <c r="C1178" i="31"/>
  <c r="AA413" i="31"/>
  <c r="Z413" i="31"/>
  <c r="V1177" i="31"/>
  <c r="W1177" i="31" s="1"/>
  <c r="U1177" i="31"/>
  <c r="C1177" i="31"/>
  <c r="D1177" i="31" s="1"/>
  <c r="V1180" i="31"/>
  <c r="U1180" i="31"/>
  <c r="C1180" i="31"/>
  <c r="AA1177" i="31"/>
  <c r="Z1177" i="31"/>
  <c r="V1179" i="31"/>
  <c r="W1179" i="31" s="1"/>
  <c r="U1179" i="31"/>
  <c r="C1179" i="31"/>
  <c r="D1179" i="31" s="1"/>
  <c r="X242" i="31"/>
  <c r="Y242" i="31" s="1"/>
  <c r="V222" i="31"/>
  <c r="U222" i="31"/>
  <c r="C222" i="31"/>
  <c r="X241" i="31"/>
  <c r="Z241" i="31" s="1"/>
  <c r="V221" i="31"/>
  <c r="W221" i="31" s="1"/>
  <c r="U221" i="31"/>
  <c r="C221" i="31"/>
  <c r="D221" i="31" s="1"/>
  <c r="B221" i="31"/>
  <c r="Y372" i="31"/>
  <c r="V374" i="31"/>
  <c r="U374" i="31"/>
  <c r="C374" i="31"/>
  <c r="Y371" i="31"/>
  <c r="AA371" i="31" s="1"/>
  <c r="V373" i="31"/>
  <c r="W373" i="31" s="1"/>
  <c r="U373" i="31"/>
  <c r="C373" i="31"/>
  <c r="D373" i="31" s="1"/>
  <c r="B373" i="31"/>
  <c r="X332" i="31"/>
  <c r="Y332" i="31" s="1"/>
  <c r="V232" i="31"/>
  <c r="U232" i="31"/>
  <c r="C232" i="31"/>
  <c r="X331" i="31"/>
  <c r="Y331" i="31" s="1"/>
  <c r="AA331" i="31" s="1"/>
  <c r="V231" i="31"/>
  <c r="W231" i="31" s="1"/>
  <c r="U231" i="31"/>
  <c r="C231" i="31"/>
  <c r="D231" i="31" s="1"/>
  <c r="B231" i="31"/>
  <c r="X204" i="31"/>
  <c r="Y204" i="31" s="1"/>
  <c r="V218" i="31"/>
  <c r="U218" i="31"/>
  <c r="C218" i="31"/>
  <c r="X203" i="31"/>
  <c r="Z203" i="31" s="1"/>
  <c r="V217" i="31"/>
  <c r="W217" i="31" s="1"/>
  <c r="U217" i="31"/>
  <c r="C217" i="31"/>
  <c r="D217" i="31" s="1"/>
  <c r="B217" i="31"/>
  <c r="X234" i="31"/>
  <c r="Y234" i="31" s="1"/>
  <c r="V172" i="31"/>
  <c r="U172" i="31"/>
  <c r="C172" i="31"/>
  <c r="X233" i="31"/>
  <c r="Z233" i="31" s="1"/>
  <c r="V171" i="31"/>
  <c r="W171" i="31" s="1"/>
  <c r="U171" i="31"/>
  <c r="C171" i="31"/>
  <c r="D171" i="31" s="1"/>
  <c r="B171" i="31"/>
  <c r="X134" i="31"/>
  <c r="Y134" i="31" s="1"/>
  <c r="V234" i="31"/>
  <c r="U234" i="31"/>
  <c r="C234" i="31"/>
  <c r="X133" i="31"/>
  <c r="Z133" i="31" s="1"/>
  <c r="V233" i="31"/>
  <c r="W233" i="31" s="1"/>
  <c r="U233" i="31"/>
  <c r="C233" i="31"/>
  <c r="D233" i="31" s="1"/>
  <c r="X46" i="31"/>
  <c r="Y46" i="31" s="1"/>
  <c r="V46" i="31"/>
  <c r="U46" i="31"/>
  <c r="C46" i="31"/>
  <c r="X45" i="31"/>
  <c r="Z45" i="31" s="1"/>
  <c r="V45" i="31"/>
  <c r="W45" i="31" s="1"/>
  <c r="U45" i="31"/>
  <c r="C45" i="31"/>
  <c r="D45" i="31" s="1"/>
  <c r="X348" i="31"/>
  <c r="Y348" i="31" s="1"/>
  <c r="V346" i="31"/>
  <c r="U346" i="31"/>
  <c r="C346" i="31"/>
  <c r="X347" i="31"/>
  <c r="Z347" i="31" s="1"/>
  <c r="V345" i="31"/>
  <c r="W345" i="31" s="1"/>
  <c r="U345" i="31"/>
  <c r="C345" i="31"/>
  <c r="D345" i="31" s="1"/>
  <c r="B345" i="31"/>
  <c r="X358" i="31"/>
  <c r="Y358" i="31" s="1"/>
  <c r="V360" i="31"/>
  <c r="U360" i="31"/>
  <c r="C360" i="31"/>
  <c r="X357" i="31"/>
  <c r="Z357" i="31" s="1"/>
  <c r="V359" i="31"/>
  <c r="W359" i="31" s="1"/>
  <c r="U359" i="31"/>
  <c r="C359" i="31"/>
  <c r="D359" i="31" s="1"/>
  <c r="X354" i="31"/>
  <c r="Y354" i="31" s="1"/>
  <c r="V356" i="31"/>
  <c r="U356" i="31"/>
  <c r="C356" i="31"/>
  <c r="X353" i="31"/>
  <c r="Y353" i="31" s="1"/>
  <c r="AA353" i="31" s="1"/>
  <c r="V355" i="31"/>
  <c r="W355" i="31" s="1"/>
  <c r="U355" i="31"/>
  <c r="C355" i="31"/>
  <c r="D355" i="31" s="1"/>
  <c r="B355" i="31"/>
  <c r="X112" i="31"/>
  <c r="Y112" i="31" s="1"/>
  <c r="V128" i="31"/>
  <c r="U128" i="31"/>
  <c r="C128" i="31"/>
  <c r="X111" i="31"/>
  <c r="Y111" i="31" s="1"/>
  <c r="AA111" i="31" s="1"/>
  <c r="V127" i="31"/>
  <c r="W127" i="31" s="1"/>
  <c r="U127" i="31"/>
  <c r="C127" i="31"/>
  <c r="D127" i="31" s="1"/>
  <c r="B127" i="31"/>
  <c r="X226" i="31"/>
  <c r="Y226" i="31" s="1"/>
  <c r="V246" i="31"/>
  <c r="U246" i="31"/>
  <c r="C246" i="31"/>
  <c r="X225" i="31"/>
  <c r="Z225" i="31" s="1"/>
  <c r="V245" i="31"/>
  <c r="W245" i="31" s="1"/>
  <c r="U245" i="31"/>
  <c r="C245" i="31"/>
  <c r="D245" i="31" s="1"/>
  <c r="B245" i="31"/>
  <c r="X264" i="31"/>
  <c r="Y264" i="31" s="1"/>
  <c r="V276" i="31"/>
  <c r="U276" i="31"/>
  <c r="C276" i="31"/>
  <c r="X263" i="31"/>
  <c r="Z263" i="31" s="1"/>
  <c r="V275" i="31"/>
  <c r="W275" i="31" s="1"/>
  <c r="U275" i="31"/>
  <c r="C275" i="31"/>
  <c r="D275" i="31" s="1"/>
  <c r="B275" i="31"/>
  <c r="X200" i="31"/>
  <c r="Y200" i="31" s="1"/>
  <c r="V230" i="31"/>
  <c r="U230" i="31"/>
  <c r="C230" i="31"/>
  <c r="X199" i="31"/>
  <c r="Z199" i="31" s="1"/>
  <c r="V229" i="31"/>
  <c r="W229" i="31" s="1"/>
  <c r="U229" i="31"/>
  <c r="C229" i="31"/>
  <c r="D229" i="31" s="1"/>
  <c r="B229" i="31"/>
  <c r="X52" i="31"/>
  <c r="Y52" i="31" s="1"/>
  <c r="V58" i="31"/>
  <c r="U58" i="31"/>
  <c r="C58" i="31"/>
  <c r="X51" i="31"/>
  <c r="Z51" i="31" s="1"/>
  <c r="V57" i="31"/>
  <c r="W57" i="31" s="1"/>
  <c r="U57" i="31"/>
  <c r="C57" i="31"/>
  <c r="D57" i="31" s="1"/>
  <c r="B57" i="31"/>
  <c r="X320" i="31"/>
  <c r="Y320" i="31" s="1"/>
  <c r="U320" i="31"/>
  <c r="C320" i="31"/>
  <c r="X319" i="31"/>
  <c r="Z319" i="31" s="1"/>
  <c r="W319" i="31"/>
  <c r="U319" i="31"/>
  <c r="C319" i="31"/>
  <c r="D319" i="31" s="1"/>
  <c r="Y42" i="31"/>
  <c r="V352" i="31"/>
  <c r="U352" i="31"/>
  <c r="C352" i="31"/>
  <c r="Z41" i="31"/>
  <c r="V351" i="31"/>
  <c r="W351" i="31" s="1"/>
  <c r="U351" i="31"/>
  <c r="C351" i="31"/>
  <c r="D351" i="31" s="1"/>
  <c r="B351" i="31"/>
  <c r="X178" i="31"/>
  <c r="Y178" i="31" s="1"/>
  <c r="V204" i="31"/>
  <c r="U204" i="31"/>
  <c r="C204" i="31"/>
  <c r="X177" i="31"/>
  <c r="Y177" i="31" s="1"/>
  <c r="AA177" i="31" s="1"/>
  <c r="V203" i="31"/>
  <c r="W203" i="31" s="1"/>
  <c r="U203" i="31"/>
  <c r="C203" i="31"/>
  <c r="D203" i="31" s="1"/>
  <c r="B203" i="31"/>
  <c r="X40" i="31"/>
  <c r="Y40" i="31" s="1"/>
  <c r="V42" i="31"/>
  <c r="U42" i="31"/>
  <c r="C42" i="31"/>
  <c r="X39" i="31"/>
  <c r="Y39" i="31" s="1"/>
  <c r="AA39" i="31" s="1"/>
  <c r="V41" i="31"/>
  <c r="W41" i="31" s="1"/>
  <c r="U41" i="31"/>
  <c r="C41" i="31"/>
  <c r="D41" i="31" s="1"/>
  <c r="Y416" i="31"/>
  <c r="V416" i="31"/>
  <c r="U416" i="31"/>
  <c r="C416" i="31"/>
  <c r="Z415" i="31"/>
  <c r="Y415" i="31"/>
  <c r="AA415" i="31" s="1"/>
  <c r="V415" i="31"/>
  <c r="W415" i="31" s="1"/>
  <c r="U415" i="31"/>
  <c r="C415" i="31"/>
  <c r="D415" i="31" s="1"/>
  <c r="B415" i="31"/>
  <c r="X66" i="31"/>
  <c r="Y66" i="31" s="1"/>
  <c r="V68" i="31"/>
  <c r="U68" i="31"/>
  <c r="C68" i="31"/>
  <c r="X65" i="31"/>
  <c r="Z65" i="31" s="1"/>
  <c r="V67" i="31"/>
  <c r="W67" i="31" s="1"/>
  <c r="U67" i="31"/>
  <c r="C67" i="31"/>
  <c r="D67" i="31" s="1"/>
  <c r="B67" i="31"/>
  <c r="Y350" i="31"/>
  <c r="V350" i="31"/>
  <c r="U350" i="31"/>
  <c r="C350" i="31"/>
  <c r="Z349" i="31"/>
  <c r="Y349" i="31"/>
  <c r="AA349" i="31" s="1"/>
  <c r="V349" i="31"/>
  <c r="W349" i="31" s="1"/>
  <c r="U349" i="31"/>
  <c r="C349" i="31"/>
  <c r="D349" i="31" s="1"/>
  <c r="B349" i="31"/>
  <c r="X438" i="31"/>
  <c r="Y438" i="31" s="1"/>
  <c r="V438" i="31"/>
  <c r="U438" i="31"/>
  <c r="C438" i="31"/>
  <c r="X437" i="31"/>
  <c r="Y437" i="31" s="1"/>
  <c r="AA437" i="31" s="1"/>
  <c r="V437" i="31"/>
  <c r="W437" i="31" s="1"/>
  <c r="U437" i="31"/>
  <c r="C437" i="31"/>
  <c r="D437" i="31" s="1"/>
  <c r="B437" i="31"/>
  <c r="X1162" i="31"/>
  <c r="Y1162" i="31" s="1"/>
  <c r="V1162" i="31"/>
  <c r="U1162" i="31"/>
  <c r="C1162" i="31"/>
  <c r="X1161" i="31"/>
  <c r="Z1161" i="31" s="1"/>
  <c r="V1161" i="31"/>
  <c r="W1161" i="31" s="1"/>
  <c r="U1161" i="31"/>
  <c r="C1161" i="31"/>
  <c r="D1161" i="31" s="1"/>
  <c r="B1161" i="31"/>
  <c r="X1160" i="31"/>
  <c r="Y1160" i="31" s="1"/>
  <c r="V1160" i="31"/>
  <c r="U1160" i="31"/>
  <c r="C1160" i="31"/>
  <c r="X1159" i="31"/>
  <c r="Z1159" i="31" s="1"/>
  <c r="V1159" i="31"/>
  <c r="W1159" i="31" s="1"/>
  <c r="U1159" i="31"/>
  <c r="C1159" i="31"/>
  <c r="D1159" i="31" s="1"/>
  <c r="B1159" i="31"/>
  <c r="X1158" i="31"/>
  <c r="Y1158" i="31" s="1"/>
  <c r="V1158" i="31"/>
  <c r="U1158" i="31"/>
  <c r="C1158" i="31"/>
  <c r="X1157" i="31"/>
  <c r="Z1157" i="31" s="1"/>
  <c r="V1157" i="31"/>
  <c r="W1157" i="31" s="1"/>
  <c r="U1157" i="31"/>
  <c r="C1157" i="31"/>
  <c r="D1157" i="31" s="1"/>
  <c r="B1157" i="31"/>
  <c r="X1150" i="31"/>
  <c r="Y1150" i="31" s="1"/>
  <c r="V1150" i="31"/>
  <c r="U1150" i="31"/>
  <c r="C1150" i="31"/>
  <c r="X1149" i="31"/>
  <c r="Z1149" i="31" s="1"/>
  <c r="V1149" i="31"/>
  <c r="W1149" i="31" s="1"/>
  <c r="U1149" i="31"/>
  <c r="C1149" i="31"/>
  <c r="D1149" i="31" s="1"/>
  <c r="B1149" i="31"/>
  <c r="X1148" i="31"/>
  <c r="Y1148" i="31" s="1"/>
  <c r="V1148" i="31"/>
  <c r="U1148" i="31"/>
  <c r="C1148" i="31"/>
  <c r="X1147" i="31"/>
  <c r="Z1147" i="31" s="1"/>
  <c r="V1147" i="31"/>
  <c r="W1147" i="31" s="1"/>
  <c r="U1147" i="31"/>
  <c r="C1147" i="31"/>
  <c r="D1147" i="31" s="1"/>
  <c r="B1147" i="31"/>
  <c r="X1146" i="31"/>
  <c r="Y1146" i="31" s="1"/>
  <c r="V1146" i="31"/>
  <c r="U1146" i="31"/>
  <c r="C1146" i="31"/>
  <c r="X1145" i="31"/>
  <c r="Y1145" i="31" s="1"/>
  <c r="AA1145" i="31" s="1"/>
  <c r="V1145" i="31"/>
  <c r="W1145" i="31" s="1"/>
  <c r="U1145" i="31"/>
  <c r="C1145" i="31"/>
  <c r="D1145" i="31" s="1"/>
  <c r="B1145" i="31"/>
  <c r="X1144" i="31"/>
  <c r="Y1144" i="31" s="1"/>
  <c r="V1144" i="31"/>
  <c r="U1144" i="31"/>
  <c r="C1144" i="31"/>
  <c r="X1143" i="31"/>
  <c r="Y1143" i="31" s="1"/>
  <c r="AA1143" i="31" s="1"/>
  <c r="V1143" i="31"/>
  <c r="W1143" i="31" s="1"/>
  <c r="U1143" i="31"/>
  <c r="C1143" i="31"/>
  <c r="D1143" i="31" s="1"/>
  <c r="B1143" i="31"/>
  <c r="X1142" i="31"/>
  <c r="Y1142" i="31" s="1"/>
  <c r="V1142" i="31"/>
  <c r="U1142" i="31"/>
  <c r="C1142" i="31"/>
  <c r="X1141" i="31"/>
  <c r="Y1141" i="31" s="1"/>
  <c r="AA1141" i="31" s="1"/>
  <c r="V1141" i="31"/>
  <c r="W1141" i="31" s="1"/>
  <c r="U1141" i="31"/>
  <c r="C1141" i="31"/>
  <c r="D1141" i="31" s="1"/>
  <c r="B1141" i="31"/>
  <c r="X1136" i="31"/>
  <c r="Y1136" i="31" s="1"/>
  <c r="V1136" i="31"/>
  <c r="U1136" i="31"/>
  <c r="C1136" i="31"/>
  <c r="X1135" i="31"/>
  <c r="Z1135" i="31" s="1"/>
  <c r="V1135" i="31"/>
  <c r="W1135" i="31" s="1"/>
  <c r="U1135" i="31"/>
  <c r="C1135" i="31"/>
  <c r="D1135" i="31" s="1"/>
  <c r="B1135" i="31"/>
  <c r="X1126" i="31"/>
  <c r="Y1126" i="31" s="1"/>
  <c r="V1126" i="31"/>
  <c r="U1126" i="31"/>
  <c r="C1126" i="31"/>
  <c r="X1125" i="31"/>
  <c r="Z1125" i="31" s="1"/>
  <c r="V1125" i="31"/>
  <c r="W1125" i="31" s="1"/>
  <c r="U1125" i="31"/>
  <c r="C1125" i="31"/>
  <c r="D1125" i="31" s="1"/>
  <c r="B1125" i="31"/>
  <c r="X1122" i="31"/>
  <c r="Y1122" i="31" s="1"/>
  <c r="V1122" i="31"/>
  <c r="U1122" i="31"/>
  <c r="C1122" i="31"/>
  <c r="X1121" i="31"/>
  <c r="Z1121" i="31" s="1"/>
  <c r="V1121" i="31"/>
  <c r="W1121" i="31" s="1"/>
  <c r="U1121" i="31"/>
  <c r="C1121" i="31"/>
  <c r="D1121" i="31" s="1"/>
  <c r="B1121" i="31"/>
  <c r="X124" i="31"/>
  <c r="Y124" i="31" s="1"/>
  <c r="V124" i="31"/>
  <c r="U124" i="31"/>
  <c r="C124" i="31"/>
  <c r="X123" i="31"/>
  <c r="Z123" i="31" s="1"/>
  <c r="V123" i="31"/>
  <c r="W123" i="31" s="1"/>
  <c r="U123" i="31"/>
  <c r="C123" i="31"/>
  <c r="D123" i="31" s="1"/>
  <c r="B123" i="31"/>
  <c r="X336" i="31"/>
  <c r="Y336" i="31" s="1"/>
  <c r="V206" i="31"/>
  <c r="U206" i="31"/>
  <c r="C206" i="31"/>
  <c r="X335" i="31"/>
  <c r="Z335" i="31" s="1"/>
  <c r="V205" i="31"/>
  <c r="W205" i="31" s="1"/>
  <c r="U205" i="31"/>
  <c r="C205" i="31"/>
  <c r="D205" i="31" s="1"/>
  <c r="B205" i="31"/>
  <c r="X278" i="31"/>
  <c r="Y278" i="31" s="1"/>
  <c r="V278" i="31"/>
  <c r="U278" i="31"/>
  <c r="C278" i="31"/>
  <c r="X277" i="31"/>
  <c r="Z277" i="31" s="1"/>
  <c r="V277" i="31"/>
  <c r="W277" i="31" s="1"/>
  <c r="U277" i="31"/>
  <c r="C277" i="31"/>
  <c r="D277" i="31" s="1"/>
  <c r="B277" i="31"/>
  <c r="X260" i="31"/>
  <c r="Y260" i="31" s="1"/>
  <c r="V260" i="31"/>
  <c r="U260" i="31"/>
  <c r="C260" i="31"/>
  <c r="X259" i="31"/>
  <c r="Y259" i="31" s="1"/>
  <c r="AA259" i="31" s="1"/>
  <c r="V259" i="31"/>
  <c r="W259" i="31" s="1"/>
  <c r="U259" i="31"/>
  <c r="C259" i="31"/>
  <c r="D259" i="31" s="1"/>
  <c r="B259" i="31"/>
  <c r="X220" i="31"/>
  <c r="Y220" i="31" s="1"/>
  <c r="V220" i="31"/>
  <c r="U220" i="31"/>
  <c r="C220" i="31"/>
  <c r="X219" i="31"/>
  <c r="Y219" i="31" s="1"/>
  <c r="AA219" i="31" s="1"/>
  <c r="V219" i="31"/>
  <c r="W219" i="31" s="1"/>
  <c r="U219" i="31"/>
  <c r="C219" i="31"/>
  <c r="D219" i="31" s="1"/>
  <c r="B219" i="31"/>
  <c r="X216" i="31"/>
  <c r="Y216" i="31" s="1"/>
  <c r="V216" i="31"/>
  <c r="U216" i="31"/>
  <c r="C216" i="31"/>
  <c r="X215" i="31"/>
  <c r="Y215" i="31" s="1"/>
  <c r="AA215" i="31" s="1"/>
  <c r="V215" i="31"/>
  <c r="W215" i="31" s="1"/>
  <c r="U215" i="31"/>
  <c r="C215" i="31"/>
  <c r="D215" i="31" s="1"/>
  <c r="B215" i="31"/>
  <c r="X194" i="31"/>
  <c r="Y194" i="31" s="1"/>
  <c r="V194" i="31"/>
  <c r="U194" i="31"/>
  <c r="C194" i="31"/>
  <c r="X193" i="31"/>
  <c r="Z193" i="31" s="1"/>
  <c r="V193" i="31"/>
  <c r="W193" i="31" s="1"/>
  <c r="U193" i="31"/>
  <c r="C193" i="31"/>
  <c r="D193" i="31" s="1"/>
  <c r="B193" i="31"/>
  <c r="X162" i="31"/>
  <c r="Y162" i="31" s="1"/>
  <c r="V162" i="31"/>
  <c r="U162" i="31"/>
  <c r="C162" i="31"/>
  <c r="X161" i="31"/>
  <c r="Z161" i="31" s="1"/>
  <c r="V161" i="31"/>
  <c r="W161" i="31" s="1"/>
  <c r="U161" i="31"/>
  <c r="C161" i="31"/>
  <c r="D161" i="31" s="1"/>
  <c r="B161" i="31"/>
  <c r="X130" i="31"/>
  <c r="Y130" i="31" s="1"/>
  <c r="V144" i="31"/>
  <c r="U144" i="31"/>
  <c r="C144" i="31"/>
  <c r="X129" i="31"/>
  <c r="Z129" i="31" s="1"/>
  <c r="V143" i="31"/>
  <c r="W143" i="31" s="1"/>
  <c r="U143" i="31"/>
  <c r="C143" i="31"/>
  <c r="D143" i="31" s="1"/>
  <c r="B143" i="31"/>
  <c r="X132" i="31"/>
  <c r="Y132" i="31" s="1"/>
  <c r="V132" i="31"/>
  <c r="U132" i="31"/>
  <c r="C132" i="31"/>
  <c r="X131" i="31"/>
  <c r="Z131" i="31" s="1"/>
  <c r="V131" i="31"/>
  <c r="W131" i="31" s="1"/>
  <c r="U131" i="31"/>
  <c r="C131" i="31"/>
  <c r="D131" i="31" s="1"/>
  <c r="B131" i="31"/>
  <c r="X122" i="31"/>
  <c r="Y122" i="31" s="1"/>
  <c r="V122" i="31"/>
  <c r="U122" i="31"/>
  <c r="C122" i="31"/>
  <c r="X121" i="31"/>
  <c r="Z121" i="31" s="1"/>
  <c r="V121" i="31"/>
  <c r="W121" i="31" s="1"/>
  <c r="U121" i="31"/>
  <c r="C121" i="31"/>
  <c r="D121" i="31" s="1"/>
  <c r="B121" i="31"/>
  <c r="X108" i="31"/>
  <c r="Y108" i="31" s="1"/>
  <c r="V108" i="31"/>
  <c r="U108" i="31"/>
  <c r="C108" i="31"/>
  <c r="X107" i="31"/>
  <c r="Y107" i="31" s="1"/>
  <c r="AA107" i="31" s="1"/>
  <c r="V107" i="31"/>
  <c r="W107" i="31" s="1"/>
  <c r="U107" i="31"/>
  <c r="C107" i="31"/>
  <c r="D107" i="31" s="1"/>
  <c r="B107" i="31"/>
  <c r="X76" i="31"/>
  <c r="Y76" i="31" s="1"/>
  <c r="V76" i="31"/>
  <c r="U76" i="31"/>
  <c r="C76" i="31"/>
  <c r="X75" i="31"/>
  <c r="Y75" i="31" s="1"/>
  <c r="AA75" i="31" s="1"/>
  <c r="V75" i="31"/>
  <c r="W75" i="31" s="1"/>
  <c r="U75" i="31"/>
  <c r="C75" i="31"/>
  <c r="D75" i="31" s="1"/>
  <c r="B75" i="31"/>
  <c r="X64" i="31"/>
  <c r="Y64" i="31" s="1"/>
  <c r="V64" i="31"/>
  <c r="U64" i="31"/>
  <c r="C64" i="31"/>
  <c r="X63" i="31"/>
  <c r="Z63" i="31" s="1"/>
  <c r="V63" i="31"/>
  <c r="W63" i="31" s="1"/>
  <c r="U63" i="31"/>
  <c r="C63" i="31"/>
  <c r="D63" i="31" s="1"/>
  <c r="B63" i="31"/>
  <c r="X54" i="31"/>
  <c r="Y54" i="31" s="1"/>
  <c r="V54" i="31"/>
  <c r="U54" i="31"/>
  <c r="C54" i="31"/>
  <c r="X53" i="31"/>
  <c r="Z53" i="31" s="1"/>
  <c r="V53" i="31"/>
  <c r="W53" i="31" s="1"/>
  <c r="U53" i="31"/>
  <c r="C53" i="31"/>
  <c r="D53" i="31" s="1"/>
  <c r="B53" i="31"/>
  <c r="X352" i="31"/>
  <c r="Y352" i="31" s="1"/>
  <c r="V112" i="31"/>
  <c r="U112" i="31"/>
  <c r="C112" i="31"/>
  <c r="X351" i="31"/>
  <c r="Z351" i="31" s="1"/>
  <c r="V111" i="31"/>
  <c r="W111" i="31" s="1"/>
  <c r="U111" i="31"/>
  <c r="C111" i="31"/>
  <c r="D111" i="31" s="1"/>
  <c r="B111" i="31"/>
  <c r="X262" i="31"/>
  <c r="Y262" i="31" s="1"/>
  <c r="V262" i="31"/>
  <c r="U262" i="31"/>
  <c r="C262" i="31"/>
  <c r="X261" i="31"/>
  <c r="Z261" i="31" s="1"/>
  <c r="V261" i="31"/>
  <c r="W261" i="31" s="1"/>
  <c r="U261" i="31"/>
  <c r="C261" i="31"/>
  <c r="D261" i="31" s="1"/>
  <c r="B261" i="31"/>
  <c r="X292" i="31"/>
  <c r="Y292" i="31" s="1"/>
  <c r="V170" i="31"/>
  <c r="U170" i="31"/>
  <c r="C170" i="31"/>
  <c r="X291" i="31"/>
  <c r="Z291" i="31" s="1"/>
  <c r="V169" i="31"/>
  <c r="W169" i="31" s="1"/>
  <c r="U169" i="31"/>
  <c r="C169" i="31"/>
  <c r="D169" i="31" s="1"/>
  <c r="B169" i="31"/>
  <c r="Y368" i="31"/>
  <c r="V372" i="31"/>
  <c r="U372" i="31"/>
  <c r="C372" i="31"/>
  <c r="Z367" i="31"/>
  <c r="Y367" i="31"/>
  <c r="AA367" i="31" s="1"/>
  <c r="V371" i="31"/>
  <c r="W371" i="31" s="1"/>
  <c r="U371" i="31"/>
  <c r="C371" i="31"/>
  <c r="D371" i="31" s="1"/>
  <c r="B371" i="31"/>
  <c r="X100" i="31"/>
  <c r="Y100" i="31" s="1"/>
  <c r="V100" i="31"/>
  <c r="U100" i="31"/>
  <c r="C100" i="31"/>
  <c r="X99" i="31"/>
  <c r="Z99" i="31" s="1"/>
  <c r="V99" i="31"/>
  <c r="W99" i="31" s="1"/>
  <c r="U99" i="31"/>
  <c r="C99" i="31"/>
  <c r="D99" i="31" s="1"/>
  <c r="B99" i="31"/>
  <c r="X140" i="31"/>
  <c r="Y140" i="31" s="1"/>
  <c r="V140" i="31"/>
  <c r="U140" i="31"/>
  <c r="C140" i="31"/>
  <c r="X139" i="31"/>
  <c r="Z139" i="31" s="1"/>
  <c r="V139" i="31"/>
  <c r="W139" i="31" s="1"/>
  <c r="U139" i="31"/>
  <c r="C139" i="31"/>
  <c r="D139" i="31" s="1"/>
  <c r="B139" i="31"/>
  <c r="Y322" i="31"/>
  <c r="V324" i="31"/>
  <c r="U324" i="31"/>
  <c r="C324" i="31"/>
  <c r="Z321" i="31"/>
  <c r="Y321" i="31"/>
  <c r="AA321" i="31" s="1"/>
  <c r="V323" i="31"/>
  <c r="W323" i="31" s="1"/>
  <c r="U323" i="31"/>
  <c r="C323" i="31"/>
  <c r="D323" i="31" s="1"/>
  <c r="B323" i="31"/>
  <c r="Y296" i="31"/>
  <c r="V322" i="31"/>
  <c r="U322" i="31"/>
  <c r="C322" i="31"/>
  <c r="Z295" i="31"/>
  <c r="Y295" i="31"/>
  <c r="AA295" i="31" s="1"/>
  <c r="V321" i="31"/>
  <c r="W321" i="31" s="1"/>
  <c r="U321" i="31"/>
  <c r="C321" i="31"/>
  <c r="D321" i="31" s="1"/>
  <c r="X102" i="31"/>
  <c r="Y102" i="31" s="1"/>
  <c r="V102" i="31"/>
  <c r="U102" i="31"/>
  <c r="C102" i="31"/>
  <c r="X101" i="31"/>
  <c r="Z101" i="31" s="1"/>
  <c r="V101" i="31"/>
  <c r="W101" i="31" s="1"/>
  <c r="U101" i="31"/>
  <c r="C101" i="31"/>
  <c r="D101" i="31" s="1"/>
  <c r="B101" i="31"/>
  <c r="X62" i="31"/>
  <c r="Y62" i="31" s="1"/>
  <c r="V62" i="31"/>
  <c r="U62" i="31"/>
  <c r="C62" i="31"/>
  <c r="X61" i="31"/>
  <c r="Z61" i="31" s="1"/>
  <c r="V61" i="31"/>
  <c r="W61" i="31" s="1"/>
  <c r="U61" i="31"/>
  <c r="C61" i="31"/>
  <c r="D61" i="31" s="1"/>
  <c r="B61" i="31"/>
  <c r="X114" i="31"/>
  <c r="Y114" i="31" s="1"/>
  <c r="V114" i="31"/>
  <c r="U114" i="31"/>
  <c r="C114" i="31"/>
  <c r="X113" i="31"/>
  <c r="Z113" i="31" s="1"/>
  <c r="V113" i="31"/>
  <c r="W113" i="31" s="1"/>
  <c r="U113" i="31"/>
  <c r="C113" i="31"/>
  <c r="D113" i="31" s="1"/>
  <c r="B113" i="31"/>
  <c r="X156" i="31"/>
  <c r="Y156" i="31" s="1"/>
  <c r="V156" i="31"/>
  <c r="U156" i="31"/>
  <c r="C156" i="31"/>
  <c r="X155" i="31"/>
  <c r="Z155" i="31" s="1"/>
  <c r="V155" i="31"/>
  <c r="W155" i="31" s="1"/>
  <c r="U155" i="31"/>
  <c r="C155" i="31"/>
  <c r="D155" i="31" s="1"/>
  <c r="B155" i="31"/>
  <c r="Y238" i="31"/>
  <c r="V238" i="31"/>
  <c r="U238" i="31"/>
  <c r="C238" i="31"/>
  <c r="Z237" i="31"/>
  <c r="Y237" i="31"/>
  <c r="AA237" i="31" s="1"/>
  <c r="V237" i="31"/>
  <c r="W237" i="31" s="1"/>
  <c r="U237" i="31"/>
  <c r="C237" i="31"/>
  <c r="D237" i="31" s="1"/>
  <c r="B237" i="31"/>
  <c r="X232" i="31"/>
  <c r="Y232" i="31" s="1"/>
  <c r="V134" i="31"/>
  <c r="U134" i="31"/>
  <c r="C134" i="31"/>
  <c r="X231" i="31"/>
  <c r="Y231" i="31" s="1"/>
  <c r="AA231" i="31" s="1"/>
  <c r="V133" i="31"/>
  <c r="W133" i="31" s="1"/>
  <c r="U133" i="31"/>
  <c r="C133" i="31"/>
  <c r="D133" i="31" s="1"/>
  <c r="B133" i="31"/>
  <c r="Y250" i="31"/>
  <c r="V268" i="31"/>
  <c r="U268" i="31"/>
  <c r="C268" i="31"/>
  <c r="Z249" i="31"/>
  <c r="Y249" i="31"/>
  <c r="AA249" i="31" s="1"/>
  <c r="V267" i="31"/>
  <c r="W267" i="31" s="1"/>
  <c r="U267" i="31"/>
  <c r="C267" i="31"/>
  <c r="D267" i="31" s="1"/>
  <c r="B267" i="31"/>
  <c r="X230" i="31"/>
  <c r="Y230" i="31" s="1"/>
  <c r="V236" i="31"/>
  <c r="U236" i="31"/>
  <c r="C236" i="31"/>
  <c r="X229" i="31"/>
  <c r="Z229" i="31" s="1"/>
  <c r="V235" i="31"/>
  <c r="W235" i="31" s="1"/>
  <c r="U235" i="31"/>
  <c r="C235" i="31"/>
  <c r="D235" i="31" s="1"/>
  <c r="B235" i="31"/>
  <c r="X150" i="31"/>
  <c r="Y150" i="31" s="1"/>
  <c r="V164" i="31"/>
  <c r="U164" i="31"/>
  <c r="C164" i="31"/>
  <c r="X149" i="31"/>
  <c r="Z149" i="31" s="1"/>
  <c r="V163" i="31"/>
  <c r="W163" i="31" s="1"/>
  <c r="U163" i="31"/>
  <c r="C163" i="31"/>
  <c r="D163" i="31" s="1"/>
  <c r="B163" i="31"/>
  <c r="X110" i="31"/>
  <c r="Y110" i="31" s="1"/>
  <c r="V118" i="31"/>
  <c r="U118" i="31"/>
  <c r="C118" i="31"/>
  <c r="X109" i="31"/>
  <c r="Y109" i="31" s="1"/>
  <c r="AA109" i="31" s="1"/>
  <c r="V117" i="31"/>
  <c r="W117" i="31" s="1"/>
  <c r="U117" i="31"/>
  <c r="C117" i="31"/>
  <c r="D117" i="31" s="1"/>
  <c r="X74" i="31"/>
  <c r="Y74" i="31" s="1"/>
  <c r="V74" i="31"/>
  <c r="U74" i="31"/>
  <c r="C74" i="31"/>
  <c r="X73" i="31"/>
  <c r="Z73" i="31" s="1"/>
  <c r="V73" i="31"/>
  <c r="W73" i="31" s="1"/>
  <c r="U73" i="31"/>
  <c r="C73" i="31"/>
  <c r="D73" i="31" s="1"/>
  <c r="B73" i="31"/>
  <c r="X258" i="31"/>
  <c r="Y258" i="31" s="1"/>
  <c r="V258" i="31"/>
  <c r="U258" i="31"/>
  <c r="C258" i="31"/>
  <c r="X257" i="31"/>
  <c r="Y257" i="31" s="1"/>
  <c r="AA257" i="31" s="1"/>
  <c r="V257" i="31"/>
  <c r="W257" i="31" s="1"/>
  <c r="U257" i="31"/>
  <c r="C257" i="31"/>
  <c r="D257" i="31" s="1"/>
  <c r="B257" i="31"/>
  <c r="X56" i="31"/>
  <c r="Y56" i="31" s="1"/>
  <c r="V56" i="31"/>
  <c r="U56" i="31"/>
  <c r="C56" i="31"/>
  <c r="X55" i="31"/>
  <c r="Z55" i="31" s="1"/>
  <c r="V55" i="31"/>
  <c r="W55" i="31" s="1"/>
  <c r="U55" i="31"/>
  <c r="C55" i="31"/>
  <c r="D55" i="31" s="1"/>
  <c r="B55" i="31"/>
  <c r="X172" i="31"/>
  <c r="Y172" i="31" s="1"/>
  <c r="V200" i="31"/>
  <c r="U200" i="31"/>
  <c r="C200" i="31"/>
  <c r="X171" i="31"/>
  <c r="Z171" i="31" s="1"/>
  <c r="V199" i="31"/>
  <c r="W199" i="31" s="1"/>
  <c r="U199" i="31"/>
  <c r="C199" i="31"/>
  <c r="D199" i="31" s="1"/>
  <c r="B199" i="31"/>
  <c r="X240" i="31"/>
  <c r="Y240" i="31" s="1"/>
  <c r="V250" i="31"/>
  <c r="U250" i="31"/>
  <c r="C250" i="31"/>
  <c r="X239" i="31"/>
  <c r="Z239" i="31" s="1"/>
  <c r="V249" i="31"/>
  <c r="W249" i="31" s="1"/>
  <c r="U249" i="31"/>
  <c r="C249" i="31"/>
  <c r="D249" i="31" s="1"/>
  <c r="B249" i="31"/>
  <c r="X236" i="31"/>
  <c r="Y236" i="31" s="1"/>
  <c r="V248" i="31"/>
  <c r="U248" i="31"/>
  <c r="C248" i="31"/>
  <c r="X235" i="31"/>
  <c r="Z235" i="31" s="1"/>
  <c r="V247" i="31"/>
  <c r="W247" i="31" s="1"/>
  <c r="U247" i="31"/>
  <c r="C247" i="31"/>
  <c r="D247" i="31" s="1"/>
  <c r="B247" i="31"/>
  <c r="X106" i="31"/>
  <c r="Y106" i="31" s="1"/>
  <c r="V106" i="31"/>
  <c r="U106" i="31"/>
  <c r="C106" i="31"/>
  <c r="X105" i="31"/>
  <c r="Z105" i="31" s="1"/>
  <c r="V105" i="31"/>
  <c r="W105" i="31" s="1"/>
  <c r="U105" i="31"/>
  <c r="C105" i="31"/>
  <c r="D105" i="31" s="1"/>
  <c r="B105" i="31"/>
  <c r="Y44" i="31"/>
  <c r="V44" i="31"/>
  <c r="U44" i="31"/>
  <c r="C44" i="31"/>
  <c r="Z43" i="31"/>
  <c r="Y43" i="31"/>
  <c r="AA43" i="31" s="1"/>
  <c r="V43" i="31"/>
  <c r="W43" i="31" s="1"/>
  <c r="U43" i="31"/>
  <c r="C43" i="31"/>
  <c r="D43" i="31" s="1"/>
  <c r="B43" i="31"/>
  <c r="X224" i="31"/>
  <c r="Y224" i="31" s="1"/>
  <c r="V224" i="31"/>
  <c r="U224" i="31"/>
  <c r="C224" i="31"/>
  <c r="X223" i="31"/>
  <c r="Z223" i="31" s="1"/>
  <c r="V223" i="31"/>
  <c r="W223" i="31" s="1"/>
  <c r="U223" i="31"/>
  <c r="C223" i="31"/>
  <c r="D223" i="31" s="1"/>
  <c r="B223" i="31"/>
  <c r="X38" i="31"/>
  <c r="Y38" i="31" s="1"/>
  <c r="V40" i="31"/>
  <c r="U40" i="31"/>
  <c r="C40" i="31"/>
  <c r="X37" i="31"/>
  <c r="Z37" i="31" s="1"/>
  <c r="V39" i="31"/>
  <c r="W39" i="31" s="1"/>
  <c r="U39" i="31"/>
  <c r="C39" i="31"/>
  <c r="D39" i="31" s="1"/>
  <c r="X342" i="31"/>
  <c r="Y342" i="31" s="1"/>
  <c r="V342" i="31"/>
  <c r="U342" i="31"/>
  <c r="C342" i="31"/>
  <c r="X341" i="31"/>
  <c r="Z341" i="31" s="1"/>
  <c r="V341" i="31"/>
  <c r="W341" i="31" s="1"/>
  <c r="U341" i="31"/>
  <c r="C341" i="31"/>
  <c r="D341" i="31" s="1"/>
  <c r="B341" i="31"/>
  <c r="X324" i="31"/>
  <c r="Y324" i="31" s="1"/>
  <c r="V328" i="31"/>
  <c r="U328" i="31"/>
  <c r="C328" i="31"/>
  <c r="X323" i="31"/>
  <c r="Z323" i="31" s="1"/>
  <c r="V327" i="31"/>
  <c r="W327" i="31" s="1"/>
  <c r="U327" i="31"/>
  <c r="C327" i="31"/>
  <c r="D327" i="31" s="1"/>
  <c r="B327" i="31"/>
  <c r="X146" i="31"/>
  <c r="Y146" i="31" s="1"/>
  <c r="V146" i="31"/>
  <c r="U146" i="31"/>
  <c r="C146" i="31"/>
  <c r="X145" i="31"/>
  <c r="Z145" i="31" s="1"/>
  <c r="V145" i="31"/>
  <c r="W145" i="31" s="1"/>
  <c r="U145" i="31"/>
  <c r="C145" i="31"/>
  <c r="D145" i="31" s="1"/>
  <c r="B145" i="31"/>
  <c r="X144" i="31"/>
  <c r="Y144" i="31" s="1"/>
  <c r="V160" i="31"/>
  <c r="U160" i="31"/>
  <c r="C160" i="31"/>
  <c r="X143" i="31"/>
  <c r="Y143" i="31" s="1"/>
  <c r="AA143" i="31" s="1"/>
  <c r="V159" i="31"/>
  <c r="W159" i="31" s="1"/>
  <c r="U159" i="31"/>
  <c r="C159" i="31"/>
  <c r="D159" i="31" s="1"/>
  <c r="B159" i="31"/>
  <c r="X1182" i="31"/>
  <c r="Y1182" i="31" s="1"/>
  <c r="V38" i="31"/>
  <c r="U38" i="31"/>
  <c r="C38" i="31"/>
  <c r="X1181" i="31"/>
  <c r="Z1181" i="31" s="1"/>
  <c r="V37" i="31"/>
  <c r="W37" i="31" s="1"/>
  <c r="U37" i="31"/>
  <c r="C37" i="31"/>
  <c r="D37" i="31" s="1"/>
  <c r="B37" i="31"/>
  <c r="X184" i="31"/>
  <c r="Y184" i="31" s="1"/>
  <c r="V256" i="31"/>
  <c r="U256" i="31"/>
  <c r="C256" i="31"/>
  <c r="X183" i="31"/>
  <c r="Y183" i="31" s="1"/>
  <c r="AA183" i="31" s="1"/>
  <c r="V255" i="31"/>
  <c r="W255" i="31" s="1"/>
  <c r="U255" i="31"/>
  <c r="C255" i="31"/>
  <c r="D255" i="31" s="1"/>
  <c r="B255" i="31"/>
  <c r="X142" i="31"/>
  <c r="Y142" i="31" s="1"/>
  <c r="V154" i="31"/>
  <c r="U154" i="31"/>
  <c r="C154" i="31"/>
  <c r="X141" i="31"/>
  <c r="Z141" i="31" s="1"/>
  <c r="V153" i="31"/>
  <c r="W153" i="31" s="1"/>
  <c r="U153" i="31"/>
  <c r="C153" i="31"/>
  <c r="D153" i="31" s="1"/>
  <c r="B153" i="31"/>
  <c r="X206" i="31"/>
  <c r="Y206" i="31" s="1"/>
  <c r="V226" i="31"/>
  <c r="U226" i="31"/>
  <c r="C226" i="31"/>
  <c r="X205" i="31"/>
  <c r="Z205" i="31" s="1"/>
  <c r="V225" i="31"/>
  <c r="W225" i="31" s="1"/>
  <c r="U225" i="31"/>
  <c r="C225" i="31"/>
  <c r="D225" i="31" s="1"/>
  <c r="B225" i="31"/>
  <c r="X36" i="31"/>
  <c r="Y36" i="31" s="1"/>
  <c r="V36" i="31"/>
  <c r="U36" i="31"/>
  <c r="C36" i="31"/>
  <c r="X35" i="31"/>
  <c r="Y35" i="31" s="1"/>
  <c r="AA35" i="31" s="1"/>
  <c r="V35" i="31"/>
  <c r="W35" i="31" s="1"/>
  <c r="U35" i="31"/>
  <c r="C35" i="31"/>
  <c r="D35" i="31" s="1"/>
  <c r="B35" i="31"/>
  <c r="X170" i="31"/>
  <c r="Y170" i="31" s="1"/>
  <c r="V198" i="31"/>
  <c r="U198" i="31"/>
  <c r="C198" i="31"/>
  <c r="X169" i="31"/>
  <c r="Z169" i="31" s="1"/>
  <c r="V197" i="31"/>
  <c r="W197" i="31" s="1"/>
  <c r="U197" i="31"/>
  <c r="C197" i="31"/>
  <c r="D197" i="31" s="1"/>
  <c r="Y398" i="31"/>
  <c r="V414" i="31"/>
  <c r="U414" i="31"/>
  <c r="C414" i="31"/>
  <c r="Z397" i="31"/>
  <c r="Y397" i="31"/>
  <c r="AA397" i="31" s="1"/>
  <c r="V413" i="31"/>
  <c r="W413" i="31" s="1"/>
  <c r="U413" i="31"/>
  <c r="C413" i="31"/>
  <c r="D413" i="31" s="1"/>
  <c r="B413" i="31"/>
  <c r="X120" i="31"/>
  <c r="Y120" i="31" s="1"/>
  <c r="V138" i="31"/>
  <c r="U138" i="31"/>
  <c r="C138" i="31"/>
  <c r="X119" i="31"/>
  <c r="Y119" i="31" s="1"/>
  <c r="AA119" i="31" s="1"/>
  <c r="V137" i="31"/>
  <c r="W137" i="31" s="1"/>
  <c r="U137" i="31"/>
  <c r="C137" i="31"/>
  <c r="D137" i="31" s="1"/>
  <c r="B137" i="31"/>
  <c r="X138" i="31"/>
  <c r="Y138" i="31" s="1"/>
  <c r="V150" i="31"/>
  <c r="U150" i="31"/>
  <c r="C150" i="31"/>
  <c r="X137" i="31"/>
  <c r="Z137" i="31" s="1"/>
  <c r="V149" i="31"/>
  <c r="W149" i="31" s="1"/>
  <c r="U149" i="31"/>
  <c r="C149" i="31"/>
  <c r="D149" i="31" s="1"/>
  <c r="B149" i="31"/>
  <c r="X34" i="31"/>
  <c r="Y34" i="31" s="1"/>
  <c r="V34" i="31"/>
  <c r="U34" i="31"/>
  <c r="C34" i="31"/>
  <c r="X33" i="31"/>
  <c r="Z33" i="31" s="1"/>
  <c r="V33" i="31"/>
  <c r="W33" i="31" s="1"/>
  <c r="U33" i="31"/>
  <c r="C33" i="31"/>
  <c r="D33" i="31" s="1"/>
  <c r="B33" i="31"/>
  <c r="Y362" i="31"/>
  <c r="V362" i="31"/>
  <c r="U362" i="31"/>
  <c r="C362" i="31"/>
  <c r="Z361" i="31"/>
  <c r="Y361" i="31"/>
  <c r="AA361" i="31" s="1"/>
  <c r="V361" i="31"/>
  <c r="W361" i="31" s="1"/>
  <c r="U361" i="31"/>
  <c r="C361" i="31"/>
  <c r="D361" i="31" s="1"/>
  <c r="B361" i="31"/>
  <c r="Y270" i="31"/>
  <c r="V284" i="31"/>
  <c r="U284" i="31"/>
  <c r="C284" i="31"/>
  <c r="Z269" i="31"/>
  <c r="Y269" i="31"/>
  <c r="AA269" i="31" s="1"/>
  <c r="V283" i="31"/>
  <c r="W283" i="31" s="1"/>
  <c r="U283" i="31"/>
  <c r="C283" i="31"/>
  <c r="D283" i="31" s="1"/>
  <c r="B283" i="31"/>
  <c r="Y1176" i="31"/>
  <c r="V32" i="31"/>
  <c r="U32" i="31"/>
  <c r="C32" i="31"/>
  <c r="Z1175" i="31"/>
  <c r="Y1175" i="31"/>
  <c r="AA1175" i="31" s="1"/>
  <c r="V31" i="31"/>
  <c r="W31" i="31" s="1"/>
  <c r="U31" i="31"/>
  <c r="C31" i="31"/>
  <c r="D31" i="31" s="1"/>
  <c r="B31" i="31"/>
  <c r="X136" i="31"/>
  <c r="Y136" i="31" s="1"/>
  <c r="V148" i="31"/>
  <c r="U148" i="31"/>
  <c r="C148" i="31"/>
  <c r="X135" i="31"/>
  <c r="Z135" i="31" s="1"/>
  <c r="V147" i="31"/>
  <c r="W147" i="31" s="1"/>
  <c r="U147" i="31"/>
  <c r="C147" i="31"/>
  <c r="D147" i="31" s="1"/>
  <c r="B147" i="31"/>
  <c r="X174" i="31"/>
  <c r="Y174" i="31" s="1"/>
  <c r="V174" i="31"/>
  <c r="U174" i="31"/>
  <c r="C174" i="31"/>
  <c r="X173" i="31"/>
  <c r="Z173" i="31" s="1"/>
  <c r="V173" i="31"/>
  <c r="W173" i="31" s="1"/>
  <c r="U173" i="31"/>
  <c r="C173" i="31"/>
  <c r="D173" i="31" s="1"/>
  <c r="B173" i="31"/>
  <c r="X128" i="31"/>
  <c r="Y128" i="31" s="1"/>
  <c r="V142" i="31"/>
  <c r="U142" i="31"/>
  <c r="C142" i="31"/>
  <c r="X127" i="31"/>
  <c r="Z127" i="31" s="1"/>
  <c r="V141" i="31"/>
  <c r="W141" i="31" s="1"/>
  <c r="U141" i="31"/>
  <c r="C141" i="31"/>
  <c r="D141" i="31" s="1"/>
  <c r="B141" i="31"/>
  <c r="X126" i="31"/>
  <c r="Y126" i="31" s="1"/>
  <c r="V264" i="31"/>
  <c r="U264" i="31"/>
  <c r="C264" i="31"/>
  <c r="X125" i="31"/>
  <c r="Y125" i="31" s="1"/>
  <c r="AA125" i="31" s="1"/>
  <c r="V263" i="31"/>
  <c r="W263" i="31" s="1"/>
  <c r="U263" i="31"/>
  <c r="C263" i="31"/>
  <c r="D263" i="31" s="1"/>
  <c r="B263" i="31"/>
  <c r="X28" i="31"/>
  <c r="Y28" i="31" s="1"/>
  <c r="V28" i="31"/>
  <c r="U28" i="31"/>
  <c r="C28" i="31"/>
  <c r="X27" i="31"/>
  <c r="Y27" i="31" s="1"/>
  <c r="AA27" i="31" s="1"/>
  <c r="V27" i="31"/>
  <c r="W27" i="31" s="1"/>
  <c r="U27" i="31"/>
  <c r="C27" i="31"/>
  <c r="D27" i="31" s="1"/>
  <c r="B27" i="31"/>
  <c r="X152" i="31"/>
  <c r="Y152" i="31" s="1"/>
  <c r="V168" i="31"/>
  <c r="U168" i="31"/>
  <c r="C168" i="31"/>
  <c r="X151" i="31"/>
  <c r="Z151" i="31" s="1"/>
  <c r="V167" i="31"/>
  <c r="W167" i="31" s="1"/>
  <c r="U167" i="31"/>
  <c r="C167" i="31"/>
  <c r="D167" i="31" s="1"/>
  <c r="B167" i="31"/>
  <c r="X294" i="31"/>
  <c r="Y294" i="31" s="1"/>
  <c r="V126" i="31"/>
  <c r="U126" i="31"/>
  <c r="C126" i="31"/>
  <c r="X293" i="31"/>
  <c r="Z293" i="31" s="1"/>
  <c r="V125" i="31"/>
  <c r="W125" i="31" s="1"/>
  <c r="U125" i="31"/>
  <c r="C125" i="31"/>
  <c r="D125" i="31" s="1"/>
  <c r="B125" i="31"/>
  <c r="X256" i="31"/>
  <c r="Y256" i="31" s="1"/>
  <c r="V274" i="31"/>
  <c r="U274" i="31"/>
  <c r="C274" i="31"/>
  <c r="X255" i="31"/>
  <c r="Z255" i="31" s="1"/>
  <c r="V273" i="31"/>
  <c r="W273" i="31" s="1"/>
  <c r="U273" i="31"/>
  <c r="C273" i="31"/>
  <c r="D273" i="31" s="1"/>
  <c r="B273" i="31"/>
  <c r="X246" i="31"/>
  <c r="Y246" i="31" s="1"/>
  <c r="V280" i="31"/>
  <c r="U280" i="31"/>
  <c r="C280" i="31"/>
  <c r="X245" i="31"/>
  <c r="Z245" i="31" s="1"/>
  <c r="V279" i="31"/>
  <c r="W279" i="31" s="1"/>
  <c r="U279" i="31"/>
  <c r="C279" i="31"/>
  <c r="D279" i="31" s="1"/>
  <c r="B279" i="31"/>
  <c r="X26" i="31"/>
  <c r="Y26" i="31" s="1"/>
  <c r="V26" i="31"/>
  <c r="U26" i="31"/>
  <c r="C26" i="31"/>
  <c r="X25" i="31"/>
  <c r="Y25" i="31" s="1"/>
  <c r="AA25" i="31" s="1"/>
  <c r="V25" i="31"/>
  <c r="W25" i="31" s="1"/>
  <c r="U25" i="31"/>
  <c r="C25" i="31"/>
  <c r="D25" i="31" s="1"/>
  <c r="X72" i="31"/>
  <c r="Y72" i="31" s="1"/>
  <c r="V72" i="31"/>
  <c r="U72" i="31"/>
  <c r="C72" i="31"/>
  <c r="X71" i="31"/>
  <c r="Z71" i="31" s="1"/>
  <c r="V71" i="31"/>
  <c r="W71" i="31" s="1"/>
  <c r="U71" i="31"/>
  <c r="C71" i="31"/>
  <c r="D71" i="31" s="1"/>
  <c r="B71" i="31"/>
  <c r="X344" i="31"/>
  <c r="Y344" i="31" s="1"/>
  <c r="V344" i="31"/>
  <c r="U344" i="31"/>
  <c r="C344" i="31"/>
  <c r="X343" i="31"/>
  <c r="Y343" i="31" s="1"/>
  <c r="AA343" i="31" s="1"/>
  <c r="V343" i="31"/>
  <c r="W343" i="31" s="1"/>
  <c r="U343" i="31"/>
  <c r="C343" i="31"/>
  <c r="D343" i="31" s="1"/>
  <c r="B343" i="31"/>
  <c r="X374" i="31"/>
  <c r="Y374" i="31" s="1"/>
  <c r="V376" i="31"/>
  <c r="U376" i="31"/>
  <c r="C376" i="31"/>
  <c r="X373" i="31"/>
  <c r="Y373" i="31" s="1"/>
  <c r="AA373" i="31" s="1"/>
  <c r="V375" i="31"/>
  <c r="W375" i="31" s="1"/>
  <c r="U375" i="31"/>
  <c r="C375" i="31"/>
  <c r="D375" i="31" s="1"/>
  <c r="B375" i="31"/>
  <c r="Y50" i="31"/>
  <c r="V50" i="31"/>
  <c r="U50" i="31"/>
  <c r="C50" i="31"/>
  <c r="Z49" i="31"/>
  <c r="V49" i="31"/>
  <c r="W49" i="31" s="1"/>
  <c r="U49" i="31"/>
  <c r="C49" i="31"/>
  <c r="D49" i="31" s="1"/>
  <c r="B49" i="31"/>
  <c r="Y20" i="31"/>
  <c r="V354" i="31"/>
  <c r="U354" i="31"/>
  <c r="C354" i="31"/>
  <c r="Z19" i="31"/>
  <c r="V353" i="31"/>
  <c r="W353" i="31" s="1"/>
  <c r="U353" i="31"/>
  <c r="C353" i="31"/>
  <c r="D353" i="31" s="1"/>
  <c r="B353" i="31"/>
  <c r="X356" i="31"/>
  <c r="Y356" i="31" s="1"/>
  <c r="V358" i="31"/>
  <c r="U358" i="31"/>
  <c r="C358" i="31"/>
  <c r="X355" i="31"/>
  <c r="Z355" i="31" s="1"/>
  <c r="V357" i="31"/>
  <c r="W357" i="31" s="1"/>
  <c r="U357" i="31"/>
  <c r="C357" i="31"/>
  <c r="D357" i="31" s="1"/>
  <c r="B357" i="31"/>
  <c r="X360" i="31"/>
  <c r="Y360" i="31" s="1"/>
  <c r="V364" i="31"/>
  <c r="U364" i="31"/>
  <c r="C364" i="31"/>
  <c r="X359" i="31"/>
  <c r="Z359" i="31" s="1"/>
  <c r="V363" i="31"/>
  <c r="W363" i="31" s="1"/>
  <c r="U363" i="31"/>
  <c r="C363" i="31"/>
  <c r="D363" i="31" s="1"/>
  <c r="Y32" i="31"/>
  <c r="V340" i="31"/>
  <c r="U340" i="31"/>
  <c r="C340" i="31"/>
  <c r="Z31" i="31"/>
  <c r="V339" i="31"/>
  <c r="W339" i="31" s="1"/>
  <c r="U339" i="31"/>
  <c r="C339" i="31"/>
  <c r="D339" i="31" s="1"/>
  <c r="B339" i="31"/>
  <c r="X210" i="31"/>
  <c r="Y210" i="31" s="1"/>
  <c r="V152" i="31"/>
  <c r="U152" i="31"/>
  <c r="C152" i="31"/>
  <c r="X209" i="31"/>
  <c r="Z209" i="31" s="1"/>
  <c r="V151" i="31"/>
  <c r="W151" i="31" s="1"/>
  <c r="U151" i="31"/>
  <c r="C151" i="31"/>
  <c r="D151" i="31" s="1"/>
  <c r="B151" i="31"/>
  <c r="X266" i="31"/>
  <c r="Y266" i="31" s="1"/>
  <c r="V158" i="31"/>
  <c r="U158" i="31"/>
  <c r="C158" i="31"/>
  <c r="X265" i="31"/>
  <c r="Y265" i="31" s="1"/>
  <c r="AA265" i="31" s="1"/>
  <c r="V157" i="31"/>
  <c r="W157" i="31" s="1"/>
  <c r="U157" i="31"/>
  <c r="C157" i="31"/>
  <c r="D157" i="31" s="1"/>
  <c r="B157" i="31"/>
  <c r="X212" i="31"/>
  <c r="Y212" i="31" s="1"/>
  <c r="V240" i="31"/>
  <c r="U240" i="31"/>
  <c r="C240" i="31"/>
  <c r="X211" i="31"/>
  <c r="Y211" i="31" s="1"/>
  <c r="AA211" i="31" s="1"/>
  <c r="V239" i="31"/>
  <c r="W239" i="31" s="1"/>
  <c r="U239" i="31"/>
  <c r="C239" i="31"/>
  <c r="D239" i="31" s="1"/>
  <c r="B239" i="31"/>
  <c r="X268" i="31"/>
  <c r="Y268" i="31" s="1"/>
  <c r="V270" i="31"/>
  <c r="U270" i="31"/>
  <c r="C270" i="31"/>
  <c r="X267" i="31"/>
  <c r="Z267" i="31" s="1"/>
  <c r="V269" i="31"/>
  <c r="W269" i="31" s="1"/>
  <c r="U269" i="31"/>
  <c r="C269" i="31"/>
  <c r="D269" i="31" s="1"/>
  <c r="B269" i="31"/>
  <c r="X254" i="31"/>
  <c r="Y254" i="31" s="1"/>
  <c r="V254" i="31"/>
  <c r="U254" i="31"/>
  <c r="C254" i="31"/>
  <c r="X253" i="31"/>
  <c r="Z253" i="31" s="1"/>
  <c r="V253" i="31"/>
  <c r="W253" i="31" s="1"/>
  <c r="U253" i="31"/>
  <c r="C253" i="31"/>
  <c r="D253" i="31" s="1"/>
  <c r="B253" i="31"/>
  <c r="X68" i="31"/>
  <c r="Y68" i="31" s="1"/>
  <c r="V70" i="31"/>
  <c r="U70" i="31"/>
  <c r="C70" i="31"/>
  <c r="X67" i="31"/>
  <c r="Z67" i="31" s="1"/>
  <c r="V69" i="31"/>
  <c r="W69" i="31" s="1"/>
  <c r="U69" i="31"/>
  <c r="C69" i="31"/>
  <c r="D69" i="31" s="1"/>
  <c r="X24" i="31"/>
  <c r="Y24" i="31" s="1"/>
  <c r="V24" i="31"/>
  <c r="U24" i="31"/>
  <c r="C24" i="31"/>
  <c r="X23" i="31"/>
  <c r="Y23" i="31" s="1"/>
  <c r="AA23" i="31" s="1"/>
  <c r="V23" i="31"/>
  <c r="W23" i="31" s="1"/>
  <c r="U23" i="31"/>
  <c r="C23" i="31"/>
  <c r="D23" i="31" s="1"/>
  <c r="X58" i="31"/>
  <c r="Y58" i="31" s="1"/>
  <c r="V348" i="31"/>
  <c r="U348" i="31"/>
  <c r="C348" i="31"/>
  <c r="X57" i="31"/>
  <c r="Z57" i="31" s="1"/>
  <c r="V347" i="31"/>
  <c r="W347" i="31" s="1"/>
  <c r="U347" i="31"/>
  <c r="C347" i="31"/>
  <c r="D347" i="31" s="1"/>
  <c r="B347" i="31"/>
  <c r="X364" i="31"/>
  <c r="Y364" i="31" s="1"/>
  <c r="V366" i="31"/>
  <c r="U366" i="31"/>
  <c r="C366" i="31"/>
  <c r="X363" i="31"/>
  <c r="Z363" i="31" s="1"/>
  <c r="V365" i="31"/>
  <c r="W365" i="31" s="1"/>
  <c r="U365" i="31"/>
  <c r="C365" i="31"/>
  <c r="D365" i="31" s="1"/>
  <c r="B365" i="31"/>
  <c r="X366" i="31"/>
  <c r="Y366" i="31" s="1"/>
  <c r="V368" i="31"/>
  <c r="U368" i="31"/>
  <c r="C368" i="31"/>
  <c r="X365" i="31"/>
  <c r="Y365" i="31" s="1"/>
  <c r="AA365" i="31" s="1"/>
  <c r="V367" i="31"/>
  <c r="W367" i="31" s="1"/>
  <c r="U367" i="31"/>
  <c r="C367" i="31"/>
  <c r="D367" i="31" s="1"/>
  <c r="B367" i="31"/>
  <c r="X118" i="31"/>
  <c r="Y118" i="31" s="1"/>
  <c r="V136" i="31"/>
  <c r="U136" i="31"/>
  <c r="C136" i="31"/>
  <c r="X117" i="31"/>
  <c r="Y117" i="31" s="1"/>
  <c r="AA117" i="31" s="1"/>
  <c r="V135" i="31"/>
  <c r="W135" i="31" s="1"/>
  <c r="U135" i="31"/>
  <c r="C135" i="31"/>
  <c r="D135" i="31" s="1"/>
  <c r="B135" i="31"/>
  <c r="X176" i="31"/>
  <c r="Y176" i="31" s="1"/>
  <c r="V202" i="31"/>
  <c r="U202" i="31"/>
  <c r="C202" i="31"/>
  <c r="X175" i="31"/>
  <c r="Z175" i="31" s="1"/>
  <c r="V201" i="31"/>
  <c r="W201" i="31" s="1"/>
  <c r="U201" i="31"/>
  <c r="C201" i="31"/>
  <c r="D201" i="31" s="1"/>
  <c r="B201" i="31"/>
  <c r="X164" i="31"/>
  <c r="Y164" i="31" s="1"/>
  <c r="V196" i="31"/>
  <c r="U196" i="31"/>
  <c r="C196" i="31"/>
  <c r="X163" i="31"/>
  <c r="Z163" i="31" s="1"/>
  <c r="V195" i="31"/>
  <c r="W195" i="31" s="1"/>
  <c r="U195" i="31"/>
  <c r="C195" i="31"/>
  <c r="D195" i="31" s="1"/>
  <c r="B195" i="31"/>
  <c r="X168" i="31"/>
  <c r="Y168" i="31" s="1"/>
  <c r="V120" i="31"/>
  <c r="U120" i="31"/>
  <c r="C120" i="31"/>
  <c r="X167" i="31"/>
  <c r="Z167" i="31" s="1"/>
  <c r="V119" i="31"/>
  <c r="W119" i="31" s="1"/>
  <c r="U119" i="31"/>
  <c r="C119" i="31"/>
  <c r="D119" i="31" s="1"/>
  <c r="B119" i="31"/>
  <c r="X228" i="31"/>
  <c r="Y228" i="31" s="1"/>
  <c r="V228" i="31"/>
  <c r="U228" i="31"/>
  <c r="C228" i="31"/>
  <c r="X227" i="31"/>
  <c r="Z227" i="31" s="1"/>
  <c r="V227" i="31"/>
  <c r="W227" i="31" s="1"/>
  <c r="U227" i="31"/>
  <c r="C227" i="31"/>
  <c r="D227" i="31" s="1"/>
  <c r="B227" i="31"/>
  <c r="X22" i="31"/>
  <c r="Y22" i="31" s="1"/>
  <c r="V22" i="31"/>
  <c r="U22" i="31"/>
  <c r="C22" i="31"/>
  <c r="X21" i="31"/>
  <c r="Y21" i="31" s="1"/>
  <c r="AA21" i="31" s="1"/>
  <c r="V21" i="31"/>
  <c r="W21" i="31" s="1"/>
  <c r="U21" i="31"/>
  <c r="C21" i="31"/>
  <c r="D21" i="31" s="1"/>
  <c r="X104" i="31"/>
  <c r="Y104" i="31" s="1"/>
  <c r="V104" i="31"/>
  <c r="U104" i="31"/>
  <c r="C104" i="31"/>
  <c r="X103" i="31"/>
  <c r="Z103" i="31" s="1"/>
  <c r="V103" i="31"/>
  <c r="W103" i="31" s="1"/>
  <c r="U103" i="31"/>
  <c r="C103" i="31"/>
  <c r="D103" i="31" s="1"/>
  <c r="X18" i="31"/>
  <c r="Y18" i="31" s="1"/>
  <c r="V20" i="31"/>
  <c r="U20" i="31"/>
  <c r="C20" i="31"/>
  <c r="X17" i="31"/>
  <c r="Z17" i="31" s="1"/>
  <c r="V19" i="31"/>
  <c r="W19" i="31" s="1"/>
  <c r="U19" i="31"/>
  <c r="C19" i="31"/>
  <c r="D19" i="31" s="1"/>
  <c r="B19" i="31"/>
  <c r="X282" i="31"/>
  <c r="Y282" i="31" s="1"/>
  <c r="V282" i="31"/>
  <c r="U282" i="31"/>
  <c r="C282" i="31"/>
  <c r="X281" i="31"/>
  <c r="Y281" i="31" s="1"/>
  <c r="AA281" i="31" s="1"/>
  <c r="V281" i="31"/>
  <c r="W281" i="31" s="1"/>
  <c r="U281" i="31"/>
  <c r="C281" i="31"/>
  <c r="D281" i="31" s="1"/>
  <c r="B281" i="31"/>
  <c r="Y334" i="31"/>
  <c r="V334" i="31"/>
  <c r="U334" i="31"/>
  <c r="C334" i="31"/>
  <c r="Z333" i="31"/>
  <c r="Y333" i="31"/>
  <c r="AA333" i="31" s="1"/>
  <c r="V333" i="31"/>
  <c r="W333" i="31" s="1"/>
  <c r="U333" i="31"/>
  <c r="C333" i="31"/>
  <c r="D333" i="31" s="1"/>
  <c r="B333" i="31"/>
  <c r="X298" i="31"/>
  <c r="Y298" i="31" s="1"/>
  <c r="V110" i="31"/>
  <c r="U110" i="31"/>
  <c r="C110" i="31"/>
  <c r="X297" i="31"/>
  <c r="Z297" i="31" s="1"/>
  <c r="V109" i="31"/>
  <c r="W109" i="31" s="1"/>
  <c r="U109" i="31"/>
  <c r="C109" i="31"/>
  <c r="D109" i="31" s="1"/>
  <c r="B109" i="31"/>
  <c r="X248" i="31"/>
  <c r="Y248" i="31" s="1"/>
  <c r="V266" i="31"/>
  <c r="U266" i="31"/>
  <c r="C266" i="31"/>
  <c r="X247" i="31"/>
  <c r="Z247" i="31" s="1"/>
  <c r="V265" i="31"/>
  <c r="W265" i="31" s="1"/>
  <c r="U265" i="31"/>
  <c r="C265" i="31"/>
  <c r="D265" i="31" s="1"/>
  <c r="B265" i="31"/>
  <c r="X116" i="31"/>
  <c r="Y116" i="31" s="1"/>
  <c r="V116" i="31"/>
  <c r="U116" i="31"/>
  <c r="C116" i="31"/>
  <c r="X115" i="31"/>
  <c r="Z115" i="31" s="1"/>
  <c r="V115" i="31"/>
  <c r="W115" i="31" s="1"/>
  <c r="U115" i="31"/>
  <c r="C115" i="31"/>
  <c r="D115" i="31" s="1"/>
  <c r="B115" i="31"/>
  <c r="Y48" i="31"/>
  <c r="V48" i="31"/>
  <c r="U48" i="31"/>
  <c r="C48" i="31"/>
  <c r="Z47" i="31"/>
  <c r="Y47" i="31"/>
  <c r="AA47" i="31" s="1"/>
  <c r="V47" i="31"/>
  <c r="W47" i="31" s="1"/>
  <c r="U47" i="31"/>
  <c r="C47" i="31"/>
  <c r="D47" i="31" s="1"/>
  <c r="B47" i="31"/>
  <c r="X16" i="31"/>
  <c r="Y16" i="31" s="1"/>
  <c r="V18" i="31"/>
  <c r="U18" i="31"/>
  <c r="C18" i="31"/>
  <c r="X15" i="31"/>
  <c r="Y15" i="31" s="1"/>
  <c r="AA15" i="31" s="1"/>
  <c r="V17" i="31"/>
  <c r="W17" i="31" s="1"/>
  <c r="U17" i="31"/>
  <c r="C17" i="31"/>
  <c r="D17" i="31" s="1"/>
  <c r="B17" i="31"/>
  <c r="X328" i="31"/>
  <c r="Y328" i="31" s="1"/>
  <c r="V332" i="31"/>
  <c r="U332" i="31"/>
  <c r="C332" i="31"/>
  <c r="X327" i="31"/>
  <c r="Z327" i="31" s="1"/>
  <c r="V331" i="31"/>
  <c r="W331" i="31" s="1"/>
  <c r="U331" i="31"/>
  <c r="C331" i="31"/>
  <c r="D331" i="31" s="1"/>
  <c r="X166" i="31"/>
  <c r="Y166" i="31" s="1"/>
  <c r="V166" i="31"/>
  <c r="U166" i="31"/>
  <c r="C166" i="31"/>
  <c r="X165" i="31"/>
  <c r="Z165" i="31" s="1"/>
  <c r="V165" i="31"/>
  <c r="W165" i="31" s="1"/>
  <c r="U165" i="31"/>
  <c r="C165" i="31"/>
  <c r="D165" i="31" s="1"/>
  <c r="B165" i="31"/>
  <c r="X14" i="31"/>
  <c r="Y14" i="31" s="1"/>
  <c r="V16" i="31"/>
  <c r="U16" i="31"/>
  <c r="C16" i="31"/>
  <c r="X13" i="31"/>
  <c r="Y13" i="31" s="1"/>
  <c r="AA13" i="31" s="1"/>
  <c r="V15" i="31"/>
  <c r="W15" i="31" s="1"/>
  <c r="U15" i="31"/>
  <c r="C15" i="31"/>
  <c r="D15" i="31" s="1"/>
  <c r="B15" i="31"/>
  <c r="X218" i="31"/>
  <c r="Y218" i="31" s="1"/>
  <c r="V242" i="31"/>
  <c r="U242" i="31"/>
  <c r="C242" i="31"/>
  <c r="X217" i="31"/>
  <c r="Z217" i="31" s="1"/>
  <c r="V241" i="31"/>
  <c r="W241" i="31" s="1"/>
  <c r="U241" i="31"/>
  <c r="C241" i="31"/>
  <c r="D241" i="31" s="1"/>
  <c r="X272" i="31"/>
  <c r="Y272" i="31" s="1"/>
  <c r="V272" i="31"/>
  <c r="U272" i="31"/>
  <c r="C272" i="31"/>
  <c r="X271" i="31"/>
  <c r="Y271" i="31" s="1"/>
  <c r="AA271" i="31" s="1"/>
  <c r="V271" i="31"/>
  <c r="W271" i="31" s="1"/>
  <c r="U271" i="31"/>
  <c r="C271" i="31"/>
  <c r="D271" i="31" s="1"/>
  <c r="B271" i="31"/>
  <c r="X182" i="31"/>
  <c r="Y182" i="31" s="1"/>
  <c r="V182" i="31"/>
  <c r="U182" i="31"/>
  <c r="C182" i="31"/>
  <c r="X181" i="31"/>
  <c r="Y181" i="31" s="1"/>
  <c r="AA181" i="31" s="1"/>
  <c r="V181" i="31"/>
  <c r="W181" i="31" s="1"/>
  <c r="U181" i="31"/>
  <c r="C181" i="31"/>
  <c r="D181" i="31" s="1"/>
  <c r="B181" i="31"/>
  <c r="X180" i="31"/>
  <c r="Y180" i="31" s="1"/>
  <c r="V180" i="31"/>
  <c r="U180" i="31"/>
  <c r="C180" i="31"/>
  <c r="X179" i="31"/>
  <c r="Z179" i="31" s="1"/>
  <c r="V179" i="31"/>
  <c r="W179" i="31" s="1"/>
  <c r="U179" i="31"/>
  <c r="C179" i="31"/>
  <c r="D179" i="31" s="1"/>
  <c r="B179" i="31"/>
  <c r="X192" i="31"/>
  <c r="Y192" i="31" s="1"/>
  <c r="V192" i="31"/>
  <c r="U192" i="31"/>
  <c r="C192" i="31"/>
  <c r="X191" i="31"/>
  <c r="V191" i="31"/>
  <c r="W191" i="31" s="1"/>
  <c r="U191" i="31"/>
  <c r="C191" i="31"/>
  <c r="D191" i="31" s="1"/>
  <c r="B191" i="31"/>
  <c r="X186" i="31"/>
  <c r="Y186" i="31" s="1"/>
  <c r="V186" i="31"/>
  <c r="U186" i="31"/>
  <c r="C186" i="31"/>
  <c r="X185" i="31"/>
  <c r="Z185" i="31" s="1"/>
  <c r="V185" i="31"/>
  <c r="W185" i="31" s="1"/>
  <c r="U185" i="31"/>
  <c r="C185" i="31"/>
  <c r="D185" i="31" s="1"/>
  <c r="B185" i="31"/>
  <c r="X318" i="31"/>
  <c r="Y318" i="31" s="1"/>
  <c r="V318" i="31"/>
  <c r="U318" i="31"/>
  <c r="C318" i="31"/>
  <c r="X317" i="31"/>
  <c r="Z317" i="31" s="1"/>
  <c r="V317" i="31"/>
  <c r="W317" i="31" s="1"/>
  <c r="U317" i="31"/>
  <c r="C317" i="31"/>
  <c r="D317" i="31" s="1"/>
  <c r="B317" i="31"/>
  <c r="X316" i="31"/>
  <c r="Y316" i="31" s="1"/>
  <c r="V316" i="31"/>
  <c r="U316" i="31"/>
  <c r="C316" i="31"/>
  <c r="X315" i="31"/>
  <c r="Z315" i="31" s="1"/>
  <c r="V315" i="31"/>
  <c r="W315" i="31" s="1"/>
  <c r="U315" i="31"/>
  <c r="C315" i="31"/>
  <c r="D315" i="31" s="1"/>
  <c r="B315" i="31"/>
  <c r="X314" i="31"/>
  <c r="Y314" i="31" s="1"/>
  <c r="V314" i="31"/>
  <c r="U314" i="31"/>
  <c r="C314" i="31"/>
  <c r="X313" i="31"/>
  <c r="Z313" i="31" s="1"/>
  <c r="V313" i="31"/>
  <c r="W313" i="31" s="1"/>
  <c r="U313" i="31"/>
  <c r="C313" i="31"/>
  <c r="D313" i="31" s="1"/>
  <c r="B313" i="31"/>
  <c r="X312" i="31"/>
  <c r="Y312" i="31" s="1"/>
  <c r="V312" i="31"/>
  <c r="U312" i="31"/>
  <c r="C312" i="31"/>
  <c r="X311" i="31"/>
  <c r="Y311" i="31" s="1"/>
  <c r="AA311" i="31" s="1"/>
  <c r="V311" i="31"/>
  <c r="W311" i="31" s="1"/>
  <c r="U311" i="31"/>
  <c r="C311" i="31"/>
  <c r="D311" i="31" s="1"/>
  <c r="B311" i="31"/>
  <c r="X310" i="31"/>
  <c r="Y310" i="31" s="1"/>
  <c r="V310" i="31"/>
  <c r="U310" i="31"/>
  <c r="C310" i="31"/>
  <c r="X309" i="31"/>
  <c r="Y309" i="31" s="1"/>
  <c r="AA309" i="31" s="1"/>
  <c r="V309" i="31"/>
  <c r="W309" i="31" s="1"/>
  <c r="U309" i="31"/>
  <c r="C309" i="31"/>
  <c r="D309" i="31" s="1"/>
  <c r="B309" i="31"/>
  <c r="X308" i="31"/>
  <c r="Y308" i="31" s="1"/>
  <c r="V308" i="31"/>
  <c r="U308" i="31"/>
  <c r="C308" i="31"/>
  <c r="X307" i="31"/>
  <c r="Z307" i="31" s="1"/>
  <c r="V307" i="31"/>
  <c r="W307" i="31" s="1"/>
  <c r="U307" i="31"/>
  <c r="C307" i="31"/>
  <c r="D307" i="31" s="1"/>
  <c r="B307" i="31"/>
  <c r="X306" i="31"/>
  <c r="Y306" i="31" s="1"/>
  <c r="V306" i="31"/>
  <c r="U306" i="31"/>
  <c r="C306" i="31"/>
  <c r="X305" i="31"/>
  <c r="V305" i="31"/>
  <c r="W305" i="31" s="1"/>
  <c r="U305" i="31"/>
  <c r="C305" i="31"/>
  <c r="D305" i="31" s="1"/>
  <c r="B305" i="31"/>
  <c r="X304" i="31"/>
  <c r="Y304" i="31" s="1"/>
  <c r="V304" i="31"/>
  <c r="U304" i="31"/>
  <c r="C304" i="31"/>
  <c r="X303" i="31"/>
  <c r="Z303" i="31" s="1"/>
  <c r="V303" i="31"/>
  <c r="W303" i="31" s="1"/>
  <c r="U303" i="31"/>
  <c r="C303" i="31"/>
  <c r="D303" i="31" s="1"/>
  <c r="B303" i="31"/>
  <c r="X302" i="31"/>
  <c r="Y302" i="31" s="1"/>
  <c r="V302" i="31"/>
  <c r="U302" i="31"/>
  <c r="C302" i="31"/>
  <c r="X301" i="31"/>
  <c r="Z301" i="31" s="1"/>
  <c r="V301" i="31"/>
  <c r="W301" i="31" s="1"/>
  <c r="U301" i="31"/>
  <c r="C301" i="31"/>
  <c r="D301" i="31" s="1"/>
  <c r="B301" i="31"/>
  <c r="X300" i="31"/>
  <c r="Y300" i="31" s="1"/>
  <c r="V300" i="31"/>
  <c r="U300" i="31"/>
  <c r="C300" i="31"/>
  <c r="X299" i="31"/>
  <c r="Z299" i="31" s="1"/>
  <c r="V299" i="31"/>
  <c r="W299" i="31" s="1"/>
  <c r="U299" i="31"/>
  <c r="C299" i="31"/>
  <c r="D299" i="31" s="1"/>
  <c r="B299" i="31"/>
  <c r="X288" i="31"/>
  <c r="Y288" i="31" s="1"/>
  <c r="V298" i="31"/>
  <c r="U298" i="31"/>
  <c r="C298" i="31"/>
  <c r="X287" i="31"/>
  <c r="Z287" i="31" s="1"/>
  <c r="V297" i="31"/>
  <c r="W297" i="31" s="1"/>
  <c r="U297" i="31"/>
  <c r="C297" i="31"/>
  <c r="D297" i="31" s="1"/>
  <c r="B297" i="31"/>
  <c r="X284" i="31"/>
  <c r="Y284" i="31" s="1"/>
  <c r="V296" i="31"/>
  <c r="U296" i="31"/>
  <c r="C296" i="31"/>
  <c r="X283" i="31"/>
  <c r="Y283" i="31" s="1"/>
  <c r="AA283" i="31" s="1"/>
  <c r="V295" i="31"/>
  <c r="W295" i="31" s="1"/>
  <c r="U295" i="31"/>
  <c r="C295" i="31"/>
  <c r="D295" i="31" s="1"/>
  <c r="B295" i="31"/>
  <c r="X280" i="31"/>
  <c r="Y280" i="31" s="1"/>
  <c r="V294" i="31"/>
  <c r="U294" i="31"/>
  <c r="C294" i="31"/>
  <c r="X279" i="31"/>
  <c r="Y279" i="31" s="1"/>
  <c r="AA279" i="31" s="1"/>
  <c r="V293" i="31"/>
  <c r="W293" i="31" s="1"/>
  <c r="U293" i="31"/>
  <c r="C293" i="31"/>
  <c r="D293" i="31" s="1"/>
  <c r="B293" i="31"/>
  <c r="X290" i="31"/>
  <c r="Y290" i="31" s="1"/>
  <c r="V290" i="31"/>
  <c r="U290" i="31"/>
  <c r="C290" i="31"/>
  <c r="X289" i="31"/>
  <c r="Z289" i="31" s="1"/>
  <c r="V289" i="31"/>
  <c r="W289" i="31" s="1"/>
  <c r="U289" i="31"/>
  <c r="C289" i="31"/>
  <c r="D289" i="31" s="1"/>
  <c r="B289" i="31"/>
  <c r="X276" i="31"/>
  <c r="Y276" i="31" s="1"/>
  <c r="V292" i="31"/>
  <c r="U292" i="31"/>
  <c r="C292" i="31"/>
  <c r="X275" i="31"/>
  <c r="V291" i="31"/>
  <c r="W291" i="31" s="1"/>
  <c r="U291" i="31"/>
  <c r="C291" i="31"/>
  <c r="D291" i="31" s="1"/>
  <c r="B291" i="31"/>
  <c r="X1172" i="31"/>
  <c r="Y1172" i="31" s="1"/>
  <c r="V1172" i="31"/>
  <c r="U1172" i="31"/>
  <c r="C1172" i="31"/>
  <c r="X1171" i="31"/>
  <c r="Z1171" i="31" s="1"/>
  <c r="V1171" i="31"/>
  <c r="W1171" i="31" s="1"/>
  <c r="U1171" i="31"/>
  <c r="C1171" i="31"/>
  <c r="D1171" i="31" s="1"/>
  <c r="B1171" i="31"/>
  <c r="X1114" i="31"/>
  <c r="Y1114" i="31" s="1"/>
  <c r="V1114" i="31"/>
  <c r="U1114" i="31"/>
  <c r="C1114" i="31"/>
  <c r="X1113" i="31"/>
  <c r="Z1113" i="31" s="1"/>
  <c r="V1113" i="31"/>
  <c r="W1113" i="31" s="1"/>
  <c r="U1113" i="31"/>
  <c r="C1113" i="31"/>
  <c r="D1113" i="31" s="1"/>
  <c r="B1113" i="31"/>
  <c r="X1112" i="31"/>
  <c r="Y1112" i="31" s="1"/>
  <c r="V1112" i="31"/>
  <c r="U1112" i="31"/>
  <c r="C1112" i="31"/>
  <c r="X1111" i="31"/>
  <c r="Z1111" i="31" s="1"/>
  <c r="V1111" i="31"/>
  <c r="W1111" i="31" s="1"/>
  <c r="U1111" i="31"/>
  <c r="C1111" i="31"/>
  <c r="D1111" i="31" s="1"/>
  <c r="B1111" i="31"/>
  <c r="X1110" i="31"/>
  <c r="Y1110" i="31" s="1"/>
  <c r="V1110" i="31"/>
  <c r="U1110" i="31"/>
  <c r="C1110" i="31"/>
  <c r="X1109" i="31"/>
  <c r="Z1109" i="31" s="1"/>
  <c r="V1109" i="31"/>
  <c r="W1109" i="31" s="1"/>
  <c r="U1109" i="31"/>
  <c r="C1109" i="31"/>
  <c r="D1109" i="31" s="1"/>
  <c r="B1109" i="31"/>
  <c r="X1108" i="31"/>
  <c r="Y1108" i="31" s="1"/>
  <c r="V1108" i="31"/>
  <c r="U1108" i="31"/>
  <c r="C1108" i="31"/>
  <c r="X1107" i="31"/>
  <c r="Y1107" i="31" s="1"/>
  <c r="AA1107" i="31" s="1"/>
  <c r="V1107" i="31"/>
  <c r="W1107" i="31" s="1"/>
  <c r="U1107" i="31"/>
  <c r="C1107" i="31"/>
  <c r="D1107" i="31" s="1"/>
  <c r="B1107" i="31"/>
  <c r="X1106" i="31"/>
  <c r="Y1106" i="31" s="1"/>
  <c r="V1106" i="31"/>
  <c r="U1106" i="31"/>
  <c r="C1106" i="31"/>
  <c r="X1105" i="31"/>
  <c r="Y1105" i="31" s="1"/>
  <c r="AA1105" i="31" s="1"/>
  <c r="V1105" i="31"/>
  <c r="W1105" i="31" s="1"/>
  <c r="U1105" i="31"/>
  <c r="C1105" i="31"/>
  <c r="D1105" i="31" s="1"/>
  <c r="B1105" i="31"/>
  <c r="X1104" i="31"/>
  <c r="Y1104" i="31" s="1"/>
  <c r="V1104" i="31"/>
  <c r="U1104" i="31"/>
  <c r="C1104" i="31"/>
  <c r="X1103" i="31"/>
  <c r="Z1103" i="31" s="1"/>
  <c r="V1103" i="31"/>
  <c r="W1103" i="31" s="1"/>
  <c r="U1103" i="31"/>
  <c r="C1103" i="31"/>
  <c r="D1103" i="31" s="1"/>
  <c r="B1103" i="31"/>
  <c r="X1102" i="31"/>
  <c r="Y1102" i="31" s="1"/>
  <c r="V1102" i="31"/>
  <c r="U1102" i="31"/>
  <c r="C1102" i="31"/>
  <c r="X1101" i="31"/>
  <c r="V1101" i="31"/>
  <c r="W1101" i="31" s="1"/>
  <c r="U1101" i="31"/>
  <c r="C1101" i="31"/>
  <c r="D1101" i="31" s="1"/>
  <c r="B1101" i="31"/>
  <c r="X1100" i="31"/>
  <c r="Y1100" i="31" s="1"/>
  <c r="V1100" i="31"/>
  <c r="U1100" i="31"/>
  <c r="C1100" i="31"/>
  <c r="X1099" i="31"/>
  <c r="Z1099" i="31" s="1"/>
  <c r="V1099" i="31"/>
  <c r="W1099" i="31" s="1"/>
  <c r="U1099" i="31"/>
  <c r="C1099" i="31"/>
  <c r="D1099" i="31" s="1"/>
  <c r="B1099" i="31"/>
  <c r="X1098" i="31"/>
  <c r="Y1098" i="31" s="1"/>
  <c r="V1098" i="31"/>
  <c r="U1098" i="31"/>
  <c r="C1098" i="31"/>
  <c r="X1097" i="31"/>
  <c r="Y1097" i="31" s="1"/>
  <c r="AA1097" i="31" s="1"/>
  <c r="V1097" i="31"/>
  <c r="W1097" i="31" s="1"/>
  <c r="U1097" i="31"/>
  <c r="C1097" i="31"/>
  <c r="D1097" i="31" s="1"/>
  <c r="B1097" i="31"/>
  <c r="X1096" i="31"/>
  <c r="Y1096" i="31" s="1"/>
  <c r="V1096" i="31"/>
  <c r="U1096" i="31"/>
  <c r="C1096" i="31"/>
  <c r="X1095" i="31"/>
  <c r="Z1095" i="31" s="1"/>
  <c r="V1095" i="31"/>
  <c r="W1095" i="31" s="1"/>
  <c r="U1095" i="31"/>
  <c r="C1095" i="31"/>
  <c r="D1095" i="31" s="1"/>
  <c r="B1095" i="31"/>
  <c r="X1094" i="31"/>
  <c r="Y1094" i="31" s="1"/>
  <c r="V1094" i="31"/>
  <c r="U1094" i="31"/>
  <c r="C1094" i="31"/>
  <c r="X1093" i="31"/>
  <c r="Z1093" i="31" s="1"/>
  <c r="V1093" i="31"/>
  <c r="W1093" i="31" s="1"/>
  <c r="U1093" i="31"/>
  <c r="C1093" i="31"/>
  <c r="D1093" i="31" s="1"/>
  <c r="B1093" i="31"/>
  <c r="X1092" i="31"/>
  <c r="Y1092" i="31" s="1"/>
  <c r="V1092" i="31"/>
  <c r="U1092" i="31"/>
  <c r="C1092" i="31"/>
  <c r="X1091" i="31"/>
  <c r="Z1091" i="31" s="1"/>
  <c r="V1091" i="31"/>
  <c r="W1091" i="31" s="1"/>
  <c r="U1091" i="31"/>
  <c r="C1091" i="31"/>
  <c r="D1091" i="31" s="1"/>
  <c r="B1091" i="31"/>
  <c r="X1090" i="31"/>
  <c r="Y1090" i="31" s="1"/>
  <c r="V1090" i="31"/>
  <c r="U1090" i="31"/>
  <c r="C1090" i="31"/>
  <c r="X1089" i="31"/>
  <c r="Y1089" i="31" s="1"/>
  <c r="AA1089" i="31" s="1"/>
  <c r="V1089" i="31"/>
  <c r="W1089" i="31" s="1"/>
  <c r="U1089" i="31"/>
  <c r="C1089" i="31"/>
  <c r="D1089" i="31" s="1"/>
  <c r="B1089" i="31"/>
  <c r="X1088" i="31"/>
  <c r="Y1088" i="31" s="1"/>
  <c r="V1088" i="31"/>
  <c r="U1088" i="31"/>
  <c r="C1088" i="31"/>
  <c r="X1087" i="31"/>
  <c r="Z1087" i="31" s="1"/>
  <c r="V1087" i="31"/>
  <c r="W1087" i="31" s="1"/>
  <c r="U1087" i="31"/>
  <c r="C1087" i="31"/>
  <c r="D1087" i="31" s="1"/>
  <c r="B1087" i="31"/>
  <c r="X1086" i="31"/>
  <c r="Y1086" i="31" s="1"/>
  <c r="V1086" i="31"/>
  <c r="U1086" i="31"/>
  <c r="C1086" i="31"/>
  <c r="X1085" i="31"/>
  <c r="Z1085" i="31" s="1"/>
  <c r="V1085" i="31"/>
  <c r="W1085" i="31" s="1"/>
  <c r="U1085" i="31"/>
  <c r="C1085" i="31"/>
  <c r="D1085" i="31" s="1"/>
  <c r="B1085" i="31"/>
  <c r="X1084" i="31"/>
  <c r="Y1084" i="31" s="1"/>
  <c r="V1084" i="31"/>
  <c r="U1084" i="31"/>
  <c r="C1084" i="31"/>
  <c r="X1083" i="31"/>
  <c r="Z1083" i="31" s="1"/>
  <c r="V1083" i="31"/>
  <c r="W1083" i="31" s="1"/>
  <c r="U1083" i="31"/>
  <c r="C1083" i="31"/>
  <c r="D1083" i="31" s="1"/>
  <c r="B1083" i="31"/>
  <c r="X1082" i="31"/>
  <c r="Y1082" i="31" s="1"/>
  <c r="V1082" i="31"/>
  <c r="U1082" i="31"/>
  <c r="C1082" i="31"/>
  <c r="X1081" i="31"/>
  <c r="Y1081" i="31" s="1"/>
  <c r="AA1081" i="31" s="1"/>
  <c r="V1081" i="31"/>
  <c r="W1081" i="31" s="1"/>
  <c r="U1081" i="31"/>
  <c r="C1081" i="31"/>
  <c r="D1081" i="31" s="1"/>
  <c r="B1081" i="31"/>
  <c r="X1080" i="31"/>
  <c r="Y1080" i="31" s="1"/>
  <c r="V1080" i="31"/>
  <c r="U1080" i="31"/>
  <c r="C1080" i="31"/>
  <c r="X1079" i="31"/>
  <c r="Z1079" i="31" s="1"/>
  <c r="V1079" i="31"/>
  <c r="W1079" i="31" s="1"/>
  <c r="U1079" i="31"/>
  <c r="C1079" i="31"/>
  <c r="D1079" i="31" s="1"/>
  <c r="B1079" i="31"/>
  <c r="X1078" i="31"/>
  <c r="Y1078" i="31" s="1"/>
  <c r="V1078" i="31"/>
  <c r="U1078" i="31"/>
  <c r="C1078" i="31"/>
  <c r="X1077" i="31"/>
  <c r="Z1077" i="31" s="1"/>
  <c r="V1077" i="31"/>
  <c r="W1077" i="31" s="1"/>
  <c r="U1077" i="31"/>
  <c r="C1077" i="31"/>
  <c r="D1077" i="31" s="1"/>
  <c r="B1077" i="31"/>
  <c r="X1076" i="31"/>
  <c r="Y1076" i="31" s="1"/>
  <c r="V1076" i="31"/>
  <c r="U1076" i="31"/>
  <c r="C1076" i="31"/>
  <c r="X1075" i="31"/>
  <c r="Z1075" i="31" s="1"/>
  <c r="V1075" i="31"/>
  <c r="W1075" i="31" s="1"/>
  <c r="U1075" i="31"/>
  <c r="C1075" i="31"/>
  <c r="D1075" i="31" s="1"/>
  <c r="B1075" i="31"/>
  <c r="X1074" i="31"/>
  <c r="Y1074" i="31" s="1"/>
  <c r="V1074" i="31"/>
  <c r="U1074" i="31"/>
  <c r="C1074" i="31"/>
  <c r="X1073" i="31"/>
  <c r="Z1073" i="31" s="1"/>
  <c r="V1073" i="31"/>
  <c r="W1073" i="31" s="1"/>
  <c r="U1073" i="31"/>
  <c r="C1073" i="31"/>
  <c r="D1073" i="31" s="1"/>
  <c r="B1073" i="31"/>
  <c r="X1072" i="31"/>
  <c r="Y1072" i="31" s="1"/>
  <c r="V1072" i="31"/>
  <c r="U1072" i="31"/>
  <c r="C1072" i="31"/>
  <c r="X1071" i="31"/>
  <c r="Y1071" i="31" s="1"/>
  <c r="AA1071" i="31" s="1"/>
  <c r="V1071" i="31"/>
  <c r="W1071" i="31" s="1"/>
  <c r="U1071" i="31"/>
  <c r="C1071" i="31"/>
  <c r="D1071" i="31" s="1"/>
  <c r="B1071" i="31"/>
  <c r="X1070" i="31"/>
  <c r="Y1070" i="31" s="1"/>
  <c r="V1070" i="31"/>
  <c r="U1070" i="31"/>
  <c r="C1070" i="31"/>
  <c r="X1069" i="31"/>
  <c r="Z1069" i="31" s="1"/>
  <c r="V1069" i="31"/>
  <c r="W1069" i="31" s="1"/>
  <c r="U1069" i="31"/>
  <c r="C1069" i="31"/>
  <c r="D1069" i="31" s="1"/>
  <c r="B1069" i="31"/>
  <c r="X1068" i="31"/>
  <c r="Y1068" i="31" s="1"/>
  <c r="V1068" i="31"/>
  <c r="U1068" i="31"/>
  <c r="C1068" i="31"/>
  <c r="X1067" i="31"/>
  <c r="Z1067" i="31" s="1"/>
  <c r="V1067" i="31"/>
  <c r="W1067" i="31" s="1"/>
  <c r="U1067" i="31"/>
  <c r="C1067" i="31"/>
  <c r="D1067" i="31" s="1"/>
  <c r="B1067" i="31"/>
  <c r="X1066" i="31"/>
  <c r="Y1066" i="31" s="1"/>
  <c r="V1066" i="31"/>
  <c r="U1066" i="31"/>
  <c r="C1066" i="31"/>
  <c r="X1065" i="31"/>
  <c r="Y1065" i="31" s="1"/>
  <c r="AA1065" i="31" s="1"/>
  <c r="V1065" i="31"/>
  <c r="W1065" i="31" s="1"/>
  <c r="U1065" i="31"/>
  <c r="C1065" i="31"/>
  <c r="D1065" i="31" s="1"/>
  <c r="B1065" i="31"/>
  <c r="X1064" i="31"/>
  <c r="Y1064" i="31" s="1"/>
  <c r="V1064" i="31"/>
  <c r="U1064" i="31"/>
  <c r="C1064" i="31"/>
  <c r="X1063" i="31"/>
  <c r="Z1063" i="31" s="1"/>
  <c r="V1063" i="31"/>
  <c r="W1063" i="31" s="1"/>
  <c r="U1063" i="31"/>
  <c r="C1063" i="31"/>
  <c r="D1063" i="31" s="1"/>
  <c r="B1063" i="31"/>
  <c r="X1062" i="31"/>
  <c r="Y1062" i="31" s="1"/>
  <c r="V1062" i="31"/>
  <c r="U1062" i="31"/>
  <c r="C1062" i="31"/>
  <c r="X1061" i="31"/>
  <c r="Z1061" i="31" s="1"/>
  <c r="V1061" i="31"/>
  <c r="W1061" i="31" s="1"/>
  <c r="U1061" i="31"/>
  <c r="C1061" i="31"/>
  <c r="D1061" i="31" s="1"/>
  <c r="B1061" i="31"/>
  <c r="X1060" i="31"/>
  <c r="Y1060" i="31" s="1"/>
  <c r="V1060" i="31"/>
  <c r="U1060" i="31"/>
  <c r="C1060" i="31"/>
  <c r="X1059" i="31"/>
  <c r="Z1059" i="31" s="1"/>
  <c r="V1059" i="31"/>
  <c r="W1059" i="31" s="1"/>
  <c r="U1059" i="31"/>
  <c r="C1059" i="31"/>
  <c r="D1059" i="31" s="1"/>
  <c r="B1059" i="31"/>
  <c r="X1058" i="31"/>
  <c r="Y1058" i="31" s="1"/>
  <c r="V1058" i="31"/>
  <c r="U1058" i="31"/>
  <c r="C1058" i="31"/>
  <c r="X1057" i="31"/>
  <c r="Z1057" i="31" s="1"/>
  <c r="V1057" i="31"/>
  <c r="W1057" i="31" s="1"/>
  <c r="U1057" i="31"/>
  <c r="C1057" i="31"/>
  <c r="D1057" i="31" s="1"/>
  <c r="B1057" i="31"/>
  <c r="X1056" i="31"/>
  <c r="Y1056" i="31" s="1"/>
  <c r="V1056" i="31"/>
  <c r="U1056" i="31"/>
  <c r="C1056" i="31"/>
  <c r="X1055" i="31"/>
  <c r="Z1055" i="31" s="1"/>
  <c r="V1055" i="31"/>
  <c r="W1055" i="31" s="1"/>
  <c r="U1055" i="31"/>
  <c r="C1055" i="31"/>
  <c r="D1055" i="31" s="1"/>
  <c r="B1055" i="31"/>
  <c r="X1054" i="31"/>
  <c r="Y1054" i="31" s="1"/>
  <c r="V1054" i="31"/>
  <c r="U1054" i="31"/>
  <c r="C1054" i="31"/>
  <c r="X1053" i="31"/>
  <c r="Z1053" i="31" s="1"/>
  <c r="V1053" i="31"/>
  <c r="W1053" i="31" s="1"/>
  <c r="U1053" i="31"/>
  <c r="C1053" i="31"/>
  <c r="D1053" i="31" s="1"/>
  <c r="B1053" i="31"/>
  <c r="X1052" i="31"/>
  <c r="Y1052" i="31" s="1"/>
  <c r="V1052" i="31"/>
  <c r="U1052" i="31"/>
  <c r="C1052" i="31"/>
  <c r="X1051" i="31"/>
  <c r="Z1051" i="31" s="1"/>
  <c r="V1051" i="31"/>
  <c r="W1051" i="31" s="1"/>
  <c r="U1051" i="31"/>
  <c r="C1051" i="31"/>
  <c r="D1051" i="31" s="1"/>
  <c r="B1051" i="31"/>
  <c r="X1050" i="31"/>
  <c r="Y1050" i="31" s="1"/>
  <c r="V1050" i="31"/>
  <c r="U1050" i="31"/>
  <c r="C1050" i="31"/>
  <c r="X1049" i="31"/>
  <c r="Y1049" i="31" s="1"/>
  <c r="AA1049" i="31" s="1"/>
  <c r="V1049" i="31"/>
  <c r="W1049" i="31" s="1"/>
  <c r="U1049" i="31"/>
  <c r="C1049" i="31"/>
  <c r="D1049" i="31" s="1"/>
  <c r="B1049" i="31"/>
  <c r="X1048" i="31"/>
  <c r="Y1048" i="31" s="1"/>
  <c r="V1048" i="31"/>
  <c r="U1048" i="31"/>
  <c r="C1048" i="31"/>
  <c r="X1047" i="31"/>
  <c r="Z1047" i="31" s="1"/>
  <c r="V1047" i="31"/>
  <c r="W1047" i="31" s="1"/>
  <c r="U1047" i="31"/>
  <c r="C1047" i="31"/>
  <c r="D1047" i="31" s="1"/>
  <c r="B1047" i="31"/>
  <c r="X1046" i="31"/>
  <c r="Y1046" i="31" s="1"/>
  <c r="V1046" i="31"/>
  <c r="U1046" i="31"/>
  <c r="C1046" i="31"/>
  <c r="X1045" i="31"/>
  <c r="Z1045" i="31" s="1"/>
  <c r="V1045" i="31"/>
  <c r="W1045" i="31" s="1"/>
  <c r="U1045" i="31"/>
  <c r="C1045" i="31"/>
  <c r="D1045" i="31" s="1"/>
  <c r="B1045" i="31"/>
  <c r="X1044" i="31"/>
  <c r="Y1044" i="31" s="1"/>
  <c r="V1044" i="31"/>
  <c r="U1044" i="31"/>
  <c r="C1044" i="31"/>
  <c r="X1043" i="31"/>
  <c r="Z1043" i="31" s="1"/>
  <c r="V1043" i="31"/>
  <c r="W1043" i="31" s="1"/>
  <c r="U1043" i="31"/>
  <c r="C1043" i="31"/>
  <c r="D1043" i="31" s="1"/>
  <c r="B1043" i="31"/>
  <c r="X1042" i="31"/>
  <c r="Y1042" i="31" s="1"/>
  <c r="V1042" i="31"/>
  <c r="U1042" i="31"/>
  <c r="C1042" i="31"/>
  <c r="X1041" i="31"/>
  <c r="Y1041" i="31" s="1"/>
  <c r="AA1041" i="31" s="1"/>
  <c r="V1041" i="31"/>
  <c r="W1041" i="31" s="1"/>
  <c r="U1041" i="31"/>
  <c r="C1041" i="31"/>
  <c r="D1041" i="31" s="1"/>
  <c r="B1041" i="31"/>
  <c r="X1040" i="31"/>
  <c r="Y1040" i="31" s="1"/>
  <c r="V1040" i="31"/>
  <c r="U1040" i="31"/>
  <c r="C1040" i="31"/>
  <c r="X1039" i="31"/>
  <c r="Z1039" i="31" s="1"/>
  <c r="V1039" i="31"/>
  <c r="W1039" i="31" s="1"/>
  <c r="U1039" i="31"/>
  <c r="C1039" i="31"/>
  <c r="D1039" i="31" s="1"/>
  <c r="B1039" i="31"/>
  <c r="X1038" i="31"/>
  <c r="Y1038" i="31" s="1"/>
  <c r="V1038" i="31"/>
  <c r="U1038" i="31"/>
  <c r="C1038" i="31"/>
  <c r="X1037" i="31"/>
  <c r="Z1037" i="31" s="1"/>
  <c r="V1037" i="31"/>
  <c r="W1037" i="31" s="1"/>
  <c r="U1037" i="31"/>
  <c r="C1037" i="31"/>
  <c r="D1037" i="31" s="1"/>
  <c r="B1037" i="31"/>
  <c r="X1036" i="31"/>
  <c r="Y1036" i="31" s="1"/>
  <c r="V1036" i="31"/>
  <c r="U1036" i="31"/>
  <c r="C1036" i="31"/>
  <c r="X1035" i="31"/>
  <c r="Z1035" i="31" s="1"/>
  <c r="V1035" i="31"/>
  <c r="W1035" i="31" s="1"/>
  <c r="U1035" i="31"/>
  <c r="C1035" i="31"/>
  <c r="D1035" i="31" s="1"/>
  <c r="B1035" i="31"/>
  <c r="X1034" i="31"/>
  <c r="Y1034" i="31" s="1"/>
  <c r="V1034" i="31"/>
  <c r="U1034" i="31"/>
  <c r="C1034" i="31"/>
  <c r="X1033" i="31"/>
  <c r="Y1033" i="31" s="1"/>
  <c r="AA1033" i="31" s="1"/>
  <c r="V1033" i="31"/>
  <c r="W1033" i="31" s="1"/>
  <c r="U1033" i="31"/>
  <c r="C1033" i="31"/>
  <c r="D1033" i="31" s="1"/>
  <c r="B1033" i="31"/>
  <c r="X1032" i="31"/>
  <c r="Y1032" i="31" s="1"/>
  <c r="V1032" i="31"/>
  <c r="U1032" i="31"/>
  <c r="C1032" i="31"/>
  <c r="X1031" i="31"/>
  <c r="Y1031" i="31" s="1"/>
  <c r="AA1031" i="31" s="1"/>
  <c r="V1031" i="31"/>
  <c r="W1031" i="31" s="1"/>
  <c r="U1031" i="31"/>
  <c r="C1031" i="31"/>
  <c r="D1031" i="31" s="1"/>
  <c r="B1031" i="31"/>
  <c r="X1030" i="31"/>
  <c r="Y1030" i="31" s="1"/>
  <c r="V1030" i="31"/>
  <c r="U1030" i="31"/>
  <c r="C1030" i="31"/>
  <c r="X1029" i="31"/>
  <c r="Z1029" i="31" s="1"/>
  <c r="V1029" i="31"/>
  <c r="W1029" i="31" s="1"/>
  <c r="U1029" i="31"/>
  <c r="C1029" i="31"/>
  <c r="D1029" i="31" s="1"/>
  <c r="B1029" i="31"/>
  <c r="X1028" i="31"/>
  <c r="Y1028" i="31" s="1"/>
  <c r="V1028" i="31"/>
  <c r="U1028" i="31"/>
  <c r="C1028" i="31"/>
  <c r="X1027" i="31"/>
  <c r="Z1027" i="31" s="1"/>
  <c r="V1027" i="31"/>
  <c r="W1027" i="31" s="1"/>
  <c r="U1027" i="31"/>
  <c r="C1027" i="31"/>
  <c r="D1027" i="31" s="1"/>
  <c r="B1027" i="31"/>
  <c r="X1026" i="31"/>
  <c r="Y1026" i="31" s="1"/>
  <c r="V1026" i="31"/>
  <c r="U1026" i="31"/>
  <c r="C1026" i="31"/>
  <c r="X1025" i="31"/>
  <c r="Z1025" i="31" s="1"/>
  <c r="V1025" i="31"/>
  <c r="W1025" i="31" s="1"/>
  <c r="U1025" i="31"/>
  <c r="C1025" i="31"/>
  <c r="D1025" i="31" s="1"/>
  <c r="B1025" i="31"/>
  <c r="X1024" i="31"/>
  <c r="Y1024" i="31" s="1"/>
  <c r="V1024" i="31"/>
  <c r="U1024" i="31"/>
  <c r="C1024" i="31"/>
  <c r="X1023" i="31"/>
  <c r="Z1023" i="31" s="1"/>
  <c r="V1023" i="31"/>
  <c r="W1023" i="31" s="1"/>
  <c r="U1023" i="31"/>
  <c r="C1023" i="31"/>
  <c r="D1023" i="31" s="1"/>
  <c r="B1023" i="31"/>
  <c r="X1022" i="31"/>
  <c r="Y1022" i="31" s="1"/>
  <c r="V1022" i="31"/>
  <c r="U1022" i="31"/>
  <c r="C1022" i="31"/>
  <c r="X1021" i="31"/>
  <c r="Z1021" i="31" s="1"/>
  <c r="V1021" i="31"/>
  <c r="W1021" i="31" s="1"/>
  <c r="U1021" i="31"/>
  <c r="C1021" i="31"/>
  <c r="D1021" i="31" s="1"/>
  <c r="B1021" i="31"/>
  <c r="X1020" i="31"/>
  <c r="Y1020" i="31" s="1"/>
  <c r="V1020" i="31"/>
  <c r="U1020" i="31"/>
  <c r="C1020" i="31"/>
  <c r="X1019" i="31"/>
  <c r="Z1019" i="31" s="1"/>
  <c r="V1019" i="31"/>
  <c r="W1019" i="31" s="1"/>
  <c r="U1019" i="31"/>
  <c r="C1019" i="31"/>
  <c r="D1019" i="31" s="1"/>
  <c r="B1019" i="31"/>
  <c r="X1018" i="31"/>
  <c r="Y1018" i="31" s="1"/>
  <c r="V1018" i="31"/>
  <c r="U1018" i="31"/>
  <c r="C1018" i="31"/>
  <c r="X1017" i="31"/>
  <c r="Y1017" i="31" s="1"/>
  <c r="AA1017" i="31" s="1"/>
  <c r="V1017" i="31"/>
  <c r="W1017" i="31" s="1"/>
  <c r="U1017" i="31"/>
  <c r="C1017" i="31"/>
  <c r="D1017" i="31" s="1"/>
  <c r="B1017" i="31"/>
  <c r="X1016" i="31"/>
  <c r="Y1016" i="31" s="1"/>
  <c r="V1016" i="31"/>
  <c r="U1016" i="31"/>
  <c r="C1016" i="31"/>
  <c r="X1015" i="31"/>
  <c r="Z1015" i="31" s="1"/>
  <c r="V1015" i="31"/>
  <c r="W1015" i="31" s="1"/>
  <c r="U1015" i="31"/>
  <c r="C1015" i="31"/>
  <c r="D1015" i="31" s="1"/>
  <c r="B1015" i="31"/>
  <c r="X1014" i="31"/>
  <c r="Y1014" i="31" s="1"/>
  <c r="V1014" i="31"/>
  <c r="U1014" i="31"/>
  <c r="C1014" i="31"/>
  <c r="X1013" i="31"/>
  <c r="Z1013" i="31" s="1"/>
  <c r="V1013" i="31"/>
  <c r="W1013" i="31" s="1"/>
  <c r="U1013" i="31"/>
  <c r="C1013" i="31"/>
  <c r="D1013" i="31" s="1"/>
  <c r="B1013" i="31"/>
  <c r="X1012" i="31"/>
  <c r="Y1012" i="31" s="1"/>
  <c r="V1012" i="31"/>
  <c r="U1012" i="31"/>
  <c r="C1012" i="31"/>
  <c r="X1011" i="31"/>
  <c r="Z1011" i="31" s="1"/>
  <c r="V1011" i="31"/>
  <c r="W1011" i="31" s="1"/>
  <c r="U1011" i="31"/>
  <c r="C1011" i="31"/>
  <c r="D1011" i="31" s="1"/>
  <c r="B1011" i="31"/>
  <c r="X1010" i="31"/>
  <c r="Y1010" i="31" s="1"/>
  <c r="V1010" i="31"/>
  <c r="U1010" i="31"/>
  <c r="C1010" i="31"/>
  <c r="X1009" i="31"/>
  <c r="Y1009" i="31" s="1"/>
  <c r="AA1009" i="31" s="1"/>
  <c r="V1009" i="31"/>
  <c r="W1009" i="31" s="1"/>
  <c r="U1009" i="31"/>
  <c r="C1009" i="31"/>
  <c r="D1009" i="31" s="1"/>
  <c r="B1009" i="31"/>
  <c r="X1008" i="31"/>
  <c r="Y1008" i="31" s="1"/>
  <c r="V1008" i="31"/>
  <c r="U1008" i="31"/>
  <c r="C1008" i="31"/>
  <c r="X1007" i="31"/>
  <c r="Y1007" i="31" s="1"/>
  <c r="AA1007" i="31" s="1"/>
  <c r="V1007" i="31"/>
  <c r="W1007" i="31" s="1"/>
  <c r="U1007" i="31"/>
  <c r="C1007" i="31"/>
  <c r="D1007" i="31" s="1"/>
  <c r="B1007" i="31"/>
  <c r="X1006" i="31"/>
  <c r="Y1006" i="31" s="1"/>
  <c r="V1006" i="31"/>
  <c r="U1006" i="31"/>
  <c r="C1006" i="31"/>
  <c r="X1005" i="31"/>
  <c r="Z1005" i="31" s="1"/>
  <c r="V1005" i="31"/>
  <c r="W1005" i="31" s="1"/>
  <c r="U1005" i="31"/>
  <c r="C1005" i="31"/>
  <c r="D1005" i="31" s="1"/>
  <c r="B1005" i="31"/>
  <c r="X1004" i="31"/>
  <c r="Y1004" i="31" s="1"/>
  <c r="V1004" i="31"/>
  <c r="U1004" i="31"/>
  <c r="C1004" i="31"/>
  <c r="X1003" i="31"/>
  <c r="Z1003" i="31" s="1"/>
  <c r="V1003" i="31"/>
  <c r="W1003" i="31" s="1"/>
  <c r="U1003" i="31"/>
  <c r="C1003" i="31"/>
  <c r="D1003" i="31" s="1"/>
  <c r="B1003" i="31"/>
  <c r="X1002" i="31"/>
  <c r="Y1002" i="31" s="1"/>
  <c r="V1002" i="31"/>
  <c r="U1002" i="31"/>
  <c r="C1002" i="31"/>
  <c r="X1001" i="31"/>
  <c r="Y1001" i="31" s="1"/>
  <c r="AA1001" i="31" s="1"/>
  <c r="V1001" i="31"/>
  <c r="W1001" i="31" s="1"/>
  <c r="U1001" i="31"/>
  <c r="C1001" i="31"/>
  <c r="D1001" i="31" s="1"/>
  <c r="B1001" i="31"/>
  <c r="X1000" i="31"/>
  <c r="Y1000" i="31" s="1"/>
  <c r="V1000" i="31"/>
  <c r="U1000" i="31"/>
  <c r="C1000" i="31"/>
  <c r="X999" i="31"/>
  <c r="Z999" i="31" s="1"/>
  <c r="V999" i="31"/>
  <c r="W999" i="31" s="1"/>
  <c r="U999" i="31"/>
  <c r="C999" i="31"/>
  <c r="D999" i="31" s="1"/>
  <c r="B999" i="31"/>
  <c r="X998" i="31"/>
  <c r="Y998" i="31" s="1"/>
  <c r="V998" i="31"/>
  <c r="U998" i="31"/>
  <c r="C998" i="31"/>
  <c r="X997" i="31"/>
  <c r="Z997" i="31" s="1"/>
  <c r="V997" i="31"/>
  <c r="W997" i="31" s="1"/>
  <c r="U997" i="31"/>
  <c r="C997" i="31"/>
  <c r="D997" i="31" s="1"/>
  <c r="B997" i="31"/>
  <c r="X996" i="31"/>
  <c r="Y996" i="31" s="1"/>
  <c r="V996" i="31"/>
  <c r="U996" i="31"/>
  <c r="C996" i="31"/>
  <c r="X995" i="31"/>
  <c r="Z995" i="31" s="1"/>
  <c r="V995" i="31"/>
  <c r="W995" i="31" s="1"/>
  <c r="U995" i="31"/>
  <c r="C995" i="31"/>
  <c r="D995" i="31" s="1"/>
  <c r="B995" i="31"/>
  <c r="X994" i="31"/>
  <c r="Y994" i="31" s="1"/>
  <c r="V994" i="31"/>
  <c r="U994" i="31"/>
  <c r="C994" i="31"/>
  <c r="X993" i="31"/>
  <c r="Z993" i="31" s="1"/>
  <c r="V993" i="31"/>
  <c r="W993" i="31" s="1"/>
  <c r="U993" i="31"/>
  <c r="C993" i="31"/>
  <c r="D993" i="31" s="1"/>
  <c r="B993" i="31"/>
  <c r="X992" i="31"/>
  <c r="Y992" i="31" s="1"/>
  <c r="V992" i="31"/>
  <c r="U992" i="31"/>
  <c r="C992" i="31"/>
  <c r="X991" i="31"/>
  <c r="Y991" i="31" s="1"/>
  <c r="AA991" i="31" s="1"/>
  <c r="V991" i="31"/>
  <c r="W991" i="31" s="1"/>
  <c r="U991" i="31"/>
  <c r="C991" i="31"/>
  <c r="D991" i="31" s="1"/>
  <c r="B991" i="31"/>
  <c r="X990" i="31"/>
  <c r="Y990" i="31" s="1"/>
  <c r="V990" i="31"/>
  <c r="U990" i="31"/>
  <c r="C990" i="31"/>
  <c r="X989" i="31"/>
  <c r="Z989" i="31" s="1"/>
  <c r="V989" i="31"/>
  <c r="W989" i="31" s="1"/>
  <c r="U989" i="31"/>
  <c r="C989" i="31"/>
  <c r="D989" i="31" s="1"/>
  <c r="B989" i="31"/>
  <c r="X988" i="31"/>
  <c r="Y988" i="31" s="1"/>
  <c r="V988" i="31"/>
  <c r="U988" i="31"/>
  <c r="C988" i="31"/>
  <c r="X987" i="31"/>
  <c r="Z987" i="31" s="1"/>
  <c r="V987" i="31"/>
  <c r="W987" i="31" s="1"/>
  <c r="U987" i="31"/>
  <c r="C987" i="31"/>
  <c r="D987" i="31" s="1"/>
  <c r="B987" i="31"/>
  <c r="X986" i="31"/>
  <c r="Y986" i="31" s="1"/>
  <c r="V986" i="31"/>
  <c r="U986" i="31"/>
  <c r="C986" i="31"/>
  <c r="X985" i="31"/>
  <c r="Y985" i="31" s="1"/>
  <c r="AA985" i="31" s="1"/>
  <c r="V985" i="31"/>
  <c r="W985" i="31" s="1"/>
  <c r="U985" i="31"/>
  <c r="C985" i="31"/>
  <c r="D985" i="31" s="1"/>
  <c r="B985" i="31"/>
  <c r="X984" i="31"/>
  <c r="Y984" i="31" s="1"/>
  <c r="V984" i="31"/>
  <c r="U984" i="31"/>
  <c r="C984" i="31"/>
  <c r="X983" i="31"/>
  <c r="Z983" i="31" s="1"/>
  <c r="V983" i="31"/>
  <c r="W983" i="31" s="1"/>
  <c r="U983" i="31"/>
  <c r="C983" i="31"/>
  <c r="D983" i="31" s="1"/>
  <c r="B983" i="31"/>
  <c r="X982" i="31"/>
  <c r="Y982" i="31" s="1"/>
  <c r="V982" i="31"/>
  <c r="U982" i="31"/>
  <c r="C982" i="31"/>
  <c r="X981" i="31"/>
  <c r="Z981" i="31" s="1"/>
  <c r="V981" i="31"/>
  <c r="W981" i="31" s="1"/>
  <c r="U981" i="31"/>
  <c r="C981" i="31"/>
  <c r="D981" i="31" s="1"/>
  <c r="B981" i="31"/>
  <c r="X980" i="31"/>
  <c r="Y980" i="31" s="1"/>
  <c r="V980" i="31"/>
  <c r="U980" i="31"/>
  <c r="C980" i="31"/>
  <c r="X979" i="31"/>
  <c r="Z979" i="31" s="1"/>
  <c r="V979" i="31"/>
  <c r="W979" i="31" s="1"/>
  <c r="U979" i="31"/>
  <c r="C979" i="31"/>
  <c r="D979" i="31" s="1"/>
  <c r="B979" i="31"/>
  <c r="X978" i="31"/>
  <c r="Y978" i="31" s="1"/>
  <c r="V978" i="31"/>
  <c r="U978" i="31"/>
  <c r="C978" i="31"/>
  <c r="X977" i="31"/>
  <c r="Z977" i="31" s="1"/>
  <c r="V977" i="31"/>
  <c r="W977" i="31" s="1"/>
  <c r="U977" i="31"/>
  <c r="C977" i="31"/>
  <c r="D977" i="31" s="1"/>
  <c r="B977" i="31"/>
  <c r="X976" i="31"/>
  <c r="Y976" i="31" s="1"/>
  <c r="V976" i="31"/>
  <c r="U976" i="31"/>
  <c r="C976" i="31"/>
  <c r="X975" i="31"/>
  <c r="Y975" i="31" s="1"/>
  <c r="AA975" i="31" s="1"/>
  <c r="V975" i="31"/>
  <c r="W975" i="31" s="1"/>
  <c r="U975" i="31"/>
  <c r="C975" i="31"/>
  <c r="D975" i="31" s="1"/>
  <c r="B975" i="31"/>
  <c r="X974" i="31"/>
  <c r="Y974" i="31" s="1"/>
  <c r="V974" i="31"/>
  <c r="U974" i="31"/>
  <c r="C974" i="31"/>
  <c r="X973" i="31"/>
  <c r="Z973" i="31" s="1"/>
  <c r="V973" i="31"/>
  <c r="W973" i="31" s="1"/>
  <c r="U973" i="31"/>
  <c r="C973" i="31"/>
  <c r="D973" i="31" s="1"/>
  <c r="B973" i="31"/>
  <c r="X972" i="31"/>
  <c r="Y972" i="31" s="1"/>
  <c r="V972" i="31"/>
  <c r="U972" i="31"/>
  <c r="C972" i="31"/>
  <c r="X971" i="31"/>
  <c r="Z971" i="31" s="1"/>
  <c r="V971" i="31"/>
  <c r="W971" i="31" s="1"/>
  <c r="U971" i="31"/>
  <c r="C971" i="31"/>
  <c r="D971" i="31" s="1"/>
  <c r="B971" i="31"/>
  <c r="X970" i="31"/>
  <c r="Y970" i="31" s="1"/>
  <c r="V970" i="31"/>
  <c r="U970" i="31"/>
  <c r="C970" i="31"/>
  <c r="X969" i="31"/>
  <c r="Y969" i="31" s="1"/>
  <c r="AA969" i="31" s="1"/>
  <c r="V969" i="31"/>
  <c r="W969" i="31" s="1"/>
  <c r="U969" i="31"/>
  <c r="C969" i="31"/>
  <c r="D969" i="31" s="1"/>
  <c r="B969" i="31"/>
  <c r="X968" i="31"/>
  <c r="Y968" i="31" s="1"/>
  <c r="V968" i="31"/>
  <c r="U968" i="31"/>
  <c r="C968" i="31"/>
  <c r="X967" i="31"/>
  <c r="Z967" i="31" s="1"/>
  <c r="V967" i="31"/>
  <c r="W967" i="31" s="1"/>
  <c r="U967" i="31"/>
  <c r="C967" i="31"/>
  <c r="D967" i="31" s="1"/>
  <c r="B967" i="31"/>
  <c r="X966" i="31"/>
  <c r="Y966" i="31" s="1"/>
  <c r="V966" i="31"/>
  <c r="U966" i="31"/>
  <c r="C966" i="31"/>
  <c r="X965" i="31"/>
  <c r="Z965" i="31" s="1"/>
  <c r="V965" i="31"/>
  <c r="W965" i="31" s="1"/>
  <c r="U965" i="31"/>
  <c r="C965" i="31"/>
  <c r="D965" i="31" s="1"/>
  <c r="B965" i="31"/>
  <c r="X964" i="31"/>
  <c r="Y964" i="31" s="1"/>
  <c r="V964" i="31"/>
  <c r="U964" i="31"/>
  <c r="C964" i="31"/>
  <c r="X963" i="31"/>
  <c r="Z963" i="31" s="1"/>
  <c r="V963" i="31"/>
  <c r="W963" i="31" s="1"/>
  <c r="U963" i="31"/>
  <c r="C963" i="31"/>
  <c r="D963" i="31" s="1"/>
  <c r="B963" i="31"/>
  <c r="X962" i="31"/>
  <c r="Y962" i="31" s="1"/>
  <c r="V962" i="31"/>
  <c r="U962" i="31"/>
  <c r="C962" i="31"/>
  <c r="X961" i="31"/>
  <c r="Y961" i="31" s="1"/>
  <c r="AA961" i="31" s="1"/>
  <c r="V961" i="31"/>
  <c r="W961" i="31" s="1"/>
  <c r="U961" i="31"/>
  <c r="C961" i="31"/>
  <c r="D961" i="31" s="1"/>
  <c r="B961" i="31"/>
  <c r="X960" i="31"/>
  <c r="Y960" i="31" s="1"/>
  <c r="V960" i="31"/>
  <c r="U960" i="31"/>
  <c r="C960" i="31"/>
  <c r="X959" i="31"/>
  <c r="Y959" i="31" s="1"/>
  <c r="AA959" i="31" s="1"/>
  <c r="V959" i="31"/>
  <c r="W959" i="31" s="1"/>
  <c r="U959" i="31"/>
  <c r="C959" i="31"/>
  <c r="D959" i="31" s="1"/>
  <c r="B959" i="31"/>
  <c r="X958" i="31"/>
  <c r="Y958" i="31" s="1"/>
  <c r="V958" i="31"/>
  <c r="U958" i="31"/>
  <c r="C958" i="31"/>
  <c r="X957" i="31"/>
  <c r="Z957" i="31" s="1"/>
  <c r="V957" i="31"/>
  <c r="W957" i="31" s="1"/>
  <c r="U957" i="31"/>
  <c r="C957" i="31"/>
  <c r="D957" i="31" s="1"/>
  <c r="B957" i="31"/>
  <c r="X956" i="31"/>
  <c r="Y956" i="31" s="1"/>
  <c r="V956" i="31"/>
  <c r="U956" i="31"/>
  <c r="C956" i="31"/>
  <c r="X955" i="31"/>
  <c r="Z955" i="31" s="1"/>
  <c r="V955" i="31"/>
  <c r="W955" i="31" s="1"/>
  <c r="U955" i="31"/>
  <c r="C955" i="31"/>
  <c r="D955" i="31" s="1"/>
  <c r="B955" i="31"/>
  <c r="X954" i="31"/>
  <c r="Y954" i="31" s="1"/>
  <c r="V954" i="31"/>
  <c r="U954" i="31"/>
  <c r="C954" i="31"/>
  <c r="X953" i="31"/>
  <c r="Y953" i="31" s="1"/>
  <c r="AA953" i="31" s="1"/>
  <c r="V953" i="31"/>
  <c r="W953" i="31" s="1"/>
  <c r="U953" i="31"/>
  <c r="C953" i="31"/>
  <c r="D953" i="31" s="1"/>
  <c r="B953" i="31"/>
  <c r="X952" i="31"/>
  <c r="Y952" i="31" s="1"/>
  <c r="V952" i="31"/>
  <c r="U952" i="31"/>
  <c r="C952" i="31"/>
  <c r="X951" i="31"/>
  <c r="Z951" i="31" s="1"/>
  <c r="V951" i="31"/>
  <c r="W951" i="31" s="1"/>
  <c r="U951" i="31"/>
  <c r="C951" i="31"/>
  <c r="D951" i="31" s="1"/>
  <c r="B951" i="31"/>
  <c r="X950" i="31"/>
  <c r="Y950" i="31" s="1"/>
  <c r="V950" i="31"/>
  <c r="U950" i="31"/>
  <c r="C950" i="31"/>
  <c r="X949" i="31"/>
  <c r="Z949" i="31" s="1"/>
  <c r="V949" i="31"/>
  <c r="W949" i="31" s="1"/>
  <c r="U949" i="31"/>
  <c r="C949" i="31"/>
  <c r="D949" i="31" s="1"/>
  <c r="B949" i="31"/>
  <c r="X948" i="31"/>
  <c r="Y948" i="31" s="1"/>
  <c r="V948" i="31"/>
  <c r="U948" i="31"/>
  <c r="C948" i="31"/>
  <c r="X947" i="31"/>
  <c r="Z947" i="31" s="1"/>
  <c r="V947" i="31"/>
  <c r="W947" i="31" s="1"/>
  <c r="U947" i="31"/>
  <c r="C947" i="31"/>
  <c r="D947" i="31" s="1"/>
  <c r="B947" i="31"/>
  <c r="X946" i="31"/>
  <c r="Y946" i="31" s="1"/>
  <c r="V946" i="31"/>
  <c r="U946" i="31"/>
  <c r="C946" i="31"/>
  <c r="X945" i="31"/>
  <c r="Z945" i="31" s="1"/>
  <c r="V945" i="31"/>
  <c r="W945" i="31" s="1"/>
  <c r="U945" i="31"/>
  <c r="C945" i="31"/>
  <c r="D945" i="31" s="1"/>
  <c r="B945" i="31"/>
  <c r="X944" i="31"/>
  <c r="Y944" i="31" s="1"/>
  <c r="V944" i="31"/>
  <c r="U944" i="31"/>
  <c r="C944" i="31"/>
  <c r="X943" i="31"/>
  <c r="Y943" i="31" s="1"/>
  <c r="AA943" i="31" s="1"/>
  <c r="V943" i="31"/>
  <c r="W943" i="31" s="1"/>
  <c r="U943" i="31"/>
  <c r="C943" i="31"/>
  <c r="D943" i="31" s="1"/>
  <c r="B943" i="31"/>
  <c r="X942" i="31"/>
  <c r="Y942" i="31" s="1"/>
  <c r="V942" i="31"/>
  <c r="U942" i="31"/>
  <c r="C942" i="31"/>
  <c r="X941" i="31"/>
  <c r="Z941" i="31" s="1"/>
  <c r="V941" i="31"/>
  <c r="W941" i="31" s="1"/>
  <c r="U941" i="31"/>
  <c r="C941" i="31"/>
  <c r="D941" i="31" s="1"/>
  <c r="B941" i="31"/>
  <c r="X940" i="31"/>
  <c r="Y940" i="31" s="1"/>
  <c r="V940" i="31"/>
  <c r="U940" i="31"/>
  <c r="C940" i="31"/>
  <c r="X939" i="31"/>
  <c r="Z939" i="31" s="1"/>
  <c r="V939" i="31"/>
  <c r="W939" i="31" s="1"/>
  <c r="U939" i="31"/>
  <c r="C939" i="31"/>
  <c r="D939" i="31" s="1"/>
  <c r="B939" i="31"/>
  <c r="X938" i="31"/>
  <c r="Y938" i="31" s="1"/>
  <c r="V938" i="31"/>
  <c r="U938" i="31"/>
  <c r="C938" i="31"/>
  <c r="X937" i="31"/>
  <c r="Y937" i="31" s="1"/>
  <c r="AA937" i="31" s="1"/>
  <c r="V937" i="31"/>
  <c r="W937" i="31" s="1"/>
  <c r="U937" i="31"/>
  <c r="C937" i="31"/>
  <c r="D937" i="31" s="1"/>
  <c r="B937" i="31"/>
  <c r="X936" i="31"/>
  <c r="Y936" i="31" s="1"/>
  <c r="V936" i="31"/>
  <c r="U936" i="31"/>
  <c r="C936" i="31"/>
  <c r="X935" i="31"/>
  <c r="Z935" i="31" s="1"/>
  <c r="V935" i="31"/>
  <c r="W935" i="31" s="1"/>
  <c r="U935" i="31"/>
  <c r="C935" i="31"/>
  <c r="D935" i="31" s="1"/>
  <c r="B935" i="31"/>
  <c r="X934" i="31"/>
  <c r="Y934" i="31" s="1"/>
  <c r="V934" i="31"/>
  <c r="U934" i="31"/>
  <c r="C934" i="31"/>
  <c r="X933" i="31"/>
  <c r="Z933" i="31" s="1"/>
  <c r="V933" i="31"/>
  <c r="W933" i="31" s="1"/>
  <c r="U933" i="31"/>
  <c r="C933" i="31"/>
  <c r="D933" i="31" s="1"/>
  <c r="B933" i="31"/>
  <c r="X932" i="31"/>
  <c r="Y932" i="31" s="1"/>
  <c r="V932" i="31"/>
  <c r="U932" i="31"/>
  <c r="C932" i="31"/>
  <c r="X931" i="31"/>
  <c r="Z931" i="31" s="1"/>
  <c r="V931" i="31"/>
  <c r="W931" i="31" s="1"/>
  <c r="U931" i="31"/>
  <c r="C931" i="31"/>
  <c r="D931" i="31" s="1"/>
  <c r="B931" i="31"/>
  <c r="X930" i="31"/>
  <c r="Y930" i="31" s="1"/>
  <c r="V930" i="31"/>
  <c r="U930" i="31"/>
  <c r="C930" i="31"/>
  <c r="X929" i="31"/>
  <c r="Z929" i="31" s="1"/>
  <c r="V929" i="31"/>
  <c r="W929" i="31" s="1"/>
  <c r="U929" i="31"/>
  <c r="C929" i="31"/>
  <c r="D929" i="31" s="1"/>
  <c r="B929" i="31"/>
  <c r="X928" i="31"/>
  <c r="Y928" i="31" s="1"/>
  <c r="V928" i="31"/>
  <c r="U928" i="31"/>
  <c r="C928" i="31"/>
  <c r="X927" i="31"/>
  <c r="Y927" i="31" s="1"/>
  <c r="AA927" i="31" s="1"/>
  <c r="V927" i="31"/>
  <c r="W927" i="31" s="1"/>
  <c r="U927" i="31"/>
  <c r="C927" i="31"/>
  <c r="D927" i="31" s="1"/>
  <c r="B927" i="31"/>
  <c r="X926" i="31"/>
  <c r="Y926" i="31" s="1"/>
  <c r="V926" i="31"/>
  <c r="U926" i="31"/>
  <c r="C926" i="31"/>
  <c r="X925" i="31"/>
  <c r="Z925" i="31" s="1"/>
  <c r="V925" i="31"/>
  <c r="W925" i="31" s="1"/>
  <c r="U925" i="31"/>
  <c r="C925" i="31"/>
  <c r="D925" i="31" s="1"/>
  <c r="B925" i="31"/>
  <c r="X924" i="31"/>
  <c r="Y924" i="31" s="1"/>
  <c r="V924" i="31"/>
  <c r="U924" i="31"/>
  <c r="C924" i="31"/>
  <c r="X923" i="31"/>
  <c r="Z923" i="31" s="1"/>
  <c r="V923" i="31"/>
  <c r="W923" i="31" s="1"/>
  <c r="U923" i="31"/>
  <c r="C923" i="31"/>
  <c r="D923" i="31" s="1"/>
  <c r="B923" i="31"/>
  <c r="X922" i="31"/>
  <c r="Y922" i="31" s="1"/>
  <c r="V922" i="31"/>
  <c r="U922" i="31"/>
  <c r="C922" i="31"/>
  <c r="X921" i="31"/>
  <c r="Y921" i="31" s="1"/>
  <c r="AA921" i="31" s="1"/>
  <c r="V921" i="31"/>
  <c r="W921" i="31" s="1"/>
  <c r="U921" i="31"/>
  <c r="C921" i="31"/>
  <c r="D921" i="31" s="1"/>
  <c r="B921" i="31"/>
  <c r="X920" i="31"/>
  <c r="Y920" i="31" s="1"/>
  <c r="V920" i="31"/>
  <c r="U920" i="31"/>
  <c r="C920" i="31"/>
  <c r="X919" i="31"/>
  <c r="Y919" i="31" s="1"/>
  <c r="AA919" i="31" s="1"/>
  <c r="V919" i="31"/>
  <c r="W919" i="31" s="1"/>
  <c r="U919" i="31"/>
  <c r="C919" i="31"/>
  <c r="D919" i="31" s="1"/>
  <c r="B919" i="31"/>
  <c r="X918" i="31"/>
  <c r="Y918" i="31" s="1"/>
  <c r="V918" i="31"/>
  <c r="U918" i="31"/>
  <c r="C918" i="31"/>
  <c r="X917" i="31"/>
  <c r="Z917" i="31" s="1"/>
  <c r="V917" i="31"/>
  <c r="W917" i="31" s="1"/>
  <c r="U917" i="31"/>
  <c r="C917" i="31"/>
  <c r="D917" i="31" s="1"/>
  <c r="B917" i="31"/>
  <c r="X916" i="31"/>
  <c r="Y916" i="31" s="1"/>
  <c r="V916" i="31"/>
  <c r="U916" i="31"/>
  <c r="C916" i="31"/>
  <c r="X915" i="31"/>
  <c r="Z915" i="31" s="1"/>
  <c r="V915" i="31"/>
  <c r="W915" i="31" s="1"/>
  <c r="U915" i="31"/>
  <c r="C915" i="31"/>
  <c r="D915" i="31" s="1"/>
  <c r="B915" i="31"/>
  <c r="X914" i="31"/>
  <c r="Y914" i="31" s="1"/>
  <c r="V914" i="31"/>
  <c r="U914" i="31"/>
  <c r="C914" i="31"/>
  <c r="X913" i="31"/>
  <c r="Z913" i="31" s="1"/>
  <c r="V913" i="31"/>
  <c r="W913" i="31" s="1"/>
  <c r="U913" i="31"/>
  <c r="C913" i="31"/>
  <c r="D913" i="31" s="1"/>
  <c r="B913" i="31"/>
  <c r="X912" i="31"/>
  <c r="Y912" i="31" s="1"/>
  <c r="V912" i="31"/>
  <c r="U912" i="31"/>
  <c r="C912" i="31"/>
  <c r="X911" i="31"/>
  <c r="Y911" i="31" s="1"/>
  <c r="AA911" i="31" s="1"/>
  <c r="V911" i="31"/>
  <c r="W911" i="31" s="1"/>
  <c r="U911" i="31"/>
  <c r="C911" i="31"/>
  <c r="D911" i="31" s="1"/>
  <c r="B911" i="31"/>
  <c r="X910" i="31"/>
  <c r="Y910" i="31" s="1"/>
  <c r="V910" i="31"/>
  <c r="U910" i="31"/>
  <c r="C910" i="31"/>
  <c r="X909" i="31"/>
  <c r="Z909" i="31" s="1"/>
  <c r="V909" i="31"/>
  <c r="W909" i="31" s="1"/>
  <c r="U909" i="31"/>
  <c r="C909" i="31"/>
  <c r="D909" i="31" s="1"/>
  <c r="B909" i="31"/>
  <c r="X908" i="31"/>
  <c r="Y908" i="31" s="1"/>
  <c r="V908" i="31"/>
  <c r="U908" i="31"/>
  <c r="C908" i="31"/>
  <c r="X907" i="31"/>
  <c r="Z907" i="31" s="1"/>
  <c r="V907" i="31"/>
  <c r="W907" i="31" s="1"/>
  <c r="U907" i="31"/>
  <c r="C907" i="31"/>
  <c r="D907" i="31" s="1"/>
  <c r="B907" i="31"/>
  <c r="X906" i="31"/>
  <c r="Y906" i="31" s="1"/>
  <c r="V906" i="31"/>
  <c r="U906" i="31"/>
  <c r="C906" i="31"/>
  <c r="X905" i="31"/>
  <c r="Y905" i="31" s="1"/>
  <c r="AA905" i="31" s="1"/>
  <c r="V905" i="31"/>
  <c r="W905" i="31" s="1"/>
  <c r="U905" i="31"/>
  <c r="C905" i="31"/>
  <c r="D905" i="31" s="1"/>
  <c r="B905" i="31"/>
  <c r="X904" i="31"/>
  <c r="Y904" i="31" s="1"/>
  <c r="V904" i="31"/>
  <c r="U904" i="31"/>
  <c r="C904" i="31"/>
  <c r="X903" i="31"/>
  <c r="Z903" i="31" s="1"/>
  <c r="V903" i="31"/>
  <c r="W903" i="31" s="1"/>
  <c r="U903" i="31"/>
  <c r="C903" i="31"/>
  <c r="D903" i="31" s="1"/>
  <c r="B903" i="31"/>
  <c r="X902" i="31"/>
  <c r="Y902" i="31" s="1"/>
  <c r="V902" i="31"/>
  <c r="U902" i="31"/>
  <c r="C902" i="31"/>
  <c r="X901" i="31"/>
  <c r="Z901" i="31" s="1"/>
  <c r="V901" i="31"/>
  <c r="W901" i="31" s="1"/>
  <c r="U901" i="31"/>
  <c r="C901" i="31"/>
  <c r="D901" i="31" s="1"/>
  <c r="B901" i="31"/>
  <c r="X900" i="31"/>
  <c r="Y900" i="31" s="1"/>
  <c r="V900" i="31"/>
  <c r="U900" i="31"/>
  <c r="C900" i="31"/>
  <c r="X899" i="31"/>
  <c r="Z899" i="31" s="1"/>
  <c r="V899" i="31"/>
  <c r="W899" i="31" s="1"/>
  <c r="U899" i="31"/>
  <c r="C899" i="31"/>
  <c r="D899" i="31" s="1"/>
  <c r="B899" i="31"/>
  <c r="X898" i="31"/>
  <c r="Y898" i="31" s="1"/>
  <c r="V898" i="31"/>
  <c r="U898" i="31"/>
  <c r="C898" i="31"/>
  <c r="X897" i="31"/>
  <c r="Z897" i="31" s="1"/>
  <c r="V897" i="31"/>
  <c r="W897" i="31" s="1"/>
  <c r="U897" i="31"/>
  <c r="C897" i="31"/>
  <c r="D897" i="31" s="1"/>
  <c r="B897" i="31"/>
  <c r="X896" i="31"/>
  <c r="Y896" i="31" s="1"/>
  <c r="V896" i="31"/>
  <c r="U896" i="31"/>
  <c r="C896" i="31"/>
  <c r="X895" i="31"/>
  <c r="Y895" i="31" s="1"/>
  <c r="AA895" i="31" s="1"/>
  <c r="V895" i="31"/>
  <c r="W895" i="31" s="1"/>
  <c r="U895" i="31"/>
  <c r="C895" i="31"/>
  <c r="D895" i="31" s="1"/>
  <c r="B895" i="31"/>
  <c r="X894" i="31"/>
  <c r="Y894" i="31" s="1"/>
  <c r="V894" i="31"/>
  <c r="U894" i="31"/>
  <c r="C894" i="31"/>
  <c r="X893" i="31"/>
  <c r="Z893" i="31" s="1"/>
  <c r="V893" i="31"/>
  <c r="W893" i="31" s="1"/>
  <c r="U893" i="31"/>
  <c r="C893" i="31"/>
  <c r="D893" i="31" s="1"/>
  <c r="B893" i="31"/>
  <c r="X892" i="31"/>
  <c r="Y892" i="31" s="1"/>
  <c r="V892" i="31"/>
  <c r="U892" i="31"/>
  <c r="C892" i="31"/>
  <c r="X891" i="31"/>
  <c r="Z891" i="31" s="1"/>
  <c r="V891" i="31"/>
  <c r="W891" i="31" s="1"/>
  <c r="U891" i="31"/>
  <c r="C891" i="31"/>
  <c r="D891" i="31" s="1"/>
  <c r="B891" i="31"/>
  <c r="X890" i="31"/>
  <c r="Y890" i="31" s="1"/>
  <c r="V890" i="31"/>
  <c r="U890" i="31"/>
  <c r="C890" i="31"/>
  <c r="X889" i="31"/>
  <c r="Y889" i="31" s="1"/>
  <c r="AA889" i="31" s="1"/>
  <c r="V889" i="31"/>
  <c r="W889" i="31" s="1"/>
  <c r="U889" i="31"/>
  <c r="C889" i="31"/>
  <c r="D889" i="31" s="1"/>
  <c r="B889" i="31"/>
  <c r="X888" i="31"/>
  <c r="Y888" i="31" s="1"/>
  <c r="V888" i="31"/>
  <c r="U888" i="31"/>
  <c r="C888" i="31"/>
  <c r="X887" i="31"/>
  <c r="Y887" i="31" s="1"/>
  <c r="AA887" i="31" s="1"/>
  <c r="V887" i="31"/>
  <c r="W887" i="31" s="1"/>
  <c r="U887" i="31"/>
  <c r="C887" i="31"/>
  <c r="D887" i="31" s="1"/>
  <c r="B887" i="31"/>
  <c r="X886" i="31"/>
  <c r="Y886" i="31" s="1"/>
  <c r="V886" i="31"/>
  <c r="U886" i="31"/>
  <c r="C886" i="31"/>
  <c r="X885" i="31"/>
  <c r="Z885" i="31" s="1"/>
  <c r="V885" i="31"/>
  <c r="W885" i="31" s="1"/>
  <c r="U885" i="31"/>
  <c r="C885" i="31"/>
  <c r="D885" i="31" s="1"/>
  <c r="B885" i="31"/>
  <c r="X884" i="31"/>
  <c r="Y884" i="31" s="1"/>
  <c r="V884" i="31"/>
  <c r="U884" i="31"/>
  <c r="C884" i="31"/>
  <c r="X883" i="31"/>
  <c r="Z883" i="31" s="1"/>
  <c r="V883" i="31"/>
  <c r="W883" i="31" s="1"/>
  <c r="U883" i="31"/>
  <c r="C883" i="31"/>
  <c r="D883" i="31" s="1"/>
  <c r="B883" i="31"/>
  <c r="X882" i="31"/>
  <c r="Y882" i="31" s="1"/>
  <c r="V882" i="31"/>
  <c r="U882" i="31"/>
  <c r="C882" i="31"/>
  <c r="X881" i="31"/>
  <c r="Z881" i="31" s="1"/>
  <c r="V881" i="31"/>
  <c r="W881" i="31" s="1"/>
  <c r="U881" i="31"/>
  <c r="C881" i="31"/>
  <c r="D881" i="31" s="1"/>
  <c r="B881" i="31"/>
  <c r="X880" i="31"/>
  <c r="Y880" i="31" s="1"/>
  <c r="V880" i="31"/>
  <c r="U880" i="31"/>
  <c r="C880" i="31"/>
  <c r="X879" i="31"/>
  <c r="Y879" i="31" s="1"/>
  <c r="AA879" i="31" s="1"/>
  <c r="V879" i="31"/>
  <c r="W879" i="31" s="1"/>
  <c r="U879" i="31"/>
  <c r="C879" i="31"/>
  <c r="D879" i="31" s="1"/>
  <c r="B879" i="31"/>
  <c r="X878" i="31"/>
  <c r="Y878" i="31" s="1"/>
  <c r="V878" i="31"/>
  <c r="U878" i="31"/>
  <c r="C878" i="31"/>
  <c r="X877" i="31"/>
  <c r="Z877" i="31" s="1"/>
  <c r="V877" i="31"/>
  <c r="W877" i="31" s="1"/>
  <c r="U877" i="31"/>
  <c r="C877" i="31"/>
  <c r="D877" i="31" s="1"/>
  <c r="B877" i="31"/>
  <c r="X876" i="31"/>
  <c r="Y876" i="31" s="1"/>
  <c r="V876" i="31"/>
  <c r="U876" i="31"/>
  <c r="C876" i="31"/>
  <c r="X875" i="31"/>
  <c r="Z875" i="31" s="1"/>
  <c r="V875" i="31"/>
  <c r="W875" i="31" s="1"/>
  <c r="U875" i="31"/>
  <c r="C875" i="31"/>
  <c r="D875" i="31" s="1"/>
  <c r="B875" i="31"/>
  <c r="X874" i="31"/>
  <c r="Y874" i="31" s="1"/>
  <c r="V874" i="31"/>
  <c r="U874" i="31"/>
  <c r="C874" i="31"/>
  <c r="X873" i="31"/>
  <c r="Y873" i="31" s="1"/>
  <c r="AA873" i="31" s="1"/>
  <c r="V873" i="31"/>
  <c r="W873" i="31" s="1"/>
  <c r="U873" i="31"/>
  <c r="C873" i="31"/>
  <c r="D873" i="31" s="1"/>
  <c r="B873" i="31"/>
  <c r="X872" i="31"/>
  <c r="Y872" i="31" s="1"/>
  <c r="V872" i="31"/>
  <c r="U872" i="31"/>
  <c r="C872" i="31"/>
  <c r="X871" i="31"/>
  <c r="Z871" i="31" s="1"/>
  <c r="V871" i="31"/>
  <c r="W871" i="31" s="1"/>
  <c r="U871" i="31"/>
  <c r="C871" i="31"/>
  <c r="D871" i="31" s="1"/>
  <c r="B871" i="31"/>
  <c r="X870" i="31"/>
  <c r="Y870" i="31" s="1"/>
  <c r="V870" i="31"/>
  <c r="U870" i="31"/>
  <c r="C870" i="31"/>
  <c r="X869" i="31"/>
  <c r="Z869" i="31" s="1"/>
  <c r="V869" i="31"/>
  <c r="W869" i="31" s="1"/>
  <c r="U869" i="31"/>
  <c r="C869" i="31"/>
  <c r="D869" i="31" s="1"/>
  <c r="B869" i="31"/>
  <c r="X868" i="31"/>
  <c r="Y868" i="31" s="1"/>
  <c r="V868" i="31"/>
  <c r="U868" i="31"/>
  <c r="C868" i="31"/>
  <c r="X867" i="31"/>
  <c r="Z867" i="31" s="1"/>
  <c r="V867" i="31"/>
  <c r="W867" i="31" s="1"/>
  <c r="U867" i="31"/>
  <c r="C867" i="31"/>
  <c r="D867" i="31" s="1"/>
  <c r="B867" i="31"/>
  <c r="X866" i="31"/>
  <c r="Y866" i="31" s="1"/>
  <c r="V866" i="31"/>
  <c r="U866" i="31"/>
  <c r="C866" i="31"/>
  <c r="X865" i="31"/>
  <c r="Z865" i="31" s="1"/>
  <c r="V865" i="31"/>
  <c r="W865" i="31" s="1"/>
  <c r="U865" i="31"/>
  <c r="C865" i="31"/>
  <c r="D865" i="31" s="1"/>
  <c r="B865" i="31"/>
  <c r="X864" i="31"/>
  <c r="Y864" i="31" s="1"/>
  <c r="V864" i="31"/>
  <c r="U864" i="31"/>
  <c r="C864" i="31"/>
  <c r="X863" i="31"/>
  <c r="Y863" i="31" s="1"/>
  <c r="AA863" i="31" s="1"/>
  <c r="V863" i="31"/>
  <c r="W863" i="31" s="1"/>
  <c r="U863" i="31"/>
  <c r="C863" i="31"/>
  <c r="D863" i="31" s="1"/>
  <c r="B863" i="31"/>
  <c r="X862" i="31"/>
  <c r="Y862" i="31" s="1"/>
  <c r="V862" i="31"/>
  <c r="U862" i="31"/>
  <c r="C862" i="31"/>
  <c r="X861" i="31"/>
  <c r="Z861" i="31" s="1"/>
  <c r="V861" i="31"/>
  <c r="W861" i="31" s="1"/>
  <c r="U861" i="31"/>
  <c r="C861" i="31"/>
  <c r="D861" i="31" s="1"/>
  <c r="B861" i="31"/>
  <c r="X860" i="31"/>
  <c r="Y860" i="31" s="1"/>
  <c r="V860" i="31"/>
  <c r="U860" i="31"/>
  <c r="C860" i="31"/>
  <c r="X859" i="31"/>
  <c r="Z859" i="31" s="1"/>
  <c r="V859" i="31"/>
  <c r="W859" i="31" s="1"/>
  <c r="U859" i="31"/>
  <c r="C859" i="31"/>
  <c r="D859" i="31" s="1"/>
  <c r="B859" i="31"/>
  <c r="X858" i="31"/>
  <c r="Y858" i="31" s="1"/>
  <c r="V858" i="31"/>
  <c r="U858" i="31"/>
  <c r="C858" i="31"/>
  <c r="X857" i="31"/>
  <c r="Y857" i="31" s="1"/>
  <c r="AA857" i="31" s="1"/>
  <c r="V857" i="31"/>
  <c r="W857" i="31" s="1"/>
  <c r="U857" i="31"/>
  <c r="C857" i="31"/>
  <c r="D857" i="31" s="1"/>
  <c r="B857" i="31"/>
  <c r="X856" i="31"/>
  <c r="Y856" i="31" s="1"/>
  <c r="V856" i="31"/>
  <c r="U856" i="31"/>
  <c r="C856" i="31"/>
  <c r="X855" i="31"/>
  <c r="Y855" i="31" s="1"/>
  <c r="AA855" i="31" s="1"/>
  <c r="V855" i="31"/>
  <c r="W855" i="31" s="1"/>
  <c r="U855" i="31"/>
  <c r="C855" i="31"/>
  <c r="D855" i="31" s="1"/>
  <c r="B855" i="31"/>
  <c r="X854" i="31"/>
  <c r="Y854" i="31" s="1"/>
  <c r="V854" i="31"/>
  <c r="U854" i="31"/>
  <c r="C854" i="31"/>
  <c r="X853" i="31"/>
  <c r="Z853" i="31" s="1"/>
  <c r="V853" i="31"/>
  <c r="W853" i="31" s="1"/>
  <c r="U853" i="31"/>
  <c r="C853" i="31"/>
  <c r="D853" i="31" s="1"/>
  <c r="B853" i="31"/>
  <c r="X852" i="31"/>
  <c r="Y852" i="31" s="1"/>
  <c r="V852" i="31"/>
  <c r="U852" i="31"/>
  <c r="C852" i="31"/>
  <c r="X851" i="31"/>
  <c r="Z851" i="31" s="1"/>
  <c r="V851" i="31"/>
  <c r="W851" i="31" s="1"/>
  <c r="U851" i="31"/>
  <c r="C851" i="31"/>
  <c r="D851" i="31" s="1"/>
  <c r="B851" i="31"/>
  <c r="X850" i="31"/>
  <c r="Y850" i="31" s="1"/>
  <c r="V850" i="31"/>
  <c r="U850" i="31"/>
  <c r="C850" i="31"/>
  <c r="X849" i="31"/>
  <c r="Z849" i="31" s="1"/>
  <c r="V849" i="31"/>
  <c r="W849" i="31" s="1"/>
  <c r="U849" i="31"/>
  <c r="C849" i="31"/>
  <c r="D849" i="31" s="1"/>
  <c r="B849" i="31"/>
  <c r="X848" i="31"/>
  <c r="Y848" i="31" s="1"/>
  <c r="V848" i="31"/>
  <c r="U848" i="31"/>
  <c r="C848" i="31"/>
  <c r="X847" i="31"/>
  <c r="Y847" i="31" s="1"/>
  <c r="AA847" i="31" s="1"/>
  <c r="V847" i="31"/>
  <c r="W847" i="31" s="1"/>
  <c r="U847" i="31"/>
  <c r="C847" i="31"/>
  <c r="D847" i="31" s="1"/>
  <c r="B847" i="31"/>
  <c r="X846" i="31"/>
  <c r="Y846" i="31" s="1"/>
  <c r="V846" i="31"/>
  <c r="U846" i="31"/>
  <c r="C846" i="31"/>
  <c r="X845" i="31"/>
  <c r="Z845" i="31" s="1"/>
  <c r="V845" i="31"/>
  <c r="W845" i="31" s="1"/>
  <c r="U845" i="31"/>
  <c r="C845" i="31"/>
  <c r="D845" i="31" s="1"/>
  <c r="B845" i="31"/>
  <c r="X844" i="31"/>
  <c r="Y844" i="31" s="1"/>
  <c r="V844" i="31"/>
  <c r="U844" i="31"/>
  <c r="C844" i="31"/>
  <c r="X843" i="31"/>
  <c r="Z843" i="31" s="1"/>
  <c r="V843" i="31"/>
  <c r="W843" i="31" s="1"/>
  <c r="U843" i="31"/>
  <c r="C843" i="31"/>
  <c r="D843" i="31" s="1"/>
  <c r="B843" i="31"/>
  <c r="X842" i="31"/>
  <c r="Y842" i="31" s="1"/>
  <c r="V842" i="31"/>
  <c r="U842" i="31"/>
  <c r="C842" i="31"/>
  <c r="X841" i="31"/>
  <c r="Y841" i="31" s="1"/>
  <c r="AA841" i="31" s="1"/>
  <c r="V841" i="31"/>
  <c r="W841" i="31" s="1"/>
  <c r="U841" i="31"/>
  <c r="C841" i="31"/>
  <c r="D841" i="31" s="1"/>
  <c r="B841" i="31"/>
  <c r="X840" i="31"/>
  <c r="Y840" i="31" s="1"/>
  <c r="V840" i="31"/>
  <c r="U840" i="31"/>
  <c r="C840" i="31"/>
  <c r="X839" i="31"/>
  <c r="Z839" i="31" s="1"/>
  <c r="V839" i="31"/>
  <c r="W839" i="31" s="1"/>
  <c r="U839" i="31"/>
  <c r="C839" i="31"/>
  <c r="D839" i="31" s="1"/>
  <c r="B839" i="31"/>
  <c r="X838" i="31"/>
  <c r="Y838" i="31" s="1"/>
  <c r="V838" i="31"/>
  <c r="U838" i="31"/>
  <c r="C838" i="31"/>
  <c r="X837" i="31"/>
  <c r="Z837" i="31" s="1"/>
  <c r="V837" i="31"/>
  <c r="W837" i="31" s="1"/>
  <c r="U837" i="31"/>
  <c r="C837" i="31"/>
  <c r="D837" i="31" s="1"/>
  <c r="B837" i="31"/>
  <c r="X836" i="31"/>
  <c r="Y836" i="31" s="1"/>
  <c r="V836" i="31"/>
  <c r="U836" i="31"/>
  <c r="C836" i="31"/>
  <c r="X835" i="31"/>
  <c r="V835" i="31"/>
  <c r="W835" i="31" s="1"/>
  <c r="U835" i="31"/>
  <c r="C835" i="31"/>
  <c r="D835" i="31" s="1"/>
  <c r="B835" i="31"/>
  <c r="X834" i="31"/>
  <c r="Y834" i="31" s="1"/>
  <c r="V834" i="31"/>
  <c r="U834" i="31"/>
  <c r="C834" i="31"/>
  <c r="X833" i="31"/>
  <c r="Z833" i="31" s="1"/>
  <c r="V833" i="31"/>
  <c r="W833" i="31" s="1"/>
  <c r="U833" i="31"/>
  <c r="C833" i="31"/>
  <c r="D833" i="31" s="1"/>
  <c r="B833" i="31"/>
  <c r="X832" i="31"/>
  <c r="Y832" i="31" s="1"/>
  <c r="V832" i="31"/>
  <c r="U832" i="31"/>
  <c r="C832" i="31"/>
  <c r="X831" i="31"/>
  <c r="Y831" i="31" s="1"/>
  <c r="AA831" i="31" s="1"/>
  <c r="V831" i="31"/>
  <c r="W831" i="31" s="1"/>
  <c r="U831" i="31"/>
  <c r="C831" i="31"/>
  <c r="D831" i="31" s="1"/>
  <c r="B831" i="31"/>
  <c r="X830" i="31"/>
  <c r="Y830" i="31" s="1"/>
  <c r="V830" i="31"/>
  <c r="U830" i="31"/>
  <c r="C830" i="31"/>
  <c r="X829" i="31"/>
  <c r="Z829" i="31" s="1"/>
  <c r="V829" i="31"/>
  <c r="W829" i="31" s="1"/>
  <c r="U829" i="31"/>
  <c r="C829" i="31"/>
  <c r="D829" i="31" s="1"/>
  <c r="B829" i="31"/>
  <c r="X828" i="31"/>
  <c r="Y828" i="31" s="1"/>
  <c r="V828" i="31"/>
  <c r="U828" i="31"/>
  <c r="C828" i="31"/>
  <c r="X827" i="31"/>
  <c r="V827" i="31"/>
  <c r="W827" i="31" s="1"/>
  <c r="U827" i="31"/>
  <c r="C827" i="31"/>
  <c r="D827" i="31" s="1"/>
  <c r="B827" i="31"/>
  <c r="X826" i="31"/>
  <c r="Y826" i="31" s="1"/>
  <c r="V826" i="31"/>
  <c r="U826" i="31"/>
  <c r="C826" i="31"/>
  <c r="X825" i="31"/>
  <c r="Y825" i="31" s="1"/>
  <c r="AA825" i="31" s="1"/>
  <c r="V825" i="31"/>
  <c r="W825" i="31" s="1"/>
  <c r="U825" i="31"/>
  <c r="C825" i="31"/>
  <c r="D825" i="31" s="1"/>
  <c r="B825" i="31"/>
  <c r="X824" i="31"/>
  <c r="Y824" i="31" s="1"/>
  <c r="V824" i="31"/>
  <c r="U824" i="31"/>
  <c r="C824" i="31"/>
  <c r="X823" i="31"/>
  <c r="Y823" i="31" s="1"/>
  <c r="AA823" i="31" s="1"/>
  <c r="V823" i="31"/>
  <c r="W823" i="31" s="1"/>
  <c r="U823" i="31"/>
  <c r="C823" i="31"/>
  <c r="D823" i="31" s="1"/>
  <c r="B823" i="31"/>
  <c r="X822" i="31"/>
  <c r="Y822" i="31" s="1"/>
  <c r="V822" i="31"/>
  <c r="U822" i="31"/>
  <c r="C822" i="31"/>
  <c r="X821" i="31"/>
  <c r="Z821" i="31" s="1"/>
  <c r="V821" i="31"/>
  <c r="W821" i="31" s="1"/>
  <c r="U821" i="31"/>
  <c r="C821" i="31"/>
  <c r="D821" i="31" s="1"/>
  <c r="B821" i="31"/>
  <c r="X820" i="31"/>
  <c r="Y820" i="31" s="1"/>
  <c r="V820" i="31"/>
  <c r="U820" i="31"/>
  <c r="C820" i="31"/>
  <c r="X819" i="31"/>
  <c r="V819" i="31"/>
  <c r="W819" i="31" s="1"/>
  <c r="U819" i="31"/>
  <c r="C819" i="31"/>
  <c r="D819" i="31" s="1"/>
  <c r="B819" i="31"/>
  <c r="X818" i="31"/>
  <c r="Y818" i="31" s="1"/>
  <c r="V818" i="31"/>
  <c r="U818" i="31"/>
  <c r="C818" i="31"/>
  <c r="X817" i="31"/>
  <c r="Z817" i="31" s="1"/>
  <c r="V817" i="31"/>
  <c r="W817" i="31" s="1"/>
  <c r="U817" i="31"/>
  <c r="C817" i="31"/>
  <c r="D817" i="31" s="1"/>
  <c r="B817" i="31"/>
  <c r="X816" i="31"/>
  <c r="Y816" i="31" s="1"/>
  <c r="V816" i="31"/>
  <c r="U816" i="31"/>
  <c r="C816" i="31"/>
  <c r="X815" i="31"/>
  <c r="Y815" i="31" s="1"/>
  <c r="AA815" i="31" s="1"/>
  <c r="V815" i="31"/>
  <c r="W815" i="31" s="1"/>
  <c r="U815" i="31"/>
  <c r="C815" i="31"/>
  <c r="D815" i="31" s="1"/>
  <c r="B815" i="31"/>
  <c r="X814" i="31"/>
  <c r="Y814" i="31" s="1"/>
  <c r="V814" i="31"/>
  <c r="U814" i="31"/>
  <c r="C814" i="31"/>
  <c r="X813" i="31"/>
  <c r="Z813" i="31" s="1"/>
  <c r="V813" i="31"/>
  <c r="W813" i="31" s="1"/>
  <c r="U813" i="31"/>
  <c r="C813" i="31"/>
  <c r="D813" i="31" s="1"/>
  <c r="B813" i="31"/>
  <c r="X812" i="31"/>
  <c r="Y812" i="31" s="1"/>
  <c r="V812" i="31"/>
  <c r="U812" i="31"/>
  <c r="C812" i="31"/>
  <c r="X811" i="31"/>
  <c r="V811" i="31"/>
  <c r="W811" i="31" s="1"/>
  <c r="U811" i="31"/>
  <c r="C811" i="31"/>
  <c r="D811" i="31" s="1"/>
  <c r="B811" i="31"/>
  <c r="X810" i="31"/>
  <c r="Y810" i="31" s="1"/>
  <c r="V810" i="31"/>
  <c r="U810" i="31"/>
  <c r="C810" i="31"/>
  <c r="X809" i="31"/>
  <c r="Y809" i="31" s="1"/>
  <c r="AA809" i="31" s="1"/>
  <c r="V809" i="31"/>
  <c r="W809" i="31" s="1"/>
  <c r="U809" i="31"/>
  <c r="C809" i="31"/>
  <c r="D809" i="31" s="1"/>
  <c r="B809" i="31"/>
  <c r="X808" i="31"/>
  <c r="Y808" i="31" s="1"/>
  <c r="V808" i="31"/>
  <c r="U808" i="31"/>
  <c r="C808" i="31"/>
  <c r="X807" i="31"/>
  <c r="Z807" i="31" s="1"/>
  <c r="V807" i="31"/>
  <c r="W807" i="31" s="1"/>
  <c r="U807" i="31"/>
  <c r="C807" i="31"/>
  <c r="D807" i="31" s="1"/>
  <c r="B807" i="31"/>
  <c r="X806" i="31"/>
  <c r="Y806" i="31" s="1"/>
  <c r="V806" i="31"/>
  <c r="U806" i="31"/>
  <c r="C806" i="31"/>
  <c r="X805" i="31"/>
  <c r="Z805" i="31" s="1"/>
  <c r="V805" i="31"/>
  <c r="W805" i="31" s="1"/>
  <c r="U805" i="31"/>
  <c r="C805" i="31"/>
  <c r="D805" i="31" s="1"/>
  <c r="B805" i="31"/>
  <c r="X804" i="31"/>
  <c r="Y804" i="31" s="1"/>
  <c r="V804" i="31"/>
  <c r="U804" i="31"/>
  <c r="C804" i="31"/>
  <c r="X803" i="31"/>
  <c r="V803" i="31"/>
  <c r="W803" i="31" s="1"/>
  <c r="U803" i="31"/>
  <c r="C803" i="31"/>
  <c r="D803" i="31" s="1"/>
  <c r="B803" i="31"/>
  <c r="X802" i="31"/>
  <c r="Y802" i="31" s="1"/>
  <c r="V802" i="31"/>
  <c r="U802" i="31"/>
  <c r="C802" i="31"/>
  <c r="X801" i="31"/>
  <c r="Z801" i="31" s="1"/>
  <c r="V801" i="31"/>
  <c r="W801" i="31" s="1"/>
  <c r="U801" i="31"/>
  <c r="C801" i="31"/>
  <c r="D801" i="31" s="1"/>
  <c r="B801" i="31"/>
  <c r="X800" i="31"/>
  <c r="Y800" i="31" s="1"/>
  <c r="V800" i="31"/>
  <c r="U800" i="31"/>
  <c r="C800" i="31"/>
  <c r="X799" i="31"/>
  <c r="Y799" i="31" s="1"/>
  <c r="AA799" i="31" s="1"/>
  <c r="V799" i="31"/>
  <c r="W799" i="31" s="1"/>
  <c r="U799" i="31"/>
  <c r="C799" i="31"/>
  <c r="D799" i="31" s="1"/>
  <c r="B799" i="31"/>
  <c r="X798" i="31"/>
  <c r="Y798" i="31" s="1"/>
  <c r="V798" i="31"/>
  <c r="U798" i="31"/>
  <c r="C798" i="31"/>
  <c r="X797" i="31"/>
  <c r="Z797" i="31" s="1"/>
  <c r="V797" i="31"/>
  <c r="W797" i="31" s="1"/>
  <c r="U797" i="31"/>
  <c r="C797" i="31"/>
  <c r="D797" i="31" s="1"/>
  <c r="B797" i="31"/>
  <c r="X796" i="31"/>
  <c r="Y796" i="31" s="1"/>
  <c r="V796" i="31"/>
  <c r="U796" i="31"/>
  <c r="C796" i="31"/>
  <c r="X795" i="31"/>
  <c r="V795" i="31"/>
  <c r="W795" i="31" s="1"/>
  <c r="U795" i="31"/>
  <c r="C795" i="31"/>
  <c r="D795" i="31" s="1"/>
  <c r="B795" i="31"/>
  <c r="X794" i="31"/>
  <c r="Y794" i="31" s="1"/>
  <c r="V794" i="31"/>
  <c r="U794" i="31"/>
  <c r="C794" i="31"/>
  <c r="X793" i="31"/>
  <c r="Y793" i="31" s="1"/>
  <c r="AA793" i="31" s="1"/>
  <c r="V793" i="31"/>
  <c r="W793" i="31" s="1"/>
  <c r="U793" i="31"/>
  <c r="C793" i="31"/>
  <c r="D793" i="31" s="1"/>
  <c r="B793" i="31"/>
  <c r="X792" i="31"/>
  <c r="Y792" i="31" s="1"/>
  <c r="V792" i="31"/>
  <c r="U792" i="31"/>
  <c r="C792" i="31"/>
  <c r="X791" i="31"/>
  <c r="Y791" i="31" s="1"/>
  <c r="AA791" i="31" s="1"/>
  <c r="V791" i="31"/>
  <c r="W791" i="31" s="1"/>
  <c r="U791" i="31"/>
  <c r="C791" i="31"/>
  <c r="D791" i="31" s="1"/>
  <c r="B791" i="31"/>
  <c r="X790" i="31"/>
  <c r="Y790" i="31" s="1"/>
  <c r="V790" i="31"/>
  <c r="U790" i="31"/>
  <c r="C790" i="31"/>
  <c r="X789" i="31"/>
  <c r="Z789" i="31" s="1"/>
  <c r="V789" i="31"/>
  <c r="W789" i="31" s="1"/>
  <c r="U789" i="31"/>
  <c r="C789" i="31"/>
  <c r="D789" i="31" s="1"/>
  <c r="B789" i="31"/>
  <c r="X788" i="31"/>
  <c r="Y788" i="31" s="1"/>
  <c r="V788" i="31"/>
  <c r="U788" i="31"/>
  <c r="C788" i="31"/>
  <c r="X787" i="31"/>
  <c r="V787" i="31"/>
  <c r="W787" i="31" s="1"/>
  <c r="U787" i="31"/>
  <c r="C787" i="31"/>
  <c r="D787" i="31" s="1"/>
  <c r="B787" i="31"/>
  <c r="X786" i="31"/>
  <c r="Y786" i="31" s="1"/>
  <c r="V786" i="31"/>
  <c r="U786" i="31"/>
  <c r="C786" i="31"/>
  <c r="X785" i="31"/>
  <c r="Z785" i="31" s="1"/>
  <c r="V785" i="31"/>
  <c r="W785" i="31" s="1"/>
  <c r="U785" i="31"/>
  <c r="C785" i="31"/>
  <c r="D785" i="31" s="1"/>
  <c r="B785" i="31"/>
  <c r="X784" i="31"/>
  <c r="Y784" i="31" s="1"/>
  <c r="V784" i="31"/>
  <c r="U784" i="31"/>
  <c r="C784" i="31"/>
  <c r="X783" i="31"/>
  <c r="Y783" i="31" s="1"/>
  <c r="AA783" i="31" s="1"/>
  <c r="V783" i="31"/>
  <c r="W783" i="31" s="1"/>
  <c r="U783" i="31"/>
  <c r="C783" i="31"/>
  <c r="D783" i="31" s="1"/>
  <c r="B783" i="31"/>
  <c r="X782" i="31"/>
  <c r="Y782" i="31" s="1"/>
  <c r="V782" i="31"/>
  <c r="U782" i="31"/>
  <c r="C782" i="31"/>
  <c r="X781" i="31"/>
  <c r="Z781" i="31" s="1"/>
  <c r="V781" i="31"/>
  <c r="W781" i="31" s="1"/>
  <c r="U781" i="31"/>
  <c r="C781" i="31"/>
  <c r="D781" i="31" s="1"/>
  <c r="B781" i="31"/>
  <c r="X780" i="31"/>
  <c r="Y780" i="31" s="1"/>
  <c r="V780" i="31"/>
  <c r="U780" i="31"/>
  <c r="C780" i="31"/>
  <c r="X779" i="31"/>
  <c r="V779" i="31"/>
  <c r="W779" i="31" s="1"/>
  <c r="U779" i="31"/>
  <c r="C779" i="31"/>
  <c r="D779" i="31" s="1"/>
  <c r="B779" i="31"/>
  <c r="X778" i="31"/>
  <c r="Y778" i="31" s="1"/>
  <c r="V778" i="31"/>
  <c r="U778" i="31"/>
  <c r="C778" i="31"/>
  <c r="X777" i="31"/>
  <c r="Y777" i="31" s="1"/>
  <c r="AA777" i="31" s="1"/>
  <c r="V777" i="31"/>
  <c r="W777" i="31" s="1"/>
  <c r="U777" i="31"/>
  <c r="C777" i="31"/>
  <c r="D777" i="31" s="1"/>
  <c r="B777" i="31"/>
  <c r="X776" i="31"/>
  <c r="Y776" i="31" s="1"/>
  <c r="V776" i="31"/>
  <c r="U776" i="31"/>
  <c r="C776" i="31"/>
  <c r="X775" i="31"/>
  <c r="Z775" i="31" s="1"/>
  <c r="V775" i="31"/>
  <c r="W775" i="31" s="1"/>
  <c r="U775" i="31"/>
  <c r="C775" i="31"/>
  <c r="D775" i="31" s="1"/>
  <c r="B775" i="31"/>
  <c r="X774" i="31"/>
  <c r="Y774" i="31" s="1"/>
  <c r="V774" i="31"/>
  <c r="U774" i="31"/>
  <c r="C774" i="31"/>
  <c r="X773" i="31"/>
  <c r="Z773" i="31" s="1"/>
  <c r="V773" i="31"/>
  <c r="W773" i="31" s="1"/>
  <c r="U773" i="31"/>
  <c r="C773" i="31"/>
  <c r="D773" i="31" s="1"/>
  <c r="B773" i="31"/>
  <c r="X772" i="31"/>
  <c r="Y772" i="31" s="1"/>
  <c r="V772" i="31"/>
  <c r="U772" i="31"/>
  <c r="C772" i="31"/>
  <c r="X771" i="31"/>
  <c r="Y771" i="31" s="1"/>
  <c r="AA771" i="31" s="1"/>
  <c r="V771" i="31"/>
  <c r="W771" i="31" s="1"/>
  <c r="U771" i="31"/>
  <c r="C771" i="31"/>
  <c r="D771" i="31" s="1"/>
  <c r="B771" i="31"/>
  <c r="X770" i="31"/>
  <c r="Y770" i="31" s="1"/>
  <c r="V770" i="31"/>
  <c r="U770" i="31"/>
  <c r="C770" i="31"/>
  <c r="X769" i="31"/>
  <c r="Z769" i="31" s="1"/>
  <c r="V769" i="31"/>
  <c r="W769" i="31" s="1"/>
  <c r="U769" i="31"/>
  <c r="C769" i="31"/>
  <c r="D769" i="31" s="1"/>
  <c r="B769" i="31"/>
  <c r="X768" i="31"/>
  <c r="Y768" i="31" s="1"/>
  <c r="V768" i="31"/>
  <c r="U768" i="31"/>
  <c r="C768" i="31"/>
  <c r="X767" i="31"/>
  <c r="Y767" i="31" s="1"/>
  <c r="AA767" i="31" s="1"/>
  <c r="V767" i="31"/>
  <c r="W767" i="31" s="1"/>
  <c r="U767" i="31"/>
  <c r="C767" i="31"/>
  <c r="D767" i="31" s="1"/>
  <c r="B767" i="31"/>
  <c r="X766" i="31"/>
  <c r="Y766" i="31" s="1"/>
  <c r="V766" i="31"/>
  <c r="U766" i="31"/>
  <c r="C766" i="31"/>
  <c r="X765" i="31"/>
  <c r="Z765" i="31" s="1"/>
  <c r="V765" i="31"/>
  <c r="W765" i="31" s="1"/>
  <c r="U765" i="31"/>
  <c r="C765" i="31"/>
  <c r="D765" i="31" s="1"/>
  <c r="B765" i="31"/>
  <c r="X764" i="31"/>
  <c r="Y764" i="31" s="1"/>
  <c r="V764" i="31"/>
  <c r="U764" i="31"/>
  <c r="C764" i="31"/>
  <c r="X763" i="31"/>
  <c r="V763" i="31"/>
  <c r="W763" i="31" s="1"/>
  <c r="U763" i="31"/>
  <c r="C763" i="31"/>
  <c r="D763" i="31" s="1"/>
  <c r="B763" i="31"/>
  <c r="X762" i="31"/>
  <c r="Y762" i="31" s="1"/>
  <c r="V762" i="31"/>
  <c r="U762" i="31"/>
  <c r="C762" i="31"/>
  <c r="X761" i="31"/>
  <c r="Z761" i="31" s="1"/>
  <c r="V761" i="31"/>
  <c r="W761" i="31" s="1"/>
  <c r="U761" i="31"/>
  <c r="C761" i="31"/>
  <c r="D761" i="31" s="1"/>
  <c r="B761" i="31"/>
  <c r="X760" i="31"/>
  <c r="Y760" i="31" s="1"/>
  <c r="V760" i="31"/>
  <c r="U760" i="31"/>
  <c r="C760" i="31"/>
  <c r="X759" i="31"/>
  <c r="Z759" i="31" s="1"/>
  <c r="V759" i="31"/>
  <c r="W759" i="31" s="1"/>
  <c r="U759" i="31"/>
  <c r="C759" i="31"/>
  <c r="D759" i="31" s="1"/>
  <c r="B759" i="31"/>
  <c r="X758" i="31"/>
  <c r="Y758" i="31" s="1"/>
  <c r="V758" i="31"/>
  <c r="U758" i="31"/>
  <c r="C758" i="31"/>
  <c r="X757" i="31"/>
  <c r="Z757" i="31" s="1"/>
  <c r="V757" i="31"/>
  <c r="W757" i="31" s="1"/>
  <c r="U757" i="31"/>
  <c r="C757" i="31"/>
  <c r="D757" i="31" s="1"/>
  <c r="B757" i="31"/>
  <c r="X756" i="31"/>
  <c r="Y756" i="31" s="1"/>
  <c r="V756" i="31"/>
  <c r="U756" i="31"/>
  <c r="C756" i="31"/>
  <c r="X755" i="31"/>
  <c r="Z755" i="31" s="1"/>
  <c r="V755" i="31"/>
  <c r="W755" i="31" s="1"/>
  <c r="U755" i="31"/>
  <c r="C755" i="31"/>
  <c r="D755" i="31" s="1"/>
  <c r="B755" i="31"/>
  <c r="X754" i="31"/>
  <c r="Y754" i="31" s="1"/>
  <c r="V754" i="31"/>
  <c r="U754" i="31"/>
  <c r="C754" i="31"/>
  <c r="X753" i="31"/>
  <c r="Z753" i="31" s="1"/>
  <c r="V753" i="31"/>
  <c r="W753" i="31" s="1"/>
  <c r="U753" i="31"/>
  <c r="C753" i="31"/>
  <c r="D753" i="31" s="1"/>
  <c r="B753" i="31"/>
  <c r="X752" i="31"/>
  <c r="Y752" i="31" s="1"/>
  <c r="V752" i="31"/>
  <c r="U752" i="31"/>
  <c r="C752" i="31"/>
  <c r="X751" i="31"/>
  <c r="Z751" i="31" s="1"/>
  <c r="V751" i="31"/>
  <c r="W751" i="31" s="1"/>
  <c r="U751" i="31"/>
  <c r="C751" i="31"/>
  <c r="D751" i="31" s="1"/>
  <c r="B751" i="31"/>
  <c r="X750" i="31"/>
  <c r="Y750" i="31" s="1"/>
  <c r="V750" i="31"/>
  <c r="U750" i="31"/>
  <c r="C750" i="31"/>
  <c r="X749" i="31"/>
  <c r="Z749" i="31" s="1"/>
  <c r="V749" i="31"/>
  <c r="W749" i="31" s="1"/>
  <c r="U749" i="31"/>
  <c r="C749" i="31"/>
  <c r="D749" i="31" s="1"/>
  <c r="B749" i="31"/>
  <c r="X748" i="31"/>
  <c r="Y748" i="31" s="1"/>
  <c r="V748" i="31"/>
  <c r="U748" i="31"/>
  <c r="C748" i="31"/>
  <c r="X747" i="31"/>
  <c r="Y747" i="31" s="1"/>
  <c r="AA747" i="31" s="1"/>
  <c r="V747" i="31"/>
  <c r="W747" i="31" s="1"/>
  <c r="U747" i="31"/>
  <c r="C747" i="31"/>
  <c r="D747" i="31" s="1"/>
  <c r="B747" i="31"/>
  <c r="X746" i="31"/>
  <c r="Y746" i="31" s="1"/>
  <c r="V746" i="31"/>
  <c r="U746" i="31"/>
  <c r="C746" i="31"/>
  <c r="X745" i="31"/>
  <c r="Z745" i="31" s="1"/>
  <c r="V745" i="31"/>
  <c r="W745" i="31" s="1"/>
  <c r="U745" i="31"/>
  <c r="C745" i="31"/>
  <c r="D745" i="31" s="1"/>
  <c r="B745" i="31"/>
  <c r="X744" i="31"/>
  <c r="Y744" i="31" s="1"/>
  <c r="V744" i="31"/>
  <c r="U744" i="31"/>
  <c r="C744" i="31"/>
  <c r="X743" i="31"/>
  <c r="Z743" i="31" s="1"/>
  <c r="V743" i="31"/>
  <c r="W743" i="31" s="1"/>
  <c r="U743" i="31"/>
  <c r="C743" i="31"/>
  <c r="D743" i="31" s="1"/>
  <c r="B743" i="31"/>
  <c r="X742" i="31"/>
  <c r="Y742" i="31" s="1"/>
  <c r="V742" i="31"/>
  <c r="U742" i="31"/>
  <c r="C742" i="31"/>
  <c r="X741" i="31"/>
  <c r="Z741" i="31" s="1"/>
  <c r="V741" i="31"/>
  <c r="W741" i="31" s="1"/>
  <c r="U741" i="31"/>
  <c r="C741" i="31"/>
  <c r="D741" i="31" s="1"/>
  <c r="B741" i="31"/>
  <c r="X740" i="31"/>
  <c r="Y740" i="31" s="1"/>
  <c r="V740" i="31"/>
  <c r="U740" i="31"/>
  <c r="C740" i="31"/>
  <c r="X739" i="31"/>
  <c r="Y739" i="31" s="1"/>
  <c r="AA739" i="31" s="1"/>
  <c r="V739" i="31"/>
  <c r="W739" i="31" s="1"/>
  <c r="U739" i="31"/>
  <c r="C739" i="31"/>
  <c r="D739" i="31" s="1"/>
  <c r="B739" i="31"/>
  <c r="X738" i="31"/>
  <c r="Y738" i="31" s="1"/>
  <c r="V738" i="31"/>
  <c r="U738" i="31"/>
  <c r="C738" i="31"/>
  <c r="X737" i="31"/>
  <c r="Z737" i="31" s="1"/>
  <c r="V737" i="31"/>
  <c r="W737" i="31" s="1"/>
  <c r="U737" i="31"/>
  <c r="C737" i="31"/>
  <c r="D737" i="31" s="1"/>
  <c r="B737" i="31"/>
  <c r="X736" i="31"/>
  <c r="Y736" i="31" s="1"/>
  <c r="V736" i="31"/>
  <c r="U736" i="31"/>
  <c r="C736" i="31"/>
  <c r="X735" i="31"/>
  <c r="Z735" i="31" s="1"/>
  <c r="V735" i="31"/>
  <c r="W735" i="31" s="1"/>
  <c r="U735" i="31"/>
  <c r="C735" i="31"/>
  <c r="D735" i="31" s="1"/>
  <c r="B735" i="31"/>
  <c r="X734" i="31"/>
  <c r="Y734" i="31" s="1"/>
  <c r="V734" i="31"/>
  <c r="U734" i="31"/>
  <c r="C734" i="31"/>
  <c r="X733" i="31"/>
  <c r="Z733" i="31" s="1"/>
  <c r="V733" i="31"/>
  <c r="W733" i="31" s="1"/>
  <c r="U733" i="31"/>
  <c r="C733" i="31"/>
  <c r="D733" i="31" s="1"/>
  <c r="B733" i="31"/>
  <c r="X732" i="31"/>
  <c r="Y732" i="31" s="1"/>
  <c r="V732" i="31"/>
  <c r="U732" i="31"/>
  <c r="C732" i="31"/>
  <c r="X731" i="31"/>
  <c r="Y731" i="31" s="1"/>
  <c r="AA731" i="31" s="1"/>
  <c r="V731" i="31"/>
  <c r="W731" i="31" s="1"/>
  <c r="U731" i="31"/>
  <c r="C731" i="31"/>
  <c r="D731" i="31" s="1"/>
  <c r="B731" i="31"/>
  <c r="X730" i="31"/>
  <c r="Y730" i="31" s="1"/>
  <c r="V730" i="31"/>
  <c r="U730" i="31"/>
  <c r="C730" i="31"/>
  <c r="X729" i="31"/>
  <c r="Z729" i="31" s="1"/>
  <c r="V729" i="31"/>
  <c r="W729" i="31" s="1"/>
  <c r="U729" i="31"/>
  <c r="C729" i="31"/>
  <c r="D729" i="31" s="1"/>
  <c r="B729" i="31"/>
  <c r="X728" i="31"/>
  <c r="Y728" i="31" s="1"/>
  <c r="V728" i="31"/>
  <c r="U728" i="31"/>
  <c r="C728" i="31"/>
  <c r="X727" i="31"/>
  <c r="Z727" i="31" s="1"/>
  <c r="V727" i="31"/>
  <c r="W727" i="31" s="1"/>
  <c r="U727" i="31"/>
  <c r="C727" i="31"/>
  <c r="D727" i="31" s="1"/>
  <c r="B727" i="31"/>
  <c r="X726" i="31"/>
  <c r="Y726" i="31" s="1"/>
  <c r="V726" i="31"/>
  <c r="U726" i="31"/>
  <c r="C726" i="31"/>
  <c r="X725" i="31"/>
  <c r="Z725" i="31" s="1"/>
  <c r="V725" i="31"/>
  <c r="W725" i="31" s="1"/>
  <c r="U725" i="31"/>
  <c r="C725" i="31"/>
  <c r="D725" i="31" s="1"/>
  <c r="B725" i="31"/>
  <c r="X724" i="31"/>
  <c r="Y724" i="31" s="1"/>
  <c r="V724" i="31"/>
  <c r="U724" i="31"/>
  <c r="C724" i="31"/>
  <c r="X723" i="31"/>
  <c r="Y723" i="31" s="1"/>
  <c r="AA723" i="31" s="1"/>
  <c r="V723" i="31"/>
  <c r="W723" i="31" s="1"/>
  <c r="U723" i="31"/>
  <c r="C723" i="31"/>
  <c r="D723" i="31" s="1"/>
  <c r="B723" i="31"/>
  <c r="X722" i="31"/>
  <c r="Y722" i="31" s="1"/>
  <c r="V722" i="31"/>
  <c r="U722" i="31"/>
  <c r="C722" i="31"/>
  <c r="X721" i="31"/>
  <c r="Z721" i="31" s="1"/>
  <c r="V721" i="31"/>
  <c r="W721" i="31" s="1"/>
  <c r="U721" i="31"/>
  <c r="C721" i="31"/>
  <c r="D721" i="31" s="1"/>
  <c r="B721" i="31"/>
  <c r="X720" i="31"/>
  <c r="Y720" i="31" s="1"/>
  <c r="V720" i="31"/>
  <c r="U720" i="31"/>
  <c r="C720" i="31"/>
  <c r="X719" i="31"/>
  <c r="Z719" i="31" s="1"/>
  <c r="V719" i="31"/>
  <c r="W719" i="31" s="1"/>
  <c r="U719" i="31"/>
  <c r="C719" i="31"/>
  <c r="D719" i="31" s="1"/>
  <c r="B719" i="31"/>
  <c r="X718" i="31"/>
  <c r="Y718" i="31" s="1"/>
  <c r="V718" i="31"/>
  <c r="U718" i="31"/>
  <c r="C718" i="31"/>
  <c r="X717" i="31"/>
  <c r="Z717" i="31" s="1"/>
  <c r="V717" i="31"/>
  <c r="W717" i="31" s="1"/>
  <c r="U717" i="31"/>
  <c r="C717" i="31"/>
  <c r="D717" i="31" s="1"/>
  <c r="B717" i="31"/>
  <c r="X716" i="31"/>
  <c r="Y716" i="31" s="1"/>
  <c r="V716" i="31"/>
  <c r="U716" i="31"/>
  <c r="C716" i="31"/>
  <c r="X715" i="31"/>
  <c r="Y715" i="31" s="1"/>
  <c r="AA715" i="31" s="1"/>
  <c r="V715" i="31"/>
  <c r="W715" i="31" s="1"/>
  <c r="U715" i="31"/>
  <c r="C715" i="31"/>
  <c r="D715" i="31" s="1"/>
  <c r="B715" i="31"/>
  <c r="X714" i="31"/>
  <c r="Y714" i="31" s="1"/>
  <c r="V714" i="31"/>
  <c r="U714" i="31"/>
  <c r="C714" i="31"/>
  <c r="X713" i="31"/>
  <c r="Y713" i="31" s="1"/>
  <c r="AA713" i="31" s="1"/>
  <c r="V713" i="31"/>
  <c r="W713" i="31" s="1"/>
  <c r="U713" i="31"/>
  <c r="C713" i="31"/>
  <c r="D713" i="31" s="1"/>
  <c r="B713" i="31"/>
  <c r="X712" i="31"/>
  <c r="Y712" i="31" s="1"/>
  <c r="V712" i="31"/>
  <c r="U712" i="31"/>
  <c r="C712" i="31"/>
  <c r="X711" i="31"/>
  <c r="Z711" i="31" s="1"/>
  <c r="V711" i="31"/>
  <c r="W711" i="31" s="1"/>
  <c r="U711" i="31"/>
  <c r="C711" i="31"/>
  <c r="D711" i="31" s="1"/>
  <c r="B711" i="31"/>
  <c r="X710" i="31"/>
  <c r="Y710" i="31" s="1"/>
  <c r="V710" i="31"/>
  <c r="U710" i="31"/>
  <c r="C710" i="31"/>
  <c r="X709" i="31"/>
  <c r="Z709" i="31" s="1"/>
  <c r="V709" i="31"/>
  <c r="W709" i="31" s="1"/>
  <c r="U709" i="31"/>
  <c r="C709" i="31"/>
  <c r="D709" i="31" s="1"/>
  <c r="B709" i="31"/>
  <c r="X708" i="31"/>
  <c r="Y708" i="31" s="1"/>
  <c r="V708" i="31"/>
  <c r="U708" i="31"/>
  <c r="C708" i="31"/>
  <c r="X707" i="31"/>
  <c r="Y707" i="31" s="1"/>
  <c r="AA707" i="31" s="1"/>
  <c r="V707" i="31"/>
  <c r="W707" i="31" s="1"/>
  <c r="U707" i="31"/>
  <c r="C707" i="31"/>
  <c r="D707" i="31" s="1"/>
  <c r="B707" i="31"/>
  <c r="X706" i="31"/>
  <c r="Y706" i="31" s="1"/>
  <c r="V706" i="31"/>
  <c r="U706" i="31"/>
  <c r="C706" i="31"/>
  <c r="X705" i="31"/>
  <c r="Y705" i="31" s="1"/>
  <c r="AA705" i="31" s="1"/>
  <c r="V705" i="31"/>
  <c r="W705" i="31" s="1"/>
  <c r="U705" i="31"/>
  <c r="C705" i="31"/>
  <c r="D705" i="31" s="1"/>
  <c r="B705" i="31"/>
  <c r="X704" i="31"/>
  <c r="Y704" i="31" s="1"/>
  <c r="V704" i="31"/>
  <c r="U704" i="31"/>
  <c r="C704" i="31"/>
  <c r="X703" i="31"/>
  <c r="Z703" i="31" s="1"/>
  <c r="V703" i="31"/>
  <c r="W703" i="31" s="1"/>
  <c r="U703" i="31"/>
  <c r="C703" i="31"/>
  <c r="D703" i="31" s="1"/>
  <c r="B703" i="31"/>
  <c r="X702" i="31"/>
  <c r="Y702" i="31" s="1"/>
  <c r="V702" i="31"/>
  <c r="U702" i="31"/>
  <c r="C702" i="31"/>
  <c r="X701" i="31"/>
  <c r="Z701" i="31" s="1"/>
  <c r="V701" i="31"/>
  <c r="W701" i="31" s="1"/>
  <c r="U701" i="31"/>
  <c r="C701" i="31"/>
  <c r="D701" i="31" s="1"/>
  <c r="B701" i="31"/>
  <c r="X700" i="31"/>
  <c r="Y700" i="31" s="1"/>
  <c r="V700" i="31"/>
  <c r="U700" i="31"/>
  <c r="C700" i="31"/>
  <c r="X699" i="31"/>
  <c r="Y699" i="31" s="1"/>
  <c r="AA699" i="31" s="1"/>
  <c r="V699" i="31"/>
  <c r="W699" i="31" s="1"/>
  <c r="U699" i="31"/>
  <c r="C699" i="31"/>
  <c r="D699" i="31" s="1"/>
  <c r="B699" i="31"/>
  <c r="X698" i="31"/>
  <c r="Y698" i="31" s="1"/>
  <c r="V698" i="31"/>
  <c r="U698" i="31"/>
  <c r="C698" i="31"/>
  <c r="X697" i="31"/>
  <c r="Z697" i="31" s="1"/>
  <c r="V697" i="31"/>
  <c r="W697" i="31" s="1"/>
  <c r="U697" i="31"/>
  <c r="C697" i="31"/>
  <c r="D697" i="31" s="1"/>
  <c r="B697" i="31"/>
  <c r="X696" i="31"/>
  <c r="Y696" i="31" s="1"/>
  <c r="V696" i="31"/>
  <c r="U696" i="31"/>
  <c r="C696" i="31"/>
  <c r="X695" i="31"/>
  <c r="Z695" i="31" s="1"/>
  <c r="V695" i="31"/>
  <c r="W695" i="31" s="1"/>
  <c r="U695" i="31"/>
  <c r="C695" i="31"/>
  <c r="D695" i="31" s="1"/>
  <c r="B695" i="31"/>
  <c r="X694" i="31"/>
  <c r="Y694" i="31" s="1"/>
  <c r="V694" i="31"/>
  <c r="U694" i="31"/>
  <c r="C694" i="31"/>
  <c r="X693" i="31"/>
  <c r="Z693" i="31" s="1"/>
  <c r="V693" i="31"/>
  <c r="W693" i="31" s="1"/>
  <c r="U693" i="31"/>
  <c r="C693" i="31"/>
  <c r="D693" i="31" s="1"/>
  <c r="B693" i="31"/>
  <c r="X692" i="31"/>
  <c r="Y692" i="31" s="1"/>
  <c r="V692" i="31"/>
  <c r="U692" i="31"/>
  <c r="C692" i="31"/>
  <c r="X691" i="31"/>
  <c r="Y691" i="31" s="1"/>
  <c r="AA691" i="31" s="1"/>
  <c r="V691" i="31"/>
  <c r="W691" i="31" s="1"/>
  <c r="U691" i="31"/>
  <c r="C691" i="31"/>
  <c r="D691" i="31" s="1"/>
  <c r="B691" i="31"/>
  <c r="X690" i="31"/>
  <c r="Y690" i="31" s="1"/>
  <c r="V690" i="31"/>
  <c r="U690" i="31"/>
  <c r="C690" i="31"/>
  <c r="X689" i="31"/>
  <c r="Z689" i="31" s="1"/>
  <c r="V689" i="31"/>
  <c r="W689" i="31" s="1"/>
  <c r="U689" i="31"/>
  <c r="C689" i="31"/>
  <c r="D689" i="31" s="1"/>
  <c r="B689" i="31"/>
  <c r="X688" i="31"/>
  <c r="Y688" i="31" s="1"/>
  <c r="V688" i="31"/>
  <c r="U688" i="31"/>
  <c r="C688" i="31"/>
  <c r="X687" i="31"/>
  <c r="Z687" i="31" s="1"/>
  <c r="V687" i="31"/>
  <c r="W687" i="31" s="1"/>
  <c r="U687" i="31"/>
  <c r="C687" i="31"/>
  <c r="D687" i="31" s="1"/>
  <c r="B687" i="31"/>
  <c r="X686" i="31"/>
  <c r="Y686" i="31" s="1"/>
  <c r="V686" i="31"/>
  <c r="U686" i="31"/>
  <c r="C686" i="31"/>
  <c r="X685" i="31"/>
  <c r="Z685" i="31" s="1"/>
  <c r="V685" i="31"/>
  <c r="W685" i="31" s="1"/>
  <c r="U685" i="31"/>
  <c r="C685" i="31"/>
  <c r="D685" i="31" s="1"/>
  <c r="B685" i="31"/>
  <c r="X684" i="31"/>
  <c r="Y684" i="31" s="1"/>
  <c r="V684" i="31"/>
  <c r="U684" i="31"/>
  <c r="C684" i="31"/>
  <c r="X683" i="31"/>
  <c r="Y683" i="31" s="1"/>
  <c r="AA683" i="31" s="1"/>
  <c r="V683" i="31"/>
  <c r="W683" i="31" s="1"/>
  <c r="U683" i="31"/>
  <c r="C683" i="31"/>
  <c r="D683" i="31" s="1"/>
  <c r="B683" i="31"/>
  <c r="X682" i="31"/>
  <c r="Y682" i="31" s="1"/>
  <c r="V682" i="31"/>
  <c r="U682" i="31"/>
  <c r="C682" i="31"/>
  <c r="X681" i="31"/>
  <c r="Z681" i="31" s="1"/>
  <c r="V681" i="31"/>
  <c r="W681" i="31" s="1"/>
  <c r="U681" i="31"/>
  <c r="C681" i="31"/>
  <c r="D681" i="31" s="1"/>
  <c r="B681" i="31"/>
  <c r="X680" i="31"/>
  <c r="Y680" i="31" s="1"/>
  <c r="V680" i="31"/>
  <c r="U680" i="31"/>
  <c r="C680" i="31"/>
  <c r="X679" i="31"/>
  <c r="Z679" i="31" s="1"/>
  <c r="V679" i="31"/>
  <c r="W679" i="31" s="1"/>
  <c r="U679" i="31"/>
  <c r="C679" i="31"/>
  <c r="D679" i="31" s="1"/>
  <c r="B679" i="31"/>
  <c r="X678" i="31"/>
  <c r="Y678" i="31" s="1"/>
  <c r="V678" i="31"/>
  <c r="U678" i="31"/>
  <c r="C678" i="31"/>
  <c r="X677" i="31"/>
  <c r="Z677" i="31" s="1"/>
  <c r="V677" i="31"/>
  <c r="W677" i="31" s="1"/>
  <c r="U677" i="31"/>
  <c r="C677" i="31"/>
  <c r="D677" i="31" s="1"/>
  <c r="B677" i="31"/>
  <c r="X676" i="31"/>
  <c r="Y676" i="31" s="1"/>
  <c r="V676" i="31"/>
  <c r="U676" i="31"/>
  <c r="C676" i="31"/>
  <c r="X675" i="31"/>
  <c r="Y675" i="31" s="1"/>
  <c r="AA675" i="31" s="1"/>
  <c r="V675" i="31"/>
  <c r="W675" i="31" s="1"/>
  <c r="U675" i="31"/>
  <c r="C675" i="31"/>
  <c r="D675" i="31" s="1"/>
  <c r="B675" i="31"/>
  <c r="X674" i="31"/>
  <c r="Y674" i="31" s="1"/>
  <c r="V674" i="31"/>
  <c r="U674" i="31"/>
  <c r="C674" i="31"/>
  <c r="X673" i="31"/>
  <c r="Z673" i="31" s="1"/>
  <c r="V673" i="31"/>
  <c r="W673" i="31" s="1"/>
  <c r="U673" i="31"/>
  <c r="C673" i="31"/>
  <c r="D673" i="31" s="1"/>
  <c r="B673" i="31"/>
  <c r="X672" i="31"/>
  <c r="Y672" i="31" s="1"/>
  <c r="V672" i="31"/>
  <c r="U672" i="31"/>
  <c r="C672" i="31"/>
  <c r="X671" i="31"/>
  <c r="Z671" i="31" s="1"/>
  <c r="V671" i="31"/>
  <c r="W671" i="31" s="1"/>
  <c r="U671" i="31"/>
  <c r="C671" i="31"/>
  <c r="D671" i="31" s="1"/>
  <c r="B671" i="31"/>
  <c r="X670" i="31"/>
  <c r="Y670" i="31" s="1"/>
  <c r="V670" i="31"/>
  <c r="U670" i="31"/>
  <c r="C670" i="31"/>
  <c r="X669" i="31"/>
  <c r="Z669" i="31" s="1"/>
  <c r="V669" i="31"/>
  <c r="W669" i="31" s="1"/>
  <c r="U669" i="31"/>
  <c r="C669" i="31"/>
  <c r="D669" i="31" s="1"/>
  <c r="B669" i="31"/>
  <c r="X668" i="31"/>
  <c r="Y668" i="31" s="1"/>
  <c r="V668" i="31"/>
  <c r="U668" i="31"/>
  <c r="C668" i="31"/>
  <c r="X667" i="31"/>
  <c r="Y667" i="31" s="1"/>
  <c r="AA667" i="31" s="1"/>
  <c r="V667" i="31"/>
  <c r="W667" i="31" s="1"/>
  <c r="U667" i="31"/>
  <c r="C667" i="31"/>
  <c r="D667" i="31" s="1"/>
  <c r="B667" i="31"/>
  <c r="X666" i="31"/>
  <c r="Y666" i="31" s="1"/>
  <c r="V666" i="31"/>
  <c r="U666" i="31"/>
  <c r="C666" i="31"/>
  <c r="X665" i="31"/>
  <c r="Z665" i="31" s="1"/>
  <c r="V665" i="31"/>
  <c r="W665" i="31" s="1"/>
  <c r="U665" i="31"/>
  <c r="C665" i="31"/>
  <c r="D665" i="31" s="1"/>
  <c r="B665" i="31"/>
  <c r="X664" i="31"/>
  <c r="Y664" i="31" s="1"/>
  <c r="V664" i="31"/>
  <c r="U664" i="31"/>
  <c r="C664" i="31"/>
  <c r="X663" i="31"/>
  <c r="Z663" i="31" s="1"/>
  <c r="V663" i="31"/>
  <c r="W663" i="31" s="1"/>
  <c r="U663" i="31"/>
  <c r="C663" i="31"/>
  <c r="D663" i="31" s="1"/>
  <c r="B663" i="31"/>
  <c r="X662" i="31"/>
  <c r="Y662" i="31" s="1"/>
  <c r="V662" i="31"/>
  <c r="U662" i="31"/>
  <c r="C662" i="31"/>
  <c r="X661" i="31"/>
  <c r="Z661" i="31" s="1"/>
  <c r="V661" i="31"/>
  <c r="W661" i="31" s="1"/>
  <c r="U661" i="31"/>
  <c r="C661" i="31"/>
  <c r="D661" i="31" s="1"/>
  <c r="B661" i="31"/>
  <c r="X660" i="31"/>
  <c r="Y660" i="31" s="1"/>
  <c r="V660" i="31"/>
  <c r="U660" i="31"/>
  <c r="C660" i="31"/>
  <c r="X659" i="31"/>
  <c r="Y659" i="31" s="1"/>
  <c r="AA659" i="31" s="1"/>
  <c r="V659" i="31"/>
  <c r="W659" i="31" s="1"/>
  <c r="U659" i="31"/>
  <c r="C659" i="31"/>
  <c r="D659" i="31" s="1"/>
  <c r="B659" i="31"/>
  <c r="X658" i="31"/>
  <c r="Y658" i="31" s="1"/>
  <c r="V658" i="31"/>
  <c r="U658" i="31"/>
  <c r="C658" i="31"/>
  <c r="X657" i="31"/>
  <c r="Z657" i="31" s="1"/>
  <c r="V657" i="31"/>
  <c r="W657" i="31" s="1"/>
  <c r="U657" i="31"/>
  <c r="C657" i="31"/>
  <c r="D657" i="31" s="1"/>
  <c r="B657" i="31"/>
  <c r="X656" i="31"/>
  <c r="Y656" i="31" s="1"/>
  <c r="V656" i="31"/>
  <c r="U656" i="31"/>
  <c r="C656" i="31"/>
  <c r="X655" i="31"/>
  <c r="Z655" i="31" s="1"/>
  <c r="V655" i="31"/>
  <c r="W655" i="31" s="1"/>
  <c r="U655" i="31"/>
  <c r="C655" i="31"/>
  <c r="D655" i="31" s="1"/>
  <c r="B655" i="31"/>
  <c r="X654" i="31"/>
  <c r="Y654" i="31" s="1"/>
  <c r="V654" i="31"/>
  <c r="U654" i="31"/>
  <c r="C654" i="31"/>
  <c r="X653" i="31"/>
  <c r="Z653" i="31" s="1"/>
  <c r="V653" i="31"/>
  <c r="W653" i="31" s="1"/>
  <c r="U653" i="31"/>
  <c r="C653" i="31"/>
  <c r="D653" i="31" s="1"/>
  <c r="B653" i="31"/>
  <c r="X652" i="31"/>
  <c r="Y652" i="31" s="1"/>
  <c r="V652" i="31"/>
  <c r="U652" i="31"/>
  <c r="C652" i="31"/>
  <c r="X651" i="31"/>
  <c r="Y651" i="31" s="1"/>
  <c r="AA651" i="31" s="1"/>
  <c r="V651" i="31"/>
  <c r="W651" i="31" s="1"/>
  <c r="U651" i="31"/>
  <c r="C651" i="31"/>
  <c r="D651" i="31" s="1"/>
  <c r="B651" i="31"/>
  <c r="X650" i="31"/>
  <c r="Y650" i="31" s="1"/>
  <c r="V650" i="31"/>
  <c r="U650" i="31"/>
  <c r="C650" i="31"/>
  <c r="X649" i="31"/>
  <c r="Z649" i="31" s="1"/>
  <c r="V649" i="31"/>
  <c r="W649" i="31" s="1"/>
  <c r="U649" i="31"/>
  <c r="C649" i="31"/>
  <c r="D649" i="31" s="1"/>
  <c r="B649" i="31"/>
  <c r="X648" i="31"/>
  <c r="Y648" i="31" s="1"/>
  <c r="V648" i="31"/>
  <c r="U648" i="31"/>
  <c r="C648" i="31"/>
  <c r="X647" i="31"/>
  <c r="Z647" i="31" s="1"/>
  <c r="V647" i="31"/>
  <c r="W647" i="31" s="1"/>
  <c r="U647" i="31"/>
  <c r="C647" i="31"/>
  <c r="D647" i="31" s="1"/>
  <c r="B647" i="31"/>
  <c r="X646" i="31"/>
  <c r="Y646" i="31" s="1"/>
  <c r="V646" i="31"/>
  <c r="U646" i="31"/>
  <c r="C646" i="31"/>
  <c r="X645" i="31"/>
  <c r="Z645" i="31" s="1"/>
  <c r="V645" i="31"/>
  <c r="W645" i="31" s="1"/>
  <c r="U645" i="31"/>
  <c r="C645" i="31"/>
  <c r="D645" i="31" s="1"/>
  <c r="B645" i="31"/>
  <c r="X644" i="31"/>
  <c r="Y644" i="31" s="1"/>
  <c r="V644" i="31"/>
  <c r="U644" i="31"/>
  <c r="C644" i="31"/>
  <c r="X643" i="31"/>
  <c r="Y643" i="31" s="1"/>
  <c r="AA643" i="31" s="1"/>
  <c r="V643" i="31"/>
  <c r="W643" i="31" s="1"/>
  <c r="U643" i="31"/>
  <c r="C643" i="31"/>
  <c r="D643" i="31" s="1"/>
  <c r="B643" i="31"/>
  <c r="X642" i="31"/>
  <c r="Y642" i="31" s="1"/>
  <c r="V642" i="31"/>
  <c r="U642" i="31"/>
  <c r="C642" i="31"/>
  <c r="X641" i="31"/>
  <c r="Z641" i="31" s="1"/>
  <c r="V641" i="31"/>
  <c r="W641" i="31" s="1"/>
  <c r="U641" i="31"/>
  <c r="C641" i="31"/>
  <c r="D641" i="31" s="1"/>
  <c r="B641" i="31"/>
  <c r="X640" i="31"/>
  <c r="Y640" i="31" s="1"/>
  <c r="V640" i="31"/>
  <c r="U640" i="31"/>
  <c r="C640" i="31"/>
  <c r="X639" i="31"/>
  <c r="Z639" i="31" s="1"/>
  <c r="V639" i="31"/>
  <c r="W639" i="31" s="1"/>
  <c r="U639" i="31"/>
  <c r="C639" i="31"/>
  <c r="D639" i="31" s="1"/>
  <c r="B639" i="31"/>
  <c r="X638" i="31"/>
  <c r="Y638" i="31" s="1"/>
  <c r="V638" i="31"/>
  <c r="U638" i="31"/>
  <c r="C638" i="31"/>
  <c r="X637" i="31"/>
  <c r="Z637" i="31" s="1"/>
  <c r="V637" i="31"/>
  <c r="W637" i="31" s="1"/>
  <c r="U637" i="31"/>
  <c r="C637" i="31"/>
  <c r="D637" i="31" s="1"/>
  <c r="B637" i="31"/>
  <c r="X636" i="31"/>
  <c r="Y636" i="31" s="1"/>
  <c r="V636" i="31"/>
  <c r="U636" i="31"/>
  <c r="C636" i="31"/>
  <c r="X635" i="31"/>
  <c r="Y635" i="31" s="1"/>
  <c r="AA635" i="31" s="1"/>
  <c r="V635" i="31"/>
  <c r="W635" i="31" s="1"/>
  <c r="U635" i="31"/>
  <c r="C635" i="31"/>
  <c r="D635" i="31" s="1"/>
  <c r="B635" i="31"/>
  <c r="X634" i="31"/>
  <c r="Y634" i="31" s="1"/>
  <c r="V634" i="31"/>
  <c r="U634" i="31"/>
  <c r="C634" i="31"/>
  <c r="X633" i="31"/>
  <c r="Z633" i="31" s="1"/>
  <c r="V633" i="31"/>
  <c r="W633" i="31" s="1"/>
  <c r="U633" i="31"/>
  <c r="C633" i="31"/>
  <c r="D633" i="31" s="1"/>
  <c r="B633" i="31"/>
  <c r="X632" i="31"/>
  <c r="Y632" i="31" s="1"/>
  <c r="V632" i="31"/>
  <c r="U632" i="31"/>
  <c r="C632" i="31"/>
  <c r="X631" i="31"/>
  <c r="Z631" i="31" s="1"/>
  <c r="V631" i="31"/>
  <c r="W631" i="31" s="1"/>
  <c r="U631" i="31"/>
  <c r="C631" i="31"/>
  <c r="D631" i="31" s="1"/>
  <c r="B631" i="31"/>
  <c r="X630" i="31"/>
  <c r="Y630" i="31" s="1"/>
  <c r="V630" i="31"/>
  <c r="U630" i="31"/>
  <c r="C630" i="31"/>
  <c r="X629" i="31"/>
  <c r="Z629" i="31" s="1"/>
  <c r="V629" i="31"/>
  <c r="W629" i="31" s="1"/>
  <c r="U629" i="31"/>
  <c r="C629" i="31"/>
  <c r="D629" i="31" s="1"/>
  <c r="B629" i="31"/>
  <c r="X628" i="31"/>
  <c r="Y628" i="31" s="1"/>
  <c r="V628" i="31"/>
  <c r="U628" i="31"/>
  <c r="C628" i="31"/>
  <c r="X627" i="31"/>
  <c r="Y627" i="31" s="1"/>
  <c r="AA627" i="31" s="1"/>
  <c r="V627" i="31"/>
  <c r="W627" i="31" s="1"/>
  <c r="U627" i="31"/>
  <c r="C627" i="31"/>
  <c r="D627" i="31" s="1"/>
  <c r="B627" i="31"/>
  <c r="X626" i="31"/>
  <c r="Y626" i="31" s="1"/>
  <c r="V626" i="31"/>
  <c r="U626" i="31"/>
  <c r="C626" i="31"/>
  <c r="X625" i="31"/>
  <c r="Z625" i="31" s="1"/>
  <c r="V625" i="31"/>
  <c r="W625" i="31" s="1"/>
  <c r="U625" i="31"/>
  <c r="C625" i="31"/>
  <c r="D625" i="31" s="1"/>
  <c r="B625" i="31"/>
  <c r="X624" i="31"/>
  <c r="Y624" i="31" s="1"/>
  <c r="V624" i="31"/>
  <c r="U624" i="31"/>
  <c r="C624" i="31"/>
  <c r="X623" i="31"/>
  <c r="Z623" i="31" s="1"/>
  <c r="V623" i="31"/>
  <c r="W623" i="31" s="1"/>
  <c r="U623" i="31"/>
  <c r="C623" i="31"/>
  <c r="D623" i="31" s="1"/>
  <c r="B623" i="31"/>
  <c r="X622" i="31"/>
  <c r="Y622" i="31" s="1"/>
  <c r="V622" i="31"/>
  <c r="U622" i="31"/>
  <c r="C622" i="31"/>
  <c r="X621" i="31"/>
  <c r="Z621" i="31" s="1"/>
  <c r="V621" i="31"/>
  <c r="W621" i="31" s="1"/>
  <c r="U621" i="31"/>
  <c r="C621" i="31"/>
  <c r="D621" i="31" s="1"/>
  <c r="B621" i="31"/>
  <c r="X620" i="31"/>
  <c r="Y620" i="31" s="1"/>
  <c r="V620" i="31"/>
  <c r="U620" i="31"/>
  <c r="C620" i="31"/>
  <c r="X619" i="31"/>
  <c r="Y619" i="31" s="1"/>
  <c r="AA619" i="31" s="1"/>
  <c r="V619" i="31"/>
  <c r="W619" i="31" s="1"/>
  <c r="U619" i="31"/>
  <c r="C619" i="31"/>
  <c r="D619" i="31" s="1"/>
  <c r="B619" i="31"/>
  <c r="X618" i="31"/>
  <c r="Y618" i="31" s="1"/>
  <c r="V618" i="31"/>
  <c r="U618" i="31"/>
  <c r="C618" i="31"/>
  <c r="X617" i="31"/>
  <c r="Z617" i="31" s="1"/>
  <c r="V617" i="31"/>
  <c r="W617" i="31" s="1"/>
  <c r="U617" i="31"/>
  <c r="C617" i="31"/>
  <c r="D617" i="31" s="1"/>
  <c r="B617" i="31"/>
  <c r="X616" i="31"/>
  <c r="Y616" i="31" s="1"/>
  <c r="V616" i="31"/>
  <c r="U616" i="31"/>
  <c r="C616" i="31"/>
  <c r="X615" i="31"/>
  <c r="Z615" i="31" s="1"/>
  <c r="V615" i="31"/>
  <c r="W615" i="31" s="1"/>
  <c r="U615" i="31"/>
  <c r="C615" i="31"/>
  <c r="D615" i="31" s="1"/>
  <c r="B615" i="31"/>
  <c r="X614" i="31"/>
  <c r="Y614" i="31" s="1"/>
  <c r="V614" i="31"/>
  <c r="U614" i="31"/>
  <c r="C614" i="31"/>
  <c r="X613" i="31"/>
  <c r="Z613" i="31" s="1"/>
  <c r="V613" i="31"/>
  <c r="W613" i="31" s="1"/>
  <c r="U613" i="31"/>
  <c r="C613" i="31"/>
  <c r="D613" i="31" s="1"/>
  <c r="B613" i="31"/>
  <c r="X612" i="31"/>
  <c r="Y612" i="31" s="1"/>
  <c r="V612" i="31"/>
  <c r="U612" i="31"/>
  <c r="C612" i="31"/>
  <c r="X611" i="31"/>
  <c r="Y611" i="31" s="1"/>
  <c r="AA611" i="31" s="1"/>
  <c r="V611" i="31"/>
  <c r="W611" i="31" s="1"/>
  <c r="U611" i="31"/>
  <c r="C611" i="31"/>
  <c r="D611" i="31" s="1"/>
  <c r="B611" i="31"/>
  <c r="X610" i="31"/>
  <c r="Y610" i="31" s="1"/>
  <c r="V610" i="31"/>
  <c r="U610" i="31"/>
  <c r="C610" i="31"/>
  <c r="X609" i="31"/>
  <c r="Z609" i="31" s="1"/>
  <c r="V609" i="31"/>
  <c r="W609" i="31" s="1"/>
  <c r="U609" i="31"/>
  <c r="C609" i="31"/>
  <c r="D609" i="31" s="1"/>
  <c r="B609" i="31"/>
  <c r="X608" i="31"/>
  <c r="Y608" i="31" s="1"/>
  <c r="V608" i="31"/>
  <c r="U608" i="31"/>
  <c r="C608" i="31"/>
  <c r="X607" i="31"/>
  <c r="Z607" i="31" s="1"/>
  <c r="V607" i="31"/>
  <c r="W607" i="31" s="1"/>
  <c r="U607" i="31"/>
  <c r="C607" i="31"/>
  <c r="D607" i="31" s="1"/>
  <c r="B607" i="31"/>
  <c r="X606" i="31"/>
  <c r="Y606" i="31" s="1"/>
  <c r="V606" i="31"/>
  <c r="U606" i="31"/>
  <c r="C606" i="31"/>
  <c r="X605" i="31"/>
  <c r="Z605" i="31" s="1"/>
  <c r="V605" i="31"/>
  <c r="W605" i="31" s="1"/>
  <c r="U605" i="31"/>
  <c r="C605" i="31"/>
  <c r="D605" i="31" s="1"/>
  <c r="B605" i="31"/>
  <c r="X604" i="31"/>
  <c r="Y604" i="31" s="1"/>
  <c r="V604" i="31"/>
  <c r="U604" i="31"/>
  <c r="C604" i="31"/>
  <c r="X603" i="31"/>
  <c r="Y603" i="31" s="1"/>
  <c r="AA603" i="31" s="1"/>
  <c r="V603" i="31"/>
  <c r="W603" i="31" s="1"/>
  <c r="U603" i="31"/>
  <c r="C603" i="31"/>
  <c r="D603" i="31" s="1"/>
  <c r="B603" i="31"/>
  <c r="X602" i="31"/>
  <c r="Y602" i="31" s="1"/>
  <c r="V602" i="31"/>
  <c r="U602" i="31"/>
  <c r="C602" i="31"/>
  <c r="X601" i="31"/>
  <c r="Z601" i="31" s="1"/>
  <c r="V601" i="31"/>
  <c r="W601" i="31" s="1"/>
  <c r="U601" i="31"/>
  <c r="C601" i="31"/>
  <c r="D601" i="31" s="1"/>
  <c r="B601" i="31"/>
  <c r="X600" i="31"/>
  <c r="Y600" i="31" s="1"/>
  <c r="V600" i="31"/>
  <c r="U600" i="31"/>
  <c r="C600" i="31"/>
  <c r="X599" i="31"/>
  <c r="Z599" i="31" s="1"/>
  <c r="V599" i="31"/>
  <c r="W599" i="31" s="1"/>
  <c r="U599" i="31"/>
  <c r="C599" i="31"/>
  <c r="D599" i="31" s="1"/>
  <c r="B599" i="31"/>
  <c r="X598" i="31"/>
  <c r="Y598" i="31" s="1"/>
  <c r="V598" i="31"/>
  <c r="U598" i="31"/>
  <c r="C598" i="31"/>
  <c r="X597" i="31"/>
  <c r="Z597" i="31" s="1"/>
  <c r="V597" i="31"/>
  <c r="W597" i="31" s="1"/>
  <c r="U597" i="31"/>
  <c r="C597" i="31"/>
  <c r="D597" i="31" s="1"/>
  <c r="B597" i="31"/>
  <c r="X596" i="31"/>
  <c r="Y596" i="31" s="1"/>
  <c r="V596" i="31"/>
  <c r="U596" i="31"/>
  <c r="C596" i="31"/>
  <c r="X595" i="31"/>
  <c r="Y595" i="31" s="1"/>
  <c r="AA595" i="31" s="1"/>
  <c r="V595" i="31"/>
  <c r="W595" i="31" s="1"/>
  <c r="U595" i="31"/>
  <c r="C595" i="31"/>
  <c r="D595" i="31" s="1"/>
  <c r="B595" i="31"/>
  <c r="X594" i="31"/>
  <c r="Y594" i="31" s="1"/>
  <c r="V594" i="31"/>
  <c r="U594" i="31"/>
  <c r="C594" i="31"/>
  <c r="X593" i="31"/>
  <c r="Z593" i="31" s="1"/>
  <c r="V593" i="31"/>
  <c r="W593" i="31" s="1"/>
  <c r="U593" i="31"/>
  <c r="C593" i="31"/>
  <c r="D593" i="31" s="1"/>
  <c r="B593" i="31"/>
  <c r="X592" i="31"/>
  <c r="Y592" i="31" s="1"/>
  <c r="V592" i="31"/>
  <c r="U592" i="31"/>
  <c r="C592" i="31"/>
  <c r="X591" i="31"/>
  <c r="Z591" i="31" s="1"/>
  <c r="V591" i="31"/>
  <c r="W591" i="31" s="1"/>
  <c r="U591" i="31"/>
  <c r="C591" i="31"/>
  <c r="D591" i="31" s="1"/>
  <c r="B591" i="31"/>
  <c r="X590" i="31"/>
  <c r="Y590" i="31" s="1"/>
  <c r="V590" i="31"/>
  <c r="U590" i="31"/>
  <c r="C590" i="31"/>
  <c r="X589" i="31"/>
  <c r="Z589" i="31" s="1"/>
  <c r="V589" i="31"/>
  <c r="W589" i="31" s="1"/>
  <c r="U589" i="31"/>
  <c r="C589" i="31"/>
  <c r="D589" i="31" s="1"/>
  <c r="B589" i="31"/>
  <c r="X588" i="31"/>
  <c r="Y588" i="31" s="1"/>
  <c r="V588" i="31"/>
  <c r="U588" i="31"/>
  <c r="C588" i="31"/>
  <c r="X587" i="31"/>
  <c r="Y587" i="31" s="1"/>
  <c r="AA587" i="31" s="1"/>
  <c r="V587" i="31"/>
  <c r="W587" i="31" s="1"/>
  <c r="U587" i="31"/>
  <c r="C587" i="31"/>
  <c r="D587" i="31" s="1"/>
  <c r="B587" i="31"/>
  <c r="X586" i="31"/>
  <c r="Y586" i="31" s="1"/>
  <c r="V586" i="31"/>
  <c r="U586" i="31"/>
  <c r="C586" i="31"/>
  <c r="X585" i="31"/>
  <c r="Z585" i="31" s="1"/>
  <c r="V585" i="31"/>
  <c r="W585" i="31" s="1"/>
  <c r="U585" i="31"/>
  <c r="C585" i="31"/>
  <c r="D585" i="31" s="1"/>
  <c r="B585" i="31"/>
  <c r="X584" i="31"/>
  <c r="Y584" i="31" s="1"/>
  <c r="V584" i="31"/>
  <c r="U584" i="31"/>
  <c r="C584" i="31"/>
  <c r="X583" i="31"/>
  <c r="Z583" i="31" s="1"/>
  <c r="V583" i="31"/>
  <c r="W583" i="31" s="1"/>
  <c r="U583" i="31"/>
  <c r="C583" i="31"/>
  <c r="D583" i="31" s="1"/>
  <c r="B583" i="31"/>
  <c r="X582" i="31"/>
  <c r="Y582" i="31" s="1"/>
  <c r="V582" i="31"/>
  <c r="U582" i="31"/>
  <c r="C582" i="31"/>
  <c r="X581" i="31"/>
  <c r="Z581" i="31" s="1"/>
  <c r="V581" i="31"/>
  <c r="W581" i="31" s="1"/>
  <c r="U581" i="31"/>
  <c r="C581" i="31"/>
  <c r="D581" i="31" s="1"/>
  <c r="B581" i="31"/>
  <c r="X580" i="31"/>
  <c r="Y580" i="31" s="1"/>
  <c r="V580" i="31"/>
  <c r="U580" i="31"/>
  <c r="C580" i="31"/>
  <c r="X579" i="31"/>
  <c r="Y579" i="31" s="1"/>
  <c r="AA579" i="31" s="1"/>
  <c r="V579" i="31"/>
  <c r="W579" i="31" s="1"/>
  <c r="U579" i="31"/>
  <c r="C579" i="31"/>
  <c r="D579" i="31" s="1"/>
  <c r="B579" i="31"/>
  <c r="X578" i="31"/>
  <c r="Y578" i="31" s="1"/>
  <c r="V578" i="31"/>
  <c r="U578" i="31"/>
  <c r="C578" i="31"/>
  <c r="X577" i="31"/>
  <c r="Z577" i="31" s="1"/>
  <c r="V577" i="31"/>
  <c r="W577" i="31" s="1"/>
  <c r="U577" i="31"/>
  <c r="C577" i="31"/>
  <c r="D577" i="31" s="1"/>
  <c r="B577" i="31"/>
  <c r="X576" i="31"/>
  <c r="Y576" i="31" s="1"/>
  <c r="V576" i="31"/>
  <c r="U576" i="31"/>
  <c r="C576" i="31"/>
  <c r="X575" i="31"/>
  <c r="Z575" i="31" s="1"/>
  <c r="V575" i="31"/>
  <c r="W575" i="31" s="1"/>
  <c r="U575" i="31"/>
  <c r="C575" i="31"/>
  <c r="D575" i="31" s="1"/>
  <c r="B575" i="31"/>
  <c r="X574" i="31"/>
  <c r="Y574" i="31" s="1"/>
  <c r="V574" i="31"/>
  <c r="U574" i="31"/>
  <c r="C574" i="31"/>
  <c r="X573" i="31"/>
  <c r="Z573" i="31" s="1"/>
  <c r="V573" i="31"/>
  <c r="W573" i="31" s="1"/>
  <c r="U573" i="31"/>
  <c r="C573" i="31"/>
  <c r="D573" i="31" s="1"/>
  <c r="B573" i="31"/>
  <c r="X572" i="31"/>
  <c r="Y572" i="31" s="1"/>
  <c r="V572" i="31"/>
  <c r="U572" i="31"/>
  <c r="C572" i="31"/>
  <c r="X571" i="31"/>
  <c r="Y571" i="31" s="1"/>
  <c r="AA571" i="31" s="1"/>
  <c r="V571" i="31"/>
  <c r="W571" i="31" s="1"/>
  <c r="U571" i="31"/>
  <c r="C571" i="31"/>
  <c r="D571" i="31" s="1"/>
  <c r="B571" i="31"/>
  <c r="X570" i="31"/>
  <c r="Y570" i="31" s="1"/>
  <c r="V570" i="31"/>
  <c r="U570" i="31"/>
  <c r="C570" i="31"/>
  <c r="X569" i="31"/>
  <c r="Z569" i="31" s="1"/>
  <c r="V569" i="31"/>
  <c r="W569" i="31" s="1"/>
  <c r="U569" i="31"/>
  <c r="C569" i="31"/>
  <c r="D569" i="31" s="1"/>
  <c r="B569" i="31"/>
  <c r="X568" i="31"/>
  <c r="Y568" i="31" s="1"/>
  <c r="V568" i="31"/>
  <c r="U568" i="31"/>
  <c r="C568" i="31"/>
  <c r="X567" i="31"/>
  <c r="Z567" i="31" s="1"/>
  <c r="V567" i="31"/>
  <c r="W567" i="31" s="1"/>
  <c r="U567" i="31"/>
  <c r="C567" i="31"/>
  <c r="D567" i="31" s="1"/>
  <c r="B567" i="31"/>
  <c r="X566" i="31"/>
  <c r="Y566" i="31" s="1"/>
  <c r="V566" i="31"/>
  <c r="U566" i="31"/>
  <c r="C566" i="31"/>
  <c r="X565" i="31"/>
  <c r="Z565" i="31" s="1"/>
  <c r="V565" i="31"/>
  <c r="W565" i="31" s="1"/>
  <c r="U565" i="31"/>
  <c r="C565" i="31"/>
  <c r="D565" i="31" s="1"/>
  <c r="B565" i="31"/>
  <c r="X564" i="31"/>
  <c r="Y564" i="31" s="1"/>
  <c r="V564" i="31"/>
  <c r="U564" i="31"/>
  <c r="C564" i="31"/>
  <c r="X563" i="31"/>
  <c r="Y563" i="31" s="1"/>
  <c r="AA563" i="31" s="1"/>
  <c r="V563" i="31"/>
  <c r="W563" i="31" s="1"/>
  <c r="U563" i="31"/>
  <c r="C563" i="31"/>
  <c r="D563" i="31" s="1"/>
  <c r="B563" i="31"/>
  <c r="X562" i="31"/>
  <c r="Y562" i="31" s="1"/>
  <c r="V562" i="31"/>
  <c r="U562" i="31"/>
  <c r="C562" i="31"/>
  <c r="X561" i="31"/>
  <c r="Z561" i="31" s="1"/>
  <c r="V561" i="31"/>
  <c r="W561" i="31" s="1"/>
  <c r="U561" i="31"/>
  <c r="C561" i="31"/>
  <c r="D561" i="31" s="1"/>
  <c r="B561" i="31"/>
  <c r="X560" i="31"/>
  <c r="Y560" i="31" s="1"/>
  <c r="V560" i="31"/>
  <c r="U560" i="31"/>
  <c r="C560" i="31"/>
  <c r="X559" i="31"/>
  <c r="Z559" i="31" s="1"/>
  <c r="V559" i="31"/>
  <c r="W559" i="31" s="1"/>
  <c r="U559" i="31"/>
  <c r="C559" i="31"/>
  <c r="D559" i="31" s="1"/>
  <c r="B559" i="31"/>
  <c r="X558" i="31"/>
  <c r="Y558" i="31" s="1"/>
  <c r="V558" i="31"/>
  <c r="U558" i="31"/>
  <c r="C558" i="31"/>
  <c r="X557" i="31"/>
  <c r="Z557" i="31" s="1"/>
  <c r="V557" i="31"/>
  <c r="W557" i="31" s="1"/>
  <c r="U557" i="31"/>
  <c r="C557" i="31"/>
  <c r="D557" i="31" s="1"/>
  <c r="B557" i="31"/>
  <c r="X556" i="31"/>
  <c r="Y556" i="31" s="1"/>
  <c r="V556" i="31"/>
  <c r="U556" i="31"/>
  <c r="C556" i="31"/>
  <c r="X555" i="31"/>
  <c r="Y555" i="31" s="1"/>
  <c r="AA555" i="31" s="1"/>
  <c r="V555" i="31"/>
  <c r="W555" i="31" s="1"/>
  <c r="U555" i="31"/>
  <c r="C555" i="31"/>
  <c r="D555" i="31" s="1"/>
  <c r="B555" i="31"/>
  <c r="X554" i="31"/>
  <c r="Y554" i="31" s="1"/>
  <c r="V554" i="31"/>
  <c r="U554" i="31"/>
  <c r="C554" i="31"/>
  <c r="X553" i="31"/>
  <c r="Z553" i="31" s="1"/>
  <c r="V553" i="31"/>
  <c r="W553" i="31" s="1"/>
  <c r="U553" i="31"/>
  <c r="C553" i="31"/>
  <c r="D553" i="31" s="1"/>
  <c r="B553" i="31"/>
  <c r="X552" i="31"/>
  <c r="Y552" i="31" s="1"/>
  <c r="V552" i="31"/>
  <c r="U552" i="31"/>
  <c r="C552" i="31"/>
  <c r="X551" i="31"/>
  <c r="Z551" i="31" s="1"/>
  <c r="V551" i="31"/>
  <c r="W551" i="31" s="1"/>
  <c r="U551" i="31"/>
  <c r="C551" i="31"/>
  <c r="D551" i="31" s="1"/>
  <c r="B551" i="31"/>
  <c r="X550" i="31"/>
  <c r="Y550" i="31" s="1"/>
  <c r="V550" i="31"/>
  <c r="U550" i="31"/>
  <c r="C550" i="31"/>
  <c r="X549" i="31"/>
  <c r="Z549" i="31" s="1"/>
  <c r="V549" i="31"/>
  <c r="W549" i="31" s="1"/>
  <c r="U549" i="31"/>
  <c r="C549" i="31"/>
  <c r="D549" i="31" s="1"/>
  <c r="B549" i="31"/>
  <c r="X548" i="31"/>
  <c r="Y548" i="31" s="1"/>
  <c r="V548" i="31"/>
  <c r="U548" i="31"/>
  <c r="C548" i="31"/>
  <c r="X547" i="31"/>
  <c r="Y547" i="31" s="1"/>
  <c r="AA547" i="31" s="1"/>
  <c r="V547" i="31"/>
  <c r="W547" i="31" s="1"/>
  <c r="U547" i="31"/>
  <c r="C547" i="31"/>
  <c r="D547" i="31" s="1"/>
  <c r="B547" i="31"/>
  <c r="X546" i="31"/>
  <c r="Y546" i="31" s="1"/>
  <c r="V546" i="31"/>
  <c r="U546" i="31"/>
  <c r="C546" i="31"/>
  <c r="X545" i="31"/>
  <c r="Z545" i="31" s="1"/>
  <c r="V545" i="31"/>
  <c r="W545" i="31" s="1"/>
  <c r="U545" i="31"/>
  <c r="C545" i="31"/>
  <c r="D545" i="31" s="1"/>
  <c r="B545" i="31"/>
  <c r="X544" i="31"/>
  <c r="Y544" i="31" s="1"/>
  <c r="V544" i="31"/>
  <c r="U544" i="31"/>
  <c r="C544" i="31"/>
  <c r="X543" i="31"/>
  <c r="Z543" i="31" s="1"/>
  <c r="V543" i="31"/>
  <c r="W543" i="31" s="1"/>
  <c r="U543" i="31"/>
  <c r="C543" i="31"/>
  <c r="D543" i="31" s="1"/>
  <c r="B543" i="31"/>
  <c r="X542" i="31"/>
  <c r="Y542" i="31" s="1"/>
  <c r="V542" i="31"/>
  <c r="U542" i="31"/>
  <c r="C542" i="31"/>
  <c r="X541" i="31"/>
  <c r="Z541" i="31" s="1"/>
  <c r="V541" i="31"/>
  <c r="W541" i="31" s="1"/>
  <c r="U541" i="31"/>
  <c r="C541" i="31"/>
  <c r="D541" i="31" s="1"/>
  <c r="B541" i="31"/>
  <c r="X540" i="31"/>
  <c r="Y540" i="31" s="1"/>
  <c r="V540" i="31"/>
  <c r="U540" i="31"/>
  <c r="C540" i="31"/>
  <c r="X539" i="31"/>
  <c r="Y539" i="31" s="1"/>
  <c r="AA539" i="31" s="1"/>
  <c r="V539" i="31"/>
  <c r="W539" i="31" s="1"/>
  <c r="U539" i="31"/>
  <c r="C539" i="31"/>
  <c r="D539" i="31" s="1"/>
  <c r="B539" i="31"/>
  <c r="X538" i="31"/>
  <c r="Y538" i="31" s="1"/>
  <c r="V538" i="31"/>
  <c r="U538" i="31"/>
  <c r="C538" i="31"/>
  <c r="X537" i="31"/>
  <c r="Z537" i="31" s="1"/>
  <c r="V537" i="31"/>
  <c r="W537" i="31" s="1"/>
  <c r="U537" i="31"/>
  <c r="C537" i="31"/>
  <c r="D537" i="31" s="1"/>
  <c r="B537" i="31"/>
  <c r="X536" i="31"/>
  <c r="Y536" i="31" s="1"/>
  <c r="V536" i="31"/>
  <c r="U536" i="31"/>
  <c r="C536" i="31"/>
  <c r="X535" i="31"/>
  <c r="Z535" i="31" s="1"/>
  <c r="V535" i="31"/>
  <c r="W535" i="31" s="1"/>
  <c r="U535" i="31"/>
  <c r="C535" i="31"/>
  <c r="D535" i="31" s="1"/>
  <c r="B535" i="31"/>
  <c r="X534" i="31"/>
  <c r="Y534" i="31" s="1"/>
  <c r="V534" i="31"/>
  <c r="U534" i="31"/>
  <c r="C534" i="31"/>
  <c r="X533" i="31"/>
  <c r="Z533" i="31" s="1"/>
  <c r="V533" i="31"/>
  <c r="W533" i="31" s="1"/>
  <c r="U533" i="31"/>
  <c r="C533" i="31"/>
  <c r="D533" i="31" s="1"/>
  <c r="B533" i="31"/>
  <c r="X532" i="31"/>
  <c r="Y532" i="31" s="1"/>
  <c r="V532" i="31"/>
  <c r="U532" i="31"/>
  <c r="C532" i="31"/>
  <c r="X531" i="31"/>
  <c r="Y531" i="31" s="1"/>
  <c r="AA531" i="31" s="1"/>
  <c r="V531" i="31"/>
  <c r="W531" i="31" s="1"/>
  <c r="U531" i="31"/>
  <c r="C531" i="31"/>
  <c r="D531" i="31" s="1"/>
  <c r="B531" i="31"/>
  <c r="X530" i="31"/>
  <c r="Y530" i="31" s="1"/>
  <c r="V530" i="31"/>
  <c r="U530" i="31"/>
  <c r="C530" i="31"/>
  <c r="X529" i="31"/>
  <c r="Y529" i="31" s="1"/>
  <c r="AA529" i="31" s="1"/>
  <c r="V529" i="31"/>
  <c r="W529" i="31" s="1"/>
  <c r="U529" i="31"/>
  <c r="C529" i="31"/>
  <c r="D529" i="31" s="1"/>
  <c r="B529" i="31"/>
  <c r="X528" i="31"/>
  <c r="Y528" i="31" s="1"/>
  <c r="V528" i="31"/>
  <c r="U528" i="31"/>
  <c r="C528" i="31"/>
  <c r="X527" i="31"/>
  <c r="Z527" i="31" s="1"/>
  <c r="V527" i="31"/>
  <c r="W527" i="31" s="1"/>
  <c r="U527" i="31"/>
  <c r="C527" i="31"/>
  <c r="D527" i="31" s="1"/>
  <c r="B527" i="31"/>
  <c r="X526" i="31"/>
  <c r="Y526" i="31" s="1"/>
  <c r="V526" i="31"/>
  <c r="U526" i="31"/>
  <c r="C526" i="31"/>
  <c r="X525" i="31"/>
  <c r="Z525" i="31" s="1"/>
  <c r="V525" i="31"/>
  <c r="W525" i="31" s="1"/>
  <c r="U525" i="31"/>
  <c r="C525" i="31"/>
  <c r="D525" i="31" s="1"/>
  <c r="B525" i="31"/>
  <c r="X524" i="31"/>
  <c r="Y524" i="31" s="1"/>
  <c r="V524" i="31"/>
  <c r="U524" i="31"/>
  <c r="C524" i="31"/>
  <c r="X523" i="31"/>
  <c r="Y523" i="31" s="1"/>
  <c r="AA523" i="31" s="1"/>
  <c r="V523" i="31"/>
  <c r="W523" i="31" s="1"/>
  <c r="U523" i="31"/>
  <c r="C523" i="31"/>
  <c r="D523" i="31" s="1"/>
  <c r="B523" i="31"/>
  <c r="X522" i="31"/>
  <c r="Y522" i="31" s="1"/>
  <c r="V522" i="31"/>
  <c r="U522" i="31"/>
  <c r="C522" i="31"/>
  <c r="X521" i="31"/>
  <c r="Z521" i="31" s="1"/>
  <c r="V521" i="31"/>
  <c r="W521" i="31" s="1"/>
  <c r="U521" i="31"/>
  <c r="C521" i="31"/>
  <c r="D521" i="31" s="1"/>
  <c r="B521" i="31"/>
  <c r="X520" i="31"/>
  <c r="Y520" i="31" s="1"/>
  <c r="V520" i="31"/>
  <c r="U520" i="31"/>
  <c r="C520" i="31"/>
  <c r="X519" i="31"/>
  <c r="Z519" i="31" s="1"/>
  <c r="V519" i="31"/>
  <c r="W519" i="31" s="1"/>
  <c r="U519" i="31"/>
  <c r="C519" i="31"/>
  <c r="D519" i="31" s="1"/>
  <c r="B519" i="31"/>
  <c r="X518" i="31"/>
  <c r="Y518" i="31" s="1"/>
  <c r="V518" i="31"/>
  <c r="U518" i="31"/>
  <c r="C518" i="31"/>
  <c r="X517" i="31"/>
  <c r="Z517" i="31" s="1"/>
  <c r="V517" i="31"/>
  <c r="W517" i="31" s="1"/>
  <c r="U517" i="31"/>
  <c r="C517" i="31"/>
  <c r="D517" i="31" s="1"/>
  <c r="B517" i="31"/>
  <c r="X516" i="31"/>
  <c r="Y516" i="31" s="1"/>
  <c r="V516" i="31"/>
  <c r="U516" i="31"/>
  <c r="C516" i="31"/>
  <c r="X515" i="31"/>
  <c r="Y515" i="31" s="1"/>
  <c r="AA515" i="31" s="1"/>
  <c r="V515" i="31"/>
  <c r="W515" i="31" s="1"/>
  <c r="U515" i="31"/>
  <c r="C515" i="31"/>
  <c r="D515" i="31" s="1"/>
  <c r="B515" i="31"/>
  <c r="X514" i="31"/>
  <c r="Y514" i="31" s="1"/>
  <c r="V514" i="31"/>
  <c r="U514" i="31"/>
  <c r="C514" i="31"/>
  <c r="X513" i="31"/>
  <c r="Z513" i="31" s="1"/>
  <c r="V513" i="31"/>
  <c r="W513" i="31" s="1"/>
  <c r="U513" i="31"/>
  <c r="C513" i="31"/>
  <c r="D513" i="31" s="1"/>
  <c r="B513" i="31"/>
  <c r="X512" i="31"/>
  <c r="Y512" i="31" s="1"/>
  <c r="V512" i="31"/>
  <c r="U512" i="31"/>
  <c r="C512" i="31"/>
  <c r="X511" i="31"/>
  <c r="Z511" i="31" s="1"/>
  <c r="V511" i="31"/>
  <c r="W511" i="31" s="1"/>
  <c r="U511" i="31"/>
  <c r="C511" i="31"/>
  <c r="D511" i="31" s="1"/>
  <c r="B511" i="31"/>
  <c r="X510" i="31"/>
  <c r="Y510" i="31" s="1"/>
  <c r="V510" i="31"/>
  <c r="U510" i="31"/>
  <c r="C510" i="31"/>
  <c r="X509" i="31"/>
  <c r="Z509" i="31" s="1"/>
  <c r="V509" i="31"/>
  <c r="W509" i="31" s="1"/>
  <c r="U509" i="31"/>
  <c r="C509" i="31"/>
  <c r="D509" i="31" s="1"/>
  <c r="B509" i="31"/>
  <c r="X508" i="31"/>
  <c r="Y508" i="31" s="1"/>
  <c r="V508" i="31"/>
  <c r="U508" i="31"/>
  <c r="C508" i="31"/>
  <c r="X507" i="31"/>
  <c r="Y507" i="31" s="1"/>
  <c r="AA507" i="31" s="1"/>
  <c r="V507" i="31"/>
  <c r="W507" i="31" s="1"/>
  <c r="U507" i="31"/>
  <c r="C507" i="31"/>
  <c r="D507" i="31" s="1"/>
  <c r="B507" i="31"/>
  <c r="X506" i="31"/>
  <c r="Y506" i="31" s="1"/>
  <c r="V506" i="31"/>
  <c r="U506" i="31"/>
  <c r="C506" i="31"/>
  <c r="X505" i="31"/>
  <c r="Z505" i="31" s="1"/>
  <c r="V505" i="31"/>
  <c r="W505" i="31" s="1"/>
  <c r="U505" i="31"/>
  <c r="C505" i="31"/>
  <c r="D505" i="31" s="1"/>
  <c r="B505" i="31"/>
  <c r="X504" i="31"/>
  <c r="Y504" i="31" s="1"/>
  <c r="V504" i="31"/>
  <c r="U504" i="31"/>
  <c r="C504" i="31"/>
  <c r="X503" i="31"/>
  <c r="Z503" i="31" s="1"/>
  <c r="V503" i="31"/>
  <c r="W503" i="31" s="1"/>
  <c r="U503" i="31"/>
  <c r="C503" i="31"/>
  <c r="D503" i="31" s="1"/>
  <c r="B503" i="31"/>
  <c r="X502" i="31"/>
  <c r="Y502" i="31" s="1"/>
  <c r="V502" i="31"/>
  <c r="U502" i="31"/>
  <c r="C502" i="31"/>
  <c r="X501" i="31"/>
  <c r="Z501" i="31" s="1"/>
  <c r="V501" i="31"/>
  <c r="W501" i="31" s="1"/>
  <c r="U501" i="31"/>
  <c r="C501" i="31"/>
  <c r="D501" i="31" s="1"/>
  <c r="B501" i="31"/>
  <c r="X498" i="31"/>
  <c r="Y498" i="31" s="1"/>
  <c r="V498" i="31"/>
  <c r="U498" i="31"/>
  <c r="C498" i="31"/>
  <c r="X497" i="31"/>
  <c r="Y497" i="31" s="1"/>
  <c r="AA497" i="31" s="1"/>
  <c r="V497" i="31"/>
  <c r="W497" i="31" s="1"/>
  <c r="U497" i="31"/>
  <c r="C497" i="31"/>
  <c r="D497" i="31" s="1"/>
  <c r="B497" i="31"/>
  <c r="X496" i="31"/>
  <c r="Y496" i="31" s="1"/>
  <c r="V496" i="31"/>
  <c r="U496" i="31"/>
  <c r="C496" i="31"/>
  <c r="X495" i="31"/>
  <c r="Z495" i="31" s="1"/>
  <c r="V495" i="31"/>
  <c r="W495" i="31" s="1"/>
  <c r="U495" i="31"/>
  <c r="C495" i="31"/>
  <c r="D495" i="31" s="1"/>
  <c r="B495" i="31"/>
  <c r="X494" i="31"/>
  <c r="Y494" i="31" s="1"/>
  <c r="V494" i="31"/>
  <c r="U494" i="31"/>
  <c r="C494" i="31"/>
  <c r="X493" i="31"/>
  <c r="Z493" i="31" s="1"/>
  <c r="V493" i="31"/>
  <c r="W493" i="31" s="1"/>
  <c r="U493" i="31"/>
  <c r="C493" i="31"/>
  <c r="D493" i="31" s="1"/>
  <c r="B493" i="31"/>
  <c r="X492" i="31"/>
  <c r="Y492" i="31" s="1"/>
  <c r="V492" i="31"/>
  <c r="U492" i="31"/>
  <c r="C492" i="31"/>
  <c r="X491" i="31"/>
  <c r="V491" i="31"/>
  <c r="W491" i="31" s="1"/>
  <c r="U491" i="31"/>
  <c r="C491" i="31"/>
  <c r="D491" i="31" s="1"/>
  <c r="B491" i="31"/>
  <c r="X490" i="31"/>
  <c r="Y490" i="31" s="1"/>
  <c r="V490" i="31"/>
  <c r="U490" i="31"/>
  <c r="C490" i="31"/>
  <c r="X489" i="31"/>
  <c r="Y489" i="31" s="1"/>
  <c r="AA489" i="31" s="1"/>
  <c r="V489" i="31"/>
  <c r="W489" i="31" s="1"/>
  <c r="U489" i="31"/>
  <c r="C489" i="31"/>
  <c r="D489" i="31" s="1"/>
  <c r="B489" i="31"/>
  <c r="X488" i="31"/>
  <c r="Y488" i="31" s="1"/>
  <c r="V488" i="31"/>
  <c r="U488" i="31"/>
  <c r="C488" i="31"/>
  <c r="X487" i="31"/>
  <c r="Z487" i="31" s="1"/>
  <c r="V487" i="31"/>
  <c r="W487" i="31" s="1"/>
  <c r="U487" i="31"/>
  <c r="C487" i="31"/>
  <c r="D487" i="31" s="1"/>
  <c r="B487" i="31"/>
  <c r="X486" i="31"/>
  <c r="Y486" i="31" s="1"/>
  <c r="V486" i="31"/>
  <c r="U486" i="31"/>
  <c r="C486" i="31"/>
  <c r="X485" i="31"/>
  <c r="Z485" i="31" s="1"/>
  <c r="V485" i="31"/>
  <c r="W485" i="31" s="1"/>
  <c r="U485" i="31"/>
  <c r="C485" i="31"/>
  <c r="D485" i="31" s="1"/>
  <c r="B485" i="31"/>
  <c r="X484" i="31"/>
  <c r="Y484" i="31" s="1"/>
  <c r="V484" i="31"/>
  <c r="U484" i="31"/>
  <c r="C484" i="31"/>
  <c r="X483" i="31"/>
  <c r="Z483" i="31" s="1"/>
  <c r="V483" i="31"/>
  <c r="W483" i="31" s="1"/>
  <c r="U483" i="31"/>
  <c r="C483" i="31"/>
  <c r="D483" i="31" s="1"/>
  <c r="B483" i="31"/>
  <c r="X482" i="31"/>
  <c r="Y482" i="31" s="1"/>
  <c r="V482" i="31"/>
  <c r="U482" i="31"/>
  <c r="C482" i="31"/>
  <c r="X481" i="31"/>
  <c r="Y481" i="31" s="1"/>
  <c r="AA481" i="31" s="1"/>
  <c r="V481" i="31"/>
  <c r="W481" i="31" s="1"/>
  <c r="U481" i="31"/>
  <c r="C481" i="31"/>
  <c r="D481" i="31" s="1"/>
  <c r="B481" i="31"/>
  <c r="X480" i="31"/>
  <c r="Y480" i="31" s="1"/>
  <c r="V480" i="31"/>
  <c r="U480" i="31"/>
  <c r="C480" i="31"/>
  <c r="X479" i="31"/>
  <c r="Y479" i="31" s="1"/>
  <c r="AA479" i="31" s="1"/>
  <c r="V479" i="31"/>
  <c r="W479" i="31" s="1"/>
  <c r="U479" i="31"/>
  <c r="C479" i="31"/>
  <c r="D479" i="31" s="1"/>
  <c r="B479" i="31"/>
  <c r="X478" i="31"/>
  <c r="Y478" i="31" s="1"/>
  <c r="V478" i="31"/>
  <c r="U478" i="31"/>
  <c r="C478" i="31"/>
  <c r="X477" i="31"/>
  <c r="Z477" i="31" s="1"/>
  <c r="V477" i="31"/>
  <c r="W477" i="31" s="1"/>
  <c r="U477" i="31"/>
  <c r="C477" i="31"/>
  <c r="D477" i="31" s="1"/>
  <c r="B477" i="31"/>
  <c r="X476" i="31"/>
  <c r="Y476" i="31" s="1"/>
  <c r="V476" i="31"/>
  <c r="U476" i="31"/>
  <c r="C476" i="31"/>
  <c r="X475" i="31"/>
  <c r="V475" i="31"/>
  <c r="W475" i="31" s="1"/>
  <c r="U475" i="31"/>
  <c r="C475" i="31"/>
  <c r="D475" i="31" s="1"/>
  <c r="B475" i="31"/>
  <c r="X474" i="31"/>
  <c r="Y474" i="31" s="1"/>
  <c r="V474" i="31"/>
  <c r="U474" i="31"/>
  <c r="C474" i="31"/>
  <c r="X473" i="31"/>
  <c r="Y473" i="31" s="1"/>
  <c r="AA473" i="31" s="1"/>
  <c r="V473" i="31"/>
  <c r="W473" i="31" s="1"/>
  <c r="U473" i="31"/>
  <c r="C473" i="31"/>
  <c r="D473" i="31" s="1"/>
  <c r="B473" i="31"/>
  <c r="X472" i="31"/>
  <c r="Y472" i="31" s="1"/>
  <c r="V472" i="31"/>
  <c r="U472" i="31"/>
  <c r="C472" i="31"/>
  <c r="X471" i="31"/>
  <c r="Z471" i="31" s="1"/>
  <c r="V471" i="31"/>
  <c r="W471" i="31" s="1"/>
  <c r="U471" i="31"/>
  <c r="C471" i="31"/>
  <c r="D471" i="31" s="1"/>
  <c r="B471" i="31"/>
  <c r="X470" i="31"/>
  <c r="Y470" i="31" s="1"/>
  <c r="V470" i="31"/>
  <c r="U470" i="31"/>
  <c r="C470" i="31"/>
  <c r="X469" i="31"/>
  <c r="V469" i="31"/>
  <c r="W469" i="31" s="1"/>
  <c r="U469" i="31"/>
  <c r="C469" i="31"/>
  <c r="D469" i="31" s="1"/>
  <c r="B469" i="31"/>
  <c r="X468" i="31"/>
  <c r="Y468" i="31" s="1"/>
  <c r="V468" i="31"/>
  <c r="U468" i="31"/>
  <c r="C468" i="31"/>
  <c r="X467" i="31"/>
  <c r="Z467" i="31" s="1"/>
  <c r="V467" i="31"/>
  <c r="W467" i="31" s="1"/>
  <c r="U467" i="31"/>
  <c r="C467" i="31"/>
  <c r="D467" i="31" s="1"/>
  <c r="B467" i="31"/>
  <c r="X466" i="31"/>
  <c r="Y466" i="31" s="1"/>
  <c r="V466" i="31"/>
  <c r="U466" i="31"/>
  <c r="C466" i="31"/>
  <c r="X465" i="31"/>
  <c r="Y465" i="31" s="1"/>
  <c r="AA465" i="31" s="1"/>
  <c r="V465" i="31"/>
  <c r="W465" i="31" s="1"/>
  <c r="U465" i="31"/>
  <c r="C465" i="31"/>
  <c r="D465" i="31" s="1"/>
  <c r="B465" i="31"/>
  <c r="X464" i="31"/>
  <c r="Y464" i="31" s="1"/>
  <c r="V464" i="31"/>
  <c r="U464" i="31"/>
  <c r="C464" i="31"/>
  <c r="X463" i="31"/>
  <c r="Y463" i="31" s="1"/>
  <c r="AA463" i="31" s="1"/>
  <c r="V463" i="31"/>
  <c r="W463" i="31" s="1"/>
  <c r="U463" i="31"/>
  <c r="C463" i="31"/>
  <c r="D463" i="31" s="1"/>
  <c r="B463" i="31"/>
  <c r="X462" i="31"/>
  <c r="Y462" i="31" s="1"/>
  <c r="V462" i="31"/>
  <c r="U462" i="31"/>
  <c r="C462" i="31"/>
  <c r="X461" i="31"/>
  <c r="Z461" i="31" s="1"/>
  <c r="V461" i="31"/>
  <c r="W461" i="31" s="1"/>
  <c r="U461" i="31"/>
  <c r="C461" i="31"/>
  <c r="D461" i="31" s="1"/>
  <c r="B461" i="31"/>
  <c r="X460" i="31"/>
  <c r="Y460" i="31" s="1"/>
  <c r="V460" i="31"/>
  <c r="U460" i="31"/>
  <c r="C460" i="31"/>
  <c r="X459" i="31"/>
  <c r="V459" i="31"/>
  <c r="W459" i="31" s="1"/>
  <c r="U459" i="31"/>
  <c r="C459" i="31"/>
  <c r="D459" i="31" s="1"/>
  <c r="B459" i="31"/>
  <c r="X458" i="31"/>
  <c r="Y458" i="31" s="1"/>
  <c r="V458" i="31"/>
  <c r="U458" i="31"/>
  <c r="C458" i="31"/>
  <c r="X457" i="31"/>
  <c r="Y457" i="31" s="1"/>
  <c r="AA457" i="31" s="1"/>
  <c r="V457" i="31"/>
  <c r="W457" i="31" s="1"/>
  <c r="U457" i="31"/>
  <c r="C457" i="31"/>
  <c r="D457" i="31" s="1"/>
  <c r="B457" i="31"/>
  <c r="X456" i="31"/>
  <c r="Y456" i="31" s="1"/>
  <c r="V456" i="31"/>
  <c r="U456" i="31"/>
  <c r="C456" i="31"/>
  <c r="X455" i="31"/>
  <c r="Z455" i="31" s="1"/>
  <c r="V455" i="31"/>
  <c r="W455" i="31" s="1"/>
  <c r="U455" i="31"/>
  <c r="C455" i="31"/>
  <c r="D455" i="31" s="1"/>
  <c r="B455" i="31"/>
  <c r="X454" i="31"/>
  <c r="Y454" i="31" s="1"/>
  <c r="V454" i="31"/>
  <c r="U454" i="31"/>
  <c r="C454" i="31"/>
  <c r="X453" i="31"/>
  <c r="V453" i="31"/>
  <c r="W453" i="31" s="1"/>
  <c r="U453" i="31"/>
  <c r="C453" i="31"/>
  <c r="D453" i="31" s="1"/>
  <c r="B453" i="31"/>
  <c r="X452" i="31"/>
  <c r="Y452" i="31" s="1"/>
  <c r="V452" i="31"/>
  <c r="U452" i="31"/>
  <c r="C452" i="31"/>
  <c r="X451" i="31"/>
  <c r="Z451" i="31" s="1"/>
  <c r="V451" i="31"/>
  <c r="W451" i="31" s="1"/>
  <c r="U451" i="31"/>
  <c r="C451" i="31"/>
  <c r="D451" i="31" s="1"/>
  <c r="B451" i="31"/>
  <c r="X450" i="31"/>
  <c r="Y450" i="31" s="1"/>
  <c r="V450" i="31"/>
  <c r="U450" i="31"/>
  <c r="C450" i="31"/>
  <c r="X449" i="31"/>
  <c r="Y449" i="31" s="1"/>
  <c r="AA449" i="31" s="1"/>
  <c r="V449" i="31"/>
  <c r="W449" i="31" s="1"/>
  <c r="U449" i="31"/>
  <c r="C449" i="31"/>
  <c r="D449" i="31" s="1"/>
  <c r="B449" i="31"/>
  <c r="X448" i="31"/>
  <c r="Y448" i="31" s="1"/>
  <c r="V448" i="31"/>
  <c r="U448" i="31"/>
  <c r="C448" i="31"/>
  <c r="X447" i="31"/>
  <c r="Z447" i="31" s="1"/>
  <c r="V447" i="31"/>
  <c r="W447" i="31" s="1"/>
  <c r="U447" i="31"/>
  <c r="C447" i="31"/>
  <c r="D447" i="31" s="1"/>
  <c r="B447" i="31"/>
  <c r="X446" i="31"/>
  <c r="Y446" i="31" s="1"/>
  <c r="V446" i="31"/>
  <c r="U446" i="31"/>
  <c r="C446" i="31"/>
  <c r="X445" i="31"/>
  <c r="Z445" i="31" s="1"/>
  <c r="V445" i="31"/>
  <c r="W445" i="31" s="1"/>
  <c r="U445" i="31"/>
  <c r="C445" i="31"/>
  <c r="D445" i="31" s="1"/>
  <c r="B445" i="31"/>
  <c r="X444" i="31"/>
  <c r="Y444" i="31" s="1"/>
  <c r="V444" i="31"/>
  <c r="U444" i="31"/>
  <c r="C444" i="31"/>
  <c r="X443" i="31"/>
  <c r="V443" i="31"/>
  <c r="W443" i="31" s="1"/>
  <c r="U443" i="31"/>
  <c r="C443" i="31"/>
  <c r="D443" i="31" s="1"/>
  <c r="B443" i="31"/>
  <c r="X442" i="31"/>
  <c r="Y442" i="31" s="1"/>
  <c r="V442" i="31"/>
  <c r="U442" i="31"/>
  <c r="C442" i="31"/>
  <c r="X441" i="31"/>
  <c r="Y441" i="31" s="1"/>
  <c r="AA441" i="31" s="1"/>
  <c r="V441" i="31"/>
  <c r="W441" i="31" s="1"/>
  <c r="U441" i="31"/>
  <c r="C441" i="31"/>
  <c r="D441" i="31" s="1"/>
  <c r="B441" i="31"/>
  <c r="X500" i="31"/>
  <c r="Y500" i="31" s="1"/>
  <c r="V500" i="31"/>
  <c r="U500" i="31"/>
  <c r="C500" i="31"/>
  <c r="X499" i="31"/>
  <c r="Y499" i="31" s="1"/>
  <c r="AA499" i="31" s="1"/>
  <c r="V499" i="31"/>
  <c r="W499" i="31" s="1"/>
  <c r="U499" i="31"/>
  <c r="C499" i="31"/>
  <c r="D499" i="31" s="1"/>
  <c r="B499" i="31"/>
  <c r="X1170" i="31"/>
  <c r="Y1170" i="31" s="1"/>
  <c r="V1170" i="31"/>
  <c r="U1170" i="31"/>
  <c r="C1170" i="31"/>
  <c r="X1169" i="31"/>
  <c r="Z1169" i="31" s="1"/>
  <c r="V1169" i="31"/>
  <c r="W1169" i="31" s="1"/>
  <c r="U1169" i="31"/>
  <c r="C1169" i="31"/>
  <c r="D1169" i="31" s="1"/>
  <c r="B1169" i="31"/>
  <c r="X1168" i="31"/>
  <c r="Y1168" i="31" s="1"/>
  <c r="V1168" i="31"/>
  <c r="U1168" i="31"/>
  <c r="C1168" i="31"/>
  <c r="X1167" i="31"/>
  <c r="Z1167" i="31" s="1"/>
  <c r="V1167" i="31"/>
  <c r="W1167" i="31" s="1"/>
  <c r="U1167" i="31"/>
  <c r="C1167" i="31"/>
  <c r="D1167" i="31" s="1"/>
  <c r="B1167" i="31"/>
  <c r="X1166" i="31"/>
  <c r="Y1166" i="31" s="1"/>
  <c r="V1166" i="31"/>
  <c r="U1166" i="31"/>
  <c r="C1166" i="31"/>
  <c r="X1165" i="31"/>
  <c r="Z1165" i="31" s="1"/>
  <c r="V1165" i="31"/>
  <c r="W1165" i="31" s="1"/>
  <c r="U1165" i="31"/>
  <c r="C1165" i="31"/>
  <c r="D1165" i="31" s="1"/>
  <c r="B1165" i="31"/>
  <c r="X436" i="31"/>
  <c r="Y436" i="31" s="1"/>
  <c r="V436" i="31"/>
  <c r="U436" i="31"/>
  <c r="C436" i="31"/>
  <c r="X435" i="31"/>
  <c r="Z435" i="31" s="1"/>
  <c r="V435" i="31"/>
  <c r="W435" i="31" s="1"/>
  <c r="U435" i="31"/>
  <c r="C435" i="31"/>
  <c r="D435" i="31" s="1"/>
  <c r="B435" i="31"/>
  <c r="X434" i="31"/>
  <c r="Y434" i="31" s="1"/>
  <c r="V434" i="31"/>
  <c r="U434" i="31"/>
  <c r="C434" i="31"/>
  <c r="X433" i="31"/>
  <c r="Z433" i="31" s="1"/>
  <c r="V433" i="31"/>
  <c r="W433" i="31" s="1"/>
  <c r="U433" i="31"/>
  <c r="C433" i="31"/>
  <c r="D433" i="31" s="1"/>
  <c r="B433" i="31"/>
  <c r="X430" i="31"/>
  <c r="Y430" i="31" s="1"/>
  <c r="V430" i="31"/>
  <c r="U430" i="31"/>
  <c r="C430" i="31"/>
  <c r="X429" i="31"/>
  <c r="Y429" i="31" s="1"/>
  <c r="AA429" i="31" s="1"/>
  <c r="V429" i="31"/>
  <c r="W429" i="31" s="1"/>
  <c r="U429" i="31"/>
  <c r="C429" i="31"/>
  <c r="D429" i="31" s="1"/>
  <c r="B429" i="31"/>
  <c r="X432" i="31"/>
  <c r="Y432" i="31" s="1"/>
  <c r="V432" i="31"/>
  <c r="U432" i="31"/>
  <c r="C432" i="31"/>
  <c r="X431" i="31"/>
  <c r="Z431" i="31" s="1"/>
  <c r="V431" i="31"/>
  <c r="W431" i="31" s="1"/>
  <c r="U431" i="31"/>
  <c r="C431" i="31"/>
  <c r="D431" i="31" s="1"/>
  <c r="B431" i="31"/>
  <c r="X426" i="31"/>
  <c r="Y426" i="31" s="1"/>
  <c r="V426" i="31"/>
  <c r="U426" i="31"/>
  <c r="C426" i="31"/>
  <c r="X425" i="31"/>
  <c r="Y425" i="31" s="1"/>
  <c r="AA425" i="31" s="1"/>
  <c r="V425" i="31"/>
  <c r="W425" i="31" s="1"/>
  <c r="U425" i="31"/>
  <c r="C425" i="31"/>
  <c r="D425" i="31" s="1"/>
  <c r="B425" i="31"/>
  <c r="X424" i="31"/>
  <c r="Y424" i="31" s="1"/>
  <c r="V424" i="31"/>
  <c r="U424" i="31"/>
  <c r="C424" i="31"/>
  <c r="X423" i="31"/>
  <c r="Z423" i="31" s="1"/>
  <c r="V423" i="31"/>
  <c r="W423" i="31" s="1"/>
  <c r="U423" i="31"/>
  <c r="C423" i="31"/>
  <c r="D423" i="31" s="1"/>
  <c r="B423" i="31"/>
  <c r="X422" i="31"/>
  <c r="Y422" i="31" s="1"/>
  <c r="V422" i="31"/>
  <c r="U422" i="31"/>
  <c r="C422" i="31"/>
  <c r="X421" i="31"/>
  <c r="Z421" i="31" s="1"/>
  <c r="V421" i="31"/>
  <c r="W421" i="31" s="1"/>
  <c r="U421" i="31"/>
  <c r="C421" i="31"/>
  <c r="D421" i="31" s="1"/>
  <c r="B421" i="31"/>
  <c r="X420" i="31"/>
  <c r="Y420" i="31" s="1"/>
  <c r="V420" i="31"/>
  <c r="U420" i="31"/>
  <c r="C420" i="31"/>
  <c r="X419" i="31"/>
  <c r="Z419" i="31" s="1"/>
  <c r="V419" i="31"/>
  <c r="W419" i="31" s="1"/>
  <c r="U419" i="31"/>
  <c r="C419" i="31"/>
  <c r="D419" i="31" s="1"/>
  <c r="B419" i="31"/>
  <c r="X428" i="31"/>
  <c r="Y428" i="31" s="1"/>
  <c r="V428" i="31"/>
  <c r="U428" i="31"/>
  <c r="C428" i="31"/>
  <c r="X427" i="31"/>
  <c r="Z427" i="31" s="1"/>
  <c r="V427" i="31"/>
  <c r="W427" i="31" s="1"/>
  <c r="U427" i="31"/>
  <c r="C427" i="31"/>
  <c r="D427" i="31" s="1"/>
  <c r="B427" i="31"/>
  <c r="X402" i="31"/>
  <c r="Y402" i="31" s="1"/>
  <c r="V402" i="31"/>
  <c r="U402" i="31"/>
  <c r="C402" i="31"/>
  <c r="X401" i="31"/>
  <c r="Z401" i="31" s="1"/>
  <c r="V401" i="31"/>
  <c r="W401" i="31" s="1"/>
  <c r="U401" i="31"/>
  <c r="C401" i="31"/>
  <c r="D401" i="31" s="1"/>
  <c r="B401" i="31"/>
  <c r="X382" i="31"/>
  <c r="Y382" i="31" s="1"/>
  <c r="V382" i="31"/>
  <c r="U382" i="31"/>
  <c r="C382" i="31"/>
  <c r="X381" i="31"/>
  <c r="Y381" i="31" s="1"/>
  <c r="AA381" i="31" s="1"/>
  <c r="V381" i="31"/>
  <c r="W381" i="31" s="1"/>
  <c r="U381" i="31"/>
  <c r="C381" i="31"/>
  <c r="D381" i="31" s="1"/>
  <c r="B381" i="31"/>
  <c r="X378" i="31"/>
  <c r="Y378" i="31" s="1"/>
  <c r="V378" i="31"/>
  <c r="U378" i="31"/>
  <c r="C378" i="31"/>
  <c r="X377" i="31"/>
  <c r="Z377" i="31" s="1"/>
  <c r="V377" i="31"/>
  <c r="W377" i="31" s="1"/>
  <c r="U377" i="31"/>
  <c r="C377" i="31"/>
  <c r="D377" i="31" s="1"/>
  <c r="B377" i="31"/>
  <c r="X340" i="31"/>
  <c r="Y340" i="31" s="1"/>
  <c r="V336" i="31"/>
  <c r="U336" i="31"/>
  <c r="C336" i="31"/>
  <c r="X339" i="31"/>
  <c r="Y339" i="31" s="1"/>
  <c r="AA339" i="31" s="1"/>
  <c r="V335" i="31"/>
  <c r="W335" i="31" s="1"/>
  <c r="U335" i="31"/>
  <c r="C335" i="31"/>
  <c r="D335" i="31" s="1"/>
  <c r="B335" i="31"/>
  <c r="X346" i="31"/>
  <c r="Y346" i="31" s="1"/>
  <c r="V66" i="31"/>
  <c r="U66" i="31"/>
  <c r="C66" i="31"/>
  <c r="X345" i="31"/>
  <c r="Z345" i="31" s="1"/>
  <c r="V65" i="31"/>
  <c r="W65" i="31" s="1"/>
  <c r="U65" i="31"/>
  <c r="C65" i="31"/>
  <c r="D65" i="31" s="1"/>
  <c r="B65" i="31"/>
  <c r="X70" i="31"/>
  <c r="Y70" i="31" s="1"/>
  <c r="V326" i="31"/>
  <c r="U326" i="31"/>
  <c r="C326" i="31"/>
  <c r="X69" i="31"/>
  <c r="Z69" i="31" s="1"/>
  <c r="V325" i="31"/>
  <c r="W325" i="31" s="1"/>
  <c r="U325" i="31"/>
  <c r="C325" i="31"/>
  <c r="D325" i="31" s="1"/>
  <c r="B325" i="31"/>
  <c r="X208" i="31"/>
  <c r="Y208" i="31" s="1"/>
  <c r="V176" i="31"/>
  <c r="U176" i="31"/>
  <c r="C176" i="31"/>
  <c r="X207" i="31"/>
  <c r="Z207" i="31" s="1"/>
  <c r="V175" i="31"/>
  <c r="W175" i="31" s="1"/>
  <c r="U175" i="31"/>
  <c r="C175" i="31"/>
  <c r="D175" i="31" s="1"/>
  <c r="B175" i="31"/>
  <c r="X370" i="31"/>
  <c r="Y370" i="31" s="1"/>
  <c r="V370" i="31"/>
  <c r="U370" i="31"/>
  <c r="C370" i="31"/>
  <c r="X369" i="31"/>
  <c r="Z369" i="31" s="1"/>
  <c r="V369" i="31"/>
  <c r="W369" i="31" s="1"/>
  <c r="U369" i="31"/>
  <c r="C369" i="31"/>
  <c r="D369" i="31" s="1"/>
  <c r="B369" i="31"/>
  <c r="X330" i="31"/>
  <c r="Y330" i="31" s="1"/>
  <c r="V330" i="31"/>
  <c r="U330" i="31"/>
  <c r="C330" i="31"/>
  <c r="X329" i="31"/>
  <c r="Y329" i="31" s="1"/>
  <c r="AA329" i="31" s="1"/>
  <c r="V329" i="31"/>
  <c r="W329" i="31" s="1"/>
  <c r="U329" i="31"/>
  <c r="C329" i="31"/>
  <c r="D329" i="31" s="1"/>
  <c r="B329" i="31"/>
  <c r="X188" i="31"/>
  <c r="Y188" i="31" s="1"/>
  <c r="V188" i="31"/>
  <c r="U188" i="31"/>
  <c r="C188" i="31"/>
  <c r="X187" i="31"/>
  <c r="Z187" i="31" s="1"/>
  <c r="V187" i="31"/>
  <c r="W187" i="31" s="1"/>
  <c r="U187" i="31"/>
  <c r="C187" i="31"/>
  <c r="D187" i="31" s="1"/>
  <c r="B187" i="31"/>
  <c r="X244" i="31"/>
  <c r="Y244" i="31" s="1"/>
  <c r="V52" i="31"/>
  <c r="U52" i="31"/>
  <c r="C52" i="31"/>
  <c r="X243" i="31"/>
  <c r="Z243" i="31" s="1"/>
  <c r="V51" i="31"/>
  <c r="W51" i="31" s="1"/>
  <c r="U51" i="31"/>
  <c r="C51" i="31"/>
  <c r="D51" i="31" s="1"/>
  <c r="B51" i="31"/>
  <c r="X160" i="31"/>
  <c r="Y160" i="31" s="1"/>
  <c r="V184" i="31"/>
  <c r="U184" i="31"/>
  <c r="C184" i="31"/>
  <c r="X159" i="31"/>
  <c r="Y159" i="31" s="1"/>
  <c r="AA159" i="31" s="1"/>
  <c r="V183" i="31"/>
  <c r="W183" i="31" s="1"/>
  <c r="U183" i="31"/>
  <c r="C183" i="31"/>
  <c r="D183" i="31" s="1"/>
  <c r="B183" i="31"/>
  <c r="X338" i="31"/>
  <c r="Y338" i="31" s="1"/>
  <c r="V338" i="31"/>
  <c r="U338" i="31"/>
  <c r="C338" i="31"/>
  <c r="X337" i="31"/>
  <c r="Z337" i="31" s="1"/>
  <c r="V337" i="31"/>
  <c r="W337" i="31" s="1"/>
  <c r="U337" i="31"/>
  <c r="C337" i="31"/>
  <c r="D337" i="31" s="1"/>
  <c r="B337" i="31"/>
  <c r="X154" i="31"/>
  <c r="Y154" i="31" s="1"/>
  <c r="V178" i="31"/>
  <c r="U178" i="31"/>
  <c r="C178" i="31"/>
  <c r="X153" i="31"/>
  <c r="Z153" i="31" s="1"/>
  <c r="V177" i="31"/>
  <c r="W177" i="31" s="1"/>
  <c r="U177" i="31"/>
  <c r="C177" i="31"/>
  <c r="D177" i="31" s="1"/>
  <c r="B177" i="31"/>
  <c r="X190" i="31"/>
  <c r="Y190" i="31" s="1"/>
  <c r="V190" i="31"/>
  <c r="U190" i="31"/>
  <c r="C190" i="31"/>
  <c r="X189" i="31"/>
  <c r="Z189" i="31" s="1"/>
  <c r="V189" i="31"/>
  <c r="W189" i="31" s="1"/>
  <c r="U189" i="31"/>
  <c r="C189" i="31"/>
  <c r="D189" i="31" s="1"/>
  <c r="B189" i="31"/>
  <c r="X12" i="31"/>
  <c r="Y12" i="31" s="1"/>
  <c r="V14" i="31"/>
  <c r="U14" i="31"/>
  <c r="C14" i="31"/>
  <c r="X11" i="31"/>
  <c r="Z11" i="31" s="1"/>
  <c r="V13" i="31"/>
  <c r="W13" i="31" s="1"/>
  <c r="U13" i="31"/>
  <c r="C13" i="31"/>
  <c r="D13" i="31" s="1"/>
  <c r="X222" i="31"/>
  <c r="Y222" i="31" s="1"/>
  <c r="V244" i="31"/>
  <c r="U244" i="31"/>
  <c r="C244" i="31"/>
  <c r="X221" i="31"/>
  <c r="Z221" i="31" s="1"/>
  <c r="V243" i="31"/>
  <c r="W243" i="31" s="1"/>
  <c r="U243" i="31"/>
  <c r="C243" i="31"/>
  <c r="D243" i="31" s="1"/>
  <c r="B243" i="31"/>
  <c r="X252" i="31"/>
  <c r="Y252" i="31" s="1"/>
  <c r="V252" i="31"/>
  <c r="U252" i="31"/>
  <c r="C252" i="31"/>
  <c r="X251" i="31"/>
  <c r="Z251" i="31" s="1"/>
  <c r="V251" i="31"/>
  <c r="W251" i="31" s="1"/>
  <c r="U251" i="31"/>
  <c r="C251" i="31"/>
  <c r="D251" i="31" s="1"/>
  <c r="B251" i="31"/>
  <c r="X10" i="31"/>
  <c r="Y10" i="31" s="1"/>
  <c r="V12" i="31"/>
  <c r="U12" i="31"/>
  <c r="C12" i="31"/>
  <c r="X9" i="31"/>
  <c r="Y9" i="31" s="1"/>
  <c r="AA9" i="31" s="1"/>
  <c r="V11" i="31"/>
  <c r="W11" i="31" s="1"/>
  <c r="U11" i="31"/>
  <c r="C11" i="31"/>
  <c r="D11" i="31" s="1"/>
  <c r="X326" i="31"/>
  <c r="Y326" i="31" s="1"/>
  <c r="V130" i="31"/>
  <c r="U130" i="31"/>
  <c r="C130" i="31"/>
  <c r="X325" i="31"/>
  <c r="Y325" i="31" s="1"/>
  <c r="AA325" i="31" s="1"/>
  <c r="V129" i="31"/>
  <c r="W129" i="31" s="1"/>
  <c r="U129" i="31"/>
  <c r="C129" i="31"/>
  <c r="D129" i="31" s="1"/>
  <c r="B129" i="31"/>
  <c r="X8" i="31"/>
  <c r="Y8" i="31" s="1"/>
  <c r="V10" i="31"/>
  <c r="U10" i="31"/>
  <c r="C10" i="31"/>
  <c r="X7" i="31"/>
  <c r="Y7" i="31" s="1"/>
  <c r="AA7" i="31" s="1"/>
  <c r="V9" i="31"/>
  <c r="W9" i="31" s="1"/>
  <c r="U9" i="31"/>
  <c r="C9" i="31"/>
  <c r="D9" i="31" s="1"/>
  <c r="X60" i="31"/>
  <c r="Y60" i="31" s="1"/>
  <c r="V60" i="31"/>
  <c r="U60" i="31"/>
  <c r="C60" i="31"/>
  <c r="X59" i="31"/>
  <c r="Z59" i="31" s="1"/>
  <c r="V59" i="31"/>
  <c r="W59" i="31" s="1"/>
  <c r="U59" i="31"/>
  <c r="C59" i="31"/>
  <c r="D59" i="31" s="1"/>
  <c r="B59" i="31"/>
  <c r="Y386" i="31"/>
  <c r="V396" i="31"/>
  <c r="U396" i="31"/>
  <c r="C396" i="31"/>
  <c r="Z385" i="31"/>
  <c r="Y385" i="31"/>
  <c r="AA385" i="31" s="1"/>
  <c r="V395" i="31"/>
  <c r="W395" i="31" s="1"/>
  <c r="U395" i="31"/>
  <c r="C395" i="31"/>
  <c r="D395" i="31" s="1"/>
  <c r="B395" i="31"/>
  <c r="X396" i="31"/>
  <c r="Y396" i="31" s="1"/>
  <c r="V400" i="31"/>
  <c r="U400" i="31"/>
  <c r="C400" i="31"/>
  <c r="X395" i="31"/>
  <c r="Z395" i="31" s="1"/>
  <c r="V399" i="31"/>
  <c r="W399" i="31" s="1"/>
  <c r="U399" i="31"/>
  <c r="C399" i="31"/>
  <c r="D399" i="31" s="1"/>
  <c r="B399" i="31"/>
  <c r="X394" i="31"/>
  <c r="Y394" i="31" s="1"/>
  <c r="V394" i="31"/>
  <c r="U394" i="31"/>
  <c r="C394" i="31"/>
  <c r="X393" i="31"/>
  <c r="Z393" i="31" s="1"/>
  <c r="V393" i="31"/>
  <c r="W393" i="31" s="1"/>
  <c r="U393" i="31"/>
  <c r="C393" i="31"/>
  <c r="D393" i="31" s="1"/>
  <c r="B393" i="31"/>
  <c r="Y388" i="31"/>
  <c r="V398" i="31"/>
  <c r="U398" i="31"/>
  <c r="C398" i="31"/>
  <c r="Z387" i="31"/>
  <c r="Y387" i="31"/>
  <c r="AA387" i="31" s="1"/>
  <c r="V397" i="31"/>
  <c r="W397" i="31" s="1"/>
  <c r="U397" i="31"/>
  <c r="C397" i="31"/>
  <c r="D397" i="31" s="1"/>
  <c r="B397" i="31"/>
  <c r="X390" i="31"/>
  <c r="Y390" i="31" s="1"/>
  <c r="V390" i="31"/>
  <c r="U390" i="31"/>
  <c r="C390" i="31"/>
  <c r="X389" i="31"/>
  <c r="Z389" i="31" s="1"/>
  <c r="V389" i="31"/>
  <c r="W389" i="31" s="1"/>
  <c r="U389" i="31"/>
  <c r="C389" i="31"/>
  <c r="D389" i="31" s="1"/>
  <c r="B389" i="31"/>
  <c r="Y376" i="31"/>
  <c r="V386" i="31"/>
  <c r="U386" i="31"/>
  <c r="C386" i="31"/>
  <c r="Z375" i="31"/>
  <c r="Y375" i="31"/>
  <c r="AA375" i="31" s="1"/>
  <c r="V385" i="31"/>
  <c r="W385" i="31" s="1"/>
  <c r="U385" i="31"/>
  <c r="C385" i="31"/>
  <c r="D385" i="31" s="1"/>
  <c r="B385" i="31"/>
  <c r="X148" i="31"/>
  <c r="Y148" i="31" s="1"/>
  <c r="V388" i="31"/>
  <c r="U388" i="31"/>
  <c r="C388" i="31"/>
  <c r="X147" i="31"/>
  <c r="Z147" i="31" s="1"/>
  <c r="V387" i="31"/>
  <c r="W387" i="31" s="1"/>
  <c r="U387" i="31"/>
  <c r="C387" i="31"/>
  <c r="D387" i="31" s="1"/>
  <c r="B387" i="31"/>
  <c r="X158" i="31"/>
  <c r="Y158" i="31" s="1"/>
  <c r="V392" i="31"/>
  <c r="U392" i="31"/>
  <c r="C392" i="31"/>
  <c r="X157" i="31"/>
  <c r="Y157" i="31" s="1"/>
  <c r="AA157" i="31" s="1"/>
  <c r="V391" i="31"/>
  <c r="W391" i="31" s="1"/>
  <c r="U391" i="31"/>
  <c r="C391" i="31"/>
  <c r="D391" i="31" s="1"/>
  <c r="Y418" i="31"/>
  <c r="V418" i="31"/>
  <c r="U418" i="31"/>
  <c r="C418" i="31"/>
  <c r="Z417" i="31"/>
  <c r="Y417" i="31"/>
  <c r="AA417" i="31" s="1"/>
  <c r="V417" i="31"/>
  <c r="W417" i="31" s="1"/>
  <c r="U417" i="31"/>
  <c r="C417" i="31"/>
  <c r="D417" i="31" s="1"/>
  <c r="B417" i="31"/>
  <c r="X1154" i="31"/>
  <c r="Y1154" i="31" s="1"/>
  <c r="V1154" i="31"/>
  <c r="U1154" i="31"/>
  <c r="C1154" i="31"/>
  <c r="X1153" i="31"/>
  <c r="Z1153" i="31" s="1"/>
  <c r="V1153" i="31"/>
  <c r="W1153" i="31" s="1"/>
  <c r="U1153" i="31"/>
  <c r="C1153" i="31"/>
  <c r="D1153" i="31" s="1"/>
  <c r="B1153" i="31"/>
  <c r="X1152" i="31"/>
  <c r="Y1152" i="31" s="1"/>
  <c r="V1152" i="31"/>
  <c r="U1152" i="31"/>
  <c r="C1152" i="31"/>
  <c r="X1151" i="31"/>
  <c r="Z1151" i="31" s="1"/>
  <c r="V1151" i="31"/>
  <c r="W1151" i="31" s="1"/>
  <c r="U1151" i="31"/>
  <c r="C1151" i="31"/>
  <c r="D1151" i="31" s="1"/>
  <c r="B1151" i="31"/>
  <c r="X1140" i="31"/>
  <c r="Y1140" i="31" s="1"/>
  <c r="V1140" i="31"/>
  <c r="U1140" i="31"/>
  <c r="C1140" i="31"/>
  <c r="X1139" i="31"/>
  <c r="Z1139" i="31" s="1"/>
  <c r="V1139" i="31"/>
  <c r="W1139" i="31" s="1"/>
  <c r="U1139" i="31"/>
  <c r="C1139" i="31"/>
  <c r="D1139" i="31" s="1"/>
  <c r="B1139" i="31"/>
  <c r="X1134" i="31"/>
  <c r="Y1134" i="31" s="1"/>
  <c r="V1134" i="31"/>
  <c r="U1134" i="31"/>
  <c r="C1134" i="31"/>
  <c r="X1133" i="31"/>
  <c r="Z1133" i="31" s="1"/>
  <c r="V1133" i="31"/>
  <c r="W1133" i="31" s="1"/>
  <c r="U1133" i="31"/>
  <c r="C1133" i="31"/>
  <c r="D1133" i="31" s="1"/>
  <c r="B1133" i="31"/>
  <c r="X1132" i="31"/>
  <c r="Y1132" i="31" s="1"/>
  <c r="V1132" i="31"/>
  <c r="U1132" i="31"/>
  <c r="C1132" i="31"/>
  <c r="X1131" i="31"/>
  <c r="Y1131" i="31" s="1"/>
  <c r="AA1131" i="31" s="1"/>
  <c r="V1131" i="31"/>
  <c r="W1131" i="31" s="1"/>
  <c r="U1131" i="31"/>
  <c r="C1131" i="31"/>
  <c r="D1131" i="31" s="1"/>
  <c r="B1131" i="31"/>
  <c r="X1130" i="31"/>
  <c r="Y1130" i="31" s="1"/>
  <c r="V1130" i="31"/>
  <c r="U1130" i="31"/>
  <c r="C1130" i="31"/>
  <c r="X1129" i="31"/>
  <c r="Z1129" i="31" s="1"/>
  <c r="V1129" i="31"/>
  <c r="W1129" i="31" s="1"/>
  <c r="U1129" i="31"/>
  <c r="C1129" i="31"/>
  <c r="D1129" i="31" s="1"/>
  <c r="B1129" i="31"/>
  <c r="X1128" i="31"/>
  <c r="Y1128" i="31" s="1"/>
  <c r="V1128" i="31"/>
  <c r="U1128" i="31"/>
  <c r="C1128" i="31"/>
  <c r="X1127" i="31"/>
  <c r="Z1127" i="31" s="1"/>
  <c r="V1127" i="31"/>
  <c r="W1127" i="31" s="1"/>
  <c r="U1127" i="31"/>
  <c r="C1127" i="31"/>
  <c r="D1127" i="31" s="1"/>
  <c r="B1127" i="31"/>
  <c r="X1124" i="31"/>
  <c r="Y1124" i="31" s="1"/>
  <c r="V1124" i="31"/>
  <c r="U1124" i="31"/>
  <c r="C1124" i="31"/>
  <c r="X1123" i="31"/>
  <c r="Z1123" i="31" s="1"/>
  <c r="V1123" i="31"/>
  <c r="W1123" i="31" s="1"/>
  <c r="U1123" i="31"/>
  <c r="C1123" i="31"/>
  <c r="D1123" i="31" s="1"/>
  <c r="B1123" i="31"/>
  <c r="X1120" i="31"/>
  <c r="Y1120" i="31" s="1"/>
  <c r="V1120" i="31"/>
  <c r="U1120" i="31"/>
  <c r="C1120" i="31"/>
  <c r="X1119" i="31"/>
  <c r="Z1119" i="31" s="1"/>
  <c r="V1119" i="31"/>
  <c r="W1119" i="31" s="1"/>
  <c r="U1119" i="31"/>
  <c r="C1119" i="31"/>
  <c r="D1119" i="31" s="1"/>
  <c r="B1119" i="31"/>
  <c r="X1118" i="31"/>
  <c r="Y1118" i="31" s="1"/>
  <c r="V1118" i="31"/>
  <c r="U1118" i="31"/>
  <c r="C1118" i="31"/>
  <c r="X1117" i="31"/>
  <c r="Z1117" i="31" s="1"/>
  <c r="V1117" i="31"/>
  <c r="W1117" i="31" s="1"/>
  <c r="U1117" i="31"/>
  <c r="C1117" i="31"/>
  <c r="D1117" i="31" s="1"/>
  <c r="B1117" i="31"/>
  <c r="X1116" i="31"/>
  <c r="Y1116" i="31" s="1"/>
  <c r="V1116" i="31"/>
  <c r="U1116" i="31"/>
  <c r="C1116" i="31"/>
  <c r="X1115" i="31"/>
  <c r="Z1115" i="31" s="1"/>
  <c r="V1115" i="31"/>
  <c r="W1115" i="31" s="1"/>
  <c r="U1115" i="31"/>
  <c r="C1115" i="31"/>
  <c r="D1115" i="31" s="1"/>
  <c r="B1115" i="31"/>
  <c r="X412" i="31"/>
  <c r="Y412" i="31" s="1"/>
  <c r="V412" i="31"/>
  <c r="U412" i="31"/>
  <c r="C412" i="31"/>
  <c r="X411" i="31"/>
  <c r="Z411" i="31" s="1"/>
  <c r="V411" i="31"/>
  <c r="W411" i="31" s="1"/>
  <c r="U411" i="31"/>
  <c r="C411" i="31"/>
  <c r="D411" i="31" s="1"/>
  <c r="B411" i="31"/>
  <c r="X410" i="31"/>
  <c r="Y410" i="31" s="1"/>
  <c r="V410" i="31"/>
  <c r="U410" i="31"/>
  <c r="C410" i="31"/>
  <c r="X409" i="31"/>
  <c r="Y409" i="31" s="1"/>
  <c r="AA409" i="31" s="1"/>
  <c r="V409" i="31"/>
  <c r="W409" i="31" s="1"/>
  <c r="U409" i="31"/>
  <c r="C409" i="31"/>
  <c r="D409" i="31" s="1"/>
  <c r="B409" i="31"/>
  <c r="X408" i="31"/>
  <c r="Y408" i="31" s="1"/>
  <c r="V408" i="31"/>
  <c r="U408" i="31"/>
  <c r="C408" i="31"/>
  <c r="X407" i="31"/>
  <c r="Z407" i="31" s="1"/>
  <c r="V407" i="31"/>
  <c r="W407" i="31" s="1"/>
  <c r="U407" i="31"/>
  <c r="C407" i="31"/>
  <c r="D407" i="31" s="1"/>
  <c r="B407" i="31"/>
  <c r="X406" i="31"/>
  <c r="Y406" i="31" s="1"/>
  <c r="V406" i="31"/>
  <c r="U406" i="31"/>
  <c r="C406" i="31"/>
  <c r="X405" i="31"/>
  <c r="Z405" i="31" s="1"/>
  <c r="V405" i="31"/>
  <c r="W405" i="31" s="1"/>
  <c r="U405" i="31"/>
  <c r="C405" i="31"/>
  <c r="D405" i="31" s="1"/>
  <c r="B405" i="31"/>
  <c r="X404" i="31"/>
  <c r="Y404" i="31" s="1"/>
  <c r="V404" i="31"/>
  <c r="U404" i="31"/>
  <c r="C404" i="31"/>
  <c r="X403" i="31"/>
  <c r="Z403" i="31" s="1"/>
  <c r="V403" i="31"/>
  <c r="W403" i="31" s="1"/>
  <c r="U403" i="31"/>
  <c r="C403" i="31"/>
  <c r="D403" i="31" s="1"/>
  <c r="B403" i="31"/>
  <c r="X1164" i="31"/>
  <c r="Y1164" i="31" s="1"/>
  <c r="V1164" i="31"/>
  <c r="U1164" i="31"/>
  <c r="C1164" i="31"/>
  <c r="X1163" i="31"/>
  <c r="Z1163" i="31" s="1"/>
  <c r="V1163" i="31"/>
  <c r="W1163" i="31" s="1"/>
  <c r="U1163" i="31"/>
  <c r="C1163" i="31"/>
  <c r="D1163" i="31" s="1"/>
  <c r="B1163" i="31"/>
  <c r="X1156" i="31"/>
  <c r="Y1156" i="31" s="1"/>
  <c r="V1156" i="31"/>
  <c r="U1156" i="31"/>
  <c r="C1156" i="31"/>
  <c r="X1155" i="31"/>
  <c r="Z1155" i="31" s="1"/>
  <c r="V1155" i="31"/>
  <c r="W1155" i="31" s="1"/>
  <c r="U1155" i="31"/>
  <c r="C1155" i="31"/>
  <c r="D1155" i="31" s="1"/>
  <c r="B1155" i="31"/>
  <c r="X1138" i="31"/>
  <c r="Y1138" i="31" s="1"/>
  <c r="V1138" i="31"/>
  <c r="U1138" i="31"/>
  <c r="C1138" i="31"/>
  <c r="X1137" i="31"/>
  <c r="Z1137" i="31" s="1"/>
  <c r="V1137" i="31"/>
  <c r="W1137" i="31" s="1"/>
  <c r="U1137" i="31"/>
  <c r="C1137" i="31"/>
  <c r="D1137" i="31" s="1"/>
  <c r="B1137" i="31"/>
  <c r="X384" i="31"/>
  <c r="Y384" i="31" s="1"/>
  <c r="V384" i="31"/>
  <c r="U384" i="31"/>
  <c r="C384" i="31"/>
  <c r="X383" i="31"/>
  <c r="Z383" i="31" s="1"/>
  <c r="V383" i="31"/>
  <c r="W383" i="31" s="1"/>
  <c r="U383" i="31"/>
  <c r="C383" i="31"/>
  <c r="D383" i="31" s="1"/>
  <c r="B383" i="31"/>
  <c r="C593" i="32"/>
  <c r="B2" i="32"/>
  <c r="CY2" i="30" l="1"/>
  <c r="CY151" i="30" s="1"/>
  <c r="CY154" i="30" s="1"/>
  <c r="CP151" i="30"/>
  <c r="CP154" i="30" s="1"/>
  <c r="CO2" i="30"/>
  <c r="CO151" i="30" s="1"/>
  <c r="CO154" i="30" s="1"/>
  <c r="CV151" i="30"/>
  <c r="CV154" i="30" s="1"/>
  <c r="CB2" i="30"/>
  <c r="CB151" i="30" s="1"/>
  <c r="CB154" i="30" s="1"/>
  <c r="J623" i="8"/>
  <c r="CK2" i="30"/>
  <c r="CK151" i="30" s="1"/>
  <c r="CK154" i="30" s="1"/>
  <c r="CS2" i="30"/>
  <c r="CS151" i="30" s="1"/>
  <c r="CS154" i="30" s="1"/>
  <c r="DA2" i="30"/>
  <c r="DA151" i="30" s="1"/>
  <c r="DA154" i="30" s="1"/>
  <c r="CM2" i="30"/>
  <c r="CM151" i="30" s="1"/>
  <c r="CM154" i="30" s="1"/>
  <c r="CU2" i="30"/>
  <c r="CU151" i="30" s="1"/>
  <c r="CU154" i="30" s="1"/>
  <c r="DC2" i="30"/>
  <c r="DC151" i="30" s="1"/>
  <c r="DC154" i="30" s="1"/>
  <c r="BW151" i="30"/>
  <c r="BW154" i="30" s="1"/>
  <c r="BZ2" i="30"/>
  <c r="BZ151" i="30" s="1"/>
  <c r="BZ154" i="30" s="1"/>
  <c r="BO151" i="30"/>
  <c r="BO154" i="30" s="1"/>
  <c r="BQ151" i="30"/>
  <c r="BQ154" i="30" s="1"/>
  <c r="Z15" i="31"/>
  <c r="Z21" i="31"/>
  <c r="Z39" i="31"/>
  <c r="Y11" i="31"/>
  <c r="AA11" i="31" s="1"/>
  <c r="Z9" i="31"/>
  <c r="CI2" i="30"/>
  <c r="CI151" i="30" s="1"/>
  <c r="CI154" i="30" s="1"/>
  <c r="CF151" i="30"/>
  <c r="CF154" i="30" s="1"/>
  <c r="BJ2" i="30"/>
  <c r="BJ151" i="30" s="1"/>
  <c r="BJ154" i="30" s="1"/>
  <c r="BG151" i="30"/>
  <c r="BG154" i="30" s="1"/>
  <c r="BF2" i="30"/>
  <c r="BF151" i="30" s="1"/>
  <c r="BF154" i="30" s="1"/>
  <c r="BN2" i="30"/>
  <c r="BN151" i="30" s="1"/>
  <c r="BN154" i="30" s="1"/>
  <c r="BV2" i="30"/>
  <c r="BV151" i="30" s="1"/>
  <c r="BV154" i="30" s="1"/>
  <c r="BK151" i="30"/>
  <c r="BK154" i="30" s="1"/>
  <c r="BS151" i="30"/>
  <c r="BS154" i="30" s="1"/>
  <c r="AJ151" i="30"/>
  <c r="AJ154" i="30" s="1"/>
  <c r="AR151" i="30"/>
  <c r="AR154" i="30" s="1"/>
  <c r="AZ151" i="30"/>
  <c r="AZ154" i="30" s="1"/>
  <c r="AD151" i="30"/>
  <c r="AD154" i="30" s="1"/>
  <c r="AL151" i="30"/>
  <c r="AL154" i="30" s="1"/>
  <c r="AT151" i="30"/>
  <c r="AT154" i="30" s="1"/>
  <c r="AF151" i="30"/>
  <c r="AF154" i="30" s="1"/>
  <c r="AV151" i="30"/>
  <c r="AV154" i="30" s="1"/>
  <c r="AO2" i="30"/>
  <c r="AO151" i="30" s="1"/>
  <c r="AO154" i="30" s="1"/>
  <c r="AH151" i="30"/>
  <c r="AH154" i="30" s="1"/>
  <c r="AP151" i="30"/>
  <c r="AP154" i="30" s="1"/>
  <c r="AX151" i="30"/>
  <c r="AX154" i="30" s="1"/>
  <c r="K151" i="30"/>
  <c r="K154" i="30" s="1"/>
  <c r="S151" i="30"/>
  <c r="S154" i="30" s="1"/>
  <c r="H2" i="30"/>
  <c r="H151" i="30" s="1"/>
  <c r="H154" i="30" s="1"/>
  <c r="P2" i="30"/>
  <c r="P151" i="30" s="1"/>
  <c r="P154" i="30" s="1"/>
  <c r="X2" i="30"/>
  <c r="X151" i="30" s="1"/>
  <c r="X154" i="30" s="1"/>
  <c r="E151" i="30"/>
  <c r="E154" i="30" s="1"/>
  <c r="M151" i="30"/>
  <c r="M154" i="30" s="1"/>
  <c r="U151" i="30"/>
  <c r="U154" i="30" s="1"/>
  <c r="J2" i="30"/>
  <c r="J151" i="30" s="1"/>
  <c r="J154" i="30" s="1"/>
  <c r="R2" i="30"/>
  <c r="R151" i="30" s="1"/>
  <c r="R154" i="30" s="1"/>
  <c r="Z2" i="30"/>
  <c r="Z151" i="30" s="1"/>
  <c r="Z154" i="30" s="1"/>
  <c r="Z587" i="31"/>
  <c r="Z13" i="31"/>
  <c r="Y33" i="31"/>
  <c r="AA33" i="31" s="1"/>
  <c r="Z35" i="31"/>
  <c r="Y73" i="31"/>
  <c r="AA73" i="31" s="1"/>
  <c r="Z25" i="31"/>
  <c r="Y1181" i="31"/>
  <c r="AA1181" i="31" s="1"/>
  <c r="Y391" i="31"/>
  <c r="AA391" i="31" s="1"/>
  <c r="Z27" i="31"/>
  <c r="Y45" i="31"/>
  <c r="AA45" i="31" s="1"/>
  <c r="Y967" i="31"/>
  <c r="AA967" i="31" s="1"/>
  <c r="Z7" i="31"/>
  <c r="Z23" i="31"/>
  <c r="Y141" i="31"/>
  <c r="AA141" i="31" s="1"/>
  <c r="Y591" i="31"/>
  <c r="AA591" i="31" s="1"/>
  <c r="Z855" i="31"/>
  <c r="Y703" i="31"/>
  <c r="AA703" i="31" s="1"/>
  <c r="Y761" i="31"/>
  <c r="AA761" i="31" s="1"/>
  <c r="Y593" i="31"/>
  <c r="AA593" i="31" s="1"/>
  <c r="Y649" i="31"/>
  <c r="AA649" i="31" s="1"/>
  <c r="Y521" i="31"/>
  <c r="AA521" i="31" s="1"/>
  <c r="Y17" i="31"/>
  <c r="AA17" i="31" s="1"/>
  <c r="Z119" i="31"/>
  <c r="Y37" i="31"/>
  <c r="AA37" i="31" s="1"/>
  <c r="Y29" i="31"/>
  <c r="AA29" i="31" s="1"/>
  <c r="Z515" i="31"/>
  <c r="Z529" i="31"/>
  <c r="Z857" i="31"/>
  <c r="Y861" i="31"/>
  <c r="AA861" i="31" s="1"/>
  <c r="Z887" i="31"/>
  <c r="Y203" i="31"/>
  <c r="AA203" i="31" s="1"/>
  <c r="Y495" i="31"/>
  <c r="AA495" i="31" s="1"/>
  <c r="Y829" i="31"/>
  <c r="AA829" i="31" s="1"/>
  <c r="Y289" i="31"/>
  <c r="AA289" i="31" s="1"/>
  <c r="Z619" i="31"/>
  <c r="Y623" i="31"/>
  <c r="AA623" i="31" s="1"/>
  <c r="Z705" i="31"/>
  <c r="Z731" i="31"/>
  <c r="Y735" i="31"/>
  <c r="AA735" i="31" s="1"/>
  <c r="Z969" i="31"/>
  <c r="Y973" i="31"/>
  <c r="AA973" i="31" s="1"/>
  <c r="Z1007" i="31"/>
  <c r="Z1033" i="31"/>
  <c r="Y1037" i="31"/>
  <c r="AA1037" i="31" s="1"/>
  <c r="Y1073" i="31"/>
  <c r="AA1073" i="31" s="1"/>
  <c r="Y223" i="31"/>
  <c r="AA223" i="31" s="1"/>
  <c r="Y101" i="31"/>
  <c r="AA101" i="31" s="1"/>
  <c r="Y641" i="31"/>
  <c r="AA641" i="31" s="1"/>
  <c r="Y665" i="31"/>
  <c r="AA665" i="31" s="1"/>
  <c r="Z919" i="31"/>
  <c r="Y513" i="31"/>
  <c r="AA513" i="31" s="1"/>
  <c r="Y577" i="31"/>
  <c r="AA577" i="31" s="1"/>
  <c r="Y983" i="31"/>
  <c r="AA983" i="31" s="1"/>
  <c r="Y1129" i="31"/>
  <c r="AA1129" i="31" s="1"/>
  <c r="Z157" i="31"/>
  <c r="Z381" i="31"/>
  <c r="Y447" i="31"/>
  <c r="AA447" i="31" s="1"/>
  <c r="Z595" i="31"/>
  <c r="Y633" i="31"/>
  <c r="AA633" i="31" s="1"/>
  <c r="Y807" i="31"/>
  <c r="AA807" i="31" s="1"/>
  <c r="Z847" i="31"/>
  <c r="Z463" i="31"/>
  <c r="Z975" i="31"/>
  <c r="Z329" i="31"/>
  <c r="Z479" i="31"/>
  <c r="Y575" i="31"/>
  <c r="AA575" i="31" s="1"/>
  <c r="Y625" i="31"/>
  <c r="AA625" i="31" s="1"/>
  <c r="Z799" i="31"/>
  <c r="Y917" i="31"/>
  <c r="AA917" i="31" s="1"/>
  <c r="Z1131" i="31"/>
  <c r="Z429" i="31"/>
  <c r="Z449" i="31"/>
  <c r="Y471" i="31"/>
  <c r="AA471" i="31" s="1"/>
  <c r="Z489" i="31"/>
  <c r="Y493" i="31"/>
  <c r="AA493" i="31" s="1"/>
  <c r="Y585" i="31"/>
  <c r="AA585" i="31" s="1"/>
  <c r="Y601" i="31"/>
  <c r="AA601" i="31" s="1"/>
  <c r="Y657" i="31"/>
  <c r="AA657" i="31" s="1"/>
  <c r="Y673" i="31"/>
  <c r="AA673" i="31" s="1"/>
  <c r="Y853" i="31"/>
  <c r="AA853" i="31" s="1"/>
  <c r="Y949" i="31"/>
  <c r="AA949" i="31" s="1"/>
  <c r="Y977" i="31"/>
  <c r="AA977" i="31" s="1"/>
  <c r="Z985" i="31"/>
  <c r="Y989" i="31"/>
  <c r="AA989" i="31" s="1"/>
  <c r="Y1025" i="31"/>
  <c r="AA1025" i="31" s="1"/>
  <c r="Y1061" i="31"/>
  <c r="AA1061" i="31" s="1"/>
  <c r="Z1105" i="31"/>
  <c r="Y49" i="31"/>
  <c r="AA49" i="31" s="1"/>
  <c r="Z183" i="31"/>
  <c r="Z331" i="31"/>
  <c r="Y1169" i="31"/>
  <c r="AA1169" i="31" s="1"/>
  <c r="Z441" i="31"/>
  <c r="Y553" i="31"/>
  <c r="AA553" i="31" s="1"/>
  <c r="Y885" i="31"/>
  <c r="AA885" i="31" s="1"/>
  <c r="Y993" i="31"/>
  <c r="AA993" i="31" s="1"/>
  <c r="Y1135" i="31"/>
  <c r="AA1135" i="31" s="1"/>
  <c r="Z111" i="31"/>
  <c r="Y537" i="31"/>
  <c r="AA537" i="31" s="1"/>
  <c r="Y607" i="31"/>
  <c r="AA607" i="31" s="1"/>
  <c r="Z713" i="31"/>
  <c r="Y753" i="31"/>
  <c r="AA753" i="31" s="1"/>
  <c r="Y765" i="31"/>
  <c r="AA765" i="31" s="1"/>
  <c r="Y925" i="31"/>
  <c r="AA925" i="31" s="1"/>
  <c r="Z1071" i="31"/>
  <c r="Y1079" i="31"/>
  <c r="AA1079" i="31" s="1"/>
  <c r="Z1097" i="31"/>
  <c r="Z219" i="31"/>
  <c r="Z437" i="31"/>
  <c r="Y455" i="31"/>
  <c r="AA455" i="31" s="1"/>
  <c r="Z481" i="31"/>
  <c r="Y545" i="31"/>
  <c r="AA545" i="31" s="1"/>
  <c r="Z651" i="31"/>
  <c r="Y655" i="31"/>
  <c r="AA655" i="31" s="1"/>
  <c r="Z667" i="31"/>
  <c r="Y671" i="31"/>
  <c r="AA671" i="31" s="1"/>
  <c r="Z889" i="31"/>
  <c r="Y893" i="31"/>
  <c r="AA893" i="31" s="1"/>
  <c r="Z1031" i="31"/>
  <c r="Y505" i="31"/>
  <c r="AA505" i="31" s="1"/>
  <c r="Z643" i="31"/>
  <c r="Y745" i="31"/>
  <c r="AA745" i="31" s="1"/>
  <c r="Z991" i="31"/>
  <c r="Y999" i="31"/>
  <c r="AA999" i="31" s="1"/>
  <c r="Y951" i="31"/>
  <c r="AA951" i="31" s="1"/>
  <c r="Y965" i="31"/>
  <c r="AA965" i="31" s="1"/>
  <c r="Y1055" i="31"/>
  <c r="AA1055" i="31" s="1"/>
  <c r="Y1063" i="31"/>
  <c r="AA1063" i="31" s="1"/>
  <c r="Y1095" i="31"/>
  <c r="AA1095" i="31" s="1"/>
  <c r="Y63" i="31"/>
  <c r="AA63" i="31" s="1"/>
  <c r="Y1161" i="31"/>
  <c r="AA1161" i="31" s="1"/>
  <c r="Y225" i="31"/>
  <c r="AA225" i="31" s="1"/>
  <c r="Z409" i="31"/>
  <c r="Y423" i="31"/>
  <c r="AA423" i="31" s="1"/>
  <c r="Z523" i="31"/>
  <c r="Y527" i="31"/>
  <c r="AA527" i="31" s="1"/>
  <c r="Z539" i="31"/>
  <c r="Y543" i="31"/>
  <c r="AA543" i="31" s="1"/>
  <c r="Y681" i="31"/>
  <c r="AA681" i="31" s="1"/>
  <c r="Z715" i="31"/>
  <c r="Y719" i="31"/>
  <c r="AA719" i="31" s="1"/>
  <c r="Y737" i="31"/>
  <c r="AA737" i="31" s="1"/>
  <c r="Z783" i="31"/>
  <c r="Z793" i="31"/>
  <c r="Y801" i="31"/>
  <c r="AA801" i="31" s="1"/>
  <c r="Z809" i="31"/>
  <c r="Y813" i="31"/>
  <c r="AA813" i="31" s="1"/>
  <c r="Z823" i="31"/>
  <c r="Z879" i="31"/>
  <c r="Z1009" i="31"/>
  <c r="Z1041" i="31"/>
  <c r="Y267" i="31"/>
  <c r="AA267" i="31" s="1"/>
  <c r="Z215" i="31"/>
  <c r="Z1141" i="31"/>
  <c r="Z439" i="31"/>
  <c r="AQ602" i="8"/>
  <c r="Y407" i="31"/>
  <c r="AA407" i="31" s="1"/>
  <c r="Z457" i="31"/>
  <c r="Z465" i="31"/>
  <c r="Z579" i="31"/>
  <c r="Z603" i="31"/>
  <c r="Z707" i="31"/>
  <c r="Z791" i="31"/>
  <c r="Y837" i="31"/>
  <c r="AA837" i="31" s="1"/>
  <c r="Y869" i="31"/>
  <c r="AA869" i="31" s="1"/>
  <c r="Y901" i="31"/>
  <c r="AA901" i="31" s="1"/>
  <c r="Y933" i="31"/>
  <c r="AA933" i="31" s="1"/>
  <c r="Z961" i="31"/>
  <c r="Y1013" i="31"/>
  <c r="AA1013" i="31" s="1"/>
  <c r="Z211" i="31"/>
  <c r="Z143" i="31"/>
  <c r="Z257" i="31"/>
  <c r="Z79" i="31"/>
  <c r="Z309" i="31"/>
  <c r="Y179" i="31"/>
  <c r="AA179" i="31" s="1"/>
  <c r="Z117" i="31"/>
  <c r="Y99" i="31"/>
  <c r="AA99" i="31" s="1"/>
  <c r="Z159" i="31"/>
  <c r="Y345" i="31"/>
  <c r="AA345" i="31" s="1"/>
  <c r="Z507" i="31"/>
  <c r="Y511" i="31"/>
  <c r="AA511" i="31" s="1"/>
  <c r="Y561" i="31"/>
  <c r="AA561" i="31" s="1"/>
  <c r="Y569" i="31"/>
  <c r="AA569" i="31" s="1"/>
  <c r="Z611" i="31"/>
  <c r="Z635" i="31"/>
  <c r="Y639" i="31"/>
  <c r="AA639" i="31" s="1"/>
  <c r="Y689" i="31"/>
  <c r="AA689" i="31" s="1"/>
  <c r="Y697" i="31"/>
  <c r="AA697" i="31" s="1"/>
  <c r="Z723" i="31"/>
  <c r="Y769" i="31"/>
  <c r="AA769" i="31" s="1"/>
  <c r="Z777" i="31"/>
  <c r="Y781" i="31"/>
  <c r="AA781" i="31" s="1"/>
  <c r="Y817" i="31"/>
  <c r="AA817" i="31" s="1"/>
  <c r="Z831" i="31"/>
  <c r="Z841" i="31"/>
  <c r="Y845" i="31"/>
  <c r="AA845" i="31" s="1"/>
  <c r="Z863" i="31"/>
  <c r="Z873" i="31"/>
  <c r="Y877" i="31"/>
  <c r="AA877" i="31" s="1"/>
  <c r="Z895" i="31"/>
  <c r="Z905" i="31"/>
  <c r="Y909" i="31"/>
  <c r="AA909" i="31" s="1"/>
  <c r="Z927" i="31"/>
  <c r="Z937" i="31"/>
  <c r="Y941" i="31"/>
  <c r="AA941" i="31" s="1"/>
  <c r="Z959" i="31"/>
  <c r="Z1017" i="31"/>
  <c r="Y1021" i="31"/>
  <c r="AA1021" i="31" s="1"/>
  <c r="Y1047" i="31"/>
  <c r="AA1047" i="31" s="1"/>
  <c r="Y1057" i="31"/>
  <c r="AA1057" i="31" s="1"/>
  <c r="Y1087" i="31"/>
  <c r="AA1087" i="31" s="1"/>
  <c r="Z231" i="31"/>
  <c r="Z497" i="31"/>
  <c r="Z627" i="31"/>
  <c r="Z739" i="31"/>
  <c r="Z747" i="31"/>
  <c r="Y751" i="31"/>
  <c r="AA751" i="31" s="1"/>
  <c r="Y785" i="31"/>
  <c r="AA785" i="31" s="1"/>
  <c r="Y821" i="31"/>
  <c r="AA821" i="31" s="1"/>
  <c r="Y849" i="31"/>
  <c r="AA849" i="31" s="1"/>
  <c r="Y881" i="31"/>
  <c r="AA881" i="31" s="1"/>
  <c r="Y913" i="31"/>
  <c r="AA913" i="31" s="1"/>
  <c r="Y945" i="31"/>
  <c r="AA945" i="31" s="1"/>
  <c r="Y997" i="31"/>
  <c r="AA997" i="31" s="1"/>
  <c r="Y1077" i="31"/>
  <c r="AA1077" i="31" s="1"/>
  <c r="Z373" i="31"/>
  <c r="Y137" i="31"/>
  <c r="AA137" i="31" s="1"/>
  <c r="Y55" i="31"/>
  <c r="AA55" i="31" s="1"/>
  <c r="Z109" i="31"/>
  <c r="Z91" i="31"/>
  <c r="Z1145" i="31"/>
  <c r="Y337" i="31"/>
  <c r="AA337" i="31" s="1"/>
  <c r="Z499" i="31"/>
  <c r="Y487" i="31"/>
  <c r="AA487" i="31" s="1"/>
  <c r="Z531" i="31"/>
  <c r="Z555" i="31"/>
  <c r="Y559" i="31"/>
  <c r="AA559" i="31" s="1"/>
  <c r="Y609" i="31"/>
  <c r="AA609" i="31" s="1"/>
  <c r="Y617" i="31"/>
  <c r="AA617" i="31" s="1"/>
  <c r="Z659" i="31"/>
  <c r="Z683" i="31"/>
  <c r="Y687" i="31"/>
  <c r="AA687" i="31" s="1"/>
  <c r="Y721" i="31"/>
  <c r="AA721" i="31" s="1"/>
  <c r="Y729" i="31"/>
  <c r="AA729" i="31" s="1"/>
  <c r="Z767" i="31"/>
  <c r="Y775" i="31"/>
  <c r="AA775" i="31" s="1"/>
  <c r="Y797" i="31"/>
  <c r="AA797" i="31" s="1"/>
  <c r="Z815" i="31"/>
  <c r="Z825" i="31"/>
  <c r="Y839" i="31"/>
  <c r="AA839" i="31" s="1"/>
  <c r="Y871" i="31"/>
  <c r="AA871" i="31" s="1"/>
  <c r="Y903" i="31"/>
  <c r="AA903" i="31" s="1"/>
  <c r="Y935" i="31"/>
  <c r="AA935" i="31" s="1"/>
  <c r="Z1001" i="31"/>
  <c r="Y1005" i="31"/>
  <c r="AA1005" i="31" s="1"/>
  <c r="Y1015" i="31"/>
  <c r="AA1015" i="31" s="1"/>
  <c r="Y1039" i="31"/>
  <c r="AA1039" i="31" s="1"/>
  <c r="Y1045" i="31"/>
  <c r="AA1045" i="31" s="1"/>
  <c r="Z1081" i="31"/>
  <c r="Y1085" i="31"/>
  <c r="AA1085" i="31" s="1"/>
  <c r="Y1103" i="31"/>
  <c r="AA1103" i="31" s="1"/>
  <c r="Z279" i="31"/>
  <c r="Y307" i="31"/>
  <c r="AA307" i="31" s="1"/>
  <c r="Z181" i="31"/>
  <c r="Y175" i="31"/>
  <c r="AA175" i="31" s="1"/>
  <c r="Z75" i="31"/>
  <c r="Z325" i="31"/>
  <c r="Z425" i="31"/>
  <c r="Z547" i="31"/>
  <c r="Z571" i="31"/>
  <c r="Z675" i="31"/>
  <c r="Z699" i="31"/>
  <c r="Z911" i="31"/>
  <c r="Z921" i="31"/>
  <c r="Z943" i="31"/>
  <c r="Z953" i="31"/>
  <c r="Y957" i="31"/>
  <c r="AA957" i="31" s="1"/>
  <c r="Y981" i="31"/>
  <c r="AA981" i="31" s="1"/>
  <c r="Y1023" i="31"/>
  <c r="AA1023" i="31" s="1"/>
  <c r="Y1029" i="31"/>
  <c r="AA1029" i="31" s="1"/>
  <c r="Z1065" i="31"/>
  <c r="Y1069" i="31"/>
  <c r="AA1069" i="31" s="1"/>
  <c r="Z281" i="31"/>
  <c r="Y151" i="31"/>
  <c r="AA151" i="31" s="1"/>
  <c r="Z1173" i="31"/>
  <c r="Y89" i="31"/>
  <c r="AA89" i="31" s="1"/>
  <c r="Z339" i="31"/>
  <c r="Z473" i="31"/>
  <c r="Y477" i="31"/>
  <c r="AA477" i="31" s="1"/>
  <c r="Z563" i="31"/>
  <c r="Z691" i="31"/>
  <c r="Y805" i="31"/>
  <c r="AA805" i="31" s="1"/>
  <c r="Y833" i="31"/>
  <c r="AA833" i="31" s="1"/>
  <c r="Y865" i="31"/>
  <c r="AA865" i="31" s="1"/>
  <c r="Y897" i="31"/>
  <c r="AA897" i="31" s="1"/>
  <c r="Y929" i="31"/>
  <c r="AA929" i="31" s="1"/>
  <c r="Z1049" i="31"/>
  <c r="Y1053" i="31"/>
  <c r="AA1053" i="31" s="1"/>
  <c r="Z1089" i="31"/>
  <c r="Y1093" i="31"/>
  <c r="AA1093" i="31" s="1"/>
  <c r="Y405" i="31"/>
  <c r="AA405" i="31" s="1"/>
  <c r="Y1127" i="31"/>
  <c r="AA1127" i="31" s="1"/>
  <c r="Y59" i="31"/>
  <c r="AA59" i="31" s="1"/>
  <c r="Y153" i="31"/>
  <c r="AA153" i="31" s="1"/>
  <c r="Y69" i="31"/>
  <c r="AA69" i="31" s="1"/>
  <c r="Y421" i="31"/>
  <c r="AA421" i="31" s="1"/>
  <c r="Y1167" i="31"/>
  <c r="AA1167" i="31" s="1"/>
  <c r="Z443" i="31"/>
  <c r="Y443" i="31"/>
  <c r="AA443" i="31" s="1"/>
  <c r="Z453" i="31"/>
  <c r="Y453" i="31"/>
  <c r="AA453" i="31" s="1"/>
  <c r="Z475" i="31"/>
  <c r="Y475" i="31"/>
  <c r="AA475" i="31" s="1"/>
  <c r="Y403" i="31"/>
  <c r="AA403" i="31" s="1"/>
  <c r="Y1123" i="31"/>
  <c r="AA1123" i="31" s="1"/>
  <c r="Y389" i="31"/>
  <c r="AA389" i="31" s="1"/>
  <c r="Y189" i="31"/>
  <c r="AA189" i="31" s="1"/>
  <c r="Y207" i="31"/>
  <c r="AA207" i="31" s="1"/>
  <c r="Y419" i="31"/>
  <c r="AA419" i="31" s="1"/>
  <c r="Y1165" i="31"/>
  <c r="AA1165" i="31" s="1"/>
  <c r="Y1163" i="31"/>
  <c r="AA1163" i="31" s="1"/>
  <c r="Y1119" i="31"/>
  <c r="AA1119" i="31" s="1"/>
  <c r="Y1153" i="31"/>
  <c r="AA1153" i="31" s="1"/>
  <c r="Y369" i="31"/>
  <c r="AA369" i="31" s="1"/>
  <c r="Y427" i="31"/>
  <c r="AA427" i="31" s="1"/>
  <c r="Y435" i="31"/>
  <c r="AA435" i="31" s="1"/>
  <c r="Y461" i="31"/>
  <c r="AA461" i="31" s="1"/>
  <c r="Z491" i="31"/>
  <c r="Y491" i="31"/>
  <c r="AA491" i="31" s="1"/>
  <c r="Y1155" i="31"/>
  <c r="AA1155" i="31" s="1"/>
  <c r="Y1117" i="31"/>
  <c r="AA1117" i="31" s="1"/>
  <c r="Y1151" i="31"/>
  <c r="AA1151" i="31" s="1"/>
  <c r="Y221" i="31"/>
  <c r="AA221" i="31" s="1"/>
  <c r="Y401" i="31"/>
  <c r="AA401" i="31" s="1"/>
  <c r="Y433" i="31"/>
  <c r="AA433" i="31" s="1"/>
  <c r="Y1137" i="31"/>
  <c r="AA1137" i="31" s="1"/>
  <c r="Y1115" i="31"/>
  <c r="AA1115" i="31" s="1"/>
  <c r="Y1139" i="31"/>
  <c r="AA1139" i="31" s="1"/>
  <c r="Y395" i="31"/>
  <c r="AA395" i="31" s="1"/>
  <c r="Y251" i="31"/>
  <c r="AA251" i="31" s="1"/>
  <c r="Y187" i="31"/>
  <c r="AA187" i="31" s="1"/>
  <c r="Z459" i="31"/>
  <c r="Y459" i="31"/>
  <c r="AA459" i="31" s="1"/>
  <c r="Z469" i="31"/>
  <c r="Y469" i="31"/>
  <c r="AA469" i="31" s="1"/>
  <c r="Y383" i="31"/>
  <c r="AA383" i="31" s="1"/>
  <c r="Y411" i="31"/>
  <c r="AA411" i="31" s="1"/>
  <c r="Y1133" i="31"/>
  <c r="AA1133" i="31" s="1"/>
  <c r="Y147" i="31"/>
  <c r="AA147" i="31" s="1"/>
  <c r="Y393" i="31"/>
  <c r="AA393" i="31" s="1"/>
  <c r="Y243" i="31"/>
  <c r="AA243" i="31" s="1"/>
  <c r="Y377" i="31"/>
  <c r="AA377" i="31" s="1"/>
  <c r="Y431" i="31"/>
  <c r="AA431" i="31" s="1"/>
  <c r="Y445" i="31"/>
  <c r="AA445" i="31" s="1"/>
  <c r="Y485" i="31"/>
  <c r="AA485" i="31" s="1"/>
  <c r="Y503" i="31"/>
  <c r="AA503" i="31" s="1"/>
  <c r="Y519" i="31"/>
  <c r="AA519" i="31" s="1"/>
  <c r="Y535" i="31"/>
  <c r="AA535" i="31" s="1"/>
  <c r="Y551" i="31"/>
  <c r="AA551" i="31" s="1"/>
  <c r="Y567" i="31"/>
  <c r="AA567" i="31" s="1"/>
  <c r="Y583" i="31"/>
  <c r="AA583" i="31" s="1"/>
  <c r="Y599" i="31"/>
  <c r="AA599" i="31" s="1"/>
  <c r="Y615" i="31"/>
  <c r="AA615" i="31" s="1"/>
  <c r="Y631" i="31"/>
  <c r="AA631" i="31" s="1"/>
  <c r="Y647" i="31"/>
  <c r="AA647" i="31" s="1"/>
  <c r="Y663" i="31"/>
  <c r="AA663" i="31" s="1"/>
  <c r="Y679" i="31"/>
  <c r="AA679" i="31" s="1"/>
  <c r="Y695" i="31"/>
  <c r="AA695" i="31" s="1"/>
  <c r="Y711" i="31"/>
  <c r="AA711" i="31" s="1"/>
  <c r="Y727" i="31"/>
  <c r="AA727" i="31" s="1"/>
  <c r="Y743" i="31"/>
  <c r="AA743" i="31" s="1"/>
  <c r="Y759" i="31"/>
  <c r="AA759" i="31" s="1"/>
  <c r="Z787" i="31"/>
  <c r="Y787" i="31"/>
  <c r="AA787" i="31" s="1"/>
  <c r="Y451" i="31"/>
  <c r="AA451" i="31" s="1"/>
  <c r="Y467" i="31"/>
  <c r="AA467" i="31" s="1"/>
  <c r="Y483" i="31"/>
  <c r="AA483" i="31" s="1"/>
  <c r="Y501" i="31"/>
  <c r="AA501" i="31" s="1"/>
  <c r="Y517" i="31"/>
  <c r="AA517" i="31" s="1"/>
  <c r="Y533" i="31"/>
  <c r="AA533" i="31" s="1"/>
  <c r="Y549" i="31"/>
  <c r="AA549" i="31" s="1"/>
  <c r="Y565" i="31"/>
  <c r="AA565" i="31" s="1"/>
  <c r="Y581" i="31"/>
  <c r="AA581" i="31" s="1"/>
  <c r="Y597" i="31"/>
  <c r="AA597" i="31" s="1"/>
  <c r="Y613" i="31"/>
  <c r="AA613" i="31" s="1"/>
  <c r="Y629" i="31"/>
  <c r="AA629" i="31" s="1"/>
  <c r="Y645" i="31"/>
  <c r="AA645" i="31" s="1"/>
  <c r="Y661" i="31"/>
  <c r="AA661" i="31" s="1"/>
  <c r="Y677" i="31"/>
  <c r="AA677" i="31" s="1"/>
  <c r="Y693" i="31"/>
  <c r="AA693" i="31" s="1"/>
  <c r="Y709" i="31"/>
  <c r="AA709" i="31" s="1"/>
  <c r="Y725" i="31"/>
  <c r="AA725" i="31" s="1"/>
  <c r="Y741" i="31"/>
  <c r="AA741" i="31" s="1"/>
  <c r="Y757" i="31"/>
  <c r="AA757" i="31" s="1"/>
  <c r="Z771" i="31"/>
  <c r="Z811" i="31"/>
  <c r="Y811" i="31"/>
  <c r="AA811" i="31" s="1"/>
  <c r="Z835" i="31"/>
  <c r="Y835" i="31"/>
  <c r="AA835" i="31" s="1"/>
  <c r="Y755" i="31"/>
  <c r="AA755" i="31" s="1"/>
  <c r="Z795" i="31"/>
  <c r="Y795" i="31"/>
  <c r="AA795" i="31" s="1"/>
  <c r="Z819" i="31"/>
  <c r="Y819" i="31"/>
  <c r="AA819" i="31" s="1"/>
  <c r="Y509" i="31"/>
  <c r="AA509" i="31" s="1"/>
  <c r="Y525" i="31"/>
  <c r="AA525" i="31" s="1"/>
  <c r="Y541" i="31"/>
  <c r="AA541" i="31" s="1"/>
  <c r="Y557" i="31"/>
  <c r="AA557" i="31" s="1"/>
  <c r="Y573" i="31"/>
  <c r="AA573" i="31" s="1"/>
  <c r="Y589" i="31"/>
  <c r="AA589" i="31" s="1"/>
  <c r="Y605" i="31"/>
  <c r="AA605" i="31" s="1"/>
  <c r="Y621" i="31"/>
  <c r="AA621" i="31" s="1"/>
  <c r="Y637" i="31"/>
  <c r="AA637" i="31" s="1"/>
  <c r="Y653" i="31"/>
  <c r="AA653" i="31" s="1"/>
  <c r="Y669" i="31"/>
  <c r="AA669" i="31" s="1"/>
  <c r="Y685" i="31"/>
  <c r="AA685" i="31" s="1"/>
  <c r="Y701" i="31"/>
  <c r="AA701" i="31" s="1"/>
  <c r="Y717" i="31"/>
  <c r="AA717" i="31" s="1"/>
  <c r="Y733" i="31"/>
  <c r="AA733" i="31" s="1"/>
  <c r="Y749" i="31"/>
  <c r="AA749" i="31" s="1"/>
  <c r="Z763" i="31"/>
  <c r="Y763" i="31"/>
  <c r="AA763" i="31" s="1"/>
  <c r="Z779" i="31"/>
  <c r="Y779" i="31"/>
  <c r="AA779" i="31" s="1"/>
  <c r="Y789" i="31"/>
  <c r="AA789" i="31" s="1"/>
  <c r="Y773" i="31"/>
  <c r="AA773" i="31" s="1"/>
  <c r="Z803" i="31"/>
  <c r="Y803" i="31"/>
  <c r="AA803" i="31" s="1"/>
  <c r="Z827" i="31"/>
  <c r="Y827" i="31"/>
  <c r="AA827" i="31" s="1"/>
  <c r="Y843" i="31"/>
  <c r="AA843" i="31" s="1"/>
  <c r="Y859" i="31"/>
  <c r="AA859" i="31" s="1"/>
  <c r="Y875" i="31"/>
  <c r="AA875" i="31" s="1"/>
  <c r="Y891" i="31"/>
  <c r="AA891" i="31" s="1"/>
  <c r="Y907" i="31"/>
  <c r="AA907" i="31" s="1"/>
  <c r="Y923" i="31"/>
  <c r="AA923" i="31" s="1"/>
  <c r="Y939" i="31"/>
  <c r="AA939" i="31" s="1"/>
  <c r="Y955" i="31"/>
  <c r="AA955" i="31" s="1"/>
  <c r="Y971" i="31"/>
  <c r="AA971" i="31" s="1"/>
  <c r="Y987" i="31"/>
  <c r="AA987" i="31" s="1"/>
  <c r="Y1003" i="31"/>
  <c r="AA1003" i="31" s="1"/>
  <c r="Y1019" i="31"/>
  <c r="AA1019" i="31" s="1"/>
  <c r="Y1035" i="31"/>
  <c r="AA1035" i="31" s="1"/>
  <c r="Y1051" i="31"/>
  <c r="AA1051" i="31" s="1"/>
  <c r="Y1067" i="31"/>
  <c r="AA1067" i="31" s="1"/>
  <c r="Y1083" i="31"/>
  <c r="AA1083" i="31" s="1"/>
  <c r="Y1099" i="31"/>
  <c r="AA1099" i="31" s="1"/>
  <c r="Z275" i="31"/>
  <c r="Y275" i="31"/>
  <c r="AA275" i="31" s="1"/>
  <c r="Z191" i="31"/>
  <c r="Y191" i="31"/>
  <c r="AA191" i="31" s="1"/>
  <c r="Y851" i="31"/>
  <c r="AA851" i="31" s="1"/>
  <c r="Y867" i="31"/>
  <c r="AA867" i="31" s="1"/>
  <c r="Y883" i="31"/>
  <c r="AA883" i="31" s="1"/>
  <c r="Y899" i="31"/>
  <c r="AA899" i="31" s="1"/>
  <c r="Y915" i="31"/>
  <c r="AA915" i="31" s="1"/>
  <c r="Y931" i="31"/>
  <c r="AA931" i="31" s="1"/>
  <c r="Y947" i="31"/>
  <c r="AA947" i="31" s="1"/>
  <c r="Y963" i="31"/>
  <c r="AA963" i="31" s="1"/>
  <c r="Y979" i="31"/>
  <c r="AA979" i="31" s="1"/>
  <c r="Y995" i="31"/>
  <c r="AA995" i="31" s="1"/>
  <c r="Y1011" i="31"/>
  <c r="AA1011" i="31" s="1"/>
  <c r="Y1027" i="31"/>
  <c r="AA1027" i="31" s="1"/>
  <c r="Y1043" i="31"/>
  <c r="AA1043" i="31" s="1"/>
  <c r="Y1059" i="31"/>
  <c r="AA1059" i="31" s="1"/>
  <c r="Y1075" i="31"/>
  <c r="AA1075" i="31" s="1"/>
  <c r="Y1091" i="31"/>
  <c r="AA1091" i="31" s="1"/>
  <c r="Z1101" i="31"/>
  <c r="Y1101" i="31"/>
  <c r="AA1101" i="31" s="1"/>
  <c r="Z305" i="31"/>
  <c r="Y305" i="31"/>
  <c r="AA305" i="31" s="1"/>
  <c r="Z1107" i="31"/>
  <c r="Z283" i="31"/>
  <c r="Z311" i="31"/>
  <c r="Z271" i="31"/>
  <c r="Z365" i="31"/>
  <c r="Z265" i="31"/>
  <c r="Z343" i="31"/>
  <c r="Z125" i="31"/>
  <c r="Z107" i="31"/>
  <c r="Z259" i="31"/>
  <c r="Z1143" i="31"/>
  <c r="Z177" i="31"/>
  <c r="Z353" i="31"/>
  <c r="Z371" i="31"/>
  <c r="Z83" i="31"/>
  <c r="Z93" i="31"/>
  <c r="Y163" i="31"/>
  <c r="AA163" i="31" s="1"/>
  <c r="Y253" i="31"/>
  <c r="AA253" i="31" s="1"/>
  <c r="Y19" i="31"/>
  <c r="AA19" i="31" s="1"/>
  <c r="Y293" i="31"/>
  <c r="AA293" i="31" s="1"/>
  <c r="Y205" i="31"/>
  <c r="AA205" i="31" s="1"/>
  <c r="Y171" i="31"/>
  <c r="AA171" i="31" s="1"/>
  <c r="Y61" i="31"/>
  <c r="AA61" i="31" s="1"/>
  <c r="Y139" i="31"/>
  <c r="AA139" i="31" s="1"/>
  <c r="Y53" i="31"/>
  <c r="AA53" i="31" s="1"/>
  <c r="Y193" i="31"/>
  <c r="AA193" i="31" s="1"/>
  <c r="Y1125" i="31"/>
  <c r="AA1125" i="31" s="1"/>
  <c r="Y1159" i="31"/>
  <c r="AA1159" i="31" s="1"/>
  <c r="Y263" i="31"/>
  <c r="AA263" i="31" s="1"/>
  <c r="Y233" i="31"/>
  <c r="AA233" i="31" s="1"/>
  <c r="Y5" i="31"/>
  <c r="AA5" i="31" s="1"/>
  <c r="Y87" i="31"/>
  <c r="AA87" i="31" s="1"/>
  <c r="Y213" i="31"/>
  <c r="AA213" i="31" s="1"/>
  <c r="Y1171" i="31"/>
  <c r="AA1171" i="31" s="1"/>
  <c r="Y303" i="31"/>
  <c r="AA303" i="31" s="1"/>
  <c r="Y185" i="31"/>
  <c r="AA185" i="31" s="1"/>
  <c r="Y327" i="31"/>
  <c r="AA327" i="31" s="1"/>
  <c r="Y167" i="31"/>
  <c r="AA167" i="31" s="1"/>
  <c r="Y67" i="31"/>
  <c r="AA67" i="31" s="1"/>
  <c r="Y355" i="31"/>
  <c r="AA355" i="31" s="1"/>
  <c r="Y255" i="31"/>
  <c r="AA255" i="31" s="1"/>
  <c r="Y341" i="31"/>
  <c r="AA341" i="31" s="1"/>
  <c r="Y239" i="31"/>
  <c r="AA239" i="31" s="1"/>
  <c r="Y113" i="31"/>
  <c r="AA113" i="31" s="1"/>
  <c r="Y351" i="31"/>
  <c r="AA351" i="31" s="1"/>
  <c r="Y161" i="31"/>
  <c r="AA161" i="31" s="1"/>
  <c r="Y1121" i="31"/>
  <c r="AA1121" i="31" s="1"/>
  <c r="Y1157" i="31"/>
  <c r="AA1157" i="31" s="1"/>
  <c r="Y199" i="31"/>
  <c r="AA199" i="31" s="1"/>
  <c r="Y133" i="31"/>
  <c r="AA133" i="31" s="1"/>
  <c r="Y195" i="31"/>
  <c r="AA195" i="31" s="1"/>
  <c r="Y85" i="31"/>
  <c r="AA85" i="31" s="1"/>
  <c r="Y201" i="31"/>
  <c r="AA201" i="31" s="1"/>
  <c r="Y1113" i="31"/>
  <c r="AA1113" i="31" s="1"/>
  <c r="Y301" i="31"/>
  <c r="AA301" i="31" s="1"/>
  <c r="Y317" i="31"/>
  <c r="AA317" i="31" s="1"/>
  <c r="Y165" i="31"/>
  <c r="AA165" i="31" s="1"/>
  <c r="Y297" i="31"/>
  <c r="AA297" i="31" s="1"/>
  <c r="Y227" i="31"/>
  <c r="AA227" i="31" s="1"/>
  <c r="Y359" i="31"/>
  <c r="AA359" i="31" s="1"/>
  <c r="Y245" i="31"/>
  <c r="AA245" i="31" s="1"/>
  <c r="Y135" i="31"/>
  <c r="AA135" i="31" s="1"/>
  <c r="Y169" i="31"/>
  <c r="AA169" i="31" s="1"/>
  <c r="Y323" i="31"/>
  <c r="AA323" i="31" s="1"/>
  <c r="Y235" i="31"/>
  <c r="AA235" i="31" s="1"/>
  <c r="Y229" i="31"/>
  <c r="AA229" i="31" s="1"/>
  <c r="Y155" i="31"/>
  <c r="AA155" i="31" s="1"/>
  <c r="Y261" i="31"/>
  <c r="AA261" i="31" s="1"/>
  <c r="Y129" i="31"/>
  <c r="AA129" i="31" s="1"/>
  <c r="Y123" i="31"/>
  <c r="AA123" i="31" s="1"/>
  <c r="Y1149" i="31"/>
  <c r="AA1149" i="31" s="1"/>
  <c r="Y65" i="31"/>
  <c r="AA65" i="31" s="1"/>
  <c r="Y51" i="31"/>
  <c r="AA51" i="31" s="1"/>
  <c r="Y81" i="31"/>
  <c r="AA81" i="31" s="1"/>
  <c r="Y197" i="31"/>
  <c r="AA197" i="31" s="1"/>
  <c r="Y1111" i="31"/>
  <c r="AA1111" i="31" s="1"/>
  <c r="Y299" i="31"/>
  <c r="AA299" i="31" s="1"/>
  <c r="Y315" i="31"/>
  <c r="AA315" i="31" s="1"/>
  <c r="Y247" i="31"/>
  <c r="AA247" i="31" s="1"/>
  <c r="Y57" i="31"/>
  <c r="AA57" i="31" s="1"/>
  <c r="Y31" i="31"/>
  <c r="AA31" i="31" s="1"/>
  <c r="Y173" i="31"/>
  <c r="AA173" i="31" s="1"/>
  <c r="Y145" i="31"/>
  <c r="AA145" i="31" s="1"/>
  <c r="Y105" i="31"/>
  <c r="AA105" i="31" s="1"/>
  <c r="Y149" i="31"/>
  <c r="AA149" i="31" s="1"/>
  <c r="Y291" i="31"/>
  <c r="AA291" i="31" s="1"/>
  <c r="Y131" i="31"/>
  <c r="AA131" i="31" s="1"/>
  <c r="Y335" i="31"/>
  <c r="AA335" i="31" s="1"/>
  <c r="Y1147" i="31"/>
  <c r="AA1147" i="31" s="1"/>
  <c r="Y319" i="31"/>
  <c r="AA319" i="31" s="1"/>
  <c r="Y347" i="31"/>
  <c r="AA347" i="31" s="1"/>
  <c r="Y97" i="31"/>
  <c r="AA97" i="31" s="1"/>
  <c r="Y1109" i="31"/>
  <c r="AA1109" i="31" s="1"/>
  <c r="Y287" i="31"/>
  <c r="AA287" i="31" s="1"/>
  <c r="Y313" i="31"/>
  <c r="AA313" i="31" s="1"/>
  <c r="Y217" i="31"/>
  <c r="AA217" i="31" s="1"/>
  <c r="Y115" i="31"/>
  <c r="AA115" i="31" s="1"/>
  <c r="Y103" i="31"/>
  <c r="AA103" i="31" s="1"/>
  <c r="Y363" i="31"/>
  <c r="AA363" i="31" s="1"/>
  <c r="Y209" i="31"/>
  <c r="AA209" i="31" s="1"/>
  <c r="Y71" i="31"/>
  <c r="AA71" i="31" s="1"/>
  <c r="Y127" i="31"/>
  <c r="AA127" i="31" s="1"/>
  <c r="Y121" i="31"/>
  <c r="AA121" i="31" s="1"/>
  <c r="Y277" i="31"/>
  <c r="AA277" i="31" s="1"/>
  <c r="Y41" i="31"/>
  <c r="AA41" i="31" s="1"/>
  <c r="Y357" i="31"/>
  <c r="AA357" i="31" s="1"/>
  <c r="Y241" i="31"/>
  <c r="AA241" i="31" s="1"/>
  <c r="Y77" i="31"/>
  <c r="AA77" i="31" s="1"/>
  <c r="Y95" i="31"/>
  <c r="AA95" i="31" s="1"/>
  <c r="DG2" i="30"/>
  <c r="DH151" i="30" s="1"/>
  <c r="H622" i="8" l="1"/>
  <c r="J622" i="8"/>
  <c r="DK155" i="30"/>
  <c r="DG151" i="30"/>
  <c r="N380" i="31" l="1"/>
  <c r="F380" i="31"/>
  <c r="O379" i="31"/>
  <c r="G379" i="31"/>
  <c r="M380" i="31"/>
  <c r="N379" i="31"/>
  <c r="F379" i="31"/>
  <c r="L380" i="31"/>
  <c r="M379" i="31"/>
  <c r="H379" i="31"/>
  <c r="K380" i="31"/>
  <c r="L379" i="31"/>
  <c r="J380" i="31"/>
  <c r="K379" i="31"/>
  <c r="P379" i="31"/>
  <c r="Q380" i="31"/>
  <c r="I380" i="31"/>
  <c r="J379" i="31"/>
  <c r="G380" i="31"/>
  <c r="P380" i="31"/>
  <c r="H380" i="31"/>
  <c r="Q379" i="31"/>
  <c r="I379" i="31"/>
  <c r="O380" i="31"/>
  <c r="M286" i="31"/>
  <c r="L285" i="31"/>
  <c r="N285" i="31"/>
  <c r="L286" i="31"/>
  <c r="K285" i="31"/>
  <c r="G286" i="31"/>
  <c r="K286" i="31"/>
  <c r="J285" i="31"/>
  <c r="F285" i="31"/>
  <c r="M285" i="31"/>
  <c r="J286" i="31"/>
  <c r="Q285" i="31"/>
  <c r="I285" i="31"/>
  <c r="O286" i="31"/>
  <c r="Q286" i="31"/>
  <c r="I286" i="31"/>
  <c r="P285" i="31"/>
  <c r="H285" i="31"/>
  <c r="F286" i="31"/>
  <c r="P286" i="31"/>
  <c r="H286" i="31"/>
  <c r="O285" i="31"/>
  <c r="G285" i="31"/>
  <c r="N286" i="31"/>
  <c r="L321" i="31"/>
  <c r="G322" i="31"/>
  <c r="O322" i="31"/>
  <c r="F319" i="31"/>
  <c r="N319" i="31"/>
  <c r="I320" i="31"/>
  <c r="Q320" i="31"/>
  <c r="G363" i="31"/>
  <c r="O363" i="31"/>
  <c r="J364" i="31"/>
  <c r="K331" i="31"/>
  <c r="F332" i="31"/>
  <c r="N332" i="31"/>
  <c r="L359" i="31"/>
  <c r="G360" i="31"/>
  <c r="O360" i="31"/>
  <c r="F233" i="31"/>
  <c r="N233" i="31"/>
  <c r="I234" i="31"/>
  <c r="Q234" i="31"/>
  <c r="H287" i="31"/>
  <c r="P287" i="31"/>
  <c r="K288" i="31"/>
  <c r="J197" i="31"/>
  <c r="M198" i="31"/>
  <c r="L103" i="31"/>
  <c r="G104" i="31"/>
  <c r="O104" i="31"/>
  <c r="F117" i="31"/>
  <c r="N117" i="31"/>
  <c r="I118" i="31"/>
  <c r="Q118" i="31"/>
  <c r="H241" i="31"/>
  <c r="P241" i="31"/>
  <c r="K242" i="31"/>
  <c r="J69" i="31"/>
  <c r="M70" i="31"/>
  <c r="L391" i="31"/>
  <c r="G392" i="31"/>
  <c r="O392" i="31"/>
  <c r="L1177" i="31"/>
  <c r="G1178" i="31"/>
  <c r="O1178" i="31"/>
  <c r="H21" i="31"/>
  <c r="P21" i="31"/>
  <c r="K22" i="31"/>
  <c r="L1175" i="31"/>
  <c r="G1176" i="31"/>
  <c r="O1176" i="31"/>
  <c r="H25" i="31"/>
  <c r="P25" i="31"/>
  <c r="K26" i="31"/>
  <c r="L1181" i="31"/>
  <c r="G1182" i="31"/>
  <c r="O1182" i="31"/>
  <c r="H45" i="31"/>
  <c r="P45" i="31"/>
  <c r="K46" i="31"/>
  <c r="J23" i="31"/>
  <c r="M24" i="31"/>
  <c r="F11" i="31"/>
  <c r="N11" i="31"/>
  <c r="I12" i="31"/>
  <c r="Q12" i="31"/>
  <c r="J41" i="31"/>
  <c r="M42" i="31"/>
  <c r="F9" i="31"/>
  <c r="N9" i="31"/>
  <c r="I10" i="31"/>
  <c r="Q10" i="31"/>
  <c r="M39" i="31"/>
  <c r="H40" i="31"/>
  <c r="P40" i="31"/>
  <c r="G13" i="31"/>
  <c r="O13" i="31"/>
  <c r="M321" i="31"/>
  <c r="H322" i="31"/>
  <c r="P322" i="31"/>
  <c r="G319" i="31"/>
  <c r="O319" i="31"/>
  <c r="J320" i="31"/>
  <c r="H363" i="31"/>
  <c r="P363" i="31"/>
  <c r="K364" i="31"/>
  <c r="L331" i="31"/>
  <c r="G332" i="31"/>
  <c r="O332" i="31"/>
  <c r="M359" i="31"/>
  <c r="H360" i="31"/>
  <c r="P360" i="31"/>
  <c r="G233" i="31"/>
  <c r="F321" i="31"/>
  <c r="N321" i="31"/>
  <c r="I322" i="31"/>
  <c r="Q322" i="31"/>
  <c r="H319" i="31"/>
  <c r="P319" i="31"/>
  <c r="K320" i="31"/>
  <c r="I363" i="31"/>
  <c r="Q363" i="31"/>
  <c r="L364" i="31"/>
  <c r="M331" i="31"/>
  <c r="H332" i="31"/>
  <c r="P332" i="31"/>
  <c r="F359" i="31"/>
  <c r="N359" i="31"/>
  <c r="I360" i="31"/>
  <c r="Q360" i="31"/>
  <c r="H233" i="31"/>
  <c r="P233" i="31"/>
  <c r="K234" i="31"/>
  <c r="J287" i="31"/>
  <c r="M288" i="31"/>
  <c r="L197" i="31"/>
  <c r="G198" i="31"/>
  <c r="O198" i="31"/>
  <c r="F103" i="31"/>
  <c r="N103" i="31"/>
  <c r="I104" i="31"/>
  <c r="Q104" i="31"/>
  <c r="H117" i="31"/>
  <c r="P117" i="31"/>
  <c r="K118" i="31"/>
  <c r="J241" i="31"/>
  <c r="M242" i="31"/>
  <c r="L69" i="31"/>
  <c r="G70" i="31"/>
  <c r="O70" i="31"/>
  <c r="F391" i="31"/>
  <c r="N391" i="31"/>
  <c r="I392" i="31"/>
  <c r="Q392" i="31"/>
  <c r="F1177" i="31"/>
  <c r="N1177" i="31"/>
  <c r="I1178" i="31"/>
  <c r="Q1178" i="31"/>
  <c r="J21" i="31"/>
  <c r="G321" i="31"/>
  <c r="O321" i="31"/>
  <c r="J322" i="31"/>
  <c r="I319" i="31"/>
  <c r="Q319" i="31"/>
  <c r="L320" i="31"/>
  <c r="J363" i="31"/>
  <c r="M364" i="31"/>
  <c r="F331" i="31"/>
  <c r="N331" i="31"/>
  <c r="I332" i="31"/>
  <c r="Q332" i="31"/>
  <c r="G359" i="31"/>
  <c r="O359" i="31"/>
  <c r="J360" i="31"/>
  <c r="I233" i="31"/>
  <c r="H321" i="31"/>
  <c r="P321" i="31"/>
  <c r="K322" i="31"/>
  <c r="J319" i="31"/>
  <c r="M320" i="31"/>
  <c r="K363" i="31"/>
  <c r="F364" i="31"/>
  <c r="N364" i="31"/>
  <c r="G331" i="31"/>
  <c r="O331" i="31"/>
  <c r="J332" i="31"/>
  <c r="H359" i="31"/>
  <c r="P359" i="31"/>
  <c r="K360" i="31"/>
  <c r="J233" i="31"/>
  <c r="M234" i="31"/>
  <c r="I321" i="31"/>
  <c r="Q321" i="31"/>
  <c r="L322" i="31"/>
  <c r="K319" i="31"/>
  <c r="F320" i="31"/>
  <c r="N320" i="31"/>
  <c r="L363" i="31"/>
  <c r="G364" i="31"/>
  <c r="O364" i="31"/>
  <c r="H331" i="31"/>
  <c r="P331" i="31"/>
  <c r="K332" i="31"/>
  <c r="I359" i="31"/>
  <c r="Q359" i="31"/>
  <c r="L360" i="31"/>
  <c r="K233" i="31"/>
  <c r="J321" i="31"/>
  <c r="M322" i="31"/>
  <c r="L319" i="31"/>
  <c r="G320" i="31"/>
  <c r="O320" i="31"/>
  <c r="M363" i="31"/>
  <c r="H364" i="31"/>
  <c r="P364" i="31"/>
  <c r="I331" i="31"/>
  <c r="Q331" i="31"/>
  <c r="L332" i="31"/>
  <c r="J359" i="31"/>
  <c r="M360" i="31"/>
  <c r="L233" i="31"/>
  <c r="G234" i="31"/>
  <c r="O234" i="31"/>
  <c r="K321" i="31"/>
  <c r="F322" i="31"/>
  <c r="N322" i="31"/>
  <c r="M319" i="31"/>
  <c r="H320" i="31"/>
  <c r="P320" i="31"/>
  <c r="F363" i="31"/>
  <c r="N363" i="31"/>
  <c r="I364" i="31"/>
  <c r="Q364" i="31"/>
  <c r="J331" i="31"/>
  <c r="M332" i="31"/>
  <c r="K359" i="31"/>
  <c r="F360" i="31"/>
  <c r="N360" i="31"/>
  <c r="M233" i="31"/>
  <c r="P234" i="31"/>
  <c r="K287" i="31"/>
  <c r="H288" i="31"/>
  <c r="K197" i="31"/>
  <c r="I198" i="31"/>
  <c r="K103" i="31"/>
  <c r="J104" i="31"/>
  <c r="M117" i="31"/>
  <c r="L118" i="31"/>
  <c r="O241" i="31"/>
  <c r="N242" i="31"/>
  <c r="F69" i="31"/>
  <c r="P69" i="31"/>
  <c r="N70" i="31"/>
  <c r="G391" i="31"/>
  <c r="Q391" i="31"/>
  <c r="N392" i="31"/>
  <c r="P1177" i="31"/>
  <c r="M1178" i="31"/>
  <c r="I21" i="31"/>
  <c r="F22" i="31"/>
  <c r="O22" i="31"/>
  <c r="I1175" i="31"/>
  <c r="N1176" i="31"/>
  <c r="I25" i="31"/>
  <c r="N26" i="31"/>
  <c r="H1181" i="31"/>
  <c r="Q1181" i="31"/>
  <c r="M1182" i="31"/>
  <c r="G45" i="31"/>
  <c r="Q45" i="31"/>
  <c r="M46" i="31"/>
  <c r="N23" i="31"/>
  <c r="J24" i="31"/>
  <c r="M11" i="31"/>
  <c r="J12" i="31"/>
  <c r="M41" i="31"/>
  <c r="I42" i="31"/>
  <c r="L9" i="31"/>
  <c r="H10" i="31"/>
  <c r="F39" i="31"/>
  <c r="O39" i="31"/>
  <c r="K40" i="31"/>
  <c r="L13" i="31"/>
  <c r="H14" i="31"/>
  <c r="P14" i="31"/>
  <c r="M1176" i="31"/>
  <c r="L46" i="31"/>
  <c r="G10" i="31"/>
  <c r="O14" i="31"/>
  <c r="O233" i="31"/>
  <c r="L287" i="31"/>
  <c r="I288" i="31"/>
  <c r="M197" i="31"/>
  <c r="J198" i="31"/>
  <c r="M103" i="31"/>
  <c r="K104" i="31"/>
  <c r="O117" i="31"/>
  <c r="M118" i="31"/>
  <c r="F241" i="31"/>
  <c r="Q241" i="31"/>
  <c r="O242" i="31"/>
  <c r="G69" i="31"/>
  <c r="Q69" i="31"/>
  <c r="P70" i="31"/>
  <c r="H391" i="31"/>
  <c r="P392" i="31"/>
  <c r="G1177" i="31"/>
  <c r="Q1177" i="31"/>
  <c r="N1178" i="31"/>
  <c r="K21" i="31"/>
  <c r="G22" i="31"/>
  <c r="P22" i="31"/>
  <c r="J1175" i="31"/>
  <c r="F1176" i="31"/>
  <c r="P1176" i="31"/>
  <c r="J25" i="31"/>
  <c r="F26" i="31"/>
  <c r="O26" i="31"/>
  <c r="I1181" i="31"/>
  <c r="N1182" i="31"/>
  <c r="I45" i="31"/>
  <c r="N46" i="31"/>
  <c r="F23" i="31"/>
  <c r="O23" i="31"/>
  <c r="K24" i="31"/>
  <c r="O11" i="31"/>
  <c r="K12" i="31"/>
  <c r="N41" i="31"/>
  <c r="J42" i="31"/>
  <c r="M9" i="31"/>
  <c r="J10" i="31"/>
  <c r="G39" i="31"/>
  <c r="P39" i="31"/>
  <c r="L40" i="31"/>
  <c r="M13" i="31"/>
  <c r="I14" i="31"/>
  <c r="Q14" i="31"/>
  <c r="N14" i="31"/>
  <c r="G1181" i="31"/>
  <c r="L11" i="31"/>
  <c r="K13" i="31"/>
  <c r="Q233" i="31"/>
  <c r="M287" i="31"/>
  <c r="J288" i="31"/>
  <c r="N197" i="31"/>
  <c r="K198" i="31"/>
  <c r="O103" i="31"/>
  <c r="L104" i="31"/>
  <c r="Q117" i="31"/>
  <c r="N118" i="31"/>
  <c r="G241" i="31"/>
  <c r="F242" i="31"/>
  <c r="P242" i="31"/>
  <c r="H69" i="31"/>
  <c r="F70" i="31"/>
  <c r="Q70" i="31"/>
  <c r="I391" i="31"/>
  <c r="F392" i="31"/>
  <c r="H1177" i="31"/>
  <c r="P1178" i="31"/>
  <c r="L21" i="31"/>
  <c r="H22" i="31"/>
  <c r="Q22" i="31"/>
  <c r="K1175" i="31"/>
  <c r="H1176" i="31"/>
  <c r="Q1176" i="31"/>
  <c r="K25" i="31"/>
  <c r="G26" i="31"/>
  <c r="P26" i="31"/>
  <c r="J1181" i="31"/>
  <c r="F1182" i="31"/>
  <c r="P1182" i="31"/>
  <c r="J45" i="31"/>
  <c r="F46" i="31"/>
  <c r="O46" i="31"/>
  <c r="G23" i="31"/>
  <c r="P23" i="31"/>
  <c r="L24" i="31"/>
  <c r="G11" i="31"/>
  <c r="P11" i="31"/>
  <c r="L12" i="31"/>
  <c r="F41" i="31"/>
  <c r="O41" i="31"/>
  <c r="K42" i="31"/>
  <c r="O9" i="31"/>
  <c r="K10" i="31"/>
  <c r="H39" i="31"/>
  <c r="Q39" i="31"/>
  <c r="M40" i="31"/>
  <c r="N13" i="31"/>
  <c r="J14" i="31"/>
  <c r="F14" i="31"/>
  <c r="M26" i="31"/>
  <c r="H12" i="31"/>
  <c r="P10" i="31"/>
  <c r="F234" i="31"/>
  <c r="N287" i="31"/>
  <c r="L288" i="31"/>
  <c r="O197" i="31"/>
  <c r="L198" i="31"/>
  <c r="P103" i="31"/>
  <c r="M104" i="31"/>
  <c r="G117" i="31"/>
  <c r="O118" i="31"/>
  <c r="I241" i="31"/>
  <c r="G242" i="31"/>
  <c r="Q242" i="31"/>
  <c r="I69" i="31"/>
  <c r="H70" i="31"/>
  <c r="J391" i="31"/>
  <c r="H392" i="31"/>
  <c r="I1177" i="31"/>
  <c r="F1178" i="31"/>
  <c r="M21" i="31"/>
  <c r="I22" i="31"/>
  <c r="M1175" i="31"/>
  <c r="I1176" i="31"/>
  <c r="L25" i="31"/>
  <c r="H26" i="31"/>
  <c r="Q26" i="31"/>
  <c r="K1181" i="31"/>
  <c r="H1182" i="31"/>
  <c r="Q1182" i="31"/>
  <c r="K45" i="31"/>
  <c r="G46" i="31"/>
  <c r="P46" i="31"/>
  <c r="H23" i="31"/>
  <c r="Q23" i="31"/>
  <c r="N24" i="31"/>
  <c r="H11" i="31"/>
  <c r="Q11" i="31"/>
  <c r="M12" i="31"/>
  <c r="G41" i="31"/>
  <c r="P41" i="31"/>
  <c r="L42" i="31"/>
  <c r="G9" i="31"/>
  <c r="P9" i="31"/>
  <c r="L10" i="31"/>
  <c r="I39" i="31"/>
  <c r="N40" i="31"/>
  <c r="F13" i="31"/>
  <c r="P13" i="31"/>
  <c r="K14" i="31"/>
  <c r="J13" i="31"/>
  <c r="O45" i="31"/>
  <c r="H42" i="31"/>
  <c r="J40" i="31"/>
  <c r="H234" i="31"/>
  <c r="O287" i="31"/>
  <c r="N288" i="31"/>
  <c r="F197" i="31"/>
  <c r="P197" i="31"/>
  <c r="N198" i="31"/>
  <c r="G103" i="31"/>
  <c r="Q103" i="31"/>
  <c r="N104" i="31"/>
  <c r="I117" i="31"/>
  <c r="F118" i="31"/>
  <c r="P118" i="31"/>
  <c r="K241" i="31"/>
  <c r="H242" i="31"/>
  <c r="K69" i="31"/>
  <c r="I70" i="31"/>
  <c r="K391" i="31"/>
  <c r="J392" i="31"/>
  <c r="J1177" i="31"/>
  <c r="H1178" i="31"/>
  <c r="N21" i="31"/>
  <c r="J22" i="31"/>
  <c r="N1175" i="31"/>
  <c r="J1176" i="31"/>
  <c r="M25" i="31"/>
  <c r="I26" i="31"/>
  <c r="M1181" i="31"/>
  <c r="I1182" i="31"/>
  <c r="L45" i="31"/>
  <c r="H46" i="31"/>
  <c r="Q46" i="31"/>
  <c r="I23" i="31"/>
  <c r="F24" i="31"/>
  <c r="O24" i="31"/>
  <c r="I11" i="31"/>
  <c r="N12" i="31"/>
  <c r="H41" i="31"/>
  <c r="Q41" i="31"/>
  <c r="N42" i="31"/>
  <c r="H9" i="31"/>
  <c r="Q9" i="31"/>
  <c r="M10" i="31"/>
  <c r="J39" i="31"/>
  <c r="F40" i="31"/>
  <c r="O40" i="31"/>
  <c r="H13" i="31"/>
  <c r="Q13" i="31"/>
  <c r="L14" i="31"/>
  <c r="G25" i="31"/>
  <c r="F45" i="31"/>
  <c r="M23" i="31"/>
  <c r="N39" i="31"/>
  <c r="J234" i="31"/>
  <c r="F287" i="31"/>
  <c r="Q287" i="31"/>
  <c r="O288" i="31"/>
  <c r="G197" i="31"/>
  <c r="Q197" i="31"/>
  <c r="P198" i="31"/>
  <c r="H103" i="31"/>
  <c r="P104" i="31"/>
  <c r="J117" i="31"/>
  <c r="G118" i="31"/>
  <c r="L241" i="31"/>
  <c r="I242" i="31"/>
  <c r="M69" i="31"/>
  <c r="J70" i="31"/>
  <c r="M391" i="31"/>
  <c r="K392" i="31"/>
  <c r="K1177" i="31"/>
  <c r="J1178" i="31"/>
  <c r="O21" i="31"/>
  <c r="L22" i="31"/>
  <c r="F1175" i="31"/>
  <c r="O1175" i="31"/>
  <c r="K1176" i="31"/>
  <c r="N25" i="31"/>
  <c r="J26" i="31"/>
  <c r="N1181" i="31"/>
  <c r="J1182" i="31"/>
  <c r="M45" i="31"/>
  <c r="I46" i="31"/>
  <c r="K23" i="31"/>
  <c r="G24" i="31"/>
  <c r="P24" i="31"/>
  <c r="J11" i="31"/>
  <c r="F12" i="31"/>
  <c r="O12" i="31"/>
  <c r="I41" i="31"/>
  <c r="F42" i="31"/>
  <c r="O42" i="31"/>
  <c r="I9" i="31"/>
  <c r="N10" i="31"/>
  <c r="K39" i="31"/>
  <c r="G40" i="31"/>
  <c r="Q40" i="31"/>
  <c r="I13" i="31"/>
  <c r="M14" i="31"/>
  <c r="I40" i="31"/>
  <c r="Q25" i="31"/>
  <c r="I24" i="31"/>
  <c r="K9" i="31"/>
  <c r="L234" i="31"/>
  <c r="G287" i="31"/>
  <c r="F288" i="31"/>
  <c r="P288" i="31"/>
  <c r="H197" i="31"/>
  <c r="F198" i="31"/>
  <c r="Q198" i="31"/>
  <c r="I103" i="31"/>
  <c r="F104" i="31"/>
  <c r="K117" i="31"/>
  <c r="H118" i="31"/>
  <c r="M241" i="31"/>
  <c r="J242" i="31"/>
  <c r="N69" i="31"/>
  <c r="K70" i="31"/>
  <c r="O391" i="31"/>
  <c r="L392" i="31"/>
  <c r="M1177" i="31"/>
  <c r="K1178" i="31"/>
  <c r="F21" i="31"/>
  <c r="Q21" i="31"/>
  <c r="M22" i="31"/>
  <c r="G1175" i="31"/>
  <c r="P1175" i="31"/>
  <c r="L1176" i="31"/>
  <c r="F25" i="31"/>
  <c r="O25" i="31"/>
  <c r="L26" i="31"/>
  <c r="F1181" i="31"/>
  <c r="O1181" i="31"/>
  <c r="K1182" i="31"/>
  <c r="N45" i="31"/>
  <c r="J46" i="31"/>
  <c r="L23" i="31"/>
  <c r="H24" i="31"/>
  <c r="Q24" i="31"/>
  <c r="K11" i="31"/>
  <c r="G12" i="31"/>
  <c r="P12" i="31"/>
  <c r="K41" i="31"/>
  <c r="G42" i="31"/>
  <c r="P42" i="31"/>
  <c r="J9" i="31"/>
  <c r="F10" i="31"/>
  <c r="O10" i="31"/>
  <c r="L39" i="31"/>
  <c r="L1182" i="31"/>
  <c r="Q42" i="31"/>
  <c r="G14" i="31"/>
  <c r="N234" i="31"/>
  <c r="I287" i="31"/>
  <c r="G288" i="31"/>
  <c r="Q288" i="31"/>
  <c r="I197" i="31"/>
  <c r="H198" i="31"/>
  <c r="J103" i="31"/>
  <c r="H104" i="31"/>
  <c r="L117" i="31"/>
  <c r="J118" i="31"/>
  <c r="N241" i="31"/>
  <c r="L242" i="31"/>
  <c r="O69" i="31"/>
  <c r="L70" i="31"/>
  <c r="P391" i="31"/>
  <c r="M392" i="31"/>
  <c r="O1177" i="31"/>
  <c r="L1178" i="31"/>
  <c r="G21" i="31"/>
  <c r="N22" i="31"/>
  <c r="H1175" i="31"/>
  <c r="Q1175" i="31"/>
  <c r="P1181" i="31"/>
  <c r="L41" i="31"/>
  <c r="O214" i="31"/>
  <c r="G214" i="31"/>
  <c r="M213" i="31"/>
  <c r="K212" i="31"/>
  <c r="Q211" i="31"/>
  <c r="I211" i="31"/>
  <c r="O210" i="31"/>
  <c r="G210" i="31"/>
  <c r="M209" i="31"/>
  <c r="K98" i="31"/>
  <c r="Q97" i="31"/>
  <c r="I97" i="31"/>
  <c r="O96" i="31"/>
  <c r="G96" i="31"/>
  <c r="M95" i="31"/>
  <c r="K94" i="31"/>
  <c r="N214" i="31"/>
  <c r="F214" i="31"/>
  <c r="L213" i="31"/>
  <c r="J212" i="31"/>
  <c r="P211" i="31"/>
  <c r="H211" i="31"/>
  <c r="N210" i="31"/>
  <c r="F210" i="31"/>
  <c r="L209" i="31"/>
  <c r="J98" i="31"/>
  <c r="P97" i="31"/>
  <c r="H97" i="31"/>
  <c r="N96" i="31"/>
  <c r="F96" i="31"/>
  <c r="L95" i="31"/>
  <c r="J94" i="31"/>
  <c r="P93" i="31"/>
  <c r="H93" i="31"/>
  <c r="N92" i="31"/>
  <c r="F92" i="31"/>
  <c r="L91" i="31"/>
  <c r="J90" i="31"/>
  <c r="P89" i="31"/>
  <c r="H89" i="31"/>
  <c r="N88" i="31"/>
  <c r="F88" i="31"/>
  <c r="L87" i="31"/>
  <c r="J86" i="31"/>
  <c r="P85" i="31"/>
  <c r="H85" i="31"/>
  <c r="N82" i="31"/>
  <c r="F82" i="31"/>
  <c r="L81" i="31"/>
  <c r="J80" i="31"/>
  <c r="P79" i="31"/>
  <c r="H79" i="31"/>
  <c r="N78" i="31"/>
  <c r="F78" i="31"/>
  <c r="L77" i="31"/>
  <c r="J84" i="31"/>
  <c r="P83" i="31"/>
  <c r="H83" i="31"/>
  <c r="N1174" i="31"/>
  <c r="F1174" i="31"/>
  <c r="L1173" i="31"/>
  <c r="J440" i="31"/>
  <c r="P439" i="31"/>
  <c r="H439" i="31"/>
  <c r="N6" i="31"/>
  <c r="F6" i="31"/>
  <c r="L5" i="31"/>
  <c r="J208" i="31"/>
  <c r="P207" i="31"/>
  <c r="H207" i="31"/>
  <c r="N8" i="31"/>
  <c r="F8" i="31"/>
  <c r="L7" i="31"/>
  <c r="P30" i="31"/>
  <c r="H30" i="31"/>
  <c r="N29" i="31"/>
  <c r="F29" i="31"/>
  <c r="Q1180" i="31"/>
  <c r="I1180" i="31"/>
  <c r="M1179" i="31"/>
  <c r="M214" i="31"/>
  <c r="K213" i="31"/>
  <c r="Q212" i="31"/>
  <c r="I212" i="31"/>
  <c r="O211" i="31"/>
  <c r="G211" i="31"/>
  <c r="M210" i="31"/>
  <c r="K209" i="31"/>
  <c r="Q98" i="31"/>
  <c r="I98" i="31"/>
  <c r="O97" i="31"/>
  <c r="G97" i="31"/>
  <c r="M96" i="31"/>
  <c r="K95" i="31"/>
  <c r="Q94" i="31"/>
  <c r="I94" i="31"/>
  <c r="L214" i="31"/>
  <c r="J213" i="31"/>
  <c r="P212" i="31"/>
  <c r="H212" i="31"/>
  <c r="N211" i="31"/>
  <c r="F211" i="31"/>
  <c r="L210" i="31"/>
  <c r="J209" i="31"/>
  <c r="P98" i="31"/>
  <c r="H98" i="31"/>
  <c r="N97" i="31"/>
  <c r="F97" i="31"/>
  <c r="L96" i="31"/>
  <c r="J95" i="31"/>
  <c r="P94" i="31"/>
  <c r="H94" i="31"/>
  <c r="K214" i="31"/>
  <c r="Q213" i="31"/>
  <c r="I213" i="31"/>
  <c r="O212" i="31"/>
  <c r="G212" i="31"/>
  <c r="M211" i="31"/>
  <c r="K210" i="31"/>
  <c r="Q209" i="31"/>
  <c r="I209" i="31"/>
  <c r="O98" i="31"/>
  <c r="G98" i="31"/>
  <c r="M97" i="31"/>
  <c r="K96" i="31"/>
  <c r="Q95" i="31"/>
  <c r="I95" i="31"/>
  <c r="O94" i="31"/>
  <c r="J214" i="31"/>
  <c r="Q214" i="31"/>
  <c r="I214" i="31"/>
  <c r="O213" i="31"/>
  <c r="G213" i="31"/>
  <c r="M212" i="31"/>
  <c r="K211" i="31"/>
  <c r="Q210" i="31"/>
  <c r="I210" i="31"/>
  <c r="O209" i="31"/>
  <c r="G209" i="31"/>
  <c r="M98" i="31"/>
  <c r="K97" i="31"/>
  <c r="Q96" i="31"/>
  <c r="I96" i="31"/>
  <c r="O95" i="31"/>
  <c r="G95" i="31"/>
  <c r="P214" i="31"/>
  <c r="H214" i="31"/>
  <c r="N213" i="31"/>
  <c r="F213" i="31"/>
  <c r="L212" i="31"/>
  <c r="J211" i="31"/>
  <c r="P210" i="31"/>
  <c r="H210" i="31"/>
  <c r="N209" i="31"/>
  <c r="F209" i="31"/>
  <c r="L98" i="31"/>
  <c r="J97" i="31"/>
  <c r="P96" i="31"/>
  <c r="H96" i="31"/>
  <c r="N95" i="31"/>
  <c r="F95" i="31"/>
  <c r="L94" i="31"/>
  <c r="J93" i="31"/>
  <c r="P92" i="31"/>
  <c r="H92" i="31"/>
  <c r="N91" i="31"/>
  <c r="F91" i="31"/>
  <c r="L90" i="31"/>
  <c r="J89" i="31"/>
  <c r="P88" i="31"/>
  <c r="H88" i="31"/>
  <c r="N87" i="31"/>
  <c r="F87" i="31"/>
  <c r="L86" i="31"/>
  <c r="J85" i="31"/>
  <c r="P82" i="31"/>
  <c r="H82" i="31"/>
  <c r="N81" i="31"/>
  <c r="F81" i="31"/>
  <c r="L80" i="31"/>
  <c r="J79" i="31"/>
  <c r="F212" i="31"/>
  <c r="P95" i="31"/>
  <c r="N93" i="31"/>
  <c r="G92" i="31"/>
  <c r="J91" i="31"/>
  <c r="M90" i="31"/>
  <c r="O89" i="31"/>
  <c r="I88" i="31"/>
  <c r="K87" i="31"/>
  <c r="N86" i="31"/>
  <c r="Q85" i="31"/>
  <c r="F85" i="31"/>
  <c r="J82" i="31"/>
  <c r="M81" i="31"/>
  <c r="O80" i="31"/>
  <c r="G79" i="31"/>
  <c r="L78" i="31"/>
  <c r="Q77" i="31"/>
  <c r="H77" i="31"/>
  <c r="M84" i="31"/>
  <c r="I83" i="31"/>
  <c r="M1174" i="31"/>
  <c r="I1173" i="31"/>
  <c r="N440" i="31"/>
  <c r="J439" i="31"/>
  <c r="O6" i="31"/>
  <c r="J5" i="31"/>
  <c r="O208" i="31"/>
  <c r="F208" i="31"/>
  <c r="K207" i="31"/>
  <c r="P8" i="31"/>
  <c r="G8" i="31"/>
  <c r="K7" i="31"/>
  <c r="O30" i="31"/>
  <c r="F30" i="31"/>
  <c r="K29" i="31"/>
  <c r="P1180" i="31"/>
  <c r="G1180" i="31"/>
  <c r="J1179" i="31"/>
  <c r="N222" i="31"/>
  <c r="F222" i="31"/>
  <c r="L221" i="31"/>
  <c r="J374" i="31"/>
  <c r="P373" i="31"/>
  <c r="H373" i="31"/>
  <c r="N232" i="31"/>
  <c r="F232" i="31"/>
  <c r="L231" i="31"/>
  <c r="J218" i="31"/>
  <c r="P217" i="31"/>
  <c r="H217" i="31"/>
  <c r="N172" i="31"/>
  <c r="F172" i="31"/>
  <c r="L171" i="31"/>
  <c r="J346" i="31"/>
  <c r="L211" i="31"/>
  <c r="H95" i="31"/>
  <c r="N94" i="31"/>
  <c r="M93" i="31"/>
  <c r="Q92" i="31"/>
  <c r="I91" i="31"/>
  <c r="K90" i="31"/>
  <c r="N89" i="31"/>
  <c r="G88" i="31"/>
  <c r="J87" i="31"/>
  <c r="M86" i="31"/>
  <c r="O85" i="31"/>
  <c r="I82" i="31"/>
  <c r="K81" i="31"/>
  <c r="N80" i="31"/>
  <c r="Q79" i="31"/>
  <c r="F79" i="31"/>
  <c r="K78" i="31"/>
  <c r="P77" i="31"/>
  <c r="G77" i="31"/>
  <c r="L84" i="31"/>
  <c r="Q83" i="31"/>
  <c r="G83" i="31"/>
  <c r="L1174" i="31"/>
  <c r="Q1173" i="31"/>
  <c r="H1173" i="31"/>
  <c r="M440" i="31"/>
  <c r="I439" i="31"/>
  <c r="M6" i="31"/>
  <c r="I5" i="31"/>
  <c r="N208" i="31"/>
  <c r="J207" i="31"/>
  <c r="O8" i="31"/>
  <c r="J7" i="31"/>
  <c r="N30" i="31"/>
  <c r="J29" i="31"/>
  <c r="O1180" i="31"/>
  <c r="F1180" i="31"/>
  <c r="I1179" i="31"/>
  <c r="M222" i="31"/>
  <c r="K221" i="31"/>
  <c r="Q374" i="31"/>
  <c r="I374" i="31"/>
  <c r="O373" i="31"/>
  <c r="G373" i="31"/>
  <c r="M232" i="31"/>
  <c r="K231" i="31"/>
  <c r="Q218" i="31"/>
  <c r="I218" i="31"/>
  <c r="O217" i="31"/>
  <c r="G217" i="31"/>
  <c r="M172" i="31"/>
  <c r="K171" i="31"/>
  <c r="Q346" i="31"/>
  <c r="I346" i="31"/>
  <c r="J210" i="31"/>
  <c r="M94" i="31"/>
  <c r="L93" i="31"/>
  <c r="O92" i="31"/>
  <c r="H91" i="31"/>
  <c r="I90" i="31"/>
  <c r="M89" i="31"/>
  <c r="Q88" i="31"/>
  <c r="I87" i="31"/>
  <c r="K86" i="31"/>
  <c r="N85" i="31"/>
  <c r="G82" i="31"/>
  <c r="J81" i="31"/>
  <c r="M80" i="31"/>
  <c r="O79" i="31"/>
  <c r="J78" i="31"/>
  <c r="O77" i="31"/>
  <c r="F77" i="31"/>
  <c r="K84" i="31"/>
  <c r="O83" i="31"/>
  <c r="F83" i="31"/>
  <c r="K1174" i="31"/>
  <c r="P1173" i="31"/>
  <c r="G1173" i="31"/>
  <c r="L440" i="31"/>
  <c r="Q439" i="31"/>
  <c r="G439" i="31"/>
  <c r="L6" i="31"/>
  <c r="Q5" i="31"/>
  <c r="H5" i="31"/>
  <c r="M208" i="31"/>
  <c r="I207" i="31"/>
  <c r="M8" i="31"/>
  <c r="I7" i="31"/>
  <c r="M30" i="31"/>
  <c r="I29" i="31"/>
  <c r="N1180" i="31"/>
  <c r="Q1179" i="31"/>
  <c r="H1179" i="31"/>
  <c r="L222" i="31"/>
  <c r="J221" i="31"/>
  <c r="P374" i="31"/>
  <c r="H374" i="31"/>
  <c r="N373" i="31"/>
  <c r="F373" i="31"/>
  <c r="L232" i="31"/>
  <c r="J231" i="31"/>
  <c r="P218" i="31"/>
  <c r="H218" i="31"/>
  <c r="N217" i="31"/>
  <c r="F217" i="31"/>
  <c r="L172" i="31"/>
  <c r="J171" i="31"/>
  <c r="P209" i="31"/>
  <c r="G94" i="31"/>
  <c r="K93" i="31"/>
  <c r="M92" i="31"/>
  <c r="Q91" i="31"/>
  <c r="G91" i="31"/>
  <c r="H90" i="31"/>
  <c r="L89" i="31"/>
  <c r="O88" i="31"/>
  <c r="H87" i="31"/>
  <c r="I86" i="31"/>
  <c r="M85" i="31"/>
  <c r="Q82" i="31"/>
  <c r="I81" i="31"/>
  <c r="K80" i="31"/>
  <c r="N79" i="31"/>
  <c r="I78" i="31"/>
  <c r="N77" i="31"/>
  <c r="I84" i="31"/>
  <c r="N83" i="31"/>
  <c r="J1174" i="31"/>
  <c r="O1173" i="31"/>
  <c r="F1173" i="31"/>
  <c r="K440" i="31"/>
  <c r="O439" i="31"/>
  <c r="F439" i="31"/>
  <c r="K6" i="31"/>
  <c r="P5" i="31"/>
  <c r="G5" i="31"/>
  <c r="L208" i="31"/>
  <c r="Q207" i="31"/>
  <c r="G207" i="31"/>
  <c r="L8" i="31"/>
  <c r="Q7" i="31"/>
  <c r="H7" i="31"/>
  <c r="L30" i="31"/>
  <c r="Q29" i="31"/>
  <c r="H29" i="31"/>
  <c r="M1180" i="31"/>
  <c r="P1179" i="31"/>
  <c r="G1179" i="31"/>
  <c r="K222" i="31"/>
  <c r="Q221" i="31"/>
  <c r="I221" i="31"/>
  <c r="O374" i="31"/>
  <c r="G374" i="31"/>
  <c r="M373" i="31"/>
  <c r="K232" i="31"/>
  <c r="Q231" i="31"/>
  <c r="I231" i="31"/>
  <c r="O218" i="31"/>
  <c r="G218" i="31"/>
  <c r="M217" i="31"/>
  <c r="K172" i="31"/>
  <c r="Q171" i="31"/>
  <c r="I171" i="31"/>
  <c r="H209" i="31"/>
  <c r="N98" i="31"/>
  <c r="F94" i="31"/>
  <c r="I93" i="31"/>
  <c r="L92" i="31"/>
  <c r="P91" i="31"/>
  <c r="Q90" i="31"/>
  <c r="G90" i="31"/>
  <c r="K89" i="31"/>
  <c r="M88" i="31"/>
  <c r="Q87" i="31"/>
  <c r="G87" i="31"/>
  <c r="H86" i="31"/>
  <c r="L85" i="31"/>
  <c r="O82" i="31"/>
  <c r="H81" i="31"/>
  <c r="I80" i="31"/>
  <c r="M79" i="31"/>
  <c r="Q78" i="31"/>
  <c r="H78" i="31"/>
  <c r="M77" i="31"/>
  <c r="Q84" i="31"/>
  <c r="H84" i="31"/>
  <c r="M83" i="31"/>
  <c r="I1174" i="31"/>
  <c r="N1173" i="31"/>
  <c r="I440" i="31"/>
  <c r="N439" i="31"/>
  <c r="J6" i="31"/>
  <c r="O5" i="31"/>
  <c r="F5" i="31"/>
  <c r="K208" i="31"/>
  <c r="O207" i="31"/>
  <c r="F207" i="31"/>
  <c r="K8" i="31"/>
  <c r="P7" i="31"/>
  <c r="G7" i="31"/>
  <c r="K30" i="31"/>
  <c r="P29" i="31"/>
  <c r="G29" i="31"/>
  <c r="L1180" i="31"/>
  <c r="O1179" i="31"/>
  <c r="F1179" i="31"/>
  <c r="J222" i="31"/>
  <c r="P221" i="31"/>
  <c r="H221" i="31"/>
  <c r="N374" i="31"/>
  <c r="F374" i="31"/>
  <c r="L373" i="31"/>
  <c r="J232" i="31"/>
  <c r="P231" i="31"/>
  <c r="H231" i="31"/>
  <c r="N218" i="31"/>
  <c r="F218" i="31"/>
  <c r="L217" i="31"/>
  <c r="J172" i="31"/>
  <c r="P171" i="31"/>
  <c r="H171" i="31"/>
  <c r="F98" i="31"/>
  <c r="G93" i="31"/>
  <c r="K92" i="31"/>
  <c r="O91" i="31"/>
  <c r="P90" i="31"/>
  <c r="F90" i="31"/>
  <c r="I89" i="31"/>
  <c r="L88" i="31"/>
  <c r="P87" i="31"/>
  <c r="Q86" i="31"/>
  <c r="G86" i="31"/>
  <c r="K85" i="31"/>
  <c r="M82" i="31"/>
  <c r="Q81" i="31"/>
  <c r="G81" i="31"/>
  <c r="P213" i="31"/>
  <c r="L97" i="31"/>
  <c r="Q93" i="31"/>
  <c r="F93" i="31"/>
  <c r="J92" i="31"/>
  <c r="M91" i="31"/>
  <c r="O90" i="31"/>
  <c r="G89" i="31"/>
  <c r="K88" i="31"/>
  <c r="O87" i="31"/>
  <c r="P86" i="31"/>
  <c r="F86" i="31"/>
  <c r="I85" i="31"/>
  <c r="L82" i="31"/>
  <c r="P81" i="31"/>
  <c r="Q80" i="31"/>
  <c r="G80" i="31"/>
  <c r="K79" i="31"/>
  <c r="O78" i="31"/>
  <c r="J77" i="31"/>
  <c r="O84" i="31"/>
  <c r="F84" i="31"/>
  <c r="K83" i="31"/>
  <c r="P1174" i="31"/>
  <c r="G1174" i="31"/>
  <c r="K1173" i="31"/>
  <c r="P440" i="31"/>
  <c r="G440" i="31"/>
  <c r="L439" i="31"/>
  <c r="Q6" i="31"/>
  <c r="H6" i="31"/>
  <c r="M5" i="31"/>
  <c r="Q208" i="31"/>
  <c r="H208" i="31"/>
  <c r="M207" i="31"/>
  <c r="I8" i="31"/>
  <c r="N7" i="31"/>
  <c r="I30" i="31"/>
  <c r="M29" i="31"/>
  <c r="J1180" i="31"/>
  <c r="L1179" i="31"/>
  <c r="P222" i="31"/>
  <c r="H222" i="31"/>
  <c r="N221" i="31"/>
  <c r="F221" i="31"/>
  <c r="L374" i="31"/>
  <c r="J373" i="31"/>
  <c r="P232" i="31"/>
  <c r="H232" i="31"/>
  <c r="N231" i="31"/>
  <c r="F231" i="31"/>
  <c r="L218" i="31"/>
  <c r="J217" i="31"/>
  <c r="P172" i="31"/>
  <c r="H172" i="31"/>
  <c r="N171" i="31"/>
  <c r="F171" i="31"/>
  <c r="F89" i="31"/>
  <c r="F80" i="31"/>
  <c r="N84" i="31"/>
  <c r="M1173" i="31"/>
  <c r="I6" i="31"/>
  <c r="L207" i="31"/>
  <c r="Q30" i="31"/>
  <c r="G222" i="31"/>
  <c r="K373" i="31"/>
  <c r="M218" i="31"/>
  <c r="G172" i="31"/>
  <c r="O346" i="31"/>
  <c r="K345" i="31"/>
  <c r="M356" i="31"/>
  <c r="K355" i="31"/>
  <c r="Q128" i="31"/>
  <c r="I128" i="31"/>
  <c r="O127" i="31"/>
  <c r="G127" i="31"/>
  <c r="M246" i="31"/>
  <c r="K245" i="31"/>
  <c r="Q276" i="31"/>
  <c r="I276" i="31"/>
  <c r="O275" i="31"/>
  <c r="G275" i="31"/>
  <c r="M230" i="31"/>
  <c r="K229" i="31"/>
  <c r="Q58" i="31"/>
  <c r="I58" i="31"/>
  <c r="O57" i="31"/>
  <c r="G57" i="31"/>
  <c r="Q352" i="31"/>
  <c r="I352" i="31"/>
  <c r="O351" i="31"/>
  <c r="G351" i="31"/>
  <c r="M204" i="31"/>
  <c r="K203" i="31"/>
  <c r="L416" i="31"/>
  <c r="Q415" i="31"/>
  <c r="I415" i="31"/>
  <c r="O68" i="31"/>
  <c r="G68" i="31"/>
  <c r="M67" i="31"/>
  <c r="J350" i="31"/>
  <c r="O349" i="31"/>
  <c r="G349" i="31"/>
  <c r="M438" i="31"/>
  <c r="K437" i="31"/>
  <c r="Q1162" i="31"/>
  <c r="I1162" i="31"/>
  <c r="O1161" i="31"/>
  <c r="G1161" i="31"/>
  <c r="J88" i="31"/>
  <c r="L79" i="31"/>
  <c r="G84" i="31"/>
  <c r="J1173" i="31"/>
  <c r="Q440" i="31"/>
  <c r="G6" i="31"/>
  <c r="Q8" i="31"/>
  <c r="J30" i="31"/>
  <c r="O221" i="31"/>
  <c r="I373" i="31"/>
  <c r="Q232" i="31"/>
  <c r="K218" i="31"/>
  <c r="O171" i="31"/>
  <c r="N346" i="31"/>
  <c r="J345" i="31"/>
  <c r="L356" i="31"/>
  <c r="J355" i="31"/>
  <c r="P128" i="31"/>
  <c r="H128" i="31"/>
  <c r="N127" i="31"/>
  <c r="F127" i="31"/>
  <c r="L246" i="31"/>
  <c r="J245" i="31"/>
  <c r="P276" i="31"/>
  <c r="H276" i="31"/>
  <c r="N275" i="31"/>
  <c r="F275" i="31"/>
  <c r="L230" i="31"/>
  <c r="J229" i="31"/>
  <c r="P58" i="31"/>
  <c r="H58" i="31"/>
  <c r="N57" i="31"/>
  <c r="F57" i="31"/>
  <c r="P352" i="31"/>
  <c r="H352" i="31"/>
  <c r="N351" i="31"/>
  <c r="F351" i="31"/>
  <c r="L204" i="31"/>
  <c r="J203" i="31"/>
  <c r="K416" i="31"/>
  <c r="P415" i="31"/>
  <c r="H415" i="31"/>
  <c r="N68" i="31"/>
  <c r="F68" i="31"/>
  <c r="L67" i="31"/>
  <c r="Q350" i="31"/>
  <c r="I350" i="31"/>
  <c r="N349" i="31"/>
  <c r="F349" i="31"/>
  <c r="L438" i="31"/>
  <c r="M87" i="31"/>
  <c r="O86" i="31"/>
  <c r="I79" i="31"/>
  <c r="P78" i="31"/>
  <c r="O440" i="31"/>
  <c r="N5" i="31"/>
  <c r="J8" i="31"/>
  <c r="G30" i="31"/>
  <c r="M221" i="31"/>
  <c r="O232" i="31"/>
  <c r="M171" i="31"/>
  <c r="M346" i="31"/>
  <c r="Q345" i="31"/>
  <c r="I345" i="31"/>
  <c r="K356" i="31"/>
  <c r="Q355" i="31"/>
  <c r="I355" i="31"/>
  <c r="O128" i="31"/>
  <c r="G128" i="31"/>
  <c r="M127" i="31"/>
  <c r="K246" i="31"/>
  <c r="Q245" i="31"/>
  <c r="I245" i="31"/>
  <c r="O276" i="31"/>
  <c r="G276" i="31"/>
  <c r="M275" i="31"/>
  <c r="K230" i="31"/>
  <c r="Q229" i="31"/>
  <c r="I229" i="31"/>
  <c r="O58" i="31"/>
  <c r="G58" i="31"/>
  <c r="M57" i="31"/>
  <c r="O352" i="31"/>
  <c r="G352" i="31"/>
  <c r="M351" i="31"/>
  <c r="K204" i="31"/>
  <c r="Q203" i="31"/>
  <c r="I203" i="31"/>
  <c r="J416" i="31"/>
  <c r="O415" i="31"/>
  <c r="G415" i="31"/>
  <c r="M68" i="31"/>
  <c r="K67" i="31"/>
  <c r="P350" i="31"/>
  <c r="H350" i="31"/>
  <c r="M349" i="31"/>
  <c r="K438" i="31"/>
  <c r="Q437" i="31"/>
  <c r="I437" i="31"/>
  <c r="O1162" i="31"/>
  <c r="G1162" i="31"/>
  <c r="M78" i="31"/>
  <c r="L83" i="31"/>
  <c r="H440" i="31"/>
  <c r="K5" i="31"/>
  <c r="H8" i="31"/>
  <c r="O29" i="31"/>
  <c r="G221" i="31"/>
  <c r="I232" i="31"/>
  <c r="Q217" i="31"/>
  <c r="G171" i="31"/>
  <c r="L346" i="31"/>
  <c r="P345" i="31"/>
  <c r="H345" i="31"/>
  <c r="J356" i="31"/>
  <c r="P355" i="31"/>
  <c r="H355" i="31"/>
  <c r="N128" i="31"/>
  <c r="F128" i="31"/>
  <c r="L127" i="31"/>
  <c r="J246" i="31"/>
  <c r="P245" i="31"/>
  <c r="H245" i="31"/>
  <c r="N276" i="31"/>
  <c r="F276" i="31"/>
  <c r="L275" i="31"/>
  <c r="J230" i="31"/>
  <c r="P229" i="31"/>
  <c r="H229" i="31"/>
  <c r="N58" i="31"/>
  <c r="F58" i="31"/>
  <c r="L57" i="31"/>
  <c r="N352" i="31"/>
  <c r="F352" i="31"/>
  <c r="L351" i="31"/>
  <c r="J204" i="31"/>
  <c r="P203" i="31"/>
  <c r="H203" i="31"/>
  <c r="Q416" i="31"/>
  <c r="I416" i="31"/>
  <c r="N415" i="31"/>
  <c r="F415" i="31"/>
  <c r="L68" i="31"/>
  <c r="J67" i="31"/>
  <c r="O350" i="31"/>
  <c r="G350" i="31"/>
  <c r="L349" i="31"/>
  <c r="J438" i="31"/>
  <c r="P437" i="31"/>
  <c r="H437" i="31"/>
  <c r="N1162" i="31"/>
  <c r="F1162" i="31"/>
  <c r="J96" i="31"/>
  <c r="O93" i="31"/>
  <c r="G85" i="31"/>
  <c r="K82" i="31"/>
  <c r="G78" i="31"/>
  <c r="J83" i="31"/>
  <c r="Q1174" i="31"/>
  <c r="F440" i="31"/>
  <c r="P208" i="31"/>
  <c r="O7" i="31"/>
  <c r="L29" i="31"/>
  <c r="M374" i="31"/>
  <c r="G232" i="31"/>
  <c r="K217" i="31"/>
  <c r="K346" i="31"/>
  <c r="O345" i="31"/>
  <c r="G345" i="31"/>
  <c r="Q356" i="31"/>
  <c r="I356" i="31"/>
  <c r="O355" i="31"/>
  <c r="G355" i="31"/>
  <c r="M128" i="31"/>
  <c r="K127" i="31"/>
  <c r="Q246" i="31"/>
  <c r="I246" i="31"/>
  <c r="O245" i="31"/>
  <c r="G245" i="31"/>
  <c r="M276" i="31"/>
  <c r="K275" i="31"/>
  <c r="Q230" i="31"/>
  <c r="I230" i="31"/>
  <c r="O229" i="31"/>
  <c r="G229" i="31"/>
  <c r="M58" i="31"/>
  <c r="K57" i="31"/>
  <c r="M352" i="31"/>
  <c r="K351" i="31"/>
  <c r="Q204" i="31"/>
  <c r="I204" i="31"/>
  <c r="O203" i="31"/>
  <c r="G203" i="31"/>
  <c r="P416" i="31"/>
  <c r="H416" i="31"/>
  <c r="M415" i="31"/>
  <c r="K68" i="31"/>
  <c r="Q67" i="31"/>
  <c r="I67" i="31"/>
  <c r="N350" i="31"/>
  <c r="F350" i="31"/>
  <c r="K349" i="31"/>
  <c r="Q438" i="31"/>
  <c r="I438" i="31"/>
  <c r="O437" i="31"/>
  <c r="G437" i="31"/>
  <c r="M1162" i="31"/>
  <c r="I92" i="31"/>
  <c r="O81" i="31"/>
  <c r="O1174" i="31"/>
  <c r="M439" i="31"/>
  <c r="I208" i="31"/>
  <c r="M7" i="31"/>
  <c r="K1180" i="31"/>
  <c r="N1179" i="31"/>
  <c r="Q222" i="31"/>
  <c r="K374" i="31"/>
  <c r="O231" i="31"/>
  <c r="I217" i="31"/>
  <c r="Q172" i="31"/>
  <c r="H346" i="31"/>
  <c r="N345" i="31"/>
  <c r="F345" i="31"/>
  <c r="P356" i="31"/>
  <c r="H356" i="31"/>
  <c r="N355" i="31"/>
  <c r="F355" i="31"/>
  <c r="L128" i="31"/>
  <c r="J127" i="31"/>
  <c r="P246" i="31"/>
  <c r="H246" i="31"/>
  <c r="N245" i="31"/>
  <c r="F245" i="31"/>
  <c r="L276" i="31"/>
  <c r="J275" i="31"/>
  <c r="P230" i="31"/>
  <c r="H230" i="31"/>
  <c r="N229" i="31"/>
  <c r="F229" i="31"/>
  <c r="L58" i="31"/>
  <c r="J57" i="31"/>
  <c r="L352" i="31"/>
  <c r="J351" i="31"/>
  <c r="P204" i="31"/>
  <c r="H204" i="31"/>
  <c r="N203" i="31"/>
  <c r="F203" i="31"/>
  <c r="O416" i="31"/>
  <c r="G416" i="31"/>
  <c r="L415" i="31"/>
  <c r="J68" i="31"/>
  <c r="P67" i="31"/>
  <c r="H67" i="31"/>
  <c r="M350" i="31"/>
  <c r="J349" i="31"/>
  <c r="P438" i="31"/>
  <c r="H438" i="31"/>
  <c r="N437" i="31"/>
  <c r="F437" i="31"/>
  <c r="L1162" i="31"/>
  <c r="H213" i="31"/>
  <c r="N212" i="31"/>
  <c r="K91" i="31"/>
  <c r="N90" i="31"/>
  <c r="P80" i="31"/>
  <c r="K77" i="31"/>
  <c r="H1174" i="31"/>
  <c r="K439" i="31"/>
  <c r="G208" i="31"/>
  <c r="F7" i="31"/>
  <c r="H1180" i="31"/>
  <c r="K1179" i="31"/>
  <c r="O222" i="31"/>
  <c r="M231" i="31"/>
  <c r="O172" i="31"/>
  <c r="G346" i="31"/>
  <c r="M345" i="31"/>
  <c r="O356" i="31"/>
  <c r="G356" i="31"/>
  <c r="M355" i="31"/>
  <c r="K128" i="31"/>
  <c r="Q127" i="31"/>
  <c r="I127" i="31"/>
  <c r="O246" i="31"/>
  <c r="G246" i="31"/>
  <c r="M245" i="31"/>
  <c r="K276" i="31"/>
  <c r="Q275" i="31"/>
  <c r="I275" i="31"/>
  <c r="O230" i="31"/>
  <c r="G230" i="31"/>
  <c r="M229" i="31"/>
  <c r="K58" i="31"/>
  <c r="Q57" i="31"/>
  <c r="I57" i="31"/>
  <c r="K352" i="31"/>
  <c r="Q351" i="31"/>
  <c r="I351" i="31"/>
  <c r="O204" i="31"/>
  <c r="G204" i="31"/>
  <c r="M203" i="31"/>
  <c r="N416" i="31"/>
  <c r="F416" i="31"/>
  <c r="K415" i="31"/>
  <c r="Q68" i="31"/>
  <c r="I68" i="31"/>
  <c r="O67" i="31"/>
  <c r="G67" i="31"/>
  <c r="L350" i="31"/>
  <c r="Q349" i="31"/>
  <c r="I349" i="31"/>
  <c r="O438" i="31"/>
  <c r="G438" i="31"/>
  <c r="Q89" i="31"/>
  <c r="H80" i="31"/>
  <c r="I77" i="31"/>
  <c r="P84" i="31"/>
  <c r="P6" i="31"/>
  <c r="N207" i="31"/>
  <c r="I222" i="31"/>
  <c r="Q373" i="31"/>
  <c r="G231" i="31"/>
  <c r="I172" i="31"/>
  <c r="P346" i="31"/>
  <c r="F346" i="31"/>
  <c r="L345" i="31"/>
  <c r="N356" i="31"/>
  <c r="F356" i="31"/>
  <c r="L355" i="31"/>
  <c r="J128" i="31"/>
  <c r="P127" i="31"/>
  <c r="H127" i="31"/>
  <c r="N246" i="31"/>
  <c r="F246" i="31"/>
  <c r="L245" i="31"/>
  <c r="J276" i="31"/>
  <c r="P275" i="31"/>
  <c r="H275" i="31"/>
  <c r="N230" i="31"/>
  <c r="F230" i="31"/>
  <c r="L229" i="31"/>
  <c r="J58" i="31"/>
  <c r="P57" i="31"/>
  <c r="H57" i="31"/>
  <c r="J352" i="31"/>
  <c r="P351" i="31"/>
  <c r="H351" i="31"/>
  <c r="N204" i="31"/>
  <c r="F204" i="31"/>
  <c r="L203" i="31"/>
  <c r="M416" i="31"/>
  <c r="J415" i="31"/>
  <c r="P68" i="31"/>
  <c r="H68" i="31"/>
  <c r="N67" i="31"/>
  <c r="F67" i="31"/>
  <c r="K350" i="31"/>
  <c r="P349" i="31"/>
  <c r="H349" i="31"/>
  <c r="N438" i="31"/>
  <c r="F438" i="31"/>
  <c r="L437" i="31"/>
  <c r="J1162" i="31"/>
  <c r="P1161" i="31"/>
  <c r="Q1161" i="31"/>
  <c r="F1161" i="31"/>
  <c r="L1160" i="31"/>
  <c r="J1159" i="31"/>
  <c r="P1158" i="31"/>
  <c r="H1158" i="31"/>
  <c r="N1157" i="31"/>
  <c r="F1157" i="31"/>
  <c r="L1150" i="31"/>
  <c r="J1149" i="31"/>
  <c r="P1148" i="31"/>
  <c r="H1148" i="31"/>
  <c r="N1147" i="31"/>
  <c r="F1147" i="31"/>
  <c r="L1146" i="31"/>
  <c r="J1145" i="31"/>
  <c r="P1144" i="31"/>
  <c r="H1144" i="31"/>
  <c r="N1143" i="31"/>
  <c r="F1143" i="31"/>
  <c r="L1142" i="31"/>
  <c r="J1141" i="31"/>
  <c r="P1136" i="31"/>
  <c r="H1136" i="31"/>
  <c r="N1135" i="31"/>
  <c r="F1135" i="31"/>
  <c r="L1126" i="31"/>
  <c r="J1125" i="31"/>
  <c r="P1122" i="31"/>
  <c r="H1122" i="31"/>
  <c r="N1121" i="31"/>
  <c r="F1121" i="31"/>
  <c r="L124" i="31"/>
  <c r="J123" i="31"/>
  <c r="P206" i="31"/>
  <c r="H206" i="31"/>
  <c r="N205" i="31"/>
  <c r="F205" i="31"/>
  <c r="L278" i="31"/>
  <c r="J277" i="31"/>
  <c r="P260" i="31"/>
  <c r="H260" i="31"/>
  <c r="N259" i="31"/>
  <c r="F259" i="31"/>
  <c r="L220" i="31"/>
  <c r="J219" i="31"/>
  <c r="P216" i="31"/>
  <c r="H216" i="31"/>
  <c r="N215" i="31"/>
  <c r="F215" i="31"/>
  <c r="L194" i="31"/>
  <c r="J193" i="31"/>
  <c r="P162" i="31"/>
  <c r="H162" i="31"/>
  <c r="N161" i="31"/>
  <c r="F161" i="31"/>
  <c r="L144" i="31"/>
  <c r="J143" i="31"/>
  <c r="P132" i="31"/>
  <c r="H132" i="31"/>
  <c r="N131" i="31"/>
  <c r="F131" i="31"/>
  <c r="L122" i="31"/>
  <c r="M437" i="31"/>
  <c r="N1161" i="31"/>
  <c r="K1160" i="31"/>
  <c r="Q1159" i="31"/>
  <c r="I1159" i="31"/>
  <c r="O1158" i="31"/>
  <c r="G1158" i="31"/>
  <c r="M1157" i="31"/>
  <c r="K1150" i="31"/>
  <c r="Q1149" i="31"/>
  <c r="I1149" i="31"/>
  <c r="O1148" i="31"/>
  <c r="G1148" i="31"/>
  <c r="M1147" i="31"/>
  <c r="K1146" i="31"/>
  <c r="Q1145" i="31"/>
  <c r="I1145" i="31"/>
  <c r="O1144" i="31"/>
  <c r="G1144" i="31"/>
  <c r="M1143" i="31"/>
  <c r="K1142" i="31"/>
  <c r="Q1141" i="31"/>
  <c r="I1141" i="31"/>
  <c r="O1136" i="31"/>
  <c r="G1136" i="31"/>
  <c r="M1135" i="31"/>
  <c r="K1126" i="31"/>
  <c r="Q1125" i="31"/>
  <c r="I1125" i="31"/>
  <c r="O1122" i="31"/>
  <c r="G1122" i="31"/>
  <c r="M1121" i="31"/>
  <c r="K124" i="31"/>
  <c r="Q123" i="31"/>
  <c r="I123" i="31"/>
  <c r="O206" i="31"/>
  <c r="G206" i="31"/>
  <c r="M205" i="31"/>
  <c r="K278" i="31"/>
  <c r="Q277" i="31"/>
  <c r="I277" i="31"/>
  <c r="O260" i="31"/>
  <c r="G260" i="31"/>
  <c r="M259" i="31"/>
  <c r="K220" i="31"/>
  <c r="Q219" i="31"/>
  <c r="I219" i="31"/>
  <c r="O216" i="31"/>
  <c r="G216" i="31"/>
  <c r="M215" i="31"/>
  <c r="K194" i="31"/>
  <c r="Q193" i="31"/>
  <c r="I193" i="31"/>
  <c r="O162" i="31"/>
  <c r="G162" i="31"/>
  <c r="M161" i="31"/>
  <c r="K144" i="31"/>
  <c r="Q143" i="31"/>
  <c r="I143" i="31"/>
  <c r="O132" i="31"/>
  <c r="G132" i="31"/>
  <c r="M131" i="31"/>
  <c r="K122" i="31"/>
  <c r="Q121" i="31"/>
  <c r="I121" i="31"/>
  <c r="J437" i="31"/>
  <c r="M1161" i="31"/>
  <c r="J1160" i="31"/>
  <c r="P1159" i="31"/>
  <c r="H1159" i="31"/>
  <c r="N1158" i="31"/>
  <c r="F1158" i="31"/>
  <c r="L1157" i="31"/>
  <c r="J1150" i="31"/>
  <c r="P1149" i="31"/>
  <c r="H1149" i="31"/>
  <c r="N1148" i="31"/>
  <c r="F1148" i="31"/>
  <c r="L1147" i="31"/>
  <c r="J1146" i="31"/>
  <c r="P1145" i="31"/>
  <c r="H1145" i="31"/>
  <c r="N1144" i="31"/>
  <c r="F1144" i="31"/>
  <c r="L1143" i="31"/>
  <c r="J1142" i="31"/>
  <c r="P1141" i="31"/>
  <c r="H1141" i="31"/>
  <c r="N1136" i="31"/>
  <c r="F1136" i="31"/>
  <c r="L1135" i="31"/>
  <c r="J1126" i="31"/>
  <c r="P1125" i="31"/>
  <c r="H1125" i="31"/>
  <c r="N1122" i="31"/>
  <c r="F1122" i="31"/>
  <c r="L1121" i="31"/>
  <c r="J124" i="31"/>
  <c r="P123" i="31"/>
  <c r="H123" i="31"/>
  <c r="N206" i="31"/>
  <c r="F206" i="31"/>
  <c r="L205" i="31"/>
  <c r="J278" i="31"/>
  <c r="P277" i="31"/>
  <c r="H277" i="31"/>
  <c r="N260" i="31"/>
  <c r="F260" i="31"/>
  <c r="L259" i="31"/>
  <c r="J220" i="31"/>
  <c r="P219" i="31"/>
  <c r="H219" i="31"/>
  <c r="N216" i="31"/>
  <c r="F216" i="31"/>
  <c r="L215" i="31"/>
  <c r="J194" i="31"/>
  <c r="P193" i="31"/>
  <c r="H193" i="31"/>
  <c r="N162" i="31"/>
  <c r="F162" i="31"/>
  <c r="L161" i="31"/>
  <c r="J144" i="31"/>
  <c r="P143" i="31"/>
  <c r="H143" i="31"/>
  <c r="P1162" i="31"/>
  <c r="L1161" i="31"/>
  <c r="Q1160" i="31"/>
  <c r="I1160" i="31"/>
  <c r="O1159" i="31"/>
  <c r="G1159" i="31"/>
  <c r="M1158" i="31"/>
  <c r="K1157" i="31"/>
  <c r="Q1150" i="31"/>
  <c r="I1150" i="31"/>
  <c r="O1149" i="31"/>
  <c r="G1149" i="31"/>
  <c r="M1148" i="31"/>
  <c r="K1147" i="31"/>
  <c r="Q1146" i="31"/>
  <c r="I1146" i="31"/>
  <c r="O1145" i="31"/>
  <c r="G1145" i="31"/>
  <c r="M1144" i="31"/>
  <c r="K1143" i="31"/>
  <c r="Q1142" i="31"/>
  <c r="I1142" i="31"/>
  <c r="O1141" i="31"/>
  <c r="G1141" i="31"/>
  <c r="M1136" i="31"/>
  <c r="K1135" i="31"/>
  <c r="Q1126" i="31"/>
  <c r="I1126" i="31"/>
  <c r="O1125" i="31"/>
  <c r="G1125" i="31"/>
  <c r="M1122" i="31"/>
  <c r="K1121" i="31"/>
  <c r="Q124" i="31"/>
  <c r="I124" i="31"/>
  <c r="O123" i="31"/>
  <c r="G123" i="31"/>
  <c r="M206" i="31"/>
  <c r="K205" i="31"/>
  <c r="Q278" i="31"/>
  <c r="I278" i="31"/>
  <c r="O277" i="31"/>
  <c r="G277" i="31"/>
  <c r="M260" i="31"/>
  <c r="K259" i="31"/>
  <c r="Q220" i="31"/>
  <c r="I220" i="31"/>
  <c r="O219" i="31"/>
  <c r="G219" i="31"/>
  <c r="M216" i="31"/>
  <c r="K215" i="31"/>
  <c r="Q194" i="31"/>
  <c r="I194" i="31"/>
  <c r="O193" i="31"/>
  <c r="G193" i="31"/>
  <c r="M162" i="31"/>
  <c r="K161" i="31"/>
  <c r="Q144" i="31"/>
  <c r="I144" i="31"/>
  <c r="O143" i="31"/>
  <c r="G143" i="31"/>
  <c r="M132" i="31"/>
  <c r="K1162" i="31"/>
  <c r="K1161" i="31"/>
  <c r="P1160" i="31"/>
  <c r="H1160" i="31"/>
  <c r="N1159" i="31"/>
  <c r="F1159" i="31"/>
  <c r="L1158" i="31"/>
  <c r="J1157" i="31"/>
  <c r="P1150" i="31"/>
  <c r="H1150" i="31"/>
  <c r="N1149" i="31"/>
  <c r="F1149" i="31"/>
  <c r="L1148" i="31"/>
  <c r="J1147" i="31"/>
  <c r="P1146" i="31"/>
  <c r="H1146" i="31"/>
  <c r="N1145" i="31"/>
  <c r="F1145" i="31"/>
  <c r="L1144" i="31"/>
  <c r="J1143" i="31"/>
  <c r="P1142" i="31"/>
  <c r="H1142" i="31"/>
  <c r="N1141" i="31"/>
  <c r="F1141" i="31"/>
  <c r="L1136" i="31"/>
  <c r="J1135" i="31"/>
  <c r="P1126" i="31"/>
  <c r="H1126" i="31"/>
  <c r="N1125" i="31"/>
  <c r="F1125" i="31"/>
  <c r="L1122" i="31"/>
  <c r="J1121" i="31"/>
  <c r="P124" i="31"/>
  <c r="H124" i="31"/>
  <c r="N123" i="31"/>
  <c r="F123" i="31"/>
  <c r="L206" i="31"/>
  <c r="J205" i="31"/>
  <c r="P278" i="31"/>
  <c r="H278" i="31"/>
  <c r="N277" i="31"/>
  <c r="F277" i="31"/>
  <c r="L260" i="31"/>
  <c r="J259" i="31"/>
  <c r="P220" i="31"/>
  <c r="H220" i="31"/>
  <c r="N219" i="31"/>
  <c r="F219" i="31"/>
  <c r="L216" i="31"/>
  <c r="J215" i="31"/>
  <c r="P194" i="31"/>
  <c r="H194" i="31"/>
  <c r="N193" i="31"/>
  <c r="F193" i="31"/>
  <c r="L162" i="31"/>
  <c r="J161" i="31"/>
  <c r="P144" i="31"/>
  <c r="H144" i="31"/>
  <c r="N143" i="31"/>
  <c r="F143" i="31"/>
  <c r="L132" i="31"/>
  <c r="J131" i="31"/>
  <c r="P122" i="31"/>
  <c r="H122" i="31"/>
  <c r="N121" i="31"/>
  <c r="H1162" i="31"/>
  <c r="J1161" i="31"/>
  <c r="O1160" i="31"/>
  <c r="G1160" i="31"/>
  <c r="M1159" i="31"/>
  <c r="K1158" i="31"/>
  <c r="Q1157" i="31"/>
  <c r="I1157" i="31"/>
  <c r="O1150" i="31"/>
  <c r="G1150" i="31"/>
  <c r="M1149" i="31"/>
  <c r="K1148" i="31"/>
  <c r="Q1147" i="31"/>
  <c r="I1147" i="31"/>
  <c r="O1146" i="31"/>
  <c r="G1146" i="31"/>
  <c r="M1145" i="31"/>
  <c r="K1144" i="31"/>
  <c r="Q1143" i="31"/>
  <c r="I1143" i="31"/>
  <c r="O1142" i="31"/>
  <c r="G1142" i="31"/>
  <c r="M1141" i="31"/>
  <c r="K1136" i="31"/>
  <c r="Q1135" i="31"/>
  <c r="I1135" i="31"/>
  <c r="O1126" i="31"/>
  <c r="G1126" i="31"/>
  <c r="M1125" i="31"/>
  <c r="K1122" i="31"/>
  <c r="Q1121" i="31"/>
  <c r="I1121" i="31"/>
  <c r="O124" i="31"/>
  <c r="G124" i="31"/>
  <c r="M123" i="31"/>
  <c r="K206" i="31"/>
  <c r="Q205" i="31"/>
  <c r="I205" i="31"/>
  <c r="O278" i="31"/>
  <c r="G278" i="31"/>
  <c r="M277" i="31"/>
  <c r="K260" i="31"/>
  <c r="Q259" i="31"/>
  <c r="I259" i="31"/>
  <c r="O220" i="31"/>
  <c r="G220" i="31"/>
  <c r="M219" i="31"/>
  <c r="K216" i="31"/>
  <c r="Q215" i="31"/>
  <c r="I215" i="31"/>
  <c r="O194" i="31"/>
  <c r="G194" i="31"/>
  <c r="M193" i="31"/>
  <c r="K162" i="31"/>
  <c r="Q161" i="31"/>
  <c r="I161" i="31"/>
  <c r="O144" i="31"/>
  <c r="G144" i="31"/>
  <c r="M143" i="31"/>
  <c r="K132" i="31"/>
  <c r="Q131" i="31"/>
  <c r="I131" i="31"/>
  <c r="I1161" i="31"/>
  <c r="N1160" i="31"/>
  <c r="F1160" i="31"/>
  <c r="L1159" i="31"/>
  <c r="J1158" i="31"/>
  <c r="P1157" i="31"/>
  <c r="H1157" i="31"/>
  <c r="N1150" i="31"/>
  <c r="F1150" i="31"/>
  <c r="L1149" i="31"/>
  <c r="J1148" i="31"/>
  <c r="P1147" i="31"/>
  <c r="H1147" i="31"/>
  <c r="N1146" i="31"/>
  <c r="F1146" i="31"/>
  <c r="L1145" i="31"/>
  <c r="J1144" i="31"/>
  <c r="P1143" i="31"/>
  <c r="H1143" i="31"/>
  <c r="N1142" i="31"/>
  <c r="F1142" i="31"/>
  <c r="L1141" i="31"/>
  <c r="J1136" i="31"/>
  <c r="P1135" i="31"/>
  <c r="H1135" i="31"/>
  <c r="N1126" i="31"/>
  <c r="F1126" i="31"/>
  <c r="L1125" i="31"/>
  <c r="J1122" i="31"/>
  <c r="P1121" i="31"/>
  <c r="H1121" i="31"/>
  <c r="N124" i="31"/>
  <c r="F124" i="31"/>
  <c r="L123" i="31"/>
  <c r="J206" i="31"/>
  <c r="P205" i="31"/>
  <c r="H205" i="31"/>
  <c r="N278" i="31"/>
  <c r="F278" i="31"/>
  <c r="L277" i="31"/>
  <c r="J260" i="31"/>
  <c r="P259" i="31"/>
  <c r="H259" i="31"/>
  <c r="N220" i="31"/>
  <c r="F220" i="31"/>
  <c r="L219" i="31"/>
  <c r="J216" i="31"/>
  <c r="P215" i="31"/>
  <c r="H215" i="31"/>
  <c r="N194" i="31"/>
  <c r="F194" i="31"/>
  <c r="L193" i="31"/>
  <c r="J162" i="31"/>
  <c r="P161" i="31"/>
  <c r="H161" i="31"/>
  <c r="N144" i="31"/>
  <c r="F144" i="31"/>
  <c r="L143" i="31"/>
  <c r="J132" i="31"/>
  <c r="P131" i="31"/>
  <c r="H131" i="31"/>
  <c r="N122" i="31"/>
  <c r="H1161" i="31"/>
  <c r="M1160" i="31"/>
  <c r="K1159" i="31"/>
  <c r="Q1158" i="31"/>
  <c r="I1158" i="31"/>
  <c r="O1157" i="31"/>
  <c r="G1157" i="31"/>
  <c r="M1150" i="31"/>
  <c r="K1149" i="31"/>
  <c r="Q1148" i="31"/>
  <c r="I1148" i="31"/>
  <c r="O1147" i="31"/>
  <c r="G1147" i="31"/>
  <c r="M1146" i="31"/>
  <c r="K1145" i="31"/>
  <c r="Q1144" i="31"/>
  <c r="I1144" i="31"/>
  <c r="O1143" i="31"/>
  <c r="G1143" i="31"/>
  <c r="M1142" i="31"/>
  <c r="K1141" i="31"/>
  <c r="Q1136" i="31"/>
  <c r="I1136" i="31"/>
  <c r="O1135" i="31"/>
  <c r="G1135" i="31"/>
  <c r="M1126" i="31"/>
  <c r="K1125" i="31"/>
  <c r="Q1122" i="31"/>
  <c r="I1122" i="31"/>
  <c r="O1121" i="31"/>
  <c r="G1121" i="31"/>
  <c r="M124" i="31"/>
  <c r="K123" i="31"/>
  <c r="Q206" i="31"/>
  <c r="I206" i="31"/>
  <c r="O205" i="31"/>
  <c r="G205" i="31"/>
  <c r="M278" i="31"/>
  <c r="K277" i="31"/>
  <c r="Q260" i="31"/>
  <c r="I260" i="31"/>
  <c r="O259" i="31"/>
  <c r="G259" i="31"/>
  <c r="M220" i="31"/>
  <c r="K219" i="31"/>
  <c r="Q216" i="31"/>
  <c r="I216" i="31"/>
  <c r="O215" i="31"/>
  <c r="G215" i="31"/>
  <c r="M194" i="31"/>
  <c r="K193" i="31"/>
  <c r="Q162" i="31"/>
  <c r="I162" i="31"/>
  <c r="O161" i="31"/>
  <c r="G161" i="31"/>
  <c r="M144" i="31"/>
  <c r="K143" i="31"/>
  <c r="Q132" i="31"/>
  <c r="I132" i="31"/>
  <c r="O131" i="31"/>
  <c r="G131" i="31"/>
  <c r="M122" i="31"/>
  <c r="K121" i="31"/>
  <c r="Q108" i="31"/>
  <c r="I108" i="31"/>
  <c r="O107" i="31"/>
  <c r="G107" i="31"/>
  <c r="M76" i="31"/>
  <c r="Q122" i="31"/>
  <c r="O121" i="31"/>
  <c r="H108" i="31"/>
  <c r="M107" i="31"/>
  <c r="I76" i="31"/>
  <c r="O75" i="31"/>
  <c r="G75" i="31"/>
  <c r="M64" i="31"/>
  <c r="K63" i="31"/>
  <c r="Q54" i="31"/>
  <c r="I54" i="31"/>
  <c r="O53" i="31"/>
  <c r="G53" i="31"/>
  <c r="M112" i="31"/>
  <c r="K111" i="31"/>
  <c r="Q262" i="31"/>
  <c r="I262" i="31"/>
  <c r="O261" i="31"/>
  <c r="G261" i="31"/>
  <c r="M170" i="31"/>
  <c r="K169" i="31"/>
  <c r="P372" i="31"/>
  <c r="H372" i="31"/>
  <c r="M371" i="31"/>
  <c r="K100" i="31"/>
  <c r="Q99" i="31"/>
  <c r="I99" i="31"/>
  <c r="O140" i="31"/>
  <c r="G140" i="31"/>
  <c r="M139" i="31"/>
  <c r="J324" i="31"/>
  <c r="O323" i="31"/>
  <c r="G323" i="31"/>
  <c r="O102" i="31"/>
  <c r="G102" i="31"/>
  <c r="M101" i="31"/>
  <c r="K62" i="31"/>
  <c r="Q61" i="31"/>
  <c r="I61" i="31"/>
  <c r="O114" i="31"/>
  <c r="G114" i="31"/>
  <c r="M113" i="31"/>
  <c r="K156" i="31"/>
  <c r="Q155" i="31"/>
  <c r="I155" i="31"/>
  <c r="N238" i="31"/>
  <c r="F238" i="31"/>
  <c r="K237" i="31"/>
  <c r="Q134" i="31"/>
  <c r="I134" i="31"/>
  <c r="O133" i="31"/>
  <c r="G133" i="31"/>
  <c r="L268" i="31"/>
  <c r="Q267" i="31"/>
  <c r="I267" i="31"/>
  <c r="O236" i="31"/>
  <c r="G236" i="31"/>
  <c r="M235" i="31"/>
  <c r="K164" i="31"/>
  <c r="Q163" i="31"/>
  <c r="I163" i="31"/>
  <c r="K74" i="31"/>
  <c r="Q73" i="31"/>
  <c r="I73" i="31"/>
  <c r="O258" i="31"/>
  <c r="G258" i="31"/>
  <c r="M257" i="31"/>
  <c r="O122" i="31"/>
  <c r="M121" i="31"/>
  <c r="P108" i="31"/>
  <c r="G108" i="31"/>
  <c r="L107" i="31"/>
  <c r="Q76" i="31"/>
  <c r="H76" i="31"/>
  <c r="N75" i="31"/>
  <c r="F75" i="31"/>
  <c r="L64" i="31"/>
  <c r="J63" i="31"/>
  <c r="P54" i="31"/>
  <c r="H54" i="31"/>
  <c r="N53" i="31"/>
  <c r="F53" i="31"/>
  <c r="L112" i="31"/>
  <c r="J111" i="31"/>
  <c r="P262" i="31"/>
  <c r="H262" i="31"/>
  <c r="N261" i="31"/>
  <c r="F261" i="31"/>
  <c r="L170" i="31"/>
  <c r="J169" i="31"/>
  <c r="O372" i="31"/>
  <c r="G372" i="31"/>
  <c r="L371" i="31"/>
  <c r="J100" i="31"/>
  <c r="P99" i="31"/>
  <c r="H99" i="31"/>
  <c r="N140" i="31"/>
  <c r="F140" i="31"/>
  <c r="L139" i="31"/>
  <c r="Q324" i="31"/>
  <c r="I324" i="31"/>
  <c r="N323" i="31"/>
  <c r="F323" i="31"/>
  <c r="N102" i="31"/>
  <c r="F102" i="31"/>
  <c r="L101" i="31"/>
  <c r="J62" i="31"/>
  <c r="P61" i="31"/>
  <c r="H61" i="31"/>
  <c r="N114" i="31"/>
  <c r="F114" i="31"/>
  <c r="L113" i="31"/>
  <c r="J156" i="31"/>
  <c r="P155" i="31"/>
  <c r="H155" i="31"/>
  <c r="M238" i="31"/>
  <c r="J237" i="31"/>
  <c r="P134" i="31"/>
  <c r="H134" i="31"/>
  <c r="N133" i="31"/>
  <c r="F133" i="31"/>
  <c r="K268" i="31"/>
  <c r="P267" i="31"/>
  <c r="H267" i="31"/>
  <c r="N236" i="31"/>
  <c r="F236" i="31"/>
  <c r="L235" i="31"/>
  <c r="J164" i="31"/>
  <c r="P163" i="31"/>
  <c r="H163" i="31"/>
  <c r="J74" i="31"/>
  <c r="P73" i="31"/>
  <c r="H73" i="31"/>
  <c r="N258" i="31"/>
  <c r="F258" i="31"/>
  <c r="L257" i="31"/>
  <c r="J56" i="31"/>
  <c r="J122" i="31"/>
  <c r="L121" i="31"/>
  <c r="O108" i="31"/>
  <c r="F108" i="31"/>
  <c r="K107" i="31"/>
  <c r="P76" i="31"/>
  <c r="G76" i="31"/>
  <c r="M75" i="31"/>
  <c r="K64" i="31"/>
  <c r="Q63" i="31"/>
  <c r="I63" i="31"/>
  <c r="O54" i="31"/>
  <c r="G54" i="31"/>
  <c r="M53" i="31"/>
  <c r="K112" i="31"/>
  <c r="Q111" i="31"/>
  <c r="I111" i="31"/>
  <c r="O262" i="31"/>
  <c r="G262" i="31"/>
  <c r="M261" i="31"/>
  <c r="K170" i="31"/>
  <c r="Q169" i="31"/>
  <c r="I169" i="31"/>
  <c r="N372" i="31"/>
  <c r="F372" i="31"/>
  <c r="K371" i="31"/>
  <c r="Q100" i="31"/>
  <c r="I100" i="31"/>
  <c r="O99" i="31"/>
  <c r="G99" i="31"/>
  <c r="M140" i="31"/>
  <c r="K139" i="31"/>
  <c r="P324" i="31"/>
  <c r="H324" i="31"/>
  <c r="M323" i="31"/>
  <c r="M102" i="31"/>
  <c r="K101" i="31"/>
  <c r="Q62" i="31"/>
  <c r="I62" i="31"/>
  <c r="O61" i="31"/>
  <c r="G61" i="31"/>
  <c r="M114" i="31"/>
  <c r="K113" i="31"/>
  <c r="Q156" i="31"/>
  <c r="I156" i="31"/>
  <c r="O155" i="31"/>
  <c r="G155" i="31"/>
  <c r="L238" i="31"/>
  <c r="Q237" i="31"/>
  <c r="I237" i="31"/>
  <c r="O134" i="31"/>
  <c r="G134" i="31"/>
  <c r="M133" i="31"/>
  <c r="J268" i="31"/>
  <c r="O267" i="31"/>
  <c r="G267" i="31"/>
  <c r="M236" i="31"/>
  <c r="K235" i="31"/>
  <c r="Q164" i="31"/>
  <c r="I164" i="31"/>
  <c r="O163" i="31"/>
  <c r="G163" i="31"/>
  <c r="N132" i="31"/>
  <c r="I122" i="31"/>
  <c r="J121" i="31"/>
  <c r="N108" i="31"/>
  <c r="J107" i="31"/>
  <c r="O76" i="31"/>
  <c r="F76" i="31"/>
  <c r="L75" i="31"/>
  <c r="J64" i="31"/>
  <c r="P63" i="31"/>
  <c r="H63" i="31"/>
  <c r="N54" i="31"/>
  <c r="F54" i="31"/>
  <c r="L53" i="31"/>
  <c r="J112" i="31"/>
  <c r="P111" i="31"/>
  <c r="H111" i="31"/>
  <c r="N262" i="31"/>
  <c r="F262" i="31"/>
  <c r="L261" i="31"/>
  <c r="J170" i="31"/>
  <c r="P169" i="31"/>
  <c r="H169" i="31"/>
  <c r="M372" i="31"/>
  <c r="J371" i="31"/>
  <c r="P100" i="31"/>
  <c r="H100" i="31"/>
  <c r="N99" i="31"/>
  <c r="F99" i="31"/>
  <c r="L140" i="31"/>
  <c r="J139" i="31"/>
  <c r="O324" i="31"/>
  <c r="G324" i="31"/>
  <c r="L323" i="31"/>
  <c r="L102" i="31"/>
  <c r="J101" i="31"/>
  <c r="P62" i="31"/>
  <c r="H62" i="31"/>
  <c r="N61" i="31"/>
  <c r="F61" i="31"/>
  <c r="L114" i="31"/>
  <c r="J113" i="31"/>
  <c r="P156" i="31"/>
  <c r="H156" i="31"/>
  <c r="N155" i="31"/>
  <c r="F155" i="31"/>
  <c r="K238" i="31"/>
  <c r="P237" i="31"/>
  <c r="H237" i="31"/>
  <c r="N134" i="31"/>
  <c r="F134" i="31"/>
  <c r="L133" i="31"/>
  <c r="Q268" i="31"/>
  <c r="I268" i="31"/>
  <c r="N267" i="31"/>
  <c r="F267" i="31"/>
  <c r="L236" i="31"/>
  <c r="J235" i="31"/>
  <c r="P164" i="31"/>
  <c r="H164" i="31"/>
  <c r="N163" i="31"/>
  <c r="F163" i="31"/>
  <c r="F132" i="31"/>
  <c r="G122" i="31"/>
  <c r="H121" i="31"/>
  <c r="M108" i="31"/>
  <c r="I107" i="31"/>
  <c r="N76" i="31"/>
  <c r="K75" i="31"/>
  <c r="Q64" i="31"/>
  <c r="I64" i="31"/>
  <c r="O63" i="31"/>
  <c r="G63" i="31"/>
  <c r="M54" i="31"/>
  <c r="K53" i="31"/>
  <c r="Q112" i="31"/>
  <c r="I112" i="31"/>
  <c r="O111" i="31"/>
  <c r="G111" i="31"/>
  <c r="M262" i="31"/>
  <c r="K261" i="31"/>
  <c r="Q170" i="31"/>
  <c r="I170" i="31"/>
  <c r="O169" i="31"/>
  <c r="G169" i="31"/>
  <c r="L372" i="31"/>
  <c r="Q371" i="31"/>
  <c r="I371" i="31"/>
  <c r="O100" i="31"/>
  <c r="G100" i="31"/>
  <c r="M99" i="31"/>
  <c r="K140" i="31"/>
  <c r="Q139" i="31"/>
  <c r="I139" i="31"/>
  <c r="N324" i="31"/>
  <c r="F324" i="31"/>
  <c r="K323" i="31"/>
  <c r="K102" i="31"/>
  <c r="Q101" i="31"/>
  <c r="I101" i="31"/>
  <c r="O62" i="31"/>
  <c r="G62" i="31"/>
  <c r="M61" i="31"/>
  <c r="K114" i="31"/>
  <c r="Q113" i="31"/>
  <c r="I113" i="31"/>
  <c r="O156" i="31"/>
  <c r="G156" i="31"/>
  <c r="M155" i="31"/>
  <c r="J238" i="31"/>
  <c r="O237" i="31"/>
  <c r="G237" i="31"/>
  <c r="M134" i="31"/>
  <c r="K133" i="31"/>
  <c r="P268" i="31"/>
  <c r="H268" i="31"/>
  <c r="M267" i="31"/>
  <c r="K236" i="31"/>
  <c r="Q235" i="31"/>
  <c r="I235" i="31"/>
  <c r="O164" i="31"/>
  <c r="G164" i="31"/>
  <c r="M163" i="31"/>
  <c r="O74" i="31"/>
  <c r="G74" i="31"/>
  <c r="M73" i="31"/>
  <c r="K258" i="31"/>
  <c r="F122" i="31"/>
  <c r="G121" i="31"/>
  <c r="L108" i="31"/>
  <c r="Q107" i="31"/>
  <c r="H107" i="31"/>
  <c r="L76" i="31"/>
  <c r="J75" i="31"/>
  <c r="P64" i="31"/>
  <c r="H64" i="31"/>
  <c r="N63" i="31"/>
  <c r="F63" i="31"/>
  <c r="L54" i="31"/>
  <c r="J53" i="31"/>
  <c r="P112" i="31"/>
  <c r="H112" i="31"/>
  <c r="N111" i="31"/>
  <c r="F111" i="31"/>
  <c r="L262" i="31"/>
  <c r="J261" i="31"/>
  <c r="P170" i="31"/>
  <c r="H170" i="31"/>
  <c r="N169" i="31"/>
  <c r="F169" i="31"/>
  <c r="K372" i="31"/>
  <c r="P371" i="31"/>
  <c r="H371" i="31"/>
  <c r="N100" i="31"/>
  <c r="F100" i="31"/>
  <c r="L99" i="31"/>
  <c r="J140" i="31"/>
  <c r="P139" i="31"/>
  <c r="H139" i="31"/>
  <c r="M324" i="31"/>
  <c r="J323" i="31"/>
  <c r="J102" i="31"/>
  <c r="P101" i="31"/>
  <c r="H101" i="31"/>
  <c r="N62" i="31"/>
  <c r="F62" i="31"/>
  <c r="L61" i="31"/>
  <c r="J114" i="31"/>
  <c r="P113" i="31"/>
  <c r="H113" i="31"/>
  <c r="N156" i="31"/>
  <c r="F156" i="31"/>
  <c r="L155" i="31"/>
  <c r="Q238" i="31"/>
  <c r="I238" i="31"/>
  <c r="N237" i="31"/>
  <c r="F237" i="31"/>
  <c r="L134" i="31"/>
  <c r="J133" i="31"/>
  <c r="O268" i="31"/>
  <c r="G268" i="31"/>
  <c r="L267" i="31"/>
  <c r="J236" i="31"/>
  <c r="P235" i="31"/>
  <c r="H235" i="31"/>
  <c r="N164" i="31"/>
  <c r="F164" i="31"/>
  <c r="L163" i="31"/>
  <c r="N74" i="31"/>
  <c r="F74" i="31"/>
  <c r="L73" i="31"/>
  <c r="J258" i="31"/>
  <c r="L131" i="31"/>
  <c r="F121" i="31"/>
  <c r="K108" i="31"/>
  <c r="P107" i="31"/>
  <c r="F107" i="31"/>
  <c r="K76" i="31"/>
  <c r="Q75" i="31"/>
  <c r="I75" i="31"/>
  <c r="O64" i="31"/>
  <c r="G64" i="31"/>
  <c r="M63" i="31"/>
  <c r="K54" i="31"/>
  <c r="Q53" i="31"/>
  <c r="I53" i="31"/>
  <c r="O112" i="31"/>
  <c r="G112" i="31"/>
  <c r="M111" i="31"/>
  <c r="K262" i="31"/>
  <c r="Q261" i="31"/>
  <c r="I261" i="31"/>
  <c r="O170" i="31"/>
  <c r="G170" i="31"/>
  <c r="M169" i="31"/>
  <c r="J372" i="31"/>
  <c r="O371" i="31"/>
  <c r="G371" i="31"/>
  <c r="M100" i="31"/>
  <c r="K99" i="31"/>
  <c r="Q140" i="31"/>
  <c r="I140" i="31"/>
  <c r="O139" i="31"/>
  <c r="G139" i="31"/>
  <c r="L324" i="31"/>
  <c r="Q323" i="31"/>
  <c r="I323" i="31"/>
  <c r="Q102" i="31"/>
  <c r="I102" i="31"/>
  <c r="O101" i="31"/>
  <c r="G101" i="31"/>
  <c r="M62" i="31"/>
  <c r="K61" i="31"/>
  <c r="Q114" i="31"/>
  <c r="I114" i="31"/>
  <c r="O113" i="31"/>
  <c r="G113" i="31"/>
  <c r="M156" i="31"/>
  <c r="K155" i="31"/>
  <c r="P238" i="31"/>
  <c r="H238" i="31"/>
  <c r="M237" i="31"/>
  <c r="K134" i="31"/>
  <c r="Q133" i="31"/>
  <c r="I133" i="31"/>
  <c r="N268" i="31"/>
  <c r="F268" i="31"/>
  <c r="K267" i="31"/>
  <c r="Q236" i="31"/>
  <c r="I236" i="31"/>
  <c r="O235" i="31"/>
  <c r="G235" i="31"/>
  <c r="M164" i="31"/>
  <c r="K163" i="31"/>
  <c r="M74" i="31"/>
  <c r="K73" i="31"/>
  <c r="Q258" i="31"/>
  <c r="K131" i="31"/>
  <c r="P121" i="31"/>
  <c r="J108" i="31"/>
  <c r="N107" i="31"/>
  <c r="J76" i="31"/>
  <c r="P75" i="31"/>
  <c r="H75" i="31"/>
  <c r="N64" i="31"/>
  <c r="F64" i="31"/>
  <c r="L63" i="31"/>
  <c r="J54" i="31"/>
  <c r="P53" i="31"/>
  <c r="H53" i="31"/>
  <c r="N112" i="31"/>
  <c r="F112" i="31"/>
  <c r="L111" i="31"/>
  <c r="J262" i="31"/>
  <c r="P261" i="31"/>
  <c r="H261" i="31"/>
  <c r="N170" i="31"/>
  <c r="F170" i="31"/>
  <c r="L169" i="31"/>
  <c r="Q372" i="31"/>
  <c r="I372" i="31"/>
  <c r="N371" i="31"/>
  <c r="F371" i="31"/>
  <c r="L100" i="31"/>
  <c r="J99" i="31"/>
  <c r="P140" i="31"/>
  <c r="H140" i="31"/>
  <c r="N139" i="31"/>
  <c r="F139" i="31"/>
  <c r="K324" i="31"/>
  <c r="P323" i="31"/>
  <c r="H323" i="31"/>
  <c r="P102" i="31"/>
  <c r="H102" i="31"/>
  <c r="N101" i="31"/>
  <c r="F101" i="31"/>
  <c r="L62" i="31"/>
  <c r="J61" i="31"/>
  <c r="P114" i="31"/>
  <c r="H114" i="31"/>
  <c r="N113" i="31"/>
  <c r="F113" i="31"/>
  <c r="L156" i="31"/>
  <c r="J155" i="31"/>
  <c r="O238" i="31"/>
  <c r="G238" i="31"/>
  <c r="L237" i="31"/>
  <c r="J134" i="31"/>
  <c r="P133" i="31"/>
  <c r="M268" i="31"/>
  <c r="L258" i="31"/>
  <c r="N257" i="31"/>
  <c r="Q56" i="31"/>
  <c r="H56" i="31"/>
  <c r="N55" i="31"/>
  <c r="F55" i="31"/>
  <c r="L200" i="31"/>
  <c r="J199" i="31"/>
  <c r="P250" i="31"/>
  <c r="H250" i="31"/>
  <c r="N249" i="31"/>
  <c r="F249" i="31"/>
  <c r="L248" i="31"/>
  <c r="J247" i="31"/>
  <c r="P106" i="31"/>
  <c r="H106" i="31"/>
  <c r="N105" i="31"/>
  <c r="F105" i="31"/>
  <c r="K44" i="31"/>
  <c r="P43" i="31"/>
  <c r="H43" i="31"/>
  <c r="N224" i="31"/>
  <c r="F224" i="31"/>
  <c r="L223" i="31"/>
  <c r="N342" i="31"/>
  <c r="F342" i="31"/>
  <c r="L341" i="31"/>
  <c r="J328" i="31"/>
  <c r="P327" i="31"/>
  <c r="H327" i="31"/>
  <c r="N146" i="31"/>
  <c r="F146" i="31"/>
  <c r="L145" i="31"/>
  <c r="J160" i="31"/>
  <c r="P159" i="31"/>
  <c r="H159" i="31"/>
  <c r="N38" i="31"/>
  <c r="F38" i="31"/>
  <c r="L37" i="31"/>
  <c r="J256" i="31"/>
  <c r="P255" i="31"/>
  <c r="H255" i="31"/>
  <c r="N154" i="31"/>
  <c r="F154" i="31"/>
  <c r="L153" i="31"/>
  <c r="J226" i="31"/>
  <c r="P225" i="31"/>
  <c r="H225" i="31"/>
  <c r="N36" i="31"/>
  <c r="F36" i="31"/>
  <c r="L35" i="31"/>
  <c r="M414" i="31"/>
  <c r="J413" i="31"/>
  <c r="P138" i="31"/>
  <c r="H138" i="31"/>
  <c r="N137" i="31"/>
  <c r="F137" i="31"/>
  <c r="L150" i="31"/>
  <c r="J149" i="31"/>
  <c r="P34" i="31"/>
  <c r="H34" i="31"/>
  <c r="N33" i="31"/>
  <c r="F33" i="31"/>
  <c r="K362" i="31"/>
  <c r="P361" i="31"/>
  <c r="H133" i="31"/>
  <c r="J267" i="31"/>
  <c r="P236" i="31"/>
  <c r="O73" i="31"/>
  <c r="I258" i="31"/>
  <c r="K257" i="31"/>
  <c r="P56" i="31"/>
  <c r="G56" i="31"/>
  <c r="M55" i="31"/>
  <c r="K200" i="31"/>
  <c r="Q199" i="31"/>
  <c r="I199" i="31"/>
  <c r="O250" i="31"/>
  <c r="G250" i="31"/>
  <c r="M249" i="31"/>
  <c r="K248" i="31"/>
  <c r="Q247" i="31"/>
  <c r="I247" i="31"/>
  <c r="O106" i="31"/>
  <c r="G106" i="31"/>
  <c r="M105" i="31"/>
  <c r="J44" i="31"/>
  <c r="O43" i="31"/>
  <c r="G43" i="31"/>
  <c r="M224" i="31"/>
  <c r="K223" i="31"/>
  <c r="M342" i="31"/>
  <c r="K341" i="31"/>
  <c r="Q328" i="31"/>
  <c r="I328" i="31"/>
  <c r="O327" i="31"/>
  <c r="G327" i="31"/>
  <c r="M146" i="31"/>
  <c r="K145" i="31"/>
  <c r="Q160" i="31"/>
  <c r="I160" i="31"/>
  <c r="O159" i="31"/>
  <c r="G159" i="31"/>
  <c r="M38" i="31"/>
  <c r="K37" i="31"/>
  <c r="Q256" i="31"/>
  <c r="I256" i="31"/>
  <c r="O255" i="31"/>
  <c r="G255" i="31"/>
  <c r="M154" i="31"/>
  <c r="K153" i="31"/>
  <c r="Q226" i="31"/>
  <c r="I226" i="31"/>
  <c r="O225" i="31"/>
  <c r="G225" i="31"/>
  <c r="M36" i="31"/>
  <c r="K35" i="31"/>
  <c r="L414" i="31"/>
  <c r="Q413" i="31"/>
  <c r="I413" i="31"/>
  <c r="O138" i="31"/>
  <c r="G138" i="31"/>
  <c r="M137" i="31"/>
  <c r="K150" i="31"/>
  <c r="Q149" i="31"/>
  <c r="I149" i="31"/>
  <c r="O34" i="31"/>
  <c r="H236" i="31"/>
  <c r="N73" i="31"/>
  <c r="H258" i="31"/>
  <c r="J257" i="31"/>
  <c r="O56" i="31"/>
  <c r="F56" i="31"/>
  <c r="L55" i="31"/>
  <c r="J200" i="31"/>
  <c r="P199" i="31"/>
  <c r="H199" i="31"/>
  <c r="N250" i="31"/>
  <c r="F250" i="31"/>
  <c r="L249" i="31"/>
  <c r="J248" i="31"/>
  <c r="P247" i="31"/>
  <c r="H247" i="31"/>
  <c r="N106" i="31"/>
  <c r="F106" i="31"/>
  <c r="L105" i="31"/>
  <c r="Q44" i="31"/>
  <c r="I44" i="31"/>
  <c r="N43" i="31"/>
  <c r="F43" i="31"/>
  <c r="L224" i="31"/>
  <c r="J223" i="31"/>
  <c r="L342" i="31"/>
  <c r="J341" i="31"/>
  <c r="P328" i="31"/>
  <c r="H328" i="31"/>
  <c r="N327" i="31"/>
  <c r="F327" i="31"/>
  <c r="L146" i="31"/>
  <c r="J145" i="31"/>
  <c r="P160" i="31"/>
  <c r="H160" i="31"/>
  <c r="N159" i="31"/>
  <c r="F159" i="31"/>
  <c r="L38" i="31"/>
  <c r="J37" i="31"/>
  <c r="P256" i="31"/>
  <c r="H256" i="31"/>
  <c r="N255" i="31"/>
  <c r="F255" i="31"/>
  <c r="L154" i="31"/>
  <c r="J153" i="31"/>
  <c r="P226" i="31"/>
  <c r="H226" i="31"/>
  <c r="N225" i="31"/>
  <c r="F225" i="31"/>
  <c r="L36" i="31"/>
  <c r="J35" i="31"/>
  <c r="K414" i="31"/>
  <c r="P413" i="31"/>
  <c r="H413" i="31"/>
  <c r="N138" i="31"/>
  <c r="F138" i="31"/>
  <c r="L137" i="31"/>
  <c r="J150" i="31"/>
  <c r="P149" i="31"/>
  <c r="N235" i="31"/>
  <c r="Q74" i="31"/>
  <c r="J73" i="31"/>
  <c r="I257" i="31"/>
  <c r="N56" i="31"/>
  <c r="K55" i="31"/>
  <c r="Q200" i="31"/>
  <c r="I200" i="31"/>
  <c r="O199" i="31"/>
  <c r="G199" i="31"/>
  <c r="M250" i="31"/>
  <c r="K249" i="31"/>
  <c r="Q248" i="31"/>
  <c r="I248" i="31"/>
  <c r="O247" i="31"/>
  <c r="G247" i="31"/>
  <c r="M106" i="31"/>
  <c r="K105" i="31"/>
  <c r="P44" i="31"/>
  <c r="H44" i="31"/>
  <c r="M43" i="31"/>
  <c r="K224" i="31"/>
  <c r="Q223" i="31"/>
  <c r="I223" i="31"/>
  <c r="K342" i="31"/>
  <c r="Q341" i="31"/>
  <c r="I341" i="31"/>
  <c r="O328" i="31"/>
  <c r="G328" i="31"/>
  <c r="M327" i="31"/>
  <c r="K146" i="31"/>
  <c r="Q145" i="31"/>
  <c r="I145" i="31"/>
  <c r="O160" i="31"/>
  <c r="G160" i="31"/>
  <c r="M159" i="31"/>
  <c r="K38" i="31"/>
  <c r="Q37" i="31"/>
  <c r="I37" i="31"/>
  <c r="O256" i="31"/>
  <c r="G256" i="31"/>
  <c r="M255" i="31"/>
  <c r="K154" i="31"/>
  <c r="Q153" i="31"/>
  <c r="I153" i="31"/>
  <c r="O226" i="31"/>
  <c r="G226" i="31"/>
  <c r="M225" i="31"/>
  <c r="K36" i="31"/>
  <c r="Q35" i="31"/>
  <c r="I35" i="31"/>
  <c r="J414" i="31"/>
  <c r="O413" i="31"/>
  <c r="G413" i="31"/>
  <c r="M138" i="31"/>
  <c r="K137" i="31"/>
  <c r="Q150" i="31"/>
  <c r="I150" i="31"/>
  <c r="O149" i="31"/>
  <c r="G149" i="31"/>
  <c r="M34" i="31"/>
  <c r="K33" i="31"/>
  <c r="F235" i="31"/>
  <c r="P74" i="31"/>
  <c r="G73" i="31"/>
  <c r="H257" i="31"/>
  <c r="M56" i="31"/>
  <c r="J55" i="31"/>
  <c r="P200" i="31"/>
  <c r="H200" i="31"/>
  <c r="N199" i="31"/>
  <c r="F199" i="31"/>
  <c r="L250" i="31"/>
  <c r="J249" i="31"/>
  <c r="P248" i="31"/>
  <c r="H248" i="31"/>
  <c r="N247" i="31"/>
  <c r="F247" i="31"/>
  <c r="L106" i="31"/>
  <c r="J105" i="31"/>
  <c r="O44" i="31"/>
  <c r="G44" i="31"/>
  <c r="L43" i="31"/>
  <c r="J224" i="31"/>
  <c r="P223" i="31"/>
  <c r="H223" i="31"/>
  <c r="J342" i="31"/>
  <c r="P341" i="31"/>
  <c r="H341" i="31"/>
  <c r="N328" i="31"/>
  <c r="F328" i="31"/>
  <c r="L327" i="31"/>
  <c r="J146" i="31"/>
  <c r="P145" i="31"/>
  <c r="H145" i="31"/>
  <c r="N160" i="31"/>
  <c r="F160" i="31"/>
  <c r="L159" i="31"/>
  <c r="J38" i="31"/>
  <c r="P37" i="31"/>
  <c r="H37" i="31"/>
  <c r="N256" i="31"/>
  <c r="F256" i="31"/>
  <c r="L255" i="31"/>
  <c r="J154" i="31"/>
  <c r="P153" i="31"/>
  <c r="H153" i="31"/>
  <c r="N226" i="31"/>
  <c r="F226" i="31"/>
  <c r="L225" i="31"/>
  <c r="J36" i="31"/>
  <c r="P35" i="31"/>
  <c r="H35" i="31"/>
  <c r="Q414" i="31"/>
  <c r="I414" i="31"/>
  <c r="N413" i="31"/>
  <c r="F413" i="31"/>
  <c r="L138" i="31"/>
  <c r="J137" i="31"/>
  <c r="P150" i="31"/>
  <c r="H150" i="31"/>
  <c r="N149" i="31"/>
  <c r="F149" i="31"/>
  <c r="L34" i="31"/>
  <c r="J33" i="31"/>
  <c r="O362" i="31"/>
  <c r="G362" i="31"/>
  <c r="L164" i="31"/>
  <c r="L74" i="31"/>
  <c r="F73" i="31"/>
  <c r="Q257" i="31"/>
  <c r="G257" i="31"/>
  <c r="L56" i="31"/>
  <c r="Q55" i="31"/>
  <c r="I55" i="31"/>
  <c r="O200" i="31"/>
  <c r="G200" i="31"/>
  <c r="M199" i="31"/>
  <c r="K250" i="31"/>
  <c r="Q249" i="31"/>
  <c r="I249" i="31"/>
  <c r="O248" i="31"/>
  <c r="G248" i="31"/>
  <c r="M247" i="31"/>
  <c r="K106" i="31"/>
  <c r="Q105" i="31"/>
  <c r="I105" i="31"/>
  <c r="N44" i="31"/>
  <c r="F44" i="31"/>
  <c r="K43" i="31"/>
  <c r="Q224" i="31"/>
  <c r="I224" i="31"/>
  <c r="O223" i="31"/>
  <c r="G223" i="31"/>
  <c r="Q342" i="31"/>
  <c r="I342" i="31"/>
  <c r="O341" i="31"/>
  <c r="G341" i="31"/>
  <c r="M328" i="31"/>
  <c r="K327" i="31"/>
  <c r="Q146" i="31"/>
  <c r="I146" i="31"/>
  <c r="O145" i="31"/>
  <c r="G145" i="31"/>
  <c r="M160" i="31"/>
  <c r="K159" i="31"/>
  <c r="Q38" i="31"/>
  <c r="I38" i="31"/>
  <c r="O37" i="31"/>
  <c r="G37" i="31"/>
  <c r="M256" i="31"/>
  <c r="K255" i="31"/>
  <c r="Q154" i="31"/>
  <c r="I154" i="31"/>
  <c r="O153" i="31"/>
  <c r="G153" i="31"/>
  <c r="M226" i="31"/>
  <c r="K225" i="31"/>
  <c r="Q36" i="31"/>
  <c r="I36" i="31"/>
  <c r="O35" i="31"/>
  <c r="G35" i="31"/>
  <c r="P414" i="31"/>
  <c r="H414" i="31"/>
  <c r="M413" i="31"/>
  <c r="K138" i="31"/>
  <c r="Q137" i="31"/>
  <c r="I137" i="31"/>
  <c r="O150" i="31"/>
  <c r="G150" i="31"/>
  <c r="M149" i="31"/>
  <c r="K34" i="31"/>
  <c r="Q33" i="31"/>
  <c r="I33" i="31"/>
  <c r="N362" i="31"/>
  <c r="F362" i="31"/>
  <c r="I74" i="31"/>
  <c r="P258" i="31"/>
  <c r="P257" i="31"/>
  <c r="F257" i="31"/>
  <c r="K56" i="31"/>
  <c r="P55" i="31"/>
  <c r="H55" i="31"/>
  <c r="N200" i="31"/>
  <c r="F200" i="31"/>
  <c r="L199" i="31"/>
  <c r="J250" i="31"/>
  <c r="P249" i="31"/>
  <c r="H249" i="31"/>
  <c r="N248" i="31"/>
  <c r="F248" i="31"/>
  <c r="L247" i="31"/>
  <c r="J106" i="31"/>
  <c r="P105" i="31"/>
  <c r="H105" i="31"/>
  <c r="M44" i="31"/>
  <c r="J43" i="31"/>
  <c r="P224" i="31"/>
  <c r="H224" i="31"/>
  <c r="N223" i="31"/>
  <c r="F223" i="31"/>
  <c r="P342" i="31"/>
  <c r="H342" i="31"/>
  <c r="N341" i="31"/>
  <c r="F341" i="31"/>
  <c r="L328" i="31"/>
  <c r="J327" i="31"/>
  <c r="P146" i="31"/>
  <c r="H146" i="31"/>
  <c r="N145" i="31"/>
  <c r="F145" i="31"/>
  <c r="L160" i="31"/>
  <c r="J159" i="31"/>
  <c r="P38" i="31"/>
  <c r="H38" i="31"/>
  <c r="N37" i="31"/>
  <c r="F37" i="31"/>
  <c r="L256" i="31"/>
  <c r="J255" i="31"/>
  <c r="P154" i="31"/>
  <c r="H154" i="31"/>
  <c r="N153" i="31"/>
  <c r="F153" i="31"/>
  <c r="L226" i="31"/>
  <c r="J225" i="31"/>
  <c r="P36" i="31"/>
  <c r="H36" i="31"/>
  <c r="N35" i="31"/>
  <c r="F35" i="31"/>
  <c r="O414" i="31"/>
  <c r="G414" i="31"/>
  <c r="L413" i="31"/>
  <c r="J138" i="31"/>
  <c r="P137" i="31"/>
  <c r="H137" i="31"/>
  <c r="N150" i="31"/>
  <c r="F150" i="31"/>
  <c r="L149" i="31"/>
  <c r="J34" i="31"/>
  <c r="P33" i="31"/>
  <c r="H33" i="31"/>
  <c r="M362" i="31"/>
  <c r="J361" i="31"/>
  <c r="O284" i="31"/>
  <c r="G284" i="31"/>
  <c r="L283" i="31"/>
  <c r="Q32" i="31"/>
  <c r="J163" i="31"/>
  <c r="H74" i="31"/>
  <c r="M258" i="31"/>
  <c r="O257" i="31"/>
  <c r="I56" i="31"/>
  <c r="O55" i="31"/>
  <c r="G55" i="31"/>
  <c r="M200" i="31"/>
  <c r="K199" i="31"/>
  <c r="Q250" i="31"/>
  <c r="I250" i="31"/>
  <c r="O249" i="31"/>
  <c r="G249" i="31"/>
  <c r="M248" i="31"/>
  <c r="K247" i="31"/>
  <c r="Q106" i="31"/>
  <c r="I106" i="31"/>
  <c r="O105" i="31"/>
  <c r="G105" i="31"/>
  <c r="L44" i="31"/>
  <c r="Q43" i="31"/>
  <c r="I43" i="31"/>
  <c r="O224" i="31"/>
  <c r="G224" i="31"/>
  <c r="M223" i="31"/>
  <c r="O342" i="31"/>
  <c r="G342" i="31"/>
  <c r="M341" i="31"/>
  <c r="K328" i="31"/>
  <c r="Q327" i="31"/>
  <c r="I327" i="31"/>
  <c r="O146" i="31"/>
  <c r="G146" i="31"/>
  <c r="M145" i="31"/>
  <c r="K160" i="31"/>
  <c r="Q159" i="31"/>
  <c r="I159" i="31"/>
  <c r="O38" i="31"/>
  <c r="G38" i="31"/>
  <c r="M37" i="31"/>
  <c r="K256" i="31"/>
  <c r="Q255" i="31"/>
  <c r="I255" i="31"/>
  <c r="O154" i="31"/>
  <c r="G154" i="31"/>
  <c r="M153" i="31"/>
  <c r="K226" i="31"/>
  <c r="Q225" i="31"/>
  <c r="I225" i="31"/>
  <c r="O36" i="31"/>
  <c r="G36" i="31"/>
  <c r="M35" i="31"/>
  <c r="N414" i="31"/>
  <c r="F414" i="31"/>
  <c r="K413" i="31"/>
  <c r="Q138" i="31"/>
  <c r="I138" i="31"/>
  <c r="O137" i="31"/>
  <c r="G137" i="31"/>
  <c r="M150" i="31"/>
  <c r="K149" i="31"/>
  <c r="Q34" i="31"/>
  <c r="I34" i="31"/>
  <c r="P362" i="31"/>
  <c r="M361" i="31"/>
  <c r="Q284" i="31"/>
  <c r="H284" i="31"/>
  <c r="K283" i="31"/>
  <c r="O32" i="31"/>
  <c r="G32" i="31"/>
  <c r="L31" i="31"/>
  <c r="J148" i="31"/>
  <c r="P147" i="31"/>
  <c r="H147" i="31"/>
  <c r="N174" i="31"/>
  <c r="F174" i="31"/>
  <c r="L173" i="31"/>
  <c r="J142" i="31"/>
  <c r="P141" i="31"/>
  <c r="H141" i="31"/>
  <c r="N264" i="31"/>
  <c r="F264" i="31"/>
  <c r="L263" i="31"/>
  <c r="J28" i="31"/>
  <c r="P27" i="31"/>
  <c r="H27" i="31"/>
  <c r="N168" i="31"/>
  <c r="F168" i="31"/>
  <c r="L167" i="31"/>
  <c r="J126" i="31"/>
  <c r="P125" i="31"/>
  <c r="H125" i="31"/>
  <c r="N274" i="31"/>
  <c r="F274" i="31"/>
  <c r="L273" i="31"/>
  <c r="J280" i="31"/>
  <c r="P279" i="31"/>
  <c r="H279" i="31"/>
  <c r="J72" i="31"/>
  <c r="P71" i="31"/>
  <c r="H71" i="31"/>
  <c r="N344" i="31"/>
  <c r="F344" i="31"/>
  <c r="L343" i="31"/>
  <c r="J376" i="31"/>
  <c r="P375" i="31"/>
  <c r="H375" i="31"/>
  <c r="N50" i="31"/>
  <c r="F50" i="31"/>
  <c r="L49" i="31"/>
  <c r="J354" i="31"/>
  <c r="P353" i="31"/>
  <c r="H353" i="31"/>
  <c r="N358" i="31"/>
  <c r="F358" i="31"/>
  <c r="L357" i="31"/>
  <c r="N340" i="31"/>
  <c r="F340" i="31"/>
  <c r="L339" i="31"/>
  <c r="J152" i="31"/>
  <c r="P151" i="31"/>
  <c r="H151" i="31"/>
  <c r="N158" i="31"/>
  <c r="G34" i="31"/>
  <c r="L362" i="31"/>
  <c r="L361" i="31"/>
  <c r="P284" i="31"/>
  <c r="F284" i="31"/>
  <c r="J283" i="31"/>
  <c r="N32" i="31"/>
  <c r="F32" i="31"/>
  <c r="K31" i="31"/>
  <c r="Q148" i="31"/>
  <c r="I148" i="31"/>
  <c r="O147" i="31"/>
  <c r="G147" i="31"/>
  <c r="M174" i="31"/>
  <c r="K173" i="31"/>
  <c r="Q142" i="31"/>
  <c r="I142" i="31"/>
  <c r="O141" i="31"/>
  <c r="G141" i="31"/>
  <c r="M264" i="31"/>
  <c r="K263" i="31"/>
  <c r="Q28" i="31"/>
  <c r="I28" i="31"/>
  <c r="O27" i="31"/>
  <c r="G27" i="31"/>
  <c r="M168" i="31"/>
  <c r="K167" i="31"/>
  <c r="Q126" i="31"/>
  <c r="I126" i="31"/>
  <c r="O125" i="31"/>
  <c r="G125" i="31"/>
  <c r="M274" i="31"/>
  <c r="K273" i="31"/>
  <c r="Q280" i="31"/>
  <c r="I280" i="31"/>
  <c r="O279" i="31"/>
  <c r="G279" i="31"/>
  <c r="Q72" i="31"/>
  <c r="I72" i="31"/>
  <c r="O71" i="31"/>
  <c r="G71" i="31"/>
  <c r="M344" i="31"/>
  <c r="K343" i="31"/>
  <c r="Q376" i="31"/>
  <c r="I376" i="31"/>
  <c r="O375" i="31"/>
  <c r="G375" i="31"/>
  <c r="M50" i="31"/>
  <c r="K49" i="31"/>
  <c r="Q354" i="31"/>
  <c r="I354" i="31"/>
  <c r="O353" i="31"/>
  <c r="G353" i="31"/>
  <c r="M358" i="31"/>
  <c r="K357" i="31"/>
  <c r="M340" i="31"/>
  <c r="K339" i="31"/>
  <c r="Q152" i="31"/>
  <c r="I152" i="31"/>
  <c r="O151" i="31"/>
  <c r="G151" i="31"/>
  <c r="F34" i="31"/>
  <c r="J362" i="31"/>
  <c r="K361" i="31"/>
  <c r="N284" i="31"/>
  <c r="I283" i="31"/>
  <c r="M32" i="31"/>
  <c r="J31" i="31"/>
  <c r="P148" i="31"/>
  <c r="H148" i="31"/>
  <c r="N147" i="31"/>
  <c r="F147" i="31"/>
  <c r="L174" i="31"/>
  <c r="J173" i="31"/>
  <c r="P142" i="31"/>
  <c r="H142" i="31"/>
  <c r="N141" i="31"/>
  <c r="F141" i="31"/>
  <c r="L264" i="31"/>
  <c r="J263" i="31"/>
  <c r="P28" i="31"/>
  <c r="H28" i="31"/>
  <c r="N27" i="31"/>
  <c r="F27" i="31"/>
  <c r="L168" i="31"/>
  <c r="J167" i="31"/>
  <c r="P126" i="31"/>
  <c r="H126" i="31"/>
  <c r="N125" i="31"/>
  <c r="F125" i="31"/>
  <c r="L274" i="31"/>
  <c r="J273" i="31"/>
  <c r="P280" i="31"/>
  <c r="H280" i="31"/>
  <c r="N279" i="31"/>
  <c r="F279" i="31"/>
  <c r="P72" i="31"/>
  <c r="H72" i="31"/>
  <c r="N71" i="31"/>
  <c r="F71" i="31"/>
  <c r="L344" i="31"/>
  <c r="J343" i="31"/>
  <c r="P376" i="31"/>
  <c r="H376" i="31"/>
  <c r="N375" i="31"/>
  <c r="F375" i="31"/>
  <c r="L50" i="31"/>
  <c r="J49" i="31"/>
  <c r="P354" i="31"/>
  <c r="H354" i="31"/>
  <c r="N353" i="31"/>
  <c r="F353" i="31"/>
  <c r="L358" i="31"/>
  <c r="J357" i="31"/>
  <c r="L340" i="31"/>
  <c r="J339" i="31"/>
  <c r="P152" i="31"/>
  <c r="H152" i="31"/>
  <c r="O33" i="31"/>
  <c r="I362" i="31"/>
  <c r="I361" i="31"/>
  <c r="M284" i="31"/>
  <c r="Q283" i="31"/>
  <c r="H283" i="31"/>
  <c r="L32" i="31"/>
  <c r="Q31" i="31"/>
  <c r="I31" i="31"/>
  <c r="O148" i="31"/>
  <c r="G148" i="31"/>
  <c r="M147" i="31"/>
  <c r="K174" i="31"/>
  <c r="Q173" i="31"/>
  <c r="I173" i="31"/>
  <c r="O142" i="31"/>
  <c r="G142" i="31"/>
  <c r="M141" i="31"/>
  <c r="K264" i="31"/>
  <c r="Q263" i="31"/>
  <c r="I263" i="31"/>
  <c r="O28" i="31"/>
  <c r="G28" i="31"/>
  <c r="M27" i="31"/>
  <c r="K168" i="31"/>
  <c r="Q167" i="31"/>
  <c r="I167" i="31"/>
  <c r="O126" i="31"/>
  <c r="G126" i="31"/>
  <c r="M125" i="31"/>
  <c r="K274" i="31"/>
  <c r="Q273" i="31"/>
  <c r="I273" i="31"/>
  <c r="O280" i="31"/>
  <c r="G280" i="31"/>
  <c r="M279" i="31"/>
  <c r="O72" i="31"/>
  <c r="G72" i="31"/>
  <c r="M71" i="31"/>
  <c r="K344" i="31"/>
  <c r="Q343" i="31"/>
  <c r="I343" i="31"/>
  <c r="O376" i="31"/>
  <c r="G376" i="31"/>
  <c r="M375" i="31"/>
  <c r="K50" i="31"/>
  <c r="Q49" i="31"/>
  <c r="I49" i="31"/>
  <c r="O354" i="31"/>
  <c r="G354" i="31"/>
  <c r="M353" i="31"/>
  <c r="K358" i="31"/>
  <c r="Q357" i="31"/>
  <c r="I357" i="31"/>
  <c r="K340" i="31"/>
  <c r="Q339" i="31"/>
  <c r="I339" i="31"/>
  <c r="O152" i="31"/>
  <c r="M33" i="31"/>
  <c r="H362" i="31"/>
  <c r="H361" i="31"/>
  <c r="L284" i="31"/>
  <c r="P283" i="31"/>
  <c r="G283" i="31"/>
  <c r="K32" i="31"/>
  <c r="P31" i="31"/>
  <c r="H31" i="31"/>
  <c r="N148" i="31"/>
  <c r="F148" i="31"/>
  <c r="L147" i="31"/>
  <c r="J174" i="31"/>
  <c r="P173" i="31"/>
  <c r="H173" i="31"/>
  <c r="N142" i="31"/>
  <c r="F142" i="31"/>
  <c r="L141" i="31"/>
  <c r="J264" i="31"/>
  <c r="P263" i="31"/>
  <c r="H263" i="31"/>
  <c r="N28" i="31"/>
  <c r="F28" i="31"/>
  <c r="L27" i="31"/>
  <c r="J168" i="31"/>
  <c r="P167" i="31"/>
  <c r="H167" i="31"/>
  <c r="N126" i="31"/>
  <c r="F126" i="31"/>
  <c r="L125" i="31"/>
  <c r="J274" i="31"/>
  <c r="P273" i="31"/>
  <c r="H273" i="31"/>
  <c r="N280" i="31"/>
  <c r="F280" i="31"/>
  <c r="L279" i="31"/>
  <c r="N72" i="31"/>
  <c r="F72" i="31"/>
  <c r="L71" i="31"/>
  <c r="J344" i="31"/>
  <c r="P343" i="31"/>
  <c r="H343" i="31"/>
  <c r="N376" i="31"/>
  <c r="F376" i="31"/>
  <c r="L375" i="31"/>
  <c r="J50" i="31"/>
  <c r="P49" i="31"/>
  <c r="H49" i="31"/>
  <c r="N354" i="31"/>
  <c r="F354" i="31"/>
  <c r="L353" i="31"/>
  <c r="J358" i="31"/>
  <c r="P357" i="31"/>
  <c r="H357" i="31"/>
  <c r="J340" i="31"/>
  <c r="P339" i="31"/>
  <c r="H339" i="31"/>
  <c r="N152" i="31"/>
  <c r="F152" i="31"/>
  <c r="L151" i="31"/>
  <c r="J158" i="31"/>
  <c r="L33" i="31"/>
  <c r="Q361" i="31"/>
  <c r="G361" i="31"/>
  <c r="K284" i="31"/>
  <c r="O283" i="31"/>
  <c r="F283" i="31"/>
  <c r="J32" i="31"/>
  <c r="O31" i="31"/>
  <c r="G31" i="31"/>
  <c r="M148" i="31"/>
  <c r="K147" i="31"/>
  <c r="Q174" i="31"/>
  <c r="I174" i="31"/>
  <c r="O173" i="31"/>
  <c r="G173" i="31"/>
  <c r="M142" i="31"/>
  <c r="K141" i="31"/>
  <c r="Q264" i="31"/>
  <c r="I264" i="31"/>
  <c r="O263" i="31"/>
  <c r="G263" i="31"/>
  <c r="M28" i="31"/>
  <c r="K27" i="31"/>
  <c r="Q168" i="31"/>
  <c r="I168" i="31"/>
  <c r="O167" i="31"/>
  <c r="G167" i="31"/>
  <c r="M126" i="31"/>
  <c r="K125" i="31"/>
  <c r="Q274" i="31"/>
  <c r="I274" i="31"/>
  <c r="O273" i="31"/>
  <c r="G273" i="31"/>
  <c r="M280" i="31"/>
  <c r="K279" i="31"/>
  <c r="M72" i="31"/>
  <c r="K71" i="31"/>
  <c r="Q344" i="31"/>
  <c r="I344" i="31"/>
  <c r="O343" i="31"/>
  <c r="G343" i="31"/>
  <c r="M376" i="31"/>
  <c r="K375" i="31"/>
  <c r="Q50" i="31"/>
  <c r="I50" i="31"/>
  <c r="O49" i="31"/>
  <c r="G49" i="31"/>
  <c r="M354" i="31"/>
  <c r="K353" i="31"/>
  <c r="Q358" i="31"/>
  <c r="I358" i="31"/>
  <c r="O357" i="31"/>
  <c r="G357" i="31"/>
  <c r="Q340" i="31"/>
  <c r="I340" i="31"/>
  <c r="O339" i="31"/>
  <c r="G339" i="31"/>
  <c r="M152" i="31"/>
  <c r="K151" i="31"/>
  <c r="Q158" i="31"/>
  <c r="I158" i="31"/>
  <c r="O157" i="31"/>
  <c r="G157" i="31"/>
  <c r="M240" i="31"/>
  <c r="G33" i="31"/>
  <c r="O361" i="31"/>
  <c r="F361" i="31"/>
  <c r="J284" i="31"/>
  <c r="N283" i="31"/>
  <c r="I32" i="31"/>
  <c r="N31" i="31"/>
  <c r="F31" i="31"/>
  <c r="L148" i="31"/>
  <c r="J147" i="31"/>
  <c r="P174" i="31"/>
  <c r="H174" i="31"/>
  <c r="N173" i="31"/>
  <c r="F173" i="31"/>
  <c r="L142" i="31"/>
  <c r="J141" i="31"/>
  <c r="P264" i="31"/>
  <c r="H264" i="31"/>
  <c r="N263" i="31"/>
  <c r="F263" i="31"/>
  <c r="L28" i="31"/>
  <c r="J27" i="31"/>
  <c r="P168" i="31"/>
  <c r="H168" i="31"/>
  <c r="N167" i="31"/>
  <c r="F167" i="31"/>
  <c r="L126" i="31"/>
  <c r="J125" i="31"/>
  <c r="P274" i="31"/>
  <c r="H274" i="31"/>
  <c r="N273" i="31"/>
  <c r="F273" i="31"/>
  <c r="L280" i="31"/>
  <c r="J279" i="31"/>
  <c r="L72" i="31"/>
  <c r="J71" i="31"/>
  <c r="P344" i="31"/>
  <c r="H344" i="31"/>
  <c r="N343" i="31"/>
  <c r="F343" i="31"/>
  <c r="L376" i="31"/>
  <c r="J375" i="31"/>
  <c r="P50" i="31"/>
  <c r="H50" i="31"/>
  <c r="N49" i="31"/>
  <c r="F49" i="31"/>
  <c r="L354" i="31"/>
  <c r="J353" i="31"/>
  <c r="P358" i="31"/>
  <c r="H358" i="31"/>
  <c r="N357" i="31"/>
  <c r="F357" i="31"/>
  <c r="P340" i="31"/>
  <c r="H340" i="31"/>
  <c r="N339" i="31"/>
  <c r="F339" i="31"/>
  <c r="L152" i="31"/>
  <c r="J151" i="31"/>
  <c r="P158" i="31"/>
  <c r="H158" i="31"/>
  <c r="N157" i="31"/>
  <c r="F157" i="31"/>
  <c r="H149" i="31"/>
  <c r="N34" i="31"/>
  <c r="Q362" i="31"/>
  <c r="N361" i="31"/>
  <c r="I284" i="31"/>
  <c r="M283" i="31"/>
  <c r="P32" i="31"/>
  <c r="H32" i="31"/>
  <c r="M31" i="31"/>
  <c r="K148" i="31"/>
  <c r="Q147" i="31"/>
  <c r="I147" i="31"/>
  <c r="O174" i="31"/>
  <c r="G174" i="31"/>
  <c r="M173" i="31"/>
  <c r="K142" i="31"/>
  <c r="Q141" i="31"/>
  <c r="I141" i="31"/>
  <c r="O264" i="31"/>
  <c r="G264" i="31"/>
  <c r="M263" i="31"/>
  <c r="K28" i="31"/>
  <c r="Q27" i="31"/>
  <c r="I27" i="31"/>
  <c r="O168" i="31"/>
  <c r="G168" i="31"/>
  <c r="M167" i="31"/>
  <c r="K126" i="31"/>
  <c r="Q125" i="31"/>
  <c r="I125" i="31"/>
  <c r="O274" i="31"/>
  <c r="G274" i="31"/>
  <c r="M273" i="31"/>
  <c r="K280" i="31"/>
  <c r="Q279" i="31"/>
  <c r="I279" i="31"/>
  <c r="K72" i="31"/>
  <c r="Q71" i="31"/>
  <c r="I71" i="31"/>
  <c r="O344" i="31"/>
  <c r="G344" i="31"/>
  <c r="M343" i="31"/>
  <c r="K376" i="31"/>
  <c r="Q375" i="31"/>
  <c r="I375" i="31"/>
  <c r="O50" i="31"/>
  <c r="G50" i="31"/>
  <c r="M49" i="31"/>
  <c r="K354" i="31"/>
  <c r="Q353" i="31"/>
  <c r="I353" i="31"/>
  <c r="O358" i="31"/>
  <c r="G358" i="31"/>
  <c r="M357" i="31"/>
  <c r="O340" i="31"/>
  <c r="G340" i="31"/>
  <c r="M339" i="31"/>
  <c r="K152" i="31"/>
  <c r="Q151" i="31"/>
  <c r="I151" i="31"/>
  <c r="O158" i="31"/>
  <c r="G158" i="31"/>
  <c r="M157" i="31"/>
  <c r="K240" i="31"/>
  <c r="Q239" i="31"/>
  <c r="I239" i="31"/>
  <c r="O270" i="31"/>
  <c r="L158" i="31"/>
  <c r="K157" i="31"/>
  <c r="N240" i="31"/>
  <c r="H239" i="31"/>
  <c r="M270" i="31"/>
  <c r="K269" i="31"/>
  <c r="Q254" i="31"/>
  <c r="I254" i="31"/>
  <c r="O253" i="31"/>
  <c r="G253" i="31"/>
  <c r="M348" i="31"/>
  <c r="K347" i="31"/>
  <c r="Q366" i="31"/>
  <c r="I366" i="31"/>
  <c r="O365" i="31"/>
  <c r="G365" i="31"/>
  <c r="M368" i="31"/>
  <c r="K367" i="31"/>
  <c r="Q136" i="31"/>
  <c r="I136" i="31"/>
  <c r="O135" i="31"/>
  <c r="G135" i="31"/>
  <c r="M202" i="31"/>
  <c r="K201" i="31"/>
  <c r="Q196" i="31"/>
  <c r="I196" i="31"/>
  <c r="O195" i="31"/>
  <c r="G195" i="31"/>
  <c r="M120" i="31"/>
  <c r="K119" i="31"/>
  <c r="Q228" i="31"/>
  <c r="I228" i="31"/>
  <c r="O227" i="31"/>
  <c r="G227" i="31"/>
  <c r="M20" i="31"/>
  <c r="K19" i="31"/>
  <c r="Q282" i="31"/>
  <c r="I282" i="31"/>
  <c r="O281" i="31"/>
  <c r="G281" i="31"/>
  <c r="L334" i="31"/>
  <c r="Q333" i="31"/>
  <c r="I333" i="31"/>
  <c r="O110" i="31"/>
  <c r="G110" i="31"/>
  <c r="M109" i="31"/>
  <c r="K266" i="31"/>
  <c r="Q265" i="31"/>
  <c r="I265" i="31"/>
  <c r="O116" i="31"/>
  <c r="G116" i="31"/>
  <c r="M115" i="31"/>
  <c r="J48" i="31"/>
  <c r="O47" i="31"/>
  <c r="G47" i="31"/>
  <c r="M18" i="31"/>
  <c r="K17" i="31"/>
  <c r="M166" i="31"/>
  <c r="K165" i="31"/>
  <c r="Q16" i="31"/>
  <c r="I16" i="31"/>
  <c r="K158" i="31"/>
  <c r="J157" i="31"/>
  <c r="L240" i="31"/>
  <c r="P239" i="31"/>
  <c r="G239" i="31"/>
  <c r="L270" i="31"/>
  <c r="J269" i="31"/>
  <c r="P254" i="31"/>
  <c r="H254" i="31"/>
  <c r="N253" i="31"/>
  <c r="F253" i="31"/>
  <c r="L348" i="31"/>
  <c r="J347" i="31"/>
  <c r="P366" i="31"/>
  <c r="H366" i="31"/>
  <c r="N365" i="31"/>
  <c r="F365" i="31"/>
  <c r="L368" i="31"/>
  <c r="J367" i="31"/>
  <c r="P136" i="31"/>
  <c r="H136" i="31"/>
  <c r="N135" i="31"/>
  <c r="F135" i="31"/>
  <c r="L202" i="31"/>
  <c r="J201" i="31"/>
  <c r="P196" i="31"/>
  <c r="H196" i="31"/>
  <c r="N195" i="31"/>
  <c r="F195" i="31"/>
  <c r="L120" i="31"/>
  <c r="J119" i="31"/>
  <c r="P228" i="31"/>
  <c r="H228" i="31"/>
  <c r="N227" i="31"/>
  <c r="F227" i="31"/>
  <c r="L20" i="31"/>
  <c r="J19" i="31"/>
  <c r="P282" i="31"/>
  <c r="H282" i="31"/>
  <c r="N281" i="31"/>
  <c r="F281" i="31"/>
  <c r="K334" i="31"/>
  <c r="P333" i="31"/>
  <c r="H333" i="31"/>
  <c r="N110" i="31"/>
  <c r="F110" i="31"/>
  <c r="L109" i="31"/>
  <c r="J266" i="31"/>
  <c r="P265" i="31"/>
  <c r="H265" i="31"/>
  <c r="N116" i="31"/>
  <c r="F116" i="31"/>
  <c r="L115" i="31"/>
  <c r="Q48" i="31"/>
  <c r="I48" i="31"/>
  <c r="N47" i="31"/>
  <c r="F47" i="31"/>
  <c r="L18" i="31"/>
  <c r="J17" i="31"/>
  <c r="G152" i="31"/>
  <c r="F158" i="31"/>
  <c r="I157" i="31"/>
  <c r="J240" i="31"/>
  <c r="O239" i="31"/>
  <c r="F239" i="31"/>
  <c r="K270" i="31"/>
  <c r="Q269" i="31"/>
  <c r="I269" i="31"/>
  <c r="O254" i="31"/>
  <c r="G254" i="31"/>
  <c r="M253" i="31"/>
  <c r="K348" i="31"/>
  <c r="Q347" i="31"/>
  <c r="I347" i="31"/>
  <c r="O366" i="31"/>
  <c r="G366" i="31"/>
  <c r="M365" i="31"/>
  <c r="K368" i="31"/>
  <c r="Q367" i="31"/>
  <c r="I367" i="31"/>
  <c r="O136" i="31"/>
  <c r="G136" i="31"/>
  <c r="M135" i="31"/>
  <c r="K202" i="31"/>
  <c r="Q201" i="31"/>
  <c r="I201" i="31"/>
  <c r="O196" i="31"/>
  <c r="G196" i="31"/>
  <c r="M195" i="31"/>
  <c r="K120" i="31"/>
  <c r="Q119" i="31"/>
  <c r="I119" i="31"/>
  <c r="O228" i="31"/>
  <c r="G228" i="31"/>
  <c r="M227" i="31"/>
  <c r="K20" i="31"/>
  <c r="Q19" i="31"/>
  <c r="I19" i="31"/>
  <c r="O282" i="31"/>
  <c r="G282" i="31"/>
  <c r="M281" i="31"/>
  <c r="J334" i="31"/>
  <c r="O333" i="31"/>
  <c r="G333" i="31"/>
  <c r="M110" i="31"/>
  <c r="K109" i="31"/>
  <c r="Q266" i="31"/>
  <c r="I266" i="31"/>
  <c r="O265" i="31"/>
  <c r="G265" i="31"/>
  <c r="M116" i="31"/>
  <c r="K115" i="31"/>
  <c r="P48" i="31"/>
  <c r="H48" i="31"/>
  <c r="M47" i="31"/>
  <c r="K18" i="31"/>
  <c r="Q17" i="31"/>
  <c r="I17" i="31"/>
  <c r="N151" i="31"/>
  <c r="H157" i="31"/>
  <c r="I240" i="31"/>
  <c r="N239" i="31"/>
  <c r="J270" i="31"/>
  <c r="P269" i="31"/>
  <c r="H269" i="31"/>
  <c r="N254" i="31"/>
  <c r="F254" i="31"/>
  <c r="L253" i="31"/>
  <c r="J348" i="31"/>
  <c r="P347" i="31"/>
  <c r="H347" i="31"/>
  <c r="N366" i="31"/>
  <c r="F366" i="31"/>
  <c r="L365" i="31"/>
  <c r="J368" i="31"/>
  <c r="P367" i="31"/>
  <c r="H367" i="31"/>
  <c r="N136" i="31"/>
  <c r="F136" i="31"/>
  <c r="L135" i="31"/>
  <c r="J202" i="31"/>
  <c r="P201" i="31"/>
  <c r="H201" i="31"/>
  <c r="N196" i="31"/>
  <c r="F196" i="31"/>
  <c r="L195" i="31"/>
  <c r="J120" i="31"/>
  <c r="P119" i="31"/>
  <c r="H119" i="31"/>
  <c r="N228" i="31"/>
  <c r="F228" i="31"/>
  <c r="L227" i="31"/>
  <c r="J20" i="31"/>
  <c r="P19" i="31"/>
  <c r="H19" i="31"/>
  <c r="N282" i="31"/>
  <c r="F282" i="31"/>
  <c r="L281" i="31"/>
  <c r="Q334" i="31"/>
  <c r="I334" i="31"/>
  <c r="N333" i="31"/>
  <c r="F333" i="31"/>
  <c r="L110" i="31"/>
  <c r="J109" i="31"/>
  <c r="P266" i="31"/>
  <c r="H266" i="31"/>
  <c r="N265" i="31"/>
  <c r="F265" i="31"/>
  <c r="L116" i="31"/>
  <c r="J115" i="31"/>
  <c r="O48" i="31"/>
  <c r="G48" i="31"/>
  <c r="L47" i="31"/>
  <c r="J18" i="31"/>
  <c r="P17" i="31"/>
  <c r="H17" i="31"/>
  <c r="M151" i="31"/>
  <c r="H240" i="31"/>
  <c r="M239" i="31"/>
  <c r="I270" i="31"/>
  <c r="O269" i="31"/>
  <c r="G269" i="31"/>
  <c r="M254" i="31"/>
  <c r="K253" i="31"/>
  <c r="Q348" i="31"/>
  <c r="I348" i="31"/>
  <c r="O347" i="31"/>
  <c r="G347" i="31"/>
  <c r="M366" i="31"/>
  <c r="K365" i="31"/>
  <c r="Q368" i="31"/>
  <c r="I368" i="31"/>
  <c r="O367" i="31"/>
  <c r="G367" i="31"/>
  <c r="M136" i="31"/>
  <c r="K135" i="31"/>
  <c r="Q202" i="31"/>
  <c r="I202" i="31"/>
  <c r="O201" i="31"/>
  <c r="G201" i="31"/>
  <c r="M196" i="31"/>
  <c r="K195" i="31"/>
  <c r="Q120" i="31"/>
  <c r="I120" i="31"/>
  <c r="O119" i="31"/>
  <c r="G119" i="31"/>
  <c r="M228" i="31"/>
  <c r="K227" i="31"/>
  <c r="Q20" i="31"/>
  <c r="I20" i="31"/>
  <c r="O19" i="31"/>
  <c r="G19" i="31"/>
  <c r="M282" i="31"/>
  <c r="K281" i="31"/>
  <c r="P334" i="31"/>
  <c r="H334" i="31"/>
  <c r="M333" i="31"/>
  <c r="K110" i="31"/>
  <c r="Q109" i="31"/>
  <c r="I109" i="31"/>
  <c r="O266" i="31"/>
  <c r="G266" i="31"/>
  <c r="M265" i="31"/>
  <c r="K116" i="31"/>
  <c r="Q115" i="31"/>
  <c r="I115" i="31"/>
  <c r="N48" i="31"/>
  <c r="F48" i="31"/>
  <c r="K47" i="31"/>
  <c r="Q18" i="31"/>
  <c r="I18" i="31"/>
  <c r="O17" i="31"/>
  <c r="G17" i="31"/>
  <c r="Q166" i="31"/>
  <c r="I166" i="31"/>
  <c r="O165" i="31"/>
  <c r="G165" i="31"/>
  <c r="M16" i="31"/>
  <c r="F151" i="31"/>
  <c r="Q157" i="31"/>
  <c r="Q240" i="31"/>
  <c r="G240" i="31"/>
  <c r="L239" i="31"/>
  <c r="Q270" i="31"/>
  <c r="H270" i="31"/>
  <c r="N269" i="31"/>
  <c r="F269" i="31"/>
  <c r="L254" i="31"/>
  <c r="J253" i="31"/>
  <c r="P348" i="31"/>
  <c r="H348" i="31"/>
  <c r="N347" i="31"/>
  <c r="F347" i="31"/>
  <c r="L366" i="31"/>
  <c r="J365" i="31"/>
  <c r="P368" i="31"/>
  <c r="H368" i="31"/>
  <c r="N367" i="31"/>
  <c r="F367" i="31"/>
  <c r="L136" i="31"/>
  <c r="J135" i="31"/>
  <c r="P202" i="31"/>
  <c r="H202" i="31"/>
  <c r="N201" i="31"/>
  <c r="F201" i="31"/>
  <c r="L196" i="31"/>
  <c r="J195" i="31"/>
  <c r="P120" i="31"/>
  <c r="H120" i="31"/>
  <c r="N119" i="31"/>
  <c r="F119" i="31"/>
  <c r="L228" i="31"/>
  <c r="J227" i="31"/>
  <c r="P20" i="31"/>
  <c r="H20" i="31"/>
  <c r="N19" i="31"/>
  <c r="F19" i="31"/>
  <c r="L282" i="31"/>
  <c r="J281" i="31"/>
  <c r="O334" i="31"/>
  <c r="G334" i="31"/>
  <c r="L333" i="31"/>
  <c r="J110" i="31"/>
  <c r="P109" i="31"/>
  <c r="H109" i="31"/>
  <c r="N266" i="31"/>
  <c r="F266" i="31"/>
  <c r="L265" i="31"/>
  <c r="J116" i="31"/>
  <c r="P115" i="31"/>
  <c r="H115" i="31"/>
  <c r="M48" i="31"/>
  <c r="J47" i="31"/>
  <c r="P18" i="31"/>
  <c r="H18" i="31"/>
  <c r="N17" i="31"/>
  <c r="F17" i="31"/>
  <c r="P166" i="31"/>
  <c r="H166" i="31"/>
  <c r="N165" i="31"/>
  <c r="P157" i="31"/>
  <c r="P240" i="31"/>
  <c r="F240" i="31"/>
  <c r="K239" i="31"/>
  <c r="P270" i="31"/>
  <c r="G270" i="31"/>
  <c r="M269" i="31"/>
  <c r="K254" i="31"/>
  <c r="Q253" i="31"/>
  <c r="I253" i="31"/>
  <c r="O348" i="31"/>
  <c r="G348" i="31"/>
  <c r="M347" i="31"/>
  <c r="K366" i="31"/>
  <c r="Q365" i="31"/>
  <c r="I365" i="31"/>
  <c r="O368" i="31"/>
  <c r="G368" i="31"/>
  <c r="M367" i="31"/>
  <c r="K136" i="31"/>
  <c r="Q135" i="31"/>
  <c r="I135" i="31"/>
  <c r="O202" i="31"/>
  <c r="G202" i="31"/>
  <c r="M201" i="31"/>
  <c r="K196" i="31"/>
  <c r="Q195" i="31"/>
  <c r="I195" i="31"/>
  <c r="O120" i="31"/>
  <c r="G120" i="31"/>
  <c r="M119" i="31"/>
  <c r="K228" i="31"/>
  <c r="Q227" i="31"/>
  <c r="I227" i="31"/>
  <c r="O20" i="31"/>
  <c r="G20" i="31"/>
  <c r="M19" i="31"/>
  <c r="K282" i="31"/>
  <c r="Q281" i="31"/>
  <c r="I281" i="31"/>
  <c r="N334" i="31"/>
  <c r="F334" i="31"/>
  <c r="K333" i="31"/>
  <c r="Q110" i="31"/>
  <c r="I110" i="31"/>
  <c r="O109" i="31"/>
  <c r="G109" i="31"/>
  <c r="M266" i="31"/>
  <c r="K265" i="31"/>
  <c r="Q116" i="31"/>
  <c r="I116" i="31"/>
  <c r="O115" i="31"/>
  <c r="G115" i="31"/>
  <c r="L48" i="31"/>
  <c r="Q47" i="31"/>
  <c r="I47" i="31"/>
  <c r="O18" i="31"/>
  <c r="G18" i="31"/>
  <c r="M17" i="31"/>
  <c r="O166" i="31"/>
  <c r="G166" i="31"/>
  <c r="M158" i="31"/>
  <c r="L157" i="31"/>
  <c r="O240" i="31"/>
  <c r="J239" i="31"/>
  <c r="N270" i="31"/>
  <c r="F270" i="31"/>
  <c r="L269" i="31"/>
  <c r="J254" i="31"/>
  <c r="P253" i="31"/>
  <c r="H253" i="31"/>
  <c r="N348" i="31"/>
  <c r="F348" i="31"/>
  <c r="L347" i="31"/>
  <c r="J366" i="31"/>
  <c r="P365" i="31"/>
  <c r="H365" i="31"/>
  <c r="N368" i="31"/>
  <c r="F368" i="31"/>
  <c r="L367" i="31"/>
  <c r="J136" i="31"/>
  <c r="P135" i="31"/>
  <c r="H135" i="31"/>
  <c r="N202" i="31"/>
  <c r="F202" i="31"/>
  <c r="L201" i="31"/>
  <c r="J196" i="31"/>
  <c r="P195" i="31"/>
  <c r="H195" i="31"/>
  <c r="N120" i="31"/>
  <c r="F120" i="31"/>
  <c r="L119" i="31"/>
  <c r="J228" i="31"/>
  <c r="P227" i="31"/>
  <c r="H227" i="31"/>
  <c r="N20" i="31"/>
  <c r="F20" i="31"/>
  <c r="L19" i="31"/>
  <c r="J282" i="31"/>
  <c r="P281" i="31"/>
  <c r="H281" i="31"/>
  <c r="M334" i="31"/>
  <c r="J333" i="31"/>
  <c r="P110" i="31"/>
  <c r="H110" i="31"/>
  <c r="N109" i="31"/>
  <c r="F109" i="31"/>
  <c r="L266" i="31"/>
  <c r="J265" i="31"/>
  <c r="P116" i="31"/>
  <c r="H116" i="31"/>
  <c r="N115" i="31"/>
  <c r="F115" i="31"/>
  <c r="K48" i="31"/>
  <c r="P47" i="31"/>
  <c r="H47" i="31"/>
  <c r="N18" i="31"/>
  <c r="F18" i="31"/>
  <c r="L17" i="31"/>
  <c r="N166" i="31"/>
  <c r="F166" i="31"/>
  <c r="L165" i="31"/>
  <c r="J16" i="31"/>
  <c r="P15" i="31"/>
  <c r="H15" i="31"/>
  <c r="Q165" i="31"/>
  <c r="P16" i="31"/>
  <c r="J15" i="31"/>
  <c r="J272" i="31"/>
  <c r="P271" i="31"/>
  <c r="H271" i="31"/>
  <c r="N182" i="31"/>
  <c r="F182" i="31"/>
  <c r="L181" i="31"/>
  <c r="J180" i="31"/>
  <c r="P179" i="31"/>
  <c r="H179" i="31"/>
  <c r="N192" i="31"/>
  <c r="F192" i="31"/>
  <c r="L191" i="31"/>
  <c r="J186" i="31"/>
  <c r="P185" i="31"/>
  <c r="H185" i="31"/>
  <c r="N318" i="31"/>
  <c r="F318" i="31"/>
  <c r="L317" i="31"/>
  <c r="J316" i="31"/>
  <c r="P315" i="31"/>
  <c r="H315" i="31"/>
  <c r="N314" i="31"/>
  <c r="F314" i="31"/>
  <c r="L313" i="31"/>
  <c r="J312" i="31"/>
  <c r="P311" i="31"/>
  <c r="H311" i="31"/>
  <c r="N310" i="31"/>
  <c r="F310" i="31"/>
  <c r="L309" i="31"/>
  <c r="J308" i="31"/>
  <c r="P307" i="31"/>
  <c r="H307" i="31"/>
  <c r="N306" i="31"/>
  <c r="F306" i="31"/>
  <c r="L305" i="31"/>
  <c r="J304" i="31"/>
  <c r="P303" i="31"/>
  <c r="H303" i="31"/>
  <c r="N302" i="31"/>
  <c r="F302" i="31"/>
  <c r="L301" i="31"/>
  <c r="J300" i="31"/>
  <c r="P299" i="31"/>
  <c r="H299" i="31"/>
  <c r="N298" i="31"/>
  <c r="F298" i="31"/>
  <c r="L297" i="31"/>
  <c r="J296" i="31"/>
  <c r="P295" i="31"/>
  <c r="H295" i="31"/>
  <c r="N294" i="31"/>
  <c r="F294" i="31"/>
  <c r="L293" i="31"/>
  <c r="J290" i="31"/>
  <c r="P289" i="31"/>
  <c r="H289" i="31"/>
  <c r="N292" i="31"/>
  <c r="F292" i="31"/>
  <c r="L291" i="31"/>
  <c r="J1172" i="31"/>
  <c r="P1171" i="31"/>
  <c r="H1171" i="31"/>
  <c r="N1114" i="31"/>
  <c r="F1114" i="31"/>
  <c r="L1113" i="31"/>
  <c r="J1112" i="31"/>
  <c r="P1111" i="31"/>
  <c r="H1111" i="31"/>
  <c r="N1110" i="31"/>
  <c r="F1110" i="31"/>
  <c r="L1109" i="31"/>
  <c r="J1108" i="31"/>
  <c r="P1107" i="31"/>
  <c r="H1107" i="31"/>
  <c r="N1106" i="31"/>
  <c r="F1106" i="31"/>
  <c r="L1105" i="31"/>
  <c r="J1104" i="31"/>
  <c r="P1103" i="31"/>
  <c r="H1103" i="31"/>
  <c r="N1102" i="31"/>
  <c r="F1102" i="31"/>
  <c r="L1101" i="31"/>
  <c r="J1100" i="31"/>
  <c r="P1099" i="31"/>
  <c r="H1099" i="31"/>
  <c r="N1098" i="31"/>
  <c r="F1098" i="31"/>
  <c r="L1097" i="31"/>
  <c r="J1096" i="31"/>
  <c r="P1095" i="31"/>
  <c r="H1095" i="31"/>
  <c r="N1094" i="31"/>
  <c r="F1094" i="31"/>
  <c r="L1093" i="31"/>
  <c r="J1092" i="31"/>
  <c r="P1091" i="31"/>
  <c r="H1091" i="31"/>
  <c r="N1090" i="31"/>
  <c r="F1090" i="31"/>
  <c r="L1089" i="31"/>
  <c r="J1088" i="31"/>
  <c r="P1087" i="31"/>
  <c r="H1087" i="31"/>
  <c r="N1086" i="31"/>
  <c r="F1086" i="31"/>
  <c r="L1085" i="31"/>
  <c r="J1084" i="31"/>
  <c r="P1083" i="31"/>
  <c r="H1083" i="31"/>
  <c r="N1082" i="31"/>
  <c r="P165" i="31"/>
  <c r="O16" i="31"/>
  <c r="I15" i="31"/>
  <c r="Q272" i="31"/>
  <c r="I272" i="31"/>
  <c r="O271" i="31"/>
  <c r="G271" i="31"/>
  <c r="M182" i="31"/>
  <c r="K181" i="31"/>
  <c r="Q180" i="31"/>
  <c r="I180" i="31"/>
  <c r="O179" i="31"/>
  <c r="G179" i="31"/>
  <c r="M192" i="31"/>
  <c r="K191" i="31"/>
  <c r="Q186" i="31"/>
  <c r="I186" i="31"/>
  <c r="O185" i="31"/>
  <c r="G185" i="31"/>
  <c r="M318" i="31"/>
  <c r="K317" i="31"/>
  <c r="Q316" i="31"/>
  <c r="I316" i="31"/>
  <c r="O315" i="31"/>
  <c r="G315" i="31"/>
  <c r="M314" i="31"/>
  <c r="K313" i="31"/>
  <c r="Q312" i="31"/>
  <c r="I312" i="31"/>
  <c r="O311" i="31"/>
  <c r="G311" i="31"/>
  <c r="M310" i="31"/>
  <c r="K309" i="31"/>
  <c r="Q308" i="31"/>
  <c r="I308" i="31"/>
  <c r="O307" i="31"/>
  <c r="G307" i="31"/>
  <c r="M306" i="31"/>
  <c r="K305" i="31"/>
  <c r="Q304" i="31"/>
  <c r="I304" i="31"/>
  <c r="O303" i="31"/>
  <c r="G303" i="31"/>
  <c r="M302" i="31"/>
  <c r="K301" i="31"/>
  <c r="Q300" i="31"/>
  <c r="I300" i="31"/>
  <c r="O299" i="31"/>
  <c r="G299" i="31"/>
  <c r="M298" i="31"/>
  <c r="K297" i="31"/>
  <c r="Q296" i="31"/>
  <c r="I296" i="31"/>
  <c r="O295" i="31"/>
  <c r="G295" i="31"/>
  <c r="M294" i="31"/>
  <c r="K293" i="31"/>
  <c r="Q290" i="31"/>
  <c r="I290" i="31"/>
  <c r="O289" i="31"/>
  <c r="G289" i="31"/>
  <c r="M292" i="31"/>
  <c r="K291" i="31"/>
  <c r="Q1172" i="31"/>
  <c r="I1172" i="31"/>
  <c r="O1171" i="31"/>
  <c r="G1171" i="31"/>
  <c r="M1114" i="31"/>
  <c r="K1113" i="31"/>
  <c r="Q1112" i="31"/>
  <c r="I1112" i="31"/>
  <c r="O1111" i="31"/>
  <c r="G1111" i="31"/>
  <c r="M1110" i="31"/>
  <c r="K1109" i="31"/>
  <c r="Q1108" i="31"/>
  <c r="I1108" i="31"/>
  <c r="O1107" i="31"/>
  <c r="G1107" i="31"/>
  <c r="M1106" i="31"/>
  <c r="K1105" i="31"/>
  <c r="Q1104" i="31"/>
  <c r="I1104" i="31"/>
  <c r="O1103" i="31"/>
  <c r="G1103" i="31"/>
  <c r="M1102" i="31"/>
  <c r="K1101" i="31"/>
  <c r="Q1100" i="31"/>
  <c r="I1100" i="31"/>
  <c r="O1099" i="31"/>
  <c r="G1099" i="31"/>
  <c r="M1098" i="31"/>
  <c r="K1097" i="31"/>
  <c r="Q1096" i="31"/>
  <c r="I1096" i="31"/>
  <c r="O1095" i="31"/>
  <c r="G1095" i="31"/>
  <c r="M1094" i="31"/>
  <c r="K1093" i="31"/>
  <c r="Q1092" i="31"/>
  <c r="I1092" i="31"/>
  <c r="O1091" i="31"/>
  <c r="G1091" i="31"/>
  <c r="M1090" i="31"/>
  <c r="K1089" i="31"/>
  <c r="Q1088" i="31"/>
  <c r="I1088" i="31"/>
  <c r="O1087" i="31"/>
  <c r="G1087" i="31"/>
  <c r="M1086" i="31"/>
  <c r="K1085" i="31"/>
  <c r="Q1084" i="31"/>
  <c r="I1084" i="31"/>
  <c r="O1083" i="31"/>
  <c r="G1083" i="31"/>
  <c r="M1082" i="31"/>
  <c r="K1081" i="31"/>
  <c r="Q1080" i="31"/>
  <c r="I1080" i="31"/>
  <c r="O1079" i="31"/>
  <c r="G1079" i="31"/>
  <c r="M1078" i="31"/>
  <c r="M165" i="31"/>
  <c r="N16" i="31"/>
  <c r="Q15" i="31"/>
  <c r="G15" i="31"/>
  <c r="P272" i="31"/>
  <c r="H272" i="31"/>
  <c r="N271" i="31"/>
  <c r="F271" i="31"/>
  <c r="L182" i="31"/>
  <c r="J181" i="31"/>
  <c r="P180" i="31"/>
  <c r="H180" i="31"/>
  <c r="N179" i="31"/>
  <c r="F179" i="31"/>
  <c r="L192" i="31"/>
  <c r="J191" i="31"/>
  <c r="P186" i="31"/>
  <c r="H186" i="31"/>
  <c r="N185" i="31"/>
  <c r="F185" i="31"/>
  <c r="L318" i="31"/>
  <c r="J317" i="31"/>
  <c r="P316" i="31"/>
  <c r="H316" i="31"/>
  <c r="N315" i="31"/>
  <c r="F315" i="31"/>
  <c r="L314" i="31"/>
  <c r="J313" i="31"/>
  <c r="P312" i="31"/>
  <c r="H312" i="31"/>
  <c r="N311" i="31"/>
  <c r="F311" i="31"/>
  <c r="L310" i="31"/>
  <c r="J309" i="31"/>
  <c r="P308" i="31"/>
  <c r="H308" i="31"/>
  <c r="N307" i="31"/>
  <c r="F307" i="31"/>
  <c r="L306" i="31"/>
  <c r="J305" i="31"/>
  <c r="P304" i="31"/>
  <c r="H304" i="31"/>
  <c r="N303" i="31"/>
  <c r="F303" i="31"/>
  <c r="L302" i="31"/>
  <c r="J301" i="31"/>
  <c r="P300" i="31"/>
  <c r="H300" i="31"/>
  <c r="N299" i="31"/>
  <c r="F299" i="31"/>
  <c r="L298" i="31"/>
  <c r="J297" i="31"/>
  <c r="P296" i="31"/>
  <c r="H296" i="31"/>
  <c r="N295" i="31"/>
  <c r="F295" i="31"/>
  <c r="L294" i="31"/>
  <c r="J293" i="31"/>
  <c r="P290" i="31"/>
  <c r="H290" i="31"/>
  <c r="N289" i="31"/>
  <c r="F289" i="31"/>
  <c r="L292" i="31"/>
  <c r="J291" i="31"/>
  <c r="P1172" i="31"/>
  <c r="H1172" i="31"/>
  <c r="N1171" i="31"/>
  <c r="F1171" i="31"/>
  <c r="L1114" i="31"/>
  <c r="J1113" i="31"/>
  <c r="P1112" i="31"/>
  <c r="H1112" i="31"/>
  <c r="N1111" i="31"/>
  <c r="F1111" i="31"/>
  <c r="L1110" i="31"/>
  <c r="J1109" i="31"/>
  <c r="P1108" i="31"/>
  <c r="H1108" i="31"/>
  <c r="N1107" i="31"/>
  <c r="F1107" i="31"/>
  <c r="L1106" i="31"/>
  <c r="J1105" i="31"/>
  <c r="P1104" i="31"/>
  <c r="H1104" i="31"/>
  <c r="N1103" i="31"/>
  <c r="F1103" i="31"/>
  <c r="L1102" i="31"/>
  <c r="J1101" i="31"/>
  <c r="P1100" i="31"/>
  <c r="H1100" i="31"/>
  <c r="N1099" i="31"/>
  <c r="F1099" i="31"/>
  <c r="L1098" i="31"/>
  <c r="J1097" i="31"/>
  <c r="P1096" i="31"/>
  <c r="H1096" i="31"/>
  <c r="N1095" i="31"/>
  <c r="F1095" i="31"/>
  <c r="L1094" i="31"/>
  <c r="J1093" i="31"/>
  <c r="P1092" i="31"/>
  <c r="H1092" i="31"/>
  <c r="N1091" i="31"/>
  <c r="F1091" i="31"/>
  <c r="L1090" i="31"/>
  <c r="J1089" i="31"/>
  <c r="P1088" i="31"/>
  <c r="H1088" i="31"/>
  <c r="N1087" i="31"/>
  <c r="F1087" i="31"/>
  <c r="L1086" i="31"/>
  <c r="J1085" i="31"/>
  <c r="P1084" i="31"/>
  <c r="H1084" i="31"/>
  <c r="N1083" i="31"/>
  <c r="F1083" i="31"/>
  <c r="L1082" i="31"/>
  <c r="J1081" i="31"/>
  <c r="P1080" i="31"/>
  <c r="H1080" i="31"/>
  <c r="J165" i="31"/>
  <c r="L16" i="31"/>
  <c r="O15" i="31"/>
  <c r="F15" i="31"/>
  <c r="O272" i="31"/>
  <c r="G272" i="31"/>
  <c r="M271" i="31"/>
  <c r="K182" i="31"/>
  <c r="Q181" i="31"/>
  <c r="I181" i="31"/>
  <c r="O180" i="31"/>
  <c r="G180" i="31"/>
  <c r="M179" i="31"/>
  <c r="K192" i="31"/>
  <c r="Q191" i="31"/>
  <c r="I191" i="31"/>
  <c r="O186" i="31"/>
  <c r="G186" i="31"/>
  <c r="M185" i="31"/>
  <c r="K318" i="31"/>
  <c r="Q317" i="31"/>
  <c r="I317" i="31"/>
  <c r="O316" i="31"/>
  <c r="G316" i="31"/>
  <c r="M315" i="31"/>
  <c r="K314" i="31"/>
  <c r="Q313" i="31"/>
  <c r="I313" i="31"/>
  <c r="O312" i="31"/>
  <c r="G312" i="31"/>
  <c r="M311" i="31"/>
  <c r="K310" i="31"/>
  <c r="Q309" i="31"/>
  <c r="I309" i="31"/>
  <c r="O308" i="31"/>
  <c r="G308" i="31"/>
  <c r="M307" i="31"/>
  <c r="K306" i="31"/>
  <c r="Q305" i="31"/>
  <c r="I305" i="31"/>
  <c r="O304" i="31"/>
  <c r="G304" i="31"/>
  <c r="M303" i="31"/>
  <c r="K302" i="31"/>
  <c r="Q301" i="31"/>
  <c r="I301" i="31"/>
  <c r="O300" i="31"/>
  <c r="G300" i="31"/>
  <c r="M299" i="31"/>
  <c r="K298" i="31"/>
  <c r="Q297" i="31"/>
  <c r="I297" i="31"/>
  <c r="O296" i="31"/>
  <c r="G296" i="31"/>
  <c r="M295" i="31"/>
  <c r="K294" i="31"/>
  <c r="Q293" i="31"/>
  <c r="I293" i="31"/>
  <c r="O290" i="31"/>
  <c r="G290" i="31"/>
  <c r="M289" i="31"/>
  <c r="K292" i="31"/>
  <c r="Q291" i="31"/>
  <c r="I291" i="31"/>
  <c r="O1172" i="31"/>
  <c r="G1172" i="31"/>
  <c r="M1171" i="31"/>
  <c r="K1114" i="31"/>
  <c r="Q1113" i="31"/>
  <c r="I1113" i="31"/>
  <c r="O1112" i="31"/>
  <c r="G1112" i="31"/>
  <c r="M1111" i="31"/>
  <c r="K1110" i="31"/>
  <c r="Q1109" i="31"/>
  <c r="I1109" i="31"/>
  <c r="O1108" i="31"/>
  <c r="G1108" i="31"/>
  <c r="M1107" i="31"/>
  <c r="K1106" i="31"/>
  <c r="Q1105" i="31"/>
  <c r="I1105" i="31"/>
  <c r="O1104" i="31"/>
  <c r="G1104" i="31"/>
  <c r="M1103" i="31"/>
  <c r="K1102" i="31"/>
  <c r="Q1101" i="31"/>
  <c r="I1101" i="31"/>
  <c r="O1100" i="31"/>
  <c r="G1100" i="31"/>
  <c r="M1099" i="31"/>
  <c r="K1098" i="31"/>
  <c r="Q1097" i="31"/>
  <c r="I1097" i="31"/>
  <c r="O1096" i="31"/>
  <c r="G1096" i="31"/>
  <c r="M1095" i="31"/>
  <c r="K1094" i="31"/>
  <c r="Q1093" i="31"/>
  <c r="I1093" i="31"/>
  <c r="O1092" i="31"/>
  <c r="G1092" i="31"/>
  <c r="M1091" i="31"/>
  <c r="K1090" i="31"/>
  <c r="Q1089" i="31"/>
  <c r="I1089" i="31"/>
  <c r="O1088" i="31"/>
  <c r="G1088" i="31"/>
  <c r="M1087" i="31"/>
  <c r="K1086" i="31"/>
  <c r="Q1085" i="31"/>
  <c r="I1085" i="31"/>
  <c r="O1084" i="31"/>
  <c r="G1084" i="31"/>
  <c r="M1083" i="31"/>
  <c r="K1082" i="31"/>
  <c r="Q1081" i="31"/>
  <c r="I1081" i="31"/>
  <c r="O1080" i="31"/>
  <c r="L166" i="31"/>
  <c r="I165" i="31"/>
  <c r="K16" i="31"/>
  <c r="N15" i="31"/>
  <c r="N272" i="31"/>
  <c r="F272" i="31"/>
  <c r="L271" i="31"/>
  <c r="J182" i="31"/>
  <c r="P181" i="31"/>
  <c r="H181" i="31"/>
  <c r="N180" i="31"/>
  <c r="F180" i="31"/>
  <c r="L179" i="31"/>
  <c r="J192" i="31"/>
  <c r="P191" i="31"/>
  <c r="H191" i="31"/>
  <c r="N186" i="31"/>
  <c r="F186" i="31"/>
  <c r="L185" i="31"/>
  <c r="J318" i="31"/>
  <c r="P317" i="31"/>
  <c r="H317" i="31"/>
  <c r="N316" i="31"/>
  <c r="F316" i="31"/>
  <c r="L315" i="31"/>
  <c r="J314" i="31"/>
  <c r="P313" i="31"/>
  <c r="H313" i="31"/>
  <c r="N312" i="31"/>
  <c r="F312" i="31"/>
  <c r="L311" i="31"/>
  <c r="J310" i="31"/>
  <c r="P309" i="31"/>
  <c r="H309" i="31"/>
  <c r="N308" i="31"/>
  <c r="F308" i="31"/>
  <c r="L307" i="31"/>
  <c r="J306" i="31"/>
  <c r="P305" i="31"/>
  <c r="H305" i="31"/>
  <c r="N304" i="31"/>
  <c r="F304" i="31"/>
  <c r="L303" i="31"/>
  <c r="J302" i="31"/>
  <c r="P301" i="31"/>
  <c r="H301" i="31"/>
  <c r="N300" i="31"/>
  <c r="F300" i="31"/>
  <c r="L299" i="31"/>
  <c r="J298" i="31"/>
  <c r="P297" i="31"/>
  <c r="H297" i="31"/>
  <c r="N296" i="31"/>
  <c r="F296" i="31"/>
  <c r="L295" i="31"/>
  <c r="J294" i="31"/>
  <c r="P293" i="31"/>
  <c r="H293" i="31"/>
  <c r="N290" i="31"/>
  <c r="F290" i="31"/>
  <c r="L289" i="31"/>
  <c r="J292" i="31"/>
  <c r="P291" i="31"/>
  <c r="H291" i="31"/>
  <c r="N1172" i="31"/>
  <c r="F1172" i="31"/>
  <c r="L1171" i="31"/>
  <c r="J1114" i="31"/>
  <c r="P1113" i="31"/>
  <c r="H1113" i="31"/>
  <c r="N1112" i="31"/>
  <c r="F1112" i="31"/>
  <c r="L1111" i="31"/>
  <c r="J1110" i="31"/>
  <c r="P1109" i="31"/>
  <c r="H1109" i="31"/>
  <c r="N1108" i="31"/>
  <c r="F1108" i="31"/>
  <c r="L1107" i="31"/>
  <c r="J1106" i="31"/>
  <c r="P1105" i="31"/>
  <c r="H1105" i="31"/>
  <c r="N1104" i="31"/>
  <c r="F1104" i="31"/>
  <c r="L1103" i="31"/>
  <c r="J1102" i="31"/>
  <c r="P1101" i="31"/>
  <c r="H1101" i="31"/>
  <c r="N1100" i="31"/>
  <c r="F1100" i="31"/>
  <c r="L1099" i="31"/>
  <c r="J1098" i="31"/>
  <c r="P1097" i="31"/>
  <c r="H1097" i="31"/>
  <c r="N1096" i="31"/>
  <c r="F1096" i="31"/>
  <c r="L1095" i="31"/>
  <c r="J1094" i="31"/>
  <c r="P1093" i="31"/>
  <c r="H1093" i="31"/>
  <c r="N1092" i="31"/>
  <c r="F1092" i="31"/>
  <c r="L1091" i="31"/>
  <c r="J1090" i="31"/>
  <c r="P1089" i="31"/>
  <c r="H1089" i="31"/>
  <c r="N1088" i="31"/>
  <c r="F1088" i="31"/>
  <c r="L1087" i="31"/>
  <c r="J1086" i="31"/>
  <c r="P1085" i="31"/>
  <c r="H1085" i="31"/>
  <c r="N1084" i="31"/>
  <c r="F1084" i="31"/>
  <c r="L1083" i="31"/>
  <c r="J1082" i="31"/>
  <c r="P1081" i="31"/>
  <c r="H1081" i="31"/>
  <c r="N1080" i="31"/>
  <c r="F1080" i="31"/>
  <c r="L1079" i="31"/>
  <c r="J1078" i="31"/>
  <c r="K166" i="31"/>
  <c r="H165" i="31"/>
  <c r="H16" i="31"/>
  <c r="M15" i="31"/>
  <c r="M272" i="31"/>
  <c r="K271" i="31"/>
  <c r="Q182" i="31"/>
  <c r="I182" i="31"/>
  <c r="O181" i="31"/>
  <c r="G181" i="31"/>
  <c r="M180" i="31"/>
  <c r="K179" i="31"/>
  <c r="Q192" i="31"/>
  <c r="I192" i="31"/>
  <c r="O191" i="31"/>
  <c r="G191" i="31"/>
  <c r="M186" i="31"/>
  <c r="K185" i="31"/>
  <c r="Q318" i="31"/>
  <c r="I318" i="31"/>
  <c r="O317" i="31"/>
  <c r="G317" i="31"/>
  <c r="M316" i="31"/>
  <c r="K315" i="31"/>
  <c r="Q314" i="31"/>
  <c r="I314" i="31"/>
  <c r="O313" i="31"/>
  <c r="G313" i="31"/>
  <c r="M312" i="31"/>
  <c r="K311" i="31"/>
  <c r="Q310" i="31"/>
  <c r="I310" i="31"/>
  <c r="O309" i="31"/>
  <c r="G309" i="31"/>
  <c r="M308" i="31"/>
  <c r="K307" i="31"/>
  <c r="Q306" i="31"/>
  <c r="I306" i="31"/>
  <c r="O305" i="31"/>
  <c r="G305" i="31"/>
  <c r="M304" i="31"/>
  <c r="K303" i="31"/>
  <c r="Q302" i="31"/>
  <c r="I302" i="31"/>
  <c r="O301" i="31"/>
  <c r="G301" i="31"/>
  <c r="M300" i="31"/>
  <c r="K299" i="31"/>
  <c r="Q298" i="31"/>
  <c r="I298" i="31"/>
  <c r="O297" i="31"/>
  <c r="G297" i="31"/>
  <c r="M296" i="31"/>
  <c r="K295" i="31"/>
  <c r="Q294" i="31"/>
  <c r="I294" i="31"/>
  <c r="O293" i="31"/>
  <c r="G293" i="31"/>
  <c r="M290" i="31"/>
  <c r="K289" i="31"/>
  <c r="Q292" i="31"/>
  <c r="I292" i="31"/>
  <c r="O291" i="31"/>
  <c r="G291" i="31"/>
  <c r="M1172" i="31"/>
  <c r="K1171" i="31"/>
  <c r="Q1114" i="31"/>
  <c r="I1114" i="31"/>
  <c r="O1113" i="31"/>
  <c r="G1113" i="31"/>
  <c r="M1112" i="31"/>
  <c r="K1111" i="31"/>
  <c r="Q1110" i="31"/>
  <c r="I1110" i="31"/>
  <c r="O1109" i="31"/>
  <c r="G1109" i="31"/>
  <c r="M1108" i="31"/>
  <c r="K1107" i="31"/>
  <c r="Q1106" i="31"/>
  <c r="I1106" i="31"/>
  <c r="O1105" i="31"/>
  <c r="G1105" i="31"/>
  <c r="M1104" i="31"/>
  <c r="K1103" i="31"/>
  <c r="Q1102" i="31"/>
  <c r="I1102" i="31"/>
  <c r="O1101" i="31"/>
  <c r="G1101" i="31"/>
  <c r="M1100" i="31"/>
  <c r="K1099" i="31"/>
  <c r="Q1098" i="31"/>
  <c r="I1098" i="31"/>
  <c r="O1097" i="31"/>
  <c r="G1097" i="31"/>
  <c r="M1096" i="31"/>
  <c r="K1095" i="31"/>
  <c r="Q1094" i="31"/>
  <c r="I1094" i="31"/>
  <c r="O1093" i="31"/>
  <c r="G1093" i="31"/>
  <c r="M1092" i="31"/>
  <c r="K1091" i="31"/>
  <c r="Q1090" i="31"/>
  <c r="I1090" i="31"/>
  <c r="O1089" i="31"/>
  <c r="G1089" i="31"/>
  <c r="M1088" i="31"/>
  <c r="K1087" i="31"/>
  <c r="Q1086" i="31"/>
  <c r="I1086" i="31"/>
  <c r="O1085" i="31"/>
  <c r="G1085" i="31"/>
  <c r="M1084" i="31"/>
  <c r="K1083" i="31"/>
  <c r="Q1082" i="31"/>
  <c r="I1082" i="31"/>
  <c r="O1081" i="31"/>
  <c r="G1081" i="31"/>
  <c r="M1080" i="31"/>
  <c r="K1079" i="31"/>
  <c r="Q1078" i="31"/>
  <c r="I1078" i="31"/>
  <c r="O1077" i="31"/>
  <c r="G1077" i="31"/>
  <c r="M1076" i="31"/>
  <c r="K1075" i="31"/>
  <c r="Q1074" i="31"/>
  <c r="I1074" i="31"/>
  <c r="J166" i="31"/>
  <c r="F165" i="31"/>
  <c r="G16" i="31"/>
  <c r="L15" i="31"/>
  <c r="L272" i="31"/>
  <c r="J271" i="31"/>
  <c r="P182" i="31"/>
  <c r="H182" i="31"/>
  <c r="N181" i="31"/>
  <c r="F181" i="31"/>
  <c r="L180" i="31"/>
  <c r="J179" i="31"/>
  <c r="P192" i="31"/>
  <c r="H192" i="31"/>
  <c r="N191" i="31"/>
  <c r="F191" i="31"/>
  <c r="L186" i="31"/>
  <c r="J185" i="31"/>
  <c r="P318" i="31"/>
  <c r="H318" i="31"/>
  <c r="N317" i="31"/>
  <c r="F317" i="31"/>
  <c r="L316" i="31"/>
  <c r="J315" i="31"/>
  <c r="P314" i="31"/>
  <c r="H314" i="31"/>
  <c r="N313" i="31"/>
  <c r="F313" i="31"/>
  <c r="L312" i="31"/>
  <c r="J311" i="31"/>
  <c r="P310" i="31"/>
  <c r="H310" i="31"/>
  <c r="N309" i="31"/>
  <c r="F309" i="31"/>
  <c r="L308" i="31"/>
  <c r="J307" i="31"/>
  <c r="P306" i="31"/>
  <c r="H306" i="31"/>
  <c r="N305" i="31"/>
  <c r="F305" i="31"/>
  <c r="L304" i="31"/>
  <c r="J303" i="31"/>
  <c r="P302" i="31"/>
  <c r="H302" i="31"/>
  <c r="N301" i="31"/>
  <c r="F301" i="31"/>
  <c r="L300" i="31"/>
  <c r="J299" i="31"/>
  <c r="P298" i="31"/>
  <c r="H298" i="31"/>
  <c r="N297" i="31"/>
  <c r="F297" i="31"/>
  <c r="L296" i="31"/>
  <c r="J295" i="31"/>
  <c r="P294" i="31"/>
  <c r="H294" i="31"/>
  <c r="N293" i="31"/>
  <c r="F293" i="31"/>
  <c r="L290" i="31"/>
  <c r="J289" i="31"/>
  <c r="P292" i="31"/>
  <c r="H292" i="31"/>
  <c r="N291" i="31"/>
  <c r="F291" i="31"/>
  <c r="L1172" i="31"/>
  <c r="J1171" i="31"/>
  <c r="P1114" i="31"/>
  <c r="H1114" i="31"/>
  <c r="N1113" i="31"/>
  <c r="F1113" i="31"/>
  <c r="L1112" i="31"/>
  <c r="J1111" i="31"/>
  <c r="P1110" i="31"/>
  <c r="H1110" i="31"/>
  <c r="N1109" i="31"/>
  <c r="F1109" i="31"/>
  <c r="L1108" i="31"/>
  <c r="J1107" i="31"/>
  <c r="P1106" i="31"/>
  <c r="H1106" i="31"/>
  <c r="N1105" i="31"/>
  <c r="F1105" i="31"/>
  <c r="L1104" i="31"/>
  <c r="J1103" i="31"/>
  <c r="P1102" i="31"/>
  <c r="H1102" i="31"/>
  <c r="N1101" i="31"/>
  <c r="F1101" i="31"/>
  <c r="L1100" i="31"/>
  <c r="J1099" i="31"/>
  <c r="P1098" i="31"/>
  <c r="H1098" i="31"/>
  <c r="N1097" i="31"/>
  <c r="F1097" i="31"/>
  <c r="L1096" i="31"/>
  <c r="J1095" i="31"/>
  <c r="P1094" i="31"/>
  <c r="H1094" i="31"/>
  <c r="N1093" i="31"/>
  <c r="F1093" i="31"/>
  <c r="L1092" i="31"/>
  <c r="J1091" i="31"/>
  <c r="P1090" i="31"/>
  <c r="H1090" i="31"/>
  <c r="N1089" i="31"/>
  <c r="F1089" i="31"/>
  <c r="L1088" i="31"/>
  <c r="J1087" i="31"/>
  <c r="P1086" i="31"/>
  <c r="H1086" i="31"/>
  <c r="N1085" i="31"/>
  <c r="F1085" i="31"/>
  <c r="L1084" i="31"/>
  <c r="J1083" i="31"/>
  <c r="P1082" i="31"/>
  <c r="H1082" i="31"/>
  <c r="N1081" i="31"/>
  <c r="F1081" i="31"/>
  <c r="L1080" i="31"/>
  <c r="J1079" i="31"/>
  <c r="P1078" i="31"/>
  <c r="H1078" i="31"/>
  <c r="N1077" i="31"/>
  <c r="F1077" i="31"/>
  <c r="F16" i="31"/>
  <c r="K15" i="31"/>
  <c r="K272" i="31"/>
  <c r="Q271" i="31"/>
  <c r="I271" i="31"/>
  <c r="O182" i="31"/>
  <c r="G182" i="31"/>
  <c r="M181" i="31"/>
  <c r="K180" i="31"/>
  <c r="Q179" i="31"/>
  <c r="I179" i="31"/>
  <c r="O192" i="31"/>
  <c r="G192" i="31"/>
  <c r="M191" i="31"/>
  <c r="K186" i="31"/>
  <c r="Q185" i="31"/>
  <c r="I185" i="31"/>
  <c r="O318" i="31"/>
  <c r="G318" i="31"/>
  <c r="M317" i="31"/>
  <c r="K316" i="31"/>
  <c r="Q315" i="31"/>
  <c r="I315" i="31"/>
  <c r="O314" i="31"/>
  <c r="G314" i="31"/>
  <c r="M313" i="31"/>
  <c r="K312" i="31"/>
  <c r="Q311" i="31"/>
  <c r="I311" i="31"/>
  <c r="O310" i="31"/>
  <c r="G310" i="31"/>
  <c r="M309" i="31"/>
  <c r="K308" i="31"/>
  <c r="Q307" i="31"/>
  <c r="I307" i="31"/>
  <c r="O306" i="31"/>
  <c r="G306" i="31"/>
  <c r="M305" i="31"/>
  <c r="K304" i="31"/>
  <c r="Q303" i="31"/>
  <c r="I303" i="31"/>
  <c r="O302" i="31"/>
  <c r="G302" i="31"/>
  <c r="M301" i="31"/>
  <c r="K300" i="31"/>
  <c r="Q299" i="31"/>
  <c r="I299" i="31"/>
  <c r="O298" i="31"/>
  <c r="G298" i="31"/>
  <c r="M297" i="31"/>
  <c r="K296" i="31"/>
  <c r="Q295" i="31"/>
  <c r="I295" i="31"/>
  <c r="O294" i="31"/>
  <c r="G294" i="31"/>
  <c r="M293" i="31"/>
  <c r="K290" i="31"/>
  <c r="Q289" i="31"/>
  <c r="I289" i="31"/>
  <c r="O292" i="31"/>
  <c r="G292" i="31"/>
  <c r="M291" i="31"/>
  <c r="K1172" i="31"/>
  <c r="Q1171" i="31"/>
  <c r="I1171" i="31"/>
  <c r="O1114" i="31"/>
  <c r="G1114" i="31"/>
  <c r="M1113" i="31"/>
  <c r="K1112" i="31"/>
  <c r="Q1111" i="31"/>
  <c r="I1111" i="31"/>
  <c r="O1110" i="31"/>
  <c r="G1110" i="31"/>
  <c r="M1109" i="31"/>
  <c r="K1108" i="31"/>
  <c r="Q1107" i="31"/>
  <c r="I1107" i="31"/>
  <c r="O1106" i="31"/>
  <c r="G1106" i="31"/>
  <c r="M1105" i="31"/>
  <c r="K1104" i="31"/>
  <c r="Q1103" i="31"/>
  <c r="I1103" i="31"/>
  <c r="O1102" i="31"/>
  <c r="G1102" i="31"/>
  <c r="M1101" i="31"/>
  <c r="K1100" i="31"/>
  <c r="Q1099" i="31"/>
  <c r="I1099" i="31"/>
  <c r="O1098" i="31"/>
  <c r="G1098" i="31"/>
  <c r="M1097" i="31"/>
  <c r="K1096" i="31"/>
  <c r="Q1095" i="31"/>
  <c r="I1095" i="31"/>
  <c r="O1094" i="31"/>
  <c r="G1094" i="31"/>
  <c r="M1093" i="31"/>
  <c r="K1092" i="31"/>
  <c r="Q1091" i="31"/>
  <c r="I1091" i="31"/>
  <c r="O1090" i="31"/>
  <c r="G1090" i="31"/>
  <c r="M1089" i="31"/>
  <c r="K1088" i="31"/>
  <c r="Q1087" i="31"/>
  <c r="I1087" i="31"/>
  <c r="O1086" i="31"/>
  <c r="G1086" i="31"/>
  <c r="M1085" i="31"/>
  <c r="K1084" i="31"/>
  <c r="Q1083" i="31"/>
  <c r="I1083" i="31"/>
  <c r="O1082" i="31"/>
  <c r="G1082" i="31"/>
  <c r="M1081" i="31"/>
  <c r="K1080" i="31"/>
  <c r="Q1079" i="31"/>
  <c r="I1079" i="31"/>
  <c r="O1078" i="31"/>
  <c r="G1078" i="31"/>
  <c r="M1077" i="31"/>
  <c r="K1076" i="31"/>
  <c r="Q1075" i="31"/>
  <c r="I1075" i="31"/>
  <c r="O1074" i="31"/>
  <c r="G1074" i="31"/>
  <c r="M1073" i="31"/>
  <c r="K1072" i="31"/>
  <c r="Q1071" i="31"/>
  <c r="I1071" i="31"/>
  <c r="O1070" i="31"/>
  <c r="G1070" i="31"/>
  <c r="P1079" i="31"/>
  <c r="K1078" i="31"/>
  <c r="J1077" i="31"/>
  <c r="L1076" i="31"/>
  <c r="O1075" i="31"/>
  <c r="H1074" i="31"/>
  <c r="L1073" i="31"/>
  <c r="Q1072" i="31"/>
  <c r="H1072" i="31"/>
  <c r="M1071" i="31"/>
  <c r="I1070" i="31"/>
  <c r="N1069" i="31"/>
  <c r="F1069" i="31"/>
  <c r="L1068" i="31"/>
  <c r="J1067" i="31"/>
  <c r="P1066" i="31"/>
  <c r="H1066" i="31"/>
  <c r="N1065" i="31"/>
  <c r="F1065" i="31"/>
  <c r="L1064" i="31"/>
  <c r="J1063" i="31"/>
  <c r="P1062" i="31"/>
  <c r="H1062" i="31"/>
  <c r="N1061" i="31"/>
  <c r="F1061" i="31"/>
  <c r="L1060" i="31"/>
  <c r="J1059" i="31"/>
  <c r="P1058" i="31"/>
  <c r="H1058" i="31"/>
  <c r="N1057" i="31"/>
  <c r="F1057" i="31"/>
  <c r="L1056" i="31"/>
  <c r="J1055" i="31"/>
  <c r="P1054" i="31"/>
  <c r="H1054" i="31"/>
  <c r="N1053" i="31"/>
  <c r="F1053" i="31"/>
  <c r="L1052" i="31"/>
  <c r="J1051" i="31"/>
  <c r="P1050" i="31"/>
  <c r="H1050" i="31"/>
  <c r="N1049" i="31"/>
  <c r="F1049" i="31"/>
  <c r="L1048" i="31"/>
  <c r="J1047" i="31"/>
  <c r="P1046" i="31"/>
  <c r="H1046" i="31"/>
  <c r="N1045" i="31"/>
  <c r="F1045" i="31"/>
  <c r="L1044" i="31"/>
  <c r="J1043" i="31"/>
  <c r="P1042" i="31"/>
  <c r="H1042" i="31"/>
  <c r="N1041" i="31"/>
  <c r="F1041" i="31"/>
  <c r="L1040" i="31"/>
  <c r="J1039" i="31"/>
  <c r="P1038" i="31"/>
  <c r="H1038" i="31"/>
  <c r="N1037" i="31"/>
  <c r="F1037" i="31"/>
  <c r="L1036" i="31"/>
  <c r="J1035" i="31"/>
  <c r="P1034" i="31"/>
  <c r="H1034" i="31"/>
  <c r="N1033" i="31"/>
  <c r="F1033" i="31"/>
  <c r="L1032" i="31"/>
  <c r="J1031" i="31"/>
  <c r="P1030" i="31"/>
  <c r="H1030" i="31"/>
  <c r="N1029" i="31"/>
  <c r="F1029" i="31"/>
  <c r="L1028" i="31"/>
  <c r="J1027" i="31"/>
  <c r="P1026" i="31"/>
  <c r="H1026" i="31"/>
  <c r="N1025" i="31"/>
  <c r="F1025" i="31"/>
  <c r="L1024" i="31"/>
  <c r="J1023" i="31"/>
  <c r="P1022" i="31"/>
  <c r="H1022" i="31"/>
  <c r="N1021" i="31"/>
  <c r="F1021" i="31"/>
  <c r="L1020" i="31"/>
  <c r="J1019" i="31"/>
  <c r="P1018" i="31"/>
  <c r="H1018" i="31"/>
  <c r="N1017" i="31"/>
  <c r="F1017" i="31"/>
  <c r="L1016" i="31"/>
  <c r="J1015" i="31"/>
  <c r="P1014" i="31"/>
  <c r="H1014" i="31"/>
  <c r="N1013" i="31"/>
  <c r="F1013" i="31"/>
  <c r="L1012" i="31"/>
  <c r="J1011" i="31"/>
  <c r="P1010" i="31"/>
  <c r="H1010" i="31"/>
  <c r="N1009" i="31"/>
  <c r="F1009" i="31"/>
  <c r="L1008" i="31"/>
  <c r="J1007" i="31"/>
  <c r="P1006" i="31"/>
  <c r="H1006" i="31"/>
  <c r="N1005" i="31"/>
  <c r="F1005" i="31"/>
  <c r="L1004" i="31"/>
  <c r="J1003" i="31"/>
  <c r="P1002" i="31"/>
  <c r="H1002" i="31"/>
  <c r="N1001" i="31"/>
  <c r="F1001" i="31"/>
  <c r="L1000" i="31"/>
  <c r="J999" i="31"/>
  <c r="P998" i="31"/>
  <c r="H998" i="31"/>
  <c r="N997" i="31"/>
  <c r="F997" i="31"/>
  <c r="L996" i="31"/>
  <c r="J995" i="31"/>
  <c r="P994" i="31"/>
  <c r="H994" i="31"/>
  <c r="N993" i="31"/>
  <c r="F993" i="31"/>
  <c r="L992" i="31"/>
  <c r="N1079" i="31"/>
  <c r="F1078" i="31"/>
  <c r="I1077" i="31"/>
  <c r="J1076" i="31"/>
  <c r="N1075" i="31"/>
  <c r="F1074" i="31"/>
  <c r="K1073" i="31"/>
  <c r="P1072" i="31"/>
  <c r="G1072" i="31"/>
  <c r="L1071" i="31"/>
  <c r="Q1070" i="31"/>
  <c r="H1070" i="31"/>
  <c r="M1069" i="31"/>
  <c r="K1068" i="31"/>
  <c r="Q1067" i="31"/>
  <c r="I1067" i="31"/>
  <c r="O1066" i="31"/>
  <c r="G1066" i="31"/>
  <c r="M1065" i="31"/>
  <c r="K1064" i="31"/>
  <c r="Q1063" i="31"/>
  <c r="I1063" i="31"/>
  <c r="O1062" i="31"/>
  <c r="G1062" i="31"/>
  <c r="M1061" i="31"/>
  <c r="K1060" i="31"/>
  <c r="Q1059" i="31"/>
  <c r="I1059" i="31"/>
  <c r="O1058" i="31"/>
  <c r="G1058" i="31"/>
  <c r="M1057" i="31"/>
  <c r="K1056" i="31"/>
  <c r="Q1055" i="31"/>
  <c r="I1055" i="31"/>
  <c r="O1054" i="31"/>
  <c r="G1054" i="31"/>
  <c r="M1053" i="31"/>
  <c r="K1052" i="31"/>
  <c r="Q1051" i="31"/>
  <c r="I1051" i="31"/>
  <c r="O1050" i="31"/>
  <c r="G1050" i="31"/>
  <c r="M1049" i="31"/>
  <c r="K1048" i="31"/>
  <c r="Q1047" i="31"/>
  <c r="I1047" i="31"/>
  <c r="O1046" i="31"/>
  <c r="G1046" i="31"/>
  <c r="M1045" i="31"/>
  <c r="K1044" i="31"/>
  <c r="Q1043" i="31"/>
  <c r="I1043" i="31"/>
  <c r="O1042" i="31"/>
  <c r="G1042" i="31"/>
  <c r="M1041" i="31"/>
  <c r="K1040" i="31"/>
  <c r="Q1039" i="31"/>
  <c r="I1039" i="31"/>
  <c r="O1038" i="31"/>
  <c r="G1038" i="31"/>
  <c r="M1037" i="31"/>
  <c r="K1036" i="31"/>
  <c r="Q1035" i="31"/>
  <c r="I1035" i="31"/>
  <c r="O1034" i="31"/>
  <c r="G1034" i="31"/>
  <c r="M1033" i="31"/>
  <c r="K1032" i="31"/>
  <c r="Q1031" i="31"/>
  <c r="I1031" i="31"/>
  <c r="O1030" i="31"/>
  <c r="G1030" i="31"/>
  <c r="M1029" i="31"/>
  <c r="K1028" i="31"/>
  <c r="Q1027" i="31"/>
  <c r="I1027" i="31"/>
  <c r="O1026" i="31"/>
  <c r="G1026" i="31"/>
  <c r="M1025" i="31"/>
  <c r="K1024" i="31"/>
  <c r="Q1023" i="31"/>
  <c r="I1023" i="31"/>
  <c r="O1022" i="31"/>
  <c r="G1022" i="31"/>
  <c r="M1021" i="31"/>
  <c r="K1020" i="31"/>
  <c r="Q1019" i="31"/>
  <c r="I1019" i="31"/>
  <c r="O1018" i="31"/>
  <c r="G1018" i="31"/>
  <c r="M1017" i="31"/>
  <c r="K1016" i="31"/>
  <c r="Q1015" i="31"/>
  <c r="I1015" i="31"/>
  <c r="O1014" i="31"/>
  <c r="G1014" i="31"/>
  <c r="M1013" i="31"/>
  <c r="K1012" i="31"/>
  <c r="Q1011" i="31"/>
  <c r="I1011" i="31"/>
  <c r="O1010" i="31"/>
  <c r="G1010" i="31"/>
  <c r="M1009" i="31"/>
  <c r="K1008" i="31"/>
  <c r="Q1007" i="31"/>
  <c r="I1007" i="31"/>
  <c r="O1006" i="31"/>
  <c r="G1006" i="31"/>
  <c r="M1005" i="31"/>
  <c r="K1004" i="31"/>
  <c r="Q1003" i="31"/>
  <c r="I1003" i="31"/>
  <c r="O1002" i="31"/>
  <c r="G1002" i="31"/>
  <c r="M1001" i="31"/>
  <c r="K1000" i="31"/>
  <c r="Q999" i="31"/>
  <c r="I999" i="31"/>
  <c r="O998" i="31"/>
  <c r="G998" i="31"/>
  <c r="M997" i="31"/>
  <c r="K996" i="31"/>
  <c r="Q995" i="31"/>
  <c r="I995" i="31"/>
  <c r="O994" i="31"/>
  <c r="G994" i="31"/>
  <c r="M993" i="31"/>
  <c r="M1079" i="31"/>
  <c r="H1077" i="31"/>
  <c r="I1076" i="31"/>
  <c r="M1075" i="31"/>
  <c r="P1074" i="31"/>
  <c r="J1073" i="31"/>
  <c r="O1072" i="31"/>
  <c r="F1072" i="31"/>
  <c r="K1071" i="31"/>
  <c r="P1070" i="31"/>
  <c r="F1070" i="31"/>
  <c r="L1069" i="31"/>
  <c r="J1068" i="31"/>
  <c r="P1067" i="31"/>
  <c r="H1067" i="31"/>
  <c r="N1066" i="31"/>
  <c r="F1066" i="31"/>
  <c r="L1065" i="31"/>
  <c r="J1064" i="31"/>
  <c r="P1063" i="31"/>
  <c r="H1063" i="31"/>
  <c r="N1062" i="31"/>
  <c r="F1062" i="31"/>
  <c r="L1061" i="31"/>
  <c r="J1060" i="31"/>
  <c r="P1059" i="31"/>
  <c r="H1059" i="31"/>
  <c r="N1058" i="31"/>
  <c r="F1058" i="31"/>
  <c r="L1057" i="31"/>
  <c r="J1056" i="31"/>
  <c r="P1055" i="31"/>
  <c r="H1055" i="31"/>
  <c r="N1054" i="31"/>
  <c r="F1054" i="31"/>
  <c r="L1053" i="31"/>
  <c r="J1052" i="31"/>
  <c r="P1051" i="31"/>
  <c r="H1051" i="31"/>
  <c r="N1050" i="31"/>
  <c r="F1050" i="31"/>
  <c r="L1049" i="31"/>
  <c r="J1048" i="31"/>
  <c r="P1047" i="31"/>
  <c r="H1047" i="31"/>
  <c r="N1046" i="31"/>
  <c r="F1046" i="31"/>
  <c r="L1045" i="31"/>
  <c r="J1044" i="31"/>
  <c r="P1043" i="31"/>
  <c r="H1043" i="31"/>
  <c r="N1042" i="31"/>
  <c r="F1042" i="31"/>
  <c r="L1041" i="31"/>
  <c r="J1040" i="31"/>
  <c r="P1039" i="31"/>
  <c r="H1039" i="31"/>
  <c r="N1038" i="31"/>
  <c r="F1038" i="31"/>
  <c r="L1037" i="31"/>
  <c r="J1036" i="31"/>
  <c r="P1035" i="31"/>
  <c r="H1035" i="31"/>
  <c r="N1034" i="31"/>
  <c r="F1034" i="31"/>
  <c r="L1033" i="31"/>
  <c r="J1032" i="31"/>
  <c r="P1031" i="31"/>
  <c r="H1031" i="31"/>
  <c r="N1030" i="31"/>
  <c r="F1030" i="31"/>
  <c r="L1029" i="31"/>
  <c r="J1028" i="31"/>
  <c r="P1027" i="31"/>
  <c r="H1027" i="31"/>
  <c r="N1026" i="31"/>
  <c r="F1026" i="31"/>
  <c r="L1025" i="31"/>
  <c r="J1024" i="31"/>
  <c r="P1023" i="31"/>
  <c r="H1023" i="31"/>
  <c r="N1022" i="31"/>
  <c r="F1022" i="31"/>
  <c r="L1021" i="31"/>
  <c r="J1020" i="31"/>
  <c r="P1019" i="31"/>
  <c r="H1019" i="31"/>
  <c r="N1018" i="31"/>
  <c r="F1018" i="31"/>
  <c r="L1017" i="31"/>
  <c r="J1016" i="31"/>
  <c r="P1015" i="31"/>
  <c r="H1015" i="31"/>
  <c r="N1014" i="31"/>
  <c r="F1014" i="31"/>
  <c r="L1013" i="31"/>
  <c r="J1012" i="31"/>
  <c r="P1011" i="31"/>
  <c r="H1011" i="31"/>
  <c r="N1010" i="31"/>
  <c r="F1010" i="31"/>
  <c r="L1009" i="31"/>
  <c r="J1008" i="31"/>
  <c r="P1007" i="31"/>
  <c r="H1007" i="31"/>
  <c r="N1006" i="31"/>
  <c r="F1006" i="31"/>
  <c r="L1005" i="31"/>
  <c r="J1004" i="31"/>
  <c r="P1003" i="31"/>
  <c r="H1003" i="31"/>
  <c r="N1002" i="31"/>
  <c r="F1002" i="31"/>
  <c r="L1001" i="31"/>
  <c r="J1000" i="31"/>
  <c r="P999" i="31"/>
  <c r="H999" i="31"/>
  <c r="N998" i="31"/>
  <c r="F998" i="31"/>
  <c r="L997" i="31"/>
  <c r="J996" i="31"/>
  <c r="P995" i="31"/>
  <c r="H995" i="31"/>
  <c r="N994" i="31"/>
  <c r="F994" i="31"/>
  <c r="F1082" i="31"/>
  <c r="F1079" i="31"/>
  <c r="Q1077" i="31"/>
  <c r="Q1076" i="31"/>
  <c r="G1076" i="31"/>
  <c r="J1075" i="31"/>
  <c r="M1074" i="31"/>
  <c r="Q1073" i="31"/>
  <c r="H1073" i="31"/>
  <c r="M1072" i="31"/>
  <c r="H1071" i="31"/>
  <c r="M1070" i="31"/>
  <c r="J1069" i="31"/>
  <c r="P1068" i="31"/>
  <c r="H1068" i="31"/>
  <c r="N1067" i="31"/>
  <c r="F1067" i="31"/>
  <c r="L1066" i="31"/>
  <c r="J1065" i="31"/>
  <c r="P1064" i="31"/>
  <c r="H1064" i="31"/>
  <c r="N1063" i="31"/>
  <c r="F1063" i="31"/>
  <c r="L1062" i="31"/>
  <c r="J1061" i="31"/>
  <c r="P1060" i="31"/>
  <c r="H1060" i="31"/>
  <c r="N1059" i="31"/>
  <c r="F1059" i="31"/>
  <c r="L1058" i="31"/>
  <c r="J1057" i="31"/>
  <c r="P1056" i="31"/>
  <c r="H1056" i="31"/>
  <c r="N1055" i="31"/>
  <c r="F1055" i="31"/>
  <c r="L1054" i="31"/>
  <c r="J1053" i="31"/>
  <c r="P1052" i="31"/>
  <c r="H1052" i="31"/>
  <c r="N1051" i="31"/>
  <c r="F1051" i="31"/>
  <c r="L1050" i="31"/>
  <c r="J1049" i="31"/>
  <c r="P1048" i="31"/>
  <c r="H1048" i="31"/>
  <c r="N1047" i="31"/>
  <c r="F1047" i="31"/>
  <c r="L1046" i="31"/>
  <c r="J1045" i="31"/>
  <c r="P1044" i="31"/>
  <c r="H1044" i="31"/>
  <c r="N1043" i="31"/>
  <c r="F1043" i="31"/>
  <c r="L1042" i="31"/>
  <c r="J1041" i="31"/>
  <c r="P1040" i="31"/>
  <c r="H1040" i="31"/>
  <c r="N1039" i="31"/>
  <c r="F1039" i="31"/>
  <c r="L1038" i="31"/>
  <c r="J1037" i="31"/>
  <c r="P1036" i="31"/>
  <c r="H1036" i="31"/>
  <c r="N1035" i="31"/>
  <c r="F1035" i="31"/>
  <c r="L1034" i="31"/>
  <c r="J1033" i="31"/>
  <c r="P1032" i="31"/>
  <c r="H1032" i="31"/>
  <c r="N1031" i="31"/>
  <c r="F1031" i="31"/>
  <c r="L1030" i="31"/>
  <c r="J1029" i="31"/>
  <c r="P1028" i="31"/>
  <c r="H1028" i="31"/>
  <c r="N1027" i="31"/>
  <c r="F1027" i="31"/>
  <c r="L1026" i="31"/>
  <c r="J1025" i="31"/>
  <c r="P1024" i="31"/>
  <c r="H1024" i="31"/>
  <c r="N1023" i="31"/>
  <c r="F1023" i="31"/>
  <c r="L1022" i="31"/>
  <c r="J1021" i="31"/>
  <c r="P1020" i="31"/>
  <c r="H1020" i="31"/>
  <c r="N1019" i="31"/>
  <c r="F1019" i="31"/>
  <c r="L1018" i="31"/>
  <c r="J1017" i="31"/>
  <c r="P1016" i="31"/>
  <c r="H1016" i="31"/>
  <c r="N1015" i="31"/>
  <c r="F1015" i="31"/>
  <c r="L1014" i="31"/>
  <c r="J1013" i="31"/>
  <c r="P1012" i="31"/>
  <c r="H1012" i="31"/>
  <c r="N1011" i="31"/>
  <c r="F1011" i="31"/>
  <c r="L1010" i="31"/>
  <c r="J1009" i="31"/>
  <c r="P1008" i="31"/>
  <c r="H1008" i="31"/>
  <c r="N1007" i="31"/>
  <c r="F1007" i="31"/>
  <c r="L1006" i="31"/>
  <c r="J1005" i="31"/>
  <c r="P1004" i="31"/>
  <c r="H1004" i="31"/>
  <c r="N1003" i="31"/>
  <c r="F1003" i="31"/>
  <c r="L1002" i="31"/>
  <c r="J1001" i="31"/>
  <c r="P1000" i="31"/>
  <c r="H1000" i="31"/>
  <c r="N999" i="31"/>
  <c r="F999" i="31"/>
  <c r="L998" i="31"/>
  <c r="J997" i="31"/>
  <c r="P996" i="31"/>
  <c r="H996" i="31"/>
  <c r="N995" i="31"/>
  <c r="F995" i="31"/>
  <c r="L994" i="31"/>
  <c r="J993" i="31"/>
  <c r="P992" i="31"/>
  <c r="H992" i="31"/>
  <c r="L1081" i="31"/>
  <c r="P1077" i="31"/>
  <c r="P1076" i="31"/>
  <c r="F1076" i="31"/>
  <c r="H1075" i="31"/>
  <c r="L1074" i="31"/>
  <c r="P1073" i="31"/>
  <c r="G1073" i="31"/>
  <c r="L1072" i="31"/>
  <c r="P1071" i="31"/>
  <c r="G1071" i="31"/>
  <c r="L1070" i="31"/>
  <c r="Q1069" i="31"/>
  <c r="I1069" i="31"/>
  <c r="O1068" i="31"/>
  <c r="G1068" i="31"/>
  <c r="M1067" i="31"/>
  <c r="K1066" i="31"/>
  <c r="Q1065" i="31"/>
  <c r="I1065" i="31"/>
  <c r="O1064" i="31"/>
  <c r="G1064" i="31"/>
  <c r="M1063" i="31"/>
  <c r="K1062" i="31"/>
  <c r="Q1061" i="31"/>
  <c r="I1061" i="31"/>
  <c r="O1060" i="31"/>
  <c r="G1060" i="31"/>
  <c r="M1059" i="31"/>
  <c r="K1058" i="31"/>
  <c r="Q1057" i="31"/>
  <c r="I1057" i="31"/>
  <c r="O1056" i="31"/>
  <c r="G1056" i="31"/>
  <c r="M1055" i="31"/>
  <c r="K1054" i="31"/>
  <c r="Q1053" i="31"/>
  <c r="I1053" i="31"/>
  <c r="O1052" i="31"/>
  <c r="G1052" i="31"/>
  <c r="M1051" i="31"/>
  <c r="K1050" i="31"/>
  <c r="Q1049" i="31"/>
  <c r="I1049" i="31"/>
  <c r="O1048" i="31"/>
  <c r="G1048" i="31"/>
  <c r="M1047" i="31"/>
  <c r="K1046" i="31"/>
  <c r="Q1045" i="31"/>
  <c r="I1045" i="31"/>
  <c r="O1044" i="31"/>
  <c r="G1044" i="31"/>
  <c r="M1043" i="31"/>
  <c r="K1042" i="31"/>
  <c r="Q1041" i="31"/>
  <c r="I1041" i="31"/>
  <c r="O1040" i="31"/>
  <c r="G1040" i="31"/>
  <c r="M1039" i="31"/>
  <c r="K1038" i="31"/>
  <c r="Q1037" i="31"/>
  <c r="I1037" i="31"/>
  <c r="O1036" i="31"/>
  <c r="G1036" i="31"/>
  <c r="M1035" i="31"/>
  <c r="K1034" i="31"/>
  <c r="Q1033" i="31"/>
  <c r="I1033" i="31"/>
  <c r="O1032" i="31"/>
  <c r="G1032" i="31"/>
  <c r="M1031" i="31"/>
  <c r="K1030" i="31"/>
  <c r="Q1029" i="31"/>
  <c r="I1029" i="31"/>
  <c r="O1028" i="31"/>
  <c r="G1028" i="31"/>
  <c r="M1027" i="31"/>
  <c r="K1026" i="31"/>
  <c r="Q1025" i="31"/>
  <c r="I1025" i="31"/>
  <c r="O1024" i="31"/>
  <c r="G1024" i="31"/>
  <c r="M1023" i="31"/>
  <c r="K1022" i="31"/>
  <c r="Q1021" i="31"/>
  <c r="I1021" i="31"/>
  <c r="O1020" i="31"/>
  <c r="G1020" i="31"/>
  <c r="M1019" i="31"/>
  <c r="K1018" i="31"/>
  <c r="Q1017" i="31"/>
  <c r="I1017" i="31"/>
  <c r="O1016" i="31"/>
  <c r="G1016" i="31"/>
  <c r="M1015" i="31"/>
  <c r="K1014" i="31"/>
  <c r="Q1013" i="31"/>
  <c r="I1013" i="31"/>
  <c r="O1012" i="31"/>
  <c r="G1012" i="31"/>
  <c r="M1011" i="31"/>
  <c r="K1010" i="31"/>
  <c r="Q1009" i="31"/>
  <c r="I1009" i="31"/>
  <c r="O1008" i="31"/>
  <c r="G1008" i="31"/>
  <c r="M1007" i="31"/>
  <c r="K1006" i="31"/>
  <c r="Q1005" i="31"/>
  <c r="I1005" i="31"/>
  <c r="O1004" i="31"/>
  <c r="G1004" i="31"/>
  <c r="M1003" i="31"/>
  <c r="K1002" i="31"/>
  <c r="Q1001" i="31"/>
  <c r="I1001" i="31"/>
  <c r="O1000" i="31"/>
  <c r="G1000" i="31"/>
  <c r="M999" i="31"/>
  <c r="K998" i="31"/>
  <c r="Q997" i="31"/>
  <c r="I997" i="31"/>
  <c r="O996" i="31"/>
  <c r="G996" i="31"/>
  <c r="M995" i="31"/>
  <c r="K994" i="31"/>
  <c r="Q993" i="31"/>
  <c r="I993" i="31"/>
  <c r="O992" i="31"/>
  <c r="G992" i="31"/>
  <c r="J1080" i="31"/>
  <c r="N1078" i="31"/>
  <c r="L1077" i="31"/>
  <c r="O1076" i="31"/>
  <c r="G1075" i="31"/>
  <c r="K1074" i="31"/>
  <c r="O1073" i="31"/>
  <c r="F1073" i="31"/>
  <c r="J1072" i="31"/>
  <c r="O1071" i="31"/>
  <c r="F1071" i="31"/>
  <c r="K1070" i="31"/>
  <c r="P1069" i="31"/>
  <c r="H1069" i="31"/>
  <c r="N1068" i="31"/>
  <c r="F1068" i="31"/>
  <c r="L1067" i="31"/>
  <c r="J1066" i="31"/>
  <c r="P1065" i="31"/>
  <c r="H1065" i="31"/>
  <c r="N1064" i="31"/>
  <c r="F1064" i="31"/>
  <c r="L1063" i="31"/>
  <c r="J1062" i="31"/>
  <c r="P1061" i="31"/>
  <c r="H1061" i="31"/>
  <c r="N1060" i="31"/>
  <c r="F1060" i="31"/>
  <c r="L1059" i="31"/>
  <c r="J1058" i="31"/>
  <c r="P1057" i="31"/>
  <c r="H1057" i="31"/>
  <c r="N1056" i="31"/>
  <c r="F1056" i="31"/>
  <c r="L1055" i="31"/>
  <c r="J1054" i="31"/>
  <c r="P1053" i="31"/>
  <c r="H1053" i="31"/>
  <c r="N1052" i="31"/>
  <c r="F1052" i="31"/>
  <c r="L1051" i="31"/>
  <c r="J1050" i="31"/>
  <c r="P1049" i="31"/>
  <c r="H1049" i="31"/>
  <c r="N1048" i="31"/>
  <c r="F1048" i="31"/>
  <c r="L1047" i="31"/>
  <c r="J1046" i="31"/>
  <c r="P1045" i="31"/>
  <c r="H1045" i="31"/>
  <c r="G1080" i="31"/>
  <c r="L1078" i="31"/>
  <c r="K1077" i="31"/>
  <c r="N1076" i="31"/>
  <c r="P1075" i="31"/>
  <c r="F1075" i="31"/>
  <c r="J1074" i="31"/>
  <c r="N1073" i="31"/>
  <c r="I1072" i="31"/>
  <c r="N1071" i="31"/>
  <c r="J1070" i="31"/>
  <c r="O1069" i="31"/>
  <c r="G1069" i="31"/>
  <c r="M1068" i="31"/>
  <c r="K1067" i="31"/>
  <c r="Q1066" i="31"/>
  <c r="I1066" i="31"/>
  <c r="O1065" i="31"/>
  <c r="G1065" i="31"/>
  <c r="M1064" i="31"/>
  <c r="K1063" i="31"/>
  <c r="Q1062" i="31"/>
  <c r="I1062" i="31"/>
  <c r="O1061" i="31"/>
  <c r="G1061" i="31"/>
  <c r="M1060" i="31"/>
  <c r="K1059" i="31"/>
  <c r="Q1058" i="31"/>
  <c r="I1058" i="31"/>
  <c r="O1057" i="31"/>
  <c r="G1057" i="31"/>
  <c r="M1056" i="31"/>
  <c r="K1055" i="31"/>
  <c r="Q1054" i="31"/>
  <c r="I1054" i="31"/>
  <c r="O1053" i="31"/>
  <c r="G1053" i="31"/>
  <c r="M1052" i="31"/>
  <c r="K1051" i="31"/>
  <c r="Q1050" i="31"/>
  <c r="I1050" i="31"/>
  <c r="O1049" i="31"/>
  <c r="G1049" i="31"/>
  <c r="M1048" i="31"/>
  <c r="K1047" i="31"/>
  <c r="Q1046" i="31"/>
  <c r="I1046" i="31"/>
  <c r="O1045" i="31"/>
  <c r="G1045" i="31"/>
  <c r="M1044" i="31"/>
  <c r="K1043" i="31"/>
  <c r="Q1042" i="31"/>
  <c r="I1042" i="31"/>
  <c r="O1041" i="31"/>
  <c r="G1041" i="31"/>
  <c r="M1040" i="31"/>
  <c r="K1039" i="31"/>
  <c r="Q1038" i="31"/>
  <c r="I1038" i="31"/>
  <c r="O1037" i="31"/>
  <c r="G1037" i="31"/>
  <c r="M1036" i="31"/>
  <c r="K1035" i="31"/>
  <c r="Q1034" i="31"/>
  <c r="I1034" i="31"/>
  <c r="O1033" i="31"/>
  <c r="G1033" i="31"/>
  <c r="M1032" i="31"/>
  <c r="K1031" i="31"/>
  <c r="Q1030" i="31"/>
  <c r="I1030" i="31"/>
  <c r="O1029" i="31"/>
  <c r="G1029" i="31"/>
  <c r="M1028" i="31"/>
  <c r="K1027" i="31"/>
  <c r="Q1026" i="31"/>
  <c r="I1026" i="31"/>
  <c r="O1025" i="31"/>
  <c r="G1025" i="31"/>
  <c r="M1024" i="31"/>
  <c r="K1023" i="31"/>
  <c r="Q1022" i="31"/>
  <c r="I1022" i="31"/>
  <c r="O1021" i="31"/>
  <c r="G1021" i="31"/>
  <c r="M1020" i="31"/>
  <c r="K1019" i="31"/>
  <c r="Q1018" i="31"/>
  <c r="I1018" i="31"/>
  <c r="O1017" i="31"/>
  <c r="G1017" i="31"/>
  <c r="M1016" i="31"/>
  <c r="K1015" i="31"/>
  <c r="Q1014" i="31"/>
  <c r="I1014" i="31"/>
  <c r="O1013" i="31"/>
  <c r="G1013" i="31"/>
  <c r="M1012" i="31"/>
  <c r="K1011" i="31"/>
  <c r="Q1010" i="31"/>
  <c r="I1010" i="31"/>
  <c r="O1009" i="31"/>
  <c r="G1009" i="31"/>
  <c r="M1008" i="31"/>
  <c r="K1007" i="31"/>
  <c r="Q1006" i="31"/>
  <c r="I1006" i="31"/>
  <c r="O1005" i="31"/>
  <c r="G1005" i="31"/>
  <c r="M1004" i="31"/>
  <c r="K1003" i="31"/>
  <c r="Q1002" i="31"/>
  <c r="I1002" i="31"/>
  <c r="O1001" i="31"/>
  <c r="G1001" i="31"/>
  <c r="M1000" i="31"/>
  <c r="K999" i="31"/>
  <c r="Q998" i="31"/>
  <c r="I998" i="31"/>
  <c r="O997" i="31"/>
  <c r="G997" i="31"/>
  <c r="M996" i="31"/>
  <c r="K995" i="31"/>
  <c r="Q994" i="31"/>
  <c r="I994" i="31"/>
  <c r="O993" i="31"/>
  <c r="G993" i="31"/>
  <c r="M992" i="31"/>
  <c r="K1065" i="31"/>
  <c r="Q1064" i="31"/>
  <c r="G1059" i="31"/>
  <c r="M1058" i="31"/>
  <c r="I1052" i="31"/>
  <c r="M1042" i="31"/>
  <c r="F1040" i="31"/>
  <c r="K1037" i="31"/>
  <c r="M1034" i="31"/>
  <c r="F1032" i="31"/>
  <c r="K1029" i="31"/>
  <c r="M1026" i="31"/>
  <c r="F1024" i="31"/>
  <c r="K1021" i="31"/>
  <c r="M1018" i="31"/>
  <c r="F1016" i="31"/>
  <c r="K1013" i="31"/>
  <c r="M1010" i="31"/>
  <c r="F1008" i="31"/>
  <c r="K1005" i="31"/>
  <c r="M1002" i="31"/>
  <c r="F1000" i="31"/>
  <c r="K997" i="31"/>
  <c r="M994" i="31"/>
  <c r="Q992" i="31"/>
  <c r="P991" i="31"/>
  <c r="H991" i="31"/>
  <c r="N990" i="31"/>
  <c r="F990" i="31"/>
  <c r="L989" i="31"/>
  <c r="J988" i="31"/>
  <c r="P987" i="31"/>
  <c r="H987" i="31"/>
  <c r="N986" i="31"/>
  <c r="F986" i="31"/>
  <c r="L985" i="31"/>
  <c r="J984" i="31"/>
  <c r="P983" i="31"/>
  <c r="H983" i="31"/>
  <c r="N982" i="31"/>
  <c r="F982" i="31"/>
  <c r="L981" i="31"/>
  <c r="J980" i="31"/>
  <c r="P979" i="31"/>
  <c r="H979" i="31"/>
  <c r="N978" i="31"/>
  <c r="F978" i="31"/>
  <c r="L977" i="31"/>
  <c r="J976" i="31"/>
  <c r="P975" i="31"/>
  <c r="H975" i="31"/>
  <c r="N974" i="31"/>
  <c r="F974" i="31"/>
  <c r="L973" i="31"/>
  <c r="J972" i="31"/>
  <c r="P971" i="31"/>
  <c r="H971" i="31"/>
  <c r="N970" i="31"/>
  <c r="F970" i="31"/>
  <c r="L969" i="31"/>
  <c r="J968" i="31"/>
  <c r="P967" i="31"/>
  <c r="H967" i="31"/>
  <c r="N966" i="31"/>
  <c r="F966" i="31"/>
  <c r="L965" i="31"/>
  <c r="J964" i="31"/>
  <c r="P963" i="31"/>
  <c r="H963" i="31"/>
  <c r="N962" i="31"/>
  <c r="F962" i="31"/>
  <c r="L961" i="31"/>
  <c r="J960" i="31"/>
  <c r="P959" i="31"/>
  <c r="H959" i="31"/>
  <c r="N958" i="31"/>
  <c r="F958" i="31"/>
  <c r="L957" i="31"/>
  <c r="J956" i="31"/>
  <c r="P955" i="31"/>
  <c r="H955" i="31"/>
  <c r="N954" i="31"/>
  <c r="F954" i="31"/>
  <c r="L953" i="31"/>
  <c r="J952" i="31"/>
  <c r="P951" i="31"/>
  <c r="H951" i="31"/>
  <c r="N950" i="31"/>
  <c r="F950" i="31"/>
  <c r="L949" i="31"/>
  <c r="J948" i="31"/>
  <c r="P947" i="31"/>
  <c r="H947" i="31"/>
  <c r="N946" i="31"/>
  <c r="F946" i="31"/>
  <c r="L945" i="31"/>
  <c r="J944" i="31"/>
  <c r="P943" i="31"/>
  <c r="H943" i="31"/>
  <c r="N942" i="31"/>
  <c r="F942" i="31"/>
  <c r="L941" i="31"/>
  <c r="J940" i="31"/>
  <c r="P939" i="31"/>
  <c r="H939" i="31"/>
  <c r="N938" i="31"/>
  <c r="F938" i="31"/>
  <c r="L937" i="31"/>
  <c r="J936" i="31"/>
  <c r="P935" i="31"/>
  <c r="H935" i="31"/>
  <c r="N934" i="31"/>
  <c r="F934" i="31"/>
  <c r="L933" i="31"/>
  <c r="J932" i="31"/>
  <c r="P931" i="31"/>
  <c r="H931" i="31"/>
  <c r="N930" i="31"/>
  <c r="F930" i="31"/>
  <c r="L929" i="31"/>
  <c r="J928" i="31"/>
  <c r="P927" i="31"/>
  <c r="H927" i="31"/>
  <c r="N926" i="31"/>
  <c r="F926" i="31"/>
  <c r="L925" i="31"/>
  <c r="J924" i="31"/>
  <c r="P923" i="31"/>
  <c r="H923" i="31"/>
  <c r="N922" i="31"/>
  <c r="F922" i="31"/>
  <c r="L921" i="31"/>
  <c r="J920" i="31"/>
  <c r="P919" i="31"/>
  <c r="H919" i="31"/>
  <c r="N918" i="31"/>
  <c r="F918" i="31"/>
  <c r="L917" i="31"/>
  <c r="J916" i="31"/>
  <c r="J1071" i="31"/>
  <c r="N1070" i="31"/>
  <c r="I1064" i="31"/>
  <c r="O1051" i="31"/>
  <c r="K1045" i="31"/>
  <c r="Q1044" i="31"/>
  <c r="J1042" i="31"/>
  <c r="O1039" i="31"/>
  <c r="H1037" i="31"/>
  <c r="Q1036" i="31"/>
  <c r="J1034" i="31"/>
  <c r="O1031" i="31"/>
  <c r="H1029" i="31"/>
  <c r="Q1028" i="31"/>
  <c r="J1026" i="31"/>
  <c r="O1023" i="31"/>
  <c r="H1021" i="31"/>
  <c r="Q1020" i="31"/>
  <c r="J1018" i="31"/>
  <c r="O1015" i="31"/>
  <c r="H1013" i="31"/>
  <c r="Q1012" i="31"/>
  <c r="J1010" i="31"/>
  <c r="O1007" i="31"/>
  <c r="H1005" i="31"/>
  <c r="Q1004" i="31"/>
  <c r="J1002" i="31"/>
  <c r="O999" i="31"/>
  <c r="H997" i="31"/>
  <c r="Q996" i="31"/>
  <c r="J994" i="31"/>
  <c r="N992" i="31"/>
  <c r="O991" i="31"/>
  <c r="G991" i="31"/>
  <c r="M990" i="31"/>
  <c r="K989" i="31"/>
  <c r="Q988" i="31"/>
  <c r="I988" i="31"/>
  <c r="O987" i="31"/>
  <c r="G987" i="31"/>
  <c r="M986" i="31"/>
  <c r="K985" i="31"/>
  <c r="Q984" i="31"/>
  <c r="I984" i="31"/>
  <c r="O983" i="31"/>
  <c r="G983" i="31"/>
  <c r="M982" i="31"/>
  <c r="K981" i="31"/>
  <c r="Q980" i="31"/>
  <c r="I980" i="31"/>
  <c r="O979" i="31"/>
  <c r="G979" i="31"/>
  <c r="M978" i="31"/>
  <c r="K977" i="31"/>
  <c r="Q976" i="31"/>
  <c r="I976" i="31"/>
  <c r="O975" i="31"/>
  <c r="G975" i="31"/>
  <c r="M974" i="31"/>
  <c r="K973" i="31"/>
  <c r="Q972" i="31"/>
  <c r="I972" i="31"/>
  <c r="O971" i="31"/>
  <c r="G971" i="31"/>
  <c r="M970" i="31"/>
  <c r="K969" i="31"/>
  <c r="Q968" i="31"/>
  <c r="I968" i="31"/>
  <c r="O967" i="31"/>
  <c r="G967" i="31"/>
  <c r="M966" i="31"/>
  <c r="K965" i="31"/>
  <c r="Q964" i="31"/>
  <c r="I964" i="31"/>
  <c r="O963" i="31"/>
  <c r="G963" i="31"/>
  <c r="M962" i="31"/>
  <c r="K961" i="31"/>
  <c r="Q960" i="31"/>
  <c r="I960" i="31"/>
  <c r="O959" i="31"/>
  <c r="G959" i="31"/>
  <c r="M958" i="31"/>
  <c r="K957" i="31"/>
  <c r="Q956" i="31"/>
  <c r="I956" i="31"/>
  <c r="O955" i="31"/>
  <c r="G955" i="31"/>
  <c r="M954" i="31"/>
  <c r="K953" i="31"/>
  <c r="Q952" i="31"/>
  <c r="I952" i="31"/>
  <c r="O951" i="31"/>
  <c r="G951" i="31"/>
  <c r="M950" i="31"/>
  <c r="K949" i="31"/>
  <c r="Q948" i="31"/>
  <c r="I948" i="31"/>
  <c r="O947" i="31"/>
  <c r="G947" i="31"/>
  <c r="M946" i="31"/>
  <c r="K945" i="31"/>
  <c r="Q944" i="31"/>
  <c r="I944" i="31"/>
  <c r="O943" i="31"/>
  <c r="G943" i="31"/>
  <c r="M942" i="31"/>
  <c r="K941" i="31"/>
  <c r="Q940" i="31"/>
  <c r="I940" i="31"/>
  <c r="O939" i="31"/>
  <c r="G939" i="31"/>
  <c r="M938" i="31"/>
  <c r="K937" i="31"/>
  <c r="Q936" i="31"/>
  <c r="I936" i="31"/>
  <c r="O935" i="31"/>
  <c r="G935" i="31"/>
  <c r="M934" i="31"/>
  <c r="K933" i="31"/>
  <c r="Q932" i="31"/>
  <c r="I932" i="31"/>
  <c r="O931" i="31"/>
  <c r="G931" i="31"/>
  <c r="M930" i="31"/>
  <c r="K929" i="31"/>
  <c r="Q928" i="31"/>
  <c r="I928" i="31"/>
  <c r="O927" i="31"/>
  <c r="G927" i="31"/>
  <c r="M926" i="31"/>
  <c r="K925" i="31"/>
  <c r="O1063" i="31"/>
  <c r="K1057" i="31"/>
  <c r="Q1056" i="31"/>
  <c r="G1051" i="31"/>
  <c r="M1050" i="31"/>
  <c r="N1044" i="31"/>
  <c r="L1039" i="31"/>
  <c r="N1036" i="31"/>
  <c r="L1031" i="31"/>
  <c r="N1028" i="31"/>
  <c r="L1023" i="31"/>
  <c r="N1020" i="31"/>
  <c r="L1015" i="31"/>
  <c r="N1012" i="31"/>
  <c r="L1007" i="31"/>
  <c r="N1004" i="31"/>
  <c r="L999" i="31"/>
  <c r="N996" i="31"/>
  <c r="K992" i="31"/>
  <c r="N991" i="31"/>
  <c r="F991" i="31"/>
  <c r="L990" i="31"/>
  <c r="J989" i="31"/>
  <c r="P988" i="31"/>
  <c r="H988" i="31"/>
  <c r="N987" i="31"/>
  <c r="F987" i="31"/>
  <c r="L986" i="31"/>
  <c r="J985" i="31"/>
  <c r="P984" i="31"/>
  <c r="H984" i="31"/>
  <c r="N983" i="31"/>
  <c r="F983" i="31"/>
  <c r="L982" i="31"/>
  <c r="J981" i="31"/>
  <c r="P980" i="31"/>
  <c r="H980" i="31"/>
  <c r="N979" i="31"/>
  <c r="F979" i="31"/>
  <c r="L978" i="31"/>
  <c r="J977" i="31"/>
  <c r="P976" i="31"/>
  <c r="H976" i="31"/>
  <c r="N975" i="31"/>
  <c r="F975" i="31"/>
  <c r="L974" i="31"/>
  <c r="J973" i="31"/>
  <c r="P972" i="31"/>
  <c r="H972" i="31"/>
  <c r="N971" i="31"/>
  <c r="F971" i="31"/>
  <c r="L970" i="31"/>
  <c r="J969" i="31"/>
  <c r="P968" i="31"/>
  <c r="H968" i="31"/>
  <c r="N967" i="31"/>
  <c r="F967" i="31"/>
  <c r="L966" i="31"/>
  <c r="J965" i="31"/>
  <c r="P964" i="31"/>
  <c r="H964" i="31"/>
  <c r="N963" i="31"/>
  <c r="F963" i="31"/>
  <c r="L962" i="31"/>
  <c r="J961" i="31"/>
  <c r="P960" i="31"/>
  <c r="H960" i="31"/>
  <c r="N959" i="31"/>
  <c r="F959" i="31"/>
  <c r="L958" i="31"/>
  <c r="J957" i="31"/>
  <c r="P956" i="31"/>
  <c r="H956" i="31"/>
  <c r="N955" i="31"/>
  <c r="F955" i="31"/>
  <c r="L954" i="31"/>
  <c r="J953" i="31"/>
  <c r="P952" i="31"/>
  <c r="H952" i="31"/>
  <c r="N951" i="31"/>
  <c r="F951" i="31"/>
  <c r="L950" i="31"/>
  <c r="J949" i="31"/>
  <c r="P948" i="31"/>
  <c r="H948" i="31"/>
  <c r="N947" i="31"/>
  <c r="F947" i="31"/>
  <c r="L946" i="31"/>
  <c r="J945" i="31"/>
  <c r="P944" i="31"/>
  <c r="H944" i="31"/>
  <c r="N943" i="31"/>
  <c r="F943" i="31"/>
  <c r="L942" i="31"/>
  <c r="J941" i="31"/>
  <c r="P940" i="31"/>
  <c r="H940" i="31"/>
  <c r="N939" i="31"/>
  <c r="F939" i="31"/>
  <c r="L938" i="31"/>
  <c r="J937" i="31"/>
  <c r="P936" i="31"/>
  <c r="H936" i="31"/>
  <c r="N935" i="31"/>
  <c r="F935" i="31"/>
  <c r="L934" i="31"/>
  <c r="J933" i="31"/>
  <c r="P932" i="31"/>
  <c r="H932" i="31"/>
  <c r="N931" i="31"/>
  <c r="F931" i="31"/>
  <c r="L930" i="31"/>
  <c r="J929" i="31"/>
  <c r="P928" i="31"/>
  <c r="H928" i="31"/>
  <c r="N927" i="31"/>
  <c r="F927" i="31"/>
  <c r="L926" i="31"/>
  <c r="J925" i="31"/>
  <c r="P924" i="31"/>
  <c r="H924" i="31"/>
  <c r="N923" i="31"/>
  <c r="F923" i="31"/>
  <c r="L922" i="31"/>
  <c r="J921" i="31"/>
  <c r="P920" i="31"/>
  <c r="H1079" i="31"/>
  <c r="K1069" i="31"/>
  <c r="Q1068" i="31"/>
  <c r="G1063" i="31"/>
  <c r="M1062" i="31"/>
  <c r="I1056" i="31"/>
  <c r="I1044" i="31"/>
  <c r="P1041" i="31"/>
  <c r="G1039" i="31"/>
  <c r="I1036" i="31"/>
  <c r="P1033" i="31"/>
  <c r="G1031" i="31"/>
  <c r="I1028" i="31"/>
  <c r="P1025" i="31"/>
  <c r="G1023" i="31"/>
  <c r="I1020" i="31"/>
  <c r="P1017" i="31"/>
  <c r="G1015" i="31"/>
  <c r="I1012" i="31"/>
  <c r="P1009" i="31"/>
  <c r="G1007" i="31"/>
  <c r="I1004" i="31"/>
  <c r="P1001" i="31"/>
  <c r="G999" i="31"/>
  <c r="I996" i="31"/>
  <c r="P993" i="31"/>
  <c r="J992" i="31"/>
  <c r="M991" i="31"/>
  <c r="K990" i="31"/>
  <c r="Q989" i="31"/>
  <c r="I989" i="31"/>
  <c r="O988" i="31"/>
  <c r="G988" i="31"/>
  <c r="M987" i="31"/>
  <c r="K986" i="31"/>
  <c r="Q985" i="31"/>
  <c r="I985" i="31"/>
  <c r="O984" i="31"/>
  <c r="G984" i="31"/>
  <c r="M983" i="31"/>
  <c r="K982" i="31"/>
  <c r="Q981" i="31"/>
  <c r="I981" i="31"/>
  <c r="O980" i="31"/>
  <c r="G980" i="31"/>
  <c r="M979" i="31"/>
  <c r="K978" i="31"/>
  <c r="Q977" i="31"/>
  <c r="I977" i="31"/>
  <c r="O976" i="31"/>
  <c r="G976" i="31"/>
  <c r="M975" i="31"/>
  <c r="K974" i="31"/>
  <c r="Q973" i="31"/>
  <c r="I973" i="31"/>
  <c r="O972" i="31"/>
  <c r="G972" i="31"/>
  <c r="M971" i="31"/>
  <c r="K970" i="31"/>
  <c r="Q969" i="31"/>
  <c r="I969" i="31"/>
  <c r="O968" i="31"/>
  <c r="G968" i="31"/>
  <c r="M967" i="31"/>
  <c r="K966" i="31"/>
  <c r="Q965" i="31"/>
  <c r="I965" i="31"/>
  <c r="O964" i="31"/>
  <c r="G964" i="31"/>
  <c r="M963" i="31"/>
  <c r="K962" i="31"/>
  <c r="Q961" i="31"/>
  <c r="I961" i="31"/>
  <c r="O960" i="31"/>
  <c r="G960" i="31"/>
  <c r="M959" i="31"/>
  <c r="K958" i="31"/>
  <c r="Q957" i="31"/>
  <c r="I957" i="31"/>
  <c r="O956" i="31"/>
  <c r="G956" i="31"/>
  <c r="M955" i="31"/>
  <c r="K954" i="31"/>
  <c r="Q953" i="31"/>
  <c r="I953" i="31"/>
  <c r="O952" i="31"/>
  <c r="G952" i="31"/>
  <c r="M951" i="31"/>
  <c r="K950" i="31"/>
  <c r="Q949" i="31"/>
  <c r="I949" i="31"/>
  <c r="O948" i="31"/>
  <c r="G948" i="31"/>
  <c r="M947" i="31"/>
  <c r="K946" i="31"/>
  <c r="Q945" i="31"/>
  <c r="I945" i="31"/>
  <c r="O944" i="31"/>
  <c r="G944" i="31"/>
  <c r="M943" i="31"/>
  <c r="K942" i="31"/>
  <c r="Q941" i="31"/>
  <c r="I941" i="31"/>
  <c r="O940" i="31"/>
  <c r="G940" i="31"/>
  <c r="M939" i="31"/>
  <c r="K938" i="31"/>
  <c r="Q937" i="31"/>
  <c r="I937" i="31"/>
  <c r="O936" i="31"/>
  <c r="G936" i="31"/>
  <c r="M935" i="31"/>
  <c r="K934" i="31"/>
  <c r="Q933" i="31"/>
  <c r="I933" i="31"/>
  <c r="O932" i="31"/>
  <c r="G932" i="31"/>
  <c r="M931" i="31"/>
  <c r="K930" i="31"/>
  <c r="Q929" i="31"/>
  <c r="I929" i="31"/>
  <c r="O928" i="31"/>
  <c r="G928" i="31"/>
  <c r="H1076" i="31"/>
  <c r="I1068" i="31"/>
  <c r="O1055" i="31"/>
  <c r="K1049" i="31"/>
  <c r="Q1048" i="31"/>
  <c r="F1044" i="31"/>
  <c r="K1041" i="31"/>
  <c r="M1038" i="31"/>
  <c r="F1036" i="31"/>
  <c r="K1033" i="31"/>
  <c r="M1030" i="31"/>
  <c r="F1028" i="31"/>
  <c r="K1025" i="31"/>
  <c r="M1022" i="31"/>
  <c r="F1020" i="31"/>
  <c r="K1017" i="31"/>
  <c r="M1014" i="31"/>
  <c r="F1012" i="31"/>
  <c r="K1009" i="31"/>
  <c r="M1006" i="31"/>
  <c r="F1004" i="31"/>
  <c r="K1001" i="31"/>
  <c r="M998" i="31"/>
  <c r="F996" i="31"/>
  <c r="L993" i="31"/>
  <c r="I992" i="31"/>
  <c r="L991" i="31"/>
  <c r="J990" i="31"/>
  <c r="P989" i="31"/>
  <c r="H989" i="31"/>
  <c r="N988" i="31"/>
  <c r="F988" i="31"/>
  <c r="L987" i="31"/>
  <c r="J986" i="31"/>
  <c r="P985" i="31"/>
  <c r="H985" i="31"/>
  <c r="N984" i="31"/>
  <c r="F984" i="31"/>
  <c r="L983" i="31"/>
  <c r="J982" i="31"/>
  <c r="P981" i="31"/>
  <c r="H981" i="31"/>
  <c r="N980" i="31"/>
  <c r="F980" i="31"/>
  <c r="L979" i="31"/>
  <c r="J978" i="31"/>
  <c r="P977" i="31"/>
  <c r="H977" i="31"/>
  <c r="N976" i="31"/>
  <c r="F976" i="31"/>
  <c r="L975" i="31"/>
  <c r="J974" i="31"/>
  <c r="P973" i="31"/>
  <c r="H973" i="31"/>
  <c r="N972" i="31"/>
  <c r="F972" i="31"/>
  <c r="L971" i="31"/>
  <c r="J970" i="31"/>
  <c r="P969" i="31"/>
  <c r="H969" i="31"/>
  <c r="N968" i="31"/>
  <c r="F968" i="31"/>
  <c r="L967" i="31"/>
  <c r="J966" i="31"/>
  <c r="P965" i="31"/>
  <c r="H965" i="31"/>
  <c r="N964" i="31"/>
  <c r="F964" i="31"/>
  <c r="L963" i="31"/>
  <c r="J962" i="31"/>
  <c r="P961" i="31"/>
  <c r="H961" i="31"/>
  <c r="N960" i="31"/>
  <c r="F960" i="31"/>
  <c r="L959" i="31"/>
  <c r="J958" i="31"/>
  <c r="P957" i="31"/>
  <c r="H957" i="31"/>
  <c r="N956" i="31"/>
  <c r="F956" i="31"/>
  <c r="L955" i="31"/>
  <c r="J954" i="31"/>
  <c r="P953" i="31"/>
  <c r="H953" i="31"/>
  <c r="N952" i="31"/>
  <c r="F952" i="31"/>
  <c r="L951" i="31"/>
  <c r="J950" i="31"/>
  <c r="P949" i="31"/>
  <c r="H949" i="31"/>
  <c r="N948" i="31"/>
  <c r="F948" i="31"/>
  <c r="L947" i="31"/>
  <c r="J946" i="31"/>
  <c r="P945" i="31"/>
  <c r="H945" i="31"/>
  <c r="N944" i="31"/>
  <c r="F944" i="31"/>
  <c r="L943" i="31"/>
  <c r="J942" i="31"/>
  <c r="P941" i="31"/>
  <c r="H941" i="31"/>
  <c r="N940" i="31"/>
  <c r="F940" i="31"/>
  <c r="L939" i="31"/>
  <c r="J938" i="31"/>
  <c r="P937" i="31"/>
  <c r="H937" i="31"/>
  <c r="N936" i="31"/>
  <c r="F936" i="31"/>
  <c r="L935" i="31"/>
  <c r="J934" i="31"/>
  <c r="P933" i="31"/>
  <c r="H933" i="31"/>
  <c r="N932" i="31"/>
  <c r="F932" i="31"/>
  <c r="L931" i="31"/>
  <c r="J930" i="31"/>
  <c r="P929" i="31"/>
  <c r="H929" i="31"/>
  <c r="N928" i="31"/>
  <c r="F928" i="31"/>
  <c r="L927" i="31"/>
  <c r="J926" i="31"/>
  <c r="P925" i="31"/>
  <c r="H925" i="31"/>
  <c r="N924" i="31"/>
  <c r="F924" i="31"/>
  <c r="L923" i="31"/>
  <c r="J922" i="31"/>
  <c r="P921" i="31"/>
  <c r="H921" i="31"/>
  <c r="N920" i="31"/>
  <c r="F920" i="31"/>
  <c r="L1075" i="31"/>
  <c r="N1074" i="31"/>
  <c r="O1067" i="31"/>
  <c r="K1061" i="31"/>
  <c r="Q1060" i="31"/>
  <c r="G1055" i="31"/>
  <c r="M1054" i="31"/>
  <c r="I1048" i="31"/>
  <c r="O1043" i="31"/>
  <c r="H1041" i="31"/>
  <c r="Q1040" i="31"/>
  <c r="J1038" i="31"/>
  <c r="O1035" i="31"/>
  <c r="H1033" i="31"/>
  <c r="Q1032" i="31"/>
  <c r="J1030" i="31"/>
  <c r="O1027" i="31"/>
  <c r="H1025" i="31"/>
  <c r="Q1024" i="31"/>
  <c r="J1022" i="31"/>
  <c r="O1019" i="31"/>
  <c r="H1017" i="31"/>
  <c r="Q1016" i="31"/>
  <c r="J1014" i="31"/>
  <c r="O1011" i="31"/>
  <c r="H1009" i="31"/>
  <c r="Q1008" i="31"/>
  <c r="J1006" i="31"/>
  <c r="O1003" i="31"/>
  <c r="H1001" i="31"/>
  <c r="Q1000" i="31"/>
  <c r="J998" i="31"/>
  <c r="O995" i="31"/>
  <c r="K993" i="31"/>
  <c r="F992" i="31"/>
  <c r="K991" i="31"/>
  <c r="Q990" i="31"/>
  <c r="I990" i="31"/>
  <c r="O989" i="31"/>
  <c r="G989" i="31"/>
  <c r="M988" i="31"/>
  <c r="K987" i="31"/>
  <c r="Q986" i="31"/>
  <c r="I986" i="31"/>
  <c r="O985" i="31"/>
  <c r="G985" i="31"/>
  <c r="M984" i="31"/>
  <c r="K983" i="31"/>
  <c r="Q982" i="31"/>
  <c r="I982" i="31"/>
  <c r="O981" i="31"/>
  <c r="G981" i="31"/>
  <c r="M980" i="31"/>
  <c r="K979" i="31"/>
  <c r="Q978" i="31"/>
  <c r="I978" i="31"/>
  <c r="O977" i="31"/>
  <c r="G977" i="31"/>
  <c r="M976" i="31"/>
  <c r="K975" i="31"/>
  <c r="Q974" i="31"/>
  <c r="I974" i="31"/>
  <c r="O973" i="31"/>
  <c r="G973" i="31"/>
  <c r="M972" i="31"/>
  <c r="K971" i="31"/>
  <c r="Q970" i="31"/>
  <c r="I970" i="31"/>
  <c r="O969" i="31"/>
  <c r="G969" i="31"/>
  <c r="M968" i="31"/>
  <c r="K967" i="31"/>
  <c r="Q966" i="31"/>
  <c r="I966" i="31"/>
  <c r="O965" i="31"/>
  <c r="G965" i="31"/>
  <c r="M964" i="31"/>
  <c r="K963" i="31"/>
  <c r="Q962" i="31"/>
  <c r="I962" i="31"/>
  <c r="O961" i="31"/>
  <c r="G961" i="31"/>
  <c r="M960" i="31"/>
  <c r="K959" i="31"/>
  <c r="Q958" i="31"/>
  <c r="I958" i="31"/>
  <c r="O957" i="31"/>
  <c r="G957" i="31"/>
  <c r="M956" i="31"/>
  <c r="K955" i="31"/>
  <c r="Q954" i="31"/>
  <c r="I954" i="31"/>
  <c r="O953" i="31"/>
  <c r="G953" i="31"/>
  <c r="M952" i="31"/>
  <c r="K951" i="31"/>
  <c r="Q950" i="31"/>
  <c r="I950" i="31"/>
  <c r="O949" i="31"/>
  <c r="G949" i="31"/>
  <c r="M948" i="31"/>
  <c r="K947" i="31"/>
  <c r="Q946" i="31"/>
  <c r="I946" i="31"/>
  <c r="O945" i="31"/>
  <c r="G945" i="31"/>
  <c r="M944" i="31"/>
  <c r="K943" i="31"/>
  <c r="Q942" i="31"/>
  <c r="I942" i="31"/>
  <c r="O941" i="31"/>
  <c r="G941" i="31"/>
  <c r="M940" i="31"/>
  <c r="K939" i="31"/>
  <c r="Q938" i="31"/>
  <c r="I938" i="31"/>
  <c r="O937" i="31"/>
  <c r="G937" i="31"/>
  <c r="M936" i="31"/>
  <c r="K935" i="31"/>
  <c r="Q934" i="31"/>
  <c r="I934" i="31"/>
  <c r="O933" i="31"/>
  <c r="G933" i="31"/>
  <c r="M932" i="31"/>
  <c r="K931" i="31"/>
  <c r="Q930" i="31"/>
  <c r="I930" i="31"/>
  <c r="O929" i="31"/>
  <c r="G929" i="31"/>
  <c r="M928" i="31"/>
  <c r="K927" i="31"/>
  <c r="Q926" i="31"/>
  <c r="I926" i="31"/>
  <c r="G1067" i="31"/>
  <c r="M1066" i="31"/>
  <c r="I1060" i="31"/>
  <c r="O1047" i="31"/>
  <c r="L1043" i="31"/>
  <c r="N1040" i="31"/>
  <c r="L1035" i="31"/>
  <c r="N1032" i="31"/>
  <c r="L1027" i="31"/>
  <c r="N1024" i="31"/>
  <c r="L1019" i="31"/>
  <c r="N1016" i="31"/>
  <c r="L1011" i="31"/>
  <c r="N1008" i="31"/>
  <c r="L1003" i="31"/>
  <c r="N1000" i="31"/>
  <c r="L995" i="31"/>
  <c r="H993" i="31"/>
  <c r="J991" i="31"/>
  <c r="P990" i="31"/>
  <c r="H990" i="31"/>
  <c r="N989" i="31"/>
  <c r="F989" i="31"/>
  <c r="L988" i="31"/>
  <c r="J987" i="31"/>
  <c r="P986" i="31"/>
  <c r="H986" i="31"/>
  <c r="N985" i="31"/>
  <c r="F985" i="31"/>
  <c r="L984" i="31"/>
  <c r="J983" i="31"/>
  <c r="P982" i="31"/>
  <c r="H982" i="31"/>
  <c r="N981" i="31"/>
  <c r="F981" i="31"/>
  <c r="L980" i="31"/>
  <c r="J979" i="31"/>
  <c r="P978" i="31"/>
  <c r="H978" i="31"/>
  <c r="N977" i="31"/>
  <c r="F977" i="31"/>
  <c r="L976" i="31"/>
  <c r="J975" i="31"/>
  <c r="P974" i="31"/>
  <c r="H974" i="31"/>
  <c r="N973" i="31"/>
  <c r="F973" i="31"/>
  <c r="L972" i="31"/>
  <c r="J971" i="31"/>
  <c r="P970" i="31"/>
  <c r="H970" i="31"/>
  <c r="N969" i="31"/>
  <c r="F969" i="31"/>
  <c r="L968" i="31"/>
  <c r="J967" i="31"/>
  <c r="P966" i="31"/>
  <c r="H966" i="31"/>
  <c r="N965" i="31"/>
  <c r="F965" i="31"/>
  <c r="L964" i="31"/>
  <c r="J963" i="31"/>
  <c r="P962" i="31"/>
  <c r="H962" i="31"/>
  <c r="N961" i="31"/>
  <c r="F961" i="31"/>
  <c r="L960" i="31"/>
  <c r="J959" i="31"/>
  <c r="P958" i="31"/>
  <c r="H958" i="31"/>
  <c r="N957" i="31"/>
  <c r="F957" i="31"/>
  <c r="L956" i="31"/>
  <c r="J955" i="31"/>
  <c r="P954" i="31"/>
  <c r="H954" i="31"/>
  <c r="N953" i="31"/>
  <c r="F953" i="31"/>
  <c r="L952" i="31"/>
  <c r="J951" i="31"/>
  <c r="P950" i="31"/>
  <c r="H950" i="31"/>
  <c r="N949" i="31"/>
  <c r="F949" i="31"/>
  <c r="L948" i="31"/>
  <c r="J947" i="31"/>
  <c r="P946" i="31"/>
  <c r="H946" i="31"/>
  <c r="N945" i="31"/>
  <c r="F945" i="31"/>
  <c r="L944" i="31"/>
  <c r="J943" i="31"/>
  <c r="P942" i="31"/>
  <c r="H942" i="31"/>
  <c r="N941" i="31"/>
  <c r="F941" i="31"/>
  <c r="L940" i="31"/>
  <c r="J939" i="31"/>
  <c r="P938" i="31"/>
  <c r="H938" i="31"/>
  <c r="N937" i="31"/>
  <c r="F937" i="31"/>
  <c r="L936" i="31"/>
  <c r="J935" i="31"/>
  <c r="P934" i="31"/>
  <c r="H934" i="31"/>
  <c r="N933" i="31"/>
  <c r="F933" i="31"/>
  <c r="L932" i="31"/>
  <c r="J931" i="31"/>
  <c r="P930" i="31"/>
  <c r="H930" i="31"/>
  <c r="N929" i="31"/>
  <c r="F929" i="31"/>
  <c r="L928" i="31"/>
  <c r="J927" i="31"/>
  <c r="P926" i="31"/>
  <c r="H926" i="31"/>
  <c r="N925" i="31"/>
  <c r="F925" i="31"/>
  <c r="L924" i="31"/>
  <c r="J923" i="31"/>
  <c r="P922" i="31"/>
  <c r="H922" i="31"/>
  <c r="N921" i="31"/>
  <c r="F921" i="31"/>
  <c r="L920" i="31"/>
  <c r="J919" i="31"/>
  <c r="P918" i="31"/>
  <c r="H918" i="31"/>
  <c r="N917" i="31"/>
  <c r="F917" i="31"/>
  <c r="L916" i="31"/>
  <c r="J915" i="31"/>
  <c r="P914" i="31"/>
  <c r="H914" i="31"/>
  <c r="I1073" i="31"/>
  <c r="N1072" i="31"/>
  <c r="I987" i="31"/>
  <c r="O986" i="31"/>
  <c r="K980" i="31"/>
  <c r="G974" i="31"/>
  <c r="Q967" i="31"/>
  <c r="M961" i="31"/>
  <c r="I955" i="31"/>
  <c r="O954" i="31"/>
  <c r="K948" i="31"/>
  <c r="G942" i="31"/>
  <c r="Q935" i="31"/>
  <c r="M929" i="31"/>
  <c r="Q925" i="31"/>
  <c r="K924" i="31"/>
  <c r="I923" i="31"/>
  <c r="O920" i="31"/>
  <c r="O919" i="31"/>
  <c r="I918" i="31"/>
  <c r="K917" i="31"/>
  <c r="N916" i="31"/>
  <c r="Q915" i="31"/>
  <c r="H915" i="31"/>
  <c r="M914" i="31"/>
  <c r="J913" i="31"/>
  <c r="P912" i="31"/>
  <c r="H912" i="31"/>
  <c r="N911" i="31"/>
  <c r="F911" i="31"/>
  <c r="L910" i="31"/>
  <c r="J909" i="31"/>
  <c r="P908" i="31"/>
  <c r="H908" i="31"/>
  <c r="N907" i="31"/>
  <c r="F907" i="31"/>
  <c r="L906" i="31"/>
  <c r="J905" i="31"/>
  <c r="P904" i="31"/>
  <c r="H904" i="31"/>
  <c r="N903" i="31"/>
  <c r="F903" i="31"/>
  <c r="L902" i="31"/>
  <c r="J901" i="31"/>
  <c r="P900" i="31"/>
  <c r="H900" i="31"/>
  <c r="N899" i="31"/>
  <c r="F899" i="31"/>
  <c r="L898" i="31"/>
  <c r="J897" i="31"/>
  <c r="P896" i="31"/>
  <c r="H896" i="31"/>
  <c r="N895" i="31"/>
  <c r="F895" i="31"/>
  <c r="L894" i="31"/>
  <c r="J893" i="31"/>
  <c r="P892" i="31"/>
  <c r="H892" i="31"/>
  <c r="N891" i="31"/>
  <c r="F891" i="31"/>
  <c r="L890" i="31"/>
  <c r="J889" i="31"/>
  <c r="P888" i="31"/>
  <c r="H888" i="31"/>
  <c r="N887" i="31"/>
  <c r="F887" i="31"/>
  <c r="L886" i="31"/>
  <c r="J885" i="31"/>
  <c r="P884" i="31"/>
  <c r="H884" i="31"/>
  <c r="N883" i="31"/>
  <c r="F883" i="31"/>
  <c r="L882" i="31"/>
  <c r="J881" i="31"/>
  <c r="P880" i="31"/>
  <c r="H880" i="31"/>
  <c r="N879" i="31"/>
  <c r="F879" i="31"/>
  <c r="L878" i="31"/>
  <c r="J877" i="31"/>
  <c r="P876" i="31"/>
  <c r="H876" i="31"/>
  <c r="N875" i="31"/>
  <c r="F875" i="31"/>
  <c r="L874" i="31"/>
  <c r="J873" i="31"/>
  <c r="P872" i="31"/>
  <c r="H872" i="31"/>
  <c r="N871" i="31"/>
  <c r="F871" i="31"/>
  <c r="L870" i="31"/>
  <c r="J869" i="31"/>
  <c r="P868" i="31"/>
  <c r="H868" i="31"/>
  <c r="N867" i="31"/>
  <c r="F867" i="31"/>
  <c r="L866" i="31"/>
  <c r="J865" i="31"/>
  <c r="P864" i="31"/>
  <c r="H864" i="31"/>
  <c r="N863" i="31"/>
  <c r="F863" i="31"/>
  <c r="L862" i="31"/>
  <c r="J861" i="31"/>
  <c r="P860" i="31"/>
  <c r="H860" i="31"/>
  <c r="N859" i="31"/>
  <c r="F859" i="31"/>
  <c r="L858" i="31"/>
  <c r="J857" i="31"/>
  <c r="P856" i="31"/>
  <c r="H856" i="31"/>
  <c r="N855" i="31"/>
  <c r="F855" i="31"/>
  <c r="L854" i="31"/>
  <c r="J853" i="31"/>
  <c r="P852" i="31"/>
  <c r="H852" i="31"/>
  <c r="N851" i="31"/>
  <c r="F851" i="31"/>
  <c r="L850" i="31"/>
  <c r="J849" i="31"/>
  <c r="P848" i="31"/>
  <c r="H848" i="31"/>
  <c r="N847" i="31"/>
  <c r="F847" i="31"/>
  <c r="L846" i="31"/>
  <c r="J845" i="31"/>
  <c r="P844" i="31"/>
  <c r="H844" i="31"/>
  <c r="N843" i="31"/>
  <c r="G1047" i="31"/>
  <c r="M1046" i="31"/>
  <c r="G1043" i="31"/>
  <c r="I1040" i="31"/>
  <c r="P1037" i="31"/>
  <c r="G1035" i="31"/>
  <c r="I1032" i="31"/>
  <c r="P1029" i="31"/>
  <c r="G1027" i="31"/>
  <c r="I1024" i="31"/>
  <c r="P1021" i="31"/>
  <c r="G1019" i="31"/>
  <c r="I1016" i="31"/>
  <c r="P1013" i="31"/>
  <c r="G1011" i="31"/>
  <c r="I1008" i="31"/>
  <c r="P1005" i="31"/>
  <c r="G1003" i="31"/>
  <c r="I1000" i="31"/>
  <c r="P997" i="31"/>
  <c r="G995" i="31"/>
  <c r="G986" i="31"/>
  <c r="Q979" i="31"/>
  <c r="M973" i="31"/>
  <c r="I967" i="31"/>
  <c r="O966" i="31"/>
  <c r="K960" i="31"/>
  <c r="G954" i="31"/>
  <c r="Q947" i="31"/>
  <c r="M941" i="31"/>
  <c r="I935" i="31"/>
  <c r="O934" i="31"/>
  <c r="K928" i="31"/>
  <c r="O925" i="31"/>
  <c r="I924" i="31"/>
  <c r="G923" i="31"/>
  <c r="Q921" i="31"/>
  <c r="M920" i="31"/>
  <c r="N919" i="31"/>
  <c r="G918" i="31"/>
  <c r="J917" i="31"/>
  <c r="M916" i="31"/>
  <c r="P915" i="31"/>
  <c r="G915" i="31"/>
  <c r="L914" i="31"/>
  <c r="Q913" i="31"/>
  <c r="I913" i="31"/>
  <c r="O912" i="31"/>
  <c r="G912" i="31"/>
  <c r="M911" i="31"/>
  <c r="K910" i="31"/>
  <c r="Q909" i="31"/>
  <c r="I909" i="31"/>
  <c r="O908" i="31"/>
  <c r="G908" i="31"/>
  <c r="M907" i="31"/>
  <c r="K906" i="31"/>
  <c r="Q905" i="31"/>
  <c r="I905" i="31"/>
  <c r="O904" i="31"/>
  <c r="G904" i="31"/>
  <c r="M903" i="31"/>
  <c r="K902" i="31"/>
  <c r="Q901" i="31"/>
  <c r="I901" i="31"/>
  <c r="O900" i="31"/>
  <c r="G900" i="31"/>
  <c r="M899" i="31"/>
  <c r="K898" i="31"/>
  <c r="Q897" i="31"/>
  <c r="I897" i="31"/>
  <c r="O896" i="31"/>
  <c r="G896" i="31"/>
  <c r="M895" i="31"/>
  <c r="K894" i="31"/>
  <c r="Q893" i="31"/>
  <c r="I893" i="31"/>
  <c r="O892" i="31"/>
  <c r="G892" i="31"/>
  <c r="M891" i="31"/>
  <c r="K890" i="31"/>
  <c r="Q889" i="31"/>
  <c r="I889" i="31"/>
  <c r="O888" i="31"/>
  <c r="G888" i="31"/>
  <c r="M887" i="31"/>
  <c r="K886" i="31"/>
  <c r="Q885" i="31"/>
  <c r="I885" i="31"/>
  <c r="O884" i="31"/>
  <c r="G884" i="31"/>
  <c r="M883" i="31"/>
  <c r="K882" i="31"/>
  <c r="Q881" i="31"/>
  <c r="I881" i="31"/>
  <c r="O880" i="31"/>
  <c r="G880" i="31"/>
  <c r="M879" i="31"/>
  <c r="K878" i="31"/>
  <c r="Q877" i="31"/>
  <c r="I877" i="31"/>
  <c r="O876" i="31"/>
  <c r="G876" i="31"/>
  <c r="M875" i="31"/>
  <c r="K874" i="31"/>
  <c r="Q873" i="31"/>
  <c r="I873" i="31"/>
  <c r="O872" i="31"/>
  <c r="G872" i="31"/>
  <c r="M871" i="31"/>
  <c r="K870" i="31"/>
  <c r="Q869" i="31"/>
  <c r="I869" i="31"/>
  <c r="O868" i="31"/>
  <c r="G868" i="31"/>
  <c r="M867" i="31"/>
  <c r="K866" i="31"/>
  <c r="Q865" i="31"/>
  <c r="I865" i="31"/>
  <c r="O864" i="31"/>
  <c r="G864" i="31"/>
  <c r="M863" i="31"/>
  <c r="K862" i="31"/>
  <c r="Q861" i="31"/>
  <c r="I861" i="31"/>
  <c r="O860" i="31"/>
  <c r="G860" i="31"/>
  <c r="M859" i="31"/>
  <c r="K858" i="31"/>
  <c r="Q857" i="31"/>
  <c r="I857" i="31"/>
  <c r="O856" i="31"/>
  <c r="G856" i="31"/>
  <c r="M855" i="31"/>
  <c r="K854" i="31"/>
  <c r="Q853" i="31"/>
  <c r="I853" i="31"/>
  <c r="O852" i="31"/>
  <c r="G852" i="31"/>
  <c r="M851" i="31"/>
  <c r="K850" i="31"/>
  <c r="K1053" i="31"/>
  <c r="Q1052" i="31"/>
  <c r="Q991" i="31"/>
  <c r="M985" i="31"/>
  <c r="I979" i="31"/>
  <c r="O978" i="31"/>
  <c r="K972" i="31"/>
  <c r="G966" i="31"/>
  <c r="Q959" i="31"/>
  <c r="M953" i="31"/>
  <c r="I947" i="31"/>
  <c r="O946" i="31"/>
  <c r="K940" i="31"/>
  <c r="G934" i="31"/>
  <c r="Q927" i="31"/>
  <c r="M925" i="31"/>
  <c r="G924" i="31"/>
  <c r="Q922" i="31"/>
  <c r="O921" i="31"/>
  <c r="K920" i="31"/>
  <c r="M919" i="31"/>
  <c r="Q918" i="31"/>
  <c r="I917" i="31"/>
  <c r="K916" i="31"/>
  <c r="O915" i="31"/>
  <c r="F915" i="31"/>
  <c r="K914" i="31"/>
  <c r="P913" i="31"/>
  <c r="H913" i="31"/>
  <c r="N912" i="31"/>
  <c r="F912" i="31"/>
  <c r="L911" i="31"/>
  <c r="J910" i="31"/>
  <c r="P909" i="31"/>
  <c r="H909" i="31"/>
  <c r="N908" i="31"/>
  <c r="F908" i="31"/>
  <c r="L907" i="31"/>
  <c r="J906" i="31"/>
  <c r="P905" i="31"/>
  <c r="H905" i="31"/>
  <c r="N904" i="31"/>
  <c r="F904" i="31"/>
  <c r="L903" i="31"/>
  <c r="J902" i="31"/>
  <c r="P901" i="31"/>
  <c r="H901" i="31"/>
  <c r="N900" i="31"/>
  <c r="F900" i="31"/>
  <c r="L899" i="31"/>
  <c r="J898" i="31"/>
  <c r="P897" i="31"/>
  <c r="H897" i="31"/>
  <c r="N896" i="31"/>
  <c r="F896" i="31"/>
  <c r="L895" i="31"/>
  <c r="J894" i="31"/>
  <c r="P893" i="31"/>
  <c r="H893" i="31"/>
  <c r="N892" i="31"/>
  <c r="F892" i="31"/>
  <c r="L891" i="31"/>
  <c r="J890" i="31"/>
  <c r="P889" i="31"/>
  <c r="H889" i="31"/>
  <c r="N888" i="31"/>
  <c r="F888" i="31"/>
  <c r="L887" i="31"/>
  <c r="J886" i="31"/>
  <c r="P885" i="31"/>
  <c r="H885" i="31"/>
  <c r="N884" i="31"/>
  <c r="F884" i="31"/>
  <c r="L883" i="31"/>
  <c r="J882" i="31"/>
  <c r="P881" i="31"/>
  <c r="H881" i="31"/>
  <c r="N880" i="31"/>
  <c r="F880" i="31"/>
  <c r="L879" i="31"/>
  <c r="J878" i="31"/>
  <c r="P877" i="31"/>
  <c r="H877" i="31"/>
  <c r="N876" i="31"/>
  <c r="F876" i="31"/>
  <c r="L875" i="31"/>
  <c r="J874" i="31"/>
  <c r="P873" i="31"/>
  <c r="H873" i="31"/>
  <c r="N872" i="31"/>
  <c r="F872" i="31"/>
  <c r="L871" i="31"/>
  <c r="J870" i="31"/>
  <c r="P869" i="31"/>
  <c r="H869" i="31"/>
  <c r="N868" i="31"/>
  <c r="F868" i="31"/>
  <c r="L867" i="31"/>
  <c r="J866" i="31"/>
  <c r="P865" i="31"/>
  <c r="H865" i="31"/>
  <c r="N864" i="31"/>
  <c r="F864" i="31"/>
  <c r="L863" i="31"/>
  <c r="J862" i="31"/>
  <c r="P861" i="31"/>
  <c r="H861" i="31"/>
  <c r="N860" i="31"/>
  <c r="F860" i="31"/>
  <c r="L859" i="31"/>
  <c r="J858" i="31"/>
  <c r="P857" i="31"/>
  <c r="H857" i="31"/>
  <c r="N856" i="31"/>
  <c r="F856" i="31"/>
  <c r="L855" i="31"/>
  <c r="J854" i="31"/>
  <c r="P853" i="31"/>
  <c r="H853" i="31"/>
  <c r="N852" i="31"/>
  <c r="F852" i="31"/>
  <c r="L851" i="31"/>
  <c r="J850" i="31"/>
  <c r="P849" i="31"/>
  <c r="H849" i="31"/>
  <c r="N848" i="31"/>
  <c r="F848" i="31"/>
  <c r="L847" i="31"/>
  <c r="J846" i="31"/>
  <c r="I991" i="31"/>
  <c r="O990" i="31"/>
  <c r="K984" i="31"/>
  <c r="G978" i="31"/>
  <c r="Q971" i="31"/>
  <c r="M965" i="31"/>
  <c r="I959" i="31"/>
  <c r="O958" i="31"/>
  <c r="K952" i="31"/>
  <c r="G946" i="31"/>
  <c r="Q939" i="31"/>
  <c r="M933" i="31"/>
  <c r="M927" i="31"/>
  <c r="I925" i="31"/>
  <c r="O922" i="31"/>
  <c r="M921" i="31"/>
  <c r="I920" i="31"/>
  <c r="L919" i="31"/>
  <c r="O918" i="31"/>
  <c r="H917" i="31"/>
  <c r="I916" i="31"/>
  <c r="N915" i="31"/>
  <c r="J914" i="31"/>
  <c r="O913" i="31"/>
  <c r="G913" i="31"/>
  <c r="M912" i="31"/>
  <c r="K911" i="31"/>
  <c r="Q910" i="31"/>
  <c r="I910" i="31"/>
  <c r="O909" i="31"/>
  <c r="G909" i="31"/>
  <c r="M908" i="31"/>
  <c r="K907" i="31"/>
  <c r="Q906" i="31"/>
  <c r="I906" i="31"/>
  <c r="O905" i="31"/>
  <c r="G905" i="31"/>
  <c r="M904" i="31"/>
  <c r="K903" i="31"/>
  <c r="Q902" i="31"/>
  <c r="I902" i="31"/>
  <c r="O901" i="31"/>
  <c r="G901" i="31"/>
  <c r="M900" i="31"/>
  <c r="K899" i="31"/>
  <c r="Q898" i="31"/>
  <c r="I898" i="31"/>
  <c r="O897" i="31"/>
  <c r="G897" i="31"/>
  <c r="M896" i="31"/>
  <c r="K895" i="31"/>
  <c r="Q894" i="31"/>
  <c r="I894" i="31"/>
  <c r="O893" i="31"/>
  <c r="G893" i="31"/>
  <c r="M892" i="31"/>
  <c r="K891" i="31"/>
  <c r="Q890" i="31"/>
  <c r="I890" i="31"/>
  <c r="O889" i="31"/>
  <c r="G889" i="31"/>
  <c r="M888" i="31"/>
  <c r="K887" i="31"/>
  <c r="Q886" i="31"/>
  <c r="I886" i="31"/>
  <c r="O885" i="31"/>
  <c r="G885" i="31"/>
  <c r="M884" i="31"/>
  <c r="K883" i="31"/>
  <c r="Q882" i="31"/>
  <c r="I882" i="31"/>
  <c r="O881" i="31"/>
  <c r="G881" i="31"/>
  <c r="M880" i="31"/>
  <c r="K879" i="31"/>
  <c r="Q878" i="31"/>
  <c r="I878" i="31"/>
  <c r="O877" i="31"/>
  <c r="G877" i="31"/>
  <c r="M876" i="31"/>
  <c r="K875" i="31"/>
  <c r="Q874" i="31"/>
  <c r="I874" i="31"/>
  <c r="O873" i="31"/>
  <c r="G873" i="31"/>
  <c r="M872" i="31"/>
  <c r="K871" i="31"/>
  <c r="Q870" i="31"/>
  <c r="I870" i="31"/>
  <c r="O869" i="31"/>
  <c r="G869" i="31"/>
  <c r="M868" i="31"/>
  <c r="K867" i="31"/>
  <c r="Q866" i="31"/>
  <c r="I866" i="31"/>
  <c r="O865" i="31"/>
  <c r="G865" i="31"/>
  <c r="M864" i="31"/>
  <c r="K863" i="31"/>
  <c r="Q862" i="31"/>
  <c r="I862" i="31"/>
  <c r="O861" i="31"/>
  <c r="G861" i="31"/>
  <c r="M860" i="31"/>
  <c r="K859" i="31"/>
  <c r="Q858" i="31"/>
  <c r="I858" i="31"/>
  <c r="O857" i="31"/>
  <c r="G857" i="31"/>
  <c r="M856" i="31"/>
  <c r="K855" i="31"/>
  <c r="Q854" i="31"/>
  <c r="I854" i="31"/>
  <c r="O853" i="31"/>
  <c r="G853" i="31"/>
  <c r="M852" i="31"/>
  <c r="K851" i="31"/>
  <c r="Q850" i="31"/>
  <c r="I850" i="31"/>
  <c r="O849" i="31"/>
  <c r="G849" i="31"/>
  <c r="M848" i="31"/>
  <c r="K847" i="31"/>
  <c r="Q846" i="31"/>
  <c r="I846" i="31"/>
  <c r="O845" i="31"/>
  <c r="G845" i="31"/>
  <c r="M844" i="31"/>
  <c r="K843" i="31"/>
  <c r="O1059" i="31"/>
  <c r="G990" i="31"/>
  <c r="Q983" i="31"/>
  <c r="M977" i="31"/>
  <c r="I971" i="31"/>
  <c r="O970" i="31"/>
  <c r="K964" i="31"/>
  <c r="G958" i="31"/>
  <c r="Q951" i="31"/>
  <c r="M945" i="31"/>
  <c r="I939" i="31"/>
  <c r="O938" i="31"/>
  <c r="K932" i="31"/>
  <c r="I927" i="31"/>
  <c r="G925" i="31"/>
  <c r="Q923" i="31"/>
  <c r="M922" i="31"/>
  <c r="K921" i="31"/>
  <c r="H920" i="31"/>
  <c r="K919" i="31"/>
  <c r="M918" i="31"/>
  <c r="Q917" i="31"/>
  <c r="G917" i="31"/>
  <c r="H916" i="31"/>
  <c r="M915" i="31"/>
  <c r="I914" i="31"/>
  <c r="N913" i="31"/>
  <c r="F913" i="31"/>
  <c r="L912" i="31"/>
  <c r="J911" i="31"/>
  <c r="P910" i="31"/>
  <c r="H910" i="31"/>
  <c r="N909" i="31"/>
  <c r="F909" i="31"/>
  <c r="L908" i="31"/>
  <c r="J907" i="31"/>
  <c r="P906" i="31"/>
  <c r="H906" i="31"/>
  <c r="N905" i="31"/>
  <c r="F905" i="31"/>
  <c r="L904" i="31"/>
  <c r="J903" i="31"/>
  <c r="P902" i="31"/>
  <c r="H902" i="31"/>
  <c r="N901" i="31"/>
  <c r="F901" i="31"/>
  <c r="L900" i="31"/>
  <c r="J899" i="31"/>
  <c r="P898" i="31"/>
  <c r="H898" i="31"/>
  <c r="N897" i="31"/>
  <c r="F897" i="31"/>
  <c r="L896" i="31"/>
  <c r="J895" i="31"/>
  <c r="P894" i="31"/>
  <c r="H894" i="31"/>
  <c r="N893" i="31"/>
  <c r="F893" i="31"/>
  <c r="L892" i="31"/>
  <c r="J891" i="31"/>
  <c r="P890" i="31"/>
  <c r="H890" i="31"/>
  <c r="N889" i="31"/>
  <c r="F889" i="31"/>
  <c r="L888" i="31"/>
  <c r="J887" i="31"/>
  <c r="P886" i="31"/>
  <c r="H886" i="31"/>
  <c r="N885" i="31"/>
  <c r="F885" i="31"/>
  <c r="L884" i="31"/>
  <c r="J883" i="31"/>
  <c r="P882" i="31"/>
  <c r="H882" i="31"/>
  <c r="N881" i="31"/>
  <c r="F881" i="31"/>
  <c r="L880" i="31"/>
  <c r="J879" i="31"/>
  <c r="P878" i="31"/>
  <c r="H878" i="31"/>
  <c r="N877" i="31"/>
  <c r="F877" i="31"/>
  <c r="L876" i="31"/>
  <c r="J875" i="31"/>
  <c r="P874" i="31"/>
  <c r="H874" i="31"/>
  <c r="N873" i="31"/>
  <c r="F873" i="31"/>
  <c r="L872" i="31"/>
  <c r="J871" i="31"/>
  <c r="P870" i="31"/>
  <c r="H870" i="31"/>
  <c r="N869" i="31"/>
  <c r="F869" i="31"/>
  <c r="L868" i="31"/>
  <c r="J867" i="31"/>
  <c r="P866" i="31"/>
  <c r="H866" i="31"/>
  <c r="M989" i="31"/>
  <c r="I983" i="31"/>
  <c r="O982" i="31"/>
  <c r="K976" i="31"/>
  <c r="G970" i="31"/>
  <c r="Q963" i="31"/>
  <c r="M957" i="31"/>
  <c r="I951" i="31"/>
  <c r="O950" i="31"/>
  <c r="K944" i="31"/>
  <c r="G938" i="31"/>
  <c r="Q931" i="31"/>
  <c r="O926" i="31"/>
  <c r="Q924" i="31"/>
  <c r="O923" i="31"/>
  <c r="K922" i="31"/>
  <c r="I921" i="31"/>
  <c r="G920" i="31"/>
  <c r="I919" i="31"/>
  <c r="L918" i="31"/>
  <c r="P917" i="31"/>
  <c r="Q916" i="31"/>
  <c r="G916" i="31"/>
  <c r="L915" i="31"/>
  <c r="Q914" i="31"/>
  <c r="G914" i="31"/>
  <c r="M913" i="31"/>
  <c r="K912" i="31"/>
  <c r="Q911" i="31"/>
  <c r="I911" i="31"/>
  <c r="O910" i="31"/>
  <c r="G910" i="31"/>
  <c r="M909" i="31"/>
  <c r="K908" i="31"/>
  <c r="Q907" i="31"/>
  <c r="I907" i="31"/>
  <c r="O906" i="31"/>
  <c r="G906" i="31"/>
  <c r="M905" i="31"/>
  <c r="K904" i="31"/>
  <c r="Q903" i="31"/>
  <c r="I903" i="31"/>
  <c r="O902" i="31"/>
  <c r="G902" i="31"/>
  <c r="M901" i="31"/>
  <c r="K900" i="31"/>
  <c r="Q899" i="31"/>
  <c r="I899" i="31"/>
  <c r="O898" i="31"/>
  <c r="G898" i="31"/>
  <c r="M897" i="31"/>
  <c r="K896" i="31"/>
  <c r="Q895" i="31"/>
  <c r="I895" i="31"/>
  <c r="O894" i="31"/>
  <c r="G894" i="31"/>
  <c r="M893" i="31"/>
  <c r="K892" i="31"/>
  <c r="Q891" i="31"/>
  <c r="I891" i="31"/>
  <c r="O890" i="31"/>
  <c r="G890" i="31"/>
  <c r="M889" i="31"/>
  <c r="K888" i="31"/>
  <c r="Q887" i="31"/>
  <c r="I887" i="31"/>
  <c r="O886" i="31"/>
  <c r="G886" i="31"/>
  <c r="M885" i="31"/>
  <c r="K884" i="31"/>
  <c r="Q883" i="31"/>
  <c r="I883" i="31"/>
  <c r="O882" i="31"/>
  <c r="G882" i="31"/>
  <c r="M881" i="31"/>
  <c r="K880" i="31"/>
  <c r="Q879" i="31"/>
  <c r="I879" i="31"/>
  <c r="O878" i="31"/>
  <c r="G878" i="31"/>
  <c r="M877" i="31"/>
  <c r="K876" i="31"/>
  <c r="Q875" i="31"/>
  <c r="I875" i="31"/>
  <c r="O874" i="31"/>
  <c r="G874" i="31"/>
  <c r="M873" i="31"/>
  <c r="K872" i="31"/>
  <c r="Q871" i="31"/>
  <c r="I871" i="31"/>
  <c r="O870" i="31"/>
  <c r="G870" i="31"/>
  <c r="M869" i="31"/>
  <c r="K868" i="31"/>
  <c r="Q867" i="31"/>
  <c r="I867" i="31"/>
  <c r="O866" i="31"/>
  <c r="G866" i="31"/>
  <c r="M865" i="31"/>
  <c r="K864" i="31"/>
  <c r="Q863" i="31"/>
  <c r="I863" i="31"/>
  <c r="O862" i="31"/>
  <c r="G862" i="31"/>
  <c r="M861" i="31"/>
  <c r="K860" i="31"/>
  <c r="Q859" i="31"/>
  <c r="I859" i="31"/>
  <c r="O858" i="31"/>
  <c r="G858" i="31"/>
  <c r="M857" i="31"/>
  <c r="K856" i="31"/>
  <c r="Q855" i="31"/>
  <c r="I855" i="31"/>
  <c r="O854" i="31"/>
  <c r="G854" i="31"/>
  <c r="M853" i="31"/>
  <c r="K852" i="31"/>
  <c r="Q851" i="31"/>
  <c r="I851" i="31"/>
  <c r="O850" i="31"/>
  <c r="G850" i="31"/>
  <c r="M849" i="31"/>
  <c r="K848" i="31"/>
  <c r="Q847" i="31"/>
  <c r="I847" i="31"/>
  <c r="O846" i="31"/>
  <c r="G846" i="31"/>
  <c r="M845" i="31"/>
  <c r="K844" i="31"/>
  <c r="Q843" i="31"/>
  <c r="I843" i="31"/>
  <c r="K988" i="31"/>
  <c r="G982" i="31"/>
  <c r="Q975" i="31"/>
  <c r="M969" i="31"/>
  <c r="I963" i="31"/>
  <c r="O962" i="31"/>
  <c r="K956" i="31"/>
  <c r="G950" i="31"/>
  <c r="Q943" i="31"/>
  <c r="M937" i="31"/>
  <c r="I931" i="31"/>
  <c r="O930" i="31"/>
  <c r="K926" i="31"/>
  <c r="O924" i="31"/>
  <c r="M923" i="31"/>
  <c r="I922" i="31"/>
  <c r="G921" i="31"/>
  <c r="G919" i="31"/>
  <c r="K918" i="31"/>
  <c r="O917" i="31"/>
  <c r="P916" i="31"/>
  <c r="F916" i="31"/>
  <c r="K915" i="31"/>
  <c r="O914" i="31"/>
  <c r="F914" i="31"/>
  <c r="L913" i="31"/>
  <c r="J912" i="31"/>
  <c r="P911" i="31"/>
  <c r="H911" i="31"/>
  <c r="N910" i="31"/>
  <c r="F910" i="31"/>
  <c r="L909" i="31"/>
  <c r="J908" i="31"/>
  <c r="P907" i="31"/>
  <c r="H907" i="31"/>
  <c r="N906" i="31"/>
  <c r="F906" i="31"/>
  <c r="L905" i="31"/>
  <c r="J904" i="31"/>
  <c r="P903" i="31"/>
  <c r="H903" i="31"/>
  <c r="N902" i="31"/>
  <c r="F902" i="31"/>
  <c r="L901" i="31"/>
  <c r="J900" i="31"/>
  <c r="P899" i="31"/>
  <c r="H899" i="31"/>
  <c r="N898" i="31"/>
  <c r="F898" i="31"/>
  <c r="L897" i="31"/>
  <c r="J896" i="31"/>
  <c r="P895" i="31"/>
  <c r="H895" i="31"/>
  <c r="N894" i="31"/>
  <c r="F894" i="31"/>
  <c r="L893" i="31"/>
  <c r="J892" i="31"/>
  <c r="P891" i="31"/>
  <c r="H891" i="31"/>
  <c r="N890" i="31"/>
  <c r="F890" i="31"/>
  <c r="L889" i="31"/>
  <c r="J888" i="31"/>
  <c r="P887" i="31"/>
  <c r="H887" i="31"/>
  <c r="N886" i="31"/>
  <c r="F886" i="31"/>
  <c r="L885" i="31"/>
  <c r="J884" i="31"/>
  <c r="P883" i="31"/>
  <c r="H883" i="31"/>
  <c r="N882" i="31"/>
  <c r="F882" i="31"/>
  <c r="L881" i="31"/>
  <c r="J880" i="31"/>
  <c r="P879" i="31"/>
  <c r="H879" i="31"/>
  <c r="N878" i="31"/>
  <c r="F878" i="31"/>
  <c r="L877" i="31"/>
  <c r="J876" i="31"/>
  <c r="P875" i="31"/>
  <c r="H875" i="31"/>
  <c r="N874" i="31"/>
  <c r="F874" i="31"/>
  <c r="L873" i="31"/>
  <c r="J872" i="31"/>
  <c r="P871" i="31"/>
  <c r="H871" i="31"/>
  <c r="N870" i="31"/>
  <c r="F870" i="31"/>
  <c r="L869" i="31"/>
  <c r="J868" i="31"/>
  <c r="P867" i="31"/>
  <c r="H867" i="31"/>
  <c r="N866" i="31"/>
  <c r="F866" i="31"/>
  <c r="L865" i="31"/>
  <c r="J864" i="31"/>
  <c r="P863" i="31"/>
  <c r="H863" i="31"/>
  <c r="N862" i="31"/>
  <c r="F862" i="31"/>
  <c r="L861" i="31"/>
  <c r="J860" i="31"/>
  <c r="P859" i="31"/>
  <c r="H859" i="31"/>
  <c r="N858" i="31"/>
  <c r="F858" i="31"/>
  <c r="L857" i="31"/>
  <c r="J856" i="31"/>
  <c r="P855" i="31"/>
  <c r="H855" i="31"/>
  <c r="N854" i="31"/>
  <c r="F854" i="31"/>
  <c r="L853" i="31"/>
  <c r="J852" i="31"/>
  <c r="P851" i="31"/>
  <c r="H851" i="31"/>
  <c r="N850" i="31"/>
  <c r="F850" i="31"/>
  <c r="L849" i="31"/>
  <c r="J848" i="31"/>
  <c r="P847" i="31"/>
  <c r="H847" i="31"/>
  <c r="N846" i="31"/>
  <c r="F846" i="31"/>
  <c r="L845" i="31"/>
  <c r="J844" i="31"/>
  <c r="K968" i="31"/>
  <c r="J918" i="31"/>
  <c r="G911" i="31"/>
  <c r="M910" i="31"/>
  <c r="I904" i="31"/>
  <c r="O891" i="31"/>
  <c r="K885" i="31"/>
  <c r="Q884" i="31"/>
  <c r="G879" i="31"/>
  <c r="M878" i="31"/>
  <c r="I872" i="31"/>
  <c r="O863" i="31"/>
  <c r="F861" i="31"/>
  <c r="M858" i="31"/>
  <c r="I856" i="31"/>
  <c r="N853" i="31"/>
  <c r="J851" i="31"/>
  <c r="I849" i="31"/>
  <c r="O847" i="31"/>
  <c r="Q844" i="31"/>
  <c r="P843" i="31"/>
  <c r="K842" i="31"/>
  <c r="Q841" i="31"/>
  <c r="I841" i="31"/>
  <c r="O840" i="31"/>
  <c r="G840" i="31"/>
  <c r="M839" i="31"/>
  <c r="K838" i="31"/>
  <c r="Q837" i="31"/>
  <c r="I837" i="31"/>
  <c r="O836" i="31"/>
  <c r="G836" i="31"/>
  <c r="M835" i="31"/>
  <c r="K834" i="31"/>
  <c r="Q833" i="31"/>
  <c r="I833" i="31"/>
  <c r="O832" i="31"/>
  <c r="G832" i="31"/>
  <c r="M831" i="31"/>
  <c r="K830" i="31"/>
  <c r="Q829" i="31"/>
  <c r="I829" i="31"/>
  <c r="O828" i="31"/>
  <c r="G828" i="31"/>
  <c r="M827" i="31"/>
  <c r="K826" i="31"/>
  <c r="Q825" i="31"/>
  <c r="I825" i="31"/>
  <c r="O824" i="31"/>
  <c r="G824" i="31"/>
  <c r="M823" i="31"/>
  <c r="K822" i="31"/>
  <c r="Q821" i="31"/>
  <c r="I821" i="31"/>
  <c r="O820" i="31"/>
  <c r="G820" i="31"/>
  <c r="M819" i="31"/>
  <c r="K818" i="31"/>
  <c r="Q817" i="31"/>
  <c r="I817" i="31"/>
  <c r="O816" i="31"/>
  <c r="G816" i="31"/>
  <c r="M815" i="31"/>
  <c r="K814" i="31"/>
  <c r="Q813" i="31"/>
  <c r="I813" i="31"/>
  <c r="O812" i="31"/>
  <c r="G812" i="31"/>
  <c r="M811" i="31"/>
  <c r="K810" i="31"/>
  <c r="Q809" i="31"/>
  <c r="I809" i="31"/>
  <c r="O808" i="31"/>
  <c r="G808" i="31"/>
  <c r="M807" i="31"/>
  <c r="K806" i="31"/>
  <c r="Q805" i="31"/>
  <c r="I805" i="31"/>
  <c r="O804" i="31"/>
  <c r="G804" i="31"/>
  <c r="M803" i="31"/>
  <c r="K802" i="31"/>
  <c r="Q801" i="31"/>
  <c r="I801" i="31"/>
  <c r="O800" i="31"/>
  <c r="G800" i="31"/>
  <c r="M799" i="31"/>
  <c r="K798" i="31"/>
  <c r="Q797" i="31"/>
  <c r="I797" i="31"/>
  <c r="O796" i="31"/>
  <c r="G796" i="31"/>
  <c r="M795" i="31"/>
  <c r="K794" i="31"/>
  <c r="Q793" i="31"/>
  <c r="I793" i="31"/>
  <c r="O792" i="31"/>
  <c r="G792" i="31"/>
  <c r="M791" i="31"/>
  <c r="K790" i="31"/>
  <c r="Q789" i="31"/>
  <c r="I789" i="31"/>
  <c r="O788" i="31"/>
  <c r="G788" i="31"/>
  <c r="M787" i="31"/>
  <c r="K786" i="31"/>
  <c r="Q785" i="31"/>
  <c r="I785" i="31"/>
  <c r="O784" i="31"/>
  <c r="G784" i="31"/>
  <c r="M783" i="31"/>
  <c r="K782" i="31"/>
  <c r="Q781" i="31"/>
  <c r="I781" i="31"/>
  <c r="O780" i="31"/>
  <c r="G780" i="31"/>
  <c r="M779" i="31"/>
  <c r="K778" i="31"/>
  <c r="Q777" i="31"/>
  <c r="I777" i="31"/>
  <c r="O776" i="31"/>
  <c r="G776" i="31"/>
  <c r="M775" i="31"/>
  <c r="K774" i="31"/>
  <c r="Q773" i="31"/>
  <c r="I773" i="31"/>
  <c r="O772" i="31"/>
  <c r="I943" i="31"/>
  <c r="O942" i="31"/>
  <c r="M917" i="31"/>
  <c r="O916" i="31"/>
  <c r="O903" i="31"/>
  <c r="K897" i="31"/>
  <c r="Q896" i="31"/>
  <c r="G891" i="31"/>
  <c r="M890" i="31"/>
  <c r="I884" i="31"/>
  <c r="O871" i="31"/>
  <c r="N865" i="31"/>
  <c r="J863" i="31"/>
  <c r="Q860" i="31"/>
  <c r="H858" i="31"/>
  <c r="K853" i="31"/>
  <c r="G851" i="31"/>
  <c r="P850" i="31"/>
  <c r="F849" i="31"/>
  <c r="M847" i="31"/>
  <c r="Q845" i="31"/>
  <c r="O844" i="31"/>
  <c r="O843" i="31"/>
  <c r="J842" i="31"/>
  <c r="P841" i="31"/>
  <c r="H841" i="31"/>
  <c r="N840" i="31"/>
  <c r="F840" i="31"/>
  <c r="L839" i="31"/>
  <c r="J838" i="31"/>
  <c r="P837" i="31"/>
  <c r="H837" i="31"/>
  <c r="N836" i="31"/>
  <c r="F836" i="31"/>
  <c r="L835" i="31"/>
  <c r="J834" i="31"/>
  <c r="P833" i="31"/>
  <c r="H833" i="31"/>
  <c r="N832" i="31"/>
  <c r="F832" i="31"/>
  <c r="L831" i="31"/>
  <c r="J830" i="31"/>
  <c r="P829" i="31"/>
  <c r="H829" i="31"/>
  <c r="N828" i="31"/>
  <c r="F828" i="31"/>
  <c r="L827" i="31"/>
  <c r="J826" i="31"/>
  <c r="P825" i="31"/>
  <c r="H825" i="31"/>
  <c r="N824" i="31"/>
  <c r="F824" i="31"/>
  <c r="L823" i="31"/>
  <c r="J822" i="31"/>
  <c r="P821" i="31"/>
  <c r="H821" i="31"/>
  <c r="N820" i="31"/>
  <c r="F820" i="31"/>
  <c r="L819" i="31"/>
  <c r="J818" i="31"/>
  <c r="P817" i="31"/>
  <c r="H817" i="31"/>
  <c r="N816" i="31"/>
  <c r="F816" i="31"/>
  <c r="L815" i="31"/>
  <c r="J814" i="31"/>
  <c r="P813" i="31"/>
  <c r="H813" i="31"/>
  <c r="N812" i="31"/>
  <c r="F812" i="31"/>
  <c r="L811" i="31"/>
  <c r="J810" i="31"/>
  <c r="P809" i="31"/>
  <c r="H809" i="31"/>
  <c r="N808" i="31"/>
  <c r="F808" i="31"/>
  <c r="L807" i="31"/>
  <c r="J806" i="31"/>
  <c r="P805" i="31"/>
  <c r="H805" i="31"/>
  <c r="N804" i="31"/>
  <c r="F804" i="31"/>
  <c r="L803" i="31"/>
  <c r="J802" i="31"/>
  <c r="P801" i="31"/>
  <c r="H801" i="31"/>
  <c r="N800" i="31"/>
  <c r="F800" i="31"/>
  <c r="L799" i="31"/>
  <c r="J798" i="31"/>
  <c r="P797" i="31"/>
  <c r="H797" i="31"/>
  <c r="N796" i="31"/>
  <c r="F796" i="31"/>
  <c r="L795" i="31"/>
  <c r="J794" i="31"/>
  <c r="P793" i="31"/>
  <c r="H793" i="31"/>
  <c r="N792" i="31"/>
  <c r="F792" i="31"/>
  <c r="L791" i="31"/>
  <c r="J790" i="31"/>
  <c r="P789" i="31"/>
  <c r="H789" i="31"/>
  <c r="N788" i="31"/>
  <c r="F788" i="31"/>
  <c r="I975" i="31"/>
  <c r="O974" i="31"/>
  <c r="M949" i="31"/>
  <c r="K909" i="31"/>
  <c r="Q908" i="31"/>
  <c r="G903" i="31"/>
  <c r="M902" i="31"/>
  <c r="I896" i="31"/>
  <c r="O883" i="31"/>
  <c r="K877" i="31"/>
  <c r="Q876" i="31"/>
  <c r="G871" i="31"/>
  <c r="M870" i="31"/>
  <c r="K865" i="31"/>
  <c r="G863" i="31"/>
  <c r="P862" i="31"/>
  <c r="L860" i="31"/>
  <c r="O855" i="31"/>
  <c r="F853" i="31"/>
  <c r="M850" i="31"/>
  <c r="Q848" i="31"/>
  <c r="J847" i="31"/>
  <c r="P845" i="31"/>
  <c r="N844" i="31"/>
  <c r="M843" i="31"/>
  <c r="Q842" i="31"/>
  <c r="I842" i="31"/>
  <c r="O841" i="31"/>
  <c r="G841" i="31"/>
  <c r="M840" i="31"/>
  <c r="K839" i="31"/>
  <c r="Q838" i="31"/>
  <c r="I838" i="31"/>
  <c r="O837" i="31"/>
  <c r="G837" i="31"/>
  <c r="M836" i="31"/>
  <c r="K835" i="31"/>
  <c r="Q834" i="31"/>
  <c r="I834" i="31"/>
  <c r="O833" i="31"/>
  <c r="G833" i="31"/>
  <c r="M832" i="31"/>
  <c r="K831" i="31"/>
  <c r="Q830" i="31"/>
  <c r="I830" i="31"/>
  <c r="O829" i="31"/>
  <c r="G829" i="31"/>
  <c r="M828" i="31"/>
  <c r="K827" i="31"/>
  <c r="Q826" i="31"/>
  <c r="I826" i="31"/>
  <c r="O825" i="31"/>
  <c r="G825" i="31"/>
  <c r="M824" i="31"/>
  <c r="K823" i="31"/>
  <c r="Q822" i="31"/>
  <c r="I822" i="31"/>
  <c r="O821" i="31"/>
  <c r="G821" i="31"/>
  <c r="M820" i="31"/>
  <c r="K819" i="31"/>
  <c r="Q818" i="31"/>
  <c r="I818" i="31"/>
  <c r="O817" i="31"/>
  <c r="G817" i="31"/>
  <c r="M816" i="31"/>
  <c r="K815" i="31"/>
  <c r="Q814" i="31"/>
  <c r="I814" i="31"/>
  <c r="O813" i="31"/>
  <c r="G813" i="31"/>
  <c r="M812" i="31"/>
  <c r="K811" i="31"/>
  <c r="Q810" i="31"/>
  <c r="I810" i="31"/>
  <c r="O809" i="31"/>
  <c r="G809" i="31"/>
  <c r="M808" i="31"/>
  <c r="K807" i="31"/>
  <c r="Q806" i="31"/>
  <c r="I806" i="31"/>
  <c r="O805" i="31"/>
  <c r="G805" i="31"/>
  <c r="M804" i="31"/>
  <c r="K803" i="31"/>
  <c r="Q802" i="31"/>
  <c r="I802" i="31"/>
  <c r="O801" i="31"/>
  <c r="G801" i="31"/>
  <c r="M800" i="31"/>
  <c r="K799" i="31"/>
  <c r="Q798" i="31"/>
  <c r="I798" i="31"/>
  <c r="O797" i="31"/>
  <c r="G797" i="31"/>
  <c r="M796" i="31"/>
  <c r="K795" i="31"/>
  <c r="Q794" i="31"/>
  <c r="I794" i="31"/>
  <c r="O793" i="31"/>
  <c r="G793" i="31"/>
  <c r="M792" i="31"/>
  <c r="K791" i="31"/>
  <c r="Q790" i="31"/>
  <c r="I790" i="31"/>
  <c r="O789" i="31"/>
  <c r="G789" i="31"/>
  <c r="M788" i="31"/>
  <c r="K787" i="31"/>
  <c r="Q786" i="31"/>
  <c r="I786" i="31"/>
  <c r="O785" i="31"/>
  <c r="G785" i="31"/>
  <c r="M784" i="31"/>
  <c r="K783" i="31"/>
  <c r="Q782" i="31"/>
  <c r="I782" i="31"/>
  <c r="O781" i="31"/>
  <c r="G781" i="31"/>
  <c r="M780" i="31"/>
  <c r="K779" i="31"/>
  <c r="Q778" i="31"/>
  <c r="I778" i="31"/>
  <c r="O777" i="31"/>
  <c r="G777" i="31"/>
  <c r="M981" i="31"/>
  <c r="I915" i="31"/>
  <c r="N914" i="31"/>
  <c r="I908" i="31"/>
  <c r="O895" i="31"/>
  <c r="K889" i="31"/>
  <c r="Q888" i="31"/>
  <c r="G883" i="31"/>
  <c r="M882" i="31"/>
  <c r="I876" i="31"/>
  <c r="F865" i="31"/>
  <c r="M862" i="31"/>
  <c r="I860" i="31"/>
  <c r="N857" i="31"/>
  <c r="J855" i="31"/>
  <c r="Q852" i="31"/>
  <c r="H850" i="31"/>
  <c r="O848" i="31"/>
  <c r="G847" i="31"/>
  <c r="N845" i="31"/>
  <c r="L844" i="31"/>
  <c r="L843" i="31"/>
  <c r="P842" i="31"/>
  <c r="H842" i="31"/>
  <c r="N841" i="31"/>
  <c r="F841" i="31"/>
  <c r="L840" i="31"/>
  <c r="J839" i="31"/>
  <c r="P838" i="31"/>
  <c r="H838" i="31"/>
  <c r="N837" i="31"/>
  <c r="F837" i="31"/>
  <c r="L836" i="31"/>
  <c r="J835" i="31"/>
  <c r="P834" i="31"/>
  <c r="H834" i="31"/>
  <c r="N833" i="31"/>
  <c r="F833" i="31"/>
  <c r="L832" i="31"/>
  <c r="J831" i="31"/>
  <c r="P830" i="31"/>
  <c r="H830" i="31"/>
  <c r="N829" i="31"/>
  <c r="F829" i="31"/>
  <c r="L828" i="31"/>
  <c r="J827" i="31"/>
  <c r="P826" i="31"/>
  <c r="H826" i="31"/>
  <c r="N825" i="31"/>
  <c r="F825" i="31"/>
  <c r="L824" i="31"/>
  <c r="J823" i="31"/>
  <c r="P822" i="31"/>
  <c r="H822" i="31"/>
  <c r="N821" i="31"/>
  <c r="F821" i="31"/>
  <c r="L820" i="31"/>
  <c r="J819" i="31"/>
  <c r="P818" i="31"/>
  <c r="H818" i="31"/>
  <c r="N817" i="31"/>
  <c r="F817" i="31"/>
  <c r="L816" i="31"/>
  <c r="J815" i="31"/>
  <c r="P814" i="31"/>
  <c r="H814" i="31"/>
  <c r="N813" i="31"/>
  <c r="F813" i="31"/>
  <c r="L812" i="31"/>
  <c r="J811" i="31"/>
  <c r="P810" i="31"/>
  <c r="H810" i="31"/>
  <c r="N809" i="31"/>
  <c r="F809" i="31"/>
  <c r="L808" i="31"/>
  <c r="J807" i="31"/>
  <c r="P806" i="31"/>
  <c r="H806" i="31"/>
  <c r="N805" i="31"/>
  <c r="F805" i="31"/>
  <c r="L804" i="31"/>
  <c r="J803" i="31"/>
  <c r="P802" i="31"/>
  <c r="H802" i="31"/>
  <c r="N801" i="31"/>
  <c r="F801" i="31"/>
  <c r="L800" i="31"/>
  <c r="J799" i="31"/>
  <c r="P798" i="31"/>
  <c r="H798" i="31"/>
  <c r="N797" i="31"/>
  <c r="F797" i="31"/>
  <c r="L796" i="31"/>
  <c r="J795" i="31"/>
  <c r="P794" i="31"/>
  <c r="H794" i="31"/>
  <c r="N793" i="31"/>
  <c r="F793" i="31"/>
  <c r="L792" i="31"/>
  <c r="J791" i="31"/>
  <c r="P790" i="31"/>
  <c r="H790" i="31"/>
  <c r="N789" i="31"/>
  <c r="F789" i="31"/>
  <c r="L788" i="31"/>
  <c r="J787" i="31"/>
  <c r="P786" i="31"/>
  <c r="H786" i="31"/>
  <c r="N785" i="31"/>
  <c r="F785" i="31"/>
  <c r="L784" i="31"/>
  <c r="J783" i="31"/>
  <c r="P782" i="31"/>
  <c r="Q955" i="31"/>
  <c r="G926" i="31"/>
  <c r="M924" i="31"/>
  <c r="O907" i="31"/>
  <c r="K901" i="31"/>
  <c r="Q900" i="31"/>
  <c r="G895" i="31"/>
  <c r="M894" i="31"/>
  <c r="I888" i="31"/>
  <c r="O875" i="31"/>
  <c r="K869" i="31"/>
  <c r="Q868" i="31"/>
  <c r="Q864" i="31"/>
  <c r="H862" i="31"/>
  <c r="K857" i="31"/>
  <c r="G855" i="31"/>
  <c r="P854" i="31"/>
  <c r="L852" i="31"/>
  <c r="L848" i="31"/>
  <c r="P846" i="31"/>
  <c r="K845" i="31"/>
  <c r="I844" i="31"/>
  <c r="J843" i="31"/>
  <c r="O842" i="31"/>
  <c r="G842" i="31"/>
  <c r="M841" i="31"/>
  <c r="K840" i="31"/>
  <c r="Q839" i="31"/>
  <c r="I839" i="31"/>
  <c r="O838" i="31"/>
  <c r="G838" i="31"/>
  <c r="M837" i="31"/>
  <c r="K836" i="31"/>
  <c r="Q835" i="31"/>
  <c r="I835" i="31"/>
  <c r="O834" i="31"/>
  <c r="G834" i="31"/>
  <c r="M833" i="31"/>
  <c r="K832" i="31"/>
  <c r="Q831" i="31"/>
  <c r="I831" i="31"/>
  <c r="O830" i="31"/>
  <c r="G830" i="31"/>
  <c r="M829" i="31"/>
  <c r="K828" i="31"/>
  <c r="Q827" i="31"/>
  <c r="I827" i="31"/>
  <c r="O826" i="31"/>
  <c r="G826" i="31"/>
  <c r="M825" i="31"/>
  <c r="K824" i="31"/>
  <c r="Q823" i="31"/>
  <c r="I823" i="31"/>
  <c r="O822" i="31"/>
  <c r="G822" i="31"/>
  <c r="M821" i="31"/>
  <c r="K820" i="31"/>
  <c r="Q819" i="31"/>
  <c r="I819" i="31"/>
  <c r="O818" i="31"/>
  <c r="G818" i="31"/>
  <c r="M817" i="31"/>
  <c r="K816" i="31"/>
  <c r="Q815" i="31"/>
  <c r="I815" i="31"/>
  <c r="O814" i="31"/>
  <c r="G814" i="31"/>
  <c r="M813" i="31"/>
  <c r="K812" i="31"/>
  <c r="Q811" i="31"/>
  <c r="I811" i="31"/>
  <c r="O810" i="31"/>
  <c r="G810" i="31"/>
  <c r="M809" i="31"/>
  <c r="K808" i="31"/>
  <c r="Q807" i="31"/>
  <c r="I807" i="31"/>
  <c r="O806" i="31"/>
  <c r="G806" i="31"/>
  <c r="M805" i="31"/>
  <c r="K804" i="31"/>
  <c r="Q803" i="31"/>
  <c r="I803" i="31"/>
  <c r="O802" i="31"/>
  <c r="G802" i="31"/>
  <c r="M801" i="31"/>
  <c r="K800" i="31"/>
  <c r="Q799" i="31"/>
  <c r="I799" i="31"/>
  <c r="O798" i="31"/>
  <c r="G798" i="31"/>
  <c r="M797" i="31"/>
  <c r="K796" i="31"/>
  <c r="Q795" i="31"/>
  <c r="I795" i="31"/>
  <c r="O794" i="31"/>
  <c r="G794" i="31"/>
  <c r="M793" i="31"/>
  <c r="K792" i="31"/>
  <c r="Q791" i="31"/>
  <c r="I791" i="31"/>
  <c r="O790" i="31"/>
  <c r="G790" i="31"/>
  <c r="M789" i="31"/>
  <c r="K788" i="31"/>
  <c r="Q787" i="31"/>
  <c r="I787" i="31"/>
  <c r="O786" i="31"/>
  <c r="G786" i="31"/>
  <c r="M785" i="31"/>
  <c r="K784" i="31"/>
  <c r="Q783" i="31"/>
  <c r="I783" i="31"/>
  <c r="O782" i="31"/>
  <c r="G782" i="31"/>
  <c r="M781" i="31"/>
  <c r="K780" i="31"/>
  <c r="Q779" i="31"/>
  <c r="I779" i="31"/>
  <c r="O778" i="31"/>
  <c r="G778" i="31"/>
  <c r="M777" i="31"/>
  <c r="K776" i="31"/>
  <c r="Q775" i="31"/>
  <c r="I775" i="31"/>
  <c r="O774" i="31"/>
  <c r="G774" i="31"/>
  <c r="M773" i="31"/>
  <c r="K772" i="31"/>
  <c r="Q771" i="31"/>
  <c r="Q987" i="31"/>
  <c r="G930" i="31"/>
  <c r="K923" i="31"/>
  <c r="G922" i="31"/>
  <c r="Q920" i="31"/>
  <c r="K913" i="31"/>
  <c r="Q912" i="31"/>
  <c r="G907" i="31"/>
  <c r="M906" i="31"/>
  <c r="I900" i="31"/>
  <c r="O887" i="31"/>
  <c r="K881" i="31"/>
  <c r="Q880" i="31"/>
  <c r="G875" i="31"/>
  <c r="M874" i="31"/>
  <c r="I868" i="31"/>
  <c r="L864" i="31"/>
  <c r="O859" i="31"/>
  <c r="F857" i="31"/>
  <c r="M854" i="31"/>
  <c r="I852" i="31"/>
  <c r="Q849" i="31"/>
  <c r="I848" i="31"/>
  <c r="M846" i="31"/>
  <c r="I845" i="31"/>
  <c r="G844" i="31"/>
  <c r="H843" i="31"/>
  <c r="N842" i="31"/>
  <c r="F842" i="31"/>
  <c r="L841" i="31"/>
  <c r="J840" i="31"/>
  <c r="P839" i="31"/>
  <c r="H839" i="31"/>
  <c r="N838" i="31"/>
  <c r="F838" i="31"/>
  <c r="L837" i="31"/>
  <c r="J836" i="31"/>
  <c r="P835" i="31"/>
  <c r="H835" i="31"/>
  <c r="N834" i="31"/>
  <c r="F834" i="31"/>
  <c r="L833" i="31"/>
  <c r="J832" i="31"/>
  <c r="P831" i="31"/>
  <c r="H831" i="31"/>
  <c r="N830" i="31"/>
  <c r="F830" i="31"/>
  <c r="L829" i="31"/>
  <c r="J828" i="31"/>
  <c r="P827" i="31"/>
  <c r="H827" i="31"/>
  <c r="N826" i="31"/>
  <c r="F826" i="31"/>
  <c r="L825" i="31"/>
  <c r="J824" i="31"/>
  <c r="P823" i="31"/>
  <c r="H823" i="31"/>
  <c r="N822" i="31"/>
  <c r="F822" i="31"/>
  <c r="L821" i="31"/>
  <c r="J820" i="31"/>
  <c r="P819" i="31"/>
  <c r="H819" i="31"/>
  <c r="N818" i="31"/>
  <c r="F818" i="31"/>
  <c r="L817" i="31"/>
  <c r="J816" i="31"/>
  <c r="P815" i="31"/>
  <c r="H815" i="31"/>
  <c r="N814" i="31"/>
  <c r="F814" i="31"/>
  <c r="L813" i="31"/>
  <c r="J812" i="31"/>
  <c r="P811" i="31"/>
  <c r="H811" i="31"/>
  <c r="N810" i="31"/>
  <c r="F810" i="31"/>
  <c r="L809" i="31"/>
  <c r="J808" i="31"/>
  <c r="P807" i="31"/>
  <c r="H807" i="31"/>
  <c r="N806" i="31"/>
  <c r="F806" i="31"/>
  <c r="L805" i="31"/>
  <c r="J804" i="31"/>
  <c r="P803" i="31"/>
  <c r="H803" i="31"/>
  <c r="N802" i="31"/>
  <c r="F802" i="31"/>
  <c r="L801" i="31"/>
  <c r="J800" i="31"/>
  <c r="P799" i="31"/>
  <c r="H799" i="31"/>
  <c r="N798" i="31"/>
  <c r="F798" i="31"/>
  <c r="L797" i="31"/>
  <c r="J796" i="31"/>
  <c r="P795" i="31"/>
  <c r="H795" i="31"/>
  <c r="N794" i="31"/>
  <c r="F794" i="31"/>
  <c r="L793" i="31"/>
  <c r="J792" i="31"/>
  <c r="P791" i="31"/>
  <c r="H791" i="31"/>
  <c r="N790" i="31"/>
  <c r="F790" i="31"/>
  <c r="L789" i="31"/>
  <c r="J788" i="31"/>
  <c r="P787" i="31"/>
  <c r="H787" i="31"/>
  <c r="N786" i="31"/>
  <c r="F786" i="31"/>
  <c r="L785" i="31"/>
  <c r="J784" i="31"/>
  <c r="P783" i="31"/>
  <c r="H783" i="31"/>
  <c r="N782" i="31"/>
  <c r="F782" i="31"/>
  <c r="L781" i="31"/>
  <c r="J780" i="31"/>
  <c r="P779" i="31"/>
  <c r="H779" i="31"/>
  <c r="N778" i="31"/>
  <c r="F778" i="31"/>
  <c r="L777" i="31"/>
  <c r="J776" i="31"/>
  <c r="P775" i="31"/>
  <c r="H775" i="31"/>
  <c r="N774" i="31"/>
  <c r="F774" i="31"/>
  <c r="G962" i="31"/>
  <c r="Q919" i="31"/>
  <c r="I912" i="31"/>
  <c r="O899" i="31"/>
  <c r="K893" i="31"/>
  <c r="Q892" i="31"/>
  <c r="G887" i="31"/>
  <c r="M886" i="31"/>
  <c r="I880" i="31"/>
  <c r="O867" i="31"/>
  <c r="I864" i="31"/>
  <c r="N861" i="31"/>
  <c r="J859" i="31"/>
  <c r="Q856" i="31"/>
  <c r="H854" i="31"/>
  <c r="N849" i="31"/>
  <c r="G848" i="31"/>
  <c r="K846" i="31"/>
  <c r="H845" i="31"/>
  <c r="F844" i="31"/>
  <c r="G843" i="31"/>
  <c r="M842" i="31"/>
  <c r="K841" i="31"/>
  <c r="Q840" i="31"/>
  <c r="I840" i="31"/>
  <c r="O839" i="31"/>
  <c r="G839" i="31"/>
  <c r="M838" i="31"/>
  <c r="K837" i="31"/>
  <c r="Q836" i="31"/>
  <c r="I836" i="31"/>
  <c r="O835" i="31"/>
  <c r="G835" i="31"/>
  <c r="M834" i="31"/>
  <c r="K833" i="31"/>
  <c r="Q832" i="31"/>
  <c r="I832" i="31"/>
  <c r="O831" i="31"/>
  <c r="G831" i="31"/>
  <c r="M830" i="31"/>
  <c r="K829" i="31"/>
  <c r="Q828" i="31"/>
  <c r="I828" i="31"/>
  <c r="O827" i="31"/>
  <c r="G827" i="31"/>
  <c r="M826" i="31"/>
  <c r="K825" i="31"/>
  <c r="Q824" i="31"/>
  <c r="I824" i="31"/>
  <c r="O823" i="31"/>
  <c r="G823" i="31"/>
  <c r="M822" i="31"/>
  <c r="K821" i="31"/>
  <c r="Q820" i="31"/>
  <c r="I820" i="31"/>
  <c r="O819" i="31"/>
  <c r="G819" i="31"/>
  <c r="M818" i="31"/>
  <c r="K817" i="31"/>
  <c r="Q816" i="31"/>
  <c r="I816" i="31"/>
  <c r="O815" i="31"/>
  <c r="G815" i="31"/>
  <c r="M814" i="31"/>
  <c r="K813" i="31"/>
  <c r="Q812" i="31"/>
  <c r="I812" i="31"/>
  <c r="O811" i="31"/>
  <c r="G811" i="31"/>
  <c r="M810" i="31"/>
  <c r="K809" i="31"/>
  <c r="Q808" i="31"/>
  <c r="I808" i="31"/>
  <c r="O807" i="31"/>
  <c r="G807" i="31"/>
  <c r="M806" i="31"/>
  <c r="K805" i="31"/>
  <c r="Q804" i="31"/>
  <c r="I804" i="31"/>
  <c r="O803" i="31"/>
  <c r="G803" i="31"/>
  <c r="M802" i="31"/>
  <c r="K801" i="31"/>
  <c r="Q800" i="31"/>
  <c r="I800" i="31"/>
  <c r="O799" i="31"/>
  <c r="G799" i="31"/>
  <c r="M798" i="31"/>
  <c r="K797" i="31"/>
  <c r="Q796" i="31"/>
  <c r="I796" i="31"/>
  <c r="O795" i="31"/>
  <c r="G795" i="31"/>
  <c r="M794" i="31"/>
  <c r="K793" i="31"/>
  <c r="Q792" i="31"/>
  <c r="I792" i="31"/>
  <c r="O791" i="31"/>
  <c r="G791" i="31"/>
  <c r="M790" i="31"/>
  <c r="K789" i="31"/>
  <c r="Q788" i="31"/>
  <c r="I788" i="31"/>
  <c r="O787" i="31"/>
  <c r="G787" i="31"/>
  <c r="M786" i="31"/>
  <c r="K785" i="31"/>
  <c r="Q784" i="31"/>
  <c r="I784" i="31"/>
  <c r="O783" i="31"/>
  <c r="G783" i="31"/>
  <c r="M782" i="31"/>
  <c r="K781" i="31"/>
  <c r="Q780" i="31"/>
  <c r="I780" i="31"/>
  <c r="O779" i="31"/>
  <c r="G779" i="31"/>
  <c r="M778" i="31"/>
  <c r="K777" i="31"/>
  <c r="Q776" i="31"/>
  <c r="I776" i="31"/>
  <c r="O775" i="31"/>
  <c r="G775" i="31"/>
  <c r="M774" i="31"/>
  <c r="K773" i="31"/>
  <c r="Q772" i="31"/>
  <c r="I772" i="31"/>
  <c r="O771" i="31"/>
  <c r="K936" i="31"/>
  <c r="F919" i="31"/>
  <c r="O911" i="31"/>
  <c r="K905" i="31"/>
  <c r="Q904" i="31"/>
  <c r="G899" i="31"/>
  <c r="M898" i="31"/>
  <c r="I892" i="31"/>
  <c r="O879" i="31"/>
  <c r="K873" i="31"/>
  <c r="Q872" i="31"/>
  <c r="G867" i="31"/>
  <c r="M866" i="31"/>
  <c r="K861" i="31"/>
  <c r="G859" i="31"/>
  <c r="P858" i="31"/>
  <c r="L856" i="31"/>
  <c r="O851" i="31"/>
  <c r="K849" i="31"/>
  <c r="H846" i="31"/>
  <c r="F845" i="31"/>
  <c r="F843" i="31"/>
  <c r="L842" i="31"/>
  <c r="J841" i="31"/>
  <c r="P840" i="31"/>
  <c r="H840" i="31"/>
  <c r="N839" i="31"/>
  <c r="F839" i="31"/>
  <c r="L838" i="31"/>
  <c r="J837" i="31"/>
  <c r="P836" i="31"/>
  <c r="H836" i="31"/>
  <c r="N835" i="31"/>
  <c r="F835" i="31"/>
  <c r="L834" i="31"/>
  <c r="J833" i="31"/>
  <c r="P832" i="31"/>
  <c r="H832" i="31"/>
  <c r="N831" i="31"/>
  <c r="F831" i="31"/>
  <c r="L830" i="31"/>
  <c r="J829" i="31"/>
  <c r="P828" i="31"/>
  <c r="H828" i="31"/>
  <c r="N827" i="31"/>
  <c r="F827" i="31"/>
  <c r="L826" i="31"/>
  <c r="J825" i="31"/>
  <c r="P824" i="31"/>
  <c r="H824" i="31"/>
  <c r="N823" i="31"/>
  <c r="F823" i="31"/>
  <c r="L822" i="31"/>
  <c r="J821" i="31"/>
  <c r="P820" i="31"/>
  <c r="H820" i="31"/>
  <c r="N819" i="31"/>
  <c r="F819" i="31"/>
  <c r="L818" i="31"/>
  <c r="J817" i="31"/>
  <c r="P816" i="31"/>
  <c r="H816" i="31"/>
  <c r="N815" i="31"/>
  <c r="F815" i="31"/>
  <c r="L814" i="31"/>
  <c r="J813" i="31"/>
  <c r="P812" i="31"/>
  <c r="H812" i="31"/>
  <c r="N811" i="31"/>
  <c r="F811" i="31"/>
  <c r="L810" i="31"/>
  <c r="J809" i="31"/>
  <c r="P808" i="31"/>
  <c r="H808" i="31"/>
  <c r="N807" i="31"/>
  <c r="F807" i="31"/>
  <c r="L806" i="31"/>
  <c r="J805" i="31"/>
  <c r="P804" i="31"/>
  <c r="H804" i="31"/>
  <c r="N803" i="31"/>
  <c r="F803" i="31"/>
  <c r="L802" i="31"/>
  <c r="J801" i="31"/>
  <c r="P800" i="31"/>
  <c r="H800" i="31"/>
  <c r="N799" i="31"/>
  <c r="F799" i="31"/>
  <c r="L798" i="31"/>
  <c r="J797" i="31"/>
  <c r="P796" i="31"/>
  <c r="H796" i="31"/>
  <c r="N795" i="31"/>
  <c r="F795" i="31"/>
  <c r="L794" i="31"/>
  <c r="J793" i="31"/>
  <c r="P792" i="31"/>
  <c r="H792" i="31"/>
  <c r="N791" i="31"/>
  <c r="F791" i="31"/>
  <c r="L790" i="31"/>
  <c r="J789" i="31"/>
  <c r="P788" i="31"/>
  <c r="H788" i="31"/>
  <c r="N787" i="31"/>
  <c r="F787" i="31"/>
  <c r="L786" i="31"/>
  <c r="J785" i="31"/>
  <c r="P784" i="31"/>
  <c r="H784" i="31"/>
  <c r="N783" i="31"/>
  <c r="F783" i="31"/>
  <c r="L782" i="31"/>
  <c r="J781" i="31"/>
  <c r="P780" i="31"/>
  <c r="H780" i="31"/>
  <c r="N779" i="31"/>
  <c r="F779" i="31"/>
  <c r="L778" i="31"/>
  <c r="J777" i="31"/>
  <c r="P776" i="31"/>
  <c r="H776" i="31"/>
  <c r="N775" i="31"/>
  <c r="F775" i="31"/>
  <c r="L774" i="31"/>
  <c r="J773" i="31"/>
  <c r="P772" i="31"/>
  <c r="H782" i="31"/>
  <c r="H777" i="31"/>
  <c r="L775" i="31"/>
  <c r="P773" i="31"/>
  <c r="N772" i="31"/>
  <c r="H771" i="31"/>
  <c r="N770" i="31"/>
  <c r="F770" i="31"/>
  <c r="L769" i="31"/>
  <c r="J768" i="31"/>
  <c r="P767" i="31"/>
  <c r="H767" i="31"/>
  <c r="N766" i="31"/>
  <c r="F766" i="31"/>
  <c r="L765" i="31"/>
  <c r="J764" i="31"/>
  <c r="P763" i="31"/>
  <c r="H763" i="31"/>
  <c r="N762" i="31"/>
  <c r="F762" i="31"/>
  <c r="L761" i="31"/>
  <c r="J760" i="31"/>
  <c r="P759" i="31"/>
  <c r="H759" i="31"/>
  <c r="N758" i="31"/>
  <c r="F758" i="31"/>
  <c r="L757" i="31"/>
  <c r="J756" i="31"/>
  <c r="P755" i="31"/>
  <c r="H755" i="31"/>
  <c r="N754" i="31"/>
  <c r="F754" i="31"/>
  <c r="L753" i="31"/>
  <c r="J752" i="31"/>
  <c r="P751" i="31"/>
  <c r="H751" i="31"/>
  <c r="N750" i="31"/>
  <c r="F750" i="31"/>
  <c r="L749" i="31"/>
  <c r="J748" i="31"/>
  <c r="P747" i="31"/>
  <c r="H747" i="31"/>
  <c r="N746" i="31"/>
  <c r="F746" i="31"/>
  <c r="L745" i="31"/>
  <c r="J744" i="31"/>
  <c r="P743" i="31"/>
  <c r="H743" i="31"/>
  <c r="N742" i="31"/>
  <c r="F742" i="31"/>
  <c r="L741" i="31"/>
  <c r="J740" i="31"/>
  <c r="P739" i="31"/>
  <c r="H739" i="31"/>
  <c r="N738" i="31"/>
  <c r="F738" i="31"/>
  <c r="L737" i="31"/>
  <c r="J736" i="31"/>
  <c r="P735" i="31"/>
  <c r="H735" i="31"/>
  <c r="N734" i="31"/>
  <c r="F734" i="31"/>
  <c r="L733" i="31"/>
  <c r="J732" i="31"/>
  <c r="P731" i="31"/>
  <c r="H731" i="31"/>
  <c r="N730" i="31"/>
  <c r="F730" i="31"/>
  <c r="L729" i="31"/>
  <c r="J728" i="31"/>
  <c r="P727" i="31"/>
  <c r="H727" i="31"/>
  <c r="N726" i="31"/>
  <c r="F726" i="31"/>
  <c r="L725" i="31"/>
  <c r="J724" i="31"/>
  <c r="P723" i="31"/>
  <c r="H723" i="31"/>
  <c r="N722" i="31"/>
  <c r="F722" i="31"/>
  <c r="L721" i="31"/>
  <c r="J720" i="31"/>
  <c r="P719" i="31"/>
  <c r="H719" i="31"/>
  <c r="N718" i="31"/>
  <c r="F718" i="31"/>
  <c r="L717" i="31"/>
  <c r="J716" i="31"/>
  <c r="P715" i="31"/>
  <c r="H715" i="31"/>
  <c r="N714" i="31"/>
  <c r="F714" i="31"/>
  <c r="L713" i="31"/>
  <c r="J712" i="31"/>
  <c r="P711" i="31"/>
  <c r="H711" i="31"/>
  <c r="N710" i="31"/>
  <c r="F710" i="31"/>
  <c r="L709" i="31"/>
  <c r="J708" i="31"/>
  <c r="P707" i="31"/>
  <c r="H707" i="31"/>
  <c r="N706" i="31"/>
  <c r="F706" i="31"/>
  <c r="L705" i="31"/>
  <c r="J704" i="31"/>
  <c r="P703" i="31"/>
  <c r="H703" i="31"/>
  <c r="N702" i="31"/>
  <c r="F702" i="31"/>
  <c r="L701" i="31"/>
  <c r="J700" i="31"/>
  <c r="P699" i="31"/>
  <c r="H699" i="31"/>
  <c r="N698" i="31"/>
  <c r="F698" i="31"/>
  <c r="L697" i="31"/>
  <c r="J696" i="31"/>
  <c r="P695" i="31"/>
  <c r="H695" i="31"/>
  <c r="N694" i="31"/>
  <c r="F694" i="31"/>
  <c r="L693" i="31"/>
  <c r="J692" i="31"/>
  <c r="P691" i="31"/>
  <c r="H691" i="31"/>
  <c r="N690" i="31"/>
  <c r="F690" i="31"/>
  <c r="L689" i="31"/>
  <c r="J688" i="31"/>
  <c r="P687" i="31"/>
  <c r="H687" i="31"/>
  <c r="N686" i="31"/>
  <c r="F686" i="31"/>
  <c r="L685" i="31"/>
  <c r="J684" i="31"/>
  <c r="P683" i="31"/>
  <c r="H683" i="31"/>
  <c r="L787" i="31"/>
  <c r="P781" i="31"/>
  <c r="L779" i="31"/>
  <c r="F777" i="31"/>
  <c r="K775" i="31"/>
  <c r="O773" i="31"/>
  <c r="M772" i="31"/>
  <c r="P771" i="31"/>
  <c r="G771" i="31"/>
  <c r="M770" i="31"/>
  <c r="K769" i="31"/>
  <c r="Q768" i="31"/>
  <c r="I768" i="31"/>
  <c r="O767" i="31"/>
  <c r="G767" i="31"/>
  <c r="M766" i="31"/>
  <c r="K765" i="31"/>
  <c r="Q764" i="31"/>
  <c r="I764" i="31"/>
  <c r="O763" i="31"/>
  <c r="G763" i="31"/>
  <c r="M762" i="31"/>
  <c r="K761" i="31"/>
  <c r="Q760" i="31"/>
  <c r="I760" i="31"/>
  <c r="O759" i="31"/>
  <c r="G759" i="31"/>
  <c r="M758" i="31"/>
  <c r="K757" i="31"/>
  <c r="Q756" i="31"/>
  <c r="I756" i="31"/>
  <c r="O755" i="31"/>
  <c r="G755" i="31"/>
  <c r="M754" i="31"/>
  <c r="K753" i="31"/>
  <c r="Q752" i="31"/>
  <c r="I752" i="31"/>
  <c r="O751" i="31"/>
  <c r="G751" i="31"/>
  <c r="M750" i="31"/>
  <c r="K749" i="31"/>
  <c r="Q748" i="31"/>
  <c r="I748" i="31"/>
  <c r="O747" i="31"/>
  <c r="G747" i="31"/>
  <c r="M746" i="31"/>
  <c r="K745" i="31"/>
  <c r="Q744" i="31"/>
  <c r="I744" i="31"/>
  <c r="O743" i="31"/>
  <c r="G743" i="31"/>
  <c r="M742" i="31"/>
  <c r="K741" i="31"/>
  <c r="Q740" i="31"/>
  <c r="I740" i="31"/>
  <c r="O739" i="31"/>
  <c r="G739" i="31"/>
  <c r="M738" i="31"/>
  <c r="K737" i="31"/>
  <c r="Q736" i="31"/>
  <c r="I736" i="31"/>
  <c r="O735" i="31"/>
  <c r="G735" i="31"/>
  <c r="M734" i="31"/>
  <c r="K733" i="31"/>
  <c r="Q732" i="31"/>
  <c r="I732" i="31"/>
  <c r="O731" i="31"/>
  <c r="G731" i="31"/>
  <c r="M730" i="31"/>
  <c r="K729" i="31"/>
  <c r="Q728" i="31"/>
  <c r="I728" i="31"/>
  <c r="O727" i="31"/>
  <c r="G727" i="31"/>
  <c r="M726" i="31"/>
  <c r="K725" i="31"/>
  <c r="Q724" i="31"/>
  <c r="I724" i="31"/>
  <c r="O723" i="31"/>
  <c r="G723" i="31"/>
  <c r="M722" i="31"/>
  <c r="K721" i="31"/>
  <c r="Q720" i="31"/>
  <c r="I720" i="31"/>
  <c r="O719" i="31"/>
  <c r="G719" i="31"/>
  <c r="M718" i="31"/>
  <c r="K717" i="31"/>
  <c r="Q716" i="31"/>
  <c r="I716" i="31"/>
  <c r="O715" i="31"/>
  <c r="G715" i="31"/>
  <c r="M714" i="31"/>
  <c r="K713" i="31"/>
  <c r="Q712" i="31"/>
  <c r="I712" i="31"/>
  <c r="O711" i="31"/>
  <c r="G711" i="31"/>
  <c r="M710" i="31"/>
  <c r="K709" i="31"/>
  <c r="Q708" i="31"/>
  <c r="I708" i="31"/>
  <c r="O707" i="31"/>
  <c r="G707" i="31"/>
  <c r="M706" i="31"/>
  <c r="K705" i="31"/>
  <c r="Q704" i="31"/>
  <c r="I704" i="31"/>
  <c r="O703" i="31"/>
  <c r="G703" i="31"/>
  <c r="M702" i="31"/>
  <c r="K701" i="31"/>
  <c r="Q700" i="31"/>
  <c r="I700" i="31"/>
  <c r="O699" i="31"/>
  <c r="G699" i="31"/>
  <c r="M698" i="31"/>
  <c r="K697" i="31"/>
  <c r="Q696" i="31"/>
  <c r="I696" i="31"/>
  <c r="O695" i="31"/>
  <c r="G695" i="31"/>
  <c r="M694" i="31"/>
  <c r="K693" i="31"/>
  <c r="Q692" i="31"/>
  <c r="I692" i="31"/>
  <c r="O691" i="31"/>
  <c r="G691" i="31"/>
  <c r="M690" i="31"/>
  <c r="K689" i="31"/>
  <c r="Q688" i="31"/>
  <c r="I688" i="31"/>
  <c r="O687" i="31"/>
  <c r="G687" i="31"/>
  <c r="M686" i="31"/>
  <c r="K685" i="31"/>
  <c r="Q684" i="31"/>
  <c r="I684" i="31"/>
  <c r="O683" i="31"/>
  <c r="G683" i="31"/>
  <c r="M682" i="31"/>
  <c r="K681" i="31"/>
  <c r="Q680" i="31"/>
  <c r="I680" i="31"/>
  <c r="J786" i="31"/>
  <c r="N781" i="31"/>
  <c r="J779" i="31"/>
  <c r="N776" i="31"/>
  <c r="J775" i="31"/>
  <c r="N773" i="31"/>
  <c r="L772" i="31"/>
  <c r="N771" i="31"/>
  <c r="F771" i="31"/>
  <c r="L770" i="31"/>
  <c r="J769" i="31"/>
  <c r="P768" i="31"/>
  <c r="H768" i="31"/>
  <c r="N767" i="31"/>
  <c r="F767" i="31"/>
  <c r="L766" i="31"/>
  <c r="J765" i="31"/>
  <c r="P764" i="31"/>
  <c r="H764" i="31"/>
  <c r="N763" i="31"/>
  <c r="F763" i="31"/>
  <c r="L762" i="31"/>
  <c r="J761" i="31"/>
  <c r="P760" i="31"/>
  <c r="H760" i="31"/>
  <c r="N759" i="31"/>
  <c r="F759" i="31"/>
  <c r="L758" i="31"/>
  <c r="J757" i="31"/>
  <c r="P756" i="31"/>
  <c r="H756" i="31"/>
  <c r="N755" i="31"/>
  <c r="F755" i="31"/>
  <c r="L754" i="31"/>
  <c r="J753" i="31"/>
  <c r="P752" i="31"/>
  <c r="H752" i="31"/>
  <c r="N751" i="31"/>
  <c r="F751" i="31"/>
  <c r="L750" i="31"/>
  <c r="J749" i="31"/>
  <c r="P748" i="31"/>
  <c r="H748" i="31"/>
  <c r="N747" i="31"/>
  <c r="F747" i="31"/>
  <c r="L746" i="31"/>
  <c r="J745" i="31"/>
  <c r="P744" i="31"/>
  <c r="H744" i="31"/>
  <c r="N743" i="31"/>
  <c r="F743" i="31"/>
  <c r="L742" i="31"/>
  <c r="J741" i="31"/>
  <c r="P740" i="31"/>
  <c r="H740" i="31"/>
  <c r="N739" i="31"/>
  <c r="F739" i="31"/>
  <c r="L738" i="31"/>
  <c r="J737" i="31"/>
  <c r="P736" i="31"/>
  <c r="H736" i="31"/>
  <c r="N735" i="31"/>
  <c r="F735" i="31"/>
  <c r="L734" i="31"/>
  <c r="J733" i="31"/>
  <c r="P732" i="31"/>
  <c r="H732" i="31"/>
  <c r="N731" i="31"/>
  <c r="F731" i="31"/>
  <c r="L730" i="31"/>
  <c r="J729" i="31"/>
  <c r="P728" i="31"/>
  <c r="H728" i="31"/>
  <c r="N727" i="31"/>
  <c r="F727" i="31"/>
  <c r="L726" i="31"/>
  <c r="J725" i="31"/>
  <c r="P724" i="31"/>
  <c r="H724" i="31"/>
  <c r="N723" i="31"/>
  <c r="F723" i="31"/>
  <c r="L722" i="31"/>
  <c r="J721" i="31"/>
  <c r="P720" i="31"/>
  <c r="H720" i="31"/>
  <c r="N719" i="31"/>
  <c r="F719" i="31"/>
  <c r="L718" i="31"/>
  <c r="J717" i="31"/>
  <c r="P716" i="31"/>
  <c r="H716" i="31"/>
  <c r="N715" i="31"/>
  <c r="F715" i="31"/>
  <c r="L714" i="31"/>
  <c r="J713" i="31"/>
  <c r="P712" i="31"/>
  <c r="H712" i="31"/>
  <c r="N711" i="31"/>
  <c r="F711" i="31"/>
  <c r="L710" i="31"/>
  <c r="J709" i="31"/>
  <c r="P708" i="31"/>
  <c r="H708" i="31"/>
  <c r="N707" i="31"/>
  <c r="F707" i="31"/>
  <c r="L706" i="31"/>
  <c r="J705" i="31"/>
  <c r="P704" i="31"/>
  <c r="H704" i="31"/>
  <c r="N703" i="31"/>
  <c r="F703" i="31"/>
  <c r="L702" i="31"/>
  <c r="J701" i="31"/>
  <c r="P700" i="31"/>
  <c r="H700" i="31"/>
  <c r="N699" i="31"/>
  <c r="F699" i="31"/>
  <c r="L698" i="31"/>
  <c r="J697" i="31"/>
  <c r="P696" i="31"/>
  <c r="H696" i="31"/>
  <c r="N695" i="31"/>
  <c r="P785" i="31"/>
  <c r="H781" i="31"/>
  <c r="P778" i="31"/>
  <c r="M776" i="31"/>
  <c r="Q774" i="31"/>
  <c r="L773" i="31"/>
  <c r="J772" i="31"/>
  <c r="M771" i="31"/>
  <c r="K770" i="31"/>
  <c r="Q769" i="31"/>
  <c r="I769" i="31"/>
  <c r="O768" i="31"/>
  <c r="G768" i="31"/>
  <c r="M767" i="31"/>
  <c r="K766" i="31"/>
  <c r="Q765" i="31"/>
  <c r="I765" i="31"/>
  <c r="O764" i="31"/>
  <c r="G764" i="31"/>
  <c r="M763" i="31"/>
  <c r="K762" i="31"/>
  <c r="Q761" i="31"/>
  <c r="I761" i="31"/>
  <c r="O760" i="31"/>
  <c r="G760" i="31"/>
  <c r="M759" i="31"/>
  <c r="K758" i="31"/>
  <c r="Q757" i="31"/>
  <c r="I757" i="31"/>
  <c r="O756" i="31"/>
  <c r="G756" i="31"/>
  <c r="M755" i="31"/>
  <c r="K754" i="31"/>
  <c r="Q753" i="31"/>
  <c r="I753" i="31"/>
  <c r="O752" i="31"/>
  <c r="G752" i="31"/>
  <c r="M751" i="31"/>
  <c r="K750" i="31"/>
  <c r="Q749" i="31"/>
  <c r="I749" i="31"/>
  <c r="O748" i="31"/>
  <c r="G748" i="31"/>
  <c r="M747" i="31"/>
  <c r="K746" i="31"/>
  <c r="Q745" i="31"/>
  <c r="I745" i="31"/>
  <c r="O744" i="31"/>
  <c r="G744" i="31"/>
  <c r="M743" i="31"/>
  <c r="K742" i="31"/>
  <c r="Q741" i="31"/>
  <c r="I741" i="31"/>
  <c r="O740" i="31"/>
  <c r="G740" i="31"/>
  <c r="M739" i="31"/>
  <c r="K738" i="31"/>
  <c r="Q737" i="31"/>
  <c r="I737" i="31"/>
  <c r="O736" i="31"/>
  <c r="G736" i="31"/>
  <c r="M735" i="31"/>
  <c r="K734" i="31"/>
  <c r="Q733" i="31"/>
  <c r="I733" i="31"/>
  <c r="O732" i="31"/>
  <c r="G732" i="31"/>
  <c r="M731" i="31"/>
  <c r="K730" i="31"/>
  <c r="Q729" i="31"/>
  <c r="I729" i="31"/>
  <c r="O728" i="31"/>
  <c r="G728" i="31"/>
  <c r="M727" i="31"/>
  <c r="K726" i="31"/>
  <c r="Q725" i="31"/>
  <c r="I725" i="31"/>
  <c r="O724" i="31"/>
  <c r="G724" i="31"/>
  <c r="M723" i="31"/>
  <c r="K722" i="31"/>
  <c r="Q721" i="31"/>
  <c r="I721" i="31"/>
  <c r="O720" i="31"/>
  <c r="G720" i="31"/>
  <c r="M719" i="31"/>
  <c r="K718" i="31"/>
  <c r="Q717" i="31"/>
  <c r="I717" i="31"/>
  <c r="O716" i="31"/>
  <c r="G716" i="31"/>
  <c r="M715" i="31"/>
  <c r="K714" i="31"/>
  <c r="Q713" i="31"/>
  <c r="I713" i="31"/>
  <c r="O712" i="31"/>
  <c r="G712" i="31"/>
  <c r="M711" i="31"/>
  <c r="K710" i="31"/>
  <c r="Q709" i="31"/>
  <c r="I709" i="31"/>
  <c r="O708" i="31"/>
  <c r="G708" i="31"/>
  <c r="M707" i="31"/>
  <c r="K706" i="31"/>
  <c r="Q705" i="31"/>
  <c r="I705" i="31"/>
  <c r="O704" i="31"/>
  <c r="G704" i="31"/>
  <c r="M703" i="31"/>
  <c r="K702" i="31"/>
  <c r="Q701" i="31"/>
  <c r="I701" i="31"/>
  <c r="O700" i="31"/>
  <c r="G700" i="31"/>
  <c r="M699" i="31"/>
  <c r="K698" i="31"/>
  <c r="Q697" i="31"/>
  <c r="I697" i="31"/>
  <c r="O696" i="31"/>
  <c r="G696" i="31"/>
  <c r="M695" i="31"/>
  <c r="K694" i="31"/>
  <c r="Q693" i="31"/>
  <c r="I693" i="31"/>
  <c r="O692" i="31"/>
  <c r="G692" i="31"/>
  <c r="M691" i="31"/>
  <c r="K690" i="31"/>
  <c r="Q689" i="31"/>
  <c r="I689" i="31"/>
  <c r="O688" i="31"/>
  <c r="G688" i="31"/>
  <c r="M687" i="31"/>
  <c r="K686" i="31"/>
  <c r="Q685" i="31"/>
  <c r="I685" i="31"/>
  <c r="O684" i="31"/>
  <c r="G684" i="31"/>
  <c r="M683" i="31"/>
  <c r="K682" i="31"/>
  <c r="H785" i="31"/>
  <c r="N784" i="31"/>
  <c r="F781" i="31"/>
  <c r="J778" i="31"/>
  <c r="L776" i="31"/>
  <c r="P774" i="31"/>
  <c r="H773" i="31"/>
  <c r="H772" i="31"/>
  <c r="L771" i="31"/>
  <c r="J770" i="31"/>
  <c r="P769" i="31"/>
  <c r="H769" i="31"/>
  <c r="N768" i="31"/>
  <c r="F768" i="31"/>
  <c r="L767" i="31"/>
  <c r="J766" i="31"/>
  <c r="P765" i="31"/>
  <c r="H765" i="31"/>
  <c r="N764" i="31"/>
  <c r="F764" i="31"/>
  <c r="L763" i="31"/>
  <c r="J762" i="31"/>
  <c r="P761" i="31"/>
  <c r="H761" i="31"/>
  <c r="N760" i="31"/>
  <c r="F760" i="31"/>
  <c r="L759" i="31"/>
  <c r="J758" i="31"/>
  <c r="P757" i="31"/>
  <c r="H757" i="31"/>
  <c r="N756" i="31"/>
  <c r="F756" i="31"/>
  <c r="L755" i="31"/>
  <c r="J754" i="31"/>
  <c r="P753" i="31"/>
  <c r="H753" i="31"/>
  <c r="N752" i="31"/>
  <c r="F752" i="31"/>
  <c r="L751" i="31"/>
  <c r="J750" i="31"/>
  <c r="P749" i="31"/>
  <c r="H749" i="31"/>
  <c r="N748" i="31"/>
  <c r="F748" i="31"/>
  <c r="L747" i="31"/>
  <c r="J746" i="31"/>
  <c r="P745" i="31"/>
  <c r="H745" i="31"/>
  <c r="N744" i="31"/>
  <c r="F744" i="31"/>
  <c r="L743" i="31"/>
  <c r="J742" i="31"/>
  <c r="P741" i="31"/>
  <c r="H741" i="31"/>
  <c r="N740" i="31"/>
  <c r="F740" i="31"/>
  <c r="L739" i="31"/>
  <c r="J738" i="31"/>
  <c r="P737" i="31"/>
  <c r="H737" i="31"/>
  <c r="N736" i="31"/>
  <c r="F736" i="31"/>
  <c r="L735" i="31"/>
  <c r="J734" i="31"/>
  <c r="P733" i="31"/>
  <c r="H733" i="31"/>
  <c r="N732" i="31"/>
  <c r="F732" i="31"/>
  <c r="L731" i="31"/>
  <c r="J730" i="31"/>
  <c r="P729" i="31"/>
  <c r="H729" i="31"/>
  <c r="N728" i="31"/>
  <c r="F728" i="31"/>
  <c r="L727" i="31"/>
  <c r="J726" i="31"/>
  <c r="P725" i="31"/>
  <c r="H725" i="31"/>
  <c r="N724" i="31"/>
  <c r="F724" i="31"/>
  <c r="L723" i="31"/>
  <c r="J722" i="31"/>
  <c r="P721" i="31"/>
  <c r="H721" i="31"/>
  <c r="N720" i="31"/>
  <c r="F720" i="31"/>
  <c r="L719" i="31"/>
  <c r="J718" i="31"/>
  <c r="P717" i="31"/>
  <c r="H717" i="31"/>
  <c r="N716" i="31"/>
  <c r="F716" i="31"/>
  <c r="L715" i="31"/>
  <c r="J714" i="31"/>
  <c r="P713" i="31"/>
  <c r="H713" i="31"/>
  <c r="N712" i="31"/>
  <c r="F712" i="31"/>
  <c r="L711" i="31"/>
  <c r="J710" i="31"/>
  <c r="P709" i="31"/>
  <c r="H709" i="31"/>
  <c r="N708" i="31"/>
  <c r="F708" i="31"/>
  <c r="L707" i="31"/>
  <c r="J706" i="31"/>
  <c r="P705" i="31"/>
  <c r="H705" i="31"/>
  <c r="N704" i="31"/>
  <c r="F704" i="31"/>
  <c r="L703" i="31"/>
  <c r="J702" i="31"/>
  <c r="P701" i="31"/>
  <c r="H701" i="31"/>
  <c r="N700" i="31"/>
  <c r="F700" i="31"/>
  <c r="L699" i="31"/>
  <c r="J698" i="31"/>
  <c r="P697" i="31"/>
  <c r="H697" i="31"/>
  <c r="N696" i="31"/>
  <c r="F696" i="31"/>
  <c r="L695" i="31"/>
  <c r="J694" i="31"/>
  <c r="P693" i="31"/>
  <c r="H693" i="31"/>
  <c r="N692" i="31"/>
  <c r="F692" i="31"/>
  <c r="L691" i="31"/>
  <c r="J690" i="31"/>
  <c r="P689" i="31"/>
  <c r="H689" i="31"/>
  <c r="N688" i="31"/>
  <c r="F688" i="31"/>
  <c r="L687" i="31"/>
  <c r="J686" i="31"/>
  <c r="P685" i="31"/>
  <c r="H685" i="31"/>
  <c r="N684" i="31"/>
  <c r="F784" i="31"/>
  <c r="N780" i="31"/>
  <c r="H778" i="31"/>
  <c r="F776" i="31"/>
  <c r="J774" i="31"/>
  <c r="G773" i="31"/>
  <c r="G772" i="31"/>
  <c r="K771" i="31"/>
  <c r="Q770" i="31"/>
  <c r="I770" i="31"/>
  <c r="O769" i="31"/>
  <c r="G769" i="31"/>
  <c r="M768" i="31"/>
  <c r="K767" i="31"/>
  <c r="Q766" i="31"/>
  <c r="I766" i="31"/>
  <c r="O765" i="31"/>
  <c r="G765" i="31"/>
  <c r="M764" i="31"/>
  <c r="K763" i="31"/>
  <c r="Q762" i="31"/>
  <c r="I762" i="31"/>
  <c r="O761" i="31"/>
  <c r="G761" i="31"/>
  <c r="M760" i="31"/>
  <c r="K759" i="31"/>
  <c r="Q758" i="31"/>
  <c r="I758" i="31"/>
  <c r="O757" i="31"/>
  <c r="G757" i="31"/>
  <c r="M756" i="31"/>
  <c r="K755" i="31"/>
  <c r="Q754" i="31"/>
  <c r="I754" i="31"/>
  <c r="O753" i="31"/>
  <c r="G753" i="31"/>
  <c r="M752" i="31"/>
  <c r="K751" i="31"/>
  <c r="Q750" i="31"/>
  <c r="I750" i="31"/>
  <c r="O749" i="31"/>
  <c r="G749" i="31"/>
  <c r="M748" i="31"/>
  <c r="K747" i="31"/>
  <c r="Q746" i="31"/>
  <c r="I746" i="31"/>
  <c r="O745" i="31"/>
  <c r="G745" i="31"/>
  <c r="M744" i="31"/>
  <c r="K743" i="31"/>
  <c r="Q742" i="31"/>
  <c r="I742" i="31"/>
  <c r="O741" i="31"/>
  <c r="G741" i="31"/>
  <c r="M740" i="31"/>
  <c r="K739" i="31"/>
  <c r="Q738" i="31"/>
  <c r="I738" i="31"/>
  <c r="O737" i="31"/>
  <c r="G737" i="31"/>
  <c r="M736" i="31"/>
  <c r="K735" i="31"/>
  <c r="Q734" i="31"/>
  <c r="I734" i="31"/>
  <c r="O733" i="31"/>
  <c r="G733" i="31"/>
  <c r="M732" i="31"/>
  <c r="K731" i="31"/>
  <c r="Q730" i="31"/>
  <c r="I730" i="31"/>
  <c r="O729" i="31"/>
  <c r="G729" i="31"/>
  <c r="M728" i="31"/>
  <c r="K727" i="31"/>
  <c r="Q726" i="31"/>
  <c r="I726" i="31"/>
  <c r="O725" i="31"/>
  <c r="G725" i="31"/>
  <c r="M724" i="31"/>
  <c r="K723" i="31"/>
  <c r="Q722" i="31"/>
  <c r="I722" i="31"/>
  <c r="O721" i="31"/>
  <c r="G721" i="31"/>
  <c r="M720" i="31"/>
  <c r="K719" i="31"/>
  <c r="Q718" i="31"/>
  <c r="I718" i="31"/>
  <c r="O717" i="31"/>
  <c r="G717" i="31"/>
  <c r="M716" i="31"/>
  <c r="K715" i="31"/>
  <c r="Q714" i="31"/>
  <c r="I714" i="31"/>
  <c r="O713" i="31"/>
  <c r="G713" i="31"/>
  <c r="M712" i="31"/>
  <c r="K711" i="31"/>
  <c r="Q710" i="31"/>
  <c r="I710" i="31"/>
  <c r="O709" i="31"/>
  <c r="G709" i="31"/>
  <c r="M708" i="31"/>
  <c r="K707" i="31"/>
  <c r="Q706" i="31"/>
  <c r="I706" i="31"/>
  <c r="O705" i="31"/>
  <c r="G705" i="31"/>
  <c r="M704" i="31"/>
  <c r="K703" i="31"/>
  <c r="Q702" i="31"/>
  <c r="I702" i="31"/>
  <c r="O701" i="31"/>
  <c r="G701" i="31"/>
  <c r="M700" i="31"/>
  <c r="K699" i="31"/>
  <c r="Q698" i="31"/>
  <c r="I698" i="31"/>
  <c r="O697" i="31"/>
  <c r="G697" i="31"/>
  <c r="M696" i="31"/>
  <c r="K695" i="31"/>
  <c r="Q694" i="31"/>
  <c r="I694" i="31"/>
  <c r="O693" i="31"/>
  <c r="G693" i="31"/>
  <c r="M692" i="31"/>
  <c r="K691" i="31"/>
  <c r="Q690" i="31"/>
  <c r="I690" i="31"/>
  <c r="O689" i="31"/>
  <c r="G689" i="31"/>
  <c r="M688" i="31"/>
  <c r="K687" i="31"/>
  <c r="Q686" i="31"/>
  <c r="I686" i="31"/>
  <c r="O685" i="31"/>
  <c r="G685" i="31"/>
  <c r="M684" i="31"/>
  <c r="K683" i="31"/>
  <c r="Q682" i="31"/>
  <c r="I682" i="31"/>
  <c r="O681" i="31"/>
  <c r="L783" i="31"/>
  <c r="L780" i="31"/>
  <c r="P777" i="31"/>
  <c r="I774" i="31"/>
  <c r="F773" i="31"/>
  <c r="F772" i="31"/>
  <c r="J771" i="31"/>
  <c r="P770" i="31"/>
  <c r="H770" i="31"/>
  <c r="N769" i="31"/>
  <c r="F769" i="31"/>
  <c r="L768" i="31"/>
  <c r="J767" i="31"/>
  <c r="P766" i="31"/>
  <c r="H766" i="31"/>
  <c r="N765" i="31"/>
  <c r="F765" i="31"/>
  <c r="L764" i="31"/>
  <c r="J763" i="31"/>
  <c r="P762" i="31"/>
  <c r="H762" i="31"/>
  <c r="N761" i="31"/>
  <c r="F761" i="31"/>
  <c r="L760" i="31"/>
  <c r="J759" i="31"/>
  <c r="P758" i="31"/>
  <c r="H758" i="31"/>
  <c r="N757" i="31"/>
  <c r="F757" i="31"/>
  <c r="L756" i="31"/>
  <c r="J755" i="31"/>
  <c r="P754" i="31"/>
  <c r="H754" i="31"/>
  <c r="N753" i="31"/>
  <c r="F753" i="31"/>
  <c r="L752" i="31"/>
  <c r="J751" i="31"/>
  <c r="P750" i="31"/>
  <c r="H750" i="31"/>
  <c r="N749" i="31"/>
  <c r="F749" i="31"/>
  <c r="L748" i="31"/>
  <c r="J747" i="31"/>
  <c r="P746" i="31"/>
  <c r="H746" i="31"/>
  <c r="N745" i="31"/>
  <c r="F745" i="31"/>
  <c r="L744" i="31"/>
  <c r="J743" i="31"/>
  <c r="P742" i="31"/>
  <c r="H742" i="31"/>
  <c r="N741" i="31"/>
  <c r="F741" i="31"/>
  <c r="L740" i="31"/>
  <c r="J739" i="31"/>
  <c r="P738" i="31"/>
  <c r="H738" i="31"/>
  <c r="N737" i="31"/>
  <c r="F737" i="31"/>
  <c r="L736" i="31"/>
  <c r="J735" i="31"/>
  <c r="P734" i="31"/>
  <c r="H734" i="31"/>
  <c r="N733" i="31"/>
  <c r="F733" i="31"/>
  <c r="L732" i="31"/>
  <c r="J731" i="31"/>
  <c r="P730" i="31"/>
  <c r="H730" i="31"/>
  <c r="N729" i="31"/>
  <c r="F729" i="31"/>
  <c r="L728" i="31"/>
  <c r="J727" i="31"/>
  <c r="P726" i="31"/>
  <c r="H726" i="31"/>
  <c r="N725" i="31"/>
  <c r="F725" i="31"/>
  <c r="L724" i="31"/>
  <c r="J723" i="31"/>
  <c r="P722" i="31"/>
  <c r="H722" i="31"/>
  <c r="N721" i="31"/>
  <c r="F721" i="31"/>
  <c r="L720" i="31"/>
  <c r="J719" i="31"/>
  <c r="P718" i="31"/>
  <c r="H718" i="31"/>
  <c r="N717" i="31"/>
  <c r="F717" i="31"/>
  <c r="L716" i="31"/>
  <c r="J715" i="31"/>
  <c r="P714" i="31"/>
  <c r="H714" i="31"/>
  <c r="N713" i="31"/>
  <c r="F713" i="31"/>
  <c r="L712" i="31"/>
  <c r="J711" i="31"/>
  <c r="P710" i="31"/>
  <c r="H710" i="31"/>
  <c r="N709" i="31"/>
  <c r="F709" i="31"/>
  <c r="L708" i="31"/>
  <c r="J707" i="31"/>
  <c r="P706" i="31"/>
  <c r="H706" i="31"/>
  <c r="N705" i="31"/>
  <c r="F705" i="31"/>
  <c r="L704" i="31"/>
  <c r="J703" i="31"/>
  <c r="P702" i="31"/>
  <c r="H702" i="31"/>
  <c r="N701" i="31"/>
  <c r="F701" i="31"/>
  <c r="L700" i="31"/>
  <c r="J699" i="31"/>
  <c r="P698" i="31"/>
  <c r="H698" i="31"/>
  <c r="N697" i="31"/>
  <c r="F697" i="31"/>
  <c r="L696" i="31"/>
  <c r="J695" i="31"/>
  <c r="P694" i="31"/>
  <c r="H694" i="31"/>
  <c r="N693" i="31"/>
  <c r="F693" i="31"/>
  <c r="L692" i="31"/>
  <c r="J691" i="31"/>
  <c r="P690" i="31"/>
  <c r="H690" i="31"/>
  <c r="N689" i="31"/>
  <c r="F689" i="31"/>
  <c r="L688" i="31"/>
  <c r="J687" i="31"/>
  <c r="P686" i="31"/>
  <c r="H686" i="31"/>
  <c r="N685" i="31"/>
  <c r="F685" i="31"/>
  <c r="L684" i="31"/>
  <c r="J683" i="31"/>
  <c r="J782" i="31"/>
  <c r="F780" i="31"/>
  <c r="N777" i="31"/>
  <c r="H774" i="31"/>
  <c r="I771" i="31"/>
  <c r="O770" i="31"/>
  <c r="G770" i="31"/>
  <c r="M769" i="31"/>
  <c r="K768" i="31"/>
  <c r="Q767" i="31"/>
  <c r="I767" i="31"/>
  <c r="O766" i="31"/>
  <c r="G766" i="31"/>
  <c r="M765" i="31"/>
  <c r="K764" i="31"/>
  <c r="Q763" i="31"/>
  <c r="I763" i="31"/>
  <c r="O762" i="31"/>
  <c r="G762" i="31"/>
  <c r="M761" i="31"/>
  <c r="K760" i="31"/>
  <c r="Q759" i="31"/>
  <c r="I759" i="31"/>
  <c r="O758" i="31"/>
  <c r="G758" i="31"/>
  <c r="M757" i="31"/>
  <c r="K756" i="31"/>
  <c r="Q755" i="31"/>
  <c r="I755" i="31"/>
  <c r="O754" i="31"/>
  <c r="G754" i="31"/>
  <c r="M753" i="31"/>
  <c r="K752" i="31"/>
  <c r="Q751" i="31"/>
  <c r="I751" i="31"/>
  <c r="O750" i="31"/>
  <c r="G750" i="31"/>
  <c r="M749" i="31"/>
  <c r="K748" i="31"/>
  <c r="Q747" i="31"/>
  <c r="I747" i="31"/>
  <c r="O746" i="31"/>
  <c r="G746" i="31"/>
  <c r="M745" i="31"/>
  <c r="K744" i="31"/>
  <c r="Q743" i="31"/>
  <c r="I743" i="31"/>
  <c r="O742" i="31"/>
  <c r="G742" i="31"/>
  <c r="M741" i="31"/>
  <c r="K740" i="31"/>
  <c r="Q739" i="31"/>
  <c r="I739" i="31"/>
  <c r="O738" i="31"/>
  <c r="G738" i="31"/>
  <c r="M737" i="31"/>
  <c r="K736" i="31"/>
  <c r="Q735" i="31"/>
  <c r="I735" i="31"/>
  <c r="O734" i="31"/>
  <c r="G734" i="31"/>
  <c r="M733" i="31"/>
  <c r="K732" i="31"/>
  <c r="Q731" i="31"/>
  <c r="I731" i="31"/>
  <c r="O730" i="31"/>
  <c r="G730" i="31"/>
  <c r="M729" i="31"/>
  <c r="K728" i="31"/>
  <c r="Q727" i="31"/>
  <c r="I727" i="31"/>
  <c r="O726" i="31"/>
  <c r="G726" i="31"/>
  <c r="M725" i="31"/>
  <c r="K724" i="31"/>
  <c r="Q723" i="31"/>
  <c r="I723" i="31"/>
  <c r="O722" i="31"/>
  <c r="G722" i="31"/>
  <c r="M721" i="31"/>
  <c r="K720" i="31"/>
  <c r="Q719" i="31"/>
  <c r="I719" i="31"/>
  <c r="O718" i="31"/>
  <c r="G718" i="31"/>
  <c r="M717" i="31"/>
  <c r="K716" i="31"/>
  <c r="Q715" i="31"/>
  <c r="I715" i="31"/>
  <c r="O714" i="31"/>
  <c r="G714" i="31"/>
  <c r="M713" i="31"/>
  <c r="K712" i="31"/>
  <c r="Q711" i="31"/>
  <c r="I711" i="31"/>
  <c r="O710" i="31"/>
  <c r="G710" i="31"/>
  <c r="M709" i="31"/>
  <c r="K708" i="31"/>
  <c r="Q707" i="31"/>
  <c r="I707" i="31"/>
  <c r="O706" i="31"/>
  <c r="G706" i="31"/>
  <c r="M705" i="31"/>
  <c r="K704" i="31"/>
  <c r="Q703" i="31"/>
  <c r="I703" i="31"/>
  <c r="O702" i="31"/>
  <c r="G702" i="31"/>
  <c r="M701" i="31"/>
  <c r="K700" i="31"/>
  <c r="Q699" i="31"/>
  <c r="I699" i="31"/>
  <c r="O698" i="31"/>
  <c r="G698" i="31"/>
  <c r="M697" i="31"/>
  <c r="K696" i="31"/>
  <c r="Q695" i="31"/>
  <c r="I695" i="31"/>
  <c r="O694" i="31"/>
  <c r="G694" i="31"/>
  <c r="M693" i="31"/>
  <c r="K692" i="31"/>
  <c r="Q691" i="31"/>
  <c r="I691" i="31"/>
  <c r="O690" i="31"/>
  <c r="G690" i="31"/>
  <c r="M689" i="31"/>
  <c r="K688" i="31"/>
  <c r="Q687" i="31"/>
  <c r="I687" i="31"/>
  <c r="O686" i="31"/>
  <c r="G686" i="31"/>
  <c r="M685" i="31"/>
  <c r="K684" i="31"/>
  <c r="Q683" i="31"/>
  <c r="I683" i="31"/>
  <c r="O682" i="31"/>
  <c r="G682" i="31"/>
  <c r="M681" i="31"/>
  <c r="K680" i="31"/>
  <c r="Q679" i="31"/>
  <c r="I679" i="31"/>
  <c r="O678" i="31"/>
  <c r="G678" i="31"/>
  <c r="M677" i="31"/>
  <c r="N691" i="31"/>
  <c r="L686" i="31"/>
  <c r="Q681" i="31"/>
  <c r="F681" i="31"/>
  <c r="H680" i="31"/>
  <c r="M679" i="31"/>
  <c r="I678" i="31"/>
  <c r="N677" i="31"/>
  <c r="K676" i="31"/>
  <c r="Q675" i="31"/>
  <c r="I675" i="31"/>
  <c r="O674" i="31"/>
  <c r="G674" i="31"/>
  <c r="M673" i="31"/>
  <c r="K672" i="31"/>
  <c r="Q671" i="31"/>
  <c r="I671" i="31"/>
  <c r="O670" i="31"/>
  <c r="G670" i="31"/>
  <c r="M669" i="31"/>
  <c r="K668" i="31"/>
  <c r="Q667" i="31"/>
  <c r="I667" i="31"/>
  <c r="O666" i="31"/>
  <c r="G666" i="31"/>
  <c r="M665" i="31"/>
  <c r="K664" i="31"/>
  <c r="Q663" i="31"/>
  <c r="I663" i="31"/>
  <c r="O662" i="31"/>
  <c r="G662" i="31"/>
  <c r="M661" i="31"/>
  <c r="K660" i="31"/>
  <c r="Q659" i="31"/>
  <c r="I659" i="31"/>
  <c r="O658" i="31"/>
  <c r="G658" i="31"/>
  <c r="M657" i="31"/>
  <c r="K656" i="31"/>
  <c r="Q655" i="31"/>
  <c r="I655" i="31"/>
  <c r="O654" i="31"/>
  <c r="G654" i="31"/>
  <c r="M653" i="31"/>
  <c r="K652" i="31"/>
  <c r="Q651" i="31"/>
  <c r="I651" i="31"/>
  <c r="O650" i="31"/>
  <c r="G650" i="31"/>
  <c r="M649" i="31"/>
  <c r="K648" i="31"/>
  <c r="Q647" i="31"/>
  <c r="I647" i="31"/>
  <c r="O646" i="31"/>
  <c r="G646" i="31"/>
  <c r="M645" i="31"/>
  <c r="K644" i="31"/>
  <c r="Q643" i="31"/>
  <c r="I643" i="31"/>
  <c r="O642" i="31"/>
  <c r="G642" i="31"/>
  <c r="M641" i="31"/>
  <c r="K640" i="31"/>
  <c r="Q639" i="31"/>
  <c r="I639" i="31"/>
  <c r="O638" i="31"/>
  <c r="G638" i="31"/>
  <c r="M637" i="31"/>
  <c r="K636" i="31"/>
  <c r="Q635" i="31"/>
  <c r="I635" i="31"/>
  <c r="O634" i="31"/>
  <c r="G634" i="31"/>
  <c r="M633" i="31"/>
  <c r="K632" i="31"/>
  <c r="Q631" i="31"/>
  <c r="I631" i="31"/>
  <c r="O630" i="31"/>
  <c r="G630" i="31"/>
  <c r="M629" i="31"/>
  <c r="K628" i="31"/>
  <c r="Q627" i="31"/>
  <c r="I627" i="31"/>
  <c r="O626" i="31"/>
  <c r="G626" i="31"/>
  <c r="M625" i="31"/>
  <c r="K624" i="31"/>
  <c r="Q623" i="31"/>
  <c r="I623" i="31"/>
  <c r="O622" i="31"/>
  <c r="G622" i="31"/>
  <c r="M621" i="31"/>
  <c r="K620" i="31"/>
  <c r="Q619" i="31"/>
  <c r="I619" i="31"/>
  <c r="O618" i="31"/>
  <c r="G618" i="31"/>
  <c r="M617" i="31"/>
  <c r="K616" i="31"/>
  <c r="Q615" i="31"/>
  <c r="I615" i="31"/>
  <c r="O614" i="31"/>
  <c r="G614" i="31"/>
  <c r="M613" i="31"/>
  <c r="K612" i="31"/>
  <c r="Q611" i="31"/>
  <c r="I611" i="31"/>
  <c r="O610" i="31"/>
  <c r="G610" i="31"/>
  <c r="M609" i="31"/>
  <c r="K608" i="31"/>
  <c r="Q607" i="31"/>
  <c r="I607" i="31"/>
  <c r="O606" i="31"/>
  <c r="G606" i="31"/>
  <c r="M605" i="31"/>
  <c r="K604" i="31"/>
  <c r="Q603" i="31"/>
  <c r="I603" i="31"/>
  <c r="O602" i="31"/>
  <c r="G602" i="31"/>
  <c r="M601" i="31"/>
  <c r="K600" i="31"/>
  <c r="Q599" i="31"/>
  <c r="I599" i="31"/>
  <c r="O598" i="31"/>
  <c r="G598" i="31"/>
  <c r="M597" i="31"/>
  <c r="K596" i="31"/>
  <c r="Q595" i="31"/>
  <c r="I595" i="31"/>
  <c r="O594" i="31"/>
  <c r="G594" i="31"/>
  <c r="M593" i="31"/>
  <c r="K592" i="31"/>
  <c r="F691" i="31"/>
  <c r="P682" i="31"/>
  <c r="P681" i="31"/>
  <c r="G680" i="31"/>
  <c r="L679" i="31"/>
  <c r="Q678" i="31"/>
  <c r="H678" i="31"/>
  <c r="L677" i="31"/>
  <c r="J676" i="31"/>
  <c r="P675" i="31"/>
  <c r="H675" i="31"/>
  <c r="N674" i="31"/>
  <c r="F674" i="31"/>
  <c r="L673" i="31"/>
  <c r="J672" i="31"/>
  <c r="P671" i="31"/>
  <c r="H671" i="31"/>
  <c r="N670" i="31"/>
  <c r="F670" i="31"/>
  <c r="L669" i="31"/>
  <c r="J668" i="31"/>
  <c r="P667" i="31"/>
  <c r="H667" i="31"/>
  <c r="N666" i="31"/>
  <c r="F666" i="31"/>
  <c r="L665" i="31"/>
  <c r="J664" i="31"/>
  <c r="P663" i="31"/>
  <c r="H663" i="31"/>
  <c r="N662" i="31"/>
  <c r="F662" i="31"/>
  <c r="L661" i="31"/>
  <c r="J660" i="31"/>
  <c r="P659" i="31"/>
  <c r="H659" i="31"/>
  <c r="N658" i="31"/>
  <c r="F658" i="31"/>
  <c r="L657" i="31"/>
  <c r="J656" i="31"/>
  <c r="P655" i="31"/>
  <c r="H655" i="31"/>
  <c r="N654" i="31"/>
  <c r="F654" i="31"/>
  <c r="L653" i="31"/>
  <c r="J652" i="31"/>
  <c r="P651" i="31"/>
  <c r="H651" i="31"/>
  <c r="N650" i="31"/>
  <c r="F650" i="31"/>
  <c r="L649" i="31"/>
  <c r="J648" i="31"/>
  <c r="P647" i="31"/>
  <c r="H647" i="31"/>
  <c r="N646" i="31"/>
  <c r="F646" i="31"/>
  <c r="L645" i="31"/>
  <c r="J644" i="31"/>
  <c r="P643" i="31"/>
  <c r="H643" i="31"/>
  <c r="N642" i="31"/>
  <c r="F642" i="31"/>
  <c r="L641" i="31"/>
  <c r="J640" i="31"/>
  <c r="P639" i="31"/>
  <c r="H639" i="31"/>
  <c r="N638" i="31"/>
  <c r="F638" i="31"/>
  <c r="L637" i="31"/>
  <c r="J636" i="31"/>
  <c r="P635" i="31"/>
  <c r="H635" i="31"/>
  <c r="N634" i="31"/>
  <c r="F634" i="31"/>
  <c r="L633" i="31"/>
  <c r="J632" i="31"/>
  <c r="P631" i="31"/>
  <c r="H631" i="31"/>
  <c r="N630" i="31"/>
  <c r="F630" i="31"/>
  <c r="L629" i="31"/>
  <c r="J628" i="31"/>
  <c r="P627" i="31"/>
  <c r="H627" i="31"/>
  <c r="N626" i="31"/>
  <c r="F626" i="31"/>
  <c r="L625" i="31"/>
  <c r="J624" i="31"/>
  <c r="P623" i="31"/>
  <c r="H623" i="31"/>
  <c r="N622" i="31"/>
  <c r="F622" i="31"/>
  <c r="L621" i="31"/>
  <c r="J620" i="31"/>
  <c r="P619" i="31"/>
  <c r="H619" i="31"/>
  <c r="N618" i="31"/>
  <c r="F618" i="31"/>
  <c r="L617" i="31"/>
  <c r="J616" i="31"/>
  <c r="P615" i="31"/>
  <c r="H615" i="31"/>
  <c r="N614" i="31"/>
  <c r="F614" i="31"/>
  <c r="L613" i="31"/>
  <c r="J612" i="31"/>
  <c r="P611" i="31"/>
  <c r="H611" i="31"/>
  <c r="N610" i="31"/>
  <c r="F610" i="31"/>
  <c r="L609" i="31"/>
  <c r="J608" i="31"/>
  <c r="P607" i="31"/>
  <c r="H607" i="31"/>
  <c r="N606" i="31"/>
  <c r="F606" i="31"/>
  <c r="L605" i="31"/>
  <c r="J604" i="31"/>
  <c r="P603" i="31"/>
  <c r="H603" i="31"/>
  <c r="N602" i="31"/>
  <c r="F602" i="31"/>
  <c r="L601" i="31"/>
  <c r="J600" i="31"/>
  <c r="P599" i="31"/>
  <c r="H599" i="31"/>
  <c r="N598" i="31"/>
  <c r="F598" i="31"/>
  <c r="L597" i="31"/>
  <c r="J596" i="31"/>
  <c r="P595" i="31"/>
  <c r="H595" i="31"/>
  <c r="N594" i="31"/>
  <c r="F594" i="31"/>
  <c r="L690" i="31"/>
  <c r="J685" i="31"/>
  <c r="P684" i="31"/>
  <c r="N682" i="31"/>
  <c r="N681" i="31"/>
  <c r="P680" i="31"/>
  <c r="F680" i="31"/>
  <c r="K679" i="31"/>
  <c r="P678" i="31"/>
  <c r="F678" i="31"/>
  <c r="K677" i="31"/>
  <c r="Q676" i="31"/>
  <c r="I676" i="31"/>
  <c r="O675" i="31"/>
  <c r="G675" i="31"/>
  <c r="M674" i="31"/>
  <c r="K673" i="31"/>
  <c r="Q672" i="31"/>
  <c r="I672" i="31"/>
  <c r="O671" i="31"/>
  <c r="G671" i="31"/>
  <c r="M670" i="31"/>
  <c r="K669" i="31"/>
  <c r="Q668" i="31"/>
  <c r="I668" i="31"/>
  <c r="O667" i="31"/>
  <c r="G667" i="31"/>
  <c r="M666" i="31"/>
  <c r="K665" i="31"/>
  <c r="Q664" i="31"/>
  <c r="I664" i="31"/>
  <c r="O663" i="31"/>
  <c r="G663" i="31"/>
  <c r="M662" i="31"/>
  <c r="K661" i="31"/>
  <c r="Q660" i="31"/>
  <c r="I660" i="31"/>
  <c r="O659" i="31"/>
  <c r="G659" i="31"/>
  <c r="M658" i="31"/>
  <c r="K657" i="31"/>
  <c r="Q656" i="31"/>
  <c r="I656" i="31"/>
  <c r="O655" i="31"/>
  <c r="G655" i="31"/>
  <c r="M654" i="31"/>
  <c r="K653" i="31"/>
  <c r="Q652" i="31"/>
  <c r="I652" i="31"/>
  <c r="O651" i="31"/>
  <c r="G651" i="31"/>
  <c r="M650" i="31"/>
  <c r="K649" i="31"/>
  <c r="Q648" i="31"/>
  <c r="I648" i="31"/>
  <c r="O647" i="31"/>
  <c r="G647" i="31"/>
  <c r="M646" i="31"/>
  <c r="K645" i="31"/>
  <c r="Q644" i="31"/>
  <c r="I644" i="31"/>
  <c r="O643" i="31"/>
  <c r="G643" i="31"/>
  <c r="M642" i="31"/>
  <c r="K641" i="31"/>
  <c r="Q640" i="31"/>
  <c r="I640" i="31"/>
  <c r="O639" i="31"/>
  <c r="G639" i="31"/>
  <c r="M638" i="31"/>
  <c r="K637" i="31"/>
  <c r="Q636" i="31"/>
  <c r="I636" i="31"/>
  <c r="O635" i="31"/>
  <c r="G635" i="31"/>
  <c r="M634" i="31"/>
  <c r="K633" i="31"/>
  <c r="Q632" i="31"/>
  <c r="I632" i="31"/>
  <c r="O631" i="31"/>
  <c r="G631" i="31"/>
  <c r="M630" i="31"/>
  <c r="K629" i="31"/>
  <c r="Q628" i="31"/>
  <c r="I628" i="31"/>
  <c r="O627" i="31"/>
  <c r="G627" i="31"/>
  <c r="M626" i="31"/>
  <c r="K625" i="31"/>
  <c r="Q624" i="31"/>
  <c r="I624" i="31"/>
  <c r="O623" i="31"/>
  <c r="G623" i="31"/>
  <c r="M622" i="31"/>
  <c r="K621" i="31"/>
  <c r="Q620" i="31"/>
  <c r="I620" i="31"/>
  <c r="O619" i="31"/>
  <c r="G619" i="31"/>
  <c r="M618" i="31"/>
  <c r="K617" i="31"/>
  <c r="Q616" i="31"/>
  <c r="I616" i="31"/>
  <c r="O615" i="31"/>
  <c r="G615" i="31"/>
  <c r="M614" i="31"/>
  <c r="K613" i="31"/>
  <c r="Q612" i="31"/>
  <c r="I612" i="31"/>
  <c r="O611" i="31"/>
  <c r="G611" i="31"/>
  <c r="M610" i="31"/>
  <c r="K609" i="31"/>
  <c r="Q608" i="31"/>
  <c r="I608" i="31"/>
  <c r="O607" i="31"/>
  <c r="G607" i="31"/>
  <c r="M606" i="31"/>
  <c r="K605" i="31"/>
  <c r="Q604" i="31"/>
  <c r="I604" i="31"/>
  <c r="O603" i="31"/>
  <c r="G603" i="31"/>
  <c r="M602" i="31"/>
  <c r="K601" i="31"/>
  <c r="Q600" i="31"/>
  <c r="I600" i="31"/>
  <c r="O599" i="31"/>
  <c r="G599" i="31"/>
  <c r="M598" i="31"/>
  <c r="K597" i="31"/>
  <c r="Q596" i="31"/>
  <c r="I596" i="31"/>
  <c r="O595" i="31"/>
  <c r="G595" i="31"/>
  <c r="M594" i="31"/>
  <c r="K593" i="31"/>
  <c r="F695" i="31"/>
  <c r="H684" i="31"/>
  <c r="L682" i="31"/>
  <c r="L681" i="31"/>
  <c r="O680" i="31"/>
  <c r="J679" i="31"/>
  <c r="N678" i="31"/>
  <c r="J677" i="31"/>
  <c r="P676" i="31"/>
  <c r="H676" i="31"/>
  <c r="N675" i="31"/>
  <c r="F675" i="31"/>
  <c r="L674" i="31"/>
  <c r="J673" i="31"/>
  <c r="P672" i="31"/>
  <c r="H672" i="31"/>
  <c r="N671" i="31"/>
  <c r="F671" i="31"/>
  <c r="L670" i="31"/>
  <c r="J669" i="31"/>
  <c r="P668" i="31"/>
  <c r="H668" i="31"/>
  <c r="N667" i="31"/>
  <c r="F667" i="31"/>
  <c r="L666" i="31"/>
  <c r="J665" i="31"/>
  <c r="P664" i="31"/>
  <c r="H664" i="31"/>
  <c r="N663" i="31"/>
  <c r="F663" i="31"/>
  <c r="L662" i="31"/>
  <c r="J661" i="31"/>
  <c r="P660" i="31"/>
  <c r="H660" i="31"/>
  <c r="N659" i="31"/>
  <c r="F659" i="31"/>
  <c r="L658" i="31"/>
  <c r="J657" i="31"/>
  <c r="P656" i="31"/>
  <c r="H656" i="31"/>
  <c r="N655" i="31"/>
  <c r="F655" i="31"/>
  <c r="L654" i="31"/>
  <c r="J653" i="31"/>
  <c r="P652" i="31"/>
  <c r="H652" i="31"/>
  <c r="N651" i="31"/>
  <c r="F651" i="31"/>
  <c r="L650" i="31"/>
  <c r="J649" i="31"/>
  <c r="P648" i="31"/>
  <c r="H648" i="31"/>
  <c r="N647" i="31"/>
  <c r="F647" i="31"/>
  <c r="L646" i="31"/>
  <c r="J645" i="31"/>
  <c r="P644" i="31"/>
  <c r="H644" i="31"/>
  <c r="N643" i="31"/>
  <c r="F643" i="31"/>
  <c r="L642" i="31"/>
  <c r="J641" i="31"/>
  <c r="P640" i="31"/>
  <c r="H640" i="31"/>
  <c r="N639" i="31"/>
  <c r="F639" i="31"/>
  <c r="L638" i="31"/>
  <c r="J637" i="31"/>
  <c r="P636" i="31"/>
  <c r="H636" i="31"/>
  <c r="N635" i="31"/>
  <c r="F635" i="31"/>
  <c r="L634" i="31"/>
  <c r="J633" i="31"/>
  <c r="P632" i="31"/>
  <c r="H632" i="31"/>
  <c r="N631" i="31"/>
  <c r="F631" i="31"/>
  <c r="L630" i="31"/>
  <c r="J629" i="31"/>
  <c r="P628" i="31"/>
  <c r="H628" i="31"/>
  <c r="N627" i="31"/>
  <c r="F627" i="31"/>
  <c r="L626" i="31"/>
  <c r="J625" i="31"/>
  <c r="P624" i="31"/>
  <c r="H624" i="31"/>
  <c r="N623" i="31"/>
  <c r="F623" i="31"/>
  <c r="L622" i="31"/>
  <c r="J621" i="31"/>
  <c r="P620" i="31"/>
  <c r="H620" i="31"/>
  <c r="N619" i="31"/>
  <c r="F619" i="31"/>
  <c r="L618" i="31"/>
  <c r="J617" i="31"/>
  <c r="P616" i="31"/>
  <c r="H616" i="31"/>
  <c r="N615" i="31"/>
  <c r="F615" i="31"/>
  <c r="L614" i="31"/>
  <c r="J613" i="31"/>
  <c r="P612" i="31"/>
  <c r="H612" i="31"/>
  <c r="N611" i="31"/>
  <c r="F611" i="31"/>
  <c r="L610" i="31"/>
  <c r="J609" i="31"/>
  <c r="P608" i="31"/>
  <c r="H608" i="31"/>
  <c r="N607" i="31"/>
  <c r="F607" i="31"/>
  <c r="L606" i="31"/>
  <c r="J605" i="31"/>
  <c r="P604" i="31"/>
  <c r="H604" i="31"/>
  <c r="N603" i="31"/>
  <c r="F603" i="31"/>
  <c r="L602" i="31"/>
  <c r="J601" i="31"/>
  <c r="P600" i="31"/>
  <c r="H600" i="31"/>
  <c r="N599" i="31"/>
  <c r="F599" i="31"/>
  <c r="L598" i="31"/>
  <c r="L694" i="31"/>
  <c r="J689" i="31"/>
  <c r="P688" i="31"/>
  <c r="F684" i="31"/>
  <c r="J682" i="31"/>
  <c r="J681" i="31"/>
  <c r="N680" i="31"/>
  <c r="H679" i="31"/>
  <c r="M678" i="31"/>
  <c r="I677" i="31"/>
  <c r="O676" i="31"/>
  <c r="G676" i="31"/>
  <c r="M675" i="31"/>
  <c r="K674" i="31"/>
  <c r="Q673" i="31"/>
  <c r="I673" i="31"/>
  <c r="O672" i="31"/>
  <c r="G672" i="31"/>
  <c r="M671" i="31"/>
  <c r="K670" i="31"/>
  <c r="Q669" i="31"/>
  <c r="I669" i="31"/>
  <c r="O668" i="31"/>
  <c r="G668" i="31"/>
  <c r="M667" i="31"/>
  <c r="K666" i="31"/>
  <c r="Q665" i="31"/>
  <c r="I665" i="31"/>
  <c r="O664" i="31"/>
  <c r="G664" i="31"/>
  <c r="M663" i="31"/>
  <c r="K662" i="31"/>
  <c r="Q661" i="31"/>
  <c r="I661" i="31"/>
  <c r="O660" i="31"/>
  <c r="G660" i="31"/>
  <c r="M659" i="31"/>
  <c r="K658" i="31"/>
  <c r="Q657" i="31"/>
  <c r="I657" i="31"/>
  <c r="O656" i="31"/>
  <c r="G656" i="31"/>
  <c r="M655" i="31"/>
  <c r="K654" i="31"/>
  <c r="Q653" i="31"/>
  <c r="I653" i="31"/>
  <c r="O652" i="31"/>
  <c r="G652" i="31"/>
  <c r="M651" i="31"/>
  <c r="K650" i="31"/>
  <c r="Q649" i="31"/>
  <c r="I649" i="31"/>
  <c r="O648" i="31"/>
  <c r="G648" i="31"/>
  <c r="M647" i="31"/>
  <c r="K646" i="31"/>
  <c r="Q645" i="31"/>
  <c r="I645" i="31"/>
  <c r="O644" i="31"/>
  <c r="G644" i="31"/>
  <c r="M643" i="31"/>
  <c r="K642" i="31"/>
  <c r="Q641" i="31"/>
  <c r="I641" i="31"/>
  <c r="O640" i="31"/>
  <c r="G640" i="31"/>
  <c r="M639" i="31"/>
  <c r="K638" i="31"/>
  <c r="Q637" i="31"/>
  <c r="I637" i="31"/>
  <c r="O636" i="31"/>
  <c r="G636" i="31"/>
  <c r="M635" i="31"/>
  <c r="K634" i="31"/>
  <c r="Q633" i="31"/>
  <c r="I633" i="31"/>
  <c r="O632" i="31"/>
  <c r="G632" i="31"/>
  <c r="M631" i="31"/>
  <c r="K630" i="31"/>
  <c r="Q629" i="31"/>
  <c r="I629" i="31"/>
  <c r="O628" i="31"/>
  <c r="G628" i="31"/>
  <c r="M627" i="31"/>
  <c r="K626" i="31"/>
  <c r="Q625" i="31"/>
  <c r="I625" i="31"/>
  <c r="O624" i="31"/>
  <c r="G624" i="31"/>
  <c r="M623" i="31"/>
  <c r="K622" i="31"/>
  <c r="Q621" i="31"/>
  <c r="I621" i="31"/>
  <c r="O620" i="31"/>
  <c r="G620" i="31"/>
  <c r="M619" i="31"/>
  <c r="K618" i="31"/>
  <c r="Q617" i="31"/>
  <c r="I617" i="31"/>
  <c r="O616" i="31"/>
  <c r="G616" i="31"/>
  <c r="M615" i="31"/>
  <c r="K614" i="31"/>
  <c r="Q613" i="31"/>
  <c r="I613" i="31"/>
  <c r="O612" i="31"/>
  <c r="G612" i="31"/>
  <c r="M611" i="31"/>
  <c r="K610" i="31"/>
  <c r="Q609" i="31"/>
  <c r="I609" i="31"/>
  <c r="O608" i="31"/>
  <c r="G608" i="31"/>
  <c r="M607" i="31"/>
  <c r="K606" i="31"/>
  <c r="Q605" i="31"/>
  <c r="I605" i="31"/>
  <c r="O604" i="31"/>
  <c r="G604" i="31"/>
  <c r="M603" i="31"/>
  <c r="K602" i="31"/>
  <c r="Q601" i="31"/>
  <c r="I601" i="31"/>
  <c r="O600" i="31"/>
  <c r="G600" i="31"/>
  <c r="M599" i="31"/>
  <c r="K598" i="31"/>
  <c r="Q597" i="31"/>
  <c r="I597" i="31"/>
  <c r="O596" i="31"/>
  <c r="G596" i="31"/>
  <c r="M595" i="31"/>
  <c r="K594" i="31"/>
  <c r="Q593" i="31"/>
  <c r="I593" i="31"/>
  <c r="O592" i="31"/>
  <c r="H688" i="31"/>
  <c r="N683" i="31"/>
  <c r="H682" i="31"/>
  <c r="I681" i="31"/>
  <c r="M680" i="31"/>
  <c r="P679" i="31"/>
  <c r="G679" i="31"/>
  <c r="L678" i="31"/>
  <c r="Q677" i="31"/>
  <c r="H677" i="31"/>
  <c r="N676" i="31"/>
  <c r="F676" i="31"/>
  <c r="L675" i="31"/>
  <c r="J674" i="31"/>
  <c r="P673" i="31"/>
  <c r="H673" i="31"/>
  <c r="N672" i="31"/>
  <c r="F672" i="31"/>
  <c r="L671" i="31"/>
  <c r="J670" i="31"/>
  <c r="P669" i="31"/>
  <c r="H669" i="31"/>
  <c r="N668" i="31"/>
  <c r="F668" i="31"/>
  <c r="L667" i="31"/>
  <c r="J666" i="31"/>
  <c r="P665" i="31"/>
  <c r="H665" i="31"/>
  <c r="N664" i="31"/>
  <c r="F664" i="31"/>
  <c r="L663" i="31"/>
  <c r="J662" i="31"/>
  <c r="P661" i="31"/>
  <c r="H661" i="31"/>
  <c r="N660" i="31"/>
  <c r="F660" i="31"/>
  <c r="L659" i="31"/>
  <c r="J658" i="31"/>
  <c r="P657" i="31"/>
  <c r="H657" i="31"/>
  <c r="N656" i="31"/>
  <c r="F656" i="31"/>
  <c r="L655" i="31"/>
  <c r="J654" i="31"/>
  <c r="P653" i="31"/>
  <c r="H653" i="31"/>
  <c r="N652" i="31"/>
  <c r="F652" i="31"/>
  <c r="L651" i="31"/>
  <c r="J650" i="31"/>
  <c r="P649" i="31"/>
  <c r="H649" i="31"/>
  <c r="N648" i="31"/>
  <c r="F648" i="31"/>
  <c r="L647" i="31"/>
  <c r="J646" i="31"/>
  <c r="P645" i="31"/>
  <c r="H645" i="31"/>
  <c r="N644" i="31"/>
  <c r="F644" i="31"/>
  <c r="L643" i="31"/>
  <c r="J642" i="31"/>
  <c r="P641" i="31"/>
  <c r="H641" i="31"/>
  <c r="N640" i="31"/>
  <c r="F640" i="31"/>
  <c r="L639" i="31"/>
  <c r="J638" i="31"/>
  <c r="P637" i="31"/>
  <c r="H637" i="31"/>
  <c r="N636" i="31"/>
  <c r="F636" i="31"/>
  <c r="L635" i="31"/>
  <c r="J634" i="31"/>
  <c r="P633" i="31"/>
  <c r="H633" i="31"/>
  <c r="N632" i="31"/>
  <c r="F632" i="31"/>
  <c r="L631" i="31"/>
  <c r="J630" i="31"/>
  <c r="P629" i="31"/>
  <c r="H629" i="31"/>
  <c r="N628" i="31"/>
  <c r="F628" i="31"/>
  <c r="L627" i="31"/>
  <c r="J626" i="31"/>
  <c r="P625" i="31"/>
  <c r="H625" i="31"/>
  <c r="N624" i="31"/>
  <c r="F624" i="31"/>
  <c r="L623" i="31"/>
  <c r="J622" i="31"/>
  <c r="P621" i="31"/>
  <c r="H621" i="31"/>
  <c r="N620" i="31"/>
  <c r="F620" i="31"/>
  <c r="L619" i="31"/>
  <c r="J618" i="31"/>
  <c r="P617" i="31"/>
  <c r="H617" i="31"/>
  <c r="N616" i="31"/>
  <c r="F616" i="31"/>
  <c r="L615" i="31"/>
  <c r="J614" i="31"/>
  <c r="P613" i="31"/>
  <c r="H613" i="31"/>
  <c r="N612" i="31"/>
  <c r="F612" i="31"/>
  <c r="L611" i="31"/>
  <c r="J610" i="31"/>
  <c r="P609" i="31"/>
  <c r="H609" i="31"/>
  <c r="N608" i="31"/>
  <c r="F608" i="31"/>
  <c r="L607" i="31"/>
  <c r="J606" i="31"/>
  <c r="P605" i="31"/>
  <c r="H605" i="31"/>
  <c r="N604" i="31"/>
  <c r="F604" i="31"/>
  <c r="L603" i="31"/>
  <c r="J602" i="31"/>
  <c r="P601" i="31"/>
  <c r="H601" i="31"/>
  <c r="N600" i="31"/>
  <c r="F600" i="31"/>
  <c r="L599" i="31"/>
  <c r="J598" i="31"/>
  <c r="P597" i="31"/>
  <c r="H597" i="31"/>
  <c r="N596" i="31"/>
  <c r="F596" i="31"/>
  <c r="L595" i="31"/>
  <c r="J594" i="31"/>
  <c r="P593" i="31"/>
  <c r="H593" i="31"/>
  <c r="N592" i="31"/>
  <c r="J693" i="31"/>
  <c r="P692" i="31"/>
  <c r="N687" i="31"/>
  <c r="L683" i="31"/>
  <c r="F682" i="31"/>
  <c r="H681" i="31"/>
  <c r="L680" i="31"/>
  <c r="O679" i="31"/>
  <c r="F679" i="31"/>
  <c r="K678" i="31"/>
  <c r="P677" i="31"/>
  <c r="G677" i="31"/>
  <c r="M676" i="31"/>
  <c r="K675" i="31"/>
  <c r="Q674" i="31"/>
  <c r="I674" i="31"/>
  <c r="O673" i="31"/>
  <c r="G673" i="31"/>
  <c r="M672" i="31"/>
  <c r="K671" i="31"/>
  <c r="Q670" i="31"/>
  <c r="I670" i="31"/>
  <c r="O669" i="31"/>
  <c r="G669" i="31"/>
  <c r="M668" i="31"/>
  <c r="K667" i="31"/>
  <c r="Q666" i="31"/>
  <c r="I666" i="31"/>
  <c r="O665" i="31"/>
  <c r="G665" i="31"/>
  <c r="M664" i="31"/>
  <c r="K663" i="31"/>
  <c r="Q662" i="31"/>
  <c r="I662" i="31"/>
  <c r="O661" i="31"/>
  <c r="G661" i="31"/>
  <c r="M660" i="31"/>
  <c r="K659" i="31"/>
  <c r="Q658" i="31"/>
  <c r="I658" i="31"/>
  <c r="O657" i="31"/>
  <c r="G657" i="31"/>
  <c r="M656" i="31"/>
  <c r="K655" i="31"/>
  <c r="Q654" i="31"/>
  <c r="I654" i="31"/>
  <c r="O653" i="31"/>
  <c r="G653" i="31"/>
  <c r="M652" i="31"/>
  <c r="K651" i="31"/>
  <c r="Q650" i="31"/>
  <c r="I650" i="31"/>
  <c r="O649" i="31"/>
  <c r="G649" i="31"/>
  <c r="M648" i="31"/>
  <c r="K647" i="31"/>
  <c r="Q646" i="31"/>
  <c r="I646" i="31"/>
  <c r="O645" i="31"/>
  <c r="G645" i="31"/>
  <c r="M644" i="31"/>
  <c r="K643" i="31"/>
  <c r="Q642" i="31"/>
  <c r="I642" i="31"/>
  <c r="O641" i="31"/>
  <c r="G641" i="31"/>
  <c r="M640" i="31"/>
  <c r="K639" i="31"/>
  <c r="Q638" i="31"/>
  <c r="I638" i="31"/>
  <c r="O637" i="31"/>
  <c r="G637" i="31"/>
  <c r="M636" i="31"/>
  <c r="K635" i="31"/>
  <c r="Q634" i="31"/>
  <c r="I634" i="31"/>
  <c r="O633" i="31"/>
  <c r="G633" i="31"/>
  <c r="M632" i="31"/>
  <c r="K631" i="31"/>
  <c r="Q630" i="31"/>
  <c r="I630" i="31"/>
  <c r="O629" i="31"/>
  <c r="G629" i="31"/>
  <c r="M628" i="31"/>
  <c r="K627" i="31"/>
  <c r="Q626" i="31"/>
  <c r="I626" i="31"/>
  <c r="O625" i="31"/>
  <c r="G625" i="31"/>
  <c r="M624" i="31"/>
  <c r="K623" i="31"/>
  <c r="Q622" i="31"/>
  <c r="I622" i="31"/>
  <c r="O621" i="31"/>
  <c r="G621" i="31"/>
  <c r="M620" i="31"/>
  <c r="K619" i="31"/>
  <c r="Q618" i="31"/>
  <c r="I618" i="31"/>
  <c r="O617" i="31"/>
  <c r="G617" i="31"/>
  <c r="M616" i="31"/>
  <c r="K615" i="31"/>
  <c r="Q614" i="31"/>
  <c r="I614" i="31"/>
  <c r="O613" i="31"/>
  <c r="G613" i="31"/>
  <c r="M612" i="31"/>
  <c r="K611" i="31"/>
  <c r="Q610" i="31"/>
  <c r="I610" i="31"/>
  <c r="O609" i="31"/>
  <c r="G609" i="31"/>
  <c r="M608" i="31"/>
  <c r="K607" i="31"/>
  <c r="Q606" i="31"/>
  <c r="I606" i="31"/>
  <c r="O605" i="31"/>
  <c r="G605" i="31"/>
  <c r="M604" i="31"/>
  <c r="K603" i="31"/>
  <c r="Q602" i="31"/>
  <c r="I602" i="31"/>
  <c r="O601" i="31"/>
  <c r="G601" i="31"/>
  <c r="M600" i="31"/>
  <c r="K599" i="31"/>
  <c r="Q598" i="31"/>
  <c r="I598" i="31"/>
  <c r="O597" i="31"/>
  <c r="G597" i="31"/>
  <c r="M596" i="31"/>
  <c r="K595" i="31"/>
  <c r="Q594" i="31"/>
  <c r="I594" i="31"/>
  <c r="O593" i="31"/>
  <c r="G593" i="31"/>
  <c r="M592" i="31"/>
  <c r="H692" i="31"/>
  <c r="F687" i="31"/>
  <c r="F683" i="31"/>
  <c r="G681" i="31"/>
  <c r="J680" i="31"/>
  <c r="N679" i="31"/>
  <c r="J678" i="31"/>
  <c r="O677" i="31"/>
  <c r="F677" i="31"/>
  <c r="L676" i="31"/>
  <c r="J675" i="31"/>
  <c r="P674" i="31"/>
  <c r="H674" i="31"/>
  <c r="N673" i="31"/>
  <c r="F673" i="31"/>
  <c r="L672" i="31"/>
  <c r="J671" i="31"/>
  <c r="P670" i="31"/>
  <c r="H670" i="31"/>
  <c r="N669" i="31"/>
  <c r="F669" i="31"/>
  <c r="L668" i="31"/>
  <c r="J667" i="31"/>
  <c r="P666" i="31"/>
  <c r="H666" i="31"/>
  <c r="N665" i="31"/>
  <c r="F665" i="31"/>
  <c r="L664" i="31"/>
  <c r="J663" i="31"/>
  <c r="P662" i="31"/>
  <c r="H662" i="31"/>
  <c r="N661" i="31"/>
  <c r="F661" i="31"/>
  <c r="L660" i="31"/>
  <c r="J659" i="31"/>
  <c r="P658" i="31"/>
  <c r="H658" i="31"/>
  <c r="N657" i="31"/>
  <c r="F657" i="31"/>
  <c r="L656" i="31"/>
  <c r="J655" i="31"/>
  <c r="P654" i="31"/>
  <c r="H654" i="31"/>
  <c r="N653" i="31"/>
  <c r="F653" i="31"/>
  <c r="L652" i="31"/>
  <c r="J651" i="31"/>
  <c r="P650" i="31"/>
  <c r="H650" i="31"/>
  <c r="N649" i="31"/>
  <c r="F649" i="31"/>
  <c r="L648" i="31"/>
  <c r="J647" i="31"/>
  <c r="P646" i="31"/>
  <c r="H646" i="31"/>
  <c r="N645" i="31"/>
  <c r="F645" i="31"/>
  <c r="L644" i="31"/>
  <c r="J643" i="31"/>
  <c r="P642" i="31"/>
  <c r="H642" i="31"/>
  <c r="N641" i="31"/>
  <c r="F641" i="31"/>
  <c r="L640" i="31"/>
  <c r="J639" i="31"/>
  <c r="P638" i="31"/>
  <c r="H638" i="31"/>
  <c r="N637" i="31"/>
  <c r="F637" i="31"/>
  <c r="L636" i="31"/>
  <c r="J635" i="31"/>
  <c r="P634" i="31"/>
  <c r="H634" i="31"/>
  <c r="N633" i="31"/>
  <c r="F633" i="31"/>
  <c r="L632" i="31"/>
  <c r="J631" i="31"/>
  <c r="P630" i="31"/>
  <c r="H630" i="31"/>
  <c r="N629" i="31"/>
  <c r="F629" i="31"/>
  <c r="L628" i="31"/>
  <c r="J627" i="31"/>
  <c r="P626" i="31"/>
  <c r="H626" i="31"/>
  <c r="N625" i="31"/>
  <c r="F625" i="31"/>
  <c r="L624" i="31"/>
  <c r="J623" i="31"/>
  <c r="P622" i="31"/>
  <c r="H622" i="31"/>
  <c r="N621" i="31"/>
  <c r="F621" i="31"/>
  <c r="L620" i="31"/>
  <c r="J619" i="31"/>
  <c r="P618" i="31"/>
  <c r="H618" i="31"/>
  <c r="N617" i="31"/>
  <c r="F617" i="31"/>
  <c r="L616" i="31"/>
  <c r="J615" i="31"/>
  <c r="P614" i="31"/>
  <c r="H614" i="31"/>
  <c r="N613" i="31"/>
  <c r="F613" i="31"/>
  <c r="L612" i="31"/>
  <c r="J611" i="31"/>
  <c r="P610" i="31"/>
  <c r="H610" i="31"/>
  <c r="N609" i="31"/>
  <c r="F609" i="31"/>
  <c r="L608" i="31"/>
  <c r="J607" i="31"/>
  <c r="P606" i="31"/>
  <c r="H606" i="31"/>
  <c r="N605" i="31"/>
  <c r="F605" i="31"/>
  <c r="L604" i="31"/>
  <c r="J603" i="31"/>
  <c r="P602" i="31"/>
  <c r="H602" i="31"/>
  <c r="N601" i="31"/>
  <c r="F601" i="31"/>
  <c r="L600" i="31"/>
  <c r="J599" i="31"/>
  <c r="P598" i="31"/>
  <c r="H598" i="31"/>
  <c r="N597" i="31"/>
  <c r="F597" i="31"/>
  <c r="L596" i="31"/>
  <c r="J595" i="31"/>
  <c r="P594" i="31"/>
  <c r="H594" i="31"/>
  <c r="N593" i="31"/>
  <c r="F593" i="31"/>
  <c r="L592" i="31"/>
  <c r="G592" i="31"/>
  <c r="M591" i="31"/>
  <c r="K590" i="31"/>
  <c r="Q589" i="31"/>
  <c r="I589" i="31"/>
  <c r="O588" i="31"/>
  <c r="G588" i="31"/>
  <c r="M587" i="31"/>
  <c r="K586" i="31"/>
  <c r="Q585" i="31"/>
  <c r="I585" i="31"/>
  <c r="O584" i="31"/>
  <c r="G584" i="31"/>
  <c r="M583" i="31"/>
  <c r="K582" i="31"/>
  <c r="Q581" i="31"/>
  <c r="I581" i="31"/>
  <c r="O580" i="31"/>
  <c r="G580" i="31"/>
  <c r="M579" i="31"/>
  <c r="K578" i="31"/>
  <c r="Q577" i="31"/>
  <c r="I577" i="31"/>
  <c r="O576" i="31"/>
  <c r="G576" i="31"/>
  <c r="M575" i="31"/>
  <c r="K574" i="31"/>
  <c r="Q573" i="31"/>
  <c r="I573" i="31"/>
  <c r="O572" i="31"/>
  <c r="G572" i="31"/>
  <c r="M571" i="31"/>
  <c r="K570" i="31"/>
  <c r="Q569" i="31"/>
  <c r="I569" i="31"/>
  <c r="O568" i="31"/>
  <c r="G568" i="31"/>
  <c r="M567" i="31"/>
  <c r="K566" i="31"/>
  <c r="Q565" i="31"/>
  <c r="I565" i="31"/>
  <c r="O564" i="31"/>
  <c r="G564" i="31"/>
  <c r="M563" i="31"/>
  <c r="K562" i="31"/>
  <c r="Q561" i="31"/>
  <c r="I561" i="31"/>
  <c r="O560" i="31"/>
  <c r="G560" i="31"/>
  <c r="M559" i="31"/>
  <c r="K558" i="31"/>
  <c r="Q557" i="31"/>
  <c r="I557" i="31"/>
  <c r="O556" i="31"/>
  <c r="G556" i="31"/>
  <c r="M555" i="31"/>
  <c r="K554" i="31"/>
  <c r="Q553" i="31"/>
  <c r="I553" i="31"/>
  <c r="O552" i="31"/>
  <c r="G552" i="31"/>
  <c r="M551" i="31"/>
  <c r="K550" i="31"/>
  <c r="Q549" i="31"/>
  <c r="I549" i="31"/>
  <c r="O548" i="31"/>
  <c r="G548" i="31"/>
  <c r="M547" i="31"/>
  <c r="K546" i="31"/>
  <c r="Q545" i="31"/>
  <c r="I545" i="31"/>
  <c r="O544" i="31"/>
  <c r="G544" i="31"/>
  <c r="M543" i="31"/>
  <c r="K542" i="31"/>
  <c r="Q541" i="31"/>
  <c r="I541" i="31"/>
  <c r="O540" i="31"/>
  <c r="G540" i="31"/>
  <c r="M539" i="31"/>
  <c r="K538" i="31"/>
  <c r="Q537" i="31"/>
  <c r="I537" i="31"/>
  <c r="O536" i="31"/>
  <c r="G536" i="31"/>
  <c r="M535" i="31"/>
  <c r="K534" i="31"/>
  <c r="Q533" i="31"/>
  <c r="I533" i="31"/>
  <c r="O532" i="31"/>
  <c r="G532" i="31"/>
  <c r="M531" i="31"/>
  <c r="K530" i="31"/>
  <c r="Q529" i="31"/>
  <c r="I529" i="31"/>
  <c r="O528" i="31"/>
  <c r="G528" i="31"/>
  <c r="M527" i="31"/>
  <c r="K526" i="31"/>
  <c r="Q525" i="31"/>
  <c r="I525" i="31"/>
  <c r="O524" i="31"/>
  <c r="G524" i="31"/>
  <c r="M523" i="31"/>
  <c r="K522" i="31"/>
  <c r="Q521" i="31"/>
  <c r="I521" i="31"/>
  <c r="O520" i="31"/>
  <c r="G520" i="31"/>
  <c r="M519" i="31"/>
  <c r="K518" i="31"/>
  <c r="Q517" i="31"/>
  <c r="I517" i="31"/>
  <c r="O516" i="31"/>
  <c r="G516" i="31"/>
  <c r="M515" i="31"/>
  <c r="K514" i="31"/>
  <c r="Q513" i="31"/>
  <c r="I513" i="31"/>
  <c r="O512" i="31"/>
  <c r="G512" i="31"/>
  <c r="M511" i="31"/>
  <c r="K510" i="31"/>
  <c r="Q509" i="31"/>
  <c r="I509" i="31"/>
  <c r="O508" i="31"/>
  <c r="G508" i="31"/>
  <c r="M507" i="31"/>
  <c r="K506" i="31"/>
  <c r="Q505" i="31"/>
  <c r="I505" i="31"/>
  <c r="O504" i="31"/>
  <c r="G504" i="31"/>
  <c r="M503" i="31"/>
  <c r="K502" i="31"/>
  <c r="Q501" i="31"/>
  <c r="I501" i="31"/>
  <c r="O498" i="31"/>
  <c r="G498" i="31"/>
  <c r="M497" i="31"/>
  <c r="K496" i="31"/>
  <c r="Q495" i="31"/>
  <c r="I495" i="31"/>
  <c r="O494" i="31"/>
  <c r="G494" i="31"/>
  <c r="M493" i="31"/>
  <c r="L593" i="31"/>
  <c r="F592" i="31"/>
  <c r="L591" i="31"/>
  <c r="J590" i="31"/>
  <c r="P589" i="31"/>
  <c r="H589" i="31"/>
  <c r="N588" i="31"/>
  <c r="F588" i="31"/>
  <c r="L587" i="31"/>
  <c r="J586" i="31"/>
  <c r="P585" i="31"/>
  <c r="H585" i="31"/>
  <c r="N584" i="31"/>
  <c r="F584" i="31"/>
  <c r="L583" i="31"/>
  <c r="J582" i="31"/>
  <c r="P581" i="31"/>
  <c r="H581" i="31"/>
  <c r="N580" i="31"/>
  <c r="F580" i="31"/>
  <c r="L579" i="31"/>
  <c r="J578" i="31"/>
  <c r="P577" i="31"/>
  <c r="H577" i="31"/>
  <c r="N576" i="31"/>
  <c r="F576" i="31"/>
  <c r="L575" i="31"/>
  <c r="J574" i="31"/>
  <c r="P573" i="31"/>
  <c r="H573" i="31"/>
  <c r="N572" i="31"/>
  <c r="F572" i="31"/>
  <c r="L571" i="31"/>
  <c r="J570" i="31"/>
  <c r="P569" i="31"/>
  <c r="H569" i="31"/>
  <c r="N568" i="31"/>
  <c r="F568" i="31"/>
  <c r="L567" i="31"/>
  <c r="J566" i="31"/>
  <c r="P565" i="31"/>
  <c r="H565" i="31"/>
  <c r="N564" i="31"/>
  <c r="F564" i="31"/>
  <c r="L563" i="31"/>
  <c r="J562" i="31"/>
  <c r="P561" i="31"/>
  <c r="H561" i="31"/>
  <c r="N560" i="31"/>
  <c r="F560" i="31"/>
  <c r="L559" i="31"/>
  <c r="J558" i="31"/>
  <c r="P557" i="31"/>
  <c r="H557" i="31"/>
  <c r="N556" i="31"/>
  <c r="F556" i="31"/>
  <c r="L555" i="31"/>
  <c r="J554" i="31"/>
  <c r="P553" i="31"/>
  <c r="H553" i="31"/>
  <c r="N552" i="31"/>
  <c r="F552" i="31"/>
  <c r="L551" i="31"/>
  <c r="J550" i="31"/>
  <c r="P549" i="31"/>
  <c r="H549" i="31"/>
  <c r="N548" i="31"/>
  <c r="F548" i="31"/>
  <c r="L547" i="31"/>
  <c r="J546" i="31"/>
  <c r="P545" i="31"/>
  <c r="H545" i="31"/>
  <c r="N544" i="31"/>
  <c r="F544" i="31"/>
  <c r="L543" i="31"/>
  <c r="J542" i="31"/>
  <c r="P541" i="31"/>
  <c r="H541" i="31"/>
  <c r="N540" i="31"/>
  <c r="F540" i="31"/>
  <c r="L539" i="31"/>
  <c r="J538" i="31"/>
  <c r="P537" i="31"/>
  <c r="H537" i="31"/>
  <c r="N536" i="31"/>
  <c r="F536" i="31"/>
  <c r="L535" i="31"/>
  <c r="J534" i="31"/>
  <c r="P533" i="31"/>
  <c r="H533" i="31"/>
  <c r="N532" i="31"/>
  <c r="F532" i="31"/>
  <c r="L531" i="31"/>
  <c r="J530" i="31"/>
  <c r="P529" i="31"/>
  <c r="H529" i="31"/>
  <c r="N528" i="31"/>
  <c r="F528" i="31"/>
  <c r="L527" i="31"/>
  <c r="J526" i="31"/>
  <c r="P525" i="31"/>
  <c r="H525" i="31"/>
  <c r="N524" i="31"/>
  <c r="F524" i="31"/>
  <c r="L523" i="31"/>
  <c r="J522" i="31"/>
  <c r="P521" i="31"/>
  <c r="H521" i="31"/>
  <c r="N520" i="31"/>
  <c r="F520" i="31"/>
  <c r="L519" i="31"/>
  <c r="J518" i="31"/>
  <c r="P517" i="31"/>
  <c r="H517" i="31"/>
  <c r="N516" i="31"/>
  <c r="F516" i="31"/>
  <c r="L515" i="31"/>
  <c r="J514" i="31"/>
  <c r="P513" i="31"/>
  <c r="H513" i="31"/>
  <c r="N512" i="31"/>
  <c r="F512" i="31"/>
  <c r="L511" i="31"/>
  <c r="J510" i="31"/>
  <c r="P509" i="31"/>
  <c r="H509" i="31"/>
  <c r="N508" i="31"/>
  <c r="F508" i="31"/>
  <c r="L507" i="31"/>
  <c r="J506" i="31"/>
  <c r="P505" i="31"/>
  <c r="H505" i="31"/>
  <c r="N504" i="31"/>
  <c r="F504" i="31"/>
  <c r="L503" i="31"/>
  <c r="J502" i="31"/>
  <c r="P501" i="31"/>
  <c r="H501" i="31"/>
  <c r="N498" i="31"/>
  <c r="F498" i="31"/>
  <c r="L497" i="31"/>
  <c r="J593" i="31"/>
  <c r="K591" i="31"/>
  <c r="Q590" i="31"/>
  <c r="I590" i="31"/>
  <c r="O589" i="31"/>
  <c r="G589" i="31"/>
  <c r="M588" i="31"/>
  <c r="K587" i="31"/>
  <c r="Q586" i="31"/>
  <c r="I586" i="31"/>
  <c r="O585" i="31"/>
  <c r="G585" i="31"/>
  <c r="M584" i="31"/>
  <c r="K583" i="31"/>
  <c r="Q582" i="31"/>
  <c r="I582" i="31"/>
  <c r="O581" i="31"/>
  <c r="G581" i="31"/>
  <c r="M580" i="31"/>
  <c r="K579" i="31"/>
  <c r="Q578" i="31"/>
  <c r="I578" i="31"/>
  <c r="O577" i="31"/>
  <c r="G577" i="31"/>
  <c r="M576" i="31"/>
  <c r="K575" i="31"/>
  <c r="Q574" i="31"/>
  <c r="I574" i="31"/>
  <c r="O573" i="31"/>
  <c r="G573" i="31"/>
  <c r="M572" i="31"/>
  <c r="K571" i="31"/>
  <c r="Q570" i="31"/>
  <c r="I570" i="31"/>
  <c r="O569" i="31"/>
  <c r="G569" i="31"/>
  <c r="M568" i="31"/>
  <c r="K567" i="31"/>
  <c r="Q566" i="31"/>
  <c r="I566" i="31"/>
  <c r="O565" i="31"/>
  <c r="G565" i="31"/>
  <c r="M564" i="31"/>
  <c r="K563" i="31"/>
  <c r="Q562" i="31"/>
  <c r="I562" i="31"/>
  <c r="O561" i="31"/>
  <c r="G561" i="31"/>
  <c r="M560" i="31"/>
  <c r="K559" i="31"/>
  <c r="Q558" i="31"/>
  <c r="I558" i="31"/>
  <c r="O557" i="31"/>
  <c r="G557" i="31"/>
  <c r="M556" i="31"/>
  <c r="K555" i="31"/>
  <c r="Q554" i="31"/>
  <c r="I554" i="31"/>
  <c r="O553" i="31"/>
  <c r="G553" i="31"/>
  <c r="M552" i="31"/>
  <c r="K551" i="31"/>
  <c r="Q550" i="31"/>
  <c r="I550" i="31"/>
  <c r="O549" i="31"/>
  <c r="G549" i="31"/>
  <c r="M548" i="31"/>
  <c r="K547" i="31"/>
  <c r="Q546" i="31"/>
  <c r="I546" i="31"/>
  <c r="O545" i="31"/>
  <c r="G545" i="31"/>
  <c r="M544" i="31"/>
  <c r="K543" i="31"/>
  <c r="Q542" i="31"/>
  <c r="I542" i="31"/>
  <c r="O541" i="31"/>
  <c r="G541" i="31"/>
  <c r="M540" i="31"/>
  <c r="K539" i="31"/>
  <c r="Q538" i="31"/>
  <c r="I538" i="31"/>
  <c r="O537" i="31"/>
  <c r="G537" i="31"/>
  <c r="M536" i="31"/>
  <c r="K535" i="31"/>
  <c r="Q534" i="31"/>
  <c r="I534" i="31"/>
  <c r="O533" i="31"/>
  <c r="G533" i="31"/>
  <c r="M532" i="31"/>
  <c r="K531" i="31"/>
  <c r="Q530" i="31"/>
  <c r="I530" i="31"/>
  <c r="O529" i="31"/>
  <c r="G529" i="31"/>
  <c r="M528" i="31"/>
  <c r="K527" i="31"/>
  <c r="Q526" i="31"/>
  <c r="I526" i="31"/>
  <c r="O525" i="31"/>
  <c r="G525" i="31"/>
  <c r="M524" i="31"/>
  <c r="K523" i="31"/>
  <c r="Q522" i="31"/>
  <c r="I522" i="31"/>
  <c r="O521" i="31"/>
  <c r="G521" i="31"/>
  <c r="M520" i="31"/>
  <c r="K519" i="31"/>
  <c r="Q518" i="31"/>
  <c r="I518" i="31"/>
  <c r="O517" i="31"/>
  <c r="G517" i="31"/>
  <c r="M516" i="31"/>
  <c r="K515" i="31"/>
  <c r="Q514" i="31"/>
  <c r="I514" i="31"/>
  <c r="O513" i="31"/>
  <c r="G513" i="31"/>
  <c r="M512" i="31"/>
  <c r="K511" i="31"/>
  <c r="Q510" i="31"/>
  <c r="I510" i="31"/>
  <c r="O509" i="31"/>
  <c r="G509" i="31"/>
  <c r="M508" i="31"/>
  <c r="K507" i="31"/>
  <c r="Q506" i="31"/>
  <c r="I506" i="31"/>
  <c r="O505" i="31"/>
  <c r="G505" i="31"/>
  <c r="M504" i="31"/>
  <c r="K503" i="31"/>
  <c r="Q502" i="31"/>
  <c r="I502" i="31"/>
  <c r="O501" i="31"/>
  <c r="G501" i="31"/>
  <c r="M498" i="31"/>
  <c r="K497" i="31"/>
  <c r="J597" i="31"/>
  <c r="P596" i="31"/>
  <c r="Q592" i="31"/>
  <c r="J591" i="31"/>
  <c r="P590" i="31"/>
  <c r="H590" i="31"/>
  <c r="N589" i="31"/>
  <c r="F589" i="31"/>
  <c r="L588" i="31"/>
  <c r="J587" i="31"/>
  <c r="P586" i="31"/>
  <c r="H586" i="31"/>
  <c r="N585" i="31"/>
  <c r="F585" i="31"/>
  <c r="L584" i="31"/>
  <c r="J583" i="31"/>
  <c r="P582" i="31"/>
  <c r="H582" i="31"/>
  <c r="N581" i="31"/>
  <c r="F581" i="31"/>
  <c r="L580" i="31"/>
  <c r="J579" i="31"/>
  <c r="P578" i="31"/>
  <c r="H578" i="31"/>
  <c r="N577" i="31"/>
  <c r="F577" i="31"/>
  <c r="L576" i="31"/>
  <c r="J575" i="31"/>
  <c r="P574" i="31"/>
  <c r="H574" i="31"/>
  <c r="N573" i="31"/>
  <c r="F573" i="31"/>
  <c r="L572" i="31"/>
  <c r="J571" i="31"/>
  <c r="P570" i="31"/>
  <c r="H570" i="31"/>
  <c r="N569" i="31"/>
  <c r="F569" i="31"/>
  <c r="L568" i="31"/>
  <c r="J567" i="31"/>
  <c r="P566" i="31"/>
  <c r="H566" i="31"/>
  <c r="N565" i="31"/>
  <c r="F565" i="31"/>
  <c r="L564" i="31"/>
  <c r="J563" i="31"/>
  <c r="P562" i="31"/>
  <c r="H562" i="31"/>
  <c r="N561" i="31"/>
  <c r="F561" i="31"/>
  <c r="L560" i="31"/>
  <c r="J559" i="31"/>
  <c r="P558" i="31"/>
  <c r="H558" i="31"/>
  <c r="N557" i="31"/>
  <c r="F557" i="31"/>
  <c r="L556" i="31"/>
  <c r="J555" i="31"/>
  <c r="P554" i="31"/>
  <c r="H554" i="31"/>
  <c r="N553" i="31"/>
  <c r="F553" i="31"/>
  <c r="L552" i="31"/>
  <c r="J551" i="31"/>
  <c r="P550" i="31"/>
  <c r="H550" i="31"/>
  <c r="N549" i="31"/>
  <c r="F549" i="31"/>
  <c r="L548" i="31"/>
  <c r="J547" i="31"/>
  <c r="P546" i="31"/>
  <c r="H546" i="31"/>
  <c r="N545" i="31"/>
  <c r="F545" i="31"/>
  <c r="L544" i="31"/>
  <c r="J543" i="31"/>
  <c r="P542" i="31"/>
  <c r="H542" i="31"/>
  <c r="N541" i="31"/>
  <c r="F541" i="31"/>
  <c r="L540" i="31"/>
  <c r="J539" i="31"/>
  <c r="P538" i="31"/>
  <c r="H538" i="31"/>
  <c r="N537" i="31"/>
  <c r="F537" i="31"/>
  <c r="L536" i="31"/>
  <c r="J535" i="31"/>
  <c r="P534" i="31"/>
  <c r="H534" i="31"/>
  <c r="N533" i="31"/>
  <c r="F533" i="31"/>
  <c r="L532" i="31"/>
  <c r="J531" i="31"/>
  <c r="P530" i="31"/>
  <c r="H530" i="31"/>
  <c r="N529" i="31"/>
  <c r="F529" i="31"/>
  <c r="L528" i="31"/>
  <c r="J527" i="31"/>
  <c r="P526" i="31"/>
  <c r="H526" i="31"/>
  <c r="N525" i="31"/>
  <c r="F525" i="31"/>
  <c r="L524" i="31"/>
  <c r="J523" i="31"/>
  <c r="P522" i="31"/>
  <c r="H522" i="31"/>
  <c r="N521" i="31"/>
  <c r="F521" i="31"/>
  <c r="L520" i="31"/>
  <c r="J519" i="31"/>
  <c r="P518" i="31"/>
  <c r="H518" i="31"/>
  <c r="N517" i="31"/>
  <c r="F517" i="31"/>
  <c r="L516" i="31"/>
  <c r="J515" i="31"/>
  <c r="P514" i="31"/>
  <c r="H514" i="31"/>
  <c r="N513" i="31"/>
  <c r="F513" i="31"/>
  <c r="L512" i="31"/>
  <c r="J511" i="31"/>
  <c r="P510" i="31"/>
  <c r="H510" i="31"/>
  <c r="N509" i="31"/>
  <c r="F509" i="31"/>
  <c r="L508" i="31"/>
  <c r="J507" i="31"/>
  <c r="P506" i="31"/>
  <c r="H506" i="31"/>
  <c r="N505" i="31"/>
  <c r="F505" i="31"/>
  <c r="L504" i="31"/>
  <c r="J503" i="31"/>
  <c r="P502" i="31"/>
  <c r="H502" i="31"/>
  <c r="N501" i="31"/>
  <c r="F501" i="31"/>
  <c r="L498" i="31"/>
  <c r="J497" i="31"/>
  <c r="H596" i="31"/>
  <c r="P592" i="31"/>
  <c r="Q591" i="31"/>
  <c r="I591" i="31"/>
  <c r="O590" i="31"/>
  <c r="G590" i="31"/>
  <c r="M589" i="31"/>
  <c r="K588" i="31"/>
  <c r="Q587" i="31"/>
  <c r="I587" i="31"/>
  <c r="O586" i="31"/>
  <c r="G586" i="31"/>
  <c r="M585" i="31"/>
  <c r="K584" i="31"/>
  <c r="Q583" i="31"/>
  <c r="I583" i="31"/>
  <c r="O582" i="31"/>
  <c r="G582" i="31"/>
  <c r="M581" i="31"/>
  <c r="K580" i="31"/>
  <c r="Q579" i="31"/>
  <c r="I579" i="31"/>
  <c r="O578" i="31"/>
  <c r="G578" i="31"/>
  <c r="M577" i="31"/>
  <c r="K576" i="31"/>
  <c r="Q575" i="31"/>
  <c r="I575" i="31"/>
  <c r="O574" i="31"/>
  <c r="G574" i="31"/>
  <c r="M573" i="31"/>
  <c r="K572" i="31"/>
  <c r="Q571" i="31"/>
  <c r="I571" i="31"/>
  <c r="O570" i="31"/>
  <c r="G570" i="31"/>
  <c r="M569" i="31"/>
  <c r="K568" i="31"/>
  <c r="Q567" i="31"/>
  <c r="I567" i="31"/>
  <c r="O566" i="31"/>
  <c r="G566" i="31"/>
  <c r="M565" i="31"/>
  <c r="K564" i="31"/>
  <c r="Q563" i="31"/>
  <c r="I563" i="31"/>
  <c r="O562" i="31"/>
  <c r="G562" i="31"/>
  <c r="M561" i="31"/>
  <c r="K560" i="31"/>
  <c r="Q559" i="31"/>
  <c r="I559" i="31"/>
  <c r="O558" i="31"/>
  <c r="G558" i="31"/>
  <c r="M557" i="31"/>
  <c r="K556" i="31"/>
  <c r="Q555" i="31"/>
  <c r="I555" i="31"/>
  <c r="O554" i="31"/>
  <c r="G554" i="31"/>
  <c r="M553" i="31"/>
  <c r="K552" i="31"/>
  <c r="Q551" i="31"/>
  <c r="I551" i="31"/>
  <c r="O550" i="31"/>
  <c r="G550" i="31"/>
  <c r="M549" i="31"/>
  <c r="K548" i="31"/>
  <c r="Q547" i="31"/>
  <c r="I547" i="31"/>
  <c r="O546" i="31"/>
  <c r="G546" i="31"/>
  <c r="M545" i="31"/>
  <c r="K544" i="31"/>
  <c r="Q543" i="31"/>
  <c r="I543" i="31"/>
  <c r="O542" i="31"/>
  <c r="G542" i="31"/>
  <c r="M541" i="31"/>
  <c r="K540" i="31"/>
  <c r="Q539" i="31"/>
  <c r="I539" i="31"/>
  <c r="O538" i="31"/>
  <c r="G538" i="31"/>
  <c r="M537" i="31"/>
  <c r="K536" i="31"/>
  <c r="Q535" i="31"/>
  <c r="I535" i="31"/>
  <c r="O534" i="31"/>
  <c r="G534" i="31"/>
  <c r="M533" i="31"/>
  <c r="K532" i="31"/>
  <c r="Q531" i="31"/>
  <c r="I531" i="31"/>
  <c r="O530" i="31"/>
  <c r="G530" i="31"/>
  <c r="M529" i="31"/>
  <c r="K528" i="31"/>
  <c r="Q527" i="31"/>
  <c r="I527" i="31"/>
  <c r="O526" i="31"/>
  <c r="G526" i="31"/>
  <c r="M525" i="31"/>
  <c r="K524" i="31"/>
  <c r="Q523" i="31"/>
  <c r="I523" i="31"/>
  <c r="O522" i="31"/>
  <c r="G522" i="31"/>
  <c r="M521" i="31"/>
  <c r="K520" i="31"/>
  <c r="Q519" i="31"/>
  <c r="I519" i="31"/>
  <c r="O518" i="31"/>
  <c r="G518" i="31"/>
  <c r="M517" i="31"/>
  <c r="K516" i="31"/>
  <c r="Q515" i="31"/>
  <c r="I515" i="31"/>
  <c r="O514" i="31"/>
  <c r="G514" i="31"/>
  <c r="M513" i="31"/>
  <c r="K512" i="31"/>
  <c r="Q511" i="31"/>
  <c r="I511" i="31"/>
  <c r="O510" i="31"/>
  <c r="G510" i="31"/>
  <c r="M509" i="31"/>
  <c r="K508" i="31"/>
  <c r="Q507" i="31"/>
  <c r="I507" i="31"/>
  <c r="O506" i="31"/>
  <c r="G506" i="31"/>
  <c r="M505" i="31"/>
  <c r="K504" i="31"/>
  <c r="Q503" i="31"/>
  <c r="I503" i="31"/>
  <c r="O502" i="31"/>
  <c r="G502" i="31"/>
  <c r="M501" i="31"/>
  <c r="K498" i="31"/>
  <c r="Q497" i="31"/>
  <c r="I497" i="31"/>
  <c r="O496" i="31"/>
  <c r="G496" i="31"/>
  <c r="M495" i="31"/>
  <c r="K494" i="31"/>
  <c r="Q493" i="31"/>
  <c r="I493" i="31"/>
  <c r="N595" i="31"/>
  <c r="J592" i="31"/>
  <c r="P591" i="31"/>
  <c r="H591" i="31"/>
  <c r="N590" i="31"/>
  <c r="F590" i="31"/>
  <c r="L589" i="31"/>
  <c r="J588" i="31"/>
  <c r="P587" i="31"/>
  <c r="H587" i="31"/>
  <c r="N586" i="31"/>
  <c r="F586" i="31"/>
  <c r="L585" i="31"/>
  <c r="J584" i="31"/>
  <c r="P583" i="31"/>
  <c r="H583" i="31"/>
  <c r="N582" i="31"/>
  <c r="F582" i="31"/>
  <c r="L581" i="31"/>
  <c r="J580" i="31"/>
  <c r="P579" i="31"/>
  <c r="H579" i="31"/>
  <c r="N578" i="31"/>
  <c r="F578" i="31"/>
  <c r="L577" i="31"/>
  <c r="J576" i="31"/>
  <c r="P575" i="31"/>
  <c r="H575" i="31"/>
  <c r="N574" i="31"/>
  <c r="F574" i="31"/>
  <c r="L573" i="31"/>
  <c r="J572" i="31"/>
  <c r="P571" i="31"/>
  <c r="H571" i="31"/>
  <c r="N570" i="31"/>
  <c r="F570" i="31"/>
  <c r="L569" i="31"/>
  <c r="J568" i="31"/>
  <c r="P567" i="31"/>
  <c r="H567" i="31"/>
  <c r="N566" i="31"/>
  <c r="F566" i="31"/>
  <c r="L565" i="31"/>
  <c r="J564" i="31"/>
  <c r="P563" i="31"/>
  <c r="H563" i="31"/>
  <c r="N562" i="31"/>
  <c r="F562" i="31"/>
  <c r="L561" i="31"/>
  <c r="J560" i="31"/>
  <c r="P559" i="31"/>
  <c r="H559" i="31"/>
  <c r="N558" i="31"/>
  <c r="F558" i="31"/>
  <c r="L557" i="31"/>
  <c r="J556" i="31"/>
  <c r="P555" i="31"/>
  <c r="H555" i="31"/>
  <c r="N554" i="31"/>
  <c r="F554" i="31"/>
  <c r="L553" i="31"/>
  <c r="J552" i="31"/>
  <c r="P551" i="31"/>
  <c r="H551" i="31"/>
  <c r="N550" i="31"/>
  <c r="F550" i="31"/>
  <c r="L549" i="31"/>
  <c r="J548" i="31"/>
  <c r="P547" i="31"/>
  <c r="H547" i="31"/>
  <c r="N546" i="31"/>
  <c r="F546" i="31"/>
  <c r="L545" i="31"/>
  <c r="J544" i="31"/>
  <c r="P543" i="31"/>
  <c r="H543" i="31"/>
  <c r="N542" i="31"/>
  <c r="F542" i="31"/>
  <c r="L541" i="31"/>
  <c r="J540" i="31"/>
  <c r="P539" i="31"/>
  <c r="H539" i="31"/>
  <c r="N538" i="31"/>
  <c r="F538" i="31"/>
  <c r="L537" i="31"/>
  <c r="J536" i="31"/>
  <c r="P535" i="31"/>
  <c r="H535" i="31"/>
  <c r="N534" i="31"/>
  <c r="F534" i="31"/>
  <c r="L533" i="31"/>
  <c r="J532" i="31"/>
  <c r="P531" i="31"/>
  <c r="H531" i="31"/>
  <c r="N530" i="31"/>
  <c r="F530" i="31"/>
  <c r="L529" i="31"/>
  <c r="J528" i="31"/>
  <c r="P527" i="31"/>
  <c r="H527" i="31"/>
  <c r="N526" i="31"/>
  <c r="F526" i="31"/>
  <c r="L525" i="31"/>
  <c r="J524" i="31"/>
  <c r="P523" i="31"/>
  <c r="H523" i="31"/>
  <c r="N522" i="31"/>
  <c r="F522" i="31"/>
  <c r="L521" i="31"/>
  <c r="J520" i="31"/>
  <c r="P519" i="31"/>
  <c r="H519" i="31"/>
  <c r="N518" i="31"/>
  <c r="F518" i="31"/>
  <c r="L517" i="31"/>
  <c r="J516" i="31"/>
  <c r="P515" i="31"/>
  <c r="H515" i="31"/>
  <c r="N514" i="31"/>
  <c r="F514" i="31"/>
  <c r="L513" i="31"/>
  <c r="J512" i="31"/>
  <c r="P511" i="31"/>
  <c r="H511" i="31"/>
  <c r="N510" i="31"/>
  <c r="F510" i="31"/>
  <c r="L509" i="31"/>
  <c r="J508" i="31"/>
  <c r="P507" i="31"/>
  <c r="H507" i="31"/>
  <c r="N506" i="31"/>
  <c r="F506" i="31"/>
  <c r="L505" i="31"/>
  <c r="J504" i="31"/>
  <c r="P503" i="31"/>
  <c r="H503" i="31"/>
  <c r="N502" i="31"/>
  <c r="F502" i="31"/>
  <c r="L501" i="31"/>
  <c r="J498" i="31"/>
  <c r="P497" i="31"/>
  <c r="H497" i="31"/>
  <c r="N496" i="31"/>
  <c r="F496" i="31"/>
  <c r="L495" i="31"/>
  <c r="J494" i="31"/>
  <c r="F595" i="31"/>
  <c r="I592" i="31"/>
  <c r="O591" i="31"/>
  <c r="G591" i="31"/>
  <c r="M590" i="31"/>
  <c r="K589" i="31"/>
  <c r="Q588" i="31"/>
  <c r="I588" i="31"/>
  <c r="O587" i="31"/>
  <c r="G587" i="31"/>
  <c r="M586" i="31"/>
  <c r="K585" i="31"/>
  <c r="Q584" i="31"/>
  <c r="I584" i="31"/>
  <c r="O583" i="31"/>
  <c r="G583" i="31"/>
  <c r="M582" i="31"/>
  <c r="K581" i="31"/>
  <c r="Q580" i="31"/>
  <c r="I580" i="31"/>
  <c r="O579" i="31"/>
  <c r="G579" i="31"/>
  <c r="M578" i="31"/>
  <c r="K577" i="31"/>
  <c r="Q576" i="31"/>
  <c r="I576" i="31"/>
  <c r="O575" i="31"/>
  <c r="G575" i="31"/>
  <c r="M574" i="31"/>
  <c r="K573" i="31"/>
  <c r="Q572" i="31"/>
  <c r="I572" i="31"/>
  <c r="O571" i="31"/>
  <c r="G571" i="31"/>
  <c r="M570" i="31"/>
  <c r="K569" i="31"/>
  <c r="Q568" i="31"/>
  <c r="I568" i="31"/>
  <c r="O567" i="31"/>
  <c r="G567" i="31"/>
  <c r="M566" i="31"/>
  <c r="K565" i="31"/>
  <c r="Q564" i="31"/>
  <c r="I564" i="31"/>
  <c r="O563" i="31"/>
  <c r="G563" i="31"/>
  <c r="M562" i="31"/>
  <c r="K561" i="31"/>
  <c r="Q560" i="31"/>
  <c r="I560" i="31"/>
  <c r="O559" i="31"/>
  <c r="G559" i="31"/>
  <c r="M558" i="31"/>
  <c r="K557" i="31"/>
  <c r="Q556" i="31"/>
  <c r="I556" i="31"/>
  <c r="O555" i="31"/>
  <c r="G555" i="31"/>
  <c r="M554" i="31"/>
  <c r="K553" i="31"/>
  <c r="Q552" i="31"/>
  <c r="I552" i="31"/>
  <c r="O551" i="31"/>
  <c r="G551" i="31"/>
  <c r="M550" i="31"/>
  <c r="K549" i="31"/>
  <c r="Q548" i="31"/>
  <c r="I548" i="31"/>
  <c r="O547" i="31"/>
  <c r="G547" i="31"/>
  <c r="M546" i="31"/>
  <c r="K545" i="31"/>
  <c r="Q544" i="31"/>
  <c r="I544" i="31"/>
  <c r="O543" i="31"/>
  <c r="G543" i="31"/>
  <c r="M542" i="31"/>
  <c r="K541" i="31"/>
  <c r="Q540" i="31"/>
  <c r="I540" i="31"/>
  <c r="O539" i="31"/>
  <c r="G539" i="31"/>
  <c r="M538" i="31"/>
  <c r="K537" i="31"/>
  <c r="Q536" i="31"/>
  <c r="I536" i="31"/>
  <c r="O535" i="31"/>
  <c r="G535" i="31"/>
  <c r="M534" i="31"/>
  <c r="K533" i="31"/>
  <c r="Q532" i="31"/>
  <c r="I532" i="31"/>
  <c r="O531" i="31"/>
  <c r="G531" i="31"/>
  <c r="M530" i="31"/>
  <c r="K529" i="31"/>
  <c r="Q528" i="31"/>
  <c r="I528" i="31"/>
  <c r="O527" i="31"/>
  <c r="G527" i="31"/>
  <c r="M526" i="31"/>
  <c r="K525" i="31"/>
  <c r="Q524" i="31"/>
  <c r="I524" i="31"/>
  <c r="O523" i="31"/>
  <c r="G523" i="31"/>
  <c r="M522" i="31"/>
  <c r="K521" i="31"/>
  <c r="Q520" i="31"/>
  <c r="I520" i="31"/>
  <c r="O519" i="31"/>
  <c r="G519" i="31"/>
  <c r="M518" i="31"/>
  <c r="K517" i="31"/>
  <c r="Q516" i="31"/>
  <c r="I516" i="31"/>
  <c r="O515" i="31"/>
  <c r="G515" i="31"/>
  <c r="M514" i="31"/>
  <c r="K513" i="31"/>
  <c r="Q512" i="31"/>
  <c r="I512" i="31"/>
  <c r="O511" i="31"/>
  <c r="G511" i="31"/>
  <c r="M510" i="31"/>
  <c r="K509" i="31"/>
  <c r="Q508" i="31"/>
  <c r="I508" i="31"/>
  <c r="O507" i="31"/>
  <c r="G507" i="31"/>
  <c r="M506" i="31"/>
  <c r="K505" i="31"/>
  <c r="Q504" i="31"/>
  <c r="I504" i="31"/>
  <c r="O503" i="31"/>
  <c r="G503" i="31"/>
  <c r="M502" i="31"/>
  <c r="K501" i="31"/>
  <c r="Q498" i="31"/>
  <c r="I498" i="31"/>
  <c r="O497" i="31"/>
  <c r="G497" i="31"/>
  <c r="M496" i="31"/>
  <c r="K495" i="31"/>
  <c r="Q494" i="31"/>
  <c r="I494" i="31"/>
  <c r="O493" i="31"/>
  <c r="G493" i="31"/>
  <c r="M492" i="31"/>
  <c r="K491" i="31"/>
  <c r="L594" i="31"/>
  <c r="H592" i="31"/>
  <c r="N591" i="31"/>
  <c r="F591" i="31"/>
  <c r="L590" i="31"/>
  <c r="J589" i="31"/>
  <c r="P588" i="31"/>
  <c r="H588" i="31"/>
  <c r="N587" i="31"/>
  <c r="F587" i="31"/>
  <c r="L586" i="31"/>
  <c r="J585" i="31"/>
  <c r="P584" i="31"/>
  <c r="H584" i="31"/>
  <c r="N583" i="31"/>
  <c r="F583" i="31"/>
  <c r="L582" i="31"/>
  <c r="J581" i="31"/>
  <c r="P580" i="31"/>
  <c r="H580" i="31"/>
  <c r="N579" i="31"/>
  <c r="F579" i="31"/>
  <c r="L578" i="31"/>
  <c r="J577" i="31"/>
  <c r="P576" i="31"/>
  <c r="H576" i="31"/>
  <c r="N575" i="31"/>
  <c r="F575" i="31"/>
  <c r="L574" i="31"/>
  <c r="J573" i="31"/>
  <c r="P572" i="31"/>
  <c r="H572" i="31"/>
  <c r="N571" i="31"/>
  <c r="F571" i="31"/>
  <c r="L570" i="31"/>
  <c r="J569" i="31"/>
  <c r="P568" i="31"/>
  <c r="H568" i="31"/>
  <c r="N567" i="31"/>
  <c r="F567" i="31"/>
  <c r="L566" i="31"/>
  <c r="J565" i="31"/>
  <c r="P564" i="31"/>
  <c r="H564" i="31"/>
  <c r="N563" i="31"/>
  <c r="F563" i="31"/>
  <c r="L562" i="31"/>
  <c r="J561" i="31"/>
  <c r="P560" i="31"/>
  <c r="H560" i="31"/>
  <c r="N559" i="31"/>
  <c r="F559" i="31"/>
  <c r="L558" i="31"/>
  <c r="J557" i="31"/>
  <c r="P556" i="31"/>
  <c r="H556" i="31"/>
  <c r="N555" i="31"/>
  <c r="F555" i="31"/>
  <c r="L554" i="31"/>
  <c r="J553" i="31"/>
  <c r="P552" i="31"/>
  <c r="H552" i="31"/>
  <c r="N551" i="31"/>
  <c r="F551" i="31"/>
  <c r="L550" i="31"/>
  <c r="J549" i="31"/>
  <c r="P548" i="31"/>
  <c r="H548" i="31"/>
  <c r="N547" i="31"/>
  <c r="F547" i="31"/>
  <c r="L546" i="31"/>
  <c r="J545" i="31"/>
  <c r="P544" i="31"/>
  <c r="H544" i="31"/>
  <c r="N543" i="31"/>
  <c r="F543" i="31"/>
  <c r="L542" i="31"/>
  <c r="J541" i="31"/>
  <c r="P540" i="31"/>
  <c r="H540" i="31"/>
  <c r="N539" i="31"/>
  <c r="F539" i="31"/>
  <c r="L538" i="31"/>
  <c r="J537" i="31"/>
  <c r="P536" i="31"/>
  <c r="H536" i="31"/>
  <c r="N535" i="31"/>
  <c r="F535" i="31"/>
  <c r="L534" i="31"/>
  <c r="J533" i="31"/>
  <c r="P532" i="31"/>
  <c r="H532" i="31"/>
  <c r="N531" i="31"/>
  <c r="F531" i="31"/>
  <c r="L530" i="31"/>
  <c r="J529" i="31"/>
  <c r="P528" i="31"/>
  <c r="H528" i="31"/>
  <c r="N527" i="31"/>
  <c r="F527" i="31"/>
  <c r="L526" i="31"/>
  <c r="J525" i="31"/>
  <c r="P524" i="31"/>
  <c r="H524" i="31"/>
  <c r="N523" i="31"/>
  <c r="F523" i="31"/>
  <c r="L522" i="31"/>
  <c r="F519" i="31"/>
  <c r="H508" i="31"/>
  <c r="F503" i="31"/>
  <c r="Q496" i="31"/>
  <c r="O495" i="31"/>
  <c r="M494" i="31"/>
  <c r="L493" i="31"/>
  <c r="P492" i="31"/>
  <c r="G492" i="31"/>
  <c r="L491" i="31"/>
  <c r="Q490" i="31"/>
  <c r="I490" i="31"/>
  <c r="O489" i="31"/>
  <c r="G489" i="31"/>
  <c r="M488" i="31"/>
  <c r="K487" i="31"/>
  <c r="Q486" i="31"/>
  <c r="I486" i="31"/>
  <c r="O485" i="31"/>
  <c r="G485" i="31"/>
  <c r="M484" i="31"/>
  <c r="K483" i="31"/>
  <c r="Q482" i="31"/>
  <c r="I482" i="31"/>
  <c r="O481" i="31"/>
  <c r="G481" i="31"/>
  <c r="M480" i="31"/>
  <c r="K479" i="31"/>
  <c r="Q478" i="31"/>
  <c r="I478" i="31"/>
  <c r="O477" i="31"/>
  <c r="G477" i="31"/>
  <c r="M476" i="31"/>
  <c r="K475" i="31"/>
  <c r="Q474" i="31"/>
  <c r="I474" i="31"/>
  <c r="O473" i="31"/>
  <c r="G473" i="31"/>
  <c r="M472" i="31"/>
  <c r="K471" i="31"/>
  <c r="Q470" i="31"/>
  <c r="I470" i="31"/>
  <c r="O469" i="31"/>
  <c r="G469" i="31"/>
  <c r="M468" i="31"/>
  <c r="K467" i="31"/>
  <c r="Q466" i="31"/>
  <c r="I466" i="31"/>
  <c r="O465" i="31"/>
  <c r="G465" i="31"/>
  <c r="M464" i="31"/>
  <c r="K463" i="31"/>
  <c r="Q462" i="31"/>
  <c r="I462" i="31"/>
  <c r="O461" i="31"/>
  <c r="G461" i="31"/>
  <c r="M460" i="31"/>
  <c r="K459" i="31"/>
  <c r="Q458" i="31"/>
  <c r="I458" i="31"/>
  <c r="O457" i="31"/>
  <c r="G457" i="31"/>
  <c r="M456" i="31"/>
  <c r="K455" i="31"/>
  <c r="Q454" i="31"/>
  <c r="I454" i="31"/>
  <c r="O453" i="31"/>
  <c r="G453" i="31"/>
  <c r="M452" i="31"/>
  <c r="K451" i="31"/>
  <c r="Q450" i="31"/>
  <c r="I450" i="31"/>
  <c r="O449" i="31"/>
  <c r="G449" i="31"/>
  <c r="M448" i="31"/>
  <c r="K447" i="31"/>
  <c r="Q446" i="31"/>
  <c r="I446" i="31"/>
  <c r="O445" i="31"/>
  <c r="G445" i="31"/>
  <c r="M444" i="31"/>
  <c r="K443" i="31"/>
  <c r="Q442" i="31"/>
  <c r="I442" i="31"/>
  <c r="O441" i="31"/>
  <c r="G441" i="31"/>
  <c r="M500" i="31"/>
  <c r="K499" i="31"/>
  <c r="Q1170" i="31"/>
  <c r="I1170" i="31"/>
  <c r="O1169" i="31"/>
  <c r="G1169" i="31"/>
  <c r="M1168" i="31"/>
  <c r="K1167" i="31"/>
  <c r="Q1166" i="31"/>
  <c r="I1166" i="31"/>
  <c r="O1165" i="31"/>
  <c r="G1165" i="31"/>
  <c r="M436" i="31"/>
  <c r="K435" i="31"/>
  <c r="Q434" i="31"/>
  <c r="I434" i="31"/>
  <c r="O433" i="31"/>
  <c r="G433" i="31"/>
  <c r="M430" i="31"/>
  <c r="K429" i="31"/>
  <c r="Q432" i="31"/>
  <c r="I432" i="31"/>
  <c r="O431" i="31"/>
  <c r="G431" i="31"/>
  <c r="M426" i="31"/>
  <c r="K425" i="31"/>
  <c r="Q424" i="31"/>
  <c r="I424" i="31"/>
  <c r="O423" i="31"/>
  <c r="G423" i="31"/>
  <c r="M422" i="31"/>
  <c r="K421" i="31"/>
  <c r="Q420" i="31"/>
  <c r="I420" i="31"/>
  <c r="O419" i="31"/>
  <c r="G419" i="31"/>
  <c r="M428" i="31"/>
  <c r="K427" i="31"/>
  <c r="Q402" i="31"/>
  <c r="I402" i="31"/>
  <c r="O401" i="31"/>
  <c r="G401" i="31"/>
  <c r="M382" i="31"/>
  <c r="K381" i="31"/>
  <c r="Q378" i="31"/>
  <c r="I378" i="31"/>
  <c r="O377" i="31"/>
  <c r="G377" i="31"/>
  <c r="M336" i="31"/>
  <c r="K335" i="31"/>
  <c r="Q66" i="31"/>
  <c r="I66" i="31"/>
  <c r="O65" i="31"/>
  <c r="G65" i="31"/>
  <c r="M326" i="31"/>
  <c r="K325" i="31"/>
  <c r="Q176" i="31"/>
  <c r="I176" i="31"/>
  <c r="O175" i="31"/>
  <c r="G175" i="31"/>
  <c r="M370" i="31"/>
  <c r="K369" i="31"/>
  <c r="Q330" i="31"/>
  <c r="I330" i="31"/>
  <c r="O329" i="31"/>
  <c r="G329" i="31"/>
  <c r="M188" i="31"/>
  <c r="K187" i="31"/>
  <c r="Q52" i="31"/>
  <c r="I52" i="31"/>
  <c r="O51" i="31"/>
  <c r="G51" i="31"/>
  <c r="M184" i="31"/>
  <c r="K183" i="31"/>
  <c r="Q338" i="31"/>
  <c r="I338" i="31"/>
  <c r="O337" i="31"/>
  <c r="G337" i="31"/>
  <c r="M178" i="31"/>
  <c r="K177" i="31"/>
  <c r="Q190" i="31"/>
  <c r="I190" i="31"/>
  <c r="O189" i="31"/>
  <c r="G189" i="31"/>
  <c r="Q244" i="31"/>
  <c r="I244" i="31"/>
  <c r="O243" i="31"/>
  <c r="G243" i="31"/>
  <c r="M252" i="31"/>
  <c r="K251" i="31"/>
  <c r="M130" i="31"/>
  <c r="K129" i="31"/>
  <c r="M60" i="31"/>
  <c r="K59" i="31"/>
  <c r="P396" i="31"/>
  <c r="H396" i="31"/>
  <c r="M395" i="31"/>
  <c r="K400" i="31"/>
  <c r="Q399" i="31"/>
  <c r="I399" i="31"/>
  <c r="O394" i="31"/>
  <c r="G394" i="31"/>
  <c r="M393" i="31"/>
  <c r="J398" i="31"/>
  <c r="O397" i="31"/>
  <c r="G397" i="31"/>
  <c r="M390" i="31"/>
  <c r="K389" i="31"/>
  <c r="P386" i="31"/>
  <c r="H386" i="31"/>
  <c r="M385" i="31"/>
  <c r="K388" i="31"/>
  <c r="Q387" i="31"/>
  <c r="I387" i="31"/>
  <c r="J418" i="31"/>
  <c r="O417" i="31"/>
  <c r="G417" i="31"/>
  <c r="M1154" i="31"/>
  <c r="K1153" i="31"/>
  <c r="Q1152" i="31"/>
  <c r="I1152" i="31"/>
  <c r="O1151" i="31"/>
  <c r="G1151" i="31"/>
  <c r="M1140" i="31"/>
  <c r="K1139" i="31"/>
  <c r="Q1134" i="31"/>
  <c r="I1134" i="31"/>
  <c r="O1133" i="31"/>
  <c r="G1133" i="31"/>
  <c r="M1132" i="31"/>
  <c r="K1131" i="31"/>
  <c r="Q1130" i="31"/>
  <c r="I1130" i="31"/>
  <c r="O1129" i="31"/>
  <c r="G1129" i="31"/>
  <c r="M1128" i="31"/>
  <c r="K1127" i="31"/>
  <c r="Q1124" i="31"/>
  <c r="I1124" i="31"/>
  <c r="O1123" i="31"/>
  <c r="G1123" i="31"/>
  <c r="M1120" i="31"/>
  <c r="K1119" i="31"/>
  <c r="Q1118" i="31"/>
  <c r="I1118" i="31"/>
  <c r="O1117" i="31"/>
  <c r="G1117" i="31"/>
  <c r="M1116" i="31"/>
  <c r="K1115" i="31"/>
  <c r="Q412" i="31"/>
  <c r="I412" i="31"/>
  <c r="O411" i="31"/>
  <c r="G411" i="31"/>
  <c r="M410" i="31"/>
  <c r="K409" i="31"/>
  <c r="Q408" i="31"/>
  <c r="I408" i="31"/>
  <c r="O407" i="31"/>
  <c r="G407" i="31"/>
  <c r="M406" i="31"/>
  <c r="K405" i="31"/>
  <c r="Q404" i="31"/>
  <c r="I404" i="31"/>
  <c r="L518" i="31"/>
  <c r="J513" i="31"/>
  <c r="P512" i="31"/>
  <c r="N507" i="31"/>
  <c r="L502" i="31"/>
  <c r="P496" i="31"/>
  <c r="N495" i="31"/>
  <c r="L494" i="31"/>
  <c r="K493" i="31"/>
  <c r="O492" i="31"/>
  <c r="F492" i="31"/>
  <c r="J491" i="31"/>
  <c r="P490" i="31"/>
  <c r="H490" i="31"/>
  <c r="N489" i="31"/>
  <c r="F489" i="31"/>
  <c r="L488" i="31"/>
  <c r="J487" i="31"/>
  <c r="P486" i="31"/>
  <c r="H486" i="31"/>
  <c r="N485" i="31"/>
  <c r="F485" i="31"/>
  <c r="L484" i="31"/>
  <c r="J483" i="31"/>
  <c r="P482" i="31"/>
  <c r="H482" i="31"/>
  <c r="N481" i="31"/>
  <c r="F481" i="31"/>
  <c r="L480" i="31"/>
  <c r="J479" i="31"/>
  <c r="P478" i="31"/>
  <c r="H478" i="31"/>
  <c r="N477" i="31"/>
  <c r="F477" i="31"/>
  <c r="L476" i="31"/>
  <c r="J475" i="31"/>
  <c r="P474" i="31"/>
  <c r="H474" i="31"/>
  <c r="N473" i="31"/>
  <c r="F473" i="31"/>
  <c r="L472" i="31"/>
  <c r="J471" i="31"/>
  <c r="P470" i="31"/>
  <c r="H470" i="31"/>
  <c r="N469" i="31"/>
  <c r="F469" i="31"/>
  <c r="L468" i="31"/>
  <c r="J467" i="31"/>
  <c r="P466" i="31"/>
  <c r="H466" i="31"/>
  <c r="N465" i="31"/>
  <c r="F465" i="31"/>
  <c r="L464" i="31"/>
  <c r="J463" i="31"/>
  <c r="P462" i="31"/>
  <c r="H462" i="31"/>
  <c r="N461" i="31"/>
  <c r="F461" i="31"/>
  <c r="L460" i="31"/>
  <c r="J459" i="31"/>
  <c r="P458" i="31"/>
  <c r="H458" i="31"/>
  <c r="N457" i="31"/>
  <c r="F457" i="31"/>
  <c r="L456" i="31"/>
  <c r="J455" i="31"/>
  <c r="P454" i="31"/>
  <c r="H454" i="31"/>
  <c r="N453" i="31"/>
  <c r="F453" i="31"/>
  <c r="L452" i="31"/>
  <c r="J451" i="31"/>
  <c r="P450" i="31"/>
  <c r="H450" i="31"/>
  <c r="N449" i="31"/>
  <c r="F449" i="31"/>
  <c r="L448" i="31"/>
  <c r="J447" i="31"/>
  <c r="P446" i="31"/>
  <c r="H446" i="31"/>
  <c r="N445" i="31"/>
  <c r="F445" i="31"/>
  <c r="L444" i="31"/>
  <c r="J443" i="31"/>
  <c r="P442" i="31"/>
  <c r="H442" i="31"/>
  <c r="N441" i="31"/>
  <c r="F441" i="31"/>
  <c r="L500" i="31"/>
  <c r="J499" i="31"/>
  <c r="P1170" i="31"/>
  <c r="H1170" i="31"/>
  <c r="N1169" i="31"/>
  <c r="F1169" i="31"/>
  <c r="L1168" i="31"/>
  <c r="J1167" i="31"/>
  <c r="P1166" i="31"/>
  <c r="H1166" i="31"/>
  <c r="N1165" i="31"/>
  <c r="F1165" i="31"/>
  <c r="L436" i="31"/>
  <c r="J435" i="31"/>
  <c r="P434" i="31"/>
  <c r="H434" i="31"/>
  <c r="N433" i="31"/>
  <c r="F433" i="31"/>
  <c r="L430" i="31"/>
  <c r="J429" i="31"/>
  <c r="P432" i="31"/>
  <c r="H432" i="31"/>
  <c r="N431" i="31"/>
  <c r="F431" i="31"/>
  <c r="L426" i="31"/>
  <c r="J425" i="31"/>
  <c r="P424" i="31"/>
  <c r="H424" i="31"/>
  <c r="N423" i="31"/>
  <c r="F423" i="31"/>
  <c r="L422" i="31"/>
  <c r="J421" i="31"/>
  <c r="P420" i="31"/>
  <c r="H420" i="31"/>
  <c r="N419" i="31"/>
  <c r="F419" i="31"/>
  <c r="L428" i="31"/>
  <c r="J427" i="31"/>
  <c r="P402" i="31"/>
  <c r="H402" i="31"/>
  <c r="N401" i="31"/>
  <c r="F401" i="31"/>
  <c r="L382" i="31"/>
  <c r="J381" i="31"/>
  <c r="P378" i="31"/>
  <c r="H378" i="31"/>
  <c r="N377" i="31"/>
  <c r="F377" i="31"/>
  <c r="L336" i="31"/>
  <c r="J335" i="31"/>
  <c r="P66" i="31"/>
  <c r="H66" i="31"/>
  <c r="N65" i="31"/>
  <c r="F65" i="31"/>
  <c r="L326" i="31"/>
  <c r="J325" i="31"/>
  <c r="P176" i="31"/>
  <c r="H176" i="31"/>
  <c r="N175" i="31"/>
  <c r="F175" i="31"/>
  <c r="L370" i="31"/>
  <c r="J369" i="31"/>
  <c r="P330" i="31"/>
  <c r="H330" i="31"/>
  <c r="N329" i="31"/>
  <c r="F329" i="31"/>
  <c r="L188" i="31"/>
  <c r="J187" i="31"/>
  <c r="P52" i="31"/>
  <c r="H52" i="31"/>
  <c r="N51" i="31"/>
  <c r="F51" i="31"/>
  <c r="L184" i="31"/>
  <c r="J183" i="31"/>
  <c r="P338" i="31"/>
  <c r="H338" i="31"/>
  <c r="N337" i="31"/>
  <c r="F337" i="31"/>
  <c r="L178" i="31"/>
  <c r="J177" i="31"/>
  <c r="P190" i="31"/>
  <c r="H190" i="31"/>
  <c r="N189" i="31"/>
  <c r="F189" i="31"/>
  <c r="P244" i="31"/>
  <c r="H244" i="31"/>
  <c r="N243" i="31"/>
  <c r="F243" i="31"/>
  <c r="L252" i="31"/>
  <c r="J251" i="31"/>
  <c r="L130" i="31"/>
  <c r="J129" i="31"/>
  <c r="L60" i="31"/>
  <c r="J59" i="31"/>
  <c r="O396" i="31"/>
  <c r="G396" i="31"/>
  <c r="L395" i="31"/>
  <c r="J400" i="31"/>
  <c r="P399" i="31"/>
  <c r="H399" i="31"/>
  <c r="N394" i="31"/>
  <c r="F394" i="31"/>
  <c r="L393" i="31"/>
  <c r="Q398" i="31"/>
  <c r="I398" i="31"/>
  <c r="N397" i="31"/>
  <c r="F397" i="31"/>
  <c r="L390" i="31"/>
  <c r="J389" i="31"/>
  <c r="O386" i="31"/>
  <c r="G386" i="31"/>
  <c r="L385" i="31"/>
  <c r="J388" i="31"/>
  <c r="P387" i="31"/>
  <c r="H387" i="31"/>
  <c r="Q418" i="31"/>
  <c r="I418" i="31"/>
  <c r="N417" i="31"/>
  <c r="F417" i="31"/>
  <c r="L1154" i="31"/>
  <c r="J1153" i="31"/>
  <c r="P1152" i="31"/>
  <c r="H1152" i="31"/>
  <c r="N1151" i="31"/>
  <c r="F1151" i="31"/>
  <c r="L1140" i="31"/>
  <c r="J1139" i="31"/>
  <c r="P1134" i="31"/>
  <c r="H1134" i="31"/>
  <c r="N1133" i="31"/>
  <c r="F1133" i="31"/>
  <c r="L1132" i="31"/>
  <c r="J1131" i="31"/>
  <c r="P1130" i="31"/>
  <c r="H1130" i="31"/>
  <c r="N1129" i="31"/>
  <c r="F1129" i="31"/>
  <c r="L1128" i="31"/>
  <c r="J1127" i="31"/>
  <c r="P1124" i="31"/>
  <c r="H1124" i="31"/>
  <c r="N1123" i="31"/>
  <c r="F1123" i="31"/>
  <c r="L1120" i="31"/>
  <c r="J1119" i="31"/>
  <c r="P1118" i="31"/>
  <c r="H1118" i="31"/>
  <c r="N1117" i="31"/>
  <c r="F1117" i="31"/>
  <c r="L1116" i="31"/>
  <c r="J1115" i="31"/>
  <c r="P412" i="31"/>
  <c r="H412" i="31"/>
  <c r="N411" i="31"/>
  <c r="F411" i="31"/>
  <c r="H512" i="31"/>
  <c r="F507" i="31"/>
  <c r="L496" i="31"/>
  <c r="J495" i="31"/>
  <c r="H494" i="31"/>
  <c r="J493" i="31"/>
  <c r="N492" i="31"/>
  <c r="I491" i="31"/>
  <c r="O490" i="31"/>
  <c r="G490" i="31"/>
  <c r="M489" i="31"/>
  <c r="K488" i="31"/>
  <c r="Q487" i="31"/>
  <c r="I487" i="31"/>
  <c r="O486" i="31"/>
  <c r="G486" i="31"/>
  <c r="M485" i="31"/>
  <c r="K484" i="31"/>
  <c r="Q483" i="31"/>
  <c r="I483" i="31"/>
  <c r="O482" i="31"/>
  <c r="G482" i="31"/>
  <c r="M481" i="31"/>
  <c r="K480" i="31"/>
  <c r="Q479" i="31"/>
  <c r="I479" i="31"/>
  <c r="O478" i="31"/>
  <c r="G478" i="31"/>
  <c r="M477" i="31"/>
  <c r="K476" i="31"/>
  <c r="Q475" i="31"/>
  <c r="I475" i="31"/>
  <c r="O474" i="31"/>
  <c r="G474" i="31"/>
  <c r="M473" i="31"/>
  <c r="K472" i="31"/>
  <c r="Q471" i="31"/>
  <c r="I471" i="31"/>
  <c r="O470" i="31"/>
  <c r="G470" i="31"/>
  <c r="M469" i="31"/>
  <c r="K468" i="31"/>
  <c r="Q467" i="31"/>
  <c r="I467" i="31"/>
  <c r="O466" i="31"/>
  <c r="G466" i="31"/>
  <c r="M465" i="31"/>
  <c r="K464" i="31"/>
  <c r="Q463" i="31"/>
  <c r="I463" i="31"/>
  <c r="O462" i="31"/>
  <c r="G462" i="31"/>
  <c r="M461" i="31"/>
  <c r="K460" i="31"/>
  <c r="Q459" i="31"/>
  <c r="I459" i="31"/>
  <c r="O458" i="31"/>
  <c r="G458" i="31"/>
  <c r="M457" i="31"/>
  <c r="K456" i="31"/>
  <c r="Q455" i="31"/>
  <c r="I455" i="31"/>
  <c r="O454" i="31"/>
  <c r="G454" i="31"/>
  <c r="M453" i="31"/>
  <c r="K452" i="31"/>
  <c r="Q451" i="31"/>
  <c r="I451" i="31"/>
  <c r="O450" i="31"/>
  <c r="G450" i="31"/>
  <c r="M449" i="31"/>
  <c r="K448" i="31"/>
  <c r="Q447" i="31"/>
  <c r="I447" i="31"/>
  <c r="O446" i="31"/>
  <c r="G446" i="31"/>
  <c r="M445" i="31"/>
  <c r="K444" i="31"/>
  <c r="Q443" i="31"/>
  <c r="I443" i="31"/>
  <c r="O442" i="31"/>
  <c r="G442" i="31"/>
  <c r="M441" i="31"/>
  <c r="K500" i="31"/>
  <c r="Q499" i="31"/>
  <c r="I499" i="31"/>
  <c r="O1170" i="31"/>
  <c r="G1170" i="31"/>
  <c r="M1169" i="31"/>
  <c r="K1168" i="31"/>
  <c r="Q1167" i="31"/>
  <c r="I1167" i="31"/>
  <c r="O1166" i="31"/>
  <c r="G1166" i="31"/>
  <c r="M1165" i="31"/>
  <c r="K436" i="31"/>
  <c r="Q435" i="31"/>
  <c r="I435" i="31"/>
  <c r="O434" i="31"/>
  <c r="G434" i="31"/>
  <c r="M433" i="31"/>
  <c r="K430" i="31"/>
  <c r="Q429" i="31"/>
  <c r="I429" i="31"/>
  <c r="O432" i="31"/>
  <c r="G432" i="31"/>
  <c r="M431" i="31"/>
  <c r="K426" i="31"/>
  <c r="Q425" i="31"/>
  <c r="I425" i="31"/>
  <c r="O424" i="31"/>
  <c r="G424" i="31"/>
  <c r="M423" i="31"/>
  <c r="K422" i="31"/>
  <c r="Q421" i="31"/>
  <c r="I421" i="31"/>
  <c r="O420" i="31"/>
  <c r="G420" i="31"/>
  <c r="M419" i="31"/>
  <c r="K428" i="31"/>
  <c r="Q427" i="31"/>
  <c r="I427" i="31"/>
  <c r="O402" i="31"/>
  <c r="G402" i="31"/>
  <c r="M401" i="31"/>
  <c r="K382" i="31"/>
  <c r="Q381" i="31"/>
  <c r="I381" i="31"/>
  <c r="O378" i="31"/>
  <c r="G378" i="31"/>
  <c r="M377" i="31"/>
  <c r="K336" i="31"/>
  <c r="Q335" i="31"/>
  <c r="I335" i="31"/>
  <c r="O66" i="31"/>
  <c r="G66" i="31"/>
  <c r="M65" i="31"/>
  <c r="K326" i="31"/>
  <c r="Q325" i="31"/>
  <c r="I325" i="31"/>
  <c r="O176" i="31"/>
  <c r="G176" i="31"/>
  <c r="M175" i="31"/>
  <c r="K370" i="31"/>
  <c r="Q369" i="31"/>
  <c r="I369" i="31"/>
  <c r="O330" i="31"/>
  <c r="G330" i="31"/>
  <c r="M329" i="31"/>
  <c r="K188" i="31"/>
  <c r="Q187" i="31"/>
  <c r="I187" i="31"/>
  <c r="O52" i="31"/>
  <c r="G52" i="31"/>
  <c r="M51" i="31"/>
  <c r="K184" i="31"/>
  <c r="Q183" i="31"/>
  <c r="I183" i="31"/>
  <c r="O338" i="31"/>
  <c r="G338" i="31"/>
  <c r="M337" i="31"/>
  <c r="K178" i="31"/>
  <c r="Q177" i="31"/>
  <c r="I177" i="31"/>
  <c r="O190" i="31"/>
  <c r="G190" i="31"/>
  <c r="M189" i="31"/>
  <c r="O244" i="31"/>
  <c r="G244" i="31"/>
  <c r="M243" i="31"/>
  <c r="K252" i="31"/>
  <c r="Q251" i="31"/>
  <c r="I251" i="31"/>
  <c r="K130" i="31"/>
  <c r="Q129" i="31"/>
  <c r="I129" i="31"/>
  <c r="K60" i="31"/>
  <c r="Q59" i="31"/>
  <c r="I59" i="31"/>
  <c r="N396" i="31"/>
  <c r="F396" i="31"/>
  <c r="K395" i="31"/>
  <c r="Q400" i="31"/>
  <c r="I400" i="31"/>
  <c r="O399" i="31"/>
  <c r="G399" i="31"/>
  <c r="M394" i="31"/>
  <c r="K393" i="31"/>
  <c r="P398" i="31"/>
  <c r="H398" i="31"/>
  <c r="M397" i="31"/>
  <c r="K390" i="31"/>
  <c r="Q389" i="31"/>
  <c r="I389" i="31"/>
  <c r="N386" i="31"/>
  <c r="F386" i="31"/>
  <c r="K385" i="31"/>
  <c r="Q388" i="31"/>
  <c r="I388" i="31"/>
  <c r="O387" i="31"/>
  <c r="G387" i="31"/>
  <c r="P418" i="31"/>
  <c r="H418" i="31"/>
  <c r="M417" i="31"/>
  <c r="K1154" i="31"/>
  <c r="Q1153" i="31"/>
  <c r="I1153" i="31"/>
  <c r="O1152" i="31"/>
  <c r="G1152" i="31"/>
  <c r="M1151" i="31"/>
  <c r="K1140" i="31"/>
  <c r="Q1139" i="31"/>
  <c r="I1139" i="31"/>
  <c r="O1134" i="31"/>
  <c r="G1134" i="31"/>
  <c r="M1133" i="31"/>
  <c r="K1132" i="31"/>
  <c r="Q1131" i="31"/>
  <c r="I1131" i="31"/>
  <c r="O1130" i="31"/>
  <c r="G1130" i="31"/>
  <c r="M1129" i="31"/>
  <c r="K1128" i="31"/>
  <c r="Q1127" i="31"/>
  <c r="I1127" i="31"/>
  <c r="O1124" i="31"/>
  <c r="G1124" i="31"/>
  <c r="M1123" i="31"/>
  <c r="K1120" i="31"/>
  <c r="Q1119" i="31"/>
  <c r="I1119" i="31"/>
  <c r="J517" i="31"/>
  <c r="P516" i="31"/>
  <c r="N511" i="31"/>
  <c r="L506" i="31"/>
  <c r="J501" i="31"/>
  <c r="P498" i="31"/>
  <c r="J496" i="31"/>
  <c r="H495" i="31"/>
  <c r="F494" i="31"/>
  <c r="H493" i="31"/>
  <c r="L492" i="31"/>
  <c r="Q491" i="31"/>
  <c r="H491" i="31"/>
  <c r="N490" i="31"/>
  <c r="F490" i="31"/>
  <c r="L489" i="31"/>
  <c r="J488" i="31"/>
  <c r="P487" i="31"/>
  <c r="H487" i="31"/>
  <c r="N486" i="31"/>
  <c r="F486" i="31"/>
  <c r="L485" i="31"/>
  <c r="J484" i="31"/>
  <c r="P483" i="31"/>
  <c r="H483" i="31"/>
  <c r="N482" i="31"/>
  <c r="F482" i="31"/>
  <c r="L481" i="31"/>
  <c r="J480" i="31"/>
  <c r="P479" i="31"/>
  <c r="H479" i="31"/>
  <c r="N478" i="31"/>
  <c r="F478" i="31"/>
  <c r="L477" i="31"/>
  <c r="J476" i="31"/>
  <c r="P475" i="31"/>
  <c r="H475" i="31"/>
  <c r="N474" i="31"/>
  <c r="F474" i="31"/>
  <c r="L473" i="31"/>
  <c r="J472" i="31"/>
  <c r="P471" i="31"/>
  <c r="H471" i="31"/>
  <c r="N470" i="31"/>
  <c r="F470" i="31"/>
  <c r="L469" i="31"/>
  <c r="J468" i="31"/>
  <c r="P467" i="31"/>
  <c r="H467" i="31"/>
  <c r="N466" i="31"/>
  <c r="F466" i="31"/>
  <c r="L465" i="31"/>
  <c r="J464" i="31"/>
  <c r="P463" i="31"/>
  <c r="H463" i="31"/>
  <c r="N462" i="31"/>
  <c r="F462" i="31"/>
  <c r="L461" i="31"/>
  <c r="J460" i="31"/>
  <c r="P459" i="31"/>
  <c r="H459" i="31"/>
  <c r="N458" i="31"/>
  <c r="F458" i="31"/>
  <c r="L457" i="31"/>
  <c r="J456" i="31"/>
  <c r="P455" i="31"/>
  <c r="H455" i="31"/>
  <c r="N454" i="31"/>
  <c r="F454" i="31"/>
  <c r="L453" i="31"/>
  <c r="J452" i="31"/>
  <c r="P451" i="31"/>
  <c r="H451" i="31"/>
  <c r="N450" i="31"/>
  <c r="F450" i="31"/>
  <c r="L449" i="31"/>
  <c r="J448" i="31"/>
  <c r="P447" i="31"/>
  <c r="H447" i="31"/>
  <c r="N446" i="31"/>
  <c r="F446" i="31"/>
  <c r="L445" i="31"/>
  <c r="J444" i="31"/>
  <c r="P443" i="31"/>
  <c r="H443" i="31"/>
  <c r="N442" i="31"/>
  <c r="F442" i="31"/>
  <c r="L441" i="31"/>
  <c r="J500" i="31"/>
  <c r="P499" i="31"/>
  <c r="H499" i="31"/>
  <c r="N1170" i="31"/>
  <c r="F1170" i="31"/>
  <c r="L1169" i="31"/>
  <c r="J1168" i="31"/>
  <c r="P1167" i="31"/>
  <c r="H1167" i="31"/>
  <c r="N1166" i="31"/>
  <c r="F1166" i="31"/>
  <c r="L1165" i="31"/>
  <c r="J436" i="31"/>
  <c r="P435" i="31"/>
  <c r="H435" i="31"/>
  <c r="N434" i="31"/>
  <c r="F434" i="31"/>
  <c r="L433" i="31"/>
  <c r="J430" i="31"/>
  <c r="P429" i="31"/>
  <c r="H429" i="31"/>
  <c r="N432" i="31"/>
  <c r="F432" i="31"/>
  <c r="L431" i="31"/>
  <c r="J426" i="31"/>
  <c r="P425" i="31"/>
  <c r="H425" i="31"/>
  <c r="N424" i="31"/>
  <c r="F424" i="31"/>
  <c r="L423" i="31"/>
  <c r="J422" i="31"/>
  <c r="P421" i="31"/>
  <c r="H421" i="31"/>
  <c r="N420" i="31"/>
  <c r="F420" i="31"/>
  <c r="L419" i="31"/>
  <c r="J428" i="31"/>
  <c r="P427" i="31"/>
  <c r="H427" i="31"/>
  <c r="N402" i="31"/>
  <c r="F402" i="31"/>
  <c r="L401" i="31"/>
  <c r="J382" i="31"/>
  <c r="P381" i="31"/>
  <c r="H381" i="31"/>
  <c r="N378" i="31"/>
  <c r="F378" i="31"/>
  <c r="L377" i="31"/>
  <c r="J336" i="31"/>
  <c r="P335" i="31"/>
  <c r="H335" i="31"/>
  <c r="N66" i="31"/>
  <c r="F66" i="31"/>
  <c r="L65" i="31"/>
  <c r="J326" i="31"/>
  <c r="P325" i="31"/>
  <c r="H325" i="31"/>
  <c r="N176" i="31"/>
  <c r="F176" i="31"/>
  <c r="L175" i="31"/>
  <c r="J370" i="31"/>
  <c r="P369" i="31"/>
  <c r="H369" i="31"/>
  <c r="N330" i="31"/>
  <c r="F330" i="31"/>
  <c r="L329" i="31"/>
  <c r="J188" i="31"/>
  <c r="P187" i="31"/>
  <c r="H187" i="31"/>
  <c r="N52" i="31"/>
  <c r="F52" i="31"/>
  <c r="L51" i="31"/>
  <c r="J184" i="31"/>
  <c r="P183" i="31"/>
  <c r="H183" i="31"/>
  <c r="N338" i="31"/>
  <c r="F338" i="31"/>
  <c r="L337" i="31"/>
  <c r="J178" i="31"/>
  <c r="P177" i="31"/>
  <c r="H177" i="31"/>
  <c r="N190" i="31"/>
  <c r="F190" i="31"/>
  <c r="L189" i="31"/>
  <c r="N244" i="31"/>
  <c r="F244" i="31"/>
  <c r="L243" i="31"/>
  <c r="J252" i="31"/>
  <c r="P251" i="31"/>
  <c r="H251" i="31"/>
  <c r="J130" i="31"/>
  <c r="P129" i="31"/>
  <c r="H129" i="31"/>
  <c r="J60" i="31"/>
  <c r="P59" i="31"/>
  <c r="H59" i="31"/>
  <c r="M396" i="31"/>
  <c r="J395" i="31"/>
  <c r="P400" i="31"/>
  <c r="H400" i="31"/>
  <c r="N399" i="31"/>
  <c r="F399" i="31"/>
  <c r="L394" i="31"/>
  <c r="J393" i="31"/>
  <c r="O398" i="31"/>
  <c r="G398" i="31"/>
  <c r="L397" i="31"/>
  <c r="J390" i="31"/>
  <c r="P389" i="31"/>
  <c r="H389" i="31"/>
  <c r="M386" i="31"/>
  <c r="J385" i="31"/>
  <c r="P388" i="31"/>
  <c r="H388" i="31"/>
  <c r="N387" i="31"/>
  <c r="F387" i="31"/>
  <c r="O418" i="31"/>
  <c r="G418" i="31"/>
  <c r="L417" i="31"/>
  <c r="J1154" i="31"/>
  <c r="P1153" i="31"/>
  <c r="H1153" i="31"/>
  <c r="N1152" i="31"/>
  <c r="F1152" i="31"/>
  <c r="L1151" i="31"/>
  <c r="J1140" i="31"/>
  <c r="P1139" i="31"/>
  <c r="H1139" i="31"/>
  <c r="N1134" i="31"/>
  <c r="F1134" i="31"/>
  <c r="L1133" i="31"/>
  <c r="J1132" i="31"/>
  <c r="P1131" i="31"/>
  <c r="H1131" i="31"/>
  <c r="N1130" i="31"/>
  <c r="F1130" i="31"/>
  <c r="L1129" i="31"/>
  <c r="J1128" i="31"/>
  <c r="P1127" i="31"/>
  <c r="H1127" i="31"/>
  <c r="N1124" i="31"/>
  <c r="F1124" i="31"/>
  <c r="L1123" i="31"/>
  <c r="J1120" i="31"/>
  <c r="P1119" i="31"/>
  <c r="H516" i="31"/>
  <c r="F511" i="31"/>
  <c r="H498" i="31"/>
  <c r="I496" i="31"/>
  <c r="G495" i="31"/>
  <c r="F493" i="31"/>
  <c r="K492" i="31"/>
  <c r="P491" i="31"/>
  <c r="G491" i="31"/>
  <c r="M490" i="31"/>
  <c r="K489" i="31"/>
  <c r="Q488" i="31"/>
  <c r="I488" i="31"/>
  <c r="O487" i="31"/>
  <c r="G487" i="31"/>
  <c r="M486" i="31"/>
  <c r="K485" i="31"/>
  <c r="Q484" i="31"/>
  <c r="I484" i="31"/>
  <c r="O483" i="31"/>
  <c r="G483" i="31"/>
  <c r="M482" i="31"/>
  <c r="K481" i="31"/>
  <c r="Q480" i="31"/>
  <c r="I480" i="31"/>
  <c r="O479" i="31"/>
  <c r="G479" i="31"/>
  <c r="M478" i="31"/>
  <c r="K477" i="31"/>
  <c r="Q476" i="31"/>
  <c r="I476" i="31"/>
  <c r="O475" i="31"/>
  <c r="G475" i="31"/>
  <c r="M474" i="31"/>
  <c r="K473" i="31"/>
  <c r="Q472" i="31"/>
  <c r="I472" i="31"/>
  <c r="O471" i="31"/>
  <c r="G471" i="31"/>
  <c r="M470" i="31"/>
  <c r="K469" i="31"/>
  <c r="Q468" i="31"/>
  <c r="I468" i="31"/>
  <c r="O467" i="31"/>
  <c r="G467" i="31"/>
  <c r="M466" i="31"/>
  <c r="K465" i="31"/>
  <c r="Q464" i="31"/>
  <c r="I464" i="31"/>
  <c r="O463" i="31"/>
  <c r="G463" i="31"/>
  <c r="M462" i="31"/>
  <c r="K461" i="31"/>
  <c r="Q460" i="31"/>
  <c r="I460" i="31"/>
  <c r="O459" i="31"/>
  <c r="G459" i="31"/>
  <c r="M458" i="31"/>
  <c r="K457" i="31"/>
  <c r="Q456" i="31"/>
  <c r="I456" i="31"/>
  <c r="O455" i="31"/>
  <c r="G455" i="31"/>
  <c r="M454" i="31"/>
  <c r="K453" i="31"/>
  <c r="Q452" i="31"/>
  <c r="I452" i="31"/>
  <c r="O451" i="31"/>
  <c r="G451" i="31"/>
  <c r="M450" i="31"/>
  <c r="K449" i="31"/>
  <c r="Q448" i="31"/>
  <c r="I448" i="31"/>
  <c r="O447" i="31"/>
  <c r="G447" i="31"/>
  <c r="M446" i="31"/>
  <c r="K445" i="31"/>
  <c r="Q444" i="31"/>
  <c r="I444" i="31"/>
  <c r="O443" i="31"/>
  <c r="G443" i="31"/>
  <c r="M442" i="31"/>
  <c r="K441" i="31"/>
  <c r="Q500" i="31"/>
  <c r="I500" i="31"/>
  <c r="O499" i="31"/>
  <c r="G499" i="31"/>
  <c r="M1170" i="31"/>
  <c r="K1169" i="31"/>
  <c r="Q1168" i="31"/>
  <c r="I1168" i="31"/>
  <c r="O1167" i="31"/>
  <c r="G1167" i="31"/>
  <c r="M1166" i="31"/>
  <c r="K1165" i="31"/>
  <c r="Q436" i="31"/>
  <c r="I436" i="31"/>
  <c r="O435" i="31"/>
  <c r="G435" i="31"/>
  <c r="M434" i="31"/>
  <c r="K433" i="31"/>
  <c r="Q430" i="31"/>
  <c r="I430" i="31"/>
  <c r="O429" i="31"/>
  <c r="G429" i="31"/>
  <c r="M432" i="31"/>
  <c r="K431" i="31"/>
  <c r="Q426" i="31"/>
  <c r="I426" i="31"/>
  <c r="O425" i="31"/>
  <c r="G425" i="31"/>
  <c r="M424" i="31"/>
  <c r="K423" i="31"/>
  <c r="Q422" i="31"/>
  <c r="I422" i="31"/>
  <c r="O421" i="31"/>
  <c r="G421" i="31"/>
  <c r="M420" i="31"/>
  <c r="K419" i="31"/>
  <c r="Q428" i="31"/>
  <c r="I428" i="31"/>
  <c r="O427" i="31"/>
  <c r="G427" i="31"/>
  <c r="M402" i="31"/>
  <c r="K401" i="31"/>
  <c r="Q382" i="31"/>
  <c r="I382" i="31"/>
  <c r="O381" i="31"/>
  <c r="G381" i="31"/>
  <c r="M378" i="31"/>
  <c r="K377" i="31"/>
  <c r="Q336" i="31"/>
  <c r="I336" i="31"/>
  <c r="O335" i="31"/>
  <c r="G335" i="31"/>
  <c r="M66" i="31"/>
  <c r="K65" i="31"/>
  <c r="Q326" i="31"/>
  <c r="I326" i="31"/>
  <c r="O325" i="31"/>
  <c r="G325" i="31"/>
  <c r="M176" i="31"/>
  <c r="K175" i="31"/>
  <c r="Q370" i="31"/>
  <c r="I370" i="31"/>
  <c r="O369" i="31"/>
  <c r="G369" i="31"/>
  <c r="M330" i="31"/>
  <c r="K329" i="31"/>
  <c r="Q188" i="31"/>
  <c r="I188" i="31"/>
  <c r="O187" i="31"/>
  <c r="G187" i="31"/>
  <c r="M52" i="31"/>
  <c r="K51" i="31"/>
  <c r="Q184" i="31"/>
  <c r="I184" i="31"/>
  <c r="O183" i="31"/>
  <c r="G183" i="31"/>
  <c r="M338" i="31"/>
  <c r="K337" i="31"/>
  <c r="Q178" i="31"/>
  <c r="I178" i="31"/>
  <c r="O177" i="31"/>
  <c r="G177" i="31"/>
  <c r="M190" i="31"/>
  <c r="K189" i="31"/>
  <c r="M244" i="31"/>
  <c r="K243" i="31"/>
  <c r="Q252" i="31"/>
  <c r="I252" i="31"/>
  <c r="O251" i="31"/>
  <c r="G251" i="31"/>
  <c r="Q130" i="31"/>
  <c r="I130" i="31"/>
  <c r="O129" i="31"/>
  <c r="G129" i="31"/>
  <c r="Q60" i="31"/>
  <c r="I60" i="31"/>
  <c r="O59" i="31"/>
  <c r="G59" i="31"/>
  <c r="L396" i="31"/>
  <c r="Q395" i="31"/>
  <c r="I395" i="31"/>
  <c r="O400" i="31"/>
  <c r="G400" i="31"/>
  <c r="M399" i="31"/>
  <c r="K394" i="31"/>
  <c r="Q393" i="31"/>
  <c r="I393" i="31"/>
  <c r="N398" i="31"/>
  <c r="F398" i="31"/>
  <c r="K397" i="31"/>
  <c r="Q390" i="31"/>
  <c r="I390" i="31"/>
  <c r="O389" i="31"/>
  <c r="G389" i="31"/>
  <c r="L386" i="31"/>
  <c r="Q385" i="31"/>
  <c r="I385" i="31"/>
  <c r="O388" i="31"/>
  <c r="G388" i="31"/>
  <c r="M387" i="31"/>
  <c r="N418" i="31"/>
  <c r="F418" i="31"/>
  <c r="K417" i="31"/>
  <c r="Q1154" i="31"/>
  <c r="I1154" i="31"/>
  <c r="O1153" i="31"/>
  <c r="G1153" i="31"/>
  <c r="M1152" i="31"/>
  <c r="K1151" i="31"/>
  <c r="Q1140" i="31"/>
  <c r="I1140" i="31"/>
  <c r="O1139" i="31"/>
  <c r="G1139" i="31"/>
  <c r="M1134" i="31"/>
  <c r="K1133" i="31"/>
  <c r="Q1132" i="31"/>
  <c r="I1132" i="31"/>
  <c r="O1131" i="31"/>
  <c r="G1131" i="31"/>
  <c r="M1130" i="31"/>
  <c r="K1129" i="31"/>
  <c r="Q1128" i="31"/>
  <c r="I1128" i="31"/>
  <c r="O1127" i="31"/>
  <c r="G1127" i="31"/>
  <c r="M1124" i="31"/>
  <c r="K1123" i="31"/>
  <c r="Q1120" i="31"/>
  <c r="I1120" i="31"/>
  <c r="O1119" i="31"/>
  <c r="G1119" i="31"/>
  <c r="M1118" i="31"/>
  <c r="K1117" i="31"/>
  <c r="Q1116" i="31"/>
  <c r="I1116" i="31"/>
  <c r="O1115" i="31"/>
  <c r="G1115" i="31"/>
  <c r="M412" i="31"/>
  <c r="K411" i="31"/>
  <c r="Q410" i="31"/>
  <c r="I410" i="31"/>
  <c r="O409" i="31"/>
  <c r="G409" i="31"/>
  <c r="M408" i="31"/>
  <c r="K407" i="31"/>
  <c r="Q406" i="31"/>
  <c r="I406" i="31"/>
  <c r="O405" i="31"/>
  <c r="J521" i="31"/>
  <c r="P520" i="31"/>
  <c r="N515" i="31"/>
  <c r="L510" i="31"/>
  <c r="J505" i="31"/>
  <c r="P504" i="31"/>
  <c r="N497" i="31"/>
  <c r="H496" i="31"/>
  <c r="F495" i="31"/>
  <c r="J492" i="31"/>
  <c r="O491" i="31"/>
  <c r="F491" i="31"/>
  <c r="L490" i="31"/>
  <c r="J489" i="31"/>
  <c r="P488" i="31"/>
  <c r="H488" i="31"/>
  <c r="N487" i="31"/>
  <c r="F487" i="31"/>
  <c r="L486" i="31"/>
  <c r="J485" i="31"/>
  <c r="P484" i="31"/>
  <c r="H484" i="31"/>
  <c r="N483" i="31"/>
  <c r="F483" i="31"/>
  <c r="L482" i="31"/>
  <c r="J481" i="31"/>
  <c r="P480" i="31"/>
  <c r="H480" i="31"/>
  <c r="N479" i="31"/>
  <c r="F479" i="31"/>
  <c r="L478" i="31"/>
  <c r="J477" i="31"/>
  <c r="P476" i="31"/>
  <c r="H476" i="31"/>
  <c r="N475" i="31"/>
  <c r="F475" i="31"/>
  <c r="L474" i="31"/>
  <c r="J473" i="31"/>
  <c r="P472" i="31"/>
  <c r="H472" i="31"/>
  <c r="N471" i="31"/>
  <c r="F471" i="31"/>
  <c r="L470" i="31"/>
  <c r="J469" i="31"/>
  <c r="P468" i="31"/>
  <c r="H468" i="31"/>
  <c r="N467" i="31"/>
  <c r="F467" i="31"/>
  <c r="L466" i="31"/>
  <c r="J465" i="31"/>
  <c r="P464" i="31"/>
  <c r="H464" i="31"/>
  <c r="N463" i="31"/>
  <c r="F463" i="31"/>
  <c r="L462" i="31"/>
  <c r="J461" i="31"/>
  <c r="P460" i="31"/>
  <c r="H460" i="31"/>
  <c r="N459" i="31"/>
  <c r="F459" i="31"/>
  <c r="L458" i="31"/>
  <c r="J457" i="31"/>
  <c r="P456" i="31"/>
  <c r="H456" i="31"/>
  <c r="N455" i="31"/>
  <c r="F455" i="31"/>
  <c r="L454" i="31"/>
  <c r="J453" i="31"/>
  <c r="P452" i="31"/>
  <c r="H452" i="31"/>
  <c r="N451" i="31"/>
  <c r="F451" i="31"/>
  <c r="L450" i="31"/>
  <c r="J449" i="31"/>
  <c r="P448" i="31"/>
  <c r="H448" i="31"/>
  <c r="N447" i="31"/>
  <c r="F447" i="31"/>
  <c r="L446" i="31"/>
  <c r="J445" i="31"/>
  <c r="P444" i="31"/>
  <c r="H444" i="31"/>
  <c r="N443" i="31"/>
  <c r="F443" i="31"/>
  <c r="L442" i="31"/>
  <c r="J441" i="31"/>
  <c r="P500" i="31"/>
  <c r="H500" i="31"/>
  <c r="N499" i="31"/>
  <c r="F499" i="31"/>
  <c r="L1170" i="31"/>
  <c r="J1169" i="31"/>
  <c r="P1168" i="31"/>
  <c r="H1168" i="31"/>
  <c r="N1167" i="31"/>
  <c r="F1167" i="31"/>
  <c r="L1166" i="31"/>
  <c r="J1165" i="31"/>
  <c r="P436" i="31"/>
  <c r="H436" i="31"/>
  <c r="N435" i="31"/>
  <c r="F435" i="31"/>
  <c r="L434" i="31"/>
  <c r="J433" i="31"/>
  <c r="P430" i="31"/>
  <c r="H430" i="31"/>
  <c r="N429" i="31"/>
  <c r="F429" i="31"/>
  <c r="L432" i="31"/>
  <c r="J431" i="31"/>
  <c r="P426" i="31"/>
  <c r="H426" i="31"/>
  <c r="N425" i="31"/>
  <c r="F425" i="31"/>
  <c r="L424" i="31"/>
  <c r="J423" i="31"/>
  <c r="P422" i="31"/>
  <c r="H422" i="31"/>
  <c r="N421" i="31"/>
  <c r="F421" i="31"/>
  <c r="L420" i="31"/>
  <c r="J419" i="31"/>
  <c r="P428" i="31"/>
  <c r="H428" i="31"/>
  <c r="N427" i="31"/>
  <c r="F427" i="31"/>
  <c r="L402" i="31"/>
  <c r="J401" i="31"/>
  <c r="P382" i="31"/>
  <c r="H382" i="31"/>
  <c r="N381" i="31"/>
  <c r="F381" i="31"/>
  <c r="L378" i="31"/>
  <c r="J377" i="31"/>
  <c r="P336" i="31"/>
  <c r="H336" i="31"/>
  <c r="N335" i="31"/>
  <c r="F335" i="31"/>
  <c r="L66" i="31"/>
  <c r="J65" i="31"/>
  <c r="P326" i="31"/>
  <c r="H326" i="31"/>
  <c r="N325" i="31"/>
  <c r="F325" i="31"/>
  <c r="L176" i="31"/>
  <c r="J175" i="31"/>
  <c r="P370" i="31"/>
  <c r="H370" i="31"/>
  <c r="N369" i="31"/>
  <c r="F369" i="31"/>
  <c r="L330" i="31"/>
  <c r="J329" i="31"/>
  <c r="P188" i="31"/>
  <c r="H188" i="31"/>
  <c r="N187" i="31"/>
  <c r="F187" i="31"/>
  <c r="L52" i="31"/>
  <c r="J51" i="31"/>
  <c r="P184" i="31"/>
  <c r="H184" i="31"/>
  <c r="N183" i="31"/>
  <c r="F183" i="31"/>
  <c r="L338" i="31"/>
  <c r="J337" i="31"/>
  <c r="P178" i="31"/>
  <c r="H178" i="31"/>
  <c r="N177" i="31"/>
  <c r="F177" i="31"/>
  <c r="L190" i="31"/>
  <c r="J189" i="31"/>
  <c r="L244" i="31"/>
  <c r="J243" i="31"/>
  <c r="P252" i="31"/>
  <c r="H252" i="31"/>
  <c r="N251" i="31"/>
  <c r="F251" i="31"/>
  <c r="P130" i="31"/>
  <c r="H130" i="31"/>
  <c r="N129" i="31"/>
  <c r="F129" i="31"/>
  <c r="P60" i="31"/>
  <c r="H60" i="31"/>
  <c r="N59" i="31"/>
  <c r="F59" i="31"/>
  <c r="K396" i="31"/>
  <c r="P395" i="31"/>
  <c r="H395" i="31"/>
  <c r="N400" i="31"/>
  <c r="F400" i="31"/>
  <c r="L399" i="31"/>
  <c r="J394" i="31"/>
  <c r="P393" i="31"/>
  <c r="H393" i="31"/>
  <c r="M398" i="31"/>
  <c r="J397" i="31"/>
  <c r="P390" i="31"/>
  <c r="H390" i="31"/>
  <c r="N389" i="31"/>
  <c r="F389" i="31"/>
  <c r="K386" i="31"/>
  <c r="P385" i="31"/>
  <c r="H385" i="31"/>
  <c r="N388" i="31"/>
  <c r="F388" i="31"/>
  <c r="L387" i="31"/>
  <c r="M418" i="31"/>
  <c r="J417" i="31"/>
  <c r="P1154" i="31"/>
  <c r="H1154" i="31"/>
  <c r="N1153" i="31"/>
  <c r="F1153" i="31"/>
  <c r="L1152" i="31"/>
  <c r="J1151" i="31"/>
  <c r="P1140" i="31"/>
  <c r="H1140" i="31"/>
  <c r="N1139" i="31"/>
  <c r="F1139" i="31"/>
  <c r="L1134" i="31"/>
  <c r="J1133" i="31"/>
  <c r="P1132" i="31"/>
  <c r="H1132" i="31"/>
  <c r="N1131" i="31"/>
  <c r="F1131" i="31"/>
  <c r="L1130" i="31"/>
  <c r="J1129" i="31"/>
  <c r="P1128" i="31"/>
  <c r="H1128" i="31"/>
  <c r="N1127" i="31"/>
  <c r="F1127" i="31"/>
  <c r="L1124" i="31"/>
  <c r="J1123" i="31"/>
  <c r="P1120" i="31"/>
  <c r="H1120" i="31"/>
  <c r="N1119" i="31"/>
  <c r="F1119" i="31"/>
  <c r="L1118" i="31"/>
  <c r="J1117" i="31"/>
  <c r="P1116" i="31"/>
  <c r="H1116" i="31"/>
  <c r="N1115" i="31"/>
  <c r="F1115" i="31"/>
  <c r="L412" i="31"/>
  <c r="J411" i="31"/>
  <c r="P410" i="31"/>
  <c r="H410" i="31"/>
  <c r="N409" i="31"/>
  <c r="F409" i="31"/>
  <c r="L408" i="31"/>
  <c r="H520" i="31"/>
  <c r="F515" i="31"/>
  <c r="H504" i="31"/>
  <c r="F497" i="31"/>
  <c r="P494" i="31"/>
  <c r="P493" i="31"/>
  <c r="I492" i="31"/>
  <c r="N491" i="31"/>
  <c r="K490" i="31"/>
  <c r="Q489" i="31"/>
  <c r="I489" i="31"/>
  <c r="O488" i="31"/>
  <c r="G488" i="31"/>
  <c r="M487" i="31"/>
  <c r="K486" i="31"/>
  <c r="Q485" i="31"/>
  <c r="I485" i="31"/>
  <c r="O484" i="31"/>
  <c r="G484" i="31"/>
  <c r="M483" i="31"/>
  <c r="K482" i="31"/>
  <c r="Q481" i="31"/>
  <c r="I481" i="31"/>
  <c r="O480" i="31"/>
  <c r="G480" i="31"/>
  <c r="M479" i="31"/>
  <c r="K478" i="31"/>
  <c r="Q477" i="31"/>
  <c r="I477" i="31"/>
  <c r="O476" i="31"/>
  <c r="G476" i="31"/>
  <c r="M475" i="31"/>
  <c r="K474" i="31"/>
  <c r="Q473" i="31"/>
  <c r="I473" i="31"/>
  <c r="O472" i="31"/>
  <c r="G472" i="31"/>
  <c r="M471" i="31"/>
  <c r="K470" i="31"/>
  <c r="Q469" i="31"/>
  <c r="I469" i="31"/>
  <c r="O468" i="31"/>
  <c r="G468" i="31"/>
  <c r="M467" i="31"/>
  <c r="K466" i="31"/>
  <c r="Q465" i="31"/>
  <c r="I465" i="31"/>
  <c r="O464" i="31"/>
  <c r="G464" i="31"/>
  <c r="M463" i="31"/>
  <c r="K462" i="31"/>
  <c r="Q461" i="31"/>
  <c r="I461" i="31"/>
  <c r="O460" i="31"/>
  <c r="G460" i="31"/>
  <c r="M459" i="31"/>
  <c r="K458" i="31"/>
  <c r="Q457" i="31"/>
  <c r="I457" i="31"/>
  <c r="O456" i="31"/>
  <c r="G456" i="31"/>
  <c r="M455" i="31"/>
  <c r="K454" i="31"/>
  <c r="Q453" i="31"/>
  <c r="I453" i="31"/>
  <c r="O452" i="31"/>
  <c r="G452" i="31"/>
  <c r="M451" i="31"/>
  <c r="K450" i="31"/>
  <c r="Q449" i="31"/>
  <c r="I449" i="31"/>
  <c r="O448" i="31"/>
  <c r="G448" i="31"/>
  <c r="M447" i="31"/>
  <c r="K446" i="31"/>
  <c r="Q445" i="31"/>
  <c r="I445" i="31"/>
  <c r="O444" i="31"/>
  <c r="G444" i="31"/>
  <c r="M443" i="31"/>
  <c r="K442" i="31"/>
  <c r="Q441" i="31"/>
  <c r="I441" i="31"/>
  <c r="O500" i="31"/>
  <c r="G500" i="31"/>
  <c r="M499" i="31"/>
  <c r="K1170" i="31"/>
  <c r="Q1169" i="31"/>
  <c r="I1169" i="31"/>
  <c r="O1168" i="31"/>
  <c r="G1168" i="31"/>
  <c r="M1167" i="31"/>
  <c r="K1166" i="31"/>
  <c r="Q1165" i="31"/>
  <c r="I1165" i="31"/>
  <c r="O436" i="31"/>
  <c r="G436" i="31"/>
  <c r="M435" i="31"/>
  <c r="K434" i="31"/>
  <c r="Q433" i="31"/>
  <c r="I433" i="31"/>
  <c r="O430" i="31"/>
  <c r="G430" i="31"/>
  <c r="M429" i="31"/>
  <c r="K432" i="31"/>
  <c r="Q431" i="31"/>
  <c r="I431" i="31"/>
  <c r="O426" i="31"/>
  <c r="G426" i="31"/>
  <c r="M425" i="31"/>
  <c r="K424" i="31"/>
  <c r="Q423" i="31"/>
  <c r="I423" i="31"/>
  <c r="O422" i="31"/>
  <c r="G422" i="31"/>
  <c r="M421" i="31"/>
  <c r="K420" i="31"/>
  <c r="Q419" i="31"/>
  <c r="I419" i="31"/>
  <c r="O428" i="31"/>
  <c r="G428" i="31"/>
  <c r="M427" i="31"/>
  <c r="K402" i="31"/>
  <c r="Q401" i="31"/>
  <c r="I401" i="31"/>
  <c r="O382" i="31"/>
  <c r="G382" i="31"/>
  <c r="M381" i="31"/>
  <c r="K378" i="31"/>
  <c r="Q377" i="31"/>
  <c r="I377" i="31"/>
  <c r="O336" i="31"/>
  <c r="G336" i="31"/>
  <c r="M335" i="31"/>
  <c r="K66" i="31"/>
  <c r="Q65" i="31"/>
  <c r="I65" i="31"/>
  <c r="O326" i="31"/>
  <c r="G326" i="31"/>
  <c r="M325" i="31"/>
  <c r="K176" i="31"/>
  <c r="Q175" i="31"/>
  <c r="I175" i="31"/>
  <c r="O370" i="31"/>
  <c r="G370" i="31"/>
  <c r="M369" i="31"/>
  <c r="K330" i="31"/>
  <c r="Q329" i="31"/>
  <c r="I329" i="31"/>
  <c r="O188" i="31"/>
  <c r="G188" i="31"/>
  <c r="M187" i="31"/>
  <c r="K52" i="31"/>
  <c r="Q51" i="31"/>
  <c r="I51" i="31"/>
  <c r="O184" i="31"/>
  <c r="G184" i="31"/>
  <c r="M183" i="31"/>
  <c r="K338" i="31"/>
  <c r="Q337" i="31"/>
  <c r="I337" i="31"/>
  <c r="O178" i="31"/>
  <c r="G178" i="31"/>
  <c r="M177" i="31"/>
  <c r="K190" i="31"/>
  <c r="Q189" i="31"/>
  <c r="I189" i="31"/>
  <c r="K244" i="31"/>
  <c r="Q243" i="31"/>
  <c r="I243" i="31"/>
  <c r="O252" i="31"/>
  <c r="G252" i="31"/>
  <c r="M251" i="31"/>
  <c r="O130" i="31"/>
  <c r="G130" i="31"/>
  <c r="M129" i="31"/>
  <c r="O60" i="31"/>
  <c r="G60" i="31"/>
  <c r="M59" i="31"/>
  <c r="J396" i="31"/>
  <c r="O395" i="31"/>
  <c r="G395" i="31"/>
  <c r="M400" i="31"/>
  <c r="K399" i="31"/>
  <c r="Q394" i="31"/>
  <c r="I394" i="31"/>
  <c r="O393" i="31"/>
  <c r="G393" i="31"/>
  <c r="L398" i="31"/>
  <c r="Q397" i="31"/>
  <c r="I397" i="31"/>
  <c r="O390" i="31"/>
  <c r="G390" i="31"/>
  <c r="M389" i="31"/>
  <c r="J386" i="31"/>
  <c r="O385" i="31"/>
  <c r="G385" i="31"/>
  <c r="M388" i="31"/>
  <c r="K387" i="31"/>
  <c r="L418" i="31"/>
  <c r="Q417" i="31"/>
  <c r="I417" i="31"/>
  <c r="O1154" i="31"/>
  <c r="G1154" i="31"/>
  <c r="M1153" i="31"/>
  <c r="K1152" i="31"/>
  <c r="Q1151" i="31"/>
  <c r="I1151" i="31"/>
  <c r="O1140" i="31"/>
  <c r="G1140" i="31"/>
  <c r="M1139" i="31"/>
  <c r="K1134" i="31"/>
  <c r="Q1133" i="31"/>
  <c r="I1133" i="31"/>
  <c r="O1132" i="31"/>
  <c r="G1132" i="31"/>
  <c r="M1131" i="31"/>
  <c r="K1130" i="31"/>
  <c r="Q1129" i="31"/>
  <c r="I1129" i="31"/>
  <c r="O1128" i="31"/>
  <c r="G1128" i="31"/>
  <c r="M1127" i="31"/>
  <c r="K1124" i="31"/>
  <c r="Q1123" i="31"/>
  <c r="I1123" i="31"/>
  <c r="O1120" i="31"/>
  <c r="G1120" i="31"/>
  <c r="M1119" i="31"/>
  <c r="K1118" i="31"/>
  <c r="Q1117" i="31"/>
  <c r="I1117" i="31"/>
  <c r="O1116" i="31"/>
  <c r="G1116" i="31"/>
  <c r="M1115" i="31"/>
  <c r="K412" i="31"/>
  <c r="Q411" i="31"/>
  <c r="I411" i="31"/>
  <c r="O410" i="31"/>
  <c r="G410" i="31"/>
  <c r="M409" i="31"/>
  <c r="K408" i="31"/>
  <c r="Q407" i="31"/>
  <c r="I407" i="31"/>
  <c r="O406" i="31"/>
  <c r="G406" i="31"/>
  <c r="M405" i="31"/>
  <c r="N519" i="31"/>
  <c r="L514" i="31"/>
  <c r="J509" i="31"/>
  <c r="P508" i="31"/>
  <c r="N503" i="31"/>
  <c r="P495" i="31"/>
  <c r="N494" i="31"/>
  <c r="N493" i="31"/>
  <c r="Q492" i="31"/>
  <c r="H492" i="31"/>
  <c r="M491" i="31"/>
  <c r="J490" i="31"/>
  <c r="P489" i="31"/>
  <c r="H489" i="31"/>
  <c r="N488" i="31"/>
  <c r="F488" i="31"/>
  <c r="L487" i="31"/>
  <c r="J486" i="31"/>
  <c r="P485" i="31"/>
  <c r="H485" i="31"/>
  <c r="N484" i="31"/>
  <c r="F484" i="31"/>
  <c r="L483" i="31"/>
  <c r="J482" i="31"/>
  <c r="P481" i="31"/>
  <c r="H481" i="31"/>
  <c r="N480" i="31"/>
  <c r="F480" i="31"/>
  <c r="L479" i="31"/>
  <c r="J478" i="31"/>
  <c r="P477" i="31"/>
  <c r="H477" i="31"/>
  <c r="N476" i="31"/>
  <c r="F476" i="31"/>
  <c r="L475" i="31"/>
  <c r="J474" i="31"/>
  <c r="P473" i="31"/>
  <c r="H473" i="31"/>
  <c r="N472" i="31"/>
  <c r="F472" i="31"/>
  <c r="L471" i="31"/>
  <c r="J470" i="31"/>
  <c r="P469" i="31"/>
  <c r="H469" i="31"/>
  <c r="N468" i="31"/>
  <c r="F468" i="31"/>
  <c r="L467" i="31"/>
  <c r="J466" i="31"/>
  <c r="P465" i="31"/>
  <c r="H465" i="31"/>
  <c r="N464" i="31"/>
  <c r="F464" i="31"/>
  <c r="L463" i="31"/>
  <c r="J462" i="31"/>
  <c r="P461" i="31"/>
  <c r="H461" i="31"/>
  <c r="N460" i="31"/>
  <c r="F460" i="31"/>
  <c r="L459" i="31"/>
  <c r="J458" i="31"/>
  <c r="P457" i="31"/>
  <c r="H457" i="31"/>
  <c r="N456" i="31"/>
  <c r="F456" i="31"/>
  <c r="L455" i="31"/>
  <c r="J454" i="31"/>
  <c r="P453" i="31"/>
  <c r="H453" i="31"/>
  <c r="N452" i="31"/>
  <c r="F452" i="31"/>
  <c r="L451" i="31"/>
  <c r="J450" i="31"/>
  <c r="P449" i="31"/>
  <c r="H449" i="31"/>
  <c r="N448" i="31"/>
  <c r="F448" i="31"/>
  <c r="L447" i="31"/>
  <c r="J446" i="31"/>
  <c r="P445" i="31"/>
  <c r="H445" i="31"/>
  <c r="N444" i="31"/>
  <c r="F444" i="31"/>
  <c r="L443" i="31"/>
  <c r="J442" i="31"/>
  <c r="P441" i="31"/>
  <c r="H441" i="31"/>
  <c r="N500" i="31"/>
  <c r="F500" i="31"/>
  <c r="L499" i="31"/>
  <c r="J1170" i="31"/>
  <c r="P1169" i="31"/>
  <c r="H1169" i="31"/>
  <c r="N1168" i="31"/>
  <c r="F1168" i="31"/>
  <c r="L1167" i="31"/>
  <c r="J1166" i="31"/>
  <c r="P1165" i="31"/>
  <c r="H1165" i="31"/>
  <c r="N436" i="31"/>
  <c r="F436" i="31"/>
  <c r="L435" i="31"/>
  <c r="J434" i="31"/>
  <c r="P433" i="31"/>
  <c r="H433" i="31"/>
  <c r="N430" i="31"/>
  <c r="F430" i="31"/>
  <c r="L429" i="31"/>
  <c r="J432" i="31"/>
  <c r="P431" i="31"/>
  <c r="H431" i="31"/>
  <c r="N426" i="31"/>
  <c r="F426" i="31"/>
  <c r="L425" i="31"/>
  <c r="J424" i="31"/>
  <c r="P423" i="31"/>
  <c r="H423" i="31"/>
  <c r="N422" i="31"/>
  <c r="F422" i="31"/>
  <c r="L421" i="31"/>
  <c r="J420" i="31"/>
  <c r="P419" i="31"/>
  <c r="H419" i="31"/>
  <c r="N428" i="31"/>
  <c r="F428" i="31"/>
  <c r="L427" i="31"/>
  <c r="J402" i="31"/>
  <c r="P401" i="31"/>
  <c r="H401" i="31"/>
  <c r="N382" i="31"/>
  <c r="F382" i="31"/>
  <c r="L381" i="31"/>
  <c r="J378" i="31"/>
  <c r="P377" i="31"/>
  <c r="H377" i="31"/>
  <c r="N336" i="31"/>
  <c r="F336" i="31"/>
  <c r="L335" i="31"/>
  <c r="J66" i="31"/>
  <c r="P65" i="31"/>
  <c r="H65" i="31"/>
  <c r="N326" i="31"/>
  <c r="F326" i="31"/>
  <c r="L325" i="31"/>
  <c r="J176" i="31"/>
  <c r="P175" i="31"/>
  <c r="H175" i="31"/>
  <c r="N370" i="31"/>
  <c r="F370" i="31"/>
  <c r="L369" i="31"/>
  <c r="J330" i="31"/>
  <c r="P329" i="31"/>
  <c r="H329" i="31"/>
  <c r="N188" i="31"/>
  <c r="F188" i="31"/>
  <c r="L187" i="31"/>
  <c r="J52" i="31"/>
  <c r="P51" i="31"/>
  <c r="H51" i="31"/>
  <c r="N184" i="31"/>
  <c r="F184" i="31"/>
  <c r="L183" i="31"/>
  <c r="J338" i="31"/>
  <c r="P337" i="31"/>
  <c r="H337" i="31"/>
  <c r="N178" i="31"/>
  <c r="F178" i="31"/>
  <c r="L177" i="31"/>
  <c r="J190" i="31"/>
  <c r="P189" i="31"/>
  <c r="H189" i="31"/>
  <c r="J244" i="31"/>
  <c r="P243" i="31"/>
  <c r="H243" i="31"/>
  <c r="N252" i="31"/>
  <c r="F252" i="31"/>
  <c r="L251" i="31"/>
  <c r="N130" i="31"/>
  <c r="F130" i="31"/>
  <c r="L129" i="31"/>
  <c r="N60" i="31"/>
  <c r="F60" i="31"/>
  <c r="L59" i="31"/>
  <c r="Q396" i="31"/>
  <c r="I396" i="31"/>
  <c r="N395" i="31"/>
  <c r="F395" i="31"/>
  <c r="L400" i="31"/>
  <c r="J399" i="31"/>
  <c r="P394" i="31"/>
  <c r="H394" i="31"/>
  <c r="N393" i="31"/>
  <c r="F393" i="31"/>
  <c r="K398" i="31"/>
  <c r="P397" i="31"/>
  <c r="H397" i="31"/>
  <c r="N390" i="31"/>
  <c r="F390" i="31"/>
  <c r="L389" i="31"/>
  <c r="Q386" i="31"/>
  <c r="I386" i="31"/>
  <c r="N385" i="31"/>
  <c r="F385" i="31"/>
  <c r="L388" i="31"/>
  <c r="J387" i="31"/>
  <c r="K418" i="31"/>
  <c r="P417" i="31"/>
  <c r="H417" i="31"/>
  <c r="N1154" i="31"/>
  <c r="F1154" i="31"/>
  <c r="L1153" i="31"/>
  <c r="J1152" i="31"/>
  <c r="P1151" i="31"/>
  <c r="H1151" i="31"/>
  <c r="N1140" i="31"/>
  <c r="F1140" i="31"/>
  <c r="L1139" i="31"/>
  <c r="J1134" i="31"/>
  <c r="P1133" i="31"/>
  <c r="H1133" i="31"/>
  <c r="N1132" i="31"/>
  <c r="F1132" i="31"/>
  <c r="L1131" i="31"/>
  <c r="J1130" i="31"/>
  <c r="P1129" i="31"/>
  <c r="H1129" i="31"/>
  <c r="N1128" i="31"/>
  <c r="F1128" i="31"/>
  <c r="L1127" i="31"/>
  <c r="J1124" i="31"/>
  <c r="P1123" i="31"/>
  <c r="H1123" i="31"/>
  <c r="N1120" i="31"/>
  <c r="F1120" i="31"/>
  <c r="L1119" i="31"/>
  <c r="M1117" i="31"/>
  <c r="Q1115" i="31"/>
  <c r="G412" i="31"/>
  <c r="N410" i="31"/>
  <c r="L409" i="31"/>
  <c r="H408" i="31"/>
  <c r="J407" i="31"/>
  <c r="K406" i="31"/>
  <c r="L405" i="31"/>
  <c r="P404" i="31"/>
  <c r="G404" i="31"/>
  <c r="M403" i="31"/>
  <c r="K1164" i="31"/>
  <c r="Q1163" i="31"/>
  <c r="I1163" i="31"/>
  <c r="O1156" i="31"/>
  <c r="M1155" i="31"/>
  <c r="Q1137" i="31"/>
  <c r="O384" i="31"/>
  <c r="M383" i="31"/>
  <c r="O1137" i="31"/>
  <c r="H1119" i="31"/>
  <c r="L1117" i="31"/>
  <c r="P1115" i="31"/>
  <c r="F412" i="31"/>
  <c r="L410" i="31"/>
  <c r="J409" i="31"/>
  <c r="G408" i="31"/>
  <c r="H407" i="31"/>
  <c r="J406" i="31"/>
  <c r="J405" i="31"/>
  <c r="O404" i="31"/>
  <c r="F404" i="31"/>
  <c r="L403" i="31"/>
  <c r="J1164" i="31"/>
  <c r="P1163" i="31"/>
  <c r="H1163" i="31"/>
  <c r="N1156" i="31"/>
  <c r="F1156" i="31"/>
  <c r="L1155" i="31"/>
  <c r="J1138" i="31"/>
  <c r="P1137" i="31"/>
  <c r="H1137" i="31"/>
  <c r="N384" i="31"/>
  <c r="F384" i="31"/>
  <c r="L383" i="31"/>
  <c r="K1155" i="31"/>
  <c r="G1137" i="31"/>
  <c r="L384" i="31"/>
  <c r="O1118" i="31"/>
  <c r="H1117" i="31"/>
  <c r="L1115" i="31"/>
  <c r="P411" i="31"/>
  <c r="K410" i="31"/>
  <c r="I409" i="31"/>
  <c r="F408" i="31"/>
  <c r="F407" i="31"/>
  <c r="H406" i="31"/>
  <c r="I405" i="31"/>
  <c r="N404" i="31"/>
  <c r="K403" i="31"/>
  <c r="Q1164" i="31"/>
  <c r="I1164" i="31"/>
  <c r="O1163" i="31"/>
  <c r="G1163" i="31"/>
  <c r="M1156" i="31"/>
  <c r="I1138" i="31"/>
  <c r="K383" i="31"/>
  <c r="N1118" i="31"/>
  <c r="I1115" i="31"/>
  <c r="M411" i="31"/>
  <c r="J410" i="31"/>
  <c r="H409" i="31"/>
  <c r="F406" i="31"/>
  <c r="H405" i="31"/>
  <c r="M404" i="31"/>
  <c r="J403" i="31"/>
  <c r="P1164" i="31"/>
  <c r="H1164" i="31"/>
  <c r="N1163" i="31"/>
  <c r="F1163" i="31"/>
  <c r="L1156" i="31"/>
  <c r="J1155" i="31"/>
  <c r="P1138" i="31"/>
  <c r="H1138" i="31"/>
  <c r="N1137" i="31"/>
  <c r="F1137" i="31"/>
  <c r="J1118" i="31"/>
  <c r="N1116" i="31"/>
  <c r="H1115" i="31"/>
  <c r="L411" i="31"/>
  <c r="F410" i="31"/>
  <c r="P408" i="31"/>
  <c r="P407" i="31"/>
  <c r="G405" i="31"/>
  <c r="L404" i="31"/>
  <c r="Q403" i="31"/>
  <c r="I403" i="31"/>
  <c r="O1164" i="31"/>
  <c r="G1164" i="31"/>
  <c r="M1163" i="31"/>
  <c r="K1156" i="31"/>
  <c r="Q1155" i="31"/>
  <c r="I1155" i="31"/>
  <c r="O1138" i="31"/>
  <c r="G1138" i="31"/>
  <c r="M1137" i="31"/>
  <c r="K384" i="31"/>
  <c r="Q383" i="31"/>
  <c r="I383" i="31"/>
  <c r="P1155" i="31"/>
  <c r="N1138" i="31"/>
  <c r="L1137" i="31"/>
  <c r="P383" i="31"/>
  <c r="Q384" i="31"/>
  <c r="G383" i="31"/>
  <c r="G1118" i="31"/>
  <c r="K1116" i="31"/>
  <c r="O412" i="31"/>
  <c r="H411" i="31"/>
  <c r="O408" i="31"/>
  <c r="N407" i="31"/>
  <c r="P406" i="31"/>
  <c r="Q405" i="31"/>
  <c r="F405" i="31"/>
  <c r="K404" i="31"/>
  <c r="P403" i="31"/>
  <c r="H403" i="31"/>
  <c r="N1164" i="31"/>
  <c r="F1164" i="31"/>
  <c r="L1163" i="31"/>
  <c r="J1156" i="31"/>
  <c r="H1155" i="31"/>
  <c r="F1138" i="31"/>
  <c r="J384" i="31"/>
  <c r="H383" i="31"/>
  <c r="O383" i="31"/>
  <c r="F1118" i="31"/>
  <c r="J1116" i="31"/>
  <c r="N412" i="31"/>
  <c r="Q409" i="31"/>
  <c r="N408" i="31"/>
  <c r="M407" i="31"/>
  <c r="N406" i="31"/>
  <c r="P405" i="31"/>
  <c r="J404" i="31"/>
  <c r="O403" i="31"/>
  <c r="G403" i="31"/>
  <c r="M1164" i="31"/>
  <c r="K1163" i="31"/>
  <c r="Q1156" i="31"/>
  <c r="I1156" i="31"/>
  <c r="O1155" i="31"/>
  <c r="G1155" i="31"/>
  <c r="M1138" i="31"/>
  <c r="K1137" i="31"/>
  <c r="I384" i="31"/>
  <c r="P1117" i="31"/>
  <c r="F1116" i="31"/>
  <c r="J412" i="31"/>
  <c r="P409" i="31"/>
  <c r="J408" i="31"/>
  <c r="L407" i="31"/>
  <c r="L406" i="31"/>
  <c r="N405" i="31"/>
  <c r="H404" i="31"/>
  <c r="N403" i="31"/>
  <c r="F403" i="31"/>
  <c r="L1164" i="31"/>
  <c r="J1163" i="31"/>
  <c r="P1156" i="31"/>
  <c r="H1156" i="31"/>
  <c r="N1155" i="31"/>
  <c r="F1155" i="31"/>
  <c r="L1138" i="31"/>
  <c r="J1137" i="31"/>
  <c r="P384" i="31"/>
  <c r="H384" i="31"/>
  <c r="N383" i="31"/>
  <c r="F383" i="31"/>
  <c r="G1156" i="31"/>
  <c r="K1138" i="31"/>
  <c r="I1137" i="31"/>
  <c r="G384" i="31"/>
  <c r="Q1138" i="31"/>
  <c r="M384" i="31"/>
  <c r="J383" i="31"/>
  <c r="R379" i="31" l="1"/>
  <c r="R380" i="31"/>
  <c r="R286" i="31"/>
  <c r="R285" i="31"/>
  <c r="R22" i="31"/>
  <c r="R1181" i="31"/>
  <c r="R1176" i="31"/>
  <c r="R104" i="31"/>
  <c r="R12" i="31"/>
  <c r="R41" i="31"/>
  <c r="R46" i="31"/>
  <c r="R392" i="31"/>
  <c r="R363" i="31"/>
  <c r="R364" i="31"/>
  <c r="R287" i="31"/>
  <c r="R1178" i="31"/>
  <c r="R26" i="31"/>
  <c r="R360" i="31"/>
  <c r="R234" i="31"/>
  <c r="R320" i="31"/>
  <c r="R198" i="31"/>
  <c r="R40" i="31"/>
  <c r="R197" i="31"/>
  <c r="R1182" i="31"/>
  <c r="R70" i="31"/>
  <c r="R23" i="31"/>
  <c r="R241" i="31"/>
  <c r="R69" i="31"/>
  <c r="R1177" i="31"/>
  <c r="R103" i="31"/>
  <c r="R11" i="31"/>
  <c r="R117" i="31"/>
  <c r="R118" i="31"/>
  <c r="R321" i="31"/>
  <c r="R332" i="31"/>
  <c r="R319" i="31"/>
  <c r="R10" i="31"/>
  <c r="R21" i="31"/>
  <c r="R42" i="31"/>
  <c r="R1175" i="31"/>
  <c r="R45" i="31"/>
  <c r="R13" i="31"/>
  <c r="R322" i="31"/>
  <c r="R9" i="31"/>
  <c r="R288" i="31"/>
  <c r="R24" i="31"/>
  <c r="R14" i="31"/>
  <c r="R242" i="31"/>
  <c r="R39" i="31"/>
  <c r="R331" i="31"/>
  <c r="R25" i="31"/>
  <c r="R391" i="31"/>
  <c r="R359" i="31"/>
  <c r="R233" i="31"/>
  <c r="R992" i="31"/>
  <c r="R18" i="31"/>
  <c r="R73" i="31"/>
  <c r="R139" i="31"/>
  <c r="R395" i="31"/>
  <c r="R497" i="31"/>
  <c r="R403" i="31"/>
  <c r="R408" i="31"/>
  <c r="R369" i="31"/>
  <c r="R427" i="31"/>
  <c r="R435" i="31"/>
  <c r="R447" i="31"/>
  <c r="R463" i="31"/>
  <c r="R479" i="31"/>
  <c r="R507" i="31"/>
  <c r="R595" i="31"/>
  <c r="R596" i="31"/>
  <c r="R612" i="31"/>
  <c r="R628" i="31"/>
  <c r="R644" i="31"/>
  <c r="R660" i="31"/>
  <c r="R676" i="31"/>
  <c r="R772" i="31"/>
  <c r="R796" i="31"/>
  <c r="R812" i="31"/>
  <c r="R828" i="31"/>
  <c r="R916" i="31"/>
  <c r="R913" i="31"/>
  <c r="R863" i="31"/>
  <c r="R921" i="31"/>
  <c r="R937" i="31"/>
  <c r="R953" i="31"/>
  <c r="R969" i="31"/>
  <c r="R985" i="31"/>
  <c r="R1036" i="31"/>
  <c r="R1071" i="31"/>
  <c r="R1006" i="31"/>
  <c r="R1038" i="31"/>
  <c r="R1070" i="31"/>
  <c r="R1078" i="31"/>
  <c r="R266" i="31"/>
  <c r="R347" i="31"/>
  <c r="R228" i="31"/>
  <c r="R343" i="31"/>
  <c r="R263" i="31"/>
  <c r="R354" i="31"/>
  <c r="R126" i="31"/>
  <c r="R50" i="31"/>
  <c r="R168" i="31"/>
  <c r="R159" i="31"/>
  <c r="R169" i="31"/>
  <c r="R163" i="31"/>
  <c r="R155" i="31"/>
  <c r="R238" i="31"/>
  <c r="R58" i="31"/>
  <c r="R275" i="31"/>
  <c r="R98" i="31"/>
  <c r="R1116" i="31"/>
  <c r="R1120" i="31"/>
  <c r="R1154" i="31"/>
  <c r="R390" i="31"/>
  <c r="R515" i="31"/>
  <c r="R780" i="31"/>
  <c r="R773" i="31"/>
  <c r="R511" i="31"/>
  <c r="R1140" i="31"/>
  <c r="R436" i="31"/>
  <c r="R448" i="31"/>
  <c r="R464" i="31"/>
  <c r="R480" i="31"/>
  <c r="R695" i="31"/>
  <c r="R843" i="31"/>
  <c r="R802" i="31"/>
  <c r="R818" i="31"/>
  <c r="R834" i="31"/>
  <c r="R109" i="31"/>
  <c r="R34" i="31"/>
  <c r="R346" i="31"/>
  <c r="R784" i="31"/>
  <c r="R865" i="31"/>
  <c r="R357" i="31"/>
  <c r="R273" i="31"/>
  <c r="R31" i="31"/>
  <c r="R94" i="31"/>
  <c r="R1155" i="31"/>
  <c r="R384" i="31"/>
  <c r="R410" i="31"/>
  <c r="R1132" i="31"/>
  <c r="R252" i="31"/>
  <c r="R188" i="31"/>
  <c r="R382" i="31"/>
  <c r="R430" i="31"/>
  <c r="R444" i="31"/>
  <c r="R460" i="31"/>
  <c r="R476" i="31"/>
  <c r="R495" i="31"/>
  <c r="R1130" i="31"/>
  <c r="R190" i="31"/>
  <c r="R176" i="31"/>
  <c r="R420" i="31"/>
  <c r="R1166" i="31"/>
  <c r="R450" i="31"/>
  <c r="R466" i="31"/>
  <c r="R482" i="31"/>
  <c r="R386" i="31"/>
  <c r="R397" i="31"/>
  <c r="R503" i="31"/>
  <c r="R531" i="31"/>
  <c r="R547" i="31"/>
  <c r="R563" i="31"/>
  <c r="R579" i="31"/>
  <c r="R510" i="31"/>
  <c r="R526" i="31"/>
  <c r="R542" i="31"/>
  <c r="R558" i="31"/>
  <c r="R574" i="31"/>
  <c r="R590" i="31"/>
  <c r="R509" i="31"/>
  <c r="R525" i="31"/>
  <c r="R541" i="31"/>
  <c r="R557" i="31"/>
  <c r="R573" i="31"/>
  <c r="R589" i="31"/>
  <c r="R601" i="31"/>
  <c r="R617" i="31"/>
  <c r="R633" i="31"/>
  <c r="R649" i="31"/>
  <c r="R665" i="31"/>
  <c r="R683" i="31"/>
  <c r="R594" i="31"/>
  <c r="R610" i="31"/>
  <c r="R626" i="31"/>
  <c r="R642" i="31"/>
  <c r="R658" i="31"/>
  <c r="R674" i="31"/>
  <c r="R681" i="31"/>
  <c r="R685" i="31"/>
  <c r="R701" i="31"/>
  <c r="R717" i="31"/>
  <c r="R733" i="31"/>
  <c r="R749" i="31"/>
  <c r="R765" i="31"/>
  <c r="R781" i="31"/>
  <c r="R775" i="31"/>
  <c r="R791" i="31"/>
  <c r="R807" i="31"/>
  <c r="R823" i="31"/>
  <c r="R839" i="31"/>
  <c r="R844" i="31"/>
  <c r="R782" i="31"/>
  <c r="R798" i="31"/>
  <c r="R814" i="31"/>
  <c r="R830" i="31"/>
  <c r="R793" i="31"/>
  <c r="R809" i="31"/>
  <c r="R825" i="31"/>
  <c r="R841" i="31"/>
  <c r="R850" i="31"/>
  <c r="R866" i="31"/>
  <c r="R882" i="31"/>
  <c r="R898" i="31"/>
  <c r="R914" i="31"/>
  <c r="R852" i="31"/>
  <c r="R868" i="31"/>
  <c r="R884" i="31"/>
  <c r="R900" i="31"/>
  <c r="R932" i="31"/>
  <c r="R948" i="31"/>
  <c r="R964" i="31"/>
  <c r="R980" i="31"/>
  <c r="R1028" i="31"/>
  <c r="R927" i="31"/>
  <c r="R943" i="31"/>
  <c r="R959" i="31"/>
  <c r="R975" i="31"/>
  <c r="R991" i="31"/>
  <c r="R1048" i="31"/>
  <c r="R1064" i="31"/>
  <c r="R1003" i="31"/>
  <c r="R1019" i="31"/>
  <c r="R1035" i="31"/>
  <c r="R1051" i="31"/>
  <c r="R1067" i="31"/>
  <c r="R1082" i="31"/>
  <c r="R1005" i="31"/>
  <c r="R1021" i="31"/>
  <c r="R1037" i="31"/>
  <c r="R1053" i="31"/>
  <c r="R1069" i="31"/>
  <c r="R1089" i="31"/>
  <c r="R1105" i="31"/>
  <c r="R293" i="31"/>
  <c r="R309" i="31"/>
  <c r="R181" i="31"/>
  <c r="R1095" i="31"/>
  <c r="R1111" i="31"/>
  <c r="R299" i="31"/>
  <c r="R315" i="31"/>
  <c r="R1098" i="31"/>
  <c r="R1114" i="31"/>
  <c r="R302" i="31"/>
  <c r="R318" i="31"/>
  <c r="R115" i="31"/>
  <c r="R20" i="31"/>
  <c r="R368" i="31"/>
  <c r="R47" i="31"/>
  <c r="R281" i="31"/>
  <c r="R135" i="31"/>
  <c r="R375" i="31"/>
  <c r="R27" i="31"/>
  <c r="R145" i="31"/>
  <c r="R44" i="31"/>
  <c r="R413" i="31"/>
  <c r="R250" i="31"/>
  <c r="R146" i="31"/>
  <c r="R62" i="31"/>
  <c r="R132" i="31"/>
  <c r="R99" i="31"/>
  <c r="R54" i="31"/>
  <c r="R323" i="31"/>
  <c r="R278" i="31"/>
  <c r="R1146" i="31"/>
  <c r="R193" i="31"/>
  <c r="R1125" i="31"/>
  <c r="R1159" i="31"/>
  <c r="R131" i="31"/>
  <c r="R205" i="31"/>
  <c r="R1147" i="31"/>
  <c r="R204" i="31"/>
  <c r="R356" i="31"/>
  <c r="R345" i="31"/>
  <c r="R440" i="31"/>
  <c r="R1162" i="31"/>
  <c r="R221" i="31"/>
  <c r="R207" i="31"/>
  <c r="R1173" i="31"/>
  <c r="R1180" i="31"/>
  <c r="R91" i="31"/>
  <c r="R8" i="31"/>
  <c r="R82" i="31"/>
  <c r="R210" i="31"/>
  <c r="R1118" i="31"/>
  <c r="R1164" i="31"/>
  <c r="R406" i="31"/>
  <c r="R393" i="31"/>
  <c r="R1127" i="31"/>
  <c r="R59" i="31"/>
  <c r="R177" i="31"/>
  <c r="R325" i="31"/>
  <c r="R421" i="31"/>
  <c r="R1167" i="31"/>
  <c r="R451" i="31"/>
  <c r="R467" i="31"/>
  <c r="R483" i="31"/>
  <c r="R493" i="31"/>
  <c r="R1123" i="31"/>
  <c r="R417" i="31"/>
  <c r="R189" i="31"/>
  <c r="R175" i="31"/>
  <c r="R419" i="31"/>
  <c r="R1165" i="31"/>
  <c r="R449" i="31"/>
  <c r="R465" i="31"/>
  <c r="R481" i="31"/>
  <c r="R508" i="31"/>
  <c r="R524" i="31"/>
  <c r="R540" i="31"/>
  <c r="R556" i="31"/>
  <c r="R572" i="31"/>
  <c r="R588" i="31"/>
  <c r="R687" i="31"/>
  <c r="R682" i="31"/>
  <c r="R600" i="31"/>
  <c r="R616" i="31"/>
  <c r="R632" i="31"/>
  <c r="R648" i="31"/>
  <c r="R664" i="31"/>
  <c r="R599" i="31"/>
  <c r="R615" i="31"/>
  <c r="R631" i="31"/>
  <c r="R647" i="31"/>
  <c r="R663" i="31"/>
  <c r="R680" i="31"/>
  <c r="R696" i="31"/>
  <c r="R712" i="31"/>
  <c r="R728" i="31"/>
  <c r="R744" i="31"/>
  <c r="R760" i="31"/>
  <c r="R707" i="31"/>
  <c r="R723" i="31"/>
  <c r="R739" i="31"/>
  <c r="R755" i="31"/>
  <c r="R771" i="31"/>
  <c r="R698" i="31"/>
  <c r="R714" i="31"/>
  <c r="R730" i="31"/>
  <c r="R746" i="31"/>
  <c r="R762" i="31"/>
  <c r="R800" i="31"/>
  <c r="R816" i="31"/>
  <c r="R832" i="31"/>
  <c r="R869" i="31"/>
  <c r="R885" i="31"/>
  <c r="R901" i="31"/>
  <c r="R851" i="31"/>
  <c r="R867" i="31"/>
  <c r="R883" i="31"/>
  <c r="R899" i="31"/>
  <c r="R925" i="31"/>
  <c r="R941" i="31"/>
  <c r="R957" i="31"/>
  <c r="R973" i="31"/>
  <c r="R989" i="31"/>
  <c r="R922" i="31"/>
  <c r="R938" i="31"/>
  <c r="R954" i="31"/>
  <c r="R970" i="31"/>
  <c r="R986" i="31"/>
  <c r="R1008" i="31"/>
  <c r="R994" i="31"/>
  <c r="R1010" i="31"/>
  <c r="R1026" i="31"/>
  <c r="R1042" i="31"/>
  <c r="R1058" i="31"/>
  <c r="R1088" i="31"/>
  <c r="R1104" i="31"/>
  <c r="R290" i="31"/>
  <c r="R308" i="31"/>
  <c r="R180" i="31"/>
  <c r="R240" i="31"/>
  <c r="R17" i="31"/>
  <c r="R119" i="31"/>
  <c r="R196" i="31"/>
  <c r="R254" i="31"/>
  <c r="R158" i="31"/>
  <c r="R339" i="31"/>
  <c r="R173" i="31"/>
  <c r="R376" i="31"/>
  <c r="R28" i="31"/>
  <c r="R344" i="31"/>
  <c r="R264" i="31"/>
  <c r="R257" i="31"/>
  <c r="R256" i="31"/>
  <c r="R327" i="31"/>
  <c r="R105" i="31"/>
  <c r="R371" i="31"/>
  <c r="R268" i="31"/>
  <c r="R121" i="31"/>
  <c r="R111" i="31"/>
  <c r="R122" i="31"/>
  <c r="R267" i="31"/>
  <c r="R61" i="31"/>
  <c r="R206" i="31"/>
  <c r="R1148" i="31"/>
  <c r="R438" i="31"/>
  <c r="R7" i="31"/>
  <c r="R276" i="31"/>
  <c r="R127" i="31"/>
  <c r="R86" i="31"/>
  <c r="R93" i="31"/>
  <c r="R222" i="31"/>
  <c r="R212" i="31"/>
  <c r="R211" i="31"/>
  <c r="R1163" i="31"/>
  <c r="R407" i="31"/>
  <c r="R404" i="31"/>
  <c r="R412" i="31"/>
  <c r="R1128" i="31"/>
  <c r="R130" i="31"/>
  <c r="R184" i="31"/>
  <c r="R336" i="31"/>
  <c r="R426" i="31"/>
  <c r="R500" i="31"/>
  <c r="R456" i="31"/>
  <c r="R472" i="31"/>
  <c r="R488" i="31"/>
  <c r="R389" i="31"/>
  <c r="R1124" i="31"/>
  <c r="R244" i="31"/>
  <c r="R330" i="31"/>
  <c r="R402" i="31"/>
  <c r="R434" i="31"/>
  <c r="R446" i="31"/>
  <c r="R462" i="31"/>
  <c r="R478" i="31"/>
  <c r="R494" i="31"/>
  <c r="R492" i="31"/>
  <c r="R519" i="31"/>
  <c r="R527" i="31"/>
  <c r="R543" i="31"/>
  <c r="R559" i="31"/>
  <c r="R575" i="31"/>
  <c r="R591" i="31"/>
  <c r="R506" i="31"/>
  <c r="R522" i="31"/>
  <c r="R538" i="31"/>
  <c r="R554" i="31"/>
  <c r="R570" i="31"/>
  <c r="R586" i="31"/>
  <c r="R505" i="31"/>
  <c r="R521" i="31"/>
  <c r="R537" i="31"/>
  <c r="R553" i="31"/>
  <c r="R569" i="31"/>
  <c r="R585" i="31"/>
  <c r="R597" i="31"/>
  <c r="R613" i="31"/>
  <c r="R629" i="31"/>
  <c r="R645" i="31"/>
  <c r="R661" i="31"/>
  <c r="R677" i="31"/>
  <c r="R606" i="31"/>
  <c r="R622" i="31"/>
  <c r="R638" i="31"/>
  <c r="R654" i="31"/>
  <c r="R670" i="31"/>
  <c r="R697" i="31"/>
  <c r="R713" i="31"/>
  <c r="R729" i="31"/>
  <c r="R745" i="31"/>
  <c r="R761" i="31"/>
  <c r="R787" i="31"/>
  <c r="R803" i="31"/>
  <c r="R819" i="31"/>
  <c r="R835" i="31"/>
  <c r="R919" i="31"/>
  <c r="R778" i="31"/>
  <c r="R794" i="31"/>
  <c r="R810" i="31"/>
  <c r="R826" i="31"/>
  <c r="R842" i="31"/>
  <c r="R789" i="31"/>
  <c r="R805" i="31"/>
  <c r="R821" i="31"/>
  <c r="R837" i="31"/>
  <c r="R846" i="31"/>
  <c r="R862" i="31"/>
  <c r="R878" i="31"/>
  <c r="R894" i="31"/>
  <c r="R910" i="31"/>
  <c r="R848" i="31"/>
  <c r="R864" i="31"/>
  <c r="R880" i="31"/>
  <c r="R896" i="31"/>
  <c r="R912" i="31"/>
  <c r="R928" i="31"/>
  <c r="R944" i="31"/>
  <c r="R960" i="31"/>
  <c r="R976" i="31"/>
  <c r="R1012" i="31"/>
  <c r="R923" i="31"/>
  <c r="R939" i="31"/>
  <c r="R955" i="31"/>
  <c r="R971" i="31"/>
  <c r="R987" i="31"/>
  <c r="R1032" i="31"/>
  <c r="R1060" i="31"/>
  <c r="R999" i="31"/>
  <c r="R1015" i="31"/>
  <c r="R1031" i="31"/>
  <c r="R1047" i="31"/>
  <c r="R1063" i="31"/>
  <c r="R1001" i="31"/>
  <c r="R1017" i="31"/>
  <c r="R1033" i="31"/>
  <c r="R1049" i="31"/>
  <c r="R1065" i="31"/>
  <c r="R1085" i="31"/>
  <c r="R1101" i="31"/>
  <c r="R291" i="31"/>
  <c r="R305" i="31"/>
  <c r="R191" i="31"/>
  <c r="R1091" i="31"/>
  <c r="R1107" i="31"/>
  <c r="R295" i="31"/>
  <c r="R311" i="31"/>
  <c r="R271" i="31"/>
  <c r="R1094" i="31"/>
  <c r="R1110" i="31"/>
  <c r="R298" i="31"/>
  <c r="R314" i="31"/>
  <c r="R202" i="31"/>
  <c r="R270" i="31"/>
  <c r="R333" i="31"/>
  <c r="R195" i="31"/>
  <c r="R253" i="31"/>
  <c r="R353" i="31"/>
  <c r="R125" i="31"/>
  <c r="R32" i="31"/>
  <c r="R37" i="31"/>
  <c r="R149" i="31"/>
  <c r="R106" i="31"/>
  <c r="R38" i="31"/>
  <c r="R101" i="31"/>
  <c r="R64" i="31"/>
  <c r="R156" i="31"/>
  <c r="R262" i="31"/>
  <c r="R258" i="31"/>
  <c r="R220" i="31"/>
  <c r="R1142" i="31"/>
  <c r="R143" i="31"/>
  <c r="R123" i="31"/>
  <c r="R1149" i="31"/>
  <c r="R259" i="31"/>
  <c r="R1143" i="31"/>
  <c r="R246" i="31"/>
  <c r="R416" i="31"/>
  <c r="R203" i="31"/>
  <c r="R355" i="31"/>
  <c r="R350" i="31"/>
  <c r="R415" i="31"/>
  <c r="R231" i="31"/>
  <c r="R374" i="31"/>
  <c r="R30" i="31"/>
  <c r="R87" i="31"/>
  <c r="R213" i="31"/>
  <c r="R78" i="31"/>
  <c r="R96" i="31"/>
  <c r="R1153" i="31"/>
  <c r="R1117" i="31"/>
  <c r="R1151" i="31"/>
  <c r="R243" i="31"/>
  <c r="R329" i="31"/>
  <c r="R401" i="31"/>
  <c r="R433" i="31"/>
  <c r="R445" i="31"/>
  <c r="R461" i="31"/>
  <c r="R477" i="31"/>
  <c r="R504" i="31"/>
  <c r="R520" i="31"/>
  <c r="R536" i="31"/>
  <c r="R552" i="31"/>
  <c r="R568" i="31"/>
  <c r="R584" i="31"/>
  <c r="R611" i="31"/>
  <c r="R627" i="31"/>
  <c r="R643" i="31"/>
  <c r="R659" i="31"/>
  <c r="R675" i="31"/>
  <c r="R692" i="31"/>
  <c r="R708" i="31"/>
  <c r="R724" i="31"/>
  <c r="R740" i="31"/>
  <c r="R756" i="31"/>
  <c r="R703" i="31"/>
  <c r="R719" i="31"/>
  <c r="R735" i="31"/>
  <c r="R751" i="31"/>
  <c r="R767" i="31"/>
  <c r="R694" i="31"/>
  <c r="R710" i="31"/>
  <c r="R726" i="31"/>
  <c r="R742" i="31"/>
  <c r="R758" i="31"/>
  <c r="R861" i="31"/>
  <c r="R881" i="31"/>
  <c r="R897" i="31"/>
  <c r="R847" i="31"/>
  <c r="R879" i="31"/>
  <c r="R895" i="31"/>
  <c r="R911" i="31"/>
  <c r="R918" i="31"/>
  <c r="R934" i="31"/>
  <c r="R950" i="31"/>
  <c r="R966" i="31"/>
  <c r="R982" i="31"/>
  <c r="R1022" i="31"/>
  <c r="R1054" i="31"/>
  <c r="R1084" i="31"/>
  <c r="R1100" i="31"/>
  <c r="R1172" i="31"/>
  <c r="R304" i="31"/>
  <c r="R186" i="31"/>
  <c r="R110" i="31"/>
  <c r="R157" i="31"/>
  <c r="R226" i="31"/>
  <c r="R199" i="31"/>
  <c r="R164" i="31"/>
  <c r="R133" i="31"/>
  <c r="R102" i="31"/>
  <c r="R75" i="31"/>
  <c r="R260" i="31"/>
  <c r="R1144" i="31"/>
  <c r="R5" i="31"/>
  <c r="R232" i="31"/>
  <c r="R97" i="31"/>
  <c r="R1119" i="31"/>
  <c r="R60" i="31"/>
  <c r="R178" i="31"/>
  <c r="R326" i="31"/>
  <c r="R422" i="31"/>
  <c r="R1168" i="31"/>
  <c r="R452" i="31"/>
  <c r="R468" i="31"/>
  <c r="R484" i="31"/>
  <c r="R400" i="31"/>
  <c r="R1152" i="31"/>
  <c r="R399" i="31"/>
  <c r="R52" i="31"/>
  <c r="R378" i="31"/>
  <c r="R432" i="31"/>
  <c r="R442" i="31"/>
  <c r="R458" i="31"/>
  <c r="R474" i="31"/>
  <c r="R490" i="31"/>
  <c r="R523" i="31"/>
  <c r="R539" i="31"/>
  <c r="R555" i="31"/>
  <c r="R571" i="31"/>
  <c r="R587" i="31"/>
  <c r="R502" i="31"/>
  <c r="R518" i="31"/>
  <c r="R534" i="31"/>
  <c r="R550" i="31"/>
  <c r="R566" i="31"/>
  <c r="R582" i="31"/>
  <c r="R501" i="31"/>
  <c r="R517" i="31"/>
  <c r="R533" i="31"/>
  <c r="R549" i="31"/>
  <c r="R565" i="31"/>
  <c r="R581" i="31"/>
  <c r="R593" i="31"/>
  <c r="R609" i="31"/>
  <c r="R625" i="31"/>
  <c r="R641" i="31"/>
  <c r="R657" i="31"/>
  <c r="R673" i="31"/>
  <c r="R684" i="31"/>
  <c r="R602" i="31"/>
  <c r="R618" i="31"/>
  <c r="R634" i="31"/>
  <c r="R650" i="31"/>
  <c r="R666" i="31"/>
  <c r="R691" i="31"/>
  <c r="R693" i="31"/>
  <c r="R709" i="31"/>
  <c r="R725" i="31"/>
  <c r="R741" i="31"/>
  <c r="R757" i="31"/>
  <c r="R776" i="31"/>
  <c r="R783" i="31"/>
  <c r="R799" i="31"/>
  <c r="R815" i="31"/>
  <c r="R831" i="31"/>
  <c r="R774" i="31"/>
  <c r="R790" i="31"/>
  <c r="R806" i="31"/>
  <c r="R822" i="31"/>
  <c r="R838" i="31"/>
  <c r="R857" i="31"/>
  <c r="R785" i="31"/>
  <c r="R801" i="31"/>
  <c r="R817" i="31"/>
  <c r="R833" i="31"/>
  <c r="R853" i="31"/>
  <c r="R858" i="31"/>
  <c r="R874" i="31"/>
  <c r="R890" i="31"/>
  <c r="R906" i="31"/>
  <c r="R860" i="31"/>
  <c r="R876" i="31"/>
  <c r="R892" i="31"/>
  <c r="R908" i="31"/>
  <c r="R924" i="31"/>
  <c r="R940" i="31"/>
  <c r="R956" i="31"/>
  <c r="R972" i="31"/>
  <c r="R988" i="31"/>
  <c r="R996" i="31"/>
  <c r="R935" i="31"/>
  <c r="R951" i="31"/>
  <c r="R967" i="31"/>
  <c r="R983" i="31"/>
  <c r="R1016" i="31"/>
  <c r="R1056" i="31"/>
  <c r="R1076" i="31"/>
  <c r="R995" i="31"/>
  <c r="R1011" i="31"/>
  <c r="R1027" i="31"/>
  <c r="R1043" i="31"/>
  <c r="R1059" i="31"/>
  <c r="R997" i="31"/>
  <c r="R1013" i="31"/>
  <c r="R1029" i="31"/>
  <c r="R1045" i="31"/>
  <c r="R1061" i="31"/>
  <c r="R16" i="31"/>
  <c r="R1081" i="31"/>
  <c r="R1097" i="31"/>
  <c r="R1113" i="31"/>
  <c r="R301" i="31"/>
  <c r="R317" i="31"/>
  <c r="R165" i="31"/>
  <c r="R1087" i="31"/>
  <c r="R1103" i="31"/>
  <c r="R289" i="31"/>
  <c r="R307" i="31"/>
  <c r="R179" i="31"/>
  <c r="R1090" i="31"/>
  <c r="R1106" i="31"/>
  <c r="R294" i="31"/>
  <c r="R310" i="31"/>
  <c r="R182" i="31"/>
  <c r="R120" i="31"/>
  <c r="R48" i="31"/>
  <c r="R265" i="31"/>
  <c r="R227" i="31"/>
  <c r="R361" i="31"/>
  <c r="R279" i="31"/>
  <c r="R147" i="31"/>
  <c r="R150" i="31"/>
  <c r="R153" i="31"/>
  <c r="R223" i="31"/>
  <c r="R200" i="31"/>
  <c r="R235" i="31"/>
  <c r="R138" i="31"/>
  <c r="R137" i="31"/>
  <c r="R154" i="31"/>
  <c r="R224" i="31"/>
  <c r="R113" i="31"/>
  <c r="R112" i="31"/>
  <c r="R108" i="31"/>
  <c r="R194" i="31"/>
  <c r="R1126" i="31"/>
  <c r="R1160" i="31"/>
  <c r="R277" i="31"/>
  <c r="R1145" i="31"/>
  <c r="R215" i="31"/>
  <c r="R1135" i="31"/>
  <c r="R1161" i="31"/>
  <c r="R230" i="31"/>
  <c r="R437" i="31"/>
  <c r="R245" i="31"/>
  <c r="R68" i="31"/>
  <c r="R171" i="31"/>
  <c r="R218" i="31"/>
  <c r="R373" i="31"/>
  <c r="R83" i="31"/>
  <c r="R79" i="31"/>
  <c r="R81" i="31"/>
  <c r="R209" i="31"/>
  <c r="R1174" i="31"/>
  <c r="R92" i="31"/>
  <c r="R1137" i="31"/>
  <c r="R1156" i="31"/>
  <c r="R1138" i="31"/>
  <c r="R1115" i="31"/>
  <c r="R1139" i="31"/>
  <c r="R388" i="31"/>
  <c r="R251" i="31"/>
  <c r="R187" i="31"/>
  <c r="R381" i="31"/>
  <c r="R429" i="31"/>
  <c r="R443" i="31"/>
  <c r="R459" i="31"/>
  <c r="R475" i="31"/>
  <c r="R491" i="31"/>
  <c r="R411" i="31"/>
  <c r="R1133" i="31"/>
  <c r="R394" i="31"/>
  <c r="R51" i="31"/>
  <c r="R377" i="31"/>
  <c r="R431" i="31"/>
  <c r="R441" i="31"/>
  <c r="R457" i="31"/>
  <c r="R473" i="31"/>
  <c r="R489" i="31"/>
  <c r="R498" i="31"/>
  <c r="R516" i="31"/>
  <c r="R532" i="31"/>
  <c r="R548" i="31"/>
  <c r="R564" i="31"/>
  <c r="R580" i="31"/>
  <c r="R679" i="31"/>
  <c r="R608" i="31"/>
  <c r="R624" i="31"/>
  <c r="R640" i="31"/>
  <c r="R656" i="31"/>
  <c r="R672" i="31"/>
  <c r="R607" i="31"/>
  <c r="R623" i="31"/>
  <c r="R639" i="31"/>
  <c r="R655" i="31"/>
  <c r="R671" i="31"/>
  <c r="R688" i="31"/>
  <c r="R704" i="31"/>
  <c r="R720" i="31"/>
  <c r="R736" i="31"/>
  <c r="R752" i="31"/>
  <c r="R768" i="31"/>
  <c r="R699" i="31"/>
  <c r="R715" i="31"/>
  <c r="R731" i="31"/>
  <c r="R747" i="31"/>
  <c r="R763" i="31"/>
  <c r="R690" i="31"/>
  <c r="R706" i="31"/>
  <c r="R722" i="31"/>
  <c r="R738" i="31"/>
  <c r="R754" i="31"/>
  <c r="R770" i="31"/>
  <c r="R792" i="31"/>
  <c r="R808" i="31"/>
  <c r="R824" i="31"/>
  <c r="R840" i="31"/>
  <c r="R877" i="31"/>
  <c r="R893" i="31"/>
  <c r="R909" i="31"/>
  <c r="R859" i="31"/>
  <c r="R875" i="31"/>
  <c r="R891" i="31"/>
  <c r="R907" i="31"/>
  <c r="R917" i="31"/>
  <c r="R933" i="31"/>
  <c r="R949" i="31"/>
  <c r="R965" i="31"/>
  <c r="R981" i="31"/>
  <c r="R1020" i="31"/>
  <c r="R930" i="31"/>
  <c r="R946" i="31"/>
  <c r="R962" i="31"/>
  <c r="R978" i="31"/>
  <c r="R1040" i="31"/>
  <c r="R1002" i="31"/>
  <c r="R1018" i="31"/>
  <c r="R1034" i="31"/>
  <c r="R1050" i="31"/>
  <c r="R1066" i="31"/>
  <c r="R1080" i="31"/>
  <c r="R1096" i="31"/>
  <c r="R1112" i="31"/>
  <c r="R300" i="31"/>
  <c r="R316" i="31"/>
  <c r="R166" i="31"/>
  <c r="R19" i="31"/>
  <c r="R367" i="31"/>
  <c r="R366" i="31"/>
  <c r="R239" i="31"/>
  <c r="R116" i="31"/>
  <c r="R49" i="31"/>
  <c r="R167" i="31"/>
  <c r="R280" i="31"/>
  <c r="R148" i="31"/>
  <c r="R284" i="31"/>
  <c r="R358" i="31"/>
  <c r="R274" i="31"/>
  <c r="R414" i="31"/>
  <c r="R362" i="31"/>
  <c r="R328" i="31"/>
  <c r="R247" i="31"/>
  <c r="R255" i="31"/>
  <c r="R43" i="31"/>
  <c r="R55" i="31"/>
  <c r="R74" i="31"/>
  <c r="R237" i="31"/>
  <c r="R114" i="31"/>
  <c r="R140" i="31"/>
  <c r="R53" i="31"/>
  <c r="R216" i="31"/>
  <c r="R1136" i="31"/>
  <c r="R352" i="31"/>
  <c r="R57" i="31"/>
  <c r="R80" i="31"/>
  <c r="R439" i="31"/>
  <c r="R172" i="31"/>
  <c r="R208" i="31"/>
  <c r="R29" i="31"/>
  <c r="R405" i="31"/>
  <c r="R370" i="31"/>
  <c r="R428" i="31"/>
  <c r="R1134" i="31"/>
  <c r="R387" i="31"/>
  <c r="R338" i="31"/>
  <c r="R66" i="31"/>
  <c r="R424" i="31"/>
  <c r="R1170" i="31"/>
  <c r="R454" i="31"/>
  <c r="R470" i="31"/>
  <c r="R486" i="31"/>
  <c r="R535" i="31"/>
  <c r="R551" i="31"/>
  <c r="R567" i="31"/>
  <c r="R583" i="31"/>
  <c r="R496" i="31"/>
  <c r="R514" i="31"/>
  <c r="R530" i="31"/>
  <c r="R546" i="31"/>
  <c r="R562" i="31"/>
  <c r="R578" i="31"/>
  <c r="R513" i="31"/>
  <c r="R529" i="31"/>
  <c r="R545" i="31"/>
  <c r="R561" i="31"/>
  <c r="R577" i="31"/>
  <c r="R605" i="31"/>
  <c r="R621" i="31"/>
  <c r="R637" i="31"/>
  <c r="R653" i="31"/>
  <c r="R669" i="31"/>
  <c r="R678" i="31"/>
  <c r="R598" i="31"/>
  <c r="R614" i="31"/>
  <c r="R630" i="31"/>
  <c r="R646" i="31"/>
  <c r="R662" i="31"/>
  <c r="R689" i="31"/>
  <c r="R705" i="31"/>
  <c r="R721" i="31"/>
  <c r="R737" i="31"/>
  <c r="R753" i="31"/>
  <c r="R769" i="31"/>
  <c r="R779" i="31"/>
  <c r="R795" i="31"/>
  <c r="R811" i="31"/>
  <c r="R827" i="31"/>
  <c r="R786" i="31"/>
  <c r="R797" i="31"/>
  <c r="R813" i="31"/>
  <c r="R829" i="31"/>
  <c r="R849" i="31"/>
  <c r="R854" i="31"/>
  <c r="R870" i="31"/>
  <c r="R886" i="31"/>
  <c r="R902" i="31"/>
  <c r="R856" i="31"/>
  <c r="R872" i="31"/>
  <c r="R888" i="31"/>
  <c r="R904" i="31"/>
  <c r="R920" i="31"/>
  <c r="R936" i="31"/>
  <c r="R952" i="31"/>
  <c r="R968" i="31"/>
  <c r="R984" i="31"/>
  <c r="R1044" i="31"/>
  <c r="R931" i="31"/>
  <c r="R947" i="31"/>
  <c r="R963" i="31"/>
  <c r="R979" i="31"/>
  <c r="R1000" i="31"/>
  <c r="R1075" i="31"/>
  <c r="R1052" i="31"/>
  <c r="R1068" i="31"/>
  <c r="R1073" i="31"/>
  <c r="R1007" i="31"/>
  <c r="R1023" i="31"/>
  <c r="R1039" i="31"/>
  <c r="R1055" i="31"/>
  <c r="R1072" i="31"/>
  <c r="R993" i="31"/>
  <c r="R1009" i="31"/>
  <c r="R1025" i="31"/>
  <c r="R1041" i="31"/>
  <c r="R1057" i="31"/>
  <c r="R1077" i="31"/>
  <c r="R1093" i="31"/>
  <c r="R1109" i="31"/>
  <c r="R297" i="31"/>
  <c r="R313" i="31"/>
  <c r="R15" i="31"/>
  <c r="R1083" i="31"/>
  <c r="R1099" i="31"/>
  <c r="R1171" i="31"/>
  <c r="R303" i="31"/>
  <c r="R185" i="31"/>
  <c r="R1086" i="31"/>
  <c r="R1102" i="31"/>
  <c r="R292" i="31"/>
  <c r="R306" i="31"/>
  <c r="R192" i="31"/>
  <c r="R348" i="31"/>
  <c r="R334" i="31"/>
  <c r="R365" i="31"/>
  <c r="R71" i="31"/>
  <c r="R141" i="31"/>
  <c r="R35" i="31"/>
  <c r="R341" i="31"/>
  <c r="R248" i="31"/>
  <c r="R56" i="31"/>
  <c r="R33" i="31"/>
  <c r="R36" i="31"/>
  <c r="R342" i="31"/>
  <c r="R170" i="31"/>
  <c r="R107" i="31"/>
  <c r="R100" i="31"/>
  <c r="R134" i="31"/>
  <c r="R76" i="31"/>
  <c r="R236" i="31"/>
  <c r="R144" i="31"/>
  <c r="R124" i="31"/>
  <c r="R1150" i="31"/>
  <c r="R219" i="31"/>
  <c r="R1141" i="31"/>
  <c r="R161" i="31"/>
  <c r="R1121" i="31"/>
  <c r="R1157" i="31"/>
  <c r="R67" i="31"/>
  <c r="R229" i="31"/>
  <c r="R89" i="31"/>
  <c r="R90" i="31"/>
  <c r="R217" i="31"/>
  <c r="R85" i="31"/>
  <c r="R95" i="31"/>
  <c r="R6" i="31"/>
  <c r="R88" i="31"/>
  <c r="R214" i="31"/>
  <c r="R383" i="31"/>
  <c r="R385" i="31"/>
  <c r="R409" i="31"/>
  <c r="R1131" i="31"/>
  <c r="R129" i="31"/>
  <c r="R183" i="31"/>
  <c r="R335" i="31"/>
  <c r="R425" i="31"/>
  <c r="R499" i="31"/>
  <c r="R455" i="31"/>
  <c r="R471" i="31"/>
  <c r="R487" i="31"/>
  <c r="R418" i="31"/>
  <c r="R398" i="31"/>
  <c r="R396" i="31"/>
  <c r="R1129" i="31"/>
  <c r="R337" i="31"/>
  <c r="R65" i="31"/>
  <c r="R423" i="31"/>
  <c r="R1169" i="31"/>
  <c r="R453" i="31"/>
  <c r="R469" i="31"/>
  <c r="R485" i="31"/>
  <c r="R512" i="31"/>
  <c r="R528" i="31"/>
  <c r="R544" i="31"/>
  <c r="R560" i="31"/>
  <c r="R576" i="31"/>
  <c r="R592" i="31"/>
  <c r="R604" i="31"/>
  <c r="R620" i="31"/>
  <c r="R636" i="31"/>
  <c r="R652" i="31"/>
  <c r="R668" i="31"/>
  <c r="R603" i="31"/>
  <c r="R619" i="31"/>
  <c r="R635" i="31"/>
  <c r="R651" i="31"/>
  <c r="R667" i="31"/>
  <c r="R700" i="31"/>
  <c r="R716" i="31"/>
  <c r="R732" i="31"/>
  <c r="R748" i="31"/>
  <c r="R764" i="31"/>
  <c r="R711" i="31"/>
  <c r="R727" i="31"/>
  <c r="R743" i="31"/>
  <c r="R759" i="31"/>
  <c r="R777" i="31"/>
  <c r="R686" i="31"/>
  <c r="R702" i="31"/>
  <c r="R718" i="31"/>
  <c r="R734" i="31"/>
  <c r="R750" i="31"/>
  <c r="R766" i="31"/>
  <c r="R845" i="31"/>
  <c r="R788" i="31"/>
  <c r="R804" i="31"/>
  <c r="R820" i="31"/>
  <c r="R836" i="31"/>
  <c r="R873" i="31"/>
  <c r="R889" i="31"/>
  <c r="R905" i="31"/>
  <c r="R915" i="31"/>
  <c r="R855" i="31"/>
  <c r="R871" i="31"/>
  <c r="R887" i="31"/>
  <c r="R903" i="31"/>
  <c r="R929" i="31"/>
  <c r="R945" i="31"/>
  <c r="R961" i="31"/>
  <c r="R977" i="31"/>
  <c r="R1004" i="31"/>
  <c r="R926" i="31"/>
  <c r="R942" i="31"/>
  <c r="R958" i="31"/>
  <c r="R974" i="31"/>
  <c r="R990" i="31"/>
  <c r="R1024" i="31"/>
  <c r="R1079" i="31"/>
  <c r="R998" i="31"/>
  <c r="R1014" i="31"/>
  <c r="R1030" i="31"/>
  <c r="R1046" i="31"/>
  <c r="R1062" i="31"/>
  <c r="R1074" i="31"/>
  <c r="R1092" i="31"/>
  <c r="R1108" i="31"/>
  <c r="R296" i="31"/>
  <c r="R312" i="31"/>
  <c r="R272" i="31"/>
  <c r="R201" i="31"/>
  <c r="R269" i="31"/>
  <c r="R151" i="31"/>
  <c r="R282" i="31"/>
  <c r="R136" i="31"/>
  <c r="R283" i="31"/>
  <c r="R152" i="31"/>
  <c r="R72" i="31"/>
  <c r="R142" i="31"/>
  <c r="R340" i="31"/>
  <c r="R174" i="31"/>
  <c r="R160" i="31"/>
  <c r="R225" i="31"/>
  <c r="R249" i="31"/>
  <c r="R63" i="31"/>
  <c r="R324" i="31"/>
  <c r="R372" i="31"/>
  <c r="R261" i="31"/>
  <c r="R162" i="31"/>
  <c r="R1122" i="31"/>
  <c r="R1158" i="31"/>
  <c r="R128" i="31"/>
  <c r="R349" i="31"/>
  <c r="R351" i="31"/>
  <c r="R84" i="31"/>
  <c r="R1179" i="31"/>
  <c r="R77" i="31"/>
  <c r="S380" i="31" l="1"/>
  <c r="T380" i="31" s="1"/>
  <c r="T379" i="31" s="1"/>
  <c r="S286" i="31"/>
  <c r="T286" i="31" s="1"/>
  <c r="T285" i="31" s="1"/>
  <c r="S130" i="31"/>
  <c r="T130" i="31" s="1"/>
  <c r="T129" i="31" s="1"/>
  <c r="S40" i="31"/>
  <c r="T40" i="31" s="1"/>
  <c r="T39" i="31" s="1"/>
  <c r="S1182" i="31"/>
  <c r="T1182" i="31" s="1"/>
  <c r="T1181" i="31" s="1"/>
  <c r="S336" i="31"/>
  <c r="T336" i="31" s="1"/>
  <c r="T335" i="31" s="1"/>
  <c r="S10" i="31"/>
  <c r="T10" i="31" s="1"/>
  <c r="T9" i="31" s="1"/>
  <c r="S70" i="31"/>
  <c r="T70" i="31" s="1"/>
  <c r="T69" i="31" s="1"/>
  <c r="S1176" i="31"/>
  <c r="T1176" i="31" s="1"/>
  <c r="T1175" i="31" s="1"/>
  <c r="S198" i="31"/>
  <c r="T198" i="31" s="1"/>
  <c r="T197" i="31" s="1"/>
  <c r="S288" i="31"/>
  <c r="T288" i="31" s="1"/>
  <c r="T287" i="31" s="1"/>
  <c r="S22" i="31"/>
  <c r="T22" i="31" s="1"/>
  <c r="T21" i="31" s="1"/>
  <c r="S26" i="31"/>
  <c r="T26" i="31" s="1"/>
  <c r="T25" i="31" s="1"/>
  <c r="S392" i="31"/>
  <c r="T392" i="31" s="1"/>
  <c r="T391" i="31" s="1"/>
  <c r="S320" i="31"/>
  <c r="T320" i="31" s="1"/>
  <c r="T319" i="31" s="1"/>
  <c r="S332" i="31"/>
  <c r="T332" i="31" s="1"/>
  <c r="T331" i="31" s="1"/>
  <c r="S46" i="31"/>
  <c r="T46" i="31" s="1"/>
  <c r="T45" i="31" s="1"/>
  <c r="S390" i="31"/>
  <c r="T390" i="31" s="1"/>
  <c r="T389" i="31" s="1"/>
  <c r="S12" i="31"/>
  <c r="T12" i="31" s="1"/>
  <c r="T11" i="31" s="1"/>
  <c r="S386" i="31"/>
  <c r="T386" i="31" s="1"/>
  <c r="T385" i="31" s="1"/>
  <c r="S234" i="31"/>
  <c r="T234" i="31" s="1"/>
  <c r="T233" i="31" s="1"/>
  <c r="S364" i="31"/>
  <c r="T364" i="31" s="1"/>
  <c r="T363" i="31" s="1"/>
  <c r="S360" i="31"/>
  <c r="T360" i="31" s="1"/>
  <c r="T359" i="31" s="1"/>
  <c r="S104" i="31"/>
  <c r="T104" i="31" s="1"/>
  <c r="T103" i="31" s="1"/>
  <c r="S1178" i="31"/>
  <c r="T1178" i="31" s="1"/>
  <c r="T1177" i="31" s="1"/>
  <c r="S14" i="31"/>
  <c r="T14" i="31" s="1"/>
  <c r="T13" i="31" s="1"/>
  <c r="S322" i="31"/>
  <c r="T322" i="31" s="1"/>
  <c r="T321" i="31" s="1"/>
  <c r="S242" i="31"/>
  <c r="T242" i="31" s="1"/>
  <c r="T241" i="31" s="1"/>
  <c r="S24" i="31"/>
  <c r="T24" i="31" s="1"/>
  <c r="T23" i="31" s="1"/>
  <c r="S42" i="31"/>
  <c r="T42" i="31" s="1"/>
  <c r="T41" i="31" s="1"/>
  <c r="S118" i="31"/>
  <c r="T118" i="31" s="1"/>
  <c r="T117" i="31" s="1"/>
  <c r="S354" i="31"/>
  <c r="T354" i="31" s="1"/>
  <c r="T353" i="31" s="1"/>
  <c r="S276" i="31"/>
  <c r="T276" i="31" s="1"/>
  <c r="T275" i="31" s="1"/>
  <c r="S474" i="31"/>
  <c r="T474" i="31" s="1"/>
  <c r="T473" i="31" s="1"/>
  <c r="S126" i="31"/>
  <c r="T126" i="31" s="1"/>
  <c r="T125" i="31" s="1"/>
  <c r="S1142" i="31"/>
  <c r="T1142" i="31" s="1"/>
  <c r="T1141" i="31" s="1"/>
  <c r="S512" i="31"/>
  <c r="T512" i="31" s="1"/>
  <c r="T511" i="31" s="1"/>
  <c r="S714" i="31"/>
  <c r="T714" i="31" s="1"/>
  <c r="T713" i="31" s="1"/>
  <c r="S456" i="31"/>
  <c r="T456" i="31" s="1"/>
  <c r="T455" i="31" s="1"/>
  <c r="S378" i="31"/>
  <c r="T378" i="31" s="1"/>
  <c r="T377" i="31" s="1"/>
  <c r="S500" i="31"/>
  <c r="T500" i="31" s="1"/>
  <c r="T499" i="31" s="1"/>
  <c r="S490" i="31"/>
  <c r="T490" i="31" s="1"/>
  <c r="T489" i="31" s="1"/>
  <c r="S762" i="31"/>
  <c r="T762" i="31" s="1"/>
  <c r="T761" i="31" s="1"/>
  <c r="S730" i="31"/>
  <c r="T730" i="31" s="1"/>
  <c r="T729" i="31" s="1"/>
  <c r="S404" i="31"/>
  <c r="T404" i="31" s="1"/>
  <c r="T403" i="31" s="1"/>
  <c r="S62" i="31"/>
  <c r="T62" i="31" s="1"/>
  <c r="T61" i="31" s="1"/>
  <c r="S432" i="31"/>
  <c r="T432" i="31" s="1"/>
  <c r="T431" i="31" s="1"/>
  <c r="S396" i="31"/>
  <c r="T396" i="31" s="1"/>
  <c r="T395" i="31" s="1"/>
  <c r="S644" i="31"/>
  <c r="T644" i="31" s="1"/>
  <c r="T643" i="31" s="1"/>
  <c r="S698" i="31"/>
  <c r="T698" i="31" s="1"/>
  <c r="T697" i="31" s="1"/>
  <c r="S796" i="31"/>
  <c r="T796" i="31" s="1"/>
  <c r="T795" i="31" s="1"/>
  <c r="S32" i="31"/>
  <c r="T32" i="31" s="1"/>
  <c r="T31" i="31" s="1"/>
  <c r="S64" i="31"/>
  <c r="T64" i="31" s="1"/>
  <c r="T63" i="31" s="1"/>
  <c r="S96" i="31"/>
  <c r="T96" i="31" s="1"/>
  <c r="T95" i="31" s="1"/>
  <c r="S156" i="31"/>
  <c r="T156" i="31" s="1"/>
  <c r="T155" i="31" s="1"/>
  <c r="S298" i="31"/>
  <c r="T298" i="31" s="1"/>
  <c r="T297" i="31" s="1"/>
  <c r="S670" i="31"/>
  <c r="T670" i="31" s="1"/>
  <c r="T669" i="31" s="1"/>
  <c r="S1078" i="31"/>
  <c r="T1078" i="31" s="1"/>
  <c r="T1077" i="31" s="1"/>
  <c r="S218" i="31"/>
  <c r="T218" i="31" s="1"/>
  <c r="T217" i="31" s="1"/>
  <c r="S1098" i="31"/>
  <c r="T1098" i="31" s="1"/>
  <c r="T1097" i="31" s="1"/>
  <c r="S882" i="31"/>
  <c r="T882" i="31" s="1"/>
  <c r="T881" i="31" s="1"/>
  <c r="S356" i="31"/>
  <c r="T356" i="31" s="1"/>
  <c r="T355" i="31" s="1"/>
  <c r="S866" i="31"/>
  <c r="T866" i="31" s="1"/>
  <c r="T865" i="31" s="1"/>
  <c r="S266" i="31"/>
  <c r="T266" i="31" s="1"/>
  <c r="T265" i="31" s="1"/>
  <c r="S110" i="31"/>
  <c r="T110" i="31" s="1"/>
  <c r="T109" i="31" s="1"/>
  <c r="S94" i="31"/>
  <c r="T94" i="31" s="1"/>
  <c r="T93" i="31" s="1"/>
  <c r="S970" i="31"/>
  <c r="T970" i="31" s="1"/>
  <c r="T969" i="31" s="1"/>
  <c r="S1060" i="31"/>
  <c r="T1060" i="31" s="1"/>
  <c r="T1059" i="31" s="1"/>
  <c r="S588" i="31"/>
  <c r="T588" i="31" s="1"/>
  <c r="T587" i="31" s="1"/>
  <c r="S314" i="31"/>
  <c r="T314" i="31" s="1"/>
  <c r="T313" i="31" s="1"/>
  <c r="S54" i="31"/>
  <c r="T54" i="31" s="1"/>
  <c r="T53" i="31" s="1"/>
  <c r="S370" i="31"/>
  <c r="T370" i="31" s="1"/>
  <c r="T369" i="31" s="1"/>
  <c r="S238" i="31"/>
  <c r="T238" i="31" s="1"/>
  <c r="T237" i="31" s="1"/>
  <c r="S812" i="31"/>
  <c r="T812" i="31" s="1"/>
  <c r="T811" i="31" s="1"/>
  <c r="S728" i="31"/>
  <c r="T728" i="31" s="1"/>
  <c r="T727" i="31" s="1"/>
  <c r="S430" i="31"/>
  <c r="T430" i="31" s="1"/>
  <c r="T429" i="31" s="1"/>
  <c r="S1162" i="31"/>
  <c r="T1162" i="31" s="1"/>
  <c r="T1161" i="31" s="1"/>
  <c r="S1080" i="31"/>
  <c r="T1080" i="31" s="1"/>
  <c r="T1079" i="31" s="1"/>
  <c r="S890" i="31"/>
  <c r="T890" i="31" s="1"/>
  <c r="T889" i="31" s="1"/>
  <c r="S44" i="31"/>
  <c r="T44" i="31" s="1"/>
  <c r="T43" i="31" s="1"/>
  <c r="S34" i="31"/>
  <c r="T34" i="31" s="1"/>
  <c r="T33" i="31" s="1"/>
  <c r="S226" i="31"/>
  <c r="T226" i="31" s="1"/>
  <c r="T225" i="31" s="1"/>
  <c r="S642" i="31"/>
  <c r="T642" i="31" s="1"/>
  <c r="T641" i="31" s="1"/>
  <c r="S428" i="31"/>
  <c r="T428" i="31" s="1"/>
  <c r="T427" i="31" s="1"/>
  <c r="S20" i="31"/>
  <c r="T20" i="31" s="1"/>
  <c r="T19" i="31" s="1"/>
  <c r="S744" i="31"/>
  <c r="T744" i="31" s="1"/>
  <c r="T743" i="31" s="1"/>
  <c r="S828" i="31"/>
  <c r="T828" i="31" s="1"/>
  <c r="T827" i="31" s="1"/>
  <c r="S74" i="31"/>
  <c r="T74" i="31" s="1"/>
  <c r="T73" i="31" s="1"/>
  <c r="S50" i="31"/>
  <c r="T50" i="31" s="1"/>
  <c r="T49" i="31" s="1"/>
  <c r="S516" i="31"/>
  <c r="T516" i="31" s="1"/>
  <c r="T515" i="31" s="1"/>
  <c r="S896" i="31"/>
  <c r="T896" i="31" s="1"/>
  <c r="T895" i="31" s="1"/>
  <c r="S410" i="31"/>
  <c r="T410" i="31" s="1"/>
  <c r="T409" i="31" s="1"/>
  <c r="S1010" i="31"/>
  <c r="T1010" i="31" s="1"/>
  <c r="T1009" i="31" s="1"/>
  <c r="S160" i="31"/>
  <c r="T160" i="31" s="1"/>
  <c r="T159" i="31" s="1"/>
  <c r="S476" i="31"/>
  <c r="T476" i="31" s="1"/>
  <c r="T475" i="31" s="1"/>
  <c r="S358" i="31"/>
  <c r="T358" i="31" s="1"/>
  <c r="T357" i="31" s="1"/>
  <c r="S660" i="31"/>
  <c r="T660" i="31" s="1"/>
  <c r="T659" i="31" s="1"/>
  <c r="S912" i="31"/>
  <c r="T912" i="31" s="1"/>
  <c r="T911" i="31" s="1"/>
  <c r="S864" i="31"/>
  <c r="T864" i="31" s="1"/>
  <c r="T863" i="31" s="1"/>
  <c r="S240" i="31"/>
  <c r="T240" i="31" s="1"/>
  <c r="T239" i="31" s="1"/>
  <c r="S802" i="31"/>
  <c r="T802" i="31" s="1"/>
  <c r="T801" i="31" s="1"/>
  <c r="S1132" i="31"/>
  <c r="T1132" i="31" s="1"/>
  <c r="T1131" i="31" s="1"/>
  <c r="S1026" i="31"/>
  <c r="T1026" i="31" s="1"/>
  <c r="T1025" i="31" s="1"/>
  <c r="S814" i="31"/>
  <c r="T814" i="31" s="1"/>
  <c r="T813" i="31" s="1"/>
  <c r="S1146" i="31"/>
  <c r="T1146" i="31" s="1"/>
  <c r="T1145" i="31" s="1"/>
  <c r="S856" i="31"/>
  <c r="T856" i="31" s="1"/>
  <c r="T855" i="31" s="1"/>
  <c r="S304" i="31"/>
  <c r="T304" i="31" s="1"/>
  <c r="T303" i="31" s="1"/>
  <c r="S1140" i="31"/>
  <c r="T1140" i="31" s="1"/>
  <c r="T1139" i="31" s="1"/>
  <c r="S946" i="31"/>
  <c r="T946" i="31" s="1"/>
  <c r="T945" i="31" s="1"/>
  <c r="S1130" i="31"/>
  <c r="T1130" i="31" s="1"/>
  <c r="T1129" i="31" s="1"/>
  <c r="S1094" i="31"/>
  <c r="T1094" i="31" s="1"/>
  <c r="T1093" i="31" s="1"/>
  <c r="S964" i="31"/>
  <c r="T964" i="31" s="1"/>
  <c r="T963" i="31" s="1"/>
  <c r="S170" i="31"/>
  <c r="T170" i="31" s="1"/>
  <c r="T169" i="31" s="1"/>
  <c r="S830" i="31"/>
  <c r="T830" i="31" s="1"/>
  <c r="T829" i="31" s="1"/>
  <c r="S658" i="31"/>
  <c r="T658" i="31" s="1"/>
  <c r="T657" i="31" s="1"/>
  <c r="S916" i="31"/>
  <c r="T916" i="31" s="1"/>
  <c r="T915" i="31" s="1"/>
  <c r="S778" i="31"/>
  <c r="T778" i="31" s="1"/>
  <c r="T777" i="31" s="1"/>
  <c r="S994" i="31"/>
  <c r="T994" i="31" s="1"/>
  <c r="T993" i="31" s="1"/>
  <c r="S140" i="31"/>
  <c r="T140" i="31" s="1"/>
  <c r="T139" i="31" s="1"/>
  <c r="S368" i="31"/>
  <c r="T368" i="31" s="1"/>
  <c r="T367" i="31" s="1"/>
  <c r="S492" i="31"/>
  <c r="T492" i="31" s="1"/>
  <c r="T491" i="31" s="1"/>
  <c r="S210" i="31"/>
  <c r="T210" i="31" s="1"/>
  <c r="T209" i="31" s="1"/>
  <c r="S308" i="31"/>
  <c r="T308" i="31" s="1"/>
  <c r="T307" i="31" s="1"/>
  <c r="S760" i="31"/>
  <c r="T760" i="31" s="1"/>
  <c r="T759" i="31" s="1"/>
  <c r="S384" i="31"/>
  <c r="T384" i="31" s="1"/>
  <c r="T383" i="31" s="1"/>
  <c r="S348" i="31"/>
  <c r="T348" i="31" s="1"/>
  <c r="T347" i="31" s="1"/>
  <c r="S628" i="31"/>
  <c r="T628" i="31" s="1"/>
  <c r="T627" i="31" s="1"/>
  <c r="S1084" i="31"/>
  <c r="T1084" i="31" s="1"/>
  <c r="T1083" i="31" s="1"/>
  <c r="S30" i="31"/>
  <c r="T30" i="31" s="1"/>
  <c r="T29" i="31" s="1"/>
  <c r="S158" i="31"/>
  <c r="T158" i="31" s="1"/>
  <c r="T157" i="31" s="1"/>
  <c r="S986" i="31"/>
  <c r="T986" i="31" s="1"/>
  <c r="T985" i="31" s="1"/>
  <c r="S344" i="31"/>
  <c r="T344" i="31" s="1"/>
  <c r="T343" i="31" s="1"/>
  <c r="S922" i="31"/>
  <c r="T922" i="31" s="1"/>
  <c r="T921" i="31" s="1"/>
  <c r="S676" i="31"/>
  <c r="T676" i="31" s="1"/>
  <c r="T675" i="31" s="1"/>
  <c r="S638" i="31"/>
  <c r="T638" i="31" s="1"/>
  <c r="T637" i="31" s="1"/>
  <c r="S406" i="31"/>
  <c r="T406" i="31" s="1"/>
  <c r="T405" i="31" s="1"/>
  <c r="S16" i="31"/>
  <c r="T16" i="31" s="1"/>
  <c r="T15" i="31" s="1"/>
  <c r="S878" i="31"/>
  <c r="T878" i="31" s="1"/>
  <c r="T877" i="31" s="1"/>
  <c r="S680" i="31"/>
  <c r="T680" i="31" s="1"/>
  <c r="T679" i="31" s="1"/>
  <c r="S252" i="31"/>
  <c r="T252" i="31" s="1"/>
  <c r="T251" i="31" s="1"/>
  <c r="S1114" i="31"/>
  <c r="T1114" i="31" s="1"/>
  <c r="T1113" i="31" s="1"/>
  <c r="S8" i="31"/>
  <c r="T8" i="31" s="1"/>
  <c r="T7" i="31" s="1"/>
  <c r="S978" i="31"/>
  <c r="T978" i="31" s="1"/>
  <c r="T977" i="31" s="1"/>
  <c r="S962" i="31"/>
  <c r="T962" i="31" s="1"/>
  <c r="T961" i="31" s="1"/>
  <c r="S906" i="31"/>
  <c r="T906" i="31" s="1"/>
  <c r="T905" i="31" s="1"/>
  <c r="S892" i="31"/>
  <c r="T892" i="31" s="1"/>
  <c r="T891" i="31" s="1"/>
  <c r="S82" i="31"/>
  <c r="T82" i="31" s="1"/>
  <c r="T81" i="31" s="1"/>
  <c r="S290" i="31"/>
  <c r="T290" i="31" s="1"/>
  <c r="T289" i="31" s="1"/>
  <c r="S1082" i="31"/>
  <c r="T1082" i="31" s="1"/>
  <c r="T1081" i="31" s="1"/>
  <c r="S626" i="31"/>
  <c r="T626" i="31" s="1"/>
  <c r="T625" i="31" s="1"/>
  <c r="S98" i="31"/>
  <c r="T98" i="31" s="1"/>
  <c r="T97" i="31" s="1"/>
  <c r="S230" i="31"/>
  <c r="T230" i="31" s="1"/>
  <c r="T229" i="31" s="1"/>
  <c r="S584" i="31"/>
  <c r="T584" i="31" s="1"/>
  <c r="T583" i="31" s="1"/>
  <c r="S438" i="31"/>
  <c r="T438" i="31" s="1"/>
  <c r="T437" i="31" s="1"/>
  <c r="S1104" i="31"/>
  <c r="T1104" i="31" s="1"/>
  <c r="T1103" i="31" s="1"/>
  <c r="S966" i="31"/>
  <c r="T966" i="31" s="1"/>
  <c r="T965" i="31" s="1"/>
  <c r="S196" i="31"/>
  <c r="T196" i="31" s="1"/>
  <c r="T195" i="31" s="1"/>
  <c r="S18" i="31"/>
  <c r="T18" i="31" s="1"/>
  <c r="T17" i="31" s="1"/>
  <c r="S374" i="31"/>
  <c r="T374" i="31" s="1"/>
  <c r="T373" i="31" s="1"/>
  <c r="S868" i="31"/>
  <c r="T868" i="31" s="1"/>
  <c r="T867" i="31" s="1"/>
  <c r="S982" i="31"/>
  <c r="T982" i="31" s="1"/>
  <c r="T981" i="31" s="1"/>
  <c r="S444" i="31"/>
  <c r="T444" i="31" s="1"/>
  <c r="T443" i="31" s="1"/>
  <c r="S66" i="31"/>
  <c r="T66" i="31" s="1"/>
  <c r="T65" i="31" s="1"/>
  <c r="S268" i="31"/>
  <c r="T268" i="31" s="1"/>
  <c r="T267" i="31" s="1"/>
  <c r="S1164" i="31"/>
  <c r="T1164" i="31" s="1"/>
  <c r="T1163" i="31" s="1"/>
  <c r="S138" i="31"/>
  <c r="T138" i="31" s="1"/>
  <c r="T137" i="31" s="1"/>
  <c r="S478" i="31"/>
  <c r="T478" i="31" s="1"/>
  <c r="T477" i="31" s="1"/>
  <c r="S848" i="31"/>
  <c r="T848" i="31" s="1"/>
  <c r="T847" i="31" s="1"/>
  <c r="S262" i="31"/>
  <c r="T262" i="31" s="1"/>
  <c r="T261" i="31" s="1"/>
  <c r="S1042" i="31"/>
  <c r="T1042" i="31" s="1"/>
  <c r="T1041" i="31" s="1"/>
  <c r="S1008" i="31"/>
  <c r="T1008" i="31" s="1"/>
  <c r="T1007" i="31" s="1"/>
  <c r="S948" i="31"/>
  <c r="T948" i="31" s="1"/>
  <c r="T947" i="31" s="1"/>
  <c r="S850" i="31"/>
  <c r="T850" i="31" s="1"/>
  <c r="T849" i="31" s="1"/>
  <c r="S780" i="31"/>
  <c r="T780" i="31" s="1"/>
  <c r="T779" i="31" s="1"/>
  <c r="S622" i="31"/>
  <c r="T622" i="31" s="1"/>
  <c r="T621" i="31" s="1"/>
  <c r="S910" i="31"/>
  <c r="T910" i="31" s="1"/>
  <c r="T909" i="31" s="1"/>
  <c r="S498" i="31"/>
  <c r="T498" i="31" s="1"/>
  <c r="T497" i="31" s="1"/>
  <c r="S818" i="31"/>
  <c r="T818" i="31" s="1"/>
  <c r="T817" i="31" s="1"/>
  <c r="S774" i="31"/>
  <c r="T774" i="31" s="1"/>
  <c r="T773" i="31" s="1"/>
  <c r="S726" i="31"/>
  <c r="T726" i="31" s="1"/>
  <c r="T725" i="31" s="1"/>
  <c r="S524" i="31"/>
  <c r="T524" i="31" s="1"/>
  <c r="T523" i="31" s="1"/>
  <c r="S898" i="31"/>
  <c r="T898" i="31" s="1"/>
  <c r="T897" i="31" s="1"/>
  <c r="S254" i="31"/>
  <c r="T254" i="31" s="1"/>
  <c r="T253" i="31" s="1"/>
  <c r="S954" i="31"/>
  <c r="T954" i="31" s="1"/>
  <c r="T953" i="31" s="1"/>
  <c r="S900" i="31"/>
  <c r="T900" i="31" s="1"/>
  <c r="T899" i="31" s="1"/>
  <c r="S696" i="31"/>
  <c r="T696" i="31" s="1"/>
  <c r="T695" i="31" s="1"/>
  <c r="S346" i="31"/>
  <c r="T346" i="31" s="1"/>
  <c r="T345" i="31" s="1"/>
  <c r="S706" i="31"/>
  <c r="T706" i="31" s="1"/>
  <c r="T705" i="31" s="1"/>
  <c r="S470" i="31"/>
  <c r="T470" i="31" s="1"/>
  <c r="T469" i="31" s="1"/>
  <c r="S202" i="31"/>
  <c r="T202" i="31" s="1"/>
  <c r="T201" i="31" s="1"/>
  <c r="S184" i="31"/>
  <c r="T184" i="31" s="1"/>
  <c r="T183" i="31" s="1"/>
  <c r="S58" i="31"/>
  <c r="T58" i="31" s="1"/>
  <c r="T57" i="31" s="1"/>
  <c r="S168" i="31"/>
  <c r="T168" i="31" s="1"/>
  <c r="T167" i="31" s="1"/>
  <c r="S460" i="31"/>
  <c r="T460" i="31" s="1"/>
  <c r="T459" i="31" s="1"/>
  <c r="S1116" i="31"/>
  <c r="T1116" i="31" s="1"/>
  <c r="T1115" i="31" s="1"/>
  <c r="S612" i="31"/>
  <c r="T612" i="31" s="1"/>
  <c r="T611" i="31" s="1"/>
  <c r="S1154" i="31"/>
  <c r="T1154" i="31" s="1"/>
  <c r="T1153" i="31" s="1"/>
  <c r="S992" i="31"/>
  <c r="T992" i="31" s="1"/>
  <c r="T991" i="31" s="1"/>
  <c r="S462" i="31"/>
  <c r="T462" i="31" s="1"/>
  <c r="T461" i="31" s="1"/>
  <c r="S420" i="31"/>
  <c r="T420" i="31" s="1"/>
  <c r="T419" i="31" s="1"/>
  <c r="S574" i="31"/>
  <c r="T574" i="31" s="1"/>
  <c r="T573" i="31" s="1"/>
  <c r="S884" i="31"/>
  <c r="T884" i="31" s="1"/>
  <c r="T883" i="31" s="1"/>
  <c r="S1166" i="31"/>
  <c r="T1166" i="31" s="1"/>
  <c r="T1165" i="31" s="1"/>
  <c r="S102" i="31"/>
  <c r="T102" i="31" s="1"/>
  <c r="T101" i="31" s="1"/>
  <c r="S756" i="31"/>
  <c r="T756" i="31" s="1"/>
  <c r="T755" i="31" s="1"/>
  <c r="S508" i="31"/>
  <c r="T508" i="31" s="1"/>
  <c r="T507" i="31" s="1"/>
  <c r="S124" i="31"/>
  <c r="T124" i="31" s="1"/>
  <c r="T123" i="31" s="1"/>
  <c r="S1002" i="31"/>
  <c r="T1002" i="31" s="1"/>
  <c r="T1001" i="31" s="1"/>
  <c r="S804" i="31"/>
  <c r="T804" i="31" s="1"/>
  <c r="T803" i="31" s="1"/>
  <c r="S614" i="31"/>
  <c r="T614" i="31" s="1"/>
  <c r="T613" i="31" s="1"/>
  <c r="S560" i="31"/>
  <c r="T560" i="31" s="1"/>
  <c r="T559" i="31" s="1"/>
  <c r="S794" i="31"/>
  <c r="T794" i="31" s="1"/>
  <c r="T793" i="31" s="1"/>
  <c r="S274" i="31"/>
  <c r="T274" i="31" s="1"/>
  <c r="T273" i="31" s="1"/>
  <c r="S264" i="31"/>
  <c r="T264" i="31" s="1"/>
  <c r="T263" i="31" s="1"/>
  <c r="S338" i="31"/>
  <c r="T338" i="31" s="1"/>
  <c r="T337" i="31" s="1"/>
  <c r="S934" i="31"/>
  <c r="T934" i="31" s="1"/>
  <c r="T933" i="31" s="1"/>
  <c r="S1032" i="31"/>
  <c r="T1032" i="31" s="1"/>
  <c r="T1031" i="31" s="1"/>
  <c r="S246" i="31"/>
  <c r="T246" i="31" s="1"/>
  <c r="T245" i="31" s="1"/>
  <c r="S1036" i="31"/>
  <c r="T1036" i="31" s="1"/>
  <c r="T1035" i="31" s="1"/>
  <c r="S454" i="31"/>
  <c r="T454" i="31" s="1"/>
  <c r="T453" i="31" s="1"/>
  <c r="S690" i="31"/>
  <c r="T690" i="31" s="1"/>
  <c r="T689" i="31" s="1"/>
  <c r="S68" i="31"/>
  <c r="T68" i="31" s="1"/>
  <c r="T67" i="31" s="1"/>
  <c r="S596" i="31"/>
  <c r="T596" i="31" s="1"/>
  <c r="T595" i="31" s="1"/>
  <c r="S800" i="31"/>
  <c r="T800" i="31" s="1"/>
  <c r="T799" i="31" s="1"/>
  <c r="S534" i="31"/>
  <c r="T534" i="31" s="1"/>
  <c r="T533" i="31" s="1"/>
  <c r="S1048" i="31"/>
  <c r="T1048" i="31" s="1"/>
  <c r="T1047" i="31" s="1"/>
  <c r="S464" i="31"/>
  <c r="T464" i="31" s="1"/>
  <c r="T463" i="31" s="1"/>
  <c r="S1076" i="31"/>
  <c r="T1076" i="31" s="1"/>
  <c r="T1075" i="31" s="1"/>
  <c r="S518" i="31"/>
  <c r="T518" i="31" s="1"/>
  <c r="T517" i="31" s="1"/>
  <c r="S708" i="31"/>
  <c r="T708" i="31" s="1"/>
  <c r="T707" i="31" s="1"/>
  <c r="S326" i="31"/>
  <c r="T326" i="31" s="1"/>
  <c r="T325" i="31" s="1"/>
  <c r="S48" i="31"/>
  <c r="T48" i="31" s="1"/>
  <c r="T47" i="31" s="1"/>
  <c r="S976" i="31"/>
  <c r="T976" i="31" s="1"/>
  <c r="T975" i="31" s="1"/>
  <c r="S782" i="31"/>
  <c r="T782" i="31" s="1"/>
  <c r="T781" i="31" s="1"/>
  <c r="S526" i="31"/>
  <c r="T526" i="31" s="1"/>
  <c r="T525" i="31" s="1"/>
  <c r="S844" i="31"/>
  <c r="T844" i="31" s="1"/>
  <c r="T843" i="31" s="1"/>
  <c r="S914" i="31"/>
  <c r="T914" i="31" s="1"/>
  <c r="T913" i="31" s="1"/>
  <c r="S448" i="31"/>
  <c r="T448" i="31" s="1"/>
  <c r="T447" i="31" s="1"/>
  <c r="S988" i="31"/>
  <c r="T988" i="31" s="1"/>
  <c r="T987" i="31" s="1"/>
  <c r="S1056" i="31"/>
  <c r="T1056" i="31" s="1"/>
  <c r="T1055" i="31" s="1"/>
  <c r="S530" i="31"/>
  <c r="T530" i="31" s="1"/>
  <c r="T529" i="31" s="1"/>
  <c r="S280" i="31"/>
  <c r="T280" i="31" s="1"/>
  <c r="T279" i="31" s="1"/>
  <c r="S1044" i="31"/>
  <c r="T1044" i="31" s="1"/>
  <c r="T1043" i="31" s="1"/>
  <c r="S1152" i="31"/>
  <c r="T1152" i="31" s="1"/>
  <c r="T1151" i="31" s="1"/>
  <c r="S632" i="31"/>
  <c r="T632" i="31" s="1"/>
  <c r="T631" i="31" s="1"/>
  <c r="S568" i="31"/>
  <c r="T568" i="31" s="1"/>
  <c r="T567" i="31" s="1"/>
  <c r="S284" i="31"/>
  <c r="T284" i="31" s="1"/>
  <c r="T283" i="31" s="1"/>
  <c r="S620" i="31"/>
  <c r="T620" i="31" s="1"/>
  <c r="T619" i="31" s="1"/>
  <c r="S72" i="31"/>
  <c r="T72" i="31" s="1"/>
  <c r="T71" i="31" s="1"/>
  <c r="S1058" i="31"/>
  <c r="T1058" i="31" s="1"/>
  <c r="T1057" i="31" s="1"/>
  <c r="S1024" i="31"/>
  <c r="T1024" i="31" s="1"/>
  <c r="T1023" i="31" s="1"/>
  <c r="S860" i="31"/>
  <c r="T860" i="31" s="1"/>
  <c r="T859" i="31" s="1"/>
  <c r="S540" i="31"/>
  <c r="T540" i="31" s="1"/>
  <c r="T539" i="31" s="1"/>
  <c r="S366" i="31"/>
  <c r="T366" i="31" s="1"/>
  <c r="T365" i="31" s="1"/>
  <c r="S166" i="31"/>
  <c r="T166" i="31" s="1"/>
  <c r="T165" i="31" s="1"/>
  <c r="S582" i="31"/>
  <c r="T582" i="31" s="1"/>
  <c r="T581" i="31" s="1"/>
  <c r="S1038" i="31"/>
  <c r="T1038" i="31" s="1"/>
  <c r="T1037" i="31" s="1"/>
  <c r="S648" i="31"/>
  <c r="T648" i="31" s="1"/>
  <c r="T647" i="31" s="1"/>
  <c r="S996" i="31"/>
  <c r="T996" i="31" s="1"/>
  <c r="T995" i="31" s="1"/>
  <c r="S1180" i="31"/>
  <c r="T1180" i="31" s="1"/>
  <c r="T1179" i="31" s="1"/>
  <c r="S846" i="31"/>
  <c r="T846" i="31" s="1"/>
  <c r="T845" i="31" s="1"/>
  <c r="S186" i="31"/>
  <c r="T186" i="31" s="1"/>
  <c r="T185" i="31" s="1"/>
  <c r="S798" i="31"/>
  <c r="T798" i="31" s="1"/>
  <c r="T797" i="31" s="1"/>
  <c r="S754" i="31"/>
  <c r="T754" i="31" s="1"/>
  <c r="T753" i="31" s="1"/>
  <c r="S606" i="31"/>
  <c r="T606" i="31" s="1"/>
  <c r="T605" i="31" s="1"/>
  <c r="S700" i="31"/>
  <c r="T700" i="31" s="1"/>
  <c r="T699" i="31" s="1"/>
  <c r="S656" i="31"/>
  <c r="T656" i="31" s="1"/>
  <c r="T655" i="31" s="1"/>
  <c r="S1138" i="31"/>
  <c r="T1138" i="31" s="1"/>
  <c r="T1137" i="31" s="1"/>
  <c r="S224" i="31"/>
  <c r="T224" i="31" s="1"/>
  <c r="T223" i="31" s="1"/>
  <c r="S228" i="31"/>
  <c r="T228" i="31" s="1"/>
  <c r="T227" i="31" s="1"/>
  <c r="S38" i="31"/>
  <c r="T38" i="31" s="1"/>
  <c r="T37" i="31" s="1"/>
  <c r="S1066" i="31"/>
  <c r="T1066" i="31" s="1"/>
  <c r="T1065" i="31" s="1"/>
  <c r="S1016" i="31"/>
  <c r="T1016" i="31" s="1"/>
  <c r="T1015" i="31" s="1"/>
  <c r="S678" i="31"/>
  <c r="T678" i="31" s="1"/>
  <c r="T677" i="31" s="1"/>
  <c r="S554" i="31"/>
  <c r="T554" i="31" s="1"/>
  <c r="T553" i="31" s="1"/>
  <c r="S212" i="31"/>
  <c r="T212" i="31" s="1"/>
  <c r="T211" i="31" s="1"/>
  <c r="S482" i="31"/>
  <c r="T482" i="31" s="1"/>
  <c r="T481" i="31" s="1"/>
  <c r="S960" i="31"/>
  <c r="T960" i="31" s="1"/>
  <c r="T959" i="31" s="1"/>
  <c r="S510" i="31"/>
  <c r="T510" i="31" s="1"/>
  <c r="T509" i="31" s="1"/>
  <c r="S436" i="31"/>
  <c r="T436" i="31" s="1"/>
  <c r="T435" i="31" s="1"/>
  <c r="S250" i="31"/>
  <c r="T250" i="31" s="1"/>
  <c r="T249" i="31" s="1"/>
  <c r="S426" i="31"/>
  <c r="T426" i="31" s="1"/>
  <c r="T425" i="31" s="1"/>
  <c r="S220" i="31"/>
  <c r="T220" i="31" s="1"/>
  <c r="T219" i="31" s="1"/>
  <c r="S1072" i="31"/>
  <c r="T1072" i="31" s="1"/>
  <c r="T1071" i="31" s="1"/>
  <c r="S256" i="31"/>
  <c r="T256" i="31" s="1"/>
  <c r="T255" i="31" s="1"/>
  <c r="S640" i="31"/>
  <c r="T640" i="31" s="1"/>
  <c r="T639" i="31" s="1"/>
  <c r="S1134" i="31"/>
  <c r="T1134" i="31" s="1"/>
  <c r="T1133" i="31" s="1"/>
  <c r="S188" i="31"/>
  <c r="T188" i="31" s="1"/>
  <c r="T187" i="31" s="1"/>
  <c r="S302" i="31"/>
  <c r="T302" i="31" s="1"/>
  <c r="T301" i="31" s="1"/>
  <c r="S816" i="31"/>
  <c r="T816" i="31" s="1"/>
  <c r="T815" i="31" s="1"/>
  <c r="S538" i="31"/>
  <c r="T538" i="31" s="1"/>
  <c r="T537" i="31" s="1"/>
  <c r="S616" i="31"/>
  <c r="T616" i="31" s="1"/>
  <c r="T615" i="31" s="1"/>
  <c r="S1070" i="31"/>
  <c r="T1070" i="31" s="1"/>
  <c r="T1069" i="31" s="1"/>
  <c r="S764" i="31"/>
  <c r="T764" i="31" s="1"/>
  <c r="T763" i="31" s="1"/>
  <c r="S270" i="31"/>
  <c r="T270" i="31" s="1"/>
  <c r="T269" i="31" s="1"/>
  <c r="S652" i="31"/>
  <c r="T652" i="31" s="1"/>
  <c r="T651" i="31" s="1"/>
  <c r="S562" i="31"/>
  <c r="T562" i="31" s="1"/>
  <c r="T561" i="31" s="1"/>
  <c r="S624" i="31"/>
  <c r="T624" i="31" s="1"/>
  <c r="T623" i="31" s="1"/>
  <c r="S412" i="31"/>
  <c r="T412" i="31" s="1"/>
  <c r="T411" i="31" s="1"/>
  <c r="S692" i="31"/>
  <c r="T692" i="31" s="1"/>
  <c r="T691" i="31" s="1"/>
  <c r="S980" i="31"/>
  <c r="T980" i="31" s="1"/>
  <c r="T979" i="31" s="1"/>
  <c r="S278" i="31"/>
  <c r="T278" i="31" s="1"/>
  <c r="T277" i="31" s="1"/>
  <c r="S148" i="31"/>
  <c r="T148" i="31" s="1"/>
  <c r="T147" i="31" s="1"/>
  <c r="S984" i="31"/>
  <c r="T984" i="31" s="1"/>
  <c r="T983" i="31" s="1"/>
  <c r="S784" i="31"/>
  <c r="T784" i="31" s="1"/>
  <c r="T783" i="31" s="1"/>
  <c r="S1120" i="31"/>
  <c r="T1120" i="31" s="1"/>
  <c r="T1119" i="31" s="1"/>
  <c r="S134" i="31"/>
  <c r="T134" i="31" s="1"/>
  <c r="T133" i="31" s="1"/>
  <c r="S372" i="31"/>
  <c r="T372" i="31" s="1"/>
  <c r="T371" i="31" s="1"/>
  <c r="S926" i="31"/>
  <c r="T926" i="31" s="1"/>
  <c r="T925" i="31" s="1"/>
  <c r="S772" i="31"/>
  <c r="T772" i="31" s="1"/>
  <c r="T771" i="31" s="1"/>
  <c r="S468" i="31"/>
  <c r="T468" i="31" s="1"/>
  <c r="T467" i="31" s="1"/>
  <c r="S394" i="31"/>
  <c r="T394" i="31" s="1"/>
  <c r="T393" i="31" s="1"/>
  <c r="S92" i="31"/>
  <c r="T92" i="31" s="1"/>
  <c r="T91" i="31" s="1"/>
  <c r="S1160" i="31"/>
  <c r="T1160" i="31" s="1"/>
  <c r="T1159" i="31" s="1"/>
  <c r="S100" i="31"/>
  <c r="T100" i="31" s="1"/>
  <c r="T99" i="31" s="1"/>
  <c r="S1096" i="31"/>
  <c r="T1096" i="31" s="1"/>
  <c r="T1095" i="31" s="1"/>
  <c r="S810" i="31"/>
  <c r="T810" i="31" s="1"/>
  <c r="T809" i="31" s="1"/>
  <c r="S824" i="31"/>
  <c r="T824" i="31" s="1"/>
  <c r="T823" i="31" s="1"/>
  <c r="S718" i="31"/>
  <c r="T718" i="31" s="1"/>
  <c r="T717" i="31" s="1"/>
  <c r="S590" i="31"/>
  <c r="T590" i="31" s="1"/>
  <c r="T589" i="31" s="1"/>
  <c r="S504" i="31"/>
  <c r="T504" i="31" s="1"/>
  <c r="T503" i="31" s="1"/>
  <c r="S352" i="31"/>
  <c r="T352" i="31" s="1"/>
  <c r="T351" i="31" s="1"/>
  <c r="S872" i="31"/>
  <c r="T872" i="31" s="1"/>
  <c r="T871" i="31" s="1"/>
  <c r="S86" i="31"/>
  <c r="T86" i="31" s="1"/>
  <c r="T85" i="31" s="1"/>
  <c r="S1158" i="31"/>
  <c r="T1158" i="31" s="1"/>
  <c r="T1157" i="31" s="1"/>
  <c r="S514" i="31"/>
  <c r="T514" i="31" s="1"/>
  <c r="T513" i="31" s="1"/>
  <c r="S748" i="31"/>
  <c r="T748" i="31" s="1"/>
  <c r="T747" i="31" s="1"/>
  <c r="S952" i="31"/>
  <c r="T952" i="31" s="1"/>
  <c r="T951" i="31" s="1"/>
  <c r="S556" i="31"/>
  <c r="T556" i="31" s="1"/>
  <c r="T555" i="31" s="1"/>
  <c r="S164" i="31"/>
  <c r="T164" i="31" s="1"/>
  <c r="T163" i="31" s="1"/>
  <c r="S862" i="31"/>
  <c r="T862" i="31" s="1"/>
  <c r="T861" i="31" s="1"/>
  <c r="S736" i="31"/>
  <c r="T736" i="31" s="1"/>
  <c r="T735" i="31" s="1"/>
  <c r="S330" i="31"/>
  <c r="T330" i="31" s="1"/>
  <c r="T329" i="31" s="1"/>
  <c r="S1064" i="31"/>
  <c r="T1064" i="31" s="1"/>
  <c r="T1063" i="31" s="1"/>
  <c r="S972" i="31"/>
  <c r="T972" i="31" s="1"/>
  <c r="T971" i="31" s="1"/>
  <c r="S938" i="31"/>
  <c r="T938" i="31" s="1"/>
  <c r="T937" i="31" s="1"/>
  <c r="S1006" i="31"/>
  <c r="T1006" i="31" s="1"/>
  <c r="T1005" i="31" s="1"/>
  <c r="S480" i="31"/>
  <c r="T480" i="31" s="1"/>
  <c r="T479" i="31" s="1"/>
  <c r="S350" i="31"/>
  <c r="T350" i="31" s="1"/>
  <c r="T349" i="31" s="1"/>
  <c r="S472" i="31"/>
  <c r="T472" i="31" s="1"/>
  <c r="T471" i="31" s="1"/>
  <c r="S1074" i="31"/>
  <c r="T1074" i="31" s="1"/>
  <c r="T1073" i="31" s="1"/>
  <c r="S932" i="31"/>
  <c r="T932" i="31" s="1"/>
  <c r="T931" i="31" s="1"/>
  <c r="S552" i="31"/>
  <c r="T552" i="31" s="1"/>
  <c r="T551" i="31" s="1"/>
  <c r="S834" i="31"/>
  <c r="T834" i="31" s="1"/>
  <c r="T833" i="31" s="1"/>
  <c r="S742" i="31"/>
  <c r="T742" i="31" s="1"/>
  <c r="T741" i="31" s="1"/>
  <c r="S594" i="31"/>
  <c r="T594" i="31" s="1"/>
  <c r="T593" i="31" s="1"/>
  <c r="S204" i="31"/>
  <c r="T204" i="31" s="1"/>
  <c r="T203" i="31" s="1"/>
  <c r="S956" i="31"/>
  <c r="T956" i="31" s="1"/>
  <c r="T955" i="31" s="1"/>
  <c r="S408" i="31"/>
  <c r="T408" i="31" s="1"/>
  <c r="T407" i="31" s="1"/>
  <c r="S306" i="31"/>
  <c r="T306" i="31" s="1"/>
  <c r="T305" i="31" s="1"/>
  <c r="S654" i="31"/>
  <c r="T654" i="31" s="1"/>
  <c r="T653" i="31" s="1"/>
  <c r="S876" i="31"/>
  <c r="T876" i="31" s="1"/>
  <c r="T875" i="31" s="1"/>
  <c r="S968" i="31"/>
  <c r="T968" i="31" s="1"/>
  <c r="T967" i="31" s="1"/>
  <c r="S720" i="31"/>
  <c r="T720" i="31" s="1"/>
  <c r="T719" i="31" s="1"/>
  <c r="S244" i="31"/>
  <c r="T244" i="31" s="1"/>
  <c r="T243" i="31" s="1"/>
  <c r="S144" i="31"/>
  <c r="T144" i="31" s="1"/>
  <c r="T143" i="31" s="1"/>
  <c r="S292" i="31"/>
  <c r="T292" i="31" s="1"/>
  <c r="T291" i="31" s="1"/>
  <c r="S788" i="31"/>
  <c r="T788" i="31" s="1"/>
  <c r="T787" i="31" s="1"/>
  <c r="S598" i="31"/>
  <c r="T598" i="31" s="1"/>
  <c r="T597" i="31" s="1"/>
  <c r="S544" i="31"/>
  <c r="T544" i="31" s="1"/>
  <c r="T543" i="31" s="1"/>
  <c r="S106" i="31"/>
  <c r="T106" i="31" s="1"/>
  <c r="T105" i="31" s="1"/>
  <c r="S120" i="31"/>
  <c r="T120" i="31" s="1"/>
  <c r="T119" i="31" s="1"/>
  <c r="S452" i="31"/>
  <c r="T452" i="31" s="1"/>
  <c r="T451" i="31" s="1"/>
  <c r="S1126" i="31"/>
  <c r="T1126" i="31" s="1"/>
  <c r="T1125" i="31" s="1"/>
  <c r="S376" i="31"/>
  <c r="T376" i="31" s="1"/>
  <c r="T375" i="31" s="1"/>
  <c r="S182" i="31"/>
  <c r="T182" i="31" s="1"/>
  <c r="T181" i="31" s="1"/>
  <c r="S1022" i="31"/>
  <c r="T1022" i="31" s="1"/>
  <c r="T1021" i="31" s="1"/>
  <c r="S808" i="31"/>
  <c r="T808" i="31" s="1"/>
  <c r="T807" i="31" s="1"/>
  <c r="S702" i="31"/>
  <c r="T702" i="31" s="1"/>
  <c r="T701" i="31" s="1"/>
  <c r="S398" i="31"/>
  <c r="T398" i="31" s="1"/>
  <c r="T397" i="31" s="1"/>
  <c r="S732" i="31"/>
  <c r="T732" i="31" s="1"/>
  <c r="T731" i="31" s="1"/>
  <c r="S52" i="31"/>
  <c r="T52" i="31" s="1"/>
  <c r="T51" i="31" s="1"/>
  <c r="S80" i="31"/>
  <c r="T80" i="31" s="1"/>
  <c r="T79" i="31" s="1"/>
  <c r="S1028" i="31"/>
  <c r="T1028" i="31" s="1"/>
  <c r="T1027" i="31" s="1"/>
  <c r="S854" i="31"/>
  <c r="T854" i="31" s="1"/>
  <c r="T853" i="31" s="1"/>
  <c r="S502" i="31"/>
  <c r="T502" i="31" s="1"/>
  <c r="T501" i="31" s="1"/>
  <c r="S572" i="31"/>
  <c r="T572" i="31" s="1"/>
  <c r="T571" i="31" s="1"/>
  <c r="S76" i="31"/>
  <c r="T76" i="31" s="1"/>
  <c r="T75" i="31" s="1"/>
  <c r="S880" i="31"/>
  <c r="T880" i="31" s="1"/>
  <c r="T879" i="31" s="1"/>
  <c r="S704" i="31"/>
  <c r="T704" i="31" s="1"/>
  <c r="T703" i="31" s="1"/>
  <c r="S214" i="31"/>
  <c r="T214" i="31" s="1"/>
  <c r="T213" i="31" s="1"/>
  <c r="S334" i="31"/>
  <c r="T334" i="31" s="1"/>
  <c r="T333" i="31" s="1"/>
  <c r="S272" i="31"/>
  <c r="T272" i="31" s="1"/>
  <c r="T271" i="31" s="1"/>
  <c r="S1102" i="31"/>
  <c r="T1102" i="31" s="1"/>
  <c r="T1101" i="31" s="1"/>
  <c r="S586" i="31"/>
  <c r="T586" i="31" s="1"/>
  <c r="T585" i="31" s="1"/>
  <c r="S528" i="31"/>
  <c r="T528" i="31" s="1"/>
  <c r="T527" i="31" s="1"/>
  <c r="S128" i="31"/>
  <c r="T128" i="31" s="1"/>
  <c r="T127" i="31" s="1"/>
  <c r="S328" i="31"/>
  <c r="T328" i="31" s="1"/>
  <c r="T327" i="31" s="1"/>
  <c r="S174" i="31"/>
  <c r="T174" i="31" s="1"/>
  <c r="T173" i="31" s="1"/>
  <c r="S740" i="31"/>
  <c r="T740" i="31" s="1"/>
  <c r="T739" i="31" s="1"/>
  <c r="S176" i="31"/>
  <c r="T176" i="31" s="1"/>
  <c r="T175" i="31" s="1"/>
  <c r="S1168" i="31"/>
  <c r="T1168" i="31" s="1"/>
  <c r="T1167" i="31" s="1"/>
  <c r="S194" i="31"/>
  <c r="T194" i="31" s="1"/>
  <c r="T193" i="31" s="1"/>
  <c r="S136" i="31"/>
  <c r="T136" i="31" s="1"/>
  <c r="T135" i="31" s="1"/>
  <c r="S310" i="31"/>
  <c r="T310" i="31" s="1"/>
  <c r="T309" i="31" s="1"/>
  <c r="S792" i="31"/>
  <c r="T792" i="31" s="1"/>
  <c r="T791" i="31" s="1"/>
  <c r="S686" i="31"/>
  <c r="T686" i="31" s="1"/>
  <c r="T685" i="31" s="1"/>
  <c r="S684" i="31"/>
  <c r="T684" i="31" s="1"/>
  <c r="T683" i="31" s="1"/>
  <c r="S558" i="31"/>
  <c r="T558" i="31" s="1"/>
  <c r="T557" i="31" s="1"/>
  <c r="S78" i="31"/>
  <c r="T78" i="31" s="1"/>
  <c r="T77" i="31" s="1"/>
  <c r="S1122" i="31"/>
  <c r="T1122" i="31" s="1"/>
  <c r="T1121" i="31" s="1"/>
  <c r="S152" i="31"/>
  <c r="T152" i="31" s="1"/>
  <c r="T151" i="31" s="1"/>
  <c r="S668" i="31"/>
  <c r="T668" i="31" s="1"/>
  <c r="T667" i="31" s="1"/>
  <c r="S486" i="31"/>
  <c r="T486" i="31" s="1"/>
  <c r="T485" i="31" s="1"/>
  <c r="S162" i="31"/>
  <c r="T162" i="31" s="1"/>
  <c r="T161" i="31" s="1"/>
  <c r="S770" i="31"/>
  <c r="T770" i="31" s="1"/>
  <c r="T769" i="31" s="1"/>
  <c r="S536" i="31"/>
  <c r="T536" i="31" s="1"/>
  <c r="T535" i="31" s="1"/>
  <c r="S56" i="31"/>
  <c r="T56" i="31" s="1"/>
  <c r="T55" i="31" s="1"/>
  <c r="S716" i="31"/>
  <c r="T716" i="31" s="1"/>
  <c r="T715" i="31" s="1"/>
  <c r="S672" i="31"/>
  <c r="T672" i="31" s="1"/>
  <c r="T671" i="31" s="1"/>
  <c r="S84" i="31"/>
  <c r="T84" i="31" s="1"/>
  <c r="T83" i="31" s="1"/>
  <c r="S236" i="31"/>
  <c r="T236" i="31" s="1"/>
  <c r="T235" i="31" s="1"/>
  <c r="S362" i="31"/>
  <c r="T362" i="31" s="1"/>
  <c r="T361" i="31" s="1"/>
  <c r="S1088" i="31"/>
  <c r="T1088" i="31" s="1"/>
  <c r="T1087" i="31" s="1"/>
  <c r="S1062" i="31"/>
  <c r="T1062" i="31" s="1"/>
  <c r="T1061" i="31" s="1"/>
  <c r="S1012" i="31"/>
  <c r="T1012" i="31" s="1"/>
  <c r="T1011" i="31" s="1"/>
  <c r="S936" i="31"/>
  <c r="T936" i="31" s="1"/>
  <c r="T935" i="31" s="1"/>
  <c r="S758" i="31"/>
  <c r="T758" i="31" s="1"/>
  <c r="T757" i="31" s="1"/>
  <c r="S610" i="31"/>
  <c r="T610" i="31" s="1"/>
  <c r="T609" i="31" s="1"/>
  <c r="S1118" i="31"/>
  <c r="T1118" i="31" s="1"/>
  <c r="T1117" i="31" s="1"/>
  <c r="S88" i="31"/>
  <c r="T88" i="31" s="1"/>
  <c r="T87" i="31" s="1"/>
  <c r="S150" i="31"/>
  <c r="T150" i="31" s="1"/>
  <c r="T149" i="31" s="1"/>
  <c r="S312" i="31"/>
  <c r="T312" i="31" s="1"/>
  <c r="T311" i="31" s="1"/>
  <c r="S1086" i="31"/>
  <c r="T1086" i="31" s="1"/>
  <c r="T1085" i="31" s="1"/>
  <c r="S940" i="31"/>
  <c r="T940" i="31" s="1"/>
  <c r="T939" i="31" s="1"/>
  <c r="S746" i="31"/>
  <c r="T746" i="31" s="1"/>
  <c r="T745" i="31" s="1"/>
  <c r="S570" i="31"/>
  <c r="T570" i="31" s="1"/>
  <c r="T569" i="31" s="1"/>
  <c r="S520" i="31"/>
  <c r="T520" i="31" s="1"/>
  <c r="T519" i="31" s="1"/>
  <c r="S724" i="31"/>
  <c r="T724" i="31" s="1"/>
  <c r="T723" i="31" s="1"/>
  <c r="S664" i="31"/>
  <c r="T664" i="31" s="1"/>
  <c r="T663" i="31" s="1"/>
  <c r="S190" i="31"/>
  <c r="T190" i="31" s="1"/>
  <c r="T189" i="31" s="1"/>
  <c r="S422" i="31"/>
  <c r="T422" i="31" s="1"/>
  <c r="T421" i="31" s="1"/>
  <c r="S1174" i="31"/>
  <c r="T1174" i="31" s="1"/>
  <c r="T1173" i="31" s="1"/>
  <c r="S282" i="31"/>
  <c r="T282" i="31" s="1"/>
  <c r="T281" i="31" s="1"/>
  <c r="S294" i="31"/>
  <c r="T294" i="31" s="1"/>
  <c r="T293" i="31" s="1"/>
  <c r="S776" i="31"/>
  <c r="T776" i="31" s="1"/>
  <c r="T775" i="31" s="1"/>
  <c r="S682" i="31"/>
  <c r="T682" i="31" s="1"/>
  <c r="T681" i="31" s="1"/>
  <c r="S666" i="31"/>
  <c r="T666" i="31" s="1"/>
  <c r="T665" i="31" s="1"/>
  <c r="S542" i="31"/>
  <c r="T542" i="31" s="1"/>
  <c r="T541" i="31" s="1"/>
  <c r="S496" i="31"/>
  <c r="T496" i="31" s="1"/>
  <c r="T495" i="31" s="1"/>
  <c r="S1004" i="31"/>
  <c r="T1004" i="31" s="1"/>
  <c r="T1003" i="31" s="1"/>
  <c r="S930" i="31"/>
  <c r="T930" i="31" s="1"/>
  <c r="T929" i="31" s="1"/>
  <c r="S950" i="31"/>
  <c r="T950" i="31" s="1"/>
  <c r="T949" i="31" s="1"/>
  <c r="S1046" i="31"/>
  <c r="T1046" i="31" s="1"/>
  <c r="T1045" i="31" s="1"/>
  <c r="S200" i="31"/>
  <c r="T200" i="31" s="1"/>
  <c r="T199" i="31" s="1"/>
  <c r="S296" i="31"/>
  <c r="T296" i="31" s="1"/>
  <c r="T295" i="31" s="1"/>
  <c r="S924" i="31"/>
  <c r="T924" i="31" s="1"/>
  <c r="T923" i="31" s="1"/>
  <c r="S838" i="31"/>
  <c r="T838" i="31" s="1"/>
  <c r="T837" i="31" s="1"/>
  <c r="S340" i="31"/>
  <c r="T340" i="31" s="1"/>
  <c r="T339" i="31" s="1"/>
  <c r="S990" i="31"/>
  <c r="T990" i="31" s="1"/>
  <c r="T989" i="31" s="1"/>
  <c r="S852" i="31"/>
  <c r="T852" i="31" s="1"/>
  <c r="T851" i="31" s="1"/>
  <c r="S418" i="31"/>
  <c r="T418" i="31" s="1"/>
  <c r="T417" i="31" s="1"/>
  <c r="S1106" i="31"/>
  <c r="T1106" i="31" s="1"/>
  <c r="T1105" i="31" s="1"/>
  <c r="S1068" i="31"/>
  <c r="T1068" i="31" s="1"/>
  <c r="T1067" i="31" s="1"/>
  <c r="S650" i="31"/>
  <c r="T650" i="31" s="1"/>
  <c r="T649" i="31" s="1"/>
  <c r="S580" i="31"/>
  <c r="T580" i="31" s="1"/>
  <c r="T579" i="31" s="1"/>
  <c r="S636" i="31"/>
  <c r="T636" i="31" s="1"/>
  <c r="T635" i="31" s="1"/>
  <c r="S342" i="31"/>
  <c r="T342" i="31" s="1"/>
  <c r="T341" i="31" s="1"/>
  <c r="S382" i="31"/>
  <c r="T382" i="31" s="1"/>
  <c r="T381" i="31" s="1"/>
  <c r="S1136" i="31"/>
  <c r="T1136" i="31" s="1"/>
  <c r="T1135" i="31" s="1"/>
  <c r="S318" i="31"/>
  <c r="T318" i="31" s="1"/>
  <c r="T317" i="31" s="1"/>
  <c r="S1030" i="31"/>
  <c r="T1030" i="31" s="1"/>
  <c r="T1029" i="31" s="1"/>
  <c r="S832" i="31"/>
  <c r="T832" i="31" s="1"/>
  <c r="T831" i="31" s="1"/>
  <c r="S6" i="31"/>
  <c r="T6" i="31" s="1"/>
  <c r="T5" i="31" s="1"/>
  <c r="S446" i="31"/>
  <c r="T446" i="31" s="1"/>
  <c r="T445" i="31" s="1"/>
  <c r="S1144" i="31"/>
  <c r="T1144" i="31" s="1"/>
  <c r="T1143" i="31" s="1"/>
  <c r="S1108" i="31"/>
  <c r="T1108" i="31" s="1"/>
  <c r="T1107" i="31" s="1"/>
  <c r="S1050" i="31"/>
  <c r="T1050" i="31" s="1"/>
  <c r="T1049" i="31" s="1"/>
  <c r="S1000" i="31"/>
  <c r="T1000" i="31" s="1"/>
  <c r="T999" i="31" s="1"/>
  <c r="S822" i="31"/>
  <c r="T822" i="31" s="1"/>
  <c r="T821" i="31" s="1"/>
  <c r="S920" i="31"/>
  <c r="T920" i="31" s="1"/>
  <c r="T919" i="31" s="1"/>
  <c r="S662" i="31"/>
  <c r="T662" i="31" s="1"/>
  <c r="T661" i="31" s="1"/>
  <c r="S112" i="31"/>
  <c r="T112" i="31" s="1"/>
  <c r="T111" i="31" s="1"/>
  <c r="S258" i="31"/>
  <c r="T258" i="31" s="1"/>
  <c r="T257" i="31" s="1"/>
  <c r="S974" i="31"/>
  <c r="T974" i="31" s="1"/>
  <c r="T973" i="31" s="1"/>
  <c r="S902" i="31"/>
  <c r="T902" i="31" s="1"/>
  <c r="T901" i="31" s="1"/>
  <c r="S1124" i="31"/>
  <c r="T1124" i="31" s="1"/>
  <c r="T1123" i="31" s="1"/>
  <c r="S178" i="31"/>
  <c r="T178" i="31" s="1"/>
  <c r="T177" i="31" s="1"/>
  <c r="S208" i="31"/>
  <c r="T208" i="31" s="1"/>
  <c r="T207" i="31" s="1"/>
  <c r="S1148" i="31"/>
  <c r="T1148" i="31" s="1"/>
  <c r="T1147" i="31" s="1"/>
  <c r="S324" i="31"/>
  <c r="T324" i="31" s="1"/>
  <c r="T323" i="31" s="1"/>
  <c r="S414" i="31"/>
  <c r="T414" i="31" s="1"/>
  <c r="T413" i="31" s="1"/>
  <c r="S316" i="31"/>
  <c r="T316" i="31" s="1"/>
  <c r="T315" i="31" s="1"/>
  <c r="S1090" i="31"/>
  <c r="T1090" i="31" s="1"/>
  <c r="T1089" i="31" s="1"/>
  <c r="S1052" i="31"/>
  <c r="T1052" i="31" s="1"/>
  <c r="T1051" i="31" s="1"/>
  <c r="S766" i="31"/>
  <c r="T766" i="31" s="1"/>
  <c r="T765" i="31" s="1"/>
  <c r="S634" i="31"/>
  <c r="T634" i="31" s="1"/>
  <c r="T633" i="31" s="1"/>
  <c r="S564" i="31"/>
  <c r="T564" i="31" s="1"/>
  <c r="T563" i="31" s="1"/>
  <c r="S90" i="31"/>
  <c r="T90" i="31" s="1"/>
  <c r="T89" i="31" s="1"/>
  <c r="S108" i="31"/>
  <c r="T108" i="31" s="1"/>
  <c r="T107" i="31" s="1"/>
  <c r="S1110" i="31"/>
  <c r="T1110" i="31" s="1"/>
  <c r="T1109" i="31" s="1"/>
  <c r="S738" i="31"/>
  <c r="T738" i="31" s="1"/>
  <c r="T737" i="31" s="1"/>
  <c r="S388" i="31"/>
  <c r="T388" i="31" s="1"/>
  <c r="T387" i="31" s="1"/>
  <c r="S1170" i="31"/>
  <c r="T1170" i="31" s="1"/>
  <c r="T1169" i="31" s="1"/>
  <c r="S36" i="31"/>
  <c r="T36" i="31" s="1"/>
  <c r="T35" i="31" s="1"/>
  <c r="S1172" i="31"/>
  <c r="T1172" i="31" s="1"/>
  <c r="T1171" i="31" s="1"/>
  <c r="S722" i="31"/>
  <c r="T722" i="31" s="1"/>
  <c r="T721" i="31" s="1"/>
  <c r="S248" i="31"/>
  <c r="T248" i="31" s="1"/>
  <c r="T247" i="31" s="1"/>
  <c r="S918" i="31"/>
  <c r="T918" i="31" s="1"/>
  <c r="T917" i="31" s="1"/>
  <c r="S458" i="31"/>
  <c r="T458" i="31" s="1"/>
  <c r="T457" i="31" s="1"/>
  <c r="S216" i="31"/>
  <c r="T216" i="31" s="1"/>
  <c r="T215" i="31" s="1"/>
  <c r="S114" i="31"/>
  <c r="T114" i="31" s="1"/>
  <c r="T113" i="31" s="1"/>
  <c r="S154" i="31"/>
  <c r="T154" i="31" s="1"/>
  <c r="T153" i="31" s="1"/>
  <c r="S1014" i="31"/>
  <c r="T1014" i="31" s="1"/>
  <c r="T1013" i="31" s="1"/>
  <c r="S786" i="31"/>
  <c r="T786" i="31" s="1"/>
  <c r="T785" i="31" s="1"/>
  <c r="S710" i="31"/>
  <c r="T710" i="31" s="1"/>
  <c r="T709" i="31" s="1"/>
  <c r="S566" i="31"/>
  <c r="T566" i="31" s="1"/>
  <c r="T565" i="31" s="1"/>
  <c r="S400" i="31"/>
  <c r="T400" i="31" s="1"/>
  <c r="T399" i="31" s="1"/>
  <c r="S768" i="31"/>
  <c r="T768" i="31" s="1"/>
  <c r="T767" i="31" s="1"/>
  <c r="S434" i="31"/>
  <c r="T434" i="31" s="1"/>
  <c r="T433" i="31" s="1"/>
  <c r="S232" i="31"/>
  <c r="T232" i="31" s="1"/>
  <c r="T231" i="31" s="1"/>
  <c r="S260" i="31"/>
  <c r="T260" i="31" s="1"/>
  <c r="T259" i="31" s="1"/>
  <c r="S1092" i="31"/>
  <c r="T1092" i="31" s="1"/>
  <c r="T1091" i="31" s="1"/>
  <c r="S1034" i="31"/>
  <c r="T1034" i="31" s="1"/>
  <c r="T1033" i="31" s="1"/>
  <c r="S806" i="31"/>
  <c r="T806" i="31" s="1"/>
  <c r="T805" i="31" s="1"/>
  <c r="S836" i="31"/>
  <c r="T836" i="31" s="1"/>
  <c r="T835" i="31" s="1"/>
  <c r="S646" i="31"/>
  <c r="T646" i="31" s="1"/>
  <c r="T645" i="31" s="1"/>
  <c r="S522" i="31"/>
  <c r="T522" i="31" s="1"/>
  <c r="T521" i="31" s="1"/>
  <c r="S592" i="31"/>
  <c r="T592" i="31" s="1"/>
  <c r="T591" i="31" s="1"/>
  <c r="S122" i="31"/>
  <c r="T122" i="31" s="1"/>
  <c r="T121" i="31" s="1"/>
  <c r="S958" i="31"/>
  <c r="T958" i="31" s="1"/>
  <c r="T957" i="31" s="1"/>
  <c r="S886" i="31"/>
  <c r="T886" i="31" s="1"/>
  <c r="T885" i="31" s="1"/>
  <c r="S688" i="31"/>
  <c r="T688" i="31" s="1"/>
  <c r="T687" i="31" s="1"/>
  <c r="S466" i="31"/>
  <c r="T466" i="31" s="1"/>
  <c r="T465" i="31" s="1"/>
  <c r="S494" i="31"/>
  <c r="T494" i="31" s="1"/>
  <c r="T493" i="31" s="1"/>
  <c r="S60" i="31"/>
  <c r="T60" i="31" s="1"/>
  <c r="T59" i="31" s="1"/>
  <c r="S222" i="31"/>
  <c r="T222" i="31" s="1"/>
  <c r="T221" i="31" s="1"/>
  <c r="S206" i="31"/>
  <c r="T206" i="31" s="1"/>
  <c r="T205" i="31" s="1"/>
  <c r="S300" i="31"/>
  <c r="T300" i="31" s="1"/>
  <c r="T299" i="31" s="1"/>
  <c r="S944" i="31"/>
  <c r="T944" i="31" s="1"/>
  <c r="T943" i="31" s="1"/>
  <c r="S842" i="31"/>
  <c r="T842" i="31" s="1"/>
  <c r="T841" i="31" s="1"/>
  <c r="S750" i="31"/>
  <c r="T750" i="31" s="1"/>
  <c r="T749" i="31" s="1"/>
  <c r="S618" i="31"/>
  <c r="T618" i="31" s="1"/>
  <c r="T617" i="31" s="1"/>
  <c r="S548" i="31"/>
  <c r="T548" i="31" s="1"/>
  <c r="T547" i="31" s="1"/>
  <c r="S1156" i="31"/>
  <c r="T1156" i="31" s="1"/>
  <c r="T1155" i="31" s="1"/>
  <c r="S28" i="31"/>
  <c r="T28" i="31" s="1"/>
  <c r="T27" i="31" s="1"/>
  <c r="S874" i="31"/>
  <c r="T874" i="31" s="1"/>
  <c r="T873" i="31" s="1"/>
  <c r="S894" i="31"/>
  <c r="T894" i="31" s="1"/>
  <c r="T893" i="31" s="1"/>
  <c r="S904" i="31"/>
  <c r="T904" i="31" s="1"/>
  <c r="T903" i="31" s="1"/>
  <c r="S712" i="31"/>
  <c r="T712" i="31" s="1"/>
  <c r="T711" i="31" s="1"/>
  <c r="S578" i="31"/>
  <c r="T578" i="31" s="1"/>
  <c r="T577" i="31" s="1"/>
  <c r="S888" i="31"/>
  <c r="T888" i="31" s="1"/>
  <c r="T887" i="31" s="1"/>
  <c r="S604" i="31"/>
  <c r="T604" i="31" s="1"/>
  <c r="T603" i="31" s="1"/>
  <c r="S424" i="31"/>
  <c r="T424" i="31" s="1"/>
  <c r="T423" i="31" s="1"/>
  <c r="S488" i="31"/>
  <c r="T488" i="31" s="1"/>
  <c r="T487" i="31" s="1"/>
  <c r="S142" i="31"/>
  <c r="T142" i="31" s="1"/>
  <c r="T141" i="31" s="1"/>
  <c r="S1100" i="31"/>
  <c r="T1100" i="31" s="1"/>
  <c r="T1099" i="31" s="1"/>
  <c r="S1040" i="31"/>
  <c r="T1040" i="31" s="1"/>
  <c r="T1039" i="31" s="1"/>
  <c r="S546" i="31"/>
  <c r="T546" i="31" s="1"/>
  <c r="T545" i="31" s="1"/>
  <c r="S440" i="31"/>
  <c r="T440" i="31" s="1"/>
  <c r="T439" i="31" s="1"/>
  <c r="S908" i="31"/>
  <c r="T908" i="31" s="1"/>
  <c r="T907" i="31" s="1"/>
  <c r="S608" i="31"/>
  <c r="T608" i="31" s="1"/>
  <c r="T607" i="31" s="1"/>
  <c r="S442" i="31"/>
  <c r="T442" i="31" s="1"/>
  <c r="T441" i="31" s="1"/>
  <c r="S172" i="31"/>
  <c r="T172" i="31" s="1"/>
  <c r="T171" i="31" s="1"/>
  <c r="S180" i="31"/>
  <c r="T180" i="31" s="1"/>
  <c r="T179" i="31" s="1"/>
  <c r="S998" i="31"/>
  <c r="T998" i="31" s="1"/>
  <c r="T997" i="31" s="1"/>
  <c r="S858" i="31"/>
  <c r="T858" i="31" s="1"/>
  <c r="T857" i="31" s="1"/>
  <c r="S694" i="31"/>
  <c r="T694" i="31" s="1"/>
  <c r="T693" i="31" s="1"/>
  <c r="S674" i="31"/>
  <c r="T674" i="31" s="1"/>
  <c r="T673" i="31" s="1"/>
  <c r="S550" i="31"/>
  <c r="T550" i="31" s="1"/>
  <c r="T549" i="31" s="1"/>
  <c r="S752" i="31"/>
  <c r="T752" i="31" s="1"/>
  <c r="T751" i="31" s="1"/>
  <c r="S402" i="31"/>
  <c r="T402" i="31" s="1"/>
  <c r="T401" i="31" s="1"/>
  <c r="S415" i="31"/>
  <c r="T416" i="31" s="1"/>
  <c r="T415" i="31" s="1"/>
  <c r="S1150" i="31"/>
  <c r="T1150" i="31" s="1"/>
  <c r="T1149" i="31" s="1"/>
  <c r="S192" i="31"/>
  <c r="T192" i="31" s="1"/>
  <c r="T191" i="31" s="1"/>
  <c r="S1018" i="31"/>
  <c r="T1018" i="31" s="1"/>
  <c r="T1017" i="31" s="1"/>
  <c r="S790" i="31"/>
  <c r="T790" i="31" s="1"/>
  <c r="T789" i="31" s="1"/>
  <c r="S820" i="31"/>
  <c r="T820" i="31" s="1"/>
  <c r="T819" i="31" s="1"/>
  <c r="S630" i="31"/>
  <c r="T630" i="31" s="1"/>
  <c r="T629" i="31" s="1"/>
  <c r="S506" i="31"/>
  <c r="T506" i="31" s="1"/>
  <c r="T505" i="31" s="1"/>
  <c r="S576" i="31"/>
  <c r="T576" i="31" s="1"/>
  <c r="T575" i="31" s="1"/>
  <c r="S942" i="31"/>
  <c r="T942" i="31" s="1"/>
  <c r="T941" i="31" s="1"/>
  <c r="S870" i="31"/>
  <c r="T870" i="31" s="1"/>
  <c r="T869" i="31" s="1"/>
  <c r="S600" i="31"/>
  <c r="T600" i="31" s="1"/>
  <c r="T599" i="31" s="1"/>
  <c r="S450" i="31"/>
  <c r="T450" i="31" s="1"/>
  <c r="T449" i="31" s="1"/>
  <c r="S484" i="31"/>
  <c r="T484" i="31" s="1"/>
  <c r="T483" i="31" s="1"/>
  <c r="S1128" i="31"/>
  <c r="T1128" i="31" s="1"/>
  <c r="T1127" i="31" s="1"/>
  <c r="S132" i="31"/>
  <c r="T132" i="31" s="1"/>
  <c r="T131" i="31" s="1"/>
  <c r="S146" i="31"/>
  <c r="T146" i="31" s="1"/>
  <c r="T145" i="31" s="1"/>
  <c r="S116" i="31"/>
  <c r="T116" i="31" s="1"/>
  <c r="T115" i="31" s="1"/>
  <c r="S1112" i="31"/>
  <c r="T1112" i="31" s="1"/>
  <c r="T1111" i="31" s="1"/>
  <c r="S1054" i="31"/>
  <c r="T1054" i="31" s="1"/>
  <c r="T1053" i="31" s="1"/>
  <c r="S1020" i="31"/>
  <c r="T1020" i="31" s="1"/>
  <c r="T1019" i="31" s="1"/>
  <c r="S928" i="31"/>
  <c r="T928" i="31" s="1"/>
  <c r="T927" i="31" s="1"/>
  <c r="S826" i="31"/>
  <c r="T826" i="31" s="1"/>
  <c r="T825" i="31" s="1"/>
  <c r="S840" i="31"/>
  <c r="T840" i="31" s="1"/>
  <c r="T839" i="31" s="1"/>
  <c r="S734" i="31"/>
  <c r="T734" i="31" s="1"/>
  <c r="T733" i="31" s="1"/>
  <c r="S602" i="31"/>
  <c r="T602" i="31" s="1"/>
  <c r="T601" i="31" s="1"/>
  <c r="S532" i="31"/>
  <c r="T532" i="31" s="1"/>
  <c r="T531"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H14" authorId="0" shapeId="0" xr:uid="{00000000-0006-0000-0000-000001000000}">
      <text>
        <r>
          <rPr>
            <b/>
            <i/>
            <sz val="9"/>
            <color indexed="10"/>
            <rFont val="Tahoma"/>
            <family val="2"/>
          </rPr>
          <t>INGRESE EL CÓDIGO INSTITUCIONAL DE SU ENTIDAD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10" authorId="0" shapeId="0" xr:uid="{00000000-0006-0000-0200-00000100000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B32" authorId="0" shapeId="0" xr:uid="{18D188B9-43CB-419A-8D55-18B8C731DF5B}">
      <text>
        <r>
          <rPr>
            <sz val="9"/>
            <color indexed="81"/>
            <rFont val="Tahoma"/>
            <family val="2"/>
          </rPr>
          <t xml:space="preserve">Comunicado MEFP/VPCF/DGSGIF N° 031/2019, coordinar con la DGSGIF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Rommel D. Cuba Calle</author>
  </authors>
  <commentList>
    <comment ref="L7" authorId="0" shapeId="0" xr:uid="{0BE02E93-99B2-4558-B8AA-AB35CDE3F92A}">
      <text>
        <r>
          <rPr>
            <sz val="9"/>
            <color indexed="81"/>
            <rFont val="Tahoma"/>
            <family val="2"/>
          </rPr>
          <t>En caso de que la BOD o CRV se utilice para reversión de C-31 se deberá consignar en esta columna el Nro. de Preventivo objeto de reversión</t>
        </r>
      </text>
    </comment>
    <comment ref="T7" authorId="0" shapeId="0" xr:uid="{1B8BEE1B-725C-4F85-A6D0-809BE99A62E7}">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 ref="F175" authorId="0" shapeId="0" xr:uid="{A4F19032-B985-4722-B131-6F4A96C9CD62}">
      <text>
        <r>
          <rPr>
            <sz val="9"/>
            <color indexed="81"/>
            <rFont val="Tahoma"/>
            <family val="2"/>
          </rPr>
          <t xml:space="preserve">Las operaciones corresponden a Operaciones Relacionadas a Cuentas Recaudadoras (TCR) de la misma entidad.
</t>
        </r>
      </text>
    </comment>
    <comment ref="F176" authorId="0" shapeId="0" xr:uid="{4BC36E1B-A61B-4F24-8376-81278AF3973E}">
      <text>
        <r>
          <rPr>
            <sz val="9"/>
            <color indexed="81"/>
            <rFont val="Tahoma"/>
            <family val="2"/>
          </rPr>
          <t xml:space="preserve">Las operaciones corresponden a Operaciones Relacionadas a Cuentas Recaudadoras (TCR) de la misma entidad.
</t>
        </r>
      </text>
    </comment>
    <comment ref="F177" authorId="0" shapeId="0" xr:uid="{F6D4A840-4387-4C73-AB15-D690E0D9F74D}">
      <text>
        <r>
          <rPr>
            <sz val="9"/>
            <color indexed="81"/>
            <rFont val="Tahoma"/>
            <family val="2"/>
          </rPr>
          <t xml:space="preserve">Las operaciones corresponden a Operaciones Relacionadas a Cuentas Recaudadoras (TCR) de la misma entidad.
</t>
        </r>
      </text>
    </comment>
    <comment ref="F178" authorId="0" shapeId="0" xr:uid="{3080B2BF-208B-4E69-9E1A-572D5C48371A}">
      <text>
        <r>
          <rPr>
            <sz val="9"/>
            <color indexed="81"/>
            <rFont val="Tahoma"/>
            <family val="2"/>
          </rPr>
          <t xml:space="preserve">Las operaciones corresponden a Operaciones Relacionadas a Cuentas Recaudadoras (TCR) de la misma entidad.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Rommel D. Cuba Calle</author>
  </authors>
  <commentList>
    <comment ref="A7" authorId="0" shapeId="0" xr:uid="{00000000-0006-0000-0500-00000100000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 ref="T7" authorId="1" shapeId="0" xr:uid="{FC156BC5-E68C-4570-8C21-FB3A9E252DE2}">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600-00000100000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7" authorId="0" shapeId="0" xr:uid="{00000000-0006-0000-0700-00000100000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Eusebio Wilson Callisaya Fernandez</author>
  </authors>
  <commentList>
    <comment ref="A7" authorId="0" shapeId="0" xr:uid="{00000000-0006-0000-0800-00000100000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Pablo Roberto Laura Soto</author>
  </authors>
  <commentList>
    <comment ref="A6" authorId="0" shapeId="0" xr:uid="{5A8F3143-1405-4F9A-853C-4951B0313484}">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sharedStrings.xml><?xml version="1.0" encoding="utf-8"?>
<sst xmlns="http://schemas.openxmlformats.org/spreadsheetml/2006/main" count="21058" uniqueCount="6717">
  <si>
    <t xml:space="preserve">AL </t>
  </si>
  <si>
    <t>A:</t>
  </si>
  <si>
    <t>DESCRIPCIÓN</t>
  </si>
  <si>
    <t>BOD</t>
  </si>
  <si>
    <t>Boletas de Depósito</t>
  </si>
  <si>
    <t>C-21 o C-32</t>
  </si>
  <si>
    <t>CRV</t>
  </si>
  <si>
    <t>Créditos Varios</t>
  </si>
  <si>
    <t>SWF</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</si>
  <si>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</si>
  <si>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</si>
  <si>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</si>
  <si>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</si>
  <si>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</si>
  <si>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</si>
  <si>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</si>
  <si>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</si>
  <si>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</si>
  <si>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</si>
  <si>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</si>
  <si>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</si>
  <si>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</si>
  <si>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</si>
  <si>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</si>
  <si>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</si>
  <si>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</si>
  <si>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</si>
  <si>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</si>
  <si>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</si>
  <si>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</si>
  <si>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FORMULARIO DE COMUNICACIÓN DE OPERACIONES PENDIENTES (SIN REGULARIZACIÓN)</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</si>
  <si>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</si>
  <si>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</si>
  <si>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</si>
  <si>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</si>
  <si>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</si>
  <si>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</si>
  <si>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</si>
  <si>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</si>
  <si>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</si>
  <si>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</si>
  <si>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</si>
  <si>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</si>
  <si>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</si>
  <si>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</si>
  <si>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</si>
  <si>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</si>
  <si>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</si>
  <si>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</si>
  <si>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</si>
  <si>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</si>
  <si>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</si>
  <si>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</si>
  <si>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</si>
  <si>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</si>
  <si>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</si>
  <si>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</si>
  <si>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</si>
  <si>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</si>
  <si>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</si>
  <si>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</si>
  <si>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</si>
  <si>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</si>
  <si>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</si>
  <si>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</si>
  <si>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</si>
  <si>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</si>
  <si>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</si>
  <si>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</si>
  <si>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</si>
  <si>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</si>
  <si>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</si>
  <si>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</si>
  <si>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</si>
  <si>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</si>
  <si>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</si>
  <si>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</si>
  <si>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</si>
  <si>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</si>
  <si>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</si>
  <si>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</si>
  <si>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</si>
  <si>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</si>
  <si>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</si>
  <si>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</si>
  <si>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</si>
  <si>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</si>
  <si>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</si>
  <si>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</si>
  <si>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</si>
  <si>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</si>
  <si>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</si>
  <si>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</si>
  <si>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</si>
  <si>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</si>
  <si>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</si>
  <si>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</si>
  <si>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</si>
  <si>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</si>
  <si>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</si>
  <si>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</si>
  <si>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</si>
  <si>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</si>
  <si>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</si>
  <si>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</si>
  <si>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</si>
  <si>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</si>
  <si>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</si>
  <si>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</si>
  <si>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</si>
  <si>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</si>
  <si>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</si>
  <si>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</si>
  <si>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</si>
  <si>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</si>
  <si>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</si>
  <si>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</si>
  <si>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</si>
  <si>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</si>
  <si>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</si>
  <si>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</si>
  <si>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</si>
  <si>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</si>
  <si>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</si>
  <si>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</si>
  <si>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</si>
  <si>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</si>
  <si>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</si>
  <si>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</si>
  <si>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</si>
  <si>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</si>
  <si>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</si>
  <si>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</si>
  <si>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</si>
  <si>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</si>
  <si>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</si>
  <si>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</si>
  <si>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</si>
  <si>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</si>
  <si>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</si>
  <si>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</si>
  <si>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</si>
  <si>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</si>
  <si>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</si>
  <si>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</si>
  <si>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</si>
  <si>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</si>
  <si>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</si>
  <si>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</si>
  <si>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</si>
  <si>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</si>
  <si>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</si>
  <si>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</si>
  <si>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</si>
  <si>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</si>
  <si>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</si>
  <si>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</si>
  <si>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</si>
  <si>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</si>
  <si>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</si>
  <si>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</si>
  <si>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</si>
  <si>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</si>
  <si>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</si>
  <si>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</si>
  <si>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</si>
  <si>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</si>
  <si>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</si>
  <si>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</si>
  <si>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</si>
  <si>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</si>
  <si>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</si>
  <si>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</si>
  <si>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</si>
  <si>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</si>
  <si>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</si>
  <si>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</si>
  <si>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</si>
  <si>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</si>
  <si>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</si>
  <si>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</si>
  <si>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</si>
  <si>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</si>
  <si>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</si>
  <si>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</si>
  <si>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</si>
  <si>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</si>
  <si>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</si>
  <si>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</si>
  <si>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</si>
  <si>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</si>
  <si>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</si>
  <si>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</si>
  <si>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</si>
  <si>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</si>
  <si>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</si>
  <si>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</si>
  <si>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</si>
  <si>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</si>
  <si>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</si>
  <si>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</si>
  <si>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</si>
  <si>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</si>
  <si>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</si>
  <si>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</si>
  <si>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</si>
  <si>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</si>
  <si>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</si>
  <si>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</si>
  <si>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</si>
  <si>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</si>
  <si>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</si>
  <si>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</si>
  <si>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</si>
  <si>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</si>
  <si>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</si>
  <si>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</si>
  <si>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</si>
  <si>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</si>
  <si>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</si>
  <si>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</si>
  <si>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</si>
  <si>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</si>
  <si>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</si>
  <si>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</si>
  <si>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</si>
  <si>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</si>
  <si>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</si>
  <si>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</si>
  <si>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</si>
  <si>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</si>
  <si>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</si>
  <si>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</si>
  <si>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</si>
  <si>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</si>
  <si>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</si>
  <si>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</si>
  <si>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</si>
  <si>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</si>
  <si>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</si>
  <si>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</si>
  <si>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</si>
  <si>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</si>
  <si>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</si>
  <si>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</si>
  <si>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</si>
  <si>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</si>
  <si>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</si>
  <si>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</si>
  <si>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</si>
  <si>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</si>
  <si>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</si>
  <si>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</si>
  <si>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</si>
  <si>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</si>
  <si>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</si>
  <si>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</si>
  <si>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</si>
  <si>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</si>
  <si>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</si>
  <si>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</si>
  <si>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</si>
  <si>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</si>
  <si>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</si>
  <si>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</si>
  <si>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</si>
  <si>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</si>
  <si>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</si>
  <si>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</si>
  <si>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</si>
  <si>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</si>
  <si>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</si>
  <si>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</si>
  <si>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</si>
  <si>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</si>
  <si>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</si>
  <si>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</si>
  <si>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</si>
  <si>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</si>
  <si>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</si>
  <si>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</si>
  <si>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</si>
  <si>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</si>
  <si>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</si>
  <si>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</si>
  <si>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</si>
  <si>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</si>
  <si>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</si>
  <si>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</si>
  <si>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</si>
  <si>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</si>
  <si>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</si>
  <si>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</si>
  <si>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</si>
  <si>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</si>
  <si>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</si>
  <si>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</si>
  <si>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</si>
  <si>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</si>
  <si>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</si>
  <si>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</si>
  <si>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</si>
  <si>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</si>
  <si>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</si>
  <si>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</si>
  <si>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</si>
  <si>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</si>
  <si>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</si>
  <si>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</si>
  <si>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</si>
  <si>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</si>
  <si>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</si>
  <si>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</si>
  <si>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</si>
  <si>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</si>
  <si>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</si>
  <si>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</si>
  <si>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</si>
  <si>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</si>
  <si>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</si>
  <si>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</si>
  <si>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</si>
  <si>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</si>
  <si>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</si>
  <si>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</si>
  <si>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</si>
  <si>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</si>
  <si>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</si>
  <si>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</si>
  <si>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</si>
  <si>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</si>
  <si>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</si>
  <si>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</si>
  <si>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</si>
  <si>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</si>
  <si>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</si>
  <si>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</si>
  <si>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</si>
  <si>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</si>
  <si>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</si>
  <si>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</si>
  <si>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</si>
  <si>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</si>
  <si>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</si>
  <si>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</si>
  <si>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</si>
  <si>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</si>
  <si>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</si>
  <si>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</si>
  <si>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</si>
  <si>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</si>
  <si>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</si>
  <si>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</si>
  <si>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</si>
  <si>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</si>
  <si>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</si>
  <si>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</si>
  <si>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</si>
  <si>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</si>
  <si>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</si>
  <si>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</si>
  <si>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</si>
  <si>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</si>
  <si>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</si>
  <si>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</si>
  <si>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</si>
  <si>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</si>
  <si>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</si>
  <si>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</si>
  <si>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</si>
  <si>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</si>
  <si>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</si>
  <si>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</si>
  <si>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</si>
  <si>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</si>
  <si>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</si>
  <si>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</si>
  <si>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</si>
  <si>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</si>
  <si>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</si>
  <si>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</si>
  <si>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</si>
  <si>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</si>
  <si>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</si>
  <si>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</si>
  <si>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</si>
  <si>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</si>
  <si>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</si>
  <si>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</si>
  <si>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</si>
  <si>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</si>
  <si>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</si>
  <si>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</si>
  <si>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</si>
  <si>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</si>
  <si>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</si>
  <si>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</si>
  <si>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</si>
  <si>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</si>
  <si>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</si>
  <si>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</si>
  <si>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</si>
  <si>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</si>
  <si>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</si>
  <si>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</si>
  <si>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</si>
  <si>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</si>
  <si>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</si>
  <si>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</si>
  <si>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</si>
  <si>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</si>
  <si>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</si>
  <si>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</si>
  <si>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</si>
  <si>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</si>
  <si>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</si>
  <si>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</si>
  <si>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</si>
  <si>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</si>
  <si>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</si>
  <si>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</si>
  <si>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</si>
  <si>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</si>
  <si>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</si>
  <si>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</si>
  <si>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</si>
  <si>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</si>
  <si>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</si>
  <si>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</si>
  <si>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</si>
  <si>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</si>
  <si>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</si>
  <si>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</si>
  <si>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</si>
  <si>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</si>
  <si>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</si>
  <si>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</si>
  <si>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</si>
  <si>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</si>
  <si>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</si>
  <si>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</si>
  <si>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</si>
  <si>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</si>
  <si>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</si>
  <si>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</si>
  <si>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</si>
  <si>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</si>
  <si>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</si>
  <si>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</si>
  <si>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</si>
  <si>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</si>
  <si>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</si>
  <si>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</si>
  <si>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</si>
  <si>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</si>
  <si>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</si>
  <si>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</si>
  <si>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</si>
  <si>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</si>
  <si>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</si>
  <si>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</si>
  <si>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</si>
  <si>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</si>
  <si>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</si>
  <si>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</si>
  <si>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</si>
  <si>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</si>
  <si>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</si>
  <si>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</si>
  <si>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</si>
  <si>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</si>
  <si>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</si>
  <si>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</si>
  <si>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</si>
  <si>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</si>
  <si>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</si>
  <si>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</si>
  <si>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</si>
  <si>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</si>
  <si>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</si>
  <si>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</si>
  <si>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</si>
  <si>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</si>
  <si>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</si>
  <si>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</si>
  <si>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</si>
  <si>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</si>
  <si>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</si>
  <si>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</si>
  <si>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</si>
  <si>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</si>
  <si>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</si>
  <si>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</si>
  <si>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</si>
  <si>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</si>
  <si>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</si>
  <si>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</si>
  <si>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</si>
  <si>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</si>
  <si>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</si>
  <si>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</si>
  <si>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</si>
  <si>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</si>
  <si>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</si>
  <si>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</si>
  <si>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</si>
  <si>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</si>
  <si>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</si>
  <si>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</si>
  <si>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</si>
  <si>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</si>
  <si>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</si>
  <si>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</si>
  <si>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</si>
  <si>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</si>
  <si>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</si>
  <si>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</si>
  <si>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</si>
  <si>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</si>
  <si>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</si>
  <si>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</si>
  <si>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</si>
  <si>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</si>
  <si>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</si>
  <si>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</si>
  <si>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</si>
  <si>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</si>
  <si>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</si>
  <si>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</si>
  <si>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</si>
  <si>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</si>
  <si>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</si>
  <si>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</si>
  <si>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</si>
  <si>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</si>
  <si>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</si>
  <si>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</si>
  <si>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</si>
  <si>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</si>
  <si>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</si>
  <si>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</si>
  <si>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</si>
  <si>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</si>
  <si>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</si>
  <si>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</si>
  <si>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</si>
  <si>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</si>
  <si>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</si>
  <si>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</si>
  <si>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</si>
  <si>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</si>
  <si>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</si>
  <si>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</si>
  <si>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</si>
  <si>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</si>
  <si>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</si>
  <si>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</si>
  <si>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</si>
  <si>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</si>
  <si>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</si>
  <si>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</si>
  <si>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</si>
  <si>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</si>
  <si>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</si>
  <si>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</si>
  <si>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</si>
  <si>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</si>
  <si>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</si>
  <si>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</si>
  <si>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</si>
  <si>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</si>
  <si>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</si>
  <si>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</si>
  <si>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</si>
  <si>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</si>
  <si>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</si>
  <si>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</si>
  <si>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</si>
  <si>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</si>
  <si>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</si>
  <si>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</si>
  <si>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</si>
  <si>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</si>
  <si>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</si>
  <si>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</si>
  <si>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</si>
  <si>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</si>
  <si>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</si>
  <si>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</si>
  <si>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</si>
  <si>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</si>
  <si>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</si>
  <si>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</si>
  <si>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</si>
  <si>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TFD</t>
  </si>
  <si>
    <t>TRL USD
Débito</t>
  </si>
  <si>
    <t>TRL USD
Crédito</t>
  </si>
  <si>
    <t>CDC</t>
  </si>
  <si>
    <t>DAU</t>
  </si>
  <si>
    <t>DVD</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</si>
  <si>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</si>
  <si>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</si>
  <si>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</si>
  <si>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</si>
  <si>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</si>
  <si>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</si>
  <si>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</si>
  <si>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</si>
  <si>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</si>
  <si>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</si>
  <si>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</si>
  <si>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</si>
  <si>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</si>
  <si>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</si>
  <si>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</si>
  <si>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</si>
  <si>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</si>
  <si>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</si>
  <si>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</si>
  <si>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PTV  Pago de Títulos - Valores </t>
  </si>
  <si>
    <t>• Débitos o créditos que aplica el BCB por la revalorización de la moneda nacional por efectos de la variación del valor en moneda origen (moneda extranjera).</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</si>
  <si>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</si>
  <si>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</si>
  <si>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</si>
  <si>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</si>
  <si>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</si>
  <si>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</si>
  <si>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</si>
  <si>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</si>
  <si>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</si>
  <si>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</si>
  <si>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</si>
  <si>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</si>
  <si>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</si>
  <si>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</si>
  <si>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NTE</t>
  </si>
  <si>
    <t>CTV</t>
  </si>
  <si>
    <t>Nota de Transferencia Electrónica</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</si>
  <si>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</si>
  <si>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</si>
  <si>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</si>
  <si>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</si>
  <si>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</si>
  <si>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</si>
  <si>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</si>
  <si>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</si>
  <si>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</si>
  <si>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</si>
  <si>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</si>
  <si>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</si>
  <si>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</si>
  <si>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</si>
  <si>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</si>
  <si>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Entidad</t>
  </si>
  <si>
    <t>D.A.</t>
  </si>
  <si>
    <t>C-21 CIP</t>
  </si>
  <si>
    <t>C-31 CIP</t>
  </si>
  <si>
    <t>C-31 SIP</t>
  </si>
  <si>
    <t>C-21 SIP</t>
  </si>
  <si>
    <t>Importe</t>
  </si>
  <si>
    <t>Descripción</t>
  </si>
  <si>
    <t>Total</t>
  </si>
  <si>
    <t>Estado Actual</t>
  </si>
  <si>
    <t>IDH</t>
  </si>
  <si>
    <t>QUE AFECTAN A LA CUENTA ÚNICA DEL TESORO EN DÓLARES (CUT) No. 5970034001</t>
  </si>
  <si>
    <t>DETALLE DE OPERACIONES SIN REGULARIZACIÓN POR TRANSFERENCIAS ENTRE LIBRETAS (TRL)</t>
  </si>
  <si>
    <t>RCC</t>
  </si>
  <si>
    <t>MZC</t>
  </si>
  <si>
    <t>Empresa Pública "Editorial del Estado Plurinacional de Bolivia"</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</si>
  <si>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</si>
  <si>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</si>
  <si>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</si>
  <si>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</si>
  <si>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</si>
  <si>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</si>
  <si>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</si>
  <si>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</si>
  <si>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</si>
  <si>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</si>
  <si>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Dirección General de Administración y Finanzas Territoriales</t>
  </si>
  <si>
    <t>DETALLE DE OPERACIONES TCR SIN REGULARIZACIÓN</t>
  </si>
  <si>
    <t>CUENTA BANCARIA</t>
  </si>
  <si>
    <t>DENOMINACIÓN</t>
  </si>
  <si>
    <t>CÓD. ENT.</t>
  </si>
  <si>
    <t>DA</t>
  </si>
  <si>
    <t>IMPORTE (Bs)</t>
  </si>
  <si>
    <t>Coordinar Automatización C-21's</t>
  </si>
  <si>
    <t>Dirección General de Crédito Público</t>
  </si>
  <si>
    <t>Autoridad de Supervisión de la Seguridad Social de Corto Plazo</t>
  </si>
  <si>
    <t>Adm.de Aeropuertos y Servicios Auxiliares a la Naveg. Aérea</t>
  </si>
  <si>
    <t>VICEPRESIDENCIA DEL ESTADO PLURINACIONAL</t>
  </si>
  <si>
    <t>MINISTERIO DE RELACIONES EXTERIORES</t>
  </si>
  <si>
    <t>MINISTERIO DE GOBIERNO</t>
  </si>
  <si>
    <t>MINISTERIO DE DEFENSA</t>
  </si>
  <si>
    <t>MINISTERIO DE LA PRESIDENCIA</t>
  </si>
  <si>
    <t>MINISTERIO DE JUSTICIA Y TRANSPARENCIA INSTITUCIONAL</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</si>
  <si>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</si>
  <si>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</si>
  <si>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</si>
  <si>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</si>
  <si>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</si>
  <si>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</si>
  <si>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</si>
  <si>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</si>
  <si>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</si>
  <si>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</si>
  <si>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</si>
  <si>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</si>
  <si>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</si>
  <si>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</si>
  <si>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</si>
  <si>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</si>
  <si>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</si>
  <si>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</si>
  <si>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</si>
  <si>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</si>
  <si>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</si>
  <si>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</si>
  <si>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</si>
  <si>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</si>
  <si>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</si>
  <si>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</si>
  <si>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</si>
  <si>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</si>
  <si>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</si>
  <si>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</si>
  <si>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</si>
  <si>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</si>
  <si>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</si>
  <si>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</si>
  <si>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</si>
  <si>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</si>
  <si>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</si>
  <si>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</si>
  <si>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</si>
  <si>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</si>
  <si>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</si>
  <si>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</si>
  <si>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</si>
  <si>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</si>
  <si>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</si>
  <si>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</si>
  <si>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</si>
  <si>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</si>
  <si>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</si>
  <si>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</si>
  <si>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</si>
  <si>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</si>
  <si>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</si>
  <si>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</si>
  <si>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</si>
  <si>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</si>
  <si>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</si>
  <si>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</si>
  <si>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</si>
  <si>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</si>
  <si>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</si>
  <si>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</si>
  <si>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</si>
  <si>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</si>
  <si>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</si>
  <si>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</si>
  <si>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</si>
  <si>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</si>
  <si>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</si>
  <si>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</si>
  <si>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</si>
  <si>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</si>
  <si>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</si>
  <si>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</si>
  <si>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</si>
  <si>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</si>
  <si>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</si>
  <si>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</si>
  <si>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</si>
  <si>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</si>
  <si>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</si>
  <si>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</si>
  <si>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</si>
  <si>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</si>
  <si>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</si>
  <si>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</si>
  <si>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</si>
  <si>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</si>
  <si>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</si>
  <si>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</si>
  <si>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</si>
  <si>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</si>
  <si>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</si>
  <si>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</si>
  <si>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</si>
  <si>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</si>
  <si>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</si>
  <si>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</si>
  <si>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</si>
  <si>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</si>
  <si>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</si>
  <si>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</si>
  <si>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</si>
  <si>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</si>
  <si>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</si>
  <si>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</si>
  <si>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</si>
  <si>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</si>
  <si>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</si>
  <si>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</si>
  <si>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</si>
  <si>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</si>
  <si>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</si>
  <si>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</si>
  <si>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AGENCIA BOLIVIANA DE ENERGÍA NUCLEAR</t>
  </si>
  <si>
    <t>SERVICIO NACIONAL TEXTIL</t>
  </si>
  <si>
    <t xml:space="preserve">ESCUELA BOLIVIANA INTERCULTURAL DE DANZA </t>
  </si>
  <si>
    <t>AGENCIA DE INFRAESTRUCTURA EN SALUD Y EQUIPAMIENTO MÉDICO</t>
  </si>
  <si>
    <t>AGENCIA BOLIVIANA DE CORREOS "CORREOS DE BOLIVIA"</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</si>
  <si>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</si>
  <si>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</si>
  <si>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</si>
  <si>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</si>
  <si>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</si>
  <si>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</si>
  <si>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</si>
  <si>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</si>
  <si>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</si>
  <si>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</si>
  <si>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</si>
  <si>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</si>
  <si>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</si>
  <si>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</si>
  <si>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</si>
  <si>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</si>
  <si>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</si>
  <si>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</si>
  <si>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</si>
  <si>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</si>
  <si>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</si>
  <si>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</si>
  <si>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</si>
  <si>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</si>
  <si>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</si>
  <si>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</si>
  <si>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</si>
  <si>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</si>
  <si>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CARTONES DE BOLIVIA</t>
  </si>
  <si>
    <t>BOLIVIANA DE AVIACIÓN</t>
  </si>
  <si>
    <t>DEPÓSITOS ADUANEROS BOLIVIANOS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</si>
  <si>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</si>
  <si>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</si>
  <si>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</si>
  <si>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</si>
  <si>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</si>
  <si>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</si>
  <si>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</si>
  <si>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</si>
  <si>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</si>
  <si>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</si>
  <si>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</si>
  <si>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</si>
  <si>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</si>
  <si>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</si>
  <si>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</si>
  <si>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</si>
  <si>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</si>
  <si>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</si>
  <si>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</si>
  <si>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</si>
  <si>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</si>
  <si>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</si>
  <si>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</si>
  <si>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</si>
  <si>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</si>
  <si>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</si>
  <si>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</si>
  <si>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</si>
  <si>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</si>
  <si>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</si>
  <si>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</si>
  <si>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</si>
  <si>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</si>
  <si>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</si>
  <si>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</si>
  <si>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</si>
  <si>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</si>
  <si>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</si>
  <si>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</si>
  <si>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</si>
  <si>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</si>
  <si>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</si>
  <si>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</si>
  <si>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</si>
  <si>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</si>
  <si>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</si>
  <si>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</si>
  <si>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</si>
  <si>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</si>
  <si>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</si>
  <si>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</si>
  <si>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</si>
  <si>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</si>
  <si>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</si>
  <si>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</si>
  <si>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</si>
  <si>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</si>
  <si>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</si>
  <si>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</si>
  <si>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</si>
  <si>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</si>
  <si>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</si>
  <si>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</si>
  <si>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</si>
  <si>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</si>
  <si>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</si>
  <si>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</si>
  <si>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</si>
  <si>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</si>
  <si>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</si>
  <si>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</si>
  <si>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</si>
  <si>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</si>
  <si>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</si>
  <si>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</si>
  <si>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</si>
  <si>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</si>
  <si>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</si>
  <si>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</si>
  <si>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</si>
  <si>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</si>
  <si>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</si>
  <si>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</si>
  <si>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</si>
  <si>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</si>
  <si>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</si>
  <si>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</si>
  <si>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</si>
  <si>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</si>
  <si>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</si>
  <si>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</si>
  <si>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</si>
  <si>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</si>
  <si>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</si>
  <si>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</si>
  <si>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</si>
  <si>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</si>
  <si>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</si>
  <si>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</si>
  <si>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</si>
  <si>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</si>
  <si>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</si>
  <si>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</si>
  <si>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</si>
  <si>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</si>
  <si>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</si>
  <si>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</si>
  <si>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</si>
  <si>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</si>
  <si>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</si>
  <si>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</si>
  <si>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</si>
  <si>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</si>
  <si>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</si>
  <si>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</si>
  <si>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</si>
  <si>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</si>
  <si>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</si>
  <si>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</si>
  <si>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</si>
  <si>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</si>
  <si>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</si>
  <si>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</si>
  <si>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</si>
  <si>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</si>
  <si>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</si>
  <si>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</si>
  <si>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</si>
  <si>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</si>
  <si>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</si>
  <si>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</si>
  <si>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</si>
  <si>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</si>
  <si>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</si>
  <si>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</si>
  <si>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</si>
  <si>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</si>
  <si>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</si>
  <si>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</si>
  <si>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</si>
  <si>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</si>
  <si>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</si>
  <si>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</si>
  <si>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</si>
  <si>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</si>
  <si>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</si>
  <si>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</si>
  <si>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</si>
  <si>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</si>
  <si>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</si>
  <si>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</si>
  <si>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</si>
  <si>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</si>
  <si>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</si>
  <si>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</si>
  <si>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</si>
  <si>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</si>
  <si>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</si>
  <si>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</si>
  <si>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</si>
  <si>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</si>
  <si>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</si>
  <si>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</si>
  <si>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</si>
  <si>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</si>
  <si>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</si>
  <si>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</si>
  <si>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</si>
  <si>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</si>
  <si>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</si>
  <si>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</si>
  <si>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</si>
  <si>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</si>
  <si>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</si>
  <si>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</si>
  <si>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</si>
  <si>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</si>
  <si>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</si>
  <si>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</si>
  <si>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</si>
  <si>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</si>
  <si>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</si>
  <si>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</si>
  <si>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</si>
  <si>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</si>
  <si>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</si>
  <si>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</si>
  <si>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</si>
  <si>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</si>
  <si>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</si>
  <si>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</si>
  <si>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</si>
  <si>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</si>
  <si>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</si>
  <si>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</si>
  <si>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</si>
  <si>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</si>
  <si>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</si>
  <si>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</si>
  <si>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</si>
  <si>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</si>
  <si>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</si>
  <si>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</si>
  <si>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</si>
  <si>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</si>
  <si>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</si>
  <si>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</si>
  <si>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</si>
  <si>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</si>
  <si>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</si>
  <si>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</si>
  <si>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</si>
  <si>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</si>
  <si>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</si>
  <si>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</si>
  <si>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</si>
  <si>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</si>
  <si>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</si>
  <si>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</si>
  <si>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</si>
  <si>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</si>
  <si>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</si>
  <si>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</si>
  <si>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</si>
  <si>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</si>
  <si>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</si>
  <si>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</si>
  <si>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</si>
  <si>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</si>
  <si>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</si>
  <si>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</si>
  <si>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</si>
  <si>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</si>
  <si>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</si>
  <si>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</si>
  <si>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</si>
  <si>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</si>
  <si>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</si>
  <si>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</si>
  <si>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</si>
  <si>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</si>
  <si>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</si>
  <si>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</si>
  <si>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</si>
  <si>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</si>
  <si>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</si>
  <si>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</si>
  <si>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</si>
  <si>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</si>
  <si>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</si>
  <si>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</si>
  <si>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</si>
  <si>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</si>
  <si>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</si>
  <si>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</si>
  <si>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</si>
  <si>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</si>
  <si>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</si>
  <si>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</si>
  <si>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</si>
  <si>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</si>
  <si>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</si>
  <si>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</si>
  <si>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</si>
  <si>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</si>
  <si>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</si>
  <si>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</si>
  <si>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</si>
  <si>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</si>
  <si>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</si>
  <si>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</si>
  <si>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</si>
  <si>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</si>
  <si>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</si>
  <si>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</si>
  <si>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</si>
  <si>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</si>
  <si>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</si>
  <si>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</si>
  <si>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</si>
  <si>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</si>
  <si>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</si>
  <si>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</si>
  <si>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</si>
  <si>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</si>
  <si>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</si>
  <si>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</si>
  <si>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</si>
  <si>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</si>
  <si>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</si>
  <si>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</si>
  <si>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</si>
  <si>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</si>
  <si>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</si>
  <si>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</si>
  <si>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</si>
  <si>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</si>
  <si>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</si>
  <si>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</si>
  <si>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</si>
  <si>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</si>
  <si>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</si>
  <si>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</si>
  <si>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</si>
  <si>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</si>
  <si>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</si>
  <si>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</si>
  <si>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</si>
  <si>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</si>
  <si>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</si>
  <si>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</si>
  <si>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</si>
  <si>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</si>
  <si>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</si>
  <si>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</si>
  <si>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</si>
  <si>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</si>
  <si>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</si>
  <si>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</si>
  <si>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</si>
  <si>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</si>
  <si>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</si>
  <si>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</si>
  <si>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</si>
  <si>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</si>
  <si>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</si>
  <si>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</si>
  <si>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</si>
  <si>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</si>
  <si>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</si>
  <si>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</si>
  <si>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</si>
  <si>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</si>
  <si>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</si>
  <si>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</si>
  <si>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</si>
  <si>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</si>
  <si>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</si>
  <si>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</si>
  <si>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</si>
  <si>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</si>
  <si>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</si>
  <si>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</si>
  <si>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</si>
  <si>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</si>
  <si>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</si>
  <si>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</si>
  <si>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</si>
  <si>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</si>
  <si>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</si>
  <si>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</si>
  <si>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</si>
  <si>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</si>
  <si>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</si>
  <si>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</si>
  <si>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</si>
  <si>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</si>
  <si>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</si>
  <si>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</si>
  <si>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</si>
  <si>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</si>
  <si>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</si>
  <si>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</si>
  <si>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</si>
  <si>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</si>
  <si>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</si>
  <si>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</si>
  <si>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</si>
  <si>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</si>
  <si>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</si>
  <si>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</si>
  <si>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</si>
  <si>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</si>
  <si>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</si>
  <si>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</si>
  <si>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</si>
  <si>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</si>
  <si>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</si>
  <si>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</si>
  <si>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</si>
  <si>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</si>
  <si>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</si>
  <si>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</si>
  <si>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</si>
  <si>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</si>
  <si>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</si>
  <si>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</si>
  <si>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</si>
  <si>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</si>
  <si>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GOBIERNO AUTÓNOMO REGIONAL DEL GRAN CHACO</t>
  </si>
  <si>
    <t>Dirección General de Pensiones y Jubilaciones</t>
  </si>
  <si>
    <t>Universidad Autónoma del Beni José Ballivián</t>
  </si>
  <si>
    <t>Autoridad de Fiscalización del Juego</t>
  </si>
  <si>
    <t>Autoridad de Fiscalización de Empresas</t>
  </si>
  <si>
    <t xml:space="preserve">Escuela Boliviana Intercultural de Danza </t>
  </si>
  <si>
    <t>Agencia de Infraestructura en Salud y Equipamiento Médico</t>
  </si>
  <si>
    <t>Agencia Boliviana de Correos "Correos de Bolivia"</t>
  </si>
  <si>
    <t>Empresa Pública Nacional Estratégica Cartones de Bolivia</t>
  </si>
  <si>
    <t xml:space="preserve">Empresa Pública Transporte Aéreo Militar </t>
  </si>
  <si>
    <t>Empresa Boliviana de Alimentos y Derivados</t>
  </si>
  <si>
    <t>Defensoria del Pueblo</t>
  </si>
  <si>
    <t>Procuraduria General del Estado</t>
  </si>
  <si>
    <t>Gobierno Autónomo Municipal de Chuquihuta Ayllu Jucumani</t>
  </si>
  <si>
    <t>Gobierno Autónomo Indígena Originario Campesino del Territorio de Raqaypampa</t>
  </si>
  <si>
    <t>Gobierno Autónomo Regional del Gran Chaco</t>
  </si>
  <si>
    <t>Área de Contabilidad</t>
  </si>
  <si>
    <t>Impuesto Directo A Los Hidrocarburos</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</si>
  <si>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</si>
  <si>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</si>
  <si>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</si>
  <si>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TOTAL TCR ME</t>
  </si>
  <si>
    <t>TOTAL TCR MN</t>
  </si>
  <si>
    <t>Elaboración:</t>
  </si>
  <si>
    <t>DIRECCIÓN GENERAL DE CONTABILIDAD FISCAL</t>
  </si>
  <si>
    <t>Área de Conciliación y Recolección de Datos</t>
  </si>
  <si>
    <t>La siguiente informacion se encuentra desagregada por códigos de operación que afectan a las Cuentas Únicas del Tesoro (CUT) sin regularización por parte de la entidad durante el período evaluado.</t>
  </si>
  <si>
    <t>Bolivia TV</t>
  </si>
  <si>
    <t>Agencia del Desarrollo del Cine y Audiovisual Bolivianos</t>
  </si>
  <si>
    <t>Direc. Dptal. de Educación La Paz</t>
  </si>
  <si>
    <t>Validaciones</t>
  </si>
  <si>
    <t>CUT M/N</t>
  </si>
  <si>
    <t>Resumen</t>
  </si>
  <si>
    <t>Detalle</t>
  </si>
  <si>
    <t>Diferencias</t>
  </si>
  <si>
    <t>CUT M/E</t>
  </si>
  <si>
    <t>TRL M/N</t>
  </si>
  <si>
    <t>TRL M/E</t>
  </si>
  <si>
    <t>Universidad Pública de El Alto</t>
  </si>
  <si>
    <t>Universidad Nacional Siglo XX</t>
  </si>
  <si>
    <t>OficinaTécnica para el Fortalecimiento de la Empresa Pública</t>
  </si>
  <si>
    <t>Servicio Plurinacional de la Mujer y de la Despatriarcalización Ana María Romero</t>
  </si>
  <si>
    <t>Caja de Salud CORDES</t>
  </si>
  <si>
    <t>Empresa Metalúrgica VINTO - Nacionalizada</t>
  </si>
  <si>
    <t>Corporación de las Fuerzas Armadas p/ el Des. Nacional</t>
  </si>
  <si>
    <t>Empresa Pública "QUIPUS"</t>
  </si>
  <si>
    <t>Empresa Pública YACANA</t>
  </si>
  <si>
    <t>Empresa Servicios Aéreos Bolivianos</t>
  </si>
  <si>
    <t>CET</t>
  </si>
  <si>
    <t>Cobro por Emisiones de Títulos</t>
  </si>
  <si>
    <t>ene</t>
  </si>
  <si>
    <t>Valores</t>
  </si>
  <si>
    <t>Débitos
(Bs)</t>
  </si>
  <si>
    <t>Créditos
(Bs)</t>
  </si>
  <si>
    <t>Enero</t>
  </si>
  <si>
    <t>Febrero</t>
  </si>
  <si>
    <t>Marzo</t>
  </si>
  <si>
    <t>Abril</t>
  </si>
  <si>
    <t>Mayo</t>
  </si>
  <si>
    <t>Junio</t>
  </si>
  <si>
    <t>Julio</t>
  </si>
  <si>
    <t>Agosto</t>
  </si>
  <si>
    <t>Septiembre</t>
  </si>
  <si>
    <t>Octubre</t>
  </si>
  <si>
    <t>Suma de Débitos</t>
  </si>
  <si>
    <t>Suma de Créditos</t>
  </si>
  <si>
    <t>Débitos
(USD)</t>
  </si>
  <si>
    <t>Créditos
(USD)</t>
  </si>
  <si>
    <t>Suma de Total</t>
  </si>
  <si>
    <t>Débitos</t>
  </si>
  <si>
    <t>Créditos</t>
  </si>
  <si>
    <t>RESUMEN OPERACIONES PENDIENTES DE REGULARIZACIÓN EN LAS CUT'S POR ENTIDAD</t>
  </si>
  <si>
    <t>Mov.</t>
  </si>
  <si>
    <t>Total Mov.</t>
  </si>
  <si>
    <t>Total Pendientes</t>
  </si>
  <si>
    <t>Sec.</t>
  </si>
  <si>
    <t>Nivel Institucional</t>
  </si>
  <si>
    <t>Noviembre</t>
  </si>
  <si>
    <t>Diciembre</t>
  </si>
  <si>
    <t>Suma de Débitos
(Bs)</t>
  </si>
  <si>
    <t>Suma de Créditos
(Bs)</t>
  </si>
  <si>
    <t>Responsable</t>
  </si>
  <si>
    <t>SERVICIO PLURINACIONAL DE LA MUJER Y DE LA DESPATRIARCALIZACIÓN ANA MARÍA ROMERO</t>
  </si>
  <si>
    <t>AGENCIA DEL DESARROLLO DEL CINE Y AUDIOVISUAL BOLIVIANOS</t>
  </si>
  <si>
    <t>EMPRESA SERVICIOS AÉREOS BOLIVIANOS</t>
  </si>
  <si>
    <t>IMPUESTO DIRECTO A LOS HIDROCARBUROS</t>
  </si>
  <si>
    <t>Sin Nivel</t>
  </si>
  <si>
    <t>Instituciones Descentralizadas</t>
  </si>
  <si>
    <t>Instituciones Financieras no Bancarias</t>
  </si>
  <si>
    <t>Universidades Públicas</t>
  </si>
  <si>
    <t>Instituciones Descentralizadas Departamentales</t>
  </si>
  <si>
    <t>Instituciones de Seguridad Social</t>
  </si>
  <si>
    <t>Empresas Nacionales</t>
  </si>
  <si>
    <t>Empresas Departamentales</t>
  </si>
  <si>
    <t>Empresas Municipales</t>
  </si>
  <si>
    <t>Instituciones Financieras no Bancarias Regionales</t>
  </si>
  <si>
    <t>Gobiernos Autónomos Departamentales</t>
  </si>
  <si>
    <t>INSTITUCIONES FINANCIERAS BANCARIAS</t>
  </si>
  <si>
    <t>Gobiernos Autonomos Municipales</t>
  </si>
  <si>
    <t>Instituciones Descentralizadas Municipales</t>
  </si>
  <si>
    <t>Gobiernos Autónomos Indígenas Originarias Campesinas</t>
  </si>
  <si>
    <t>Gobiernos Autónomos Regionales</t>
  </si>
  <si>
    <t>Nivel Institucional2</t>
  </si>
  <si>
    <t>Total Pendientes2</t>
  </si>
  <si>
    <t>Entidad2</t>
  </si>
  <si>
    <t>Órgano Ejecutivo</t>
  </si>
  <si>
    <t>CUT MN</t>
  </si>
  <si>
    <t>CUT ME</t>
  </si>
  <si>
    <t>TRLMN</t>
  </si>
  <si>
    <t>TRL ME</t>
  </si>
  <si>
    <t>IMPORTE ($us)</t>
  </si>
  <si>
    <t>CVD_AUTO</t>
  </si>
  <si>
    <t>Coordinar con la DGSGIF</t>
  </si>
  <si>
    <t>TRL  Traspaso o Transferencia entre Libretas</t>
  </si>
  <si>
    <r>
      <t xml:space="preserve">• </t>
    </r>
    <r>
      <rPr>
        <b/>
        <sz val="8"/>
        <color theme="1"/>
        <rFont val="Calibri"/>
        <family val="2"/>
      </rPr>
      <t xml:space="preserve">Traspaso. </t>
    </r>
    <r>
      <rPr>
        <sz val="8"/>
        <color theme="1"/>
        <rFont val="Calibri"/>
        <family val="2"/>
      </rPr>
      <t>Refiere al movimiento de recursos entre componentes del mismo Ente Contable pero con Código de Entidad distinto, su descargo debe realizarse previo análisis de los antecedentes que originan el traspaso este recurso y realización del registro C-21 o C-31 correspondiente o en su defecto se debe justificar que la operación no amerita algún registro.</t>
    </r>
  </si>
  <si>
    <r>
      <t xml:space="preserve">• </t>
    </r>
    <r>
      <rPr>
        <b/>
        <sz val="8"/>
        <color theme="1"/>
        <rFont val="Calibri"/>
        <family val="2"/>
      </rPr>
      <t xml:space="preserve">Transferencia. </t>
    </r>
    <r>
      <rPr>
        <sz val="8"/>
        <color theme="1"/>
        <rFont val="Calibri"/>
        <family val="2"/>
      </rPr>
      <t>Refiere al movimiento de recursos entre Entes Contables diferentes. Estas operaciones se descargan de dos formas:</t>
    </r>
  </si>
  <si>
    <r>
      <rPr>
        <b/>
        <sz val="8"/>
        <color theme="1"/>
        <rFont val="Calibri"/>
        <family val="2"/>
      </rPr>
      <t xml:space="preserve">Nota. </t>
    </r>
    <r>
      <rPr>
        <i/>
        <sz val="8"/>
        <color theme="1"/>
        <rFont val="Calibri"/>
        <family val="2"/>
      </rPr>
      <t>Las operaciones TRL se regularizan mediante su "Descargo", debido a que estos movimientos mantienen el estado "No Conciliado" en el reporte que muestra los movimientos de la Libreta.</t>
    </r>
  </si>
  <si>
    <t>CVD  Comisiones por Compra Venta de Divisas</t>
  </si>
  <si>
    <t>Observación/ Aclaración</t>
  </si>
  <si>
    <t>• Corresponde a débitos por comisiones que cobra el BCB a las operaciones que requieren compra - venta de divisas, cuyo proceso debe obedecer al comunicado: "MEFP/VPCF/DGSGIF N° 031/2019: CONCILIACIÓN AUTOMÁTICA DE COMISIONES POR TRANSFERENCIA DE DIVISAS AL EXTERIOR (CVD) PARA EL NIVEL CENTRAL SISTEMA DE GESTIÓN PÚBLICA (SIGEP) de fecha 01-07-2019", por lo que en caso de presentarse este tipo de operaciones debe coordinar con la Dirección General de Sistemas y Gestión de la Información Fiscal (DGSGIF).</t>
  </si>
  <si>
    <t>• Corresponde a ingresos generados (C-21 SIP – Aux. 59300) por pagos PEC de cualquier otra entidad del sector públicom con orgien en la CUT's.</t>
  </si>
  <si>
    <r>
      <t xml:space="preserve">Nota. </t>
    </r>
    <r>
      <rPr>
        <i/>
        <sz val="8"/>
        <color theme="1"/>
        <rFont val="Calibri"/>
        <family val="2"/>
      </rPr>
      <t>Debido a que estas operaciones contemplan la asignación a rubros en correspondencia a los ingresos percibidos, no amerita la remisión de información alguna unicamente la comunicación del proceso concluido, ya que este es evidenciado mediante los reportes de C-21 Sin Imputación Presupuestarios que afectan a cuentas contables con la denominación "Por clasificar".</t>
    </r>
  </si>
  <si>
    <r>
      <t xml:space="preserve">• Corresponde a créditos y/o débitos generados a requerimiento de la entidad, previa evaluación de la DGPOT, que por su naturaleza corresponderan conceptos de </t>
    </r>
    <r>
      <rPr>
        <b/>
        <sz val="8"/>
        <color theme="1"/>
        <rFont val="Calibri"/>
        <family val="2"/>
      </rPr>
      <t>Traspaso o Transferenci</t>
    </r>
    <r>
      <rPr>
        <sz val="8"/>
        <color theme="1"/>
        <rFont val="Calibri"/>
        <family val="2"/>
      </rPr>
      <t>a.</t>
    </r>
  </si>
  <si>
    <t>CUADRO DITRIBUCIÓN DE ENTIDADES - ACRD</t>
  </si>
  <si>
    <t>Correo</t>
  </si>
  <si>
    <t>Correo Institucional</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</si>
  <si>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por lo que debe considerar este documento con carácter de alerta y se deberá oficializar con nota de respuesta a la Dirección General de Contabilidad Fiscal, en oficinas del piso 8vo del Edificio del Ministerio de Economía y Finanzas Públicas ubicado en la Av. Mariscal Santa Cruz, Esq. Loayza.</t>
    </r>
  </si>
  <si>
    <t>ACRD</t>
  </si>
  <si>
    <t>Tuición</t>
  </si>
  <si>
    <t>Descripción Tuición</t>
  </si>
  <si>
    <t>Tuición1</t>
  </si>
  <si>
    <t>Descripción Tuición 1</t>
  </si>
  <si>
    <t>Ministerio de Salud y Deportes</t>
  </si>
  <si>
    <t>Ministerio de Hidrocarburos y Energías</t>
  </si>
  <si>
    <t>MINISTERIO DE SALUD Y DEPORTES</t>
  </si>
  <si>
    <t>MINISTERIO DE HIDROCARBUROS Y ENERGÍAS</t>
  </si>
  <si>
    <t>Tesoro General de la Nación</t>
  </si>
  <si>
    <t>Ministerio de Culturas, Descolonización y Despatriarcalización</t>
  </si>
  <si>
    <t>Autoridad de Fiscalización de Electricidad y Tecnología Nuclear</t>
  </si>
  <si>
    <t>Gobierno Autónomo Municipal de El Villar</t>
  </si>
  <si>
    <t>Gobierno Autónomo Municipal de El Choro</t>
  </si>
  <si>
    <t>Gobierno Autónomo Municipal de La Rivera</t>
  </si>
  <si>
    <t>Gobierno Autónomo Municipal de El Puente</t>
  </si>
  <si>
    <t>Gobierno Autónomo Municipal de Santa Cruz de La Sierra</t>
  </si>
  <si>
    <t>Gobierno Autónomo Municipal de La Guardia</t>
  </si>
  <si>
    <t>Gobierno Autónomo Municipal de El Torno</t>
  </si>
  <si>
    <t>Empresa Municipal de Areas Verdes y Recreación alternativa</t>
  </si>
  <si>
    <t>Entidad Descentralizada UMMIPRE PROMAN</t>
  </si>
  <si>
    <t>ENTIDAD MUNICIPAL DE ASEO POTOSI</t>
  </si>
  <si>
    <t>ENTIDAD DESCENTRALIZADA MUNICIPAL DE CEMENTERIOS DE LA PAZ</t>
  </si>
  <si>
    <t xml:space="preserve">EMPRESA PRESTADORA DE SERVICIO DE AGUA POTABLE Y ALCANTARILLADO </t>
  </si>
  <si>
    <t>EMPRESA MUNICIPAL FABRICA DE JOYAS</t>
  </si>
  <si>
    <t>EMPRESA MUNICIPAL DE DISTRIBUCION DE ENERGIA ELECTRICA LLALLAGUA</t>
  </si>
  <si>
    <t>GAIOC de la Nación Originaria Uru Chipaya</t>
  </si>
  <si>
    <t>Nombre</t>
  </si>
  <si>
    <t>Telefono - Interno</t>
  </si>
  <si>
    <t>MINISTERIO DE EDUCACIÓN</t>
  </si>
  <si>
    <t>MINISTERIO DE CULTURAS, DESCOLONIZACIÓN Y DESPATRIARCALIZACIÓN</t>
  </si>
  <si>
    <t>AUTORIDAD DE FISCALIZACIÓN DE ELECTRICIDAD Y TECNOLOGÍA NUCLEAR</t>
  </si>
  <si>
    <t>ACREEDORES</t>
  </si>
  <si>
    <t>ÁREA DE CONTABILIDAD</t>
  </si>
  <si>
    <t>NO IDENTIFICADO</t>
  </si>
  <si>
    <r>
      <t xml:space="preserve">QUE AFECTAN A LA CUENTA ÚNICA DEL TESORO EN BOLIVIANOS (CUT) No. </t>
    </r>
    <r>
      <rPr>
        <b/>
        <sz val="12"/>
        <rFont val="Calibri"/>
        <family val="2"/>
        <scheme val="minor"/>
      </rPr>
      <t>3987069001</t>
    </r>
    <r>
      <rPr>
        <b/>
        <sz val="10"/>
        <rFont val="Calibri"/>
        <family val="2"/>
        <scheme val="minor"/>
      </rPr>
      <t xml:space="preserve"> - COMISIÓN BANCARIA (PROCESO AUTOMÁTICO)</t>
    </r>
  </si>
  <si>
    <t>Comisiones Bancarías y por Compra Venta de Divisas sujetas a proceso automático</t>
  </si>
  <si>
    <t>• Las Boletas de Depósito se regularizan en el SIGEP mediante comprobantes presupuestarios C-21's por el reconocimiento del ingreso y cuando la Boleta de Depósito sea utilizada para la reversión de comprobantes de pago C-31's.</t>
  </si>
  <si>
    <t>COB_AUTO &amp; CVD_AUTO  Comisiones Bancarias proceso automático</t>
  </si>
  <si>
    <t>Navegación Aérea y Aeropuertos Bolivianos</t>
  </si>
  <si>
    <t>GCM</t>
  </si>
  <si>
    <t>NAVEGACIÓN AÉREA Y AEROPUERTOS BOLIVIANOS</t>
  </si>
  <si>
    <t>(*) Los importes correspondientes a operaciones CUT Dolares, se expresan en Moneda Nacional.</t>
  </si>
  <si>
    <t>TIPO</t>
  </si>
  <si>
    <t>Dólares
($us) (*)</t>
  </si>
  <si>
    <t>DGCF – R1.02</t>
  </si>
  <si>
    <t>Transferencia al final del día</t>
  </si>
  <si>
    <t>CVD AUTO</t>
  </si>
  <si>
    <t>Servicio Plurinacional de Registro de Comercio</t>
  </si>
  <si>
    <t>Ministerio de Justicia</t>
  </si>
  <si>
    <t>Consejo Supremo de Defensa Plurinacional</t>
  </si>
  <si>
    <t>Conservatorio Nacional de Música</t>
  </si>
  <si>
    <t>Agencia para el Des. de la Soc. de la Información Boliviana</t>
  </si>
  <si>
    <t>Servicio Nacional de Defensa Pública</t>
  </si>
  <si>
    <t>Observatorio Nacional de la Calidad  Educativa</t>
  </si>
  <si>
    <t>Oficina Técnica para el Fortalecimiento de la Empresa Pública</t>
  </si>
  <si>
    <t>Autoridad General Jurisdiccional Administrativa Minera</t>
  </si>
  <si>
    <t>Servicio al Mejoramiento de Navegación Amazónica</t>
  </si>
  <si>
    <t>Dirección Estratégica de Reivindicación Marítima</t>
  </si>
  <si>
    <t>SENARECOM</t>
  </si>
  <si>
    <t>Serv. Nal. para la Sostenibilidad del Saneamiento Básico</t>
  </si>
  <si>
    <t>Servicio Geológico Minero</t>
  </si>
  <si>
    <t>Centro de Abastecimiento y Suministros de Salud</t>
  </si>
  <si>
    <t>Oficina Técnica de los Ríos Pilcomayo y Bermejo</t>
  </si>
  <si>
    <t>Fondo Nacional de Producción e Inversión Social</t>
  </si>
  <si>
    <t>Fundación Cultural BCB</t>
  </si>
  <si>
    <t xml:space="preserve">Univ. Indígena Bol. Comunitaria Intercultural Produc. Tupak Katari </t>
  </si>
  <si>
    <t>Universidad Casimiro Huanca</t>
  </si>
  <si>
    <t>Universidad Indígena Boliviana Comunitaria Intercultural Productiva Apiaguaiki Tupa</t>
  </si>
  <si>
    <t>Autoridad de Fiscalización y Control Social del Juego</t>
  </si>
  <si>
    <t>Autoridad de Fisc y Ctrol Soc de Telecomunicaciones y Transp</t>
  </si>
  <si>
    <t>Autoridad de Fiscalización y Control Soc de Bosques y Tierras</t>
  </si>
  <si>
    <t>Autoridad de Fiscalización y Control Social de Pensiones</t>
  </si>
  <si>
    <t>Autoridad de Fiscalización y Control Social de Electricidad</t>
  </si>
  <si>
    <t>Autoridad de Fiscalización y Control Social de Empresas</t>
  </si>
  <si>
    <t>Instituto Plurinacional del Estudio de Lenguas y Culturas</t>
  </si>
  <si>
    <t>Centro de Investig.  Arqueológicas, Antropológicas y Adm. Tiwanaku</t>
  </si>
  <si>
    <t>Fondo de Desarrollo Indígena</t>
  </si>
  <si>
    <t>Servicio Plurinacional de la Mujer y de la Despatria.</t>
  </si>
  <si>
    <t>NAABOL</t>
  </si>
  <si>
    <t>Caja de Salud del Servicio Nacional de Caminos y Ramas Anexas</t>
  </si>
  <si>
    <t>Transportes Aéreo Boliviano</t>
  </si>
  <si>
    <t xml:space="preserve"> Bolivia TV</t>
  </si>
  <si>
    <t>Corporación de las Fuerzas Armadas para el Desarrollo Nacional</t>
  </si>
  <si>
    <t>Empresa siderúrgica del Mutún</t>
  </si>
  <si>
    <t>Cartones de Bolivia</t>
  </si>
  <si>
    <t>Empresa boliviana de Industrialización de Hidrocarburos</t>
  </si>
  <si>
    <t>Agencia Bolivia Espacial</t>
  </si>
  <si>
    <t>Empresa Estratégica Boliviana de Construcción y Conservación I.C.</t>
  </si>
  <si>
    <t>Empresa Estatal de Transporte por Cable "Mi Teleférico"</t>
  </si>
  <si>
    <t>Empresa Pública Transporte Aéreo Militar</t>
  </si>
  <si>
    <t>Empresa Boliviana de Producción Agropecuaria</t>
  </si>
  <si>
    <t xml:space="preserve">Órgano Judicial </t>
  </si>
  <si>
    <t>Contraloría General del Estado</t>
  </si>
  <si>
    <t>MINISTERIO PUBLICO</t>
  </si>
  <si>
    <t>Defensoría del Pueblo</t>
  </si>
  <si>
    <t>Procuraduría General del Estado</t>
  </si>
  <si>
    <t>Fondo Desarrollo del Sistema Financiero y Apoyo al Sector Productivo</t>
  </si>
  <si>
    <t>Dirección General de Administración de Finanzas Territoriales</t>
  </si>
  <si>
    <t>Dirección General de Pensiones</t>
  </si>
  <si>
    <t>Fecha de operación
(DD/MM/AA)</t>
  </si>
  <si>
    <t>Código</t>
  </si>
  <si>
    <t>N° Libreta 
(CUT)</t>
  </si>
  <si>
    <t>N° Comprobante Recurso</t>
  </si>
  <si>
    <t>N° Comprobante Gasto</t>
  </si>
  <si>
    <t>Importe - MO (1)</t>
  </si>
  <si>
    <t>Importe - MN</t>
  </si>
  <si>
    <t>N° Asiento manual (2)</t>
  </si>
  <si>
    <t>Ref.:</t>
  </si>
  <si>
    <t>MN: Moneda Nacional</t>
  </si>
  <si>
    <t>MO: Moneda Origen</t>
  </si>
  <si>
    <t>(1) Incluir cuando se traten de operaciones en la CUT N°5970034001 ME.</t>
  </si>
  <si>
    <t>(2) Incluir cuando se realicen asientos manuales para el registro de transferencias entre libreta - TRL de la CUT MN y/o ME.</t>
  </si>
  <si>
    <t>TEC</t>
  </si>
  <si>
    <t>Transferencia Entre Cuentas BCB</t>
  </si>
  <si>
    <t>CONTACTO UCI:</t>
  </si>
  <si>
    <t>UNIDAD DE CONTABILIDAD INTEGRADA</t>
  </si>
  <si>
    <t>NO_CONCILIADO</t>
  </si>
  <si>
    <t>00099021001</t>
  </si>
  <si>
    <t>10000018815833</t>
  </si>
  <si>
    <t>MINISTERIO DE EDUCACION - UNIVERSIDAD PEDAGOGICA</t>
  </si>
  <si>
    <t>10000024347614</t>
  </si>
  <si>
    <t>10000028754013</t>
  </si>
  <si>
    <t>MIN. EDU. - UNIDAD ESPECIALIZADA DE FORMACIÓN CONTINUA - RECAUDADORA</t>
  </si>
  <si>
    <t>10000052150295</t>
  </si>
  <si>
    <t>10000041244041</t>
  </si>
  <si>
    <t>MIN. SALUD Y DEPORTES – PROG NAL PREVENCIONES DE ENFERMEDADES INGRESOS A NIVEL NAL</t>
  </si>
  <si>
    <t>10000023569524</t>
  </si>
  <si>
    <t>10000041173216</t>
  </si>
  <si>
    <t>TGN - REC. POR GARANTÍAS SUBASTA ELECTRÓNICA Y MERCADO VIRTUAL</t>
  </si>
  <si>
    <t>10000005579591</t>
  </si>
  <si>
    <t>CEUB - RECAUDADORA</t>
  </si>
  <si>
    <t>10000018347224</t>
  </si>
  <si>
    <t>10000021636698</t>
  </si>
  <si>
    <t>10000003905748</t>
  </si>
  <si>
    <t>10000005546409</t>
  </si>
  <si>
    <t>10000021512426</t>
  </si>
  <si>
    <t>10000028355910</t>
  </si>
  <si>
    <t>0736069001</t>
  </si>
  <si>
    <t xml:space="preserve">TGN - RECUPERACION DE CREDITO DS 2979 - MONEDA NACIONAL </t>
  </si>
  <si>
    <t xml:space="preserve">DIRECCION DEL NOTARIADO PLURINACIONAL - CUENTA RECAUDADORA </t>
  </si>
  <si>
    <t xml:space="preserve">DIRNOPLU-CUENTA RECAUDADORA VIA VOLUNTARIA </t>
  </si>
  <si>
    <t xml:space="preserve">EMAPA - CAPTACION DE RECURSOS POR CARTERA </t>
  </si>
  <si>
    <t xml:space="preserve">EMAPA- SUPERMERCADOS </t>
  </si>
  <si>
    <t>EEPB - RECURSOS ESPECÍFICOS POR VENTA DE SERVICIOS</t>
  </si>
  <si>
    <t xml:space="preserve">TGN. MIN.FIN.RECAUDACION IMPUESTOS FORM.811 </t>
  </si>
  <si>
    <t>00086011109</t>
  </si>
  <si>
    <t>10000052392350</t>
  </si>
  <si>
    <t>MINISTERIO DE EDUCACIÓN - ESFM -PUERTO RICO</t>
  </si>
  <si>
    <t>GAIOC del Territorio de Raqaypampa</t>
  </si>
  <si>
    <t>GAIOC de Salinas</t>
  </si>
  <si>
    <t>GAIOC de la Autonomía Originaria del Jatún Ayllu Yura</t>
  </si>
  <si>
    <t>GAIOC de Charagua Iyambae</t>
  </si>
  <si>
    <t>Gobierno Guaraní Kereimba Iyaambae</t>
  </si>
  <si>
    <t>Gobierno del Territorio Indígena Multiétnico</t>
  </si>
  <si>
    <t>NTE  Nota de Transferencia Electrónica</t>
  </si>
  <si>
    <t>10000011553042</t>
  </si>
  <si>
    <t>EMAPA - VENTAS DIRECTAS</t>
  </si>
  <si>
    <t>• Transferencias electrónicas efectuadas por el Viceministerio de Tesoro y Crédito Público de acuerdo a la normativa vigente o a requerimiento entidades del sector público.</t>
  </si>
  <si>
    <t xml:space="preserve">MINISTERIO DE EDUCACIÓN - UNIVERSIDAD PEDAGOGICA </t>
  </si>
  <si>
    <t>MIN EDUCACIÓN - ESFM VILLA AROMA - LAHUACHACA</t>
  </si>
  <si>
    <t>10000026017645</t>
  </si>
  <si>
    <t>SERVICIO DE DESARROLLO DE LAS EMPRESAS PÚB.</t>
  </si>
  <si>
    <t>EMAPA - VENTA PRODUCTOS AGRICOLAS</t>
  </si>
  <si>
    <t>10000051964415</t>
  </si>
  <si>
    <t>MIN. EDUCACIÓN - ESFM - CARACOLLO</t>
  </si>
  <si>
    <t>10000041244140</t>
  </si>
  <si>
    <t>MIN. SALUD Y DEPORTES - VENTA DE VALORES FISC. A NIVEL NACIONAL</t>
  </si>
  <si>
    <t>00081011101 DEPOSITO DE EFECTIVO, DEPOSITANTE: ISMAEL QUINO CONDORI, CONCEPTO: REPOSICION DE CREDENCIAL, CUENTA DE DEPOSITO: CUENTA UNICA DEL TESORO</t>
  </si>
  <si>
    <t>00099021001 DEPOSITO DE EFECTIVO, DEPOSITANTE: JORGE NINA BERNAL, CONCEPTO: DEVOLUCION, CUENTA DE DEPOSITO: CUENTA UNICA DEL TESORO</t>
  </si>
  <si>
    <t>00099021001 DEPOSITO DE EFECTIVO, DEPOSITANTE: RUBEN LUCIO PEREZ ANTEZANA, CONCEPTO: DEVOLUCION, CUENTA DE DEPOSITO: CUENTA UNICA DEL TESORO</t>
  </si>
  <si>
    <t>00099021001 DEPOSITO DE EFECTIVO, DEPOSITANTE: ANA MARIA BEATRIZ VALDIVIESO FERREIRA, CONCEPTO: DEVOLUCION, CUENTA DE DEPOSITO: CUENTA UNICA DEL TESORO</t>
  </si>
  <si>
    <t>00099021001 DEPOSITO DE EFECTIVO, DEPOSITANTE: GABRIELA MASSI CANAZA, CONCEPTO: DEVOLUCION, CUENTA DE DEPOSITO: CUENTA UNICA DEL TESORO</t>
  </si>
  <si>
    <t>00099021001 DEPOSITO DE EFECTIVO, DEPOSITANTE: ELSA JUANA LOPEZ GUTIERREZ, CONCEPTO: DEVOLUCION DE LA RENTA, CUENTA DE DEPOSITO: CUENTA UNICA DEL TESORO</t>
  </si>
  <si>
    <t>Judith Machicado</t>
  </si>
  <si>
    <t>O22475160002</t>
  </si>
  <si>
    <t>O22475260002</t>
  </si>
  <si>
    <t>B22477590002</t>
  </si>
  <si>
    <t>B22477610002</t>
  </si>
  <si>
    <t>S11156550002</t>
  </si>
  <si>
    <t>S11156510002</t>
  </si>
  <si>
    <t>G29802250004</t>
  </si>
  <si>
    <t>G29802290004</t>
  </si>
  <si>
    <t>G29802260004</t>
  </si>
  <si>
    <t>G29802270004</t>
  </si>
  <si>
    <t>G29802280004</t>
  </si>
  <si>
    <t>G29802300004</t>
  </si>
  <si>
    <t>G29802310004</t>
  </si>
  <si>
    <t>G29802320004</t>
  </si>
  <si>
    <t>S11156540004</t>
  </si>
  <si>
    <t>S11156480004</t>
  </si>
  <si>
    <t>O22480450002</t>
  </si>
  <si>
    <t>O22481690002</t>
  </si>
  <si>
    <t>B22481220002</t>
  </si>
  <si>
    <t>B22480750002</t>
  </si>
  <si>
    <t>B22481260002</t>
  </si>
  <si>
    <t>G29819170004</t>
  </si>
  <si>
    <t>G29819160004</t>
  </si>
  <si>
    <t>G29819150004</t>
  </si>
  <si>
    <t>G29819140004</t>
  </si>
  <si>
    <t>G29819130004</t>
  </si>
  <si>
    <t>G29819120004</t>
  </si>
  <si>
    <t>G29819110004</t>
  </si>
  <si>
    <t>G29819100004</t>
  </si>
  <si>
    <t>G29819090004</t>
  </si>
  <si>
    <t>G29819080004</t>
  </si>
  <si>
    <t>G29819200004</t>
  </si>
  <si>
    <t>G29819210004</t>
  </si>
  <si>
    <t>G29819220004</t>
  </si>
  <si>
    <t>G29819230004</t>
  </si>
  <si>
    <t>G29819240004</t>
  </si>
  <si>
    <t>G29819250004</t>
  </si>
  <si>
    <t>G29819260004</t>
  </si>
  <si>
    <t>O22485090002</t>
  </si>
  <si>
    <t>B22484210002</t>
  </si>
  <si>
    <t>B22484220002</t>
  </si>
  <si>
    <t>G29825390005</t>
  </si>
  <si>
    <t>G29825390004</t>
  </si>
  <si>
    <t>G29828050004</t>
  </si>
  <si>
    <t>G29828060004</t>
  </si>
  <si>
    <t>G29828080004</t>
  </si>
  <si>
    <t>G29828090004</t>
  </si>
  <si>
    <t>G29828110004</t>
  </si>
  <si>
    <t>G29828120004</t>
  </si>
  <si>
    <t>G29828130004</t>
  </si>
  <si>
    <t>B22487910002</t>
  </si>
  <si>
    <t>B22487920002</t>
  </si>
  <si>
    <t>O22489150002</t>
  </si>
  <si>
    <t>O22489170002</t>
  </si>
  <si>
    <t>O22489180002</t>
  </si>
  <si>
    <t>O22489190002</t>
  </si>
  <si>
    <t>O22489200002</t>
  </si>
  <si>
    <t>O22491160002</t>
  </si>
  <si>
    <t>O22491410002</t>
  </si>
  <si>
    <t>O22491420002</t>
  </si>
  <si>
    <t>O22492180002</t>
  </si>
  <si>
    <t>O22492550002</t>
  </si>
  <si>
    <t>Q21510480002</t>
  </si>
  <si>
    <t>S11160390001</t>
  </si>
  <si>
    <t>S11160390004</t>
  </si>
  <si>
    <t>O22495190002</t>
  </si>
  <si>
    <t>O22495920002</t>
  </si>
  <si>
    <t>O22496250002</t>
  </si>
  <si>
    <t>O22496700002</t>
  </si>
  <si>
    <t>O22496730002</t>
  </si>
  <si>
    <t>O22496760002</t>
  </si>
  <si>
    <t>O22496790002</t>
  </si>
  <si>
    <t>O22496800002</t>
  </si>
  <si>
    <t>O22497670002</t>
  </si>
  <si>
    <t>O22498180002</t>
  </si>
  <si>
    <t>B22496170002</t>
  </si>
  <si>
    <t>B22496260002</t>
  </si>
  <si>
    <t>G29884250004</t>
  </si>
  <si>
    <t>G29885750004</t>
  </si>
  <si>
    <t>O22500290002</t>
  </si>
  <si>
    <t>O22500820002</t>
  </si>
  <si>
    <t>B22500710002</t>
  </si>
  <si>
    <t>O22503420002</t>
  </si>
  <si>
    <t>O22503630002</t>
  </si>
  <si>
    <t>O22503680002</t>
  </si>
  <si>
    <t>O22503910002</t>
  </si>
  <si>
    <t>O22505230002</t>
  </si>
  <si>
    <t>O22505260002</t>
  </si>
  <si>
    <t>O22505430002</t>
  </si>
  <si>
    <t>B22503620002</t>
  </si>
  <si>
    <t>S11166560002</t>
  </si>
  <si>
    <t>Q21531100002</t>
  </si>
  <si>
    <t>O22507420002</t>
  </si>
  <si>
    <t>O22508430002</t>
  </si>
  <si>
    <t>O22508900002</t>
  </si>
  <si>
    <t>O22508970002</t>
  </si>
  <si>
    <t>O22508980002</t>
  </si>
  <si>
    <t>O22509380002</t>
  </si>
  <si>
    <t>G29932360003</t>
  </si>
  <si>
    <t>G29932410003</t>
  </si>
  <si>
    <t>Q21542140002</t>
  </si>
  <si>
    <t>O22512060002</t>
  </si>
  <si>
    <t>O22512100002</t>
  </si>
  <si>
    <t>O22513070002</t>
  </si>
  <si>
    <t>O22513060002</t>
  </si>
  <si>
    <t>O22514070002</t>
  </si>
  <si>
    <t>B22512030002</t>
  </si>
  <si>
    <t>B22512660002</t>
  </si>
  <si>
    <t>B22512680002</t>
  </si>
  <si>
    <t>B22512690002</t>
  </si>
  <si>
    <t>B22512760002</t>
  </si>
  <si>
    <t>B22512790002</t>
  </si>
  <si>
    <t>B22512860002</t>
  </si>
  <si>
    <t>O22516090002</t>
  </si>
  <si>
    <t>O22516540002</t>
  </si>
  <si>
    <t>O22516710002</t>
  </si>
  <si>
    <t>O22516760002</t>
  </si>
  <si>
    <t>O22517030002</t>
  </si>
  <si>
    <t>O22517350002</t>
  </si>
  <si>
    <t>O22517360002</t>
  </si>
  <si>
    <t>S11171340001</t>
  </si>
  <si>
    <t>G29970860003</t>
  </si>
  <si>
    <t>O22520830002</t>
  </si>
  <si>
    <t>O22521430002</t>
  </si>
  <si>
    <t>O22521510002</t>
  </si>
  <si>
    <t>B22521060002</t>
  </si>
  <si>
    <t>B22521090002</t>
  </si>
  <si>
    <t>B22521100002</t>
  </si>
  <si>
    <t>Q21564690002</t>
  </si>
  <si>
    <t>O22525570002</t>
  </si>
  <si>
    <t>O22525670002</t>
  </si>
  <si>
    <t>O22526520002</t>
  </si>
  <si>
    <t>B22524560002</t>
  </si>
  <si>
    <t>B22525260002</t>
  </si>
  <si>
    <t>G30000200004</t>
  </si>
  <si>
    <t>G30000230004</t>
  </si>
  <si>
    <t>G30000240004</t>
  </si>
  <si>
    <t>G30000250004</t>
  </si>
  <si>
    <t>G30000260004</t>
  </si>
  <si>
    <t>Q21573240002</t>
  </si>
  <si>
    <t>O22529070002</t>
  </si>
  <si>
    <t>O22529660002</t>
  </si>
  <si>
    <t>O22530460002</t>
  </si>
  <si>
    <t xml:space="preserve">B22528660002 </t>
  </si>
  <si>
    <t>B22529000002</t>
  </si>
  <si>
    <t>G30017640003</t>
  </si>
  <si>
    <t>J06262510002</t>
  </si>
  <si>
    <t>Q21579740002</t>
  </si>
  <si>
    <t>O22532590002</t>
  </si>
  <si>
    <t>G30033780004</t>
  </si>
  <si>
    <t>G30033790004</t>
  </si>
  <si>
    <t>G30033800004</t>
  </si>
  <si>
    <t>G30033810004</t>
  </si>
  <si>
    <t>G30033820004</t>
  </si>
  <si>
    <t>G30033830004</t>
  </si>
  <si>
    <t>G30033840004</t>
  </si>
  <si>
    <t>G30035420004</t>
  </si>
  <si>
    <t>G30035430004</t>
  </si>
  <si>
    <t>G30035520004</t>
  </si>
  <si>
    <t>G30035530004</t>
  </si>
  <si>
    <t>O22538320002</t>
  </si>
  <si>
    <t>O22538340002</t>
  </si>
  <si>
    <t>O22538410002</t>
  </si>
  <si>
    <t>B22537480002</t>
  </si>
  <si>
    <t>O22538870002</t>
  </si>
  <si>
    <t>J06266310002</t>
  </si>
  <si>
    <t>J06266320002</t>
  </si>
  <si>
    <t>J06266330002</t>
  </si>
  <si>
    <t>S11176750004</t>
  </si>
  <si>
    <t>O22541230002</t>
  </si>
  <si>
    <t>O22541370002</t>
  </si>
  <si>
    <t>O22541690002</t>
  </si>
  <si>
    <t>O22542250002</t>
  </si>
  <si>
    <t xml:space="preserve">B22540580002 </t>
  </si>
  <si>
    <t>B22541470002</t>
  </si>
  <si>
    <t>G30075790003</t>
  </si>
  <si>
    <t>ARC</t>
  </si>
  <si>
    <t>S11178080002</t>
  </si>
  <si>
    <t>S11178100002</t>
  </si>
  <si>
    <t>S11178120002</t>
  </si>
  <si>
    <t>O22545740002</t>
  </si>
  <si>
    <t>O22545930002</t>
  </si>
  <si>
    <t>O22546150002</t>
  </si>
  <si>
    <t>B22545000002</t>
  </si>
  <si>
    <t>B22545090002</t>
  </si>
  <si>
    <t>B22545110002</t>
  </si>
  <si>
    <t>B22545720002</t>
  </si>
  <si>
    <t>S11179600001</t>
  </si>
  <si>
    <t>S11179570004</t>
  </si>
  <si>
    <t>O22549320002</t>
  </si>
  <si>
    <t>O22550190002</t>
  </si>
  <si>
    <t>B22548560002</t>
  </si>
  <si>
    <t>B22548580002</t>
  </si>
  <si>
    <t>B22549030002</t>
  </si>
  <si>
    <t>G30111790003</t>
  </si>
  <si>
    <t>O22552630002</t>
  </si>
  <si>
    <t>O22552820002</t>
  </si>
  <si>
    <t>O22554970002</t>
  </si>
  <si>
    <t>00081011101 DEPOSITO DE EFECTIVO, DEPOSITANTE: LIZETH MORAIMA MONJE HIROSE, CONCEPTO: POR EXTRAVIO DE CREDENCIAL, CUENTA DE DEPOSITO: CUENTA UNICA DEL TESORO</t>
  </si>
  <si>
    <t>00099021001 DEPOSITO DE EFECTIVO, DEPOSITANTE: DANIEL QUISPE COLQUE, CONCEPTO: DEPÓSITO, CUENTA DE DEPOSITO: CUENTA UNICA DEL TESORO/DJBR</t>
  </si>
  <si>
    <t>00099021001 DEP.DE CHEQ.AJENOS,RET.DE CAM.,CONCEPTO: DEPÓSITO,DEP.: MARIA TERESA QUINTEROS IRIARTE , PROCEDENCIA: BANCO UNION S.A., CHEQUE: 211553, FECHA DE EMISION:03/01/2025</t>
  </si>
  <si>
    <t>00291012008 DEP.DE CHEQ.AJENOS,RET.DE CAM.,CONCEPTO: DEPÓSITO,DEP.: VIVIANA AGUERO JUSTINIANO , PROCEDENCIA: BANCO UNION S.A., CHEQUE: 211554, FECHA DE EMISION:03/01/2025</t>
  </si>
  <si>
    <t>||DIFERENCIAL CAMBIARIO SOL.053409-22318 TRANSFERENCIA DE FONDOS AL EXTERIOR PAGO A FAVOR DE GALILEO TRADING DMCC EUR 6.814.481,61 EQUIV. A USD 6.989.641,60 EN COMPLEMENTO A COMPROBANTE S-1115654 DE LA FECHA LIB.00513012004 LBP-YPFB-UNICOMERCIAL (4030005415/1-2188907) DEVOLUCION DIF T/C</t>
  </si>
  <si>
    <t>||DIFERENCIAL CAMBIARIO SOL.053410-22317 TRANSFERENCIA DE FONDOS AL EXTERIOR PAGO A FAVOR DE GALILEO TRADING DMCC EUR 4.867.486,87 EQUIV. A USD 4.992.601,15 EN COMPLEMENTO A COMPROBANTE S-1115648 DE LA FECHA LIB.00099021001 TGN-RECURSOS ORDINARIOS (DEVOLUCION DIF T/C)</t>
  </si>
  <si>
    <t>VENTA DE DIVISAS CON TRANSFERENCIA DE FONDOS A SOLICITUD DE YACIMIENTOS PETROLIFEROS FISCALES BOLIVIANOS SEGUN SOLICITUD 22337 REF: VITOL ENERGIA AMERICAS SA 32DO POST PAGO SUM HIDR LIQ SUR ORIENTE 2023 OP UPCA 1180 HR GPDI 9819 2024 PROC 731 LIB. 00513012004 LBP-YPFB-UNICOMERCIAL (4030005415/1-2188907)</t>
  </si>
  <si>
    <t>VENTA DE DIVISAS CON TRANSFERENCIA DE FONDOS A SOLICITUD DE YACIMIENTOS PETROLIFEROS FISCALES BOLIVIANOS SEGUN SOLICITUD 22341 REF: REPRESENTACION DE YPFB EN ARGENTINA PARA CUBRIR GASTOS OPERATIVOS MES OCTUBRE 2024 PROC 664 LIB. 00513012003 LBP-YPFB (2011349681373)</t>
  </si>
  <si>
    <t>VENTA DE DIVISAS CON TRANSFERENCIA DE FONDOS A SOLICITUD DE YACIMIENTOS PETROLIFEROS FISCALES BOLIVIANOS SEGUN SOLICITUD 22335 REF: BOTRADING SA 1ER POST PAGO SUM PETROLEO CRUDO Y CONDENSADO MI 2024 OP UPCA 2684 HR DCIM 26943 2024 PROC 727 LIB. 00513012004 LBP-YPFB-UNICOMERCIAL (4030005415/1-2188907)</t>
  </si>
  <si>
    <t>VENTA DE DIVISAS CON TRANSFERENCIA DE FONDOS A SOLICITUD DE YACIMIENTOS PETROLIFEROS FISCALES BOLIVIANOS SEGUN SOLICITUD 22344 REF: REPRESENTACION DE YPFB EN ARGENTINA PARA CUBRIR GASTOS OPERATIVOS MES JULIO 2024 PROC 538 LIB. 00513012003 LBP-YPFB (2011349681373)</t>
  </si>
  <si>
    <t>VENTA DE DIVISAS CON TRANSFERENCIA DE FONDOS A SOLICITUD DE YACIMIENTOS PETROLIFEROS FISCALES BOLIVIANOS SEGUN SOLICITUD 22343 REF: REPRESENTACION DE YPFB EN ARGENTINA PARA CUBRIR GASTOS OPERATIVOS MES SEPTIEMBRE 2024 PROC 586 LIB. 00513012003 LBP-YPFB (2011349681373)</t>
  </si>
  <si>
    <t>VENTA DE DIVISAS CON TRANSFERENCIA DE FONDOS A SOLICITUD DE YACIMIENTOS PETROLIFEROS FISCALES BOLIVIANOS SEGUN SOLICITUD 22339 REF: REPRESENTACION DE YPFB EN ARGENTINA PARA CUBRIR GASTOS OPERATIVOS MES OCTUBRE 2024 PROC 694 LIB. 00513012003 LBP-YPFB (2011349681373)</t>
  </si>
  <si>
    <t>VENTA DE DIVISAS CON TRANSFERENCIA DE FONDOS A SOLICITUD DE YACIMIENTOS PETROLIFEROS FISCALES BOLIVIANOS SEGUN SOLICITUD 22340 REF: REPRESENTACION DE YPFB EN ARGENTINA PARA CUBRIR GASTOS OPERATIVOS MES JULIO 2024 PROC 537 LIB. 00513012003 LBP-YPFB (2011349681373)</t>
  </si>
  <si>
    <t>VENTA DE DIVISAS CON TRANSFERENCIA DE FONDOS A SOLICITUD DE YACIMIENTOS PETROLIFEROS FISCALES BOLIVIANOS SEGUN SOLICITUD 22342 REF: REPRESENTACION DE YPFB EN ARGENTINA PARA CUBRIR GASTOS OPERATIVOS MES AGOSTO 2024 PROC 569 LIB. 00513012003 LBP-YPFB (2011349681373)</t>
  </si>
  <si>
    <t>||TRANSF. DE FONDOS AL EXTERIOR.SEGUN SOL.053409-22318 YPFB DE 27/12/2024 REF.: PAGO A FAVOR DE GALILEO TRADING DMCC POR CONCEPTO DE 3ER POST PAGO SUM HIDR LIQ OCCIDENTE 2024 OP UPCA 2703 HR GPDI 33973 2024 PROC 711, POR EUR 6.814.481,61 EQUIV. A USD 6.989.641,60 LIB.00513012004 LBP-YPFB-UNICOMERCIAL (4030005415/1-2188907) COMIS.TRNSF. 95.897,86SWIFT BS300 UT.60</t>
  </si>
  <si>
    <t>||TRANSF. DE FONDOS AL EXTERIOR.SEGUN SOL.053410-22317 YPFB DE 27/12/2024 REF.: PAGO A FAVOR DE GALILEO TRADING DMCC POR CONCEPTO DE 3ER POST PAGO SUM HIDR LIQ OCCIDENTE 2024 OP UPCA 2703 HR GPDI 33973 2024 PROC 710, POR EUR 4.867.486,87 EQUIV. A USD 4.992.601,15 LIB.00513012004 LBP-YPFB-UNICOMERCIAL(4030005415/1-2188907) COBRO COMIS.68.498,47SWIFTBS300.-UT.E60</t>
  </si>
  <si>
    <t>00099021001 DEPOSITO DE EFECTIVO, DEPOSITANTE: HECTOR FAJARDO FERNANDEZ, CONCEPTO: DEVOLUCION, CUENTA DE DEPOSITO: CUENTA UNICA DEL TESORO</t>
  </si>
  <si>
    <t>00099021001 DEPOSITO DE EFECTIVO, DEPOSITANTE: ESPERANZA AGUILAR ZEBALLOS, CONCEPTO: DEVOLUCION HABERES POR SOBREPASAR LETRA A POLICIA BOLIVIANA, CUENTA DE DEPOSITO: CUENTA UNICA DEL TESORO/DJBR</t>
  </si>
  <si>
    <t>00099021001 DEP.DE CHEQ.AJENOS,RET.DE CAM.,CONCEPTO: DEVOLUCION DE CC SEPTIEMBRE 2024,DEP.: LA VITALICIA SEGUROS Y REASEGUROS DE VIDA S.A. , PROCEDENCIA: BANCO BISA S.A., CHEQUE: 80818, FECHA DE EMISION:06/01/2025</t>
  </si>
  <si>
    <t>00291012008 DEP.DE CHEQ.AJENOS,RET.DE CAM.,CONCEPTO: DEPÓSITO,DEP.: VIVIANA AGUERO JUSTINIANO , PROCEDENCIA: BANCO UNION S.A., CHEQUE: 211555, FECHA DE EMISION:06/01/2025</t>
  </si>
  <si>
    <t>00099021001 DEP.DE CHEQ.AJENOS,RET.DE CAM.,CONCEPTO: DEVOLUCION DE CC SEPTIEMBRE 2024,DEP.: LA VITALICIA SEGUROS Y REASEGUROS DE VIDA S.A. , PROCEDENCIA: BANCO BISA S.A., CHEQUE: 1869265, FECHA DE EMISION:06/01/2025</t>
  </si>
  <si>
    <t>VENTA DE DIVISAS CON TRANSFERENCIA DE FONDOS A SOLICITUD DE YACIMIENTOS PETROLIFEROS FISCALES BOLIVIANOS SEGUN SOLICITUD 22367 REF: REPRESENTACION DE YPFB EN ARGENTINA PARA CUBRIR GASTOS OPERATIVOS MES AGOSTO 2024 PROC 570 LIB. 00513012003 LBP-YPFB (2011349681373)</t>
  </si>
  <si>
    <t>VENTA DE DIVISAS CON TRANSFERENCIA DE FONDOS A SOLICITUD DE YACIMIENTOS PETROLIFEROS FISCALES BOLIVIANOS SEGUN SOLICITUD 22366 REF: BOTRADING SA 1ER POST PAGO SUM PETROLEO CRUDO Y CONDENSADO MI 2024 OP UPCA 2684 HR DCIM 26943 2024 PROC 725 LIB. 00513012004 LBP-YPFB-UNICOMERCIAL (4030005415/1-2188907)</t>
  </si>
  <si>
    <t>VENTA DE DIVISAS CON TRANSFERENCIA DE FONDOS A SOLICITUD DE YACIMIENTOS PETROLIFEROS FISCALES BOLIVIANOS SEGUN SOLICITUD 22365 REF: BOTRADING SA 1ER POST PAGO SUM PETROLEO CRUDO Y CONDENSADO MI 2024 OP UPCA 2684 HR DCIM 26943 2024 PROC 724 LIB. 00513012004 LBP-YPFB-UNICOMERCIAL (4030005415/1-2188907)</t>
  </si>
  <si>
    <t>VENTA DE DIVISAS CON TRANSFERENCIA DE FONDOS A SOLICITUD DE YACIMIENTOS PETROLIFEROS FISCALES BOLIVIANOS SEGUN SOLICITUD 22364 REF: VITOL ENERGIA AMERICAS SA 32DO POST PAGO SUM HIDR LIQ SUR ORIENTE 2023 OP UPCA 1180 HR GPDI 9819 2024 PROC 723 LIB. 00513012004 LBP-YPFB-UNICOMERCIAL (4030005415/1-2188907)</t>
  </si>
  <si>
    <t>VENTA DE DIVISAS CON TRANSFERENCIA DE FONDOS A SOLICITUD DE YACIMIENTOS PETROLIFEROS FISCALES BOLIVIANOS SEGUN SOLICITUD 22363 REF: VITOL ENERGIA AMERICAS SA 32DO POST PAGO SUM HIDR LIQ SUR ORIENTE 2023 OP UPCA 1180 HR GPDI 9819 2024 PROC 722 LIB. 00513012004 LBP-YPFB-UNICOMERCIAL (4030005415/1-2188907)</t>
  </si>
  <si>
    <t>VENTA DE DIVISAS CON TRANSFERENCIA DE FONDOS A SOLICITUD DE YACIMIENTOS PETROLIFEROS FISCALES BOLIVIANOS SEGUN SOLICITUD 22362 REF: VITOL ENERGIA AMERICAS SA 32DO POST PAGO SUM HIDR LIQ SUR ORIENTE 2023 OP UPCA 1180 HR GPDI 9819 2024 PROC 721 LIB. 00513012004 LBP-YPFB-UNICOMERCIAL (4030005415/1-2188907)</t>
  </si>
  <si>
    <t>VENTA DE DIVISAS CON TRANSFERENCIA DE FONDOS A SOLICITUD DE YACIMIENTOS PETROLIFEROS FISCALES BOLIVIANOS SEGUN SOLICITUD 22358 REF: TRAFIGURA PTE LTD 1ER POST PAGO SUM HIDR LIQ OCCIDENTE 2024 OP UPCA 1560 HR DCIM 13272 2024 PROC 712 LIB. 00513012004 LBP-YPFB-UNICOMERCIAL (4030005415/1-2188907)</t>
  </si>
  <si>
    <t>VENTA DE DIVISAS CON TRANSFERENCIA DE FONDOS A SOLICITUD DE YACIMIENTOS PETROLIFEROS FISCALES BOLIVIANOS SEGUN SOLICITUD 22359 REF: TRAFIGURA PTE LTD 1ER POST PAGO SUM HIDR LIQ OCCIDENTE 2024 OP UPCA 1560 HR DCIM 13272 2024 PROC 714 LIB. 00513012004 LBP-YPFB-UNICOMERCIAL (4030005415/1-2188907)</t>
  </si>
  <si>
    <t>VENTA DE DIVISAS CON TRANSFERENCIA DE FONDOS A SOLICITUD DE YACIMIENTOS PETROLIFEROS FISCALES BOLIVIANOS SEGUN SOLICITUD 22360 REF: TRAFIGURA PTE LTD 1ER POST PAGO SUM HIDR LIQ OCCIDENTE 2024 OP UPCA 1560 HR DCIM 13272 2024 PROC 715 LIB. 00513012004 LBP-YPFB-UNICOMERCIAL (4030005415/1-2188907)</t>
  </si>
  <si>
    <t>VENTA DE DIVISAS CON TRANSFERENCIA DE FONDOS A SOLICITUD DE YACIMIENTOS PETROLIFEROS FISCALES BOLIVIANOS SEGUN SOLICITUD 22361 REF: VITOL ENERGIA AMERICAS SA 32DO POST PAGO SUM HIDR LIQ SUR ORIENTE 2023 OP UPCA 1180 HR GPDI 9819 2024 PROC 720 LIB. 00513012004 LBP-YPFB-UNICOMERCIAL (4030005415/1-2188907)</t>
  </si>
  <si>
    <t>VENTA DE DIVISAS CON TRANSFERENCIA DE FONDOS A SOLICITUD DE YACIMIENTOS PETROLIFEROS FISCALES BOLIVIANOS SEGUN SOLICITUD 22370 REF: CAMIN CARGO CONTROL CHILE LTDA SERV DE INSP PLANTAS DE ALMACENAJE CHILE OP UPCA 2753 HR VPNO 41367 2024 PROC 696 LIB. 00513012004 LBP-YPFB-UNICOMERCIAL (4030005415/1-2188907)</t>
  </si>
  <si>
    <t>VENTA DE DIVISAS CON TRANSFERENCIA DE FONDOS A SOLICITUD DE YACIMIENTOS PETROLIFEROS FISCALES BOLIVIANOS SEGUN SOLICITUD 22371 REF: INTERTEK TESTING SERVICES PERU SA INSP PLANTA ALMACENAJE PERU OP UPCA 2685 HR VPNO 41260 2024 PROC 697 LIB. 00513012004 LBP-YPFB-UNICOMERCIAL (4030005415/1-2188907)</t>
  </si>
  <si>
    <t>VENTA DE DIVISAS CON TRANSFERENCIA DE FONDOS A SOLICITUD DE YACIMIENTOS PETROLIFEROS FISCALES BOLIVIANOS SEGUN SOLICITUD 22372 REF: INTERTEK TESTING SERVICES PERU SA INSP PLANTA ALMACENAJE PERU OP UPCA 2687 HR VPNO 41261 2024 PROC 699 LIB. 00513012004 LBP-YPFB-UNICOMERCIAL (4030005415/1-2188907)</t>
  </si>
  <si>
    <t>VENTA DE DIVISAS CON TRANSFERENCIA DE FONDOS A SOLICITUD DE YACIMIENTOS PETROLIFEROS FISCALES BOLIVIANOS SEGUN SOLICITUD 22373 REF: INTERTEK TESTING SERVICES PERU SA INSP PLANTA ALMACENAJE PERU OP UPCA 2688 HR VPNO 41262 2024 PROC 700 LIB. 00513012004 LBP-YPFB-UNICOMERCIAL (4030005415/1-2188907)</t>
  </si>
  <si>
    <t>VENTA DE DIVISAS CON TRANSFERENCIA DE FONDOS A SOLICITUD DE YACIMIENTOS PETROLIFEROS FISCALES BOLIVIANOS SEGUN SOLICITUD 22374 REF: INTERTEK TESTING SERVICES PERU SA INSP PLANTA ALMACENAJE PERU OP UPCA 2686 HR VPNO 41259 2024 PROC 698 LIB. 00513012004 LBP-YPFB-UNICOMERCIAL (4030005415/1-2188907)</t>
  </si>
  <si>
    <t>VENTA DE DIVISAS CON TRANSFERENCIA DE FONDOS A SOLICITUD DE YACIMIENTOS PETROLIFEROS FISCALES BOLIVIANOS SEGUN SOLICITUD 22375 REF: TRAFIGURA PTE LTD 1ER POST PAGO SUM HIDR LIQ OCCIDENTE 2024 OP UPCA 1560 HR DCIM 13272 2024 PROC 713 LIB. 00513012004 LBP-YPFB-UNICOMERCIAL (4030005415/1-2188907)</t>
  </si>
  <si>
    <t>VENTA DE DIVISAS CON TRANSFERENCIA DE FONDOS A SOLICITUD DE YACIMIENTOS PETROLIFEROS FISCALES BOLIVIANOS SEGUN SOLICITUD 22376 REF: REPRESENTACION DE YPFB EN BRASIL PARA CUBRIR GASTOS OPERATIVOS 4TO TRIMESTRE 2024 OP DUER 512 2024 PROC 648 LIB. 00513012003 LBP-YPFB (2011349681373)</t>
  </si>
  <si>
    <t>00099021001 DEPOSITO DE EFECTIVO, DEPOSITANTE: ADMINISTRADORA BOLIVIANA DE CARRETERAS-ABC, CONCEPTO: INCAPACIDAD TEMPORAL (JULIO CESAR BARRIONUEVO), CUENTA DE DEPOSITO: CUENTA UNICA DEL TESORO</t>
  </si>
  <si>
    <t>00099021001 DEP.DE CHEQ.AJENOS,RET.DE CAM.,CONCEPTO: POR FALTAS DEL PERSONAL MES 11/2024 PLANILLA N°63,DEP.: ANH , PROCEDENCIA: BANCO UNION S.A., CHEQUE: 7825, FECHA DE EMISION:03/01/2025</t>
  </si>
  <si>
    <t>00099021001 DEP.DE CHEQ.AJENOS,RET.DE CAM.,CONCEPTO: POR FALTAS DE CONSULTORES DE LINEA MES 08/2024 PLANILLA N°60,DEP.: ANH , PROCEDENCIA: BANCO UNION S.A., CHEQUE: 7824, FECHA DE EMISION:03/01/2025</t>
  </si>
  <si>
    <t>VENTA DE DIVISAS CON TRANSFERENCIA DE FONDOS A SOLICITUD DE MINISTERIO DE MEDIO AMBIENTE Y AGUA SEGUN SOLICITUD 22384 REF: PAGO AL EXTERIOR POR DEVOLUCION DE RECURSOS DEL PROGRAMA RIO ROCHA PROSARC AL FINANCIADOR AGENCIA FRANCESA DE DESARROLLO AFD DE ACUERDO A SOLICITUD ADJUNTA EQUIVALENTES 2.068.7 LIB. 00086057010 MMAyA-BS. APOYO PPTO.POLIT.PUB.GOBERNANZA SEC.DE AGUA-AFD</t>
  </si>
  <si>
    <t>VENTA DE DIVISAS CON TRANSFERENCIA DE FONDOS A SOLICITUD DE MINISTERIO DE MEDIO AMBIENTE Y AGUA SEGUN SOLICITUD 22384 REF: PAGO AL EXTERIOR POR DEVOLUCION DE RECURSOS DEL PROGRAMA RIO ROCHA PROSARC AL FINANCIADOR AGENCIA FRANCESA DE DESARROLLO AFD DE ACUERDO A SOLICITUD ADJUNTA EQUIVALENTES 2.068.7 LIB. 00086057010 MMAyA-BS. APOYO PPTO.POLIT.PUB.GOBERNANZA SEC.DE AGUA-AFD POR DIFERENCIAL CAMBIARIO</t>
  </si>
  <si>
    <t>VENTA DE DIVISAS CON TRANSFERENCIA DE FONDOS A SOLICITUD DE YACIMIENTOS PETROLIFEROS FISCALES BOLIVIANOS SEGUN SOLICITUD 22378 REF: REPRESENTACION DE YPFB EN ARGENTINA PARA CUBRIR GASTOS OPERATIVOS MES NOVIEMBRE 2024 PROC 706 LIB. 00513012003 LBP-YPFB (2011349681373)</t>
  </si>
  <si>
    <t>VENTA DE DIVISAS CON TRANSFERENCIA DE FONDOS A SOLICITUD DE YACIMIENTOS PETROLIFEROS FISCALES BOLIVIANOS SEGUN SOLICITUD 22377 REF: REPRESENTACION DE YPFB EN ARGENTINA PARA CUBRIR GASTOS OPERATIVOS MES DICIEMBRE 2024 PROC 708 LIB. 00513012003 LBP-YPFB (2011349681373)</t>
  </si>
  <si>
    <t>VENTA DE DIVISAS CON TRANSFERENCIA DE FONDOS A SOLICITUD DE YACIMIENTOS PETROLIFEROS FISCALES BOLIVIANOS SEGUN SOLICITUD 22383 REF: CAMIN CARGO CONTROL ARGENTINA SA SERV DE INSP PLANTAS DE ALMAC ARGENTINA PARAGUAY OP UPCA 1983 HR VPNO 29183 2024 PROC 561 LIB. 00513012004 LBP-YPFB-UNICOMERCIAL (4030005415/1-2188907)</t>
  </si>
  <si>
    <t>VENTA DE DIVISAS CON TRANSFERENCIA DE FONDOS A SOLICITUD DE YACIMIENTOS PETROLIFEROS FISCALES BOLIVIANOS SEGUN SOLICITUD 22382 REF: CAMIN CARGO CONTROL ARGENTINA SA SERV DE INSP PLANTAS DE ALM ARGENTINA PARAGUAY OP UPCA 2283 HR VPNO 33556 2024 PROC 631 LIB. 00513012004 LBP-YPFB-UNICOMERCIAL (4030005415/1-2188907)</t>
  </si>
  <si>
    <t>VENTA DE DIVISAS CON TRANSFERENCIA DE FONDOS A SOLICITUD DE YACIMIENTOS PETROLIFEROS FISCALES BOLIVIANOS SEGUN SOLICITUD 22381 REF: CAMIN CARGO CONTROL CHILE LTDA SERV DE INSP PLANTAS DE ALMACENAJE CHILE OP UPCA 2282 HR VPNO 33558 2024 PROC 592 LIB. 00513012003 LBP-YPFB (2011349681373)</t>
  </si>
  <si>
    <t>VENTA DE DIVISAS CON TRANSFERENCIA DE FONDOS A SOLICITUD DE YACIMIENTOS PETROLIFEROS FISCALES BOLIVIANOS SEGUN SOLICITUD 22380 REF: CAMIN CARGO CONTROL ARGENTINA SA SERV DE INSP PLANTAS DE ALM ARGENTINA PARAGUAY OP UPCA 2482 HR VPNO 37689 2024 PROC 682 LIB. 00513012004 LBP-YPFB-UNICOMERCIAL (4030005415/1-2188907)</t>
  </si>
  <si>
    <t>VENTA DE DIVISAS CON TRANSFERENCIA DE FONDOS A SOLICITUD DE YACIMIENTOS PETROLIFEROS FISCALES BOLIVIANOS SEGUN SOLICITUD 22379 REF: CAMIN CARGO CONTROL CHILE LTDA SERV DE INSP PLANTAS DE ALMACENAJE CHILE OP UPCA 2450 HR VPNO 37358 2024 PROC 671 LIB. 00513012004 LBP-YPFB-UNICOMERCIAL (4030005415/1-2188907)</t>
  </si>
  <si>
    <t>00291012008 DEP.DE CHEQ.AJENOS,RET.DE CAM.,CONCEPTO: DEPÓSITO,DEP.: CARMEN CRESPO HERRERA , PROCEDENCIA: BANCO UNION S.A., CHEQUE: 211556, FECHA DE EMISION:08/01/2025</t>
  </si>
  <si>
    <t>00099021001 DEP.DE CHEQ.AJENOS,RET.DE CAM.,CONCEPTO: DEVOLUCION,DEP.: HEINAR GUDY SALAZAR OJEDA , PROCEDENCIA: BANCO UNION S.A., CHEQUE: 211557, FECHA DE EMISION:08/01/2025</t>
  </si>
  <si>
    <t>00099021001 DEPOSITO DE EFECTIVO, DEPOSITANTE: ANDREE SOLIZ REYNALDO MOISES, CONCEPTO: DEVOLUCION DE PAGO ABRIL 2024, CUENTA DE DEPOSITO: CUENTA UNICA DEL TESORO/DJBR</t>
  </si>
  <si>
    <t>00099021001 DEPOSITO DE EFECTIVO, DEPOSITANTE: ANDREE SOLIZ REYNALDO MOISES, CONCEPTO: DEVOLUCION DE PAGO RETROACTIVO 2024, CUENTA DE DEPOSITO: CUENTA UNICA DEL TESORO/DJBR</t>
  </si>
  <si>
    <t>00099021001 DEPOSITO DE EFECTIVO, DEPOSITANTE: ANDREE SOLIZ REYNALDO MOISES, CONCEPTO: DEVOLUCION DE PAGO MAYO 2024, CUENTA DE DEPOSITO: CUENTA UNICA DEL TESORO/DJBR</t>
  </si>
  <si>
    <t>00099021001 DEPOSITO DE EFECTIVO, DEPOSITANTE: ANDREE SOLIZ REYNALDO MOISES, CONCEPTO: DEVOLUCION DE PAGO JUNIO 2024, CUENTA DE DEPOSITO: CUENTA UNICA DEL TESORO/DJBR</t>
  </si>
  <si>
    <t>00099021001 DEPOSITO DE EFECTIVO, DEPOSITANTE: ANDREE SOLIZ REYNALDO MOISES, CONCEPTO: DEVOLUCION DE PAGO JULIO 2024, CUENTA DE DEPOSITO: CUENTA UNICA DEL TESORO/DJBR</t>
  </si>
  <si>
    <t>00099021001 DEPOSITO DE EFECTIVO, DEPOSITANTE: LUIS ALBERTO SILES SEVERICH, CONCEPTO: REVERSION, CUENTA DE DEPOSITO: CUENTA UNICA DEL TESORO</t>
  </si>
  <si>
    <t>00099021001 DEPOSITO DE EFECTIVO, DEPOSITANTE: JIMMY VASQUEZ RODRIGUEZ-FAB, CONCEPTO: REVERSION COMBUSTIBLE PREV 4 PAGO 7 PART 34110 DGAJ/2024, CUENTA DE DEPOSITO: CUENTA UNICA DEL TESORO</t>
  </si>
  <si>
    <t>00099021001 DEPOSITO DE EFECTIVO, DEPOSITANTE: HERNAN ADHEMAR ALVAREZ ZELAYA-FAB, CONCEPTO: REVERSION COMBUSTIBLE PREV 4 PAGO 7 PART 34110 SECC TT.TT. MOTOR POOL/2024, CUENTA DE DEPOSITO: CUENTA UNICA DEL TESORO</t>
  </si>
  <si>
    <t>00099021001 DEPOSITO DE EFECTIVO, DEPOSITANTE: PLACIDO CORDERO TURPO, CONCEPTO: DEVOLUCION DE SALARIOS 3 MESES (ABRIL, MAYO Y JUNIO 2024) PLACIDO CORDERO TURPO - CI. 3463623, CUENTA DE DEPOSITO: CUENTA UNICA DEL TESORO</t>
  </si>
  <si>
    <t>00099021001 DEPOSITO DE EFECTIVO, DEPOSITANTE: MIGUEL LAURA TORREZ, CONCEPTO: DEVOLUCION PASAJE TERRESTRE, CUENTA DE DEPOSITO: CUENTA UNICA DEL TESORO</t>
  </si>
  <si>
    <t>NUMERO DE LIBRETA CUT: 00590012001 OPERACIÓN E18 TRANSFERENCIA DEL SISTEMA FINANCIERO POR CUENTA DE TERCEROS A LA CUT DEVOLUCION DE GARANTIAS EN EFECTIVO POLIZA UAR-LP0201-8261-0 BENEFICIARIO EMPRESA PUBLICA QUIPUS</t>
  </si>
  <si>
    <t>||COMISIONES QUE COBRA EL MUFG BANK LTD. POR PAGO FINAL JPY1.339.000 CORRESPONDIENTE A LA DONACIÓN JAPONESA N° 1660870 REF. 28-VJ-128B S/G MENSAJE SWIFT N° 396 DE 09-01-2025 Y NOTA ABC/GNA/SAF/ATE/2024-0508 DE FECHA 04-03-2024. CTA. 3987069001 - LIBRETA N° 00291012002 ABC-RECURSOS PROPIOS</t>
  </si>
  <si>
    <t>||COMISIONES QUE COBRA EL MUFG BANK LTD. POR PAGO FINAL JPY1.339.000 CORRESPONDIENTE A LA DONACIÓN JAPONESA N° 1660870 REF. 28-VJ-128B S/G MENSAJE SWIFT N° 396 DE 09-01-2025 Y NOTA ABC/GNA/SAF/ATE/2024-0508 DE FECHA 04-03-2024. CTA. 3987069001 - LIBRETA N° 00291012002 ABC-RECURSOS PROPIOS REF.: ÚTILES DE ESCRITORIO</t>
  </si>
  <si>
    <t>00099021001 DEPOSITO DE EFECTIVO, DEPOSITANTE: HERLAN AMERICO DIAZ APAZA, CONCEPTO: SALDO NO EJECUTADO, CUENTA DE DEPOSITO: CUENTA UNICA DEL TESORO</t>
  </si>
  <si>
    <t>00099021001 DEPOSITO DE EFECTIVO, DEPOSITANTE: ANDREE SOLIZ REYNALDO MOISES, CONCEPTO: DEVOLUCION DE PAGO AGOSTO 2024, CUENTA DE DEPOSITO: CUENTA UNICA DEL TESORO/DJBR</t>
  </si>
  <si>
    <t>00526012001 DEPOSITO DE EFECTIVO, DEPOSITANTE: BOLIVA TV - SOFIA HEREDIA CHUCATANY, CONCEPTO: DEV. FONDOS NO UTILIZADOS HR 10452, CUENTA DE DEPOSITO: CUENTA UNICA DEL TESORO</t>
  </si>
  <si>
    <t>00015011108 DEPOSITO DE EFECTIVO, DEPOSITANTE: ESPINOZA MEDRANO FERNANDO, CONCEPTO: DEVOLUCION DE PASAJE AEREO, CUENTA DE DEPOSITO: CUENTA UNICA DEL TESORO</t>
  </si>
  <si>
    <t>00015011108 DEPOSITO DE EFECTIVO, DEPOSITANTE: CLAUDIA DANITZA BELLO RIVERO, CONCEPTO: DEVOLUCION DE PASAJE AEREO, CUENTA DE DEPOSITO: CUENTA UNICA DEL TESORO</t>
  </si>
  <si>
    <t>00291012008 DEPOSITO DE EFECTIVO, DEPOSITANTE: VLADIMIR CHRISTIAN QUISPE PAYLLO, CONCEPTO: TRABAJO DE LABORATORIO, CUENTA DE DEPOSITO: CUENTA UNICA DEL TESORO</t>
  </si>
  <si>
    <t>00383012001 DEPOSITO DE EFECTIVO, DEPOSITANTE: AGENCIA BOLIVIANA DE CORREOS, CONCEPTO: SAFI UNION S.A., CUENTA DE DEPOSITO: CUENTA UNICA DEL TESORO</t>
  </si>
  <si>
    <t>00099021001 DEPOSITO DE EFECTIVO, DEPOSITANTE: SIMON VENTURA CONDORI, CONCEPTO: DEVOLUCION DE SALARIOS, CUENTA DE DEPOSITO: CUENTA UNICA DEL TESORO/DJBR</t>
  </si>
  <si>
    <t>00099021001 DEP.DE CHEQ.AJENOS,RET.DE CAM.,CONCEPTO: DEPÓSITO,DEP.: EDWIN GONZALO PORCEL ARANCIBIA , PROCEDENCIA: BANCO UNION S.A., CHEQUE: 211560, FECHA DE EMISION:10/01/2025</t>
  </si>
  <si>
    <t>00291012006 DEP.DE CHEQ.AJENOS,RET.DE CAM.,CONCEPTO: PAGO DE USO DE VIA,DEP.: GOBIERNO AUTONOMO DEPARTAMENTAL DE ORURO , PROCEDENCIA: BANCO UNION S.A., CHEQUE: 86070, FECHA DE EMISION:23/12/2024</t>
  </si>
  <si>
    <t>VENTA DE DIVISAS CON TRANSFERENCIA DE FONDOS A SOLICITUD DE YACIMIENTOS PETROLIFEROS FISCALES BOLIVIANOS SEGUN SOLICITUD 22385 REF: BOTRADING SA 1ER POST PAGO SUM PETROLEO CRUDO Y CONDENSADO MI 2024 OP UPCA 2684 HR DCIM 26943 2024 PROC 726 LIB. 00513012004 LBP-YPFB-UNICOMERCIAL (4030005415/1-2188907)</t>
  </si>
  <si>
    <t>VENTA DE DIVISAS CON TRANSFERENCIA DE FONDOS A SOLICITUD DE YACIMIENTOS PETROLIFEROS FISCALES BOLIVIANOS SEGUN SOLICITUD 22386 REF: BOTRADING SA 1ER POST PAGO SUM PETROLEO CRUDO Y CONDENSADO MI 2024 OP UPCA 2684 HR DCIM 26943 2024 PROC 729 LIB. 00513012004 LBP-YPFB-UNICOMERCIAL (4030005415/1-2188907)</t>
  </si>
  <si>
    <t>00099021001 DEPOSITO DE EFECTIVO, DEPOSITANTE: LARISSA PEREZ, CONCEPTO: DEVOLUCION, CUENTA DE DEPOSITO: CUENTA UNICA DEL TESORO</t>
  </si>
  <si>
    <t>00015011114 DEPOSITO DE EFECTIVO, DEPOSITANTE: MONICA QUISPE MAMANI, CONCEPTO: DEVOLUCION POR PAGO DE DEMASIA DEL AGUA POTABLE (COSAALT) TARIJA, CUENTA DE DEPOSITO: CUENTA UNICA DEL TESORO</t>
  </si>
  <si>
    <t>00099021001 DEP.DE CHEQ.AJENOS,RET.DE CAM.,CONCEPTO: DEPÓSITO,DEP.: JORGE CARLOS ALIZARES ARIAS , PROCEDENCIA: BANCO UNION S.A., CHEQUE: 211561, FECHA DE EMISION:13/01/2025</t>
  </si>
  <si>
    <t>00099021001 DEPOSITO DE EFECTIVO, DEPOSITANTE: FREDDY ASCENCIO RODRIGUEZ, CONCEPTO: REVERSION, CUENTA DE DEPOSITO: CUENTA UNICA DEL TESORO</t>
  </si>
  <si>
    <t>00081071102 DEPOSITO DE EFECTIVO, DEPOSITANTE: ALFREDO FLORIBE MELGAR, CONCEPTO: DEP. POR OMISION EN EL MARCADO DE FECHA 26/12/2024, CUENTA DE DEPOSITO: CUENTA UNICA DEL TESORO</t>
  </si>
  <si>
    <t>00099021001 DEPOSITO DE EFECTIVO, DEPOSITANTE: CHOQUE CONDORI JHONNY, CONCEPTO: DEVOLUCION, CUENTA DE DEPOSITO: CUENTA UNICA DEL TESORO</t>
  </si>
  <si>
    <t>00015011108 DEPOSITO DE EFECTIVO, DEPOSITANTE: ROLANDO FABIO ULAQUE ZEBALLOS, CONCEPTO: REMANENTE DEL SERVICIO DE ENERGIA ELECTRICA DE LA DISTRITAL DE MIGRACION PANDO DICIEMBRE/2024, CUENTA DE DEPOSITO: CUENTA UNICA DEL TESORO</t>
  </si>
  <si>
    <t>00081071102 DEPOSITO DE EFECTIVO, DEPOSITANTE: GELY ZERDA ROCHA, CONCEPTO: C-31 N°572 REVERSION PAGO BONO DE TÉ, DICIEMBRE 2024 - CONSULTOR INDIVIDUAL EN LINEA, CUENTA DE DEPOSITO: CUENTA UNICA DEL TESORO</t>
  </si>
  <si>
    <t>00099021001 DEPOSITO DE EFECTIVO, DEPOSITANTE: GELY ZERDA ROCHA, CONCEPTO: C-31 N°573 REVERSION PAGO BONO DE TÉ, DICIEMBRE 2024 PERSONAL EVENTUAL, CUENTA DE DEPOSITO: CUENTA UNICA DEL TESORO/DJBR</t>
  </si>
  <si>
    <t>00015011107 DEPOSITO DE EFECTIVO, DEPOSITANTE: PROMID, CONCEPTO: PAGO SERVICIO AGUA ENERO 2025, CUENTA DE DEPOSITO: CUENTA UNICA DEL TESORO</t>
  </si>
  <si>
    <t>00099021001 DEP.DE CHEQ.AJENOS,RET.DE CAM.,CONCEPTO: DEVOLUCION,DEP.: JUAN MARQUEZ , PROCEDENCIA: BANCO UNION S.A., CHEQUE: 213434, FECHA DE EMISION:14/01/2025</t>
  </si>
  <si>
    <t>||TRANSFERENCIA DE FONDOS DEL EXTERIOR P/DEVOLUCION COMISIONES BANCARIAS COMMERZBANK AG, FRANKFURT-ALEMANIA, CORRESP.A LA CARTA DE CREDITO REF.:I-2022-32 P/C YPFB A/F CUÑADO S.A.U.,S/G SWIFT 583,14/01/2025 Y DOCS.ADJ. LIB.00513072001 YPFB-OPERACIONES GNRGD RF:DEVOL.COMIS.COMMERZBANK LC I-2022-32 PC YPFB AF CUÑADO SAU</t>
  </si>
  <si>
    <t>NUMERO DE LIBRETA CUT: 00099021001 OPERACIÓN E18 TRANSFERENCIA DEL SISTEMA FINANCIERO POR CUENTA DE TERCEROS A LA CUT TRANSFERENCIA POR DEVOLUCION DE HABERES AL TESORO GENERAL DE LA NACION SOLICITUD VEGA TORREZ MARIA NELA</t>
  </si>
  <si>
    <t>00099021001 DEPOSITO DE EFECTIVO, DEPOSITANTE: MONICA ADA PANOZO DE ZEBALLOS, CONCEPTO: DEVOLUCION DE ABONO EFECTUADO POSTERIOR A LA FECHA DE FALLECIMIENTO, CUENTA DE DEPOSITO: CUENTA UNICA DEL TESORO</t>
  </si>
  <si>
    <t>00099021001 DEPOSITO DE EFECTIVO, DEPOSITANTE: ELSA QUISPE LIMACHI, CONCEPTO: DEV. GASOLINA PREV. 613, CUENTA DE DEPOSITO: CUENTA UNICA DEL TESORO</t>
  </si>
  <si>
    <t>00086011109 DEPOSITO DE EFECTIVO, DEPOSITANTE: MMAYA, CONCEPTO: DEV. PPCR CONTRATO DE PRESTAMO 3534 GESTION 2023, CUENTA DE DEPOSITO: CUENTA UNICA DEL TESORO</t>
  </si>
  <si>
    <t>00086011109 DEPOSITO DE EFECTIVO, DEPOSITANTE: MMAYA, CONCEPTO: DEV. PPCR CONTRATO DE PRESTAMO 3534 GESTION 2024, CUENTA DE DEPOSITO: CUENTA UNICA DEL TESORO</t>
  </si>
  <si>
    <t>00099024113 DEPOSITO DE EFECTIVO, DEPOSITANTE: ROBERTO OSMAR MACUCHAPI TICONA, CONCEPTO: DEVOLUCION DE DINERO A LA UPRE, CUENTA DE DEPOSITO: CUENTA UNICA DEL TESORO</t>
  </si>
  <si>
    <t>PAGO A BID PRÉSTAMO 5376/OC-BO VCTO. 15-01-2025 POR CUENTA DE TGN , NTI. 019641 VALOR 15-01-2025 INTERESES USD 7.132.957,11 COMISIONES USD 598.956,98 CTA. 3987 CUENTA UNICA DEL TESORO LIB. 00099021001 REF.: COMISIONES BANCARIAS</t>
  </si>
  <si>
    <t>PAGO A BID PRÉSTAMO 3797/BL-BO VCTO. 15-01-2025 POR CUENTA DE TGN , NTI. 019596 VALOR 15-01-2025 CAPITAL USD 115.139,92 INTERESES USD 150.266,15 CTA. 3987 CUENTA UNICA DEL TESORO LIB. 00099021001 REF.: COMISIONES BANCARIAS</t>
  </si>
  <si>
    <t>NUMERO DE LIBRETA CUT: 00099021001 OPERACIÓN E75 TRANSFERENCIA DE LA CUENTA FISCAL BUN A LA CUT EN MN TRANSF.FDOS.AL.BCB GOB. AUTONOMO MCPAL. DE MOROCHATA CITE: GAMM OF/C 008/2025 CUENTA CUT 3987 LIBRETA NÂ° 00099021001</t>
  </si>
  <si>
    <t>00099021001 DEPOSITO DE EFECTIVO, DEPOSITANTE: VALERIA VILLCA FLORES, CONCEPTO: DEVOLUCION, CUENTA DE DEPOSITO: CUENTA UNICA DEL TESORO</t>
  </si>
  <si>
    <t>00081011101 DEPOSITO DE EFECTIVO, DEPOSITANTE: ALEXANDRO DAVID BECERRA VARGAS, CONCEPTO: REPOSICION CREDENCIAL, CUENTA DE DEPOSITO: CUENTA UNICA DEL TESORO</t>
  </si>
  <si>
    <t>00099021001 DEPOSITO DE EFECTIVO, DEPOSITANTE: LISBET TICONA GUTIERREZ, CONCEPTO: REV. DIFINITIVA ABRIL-2024 DEPARTAMENTO DE LA PAZ, CUENTA DE DEPOSITO: CUENTA UNICA DEL TESORO</t>
  </si>
  <si>
    <t>00099021001 DEPOSITO DE EFECTIVO, DEPOSITANTE: HILDA BEATRIZ TUNQUI VALENCIA, CONCEPTO: PERCEPCION INDEBIDA, CUENTA DE DEPOSITO: CUENTA UNICA DEL TESORO</t>
  </si>
  <si>
    <t>00099021001 DEP.DE CHEQ.AJENOS,RET.DE CAM.,CONCEPTO: DEPÓSITO,DEP.: CAJA DE SALUD CORDES , PROCEDENCIA: BANCO UNION S.A., CHEQUE: 43954, FECHA DE EMISION:26/12/2024</t>
  </si>
  <si>
    <t>00099021001 DEP.DE CHEQ.AJENOS,RET.DE CAM.,CONCEPTO: DEVOLUCION,DEP.: ALIAZAS RURALES PAR III , PROCEDENCIA: BANCO UNION S.A., CHEQUE: 360, FECHA DE EMISION:13/01/2025</t>
  </si>
  <si>
    <t>00099021001 DEP.DE CHEQ.AJENOS,RET.DE CAM.,CONCEPTO: DEVOLUCION,DEP.: ALIAZAS RURALES PAR III , PROCEDENCIA: BANCO UNION S.A., CHEQUE: 359, FECHA DE EMISION:13/01/2025</t>
  </si>
  <si>
    <t>00099021001 DEP.DE CHEQ.AJENOS,RET.DE CAM.,CONCEPTO: DEVOLUCION,DEP.: ALIAZAS RURALES PAR III , PROCEDENCIA: BANCO UNION S.A., CHEQUE: 358, FECHA DE EMISION:13/01/2025</t>
  </si>
  <si>
    <t>00099021001 DEP.DE CHEQ.AJENOS,RET.DE CAM.,CONCEPTO: DOBLE PERCEPCION,DEP.: GOBIERNO AUTONOMO MUNICIPAL DE LA PAZ , PROCEDENCIA: BANCO UNION S.A., CHEQUE: 70326, FECHA DE EMISION:15/01/2025</t>
  </si>
  <si>
    <t>00099021001 DEP.DE CHEQ.AJENOS,RET.DE CAM.,CONCEPTO: DOBLE PERCEPCION,DEP.: GOBIERNO AUTONOMO MUNICIPAL DE LA PAZ , PROCEDENCIA: BANCO UNION S.A., CHEQUE: 70327, FECHA DE EMISION:15/01/2025</t>
  </si>
  <si>
    <t>00099021001 DEP.DE CHEQ.AJENOS,RET.DE CAM.,CONCEPTO: REEMBOLSO POR INCAPACIDAD TEMPORAL CAJA CORDES -CBBA 09/2024 DENIS VELASCO,DEP.: UNIDAD TECNICA DE FERROCARRILES , PROCEDENCIA: BANCO UNION S.A., CHEQUE: 44051, FECHA DE EMISION:26/12/2024</t>
  </si>
  <si>
    <t>00015011108 DEPOSITO DE EFECTIVO, DEPOSITANTE: MINISTERIO DE GOBIERNO, CONCEPTO: DEVOLUCION A LA CUT, CUENTA DE DEPOSITO: CUENTA UNICA DEL TESORO</t>
  </si>
  <si>
    <t>00015011108 DEPOSITO DE EFECTIVO, DEPOSITANTE: HUASCAR IVAN MAGNE RAMOS, CONCEPTO: DEVOLUCION DE GASTOS ADMINISTRATIVOS POR PAGO DE SERVICIO DE ENERGIA ELECTRICA OFICINA SUCRE DIC/24, CUENTA DE DEPOSITO: CUENTA UNICA DEL TESORO</t>
  </si>
  <si>
    <t>00099021001 DEPOSITO DE EFECTIVO, DEPOSITANTE: ALEJANDRO CASTRO COARITE C.I. 2449786, CONCEPTO: DEVOLUCION DE SUELDO MES AGOSTO/2020, CUENTA DE DEPOSITO: CUENTA UNICA DEL TESORO</t>
  </si>
  <si>
    <t>00099021001 DEPOSITO DE EFECTIVO, DEPOSITANTE: ALEJANDRO CASTRO COARITE C.I. 2449786, CONCEPTO: DEVOLUCION AGUINALDO GESTION 2020 ( DUODECIMA) MESES AGOSTO Y SEPTIEMBRE, CUENTA DE DEPOSITO: CUENTA UNICA DEL TESORO</t>
  </si>
  <si>
    <t>00015011114 DEPOSITO DE EFECTIVO, DEPOSITANTE: MONICA QUISPE MAMANI, CONCEPTO: DEVOLUCION POR PAGO DE DEMASIA DE ENERGIA ELECTRICA (CESSA) SUCRE, CUENTA DE DEPOSITO: CUENTA UNICA DEL TESORO</t>
  </si>
  <si>
    <t>00015011114 DEPOSITO DE EFECTIVO, DEPOSITANTE: MONICA QUISPE MAMANI, CONCEPTO: DEVOLUCION POR PAGO DE DEMASIA DE ENERGIA ELECTRICA (SEPSA) POTOSI, CUENTA DE DEPOSITO: CUENTA UNICA DEL TESORO</t>
  </si>
  <si>
    <t>||COMISION TRANSFERENCIA FDOS.AL EXTERIOR 0,20% S/USD2.334.651,67,REEMB.GSTS.COMUNICACION BS300.-Y EMISION COMP.CONTABLE BS60.-REF.:PAGO 1 LC I-2022-32 P/C YPFB A/F CUÑADO S.A.U.,EN COMPL.A COMP.1117133,17/01/2025. LIB.00513072001 YPFB - OPERACIONES G N R G D RF:COMISIONES PAGO 1 LC I-2022-32 PC YPFB AF CUÑADO SAU</t>
  </si>
  <si>
    <t>TRANSFERENCIA RECIBIDA DEL EXTERIOR SEGÚN MENSAJES SWIFT Nos. 804-803 (REM.EXT.) DE FECHA 17-01-2025 POR DESEMBOLSO DE FONPLATA PRÉSTAMO BOL 36/2023 ROC/5568425017FS//URI/DESEMB. NRO. 2 LIBRETA N° 00291012002 ABC-RECURSOS PROPIOS REF.: UTILES DE ESCRITORIO</t>
  </si>
  <si>
    <t>00099021001 DEPOSITO DE EFECTIVO, DEPOSITANTE: LOURDES ALIAGA ZAPATA, CONCEPTO: DOBLE PERCEPCION MES ENERO/2025, CUENTA DE DEPOSITO: CUENTA UNICA DEL TESORO</t>
  </si>
  <si>
    <t>00291012002 DEPOSITO DE EFECTIVO, DEPOSITANTE: PAUL LENZ MENDOZA CONCHA, CONCEPTO: REPOSICION CREDENCIAL, CUENTA DE DEPOSITO: CUENTA UNICA DEL TESORO</t>
  </si>
  <si>
    <t>00099021001 DEP.DE CHEQ.AJENOS,RET.DE CAM.,CONCEPTO: DEV. PLANILLAS DE INCAPACIDADES CAJA CORDES,DEP.: SEDES CBBA , PROCEDENCIA: BANCO UNION S.A., CHEQUE: 43966, FECHA DE EMISION:26/12/2024</t>
  </si>
  <si>
    <t>00099021001 DEP.DE CHEQ.AJENOS,RET.DE CAM.,CONCEPTO: PERCEPCION INDEBIDA DE HABERES OCT-NOV-DIC 2021 ENE 2022,DEP.: DANIELA CACERES VARGAS , PROCEDENCIA: BANCO UNION S.A., CHEQUE: 213450, FECHA DE EMISION:20/01/2025</t>
  </si>
  <si>
    <t>00099021001 DEP.DE CHEQ.AJENOS,RET.DE CAM.,CONCEPTO: DEV. PLANILLAS INCAPACIDADES SEGURO SOCIAL UNIVERSITARIO,DEP.: SEDES CBBA , PROCEDENCIA: BANCO UNION S.A., CHEQUE: 26282, FECHA DE EMISION:09/01/2025</t>
  </si>
  <si>
    <t>NUMERO DE LIBRETA CUT: 00099021001 OPERACIÓN E75 TRANSFERENCIA DE LA CUENTA FISCAL BUN A LA CUT EN MN TRANSF.FDOS.AL.BCB GAIOC CHARAGUA IYAMBAE SEGÃN CARTA CITE/GAIOC/ZECH NÂ° 003/2025 A LA CUENTA ÃNICA DEL TESORO 3987 LIBRETA NÂ° 00099021001</t>
  </si>
  <si>
    <t>00291012002 DEPOSITO DE EFECTIVO, DEPOSITANTE: ALVARO TARQUI DELGADO, CONCEPTO: REPOSICON CREDENCIAL, CUENTA DE DEPOSITO: CUENTA UNICA DEL TESORO</t>
  </si>
  <si>
    <t>00099021001 DEPOSITO DE EFECTIVO, DEPOSITANTE: SIMON VENTURA CONDORI, CONCEPTO: DEVOLUCION DE SALARIO, CUENTA DE DEPOSITO: CUENTA UNICA DEL TESORO/DJBR</t>
  </si>
  <si>
    <t>00015011114 DEPOSITO DE EFECTIVO, DEPOSITANTE: MONICA QUISPE MAMANI, CONCEPTO: PAGO POR DEMASIA DE ENERGIA ELECTRICA (SETAR) TARIJA, CUENTA DE DEPOSITO: CUENTA UNICA DEL TESORO</t>
  </si>
  <si>
    <t>00099021001 DEP.DE CHEQ.AJENOS,RET.DE CAM.,CONCEPTO: DEV SALDO PROY MANEJO INTEGRAL DE MICROCUENCA DE UMAJALSU MUNICIPIO DE SAN PEDRO DE TIQUINA,DEP.: GOB AUTONOMO MCPAL SAN PEDRO DE TIQUINA</t>
  </si>
  <si>
    <t>00099021001 DEP.DE CHEQ.AJENOS,RET.DE CAM.,CONCEPTO: DEV DE HABERES,DEP.: CARLA YUPANQUI SOLIZ , PROCEDENCIA: BANCO UNION S.A., CHEQUE: 213452, FECHA DE EMISION:21/01/2025</t>
  </si>
  <si>
    <t>VENTA DE DIVISAS CON TRANSFERENCIA DE FONDOS A SOLICITUD DE YACIMIENTOS PETROLIFEROS FISCALES BOLIVIANOS SEGUN SOLICITUD 22451 REF: TRAFIGURA CHILE LIMITADA 6TO POST PAGO SUM HIDR LIQ OCCIDENTE CHILE 2024 OP UPCA 2213 HR GPDI 26756 2024 PROC 646 LIB. 00513012004 LBP-YPFB-UNICOMERCIAL (4030005415/1-2188907)</t>
  </si>
  <si>
    <t>VENTA DE DIVISAS CON TRANSFERENCIA DE FONDOS A SOLICITUD DE YACIMIENTOS PETROLIFEROS FISCALES BOLIVIANOS SEGUN SOLICITUD 22461 REF: TRAFIGURA CHILE LIMITADA 6TO POST PAGO SUM HIDR LIQ OCCIDENTE CHILE 2024 OP UPCA 2213 HR GPDI 26756 2024 PROC 730 LIB. 00513012004 LBP-YPFB-UNICOMERCIAL (4030005415/1-2188907)</t>
  </si>
  <si>
    <t>VENTA DE DIVISAS CON TRANSFERENCIA DE FONDOS A SOLICITUD DE YACIMIENTOS PETROLIFEROS FISCALES BOLIVIANOS SEGUN SOLICITUD 22460 REF: TRAFIGURA CHILE LIMITADA 6TO POST PAGO SUM HIDR LIQ OCCIDENTE CHILE 2024 OP UPCA 2213 HR GPDI 26756 2024 PROC 718 LIB. 00513012004 LBP-YPFB-UNICOMERCIAL (4030005415/1-2188907)</t>
  </si>
  <si>
    <t>VENTA DE DIVISAS CON TRANSFERENCIA DE FONDOS A SOLICITUD DE YACIMIENTOS PETROLIFEROS FISCALES BOLIVIANOS SEGUN SOLICITUD 22458 REF: TRAFIGURA CHILE LIMITADA 6TO POST PAGO SUM HIDR LIQ OCCIDENTE CHILE 2024 OP UPCA 2213 HR GPDI 26756 2024 PROC 717 LIB. 00513012004 LBP-YPFB-UNICOMERCIAL (4030005415/1-2188907)</t>
  </si>
  <si>
    <t>VENTA DE DIVISAS CON TRANSFERENCIA DE FONDOS A SOLICITUD DE YACIMIENTOS PETROLIFEROS FISCALES BOLIVIANOS SEGUN SOLICITUD 22459 REF: TRAFIGURA CHILE LIMITADA 5TO POST PAGO SUM HIDR LIQ OCCIDENTE CHILE 2024 OP UPCA 1941 HR DCIM 19993 2024 PROC 716 LIB. 00513012004 LBP-YPFB-UNICOMERCIAL (4030005415/1-2188907)</t>
  </si>
  <si>
    <t>NUMERO DE LIBRETA CUT: 00099021001 OPERACIÓN E75 TRANSFERENCIA DE LA CUENTA FISCAL BUN A LA CUT EN MN TRANSF.FDOS.AL.BCB GOBIERNO AUTONOMO MUNICIPAL DE NUEVA ESPERANZA CITE: GAMNE.STRIA.DESP. NÂ° 02/2025 CUENTA CUT 3987 LIBRETA NÂ° 00099021001</t>
  </si>
  <si>
    <t>00099021001 DEPOSITO DE EFECTIVO, DEPOSITANTE: RODRIGO JUAN ALIAGA ALVAREZ, CONCEPTO: DEVOLUCION, CUENTA DE DEPOSITO: CUENTA UNICA DEL TESORO</t>
  </si>
  <si>
    <t>00015011108 DEPOSITO DE EFECTIVO, DEPOSITANTE: JUBILADOS BANCA PRIVADA, CONCEPTO: PAGO FACTURA AGUA POTABLE FACTURA ENERO 2025, CUENTA DE DEPOSITO: CUENTA UNICA DEL TESORO</t>
  </si>
  <si>
    <t>00099021001 DEP.DE CHEQ.AJENOS,RET.DE CAM.,CONCEPTO: INCAPACIDADES,DEP.: CAJA NACIONAL DE SALUD, PROCEDENCIA: BANCO UNION S.A., CHEQUE: 38020, FECHA DE EMISION:20/01/2025
DT - 044 - P - 0078</t>
  </si>
  <si>
    <t>00099021001 DEP.DE CHEQ.AJENOS,RET.DE CAM.,CONCEPTO: INCAPACIDADES,DEP.: CAJA NACIONAL DE SALUD, PROCEDENCIA: BANCO UNION S.A., CHEQUE: 38100, FECHA DE EMISION:20/01/2025
DT - 044 - P - 0081</t>
  </si>
  <si>
    <t>PAGO A BID PRÉSTAMO 3181/BL-BO VCTO. 23-01-2025 POR CUENTA DE TGN , NTI. 019594 VALOR 23-01-2025 CAPITAL USD 1.766.666,67 INTERESES USD 1.382.518,96 CTA. 3987 CUENTA UNICA DEL TESORO LIB. 00099021001 REF.: COMISIONES BANCARIAS</t>
  </si>
  <si>
    <t>A:00862012001 GAD BENI, TRANSFERENCIA DE RECUPERACIONES SEGÚN NOTA GEF-LCR-JSZ-1705-NOT/24 POR CONCEPTO DE REMUNERACION POR ADMINISTRACION DE FIDEICOMISO QUE CORRESPONDE AL FNDR DE ACUERDO A CONTRATO DE FIDEICOMISO “FINANCIAMIENTO DE APOYO A LA REACTIVACION DE INVERCION PUBLICA” VTO OCTUBRE/2024.</t>
  </si>
  <si>
    <t>NUMERO DE LIBRETA CUT: 00086011102 OPERACIÓN E18 TRANSFERENCIA DEL SISTEMA FINANCIERO POR CUENTA DE TERCEROS A LA CUT SOL. ESC. DE REPSOL E&amp;P BOLIVIA S.A.</t>
  </si>
  <si>
    <t>00099021001 DEPOSITO DE EFECTIVO, DEPOSITANTE: CINTIA SUSANA CONTRERAS CALLE, CONCEPTO: MULTA POR ENTREGA FUERA DE PLAZO, CUENTA DE DEPOSITO: CUENTA UNICA DEL TESORO</t>
  </si>
  <si>
    <t>VENTA DE DIVISAS CON TRANSFERENCIA DE FONDOS A SOLICITUD DE GESTORA PUB.DE LA SEG.SOCIAL DE LARGO PLAZO SEGUN SOLICITUD 22490 REF: CENTESIMO OCTAVO PAGO A HEINSOHN BUSINESS TECHNOLOGY SA POR LA ADQUISICION DEL SOFTWARE PARA LA GESTORA PUBLICA FACTURA FE 39658 5TO PAGO APOTEOSIS ACTA DE RECEPCION Y C LIB. 00595012003 GPSSLP-COMISION POR ADMINISTRACION DEL SIP</t>
  </si>
  <si>
    <t>VENTA DE DIVISAS CON TRANSFERENCIA DE FONDOS A SOLICITUD DE GESTORA PUB.DE LA SEG.SOCIAL DE LARGO PLAZO SEGUN SOLICITUD 22491 REF: CENTESIMO SEPTIMO PAGO A HEINSOHN BUSINESS TECHNOLOGY SA POR LA ADQUISICION DEL SOFTWARE PARA LA GESTORA PUBLICA FACTURA FE 55592 SERVICIO AL CLIENTE ITEM 3 ACTA DE RECE LIB. 00595012003 GPSSLP-COMISION POR ADMINISTRACION DEL SIP</t>
  </si>
  <si>
    <t>VENTA DE DIVISAS CON TRANSFERENCIA DE FONDOS A SOLICITUD DE GESTORA PUB.DE LA SEG.SOCIAL DE LARGO PLAZO SEGUN SOLICITUD 22494 REF: CENTESIMO TERCER PAGO A HEINSOHN BUSINESS TECHNOLOGY SA POR LA ADQUISICION DEL SOFTWARE PARA LA GESTORA PUBLICA FACTURA FE 52081 COBRANZA JUDICIAL ITEM 6 ACTA DE RECEPCI LIB. 00595012003 GPSSLP-COMISION POR ADMINISTRACION DEL SIP</t>
  </si>
  <si>
    <t>VENTA DE DIVISAS CON TRANSFERENCIA DE FONDOS A SOLICITUD DE GESTORA PUB.DE LA SEG.SOCIAL DE LARGO PLAZO SEGUN SOLICITUD 22495 REF: CENTESIMO SEGUNDO PAGO A HEINSOHN BUSINESS TECHNOLOGY SA POR LA ADQUISICION DEL SOFTWARE PARA LA GESTORA PUBLICA FACTURA FE 53876 CC285734 COBRANZA JUDICIAL ACTA DE RECE LIB. 00595012003 GPSSLP-COMISION POR ADMINISTRACION DEL SIP</t>
  </si>
  <si>
    <t>VENTA DE DIVISAS CON TRANSFERENCIA DE FONDOS A SOLICITUD DE GESTORA PUB.DE LA SEG.SOCIAL DE LARGO PLAZO SEGUN SOLICITUD 22496 REF: CENTESIMO PAGO A HEINSOHN BUSINESS TECHNOLOGY SA POR LA ADQUISICION DEL SOFTWARE PARA LA GESTORA PUBLICA FACTURA FE 54668 54669 55591 DETALLE 283336 284351 CC86489 ACTA LIB. 00595012003 GPSSLP-COMISION POR ADMINISTRACION DEL SIP</t>
  </si>
  <si>
    <t>VENTA DE DIVISAS CON TRANSFERENCIA DE FONDOS A SOLICITUD DE GESTORA PUB.DE LA SEG.SOCIAL DE LARGO PLAZO SEGUN SOLICITUD 22497 REF: NONAGESIMO NOVENO PAGO A HEINSOHN BUSINESS TECHNOLOGY SA POR LA ADQUISICION DEL SOFTWARE PARA LA GESTORA PUBLICA FACTURA FE 53008 SERVICIO AL CLIENTE ITEM 4 Y 8 ACTA DE LIB. 00595012003 GPSSLP-COMISION POR ADMINISTRACION DEL SIP</t>
  </si>
  <si>
    <t>VENTA DE DIVISAS CON TRANSFERENCIA DE FONDOS A SOLICITUD DE GESTORA PUB.DE LA SEG.SOCIAL DE LARGO PLAZO SEGUN SOLICITUD 22498 REF: NONAGESIMO OCTAVO PAGO A HEINSOHN BUSINESS TECHNOLOGY SA POR LA ADQUISICION DEL SOFTWARE PARA LA GESTORA PUBLICA FACTURA FE 54619 287295 CAMBIAR LA FORMULA PARA SACAR EL LIB. 00595012003 GPSSLP-COMISION POR ADMINISTRACION DEL SIP</t>
  </si>
  <si>
    <t>VENTA DE DIVISAS CON TRANSFERENCIA DE FONDOS A SOLICITUD DE GESTORA PUB.DE LA SEG.SOCIAL DE LARGO PLAZO SEGUN SOLICITUD 22499 REF: NONAGESIMO SEPTIMO PAGO A HEINSOHN BUSINESS TECHNOLOGY SA POR LA ADQUISICION DEL SOFTWARE PARA LA GESTORA PUBLICA FACTURA FE 55587 55588 CC288374 RECONSTRUCCION DE DATOS LIB. 00595012003 GPSSLP-COMISION POR ADMINISTRACION DEL SIP</t>
  </si>
  <si>
    <t>VENTA DE DIVISAS CON TRANSFERENCIA DE FONDOS A SOLICITUD DE GESTORA PUB.DE LA SEG.SOCIAL DE LARGO PLAZO SEGUN SOLICITUD 22500 REF: NONAGESIMO SEXTO PAGO A HEINSOHN BUSINESS TECHNOLOGY SA POR LA ADQUISICION DEL SOFTWARE PARA LA GESTORA PUBLICA FACTURA FE 55593 ITEM 6 REPORTES SERVICIO AL CLIENTE ACTA LIB. 00595012003 GPSSLP-COMISION POR ADMINISTRACION DEL SIP</t>
  </si>
  <si>
    <t>VENTA DE DIVISAS CON TRANSFERENCIA DE FONDOS A SOLICITUD DE GESTORA PUB.DE LA SEG.SOCIAL DE LARGO PLAZO SEGUN SOLICITUD 22492 REF: CENTESIMO SEXTO PAGO A HEINSOHN BUSINESS TECHNOLOGY SA POR LA ADQUISICION DEL SOFTWARE PARA LA GESTORA PUBLICA FACTURA FE 55601 GESTION DE CUENTAS ITEM 8 ACTA DE RECEPCI LIB. 00595012003 GPSSLP-COMISION POR ADMINISTRACION DEL SIP</t>
  </si>
  <si>
    <t>VENTA DE DIVISAS CON TRANSFERENCIA DE FONDOS A SOLICITUD DE GESTORA PUB.DE LA SEG.SOCIAL DE LARGO PLAZO SEGUN SOLICITUD 22493 REF: CENTESIMO CUARTO PAGO A HEINSOHN BUSINESS TECHNOLOGY SA POR LA ADQUISICION DEL SOFTWARE PARA LA GESTORA PUBLICA FACTURA FE 55601 GESTION DE CUENTAS ITEM 8 ACTA DE RECEPC LIB. 00595012003 GPSSLP-COMISION POR ADMINISTRACION DEL SIP</t>
  </si>
  <si>
    <t>00099021001 DEPOSITO DE EFECTIVO, DEPOSITANTE: CARLOS IVAN COSSIO SALVATIERRA, CONCEPTO: DEVOLUCION DE SEPTIEMBRE 2023, CUENTA DE DEPOSITO: CUENTA UNICA DEL TESORO/DJBR</t>
  </si>
  <si>
    <t>00099021001 DEPOSITO DE EFECTIVO, DEPOSITANTE: CARLOS IVAN COSSIO SALVATIERRA, CONCEPTO: DEVOLUCION DUODECIMA DE AGUINALDO 2023, CUENTA DE DEPOSITO: CUENTA UNICA DEL TESORO/DJBR</t>
  </si>
  <si>
    <t>00081011101 DEPOSITO DE EFECTIVO, DEPOSITANTE: SASHA EVELIN PIZO PEREZ, CONCEPTO: REPOSICION DE CREDENCIAL, CUENTA DE DEPOSITO: CUENTA UNICA DEL TESORO</t>
  </si>
  <si>
    <t>00099021001 DEP.DE CHEQ.AJENOS,RET.DE CAM.,CONCEPTO: DEVOLUCION DE SUELDOS Y SALARIOS,DEP.: ALEJANDRA FERNANDEZ NINA , PROCEDENCIA: BANCO UNION S.A., CHEQUE: 213455, FECHA DE EMISION:27/01/2025/DJBR</t>
  </si>
  <si>
    <t>00099021001 DEPOSITO DE EFECTIVO, DEPOSITANTE: MARIA RISELA CASTELLON VELA, CONCEPTO: DEPÓSITO REVERSION TOTAL DE SUELDOS, CUENTA DE DEPOSITO: CUENTA UNICA DEL TESORO/DJBR</t>
  </si>
  <si>
    <t>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t>
  </si>
  <si>
    <t>||TRANSF.DE FONDOS AL EXTERIOR SEGUN SOL. 053654 - 22467 YPFB DE 21/01/2025 REF:PAGO A FAVOR DE GALILEO TRADING DMCC POR CONCEPTO 4TO POST PAGO SUM HIDR LIQ OCCIDENTE 2024 OP UPCA 3 HR GPDI 33972 2024 PROC 60, POR EUR 9.761.146,43 EQUIV.USD 10.246.315,25 LIB.00513012004 LBP-YPFB-UNICOMERCAIL(4030005415/1-2188907)COM. BS140.579,44 SWIFT BS300.-UT.BS60.-</t>
  </si>
  <si>
    <t>00099021001 DEPOSITO DE EFECTIVO, DEPOSITANTE: RICHARD VALENTIN QUISBERT LAURA CI 3383211, CONCEPTO: DEPÓSITO MONTO EXCEDENTARIO A LA REMUNERACION MAXIMA - ENERO 2025, CUENTA DE DEPOSITO: CUENTA UNICA DEL TESORO</t>
  </si>
  <si>
    <t>00099021001 DEPOSITO DE EFECTIVO, DEPOSITANTE: SILVANA OJEDA PANOZO CI: 4631448 CH, CONCEPTO: PAGO POR EXCESO DE REFRIGERIO DE 12 DE DICIEMBRE 2023, CUENTA DE DEPOSITO: CUENTA UNICA DEL TESORO</t>
  </si>
  <si>
    <t>00099021001 DEPOSITO DE EFECTIVO, DEPOSITANTE: ARIEL ISIDRO TORREZ GUERRA, CONCEPTO: DEVOLUCION HABER DEL MES DE OCTUBRE 2023, CUENTA DE DEPOSITO: CUENTA UNICA DEL TESORO/DJBR</t>
  </si>
  <si>
    <t>00291012002 DEPOSITO DE EFECTIVO, DEPOSITANTE: SANDRA VERONICA ACEBEY QUIROGA, CONCEPTO: DEVOLUCION DE VIATICO, CUENTA DE DEPOSITO: CUENTA UNICA DEL TESORO</t>
  </si>
  <si>
    <t>00099021001 DEP.DE CHEQ.AJENOS,RET.DE CAM.,CONCEPTO: INCAPACIDADES,DEP.: CAJA NACIONAL DE SALUD, PROCEDENCIA: BANCO UNION S.A., CHEQUE: 38132, FECHA DE EMISION:27/01/2025
DT - 065 - P - 0146</t>
  </si>
  <si>
    <t>00099021001 DEP.DE CHEQ.AJENOS,RET.DE CAM.,CONCEPTO: DEPÓSITO,DEP.: CRISTIAN VILACAHUA PIMENTEL , PROCEDENCIA: BANCO UNION S.A., CHEQUE: 213456, FECHA DE EMISION:28/01/2025</t>
  </si>
  <si>
    <t>PAGO A BID PRÉSTAMO 2450/BL-BO VCTO. 28-01-2025 POR CUENTA DE TGN , NTI. 019542 VALOR 28-01-2025 CAPITAL USD 279.430,17 INTERESES USD 171.592,81 CTA. 3987 CUENTA UNICA DEL TESORO LIB. 00099021001 REF.: COMISIONES BANCARIAS</t>
  </si>
  <si>
    <t>TRANSFERENCIA DE FONDOS DE DPTOS.DE ENCAJE LEGAL DEL SISTEMA FINANCIERO A DPTOS.CTES.DEL SECTOR PUBLICO S/G CITE' ACTA DE REUNIÓN M||EFP-BUSA-BCB DE FECHA 28/01/2025, TRANS. EN APLICACIÓN PROCESOS ANEXO 3X DE FECHA:24/01/2025 LOTE NRO:121981. TRANSFERENCIA A FONDOS A LA CUT CTA.:10000026017645</t>
  </si>
  <si>
    <t>TRANSFERENCIA DE FONDOS DE DPTOS.DE ENCAJE LEGAL DEL SISTEMA FINANCIERO A DPTOS.CTES.DEL SECTOR PUBLICO S/G CITE' ACTA DE REUNIÓN M||EFP-BUSA-BCB DE FECHA 28/01/2025, TRANS. EN APLICACIÓN PROCESOS ANEXO 3X DE FECHA:24/01/2025 LOTE NRO:121981. TRANSFERENCIA A FONDOS A LA CUT CTA.:10000028754013</t>
  </si>
  <si>
    <t>TRANSFERENCIA DE FONDOS DE DPTOS.DE ENCAJE LEGAL DEL SISTEMA FINANCIERO A DPTOS.CTES.DEL SECTOR PUBLICO S/G CITE' ACTA DE REUNIÓN M||EFP-BUSA-BCB DE FECHA 28/01/2025, TRANS. EN APLICACIÓN PROCESOS ANEXO 3X DE FECHA:24/01/2025 LOTE NRO:121981. TRANSFERENCIA A FONDOS A LA CUT CTA.:10000041244041</t>
  </si>
  <si>
    <t>00513132001 DEPOSITO DE EFECTIVO, DEPOSITANTE: LUIS FERNANDO VERAZAIN PATIÑO, CONCEPTO: DEVOLUCION POR PAGO EN DEMASIA SERVICIO CONSULTORIA DE LINEA CORRESPONDIENTE A NOVIEMBRE 2024, CUENTA DE DEPOSITO: CUENTA UNICA DEL TESORO</t>
  </si>
  <si>
    <t>00099021001 DEPOSITO DE EFECTIVO, DEPOSITANTE: WENDY SHIRLEY GUISBERT SANCHEZ CI 2684990, CONCEPTO: DEPÓSITO POR EXCEDENTE POR TOPE SALARIAL, CUENTA DE DEPOSITO: CUENTA UNICA DEL TESORO</t>
  </si>
  <si>
    <t>00099021001 DEPOSITO DE EFECTIVO, DEPOSITANTE: CIRO RAUL QUIAPE CALLOCOSI - UPEA, CONCEPTO: DEV. RECURSO CONVENIO INTERINSTITUCIONAL FINANCIAMIENTO N °21 PROY CUENCA PARANI, CUENTA DE DEPOSITO: CUENTA UNICA DEL TESORO</t>
  </si>
  <si>
    <t>00099021001 DEP.DE CHEQ.AJENOS,RET.DE CAM.,CONCEPTO: REEMBOLSO MINISTERIO DE MEDIO AMBIENTE Y AGUA,DEP.: CAJA DE SALUD CORDES , PROCEDENCIA: BANCO UNION S.A., CHEQUE: 45243, FECHA DE EMISION:31/12/2024</t>
  </si>
  <si>
    <t>00423012001 DEP.DE CHEQ.AJENOS,RET.DE CAM.,CONCEPTO: CONVENIO INTERINSTITUCIONAL,DEP.: UNIVALLE SA , PROCEDENCIA: BANCO NACIONAL DE BOLIVIA S.A., CHEQUE: 7738, FECHA DE EMISION:24/01/2025</t>
  </si>
  <si>
    <t>00423012001 DEP.DE CHEQ.AJENOS,RET.DE CAM.,CONCEPTO: CONVENIO INTERINSTITUCIONAL,DEP.: UNIVALLE SA , PROCEDENCIA: BANCO NACIONAL DE BOLIVIA S.A., CHEQUE: 7737, FECHA DE EMISION:24/01/2025</t>
  </si>
  <si>
    <t>00291012008 DEP.DE CHEQ.AJENOS,RET.DE CAM.,CONCEPTO: GIRO DEL INTERIOR,DEP.: GUIDO CAMPOS VILLANUEVA , PROCEDENCIA: BANCO UNION S.A., CHEQUE: 213461, FECHA DE EMISION:29/01/2025</t>
  </si>
  <si>
    <t>||COMISION TRANSFERENCIA FONDOS AL EXTERIOR 0,20% S/USD 6.055,07 REEM. GASTOS COMUNICACION BS300.- Y EMISION COMPROBANTE CONTABLE BS60.- REF: PAGO 2 LC I-2023-33 FABRICA BOLIVIANA DE MUNICION A/F LINEA INDUSTRIA METALURGICA LTDA. EN COMPL. A COMPROBANTE CONTABLE S-1117955 DE LA FECHA. LIB:00548022001 COFADENA-FABRICA BOLIVIANA DE MUNICION REF: COMISION PAGO 2 LC I-2023-33.</t>
  </si>
  <si>
    <t>||TRANSF.DE FONDOS AL EXTERIOR SEGUN SOL. 053728 - 22521 YPFB DE 27/01/2025 REF:PAGO A FAVOR DE GALILEO TRADING DMCC POR CONCEPTO 3ER POST PAGO SUM HIDR LIQ OCCIDENTE 2024 OP UPCA 2703 HR GPDI 33973 2024 PROC 63, POR EUR 1.946.812,30 EQUIV.USD 2.029.557,50 LIB.00513012004 LBP-YPFB-UNICOMERCAIL(4030005415/1-2188907)COM. BS27.845,56 SWIFT BS300.-UT.BS60.-</t>
  </si>
  <si>
    <t>00099021001 DEPOSITO DE EFECTIVO, DEPOSITANTE: MARINEZ CASTILLO LLUITO, CONCEPTO: DEVOLUCION, CUENTA DE DEPOSITO: CUENTA UNICA DEL TESORO</t>
  </si>
  <si>
    <t>00099021001 DEPOSITO DE EFECTIVO, DEPOSITANTE: PAULINO LLANOS CRUZ, CONCEPTO: COMPRA DE GRANOS DE TRIGO, CUENTA DE DEPOSITO: CUENTA UNICA DEL TESORO</t>
  </si>
  <si>
    <t>00099021001 DEP.DE CHEQ.AJENOS,RET.DE CAM.,CONCEPTO: DEV. PASAJES AEREOS,DEP.: BOA , PROCEDENCIA: BANCO UNION S.A., CHEQUE: 19300, FECHA DE EMISION:24/01/2025</t>
  </si>
  <si>
    <t>00526012001 DEP.DE CHEQ.AJENOS,RET.DE CAM.,CONCEPTO: CAMPAÑA BONO NAVIDEÑO 2024,DEP.: BOLIVIA TV , PROCEDENCIA: BANCO UNION S.A., CHEQUE: 16988, FECHA DE EMISION:29/01/2025</t>
  </si>
  <si>
    <t>00163012001 DEP.DE CHEQ.AJENOS,RET.DE CAM.,CONCEPTO: POR TELEFONIA EN EXCESO GESTION 2024,DEP.: AGENCIA NACIONAL DE HIDROCARBUROS , PROCEDENCIA: BANCO UNION S.A., CHEQUE: 7826, FECHA DE EMISION:23/01/2025</t>
  </si>
  <si>
    <t>TRANSFERENCIA RECIBIDA DEL EXTERIOR SEGÚN MENSAJES SWIFT Nos. 1598-1600 (REM.EXT.) DE FECHA 30-01-2025 POR DESEMBOLSO DE BIRF PRÉSTAMO 8552-BO 47 LIBRETA N° 00291012002 ABC-RECURSOS PROPIOS REF.: UTILES DE ESCRITORIO</t>
  </si>
  <si>
    <t>00099021001 DEPOSITO DE EFECTIVO, DEPOSITANTE: ANDREA DE LOS ANGELES OLIVERA RODRIGUEZ, CONCEPTO: DEVOLUCION DE AGUINALDO, CUENTA DE DEPOSITO: CUENTA UNICA DEL TESORO/DJBR</t>
  </si>
  <si>
    <t>00015011108 DEPOSITO DE EFECTIVO, DEPOSITANTE: ROLANDO FABIO ULAQUE ZEBALLOS, CONCEPTO: REMANENTE DEL SERVICIO DE AGUA POTABLE DE LA DISTRITAL DE MIGRACION PANDO- DICIEMBRE /2024, CUENTA DE DEPOSITO: CUENTA UNICA DEL TESORO</t>
  </si>
  <si>
    <t>00526012001 DEPOSITO DE EFECTIVO, DEPOSITANTE: BOLIVIA TV, CONCEPTO: DEVOLUCION DE FONDOS NO UTILIZADOS DE HR. 10453, CUENTA DE DEPOSITO: CUENTA UNICA DEL TESORO</t>
  </si>
  <si>
    <t>AJUSTE COMPLEMENTARIO POR REVALORIZACION SALDOS DE ACTIVOS DE RESERVA Y OBLIGACIONES MONEDA EXTRANJERA (DOLARES) Saldo MO = -28668868.78 ;Bs/Mo: 6.86000000000 ;Saldo Bs: -196668439.84</t>
  </si>
  <si>
    <t>AJUSTE COMPLEMENTARIO POR REVALORIZACION SALDOS DE ACTIVOS DE RESERVA Y OBLIGACIONES MONEDA EXTRANJERA (DOLARES) Saldo MO = -16020341.82 ;Bs/Mo: 6.86000000000 ;Saldo Bs: -109899544.90</t>
  </si>
  <si>
    <t>REGULARIZACION DE TRANSFERENCIA DEL EXTERIOR SEGUN SWIFT NO.298 DE FECHA 08/01/2025 ORDENANTE: YPF EXPLORACIÓN + PRODUCCIÓN DE FERMIN PERALTA TORRES REF.: ATS OF 25/01/07 FECHA VALOR 7/01/2025 LIB. 00513012005 YPFB-OPERACIONES EXTRAORDINARIAS USD</t>
  </si>
  <si>
    <t>AJUSTE COMPLEMENTARIO POR REVALORIZACION SALDOS DE ACTIVOS DE RESERVA Y OBLIGACIONES MONEDA EXTRANJERA (DOLARES) Saldo MO = -16151048.64 ;Bs/Mo: 6.86000000000 ;Saldo Bs: -110796193.68</t>
  </si>
  <si>
    <t>AJUSTE COMPLEMENTARIO POR REVALORIZACION SALDOS DE ACTIVOS DE RESERVA Y OBLIGACIONES MONEDA EXTRANJERA (DOLARES) Saldo MO = -16210890.33 ;Bs/Mo: 6.86000000000 ;Saldo Bs: -111206707.67</t>
  </si>
  <si>
    <t>AJUSTE COMPLEMENTARIO POR REVALORIZACION SALDOS DE ACTIVOS DE RESERVA Y OBLIGACIONES MONEDA EXTRANJERA (DOLARES) Saldo MO = -16220873.89 ;Bs/Mo: 6.86000000000 ;Saldo Bs: -111275194.88</t>
  </si>
  <si>
    <t>TRANSFERENCIA DEL EXTERIOR SEGUN SWIFT NO.537 DE FECHA 13/01/2025 ORDENANTE: BOTRADING SA (ASUNCIÓN PARAGUAY) REF.: YPFB OP FIN EXT GARANTIA SERIEDAD PROPUESTA PAC4783 SUMINISTRO HIDROCARBUROS LIQ 2025, FECHA VALOR 13/01/2025 LIB. 00513012005 YPFB-OPERACIONES EXTRAORDINARIAS USD</t>
  </si>
  <si>
    <t>AJUSTE COMPLEMENTARIO POR REVALORIZACION SALDOS DE ACTIVOS DE RESERVA Y OBLIGACIONES MONEDA EXTRANJERA (DOLARES) Saldo MO = -16810913.73 ;Bs/Mo: 6.86000000000 ;Saldo Bs: -115322868.20</t>
  </si>
  <si>
    <t>AJUSTE COMPLEMENTARIO POR REVALORIZACION SALDOS DE ACTIVOS DE RESERVA Y OBLIGACIONES MONEDA EXTRANJERA (DOLARES) Saldo MO = -17028204.04 ;Bs/Mo: 6.86000000000 ;Saldo Bs: -116813479.73</t>
  </si>
  <si>
    <t>PAGO A BID PRÉSTAMO 3797/BL-BO VCTO. 15-01-2025 POR CUENTA DE TGN , NTI. 019596 VALOR 15-01-2025 CAPITAL USD 115.139,92 INTERESES USD 150.266,15 CTA. 5970 CUENTA UNICA DEL TESORO DOLARES AMERICANOS LIB. 00099021001</t>
  </si>
  <si>
    <t>PAGO A BID PRÉSTAMO 5376/OC-BO VCTO. 15-01-2025 POR CUENTA DE TGN , NTI. 019641 VALOR 15-01-2025 INTERESES USD 7.132.957,11 COMISIONES USD 598.956,98 CTA. 5970 CUENTA UNICA DEL TESORO DOLARES AMERICANOS LIB. 00099021001</t>
  </si>
  <si>
    <t>AJUSTE COMPLEMENTARIO POR REVALORIZACION SALDOS DE ACTIVOS DE RESERVA Y OBLIGACIONES MONEDA EXTRANJERA (DOLARES) Saldo MO = -64378.40 ;Bs/Mo: 6.86000000000 ;Saldo Bs: -441635.80</t>
  </si>
  <si>
    <t>REGULARIZACION DE TRANSFERENCIA DEL EXTERIOR SEGUN SWIFT NO.337 DE FECHA 17/01/2025 ORDENANTE: YPFB ENERGIA DO BRASIL LTDA (BR/RIO DE JANEIRO) REF.: YPFB GARANTIA POR SUMINISTRO DE GAS NATURAL FECHA VALOR 7/01/2025 LIB. 00513012005 YPFB-OPERACIONES EXTRAORDINARIAS USD</t>
  </si>
  <si>
    <t>TRANSFERENCIA RECIBIDA DEL EXTERIOR SEGÚN MENSAJES SWIFT Nos. 804-803 (REM.EXT.) DE FECHA 17-01-2025 POR DESEMBOLSO DE FONPLATA PRÉSTAMO BOL 36/2023 ROC/5568425017FS//URI/DESEMB. NRO. 2 LIBRETA N° 00291034305 ABC-USD-MEJ. Y AMP. A 8 CARRILES CARRET.LP-OR.TR.SENKATA-APA</t>
  </si>
  <si>
    <t>AJUSTE COMPLEMENTARIO POR REVALORIZACION SALDOS DE ACTIVOS DE RESERVA Y OBLIGACIONES MONEDA EXTRANJERA (DOLARES) Saldo MO = -209361563.63 ;Bs/Mo: 6.86000000000 ;Saldo Bs: -1436220326.51</t>
  </si>
  <si>
    <t>AJUSTE COMPLEMENTARIO POR REVALORIZACION SALDOS DE ACTIVOS DE RESERVA Y OBLIGACIONES MONEDA EXTRANJERA (DOLARES) Saldo MO = -209031535.85 ;Bs/Mo: 6.86000000000 ;Saldo Bs: -1433956335.94</t>
  </si>
  <si>
    <t>AJUSTE COMPLEMENTARIO POR REVALORIZACION SALDOS DE ACTIVOS DE RESERVA Y OBLIGACIONES MONEDA EXTRANJERA (DOLARES) Saldo MO = -115302530.18 ;Bs/Mo: 6.86000000000 ;Saldo Bs: -790975357.01</t>
  </si>
  <si>
    <t>PAGO A BID PRÉSTAMO 3181/BL-BO VCTO. 23-01-2025 POR CUENTA DE TGN , NTI. 019594 VALOR 23-01-2025 CAPITAL USD 1.766.666,67 INTERESES USD 1.382.518,96 CTA. 5970 CUENTA UNICA DEL TESORO DOLARES AMERICANOS LIB. 00099021001</t>
  </si>
  <si>
    <t>TRANSFERENCIA DEL EXTERIOR SEGUN SWIFT NO.993 DE FECHA 23/01/2025 ORDENANTE: BOTRADING SA (ASUNCIÓN PARAGUAY) REF.: GARANTÍA DE SERIEDAD DE OFERTA PAC4782 SUMINISTRO DE CRUDO Y CONDENSADO AL MERCADO INTERNO 2025 SEGUNDA SELECC. FECHA VALOR 21/01/2025 LIB. 00513012005 YPFB-OPERACIONES EXTRAORDINARIAS USD</t>
  </si>
  <si>
    <t>AJUSTE COMPLEMENTARIO POR REVALORIZACION SALDOS DE ACTIVOS DE RESERVA Y OBLIGACIONES MONEDA EXTRANJERA (DOLARES) Saldo MO = -110401010.44 ;Bs/Mo: 6.86000000000 ;Saldo Bs: -757350931.61</t>
  </si>
  <si>
    <t>AJUSTE COMPLEMENTARIO POR REVALORIZACION SALDOS DE ACTIVOS DE RESERVA Y OBLIGACIONES MONEDA EXTRANJERA (DOLARES) Saldo MO = -110418973.47 ;Bs/Mo: 6.86000000000 ;Saldo Bs: -757474158.01</t>
  </si>
  <si>
    <t>AJUSTE COMPLEMENTARIO POR REVALORIZACION SALDOS DE ACTIVOS DE RESERVA Y OBLIGACIONES MONEDA EXTRANJERA (DOLARES) Saldo MO = -146452243.23 ;Bs/Mo: 6.86000000000 ;Saldo Bs: -1004662388.55</t>
  </si>
  <si>
    <t>PAGO A BID PRÉSTAMO 2450/BL-BO VCTO. 28-01-2025 POR CUENTA DE TGN , NTI. 019542 VALOR 28-01-2025 CAPITAL USD 279.430,17 INTERESES USD 171.592,81 CTA. 5970 CUENTA UNICA DEL TESORO DOLARES AMERICANOS LIB. 00099021001</t>
  </si>
  <si>
    <t>AJUSTE COMPLEMENTARIO POR REVALORIZACION SALDOS DE ACTIVOS DE RESERVA Y OBLIGACIONES MONEDA EXTRANJERA (DOLARES) Saldo MO = -102712063.56 ;Bs/Mo: 6.86000000000 ;Saldo Bs: -704604756.03</t>
  </si>
  <si>
    <t>AJUSTE COMPLEMENTARIO POR REVALORIZACION SALDOS DE ACTIVOS DE RESERVA Y OBLIGACIONES MONEDA EXTRANJERA (DOLARES) Saldo MO = -102861386.25 ;Bs/Mo: 6.86000000000 ;Saldo Bs: -705629109.67</t>
  </si>
  <si>
    <t>TRANSFERENCIA RECIBIDA DEL EXTERIOR SEGÚN MENSAJES SWIFT Nos. 1598-1600 (REM.EXT.) DE FECHA 30-01-2025 POR DESEMBOLSO DE BIRF PRÉSTAMO 8552-BO 47 LIBRETA N° 00291014371 ABC-USD-8552-BO.PROY. DESARROLLO DE CAPACIDADES EN EL SECTOR VIAL</t>
  </si>
  <si>
    <t>AJUSTE COMPLEMENTARIO POR REVALORIZACION SALDOS DE ACTIVOS DE RESERVA Y OBLIGACIONES MONEDA EXTRANJERA (DOLARES) Saldo MO = -104469276.56 ;Bs/Mo: 6.86000000000 ;Saldo Bs: -716659237.21</t>
  </si>
  <si>
    <t>De: 00086011109 A:00066011102 Débito Automático (DA) según CITE: MPD/VIPFE/DGPP/UP-NE 2385/2024, Inf. Legal MPD/VIPFE/DGPP/UP-INF 0885/2024 e Inf. Técnico MPD/VIPFE/DGPP/UP-INF 0865/2024 y la nota de la DGAJ del MEFP que recomienda la viabi</t>
  </si>
  <si>
    <t>De: 00099021001 A:00291034302 Transferencia de recursos a solicitud de la Administradora Boliviana de Carreteras mediante nota CITE: ABC/GNA/SAF/ATE/2025-0066 (operación bimonetaria), para el pago a beneficiarios (TC 6,86) H.R 2025-02056-R.</t>
  </si>
  <si>
    <t>00291034302</t>
  </si>
  <si>
    <t>De: 00099021001 A:00291034305 Transferencia de recursos a solicitud de la Administradora Boliviana de Carreteras mediante nota CITE: ABC/GNA/SAF/ATE/2025-0066 (operación bimonetaria), para el pago a beneficiarios (TC 6,86) H.R 2025-02056-R.</t>
  </si>
  <si>
    <t>00291034305</t>
  </si>
  <si>
    <t>De: 00099021001 A:00291034303 Transferencia de recursos a solicitud de la Administradora Boliviana de Carreteras mediante nota CITE: ABC/GNA/SAF/ATE/2025-0066 (operación bimonetaria), para el pago a beneficiarios (TC 6,86) H.R 2025-02056-R.</t>
  </si>
  <si>
    <t>00291034303</t>
  </si>
  <si>
    <t>00086014407</t>
  </si>
  <si>
    <t>De: 00086014407 A:00099021001 Transferencia de Recursos a solicitud del Ministerio de Medio Ambiente y Agua mediante nota CITE: MMAYA/DGAA N°025/2025, por concepto de deposito erróneo, correspondiente a saldos no ejecutados del Proyecto Ma</t>
  </si>
  <si>
    <t>00291034301</t>
  </si>
  <si>
    <t>De: 00291034301 A:00099021001 Transferencia de recursos a solicitud de la Administradora Boliviana de Carreteras mediante nota CITE: ABC/GNA/SAF/ATE/2025-0066 (operación bimonetaria), para el pago a beneficiarios (TC 6,86) H.R 2025-02056-R.</t>
  </si>
  <si>
    <t>00291034304</t>
  </si>
  <si>
    <t>De: 00291034304 A:00099021001 Transferencia de recursos a solicitud de la Administradora Boliviana de Carreteras mediante nota CITE: ABC/GNA/SAF/ATE/2025-0066 (operación bimonetaria), para el pago a beneficiarios (TC 6,86) H.R 2025-02056-R.</t>
  </si>
  <si>
    <t>De: 00291034302 A:00099021001 Transferencia de recursos a solicitud de la Administradora Boliviana de Carreteras mediante nota CITE: ABC/GNA/SAF/ATE/2025-0066 (operación bimonetaria), para el pago a beneficiarios (TC 6,86) H.R 2025-02056-R.</t>
  </si>
  <si>
    <t>10000009603619</t>
  </si>
  <si>
    <t xml:space="preserve">MIN. EDUCACION - ESFM SIMON BOLIVAR </t>
  </si>
  <si>
    <t>10000004669377</t>
  </si>
  <si>
    <t>MIN.EDUCACION - ENSAF</t>
  </si>
  <si>
    <t>10000029113482</t>
  </si>
  <si>
    <t>MIN. EDU. - ESFM ENRIQUE FINOT - RECAUDADORA</t>
  </si>
  <si>
    <t>10000052462939</t>
  </si>
  <si>
    <t>MIN. EDUCACION - ESFM RIBERALTA</t>
  </si>
  <si>
    <t>10000052457873</t>
  </si>
  <si>
    <t>MINISTERIO DE EDUCACIÓN - MIN.EDUCACION -ESFM MULTIETNICA INDIGENA DE CONCEPCION</t>
  </si>
  <si>
    <t>10000052456172</t>
  </si>
  <si>
    <t>MINISTERIO DE EDUCACIÓN - ESFM "RAFAEL CHAVEZ ORTIZ" - PORTACHUELO</t>
  </si>
  <si>
    <t>10000051920342</t>
  </si>
  <si>
    <t>MIN. EDUCACIÓN - ESFM PLURIÉTNICA DEL ORIENTE Y CHACO - RECAUDADORA</t>
  </si>
  <si>
    <t>10000003575830</t>
  </si>
  <si>
    <t>MSD - BONO MADRE NIÑO-NIÑA JUANA AZURDUY</t>
  </si>
  <si>
    <t>10000004737067</t>
  </si>
  <si>
    <t>MTEPS - DIRECCION GENERAL DE SERVICIO CIVIL</t>
  </si>
  <si>
    <t>10000030955576</t>
  </si>
  <si>
    <t>SEDEM-ECEBOL-RECAUDADORA GESTIÓN OPERATIVA</t>
  </si>
  <si>
    <t>10000028449820</t>
  </si>
  <si>
    <t>ASUSS - CUENTA CORRIENTE FISCAL - RECAUDADORA</t>
  </si>
  <si>
    <t>10000046351502</t>
  </si>
  <si>
    <t>EMAPA - VENTA DE PRODUCTOS</t>
  </si>
  <si>
    <t>4456069001</t>
  </si>
  <si>
    <t xml:space="preserve">TRANSFERENCIAS -SIN </t>
  </si>
  <si>
    <t>5123069001</t>
  </si>
  <si>
    <t xml:space="preserve">TGN-RECAUDACION AUTORIDAD DE IMPUGNACION TRIBUTARIA </t>
  </si>
  <si>
    <t>TRL 
Débito</t>
  </si>
  <si>
    <t>TRL
Crédito</t>
  </si>
  <si>
    <t>NTE - DEBITO</t>
  </si>
  <si>
    <t>NTE - CREDITO</t>
  </si>
  <si>
    <t>TRC</t>
  </si>
  <si>
    <t>Archivo de Ordenes de Transferencias Bancarias mediante SPT</t>
  </si>
  <si>
    <t>ARC Archivo de Ordenes de Transferencias Bancarias mediante SPT</t>
  </si>
  <si>
    <t>• Corresponden a transferencias realizadas a través del Sistema de Pagos del Tesoro (SPT) por entidades de niveles subnacionales.</t>
  </si>
  <si>
    <t>• Se regularizan en el SIGEP mediante comprobantes presupuestarios C-21's por el reconocimiento del ingreso o para la reversión de comprobantes de pago C-31's.</t>
  </si>
  <si>
    <t>O22558960002</t>
  </si>
  <si>
    <t>O22558970002</t>
  </si>
  <si>
    <t>O22559140002</t>
  </si>
  <si>
    <t>B22557480002</t>
  </si>
  <si>
    <t>B22557490002</t>
  </si>
  <si>
    <t>B22558250002</t>
  </si>
  <si>
    <t>B22558350002</t>
  </si>
  <si>
    <t>B22558320002</t>
  </si>
  <si>
    <t>B22558330002</t>
  </si>
  <si>
    <t>B22558340002</t>
  </si>
  <si>
    <t>B22558360002</t>
  </si>
  <si>
    <t>O22563190002</t>
  </si>
  <si>
    <t>O22563410002</t>
  </si>
  <si>
    <t>B22563450002</t>
  </si>
  <si>
    <t>B22563470002</t>
  </si>
  <si>
    <t>Q21648850002</t>
  </si>
  <si>
    <t>O22566750002</t>
  </si>
  <si>
    <t>O22566760002</t>
  </si>
  <si>
    <t>O22566770002</t>
  </si>
  <si>
    <t>O22566800002</t>
  </si>
  <si>
    <t>O22566990002</t>
  </si>
  <si>
    <t>O22567050002</t>
  </si>
  <si>
    <t>O22567440002</t>
  </si>
  <si>
    <t>B22566730002</t>
  </si>
  <si>
    <t>G30211420003</t>
  </si>
  <si>
    <t>Q21666790002</t>
  </si>
  <si>
    <t>Q21666780002</t>
  </si>
  <si>
    <t>Q21666820002</t>
  </si>
  <si>
    <t>O22573980002</t>
  </si>
  <si>
    <t>O22574280002</t>
  </si>
  <si>
    <t>B22574020002</t>
  </si>
  <si>
    <t>B22574650002</t>
  </si>
  <si>
    <t>Q21671510002</t>
  </si>
  <si>
    <t>O22578500002</t>
  </si>
  <si>
    <t>O22579160002</t>
  </si>
  <si>
    <t>O22579190002</t>
  </si>
  <si>
    <t>B22578640002</t>
  </si>
  <si>
    <t>B22578650002</t>
  </si>
  <si>
    <t>B22578660002</t>
  </si>
  <si>
    <t>B22578670002</t>
  </si>
  <si>
    <t>B22578690002</t>
  </si>
  <si>
    <t>B22578710002</t>
  </si>
  <si>
    <t>Q21680500002</t>
  </si>
  <si>
    <t>Q21680530002</t>
  </si>
  <si>
    <t>O22582010002</t>
  </si>
  <si>
    <t>B22582620002</t>
  </si>
  <si>
    <t>B22582630002</t>
  </si>
  <si>
    <t>B22582650002</t>
  </si>
  <si>
    <t>O22585640002</t>
  </si>
  <si>
    <t>O22585810002</t>
  </si>
  <si>
    <t>B22586010002</t>
  </si>
  <si>
    <t>B22586240002</t>
  </si>
  <si>
    <t>O22589900002</t>
  </si>
  <si>
    <t>O22590000002</t>
  </si>
  <si>
    <t>O22590580002</t>
  </si>
  <si>
    <t>O22590670002</t>
  </si>
  <si>
    <t>O22590680002</t>
  </si>
  <si>
    <t>O22591900002</t>
  </si>
  <si>
    <t>Q21703970002</t>
  </si>
  <si>
    <t>O22594560002</t>
  </si>
  <si>
    <t>O22594850002</t>
  </si>
  <si>
    <t>O22595650002</t>
  </si>
  <si>
    <t>O22596040002</t>
  </si>
  <si>
    <t>B22594910002</t>
  </si>
  <si>
    <t>B22594930002</t>
  </si>
  <si>
    <t>Q21710220002</t>
  </si>
  <si>
    <t>Q21710240002</t>
  </si>
  <si>
    <t>Q21710250002</t>
  </si>
  <si>
    <t>O22598450002</t>
  </si>
  <si>
    <t>O22599880002</t>
  </si>
  <si>
    <t>O22599890002</t>
  </si>
  <si>
    <t>O22600110002</t>
  </si>
  <si>
    <t>O22600160002</t>
  </si>
  <si>
    <t>B22598310002</t>
  </si>
  <si>
    <t>B22598650002</t>
  </si>
  <si>
    <t>Q21719280002</t>
  </si>
  <si>
    <t>G30337430002</t>
  </si>
  <si>
    <t>G30337440002</t>
  </si>
  <si>
    <t>G30337450002</t>
  </si>
  <si>
    <t>O22602380002</t>
  </si>
  <si>
    <t>O22603250002</t>
  </si>
  <si>
    <t>B22602140002</t>
  </si>
  <si>
    <t>B22602620002</t>
  </si>
  <si>
    <t>B22602650002</t>
  </si>
  <si>
    <t>B22602780002</t>
  </si>
  <si>
    <t>B22602820002</t>
  </si>
  <si>
    <t>B22602830002</t>
  </si>
  <si>
    <t>J06284890002</t>
  </si>
  <si>
    <t>Q21726690002</t>
  </si>
  <si>
    <t>Q21726700002</t>
  </si>
  <si>
    <t>Q21726710002</t>
  </si>
  <si>
    <t>Q21726720002</t>
  </si>
  <si>
    <t>Q21726740002</t>
  </si>
  <si>
    <t>Q21726750002</t>
  </si>
  <si>
    <t>Q21726770002</t>
  </si>
  <si>
    <t>Q21726780002</t>
  </si>
  <si>
    <t>S11196410002</t>
  </si>
  <si>
    <t>S11196420001</t>
  </si>
  <si>
    <t>O22606180002</t>
  </si>
  <si>
    <t>G30364150003</t>
  </si>
  <si>
    <t>G30364160003</t>
  </si>
  <si>
    <t>Q21730240002</t>
  </si>
  <si>
    <t>Q21735040002</t>
  </si>
  <si>
    <t>G30377600004</t>
  </si>
  <si>
    <t>O22610130002</t>
  </si>
  <si>
    <t>O22611360002</t>
  </si>
  <si>
    <t>O22612190002</t>
  </si>
  <si>
    <t>B22610720002</t>
  </si>
  <si>
    <t>B22610870002</t>
  </si>
  <si>
    <t>B22610900002</t>
  </si>
  <si>
    <t>B22611160002</t>
  </si>
  <si>
    <t>B22611180002</t>
  </si>
  <si>
    <t>Q21745270002</t>
  </si>
  <si>
    <t>O22615060002</t>
  </si>
  <si>
    <t>O22615900002</t>
  </si>
  <si>
    <t>O22616240002</t>
  </si>
  <si>
    <t>B22614820002</t>
  </si>
  <si>
    <t>O22620140002</t>
  </si>
  <si>
    <t>O22621090002</t>
  </si>
  <si>
    <t>O22621100002</t>
  </si>
  <si>
    <t>B22619880002</t>
  </si>
  <si>
    <t>B22619830002</t>
  </si>
  <si>
    <t>B22619850002</t>
  </si>
  <si>
    <t>B22619870002</t>
  </si>
  <si>
    <t>B22619910002</t>
  </si>
  <si>
    <t>Q21758430002</t>
  </si>
  <si>
    <t>O22624380002</t>
  </si>
  <si>
    <t>J06287630002</t>
  </si>
  <si>
    <t>J06287610002</t>
  </si>
  <si>
    <t>J06287620002</t>
  </si>
  <si>
    <t>J06287640002</t>
  </si>
  <si>
    <t>J06287650002</t>
  </si>
  <si>
    <t>J06287680002</t>
  </si>
  <si>
    <t>J06287690002</t>
  </si>
  <si>
    <t>J06287700002</t>
  </si>
  <si>
    <t>J06287710002</t>
  </si>
  <si>
    <t>J06287720002</t>
  </si>
  <si>
    <t>J06287730002</t>
  </si>
  <si>
    <t>J06287740002</t>
  </si>
  <si>
    <t>J06287780002</t>
  </si>
  <si>
    <t>J06287750002</t>
  </si>
  <si>
    <t>J06287760002</t>
  </si>
  <si>
    <t>J06287770002</t>
  </si>
  <si>
    <t>J06287790002</t>
  </si>
  <si>
    <t>J06287800002</t>
  </si>
  <si>
    <t>J06287810002</t>
  </si>
  <si>
    <t>J06287820002</t>
  </si>
  <si>
    <t>J06287830002</t>
  </si>
  <si>
    <t>G30441610003</t>
  </si>
  <si>
    <t>O22629440002</t>
  </si>
  <si>
    <t>O22630320002</t>
  </si>
  <si>
    <t>O22630450002</t>
  </si>
  <si>
    <t>B22627530002</t>
  </si>
  <si>
    <t>B22628550002</t>
  </si>
  <si>
    <t>B22628560002</t>
  </si>
  <si>
    <t>B22628580002</t>
  </si>
  <si>
    <t>O22633280002</t>
  </si>
  <si>
    <t>O22633780002</t>
  </si>
  <si>
    <t>O22633800002</t>
  </si>
  <si>
    <t>O22634210002</t>
  </si>
  <si>
    <t>O22634370002</t>
  </si>
  <si>
    <t>B22633720002</t>
  </si>
  <si>
    <t>Q21783500002</t>
  </si>
  <si>
    <t>Q21783530002</t>
  </si>
  <si>
    <t>O22638450002</t>
  </si>
  <si>
    <t>O22638820002</t>
  </si>
  <si>
    <t>O22638830002</t>
  </si>
  <si>
    <t>B22638730002</t>
  </si>
  <si>
    <t>B22639050002</t>
  </si>
  <si>
    <t>B22639090002</t>
  </si>
  <si>
    <t>B22639110002</t>
  </si>
  <si>
    <t>G30492250002</t>
  </si>
  <si>
    <t>S11211070004</t>
  </si>
  <si>
    <t>S11211300004</t>
  </si>
  <si>
    <t>S11211400004</t>
  </si>
  <si>
    <t>S11211420001</t>
  </si>
  <si>
    <t>S11211470004</t>
  </si>
  <si>
    <t>S11211620001</t>
  </si>
  <si>
    <t>00099021001 DEPOSITO DE EFECTIVO, DEPOSITANTE: CAMARA DE SENADORES, CONCEPTO: DEVOLUCION DE PAGO EN EXCESO PREVENTIVO N°2186, CUENTA DE DEPOSITO: CUENTA UNICA DEL TESORO</t>
  </si>
  <si>
    <t>00099021001 DEPOSITO DE EFECTIVO, DEPOSITANTE: CAMARA DE SENADORES, CONCEPTO: DEVOLUCION DE PAGO EN EXCESO PREVENTIVO N°2249, CUENTA DE DEPOSITO: CUENTA UNICA DEL TESORO</t>
  </si>
  <si>
    <t>00526012001 DEPOSITO DE EFECTIVO, DEPOSITANTE: DAVID OSCAR LAURA MAMANI, CONCEPTO: DEVOLUCION FONDOS EN AVANCE BOLIVIA TV, CUENTA DE DEPOSITO: CUENTA UNICA DEL TESORO</t>
  </si>
  <si>
    <t>00015011108 DEP.DE CHEQ.AJENOS,RET.DE CAM.,CONCEPTO: DEP. A LA CUT,DEP.: MINISTERIO DE GOBIERNO , PROCEDENCIA: BANCO UNION S.A., CHEQUE: 52520, FECHA DE EMISION:28/01/2025</t>
  </si>
  <si>
    <t>00015011108 DEP.DE CHEQ.AJENOS,RET.DE CAM.,CONCEPTO: DEP. A LA CUT,DEP.: MINISTERIO DE GOBIERNO , PROCEDENCIA: BANCO UNION S.A., CHEQUE: 52519, FECHA DE EMISION:28/01/2025</t>
  </si>
  <si>
    <t>00099021001 DEP.DE CHEQ.AJENOS,RET.DE CAM.,CONCEPTO: DEVOLUCION SALDOS,DEP.: ALIANZAS RURALES , PROCEDENCIA: BANCO UNION S.A., CHEQUE: 365, FECHA DE EMISION:30/01/2025</t>
  </si>
  <si>
    <t>00099021001 DEP.DE CHEQ.AJENOS,RET.DE CAM.,CONCEPTO: DEVOLUCION SALDOS,DEP.: ALIANZAS RURALES , PROCEDENCIA: BANCO UNION S.A., CHEQUE: 361, FECHA DE EMISION:16/01/2025</t>
  </si>
  <si>
    <t>00099021001 DEP.DE CHEQ.AJENOS,RET.DE CAM.,CONCEPTO: DEVOLUCION SALDOS,DEP.: ALIANZAS RURALES , PROCEDENCIA: BANCO UNION S.A., CHEQUE: 362, FECHA DE EMISION:21/01/2025</t>
  </si>
  <si>
    <t>00291012008 DEP.DE CHEQ.AJENOS,RET.DE CAM.,CONCEPTO: DEPÓSITO,DEP.: JHONNY CARLOS QUINTELA AYALA , PROCEDENCIA: BANCO UNION S.A., CHEQUE: 213468, FECHA DE EMISION:03/02/2025</t>
  </si>
  <si>
    <t>00099021001 DEP.DE CHEQ.AJENOS,RET.DE CAM.,CONCEPTO: DEVOLUCION SALDOS,DEP.: ALIANZAS RURALES , PROCEDENCIA: BANCO UNION S.A., CHEQUE: 363, FECHA DE EMISION:21/01/2025</t>
  </si>
  <si>
    <t>00291012008 DEP.DE CHEQ.AJENOS,RET.DE CAM.,CONCEPTO: DEPÓSITO,DEP.: JHONNY CARLOS QUINTELA AYALA , PROCEDENCIA: BANCO UNION S.A., CHEQUE: 213469, FECHA DE EMISION:03/02/2025</t>
  </si>
  <si>
    <t>00099021001 DEPOSITO DE EFECTIVO, DEPOSITANTE: MARIA ESTELA MACHACA LEANDRO, CONCEPTO: DEVOLUCION DE SUELDO JULIO 2024, CUENTA DE DEPOSITO: CUENTA UNICA DEL TESORO/DJBR</t>
  </si>
  <si>
    <t>00081011108 DEP.DE CHEQ.AJENOS,RET.DE CAM.,CONCEPTO: RECUPERACION DE ACREENCIAS NUREJ 2019 4904,DEP.: NINNET DIVY ESPEJO ANDRADE , PROCEDENCIA: BANCO UNION S.A., CHEQUE: 24196, FECHA DE EMISION:07/01/2025</t>
  </si>
  <si>
    <t>00081011108 DEP.DE CHEQ.AJENOS,RET.DE CAM.,CONCEPTO: RECUPERACION DE ACREENCIAS NUREJ 2011 25978,DEP.: NINNET DIVY ESPEJO ANDRADE , PROCEDENCIA: BANCO UNION S.A., CHEQUE: 24212, FECHA DE EMISION:10/01/2025</t>
  </si>
  <si>
    <t>NUMERO DE LIBRETA CUT: 00291012002 OPERACIÓN E18 TRANSFERENCIA DEL SISTEMA FINANCIERO POR CUENTA DE TERCEROS A LA CUT TRANSFERENCIA POR RECLAMACION NO. SPP-000096 POLIZA SPP-033474 BENEFICIARIO ADMINISTRADORA BOLIVIANA DE CARRETERAS</t>
  </si>
  <si>
    <t>00015011108 DEPOSITO DE EFECTIVO, DEPOSITANTE: MINISTERIO DE GOBIERNO, CONCEPTO: DEV. RECURSOS, CUENTA DE DEPOSITO: CUENTA UNICA DEL TESORO</t>
  </si>
  <si>
    <t>00291012002 DEPOSITO DE EFECTIVO, DEPOSITANTE: DRINA ISABEL CHOQUE DEL CARPIO, CONCEPTO: EXTRAVIO DE CREDENCIAL, CUENTA DE DEPOSITO: CUENTA UNICA DEL TESORO</t>
  </si>
  <si>
    <t>00081011101 DEPOSITO DE EFECTIVO, DEPOSITANTE: WILFREDO EDGAR RAMIREZ CHOQUE, CONCEPTO: DEPÓSITO EXTRAVIO CREDENCIAL, CUENTA DE DEPOSITO: CUENTA UNICA DEL TESORO</t>
  </si>
  <si>
    <t>00099021001 DEPOSITO DE EFECTIVO, DEPOSITANTE: VICENTE JERRY RIVEROS MORN, CONCEPTO: DEVOLUCION, CUENTA DE DEPOSITO: CUENTA UNICA DEL TESORO</t>
  </si>
  <si>
    <t>00081011101 DEPOSITO DE EFECTIVO, DEPOSITANTE: PEGGY NERY BARRIENTOS SAN MILLAN, CONCEPTO: DEPÓSITO POR EXTRAVIO DE CREDENCIAL MOPSV, CUENTA DE DEPOSITO: CUENTA UNICA DEL TESORO</t>
  </si>
  <si>
    <t>00015011108 DEP.DE CHEQ.AJENOS,RET.DE CAM.,CONCEPTO: DEP A LA CUT,DEP.: MINISTERIO DE GOBIERNO , PROCEDENCIA: BANCO UNION S.A., CHEQUE: 2364, FECHA DE EMISION:31/01/2025</t>
  </si>
  <si>
    <t>TRANSFERENCIA RECIBIDA DEL EXTERIOR SEGÚN MENSAJES SWIFT Nos. 1881-1885 (REM.EXT.) DE FECHA 06-02-2025 POR DESEMBOLSO DE IDA PRÉSTAMO 5745-BO 23 LIBRETA N° 00291012002 ABC-RECURSOS PROPIOS REF.: UTILES DE ESCRITORIO</t>
  </si>
  <si>
    <t>NUMERO DE LIBRETA CUT: 00099021001 OPERACIÓN E75 TRANSFERENCIA DE LA CUENTA FISCAL BUN A LA CUT EN MN TRANSF.FDOS.AL.BCB GOB. AUTONOMO MCPAL. DE BOLIVAR CITE: GAMB-MAE NO 32/2025 CUENTA CUT 3987 LIBRETA NÂ° 00099021001</t>
  </si>
  <si>
    <t>NUMERO DE LIBRETA CUT: 00099021001 OPERACIÓN E75 TRANSFERENCIA DE LA CUENTA FISCAL BUN A LA CUT EN MN TRANSF.FDOS.AL.BCB GOB. AUTONOMO MCPAL. DE TAPACARI CITE: G.A.M.T. NÂ°029/2025 CUENTA CUT 3987069001 LIBRETA NÂ° 00099021001</t>
  </si>
  <si>
    <t>NUMERO DE LIBRETA CUT: 00099021001 OPERACIÓN E75 TRANSFERENCIA DE LA CUENTA FISCAL BUN A LA CUT EN MN TRANSF.FDOS.AL.BCB GOB. AUTONOMO MCPAL. DE VILLA TUNARI CITE: G.A.M.V.T. NÂ° 101/2025 CUENTA CUT 3987 LIBRETA NÂ° 00099021001</t>
  </si>
  <si>
    <t>00081011101 DEPOSITO DE EFECTIVO, DEPOSITANTE: DANIELA GONZALES ENCINAS, CONCEPTO: REPOSICION DE CREDENCIAL, CUENTA DE DEPOSITO: CUENTA UNICA DEL TESORO</t>
  </si>
  <si>
    <t>00099021001 DEPOSITO DE EFECTIVO, DEPOSITANTE: LOURDES ALIAGA ZAPATA, CONCEPTO: DOBLE PERCEPCION MES FEBRERO/2025, CUENTA DE DEPOSITO: CUENTA UNICA DEL TESORO</t>
  </si>
  <si>
    <t>00132032001 DEP.DE CHEQ.AJENOS,RET.DE CAM.,CONCEPTO: DEV. POR MULTAS TRANSPORTE CAÑAHUMA,DEP.: SEDEM - ECEBOL , PROCEDENCIA: BANCO UNION S.A., CHEQUE: 883, FECHA DE EMISION:03/02/2025</t>
  </si>
  <si>
    <t>00081011101 DEP.DE CHEQ.AJENOS,RET.DE CAM.,CONCEPTO: REEMBOLSO MIN. DE OBRAS PUBLICAS,DEP.: CAJA DE SALUD CORDES , PROCEDENCIA: BANCO UNION S.A., CHEQUE: 45516, FECHA DE EMISION:30/01/2025</t>
  </si>
  <si>
    <t>NUMERO DE LIBRETA CUT: 00099021001 OPERACIÓN E75 TRANSFERENCIA DE LA CUENTA FISCAL BUN A LA CUT EN MN TRANSF.FDOS.AL.BCB GOBIERNO AUTONOMO MUNICIPAL DE POROMA, CITE: OF.GAMP EXT. NÂ° 24/2025 CUENTA CUT 3987 LIBRETA NÂ° 00099021001</t>
  </si>
  <si>
    <t>00081011101 DEPOSITO DE EFECTIVO, DEPOSITANTE: JUAN CARLOS ACHA MAMANI, CONCEPTO: PERDIDA DE CREDENCIAL, CUENTA DE DEPOSITO: CUENTA UNICA DEL TESORO</t>
  </si>
  <si>
    <t>00099021001 DEPOSITO DE EFECTIVO, DEPOSITANTE: RENE GONZALO GOSALVEZ SOLOGUREN, CONCEPTO: DEVOLUCION DE PASAJE 10/12/2024 LPZ-SCZ 181-0300307599, CUENTA DE DEPOSITO: CUENTA UNICA DEL TESORO/DJBR</t>
  </si>
  <si>
    <t>00099021001 DEPOSITO DE EFECTIVO, DEPOSITANTE: RENE GONZALO GOSALVEZ SOLOGUREN, CONCEPTO: DEVOLUCION DE PASAJE 10/12/2024 SCZ-LPZ 181-0300307600, CUENTA DE DEPOSITO: CUENTA UNICA DEL TESORO/DJBR</t>
  </si>
  <si>
    <t>00099021001 DEP.DE CHEQ.AJENOS,RET.DE CAM.,CONCEPTO: DEVOLUCION,DEP.: ABEL LOPEZ ARRUETA , PROCEDENCIA: BANCO UNION S.A., CHEQUE: 213475, FECHA DE EMISION:10/02/2025</t>
  </si>
  <si>
    <t>00099021001 DEP.DE CHEQ.AJENOS,RET.DE CAM.,CONCEPTO: DEVOLUCION,DEP.: ABEL LOPEZ ARRUETA , PROCEDENCIA: BANCO UNION S.A., CHEQUE: 213476, FECHA DE EMISION:10/02/2025</t>
  </si>
  <si>
    <t>00099021001 DEP.DE CHEQ.AJENOS,RET.DE CAM.,CONCEPTO: DEVOLUCION,DEP.: ABEL LOPEZ ARRUETA , PROCEDENCIA: BANCO UNION S.A., CHEQUE: 213477, FECHA DE EMISION:10/02/2025</t>
  </si>
  <si>
    <t>00099021001 DEP.DE CHEQ.AJENOS,RET.DE CAM.,CONCEPTO: DEVOLUCION,DEP.: ABEL LOPEZ ARRUETA , PROCEDENCIA: BANCO UNION S.A., CHEQUE: 213479, FECHA DE EMISION:10/02/2025</t>
  </si>
  <si>
    <t>00099021001 DEP.DE CHEQ.AJENOS,RET.DE CAM.,CONCEPTO: DEVOLUCION,DEP.: ABEL LOPEZ ARRUETA , PROCEDENCIA: BANCO UNION S.A., CHEQUE: 213480, FECHA DE EMISION:10/02/2025</t>
  </si>
  <si>
    <t>00099021001 DEP.DE CHEQ.AJENOS,RET.DE CAM.,CONCEPTO: DEVOLUCION,DEP.: ABEL LOPEZ ARRUETA , PROCEDENCIA: BANCO UNION S.A., CHEQUE: 213481, FECHA DE EMISION:10/02/2025</t>
  </si>
  <si>
    <t>NUMERO DE LIBRETA CUT: 00099021001 OPERACIÓN E75 TRANSFERENCIA DE LA CUENTA FISCAL BUN A LA CUT EN MN TRANSF.FDOS.AL.BCB GOB. AUTONOMO MCPAL. DE TACOPAYA CITE: G.A.M.T./NÂ° 021/2025 CUENTA CUT 3987069001 LIBRETA NÂ° 00099021001</t>
  </si>
  <si>
    <t>NUMERO DE LIBRETA CUT: 00099021001 OPERACIÓN E75 TRANSFERENCIA DE LA CUENTA FISCAL BUN A LA CUT EN MN TRANSF.FDOS.AL.BCB GOBIERNO AUTONOMO MUNICIPAL DE TARACO CITE: GAMT/MAE/SRM/NÂ° 048/2025 CUENTA CUT 3987 LIBRETA NÂ° 00099021001</t>
  </si>
  <si>
    <t>00099021001 DEPOSITO DE EFECTIVO, DEPOSITANTE: ARIEL ROCABADO URZAGASTE, CONCEPTO: REVERSION, CUENTA DE DEPOSITO: CUENTA UNICA DEL TESORO</t>
  </si>
  <si>
    <t>00099021001 DEP.DE CHEQ.AJENOS,RET.DE CAM.,CONCEPTO: DEVOLUCION POR TOPE SALARIAL ENERO 2025,DEP.: ABEL LOPEZ ARRUETA , PROCEDENCIA: BANCO UNION S.A., CHEQUE: 213490, FECHA DE EMISION:11/02/2025</t>
  </si>
  <si>
    <t>00099021001 DEP.DE CHEQ.AJENOS,RET.DE CAM.,CONCEPTO: DEV DE SUELDO DIC 2024,DEP.: LIZBETH TERCEROS PEREZ , PROCEDENCIA: BANCO UNION S.A., CHEQUE: 213491, FECHA DE EMISION:11/02/2025/DJBR</t>
  </si>
  <si>
    <t>00099021001 DEP.DE CHEQ.AJENOS,RET.DE CAM.,CONCEPTO: DEPÓSITO,DEP.: MARIA TERESA RUIZ NAVAJAS , PROCEDENCIA: BANCO UNION S.A., CHEQUE: 213493, FECHA DE EMISION:11/02/2025</t>
  </si>
  <si>
    <t>00099021001 DEPOSITO DE EFECTIVO, DEPOSITANTE: HUAYNOCA FUENTES PATRICIO, CONCEPTO: PAGO EXCESO BONO REFRIGERIO 13/MAYO/2024, CUENTA DE DEPOSITO: CUENTA UNICA DEL TESORO/DJBR</t>
  </si>
  <si>
    <t>00291012002 DEPOSITO DE EFECTIVO, DEPOSITANTE: MARCELO ALEXANDER BUSTILLOS MENDOZA, CONCEPTO: REPOSICION DE CREDENCIAL, CUENTA DE DEPOSITO: CUENTA UNICA DEL TESORO</t>
  </si>
  <si>
    <t>00099021001 DEP.DE CHEQ.AJENOS,RET.DE CAM.,CONCEPTO: INCAPACIDAD TEMPORAL,DEP.: ADMINISTRADORA BOLIVIANA DE CARRETERAS , PROCEDENCIA: BANCO UNION S.A., CHEQUE: 4327, FECHA DE EMISION:11/02/2025</t>
  </si>
  <si>
    <t>00099021001 DEP.DE CHEQ.AJENOS,RET.DE CAM.,CONCEPTO: REVERSION,DEP.: JOSE GABRIEL URRUTIA ZELADA , PROCEDENCIA: BANCO UNION S.A., CHEQUE: 213495, FECHA DE EMISION:12/02/2025</t>
  </si>
  <si>
    <t>00378012002 DEPOSITO DE EFECTIVO, DEPOSITANTE: ADHEMAR EMILIO ATORA QUISPE, CONCEPTO: DEV. SALDO C-31 -148, CUENTA DE DEPOSITO: CUENTA UNICA DEL TESORO</t>
  </si>
  <si>
    <t>00099021001 DEPOSITO DE EFECTIVO, DEPOSITANTE: RONALD MARTIN MAMANI CHOQUE, CONCEPTO: DEVOLUCION ABONO POSTERIOR A LA FECHA DE FALLECIMIENTO, CUENTA DE DEPOSITO: CUENTA UNICA DEL TESORO</t>
  </si>
  <si>
    <t>00099021001 DEPOSITO DE EFECTIVO, DEPOSITANTE: VELMA JUDITH SAHONERO DE PARRADO, CONCEPTO: DEVOLUCION DE RECURSOS, CUENTA DE DEPOSITO: CUENTA UNICA DEL TESORO</t>
  </si>
  <si>
    <t>00099021001 DEPOSITO DE EFECTIVO, DEPOSITANTE: AGRIPINA PAJA TARQUI, CONCEPTO: REVERSION DE BOLETA, CUENTA DE DEPOSITO: CUENTA UNICA DEL TESORO/DJBR</t>
  </si>
  <si>
    <t>00099021001 DEPOSITO DE EFECTIVO, DEPOSITANTE: AGRIPINA PAJA TARQUI, CONCEPTO: REVERSION DE AGUINALDO, CUENTA DE DEPOSITO: CUENTA UNICA DEL TESORO/DJBR</t>
  </si>
  <si>
    <t>00099021001 DEPOSITO DE EFECTIVO, DEPOSITANTE: DAFNE XIMENA OROPEZA QUIROGA DE TORRES, CONCEPTO: PERMISO SIN GOCE DE HABERES, CUENTA DE DEPOSITO: CUENTA UNICA DEL TESORO</t>
  </si>
  <si>
    <t>NUMERO DE LIBRETA CUT: 00099021001 OPERACIÓN E75 TRANSFERENCIA DE LA CUENTA FISCAL BUN A LA CUT EN MN TRANSF.FDOS.AL.BCB GOBIERNO AUTONOMO DEPARTAMENTAL DE PANDO CITE: U.F.SEDEGES NÂ°10/2025 CUENTA CUT 3987 LIBRETA NÂ° 00099021001</t>
  </si>
  <si>
    <t>00099021001 DEPOSITO DE EFECTIVO, DEPOSITANTE: MANUEL FERNANDO QUILLE FLORES, CONCEPTO: PAGO ENERGIA ELECTRICA, CUENTA DE DEPOSITO: CUENTA UNICA DEL TESORO</t>
  </si>
  <si>
    <t>00099021001 DEPOSITO DE EFECTIVO, DEPOSITANTE: JHONNY MAMANI VARGAS, CONCEPTO: DEV. REFRIGERIO 12/2024, CUENTA DE DEPOSITO: CUENTA UNICA DEL TESORO</t>
  </si>
  <si>
    <t>00015011107 DEPOSITO DE EFECTIVO, DEPOSITANTE: PROMID, CONCEPTO: PAGO SERVICIO AGUA FEBRERO/25, CUENTA DE DEPOSITO: CUENTA UNICA DEL TESORO</t>
  </si>
  <si>
    <t>00099021001 DEP.DE CHEQ.AJENOS,RET.DE CAM.,CONCEPTO: REVERSION,DEP.: JUAN DANIEL DELGADO PACHECO , PROCEDENCIA: BANCO UNION S.A., CHEQUE: 213502, FECHA DE EMISION:14/02/2025</t>
  </si>
  <si>
    <t>00099021001 DEP.DE CHEQ.AJENOS,RET.DE CAM.,CONCEPTO: REVERSION,DEP.: JUAN DANIEL DELGADO PACHECO , PROCEDENCIA: BANCO UNION S.A., CHEQUE: 213503, FECHA DE EMISION:14/02/2025</t>
  </si>
  <si>
    <t>NUMERO DE LIBRETA CUT: 00099021001 OPERACIÓN E75 TRANSFERENCIA DE LA CUENTA FISCAL BUN A LA CUT EN MN TRANSF.FDOS.AL.BCB GOB. AUTONOMO MCPAL. DE ALALAY CITE: G.A.M.A CITE NÂ° 063/2025 CUENTA CUT 3987 LIBRETA NÂ° 00099021001</t>
  </si>
  <si>
    <t>NUMERO DE LIBRETA CUT: 00099021001 OPERACIÓN E75 TRANSFERENCIA DE LA CUENTA FISCAL BUN A LA CUT EN MN TRANSF.FDOS.AL.BCB GOB. AUTONOMO MCPAL. DE TARATA CITE: GAMT NÂ° 072/2025 CUENTA CUT 3987 LIBRETA NÂ° 00099021001</t>
  </si>
  <si>
    <t>NUMERO DE LIBRETA CUT: 00099021001 OPERACIÓN E75 TRANSFERENCIA DE LA CUENTA FISCAL BUN A LA CUT EN MN TRANSF.FDOS.AL.BCB GOBIERNO AUTONOMO MUNICIPAL DE MACHARETI, CITE: GAMM/DAF NÂ° 029/2025 CUENTA CUT 3987 LIBRETA NÂ° 00099021001</t>
  </si>
  <si>
    <t>00099021001 DEPOSITO DE EFECTIVO, DEPOSITANTE: LIZETH MORAIMA MONJE HIROSE, CONCEPTO: DEVOLUCION DE FONDOS, CUENTA DE DEPOSITO: CUENTA UNICA DEL TESORO/DJBR</t>
  </si>
  <si>
    <t>00015011108 DEPOSITO DE EFECTIVO, DEPOSITANTE: MINISTERIO DE GOBIERNO, CONCEPTO: DEPÓSITO COTAP, CUENTA DE DEPOSITO: CUENTA UNICA DEL TESORO</t>
  </si>
  <si>
    <t>00015011108 DEPOSITO DE EFECTIVO, DEPOSITANTE: MINISTERIO DE GOBIERNO, CONCEPTO: DEPÓSITO AGUA POTOSI, CUENTA DE DEPOSITO: CUENTA UNICA DEL TESORO</t>
  </si>
  <si>
    <t>00526012001 DEPOSITO DE EFECTIVO, DEPOSITANTE: MARCO ANTONIO LLANOS CALDERON, CONCEPTO: POR DEV. DE FONDO EN AVANCE NO UTILIZADO, CUENTA DE DEPOSITO: CUENTA UNICA DEL TESORO</t>
  </si>
  <si>
    <t>00099021001 DEPOSITO DE EFECTIVO, DEPOSITANTE: ISIDORO QUISPE HUNCA, CONCEPTO: REPOSICION, CUENTA DE DEPOSITO: CUENTA UNICA DEL TESORO</t>
  </si>
  <si>
    <t>00132039202 DEP.DE CHEQ.AJENOS,RET.DE CAM.,CONCEPTO: DEVOLUCION SALDO REFRIGERIO POTOSI DICIEMBRE 2024,DEP.: SEDEM , PROCEDENCIA: BANCO UNION S.A., CHEQUE: 891, FECHA DE EMISION:05/02/2025</t>
  </si>
  <si>
    <t>00099021001 DEP.DE CHEQ.AJENOS,RET.DE CAM.,CONCEPTO: PAGO POR DESCUENTOS RECURSOS PUBLICOS,DEP.: CAJA NACIONAL DE SALUD , PROCEDENCIA: BANCO UNION S.A., CHEQUE: 82192, FECHA DE EMISION:17/02/2025</t>
  </si>
  <si>
    <t>NUMERO DE LIBRETA CUT: 00099021001 OPERACIÓN E75 TRANSFERENCIA DE LA CUENTA FISCAL BUN A LA CUT EN MN TRANSF.FDOS.AL.BCB GOB. AUTONOMO MCPAL. DE CHIMORE CITE: GAMCH/DAF NÂ° 029-2025 CUENTA CUT 3987069001 LIBRETA NÂ° 00099021001</t>
  </si>
  <si>
    <t>DEVOLUCIÓN DE FONDOS SOLICITUD 053742-22529 DE TESORO GENERAL DE LA NACION REF.: PAGO A LA EMPRESA IN CONTINU ET SERVICE POR LA ENTREGA DE 34.000 PASAPORTES CON CHIP ELECTRONICO SEGUN FACTURA NRO FACV033801, INFORME MEFP/VTCP/DGPOT/UOTGN/NR, SEGÚN R.D. 025/2023. LIB. 00099021001 TGN-RECURSOS ORDINARIOS (3987)</t>
  </si>
  <si>
    <t>DEVOLUCION DE FONDOS DE SOLICITUD 053924-22658 DE YPFB DE 14/02/2025 REF.: ENEX SA 22DO PRE PAGO SUM HIDR LIQ OCCIDENTE CHILE 2022 OP UPCA 2094 HR GPDI 26216 2024 PROC 105, SEGUN R.D. NO.025/2023 LIB. 00513012004 LBP-YPFB-UNICOMERCIAL (4030005415/1-2188907)</t>
  </si>
  <si>
    <t>DEVOLUCION DE FONDOS DE SOLICITUD 053925-22659 DE YPFB DE 14/02/2025 REF.: ENEX SA 3ER POST PAGO SUM HIDR LIQ OCCIDENTE CHILE 2023 OP UPCA 352 HR GPDI 23310 2024 PROC 106, SEGUN R.D. NO.025/2023 LIB. 00513012004 LBP-YPFB-UNICOMERCIAL (4030005415/1-2188907)</t>
  </si>
  <si>
    <t>00099021001 DEPOSITO DE EFECTIVO, DEPOSITANTE: NATALIA CHOQUE ZARATE, CONCEPTO: DEVOLUCION DE SUELDO DOBLE DEPÓSITO POR SUPLENCIA DE MATERNIDAD, CUENTA DE DEPOSITO: CUENTA UNICA DEL TESORO/DJBR</t>
  </si>
  <si>
    <t>00423012001 DEPOSITO DE EFECTIVO, DEPOSITANTE: CRISTHIAN DIEGO CRUZ TAPIA, CONCEPTO: DEVOLUCION BONO REFRIGERIO, CUENTA DE DEPOSITO: CUENTA UNICA DEL TESORO</t>
  </si>
  <si>
    <t>00513212001 DEP.DE CHEQ.AJENOS,RET.DE CAM.,CONCEPTO: REVERSION DE FONDOS,DEP.: MARCO ANTONIO OLMOS FLORES , PROCEDENCIA: BANCO UNION S.A., CHEQUE: 831, FECHA DE EMISION:17/02/2025</t>
  </si>
  <si>
    <t>00099021001 DEP.DE CHEQ.AJENOS,RET.DE CAM.,CONCEPTO: DEVOLUCION INCAPACIDAD SEPTIEMBRE 2024,DEP.: CAJA PETROLERA DE SALUD OFICINA NACIONAL , PROCEDENCIA: BANCO UNION S.A., CHEQUE: 22652, FECHA DE EMISION:18/02/2025</t>
  </si>
  <si>
    <t>00099021001 DEP.DE CHEQ.AJENOS,RET.DE CAM.,CONCEPTO: DEVOLUCION INCAPACIDAD AGOSTO 2024,DEP.: CAJA PETROLERA DE SALUD OFICINA NACIONAL , PROCEDENCIA: BANCO UNION S.A., CHEQUE: 22653, FECHA DE EMISION:18/02/2025</t>
  </si>
  <si>
    <t>00099021001 DEP.DE CHEQ.AJENOS,RET.DE CAM.,CONCEPTO: DEVOLUCION DE HABERES ENERO 2025,DEP.: ESTHER SANCHEZ PEÑA , PROCEDENCIA: BANCO UNION S.A., CHEQUE: 213504, FECHA DE EMISION:18/02/2025</t>
  </si>
  <si>
    <t>00099021001 DEP.DE CHEQ.AJENOS,RET.DE CAM.,CONCEPTO: BOLETA MES DE ENERO 2025,DEP.: YULENKA KATYA VLADISLAVIC MENDOZA , PROCEDENCIA: BANCO UNION S.A., CHEQUE: 213505, FECHA DE EMISION:18/02/2025</t>
  </si>
  <si>
    <t>00291012008 DEP.DE CHEQ.AJENOS,RET.DE CAM.,CONCEPTO: DEPÓSITO,DEP.: KATHERINE ALEJANDRA VILLA TAPIA , PROCEDENCIA: BANCO UNION S.A., CHEQUE: 213506, FECHA DE EMISION:18/02/2025</t>
  </si>
  <si>
    <t>A:00862012001 GAM DE PADCAYA, TRANSFERENCIA DE RECUPERACIONES SEGÚN NOTA INTERNA GEF-LCR-DYF-0123-NOT/25, POR CONCEPTO DE REMUNERACION DE ADMINISTRACION (INTERES PENAL) QUE CORRESPONDE AL FNDR DE ACUERDO A CONTRATO DE FIDEICOMISO “CONTRAPARTES LOCALES” (CL)</t>
  </si>
  <si>
    <t>NUMERO DE LIBRETA CUT: 00099021001 OPERACIÓN E75 TRANSFERENCIA DE LA CUENTA FISCAL BUN A LA CUT EN MN TRANSF.FDOS.AL.BCB GOB. AUTONOMO MCPAL. DE VILLA TUNARI CITE: G.A.M.V.T. NÂ° 135/2025 CUENTA CUT 3987 LIBRETA NÂ° 00099021001</t>
  </si>
  <si>
    <t>NUMERO DE LIBRETA CUT: 00099021001 OPERACIÓN E75 TRANSFERENCIA DE LA CUENTA FISCAL BUN A LA CUT EN MN TRANSF.FDOS.AL.BCB GOB. AUTONOMO MCPAL. DE VILLA TUNARI CITE: G.A.M.V.T. NÂ° 134/2025 CUENTA CUT 3987 LIBRETA NÂ° 00099021001</t>
  </si>
  <si>
    <t>NUMERO DE LIBRETA CUT: 00099021001 OPERACIÓN E75 TRANSFERENCIA DE LA CUENTA FISCAL BUN A LA CUT EN MN TRANSF.FDOS.AL.BCB GOB. AUTONOMO MCPAL. DE VILLA TUNARI CITE: G.A.M.V.T. NÂ° 128/2025 CUENTA CUT 3987 LIBRETA NÂ° 00099021001</t>
  </si>
  <si>
    <t>NUMERO DE LIBRETA CUT: 00099021001 OPERACIÓN E75 TRANSFERENCIA DE LA CUENTA FISCAL BUN A LA CUT EN MN TRANSF.FDOS.AL.BCB DE GOB. AUTONOMO MCPAL. DE VILLA TUNARI CITE: G.A.M.V.T. NÂ° 129/2025 CUENTA CUT 3987 LIBRETA NÂ° 00099021001</t>
  </si>
  <si>
    <t>NUMERO DE LIBRETA CUT: 00099021001 OPERACIÓN E75 TRANSFERENCIA DE LA CUENTA FISCAL BUN A LA CUT EN MN TRANSF.FDOS.AL.BCB GOB. AUTONOMO MCPAL. DE VILLA TUNARI CITE: G.A.M.V.T. NÂ° 130/2025 CUENTA CUT 3987 LIBRETA NÂ° 00099021001</t>
  </si>
  <si>
    <t>NUMERO DE LIBRETA CUT: 00099021001 OPERACIÓN E75 TRANSFERENCIA DE LA CUENTA FISCAL BUN A LA CUT EN MN TRANSF.FDOS.AL.BCB GOB. AUTONOMO MCPAL. DE VILLA TUNARI CITE: G.A.M.V.T. NÂ° 131/2025 CUENTA CUT 3987 LIBRETA NÂ° 00099021001</t>
  </si>
  <si>
    <t>NUMERO DE LIBRETA CUT: 00099021001 OPERACIÓN E75 TRANSFERENCIA DE LA CUENTA FISCAL BUN A LA CUT EN MN TRANSF.FDOS.AL.BCB GOB. AUTONOMO MCPAL. DE VILLA TUNARI CITE: G.A.M.V.T. NÂ° 132/2025 CUENTA CUT 3987 LIBRETA NÂ° 00099021001</t>
  </si>
  <si>
    <t>NUMERO DE LIBRETA CUT: 00099021001 OPERACIÓN E75 TRANSFERENCIA DE LA CUENTA FISCAL BUN A LA CUT EN MN TRANSF.FDOS.AL.BCB GOB. AUTONOMO MCPAL. DE VILLA TUNARI CITE: G.A.M.V.T. NÂ° 133/2025 CUENTA CUT 3987 LIBRETA NÂ° 00099021001</t>
  </si>
  <si>
    <t>||TRANSFERENCIA DE FONDOS POR INSTRUCCIONES DEL IDA POR COMPRA DE BOLIVIANOS Y DESEMBOLSO DEL PRÉSTAMO IDA 5744-BO PROYECTO DE DESARROLLO DE CAPACIDADES DEL SECTOR VIAL (REM.EXT) REF.: 3666560 REEMBOLSO DLI 3.2 Y 3.3 LIBRETA N° 00291014301 ABC-ADMINISTRADORA BOLIVIANA DE CARRETERAS</t>
  </si>
  <si>
    <t>||COBRO DE ÚTILES DE ESCRITORIO POR TRANSFERENCIA DE FONDOS (REM. EXT) Y DESEMBOLSO DEL PRESTAMO IDA 5744-BO PROYECTO DE DESARROLLO DE CAPACIDADES DEL SECTOR VIAL (REM. EXT) REF. AC3666560 REEMBOLSO DLI 3.2 Y 3.3 LIBRETA N° 00291012002 ABC-RECURSOS PROPIOS REF.: ÚTILES DE ESCRITORIO</t>
  </si>
  <si>
    <t>00099021001 DEPOSITO DE EFECTIVO, DEPOSITANTE: MARICELA CUELLAR ORTIZ, CONCEPTO: PAGO DE ENERGIA ELECTRICA, CUENTA DE DEPOSITO: CUENTA UNICA DEL TESORO</t>
  </si>
  <si>
    <t>NUMERO DE LIBRETA CUT: 00291012006 OPERACIÓN E18 TRANSFERENCIA DEL SISTEMA FINANCIERO POR CUENTA DE TERCEROS A LA CUT TRANSFERENCIA POR DERECHO USO DE VIA A SOLICTUD DE YPFB CHACO S.A.</t>
  </si>
  <si>
    <t>NUMERO DE LIBRETA CUT: 00099021001 OPERACIÓN E75 TRANSFERENCIA DE LA CUENTA FISCAL BUN A LA CUT EN MN TRANSF.FDOS.AL.BCB GOBIERNO AUTONOMO MUNICIPAL DE CHULUMANI CITE: GAMCH/MAE/LP/039/2025 CUENTA CUT 3987 LIBRETA NÂ° 00099021001</t>
  </si>
  <si>
    <t>VENTA DE DIVISAS CON TRANSFERENCIA DE FONDOS A SOLICITUD DE ADMINISTRACION DE SERVICIOS PORTUARIOS BOLIVIA SEGUN SOLICITUD 22616 REF: H.R.111. TISUR/PUERTO MATARANI, CERTIFICACION DE CONFORMIDAD, APLICACION DE TARIFAS Y SOLICITUD DE PAGO A TISUR DE CARGA FRACCIONADA EN HIERRO LIB. 00594012001 ASP-B FONDO DE OPERACIONES POR DIFERENCIAL CAMBIARIO</t>
  </si>
  <si>
    <t>00076014201 DEPOSITO DE EFECTIVO, DEPOSITANTE: COMUNICACIONES EL PAIS S.A., CONCEPTO: PAGO, CUENTA DE DEPOSITO: CUENTA UNICA DEL TESORO</t>
  </si>
  <si>
    <t>00015011108 DEPOSITO DE EFECTIVO, DEPOSITANTE: JUBILADOS BANCA PRIVADA, CONCEPTO: PAGO FACTURA AGUA POTABLE FACTURA FEB 2024, CUENTA DE DEPOSITO: CUENTA UNICA DEL TESORO</t>
  </si>
  <si>
    <t>00099021001 DEPOSITO DE EFECTIVO, DEPOSITANTE: JAIME MITA PARIHUANA, CONCEPTO: DEVOLUCION DE BONOS Y AGUINALDO GESTION 2024, CUENTA DE DEPOSITO: CUENTA UNICA DEL TESORO</t>
  </si>
  <si>
    <t>00015011108 DEP.DE CHEQ.AJENOS,RET.DE CAM.,CONCEPTO: DEPÓSITO A LA CUT,DEP.: MINISTERIO DE GOBIERNO , PROCEDENCIA: BANCO UNION S.A., CHEQUE: 52523, FECHA DE EMISION:18/02/2025</t>
  </si>
  <si>
    <t>00015011108 DEP.DE CHEQ.AJENOS,RET.DE CAM.,CONCEPTO: DEPÓSITO A LA CUT,DEP.: MINISTERIO DE GOBIERNO , PROCEDENCIA: BANCO UNION S.A., CHEQUE: 52522, FECHA DE EMISION:18/02/2025</t>
  </si>
  <si>
    <t>00423012001 DEP.DE CHEQ.AJENOS,RET.DE CAM.,CONCEPTO: CONVENIO INTERINSTITUCIONAL,DEP.: UNIVALLE S.A. , PROCEDENCIA: BANCO NACIONAL DE BOLIVIA S.A., CHEQUE: 7789, FECHA DE EMISION:14/02/2025</t>
  </si>
  <si>
    <t>00423012001 DEP.DE CHEQ.AJENOS,RET.DE CAM.,CONCEPTO: CONVENIO INTERINSTITUCIONAL,DEP.: UNIVALLE S.A. , PROCEDENCIA: BANCO NACIONAL DE BOLIVIA S.A., CHEQUE: 7790, FECHA DE EMISION:14/02/2025</t>
  </si>
  <si>
    <t>NUMERO DE LIBRETA CUT: 00291012006 OPERACIÓN E18 TRANSFERENCIA DEL SISTEMA FINANCIERO POR CUENTA DE TERCEROS A LA CUT PAGO A PROVEEDORES</t>
  </si>
  <si>
    <t>00015021104 DEPOSITO DE EFECTIVO, DEPOSITANTE: PAOLA JHOSELIN CALIZAYA CALDERON, CONCEPTO: DEVOLUCION DE PASAJES, CUENTA DE DEPOSITO: CUENTA UNICA DEL TESORO</t>
  </si>
  <si>
    <t>00099021001 DEPOSITO DE EFECTIVO, DEPOSITANTE: ALEJANDRO CASTRO COARITE, CONCEPTO: DEVOLUCION DE SUELDO SEPTIEMBRE 2020, CUENTA DE DEPOSITO: CUENTA UNICA DEL TESORO/DJBR</t>
  </si>
  <si>
    <t>00099021001 DEP.DE CHEQ.AJENOS,RET.DE CAM.,CONCEPTO: INCAPACIDADES,DEP.: CAJA NACIONAL DE SALUD , PROCEDENCIA: BANCO UNION S.A., CHEQUE: 12856, FECHA DE EMISION:18/02/2025</t>
  </si>
  <si>
    <t>00291012008 DEPOSITO DE EFECTIVO, DEPOSITANTE: MIGUEL ANGEL AMURUZ REBOSO, CONCEPTO: REMISION ALCANCE DE TRABAJO LBC-071-24 PROPUESTA ABC IRI SC003-1 SOLVOVIAL SRL NIT:405934029, CUENTA DE DEPOSITO: CUENTA UNICA DEL TESORO</t>
  </si>
  <si>
    <t>00099021001 DEPOSITO DE EFECTIVO, DEPOSITANTE: HENRY CASTILLO RAMIREZ, CONCEPTO: DEVOLUCION REFRIGERIO MAYO 24, CUENTA DE DEPOSITO: CUENTA UNICA DEL TESORO</t>
  </si>
  <si>
    <t>00099021001 DEPOSITO DE EFECTIVO, DEPOSITANTE: LOURDES DIAZ ALFARO, CONCEPTO: DEVOLUCION REFRIGERIO ABRIL 2024, CUENTA DE DEPOSITO: CUENTA UNICA DEL TESORO</t>
  </si>
  <si>
    <t>00099021001 DEP.DE CHEQ.AJENOS,RET.DE CAM.,CONCEPTO: INCAPACIDADES,DEP.: CAJA NACIONAL DE SALUD , PROCEDENCIA: BANCO UNION S.A., CHEQUE: 16644, FECHA DE EMISION:06/02/2025</t>
  </si>
  <si>
    <t>00291012006 DEP.DE CHEQ.AJENOS,RET.DE CAM.,CONCEPTO: USO DERECHO DE VIA,DEP.: ENTEL S.A. , PROCEDENCIA: BANCO UNION S.A., CHEQUE: 214530, FECHA DE EMISION:20/02/2025</t>
  </si>
  <si>
    <t>00099021001 DEP.DE CHEQ.AJENOS,RET.DE CAM.,CONCEPTO: INCAPACIDADES,DEP.: CAJA NACIONAL DE SALUD , PROCEDENCIA: BANCO UNION S.A., CHEQUE: 16646, FECHA DE EMISION:06/02/2025</t>
  </si>
  <si>
    <t>00099021001 DEP.DE CHEQ.AJENOS,RET.DE CAM.,CONCEPTO: INCAPACIDADES,DEP.: CAJA NACIONAL DE SALUD , PROCEDENCIA: BANCO UNION S.A., CHEQUE: 16645, FECHA DE EMISION:06/02/2025</t>
  </si>
  <si>
    <t>00099021001 DEP.DE CHEQ.AJENOS,RET.DE CAM.,CONCEPTO: INCAPACIDADES,DEP.: CAJA NACIONAL DE SALUD , PROCEDENCIA: BANCO UNION S.A., CHEQUE: 16643, FECHA DE EMISION:06/02/2025</t>
  </si>
  <si>
    <t>NUMERO DE LIBRETA CUT: 00099021001 OPERACIÓN E75 TRANSFERENCIA DE LA CUENTA FISCAL BUN A LA CUT EN MN TRANSF.FDOS.AL.BCB EMPRESA LOCAL DE AGUA POTABLE Y ALCANTARILLADO SUCRE, CITE:ELAPAS-G.A.F.NÂ°25/2025 CUENTA CUT 3987 LIBRETA NÂ° 00099021001</t>
  </si>
  <si>
    <t>00099021001 DEPOSITO DE EFECTIVO, DEPOSITANTE: WILMA VILLCA AGUIRRE, CONCEPTO: DEVOLUCION DE PAGO EN EXCESO DE PAGO AGUINALDO DE NAVIDAD GESTION 2024, CUENTA DE DEPOSITO: CUENTA UNICA DEL TESORO</t>
  </si>
  <si>
    <t>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t>
  </si>
  <si>
    <t>TRANSFERENCIA RECIBIDA DEL EXTERIOR SEGÚN MENSAJES SWIFT Nos. 2774-2773 (REM.EXT.) DE FECHA 25-02-2025 POR DESEMBOLSO DE IDA PRÉSTAMO 5744-BO 43 LIBRETA N° 00291012002 ABC-RECURSOS PROPIOS REF.: UTILES DE ESCRITORIO</t>
  </si>
  <si>
    <t>00015011108 DEPOSITO DE EFECTIVO, DEPOSITANTE: OVIDIO ARMENGOL HUANCA QUISPE, CONCEPTO: PAGO ENERGIA ELECTRICA CBBA DIC/2024, CUENTA DE DEPOSITO: CUENTA UNICA DEL TESORO</t>
  </si>
  <si>
    <t>00099021001 DEPOSITO DE EFECTIVO, DEPOSITANTE: RAMIRO CRUZ CUTILE, CONCEPTO: DEVOLUCION REFRIGERIO MAYO/24, CUENTA DE DEPOSITO: CUENTA UNICA DEL TESORO</t>
  </si>
  <si>
    <t>00099021001 DEPOSITO DE EFECTIVO, DEPOSITANTE: WENDY HUARI GUIBARRA, CONCEPTO: DEVOLUCION DE SUELDO DICIEMBRE 2023, CUENTA DE DEPOSITO: CUENTA UNICA DEL TESORO/DJBR</t>
  </si>
  <si>
    <t>00081011108 DEP.DE CHEQ.AJENOS,RET.DE CAM.,CONCEPTO: NUREJ 201060856,DEP.: ORGANO JUDICIAL DAF , PROCEDENCIA: BANCO UNION S.A., CHEQUE: 24341, FECHA DE EMISION:10/02/2025</t>
  </si>
  <si>
    <t>00081011108 DEP.DE CHEQ.AJENOS,RET.DE CAM.,CONCEPTO: NUREJ 201057021,DEP.: ORGANO JUDICIAL DAF , PROCEDENCIA: BANCO UNION S.A., CHEQUE: 24323, FECHA DE EMISION:29/01/2025</t>
  </si>
  <si>
    <t>00081011108 DEP.DE CHEQ.AJENOS,RET.DE CAM.,CONCEPTO: NUREJ 201057021,DEP.: ORGANO JUDICIAL DAF , PROCEDENCIA: BANCO UNION S.A., CHEQUE: 24322, FECHA DE EMISION:29/01/2025</t>
  </si>
  <si>
    <t>00099021001 DEPOSITO DE EFECTIVO, DEPOSITANTE: EVA QUISPE TARQUI, CONCEPTO: DEVOLUCION DE DINERO, CUENTA DE DEPOSITO: CUENTA UNICA DEL TESORO</t>
  </si>
  <si>
    <t>00081011101 DEPOSITO DE EFECTIVO, DEPOSITANTE: OSMAR ARIEL ROJAS FLORES, CONCEPTO: CREDENCIAL, CUENTA DE DEPOSITO: CUENTA UNICA DEL TESORO</t>
  </si>
  <si>
    <t>00081011101 DEPOSITO DE EFECTIVO, DEPOSITANTE: FEDRA EUGENIA TORRICO ROSSEL, CONCEPTO: CREDENCIAL, CUENTA DE DEPOSITO: CUENTA UNICA DEL TESORO</t>
  </si>
  <si>
    <t>00015011108 DEPOSITO DE EFECTIVO, DEPOSITANTE: NEPTALI ESTEBAN CRUZ TORRICO, CONCEPTO: DEVOLUCION DE RECURSOS POR PASAJE AEREO, CUENTA DE DEPOSITO: CUENTA UNICA DEL TESORO</t>
  </si>
  <si>
    <t>00099021001 DEPOSITO DE EFECTIVO, DEPOSITANTE: TRIBUNAL CONSTITUCIONAL PLURINACIONAL, CONCEPTO: DEVOLUCION POR USO DE OTRO OPERADOR, CUENTA DE DEPOSITO: CUENTA UNICA DEL TESORO</t>
  </si>
  <si>
    <t>00015011108 DEP.DE CHEQ.AJENOS,RET.DE CAM.,CONCEPTO: DEPÓSITO A LA CUT,DEP.: MINISTERIO DE GOBIERNO , PROCEDENCIA: BANCO UNION S.A., CHEQUE: 52524, FECHA DE EMISION:25/02/2025</t>
  </si>
  <si>
    <t>NUMERO DE LIBRETA CUT: 00099021001 OPERACIÓN E75 TRANSFERENCIA DE LA CUENTA FISCAL BUN A LA CUT EN MN TRANSF.FDOS.AL.BCB GOBIERNO AUTONOMO MUNICIPAL DE VILLA LIBERTAD LICOMA CITE: GAMVLL/MAE/NEX-072/2025 CUENTA CUT 3987 LIBRETA NÂ° 00099021001</t>
  </si>
  <si>
    <t>NUMERO DE LIBRETA CUT: 00099021001 OPERACIÓN E75 TRANSFERENCIA DE LA CUENTA FISCAL BUN A LA CUT EN MN TRANSF.FDOS.AL.BCB GOBIERNO AUTONOMO MUNICIPAL DE GAM VILLA LIBERTAD LICOMA CITE: GAMVLL/MAE/NEX-073/2025 CUENTA CUT 3987 LIBRETA NÂ° 00099021001</t>
  </si>
  <si>
    <t>00015011108 DEPOSITO DE EFECTIVO, DEPOSITANTE: NATIVIDAD LIZARRAGA MAMANI, CONCEPTO: DEVOLUCION EN DEMASIA DEL SERVICIO DE ALIMENTACION, CUENTA DE DEPOSITO: CUENTA UNICA DEL TESORO</t>
  </si>
  <si>
    <t>00099021001 DEPOSITO DE EFECTIVO, DEPOSITANTE: WENDY SHIRLEY GUISBERT SANCHEZ, CONCEPTO: DEPÓSITO POR EXCEDENTE POR TOPE SALARIAL, CUENTA DE DEPOSITO: CUENTA UNICA DEL TESORO</t>
  </si>
  <si>
    <t>00099021001 DEPOSITO DE EFECTIVO, DEPOSITANTE: RICHARD VALENTIN QUISBERT LAURA CI 3383211, CONCEPTO: DEPÓSITO MONTO EXCEDENTARIO A LA REMUNERACION MAXIMA - FEBRERO 2025, CUENTA DE DEPOSITO: CUENTA UNICA DEL TESORO</t>
  </si>
  <si>
    <t>00099021001 DEP.DE CHEQ.AJENOS,RET.DE CAM.,CONCEPTO: DEPÓSITO,DEP.: JAVIER ALACHI DORADO , PROCEDENCIA: BANCO UNION S.A., CHEQUE: 213514, FECHA DE EMISION:28/02/2025</t>
  </si>
  <si>
    <t>00099021001 DEP.DE CHEQ.AJENOS,RET.DE CAM.,CONCEPTO: DEVOLUCION DE RECURSOS,DEP.: RAQUEL LOPEZ COAQUIRA , PROCEDENCIA: BANCO UNION S.A., CHEQUE: 380, FECHA DE EMISION:20/02/2025/DJBR</t>
  </si>
  <si>
    <t>00099021001 DEP.DE CHEQ.AJENOS,RET.DE CAM.,CONCEPTO: DEVOLUCION DE RECURSOS,DEP.: RAQUEL LOPEZ COAQUIRA , PROCEDENCIA: BANCO UNION S.A., CHEQUE: 375, FECHA DE EMISION:19/02/2025/DJBR</t>
  </si>
  <si>
    <t>00099021001 DEP.DE CHEQ.AJENOS,RET.DE CAM.,CONCEPTO: DEVOLUCION DE RECURSOS,DEP.: RAQUEL LOPEZ COAQUIRA , PROCEDENCIA: BANCO UNION S.A., CHEQUE: 376, FECHA DE EMISION:19/02/2025/DJBR</t>
  </si>
  <si>
    <t>DEVOLUCIÓN DE FONDOS SOLICITUD 054063-22763 DE TESORO GENERAL DE LA NACION REF.: PAGO A LA EMPRESA IN CONTINU ET SERVICE POR LA ENTREGA DE 47.500 PASAPORTES CON CHIP ELECTRONICO SEGUN FACTURA NRO FACV33845, INFORME MEFP/VTCP/DGPOT/UOTGN/NRO, SEGÚN R.D. 025/2023. LIB. 00099021001 TGN-RECURSOS ORDINARIOS (3987)</t>
  </si>
  <si>
    <t>||TRANSF. DE FONDOS AL EXTERIOR.SEGUN SOL.053848-22606 YPFB DE 6/2/2025 REF.: PAGO A FAVOR DE GALILEO TRADING DMCC POR CONCEPTO DE 2DO POST PAGO SUM HIDR LIQ OCCIDENTE 2024 OP UPCA 2302 HR DCIM 27695 2024 PROC 94, POR EUR 1.580.330,86 EQUIV. A USD 1.645.748,72 LIB.00513012004 LBP-YPFB-UNICOMERCIAL (4030005415/1-2188907)COM.TRNSF. 22.579,69 SWIFT BS300-UT.ES60</t>
  </si>
  <si>
    <t>||TRANSF. DE FONDOS AL EXTERIOR.SEGUN SOL.053846-22608 YPFB DE 6/2/2025 REF.: PAGO A FAVOR DE GALILEO TRADING DMCC POR CONCEPTO DE 4TO POST PAGO SUM HIDR LIQ OCCIDENTE 2024 OP UPCA 3 HR GPDI 33972 2024 PROC 93, POR EUR 1.779.399,16 EQUIV. A USD 1.853,057,47. LIB.00513012004 LBP-YPFB-UNICOMERCIAL (4030005415/1-2188907) COM.TRNSF. 25.423,91SWIFT BS300-UT.ES60</t>
  </si>
  <si>
    <t>||TRANSF. DE FONDOS AL EXTERIOR.SEGUN SOL.053847-22607 YPFB DE 6/2/2025 REF.: PAGO A GALILEO TRADING DMCC POR CONCEPTO DE 3ER POST PAGO SUM HIDR LIQ OCCIDENTE 2024 OP UPCA 2703 HR GPDI 33973 2024 PROC 92, POR EUR 4.439.452,24 EQUIV. A USD 4.623.223,56 LIB.00513012004 LBP-YPFB-UNICOMERCIAL (4030005415/1-2188907) COM. 63.430,65SWIFT BS300-UT.ESCR60</t>
  </si>
  <si>
    <t>||DIFERENCIAL CAMBIARIO SOL.053847-22607 TRANSFERENCIA DE FONDOS AL EXTERIOR PAGO A FAVOR DE GALILEO TRADING DMCC EUR 4.439.452,24 EN COMPLEMENTO A COMPROBANTE S-1121140 DE LA FECHA DEBITO LIB.00513012004 LBP-YPFB-UNICOMERCIAL (4030005415/1-2188907) DIFERENCIAL T/C</t>
  </si>
  <si>
    <t>||TRANSF. DE FONDOS AL EXTERIOR.SEGUN SOL.053851-22609 YPFB DE 6/2/2025 REF.: PAGO A FAVOR DE FUTURA ENERGY DMCC POR CONCEPTO DE 5TO POST PAGO SUM HIDR LIQ OCCIDENTE 2024 OP UPCA 216 HR GPDI 2480 2025 PROC 95, POR EUR 9.748.977,83 EQUIV. A USD 10.152.537,19 LIB.00513012004 LBP-YPFB-UNICOMERCIAL (4030005415/1-2188907) COM.TRNS 139.292,7SWIFT BS300-UT.ESCR60</t>
  </si>
  <si>
    <t>||DIFERENCIAL CAMBIARIO SOL.053851-22609 TRANSFERENCIA DE FONDOS AL EXTERIOR PAGO A FAVOR DE FUTURA ENERGY DMCC EUR 9.748.977,83 EN COMPLEMENTO A COMPROBANTE S-1121147 DE LA FECHA DEBITO LIB.00513012004 LBP-YPFB-UNICOMERCIAL (4030005415/1-2188907) DIFERENCIAL T/C</t>
  </si>
  <si>
    <t>CONCILIADO_PARCIAL</t>
  </si>
  <si>
    <t>TRANSFERENCIA RECIBIDA DEL EXTERIOR SEGÚN MENSAJES SWIFT Nos. 1881-1885 (REM.EXT.) DE FECHA 06-02-2025 POR DESEMBOLSO DE IDA PRÉSTAMO 5745-BO 23 LIBRETA N° 00291014379 ABC-USD-5744-5745-REHAB.CUMPL.ESTAND.(CRECE) CARR.STA.CRUZ.TR</t>
  </si>
  <si>
    <t>AJUSTE COMPLEMENTARIO POR REVALORIZACION SALDOS DE ACTIVOS DE RESERVA Y OBLIGACIONES MONEDA EXTRANJERA (DOLARES) Saldo MO = -73241878.15 ;Bs/Mo: 6.86000000000 ;Saldo Bs: -502439284.09</t>
  </si>
  <si>
    <t>AJUSTE COMPLEMENTARIO POR REVALORIZACION SALDOS DE ACTIVOS DE RESERVA Y OBLIGACIONES MONEDA EXTRANJERA (DOLARES) Saldo MO = -62800815.49 ;Bs/Mo: 6.86000000000 ;Saldo Bs: -430813594.25</t>
  </si>
  <si>
    <t>AJUSTE COMPLEMENTARIO POR REVALORIZACION SALDOS DE ACTIVOS DE RESERVA Y OBLIGACIONES MONEDA EXTRANJERA (DOLARES) Saldo MO = -53713451.67 ;Bs/Mo: 6.86000000000 ;Saldo Bs: -368474278.45</t>
  </si>
  <si>
    <t>TRANSFERENCIA DEL EXTERIOR SEGUN SWIFT NO.2048 DE FECHA 12/02/2025 ORDENANTE: YPF EXPLORACIÓN + PRODUCCIÓN DE FERMIN PERALTA TORRES DELTA REF.: ATS OF 25/02/11 FECHA VALOR 11/02/2025 LIB. 00513012005 YPFB-OPERACIONES EXTRAORDINARIAS USD</t>
  </si>
  <si>
    <t>AJUSTE COMPLEMENTARIO POR REVALORIZACION SALDOS DE ACTIVOS DE RESERVA Y OBLIGACIONES MONEDA EXTRANJERA (DOLARES) Saldo MO = -54037091.57 ;Bs/Mo: 6.86000000000 ;Saldo Bs: -370694448.18</t>
  </si>
  <si>
    <t>AJUSTE COMPLEMENTARIO POR REVALORIZACION SALDOS DE ACTIVOS DE RESERVA Y OBLIGACIONES MONEDA EXTRANJERA (DOLARES) Saldo MO = -54173651.36 ;Bs/Mo: 6.86000000000 ;Saldo Bs: -371631248.34</t>
  </si>
  <si>
    <t>AJUSTE COMPLEMENTARIO POR REVALORIZACION SALDOS DE ACTIVOS DE RESERVA Y OBLIGACIONES MONEDA EXTRANJERA (DOLARES) Saldo MO = -54420885.15 ;Bs/Mo: 6.86000000000 ;Saldo Bs: -373327272.12</t>
  </si>
  <si>
    <t>AJUSTE COMPLEMENTARIO POR REVALORIZACION SALDOS DE ACTIVOS DE RESERVA Y OBLIGACIONES MONEDA EXTRANJERA (DOLARES) Saldo MO = -54435694.47 ;Bs/Mo: 6.86000000000 ;Saldo Bs: -373428864.07</t>
  </si>
  <si>
    <t>TRANSFERENCIA RECIBIDA DEL EXTERIOR SEGÚN MENSAJES SWIFT Nos. 2214-2213 (REM.EXT.) DE FECHA 17-02-2025 POR DESEMBOLSO DE BID PRÉSTAMO 2880/BL-BO REQ 00044 BO 2025009264 LIBRETA N° 00086057002 MMAYA-USD-PROG. GEST. INTEGRAL RESIDUOS SOLIDOS EN BOLIVIA</t>
  </si>
  <si>
    <t>TRANSFERENCIA RECIBIDA DEL EXTERIOR SEGÚN MENSAJES SWIFT Nos. 2214-2213 (REM.EXT.) DE FECHA 17-02-2025 POR DESEMBOLSO DE BID PRÉSTAMO 2880/BL-BO REQ 00044 BO 2025009264 LIBRETA N° 00086057002 MMAYA-USD-PROG. GEST. INTEGRAL RESIDUOS SOLIDOS EN BOLIVIA REF.: UTILES DE ESCRITORIO</t>
  </si>
  <si>
    <t>AJUSTE COMPLEMENTARIO POR REVALORIZACION SALDOS DE ACTIVOS DE RESERVA Y OBLIGACIONES MONEDA EXTRANJERA (DOLARES) Saldo MO = -56590430.05 ;Bs/Mo: 6.86000000000 ;Saldo Bs: -388210350.15</t>
  </si>
  <si>
    <t>AJUSTE COMPLEMENTARIO POR REVALORIZACION SALDOS DE ACTIVOS DE RESERVA Y OBLIGACIONES MONEDA EXTRANJERA (DOLARES) Saldo MO = -9537486.48 ;Bs/Mo: 6.86000000000 ;Saldo Bs: -65427157.26</t>
  </si>
  <si>
    <t>AJUSTE COMPLEMENTARIO POR REVALORIZACION SALDOS DE ACTIVOS DE RESERVA Y OBLIGACIONES MONEDA EXTRANJERA (DOLARES) Saldo MO = -9087271.09 ;Bs/Mo: 6.86000000000 ;Saldo Bs: -62338679.67</t>
  </si>
  <si>
    <t>AJUSTE COMPLEMENTARIO POR REVALORIZACION SALDOS DE ACTIVOS DE RESERVA Y OBLIGACIONES MONEDA EXTRANJERA (DOLARES) Saldo MO = -260824.11 ;Bs/Mo: 6.86000000000 ;Saldo Bs: -1789253.40</t>
  </si>
  <si>
    <t>AJUSTE COMPLEMENTARIO POR REVALORIZACION SALDOS DE ACTIVOS DE RESERVA Y OBLIGACIONES MONEDA EXTRANJERA (DOLARES) Saldo MO = -24876.90 ;Bs/Mo: 6.86000000000 ;Saldo Bs: -170655.55</t>
  </si>
  <si>
    <t>TRANSFERENCIA RECIBIDA DEL EXTERIOR SEGÚN MENSAJES SWIFT Nos. 2766-2767 (REM.EXT.) DE FECHA 25-02-2025 POR DESEMBOLSO DE BID PRÉSTAMO 4403/BL-BO REQ 00024 BO 2025007262 LIBRETA N° 00086047007 MMAYA-UCEP MI RIEGO IMPLEMENTACION PROGRAMA BOLIVIA RESILIENTE</t>
  </si>
  <si>
    <t>TRANSFERENCIA RECIBIDA DEL EXTERIOR SEGÚN MENSAJES SWIFT Nos. 2766-2767 (REM.EXT.) DE FECHA 25-02-2025 POR DESEMBOLSO DE BID PRÉSTAMO 4403/BL-BO REQ 00024 BO 2025007262 LIBRETA N° 00086047007 MMAYA-UCEP MI RIEGO IMPLEMENTACION PROGRAMA BOLIVIA RESILIENTE REF.: UTILES DE ESCRITORIO</t>
  </si>
  <si>
    <t>TRANSFERENCIA RECIBIDA DEL EXTERIOR SEGÚN MENSAJES SWIFT Nos. 2774-2773 (REM.EXT.) DE FECHA 25-02-2025 POR DESEMBOLSO DE IDA PRÉSTAMO 5744-BO 43 LIBRETA N° 00291014379 ABC-USD-5744-5745-REHAB.CUMPL.ESTAND.(CRECE) CARR.STA.CRUZ.TR</t>
  </si>
  <si>
    <t>AJUSTE COMPLEMENTARIO POR REVALORIZACION SALDOS DE ACTIVOS DE RESERVA Y OBLIGACIONES MONEDA EXTRANJERA (DOLARES) Saldo MO = -2069343.24 ;Bs/Mo: 6.86000000000 ;Saldo Bs: -14195694.62</t>
  </si>
  <si>
    <t>AJUSTE COMPLEMENTARIO POR REVALORIZACION SALDOS DE ACTIVOS DE RESERVA Y OBLIGACIONES MONEDA EXTRANJERA (DOLARES) Saldo MO = -47736556.33 ;Bs/Mo: 6.86000000000 ;Saldo Bs: -327472776.40</t>
  </si>
  <si>
    <t>AJUSTE COMPLEMENTARIO POR REVALORIZACION SALDOS DE ACTIVOS DE RESERVA Y OBLIGACIONES MONEDA EXTRANJERA (DOLARES) Saldo MO = -1101389.34 ;Bs/Mo: 6.86000000000 ;Saldo Bs: -7555530.88</t>
  </si>
  <si>
    <t>De: 00099021001 A:00291014351 Transferencia de recursos a solicitud de la Administradora Boliviana de Carreteras mediante nota CITE: ABC/GNA/SAF/ATE/2025-0226 (operación bimonetaria), para pagos a beneficiarios (TC 6,86) H.R 2025-04962-R.</t>
  </si>
  <si>
    <t>00291014351</t>
  </si>
  <si>
    <t>De: 00099021001 A:00291014381 Transferencia de recursos a solicitud de la Administradora Boliviana de Carreteras mediante nota CITE: ABC/GNA/SAF/ATE/2025-0226 (operación bimonetaria), para pagos a beneficiarios (TC 6,86) H.R 2025-04962-R.</t>
  </si>
  <si>
    <t>00291014381</t>
  </si>
  <si>
    <t>De: 00099021001 A:00291084302 Transferencia de recursos a solicitud de la Administradora Boliviana de Carreteras mediante nota CITE: ABC/GNA/SAF/ATE/2025-0220 (operación bimonetaria), para pagos a beneficiarios (TC 6,86) H.R 2025-04773-R.</t>
  </si>
  <si>
    <t>00291084302</t>
  </si>
  <si>
    <t>De: 00099021001 A:00291014380 Transferencia de recursos a solicitud de la Administradora Boliviana de Carreteras mediante nota CITE: ABC/GNA/SAF/ATE/2025-0220 (operación bimonetaria), para pagos a beneficiarios (TC 6,86) H.R 2025-04773-R.</t>
  </si>
  <si>
    <t>00291014380</t>
  </si>
  <si>
    <t>De: 00099021001 A:00291014369 Transferencia de recursos a solicitud de la Administradora Boliviana de Carreteras mediante nota CITE: ABC/GNA/SAF/ATE/2025-0188 (operación bimonetaria), para pagos a beneficiarios (TC 6,86) H.R 2025-04210-R.</t>
  </si>
  <si>
    <t>00291014369</t>
  </si>
  <si>
    <t>De: 00099021001 A:00291034306 Transferencia de recursos a solicitud de la Administradora Boliviana de Carreteras mediante nota CITE: ABC/GNA/SAF/ATE/2025-0188 (operación bimonetaria), para pagos a beneficiarios (TC 6,86) H.R 2025-04210-R.</t>
  </si>
  <si>
    <t>00291034306</t>
  </si>
  <si>
    <t>De: 00099021001 A:00291084302 Transferencia de recursos a solicitud de la Administradora Boliviana de Carreteras mediante nota CITE: ABC/GNA/SAF/ATE/2025-0231 (operación bimonetaria), para pagos a beneficiarios (TC 6,86) H.R 2025-05424-R.</t>
  </si>
  <si>
    <t>De: 00099021001 A:00291014372 Transferencia de recursos a solicitud de la Administradora Boliviana de Carreteras mediante nota CITE: ABC/GNA/SAF/ATE/2025-0231 (operación bimonetaria), para pagos a beneficiarios (TC 6,86) H.R 2025-05424-R.</t>
  </si>
  <si>
    <t>00291014372</t>
  </si>
  <si>
    <t>De: 00099021001 A:00291014380 Transferencia de recursos a solicitud de la Administradora Boliviana de Carreteras mediante nota CITE: ABC/GNA/SAF/ATE/2025-0235 (operación bimonetaria), para pagos a beneficiarios (TC 6,86) H.R 2025-05652-R.</t>
  </si>
  <si>
    <t>00099014102</t>
  </si>
  <si>
    <t>De: 00099014102 A:00190012002 Transferencia de recursos a solicitud de la Unidad de Administración e Información Salarial mediante nota CITE: MEFP/VTCP/DGPOT/UAIS/No. 002/2025 para atender la solicitud de la Autoridad Jurisdiccional Adminis</t>
  </si>
  <si>
    <t>00190012002</t>
  </si>
  <si>
    <t>De: 00099021001 A:00291014369 Transferencia de recursos a solicitud de la Administradora Boliviana de Carreteras mediante nota CITE: ABC/GNA/SAF/ATE/2025-0279 (operación bimonetaria), para pagos a beneficiarios (TC 6,86) H.R 2025-06977-R.</t>
  </si>
  <si>
    <t>00291012009</t>
  </si>
  <si>
    <t>De: 00291012009 A:00099021001 De: 00291012009 A:00099021001 Transferencia a solicitud de la Dirección General de Crédito Público mediante nota CITE: MEFP/VTCP/DGCP/UODP/N°013/2025 en cumplimiento a lo establecido en el parágrafo III de la D</t>
  </si>
  <si>
    <t>De: 00046021109 A:00099021001 De: 00046021109 A:00099021001 Transferencia a solicitud de la Dirección General de Crédito Público mediante nota CITE: MEFP/VTCP/DGCP/UODP/N°013/2025 en cumplimiento a lo establecido en el parágrafo III de la D</t>
  </si>
  <si>
    <t>De: 00099021001 A:00046057009 Transferencia de recursos a solicitud del Ministerio de Salud y Deportes mediante nota CITE: MSyD/DGP/UGESPRO/FRISDP/CE/7/2025 (operación bimonetaria), para la ejecución del Programa Mejora en la Accesibilidad</t>
  </si>
  <si>
    <t>00046057009</t>
  </si>
  <si>
    <t>00081127004</t>
  </si>
  <si>
    <t>De: 00081127004 A:00066047003 Transferencia de recursos a solicitud del Ministerio de Obras Públicas, Servicios y Vivienda mediante nota CITE: CAR/MOPSV/VMT/DGTA/UTA N°0022/2025 cierre Proyecto Mejoramiento y Ampliación del Aeropuerto de Gu</t>
  </si>
  <si>
    <t>De: 00099021001 A:00086047008 Transferencia de Recursos a solicitud de la Unidad de Coordinación y Ejecución del Programa Más Inversión para Riego UCEP MI RIEGO dependiente del Ministerio de Medio Ambiente y Agua mediante nota CITE: UCEP-M</t>
  </si>
  <si>
    <t>00086047008</t>
  </si>
  <si>
    <t>De: 00099021001 A:00291084302 Transferencia de recursos a solicitud de la Administradora Boliviana de Carreteras mediante nota CITE: ABC/GNA/SAF/ATE/2025-0379 (operación bimonetaria), para pagos a beneficiarios (TC 6,86) H.R 2025-09064-R.</t>
  </si>
  <si>
    <t>De: 00099021001 A:00291014380 Transferencia de recursos a solicitud de la Administradora Boliviana de Carreteras mediante nota CITE: ABC/GNA/SAF/ATE/2025-0379 (operación bimonetaria), para pagos a beneficiarios (TC 6,86) H.R 2025-09064-R.</t>
  </si>
  <si>
    <t>De: 00291012009 A:00099021001 Transferencia de recursos a solicitud de la Dirección General de Crédito Público mediante nota CITE: MEFP/VTCP/DGCP/UODP/N°111/2025 en cumplimiento a lo establecido en el parágrafo III de la Disposición Adicion</t>
  </si>
  <si>
    <t>00086011101</t>
  </si>
  <si>
    <t>De: 00086011101 A:00099021001 Transferencia de recursos a solicitud de la Dirección General de Crédito Público mediante nota CITE: MEFP/VTCP/DGCP/UODP/N°111/2025 en cumplimiento a lo establecido en el parágrafo III de la Disposición Adicion</t>
  </si>
  <si>
    <t>00047081101</t>
  </si>
  <si>
    <t>De: 00047081101 A:00099021001 Transferencia de recursos a solicitud de la Dirección General de Crédito Público mediante nota CITE: MEFP/VTCP/DGCP/UODP/N°111/2025 en cumplimiento a lo establecido en el parágrafo III de la Disposición Adicion</t>
  </si>
  <si>
    <t>00253014115</t>
  </si>
  <si>
    <t>De: 00253014115 A:00099021001 Transferencia de recursos a solicitud de la Dirección General de Crédito Público mediante nota CITE: MEFP/VTCP/DGCP/UODP/N°111/2025 en cumplimiento a lo establecido en el parágrafo III de la Disposición Adicion</t>
  </si>
  <si>
    <t>00291014344</t>
  </si>
  <si>
    <t>De: 00291014344 A:00099021001 Transferencia de recursos a solicitud de la Administradora Boliviana de Carreteras mediante nota CITE: ABC/GNA/SAF/ATE/2025-0226 (operación bimonetaria), para pagos a beneficiarios (TC 6,86) H.R 2025-04962-R.</t>
  </si>
  <si>
    <t>De: 00291014380 A:00099021001 Transferencia de recursos a solicitud de la Administradora Boliviana de Carreteras mediante nota CITE: ABC/GNA/SAF/ATE/2025-0226 (operación bimonetaria), para pagos a beneficiarios (TC 6,86) H.R 2025-04962-R.</t>
  </si>
  <si>
    <t>00291014379</t>
  </si>
  <si>
    <t>De: 00291014379 A:00099021001 Transferencia de recursos a solicitud de la Administradora Boliviana de Carreteras mediante nota CITE: ABC/GNA/SAF/ATE/2025-0220 (operación bimonetaria), para pagos a beneficiarios (TC 6,86) H.R 2025-04773-R.</t>
  </si>
  <si>
    <t>De: 00291084302 A:00099021001 Transferencia de recursos a solicitud de la Administradora Boliviana de Carreteras mediante nota CITE: ABC/GNA/SAF/ATE/2025-0220 (operación bimonetaria), para pagos a beneficiarios (TC 6,86) H.R 2025-04773-R.</t>
  </si>
  <si>
    <t>De: 00291034305 A:00099021001 Transferencia de recursos a solicitud de la Administradora Boliviana de Carreteras mediante nota CITE: ABC/GNA/SAF/ATE/2025-0188 (operación bimonetaria), para pagos a beneficiarios (TC 6,86) H.R 2025-04210-R.</t>
  </si>
  <si>
    <t>00291014362</t>
  </si>
  <si>
    <t>De: 00291014362 A:00099021001 Transferencia de recursos a solicitud de la Administradora Boliviana de Carreteras mediante nota CITE: ABC/GNA/SAF/ATE/2025-0188 (operación bimonetaria), para pagos a beneficiarios (TC 6,86) H.R 2025-04210-R.</t>
  </si>
  <si>
    <t>De: 00291084302 A:00099021001 Transferencia de recursos a solicitud de la Administradora Boliviana de Carreteras mediante nota CITE: ABC/GNA/SAF/ATE/2025-0231 (operación bimonetaria), para pagos a beneficiarios (TC 6,86) H.R 2025-05424-R.</t>
  </si>
  <si>
    <t>00291014371</t>
  </si>
  <si>
    <t>De: 00291014371 A:00099021001 Transferencia de recursos a solicitud de la Administradora Boliviana de Carreteras mediante nota CITE: ABC/GNA/SAF/ATE/2025-0231 (operación bimonetaria), para pagos a beneficiarios (TC 6,86) H.R 2025-05424-R.</t>
  </si>
  <si>
    <t>De: 00291014379 A:00099021001 Transferencia de recursos a solicitud de la Administradora Boliviana de Carreteras mediante nota CITE: ABC/GNA/SAF/ATE/2025-0235 (operación bimonetaria), para pagos a beneficiarios (TC 6,86) H.R 2025-05652-R.</t>
  </si>
  <si>
    <t>De: 00291014362 A:00099021001 Transferencia de recursos a solicitud de la Administradora Boliviana de Carreteras mediante nota CITE: ABC/GNA/SAF/ATE/2025-0279 (operación bimonetaria), para pagos a beneficiarios (TC 6,86) H.R 2025-06977-R.</t>
  </si>
  <si>
    <t>De: 00046057009 A:00099021001 Transferencia de recursos a solicitud del Ministerio de Salud y Deportes mediante nota CITE: MSyD/DGP/UGESPRO/FRISDP/CE/7/2025 (operación bimonetaria), para la ejecución del Programa Mejora en la Accesibilidad</t>
  </si>
  <si>
    <t>00086047007</t>
  </si>
  <si>
    <t>De: 00086047007 A:00099021001 Transferencia de Recursos a solicitud de la Unidad de Coordinación y Ejecución del Programa Más Inversión para Riego UCEP MI RIEGO dependiente del Ministerio de Medio Ambiente y Agua mediante nota CITE: UCEP-M</t>
  </si>
  <si>
    <t>De: 00291084302 A:00099021001 Transferencia de recursos a solicitud de la Administradora Boliviana de Carreteras mediante nota CITE: ABC/GNA/SAF/ATE/2025-0379 (operación bimonetaria), para pagos a beneficiarios (TC 6,86) H.R 2025-09064-R.</t>
  </si>
  <si>
    <t>De: 00291014379 A:00099021001 Transferencia de recursos a solicitud de la Administradora Boliviana de Carreteras mediante nota CITE: ABC/GNA/SAF/ATE/2025-0379 (operación bimonetaria), para pagos a beneficiarios (TC 6,86) H.R 2025-09064-R.</t>
  </si>
  <si>
    <t>10000043545471</t>
  </si>
  <si>
    <t>SEDEM - PAPELBOL - CUENTA FISCAL RECAUDADORA</t>
  </si>
  <si>
    <t>10000003658280</t>
  </si>
  <si>
    <t>UNIBOL - APIAGUAIKI TUPA - FUNCIONAMIENTO</t>
  </si>
  <si>
    <t>10000047563528</t>
  </si>
  <si>
    <t>SERVICIO DEPARTAMENTAL DE RIEGO - LA PAZ - INGRESOS</t>
  </si>
  <si>
    <t>10000033175676</t>
  </si>
  <si>
    <t>MUSERPOL - PRESTAMOS Y DIVIDENDOS</t>
  </si>
  <si>
    <t>10000004670754</t>
  </si>
  <si>
    <t>FNDR INVERSIONES FIN</t>
  </si>
  <si>
    <t>feb</t>
  </si>
  <si>
    <t>O22643700002</t>
  </si>
  <si>
    <t>O22645130002</t>
  </si>
  <si>
    <t>O22645150002</t>
  </si>
  <si>
    <t>O22645160002</t>
  </si>
  <si>
    <t>O22645180002</t>
  </si>
  <si>
    <t>O22645590002</t>
  </si>
  <si>
    <t>O22646530002</t>
  </si>
  <si>
    <t>O22646570002</t>
  </si>
  <si>
    <t>O22646630002</t>
  </si>
  <si>
    <t>O22646580002</t>
  </si>
  <si>
    <t>O22646590002</t>
  </si>
  <si>
    <t>O22646610002</t>
  </si>
  <si>
    <t>O22646640002</t>
  </si>
  <si>
    <t>O22646650002</t>
  </si>
  <si>
    <t>O22646660002</t>
  </si>
  <si>
    <t>O22646670002</t>
  </si>
  <si>
    <t>O22646680002</t>
  </si>
  <si>
    <t>O22646690002</t>
  </si>
  <si>
    <t>O22646700002</t>
  </si>
  <si>
    <t>O22646720002</t>
  </si>
  <si>
    <t>G30526020004</t>
  </si>
  <si>
    <t>G30526030004</t>
  </si>
  <si>
    <t>G30526040004</t>
  </si>
  <si>
    <t>G30526050004</t>
  </si>
  <si>
    <t>O22649550002</t>
  </si>
  <si>
    <t>O22649570002</t>
  </si>
  <si>
    <t>O22650660002</t>
  </si>
  <si>
    <t>O22650700002</t>
  </si>
  <si>
    <t>O22650710002</t>
  </si>
  <si>
    <t>O22651350002</t>
  </si>
  <si>
    <t>O22651380002</t>
  </si>
  <si>
    <t>O22651530002</t>
  </si>
  <si>
    <t>B22650130002</t>
  </si>
  <si>
    <t>B22650150002</t>
  </si>
  <si>
    <t>G30546000002</t>
  </si>
  <si>
    <t>O22653970002</t>
  </si>
  <si>
    <t>O22654140002</t>
  </si>
  <si>
    <t>O22656100002</t>
  </si>
  <si>
    <t>O22656110002</t>
  </si>
  <si>
    <t>O22656770002</t>
  </si>
  <si>
    <t>O22656800002</t>
  </si>
  <si>
    <t>B22654270002</t>
  </si>
  <si>
    <t>B22654330002</t>
  </si>
  <si>
    <t>B22654740002</t>
  </si>
  <si>
    <t>O22659580002</t>
  </si>
  <si>
    <t>O22661640002</t>
  </si>
  <si>
    <t>O22662040002</t>
  </si>
  <si>
    <t>O22662060002</t>
  </si>
  <si>
    <t>B22660070002</t>
  </si>
  <si>
    <t>B22660090002</t>
  </si>
  <si>
    <t>O22664130002</t>
  </si>
  <si>
    <t>B22665190002</t>
  </si>
  <si>
    <t>B22665220002</t>
  </si>
  <si>
    <t>G30593470003</t>
  </si>
  <si>
    <t>O22668770002</t>
  </si>
  <si>
    <t>O22669450002</t>
  </si>
  <si>
    <t>B22669650002</t>
  </si>
  <si>
    <t>Q21854320002</t>
  </si>
  <si>
    <t>O22673200002</t>
  </si>
  <si>
    <t>O22675240002</t>
  </si>
  <si>
    <t>O22675420002</t>
  </si>
  <si>
    <t>O22675530002</t>
  </si>
  <si>
    <t>B22674030002</t>
  </si>
  <si>
    <t>B22674040002</t>
  </si>
  <si>
    <t>B22674080002</t>
  </si>
  <si>
    <t>F0023848</t>
  </si>
  <si>
    <t>Q21862190002</t>
  </si>
  <si>
    <t>Q21862200002</t>
  </si>
  <si>
    <t>Q21863110002</t>
  </si>
  <si>
    <t>O22677240002</t>
  </si>
  <si>
    <t>O22678240002</t>
  </si>
  <si>
    <t>O22678310002</t>
  </si>
  <si>
    <t>O22678550002</t>
  </si>
  <si>
    <t>O22678790002</t>
  </si>
  <si>
    <t>O22678810002</t>
  </si>
  <si>
    <t>O22678830002</t>
  </si>
  <si>
    <t>O22678850002</t>
  </si>
  <si>
    <t>O22678860002</t>
  </si>
  <si>
    <t>O22679010002</t>
  </si>
  <si>
    <t>O22679050002</t>
  </si>
  <si>
    <t>O22679060002</t>
  </si>
  <si>
    <t>O22679070002</t>
  </si>
  <si>
    <t>O22679090002</t>
  </si>
  <si>
    <t>O22679100002</t>
  </si>
  <si>
    <t>O22679110002</t>
  </si>
  <si>
    <t>O22679120002</t>
  </si>
  <si>
    <t>O22679130002</t>
  </si>
  <si>
    <t>O22679140002</t>
  </si>
  <si>
    <t>O22679160002</t>
  </si>
  <si>
    <t>O22679180002</t>
  </si>
  <si>
    <t>O22679190002</t>
  </si>
  <si>
    <t>O22679200002</t>
  </si>
  <si>
    <t>O22679590002</t>
  </si>
  <si>
    <t>O22679600002</t>
  </si>
  <si>
    <t>O22679610002</t>
  </si>
  <si>
    <t>O22679620002</t>
  </si>
  <si>
    <t>B22677450002</t>
  </si>
  <si>
    <t>B22678090002</t>
  </si>
  <si>
    <t>G30647200003</t>
  </si>
  <si>
    <t>G30650180003</t>
  </si>
  <si>
    <t>Q21872450002</t>
  </si>
  <si>
    <t>O22682170002</t>
  </si>
  <si>
    <t>G30663490003</t>
  </si>
  <si>
    <t>G30668150003</t>
  </si>
  <si>
    <t>F0023972</t>
  </si>
  <si>
    <t>O22687790002</t>
  </si>
  <si>
    <t>B22686880002</t>
  </si>
  <si>
    <t>B22686890002</t>
  </si>
  <si>
    <t>B22686910002</t>
  </si>
  <si>
    <t>F0023980</t>
  </si>
  <si>
    <t>O22691150002</t>
  </si>
  <si>
    <t>O22691190002</t>
  </si>
  <si>
    <t>B22691040002</t>
  </si>
  <si>
    <t>B22691740002</t>
  </si>
  <si>
    <t>F0024016</t>
  </si>
  <si>
    <t>B22695040002</t>
  </si>
  <si>
    <t>B22695360002</t>
  </si>
  <si>
    <t>B22695380002</t>
  </si>
  <si>
    <t>B22695400002</t>
  </si>
  <si>
    <t>G30711020001</t>
  </si>
  <si>
    <t>G30711020004</t>
  </si>
  <si>
    <t>Q21902630002</t>
  </si>
  <si>
    <t>F0024042</t>
  </si>
  <si>
    <t>O22701170002</t>
  </si>
  <si>
    <t>B22699350002</t>
  </si>
  <si>
    <t>B22699420002</t>
  </si>
  <si>
    <t>B22699450002</t>
  </si>
  <si>
    <t>B22699480002</t>
  </si>
  <si>
    <t>B22699510002</t>
  </si>
  <si>
    <t>B22699590002</t>
  </si>
  <si>
    <t>S11228530001</t>
  </si>
  <si>
    <t>O22704750002</t>
  </si>
  <si>
    <t>O22704770002</t>
  </si>
  <si>
    <t>O22705420002</t>
  </si>
  <si>
    <t>O22705440002</t>
  </si>
  <si>
    <t>B22703840002</t>
  </si>
  <si>
    <t>B22703850002</t>
  </si>
  <si>
    <t>B22703860002</t>
  </si>
  <si>
    <t>B22703890002</t>
  </si>
  <si>
    <t>B22703930002</t>
  </si>
  <si>
    <t>B22704040002</t>
  </si>
  <si>
    <t>B22704070002</t>
  </si>
  <si>
    <t>B22704380002</t>
  </si>
  <si>
    <t>B22704400002</t>
  </si>
  <si>
    <t>B22704600002</t>
  </si>
  <si>
    <t>B22704630002</t>
  </si>
  <si>
    <t>Q21919780002</t>
  </si>
  <si>
    <t>Q21919790002</t>
  </si>
  <si>
    <t>Q21919850002</t>
  </si>
  <si>
    <t>O22708340002</t>
  </si>
  <si>
    <t>O22708650002</t>
  </si>
  <si>
    <t>O22709610002</t>
  </si>
  <si>
    <t>O22709630002</t>
  </si>
  <si>
    <t>O22709660002</t>
  </si>
  <si>
    <t>O22709690002</t>
  </si>
  <si>
    <t>O22709710002</t>
  </si>
  <si>
    <t>O22709740002</t>
  </si>
  <si>
    <t>O22709750002</t>
  </si>
  <si>
    <t>O22709770002</t>
  </si>
  <si>
    <t>O22709890002</t>
  </si>
  <si>
    <t>O22710150002</t>
  </si>
  <si>
    <t>O22710200002</t>
  </si>
  <si>
    <t>B22708030002</t>
  </si>
  <si>
    <t>B22708080002</t>
  </si>
  <si>
    <t>B22708100002</t>
  </si>
  <si>
    <t>B22708620002</t>
  </si>
  <si>
    <t>B22708640002</t>
  </si>
  <si>
    <t>B22708660002</t>
  </si>
  <si>
    <t>B22708670002</t>
  </si>
  <si>
    <t>B22708680002</t>
  </si>
  <si>
    <t>B22708690002</t>
  </si>
  <si>
    <t>B22708720002</t>
  </si>
  <si>
    <t>B22708740002</t>
  </si>
  <si>
    <t>B22708750002</t>
  </si>
  <si>
    <t>B22708780002</t>
  </si>
  <si>
    <t>B22708800002</t>
  </si>
  <si>
    <t>B22708820002</t>
  </si>
  <si>
    <t>B22708830002</t>
  </si>
  <si>
    <t>B22708840002</t>
  </si>
  <si>
    <t>B22708870002</t>
  </si>
  <si>
    <t>B22708890002</t>
  </si>
  <si>
    <t>B22708910002</t>
  </si>
  <si>
    <t>B22708920002</t>
  </si>
  <si>
    <t>B22708950002</t>
  </si>
  <si>
    <t>B22708960002</t>
  </si>
  <si>
    <t>B22708970002</t>
  </si>
  <si>
    <t>B22709000002</t>
  </si>
  <si>
    <t>B22709030002</t>
  </si>
  <si>
    <t>B22709040002</t>
  </si>
  <si>
    <t>B22709060002</t>
  </si>
  <si>
    <t>B22709090002</t>
  </si>
  <si>
    <t>B22709120002</t>
  </si>
  <si>
    <t>B22709150002</t>
  </si>
  <si>
    <t>B22709160002</t>
  </si>
  <si>
    <t>B22709190002</t>
  </si>
  <si>
    <t>B22709220002</t>
  </si>
  <si>
    <t>B22709240002</t>
  </si>
  <si>
    <t>B22709270002</t>
  </si>
  <si>
    <t>B22709290002</t>
  </si>
  <si>
    <t>B22709330002</t>
  </si>
  <si>
    <t>O22713100002</t>
  </si>
  <si>
    <t>O22713340002</t>
  </si>
  <si>
    <t>O22714110002</t>
  </si>
  <si>
    <t>B22712660002</t>
  </si>
  <si>
    <t>B22712700002</t>
  </si>
  <si>
    <t>B22712720002</t>
  </si>
  <si>
    <t>B22712800002</t>
  </si>
  <si>
    <t>B22713580002</t>
  </si>
  <si>
    <t>B22713590002</t>
  </si>
  <si>
    <t>O22717660002</t>
  </si>
  <si>
    <t>O22717970002</t>
  </si>
  <si>
    <t>O22719230002</t>
  </si>
  <si>
    <t>O22719070002</t>
  </si>
  <si>
    <t>B22717650002</t>
  </si>
  <si>
    <t>B22717680002</t>
  </si>
  <si>
    <t>B22717700002</t>
  </si>
  <si>
    <t>B22717720002</t>
  </si>
  <si>
    <t>B22718190002</t>
  </si>
  <si>
    <t>B22718260002</t>
  </si>
  <si>
    <t>G30797390001</t>
  </si>
  <si>
    <t>S11233150004</t>
  </si>
  <si>
    <t>O22723380002</t>
  </si>
  <si>
    <t>O22723890002</t>
  </si>
  <si>
    <t>O22724020002</t>
  </si>
  <si>
    <t>B22721700002</t>
  </si>
  <si>
    <t>B22722560002</t>
  </si>
  <si>
    <t>B22722650002</t>
  </si>
  <si>
    <t>B22722670002</t>
  </si>
  <si>
    <t>B22722690002</t>
  </si>
  <si>
    <t>B22722810002</t>
  </si>
  <si>
    <t>B22722820002</t>
  </si>
  <si>
    <t>F0024217</t>
  </si>
  <si>
    <t>S11235810002</t>
  </si>
  <si>
    <t>O22727550002</t>
  </si>
  <si>
    <t>O22727700002</t>
  </si>
  <si>
    <t>B22727950002</t>
  </si>
  <si>
    <t>B22727970002</t>
  </si>
  <si>
    <t>00099021001 DEP.DE CHEQ.AJENOS,RET.DE CAM.,CONCEPTO: INCAPACIDADES,DEP.: CAJA NACIONAL DE SALUD, PROCEDENCIA: BANCO UNION S.A., CHEQUE: 38233, FECHA DE EMISION:18/02/2025
DT - 0167 - P - 240</t>
  </si>
  <si>
    <t>00086018054 DEPOSITO DE EFECTIVO, DEPOSITANTE: ALVARO ROCHA, CONCEPTO: PAGO PASAJE N°9302409621226, CUENTA DE DEPOSITO: CUENTA UNICA DEL TESORO</t>
  </si>
  <si>
    <t>00099021001 DEPOSITO DE EFECTIVO, DEPOSITANTE: ABDIAS LOPEZ CONDOR BOLIVIA, CONCEPTO: DEVOLUCION DE MAXIMA REMUNERACION ECONOMICA - SEPTIEMBRE 2022, CUENTA DE DEPOSITO: CUENTA UNICA DEL TESORO</t>
  </si>
  <si>
    <t>00099021001 DEPOSITO DE EFECTIVO, DEPOSITANTE: ABDIAS LOPEZ CONDOR BOLIVIA, CONCEPTO: DEVOLUCION DE MAXIMA REMUNERACION ECONOMICA - OCTUBRE 2022, CUENTA DE DEPOSITO: CUENTA UNICA DEL TESORO</t>
  </si>
  <si>
    <t>00099021001 DEPOSITO DE EFECTIVO, DEPOSITANTE: ABDIAS LOPEZ CONDOR BOLIVIA, CONCEPTO: DEVOLUCION DE MAXIMA REMUNERACION ECONOMICA - NOVIEMBRE 2022, CUENTA DE DEPOSITO: CUENTA UNICA DEL TESORO</t>
  </si>
  <si>
    <t>00099021001 DEPOSITO DE EFECTIVO, DEPOSITANTE: ABDIAS LOPEZ CONDOR BOLIVIA, CONCEPTO: DEVOLUCION DE MAXIMA REMUNERACION ECONOMICA - DICIEMBRE 2022, CUENTA DE DEPOSITO: CUENTA UNICA DEL TESORO</t>
  </si>
  <si>
    <t>00081011101 DEPOSITO DE EFECTIVO, DEPOSITANTE: EDUARDO ACHU QUISPE, CONCEPTO: DEPÓSITO POR EXTRAVIO DE CREDENCIAL MOPSV, CUENTA DE DEPOSITO: CUENTA UNICA DEL TESORO</t>
  </si>
  <si>
    <t>00099021001 DEPOSITO DE EFECTIVO, DEPOSITANTE: JANNET TEOFILA FLORES KUNO DE CHOQUE, CONCEPTO: DEVOLUCION REFRIGERIO MAYO 2024, CUENTA DE DEPOSITO: CUENTA UNICA DEL TESORO</t>
  </si>
  <si>
    <t>00099021001 DEPOSITO DE EFECTIVO, DEPOSITANTE: JUAN CARLOS FERNANDEZ COLQUE, CONCEPTO: DEVOLUCION POR TOPE SALARIAL DE ENERO DEL 2024, CUENTA DE DEPOSITO: CUENTA UNICA DEL TESORO</t>
  </si>
  <si>
    <t>00099021001 DEPOSITO DE EFECTIVO, DEPOSITANTE: JUAN CARLOS FERNANDEZ COLQUE, CONCEPTO: DEVOLUCION POR TOPE SALARIAL DE MAYO DEL 2024, CUENTA DE DEPOSITO: CUENTA UNICA DEL TESORO</t>
  </si>
  <si>
    <t>00099021001 DEPOSITO DE EFECTIVO, DEPOSITANTE: JUAN CARLOS FERNANDEZ COLQUE, CONCEPTO: DEVOLUCION POR TOPE SALARIAL DE FEBRERO DEL 2024, CUENTA DE DEPOSITO: CUENTA UNICA DEL TESORO</t>
  </si>
  <si>
    <t>00099021001 DEPOSITO DE EFECTIVO, DEPOSITANTE: JUAN CARLOS FERNANDEZ COLQUE, CONCEPTO: DEVOLUCION POR TOPE SALARIAL DE MARZO DEL 2024, CUENTA DE DEPOSITO: CUENTA UNICA DEL TESORO</t>
  </si>
  <si>
    <t>00099021001 DEPOSITO DE EFECTIVO, DEPOSITANTE: JUAN CARLOS FERNANDEZ COLQUE, CONCEPTO: DEVOLUCION POR TOPE SALARIAL DE ABRIL DEL 2024, CUENTA DE DEPOSITO: CUENTA UNICA DEL TESORO</t>
  </si>
  <si>
    <t>00099021001 DEPOSITO DE EFECTIVO, DEPOSITANTE: JUAN CARLOS FERNANDEZ COLQUE, CONCEPTO: DEVOLUCION POR TOPE SALARIAL DE JUNIO DEL 2024, CUENTA DE DEPOSITO: CUENTA UNICA DEL TESORO</t>
  </si>
  <si>
    <t>00513012003 DEPOSITO DE EFECTIVO, DEPOSITANTE: GARY ROBERT GUNTHER MAIDANA, CONCEPTO: REVERSION DE HABERES DE FEBRERO 2025, CUENTA DE DEPOSITO: CUENTA UNICA DEL TESORO</t>
  </si>
  <si>
    <t>00099021001 DEPOSITO DE EFECTIVO, DEPOSITANTE: JUAN CARLOS FERNANDEZ COLQUE, CONCEPTO: DEVOLUCION POR TOPE SALARIAL DE JULIO DEL 2024, CUENTA DE DEPOSITO: CUENTA UNICA DEL TESORO</t>
  </si>
  <si>
    <t>00099021001 DEPOSITO DE EFECTIVO, DEPOSITANTE: JUAN CARLOS FERNANDEZ COLQUE, CONCEPTO: DEVOLUCION POR TOPE SALARIAL DE AGOSTO DEL 2024, CUENTA DE DEPOSITO: CUENTA UNICA DEL TESORO</t>
  </si>
  <si>
    <t>00099021001 DEPOSITO DE EFECTIVO, DEPOSITANTE: JUAN CARLOS FERNANDEZ COLQUE, CONCEPTO: DEVOLUCION POR TOPE SALARIAL DE SEPTIEMBRE DEL 2024, CUENTA DE DEPOSITO: CUENTA UNICA DEL TESORO</t>
  </si>
  <si>
    <t>00099021001 DEPOSITO DE EFECTIVO, DEPOSITANTE: JUAN CARLOS FERNANDEZ COLQUE, CONCEPTO: DEVOLUCION POR TOPE SALARIAL DE OCTUBRE DEL 2024, CUENTA DE DEPOSITO: CUENTA UNICA DEL TESORO</t>
  </si>
  <si>
    <t>00099021001 DEPOSITO DE EFECTIVO, DEPOSITANTE: JUAN CARLOS FERNANDEZ COLQUE, CONCEPTO: DEVOLUCION POR TOPE SALARIAL DE NOVIEMBRE DEL 2024, CUENTA DE DEPOSITO: CUENTA UNICA DEL TESORO</t>
  </si>
  <si>
    <t>00099021001 DEPOSITO DE EFECTIVO, DEPOSITANTE: JUAN CARLOS FERNANDEZ COLQUE, CONCEPTO: DEVOLUCION POR TOPE SALARIAL DE DICIEMBRE DEL 2024, CUENTA DE DEPOSITO: CUENTA UNICA DEL TESORO</t>
  </si>
  <si>
    <t>00081011101 DEPOSITO DE EFECTIVO, DEPOSITANTE: CARMEN ROSA MONASTERIOS RIVEROS, CONCEPTO: PERDIDA DE CREDENCIAL, CUENTA DE DEPOSITO: CUENTA UNICA DEL TESORO</t>
  </si>
  <si>
    <t>00081011101 DEPOSITO DE EFECTIVO, DEPOSITANTE: ABELARDO RIBERA RIBERA, CONCEPTO: PERDIDA DE CREDENCIAL, CUENTA DE DEPOSITO: CUENTA UNICA DEL TESORO</t>
  </si>
  <si>
    <t>00099021001 DEPOSITO DE EFECTIVO, DEPOSITANTE: ELECTRO HOGAR SRL, CONCEPTO: DEVOLUCION, CUENTA DE DEPOSITO: CUENTA UNICA DEL TESORO</t>
  </si>
  <si>
    <t>00099021001 DEPOSITO DE EFECTIVO, DEPOSITANTE: PAOLA VALERO CARBAJAL, CONCEPTO: DEVOLUCION DE SUELDOS Y SALARIOS MES ABRIL 2021, CUENTA DE DEPOSITO: CUENTA UNICA DEL TESORO</t>
  </si>
  <si>
    <t>00099021001 DEPOSITO DE EFECTIVO, DEPOSITANTE: PAOLA VALERO CARBAJAL, CONCEPTO: DEVOLUCION DE SUELDOS Y SALARIOS MES JUNIO 2021, CUENTA DE DEPOSITO: CUENTA UNICA DEL TESORO</t>
  </si>
  <si>
    <t>00099021001 DEPOSITO DE EFECTIVO, DEPOSITANTE: CARDENAS ALVARES PAULINA, CONCEPTO: DEVOLUCION REFRIGERIO MAYO 2024, CUENTA DE DEPOSITO: CUENTA UNICA DEL TESORO</t>
  </si>
  <si>
    <t>00099021001 DEPOSITO DE EFECTIVO, DEPOSITANTE: KANTUTA QUISPE AIDA, CONCEPTO: DEVOLUCION REFRIGERIO MAYO 2024, CUENTA DE DEPOSITO: CUENTA UNICA DEL TESORO</t>
  </si>
  <si>
    <t>00099021001 DEPOSITO DE EFECTIVO, DEPOSITANTE: JOHAN ANGEL GUTIERREZ QUISBERT, CONCEPTO: DEVOLUCION POR EXAMEN PREOCUPACIONAL, CUENTA DE DEPOSITO: CUENTA UNICA DEL TESORO/DJBR</t>
  </si>
  <si>
    <t>00291012006 DEP.DE CHEQ.AJENOS,RET.DE CAM.,CONCEPTO: USU DERECHO DE VIA,DEP.: ENTEL S.A. , PROCEDENCIA: BANCO UNION S.A., CHEQUE: 214535, FECHA DE EMISION:27/02/2025</t>
  </si>
  <si>
    <t>00291012006 DEP.DE CHEQ.AJENOS,RET.DE CAM.,CONCEPTO: USO DERECHO DE VIA,DEP.: ENTEL S.A. , PROCEDENCIA: BANCO UNION S.A., CHEQUE: 214534, FECHA DE EMISION:27/02/2025</t>
  </si>
  <si>
    <t>DEVOLUCIÓN DE FONDOS SOLICITUD 054139-22824 DE YACIMIENTOS PETROLIFEROS FISCALES BOLIVIANOS REF.: REPRESENTACION DE YPFB EN ARGENTINA PARA CUBRIR GASTOS OPERATIVOS MES DICIEMBRE 2024 PROC 709, SEGÚN R.D. 025/2023. LIB. 00513012003 LBP-YPFB (2011349681373)</t>
  </si>
  <si>
    <t>00099021001 DEPOSITO DE EFECTIVO, DEPOSITANTE: LOURDES ALIAGA ZAPATA, CONCEPTO: DOBLE PERCEPCION MES MARZO 2025, CUENTA DE DEPOSITO: CUENTA UNICA DEL TESORO</t>
  </si>
  <si>
    <t>00086011102 DEPOSITO DE EFECTIVO, DEPOSITANTE: APOLINAR TOLA LAZARTE, CONCEPTO: PASAJES PENDIENTES DE USO, CUENTA DE DEPOSITO: CUENTA UNICA DEL TESORO</t>
  </si>
  <si>
    <t>00099021001 DEPOSITO DE EFECTIVO, DEPOSITANTE: SEGUROS PROVIDA S.A., CONCEPTO: DEVOLUCIÓN FONDOS NO COBRADOS SEGÚN CONCILIACIÓN NOVIEMBRE/2024, CUENTA DE DEPOSITO: CUENTA UNICA DEL TESORO</t>
  </si>
  <si>
    <t>00099021001 DEPOSITO DE EFECTIVO, DEPOSITANTE: SEGUROS PROVIDA S.A., CONCEPTO: DEVOLUCIÓN FONDOS DE AGUINALDO SOLICITADOS POR ERROR SEGÚN CONCILIACIÓN NOVIEMBRE/2024, CUENTA DE DEPOSITO: CUENTA UNICA DEL TESORO</t>
  </si>
  <si>
    <t>00081011101 DEPOSITO DE EFECTIVO, DEPOSITANTE: JUAN STEVEN SANJINES ZUBIETA, CONCEPTO: EXTRAVIÓ DE CREDENCIAL, CUENTA DE DEPOSITO: CUENTA UNICA DEL TESORO</t>
  </si>
  <si>
    <t>00081011101 DEPOSITO DE EFECTIVO, DEPOSITANTE: EDDY BAUTISTA MACHACA, CONCEPTO: EXTRAVIÓ DE CREDENCIAL, CUENTA DE DEPOSITO: CUENTA UNICA DEL TESORO</t>
  </si>
  <si>
    <t>00133012001 DEPOSITO DE EFECTIVO, DEPOSITANTE: JOSE IVAN COCA MIER, CONCEPTO: DEVOLUCION DE DEUDA, CUENTA DE DEPOSITO: CUENTA UNICA DEL TESORO</t>
  </si>
  <si>
    <t>00099021001 DEP.DE CHEQ.AJENOS,RET.DE CAM.,CONCEPTO: DEVOLUCION DE CC NOVIEMBRE 2024,DEP.: LA VITALICIA SEGUROS Y REASEGUROS DE VIDA S.A. , PROCEDENCIA: BANCO BISA S.A., CHEQUE: 80853, FECHA DE EMISION:07/03/2025</t>
  </si>
  <si>
    <t>00099021001 DEP.DE CHEQ.AJENOS,RET.DE CAM.,CONCEPTO: DEVOLUCION DE CC NOVIEMBRE 2024,DEP.: LA VITALICIA SEGUROS Y REASEGUROS DE VIDA S.A. , PROCEDENCIA: BANCO BISA S.A., CHEQUE: 1869284, FECHA DE EMISION:07/03/2025</t>
  </si>
  <si>
    <t>00099021001 DEP.DE CHEQ.AJENOS,RET.DE CAM.,CONCEPTO: REVERSION SUELDO FEBRERO 2025,DEP.: RICHARD EDUARDO FERRUFINO CAMACHO , PROCEDENCIA: BANCO UNION S.A., CHEQUE: 213515, FECHA DE EMISION:07/03/2025</t>
  </si>
  <si>
    <t>00099021001 DEPOSITO DE EFECTIVO, DEPOSITANTE: ALVARO MARCO ANTONIO CABA OLIVAREZ, CONCEPTO: CITE:MEFP/VTCP/DGPOT/UAIS-CPI/N°030/2016 REGULARIZACION: SEPTIEMBRE-OCTUBRE 2024, CUENTA DE DEPOSITO: CUENTA UNICA DEL TESORO</t>
  </si>
  <si>
    <t>00099021001 DEPOSITO DE EFECTIVO, DEPOSITANTE: JHONATAN BARROZO DIAZ, CONCEPTO: DEVOLUCION EXAMEN PREOCUPACIONAL GESTION 2023, CUENTA DE DEPOSITO: CUENTA UNICA DEL TESORO</t>
  </si>
  <si>
    <t>00081011101 DEPOSITO DE EFECTIVO, DEPOSITANTE: FEDRA EUGENIA TORRICO ROSSELL, CONCEPTO: EXTRAVIO DE CREDENCIAL, CUENTA DE DEPOSITO: CUENTA UNICA DEL TESORO</t>
  </si>
  <si>
    <t>00099021001 DEPOSITO DE EFECTIVO, DEPOSITANTE: FEDRA EUGENIA TORRICO ROSSELL, CONCEPTO: DEVOLUCION CAJA CHICA, CUENTA DE DEPOSITO: CUENTA UNICA DEL TESORO/DJBR</t>
  </si>
  <si>
    <t>00099021001 DEP.DE CHEQ.AJENOS,RET.DE CAM.,CONCEPTO: DEPÓSITO,DEP.: LIZETH SALAMANCA CHOQUE , PROCEDENCIA: BANCO UNION S.A., CHEQUE: 213516, FECHA DE EMISION:10/03/2025</t>
  </si>
  <si>
    <t>00099021001 DEP.DE CHEQ.AJENOS,RET.DE CAM.,CONCEPTO: DEPÓSITO,DEP.: JORGE CARLOS ALIZARES ARIAS , PROCEDENCIA: BANCO UNION S.A., CHEQUE: 213517, FECHA DE EMISION:10/03/2025/DJBR</t>
  </si>
  <si>
    <t>00526012001 DEPOSITO DE EFECTIVO, DEPOSITANTE: JOSE FERNANDO CORDERO RODRIGUEZ, CONCEPTO: POR DEVOLUCION DE PAGO ERRONEA, CUENTA DE DEPOSITO: CUENTA UNICA DEL TESORO</t>
  </si>
  <si>
    <t>00099021001 DEP.DE CHEQ.AJENOS,RET.DE CAM.,CONCEPTO: DEVOLUCION SUELDO FEB/2025,DEP.: ALCIDES MONTAÑO VELASCO , PROCEDENCIA: BANCO UNION S.A., CHEQUE: 213518, FECHA DE EMISION:11/03/2025</t>
  </si>
  <si>
    <t>00099021001 DEP.DE CHEQ.AJENOS,RET.DE CAM.,CONCEPTO: DEPÓSITO,DEP.: MARIA TERESA RUIZ NAVAJAS , PROCEDENCIA: BANCO UNION S.A., CHEQUE: 213519, FECHA DE EMISION:11/03/2025</t>
  </si>
  <si>
    <t>00099021001 DEPOSITO DE EFECTIVO, DEPOSITANTE: AYMEE SOLEDAD LAURA MENDOZA, CONCEPTO: REVERSION TOTAL DE BOLETA HABER MENSUAL, CUENTA DE DEPOSITO: CUENTA UNICA DEL TESORO</t>
  </si>
  <si>
    <t>00053011103 DEPOSITO DE EFECTIVO, DEPOSITANTE: FERNANDO SIMON GARCIA MARTINEZ, CONCEPTO: PAGO POR RENOVACIÓN DE CREDENCIAL, CUENTA DE DEPOSITO: CUENTA UNICA DEL TESORO</t>
  </si>
  <si>
    <t>00099021001 DEP.DE CHEQ.AJENOS,RET.DE CAM.,CONCEPTO: DEVOLUCION DE SALARIOS DE ACUERDO AL INFORME DGAJ/UGJ,DEP.: JUAN MAMANI CONDORI , PROCEDENCIA: BANCO UNION S.A., CHEQUE: 213521, FECHA DE EMISION:12/03/2025</t>
  </si>
  <si>
    <t>NUMERO DE LIBRETA CUT: 00099021001 OPERACIÓN E75 TRANSFERENCIA DE LA CUENTA FISCAL BUN A LA CUT EN MN TRANSF.FDOS.AL.BCB EMPRESA LOCAL DE AGUA POTABLE Y ALCANTARILLADO SUCRE, CITE:ELAPAS-G.A.F.NÂ°92/2024 CUENTA CUT 3987 LIBRETA NÂ° 00099021001</t>
  </si>
  <si>
    <t>00598012001 DEPOSITO DE EFECTIVO, DEPOSITANTE: CARLA ROSARIO CANEDO GORENA, CONCEPTO: SEGUN INF. EDITORIAL GE-UAI-INF 0015/24, CUENTA DE DEPOSITO: CUENTA UNICA DEL TESORO</t>
  </si>
  <si>
    <t>00099021001 DEPOSITO DE EFECTIVO, DEPOSITANTE: JHANETH CHOQUE LOPEZ, CONCEPTO: DEVOLUCION BONO DE FRONTERA, CUENTA DE DEPOSITO: CUENTA UNICA DEL TESORO</t>
  </si>
  <si>
    <t>00099021001 DEPOSITO DE EFECTIVO, DEPOSITANTE: MARIBEL BARRANCOS ROJAS, CONCEPTO: REVERSION DE COMISIONES BANCARIAS, CUENTA DE DEPOSITO: CUENTA UNICA DEL TESORO</t>
  </si>
  <si>
    <t>00099021001 DEPOSITO DE EFECTIVO, DEPOSITANTE: JHONNY LAIME RAMIREZ, CONCEPTO: DEVOLUCION BONO FRONTERA, CUENTA DE DEPOSITO: CUENTA UNICA DEL TESORO</t>
  </si>
  <si>
    <t>00099021001 DEP.DE CHEQ.AJENOS,RET.DE CAM.,CONCEPTO: DEVOLUCION DE SUELDOS,DEP.: JUAN VICTOR SEBORGA MARTINEZ , PROCEDENCIA: BANCO UNION S.A., CHEQUE: 213522, FECHA DE EMISION:13/03/2025</t>
  </si>
  <si>
    <t>00099021001 DEP.DE CHEQ.AJENOS,RET.DE CAM.,CONCEPTO: REVERSION JUNIO,DEP.: TATIANA ISABEL RUBIN DE CELIS SOLIZ , PROCEDENCIA: BANCO UNION S.A., CHEQUE: 213523, FECHA DE EMISION:13/03/2025</t>
  </si>
  <si>
    <t>00099021001 DEP.DE CHEQ.AJENOS,RET.DE CAM.,CONCEPTO: REVERSION JULIO,DEP.: TATIANA ISABEL RUBIN DE CELIS SOLIZ , PROCEDENCIA: BANCO UNION S.A., CHEQUE: 213524, FECHA DE EMISION:13/03/2025</t>
  </si>
  <si>
    <t>De: 00513012004 Transferencia de recursos a solicitud de Yacimientos Petrolíferos Fiscales Bolivianos mediante nota CITE: YPFB/GAFC-467-DFC/URTR-116/2025 en aplicación al Decreto Supremo N° 5348 de 10 de marzo de 2025 y la Resolución Ministerial N° 26 de 27 de enero de 2025 que aprueba el Reglamento Operativo para el pago de obligaciones en el extranjero H.R. 2025-11310-R</t>
  </si>
  <si>
    <t>NUMERO DE LIBRETA CUT: 00099021001 OPERACIÓN E75 TRANSFERENCIA DE LA CUENTA FISCAL BUN A LA CUT EN MN TRANSF.FDOS.AL.BCB GOBIERNO AUTONOMO MUNICIPAL DE PALOS BLANCOS CITE: GAMPB/SMAF/EOC/NT/NÂ°011/2025 CUENTA CUT 3987 LIBRETA NÂ° 00099021001</t>
  </si>
  <si>
    <t>NUMERO DE LIBRETA CUT: 00099021001 OPERACIÓN E75 TRANSFERENCIA DE LA CUENTA FISCAL BUN A LA CUT EN MN TRANSF.FDOS.AL.BCB GOBIERNO AUTONOMO MUNICIPAL DE PALOS BLANCOS CITE: GAMPB/SMAF/EOC/NT/NÂ°012/2025 CUENTA CUT 3987 LIBRETA NÂ° 00099021001</t>
  </si>
  <si>
    <t>NUMERO DE LIBRETA CUT: 00099021001 OPERACIÓN E75 TRANSFERENCIA DE LA CUENTA FISCAL BUN A LA CUT EN MN TRANSF.FDOS.AL.BCB GOBIERNO AUTONOMO MUNICIPAL DE PALOS BLANCOS CITE: GAMPB/SMAF/EOC/NT/NÂ°013/2025 CUENTA CUT 3987 LIBRETA NÂ° 00099021001</t>
  </si>
  <si>
    <t>00099021001 DEPOSITO DE EFECTIVO, DEPOSITANTE: MARIA DE FATIMA URQUIDI MOGRO, CONCEPTO: PAGO DE SERVICIOS BASICOS DICIEMBRE 2024, CUENTA DE DEPOSITO: CUENTA UNICA DEL TESORO/DJBR</t>
  </si>
  <si>
    <t>00099021001 DEPOSITO DE EFECTIVO, DEPOSITANTE: WALTER REINALDO VALENCIA NAVI, CONCEPTO: DEVOLUCION DE FONDOS - SALARIOS, CUENTA DE DEPOSITO: CUENTA UNICA DEL TESORO/DJBR</t>
  </si>
  <si>
    <t>00526012001 DEPOSITO DE EFECTIVO, DEPOSITANTE: BOLIVIA TV - SOFIA HEREDIA CHUCATINY, CONCEPTO: SALDO DE FONDO EN AVANCE DE HR. 228, CUENTA DE DEPOSITO: CUENTA UNICA DEL TESORO</t>
  </si>
  <si>
    <t>00099021001 DEPOSITO DE EFECTIVO, DEPOSITANTE: ORIENTE MARVI SRL, CONCEPTO: DEVOLUCION POR MULTAS NO REGISTRADOS, CUENTA DE DEPOSITO: CUENTA UNICA DEL TESORO</t>
  </si>
  <si>
    <t>00099021001 DEPOSITO DE EFECTIVO, DEPOSITANTE: TRIBUNAL CONSTITUCIONAL PLURINACIONAL, CONCEPTO: DEVOLUCION POR USO DE OTRO PERSONAL, CUENTA DE DEPOSITO: CUENTA UNICA DEL TESORO</t>
  </si>
  <si>
    <t>00099021001 DEPOSITO DE EFECTIVO, DEPOSITANTE: TRIBUNAL CONSTITUCIONAL PLURINACIONAL, CONCEPTO: DEVOLUCION POR CONSUMO EN USO PARTICULAR, CUENTA DE DEPOSITO: CUENTA UNICA DEL TESORO</t>
  </si>
  <si>
    <t>00099021001 DEPOSITO DE EFECTIVO, DEPOSITANTE: ARMANDO SARDINAS CRUZ, CONCEPTO: DEVOLUCION DEL SALARIO EXCEDENTE AL PRESIDENTE MES ENERO 2024, CUENTA DE DEPOSITO: CUENTA UNICA DEL TESORO</t>
  </si>
  <si>
    <t>00099021001 DEPOSITO DE EFECTIVO, DEPOSITANTE: ARMANDO SARDINAS CRUZ, CONCEPTO: DEVOLUCION DEL SALARIO EXCEDENTE AL PRESIDENTE MES FEBRERO 2024, CUENTA DE DEPOSITO: CUENTA UNICA DEL TESORO</t>
  </si>
  <si>
    <t>00099021001 DEPOSITO DE EFECTIVO, DEPOSITANTE: ARMANDO SARDINAS CRUZ, CONCEPTO: DEVOLUCION DEL SALARIO EXCEDENTE AL PRESIDENTE MES MARZO 2024, CUENTA DE DEPOSITO: CUENTA UNICA DEL TESORO</t>
  </si>
  <si>
    <t>00099021001 DEPOSITO DE EFECTIVO, DEPOSITANTE: ARMANDO SARDINAS CRUZ, CONCEPTO: DEVOLUCION DEL SALARIO EXCEDENTE AL PRESIDENTE MES ABRIL 2024, CUENTA DE DEPOSITO: CUENTA UNICA DEL TESORO</t>
  </si>
  <si>
    <t>00099021001 DEPOSITO DE EFECTIVO, DEPOSITANTE: ARMANDO SARDINAS CRUZ, CONCEPTO: DEVOLUCION DEL SALARIO EXCEDENTE AL PRESIDENTE MES MAYO 2024, CUENTA DE DEPOSITO: CUENTA UNICA DEL TESORO</t>
  </si>
  <si>
    <t>00099021001 DEPOSITO DE EFECTIVO, DEPOSITANTE: ARMANDO SARDINAS CRUZ, CONCEPTO: DEVOLUCION DEL SALARIO EXCEDENTE AL PRESIDENTE MES JUNIO 2024, CUENTA DE DEPOSITO: CUENTA UNICA DEL TESORO</t>
  </si>
  <si>
    <t>00099021001 DEPOSITO DE EFECTIVO, DEPOSITANTE: FREDDY ASCENCIO RODRIGUEZ, CONCEPTO: PERCEPCION INDEBIDA DEVOLUCION, CUENTA DE DEPOSITO: CUENTA UNICA DEL TESORO</t>
  </si>
  <si>
    <t>00099021001 DEPOSITO DE EFECTIVO, DEPOSITANTE: ARMANDO SARDINAS CRUZ, CONCEPTO: DEVOLUCION DEL SALARIO EXCEDENTE AL PRESIDENTE MES JULIO 2024, CUENTA DE DEPOSITO: CUENTA UNICA DEL TESORO</t>
  </si>
  <si>
    <t>00099021001 DEPOSITO DE EFECTIVO, DEPOSITANTE: ARMANDO SARDINAS CRUZ, CONCEPTO: DEVOLUCION DEL SALARIO EXCEDENTE AL PRESIDENTE MES AGOSTO 2024, CUENTA DE DEPOSITO: CUENTA UNICA DEL TESORO</t>
  </si>
  <si>
    <t>00099021001 DEPOSITO DE EFECTIVO, DEPOSITANTE: ARMANDO SARDINAS CRUZ, CONCEPTO: DEVOLUCION DEL SALARIO EXCEDENTE AL PRESIDENTE MES SEPTIEMBRE 2024, CUENTA DE DEPOSITO: CUENTA UNICA DEL TESORO</t>
  </si>
  <si>
    <t>00099021001 DEPOSITO DE EFECTIVO, DEPOSITANTE: ARMANDO SARDINAS CRUZ, CONCEPTO: DEVOLUCION DEL SALARIO EXCEDENTE AL PRESIDENTE MES OCTUBRE 2024, CUENTA DE DEPOSITO: CUENTA UNICA DEL TESORO</t>
  </si>
  <si>
    <t>00099021001 DEPOSITO DE EFECTIVO, DEPOSITANTE: ARMANDO SARDINAS CRUZ, CONCEPTO: DEVOLUCION DEL SALARIO EXCEDENTE AL PRESIDENTE MES NOVIEMBRE 2024, CUENTA DE DEPOSITO: CUENTA UNICA DEL TESORO</t>
  </si>
  <si>
    <t>00099021001 DEPOSITO DE EFECTIVO, DEPOSITANTE: ARMANDO SARDINAS CRUZ, CONCEPTO: DEVOLUCION DEL SALARIO EXCEDENTE AL PRESIDENTE MES DICIEMBRE 2024, CUENTA DE DEPOSITO: CUENTA UNICA DEL TESORO</t>
  </si>
  <si>
    <t>00099021001 DEPOSITO DE EFECTIVO, DEPOSITANTE: LEONARDO ANIBAL COLQUE CANAZA, CONCEPTO: ENERGIA ELECTRICA, CUENTA DE DEPOSITO: CUENTA UNICA DEL TESORO</t>
  </si>
  <si>
    <t>00099021001 DEPOSITO DE EFECTIVO, DEPOSITANTE: LEONARDO ANIBAL COLQUE CANAZA, CONCEPTO: AGUA, CUENTA DE DEPOSITO: CUENTA UNICA DEL TESORO</t>
  </si>
  <si>
    <t>00099021001 DEPOSITO DE EFECTIVO, DEPOSITANTE: CELIA SALAZAR QUISPE, CONCEPTO: DEVOLUCION DE PASAJE AEREO, CUENTA DE DEPOSITO: CUENTA UNICA DEL TESORO/DJBR</t>
  </si>
  <si>
    <t>00099021001 DEPOSITO DE EFECTIVO, DEPOSITANTE: LEONARDO ANIBAL COLQUE CANAZA, CONCEPTO: GAS, CUENTA DE DEPOSITO: CUENTA UNICA DEL TESORO</t>
  </si>
  <si>
    <t>00015011108 DEP.DE CHEQ.AJENOS,RET.DE CAM.,CONCEPTO: DEPÓSITO A LA CUT,DEP.: MINISTERIO DE GOBIERNO , PROCEDENCIA: BANCO UNION S.A., CHEQUE: 52525, FECHA DE EMISION:12/03/2025</t>
  </si>
  <si>
    <t>00099021001 DEP.DE CHEQ.AJENOS,RET.DE CAM.,CONCEPTO: REVERSION,DEP.: JAIME REYNOLDS BALDIVIEZO , PROCEDENCIA: BANCO UNION S.A., CHEQUE: 213531, FECHA DE EMISION:14/03/2025</t>
  </si>
  <si>
    <t>PAGO A CAF PRÉSTAMO CFA011691 VCTO. 17-03-2025 POR CUENTA DE TGN , NTI. 019878 VALOR 17-03-2025 INTERESES USD 1.059.984,46 COMISIONES USD 591,04 CTA. 3987 CUENTA UNICA DEL TESORO REF.: COMISIONES BANCARIAS</t>
  </si>
  <si>
    <t>TRANSFERENCIA RECIBIDA DEL EXTERIOR SEGÚN MENSAJES SWIFT Nos. 3578-3577 (REM.EXT.) DE FECHA 17-03-2025 POR DESEMBOLSO DE CAF PRÉSTAMO CFA011694 PROYECTO CONSTRUCCIÓN CARRETERA UNDUAVI-CHULUMANI TRAMO 2 LIBRETA N° 00291012002 ABC-RECURSOS PROPIOS REF.: UTILES DE ESCRITORIO</t>
  </si>
  <si>
    <t>NUMERO DE LIBRETA CUT: 00086014407 OPERACIÓN E75 TRANSFERENCIA DE LA CUENTA FISCAL BUN A LA CUT EN MN TRANSF.FDOS.AL.BCB GOBIERNO AUTONOMO MUNICIPAL DE BOLPEBRA CITE: GAMB/MAE/MMR/NÂ°016 CUENTA CUT 3987069001 LIBRETA NÂ° 00086014407</t>
  </si>
  <si>
    <t>00513012003 DEPOSITO DE EFECTIVO, DEPOSITANTE: GUNTHER MAIDANA GARY ROBERT, CONCEPTO: REVERSION C.O.B., CUENTA DE DEPOSITO: CUENTA UNICA DEL TESORO</t>
  </si>
  <si>
    <t>TRANSFERENCIA RECIBIDA DEL EXTERIOR SEGÚN MENSAJES SWIFT Nos. 3658-3657 (REM.EXT.) DE FECHA 18-03-2025 POR DESEMBOLSO DE CAF PRÉSTAMO CFA011997 CONSTRUCCIÓN Y ASFALTADO DE LA JOYA RVF 031 LIBRETA N° 00291012002 ABC-RECURSOS PROPIOS REF.: UTILES DE ESCRITORIO</t>
  </si>
  <si>
    <t>TRANSFERENCIA RECIBIDA DEL EXTERIOR SEGÚN MENSAJES SWIFT Nos. 3668-3669 (REM.EXT.) DE FECHA 18-03-2025 POR DESEMBOLSO DE BID PRÉSTAMO 4376/BL-BO REQ 00035 BO 2025016795 LIBRETA N° 00291012002 ABC-RECURSOS PROPIOS REF.: UTILES DE ESCRITORIO</t>
  </si>
  <si>
    <t>De: 00513012004 Transferencia de recursos a solicitud de Yacimientos Petrolíferos Fiscales Bolivianos mediante nota CITE: YPFB/GAFC-483-DFC/URTR-125/2025 en aplicación al Decreto Supremo N° 5348 de 10 de marzo de 2025 y la Resolución Ministerial N° 26 de 27 de enero de 2025 que aprueba el Reglamento Operativo para el pago de obligaciones en el extranjero H.R. 2025-12096-R</t>
  </si>
  <si>
    <t>00099021001 DEPOSITO DE EFECTIVO, DEPOSITANTE: REMEDIOS BLANCA ARUQUIPA QUISPE, CONCEPTO: DEVOLUCION POR TOPE SALARIAL MES DE FEBRERO, MARZO, ABRIL, MAYO, JUNIO Y JULIO 2024, CUENTA DE DEPOSITO: CUENTA UNICA DEL TESORO</t>
  </si>
  <si>
    <t>00099021001 DEP.DE CHEQ.AJENOS,RET.DE CAM.,CONCEPTO: INCAPACIDADES,DEP.: CAJA NACIONAL DE SALUD , PROCEDENCIA: BANCO UNION S.A., CHEQUE: 59748, FECHA DE EMISION:27/02/2025</t>
  </si>
  <si>
    <t>00099021001 DEP.DE CHEQ.AJENOS,RET.DE CAM.,CONCEPTO: INCAPACIDADES,DEP.: CAJA NACIONAL DE SALUD , PROCEDENCIA: BANCO UNION S.A., CHEQUE: 59745, FECHA DE EMISION:27/02/2025</t>
  </si>
  <si>
    <t>00099021001 DEP.DE CHEQ.AJENOS,RET.DE CAM.,CONCEPTO: INCAPACIDADES,DEP.: CAJA NACIONAL DE SALUD , PROCEDENCIA: BANCO UNION S.A., CHEQUE: 59746, FECHA DE EMISION:27/02/2025</t>
  </si>
  <si>
    <t>De: 00513012004 Transferencia de recursos a solicitud de Yacimientos Petrolíferos Fiscales Bolivianos mediante nota CITE: YPFB/GAFC-488-DFC/URTR-126/2025 en aplicación al Decreto Supremo N° 5348 de 10 de marzo de 2025 y la Resolución Ministerial N° 26 de 27 de enero de 2025 que aprueba el Reglamento Operativo para el pago de obligaciones en el extranjero H.R. 2025-12221-R</t>
  </si>
  <si>
    <t>00249012001 DEPOSITO DE EFECTIVO, DEPOSITANTE: JOSE ROBERTO BALLESTEROS COCA, CONCEPTO: DEVOLUCION, CUENTA DE DEPOSITO: CUENTA UNICA DEL TESORO</t>
  </si>
  <si>
    <t>00249012001 DEPOSITO DE EFECTIVO, DEPOSITANTE: YERSIN OBLITAS SANCHEZ, CONCEPTO: DEVOLUCION, CUENTA DE DEPOSITO: CUENTA UNICA DEL TESORO</t>
  </si>
  <si>
    <t>00015011108 DEP.DE CHEQ.AJENOS,RET.DE CAM.,CONCEPTO: DEPÓSITO A LA CUT,DEP.: MINISTERIO DE GOBIERNO , PROCEDENCIA: BANCO UNION S.A., CHEQUE: 52526, FECHA DE EMISION:14/03/2025</t>
  </si>
  <si>
    <t>00099021001 DEP.DE CHEQ.AJENOS,RET.DE CAM.,CONCEPTO: DEPÓSITO,DEP.: JHONNY RICHARD JIMENEZ ZAMBRANA , PROCEDENCIA: BANCO UNION S.A., CHEQUE: 213533, FECHA DE EMISION:19/03/2025</t>
  </si>
  <si>
    <t>De: 00513012004 Transferencia de recursos a solicitud de Yacimientos Petrolíferos Fiscales Bolivianos mediante nota CITE: YPFB/GAFC-502-DFC/URTR-134/2025 en aplicación al Decreto Supremo N° 5348 de 10 de marzo de 2025 y la Resolución Ministerial N° 26 de 27 de enero de 2025 que aprueba el Reglamento Operativo para el pago de obligaciones en el extranjero H.R. 2025-12500-R</t>
  </si>
  <si>
    <t>00099021001 DEP.DE CHEQ.AJENOS,RET.DE CAM.,CONCEPTO: DEVOLUCION DE PLANILLAS DE INCAPACIDADES SEGURO SOCIAL UNIVERSITARIO,DEP.: SEGURO SOCIAL UNIVERSITARIO COCHABAMBA , PROCEDENCIA: BANCO UNION S.A., CHEQUE: 26446, FECHA DE EMISION:19/03/2025</t>
  </si>
  <si>
    <t>00099021001 DEP.DE CHEQ.AJENOS,RET.DE CAM.,CONCEPTO: DEPÓSITO,DEP.: CORINA ALEJANDRA TORRICO SENCEVE , PROCEDENCIA: BANCO UNION S.A., CHEQUE: 213539, FECHA DE EMISION:19/03/2025</t>
  </si>
  <si>
    <t>00099021001 DEP.DE CHEQ.AJENOS,RET.DE CAM.,CONCEPTO: DEPÓSITO,DEP.: EDWIN FLORES BAPTISTA , PROCEDENCIA: BANCO UNION S.A., CHEQUE: 213541, FECHA DE EMISION:19/03/2025</t>
  </si>
  <si>
    <t>00099021001 DEP.DE CHEQ.AJENOS,RET.DE CAM.,CONCEPTO: DEVOLUCION,DEP.: DONATO GUAYGUA ALCON , PROCEDENCIA: BANCO UNION S.A., CHEQUE: 213542, FECHA DE EMISION:19/03/2025</t>
  </si>
  <si>
    <t>PAGO A EXIMBANK CHINA POPUL PRÉSTAMO GCL 2004 (08) 118 VCTO. 21-03-2025 POR CUENTA DE YPFB , NTI. 019747 VALOR 21-03-2025 CAPITAL RMY 6.620.579,87 INTERESES RMY 133.147,22 CTA. 00513012002 LBP-YPFB-VENTA GAS NAT.UNRC LP CP (2011349951300)</t>
  </si>
  <si>
    <t>PAGO A EXIMBANK CHINA POPUL PRÉSTAMO GCL 2004 (08) 118 VCTO. 21-03-2025 POR CUENTA DE YPFB , NTI. 019747 VALOR 21-03-2025 CAPITAL RMY 6.620.579,87 INTERESES RMY 133.147,22 CTA. 00513012002 LBP-YPFB-VENTA GAS NAT.UNRC LP CP (2011349951300) REF.: COMISIONES BANCARIAS</t>
  </si>
  <si>
    <t>NUMERO DE LIBRETA CUT: 00099021001 OPERACIÓN E75 TRANSFERENCIA DE LA CUENTA FISCAL BUN A LA CUT EN MN TRANSF.FDOS.AL.BCB GOBIERNO AUTONOMO MUNICIPAL DE VILLA CHARCAS, CITE: OF-GAMVCH/DESPACHO NÂ° 086/2025 CUENTA CUT 3987 LIBRETA NÂ° 00099021001</t>
  </si>
  <si>
    <t>De: 00513012004 Transferencia de recursos a solicitud de Yacimientos Petrolíferos Fiscales Bolivianos mediante nota CITE: YPFB/GAFC-511-DFC/URTR-137/2025 en aplicación al Decreto Supremo N° 5348 de 10 de marzo de 2025 y la Resolución Ministerial N° 26 de 27 de enero de 2025 que aprueba el Reglamento Operativo para el pago de obligaciones en el extranjero H.R. 2025-R</t>
  </si>
  <si>
    <t>00099021001 DEPOSITO DE EFECTIVO, DEPOSITANTE: ANTONIO CANDIA VASQUEZ, CONCEPTO: DEVOLUCION DE RECURSOS, CUENTA DE DEPOSITO: CUENTA UNICA DEL TESORO</t>
  </si>
  <si>
    <t>00099021001 DEP.DE CHEQ.AJENOS,RET.DE CAM.,CONCEPTO: PAGO POR DESCUENTO RECURSOS PUBLICOS,DEP.: CAJA NACIONAL DE SALUD , PROCEDENCIA: BANCO UNION S.A., CHEQUE: 82692, FECHA DE EMISION:20/03/2025</t>
  </si>
  <si>
    <t>00099021001 DEP.DE CHEQ.AJENOS,RET.DE CAM.,CONCEPTO: DEVOLUCION INCAPACIDAD AGOSTO 2024,DEP.: CAJA PETROLERA DE SALUD , PROCEDENCIA: BANCO UNION S.A., CHEQUE: 22744, FECHA DE EMISION:21/03/2025</t>
  </si>
  <si>
    <t>00099021001 DEP.DE CHEQ.AJENOS,RET.DE CAM.,CONCEPTO: DEVOLUCION INCAPACIDAD AGOSTO 2024,DEP.: CAJA PETROLERA DE SALUD , PROCEDENCIA: BANCO UNION S.A., CHEQUE: 22745, FECHA DE EMISION:21/03/2025</t>
  </si>
  <si>
    <t>00099021001 DEP.DE CHEQ.AJENOS,RET.DE CAM.,CONCEPTO: DEVOLUCION INCAPACIDAD AGOSTO 2024,DEP.: CAJA PETROLERA DE SALUD , PROCEDENCIA: BANCO UNION S.A., CHEQUE: 22772, FECHA DE EMISION:21/03/2025</t>
  </si>
  <si>
    <t>00862012001 DEP.DE CHEQ.AJENOS,RET.DE CAM.,CONCEPTO: DEVOLUCION INCAPACIDAD AGOSTO 2024,DEP.: CAJA PETROLERA DE SALUD , PROCEDENCIA: BANCO UNION S.A., CHEQUE: 22773, FECHA DE EMISION:21/03/2025</t>
  </si>
  <si>
    <t>00099021001 DEP.DE CHEQ.AJENOS,RET.DE CAM.,CONCEPTO: DEVOLUCION INCAPACIDAD AGOSTO 2024,DEP.: CAJA PETROLERA DE SALUD , PROCEDENCIA: BANCO UNION S.A., CHEQUE: 22777, FECHA DE EMISION:21/03/2025</t>
  </si>
  <si>
    <t>||AMPLIACION DE VALIDEZ 0,15% S/USD 118.224.- POR 158 DIAS, COMISION ENMIENDA LC BS300.- REEB. GASTOS DE COMUNICACION BS300.- Y EMISION DE COMPROBANTE CONTABLE BS60.- S/G NOTA SEDEM/GG/EV N° 0105/2024 REC. EN F. 20/3/25. LIB:00132072003 SEDEM-AMPL.PLANTA ENVASES DE VIDIRIO EN ZUDAÑEZ-CH REF:COMISION ENMIENDA 3 I-2023-50</t>
  </si>
  <si>
    <t>00099021001 DEPOSITO DE EFECTIVO, DEPOSITANTE: SUSANA AYDEE CAZURIAGA GARCIA, CONCEPTO: REVERSION DE HABERES JUNIO 1991- MAGISTERIO, CUENTA DE DEPOSITO: CUENTA UNICA DEL TESORO</t>
  </si>
  <si>
    <t>00099021001 DEPOSITO DE EFECTIVO, DEPOSITANTE: SUSANA AYDEE CAZURIAGA GARCIA, CONCEPTO: REVERSION DE HABERES JULIO 1991-MAGISTERIO, CUENTA DE DEPOSITO: CUENTA UNICA DEL TESORO</t>
  </si>
  <si>
    <t>00133012001 DEPOSITO DE EFECTIVO, DEPOSITANTE: ARON ESPINOZA OLIVER, CONCEPTO: SALDO SORTEO NAVIDAD, CUENTA DE DEPOSITO: CUENTA UNICA DEL TESORO</t>
  </si>
  <si>
    <t>00133012001 DEPOSITO DE EFECTIVO, DEPOSITANTE: ARON ESPINOZA OLIVER, CONCEPTO: DEVOLUCION SALDO DE LA LLAMADA DE LA SUERTE, CUENTA DE DEPOSITO: CUENTA UNICA DEL TESORO</t>
  </si>
  <si>
    <t>00099021001 DEP.DE CHEQ.AJENOS,RET.DE CAM.,CONCEPTO: INCAPACIDADES,DEP.: CAJA NACIONAL DE SALUD , PROCEDENCIA: BANCO UNION S.A., CHEQUE: 102774, FECHA DE EMISION:11/03/2025</t>
  </si>
  <si>
    <t>00099021001 DEP.DE CHEQ.AJENOS,RET.DE CAM.,CONCEPTO: INCAPACIDADES,DEP.: CAJA NACIONAL DE SALUD , PROCEDENCIA: BANCO UNION S.A., CHEQUE: 102771, FECHA DE EMISION:11/03/2025</t>
  </si>
  <si>
    <t>00099021001 DEP.DE CHEQ.AJENOS,RET.DE CAM.,CONCEPTO: INCAPACIDADES,DEP.: CAJA NACIONAL DE SALUD , PROCEDENCIA: BANCO UNION S.A., CHEQUE: 102773, FECHA DE EMISION:11/03/2025</t>
  </si>
  <si>
    <t>00099021001 DEP.DE CHEQ.AJENOS,RET.DE CAM.,CONCEPTO: INCAPACIDADES,DEP.: CAJA NACIONAL DE SALUD , PROCEDENCIA: BANCO UNION S.A., CHEQUE: 102772, FECHA DE EMISION:11/03/2025</t>
  </si>
  <si>
    <t>00081011105 DEP.DE CHEQ.AJENOS,RET.DE CAM.,CONCEPTO: REEMBOLSO MINISTERIO DE OBRAS PUBLICAS SERVICIOS Y VIVIENDA,DEP.: CAJA DE SALUD CORDES - REG. SANTA CRUZ , PROCEDENCIA: BANCO UNION S.A., CHEQUE: 9445, FECHA DE EMISION:18/03/2025</t>
  </si>
  <si>
    <t>00423012001 DEP.DE CHEQ.AJENOS,RET.DE CAM.,CONCEPTO: CONVENIO INTERINSTITUCIONAL,DEP.: UNIVALLE S.A. , PROCEDENCIA: BANCO NACIONAL DE BOLIVIA S.A., CHEQUE: 7829, FECHA DE EMISION:11/03/2025</t>
  </si>
  <si>
    <t>00423012001 DEP.DE CHEQ.AJENOS,RET.DE CAM.,CONCEPTO: CONVENIO INTERINSTITUCIONAL,DEP.: UNIVALLE S.A. , PROCEDENCIA: BANCO NACIONAL DE BOLIVIA S.A., CHEQUE: 7828, FECHA DE EMISION:11/03/2025</t>
  </si>
  <si>
    <t>00099021001 DEP.DE CHEQ.AJENOS,RET.DE CAM.,CONCEPTO: DEPÓSITO,DEP.: ROSA MONICA MAMANI CALLATA , PROCEDENCIA: BANCO UNION S.A., CHEQUE: 213545, FECHA DE EMISION:24/03/2025/DJBR</t>
  </si>
  <si>
    <t>00099021001 DEP.DE CHEQ.AJENOS,RET.DE CAM.,CONCEPTO: DEPÓSITO,DEP.: LIDIA ESPINOZA GARCIA , PROCEDENCIA: BANCO UNION S.A., CHEQUE: 213544, FECHA DE EMISION:24/03/2025/DJBR</t>
  </si>
  <si>
    <t>NUMERO DE LIBRETA CUT: 00099021001 OPERACIÓN E75 TRANSFERENCIA DE LA CUENTA FISCAL BUN A LA CUT EN MN TRANSF.FDOS.AL.BCB GOB. AUTONOMO MCPAL. BAURES - CUENTA UNICA MUNICIPAL - CUM, CITE/SMAF.MAE/GAM.BAU/003-2025, CUENTA CUT 3987 LIBRETA NÂ°00099021001</t>
  </si>
  <si>
    <t>NUMERO DE LIBRETA CUT: 00099021001 OPERACIÓN E75 TRANSFERENCIA DE LA CUENTA FISCAL BUN A LA CUT EN MN TRANSF.FDOS.AL.BCB GOBIERNO AUTONOMO MUNICIPAL DE CAMARGO, CITE: GAMC/DESP NÂ°239/2025 CUENTA CUT 3987 LIBRETA NÂ° 00099021001</t>
  </si>
  <si>
    <t>NUMERO DE LIBRETA CUT: 00099021001 OPERACIÓN E75 TRANSFERENCIA DE LA CUENTA FISCAL BUN A LA CUT EN MN TRANSF.FDOS.AL.BCB GOBIERNO AUTONOMO MUNICIPAL DE VITICHI CITE:GAMV/SMAF-2025/030, CUENTA CUT 3987 LIBRETA NÂ°00099021001 TGN - RECURSOS ORDINARIOS.</t>
  </si>
  <si>
    <t>00099021001 DEPOSITO DE EFECTIVO, DEPOSITANTE: JUAN CARLOS ACHA MAMANI, CONCEPTO: PAGO DE PASAJE AÉREO, CUENTA DE DEPOSITO: CUENTA UNICA DEL TESORO</t>
  </si>
  <si>
    <t>00099021001 DEPOSITO DE EFECTIVO, DEPOSITANTE: IVER MORALES MENACHO, CONCEPTO: DEPÓSITO POR DEVOLUCION DE PAGO DE REFRIGERIO EN DEMASIA CORRESPONDIENTE A LA GESTION 2023, CUENTA DE DEPOSITO: CUENTA UNICA DEL TESORO</t>
  </si>
  <si>
    <t>00099021001 DEPOSITO DE EFECTIVO, DEPOSITANTE: VICTOR HUGO PARADA SERRANO, CONCEPTO: DEPÓSITO POR DEVOLUCION DE PAGO DE REFRIGERIO EN DEMASIA CORRESPONDIENTE A LA GESTION 2023, CUENTA DE DEPOSITO: CUENTA UNICA DEL TESORO</t>
  </si>
  <si>
    <t>00099021001 DEPOSITO DE EFECTIVO, DEPOSITANTE: FERNANDO HERRERA APAZA, CONCEPTO: DEPÓSITO POR DEVOLUCION DE PAGO DE REFRIGERIO EN DEMASIA CORRESPONDIENTE A LA GESTION 2023, CUENTA DE DEPOSITO: CUENTA UNICA DEL TESORO</t>
  </si>
  <si>
    <t>00099021001 DEPOSITO DE EFECTIVO, DEPOSITANTE: MAGDA YANISE HUMAZA ROSSELL, CONCEPTO: DEPÓSITO POR DEVOLUCION DE PAGO DE REFRIGERIO EN DEMASIA CORRESPONDIENTE A LA GESTION 2023, CUENTA DE DEPOSITO: CUENTA UNICA DEL TESORO</t>
  </si>
  <si>
    <t>00099021001 DEPOSITO DE EFECTIVO, DEPOSITANTE: MARCELO ANDRES MALDONADO FUENTES, CONCEPTO: DEPÓSITO POR DEVOLUCION DE PAGO DE REFRIGERIO EN DEMASIA CORRESPONDIENTE A LA GESTION 2023, CUENTA DE DEPOSITO: CUENTA UNICA DEL TESORO</t>
  </si>
  <si>
    <t>00099021001 DEPOSITO DE EFECTIVO, DEPOSITANTE: RENE BLAS QUISPE POCOTA, CONCEPTO: DEPÓSITO POR DEVOLUCION DE PAGO DE REFRIGERIO EN DEMASIA CORRESPONDIENTE A LA GESTION 2023, CUENTA DE DEPOSITO: CUENTA UNICA DEL TESORO</t>
  </si>
  <si>
    <t>00099021001 DEPOSITO DE EFECTIVO, DEPOSITANTE: FELIX LUIS AVALOS GUTIERREZ, CONCEPTO: DEPÓSITO POR DEVOLUCION DE PAGO DE REFRIGERIO EN DEMASIA CORRESPONDIENTE A LA GESTION 2023, CUENTA DE DEPOSITO: CUENTA UNICA DEL TESORO</t>
  </si>
  <si>
    <t>00099021001 DEPOSITO DE EFECTIVO, DEPOSITANTE: KATHERINE GONZALES CORTEZ, CONCEPTO: DEPÓSITO POR DEVOLUCION DE PAGO DE REFRIGERIO EN DEMASIA CORRESPONDIENTE A LA GESTION 2023, CUENTA DE DEPOSITO: CUENTA UNICA DEL TESORO</t>
  </si>
  <si>
    <t>00099021001 DEPOSITO DE EFECTIVO, DEPOSITANTE: LIDIA LOURDES SANDI DE CASTELLON, CONCEPTO: REVERSION DE HABER DE FEBRERO 2025, CUENTA DE DEPOSITO: CUENTA UNICA DEL TESORO</t>
  </si>
  <si>
    <t>00099021001 DEPOSITO DE EFECTIVO, DEPOSITANTE: ALEJANDRO CASTRO COARITE CI 2449786, CONCEPTO: DEVOLUCION DE SUELDO COMPLEMENTARIO DEL MES DE SEPTIEMBRE DE 2020, CUENTA DE DEPOSITO: CUENTA UNICA DEL TESORO/DJBR</t>
  </si>
  <si>
    <t>00099021001 DEP.DE CHEQ.AJENOS,RET.DE CAM.,CONCEPTO: DESCUENTOS DE MONTOS EXCEDENTARIOS POR DOBLE PERCEPCION DE RECURSOS PUBLICOS,DEP.: CAJA NACIONAL DE SALUD , PROCEDENCIA: BANCO UNION S.A., CHEQUE: 82794, FECHA DE EMISION:25/03/2025</t>
  </si>
  <si>
    <t>00099021001 DEP.DE CHEQ.AJENOS,RET.DE CAM.,CONCEPTO: INCAPACIDADES,DEP.: CAJA NACIONAL DE SALUD , PROCEDENCIA: BANCO UNION S.A., CHEQUE: 46109, FECHA DE EMISION:07/03/2025</t>
  </si>
  <si>
    <t>00099021001 DEP.DE CHEQ.AJENOS,RET.DE CAM.,CONCEPTO: INCAPACIDADES,DEP.: CAJA NACIONAL DE SALUD , PROCEDENCIA: BANCO UNION S.A., CHEQUE: 46110, FECHA DE EMISION:07/03/2025</t>
  </si>
  <si>
    <t>00099021001 DEP.DE CHEQ.AJENOS,RET.DE CAM.,CONCEPTO: INCAPACIDADES,DEP.: CAJA NACIONAL DE SALUD , PROCEDENCIA: BANCO UNION S.A., CHEQUE: 46111, FECHA DE EMISION:07/03/2025</t>
  </si>
  <si>
    <t>00099021001 DEP.DE CHEQ.AJENOS,RET.DE CAM.,CONCEPTO: INCAPACIDADES,DEP.: CAJA NACIONAL DE SALUD , PROCEDENCIA: BANCO UNION S.A., CHEQUE: 46112, FECHA DE EMISION:07/03/2025</t>
  </si>
  <si>
    <t>00099021001 DEP.DE CHEQ.AJENOS,RET.DE CAM.,CONCEPTO: INCAPACIDADES,DEP.: CAJA NACIONAL DE SALUD , PROCEDENCIA: BANCO UNION S.A., CHEQUE: 46113, FECHA DE EMISION:07/03/2025</t>
  </si>
  <si>
    <t>00099021001 DEP.DE CHEQ.AJENOS,RET.DE CAM.,CONCEPTO: INCAPACIDADES,DEP.: CAJA NACIONAL DE SALUD , PROCEDENCIA: BANCO UNION S.A., CHEQUE: 46114, FECHA DE EMISION:07/03/2025</t>
  </si>
  <si>
    <t>00099021001 DEP.DE CHEQ.AJENOS,RET.DE CAM.,CONCEPTO: INCAPACIDADES,DEP.: CAJA NACIONAL DE SALUD , PROCEDENCIA: BANCO UNION S.A., CHEQUE: 46115, FECHA DE EMISION:07/03/2025</t>
  </si>
  <si>
    <t>00099021001 DEP.DE CHEQ.AJENOS,RET.DE CAM.,CONCEPTO: INCAPACIDADES,DEP.: CAJA NACIONAL DE SALUD , PROCEDENCIA: BANCO UNION S.A., CHEQUE: 46116, FECHA DE EMISION:07/03/2025</t>
  </si>
  <si>
    <t>00099021001 DEP.DE CHEQ.AJENOS,RET.DE CAM.,CONCEPTO: INCAPACIDADES,DEP.: CAJA NACIONAL DE SALUD , PROCEDENCIA: BANCO UNION S.A., CHEQUE: 46117, FECHA DE EMISION:07/03/2025</t>
  </si>
  <si>
    <t>00099021001 DEP.DE CHEQ.AJENOS,RET.DE CAM.,CONCEPTO: INCAPACIDADES,DEP.: CAJA NACIONAL DE SALUD , PROCEDENCIA: BANCO UNION S.A., CHEQUE: 46118, FECHA DE EMISION:07/03/2025</t>
  </si>
  <si>
    <t>00099021001 DEP.DE CHEQ.AJENOS,RET.DE CAM.,CONCEPTO: INCAPACIDADES,DEP.: CAJA NACIONAL DE SALUD , PROCEDENCIA: BANCO UNION S.A., CHEQUE: 46119, FECHA DE EMISION:07/03/2025</t>
  </si>
  <si>
    <t>00099021001 DEP.DE CHEQ.AJENOS,RET.DE CAM.,CONCEPTO: DEVOLUCION DE PAGO DEL ESCALAFON,DEP.: BORIS ORTUÑO FERRUFINO , PROCEDENCIA: BANCO UNION S.A., CHEQUE: 213546, FECHA DE EMISION:25/03/2025</t>
  </si>
  <si>
    <t>00099021001 DEP.DE CHEQ.AJENOS,RET.DE CAM.,CONCEPTO: INCAPACIDADES,DEP.: CAJA NACIONAL DE SALUD , PROCEDENCIA: BANCO UNION S.A., CHEQUE: 46120, FECHA DE EMISION:07/03/2025</t>
  </si>
  <si>
    <t>00099021001 DEP.DE CHEQ.AJENOS,RET.DE CAM.,CONCEPTO: INCAPACIDADES,DEP.: CAJA NACIONAL DE SALUD , PROCEDENCIA: BANCO UNION S.A., CHEQUE: 46140, FECHA DE EMISION:10/03/2025</t>
  </si>
  <si>
    <t>00099021001 DEP.DE CHEQ.AJENOS,RET.DE CAM.,CONCEPTO: INCAPACIDADES,DEP.: CAJA NACIONAL DE SALUD , PROCEDENCIA: BANCO UNION S.A., CHEQUE: 46141, FECHA DE EMISION:10/03/2025</t>
  </si>
  <si>
    <t>00099021001 DEP.DE CHEQ.AJENOS,RET.DE CAM.,CONCEPTO: INCAPACIDADES,DEP.: CAJA NACIONAL DE SALUD , PROCEDENCIA: BANCO UNION S.A., CHEQUE: 46142, FECHA DE EMISION:10/03/2025</t>
  </si>
  <si>
    <t>00099021001 DEP.DE CHEQ.AJENOS,RET.DE CAM.,CONCEPTO: INCAPACIDADES,DEP.: CAJA NACIONAL DE SALUD , PROCEDENCIA: BANCO UNION S.A., CHEQUE: 46143, FECHA DE EMISION:10/03/2025</t>
  </si>
  <si>
    <t>00099021001 DEP.DE CHEQ.AJENOS,RET.DE CAM.,CONCEPTO: INCAPACIDADES,DEP.: CAJA NACIONAL DE SALUD , PROCEDENCIA: BANCO UNION S.A., CHEQUE: 46144, FECHA DE EMISION:10/03/2025</t>
  </si>
  <si>
    <t>00099021001 DEP.DE CHEQ.AJENOS,RET.DE CAM.,CONCEPTO: INCAPACIDADES,DEP.: CAJA NACIONAL DE SALUD , PROCEDENCIA: BANCO UNION S.A., CHEQUE: 46145, FECHA DE EMISION:10/03/2025</t>
  </si>
  <si>
    <t>00099021001 DEP.DE CHEQ.AJENOS,RET.DE CAM.,CONCEPTO: INCAPACIDADES,DEP.: CAJA NACIONAL DE SALUD , PROCEDENCIA: BANCO UNION S.A., CHEQUE: 46146, FECHA DE EMISION:10/03/2025</t>
  </si>
  <si>
    <t>00099021001 DEP.DE CHEQ.AJENOS,RET.DE CAM.,CONCEPTO: INCAPACIDADES,DEP.: CAJA NACIONAL DE SALUD , PROCEDENCIA: BANCO UNION S.A., CHEQUE: 46147, FECHA DE EMISION:10/03/2025</t>
  </si>
  <si>
    <t>00099021001 DEP.DE CHEQ.AJENOS,RET.DE CAM.,CONCEPTO: INCAPACIDADES,DEP.: CAJA NACIONAL DE SALUD , PROCEDENCIA: BANCO UNION S.A., CHEQUE: 46148, FECHA DE EMISION:10/03/2025</t>
  </si>
  <si>
    <t>00099021001 DEP.DE CHEQ.AJENOS,RET.DE CAM.,CONCEPTO: INCAPACIDADES,DEP.: CAJA NACIONAL DE SALUD , PROCEDENCIA: BANCO UNION S.A., CHEQUE: 46180, FECHA DE EMISION:12/03/2025</t>
  </si>
  <si>
    <t>00099021001 DEP.DE CHEQ.AJENOS,RET.DE CAM.,CONCEPTO: INCAPACIDADES,DEP.: CAJA NACIONAL DE SALUD , PROCEDENCIA: BANCO UNION S.A., CHEQUE: 46181, FECHA DE EMISION:12/03/2025</t>
  </si>
  <si>
    <t>00099021001 DEP.DE CHEQ.AJENOS,RET.DE CAM.,CONCEPTO: INCAPACIDADES,DEP.: CAJA NACIONAL DE SALUD , PROCEDENCIA: BANCO UNION S.A., CHEQUE: 46182, FECHA DE EMISION:12/03/2025</t>
  </si>
  <si>
    <t>00099021001 DEP.DE CHEQ.AJENOS,RET.DE CAM.,CONCEPTO: INCAPACIDADES,DEP.: CAJA NACIONAL DE SALUD , PROCEDENCIA: BANCO UNION S.A., CHEQUE: 46183, FECHA DE EMISION:12/03/2025</t>
  </si>
  <si>
    <t>00099021001 DEP.DE CHEQ.AJENOS,RET.DE CAM.,CONCEPTO: INCAPACIDADES,DEP.: CAJA NACIONAL DE SALUD , PROCEDENCIA: BANCO UNION S.A., CHEQUE: 46184, FECHA DE EMISION:12/03/2025</t>
  </si>
  <si>
    <t>00099021001 DEP.DE CHEQ.AJENOS,RET.DE CAM.,CONCEPTO: INCAPACIDADES,DEP.: CAJA NACIONAL DE SALUD , PROCEDENCIA: BANCO UNION S.A., CHEQUE: 46185, FECHA DE EMISION:12/03/2025</t>
  </si>
  <si>
    <t>00099021001 DEP.DE CHEQ.AJENOS,RET.DE CAM.,CONCEPTO: INCAPACIDADES,DEP.: CAJA NACIONAL DE SALUD , PROCEDENCIA: BANCO UNION S.A., CHEQUE: 46186, FECHA DE EMISION:12/03/2025</t>
  </si>
  <si>
    <t>00099021001 DEP.DE CHEQ.AJENOS,RET.DE CAM.,CONCEPTO: INCAPACIDADES,DEP.: CAJA NACIONAL DE SALUD , PROCEDENCIA: BANCO UNION S.A., CHEQUE: 46187, FECHA DE EMISION:12/03/2025</t>
  </si>
  <si>
    <t>00099021001 DEP.DE CHEQ.AJENOS,RET.DE CAM.,CONCEPTO: INCAPACIDADES,DEP.: CAJA NACIONAL DE SALUD , PROCEDENCIA: BANCO UNION S.A., CHEQUE: 46231, FECHA DE EMISION:14/03/2025</t>
  </si>
  <si>
    <t>00099021001 DEP.DE CHEQ.AJENOS,RET.DE CAM.,CONCEPTO: INCAPACIDADES,DEP.: CAJA NACIONAL DE SALUD , PROCEDENCIA: BANCO UNION S.A., CHEQUE: 46210, FECHA DE EMISION:12/03/2025</t>
  </si>
  <si>
    <t>00099021001 DEP.DE CHEQ.AJENOS,RET.DE CAM.,CONCEPTO: INCAPACIDADES,DEP.: CAJA NACIONAL DE SALUD , PROCEDENCIA: BANCO UNION S.A., CHEQUE: 46211, FECHA DE EMISION:12/03/2025</t>
  </si>
  <si>
    <t>00099021001 DEP.DE CHEQ.AJENOS,RET.DE CAM.,CONCEPTO: INCAPACIDADES,DEP.: CAJA NACIONAL DE SALUD , PROCEDENCIA: BANCO UNION S.A., CHEQUE: 46212, FECHA DE EMISION:12/03/2025</t>
  </si>
  <si>
    <t>00099021001 DEP.DE CHEQ.AJENOS,RET.DE CAM.,CONCEPTO: INCAPACIDADES,DEP.: CAJA NACIONAL DE SALUD , PROCEDENCIA: BANCO UNION S.A., CHEQUE: 46213, FECHA DE EMISION:12/03/2025</t>
  </si>
  <si>
    <t>00099021001 DEPOSITO DE EFECTIVO, DEPOSITANTE: ESPERANZA AGUILAR ZEBALLOS, CONCEPTO: DEVOLUCION HABERES POR SOBREPASAR LA LETRA "A" DE LA POLICIA BOLIVIANA, CUENTA DE DEPOSITO: CUENTA UNICA DEL TESORO/DJBR</t>
  </si>
  <si>
    <t>00081011101 DEPOSITO DE EFECTIVO, DEPOSITANTE: RUDY MAMANI MOLLO, CONCEPTO: DEPÓSITO POR EXTRAVIO DE CREDENCIAL, CUENTA DE DEPOSITO: CUENTA UNICA DEL TESORO</t>
  </si>
  <si>
    <t>00099021001 DEPOSITO DE EFECTIVO, DEPOSITANTE: RUIZ CACERES RUBY RAFAEL, CONCEPTO: REVERSION, CUENTA DE DEPOSITO: CUENTA UNICA DEL TESORO</t>
  </si>
  <si>
    <t>00099021001 DEP.DE CHEQ.AJENOS,RET.DE CAM.,CONCEPTO: DEVOLUCION INCAPACIDAD SEPTIEMBRE 2024,DEP.: CAJA PETROLERA DE SALUD , PROCEDENCIA: BANCO UNION S.A., CHEQUE: 22800, FECHA DE EMISION:26/03/2025</t>
  </si>
  <si>
    <t>00099021001 DEP.DE CHEQ.AJENOS,RET.DE CAM.,CONCEPTO: DEVOLUCION INCAPACIDAD SEPTIEMBRE 2024,DEP.: CAJA PETROLERA DE SALUD , PROCEDENCIA: BANCO UNION S.A., CHEQUE: 22790, FECHA DE EMISION:26/03/2025</t>
  </si>
  <si>
    <t>00862012001 DEP.DE CHEQ.AJENOS,RET.DE CAM.,CONCEPTO: DEVOLUCION INCAPACIDAD SEPTIEMBRE 2024,DEP.: CAJA PETROLERA DE SALUD , PROCEDENCIA: BANCO UNION S.A., CHEQUE: 22789, FECHA DE EMISION:26/03/2025</t>
  </si>
  <si>
    <t>00099021001 DEP.DE CHEQ.AJENOS,RET.DE CAM.,CONCEPTO: DEVOLUCION INCAPACIDAD SEPTIEMBRE 2024,DEP.: CAJA PETROLERA DE SALUD , PROCEDENCIA: BANCO UNION S.A., CHEQUE: 22792, FECHA DE EMISION:26/03/2025</t>
  </si>
  <si>
    <t>00099021001 DEP.DE CHEQ.AJENOS,RET.DE CAM.,CONCEPTO: DEPÓSITO,DEP.: ERIK SORAIDE TABOADA , PROCEDENCIA: BANCO UNION S.A., CHEQUE: 213549, FECHA DE EMISION:26/03/2025/DJBR</t>
  </si>
  <si>
    <t>00099021001 DEP.DE CHEQ.AJENOS,RET.DE CAM.,CONCEPTO: DEVOLUCION,DEP.: JOSE ANTONIO CLAURE MAYORGA , PROCEDENCIA: BANCO UNION S.A., CHEQUE: 213550, FECHA DE EMISION:26/03/2025</t>
  </si>
  <si>
    <t>00099021001 DEPOSITO DE EFECTIVO, DEPOSITANTE: SERGIO DAVID ONOFRE ARISPE, CONCEPTO: RESPOSICION DE TARJETA MAGNETICA, CUENTA DE DEPOSITO: CUENTA UNICA DEL TESORO/DJBR</t>
  </si>
  <si>
    <t>00130012002 DEPOSITO DE EFECTIVO, DEPOSITANTE: MARIA DEL CARMEN ROMERO VALVERDE, CONCEPTO: DEVOLUCION POR PAGO EN DEMASIA AGO/24, CUENTA DE DEPOSITO: CUENTA UNICA DEL TESORO</t>
  </si>
  <si>
    <t>00099021001 DEPOSITO DE EFECTIVO, DEPOSITANTE: MINISTERIO DE DEFENSA, CONCEPTO: DEVOLUCION DE RECURSOS DE ACUERDO A NOTA DGAA.U.RR.HH. SSPH. SSO. N°173/2025 G-2023, CUENTA DE DEPOSITO: CUENTA UNICA DEL TESORO</t>
  </si>
  <si>
    <t>00099021001 DEPOSITO DE EFECTIVO, DEPOSITANTE: GAM DE FILADELFIA, CONCEPTO: DEVOLUCION SALDOS NO EJECUTADOS, CUENTA DE DEPOSITO: CUENTA UNICA DEL TESORO</t>
  </si>
  <si>
    <t>00291012008 DEP.DE CHEQ.AJENOS,RET.DE CAM.,CONCEPTO: DEPÓSITO,DEP.: LUIS ENRIQUE REVOLLO ARANCIBIA , PROCEDENCIA: BANCO UNION S.A., CHEQUE: 213555, FECHA DE EMISION:27/03/2025</t>
  </si>
  <si>
    <t>00099021001 DEP.DE CHEQ.AJENOS,RET.DE CAM.,CONCEPTO: DEVOLUCION BOLETA HABER MENSUAL 11/2024 ITEM 00367,DEP.: OSCAR COPA SALINAS , PROCEDENCIA: BANCO UNION S.A., CHEQUE: 213553, FECHA DE EMISION:27/03/2025</t>
  </si>
  <si>
    <t>COBRO COSTOS DE PAPELERIA POR REGULARIZACION DE TRANSFERENCIA DEL EXTERIOR POR ORDEN DE CHAMBRE DE COMMERCE INTERNATIONALE (PARIS) REF.: CASE 26433 JPA AJP REIMBURSMENT OF ADVANCE ON COSTS AS PER THE COURT S DECISION 23 01 25 Y NOTA ABC/GNA/SAF/ATE/2025-0563 DE 27.03.2025 DE ABC LIB. 00291012002 ABC-RECURSOS PROPIOS</t>
  </si>
  <si>
    <t>||TRANSF. DE FONDOS AL EXTERIOR.SEGUN SOL.053975-22732 YPFB DE 21/02/2025 REF.: PAGO A FAVOR DE GALILEO TRADING DMCC POR CONCEPTO DE 4TO POST PAGO SUM HIDRO LIQ OCCIDENTE 2024 OP UPCA 3 HR GPDI 33972 PROC 117, POR EUR 220.113,80 EQUIVALENTE A USD 237.634,67 LIB.00513012004 LBP-YPFB-UNICOMERCIAL (4030005415/1-2188907) COM.TRN. 3.260,35 SWIFT BS300-UT.ESCR60</t>
  </si>
  <si>
    <t>00099021001 DEPOSITO DE EFECTIVO, DEPOSITANTE: JOSE ANTONIO ZAMORA GUTIERREZ, CONCEPTO: DEVOLUCION DE EXAMEN POST OCUPACIONAL GESTION 2025, CUENTA DE DEPOSITO: CUENTA UNICA DEL TESORO</t>
  </si>
  <si>
    <t>00378012002 DEPOSITO DE EFECTIVO, DEPOSITANTE: ADHEMAR EMILIO ATORA QUISPE, CONCEPTO: DEV. SALDO C31 - 292, CUENTA DE DEPOSITO: CUENTA UNICA DEL TESORO</t>
  </si>
  <si>
    <t>00099021001 DEPOSITO DE EFECTIVO, DEPOSITANTE: LEONCIO FLORES CASTRO, CONCEPTO: PAGO DE COBROS INDEBIDOS, CUENTA DE DEPOSITO: CUENTA UNICA DEL TESORO</t>
  </si>
  <si>
    <t>00081011101 DEP.DE CHEQ.AJENOS,RET.DE CAM.,CONCEPTO: REEMBOLSO MINISTERIO DE OBRAS PUBLICAS SERVICIO Y VIVIENDA,DEP.: CAJA DE SALUD CORDES , PROCEDENCIA: BANCO UNION S.A., CHEQUE: 46827, FECHA DE EMISION:14/03/2025</t>
  </si>
  <si>
    <t>00099021001 DEP.DE CHEQ.AJENOS,RET.DE CAM.,CONCEPTO: REEMBOLSO MINISTERIO DE MEDIO AMBIENTE Y AGUA,DEP.: CAJA DE SALUD CORDES , PROCEDENCIA: BANCO UNION S.A., CHEQUE: 46815, FECHA DE EMISION:14/03/2025</t>
  </si>
  <si>
    <t>00081011105 DEP.DE CHEQ.AJENOS,RET.DE CAM.,CONCEPTO: REEMBOLSO MINISTERIO DE OBRAS PUBLICAS SERVICIO Y VIVIENDA,DEP.: CAJA DE SALUD CORDES , PROCEDENCIA: BANCO UNION S.A., CHEQUE: 46814, FECHA DE EMISION:14/03/2025</t>
  </si>
  <si>
    <t>00081011101 DEP.DE CHEQ.AJENOS,RET.DE CAM.,CONCEPTO: REEMBOLSO MINISTERIO DE OBRAS PUBLICAS SERVICIO Y VIVIENDA,DEP.: CAJA DE SALUD CORDES , PROCEDENCIA: BANCO UNION S.A., CHEQUE: 46817, FECHA DE EMISION:14/03/2025</t>
  </si>
  <si>
    <t>00099021001 DEP.DE CHEQ.AJENOS,RET.DE CAM.,CONCEPTO: DEVOLUCION,DEP.: MARIA ELENA GONZALES CLAURE , PROCEDENCIA: BANCO UNION S.A., CHEQUE: 213558, FECHA DE EMISION:27/03/2025</t>
  </si>
  <si>
    <t>00099021001 DEP.DE CHEQ.AJENOS,RET.DE CAM.,CONCEPTO: DEVOLUCION,DEP.: OLGA LUZ ALDAPIZ FLORES , PROCEDENCIA: BANCO UNION S.A., CHEQUE: 213560, FECHA DE EMISION:28/03/2025/DJBR</t>
  </si>
  <si>
    <t>00383012001 DEPOSITO DE EFECTIVO, DEPOSITANTE: AGENCIA BOLIVIANA DE CORREOS, CONCEPTO: SERVICIOS BASICOS, CUENTA DE DEPOSITO: CUENTA UNICA DEL TESORO</t>
  </si>
  <si>
    <t>00383012001 DEPOSITO DE EFECTIVO, DEPOSITANTE: AGENCIA BOLIVIANA DE CORREOS, CONCEPTO: VISION MUNDIAL, CUENTA DE DEPOSITO: CUENTA UNICA DEL TESORO</t>
  </si>
  <si>
    <t>De: 00513012004 Transferencia de recursos a solicitud de Yacimientos Petrolíferos Bolivianos mediante nota CITE: YPFB/GAFC/556-DFC/URTR-152/2025 en aplicación al Decreto Supremo N° 5348 de 10 de marzo de 2025 y la Resolución Ministerial N° 26 de 27 de enero de 2025 que aprueba el Reglamento Operativo para el pago de obligaciones en el extranjero.</t>
  </si>
  <si>
    <t>||COMPLEMENTO AL PAGO A NATIXIS FRANCIA PRÉSTAMO 931-OA1 VCTO. 31-03-2025 POR CUENTA DE GAM.SCZ, COD.LIQ. 019776 DEL 28-03-2025, VALOR 31/03/2025 INTERESES EUR627,38 LIB. 00099031002 RECUP. DIFERENCIALES CAPITAL E INTERESES-CRED EXT.</t>
  </si>
  <si>
    <t>00099021001 DEPOSITO DE EFECTIVO, DEPOSITANTE: ANA MARIA VALDIVIESO, CONCEPTO: DEVOLUCION, CUENTA DE DEPOSITO: CUENTA UNICA DEL TESORO</t>
  </si>
  <si>
    <t>00099021001 DEPOSITO DE EFECTIVO, DEPOSITANTE: RICHARD VALENTIN QUISBERT LAURA CI 3383211, CONCEPTO: DEPÓSITO MONTO EXCEDENTARIO A LA REMUNERACION MAXIMA - MARZO 2025, CUENTA DE DEPOSITO: CUENTA UNICA DEL TESORO</t>
  </si>
  <si>
    <t>00099021001 DEP.DE CHEQ.AJENOS,RET.DE CAM.,CONCEPTO: INCAPACIDADES,DEP.: CAJA NACIONAL DE SALUD , PROCEDENCIA: BANCO UNION S.A., CHEQUE: 27586, FECHA DE EMISION:27/03/2025</t>
  </si>
  <si>
    <t>00099021001 DEP.DE CHEQ.AJENOS,RET.DE CAM.,CONCEPTO: INCAPACIDADES,DEP.: CAJA NACIONAL DE SALUD , PROCEDENCIA: BANCO UNION S.A., CHEQUE: 27585, FECHA DE EMISION:27/03/2025</t>
  </si>
  <si>
    <t>AJUSTE COMPLEMENTARIO POR REVALORIZACION SALDOS DE ACTIVOS DE RESERVA Y OBLIGACIONES MONEDA EXTRANJERA (DOLARES) Saldo MO = -1170632.04 ;Bs/Mo: 6.86000000000 ;Saldo Bs: -8030535.80</t>
  </si>
  <si>
    <t>'TRANSFERENCIA'||RECIBIDA DEL EXTERIOR SEGÚN MENSAJES SWIFT NOS. 2999-3050 (REM.EXT.) DE FECHA 05-03-2025 POR DESEMBOLSO DE BID PRÉSTAMO 4612/BL-BO REQ 00021 BO 2025009918 LIBRETA N° 00046057009 MS-USD PROG. MEJORA SERV. DE SALUD MATERNA NEONATAL BID4612</t>
  </si>
  <si>
    <t>'TRANSFERENCIA'||RECIBIDA DEL EXTERIOR SEGÚN MENSAJES SWIFT NOS. 2999-3050 (REM.EXT.) DE FECHA 05-03-2025 POR DESEMBOLSO DE BID PRÉSTAMO 4612/BL-BO REQ 00021 BO 2025009918 LIB.NRO.00046057009 MS-USD PROG.MEJORA SERV.DE SALUD MATERNA NEONATAL BID4612 REF: UT. DE ESCRITORIO</t>
  </si>
  <si>
    <t>AJUSTE COMPLEMENTARIO POR REVALORIZACION SALDOS DE ACTIVOS DE RESERVA Y OBLIGACIONES MONEDA EXTRANJERA (DOLARES) Saldo MO = -912103.01 ;Bs/Mo: 6.86000000000 ;Saldo Bs: -6257026.64</t>
  </si>
  <si>
    <t>AJUSTE COMPLEMENTARIO POR REVALORIZACION SALDOS DE ACTIVOS DE RESERVA Y OBLIGACIONES MONEDA EXTRANJERA (DOLARES) Saldo MO = -1014886.16 ;Bs/Mo: 6.86000000000 ;Saldo Bs: -6962119.07</t>
  </si>
  <si>
    <t>AJUSTE COMPLEMENTARIO POR REVALORIZACION SALDOS DE ACTIVOS DE RESERVA Y OBLIGACIONES MONEDA EXTRANJERA (DOLARES) Saldo MO = -1084726.27 ;Bs/Mo: 6.86000000000 ;Saldo Bs: -7441222.22</t>
  </si>
  <si>
    <t>TRANSFERENCIA DEL EXTERIOR SEGUN SWIFT NO.3338 DE FECHA 11/03/2025 ORDENANTE: YPF EXPLORACIÓN + PRODUCCIÓN DE FERMIN PERALTA TORRES REF.: ATS OF 25/03/10 FECHA VALOR 10/03/2025 LIB. 00513012005 YPFB-OPERACIONES EXTRAORDINARIAS USD</t>
  </si>
  <si>
    <t>AJUSTE COMPLEMENTARIO POR REVALORIZACION SALDOS DE ACTIVOS DE RESERVA Y OBLIGACIONES MONEDA EXTRANJERA (DOLARES) Saldo MO = -371668.70 ;Bs/Mo: 6.86000000000 ;Saldo Bs: -2549647.30</t>
  </si>
  <si>
    <t>AJUSTE COMPLEMENTARIO POR REVALORIZACION SALDOS DE ACTIVOS DE RESERVA Y OBLIGACIONES MONEDA EXTRANJERA (DOLARES) Saldo MO = -521221.33 ;Bs/Mo: 6.86000000000 ;Saldo Bs: -3575578.31</t>
  </si>
  <si>
    <t>||DEVOLUCION DE FONDOS, POR USD 8,75, SEGÚN NOTA BCB-GOM-SOSP-DOSP-CI-2025-59 DE 10/3/2025. LIB: 00348018001 APMT - UNOPS - DONACION - USD, REF: DEVOLUCION DE FONDOS.</t>
  </si>
  <si>
    <t>AJUSTE COMPLEMENTARIO POR REVALORIZACION SALDOS DE ACTIVOS DE RESERVA Y OBLIGACIONES MONEDA EXTRANJERA (DOLARES) Saldo MO = -694590.26 ;Bs/Mo: 6.86000000000 ;Saldo Bs: -4764889.20</t>
  </si>
  <si>
    <t>AJUSTE COMPLEMENTARIO POR REVALORIZACION SALDOS DE ACTIVOS DE RESERVA Y OBLIGACIONES MONEDA EXTRANJERA (DOLARES) Saldo MO = -714512.74 ;Bs/Mo: 6.86000000000 ;Saldo Bs: -4901557.39</t>
  </si>
  <si>
    <t>TRANSFERENCIA RECIBIDA DEL EXTERIOR SEGÚN MENSAJES SWIFT Nos. 3570-3571 (REM.EXT.) DE FECHA 17-03-2025 POR DESEMBOLSO DE BID PRÉSTAMO 5376/OC-BO REQ 00008 BO 2025016382 LIBRETA N° 00046027001 MSD-$US. REEMBOLSO - CONTRATO DE PRESTAMO 5376/OC-BO</t>
  </si>
  <si>
    <t>TRANSFERENCIA RECIBIDA DEL EXTERIOR SEGÚN MENSAJES SWIFT Nos. 3570-3571 (REM.EXT.) DE FECHA 17-03-2025 POR DESEMBOLSO DE BID PRÉSTAMO 5376/OC-BO REQ 00008 BO 2025016382 LIBRETA N° 00046027001 MSD-$US. REEMBOLSO - CONTRATO DE PRESTAMO 5376/OC-BO REF.: UTILES DE ESCRITORIO</t>
  </si>
  <si>
    <t>PAGO A CAF PRÉSTAMO CFA011691 VCTO. 17-03-2025 POR CUENTA DE TGN , NTI. 019878 VALOR 17-03-2025 INTERESES USD 1.059.984,46 COMISIONES USD 591,04 CTA. 5970 CUENTA UNICA DEL TESORO DOLARES AMERICANOS</t>
  </si>
  <si>
    <t>TRANSFERENCIA RECIBIDA DEL EXTERIOR SEGÚN MENSAJES SWIFT Nos. 3578-3577 (REM.EXT.) DE FECHA 17-03-2025 POR DESEMBOLSO DE CAF PRÉSTAMO CFA011694 PROYECTO CONSTRUCCIÓN CARRETERA UNDUAVI-CHULUMANI TRAMO 2 LIBRETA N° 00291034301 ABC-USD-PROY. UNDUAVI-CHULUMANI TRAMO 2 (CAF 11694)</t>
  </si>
  <si>
    <t>AJUSTE COMPLEMENTARIO POR REVALORIZACION SALDOS DE ACTIVOS DE RESERVA Y OBLIGACIONES MONEDA EXTRANJERA (DOLARES) Saldo MO = -3793577.24 ;Bs/Mo: 6.86000000000 ;Saldo Bs: -26023939.86</t>
  </si>
  <si>
    <t>TRANSFERENCIA RECIBIDA DEL EXTERIOR SEGÚN MENSAJES SWIFT Nos. 3658-3657 (REM.EXT.) DE FECHA 18-03-2025 POR DESEMBOLSO DE CAF PRÉSTAMO CFA011997 CONSTRUCCIÓN Y ASFALTADO DE LA JOYA RVF 031 LIBRETA N° 00291054302 ABC-USD CONST. ASFALTADO LA JOYA-TOTORA (CFA 11997)</t>
  </si>
  <si>
    <t>TRANSFERENCIA RECIBIDA DEL EXTERIOR SEGÚN MENSAJES SWIFT Nos. 3668-3669 (REM.EXT.) DE FECHA 18-03-2025 POR DESEMBOLSO DE BID PRÉSTAMO 4376/BL-BO REQ 00035 BO 2025016795 LIBRETA N° 00291014370 ABC-USD BID 4376/BL-BO PROYECTOS DE RECONSTRUCCION DE LA RVF</t>
  </si>
  <si>
    <t>AJUSTE COMPLEMENTARIO POR REVALORIZACION SALDOS DE ACTIVOS DE RESERVA Y OBLIGACIONES MONEDA EXTRANJERA (DOLARES) Saldo MO = -600092.32 ;Bs/Mo: 6.86000000000 ;Saldo Bs: -4116633.31</t>
  </si>
  <si>
    <t>AJUSTE COMPLEMENTARIO POR REVALORIZACION SALDOS DE ACTIVOS DE RESERVA Y OBLIGACIONES MONEDA EXTRANJERA (DOLARES) Saldo MO = -606113.46 ;Bs/Mo: 6.86000000000 ;Saldo Bs: -4157938.33</t>
  </si>
  <si>
    <t>DEVOLUCION DE FONDOS DE SOLIC. 054247-22892 DEL TGN DE 18/03/2025 REF.: REF. CONTRIBUTIONS 1/25/1. PAGO A LA ORGANIZ. DE LAS NACIONES UNIDAS (ONU), MEMBRESIA POR USD1.208.754,00, SEGUN NOTA VRE-DGRM-UPIDH-CS-116, SEGUN R.D. NO.025/2023. LIB. 00099021001 TGN-RECURSOS ORDINARIOS-DOLARES AMERICANOS (5970)</t>
  </si>
  <si>
    <t>AJUSTE COMPLEMENTARIO POR REVALORIZACION SALDOS DE ACTIVOS DE RESERVA Y OBLIGACIONES MONEDA EXTRANJERA (DOLARES) Saldo MO = -3202665.67 ;Bs/Mo: 6.86000000000 ;Saldo Bs: -21970286.49</t>
  </si>
  <si>
    <t>AJUSTE COMPLEMENTARIO POR REVALORIZACION SALDOS DE ACTIVOS DE RESERVA Y OBLIGACIONES MONEDA EXTRANJERA (DOLARES) Saldo MO = -61879742.81 ;Bs/Mo: 6.86000000000 ;Saldo Bs: -424495035.69</t>
  </si>
  <si>
    <t>AJUSTE COMPLEMENTARIO POR REVALORIZACION SALDOS DE ACTIVOS DE RESERVA Y OBLIGACIONES MONEDA EXTRANJERA (DOLARES) Saldo MO = -102603689.59 ;Bs/Mo: 6.86000000000 ;Saldo Bs: -703861310.57</t>
  </si>
  <si>
    <t>AJUSTE COMPLEMENTARIO POR REVALORIZACION SALDOS DE ACTIVOS DE RESERVA Y OBLIGACIONES MONEDA EXTRANJERA (DOLARES) Saldo MO = -94430681.22 ;Bs/Mo: 6.86000000000 ;Saldo Bs: -647794473.15</t>
  </si>
  <si>
    <t>REGULARIZACION DE TRANSFERENCIA DEL EXTERIOR SEGUN SWIFT NO.3509 DE FECHA 28/03/2025 ORDENANTE: CHAMBRE DE COMMERCE INTERNATIONALE (PARIS) REF.: CASE 26433 JPA AJP REIMBURSMENT OF ADVANCE ON COSTS AS PER THE COURT S DECISION 23 01 25 Y NOTA ABC/GNA/SAF/ATE/2025-0563 DE 27.03.2025 DE ABC LIB. 00291012001 US-ABC-OTROS RECURSOS ESPECIFICOS</t>
  </si>
  <si>
    <t>AJUSTE COMPLEMENTARIO POR REVALORIZACION SALDOS DE ACTIVOS DE RESERVA Y OBLIGACIONES MONEDA EXTRANJERA (DOLARES) Saldo MO = -42598547.07 ;Bs/Mo: 6.86000000000 ;Saldo Bs: -292226032.89</t>
  </si>
  <si>
    <t>De: 00099021001 A:00291014369 Transferencia de recursos a solicitud de la Administradora Boliviana de Carreteras mediante nota CITE: ABC/GNA/SAF/ATE/2025-0402 (operación Bimonetaria), para pagos a beneficiarios (TC 6,86) H.R 2025-09809-R.</t>
  </si>
  <si>
    <t>De: 00099021001 A:00291014351 Transferencia de recursos a solicitud de la Administradora Boliviana de Carreteras mediante nota CITE: ABC/GNA/SAF/ATE/2025-0402 (operación bimonetaria), para pagos a beneficiarios (TC 6,86) H.R 2025-09809-R.</t>
  </si>
  <si>
    <t>00283014101</t>
  </si>
  <si>
    <t>De: 00283014101 A:00099021001 De: 00283014101 A: 00099021001 Transferencia de recursos a favor del Tesoro General de la Nación a solicitud de la Aduana Nacional (AN) mediante nota CITE: AN/GNAF/N/DF/164/2025 por concepto de restitución de r</t>
  </si>
  <si>
    <t>De: 00099021001 A:00253014306 Transferencia de recursos a solicitud de la Entidad Ejecutora de Medio Ambiente y Agua dependiente del Ministerio de Medio Ambiente y Agua mediante nota CITE: GM-0209-EMAGUA/2025 (operación bimonetaria), para</t>
  </si>
  <si>
    <t>00253014306</t>
  </si>
  <si>
    <t>De: 00099021001 A:00253014307 Transferencia de recursos a solicitud de la Entidad Ejecutora de Medio Ambiente y Agua dependiente del Ministerio de Medio Ambiente y Agua mediante nota CITE: GM-0209-EMAGUA/2025 (operación bimonetaria), para</t>
  </si>
  <si>
    <t>00253014307</t>
  </si>
  <si>
    <t>De: 00099021001 A:00291014372 Transferencia de recursos a solicitud de la Administradora Boliviana de Carreteras mediante nota CITE: ABC/GNA/SAF/ATE/2025-0454 (operación bimonetaria), para pagos a beneficiarios (TC 6,86) H.R 2025-11037-R.</t>
  </si>
  <si>
    <t>De: 00099021001 A:00291014351 Transferencia de recursos a solicitud de la Administradora Boliviana de Carreteras mediante nota CITE: ABC/GNA/SAF/ATE/2025-0454 (operación bimonetaria), para pagos a beneficiarios (TC 6,86) H.R 2025-11037-R.</t>
  </si>
  <si>
    <t>De: 00099021001 A:00291014348 Transferencia de recursos a solicitud de la Administradora Boliviana de Carreteras mediante nota CITE: ABC/GNA/SAF/ATE/2025-0454 (operación bimonetaria), para pagos a beneficiarios (TC 6,86) H.R 2025-11037-R.</t>
  </si>
  <si>
    <t>00291014348</t>
  </si>
  <si>
    <t>De: 00099021001 A:00291054302 Transferencia de recursos a solicitud de la Administradora Boliviana de Carreteras mediante nota CITE: ABC/GNA/SAF/ATE/2025-0454 (operación bimonetaria), para pagos a beneficiarios (TC 6,86) H.R 2025-11037-R.</t>
  </si>
  <si>
    <t>00291054302</t>
  </si>
  <si>
    <t>00389012001</t>
  </si>
  <si>
    <t>De: 00389012001 A:00099021001 Transferencia de recursos a solicitud de la Dirección General de Administración y Finanzas Territoriales mediante nota interna CITE: MEFP/VTCP/DGAFT/USCFT/N°77/2025, por concepto de recuperaciones de la deuda e</t>
  </si>
  <si>
    <t>00865012001</t>
  </si>
  <si>
    <t>00081011101</t>
  </si>
  <si>
    <t>De: 00081011101 A:00066011102 Transferencia de recursos a solicitud del Ministerio de Obras Públicas, Servicios y Vivienda mediante nota CITE: MOPSV/DGAA/N°184/2025 Informe INF/MOPSV/VMT/DGTA/UTA N° 0085/2025 E/2025-02012 para el pago de co</t>
  </si>
  <si>
    <t>De: 00099014102 A:00660012002 Transferencia de recursos a solicitud de la Unidad de Administración e Información Salarial mediante nota CITE: MEFP/VTCP/DGPOT/UAIS/No. 063/2025 Anexo N°1, para atender la solicitud del Órgano Judicial realiza</t>
  </si>
  <si>
    <t>00660012002</t>
  </si>
  <si>
    <t>00006011101</t>
  </si>
  <si>
    <t>De: 00006011101 A:00066014202 Débito Automático (DA) según CITE: MPD/CPIU-NE 0018/2025, Inf. Legal MPD/DGAJ/UAJ-INF-0045/2025 e Inf. Técnico MPD/CPIU-INF 0004/2025 y nota CITE: MEFP/VTCP/DGPOT/UPCFTGN/N°121/2025 y MEFP/DGAJ/UAJ/N°0144/2025</t>
  </si>
  <si>
    <t>00066134201</t>
  </si>
  <si>
    <t>De: 00066047005 A:00086077012 Transferencia de recursos a solicitud del Ministerio de Planificación del Desarrollo mediante nota CITE: MPD/VIPFE/DGPP/UP-NE 0534/2025, para el financiamiento del Programa Multisectorial de Preinversión II – P</t>
  </si>
  <si>
    <t>00086077012</t>
  </si>
  <si>
    <t>De: 00066047005 A:00053017001 Transferencia de recursos a solicitud del Ministerio de Planificación del Desarrollo mediante nota CITE: MPD/VIPFE/DGPP/UP-NE 0535/2025, para el financiamiento del Programa Multisectorial de Preinversión II – P</t>
  </si>
  <si>
    <t>00053017001</t>
  </si>
  <si>
    <t>De: 00253014306 A:00099021001 Transferencia de recursos a favor del Tesoro General de la Nación a solicitud de la Entidad Ejecutora de Medio Ambiente y Agua dependiente del Ministerio de Medio Ambiente y Agua mediante nota CITE: GM-0250-EM</t>
  </si>
  <si>
    <t>00253018011</t>
  </si>
  <si>
    <t>De: 00253018011 A:00099021001 Transferencia de recursos a favor del Tesoro General de la Nación a solicitud de la Entidad Ejecutora de Medio Ambiente y Agua dependiente del Ministerio de Medio Ambiente y Agua mediante nota CITE: GM-0250-EM</t>
  </si>
  <si>
    <t>00253018012</t>
  </si>
  <si>
    <t>De: 00253018012 A:00099021001 Transferencia de recursos a favor del Tesoro General de la Nación a solicitud de la Entidad Ejecutora de Medio Ambiente y Agua dependiente del Ministerio de Medio Ambiente y Agua mediante nota CITE: GM-0250-EM</t>
  </si>
  <si>
    <t>De: 00253014307 A:00099021001 Transferencia de recursos a favor del Tesoro General de la Nación a solicitud de la Entidad Ejecutora de Medio Ambiente y Agua dependiente del Ministerio de Medio Ambiente y Agua mediante nota CITE: GM-0250-EM</t>
  </si>
  <si>
    <t>De: 00099021001 A:00020031101 Transferencia de recursos, a solicitud del Comando General del Ejercito mediante nota CITE: DGAFE. UF. SECC. CONTAB. N°24/25, y en virtud a la nota MEFP/VPCF/DGCF/UCI NI N°0058/2025 en la que solicita la devolu</t>
  </si>
  <si>
    <t>De: 00291014362 A:00099021001 De: 00291014362 A: 00099021001 Transferencia de recursos a solicitud de la Administradora Boliviana de Carreteras mediante nota CITE: ABC/GNA/SAF/ATE/2025-0402 (operación bimonetaria), para pagos a beneficiari</t>
  </si>
  <si>
    <t>De: 00291014344 A:00099021001 De: 00291014344 A: 00099021001 Transferencia de recursos a solicitud de la Administradora Boliviana de Carreteras mediante nota CITE: ABC/GNA/SAF/ATE/2025-0402 (operación bimonetaria), para pagos a beneficiari</t>
  </si>
  <si>
    <t>00253014301</t>
  </si>
  <si>
    <t>De: 00253014301 A:00099021001 Transferencia de recursos a solicitud de la Entidad Ejecutora de Medio Ambiente y Agua dependiente del Ministerio de Medio Ambiente y Agua mediante nota CITE: GM-0209-EMAGUA/2025 (operación bimonetaria), para</t>
  </si>
  <si>
    <t>De: 00291014371 A:00099021001 Transferencia de recursos a solicitud de la Administradora Boliviana de Carreteras mediante nota CITE: ABC/GNA/SAF/ATE/2025-0454 (operación bimonetaria), para pagos a beneficiarios (TC 6,86) H.R 2025-11037-R.</t>
  </si>
  <si>
    <t>De: 00291014344 A:00099021001 Transferencia de recursos a solicitud de la Administradora Boliviana de Carreteras mediante nota CITE: ABC/GNA/SAF/ATE/2025-0454 (operación bimonetaria), para pagos a beneficiarios (TC 6,86) H.R 2025-11037-R.</t>
  </si>
  <si>
    <t>00291014341</t>
  </si>
  <si>
    <t>De: 00291014341 A:00099021001 Transferencia de recursos a solicitud de la Administradora Boliviana de Carreteras mediante nota CITE: ABC/GNA/SAF/ATE/2025-0454 (operación bimonetaria), para pagos a beneficiarios (TC 6,86) H.R 2025-11037-R.</t>
  </si>
  <si>
    <t>00291054301</t>
  </si>
  <si>
    <t>De: 00291054301 A:00099021001 Transferencia de recursos a solicitud de la Administradora Boliviana de Carreteras mediante nota CITE: ABC/GNA/SAF/ATE/2025-0454 (operación bimonetaria), para pagos a beneficiarios (TC 6,86) H.R 2025-11037-R.</t>
  </si>
  <si>
    <t>10000029132903</t>
  </si>
  <si>
    <t xml:space="preserve">MIN. EDU. - ESFM MCAL ANDRES DE SANTA CRUZ </t>
  </si>
  <si>
    <t>D00259200011</t>
  </si>
  <si>
    <t>D00259250008</t>
  </si>
  <si>
    <t>G29848590002</t>
  </si>
  <si>
    <t>D00259310010</t>
  </si>
  <si>
    <t>D00259400013</t>
  </si>
  <si>
    <t>D00259510001</t>
  </si>
  <si>
    <t>G29907210002</t>
  </si>
  <si>
    <t>D00259570009</t>
  </si>
  <si>
    <t>D00259620012</t>
  </si>
  <si>
    <t>G29932410001</t>
  </si>
  <si>
    <t>G29932360001</t>
  </si>
  <si>
    <t>D00259670008</t>
  </si>
  <si>
    <t>G29970820002</t>
  </si>
  <si>
    <t>G29970860002</t>
  </si>
  <si>
    <t>D00259770011</t>
  </si>
  <si>
    <t>D00259910012</t>
  </si>
  <si>
    <t>D00259960011</t>
  </si>
  <si>
    <t>G30017640001</t>
  </si>
  <si>
    <t>G30026750002</t>
  </si>
  <si>
    <t>D00260140011</t>
  </si>
  <si>
    <t>D00260230002</t>
  </si>
  <si>
    <t>D00260280008</t>
  </si>
  <si>
    <t>G30075790001</t>
  </si>
  <si>
    <t>D00260330008</t>
  </si>
  <si>
    <t>D00260370009</t>
  </si>
  <si>
    <t>G30111790002</t>
  </si>
  <si>
    <t>D00260430008</t>
  </si>
  <si>
    <t>G30211420002</t>
  </si>
  <si>
    <t>D00260790009</t>
  </si>
  <si>
    <t>D00260930009</t>
  </si>
  <si>
    <t>D00260990006</t>
  </si>
  <si>
    <t>G30288040002</t>
  </si>
  <si>
    <t>D00261050006</t>
  </si>
  <si>
    <t>D00261100011</t>
  </si>
  <si>
    <t>D00261150012</t>
  </si>
  <si>
    <t>D00261230002</t>
  </si>
  <si>
    <t>G30339180002</t>
  </si>
  <si>
    <t>G30339180003</t>
  </si>
  <si>
    <t>D00261270011</t>
  </si>
  <si>
    <t>D00261370008</t>
  </si>
  <si>
    <t>D00261410006</t>
  </si>
  <si>
    <t>D00261470010</t>
  </si>
  <si>
    <t>D00261620010</t>
  </si>
  <si>
    <t>G30438700002</t>
  </si>
  <si>
    <t>G30438700003</t>
  </si>
  <si>
    <t>G30441610002</t>
  </si>
  <si>
    <t>D00261670010</t>
  </si>
  <si>
    <t>D00261710009</t>
  </si>
  <si>
    <t>D00261770008</t>
  </si>
  <si>
    <t>D00261920002</t>
  </si>
  <si>
    <t>S11213980002</t>
  </si>
  <si>
    <t>S11213980003</t>
  </si>
  <si>
    <t>D00262050010</t>
  </si>
  <si>
    <t>D00262100010</t>
  </si>
  <si>
    <t>D00262170012</t>
  </si>
  <si>
    <t>G30575890002</t>
  </si>
  <si>
    <t>D00262410005</t>
  </si>
  <si>
    <t>D00262460003</t>
  </si>
  <si>
    <t>S11220290002</t>
  </si>
  <si>
    <t>D00262500009</t>
  </si>
  <si>
    <t>D00262600001</t>
  </si>
  <si>
    <t>G30645680002</t>
  </si>
  <si>
    <t>G30645680003</t>
  </si>
  <si>
    <t>G30647200001</t>
  </si>
  <si>
    <t>G30650180002</t>
  </si>
  <si>
    <t>D00262650007</t>
  </si>
  <si>
    <t>G30663490002</t>
  </si>
  <si>
    <t>G30668150002</t>
  </si>
  <si>
    <t>D00262700008</t>
  </si>
  <si>
    <t>D00262960001</t>
  </si>
  <si>
    <t>G30738140002</t>
  </si>
  <si>
    <t>D00263010014</t>
  </si>
  <si>
    <t>D00263050013</t>
  </si>
  <si>
    <t>D00263100013</t>
  </si>
  <si>
    <t>mar</t>
  </si>
  <si>
    <t>O22733470002</t>
  </si>
  <si>
    <t>O22733480002</t>
  </si>
  <si>
    <t>G30835280004</t>
  </si>
  <si>
    <t>G30835290004</t>
  </si>
  <si>
    <t>G30835300004</t>
  </si>
  <si>
    <t>S11236080003</t>
  </si>
  <si>
    <t>S11236060003</t>
  </si>
  <si>
    <t>S11236070003</t>
  </si>
  <si>
    <t>S11236090003</t>
  </si>
  <si>
    <t>S11236460003</t>
  </si>
  <si>
    <t>O22736120002</t>
  </si>
  <si>
    <t>O22736150002</t>
  </si>
  <si>
    <t>O22736560002</t>
  </si>
  <si>
    <t>O22736600002</t>
  </si>
  <si>
    <t>O22737970002</t>
  </si>
  <si>
    <t>B22736450002</t>
  </si>
  <si>
    <t>S11236950003</t>
  </si>
  <si>
    <t>S11237100003</t>
  </si>
  <si>
    <t>S11237040003</t>
  </si>
  <si>
    <t>S11237050003</t>
  </si>
  <si>
    <t>S11237080003</t>
  </si>
  <si>
    <t>S11237110003</t>
  </si>
  <si>
    <t>S11237130002</t>
  </si>
  <si>
    <t>S11237250001</t>
  </si>
  <si>
    <t>O22740520002</t>
  </si>
  <si>
    <t>B22739880002</t>
  </si>
  <si>
    <t>B22739900002</t>
  </si>
  <si>
    <t>B22739910002</t>
  </si>
  <si>
    <t>B22739940002</t>
  </si>
  <si>
    <t>B22739980002</t>
  </si>
  <si>
    <t>B22739990002</t>
  </si>
  <si>
    <t>B22740010002</t>
  </si>
  <si>
    <t>B22740020002</t>
  </si>
  <si>
    <t>B22740030002</t>
  </si>
  <si>
    <t>B22740050002</t>
  </si>
  <si>
    <t>B22740060002</t>
  </si>
  <si>
    <t>B22740070002</t>
  </si>
  <si>
    <t>B22740100002</t>
  </si>
  <si>
    <t>B22740110002</t>
  </si>
  <si>
    <t>B22740130002</t>
  </si>
  <si>
    <t>B22740150002</t>
  </si>
  <si>
    <t>B22740160002</t>
  </si>
  <si>
    <t>B22740170002</t>
  </si>
  <si>
    <t>B22740190002</t>
  </si>
  <si>
    <t>B22740200002</t>
  </si>
  <si>
    <t>B22740220002</t>
  </si>
  <si>
    <t>B22740230002</t>
  </si>
  <si>
    <t>B22740240002</t>
  </si>
  <si>
    <t>B22740260002</t>
  </si>
  <si>
    <t>B22740290002</t>
  </si>
  <si>
    <t>B22740310002</t>
  </si>
  <si>
    <t>B22740340002</t>
  </si>
  <si>
    <t>B22740350002</t>
  </si>
  <si>
    <t>B22740370002</t>
  </si>
  <si>
    <t>B22740380002</t>
  </si>
  <si>
    <t>B22740420002</t>
  </si>
  <si>
    <t>B22740430002</t>
  </si>
  <si>
    <t>B22740470002</t>
  </si>
  <si>
    <t>B22740490002</t>
  </si>
  <si>
    <t>B22740930002</t>
  </si>
  <si>
    <t>G30868860001</t>
  </si>
  <si>
    <t>G30868860004</t>
  </si>
  <si>
    <t>Q21986120002</t>
  </si>
  <si>
    <t>S11238030003</t>
  </si>
  <si>
    <t>O22745970002</t>
  </si>
  <si>
    <t>O22746290002</t>
  </si>
  <si>
    <t>O22746310002</t>
  </si>
  <si>
    <t>O22746330002</t>
  </si>
  <si>
    <t>O22746360002</t>
  </si>
  <si>
    <t>O22746380002</t>
  </si>
  <si>
    <t>O22746390002</t>
  </si>
  <si>
    <t>O22746400002</t>
  </si>
  <si>
    <t>O22746430002</t>
  </si>
  <si>
    <t>O22746440002</t>
  </si>
  <si>
    <t>O22746450002</t>
  </si>
  <si>
    <t>O22746980002</t>
  </si>
  <si>
    <t>O22746990002</t>
  </si>
  <si>
    <t>O22747280002</t>
  </si>
  <si>
    <t>B22745180002</t>
  </si>
  <si>
    <t>G30883320003</t>
  </si>
  <si>
    <t>G30888520001</t>
  </si>
  <si>
    <t>S11238490003</t>
  </si>
  <si>
    <t>S11238680004</t>
  </si>
  <si>
    <t>S11238680001</t>
  </si>
  <si>
    <t>S11238670004</t>
  </si>
  <si>
    <t>S11238670001</t>
  </si>
  <si>
    <t>S11238660004</t>
  </si>
  <si>
    <t>S11238660001</t>
  </si>
  <si>
    <t>O22750780002</t>
  </si>
  <si>
    <t>O22750830002</t>
  </si>
  <si>
    <t>O22751830002</t>
  </si>
  <si>
    <t>O22751900002</t>
  </si>
  <si>
    <t>O22752000002</t>
  </si>
  <si>
    <t>O22752160002</t>
  </si>
  <si>
    <t>O22752190002</t>
  </si>
  <si>
    <t>O22752210002</t>
  </si>
  <si>
    <t>Q21999750002</t>
  </si>
  <si>
    <t>G30904580071</t>
  </si>
  <si>
    <t>G30904590004</t>
  </si>
  <si>
    <t>G30904630006</t>
  </si>
  <si>
    <t>G30904600003</t>
  </si>
  <si>
    <t>G30904610006</t>
  </si>
  <si>
    <t>G30904620008</t>
  </si>
  <si>
    <t>G30904640007</t>
  </si>
  <si>
    <t>G30904650026</t>
  </si>
  <si>
    <t>G30904660072</t>
  </si>
  <si>
    <t>G30904700004</t>
  </si>
  <si>
    <t>G30906120003</t>
  </si>
  <si>
    <t>O22754620002</t>
  </si>
  <si>
    <t>O22754630002</t>
  </si>
  <si>
    <t>O22755290002</t>
  </si>
  <si>
    <t>O22755300002</t>
  </si>
  <si>
    <t>O22755350002</t>
  </si>
  <si>
    <t>O22755360002</t>
  </si>
  <si>
    <t>O22755390002</t>
  </si>
  <si>
    <t>O22755670002</t>
  </si>
  <si>
    <t>O22755630002</t>
  </si>
  <si>
    <t>O22755740002</t>
  </si>
  <si>
    <t>O22755860002</t>
  </si>
  <si>
    <t>O22756050002</t>
  </si>
  <si>
    <t>O22756250002</t>
  </si>
  <si>
    <t>O22756260002</t>
  </si>
  <si>
    <t>B22755040002</t>
  </si>
  <si>
    <t>B22755060002</t>
  </si>
  <si>
    <t>B22755070002</t>
  </si>
  <si>
    <t>G30923220002</t>
  </si>
  <si>
    <t>G30923230002</t>
  </si>
  <si>
    <t>G30923240002</t>
  </si>
  <si>
    <t>G30923290002</t>
  </si>
  <si>
    <t>O22758950002</t>
  </si>
  <si>
    <t>O22759360002</t>
  </si>
  <si>
    <t>O22759710002</t>
  </si>
  <si>
    <t>O22759790002</t>
  </si>
  <si>
    <t>O22759810002</t>
  </si>
  <si>
    <t>O22759840002</t>
  </si>
  <si>
    <t>O22759850002</t>
  </si>
  <si>
    <t>O22760560002</t>
  </si>
  <si>
    <t>O22760570002</t>
  </si>
  <si>
    <t>O22760760002</t>
  </si>
  <si>
    <t>O22760800002</t>
  </si>
  <si>
    <t>B22759250002</t>
  </si>
  <si>
    <t>B22759600002</t>
  </si>
  <si>
    <t>B22759630002</t>
  </si>
  <si>
    <t>B22759640002</t>
  </si>
  <si>
    <t>B22759670002</t>
  </si>
  <si>
    <t>B22759690002</t>
  </si>
  <si>
    <t>O22761030002</t>
  </si>
  <si>
    <t>Q22017810002</t>
  </si>
  <si>
    <t>Q22017820002</t>
  </si>
  <si>
    <t>Q22018070002</t>
  </si>
  <si>
    <t>S11241250003</t>
  </si>
  <si>
    <t>O22762700002</t>
  </si>
  <si>
    <t>O22763480002</t>
  </si>
  <si>
    <t>O22763660002</t>
  </si>
  <si>
    <t>O22763960002</t>
  </si>
  <si>
    <t>O22763970002</t>
  </si>
  <si>
    <t>O22764250002</t>
  </si>
  <si>
    <t>B22763370002</t>
  </si>
  <si>
    <t>B22763400002</t>
  </si>
  <si>
    <t>B22763410002</t>
  </si>
  <si>
    <t>F0024356</t>
  </si>
  <si>
    <t>S11241750003</t>
  </si>
  <si>
    <t>F0024375</t>
  </si>
  <si>
    <t>O22765830002</t>
  </si>
  <si>
    <t>O22766280002</t>
  </si>
  <si>
    <t>O22767590002</t>
  </si>
  <si>
    <t>O22767840002</t>
  </si>
  <si>
    <t>O22767860002</t>
  </si>
  <si>
    <t>O22767870002</t>
  </si>
  <si>
    <t>B22765870002</t>
  </si>
  <si>
    <t>B22766440002</t>
  </si>
  <si>
    <t>B22766450002</t>
  </si>
  <si>
    <t>B22766470002</t>
  </si>
  <si>
    <t>F0024420</t>
  </si>
  <si>
    <t>O22769680002</t>
  </si>
  <si>
    <t>O22769950002</t>
  </si>
  <si>
    <t>O22770730002</t>
  </si>
  <si>
    <t>O22771090002</t>
  </si>
  <si>
    <t>O22771400002</t>
  </si>
  <si>
    <t>O22771610002</t>
  </si>
  <si>
    <t>O22771640002</t>
  </si>
  <si>
    <t>O22772170002</t>
  </si>
  <si>
    <t>B22770780002</t>
  </si>
  <si>
    <t>B22770840002</t>
  </si>
  <si>
    <t>B22770850002</t>
  </si>
  <si>
    <t>Q22039540002</t>
  </si>
  <si>
    <t>F0024443</t>
  </si>
  <si>
    <t>S11243080003</t>
  </si>
  <si>
    <t>S11243180002</t>
  </si>
  <si>
    <t>O22774500002</t>
  </si>
  <si>
    <t>O22775220002</t>
  </si>
  <si>
    <t>O22775240002</t>
  </si>
  <si>
    <t>O22775630002</t>
  </si>
  <si>
    <t>O22775680002</t>
  </si>
  <si>
    <t>O22775920002</t>
  </si>
  <si>
    <t>O22777090002</t>
  </si>
  <si>
    <t>B22775480002</t>
  </si>
  <si>
    <t>B22775560002</t>
  </si>
  <si>
    <t>B22775570002</t>
  </si>
  <si>
    <t>B22775590002</t>
  </si>
  <si>
    <t>B22775600002</t>
  </si>
  <si>
    <t>B22775620002</t>
  </si>
  <si>
    <t>B22775640002</t>
  </si>
  <si>
    <t>B22775670002</t>
  </si>
  <si>
    <t>G31010580003</t>
  </si>
  <si>
    <t>G31015170003</t>
  </si>
  <si>
    <t>F0024473</t>
  </si>
  <si>
    <t>G31019080003</t>
  </si>
  <si>
    <t>G31019570003</t>
  </si>
  <si>
    <t>G31019650003</t>
  </si>
  <si>
    <t>G31019660003</t>
  </si>
  <si>
    <t>G31019670003</t>
  </si>
  <si>
    <t>G31019680003</t>
  </si>
  <si>
    <t>G31019690003</t>
  </si>
  <si>
    <t>G31019720003</t>
  </si>
  <si>
    <t>G31019730003</t>
  </si>
  <si>
    <t>G31019090003</t>
  </si>
  <si>
    <t>G31019780003</t>
  </si>
  <si>
    <t>G31019820003</t>
  </si>
  <si>
    <t>G31019800003</t>
  </si>
  <si>
    <t>G31019810003</t>
  </si>
  <si>
    <t>G31019830003</t>
  </si>
  <si>
    <t>L00053030001</t>
  </si>
  <si>
    <t>O22780700002</t>
  </si>
  <si>
    <t>O22782600002</t>
  </si>
  <si>
    <t>B22780730002</t>
  </si>
  <si>
    <t>B22780750002</t>
  </si>
  <si>
    <t>B22780970002</t>
  </si>
  <si>
    <t>F0024497</t>
  </si>
  <si>
    <t>G31037670003</t>
  </si>
  <si>
    <t>G31037660003</t>
  </si>
  <si>
    <t>O22784880002</t>
  </si>
  <si>
    <t>O22785190002</t>
  </si>
  <si>
    <t>O22785460002</t>
  </si>
  <si>
    <t>O22785480002</t>
  </si>
  <si>
    <t>O22785690002</t>
  </si>
  <si>
    <t>O22785780002</t>
  </si>
  <si>
    <t>O22785720002</t>
  </si>
  <si>
    <t>O22785740002</t>
  </si>
  <si>
    <t>O22785750002</t>
  </si>
  <si>
    <t>O22787000002</t>
  </si>
  <si>
    <t>O22787330002</t>
  </si>
  <si>
    <t>O22787390002</t>
  </si>
  <si>
    <t>B22785030002</t>
  </si>
  <si>
    <t>B22785630002</t>
  </si>
  <si>
    <t>Q22064160002</t>
  </si>
  <si>
    <t>Q22064200002</t>
  </si>
  <si>
    <t>S11246350003</t>
  </si>
  <si>
    <t>S11246230003</t>
  </si>
  <si>
    <t>O22789730002</t>
  </si>
  <si>
    <t>O22789800002</t>
  </si>
  <si>
    <t>O22791320002</t>
  </si>
  <si>
    <t>B22790270002</t>
  </si>
  <si>
    <t>B22790280002</t>
  </si>
  <si>
    <t>B22790290002</t>
  </si>
  <si>
    <t>B22790310002</t>
  </si>
  <si>
    <t>B22790330002</t>
  </si>
  <si>
    <t>B22790350002</t>
  </si>
  <si>
    <t>B22790370002</t>
  </si>
  <si>
    <t>B22790430002</t>
  </si>
  <si>
    <t>G31062710004</t>
  </si>
  <si>
    <t>G31062700024</t>
  </si>
  <si>
    <t>G31062690072</t>
  </si>
  <si>
    <t>G31062740003</t>
  </si>
  <si>
    <t>G31062720004</t>
  </si>
  <si>
    <t>G31062780008</t>
  </si>
  <si>
    <t>G31062730006</t>
  </si>
  <si>
    <t>G31062750003</t>
  </si>
  <si>
    <t>G31062770073</t>
  </si>
  <si>
    <t>G31062780007</t>
  </si>
  <si>
    <t>G31062720005</t>
  </si>
  <si>
    <t>G31067080003</t>
  </si>
  <si>
    <t>G31067090003</t>
  </si>
  <si>
    <t>S11249870003</t>
  </si>
  <si>
    <t>S11249980003</t>
  </si>
  <si>
    <t>S11250000003</t>
  </si>
  <si>
    <t>O22794110002</t>
  </si>
  <si>
    <t>O22795180002</t>
  </si>
  <si>
    <t>O22795340002</t>
  </si>
  <si>
    <t>B22794160002</t>
  </si>
  <si>
    <t>B22794170002</t>
  </si>
  <si>
    <t>B22794480002</t>
  </si>
  <si>
    <t>S11251250003</t>
  </si>
  <si>
    <t>S11251320003</t>
  </si>
  <si>
    <t>S11251480003</t>
  </si>
  <si>
    <t>S11251970002</t>
  </si>
  <si>
    <t>O22798300002</t>
  </si>
  <si>
    <t>O22798490002</t>
  </si>
  <si>
    <t>O22798700002</t>
  </si>
  <si>
    <t>B22798400002</t>
  </si>
  <si>
    <t>B22798370002</t>
  </si>
  <si>
    <t>B22798860002</t>
  </si>
  <si>
    <t>G31094870004</t>
  </si>
  <si>
    <t>G31094870005</t>
  </si>
  <si>
    <t>S11252650003</t>
  </si>
  <si>
    <t>S11252430001</t>
  </si>
  <si>
    <t>S11252440001</t>
  </si>
  <si>
    <t>O22802680002</t>
  </si>
  <si>
    <t>O22803020002</t>
  </si>
  <si>
    <t>O22803480002</t>
  </si>
  <si>
    <t>O22803750002</t>
  </si>
  <si>
    <t>B22802040002</t>
  </si>
  <si>
    <t>B22802270002</t>
  </si>
  <si>
    <t>B22802600002</t>
  </si>
  <si>
    <t>B22802610002</t>
  </si>
  <si>
    <t>G31114530003</t>
  </si>
  <si>
    <t>S11253450003</t>
  </si>
  <si>
    <t>G31120070001</t>
  </si>
  <si>
    <t>S11253330002</t>
  </si>
  <si>
    <t>S11253350001</t>
  </si>
  <si>
    <t>S11253570003</t>
  </si>
  <si>
    <t>O22805560002</t>
  </si>
  <si>
    <t>O22805670002</t>
  </si>
  <si>
    <t>O22805680002</t>
  </si>
  <si>
    <t>O22805700002</t>
  </si>
  <si>
    <t>O22805740002</t>
  </si>
  <si>
    <t>O22806300002</t>
  </si>
  <si>
    <t>O22806490002</t>
  </si>
  <si>
    <t>O22806520002</t>
  </si>
  <si>
    <t>O22806560002</t>
  </si>
  <si>
    <t>O22806820002</t>
  </si>
  <si>
    <t>O22806960002</t>
  </si>
  <si>
    <t>B22806040002</t>
  </si>
  <si>
    <t>B22806590002</t>
  </si>
  <si>
    <t>B22806610002</t>
  </si>
  <si>
    <t>B22806620002</t>
  </si>
  <si>
    <t>B22806630002</t>
  </si>
  <si>
    <t>Q22102670002</t>
  </si>
  <si>
    <t>G31131710004</t>
  </si>
  <si>
    <t>Q22106410002</t>
  </si>
  <si>
    <t>S11254060003</t>
  </si>
  <si>
    <t>O22811640002</t>
  </si>
  <si>
    <t>O22812200002</t>
  </si>
  <si>
    <t>B22809920002</t>
  </si>
  <si>
    <t>B22810410002</t>
  </si>
  <si>
    <t>B22810830002</t>
  </si>
  <si>
    <t>B22810870002</t>
  </si>
  <si>
    <t>B22810890002</t>
  </si>
  <si>
    <t>B22811160002</t>
  </si>
  <si>
    <t>J06345320002</t>
  </si>
  <si>
    <t>J06345330002</t>
  </si>
  <si>
    <t>J06345340002</t>
  </si>
  <si>
    <t>J06345350002</t>
  </si>
  <si>
    <t>J06345390002</t>
  </si>
  <si>
    <t>J06345400002</t>
  </si>
  <si>
    <t>J06345420002</t>
  </si>
  <si>
    <t>J06345450002</t>
  </si>
  <si>
    <t>J06345460002</t>
  </si>
  <si>
    <t>J06345480002</t>
  </si>
  <si>
    <t>J06345840002</t>
  </si>
  <si>
    <t>J06345850002</t>
  </si>
  <si>
    <t>J06345880002</t>
  </si>
  <si>
    <t>J06345910002</t>
  </si>
  <si>
    <t>J06345930002</t>
  </si>
  <si>
    <t>J06345940002</t>
  </si>
  <si>
    <t>J06345960002</t>
  </si>
  <si>
    <t>J06345980002</t>
  </si>
  <si>
    <t>J06346130002</t>
  </si>
  <si>
    <t>Q22113150002</t>
  </si>
  <si>
    <t>J06345490002</t>
  </si>
  <si>
    <t>J06345530002</t>
  </si>
  <si>
    <t>J06345540002</t>
  </si>
  <si>
    <t>J06345570002</t>
  </si>
  <si>
    <t>J06345580002</t>
  </si>
  <si>
    <t>J06345620002</t>
  </si>
  <si>
    <t>J06345630002</t>
  </si>
  <si>
    <t>J06345650002</t>
  </si>
  <si>
    <t>J06345660002</t>
  </si>
  <si>
    <t>J06345690002</t>
  </si>
  <si>
    <t>J06345710002</t>
  </si>
  <si>
    <t>J06345730002</t>
  </si>
  <si>
    <t>J06345740002</t>
  </si>
  <si>
    <t>J06345770002</t>
  </si>
  <si>
    <t>J06345820002</t>
  </si>
  <si>
    <t>J06345790002</t>
  </si>
  <si>
    <t>J06345810002</t>
  </si>
  <si>
    <t>G31153530002</t>
  </si>
  <si>
    <t>G31153540002</t>
  </si>
  <si>
    <t>G31153550002</t>
  </si>
  <si>
    <t>Q22115210002</t>
  </si>
  <si>
    <t>Q22115230002</t>
  </si>
  <si>
    <t>S11254800003</t>
  </si>
  <si>
    <t>S11254820003</t>
  </si>
  <si>
    <t>S11255100003</t>
  </si>
  <si>
    <t>F0024759</t>
  </si>
  <si>
    <t>S11255160003</t>
  </si>
  <si>
    <t>O22814490002</t>
  </si>
  <si>
    <t>O22814590002</t>
  </si>
  <si>
    <t>O22815020002</t>
  </si>
  <si>
    <t>O22815890002</t>
  </si>
  <si>
    <t>O22816520002</t>
  </si>
  <si>
    <t>B22814860002</t>
  </si>
  <si>
    <t>B22814780002</t>
  </si>
  <si>
    <t>B22814800002</t>
  </si>
  <si>
    <t>B22814850002</t>
  </si>
  <si>
    <t>B22814880002</t>
  </si>
  <si>
    <t>B22814910002</t>
  </si>
  <si>
    <t>B22814940002</t>
  </si>
  <si>
    <t>B22814950002</t>
  </si>
  <si>
    <t>B22814970002</t>
  </si>
  <si>
    <t>B22815400002</t>
  </si>
  <si>
    <t>B22815410002</t>
  </si>
  <si>
    <t>B22815430002</t>
  </si>
  <si>
    <t>B22815490002</t>
  </si>
  <si>
    <t>B22815500002</t>
  </si>
  <si>
    <t>B22815520002</t>
  </si>
  <si>
    <t>B22815540002</t>
  </si>
  <si>
    <t>G31167550003</t>
  </si>
  <si>
    <t>S11255730003</t>
  </si>
  <si>
    <t>S11255760003</t>
  </si>
  <si>
    <t>S11255770003</t>
  </si>
  <si>
    <t>S11255850003</t>
  </si>
  <si>
    <t>O22818630002</t>
  </si>
  <si>
    <t>O22819690002</t>
  </si>
  <si>
    <t>O22820510002</t>
  </si>
  <si>
    <t>O22820750002</t>
  </si>
  <si>
    <t>O22820770002</t>
  </si>
  <si>
    <t>O22821130002</t>
  </si>
  <si>
    <t>B22819110002</t>
  </si>
  <si>
    <t>Q22128030002</t>
  </si>
  <si>
    <t>G31187630001</t>
  </si>
  <si>
    <t>G31187820001</t>
  </si>
  <si>
    <t>J06347430002</t>
  </si>
  <si>
    <t>J06347450002</t>
  </si>
  <si>
    <t>J06347460002</t>
  </si>
  <si>
    <t>J06347480002</t>
  </si>
  <si>
    <t>J06347500002</t>
  </si>
  <si>
    <t>J06347530002</t>
  </si>
  <si>
    <t>J06347600002</t>
  </si>
  <si>
    <t>J06347610002</t>
  </si>
  <si>
    <t>J06347660002</t>
  </si>
  <si>
    <t>J06347670002</t>
  </si>
  <si>
    <t>J06347680002</t>
  </si>
  <si>
    <t>J06347750002</t>
  </si>
  <si>
    <t>J06347770002</t>
  </si>
  <si>
    <t>J06347790002</t>
  </si>
  <si>
    <t>G31194590004</t>
  </si>
  <si>
    <t>J06348140002</t>
  </si>
  <si>
    <t>J06348150002</t>
  </si>
  <si>
    <t>J06348160002</t>
  </si>
  <si>
    <t>S11257180003</t>
  </si>
  <si>
    <t>S11257240003</t>
  </si>
  <si>
    <t>S11257250003</t>
  </si>
  <si>
    <t>S11257310003</t>
  </si>
  <si>
    <t>S11257450001</t>
  </si>
  <si>
    <t>S11257590003</t>
  </si>
  <si>
    <t>S11257750003</t>
  </si>
  <si>
    <t>S11257760003</t>
  </si>
  <si>
    <t>S11257790003</t>
  </si>
  <si>
    <t>J06348170002</t>
  </si>
  <si>
    <t>J06348200002</t>
  </si>
  <si>
    <t>J06348230002</t>
  </si>
  <si>
    <t>J06348240002</t>
  </si>
  <si>
    <t>J06348260002</t>
  </si>
  <si>
    <t>J06348270002</t>
  </si>
  <si>
    <t>J06348280002</t>
  </si>
  <si>
    <t>J06348340002</t>
  </si>
  <si>
    <t>J06348330002</t>
  </si>
  <si>
    <t>J06348360002</t>
  </si>
  <si>
    <t>J06348390002</t>
  </si>
  <si>
    <t>J06348400002</t>
  </si>
  <si>
    <t>S11257810002</t>
  </si>
  <si>
    <t>S11257870001</t>
  </si>
  <si>
    <t>TRANSFERENCIA DE FONDOS AL EXTERIOR A SOLICITUD DE PROCURADURIA GENERAL DEL ESTADO SEGUN SOLICITUD 22663 REF: PAGO A GREENBERG TRAURIG PA CASO MURILLO, SEGUN INFORME PGE-UAJ-INF-0257-2024, CONTRATO 48-2021. LIB. 00099021001 TGN-RECURSOS ORDINARIOS (3987)</t>
  </si>
  <si>
    <t>TRANSFERENCIA DE FONDOS AL EXTERIOR A SOLICITUD DE PROCURADURIA GENERAL DEL ESTADO SEGUN SOLICITUD 22664 REF: PAGO A GUGLIELMINO SRL CASO CIADI ARB-AF-18-5 BANCO BILBAO VIZCAYA ARGENTARIA, SEGUN CONTRATO 066-2022, INFORME PGE-DGDA-INF-0086-2024 LIB. 00099021001 TGN-RECURSOS ORDINARIOS (3987)</t>
  </si>
  <si>
    <t>VENTA DE DIVISAS CON TRANSFERENCIA DE FONDOS A SOLICITUD DE YACIMIENTOS PETROLIFEROS FISCALES BOLIVIANOS SEGUN SOLICITUD 22821 REF: REPRESENTACION DE YPFB EN BRASIL PARA CUBRIR GASTOS OPERATIVOS 4TO TRIMESTRE 2024 OP DUER 512 2024 PROC 649 LIB. 00513012003 LBP-YPFB (2011349681373)</t>
  </si>
  <si>
    <t>VENTA DE DIVISAS CON TRANSFERENCIA DE FONDOS A SOLICITUD DE YACIMIENTOS PETROLIFEROS FISCALES BOLIVIANOS SEGUN SOLICITUD 22820 REF: REPRESENTACION DE YPFB EN ARGENTINA PARA CUBRIR GASTOS OPERATIVOS MES SEPTIEMBRE 2024 PROC 585 LIB. 00513012003 LBP-YPFB (2011349681373)</t>
  </si>
  <si>
    <t>VENTA DE DIVISAS CON TRANSFERENCIA DE FONDOS A SOLICITUD DE YACIMIENTOS PETROLIFEROS FISCALES BOLIVIANOS SEGUN SOLICITUD 22822 REF: REPRESENTACION DE YPFB EN ARGENTINA PARA CUBRIR GASTOS OPERATIVOS MES OCTUBRE 2024 PROC 695 LIB. 00513012003 LBP-YPFB (2011349681373)</t>
  </si>
  <si>
    <t>VENTA DE DIVISAS CON TRANSFERENCIA DE FONDOS A SOLICITUD DE YACIMIENTOS PETROLIFEROS FISCALES BOLIVIANOS SEGUN SOLICITUD 22823 REF: REPRESENTACION DE YPFB EN ARGENTINA PARA CUBRIR GASTOS OPERATIVOS MES NOVIEMBRE 2024 PROC 728 LIB. 00513012003 LBP-YPFB (2011349681373)</t>
  </si>
  <si>
    <t>TRANSFERENCIA DE FONDOS AL EXTERIOR A SOLICITUD DE AUTORIDAD DE FISCALIZACION Y CONTROL DE PENSIONES Y SEGUROS SEGUN SOLICITUD 22862 REF: PAGO DEL ARBITRAJE 28236/PDP/DEMANDADA A LA CAMARA DE COMERCIO INTERNACIONAL SEGUN INF 381 DE LA DIRECCION JURIDICA ADJUNTO LIB. 00099021001 TGN-RECURSOS ORDINARIOS (3987)</t>
  </si>
  <si>
    <t>00046171101 DEPOSITO DE EFECTIVO, DEPOSITANTE: MULTIPLY S.R.L., CONCEPTO: SANCION JURIDICA, CUENTA DE DEPOSITO: CUENTA UNICA DEL TESORO</t>
  </si>
  <si>
    <t>00099021001 DEPOSITO DE EFECTIVO, DEPOSITANTE: GONZALES RAMOS BRAULIO, CONCEPTO: PAGO EXCESO BONO REFRIGERIO DEL 9-19/07/2024, CUENTA DE DEPOSITO: CUENTA UNICA DEL TESORO</t>
  </si>
  <si>
    <t>00099021001 DEPOSITO DE EFECTIVO, DEPOSITANTE: GONZALEZ RAMOS BRAULIO, CONCEPTO: PAGO EXCESO BONO REFRIGERIO DEL 19/09/2024, CUENTA DE DEPOSITO: CUENTA UNICA DEL TESORO</t>
  </si>
  <si>
    <t>00099021001 DEPOSITO DE EFECTIVO, DEPOSITANTE: SONIA ELDER VILDOZO VDA. DE TARQUI, CONCEPTO: COBRO INDEBIDO, CUENTA DE DEPOSITO: CUENTA UNICA DEL TESORO/DJBR</t>
  </si>
  <si>
    <t>VENTA DE DIVISAS CON TRANSFERENCIA DE FONDOS A SOLICITUD DE YACIMIENTOS PETROLIFEROS FISCALES BOLIVIANOS SEGUN SOLICITUD 22731 REF: 5TO POST PAGO SUM HIDR LIQ OCCIDENTE 2024 OP UPCA 216 HR GPDI 2480 2025 PROC 116 EQUIVALENTES 3.942.071,38 USD LIB. 00513012004 LBP-YPFB-UNICOMERCIAL (4030005415/1-2188907) POR DIFERENCIAL CAMBIARIO</t>
  </si>
  <si>
    <t>NUMERO DE LIBRETA CUT: 00283012001 OPERACIÓN E18 TRANSFERENCIA DEL SISTEMA FINANCIERO POR CUENTA DE TERCEROS A LA CUT SOL. ESC. DE ALMACENERA BOLIVIANA S.A.</t>
  </si>
  <si>
    <t>VENTA DE DIVISAS CON TRANSFERENCIA DE FONDOS A SOLICITUD DE YACIMIENTOS PETROLIFEROS FISCALES BOLIVIANOS SEGUN SOLICITUD 22730 REF: 5TO POST PAGO SUM HIDR LIQ OCCIDENTE 2024 OP UPCA 216 HR GPDI 2480 2025 PROC 115 EQUIVALENTES 10.450.202,83 USD LIB. 00513012004 LBP-YPFB-UNICOMERCIAL (4030005415/1-2188907) POR DIFERENCIAL CAMBIARIO</t>
  </si>
  <si>
    <t>VENTA DE DIVISAS CON TRANSFERENCIA DE FONDOS A SOLICITUD DE YACIMIENTOS PETROLIFEROS FISCALES BOLIVIANOS SEGUN SOLICITUD 22883 REF: 1ER POST PAGO SUM HIDR LIQ OCCIDENTE 2024 OP UPCA 425 HR DCIM 4946 2025 PROC 142 EQUIVALENTES 18.083.475,50 USD LIB. 00513012004 LBP-YPFB-UNICOMERCIAL (4030005415/1-2188907) POR DIFERENCIAL CAMBIARIO</t>
  </si>
  <si>
    <t>||TRANSFERENCIA DE FONDOS S/G MENSAJES SWIFTS NROS. 4233-4212 EN ATENCIÓN A NOTA: DGAC/DAF/FIN/NE-0008/25 DE F.29/1/2025 (HRE-TGL-1866) ENVIADO POR LA DIRECCIÓN GENERAL DE AERONÁUTICA CIVIL (SECTOR PÚBLICO). DEBITO DE LA LIBRETA 00117012001 DGAC, REPOSICIÓN ÚTILES DE ESCRITORIO.</t>
  </si>
  <si>
    <t>||TRANSFERENCIA DE FONDOS S/G MENSAJES SWIFT NROS. 4216 Y 4237 DE LA FECHA Y NOTA CITE DGAC/DAF/FIN/NE-0008/25 DE F.29.01.2025 (HRE-TGL-1866) DE LA DIRECCION GENERAL DE AERONAUTICA CIVIL (SECTOR PÚBLICO). DEBITO DE LA LIBRETA 00117012001 DGAC, REPOSICIÓN DE ÚTILES DE ESCRITORIO.</t>
  </si>
  <si>
    <t>||TRANSFERENCIA DE FONDOS S/G MENSAJE SWIFT NRO. 4208, DE LA FECHA Y NOTA CITE DGAC/DAF/FIN/NE-0008/25 DE F.29.01.2025 (HRE-TGL-1866) DE LA DIRECCION GENERAL DE AERONAUTICA CIVIL (SECTOR PÚBLICO). DEBITO DE LA LIBRETA 00117012001 DGAC, REPOSICIÓN DE ÚTILES DE ESCRITORIO.</t>
  </si>
  <si>
    <t>||TRANSFERENCIA DE FONDOS S/G MENSAJES SWIFT NROS. 4215 Y 4236 DE LA FECHA Y NOTA CITE DGAC/DAF/FIN/NE-0008/25 DE F.29.01.2025 (HRE-TGL-1866) DE LA DIRECCION GENERAL DE AERONAUTICA CIVIL (SECTOR PÚBLICO). DEBITO DE LA LIBRETA 00117012001 DGAC, REPOSICIÓN DE ÚTILES DE ESCRITORIO</t>
  </si>
  <si>
    <t>||REGULARIZACIÓN DE NUESTRA OPERACIÓN N°1123620 DE FECHA 1/04/2025 SEGÚN CORREO ELECTRONICO DE LA FECHA Y NOTA CITE DGAC/DAF/FIN/NE-0008/25 DE F.29.01.2025 (HRE-TGL-1866) DE LA DIRECCION GENERAL DE AERONAUTICA CIVIL (SECTOR PÚBLICO). DEBITO DE LA LIBRETA 00117012001 DGAC, REPOSICIÓN DE ÚTILES DE ESCRITORIO.</t>
  </si>
  <si>
    <t>00099021001 DEPOSITO DE EFECTIVO, DEPOSITANTE: ADMINISTRADORA BOLIVIANA DE CARRETERAS, CONCEPTO: REEMBOLSO DEL SUBSIDIO POR INCAPACIDAD TEMPORAL, CUENTA DE DEPOSITO: CUENTA UNICA DEL TESORO</t>
  </si>
  <si>
    <t>00099021001 DEPOSITO DE EFECTIVO, DEPOSITANTE: MINISTERIO DE GOBIERNO DIPRECON, CONCEPTO: DEV DE PAGO DE SERVICIO DE AGUA POTABLE - MONTERO CASTEDO SPITZ KATLYN PREV 405, CUENTA DE DEPOSITO: CUENTA UNICA DEL TESORO</t>
  </si>
  <si>
    <t>00099021001 DEPOSITO DE EFECTIVO, DEPOSITANTE: VERONICA EUGENIA CASTRO GUZMAN, CONCEPTO: RENOVACION LLAVE MAGNETICA, CUENTA DE DEPOSITO: CUENTA UNICA DEL TESORO</t>
  </si>
  <si>
    <t>00378012002 DEPOSITO DE EFECTIVO, DEPOSITANTE: FERRUFINO ROJAS LOBSANG ROGER, CONCEPTO: DEVOLUCION DE REEMBOLSO, CUENTA DE DEPOSITO: CUENTA UNICA DEL TESORO</t>
  </si>
  <si>
    <t>00086018043 DEP.DE CHEQ.AJENOS,RET.DE CAM.,CONCEPTO: DEVOLUCION DE PASAJE - GESTION 2020,DEP.: LISPERGUER HUMBERTO - MMAYA , PROCEDENCIA: BANCO UNION S.A., CHEQUE: 1667, FECHA DE EMISION:01/04/2025</t>
  </si>
  <si>
    <t>||TRANSFERENCIA DE FONDOS S/G MENSAJES SWIFTS NROS. 4293 EN ATENCIÓN A NOTA: DGAC/DAF/FIN/NE-0008/25 DE F.29/1/2025 (HRE-TGL-1866) ENVIADO POR LA DIRECCIÓN GENERAL DE AERONÁUTICA CIVIL (SECTOR PÚBLICO). DEBITO DE LA LIBRETA 00117012001 DGAC, REPOSICIÓN ÚTILES DE ESCRITORIO.</t>
  </si>
  <si>
    <t>||TRANSFERENCIA DE FONDOS S/G MENSAJE SWIFT NRO. 4276, CORREO ELECTRONICO ENVIADO POR DGAC DE LA FECHA Y NOTA CITE DGAC/DAF/FIN/NE-0008/25 DE F.29.01.2025 (HRE-TGL-1866) DE LA DIRECCION GENERAL DE AERONAUTICA CIVIL (SECTOR PÚBLICO). DEBITO DE LA LIBRETA 00117012001 DGAC, REPOSICIÓN DE ÚTILES DE ESCRITORIO.</t>
  </si>
  <si>
    <t>||TRANSFERENCIA DE FONDOS S/G MENSAJES SWIFT NROS. 4323 Y 4321 DE LA FECHA Y NOTA CITE DGAC/DAF/FIN/NE-0008/25 DE F.29.01.2025 (HRE-TGL-1866) DE LA DIRECCION GENERAL DE AERONAUTICA CIVIL (SECTOR PÚBLICO). DEBITO DE LA LIBRETA 00117012001 DGAC, REPOSICIÓN DE ÚTILES DE ESCRITORIO.</t>
  </si>
  <si>
    <t>||TRANSFERENCIA DE FONDOS S/G MENSAJE SWIFT NRO. 4306 EN ATENCIÓN A CORREO ELECTRÓNICO DE LA DGAC Y NOTA: DGAC/DAF/FIN/NE-0008/2025 DE F.29/1/2025 (HRE-TGL-1866) ENVIADO POR LA DIRECCIÓN GENERAL DE AERONÁUTICA CIVIL (SECTOR PÚBLICO). DEBITO DE LA LIBRETA 00117012001 DGAC, REPOSICIÓN ÚTILES DE ESCRITORIO.</t>
  </si>
  <si>
    <t>||PAGO A FONPLATA PRESTAMO BOL 34/2021 VCTO. 15-03-2025 POR CUENTA DE TGN, S/G NOTA MEFP/VTCP/DGCP/UODP/N° 132/2025 DE FECHA 14-03-2025, VALOR 02-04-2025 INTERESES USD 3.459.065,24 Y COMISIONES USD 4.128,09 CTA. 3987 CUENTA UNICA DEL TESORO LIB. 00099021001 REF.: COMISIONES BANCARIAS</t>
  </si>
  <si>
    <t>||TRANSFERENCIA DE FONDOS S/G MENSAJE SWIFT NRO. 4315, DE LA FECHA Y NOTA CITE DGAC/DAF/FIN/NE-0008/25 DE F.29.01.2025 (HRE-TGL-1866) DE LA DIRECCION GENERAL DE AERONAUTICA CIVIL (SECTOR PÚBLICO). DEBITO DE LA LIBRETA 00117012001 DGAC, REPOSICIÓN DE ÚTILES DE ESCRITORIO</t>
  </si>
  <si>
    <t>||TRANSFERENCIA DE FONDOS POR DESEMBOLSO DEL PRESTAMO IDA 5744-BO PROYECTO DE DESARROLLO DE LA CAPACIDAD VIAL, SEGÚN MENSAJE SWIFT NO. 4288 DE LA FECHA AC3732183. LIBRETA NO. 00291014301 ABC-ADMINISTRADORA BOLIVIANA DE CARRETERAS</t>
  </si>
  <si>
    <t>||COBRO DE ÚTILES DE ESCRITORIO POR DESEMBOLSO DEL IDA PRÉSTAMO IDA 5744-BO PROYECTO DE DESARROLLO DE LA CAPACIDAD VIAL , SEGÚN SWIFT 4288 DE LA FECHA REF.: AC 3732183 LIBRETA NO. 00291012002 ABC-RECURSOS PROPIOS.REF.: UTILES DE ESCRITORIO</t>
  </si>
  <si>
    <t>00099021001 DEP.DE CHEQ.AJENOS,RET.DE CAM.,CONCEPTO: INCAPACIDADES,DEP.: CAJA NACIONAL DE SALUD , PROCEDENCIA: BANCO UNION S.A., CHEQUE: 46188, FECHA DE EMISION:12/03/2025</t>
  </si>
  <si>
    <t>00099021001 DEP.DE CHEQ.AJENOS,RET.DE CAM.,CONCEPTO: INCAPACIDADES,DEP.: CAJA NACIONAL DE SALUD , PROCEDENCIA: BANCO UNION S.A., CHEQUE: 46189, FECHA DE EMISION:12/03/2025</t>
  </si>
  <si>
    <t>00099021001 DEP.DE CHEQ.AJENOS,RET.DE CAM.,CONCEPTO: INCAPACIDADES,DEP.: CAJA NACIONAL DE SALUD , PROCEDENCIA: BANCO UNION S.A., CHEQUE: 46190, FECHA DE EMISION:12/03/2025</t>
  </si>
  <si>
    <t>00099021001 DEP.DE CHEQ.AJENOS,RET.DE CAM.,CONCEPTO: INCAPACIDADES,DEP.: CAJA NACIONAL DE SALUD , PROCEDENCIA: BANCO UNION S.A., CHEQUE: 46191, FECHA DE EMISION:12/03/2025</t>
  </si>
  <si>
    <t>00099021001 DEP.DE CHEQ.AJENOS,RET.DE CAM.,CONCEPTO: INCAPACIDADES,DEP.: CAJA NACIONAL DE SALUD , PROCEDENCIA: BANCO UNION S.A., CHEQUE: 46192, FECHA DE EMISION:12/03/2025</t>
  </si>
  <si>
    <t>00099021001 DEP.DE CHEQ.AJENOS,RET.DE CAM.,CONCEPTO: INCAPACIDADES,DEP.: CAJA NACIONAL DE SALUD , PROCEDENCIA: BANCO UNION S.A., CHEQUE: 46193, FECHA DE EMISION:12/03/2025</t>
  </si>
  <si>
    <t>00099021001 DEP.DE CHEQ.AJENOS,RET.DE CAM.,CONCEPTO: INCAPACIDADES,DEP.: CAJA NACIONAL DE SALUD , PROCEDENCIA: BANCO UNION S.A., CHEQUE: 46194, FECHA DE EMISION:12/03/2025</t>
  </si>
  <si>
    <t>00099021001 DEP.DE CHEQ.AJENOS,RET.DE CAM.,CONCEPTO: INCAPACIDADES,DEP.: CAJA NACIONAL DE SALUD , PROCEDENCIA: BANCO UNION S.A., CHEQUE: 46195, FECHA DE EMISION:12/03/2025</t>
  </si>
  <si>
    <t>00099021001 DEP.DE CHEQ.AJENOS,RET.DE CAM.,CONCEPTO: INCAPACIDADES,DEP.: CAJA NACIONAL DE SALUD , PROCEDENCIA: BANCO UNION S.A., CHEQUE: 46196, FECHA DE EMISION:12/03/2025</t>
  </si>
  <si>
    <t>00099021001 DEP.DE CHEQ.AJENOS,RET.DE CAM.,CONCEPTO: INCAPACIDADES,DEP.: CAJA NACIONAL DE SALUD , PROCEDENCIA: BANCO UNION S.A., CHEQUE: 46197, FECHA DE EMISION:12/03/2025</t>
  </si>
  <si>
    <t>00099021001 DEP.DE CHEQ.AJENOS,RET.DE CAM.,CONCEPTO: INCAPACIDADES,DEP.: CAJA NACIONAL DE SALUD , PROCEDENCIA: BANCO UNION S.A., CHEQUE: 46198, FECHA DE EMISION:12/03/2025</t>
  </si>
  <si>
    <t>00099021001 DEP.DE CHEQ.AJENOS,RET.DE CAM.,CONCEPTO: INCAPACIDADES,DEP.: CAJA NACIONAL DE SALUD , PROCEDENCIA: BANCO UNION S.A., CHEQUE: 46199, FECHA DE EMISION:12/03/2025</t>
  </si>
  <si>
    <t>00099021001 DEP.DE CHEQ.AJENOS,RET.DE CAM.,CONCEPTO: INCAPACIDADES,DEP.: CAJA NACIONAL DE SALUD , PROCEDENCIA: BANCO UNION S.A., CHEQUE: 46200, FECHA DE EMISION:12/03/2025</t>
  </si>
  <si>
    <t>00099021001 DEP.DE CHEQ.AJENOS,RET.DE CAM.,CONCEPTO: INCAPACIDADES,DEP.: CAJA NACIONAL DE SALUD , PROCEDENCIA: BANCO UNION S.A., CHEQUE: 46201, FECHA DE EMISION:12/03/2025</t>
  </si>
  <si>
    <t>00099021001 DEP.DE CHEQ.AJENOS,RET.DE CAM.,CONCEPTO: INCAPACIDADES,DEP.: CAJA NACIONAL DE SALUD , PROCEDENCIA: BANCO UNION S.A., CHEQUE: 46202, FECHA DE EMISION:12/03/2025</t>
  </si>
  <si>
    <t>00099021001 DEP.DE CHEQ.AJENOS,RET.DE CAM.,CONCEPTO: INCAPACIDADES,DEP.: CAJA NACIONAL DE SALUD , PROCEDENCIA: BANCO UNION S.A., CHEQUE: 46203, FECHA DE EMISION:12/03/2025</t>
  </si>
  <si>
    <t>00099021001 DEP.DE CHEQ.AJENOS,RET.DE CAM.,CONCEPTO: INCAPACIDADES,DEP.: CAJA NACIONAL DE SALUD , PROCEDENCIA: BANCO UNION S.A., CHEQUE: 46204, FECHA DE EMISION:12/03/2025</t>
  </si>
  <si>
    <t>00099021001 DEP.DE CHEQ.AJENOS,RET.DE CAM.,CONCEPTO: DEVOLUCION DE CC DICIEMBRE 2024,DEP.: LA VITALICIA SEGUROS Y REASEGUROS DE VIDA S.A. , PROCEDENCIA: BANCO BISA S.A., CHEQUE: 80869, FECHA DE EMISION:02/04/2025</t>
  </si>
  <si>
    <t>00099021001 DEP.DE CHEQ.AJENOS,RET.DE CAM.,CONCEPTO: INCAPACIDADES,DEP.: CAJA NACIONAL DE SALUD , PROCEDENCIA: BANCO UNION S.A., CHEQUE: 46205, FECHA DE EMISION:12/03/2025</t>
  </si>
  <si>
    <t>00099021001 DEP.DE CHEQ.AJENOS,RET.DE CAM.,CONCEPTO: INCAPACIDADES,DEP.: CAJA NACIONAL DE SALUD , PROCEDENCIA: BANCO UNION S.A., CHEQUE: 46206, FECHA DE EMISION:12/03/2025</t>
  </si>
  <si>
    <t>00099021001 DEP.DE CHEQ.AJENOS,RET.DE CAM.,CONCEPTO: DEVOLUCION DE CC DICIEMBRE 2024,DEP.: LA VITALICIA SEGUROS Y REASEGUROS DE VIDA S.A. , PROCEDENCIA: BANCO BISA S.A., CHEQUE: 1869290, FECHA DE EMISION:02/04/2025</t>
  </si>
  <si>
    <t>00099021001 DEP.DE CHEQ.AJENOS,RET.DE CAM.,CONCEPTO: INCAPACIDADES,DEP.: CAJA NACIONAL DE SALUD , PROCEDENCIA: BANCO UNION S.A., CHEQUE: 46207, FECHA DE EMISION:12/03/2025</t>
  </si>
  <si>
    <t>00099021001 DEP.DE CHEQ.AJENOS,RET.DE CAM.,CONCEPTO: INCAPACIDADES,DEP.: CAJA NACIONAL DE SALUD , PROCEDENCIA: BANCO UNION S.A., CHEQUE: 46208, FECHA DE EMISION:12/03/2025</t>
  </si>
  <si>
    <t>00099021001 DEP.DE CHEQ.AJENOS,RET.DE CAM.,CONCEPTO: INCAPACIDADES,DEP.: CAJA NACIONAL DE SALUD , PROCEDENCIA: BANCO UNION S.A., CHEQUE: 46209, FECHA DE EMISION:12/03/2025</t>
  </si>
  <si>
    <t>00099021001 DEP.DE CHEQ.AJENOS,RET.DE CAM.,CONCEPTO: INCAPACIDADES,DEP.: CAJA NACIONAL DE SALUD , PROCEDENCIA: BANCO UNION S.A., CHEQUE: 46214, FECHA DE EMISION:12/03/2025</t>
  </si>
  <si>
    <t>00099021001 DEP.DE CHEQ.AJENOS,RET.DE CAM.,CONCEPTO: INCAPACIDADES,DEP.: CAJA NACIONAL DE SALUD , PROCEDENCIA: BANCO UNION S.A., CHEQUE: 46215, FECHA DE EMISION:12/03/2025</t>
  </si>
  <si>
    <t>00099021001 DEP.DE CHEQ.AJENOS,RET.DE CAM.,CONCEPTO: INCAPACIDADES,DEP.: CAJA NACIONAL DE SALUD , PROCEDENCIA: BANCO UNION S.A., CHEQUE: 46216, FECHA DE EMISION:12/03/2025</t>
  </si>
  <si>
    <t>00099021001 DEP.DE CHEQ.AJENOS,RET.DE CAM.,CONCEPTO: INCAPACIDADES,DEP.: CAJA NACIONAL DE SALUD , PROCEDENCIA: BANCO UNION S.A., CHEQUE: 46217, FECHA DE EMISION:12/03/2025</t>
  </si>
  <si>
    <t>00099021001 DEP.DE CHEQ.AJENOS,RET.DE CAM.,CONCEPTO: INCAPACIDADES,DEP.: CAJA NACIONAL DE SALUD , PROCEDENCIA: BANCO UNION S.A., CHEQUE: 46218, FECHA DE EMISION:12/03/2025</t>
  </si>
  <si>
    <t>00099021001 DEP.DE CHEQ.AJENOS,RET.DE CAM.,CONCEPTO: INCAPACIDADES,DEP.: CAJA NACIONAL DE SALUD , PROCEDENCIA: BANCO UNION S.A., CHEQUE: 46219, FECHA DE EMISION:12/03/2025</t>
  </si>
  <si>
    <t>00099021001 DEP.DE CHEQ.AJENOS,RET.DE CAM.,CONCEPTO: INCAPACIDADES,DEP.: CAJA NACIONAL DE SALUD , PROCEDENCIA: BANCO UNION S.A., CHEQUE: 46220, FECHA DE EMISION:12/03/2025</t>
  </si>
  <si>
    <t>00099021001 DEP.DE CHEQ.AJENOS,RET.DE CAM.,CONCEPTO: INCAPACIDADES,DEP.: CAJA NACIONAL DE SALUD , PROCEDENCIA: BANCO UNION S.A., CHEQUE: 46221, FECHA DE EMISION:12/03/2025</t>
  </si>
  <si>
    <t>00099021001 DEP.DE CHEQ.AJENOS,RET.DE CAM.,CONCEPTO: INCAPACIDADES,DEP.: CAJA NACIONAL DE SALUD , PROCEDENCIA: BANCO UNION S.A., CHEQUE: 46223, FECHA DE EMISION:12/03/2025</t>
  </si>
  <si>
    <t>00099021001 DEP.DE CHEQ.AJENOS,RET.DE CAM.,CONCEPTO: INCAPACIDADES,DEP.: CAJA NACIONAL DE SALUD , PROCEDENCIA: BANCO UNION S.A., CHEQUE: 46222, FECHA DE EMISION:12/03/2025</t>
  </si>
  <si>
    <t>00015011108 DEP.DE CHEQ.AJENOS,RET.DE CAM.,CONCEPTO: DEPÓSITO A LA CUT,DEP.: MINISTERIO DE GOBIERNO , PROCEDENCIA: BANCO UNION S.A., CHEQUE: 52527, FECHA DE EMISION:31/03/2025</t>
  </si>
  <si>
    <t>PAGO A EXIMBANK CHINA POPUL PRÉSTAMO GCL 2004 (08) 118 VCTO. 05-04-2025 POR CUENTA DE YPFB , NTI. 019938 VALOR 03-04-2025 CAPITAL RMY 6.620.579,94 INTERESES RMY 5.517,15 CTA. 00513012002 LBP-YPFB-VENTA GAS NAT.UNRC LP CP (2011349951300)</t>
  </si>
  <si>
    <t>PAGO A EXIMBANK CHINA POPUL PRÉSTAMO GCL 2004 (08) 118 VCTO. 05-04-2025 POR CUENTA DE YPFB , NTI. 019938 VALOR 03-04-2025 CAPITAL RMY 6.620.579,94 INTERESES RMY 5.517,15 CTA. 00513012002 LBP-YPFB-VENTA GAS NAT.UNRC LP CP (2011349951300) REF.: COMISIONES BANCARIAS</t>
  </si>
  <si>
    <t>NUMERO DE LIBRETA CUT: 01276014104 OPERACIÓN E18 TRANSFERENCIA DEL SISTEMA FINANCIERO POR CUENTA DE TERCEROS A LA CUT PAGO BOLETA DE GARANTIA N.-300470132 SOLICITUD DE EIDAP DE FABIOLA LOPEZ AYALA</t>
  </si>
  <si>
    <t>||REGULARIZACIÓN DE NUESTRA OPERACIÓN N°1123795 DE FECHA SEGÚN NOTA CITE: DGAC/DAF/FIN/NE-0008/25 DE F.29/1/2025 (HRE-TGL-1866) Y CORREOS ELECTRÓNICOS DE NAABOL Y DGAC DE LA FECHA . DÉBITO DE LA LIBRETA 00117012001 DGAC, REPOSICIÓN DE ÚTILES DE ESCRITORIO.</t>
  </si>
  <si>
    <t>00041071101 DEPOSITO DE EFECTIVO, DEPOSITANTE: DIETER JORGE ROSEMBLUTH ARGOTE, CONCEPTO: PAGO POR ERROR EN CERTIFICADO DE ORIGEN MEXICO ACE 66, CUENTA DE DEPOSITO: CUENTA UNICA DEL TESORO</t>
  </si>
  <si>
    <t>00099021001 DEPOSITO DE EFECTIVO, DEPOSITANTE: SECUNDINO MAMANI SARZURI - CI 2409655-1G, CONCEPTO: REPOSICION DE HABERES ENERO 2021, CUENTA DE DEPOSITO: CUENTA UNICA DEL TESORO</t>
  </si>
  <si>
    <t>00099021001 DEPOSITO DE EFECTIVO, DEPOSITANTE: SECUNDINO MAMANI SARZURI - CI 2409655-1G, CONCEPTO: REPOSICION DE HABERES FEBRERO 2021, CUENTA DE DEPOSITO: CUENTA UNICA DEL TESORO</t>
  </si>
  <si>
    <t>00099021001 DEPOSITO DE EFECTIVO, DEPOSITANTE: SECUNDINO MAMANI SARZURI - CI 2409655-1G, CONCEPTO: REPOSICION DE HABERES MARZO 2021, CUENTA DE DEPOSITO: CUENTA UNICA DEL TESORO</t>
  </si>
  <si>
    <t>00099021001 DEPOSITO DE EFECTIVO, DEPOSITANTE: SECUNDINO MAMANI SARZURI - CI 2409655-1G, CONCEPTO: REPOSICION DE HABERES ABRIL 2021, CUENTA DE DEPOSITO: CUENTA UNICA DEL TESORO</t>
  </si>
  <si>
    <t>00099021001 DEPOSITO DE EFECTIVO, DEPOSITANTE: SECUNDINO MAMANI SARZURI - CI 2409655-1G, CONCEPTO: REPOSICION DE HABERES MAYO 2021, CUENTA DE DEPOSITO: CUENTA UNICA DEL TESORO</t>
  </si>
  <si>
    <t>00099021001 DEPOSITO DE EFECTIVO, DEPOSITANTE: SECUNDINO MAMANI SARZURI - CI 2409655-1G, CONCEPTO: REPOSICION DE HABERES JUNIO 2021, CUENTA DE DEPOSITO: CUENTA UNICA DEL TESORO</t>
  </si>
  <si>
    <t>00099021001 DEPOSITO DE EFECTIVO, DEPOSITANTE: SECUNDINO MAMANI SARZURI - CI 2409655-1G, CONCEPTO: REPOSICION DE HABERES JULIO 2021, CUENTA DE DEPOSITO: CUENTA UNICA DEL TESORO</t>
  </si>
  <si>
    <t>00099021001 DEPOSITO DE EFECTIVO, DEPOSITANTE: SECUNDINO MAMANI SARZURI - CI 2409655-1G, CONCEPTO: REPOSICION DE HABERES AGOSTO 2021, CUENTA DE DEPOSITO: CUENTA UNICA DEL TESORO</t>
  </si>
  <si>
    <t>00099021001 DEPOSITO DE EFECTIVO, DEPOSITANTE: SECUNDINO MAMANI SARZURI - CI 2409655-1G, CONCEPTO: DUODECIMA DE AGUINALDO (ENERO A AGOSTO 2021), CUENTA DE DEPOSITO: CUENTA UNICA DEL TESORO</t>
  </si>
  <si>
    <t>00099021001 DEPOSITO DE EFECTIVO, DEPOSITANTE: ALEJANDRA DENNISE PARI CORDERO, CONCEPTO: DEVOLUCION EXAMEN PREOCUPACIONAL GESTION 2023, CUENTA DE DEPOSITO: CUENTA UNICA DEL TESORO/DJBR</t>
  </si>
  <si>
    <t>00081011101 DEPOSITO DE EFECTIVO, DEPOSITANTE: BETO ORLANDO ARANCIBIA TORREZ, CONCEPTO: POR EXTRAVIO DE CREDENCIAL, CUENTA DE DEPOSITO: CUENTA UNICA DEL TESORO</t>
  </si>
  <si>
    <t>00099021001 DEPOSITO DE EFECTIVO, DEPOSITANTE: RUBEN FRANKLIN MAMANI PACO CI 2603114, CONCEPTO: REVERSION DE BOLETA HABER MENSUAL DEL MES DE MARZO, CUENTA DE DEPOSITO: CUENTA UNICA DEL TESORO</t>
  </si>
  <si>
    <t>PAGO A CAF PRÉSTAMO CFA010253 VCTO. 04-04-2025 POR CUENTA DE TGN , NTI. 019823 VALOR 04-04-2025 CAPITAL USD 199.409,09 INTERESES USD 110.727,57 CTA. 3987 CUENTA UNICA DEL TESORO LIB. 00099021001 REF.: COMISIONES BANCARIAS</t>
  </si>
  <si>
    <t>COBRO COSTOS DE PAPELERIA POR REGULARIZACION DE TRANSFERENCIA DEL EXTERIOR POR ORDEN DE CANACOL ENERGY LTD (CALGARY AB) REF.: CRED URI/PROFORMANO 14 BS11.936,40 FECHA VALOR 2/04/2025 LIB. 00513012003 LBP-YPFB (2011349681373)</t>
  </si>
  <si>
    <t>||TRANSFERENCIA DE FONDOS SEGÚN MENSAJE SWIFT N°4388, CORREO ELECTRÓNICO DE LA FECHA Y NOTA CITE: DGAC/DAF/FIN/NE-0008/25 (HRE-TGL-1866) DE FECHA 29/01/2025 DE LA DIRECCIÓN GENERAL DE AERONÁUTICA CIVIL. (SECTOR PÚBLICO). DÉBITO DE LA LIBRETA 00117012001 DGAC, REPOSICIÓN DE ÚTILES DE ESCRITORIO.</t>
  </si>
  <si>
    <t>||REGULARIZACION DEL COMP. S-1123501 DEL 31/03/2025 DEL COBRO DE CARGOS DE CANCELACION SEG EXT. DEL BANQUERO DE 31/03/2025. REF.: SOLIC. NO.0054221-22883 DE YPFB POR EUR 16.723.778,66, MT103 REF. 1275/120325/HVR Y MT192 REF. 1473/270325/STA CARGO LIB.00513012004 LBP-YPFB-UNICOMERCIAL(4030005415/1-2188907) UTILES DE ESCRITORIO</t>
  </si>
  <si>
    <t>||REGULARIZACION DEL COMP. S-1123501 DEL 31/03/2025 DEL COBRO DE CARGOS DE CANCELACION SEG EXT. DEL BANQUERO DE 31/03/2025. REF.: SOLIC. NO.0054221-22883 DE YPFB POR EUR 16.723.778,66, MT103 REF. 1275/120325/HVR Y MT192 REF. 1473/270325/STA LIB.00513012004 LBP-YPFB-UNICOMERCIAL (4030005415/1-2188907)</t>
  </si>
  <si>
    <t>||REGULARIZACION DEL COMP. S-1123501 DEL 31/03/2025 DEL COBRO DE CARGOS DE CANCELACION SEG EXT. DEL BANQUERO DE 31/03/2025. REF.: SOLIC. NO.053977-22730 DE YPFB POR EUR 9.664.451,90 MT103 REF. 1046/210225/STA Y MT192 REF. 1471/270325/STA CARGO LIB.00513012004 LBP-YPFB-UNICOMERCIAL(4030005415/1-2188907) UTILES DE ESCRITORIO</t>
  </si>
  <si>
    <t>||REGULARIZACION DEL COMP. S-1123501 DEL 31/03/2025 DEL COBRO DE CARGOS DE CANCELACION SEG EXT. DEL BANQUERO DE 31/03/2025. REF.: SOLIC. NO.053977-22730 DE YPFB POR EUR 9.664.451,90 MT103 REF. 1046/210225/STA Y MT192 REF. 1471/270325/STA LIB.00513012004 LBP-YPFB-UNICOMERCIAL (4030005415/1-2188907)</t>
  </si>
  <si>
    <t>||REGULARIZACION DEL COMP. S-1123501 DEL 31/03/2025 DEL COBRO DE CARGOS DE CANCELACION SEG EXT. DEL BANQUERO DE 31/03/2025. REF.: SOLIC. NO.053976-22731 DE YPFB POR EUR 3.645.666,96, MT103 REF. 1045/210225/STA Y MT192 REF. 1472/270325/STA CARGO LIB.00513012004 LBP-YPFB-UNICOMERCIAL(4030005415/1-2188907) UTILES DE ESCRITORIO</t>
  </si>
  <si>
    <t>||REGULARIZACION DEL COMP. S-1123501 DEL 31/03/2025 DEL COBRO DE CARGOS DE CANCELACION SEG EXT. DEL BANQUERO DE 31/03/2025. REF.: SOLIC. NO.053976-22731 DE YPFB POR EUR 3.645.666,96, MT103 REF. 1045/210225/STA Y MT192 REF. 1472/270325/STA LIB.00513012004 LBP-YPFB-UNICOMERCIAL(4030005415/1-2188907)</t>
  </si>
  <si>
    <t>00099021001 DEPOSITO DE EFECTIVO, DEPOSITANTE: APALA BELLO JOSE ANTONIO, CONCEPTO: DEVOLUCION DE HABERES DEL MES DE FEBRERO /2025 POR NO CORRESPONDER EL PAGO DEL MAGISTERIO, CUENTA DE DEPOSITO: CUENTA UNICA DEL TESORO/DJBR</t>
  </si>
  <si>
    <t>00099021001 DEPOSITO DE EFECTIVO, DEPOSITANTE: APALA BELLO JOSE ANTONIO, CONCEPTO: DEVOLUCION DE HABERES DEL MES DE MARZO /2025 POR NO CORRESPONDER EL PAGO DEL MAGISTERIO, CUENTA DE DEPOSITO: CUENTA UNICA DEL TESORO/DJBR</t>
  </si>
  <si>
    <t>00099021001 DEPOSITO DE EFECTIVO, DEPOSITANTE: RICHARD HUARINA ALANOCA, CONCEPTO: DEVOLUCION DE VIATICOS, CUENTA DE DEPOSITO: CUENTA UNICA DEL TESORO/DJBR</t>
  </si>
  <si>
    <t>00133012001 DEPOSITO DE EFECTIVO, DEPOSITANTE: JOSE IVAN COCA MIER, CONCEPTO: DEVOLUCION DEUDA, CUENTA DE DEPOSITO: CUENTA UNICA DEL TESORO</t>
  </si>
  <si>
    <t>00385014201 DEPOSITO DE EFECTIVO, DEPOSITANTE: EDWIN ADOLFO FALON UYUNI, CONCEPTO: GASTOS DE FUNCIONAMIENTO POR CONCEPTO DE PAGO DE PENALIDAD POR CAMBIO DE PASAJE AEREO, CUENTA DE DEPOSITO: CUENTA UNICA DEL TESORO</t>
  </si>
  <si>
    <t>00099021001 DEPOSITO DE EFECTIVO, DEPOSITANTE: HELMUTH ALBERTO PARDO SALINAS, CONCEPTO: DEVOLUCION DE VIATICOS, CUENTA DE DEPOSITO: CUENTA UNICA DEL TESORO/DJBR</t>
  </si>
  <si>
    <t>00099021001 DEPOSITO DE EFECTIVO, DEPOSITANTE: ABNER MISAEL PACO GARCIA, CONCEPTO: REVERSION DE BOLETA HABER MENSUAL, CUENTA DE DEPOSITO: CUENTA UNICA DEL TESORO</t>
  </si>
  <si>
    <t>NUMERO DE LIBRETA CUT: 00099021001 OPERACIÓN E75 TRANSFERENCIA DE LA CUENTA FISCAL BUN A LA CUT EN MN TRANSF.FDOS.AL.BCB GOBIERNO AUTONOMO MUNICIPAL DE MAIRANA CITE: GAMM DAF NÂ° 0172/2025 CUENTA CUT 3987 LIBRETA NÂ° 00099021001</t>
  </si>
  <si>
    <t>TRANSFERENCIA DE FONDOS AL EXTERIOR A SOLICITUD DE MINISTERIO DE RELACIONES EXTERIORES SEGUN SOLICITUD 23063 REF: PROCESO 111 PAGO DE COSTO DE VIDA AL PERSONAL DE EMBAJADAS Y CONSULADOS CORRESPONDIENTE A DICIEMBRE LIB. 00099021001 TGN-RECURSOS ORDINARIOS (3987)</t>
  </si>
  <si>
    <t>VENTA DE DIVISAS CON TRANSFERENCIA DE FONDOS A SOLICITUD DE MINISTERIO DE RELACIONES EXTERIORES SEGUN SOLICITUD 23062 REF: PROCESO 115 PAGO DE HABERES AL PERSONAL DE EMBAJADAS Y CONSULADOS CORRESPONDIENTE AL MES DE DICIEMBRE LIB. 00099021001 TGN-RECURSOS ORDINARIOS (3987)</t>
  </si>
  <si>
    <t>TRANSFERENCIA DE FONDOS AL EXTERIOR A SOLICITUD DE MINISTERIO DE RELACIONES EXTERIORES SEGUN SOLICITUD 23058 REF: PROCESO 109 ENVIO DE RECURSOS A MISIONES DEL SERVICIO EXTERIOR DE ACUERDO A INFORME DE CONTABILIDAD 187 LIB. 00099021001 TGN-RECURSOS ORDINARIOS (3987)</t>
  </si>
  <si>
    <t>TRANSFERENCIA DE FONDOS AL EXTERIOR A SOLICITUD DE MINISTERIO DE RELACIONES EXTERIORES SEGUN SOLICITUD 23065 REF: PROCESO 116 PAGO DE COSTO DE VIDA AL PERSONAL DE EMBAJADAS Y CONSULADOS CORRESPONDIENTE A DICIEMBRE LIB. 00099021001 TGN-RECURSOS ORDINARIOS (3987)</t>
  </si>
  <si>
    <t>TRANSFERENCIA DE FONDOS AL EXTERIOR A SOLICITUD DE MINISTERIO DE RELACIONES EXTERIORES SEGUN SOLICITUD 23066 REF: PROCESO 113 PAGO DE COSTO DE VIDA AL PERSONAL DE EMBAJADAS Y CONSULADOS CORRESPONDIENTE AL MES DE DICIEMBRE LIB. 00099021001 TGN-RECURSOS ORDINARIOS (3987)</t>
  </si>
  <si>
    <t>TRANSFERENCIA DE FONDOS AL EXTERIOR A SOLICITUD DE MINISTERIO DE RELACIONES EXTERIORES SEGUN SOLICITUD 23067 REF: ENVIO DE REMESAS PARA PAGO DE SEGURO INTERNACIONAL DE ACUERDO A ANEXO ADJUNTO LIB. 00099021001 TGN-RECURSOS ORDINARIOS (3987)</t>
  </si>
  <si>
    <t>VENTA DE DIVISAS CON TRANSFERENCIA DE FONDOS A SOLICITUD DE MINISTERIO DE RELACIONES EXTERIORES SEGUN SOLICITUD 23061 REF: PROCESO 112 PAGO DE HABERES AL PERSONAL DE EMBAJADAS Y CONSULADOS CORRESPONDIENTE AL MES DE DICIEMBRE LIB. 00099021001 TGN-RECURSOS ORDINARIOS (3987)</t>
  </si>
  <si>
    <t>TRANSFERENCIA DE FONDOS AL EXTERIOR A SOLICITUD DE MINISTERIO DE RELACIONES EXTERIORES SEGUN SOLICITUD 23064 REF: PROCESO 114 PAGO DE COSTO DE VIDA AL PERSONAL DEL SERVICIO EXTERIOR CORRESPONDIENTE A DICIEMBRE LIB. 00099021001 TGN-RECURSOS ORDINARIOS (3987)</t>
  </si>
  <si>
    <t>VENTA DE DIVISAS CON TRANSFERENCIA DE FONDOS A SOLICITUD DE MINISTERIO DE RELACIONES EXTERIORES SEGUN SOLICITUD 23060 REF: PROCESO 110 PAGO DE HABERES AL PERSONAL DE EMBAJADAS Y CONSULADOS CORRESPONDIENTE A DICIEMBRE LIB. 00099021001 TGN-RECURSOS ORDINARIOS (3987)</t>
  </si>
  <si>
    <t>VENTA DE DIVISAS CON TRANSFERENCIA DE FONDOS A SOLICITUD DE ADMINISTRACION DE SERVICIOS PORTUARIOS BOLIVIA SEGUN SOLICITUD 23077 REF: HR 449 PTO ARICA 1ER DESCARGO Y REPOSICION GATE OUT TRANSPORTE Y OTROS SERVICIOS MES ENE 2025 LIB. 00594012001 ASP-B FONDO DE OPERACIONES</t>
  </si>
  <si>
    <t>TRANSFERENCIA DE FONDOS AL EXTERIOR A SOLICITUD DE MINISTERIO DE RELACIONES EXTERIORES SEGUN SOLICITUD 23059 REF: PROCESO 96 ENVIO DE RECURSOS POR REPATRIACIONES DE RESTOS DE ACUERDO A DOCUMENTACION ADJUNTA LIB. 00099021001 TGN-RECURSOS ORDINARIOS (3987)</t>
  </si>
  <si>
    <t>00099021001 DEPOSITO DE EFECTIVO, DEPOSITANTE: RONALD HERBAS FLORES, CONCEPTO: REVERSION TOTAL, CUENTA DE DEPOSITO: CUENTA UNICA DEL TESORO/DJBR</t>
  </si>
  <si>
    <t>00590012001 DEPOSITO DE EFECTIVO, DEPOSITANTE: CRHISTIAN JOSE POLO APURI, CONCEPTO: DEVOLUCION DE FONDOS, CUENTA DE DEPOSITO: CUENTA UNICA DEL TESORO</t>
  </si>
  <si>
    <t>00099021001 DEPOSITO DE EFECTIVO, DEPOSITANTE: JUAN PABLO RIOS ARCIENEGA, CONCEPTO: DEVOLUCION, CUENTA DE DEPOSITO: CUENTA UNICA DEL TESORO/DJBR</t>
  </si>
  <si>
    <t>00130012002 DEPOSITO DE EFECTIVO, DEPOSITANTE: FERNANDO ARIEL HUARANCA AVILA, CONCEPTO: PAGO, CUENTA DE DEPOSITO: CUENTA UNICA DEL TESORO</t>
  </si>
  <si>
    <t>00086011109 DEPOSITO DE EFECTIVO, DEPOSITANTE: YEREMI HERRERA BETANCURT, CONCEPTO: REPOSICION DE CREDENCIAL YEREMI HERRERA BETANCURT, CUENTA DE DEPOSITO: CUENTA UNICA DEL TESORO</t>
  </si>
  <si>
    <t>00099021001 DEPOSITO DE EFECTIVO, DEPOSITANTE: FELIPE CONDORI CONDORI, CONCEPTO: REVERSION DE BOLETA DE HABER MENSUAL, CUENTA DE DEPOSITO: CUENTA UNICA DEL TESORO</t>
  </si>
  <si>
    <t>00099021001 DEPOSITO DE EFECTIVO, DEPOSITANTE: ROBERTO MAMANI ALANOCA, CONCEPTO: REVERSION DE BOLETA HABER MENSUAL, CUENTA DE DEPOSITO: CUENTA UNICA DEL TESORO</t>
  </si>
  <si>
    <t>00099021001 DEPOSITO DE EFECTIVO, DEPOSITANTE: JUAN FEDERICO CORINA APAZA, CONCEPTO: REVERSION DE BOLETA HABER MENSUAL, CUENTA DE DEPOSITO: CUENTA UNICA DEL TESORO</t>
  </si>
  <si>
    <t>00385014201 DEPOSITO DE EFECTIVO, DEPOSITANTE: ROCIO REINA GUACHALLA ORTIZ, CONCEPTO: PENALIDAD POR CAMBIO DE PASAJE, CUENTA DE DEPOSITO: CUENTA UNICA DEL TESORO</t>
  </si>
  <si>
    <t>00099021001 DEPOSITO DE EFECTIVO, DEPOSITANTE: RUTH ETELVINA CASTELLON VARGAS, CONCEPTO: REVERSION TOTAL, CUENTA DE DEPOSITO: CUENTA UNICA DEL TESORO</t>
  </si>
  <si>
    <t>00015011108 DEPOSITO DE EFECTIVO, DEPOSITANTE: AMERICO GUTIERREZ QUISPE, CONCEPTO: PAGO FACT, AGUA POTABLE, CUENTA DE DEPOSITO: CUENTA UNICA DEL TESORO</t>
  </si>
  <si>
    <t>00099021001 DEPOSITO DE EFECTIVO, DEPOSITANTE: ANDREA KARINA LUNA MAMANI, CONCEPTO: DEVOLUCION JUNIO, CUENTA DE DEPOSITO: CUENTA UNICA DEL TESORO</t>
  </si>
  <si>
    <t>00099021001 DEPOSITO DE EFECTIVO, DEPOSITANTE: JUAN ANGEL CORONEL SARDON CI 6136125 LP, CONCEPTO: DEVOLUCION AL SENASIR COACTIVO SOCIAL, CUENTA DE DEPOSITO: CUENTA UNICA DEL TESORO</t>
  </si>
  <si>
    <t>00099021001 DEP.DE CHEQ.AJENOS,RET.DE CAM.,CONCEPTO: REVERSION DE BOLETA HABER MENSUAL,DEP.: HERNALDO CHURA CONDORI , PROCEDENCIA: BANCO UNION S.A., CHEQUE: 213565, FECHA DE EMISION:08/04/2025/DJBR</t>
  </si>
  <si>
    <t>00099021001 DEP.DE CHEQ.AJENOS,RET.DE CAM.,CONCEPTO: DEVOLUCION DUODECIMAS DE AGUINALDO 2020,DEP.: ROLANDO MAMANI VILLANUEVA , PROCEDENCIA: BANCO UNION S.A., CHEQUE: 213567, FECHA DE EMISION:08/04/2025</t>
  </si>
  <si>
    <t>00099021001 DEP.DE CHEQ.AJENOS,RET.DE CAM.,CONCEPTO: DEPÓSITO,DEP.: ALICIA ORIHUELA TAPIA , PROCEDENCIA: BANCO UNION S.A., CHEQUE: 253, FECHA DE EMISION:07/04/2025/DJBR</t>
  </si>
  <si>
    <t>DEVOLUCION DE FONDOS SOLICITUD 054383-22990 DE EMPRESA PUBLICA QUIPUS REF.: PAGO 9 DEL 60 POR CIENTO DE 93 POR CIENTO LOTE 5 ADQUISICION DE KITS DE PIEZAS Y PARTES SEGUN CTTO 21 2024 INFORME INF GP 032 2024, SEGÚN DISPOSICIÓN ADICIONAL TERCERA DE LA R.D. 025/2023. LIB. 00590012001 EMPRESA PÚBLICA QUIPUS - RECURSOS ESPECÍFICOS</t>
  </si>
  <si>
    <t>DEVOLUCIÓN DE FONDOS SOLICITUD 054385-22988 DE EMPRESA PUBLICA QUIPUS REF.: PAGO 40 POR CIENTO DE 93 POR CIENTO DE LOTE 1 EN ADQ DE LECTOR RFID Y NFC SEGUN CTTO 27 2024 INFORME GP 0092 2025 Y DEMAS DOC, SEGÚN DISPOSICIÓN ADICIONAL TERCERA DE LA R.D. 025/2023. LIB. 00590012001 EMPRESA PÚBLICA QUIPUS - RECURSOS ESPECÍFICOS</t>
  </si>
  <si>
    <t>DEVOLUCIÓN DE FONDOS SOLICITUD 054386-22987 DE EMPRESA PUBLICA QUIPUS REF.: PAGO 60 POR CIENTO DE 93 POR CIENTO DE LOTE 1 EN ADQ DE LECTOR RFID Y NFC SEGUN CTTO 27 2024 INFORME GP 0092 2025 Y DEMAS DOC, SEGÚN DISPOSICIÓN ADICIONAL TERCERA DE LA R.D. 025/2023. LIB. 00590012001 EMPRESA PÚBLICA QUIPUS - RECURSOS ESPECÍFICOS</t>
  </si>
  <si>
    <t>DEVOLUCIÓN DE FONDOS SOLICITUD 054384-22989 DE EMPRESA PUBLICA QUIPUS REF.: DEV DE 7 POR CIENTO CUMPLIMIENTO CTTO 27 2024 A GREAT CHIN LIMITED POR ADQUISICION DE LECTOR RFID Y NFC SEG INF QUIPUS GG GP 093 2025, SEGÚN DISPOSICIÓN ADICIONAL TERCERA DE LA R.D. 025/2023. LIB. 00590012001 EMPRESA PÚBLICA QUIPUS - RECURSOS ESPECÍFICOS</t>
  </si>
  <si>
    <t>00234012001 DEPOSITO DE EFECTIVO, DEPOSITANTE: GILBERTO BORJA NAVARRO, CONCEPTO: DEVOLUCION DE VIATICOS C-31 N° 214, CUENTA DE DEPOSITO: CUENTA UNICA DEL TESORO</t>
  </si>
  <si>
    <t>00010011101 DEPOSITO DE EFECTIVO, DEPOSITANTE: RED LOGISTICS COURIER SRL, CONCEPTO: PAGO EN DEMASIA DEL C 31 6 DE 2025, CUENTA DE DEPOSITO: CUENTA UNICA DEL TESORO</t>
  </si>
  <si>
    <t>00249012001 DEPOSITO DE EFECTIVO, DEPOSITANTE: JUAN NACER VILLAGOMEZ LEDEZMA, CONCEPTO: DEVOLUCION DE FONDOS EXCESO DEL LIMITE CORPORATIVO, CUENTA DE DEPOSITO: CUENTA UNICA DEL TESORO</t>
  </si>
  <si>
    <t>00169014101 DEPOSITO DE EFECTIVO, DEPOSITANTE: FLOBAL, CONCEPTO: DEVOLUCION POR RETENCIONES DE GARANTIA, CUENTA DE DEPOSITO: CUENTA UNICA DEL TESORO</t>
  </si>
  <si>
    <t>00169014101 DEPOSITO DE EFECTIVO, DEPOSITANTE: TOTTOS CLIM, CONCEPTO: DEVOLUCION POR RETENCIONES DE GARANTIA, CUENTA DE DEPOSITO: CUENTA UNICA DEL TESORO</t>
  </si>
  <si>
    <t>00169014101 DEPOSITO DE EFECTIVO, DEPOSITANTE: IBEX, CONCEPTO: DEVOLUCION POR RETENCIONES DE GARANTIA, CUENTA DE DEPOSITO: CUENTA UNICA DEL TESORO</t>
  </si>
  <si>
    <t>00169014101 DEPOSITO DE EFECTIVO, DEPOSITANTE: DATALAN, CONCEPTO: DEVOLUCION POR RETENCIONES DE GARANTIA, CUENTA DE DEPOSITO: CUENTA UNICA DEL TESORO</t>
  </si>
  <si>
    <t>00099021001 DEPOSITO DE EFECTIVO, DEPOSITANTE: FRANZ RUDDY QUISBERT BLANCO, CONCEPTO: DEVOLUCION DE VIATICOS, CUENTA DE DEPOSITO: CUENTA UNICA DEL TESORO/DJBR</t>
  </si>
  <si>
    <t>00099021001 DEPOSITO DE EFECTIVO, DEPOSITANTE: MARCO ANTONIO ZEBALLOS SERNA, CONCEPTO: DEVOLUCION DE VIATICOS, CUENTA DE DEPOSITO: CUENTA UNICA DEL TESORO/DJBR</t>
  </si>
  <si>
    <t>00015011108 DEPOSITO DE EFECTIVO, DEPOSITANTE: JUBILADOS BANCA PRIVADA, CONCEPTO: PAGO DEL MES DE ABRIL CORRESPONDIENTE AL 20%, CUENTA DE DEPOSITO: CUENTA UNICA DEL TESORO</t>
  </si>
  <si>
    <t>00526012001 DEPOSITO DE EFECTIVO, DEPOSITANTE: MARCO LLANOS, CONCEPTO: DEVOLUCION DE FONDOS EN AVANCE, CUENTA DE DEPOSITO: CUENTA UNICA DEL TESORO</t>
  </si>
  <si>
    <t>00015011108 DEP.DE CHEQ.AJENOS,RET.DE CAM.,CONCEPTO: DEVOLUCION A LA CUT,DEP.: MINISTERIO DE GOBIERNO , PROCEDENCIA: BANCO UNION S.A., CHEQUE: 52528, FECHA DE EMISION:07/04/2025</t>
  </si>
  <si>
    <t>00099021001 DEP.DE CHEQ.AJENOS,RET.DE CAM.,CONCEPTO: DEPÓSITO,DEP.: ANA MARLENY ORTEGA FARFAN , PROCEDENCIA: BANCO UNION S.A., CHEQUE: 213573, FECHA DE EMISION:09/04/2025</t>
  </si>
  <si>
    <t>00099021001 DEP.DE CHEQ.AJENOS,RET.DE CAM.,CONCEPTO: DEPÓSITO,DEP.: JAVIER LOPEZ VILLA , PROCEDENCIA: BANCO UNION S.A., CHEQUE: 213569, FECHA DE EMISION:09/04/2025/DJBR</t>
  </si>
  <si>
    <t>00099021001 DEP.DE CHEQ.AJENOS,RET.DE CAM.,CONCEPTO: DEPÓSITO,DEP.: DANIEL ROSALES CARBAJAL , PROCEDENCIA: BANCO UNION S.A., CHEQUE: 213570, FECHA DE EMISION:09/04/2025</t>
  </si>
  <si>
    <t>00099021001 DEP.DE CHEQ.AJENOS,RET.DE CAM.,CONCEPTO: REVERSION BOLETA MENS MARZO,DEP.: CAROLA DUBIEZA TORRES MEDRANO , PROCEDENCIA: BANCO UNION S.A., CHEQUE: 213571, FECHA DE EMISION:09/04/2025</t>
  </si>
  <si>
    <t>00099021001 DEP.DE CHEQ.AJENOS,RET.DE CAM.,CONCEPTO: DEV SUELDOS Y SALARIOS,DEP.: JOSE LUIS CARLDERON DAZA , PROCEDENCIA: BANCO UNION S.A., CHEQUE: 213572, FECHA DE EMISION:09/04/2025</t>
  </si>
  <si>
    <t>00086057003 DEPOSITO DE EFECTIVO, DEPOSITANTE: COSAPI CAUDAL S.R.L., CONCEPTO: MEJORAMIENTO Y AMPLIACION SISTEMA DE AGUA POTABLE Y ALCANTARILLADO SANITARIO RIBERALTA (BENI), CUENTA DE DEPOSITO: CUENTA UNICA DEL TESORO</t>
  </si>
  <si>
    <t>NUMERO DE LIBRETA CUT: 00099021001 OPERACIÓN E75 TRANSFERENCIA DE LA CUENTA FISCAL BUN A LA CUT EN MN TRANSF.FDOS.AL.BCB GOBIERNO AUTONOMO MUNICIPAL DE PALOS BLANCOS CITE: GAMPB/MAE/BAH/OELP/NÂ°081/2025 CUENTA CUT 3987 LIBRETA NÂ° 00099021001</t>
  </si>
  <si>
    <t>NUMERO DE LIBRETA CUT: 00099021001 OPERACIÓN E75 TRANSFERENCIA DE LA CUENTA FISCAL BUN A LA CUT EN MN TRANSF.FDOS.AL.BCB GOBIERNO AUTONOMO MUNICIPAL DE PALOS BLANCOS CITE: GAMPB/MAE/BAH/OELP/NÂ°082/2025 CUENTA CUT 3987 LIBRETA NÂ° 00099021001</t>
  </si>
  <si>
    <t>NUMERO DE LIBRETA CUT: 00099021001 OPERACIÓN E75 TRANSFERENCIA DE LA CUENTA FISCAL BUN A LA CUT EN MN TRANSF.FDOS.AL.BCB GOBIERNO AUTONOMO MUNICIPAL DE VILLA LIBERTAD LICOMA CITE: GAMVLL/MAE/NEX-0120/2025 CUENTA CUT 3987 LIBRETA NÂ° 00099021001</t>
  </si>
  <si>
    <t>||TRANSFERENCIA DE FONDOS S/G MENSAJE SWIFT NRO. 4833 EN ATENCIÓN A CORREO ELECTRÓNICO DE LA DGAC Y NOTA: DGAC/DAF/FIN/NE-0008/25 DE F.29/1/2025 (HRE-TGL-1866) ENVIADO POR LA DIRECCIÓN GENERAL DE AERONÁUTICA CIVIL (SECTOR PÚBLICO). DEBITO DE LA LIBRETA 00117012001 DGAC, REPOSICIÓN ÚTILES DE ESCRITORIO.</t>
  </si>
  <si>
    <t>00099021001 DEPOSITO DE EFECTIVO, DEPOSITANTE: AMERICO JAVIER VACAFLOR SORUCO, CONCEPTO: DEVOLUCION POR DPH POR EL MES DE JULIO DE 1986 ITEM 43 IBTA, CUENTA DE DEPOSITO: CUENTA UNICA DEL TESORO</t>
  </si>
  <si>
    <t>00099021001 DEPOSITO DE EFECTIVO, DEPOSITANTE: CIRO VALERIO GARCIA BECERRA, CONCEPTO: DESCARGO POR PASAJES Y VIATICOS GESTION 2009, CUENTA DE DEPOSITO: CUENTA UNICA DEL TESORO</t>
  </si>
  <si>
    <t>00099021001 DEPOSITO DE EFECTIVO, DEPOSITANTE: JOSE FREDDY FERNANDEZ RODRIGUEZ, CONCEPTO: DEVOLUCION DE VIATICOS, CUENTA DE DEPOSITO: CUENTA UNICA DEL TESORO/DJBR</t>
  </si>
  <si>
    <t>00099021001 DEPOSITO DE EFECTIVO, DEPOSITANTE: DAVID DANIEL AJHUACHO VILLANUEVA, CONCEPTO: REVERSION TOTAL, CUENTA DE DEPOSITO: CUENTA UNICA DEL TESORO/DJBR</t>
  </si>
  <si>
    <t>00099021001 DEPOSITO DE EFECTIVO, DEPOSITANTE: JUAN CARLOS CALI SILVESTRE, CONCEPTO: REVERSION TOTAL, CUENTA DE DEPOSITO: CUENTA UNICA DEL TESORO/DJBR</t>
  </si>
  <si>
    <t>00222012001 DEPOSITO DE EFECTIVO, DEPOSITANTE: JUAN CARLOS CHINCHILLA MUÑOZ, CONCEPTO: DEVOLUCION DE RECURSOS POR FONDOS EN AVANCE, CUENTA DE DEPOSITO: CUENTA UNICA DEL TESORO</t>
  </si>
  <si>
    <t>00081011108 DEP.DE CHEQ.AJENOS,RET.DE CAM.,CONCEPTO: PROCESO COACTIVO FISCAL NUREJ 20105981,DEP.: NINNET DIVY ESPEJO ANDRADE , PROCEDENCIA: BANCO UNION S.A., CHEQUE: 24597, FECHA DE EMISION:11/03/2025</t>
  </si>
  <si>
    <t>00099021001 DEP.DE CHEQ.AJENOS,RET.DE CAM.,CONCEPTO: DEPÓSITO,DEP.: EDWIN ARMANDO TORREJON VENEGAS , PROCEDENCIA: BANCO UNION S.A., CHEQUE: 213576, FECHA DE EMISION:10/04/2025</t>
  </si>
  <si>
    <t>00099021001 DEP.DE CHEQ.AJENOS,RET.DE CAM.,CONCEPTO: DEPÓSITO,DEP.: FABIOLA TORREZ PLATA , PROCEDENCIA: BANCO UNION S.A., CHEQUE: 213574, FECHA DE EMISION:10/04/2025</t>
  </si>
  <si>
    <t>De: 00513012004 Transferencia de recursos a solicitud de Yacimientos Petrolíferos Bolivianos mediante nota CITE: YPFB/GAFC/168-DFC/URTE-634/2025 en aplicación al Decreto Supremo N° 5348 de 10 de marzo de 2025 y la Resolución Ministerial N° 26 de 27 de enero de 2025 que aprueba el Reglamento Operativo para el pago de obligaciones en el extranjero H.R. 2025-15494-R</t>
  </si>
  <si>
    <t>||TRANSFERENCIA DE FONDOS S/G MENSAJES SWIFT NROS. 4891-4896 EN ATENCIÓN A NOTA: DGAC/DAF/FIN/NE-0008/25 (HRE-TGL-2025-1866) ENVIADO POR LA DIRECCIÓN GENERAL DE AERONÁUTICA CIVIL (SECTOR PÚBLICO). DEBITO DE LA LIBRETA 00117012001 DGAC, REPOSICIÓN ÚTILES DE ESCRITORIO.</t>
  </si>
  <si>
    <t>De: 00513012004 Transferencia de recursos a solicitud de Yacimientos Petrolíferos Bolivianos mediante nota CITE: YPFB/GAFC/170-DFC/URTE-636/2025 en aplicación al Decreto Supremo N° 5348 de 10 de marzo de 2025 y la Resolución Ministerial N° 26 de 27 de enero de 2025 que aprueba el Reglamento Operativo para el pago de obligaciones en el extranjero H.R. 2025-15554-R</t>
  </si>
  <si>
    <t>00099021001 DEPOSITO DE EFECTIVO, DEPOSITANTE: EDWING ERASMO TORREZ TAPIA, CONCEPTO: REPROGRAMACION DE PASAJE AEREO SCZ-LP, CUENTA DE DEPOSITO: CUENTA UNICA DEL TESORO/DJBR</t>
  </si>
  <si>
    <t>00099021001 DEPOSITO DE EFECTIVO, DEPOSITANTE: GEORGINA MIRANDA CLAROS, CONCEPTO: DEVOLUCION POR DPH POR LOS MESES DE ABRIL DE 1987 AREA DE EDUCACION ITEMS 1336 Y 1504, CUENTA DE DEPOSITO: CUENTA UNICA DEL TESORO</t>
  </si>
  <si>
    <t>00221012001 DEPOSITO DE EFECTIVO, DEPOSITANTE: FERNANDO MANUEL ARENAS CAMPERO-SENARECOM, CONCEPTO: REVERSION DE PLANILLA, CUENTA DE DEPOSITO: CUENTA UNICA DEL TESORO</t>
  </si>
  <si>
    <t>00099021001 DEPOSITO DE EFECTIVO, DEPOSITANTE: LEONARDO ANIBAL COLQUE CANAZA, CONCEPTO: PAGO DE ENERGIA, CUENTA DE DEPOSITO: CUENTA UNICA DEL TESORO</t>
  </si>
  <si>
    <t>00099021001 DEPOSITO DE EFECTIVO, DEPOSITANTE: LEONARDO ANIBAL COLQUE CANAZA, CONCEPTO: PAGO DE AGUA, CUENTA DE DEPOSITO: CUENTA UNICA DEL TESORO</t>
  </si>
  <si>
    <t>00099021001 DEPOSITO DE EFECTIVO, DEPOSITANTE: LEONARDO ANIBAL COLQUE CANAZA, CONCEPTO: PAGO DEL GAS, CUENTA DE DEPOSITO: CUENTA UNICA DEL TESORO</t>
  </si>
  <si>
    <t>00513212001 DEP.DE CHEQ.AJENOS,RET.DE CAM.,CONCEPTO: REVERSION DE FONDOS,DEP.: Y.P.F.B , PROCEDENCIA: BANCO UNION S.A., CHEQUE: 872, FECHA DE EMISION:10/04/2025</t>
  </si>
  <si>
    <t>00099021001 DEP.DE CHEQ.AJENOS,RET.DE CAM.,CONCEPTO: DEPÓSITO,DEP.: MARIA TERESA RUIZ NAVAJAS , PROCEDENCIA: BANCO UNION S.A., CHEQUE: 215998, FECHA DE EMISION:11/04/2025</t>
  </si>
  <si>
    <t>00099021001 DEP.DE CHEQ.AJENOS,RET.DE CAM.,CONCEPTO: DEPÓSITO,DEP.: MARTHA EUGENIA NINA ROCABADO , PROCEDENCIA: BANCO UNION S.A., CHEQUE: 213580, FECHA DE EMISION:11/04/2025</t>
  </si>
  <si>
    <t>00099021001 DEP.DE CHEQ.AJENOS,RET.DE CAM.,CONCEPTO: DEPÓSITO,DEP.: ROSA MONICA MAMANI CALLATA , PROCEDENCIA: BANCO UNION S.A., CHEQUE: 213579, FECHA DE EMISION:11/04/2025/DJBR</t>
  </si>
  <si>
    <t>De: 00513012004 Transferencia de recursos a solicitud de Yacimientos Petrolíferos Fiscales Bolivianos mediante nota CITE: YPFB/GAFC/650-DFC/URTE-176/2025 en aplicación al Decreto Supremo N° 5348 de 10 de marzo de 2025 y la Resolución Ministerial N° 26 de 27 de enero de 2025 que aprueba el Reglamento Operativo para el pago de obligaciones en el extranjero H.R. 2025-15846-R</t>
  </si>
  <si>
    <t>00099021001 DEPOSITO DE EFECTIVO, DEPOSITANTE: LOURDES ALIAGA ZAPATA, CONCEPTO: DOBLE PERCEPCION MES ABRIL 2025, CUENTA DE DEPOSITO: CUENTA UNICA DEL TESORO</t>
  </si>
  <si>
    <t>00099021001 DEPOSITO DE EFECTIVO, DEPOSITANTE: JUSTA MENDOZA DE CARVAJAL, CONCEPTO: DEVOLUCION DE RETROACTIVO, CUENTA DE DEPOSITO: CUENTA UNICA DEL TESORO</t>
  </si>
  <si>
    <t>00099021001 DEPOSITO DE EFECTIVO, DEPOSITANTE: RUBY RUIZ CACERES, CONCEPTO: REPOSICION, CUENTA DE DEPOSITO: CUENTA UNICA DEL TESORO</t>
  </si>
  <si>
    <t>00133012001 DEPOSITO DE EFECTIVO, DEPOSITANTE: AMILCAR VALENCIA CABALLERO, CONCEPTO: SALDO SORTEO AÑO DE LA FORTUNA, CUENTA DE DEPOSITO: CUENTA UNICA DEL TESORO</t>
  </si>
  <si>
    <t>00099021001 DEPOSITO DE EFECTIVO, DEPOSITANTE: DANIELA BLANCO LIRA, CONCEPTO: DEVOLUCION DE RECURSO, CUENTA DE DEPOSITO: CUENTA UNICA DEL TESORO/DJBR</t>
  </si>
  <si>
    <t>00099021001 DEPOSITO DE EFECTIVO, DEPOSITANTE: PAULA ESTRELLA GALVEZ HERRERA, CONCEPTO: REVERSION TOTAL, CUENTA DE DEPOSITO: CUENTA UNICA DEL TESORO/DJBR</t>
  </si>
  <si>
    <t>00086051101 DEP.DE CHEQ.AJENOS,RET.DE CAM.,CONCEPTO: AMPL. MEJORM. PTA. POTABILIZADORA DE AGUA PAMPAHASI TRNST N°25,DEP.: EPSAS S.A. , PROCEDENCIA: BANCO DE CREDITO DE BOLIVIA S.A., CHEQUE: 21858, FECHA DE EMISION:08/04/2025</t>
  </si>
  <si>
    <t>00099021001 DEP.DE CHEQ.AJENOS,RET.DE CAM.,CONCEPTO: DEVOLUCION DE SUELDOS Y SALARIOS FEB, MAY, AGO SEPT 2023,DEP.: ISRAEL BONILLA RODRIGUEZ , PROCEDENCIA: BANCO UNION S.A., CHEQUE: 216000, FECHA DE EMISION:14/04/2025/DJBR</t>
  </si>
  <si>
    <t>00099021001 DEP.DE CHEQ.AJENOS,RET.DE CAM.,CONCEPTO: REVERSION PARCIAL DE HABERES MES 03/2025,DEP.: JAIME REYNOLS BALDIVIEZO , PROCEDENCIA: BANCO UNION S.A., CHEQUE: 215999, FECHA DE EMISION:14/04/2025</t>
  </si>
  <si>
    <t>NUMERO DE LIBRETA CUT: LIB. NÂ° 00099021001 OPERACIÓN E75 TRANSFERENCIA DE LA CUENTA FISCAL BUN A LA CUT EN MN TRANSFERENCIA DE FONDOS A SOLICITUD DE GOB. AUTONOMO MCPAL. DE VILA VILA CITE: GAMVV/JSP/NÂ° 101/2025 CUENTA CUT 3987069001 LIBRETA NÂ° 00099021001 RECURSOS DEL TESORO GENERAL DE LA NACI</t>
  </si>
  <si>
    <t>De: 00513012004 Transferencia de recursos a solicitud de Yacimientos Petrolíferos Fiscales Bolivianos mediante nota CITE: YPFB/GAFC/654-DFC/URTE-178/2025 en aplicación al Decreto Supremo N° 5348 de 10 de marzo de 2025 y la Resolución Ministerial N° 26 de 27 de enero de 2025 que aprueba el Reglamento Operativo para el pago de obligaciones en el extranjero H.R. 2025-16070-R</t>
  </si>
  <si>
    <t>||REGULARIZACIÓN DE NUESTRA OPERACIÓN N°1124305 DE F.14/4/2025 EN ATENCIÓN A NOTA DGAC/DAF/FIN/NE-0008/25 (HRE-TGL-2025-1866), CORREOS ELECTRÓNICOS ENVIADOS POR LA DGAC Y NAABOL (SECTOR PÚBLICO). DEBITO DE LA LIBRETA 00117012001 DGAC, REPOSICIÓN DE ÚTILES DE ESCRITORIO.</t>
  </si>
  <si>
    <t>'TRANSFERENCIA DE FONDOS DE DPTOS.DE ENCAJE LEGAL DEL SISTEMA FINANCIERO A DPTOS.CTES.DEL SECTOR PUBLICO S/G CITE'||CONTABILIDAD CT043/25 DE LA FECHA Y NOTA MEFP/VTCP/DGPOT/UPCFTGN/N°167/2025 DE F.07.04.2025 (HRE-TSO-507) ENVIADA POR EL BANCO DE CREDITO ABONO A LA LIBRETA 00099021001 TGN RECURSOS ORDINARIOS SEGUN GLOSA DE REFERENCIA</t>
  </si>
  <si>
    <t>00086011109 DEPOSITO DE EFECTIVO, DEPOSITANTE: JHON HENRY TAPIA ANDRADE, CONCEPTO: REPOSICION DE CREDENCIAL JHON HENRY TAPIA ANDRADE, CUENTA DE DEPOSITO: CUENTA UNICA DEL TESORO</t>
  </si>
  <si>
    <t>00099021001 DEPOSITO DE EFECTIVO, DEPOSITANTE: MANUEL ALBERTO ALTAMIRANO, CONCEPTO: PASAJES Y VIATICOS SPV-185-2024, CUENTA DE DEPOSITO: CUENTA UNICA DEL TESORO</t>
  </si>
  <si>
    <t>00099021001 DEPOSITO DE EFECTIVO, DEPOSITANTE: VLADIMIR TERAN GUTIERREZ, CONCEPTO: PASAJES Y VIATICOS, CUENTA DE DEPOSITO: CUENTA UNICA DEL TESORO/DJBR</t>
  </si>
  <si>
    <t>00599012001 DEPOSITO DE EFECTIVO, DEPOSITANTE: SILVIA LLANQUE MAMANI, CONCEPTO: DEVOLUCION CREDITO FISCAL FACTURA N°8541795 NI NO DECLARADA, CUENTA DE DEPOSITO: CUENTA UNICA DEL TESORO</t>
  </si>
  <si>
    <t>00590012001 DEPOSITO DE EFECTIVO, DEPOSITANTE: EMPRESA QUIPUS, CONCEPTO: DEVOLUCION DE FONDOS A RENDIR PAGO TASAS, CUENTA DE DEPOSITO: CUENTA UNICA DEL TESORO</t>
  </si>
  <si>
    <t>00099021001 DEP.DE CHEQ.AJENOS,RET.DE CAM.,CONCEPTO: DEV MES FEB MARZO ABRIL JUNIO JULIO 2023,DEP.: CARMEN TATIANA CABRERA MURILLO , PROCEDENCIA: BANCO UNION S.A., CHEQUE: 216001, FECHA DE EMISION:15/04/2025/DJBR</t>
  </si>
  <si>
    <t>00385014201 DEP.DE CHEQ.AJENOS,RET.DE CAM.,CONCEPTO: DEVOLUCION INCAPACIDAD OCTUBRE 2024,DEP.: ASUSS , PROCEDENCIA: BANCO UNION S.A., CHEQUE: 22889, FECHA DE EMISION:15/04/2025</t>
  </si>
  <si>
    <t>00099021001 DEP.DE CHEQ.AJENOS,RET.DE CAM.,CONCEPTO: DEV SUELDOS,DEP.: MARIA CRISTINA PARAGUAYO CAMPOVERDE , PROCEDENCIA: BANCO UNION S.A., CHEQUE: 216002, FECHA DE EMISION:15/04/2025/DJBR</t>
  </si>
  <si>
    <t>00099021001 DEP.DE CHEQ.AJENOS,RET.DE CAM.,CONCEPTO: DEVOLUCION INCAPACIDAD OCTUBRE 2024,DEP.: HONORABLE CAMARA DE DIPUTADOS , PROCEDENCIA: BANCO UNION S.A., CHEQUE: 22878, FECHA DE EMISION:15/04/2025</t>
  </si>
  <si>
    <t>00099021001 DEP.DE CHEQ.AJENOS,RET.DE CAM.,CONCEPTO: DEVOLUCION DE SALARIOS,DEP.: ZULMA NAVIA FLORES , PROCEDENCIA: BANCO UNION S.A., CHEQUE: 216003, FECHA DE EMISION:15/04/2025</t>
  </si>
  <si>
    <t>00099021001 DEP.DE CHEQ.AJENOS,RET.DE CAM.,CONCEPTO: DEVOLUCION INCAPACIDAD OCTUBRE 2024,DEP.: AUTORIDAD AGUA POTABLE Y SANEAMIENTO BASICO , PROCEDENCIA: BANCO UNION S.A., CHEQUE: 22888, FECHA DE EMISION:15/04/2025</t>
  </si>
  <si>
    <t>00099021001 DEP.DE CHEQ.AJENOS,RET.DE CAM.,CONCEPTO: DEVOLUCION INCAPACIDAD OCTUBRE 2024,DEP.: AUTORIDAD DE IMPUGNACION TRIBUTARIA , PROCEDENCIA: BANCO UNION S.A., CHEQUE: 22886, FECHA DE EMISION:15/04/2025</t>
  </si>
  <si>
    <t>PAGO PRÉSTAMO IDA 2565-BO VCTO. 15-04-2025 POR CUENTA DE FNDR , NTI. 019910 VALOR 15-04-2025 CAPITAL USD 361.044,31 INTERESES USD 24.370,49 LIB. 00099021001 - RECURSOS ORDINARIOS (3987) - MDRI</t>
  </si>
  <si>
    <t>TRANSFERENCIA RECIBIDA DEL EXTERIOR SEGÚN MENSAJES SWIFT Nos. 5066-5067 (REM.EXT.) DE FECHA 15-04-2025 POR DESEMBOLSO DE BID PRÉSTAMO 3540/BL-BO REQ 00030 BO 2025015494 LIBRETA N° 00291012002 ABC-RECURSOS PROPIOS REF.: UTILES DE ESCRITORIO</t>
  </si>
  <si>
    <t>De: 00513012004 Transferencia de recursos a solicitud de Yacimientos Petrolíferos Fiscales Bolivianos mediante nota CITE: YPFB/GAFC/660-DFC/URTE-179/2025 en aplicación al Decreto Supremo N° 5348 de 10 de marzo de 2025 y la Resolución Ministerial N° 26 de 27 de enero de 2025 que aprueba el Reglamento Operativo para el pago de obligaciones en el extranjero H.R. 2025-16321-R</t>
  </si>
  <si>
    <t>PAGO A BID PRÉSTAMO 4647/BL-BO VCTO. 15-04-2025 POR CUENTA DE TGN S/G NOTA MEFP/VTCP/DGCP/UODP/N°186/2025 DEL 14/04/2025, NTI. 020020 VALOR 15-04-2025 INTERESES USD 309.616,70 COMISIONES USD 116.580,34 CTA. 3987 CUENTA UNICA DEL TESORO REF.: COMISIONES BANCARIAS</t>
  </si>
  <si>
    <t>PAGO A IDA PRÉSTAMO 6248-BO VCTO. 15-04-2025 POR CUENTA DE TGN , NTI. 019864 VALOR 15-04-2025 INTERESES USD 83.146,39 CTA. 3987 CUENTA UNICA DEL TESORO LIB. 00099021001 REF.: COMISIONES BANCARIAS</t>
  </si>
  <si>
    <t>PAGO A BID PRÉSTAMO 4643/BL-BO VCTO. 15-04-2025 POR CUENTA DE TGN S/G NOTA MEFP/VTCP/DGCP/UODP/N°186/2025 DEL 14/04/2025 , NTI. 020016 VALOR 15-04-2025 INTERESES USD 2.616,76 CTA. 3987 CUENTA UNICA DEL TESORO REF.: COMISIONES BANCARIAS</t>
  </si>
  <si>
    <t>PAGO A BID PRÉSTAMO 4643/BL-BO VCTO. 15-04-2025 POR CUENTA DE TGN S/G NOTA MEFP/VTCP/DGCP/UODP/N°186/2025 DEL 14/04/2025, NTI. 020017 VALOR 15-04-2025 INTERESES USD 318,84 CTA. 3987 CUENTA UNICA DEL TESORO REF.: COMISIONES BANCARIAS</t>
  </si>
  <si>
    <t>PAGO A BID PRÉSTAMO 4643/BL-BO VCTO. 15-04-2025 POR CUENTA DE TGN S/G NOTA MEFP/VTCP/DGCP/UODP/N°186/2025 DEL 14/04/2025, NTI. 020015 VALOR 15-04-2025 INTERESES USD 330.710,09 COMISIONES USD 44,78 CTA. 3987 CUENTA UNICA DEL TESORO REF.: COMISIONES BANCARIAS</t>
  </si>
  <si>
    <t>PAGO A BID PRÉSTAMO 4643/BL-BO VCTO. 15-04-2025 POR CUENTA DE TGN S/G NOTA MEFP/VTCP/DGCP/UODP/N°186/2025 DEL 14/04/2025, NTI. 020018 VALOR 15-04-2025 INTERESES USD 41.193,78 COMISIONES USD 21.719,15 CTA. 3987 CUENTA UNICA DEL TESORO REF.: COMISIONES BANCARIAS</t>
  </si>
  <si>
    <t>PAGO A BID PRÉSTAMO 4758/OC-BO VCTO. 15-04-2025 POR CUENTA DE TGN S/G NOTA MEFP/VTCP/DGCP/UODP/N°186/2025 DEL 14/04/2025, NTI. 020036 VALOR 15-04-2025 INTERESES USD 2.130.577,57 CTA. 3987 CUENTA UNICA DEL TESORO REF.: COMISIONES BANCARIAS</t>
  </si>
  <si>
    <t>PAGO A BID PRÉSTAMO 4612/BL-BO VCTO. 15-04-2025 POR CUENTA DE TGN S/G NOTA MEFP/VTCP/DGCP/UODP/N°186/2025 DEL 14/04/2025, NTI. 020035 VALOR 15-04-2025 INTERESES USD 1.466.566,19 COMISIONES USD 435.527,95 CTA. 3987 CUENTA UNICA DEL TESORO REF.: COMISIONES BANCARIAS</t>
  </si>
  <si>
    <t>PAGO A BID PRÉSTAMO 4612/BL-BO VCTO. 15-04-2025 POR CUENTA DE TGN S/G NOTA MEFP/VTCP/DGCP/UODP/N°186/2025 DEL 14/04/2025, NTI. 020034 VALOR 15-04-2025 INTERESES USD 12.932,10 CTA. 3987 CUENTA UNICA DEL TESORO REF.: COMISIONES BANCARIAS</t>
  </si>
  <si>
    <t>PAGO A BID PRÉSTAMO 4647/BL-BO VCTO. 15-04-2025 POR CUENTA DE TGN S/G NOTA MEFP/VTCP/DGCP/UODP/N°186/2025 DEL 14/04/2025, NTI. 020019 VALOR 15-04-2025 INTERESES USD 2.382,16 CTA. 3987 CUENTA UNICA DEL TESORO REF.: COMISIONES BANCARIAS</t>
  </si>
  <si>
    <t>PAGO A BID PRÉSTAMO 5514/OC-BO VCTO. 15-04-2025 POR CUENTA DE TGN S/G NOTA MEFP/VTCP/DGCP/UODP/N°186/2025 DEL 14/04/2025, NTI. 020057 VALOR 15-04-2025 INTERESES USD 701.677,22 COMISIONES USD 174.636,65 CTA. 3987 CUENTA UNICA DEL TESORO REF.: COMISIONES BANCARIAS</t>
  </si>
  <si>
    <t>PAGO A BID PRÉSTAMO 3725/BL-BO VCTO. 15-04-2025 POR CUENTA DE TGN S/G NOTA MEFP/VTCP/DGCP/UODP/N°186/2025 DEL 14/04/2025, NTI. 019969 VALOR 15-04-2025 CAPITAL USD 1.076.545,10 INTERESES USD 880.969,13 CTA. 3987 CUENTA UNICA DEL TESORO REF.: COMISIONES BANCARIAS</t>
  </si>
  <si>
    <t>PAGO A BID PRÉSTAMO 3725/BL-BO VCTO. 15-04-2025 POR CUENTA DE TGN S/G NOTA MEFP/VTCP/DGCP/UODP/N°186/2025 DEL 14/04/2025, NTI. 019967 VALOR 15-04-2025 CAPITAL USD 109.569,18 INTERESES USD 92.276,43 CTA. 3987 CUENTA UNICA DEL TESORO REF.: COMISIONES BANCARIAS</t>
  </si>
  <si>
    <t>PAGO A BID PRÉSTAMO 3725/BL-BO VCTO. 15-04-2025 POR CUENTA DE TGN S/G NOTA MEFP/VTCP/DGCP/UODP/N°186/2025 DEL 14/04/2025, NTI. 019968 VALOR 15-04-2025 INTERESES USD 1.151,58 CTA. 3987 CUENTA UNICA DEL TESORO REF.: COMISIONES BANCARIAS</t>
  </si>
  <si>
    <t>PAGO A BID PRÉSTAMO 3725/BL-BO VCTO. 15-04-2025 POR CUENTA DE TGN S/G NOTA MEFP/VTCP/DGCP/UODP/N°186/2025 DEL 14/04/2025, NTI. 019971 VALOR 15-04-2025 INTERESES USD 11.308,33 CTA. 3987 CUENTA UNICA DEL TESORO REF.: COMISIONES BANCARIAS</t>
  </si>
  <si>
    <t>RETIRO PARCIAL DEL COMPROBANTE B-2277564 POR RECHAZO MANUAL DEL CHEQUE: 22888, PROCEDENCIA: BANCO UNIÓN S.A., FECHA DE EMISIÓN: 15/04/2025, CONCEPTO: DEVOLUCIÓN INCAPACIDAD OCTUBRE 2024., DEP.:AUTORIDAD AGUA POTABLE Y SANEAMIENTO BÁSICO; CHEQUE RECHAZADO SEGÚN CORREO ELECTRÓNICO DE FECHA 15.04.2025. LIB. 00099021001 RETIRO DE CHEQ. AJENO N°22888</t>
  </si>
  <si>
    <t>00099021001 DEPOSITO DE EFECTIVO, DEPOSITANTE: OCTAVIO MAMANI CALLEJAS, CONCEPTO: DEVOLUCIO DE RECURSOS DE PAGO INDEBIDO DEL MES ENERO/2025 REV C31-237, CUENTA DE DEPOSITO: CUENTA UNICA DEL TESORO/DJBR</t>
  </si>
  <si>
    <t>00099021001 DEPOSITO DE EFECTIVO, DEPOSITANTE: JUAN BENITO SACARI BEJARANO, CONCEPTO: REVERSION DE HABER MENSUAL FEBRERO 2025 UNEFCO, CUENTA DE DEPOSITO: CUENTA UNICA DEL TESORO/DJBR</t>
  </si>
  <si>
    <t>00099021001 DEP.DE CHEQ.AJENOS,RET.DE CAM.,CONCEPTO: DEVOLUCION,DEP.: JOSE MARIA GALLARDO APARICIO , PROCEDENCIA: BANCO UNION S.A., CHEQUE: 216004, FECHA DE EMISION:16/04/2025</t>
  </si>
  <si>
    <t>00099021001 DEP.DE CHEQ.AJENOS,RET.DE CAM.,CONCEPTO: DEVOLUCION,DEP.: JUAN ROBERTO MEJIA CASTILLO , PROCEDENCIA: BANCO UNION S.A., CHEQUE: 216005, FECHA DE EMISION:16/04/2025/DJBR</t>
  </si>
  <si>
    <t>00291012006 DEP.DE CHEQ.AJENOS,RET.DE CAM.,CONCEPTO: USO DE CARRETERAS,DEP.: ENTEL S.A. , PROCEDENCIA: BANCO UNION S.A., CHEQUE: 214587, FECHA DE EMISION:08/04/2025</t>
  </si>
  <si>
    <t>De: 00513012004 Transferencia de recursos a solicitud de Yacimientos Petrolíferos Fiscales Bolivianos mediante nota CITE: YPFB/GAFC/675-DFC/URTE-183/2025 en aplicación al Decreto Supremo N° 5348 de 10 de marzo de 2025 y la Resolución Ministerial N° 26 de 27 de enero de 2025 que aprueba el Reglamento Operativo para el pago de obligaciones en el extranjero.</t>
  </si>
  <si>
    <t>PAGO A BID PRÉSTAMO 4612/BL-BO VCTO. 15-04-2025 POR CUENTA DE TGN S/G NOTA MEFP/VTCP/DGCP/UODP/NRO.186/2025 DEL 14/04/2025, NTI. 020043 VALOR 16-04-2025 INTERESES JPY 10.487.326,00 CTA. 3987 CUENTA UNICA DEL TESORO REF.: COMISIONES BANCARIAS</t>
  </si>
  <si>
    <t>PAGO A BID PRÉSTAMO 4606/BL-BO VCTO. 15-04-2025 POR CUENTA DE TGN S/G NOTA MEFP/VTCP/DGCP/UODP/NRO.186/2025 DEL 14/04/2025 , NTI. 020040 VALOR 16-04-2025 INTERESES JPY 14.109.351,00 CTA. 3987 CUENTA UNICA DEL TESORO REF.: COMISIONES BANCARIAS</t>
  </si>
  <si>
    <t>00046171101 DEPOSITO DE EFECTIVO, DEPOSITANTE: JORGE ANDRES FLORES VARELA, CONCEPTO: SANCION JURIDICA, CUENTA DE DEPOSITO: CUENTA UNICA DEL TESORO</t>
  </si>
  <si>
    <t>00015011108 DEPOSITO DE EFECTIVO, DEPOSITANTE: MINISTERIO DE GOBIERNO, CONCEPTO: DEVOLUCION DE EXAMEN PREOCUPACIONAL, CUENTA DE DEPOSITO: CUENTA UNICA DEL TESORO</t>
  </si>
  <si>
    <t>00099021001 DEPOSITO DE EFECTIVO, DEPOSITANTE: WENDY MARIN MENDOZA, CONCEPTO: DEVOLUCION, CUENTA DE DEPOSITO: CUENTA UNICA DEL TESORO</t>
  </si>
  <si>
    <t>00081011101 DEPOSITO DE EFECTIVO, DEPOSITANTE: ABELARDO RIBERA RIBERA, CONCEPTO: DEVOLUCION DE FONDOS EN AVANCE PARA SANEAMIENTO DE INMUEBLES MOPSV, CUENTA DE DEPOSITO: CUENTA UNICA DEL TESORO</t>
  </si>
  <si>
    <t>00099021001 DEPOSITO DE EFECTIVO, DEPOSITANTE: MIGUEL MAMANI LAURA, CONCEPTO: DEVOLUCIÓN DE PERCEPCIÓN INDEBIDA DE HABERES ABRIL, MAYO, JUNIO Y JULIO DE LA GESTIÓN 2020, CUENTA DE DEPOSITO: CUENTA UNICA DEL TESORO</t>
  </si>
  <si>
    <t>00099021001 DEPOSITO DE EFECTIVO, DEPOSITANTE: MAGALY LOURDES GOMEZ ARANIBAR, CONCEPTO: DEVOLUCION DE VIATICOS DIPUTADA MAGALY LOURDES GOMEZ ARANIBAR, CUENTA DE DEPOSITO: CUENTA UNICA DEL TESORO/DJBR</t>
  </si>
  <si>
    <t>00099021001 DEPOSITO DE EFECTIVO, DEPOSITANTE: ENZO ADAN CHOQUE COPA, CONCEPTO: REVERSION TOTAL MES DE DICIEMBRE 2024, CUENTA DE DEPOSITO: CUENTA UNICA DEL TESORO</t>
  </si>
  <si>
    <t>00513132001 DEPOSITO DE EFECTIVO, DEPOSITANTE: LUIS ARMANDO VERAZAIN PATIÑO, CONCEPTO: DEVOLUCION POR PAGO EN DEMASIA SERVICIO DE CONSULTORIA DE LINEA CORRESPONDIENTE AL MES MARZO 2025, CUENTA DE DEPOSITO: CUENTA UNICA DEL TESORO</t>
  </si>
  <si>
    <t>00099021001 DEPOSITO DE EFECTIVO, DEPOSITANTE: ENZO ADAN CHOQUE COPA, CONCEPTO: REVERSION TOTAL MES DE ENERO 2025, CUENTA DE DEPOSITO: CUENTA UNICA DEL TESORO</t>
  </si>
  <si>
    <t>00099021001 DEPOSITO DE EFECTIVO, DEPOSITANTE: ENZO ADAN CHOQUE COPA, CONCEPTO: REVERSION TOTAL MES DE FEBRERO 2025, CUENTA DE DEPOSITO: CUENTA UNICA DEL TESORO</t>
  </si>
  <si>
    <t>00099021001 DEPOSITO DE EFECTIVO, DEPOSITANTE: ENZO ADAN CHOQUE COPA, CONCEPTO: REVERSION TOTAL MES DE MARZO 2025, CUENTA DE DEPOSITO: CUENTA UNICA DEL TESORO</t>
  </si>
  <si>
    <t>00099021001 DEPOSITO DE EFECTIVO, DEPOSITANTE: MARIELA CERVANTES RIVERA, CONCEPTO: DEPÓSITO POR REVERSION DE SUELDOS, CUENTA DE DEPOSITO: CUENTA UNICA DEL TESORO/DJBR</t>
  </si>
  <si>
    <t>00015011107 DEPOSITO DE EFECTIVO, DEPOSITANTE: PROMID, CONCEPTO: LUZ ABRIL/25, CUENTA DE DEPOSITO: CUENTA UNICA DEL TESORO</t>
  </si>
  <si>
    <t>00099021001 DEPOSITO DE EFECTIVO, DEPOSITANTE: CRIS CAMINA CHAMBI LAYME, CONCEPTO: FTE. ORG. 41-111 (TRANSFERENCIAS TGN), CUENTA DE DEPOSITO: CUENTA UNICA DEL TESORO</t>
  </si>
  <si>
    <t>00099021001 DEP.DE CHEQ.AJENOS,RET.DE CAM.,CONCEPTO: DEVOLUCION INCAPACIDAD OCTUBRE 2024,DEP.: CAJA PETROLERA DE SALUD , PROCEDENCIA: BANCO UNION S.A., CHEQUE: 22888, FECHA DE EMISION:15/04/2025</t>
  </si>
  <si>
    <t>00513032001 DEP.DE CHEQ.AJENOS,RET.DE CAM.,CONCEPTO: REVERSION DE SALDO,DEP.: YPFB , PROCEDENCIA: BANCO UNION S.A., CHEQUE: 9423, FECHA DE EMISION:14/04/2025</t>
  </si>
  <si>
    <t>NUMERO DE LIBRETA CUT: LIB NÂ° 00086054104 OPERACIÓN E75 TRANSFERENCIA DE LA CUENTA FISCAL BUN A LA CUT EN MN TRANSFERENCIA DE FONDOS A SOLICITUD DE: GOBIERNO AUTONOMO MUNICIPAL SUCRE, DIR.FINANCIERA CITE NÂ° 068/2025 CUENTA CUT 3987 LIBRETA NÂ° 00086054104 MMAYA-PROG.AGUA Y ALCANT. PERIURBANO T</t>
  </si>
  <si>
    <t>NUMERO DE LIBRETA CUT: LIB NÂ° 00099021001 OPERACIÓN E75 TRANSFERENCIA DE LA CUENTA FISCAL BUN A LA CUT EN MN TRANSFERENCIA DE FONDOS A SOLICITUD DE: GOB. AUTONOMO MCPAL. RIBERALTA - CUENTA UNICA MUNICIPAL - CUM, CITE: G.A.M.R/EXT/TES/ NÂ°014/2025, CUENTA CUT 3987 LIBRETA NÂ° 00099021001 TGN R</t>
  </si>
  <si>
    <t>||TRANSFERENCIA DE FONDOS S/G MENSAJES SWIFT NROS. 5273 Y 5272, DE LA FECHA Y NOTA CITE DGAC/DAF/FIN/NE-0008/25 DE F.29.01.2025 (HRE-TGL-1866) DE LA DIRECCION GENERAL DE AERONAUTICA CIVIL (SECTOR PÚBLICO). DEBITO DE LA LIBRETA 00117012001 DGAC, REPOSICIÓN DE ÚTILES DE ESCRITORIO.</t>
  </si>
  <si>
    <t>||TRANSFERENCIA DE FONDOS S/G MENSAJE SWIFT NRO. 5234, CORREO ELECTRONICO ENVIADO POR DGAC DE LA FECHA Y NOTA CITE DGAC/DAF/FIN/NE-0008/25 DE F.29.01.2025 (HRE-TGL-1866) DE LA DIRECCION GENERAL DE AERONAUTICA CIVIL (SECTOR PÚBLICO). DEBITO DE LA LIBRETA 00117012001 DGAC, REPOSICIÓN DE ÚTILES DE ESCRITORIO</t>
  </si>
  <si>
    <t>00099021001 DEPOSITO DE EFECTIVO, DEPOSITANTE: SUSANA RAMOS MAMANI, CONCEPTO: PASAJE AEREO GESTION 2024, CUENTA DE DEPOSITO: CUENTA UNICA DEL TESORO</t>
  </si>
  <si>
    <t>00099021001 DEPOSITO DE EFECTIVO, DEPOSITANTE: DORIAN ALEXANDER ROMERO ALCOCER, CONCEPTO: DEVOLUCION POR CONCEPTO DE COLEGIATURA, CUENTA DE DEPOSITO: CUENTA UNICA DEL TESORO</t>
  </si>
  <si>
    <t>00046171101 DEPOSITO DE EFECTIVO, DEPOSITANTE: IMPORTADORA REMEL MEDICA, CONCEPTO: SANCION JURIDICA, CUENTA DE DEPOSITO: CUENTA UNICA DEL TESORO</t>
  </si>
  <si>
    <t>00086011109 DEPOSITO DE EFECTIVO, DEPOSITANTE: JUAN CARLOS GODOY ORELLANA, CONCEPTO: REPOSICION DE CREDENCIAL, CUENTA DE DEPOSITO: CUENTA UNICA DEL TESORO</t>
  </si>
  <si>
    <t>00046171101 DEPOSITO DE EFECTIVO, DEPOSITANTE: GRUPO EMPRESARIAL VALENCIA SRL, CONCEPTO: SANCION JURIDICA, CUENTA DE DEPOSITO: CUENTA UNICA DEL TESORO</t>
  </si>
  <si>
    <t>00099021001 DEP.DE CHEQ.AJENOS,RET.DE CAM.,CONCEPTO: DEV MES DE MARZO 2025,DEP.: SARAI PEÑARRIETA ROMERO , PROCEDENCIA: BANCO UNION S.A., CHEQUE: 216009, FECHA DE EMISION:21/04/2025</t>
  </si>
  <si>
    <t>00015011108 DEP.DE CHEQ.AJENOS,RET.DE CAM.,CONCEPTO: DEPÓSITO A LA CUT,DEP.: MINISTERIO DE GOBIERNO , PROCEDENCIA: BANCO UNION S.A., CHEQUE: 52529, FECHA DE EMISION:16/04/2025</t>
  </si>
  <si>
    <t>00099021001 DEP.DE CHEQ.AJENOS,RET.DE CAM.,CONCEPTO: DEPÓSITO,DEP.: RAMIRO HEREDIA , PROCEDENCIA: BANCO UNION S.A., CHEQUE: 216007, FECHA DE EMISION:21/04/2025</t>
  </si>
  <si>
    <t>00099021001 DEP.DE CHEQ.AJENOS,RET.DE CAM.,CONCEPTO: DEPÓSITO,DEP.: RAMIRO HEREDIA , PROCEDENCIA: BANCO UNION S.A., CHEQUE: 216008, FECHA DE EMISION:21/04/2025</t>
  </si>
  <si>
    <t>00099021001 DEP.DE CHEQ.AJENOS,RET.DE CAM.,CONCEPTO: DEPÓSITO,DEP.: LUIS XANDERS PADILLA CESPEDES , PROCEDENCIA: BANCO UNION S.A., CHEQUE: 216010, FECHA DE EMISION:21/04/2025</t>
  </si>
  <si>
    <t>00099021001 DEP.DE CHEQ.AJENOS,RET.DE CAM.,CONCEPTO: DEPÓSITO,DEP.: JESSICA VANESA CHIRI CHOQUE , PROCEDENCIA: BANCO UNION S.A., CHEQUE: 216006, FECHA DE EMISION:21/04/2025</t>
  </si>
  <si>
    <t>00099021001 DEP.DE CHEQ.AJENOS,RET.DE CAM.,CONCEPTO: DEV POR DPH POR MES MAYO 1982 AREA DE EDU ITEM 150148 Y 3598,DEP.: AUGUSTO RODRIGUEZ SANDOVAL , PROCEDENCIA: BANCO UNION S.A., CHEQUE: 216011, FECHA DE EMISION:21/04/2025</t>
  </si>
  <si>
    <t>00099021001 DEP.DE CHEQ.AJENOS,RET.DE CAM.,CONCEPTO: REVERSION DE HABERES 02/2025,DEP.: SOLEDAD ORDOÑEZ LAURA , PROCEDENCIA: BANCO UNION S.A., CHEQUE: 216012, FECHA DE EMISION:21/04/2025</t>
  </si>
  <si>
    <t>VENTA DE DIVISAS CON TRANSFERENCIA DE FONDOS A SOLICITUD DE MINISTERIO DE RELACIONES EXTERIORES SEGUN SOLICITUD 23176 REF: PROCESO 8 PAGO DE HABERES AL PERSONAL DE EMBAJADAS Y CONSULADOS CORRESPONDIENTE AL MES DE ENERO PLANILLA 012506 LIB. 00099021001 TGN-RECURSOS ORDINARIOS (3987)</t>
  </si>
  <si>
    <t>TRANSFERENCIA DE FONDOS AL EXTERIOR A SOLICITUD DE MINISTERIO DE RELACIONES EXTERIORES SEGUN SOLICITUD 23179 REF: PROCESO 5 PAGO DE COSTO DE VIDA AL PERSONAL DE EMBAJADAS Y CONSULADOS CORRESPONDIENTE AL MES DE ENERO PLANILLA 012504 LIB. 00099021001 TGN-RECURSOS ORDINARIOS (3987)</t>
  </si>
  <si>
    <t>TRANSFERENCIA DE FONDOS AL EXTERIOR A SOLICITUD DE MINISTERIO DE RELACIONES EXTERIORES SEGUN SOLICITUD 23177 REF: PROCESO 2 PAGO DE COSTO DE VIDA A PERSONAL DEL MINISTERIO DE RELACIONES EXTERIORES CORRESPONDIENTE AL MES DE ENERO PLANILLA 012501 LIB. 00099021001 TGN-RECURSOS ORDINARIOS (3987)</t>
  </si>
  <si>
    <t>TRANSFERENCIA DE FONDOS AL EXTERIOR A SOLICITUD DE MINISTERIO DE RELACIONES EXTERIORES SEGUN SOLICITUD 23180 REF: PROCESO 7 PAGO DE COSTO DE VIDA AL PERSONAL DE EMBAJADAS Y CONSULADOS CORRESPONDIENTE AL MES DE ENERO PLANILLA 012505 LIB. 00099021001 TGN-RECURSOS ORDINARIOS (3987)</t>
  </si>
  <si>
    <t>VENTA DE DIVISAS CON TRANSFERENCIA DE FONDOS A SOLICITUD DE MINISTERIO DE RELACIONES EXTERIORES SEGUN SOLICITUD 23175 REF: PROCESO 6 PAGO DE HABERES A PERSONAL DE EMBAJADAS Y CONSULADOS CORRESPONDIENTE A ENERO PLANILLA 012505 LIB. 00099021001 TGN-RECURSOS ORDINARIOS (3987) POR DIFERENCIAL CAMBIARIO</t>
  </si>
  <si>
    <t>VENTA DE DIVISAS CON TRANSFERENCIA DE FONDOS A SOLICITUD DE MINISTERIO DE RELACIONES EXTERIORES SEGUN SOLICITUD 23174 REF: PROCESO 3 PAGO DE HABERES AL PERSONAL DE EMBAJADAS Y CONSULADOS CORRESPONDIENTE AL MES DE ENERO PLANILLA 012502 LIB. 00099021001 TGN-RECURSOS ORDINARIOS (3987)</t>
  </si>
  <si>
    <t>TRANSFERENCIA DE FONDOS AL EXTERIOR A SOLICITUD DE MINISTERIO DE RELACIONES EXTERIORES SEGUN SOLICITUD 23178 REF: PROCESO 4 PAGO DE COSTO DE VIDA A PERSONAL DE EMBAJADAS Y CONSULADOS CORRESPONDIENTE AL MES DE ENERO PLANILLA 012502 LIB. 00099021001 TGN-RECURSOS ORDINARIOS (3987)</t>
  </si>
  <si>
    <t>TRANSFERENCIA DE FONDOS AL EXTERIOR A SOLICITUD DE MINISTERIO DE RELACIONES EXTERIORES SEGUN SOLICITUD 23181 REF: PROCESO 9 PAGO DE COSTO DE VIA A PERSONAL DE EMBAJADAS Y CONSULADOS CORRESPONDIENTE A ENERO PLANILLA 012506 LIB. 00099021001 TGN-RECURSOS ORDINARIOS (3987)</t>
  </si>
  <si>
    <t>VENTA DE DIVISAS CON TRANSFERENCIA DE FONDOS A SOLICITUD DE MINISTERIO DE RELACIONES EXTERIORES SEGUN SOLICITUD 23173 REF: PROCESO 1 PAGO DE HABERES A PERSONAL DEL MINISTERIO DE RELACIONES EXTERIORES CORRESPONDIENTE AL MES DE ENERO PLANILLA 012501 LIB. 00099021001 TGN-RECURSOS ORDINARIOS (3987)</t>
  </si>
  <si>
    <t>VENTA DE DIVISAS CON TRANSFERENCIA DE FONDOS A SOLICITUD DE MINISTERIO DE RELACIONES EXTERIORES SEGUN SOLICITUD 23174 REF: PROCESO 3 PAGO DE HABERES AL PERSONAL DE EMBAJADAS Y CONSULADOS CORRESPONDIENTE AL MES DE ENERO PLANILLA 012502 LIB. 00099021001 TGN-RECURSOS ORDINARIOS (3987) POR DIFERENCIAL CAMBIARIO</t>
  </si>
  <si>
    <t>VENTA DE DIVISAS CON TRANSFERENCIA DE FONDOS A SOLICITUD DE MINISTERIO DE RELACIONES EXTERIORES SEGUN SOLICITUD 23175 REF: PROCESO 6 PAGO DE HABERES A PERSONAL DE EMBAJADAS Y CONSULADOS CORRESPONDIENTE A ENERO PLANILLA 012505 LIB. 00099021001 TGN-RECURSOS ORDINARIOS (3987)</t>
  </si>
  <si>
    <t>PAGO A BID PRÉSTAMO 2908/BL-BO VCTO. 18-04-2025 POR CUENTA DE TGN S/G NOTA MEFP/VTCP/DGCP/UODP/NRO.189/2025 DEL 17/04/2025, NTI. 020074 VALOR 21-04-2025 INTERESES USD 10.788,81 CTA. 3987 CUENTA UNICA DEL TESORO REF.: COMISIONES BANCARIAS</t>
  </si>
  <si>
    <t>PAGO A BID PRÉSTAMO 2908/BL-BO VCTO. 18-04-2025 POR CUENTA DE TGN SEGUN NOTA MEFP/VTCP/DGCP/UODP/NRO.189/2025, NTI. 020076 VALOR 21-04-2025 CAPITAL USD 721.951,51 INTERESES USD 551.786,12 CTA. 3987 CUENTA UNICA DEL TESORO REF.: COMISIONES BANCARIAS</t>
  </si>
  <si>
    <t>||TRANSFERENCIA DE FONDOS SEGÚN MENSAJE SWIFT N°5356, CORREO ELECTRÓNICO DE DGAC DE LA FECHA Y NOTA CITE: DGAC/DAF/FIN/NE-0008/25 (HRE-TGL-1866) DE FECHA 29/01/2025 DE LA DIRECCIÓN GENERAL DE AERONÁUTICA CIVIL. (SECTOR PÚBLICO). DÉBITO DE LA LIBRETA 00117012001 DGAC, REPOSICIÓN DE ÚTILES DE ESCRITORIO.</t>
  </si>
  <si>
    <t>||TRANSFERENCIA DE FONDOS SEGÚN MENSAJE SWIFT N°5346, CORREO ELECTRÓNICO DE DGAC DE LA FECHA Y NOTA CITE: DGAC/DAF/FIN/NE-0008/25 (HRE-TGL-1866) DE FECHA 29/01/2025 DE LA DIRECCIÓN GENERAL DE AERONÁUTICA CIVIL. (SECTOR PÚBLICO). DÉBITO DE LA LIBRETA 00117012001 DGAC, REPOSICIÓN DE ÚTILES DE ESCRITORIO.</t>
  </si>
  <si>
    <t>||TRANSFERENCIA DE FONDOS S/G MENSAJES SWIFT NROS. 5335-5331 EN ATENCIÓN A CORREO ELECTRÓNICO DE LA DGAC Y NOTA: DGAC/DAF/FIN/NE-0008/25 DE F.29/1/2025 (HRE-TGL-1866) ENVIADO POR LA DIRECCIÓN GENERAL DE AERONÁUTICA CIVIL (SECTOR PÚBLICO). DEBITO DE LA LIBRETA 00117012001 DGAC, REPOSICIÓN ÚTILES DE ESCRITORIO.</t>
  </si>
  <si>
    <t>00078014208 DEPOSITO DE EFECTIVO, DEPOSITANTE: LIMBERT DIEGO CHIPANA RAMOS, CONCEPTO: DEVOLUCION POR PAGO DE PENALIDADES Y PASAJES AEREOS, CUENTA DE DEPOSITO: CUENTA UNICA DEL TESORO</t>
  </si>
  <si>
    <t>00099021001 DEPOSITO DE EFECTIVO, DEPOSITANTE: MARISELA ARIANA FLORES CALLE, CONCEPTO: DEVOLUCION DE VIATICOS, CUENTA DE DEPOSITO: CUENTA UNICA DEL TESORO/DJBR</t>
  </si>
  <si>
    <t>00099021001 DEPOSITO DE EFECTIVO, DEPOSITANTE: RODRIGO ERNESTO GALLEGOS ZURITA, CONCEPTO: DEVOLUCION DE VIATICOS, CUENTA DE DEPOSITO: CUENTA UNICA DEL TESORO/DJBR</t>
  </si>
  <si>
    <t>00099021001 DEP.DE CHEQ.AJENOS,RET.DE CAM.,CONCEPTO: REEMBOLSO DE SUBSIDIO DE INCAPACIDAD SECTOR PUBLICO PERIODO DICIEMBRE 2024,DEP.: CAJA NACIONAL DE SALUD, PROCEDENCIA: BANCO UNION S.A., CHEQUE: 83316,
FECHA DE EMISION:21/04/2025.
TRLP - 530/2025  P1794</t>
  </si>
  <si>
    <t>00099021001 DEP.DE CHEQ.AJENOS,RET.DE CAM.,CONCEPTO: REEMBOLSO DE SUBSIDIO DE INCAPACIDAD SECTOR PUBLICO PERIODO OCTUBRE 2024,DEP.: CAJA NACIONAL DE SALUD, PROCEDENCIA: BANCO UNION S.A., CHEQUE: 83314,
FECHA DE EMISION:21/04/2025.
TRLP - 530/2025  P1793</t>
  </si>
  <si>
    <t>00099021001 DEP.DE CHEQ.AJENOS,RET.DE CAM.,CONCEPTO: PAGO POR DESCUENTO MONTOS EXCEDENTARIOS POR DOBLE PERCEPCION DE RECURSOS PUBLICOS,DEP.: CAJA NACIONAL DE SALUD , PROCEDENCIA: BANCO UNION S.A., CHEQUE: 83275, FECHA DE EMISION:17/04/2025</t>
  </si>
  <si>
    <t>||TRANSFERENCIA DE FONDOS SEGÚN MENSAJES SWIFT N°5539 Y 5588 DE LA FECHA Y NOTA CITE: DGAC/DAF/FIN/NE-0008/25 (HRE-TGL-1866) DE FECHA 29/01/2025 DE LA DIRECCIÓN GENERAL DE AERONÁUTICA CIVIL. (SECTOR PÚBLICO). DÉBITO DE LA LIBRETA 00117012001 DGAC, REPOSICIÓN DE ÚTILES DE ESCRITORIO.</t>
  </si>
  <si>
    <t>||TRANSFERENCIA DE FONDOS S/G MENSAJE SWIFT NRO. 5536, CORREO ELECTRONICO DE LA FECHA Y NOTA CITE DGAC/DAF/FIN/NE-0008/25 DE F.29.01.2025 (HRE-TGL-1866) DE LA DIRECCION GENERAL DE AERONAUTICA CIVIL (SECTOR PÚBLICO). DEBITO DE LA LIBRETA 00117012001 DGAC, REPOSICIÓN DE ÚTILES DE ESCRITORIO.</t>
  </si>
  <si>
    <t>||TRANSFERENCIA DE FONDOS S/G MENSAJE SWIFT NRO. 5619 EN ATENCIÓN A NOTA: DGAC/DAF/FIN/NE-0008/25 (HRE-TGL-2025-1866) ENVIADO POR LA DIRECCIÓN GENERAL DE AERONÁUTICA CIVIL (SECTOR PÚBLICO). DEBITO DE LA LIBRETA 00117012001 DGAC, REPOSICIÓN ÚTILES DE ESCRITORIO.</t>
  </si>
  <si>
    <t>||TRANSFERENCIA A LA CUENTA ÚNICA DEL TESORO POR REMUNERACIÓN MÁXIMA DEL SECTOR PÚBLICO DE PINO GUZMAN GUMERCINDO HECTOR, CORRESPONDIENTE AL MES DE MARZO/2025, SEGÚN HOJA DE RUTA INTERNA BCB-DCR-HRI-2025-9463 Y DOCUMENTOS ADJUNTOS. TRANSFERENCIA REM. MÁXIMA DE PINO GUZMAN GUMERCINDO HECTOR MARZO/2025 LIBRETA 00099021001</t>
  </si>
  <si>
    <t>00099021001 DEPOSITO DE EFECTIVO, DEPOSITANTE: LUIS WILDER IBAÑEZ CHOQUE, CONCEPTO: DEVOLUCION DE VIATICOS, CUENTA DE DEPOSITO: CUENTA UNICA DEL TESORO/DJBR</t>
  </si>
  <si>
    <t>00099021001 DEPOSITO DE EFECTIVO, DEPOSITANTE: MILKA NINOSKA SIRPA COLQUE, CONCEPTO: DEVOLUCION DE VIATICOS, CUENTA DE DEPOSITO: CUENTA UNICA DEL TESORO/DJBR</t>
  </si>
  <si>
    <t>00291012002 DEPOSITO DE EFECTIVO, DEPOSITANTE: LUIS ALBERTO TAMASHIRO RODRIGUEZ, CONCEPTO: SERIEDAD DE PROPUESTA DEL PROY. CONSER. TRAMO LP. 02R CR. RURRENABAQUE - TUMUPASA, CUENTA DE DEPOSITO: CUENTA UNICA DEL TESORO</t>
  </si>
  <si>
    <t>00099021001 DEP.DE CHEQ.AJENOS,RET.DE CAM.,CONCEPTO: DEVOLUCION PLANILLA SEGURO SOCIAL UNIVERSITARIO,DEP.: SEDES COCHABAMBA , PROCEDENCIA: BANCO UNION S.A., CHEQUE: 26631, FECHA DE EMISION:27/03/2025</t>
  </si>
  <si>
    <t>00099021001 DEP.DE CHEQ.AJENOS,RET.DE CAM.,CONCEPTO: DEVOLUCION INCAPACIDADES CAJA DE SALUD CORDES,DEP.: CAJA DE SALUD CORDES , PROCEDENCIA: BANCO UNION S.A., CHEQUE: 47122, FECHA DE EMISION:26/03/2025</t>
  </si>
  <si>
    <t>00099021001 DEP.DE CHEQ.AJENOS,RET.DE CAM.,CONCEPTO: DEVOLUCION SUELDO FEB 2025,DEP.: FERNANDO FRIGERIO MAJLUF , PROCEDENCIA: BANCO UNION S.A., CHEQUE: 216013, FECHA DE EMISION:23/04/2025/DJBR</t>
  </si>
  <si>
    <t>VENTA DE DIVISAS CON TRANSFERENCIA DE FONDOS A SOLICITUD DE MINISTERIO DE MEDIO AMBIENTE Y AGUA SEGUN SOLICITUD 23195 REF: SEGUNDO PAGO AL EXTERIOR POR DEVOLUCION DE RECURSOS DEL PROGRAMA RIO ROCHA PROSARC AL FINANCIADOR AGENCIA FRANCESA DE DESARROLLO AFD DE ACUERDO A SOLICITUD ADJUNTA EQUIVALENTES LIB. 00086057010 MMAyA-BS. APOYO PPTO.POLIT.PUB.GOBERNANZA SEC.DE AGUA-AFD POR DIFERENCIAL CAMBIARIO</t>
  </si>
  <si>
    <t>VENTA DE DIVISAS CON TRANSFERENCIA DE FONDOS A SOLICITUD DE MINISTERIO DE MEDIO AMBIENTE Y AGUA SEGUN SOLICITUD 23195 REF: SEGUNDO PAGO AL EXTERIOR POR DEVOLUCION DE RECURSOS DEL PROGRAMA RIO ROCHA PROSARC AL FINANCIADOR AGENCIA FRANCESA DE DESARROLLO AFD DE ACUERDO A SOLICITUD ADJUNTA EQUIVALENTES LIB. 00086057010 MMAyA-BS. APOYO PPTO.POLIT.PUB.GOBERNANZA SEC.DE AGUA-AFD</t>
  </si>
  <si>
    <t>||TRANSFERENCIA DE FONDOS S/G MENSAJE SWIFT NRO. 5659, CORREO ELECTRONICO DE LA FECHA Y NOTA CITE DGAC/DAF/FIN/NE-0008/25 DE F.29.01.2025 (HRE-TGL-1866) DE LA DIRECCION GENERAL DE AERONAUTICA CIVIL (SECTOR PÚBLICO). DEBITO DE LA LIBRETA 00117012001 DGAC, REPOSICIÓN DE ÚTILES DE ESCRITORIO.</t>
  </si>
  <si>
    <t>'COBRO DE UTILES DE ESCRITORIO POR´||BS60.- Y REEMB.GSTS.COMUNICACION BS300.- CARTA DE CREDITO STANDBY REF.:1702267653 (BCB:SB-R-2022-08) A/F ECEBOL,S/G NOTA SEDEM/GG/EB N°0375/2025,17/04/2025. LIB.00132032001 ECEBOL - GESTION OPERATIVA REF.:SBLC 1702267653</t>
  </si>
  <si>
    <t>'COBRO DE UTILES DE ESCRITORIO POR´||BS60.- Y REEMB.GSTS.COMUNICACION BS300.- CARTA DE CREDITO STANDBY REF.:1702468771 (BCB:SB-R-2024-04) A/F ECEBOL,S/G NOTA SEDEM/GG/EB N°0375/2025,17/04/2025. LIB.00132032001 ECEBOL - GESTION OPERATIVA REF.:SBLC 1702468771</t>
  </si>
  <si>
    <t>00099021001 DEPOSITO DE EFECTIVO, DEPOSITANTE: MAYRA INGRID ZALLES TRIGO, CONCEPTO: DEVOLUCION DE VIATICOS DE LA DIPUTADA MAYRA INGRID ZALLES TRIGO, CUENTA DE DEPOSITO: CUENTA UNICA DEL TESORO/DJBR</t>
  </si>
  <si>
    <t>00099021001 DEPOSITO DE EFECTIVO, DEPOSITANTE: SERVICIO PLURINACIONAL DE DEFENSA PUBLICA, CONCEPTO: REPOSICION DE ACTIVOS FIJOS IDENTIFICADOS COMO FALTANTES DEPARTAMENTAL CBBA, CUENTA DE DEPOSITO: CUENTA UNICA DEL TESORO</t>
  </si>
  <si>
    <t>00099021001 DEPOSITO DE EFECTIVO, DEPOSITANTE: FELIX MAYTA LARICO CI. 4948900 LP, CONCEPTO: DEVOLUCION DE VIATICOS, CUENTA DE DEPOSITO: CUENTA UNICA DEL TESORO/DJBR</t>
  </si>
  <si>
    <t>00053011103 DEPOSITO DE EFECTIVO, DEPOSITANTE: MARIO JAVIER BASPINEIRO VALVERDE, CONCEPTO: REPOSICIÓN DE CREDENCIAL, CUENTA DE DEPOSITO: CUENTA UNICA DEL TESORO</t>
  </si>
  <si>
    <t>00099021001 DEP.DE CHEQ.AJENOS,RET.DE CAM.,CONCEPTO: DEVOLUCIÓN DE INCAPACIDAD TEMPORAL ATT,DEP.: CAJA DE SALUD CORDES , PROCEDENCIA: BANCO UNION S.A., CHEQUE: 47153, FECHA DE EMISION:26/03/2025</t>
  </si>
  <si>
    <t>00132092001 DEP.DE CHEQ.AJENOS,RET.DE CAM.,CONCEPTO: DEVOLUCION DE FONDOS POR SALDOS NO UTILIZADOS DEV 3,DEP.: ALCIDES ARIAS LLUSCO , PROCEDENCIA: BANCO UNION S.A., CHEQUE: 4887, FECHA DE EMISION:22/04/2025</t>
  </si>
  <si>
    <t>00423012001 DEP.DE CHEQ.AJENOS,RET.DE CAM.,CONCEPTO: CONVENIO INTERISTITUCIONAL,DEP.: UNIVALLE S.A. , PROCEDENCIA: BANCO NACIONAL DE BOLIVIA S.A., CHEQUE: 8377, FECHA DE EMISION:14/04/2025</t>
  </si>
  <si>
    <t>00423012001 DEP.DE CHEQ.AJENOS,RET.DE CAM.,CONCEPTO: CONVENIO INTERISTITUCIONAL,DEP.: UNIVALLE S.A. , PROCEDENCIA: BANCO NACIONAL DE BOLIVIA S.A., CHEQUE: 8376, FECHA DE EMISION:14/04/2025</t>
  </si>
  <si>
    <t>PAGO A FND PRÉSTAMO NDF 367 VCTO. 24-04-2025 POR CUENTA DE TGN , NTI. 019842 VALOR 24-04-2025 CAPITAL EUR 49.226,27 INTERESES EUR 6.460,95 CTA. 3987 CUENTA UNICA DEL TESORO LIB. 00099021001 REF.: COMISIONES BANCARIAS</t>
  </si>
  <si>
    <t>||TRANSFERENCIA DE FONDOS S/G MENSAJES SWIFT NROS. 5747 Y 5748, DE LA FECHA Y NOTA CITE DGAC/DAF/FIN/NE-0008/25 DE F.29.01.2025 (HRE-TGL-1866) DE LA DIRECCION GENERAL DE AERONAUTICA CIVIL (SECTOR PÚBLICO). DEBITO DE LA LIBRETA 00117012001 DGAC, REPOSICIÓN DE ÚTILES DE ESCRITORIO.</t>
  </si>
  <si>
    <t>COBRO DE OBLIGACIONES A LA NAVEGACIÓN AÉREA Y AEROPUERTOS BOLIVIANOS - NAABOL, PRÉSTAMO ICO 01020033.0 EQUIP. AEROPUERTO J. WILSTERMAN, VCTO. 24/04/2025, CUT 3987 LIBRETA Nº 00389012001 NAABOL - ADMINISTRACIÓN CENTRAL (CENTRO 96)</t>
  </si>
  <si>
    <t>||REGULARIZACIÓN DE RECURSOS PENDIENTES DE APLICACIÓN DEL COMP. CONTABLE N° 1121435 DE FECHA 05/03/2025, SG. NOTA MMAYA/DGAA N° 121/2025 DE FECHA 23/04/25 (ORIG. CURSA EN EL COMBTE. 1125329) ENVIADO POR EL MINISTERIO DE MEDIO AMBIENTE Y AGUA A LA LIB. 00086018060 MMAYA-BS-PLAN GESTIÓN ELIM.HCFC (HPMPII) EN BOLIVIA POR CTA DE UNITED NATIONS.</t>
  </si>
  <si>
    <t>COBRO DE||ÚTILES DE ESCRITORIO POR EL REGISTRO DEL COMP. CONTABLE N° 1125333 DE LA FECHA , SG. NOTA MMAYA/DGAA N° 121/2025 DE FECHA 23/04/25 (TRAM - 562) ENVIADO POR EL MINISTERIO DE MEDIO AMBIENTE Y AGUA COBRO ÚTILES DE ESCRITORIO DE LA LIB.00086018060 MMAYA-BS-PLAN GESTIÓN ELIM.HCFC (HPMPII) EN BOLIVIA</t>
  </si>
  <si>
    <t>||TRANSFERENCIA DE FONDOS S/G MENSAJE SWIFT NRO. 5754, CORREO ELECTRONICO DE LA FECHA Y NOTA CITE DGAC/DAF/FIN/NE-0008/25 DE F.29.01.2025 (HRE-TGL-1866) DE LA DIRECCION GENERAL DE AERONAUTICA CIVIL (SECTOR PÚBLICO). DEBITO DE LA LIBRETA 00117012001 DGAC, REPOSICIÓN DE ÚTILES DE ESCRITORIO.</t>
  </si>
  <si>
    <t>00070011102 DEPOSITO DE EFECTIVO, DEPOSITANTE: MELANNIE BELEN VELASCO YAÑEZ, CONCEPTO: DEVOLUCION DE VIATICOS, CUENTA DE DEPOSITO: CUENTA UNICA DEL TESORO</t>
  </si>
  <si>
    <t>00312012001 DEPOSITO DE EFECTIVO, DEPOSITANTE: LAURA CARDENAS CABALLERO, CONCEPTO: DEVOLUCION PREVENTIVO N°244, CUENTA DE DEPOSITO: CUENTA UNICA DEL TESORO</t>
  </si>
  <si>
    <t>00312012001 DEPOSITO DE EFECTIVO, DEPOSITANTE: BEIMAR ROCHA GALEAN, CONCEPTO: DEVOLUCION PREVENTIVO N°246, CUENTA DE DEPOSITO: CUENTA UNICA DEL TESORO</t>
  </si>
  <si>
    <t>00099021001 DEPOSITO DE EFECTIVO, DEPOSITANTE: BEIMAR ROCHA GALEAN, CONCEPTO: DEVOLUCION PREVENTIVO N°245, CUENTA DE DEPOSITO: CUENTA UNICA DEL TESORO/DJBR</t>
  </si>
  <si>
    <t>00099021001 DEPOSITO DE EFECTIVO, DEPOSITANTE: TORRICO OLIVIA PAMELA, CONCEPTO: PAGO POR EXCESO DE REFRIGERIO SEP 2024, CUENTA DE DEPOSITO: CUENTA UNICA DEL TESORO</t>
  </si>
  <si>
    <t>00053011103 DEPOSITO DE EFECTIVO, DEPOSITANTE: HUGO ROJAS MAMANI, CONCEPTO: REPOSICIÓN DE CREDENCIAL, CUENTA DE DEPOSITO: CUENTA UNICA DEL TESORO</t>
  </si>
  <si>
    <t>00099021001 DEPOSITO DE EFECTIVO, DEPOSITANTE: RUTH LIDIA CONDORI QUISPE, CONCEPTO: DEV. REVERSION PARCIAL PLANILLA N°21 PREV.141, CUENTA DE DEPOSITO: CUENTA UNICA DEL TESORO/DJBR</t>
  </si>
  <si>
    <t>00099021001 DEPOSITO DE EFECTIVO, DEPOSITANTE: JANNETH GUTIERREZ MERCADO, CONCEPTO: DEV REVERSION PLANILLA N°9 PREV 83, CUENTA DE DEPOSITO: CUENTA UNICA DEL TESORO/DJBR</t>
  </si>
  <si>
    <t>00046171101 DEPOSITO DE EFECTIVO, DEPOSITANTE: IMPORTADORA COMERCIAL MEDITEC, CONCEPTO: SANCION JURIDICA, CUENTA DE DEPOSITO: CUENTA UNICA DEL TESORO</t>
  </si>
  <si>
    <t>00099021001 DEPOSITO DE EFECTIVO, DEPOSITANTE: PABLO VARGAS RIVERA, CONCEPTO: DEVOLUCION DE PASAJES Y VIATICOS PABLO VARGAS - SPV - 277 GESTION 2024, CUENTA DE DEPOSITO: CUENTA UNICA DEL TESORO</t>
  </si>
  <si>
    <t>00046171101 DEPOSITO DE EFECTIVO, DEPOSITANTE: ROSSERTTI BOLIVIA SRL, CONCEPTO: SANCION JURIDICA, CUENTA DE DEPOSITO: CUENTA UNICA DEL TESORO</t>
  </si>
  <si>
    <t>00015011108 DEP.DE CHEQ.AJENOS,RET.DE CAM.,CONCEPTO: DEPÓSITO A LA CUT,DEP.: MINISTERIO DE GOBIERNO , PROCEDENCIA: BANCO UNION S.A., CHEQUE: 52532, FECHA DE EMISION:21/04/2025</t>
  </si>
  <si>
    <t>00099021001 DEP.DE CHEQ.AJENOS,RET.DE CAM.,CONCEPTO: DEVOLUCION SUELDO FEBRERO 2025,DEP.: LUIS ANGEL ORTEGA MEDINA , PROCEDENCIA: BANCO UNION S.A., CHEQUE: 216014, FECHA DE EMISION:25/04/2025</t>
  </si>
  <si>
    <t>00099021001 DEP.DE CHEQ.AJENOS,RET.DE CAM.,CONCEPTO: DEPÓSITO,DEP.: EMMA DAIZI FLORES CARZIL , PROCEDENCIA: BANCO UNION S.A., CHEQUE: 216017, FECHA DE EMISION:25/04/2025</t>
  </si>
  <si>
    <t>00099021001 DEP.DE CHEQ.AJENOS,RET.DE CAM.,CONCEPTO: DEPÓSITO,DEP.: PETER MARUSIC FAREL , PROCEDENCIA: BANCO UNION S.A., CHEQUE: 216016, FECHA DE EMISION:25/04/2025</t>
  </si>
  <si>
    <t>00099021001 DEP.DE CHEQ.AJENOS,RET.DE CAM.,CONCEPTO: DEPÓSITO,DEP.: MARIO MAMIO HUACAMA , PROCEDENCIA: BANCO UNION S.A., CHEQUE: 216015, FECHA DE EMISION:25/04/2025</t>
  </si>
  <si>
    <t>NUMERO DE LIBRETA CUT: 00513014201 OPERACIÓN E18 TRANSFERENCIA DEL SISTEMA FINANCIERO POR CUENTA DE TERCEROS A LA CUT TRANSFERENCIA DE 1% DE LA INVERSION DEL PROYECTO INTERVENCION DEL POZO CHU-X2 Y PERFORACION DE LOS POZOS CHU-X3 Y CHU-4</t>
  </si>
  <si>
    <t>VENTA DE DIVISAS CON TRANSFERENCIA DE FONDOS A SOLICITUD DE YACIMIENTOS PETROLIFEROS FISCALES BOLIVIANOS SEGUN SOLICITUD 23155 REF: 1ER POST PAGO SUM HIDR LIQ 2025 OP UPCA 698 HR DCIM 9747 2025 PROC 217 EQUIVALENTES 10.240.144,01 USD LIB. 00513012004 LBP-YPFB-UNICOMERCIAL (4030005415/1-2188907) POR DIFERENCIAL CAMBIARIO</t>
  </si>
  <si>
    <t>NUMERO DE LIBRETA CUT: LIB NÂ° 00099021001 OPERACIÓN E75 TRANSFERENCIA DE LA CUENTA FISCAL BUN A LA CUT EN MN TRANSFERENCIA DE FONDOS A SOLICITUD DE GOB. AUTONOMO MCPAL. DE PUNATA CITE: G.A.M.P. NÂ° 0503/2025 CUENTA CUT 3987 LIBRETA NÂ° 00099021001 TGN - RECURSOS ORDINARIOS.</t>
  </si>
  <si>
    <t>||TRANSFERENCIA DE FONDOS S/G MENSAJES SWIFT NROS.5782 Y 5781 DE LA FECHA Y NOTA CITE DGAC/DAF/FIN/NE-0008/25 DE F.29.01.2025 (HRE-TGL-1866) DE LA DIRECCION GENERAL DE AERONAUTICA CIVIL (SECTOR PÚBLICO). DEBITO DE LA LIBRETA 00117012001 DGAC, REPOSICIÓN DE ÚTILES DE ESCRITORIO.</t>
  </si>
  <si>
    <t>00016011101 DEPOSITO DE EFECTIVO, DEPOSITANTE: LIBRERIA DEL MINISTERIO DE EDUCACION, CONCEPTO: VENTA DE MATERIAL BIBLIOGRAFICO Y/O MULTIMEDIA DE LA LIBRERIA DEL MINISTERIO DE EDUCACION, CUENTA DE DEPOSITO: CUENTA UNICA DEL TESORO</t>
  </si>
  <si>
    <t>00099021001 DEPOSITO DE EFECTIVO, DEPOSITANTE: RUBEN ROBERTO MAQUERA PLATA, CONCEPTO: REVERSION DE BOLETA HABER MENSUAL, CUENTA DE DEPOSITO: CUENTA UNICA DEL TESORO/DJBR</t>
  </si>
  <si>
    <t>00595012002 DEP.DE CHEQ.AJENOS,RET.DE CAM.,CONCEPTO: CUMPLIMIENTO DE AUDITORIA R.2 JAVIER VILLARROEL,DEP.: GESTORA PUBLICA DE LA SEGURIDAD SOCIAL , PROCEDENCIA: BANCO UNION S.A., CHEQUE: 2038, FECHA DE EMISION:25/04/2025</t>
  </si>
  <si>
    <t>00099021001 DEP.DE CHEQ.AJENOS,RET.DE CAM.,CONCEPTO: REEMBOLSO DE SUBSIDIO DE INCAPACIDAD TEMPORAL SECTOR PUBLICO PERIODO NOVIEMBRE 2024,DEP.: CAJA NACIONAL DE SALUD, PROCEDENCIA: BANCO UNION S.A., CHEQUE: 83424, FECHA DE EMISION:28/04/2025
TRLP - 364/2025  P1977</t>
  </si>
  <si>
    <t>00099021001 DEP.DE CHEQ.AJENOS,RET.DE CAM.,CONCEPTO: DEPÓSITO,DEP.: MARIA NELA ORELLANA ARAOZ , PROCEDENCIA: BANCO UNION S.A., CHEQUE: 216021, FECHA DE EMISION:28/04/2025</t>
  </si>
  <si>
    <t>00099021001 DEP.DE CHEQ.AJENOS,RET.DE CAM.,CONCEPTO: DEPÓSITO,DEP.: CRISTOBAL PEREZ PAUCARA , PROCEDENCIA: BANCO UNION S.A., CHEQUE: 216018, FECHA DE EMISION:28/04/2025</t>
  </si>
  <si>
    <t>00099021001 DEP.DE CHEQ.AJENOS,RET.DE CAM.,CONCEPTO: DEPÓSITO,DEP.: GONZALO MAMANI VILLCA , PROCEDENCIA: BANCO UNION S.A., CHEQUE: 216020, FECHA DE EMISION:28/04/2025</t>
  </si>
  <si>
    <t>00099021001 DEP.DE CHEQ.AJENOS,RET.DE CAM.,CONCEPTO: INCAPACIDADES,DEP.: CAJA NACIONAL DE SALUD , PROCEDENCIA: BANCO UNION S.A., CHEQUE: 27698, FECHA DE EMISION:22/04/2025</t>
  </si>
  <si>
    <t>A:00099021001 GAM DE COMANCHE, TRANSFERENCIA DE RECUPERACIONES SEGÚN NOTA INTERNA GEF-LCR-DYF-0332-NOT/25, POR CONCEPTO DE CAPITAL E INTERESES DE ACUERDO A CONTRATO DE FIDEICOMISO “FINANCIAMIENTO DE APOYO A LA REACTIVACION DE LA INVERSION PUBLICA” (FARIP) FIRMADO ENTRE EL MPD Y EL FNDR.</t>
  </si>
  <si>
    <t>A:00099021001 GAM DE COROICO, TRANSFERENCIA DE RECUPERACIONES SEGÚN NOTA INTERNA GEF-LCR-DYF-0332-NOT/25, POR CONCEPTO DE CAPITAL E INTERESES DE ACUERDO A CONTRATO DE FIDEICOMISO “FINANCIAMIENTO DE APOYO A LA REACTIVACION DE LA INVERSION PUBLICA” (FARIP) FIRMADO ENTRE EL MPD Y EL FNDR.</t>
  </si>
  <si>
    <t>A:00099021001 GAM DE COMARAPA, TRANSFERENCIA DE RECUPERACIONES SEGÚN NOTA INTERNA GEF-LCR-DYF-0332-NOT/25, POR CONCEPTO DE CAPITAL E INTERESES DE ACUERDO A CONTRATO DE FIDEICOMISO “FINANCIAMIENTO DE APOYO A LA REACTIVACION DE LA INVERSION PUBLICA” (FARIP) FIRMADO ENTRE EL MPD Y EL FNDR.</t>
  </si>
  <si>
    <t>A:00099021001 GAM DE CORQUE, TRANSFERENCIA DE RECUPERACIONES SEGÚN NOTA INTERNA GEF-LCR-DYF-0332-NOT/25, POR CONCEPTO DE CAPITAL E INTERESES DE ACUERDO A CONTRATO DE FIDEICOMISO “FINANCIAMIENTO DE APOYO A LA REACTIVACION DE LA INVERSION PUBLICA” (FARIP) FIRMADO ENTRE EL MPD Y EL FNDR.</t>
  </si>
  <si>
    <t>A:00099021001 GAM DE LAS CARRERAS, TRANSFERENCIA DE RECUPERACIONES SEGÚN NOTA INTERNA GEF-LCR-DYF-0332-NOT/25, POR CONCEPTO DE CAPITAL E INTERESES DE ACUERDO A CONTRATO DE FIDEICOMISO “FINANCIAMIENTO DE APOYO A LA REACTIVACION DE LA INVERSION PUBLICA” (FARIP) FIRMADO ENTRE EL MPD Y EL FNDR.</t>
  </si>
  <si>
    <t>A:00099021001 GAM DE HUARINA, TRANSFERENCIA DE RECUPERACIONES SEGÚN NOTA INTERNA GEF-LCR-DYF-0332-NOT/25, POR CONCEPTO DE CAPITAL E INTERESES DE ACUERDO A CONTRATO DE FIDEICOMISO “FINANCIAMIENTO DE APOYO A LA REACTIVACION DE LA INVERSION PUBLICA” (FARIP) FIRMADO ENTRE EL MPD Y EL FNDR.</t>
  </si>
  <si>
    <t>A:00099021001 GAM DE MONTEAGUDO, TRANSFERENCIA DE RECUPERACIONES SEGÚN NOTA INTERNA GEF-LCR-DYF-0332-NOT/25, POR CONCEPTO DE CAPITAL E INTERESES DE ACUERDO A CONTRATO DE FIDEICOMISO “FINANCIAMIENTO DE APOYO A LA REACTIVACION DE LA INVERSION PUBLICA” (FARIP) FIRMADO ENTRE EL MPD Y EL FNDR.</t>
  </si>
  <si>
    <t>A:00099021001 GAM DE PORTACHUELO, TRANSFERENCIA DE RECUPERACIONES SEGÚN NOTA INTERNA GEF-LCR-DYF-0332-NOT/25, POR CONCEPTO DE CAPITAL E INTERESES DE ACUERDO A CONTRATO DE FIDEICOMISO “FINANCIAMIENTO DE APOYO A LA REACTIVACION DE LA INVERSION PUBLICA” (FARIP) FIRMADO ENTRE EL MPD Y EL FNDR.</t>
  </si>
  <si>
    <t>A:00099021001 GAM DE LURIBAY, TRANSFERENCIA DE RECUPERACIONES SEGÚN NOTA INTERNA GEF-LCR-DYF-0332-NOT/25, POR CONCEPTO DE CAPITAL E INTERESES DE ACUERDO A CONTRATO DE FIDEICOMISO “FINANCIAMIENTO DE APOYO A LA REACTIVACION DE LA INVERSION PUBLICA” (FARIP) FIRMADO ENTRE EL MPD Y EL FNDR.</t>
  </si>
  <si>
    <t>A:00099021001 GAM DE CHIMORE, TRANSFERENCIA DE RECUPERACIONES SEGÚN NOTA INTERNA GEF-LCR-DYF-0398-NOT/25, POR CONCEPTO DE INTERESES DE ACUERDO A CONTRATO DE FIDEICOMISO “FINANCIAMIENTO DE APOYO A LA REACTIVACION DE LA INVERSION PUBLICA” (FARIP) FIRMADO ENTRE EL MPD Y EL FNDR.(reliquidación)</t>
  </si>
  <si>
    <t>A:00099021001 GAM DE CARANAVI, TRANSFERENCIA DE RECUPERACIONES SEGÚN NOTA INTERNA GEF-LCR-DYF-0398-NOT/25, POR CONCEPTO DE INTERESES DE ACUERDO A CONTRATO DE FIDEICOMISO “FINANCIAMIENTO DE APOYO A LA REACTIVACION DE LA INVERSION PUBLICA” (FARIP) FIRMADO ENTRE EL MPD Y EL FNDR. (normal y reliquidación)</t>
  </si>
  <si>
    <t>A:00099021001 GAM DE YAMPARAEZ, TRANSFERENCIA DE RECUPERACIONES SEGÚN NOTA INTERNA GEF-LCR-DYF-0332-NOT/25, POR CONCEPTO DE INTERESES DE ACUERDO A CONTRATO DE FIDEICOMISO “FINANCIAMIENTO DE APOYO A LA REACTIVACION DE LA INVERSION PUBLICA” (FARIP) FIRMADO ENTRE EL MPD Y EL FNDR.</t>
  </si>
  <si>
    <t>A:00099021001 GAM DE SOPACHUY, TRANSFERENCIA DE RECUPERACIONES SEGÚN NOTA INTERNA GEF-LCR-DYF-0398-NOT/25, POR CONCEPTO DE CAPITAL E INTERESES DE ACUERDO A CONTRATO DE FIDEICOMISO “FINANCIAMIENTO DE APOYO A LA REACTIVACION DE LA INVERSION PUBLICA” (FARIP) FIRMADO ENTRE EL MPD Y EL FNDR.( normal y reliquidación)</t>
  </si>
  <si>
    <t>A:00099021001 GAD DE COCHABAMBA, TRANSFERENCIA DE RECUPERACIONES SEGÚN NOTA INTERNA GEF-LCR-DYF-0332-NOT/25, POR CONCEPTO DE CAPITAL E INTERESES DE ACUERDO A CONTRATO DE FIDEICOMISO “FINANCIAMIENTO DE APOYO A LA REACTIVACION DE LA INVERSION PUBLICA” (FARIP) FIRMADO ENTRE EL MPD Y EL FNDR.</t>
  </si>
  <si>
    <t>A:00099021001 GAD DE COCHABAMBA, TRANSFERENCIA DE RECUPERACIONES SEGÚN NOTA INTERNA GEF-LCR-DYF-0332-NOT/25, POR CONCEPTO DE INTERESES DE ACUERDO A CONTRATO DE FIDEICOMISO “FINANCIAMIENTO DE APOYO A LA REACTIVACION DE LA INVERSION PUBLICA” (FARIP) FIRMADO ENTRE EL MPD Y EL FNDR.</t>
  </si>
  <si>
    <t>A:00099021001 GAM DE HUARINA, TRANSFERENCIA DE RECUPERACIONES SEGÚN NOTA INTERNA GEF-LCR-DYF-0332-NOT/25, POR CONCEPTO DE INTERESES DE ACUERDO A CONTRATO DE FIDEICOMISO “FINANCIAMIENTO DE APOYO A LA REACTIVACION DE LA INVERSION PUBLICA” (FARIP) FIRMADO ENTRE EL MPD Y EL FNDR.</t>
  </si>
  <si>
    <t>NUMERO DE LIBRETA CUT: LIB NÂ° 00099021001 OPERACIÓN E75 TRANSFERENCIA DE LA CUENTA FISCAL BUN A LA CUT EN MN TRANSFERENCIA DE FONDOS A SOLICITUD DE: GOBIERNO AUTONOMO MUNICIPAL SANTIAGO DE ANDAMARCA, CITE: G.A.M.S.A. NÂ° 70/2025 CUENTA CUT 3987 LIBRETA NÂ° 00099021001 TGN RECURSOS ORDINARIOS,</t>
  </si>
  <si>
    <t>A:00099021001 GAM DE PUERTO VILLARROEL, TRANSFERENCIA DE RECUPERACIONES SEGÚN NOTA INTERNA GEF-LCR-DYF-0332-NOT/25, POR CONCEPTO DE CAPITAL E INTERESES DE ACUERDO A CONTRATO DE FIDEICOMISO “FINANCIAMIENTO DE APOYO A LA REACTIVACION DE LA INVERSION PUBLICA” (FARIP) FIRMADO ENTRE EL MPD Y EL FNDR.</t>
  </si>
  <si>
    <t>A:00099021001 GAM DE PUERTO VILLARROEL, TRANSFERENCIA DE RECUPERACIONES SEGÚN NOTA INTERNA GEF-LCR-DYF-0332-NOT/25, POR CONCEPTO DE INTERESES DE ACUERDO A CONTRATO DE FIDEICOMISO “FINANCIAMIENTO DE APOYO A LA REACTIVACION DE LA INVERSION PUBLICA” (FARIP) FIRMADO ENTRE EL MPD Y EL FNDR.</t>
  </si>
  <si>
    <t>A:00099021001 GAM DE SAN BENITO (VILLA JOSE QUINTIN), TRANSFERENCIA DE RECUPERACIONES SEGÚN NOTA INTERNA GEF-LCR-DYF-0332-NOT/25, POR CONCEPTO DE INTERESES DE ACUERDO A CONTRATO DE FIDEICOMISO “FINANCIAMIENTO DE APOYO A LA REACTIVACION DE LA INVERSION PUBLICA” (FARIP) FIRMADO ENTRE EL MPD Y EL FNDR.</t>
  </si>
  <si>
    <t>A:00099021001 GAM DE SAN BENITO (VILLA JOSE QUINTIN), TRANSFERENCIA DE RECUPERACIONES SEGÚN NOTA INTERNA GEF-LCR-DYF-0332-NOT/25, POR CONCEPTO DE CAPITAL E INTERESES DE ACUERDO A CONTRATO DE FIDEICOMISO “FINANCIAMIENTO DE APOYO A LA REACTIVACION DE LA INVERSION PUBLICA” (FARIP) FIRMADO ENTRE EL MPD Y EL FNDR.</t>
  </si>
  <si>
    <t>A:00099021001 GAM DE SOPACHUY, TRANSFERENCIA DE RECUPERACIONES SEGÚN NOTA INTERNA GEF-LCR-DYF-0332-NOT/25, POR CONCEPTO DE INTERESES DE ACUERDO A CONTRATO DE FIDEICOMISO “FINANCIAMIENTO DE APOYO A LA REACTIVACION DE LA INVERSION PUBLICA” (FARIP) FIRMADO ENTRE EL MPD Y EL FNDR.</t>
  </si>
  <si>
    <t>A:00099021001 GAM DE TARIJA, TRANSFERENCIA DE RECUPERACIONES SEGÚN NOTA INTERNA GEF-LCR-DYF-0332-NOT/25, POR CONCEPTO DE CAPITAL E INTERESES DE ACUERDO A CONTRATO DE FIDEICOMISO “FINANCIAMIENTO DE APOYO A LA REACTIVACION DE LA INVERSION PUBLICA” (FARIP) FIRMADO ENTRE EL MPD Y EL FNDR.</t>
  </si>
  <si>
    <t>A:00099021001 GAM DE SIPE SIPE, TRANSFERENCIA DE RECUPERACIONES SEGÚN NOTA INTERNA GEF-LCR-DYF-0332-NOT/25, POR CONCEPTO DE INTERESES DE ACUERDO A CONTRATO DE FIDEICOMISO “FINANCIAMIENTO DE APOYO A LA REACTIVACION DE LA INVERSION PUBLICA” (FARIP) FIRMADO ENTRE EL MPD Y EL FNDR.</t>
  </si>
  <si>
    <t>A:00099021001 GAM DE SHINAHOTA, TRANSFERENCIA DE RECUPERACIONES SEGÚN NOTA INTERNA GEF-LCR-DYF-0332-NOT/25, POR CONCEPTO DE INTERESES DE ACUERDO A CONTRATO DE FIDEICOMISO “FINANCIAMIENTO DE APOYO A LA REACTIVACION DE LA INVERSION PUBLICA” (FARIP) FIRMADO ENTRE EL MPD Y EL FNDR.</t>
  </si>
  <si>
    <t>A:00099021001 GAM DE VILLA AZURDUY, TRANSFERENCIA DE RECUPERACIONES SEGÚN NOTA INTERNA GEF-LCR-DYF-0332-NOT/25, POR CONCEPTO DE CAPITAL E INTERESES DE ACUERDO A CONTRATO DE FIDEICOMISO “FINANCIAMIENTO DE APOYO A LA REACTIVACION DE LA INVERSION PUBLICA” (FARIP) FIRMADO ENTRE EL MPD Y EL FNDR.</t>
  </si>
  <si>
    <t>A:00099021001 GAM DE URIONDO (CONCEPCION), TRANSFERENCIA DE RECUPERACIONES SEGÚN NOTA INTERNA GEF-LCR-DYF-0332-NOT/25, POR CONCEPTO DE CAPITAL E INTERESES DE ACUERDO A CONTRATO DE FIDEICOMISO “FINANCIAMIENTO DE APOYO A LA REACTIVACION DE LA INVERSION PUBLICA” (FARIP) FIRMADO ENTRE EL MPD Y EL FNDR.</t>
  </si>
  <si>
    <t>A:00099021001 GAM DE VILLA MOJOCOYA, TRANSFERENCIA DE RECUPERACIONES SEGÚN NOTA INTERNA GEF-LCR-DYF-0332-NOT/25, POR CONCEPTO DE CAPITAL E INTERESES DE ACUERDO A CONTRATO DE FIDEICOMISO “FINANCIAMIENTO DE APOYO A LA REACTIVACION DE LA INVERSION PUBLICA” (FARIP) FIRMADO ENTRE EL MPD Y EL FNDR.</t>
  </si>
  <si>
    <t>A:00099021001 GAM DE VILLA MOJOCOYA, TRANSFERENCIA DE RECUPERACIONES SEGÚN NOTA INTERNA GEF-LCR-DYF-0332-NOT/25, POR CONCEPTO DE INTERESES DE ACUERDO A CONTRATO DE FIDEICOMISO “FINANCIAMIENTO DE APOYO A LA REACTIVACION DE LA INVERSION PUBLICA” (FARIP) FIRMADO ENTRE EL MPD Y EL FNDR.</t>
  </si>
  <si>
    <t>A:00099021001 GAM DE YAMPARAEZ, TRANSFERENCIA DE RECUPERACIONES SEGÚN NOTA INTERNA GEF-LCR-DYF-0332-NOT/25, POR CONCEPTO DE CAPITAL E INTERESES DE ACUERDO A CONTRATO DE FIDEICOMISO “FINANCIAMIENTO DE APOYO A LA REACTIVACION DE LA INVERSION PUBLICA” (FARIP) FIRMADO ENTRE EL MPD Y EL FNDR.</t>
  </si>
  <si>
    <t>A:00099021001 GAM DE INQUISIVI, TRANSFERENCIA DE RECUPERACIONES SEGÚN NOTA INTERNA GEF-LCR-DYF-0398-NOT/25, POR CONCEPTO DE INTERESES DE ACUERDO A CONTRATO DE FIDEICOMISO “FINANCIAMIENTO DE APOYO A LA REACTIVACION DE LA INVERSION PUBLICA” (FARIP) FIRMADO ENTRE EL MPD Y EL FNDR.(normal y reliquidación)</t>
  </si>
  <si>
    <t>A:00099021001 GAM DE VILLA ZUDAÑEZ (TACOPAYA), TRANSFERENCIA DE RECUPERACIONES SEGÚN NOTA INTERNA GEF-LCR-DYF-0332-NOT/25, POR CONCEPTO DE CAPITAL E INTERESES DE ACUERDO A CONTRATO DE FIDEICOMISO “FINANCIAMIENTO DE APOYO A LA REACTIVACION DE LA INVERSION PUBLICA” (FARIP) FIRMADO ENTRE EL MPD Y EL FNDR.</t>
  </si>
  <si>
    <t>DEVOLUCION DE FONDOS DE SOLIC. 054796-23300 DE MIN. DE GOBIERNO DE 28/4/2025 REF.: PAGO AL EXT. ADQUISICIÓN DE ARMAMENTO PARA LAS OP. DE INTERDICCIÓN AL NARCOTRÁFICO DE LA FELCN, SEGUN DOC. ADJUNTA, POR CONTENER CARACTERES NO PERMITIDOS (ADQUISICIÓN, ARMAMENTO, INTERDICCIÓN, NARCOTRÁFICO) EN EL SWIF LIB. 00015091101 MG-DIPREVCON - FORTALECIMIENTO INSTITUCIONAL</t>
  </si>
  <si>
    <t>DEVOLUCIÓN DE FONDOS SOLICITUD 054686-23215 DE EMPRESA PUBLICA QUIPUS REF.: 8 PAGO A GREAT CHIN POR EL 40 POR CIENTO DEL 93 POR CIENTO LOTE 4 POR ADQUISICION DE KITS DE PIEZAS Y PARTES CTTO ADM 21 2024, SEGÚN DISPOSICIÓN ADICIONAL TERCERA DE LA R.D. 025/2023. LIB. 00590012001 EMPRESA PÚBLICA QUIPUS - RECURSOS ESPECÍFICOS</t>
  </si>
  <si>
    <t>DEVOLUCIÓN DE FONDOS SOLICITUD 054687-23214 DE EMPRESA PUBLICA QUIPUS REF.: 2 PAGO A GREAT CHIN POR 60 POR CIENTO DEL 93 POR CIENTO LOTE 2 POR ADQUISICION DE LECTORES RFID Y NFC SEG CTTO ADM 27 2024, SEGÚN DISPOSICIÓN ADICIONAL TERCERA DE LA R.D. 025/2023. LIB. 00590012001 EMPRESA PÚBLICA QUIPUS - RECURSOS ESPECÍFICOS</t>
  </si>
  <si>
    <t>NUMERO DE LIBRETA CUT: 00081014202 OPERACIÓN E18 TRANSFERENCIA DEL SISTEMA FINANCIERO POR CUENTA DE TERCEROS A LA CUT TRANSFERENCIA ANTICIPO DEVOLUCION DEL PROYECTO IFO-III A SOLICITUD DE ENTEL S.A.</t>
  </si>
  <si>
    <t>||TRANSFERENCIA DE FONDOS SEGÚN MENSAJES SWIFT N°5855 Y 5866 DE LA FECHA Y NOTA CITE: DGAC/DAF/FIN/NE-0008/25 (HRE-TGL-1866) DE FECHA 29/01/2025 DE LA DIRECCIÓN GENERAL DE AERONÁUTICA CIVIL. (SECTOR PÚBLICO). DÉBITO DE LA LIBRETA 00117012001 DGAC, REPOSICIÓN DE ÚTILES DE ESCRITORIO.</t>
  </si>
  <si>
    <t>||TRANSFERENCIA DE FONDOS S/G MENSAJES SWIFT NROS. 5830 Y 5828, DE LA FECHA Y NOTA CITE DGAC/DAF/FIN/NE-0008/25 DE F.29.01.2025 (HRE-TGL-1866) DE LA DIRECCION GENERAL DE AERONAUTICA CIVIL (SECTOR PÚBLICO). DEBITO DE LA LIBRETA 00117012001 DGAC, REPOSICIÓN DE ÚTILES DE ESCRITORIO.</t>
  </si>
  <si>
    <t>||TRANSFERENCIA DE FONDOS S/G MENSAJE SWIFT NRO. 5873, CORREO ELECTRONICO DE LA FECHA Y NOTA CITE DGAC/DAF/FIN/NE-0008/25 DE F.29.01.2025 (HRE-TGL-1866) DE LA DIRECCION GENERAL DE AERONAUTICA CIVIL (SECTOR PÚBLICO). DEBITO DE LA LIBRETA 00117012001 DGAC, REPOSICIÓN DE ÚTILES DE ESCRITORIO.</t>
  </si>
  <si>
    <t>De: 00513012004 De: 00513012004 Transferencia de recursos a solicitud de Yacimientos Petrolíferos Bolivianos mediante nota CITE: YPFB/GAFC/721-DFC/URTE-195/2025 en aplicación al Decreto Supremo N° 5348 de 10 de marzo de 2025 y la Resolución Ministerial N° 26 de 27 de enero de 2025 que aprueba el Reglamento Operativo para el pago de obligaciones en el extranjero.</t>
  </si>
  <si>
    <t>||TRANSFERENCIA DE FONDOS SEGÚN MENSAJES SWIFT N°5883 Y 5885, CORREO ELECTRÓNICO DE LA FECHA Y NOTA CITE: DGAC/DAF/FIN/NE-0008/25 (HRE-TGL-1866) DE FECHA 29/01/2025 DE LA DIRECCIÓN GENERAL DE AERONÁUTICA CIVIL. (SECTOR PÚBLICO). DÉBITO DE LA LIBRETA 00117012001 DGAC, REPOSICIÓN DE ÚTILES DE ESCRITORIO.</t>
  </si>
  <si>
    <t>00099021001 DEPOSITO DE EFECTIVO, DEPOSITANTE: DIEGO CESPEDES RAMIREZ, CONCEPTO: DEVOLUCION POR DPH POR EL MES DE NOVIEMBRE DE 2014 EMAVRA, CUENTA DE DEPOSITO: CUENTA UNICA DEL TESORO</t>
  </si>
  <si>
    <t>00081011101 DEPOSITO DE EFECTIVO, DEPOSITANTE: BRAYAN GRAHAM VARGAS, CONCEPTO: EXTRAVIO DE CREDENCIAL, CUENTA DE DEPOSITO: CUENTA UNICA DEL TESORO</t>
  </si>
  <si>
    <t>00099021001 DEPOSITO DE EFECTIVO, DEPOSITANTE: WENDY SHIRLEY GUISBERT SANCHEZ CI. 2684990, CONCEPTO: DEPÓSITO POR EXCEDENTE, CUENTA DE DEPOSITO: CUENTA UNICA DEL TESORO</t>
  </si>
  <si>
    <t>00086057003 DEPOSITO DE EFECTIVO, DEPOSITANTE: COSAPI CAUDAL S.R.L., CONCEPTO: DEV SALDO DE ANTICIPOS CONTRATO N°125 PROY MEJORAMIENTO Y AMPLIACION SIST DE AGUA Y ALCANT RIBERALTA, CUENTA DE DEPOSITO: CUENTA UNICA DEL TESORO</t>
  </si>
  <si>
    <t>00099021001 DEPOSITO DE EFECTIVO, DEPOSITANTE: RICHARD VALENTIN QUISBERT LAURA CI 3383211, CONCEPTO: DEPÓSITO MONTO EXCEDENTERIO A LA REMUNERACION MAXIMA - ABRIL 2025, CUENTA DE DEPOSITO: CUENTA UNICA DEL TESORO</t>
  </si>
  <si>
    <t>00015011114 DEP.DE CHEQ.AJENOS,RET.DE CAM.,CONCEPTO: DEPÓSITO A LA CUT,DEP.: MINISTERIO DE GOBIERNO , PROCEDENCIA: BANCO UNION S.A., CHEQUE: 2611, FECHA DE EMISION:25/04/2025</t>
  </si>
  <si>
    <t>00015011108 DEP.DE CHEQ.AJENOS,RET.DE CAM.,CONCEPTO: DEPÓSITO A LA CUT,DEP.: MINISTERIO DE GOBIERNO , PROCEDENCIA: BANCO UNION S.A., CHEQUE: 2610, FECHA DE EMISION:25/04/2025</t>
  </si>
  <si>
    <t>00294014101 DEP.DE CHEQ.AJENOS,RET.DE CAM.,CONCEPTO: DEVOLUCION INCAPACIDAD TEMPORAL NOV/2024,DEP.: CAJA PETROLERA DE SALUD OFICINA CENTRAL , PROCEDENCIA: BANCO UNION S.A., CHEQUE: 22932, FECHA DE EMISION:29/04/2025</t>
  </si>
  <si>
    <t>00099021001 DEP.DE CHEQ.AJENOS,RET.DE CAM.,CONCEPTO: DEVOLUCION INCAPACIDAD TEMPORAL NOV/2024,DEP.: CAJA PETROLERA DE SALUD OFICINA CENTRAL , PROCEDENCIA: BANCO UNION S.A., CHEQUE: 22931, FECHA DE EMISION:29/04/2025</t>
  </si>
  <si>
    <t>00862012001 DEP.DE CHEQ.AJENOS,RET.DE CAM.,CONCEPTO: DEVOLUCION INCAPACIDAD TEMPORAL NOV/2024,DEP.: CAJA PETROLERA DE SALUD OFICINA CENTRAL , PROCEDENCIA: BANCO UNION S.A., CHEQUE: 22929, FECHA DE EMISION:29/04/2025</t>
  </si>
  <si>
    <t>00099021001 DEP.DE CHEQ.AJENOS,RET.DE CAM.,CONCEPTO: DEVOLUCION INCAPACIDAD TEMPORAL NOV/2024,DEP.: CAJA PETROLERA DE SALUD OFICINA CENTRAL , PROCEDENCIA: BANCO UNION S.A., CHEQUE: 22924, FECHA DE EMISION:29/04/2025</t>
  </si>
  <si>
    <t>00099021001 DEP.DE CHEQ.AJENOS,RET.DE CAM.,CONCEPTO: DEVOLUCION INCAPACIDAD TEMPORAL NOV/2024,DEP.: CAJA PETROLERA DE SALUD OFICINA CENTRAL , PROCEDENCIA: BANCO UNION S.A., CHEQUE: 22925, FECHA DE EMISION:29/04/2025</t>
  </si>
  <si>
    <t>00046171101 DEP.DE CHEQ.AJENOS,RET.DE CAM.,CONCEPTO: DEVOLUCION INCAPACIDAD TEMPORAL NOV/2024,DEP.: CAJA PETROLERA DE SALUD OFICINA CENTRAL , PROCEDENCIA: BANCO UNION S.A., CHEQUE: 22923, FECHA DE EMISION:29/04/2025</t>
  </si>
  <si>
    <t>00385014201 DEP.DE CHEQ.AJENOS,RET.DE CAM.,CONCEPTO: DEVOLUCION INCAPACIDAD TEMPORAL NOV/2024,DEP.: CAJA PETROLERA DE SALUD OFICINA CENTRAL , PROCEDENCIA: BANCO UNION S.A., CHEQUE: 22934, FECHA DE EMISION:29/04/2025</t>
  </si>
  <si>
    <t>TRANSFERENCIA RECIBIDA DEL EXTERIOR SEGÚN MENSAJES SWIFT Nos. 5943-5905 (REM.EXT.) DE FECHA 29-04-2025 POR DESEMBOLSO DE BIRF PRÉSTAMO BIRF 8648-BO 63 LIBRETA N° 00291012002 ABC-RECURSOS PROPIOS REF.: UTILES DE ESCRITORIO</t>
  </si>
  <si>
    <t>||TRANSFERENCIA DE FONDOS SEGÚN MENSAJES SWIFT N°5900 Y 5925 DE LA FECHA Y NOTA CITE: DGAC/DAF/FIN/NE-0008/25 (HRE-TGL-1866) DE FECHA 29/01/2025 DE LA DIRECCIÓN GENERAL DE AERONÁUTICA CIVIL. (SECTOR PÚBLICO). DÉBITO DE LA LIBRETA 00117012001 DGAC, REPOSICIÓN DE ÚTILES DE ESCRITORIO.</t>
  </si>
  <si>
    <t>||TRANSFERENCIA DE FONDOS S/G MENSAJES SWIFT NROS. 5922 Y 5898, DE LA FECHA Y NOTA CITE DGAC/DAF/FIN/NE-0008/25 DE F.29.01.2025 (HRE-TGL-1866) DE LA DIRECCION GENERAL DE AERONAUTICA CIVIL (SECTOR PÚBLICO).NAVEGACION AEREA Y AEROPUERTOS BOLIVIANOS (SECTOR PÚBLICO). DEBITO DE LA LIBRETA 00117012001 DGAC, REPOSICIÓN DE ÚTILES DE ESCRITORIO.</t>
  </si>
  <si>
    <t>||TRANSFERENCIA DE FONDOS S/G MENSAJES SWIFT NROS. 5923-5897 EN ATENCIÓN A NOTA: DGAC/DAF/FIN/NE-0008/25 DE F.29/1/2025 (HRE-TGL-1866) ENVIADO POR LA DIRECCIÓN GENERAL DE AERONÁUTICA CIVIL (SECTOR PÚBLICO). DEBITO DE LA LIBRETA 00117012001 DGAC, REPOSICIÓN ÚTILES DE ESCRITORIO.</t>
  </si>
  <si>
    <t>||TRANSFERENCIA DE FONDOS S/G MENSAJES SWIFT NRO. 5902-5926 EN ATENCIÓN A NOTA: DGAC/DAF/FIN/NE-0008/25 (HRE-TGL-2025-1866) ENVIADO POR LA DIRECCIÓN GENERAL DE AERONÁUTICA CIVIL (SECTOR PÚBLICO). DEBITO DE LA LIBRETA 00117012001 DGAC, REPOSICIÓN ÚTILES DE ESCRITORIO.</t>
  </si>
  <si>
    <t>00598012001 DEPOSITO DE EFECTIVO, DEPOSITANTE: CLIFFORD GENARO QUISPE ALARCON, CONCEPTO: DEVOLUCION DE 1 DIA DE HABER DE FECHA 31/03/2025, CUENTA DE DEPOSITO: CUENTA UNICA DEL TESORO</t>
  </si>
  <si>
    <t>00522012001 DEPOSITO DE EFECTIVO, DEPOSITANTE: SILVIA APARICIO CANO, CONCEPTO: ALQUILER PREDIOS POTOSI DEL MES DE ABRIL TOTAL DEL 2025, CUENTA DE DEPOSITO: CUENTA UNICA DEL TESORO</t>
  </si>
  <si>
    <t>00099021001 DEPOSITO DE EFECTIVO, DEPOSITANTE: LUIS FLORES, CONCEPTO: DEVOLUCION, CUENTA DE DEPOSITO: CUENTA UNICA DEL TESORO</t>
  </si>
  <si>
    <t>00117012001 DEPOSITO DE EFECTIVO, DEPOSITANTE: MARIELA PEREDO ARAGON, CONCEPTO: DEVOLUCION DE VIATICOS, CUENTA DE DEPOSITO: CUENTA UNICA DEL TESORO</t>
  </si>
  <si>
    <t>00099021001 DEPOSITO DE EFECTIVO, DEPOSITANTE: FRANZ RUDDY QUISBERT BLANCO, CONCEPTO: DEVOLUCION ANTICIPO 430, CUENTA DE DEPOSITO: CUENTA UNICA DEL TESORO/DJBR</t>
  </si>
  <si>
    <t>00099021001 DEPOSITO DE EFECTIVO, DEPOSITANTE: FRANZ RUDDY QUISBERT BLANCO, CONCEPTO: DEVOLUCION ANTICIPO 348, CUENTA DE DEPOSITO: CUENTA UNICA DEL TESORO/DJBR</t>
  </si>
  <si>
    <t>00086057003 DEPOSITO DE EFECTIVO, DEPOSITANTE: SORAYA ESCALERA, CONCEPTO: DEVOLUCION DE RECURSOS, CUENTA DE DEPOSITO: CUENTA UNICA DEL TESORO</t>
  </si>
  <si>
    <t>00015011108 DEP.DE CHEQ.AJENOS,RET.DE CAM.,CONCEPTO: DEPÓSITO A LA CUT,DEP.: MINISTERIO DE GONIERNO , PROCEDENCIA: BANCO UNION S.A., CHEQUE: 2605, FECHA DE EMISION:24/04/2025</t>
  </si>
  <si>
    <t>COBRO COSTOS DE PAPELERIA SEGUN TRANSFERENCIA DEL EXTERIOR POR ORDEN DE FIDEICOMISO HERCO - CKM (LIMA PERÚ) REF.: CRED URI/EMB11-01 CIST EMB 12-01 CIST FECHA VALOR 30/04/2025 LIB. 00513062002 YPFB - EXPORTACIÓN DE GLP Y OTROS-BOLIVIANOS</t>
  </si>
  <si>
    <t>COBRO COSTOS DE PAPELERIA SEGUN TRANSFERENCIA DEL EXTERIOR POR ORDEN DE OILY LUBRIFICANTES E QUIMICOS LTDA (BR/RIO GRANDE) REF.: CRED INV/039/2025 FECHA VALOR 29/04/2025 LIB. 00513062002 YPFB - EXPORTACIÓN DE GLP Y OTROS-BOLIVIANOS</t>
  </si>
  <si>
    <t>A:00099021001 GAM DE POTOSI, TRANSFERENCIA DE RECUPERACIONES SEGÚN NOTA INTERNA GEF-LCR-DYF-0398-NOT/25, POR CONCEPTO DE INTERESES DE ACUERDO A CONTRATO DE FIDEICOMISO “FINANCIAMIENTO DE APOYO A LA REACTIVACION DE LA INVERSION PUBLICA” (FARIP) FIRMADO ENTRE EL MPD Y EL FNDR. (normal y reliquidación)</t>
  </si>
  <si>
    <t>A:00099021001 GAM DE BATALLAS, TRANSFERENCIA DE RECUPERACIONES SEGÚN NOTA INTERNA GEF-LCR-DYF-0332-NOT/25, POR CONCEPTO DE INTERESES DE ACUERDO A CONTRATO DE FIDEICOMISO “FINANCIAMIENTO DE APOYO A LA REACTIVACION DE LA INVERSION PUBLICA” (FARIP) FIRMADO ENTRE EL MPD Y EL FNDR.</t>
  </si>
  <si>
    <t>A:00099021001 GAM DE BATALLAS, TRANSFERENCIA DE RECUPERACIONES SEGÚN NOTA INTERNA GEF-LCR-DYF-0332-NOT/25, POR CONCEPTO DE CAPITAL E INTERESES DE ACUERDO A CONTRATO DE FIDEICOMISO “FINANCIAMIENTO DE APOYO A LA REACTIVACION DE LA INVERSION PUBLICA” (FARIP) FIRMADO ENTRE EL MPD Y EL FNDR.</t>
  </si>
  <si>
    <t>A:00099021001 GAM DE EL VILLAR, TRANSFERENCIA DE RECUPERACIONES SEGÚN NOTA INTERNA GEF-LCR-DYF-0332-NOT/25, POR CONCEPTO DE INTERESES DE ACUERDO A CONTRATO DE FIDEICOMISO “FINANCIAMIENTO DE APOYO A LA REACTIVACION DE LA INVERSION PUBLICA” (FARIP) FIRMADO ENTRE EL MPD Y EL FNDR.</t>
  </si>
  <si>
    <t>A:00099021001 GAM DE HUANUNI, TRANSFERENCIA DE RECUPERACIONES SEGÚN NOTA INTERNA GEF-LCR-DYF-0332-NOT/25, POR CONCEPTO DE CAPITAL E INTERESES DE ACUERDO A CONTRATO DE FIDEICOMISO “FINANCIAMIENTO DE APOYO A LA REACTIVACION DE LA INVERSION PUBLICA” (FARIP) FIRMADO ENTRE EL MPD Y EL FNDR.</t>
  </si>
  <si>
    <t>A:00099021001 GAM DE PRESTO, TRANSFERENCIA DE RECUPERACIONES SEGÚN NOTA INTERNA GEF-LCR-DYF-0332-NOT/25, POR CONCEPTO DE INTERESES DE ACUERDO A CONTRATO DE FIDEICOMISO “FINANCIAMIENTO DE APOYO A LA REACTIVACION DE LA INVERSION PUBLICA” (FARIP) FIRMADO ENTRE EL MPD Y EL FNDR.</t>
  </si>
  <si>
    <t>A:00099021001 GAM DE MORO MORO, TRANSFERENCIA DE RECUPERACIONES SEGÚN NOTA INTERNA GEF-LCR-DYF-0332-NOT/25, POR CONCEPTO DE CAPITAL E INTERESES DE ACUERDO A CONTRATO DE FIDEICOMISO “FINANCIAMIENTO DE APOYO A LA REACTIVACION DE LA INVERSION PUBLICA” (FARIP) FIRMADO ENTRE EL MPD Y EL FNDR.</t>
  </si>
  <si>
    <t>A:00099021001 GAM DE PUERTO PEREZ, TRANSFERENCIA DE RECUPERACIONES SEGÚN NOTA INTERNA GEF-LCR-DYF-0332-NOT/25, POR CONCEPTO DE CAPITAL E INTERESES DE ACUERDO A CONTRATO DE FIDEICOMISO “FINANCIAMIENTO DE APOYO A LA REACTIVACION DE LA INVERSION PUBLICA” (FARIP) FIRMADO ENTRE EL MPD Y EL FNDR.</t>
  </si>
  <si>
    <t>A:00099021001 GAM DE PUCARANI, TRANSFERENCIA DE RECUPERACIONES SEGÚN NOTA INTERNA GEF-LCR-DYF-0332-NOT/25, POR CONCEPTO DE CAPITAL E INTERESES DE ACUERDO A CONTRATO DE FIDEICOMISO “FINANCIAMIENTO DE APOYO A LA REACTIVACION DE LA INVERSION PUBLICA” (FARIP) FIRMADO ENTRE EL MPD Y EL FNDR.</t>
  </si>
  <si>
    <t>A:00099021001 GAM DE SICAYA, TRANSFERENCIA DE RECUPERACIONES SEGÚN NOTA INTERNA GEF-LCR-DYF-0332-NOT/25, POR CONCEPTO DE CAPITAL E INTERESES DE ACUERDO A CONTRATO DE FIDEICOMISO “FINANCIAMIENTO DE APOYO A LA REACTIVACION DE LA INVERSION PUBLICA” (FARIP) FIRMADO ENTRE EL MPD Y EL FNDR.</t>
  </si>
  <si>
    <t>A:00099021001 GAM DE TIRAQUE, TRANSFERENCIA DE RECUPERACIONES SEGÚN NOTA INTERNA GEF-LCR-DYF-0332-NOT/25, POR CONCEPTO DE INTERESES DE ACUERDO A CONTRATO DE FIDEICOMISO “FINANCIAMIENTO DE APOYO A LA REACTIVACION DE LA INVERSION PUBLICA” (FARIP) FIRMADO ENTRE EL MPD Y EL FNDR.</t>
  </si>
  <si>
    <t>A:00099021001 GAM DE SUCRE, TRANSFERENCIA DE RECUPERACIONES SEGÚN NOTA INTERNA GEF-LCR-DYF-0332-NOT/25, POR CONCEPTO DE CAPITAL E INTERESES DE ACUERDO A CONTRATO DE FIDEICOMISO “FINANCIAMIENTO DE APOYO A LA REACTIVACION DE LA INVERSION PUBLICA” (FARIP) FIRMADO ENTRE EL MPD Y EL FNDR.</t>
  </si>
  <si>
    <t>A:00099021001 GAM DE TIRAQUE, TRANSFERENCIA DE RECUPERACIONES SEGÚN NOTA INTERNA GEF-LCR-DYF-0332-NOT/25, POR CONCEPTO DE CAPITAL E INTERESES DE ACUERDO A CONTRATO DE FIDEICOMISO “FINANCIAMIENTO DE APOYO A LA REACTIVACION DE LA INVERSION PUBLICA” (FARIP) FIRMADO ENTRE EL MPD Y EL FNDR.</t>
  </si>
  <si>
    <t>VENTA DE DIVISAS CON TRANSFERENCIA DE FONDOS A SOLICITUD DE MINISTERIO DE DESARROLLO PRODUCTIVO Y ECONOMIA PLURAL SEGUN SOLICITUD 23212 REF: HR-SNV/2024-0594 PAYMENT OF THE CONSTRIBUTIONS OF THE PLURINATIONAL STATE BOLIVIAN TO THE COFFEE ORGANIZATION-OIC OF 2023-2024. EQUIVALENTES 5.965,77 USD LIB. 00041071101 SERVICIO NACIONAL DE VERIFICACION DE EXPORTACIONES POR DIFERENCIAL CAMBIARIO</t>
  </si>
  <si>
    <t>A:00099021001 GAM DE VILLA SERRANO, TRANSFERENCIA DE RECUPERACIONES SEGÚN NOTA INTERNA GEF-LCR-DYF-0332-NOT/25, POR CONCEPTO DE INTERESES DE ACUERDO A CONTRATO DE FIDEICOMISO “FINANCIAMIENTO DE APOYO A LA REACTIVACION DE LA INVERSION PUBLICA” (FARIP) FIRMADO ENTRE EL MPD Y EL FNDR.</t>
  </si>
  <si>
    <t>A:00099021001 GAM DE UYUNI, TRANSFERENCIA DE RECUPERACIONES SEGÚN NOTA INTERNA GEF-LCR-DYF-0332-NOT/25, POR CONCEPTO DE INTERESES DE ACUERDO A CONTRATO DE FIDEICOMISO “FINANCIAMIENTO DE APOYO A LA REACTIVACION DE LA INVERSION PUBLICA” (FARIP) FIRMADO ENTRE EL MPD Y EL FNDR.</t>
  </si>
  <si>
    <t>A:00099021001 GAM DE ACHACACHI, TRANSFERENCIA DE RECUPERACIONES SEGÚN NOTA INTERNA GEF-LCR-DYF-0332-NOT/25, POR CONCEPTO DE INTERESES DE ACUERDO A CONTRATO DE FIDEICOMISO “FINANCIAMIENTO DE APOYO A LA REACTIVACION DE LA INVERSION PUBLICA” (FARIP) FIRMADO ENTRE EL MPD Y EL FNDR.</t>
  </si>
  <si>
    <t>||TRANSFERENCIA DE FONDOS S/G MENSAJES SWIFT NROS. 6008 Y 6006 DE LA FECHA Y NOTA CITE DGAC/DAF/FIN/NE-0008/25 DE F.29.01.2025 (HRE-TGL-1866) DE LA DIRECCION GENERAL DE AERONAUTICA CIVIL (SECTOR PÚBLICO). DEBITO DE LA LIBRETA 00117012001 DGAC, REPOSICIÓN DE ÚTILES DE ESCRITORIO.</t>
  </si>
  <si>
    <t>||TRANSFERENCIA DE FONDOS S/G MENSAJE SWIFT NRO. 5960, CORREO ELECTRONICO DE LA FECHA Y NOTA CITE DGAC/DAF/FIN/NE-0008/25 DE F.29.01.2025 (HRE-TGL-1866) DE LA DIRECCION GENERAL DE AERONAUTICA CIVIL (SECTOR PÚBLICO). DEBITO DE LA LIBRETA 00117012001 DGAC, REPOSICIÓN DE ÚTILES DE ESCRITORIO.</t>
  </si>
  <si>
    <t>||TRANSFERENCIA DE FONDOS SEGÚN MENSAJE SWIFT N°5967, CORREO ELECTRÓNICO DE LA FECHA Y NOTA CITE: DGAC/DAF/FIN/NE-0008/25 (HRE-TGL-1866) DE FECHA 29/01/2025 DE LA DIRECCIÓN GENERAL DE AERONÁUTICA CIVIL. (SECTOR PÚBLICO). DÉBITO DE LA LIBRETA 00117012001 DGAC, REPOSICIÓN DE ÚTILES DE ESCRITORIO.</t>
  </si>
  <si>
    <t>||TRANSFERENCIA DE FONDOS S/G MENSAJE SWIFT NRO. 5994 EN ATENCIÓN A CORREO ELECTRÓNICO DE LA DGAC Y NOTA: DGAC/DAF/FIN/NE DE F.29/1/2025 (HRE-TGL-1866) ENVIADO POR LA DIRECCIÓN GENERAL DE AERONÁUTICA CIVIL (SECTOR PÚBLICO). DEBITO DE LA LIBRETA 00117012001 DGAC, REPOSICIÓN ÚTILES DE ESCRITORIO.</t>
  </si>
  <si>
    <t>'COBRO DE'||UTILES DE ESCRITORIO POR EL COMPROBANTE NRO. 1125744 DE LA FECHA, S/G.NOTA GAFC-0356/DFC/URTE-097/2025 DE FECHA 26/2/2025 (HRE-TGL-3945) ENVIADO POR YACIMIENTOS PETROLIFEROS FISCALES BOLIVIANOS DÉBITO DE LA LIBRETA 00513022001 YPFB-"OPERACIONES" COBRO DE ÚTILES DE ESCRITORIO.</t>
  </si>
  <si>
    <t>||REGULARIZACIÓN DE NUESTRA OPERACIÓN N°1125729 DE LA FECHA SEGÚN NOTA CITE: DGAC/DAF/FIN/NE-0008/25 (HRE-TGL-1866) DE FECHA 29/01/2025 Y CORREO ELECTRÓNICO DE LA FECHA. DÉBITO DE LA LIBRETA 00117012001 DGAC, REPOSICIÓN DE ÚTILES DE ESCRITORIO.</t>
  </si>
  <si>
    <t>||TRANSFERENCIA DE FONDOS S/G MENSAJE SWIFT NRO. 6020 EN ATENCIÓN A NOTA: DGAC/DAF/FIN/NE-0008/25 (HRE-TGL-2025-1866) ENVIADO POR LA DIRECCIÓN GENERAL DE AERONÁUTICA CIVIL (SECTOR PÚBLICO). DEBITO DE LA LIBRETA 00117012001 DGAC, REPOSICIÓN ÚTILES DE ESCRITORIO.</t>
  </si>
  <si>
    <t>||TRANSFERENCIA DE FONDOS S/G MENSAJE SWIFT NRO. 6003 EN ATENCIÓN A NOTA: DGAC/DAF/FIN/NE-0008/25 (HRE-TGL-2025-1866) ENVIADO POR LA DIRECCIÓN GENERAL DE AERONÁUTICA CIVIL (SECTOR PÚBLICO). DEBITO DE LA LIBRETA 00117012001 DGAC, REPOSICIÓN ÚTILES DE ESCRITORIO.</t>
  </si>
  <si>
    <t>||TRANSFERENCIA DE FONDOS S/G MENSAJE SWIFT NRO. 6017 EN ATENCIÓN A CORREO ELECTRÓNICO Y NOTA: DGAC/DAF/FIN/NE-0008/25 (HRE-TGL-2025-1866) ENVIADO POR LA DIRECCIÓN GENERAL DE AERONÁUTICA CIVIL (SECTOR PÚBLICO). DEBITO DE LA LIBRETA 00117012001 DGAC, REPOSICIÓN ÚTILES DE ESCRITORIO.</t>
  </si>
  <si>
    <t>A:00099021001 GAM DE CALAMARCA, TRANSFERENCIA DE RECUPERACIONES SEGÚN NOTA INTERNA GEF-LCR-DYF-0332-NOT/25, POR CONCEPTO DE INTERESES DE ACUERDO A CONTRATO DE FIDEICOMISO “FINANCIAMIENTO DE APOYO A LA REACTIVACION DE LA INVERSION PUBLICA” (FARIP) FIRMADO ENTRE EL MPD Y EL FNDR.</t>
  </si>
  <si>
    <t>A:00099021001 GAM DE ACHOCALLA, TRANSFERENCIA DE RECUPERACIONES SEGÚN NOTA INTERNA GEF-LCR-DYF-0332-NOT/25, POR CONCEPTO DE CAPITAL E INTERESES DE ACUERDO A CONTRATO DE FIDEICOMISO “FINANCIAMIENTO DE APOYO A LA REACTIVACION DE LA INVERSION PUBLICA” (FARIP) FIRMADO ENTRE EL MPD Y EL FNDR.</t>
  </si>
  <si>
    <t>A:00099021001 GAM DE ENTRE RIOS (COCHABAMBA), TRANSFERENCIA DE RECUPERACIONES SEGÚN NOTA INTERNA GEF-LCR-DYF-0332-NOT/25, POR CONCEPTO DE CAPITAL E INTERESES DE ACUERDO A CONTRATO DE FIDEICOMISO “FINANCIAMIENTO DE APOYO A LA REACTIVACION DE LA INVERSION PUBLICA” (FARIP) FIRMADO ENTRE EL MPD Y EL FNDR.</t>
  </si>
  <si>
    <t>A:00099021001 GAM DE LLALLAGUA, TRANSFERENCIA DE RECUPERACIONES SEGÚN NOTA INTERNA GEF-LCR-DYF-0332-NOT/25, POR CONCEPTO DE INTERESES DE ACUERDO A CONTRATO DE FIDEICOMISO “FINANCIAMIENTO DE APOYO A LA REACTIVACION DE LA INVERSION PUBLICA” (FARIP) FIRMADO ENTRE EL MPD Y EL FNDR.</t>
  </si>
  <si>
    <t>A:00099021001 GAM DE SAN PEDRO DE QUEMES, TRANSFERENCIA DE RECUPERACIONES SEGÚN NOTA INTERNA GEF-LCR-DYF-0332-NOT/25, POR CONCEPTO DE CAPITAL E INTERESES DE ACUERDO A CONTRATO DE FIDEICOMISO “FINANCIAMIENTO DE APOYO A LA REACTIVACION DE LA INVERSION PUBLICA” (FARIP) FIRMADO ENTRE EL MPD Y EL FNDR.</t>
  </si>
  <si>
    <t>A:00099021001 GAM DE TITO YUPANQUI (A PARQUIPUJIO), TRANSFERENCIA DE RECUPERACIONES SEGÚN NOTA INTERNA GEF-LCR-DYF-0332-NOT/25, POR CONCEPTO DE INTERESES DE ACUERDO A CONTRATO DE FIDEICOMISO “FINANCIAMIENTO DE APOYO A LA REACTIVACION DE LA INVERSION PUBLICA” (FARIP) FIRMADO ENTRE EL MPD Y EL FNDR.</t>
  </si>
  <si>
    <t>A:00099021001 GAM DE SENA, TRANSFERENCIA DE RECUPERACIONES SEGÚN NOTA INTERNA GEF-LCR-DYF-0332-NOT/25, POR CONCEPTO DE CAPITAL E INTERESES DE ACUERDO A CONTRATO DE FIDEICOMISO “FINANCIAMIENTO DE APOYO A LA REACTIVACION DE LA INVERSION PUBLICA” (FARIP) FIRMADO ENTRE EL MPD Y EL FNDR.</t>
  </si>
  <si>
    <t>A:00099021001 GAM DE SAN PEDRO DE QUEMES, TRANSFERENCIA DE RECUPERACIONES SEGÚN NOTA INTERNA GEF-LCR-DYF-0398-NOT/25, POR CONCEPTO DE INTERESES DE ACUERDO A CONTRATO DE FIDEICOMISO “FINANCIAMIENTO DE APOYO A LA REACTIVACION DE LA INVERSION PUBLICA” (FARIP) FIRMADO ENTRE EL MPD Y EL FNDR. (normal y reliquidación)</t>
  </si>
  <si>
    <t>A:00099021001 GAM DE CORIPATA, TRANSFERENCIA DE RECUPERACIONES SEGÚN NOTA INTERNA GEF-LCR-DYF-0398-NOT/25, POR CONCEPTO DE INTERESES DE ACUERDO A CONTRATO DE FIDEICOMISO “FINANCIAMIENTO DE APOYO A LA REACTIVACION DE LA INVERSION PUBLICA” (FARIP) FIRMADO ENTRE EL MPD Y EL FNDR. (normal y reliquidación)</t>
  </si>
  <si>
    <t>A:00099021001 GAD DE CHUQUISACA, TRANSFERENCIA DE RECUPERACIONES SEGÚN NOTA INTERNA GEF-LCR-DYF-0332-NOT/25, POR CONCEPTO DE CAPITAL E INTERESES DE ACUERDO A CONTRATO DE FIDEICOMISO “FINANCIAMIENTO DE APOYO A LA REACTIVACION DE LA INVERSION PUBLICA” (FARIP) FIRMADO ENTRE EL MPD Y EL FNDR.</t>
  </si>
  <si>
    <t>A:00099021001 GAR GRAN CHACO, TRANSFERENCIA DE RECUPERACIONES SEGÚN NOTA INTERNA GEF-LCR-DYF-0332-NOT/25, POR CONCEPTO DE INTERESES DE ACUERDO A CONTRATO DE FIDEICOMISO “FINANCIAMIENTO DE APOYO A LA REACTIVACION DE LA INVERSION PUBLICA” (FARIP) FIRMADO ENTRE EL MPD Y EL FNDR.</t>
  </si>
  <si>
    <t>A:00099021001 GAD DE CHUQUISACA, TRANSFERENCIA DE RECUPERACIONES SEGÚN NOTA INTERNA GEF-LCR-DYF-0398-NOT/25, POR CONCEPTO DE INTERESES DE ACUERDO A CONTRATO DE FIDEICOMISO “FINANCIAMIENTO DE APOYO A LA REACTIVACION DE LA INVERSION PUBLICA” (FARIP) FIRMADO ENTRE EL MPD Y EL FNDR.(normal y reliquidación)</t>
  </si>
  <si>
    <t>||TRANSFERENCIA DE FONDOS SEGUN MENSAJE SWIFT N°5981 Y 5982, SEGÚN CORREO INSTITUCIONAL DE LA FECHA ENVIADO POR EL INSTITUTO NACIONAL DE INNOVACIÓN AGROPECUARIA Y FORESTAL - INIAF. A LA LIB.222018012 INIAF-KOLFACI TECNOLOGIAS P/MEJORAR PRODUCCIÓN CACAO Y ARROZ.POR CTA.DE RURAL DEV</t>
  </si>
  <si>
    <t>COBRO DE||ÚTILES DE ESCRITORIO POR REGISTRO DEL COMPROBANTE CONTABLE N°1125781 DE LA FECHA SG CORREO INSTITUCIONAL DE FECHA 30/04/2025 ENVIADO POR EL INSTITUTO NACIONAL DE INNOVACIÓN AGROPECUARIA Y FORESTAL  INIAF. DE LA LIBRETA 222018012 INIAF-KOLFACI TECNOLOGIAS P/MEJORAR LA PRODUCCIÒN CACAO Y ARROZ.</t>
  </si>
  <si>
    <t>D00263160008</t>
  </si>
  <si>
    <t>G30797380002</t>
  </si>
  <si>
    <t>D00263320012</t>
  </si>
  <si>
    <t>G30838870002</t>
  </si>
  <si>
    <t>G30838870003</t>
  </si>
  <si>
    <t>D00263390008</t>
  </si>
  <si>
    <t>S11237080001</t>
  </si>
  <si>
    <t>D00263440007</t>
  </si>
  <si>
    <t>O22741110002</t>
  </si>
  <si>
    <t>D00263480006</t>
  </si>
  <si>
    <t>G30883320001</t>
  </si>
  <si>
    <t>G30888510002</t>
  </si>
  <si>
    <t>D00263530008</t>
  </si>
  <si>
    <t>D00263740012</t>
  </si>
  <si>
    <t>G30958130002</t>
  </si>
  <si>
    <t>D00263850010</t>
  </si>
  <si>
    <t>D00263900001</t>
  </si>
  <si>
    <t>D00264000010</t>
  </si>
  <si>
    <t>G31015170002</t>
  </si>
  <si>
    <t>G31019080001</t>
  </si>
  <si>
    <t>G31019090001</t>
  </si>
  <si>
    <t>G31019650001</t>
  </si>
  <si>
    <t>G31019660001</t>
  </si>
  <si>
    <t>G31019670001</t>
  </si>
  <si>
    <t>G31019680001</t>
  </si>
  <si>
    <t>G31019690001</t>
  </si>
  <si>
    <t>G31019720001</t>
  </si>
  <si>
    <t>G31019730001</t>
  </si>
  <si>
    <t>G31019570001</t>
  </si>
  <si>
    <t>G31019780001</t>
  </si>
  <si>
    <t>G31019800001</t>
  </si>
  <si>
    <t>G31019810001</t>
  </si>
  <si>
    <t>G31019830001</t>
  </si>
  <si>
    <t>G31019820001</t>
  </si>
  <si>
    <t>G31037660001</t>
  </si>
  <si>
    <t>G31037670001</t>
  </si>
  <si>
    <t>D00264120010</t>
  </si>
  <si>
    <t>J06338670002</t>
  </si>
  <si>
    <t>D00264160011</t>
  </si>
  <si>
    <t>D00264280002</t>
  </si>
  <si>
    <t>G31067090001</t>
  </si>
  <si>
    <t>G31067080001</t>
  </si>
  <si>
    <t>D00264340013</t>
  </si>
  <si>
    <t>D00264390009</t>
  </si>
  <si>
    <t>G31114530001</t>
  </si>
  <si>
    <t>S11253290002</t>
  </si>
  <si>
    <t>S11253310001</t>
  </si>
  <si>
    <t>D00264490008</t>
  </si>
  <si>
    <t>D00264530011</t>
  </si>
  <si>
    <t>D00264630001</t>
  </si>
  <si>
    <t>D00264680009</t>
  </si>
  <si>
    <t>G31167550002</t>
  </si>
  <si>
    <t>D00264730010</t>
  </si>
  <si>
    <t>D00264790012</t>
  </si>
  <si>
    <t>TRANSFERENCIA RECIBIDA DEL EXTERIOR SEGÚN MENSAJES SWIFT Nos. 4267-4266 (REM.EXT.) DE FECHA 01-04-2025 POR DESEMBOLSO DE BID PRÉSTAMO 5601/OC-BO REQ 00007 BO 2024082413 LIBRETA N° 00081127003 MOPSV-USD-PROG.DE INFRAESTRUCTURA AEREA-ETAPA II</t>
  </si>
  <si>
    <t>TRANSFERENCIA RECIBIDA DEL EXTERIOR SEGÚN MENSAJES SWIFT Nos. 4267-4266 (REM.EXT.) DE FECHA 01-04-2025 POR DESEMBOLSO DE BID PRÉSTAMO 5601/OC-BO REQ 00007 BO 2024082413 LIBRETA N° 00081127003 MOPSV-USD-PROG.DE INFRAESTRUCTURA AEREA-ETAPA II REF.: UTILES DE ESCRITORIO</t>
  </si>
  <si>
    <t>AJUSTE COMPLEMENTARIO POR REVALORIZACION SALDOS DE ACTIVOS DE RESERVA Y OBLIGACIONES MONEDA EXTRANJERA (DOLARES) Saldo MO = -47544866.51 ;Bs/Mo: 6.86000000000 ;Saldo Bs: -326157784.27</t>
  </si>
  <si>
    <t>||PAGO A FONPLATA PRESTAMO BOL 34/2021 VCTO. 15-03-2025 POR CUENTA DE TGN, S/G NOTA MEFP/VTCP/DGCP/UODP/N° 132/2025 DE FECHA 14-03-2025, VALOR 02-04-2025 INTERESES USD 3.459.065,24 Y COMISIONES USD 4.128,09 CTA. 5970 CUENTA UNICA DEL TESORO DOLARES AMERICANOS LIB. 00099021001</t>
  </si>
  <si>
    <t>AJUSTE COMPLEMENTARIO POR REVALORIZACION SALDOS DE ACTIVOS DE RESERVA Y OBLIGACIONES MONEDA EXTRANJERA (DOLARES) Saldo MO = -44770492.74 ;Bs/Mo: 6.86000000000 ;Saldo Bs: -307125580.19</t>
  </si>
  <si>
    <t>00081127003 DEPOSITO DE EFECTIVO, DEPOSITANTE: MINISTERIO DE OBRAS PUBLICAS SERVICIOS Y VIVIENDAS, CONCEPTO: RESTITUCION COMISIONES, CUENTA DE DEPOSITO: CUENTA UNICA DEL TESORO EN DOLARES AMERICANOS</t>
  </si>
  <si>
    <t>AJUSTE COMPLEMENTARIO POR REVALORIZACION SALDOS DE ACTIVOS DE RESERVA Y OBLIGACIONES MONEDA EXTRANJERA (DOLARES) Saldo MO = -44803630.92 ;Bs/Mo: 6.86000000000 ;Saldo Bs: -307352908.13</t>
  </si>
  <si>
    <t>PAGO A CAF PRÉSTAMO CFA010253 VCTO. 04-04-2025 POR CUENTA DE TGN , NTI. 019823 VALOR 04-04-2025 CAPITAL USD 199.409,09 INTERESES USD 110.727,57 CTA. 5970 CUENTA UNICA DEL TESORO DOLARES AMERICANOS LIB. 00099021001</t>
  </si>
  <si>
    <t>REGULARIZACION DE TRANSFERENCIA DEL EXTERIOR SEGUN SWIFT NO.4343 Y NO.4342 DE FECHA 04/04/2025 ORDENANTE: CANACOL ENERGY LTD (CALGARY AB) REF.: CRED URI/PROFORMANO 14 BS11.936,40 FECHA VALOR 2/04/2025 LIB. 00513012005 YPFB-OPERACIONES EXTRAORDINARIAS USD</t>
  </si>
  <si>
    <t>AJUSTE COMPLEMENTARIO POR REVALORIZACION SALDOS DE ACTIVOS DE RESERVA Y OBLIGACIONES MONEDA EXTRANJERA (DOLARES) Saldo MO = -61537034.48 ;Bs/Mo: 6.86000000000 ;Saldo Bs: -422144056.55</t>
  </si>
  <si>
    <t>AJUSTE COMPLEMENTARIO POR REVALORIZACION SALDOS DE ACTIVOS DE RESERVA Y OBLIGACIONES MONEDA EXTRANJERA (DOLARES) Saldo MO = -56497828.48 ;Bs/Mo: 6.86000000000 ;Saldo Bs: -387575103.34</t>
  </si>
  <si>
    <t>TRANSFERENCIA DEL EXTERIOR SEGUN SWIFT NO.4917 DE FECHA 10/04/2025 ORDENANTE: YPF EXPLORACIÓN + PRODUCCIÓN DE FERMIN PERALTA TORRES REF.: ATS OF 25/04/09 FECHA VALOR 10/04/2025 LIB. 00513012005 YPFB-OPERACIONES EXTRAORDINARIAS USD</t>
  </si>
  <si>
    <t>AJUSTE COMPLEMENTARIO POR REVALORIZACION SALDOS DE ACTIVOS DE RESERVA Y OBLIGACIONES MONEDA EXTRANJERA (DOLARES) Saldo MO = -64499964.90 ;Bs/Mo: 6.86000000000 ;Saldo Bs: -442469759.22</t>
  </si>
  <si>
    <t>AJUSTE COMPLEMENTARIO POR REVALORIZACION SALDOS DE ACTIVOS DE RESERVA Y OBLIGACIONES MONEDA EXTRANJERA (DOLARES) Saldo MO = -64515098.67 ;Bs/Mo: 6.86000000000 ;Saldo Bs: -442573576.87</t>
  </si>
  <si>
    <t>AJUSTE COMPLEMENTARIO POR REVALORIZACION SALDOS DE ACTIVOS DE RESERVA Y OBLIGACIONES MONEDA EXTRANJERA (DOLARES) Saldo MO = -62416009.25 ;Bs/Mo: 6.86000000000 ;Saldo Bs: -428173823.47</t>
  </si>
  <si>
    <t>TRANSFERENCIA RECIBIDA DEL EXTERIOR SEGÚN MENSAJES SWIFT Nos. 5066-5067 (REM.EXT.) DE FECHA 15-04-2025 POR DESEMBOLSO DE BID PRÉSTAMO 3540/BL-BO REQ 00030 BO 2025015494 LIBRETA N° 00291014362 USD-AB-BID 3540/BL-BO PROG.DE INFRAESTRUC.VIAL DE APOYO AL DESARROLLO Y GESTION RVF II</t>
  </si>
  <si>
    <t>PAGO A BID PRÉSTAMO 4647/BL-BO VCTO. 15-04-2025 POR CUENTA DE TGN S/G NOTA MEFP/VTCP/DGCP/UODP/N°186/2025 DEL 14/04/2025, NTI. 020020 VALOR 15-04-2025 INTERESES USD 309.616,70 COMISIONES USD 116.580,34 CTA. 5970 CUENTA UNICA DEL TESORO DOLARES AMERICANOS</t>
  </si>
  <si>
    <t>PAGO A BID PRÉSTAMO 4647/BL-BO VCTO. 15-04-2025 POR CUENTA DE TGN S/G NOTA MEFP/VTCP/DGCP/UODP/N°186/2025 DEL 14/04/2025, NTI. 020019 VALOR 15-04-2025 INTERESES USD 2.382,16 CTA. 5970 CUENTA UNICA DEL TESORO DOLARES AMERICANOS</t>
  </si>
  <si>
    <t>PAGO A BID PRÉSTAMO 4643/BL-BO VCTO. 15-04-2025 POR CUENTA DE TGN S/G NOTA MEFP/VTCP/DGCP/UODP/N°186/2025 DEL 14/04/2025 , NTI. 020016 VALOR 15-04-2025 INTERESES USD 2.616,76 CTA. 5970 CUENTA UNICA DEL TESORO DOLARES AMERICANOS</t>
  </si>
  <si>
    <t>PAGO A BID PRÉSTAMO 4643/BL-BO VCTO. 15-04-2025 POR CUENTA DE TGN S/G NOTA MEFP/VTCP/DGCP/UODP/N°186/2025 DEL 14/04/2025, NTI. 020017 VALOR 15-04-2025 INTERESES USD 318,84 CTA. 5970 CUENTA UNICA DEL TESORO DOLARES AMERICANOS</t>
  </si>
  <si>
    <t>PAGO A BID PRÉSTAMO 4643/BL-BO VCTO. 15-04-2025 POR CUENTA DE TGN S/G NOTA MEFP/VTCP/DGCP/UODP/N°186/2025 DEL 14/04/2025, NTI. 020015 VALOR 15-04-2025 INTERESES USD 330.710,09 COMISIONES USD 44,78 CTA. 5970 CUENTA UNICA DEL TESORO DOLARES AMERICANOS</t>
  </si>
  <si>
    <t>PAGO A BID PRÉSTAMO 4643/BL-BO VCTO. 15-04-2025 POR CUENTA DE TGN S/G NOTA MEFP/VTCP/DGCP/UODP/N°186/2025 DEL 14/04/2025, NTI. 020018 VALOR 15-04-2025 INTERESES USD 41.193,78 COMISIONES USD 21.719,15 CTA. 5970 CUENTA UNICA DEL TESORO DOLARES AMERICANOS</t>
  </si>
  <si>
    <t>PAGO A BID PRÉSTAMO 4758/OC-BO VCTO. 15-04-2025 POR CUENTA DE TGN S/G NOTA MEFP/VTCP/DGCP/UODP/N°186/2025 DEL 14/04/2025, NTI. 020036 VALOR 15-04-2025 INTERESES USD 2.130.577,57 CTA. 5970 CUENTA UNICA DEL TESORO DOLARES AMERICANOS</t>
  </si>
  <si>
    <t>PAGO A BID PRÉSTAMO 4612/BL-BO VCTO. 15-04-2025 POR CUENTA DE TGN S/G NOTA MEFP/VTCP/DGCP/UODP/N°186/2025 DEL 14/04/2025, NTI. 020035 VALOR 15-04-2025 INTERESES USD 1.466.566,19 COMISIONES USD 435.527,95 CTA. 5970 CUENTA UNICA DEL TESORO DOLARES AMERICANOS</t>
  </si>
  <si>
    <t>PAGO A BID PRÉSTAMO 4612/BL-BO VCTO. 15-04-2025 POR CUENTA DE TGN S/G NOTA MEFP/VTCP/DGCP/UODP/N°186/2025 DEL 14/04/2025, NTI. 020034 VALOR 15-04-2025 INTERESES USD 12.932,10 CTA. 5970 CUENTA UNICA DEL TESORO DOLARES AMERICANOS</t>
  </si>
  <si>
    <t>PAGO A IDA PRÉSTAMO 6248-BO VCTO. 15-04-2025 POR CUENTA DE TGN , NTI. 019864 VALOR 15-04-2025 INTERESES USD 83.146,39 CTA. 5970 CUENTA UNICA DEL TESORO DOLARES AMERICANOS LIB. 00099021001</t>
  </si>
  <si>
    <t>PAGO A BID PRÉSTAMO 5514/OC-BO VCTO. 15-04-2025 POR CUENTA DE TGN S/G NOTA MEFP/VTCP/DGCP/UODP/N°186/2025 DEL 14/04/2025, NTI. 020057 VALOR 15-04-2025 INTERESES USD 701.677,22 COMISIONES USD 174.636,65 CTA. 5970 CUENTA UNICA DEL TESORO DOLARES AMERICANOS</t>
  </si>
  <si>
    <t>PAGO A BID PRÉSTAMO 3725/BL-BO VCTO. 15-04-2025 POR CUENTA DE TGN S/G NOTA MEFP/VTCP/DGCP/UODP/N°186/2025 DEL 14/04/2025, NTI. 019967 VALOR 15-04-2025 CAPITAL USD 109.569,18 INTERESES USD 92.276,43 CTA. 5970 CUENTA UNICA DEL TESORO DOLARES AMERICANOS</t>
  </si>
  <si>
    <t>PAGO A BID PRÉSTAMO 3725/BL-BO VCTO. 15-04-2025 POR CUENTA DE TGN S/G NOTA MEFP/VTCP/DGCP/UODP/N°186/2025 DEL 14/04/2025, NTI. 019968 VALOR 15-04-2025 INTERESES USD 1.151,58 CTA. 5970 CUENTA UNICA DEL TESORO DOLARES AMERICANOS</t>
  </si>
  <si>
    <t>PAGO A BID PRÉSTAMO 3725/BL-BO VCTO. 15-04-2025 POR CUENTA DE TGN S/G NOTA MEFP/VTCP/DGCP/UODP/N°186/2025 DEL 14/04/2025, NTI. 019971 VALOR 15-04-2025 INTERESES USD 11.308,33 CTA. 5970 CUENTA UNICA DEL TESORO DOLARES AMERICANOS</t>
  </si>
  <si>
    <t>PAGO A BID PRÉSTAMO 3725/BL-BO VCTO. 15-04-2025 POR CUENTA DE TGN S/G NOTA MEFP/VTCP/DGCP/UODP/N°186/2025 DEL 14/04/2025, NTI. 019969 VALOR 15-04-2025 CAPITAL USD 1.076.545,10 INTERESES USD 880.969,13 CTA. 5970 CUENTA UNICA DEL TESORO DOLARES AMERICANOS</t>
  </si>
  <si>
    <t>PAGO A BID PRÉSTAMO 4606/BL-BO VCTO. 15-04-2025 POR CUENTA DE TGN S/G NOTA MEFP/VTCP/DGCP/UODP/NRO.186/2025 DEL 14/04/2025 , NTI. 020040 VALOR 16-04-2025 INTERESES JPY 14.109.351,00 CTA. 5970 CUENTA UNICA DEL TESORO DOLARES AMERICANOS</t>
  </si>
  <si>
    <t>PAGO A BID PRÉSTAMO 4612/BL-BO VCTO. 15-04-2025 POR CUENTA DE TGN S/G NOTA MEFP/VTCP/DGCP/UODP/NRO.186/2025 DEL 14/04/2025, NTI. 020043 VALOR 16-04-2025 INTERESES JPY 10.487.326,00 CTA. 5970 CUENTA UNICA DEL TESORO DOLARES AMERICANOS</t>
  </si>
  <si>
    <t>AJUSTE COMPLEMENTARIO POR REVALORIZACION SALDOS DE ACTIVOS DE RESERVA Y OBLIGACIONES MONEDA EXTRANJERA (DOLARES) Saldo MO = -38656296.61 ;Bs/Mo: 6.86000000000 ;Saldo Bs: -265182194.73</t>
  </si>
  <si>
    <t>A:00099021001 Transferencia de recursos a solicitud del Órgano Judicial mediante nota CITE: UNID./NAL./FINANZAS/DAF/OJ N°332/2025 (operación bimonetaria) a favor del Gobierno Autónomo Municipal de Laja por concepto de Restitución del Certificado de Depósito Judicial N°0135190-86105 Tipo de Cambio (6,86) H.R.2025-15709-R</t>
  </si>
  <si>
    <t>AJUSTE COMPLEMENTARIO POR REVALORIZACION SALDOS DE ACTIVOS DE RESERVA Y OBLIGACIONES MONEDA EXTRANJERA (DOLARES) Saldo MO = -32589530.33 ;Bs/Mo: 6.86000000000 ;Saldo Bs: -223564178.05</t>
  </si>
  <si>
    <t>AJUSTE COMPLEMENTARIO POR REVALORIZACION SALDOS DE ACTIVOS DE RESERVA Y OBLIGACIONES MONEDA EXTRANJERA (DOLARES) Saldo MO = -32622421.17 ;Bs/Mo: 6.86000000000 ;Saldo Bs: -223789809.22</t>
  </si>
  <si>
    <t>PAGO A BID PRÉSTAMO 2908/BL-BO VCTO. 18-04-2025 POR CUENTA DE TGN SEGUN NOTA MEFP/VTCP/DGCP/UODP/NRO.189/2025, NTI. 020076 VALOR 21-04-2025 CAPITAL USD 721.951,51 INTERESES USD 551.786,12 CTA. 5970 CUENTA UNICA DEL TESORO DOLARES AMERICANOS</t>
  </si>
  <si>
    <t>PAGO A BID PRÉSTAMO 2908/BL-BO VCTO. 18-04-2025 POR CUENTA DE TGN S/G NOTA MEFP/VTCP/DGCP/UODP/NRO.189/2025 DEL 17/04/2025, NTI. 020074 VALOR 21-04-2025 INTERESES USD 10.788,81 CTA. 5970 CUENTA UNICA DEL TESORO DOLARES AMERICANOS</t>
  </si>
  <si>
    <t>AJUSTE COMPLEMENTARIO POR REVALORIZACION SALDOS DE ACTIVOS DE RESERVA Y OBLIGACIONES MONEDA EXTRANJERA (DOLARES) Saldo MO = -13884453.11 ;Bs/Mo: 6.86000000000 ;Saldo Bs: -95247348.35</t>
  </si>
  <si>
    <t>AJUSTE COMPLEMENTARIO POR REVALORIZACION SALDOS DE ACTIVOS DE RESERVA Y OBLIGACIONES MONEDA EXTRANJERA (DOLARES) Saldo MO = -18574211.81 ;Bs/Mo: 6.86000000000 ;Saldo Bs: -127419093.01</t>
  </si>
  <si>
    <t>PAGO A FND PRÉSTAMO NDF 367 VCTO. 24-04-2025 POR CUENTA DE TGN , NTI. 019842 VALOR 24-04-2025 CAPITAL EUR 49.226,27 INTERESES EUR 6.460,95 CTA. 5970 CUENTA UNICA DEL TESORO DOLARES AMERICANOS LIB. 00099021001</t>
  </si>
  <si>
    <t>||REGULARIZACIÓN DE RECURSOS PENDIENTES DE APLICACIÓN DEL COMP. CONTABLE N° 1119360 DE FECHA 13/02/2025, SG. NOTA MMAYA/DGAA N° 121/2025 DE FECHA 23/04/25 (TRAM 562) ENVIADO POR EL MINISTERIO DE MEDIO AMBIENTE Y AGUA A LA LIB. 00086018029 MMAYA-$US-FORT.CAP.NAL.GEST.SUST.QUIM. Y RESID.POR CTA DE UNITED NATIONS.</t>
  </si>
  <si>
    <t>COBRO DE||ÚTILES DE ESCRITORIO POR EL REGISTRO DEL COMP. CONTABLE N° 1125329 DE LA FECHA , SG. NOTA MMAYA/DGAA N° 121/2025 DE FECHA 23/04/25 (TRAM - 562) ENVIADO POR EL MINISTERIO DE MEDIO AMBIENTE Y AGUA COBRO ÚTILES DE ESCRITORIO DE LA LIB. 00086018029 MMAYA-$US-FORT.CAP.NAL.GEST.SUST.QUIM. Y RESID</t>
  </si>
  <si>
    <t>AJUSTE COMPLEMENTARIO POR REVALORIZACION SALDOS DE ACTIVOS DE RESERVA Y OBLIGACIONES MONEDA EXTRANJERA (DOLARES) Saldo MO = -8496824.89 ;Bs/Mo: 6.86000000000 ;Saldo Bs: -58288218.74</t>
  </si>
  <si>
    <t>AJUSTE COMPLEMENTARIO POR REVALORIZACION SALDOS DE ACTIVOS DE RESERVA Y OBLIGACIONES MONEDA EXTRANJERA (DOLARES) Saldo MO = -7805574.41 ;Bs/Mo: 6.86000000000 ;Saldo Bs: -53546240.44</t>
  </si>
  <si>
    <t>AJUSTE COMPLEMENTARIO POR REVALORIZACION SALDOS DE ACTIVOS DE RESERVA Y OBLIGACIONES MONEDA EXTRANJERA (DOLARES) Saldo MO = -7822637.39 ;Bs/Mo: 6.86000000000 ;Saldo Bs: -53663292.49</t>
  </si>
  <si>
    <t>AJUSTE COMPLEMENTARIO POR REVALORIZACION SALDOS DE ACTIVOS DE RESERVA Y OBLIGACIONES MONEDA EXTRANJERA (DOLARES) Saldo MO = -8432114.87 ;Bs/Mo: 6.86000000000 ;Saldo Bs: -57844308.00</t>
  </si>
  <si>
    <t>TRANSFERENCIA RECIBIDA DEL EXTERIOR SEGÚN MENSAJES SWIFT Nos. 5943-5905 (REM.EXT.) DE FECHA 29-04-2025 POR DESEMBOLSO DE BIRF PRÉSTAMO BIRF 8648-BO 63 LIBRETA N° 00291084302 ABC-USD-BM PROY CORREDOR DE INTEGRACION CARRETERAS</t>
  </si>
  <si>
    <t>AJUSTE COMPLEMENTARIO POR REVALORIZACION SALDOS DE ACTIVOS DE RESERVA Y OBLIGACIONES MONEDA EXTRANJERA (DOLARES) Saldo MO = -5052434.29 ;Bs/Mo: 6.86000000000 ;Saldo Bs: -34659699.22</t>
  </si>
  <si>
    <t>AJUSTE COMPLEMENTARIO POR REVALORIZACION SALDOS DE ACTIVOS DE RESERVA Y OBLIGACIONES MONEDA EXTRANJERA (DOLARES) Saldo MO = -4422652.28 ;Bs/Mo: 6.86000000000 ;Saldo Bs: -30339394.62</t>
  </si>
  <si>
    <t>00066047002</t>
  </si>
  <si>
    <t>De: 00066047002 A:00081017009 Transferencia de recursos a solicitud del Ministerio de Planificación del Desarrollo mediante nota CITE: MPD/VIPFE/DGPP/UP-NE 0580/2025, para el financiamiento parcial del Programa Multisectorial de Preinversió</t>
  </si>
  <si>
    <t>00081017009</t>
  </si>
  <si>
    <t>De: 00099021001 A:00291014380 Transferencia de recursos a solicitud de la Administradora Boliviana de Carreteras mediante nota CITE: ABC/GNA/SAF/ATE/2025-0599 (operación bimonetaria), para pagos a beneficiarios (TC 6,86) H.R 2025-14266-R.</t>
  </si>
  <si>
    <t>De: 00099021001 A:00291084302 Transferencia de recursos a solicitud de la Administradora Boliviana de Carreteras mediante nota CITE: ABC/GNA/SAF/ATE/2025-0599 (operación bimonetaria), para pagos a beneficiarios (TC 6,86) H.R 2025-14266-R.</t>
  </si>
  <si>
    <t>De: 00099021001 A:00081127003 Transferencia de recursos a solicitud del Ministerio de Obras Públicas, Servicios y Vivienda mediante nota CITE: CAR/MOPSV/VMT/DGTA/UTA N° 0052/2025 (operación bimonetaria), para el pago de C-31, en el marco de</t>
  </si>
  <si>
    <t>00081127003</t>
  </si>
  <si>
    <t>De: 00099021001 A:00081011108 Transferencia de recursos a solicitud del Ministerio de Obras Públicas, Servicios y Vivienda mediante nota CITE: MOPSV/DGAA/N°257/2025 (operación bimonetaria) correspondiente a depósitos por concepto de las rec</t>
  </si>
  <si>
    <t>00081011108</t>
  </si>
  <si>
    <t>De: 00099021001 A:00291064302 Transferencia de recursos a solicitud de la Administradora Boliviana de Carreteras mediante nota CITE: ABC/GNA/SAF/ATE/2025-0651 (operación bimonetaria), para pagos a beneficiarios (TC 6,86) H.R 2025-15633-R.</t>
  </si>
  <si>
    <t>00291064302</t>
  </si>
  <si>
    <t>De: 00099021001 A:00291014378 Transferencia de recursos a solicitud de la Administradora Boliviana de Carreteras mediante nota CITE: ABC/GNA/SAF/ATE/2025-0651 (operación bimonetaria), para pagos a beneficiarios (TC 6,86) H.R 2025-15633-R.</t>
  </si>
  <si>
    <t>00291014378</t>
  </si>
  <si>
    <t>De: 00099021001 A:00041097001 Transferencia de recursos a solicitud del Programa de Dinamización Turística del destino Salar de Uyuni y Lagunas de Colores dependiente del Ministerio de Desarrollo Productivo y Economía Plural mediante nota C</t>
  </si>
  <si>
    <t>De: 00099021001 A:00253014306 Transferencia de recursos a solicitud de la Entidad Ejecutora de Medio Ambiente y Agua dependiente del Ministerio de Medio Ambiente y Agua mediante nota CITE: GM-0328-EMAGUA/2025 (operación bimonetaria), para e</t>
  </si>
  <si>
    <t>De: 00066134201 A:00099021001 Transferencia de recursos a solicitud del Ministerio de Planificación del Desarrollo mediante nota CITE: MPD/DGAA/UF/T-NE 037/2025 INFORME MPD/DGAA/UF/T-INF 039/2025 en el marco de la Disposición Transitoria Ún</t>
  </si>
  <si>
    <t>00086014102</t>
  </si>
  <si>
    <t>De: 00086014102 A:00066011102 De: 00086014102 A:00066011102 Débito Automático (DA) según CITE: MPD/VIPFE/DGPP/UP-NE 0510/2025, Inf. Legal MPD/VIPFE/DGPP/UP-INF 0179/2025 e Inf. Técnico MPD/VIPFE/DGPP/UP-INF 0165/2025 y la nota de la DGAJ de</t>
  </si>
  <si>
    <t>De: 00099021001 A:00046207001 Transferencia de recursos a solicitud del Ministerio de Salud y Deportes mediante nota CITE: MSyD/DPCH/PGBID5376/CE/470/2025 (operación bimonetaria), para la ejecución del Programa Apoyo a Poblaciones Vulnerabl</t>
  </si>
  <si>
    <t>00046207001</t>
  </si>
  <si>
    <t>De: 00099021001 A:00046057009 Transferencia de recursos a solicitud del Ministerio de Salud y Deportes mediante nota CITE: MSyD/DGP/UGESPRO/FRISDP/CE/16/2025 (operación bimonetaria), para la ejecución del Programa Mejora en la Accesibilidad</t>
  </si>
  <si>
    <t>De: 00291014379 A:00099021001 Transferencia de recursos a solicitud de la Administradora Boliviana de Carreteras mediante nota CITE: ABC/GNA/SAF/ATE/2025-0599 (operación bimonetaria), para pagos a beneficiarios (TC 6,86) H.R 2025-14266-R.</t>
  </si>
  <si>
    <t>De: 00291084302 A:00099021001 Transferencia de recursos a solicitud de la Administradora Boliviana de Carreteras mediante nota CITE: ABC/GNA/SAF/ATE/2025-0599 (operación bimonetaria), para pagos a beneficiarios (TC 6,86) H.R 2025-14266-R.</t>
  </si>
  <si>
    <t>De: 00081127003 A:00099021001 Transferencia de recursos a solicitud del Ministerio de Obras Públicas, Servicios y Vivienda mediante nota CITE: CAR/MOPSV/VMT/DGTA/UTA N° 0052/2025 (operación bimonetaria), para el pago de C-31, en el marco de</t>
  </si>
  <si>
    <t>00291064301</t>
  </si>
  <si>
    <t>De: 00291064301 A:00099021001 Transferencia de recursos a solicitud de la Administradora Boliviana de Carreteras mediante nota CITE: ABC/GNA/SAF/ATE/2025-0651 (operación bimonetaria), para pagos a beneficiarios (TC 6,86) H.R 2025-15633-R.</t>
  </si>
  <si>
    <t>00291014370</t>
  </si>
  <si>
    <t>De: 00291014370 A:00099021001 Transferencia de recursos a solicitud de la Administradora Boliviana de Carreteras mediante nota CITE: ABC/GNA/SAF/ATE/2025-0651 (operación bimonetaria), para pagos a beneficiarios (TC 6,86) H.R 2025-15633-R.</t>
  </si>
  <si>
    <t>De: 00041097001 A:00099021001 Transferencia de recursos a solicitud del Programa de Dinamización Turística del destino Salar de Uyuni y Lagunas de Colores dependiente del Ministerio de Desarrollo Productivo y Economía Plural mediante nota C</t>
  </si>
  <si>
    <t>De: 00253014301 A:00099021001 Transferencia de recursos a solicitud de la Entidad Ejecutora de Medio Ambiente y Agua dependiente del Ministerio de Medio Ambiente y Agua mediante nota CITE: GM-0328-EMAGUA/2025 (operación bimonetaria), para e</t>
  </si>
  <si>
    <t>De: 00046207001 A:00099021001 Transferencia de recursos a solicitud del Ministerio de Salud y Deportes mediante nota CITE: MSyD/DPCH/PGBID5376/CE/470/2025 (operación bimonetaria), para la ejecución del Programa Apoyo a Poblaciones Vulnerabl</t>
  </si>
  <si>
    <t>De: 00046057009 A:00099021001 Transferencia de recursos a solicitud del Ministerio de Salud y Deportes mediante nota CITE: MSyD/DGP/UGESPRO/FRISDP/CE/16/2025 (operación bimonetaria), para la ejecución del Programa Mejora en la Accesibilidad</t>
  </si>
  <si>
    <t>10000028824618</t>
  </si>
  <si>
    <t>MIN. EDU. - ESFM EDUARDO AVAROA - CUENTA RECAUDADORA</t>
  </si>
  <si>
    <t>10000051950951</t>
  </si>
  <si>
    <t>MIN. EDUCACIÓN - ESFM WARISATA</t>
  </si>
  <si>
    <t>10000006036425</t>
  </si>
  <si>
    <t xml:space="preserve">MTEPS - INGRESOS </t>
  </si>
  <si>
    <t>10000004678328</t>
  </si>
  <si>
    <t>REGISTRO UNICO PARA LA ADMINISTRACION TRIBUTARIA</t>
  </si>
  <si>
    <t>10000026505608</t>
  </si>
  <si>
    <t>EMPRESA PUBLICA EDITORIAL DEL ESTADO PLURINACIONAL DE BOLIVIA</t>
  </si>
  <si>
    <t>A.J.A.M.- RECAUDACION DEL 60% DE PATENTES MINERAS</t>
  </si>
  <si>
    <t>6461069001</t>
  </si>
  <si>
    <t xml:space="preserve">SIN-REGALIAS MINERAS INGRESOS PROPIOS </t>
  </si>
  <si>
    <t>abr</t>
  </si>
  <si>
    <t>ACTUALIZADO AL : 5 de junio de 2025 Hrs. 14:05</t>
  </si>
  <si>
    <t>CORRESPONDIENTE AL PERIODO DE ENERO A MAYO DE 2025</t>
  </si>
  <si>
    <t>O22823710002</t>
  </si>
  <si>
    <t>O22824120002</t>
  </si>
  <si>
    <t>O22824140002</t>
  </si>
  <si>
    <t>O22824160002</t>
  </si>
  <si>
    <t>O22824180002</t>
  </si>
  <si>
    <t>O22824200002</t>
  </si>
  <si>
    <t>O22824350002</t>
  </si>
  <si>
    <t>O22824290002</t>
  </si>
  <si>
    <t>O22824360002</t>
  </si>
  <si>
    <t>O22824550002</t>
  </si>
  <si>
    <t>O22825220002</t>
  </si>
  <si>
    <t>O22825300002</t>
  </si>
  <si>
    <t>O22825880002</t>
  </si>
  <si>
    <t>O22826030002</t>
  </si>
  <si>
    <t>O22826050002</t>
  </si>
  <si>
    <t>O22826230002</t>
  </si>
  <si>
    <t>B22823550002</t>
  </si>
  <si>
    <t>B22823570002</t>
  </si>
  <si>
    <t>B22824230002</t>
  </si>
  <si>
    <t>B22824260002</t>
  </si>
  <si>
    <t>B22824280002</t>
  </si>
  <si>
    <t>B22824510002</t>
  </si>
  <si>
    <t>B22824560002</t>
  </si>
  <si>
    <t>B22824590002</t>
  </si>
  <si>
    <t>B22824600002</t>
  </si>
  <si>
    <t>B22824620002</t>
  </si>
  <si>
    <t>B22824630002</t>
  </si>
  <si>
    <t>B22824650002</t>
  </si>
  <si>
    <t>B22824680002</t>
  </si>
  <si>
    <t>B22824710002</t>
  </si>
  <si>
    <t>B22824720002</t>
  </si>
  <si>
    <t>B22824830002</t>
  </si>
  <si>
    <t>Q22138390002</t>
  </si>
  <si>
    <t>Q22138360002</t>
  </si>
  <si>
    <t>G31204690003</t>
  </si>
  <si>
    <t>J06348500002</t>
  </si>
  <si>
    <t>J06348520002</t>
  </si>
  <si>
    <t>J06348540002</t>
  </si>
  <si>
    <t>J06348550002</t>
  </si>
  <si>
    <t>J06348580002</t>
  </si>
  <si>
    <t>J06348600002</t>
  </si>
  <si>
    <t>J06348610002</t>
  </si>
  <si>
    <t>J06348620002</t>
  </si>
  <si>
    <t>J06348650002</t>
  </si>
  <si>
    <t>J06348690002</t>
  </si>
  <si>
    <t>J06348710002</t>
  </si>
  <si>
    <t>J06348720002</t>
  </si>
  <si>
    <t>J06348740002</t>
  </si>
  <si>
    <t>J06348770002</t>
  </si>
  <si>
    <t>J06348790002</t>
  </si>
  <si>
    <t>J06348810002</t>
  </si>
  <si>
    <t>J06348830002</t>
  </si>
  <si>
    <t>J06348850002</t>
  </si>
  <si>
    <t>J06348860002</t>
  </si>
  <si>
    <t>J06348880002</t>
  </si>
  <si>
    <t>J06349420002</t>
  </si>
  <si>
    <t>J06349440002</t>
  </si>
  <si>
    <t>J06349460002</t>
  </si>
  <si>
    <t>S11258690003</t>
  </si>
  <si>
    <t>G31207870001</t>
  </si>
  <si>
    <t>S11258650001</t>
  </si>
  <si>
    <t>S11258720001</t>
  </si>
  <si>
    <t>S11258740003</t>
  </si>
  <si>
    <t>S11258790001</t>
  </si>
  <si>
    <t>S11258820001</t>
  </si>
  <si>
    <t>Q22148110002</t>
  </si>
  <si>
    <t>S11259150001</t>
  </si>
  <si>
    <t>S11259200004</t>
  </si>
  <si>
    <t>S11259180001</t>
  </si>
  <si>
    <t>S11259180004</t>
  </si>
  <si>
    <t>S11259200001</t>
  </si>
  <si>
    <t>S11259150004</t>
  </si>
  <si>
    <t>S11258590001</t>
  </si>
  <si>
    <t>S11258590003</t>
  </si>
  <si>
    <t>S11259210003</t>
  </si>
  <si>
    <t>S11259280003</t>
  </si>
  <si>
    <t>S11259250003</t>
  </si>
  <si>
    <t>S11259290003</t>
  </si>
  <si>
    <t>O22828270002</t>
  </si>
  <si>
    <t>O22828280002</t>
  </si>
  <si>
    <t>O22828290002</t>
  </si>
  <si>
    <t>O22828600002</t>
  </si>
  <si>
    <t>O22828730002</t>
  </si>
  <si>
    <t>O22828760002</t>
  </si>
  <si>
    <t>O22828770002</t>
  </si>
  <si>
    <t>O22829030002</t>
  </si>
  <si>
    <t>O22829080002</t>
  </si>
  <si>
    <t>O22829090002</t>
  </si>
  <si>
    <t>O22829470002</t>
  </si>
  <si>
    <t>O22829980002</t>
  </si>
  <si>
    <t>B22828300002</t>
  </si>
  <si>
    <t>B22828320002</t>
  </si>
  <si>
    <t>B22829180002</t>
  </si>
  <si>
    <t>B22829200002</t>
  </si>
  <si>
    <t>B22829300002</t>
  </si>
  <si>
    <t>B22829360002</t>
  </si>
  <si>
    <t>Q22150330002</t>
  </si>
  <si>
    <t>Q22151820002</t>
  </si>
  <si>
    <t>G31227540003</t>
  </si>
  <si>
    <t>G31227550003</t>
  </si>
  <si>
    <t>S11259670003</t>
  </si>
  <si>
    <t>S11259670001</t>
  </si>
  <si>
    <t>G31234940001</t>
  </si>
  <si>
    <t>G31234960001</t>
  </si>
  <si>
    <t>S11259730001</t>
  </si>
  <si>
    <t>S11259820003</t>
  </si>
  <si>
    <t>S11259830003</t>
  </si>
  <si>
    <t>O22832140002</t>
  </si>
  <si>
    <t>O22832410002</t>
  </si>
  <si>
    <t>O22832490002</t>
  </si>
  <si>
    <t>O22832500002</t>
  </si>
  <si>
    <t>O22832930002</t>
  </si>
  <si>
    <t>O22833260002</t>
  </si>
  <si>
    <t>O22833280002</t>
  </si>
  <si>
    <t>O22833320002</t>
  </si>
  <si>
    <t>O22833340002</t>
  </si>
  <si>
    <t>O22833740002</t>
  </si>
  <si>
    <t>O22834020002</t>
  </si>
  <si>
    <t>O22834410002</t>
  </si>
  <si>
    <t>O22835400002</t>
  </si>
  <si>
    <t>O22835410002</t>
  </si>
  <si>
    <t>O22835890002</t>
  </si>
  <si>
    <t>B22832450002</t>
  </si>
  <si>
    <t>B22833440002</t>
  </si>
  <si>
    <t>B22833470002</t>
  </si>
  <si>
    <t>J06354750002</t>
  </si>
  <si>
    <t>J06354760002</t>
  </si>
  <si>
    <t>J06354770002</t>
  </si>
  <si>
    <t>J06354780002</t>
  </si>
  <si>
    <t>J06354790002</t>
  </si>
  <si>
    <t>J06354800002</t>
  </si>
  <si>
    <t>J06354810002</t>
  </si>
  <si>
    <t>J06354820002</t>
  </si>
  <si>
    <t>J06354830002</t>
  </si>
  <si>
    <t>J06354870002</t>
  </si>
  <si>
    <t>J06354880002</t>
  </si>
  <si>
    <t>J06354890002</t>
  </si>
  <si>
    <t>J06354900002</t>
  </si>
  <si>
    <t>J06354910002</t>
  </si>
  <si>
    <t>J06354950002</t>
  </si>
  <si>
    <t>J06354960002</t>
  </si>
  <si>
    <t>J06355000002</t>
  </si>
  <si>
    <t>J06354980002</t>
  </si>
  <si>
    <t>J06355040002</t>
  </si>
  <si>
    <t>J06355050002</t>
  </si>
  <si>
    <t>J06355080002</t>
  </si>
  <si>
    <t>J06355100002</t>
  </si>
  <si>
    <t>J06355120002</t>
  </si>
  <si>
    <t>J06355200002</t>
  </si>
  <si>
    <t>J06355240002</t>
  </si>
  <si>
    <t>J06355250002</t>
  </si>
  <si>
    <t>J06355260002</t>
  </si>
  <si>
    <t>J06355280002</t>
  </si>
  <si>
    <t>J06355290002</t>
  </si>
  <si>
    <t>J06355330002</t>
  </si>
  <si>
    <t>J06355340002</t>
  </si>
  <si>
    <t>J06355360002</t>
  </si>
  <si>
    <t>J06355370002</t>
  </si>
  <si>
    <t>J06355390002</t>
  </si>
  <si>
    <t>J06355410002</t>
  </si>
  <si>
    <t>J06355430002</t>
  </si>
  <si>
    <t>J06355450002</t>
  </si>
  <si>
    <t>J06355460002</t>
  </si>
  <si>
    <t>J06355490002</t>
  </si>
  <si>
    <t>J06355500002</t>
  </si>
  <si>
    <t>J06355530002</t>
  </si>
  <si>
    <t>J06355540002</t>
  </si>
  <si>
    <t>J06355590002</t>
  </si>
  <si>
    <t>J06355570002</t>
  </si>
  <si>
    <t>J06355620002</t>
  </si>
  <si>
    <t>J06355630002</t>
  </si>
  <si>
    <t>J06355640002</t>
  </si>
  <si>
    <t>J06355670002</t>
  </si>
  <si>
    <t>J06355680002</t>
  </si>
  <si>
    <t>J06355690002</t>
  </si>
  <si>
    <t>J06355740002</t>
  </si>
  <si>
    <t>J06355750002</t>
  </si>
  <si>
    <t>J06355770002</t>
  </si>
  <si>
    <t>J06355800002</t>
  </si>
  <si>
    <t>J06355820002</t>
  </si>
  <si>
    <t>J06355830002</t>
  </si>
  <si>
    <t>J06355840002</t>
  </si>
  <si>
    <t>J06355850002</t>
  </si>
  <si>
    <t>J06355890002</t>
  </si>
  <si>
    <t>J06355870002</t>
  </si>
  <si>
    <t>J06355900002</t>
  </si>
  <si>
    <t>J06355950002</t>
  </si>
  <si>
    <t>J06355960002</t>
  </si>
  <si>
    <t>J06355980002</t>
  </si>
  <si>
    <t>J06355990002</t>
  </si>
  <si>
    <t>J06356040002</t>
  </si>
  <si>
    <t>J06356020002</t>
  </si>
  <si>
    <t>J06356030002</t>
  </si>
  <si>
    <t>J06356070002</t>
  </si>
  <si>
    <t>J06356120002</t>
  </si>
  <si>
    <t>G31242480004</t>
  </si>
  <si>
    <t>G31242470004</t>
  </si>
  <si>
    <t>G31242460004</t>
  </si>
  <si>
    <t>Q22160400002</t>
  </si>
  <si>
    <t>J06357040002</t>
  </si>
  <si>
    <t>J06357050002</t>
  </si>
  <si>
    <t>S11260240003</t>
  </si>
  <si>
    <t>S11260110001</t>
  </si>
  <si>
    <t>F0024888</t>
  </si>
  <si>
    <t>S11260440002</t>
  </si>
  <si>
    <t>S11260510002</t>
  </si>
  <si>
    <t>S11260500001</t>
  </si>
  <si>
    <t>S11260520001</t>
  </si>
  <si>
    <t>O22838440002</t>
  </si>
  <si>
    <t>O22838450002</t>
  </si>
  <si>
    <t>O22838460002</t>
  </si>
  <si>
    <t>O22838940002</t>
  </si>
  <si>
    <t>O22839000002</t>
  </si>
  <si>
    <t>O22839070002</t>
  </si>
  <si>
    <t>O22839450002</t>
  </si>
  <si>
    <t>O22839210002</t>
  </si>
  <si>
    <t>O22839320002</t>
  </si>
  <si>
    <t>O22839460002</t>
  </si>
  <si>
    <t>O22839480002</t>
  </si>
  <si>
    <t>O22839490002</t>
  </si>
  <si>
    <t>O22839680002</t>
  </si>
  <si>
    <t>O22839910002</t>
  </si>
  <si>
    <t>O22840060002</t>
  </si>
  <si>
    <t>O22840410002</t>
  </si>
  <si>
    <t>O22840600002</t>
  </si>
  <si>
    <t>B22839130002</t>
  </si>
  <si>
    <t>B22839160002</t>
  </si>
  <si>
    <t>B22839190002</t>
  </si>
  <si>
    <t>B22839250002</t>
  </si>
  <si>
    <t>O22840660002</t>
  </si>
  <si>
    <t>O22840670002</t>
  </si>
  <si>
    <t>O22840690002</t>
  </si>
  <si>
    <t>Q22165370002</t>
  </si>
  <si>
    <t>S11260700001</t>
  </si>
  <si>
    <t>S11260740001</t>
  </si>
  <si>
    <t>S11260780001</t>
  </si>
  <si>
    <t>S11260860003</t>
  </si>
  <si>
    <t>S11260880003</t>
  </si>
  <si>
    <t>Q22170270002</t>
  </si>
  <si>
    <t>G31262390001</t>
  </si>
  <si>
    <t>S11260900003</t>
  </si>
  <si>
    <t>S11260910003</t>
  </si>
  <si>
    <t>O22842690002</t>
  </si>
  <si>
    <t>O22843090002</t>
  </si>
  <si>
    <t>O22843110002</t>
  </si>
  <si>
    <t>O22843230002</t>
  </si>
  <si>
    <t>O22843270002</t>
  </si>
  <si>
    <t>O22843430002</t>
  </si>
  <si>
    <t>O22843520002</t>
  </si>
  <si>
    <t>O22843530002</t>
  </si>
  <si>
    <t>O22843870002</t>
  </si>
  <si>
    <t>O22843950002</t>
  </si>
  <si>
    <t>O22844020002</t>
  </si>
  <si>
    <t>O22844070002</t>
  </si>
  <si>
    <t>O22844460002</t>
  </si>
  <si>
    <t>O22844560002</t>
  </si>
  <si>
    <t>O22844860002</t>
  </si>
  <si>
    <t>O22844990002</t>
  </si>
  <si>
    <t>B22842810002</t>
  </si>
  <si>
    <t>B22843130002</t>
  </si>
  <si>
    <t>B22843310002</t>
  </si>
  <si>
    <t>B22843320002</t>
  </si>
  <si>
    <t>B22843350002</t>
  </si>
  <si>
    <t>B22843360002</t>
  </si>
  <si>
    <t>B22843370002</t>
  </si>
  <si>
    <t>B22843380002</t>
  </si>
  <si>
    <t>B22843540002</t>
  </si>
  <si>
    <t>B22843600002</t>
  </si>
  <si>
    <t>B22843650002</t>
  </si>
  <si>
    <t>B22843690002</t>
  </si>
  <si>
    <t>B22843710002</t>
  </si>
  <si>
    <t>B22843720002</t>
  </si>
  <si>
    <t>B22843760002</t>
  </si>
  <si>
    <t>B22843770002</t>
  </si>
  <si>
    <t>B22843800002</t>
  </si>
  <si>
    <t>B22843830002</t>
  </si>
  <si>
    <t>B22843850002</t>
  </si>
  <si>
    <t>B22843860002</t>
  </si>
  <si>
    <t>B22843880002</t>
  </si>
  <si>
    <t>B22843900002</t>
  </si>
  <si>
    <t>G31273670003</t>
  </si>
  <si>
    <t>G31275270002</t>
  </si>
  <si>
    <t>G31275290002</t>
  </si>
  <si>
    <t>G31275310002</t>
  </si>
  <si>
    <t>Q22175290002</t>
  </si>
  <si>
    <t>G31275260001</t>
  </si>
  <si>
    <t>G31275280001</t>
  </si>
  <si>
    <t>G31275300001</t>
  </si>
  <si>
    <t>G31275320001</t>
  </si>
  <si>
    <t>Q22176000002</t>
  </si>
  <si>
    <t>Q22177000002</t>
  </si>
  <si>
    <t>Q22177220002</t>
  </si>
  <si>
    <t>Q22177230002</t>
  </si>
  <si>
    <t>Q22177240002</t>
  </si>
  <si>
    <t>Q22177250002</t>
  </si>
  <si>
    <t>J06360860002</t>
  </si>
  <si>
    <t>J06360880002</t>
  </si>
  <si>
    <t>J06360890002</t>
  </si>
  <si>
    <t>J06360900002</t>
  </si>
  <si>
    <t>G31283140002</t>
  </si>
  <si>
    <t>G31283150001</t>
  </si>
  <si>
    <t>G31283160002</t>
  </si>
  <si>
    <t>G31283180002</t>
  </si>
  <si>
    <t>G31283170001</t>
  </si>
  <si>
    <t>G31283190001</t>
  </si>
  <si>
    <t>S11261400001</t>
  </si>
  <si>
    <t>S11261400003</t>
  </si>
  <si>
    <t>O22846800002</t>
  </si>
  <si>
    <t>O22846850002</t>
  </si>
  <si>
    <t>O22846900002</t>
  </si>
  <si>
    <t>O22847250002</t>
  </si>
  <si>
    <t>O22847310002</t>
  </si>
  <si>
    <t>O22847540002</t>
  </si>
  <si>
    <t>O22847570002</t>
  </si>
  <si>
    <t>O22847580002</t>
  </si>
  <si>
    <t>O22847590002</t>
  </si>
  <si>
    <t>O22847650002</t>
  </si>
  <si>
    <t>O22847610002</t>
  </si>
  <si>
    <t>O22847620002</t>
  </si>
  <si>
    <t>O22847640002</t>
  </si>
  <si>
    <t>O22847660002</t>
  </si>
  <si>
    <t>O22847670002</t>
  </si>
  <si>
    <t>O22847680002</t>
  </si>
  <si>
    <t>O22847710002</t>
  </si>
  <si>
    <t>O22847730002</t>
  </si>
  <si>
    <t>O22847740002</t>
  </si>
  <si>
    <t>O22847770002</t>
  </si>
  <si>
    <t>O22847950002</t>
  </si>
  <si>
    <t>O22848170002</t>
  </si>
  <si>
    <t>O22848200002</t>
  </si>
  <si>
    <t>O22848230002</t>
  </si>
  <si>
    <t>O22848240002</t>
  </si>
  <si>
    <t>O22848260002</t>
  </si>
  <si>
    <t>O22848280002</t>
  </si>
  <si>
    <t>O22848300002</t>
  </si>
  <si>
    <t>O22848310002</t>
  </si>
  <si>
    <t>O22849110002</t>
  </si>
  <si>
    <t>O22848970002</t>
  </si>
  <si>
    <t>O22849230002</t>
  </si>
  <si>
    <t>O22849370002</t>
  </si>
  <si>
    <t>O22849600002</t>
  </si>
  <si>
    <t>O22849810002</t>
  </si>
  <si>
    <t>B22847750002</t>
  </si>
  <si>
    <t>B22847030002</t>
  </si>
  <si>
    <t>B22847700002</t>
  </si>
  <si>
    <t>B22847720002</t>
  </si>
  <si>
    <t>B22847760002</t>
  </si>
  <si>
    <t>B22847790002</t>
  </si>
  <si>
    <t>B22847810002</t>
  </si>
  <si>
    <t>B22847830002</t>
  </si>
  <si>
    <t>B22847870002</t>
  </si>
  <si>
    <t>B22847890002</t>
  </si>
  <si>
    <t>B22847920002</t>
  </si>
  <si>
    <t>B22847940002</t>
  </si>
  <si>
    <t>B22847960002</t>
  </si>
  <si>
    <t>B22848130002</t>
  </si>
  <si>
    <t>B22848150002</t>
  </si>
  <si>
    <t>B22848160002</t>
  </si>
  <si>
    <t>B22848190002</t>
  </si>
  <si>
    <t>B22848320002</t>
  </si>
  <si>
    <t>B22848380002</t>
  </si>
  <si>
    <t>B22848410002</t>
  </si>
  <si>
    <t>G31291870003</t>
  </si>
  <si>
    <t>G31293590003</t>
  </si>
  <si>
    <t>G31293600003</t>
  </si>
  <si>
    <t>G31293610003</t>
  </si>
  <si>
    <t>S11262240001</t>
  </si>
  <si>
    <t>S11262240004</t>
  </si>
  <si>
    <t>Q22184320002</t>
  </si>
  <si>
    <t>S11262390003</t>
  </si>
  <si>
    <t>S11262460003</t>
  </si>
  <si>
    <t>Q22186290002</t>
  </si>
  <si>
    <t>Q22186310002</t>
  </si>
  <si>
    <t>Q22186330002</t>
  </si>
  <si>
    <t>S11262450003</t>
  </si>
  <si>
    <t>F0024957</t>
  </si>
  <si>
    <t>O22851820002</t>
  </si>
  <si>
    <t>O22851830002</t>
  </si>
  <si>
    <t>O22851930002</t>
  </si>
  <si>
    <t>O22852040002</t>
  </si>
  <si>
    <t>O22852320002</t>
  </si>
  <si>
    <t>O22852430002</t>
  </si>
  <si>
    <t>O22853130002</t>
  </si>
  <si>
    <t>O22853230002</t>
  </si>
  <si>
    <t>O22853260002</t>
  </si>
  <si>
    <t>O22853270002</t>
  </si>
  <si>
    <t>O22853630002</t>
  </si>
  <si>
    <t>O22853680002</t>
  </si>
  <si>
    <t>O22853760002</t>
  </si>
  <si>
    <t>O22853780002</t>
  </si>
  <si>
    <t>B22852330002</t>
  </si>
  <si>
    <t>B22851840002</t>
  </si>
  <si>
    <t>B22851890002</t>
  </si>
  <si>
    <t>B22852360002</t>
  </si>
  <si>
    <t>B22852460002</t>
  </si>
  <si>
    <t>B22852510002</t>
  </si>
  <si>
    <t>B22852570002</t>
  </si>
  <si>
    <t>B22852800002</t>
  </si>
  <si>
    <t>G31314760002</t>
  </si>
  <si>
    <t>G31314770001</t>
  </si>
  <si>
    <t>G31318480001</t>
  </si>
  <si>
    <t>S11262910003</t>
  </si>
  <si>
    <t>S11262990003</t>
  </si>
  <si>
    <t>Q22194270002</t>
  </si>
  <si>
    <t>Q22194280002</t>
  </si>
  <si>
    <t>S11263250003</t>
  </si>
  <si>
    <t>S11262930003</t>
  </si>
  <si>
    <t>G31318500001</t>
  </si>
  <si>
    <t>G31320200002</t>
  </si>
  <si>
    <t>F0024993</t>
  </si>
  <si>
    <t>G31320210001</t>
  </si>
  <si>
    <t>O22855820002</t>
  </si>
  <si>
    <t>O22855840002</t>
  </si>
  <si>
    <t>O22855870002</t>
  </si>
  <si>
    <t>O22856020002</t>
  </si>
  <si>
    <t>O22856090002</t>
  </si>
  <si>
    <t>O22856100002</t>
  </si>
  <si>
    <t>O22856350002</t>
  </si>
  <si>
    <t>O22856490002</t>
  </si>
  <si>
    <t>O22857020002</t>
  </si>
  <si>
    <t>O22857110002</t>
  </si>
  <si>
    <t>O22857240002</t>
  </si>
  <si>
    <t>O22857350002</t>
  </si>
  <si>
    <t>O22857380002</t>
  </si>
  <si>
    <t>O22857400002</t>
  </si>
  <si>
    <t>O22857650002</t>
  </si>
  <si>
    <t>O22857670002</t>
  </si>
  <si>
    <t>O22857680002</t>
  </si>
  <si>
    <t>B22855970002</t>
  </si>
  <si>
    <t>B22856590002</t>
  </si>
  <si>
    <t>B22856600002</t>
  </si>
  <si>
    <t>B22856620002</t>
  </si>
  <si>
    <t>G31331000002</t>
  </si>
  <si>
    <t>Q22198900002</t>
  </si>
  <si>
    <t>Q22198910002</t>
  </si>
  <si>
    <t>Q22198920002</t>
  </si>
  <si>
    <t>Q22198940002</t>
  </si>
  <si>
    <t>S11264880001</t>
  </si>
  <si>
    <t>G31338040004</t>
  </si>
  <si>
    <t>S11264640002</t>
  </si>
  <si>
    <t>S11264640001</t>
  </si>
  <si>
    <t>S11264900003</t>
  </si>
  <si>
    <t>O22859960002</t>
  </si>
  <si>
    <t>O22859970002</t>
  </si>
  <si>
    <t>O22859990002</t>
  </si>
  <si>
    <t>O22860000002</t>
  </si>
  <si>
    <t>O22860020002</t>
  </si>
  <si>
    <t>O22860050002</t>
  </si>
  <si>
    <t>O22860070002</t>
  </si>
  <si>
    <t>O22860170002</t>
  </si>
  <si>
    <t>O22860300002</t>
  </si>
  <si>
    <t>O22860390002</t>
  </si>
  <si>
    <t>O22860530002</t>
  </si>
  <si>
    <t>O22860680002</t>
  </si>
  <si>
    <t>O22860690002</t>
  </si>
  <si>
    <t>O22861220002</t>
  </si>
  <si>
    <t>O22861430002</t>
  </si>
  <si>
    <t>O22861470002</t>
  </si>
  <si>
    <t>O22861530002</t>
  </si>
  <si>
    <t>O22861570002</t>
  </si>
  <si>
    <t>O22861600002</t>
  </si>
  <si>
    <t>O22861930002</t>
  </si>
  <si>
    <t>O22862010002</t>
  </si>
  <si>
    <t>O22862020002</t>
  </si>
  <si>
    <t>O22862030002</t>
  </si>
  <si>
    <t>B22859870002</t>
  </si>
  <si>
    <t>B22860140002</t>
  </si>
  <si>
    <t>B22860150002</t>
  </si>
  <si>
    <t>B22860180002</t>
  </si>
  <si>
    <t>B22860190002</t>
  </si>
  <si>
    <t>B22860360002</t>
  </si>
  <si>
    <t>B22860380002</t>
  </si>
  <si>
    <t>B22860400002</t>
  </si>
  <si>
    <t>B22860420002</t>
  </si>
  <si>
    <t>B22860570002</t>
  </si>
  <si>
    <t>B22860620002</t>
  </si>
  <si>
    <t>B22860700002</t>
  </si>
  <si>
    <t>B22860720002</t>
  </si>
  <si>
    <t>B22860770002</t>
  </si>
  <si>
    <t>B22860810002</t>
  </si>
  <si>
    <t>B22860820002</t>
  </si>
  <si>
    <t>B22860840002</t>
  </si>
  <si>
    <t>B22860880002</t>
  </si>
  <si>
    <t>B22860900002</t>
  </si>
  <si>
    <t>B22860940002</t>
  </si>
  <si>
    <t>B22860960002</t>
  </si>
  <si>
    <t>B22861080002</t>
  </si>
  <si>
    <t>O22862180002</t>
  </si>
  <si>
    <t>G31346780002</t>
  </si>
  <si>
    <t>G31346800002</t>
  </si>
  <si>
    <t>G31346790001</t>
  </si>
  <si>
    <t>G31346810001</t>
  </si>
  <si>
    <t>Q22208350002</t>
  </si>
  <si>
    <t>Q22207630002</t>
  </si>
  <si>
    <t>Q22208360002</t>
  </si>
  <si>
    <t>Q22208860002</t>
  </si>
  <si>
    <t>Q22208890002</t>
  </si>
  <si>
    <t>J06368700002</t>
  </si>
  <si>
    <t>F0025050</t>
  </si>
  <si>
    <t>S11268820002</t>
  </si>
  <si>
    <t>S11268740003</t>
  </si>
  <si>
    <t>S11268800001</t>
  </si>
  <si>
    <t>S11268820003</t>
  </si>
  <si>
    <t>O22864520002</t>
  </si>
  <si>
    <t>O22864740002</t>
  </si>
  <si>
    <t>O22864830002</t>
  </si>
  <si>
    <t>O22865110002</t>
  </si>
  <si>
    <t>O22865440002</t>
  </si>
  <si>
    <t>O22865460002</t>
  </si>
  <si>
    <t>O22865550002</t>
  </si>
  <si>
    <t>O22865790002</t>
  </si>
  <si>
    <t>O22865910002</t>
  </si>
  <si>
    <t>O22866230002</t>
  </si>
  <si>
    <t>O22866270002</t>
  </si>
  <si>
    <t>O22866460002</t>
  </si>
  <si>
    <t>O22866650002</t>
  </si>
  <si>
    <t>O22866810002</t>
  </si>
  <si>
    <t>O22866830002</t>
  </si>
  <si>
    <t>B22864770002</t>
  </si>
  <si>
    <t>B22865060002</t>
  </si>
  <si>
    <t>B22865080002</t>
  </si>
  <si>
    <t>B22865150002</t>
  </si>
  <si>
    <t>B22865100002</t>
  </si>
  <si>
    <t>B22865120002</t>
  </si>
  <si>
    <t>B22865130002</t>
  </si>
  <si>
    <t>B22865160002</t>
  </si>
  <si>
    <t>B22865180002</t>
  </si>
  <si>
    <t>B22865210002</t>
  </si>
  <si>
    <t>B22865260002</t>
  </si>
  <si>
    <t>B22865270002</t>
  </si>
  <si>
    <t>B22865300002</t>
  </si>
  <si>
    <t>B22865340002</t>
  </si>
  <si>
    <t>B22865360002</t>
  </si>
  <si>
    <t>B22865500002</t>
  </si>
  <si>
    <t>B22865510002</t>
  </si>
  <si>
    <t>B22865530002</t>
  </si>
  <si>
    <t>B22865540002</t>
  </si>
  <si>
    <t>B22865590002</t>
  </si>
  <si>
    <t>B22865730002</t>
  </si>
  <si>
    <t>B22865620002</t>
  </si>
  <si>
    <t>B22865640002</t>
  </si>
  <si>
    <t>B22865670002</t>
  </si>
  <si>
    <t>B22865760002</t>
  </si>
  <si>
    <t>S11269010002</t>
  </si>
  <si>
    <t>S11269020002</t>
  </si>
  <si>
    <t>S11269030002</t>
  </si>
  <si>
    <t>G31364190003</t>
  </si>
  <si>
    <t>Q22216540002</t>
  </si>
  <si>
    <t>Q22216550002</t>
  </si>
  <si>
    <t>G31370660003</t>
  </si>
  <si>
    <t>G31370670003</t>
  </si>
  <si>
    <t>S11269240001</t>
  </si>
  <si>
    <t>G31372590002</t>
  </si>
  <si>
    <t>G31372600002</t>
  </si>
  <si>
    <t>G31372750002</t>
  </si>
  <si>
    <t>S11269640001</t>
  </si>
  <si>
    <t>O22868780002</t>
  </si>
  <si>
    <t>O22868930002</t>
  </si>
  <si>
    <t>O22869200002</t>
  </si>
  <si>
    <t>O22869330002</t>
  </si>
  <si>
    <t>O22869560002</t>
  </si>
  <si>
    <t>O22869570002</t>
  </si>
  <si>
    <t>O22869580002</t>
  </si>
  <si>
    <t>O22869640002</t>
  </si>
  <si>
    <t>O22869710002</t>
  </si>
  <si>
    <t>O22869820002</t>
  </si>
  <si>
    <t>O22869840002</t>
  </si>
  <si>
    <t>O22869870002</t>
  </si>
  <si>
    <t>O22870100002</t>
  </si>
  <si>
    <t>O22870170002</t>
  </si>
  <si>
    <t>O22870250002</t>
  </si>
  <si>
    <t>O22870270002</t>
  </si>
  <si>
    <t>O22870280002</t>
  </si>
  <si>
    <t>O22870300002</t>
  </si>
  <si>
    <t>O22870640002</t>
  </si>
  <si>
    <t>O22870730002</t>
  </si>
  <si>
    <t>O22870770002</t>
  </si>
  <si>
    <t>B22868820002</t>
  </si>
  <si>
    <t>B22868840002</t>
  </si>
  <si>
    <t>B22869730002</t>
  </si>
  <si>
    <t>B22869430002</t>
  </si>
  <si>
    <t>B22869720002</t>
  </si>
  <si>
    <t>B22869740002</t>
  </si>
  <si>
    <t>B22869760002</t>
  </si>
  <si>
    <t>O22870900002</t>
  </si>
  <si>
    <t>O22870910002</t>
  </si>
  <si>
    <t>G31381260003</t>
  </si>
  <si>
    <t>Q22222220002</t>
  </si>
  <si>
    <t>Q22222610002</t>
  </si>
  <si>
    <t>G31384850001</t>
  </si>
  <si>
    <t>J06372150002</t>
  </si>
  <si>
    <t>G31387850001</t>
  </si>
  <si>
    <t>G31387860002</t>
  </si>
  <si>
    <t>G31387880002</t>
  </si>
  <si>
    <t>J06372160002</t>
  </si>
  <si>
    <t>J06372170002</t>
  </si>
  <si>
    <t>J06372180002</t>
  </si>
  <si>
    <t>J06372190002</t>
  </si>
  <si>
    <t>J06372200002</t>
  </si>
  <si>
    <t>J06372210002</t>
  </si>
  <si>
    <t>J06372220002</t>
  </si>
  <si>
    <t>S11270750002</t>
  </si>
  <si>
    <t>S11270360003</t>
  </si>
  <si>
    <t>G31387870001</t>
  </si>
  <si>
    <t>G31387890001</t>
  </si>
  <si>
    <t>S11270340001</t>
  </si>
  <si>
    <t>S11270850003</t>
  </si>
  <si>
    <t>S11270640003</t>
  </si>
  <si>
    <t>S11270760003</t>
  </si>
  <si>
    <t>S11270770003</t>
  </si>
  <si>
    <t>S11270780003</t>
  </si>
  <si>
    <t>S11270800003</t>
  </si>
  <si>
    <t>S11270610003</t>
  </si>
  <si>
    <t>J06373710002</t>
  </si>
  <si>
    <t>S11270690002</t>
  </si>
  <si>
    <t>S11270730001</t>
  </si>
  <si>
    <t>O22873360002</t>
  </si>
  <si>
    <t>O22873510002</t>
  </si>
  <si>
    <t>O22873880002</t>
  </si>
  <si>
    <t>O22874130002</t>
  </si>
  <si>
    <t>O22874160002</t>
  </si>
  <si>
    <t>O22874210002</t>
  </si>
  <si>
    <t>O22874570002</t>
  </si>
  <si>
    <t>O22874580002</t>
  </si>
  <si>
    <t>B22873130002</t>
  </si>
  <si>
    <t>B22873160002</t>
  </si>
  <si>
    <t>B22873190002</t>
  </si>
  <si>
    <t>B22873210002</t>
  </si>
  <si>
    <t>B22873260002</t>
  </si>
  <si>
    <t>B22873290002</t>
  </si>
  <si>
    <t>B22873350002</t>
  </si>
  <si>
    <t>B22873440002</t>
  </si>
  <si>
    <t>O22874790002</t>
  </si>
  <si>
    <t>G31400500004</t>
  </si>
  <si>
    <t>J06373990002</t>
  </si>
  <si>
    <t>J06374000002</t>
  </si>
  <si>
    <t>F0025142</t>
  </si>
  <si>
    <t>S11271310003</t>
  </si>
  <si>
    <t>S11271280001</t>
  </si>
  <si>
    <t>S11271330003</t>
  </si>
  <si>
    <t>O22876470002</t>
  </si>
  <si>
    <t>O22876520002</t>
  </si>
  <si>
    <t>O22876590002</t>
  </si>
  <si>
    <t>O22876620002</t>
  </si>
  <si>
    <t>O22876860002</t>
  </si>
  <si>
    <t>O22876940002</t>
  </si>
  <si>
    <t>O22876950002</t>
  </si>
  <si>
    <t>O22877110002</t>
  </si>
  <si>
    <t>O22877120002</t>
  </si>
  <si>
    <t>O22877140002</t>
  </si>
  <si>
    <t>O22877150002</t>
  </si>
  <si>
    <t>O22877220002</t>
  </si>
  <si>
    <t>O22877240002</t>
  </si>
  <si>
    <t>O22877250002</t>
  </si>
  <si>
    <t>O22877260002</t>
  </si>
  <si>
    <t>O22877290002</t>
  </si>
  <si>
    <t>O22877360002</t>
  </si>
  <si>
    <t>O22877590002</t>
  </si>
  <si>
    <t>O22878350002</t>
  </si>
  <si>
    <t>O22878550002</t>
  </si>
  <si>
    <t>O22878590002</t>
  </si>
  <si>
    <t>O22878640002</t>
  </si>
  <si>
    <t>O22878650002</t>
  </si>
  <si>
    <t>O22878670002</t>
  </si>
  <si>
    <t>O22878840002</t>
  </si>
  <si>
    <t>B22876820002</t>
  </si>
  <si>
    <t>B22876930002</t>
  </si>
  <si>
    <t>B22877270002</t>
  </si>
  <si>
    <t>B22877300002</t>
  </si>
  <si>
    <t>B22877320002</t>
  </si>
  <si>
    <t>B22877330002</t>
  </si>
  <si>
    <t>B22877350002</t>
  </si>
  <si>
    <t>B22877390002</t>
  </si>
  <si>
    <t>B22877410002</t>
  </si>
  <si>
    <t>B22877430002</t>
  </si>
  <si>
    <t>B22877450002</t>
  </si>
  <si>
    <t>B22877460002</t>
  </si>
  <si>
    <t>B22877480002</t>
  </si>
  <si>
    <t>B22877500002</t>
  </si>
  <si>
    <t>B22877560002</t>
  </si>
  <si>
    <t>B22877600002</t>
  </si>
  <si>
    <t>B22877610002</t>
  </si>
  <si>
    <t>B22877670002</t>
  </si>
  <si>
    <t>B22877630002</t>
  </si>
  <si>
    <t>B22877640002</t>
  </si>
  <si>
    <t>B22877650002</t>
  </si>
  <si>
    <t>B22877680002</t>
  </si>
  <si>
    <t>B22877700002</t>
  </si>
  <si>
    <t>B22877720002</t>
  </si>
  <si>
    <t>B22877740002</t>
  </si>
  <si>
    <t>O22878930002</t>
  </si>
  <si>
    <t>O22878980002</t>
  </si>
  <si>
    <t>G31421100001</t>
  </si>
  <si>
    <t>S11271800003</t>
  </si>
  <si>
    <t>S11271770003</t>
  </si>
  <si>
    <t>S11271860001</t>
  </si>
  <si>
    <t>S11271920003</t>
  </si>
  <si>
    <t>S11272150003</t>
  </si>
  <si>
    <t>S11272140003</t>
  </si>
  <si>
    <t>S11272130003</t>
  </si>
  <si>
    <t>S11272120003</t>
  </si>
  <si>
    <t>G31425700001</t>
  </si>
  <si>
    <t>S11271910002</t>
  </si>
  <si>
    <t>S11271890001</t>
  </si>
  <si>
    <t>S11271950001</t>
  </si>
  <si>
    <t>O22881510002</t>
  </si>
  <si>
    <t>O22881540002</t>
  </si>
  <si>
    <t>O22881560002</t>
  </si>
  <si>
    <t>O22881570002</t>
  </si>
  <si>
    <t>O22881590002</t>
  </si>
  <si>
    <t>O22881600002</t>
  </si>
  <si>
    <t>O22881650002</t>
  </si>
  <si>
    <t>O22881690002</t>
  </si>
  <si>
    <t>O22881820002</t>
  </si>
  <si>
    <t>O22882300002</t>
  </si>
  <si>
    <t>O22882310002</t>
  </si>
  <si>
    <t>O22882420002</t>
  </si>
  <si>
    <t>O22882460002</t>
  </si>
  <si>
    <t>O22882470002</t>
  </si>
  <si>
    <t>O22882490002</t>
  </si>
  <si>
    <t>O22882920002</t>
  </si>
  <si>
    <t>O22883000002</t>
  </si>
  <si>
    <t>O22883110002</t>
  </si>
  <si>
    <t>O22883160002</t>
  </si>
  <si>
    <t>O22883170002</t>
  </si>
  <si>
    <t>B22881450002</t>
  </si>
  <si>
    <t>B22881500002</t>
  </si>
  <si>
    <t>B22881930002</t>
  </si>
  <si>
    <t>B22881610002</t>
  </si>
  <si>
    <t>B22881840002</t>
  </si>
  <si>
    <t>B22881850002</t>
  </si>
  <si>
    <t>B22881950002</t>
  </si>
  <si>
    <t>B22881980002</t>
  </si>
  <si>
    <t>B22882010002</t>
  </si>
  <si>
    <t>B22882070002</t>
  </si>
  <si>
    <t>B22882130002</t>
  </si>
  <si>
    <t>B22882160002</t>
  </si>
  <si>
    <t>J06376210002</t>
  </si>
  <si>
    <t>Q22248080002</t>
  </si>
  <si>
    <t>Q22248100002</t>
  </si>
  <si>
    <t>Q22248110002</t>
  </si>
  <si>
    <t>F0025218</t>
  </si>
  <si>
    <t>G31437870002</t>
  </si>
  <si>
    <t>G31437760001</t>
  </si>
  <si>
    <t>G31437780001</t>
  </si>
  <si>
    <t>G31437800001</t>
  </si>
  <si>
    <t>G31437820001</t>
  </si>
  <si>
    <t>G31437840001</t>
  </si>
  <si>
    <t>G31437860001</t>
  </si>
  <si>
    <t>G31437880001</t>
  </si>
  <si>
    <t>Q22249760002</t>
  </si>
  <si>
    <t>Q22249770002</t>
  </si>
  <si>
    <t>S11272980003</t>
  </si>
  <si>
    <t>S11272660003</t>
  </si>
  <si>
    <t>S11272710001</t>
  </si>
  <si>
    <t>O22885140002</t>
  </si>
  <si>
    <t>O22885160002</t>
  </si>
  <si>
    <t>O22885300002</t>
  </si>
  <si>
    <t>O22885450002</t>
  </si>
  <si>
    <t>O22885480002</t>
  </si>
  <si>
    <t>O22885590002</t>
  </si>
  <si>
    <t>O22885670002</t>
  </si>
  <si>
    <t>O22885690002</t>
  </si>
  <si>
    <t>O22885720002</t>
  </si>
  <si>
    <t>O22885860002</t>
  </si>
  <si>
    <t>O22885740002</t>
  </si>
  <si>
    <t>O22885760002</t>
  </si>
  <si>
    <t>O22885800002</t>
  </si>
  <si>
    <t>O22885890002</t>
  </si>
  <si>
    <t>O22885910002</t>
  </si>
  <si>
    <t>O22886080002</t>
  </si>
  <si>
    <t>O22886540002</t>
  </si>
  <si>
    <t>O22886510002</t>
  </si>
  <si>
    <t>O22886520002</t>
  </si>
  <si>
    <t>O22886550002</t>
  </si>
  <si>
    <t>O22886570002</t>
  </si>
  <si>
    <t>O22886580002</t>
  </si>
  <si>
    <t>O22886590002</t>
  </si>
  <si>
    <t>O22886610002</t>
  </si>
  <si>
    <t>O22886620002</t>
  </si>
  <si>
    <t>O22886630002</t>
  </si>
  <si>
    <t>O22886640002</t>
  </si>
  <si>
    <t>O22886650002</t>
  </si>
  <si>
    <t>O22886820002</t>
  </si>
  <si>
    <t>O22887030002</t>
  </si>
  <si>
    <t>O22887120002</t>
  </si>
  <si>
    <t>O22887130002</t>
  </si>
  <si>
    <t>O22887220002</t>
  </si>
  <si>
    <t>O22887260002</t>
  </si>
  <si>
    <t>O22887290002</t>
  </si>
  <si>
    <t>O22887360002</t>
  </si>
  <si>
    <t>O22887370002</t>
  </si>
  <si>
    <t>O22887380002</t>
  </si>
  <si>
    <t>B22885090002</t>
  </si>
  <si>
    <t>B22885100002</t>
  </si>
  <si>
    <t>B22885110002</t>
  </si>
  <si>
    <t>B22885120002</t>
  </si>
  <si>
    <t>B22885130002</t>
  </si>
  <si>
    <t>B22885830002</t>
  </si>
  <si>
    <t>B22885940002</t>
  </si>
  <si>
    <t>B22885960002</t>
  </si>
  <si>
    <t>B22886040002</t>
  </si>
  <si>
    <t>B22886150002</t>
  </si>
  <si>
    <t>B22886160002</t>
  </si>
  <si>
    <t>B22886190002</t>
  </si>
  <si>
    <t>B22886230002</t>
  </si>
  <si>
    <t>B22886260002</t>
  </si>
  <si>
    <t>B22886280002</t>
  </si>
  <si>
    <t>B22886300002</t>
  </si>
  <si>
    <t>Q22255030002</t>
  </si>
  <si>
    <t>Q22255700002</t>
  </si>
  <si>
    <t>Q22255810002</t>
  </si>
  <si>
    <t>G31454250004</t>
  </si>
  <si>
    <t>Q22256840002</t>
  </si>
  <si>
    <t>Q22256860002</t>
  </si>
  <si>
    <t>Q22256880002</t>
  </si>
  <si>
    <t>Q22256890002</t>
  </si>
  <si>
    <t>Q22256920002</t>
  </si>
  <si>
    <t>Q22256940002</t>
  </si>
  <si>
    <t>Q22258520002</t>
  </si>
  <si>
    <t>S11273440003</t>
  </si>
  <si>
    <t>S11273580003</t>
  </si>
  <si>
    <t>S11273740003</t>
  </si>
  <si>
    <t>S11273750003</t>
  </si>
  <si>
    <t>S11274170003</t>
  </si>
  <si>
    <t>S11274180003</t>
  </si>
  <si>
    <t>O22889810002</t>
  </si>
  <si>
    <t>O22889840002</t>
  </si>
  <si>
    <t>O22890050002</t>
  </si>
  <si>
    <t>O22890130002</t>
  </si>
  <si>
    <t>O22890290002</t>
  </si>
  <si>
    <t>O22890300002</t>
  </si>
  <si>
    <t>O22890370002</t>
  </si>
  <si>
    <t>O22890450002</t>
  </si>
  <si>
    <t>O22890490002</t>
  </si>
  <si>
    <t>O22890510002</t>
  </si>
  <si>
    <t>O22890540002</t>
  </si>
  <si>
    <t>O22890580002</t>
  </si>
  <si>
    <t>O22890610002</t>
  </si>
  <si>
    <t>O22890640002</t>
  </si>
  <si>
    <t>O22890860002</t>
  </si>
  <si>
    <t>O22890890002</t>
  </si>
  <si>
    <t>O22890910002</t>
  </si>
  <si>
    <t>O22891100002</t>
  </si>
  <si>
    <t>O22891240002</t>
  </si>
  <si>
    <t>O22891960002</t>
  </si>
  <si>
    <t>B22889770002</t>
  </si>
  <si>
    <t>B22889830002</t>
  </si>
  <si>
    <t>B22889900002</t>
  </si>
  <si>
    <t>B22889940002</t>
  </si>
  <si>
    <t>B22890070002</t>
  </si>
  <si>
    <t>B22890280002</t>
  </si>
  <si>
    <t>B22890320002</t>
  </si>
  <si>
    <t>B22890390002</t>
  </si>
  <si>
    <t>B22890410002</t>
  </si>
  <si>
    <t>B22890440002</t>
  </si>
  <si>
    <t>B22890460002</t>
  </si>
  <si>
    <t>B22890710002</t>
  </si>
  <si>
    <t>B22890720002</t>
  </si>
  <si>
    <t>O22892310002</t>
  </si>
  <si>
    <t>G31469320002</t>
  </si>
  <si>
    <t>G31469450001</t>
  </si>
  <si>
    <t>G31469400001</t>
  </si>
  <si>
    <t>G31469330001</t>
  </si>
  <si>
    <t>Q22262320002</t>
  </si>
  <si>
    <t>Q22263750002</t>
  </si>
  <si>
    <t>S11274740003</t>
  </si>
  <si>
    <t>S11275130003</t>
  </si>
  <si>
    <t>S11275150001</t>
  </si>
  <si>
    <t>J06378780002</t>
  </si>
  <si>
    <t>S11275260003</t>
  </si>
  <si>
    <t>S11275280003</t>
  </si>
  <si>
    <t>F0025314</t>
  </si>
  <si>
    <t>G31477470002</t>
  </si>
  <si>
    <t>G31477480002</t>
  </si>
  <si>
    <t>G31477490002</t>
  </si>
  <si>
    <t>G31477510002</t>
  </si>
  <si>
    <t>G31477520002</t>
  </si>
  <si>
    <t>O22894730002</t>
  </si>
  <si>
    <t>O22894750002</t>
  </si>
  <si>
    <t>O22894770002</t>
  </si>
  <si>
    <t>O22894790002</t>
  </si>
  <si>
    <t>O22895010002</t>
  </si>
  <si>
    <t>O22895000002</t>
  </si>
  <si>
    <t>O22895020002</t>
  </si>
  <si>
    <t>O22895030002</t>
  </si>
  <si>
    <t>O22895050002</t>
  </si>
  <si>
    <t>O22895060002</t>
  </si>
  <si>
    <t>O22895080002</t>
  </si>
  <si>
    <t>O22895090002</t>
  </si>
  <si>
    <t>O22895100002</t>
  </si>
  <si>
    <t>O22895120002</t>
  </si>
  <si>
    <t>O22895130002</t>
  </si>
  <si>
    <t>O22895160002</t>
  </si>
  <si>
    <t>O22895170002</t>
  </si>
  <si>
    <t>O22895190002</t>
  </si>
  <si>
    <t>O22894630002</t>
  </si>
  <si>
    <t>O22894660002</t>
  </si>
  <si>
    <t>O22894680002</t>
  </si>
  <si>
    <t>O22894720002</t>
  </si>
  <si>
    <t>O22895250002</t>
  </si>
  <si>
    <t>O22896400002</t>
  </si>
  <si>
    <t>O22896420002</t>
  </si>
  <si>
    <t>O22896570002</t>
  </si>
  <si>
    <t>O22896790002</t>
  </si>
  <si>
    <t>O22896910002</t>
  </si>
  <si>
    <t>O22896940002</t>
  </si>
  <si>
    <t>O22896950002</t>
  </si>
  <si>
    <t>B22894870002</t>
  </si>
  <si>
    <t>B22895430002</t>
  </si>
  <si>
    <t>B22895440002</t>
  </si>
  <si>
    <t>B22895460002</t>
  </si>
  <si>
    <t>B22895500002</t>
  </si>
  <si>
    <t>B22895510002</t>
  </si>
  <si>
    <t>B22895520002</t>
  </si>
  <si>
    <t>B22895540002</t>
  </si>
  <si>
    <t>Q22267720002</t>
  </si>
  <si>
    <t>G31487430001</t>
  </si>
  <si>
    <t>Q22270190002</t>
  </si>
  <si>
    <t>Q22270330002</t>
  </si>
  <si>
    <t>Q22271000002</t>
  </si>
  <si>
    <t>Q22272380002</t>
  </si>
  <si>
    <t>Q22272390002</t>
  </si>
  <si>
    <t>F0025357</t>
  </si>
  <si>
    <t>S11275850003</t>
  </si>
  <si>
    <t>S11275810003</t>
  </si>
  <si>
    <t>S11275910003</t>
  </si>
  <si>
    <t>O22899120002</t>
  </si>
  <si>
    <t>O22899630002</t>
  </si>
  <si>
    <t>O22899870002</t>
  </si>
  <si>
    <t>O22899890002</t>
  </si>
  <si>
    <t>O22899910002</t>
  </si>
  <si>
    <t>O22900270002</t>
  </si>
  <si>
    <t>O22900510002</t>
  </si>
  <si>
    <t>O22900730002</t>
  </si>
  <si>
    <t>B22898740002</t>
  </si>
  <si>
    <t>B22898770002</t>
  </si>
  <si>
    <t>B22898800002</t>
  </si>
  <si>
    <t>B22898810002</t>
  </si>
  <si>
    <t>B22898820002</t>
  </si>
  <si>
    <t>B22898830002</t>
  </si>
  <si>
    <t>B22898840002</t>
  </si>
  <si>
    <t>B22898860002</t>
  </si>
  <si>
    <t>B22898930002</t>
  </si>
  <si>
    <t>B22898870002</t>
  </si>
  <si>
    <t>B22898900002</t>
  </si>
  <si>
    <t>B22898910002</t>
  </si>
  <si>
    <t>B22898950002</t>
  </si>
  <si>
    <t>B22898970002</t>
  </si>
  <si>
    <t>B22898990002</t>
  </si>
  <si>
    <t>B22899000002</t>
  </si>
  <si>
    <t>B22899010002</t>
  </si>
  <si>
    <t>B22899030002</t>
  </si>
  <si>
    <t>B22899040002</t>
  </si>
  <si>
    <t>B22899050002</t>
  </si>
  <si>
    <t>B22899070002</t>
  </si>
  <si>
    <t>B22899080002</t>
  </si>
  <si>
    <t>B22899090002</t>
  </si>
  <si>
    <t>B22899110002</t>
  </si>
  <si>
    <t>B22899130002</t>
  </si>
  <si>
    <t>B22899140002</t>
  </si>
  <si>
    <t>B22899160002</t>
  </si>
  <si>
    <t>B22899170002</t>
  </si>
  <si>
    <t>B22899200002</t>
  </si>
  <si>
    <t>B22899300002</t>
  </si>
  <si>
    <t>B22899220002</t>
  </si>
  <si>
    <t>B22899250002</t>
  </si>
  <si>
    <t>B22899280002</t>
  </si>
  <si>
    <t>B22899320002</t>
  </si>
  <si>
    <t>B22899330002</t>
  </si>
  <si>
    <t>B22899340002</t>
  </si>
  <si>
    <t>B22899350002</t>
  </si>
  <si>
    <t>B22899360002</t>
  </si>
  <si>
    <t>B22899370002</t>
  </si>
  <si>
    <t>B22899390002</t>
  </si>
  <si>
    <t>B22899400002</t>
  </si>
  <si>
    <t>B22899410002</t>
  </si>
  <si>
    <t>B22899430002</t>
  </si>
  <si>
    <t>B22899440002</t>
  </si>
  <si>
    <t>B22899460002</t>
  </si>
  <si>
    <t>B22899480002</t>
  </si>
  <si>
    <t>B22899560002</t>
  </si>
  <si>
    <t>B22899500002</t>
  </si>
  <si>
    <t>B22899510002</t>
  </si>
  <si>
    <t>B22899550002</t>
  </si>
  <si>
    <t>B22899570002</t>
  </si>
  <si>
    <t>B22899590002</t>
  </si>
  <si>
    <t>B22899600002</t>
  </si>
  <si>
    <t>B22899660002</t>
  </si>
  <si>
    <t>B22899670002</t>
  </si>
  <si>
    <t>B22899690002</t>
  </si>
  <si>
    <t>B22899700002</t>
  </si>
  <si>
    <t>B22899710002</t>
  </si>
  <si>
    <t>B22899730002</t>
  </si>
  <si>
    <t>B22899740002</t>
  </si>
  <si>
    <t>B22899760002</t>
  </si>
  <si>
    <t>B22899790002</t>
  </si>
  <si>
    <t>O22901020002</t>
  </si>
  <si>
    <t>G31504790004</t>
  </si>
  <si>
    <t>J06379720002</t>
  </si>
  <si>
    <t>G31506430003</t>
  </si>
  <si>
    <t>G31506460003</t>
  </si>
  <si>
    <t>S11276410001</t>
  </si>
  <si>
    <t>S11276180003</t>
  </si>
  <si>
    <t>S11276200003</t>
  </si>
  <si>
    <t>S11276380003</t>
  </si>
  <si>
    <t>S11276440001</t>
  </si>
  <si>
    <t>S11276450001</t>
  </si>
  <si>
    <t>Q22279330002</t>
  </si>
  <si>
    <t>Q22279320002</t>
  </si>
  <si>
    <t>G31506490002</t>
  </si>
  <si>
    <t>G31506500001</t>
  </si>
  <si>
    <t>G31506520001</t>
  </si>
  <si>
    <t>J06379800002</t>
  </si>
  <si>
    <t>G31508890001</t>
  </si>
  <si>
    <t>S11276640003</t>
  </si>
  <si>
    <t>S11276690001</t>
  </si>
  <si>
    <t>F0025478</t>
  </si>
  <si>
    <t>S11276760001</t>
  </si>
  <si>
    <t>S11276760004</t>
  </si>
  <si>
    <t>O22902490002</t>
  </si>
  <si>
    <t>O22902740002</t>
  </si>
  <si>
    <t>O22902810002</t>
  </si>
  <si>
    <t>O22903050002</t>
  </si>
  <si>
    <t>O22903130002</t>
  </si>
  <si>
    <t>O22903240002</t>
  </si>
  <si>
    <t>O22903590002</t>
  </si>
  <si>
    <t>O22903750002</t>
  </si>
  <si>
    <t>O22903800002</t>
  </si>
  <si>
    <t>O22903830002</t>
  </si>
  <si>
    <t>O22904000002</t>
  </si>
  <si>
    <t>B22902550002</t>
  </si>
  <si>
    <t>B22903110002</t>
  </si>
  <si>
    <t>B22903140002</t>
  </si>
  <si>
    <t>B22903250002</t>
  </si>
  <si>
    <t>B22903410002</t>
  </si>
  <si>
    <t>B22903470002</t>
  </si>
  <si>
    <t>B22903500002</t>
  </si>
  <si>
    <t>B22903670002</t>
  </si>
  <si>
    <t>B22903640002</t>
  </si>
  <si>
    <t>B22903650002</t>
  </si>
  <si>
    <t>B22903660002</t>
  </si>
  <si>
    <t>B22903680002</t>
  </si>
  <si>
    <t>B22903690002</t>
  </si>
  <si>
    <t>B22903700002</t>
  </si>
  <si>
    <t>Q22288390002</t>
  </si>
  <si>
    <t>G31520070001</t>
  </si>
  <si>
    <t>G31520110001</t>
  </si>
  <si>
    <t>G31520130001</t>
  </si>
  <si>
    <t>J06380160002</t>
  </si>
  <si>
    <t>J06380170002</t>
  </si>
  <si>
    <t>J06380180002</t>
  </si>
  <si>
    <t>G31523170001</t>
  </si>
  <si>
    <t>S11276940001</t>
  </si>
  <si>
    <t>S11276950001</t>
  </si>
  <si>
    <t>G31526870002</t>
  </si>
  <si>
    <t>G31526880002</t>
  </si>
  <si>
    <t>G31525240003</t>
  </si>
  <si>
    <t>G31526890001</t>
  </si>
  <si>
    <t>S11277130003</t>
  </si>
  <si>
    <t>S11277330003</t>
  </si>
  <si>
    <t>S11277410003</t>
  </si>
  <si>
    <t>J06380640002</t>
  </si>
  <si>
    <t>J06380650002</t>
  </si>
  <si>
    <t>J06380660002</t>
  </si>
  <si>
    <t>S11277180003</t>
  </si>
  <si>
    <t>S11277500001</t>
  </si>
  <si>
    <t>S11277510003</t>
  </si>
  <si>
    <t>S11277520001</t>
  </si>
  <si>
    <t>S11277530001</t>
  </si>
  <si>
    <t>F0025527</t>
  </si>
  <si>
    <t>O22906770002</t>
  </si>
  <si>
    <t>O22906780002</t>
  </si>
  <si>
    <t>O22906880002</t>
  </si>
  <si>
    <t>O22906960002</t>
  </si>
  <si>
    <t>O22906970002</t>
  </si>
  <si>
    <t>O22907110002</t>
  </si>
  <si>
    <t>O22907130002</t>
  </si>
  <si>
    <t>O22907160002</t>
  </si>
  <si>
    <t>O22907180002</t>
  </si>
  <si>
    <t>O22907240002</t>
  </si>
  <si>
    <t>O22907530002</t>
  </si>
  <si>
    <t>O22907700002</t>
  </si>
  <si>
    <t>O22907750002</t>
  </si>
  <si>
    <t>O22907900002</t>
  </si>
  <si>
    <t>O22907910002</t>
  </si>
  <si>
    <t>O22907980002</t>
  </si>
  <si>
    <t>O22908050002</t>
  </si>
  <si>
    <t>O22908240002</t>
  </si>
  <si>
    <t>O22908260002</t>
  </si>
  <si>
    <t>O22908340002</t>
  </si>
  <si>
    <t>O22908500002</t>
  </si>
  <si>
    <t>O22908660002</t>
  </si>
  <si>
    <t>O22908810002</t>
  </si>
  <si>
    <t>O22908980002</t>
  </si>
  <si>
    <t>O22909050002</t>
  </si>
  <si>
    <t>O22909060002</t>
  </si>
  <si>
    <t>B22906900002</t>
  </si>
  <si>
    <t>B22906930002</t>
  </si>
  <si>
    <t>B22907310002</t>
  </si>
  <si>
    <t>B22906990002</t>
  </si>
  <si>
    <t>B22907290002</t>
  </si>
  <si>
    <t>B22907320002</t>
  </si>
  <si>
    <t>B22907350002</t>
  </si>
  <si>
    <t>B22907360002</t>
  </si>
  <si>
    <t>B22907370002</t>
  </si>
  <si>
    <t>B22907380002</t>
  </si>
  <si>
    <t>B22907400002</t>
  </si>
  <si>
    <t>B22907450002</t>
  </si>
  <si>
    <t>B22907460002</t>
  </si>
  <si>
    <t>B22907470002</t>
  </si>
  <si>
    <t>B22907490002</t>
  </si>
  <si>
    <t>B22907520002</t>
  </si>
  <si>
    <t>B22907570002</t>
  </si>
  <si>
    <t>B22907600002</t>
  </si>
  <si>
    <t>B22907660002</t>
  </si>
  <si>
    <t>B22907680002</t>
  </si>
  <si>
    <t>Q22295550002</t>
  </si>
  <si>
    <t>G31537570001</t>
  </si>
  <si>
    <t>Q22295880002</t>
  </si>
  <si>
    <t>Q22295920002</t>
  </si>
  <si>
    <t>Q22295930002</t>
  </si>
  <si>
    <t>Q22295950002</t>
  </si>
  <si>
    <t>Q22296080002</t>
  </si>
  <si>
    <t>S11278300003</t>
  </si>
  <si>
    <t>Q22299710002</t>
  </si>
  <si>
    <t>S11278520003</t>
  </si>
  <si>
    <t>S11278630003</t>
  </si>
  <si>
    <t>S11278650003</t>
  </si>
  <si>
    <t>S11278660001</t>
  </si>
  <si>
    <t>S11278700001</t>
  </si>
  <si>
    <t>S11278700004</t>
  </si>
  <si>
    <t>S11278750003</t>
  </si>
  <si>
    <t>S11278780003</t>
  </si>
  <si>
    <t>S11279130003</t>
  </si>
  <si>
    <t>S11278990003</t>
  </si>
  <si>
    <t>S11279010003</t>
  </si>
  <si>
    <t>S11279080003</t>
  </si>
  <si>
    <t>F0025554</t>
  </si>
  <si>
    <t>S11278870002</t>
  </si>
  <si>
    <t>O22910900002</t>
  </si>
  <si>
    <t>O22911270002</t>
  </si>
  <si>
    <t>O22911600002</t>
  </si>
  <si>
    <t>O22911660002</t>
  </si>
  <si>
    <t>O22912480002</t>
  </si>
  <si>
    <t>O22912520002</t>
  </si>
  <si>
    <t>O22912740002</t>
  </si>
  <si>
    <t>O22912750002</t>
  </si>
  <si>
    <t>O22912770002</t>
  </si>
  <si>
    <t>O22912780002</t>
  </si>
  <si>
    <t>O22912800002</t>
  </si>
  <si>
    <t>O22912960002</t>
  </si>
  <si>
    <t>O22913030002</t>
  </si>
  <si>
    <t>O22913430002</t>
  </si>
  <si>
    <t>O22913450002</t>
  </si>
  <si>
    <t>O22913470002</t>
  </si>
  <si>
    <t>O22913500002</t>
  </si>
  <si>
    <t>O22913680002</t>
  </si>
  <si>
    <t>O22913720002</t>
  </si>
  <si>
    <t>O22913840002</t>
  </si>
  <si>
    <t>O22913870002</t>
  </si>
  <si>
    <t>O22913890002</t>
  </si>
  <si>
    <t>O22913910002</t>
  </si>
  <si>
    <t>B22911450002</t>
  </si>
  <si>
    <t>B22911490002</t>
  </si>
  <si>
    <t>B22911500002</t>
  </si>
  <si>
    <t>B22911510002</t>
  </si>
  <si>
    <t>B22911540002</t>
  </si>
  <si>
    <t>B22911570002</t>
  </si>
  <si>
    <t>B22911590002</t>
  </si>
  <si>
    <t>B22911740002</t>
  </si>
  <si>
    <t>B22911690002</t>
  </si>
  <si>
    <t>B22911700002</t>
  </si>
  <si>
    <t>B22911720002</t>
  </si>
  <si>
    <t>B22911760002</t>
  </si>
  <si>
    <t>B22911790002</t>
  </si>
  <si>
    <t>B22911840002</t>
  </si>
  <si>
    <t>B22911850002</t>
  </si>
  <si>
    <t>B22911880002</t>
  </si>
  <si>
    <t>B22911900002</t>
  </si>
  <si>
    <t>B22911910002</t>
  </si>
  <si>
    <t>B22911930002</t>
  </si>
  <si>
    <t>B22911960002</t>
  </si>
  <si>
    <t>B22911970002</t>
  </si>
  <si>
    <t>B22911990002</t>
  </si>
  <si>
    <t>B22912060002</t>
  </si>
  <si>
    <t>B22912080002</t>
  </si>
  <si>
    <t>B22912090002</t>
  </si>
  <si>
    <t>B22912150002</t>
  </si>
  <si>
    <t>B22912100002</t>
  </si>
  <si>
    <t>B22912130002</t>
  </si>
  <si>
    <t>B22912170002</t>
  </si>
  <si>
    <t>B22912180002</t>
  </si>
  <si>
    <t>B22912200002</t>
  </si>
  <si>
    <t>B22912220002</t>
  </si>
  <si>
    <t>B22912230002</t>
  </si>
  <si>
    <t>B22912250002</t>
  </si>
  <si>
    <t>B22912270002</t>
  </si>
  <si>
    <t>B22912280002</t>
  </si>
  <si>
    <t>B22912440002</t>
  </si>
  <si>
    <t>B22912450002</t>
  </si>
  <si>
    <t>B22912460002</t>
  </si>
  <si>
    <t>B22912490002</t>
  </si>
  <si>
    <t>G31554880001</t>
  </si>
  <si>
    <t>S11279730001</t>
  </si>
  <si>
    <t>S11279760003</t>
  </si>
  <si>
    <t>F0025577</t>
  </si>
  <si>
    <t>S11279630001</t>
  </si>
  <si>
    <t>S11280110002</t>
  </si>
  <si>
    <t>G31562300002</t>
  </si>
  <si>
    <t>F0025591</t>
  </si>
  <si>
    <t>S11280480003</t>
  </si>
  <si>
    <t>S11280450003</t>
  </si>
  <si>
    <t>G31564070002</t>
  </si>
  <si>
    <t>S11280070001</t>
  </si>
  <si>
    <t>S11280070004</t>
  </si>
  <si>
    <t>S11280570003</t>
  </si>
  <si>
    <t>S11280670001</t>
  </si>
  <si>
    <t>S11280670004</t>
  </si>
  <si>
    <t>00099021001 DEP.DE CHEQ.AJENOS,RET.DE CAM.,CONCEPTO: INCAPACIDADES,DEP.: CAJA NACIONAL DE SALUD, PROCEDENCIA: BANCO UNION S.A., CHEQUE: 11676, FECHA DE EMISION:20/02/2025
TD-10-010/2025 P0233</t>
  </si>
  <si>
    <t>00099021001 DEP.DE CHEQ.AJENOS,RET.DE CAM.,CONCEPTO: REEMBOLSO DE SUBSIDIO POR SECTOR PUBLICO,DEP.: CAJA NACIONAL DE SALUD, PROCEDENCIA: BANCO UNION S.A., CHEQUE: 82769, FECHA DE EMISION:24/03/2025
TRLP-332/2025 P1221</t>
  </si>
  <si>
    <t>00099021001 DEP.DE CHEQ.AJENOS,RET.DE CAM.,CONCEPTO: REEMBOLSO DE SUBSIDIO POR INCAPACIDAD SECTOR PUBLICO,DEP.: CAJA NACIONAL DE SALUD , PROCEDENCIA: BANCO UNION S.A., CHEQUE: 82770, FECHA DE EMISION:24/03/2025
TRLP-332/2025 P1223</t>
  </si>
  <si>
    <t>00099021001 DEP.DE CHEQ.AJENOS,RET.DE CAM.,CONCEPTO: REEMBOLSO POR SUBSIDIO INCAPACIDAD SECTOR PUBLICO,DEP.: CAJA NACIONAL DE SALUD , PROCEDENCIA: BANCO UNION S.A., CHEQUE: 82772, FECHA DE EMISION:25/03/2025.
TRLP-332/2025 P1263</t>
  </si>
  <si>
    <t>00099021001 DEP.DE CHEQ.AJENOS,RET.DE CAM.,CONCEPTO: REEBOLSO POR SUBSIDIO INCPACIDAD SECTOR PUBLICO,DEP.: CAJA NACIONAL DE SALUD , PROCEDENCIA: BANCO UNION S.A., CHEQUE: 82771, FECHA DE EMISION:25/03/2025.
TRLP-332/2025 P1262</t>
  </si>
  <si>
    <t>00099021001 DEP.DE CHEQ.AJENOS,RET.DE CAM.,CONCEPTO: REEMBOLSO POR SUBSIDIO INCAPACIDAD SECTOR PUBLICO,DEP.: CAJA NACIONAL DE SALUD , PROCEDENCIA: BANCO UNION S.A., CHEQUE: 82838, FECHA DE EMISION:26/03/2025
TRLP-337/2025 P1300</t>
  </si>
  <si>
    <t>00099021001 DEP.DE CHEQ.AJENOS,RET.DE CAM.,CONCEPTO: REEMBOLSO POR SUBSIDIO INCAPACIDAD SECTOR PUBLICO,DEP.: CAJA NACIONAL DE SALUD , PROCEDENCIA: BANCO UNION S.A., CHEQUE: 82839, FECHA DE EMISION:26/03/2025.
TRLP-337/2025 P1306</t>
  </si>
  <si>
    <t>00099021001 DEP.DE CHEQ.AJENOS,RET.DE CAM.,CONCEPTO: REEMBOLSO POR SUBSIDIO INCAPACIDAD SECTOR PUBLICO,DEP.: CAJA NACIONAL DE SALUD , PROCEDENCIA: BANCO UNION S.A., CHEQUE: 82840, FECHA DE EMISION:26/03/2025.
TRLP-337/2025 P1315</t>
  </si>
  <si>
    <t>00099021001 DEP.DE CHEQ.AJENOS,RET.DE CAM.,CONCEPTO: REEMBOLSO POR SUBSIDIO INCAPACIDAD SECTOR PUBLICO,DEP.: CAJA NACIONAL DE SALUD , PROCEDENCIA: BANCO UNION S.A., CHEQUE: 82842, FECHA DE EMISION:26/03/2025.
TRLP-337/2025 P1324</t>
  </si>
  <si>
    <t>00099021001 DEP.DE CHEQ.AJENOS,RET.DE CAM.,CONCEPTO: INCAPACIDADES,DEP.: CAJA NACIONAL DE SALUD, PROCEDENCIA: BANCO UNION S.A., CHEQUE: 12930, FECHA DE EMISION:25/03/2025.
T/12/056/2025 CP0495</t>
  </si>
  <si>
    <t>00099021001 DEP.DE CHEQ.AJENOS,RET.DE CAM.,CONCEPTO: REEMBOLSO POR SUBSIDIO INCAPACIDAD SECTOR PUBLICO,DEP.: CAJA NACIONAL DE SALUD , PROCEDENCIA: BANCO UNION S.A., CHEQUE: 82949, FECHA DE EMISION:03/04/2025.
TRLP - 355/2025  P1464</t>
  </si>
  <si>
    <t>00099021001 DEP.DE CHEQ.AJENOS,RET.DE CAM.,CONCEPTO: INCAPACIDADES,DEP.: CAJA NACIONAL DE SALUD, PROCEDENCIA: BANCO UNION S.A., CHEQUE: 11785, FECHA DE EMISION:08/04/2025.
TD-10-019/2025 P0418</t>
  </si>
  <si>
    <t>00099021001 DEP.DE CHEQ.AJENOS,RET.DE CAM.,CONCEPTO: INCAPACIDADES,DEP.: CAJA NACIONAL DE SALUD, PROCEDENCIA: BANCO UNION S.A., CHEQUE: 33213, FECHA DE EMISION:22/04/2025.
TD-151/2025 P-0836</t>
  </si>
  <si>
    <t>00099021001 DEP.DE CHEQ.AJENOS,RET.DE CAM.,CONCEPTO: INCAPACIDADES,DEP.: CAJA NACIONAL DE SALUD, PROCEDENCIA: BANCO UNION S.A., CHEQUE: 33214, FECHA DE EMISION:22/04/2025.
TD-151/2025 P-0837</t>
  </si>
  <si>
    <t>00099021001 DEP.DE CHEQ.AJENOS,RET.DE CAM.,CONCEPTO: INCAPACIDADES,DEP.: CAJA NACIONAL DE SALUD, PROCEDENCIA: BANCO UNION S.A., CHEQUE: 33212, FECHA DE EMISION:22/04/2025.
TD-151/2025 P-0835</t>
  </si>
  <si>
    <t>00099021001 DEP.DE CHEQ.AJENOS,RET.DE CAM.,CONCEPTO: INCAPACIDADES,DEP.: CAJA NACIONAL DE SALUD, PROCEDENCIA: BANCO UNION S.A., CHEQUE: 33211, FECHA DE EMISION:22/04/2025
TD-151/2025 P-0834</t>
  </si>
  <si>
    <t>00099021001 DEP.DE CHEQ.AJENOS,RET.DE CAM.,CONCEPTO: INCAPACIDADES,DEP.: CAJA NACIONAL DE SALUD, PROCEDENCIA: BANCO UNION S.A., CHEQUE: 33210, FECHA DE EMISION:22/04/2025
TD-151/2025 P-0833</t>
  </si>
  <si>
    <t>00099021001 DEP.DE CHEQ.AJENOS,RET.DE CAM.,CONCEPTO: INCAPACIDADES,DEP.: CAJA NACIONAL DE SALUD, PROCEDENCIA: BANCO UNION S.A., CHEQUE: 33209, FECHA DE EMISION:22/04/2025.
TD-151/2025 P-0832</t>
  </si>
  <si>
    <t>00099021001 DEP.DE CHEQ.AJENOS,RET.DE CAM.,CONCEPTO: INCAPACIDADES,DEP.: CAJA NACIONAL DE SALUD, PROCEDENCIA: BANCO UNION S.A., CHEQUE: 33215, FECHA DE EMISION:22/04/2025
TD-151/2025 P-0838</t>
  </si>
  <si>
    <t>00099021001 DEPOSITO DE EFECTIVO, DEPOSITANTE: EMETERIO AJLLAHUANCA CALLIZAYA, CONCEPTO: DEVOLCUION DE RECURSOS DE PAGO INDEBIDO - FEBRERO 2025 P/REV. C31 N°683, CUENTA DE DEPOSITO: CUENTA UNICA DEL TESORO</t>
  </si>
  <si>
    <t>00099021001 DEPOSITO DE EFECTIVO, DEPOSITANTE: OLIVER NINA SANCHEZ 7030641, CONCEPTO: DEVOLUCION DE VIATICOS, CUENTA DE DEPOSITO: CUENTA UNICA DEL TESORO/DJBR</t>
  </si>
  <si>
    <t>00099021001 DEPOSITO DE EFECTIVO, DEPOSITANTE: TOMMY EMERSON QUIROZ GABRIEL, CONCEPTO: DEVOLUCION DE VIATICOS, CUENTA DE DEPOSITO: CUENTA UNICA DEL TESORO/DJBR</t>
  </si>
  <si>
    <t>00099021001 DEPOSITO DE EFECTIVO, DEPOSITANTE: ELVIS AYRTON ALIENDRE VILLAGOMEZ, CONCEPTO: DEVOLUCION DE VIATICOS, CUENTA DE DEPOSITO: CUENTA UNICA DEL TESORO/DJBR</t>
  </si>
  <si>
    <t>00099021001 DEPOSITO DE EFECTIVO, DEPOSITANTE: MARCELO JAVIER SANCHEZ VACA, CONCEPTO: DEVOLUCION DE VIATICOS, CUENTA DE DEPOSITO: CUENTA UNICA DEL TESORO/DJBR</t>
  </si>
  <si>
    <t>00099021001 DEPOSITO DE EFECTIVO, DEPOSITANTE: LUIS GONZALO GARCIA MANRIQUE, CONCEPTO: DEVOLUCION DE VIATICOS, CUENTA DE DEPOSITO: CUENTA UNICA DEL TESORO/DJBR</t>
  </si>
  <si>
    <t>00373024105 DEPOSITO DE EFECTIVO, DEPOSITANTE: GOBIERNO AUTÓNOMO MUNICIPAL DE TEOPONTE, CONCEPTO: DEVOLUCION DE RECURSOS NO EJECUTADOS, CUENTA DE DEPOSITO: CUENTA UNICA DEL TESORO</t>
  </si>
  <si>
    <t>00016011101 DEPOSITO DE EFECTIVO, DEPOSITANTE: NATALIE WILMA LEDEZMA CALATAYUD, CONCEPTO: ALQUILER DEL AUDITORIO ABELINO SIÑANI - TURNO TARDE, CUENTA DE DEPOSITO: CUENTA UNICA DEL TESORO</t>
  </si>
  <si>
    <t>00099021001 DEPOSITO DE EFECTIVO, DEPOSITANTE: JANE LEONOR ROQUE MAMANI, CONCEPTO: DEVOLUCION MONTO EROGADO A CUENTA PROGRAMA 100 BECAS MINISTERIO DE EDUCACION, CUENTA DE DEPOSITO: CUENTA UNICA DEL TESORO</t>
  </si>
  <si>
    <t>00099021001 DEPOSITO DE EFECTIVO, DEPOSITANTE: JUAN MAMANI MAMANI, CONCEPTO: REVERSION TOTAL, CUENTA DE DEPOSITO: CUENTA UNICA DEL TESORO</t>
  </si>
  <si>
    <t>00099021001 DEPOSITO DE EFECTIVO, DEPOSITANTE: MARCO AUGUSTO HERBAS LOPEZ, CONCEPTO: DEVOLUCION POR CONCILIACION PROGRAMA 100 BECAS, CUENTA DE DEPOSITO: CUENTA UNICA DEL TESORO/DJBR</t>
  </si>
  <si>
    <t>00099021001 DEPOSITO DE EFECTIVO, DEPOSITANTE: SONIA BEATRIZ SANTANDER ESCOBAR, CONCEPTO: DEVOLUCION 1 DUODECIMA BONO ECONOMICO, CUENTA DE DEPOSITO: CUENTA UNICA DEL TESORO</t>
  </si>
  <si>
    <t>00099021001 DEPOSITO DE EFECTIVO, DEPOSITANTE: JHONNY CRISPIN MITA MAMANI, CONCEPTO: REVERSION TOTAL, CUENTA DE DEPOSITO: CUENTA UNICA DEL TESORO</t>
  </si>
  <si>
    <t>00086044201 DEPOSITO DE EFECTIVO, DEPOSITANTE: COMUNIDAD LAGUNILLAS, CONCEPTO: CONTRAPARTE PY. SR TECNIFICADO A.T. PRODUCTIVA ZONA 11 MCPIO:MAIRANA SCZ, CUENTA DE DEPOSITO: CUENTA UNICA DEL TESORO</t>
  </si>
  <si>
    <t>00253014112 DEP.DE CHEQ.AJENOS,RET.DE CAM.,CONCEPTO: PROYECTO: AMPLIACION SISTEMA DE ALCANTARILLADO SAN LORENZO (PROASRED),DEP.: GAM DE SAN LORENZO , PROCEDENCIA: BANCO UNION S.A., CHEQUE: 1869, FECHA DE EMISION:30/04/2025</t>
  </si>
  <si>
    <t>00253014114 DEP.DE CHEQ.AJENOS,RET.DE CAM.,CONCEPTO: PROYECTO: AMPLIACION SISTEMA DEL ALCANTARILLADO SAN LORENZO (PROASRED),DEP.: GAM DE SAN LORENZO , PROCEDENCIA: BANCO UNION S.A., CHEQUE: 1868, FECHA DE EMISION:30/04/2025</t>
  </si>
  <si>
    <t>00099021001 DEP.DE CHEQ.AJENOS,RET.DE CAM.,CONCEPTO: PAGO TASA CONTRAPRESTACION ATT GESTION 2024,DEP.: EMPRESA FERROVIARIA ANDINA S.A. , PROCEDENCIA: BANCO PARA EL FOMENTO A INICIATIVAS ECONOMICAS S.A.- BANCO FIE S.A., CHEQUE: 38, FECHA</t>
  </si>
  <si>
    <t>00099021001 DEP.DE CHEQ.AJENOS,RET.DE CAM.,CONCEPTO: PAGO TASA CONTRAPRESTACION ATT GESTION 2024,DEP.: EMPRESA FERROVIARIA ANDINA S.A. , PROCEDENCIA: BANCO PARA EL FOMENTO A INICIATIVAS ECONOMICAS S.A.- BANCO FIE S.A., CHEQUE: 40, FECHA</t>
  </si>
  <si>
    <t>00099021001 DEP.DE CHEQ.AJENOS,RET.DE CAM.,CONCEPTO: PAGO TASA CONTRAPRESTACION ATT GESTION 2024,DEP.: EMPRESA FERROVIARIA ANDINA S.A. , PROCEDENCIA: BANCO PARA EL FOMENTO A INICIATIVAS ECONOMICAS S.A.- BANCO FIE S.A., CHEQUE: 39, FECHA</t>
  </si>
  <si>
    <t>00514012004 DEP.DE CHEQ.AJENOS,RET.DE CAM.,CONCEPTO: TRANSF DE LA EMPRESA,DEP.: ENDE , PROCEDENCIA: BANCO UNION S.A., CHEQUE: 29930, FECHA DE EMISION:29/04/2025</t>
  </si>
  <si>
    <t>00099021001 DEP.DE CHEQ.AJENOS,RET.DE CAM.,CONCEPTO: DEPÓSITO,DEP.: MARIA LUISA TERCEROS ARELLANO , PROCEDENCIA: BANCO UNION S.A., CHEQUE: 216032, FECHA DE EMISION:02/05/2025</t>
  </si>
  <si>
    <t>00099021001 DEP.DE CHEQ.AJENOS,RET.DE CAM.,CONCEPTO: DEVOLUCION TOTAL,DEP.: RUTH CARLOTA FERRRUFINO , PROCEDENCIA: BANCO UNION S.A., CHEQUE: 216033, FECHA DE EMISION:02/05/2025</t>
  </si>
  <si>
    <t>00389012001 DEP.DE CHEQ.AJENOS,RET.DE CAM.,CONCEPTO: GARANTIAS LPZ,DEP.: NAABOL , PROCEDENCIA: BANCO UNION S.A., CHEQUE: 956, FECHA DE EMISION:02/05/2025</t>
  </si>
  <si>
    <t>00046171101 DEP.DE CHEQ.AJENOS,RET.DE CAM.,CONCEPTO: POR SANCION,DEP.: LABORATORIOS EUROFARMA BOLIVIA S.A. , PROCEDENCIA: BANCO UNION S.A., CHEQUE: 6740307, FECHA DE EMISION:30/04/2025</t>
  </si>
  <si>
    <t>00099021001 DEP.DE CHEQ.AJENOS,RET.DE CAM.,CONCEPTO: SALDO FONDO ROTATIVO,DEP.: ABC , PROCEDENCIA: BANCO UNION S.A., CHEQUE: 4386, FECHA DE EMISION:30/04/2025</t>
  </si>
  <si>
    <t>00291012002 DEP.DE CHEQ.AJENOS,RET.DE CAM.,CONCEPTO: SALDO FONDO ROTATIVO,DEP.: ABC , PROCEDENCIA: BANCO UNION S.A., CHEQUE: 4384, FECHA DE EMISION:30/04/2025</t>
  </si>
  <si>
    <t>00291012006 DEP.DE CHEQ.AJENOS,RET.DE CAM.,CONCEPTO: SERVICIO DE LABORATORIO,DEP.: ABC , PROCEDENCIA: BANCO UNION S.A., CHEQUE: 4375, FECHA DE EMISION:30/04/2025</t>
  </si>
  <si>
    <t>00291014301 DEP.DE CHEQ.AJENOS,RET.DE CAM.,CONCEPTO: RECURSOS DESCUENTOS CONSULTORES,DEP.: ABC , PROCEDENCIA: BANCO UNION S.A., CHEQUE: 4379, FECHA DE EMISION:30/04/2025</t>
  </si>
  <si>
    <t>00291012006 DEP.DE CHEQ.AJENOS,RET.DE CAM.,CONCEPTO: SERVICIO DE LABORATORIO,DEP.: ABC , PROCEDENCIA: BANCO UNION S.A., CHEQUE: 4376, FECHA DE EMISION:30/04/2025</t>
  </si>
  <si>
    <t>00099021001 DEP.DE CHEQ.AJENOS,RET.DE CAM.,CONCEPTO: INCAPACIDADES,DEP.: CAJA NACIONAL DE SALUD, PROCEDENCIA: BANCO UNION S.A., CHEQUE: 12991, FECHA DE EMISION:25/04/2025. 
T12/076/2025 P0398</t>
  </si>
  <si>
    <t>NUMERO DE LIBRETA CUT: 00099021001 OPERACIÓN E18 TRANSFERENCIA DEL SISTEMA FINANCIERO POR CUENTA DE TERCEROS A LA CUT Devolucion al TGN por conciliacion de compensacion de cotizaciones mensual noviembre 2024 de la Gestora Publica</t>
  </si>
  <si>
    <t>NUMERO DE LIBRETA CUT: 00099021001 OPERACIÓN E18 TRANSFERENCIA DEL SISTEMA FINANCIERO POR CUENTA DE TERCEROS A LA CUT Devolucion al TGN por concepto de conciliacion de compensacion de fraccion complementaria conciliacion noviembre 2024 de la gestora publica</t>
  </si>
  <si>
    <t>PAGO A BIRF PRÉSTAMO BIRF 9115-BO VCTO. 01-05-2025 POR CUENTA DE TGN , NTI. 019956 VALOR 02-05-2025 INTERESES USD 3.216.470,86 CTA. 3987 CUENTA UNICA DEL TESORO REF.: COMISIONES BANCARIAS</t>
  </si>
  <si>
    <t>A:00099021001 GAM DE BOLPEBRA, TRANSFERENCIA DE RECUPERACIONES SEGÚN NOTA INTERNA GEF-LCR-DYF-0332-NOT/25, POR CONCEPTO DE INTERESES DE ACUERDO A CONTRATO DE FIDEICOMISO “FINANCIAMIENTO DE APOYO A LA REACTIVACION DE LA INVERSION PUBLICA” (FARIP) FIRMADO ENTRE EL MPD Y EL FNDR.</t>
  </si>
  <si>
    <t>A:00099021001 GAM DE CAIROMA, TRANSFERENCIA DE RECUPERACIONES SEGÚN NOTA INTERNA GEF-LCR-DYF-0332-NOT/25, POR CONCEPTO DE CAPITAL E INTERESES DE ACUERDO A CONTRATO DE FIDEICOMISO “FINANCIAMIENTO DE APOYO A LA REACTIVACION DE LA INVERSION PUBLICA” (FARIP) FIRMADO ENTRE EL MPD Y EL FNDR.</t>
  </si>
  <si>
    <t>A:00099021001 GAM DE MACHACAMARCA, TRANSFERENCIA DE RECUPERACIONES SEGÚN NOTA INTERNA GEF-LCR-DYF-0332-NOT/25, POR CONCEPTO DE CAPITAL E INTERESES DE ACUERDO A CONTRATO DE FIDEICOMISO “FINANCIAMIENTO DE APOYO A LA REACTIVACION DE LA INVERSION PUBLICA” (FARIP) FIRMADO ENTRE EL MPD Y EL FNDR.</t>
  </si>
  <si>
    <t>A:00099021001 GAM DE SANTIAGO DE CALLAPA, TRANSFERENCIA DE RECUPERACIONES SEGÚN NOTA INTERNA GEF-LCR-DYF-0332-NOT/25, POR CONCEPTO DE CAPITAL E INTERESES DE ACUERDO A CONTRATO DE FIDEICOMISO “FINANCIAMIENTO DE APOYO A LA REACTIVACION DE LA INVERSION PUBLICA” (FARIP) FIRMADO ENTRE EL MPD Y EL FNDR.</t>
  </si>
  <si>
    <t>A:00099021001 GAM DE SAN JUAN (SANTA CRUZ), TRANSFERENCIA DE RECUPERACIONES SEGÚN NOTA INTERNA GEF-LCR-DYF-0332-NOT/25, POR CONCEPTO DE CAPITAL E INTERESES DE ACUERDO A CONTRATO DE FIDEICOMISO “FINANCIAMIENTO DE APOYO A LA REACTIVACION DE LA INVERSION PUBLICA” (FARIP) FIRMADO ENTRE EL MPD Y EL FNDR.</t>
  </si>
  <si>
    <t>A:00099021001 GAM DE RIBERALTA, TRANSFERENCIA DE RECUPERACIONES SEGÚN NOTA INTERNA GEF-LCR-DYF-0332-NOT/25, POR CONCEPTO DE CAPITAL E INTERESES DE ACUERDO A CONTRATO DE FIDEICOMISO “FINANCIAMIENTO DE APOYO A LA REACTIVACION DE LA INVERSION PUBLICA” (FARIP) FIRMADO ENTRE EL MPD Y EL FNDR.</t>
  </si>
  <si>
    <t>A:00099021001 GAM DE LIBERTAD LICOMA, TRANSFERENCIA DE RECUPERACIONES SEGÚN NOTA INTERNA GEF-LCR-DYF-0332-NOT/25, POR CONCEPTO DE INTERESES DE ACUERDO A CONTRATO DE FIDEICOMISO “FINANCIAMIENTO DE APOYO A LA REACTIVACION DE LA INVERSION PUBLICA” (FARIP) FIRMADO ENTRE EL MPD Y EL FNDR.</t>
  </si>
  <si>
    <t>A:00099021001 GAM DE TINGUIPAYA, TRANSFERENCIA DE RECUPERACIONES SEGÚN NOTA INTERNA GEF-LCR-DYF-0332-NOT/25, POR CONCEPTO DE CAPITAL E INTERESES DE ACUERDO A CONTRATO DE FIDEICOMISO “FINANCIAMIENTO DE APOYO A LA REACTIVACION DE LA INVERSION PUBLICA” (FARIP) FIRMADO ENTRE EL MPD Y EL FNDR.</t>
  </si>
  <si>
    <t>A:00099021001 GAM DE YAPACANI, TRANSFERENCIA DE RECUPERACIONES SEGÚN NOTA INTERNA GEF-LCR-DYF-0332-NOT/25, POR CONCEPTO DE CAPITAL E INTERESES DE ACUERDO A CONTRATO DE FIDEICOMISO “FINANCIAMIENTO DE APOYO A LA REACTIVACION DE LA INVERSION PUBLICA” (FARIP) FIRMADO ENTRE EL MPD Y EL FNDR.</t>
  </si>
  <si>
    <t>A:00099021001 GAM DE ORURO, TRANSFERENCIA DE RECUPERACIONES SEGÚN NOTA INTERNA GEF-LCR-DYF-0398-NOT/25, POR CONCEPTO DE INTERESES DE ACUERDO A CONTRATO DE FIDEICOMISO “FINANCIAMIENTO DE APOYO A LA REACTIVACION DE LA INVERSION PUBLICA” (FARIP) FIRMADO ENTRE EL MPD Y EL FNDR. (normal y reliquidación)</t>
  </si>
  <si>
    <t>A:00099021001 GAD DE TARIJA, TRANSFERENCIA DE RECUPERACIONES SEGÚN NOTA INTERNA GEF-LCR-DYF-0332-NOT/25, POR CONCEPTO DE CAPITAL E INTERESES DE ACUERDO A CONTRATO DE FIDEICOMISO “FINANCIAMIENTO DE APOYO A LA REACTIVACION DE LA INVERSION PUBLICA” (FARIP) FIRMADO ENTRE EL MPD Y EL FNDR.</t>
  </si>
  <si>
    <t>A:00099021001 GAM DE SORACACHI, TRANSFERENCIA DE RECUPERACIONES SEGÚN NOTA INTERNA GEF-LCR-DYF-0398-NOT/25, POR CONCEPTO DE INTERESES DE ACUERDO A CONTRATO DE FIDEICOMISO “FINANCIAMIENTO DE APOYO A LA REACTIVACION DE LA INVERSION PUBLICA” (FARIP) FIRMADO ENTRE EL MPD Y EL FNDR. (reliquidación)</t>
  </si>
  <si>
    <t>A:00099021001 GAD DE COCHABAMBA, TRANSFERENCIA DE RECUPERACIONES SEGÚN NOTA INTERNA GEF-LCR-DYF-0398-NOT/25, POR CONCEPTO DE CAPITAL E INTERESES DE ACUERDO A CONTRATO DE FIDEICOMISO “FINANCIAMIENTO DE APOYO A LA REACTIVACION DE LA INVERSION PUBLICA” (FARIP) FIRMADO ENTRE EL MPD Y EL FNDR.(reliquidación)</t>
  </si>
  <si>
    <t>A:00099021001 GAD DE COCHABAMBA, TRANSFERENCIA DE RECUPERACIONES SEGÚN NOTA INTERNA GEF-LCR-DYF-0398-NOT/25, POR CONCEPTO DE INTERESES DE ACUERDO A CONTRATO DE FIDEICOMISO “FINANCIAMIENTO DE APOYO A LA REACTIVACION DE LA INVERSION PUBLICA” (FARIP) FIRMADO ENTRE EL MPD Y EL FNDR.(reliquidación)</t>
  </si>
  <si>
    <t>A:00099021001 GAM DE LA ASUNTA, TRANSFERENCIA DE RECUPERACIONES SEGÚN NOTA INTERNA GEF-LCR-DYF-0332-NOT/25, POR CONCEPTO DE INTERESES DE ACUERDO A CONTRATO DE FIDEICOMISO “FINANCIAMIENTO DE APOYO A LA REACTIVACION DE LA INVERSION PUBLICA” (FARIP) FIRMADO ENTRE EL MPD Y EL FNDR.</t>
  </si>
  <si>
    <t>A:00099021001 GAM DE EL ALTO, TRANSFERENCIA DE RECUPERACIONES SEGÚN NOTA INTERNA GEF-LCR-DYF-0332-NOT/25, POR CONCEPTO DE INTERESES DE ACUERDO A CONTRATO DE FIDEICOMISO “FINANCIAMIENTO DE APOYO A LA REACTIVACION DE LA INVERSION PUBLICA” (FARIP) FIRMADO ENTRE EL MPD Y EL FNDR.</t>
  </si>
  <si>
    <t>A:00099021001 GAD DE TARIJA, TRANSFERENCIA DE RECUPERACIONES SEGÚN NOTA INTERNA GEF-LCR-DYF-0398-NOT/25, POR CONCEPTO DE INTERESES DE ACUERDO A CONTRATO DE FIDEICOMISO “FINANCIAMIENTO DE APOYO A LA REACTIVACION DE LA INVERSION PUBLICA” (FARIP) FIRMADO ENTRE EL MPD Y EL FNDR.(normal y reliquidación)</t>
  </si>
  <si>
    <t>A:00099021001 GAM DE SACABA, TRANSFERENCIA DE RECUPERACIONES SEGÚN NOTA INTERNA GEF-LCR-DYF-0332-NOT/25, POR CONCEPTO DE CAPITAL E INTERESES DE ACUERDO A CONTRATO DE FIDEICOMISO “FINANCIAMIENTO DE APOYO A LA REACTIVACION DE LA INVERSION PUBLICA” (FARIP) FIRMADO ENTRE EL MPD Y EL FNDR.</t>
  </si>
  <si>
    <t>||TRANSFERENCIA DE FONDOS S/G MENSAJES SWIFT NROS. 6024 Y 6022, DE LA FECHA Y NOTA CITE DGAC/DAF/FIN/NE-0008/25 DE F.29.01.2025 (HRE-TGL-1866) DE LA DIRECCION GENERAL DE AERONAUTICA CIVIL (SECTOR PÚBLICO). DEBITO DE LA LIBRETA 00117012001 DGAC, REPOSICIÓN DE ÚTILES DE ESCRITORIO.</t>
  </si>
  <si>
    <t>COBRO COSTOS DE PAPELERIA SEGUN TRANSFERENCIA DEL EXTERIOR POR ORDEN DE MGAS COMERCIALIZADORA GAS NATURAL LTDA (BR/RIO DE JANEIRO) REF.: CRED SWF OF 25/04/30 DEBIT NOTE ND-MC-01/25 FECHA VALOR 1/05/2025 LIB. 00513012015 YPFB-HEROES DEL CHACO-BS</t>
  </si>
  <si>
    <t>'COBRO DE'||ÚTILES DE ESCRITORIO POR EL COMPROBANTE NRO.1125864 DE LA FECHA S/G. NOTA CITE GAFC-0356/DFC/URTE-097/2025 DE F.26.02.2025 (HRE-TGL-3945) (SECTOR PÚBLICO) ENVIADA POR YACIMIENTOS PETROLIFEROS FISCALES BOLIVIANOS DÉBITO DE LA LIBRETA 00513022001 YPFB - OPERACIONES, REPOSICIÓN DE ÚTILES DE ESCRITORIO.</t>
  </si>
  <si>
    <t>'COBRO DE'||ÚTILES DE ESCRITORIO POR EL COMPROBANTE NRO. 1125871 DE LA FECHA, S/G. NOTA GAFC-0356/DFC/URTE-97/2025 DE FECHA 26/2/2025 (HRE-TGL-2025-3945) ENVIADO POR YACIMIENTOS PETROLÍFEROS FISCALES BOLIVIANOS. DÉBITO DE LA LIBRETA 00513022001 YPFB-"OPERACIONES" COBRO DE ÚTILES DE ESCRITORIO.</t>
  </si>
  <si>
    <t>||TRANSFERENCIA DE FONDOS S/G MENSAJES SWIFT NROS. 6023 DE LA FECHA Y 6021 DE LA FECHA 30/04/2025 EN ATENCIÓN A CORREO ELECTRÓNICO DE NAABOL Y NOTA CITE: CAR/DGE-DNAF N°0031/2025 DE FECHA 29/1/2025 (HRE-TGL-1912) ENVIADA POR NAVEGACIÓN AÉREA Y AEROPUERTOS BOLIVIANOS (SECTOR PÚBLICO). DEBITO DE LA LIBRETA 00389012001 NAABOL-ADMINISTRACIÓN CENTRAL, COBRO DE ÚTILES DE ESCRITORIO.</t>
  </si>
  <si>
    <t>||AMPLIACION DE VALIDEZ 0,15% S/USD 835.327,36 (EUR 736.750.-) POR 214 DIAS, REEMB. GASTOS DE COMUNICACION BS300.- Y EMISION DE COMPROBANTE CONTABLE BS60.- S/G NOTA SEDEM/GG/EV N°0130/2025, REC. EN F. 30/4/25 REF: I-2024-02 P/C ENVIBOL A/F ANTONINI S.R.L. LIB:00132072003 SEDEM-AMPL. PLANTA ENVASES DE VIDRIO EN ZUDAÑEZ-CH REF:COMIS. ENMIENDA 2 I-2024-02.</t>
  </si>
  <si>
    <t>'COBRO DE UTILES DE ESCRITORIO POR´||BS60.- Y REEMB.GSTS.COMUNICACION BS300.- CARTA DE CREDITO STANDBY REF.: 1702468935 (BCB:SB-R-2024-08) A/F ECEBOL,S/G NOTA SEDEM/GG/EB N° 438/2025, 29/04/2025. LIB.00132032001 ECEBOL - GESTION OPERATIVA REF.:SBLC 1702468935</t>
  </si>
  <si>
    <t>||RESPUESTA A DEBITO DEL BANQUERO SG MJE. SWIFT NO.6031 DE LA FECHA, POR COBRO COMIS. DEL BANQUERO POR TRANSFERENCIA AL EXTERIOR POR EUR 18.453.627,57 A FAVOR DE GALILEO TRADING DMCC F.V. 30/04/2025 SG SOL.054229-22888 YPFB DE 13/03/2025 REF.: 6TO POST PAGO SUM HIDR LIQ OCCIDENTE PROC 147 LIB. 00513012004 LBP-YPFB-UNICOMERCIAL (4030005415/1-2188907) (COMIS. EQUIVALENTE A EUR 25.-)</t>
  </si>
  <si>
    <t>||RESP. DEBITO DEL BANQUERO, COBRO COMIS. POR TRANSF. AL EXTERIOR SG SWIFT NO.6031 DE LA FECHA REF:SOL. 054227-22885 DE YPFB TRANSF. DE EUR 8.854.013,23, F. VALOR 30/04/2025 REF:1ER POST PAGO SUM HIDR LIQ OCCIDENTE 2024 OP UPCA 425 HR DCIM 4946 2025 PROC 144 CGO. LIB.00513012004 LBP-YPFB-UNICOMERCIAL(4030005415/1-2188907) UTILES DE ESCRITORIO</t>
  </si>
  <si>
    <t>||RESP. DEBITO DEL BANQUERO, COBRO COMIS. POR TRANSF. AL EXTERIOR SG SWIFT NO.6031 DE LA FECHA REF:SOL. 054228-22887 DE YPFB TRANSF. DE EUR 5.126.007,66, F VALOR 30/04/2025 REF:6TO POST PAGO SUM HIDR LIQ OCCIDENTE 2024 OP UPCA 435 HR GPDI 6442 2025 PROC 146. LIB.00513012004 LBP-YPFB-UNICOMERCIAL(4030005415/1-2188907)</t>
  </si>
  <si>
    <t>||RESP. DEBITO DEL BANQUERO, COBRO COMIS. POR TRANSF. AL EXTERIOR SG SWIFT NO.6031 DE LA FECHA REF:SOL. 054228-22887 DE YPFB TRANSF. DE EUR 5.126.007,66, F VALOR 30/04/2025 REF:6TO POST PAGO SUM HIDR LIQ OCCIDENTE 2024 OP UPCA 435 HR GPDI 6442 2025 PROC 146. CGO. LIB.00513012004 LBP-YPFB-UNICOMERCIAL(4030005415/1-2188907) UTILES DE ESCRITORIO</t>
  </si>
  <si>
    <t>||RESP. DEBITO DEL BANQUERO, COBRO COMIS. POR TRANSF. AL EXTERIOR SG SWIFT NO.6031 DE LA FECHA REF:SOL. 054227-22885 DE YPFB TRANSF. DE EUR 8.854.013,23, F. VALOR 30/04/2025 REF:1ER POST PAGO SUM HIDR LIQ OCCIDENTE 2024 OP UPCA 425 HR DCIM 4946 2025 PROC 144 LIB.00513012004 LBP-YPFB-UNICOMERCIAL(4030005415/1-2188907)</t>
  </si>
  <si>
    <t>||RESPUESTA A DEBITO DEL BANQUERO SG MJE. SWIFT NO.6031 DE LA FECHA, POR COBRO COMIS. DEL BANQUERO POR TRANSFERENCIA AL EXTERIOR POR EUR 18.453.627,57 A FAVOR DE GALILEO TRADING DMCC F.V. 30/04/2025 SG SOL.054229-22888 YPFB DE 13/03/2025 REF.: 6TO POST PAGO SUM HIDR LIQ OCCIDENTE PROC 147 CARGO LIB. 00513012004 LBP-YPFB-UNICOMERCIAL (4030005415/1-2188907) (COBRO UTILES DE ESCRITORIO)</t>
  </si>
  <si>
    <t>||PAGO A BIRF PRÉSTAMO BIRF 9115-BO VCTO. 01-05-2025 POR CUENTA DE TGN SEGÚN NOTA MEFP/VTCP/DGCP/UODP/N°209/2025 DEL 30-ABR-2025, VALOR 2-05-2025 INTERESES 3.007.460,16 LIBRETA 00099021001 TGN-RECURSOS ORDINARIOS (3987)</t>
  </si>
  <si>
    <t>||PAGO A BIRF PRÉSTAMO BIRF 9115-BO VCTO. 01-05-2025 POR CUENTA DE TGN SEGÚN NOTA MEFP/VTCP/DGCP/UODP/N°209/2025 DEL 30-ABR-2025, VALOR 2-05-2025 INTERESES 3.007.460,16 LIBRETA 00099021001 TGN-RECURSOS ORDINARIOS (3987) REF.: COMISIONES BANCARIAS</t>
  </si>
  <si>
    <t>||TRANSFERENCIA DE FONDOS SEGÚN MENSAJE SWIFT N°6115, CORREO ELECTRÓNICO DE LA FECHA Y NOTA CITE: CAR/DGE-DNAF N°0031/2025 DE NAVEGACIÓN AEREA Y AEROPUERTOS BOLIVIANOS DE FECHA 29/01/2025 (HRE-TGL-1912). (SECTOR PÚBLICO). DÉBITO DE LA LIBRETA 00389012001 NAABOL  ADMINISTRACIÓN CENTRAL, REPOSICIÓN DE ÚTILES DE ESCRITORIO</t>
  </si>
  <si>
    <t>||TRANSFERENCIA DE FONDOS SEGÚN MENSAJE SWIFT N°6114, CORREO ELECTRÓNICO DE LA FECHA Y NOTA CITE: DGAC/DAF/FIN/NE-0008/25 (HRE-TGL-1866) DE FECHA 29/01/2025 DE LA DIRECCIÓN GENERAL DE AERONÁUTICA CIVIL. (SECTOR PÚBLICO). DÉBITO DE LA LIBRETA 00117012001 DGAC, REPOSICIÓN DE ÚTILES DE ESCRITORIO.</t>
  </si>
  <si>
    <t>||TRANSFERENCIA DE FONDOS S/G MENSAJE SWIFT NRO. 6112 EN ATENCIÓN A CORREO ELECTRÓNICO DE LA DGAC Y NOTA: DGAC/DAF/FIN/NE-0008/25 DE F.29/1/2025 (HRE-TGL-1866) ENVIADO POR LA DIRECCIÓN GENERAL DE AERONÁUTICA CIVIL (SECTOR PÚBLICO). DEBITO DE LA LIBRETA 00117012001 DGAC, REPOSICIÓN ÚTILES DE ESCRITORIO.</t>
  </si>
  <si>
    <t>||TRANSFERENCIA DE FONDOS S/G MENSAJE SWIFT NRO. 6113 EN ATENCIÓN A CORREO ELECTRÓNICO DE NAABOL Y NOTA CITE: CAR/DGE-DNAF N°0031/2025 DE FECHA 29/1/2025 (HRE-TGL-1912) ENVIADA POR NAVEGACIÓN AÉREA Y AEROPUERTOS BOLIVIANOS (SECTOR PÚBLICO). DEBITO DE LA LIBRETA 00389012001 NAABOL-ADMINISTRACIÓN CENTRAL, COBRO DE ÚTILES DE ESCRITORIO.</t>
  </si>
  <si>
    <t>00522012001 DEPOSITO DE EFECTIVO, DEPOSITANTE: MAXIMO GUARACHI MAMANI, CONCEPTO: ALQUILER PREDIOS LA PAZ - MARZO Y ABRIL 2025, CUENTA DE DEPOSITO: CUENTA UNICA DEL TESORO</t>
  </si>
  <si>
    <t>00522012001 DEPOSITO DE EFECTIVO, DEPOSITANTE: KATERIN QUISPE CUEVAS, CONCEPTO: DEPÓSITO UN DIA SIN GOCE DE HABERES - 05/05/2025, CUENTA DE DEPOSITO: CUENTA UNICA DEL TESORO</t>
  </si>
  <si>
    <t>00522012001 DEPOSITO DE EFECTIVO, DEPOSITANTE: JASMIN ESPEJO VARGAS, CONCEPTO: DEPÓSITO - RESOLUCION FINAL DE PROCESO SUMARIO INTERNO ENFE-RFSA-N°01/2024, CUENTA DE DEPOSITO: CUENTA UNICA DEL TESORO</t>
  </si>
  <si>
    <t>00291012008 DEPOSITO DE EFECTIVO, DEPOSITANTE: WILFREDO BLANCO FIGUEREDO, CONCEPTO: PAGO DE SERVICIO, CUENTA DE DEPOSITO: CUENTA UNICA DEL TESORO</t>
  </si>
  <si>
    <t>00046171101 DEPOSITO DE EFECTIVO, DEPOSITANTE: NICOLE MELANY PINTO CASTILLO, CONCEPTO: INGRESO POR VENTA DE SERVICIOS, CUENTA DE DEPOSITO: CUENTA UNICA DEL TESORO</t>
  </si>
  <si>
    <t>00076014201 DEPOSITO DE EFECTIVO, DEPOSITANTE: SANTOS JOSE HANNOVER ROJAS, CONCEPTO: DEVOLUCION DE VIATICOS, CUENTA DE DEPOSITO: CUENTA UNICA DEL TESORO</t>
  </si>
  <si>
    <t>00599022001 DEPOSITO DE EFECTIVO, DEPOSITANTE: LUIS ANGEL GUTIERREZ IBAÑEZ, CONCEPTO: PAGO DE MORA DE FAC. GAS. NAT., CUENTA DE DEPOSITO: CUENTA UNICA DEL TESORO</t>
  </si>
  <si>
    <t>00389022001 DEPOSITO DE EFECTIVO, DEPOSITANTE: MANUEL ALEJANDRO DE LA RIVA SANDOVAL, CONCEPTO: DEP POR SALDOS NO EJECUTADOS C31#262, CUENTA DE DEPOSITO: CUENTA UNICA DEL TESORO</t>
  </si>
  <si>
    <t>00016011101 DEPOSITO DE EFECTIVO, DEPOSITANTE: VICTOR ESPEJO FERNANDEZ, CONCEPTO: ALQUILER DEL AUDITORIO ABELINO SIÑANI, CUENTA DE DEPOSITO: CUENTA UNICA DEL TESORO</t>
  </si>
  <si>
    <t>00015011108 DEPOSITO DE EFECTIVO, DEPOSITANTE: JUAN SEVERINO SANTOS HUALLPA, CONCEPTO: DEVOLUCION DE RECURSOS, SEGUN GACTURA 1524, CUENTA DE DEPOSITO: CUENTA UNICA DEL TESORO</t>
  </si>
  <si>
    <t>00422012001 DEPOSITO DE EFECTIVO, DEPOSITANTE: MARY QUISPE CHOQUE, CONCEPTO: DEVOLUCION POR OMISION DE MARCADO, CUENTA DE DEPOSITO: CUENTA UNICA DEL TESORO</t>
  </si>
  <si>
    <t>00099021001 DEP.DE CHEQ.AJENOS,RET.DE CAM.,CONCEPTO: INCAPACIDADES,DEP.: CAJA NACIONAL DE SALUD, PROCEDENCIA: BANCO UNION S.A., CHEQUE: 11815, FECHA DE EMISION:21/04/2025
TD-10-021/2025 P0476</t>
  </si>
  <si>
    <t>00099021001 DEP.DE CHEQ.AJENOS,RET.DE CAM.,CONCEPTO: INCAPACIDADES,DEP.: CAJA NACIONAL DE SALUD, PROCEDENCIA: BANCO UNION S.A., CHEQUE: 11814, FECHA DE EMISION:21/04/2025
TD-10-021/2025 P0475</t>
  </si>
  <si>
    <t>00099021001 DEP.DE CHEQ.AJENOS,RET.DE CAM.,CONCEPTO: DEVOLUCION DE SUELDOS Y SALARIOS,DEP.: OSCAR GONZALO ROMAN MEJIA , PROCEDENCIA: BANCO UNION S.A., CHEQUE: 216034, FECHA DE EMISION:05/05/2025</t>
  </si>
  <si>
    <t>00099021001 DEP.DE CHEQ.AJENOS,RET.DE CAM.,CONCEPTO: DEP.,DEP.: JULIO ERNESTO VARGAS CHAVEZ , PROCEDENCIA: BANCO UNION S.A., CHEQUE: 216035, FECHA DE EMISION:05/05/2025/DJBR</t>
  </si>
  <si>
    <t>00595012002 DEP.DE CHEQ.AJENOS,RET.DE CAM.,CONCEPTO: DEVOLUCION CARGOS BANCARIOS GESTION 2023 JAVIER VILLAROEL,DEP.: GESTORA PUBLICA DESEGURIDAD SOCIAL DE LARGO PLAZO , PROCEDENCIA: BANCO UNION S.A., CHEQUE: 2045, FECHA DE EMISION:30/04/2025</t>
  </si>
  <si>
    <t>00595012003 DEP.DE CHEQ.AJENOS,RET.DE CAM.,CONCEPTO: DEVOLUCION DE VIATICOS,DEP.: GESTORA PUBLICA DE SEGURIDAD SOCIAL DE LARGO PLAZO , PROCEDENCIA: BANCO UNION S.A., CHEQUE: 2044, FECHA DE EMISION:29/04/2025</t>
  </si>
  <si>
    <t>NUMERO DE LIBRETA CUT: 03420102001 OPERACIÓN E18 TRANSFERENCIA DEL SISTEMA FINANCIERO POR CUENTA DE TERCEROS A LA CUT TRANSFERENCIA DE SALDOS NO UTILIZADOS EN CUMPLIMIENTO AL ARTICULO 7, NUMERAL 7.3.4 DEL REGLAMENTO OPERATIVO DEL FIDEICOMISO AEVIVIENDA Y CORRESPONDE AL SALDO QUE NO FUE TRANSFERI</t>
  </si>
  <si>
    <t>NUMERO DE LIBRETA CUT: 00206018001 OPERACIÓN E18 TRANSFERENCIA DEL SISTEMA FINANCIERO POR CUENTA DE TERCEROS A LA CUT SOL UNDP REPRESENTATIVE IN BOLIVIA (BOB)</t>
  </si>
  <si>
    <t>PAGO A BID PRÉSTAMO 3385/BL-BO VCTO. 04-05-2025 POR CUENTA DE TGN , NTI. 020093 VALOR 05-05-2025 INTERESES USD 45.924,55 CTA. 3987 CUENTA UNICA DEL TESORO LIB. 00099021001 REF.: COMISIONES BANCARIAS</t>
  </si>
  <si>
    <t>PAGO A BID PRÉSTAMO 3385/BL-BO VCTO. 04-05-2025 POR CUENTA DE TGN , NTI. 020092 VALOR 05-05-2025 CAPITAL USD 1.114.537,73 CTA. 3987 CUENTA UNICA DEL TESORO LIB. 00099021001 REF.: COMISIONES BANCARIAS</t>
  </si>
  <si>
    <t>||PAGO A BID PRESTAMO 3385/BL-BO VCTO.04-05-2025 POR CUENTA DE TGN, SEGÚN NOTA MEFP/VTCP/DGCP/UODP/N° 213/2025 DE FECHA 30-04-2025, VALOR 05-05-2025, CAPITAL USD2.047.849,17, INTERESES USD2.712.450,65 LIB. 00099021001 TGN-RECURSOS ORDINARIOS (3987) REF.: COMISIONES BANCARIAS</t>
  </si>
  <si>
    <t>||PAGO A BID PRESTAMO 3385/BL-BO VCTO.04-05-2025 POR CUENTA DE TGN, SEGÚN NOTA MEFP/VTCP/DGCP/UODP/N° 213/2025 DE FECHA 30-04-2025, VALOR 05-05-2025, CAPITAL USD2.047.849,17, INTERESES USD2.712.450,65 LIB. 00099021001 TGN-RECURSOS ORDINARIOS (3987)</t>
  </si>
  <si>
    <t>COBRO COSTOS DE PAPELERIA SEGUN TRANSFERENCIA DEL EXTERIOR POR ORDEN DE GAS BRIDGE COMERCIALIZADORA (BRAZIL RIO DE JANEIRO) REF.: CRED 5340887.22010 FECHA VALOR 2/05/2025 LIB. 00513012015 YPFB-HEROES DEL CHACO-BS</t>
  </si>
  <si>
    <t>COBRO COSTOS DE PAPELERIA SEGUN TRANSFERENCIA DEL EXTERIOR POR ORDEN DE YPF EXPLORACIÓN + PRODUCCIÓN DE FERMIN PERALTA TORRES REF.: ATS OF 25/04/30 FECHA VALOR 5/05/2025 LIB. 00513012007 YPFB - RECURSOS NACIONALIZACIÓN</t>
  </si>
  <si>
    <t>'COBRO DE'||ÚTILES DE ESCRITORIO POR EL COMPROBANTE NRO.1125972 DE LA FECHA S/G. NOTA CITE GAFC-0356/DFC/URTE-097/2025 DE F.26.02.2025 (HRE-TGL-3945) (SECTOR PÚBLICO) ENVIADA POR YACIMIENTOS PETROLIFEROS FISCALES BOLIVIANOS DÉBITO DE LA LIBRETA 00513022001 YPFB - OPERACIONES, REPOSICIÓN DE ÚTILES DE ESCRITORIO.</t>
  </si>
  <si>
    <t>||TRANSFERENCIA DE FONDOS S/G MENSAJE SWIFT NRO. 6155 EN ATENCIÓN A CORREO ELECTRÓNICO DE NAABOL Y NOTA CITE: CAR/DGE-DNAF N°0031/2025 DE FECHA 29/1/2025 (HRE-TGL-1912) ENVIADA POR NAVEGACIÓN AÉREA Y AEROPUERTOS BOLIVIANOS (SECTOR PÚBLICO). DEBITO DE LA LIBRETA 00389012001 NAABOL-ADMINISTRACIÓN CENTRAL, COBRO DE ÚTILES DE ESCRITORIO.</t>
  </si>
  <si>
    <t>||TRANSFERENCIA DE FONDOS S/G MENSAJE SWIFT NRO. 6156 EN ATENCIÓN A CORREO ELECTRÓNICO DE LA DGAC Y NOTA: DGAC/DAF/FIN/NE-0008/25 DE F.29/1/2025 (HRE-TGL-1866) ENVIADO POR LA DIRECCIÓN GENERAL DE AERONÁUTICA CIVIL (SECTOR PÚBLICO). DEBITO DE LA LIBRETA 00117012001 DGAC, REPOSICIÓN ÚTILES DE ESCRITORIO.</t>
  </si>
  <si>
    <t>00099021001 DEPOSITO DE EFECTIVO, DEPOSITANTE: IVAN ROLY CUTILI CONDORI, CONCEPTO: REVERSION TOTAL, CUENTA DE DEPOSITO: CUENTA UNICA DEL TESORO/DJBR</t>
  </si>
  <si>
    <t>00016011101 DEPOSITO DE EFECTIVO, DEPOSITANTE: VERONICA ACARAPI, CONCEPTO: ALQUILER DE AUDITORIO AVELINO SIÑANI, CUENTA DE DEPOSITO: CUENTA UNICA DEL TESORO</t>
  </si>
  <si>
    <t>00389022001 DEPOSITO DE EFECTIVO, DEPOSITANTE: MANUEL ALEJANDRO DE LA RIVA SANDOVAL, CONCEPTO: DEPÓSITO POR SALDOS NO EJECUTADOS C31 #262, CUENTA DE DEPOSITO: CUENTA UNICA DEL TESORO</t>
  </si>
  <si>
    <t>00099021001 DEPOSITO DE EFECTIVO, DEPOSITANTE: JAVIER CELSO ANTONIO VELARDE CORTEZ, CONCEPTO: DEVOLUCION DE VIATICOS, CUENTA DE DEPOSITO: CUENTA UNICA DEL TESORO/DJBR</t>
  </si>
  <si>
    <t>00099021001 DEPOSITO DE EFECTIVO, DEPOSITANTE: SARA REMEDIOS DORADO ALARCON, CONCEPTO: REVERSION, CUENTA DE DEPOSITO: CUENTA UNICA DEL TESORO</t>
  </si>
  <si>
    <t>00249012001 DEPOSITO DE EFECTIVO, DEPOSITANTE: JUAN NACER VILLAGOMEZ LEDEZMA, CONCEPTO: DEVOLUCION DE FONDOS, CUENTA DE DEPOSITO: CUENTA UNICA DEL TESORO</t>
  </si>
  <si>
    <t>00046171101 DEPOSITO DE EFECTIVO, DEPOSITANTE: SYROS CORP, CONCEPTO: SANCION JURIDICA, CUENTA DE DEPOSITO: CUENTA UNICA DEL TESORO</t>
  </si>
  <si>
    <t>00046171101 DEPOSITO DE EFECTIVO, DEPOSITANTE: IMPORTADORA BIOTOOLS S.R.L., CONCEPTO: SANCION JURIDICA, CUENTA DE DEPOSITO: CUENTA UNICA DEL TESORO</t>
  </si>
  <si>
    <t>00099021001 DEPOSITO DE EFECTIVO, DEPOSITANTE: DANNY SILVIA BARROZO GUTIERREZ, CONCEPTO: DEVOLUCION DE VIATICOS, CUENTA DE DEPOSITO: CUENTA UNICA DEL TESORO</t>
  </si>
  <si>
    <t>00016011101 DEPOSITO DE EFECTIVO, DEPOSITANTE: VALENTINA VIRGINIA NINA APAZA, CONCEPTO: ALQUILER DEL AUDITORIO ABELINO SIÑANI, CUENTA DE DEPOSITO: CUENTA UNICA DEL TESORO</t>
  </si>
  <si>
    <t>00046171101 DEPOSITO DE EFECTIVO, DEPOSITANTE: OSSTEOSSUR, CONCEPTO: SANCION POR INCUMPLIMIENTO A LA NORMA R.A. N°S/223 18/09/2024, CUENTA DE DEPOSITO: CUENTA UNICA DEL TESORO</t>
  </si>
  <si>
    <t>00599022001 DEPOSITO DE EFECTIVO, DEPOSITANTE: JANETH ALDY CHINO ESPINOZA, CONCEPTO: INTERES POR MORA, CUENTA DE DEPOSITO: CUENTA UNICA DEL TESORO</t>
  </si>
  <si>
    <t>00342012001 DEPOSITO DE EFECTIVO, DEPOSITANTE: MARIA CRUZ CORO VDA DE FLORES, CONCEPTO: AJUSTE DE REDONDEO, CUENTA DE DEPOSITO: CUENTA UNICA DEL TESORO</t>
  </si>
  <si>
    <t>00342012001 DEPOSITO DE EFECTIVO, DEPOSITANTE: ENTEL, CONCEPTO: AJUSTE REDONDEO, CUENTA DE DEPOSITO: CUENTA UNICA DEL TESORO</t>
  </si>
  <si>
    <t>00099021001 DEPOSITO DE EFECTIVO, DEPOSITANTE: JUAN DE DIOS QUISPE MAMANI-CI 2424234, CONCEPTO: DEVOLUCION DE SUELDO, CUENTA DE DEPOSITO: CUENTA UNICA DEL TESORO/DJBR</t>
  </si>
  <si>
    <t>00099021001 DEP.DE CHEQ.AJENOS,RET.DE CAM.,CONCEPTO: DEVOLUCION DE CC ENERO 2025,DEP.: LA VITALICIA SEGUROS Y REASEGUROS DE VIDA S.A. , PROCEDENCIA: BANCO BISA S.A., CHEQUE: 80886, FECHA DE EMISION:05/05/2025</t>
  </si>
  <si>
    <t>00389012001 DEP.DE CHEQ.AJENOS,RET.DE CAM.,CONCEPTO: GARANTIAS,DEP.: NAABOL , PROCEDENCIA: BANCO UNION S.A., CHEQUE: 958, FECHA DE EMISION:06/05/2025</t>
  </si>
  <si>
    <t>00389012001 DEP.DE CHEQ.AJENOS,RET.DE CAM.,CONCEPTO: GARANTIAS,DEP.: NAABOL , PROCEDENCIA: BANCO UNION S.A., CHEQUE: 957, FECHA DE EMISION:06/05/2025</t>
  </si>
  <si>
    <t>A:00099021001 GAM DE ACHACACHI, TRANSFERENCIA DE RECUPERACIONES SEGÚN NOTA INTERNA GEF-LCR-DYF-0332-NOT/25, POR CONCEPTO DE CAPITAL E INTERESES DE ACUERDO A CONTRATO DE FIDEICOMISO “FINANCIAMIENTO DE APOYO A LA REACTIVACION DE LA INVERSION PUBLICA” (FARIP) FIRMADO ENTRE EL MPD Y EL FNDR.</t>
  </si>
  <si>
    <t>A:00291024202 DE CCF 10000043525077 A CUT 00291024202 DEVOLUCIÓN DE SALDO PARA CIERRE DE FONDO ROTATIVO GERENCIA REGIONAL CHUQUISACA.</t>
  </si>
  <si>
    <t>A:00291044201 DE CCF 10000044215924 A CUT 00291044201 DEVOLUCIÓN DE SALDO PARA CIERRE DE FONDO ROTATIVO GERENCIA REGIONAL COCHABAMBA.</t>
  </si>
  <si>
    <t>A:00291054202 DE CCF 10000044222721 A CUT 00291054202 DEVOLUCIÓN DE SALDO PARA CIERRE DE FONDO ROTATIVO GERENCIA REGIONAL ORURO.</t>
  </si>
  <si>
    <t>A:00291064201 DE CCF 10000044705470 A CUT 00291064201 DEVOLUCIÓN DE SALDO PARA CIERRE DE FONDO ROTATIVO GERENCIA REGIONAL POTOSÍ.</t>
  </si>
  <si>
    <t>A:00291094201 DE CCF 10000044223026 A CUT 00291094201 DEVOLUCIÓN DE SALDO PARA CIERRE DE FONDO ROTATIVO GERENCIA REGIONAL BENI.</t>
  </si>
  <si>
    <t>A:00291084201 DE CCF 10000044221880 A CUT 00291084201 DEVOLUCIÓN DE SALDO PARA CIERRE DE FONDO ROTATIVO GERENCIA REGIONAL SANTA CRUZ.</t>
  </si>
  <si>
    <t>A:00291104201 DE CCF 10000044232697 A CUT 00291104201 DEVOLUCIÓN DE SALDO PARA CIERRE DE FONDO ROTATIVO GERENCIA REGIONAL PANDO.</t>
  </si>
  <si>
    <t>A:00291012008 DE CCF 10000004669980 A CUT 00291012008 SERVICIO DE LABORATORIO SEGUN ALCANCE DE TRABAJO LBC-AT-002-25</t>
  </si>
  <si>
    <t>A:00099021001 GAM DE ARBIETO, TRANSFERENCIA DE RECUPERACIONES SEGÚN NOTA INTERNA GEF-LCR-DYF-0332-NOT/25, POR CONCEPTO DE CAPITAL E INTERESES DE ACUERDO A CONTRATO DE FIDEICOMISO “FINANCIAMIENTO DE APOYO A LA REACTIVACION DE LA INVERSION PUBLICA” (FARIP) FIRMADO ENTRE EL MPD Y EL FNDR.</t>
  </si>
  <si>
    <t>A:00099021001 GAM DE ARBIETO, TRANSFERENCIA DE RECUPERACIONES SEGÚN NOTA INTERNA GEF-LCR-DYF-0332-NOT/25, POR CONCEPTO DE INTERESES DE ACUERDO A CONTRATO DE FIDEICOMISO “FINANCIAMIENTO DE APOYO A LA REACTIVACION DE LA INVERSION PUBLICA” (FARIP) FIRMADO ENTRE EL MPD Y EL FNDR.</t>
  </si>
  <si>
    <t>A:00099021001 GAM DE CUEVO, TRANSFERENCIA DE RECUPERACIONES SEGÚN NOTA INTERNA GEF-LCR-DYF-0332-NOT/25, POR CONCEPTO DE CAPITAL E INTERESES DE ACUERDO A CONTRATO DE FIDEICOMISO “FINANCIAMIENTO DE APOYO A LA REACTIVACION DE LA INVERSION PUBLICA” (FARIP) FIRMADO ENTRE EL MPD Y EL FNDR.</t>
  </si>
  <si>
    <t>A:00099021001 GAM DE FERNANDEZ ALONSO, TRANSFERENCIA DE RECUPERACIONES SEGÚN NOTA INTERNA GEF-LCR-DYF-0332-NOT/25, POR CONCEPTO DE CAPITAL E INTERESES DE ACUERDO A CONTRATO DE FIDEICOMISO “FINANCIAMIENTO DE APOYO A LA REACTIVACION DE LA INVERSION PUBLICA” (FARIP) FIRMADO ENTRE EL MPD Y EL FNDR.</t>
  </si>
  <si>
    <t>A:00099021001 GAM DE HUAYLLAMARCA (SANTIAGO DE HUAYLLAMARCA), TRANSFERENCIA DE RECUPERACIONES SEGÚN NOTA INTERNA GEF-LCR-DYF-0332-NOT/25, POR CONCEPTO DE INTERESES DE ACUERDO A CONTRATO DE FIDEICOMISO “FINANCIAMIENTO DE APOYO A LA REACTIVACION DE LA INVERSION PUBLICA” (FARIP) FIRMADO ENTRE EL MPD Y EL FNDR.</t>
  </si>
  <si>
    <t>A:00099021001 GAM DE FERNANDEZ ALONSO, TRANSFERENCIA DE RECUPERACIONES SEGÚN NOTA INTERNA GEF-LCR-DYF-0332-NOT/25, POR CONCEPTO DE INTERESES DE ACUERDO A CONTRATO DE FIDEICOMISO “FINANCIAMIENTO DE APOYO A LA REACTIVACION DE LA INVERSION PUBLICA” (FARIP) FIRMADO ENTRE EL MPD Y EL FNDR.</t>
  </si>
  <si>
    <t>A:00099021001 GAM DE PADCAYA, TRANSFERENCIA DE RECUPERACIONES SEGÚN NOTA INTERNA GEF-LCR-DYF-0332-NOT/25, POR CONCEPTO DE INTERESES DE ACUERDO A CONTRATO DE FIDEICOMISO “FINANCIAMIENTO DE APOYO A LA REACTIVACION DE LA INVERSION PUBLICA” (FARIP) FIRMADO ENTRE EL MPD Y EL FNDR.</t>
  </si>
  <si>
    <t>A:00099021001 GAM DE POJO, TRANSFERENCIA DE RECUPERACIONES SEGÚN NOTA INTERNA GEF-LCR-DYF-0332-NOT/25, POR CONCEPTO DE INTERESES DE ACUERDO A CONTRATO DE FIDEICOMISO “FINANCIAMIENTO DE APOYO A LA REACTIVACION DE LA INVERSION PUBLICA” (FARIP) FIRMADO ENTRE EL MPD Y EL FNDR.</t>
  </si>
  <si>
    <t>A:00099021001 GAM DE LA PAZ, TRANSFERENCIA DE RECUPERACIONES SEGÚN NOTA INTERNA GEF-LCR-DYF-0332-NOT/25, POR CONCEPTO DE INTERESES DE ACUERDO A CONTRATO DE FIDEICOMISO “FINANCIAMIENTO DE APOYO A LA REACTIVACION DE LA INVERSION PUBLICA” (FARIP) FIRMADO ENTRE EL MPD Y EL FNDR.</t>
  </si>
  <si>
    <t>A:00099021001 GAM DE SAN LUCAS, TRANSFERENCIA DE RECUPERACIONES SEGÚN NOTA INTERNA GEF-LCR-DYF-0332-NOT/25, POR CONCEPTO DE CAPITAL E INTERESES DE ACUERDO A CONTRATO DE FIDEICOMISO “FINANCIAMIENTO DE APOYO A LA REACTIVACION DE LA INVERSION PUBLICA” (FARIP) FIRMADO ENTRE EL MPD Y EL FNDR.</t>
  </si>
  <si>
    <t>A:00099021001 GAM DE SAN LORENZO (BLANCA FLOR), TRANSFERENCIA DE RECUPERACIONES SEGÚN NOTA INTERNA GEF-LCR-DYF-0332-NOT/25, POR CONCEPTO DE CAPITAL E INTERESES DE ACUERDO A CONTRATO DE FIDEICOMISO “FINANCIAMIENTO DE APOYO A LA REACTIVACION DE LA INVERSION PUBLICA” (FARIP) FIRMADO ENTRE EL MPD Y EL FNDR.</t>
  </si>
  <si>
    <t>A:00099021001 GAM DE PAILON, TRANSFERENCIA DE RECUPERACIONES SEGÚN NOTA INTERNA GEF-LCR-DYF-0332-NOT/25, POR CONCEPTO DE CAPITAL E INTERESES DE ACUERDO A CONTRATO DE FIDEICOMISO “FINANCIAMIENTO DE APOYO A LA REACTIVACION DE LA INVERSION PUBLICA” (FARIP) FIRMADO ENTRE EL MPD Y EL FNDR.</t>
  </si>
  <si>
    <t>A:00099021001 GAM DE SAN LUCAS, TRANSFERENCIA DE RECUPERACIONES SEGÚN NOTA INTERNA GEF-LCR-DYF-0332-NOT/25, POR CONCEPTO DE INTERESES DE ACUERDO A CONTRATO DE FIDEICOMISO “FINANCIAMIENTO DE APOYO A LA REACTIVACION DE LA INVERSION PUBLICA” (FARIP) FIRMADO ENTRE EL MPD Y EL FNDR.</t>
  </si>
  <si>
    <t>A:00099021001 GAM DE SAN PEDRO DE TIQUINA, TRANSFERENCIA DE RECUPERACIONES SEGÚN NOTA INTERNA GEF-LCR-DYF-0332-NOT/25, POR CONCEPTO DE INTERESES DE ACUERDO A CONTRATO DE FIDEICOMISO “FINANCIAMIENTO DE APOYO A LA REACTIVACION DE LA INVERSION PUBLICA” (FARIP) FIRMADO ENTRE EL MPD Y EL FNDR.</t>
  </si>
  <si>
    <t>A:00099021001 GAD DE ORURO, TRANSFERENCIA DE RECUPERACIONES SEGÚN NOTA GEF-LCR-JSZ-0345-NOT/25 POR CONCEPTO DE PAGO DE CAPITAL E INTERES DE ACUERDO A CONTRATO DE FIDEICOMISO “PROGRAMA APOYO A LA EJECUCION DE LA INVERSION PUBLICA” (AEIP) FIRMADO ENTRE MINISTERIO DE PLANIFICACION Y EL FNDR.</t>
  </si>
  <si>
    <t>A:00099021001 GAM DE RIBERALTA, TRANSFERENCIA DE RECUPERACIONES SEGÚN NOTA GEF-LCR-JSZ-0345-NOT/25 POR CONCEPTO DE PAGO DE CAPITAL E INTERES DE ACUERDO A CONTRATO DE FIDEICOMISO “PROGRAMA APOYO A LA EJECUCION DE LA INVERSION PUBLICA” (AEIP) FIRMADO ENTRE MINISTERIO DE PLANIFICACION Y EL FNDR.</t>
  </si>
  <si>
    <t>A:00099021001 GAM DE SANTIVAÑEZ, TRANSFERENCIA DE RECUPERACIONES SEGÚN NOTA INTERNA GEF-LCR-DYF-0332-NOT/25, POR CONCEPTO DE CAPITAL E INTERESES DE ACUERDO A CONTRATO DE FIDEICOMISO “FINANCIAMIENTO DE APOYO A LA REACTIVACION DE LA INVERSION PUBLICA” (FARIP) FIRMADO ENTRE EL MPD Y EL FNDR.</t>
  </si>
  <si>
    <t>A:00099021001 GAM DE SICA SICA (VILLA AROMA), TRANSFERENCIA DE RECUPERACIONES SEGÚN NOTA INTERNA GEF-LCR-DYF-0332-NOT/25, POR CONCEPTO DE CAPITAL E INTERESES DE ACUERDO A CONTRATO DE FIDEICOMISO “FINANCIAMIENTO DE APOYO A LA REACTIVACION DE LA INVERSION PUBLICA” (FARIP) FIRMADO ENTRE EL MPD Y EL FNDR.</t>
  </si>
  <si>
    <t>A:00099021001 GAD DE TARIJA, TRANSFERENCIA DE RECUPERACIONES SEGÚN NOTA GEF-LCR-JSZ-0345-NOT/25 POR CONCEPTO DE PAGO DE CAPITAL E INTERES DE ACUERDO A CONTRATO DE FIDEICOMISO “PROGRAMA APOYO A LA EJECUCION DE LA INVERSION PUBLICA” (AEIP) FIRMADO ENTRE MINISTERIO DE PLANIFICACION Y EL FNDR.</t>
  </si>
  <si>
    <t>A:00099021001 GAM DE SICA SICA (VILLA AROMA), TRANSFERENCIA DE RECUPERACIONES SEGÚN NOTA INTERNA GEF-LCR-DYF-0332-NOT/25, POR CONCEPTO DE INTERESES DE ACUERDO A CONTRATO DE FIDEICOMISO “FINANCIAMIENTO DE APOYO A LA REACTIVACION DE LA INVERSION PUBLICA” (FARIP) FIRMADO ENTRE EL MPD Y EL FNDR.</t>
  </si>
  <si>
    <t>A:00099021001 GAM DE COBIJA, TRANSFERENCIA DE RECUPERACIONES SEGÚN NOTA GEF-LCR-JSZ-0345-NOT/25 POR CONCEPTO DE PAGO DE CAPITAL E INTERES DE ACUERDO A CONTRATO DE FIDEICOMISO “PROGRAMA APOYO A LA EJECUCION DE LA INVERSION PUBLICA” (AEIP) FIRMADO ENTRE MINISTERIO DE PLANIFICACION Y EL FNDR.</t>
  </si>
  <si>
    <t>A:00099021001 GAM DE VILLA TUNARI, TRANSFERENCIA DE RECUPERACIONES SEGÚN NOTA GEF-LCR-JSZ-0345-NOT/25 POR CONCEPTO DE PAGO DE CAPITAL E INTERES DE ACUERDO A CONTRATO DE FIDEICOMISO “PROGRAMA APOYO A LA EJECUCION DE LA INVERSION PUBLICA” (AEIP) FIRMADO ENTRE MINISTERIO DE PLANIFICACION Y EL FNDR.</t>
  </si>
  <si>
    <t>A:00099021001 GAM DE FERNANDEZ ALONSO, TRANSFERENCIA DE RECUPERACIONES SEGÚN NOTA GEF-LCR-JSZ-0345-NOT/25 POR CONCEPTO DE PAGO DE CAPITAL E INTERES DE ACUERDO A CONTRATO DE FIDEICOMISO “PROGRAMA APOYO A LA EJECUCION DE LA INVERSION PUBLICA” (AEIP) FIRMADO ENTRE MINISTERIO DE PLANIFICACION Y EL FNDR.</t>
  </si>
  <si>
    <t>A:00099021001 GAM DE TAHUA, TRANSFERENCIA DE RECUPERACIONES SEGÚN NOTA INTERNA GEF-LCR-DYF-0332-NOT/25, POR CONCEPTO DE CAPITAL E INTERESES DE ACUERDO A CONTRATO DE FIDEICOMISO “FINANCIAMIENTO DE APOYO A LA REACTIVACION DE LA INVERSION PUBLICA” (FARIP) FIRMADO ENTRE EL MPD Y EL FNDR.</t>
  </si>
  <si>
    <t>A:00862012001 GAM DE COBIJA, TRANSFERENCIA DE RECUPERACIONES SEGÚN NOTA GEF-LCR-JSZ-0345-NOT/25 POR CONCEPTO DE REMUNERACIÓN POR ADMINISTRACION DE FIDEICOMISO QUE CORRESPONDEN AL FNDR DE ACUERDO A CONTRATO DE FIDEICOMISO “PROGRAMA APOYO A LA EJECUCION DE LA INVERSION PUBLICA” (AEIP).</t>
  </si>
  <si>
    <t>A:00099021001 GAM DE VILLA CHARCAS, TRANSFERENCIA DE RECUPERACIONES SEGÚN NOTA GEF-LCR-JSZ-0345-NOT/25 POR CONCEPTO DE PAGO DE CAPITAL E INTERES DE ACUERDO A CONTRATO DE FIDEICOMISO “PROGRAMA APOYO A LA EJECUCION DE LA INVERSION PUBLICA” (AEIP) FIRMADO ENTRE MINISTERIO DE PLANIFICACION Y EL FNDR.</t>
  </si>
  <si>
    <t>A:00099021001 GAM DE TIQUIPAYA, TRANSFERENCIA DE RECUPERACIONES SEGÚN NOTA INTERNA GEF-LCR-DYF-0332-NOT/25, POR CONCEPTO DE CAPITAL E INTERESES DE ACUERDO A CONTRATO DE FIDEICOMISO “FINANCIAMIENTO DE APOYO A LA REACTIVACION DE LA INVERSION PUBLICA” (FARIP) FIRMADO ENTRE EL MPD Y EL FNDR.</t>
  </si>
  <si>
    <t>A:00099021001 GAM DE TOCO, TRANSFERENCIA DE RECUPERACIONES SEGÚN NOTA INTERNA GEF-LCR-DYF-0332-NOT/25, POR CONCEPTO DE INTERESES DE ACUERDO A CONTRATO DE FIDEICOMISO “FINANCIAMIENTO DE APOYO A LA REACTIVACION DE LA INVERSION PUBLICA” (FARIP) FIRMADO ENTRE EL MPD Y EL FNDR.</t>
  </si>
  <si>
    <t>A:00099021001 GAM DE WARNES, TRANSFERENCIA DE RECUPERACIONES SEGÚN NOTA GEF-LCR-JSZ-0345-NOT/25 POR CONCEPTO DE PAGO DE CAPITAL E INTERES DE ACUERDO A CONTRATO DE FIDEICOMISO “PROGRAMA APOYO A LA EJECUCION DE LA INVERSION PUBLICA” (AEIP) FIRMADO ENTRE MINISTERIO DE PLANIFICACION Y EL FNDR.</t>
  </si>
  <si>
    <t>A:00099021001 GAM DE SACABA, TRANSFERENCIA DE RECUPERACIONES SEGÚN NOTA GEF-LCR-JSZ-0345-NOT/25 POR CONCEPTO DE PAGO DE CAPITAL E INTERES DE ACUERDO A CONTRATO DE FIDEICOMISO “PROGRAMA APOYO A LA EJECUCION DE LA INVERSION PUBLICA” (AEIP) FIRMADO ENTRE MINISTERIO DE PLANIFICACION Y EL FNDR.</t>
  </si>
  <si>
    <t>A:00099021001 GAM DE TOLEDO, TRANSFERENCIA DE RECUPERACIONES SEGÚN NOTA INTERNA GEF-LCR-DYF-0332-NOT/25, POR CONCEPTO DE CAPITAL E INTERESES DE ACUERDO A CONTRATO DE FIDEICOMISO “FINANCIAMIENTO DE APOYO A LA REACTIVACION DE LA INVERSION PUBLICA” (FARIP) FIRMADO ENTRE EL MPD Y EL FNDR.</t>
  </si>
  <si>
    <t>A:00099021001 GAM DE TIQUIPAYA, TRANSFERENCIA DE RECUPERACIONES SEGÚN NOTA GEF-LCR-JSZ-0345-NOT/25 POR CONCEPTO DE PAGO DE CAPITAL E INTERES DE ACUERDO A CONTRATO DE FIDEICOMISO “PROGRAMA APOYO A LA EJECUCION DE LA INVERSION PUBLICA” (AEIP) FIRMADO ENTRE MINISTERIO DE PLANIFICACION Y EL FNDR.</t>
  </si>
  <si>
    <t>A:00099021001 GAM DE ENTRE RIOS (TARIJA), TRANSFERENCIA DE RECUPERACIONES SEGÚN NOTA GEF-LCR-JSZ-0345-NOT/25 POR CONCEPTO DE PAGO DE CAPITAL E INTERES DE ACUERDO A CONTRATO DE FIDEICOMISO “PROGRAMA APOYO A LA EJECUCION DE LA INVERSION PUBLICA” (AEIP) FIRMADO ENTRE MINISTERIO DE PLANIFICACION Y EL FNDR.</t>
  </si>
  <si>
    <t>A:00099021001 GAM DE TOMINA, TRANSFERENCIA DE RECUPERACIONES SEGÚN NOTA INTERNA GEF-LCR-DYF-0332-NOT/25, POR CONCEPTO DE INTERESES DE ACUERDO A CONTRATO DE FIDEICOMISO “FINANCIAMIENTO DE APOYO A LA REACTIVACION DE LA INVERSION PUBLICA” (FARIP) FIRMADO ENTRE EL MPD Y EL FNDR.</t>
  </si>
  <si>
    <t>A:00099021001 GAM DE ICLA, TRANSFERENCIA DE RECUPERACIONES SEGÚN NOTA GEF-LCR-JSZ-0345-NOT/25 POR CONCEPTO DE PAGO DE CAPITAL E INTERES DE ACUERDO A CONTRATO DE FIDEICOMISO “PROGRAMA APOYO A LA EJECUCION DE LA INVERSION PUBLICA” (AEIP) FIRMADO ENTRE MINISTERIO DE PLANIFICACION Y EL FNDR.</t>
  </si>
  <si>
    <t>A:00099021001 GAM DE EL ALTO, TRANSFERENCIA DE RECUPERACIONES SEGÚN NOTA GEF-LCR-JSZ-0345-NOT/25 POR CONCEPTO DE PAGO DE CAPITAL E INTERES DE ACUERDO A CONTRATO DE FIDEICOMISO “PROGRAMA APOYO A LA EJECUCION DE LA INVERSION PUBLICA” (AEIP) FIRMADO ENTRE MINISTERIO DE PLANIFICACION Y EL FNDR.</t>
  </si>
  <si>
    <t>A:00099021001 GAM DE VIACHA, TRANSFERENCIA DE RECUPERACIONES SEGÚN NOTA INTERNA GEF-LCR-DYF-0332-NOT/25, POR CONCEPTO DE CAPITAL E INTERESES DE ACUERDO A CONTRATO DE FIDEICOMISO “FINANCIAMIENTO DE APOYO A LA REACTIVACION DE LA INVERSION PUBLICA” (FARIP) FIRMADO ENTRE EL MPD Y EL FNDR.</t>
  </si>
  <si>
    <t>A:00099021001 GAM DE VIACHA, TRANSFERENCIA DE RECUPERACIONES SEGÚN NOTA INTERNA GEF-LCR-DYF-0332-NOT/25, POR CONCEPTO DE INTERESES DE ACUERDO A CONTRATO DE FIDEICOMISO “FINANCIAMIENTO DE APOYO A LA REACTIVACION DE LA INVERSION PUBLICA” (FARIP) FIRMADO ENTRE EL MPD Y EL FNDR.</t>
  </si>
  <si>
    <t>A:00099021001 GAM DE MECAPACA, TRANSFERENCIA DE RECUPERACIONES SEGÚN NOTA GEF-LCR-JSZ-0345-NOT/25 POR CONCEPTO DE PAGO DE CAPITAL E INTERES DE ACUERDO A CONTRATO DE FIDEICOMISO “PROGRAMA APOYO A LA EJECUCION DE LA INVERSION PUBLICA” (AEIP) FIRMADO ENTRE MINISTERIO DE PLANIFICACION Y EL FNDR.</t>
  </si>
  <si>
    <t>A:00099021001 GAM DE VILA VILA, TRANSFERENCIA DE RECUPERACIONES SEGÚN NOTA INTERNA GEF-LCR-DYF-0332-NOT/25, POR CONCEPTO DE INTERESES DE ACUERDO A CONTRATO DE FIDEICOMISO “FINANCIAMIENTO DE APOYO A LA REACTIVACION DE LA INVERSION PUBLICA” (FARIP) FIRMADO ENTRE EL MPD Y EL FNDR.</t>
  </si>
  <si>
    <t>A:00099021001 GAM DE VITICHI, TRANSFERENCIA DE RECUPERACIONES SEGÚN NOTA INTERNA GEF-LCR-DYF-0332-NOT/25, POR CONCEPTO DE CAPITAL E INTERESES DE ACUERDO A CONTRATO DE FIDEICOMISO “FINANCIAMIENTO DE APOYO A LA REACTIVACION DE LA INVERSION PUBLICA” (FARIP) FIRMADO ENTRE EL MPD Y EL FNDR.</t>
  </si>
  <si>
    <t>A:00099021001 GAM DE VITICHI, TRANSFERENCIA DE RECUPERACIONES SEGÚN NOTA INTERNA GEF-LCR-DYF-0332-NOT/25, POR CONCEPTO DE INTERESES DE ACUERDO A CONTRATO DE FIDEICOMISO “FINANCIAMIENTO DE APOYO A LA REACTIVACION DE LA INVERSION PUBLICA” (FARIP) FIRMADO ENTRE EL MPD Y EL FNDR.</t>
  </si>
  <si>
    <t>A:00099021001 GAM DE COTOCA, TRANSFERENCIA DE RECUPERACIONES SEGÚN NOTA GEF-LCR-JSZ-0345-NOT/25 POR CONCEPTO DE PAGO DE CAPITAL E INTERES DE ACUERDO A CONTRATO DE FIDEICOMISO “PROGRAMA APOYO A LA EJECUCION DE LA INVERSION PUBLICA” (AEIP) FIRMADO ENTRE MINISTERIO DE PLANIFICACION Y EL FNDR.</t>
  </si>
  <si>
    <t>A:00099021001 GAM DE YUNCHARA, TRANSFERENCIA DE RECUPERACIONES SEGÚN NOTA GEF-LCR-JSZ-0345-NOT/25 POR CONCEPTO DE PAGO DE CAPITAL E INTERES DE ACUERDO A CONTRATO DE FIDEICOMISO “PROGRAMA APOYO A LA EJECUCION DE LA INVERSION PUBLICA” (AEIP) FIRMADO ENTRE MINISTERIO DE PLANIFICACION Y EL FNDR.</t>
  </si>
  <si>
    <t>A:00099021001 GAM DE VIACHA, TRANSFERENCIA DE RECUPERACIONES SEGÚN NOTA GEF-LCR-JSZ-0345-NOT/25 POR CONCEPTO DE PAGO DE CAPITAL E INTERES DE ACUERDO A CONTRATO DE FIDEICOMISO “PROGRAMA APOYO A LA EJECUCION DE LA INVERSION PUBLICA” (AEIP) FIRMADO ENTRE MINISTERIO DE PLANIFICACION Y EL FNDR.</t>
  </si>
  <si>
    <t>A:00099021001 GAM DE WARNES, TRANSFERENCIA DE RECUPERACIONES SEGÚN NOTA INTERNA GEF-LCR-DYF-0332-NOT/25, POR CONCEPTO DE INTERESES DE ACUERDO A CONTRATO DE FIDEICOMISO “FINANCIAMIENTO DE APOYO A LA REACTIVACION DE LA INVERSION PUBLICA” (FARIP) FIRMADO ENTRE EL MPD Y EL FNDR.</t>
  </si>
  <si>
    <t>A:00099021001 GAM DE YOTALA, TRANSFERENCIA DE RECUPERACIONES SEGÚN NOTA INTERNA GEF-LCR-DYF-0332-NOT/25, POR CONCEPTO DE CAPITAL E INTERESES DE ACUERDO A CONTRATO DE FIDEICOMISO “FINANCIAMIENTO DE APOYO A LA REACTIVACION DE LA INVERSION PUBLICA” (FARIP) FIRMADO ENTRE EL MPD Y EL FNDR.</t>
  </si>
  <si>
    <t>A:00099021001 GAM DE YOTALA, TRANSFERENCIA DE RECUPERACIONES SEGÚN NOTA INTERNA GEF-LCR-DYF-0332-NOT/25, POR CONCEPTO DE INTERESES DE ACUERDO A CONTRATO DE FIDEICOMISO “FINANCIAMIENTO DE APOYO A LA REACTIVACION DE LA INVERSION PUBLICA” (FARIP) FIRMADO ENTRE EL MPD Y EL FNDR.</t>
  </si>
  <si>
    <t>A:00099021001 GAM DE SAN LUCAS TRANSFERENCIA DE RECUPERACIONES SEGÚN NOTA INTERNA GEF-LCR-DYF-0398-NOT/25, POR CONCEPTO DE INTERESES DE ACUERDO A CONTRATO DE FIDEICOMISO “FINANCIAMIENTO DE APOYO A LA REACTIVACION DE LA INVERSION PUBLICA” (FARIP) FIRMADO ENTRE EL MPD Y EL FNDR. (normal y reliquidación)</t>
  </si>
  <si>
    <t>A:00099021001 GAM DE UYUNI, TRANSFERENCIA DE RECUPERACIONES SEGÚN NOTA INTERNA GEF-LCR-DYF-0398-NOT/25, POR CONCEPTO DE INTERESES DE ACUERDO A CONTRATO DE FIDEICOMISO “FINANCIAMIENTO DE APOYO A LA REACTIVACION DE LA INVERSION PUBLICA” (FARIP) FIRMADO ENTRE EL MPD Y EL FNDR. (reliquidación)</t>
  </si>
  <si>
    <t>A:00099021001 GAD DE ORURO, TRANSFERENCIA DE RECUPERACIONES SEGÚN NOTA INTERNA GEF-LCR-DYF-0332-NOT/25, POR CONCEPTO DE CAPITAL E INTERESES DE ACUERDO A CONTRATO DE FIDEICOMISO “FINANCIAMIENTO DE APOYO A LA REACTIVACION DE LA INVERSION PUBLICA” (FARIP) FIRMADO ENTRE EL MPD Y EL FNDR.</t>
  </si>
  <si>
    <t>A:00099021001 GAM DE YUNCHARA, TRANSFERENCIA DE RECUPERACIONES SEGÚN NOTA INTERNA GEF-LCR-DYF-0332-NOT/25, POR CONCEPTO DE CAPITAL E INTERESES DE ACUERDO A CONTRATO DE FIDEICOMISO “FINANCIAMIENTO DE APOYO A LA REACTIVACION DE LA INVERSION PUBLICA” (FARIP) FIRMADO ENTRE EL MPD Y EL FNDR.</t>
  </si>
  <si>
    <t>A:00099021001 GAD DE SANTA CRUZ, TRANSFERENCIA DE RECUPERACIONES SEGÚN NOTA INTERNA GEF-LCR-DYF-0332-NOT/25, POR CONCEPTO DE CAPITAL E INTERESES DE ACUERDO A CONTRATO DE FIDEICOMISO “FINANCIAMIENTO DE APOYO A LA REACTIVACION DE LA INVERSION PUBLICA” (FARIP) FIRMADO ENTRE EL MPD Y EL FNDR.</t>
  </si>
  <si>
    <t>VENTA DE DIVISAS CON TRANSFERENCIA DE FONDOS A SOLICITUD DE YACIMIENTOS PETROLIFEROS FISCALES BOLIVIANOS SEGUN SOLICITUD 22888 REF: 6TO POST PAGO SUM HIDR LIQ OCCIDENTE 2024 OP UPCA 435 HR GPDI 6442 2025 PROC 147 EQUIVALENTES 20.889.560,21 USD LIB. 00513012004 LBP-YPFB-UNICOMERCIAL (4030005415/1-2188907) POR DIFERENCIAL CAMBIARIO</t>
  </si>
  <si>
    <t>VENTA DE DIVISAS CON TRANSFERENCIA DE FONDOS A SOLICITUD DE YACIMIENTOS PETROLIFEROS FISCALES BOLIVIANOS SEGUN SOLICITUD 22885 REF: 1ER POST PAGO SUM HIDR LIQ OCCIDENTE 2024 OP UPCA 425 HR DCIM 4946 2025 PROC 144 EQUIVALENTES 10.022.768,79 USD LIB. 00513012004 LBP-YPFB-UNICOMERCIAL (4030005415/1-2188907) POR DIFERENCIAL CAMBIARIO</t>
  </si>
  <si>
    <t>VENTA DE DIVISAS CON TRANSFERENCIA DE FONDOS A SOLICITUD DE YACIMIENTOS PETROLIFEROS FISCALES BOLIVIANOS SEGUN SOLICITUD 22887 REF: 6TO POST PAGO SUM HIDR LIQ OCCIDENTE 2024 OP UPCA 435 HR GPDI 6442 2025 PROC 146 EQUIVALENTES 5.802.655,62 USD LIB. 00513012004 LBP-YPFB-UNICOMERCIAL (4030005415/1-2188907) POR DIFERENCIAL CAMBIARIO</t>
  </si>
  <si>
    <t>NUMERO DE LIBRETA CUT: LIB NÂ° 00373024108 OPERACIÓN E75 TRANSFERENCIA DE LA CUENTA FISCAL BUN A LA CUT EN MN TRANSFERENCIA DE FONDOS A SOLICITUD DE GOB. AUTONOMO MCPAL. DE OMEREQUE CITE: GAMO/MAE/NÂ°186/2025 CUENTA CUT 3987069001 LIBRETA NÂ° 00373024108 FDI - TRANSFERENCIA PROGRAMADA Y/O PROYE</t>
  </si>
  <si>
    <t>A:00373024104 A:00373024104 Transferencia de recursos de acuerdo al Informe CITE: MEFP/VTCP/DGPOT/UPCFTGN/INF/ Nº43/2025 para el Desembolso de recursos al Fondo de Desarrollo Indígena a favor de las UNIBOL correspondiente al mes de abril de 2025, (H.R.2025-00616-D).</t>
  </si>
  <si>
    <t>A:00373024101 A:00373024101 Transferencia de recursos de acuerdo al Informe CITE: MEFP/VTCP/DGPOT/UPCFTGN/ INF/Nº42/2025 para el Desembolso de recursos al Fondo de Desarrollo Indígena para gastos de funcionamiento correspondiente al mes de abril de 2025, (H.R.2025-00702-D).</t>
  </si>
  <si>
    <t>||TRANSFERENCIA DE FONDOS S/G MENSAJES SWIFT NROS. 6309 Y 6308, DE LA FECHA Y NOTA CITE DGAC/DAF/FIN/NE-0008/25 DE F.29.01.2025 (HRE-TGL-1866) DE LA DIRECCION GENERAL DE AERONAUTICA CIVIL (SECTOR PÚBLICO). DEBITO DE LA LIBRETA 00117012001 DGAC, REPOSICIÓN DE ÚTILES DE ESCRITORIO.</t>
  </si>
  <si>
    <t>'COBRO DE'||ÚTILES DE ESCRITORIO POR EL COMPROBANTE NRO.1126010 DE LA FECHA S/G. NOTA CITE GAFC-0356/DFC/URTE-097/2025 DE F.26.02.2025 (HRE-TGL-3945) (SECTOR PÚBLICO) ENVIADA POR YACIMIENTOS PETROLIFEROS FISCALES BOLIVIANOS DÉBITO DE LA LIBRETA 00513022001 YPFB - OPERACIONES, REPOSICIÓN DE ÚTILES DE ESCRITORIO.</t>
  </si>
  <si>
    <t>De: 00513012004 Transferencia de recursos a solicitud de Yacimientos Petrolíferos Fiscales Bolivianos mediante nota CITE: YPFB/GAFC/768-DFC/URTE-206/2025 en aplicación al Decreto Supremo N° 5348 de 10 de marzo de 2025 y la Resolución Ministerial N° 26 de 27 de enero de 2025 que aprueba el Reglamento Operativo para el pago de obligaciones en el extranjero H.R. 2025-19076-R</t>
  </si>
  <si>
    <t>||TRANSFERENCIA DE FONDOS SG.MENSAJE SWIFT N°6268 Y CORREO INSTITUCIONAL DE LA FECHA ENVIADO POR EL MINISTERIO DE MEDIO AMBIENTE Y AGUA CLIENTE ORDENANTE AG. ESP.COOP. INTERN.PARA DESARROLLO A LA LIB. 0086058004 MMAYA-BS- IMPL. PROG. AGUA ALC. AREAS URBANAS Y PER. FONDOS LAIF.</t>
  </si>
  <si>
    <t>||TRANSFERENCIA DE FONDOS SG.MENSAJE SWIFT N°6269 Y CORREO INSTITUCIONAL DE LA FECHA ENVIADO POR EL MINISTERIO DE MEDIO AMBIENTE Y AGUA, CLIENTE ORDENANTE AG.ESP.COOP.INTERN.PARA DESAR. A LA LIB. 0086058004 MMAYA-BS- IMPL. PROG. AGUA ALC. AREAS URBANAS Y PER. FONDOS LAIF.</t>
  </si>
  <si>
    <t>COBRO DE||ÚTILES DE ESCRITORIO POR EL REGISTRO DEL COMP. CONTABLE N° 1126044 , SG. CORREO INSTITUCIONAL ENVIADO POR MINISTERIO DE MEDIO AMBIENTE Y AGUA DE LA FECHA UT. DE ESCRITORIO DE LA LIB.0086058004 MMAYA-BS-IMPL.PROG.AGUA ALC.AREAS URBANAS Y PE.FONDOS LAIF</t>
  </si>
  <si>
    <t>COBRO DE||ÚTILES DE ESCRITORIO POR EL REGISTRO DEL COMP. CONTABLE N° 1126051 , SG CORREO INSTTUCIONAL ENVIADO POR MINISTERIO DE MEDIO AMBIENTE Y AGUA DE LA FECHA UT. DE ESCRITORIO DE LA LIB.0086058004 MMAYA-BS-IMPL.PROG.AGUA ALC AREAS URBANAS Y PER.FONDOS LAIF</t>
  </si>
  <si>
    <t>00522012001 DEPOSITO DE EFECTIVO, DEPOSITANTE: VICTORIA PASTORA CHAMBI ALARCON, CONCEPTO: ALQUILER PREDIOS LA PAZ DEL MES DE MAYO DEL 2025, CUENTA DE DEPOSITO: CUENTA UNICA DEL TESORO</t>
  </si>
  <si>
    <t>00522012001 DEPOSITO DE EFECTIVO, DEPOSITANTE: ARMANDO SIACARA CHAMBI, CONCEPTO: ALQUILER PREDIOS SANTA CRUZ DE LOS MESES DE ENERO Y FEBRERO DEL 2025, CUENTA DE DEPOSITO: CUENTA UNICA DEL TESORO</t>
  </si>
  <si>
    <t>00522012001 DEPOSITO DE EFECTIVO, DEPOSITANTE: BISMARK PINTO RADA, CONCEPTO: PERMISO UN DIA SIN GOCE DE HABERES DE FECHA 05/05/2025, CUENTA DE DEPOSITO: CUENTA UNICA DEL TESORO</t>
  </si>
  <si>
    <t>00099021001 DEPOSITO DE EFECTIVO, DEPOSITANTE: ALEX RODRIGO LAURA CONDORI, CONCEPTO: DEVOLUCION DE PASAJE NO UTILIZADO, CUENTA DE DEPOSITO: CUENTA UNICA DEL TESORO/DJBR</t>
  </si>
  <si>
    <t>00383012001 DEPOSITO DE EFECTIVO, DEPOSITANTE: LESO ANALITICO S.R.L., CONCEPTO: SERVICIO DE CORREOS, CUENTA DE DEPOSITO: CUENTA UNICA DEL TESORO</t>
  </si>
  <si>
    <t>00099021001 DEPOSITO DE EFECTIVO, DEPOSITANTE: CASTEDO SPITZ KATLYN, CONCEPTO: DEVOLUCION SALDO, CUENTA DE DEPOSITO: CUENTA UNICA DEL TESORO/DJBR</t>
  </si>
  <si>
    <t>00099021001 DEPOSITO DE EFECTIVO, DEPOSITANTE: MILENKA ANGELICA MENDOZA VASQUEZ, CONCEPTO: DEVOLUCION DE VIATICOS, CUENTA DE DEPOSITO: CUENTA UNICA DEL TESORO/DJBR</t>
  </si>
  <si>
    <t>00383012001 DEPOSITO DE EFECTIVO, DEPOSITANTE: RIVECO CONSTRUCCIONES S.R.L., CONCEPTO: PAGO DE SERVICIOS PERIODO MARZO GESTION 2025, CUENTA DE DEPOSITO: CUENTA UNICA DEL TESORO</t>
  </si>
  <si>
    <t>00099021001 DEPOSITO DE EFECTIVO, DEPOSITANTE: HARLEY JESUS RODRIGUEZ TELLEZ, CONCEPTO: REGULARIZACIONES POR TOPE SALARIAL FEBRERO 2025, CUENTA DE DEPOSITO: CUENTA UNICA DEL TESORO/DJBR</t>
  </si>
  <si>
    <t>00099021001 DEPOSITO DE EFECTIVO, DEPOSITANTE: HARLEY JESUS RODRIGUEZ TELLEZ, CONCEPTO: REGULARIZACIONES POR TOPE SALARIAL MARZO 2025, CUENTA DE DEPOSITO: CUENTA UNICA DEL TESORO/DJBR</t>
  </si>
  <si>
    <t>00099021001 DEPOSITO DE EFECTIVO, DEPOSITANTE: HARLEY JESUS RODRIGUEZ TELLEZ, CONCEPTO: REGULARIZACIONES POR TOPE SALARIAL ABRIL 2025, CUENTA DE DEPOSITO: CUENTA UNICA DEL TESORO/DJBR</t>
  </si>
  <si>
    <t>00099021001 DEPOSITO DE EFECTIVO, DEPOSITANTE: FREDDY CRUZ ILAQUITA CHAMBI CI 4930224, CONCEPTO: REVERSION HABER MENSUAL, CUENTA DE DEPOSITO: CUENTA UNICA DEL TESORO</t>
  </si>
  <si>
    <t>00015011108 DEPOSITO DE EFECTIVO, DEPOSITANTE: MINISTERIO DE GOBIERNO, CONCEPTO: ENERGIA ELECTRICA, CUENTA DE DEPOSITO: CUENTA UNICA DEL TESORO</t>
  </si>
  <si>
    <t>00086044201 DEPOSITO DE EFECTIVO, DEPOSITANTE: COMUNIDAD TRES QUEBRADAS: EMILIO CABALLERO, CONCEPTO: APORTE CONTRAPARTE PY.S.R. TECNIFICADO PARCELARIO ZONA 11 MUNICIPIO MAIRANA SANTA CRUZ, CUENTA DE DEPOSITO: CUENTA UNICA DEL TESORO</t>
  </si>
  <si>
    <t>00086044201 DEPOSITO DE EFECTIVO, DEPOSITANTE: COMUNIDAD VALLE ALTO (POZUELO) MANUEL RAFAEL, CONCEPTO: APORTE CONTRAPARTE PY. S.R. TECNIFICADO PARCELARIO ZONA 11 MUNICIPIO MAIRANA SANTA CRUZ, CUENTA DE DEPOSITO: CUENTA UNICA DEL TESORO</t>
  </si>
  <si>
    <t>00099021001 DEPOSITO DE EFECTIVO, DEPOSITANTE: BERNARDO APAZA MAMANI, CONCEPTO: DEVOLUCION, CUENTA DE DEPOSITO: CUENTA UNICA DEL TESORO</t>
  </si>
  <si>
    <t>00283012002 DEP.DE CHEQ.AJENOS,RET.DE CAM.,CONCEPTO: EXTRAVIO DE CREDENCIAL PASANTE KEVIN COSTOSAS TAPIA,DEP.: ADUANA NACIONAL , PROCEDENCIA: BANCO UNION S.A., CHEQUE: 5290, FECHA DE EMISION:30/04/2025</t>
  </si>
  <si>
    <t>00283012002 DEP.DE CHEQ.AJENOS,RET.DE CAM.,CONCEPTO: EXTRAVIO DE CREDENCIAL CONSULTOR EN LINEA ERICK BUSTOS QUIPE,DEP.: ADUANA NACIONAL , PROCEDENCIA: BANCO UNION S.A., CHEQUE: 5289, FECHA DE EMISION:30/04/2025</t>
  </si>
  <si>
    <t>00283012002 DEP.DE CHEQ.AJENOS,RET.DE CAM.,CONCEPTO: LA TRANSFERENCIA DE RECURSOS OBTENIDOS EN LA SUBASTA 2024,DEP.: ADUANA NACIONAL , PROCEDENCIA: BANCO UNION S.A., CHEQUE: 128, FECHA DE EMISION:02/05/2025</t>
  </si>
  <si>
    <t>00099021001 DEP.DE CHEQ.AJENOS,RET.DE CAM.,CONCEPTO: DEP.,DEP.: LISBETH JACLYN SALAZAR SORIA , PROCEDENCIA: BANCO UNION S.A., CHEQUE: 216036, FECHA DE EMISION:07/05/2025</t>
  </si>
  <si>
    <t>00099021001 DEPOSITO DE EFECTIVO, DEPOSITANTE: SONIA RAMOS LOPEZ, CONCEPTO: DEVOLUCION DE EXAMEN PREOCUPACIONAL GESTION "2022", CUENTA DE DEPOSITO: CUENTA UNICA DEL TESORO</t>
  </si>
  <si>
    <t>00383012001 DEPOSITO DE EFECTIVO, DEPOSITANTE: AGENCIA BOLIVIANA DE CORREOS, CONCEPTO: REGIONAL LA PAZ 28/04-03/05/2025, CUENTA DE DEPOSITO: CUENTA UNICA DEL TESORO</t>
  </si>
  <si>
    <t>00046171101 DEPOSITO DE EFECTIVO, DEPOSITANTE: LADMEDIC S.R.L., CONCEPTO: PAGO DE SANCION, CUENTA DE DEPOSITO: CUENTA UNICA DEL TESORO</t>
  </si>
  <si>
    <t>NUMERO DE LIBRETA CUT: 00283012001 OPERACIÓN E18 TRANSFERENCIA DEL SISTEMA FINANCIERO POR CUENTA DE TERCEROS A LA CUT SOCIEDAD JENNEFER SRL</t>
  </si>
  <si>
    <t>||COMISION TRANSFERENCIA FDOS.AL EXTERIOR 0,20% S/USD199.237,85 (EQUIV.A EUR175.153,93),REEMB.GSTS.COMUNICACION BS300.-Y EMISION COMP.CONTABLE BS60.-REF.:PAGO 4 LC I-2023-28 P/C ENVIBOL A/F BDF INDUSTRIES S.P.A.,EN COMPL.A COMP.1126069,07/05/2025. LIB.00132072001 SEDEM-ADMINISTRACION RECAUDACION ENVIBOL EN BOLIVIANOS RF.:COMIS.PAGO 4 LC I-2023-28</t>
  </si>
  <si>
    <t>'COBRO DE'||ÚTILES DE ESCRITORIO POR EL COMPROBANTE NRO.1126073 DE LA FECHA S/G. NOTA CITE GAFC-0356/DFC/URTE-097/2025 DE F.26.02.2025 (HRE-TGL-3945) (SECTOR PÚBLICO) ENVIADA POR YACIMIENTOS PETROLIFEROS FISCALES BOLIVIANOS DÉBITO DE LA LIBRETA 00513022001 YPFB - OPERACIONES, REPOSICIÓN DE ÚTILES DE ESCRITORIO.</t>
  </si>
  <si>
    <t>'COBRO DE'||UTILES DE ESCRITORIO POR EL COMPROBANTE NRO. 1126076 DE LA FECHA, S/G.NOTA GAFC-0356/DFC/URTE-097/2025 DE FECHA 26/2/2025 (HRE-TGL-3945) ENVIADO POR YACIMIENTOS PETROLIFEROS FISCALES BOLIVIANOS DÉBITO DE LA LIBRETA 00513022001 YPFB-"OPERACIONES" COBRO DE ÚTILES DE ESCRITORIO.</t>
  </si>
  <si>
    <t>||TRANSFERENCIA DE FONDOS S/G MENSAJE SWIFT NRO. 6353 EN ATENCIÓN A CORREO ELECTRÓNICO DE NAABOL Y NOTA CITE: CAR/DGE-DNAF N°0031/2025 DE FECHA 29/1/2025 (HRE-TGL-1912) ENVIADA POR NAVEGACIÓN AENVIADA POR NAVEGACIÓN AÉREA Y AEROPUERTOS BOLIVIANOS (SECTOR PÚBLICO). DEBITO DE LA LIBRETA 00389012001 NAABOL-ADMINISTRACIÓN CENTRAL, COBRO DE ÚTILES DE ESCRITORIO.</t>
  </si>
  <si>
    <t>||TRANSFERENCIA DE FONDOS S/G MENSAJE SWIFT NRO. 6354, DE LA FECHA Y NOTA CITE DGAC/DAF/FIN/NE-0008/25 DE F.29.01.2025 (HRE-TGL-1866) DE LA DIRECCION GENERAL DE AERONAUTICA CIVIL (SECTOR PÚBLICO). DEBITO DE LA LIBRETA 00117012001 DGAC, REPOSICIÓN DE ÚTILES DE ESCRITORIO.</t>
  </si>
  <si>
    <t>NUMERO DE LIBRETA CUT: LIB NÂ° 00373024108 OPERACIÓN E75 TRANSFERENCIA DE LA CUENTA FISCAL BUN A LA CUT EN MN TRANSFERENCIA DE FONDOS A SOLICITUD DE GOB. AUTONOMO MCPAL. DE ALALAY CITE: G.A.M.A. CITE NÂ° 155/2025 CUENTA CUT 3987069001 LIBRETA NÂ° 00373024108 FDI - TRANSFERENCIA PROGR. Y/O PROYEC</t>
  </si>
  <si>
    <t>COBRO COSTOS DE PAPELERIA SEGUN TRANSFERENCIA DEL EXTERIOR POR ORDEN DE OILY LUBRIFICANTES E QUIMICOS LTDA (BR/CAMPO GRANDE) REF.: CRED INV 040/2025 FECHA VALOR 7/05/2025 LIB. 00513062002 YPFB - EXPORTACIÓN DE GLP Y OTROS-BOLIVIANOS</t>
  </si>
  <si>
    <t>||REGULARIZACIÓN DE NUESTRA OPERACIÓN N°1126084 DE LA FECHA SEGÚN NOTA CITE: CAR/DGE-DNAF N°0031/2025 DE F. 29/01/2025 (HRE-TGL-1912) Y CORREO ELECTRÓNICO DE LA FECHA. DÉBITO DE LA LIBRETA 00389012001 NAABOL  ADMINISTRACIÓN CENTRAL, REPOSICIÓN DE ÚTILES DE ESCRITORIO</t>
  </si>
  <si>
    <t>||REGULARIZACIÓN DE NUESTRA OPERACIÓN N°1126084 DE LA FECHA SEGÚN NOTA CITE: DGAC/DAF/FIN/NE-0008/25 (HRE-TGL-1866) DE F.29/01/2025 Y CORREO ELECTRÓNICO DE LA FECHA. DÉBITO DE LA LIBRETA 00117012001 DGAC, REPOSICIÓN DE ÚTILES DE ESCRITORIO.</t>
  </si>
  <si>
    <t>00099021001 DEPOSITO DE EFECTIVO, DEPOSITANTE: CLAUDIA MARTINEZ SERRANO, CONCEPTO: DEVOLUCION DE SUELDO FEBRERO 2025, CUENTA DE DEPOSITO: CUENTA UNICA DEL TESORO/DJBR</t>
  </si>
  <si>
    <t>00383012001 DEPOSITO DE EFECTIVO, DEPOSITANTE: ARTES ELECTRONICAS S.R.L., CONCEPTO: PAGO DE SERVICIOS MES DE MARZO, CUENTA DE DEPOSITO: CUENTA UNICA DEL TESORO</t>
  </si>
  <si>
    <t>00301014201 DEPOSITO DE EFECTIVO, DEPOSITANTE: GABRIELA YHACIRA CAPURATA LUNA, CONCEPTO: DEVOLUCION POR PAGO EN DEMASIA AL SR CESAR HUARITA PREVENTIVO C-31 N°133 GESTION 2023, CUENTA DE DEPOSITO: CUENTA UNICA DEL TESORO</t>
  </si>
  <si>
    <t>00099021001 DEPOSITO DE EFECTIVO, DEPOSITANTE: ERNESTO JESUS VIDAURRE MACHICADO, CONCEPTO: DEVOLUCION DE VIATICOS ERNESTO JESUS VIDAURRE MACHICADO DEV. 94, CUENTA DE DEPOSITO: CUENTA UNICA DEL TESORO/DJBR</t>
  </si>
  <si>
    <t>00599042001 DEPOSITO DE EFECTIVO, DEPOSITANTE: NAYDI FRANCO GONZALES, CONCEPTO: DEVOLUCION DE FONDOS ASIGNADOS, CUENTA DE DEPOSITO: CUENTA UNICA DEL TESORO</t>
  </si>
  <si>
    <t>00099021001 DEPOSITO DE EFECTIVO, DEPOSITANTE: BERNARDINO REYNALDO QUISBERT COPA, CONCEPTO: DEVOLUCION DE RECURSOS MEMORANDUM SIN INFORME, CUENTA DE DEPOSITO: CUENTA UNICA DEL TESORO/DJBR</t>
  </si>
  <si>
    <t>00169014101 DEPOSITO DE EFECTIVO, DEPOSITANTE: MARIA COPACABANA TABOADA, CONCEPTO: DEVOLUCION COMODATARIOS POR SERVICIO DE AGUA FEBRERO 2025, CUENTA DE DEPOSITO: CUENTA UNICA DEL TESORO</t>
  </si>
  <si>
    <t>00378012002 DEPOSITO DE EFECTIVO, DEPOSITANTE: ADHEMAR EMILIO ATORA QUISPE, CONCEPTO: DEVOLUCION SALDO C31-478, CUENTA DE DEPOSITO: CUENTA UNICA DEL TESORO</t>
  </si>
  <si>
    <t>00299014101 DEPOSITO DE EFECTIVO, DEPOSITANTE: AYDEE OLMOS MACHICADO, CONCEPTO: DEVOLUCION SEGUN INF. N°EL/EP350/J24R1 ADUVIRI- OLMOS-TICONA-GARCIA, CUENTA DE DEPOSITO: CUENTA UNICA DEL TESORO</t>
  </si>
  <si>
    <t>00081011101 DEPOSITO DE EFECTIVO, DEPOSITANTE: BISMARK PAUL CUMALY GONZALES, CONCEPTO: EXTRAVIO DE CREDENCIAL, CUENTA DE DEPOSITO: CUENTA UNICA DEL TESORO</t>
  </si>
  <si>
    <t>00047081101 DEPOSITO DE EFECTIVO, DEPOSITANTE: VICTOR MANUEL LIMA YUJO, CONCEPTO: DEVOLUCION DE VIATICOS, CUENTA DE DEPOSITO: CUENTA UNICA DEL TESORO</t>
  </si>
  <si>
    <t>00086044201 DEPOSITO DE EFECTIVO, DEPOSITANTE: COMUNIDAD SUARURO, CONCEPTO: CONTRAPARTE SISTEMA DE RIEGO ZONA 8, CUENTA DE DEPOSITO: CUENTA UNICA DEL TESORO</t>
  </si>
  <si>
    <t>00016011101 DEPOSITO DE EFECTIVO, DEPOSITANTE: INSTITUTO DE EDUCACION BANCARIA, CONCEPTO: USO DE SALON AVELINO SIÑANI, CUENTA DE DEPOSITO: CUENTA UNICA DEL TESORO</t>
  </si>
  <si>
    <t>00016011101 DEPOSITO DE EFECTIVO, DEPOSITANTE: U.E. DANIEL SANCHEZ BUSTAMANTE, CONCEPTO: ALQUILER DEL AUDITORIO "AVELINO SIÑANI", CUENTA DE DEPOSITO: CUENTA UNICA DEL TESORO</t>
  </si>
  <si>
    <t>00099021001 DEPOSITO DE EFECTIVO, DEPOSITANTE: SIMON VENTURA CONDORI, CONCEPTO: DEVOLUCION SALARIOS, CUENTA DE DEPOSITO: CUENTA UNICA DEL TESORO/DJBR</t>
  </si>
  <si>
    <t>00015011108 DEP.DE CHEQ.AJENOS,RET.DE CAM.,CONCEPTO: DEPÓSITO A LA CUT,DEP.: MINISTERIO DE GOBIERNO , PROCEDENCIA: BANCO UNION S.A., CHEQUE: 52533, FECHA DE EMISION:05/05/2025</t>
  </si>
  <si>
    <t>00155012001 DEP.DE CHEQ.AJENOS,RET.DE CAM.,CONCEPTO: POR SANCION DISCIPLINARIA DRA MARIA ISABEL GALLEGUILLO,DEP.: DIRNOPLU , PROCEDENCIA: BANCO UNION S.A., CHEQUE: 1058, FECHA DE EMISION:08/05/2025</t>
  </si>
  <si>
    <t>00389052001 DEP.DE CHEQ.AJENOS,RET.DE CAM.,CONCEPTO: LICENCIA SIN GOCE DE HABER BNI,DEP.: NAABOL , PROCEDENCIA: BANCO UNION S.A., CHEQUE: 961, FECHA DE EMISION:08/05/2025</t>
  </si>
  <si>
    <t>00389032001 DEP.DE CHEQ.AJENOS,RET.DE CAM.,CONCEPTO: LICENCIA SIN GOCE DE HABER CBB,DEP.: NAABOL , PROCEDENCIA: BANCO UNION S.A., CHEQUE: 962, FECHA DE EMISION:08/05/2025</t>
  </si>
  <si>
    <t>00389022001 DEP.DE CHEQ.AJENOS,RET.DE CAM.,CONCEPTO: LICENCIA SIN GOCE DE HABER LPZ,DEP.: NAABOL , PROCEDENCIA: BANCO UNION S.A., CHEQUE: 964, FECHA DE EMISION:08/05/2025</t>
  </si>
  <si>
    <t>00591012001 DEP.DE CHEQ.AJENOS,RET.DE CAM.,CONCEPTO: SG HR MT/2025-03205,DEP.: E.E.T.C. MI TELEFERICO , PROCEDENCIA: BANCO UNION S.A., CHEQUE: 4196, FECHA DE EMISION:07/05/2025</t>
  </si>
  <si>
    <t>00389042001 DEP.DE CHEQ.AJENOS,RET.DE CAM.,CONCEPTO: LICENCIA SIN GOCE DE HABER SCZ,DEP.: NAABOL , PROCEDENCIA: BANCO UNION S.A., CHEQUE: 965, FECHA DE EMISION:08/05/2025</t>
  </si>
  <si>
    <t>00591012001 DEP.DE CHEQ.AJENOS,RET.DE CAM.,CONCEPTO: SG HR MT/2024-09467,DEP.: E.E.T.C. MI TELEFERICO , PROCEDENCIA: BANCO UNION S.A., CHEQUE: 4197, FECHA DE EMISION:07/05/2025</t>
  </si>
  <si>
    <t>00862012001 DEP.DE CHEQ.AJENOS,RET.DE CAM.,CONCEPTO: DEP. DESCUENTO POR LICENCIA SIN GOCE DE HABERES - MARIELA BLANCO MARCONI ENERO-FEBRERO 2025,DEP.: FONDO NACIONAL DE DESARROLLO REGIONAL FNDR</t>
  </si>
  <si>
    <t>00862012001 DEP.DE CHEQ.AJENOS,RET.DE CAM.,CONCEPTO: DEVOLUCION DE PASAJE NO UTILIZADO ECOJET BOL. N°1810300429824 - MARIA ELENA ANGELERI,DEP.: FONDO NACIONAL DE DESARROLLO REGIONAL FNDR</t>
  </si>
  <si>
    <t>00283012002 DEP.DE CHEQ.AJENOS,RET.DE CAM.,CONCEPTO: EXTRAVIO DE CREDENCIAL FRANCO AGUSTIN ALARCON ALARCON,DEP.: ADUANA NACIONAL , PROCEDENCIA: BANCO UNION S.A., CHEQUE: 5288, FECHA DE EMISION:30/04/2025</t>
  </si>
  <si>
    <t>00283012002 DEP.DE CHEQ.AJENOS,RET.DE CAM.,CONCEPTO: DESCUENTO POR REPROBACION EN CAPACITACION,DEP.: ADUANA NACIONAL , PROCEDENCIA: BANCO UNION S.A., CHEQUE: 5275, FECHA DE EMISION:21/04/2025</t>
  </si>
  <si>
    <t>00283012002 DEP.DE CHEQ.AJENOS,RET.DE CAM.,CONCEPTO: EXTRAVIO DE CREDENCIAL APAZA SANTOS Y AVILES CAMACHO,DEP.: ADUANA NACIONAL , PROCEDENCIA: BANCO UNION S.A., CHEQUE: 5276, FECHA DE EMISION:21/04/2025</t>
  </si>
  <si>
    <t>00283014101 DEP.DE CHEQ.AJENOS,RET.DE CAM.,CONCEPTO: LICENCIA SIN GOCE DE HABER TOLEDO TELLES Y VARGAS ARAMAYO,DEP.: ADUANA NACIONAL , PROCEDENCIA: BANCO UNION S.A., CHEQUE: 5274, FECHA DE EMISION:21/04/2025</t>
  </si>
  <si>
    <t>00283012002 DEP.DE CHEQ.AJENOS,RET.DE CAM.,CONCEPTO: LICENCIA SIN GOCE DE HABER-CONDORI URQUIOLA THALIA EMBLY,DEP.: ADUANA NACIONAL , PROCEDENCIA: BANCO UNION S.A., CHEQUE: 5273, FECHA DE EMISION:21/04/2025</t>
  </si>
  <si>
    <t>00283032001 DEP.DE CHEQ.AJENOS,RET.DE CAM.,CONCEPTO: DESCUENTO EN LA PLANILLA DE PAGO DE CONSULTOR INDIVIDUAL GRCBBA,DEP.: ADUANA NACIONAL , PROCEDENCIA: BANCO UNION S.A., CHEQUE: 5287, FECHA DE EMISION:30/04/2025</t>
  </si>
  <si>
    <t>00283012002 DEP.DE CHEQ.AJENOS,RET.DE CAM.,CONCEPTO: DEPÓSITO POR LA EMPRESA SOCIEDAD JENNEFER SRL POR INCUMPLIMIENTO,DEP.: ADUANA NACIONAL , PROCEDENCIA: BANCO UNION S.A., CHEQUE: 5286, FECHA DE EMISION:30/04/2025</t>
  </si>
  <si>
    <t>00283012003 DEP.DE CHEQ.AJENOS,RET.DE CAM.,CONCEPTO: REVERSION AL PAGO DE INCENTIVO AL CONTRABANDO N°508-GRCBBA,DEP.: ADUANA NACIONAL , PROCEDENCIA: BANCO UNION S.A., CHEQUE: 5285, FECHA DE EMISION:30/04/2025</t>
  </si>
  <si>
    <t>00283012003 DEP.DE CHEQ.AJENOS,RET.DE CAM.,CONCEPTO: REVERSION POR PAGO INCENTIVO AL CONTRABANDO N°506-GRCBBA,DEP.: ADUANA NACIONAL , PROCEDENCIA: BANCO UNION S.A., CHEQUE: 5284, FECHA DE EMISION:30/04/2025</t>
  </si>
  <si>
    <t>00283072001 DEP.DE CHEQ.AJENOS,RET.DE CAM.,CONCEPTO: REVERSION DE VIATCOS 2024-GRPT,DEP.: ADUANA NACIONAL , PROCEDENCIA: BANCO UNION S.A., CHEQUE: 5280, FECHA DE EMISION:28/04/2025</t>
  </si>
  <si>
    <t>00283012003 DEP.DE CHEQ.AJENOS,RET.DE CAM.,CONCEPTO: REVERSION INCENTIVO PAGO CONTRABANDO CD 20211787-GRPT,DEP.: ADUANA NACIONAL , PROCEDENCIA: BANCO UNION S.A., CHEQUE: 5282, FECHA DE EMISION:28/04/2025</t>
  </si>
  <si>
    <t>00283012003 DEP.DE CHEQ.AJENOS,RET.DE CAM.,CONCEPTO: REVERSION INCENTIVO PAGO CONTRABANDO CD 2022833-GRPT,DEP.: ADUANA NACIONAL , PROCEDENCIA: BANCO UNION S.A., CHEQUE: 5283, FECHA DE EMISION:28/04/2025</t>
  </si>
  <si>
    <t>PAGO A FONPLATA PRÉSTAMO BOL 21/2014 VCTO. 08-05-2025 POR CUENTA DE TGN, SEGUN NOTA MEFP/VTCP/DGCP/NO 213/2025 DE VALOR 30-04-2025 CAPITAL USD 802.812,36 CTA. 3987 CUENTA UNICA DEL TESORO LIB. 00099021001 REF.: COMISIONES BANCARIAS</t>
  </si>
  <si>
    <t>TRANSFERENCIA DEL EXTERIOR SEGUN SWIFT NO.6398 DE FECHA 08/05/2025 ORDENANTE: CONSULADO DE BOLIVIA EN MADRID REF.: RECAUDACIÓN EXTERIOR CEDULAS DE IDENTIDAD 720 CORRESPONDIENTES AL MES DE ABRIL 12.960,00 LIB. 00340012005 SEGIP - RECAUDACION EXTERIOR - CEDULAS DE IDENTIDAD</t>
  </si>
  <si>
    <t>TRANSFERENCIA DEL EXTERIOR SEGUN SWIFT NO.6397 DE FECHA 08/05/2025 ORDENANTE: CONSULADO DE BOLIVIA EN MADRID REF.: RECAUDACIÓN EXTERIOR LICENCIAS DE CONDUCIR 36 CORRESPONDIENTES MES ABRIL 2.160,00 LIB. 00340012004 SEGIP-RECAUDACION EXTERIOR-LICENCIAS DE CONDUCIR</t>
  </si>
  <si>
    <t>TRANSFERENCIA DEL EXTERIOR SEGUN SWIFT NO.6394 DE FECHA 08/05/2025 ORDENANTE: CONSULADO GERAL DA BOLIVIA (SAO PAULO BRASIL) REF.: RECAUDACIÓN EXTERIOR CEDULA DE IDENTIDAD LIB. 00340012005 SEGIP - RECAUDACION EXTERIOR - CEDULAS DE IDENTIDAD</t>
  </si>
  <si>
    <t>NUMERO DE LIBRETA CUT: 00513012008 OPERACIÓN E18 TRANSFERENCIA DEL SISTEMA FINANCIERO POR CUENTA DE TERCEROS A LA CUT TRANSFERENCIA POR PAGO DE DIVIDENDOS A SOLICITUD DE YPFB TRANSPORTE S.A.</t>
  </si>
  <si>
    <t>COBRO COSTOS DE PAPELERIA SEGUN TRANSFERENCIA DEL EXTERIOR POR ORDEN DE MTX COMERCIALIZADORA DE GAS (BRAZIL SAO PAULO) REF.: CRED INV PPAMTX 2925 FECHA VALOR 7/05/2025 LIB. 00513012015 YPFB-HEROES DEL CHACO-BS</t>
  </si>
  <si>
    <t>COBRO COSTOS DE PAPELERIA SEGUN TRANSFERENCIA DEL EXTERIOR POR ORDEN DE CONSULADO DE BOLIVIA EN MADRID REF.: RECAUDACIÓN EXTERIOR CEDULAS DE IDENTIDAD 720 CORRESPONDIENTES AL MES DE ABRIL 12.960,00 LIB. 00340012003 RECAUDACION EXTRANJERIA - C.I. -L.C.</t>
  </si>
  <si>
    <t>COBRO COSTOS DE PAPELERIA SEGUN TRANSFERENCIA DEL EXTERIOR POR ORDEN DE CONSULADO DE BOLIVIA EN MADRID REF.: RECAUDACIÓN EXTERIOR LICENCIAS DE CONDUCIR 36 CORRESPONDIENTES MES ABRIL 2.160,00 LIB. 00340012003 RECAUDACION EXTRANJERIA - C.I. -L.C.</t>
  </si>
  <si>
    <t>COBRO COSTOS DE PAPELERIA SEGUN TRANSFERENCIA DEL EXTERIOR POR ORDEN DE CONSULADO GERAL DA BOLIVIA (SAO PAULO BRASIL) REF.: RECAUDACIÓN EXTERIOR CEDULA DE IDENTIDAD LIB. 00340012003 RECAUDACION EXTRANJERIA - C.I. -L.C.</t>
  </si>
  <si>
    <t>NUMERO DE LIBRETA CUT: 00513012008 OPERACIÓN E18 TRANSFERENCIA DEL SISTEMA FINANCIERO POR CUENTA DE TERCEROS A LA CUT YPFB DIVIDENDOSGAFC 753 DFC URTE 202 2025</t>
  </si>
  <si>
    <t>NUMERO DE LIBRETA CUT: 00513012008 OPERACIÓN E18 TRANSFERENCIA DEL SISTEMA FINANCIERO POR CUENTA DE TERCEROS A LA CUT PAGO DE DIVIDENDOS A Y.P.F.B.</t>
  </si>
  <si>
    <t>NUMERO DE LIBRETA CUT: LIB NÂ° 00373024105 OPERACIÓN E75 TRANSFERENCIA DE LA CUENTA FISCAL BUN A LA CUT EN MN TRANSFERENCIA DE FONDOS A SOLICITUD DE: GOBIERNO AUTONOMO MUNICIPAL DE CHUQUIHUTA CITE:G.A.M.CHUQ.- D.A.F./NÂ°043/2025, CUENTA CUT 3987 LIBRETA NÂ° 00373024105 FDI - TRANSFERENCIAS PROGRAM</t>
  </si>
  <si>
    <t>NUMERO DE LIBRETA CUT: LIB NÂ° 00047364102 OPERACIÓN E75 TRANSFERENCIA DE LA CUENTA FISCAL BUN A LA CUT EN MN TRANSFERENCIA DE FONDOS A SOLICITUD DE GOB. AUTONOMO MCPAL. DE VILLA TUNARI CITE: G.A.M.V.T. NÂ° 613/2025 CUENTA CUT 3987069001 LIBRETA NÂ° 00047364102 MDRYT - FONADIN - CONTRAPARTE MUNIC</t>
  </si>
  <si>
    <t>NUMERO DE LIBRETA CUT: LIB NÂ° 00373024105 OPERACIÓN E75 TRANSFERENCIA DE LA CUENTA FISCAL BUN A LA CUT EN MN TRANSFERENCIA DE FONDOS A SOLICITUD DE: GOBIERNO AUTONOMO INDIGENA GUARANI KEREIMBA IYAMBAE CITE: OFIC/GAIGKI/ N.Â° 027/2025 CUENTA CUT 3987 LIBRETA NÂ° 00373024105 FDI-TRANSFERENCIAS P</t>
  </si>
  <si>
    <t>NUMERO DE LIBRETA CUT: LIB NÂ° 00047364102 OPERACIÓN E75 TRANSFERENCIA DE LA CUENTA FISCAL BUN A LA CUT EN MN TRANSFERENCIA DE FONDOS A SOLICITUD DE GOB. AUTONOMO MCPAL. DE VILLA TUNARI CITE: G.A.M.V.T. NÂ° 614/2025 CUENTA CUT 3987069001 LIBRETA NÂ° 00047364102 MDRYT - FONADIN - CONTRAPARTE MUNIC</t>
  </si>
  <si>
    <t>A:00862012001 GAM DE SANTOS MERCADO, TRANSFERENCIA DE RECUPERACIONES SEGÚN NOTA GEF-LCR-JSZ-0431-NOT/25 POR CONCEPTO DE REMUNERACIÓN POR ADMINISTRACION DE FIDEICOMISO QUE CORRESPONDEN AL FNDR DE ACUERDO A CONTRATO DE FIDEICOMISO “PROGRAMA APOYO A LA EJECUCION DE LA INVERSION PUBLICA” (AEIP).</t>
  </si>
  <si>
    <t>A:00862012001 GAM DE CALACOTO TRANSFERENCIA DE RECUPERACIONES SEGÚN NOTA INTERNA GEF-LCR-DYF-0332-NOT/25, POR CONCEPTO DE REMUNERACION DE ADMINISTRACION QUE CORRESPONDE AL FNDR DE ACUERDO A CONTRATO DE FIDEICOMISO “FINANCIAMIENTO DE APOYO A LA REACTIVACION DE LA INVERSION PUBLICA” (FARIP).</t>
  </si>
  <si>
    <t>A:00862012001 GAM DE VILLA CHARCAS TRANSFERENCIA DE RECUPERACIONES SEGÚN NOTA INTERNA GEF-LCR-DYF-0434-NOT/25, POR CONCEPTO DE INTERES PENAL DE ACUERDO A CONTRATO DE FIDEICOMISO “FINANCIAMIENTO DE APOYO A LA REACTIVACION DE LA INVERSION PUBLICA” (FARIP).</t>
  </si>
  <si>
    <t>A:00862012001 GAM DE VILLA CHARCAS TRANSFERENCIA DE RECUPERACIONES SEGÚN NOTA INTERNA GEF-LCR-DYF-0434-NOT/25, POR CONCEPTO DE REMUNERACION DE ADMINISTRACION QUE CORRESPONDE AL FNDR DE ACUERDO A CONTRATO DE FIDEICOMISO “FINANCIAMIENTO DE APOYO A LA REACTIVACION DE LA INVERSION PUBLICA” (FARIP).</t>
  </si>
  <si>
    <t>TRANSFERENCIA DEL EXTERIOR SEGUN SWIFT NO.6406 DE FECHA 08/05/2025 ORDENANTE: CONSULADO DE BOLIVIA EN CALAMA REF.: TRANSF.DE SEGIP MES ABRIL 2025 LIB. 00340012005 SEGIP - RECAUDACION EXTERIOR - CEDULAS DE IDENTIDAD</t>
  </si>
  <si>
    <t>COBRO COSTOS DE PAPELERIA SEGUN TRANSFERENCIA DEL EXTERIOR POR ORDEN DE CONSULADO DE BOLIVIA EN CALAMA REF.: TRANSF.DE SEGIP MES ABRIL 2025 LIB. 00340012003 RECAUDACION EXTRANJERIA - C.I. -L.C.</t>
  </si>
  <si>
    <t>REGULARIZACION DE TRANSFERENCIA DEL EXTERIOR SEGUN SWIFT NO.6105 DE FECHA 08/05/2025 ORDENANTE: CONSULADO GENERAL DE BOLIVIA EN WASHINGTON REF.: CASHPRO-ONLINE - S002226 LIB. 00340012005 SEGIP - RECAUDACION EXTERIOR - CEDULAS DE IDENTIDAD</t>
  </si>
  <si>
    <t>REGULARIZACION DE TRANSFERENCIA DEL EXTERIOR SEGUN SWIFT NO.6106 DE FECHA 08/05/2025 ORDENANTE: CONSULADO GENERAL DE BOLIVIA EN WASHINGTON REF.: CASHPRO-ONLINE - S002229 LIB. 00340012005 SEGIP - RECAUDACION EXTERIOR - CEDULAS DE IDENTIDAD</t>
  </si>
  <si>
    <t>COBRO COSTOS DE PAPELERIA POR REGULARIZACION DE TRANSFERENCIA DEL EXTERIOR POR ORDEN DE CONSULADO GENERAL DE BOLIVIA EN WASHINGTON REF.: CASHPRO-ONLINE - S002226 LIB. 00340012003 RECAUDACION EXTRANJERIA - C.I. -L.C.</t>
  </si>
  <si>
    <t>COBRO COSTOS DE PAPELERIA POR REGULARIZACION DE TRANSFERENCIA DEL EXTERIOR POR ORDEN DE CONSULADO GENERAL DE BOLIVIA EN WASHINGTON REF.: CASHPRO-ONLINE - S002229 LIB. 00340012003 RECAUDACION EXTRANJERIA - C.I. -L.C.</t>
  </si>
  <si>
    <t>||PAGO A FONPLATA PRESTAMO BOL 21/2014 VCTO. 08-05-2025 POR CUENTA DEL TGN. SEGUN NOTA MEFP/VTCP/DGCP/UODP/N° 213/2025 DE FECHA 30-04-2025, VALOR 08-05-2025 CAPITAL USD802.461,81 Y INTERES USD479.328,60 LIBRETA NRO. 00099021001 TGN RECURSOS ORDINARIOS (3987)</t>
  </si>
  <si>
    <t>||PAGO A FONPLATA PRESTAMO BOL 21/2014 VCTO. 08-05-2025 POR CUENTA DEL TGN. SEGUN NOTA MEFP/VTCP/DGCP/UODP/N° 213/2025 DE FECHA 30-04-2025, VALOR 08-05-2025 CAPITAL USD802.461,81 Y INTERES USD479.328,60 LIBRETA NRO. 00099021001 TGN RECURSOS ORDINARIOS (3987) REF: COMISIONES BANCARIAS</t>
  </si>
  <si>
    <t>00099021001 DEPOSITO DE EFECTIVO, DEPOSITANTE: SEGUROS PROVIDA S.A., CONCEPTO: DEVOLUCION DE FONDOS NO COBRADOS DE UN CASO FALLECIDO SEGUN CONCILIACION ENERO 2025, CUENTA DE DEPOSITO: CUENTA UNICA DEL TESORO</t>
  </si>
  <si>
    <t>00132072001 DEPOSITO DE EFECTIVO, DEPOSITANTE: DANIELA ANDREA MERIDA GORENA, CONCEPTO: DEVOLUCION DE PASAJES AEREOS NO UTILIZADOS, CUENTA DE DEPOSITO: CUENTA UNICA DEL TESORO</t>
  </si>
  <si>
    <t>00099021001 DEPOSITO DE EFECTIVO, DEPOSITANTE: LOURDES ALIAGA ZAPATA, CONCEPTO: DOBLE PERCEPCION MES MAYO 2025, CUENTA DE DEPOSITO: CUENTA UNICA DEL TESORO</t>
  </si>
  <si>
    <t>00086018043 DEPOSITO DE EFECTIVO, DEPOSITANTE: AUDITORES CONSULTORES WILDE Y ASOCIADOS S.R.L., CONCEPTO: PAGO DE SANCION INCUMPLIMIENTO EN LA FECHA DE ENTREGA - INFORME PRELIMINAR (BORRADOR), CUENTA DE DEPOSITO: CUENTA UNICA DEL TESORO</t>
  </si>
  <si>
    <t>00046171101 DEPOSITO DE EFECTIVO, DEPOSITANTE: LABORATORIOS MICECTA S.R.L., CONCEPTO: PAGO DE SANCION PECUNIARIA, CUENTA DE DEPOSITO: CUENTA UNICA DEL TESORO</t>
  </si>
  <si>
    <t>00383012001 DEPOSITO DE EFECTIVO, DEPOSITANTE: AGENCIA BOLIVIANA DE CORREOS, CONCEPTO: REGIONAL ORURO 1-5/04/2025, CUENTA DE DEPOSITO: CUENTA UNICA DEL TESORO</t>
  </si>
  <si>
    <t>00383012001 DEPOSITO DE EFECTIVO, DEPOSITANTE: AGENCIA BOLIVIANA DE CORREOS, CONCEPTO: REGIONAL ORURO 7-12/04/2025, CUENTA DE DEPOSITO: CUENTA UNICA DEL TESORO</t>
  </si>
  <si>
    <t>00383012001 DEPOSITO DE EFECTIVO, DEPOSITANTE: AGENCIA BOLIVIANA DE CORREOS, CONCEPTO: REGIONAL ORURO 14-19/04/2025, CUENTA DE DEPOSITO: CUENTA UNICA DEL TESORO</t>
  </si>
  <si>
    <t>00383012001 DEPOSITO DE EFECTIVO, DEPOSITANTE: AGENCIA BOLIVIANA DE CORREOS, CONCEPTO: REGIONAL BENI 1-15/04/2025, CUENTA DE DEPOSITO: CUENTA UNICA DEL TESORO</t>
  </si>
  <si>
    <t>00383012001 DEPOSITO DE EFECTIVO, DEPOSITANTE: AGENCIA BOLIVIANA DE CORREOS, CONCEPTO: REGIONAL COCHABAMBA 14-17/04/2025, CUENTA DE DEPOSITO: CUENTA UNICA DEL TESORO</t>
  </si>
  <si>
    <t>00383012001 DEPOSITO DE EFECTIVO, DEPOSITANTE: AGENCIA BOLIVIANA DE CORREOS, CONCEPTO: REGIONAL TARIJA 21-26/04/2025, CUENTA DE DEPOSITO: CUENTA UNICA DEL TESORO</t>
  </si>
  <si>
    <t>00383012001 DEPOSITO DE EFECTIVO, DEPOSITANTE: AGENCIA BOLIVIANA DE CORREOS, CONCEPTO: REGIONAL SANTA CRUZ 24-31/03/2025, CUENTA DE DEPOSITO: CUENTA UNICA DEL TESORO</t>
  </si>
  <si>
    <t>00383012001 DEPOSITO DE EFECTIVO, DEPOSITANTE: AGENCIA BOLIVIANA DE CORREOS, CONCEPTO: REGIONAL SANTA CRUZ 2-31/01/2025, CUENTA DE DEPOSITO: CUENTA UNICA DEL TESORO</t>
  </si>
  <si>
    <t>00383012001 DEPOSITO DE EFECTIVO, DEPOSITANTE: AGENCIA BOLIVIANA DE CORREOS, CONCEPTO: REGIONAL TARIJA 14-17/04/2025, CUENTA DE DEPOSITO: CUENTA UNICA DEL TESORO</t>
  </si>
  <si>
    <t>00383012001 DEPOSITO DE EFECTIVO, DEPOSITANTE: AGENCIA BOLIVIANA DE CORREOS, CONCEPTO: REGIONAL SUCRE 14-17/04/2025, CUENTA DE DEPOSITO: CUENTA UNICA DEL TESORO</t>
  </si>
  <si>
    <t>00383012001 DEPOSITO DE EFECTIVO, DEPOSITANTE: AGENCIA BOLIVIANA DE CORREOS, CONCEPTO: REGIONAL COCHABAMBA 7-11/04/2025, CUENTA DE DEPOSITO: CUENTA UNICA DEL TESORO</t>
  </si>
  <si>
    <t>00383012001 DEPOSITO DE EFECTIVO, DEPOSITANTE: AGENCIA BOLIVIANA DE CORREOS, CONCEPTO: REGIONAL COCHABAMBA 29/01/2025, CUENTA DE DEPOSITO: CUENTA UNICA DEL TESORO</t>
  </si>
  <si>
    <t>00522012001 DEPOSITO DE EFECTIVO, DEPOSITANTE: FAVIOLA ROCIO QUIROZ VARGAS, CONCEPTO: ALQUILER PREDIOS POTOSI DEL MES DE MAYO DEL 2025, CUENTA DE DEPOSITO: CUENTA UNICA DEL TESORO</t>
  </si>
  <si>
    <t>00522012001 DEPOSITO DE EFECTIVO, DEPOSITANTE: VIRGINIA CRISTINA QUENTA DE AVALOS, CONCEPTO: ALQUILER PREDIOS LA PAZ DEL MES DE MARZO Y ABRIL DEL 2025, CUENTA DE DEPOSITO: CUENTA UNICA DEL TESORO</t>
  </si>
  <si>
    <t>00522012001 DEPOSITO DE EFECTIVO, DEPOSITANTE: ORLANDO ROQUE CHAMBI, CONCEPTO: ALQUILER PREDIOS CBBA DEL MES DE MARZO DEL 2025 CONTRATO N°53, CUENTA DE DEPOSITO: CUENTA UNICA DEL TESORO</t>
  </si>
  <si>
    <t>00522012001 DEPOSITO DE EFECTIVO, DEPOSITANTE: ORLANDO ROQUE CHAMBI, CONCEPTO: ALQUILER PREDIOS CBBA DEL MES DE MARZO DEL 2025 CONTRATO N°54, CUENTA DE DEPOSITO: CUENTA UNICA DEL TESORO</t>
  </si>
  <si>
    <t>00522012001 DEPOSITO DE EFECTIVO, DEPOSITANTE: ORLANDO ROQUE CHAMBI, CONCEPTO: ALQUILER PREDIOS CBBA DEL MES DE MARZO DEL 2025 CONTRATO N°55, CUENTA DE DEPOSITO: CUENTA UNICA DEL TESORO</t>
  </si>
  <si>
    <t>00522012001 DEPOSITO DE EFECTIVO, DEPOSITANTE: PATRICIA FLORES ORTIZ, CONCEPTO: PERMISO 2 DIAS SIN GOCE DE HABERES 18-19/02/2025, CUENTA DE DEPOSITO: CUENTA UNICA DEL TESORO</t>
  </si>
  <si>
    <t>00522012001 DEPOSITO DE EFECTIVO, DEPOSITANTE: ALBARO PACHECO SINOVIC - SHOW GAMES, CONCEPTO: ALQUILER SANTA CRUZ - ENERO 2025, CUENTA DE DEPOSITO: CUENTA UNICA DEL TESORO</t>
  </si>
  <si>
    <t>00522012001 DEPOSITO DE EFECTIVO, DEPOSITANTE: ALBARO PACHECO SINOVIC - SHOW GAMES, CONCEPTO: ALQUILER SANTA CRUZ - FEBRERO 2025, CUENTA DE DEPOSITO: CUENTA UNICA DEL TESORO</t>
  </si>
  <si>
    <t>00597012001 DEPOSITO DE EFECTIVO, DEPOSITANTE: MARIA ELSA BUSTILLOS BAUTISTA, CONCEPTO: PAGO POR EL 13% FACTURA NO DECLARADA, CUENTA DE DEPOSITO: CUENTA UNICA DEL TESORO</t>
  </si>
  <si>
    <t>00046171101 DEPOSITO DE EFECTIVO, DEPOSITANTE: WILMER MAURICIO MALDONADO BELTRAN, CONCEPTO: SANCION JURIDICA, CUENTA DE DEPOSITO: CUENTA UNICA DEL TESORO</t>
  </si>
  <si>
    <t>00595012003 DEPOSITO DE EFECTIVO, DEPOSITANTE: CARLA MENDEZ RODRIGO, CONCEPTO: DEVOLUCION DE VIATICOS, CUENTA DE DEPOSITO: CUENTA UNICA DEL TESORO</t>
  </si>
  <si>
    <t>00099021001 DEPOSITO DE EFECTIVO, DEPOSITANTE: RODOLFO GROVER FLORES FLORES, CONCEPTO: DEVOLUCION, CUENTA DE DEPOSITO: CUENTA UNICA DEL TESORO/DJBR</t>
  </si>
  <si>
    <t>00099021001 DEPOSITO DE EFECTIVO, DEPOSITANTE: VIDAURRE ROMERO AYDA JHOVANA, CONCEPTO: POR EXCESO DE REFRIGERIO JULIO/2024, CUENTA DE DEPOSITO: CUENTA UNICA DEL TESORO/DJBR</t>
  </si>
  <si>
    <t>00016011101 DEPOSITO DE EFECTIVO, DEPOSITANTE: LIBRERIA DEL MINISTERIO DE EDUCACION, CONCEPTO: VENTA DE MATERIAL BIBLIOGRAFICO O MULTIMEDIA DE LA LIBRERIA DEL MINISTERIO DE EDUCACION, CUENTA DE DEPOSITO: CUENTA UNICA DEL TESORO</t>
  </si>
  <si>
    <t>00342012001 DEP.DE CHEQ.AJENOS,RET.DE CAM.,CONCEPTO: REEMBOLSO,DEP.: AGENCIA ESTATAL DE VIVIENDA , PROCEDENCIA: BANCO UNION S.A., CHEQUE: 48405, FECHA DE EMISION:28/04/2025</t>
  </si>
  <si>
    <t>00660112001 DEP.DE CHEQ.AJENOS,RET.DE CAM.,CONCEPTO: DEVOLUCION POR CONCEPTO DE ESTIPENDIOS,DEP.: ORGANO JUDICIAL - DISTRITO TARIJA , PROCEDENCIA: BANCO UNION S.A., CHEQUE: 491, FECHA DE EMISION:30/04/2025</t>
  </si>
  <si>
    <t>00099021001 DEP.DE CHEQ.AJENOS,RET.DE CAM.,CONCEPTO: REEMBOLSO,DEP.: MINISTERIO DE OBRAS PUBLICAS , PROCEDENCIA: BANCO UNION S.A., CHEQUE: 48473, FECHA DE EMISION:30/04/2025</t>
  </si>
  <si>
    <t>00099021001 DEP.DE CHEQ.AJENOS,RET.DE CAM.,CONCEPTO: DEVOLUCION,DEP.: INOCENCIO FLORES ROMERO , PROCEDENCIA: BANCO UNION S.A., CHEQUE: 216038, FECHA DE EMISION:09/05/2025</t>
  </si>
  <si>
    <t>00099021001 DEP.DE CHEQ.AJENOS,RET.DE CAM.,CONCEPTO: DEVOLUCION,DEP.: JORGE BLANCO RAMOS , PROCEDENCIA: BANCO UNION S.A., CHEQUE: 216039, FECHA DE EMISION:09/05/2025/DJBR</t>
  </si>
  <si>
    <t>00383012001 DEP.DE CHEQ.AJENOS,RET.DE CAM.,CONCEPTO: REEMBOLSO,DEP.: AGENCIA BOLIVIANA DE CORREOS , PROCEDENCIA: BANCO UNION S.A., CHEQUE: 48433, FECHA DE EMISION:29/04/2025</t>
  </si>
  <si>
    <t>00081011101 DEP.DE CHEQ.AJENOS,RET.DE CAM.,CONCEPTO: REEMBOLSO,DEP.: MINISTERIO DE OBRAS PUBLICAS , PROCEDENCIA: BANCO UNION S.A., CHEQUE: 48217, FECHA DE EMISION:17/04/2025</t>
  </si>
  <si>
    <t>00099021001 DEP.DE CHEQ.AJENOS,RET.DE CAM.,CONCEPTO: REEMBOLSO,DEP.: SERVICIO ESTATAL DE AUTONOMIAS , PROCEDENCIA: BANCO UNION S.A., CHEQUE: 48219, FECHA DE EMISION:17/04/2025</t>
  </si>
  <si>
    <t>00099021001 DEP.DE CHEQ.AJENOS,RET.DE CAM.,CONCEPTO: REEMBOLSO,DEP.: MINISTERIO DE MEDIO AMBIENTE Y AGUA , PROCEDENCIA: BANCO UNION S.A., CHEQUE: 48296, FECHA DE EMISION:22/04/2025</t>
  </si>
  <si>
    <t>00342012001 DEP.DE CHEQ.AJENOS,RET.DE CAM.,CONCEPTO: REEMBOLSO,DEP.: AGENCIA ESTATAL DE VIVIENDA , PROCEDENCIA: BANCO UNION S.A., CHEQUE: 48291, FECHA DE EMISION:22/04/2025</t>
  </si>
  <si>
    <t>00099021001 DEP.DE CHEQ.AJENOS,RET.DE CAM.,CONCEPTO: REEMBOLSO,DEP.: MIN DE DESARROLLO PRODUCTIVO Y ECONOMIA PLURAL , PROCEDENCIA: BANCO UNION S.A., CHEQUE: 48304, FECHA DE EMISION:22/04/2025</t>
  </si>
  <si>
    <t>00099021001 DEP.DE CHEQ.AJENOS,RET.DE CAM.,CONCEPTO: REEMBOLSO,DEP.: AUTORIDAD DE REGULACION Y FISCALIZACION ATT , PROCEDENCIA: BANCO UNION S.A., CHEQUE: 48305, FECHA DE EMISION:22/04/2025</t>
  </si>
  <si>
    <t>00383012001 DEP.DE CHEQ.AJENOS,RET.DE CAM.,CONCEPTO: REEMBOLSO,DEP.: AGENCIA BOLIVIANA DE CORREOS , PROCEDENCIA: BANCO UNION S.A., CHEQUE: 48379, FECHA DE EMISION:25/04/2025</t>
  </si>
  <si>
    <t>00086031101 DEP.DE CHEQ.AJENOS,RET.DE CAM.,CONCEPTO: SISCO MES ENERO/2025,DEP.: RBC SAMA , PROCEDENCIA: BANCO UNION S.A., CHEQUE: 1293, FECHA DE EMISION:16/04/2025</t>
  </si>
  <si>
    <t>00086031101 DEP.DE CHEQ.AJENOS,RET.DE CAM.,CONCEPTO: SISCO ABRIL/2025,DEP.: PN TUNARI , PROCEDENCIA: BANCO UNION S.A., CHEQUE: 746, FECHA DE EMISION:06/05/2025</t>
  </si>
  <si>
    <t>00291012006 DEP.DE CHEQ.AJENOS,RET.DE CAM.,CONCEPTO: PAGO POR DERECHO DE VIA,DEP.: GOBIERNO AUTONOMO DEPARTAMENTAL DE ORURO , PROCEDENCIA: BANCO UNION S.A., CHEQUE: 86916, FECHA DE EMISION:07/05/2025</t>
  </si>
  <si>
    <t>00291012006 DEP.DE CHEQ.AJENOS,RET.DE CAM.,CONCEPTO: USO DERECHO DE VIA,DEP.: GOBIERNO AUTONOMO DEPARTAMENTAL DE ORURO , PROCEDENCIA: BANCO UNION S.A., CHEQUE: 86915, FECHA DE EMISION:07/05/2025</t>
  </si>
  <si>
    <t>00389012001 DEP.DE CHEQ.AJENOS,RET.DE CAM.,CONCEPTO: GARANTIAS,DEP.: NAABOL , PROCEDENCIA: BANCO UNION S.A., CHEQUE: 966, FECHA DE EMISION:09/05/2025</t>
  </si>
  <si>
    <t>00342012001 DEP.DE CHEQ.AJENOS,RET.DE CAM.,CONCEPTO: EJECUCION DE GARANTIA LA PAZ,DEP.: CONSULTORA CONSTRUCTORA FERRISH S.R.L. , PROCEDENCIA: BANCO UNION S.A., CHEQUE: 869, FECHA DE EMISION:28/04/2025</t>
  </si>
  <si>
    <t>00342012001 DEP.DE CHEQ.AJENOS,RET.DE CAM.,CONCEPTO: EJECUCION DE GARANTIA LA PAZ,DEP.: ING. TOPOGRAFIA ARQUITECTURA DIGITALIZADA S.R.L. , PROCEDENCIA: BANCO UNION S.A., CHEQUE: 870, FECHA DE EMISION:28/04/2025</t>
  </si>
  <si>
    <t>TRANSFERENCIA RECIBIDA DEL EXTERIOR SEGÚN MENSAJES SWIFT Nos. 6424-6423 (REM.EXT.) DE FECHA 09-05-2025 POR DESEMBOLSO DE CAF PRÉSTAMO CFA009272 PROY.CARR.DOBLE VÍA SC-WARNES LIBRETA N° 00291012002 ABC-RECURSOS PROPIOS REF.: UTILES DE ESCRITORIO</t>
  </si>
  <si>
    <t>PAGO A CAF PRÉSTAMO CFA011994 VCTO. 09-05-2025 POR CUENTA DE TGN, SEGUN MEFP/VTCP/DGCP/UODP/No 213/2025 DE 30-04-25, VALOR 09-05-2025 INTERESES USD 721.811,51 COMISIONES USD 61.010,26 CTA. 3987 CUENTA UNICA DEL TESORO LIB. 00099021001 REF.: COMISIONES BANCARIAS</t>
  </si>
  <si>
    <t>PAGO A CAF PRÉSTAMO CFA011997 VCTO. 09-05-2025 POR CUENTA DE TGN, SEGUN MEFP/VTCP/DGCP/UODP/No 213/2025 DE 30-04-25, VALOR 09-05-2025 INTERESES USD 248.664,86 COMISIONES USD 126.059,96 CTA. 3987 CUENTA UNICA DEL TESORO LIB. 00099021001 REF.: COMISIONES BANCARIAS</t>
  </si>
  <si>
    <t>PAGO A CAF PRÉSTAMO CFA011999 VCTO. 09-05-2025 POR CUENTA DE TGN, SEGUN MEFP/VTCP/DGCP/UODP/No 213/2025 DE 30-04-2025, VALOR 09-05-2025 INTERESES USD 140.406,40 COMISIONES USD 44.129,17 CTA. 3987 CUENTA UNICA DEL TESORO LIB. 00099021001 REF.: COMISIONES BANCARIAS</t>
  </si>
  <si>
    <t>||RESPUESTA A DEBITO DEL BANQUERO S/G MJE. SWIFT NO.6414 DE LA FECHA, POR COBRO COMIS. DEL BANQUERO POR TRANSF. AL EXTERIOR POR EUR 541.- A FAVOR INTOSAI F.V. 07/05/2025 SG SOL. 054846-23334 DE LA CONTRALORIA GENERAL DEL ESTADO. REF.: PAGO A INTOSAI, CONTRIBUCION 2025 LIBRETA 00680012001 CONTRALORIA GENERAL DEL ESTADO - INGRESOS, EQUIV. A EUR 15.-</t>
  </si>
  <si>
    <t>||RESPUESTA A DEBITO DEL BANQUERO S/G MJE. SWIFT NO.6414 DE LA FECHA, POR COBRO COMIS. DEL BANQUERO POR TRANSF. AL EXTERIOR POR EUR 541.- A FAVOR INTOSAI F.V. 07/05/2025 SG SOL. 054846-23334 DE LA CONTRALORIA GENERAL DEL ESTADO. REF.: PAGO A INTOSAI, CONTRIBUCION 2025 CARGO LIBRETA00680012001 CONTRALORIA GENERAL DEL ESTADO - INGRESOS (COBRO UTILES DE ESCRITORIO)</t>
  </si>
  <si>
    <t>NUMERO DE LIBRETA CUT: LIBRETA NÂ° 00373024108 OPERACIÓN E75 TRANSFERENCIA DE LA CUENTA FISCAL BUN A LA CUT EN MN TRANSFERENCIA DE FONDOS A SOLICITUD DE: GOBIERNO AUTONOMO MUNICIPAL PAMPA AULLAGAS, CITE: G.A.M.P.A./MAE-0110/2025CUENTA CUT 3987 LIBRETA NÂ° 00373024108 FDI-TRANSFERENCIAS PROGRA</t>
  </si>
  <si>
    <t>||TRANSFERENCIA DE FONDOS S/G MENSAJE SWIFT NRO. 6409 EN ATENCIÓN A CORREO ELECTRÓNICO DE LA DGAC Y NOTA: DGAC/DAF/FIN/NE-0008/25 DE F.29/1/2025 (HRE-TGL-1866) ENVIADO POR LA DIRECCIÓN GENERAL DE AERONÁUTICA CIVIL (SECTOR PÚBLICO). DEBITO DE LA LIBRETA 00117012001 DGAC, REPOSICIÓN ÚTILES DE ESCRITORIO.</t>
  </si>
  <si>
    <t>||TRANSFERENCIA DE FONDOS SEGÚN MENSAJE SWIFT N°6442 DE LA FECHA Y NOTA CITE: DGAC/DAF/FIN/NE-0008/25 (HRE-TGL-1866) DE FECHA 29/01/2025 DE LA DIRECCIÓN GENERAL DE AERONÁUTICA CIVIL. (SECTOR PÚBLICO). DÉBITO DE LA LIBRETA 00117012001 DGAC, REPOSICIÓN DE ÚTILES DE ESCRITORIO.</t>
  </si>
  <si>
    <t>NUMERO DE LIBRETA CUT: 00047081101 OPERACIÓN E18 TRANSFERENCIA DEL SISTEMA FINANCIERO POR CUENTA DE TERCEROS A LA CUT Devolucion al Ministerio de Desarrollo Rural y Tierras GOB 047 aportes para vivienda</t>
  </si>
  <si>
    <t>NUMERO DE LIBRETA CUT: 00047081101 OPERACIÓN E18 TRANSFERENCIA DEL SISTEMA FINANCIERO POR CUENTA DE TERCEROS A LA CUT Devolucion de recursos economicos al ministerio de Desarrollo Rural y Tierras GOB 047 aportes Solidarios Patronal y del Asegurado FSOL</t>
  </si>
  <si>
    <t>NUMERO DE LIBRETA CUT: 00047081101 OPERACIÓN E18 TRANSFERENCIA DEL SISTEMA FINANCIERO POR CUENTA DE TERCEROS A LA CUT Devolucion de recursos economicos al ministerio de Desarrollo Rural y Tierras GOB 047 aportes al Sistema Integral de Pensiones FCI</t>
  </si>
  <si>
    <t>||TRANSFERENCIA DE FONDOS S/G MENSAJE SWIFT NRO. 6407, CORREO ELECTRONICO DE LA FECHA Y NOTA CITE DGAC/DAF/FIN/NE-0008/25 DE F.29.01.2025 (HRE-TGL-1866) DE LA DIRECCION GENERAL DE AERONAUTICA CIVIL (SECTOR PÚBLICO). DEBITO DE LA LIBRETA 00117012001 DGAC, REPOSICIÓN DE ÚTILES DE ESCRITORIO.</t>
  </si>
  <si>
    <t>De: 00513012004 Transferencia de recursos a solicitud de Yacimientos Petrolíferos Fiscales Bolivianos mediante nota CITE: YPFB/GAFC-796- DFC/URTE-215/2025 en aplicación al Decreto Supremo N° 5348 de 10 de marzo de 2025 y la Resolución Ministerial N° 26 de 27 de enero de 2025 que aprueba el Reglamento Operativo para el pago de obligaciones en el extranjero.</t>
  </si>
  <si>
    <t>00099021001 DEPOSITO DE EFECTIVO, DEPOSITANTE: SALINAS LOPEZ GERSSON EDGAR BARTOLOME, CONCEPTO: PAGO POR EXCESO DE REFRIGERIO JUNIO/2024, CUENTA DE DEPOSITO: CUENTA UNICA DEL TESORO/DJBR</t>
  </si>
  <si>
    <t>00099021001 DEPOSITO DE EFECTIVO, DEPOSITANTE: COLQUE CUISARA MARIA, CONCEPTO: PAGO POR EXCESO DE REFRIGERIO MAYO/2024, CUENTA DE DEPOSITO: CUENTA UNICA DEL TESORO/DJBR</t>
  </si>
  <si>
    <t>00670012003 DEPOSITO DE EFECTIVO, DEPOSITANTE: IRMA SOL, CONCEPTO: COMPRA DE PAPEL EN DESUSO DE LA GESTION 2024, CUENTA DE DEPOSITO: CUENTA UNICA DEL TESORO</t>
  </si>
  <si>
    <t>00020061101 DEPOSITO DE EFECTIVO, DEPOSITANTE: ADRIAN DELGADO HOYOS, CONCEPTO: OBSERVACION DE AUDITORIA, CUENTA DE DEPOSITO: CUENTA UNICA DEL TESORO</t>
  </si>
  <si>
    <t>00099021001 DEPOSITO DE EFECTIVO, DEPOSITANTE: CECILIA ALEJANDRA RIOS TERAN, CONCEPTO: RESTITUCION PROGRAMA 100 BECAS DE ESTUDIO PARA LA SOBERANIA CIENTIFICA Y TECNOLOGICA, CUENTA DE DEPOSITO: CUENTA UNICA DEL TESORO</t>
  </si>
  <si>
    <t>00099021001 DEPOSITO DE EFECTIVO, DEPOSITANTE: FREDDY TEJADA MIRANDA, CONCEPTO: DEVOLUCION DE BECA DE ESTUDIO - CONTRATO DGESU-018/2015 - EX BECARIO FAVIO TEJADA MALDONADO, CUENTA DE DEPOSITO: CUENTA UNICA DEL TESORO</t>
  </si>
  <si>
    <t>00099021001 DEPOSITO DE EFECTIVO, DEPOSITANTE: OTILIA HORTENCIA CONDORI CUNO, CONCEPTO: POR COBRO INDEBIDO (SEGUNDAS NUPCIAS) DE LOLA CELESTINA CUNO CANASA Q.E.P.D., CUENTA DE DEPOSITO: CUENTA UNICA DEL TESORO</t>
  </si>
  <si>
    <t>00081011101 DEPOSITO DE EFECTIVO, DEPOSITANTE: JOSE MANUEL GAETE DAZA, CONCEPTO: RENOVACION DE TARJETA, CUENTA DE DEPOSITO: CUENTA UNICA DEL TESORO</t>
  </si>
  <si>
    <t>00099021001 DEPOSITO DE EFECTIVO, DEPOSITANTE: WINDSON JULY MARTINEZ, CONCEPTO: CALCULO DE EXCEDENTE DE WINDSON JULY MARTINEZ MES DE FEBRERO, CUENTA DE DEPOSITO: CUENTA UNICA DEL TESORO/DJBR</t>
  </si>
  <si>
    <t>00099021001 DEPOSITO DE EFECTIVO, DEPOSITANTE: WINDSON JULY MARTINEZ, CONCEPTO: CALCULO DE EXCEDENTE DE WINDSON JULY MARTINEZ MES DE MARZO, CUENTA DE DEPOSITO: CUENTA UNICA DEL TESORO/DJBR</t>
  </si>
  <si>
    <t>00046171101 DEPOSITO DE EFECTIVO, DEPOSITANTE: NEUROIMPORT - GUNNAR CESAR MALLON CESPEDES, CONCEPTO: PAGO DE LA RA S/265, IMPORTADORA NEUROIMPORT, CUENTA DE DEPOSITO: CUENTA UNICA DEL TESORO</t>
  </si>
  <si>
    <t>00015011108 DEPOSITO DE EFECTIVO, DEPOSITANTE: SUB CUENTA VARIOS, CONCEPTO: DEVOLUCION POR PAGO INADECUADO, CUENTA DE DEPOSITO: CUENTA UNICA DEL TESORO</t>
  </si>
  <si>
    <t>00086011109 DEPOSITO DE EFECTIVO, DEPOSITANTE: MICHEL ALEJANDRA CHIPANA, CONCEPTO: REPOSICION DE CREDENCIAL, CUENTA DE DEPOSITO: CUENTA UNICA DEL TESORO</t>
  </si>
  <si>
    <t>00099021001 DEP.DE CHEQ.AJENOS,RET.DE CAM.,CONCEPTO: TRANSFERENCIA DE RECURSOS POR DEVOLUCION DE CURSO,DEP.: MIN DE DESARROLLO PRODUCTIVO Y ECONOMIA PLURAL , PROCEDENCIA: BANCO UNION S.A., CHEQUE: 3218, FECHA DE EMISION:07/05/2025</t>
  </si>
  <si>
    <t>00099021001 DEP.DE CHEQ.AJENOS,RET.DE CAM.,CONCEPTO: CONVENIO DOBLE PERCEPCION SENASIR RONALD ZORRILLA VALDIVIA,DEP.: SERVICIO DE IMPUESTOS NACIONALES , PROCEDENCIA: BANCO UNION S.A., CHEQUE: 8075, FECHA DE EMISION:08/05/2025</t>
  </si>
  <si>
    <t>00290012001 DEP.DE CHEQ.AJENOS,RET.DE CAM.,CONCEPTO: OTROS INGRESOS S/G TRAMITE N°11249095,DEP.: SERVICIO DE IMPUESTOS NACIONALES , PROCEDENCIA: BANCO UNION S.A., CHEQUE: 8076, FECHA DE EMISION:08/05/2025</t>
  </si>
  <si>
    <t>00041011104 DEP.DE CHEQ.AJENOS,RET.DE CAM.,CONCEPTO: TRANSFERENCIA DE RECURSOS POR DEPÓSITO NO UTILIZADO PARA LA CERTIFICACION HECHO EN BOLIVIA,DEP.: MIN DE DESARROLLO PRODUCTIVO Y ECONOMIA PLURAL</t>
  </si>
  <si>
    <t>00099021001 DEP.DE CHEQ.AJENOS,RET.DE CAM.,CONCEPTO: DEP.,DEP.: ALVARO RODRIGO GUZMAN COAQUIRA , PROCEDENCIA: BANCO UNION S.A., CHEQUE: 216041, FECHA DE EMISION:12/05/2025</t>
  </si>
  <si>
    <t>00086011102 DEP.DE CHEQ.AJENOS,RET.DE CAM.,CONCEPTO: MULTAS POR CONTRAVENCIONES A LA LES DE MEDIO AMBIENTE,DEP.: RAQUEL SAAVEDRA SAUCEDO , PROCEDENCIA: BANCO UNION S.A., CHEQUE: 216040, FECHA DE EMISION:12/05/2025</t>
  </si>
  <si>
    <t>00099021001 DEP.DE CHEQ.AJENOS,RET.DE CAM.,CONCEPTO: REVERSION DE BOLETA MENSUAL MES DE ABRIL,DEP.: DILMAR FREDDY MEZA SEVILLA , PROCEDENCIA: BANCO UNION S.A., CHEQUE: 216042, FECHA DE EMISION:12/05/2025</t>
  </si>
  <si>
    <t>00066021004 DEP.DE CHEQ.AJENOS,RET.DE CAM.,CONCEPTO: SANCION ATRASOS CONSULTORES,DEP.: MIN. PLANIFICACION DEL DESARROLLO , PROCEDENCIA: BANCO UNION S.A., CHEQUE: 7374, FECHA DE EMISION:09/05/2025</t>
  </si>
  <si>
    <t>REGULARIZACION DE TRANSFERENCIA DEL EXTERIOR SEGUN SWIFT NO.6410 DE FECHA 12/05/2025 ORDENANTE: CONSULADO GENERAL DE BOLIVIA EN WASHINGTON REF.: CASHPRO - ONLINE S005710 LIB. 00340012005 SEGIP - RECAUDACION EXTERIOR - CEDULAS DE IDENTIDAD</t>
  </si>
  <si>
    <t>COBRO COSTOS DE PAPELERIA POR REGULARIZACION DE TRANSFERENCIA DEL EXTERIOR POR ORDEN DE CONSULADO GENERAL DE BOLIVIA EN WASHINGTON REF.: CASHPRO - ONLINE S005710 LIB. 00340012003 RECAUDACION EXTRANJERIA - C.I. -L.C.</t>
  </si>
  <si>
    <t>COBRO COSTOS DE PAPELERIA SEGUN TRANSFERENCIA DEL EXTERIOR POR ORDEN DE COMPANHIA MATO - GROSSENSE DE GAS - MTGAS REF.: INVOICE EXB-MTTM-05/25 FECHA VALOR 12/05/2025 LIB. 00513012015 YPFB-HEROES DEL CHACO-BS</t>
  </si>
  <si>
    <t>||TRANSFERENCIA DE FONDOS SEGÚN MENSAJES SWIFT N°6466 Y 6468 DE LA FECHA Y NOTA CITE: CAR/DGE-DNAF N°0031/2025 DE NAVEGACIÓN AEREA Y AEROPUERTOS BOLIVIANOS DE FECHA 29/01/2025 (HRE-TGL-1912). (SECTOR PÚBLICO). DÉBITO DE LA LIBRETA 00389012001 NAABOL  ADMINISTRACIÓN CENTRAL, REPOSICIÓN DE ÚTILES DE ESCRITORIO</t>
  </si>
  <si>
    <t>||TRANSFERENCIA DE FONDOS S/G MENSAJE SWIFT NRO. 6465-6467 EN ATENCIÓN A NOTA: DGAC/DAF/FIN/NE-0008/25 (HRE-TGL-2025-1866) ENVIADO POR LA DIRECCIÓN GENERAL DE AERONÁUTICA CIVIL (SECTOR PÚBLICO). DEBITO DE LA LIBRETA 00117012001 DGAC, REPOSICIÓN ÚTILES DE ESCRITORIO.</t>
  </si>
  <si>
    <t>NUMERO DE LIBRETA CUT: 00099021001 OPERACIÓN E18 TRANSFERENCIA DEL SISTEMA FINANCIERO POR CUENTA DE TERCEROS A LA CUT transferencia a cuenta unica del tesoro</t>
  </si>
  <si>
    <t>NUMERO DE LIBRETA CUT: 00099021001 OPERACIÓN E18 TRANSFERENCIA DEL SISTEMA FINANCIERO POR CUENTA DE TERCEROS A LA CUT transferencia unica del tesoro</t>
  </si>
  <si>
    <t>||TRANSFERENCIA DE FONDOS S/G MENSAJE SWIFT NRO. 6460 EN ATENCIÓN A CORREO ELECTRÓNICO DE NAABOL Y NOTA CITE: CAR/DGE-DNAF N°0031/2025 DE FECHA 29/1/2025 (HRE-TGL-1912) ENVIADA POR NAVEGACIÓN AÉREA Y AEROPUERTOS BOLIVIANOS (SECTOR PÚBLICO). DEBITO DE LA LIBRETA 00389012001 NAABOL-ADMINISTRACIÓN CENTRAL, COBRO DE ÚTILES DE ESCRITORIO.</t>
  </si>
  <si>
    <t>||TRANSFERENCIA DE FONDOS S/G MENSAJES SWIFT NROS. 6458 Y 6457, DE LA FECHA Y NOTA CITE DGAC/DAF/FIN/NE-0008/25 DE F.29.01.2025 (HRE-TGL-1866) DE LA DIRECCION GENERAL DE AERONAUTICA CIVIL (SECTOR PÚBLICO). DEBITO DE LA LIBRETA 00117012001 DGAC, REPOSICIÓN DE ÚTILES DE ESCRITORIO.</t>
  </si>
  <si>
    <t>COBRO COSTOS DE PAPELERIA SEGUN TRANSFERENCIA DEL EXTERIOR POR ORDEN DE COMPANHIA MATO - GROSSENSE DE GAS MTGAS REF.: INVOICE EXB-MTT-39/25 FECHA VALOR 12/05/2025 LIB. 00513012015 YPFB-HEROES DEL CHACO-BS</t>
  </si>
  <si>
    <t>TRANSFERENCIA DEL EXTERIOR SEGUN SWIFT NO.6464 Y NO.6463 DE FECHA 12/05/2025 ORDENANTE: CAMMESA CIA ADM DEL MERCADO MAYORIS (CAPITAL FEDERAL ARGENTINA) REF.: CRED 4364243129FS LIB. 00514012005 ENDE-Bs. ING EGR INTERCAMBIO INTERNAL ENERGIA ELECTRICA</t>
  </si>
  <si>
    <t>De: 00513012004 Transferencia de recursos a solicitud de Yacimientos Petrolíferos Fiscales Bolivianos mediante nota CITE: YPFB/GAFC/812-DFC/URTE-218/2025 en aplicación al Decreto Supremo N° 5348 de 10 de marzo de 2025 y la Resolución Ministerial N° 26 de 27 de enero de 2025 que aprueba el Reglamento Operativo para el pago de obligaciones en el extranjero H.R. 2025-19974-R</t>
  </si>
  <si>
    <t>COBRO COSTOS DE PAPELERIA SEGUN TRANSFERENCIA DEL EXTERIOR POR ORDEN DE CAMMESA CIA ADM DEL MERCADO MAYORIS (CAPITAL FEDERAL ARGENTINA) REF.: CRED 4364243129FS LIB. 00514012005 ENDE-Bs. ING EGR INTERCAMBIO INTERNAL ENERGIA ELECTRICA</t>
  </si>
  <si>
    <t>00099021001 DEPOSITO DE EFECTIVO, DEPOSITANTE: LEONARDO ANIBAL COLQUE CANAZA, CONCEPTO: PAGO ENERGIA ELECTRICA, CUENTA DE DEPOSITO: CUENTA UNICA DEL TESORO</t>
  </si>
  <si>
    <t>00099021001 DEPOSITO DE EFECTIVO, DEPOSITANTE: LEONARDO ANIBAL COLQUE CANAZA, CONCEPTO: PAGO GAS, CUENTA DE DEPOSITO: CUENTA UNICA DEL TESORO</t>
  </si>
  <si>
    <t>00016011101 DEPOSITO DE EFECTIVO, DEPOSITANTE: U.E. SAN ANDRES "A", CONCEPTO: ALQUILER DE AUDITORIO "AVELINO SIÑANI", TURNO TARDE, CUENTA DE DEPOSITO: CUENTA UNICA DEL TESORO</t>
  </si>
  <si>
    <t>00099021001 DEPOSITO DE EFECTIVO, DEPOSITANTE: CONCHARI ZEBALLOS TERESA, CONCEPTO: DEVOLUCION, CUENTA DE DEPOSITO: CUENTA UNICA DEL TESORO</t>
  </si>
  <si>
    <t>00046191101 DEPOSITO DE EFECTIVO, DEPOSITANTE: GROVER RODRIGUEZ, CONCEPTO: MULTA - IVA 13 %, CUENTA DE DEPOSITO: CUENTA UNICA DEL TESORO</t>
  </si>
  <si>
    <t>00046171101 DEPOSITO DE EFECTIVO, DEPOSITANTE: GIOVANA CHOQUE, CONCEPTO: (1) SANCION JURIDICA, CUENTA DE DEPOSITO: CUENTA UNICA DEL TESORO</t>
  </si>
  <si>
    <t>00016011101 DEPOSITO DE EFECTIVO, DEPOSITANTE: MARCELO SOLIZ ROJAS, CONCEPTO: DEOLUCION DE PASAJE AEREO, CUENTA DE DEPOSITO: CUENTA UNICA DEL TESORO</t>
  </si>
  <si>
    <t>00020031101 DEPOSITO DE EFECTIVO, DEPOSITANTE: YACIMIENTOS PETROLIFEROS FISCALES BOLIVIANOS, CONCEPTO: REVERSION GTE 11 GESTIONES PASADAS, CUENTA DE DEPOSITO: CUENTA UNICA DEL TESORO</t>
  </si>
  <si>
    <t>00099021001 DEPOSITO DE EFECTIVO, DEPOSITANTE: RUBEN BENITO PONGO, CONCEPTO: REVERSION, CUENTA DE DEPOSITO: CUENTA UNICA DEL TESORO</t>
  </si>
  <si>
    <t>00046171101 DEPOSITO DE EFECTIVO, DEPOSITANTE: LABORATORIO ARTESANAL ANCESTRAL BONAFIX, CONCEPTO: INGRESOS POR VENTA DE SERVICIO, CUENTA DE DEPOSITO: CUENTA UNICA DEL TESORO</t>
  </si>
  <si>
    <t>00593012001 DEPOSITO DE EFECTIVO, DEPOSITANTE: MIRIAM CINTIA PACASI ARAMAYO, CONCEPTO: POR LA VENTA DE FIBRA LAVADA DE LLAMA, CUENTA DE DEPOSITO: CUENTA UNICA DEL TESORO</t>
  </si>
  <si>
    <t>00016011101 DEPOSITO DE EFECTIVO, DEPOSITANTE: TONNY RICHARD MENDOZA ROLLANO, CONCEPTO: RESARCIMIENTO DE CURSO SUBVENCIONADO MINISTERIO DE EDUCACION, CUENTA DE DEPOSITO: CUENTA UNICA DEL TESORO</t>
  </si>
  <si>
    <t>00016011101 DEPOSITO DE EFECTIVO, DEPOSITANTE: ANA ARCELY PEÑARANDA CUETO, CONCEPTO: RESARCIMIENTO DE CURSO SUBVENCIONADO MINISTERIO DE EDUCACION, CUENTA DE DEPOSITO: CUENTA UNICA DEL TESORO</t>
  </si>
  <si>
    <t>00099021001 DEPOSITO DE EFECTIVO, DEPOSITANTE: LUIS ANDRES MOLLERICON TITIRICO, CONCEPTO: DEV. DE EX-BECARIO LUIS ANDRES MOLLERICON TITIRICO CONTRATO DGSE-014/2018, CUENTA DE DEPOSITO: CUENTA UNICA DEL TESORO</t>
  </si>
  <si>
    <t>00099021001 DEPOSITO DE EFECTIVO, DEPOSITANTE: MIRIAM NEDA GARCES VASQUEZ VDA. DE CARDONA, CONCEPTO: REVERSION TOTAL DE PAGO DE HABERES - MARZO 2025, CUENTA DE DEPOSITO: CUENTA UNICA DEL TESORO</t>
  </si>
  <si>
    <t>00206012001 DEPOSITO DE EFECTIVO, DEPOSITANTE: INSTITUTO NACIONAL DE ESTADISTICA, CONCEPTO: DEPÓSITO POR VENTAS DE LA OFICINA CENTRAL LA PAZ, DE FECHA 12/05/2025, CUENTA DE DEPOSITO: CUENTA UNICA DEL TESORO</t>
  </si>
  <si>
    <t>00099021001 DEP.DE CHEQ.AJENOS,RET.DE CAM.,CONCEPTO: INCAPACIDADES,DEP.: CAJA NACIONAL DE SALUD , PROCEDENCIA: BANCO UNION S.A., CHEQUE: 5071, FECHA DE EMISION:02/05/2025</t>
  </si>
  <si>
    <t>00015011108 DEP.DE CHEQ.AJENOS,RET.DE CAM.,CONCEPTO: DEPÓSITO A LA CUT,DEP.: MINISTERIO DE GOBIERNO , PROCEDENCIA: BANCO UNION S.A., CHEQUE: 52536, FECHA DE EMISION:09/05/2025</t>
  </si>
  <si>
    <t>00015011108 DEP.DE CHEQ.AJENOS,RET.DE CAM.,CONCEPTO: DEPÓSITO A LA CUT,DEP.: MINISTERIO DE GOBIERNO , PROCEDENCIA: BANCO UNION S.A., CHEQUE: 52535, FECHA DE EMISION:09/05/2025</t>
  </si>
  <si>
    <t>00015011108 DEP.DE CHEQ.AJENOS,RET.DE CAM.,CONCEPTO: DEPÓSITO A LA CUT,DEP.: MINISTERIO DE GOBIERNO , PROCEDENCIA: BANCO UNION S.A., CHEQUE: 52534, FECHA DE EMISION:09/05/2025</t>
  </si>
  <si>
    <t>PAGO PRÉSTAMO BID BID 1020-SF-BO VCTO. 13-05-2025 POR CUENTA DE BANCO DE DESARROLLO , VALOR 13-05-2025 CAPITAL BS 1.346.605,83 INTERESES BS 373.673,99</t>
  </si>
  <si>
    <t>NUMERO DE LIBRETA CUT: LIBRETA NÂ° 00099021001 OPERACIÓN E75 TRANSFERENCIA DE LA CUENTA FISCAL BUN A LA CUT EN MN TRANSFERENCIA DE FONDOS A SOLICITUD DE: GOBIERNO AUTONOMO MUNICIPAL ESCARA, CITE: G.A.M.E./E.M./ NÂ° 151/2025 CUENTA CUT 3987 LIBRETA NÂ° 00099021001 TGN-RECURSOS ORDINARIOS, MOTI</t>
  </si>
  <si>
    <t>NUMERO DE LIBRETA CUT: LIBRETA NÂ° 00099021001 OPERACIÓN E75 TRANSFERENCIA DE LA CUENTA FISCAL BUN A LA CUT EN MN TRANSFERENCIA DE FONDOS A SOLICITUD DE: GOBIERNO AUTONOMO MUNICIPAL ESCARA, CITE: G.A.M.E./E.M./ NÂ° 150/2025 CUENTA CUT 3987 LIBRETA NÂ° 00099021001 TGN-RECURSOS ORDINARIOS, MOTI</t>
  </si>
  <si>
    <t>NUMERO DE LIBRETA CUT: LIBRETA NÂ°00373024105 OPERACIÓN E75 TRANSFERENCIA DE LA CUENTA FISCAL BUN A LA CUT EN MN TRANSFERENCIA DE FONDOS A SOLICITUD DE: GOB. AUTONOMO MCPAL. HUACARAJE - CUENTA UNICA MUNICIPAL - CUM, CITE: GAMHUA- MAE - NÂ°71/2025, CUENTA CUT 3987 LIBRETA NÂ°00373024105 - FDI</t>
  </si>
  <si>
    <t>NUMERO DE LIBRETA CUT: LIBRETA NÂ° 00373024108 OPERACIÓN E75 TRANSFERENCIA DE LA CUENTA FISCAL BUN A LA CUT EN MN TRANSFERENCIA DE FONDOS A SOLICITUD DE: GOBIERNO AUTONOMO MUNICIPAL DE COMARAPA CITE: GAMC.JVA - OF. NÂ° 201/2025 CUENTA CUT 3987 LIBRETA NÂ° 00373024108 FDI - TRANSFERENCIAS PROG</t>
  </si>
  <si>
    <t>'COBRO DE'||ÚTILES DE ESCRITORIO POR EL COMPROBANTE NRO.1126486 DE LA FECHA S/G. NOTA CITE GAFC-0356/DFC/URTE-097/2025 DE F.26.02.2025 (HRE-TGL-3945) (SECTOR PÚBLICO) ENVIADA POR YACIMIENTOS PETROLIFEROS FISCALES BOLIVIANOS DÉBITO DE LA LIBRETA 00513022001 YPFB - OPERACIONES, REPOSICIÓN DE ÚTILES DE ESCRITORIO.</t>
  </si>
  <si>
    <t>VENTA DE DIVISAS CON TRANSFERENCIA DE FONDOS A SOLICITUD DE INSTITUTO NACIONAL DE INNOVACION AGROPECUARIA Y FORESTAL (INIAF) SEGUN SOLICITUD 23150 REF: 02347-2025 PAGO A ISTA POR COMPRA DE CERTIFICADOS NARANJA DE EXPORTACION DE SEMILLAS PARA LA GESTION 2025, SEGUN INFORME INF/INIAF/DNS/N 0020/2025, LIB. 00222012001 INIAF- A NIVEL NACIONAL POR DIFERENCIAL CAMBIARIO</t>
  </si>
  <si>
    <t>||REGULARIZACION DEL COMPROBANTE G-3133100 DE FECHA 13-05-2025, POR OMISIÓN DE LA LIBRETA DE ABONO LIBRETA NRO 00099021001 TGN-RECURSOS ORDINARIOS (3987) - ALIVIO MDRI</t>
  </si>
  <si>
    <t>||REGULARIZACION DEL COMPROBANTE G-3133100 DE FECHA 13-05-2025, POR OMISIÓN DE LA LIBRETA DE ABONO REGULARIZACION DEL COMPROBANTE G-3133100 DE FECHA 13-05-2025</t>
  </si>
  <si>
    <t>'TRANSFERENCIA'||RECIBIDA DEL EXTERIOR S/MENSAJES SWIFT N° 6556-6555 DE FECHA 13-05-2025 POR DESEMBOLSO DE LA CAF POR LINEA DE CREDITO CONTINGENTE NO COMPROMETIDA DE LIQUIDEZ CFA012533 S/LEY N° 1613 DEL PGE-GESTION 2025 DEL 01-01-2025 Y NOTA MEFP/VTCP/DGCP/UEPS/N°256/2025 DE LA FECHA LIB. 00099021001 TGN-RECURSOS ORDINARIOS (3987) REF: COMISIONES BANCARIAS</t>
  </si>
  <si>
    <t>00522012001 DEPOSITO DE EFECTIVO, DEPOSITANTE: ELVIS CALLE FERNANDEZ, CONCEPTO: ALQUILER PREDIOS SANTA CRUZ DEL MES DE MAYO DEL 2025, CUENTA DE DEPOSITO: CUENTA UNICA DEL TESORO</t>
  </si>
  <si>
    <t>00522012001 DEPOSITO DE EFECTIVO, DEPOSITANTE: PAUL LEDEZMA ZAMBRANA, CONCEPTO: ALQUILER PREDIOS SANTA CRUZ DEL MES DE MAYO DEL 2025, CUENTA DE DEPOSITO: CUENTA UNICA DEL TESORO</t>
  </si>
  <si>
    <t>00522012001 DEPOSITO DE EFECTIVO, DEPOSITANTE: DAVID LEDEZMA ZAMBRANA, CONCEPTO: ALQUILER PREDIOS SANTA CRUZ DEL MES DE MAYO DEL 2025, CUENTA DE DEPOSITO: CUENTA UNICA DEL TESORO</t>
  </si>
  <si>
    <t>00522012001 DEPOSITO DE EFECTIVO, DEPOSITANTE: SEBASTIANA PARDO MENECES, CONCEPTO: ALQUILER PREDIOS CBBA DEL MES DE FEBRERO DEL 2025 SG CONTRATO N°56, CUENTA DE DEPOSITO: CUENTA UNICA DEL TESORO</t>
  </si>
  <si>
    <t>00522012001 DEPOSITO DE EFECTIVO, DEPOSITANTE: SEBASTIANA PARDO MENECES, CONCEPTO: ALQUILER PREDIOS CBBA DEL MES DE FEBRERO DEL 2025 SG CONTRATO N°57, CUENTA DE DEPOSITO: CUENTA UNICA DEL TESORO</t>
  </si>
  <si>
    <t>00522012001 DEPOSITO DE EFECTIVO, DEPOSITANTE: JESUS ALVAREZ RAMOS, CONCEPTO: PERMISO DE UN DIA SIN GOCE DE HABERES FECHA 16/04/2025, CUENTA DE DEPOSITO: CUENTA UNICA DEL TESORO</t>
  </si>
  <si>
    <t>00283012002 DEPOSITO DE EFECTIVO, DEPOSITANTE: EDDY RUDDY DE LA RIVA TICONA, CONCEPTO: REPOSICION DE CREDENCIAL, CUENTA DE DEPOSITO: CUENTA UNICA DEL TESORO</t>
  </si>
  <si>
    <t>00099021001 DEPOSITO DE EFECTIVO, DEPOSITANTE: GARY VILLARROEL CHUQUIMIA, CONCEPTO: DEVOLUCION COBRO INDEBIDO, CUENTA DE DEPOSITO: CUENTA UNICA DEL TESORO</t>
  </si>
  <si>
    <t>00251012001 DEPOSITO DE EFECTIVO, DEPOSITANTE: INSTITUTO NACIONAL DE SALUD OCUPACIONAL, CONCEPTO: DEVOLUCION DE FONDO DE AVANCE, CUENTA DE DEPOSITO: CUENTA UNICA DEL TESORO</t>
  </si>
  <si>
    <t>00099021001 DEPOSITO DE EFECTIVO, DEPOSITANTE: GIOVANNA SANDRA CASABLANCA REYES, CONCEPTO: DEVOLUCION DE RECURSOS DE PAGO INDEBIDO DEL MES ENERO/2025 REV C31-237, CUENTA DE DEPOSITO: CUENTA UNICA DEL TESORO</t>
  </si>
  <si>
    <t>00099021001 DEPOSITO DE EFECTIVO, DEPOSITANTE: ALEJANDRA ANGELA CASTILLO JIMENEZ, CONCEPTO: DEVOLUCION DE FONDOS EN AVANCE, CUENTA DE DEPOSITO: CUENTA UNICA DEL TESORO</t>
  </si>
  <si>
    <t>00016011101 DEPOSITO DE EFECTIVO, DEPOSITANTE: U.E. CLAUDIO SANJINES, CONCEPTO: ALQUILER DEL SALON AUDITORIO "AVELINO SIÑANI", CUENTA DE DEPOSITO: CUENTA UNICA DEL TESORO</t>
  </si>
  <si>
    <t>00291012008 DEPOSITO DE EFECTIVO, DEPOSITANTE: ALVARO FAVIAN CONDO CHUCA, CONCEPTO: ALCANCE DE TRABAJO LBC-AT-023-25, LLALLAGUA-RAVELO, CUENTA DE DEPOSITO: CUENTA UNICA DEL TESORO</t>
  </si>
  <si>
    <t>00016011101 DEPOSITO DE EFECTIVO, DEPOSITANTE: BERTHA PAICHO, CONCEPTO: DEVOLUCION, CUENTA DE DEPOSITO: CUENTA UNICA DEL TESORO</t>
  </si>
  <si>
    <t>00099021001 DEPOSITO DE EFECTIVO, DEPOSITANTE: REYNALDO CABRERA AGUILAR, CONCEPTO: DEVOLUCION POR EXCEDENTE SALARIAL NOVIEMBRE/2024, CUENTA DE DEPOSITO: CUENTA UNICA DEL TESORO/DJBR</t>
  </si>
  <si>
    <t>00086044201 DEPOSITO DE EFECTIVO, DEPOSITANTE: COMUNIDAD HUAYCO EL TIGRE, CONCEPTO: COMTRAPARTE SISTEMA DE RIEGO ZONA 8, CUENTA DE DEPOSITO: CUENTA UNICA DEL TESORO</t>
  </si>
  <si>
    <t>00292032001 DEPOSITO DE EFECTIVO, DEPOSITANTE: ROSARIO GEORGINA VELASQUEZ DE VELASQUEZ, CONCEPTO: PAGO DE MULTA, CUENTA DE DEPOSITO: CUENTA UNICA DEL TESORO</t>
  </si>
  <si>
    <t>00383012001 DEPOSITO DE EFECTIVO, DEPOSITANTE: MINISTERIO DE DESARROLLO RURAL Y TIERRAS, CONCEPTO: PAGO MARZO 2025, CUENTA DE DEPOSITO: CUENTA UNICA DEL TESORO</t>
  </si>
  <si>
    <t>00099021001 DEPOSITO DE EFECTIVO, DEPOSITANTE: ROSARIO DORA PAREDES JARE, CONCEPTO: DEVOLUCION EXAMEN PREOCUPACIONAL GESTION 2022, CUENTA DE DEPOSITO: CUENTA UNICA DEL TESORO/DJBR</t>
  </si>
  <si>
    <t>00099021001 DEPOSITO DE EFECTIVO, DEPOSITANTE: EDSON RODRIGUEZ DITMEYER, CONCEPTO: DEVOLUCION EXAMEN PREOCUPACIONAL GESTION 2022, CUENTA DE DEPOSITO: CUENTA UNICA DEL TESORO</t>
  </si>
  <si>
    <t>00099021001 DEPOSITO DE EFECTIVO, DEPOSITANTE: CHILE PEREZ JHENIFER ASHLY, CONCEPTO: DEVOLUCION EXAMEN PREOCUPACIONAL GESTION 2022, CUENTA DE DEPOSITO: CUENTA UNICA DEL TESORO/DJBR</t>
  </si>
  <si>
    <t>00099021001 DEP.DE CHEQ.AJENOS,RET.DE CAM.,CONCEPTO: REEMBOLSO POR SUBSIDIO DE INCAPACIDAD TEMPORAL PERIODO ENERO 2025,DEP.: CAJA NACIONAL DE SALUD, PROCEDENCIA: BANCO UNION S.A., CHEQUE: 83738,
FECHA DE EMISION:14/05/2025.
TRLP-723/2025 P2314</t>
  </si>
  <si>
    <t>00290012001 DEP.DE CHEQ.AJENOS,RET.DE CAM.,CONCEPTO: OTROS INGRESOS SEGUN TRAMITE N°11216976,DEP.: SERVICIO DE IMPUESTOS NACIONALES , PROCEDENCIA: BANCO UNION S.A., CHEQUE: 8069, FECHA DE EMISION:07/05/2025</t>
  </si>
  <si>
    <t>00290012001 DEP.DE CHEQ.AJENOS,RET.DE CAM.,CONCEPTO: OTROS INGRESOS SEGUN TRAMITE N°11279101,DEP.: SERVICIO DE IMPUESTOS NACIONALES , PROCEDENCIA: BANCO UNION S.A., CHEQUE: 8071, FECHA DE EMISION:07/05/2025</t>
  </si>
  <si>
    <t>00290012001 DEP.DE CHEQ.AJENOS,RET.DE CAM.,CONCEPTO: OTROS INGRESOS SEGUN TRAMITE N°11283716,DEP.: SERVICIO DE IMPUESTOS NACIONALES , PROCEDENCIA: BANCO UNION S.A., CHEQUE: 8068, FECHA DE EMISION:07/05/2025</t>
  </si>
  <si>
    <t>00290012001 DEP.DE CHEQ.AJENOS,RET.DE CAM.,CONCEPTO: OTROS INGRESOS SEGUN TRAMITE N°11262447,DEP.: SERVICIO DE IMPUESTOS NACIONALES , PROCEDENCIA: BANCO UNION S.A., CHEQUE: 8070, FECHA DE EMISION:07/05/2025</t>
  </si>
  <si>
    <t>00591012001 DEP.DE CHEQ.AJENOS,RET.DE CAM.,CONCEPTO: SG HR: MT/2025-03243,DEP.: E.E.T.C. MI TELEFERICO , PROCEDENCIA: BANCO UNION S.A., CHEQUE: 4198, FECHA DE EMISION:08/05/2025</t>
  </si>
  <si>
    <t>00591012001 DEP.DE CHEQ.AJENOS,RET.DE CAM.,CONCEPTO: SG HR:EX/2025-01706,DEP.: E.E.T.C. MI TELEFERICO , PROCEDENCIA: BANCO UNION S.A., CHEQUE: 4199, FECHA DE EMISION:09/05/2025</t>
  </si>
  <si>
    <t>00591012001 DEP.DE CHEQ.AJENOS,RET.DE CAM.,CONCEPTO: SG HR: MT/2024-09461,DEP.: E.E.T.C. MI TELEFERICO , PROCEDENCIA: BANCO UNION S.A., CHEQUE: 4200, FECHA DE EMISION:09/05/2025</t>
  </si>
  <si>
    <t>00591012001 DEP.DE CHEQ.AJENOS,RET.DE CAM.,CONCEPTO: SG HR: MT/2025-03455,DEP.: E.E.T.C. MI TELEFERICO , PROCEDENCIA: BANCO UNION S.A., CHEQUE: 4205, FECHA DE EMISION:12/05/2025</t>
  </si>
  <si>
    <t>00099021001 DEP.DE CHEQ.AJENOS,RET.DE CAM.,CONCEPTO: DEP.,DEP.: CANDIDA MIRANDA CAÑAVIRI , PROCEDENCIA: BANCO UNION S.A., CHEQUE: 216044, FECHA DE EMISION:14/05/2025</t>
  </si>
  <si>
    <t>00292012001 DEP.DE CHEQ.AJENOS,RET.DE CAM.,CONCEPTO: INDEMNIZACION CORRESPODNIENTE AL ROBO DE DINERO EFECTUADO EN EL RETEN HUACHALLA - ORURO,DEP.: ELEUTERIO GUTIERREZ ALVAREZ , PROCEDENCIA: BANCO UNION S.A., CHEQUE: 6463, FECHA DE EMISION:22/04/2025</t>
  </si>
  <si>
    <t>00385014201 DEP.DE CHEQ.AJENOS,RET.DE CAM.,CONCEPTO: DEVOLUCION INCAPACIDAD TEMPORTAL DIC/2024,DEP.: ASUSS , PROCEDENCIA: BANCO UNION S.A., CHEQUE: 22950, FECHA DE EMISION:14/05/2025</t>
  </si>
  <si>
    <t>00099021001 DEP.DE CHEQ.AJENOS,RET.DE CAM.,CONCEPTO: DEVOLUCION INCAPACIDAD TEMPORTAL DIC/2024,DEP.: HONORABLE CAMARA DE DIPUTADOS , PROCEDENCIA: BANCO UNION S.A., CHEQUE: 22949, FECHA DE EMISION:14/05/2025</t>
  </si>
  <si>
    <t>00099021001 DEP.DE CHEQ.AJENOS,RET.DE CAM.,CONCEPTO: DEVOLUCION INCAPACIDAD TEMPORAL DIC/2024,DEP.: HONORABLE CAMARA DE SENADORES , PROCEDENCIA: BANCO UNION S.A., CHEQUE: 22944, FECHA DE EMISION:14/05/2025</t>
  </si>
  <si>
    <t>00046171101 DEP.DE CHEQ.AJENOS,RET.DE CAM.,CONCEPTO: DEVOLUCION INCAPACIDAD TEMPORAL DIC/2024,DEP.: AGEMED , PROCEDENCIA: BANCO UNION S.A., CHEQUE: 22948, FECHA DE EMISION:14/05/2025</t>
  </si>
  <si>
    <t>00099021001 DEP.DE CHEQ.AJENOS,RET.DE CAM.,CONCEPTO: DEVOLUCION INCAPACIDAD TEMPORAL DIC/2024,DEP.: AUTORIDAD DE IMPUGNACION TRIBUTARIA , PROCEDENCIA: BANCO UNION S.A., CHEQUE: 22951, FECHA DE EMISION:14/05/2025</t>
  </si>
  <si>
    <t>00597019202 DEP.DE CHEQ.AJENOS,RET.DE CAM.,CONCEPTO: DEVOLUCION INCAPACIDAD TEMPORAL DIC/2024,DEP.: YACIMIENTOS DE LITIO BOLIVIANO YLB , PROCEDENCIA: BANCO UNION S.A., CHEQUE: 22945, FECHA DE EMISION:14/05/2025</t>
  </si>
  <si>
    <t>00099021001 DEP.DE CHEQ.AJENOS,RET.DE CAM.,CONCEPTO: DEVOLUCION INCAPACIDAD TEMPORAL DIC/2024,DEP.: MINISTERIO DE HIDROCARBUROS Y ENERGIAS , PROCEDENCIA: BANCO UNION S.A., CHEQUE: 22968, FECHA DE EMISION:14/05/2025</t>
  </si>
  <si>
    <t>00117012001 DEP.DE CHEQ.AJENOS,RET.DE CAM.,CONCEPTO: DEVOLUCION INCAPACIDAD TEMPORAL DIC/2024,DEP.: DIRECCION DE AERONAUTICA CIVIL , PROCEDENCIA: BANCO UNION S.A., CHEQUE: 22953, FECHA DE EMISION:14/05/2025</t>
  </si>
  <si>
    <t>00155012001 DEP.DE CHEQ.AJENOS,RET.DE CAM.,CONCEPTO: DEVOLUCION INCAPACIDAD TEMPORAL DIC/2024,DEP.: DIRECCION DEL NOTARIADO PLIRUNACIONAL , PROCEDENCIA: BANCO UNION S.A., CHEQUE: 22952, FECHA DE EMISION:14/05/2025</t>
  </si>
  <si>
    <t>00099021001 DEP.DE CHEQ.AJENOS,RET.DE CAM.,CONCEPTO: DEVOLUCION INCAPACIDAD TEMPORAL DIC/2024,DEP.: AGETI , PROCEDENCIA: BANCO UNION S.A., CHEQUE: 22947, FECHA DE EMISION:14/05/2025</t>
  </si>
  <si>
    <t>00291012002 DEP.DE CHEQ.AJENOS,RET.DE CAM.,CONCEPTO: EJECUCION GARANTIA DE SERIEDAD CUCE:25-0291-01-1503136-3-1,DEP.: ABC , PROCEDENCIA: BANCO UNION S.A., CHEQUE: 701, FECHA DE EMISION:14/05/2025</t>
  </si>
  <si>
    <t>00086057011 DEPOSITO DE EFECTIVO, DEPOSITANTE: MILTON BURGOA PORTILLO, CONCEPTO: DEVOLUCION DE FONDOS ASIGNADOS, CUENTA DE DEPOSITO: CUENTA UNICA DEL TESORO</t>
  </si>
  <si>
    <t>TRANSFERENCIA DEL EXTERIOR SEGUN SWIFT NO.6580 DE FECHA 14/05/2025 ORDENANTE: CONSULADO GENERAL DE BOLIVIA (ES/BARCELONA) REF.: RECAUDACIÓN EXTERIOR LICENCIAS DE CONDUCIR LIB. 00340012004 SEGIP-RECAUDACION EXTERIOR-LICENCIAS DE CONDUCIR</t>
  </si>
  <si>
    <t>TRANSFERENCIA DEL EXTERIOR SEGUN SWIFT NO.6583 DE FECHA 14/05/2025 ORDENANTE: CONSULADO GENERAL DE BOLIVIA (ES/BARCELONA) REF.: RECAUDACIÓN EXTERIOR CEDULAS DE IDENTIDAD. LIB. 00340012005 SEGIP - RECAUDACION EXTERIOR - CEDULAS DE IDENTIDAD</t>
  </si>
  <si>
    <t>COBRO COSTOS DE PAPELERIA SEGUN TRANSFERENCIA DEL EXTERIOR POR ORDEN DE CONSULADO GENERAL DE BOLIVIA (ES/BARCELONA) REF.: RECAUDACIÓN EXTERIOR LICENCIAS DE CONDUCIR LIB. 00340012003 RECAUDACION EXTRANJERIA - C.I. -L.C.</t>
  </si>
  <si>
    <t>COBRO COSTOS DE PAPELERIA SEGUN TRANSFERENCIA DEL EXTERIOR POR ORDEN DE CONSULADO GENERAL DE BOLIVIA (ES/BARCELONA) REF.: RECAUDACIÓN EXTERIOR CEDULAS DE IDENTIDAD. LIB. 00340012003 RECAUDACION EXTRANJERIA - C.I. -L.C.</t>
  </si>
  <si>
    <t>NUMERO DE LIBRETA CUT: 000990201001 OPERACIÓN E18 TRANSFERENCIA DEL SISTEMA FINANCIERO POR CUENTA DE TERCEROS A LA CUT TRANSFERENCIA POR DEVOLUCION DE RECURSOS AL FIDEICOMITENTE A SOLICITUD DE BANCO DE DESARROLLO PRODUCTIVO - BDP SAM</t>
  </si>
  <si>
    <t>NUMERO DE LIBRETA CUT: 00099021001 OPERACIÓN E18 TRANSFERENCIA DEL SISTEMA FINANCIERO POR CUENTA DE TERCEROS A LA CUT TRANSFERENCIA A CUENTA UNICA DEL TESORO</t>
  </si>
  <si>
    <t>A:00373024107 A: 00373024107 Transferencia de recursos a requerimiento del Fondo de Desarrollo Indígena s/g CITE: FDI/DGE/EXT/N°183/2025 y de acuerdo al Informe CITE: MEFP/VTCP/DGPOT/ UPCFTGN/ INF/ Nº46/2025 para el Fortalecimiento Institucional, (H.R. 2025-19208-R; 2025-19748-R).</t>
  </si>
  <si>
    <t>De: 00513012004 Transferencia de recursos a solicitud de Yacimientos Petrolíferos Fiscales Bolivianos mediante nota CITE: YPFB/GAFC/840-DFC/URTE-227/2025 en aplicación al Decreto Supremo N° 5348 de 10 de marzo de 2025 y la Resolución Ministerial N° 26 de 27 de enero de 2025 que aprueba el Reglamento Operativo para el pago de obligaciones en el extranjero H.R. 2025-20412-R</t>
  </si>
  <si>
    <t>||TRANSFERENCIA DE FONDOS S/G. MENSAJES SWIFTS NROS.6584 Y 6563, CORREO ELECTRÓNICO DE LA FECHA Y NOTA CITE: SEDEM/GG/GAF N° 0014/2025 (HRE-TGL-1817) ENVIADO POR EL SERVICIO DE DESARROLLO DE LAS EMPRESAS PUBLICAS PRODUCTIVAS (SECTOR PÚBLICO). AB. A LIB. 00132022001 SEDEM-PAPELBOL-VTA.BOBINASDEPAPELYPROD.P/CTA DE MARIA VERONICA SALGADO SAONA</t>
  </si>
  <si>
    <t>||TRANSFERENCIA DE FONDOS S/G MENSAJE SWIFT NRO. 6558, CORREO ELECTRONICO DE LA FECHA Y NOTA CITE CAR/DGE-DNAF/N°0031/2025 DE F.29.01.2025. (HRE-TGL-1912) ENVIADA POR LA NAVEGACION AEREA Y AEROPUERTOS BOLIVIANOS (SECTOR PÚBLICO). DEBITO DE LA LIB. 00389012001 NAABOL- ADMINISTRACIÓN , REPOSICIÓN DE ÚTILES DE ESCRITORIO</t>
  </si>
  <si>
    <t>'COBRO DE'||UTILES DE ESCRITORIO POR EL COMPROBANTE NRO. 1126879 DE LA FECHA, S/G.NOTA GAFC-0356/DFC/URTE-097/2025 DE FECHA 26/2/2025 (HRE-TGL-3945) ENVIADO POR YACIMIENTOS PETROLIFEROS FISCALES BOLIVIANOS DÉBITO DE LA LIBRETA 00513022001 YPFB-"OPERACIONES" COBRO DE ÚTILES DE ESCRITORIO.</t>
  </si>
  <si>
    <t>||TRANSFERENCIA DE FONDOS S/G. MENSAJES SWIFTS NROS.6584 Y 6563, CORREO ELECTRÓNICO DE LA FECHA Y NOTA CITE: SEDEM/GG/GAF N° 0014/2025 (HRE-TGL-1817) ENVIADO POR EL SERVICIO DE DESARROLLO DE LAS EMPRESAS PUBLICAS PRODUCTIVAS (SECTOR PÚBLICO). DÉBITO DE LA LIBRETA 00132022001 SEDEM-PAPELBOL-VENTA BOBINAS DE PAPEL Y PROD. REP. UTIL. ESCRITORIO</t>
  </si>
  <si>
    <t>00099021001 DEPOSITO DE EFECTIVO, DEPOSITANTE: CARLA PAMELA MAMANI GOMEZ, CONCEPTO: DEVOLUCION POR LLAMADAS INTERNACIONALES, CUENTA DE DEPOSITO: CUENTA UNICA DEL TESORO/DJBR</t>
  </si>
  <si>
    <t>00099021001 DEPOSITO DE EFECTIVO, DEPOSITANTE: RUBEN LOPEZ LEMA, CONCEPTO: 1RA CUOTA DEVOLUCION DE BECA CONTRATO N° 13/2019 - EXBECARIO RUBEN LOPEZ LEMA, CUENTA DE DEPOSITO: CUENTA UNICA DEL TESORO</t>
  </si>
  <si>
    <t>00016011101 DEPOSITO DE EFECTIVO, DEPOSITANTE: NORMAN GONZALO VACAFLORES SANCHEZ, CONCEPTO: DEVOLUCION DE REFRIGERIO, CUENTA DE DEPOSITO: CUENTA UNICA DEL TESORO</t>
  </si>
  <si>
    <t>00155012001 DEPOSITO DE EFECTIVO, DEPOSITANTE: RAMIRO JAIME AVILES NOVILLO, CONCEPTO: PROCESO DE CONTRATACION Y PAGOS REALIZADOS PARA EL SERVICIO DE ARRENDAMEINTO DE LAS OFICINAS, CUENTA DE DEPOSITO: CUENTA UNICA DEL TESORO</t>
  </si>
  <si>
    <t>00522012001 DEPOSITO DE EFECTIVO, DEPOSITANTE: JOAQUIN SEBALLOS COLORADOS, CONCEPTO: ALQUILER PREDIOS COCHABAMBA DEL MES DE ABRIL DEL 2025, CUENTA DE DEPOSITO: CUENTA UNICA DEL TESORO</t>
  </si>
  <si>
    <t>00522012001 DEPOSITO DE EFECTIVO, DEPOSITANTE: JOSE LUIS MONTES LOPEZ, CONCEPTO: ALQUILER PREDIOS POTOSI DE LOS MESES DE FEBRERO MARZO ABRIL DEL 2025, CUENTA DE DEPOSITO: CUENTA UNICA DEL TESORO</t>
  </si>
  <si>
    <t>00383012001 DEPOSITO DE EFECTIVO, DEPOSITANTE: AGENCIA BOLIVIANA DE CORREOS, CONCEPTO: REGIONAL LA PAZ 05-10/05/2025, CUENTA DE DEPOSITO: CUENTA UNICA DEL TESORO</t>
  </si>
  <si>
    <t>00099021001 DEPOSITO DE EFECTIVO, DEPOSITANTE: CLAUDIA JANETH LIMACHI NINA, CONCEPTO: DEV. DE BECA DE ESTUDIO CONTRATO DGESU-009/2017 DE EX BECARIA CLAUDIA JANETH LIMACHI NINA, CUENTA DE DEPOSITO: CUENTA UNICA DEL TESORO</t>
  </si>
  <si>
    <t>00099021001 DEPOSITO DE EFECTIVO, DEPOSITANTE: ANGELA ISABEL PEDREGAL MONTES, CONCEPTO: DEVOLUCION DE BECA DE ESTUDIO, CONTRATO DGESU - 003/2018, CUENTA DE DEPOSITO: CUENTA UNICA DEL TESORO</t>
  </si>
  <si>
    <t>00099021001 DEPOSITO DE EFECTIVO, DEPOSITANTE: DELIA YHANNETH CHOQUE APAZA, CONCEPTO: PERMISO SIN GOCE DE HABER, CUENTA DE DEPOSITO: CUENTA UNICA DEL TESORO/DJBR</t>
  </si>
  <si>
    <t>00099021001 DEPOSITO DE EFECTIVO, DEPOSITANTE: JULIA MAMANI SACA, CONCEPTO: REVERSION, CUENTA DE DEPOSITO: CUENTA UNICA DEL TESORO</t>
  </si>
  <si>
    <t>00099021001 DEPOSITO DE EFECTIVO, DEPOSITANTE: MIRIAM LIMACHI LOZA, CONCEPTO: DEVOLUCION - REVERSION POR DIAS DE HABERES PERCIBIDOS FEBRERO 2025, CUENTA DE DEPOSITO: CUENTA UNICA DEL TESORO/DJBR</t>
  </si>
  <si>
    <t>00099021001 DEPOSITO DE EFECTIVO, DEPOSITANTE: CLAUDIO CESAR CLAROS OLIVARES, CONCEPTO: DEVOLUCION DE BECA DE ESTUDIO CONTRATO DGESU-025/2028 DE CLAUDIO CESAR CLAROS OLIVARES, CUENTA DE DEPOSITO: CUENTA UNICA DEL TESORO</t>
  </si>
  <si>
    <t>00016011101 DEPOSITO DE EFECTIVO, DEPOSITANTE: ESCUELA NACIONAL DE SALUD, CONCEPTO: PARA CUBRIR GASTOS DE LIMPIEZA ENERGIA ELECTRICA Y AGUA, CUENTA DE DEPOSITO: CUENTA UNICA DEL TESORO</t>
  </si>
  <si>
    <t>00253014117 DEP.DE CHEQ.AJENOS,RET.DE CAM.,CONCEPTO: GAM LAS CARRERAS, PROYECTO: "CONSTRUCCION PROYECTO DE RIEGO SANTOYA",DEP.: EMAGUA , PROCEDENCIA: BANCO UNION S.A., CHEQUE: 1870, FECHA DE EMISION:14/05/2025</t>
  </si>
  <si>
    <t>00086031101 DEP.DE CHEQ.AJENOS,RET.DE CAM.,CONCEPTO: MULTA Y SISCO/2022,DEP.: RNFF TARIQUIA , PROCEDENCIA: BANCO UNION S.A., CHEQUE: 1312, FECHA DE EMISION:13/05/2025</t>
  </si>
  <si>
    <t>00086031101 DEP.DE CHEQ.AJENOS,RET.DE CAM.,CONCEPTO: TARJETAS MULTAS/2023,DEP.: RNFA EDUARDO AVAROA , PROCEDENCIA: BANCO UNION S.A., CHEQUE: 1313, FECHA DE EMISION:13/05/2025</t>
  </si>
  <si>
    <t>00086031101 DEP.DE CHEQ.AJENOS,RET.DE CAM.,CONCEPTO: TARJETAS, MULTAS DE MARZO,DEP.: RNFA EDUARDO AVAROA , PROCEDENCIA: BANCO UNION S.A., CHEQUE: 1308, FECHA DE EMISION:13/05/2025</t>
  </si>
  <si>
    <t>00086031101 DEP.DE CHEQ.AJENOS,RET.DE CAM.,CONCEPTO: SISCO ABRIL, SEP, OCT, NOV/2023,DEP.: RNFF TARIQUIA , PROCEDENCIA: BANCO UNION S.A., CHEQUE: 1311, FECHA DE EMISION:13/05/2025</t>
  </si>
  <si>
    <t>00086031101 DEP.DE CHEQ.AJENOS,RET.DE CAM.,CONCEPTO: SISCO FEBRERO/25,DEP.: RBC SAMA , PROCEDENCIA: BANCO UNION S.A., CHEQUE: 1309, FECHA DE EMISION:13/05/2025</t>
  </si>
  <si>
    <t>00086031101 DEP.DE CHEQ.AJENOS,RET.DE CAM.,CONCEPTO: SISCO MARZO/2025,DEP.: RBC SAMA , PROCEDENCIA: BANCO UNION S.A., CHEQUE: 1307, FECHA DE EMISION:13/05/2025</t>
  </si>
  <si>
    <t>00086031110 DEP.DE CHEQ.AJENOS,RET.DE CAM.,CONCEPTO: DEVOLUCION DE RECURSOS/2024,DEP.: RIBERA LANZA JESUS , PROCEDENCIA: BANCO UNION S.A., CHEQUE: 1305, FECHA DE EMISION:13/05/2025</t>
  </si>
  <si>
    <t>00086031101 DEP.DE CHEQ.AJENOS,RET.DE CAM.,CONCEPTO: MULTAS DE TARIQUIA/2022,DEP.: RNFF TARIQUIA , PROCEDENCIA: BANCO UNION S.A., CHEQUE: 1315, FECHA DE EMISION:13/05/2025</t>
  </si>
  <si>
    <t>00086031101 DEP.DE CHEQ.AJENOS,RET.DE CAM.,CONCEPTO: SISCO ABRIL A NOV/2023,DEP.: RBC SAMA , PROCEDENCIA: BANCO UNION S.A., CHEQUE: 1310, FECHA DE EMISION:13/05/2025</t>
  </si>
  <si>
    <t>00086031101 DEP.DE CHEQ.AJENOS,RET.DE CAM.,CONCEPTO: SISCO MES ABRIL/25,DEP.: ANMI EL PALMAR , PROCEDENCIA: BANCO UNION S.A., CHEQUE: 1355, FECHA DE EMISION:05/05/2025</t>
  </si>
  <si>
    <t>00046171101 DEP.DE CHEQ.AJENOS,RET.DE CAM.,CONCEPTO: PAGO SEGUNDA CUOTA SANCION AGEMED,DEP.: CELY SORIA GALVARRO VACA , PROCEDENCIA: BANCO UNION S.A., CHEQUE: 216046, FECHA DE EMISION:15/05/2025</t>
  </si>
  <si>
    <t>00086031101 DEP.DE CHEQ.AJENOS,RET.DE CAM.,CONCEPTO: SISCO TARIQUIA MARZO,DEP.: RNFF TARIQUIA , PROCEDENCIA: BANCO UNION S.A., CHEQUE: 1306, FECHA DE EMISION:13/05/2025</t>
  </si>
  <si>
    <t>00099021001 DEP.DE CHEQ.AJENOS,RET.DE CAM.,CONCEPTO: DEVOLUCION SUELDO MARZO 2025,DEP.: NADIESMA JOSEFA PINTO RODRIGUEZ , PROCEDENCIA: BANCO UNION S.A., CHEQUE: 216045, FECHA DE EMISION:15/05/2025/DJBR</t>
  </si>
  <si>
    <t>00099021001 DEP.DE CHEQ.AJENOS,RET.DE CAM.,CONCEPTO: EJECUCION DE BOLETA DE GARANTIA - CONVISA-BULO BULO,DEP.: NINNET DIVY ESPEJO ANDRADE , PROCEDENCIA: BANCO NACIONAL DE BOLIVIA S.A., CHEQUE: 315217, FECHA DE EMISION:09/05/2025/DJBRR</t>
  </si>
  <si>
    <t>00099021001 DEP.DE CHEQ.AJENOS,RET.DE CAM.,CONCEPTO: DEVOLUCION INCAPACIDAD TEMPORAL ENERO 2025,DEP.: CAJA PETROLERA DE SALUD OFICINA CENTRAL , PROCEDENCIA: BANCO UNION S.A., CHEQUE: 22976, FECHA DE EMISION:15/05/2025</t>
  </si>
  <si>
    <t>00155012001 DEP.DE CHEQ.AJENOS,RET.DE CAM.,CONCEPTO: DEVOLUCION INCAPACIDAD TEMPORAL ENERO 2025,DEP.: CAJA PETROLERA DE SALUD OFICINA CENTRAL , PROCEDENCIA: BANCO UNION S.A., CHEQUE: 22977, FECHA DE EMISION:15/05/2025</t>
  </si>
  <si>
    <t>00117012001 DEP.DE CHEQ.AJENOS,RET.DE CAM.,CONCEPTO: DEVOLUCION INCAPACIDAD TEMPORAL ENERO 2025,DEP.: CAJA PETROLERA DE SALUD OFICINA CENTRAL , PROCEDENCIA: BANCO UNION S.A., CHEQUE: 22978, FECHA DE EMISION:15/05/2025</t>
  </si>
  <si>
    <t>00099021001 DEP.DE CHEQ.AJENOS,RET.DE CAM.,CONCEPTO: DEVOLUCION INCAPACIDAD TEMPORAL ENERO 2025,DEP.: CAJA PETROLERA DE SALUD OFICINA CENTRAL , PROCEDENCIA: BANCO UNION S.A., CHEQUE: 22979, FECHA DE EMISION:15/05/2025</t>
  </si>
  <si>
    <t>00597019202 DEP.DE CHEQ.AJENOS,RET.DE CAM.,CONCEPTO: DEVOLUCION INCAPACIDAD TEMPORAL ENERO 2025,DEP.: CAJA PETROLERA DE SALUD OFICINA CENTRAL , PROCEDENCIA: BANCO UNION S.A., CHEQUE: 22981, FECHA DE EMISION:15/05/2025</t>
  </si>
  <si>
    <t>00099021001 DEP.DE CHEQ.AJENOS,RET.DE CAM.,CONCEPTO: DEVOLUCION INCAPACIDAD TEMPORAL 2025,DEP.: CAJA PETROLERA DE SALUD OFICINA CENTRAL , PROCEDENCIA: BANCO UNION S.A., CHEQUE: 22985, FECHA DE EMISION:15/05/2025</t>
  </si>
  <si>
    <t>00385014201 DEP.DE CHEQ.AJENOS,RET.DE CAM.,CONCEPTO: DEVOLUCION INCAPACIDAD TEMPORAL ENERO 2025,DEP.: CAJA PETROLERA DE SALUD OFICINA CENTRAL , PROCEDENCIA: BANCO UNION S.A., CHEQUE: 22982, FECHA DE EMISION:15/05/2025</t>
  </si>
  <si>
    <t>00046171101 DEP.DE CHEQ.AJENOS,RET.DE CAM.,CONCEPTO: DEVOLUCION INCAPACIDAD TEMPORAL ENERO 2025,DEP.: CAJA PETROLERA DE SALUD OFICINA CENTRAL , PROCEDENCIA: BANCO UNION S.A., CHEQUE: 22983, FECHA DE EMISION:15/05/2025</t>
  </si>
  <si>
    <t>00099021001 DEP.DE CHEQ.AJENOS,RET.DE CAM.,CONCEPTO: DEVOLUCION INCAPACIDAD TEMPORAL ENERO 2025,DEP.: CAJA PETROLERA DE SALUD OFICINA CENTRAL , PROCEDENCIA: BANCO UNION S.A., CHEQUE: 22984, FECHA DE EMISION:15/05/2025</t>
  </si>
  <si>
    <t>00099021001 DEP.DE CHEQ.AJENOS,RET.DE CAM.,CONCEPTO: DEVOLUCION INCAPACIDAD TEMPORAL ENERO 2025,DEP.: CAJA PETROLERA DE SALUD OFICINA CENTRAL , PROCEDENCIA: BANCO UNION S.A., CHEQUE: 23008, FECHA DE EMISION:15/05/2025</t>
  </si>
  <si>
    <t>||DEVOLUCION DE FONDOS, POR BS19.737,37 CORRESPONDIENTE A COMISIONES BANCARIAS PARA PAGO DE LA CARTA DE CREDITO LC I-2018-17, A FAVOR DE INVAP SOCIEDAD DEL ESTADO, SEGUN ADJUNTOS. LIB:00099021001 TGN-RECURSOS ORDINARIOS (3987) REF: DEVOLUCION DE FONDOS COMISIONES ABEN.</t>
  </si>
  <si>
    <t>||DEVOLUCION DE FONDOS, POR BS363,84 CORRESPONDIENTE A COMISIONES BANCARIAS PARA PAGO DE LA CARTA DE CREDITO LC I-2018-17, A FAVOR DE INVAP SOCIEDAD DEL ESTADO, SEGUN ADJUNTOS. LIB:00099021001 TGN-RECURSOS ORDINARIOS (3987) REF: DEVOLUCION DE FONDOS COMISIONES ABEN.</t>
  </si>
  <si>
    <t>||DEVOLUCION DE FONDOS, POR BS274,94 CORRESPONDIENTE A COMISIONES BANCARIAS PARA PAGO DE LA CARTA DE CREDITO LC I-2018-17, A FAVOR DE INVAP SOCIEDAD DEL ESTADO, SEGUN ADJUNTOS. LIB:00099021001 TGN-RECURSOS ORDINARIOS (3987) REF: DEVOLUCION DE FONDOS COMISIONES ABEN.</t>
  </si>
  <si>
    <t>PAGO A BID PRÉSTAMO 5601/OC-BO VCTO. 15-05-2025 POR CUENTA DE TGN , NTI. 020130 VALOR 15-05-2025 INTERESES USD 152.377,37 COMISIONES USD 137.405,14 CTA. 3987 CUENTA UNICA DEL TESORO LIB. 00099021001 REF.: COMISIONES BANCARIAS</t>
  </si>
  <si>
    <t>NUMERO DE LIBRETA CUT: LIBRETA NÂ° 00047364201 OPERACIÓN E75 TRANSFERENCIA DE LA CUENTA FISCAL BUN A LA CUT EN MN TRANSFERENCIA DE FONDOS A SOLICITUD DE GOB. AUTONOMO MCPAL. DE PUERTO VILLARROEL CITE: 205/GAMPV/2025 CUENTA CUT 3987069001 LIBRETA NÂ° 00047364201 MDRYT - PAR III BS CONTRAPARTE GA</t>
  </si>
  <si>
    <t>NUMERO DE LIBRETA CUT: LIBRETA NÂ° 00047364102 OPERACIÓN E75 TRANSFERENCIA DE LA CUENTA FISCAL BUN A LA CUT EN MN TRANSFERENCIA DE FONDOS A SOLICITUD DE GOB. AUTONOMO MCPAL. DE PUERTO VILLARROEL CITE: 205/GAMPV/2025 CUENTA CUT 3987069001 LIBRETA NÂ° 00047364102 MDRYT - PAR III BS CONTRAPARTE GAM</t>
  </si>
  <si>
    <t>PAGO A BID PRÉSTAMO 5039/OC-BO VCTO. 15-05-2025 POR CUENTA DE TGN , NTI. 020088 VALOR 15-05-2025 INTERESES CHF 1.365.075,51 CTA. 3987 CUENTA UNICA DEL TESORO LIB. 00099021001 REF.: COMISIONES BANCARIAS</t>
  </si>
  <si>
    <t>PAGO A BID PRÉSTAMO 4769/OC-BO VCTO. 15-05-2025 POR CUENTA DE TGN , NTI. 020085 VALOR 15-05-2025 CAPITAL CHF 4.514.500,00 INTERESES CHF 272.414,26 CTA. 3987 CUENTA UNICA DEL TESORO LIB. 00099021001 REF.: COMISIONES BANCARIAS</t>
  </si>
  <si>
    <t>'COBRO DE'||ÚTILES DE ESCRITORIO POR EL COMPROBANTE NRO. 1126923 DE LA FECHA, S/G. NOTA GAFC-0356/DFC/URTE-097/2025 DE FECHA 26/2/2025 (HRE-TGL-2025-3945) ENVIADO POR YACIMIENTOS PETROLÍFEROS FISCALES BOLIVIANOS. DÉBITO DE LA LIBRETA 00513022001 YPFB-"OPERACIONES" COBRO DE ÚTILES DE ESCRITORIO.</t>
  </si>
  <si>
    <t>DEVOLUCIÓN DE SOLICITUD 054926-23390 A SOLICITUD DE SERVICIO DESARROLLO EMPRESAS PUBLICAS PRODUCTIVAS REF.: TRANSFERENCIA DE FONDOS AL EXTERIOR A FAVOR DE LA EMPRESA THYSSENKRUP POLYSIUS IBERICA SAU POR EL CUMPLIMIENTO HITO N 19 4 PARCIAL, SEGÚN R.D. NO.025/2023 LIB. 00132039202 SEDEM - FOMENTO A LAS EMPRESAS PUBLICAS PRODUCTIVAS</t>
  </si>
  <si>
    <t>DEVOLUCIÓN DE SOLICITUD 054951-23417 A SOLICITUD DE TESORO GENERAL DE LA NACION REF.: PAGO A LA EMPRESA IN CONTINU ET SERVICE POR LA ENTREGA DE 75.000 PASAPORTES CON CHIP ELECTRONICO SEGUN FACTURA NRO FACV034343, INFORME MEFP/VTCP/DGPOT/UOTG/NRO, SEGÚN R.D. NO.025/2023 LIB. 00099021001 TGN-RECURSOS ORDINARIOS (3987)</t>
  </si>
  <si>
    <t>DEVOLUCIÓN DE FONDOS SOLICITUD 054987-23442 SERVICIO DESARROLLO EMPRESAS PUBLICAS PRODUCTIVAS REF.: SEGUNDO PAGO A THYSSENKRPP POLYSIUS PERU SAC CUMPLIMIENTO PRIMERA ENTREGA SEGUN CONTRATO ECEBOL PLANTA ORURO COMPRA BANDAJES GESTION 2024, SEGÚN R.D. 025/2023. LIB. 00132032001 ECEBOL - GESTION OPERATIVA</t>
  </si>
  <si>
    <t>'COBRO DE'||ÚTILES DE ESCRITORIO POR EL COMPROBANTE NRO.1126962 Y CORREO ELECTRÓNICO ENVIADO POR YACIMIENTOS PETROLIFEROS FISCALES BOLIVIANOS DE LA FECHA DÉBITO DE LA LIBRETA 00513062003 YPFB - EXPORTACIÓN DE BIODIESEL Y OTROS.</t>
  </si>
  <si>
    <t>00587012001 DEPOSITO DE EFECTIVO, DEPOSITANTE: ROCIO LEIVA ALANOCA, CONCEPTO: DEVOLUCION AL COMPROBANTE N°1796 DE LA GESTION 2023, CUENTA DE DEPOSITO: CUENTA UNICA DEL TESORO</t>
  </si>
  <si>
    <t>00099021001 DEPOSITO DE EFECTIVO, DEPOSITANTE: NORAH POMA LAURA, CONCEPTO: DEVOLUCION DE PENALIDAD EN PASAJE AEREO, CUENTA DE DEPOSITO: CUENTA UNICA DEL TESORO/DJBR</t>
  </si>
  <si>
    <t>00086011109 DEPOSITO DE EFECTIVO, DEPOSITANTE: FILOMAN HINOJOSA TORRICO, CONCEPTO: REPOSICION DE CREDENCIAL, CUENTA DE DEPOSITO: CUENTA UNICA DEL TESORO</t>
  </si>
  <si>
    <t>00595012003 DEPOSITO DE EFECTIVO, DEPOSITANTE: CONSEJEROS DE VIAJES SRL, CONCEPTO: DEVOLUCION DE PASAJE NO UTILIZADO, CUENTA DE DEPOSITO: CUENTA UNICA DEL TESORO</t>
  </si>
  <si>
    <t>00046171101 DEPOSITO DE EFECTIVO, DEPOSITANTE: HIPOCRATES PHARMA, CONCEPTO: (1) SANCION JURIDICA, CUENTA DE DEPOSITO: CUENTA UNICA DEL TESORO</t>
  </si>
  <si>
    <t>00086011109 DEPOSITO DE EFECTIVO, DEPOSITANTE: FILOMON HINOJOSA TORRICO, CONCEPTO: REPOSICION DE CREDENCIAL - FILOMON HINOJOSA TORRICO, CUENTA DE DEPOSITO: CUENTA UNICA DEL TESORO</t>
  </si>
  <si>
    <t>00099021001 DEPOSITO DE EFECTIVO, DEPOSITANTE: CLAUDIA NICOL SANCHEZ TORREZ, CONCEPTO: DEVOLUCION DE EXAMEN PREOCUPACIONAL GESTION 2025, CUENTA DE DEPOSITO: CUENTA UNICA DEL TESORO/DJBR</t>
  </si>
  <si>
    <t>00015011114 DEPOSITO DE EFECTIVO, DEPOSITANTE: NAZARIO INCA GUIZADA, CONCEPTO: DEVOLUCION FACTURADO EN DEMASIA POR BS1, CUENTA DE DEPOSITO: CUENTA UNICA DEL TESORO</t>
  </si>
  <si>
    <t>00046171101 DEPOSITO DE EFECTIVO, DEPOSITANTE: BOLIVIAN PHARMACEUTICAL - VIANPHARMA, CONCEPTO: PAGO DE SANCION JURIDICA, CUENTA DE DEPOSITO: CUENTA UNICA DEL TESORO</t>
  </si>
  <si>
    <t>00041021101 DEPOSITO DE EFECTIVO, DEPOSITANTE: JUAN GROVER MAMANI, CONCEPTO: DEVOLUCION DE VIATICOS, CUENTA DE DEPOSITO: CUENTA UNICA DEL TESORO</t>
  </si>
  <si>
    <t>00041021101 DEPOSITO DE EFECTIVO, DEPOSITANTE: LIMBERT WALTER AGRAMONT ALIAGA, CONCEPTO: DEVOLUCION DE VIATICOS, CUENTA DE DEPOSITO: CUENTA UNICA DEL TESORO</t>
  </si>
  <si>
    <t>00598012001 DEPOSITO DE EFECTIVO, DEPOSITANTE: LUIS FERNANDO LINARES QUIROGA, CONCEPTO: POR DEVOLUCION DE MEDIO DIA DE HABER DE FECHA 22/02/2025, CUENTA DE DEPOSITO: CUENTA UNICA DEL TESORO</t>
  </si>
  <si>
    <t>00099021001 DEPOSITO DE EFECTIVO, DEPOSITANTE: ADRIANA FLORES LINARES, CONCEPTO: DEVOLUCION DE VIATICOS, CUENTA DE DEPOSITO: CUENTA UNICA DEL TESORO/DJBR</t>
  </si>
  <si>
    <t>00522012001 DEPOSITO DE EFECTIVO, DEPOSITANTE: ARMANDO SIACARA CHAMBI, CONCEPTO: ALQUILER PREDIOS SANTA CRUZ DE LOS MESES DE MARZO Y ABRIL DEL 2025, CUENTA DE DEPOSITO: CUENTA UNICA DEL TESORO</t>
  </si>
  <si>
    <t>00599022001 DEPOSITO DE EFECTIVO, DEPOSITANTE: LUIS ANGEL GUTIERREZ IBAÑEZ, CONCEPTO: REPOSICION IT FACTURA N°7559, CUENTA DE DEPOSITO: CUENTA UNICA DEL TESORO</t>
  </si>
  <si>
    <t>00522012001 DEPOSITO DE EFECTIVO, DEPOSITANTE: EVELIN CALLE FERNANDEZ, CONCEPTO: ALQUILER PREDIOS SANTA CRUZ DE LOS MESES DE ENERO DEL 2025 S/G CONTRATO DNAJ/N°01/2024, CUENTA DE DEPOSITO: CUENTA UNICA DEL TESORO</t>
  </si>
  <si>
    <t>00522012001 DEPOSITO DE EFECTIVO, DEPOSITANTE: EVELIN CALLE FERNANDEZ, CONCEPTO: ALQUILER PREDIOS SANTA CRUZ DE LOS MESES DE ENERO DEL 2025 S/G CONTRATO DNAJ/N°02/2024, CUENTA DE DEPOSITO: CUENTA UNICA DEL TESORO</t>
  </si>
  <si>
    <t>00599012001 DEPOSITO DE EFECTIVO, DEPOSITANTE: DIANA CAROLINA VARELA VERA, CONCEPTO: EBA-GESTION GERENCIAL EJECUTIVA OFICINA CENTRAL/VILLA FATIMA, CUENTA DE DEPOSITO: CUENTA UNICA DEL TESORO</t>
  </si>
  <si>
    <t>00015011108 DEPOSITO DE EFECTIVO, DEPOSITANTE: MINISTERIO DE GOBIERNO, CONCEPTO: PAGO DE CONSUMO DE AGUA (EPSAS), CUENTA DE DEPOSITO: CUENTA UNICA DEL TESORO</t>
  </si>
  <si>
    <t>00133012001 DEPOSITO DE EFECTIVO, DEPOSITANTE: AMILCAR VALENCIA CABALLERO, CONCEPTO: SALDO DE PREMIOS MENORES SORTEO EL CARNAVALERO, CUENTA DE DEPOSITO: CUENTA UNICA DEL TESORO</t>
  </si>
  <si>
    <t>00041041102 DEP.DE CHEQ.AJENOS,RET.DE CAM.,CONCEPTO: DEPÓSITO POR MULTAS DE REGISTRO Y ACREDITACION DE LA EMPRESA COMPAÑIA DE ALIMENTOS LTDA,DEP.: COMPAÑIA DE ALIMENTOS LTDA , PROCEDENCIA: BANCO UNION S.A., CHEQUE: 815, FECHA DE EMISION:14/05/2025</t>
  </si>
  <si>
    <t>00041041102 DEP.DE CHEQ.AJENOS,RET.DE CAM.,CONCEPTO: DEPÓSITO POR MULTAS DE REGISTRO Y ACREDITACION DE LA EMPRESA IDEAS MOVILIARIO INTEGRAL,DEP.: IDEAS MOVILIARIO INTEGRAL , PROCEDENCIA: BANCO UNION S.A., CHEQUE: 816, FECHA DE EMISION:14/05/2025</t>
  </si>
  <si>
    <t>00047377001 DEP.DE CHEQ.AJENOS,RET.DE CAM.,CONCEPTO: DEVOLUCION DE FONDOS,DEP.: COMUNIDAD ALTO LLANGA , PROCEDENCIA: BANCO UNION S.A., CHEQUE: 22, FECHA DE EMISION:15/05/2025</t>
  </si>
  <si>
    <t>00030014201 DEP.DE CHEQ.AJENOS,RET.DE CAM.,CONCEPTO: DEVOLUCION PASAJES AEREOS INT.,DEP.: MJTI , PROCEDENCIA: BANCO UNION S.A., CHEQUE: 1318, FECHA DE EMISION:15/05/2025</t>
  </si>
  <si>
    <t>00291012002 DEP.DE CHEQ.AJENOS,RET.DE CAM.,CONCEPTO: EJECUCION DE LA POLIZA DE GARANTIA,DEP.: NACIONAL SEGUROS PATRIMONIALES Y FINANZAS S.A. , PROCEDENCIA: BANCO NACIONAL DE BOLIVIA S.A., CHEQUE: 18190, FECHA DE EMISION:13/05/2025</t>
  </si>
  <si>
    <t>00047377001 DEP.DE CHEQ.AJENOS,RET.DE CAM.,CONCEPTO: DEVOLUCION DE FONDOS,DEP.: COMUNIDAD EXPERIMENTAL LLANGA , PROCEDENCIA: BANCO UNION S.A., CHEQUE: 28, FECHA DE EMISION:15/05/2025</t>
  </si>
  <si>
    <t>00047377001 DEP.DE CHEQ.AJENOS,RET.DE CAM.,CONCEPTO: DEVOLUCION DE FONDOS,DEP.: COMUNIDAD SUD LLANGA , PROCEDENCIA: BANCO UNION S.A., CHEQUE: 11, FECHA DE EMISION:15/05/2025</t>
  </si>
  <si>
    <t>00099021001 DEPOSITO DE EFECTIVO, DEPOSITANTE: MELGAR CAMBERO IVANOFF, CONCEPTO: DEVOLUCION DE EXAMEN PREOCUPACIONAL GESTION 2024, CUENTA DE DEPOSITO: CUENTA UNICA DEL TESORO/DJBR</t>
  </si>
  <si>
    <t>00099021001 DEPOSITO DE EFECTIVO, DEPOSITANTE: PAREDES JARE JUSARA LIBANEZA, CONCEPTO: DEVOLUCION DE EXAMEN PREOCUPACIONAL GESTION 2025, CUENTA DE DEPOSITO: CUENTA UNICA DEL TESORO</t>
  </si>
  <si>
    <t>TRANSFERENCIA DE FONDOS AL EXTERIOR A SOLICITUD DE MINISTERIO DE ECONOMIA Y FINANZAS PUBLICAS SEGUN SOLICITUD 23448 REF: PAGO PRETECO BOL.LTDA. FAC 382/2025, MEFP/VTCF/DGSGIF/UIT/29/25, CERTIF MEFP/DGSGIF/2/25. (USD 180.226,28 T/C 6,86) H.R.2025-06167-D LIB. 00099021001 TGN-RECURSOS ORDINARIOS (3987)</t>
  </si>
  <si>
    <t>NUMERO DE LIBRETA CUT: 00513012008 OPERACIÓN E18 TRANSFERENCIA DEL SISTEMA FINANCIERO POR CUENTA DE TERCEROS A LA CUT PAGO DE DIVIDENDOS A Y.P.F.B. CASA MATRIZ.</t>
  </si>
  <si>
    <t>NUMERO DE LIBRETA CUT: LIBRETA NÂ° 00373024105 OPERACIÓN E75 TRANSFERENCIA DE LA CUENTA FISCAL BUN A LA CUT EN MN TRANSFERENCIA DE FONDOS A SOLICITUD DE: GOBIERNO AUTONOMO MUNICIPAL CHOQUECOTA, CITE: G.A.M.CH. NÂ° 0127/2025 CUENTA CUT 3987 LIBRETA NÂ° 00373024105 FDI-TRANSFERENCIAS PROGRAMAS Y/</t>
  </si>
  <si>
    <t>COBRO COSTOS DE PAPELERIA SEGUN TRANSFERENCIA DEL EXTERIOR POR ORDEN DE FIDEICOMISO HERCO - CKM (LIMA PERU) REF.: CRED EMB13A-02CIST MAY 2025 FECHA VALOR 16/05/2025. LIB. 00513062002 YPFB - EXPORTACIÓN DE GLP Y OTROS-BOLIVIANOS</t>
  </si>
  <si>
    <t>A:00099021001 Transferencia que realizamos a solicitud de la Unidad de Administración e Información Salarial mediante nota CITE: MEFP/VTCP/DGPOT/UAIS/N°148/2025, informe MEFP/VTCP/DGPOT/UAIS/No.77/2025 para la reversión definitiva de las Boletas de Pago solicitadas por el SENASIR consignadas en el comprobante de pago N° 72066 H.R. 2025-19028-R</t>
  </si>
  <si>
    <t>COBRO COSTOS DE PAPELERIA SEGUN TRANSFERENCIA DEL EXTERIOR POR ORDEN DE MTX COMERCIALIZADORA DE GAS (BRAZIL SAO PAULO) REF.: CRED INV PPA-MTX-30/25 FECHA VALOR 16/05/2025 LIB. 00513012015 YPFB-HEROES DEL CHACO-BS</t>
  </si>
  <si>
    <t>TRANSFERENCIA DEL EXTERIOR SEGUN SWIFT NO.6740 Y NO.6739 DE FECHA 16/05/2025 ORDENANTE: CAMPO MAXX AGROINSUMOS INDUSTRIA E COMERCIO LTDA (GUAJARAMIRIN BRASIL) REF.: CRED GOP DVE 0105 ODV 25 VEX LIB. 00597012001 RECURSOS PROPIOS VENTAS YLB</t>
  </si>
  <si>
    <t>TRANSFERENCIA DEL EXTERIOR SEGUN SWIFT NO.6743 Y NO.6738 DE FECHA 16/05/2025 ORDENANTE: IMPORTADORA Y EXPORTADORA AS SPA (CL/IQUIQUE) REF.: CRED PLEASE PAY IN FULL ORDEN DE COMPRA GOP-DVE-0101-ODV/25-VEX BNY CUST RRN - F7S2505168112200 LIB. 00597012001 RECURSOS PROPIOS VENTAS YLB</t>
  </si>
  <si>
    <t>A:00862012001 GAM DE SAN PABLO DE HUACARETA, TRANSFERENCIA DE RECUPERACIONES SEGÚN NOTA GEF-LCR-JSZ-0459-NOT/25 POR CONCEPTO DE REMUNERACIÓN POR ADMINISTRACION DE FIDEICOMISO QUE CORRESPONDEN AL FNDR DE ACUERDO A CONTRATO DE FIDEICOMISO “PROGRAMA APOYO A LA EJECUCION DE LA INVERSION PUBLICA” (AEIP).</t>
  </si>
  <si>
    <t>A:00862012001 GAM DE SAN POSTRER VALLE, TRANSFERENCIA DE RECUPERACIONES SEGÚN NOTA GEF-LCR-JSZ-0466-NOT/25 POR CONCEPTO DE REMUNERACIÓN POR ADMINISTRACION DE FIDEICOMISO QUE CORRESPONDEN AL FNDR DE ACUERDO A CONTRATO DE FIDEICOMISO “PROGRAMA APOYO A LA EJECUCION DE LA INVERSION PUBLICA” (AEIP).</t>
  </si>
  <si>
    <t>A:00099021001 GAM DE SAN PABLO DE HUACARETA, TRANSFERENCIA DE RECUPERACIONES SEGÚN NOTA GEF-LCR-JSZ-0459-NOT/25 POR CONCEPTO DE PAGO DE CAPITAL E INTERES DE ACUERDO A CONTRATO DE FIDEICOMISO “PROGRAMA APOYO A LA EJECUCION DE LA INVERSION PUBLICA” (AEIP) FIRMADO ENTRE MINISTERIO DE PLANIFICACION Y EL FNDR.</t>
  </si>
  <si>
    <t>A:00099021001 GAM DE POSTRER VALLE, TRANSFERENCIA DE RECUPERACIONES SEGÚN NOTA GEF-LCR-JSZ-0466-NOT/25 POR CONCEPTO DE PAGO DE CAPITAL E INTERES DE ACUERDO A CONTRATO DE FIDEICOMISO “PROGRAMA APOYO A LA EJECUCION DE LA INVERSION PUBLICA” (AEIP) FIRMADO ENTRE MINISTERIO DE PLANIFICACION Y EL FNDR.</t>
  </si>
  <si>
    <t>A:00862012001 GAM DE SAN PABLO DE HUACARETA, TRANSFERENCIA DE RECUPERACIONES SEGÚN NOTA GEF-LCR-JSZ-0459-NOT/25 POR CONCEPTO DE INTERES PENAL DE ACUERDO A CONTRATO DE FIDEICOMISO DE “PROGRAMA APOYO A LA EJECUCION DE LA INVERSION PUBLICA” (AEIP).</t>
  </si>
  <si>
    <t>A:00099021001 GAM DE SAN PABLO DE HUACARETA, TRANSFERENCIA DE RECUPERACIONES SEGÚN NOTA GEF-LCR-JSZ-0459-NOT/25 POR CONCEPTO DE PAGO ANTICIPADO DE INTERES DE ACUERDO A CONTRATO DE FIDEICOMISO “PROGRAMA APOYO A LA EJECUCION DE LA INVERSION PUBLICA” (AEIP) FIRMADO ENTRE MINISTERIO DE PLANIFICACION Y EL FNDR.</t>
  </si>
  <si>
    <t>A:00862012001 GAM DE SAN PABLO DE HUACARETA, TRANSFERENCIA DE RECUPERACIONES SEGÚN NOTA GEF-LCR-JSZ-0459-NOT/25 POR CONCEPTO DE REMUNERACION DE ADMINISTRACION DE ACUERDO A CONTRATO DE FIDEICOMISO DE “PROGRAMA APOYO A LA EJECUCION DE LA INVERSION PUBLICA” (AEIP).</t>
  </si>
  <si>
    <t>||TRANSFERENCIA DE FONDOS S/G. MENSAJES SWIFT NROS.6726-6725, EN ATENCIÓN A NOTA CITE: ABE-DGE 77/2025 DE FECHA 4/2/2025 (HRE-TGL-2320) Y CORREO ELECTRONICO ENVIADO POR LA AGENCIA BOLIVIANA ESPACIAL. A LA LIBRETA 585012002 ABE - VENTA DE SERVICIOS COMUNICACIÓN; P.CTA. DE IKO MEDIA GROUP AG</t>
  </si>
  <si>
    <t>||TRANSFERENCIA DE FONDOS S/G MENSAJE SWIFT NRO.6727 Y NOTA CITE CAR/DGE-DNAF/N°0031/2025 DE F.29.01.2025. (HRE-TGL-1912) ENVIADA POR LA NAVEGACION AEREA Y AEROPUERTOS BOLIVIANOS (SECTOR PÚBLICO). DEBITO DE LA LIB. 00389012001 NAABOL- ADMINISTRACIÓN , REPOSICIÓN DE ÚTILES DE ESCRITORIO</t>
  </si>
  <si>
    <t>COBRO COSTOS DE PAPELERIA SEGUN TRANSFERENCIA DEL EXTERIOR POR ORDEN DE CAMPO MAXX AGROINSUMOS INDUSTRIA E COMERCIO LTDA (GUAJARAMIRIN BRASIL) REF.: CRED GOP DVE 0105 ODV 25 VEX LIB. 00597032001 YLB-COMERCIALIZACION DE DIVERSAS SALES</t>
  </si>
  <si>
    <t>COBRO COSTOS DE PAPELERIA SEGUN TRANSFERENCIA DEL EXTERIOR POR ORDEN DE IMPORTADORA Y EXPORTADORA AS SPA (CL/IQUIQUE) REF.: CRED PLEASE PAY IN FULL ORDEN DE COMPRA GOP-DVE-0101-ODV/25-VEX BNY CUST RRN - F7S2505168112200 LIB. 00597032001 YLB-COMERCIALIZACION DE DIVERSAS SALES</t>
  </si>
  <si>
    <t>'COBRO DE'||ÚTILES DE ESCRITORIO POR EL COMPROBANTE NRO.1127031 DE LA FECHA S/G. NOTA CITE GAFC-0356/DFC/URTE-097/2025 DE F.26.02.2025 (HRE-TGL-3945) (SECTOR PÚBLICO) ENVIADA POR YACIMIENTOS PETROLIFEROS FISCALES BOLIVIANOS DÉBITO DE LA LIBRETA 00513022001 YPFB - OPERACIONES, REPOSICIÓN DE ÚTILES DE ESCRITORIO.</t>
  </si>
  <si>
    <t>||TRANSFERENCIA DE FONDOS SEGÚN MENSAJE SWIFT N°6756, CORREO ELECTRÓNICO DE LA FECHA Y NOTA CITE: CAR/DGE-DNAF N°0031/2025 DE NAVEGACIÓN AEREA Y AEROPUERTOS BOLIVIANOS DE FECHA 29/01/2025 (HRE-TGL-1912). (SECTOR PÚBLICO). DÉBITO DE LA LIBRETA 00389012001 NAABOL  ADMINISTRACIÓN CENTRAL, REPOSICIÓN DE ÚTILES DE ESCRITORIO</t>
  </si>
  <si>
    <t>||TRANSFERENCIA DE FONDOS S/G MENSAJE SWIFT NRO. 6736 Y 6734 DE LA FECHA Y NOTA CITE CAR/DGE-DNAF/N°0031/2025 DE F.29.01.2025. (HRE-TGL-1912) ENVIADA POR LA NAVEGACION AEREA Y AEROPUERTOS BOLIVIANOS (SECTOR PÚBLICO). DEBITO DE LA LIB. 00389012001 NAABOL- ADMINISTRACIÓN , REPOSICIÓN DE ÚTILES DE ESCRITORIO</t>
  </si>
  <si>
    <t>||TRANSFERENCIA DE FONDOS S/G MENSAJE SWIFT NROS. 6758 Y 6757 DE LA FECHA Y NOTA CITE DGAC/DAF/FIN/NE-0008/25 DE F.29.01.2025 (HRE-TGL-1866) DE LA DIRECCION GENERAL DE AERONAUTICA CIVIL (SECTOR PÚBLICO). DEBITO DE LA LIBRETA 00117012001 DGAC, REPOSICIÓN DE ÚTILES DE ESCRITORIO.</t>
  </si>
  <si>
    <t>||TRANSFERENCIA DE FONDOS S/G MENSAJE SWIFT NRO. 6735-6737 EN ATENCIÓN A CORREO ELECTRÓNICO Y NOTA: DGAC/DAF/FIN/NE-0008/25 (HRE-TGL-2025-1866) ENVIADO POR LA DIRECCIÓN GENERAL DE AERONÁUTICA CIVIL (SECTOR PÚBLICO). DEBITO DE LA LIBRETA 00117012001 DGAC, REPOSICIÓN ÚTILES DE ESCRITORIO.</t>
  </si>
  <si>
    <t>||TRANSFERENCIA DE FONDOS S/G MENSAJE SWIFT NRO. 6742 EN ATENCIÓN A CORREO ELECTRÓNICO Y NOTA: DGAC/DAF/FIN/NE-0008/25 (HRE-TGL-2025-1866) ENVIADO POR LA DIRECCIÓN GENERAL DE AERONÁUTICA CIVIL (SECTOR PÚBLICO). DEBITO DE LA LIBRETA 00117012001 DGAC, REPOSICIÓN ÚTILES DE ESCRITORIO.</t>
  </si>
  <si>
    <t>||TRANSFERENCIA DE FONDOS S/G MENSAJE SWIFT NRO. 6741 EN ATENCIÓN A CORREO ELECTRÓNICO DE NAABOL Y NOTA CITE: CAR/DGE-DNAF N°0031/2025 DE FECHA 29/1/2025 (HRE-TGL-1912) ENVIADA POR NAVEGACIÓN AÉREA Y AEROPUERTOS BOLIVIANOS (SECTOR PÚBLICO). DEBITO DE LA LIBRETA 00389012001 NAABOL-ADMINISTRACIÓN CENTRAL, COBRO DE ÚTILES DE ESCRITORIO.</t>
  </si>
  <si>
    <t>||TRANSFERENCIA DE FONDOS SEGÚN MENSAJE SWIFT N°6729, CORREO ELECTRÓNICO DE LA FECHA Y NOTA CITE: DGAC/DAF/FIN/NE-0008/25 (HRE-TGL-1866) DE FECHA 29/01/2025 DE LA DIRECCIÓN GENERAL DE AERONÁUTICA CIVIL. (SECTOR PÚBLICO). DÉBITO DE LA LIBRETA 00117012001 DGAC, REPOSICIÓN DE ÚTILES DE ESCRITORIO.</t>
  </si>
  <si>
    <t>A:00513012004 Transferencia de recursos a solicitud de Yacimientos Petrolíferos Fiscales Bolivianos mediante nota CITE: YPFB/GAFC/861-DFC/URTE-230/2025 por concepto de saldos no ejecutados en aplicación al Decreto Supremo N° 5348 de 10 de marzo de 2025 y la Resolución Ministerial N° 26 de 27 de enero de 2025 que aprueba el Reglamento Operativo para el pago de obligaciones en el extranjero H.R. 2025-20839-R</t>
  </si>
  <si>
    <t>||TRANSFERENCIA DE FONDOS SEGUN MENSAJE SWIFT N°6695 Y 6696. SEGÚN CORREO INSTITUCIONAL DE LA FECHA ENVIADO POR EL INSTITUTO NACIONAL DE INNOVACIÓN AGROPECUARIA Y FORESTAL - INIAF A LA LIBRETA 00222018014 INIAF-CIMMYT PLATAFORMA DE FENOTIPADO EN CAMPO PARA PYRICULARIA.</t>
  </si>
  <si>
    <t>COBRO DE||ÚTILES DE ESCRITORIO POR REGISTRO DEL COMPROBANTE CONTABLE N°1127069 DE LA FECHA SG CORREO INSTITUCIONAL DE FECHA 16/05/2025 ENVIADO POR EL INSTITUTO NACIONAL DE INNOVACIÓN AGROPECUARIA Y FORESTAL  INIAF DE LA LIBRETA 00222012001 INIAF-A NIVEL NACIONAL COBRO ÚTILES DE ESCRITORIO</t>
  </si>
  <si>
    <t>00099021001 DEPOSITO DE EFECTIVO, DEPOSITANTE: BRYSILA LOZA, CONCEPTO: DEVOLUCION DE EXCETENTE ENE LE PAGO DE REFRIGERIO DE MES DE ENERO 2024, CUENTA DE DEPOSITO: CUENTA UNICA DEL TESORO/DJBR</t>
  </si>
  <si>
    <t>00016011101 DEPOSITO DE EFECTIVO, DEPOSITANTE: U.E. NATALIA PALACIOS, CONCEPTO: ALQUILER DEL AUDITORIO "AVELINO SIÑANI", CUENTA DE DEPOSITO: CUENTA UNICA DEL TESORO</t>
  </si>
  <si>
    <t>00046024204 DEPOSITO DE EFECTIVO, DEPOSITANTE: CINTHIA MICHELLE RAMIREZ MONJE, CONCEPTO: DEVOLUCION PASAJE SUCRE, CUENTA DE DEPOSITO: CUENTA UNICA DEL TESORO</t>
  </si>
  <si>
    <t>00513102001 DEPOSITO DE EFECTIVO, DEPOSITANTE: AMERICA CASTRO RETAMOZO, CONCEPTO: FACTURA 3 NO REGISTRADA DE ROSSIO ROSA IGNACIO HIDALGO, CUENTA DE DEPOSITO: CUENTA UNICA DEL TESORO</t>
  </si>
  <si>
    <t>00513102001 DEPOSITO DE EFECTIVO, DEPOSITANTE: ROSSMERY GALLEGOS CORONEL, CONCEPTO: PARA REGULARIZAR ERROR DE PARTIDA 3.1.1.10 A 2.2.6.00 CORRESPONDIENTE AL PAGO DE TRANSPORTE PERSONAL, CUENTA DE DEPOSITO: CUENTA UNICA DEL TESORO</t>
  </si>
  <si>
    <t>00016101101 DEPOSITO DE EFECTIVO, DEPOSITANTE: KARINA LORENA ALCOBA GARNICA, CONCEPTO: DEVOLUCION DE VIATICOS, CUENTA DE DEPOSITO: CUENTA UNICA DEL TESORO</t>
  </si>
  <si>
    <t>00015011107 DEPOSITO DE EFECTIVO, DEPOSITANTE: PROMID, CONCEPTO: PAGO SERVICIO AGUA - ABRIL 2025, CUENTA DE DEPOSITO: CUENTA UNICA DEL TESORO</t>
  </si>
  <si>
    <t>00015011107 DEPOSITO DE EFECTIVO, DEPOSITANTE: PROMID, CONCEPTO: PAGO SERVICIO AGUA - MAYO 2025, CUENTA DE DEPOSITO: CUENTA UNICA DEL TESORO</t>
  </si>
  <si>
    <t>00580012001 DEP.DE CHEQ.AJENOS,RET.DE CAM.,CONCEPTO: DESCUENTO SIN GOCE DE HABERES MARZO 2025,DEP.: DEPOSITOS ADUANEROS BOLIVIANOS , PROCEDENCIA: BANCO UNION S.A., CHEQUE: 1800, FECHA DE EMISION:12/05/2025</t>
  </si>
  <si>
    <t>00580012001 DEP.DE CHEQ.AJENOS,RET.DE CAM.,CONCEPTO: EXTRAVIO DE CREDENCIAL GERMAN TICONA MAMANI,DEP.: DEPOSITOS ADUANEROS BOLIVIANOS , PROCEDENCIA: BANCO UNION S.A., CHEQUE: 1801, FECHA DE EMISION:12/05/2025</t>
  </si>
  <si>
    <t>00580012001 DEP.DE CHEQ.AJENOS,RET.DE CAM.,CONCEPTO: EXTRAVIO DE CREDENCIAL DAVID JULIO TITO,DEP.: DEPOSITOS ADUANEROS BOLIVIANOS , PROCEDENCIA: BANCO UNION S.A., CHEQUE: 1810, FECHA DE EMISION:13/05/2025</t>
  </si>
  <si>
    <t>00580012001 DEP.DE CHEQ.AJENOS,RET.DE CAM.,CONCEPTO: DEV. 13% RETENCION BONO TRANSPORTE,DEP.: DEPOSITOS ADUANEROS BOLIVIANOS , PROCEDENCIA: BANCO UNION S.A., CHEQUE: 1814, FECHA DE EMISION:16/05/2025</t>
  </si>
  <si>
    <t>00078011102 DEP.DE CHEQ.AJENOS,RET.DE CAM.,CONCEPTO: PAGO DE CUOTA DE PRESTAMO,DEP.: COOPSEL R.L. , PROCEDENCIA: BANCO NACIONAL DE BOLIVIA S.A., CHEQUE: 7824325, FECHA DE EMISION:16/05/2025</t>
  </si>
  <si>
    <t>00078011102 DEP.DE CHEQ.AJENOS,RET.DE CAM.,CONCEPTO: PAGO DE CUOTA DE PRESTAMO,DEP.: COOPSEL R.L. , PROCEDENCIA: BANCO NACIONAL DE BOLIVIA S.A., CHEQUE: 7824299, FECHA DE EMISION:16/05/2025</t>
  </si>
  <si>
    <t>00578012002 DEP.DE CHEQ.AJENOS,RET.DE CAM.,CONCEPTO: REVERSION,DEP.: BOLIVIANA DE AVIACION , PROCEDENCIA: BANCO UNION S.A., CHEQUE: 19879, FECHA DE EMISION:16/05/2025</t>
  </si>
  <si>
    <t>00015011108 DEP.DE CHEQ.AJENOS,RET.DE CAM.,CONCEPTO: DEPÓSITO A LA CUT,DEP.: MINISTERIO DE GOBIERNO , PROCEDENCIA: BANCO UNION S.A., CHEQUE: 52537, FECHA DE EMISION:15/05/2025</t>
  </si>
  <si>
    <t>00086057006 DEPOSITO DE EFECTIVO, DEPOSITANTE: EDWIN MAMANI ARUQUIPA, CONCEPTO: DEVOLUCION DE VIATICOS POR PASAJE, CUENTA DE DEPOSITO: CUENTA UNICA DEL TESORO</t>
  </si>
  <si>
    <t>VENTA DE DIVISAS CON TRANSFERENCIA DE FONDOS A SOLICITUD DE MINISTERIO DE DESARROLLO PRODUCTIVO Y ECONOMIA PLURAL SEGUN SOLICITUD 23365 REF: PAGO A LA EMPRESA HOTTINGER BRUEL Y KJAER POR SERVICIOS CALIBRACION DE MULTIMETRO MGCPLUS DE LA GESTION 2024 NOTA IBM DMIC NI 172 2025 EQUIVALENTES 2.444,38 U LIB. 00041031107 MPM-INSTITUTO BOLIVIANO DE METROLOGIA POR DIFERENCIAL CAMBIARIO</t>
  </si>
  <si>
    <t>A:00862012001 GAM DE EL PUENTE, TRANSFERENCIA DE RECUPERACIONES SEGÚN NOTA INTERNA GEF-LCR-DYF-0474-NOT/25, POR CONCEPTO DE REMUNERACION DE ADMINISTRACION QUE CORRESPONDE AL FNDR DE ACUERDO A CONTRATO DE FIDEICOMISO “CONTRAPARTES LOCALES” (CL)</t>
  </si>
  <si>
    <t>A:00862012001 GAM DE EL PUENTE, TRANSFERENCIA DE RECUPERACIONES SEGÚN NOTA INTERNA GEF-LCR-DYF-0474-NOT/25, POR CONCEPTO DE INTERES PENAL DE ACUERDO A CONTRATO DE FIDEICOMISO “CONTRAPARTES LOCALES” (CL)</t>
  </si>
  <si>
    <t>De: 00548022001 Transferencia de recursos a solicitud de la Corporación de las Fuerzas Armadas para el Desarrollo Nacional (COFADENA) mediante nota CITE: GG:445-DAF:302-UFIN:95/2025 de acuerdo a la Resolución Ministerial N° 26 de 27 de enero de 2025 que aprueba el Reglamento Operativo para el pago de obligaciones en el extranjero H.R. 2025-21107-R</t>
  </si>
  <si>
    <t>||TRANSFERENCIA DE FONDOS S/G MENSAJES SWIFT NRO. 6780 EN ATENCIÓN A CORREO ELECTRÓNICO Y NOTA CITE: CAR/DGE-DNAF N°0031/2025 DE FECHA 29/1/2025 (HRE-TGL-1912) ENVIADA POR NAVEGACIÓN AÉREA Y AEROPUERTOS BOLIVIANOS (SECTOR PÚBLICO). DEBITO DE LA LIBRETA 00389012001 NAABOL-ADMINISTRACIÓN CENTRAL, COBRO DE ÚTILES DE ESCRITORIO.</t>
  </si>
  <si>
    <t>'COBRO DE'||ÚTILES DE ESCRITORIO POR EL COMPROBANTE NRO. 1127126 DE LA FECHA, S/G. NOTA GAFC-0356/DFC/URTE-097/2025 DE FECHA 26/2/2025 (HRE-TGL-2025-3945) ENVIADO POR YACIMIENTOS PETROLÍFEROS FISCALES BOLIVIANOS. DÉBITO DE LA LIBRETA 00513022001 YPFB-"OPERACIONES" COBRO DE ÚTILES DE ESCRITORIO.</t>
  </si>
  <si>
    <t>||TRANSFERENCIA DE FONDOS S/G MENSAJE SWIFT NRO. 6781, CORREO ELECTRONICO DE LA FECHA Y NOTA CITE DGAC/DAF/FIN/NE-0008/25 DE F.29.01.2025 (HRE-TGL-1866) DE LA DIRECCION GENERAL DE AERONAUTICA CIVIL (SECTOR PÚBLICO). DEBITO DE LA LIBRETA 00117012001 DGAC, REPOSICIÓN DE ÚTILES DE ESCRITORIO.</t>
  </si>
  <si>
    <t>00099021001 DEPOSITO DE EFECTIVO, DEPOSITANTE: ENRIQUE MOOR ARCE, CONCEPTO: DEVOLUCION DE VIATICOS, CUENTA DE DEPOSITO: CUENTA UNICA DEL TESORO/DJBR</t>
  </si>
  <si>
    <t>00086044201 DEPOSITO DE EFECTIVO, DEPOSITANTE: SISTEMA DE RIEGO QUELLU MAYU, CONCEPTO: TPP00860000173, CUENTA DE DEPOSITO: CUENTA UNICA DEL TESORO</t>
  </si>
  <si>
    <t>00086044201 DEPOSITO DE EFECTIVO, DEPOSITANTE: SISTEMA DE RIEGO CHACA MAYU CHINCHIRI, CONCEPTO: TPP00860000195, CUENTA DE DEPOSITO: CUENTA UNICA DEL TESORO</t>
  </si>
  <si>
    <t>00086044201 DEPOSITO DE EFECTIVO, DEPOSITANTE: SISTEMA DE RIEGO CHULLKU MAYU EPIZANA, CONCEPTO: TPP00860000159, CUENTA DE DEPOSITO: CUENTA UNICA DEL TESORO</t>
  </si>
  <si>
    <t>00099021001 DEPOSITO DE EFECTIVO, DEPOSITANTE: OSCAR ORELLANA, CONCEPTO: DEV. DE ANTICIPO DE VIATICOS A PUCARANI POR NUEVO CALCULO - GESTION 2025, CUENTA DE DEPOSITO: CUENTA UNICA DEL TESORO</t>
  </si>
  <si>
    <t>00046171101 DEPOSITO DE EFECTIVO, DEPOSITANTE: LAFCOS S.R.L., CONCEPTO: SANCION POR INCUMPLIMIENTO A LA NORMA R.A. N° S/262 22/08/24, CUENTA DE DEPOSITO: CUENTA UNICA DEL TESORO</t>
  </si>
  <si>
    <t>00099021001 DEPOSITO DE EFECTIVO, DEPOSITANTE: SUSANA JEOVANNA MAMANI LUQUE, CONCEPTO: DEPÓSITO DE PAGO POR CONCEPTO DE LLAMADA TELEFONICA INTERNACIONAL CAMARA DE SENADORES, CUENTA DE DEPOSITO: CUENTA UNICA DEL TESORO</t>
  </si>
  <si>
    <t>00132142001 DEPOSITO DE EFECTIVO, DEPOSITANTE: ERLAND MERCADO MERCADO, CONCEPTO: DEVOLUCION DE SALDO FONDOS EN AVANCE CARTON DUPLEX, CUENTA DE DEPOSITO: CUENTA UNICA DEL TESORO</t>
  </si>
  <si>
    <t>00132142001 DEPOSITO DE EFECTIVO, DEPOSITANTE: VICTOR HUGO GONZALES MAMANI, CONCEPTO: DEVOLUCION SALDO DE FONDO EN AVANCE DKL, CUENTA DE DEPOSITO: CUENTA UNICA DEL TESORO</t>
  </si>
  <si>
    <t>00132142001 DEPOSITO DE EFECTIVO, DEPOSITANTE: MOISES CALLAPA HILARY, CONCEPTO: DEPÓSITO CASO IMPUESTOS NACIONALES, CUENTA DE DEPOSITO: CUENTA UNICA DEL TESORO</t>
  </si>
  <si>
    <t>00522012001 DEPOSITO DE EFECTIVO, DEPOSITANTE: MAURICIO LUJAN CUACASE, CONCEPTO: ALQUILER PREDIOS SANTA CRUZ - MAYO 2025, CUENTA DE DEPOSITO: CUENTA UNICA DEL TESORO</t>
  </si>
  <si>
    <t>00522012001 DEPOSITO DE EFECTIVO, DEPOSITANTE: FRANCISCA JUANA CALLACUSI PINTO, CONCEPTO: ALQUILER PREDIOS LA PAZ - NOV. DIC. 2024 Y ENERO A MAYO 2025, CUENTA DE DEPOSITO: CUENTA UNICA DEL TESORO</t>
  </si>
  <si>
    <t>00086044201 DEPOSITO DE EFECTIVO, DEPOSITANTE: SISTEMA DE RIEGO JUKUMARI COPACHUNCHO, CONCEPTO: TPP00860000168, CUENTA DE DEPOSITO: CUENTA UNICA DEL TESORO</t>
  </si>
  <si>
    <t>00522012001 DEPOSITO DE EFECTIVO, DEPOSITANTE: JOAQUIN CEBALLOS COLORADOS, CONCEPTO: GARANTIA DE ALQUILER PREDIOS CBBA - 2 MESES, CUENTA DE DEPOSITO: CUENTA UNICA DEL TESORO</t>
  </si>
  <si>
    <t>00086044201 DEPOSITO DE EFECTIVO, DEPOSITANTE: SISTEMA DE RIEGO CERRILLO, CONCEPTO: TPP00860000203, CUENTA DE DEPOSITO: CUENTA UNICA DEL TESORO</t>
  </si>
  <si>
    <t>00383012001 DEPOSITO DE EFECTIVO, DEPOSITANTE: COLLECTION S.R.L. NIT: 1002195025, CONCEPTO: PAGO PERIODO FEBRERO 2025, CUENTA DE DEPOSITO: CUENTA UNICA DEL TESORO</t>
  </si>
  <si>
    <t>00046104203 DEPOSITO DE EFECTIVO, DEPOSITANTE: PATRICIA ISABEL TORREZ NINAJA, CONCEPTO: REVERSION, CUENTA DE DEPOSITO: CUENTA UNICA DEL TESORO</t>
  </si>
  <si>
    <t>00099021001 DEPOSITO DE EFECTIVO, DEPOSITANTE: DEVAKI AMPUERO MERCADO, CONCEPTO: DEVOLUCION DE PASAJE SUCRE - LA PAZ, CUENTA DE DEPOSITO: CUENTA UNICA DEL TESORO</t>
  </si>
  <si>
    <t>00086011102 DEPOSITO DE EFECTIVO, DEPOSITANTE: DEYSI CASTELLON, CONCEPTO: PAGO DE MULTA AMBIENTAL, CUENTA DE DEPOSITO: CUENTA UNICA DEL TESORO</t>
  </si>
  <si>
    <t>00099021001 DEPOSITO DE EFECTIVO, DEPOSITANTE: MINIST. DE OBRAS PUBLICAS, SERVICIOS Y VIVIENDA, CONCEPTO: PAGO CONSUMO AGUA POTABLE MARZO 2025 FACT. 1319261 - EDIF. EX CONAVI ARCH. CENTRAL, CUENTA DE DEPOSITO: CUENTA UNICA DEL TESORO</t>
  </si>
  <si>
    <t>00099021001 DEPOSITO DE EFECTIVO, DEPOSITANTE: MINIST. DE OBRAS PUBLICAS, SERVICIOS Y VIVIENDA, CONCEPTO: PAGO CONSUMO AGUA POTABLE ABRIL 2025 FACT. 1477141 - EDIF. EX CONAVI ARCH. CENTRAL, CUENTA DE DEPOSITO: CUENTA UNICA DEL TESORO</t>
  </si>
  <si>
    <t>00081011101 DEPOSITO DE EFECTIVO, DEPOSITANTE: MINIST. DE OBRAS PUBLICAS, SERVICIOS Y VIVIENDA, CONCEPTO: FONDOS NO UTILIZADOS, CUENTA DE DEPOSITO: CUENTA UNICA DEL TESORO</t>
  </si>
  <si>
    <t>00099021001 DEPOSITO DE EFECTIVO, DEPOSITANTE: PORFIRIO LIMACHI POMA, CONCEPTO: COBRO INDEBIDO, DEVOLUCIONES, CUENTA DE DEPOSITO: CUENTA UNICA DEL TESORO</t>
  </si>
  <si>
    <t>00290012001 DEP.DE CHEQ.AJENOS,RET.DE CAM.,CONCEPTO: OTROS INGRESOS S/G TRAMITE N° 11291448,DEP.: SERVICIOS DE IMPUESTOS NACIONALES , PROCEDENCIA: BANCO UNION S.A., CHEQUE: 8082, FECHA DE EMISION:13/05/2025</t>
  </si>
  <si>
    <t>00099021001 DEP.DE CHEQ.AJENOS,RET.DE CAM.,CONCEPTO: PAGO POR DESCUENTO DE MONTO EXCEDENTE DE DOBLE PERCEPCION DE RECURSOS PUBLICOS,DEP.: CAJA NACIONAL DE SALUD , PROCEDENCIA: BANCO UNION S.A., CHEQUE: 83884, FECHA DE EMISION:19/05/2025</t>
  </si>
  <si>
    <t>00522012001 DEP.DE CHEQ.AJENOS,RET.DE CAM.,CONCEPTO: ALQUILER PREDIOS SANTA CRUZ - MAYO 2025,DEP.: IMPORTACIONES Y REPRESENTACIONES WEIDLING S.A. , PROCEDENCIA: BANCO UNION S.A., CHEQUE: 1165, FECHA DE EMISION:10/05/2025</t>
  </si>
  <si>
    <t>00522012001 DEP.DE CHEQ.AJENOS,RET.DE CAM.,CONCEPTO: ALQUILER PREDIOS SANTA CRUZ - ABRIL 2025 CONTRATO DNAJ - CARR N°02/2025,DEP.: IMPORTACIONES Y REPRESENTACIONES WEIDLING S.A. , PROCEDENCIA: BANCO GANADERO S.A., CHEQUE: 83, FECHA DE EMISION:12/05/2025</t>
  </si>
  <si>
    <t>00522012001 DEP.DE CHEQ.AJENOS,RET.DE CAM.,CONCEPTO: ALQUILER PREDIOS POTOSI - MAYO 2025,DEP.: UNIVERSIDAD PRIVADA SAN FRANCISCO DE ASIS - USFA , PROCEDENCIA: BANCO PARA EL FOMENTO A INICIATIVAS ECONOMICAS S.A.- BANCO FIE S.A., CHEQUE: 462, FECH</t>
  </si>
  <si>
    <t>00155012001 DEP.DE CHEQ.AJENOS,RET.DE CAM.,CONCEPTO: MULTAS POR SANCIONES DISCIPLINARIAS - ESTEBAN ROMERO GONZALES LOPEZ,DEP.: DIRECCION DEL NOTARIADO PLURINACIONAL , PROCEDENCIA: BANCO UNION S.A., CHEQUE: 1061, FECHA DE EMISION:19/05/2025</t>
  </si>
  <si>
    <t>00155012001 DEP.DE CHEQ.AJENOS,RET.DE CAM.,CONCEPTO: INGRESO POR IMPRESION DE CREDENCIALES A NOTARIO DE FE PUBLICA,DEP.: DIRECCION DEL NOTARIADO PLURINACIONAL , PROCEDENCIA: BANCO UNION S.A., CHEQUE: 1062, FECHA DE EMISION:19/05/2025</t>
  </si>
  <si>
    <t>00591012001 DEP.DE CHEQ.AJENOS,RET.DE CAM.,CONCEPTO: SG HR: MT/2025-03740,DEP.: E.E.T.C. MI TELEFERICO , PROCEDENCIA: BANCO UNION S.A., CHEQUE: 4215, FECHA DE EMISION:14/05/2025</t>
  </si>
  <si>
    <t>00591012001 DEP.DE CHEQ.AJENOS,RET.DE CAM.,CONCEPTO: SG HR: MT/2025-03855,DEP.: E.E.T.C. MI TELEFERICO , PROCEDENCIA: BANCO UNION S.A., CHEQUE: 4216, FECHA DE EMISION:15/05/2025</t>
  </si>
  <si>
    <t>00591012001 DEP.DE CHEQ.AJENOS,RET.DE CAM.,CONCEPTO: SG HR: MT/2025-03867,DEP.: E.E.T.C. MI TELEFERICO , PROCEDENCIA: BANCO UNION S.A., CHEQUE: 4218, FECHA DE EMISION:15/05/2025</t>
  </si>
  <si>
    <t>00591012001 DEP.DE CHEQ.AJENOS,RET.DE CAM.,CONCEPTO: SG HR: MT/2025-03852,DEP.: E.E.T.C. MI TELEFERICO , PROCEDENCIA: BANCO UNION S.A., CHEQUE: 4219, FECHA DE EMISION:15/05/2025</t>
  </si>
  <si>
    <t>00591012001 DEP.DE CHEQ.AJENOS,RET.DE CAM.,CONCEPTO: SG HR: MT/2025-03850,DEP.: E.E.T.C. MI TELEFERICO , PROCEDENCIA: BANCO UNION S.A., CHEQUE: 4220, FECHA DE EMISION:15/05/2025</t>
  </si>
  <si>
    <t>00591012001 DEP.DE CHEQ.AJENOS,RET.DE CAM.,CONCEPTO: SG HR: MT/2025-03859,DEP.: E.E.T.C. MI TELEFERICO , PROCEDENCIA: BANCO UNION S.A., CHEQUE: 4221, FECHA DE EMISION:15/05/2025</t>
  </si>
  <si>
    <t>00591012001 DEP.DE CHEQ.AJENOS,RET.DE CAM.,CONCEPTO: SG HR: MT/2025-03571,DEP.: E.E.T.C. MI TELEFERICO , PROCEDENCIA: BANCO UNION S.A., CHEQUE: 4222, FECHA DE EMISION:19/05/2025</t>
  </si>
  <si>
    <t>00389012001 DEP.DE CHEQ.AJENOS,RET.DE CAM.,CONCEPTO: GARANTIA,DEP.: NAABOL , PROCEDENCIA: BANCO UNION S.A., CHEQUE: 973, FECHA DE EMISION:16/05/2025</t>
  </si>
  <si>
    <t>00086031110 DEP.DE CHEQ.AJENOS,RET.DE CAM.,CONCEPTO: SISCO ABRIL DE GESTION 2025,DEP.: ANMI AMBORO , PROCEDENCIA: BANCO UNION S.A., CHEQUE: 1413, FECHA DE EMISION:12/05/2025</t>
  </si>
  <si>
    <t>00086031110 DEP.DE CHEQ.AJENOS,RET.DE CAM.,CONCEPTO: SISCO ENERO, FEBRERO, MARZO Y ABRIL 2022,DEP.: ANMI AMBORO , PROCEDENCIA: BANCO UNION S.A., CHEQUE: 1414, FECHA DE EMISION:12/05/2025</t>
  </si>
  <si>
    <t>00086031110 DEP.DE CHEQ.AJENOS,RET.DE CAM.,CONCEPTO: SISCO JULIO, AGO, Y SEP. 2023,DEP.: ANMI AMBORO , PROCEDENCIA: BANCO UNION S.A., CHEQUE: 1419, FECHA DE EMISION:12/05/2025</t>
  </si>
  <si>
    <t>00086031110 DEP.DE CHEQ.AJENOS,RET.DE CAM.,CONCEPTO: SISCO MATO, JUNIO, JULIO Y AGOSTO 2022,DEP.: ANMI AMBORO , PROCEDENCIA: BANCO UNION S.A., CHEQUE: 1415, FECHA DE EMISION:12/05/2025</t>
  </si>
  <si>
    <t>00086031110 DEP.DE CHEQ.AJENOS,RET.DE CAM.,CONCEPTO: SISCO SEPT. OCT. NOV. DIC. 2022,DEP.: ANMI AMBORO , PROCEDENCIA: BANCO UNION S.A., CHEQUE: 1416, FECHA DE EMISION:12/05/2025</t>
  </si>
  <si>
    <t>00086031110 DEP.DE CHEQ.AJENOS,RET.DE CAM.,CONCEPTO: SISCO ABRIL, MAYO Y JUNIO 2023,DEP.: ANMI AMBORO , PROCEDENCIA: BANCO UNION S.A., CHEQUE: 1418, FECHA DE EMISION:12/05/2025</t>
  </si>
  <si>
    <t>00086031110 DEP.DE CHEQ.AJENOS,RET.DE CAM.,CONCEPTO: SISCO OCTUBRE, NOV. Y DIC. 2023,DEP.: ANMI AMBORO , PROCEDENCIA: BANCO UNION S.A., CHEQUE: 1420, FECHA DE EMISION:12/05/2025</t>
  </si>
  <si>
    <t>00086031110 DEP.DE CHEQ.AJENOS,RET.DE CAM.,CONCEPTO: SISCO ENERO, FEBRERO, MARZO Y ABRIL 2024,DEP.: ANMI AMBORO , PROCEDENCIA: BANCO UNION S.A., CHEQUE: 1421, FECHA DE EMISION:12/05/2025</t>
  </si>
  <si>
    <t>00086031110 DEP.DE CHEQ.AJENOS,RET.DE CAM.,CONCEPTO: SISCO MAYO, JUNIO, JULIO Y AGOSTO 2024,DEP.: ANMI AMBORO , PROCEDENCIA: BANCO UNION S.A., CHEQUE: 1422, FECHA DE EMISION:12/05/2025</t>
  </si>
  <si>
    <t>00086031110 DEP.DE CHEQ.AJENOS,RET.DE CAM.,CONCEPTO: SISCO SEP. OCT. NOV. Y DIC. 2024,DEP.: ANMI AMBORO , PROCEDENCIA: BANCO UNION S.A., CHEQUE: 1423, FECHA DE EMISION:12/05/2025</t>
  </si>
  <si>
    <t>00383012001 DEPOSITO DE EFECTIVO, DEPOSITANTE: AGENCIA BOLIVIANA DE CORREOS, CONCEPTO: REGIONAL LA PAZ 12 - 17/05/2025, CUENTA DE DEPOSITO: CUENTA UNICA DEL TESORO</t>
  </si>
  <si>
    <t>00373024105 DEPOSITO DE EFECTIVO, DEPOSITANTE: GOBIERNO AUTONOMO MUNICIPAL DE TEOPONTE, CONCEPTO: DEVOLUCION DE RECURSOS, CUENTA DE DEPOSITO: CUENTA UNICA DEL TESORO</t>
  </si>
  <si>
    <t>COBRO COSTOS DE PAPELERIA SEGUN TRANSFERENCIA DEL EXTERIOR POR ORDEN DE TRADENER LIMITADA (BRAZIL CURITIVA) REF.: CRED EXBRDF0325 FECHA VALOR 19/05/2025 LIB. 00513012015 YPFB-HEROES DEL CHACO-BS</t>
  </si>
  <si>
    <t>||TRANSFERENCIA DE FONDOS S/G MENSAJES SWIFT NROS. 6835 Y 6840 Y NOTA CITE CAR/DGE-DNAF/N°0031/2025 DE F.29.01.2025. (HRE-TGL-1912) ENVIADA POR LA NAVEGACION AEREA Y AEROPUERTOS BOLIVIANOS (SECTOR PÚBLICO). DEBITO DE LA LIB. 00389012001 NAABOL- ADMINISTRACIÓN , REPOSICIÓN DE ÚTILES DE ESCRITORIO</t>
  </si>
  <si>
    <t>||TRANSFERENCIA DE FONDOS SEGÚN MENSAJES SWIFT N°6825 Y 6839 DE LA FECHA Y NOTA CITE: DGAC/DAF/FIN/NE-0008/25 (HRE-TGL-1866) DE FECHA 29/01/2025 DE LA DIRECCIÓN GENERAL DE AERONÁUTICA CIVIL. (SECTOR PÚBLICO). DÉBITO DE LA LIBRETA 00117012001 DGAC, REPOSICIÓN DE ÚTILES DE ESCRITORIO.</t>
  </si>
  <si>
    <t>'COBRO DE'||UTILES DE ESCRITORIO POR EL COMPROBANTE NRO. 1127184 DE LA FECHA, S/G.NOTA GAFC-0356/DFC/URTE-097/2025 DE FECHA 26/2/2025 (HRE-TGL-3945) ENVIADO POR YACIMIENTOS PETROLIFEROS FISCALES BOLIVIANOS(SECTOR PÚBLICO). DÉBITO DE LA LIBRETA 00513022001 YPFB-"OPERACIONES" COBRO DE ÚTILES DE ESCRITORIO.</t>
  </si>
  <si>
    <t>||TRANSFERENCIA DE FONDOS S/G MENSAJE SWIFT NRO. 6836 EN ATENCIÓN A CORREO ELECTRÓNICO DE LA DGAC Y NOTA: DGAC/DAF/FIN/NE-0008/25 DE F.29/01/2025 (HRE-TGL-1866) ENVIADO POR LA DIRECCIÓN GENERAL DE AERONÁUTICA CIVIL (SECTOR PÚBLICO). DEBITO DE LA LIBRETA 00117012001 DGAC, REPOSICIÓN ÚTILES DE ESCRITORIO.</t>
  </si>
  <si>
    <t>||TRANSFERENCIA DE FONDOS S/G MENSAJE SWIFT NRO. 6857 EN ATENCIÓN A CORREO ELECTRÓNICO DE NAABOL Y NOTA CITE: CAR/DGE-DNAF N°0031/2025 DE FECHA 29/1/2025 (HRE-TGL-1912) ENVIADA POR NAVEGACIÓN AÉREA Y AEROPUERTOS BOLIVIANOS (SECTOR PÚBLICO). DEBITO DE LA LIBRETA 00389012001 NAABOL-ADMINISTRACIÓN CENTRAL, COBRO DE ÚTILES DE ESCRITORIO.</t>
  </si>
  <si>
    <t>||TRANSFERENCIA DE FONDOS S/G MENSAJE SWIFT NRO. 6858, CORREO ELECTRONICO DE LA FECHA Y NOTA CITE DGAC/DAF/FIN/NE-0008/25 DE F.29.01.2025 (HRE-TGL-1866) DE LA DIRECCION GENERAL DE AERONAUTICA CIVIL (SECTOR PÚBLICO). DEBITO DE LA LIBRETA 00117012001 DGAC, REPOSICIÓN DE ÚTILES DE ESCRITORIO.</t>
  </si>
  <si>
    <t>||TRANSFERENCIA DE FONDOS SEGÚN MENSAJE SWIFT N°6856, CORREO ELECTRÓNICO DE LA FECHA Y NOTA CITE: CAR/DGE-DNAF N°0031/2025 DE NAVEGACIÓN AEREA Y AEROPUERTOS BOLIVIANOS DE FECHA 29/01/2025 (HRE-TGL-1912). (SECTOR PÚBLICO). DÉBITO DE LA LIBRETA 00389012001 NAABOL  ADMINISTRACIÓN CENTRAL, REPOSICIÓN DE ÚTILES DE ESCRITORIO</t>
  </si>
  <si>
    <t>||TRANSFERENCIA DE FONDOS S/G MENSAJE SWIFT NRO. 6844 EN ATENCIÓN A NOTA: DGAC/DAF/FIN/NE-0008/25 (HRE-TGL-2025-1866) ENVIADO POR LA DIRECCIÓN GENERAL DE AERONÁUTICA CIVIL (SECTOR PÚBLICO). DEBITO DE LA LIBRETA 00117012001 DGAC, REPOSICIÓN ÚTILES DE ESCRITORIO.</t>
  </si>
  <si>
    <t>COBRO COSTOS DE PAPELERIA SEGUN TRANSFERENCIA DEL EXTERIOR POR ORDEN DE MGAS COMERCIALIZADORA DE GAS (RIO DE JANEIRO BRASIL) REF.: CRED INV EXB MCI 12 25 FECHA VALOR 20/05/2025. LIB. 00513012015 YPFB-HEROES DEL CHACO-BS</t>
  </si>
  <si>
    <t>||9NO. DESEMB. DE RECURSOS DEL CRED. EXT. FIREPRO OTORGADO AL TGN REPRESENTADO POR EL MEFP, SG NOTA: MEFP/VTCP/DGCP/UEPS/N°255/2025 (TRAM 8701), EN EL MARCO DE LA RD N°076/2023, CONT.SANO-DLBCI N°11/2023, LEY N°1670, MODIF. Y DOC. ADJ. ABONO EN LA LIB. 00099021001 TGN-RECURSOS ORDINARIOS (3987) SG. GLOSA DE REFERENCIA</t>
  </si>
  <si>
    <t>||PAGO PRÉSTAMO BID 803-SF-BO VCTO. 20-05-2025 POR CUENTA DEL TGN, NTI. 019955 VALOR 20-05-025 CAPITAL USD 83.325.,60 INTERESES USD 4.166,28 CTA. 3987 CUENTA UNICA DEL TESORO LIB. 00099021001 REF.: COMISIONES BANCARIAS</t>
  </si>
  <si>
    <t>COBRO DE||ÚTILES DE ESCRITORIO POR EL REG. DEL COMP. CONTABLE N° 1127191 POR EL 9NO DESEMBOLSO A FAVOR TGN REPRESENTADO POR EL MEFP PARA EL CRED.EXT FIREPRO SG. NOTA: MEFP/VTCP/DGCP/UEPS/N°255/2025. DE LA CTA. N° 3987, LIB 00099021001 TGN-RECURSOS ORDINARIOS</t>
  </si>
  <si>
    <t>00086044201 DEPOSITO DE EFECTIVO, DEPOSITANTE: ORGANIZACION DE REGANTES CONDORCHINOCA, CONCEPTO: CONTRAPARTE, CUENTA DE DEPOSITO: CUENTA UNICA DEL TESORO</t>
  </si>
  <si>
    <t>00086044201 DEPOSITO DE EFECTIVO, DEPOSITANTE: SISTEMA DE RIEGO JACHUMA, CONCEPTO: CONTRAPARTE, CUENTA DE DEPOSITO: CUENTA UNICA DEL TESORO</t>
  </si>
  <si>
    <t>00086044201 DEPOSITO DE EFECTIVO, DEPOSITANTE: SISTEMA DE RIEGO OBRAJES, CONCEPTO: CONTRAPARTE, CUENTA DE DEPOSITO: CUENTA UNICA DEL TESORO</t>
  </si>
  <si>
    <t>00046171101 DEPOSITO DE EFECTIVO, DEPOSITANTE: ROVIPHARMA, CONCEPTO: SANCION POR RESOLUCION S/53, CUENTA DE DEPOSITO: CUENTA UNICA DEL TESORO</t>
  </si>
  <si>
    <t>00099021001 DEPOSITO DE EFECTIVO, DEPOSITANTE: JOSE TOMAS ARAMAYO MALDONADO, CONCEPTO: DEVOLUCIÓN DE PASAJE SUCRE - LA PAZ, CUENTA DE DEPOSITO: CUENTA UNICA DEL TESORO</t>
  </si>
  <si>
    <t>00020061101 DEPOSITO DE EFECTIVO, DEPOSITANTE: GABRIEL CARLOS MITA COPA, CONCEPTO: REVERSION DE PASAJES, CUENTA DE DEPOSITO: CUENTA UNICA DEL TESORO</t>
  </si>
  <si>
    <t>00016011101 DEPOSITO DE EFECTIVO, DEPOSITANTE: RAQUEL SANTA CRUZ PRADO, CONCEPTO: PAGO EN EXCESO DE REFRIGERIO, CUENTA DE DEPOSITO: CUENTA UNICA DEL TESORO</t>
  </si>
  <si>
    <t>00099021001 DEPOSITO DE EFECTIVO, DEPOSITANTE: OSCAR GUERY VELASQUEZ QUISBERT, CONCEPTO: DEVOLUCION POR LEY FINANCIAL, CUENTA DE DEPOSITO: CUENTA UNICA DEL TESORO</t>
  </si>
  <si>
    <t>00015011107 DEPOSITO DE EFECTIVO, DEPOSITANTE: PROMID, CONCEPTO: PAGO SERVICIO ENERGIA ELECTRICA MAYO/25, CUENTA DE DEPOSITO: CUENTA UNICA DEL TESORO</t>
  </si>
  <si>
    <t>00086011109 DEPOSITO DE EFECTIVO, DEPOSITANTE: ERICK GUSTAVO GUTIERREZ MAMANI, CONCEPTO: REPOSICION DE CREDENCIAL, CUENTA DE DEPOSITO: CUENTA UNICA DEL TESORO</t>
  </si>
  <si>
    <t>00016011101 DEPOSITO DE EFECTIVO, DEPOSITANTE: DANIELA ROSARIO SALINAS CASTILLO, CONCEPTO: DEVOLUCION DE REFRIGERIO PAGADO EN EXCESO (DIA DE LA MUJER BOLIVIANA 11/10/2024), CUENTA DE DEPOSITO: CUENTA UNICA DEL TESORO</t>
  </si>
  <si>
    <t>00046171101 DEPOSITO DE EFECTIVO, DEPOSITANTE: IMPORT - BIO DIAGNOSTIC, CONCEPTO: SANCION JURIDICA, CUENTA DE DEPOSITO: CUENTA UNICA DEL TESORO</t>
  </si>
  <si>
    <t>00099021001 DEPOSITO DE EFECTIVO, DEPOSITANTE: GLORIA DIGNA BERRIOS CONDARCO, CONCEPTO: REVERSION TOTAL HABERES MARZO 2025, CUENTA DE DEPOSITO: CUENTA UNICA DEL TESORO</t>
  </si>
  <si>
    <t>00099021001 DEPOSITO DE EFECTIVO, DEPOSITANTE: GLORIA DIGNA BERRIOS CONDARCO, CONCEPTO: REVERSION TOTAL HABERES ABRIL 2025, CUENTA DE DEPOSITO: CUENTA UNICA DEL TESORO</t>
  </si>
  <si>
    <t>00206012001 DEPOSITO DE EFECTIVO, DEPOSITANTE: INSTITUTO NACIONAL DE ESTADISTICA, CONCEPTO: DEPÓSITO POR VENTAS DE LA OFICINA CENTRAL LA PAZ, DE FECHA 20/05/2025, CUENTA DE DEPOSITO: CUENTA UNICA DEL TESORO</t>
  </si>
  <si>
    <t>00086011102 DEPOSITO DE EFECTIVO, DEPOSITANTE: ALTRABOL S.R.L., CONCEPTO: MULTAS - CONTRAVENCIONES MINISTERIO DE MEDIO AMBIENTE Y AGUA, CUENTA DE DEPOSITO: CUENTA UNICA DEL TESORO</t>
  </si>
  <si>
    <t>00099021001 DEPOSITO DE EFECTIVO, DEPOSITANTE: JUAN CARLOS NINA BAUTISTA, CONCEPTO: DEVOLUCION DEL COSTO INDIVIDUAL CURSO "INTELIGENCIA DE NEGOCIOS CON POWER BI", CUENTA DE DEPOSITO: CUENTA UNICA DEL TESORO/DJBR</t>
  </si>
  <si>
    <t>00572012001 DEPOSITO DE EFECTIVO, DEPOSITANTE: BANESA QUISPE COPA, CONCEPTO: DEVOLUCION DE HABERES CORRESPONDIENTES AL MES DE MARZO DE 2025, CUENTA DE DEPOSITO: CUENTA UNICA DEL TESORO</t>
  </si>
  <si>
    <t>00099021001 DEP.DE CHEQ.AJENOS,RET.DE CAM.,CONCEPTO: INCAPACIDADES,DEP.: CAJA NACIONAL DE SALUD , PROCEDENCIA: BANCO UNION S.A., CHEQUE: 27816, FECHA DE EMISION:19/05/2025</t>
  </si>
  <si>
    <t>00041011104 DEP.DE CHEQ.AJENOS,RET.DE CAM.,CONCEPTO: TRANSFERENCIA DE RECURSOS POR DEPÓSITOS NO UTILIZADOS,DEP.: MDPYEP , PROCEDENCIA: BANCO UNION S.A., CHEQUE: 1378, FECHA DE EMISION:16/05/2025</t>
  </si>
  <si>
    <t>00099021001 DEP.DE CHEQ.AJENOS,RET.DE CAM.,CONCEPTO: AUTORIDAD DE REGULARIZACION Y FISCALIZACION ATT,DEP.: CAJA DE SALUD CORDES , PROCEDENCIA: BANCO UNION S.A., CHEQUE: 48474, FECHA DE EMISION:30/04/2025</t>
  </si>
  <si>
    <t>00099021001 DEP.DE CHEQ.AJENOS,RET.DE CAM.,CONCEPTO: DEPÓSITO,DEP.: KARINA PANOZO CLAROS , PROCEDENCIA: BANCO UNION S.A., CHEQUE: 216048, FECHA DE EMISION:21/05/2025</t>
  </si>
  <si>
    <t>00389012001 DEP.DE CHEQ.AJENOS,RET.DE CAM.,CONCEPTO: GARANTIAS,DEP.: NAABOL , PROCEDENCIA: BANCO UNION S.A., CHEQUE: 978, FECHA DE EMISION:20/05/2025</t>
  </si>
  <si>
    <t>00389012001 DEP.DE CHEQ.AJENOS,RET.DE CAM.,CONCEPTO: GARANTIAS,DEP.: NAABOL , PROCEDENCIA: BANCO UNION S.A., CHEQUE: 979, FECHA DE EMISION:21/05/2025</t>
  </si>
  <si>
    <t>00099021001 DEP.DE CHEQ.AJENOS,RET.DE CAM.,CONCEPTO: REEMBOLSO AL MINISTERIO DE DESARROLLO PRODUCTIVO Y ECONOMIA PLURAL,DEP.: CAJA DE SALUD CORDES , PROCEDENCIA: BANCO UNION S.A., CHEQUE: 48475, FECHA DE EMISION:30/04/2025</t>
  </si>
  <si>
    <t>00342012001 DEP.DE CHEQ.AJENOS,RET.DE CAM.,CONCEPTO: REEMBOLSO,DEP.: CAJA DE SALUD CORDES , PROCEDENCIA: BANCO UNION S.A., CHEQUE: 48476, FECHA DE EMISION:30/04/2025</t>
  </si>
  <si>
    <t>00099021001 DEP.DE CHEQ.AJENOS,RET.DE CAM.,CONCEPTO: REEMBOLSO A LA AUTORIDAD DE REGULARIZACION Y FISCALIZACION ATT,DEP.: CAJA DE SALUD CORDES , PROCEDENCIA: BANCO UNION S.A., CHEQUE: 48489, FECHA DE EMISION:30/04/2025</t>
  </si>
  <si>
    <t>00099021001 DEP.DE CHEQ.AJENOS,RET.DE CAM.,CONCEPTO: REEMBOLSO AL MINISTERIO DE ECONOMIA Y DESARROLLO PLURAL,DEP.: CAJA DE SALUD CORDES , PROCEDENCIA: BANCO UNION S.A., CHEQUE: 48491, FECHA DE EMISION:30/04/2025</t>
  </si>
  <si>
    <t>00099021001 DEP.DE CHEQ.AJENOS,RET.DE CAM.,CONCEPTO: DEVOLUCION DE APORTES,DEP.: CAJA DE SALUD DE LA BANCA PRIVADA , PROCEDENCIA: BANCO NACIONAL DE BOLIVIA S.A., CHEQUE: 7235659, FECHA DE EMISION:30/04/2025</t>
  </si>
  <si>
    <t>00287102001 DEP.DE CHEQ.AJENOS,RET.DE CAM.,CONCEPTO: RECURSOS POR PERMISOS SIN GOCE DE HABERES,DEP.: FPS , PROCEDENCIA: BANCO UNION S.A., CHEQUE: 1877, FECHA DE EMISION:20/05/2025</t>
  </si>
  <si>
    <t>A:00373024109 A:00373024109 Transferencia de recursos de acuerdo a nota CITE: FDI/DGE/EXT/N°0209/2025 y de acuerdo al Informe CITE: MEFP/VTCP/DGPOT/UPCFTGN/INF/Nº49/2025 para el Desembolso de recursos al Fondo de Desarrollo Indígena a favor de los Programas y/o Proyectos de los Gobiernos Autónomos Municipales correspondiente a a la Cartera I y II (H.R.2025-20996-R).</t>
  </si>
  <si>
    <t>NUMERO DE LIBRETA CUT: LIBRETA NÂ° 00373024105 OPERACIÓN E75 TRANSFERENCIA DE LA CUENTA FISCAL BUN A LA CUT EN MN TRANSFERENCIA DE FONDOS A SOLICITUD DE: GOBIERNO AUTONOMO MUNICIPAL DE POTOSI CITE:SAF-DF-TES-085/2025, CUENTA CUT 3987 LIBRETA NÂ° 00373024105 FDI - TRANSFERENCIAS PROGRAMAS Y/O PROYE</t>
  </si>
  <si>
    <t>NUMERO DE LIBRETA CUT: LIBRETA NÂ° 00047364102 OPERACIÓN E75 TRANSFERENCIA DE LA CUENTA FISCAL BUN A LA CUT EN MN TRANSFERENCIA DE FONDOS A SOLICITUD DE: GOBIERNO AUTONOMO MUNICIPAL DE CORIPATA CITE: GAMC/MAE-JSB/DAF/NÂ°0204/2025 CUENTA CUT 3987 LIBRETA NÂ° 00047364102 "MDRYT - FONADIN - CONTRA</t>
  </si>
  <si>
    <t>NUMERO DE LIBRETA CUT: LIBRETA NÂ° 00047364102 OPERACIÓN E75 TRANSFERENCIA DE LA CUENTA FISCAL BUN A LA CUT EN MN TRANSFERENCIA DE FONDOS A SOLICITUD DE: GOBIERNO AUTONOMO MUNICIPAL DE CORIPATA CITE: GAMC/MAE-JSB/DAF/NÂ°0203/2025 CUENTA CUT 3987 LIBRETA NÂ° 00047364102 "MDRYT - FONADIN - CONTRA</t>
  </si>
  <si>
    <t>De: 00590012001 Transferencia de recursos a solicitud de la Empresa Pública QUIPUS mediante nota CITE: CAR/QUIPUS/GG/GAF/JDF N°0134/2025 en aplicación a la Resolución Ministerial N° 26 de 27 de enero de 2025 que aprueba el Reglamento Operativo para el pago de obligaciones en el extranjero H.R. 2025-21100-R</t>
  </si>
  <si>
    <t>REGULARIZACION DE TRANSFERENCIA DEL EXTERIOR SEGUN SWIFT NO.6808 DE FECHA 21/05/2025 ORDENANTE: CONSULADO GENERAL DE BOLIVIA (BUENOS AIRES ARGENTINA) REF.: GOVERNMENT SERVCI LIB. 00340012005 SEGIP - RECAUDACION EXTERIOR - CEDULAS DE IDENTIDAD</t>
  </si>
  <si>
    <t>COBRO COSTOS DE PAPELERIA SEGUN TRANSFERENCIA DEL EXTERIOR POR ORDEN DE FIDEICOMISO HERCO-CKM (LIMA PERÚ) REF.: CRED EMB 12-05 CIST CONTRATO 48 FECHA VALOR 21/05/2025 LIB. 00513062002 YPFB - EXPORTACIÓN DE GLP Y OTROS-BOLIVIANOS</t>
  </si>
  <si>
    <t>COBRO COSTOS DE PAPELERIA SEGUN TRANSFERENCIA DEL EXTERIOR POR ORDEN DE YPFB ENERGIA DO BRASIL LTDA (BR/RIO DE JANEIRO) REF.: CRED IMP.488974002 INV EXB-EDBT-03/25 FECHA VALOR 20/05/2025 LIB. 00513012015 YPFB-HEROES DEL CHACO-BS</t>
  </si>
  <si>
    <t>COBRO COSTOS DE PAPELERIA SEGUN TRANSFERENCIA DEL EXTERIOR POR ORDEN DE MTX COMERCIALIZADORA DE GAS (BRAZIL SAO PAULO) REF.: CRED ND-MTXF-03/25 FECHA VALOR 20/05/2025 LIB. 00513012015 YPFB-HEROES DEL CHACO-BS</t>
  </si>
  <si>
    <t>COBRO COSTOS DE PAPELERIA SEGUN TRANSFERENCIA DEL EXTERIOR POR ORDEN DE MTX COMERCIALIZADORA DE GAS (BRAZIL SAO PAULO) REF.: CRED 2025052000505387 FECHA VALOR 20/05/2025 LIB. 00513012015 YPFB-HEROES DEL CHACO-BS</t>
  </si>
  <si>
    <t>COBRO COSTOS DE PAPELERIA SEGUN TRANSFERENCIA DEL EXTERIOR POR ORDEN DE YPFB ENERGIA DO BRASIL LTDA (BR RIO DE JANEIRO) REF.: CRED IMP.488974358 INV YPFB GCGN-271 DOGN-440/20258 FECHA VALOR 20/05/2025 LIB. 00513012015 YPFB-HEROES DEL CHACO-BS</t>
  </si>
  <si>
    <t>COBRO COSTOS DE PAPELERIA SEGUN TRANSFERENCIA DEL EXTERIOR POR ORDEN DE MGAS COMERCIALIZADORA DE GAS NATURAL LTDA. (RIO DE JANEIRO BRASIL) REF.: CRED INV EXB-MC-03/25 EXB-MCC-03/25 FECHA VALOR 20/05/2025 LIB. 00513012015 YPFB-HEROES DEL CHACO-BS</t>
  </si>
  <si>
    <t>COBRO COSTOS DE PAPELERIA POR REGULARIZACION DE TRANSFERENCIA DEL EXTERIOR POR ORDEN DE CONSULADO GENERAL DE BOLIVIA (BUENOS AIRES ARGENTINA) REF.: GOVERNMENT SERVCI LIB. 00340012003 RECAUDACION EXTRANJERIA - C.I. -L.C.</t>
  </si>
  <si>
    <t>NUMERO DE LIBRETA CUT: 00099021001 OPERACIÓN E18 TRANSFERENCIA DEL SISTEMA FINANCIERO POR CUENTA DE TERCEROS A LA CUT Devolucion al TGN por conciliacion de compensacion de cotizaciones fraccion complementaria Conciliacion enero 2025</t>
  </si>
  <si>
    <t>NUMERO DE LIBRETA CUT: 00099021001 OPERACIÓN E18 TRANSFERENCIA DEL SISTEMA FINANCIERO POR CUENTA DE TERCEROS A LA CUT Devolucion al TGN por conciliacion de compensacion de cotizaciones mensual Conciliacion enero 2025</t>
  </si>
  <si>
    <t>||TRANSFERENCIA DE FONDOS S/G MENSAJES SWIFT NROS. 6914, CORREO ELECTRONICO Y NOTA CITE CAR/DGE-DNAF/N°0031/2025 DE F.29.01.2025. (HRE-TGL-1912) ENVIADA POR LA NAVEGACION AEREA Y AEROPUERTOS BOLIVIANOS (SECTOR PÚBLICO). DEBITO DE LA LIB. 00389012001 NAABOL- ADMINISTRACIÓN , REPOSICIÓN DE ÚTILES DE ESCRITORIO</t>
  </si>
  <si>
    <t>||TRANSFERENCIA DE FONDOS S/G MENSAJE SWIFT NRO. 6904 EN ATENCIÓN A CORREO ELECTRÓNICO DE NAABOL Y NOTA CITE: CAR/DGE-DNAF N°0031/2025 DE FECHA 29/1/2025 (HRE-TGL-1912) ENVIADA POR NAVEGACIÓN AÉREA Y AEROPUERTOS BOLIVIANOS (SECTOR PÚBLICO). DEBITO DE LA LIBRETA 00389012001 NAABOL-ADMINISTRACIÓN CENTRAL, COBRO DE ÚTILES DE ESCRITORIO.</t>
  </si>
  <si>
    <t>'COBRO DE'||ÚTILES DE ESCRITORIO POR EL COMPROBANTE NRO. 1127270 DE LA FECHA, S/G. NOTA GAFC-0356/DFC/URTE-097/2025 DE FECHA 26/2/2025 (HRE-TGL-2025-3945) ENVIADO POR YACIMIENTOS PETROLÍFEROS FISCALES BOLIVIANOS. DÉBITO DE LA LIBRETA 00513022001 YPFB-"OPERACIONES" COBRO DE ÚTILES DE ESCRITORIO.</t>
  </si>
  <si>
    <t>00016011101 DEPOSITO DE EFECTIVO, DEPOSITANTE: MARIA LITA ROCHA MIRANDA, CONCEPTO: DEVOLUCION DE REFRIGERIO, CUENTA DE DEPOSITO: CUENTA UNICA DEL TESORO</t>
  </si>
  <si>
    <t>00016011101 DEPOSITO DE EFECTIVO, DEPOSITANTE: ANGELA MARCELA GUERRA CARRASCO, CONCEPTO: DEVOLUCION DE REFRIGERIO, CUENTA DE DEPOSITO: CUENTA UNICA DEL TESORO</t>
  </si>
  <si>
    <t>00099021001 DEPOSITO DE EFECTIVO, DEPOSITANTE: MARIA ISABEL PRADO PAZ, CONCEPTO: PAGO SERVICIO A LA PROCURADURIA GENERAL DEL ESTADO POR LOS MESES DE FEBRERO MARZO Y ABRIL, CUENTA DE DEPOSITO: CUENTA UNICA DEL TESORO</t>
  </si>
  <si>
    <t>00016011101 DEPOSITO DE EFECTIVO, DEPOSITANTE: ADELA MACHACA MAMANI, CONCEPTO: ALQUILER DE AUDITORIO, CUENTA DE DEPOSITO: CUENTA UNICA DEL TESORO</t>
  </si>
  <si>
    <t>00047137004 DEPOSITO DE EFECTIVO, DEPOSITANTE: ADALID MONJE ARAUCO DEL VILLAR, CONCEPTO: DEVOLUCION DE GASOLINA ABRIL 2025, CUENTA DE DEPOSITO: CUENTA UNICA DEL TESORO</t>
  </si>
  <si>
    <t>00099021001 DEPOSITO DE EFECTIVO, DEPOSITANTE: AGETIC, CONCEPTO: DEVOLUCION DE VIATICOS VIAJE A COBIJA DEL 11 AL 13 DE MAYO DEL 2025. REYNA CHOQUEHUANCA PAIRUMANI, CUENTA DE DEPOSITO: CUENTA UNICA DEL TESORO</t>
  </si>
  <si>
    <t>00099021001 DEPOSITO DE EFECTIVO, DEPOSITANTE: AGETIC, CONCEPTO: DEVOLUCION DE VIATICOS VIAJE A COBIJA DEL 11 AL 13 DE MAYO DEL2025 -CESAR EDUARDO HUANCA CONDORI, CUENTA DE DEPOSITO: CUENTA UNICA DEL TESORO</t>
  </si>
  <si>
    <t>00099021001 DEPOSITO DE EFECTIVO, DEPOSITANTE: AGETIC, CONCEPTO: DEVOLUCION DE VIATICOS VIAJE A COBIJA DEL 11-13 DE MAYO DEL 2025 - ALEXIS EMILHY CAMACHO OBLITAS, CUENTA DE DEPOSITO: CUENTA UNICA DEL TESORO</t>
  </si>
  <si>
    <t>00099021001 DEPOSITO DE EFECTIVO, DEPOSITANTE: NORMA EDME BUTRON DE POZO, CONCEPTO: REVERSION MES DE MARZO, CUENTA DE DEPOSITO: CUENTA UNICA DEL TESORO</t>
  </si>
  <si>
    <t>00099021001 DEPOSITO DE EFECTIVO, DEPOSITANTE: AGETIC, CONCEPTO: DEVOLUCION DE VIATICOS VIAJE A COBIJA DEL 11-13 DE MAYO DEL 2025 YASSER HUGO CALLE SANDOVAL, CUENTA DE DEPOSITO: CUENTA UNICA DEL TESORO</t>
  </si>
  <si>
    <t>00099021001 DEPOSITO DE EFECTIVO, DEPOSITANTE: AGETIC, CONCEPTO: DEVOLUCION DE VIATICOS VIAJE A COBIJA DEL 11-13 DE MAYO DEL 2025 - FREDDY BRAYAN CONDORI, CUENTA DE DEPOSITO: CUENTA UNICA DEL TESORO</t>
  </si>
  <si>
    <t>00099021001 DEPOSITO DE EFECTIVO, DEPOSITANTE: HUMBERTO MARTIN BELLIDO QUINTANILLA, CONCEPTO: DEVOLUCION REFRIGERIO ENERO/2025, CUENTA DE DEPOSITO: CUENTA UNICA DEL TESORO</t>
  </si>
  <si>
    <t>00099021001 DEPOSITO DE EFECTIVO, DEPOSITANTE: NORMA EDME BUTRON DE POZO, CONCEPTO: REVERSION MES DE ABRIL, CUENTA DE DEPOSITO: CUENTA UNICA DEL TESORO</t>
  </si>
  <si>
    <t>00572012001 DEPOSITO DE EFECTIVO, DEPOSITANTE: MARIA EUGENIA CHIQUIPA FLORES, CONCEPTO: DEVOLUCION, CUENTA DE DEPOSITO: CUENTA UNICA DEL TESORO</t>
  </si>
  <si>
    <t>00572012001 DEPOSITO DE EFECTIVO, DEPOSITANTE: DEYSI MARIELA QUISPE QUISPE, CONCEPTO: DEVOLUCION, CUENTA DE DEPOSITO: CUENTA UNICA DEL TESORO</t>
  </si>
  <si>
    <t>00522012001 DEPOSITO DE EFECTIVO, DEPOSITANTE: RONALD MERLO CHOQUE, CONCEPTO: ALQUILER PREDIOS LA PAZ DEL MES DE ABRIL Y MAYO 2025, CUENTA DE DEPOSITO: CUENTA UNICA DEL TESORO</t>
  </si>
  <si>
    <t>00522012001 DEPOSITO DE EFECTIVO, DEPOSITANTE: SILVIA APARICIO CANO, CONCEPTO: ALQUILER PREDIOS POTOSI DEL MES DE MAYO 2025, CUENTA DE DEPOSITO: CUENTA UNICA DEL TESORO</t>
  </si>
  <si>
    <t>00522012001 DEPOSITO DE EFECTIVO, DEPOSITANTE: GUALBERTO ALEJO CALDERON, CONCEPTO: ALQUILER PREDIOS LA PAZ DEL MES DE MAYO 2025, CUENTA DE DEPOSITO: CUENTA UNICA DEL TESORO</t>
  </si>
  <si>
    <t>00522012001 DEPOSITO DE EFECTIVO, DEPOSITANTE: JORGE LUIS MERLO CHOQUE, CONCEPTO: ALQUILER PREDIOS LA PAZ DEL MES DE ABRIL Y MAYO 2025, CUENTA DE DEPOSITO: CUENTA UNICA DEL TESORO</t>
  </si>
  <si>
    <t>00522012001 DEPOSITO DE EFECTIVO, DEPOSITANTE: MARTIN POCOACA QUISPE, CONCEPTO: ALQUILER PREDIOS LA PAZ DEL MES DE ABRIL Y MAYO 2025, CUENTA DE DEPOSITO: CUENTA UNICA DEL TESORO</t>
  </si>
  <si>
    <t>00522012001 DEPOSITO DE EFECTIVO, DEPOSITANTE: FELISA QUISPE HUANCA, CONCEPTO: ALQUILER PREDIOS LA PAZ DEL MES DE ABRIL Y MAYO 2025, CUENTA DE DEPOSITO: CUENTA UNICA DEL TESORO</t>
  </si>
  <si>
    <t>00522012001 DEPOSITO DE EFECTIVO, DEPOSITANTE: DOMINGA CHOQUE ORILLA, CONCEPTO: ALQUILER PREDIOS LA PAZ DEL MES DE ABRIL Y MAYO 2025, CUENTA DE DEPOSITO: CUENTA UNICA DEL TESORO</t>
  </si>
  <si>
    <t>00522012001 DEPOSITO DE EFECTIVO, DEPOSITANTE: JUANA BENITO COPA, CONCEPTO: ALQUILER PREDIOS LA PAZ DEL MES DE ABRIL Y MAYO 2025, CUENTA DE DEPOSITO: CUENTA UNICA DEL TESORO</t>
  </si>
  <si>
    <t>00522012001 DEPOSITO DE EFECTIVO, DEPOSITANTE: MARCELO POCOACA QUISPE, CONCEPTO: ALQUILER PREDIOS LA PAZ DEL MES DE ABRIL Y MAYO 2025, CUENTA DE DEPOSITO: CUENTA UNICA DEL TESORO</t>
  </si>
  <si>
    <t>00046171101 DEPOSITO DE EFECTIVO, DEPOSITANTE: IMPORTADORA MEDWINA, CONCEPTO: PAGO DE MULTA, CUENTA DE DEPOSITO: CUENTA UNICA DEL TESORO</t>
  </si>
  <si>
    <t>00522012001 DEPOSITO DE EFECTIVO, DEPOSITANTE: MARIA ROSARIO MERLO CHOQUE, CONCEPTO: ALQUILER PREDIOS LA PAZ DEL MES DE ABRIL Y MAYO 2025, CUENTA DE DEPOSITO: CUENTA UNICA DEL TESORO</t>
  </si>
  <si>
    <t>00522012001 DEPOSITO DE EFECTIVO, DEPOSITANTE: ERWIN ELIAS SANCHEZ LOPEZ, CONCEPTO: ALQUILER PREDIOS LA PAZ DEL MES DE ABRIL Y MAYO 2025, CUENTA DE DEPOSITO: CUENTA UNICA DEL TESORO</t>
  </si>
  <si>
    <t>00046171101 DEPOSITO DE EFECTIVO, DEPOSITANTE: IMPORTADORA DE COSMETICO BELLINA, CONCEPTO: POR SANCION S/277, CUENTA DE DEPOSITO: CUENTA UNICA DEL TESORO</t>
  </si>
  <si>
    <t>00572012001 DEPOSITO DE EFECTIVO, DEPOSITANTE: NILDA MATIAS SOLIS, CONCEPTO: DEVOLUCION, CUENTA DE DEPOSITO: CUENTA UNICA DEL TESORO</t>
  </si>
  <si>
    <t>00572012001 DEPOSITO DE EFECTIVO, DEPOSITANTE: MIGUEL ANGEL QUISPE CHURATA, CONCEPTO: DEVOLUCION, CUENTA DE DEPOSITO: CUENTA UNICA DEL TESORO</t>
  </si>
  <si>
    <t>00572012001 DEPOSITO DE EFECTIVO, DEPOSITANTE: VALERIA CALLIZAYA PAQUIRI, CONCEPTO: DEVOLUCION, CUENTA DE DEPOSITO: CUENTA UNICA DEL TESORO</t>
  </si>
  <si>
    <t>00572012001 DEPOSITO DE EFECTIVO, DEPOSITANTE: ZULEMA MAMANI PAUCARA, CONCEPTO: DEVOLUCION, CUENTA DE DEPOSITO: CUENTA UNICA DEL TESORO</t>
  </si>
  <si>
    <t>00099021001 DEPOSITO DE EFECTIVO, DEPOSITANTE: VICTOR HUGO SOLIZ CUENTAS, CONCEPTO: PAGO RESTRICCION VEHICULAR H.A.M. DEL VEHICULO OFICIAL PLACA 1149 YNC, EN LA GESTION 2024, CUENTA DE DEPOSITO: CUENTA UNICA DEL TESORO/DJBR</t>
  </si>
  <si>
    <t>00099021001 DEPOSITO DE EFECTIVO, DEPOSITANTE: RODRIGO ESCOBAR TORREZ, CONCEPTO: REVERSION, CUENTA DE DEPOSITO: CUENTA UNICA DEL TESORO</t>
  </si>
  <si>
    <t>00099021001 DEPOSITO DE EFECTIVO, DEPOSITANTE: CESAR ADALID SILES BAZAN, CONCEPTO: DEVOLUCION DE VIATICOS, CUENTA DE DEPOSITO: CUENTA UNICA DEL TESORO/DJBR</t>
  </si>
  <si>
    <t>00099021001 DEPOSITO DE EFECTIVO, DEPOSITANTE: JUAN CARLOS DORADO VARGAS, CONCEPTO: DEVOLUCION DE SALDO, CUENTA DE DEPOSITO: CUENTA UNICA DEL TESORO/DJBR</t>
  </si>
  <si>
    <t>00578012002 DEP.DE CHEQ.AJENOS,RET.DE CAM.,CONCEPTO: REVERSION,DEP.: BOLIVIANA DE AVIACION , PROCEDENCIA: BANCO UNION S.A., CHEQUE: 19890, FECHA DE EMISION:21/05/2025</t>
  </si>
  <si>
    <t>00578012002 DEP.DE CHEQ.AJENOS,RET.DE CAM.,CONCEPTO: REVERSION,DEP.: BOLIVIANA DE AVIACION , PROCEDENCIA: BANCO UNION S.A., CHEQUE: 19891, FECHA DE EMISION:21/05/2025</t>
  </si>
  <si>
    <t>00578012002 DEP.DE CHEQ.AJENOS,RET.DE CAM.,CONCEPTO: REVERSION,DEP.: BOLIVIANA DE AVIACION , PROCEDENCIA: BANCO UNION S.A., CHEQUE: 19892, FECHA DE EMISION:21/05/2025</t>
  </si>
  <si>
    <t>00578012002 DEP.DE CHEQ.AJENOS,RET.DE CAM.,CONCEPTO: REVERSION,DEP.: BOLIVIANA DE AVIACION , PROCEDENCIA: BANCO UNION S.A., CHEQUE: 19893, FECHA DE EMISION:21/05/2025</t>
  </si>
  <si>
    <t>00578012002 DEP.DE CHEQ.AJENOS,RET.DE CAM.,CONCEPTO: REVERSION,DEP.: BOLIVIANA DE AVIACION , PROCEDENCIA: BANCO UNION S.A., CHEQUE: 19894, FECHA DE EMISION:21/05/2025</t>
  </si>
  <si>
    <t>00099021001 DEP.DE CHEQ.AJENOS,RET.DE CAM.,CONCEPTO: DEVOLUCION POR DPH,DEP.: FREDDY ALBER CHAMBI GUTIERREZ , PROCEDENCIA: BANCO UNION S.A., CHEQUE: 216049, FECHA DE EMISION:22/05/2025</t>
  </si>
  <si>
    <t>00389012001 DEP.DE CHEQ.AJENOS,RET.DE CAM.,CONCEPTO: GARANTIAS,DEP.: NAABOL , PROCEDENCIA: BANCO UNION S.A., CHEQUE: 981, FECHA DE EMISION:22/05/2025</t>
  </si>
  <si>
    <t>00389012001 DEP.DE CHEQ.AJENOS,RET.DE CAM.,CONCEPTO: GARANTIAS,DEP.: NAABOL , PROCEDENCIA: BANCO UNION S.A., CHEQUE: 982, FECHA DE EMISION:22/05/2025</t>
  </si>
  <si>
    <t>00047377001 DEP.DE CHEQ.AJENOS,RET.DE CAM.,CONCEPTO: DEVOLUCION DE FONDOS,DEP.: COMUNIDAD SANTIAGO LLANGA , PROCEDENCIA: BANCO UNION S.A., CHEQUE: 24, FECHA DE EMISION:21/05/2025</t>
  </si>
  <si>
    <t>00514012004 DEP.DE CHEQ.AJENOS,RET.DE CAM.,CONCEPTO: TRANSFERENCIA ENTRE CUENTAS DE LA EMPRESA,DEP.: ENDE , PROCEDENCIA: BANCO UNION S.A., CHEQUE: 30248, FECHA DE EMISION:21/05/2025</t>
  </si>
  <si>
    <t>00514012004 DEP.DE CHEQ.AJENOS,RET.DE CAM.,CONCEPTO: TRANSFERENCIA ENTRE CUENTAS DE LA EMPRESA,DEP.: ENDE , PROCEDENCIA: BANCO UNION S.A., CHEQUE: 30249, FECHA DE EMISION:21/05/2025</t>
  </si>
  <si>
    <t>00423012001 DEP.DE CHEQ.AJENOS,RET.DE CAM.,CONCEPTO: CONVENIO INTERISTITUCIONAL,DEP.: UNIVALLE S.A. , PROCEDENCIA: BANCO NACIONAL DE BOLIVIA S.A., CHEQUE: 8594, FECHA DE EMISION:16/05/2025</t>
  </si>
  <si>
    <t>00423012001 DEP.DE CHEQ.AJENOS,RET.DE CAM.,CONCEPTO: CONVENIO INTERISTITUCIONAL,DEP.: UNIVALLE S.A. , PROCEDENCIA: BANCO NACIONAL DE BOLIVIA S.A., CHEQUE: 8595, FECHA DE EMISION:16/05/2025</t>
  </si>
  <si>
    <t>00578012002 DEP.DE CHEQ.AJENOS,RET.DE CAM.,CONCEPTO: REVERSION,DEP.: BOLIVIANA DE AVIACION , PROCEDENCIA: BANCO UNION S.A., CHEQUE: 19902, FECHA DE EMISION:22/05/2025</t>
  </si>
  <si>
    <t>00578012002 DEP.DE CHEQ.AJENOS,RET.DE CAM.,CONCEPTO: REVERSION,DEP.: BOLIVIANA DE AVIACION , PROCEDENCIA: BANCO UNION S.A., CHEQUE: 19903, FECHA DE EMISION:22/05/2025</t>
  </si>
  <si>
    <t>00578012002 DEP.DE CHEQ.AJENOS,RET.DE CAM.,CONCEPTO: REVERSION,DEP.: BOLIVIANA DE AVIACION , PROCEDENCIA: BANCO UNION S.A., CHEQUE: 19904, FECHA DE EMISION:22/05/2025</t>
  </si>
  <si>
    <t>NUMERO DE LIBRETA CUT: 00572019205 OPERACIÓN E82 TRANSFERENCIA BDP FINPRO A LA CUT DESEMBOLSO NRO 19 FINPRO 20027 IMPLEMENTACION DE LA INDUSTRIA DE CARNICOS EN EL BENI - EMAPA</t>
  </si>
  <si>
    <t>NUMERO DE LIBRETA CUT: 00132049201 OPERACIÓN E82 TRANSFERENCIA BDP FINPRO A LA CUT DESEMBOLSO NRO 18 FINPRO 20026 IMPLEMENTACION DE LA PLANTA DE BIOINSUMOS EN SANTA CRUZ - SEDEM</t>
  </si>
  <si>
    <t>NUMERO DE LIBRETA CUT: 00572019204 OPERACIÓN E82 TRANSFERENCIA BDP FINPRO A LA CUT DESEMBOLSO NRO 17 FINPRO 20028 - IMPLEMENTACION DE LA PLANTA PISCICOLA EN EL CHACO EMAPA</t>
  </si>
  <si>
    <t>VENTA DE DIVISAS CON TRANSFERENCIA DE FONDOS A SOLICITUD DE EMPRESA ESTATAL DE TRANSPORTE POR CABLE MI TELEFERICO SEGUN SOLICITUD 23483 REF: ROF/4643/BL-BO-1 DEVOLUCION DE SALDOS NO EJECUTADOS PROGRAMA DE GESTION TURISTICA DEL PATRIMONIO CULTURAL SUBCOMPONENTE 1 LIB. 00591012001 EMPRESA ESTATAL DE TRANSPORTE POR CABLE "MI TELEFERICO"</t>
  </si>
  <si>
    <t>NUMERO DE LIBRETA CUT: LIBRETA NÂ° 00047134101 OPERACIÓN E75 TRANSFERENCIA DE LA CUENTA FISCAL BUN A LA CUT EN MN TRANSFERENCIA DE FONDOS A SOLICITUD DE GOB. AUTONOMO MCPAL. DE AIQUILE CITE: GAMA/DESP/R.O.M./O.E. NÂ° 184/25 CUENTA CUT 3987069001 LIBRETA NÂ° 00047134101 "MDRYT - PAR III CONTRAPA</t>
  </si>
  <si>
    <t>NUMERO DE LIBRETA CUT: LIBRETA NÂ° 00373024108 OPERACIÓN E75 TRANSFERENCIA DE LA CUENTA FISCAL BUN A LA CUT EN MN TRANSFERENCIA DE FONDOS A SOLICITUD DE: GOBIERNO AUTONOMO MUNICIPAL EUCALIPTUS, CITE: GAME/MAE/220/2025CUENTA CUT 3987 LIBRETA NÂ° 00373024108 FDI-TRANSFERENCIAS PROGRAMAS Y/O PRO</t>
  </si>
  <si>
    <t>NUMERO DE LIBRETA CUT: LIBRETA NÂ° 00047134101 OPERACIÓN E75 TRANSFERENCIA DE LA CUENTA FISCAL BUN A LA CUT EN MN TRANSFERENCIA DE FONDOS A SOLICITUD DE: GOBIERNO AUTONOMO DEPARTAMENTAL DE LAS CARRERAS, CITE: OF. G.A.M.L.C. NÂ° 185/2025 CUENTA CUT 3987 LIBRETA NÂ° 00047134101 MDRYT-PARIII BS CO</t>
  </si>
  <si>
    <t>NUMERO DE LIBRETA CUT: LIBRETA NÂ° 00047134101 OPERACIÓN E75 TRANSFERENCIA DE LA CUENTA FISCAL BUN A LA CUT EN MN TRANSFERENCIA DE FONDOS A SOLICITUD DE: GOBIERNO AUTONOMO DEPARTAMENTAL DE LAS CARRERAS, CITE: OF. G.A.M.L.C. NÂ° 184/2025 CUENTA CUT 3987 LIBRETA NÂ° 00047134101 MDRYT-PARIII BS CO</t>
  </si>
  <si>
    <t>NUMERO DE LIBRETA CUT: LIBRETA NÂ° 00047134101 OPERACIÓN E75 TRANSFERENCIA DE LA CUENTA FISCAL BUN A LA CUT EN MN TRANSFERENCIA DE FONDOS A SOLICITUD DE: GOBIERNO AUTONOMO MUNICIPAL DE CAQUIAVIRI CITE: GAMC/EXT/MAE-RSF/NÂ°096/2024 CUENTA CUT 3987 LIBRETA NÂ° 00047134101 MDRYT-PARII BS CONTRAPARTE</t>
  </si>
  <si>
    <t>NUMERO DE LIBRETA CUT: LIBRETA NÂ° 00047134101 OPERACIÓN E75 TRANSFERENCIA DE LA CUENTA FISCAL BUN A LA CUT EN MN TRANSFERENCIA DE FONDOS A SOLICITUD DE: GOBIERNO AUTONOMO MUNICIPAL DE VILLA SERRANO, CITE: OF.G.A.M.V.S. 0325/2025 CUENTA CUT 3987 LIBRETA NÂ° 00047134101 MDRYT-PARIII BS CONTRAP</t>
  </si>
  <si>
    <t>NUMERO DE LIBRETA CUT: 00086038008 OPERACIÓN E18 TRANSFERENCIA DEL SISTEMA FINANCIERO POR CUENTA DE TERCEROS A LA CUT SEXTO DESEMBOLSO PARCIAL EN EL MARCO DEL CONVENIO DE COOPERACION INTERINSTITUCIONAL DE FINANCIAMIENTO SUSCRITO ENTRE EL SERNAP Y WCS</t>
  </si>
  <si>
    <t>||TRANSFERENCIA DE FONDOS S/G MENSAJE SWIFT NRO. 6920 Y NOTA CITE CAR/DGE-DNAF/N°0031/2025 DE F.29.01.2025. (HRE-TGL-1912) ENVIADA POR LA NAVEGACION AEREA Y AEROPUERTOS BOLIVIANOS (SECTOR PÚBLICO). DEBITO DE LA LIB. 00389012001 NAABOL- ADMINISTRACIÓN , REPOSICIÓN DE ÚTILES DE ESCRITORIO</t>
  </si>
  <si>
    <t>||TRANSFERENCIA DE FONDOS S/G MENSAJE SWIFT NRO. 6936 EN ATENCIÓN A CORREO ELECTRÓNICO DE LA DGAC Y NOTA: DGAC/DAF/FIN/NE-0008/25 DE F.29/01/2025 (HRE-TGL-1866) ENVIADO POR LA DIRECCIÓN GENERAL DE AERONÁUTICA CIVIL (SECTOR PÚBLICO). DEBITO DE LA LIBRETA 00117012001 DGAC, REPOSICIÓN ÚTILES DE ESCRITORIO.</t>
  </si>
  <si>
    <t>||TRANSFERENCIA DE FONDOS S/G MENSAJE SWIFT NRO. 6921, CORREO ELECTRONICO DE LA FECHA Y NOTA CITE DGAC/DAF/FIN/NE-0008/25 DE F.29.01.2025 (HRE-TGL-1866) DE LA DIRECCION GENERAL DE AERONAUTICA CIVIL (SECTOR PÚBLICO). DEBITO DE LA LIBRETA 00117012001 DGAC, REPOSICIÓN DE ÚTILES DE ESCRITORIO.</t>
  </si>
  <si>
    <t>||TRANSFERENCIA DE FONDOS S/G MENSAJES SWIFT NRO. 6937 EN ATENCIÓN A CORREO ELECTRÓNICO Y NOTA CITE: CAR/DGE-DNAF N°0031/2025 DE FECHA 29/1/2025 (HRE-TGL-1912) ENVIADA POR NAVEGACIÓN AÉREA Y AEROPUERTOS BOLIVIANOS (SECTOR PÚBLICO). DEBITO DE LA LIBRETA 00389012001 NAABOL-ADMINISTRACIÓN CENTRAL, COBRO DE ÚTILES DE ESCRITORIO.</t>
  </si>
  <si>
    <t>||TRANSFERENCIA DE FONDOS SEGÚN MENSAJE SWIFT N°6962, CORREO ELECTRÓNICO DE LA FECHA Y NOTA CITE: CAR/DGE-DNAF N°0031/2025 DE NAVEGACIÓN AEREA Y AEROPUERTOS BOLIVIANOS DE FECHA 29/01/2025 (HRE-TGL-1912). (SECTOR PÚBLICO). DÉBITO DE LA LIBRETA 00389012001 NAABOL  ADMINISTRACIÓN CENTRAL, REPOSICIÓN DE ÚTILES DE ESCRITORIO</t>
  </si>
  <si>
    <t>||TRANSFERENCIA DE FONDOS S/G MENSAJE SWIFT NRO. 6961 EN ATENCIÓN A CORREO ELECTRÓNICO DE LA DGAC Y NOTA: DGAC/DAF/FIN/NE-0008/25 DE F.29/1/2025 (HRE-TGL-1866) ENVIADO POR LA DIRECCIÓN GENERAL DE AERONÁUTICA CIVIL (SECTOR PÚBLICO). DEBITO DE LA LIBRETA 00117012001 DGAC, REPOSICIÓN ÚTILES DE ESCRITORIO.</t>
  </si>
  <si>
    <t>00046171101 DEPOSITO DE EFECTIVO, DEPOSITANTE: LANAGO, CONCEPTO: PAGO SANCION JURIDICA RESOLUCION N° S/187. VENTA POR SERVICIOS 3° CUOTA, CUENTA DE DEPOSITO: CUENTA UNICA DEL TESORO</t>
  </si>
  <si>
    <t>00046021109 DEPOSITO DE EFECTIVO, DEPOSITANTE: EMPRESA UNIPERSONAL DARIO MAMANI, CONCEPTO: PAGO DE SERVICIOS BASICOS, CUENTA DE DEPOSITO: CUENTA UNICA DEL TESORO</t>
  </si>
  <si>
    <t>00086044201 DEPOSITO DE EFECTIVO, DEPOSITANTE: SISTEMA DE RIEGO FLOR DE ORO, CONCEPTO: CODIGO SISIN TPP00860000069, CUENTA DE DEPOSITO: CUENTA UNICA DEL TESORO</t>
  </si>
  <si>
    <t>00572012001 DEPOSITO DE EFECTIVO, DEPOSITANTE: NINZA MAQUERA LARICO, CONCEPTO: DEVOLUCION, CUENTA DE DEPOSITO: CUENTA UNICA DEL TESORO</t>
  </si>
  <si>
    <t>00548012001 DEPOSITO DE EFECTIVO, DEPOSITANTE: JESSICA ROXANA VILLCA COLQUE, CONCEPTO: RETENCION DEL 13%, CUENTA DE DEPOSITO: CUENTA UNICA DEL TESORO</t>
  </si>
  <si>
    <t>00548012001 DEPOSITO DE EFECTIVO, DEPOSITANTE: YURGUEN CHRISTIAN GONZALES TOLA, CONCEPTO: RETENCION DEL 13%, CUENTA DE DEPOSITO: CUENTA UNICA DEL TESORO</t>
  </si>
  <si>
    <t>00572012001 DEPOSITO DE EFECTIVO, DEPOSITANTE: XIMENA CASTRO VENTURA, CONCEPTO: DEVOLUCION, CUENTA DE DEPOSITO: CUENTA UNICA DEL TESORO</t>
  </si>
  <si>
    <t>00046171101 DEPOSITO DE EFECTIVO, DEPOSITANTE: BIOMERLAB S.R.L., CONCEPTO: PAGO:POR SANCION, CUENTA DE DEPOSITO: CUENTA UNICA DEL TESORO</t>
  </si>
  <si>
    <t>00572012001 DEPOSITO DE EFECTIVO, DEPOSITANTE: RUDDY ANGEL ARUQUIPA CONDORI, CONCEPTO: DEVOLUCION, CUENTA DE DEPOSITO: CUENTA UNICA DEL TESORO</t>
  </si>
  <si>
    <t>00572012001 DEPOSITO DE EFECTIVO, DEPOSITANTE: NORA KANTUTA CALLISAYA, CONCEPTO: DEVOLUCION, CUENTA DE DEPOSITO: CUENTA UNICA DEL TESORO</t>
  </si>
  <si>
    <t>00016011101 DEPOSITO DE EFECTIVO, DEPOSITANTE: ROSSE MARY ROJAS MIRANDA, CONCEPTO: REFRIGERIO CUMPLEAÑOS, CUENTA DE DEPOSITO: CUENTA UNICA DEL TESORO</t>
  </si>
  <si>
    <t>00572012001 DEPOSITO DE EFECTIVO, DEPOSITANTE: JUAN CARLOS CHURA TICONA, CONCEPTO: DEVOLUCION, CUENTA DE DEPOSITO: CUENTA UNICA DEL TESORO</t>
  </si>
  <si>
    <t>00389052001 DEPOSITO DE EFECTIVO, DEPOSITANTE: NAABOL, CONCEPTO: POR ERROR INVOLUNTARIO EN ASIG PRESUPUESTARIA, CUENTA DE DEPOSITO: CUENTA UNICA DEL TESORO</t>
  </si>
  <si>
    <t>00670092001 DEPOSITO DE EFECTIVO, DEPOSITANTE: ROBERTO VACA RIVERO, CONCEPTO: DEVOLUCION DE VIATICOS, CUENTA DE DEPOSITO: CUENTA UNICA DEL TESORO</t>
  </si>
  <si>
    <t>00670092001 DEPOSITO DE EFECTIVO, DEPOSITANTE: ROXANA ROMAN AGUILERA, CONCEPTO: DEVOLUCION DE VIATICOS, CUENTA DE DEPOSITO: CUENTA UNICA DEL TESORO</t>
  </si>
  <si>
    <t>00070011104 DEPOSITO DE EFECTIVO, DEPOSITANTE: SEDERI - LP, CONCEPTO: PAGO POR LA TASA DE REGULACION DEL 4%, CUENTA DE DEPOSITO: CUENTA UNICA DEL TESORO</t>
  </si>
  <si>
    <t>00660012002 DEPOSITO DE EFECTIVO, DEPOSITANTE: RUBEN MARIO HUARAYA CABRERA, CONCEPTO: REVERSION, CUENTA DE DEPOSITO: CUENTA UNICA DEL TESORO</t>
  </si>
  <si>
    <t>00099021001 DEPOSITO DE EFECTIVO, DEPOSITANTE: RODRIGO ERNESTO GALLEGOS ZURITA, CONCEPTO: REPOSICION DE FACTURA NAABOL, CUENTA DE DEPOSITO: CUENTA UNICA DEL TESORO/DJBR</t>
  </si>
  <si>
    <t>00340012003 DEP.DE CHEQ.AJENOS,RET.DE CAM.,CONCEPTO: DEVOLUCION OBS. AUDITORIA RRHH 2023 - 2024 FUENTE 20,DEP.: SEGIP , PROCEDENCIA: BANCO UNION S.A., CHEQUE: 16519, FECHA DE EMISION:21/05/2025</t>
  </si>
  <si>
    <t>00340012003 DEP.DE CHEQ.AJENOS,RET.DE CAM.,CONCEPTO: DEVOLUCION CURSO PAWER BI 2023 FUENTE 20,DEP.: SEGIP , PROCEDENCIA: BANCO UNION S.A., CHEQUE: 16520, FECHA DE EMISION:21/05/2025</t>
  </si>
  <si>
    <t>00047377001 DEP.DE CHEQ.AJENOS,RET.DE CAM.,CONCEPTO: DEVOLUCION DE FONDOS,DEP.: COMUNIDAD NORTE TAIPILLANGA , PROCEDENCIA: BANCO UNION S.A., CHEQUE: 10, FECHA DE EMISION:22/05/2025</t>
  </si>
  <si>
    <t>00047377001 DEP.DE CHEQ.AJENOS,RET.DE CAM.,CONCEPTO: DEVOLUCION DE FONDOS,DEP.: COMUNIDAD KETO TAYPILLANGA , PROCEDENCIA: BANCO UNION S.A., CHEQUE: 9, FECHA DE EMISION:15/05/2025</t>
  </si>
  <si>
    <t>00015011108 DEP.DE CHEQ.AJENOS,RET.DE CAM.,CONCEPTO: DEPÓSITO A LA CUT,DEP.: MINISTERIO DE GOBIERNO , PROCEDENCIA: BANCO UNION S.A., CHEQUE: 52539, FECHA DE EMISION:19/05/2025</t>
  </si>
  <si>
    <t>00595012003 DEP.DE CHEQ.AJENOS,RET.DE CAM.,CONCEPTO: DEVOLUCION POR BAJA DE INCAPACIDAD TEMPORAL,DEP.: CAJA DE SALUD DE LA BANCA PRIVADA , PROCEDENCIA: BANCO NACIONAL DE BOLIVIA S.A., CHEQUE: 7235658, FECHA DE EMISION:30/04/2025</t>
  </si>
  <si>
    <t>00580012001 DEP.DE CHEQ.AJENOS,RET.DE CAM.,CONCEPTO: ANULACION DE FACTURA N° 210,DEP.: DEPÓSITOS ADUANEROS BOLIVIANOS , PROCEDENCIA: BANCO UNION S.A., CHEQUE: 1821, FECHA DE EMISION:21/05/2025</t>
  </si>
  <si>
    <t>00580012001 DEP.DE CHEQ.AJENOS,RET.DE CAM.,CONCEPTO: MULTAS SUBARRENDATARIO,DEP.: DEPÓSITOS ADUANEROS BOLIVIANOS , PROCEDENCIA: BANCO UNION S.A., CHEQUE: 1819, FECHA DE EMISION:21/05/2025</t>
  </si>
  <si>
    <t>00580012001 DEP.DE CHEQ.AJENOS,RET.DE CAM.,CONCEPTO: LICENCIA SIN GOCE DE HABERES MES ABRIL/2025,DEP.: DEPÓSITOS ADUANEROS BOLIVIANOS , PROCEDENCIA: BANCO UNION S.A., CHEQUE: 1824, FECHA DE EMISION:22/05/2025</t>
  </si>
  <si>
    <t>00578012002 DEP.DE CHEQ.AJENOS,RET.DE CAM.,CONCEPTO: REVERSION,DEP.: BOA , PROCEDENCIA: BANCO UNION S.A., CHEQUE: 19910, FECHA DE EMISION:22/05/2025</t>
  </si>
  <si>
    <t>00578012002 DEP.DE CHEQ.AJENOS,RET.DE CAM.,CONCEPTO: REVERSION,DEP.: BOA , PROCEDENCIA: BANCO UNION S.A., CHEQUE: 19909, FECHA DE EMISION:22/05/2025</t>
  </si>
  <si>
    <t>00099021001 DEP.DE CHEQ.AJENOS,RET.DE CAM.,CONCEPTO: DEVOLUCION DE SUELDO ENERO Y FEBRERO,DEP.: LIMBERT PRIETO JUSTINIANO , PROCEDENCIA: BANCO UNION S.A., CHEQUE: 216050, FECHA DE EMISION:23/05/2025</t>
  </si>
  <si>
    <t>00389012001 DEP.DE CHEQ.AJENOS,RET.DE CAM.,CONCEPTO: GARANTIA,DEP.: NAABOL , PROCEDENCIA: BANCO UNION S.A., CHEQUE: 983, FECHA DE EMISION:23/05/2025</t>
  </si>
  <si>
    <t>00099021001 DEPOSITO DE EFECTIVO, DEPOSITANTE: JHASMILA ELIZABETH FLORES ARUQUIPA, CONCEPTO: DEVOLUCION POR SERVICIO DE APOYO EN ACTIVIDADES GESTION 2023-UFI, CUENTA DE DEPOSITO: CUENTA UNICA DEL TESORO</t>
  </si>
  <si>
    <t>TRANSFERENCIA DEL EXTERIOR SEGUN SWIFT NO.6969 Y NO.6968 DE FECHA 23/05/2025 ORDENANTE: BIOAGGIL ARGENTINA SA REF.: URI/B06-PAGO DIFERIDO IMPO BS A CUENTA FACTURA 37 LIB. 00597012001 RECURSOS PROPIOS VENTAS YLB</t>
  </si>
  <si>
    <t>COBRO COSTOS DE PAPELERIA SEGUN TRANSFERENCIA DEL EXTERIOR POR ORDEN DE FIDEICOMISO HERCO-CKM (LIMA PERÚ) REF.: CRED EMB 12-02 CIST CONTRATO 48 FECHA VALOR 23/05/2025 LIB. 00513062002 YPFB - EXPORTACIÓN DE GLP Y OTROS-BOLIVIANOS</t>
  </si>
  <si>
    <t>COBRO COSTOS DE PAPELERIA SEGUN TRANSFERENCIA DEL EXTERIOR POR ORDEN DE OILY LUBRIFICANTES LTDA (BRAZIL CAMPO GRANDE) REF.: CRED 041/2025 FECHA VALOR 22/05/2025 LIB. 00513062002 YPFB - EXPORTACIÓN DE GLP Y OTROS-BOLIVIANOS</t>
  </si>
  <si>
    <t>COBRO COSTOS DE PAPELERIA SEGUN TRANSFERENCIA DEL EXTERIOR POR ORDEN DE BIOAGGIL ARGENTINA SA REF.: URI/B06-PAGO DIFERIDO IMPO BS A CUENTA FACTURA 37 LIB. 00597032001 YLB-COMERCIALIZACION DE DIVERSAS SALES</t>
  </si>
  <si>
    <t>NUMERO DE LIBRETA CUT: 00086038008 OPERACIÓN E18 TRANSFERENCIA DEL SISTEMA FINANCIERO POR CUENTA DE TERCEROS A LA CUT SEXTO DESEMBOLSO PARCIAL FINAL EN EL MARCO DEL CONVENIO DE COOPERACION INTERINSTITUCIONAL DE FINANCIAMIENTO SUSCRITO ENTRE SERNAP Y WCS</t>
  </si>
  <si>
    <t>NUMERO DE LIBRETA CUT: LIBRETA NÂ° 00373024105 OPERACIÓN E75 TRANSFERENCIA DE LA CUENTA FISCAL BUN A LA CUT EN MN TRANSFERENCIA DE FONDOS A SOLICITUD DE: GOBIERNO AUTONOMO MUNICIPAL DE TACACOMA CITE: GAMT/OE/NÂ° 019/2025 CUENTA CUT 3987 LIBRETA NÂ° 00373024105 FDI-TRANSFERENCIAS PROGRAMADAS Y/O P</t>
  </si>
  <si>
    <t>||TRANSFERENCIA DE FONDOS S/G MENSAJES SWIFT NRO. 6966-6967 EN ATENCIÓN A NOTA CITE: CAR/DGE-DNAF N°0031/2025 DE FECHA 29/1/2025 (HRE-TGL-1912) ENVIADA POR NAVEGACIÓN AÉREA Y AEROPUERTOS BOLIVIANOS (SECTOR PÚBLICO). DEBITO DE LA LIBRETA 00389012001 NAABOL-ADMINISTRACIÓN CENTRAL, COBRO DE ÚTILES DE ESCRITORIO.</t>
  </si>
  <si>
    <t>||TRANSFERENCIA DE FONDOS S/G MENSAJE SWIFT NRO. 6971 EN ATENCIÓN A CORREO ELECTRÓNICO DE LA DGAC Y NOTA: DGAC/DAF/FIN/NE-0008/25 DE F.29/1/2025 (HRE-TGL-1866) ENVIADO POR LA DIRECCIÓN GENERAL DE AERONÁUTICA CIVIL (SECTOR PÚBLICO). DEBITO DE LA LIBRETA 00117012001 DGAC, REPOSICIÓN ÚTILES DE ESCRITORIO.</t>
  </si>
  <si>
    <t>'COBRO DE'||ÚTILES DE ESCRITORIO POR EL COMPROBANTE NRO.1127514 DE LA FECHA S/G. NOTA CITE GAFC-0356/ DFC/URTE-097/2025 DE F.26.02.2025 (HRE-TGL-3945) ENVIADA POR YACIMIENTOS PETROLIFEROS FISCALES BOLIVIANOS DEBITO DE LA LIBRETA 00513022001 YPFB  OPERACIONES</t>
  </si>
  <si>
    <t>REGISTRO DE TRANSFERENCIA DE RECURSOS AL FONADIN CORRESPONDIENTE AL 20% DE CONTRAPARTE DEL PROYECTO CONSTRUCCION U.E. SANTA ROSA MUNICIPIO DE YANACACHI SEGUN CONVENIO FONADIN/CONV/PAPS III/004/2024, PARA LA EJECUCION DIRECTA DEL PROYECTO, RECURSOS A APROPIAR A LA LIBRETA N° 00047364102 MDRYT-FONADIN CONTRAPARTE MUNICIPAL(TGN-CT) SE ADJUNTA LA LEY N°069 DE TRASPASO PRESUPUESTARIO EN EL PLAN OPERATIVO ANUAL APROBADO POR EL CONCEJO MUNICIPIO</t>
  </si>
  <si>
    <t>||REGULARIZACIÓN DE NUESTRA OPERACIÓN N°1127523 DE LA FECHA SEGÚN NOTA CITE: CAR/DGE-DNAF N°0031/2025 DE F. 29/01/2025 (HRE-TGL-1912) Y CORREO ELECTRÓNICO DE LA FECHA. DÉBITO DE LA LIBRETA 00389012001 NAABOL  ADMINISTRACIÓN CENTRAL, REPOSICIÓN DE ÚTILES DE ESCRITORIO</t>
  </si>
  <si>
    <t>||REGULARIZACIÓN DE NUESTRA OPERACIÓN N°1127523 DE LA FECHA SEGÚN NOTA CITE: DGAC/DAF/FIN/NE-0008/25 (HRE-TGL-1866) DE FECHA 29/01/2025 Y CORREO ELECTRÓNICO DE LA FECHA. DÉBITO DE LA LIBRETA 00117012001 DGAC, REPOSICIÓN DE ÚTILES DE ESCRITORIO.</t>
  </si>
  <si>
    <t>De: 00513012004 Transferencia de recursos a solicitud de Yacimientos Petrolíferos Fiscales Bolivianos mediante nota CITE: YPFB/GAFC/903-DFC/URTE-239/2025 en aplicación al Decreto Supremo N° 5348 de 10 de marzo de 2025 y la Resolución Ministerial N° 26 de 27 de enero de 2025 que aprueba el Reglamento Operativo para el pago de obligaciones en el extranjero H.R. 2025-20412-R</t>
  </si>
  <si>
    <t>DEVOLUCIÓN DE SOLICITUD 055057-23487 A SOLICITUD DE AUTORIDAD DE REG.Y FISCALIZ.DE TELECOMUNICACIONES Y TRANSP. REF.: TRANSFERENCIA A LA UPAEP, CUOTA 20 20 CONVENIO DE RIO, SEGUN INFORME TECNICO ATT DAF INF TEC LP 73 Y CI ATT DAF CI LP 1589 2025, SEGÚN R.D. 025/2023 LIB. 00310012004 ATT - SERVICIO POSTAL - TASAS Y OTROS</t>
  </si>
  <si>
    <t>DEVOLUCIÓN DE SOLICITUD 055058-23488 A SOLICITUD DE AUTORIDAD DE REG.Y FISCALIZ.DE TELECOMUNICACIONES Y TRANSP. REF.: TRANSFERENCIA A LA UPAEP, CUOTA CONTRIBUTIVA 2025, SEGUN INFORME TECNICO ATT DAF INF TEC LP 73 2025 Y CI ATT DAF CI LP 1589 202, SEGÚN R.D. 025/2023 LIB. 00310012004 ATT - SERVICIO POSTAL - TASAS Y OTROS</t>
  </si>
  <si>
    <t>DEVOLUCIÓN DE SOLICITUD 055059-23489 A SOLICITUD DE DIRECCION GENERAL DE AERONAUTICA CIVIL REF.: PAGO A EMPRESA UNIVERSAL AVIONICS SYSTEMS POR RENOVACION DE LICENCIA FLIGHT MANAGEMENT SYSTEM FMS, PARA AERONAVE CP-2600 DE LA DGAC, SEGÚN R.D. 025/2023 LIB. 00117012001 LBP-DGAC-DIRECCION GRAL.DE AERONAUTICA CIVIL (4010430031)</t>
  </si>
  <si>
    <t>DEVOLUCIÓN DE SOLICITUD 055061-23491 A SOLICITUD DE AUTORIDAD DE REG.Y FISCALIZ.DE TELECOMUNICACIONES Y TRANSP.REF.: TRANSFERENCIA A UPU, CUOTA CONTRIBUTIVA 2024 2025, SEGUN INFORME TECNICO ATT DAF INF TEC LP 82 2025 Y CI ATT DAF CI LP 1589 202, SEGÚN R.D. 025/2023 LIB. 00310012004 ATT - SERVICIO POSTAL - TASAS Y OTROS</t>
  </si>
  <si>
    <t>DEVOLUCIÓN DE SOLICITUD 055062-23492 A SOLICITUD DE AUTORIDAD DE REG.Y FISCALIZ.DE TELECOMUNICACIONES Y TRANSP. REF.: TRANSFERENCIA A LA UIT CONTRIBUCION ANUAL 2023 2024 2025 SEGUN INFORME TECNICO ATT DAF INF TEC LP 20 2025 Y CI ATT DAF CI LP 14, SEGÚN R.D. 025/2023 LIB. 00099021001 TGN-RECURSOS ORDINARIOS (3987)</t>
  </si>
  <si>
    <t>00016011101 DEPOSITO DE EFECTIVO, DEPOSITANTE: MARYLUZ CONDE SILVA, CONCEPTO: PAGO EN EXCESO - 01/11/2024 DIA DE TODOS LOS DIFUNTOS, CUENTA DE DEPOSITO: CUENTA UNICA DEL TESORO</t>
  </si>
  <si>
    <t>00016011101 DEPOSITO DE EFECTIVO, DEPOSITANTE: LIDIA ROSARIO GUZMAN QUINTANA, CONCEPTO: PAGO EN EXCESO POR VACACION, CUENTA DE DEPOSITO: CUENTA UNICA DEL TESORO</t>
  </si>
  <si>
    <t>00016011101 DEPOSITO DE EFECTIVO, DEPOSITANTE: HELLEN JEMY SAAVEDRA REGUERIN, CONCEPTO: PAGO EN EXCESO - 01/11/2024 DIA DE TODOS LOS DIFUNTOS, CUENTA DE DEPOSITO: CUENTA UNICA DEL TESORO</t>
  </si>
  <si>
    <t>00016011101 DEPOSITO DE EFECTIVO, DEPOSITANTE: BRIGITTE NINOSKA VARGAS URIBE, CONCEPTO: PAGO EN EXCESO - DIA DE LA MADRE 27/05/2024, CUENTA DE DEPOSITO: CUENTA UNICA DEL TESORO</t>
  </si>
  <si>
    <t>00383012001 DEPOSITO DE EFECTIVO, DEPOSITANTE: AGENCIA BOLIVIANA DE CORREOS, CONCEPTO: REGIONAL SUCRE 21-26/04/2025, CUENTA DE DEPOSITO: CUENTA UNICA DEL TESORO</t>
  </si>
  <si>
    <t>00670012002 DEPOSITO DE EFECTIVO, DEPOSITANTE: OSCAR ABEL HASSENTEUFEL SALAZAR, CONCEPTO: COMISIÓN, CUENTA DE DEPOSITO: CUENTA UNICA DEL TESORO</t>
  </si>
  <si>
    <t>00383012001 DEPOSITO DE EFECTIVO, DEPOSITANTE: AGENCIA BOLIVIANA DE CORREOS, CONCEPTO: REGIONAL TARIJA 28/04-03/05/2025, CUENTA DE DEPOSITO: CUENTA UNICA DEL TESORO</t>
  </si>
  <si>
    <t>00383012001 DEPOSITO DE EFECTIVO, DEPOSITANTE: AGENCIA BOLIVIANA DE CORREOS, CONCEPTO: REGIONAL SANTA CRUZ 1-5/04/2025, CUENTA DE DEPOSITO: CUENTA UNICA DEL TESORO</t>
  </si>
  <si>
    <t>00383012001 DEPOSITO DE EFECTIVO, DEPOSITANTE: AGENCIA BOLIVIANA DE CORREOS, CONCEPTO: REGIONAL SUCRE 28-30/04/2025, CUENTA DE DEPOSITO: CUENTA UNICA DEL TESORO</t>
  </si>
  <si>
    <t>00383012001 DEPOSITO DE EFECTIVO, DEPOSITANTE: AGENCIA BOLIVIANA DE CORREOS, CONCEPTO: REGIONAL SANTA CRUZ 7-12/04/2025, CUENTA DE DEPOSITO: CUENTA UNICA DEL TESORO</t>
  </si>
  <si>
    <t>00383012001 DEPOSITO DE EFECTIVO, DEPOSITANTE: AGENCIA BOLIVIANA DE CORREOS, CONCEPTO: REGIONAL ORURO 21-26/04/2025, CUENTA DE DEPOSITO: CUENTA UNICA DEL TESORO</t>
  </si>
  <si>
    <t>00383012001 DEPOSITO DE EFECTIVO, DEPOSITANTE: AGENCIA BOLIVIANA DE CORREOS, CONCEPTO: REGIONAL ORURO 28-30/04/2025, CUENTA DE DEPOSITO: CUENTA UNICA DEL TESORO</t>
  </si>
  <si>
    <t>00383012001 DEPOSITO DE EFECTIVO, DEPOSITANTE: AGENCIA BOLIVIANA DE CORREOS, CONCEPTO: REGIONAL POTOSI 24-28/02/2025, CUENTA DE DEPOSITO: CUENTA UNICA DEL TESORO</t>
  </si>
  <si>
    <t>00383012001 DEPOSITO DE EFECTIVO, DEPOSITANTE: AGENCIA BOLIVIANA DE CORREOS, CONCEPTO: REGIONAL COCHABAMBA 21-26/04/2025, CUENTA DE DEPOSITO: CUENTA UNICA DEL TESORO</t>
  </si>
  <si>
    <t>00383012001 DEPOSITO DE EFECTIVO, DEPOSITANTE: AGENCIA BOLIVIANA DE CORREOS, CONCEPTO: REGIONAL COCHABAMBA 28-30/04/2025, CUENTA DE DEPOSITO: CUENTA UNICA DEL TESORO</t>
  </si>
  <si>
    <t>00383012001 DEPOSITO DE EFECTIVO, DEPOSITANTE: AGENCIA BOLIVIANA DE CORREOS, CONCEPTO: REGIONAL SUCRE 2-10/05/2025, CUENTA DE DEPOSITO: CUENTA UNICA DEL TESORO</t>
  </si>
  <si>
    <t>00383012001 DEPOSITO DE EFECTIVO, DEPOSITANTE: AGENCIA BOLIVIANA DE CORREOS, CONCEPTO: REGIONAL TARIJA 5-10/05/2025, CUENTA DE DEPOSITO: CUENTA UNICA DEL TESORO</t>
  </si>
  <si>
    <t>00016011101 DEPOSITO DE EFECTIVO, DEPOSITANTE: ROCIO APAZA RAMOS, CONCEPTO: PAGO EN EXCESO - JUSTIFICATIVO MEDICO, CUENTA DE DEPOSITO: CUENTA UNICA DEL TESORO</t>
  </si>
  <si>
    <t>00016011101 DEPOSITO DE EFECTIVO, DEPOSITANTE: EVA OVIDIA COARITE CHOQUE, CONCEPTO: PAGO EN EXCESO - DIA DE LA MUJER 11/10/2024, CUENTA DE DEPOSITO: CUENTA UNICA DEL TESORO</t>
  </si>
  <si>
    <t>00016011101 DEPOSITO DE EFECTIVO, DEPOSITANTE: FELIPE PAUL CONCHA AGUILERA, CONCEPTO: PAGO EN EXCESO - DIA DEL PADRE 19/03/2024, CUENTA DE DEPOSITO: CUENTA UNICA DEL TESORO</t>
  </si>
  <si>
    <t>00016011101 DEPOSITO DE EFECTIVO, DEPOSITANTE: MARYLUZ CONDE SILVA, CONCEPTO: PAGO EN EXCESO - DIA INTERNACIONAL DE LA MUJER 08/03/2024, CUENTA DE DEPOSITO: CUENTA UNICA DEL TESORO</t>
  </si>
  <si>
    <t>00099021001 DEPOSITO DE EFECTIVO, DEPOSITANTE: FELIX TOLA CHURA, CONCEPTO: REVERSION POR DIAS DE HABERES PERCIBIDOS INDEBIDAMENTE, CUENTA DE DEPOSITO: CUENTA UNICA DEL TESORO</t>
  </si>
  <si>
    <t>00099021001 DEPOSITO DE EFECTIVO, DEPOSITANTE: SENARI, CONCEPTO: DEVOLUCION DE FONDOS EN AVANCE PREV. 39, CUENTA DE DEPOSITO: CUENTA UNICA DEL TESORO</t>
  </si>
  <si>
    <t>00389022001 DEPOSITO DE EFECTIVO, DEPOSITANTE: NAABOL, CONCEPTO: DEVOLUCION POR SALDOS NO EJECUTADOS C 31 # 210, CUENTA DE DEPOSITO: CUENTA UNICA DEL TESORO</t>
  </si>
  <si>
    <t>00572012001 DEPOSITO DE EFECTIVO, DEPOSITANTE: MIRIAM ELIZA GUACHALLA QUISPE, CONCEPTO: DEVOLUCION, CUENTA DE DEPOSITO: CUENTA UNICA DEL TESORO</t>
  </si>
  <si>
    <t>00081011101 DEPOSITO DE EFECTIVO, DEPOSITANTE: RUTH SANDRA JARAMILLO ORTIZ, CONCEPTO: RENOVACION DE TARJETA, CUENTA DE DEPOSITO: CUENTA UNICA DEL TESORO</t>
  </si>
  <si>
    <t>00046171101 DEPOSITO DE EFECTIVO, DEPOSITANTE: ROSSETTI BOLIVIA S.R.L., CONCEPTO: PAGO DE SANCION PECUNIARIA, CUENTA DE DEPOSITO: CUENTA UNICA DEL TESORO</t>
  </si>
  <si>
    <t>00016011101 DEPOSITO DE EFECTIVO, DEPOSITANTE: ELIANA IVONNE MENA PATZI, CONCEPTO: DEPÓSITO, CUENTA DE DEPOSITO: CUENTA UNICA DEL TESORO</t>
  </si>
  <si>
    <t>00016011101 DEPOSITO DE EFECTIVO, DEPOSITANTE: SILVIA DIAZ CHAVEZ, CONCEPTO: DEPÓSITO, CUENTA DE DEPOSITO: CUENTA UNICA DEL TESORO</t>
  </si>
  <si>
    <t>00578012002 DEP.DE CHEQ.AJENOS,RET.DE CAM.,CONCEPTO: REVERSION,DEP.: BOLIVIANA DE AVIACION , PROCEDENCIA: BANCO UNION S.A., CHEQUE: 19921, FECHA DE EMISION:23/05/2025</t>
  </si>
  <si>
    <t>00099021001 DEP.DE CHEQ.AJENOS,RET.DE CAM.,CONCEPTO: DEPÓSITO,DEP.: BOA , PROCEDENCIA: BANCO UNION S.A., CHEQUE: 19900, FECHA DE EMISION:21/05/2025</t>
  </si>
  <si>
    <t>00591012001 DEP.DE CHEQ.AJENOS,RET.DE CAM.,CONCEPTO: SG HR: MT/2025-03872,DEP.: E.E.T.C. MI TELEFERICO , PROCEDENCIA: BANCO UNION S.A., CHEQUE: 4217, FECHA DE EMISION:15/05/2025</t>
  </si>
  <si>
    <t>00591012001 DEP.DE CHEQ.AJENOS,RET.DE CAM.,CONCEPTO: SG HR: MT/2025-03901,DEP.: E.E.T.C. MI TELEFERICO , PROCEDENCIA: BANCO UNION S.A., CHEQUE: 4223, FECHA DE EMISION:19/05/2025</t>
  </si>
  <si>
    <t>00591012001 DEP.DE CHEQ.AJENOS,RET.DE CAM.,CONCEPTO: SG HR: MT/2025-03930,DEP.: E.E.T.C. MI TELEFERICO , PROCEDENCIA: BANCO UNION S.A., CHEQUE: 4224, FECHA DE EMISION:19/05/2025</t>
  </si>
  <si>
    <t>00591012001 DEP.DE CHEQ.AJENOS,RET.DE CAM.,CONCEPTO: SG HR: MT/2025-03893,DEP.: E.E.T.C. MI TELEFERICO , PROCEDENCIA: BANCO UNION S.A., CHEQUE: 4225, FECHA DE EMISION:19/05/2025</t>
  </si>
  <si>
    <t>00591012001 DEP.DE CHEQ.AJENOS,RET.DE CAM.,CONCEPTO: SG HR: MT/2025-03909,DEP.: E.E.T.C. MI TELEFERICO , PROCEDENCIA: BANCO UNION S.A., CHEQUE: 4226, FECHA DE EMISION:20/05/2025</t>
  </si>
  <si>
    <t>00591012001 DEP.DE CHEQ.AJENOS,RET.DE CAM.,CONCEPTO: SG HR: MT/2025-03814,DEP.: E.E.T.C. MI TELEFERICO , PROCEDENCIA: BANCO UNION S.A., CHEQUE: 4228, FECHA DE EMISION:21/05/2025</t>
  </si>
  <si>
    <t>NUMERO DE LIBRETA CUT: 00599079203 OPERACIÓN E82 TRANSFERENCIA BDP FINPRO A LA CUT DESEMBOLSO NRO 6 FINPRO 20029 IMPLEMENTACION PLANTA DE TRANSFORMACION DE PRODUCTOS DE LA AMAZONIA BOLIVIANA EBA</t>
  </si>
  <si>
    <t>COBRO COSTOS DE PAPELERIA SEGUN TRANSFERENCIA DEL EXTERIOR POR ORDEN DE EDGE COMERCIALIZACAO S.A. (SAO PAULO BRASIL) REF.: CRED INV/ND-ED-03/25, EXB-ED-03/25 / EXB-EDC-03/25, EXB-EDI-02/25 / EXB-EDCI-02/25 FECHA VALOR 23/05/2025 LIB. 00513012015 YPFB-HEROES DEL CHACO-BS</t>
  </si>
  <si>
    <t>NUMERO DE LIBRETA CUT: 000990204113 OPERACIÓN E18 TRANSFERENCIA DEL SISTEMA FINANCIERO POR CUENTA DE TERCEROS A LA CUT PAGO ABONO A CUENTA UNICA DEL TESORO LIBRETA BOLIVIA CAMBIA No. 000990204113 DEL BANCO CENTRAL DE BOLIVIA CUENTA 3987 MINISTERIO DE LA PRESIDENCIA UNIDAD DE PROYECTOS ESPECIALES</t>
  </si>
  <si>
    <t>NUMERO DE LIBRETA CUT: LIBRETA NÂ° 00373024105 OPERACIÓN E75 TRANSFERENCIA DE LA CUENTA FISCAL BUN A LA CUT EN MN TRANSFERENCIA DE FONDOS A SOLICITUD DEL: GOBIERNO AUTONOMO MUNICIPAL SAN LORENZO, CITE: OF.DESP. GAMSL NÂ° 404/2025 CUENTA CUT 3987 LIBRETA NÂ° 00373024105 "FDI - TRANSFERNCIAS PROG</t>
  </si>
  <si>
    <t>NUMERO DE LIBRETA CUT: LIBRETA NÂ° 00373024105 OPERACIÓN E75 TRANSFERENCIA DE LA CUENTA FISCAL BUN A LA CUT EN MN TRANSFERENCIA DE FONDOS A SOLICITUD DE: GOBIERNO AUTONOMO MUNICIPAL DE PUERTO SUAREZ, CITE: NÂ° 188/2025 CUENTA CUT 3987 LIBRETA NÂ° 00373024105 FDI-TRANSFERENCIAS PROGRAMADAS Y/O</t>
  </si>
  <si>
    <t>De: 00099021001 Transferencia de recursos a solicitud del Fondo de Desarrollo del Sistema Financiero y de Apoyo al Sector Productivo mediante nota CITE: FSF-DAA-NE- Nos 1499 Y 1685/2025 Informe FSF-DAA-INF-474/2025 y notas internas MEFP/VTCP/DGCP/UF/Nos 171 y 200/2025 de la Dirección General de Crédito Público (operación bimonetaria) para pago de sueldo adeudados (TC 6,86) H.R. 2025- 18128, 21045-R</t>
  </si>
  <si>
    <t>||PAGO PRESTAMO BID 846-SF-BO VCTO.24-05-2025 POR CUENTA DEL FNDR SEGUN COD.LIQ.019966 VALOR 26-05-2025 CAPITAL USD10.244,10 INTERESES USD29.503,00 LIBRETA NRO 00099021001 TGN-RECURSOS ORDINARIOS (3987) - ALIVIO MDRI</t>
  </si>
  <si>
    <t>||TRANSFERENCIA DE FONDOS S/G MENSAJES SWIFT NROS. 7032 Y 7036 NOTA CITE CAR/DGE-DNAF/N°0031/2025 DE F.29.01.2025. (HRE-TGL-1912) ENVIADA POR LA NAVEGACION AEREA Y AEROPUERTOS BOLIVIANOS (SECTOR PÚBLICO). DEBITO DE LA LIB. 00389012001 NAABOL- ADMINISTRACIÓN , REPOSICIÓN DE ÚTILES DE ESCRITORIO</t>
  </si>
  <si>
    <t>||TRANSFERENCIA DE FONDOS S/G MENSAJES SWIFTS NROS. 7033-7034 EN ATENCIÓN A NOTA: DGAC/DAF/FIN/NE-0008/25 DE F.29/1/2025 (HRE-TGL-1866) ENVIADO POR LA DIRECCIÓN GENERAL DE AERONÁUTICA CIVIL (SECTOR PÚBLICO). DEBITO DE LA LIBRETA 00117012001 DGAC, REPOSICIÓN ÚTILES DE ESCRITORIO.</t>
  </si>
  <si>
    <t>00046171101 DEPOSITO DE EFECTIVO, DEPOSITANTE: TERCAVGROUP IMPORTACIONES Y REPRESENTACIONES, CONCEPTO: PAGO DE MULTA, CUENTA DE DEPOSITO: CUENTA UNICA DEL TESORO</t>
  </si>
  <si>
    <t>00046171101 DEPOSITO DE EFECTIVO, DEPOSITANTE: IMPORTADORA COMERCIAL MEDITEC, CONCEPTO: SANCION PECUNIARIA, CUENTA DE DEPOSITO: CUENTA UNICA DEL TESORO</t>
  </si>
  <si>
    <t>00046171101 DEPOSITO DE EFECTIVO, DEPOSITANTE: LABORATORIOS BAGO DE BOLIVIA S.A., CONCEPTO: PAGO DE SANCION PECUNIARIA, CUENTA DE DEPOSITO: CUENTA UNICA DEL TESORO</t>
  </si>
  <si>
    <t>00046171101 DEPOSITO DE EFECTIVO, DEPOSITANTE: MEDICALMIX LTDA, CONCEPTO: INGRESOS POR VENTA DE SERVICIOS, CUENTA DE DEPOSITO: CUENTA UNICA DEL TESORO</t>
  </si>
  <si>
    <t>00046171101 DEPOSITO DE EFECTIVO, DEPOSITANTE: HASSGA IMP. EXP., CONCEPTO: SANCION POR INCUMPLIMIENTO A LA NORMA RESOLUCION ADMINISTRATIVA S/275, CUENTA DE DEPOSITO: CUENTA UNICA DEL TESORO</t>
  </si>
  <si>
    <t>00099021001 DEPOSITO DE EFECTIVO, DEPOSITANTE: ROSSY MARY CAMAAÑO GUZMAN, CONCEPTO: DEVOLUCION DE PASAJES NO UTILIZADOS GESTIOON 2024, CUENTA DE DEPOSITO: CUENTA UNICA DEL TESORO</t>
  </si>
  <si>
    <t>00132042003 DEPOSITO DE EFECTIVO, DEPOSITANTE: CRISTIAN ARIEL ZENTENO MOSCOSO, CONCEPTO: DEVOLUCION FONDOS EN AVANCE, CUENTA DE DEPOSITO: CUENTA UNICA DEL TESORO</t>
  </si>
  <si>
    <t>00099021001 DEP.DE CHEQ.AJENOS,RET.DE CAM.,CONCEPTO: INCAPACIDADES,DEP.: CAJA NACIONAL DE SALUD , PROCEDENCIA: BANCO UNION S.A., CHEQUE: 27837, FECHA DE EMISION:22/05/2025</t>
  </si>
  <si>
    <t>00099021001 DEP.DE CHEQ.AJENOS,RET.DE CAM.,CONCEPTO: INCAPACIDADES,DEP.: CAJA NACIONAL DE SALUD , PROCEDENCIA: BANCO UNION S.A., CHEQUE: 104583, FECHA DE EMISION:13/05/2025</t>
  </si>
  <si>
    <t>00099021001 DEP.DE CHEQ.AJENOS,RET.DE CAM.,CONCEPTO: INCAPACIDADES,DEP.: CAJA NACIONAL DE SALUD , PROCEDENCIA: BANCO UNION S.A., CHEQUE: 104579, FECHA DE EMISION:13/05/2025</t>
  </si>
  <si>
    <t>00099021001 DEP.DE CHEQ.AJENOS,RET.DE CAM.,CONCEPTO: INCAPACIDADES,DEP.: CAJA NACIONAL DE SALUD , PROCEDENCIA: BANCO UNION S.A., CHEQUE: 104584, FECHA DE EMISION:13/05/2025</t>
  </si>
  <si>
    <t>00099021001 DEP.DE CHEQ.AJENOS,RET.DE CAM.,CONCEPTO: INCAPACIDADES,DEP.: CAJA NACIONAL DE SALUD , PROCEDENCIA: BANCO UNION S.A., CHEQUE: 104585, FECHA DE EMISION:13/05/2025</t>
  </si>
  <si>
    <t>00099021001 DEP.DE CHEQ.AJENOS,RET.DE CAM.,CONCEPTO: INCAPACIDADES,DEP.: CAJA NACIONAL DE SALUD , PROCEDENCIA: BANCO UNION S.A., CHEQUE: 104586, FECHA DE EMISION:13/05/2025</t>
  </si>
  <si>
    <t>00099021001 DEP.DE CHEQ.AJENOS,RET.DE CAM.,CONCEPTO: INCAPACIDADES,DEP.: CAJA NACIONAL DE SALUD , PROCEDENCIA: BANCO UNION S.A., CHEQUE: 104591, FECHA DE EMISION:13/05/2025</t>
  </si>
  <si>
    <t>00099021001 DEP.DE CHEQ.AJENOS,RET.DE CAM.,CONCEPTO: INCAPACIDADES,DEP.: CAJA NACIONAL DE SALUD , PROCEDENCIA: BANCO UNION S.A., CHEQUE: 104595, FECHA DE EMISION:13/05/2025</t>
  </si>
  <si>
    <t>00099021001 DEP.DE CHEQ.AJENOS,RET.DE CAM.,CONCEPTO: INCAPACIDADES,DEP.: CAJA NACIONAL DE SALUD , PROCEDENCIA: BANCO UNION S.A., CHEQUE: 104626, FECHA DE EMISION:14/05/2025</t>
  </si>
  <si>
    <t>00099021001 DEP.DE CHEQ.AJENOS,RET.DE CAM.,CONCEPTO: INCAPACIDADES,DEP.: CAJA NACIONAL DE SALUD , PROCEDENCIA: BANCO UNION S.A., CHEQUE: 104601, FECHA DE EMISION:13/05/2025</t>
  </si>
  <si>
    <t>00099021001 DEP.DE CHEQ.AJENOS,RET.DE CAM.,CONCEPTO: INCAPACIDADES,DEP.: CAJA NACIONAL DE SALUD , PROCEDENCIA: BANCO UNION S.A., CHEQUE: 104621, FECHA DE EMISION:14/05/2025</t>
  </si>
  <si>
    <t>00099021001 DEP.DE CHEQ.AJENOS,RET.DE CAM.,CONCEPTO: INCAPACIDADES,DEP.: CAJA NACIONAL DE SALUD , PROCEDENCIA: BANCO UNION S.A., CHEQUE: 104622, FECHA DE EMISION:14/05/2025</t>
  </si>
  <si>
    <t>00099021001 DEP.DE CHEQ.AJENOS,RET.DE CAM.,CONCEPTO: INCAPACIDADES,DEP.: CAJA NACIONAL DE SALUD , PROCEDENCIA: BANCO UNION S.A., CHEQUE: 104628, FECHA DE EMISION:14/05/2025</t>
  </si>
  <si>
    <t>00099021001 DEP.DE CHEQ.AJENOS,RET.DE CAM.,CONCEPTO: INCAPACIDADES,DEP.: CAJA NACIONAL DE SALUD , PROCEDENCIA: BANCO UNION S.A., CHEQUE: 104629, FECHA DE EMISION:14/05/2025</t>
  </si>
  <si>
    <t>00099021001 DEP.DE CHEQ.AJENOS,RET.DE CAM.,CONCEPTO: INCAPACIDADES,DEP.: CAJA NACIONAL DE SALUD , PROCEDENCIA: BANCO UNION S.A., CHEQUE: 104630, FECHA DE EMISION:14/05/2025</t>
  </si>
  <si>
    <t>00099021001 DEP.DE CHEQ.AJENOS,RET.DE CAM.,CONCEPTO: INCAPACIDADES,DEP.: CAJA NACIONAL DE SALUD , PROCEDENCIA: BANCO UNION S.A., CHEQUE: 104648, FECHA DE EMISION:15/05/2025</t>
  </si>
  <si>
    <t>00099021001 DEP.DE CHEQ.AJENOS,RET.DE CAM.,CONCEPTO: INCAPACIDADES,DEP.: CAJA NACIONAL DE SALUD , PROCEDENCIA: BANCO UNION S.A., CHEQUE: 104650, FECHA DE EMISION:15/05/2025</t>
  </si>
  <si>
    <t>00099021001 DEP.DE CHEQ.AJENOS,RET.DE CAM.,CONCEPTO: INCAPACIDADES,DEP.: CAJA NACIONAL DE SALUD , PROCEDENCIA: BANCO UNION S.A., CHEQUE: 104681, FECHA DE EMISION:15/05/2025</t>
  </si>
  <si>
    <t>00099021001 DEP.DE CHEQ.AJENOS,RET.DE CAM.,CONCEPTO: INCAPACIDADES,DEP.: CAJA NACIONAL DE SALUD , PROCEDENCIA: BANCO UNION S.A., CHEQUE: 104683, FECHA DE EMISION:15/05/2025</t>
  </si>
  <si>
    <t>00099021001 DEP.DE CHEQ.AJENOS,RET.DE CAM.,CONCEPTO: INCAPACIDADES,DEP.: CAJA NACIONAL DE SALUD , PROCEDENCIA: BANCO UNION S.A., CHEQUE: 104684, FECHA DE EMISION:15/05/2025</t>
  </si>
  <si>
    <t>00099021001 DEP.DE CHEQ.AJENOS,RET.DE CAM.,CONCEPTO: INCAPACIDADES,DEP.: CAJA NACIONAL DE SALUD , PROCEDENCIA: BANCO UNION S.A., CHEQUE: 104687, FECHA DE EMISION:15/05/2025</t>
  </si>
  <si>
    <t>00099021001 DEP.DE CHEQ.AJENOS,RET.DE CAM.,CONCEPTO: INCAPACIDADES,DEP.: CAJA NACIONAL DE SALUD , PROCEDENCIA: BANCO UNION S.A., CHEQUE: 104689, FECHA DE EMISION:15/05/2025</t>
  </si>
  <si>
    <t>00099021001 DEP.DE CHEQ.AJENOS,RET.DE CAM.,CONCEPTO: INCAPACIDADES,DEP.: CAJA NACIONAL DE SALUD , PROCEDENCIA: BANCO UNION S.A., CHEQUE: 104701, FECHA DE EMISION:15/05/2025</t>
  </si>
  <si>
    <t>00099021001 DEP.DE CHEQ.AJENOS,RET.DE CAM.,CONCEPTO: INCAPACIDADES,DEP.: CAJA NACIONAL DE SALUD , PROCEDENCIA: BANCO UNION S.A., CHEQUE: 104702, FECHA DE EMISION:15/05/2025</t>
  </si>
  <si>
    <t>00035031101 DEP.DE CHEQ.AJENOS,RET.DE CAM.,CONCEPTO: POR DAÑOS CUANTIFICADOS EVENTO "SALON INTERNACIONAL DEL AUTOMOVIL 2025",DEP.: UCPP-MEFP , PROCEDENCIA: BANCO UNION S.A., CHEQUE: 730, FECHA DE EMISION:21/05/2025</t>
  </si>
  <si>
    <t>00099021001 DEP.DE CHEQ.AJENOS,RET.DE CAM.,CONCEPTO: INCAPACIDADES,DEP.: CAJA NACIONAL DE SALUD , PROCEDENCIA: BANCO UNION S.A., CHEQUE: 104704, FECHA DE EMISION:15/05/2025</t>
  </si>
  <si>
    <t>00099021001 DEP.DE CHEQ.AJENOS,RET.DE CAM.,CONCEPTO: INCAPACIDADES,DEP.: CAJA NACIONAL DE SALUD , PROCEDENCIA: BANCO UNION S.A., CHEQUE: 104576, FECHA DE EMISION:13/05/2025</t>
  </si>
  <si>
    <t>00099021001 DEP.DE CHEQ.AJENOS,RET.DE CAM.,CONCEPTO: INCAPACIDADES,DEP.: CAJA NACIONAL DE SALUD , PROCEDENCIA: BANCO UNION S.A., CHEQUE: 104577, FECHA DE EMISION:13/05/2025</t>
  </si>
  <si>
    <t>00099021001 DEP.DE CHEQ.AJENOS,RET.DE CAM.,CONCEPTO: INCAPACIDADES,DEP.: CAJA NACIONAL DE SALUD , PROCEDENCIA: BANCO UNION S.A., CHEQUE: 104578, FECHA DE EMISION:13/05/2025</t>
  </si>
  <si>
    <t>00099021001 DEP.DE CHEQ.AJENOS,RET.DE CAM.,CONCEPTO: INCAPACIDADES,DEP.: CAJA NACIONAL DE SALUD , PROCEDENCIA: BANCO UNION S.A., CHEQUE: 104587, FECHA DE EMISION:13/05/2025</t>
  </si>
  <si>
    <t>00099021001 DEP.DE CHEQ.AJENOS,RET.DE CAM.,CONCEPTO: INCAPACIDADES,DEP.: CAJA NACIONAL DE SALUD , PROCEDENCIA: BANCO UNION S.A., CHEQUE: 104580, FECHA DE EMISION:13/05/2025</t>
  </si>
  <si>
    <t>00099021001 DEP.DE CHEQ.AJENOS,RET.DE CAM.,CONCEPTO: INCAPACIDADES,DEP.: CAJA NACIONAL DE SALUD , PROCEDENCIA: BANCO UNION S.A., CHEQUE: 104581, FECHA DE EMISION:13/05/2025</t>
  </si>
  <si>
    <t>00099021001 DEP.DE CHEQ.AJENOS,RET.DE CAM.,CONCEPTO: INCAPACIDADES,DEP.: CAJA NACIONAL DE SALUD , PROCEDENCIA: BANCO UNION S.A., CHEQUE: 104582, FECHA DE EMISION:13/05/2025</t>
  </si>
  <si>
    <t>00099021001 DEP.DE CHEQ.AJENOS,RET.DE CAM.,CONCEPTO: INCAPACIDADES,DEP.: CAJA NACIONAL DE SALUD , PROCEDENCIA: BANCO UNION S.A., CHEQUE: 104588, FECHA DE EMISION:13/05/2025</t>
  </si>
  <si>
    <t>00206012001 DEP.DE CHEQ.AJENOS,RET.DE CAM.,CONCEPTO: DEPÓSITO POR OTROS INGRESOS,DEP.: INSTITUTO NACIONAL DE ESTADISTICA , PROCEDENCIA: BANCO UNION S.A., CHEQUE: 5664, FECHA DE EMISION:26/05/2025</t>
  </si>
  <si>
    <t>00099021001 DEP.DE CHEQ.AJENOS,RET.DE CAM.,CONCEPTO: INCAPACIDADES,DEP.: CAJA NACIONAL DE SALUD , PROCEDENCIA: BANCO UNION S.A., CHEQUE: 104589, FECHA DE EMISION:13/05/2025</t>
  </si>
  <si>
    <t>00206012001 DEP.DE CHEQ.AJENOS,RET.DE CAM.,CONCEPTO: DEPÓSITO POR OTROS INGRESOS,DEP.: INSTITUTO NACIONAL DE ESTADISTICA , PROCEDENCIA: BANCO UNION S.A., CHEQUE: 7867, FECHA DE EMISION:26/05/2025</t>
  </si>
  <si>
    <t>00099021001 DEP.DE CHEQ.AJENOS,RET.DE CAM.,CONCEPTO: INCAPACIDADES,DEP.: CAJA NACIONAL DE SALUD , PROCEDENCIA: BANCO UNION S.A., CHEQUE: 104590, FECHA DE EMISION:13/05/2025</t>
  </si>
  <si>
    <t>00099021001 DEP.DE CHEQ.AJENOS,RET.DE CAM.,CONCEPTO: INCAPACIDADES,DEP.: CAJA NACIONAL DE SALUD , PROCEDENCIA: BANCO UNION S.A., CHEQUE: 104592, FECHA DE EMISION:13/05/2025</t>
  </si>
  <si>
    <t>00099021001 DEP.DE CHEQ.AJENOS,RET.DE CAM.,CONCEPTO: INCAPACIDADES,DEP.: CAJA NACIONAL DE SALUD , PROCEDENCIA: BANCO UNION S.A., CHEQUE: 104593, FECHA DE EMISION:13/05/2025</t>
  </si>
  <si>
    <t>00099021001 DEP.DE CHEQ.AJENOS,RET.DE CAM.,CONCEPTO: INCAPACIDADES,DEP.: CAJA NACIONAL DE SALUD , PROCEDENCIA: BANCO UNION S.A., CHEQUE: 104594, FECHA DE EMISION:13/05/2025</t>
  </si>
  <si>
    <t>00099021001 DEP.DE CHEQ.AJENOS,RET.DE CAM.,CONCEPTO: INCAPACIDADES,DEP.: CAJA NACIONAL DE SALUD , PROCEDENCIA: BANCO UNION S.A., CHEQUE: 104596, FECHA DE EMISION:13/05/2025</t>
  </si>
  <si>
    <t>00099021001 DEP.DE CHEQ.AJENOS,RET.DE CAM.,CONCEPTO: INCAPACIDADES,DEP.: CAJA NACIONAL DE SALUD , PROCEDENCIA: BANCO UNION S.A., CHEQUE: 104597, FECHA DE EMISION:13/05/2025</t>
  </si>
  <si>
    <t>00099021001 DEP.DE CHEQ.AJENOS,RET.DE CAM.,CONCEPTO: INCAPACIDADES,DEP.: CAJA NACIONAL DE SALUD , PROCEDENCIA: BANCO UNION S.A., CHEQUE: 104598, FECHA DE EMISION:13/05/2025</t>
  </si>
  <si>
    <t>00099021001 DEP.DE CHEQ.AJENOS,RET.DE CAM.,CONCEPTO: INCAPACIDADES,DEP.: CAJA NACIONAL DE SALUD , PROCEDENCIA: BANCO UNION S.A., CHEQUE: 104599, FECHA DE EMISION:13/05/2025</t>
  </si>
  <si>
    <t>00099021001 DEP.DE CHEQ.AJENOS,RET.DE CAM.,CONCEPTO: INCAPACIDADES,DEP.: CAJA NACIONAL DE SALUD , PROCEDENCIA: BANCO UNION S.A., CHEQUE: 104600, FECHA DE EMISION:13/05/2025</t>
  </si>
  <si>
    <t>00099021001 DEP.DE CHEQ.AJENOS,RET.DE CAM.,CONCEPTO: INCAPACIDADES,DEP.: CAJA NACIONAL DE SALUD , PROCEDENCIA: BANCO UNION S.A., CHEQUE: 104627, FECHA DE EMISION:14/05/2025</t>
  </si>
  <si>
    <t>00099021001 DEP.DE CHEQ.AJENOS,RET.DE CAM.,CONCEPTO: INCAPACIDADES,DEP.: CAJA NACIONAL DE SALUD , PROCEDENCIA: BANCO UNION S.A., CHEQUE: 104623, FECHA DE EMISION:14/05/2025</t>
  </si>
  <si>
    <t>00099021001 DEP.DE CHEQ.AJENOS,RET.DE CAM.,CONCEPTO: INCAPACIDADES,DEP.: CAJA NACIONAL DE SALUD , PROCEDENCIA: BANCO UNION S.A., CHEQUE: 104624, FECHA DE EMISION:14/05/2025</t>
  </si>
  <si>
    <t>00099021001 DEP.DE CHEQ.AJENOS,RET.DE CAM.,CONCEPTO: INCAPACIDADES,DEP.: CAJA NACIONAL DE SALUD , PROCEDENCIA: BANCO UNION S.A., CHEQUE: 104625, FECHA DE EMISION:14/05/2025</t>
  </si>
  <si>
    <t>00099021001 DEP.DE CHEQ.AJENOS,RET.DE CAM.,CONCEPTO: INCAPACIDADES,DEP.: CAJA NACIONAL DE SALUD , PROCEDENCIA: BANCO UNION S.A., CHEQUE: 104703, FECHA DE EMISION:15/05/2025</t>
  </si>
  <si>
    <t>00099021001 DEP.DE CHEQ.AJENOS,RET.DE CAM.,CONCEPTO: INCAPACIDADES,DEP.: CAJA NACIONAL DE SALUD , PROCEDENCIA: BANCO UNION S.A., CHEQUE: 104705, FECHA DE EMISION:15/05/2025</t>
  </si>
  <si>
    <t>00099021001 DEP.DE CHEQ.AJENOS,RET.DE CAM.,CONCEPTO: INCAPACIDADES,DEP.: CAJA NACIONAL DE SALUD , PROCEDENCIA: BANCO UNION S.A., CHEQUE: 104706, FECHA DE EMISION:15/05/2025</t>
  </si>
  <si>
    <t>00389022001 DEP.DE CHEQ.AJENOS,RET.DE CAM.,CONCEPTO: LICENCIA SIN GOCE DE HABER LPZ,DEP.: NAABOL , PROCEDENCIA: BANCO UNION S.A., CHEQUE: 987, FECHA DE EMISION:27/05/2025</t>
  </si>
  <si>
    <t>00389052001 DEP.DE CHEQ.AJENOS,RET.DE CAM.,CONCEPTO: LICENCIA SIN GOCE HABER BNI,DEP.: NAABOL , PROCEDENCIA: BANCO UNION S.A., CHEQUE: 988, FECHA DE EMISION:27/05/2025</t>
  </si>
  <si>
    <t>00389042001 DEP.DE CHEQ.AJENOS,RET.DE CAM.,CONCEPTO: LICENCIA SIN GOCE HABER SCZ,DEP.: NAABOL , PROCEDENCIA: BANCO UNION S.A., CHEQUE: 989, FECHA DE EMISION:27/05/2025</t>
  </si>
  <si>
    <t>00389032001 DEP.DE CHEQ.AJENOS,RET.DE CAM.,CONCEPTO: LICENCIA SIN GOCE HABER CBB,DEP.: NAABOL , PROCEDENCIA: BANCO UNION S.A., CHEQUE: 990, FECHA DE EMISION:27/05/2025</t>
  </si>
  <si>
    <t>00389012001 DEP.DE CHEQ.AJENOS,RET.DE CAM.,CONCEPTO: LICENCIA SIN GOCE HABER CENTRAL,DEP.: NAABOL , PROCEDENCIA: BANCO UNION S.A., CHEQUE: 991, FECHA DE EMISION:27/05/2025</t>
  </si>
  <si>
    <t>00389022001 DEP.DE CHEQ.AJENOS,RET.DE CAM.,CONCEPTO: LICENCIA SIN GOCE HABER LPZ,DEP.: NAABOL , PROCEDENCIA: BANCO UNION S.A., CHEQUE: 992, FECHA DE EMISION:27/05/2025</t>
  </si>
  <si>
    <t>00099021001 DEP.DE CHEQ.AJENOS,RET.DE CAM.,CONCEPTO: DEPÓSITO,DEP.: ANDREA SALINAS ARTEAGA , PROCEDENCIA: BANCO UNION S.A., CHEQUE: 216061, FECHA DE EMISION:27/05/2025</t>
  </si>
  <si>
    <t>00099021001 DEP.DE CHEQ.AJENOS,RET.DE CAM.,CONCEPTO: DEPÓSITO,DEP.: VICTOR LUIS VACA TORRICO , PROCEDENCIA: BANCO UNION S.A., CHEQUE: 216060, FECHA DE EMISION:24/05/2025</t>
  </si>
  <si>
    <t>00086031101 DEP.DE CHEQ.AJENOS,RET.DE CAM.,CONCEPTO: SISCO DE ABRIL/25,DEP.: PN CARRASCO , PROCEDENCIA: BANCO UNION S.A., CHEQUE: 1598, FECHA DE EMISION:21/05/2025</t>
  </si>
  <si>
    <t>00099021001 DEPOSITO DE EFECTIVO, DEPOSITANTE: JUAN SOSSA HUARACHI, CONCEPTO: DEVOLUCION DE BECA DE ESTUDIO CONTRATO DGESU-016/2016 DE JUAN JOSE SOSSA LEDEZMA, CUENTA DE DEPOSITO: CUENTA UNICA DEL TESORO</t>
  </si>
  <si>
    <t>VENTA DE DIVISAS CON TRANSFERENCIA DE FONDOS A SOLICITUD DE MINISTERIO DE PLANIFICACION DEL DESARROLLO SEGUN SOLICITUD 23403 REF: SALE OF CURRENCY FOR TRANSFER ABROAD MAINTENANCE MAY JUNE JULY SCHOLAR DANIELA JEMIO ZURITA CITE 541/2025 EQUIVALENTES 5.185,94 USD LIB. 00099021001 TGN-RECURSOS ORDINARIOS (3987) POR DIFERENCIAL CAMBIARIO</t>
  </si>
  <si>
    <t>A:00373024105 Débito Automático por incumplimiento del GAM de Vallegrande – Santa Cruz, al Convenio Intergubernativo de Financiamiento FDI/CONV/N°588/2017 su Convenio Modificatorio N°1, suscritos entre el Fondo de Desarrollo Indígena y el GAM de Vallegrande para el proyecto “Construcción Atajados Familiares en Comunidades del Municipio de Vallegrande”.</t>
  </si>
  <si>
    <t>PAGO A BID PRÉSTAMO 2880/BL-BO VCTO. 25-05-2025 POR CUENTA DE TGN , NTI. 020171 VALOR 27-05-2025 CAPITAL USD 8.879,92 INTERESES USD 5.079,41 COMISIONES USD 470,65 CTA. 3987 CUENTA UNICA DEL TESORO LIB. 00099021001 REF.: COMISIONES BANCARIAS</t>
  </si>
  <si>
    <t>PAGO A BID PRÉSTAMO 2880/BL-BO VCTO. 25-05-2025 POR CUENTA DE TGN , NTI. 020075 VALOR 27-05-2025 INTERESES USD 56,26 CTA. 3987 CUENTA UNICA DEL TESORO LIB. 00099021001 REF.: COMISIONES BANCARIAS</t>
  </si>
  <si>
    <t>||COMISION TRANSFERENCIA FDOS.AL EXTERIOR 0,20% S/USD4.223,30,REEMB.GSTS.COMUNICACION BS300.-Y EMISION COMP.CONTABLE BS60.-REF.:PAGO 2 LC I-2023-60 P/C ENVIBOL A/F ROMI S.A.,EN COMPL.A COMP.1127640,27/05/2025. LIB.00132072003 SEDEM-AMPL. PLANTA ENVASES DE VIDRIO EN ZUDAÑEZ-CH.RF:COMISIONES PAGO 2 LC I-2023-60</t>
  </si>
  <si>
    <t>||PAGO A BID PRESTAMO 1101-SF-BO VCTO. 25-05-2025 POR CUENTA DEL TGN, SEGUN COD.LIQ. 019963 DEL 22-05-2025, VALOR 27-05-2025 CAPITAL USD1.227.710,40 INTERES USD425.928,84 LIBRETA NRO. 00099021001 TGN-RECURSOS ORDINARIOS (3987) REF.: COMISIONES BANCARIAS</t>
  </si>
  <si>
    <t>||PAGO A BID PRESTAMO 1099-SF-BO VCTO. 25-05-2025 POR CUENTA DEL TGN, SEGUN COD.LIQ. 019962 DEL 22-05-2025, VALOR 27-05-2025 CAPITAL USD322.323,01 INTERES USD111.823,33 LIBRETA NRO. 00099021001 TGN-RECURSOS ORDINARIOS (3987) REF.: COMISIONES BANCARIAS</t>
  </si>
  <si>
    <t>||TRANSFERENCIA DE FONDOS SEGÚN MENSAJE SWIFT N°7065, CORREO ELECTRÓNICO DE LA FECHA Y NOTA CITE: CAR/DGE-DNAF N°0031/2025 DE NAVEGACIÓN AEREA Y AEROPUERTOS BOLIVIANOS DE FECHA 29/01/2025 (HRE-TGL-1912). (SECTOR PÚBLICO). DÉBITO DE LA LIBRETA 00389012001 NAABOL  ADMINISTRACIÓN CENTRAL, REPOSICIÓN DE ÚTILES DE ESCRITORIO</t>
  </si>
  <si>
    <t>||COMISION TRANSFERENCIA FDOS.AL EXTERIOR 0,20% S/USD4.223,30,REEMB.GSTS.COMUNICACION BS300.-Y EMISION COMP.CONTABLE BS60.-REF.:PAGO 3 LC I-2023-60 P/C ENVIBOL A/F ROMI S.A.,EN COMPL.A COMP.1127642,27/05/2025. LIB.00132072003 SEDEM-AMPL. PLANTA ENVASES DE VIDRIO EN ZUDAÑEZ-CH.RF:COMISIONES PAGO 3 LC I-2023-60</t>
  </si>
  <si>
    <t>'COBRO DE'||UTILES DE ESCRITORIO POR EL COMPROBANTE NRO. 1127643 DE LA FECHA, S/G.NOTA GAFC-0356/DFC/URTE-097/2025 DE FECHA 26/2/2025 (HRE-TGL-3945) ENVIADO POR YACIMIENTOS PETROLIFEROS FISCALES BOLIVIANOS DÉBITO DE LA LIBRETA 00513022001 YPFB-"OPERACIONES" COBRO DE ÚTILES DE ESCRITORIO</t>
  </si>
  <si>
    <t>NUMERO DE LIBRETA CUT: 00373024108 OPERACIÓN E75 TRANSFERENCIA DE LA CUENTA FISCAL BUN A LA CUT EN MN TRANSF.FDOS.AL.BCB GOBIERNO AUTONOMO MUNICIPAL DE MAIRANA, CITE: GAMM DAF NÂ° 0159/2025 CUENTA CUT 3987 LIBRETA NÂ° 00373024108</t>
  </si>
  <si>
    <t>NUMERO DE LIBRETA CUT: 00373024105 OPERACIÓN E75 TRANSFERENCIA DE LA CUENTA FISCAL BUN A LA CUT EN MN TRANSF.FDOS.AL.BCB GOBIERNO AUTONOMO MUNICIPAL DE PALCA CITE: GAMP/MAE/DESP/NÂ°435/2025 CUENTA CUT 3987 LIBRETA NÂ° 00373024105</t>
  </si>
  <si>
    <t>TRANSFERENCIA DEL EXTERIOR SEGUN SWIFT NO.7071 Y NO.7027 DE FECHA 27/05/2025 ORDENANTE: COMERCIAL MINERALS CO SPA (ANTOFAGASTA CHILE) REF.: CRED PAGO ODV 107 LIB. 00597012001 RECURSOS PROPIOS VENTAS YLB</t>
  </si>
  <si>
    <t>COBRO COSTOS DE PAPELERIA SEGUN TRANSFERENCIA DEL EXTERIOR POR ORDEN DE COMERCIAL MINERALS CO SPA (ANTOFAGASTA CHILE) REF.: CRED PAGO ODV 107 LIB. 00597032001 YLB-COMERCIALIZACION DE DIVERSAS SALES</t>
  </si>
  <si>
    <t>COBRO COSTOS DE PAPELERIA SEGUN TRANSFERENCIA DEL EXTERIOR POR ORDEN DE FIDEICOMISO HERCO-CKM (LIMA PERÚ) REF.: CRED EMB 14-02 CIST CONTRATO 48 FECHA VALOR 27/05/2025 LIB. 00513062002 YPFB - EXPORTACIÓN DE GLP Y OTROS-BOLIVIANOS</t>
  </si>
  <si>
    <t>A:00099021001 Transferencia de recursos a solicitud del Fondo de Desarrollo del Sistema Financiero y de Apoyo al Sector Productivo mediante nota CITE: FSF-DAA-NE-1692/2025, nota interna MEFP/VTCP/DGCP/UF/N°205/2025 de la Dirección General de Crédito Público, por concepto de recuperación de cartera del Fideicomiso del Programa de Reconversión Productiva y Comercial H.R. 2025-21027-R</t>
  </si>
  <si>
    <t>COBRO COSTOS DE PAPELERIA SEGUN TRANSFERENCIA DEL EXTERIOR POR ORDEN DE COMPANHIA MATO-GROSSENSE DE GAS (CUIABA BRASIL) REF.: S0651471C3ED01 - S002740, 2025052700259340 FCHA VALOR 27/05/2025 LIB. 00513012015 YPFB-HEROES DEL CHACO-BS</t>
  </si>
  <si>
    <t>||TRANSFERENCIA DE FONDOS SEGÚN MENSAJE SWIFT N°7128, CORREO ELECTRÓNICO DE LA FECHA Y NOTA CITE: DGAC/DAF/FIN/NE-0008/25 (HRE-TGL-1866) DE FECHA 29/01/2025 DE LA DIRECCIÓN GENERAL DE AERONÁUTICA CIVIL. (SECTOR PÚBLICO). DÉBITO DE LA LIBRETA 00117012001 DGAC, REPOSICIÓN DE ÚTILES DE ESCRITORIO.</t>
  </si>
  <si>
    <t>'COBRO DE'||UTILES DE ESCRITORIO POR EL COMPROBANTE NRO. 1127668 DE LA FECHA, S/G.NOTA GAFC-0356/DFC/URTE-097/2025 DE FECHA 26/2/2025 (HRE-TGL-3945) ENVIADO POR YACIMIENTOS PETROLIFEROS FISCALES BOLIVIANOS DÉBITO DE LA LIBRETA 00513022001 YPFB-"OPERACIONES" COBRO DE ÚTILES DE ESCRITORIO.</t>
  </si>
  <si>
    <t>De: 00578012002 Transferencia de recursos a solicitud de Boliviana de Aviación mediante nota CITE: OB.AA.NE.375.2025 en aplicación a la Resolución Ministerial N° 26 de 27/01/2025 que aprueba el Reglamento para la Canalización de Operaciones con Beneficiarios en el Exterior.</t>
  </si>
  <si>
    <t>De: 00513012004 Transferencia de recursos a solicitud de Yacimientos Petrolíferos Fiscales Bolivianos mediante nota CITE: YPFB/GAFC-911-DFC/URTE-241/2025 en aplicación al Decreto Supremo N° 5348 de 10/03/2025 y la Resolución Ministerial N° 26 de 27/01/2025 que aprueba el Reglamento para la Canalización de Operaciones con Beneficiarios en el Exterior H.R. 2025-22269-R.</t>
  </si>
  <si>
    <t>De: 00513012004 Transferencia de recursos a solicitud de Yacimientos Petrolíferos Fiscales Bolivianos mediante nota CITE: YPFB/GAFC-912-DFC/URTE-242/2025 en aplicación al Decreto Supremo N° 5348 de 10/03/2025 y la Resolución Ministerial N° 26 de 27/01/2025 que aprueba el Reglamento para la Canalización de Operaciones con Beneficiarios en el Exterior.</t>
  </si>
  <si>
    <t>||TRANSFERENCIA DE FONDOS NOTA CITE: MEFP/VTCP/DGPOT/UPCFTGN/N°535/2025 DE LA FECHA ENVIADA POR EL MINISTERIO DE ECONOMÍA Y FINANZAS PÚBLICAS (HRE-TSO-693). DEBITO DE LA LIBRETA N°00513012015 YPFB - HEROES DEL CHACO - BS. (VENTA DIVISAS)</t>
  </si>
  <si>
    <t>||TRANSFERENCIA DE FONDOS NOTA CITE: MEFP/VTCP/DGPOT/UPCFTGN/N°535/2025 DE LA FECHA ENVIADA POR EL MINISTERIO DE ECONOMÍA Y FINANZAS PÚBLICAS (HRE-TSO-693). DÉBITO DE LA LIBRETA 00513012007 YPFB - RECURSOS NACIONALIZACION,REPOSICIÓN DE ÚTILES DE ESCRITORIO.</t>
  </si>
  <si>
    <t>00016011101 DEPOSITO DE EFECTIVO, DEPOSITANTE: FABIOLA CECILIA IBAÑEZ YANA, CONCEPTO: DEVOLUCIÓN DE 2 DÍAS DE REFRIGERIO, CUENTA DE DEPOSITO: CUENTA UNICA DEL TESORO</t>
  </si>
  <si>
    <t>00086011109 DEPOSITO DE EFECTIVO, DEPOSITANTE: MARCO ANTONIO ROMERO VIDES, CONCEPTO: REPOSICION DE CREDENCIAL, CUENTA DE DEPOSITO: CUENTA UNICA DEL TESORO</t>
  </si>
  <si>
    <t>00099021001 DEPOSITO DE EFECTIVO, DEPOSITANTE: MARIA CRISTINA MARTINEZ ORDOÑEZ, CONCEPTO: ENTIDAD 10. DEVOLUCION DE VIATICOS AL EXTERIOR, POR VIAJE CANCELADO, DEV-N°85, CUENTA DE DEPOSITO: CUENTA UNICA DEL TESORO/DJBR</t>
  </si>
  <si>
    <t>00099021001 DEPOSITO DE EFECTIVO, DEPOSITANTE: FLORENTINO QUISBERT TRONCOZO, CONCEPTO: DEV. BECA CONTRATO DGESU/100 BECAS N°03/2020, CUENTA DE DEPOSITO: CUENTA UNICA DEL TESORO</t>
  </si>
  <si>
    <t>00206012001 DEPOSITO DE EFECTIVO, DEPOSITANTE: INSTITUTO NACIONAL DE ESTADISTICA, CONCEPTO: DEPÓSITO POR VENTA DE LA OFICINA CENTRAL LA PAZ DE FECHA 27/05/2025, CUENTA DE DEPOSITO: CUENTA UNICA DEL TESORO</t>
  </si>
  <si>
    <t>00086044201 DEPOSITO DE EFECTIVO, DEPOSITANTE: SISTEMA DE RIEGO ANOCARIRI, CONCEPTO: CONTRAPARTE, CUENTA DE DEPOSITO: CUENTA UNICA DEL TESORO</t>
  </si>
  <si>
    <t>00099021001 DEPOSITO DE EFECTIVO, DEPOSITANTE: VILMA ELIANA CASTELLON ESCOBAR, CONCEPTO: REVERSION TOTAL, CUENTA DE DEPOSITO: CUENTA UNICA DEL TESORO</t>
  </si>
  <si>
    <t>00086044201 DEPOSITO DE EFECTIVO, DEPOSITANTE: CONSTRUCCIÓN SISTEMA DE RIEGO VENTILLITA, CONCEPTO: CONTRAPARTE, CUENTA DE DEPOSITO: CUENTA UNICA DEL TESORO</t>
  </si>
  <si>
    <t>00099021001 DEPOSITO DE EFECTIVO, DEPOSITANTE: THALIA BAUTISTA ARNEZ 4924660 LP, CONCEPTO: DEVOLUCIÓN VIATICO DE DEVENGADO 52, CUENTA DE DEPOSITO: CUENTA UNICA DEL TESORO/DJBR</t>
  </si>
  <si>
    <t>00070011102 DEP.DE CHEQ.AJENOS,RET.DE CAM.,CONCEPTO: DEVOLUCION VIATICO,DEP.: MTEPS , PROCEDENCIA: BANCO UNION S.A., CHEQUE: 11589, FECHA DE EMISION:26/05/2025</t>
  </si>
  <si>
    <t>00597022001 DEP.DE CHEQ.AJENOS,RET.DE CAM.,CONCEPTO: DEPÓSITO ENDE,DEP.: YACIMIENTOS DE LITIO , PROCEDENCIA: BANCO UNION S.A., CHEQUE: 307, FECHA DE EMISION:23/05/2025</t>
  </si>
  <si>
    <t>00099021001 DEP.DE CHEQ.AJENOS,RET.DE CAM.,CONCEPTO: INCAPACIDADES,DEP.: CAJA NACIONAL DE SALUD , PROCEDENCIA: BANCO UNION S.A., CHEQUE: 13063, FECHA DE EMISION:26/05/2025</t>
  </si>
  <si>
    <t>00578012002 DEP.DE CHEQ.AJENOS,RET.DE CAM.,CONCEPTO: REVERSION,DEP.: BOLIVIANA DE AVIACION , PROCEDENCIA: BANCO UNION S.A., CHEQUE: 3556, FECHA DE EMISION:26/05/2025</t>
  </si>
  <si>
    <t>00283012003 DEP.DE CHEQ.AJENOS,RET.DE CAM.,CONCEPTO: REVERSIÓN POR DEVOLUCIÓN DE INCENTIVO AL CONTRABANDO - GRLPZ - 1980,DEP.: ADUANA NACIONAL , PROCEDENCIA: BANCO UNION S.A., CHEQUE: 5293, FECHA DE EMISION:12/05/2025</t>
  </si>
  <si>
    <t>00283012003 DEP.DE CHEQ.AJENOS,RET.DE CAM.,CONCEPTO: REVERSIÓN DEL PAGO INCENTIVO POR DENUNCIA AL CONTRABANDO - GRLPZ - 444,DEP.: ADUANA NACIONAL , PROCEDENCIA: BANCO UNION S.A., CHEQUE: 5292, FECHA DE EMISION:08/05/2025</t>
  </si>
  <si>
    <t>00099021001 DEP.DE CHEQ.AJENOS,RET.DE CAM.,CONCEPTO: DEVOLUCION POR DEP ERRONEO DE LA ASOCIACION PRO JUBILADOS DE LA FAB,DEP.: MINISTERIO DE DEFENSA , PROCEDENCIA: BANCO UNION S.A., CHEQUE: 22282, FECHA DE EMISION:27/05/2025</t>
  </si>
  <si>
    <t>00035011105 DEP.DE CHEQ.AJENOS,RET.DE CAM.,CONCEPTO: DEVOLUCIÓN DE RECURSOS POR INCAPACIDAD TEMPORAL DEL MES DE ENERO 2025-UCAS,DEP.: MINISTERIO DE ECONOMÍA Y FINANZAS PUBLICAS , PROCEDENCIA: BANCO UNION S.A., CHEQUE: 1108, FECHA DE EMISION:27/05/2025</t>
  </si>
  <si>
    <t>00595012002 DEP.DE CHEQ.AJENOS,RET.DE CAM.,CONCEPTO: SUBSIDIOS POR INCAPACIDAD TEMPORTAL,DEP.: CAJA DE SALUD DE LA BANCA PRIVADA , PROCEDENCIA: BANCO NACIONAL DE BOLIVIA S.A., CHEQUE: 9927409, FECHA DE EMISION:20/05/2025</t>
  </si>
  <si>
    <t>00099021001 DEP.DE CHEQ.AJENOS,RET.DE CAM.,CONCEPTO: DEVOLUCIÓN DE RECURSOS POR INCAPACIDAD TEMPORAL DEL MES DE ENERO 2025-MEFP,DEP.: MINISTERIO DE ECONOMÍA Y FINANZAS PUBLICAS , PROCEDENCIA: BANCO UNION S.A., CHEQUE: 1107, FECHA DE EMISION:27/05/2025</t>
  </si>
  <si>
    <t>00099021001 DEP.DE CHEQ.AJENOS,RET.DE CAM.,CONCEPTO: REEMBOLSO POR INCAPACIDAD TEMPORAL,DEP.: CAJA DE SALUD DE LA BANCA PRIVADA , PROCEDENCIA: BANCO NACIONAL DE BOLIVIA S.A., CHEQUE: 9927509, FECHA DE EMISION:20/05/2025</t>
  </si>
  <si>
    <t>00099021001 DEP.DE CHEQ.AJENOS,RET.DE CAM.,CONCEPTO: REEMBOLSO POR INCAPACIDAD PERSONAL,DEP.: CAJA DE SALUD DE LA BANCA PRIVADA , PROCEDENCIA: BANCO NACIONAL DE BOLIVIA S.A., CHEQUE: 9927631, FECHA DE EMISION:20/05/2025</t>
  </si>
  <si>
    <t>00099021001 DEP.DE CHEQ.AJENOS,RET.DE CAM.,CONCEPTO: DEVOLUCIÓN DE RECURSOS POR ATRASOS DE CONSULTORES EN LINEA FEBRERO 2025,DEP.: MINISTERIO DE ECONOMÍA Y FINANZAS PUBLICAS , PROCEDENCIA: BANCO UNION S.A., CHEQUE: 1103, FECHA DE EMISION:27/05/2025</t>
  </si>
  <si>
    <t>00099021001 DEP.DE CHEQ.AJENOS,RET.DE CAM.,CONCEPTO: DEVOLUCIÓN DE RECURSOS POR ATRASOS DE CONSULTORES EN LINEA FEBRERO 2025,DEP.: MINISTERIO DE ECONOMÍA Y FINANZAS PUBLICAS , PROCEDENCIA: BANCO UNION S.A., CHEQUE: 1105, FECHA DE EMISION:27/05/2025</t>
  </si>
  <si>
    <t>NUMERO DE LIBRETA CUT: 00383012001 OPERACIÓN E18 TRANSFERENCIA DEL SISTEMA FINANCIERO POR CUENTA DE TERCEROS A LA CUT PAGO POR CORRESPONDENCIA ORURO MAYO 2025 DE CRECER IFD</t>
  </si>
  <si>
    <t>COBRO COSTOS DE PAPELERIA SEGUN TRANSFERENCIA DEL EXTERIOR POR ORDEN DE MTX COMERCIALIZADORA DE GAS (BRAZIL SAO PAULO) REF.: CRED INV PPAMTX3125 REFERENCIA DEPOSITO GAS NATURAL FECHA VALOR 27/05/2025 LIB. 00513012015 YPFB-HEROES DEL CHACO-BS</t>
  </si>
  <si>
    <t>COBRO COSTOS DE PAPELERIA SEGUN TRANSFERENCIA DEL EXTERIOR POR ORDEN DE OILY LUBRIFICANTES LTDA (BRAZIL CAMPO GRANDE) REF.: CRED 042/2025 FECHA VALOR 27/05/2025 LIB. 00513062002 YPFB - EXPORTACIÓN DE GLP Y OTROS-BOLIVIANOS</t>
  </si>
  <si>
    <t>COBRO COSTOS DE PAPELERIA SEGUN TRANSFERENCIA DEL EXTERIOR POR ORDEN DE FIDEICOMISO HERCO-CKM (LIMA PERÚ) REF.: CRED EMB 14-03 CIST CONTRATO 48 FECHA VALOR 28/05/2025 LIB. 00513062002 YPFB - EXPORTACIÓN DE GLP Y OTROS-BOLIVIANOS</t>
  </si>
  <si>
    <t>A:00862012001 GAM DE MAIRANA TRANSFERENCIA DE RECUPERACIONES SEGÚN NOTA INTERNA GEF-LCR-DYF-0502-NOT/25, POR CONCEPTO DE REMUNERACION DE ADMINISTRACION QUE CORRESPONDE AL FNDR DE ACUERDO A CONTRATO DE FIDEICOMISO “FINANCIAMIENTO DE APOYO A LA REACTIVACION DE LA INVERSION PUBLICA” (FARIP).</t>
  </si>
  <si>
    <t>A:00862012001 GAM DE MAIRANA TRANSFERENCIA DE RECUPERACIONES SEGÚN NOTA INTERNA GEF-LCR-DYF-0502-NOT/25, POR CONCEPTO DE INTERES PENAL DE ACUERDO A CONTRATO DE FIDEICOMISO “FINANCIAMIENTO DE APOYO A LA REACTIVACION DE LA INVERSION PUBLICA” (FARIP).</t>
  </si>
  <si>
    <t>A:00099021001 GAM DE MAIRANA, TRANSFERENCIA DE RECUPERACIONES SEGÚN NOTA INTERNA GEF-LCR-DYF-0502-NOT/25, POR CONCEPTO DE CAPITAL E INTERESES DE ACUERDO A CONTRATO DE FIDEICOMISO “FINANCIAMIENTO DE APOYO A LA REACTIVACION DE LA INVERSION PUBLICA” (FARIP) FIRMADO ENTRE EL MPD Y EL FNDR.</t>
  </si>
  <si>
    <t>COBRO COSTOS DE PAPELERIA SEGUN TRANSFERENCIA DEL EXTERIOR POR ORDEN DE COMPASS COMERCIALIZACAO S.A. (BRAZIL SAO PAULO) REF.: CRED 5367983.21512 DEPOSITO GAS NATURAL FECHA VALOR 27/05/2025 LIB. 00513012015 YPFB-HEROES DEL CHACO-BS</t>
  </si>
  <si>
    <t>||AMPLIACION DE VALIDEZ 0,15% S/USD 3.985,68 POR 123 DIAS, REEMB. GASTOS DE COMUNICACION BS300.- Y EMISION DE COMPROBANTE CONTABLE BS60.- S/G NOTA SEDEM/GG/KB N°0160/2025, REC. EN F. 27/5/25 REF: I-2023-26 P/C KOKABOL A/F HENAN OCEAN MACHINERY EQUIPMENT CO., LTD. LIB:00132102001 KOKABOL-GESTION OPERATIVA REF: COMISIONES ENMIENDA 8 LC I-2023-26.</t>
  </si>
  <si>
    <t>||AMPLIACION DE VALIDEZ 0,15% S/USD 87.519,90 POR 123 DIAS, REEMB. GASTOS DE COMUNICACION BS300.- Y EMISION DE COMPROBANTE CONTABLE BS60.- S/G NOTA SEDEM/GG/KB N°0160/2025, REC. EN F. 27/5/25 REF: I-2023-37 P/C KOKABOL A/F COMASA EUROPE S.R.L. LIB:00132102001 KOKABOL-GESTION OPERATIVA REF: COMISIONES ENMIENDA 5 LC I-2023-37.</t>
  </si>
  <si>
    <t>TRANSFERENCIA DE FONDOS A SOLICITUD DE TRANSPORTES AEREOS BOLIVIANOS SEGUN SOLICITUD TAB-0007-2025 REF: TRASPASO DE FONDOS A LA CUENTA UNICA DEL TESORO - LIBRETA NRO. 00525012001 DE TAB, PARA GASTOS ADMINISTRATIVOS Y OPERATIVOS. 00525012001 LBP-TRANSPORTES AEREOS BOLIVIANOS (4030001162)</t>
  </si>
  <si>
    <t>TRANSFERENCIA DEL EXTERIOR SEGUN SWIFT NO.7190 Y NO.7189 DE FECHA 28/05/2025 ORDENANTE: COMERCIAL MINERALS CO SPA (ANTOFAGASTA CHILE) REF.: CRED PAGO ODV 106 LIB. 00597012001 RECURSOS PROPIOS VENTAS YLB</t>
  </si>
  <si>
    <t>TRANSFERENCIA RECIBIDA DEL EXTERIOR SEGÚN MENSAJES SWIFT Nos. 7196-7195 (REM.EXT.) DE FECHA 28-05-2025 POR DESEMBOLSO DE FONPLATA PRÉSTAMO BOL 33/2019 DESEMB.NRO. 13 LIBRETA N° 00291012002 ABC-RECURSOS PROPIOS REF.: UTILES DE ESCRITORIO</t>
  </si>
  <si>
    <t>COBRO COSTOS DE PAPELERIA SEGUN TRANSFERENCIA DEL EXTERIOR POR ORDEN DE COMERCIAL MINERALS CO SPA (ANTOFAGASTA CHILE) REF.: CRED PAGO ODV 106 LIB. 00597032001 YLB-COMERCIALIZACION DE DIVERSAS SALES</t>
  </si>
  <si>
    <t>||TRANSFERENCIA DE FONDOS SEGÚN MENSAJES SWIFT N° 7134 Y 7135 DE LA FECHA Y NOTA CITE ADSIB-NE-102/2025 DE FECHA 04/02/2025 (HRE-TGL-2250) ENVIADA POR LA AGENCIA PARA EL DESARROLLO DE LA SOCIEDAD DE LA INFORMACIÓN EN BOLIVIA. (SECTOR PÚBLICO). DEB.DE LA LIB.00119012001 ADSIBAGENCIA DESAR.SOCIEDAD INFORMAC.EN BOL,REP.DE ÚTILES DE ESCRITORIO.</t>
  </si>
  <si>
    <t>||TRANSFERENCIA DE FONDOS S/G MENSAJE SWIFT NRO. 7136 EN ATENCIÓN A CORREO ELECTRÓNICO Y NOTA: DGAC/DAF/FIN/NE-0008/25 (HRE-TGL-2025-1866) ENVIADO POR LA DIRECCIÓN GENERAL DE AERONÁUTICA CIVIL (SECTOR PÚBLICO). DEBITO DE LA LIBRETA 00117012001 DGAC, REPOSICIÓN ÚTILES DE ESCRITORIO.</t>
  </si>
  <si>
    <t>||TRANSFERENCIA DE FONDOS S/G MENSAJES SWIFT NROS. 7137, CORREO ELECTRONICO DE LA FECHA Y NOTA CITE CAR/DGE-DNAF/N°0031/2025 DE F.29.01.2025. (HRE-TGL-1912) ENVIADA POR LA NAVEGACION AEREA Y AEROPUERTOS BOLIVIANOS (SECTOR PÚBLICO). DEBITO DE LA LIB. 00389012001 NAABOL- ADMINISTRACIÓN , REPOSICIÓN DE ÚTILES DE ESCRITORIO</t>
  </si>
  <si>
    <t>A:00099021001 GAM DE PADILLA, TRANSFERENCIA DE RECUPERACIONES SEGÚN NOTA GEF-LCR-JSZ-0509-NOT/25 POR CONCEPTO DE PAGO DE CAPITAL E INTERES DE ACUERDO A CONTRATO DE FIDEICOMISO “PROGRAMA APOYO A LA EJECUCION DE LA INVERSION PUBLICA” (AEIP) FIRMADO ENTRE MINISTERIO DE PLANIFICACION Y EL FNDR.</t>
  </si>
  <si>
    <t>A:00862012001 GAM DE PADILLA, TRANSFERENCIA DE RECUPERACIONES SEGÚN NOTA GEF-LCR-JSZ-0509-NOT/25 POR CONCEPTO DE REMUNERACIÓN POR ADMINISTRACION DE FIDEICOMISO QUE CORRESPONDEN AL FNDR DE ACUERDO A CONTRATO DE FIDEICOMISO “PROGRAMA APOYO A LA EJECUCION DE LA INVERSION PUBLICA” (AEIP).</t>
  </si>
  <si>
    <t>A:00862012001 GAM DE PADILLA, TRANSFERENCIA DE RECUPERACIONES SEGÚN NOTA GEF-LCR-JSZ-0509-NOT/25 POR CONCEPTO DE INTERES PENAL DE ACUERDO A CONTRATO DE FIDEICOMISO DE “PROGRAMA APOYO A LA EJECUCION DE LA INVERSION PUBLICA” (AEIP).</t>
  </si>
  <si>
    <t>||TRANSFERENCIA DE FONDOS S/G MENSAJE SWIFT NRO. 7149 EN ATENCIÓN A CORREOS ELECTRÓNICOS DE LA DGAC Y NOTA: DGAC/DAF/FIN/NE-0008/25 DE F.29/1/2025 (HRE-TGL-1866) ENVIADO POR LA DIRECCIÓN GENERAL DE AERONÁUTICA CIVIL (SECTOR PÚBLICO). DEBITO DE LA LIBRETA 00117012001 DGAC, REPOSICIÓN ÚTILES DE ESCRITORIO.</t>
  </si>
  <si>
    <t>'COBRO DE'||ÚTILES DE ESCRITORIO POR EL COMPROBANTE NRO.1127749 DE LA FECHA S/G. NOTA CITE GAFC-0356/ DFC/URTE-097/2025 DE F.26.02.2025 (HRE-TGL-3945) ENVIADA POR YACIMIENTOS PETROLIFEROS FISCALES BOLIVIANOS DEBITO DE LA LIBRETA 00513022001 YPFB  OPERACIONES, REPOSICION DE UTILES DE ESCRITORIO</t>
  </si>
  <si>
    <t>||TRANSFERENCIA DE FONDOS S/G MENSAJE SWIFT NRO. 7167 EN ATENCIÓN A CORREOS ELECTRÓNICOS DE NAABOL, DGAC, GOI Y NOTA CITE: CAR/DGE-DNAF N° 0031/2025 DE FECHA 29/1/2025 (HRE-TGL-1912) ENVIADA POR NAVEGACIÓN AÉREA Y AEROPUERTOS BOLIVIANOS (SECTOR PÚBLICO). DEBITO DE LA LIBRETA 00389012001 NAABOL-ADMINISTRACIÓN CENTRAL, COBRO DE ÚTILES DE ESCRITORIO.</t>
  </si>
  <si>
    <t>||TRANSFERENCIA DE FONDOS SG. NOTA MEFP/VTCP/DGCP/UF/N°145/2025 (TRAM-697) DE LA FECHA, REF.: DÉBITO AUTOMÁTICO A LA EMPRESA PÚBLICA NACIONAL ESTRATÉGICA BOLIVIANA DE AVIACIÓN EN FAVOR DEL FIDEICOMISO FINPRO. DE LA LIBRETA 00578012002 BOA-BOLIVIANA DE AVIACION-INGRESOS</t>
  </si>
  <si>
    <t>COBRO DE||ÚTILES DE ESCRITORIO SG. NOTA MEFP/VTCP/DGCP/UF/N°145/2025 POR REGISTRO DE COMPROB. CONTABLE N°1127752, REF.: DÉBITO AUTOMATICO A LA EMPRESA PÚBLICA NACIONAL ESTRATÉGICA BOLIVIANA DE AVIACIÓN EN FAVOR DEL FIDEICOMISO FINPRO. COSTO ÚTILES DE ESCRITORIO DE LA LIBRETA 00578012002 BOA-BOLIVIANA DE AVIACION-INGRESOS</t>
  </si>
  <si>
    <t>De: 00513012004 Transferencia de recursos a solicitud de Yacimientos Petrolíferos Fiscales Bolivianos mediante nota CITE: YPFB/GAFC-920-DFC/URTE-247/2025 en aplicación al Decreto Supremo N° 5348 de 10/03/2025 y la Resolución Ministerial N° 26 de 27/01/2025 que aprueba el Reglamento para la Canalización de Operaciones con Beneficiarios en el Exterior H.R. 2025-22429-R</t>
  </si>
  <si>
    <t>De: 00513012004 Transferencia de recursos a solicitud de Yacimientos Petrolíferos Fiscales Bolivianos mediante nota CITE: YPFB/GAFC-919-DFC/URTE-246/2025 en aplicación al Decreto Supremo N° 5348 de 10/03/2025 y la Resolución Ministerial N° 26 de 27/01/2025 que aprueba el Reglamento para la Canalización de Operaciones con Beneficiarios en el Exterior H.R. 2025-22427-R</t>
  </si>
  <si>
    <t>De: 00513012004 Transferencia de recursos a solicitud de Yacimientos Petrolíferos Fiscales Bolivianos mediante nota CITE: YPFB/GAFC-918-DFC/URTE-245/2025 en aplicación al Decreto Supremo N° 5348 de 10/03/2025 y la Resolución Ministerial N° 26 de 27/01/2025 que aprueba el Reglamento para la Canalización de Operaciones con Beneficiarios en el Exterior H.R. 2025-22426-R</t>
  </si>
  <si>
    <t>De: 00513012004 Transferencia de recursos a solicitud de Yacimientos Petrolíferos Fiscales Bolivianos mediante nota CITE: YPFB/GAFC-921-DFC/URTE-248/2025 en aplicación al Decreto Supremo N° 5348 de 10/03/2025 y la Resolución Ministerial N° 26 de 27/01/2025 que aprueba el Reglamento para la Canalización de Operaciones con Beneficiarios en el Exterior H.R. 2025-22428-R</t>
  </si>
  <si>
    <t>00548132001 DEPOSITO DE EFECTIVO, DEPOSITANTE: RENE SUCAPUCA VALENCIA, CONCEPTO: DEVOLUCION DEL 13% DE VIATICOS, CUENTA DE DEPOSITO: CUENTA UNICA DEL TESORO</t>
  </si>
  <si>
    <t>00548132001 DEPOSITO DE EFECTIVO, DEPOSITANTE: LUIS JAVIER PLAZA ROQUE, CONCEPTO: DEVOLUCION DEL 13% DE VIATICOS, CUENTA DE DEPOSITO: CUENTA UNICA DEL TESORO</t>
  </si>
  <si>
    <t>00046171101 DEPOSITO DE EFECTIVO, DEPOSITANTE: IMBOLPAZ S.R.L., CONCEPTO: SANCION PECUNIARIA, CUENTA DE DEPOSITO: CUENTA UNICA DEL TESORO</t>
  </si>
  <si>
    <t>00383012001 DEPOSITO DE EFECTIVO, DEPOSITANTE: MENSAJE DE PAZ, CONCEPTO: PAGO DE ENVIO ABRIL GESTION 2025, CUENTA DE DEPOSITO: CUENTA UNICA DEL TESORO</t>
  </si>
  <si>
    <t>00383012001 DEPOSITO DE EFECTIVO, DEPOSITANTE: AGENCIA BOLIVIANA DE CORREOS, CONCEPTO: REGIONAL LA PAZ 19-24/05/2025, CUENTA DE DEPOSITO: CUENTA UNICA DEL TESORO</t>
  </si>
  <si>
    <t>00016011101 DEPOSITO DE EFECTIVO, DEPOSITANTE: ALFARO CASTELLON ARIEL, CONCEPTO: PAGO EN EXCESO DEL DIA DEL PADRE (ASUETO MEDIA JORNADA LABORAL EL 19/03/2024, CUENTA DE DEPOSITO: CUENTA UNICA DEL TESORO</t>
  </si>
  <si>
    <t>00016011101 DEPOSITO DE EFECTIVO, DEPOSITANTE: FERNANDEZ CAMPOS JUAN DE DIOS, CONCEPTO: PAGO EN EXCESO DEL DIA DE CUMPLEAÑOS (ASUETO MEDIO DIA), CUENTA DE DEPOSITO: CUENTA UNICA DEL TESORO</t>
  </si>
  <si>
    <t>00016011101 DEPOSITO DE EFECTIVO, DEPOSITANTE: UÑO PRIETO MARIANA, CONCEPTO: PAGO EN EXCESO DEL DIA DE CUMPLEAÑOS (ASUETO MEDIO DIA), CUENTA DE DEPOSITO: CUENTA UNICA DEL TESORO</t>
  </si>
  <si>
    <t>00046207001 DEPOSITO DE EFECTIVO, DEPOSITANTE: CHRISTIAN ARIEL OSINAGA CLAROS, CONCEPTO: DEVOLUCION DE PASAJES, CUENTA DE DEPOSITO: CUENTA UNICA DEL TESORO</t>
  </si>
  <si>
    <t>00670022001 DEPOSITO DE EFECTIVO, DEPOSITANTE: WILLY TOLA MAMANI, CONCEPTO: DEVOLUCION DE COMBUSTIBLE PREVENTIVO 96, CUENTA DE DEPOSITO: CUENTA UNICA DEL TESORO</t>
  </si>
  <si>
    <t>00070011102 DEPOSITO DE EFECTIVO, DEPOSITANTE: JUDITH ROMERO CALDERON, CONCEPTO: DEVOLUCION DE VIATICOS, CUENTA DE DEPOSITO: CUENTA UNICA DEL TESORO</t>
  </si>
  <si>
    <t>00099021001 DEPOSITO DE EFECTIVO, DEPOSITANTE: RICHARD VALENTIN QUISBERT LAURA CI 3383211, CONCEPTO: DEPÓSITO MONTO EXCEDENTARIO A LA REMUNERACION MAXIMA - MAYO 2025, CUENTA DE DEPOSITO: CUENTA UNICA DEL TESORO</t>
  </si>
  <si>
    <t>00099021001 DEPOSITO DE EFECTIVO, DEPOSITANTE: MARIA SOLEDAD CHINO MAMANI CI 6785524 LP, CONCEPTO: DEVOLUCION CONTRATO DGSU-016/2018 DE LA EX-BECARIA MARIA SOLEDAD CHINO MAMANI, CUENTA DE DEPOSITO: CUENTA UNICA DEL TESORO</t>
  </si>
  <si>
    <t>00599012001 DEPOSITO DE EFECTIVO, DEPOSITANTE: BRUNO RICHARD MALDONADO TAMAYO, CONCEPTO: AGUA MES DE ABRIL 2025, CUENTA DE DEPOSITO: CUENTA UNICA DEL TESORO</t>
  </si>
  <si>
    <t>00016011101 DEPOSITO DE EFECTIVO, DEPOSITANTE: EVA AYALA BERNABE, CONCEPTO: DEVOLUCION, CUENTA DE DEPOSITO: CUENTA UNICA DEL TESORO</t>
  </si>
  <si>
    <t>00099021001 DEPOSITO DE EFECTIVO, DEPOSITANTE: 1392-FFAA FRANZ ANGEL FLORES AVILES, CONCEPTO: REVERSION PREVENTIVO 2, COMBUSTIBLE, FEBRERO 2025, CUENTA DE DEPOSITO: CUENTA UNICA DEL TESORO</t>
  </si>
  <si>
    <t>00081011101 DEPOSITO DE EFECTIVO, DEPOSITANTE: PEDRO ESPINOZA JAIMES, CONCEPTO: EXTRAVÍO DE CREDENCIAL, CUENTA DE DEPOSITO: CUENTA UNICA DEL TESORO</t>
  </si>
  <si>
    <t>00099021001 DEPOSITO DE EFECTIVO, DEPOSITANTE: GABRIELA BAUTISTA CHIPANA, CONCEPTO: DEVOLUCION DE VIATICOS GABRIELA BAUTISTA CHIPANA, CUENTA DE DEPOSITO: CUENTA UNICA DEL TESORO/DJBR</t>
  </si>
  <si>
    <t>00070011102 DEPOSITO DE EFECTIVO, DEPOSITANTE: YSAMAR JHOSELIN BALTAZAR TIÑINI, CONCEPTO: DEVOLUCION FACTURACION NAABOL, CUENTA DE DEPOSITO: CUENTA UNICA DEL TESORO</t>
  </si>
  <si>
    <t>00099021001 DEPOSITO DE EFECTIVO, DEPOSITANTE: CASTEDO SPITZ KATLYN, CONCEPTO: DEVOLUCION DE SALDO COMPROBANTE C-31 N°1145, CUENTA DE DEPOSITO: CUENTA UNICA DEL TESORO/DJBR</t>
  </si>
  <si>
    <t>00046171101 DEPOSITO DE EFECTIVO, DEPOSITANTE: SANT DRUG SRL, CONCEPTO: POR VENTA DE SERVICIOS, CUENTA DE DEPOSITO: CUENTA UNICA DEL TESORO</t>
  </si>
  <si>
    <t>00224012007 DEPOSITO DE EFECTIVO, DEPOSITANTE: MARLENE ROSALES PANIAGUA, CONCEPTO: DEVOLUCIÓN DE PASAJES AÉREOS, CUENTA DE DEPOSITO: CUENTA UNICA DEL TESORO</t>
  </si>
  <si>
    <t>00099021001 DEPOSITO DE EFECTIVO, DEPOSITANTE: WILLIAM DAVID RIVAS TAPIA, CONCEPTO: DEVOLUCION DE VIATICOS, CUENTA DE DEPOSITO: CUENTA UNICA DEL TESORO/DJBR</t>
  </si>
  <si>
    <t>00572012001 DEPOSITO DE EFECTIVO, DEPOSITANTE: ALARCON CONDORI RUDDY JONATHAN, CONCEPTO: DEVOLUCION DE HABERES COPRRESPONDIENTES AL MES DE ABRIL, CUENTA DE DEPOSITO: CUENTA UNICA DEL TESORO</t>
  </si>
  <si>
    <t>00099021001 DEP.DE CHEQ.AJENOS,RET.DE CAM.,CONCEPTO: REEMBOLSO POR SUBSIDIO DE INCAPACIDAD SECTOR PUBLICO FEB/25,DEP.: CAJA NACIONAL DE SALUD , PROCEDENCIA: BANCO UNION S.A., CHEQUE: 84172, FECHA DE EMISION:29/05/2025.
TRLP-748/2025 P2592</t>
  </si>
  <si>
    <t>00099021001 DEP.DE CHEQ.AJENOS,RET.DE CAM.,CONCEPTO: REEMBOLSO POR SUBSIDIO DE INCAPACIDAD SECTOR PUBLICO MARZO/25,DEP.: CAJA NACIONAL DE SALUD , PROCEDENCIA: BANCO UNION S.A., CHEQUE: 84173, FECHA DE
EMISION:29/05/2025.
TRLP-748/2025 P2589</t>
  </si>
  <si>
    <t>00041011103 DEP.DE CHEQ.AJENOS,RET.DE CAM.,CONCEPTO: TRANSFERENCIA POR DEPÓSITOS REALIZADOS,DEP.: MDPYEP , PROCEDENCIA: BANCO UNION S.A., CHEQUE: 1380, FECHA DE EMISION:19/05/2025</t>
  </si>
  <si>
    <t>00670012002 DEP.DE CHEQ.AJENOS,RET.DE CAM.,CONCEPTO: DEVOLUCION BONO FRONTERA ABRIL/25,DEP.: CLEDY CALDERON CRUZ , PROCEDENCIA: BANCO UNION S.A., CHEQUE: 1200, FECHA DE EMISION:26/05/2025</t>
  </si>
  <si>
    <t>00099021001 DEP.DE CHEQ.AJENOS,RET.DE CAM.,CONCEPTO: DEVOLUCIÓN DE RECURSOS POR DEVOLUCIÓN DE PASAJES BOA,DEP.: MINISTERIO DE ECONOMÍA Y FINANZAS PUBLICAS , PROCEDENCIA: BANCO UNION S.A., CHEQUE: 1110, FECHA DE EMISION:27/05/2025</t>
  </si>
  <si>
    <t>00099021001 DEP.DE CHEQ.AJENOS,RET.DE CAM.,CONCEPTO: DEVOLUCIÓN DE RECURSOS POR DEVOLUCIÓN DE PASAJES BOA,DEP.: MINISTERIO DE ECONOMÍA Y FINANZAS PUBLICAS , PROCEDENCIA: BANCO UNION S.A., CHEQUE: 1106, FECHA DE EMISION:27/05/2025</t>
  </si>
  <si>
    <t>00041011104 DEP.DE CHEQ.AJENOS,RET.DE CAM.,CONCEPTO: TRANSFERENCIA POR DEPÓSITOS REALIZADOS,DEP.: MDPYEP , PROCEDENCIA: BANCO UNION S.A., CHEQUE: 1381, FECHA DE EMISION:19/05/2025</t>
  </si>
  <si>
    <t>00041011103 DEP.DE CHEQ.AJENOS,RET.DE CAM.,CONCEPTO: TRANSFERENCIA DE RECURSOS POR DEPÓSITOS NO UTILIZADOS,DEP.: MDPYEP , PROCEDENCIA: BANCO UNION S.A., CHEQUE: 1382, FECHA DE EMISION:23/05/2025</t>
  </si>
  <si>
    <t>00099021001 DEP.DE CHEQ.AJENOS,RET.DE CAM.,CONCEPTO: DEPÓSITO,DEP.: WILDER AYALA GARECA , PROCEDENCIA: BANCO UNION S.A., CHEQUE: 216062, FECHA DE EMISION:29/05/2025</t>
  </si>
  <si>
    <t>00099021001 DEP.DE CHEQ.AJENOS,RET.DE CAM.,CONCEPTO: DEVOLUCIÓN DE RECURSOS POR CURSOS DE CAPACITACIÓN "VISUALIZACIÓN DE DATOS" ABRIL 2025,DEP.: MINISTERIO DE ECONOMÍA Y FINANZAS PUBLICAS</t>
  </si>
  <si>
    <t>00041011104 DEP.DE CHEQ.AJENOS,RET.DE CAM.,CONCEPTO: TRANSFERENCIA DE RECURSOS POR DEPÓSITOS NO UTILIZADOS,DEP.: MDPYEP , PROCEDENCIA: BANCO UNION S.A., CHEQUE: 1383, FECHA DE EMISION:23/05/2025</t>
  </si>
  <si>
    <t>00599032003 DEP.DE CHEQ.AJENOS,RET.DE CAM.,CONCEPTO: AMORTIZACION CUENTAS POR COBRAR NICAM 2024,DEP.: E.B.A. , PROCEDENCIA: BANCO UNION S.A., CHEQUE: 974, FECHA DE EMISION:29/05/2025</t>
  </si>
  <si>
    <t>00599032003 DEP.DE CHEQ.AJENOS,RET.DE CAM.,CONCEPTO: AMORTIZACION CUENTAS POR COBRAR NICAM 2025,DEP.: E.B.A. , PROCEDENCIA: BANCO UNION S.A., CHEQUE: 975, FECHA DE EMISION:29/05/2025</t>
  </si>
  <si>
    <t>00599042001 DEP.DE CHEQ.AJENOS,RET.DE CAM.,CONCEPTO: DEVOLUCION FONDO EN AVANCE G-2025 C31 500 DA 4,DEP.: E.B.A. , PROCEDENCIA: BANCO UNION S.A., CHEQUE: 1793, FECHA DE EMISION:28/05/2025</t>
  </si>
  <si>
    <t>00599032003 DEP.DE CHEQ.AJENOS,RET.DE CAM.,CONCEPTO: TRASPASO A LIBRETA LACTEOS,DEP.: E.B.A. , PROCEDENCIA: BANCO UNION S.A., CHEQUE: 1794, FECHA DE EMISION:28/05/2025</t>
  </si>
  <si>
    <t>00599032003 DEP.DE CHEQ.AJENOS,RET.DE CAM.,CONCEPTO: TRASPASO A LIBRETA LACTEOS,DEP.: E.B.A. , PROCEDENCIA: BANCO UNION S.A., CHEQUE: 1795, FECHA DE EMISION:28/05/2025</t>
  </si>
  <si>
    <t>00070011102 DEP.DE CHEQ.AJENOS,RET.DE CAM.,CONCEPTO: DEVOLUCION LA RAZON,DEP.: MTEPS , PROCEDENCIA: BANCO UNION S.A., CHEQUE: 11591, FECHA DE EMISION:28/05/2025</t>
  </si>
  <si>
    <t>00010011102 DEP.DE CHEQ.AJENOS,RET.DE CAM.,CONCEPTO: COMPENSACION COSTO DE VIDA OCTUBRE 2024,DEP.: MINISTERIO DE RELACIONES EXTERIORES , PROCEDENCIA: BANCO UNION S.A., CHEQUE: 421, FECHA DE EMISION:22/05/2025</t>
  </si>
  <si>
    <t>00253014124 DEP.DE CHEQ.AJENOS,RET.DE CAM.,CONCEPTO: CONSTRUCCION PRESA TERACOLLO (PUCARANI) - PROGRAMA DE PRESAS OFID 12601P,DEP.: GOB. AUTONOMO DEPARTAMENTAL DE LA PAZ , PROCEDENCIA: BANCO UNION S.A., CHEQUE: 1872, FECHA DE EMISION:29/05/2025</t>
  </si>
  <si>
    <t>00253014221 DEP.DE CHEQ.AJENOS,RET.DE CAM.,CONCEPTO: CONSTRUCCION PRESA TERACOLLO (PUCARANI) - PROGRAMA DE PRESAS OFID 12601P,DEP.: GOB. AUTONOMO DEPARTAMENTAL DE LA PAZ , PROCEDENCIA: BANCO UNION S.A., CHEQUE: 1873, FECHA DE EMISION:29/05/2025</t>
  </si>
  <si>
    <t>NUMERO DE LIBRETA CUT: LIBRETA NÂ° 00373024108 OPERACIÓN E75 TRANSFERENCIA DE LA CUENTA FISCAL BUN A LA CUT EN MN TRANSFERENCIA DE FONDOS A SOLICITUD DE: GOBIERNO AUTONOMO MUNICIPAL DE TARVITA, CITE:MAE/EXT/GAMT.085/2025 CUENTA CUT 3987 LIBRETA NÂ° 00373024108 FDI-TRANSFERENCIAS PROGRAMADAS Y</t>
  </si>
  <si>
    <t>COBRO COSTOS DE PAPELERIA SEGUN TRANSFERENCIA DEL EXTERIOR POR ORDEN DE FIDEICOMISO HERCO-CKM (LIMA PERÚ) REF.: CRED EMB 14-02 CIST CONTRATO 48 FECHA VALOR 29/05/2025 LIB. 00513062002 YPFB - EXPORTACIÓN DE GLP Y OTROS-BOLIVIANOS</t>
  </si>
  <si>
    <t>NUMERO DE LIBRETA CUT: LIBRETA NÂ° 00047134102 OPERACIÓN E75 TRANSFERENCIA DE LA CUENTA FISCAL BUN A LA CUT EN MN TRANSFERENCIA DE FONDOS A SOLICITUD DE: GOBIERNO AUTONOMO MUNICIPAL DE CAMATAQUI - VILLA ABECIA, CITE:G.A.M. V.A. 388/2025 CUENTA CUT 3987 LIBRETA NÂ° 00047134102 MDRYT-PARIII BS.</t>
  </si>
  <si>
    <t>NUMERO DE LIBRETA CUT: LIBRETA NÂ° 00047134101 OPERACIÓN E75 TRANSFERENCIA DE LA CUENTA FISCAL BUN A LA CUT EN MN TRANSFERENCIA DE FONDOS A SOLICITUD DE: GOBIERNO AUTONOMO MUNICIPAL DE PUCARANI CITE: GAM-SMAF-MAE-NÂ°183/2025 CUENTA CUT 3987 LIBRETA NÂ° 00047134101 MDRYT-PAR III"BS CONTRAPARTE GAM</t>
  </si>
  <si>
    <t>NUMERO DE LIBRETA CUT: LIBRETA NÂ° 00047134101 OPERACIÓN E75 TRANSFERENCIA DE LA CUENTA FISCAL BUN A LA CUT EN MN TRANSFERENCIA DE FONDOS A SOLICITUD DE: GOBIERNO AUTONOMO MUNICIPAL DE PUCARANI CITE: GAM-SMAF-MAE-NÂ°181/2025 CUENTA CUT 3987 LIBRETA NÂ° 00047134101 MDRYT-PAR III"BS CONTRAPARTE GA</t>
  </si>
  <si>
    <t>NUMERO DE LIBRETA CUT: LIBRETA NÂ° 00047134101 OPERACIÓN E75 TRANSFERENCIA DE LA CUENTA FISCAL BUN A LA CUT EN MN TRANSFERENCIA DE FONDOS A SOLICITUD DE: GOBIERNO AUTONOMO MUNICIPAL DE PUCARANI CITE: GAM-SMAF-MAE-NÂ°179/2025 CUENTA CUT 3987 LIBRETA NÂ° 00047134101 MDRYT-PAR III"BS CONTRAPARTE GAM</t>
  </si>
  <si>
    <t>NUMERO DE LIBRETA CUT: LIBRETA NÂ° 00047134101 OPERACIÓN E75 TRANSFERENCIA DE LA CUENTA FISCAL BUN A LA CUT EN MN TRANSFERENCIA DE FONDOS A SOLICITUD DE: GOBIERNO AUTONOMO MUNICIPAL DE PUCARANI CITE: GAM-SMAF-MAE-NÂ°180/2025 CUENTA CUT 3987 LIBRETA NÂ° 00047134101 MDRYT-PAR III"BS CONTRAPARTE GAM</t>
  </si>
  <si>
    <t>||TRANSFERENCIA DE FONDOS SEGÚN MENSAJES SWIFT N°7211 Y 7216 DE LA FECHA Y NOTA CITE: DGAC/DAF/FIN/NE-0008/25 (HRE-TGL-1866) DE FECHA 29/01/2025 DE LA DIRECCIÓN GENERAL DE AERONÁUTICA CIVIL. (SECTOR PÚBLICO). DÉBITO DE LA LIBRETA 00117012001 DGAC, REPOSICIÓN DE ÚTILES DE ESCRITORIO.</t>
  </si>
  <si>
    <t>NÚMERO DE LIBRETA CUT: 99021001.00 OPERACIÓN T01 TRANSFERENCIA DE FONDOS A LA CUT - TESORO DIRECTO DE BANCO DE DESARROLLO PRODUCTIVO S.A.M. A CUENTA UNICA DEL TESORO CON NUMERO DE SOLICITUD = 10831227 Y NUMERO CORRELATIVO = 9500529202508405316838</t>
  </si>
  <si>
    <t>||TRANSFERENCIA DE FONDOS S/G MENSAJES SWIFT NROS. 7204-7213 EN ATENCIÓN A NOTA CITE: CAR/DGE-DNAF N°0031/2025 DE FECHA 29/1/2025 (HRE-TGL-1912) ENVIADA POR NAVEGACIÓN AÉREA Y AEROPUERTOS BOLIVIANOS (SECTOR PÚBLICO). DEBITO DE LA LIBRETA 00389012001 NAABOL-ADMINISTRACIÓN CENTRAL, COBRO DE ÚTILES DE ESCRITORIO.</t>
  </si>
  <si>
    <t>||TRANSFERENCIA DE FONDOS S/G MENSAJES SWIFT NROS. 7210 Y 7215 Y NOTA CITE CAR/DGE-DNAF/N°0031/2025 DE F.29.01.2025. (HRE-TGL-1912) ENVIADA POR LA NAVEGACION AEREA Y AEROPUERTOS BOLIVIANOS (SECTOR PÚBLICO). DEBITO DE LA LIB. 00389012001 NAABOL- ADMINISTRACIÓN , REPOSICIÓN DE ÚTILES DE ESCRITORIO</t>
  </si>
  <si>
    <t>||TRANSFERENCIA DE FONDOS S/G MENSAJES SWIFT NRO. 7205-7214 EN ATENCIÓN A NOTA: DGAC/DAF/FIN/NE-0008/25 (HRE-TGL-2025-1866) ENVIADO POR LA DIRECCIÓN GENERAL DE AERONÁUTICA CIVIL (SECTOR PÚBLICO). DEBITO DE LA LIBRETA 00117012001 DGAC, REPOSICIÓN ÚTILES DE ESCRITORIO.</t>
  </si>
  <si>
    <t>'COBRO DE'||ÚTILES DE ESCRITORIO POR EL COMPROBANTE NRO. 1127864 DE LA FECHA S/G. NOTA CITE GAFC-0356/ DFC/URTE-097/2025 DE F.26.02.2025 (HRE-TGL-3945) ENVIADA POR YACIMIENTOS PETROLIFEROS FISCALES BOLIVIANOS DEBITO DE LA LIBRETA 00513022001 YPFB  OPERACIONES</t>
  </si>
  <si>
    <t>||RESPUESTA A DEBITO DEL BANQUERO, COBRO COMISIONES POR TRANSFERENCIA DE FONDOS AL EXTERIOR SEGUN SWIFT NO. 7247 DE LA FECHA REF:SOL. 053724-22518 DE LA EMP.PUB. TAM, TRANF. EUR 67.275.- FECHA VALOR 27/01/2025 A /F ANSETT AVIATION REF:SERV.DE ENTRENAMIENTO SIMULADOR DE VUELO GESTION 2024 LIBRETA NO.00596012001 EP-TAM GESTION ADMINISTRATIVA</t>
  </si>
  <si>
    <t>||RESPUESTA A DEBITO DEL BANQUERO, COBRO COMISIONES POR TRANSFERENCIA DE FONDOS AL EXTERIOR SEGUN SWIFT NO. 7247 DE LA FECHA REF:SOL. 053724-22518 DE LA EMP.PUB. TAM, TRANF. EUR 67.275.- FECHA VALOR 27/01/2025 A /F ANSETT AVIATION REF:SERV.DE ENTRENAMIENTO SIMULADOR DE VUELO GESTION 2024 CGO.LIBRETA NO.00596012001 EP-TAM GESTION ADMINISTRATIVA (UTILES DE ESCRITORIO)</t>
  </si>
  <si>
    <t>||TRANSFERENCIA DE FONDOS S/G MENSAJE SWIFT NRO. 7248 EN ATENCIÓN A CORREO ELECTRÓNICO DE NAABOL Y NOTA CITE: CAR/DGE-DNAF N°0031/2025 DE FECHA 29/1/2025 (HRE-TGL-1912) ENVIADA POR NAVEGACIÓN AÉREA Y AEROPUERTOS BOLIVIANOS (SECTOR PÚBLICO). DEBITO DE LA LIBRETA 00389012001 NAABOL-ADMINISTRACIÓN CENTRAL, COBRO DE ÚTILES DE ESCRITORIO.</t>
  </si>
  <si>
    <t>||TRANSFERENCIA DE FONDOS S/G MENSAJES SWIFT NRO. 7249 EN ATENCIÓN A CORREO ELECTRÓNICO Y NOTA: DGAC/DAF/FIN/NE-0008/25 (HRE-TGL-2025-1866) ENVIADO POR LA DIRECCIÓN GENERAL DE AERONÁUTICA CIVIL (SECTOR PÚBLICO). DEBITO DE LA LIBRETA 00117012001 DGAC, REPOSICIÓN ÚTILES DE ESCRITORIO.</t>
  </si>
  <si>
    <t>||TRANSFERENCIA DE FONDOS S/G MENSAJES SWIFTS NROS. 7260-7258 EN ATENCIÓN A CORREOS ELECTRÓNICOS DE LA DGAC Y NOTA: DGAC/DAF/FIN/NE-0008/25 DE F.29/1/2025 (HRE-TGL-1866) ENVIADO POR LA DIRECCIÓN GENERAL DE AERONÁUTICA CIVIL (SECTOR PÚBLICO). DEBITO DE LA LIBRETA 00117012001 DGAC, REPOSICIÓN ÚTILES DE ESCRITORIO.</t>
  </si>
  <si>
    <t>||TRANSFERENCIA DE FONDOS S/G MENSAJES SWIFT NROS. 7261, CORREO ELECTRONICO Y NOTA CITE CAR/DGE-DNAF/N°0031/2025 DE F.29.01.2025. (HRE-TGL-1912) ENVIADA POR LA NAVEGACION AEREA Y AEROPUERTOS BOLIVIANOS (SECTOR PÚBLICO). DEBITO DE LA LIB. 00389012001 NAABOL- ADMINISTRACIÓN , REPOSICIÓN DE ÚTILES DE ESCRITORIO</t>
  </si>
  <si>
    <t>||TRANSFERENCIA DE FONDOS SEGÚN MENSAJES SWIFT N°7257 Y 7259, CORREO ELECTRÓNICO DE LA FECHA Y NOTA CITE: CAR/DGE-DNAF N°0031/2025 DE NAVEGACIÓN AEREA Y AEROPUERTOS BOLIVIANOS DE FECHA 29/01/2025 (HRE-TGL-1912). (SECTOR PÚBLICO). DÉBITO DE LA LIBRETA 00389012001 NAABOL  ADMINISTRACIÓN CENTRAL, REPOSICIÓN DE ÚTILES DE ESCRITORIO</t>
  </si>
  <si>
    <t>||TRANSFERENCIA DE FONDOS S/G MENSAJES SWIFT NRO. 7256 EN ATENCIÓN A CORREO ELECTRÓNICO Y NOTA: DGAC/DAF/FIN/NE-0008/25 (HRE-TGL-2025-1866) ENVIADO POR LA DIRECCIÓN GENERAL DE AERONÁUTICA CIVIL (SECTOR PÚBLICO). DEBITO DE LA LIBRETA 00117012001 DGAC, REPOSICIÓN ÚTILES DE ESCRITORIO.</t>
  </si>
  <si>
    <t>De: 00513012004 Transferencia de recursos a solicitud de Yacimientos Petrolíferos Fiscales Bolivianos mediante nota CITE: YPFB/GAFC-936-DFC/URTE-249/2025 en aplicación al Decreto Supremo N° 5348 de 10/03/2025 y la Resolución Ministerial N° 26 de 27/01/2025 que aprueba el Reglamento para la Canalización de Operaciones con Beneficiarios en el Exterior.</t>
  </si>
  <si>
    <t>||TRANSFERENCIA A LA CUENTA ÚNICA DEL TESORO POR REMUNERACIÓN MÁXIMA DEL SECTOR PÚBLICO DE PINO GUZMAN GUMERCINDO HECTOR, CORRESPONDIENTE AL MES DE ABRIL/2025, SEGÚN BOLETA PAGO DE LA UNIVERSIDAD MAYOR DE SAN ANDRES Y DOCUMENTOS ADJUNTOS. TRANSFERENCIA REM.MÁXIMA DE PINO GUZMAN GUMERCINDO HECTOR ABRIL/2025 LIBRETA 00099021001</t>
  </si>
  <si>
    <t>00046024204 DEPOSITO DE EFECTIVO, DEPOSITANTE: HARLIN SANCHEZ PAZ, CONCEPTO: DEVOLUCION DE FONDOS (PAGO DE VIATICOS), CUENTA DE DEPOSITO: CUENTA UNICA DEL TESORO</t>
  </si>
  <si>
    <t>00046171101 DEPOSITO DE EFECTIVO, DEPOSITANTE: GRUPO CADENA SUR S.R.L., CONCEPTO: SANCION POR INCUMPLIMIENTO A LA NORMA GESTION 2025, CUENTA DE DEPOSITO: CUENTA UNICA DEL TESORO</t>
  </si>
  <si>
    <t>00099021001 DEPOSITO DE EFECTIVO, DEPOSITANTE: KEVIN APAZA CHOQUE, CONCEPTO: REVERSION, CUENTA DE DEPOSITO: CUENTA UNICA DEL TESORO</t>
  </si>
  <si>
    <t>00293134201 DEPOSITO DE EFECTIVO, DEPOSITANTE: MARIANA VARGAS TORO, CONCEPTO: REVERSION DE VIATICOS, CUENTA DE DEPOSITO: CUENTA UNICA DEL TESORO</t>
  </si>
  <si>
    <t>00099021001 DEPOSITO DE EFECTIVO, DEPOSITANTE: EBER CHAMBI CHAMBI, CONCEPTO: DEVOLUCION DE VIATICOS DEL DEVENGADO N° 42, CUENTA DE DEPOSITO: CUENTA UNICA DEL TESORO/DJBR</t>
  </si>
  <si>
    <t>00117012001 DEPOSITO DE EFECTIVO, DEPOSITANTE: DGAC, CONCEPTO: REVERSION N°C-31 466, CUENTA DE DEPOSITO: CUENTA UNICA DEL TESORO</t>
  </si>
  <si>
    <t>00016011101 DEPOSITO DE EFECTIVO, DEPOSITANTE: VERONICA SILVIA CHOQUE ALANOCA, CONCEPTO: DEVOLUCIÓN DE REFRIGERIO, CUENTA DE DEPOSITO: CUENTA UNICA DEL TESORO</t>
  </si>
  <si>
    <t>00016011101 DEPOSITO DE EFECTIVO, DEPOSITANTE: ELSA MARLENY CHAVARRIA ARROYO, CONCEPTO: DEVOLUCIÓN DE REFRIGERIO, CUENTA DE DEPOSITO: CUENTA UNICA DEL TESORO</t>
  </si>
  <si>
    <t>00099021001 DEPOSITO DE EFECTIVO, DEPOSITANTE: ANDREA KARINA LUNA MAMANI, CONCEPTO: DEV. JUNIO 2024, CUENTA DE DEPOSITO: CUENTA UNICA DEL TESORO</t>
  </si>
  <si>
    <t>00016011101 DEPOSITO DE EFECTIVO, DEPOSITANTE: JOSE LUIS PUMACAHUA HUASCO, CONCEPTO: DEVOLUCIÓN DE REFRIGERIO, CUENTA DE DEPOSITO: CUENTA UNICA DEL TESORO</t>
  </si>
  <si>
    <t>00016011101 DEPOSITO DE EFECTIVO, DEPOSITANTE: JUAN CARLOS VILLEGAS LOPEZ, CONCEPTO: DEVOLUCIÓN DE VIÁTICOS, CUENTA DE DEPOSITO: CUENTA UNICA DEL TESORO</t>
  </si>
  <si>
    <t>00099021001 DEPOSITO DE EFECTIVO, DEPOSITANTE: NESTOR SANGA HUANCA, CONCEPTO: REVERSION TOTAL, CUENTA DE DEPOSITO: CUENTA UNICA DEL TESORO</t>
  </si>
  <si>
    <t>00597012001 DEPOSITO DE EFECTIVO, DEPOSITANTE: MARIA ELSA BUSTILLOS BAUTISTA, CONCEPTO: DEPÓSITO 13% POR 2 FACTURAS NO DECLRADAS - BOA, CUENTA DE DEPOSITO: CUENTA UNICA DEL TESORO</t>
  </si>
  <si>
    <t>00514014303 DEPOSITO DE EFECTIVO, DEPOSITANTE: JUAN CAUNA RODRIGUEZ, CONCEPTO: DEVOLUCIÓN, CUENTA DE DEPOSITO: CUENTA UNICA DEL TESORO</t>
  </si>
  <si>
    <t>00514014303 DEPOSITO DE EFECTIVO, DEPOSITANTE: CARLOS CARDENAS MURILLO, CONCEPTO: DEVOLUCIÓN, CUENTA DE DEPOSITO: CUENTA UNICA DEL TESORO</t>
  </si>
  <si>
    <t>00099021001 DEPOSITO DE EFECTIVO, DEPOSITANTE: DENISE LOIDA SALAZAR GOMEZ, CONCEPTO: DEVOLUCION DE MEDIO DIA DE VIATICO UIF, CUENTA DE DEPOSITO: CUENTA UNICA DEL TESORO/DJBR</t>
  </si>
  <si>
    <t>00099021001 DEPOSITO DE EFECTIVO, DEPOSITANTE: RAUL EDUARDO SALINAS AYAVIRI, CONCEPTO: DEVOLUCION DE PASAJES, CUENTA DE DEPOSITO: CUENTA UNICA DEL TESORO/DJBR</t>
  </si>
  <si>
    <t>00206012001 DEPOSITO DE EFECTIVO, DEPOSITANTE: INSTITUTO NACIONAL DE ESTADISTICA, CONCEPTO: DEPÓSITO POR VENTA DE LA OFICINA CENTRAL LA PAZ, DE FECHA 29/05/2025, CUENTA DE DEPOSITO: CUENTA UNICA DEL TESORO</t>
  </si>
  <si>
    <t>00099021001 DEPOSITO DE EFECTIVO, DEPOSITANTE: LEONARDO ANIBAL COLQUE CANAZA, CONCEPTO: PAGO DE ELECTRICIDAD, CUENTA DE DEPOSITO: CUENTA UNICA DEL TESORO</t>
  </si>
  <si>
    <t>00099021001 DEPOSITO DE EFECTIVO, DEPOSITANTE: LEONARDO ANIBAL COLQUE CANAZA, CONCEPTO: PAGO DE GAS, CUENTA DE DEPOSITO: CUENTA UNICA DEL TESORO</t>
  </si>
  <si>
    <t>00099021001 DEPOSITO DE EFECTIVO, DEPOSITANTE: ZENOBIO GONZALES COPA, CONCEPTO: REVERSION TOTAL, CUENTA DE DEPOSITO: CUENTA UNICA DEL TESORO</t>
  </si>
  <si>
    <t>00591012001 DEP.DE CHEQ.AJENOS,RET.DE CAM.,CONCEPTO: SG HR: MT/2025-04181,DEP.: E.E.T.C. MI TELEFERICO , PROCEDENCIA: BANCO UNION S.A., CHEQUE: 4229, FECHA DE EMISION:27/05/2025</t>
  </si>
  <si>
    <t>00591012001 DEP.DE CHEQ.AJENOS,RET.DE CAM.,CONCEPTO: SG HR: MT/2025-04186,DEP.: E.E.T.C. MI TELEFERICO , PROCEDENCIA: BANCO UNION S.A., CHEQUE: 4230, FECHA DE EMISION:27/05/2025</t>
  </si>
  <si>
    <t>00591012001 DEP.DE CHEQ.AJENOS,RET.DE CAM.,CONCEPTO: SG HR: MT/2025-04168,DEP.: E.E.T.C. MI TELEFERICO , PROCEDENCIA: BANCO UNION S.A., CHEQUE: 4231, FECHA DE EMISION:27/05/2025</t>
  </si>
  <si>
    <t>00591012001 DEP.DE CHEQ.AJENOS,RET.DE CAM.,CONCEPTO: SG HR: MT/2025-04191,DEP.: E.E.T.C. MI TELEFERICO , PROCEDENCIA: BANCO UNION S.A., CHEQUE: 4232, FECHA DE EMISION:27/05/2025</t>
  </si>
  <si>
    <t>00591012001 DEP.DE CHEQ.AJENOS,RET.DE CAM.,CONCEPTO: SG HR: MT/2025-04173,DEP.: E.E.T.C. MI TELEFERICO , PROCEDENCIA: BANCO UNION S.A., CHEQUE: 4233, FECHA DE EMISION:27/05/2025</t>
  </si>
  <si>
    <t>00155012001 DEP.DE CHEQ.AJENOS,RET.DE CAM.,CONCEPTO: POR IMPRESION DE CREDENCIALES NOTARIALES,DEP.: DIRECCION DEL NOTARIADO PLURINACIONAL , PROCEDENCIA: BANCO UNION S.A., CHEQUE: 1066, FECHA DE EMISION:28/05/2025</t>
  </si>
  <si>
    <t>00591012001 DEP.DE CHEQ.AJENOS,RET.DE CAM.,CONCEPTO: SG HR: MT/2025-03654,DEP.: E.E.T.C. MI TELEFERICO , PROCEDENCIA: BANCO UNION S.A., CHEQUE: 4234, FECHA DE EMISION:28/05/2025</t>
  </si>
  <si>
    <t>00290074101 DEP.DE CHEQ.AJENOS,RET.DE CAM.,CONCEPTO: REVERSION S/G TRMITE N°11296748,DEP.: SERVICIO DE IMPUESTOS NACIONALES , PROCEDENCIA: BANCO UNION S.A., CHEQUE: 8092, FECHA DE EMISION:23/05/2025</t>
  </si>
  <si>
    <t>00290012001 DEP.DE CHEQ.AJENOS,RET.DE CAM.,CONCEPTO: OTROS INGRESOS S/G TRAMITE N°11307344,DEP.: SERVICIO DE IMPUESTOS NACIONALES , PROCEDENCIA: BANCO UNION S.A., CHEQUE: 8094, FECHA DE EMISION:23/05/2025</t>
  </si>
  <si>
    <t>00099021001 DEP.DE CHEQ.AJENOS,RET.DE CAM.,CONCEPTO: CONVENIO DOBLE PERCEPCION- SENASIR RONALD ZORRILLA,DEP.: SERVICIO DE IMPUESTOS NACIONALES , PROCEDENCIA: BANCO UNION S.A., CHEQUE: 8095, FECHA DE EMISION:23/05/2025</t>
  </si>
  <si>
    <t>00290034101 DEP.DE CHEQ.AJENOS,RET.DE CAM.,CONCEPTO: REVERSION S/G TRAMITE N° 11383871,DEP.: SERVICIO DE IMPUESTOS NACIONALES , PROCEDENCIA: BANCO UNION S.A., CHEQUE: 8091, FECHA DE EMISION:23/05/2025</t>
  </si>
  <si>
    <t>00290072001 DEP.DE CHEQ.AJENOS,RET.DE CAM.,CONCEPTO: REVERSION S/G TRAMITE N°11296748,DEP.: SERVICIO DE IMPUESTOS NACIONALES , PROCEDENCIA: BANCO UNION S.A., CHEQUE: 8093, FECHA DE EMISION:23/05/2025</t>
  </si>
  <si>
    <t>00078034201 DEP.DE CHEQ.AJENOS,RET.DE CAM.,CONCEPTO: PAGO REALIZADO POR PROPIETARIOS DE VEHICULOS Y LICENCIA SIN GOCE DE HABER,DEP.: EEC-GNV , PROCEDENCIA: BANCO UNION S.A., CHEQUE: 403, FECHA DE EMISION:28/05/2025</t>
  </si>
  <si>
    <t>00385014201 DEP.DE CHEQ.AJENOS,RET.DE CAM.,CONCEPTO: DEVOLUCION INCAPACIDAD TEMPORAL FEB/2025,DEP.: ASUSS , PROCEDENCIA: BANCO UNION S.A., CHEQUE: 23078, FECHA DE EMISION:30/05/2025</t>
  </si>
  <si>
    <t>00099021001 DEP.DE CHEQ.AJENOS,RET.DE CAM.,CONCEPTO: DEVOLUCION INCAPACIDAD TEMPORAL FEB/2025,DEP.: HONORABLE CAMARA DE DIPUTADOS , PROCEDENCIA: BANCO UNION S.A., CHEQUE: 23077, FECHA DE EMISION:30/05/2025</t>
  </si>
  <si>
    <t>00099021001 DEP.DE CHEQ.AJENOS,RET.DE CAM.,CONCEPTO: DEVOLUCION INCAPACIDAD TEMPORAL FEB/2025,DEP.: HONORABLE CAMARA DE SENADORES , PROCEDENCIA: BANCO UNION S.A., CHEQUE: 23076, FECHA DE EMISION:30/05/2025</t>
  </si>
  <si>
    <t>00046171101 DEP.DE CHEQ.AJENOS,RET.DE CAM.,CONCEPTO: DEVOLUCION INCAPACIDAD TEMPORAL FEB/2025,DEP.: AGEMED , PROCEDENCIA: BANCO UNION S.A., CHEQUE: 23075, FECHA DE EMISION:30/05/2025</t>
  </si>
  <si>
    <t>00292082001 DEP.DE CHEQ.AJENOS,RET.DE CAM.,CONCEPTO: DEVOLUCION DE PAGO TRANSPORTE ENERO 2025 REGIONAL SANTA CRUZ,DEP.: LILIANA NINA BAUTISTA , PROCEDENCIA: BANCO UNION S.A., CHEQUE: 4082, FECHA DE EMISION:19/05/2025</t>
  </si>
  <si>
    <t>00099021001 DEP.DE CHEQ.AJENOS,RET.DE CAM.,CONCEPTO: DEVOLUCION INCAPACIDAD TEMPORAL FEB/2025,DEP.: AUTORIDAD DE IMPUGNACION TRIBUTARIA , PROCEDENCIA: BANCO UNION S.A., CHEQUE: 23079, FECHA DE EMISION:30/05/2025</t>
  </si>
  <si>
    <t>00292092001 DEP.DE CHEQ.AJENOS,RET.DE CAM.,CONCEPTO: DEVOLUCION DE PAGO EN DEMASIA VIATICOS,DEP.: ORLANDO YAKA HERBAS , PROCEDENCIA: BANCO UNION S.A., CHEQUE: 4090, FECHA DE EMISION:22/05/2025</t>
  </si>
  <si>
    <t>00597019202 DEP.DE CHEQ.AJENOS,RET.DE CAM.,CONCEPTO: DEVOLUCION INCAPACIDAD TEMPORAL FEB/2025,DEP.: YACIMIENTOS DE LITIO BOLIVIANO YLB , PROCEDENCIA: BANCO UNION S.A., CHEQUE: 23081, FECHA DE EMISION:30/05/2025</t>
  </si>
  <si>
    <t>00099021001 DEP.DE CHEQ.AJENOS,RET.DE CAM.,CONCEPTO: DEVOLUCION INCAPACIDAD TEMPORAL FEB/2025,DEP.: MINISTERIO DE HIDROCARBUROSY ENERGIAS , PROCEDENCIA: BANCO UNION S.A., CHEQUE: 23080, FECHA DE EMISION:30/05/2025</t>
  </si>
  <si>
    <t>00862012001 DEP.DE CHEQ.AJENOS,RET.DE CAM.,CONCEPTO: DEVOLUCION INCAPACIDAD TEMPORAL FEB/2025,DEP.: FONDO NACIONAL DE DESARROLLO REGIONAL , PROCEDENCIA: BANCO UNION S.A., CHEQUE: 23082, FECHA DE EMISION:30/05/2025</t>
  </si>
  <si>
    <t>00099021001 DEP.DE CHEQ.AJENOS,RET.DE CAM.,CONCEPTO: DEVOLUCION INCAPACIDAD TEMPORAL FEB/2025,DEP.: AUTORIDAD DE AGUA POTABLE Y SANEAMIENTO BASICO , PROCEDENCIA: BANCO UNION S.A., CHEQUE: 23083, FECHA DE EMISION:30/05/2025</t>
  </si>
  <si>
    <t>00099021001 DEP.DE CHEQ.AJENOS,RET.DE CAM.,CONCEPTO: REMISION PLANILLA DE PARTES DE BAJAS MEDICAS - ENERO 2025,DEP.: CAJA DE SALUD DE LA BANCA PRIVADA , PROCEDENCIA: BANCO NACIONAL DE BOLIVIA S.A., CHEQUE: 9927738, FECHA DE EMISION:20/05/2025</t>
  </si>
  <si>
    <t>00099021001 DEP.DE CHEQ.AJENOS,RET.DE CAM.,CONCEPTO: REMISION PLANILLA DE PARTES DE BAJAS MEDICAS FEBRERO 2025,DEP.: CAJA DE SALUD DE LA BANCA PRIVADA , PROCEDENCIA: BANCO NACIONAL DE BOLIVIA S.A., CHEQUE: 9928210, FECHA DE EMISION:20/05/2025</t>
  </si>
  <si>
    <t>00099021001 DEP.DE CHEQ.AJENOS,RET.DE CAM.,CONCEPTO: DEVOLUCION INCAPACIDAD TEMPORAL FEB/2025,DEP.: OF. TEC. PARA EL FORTALECIMIENTO DE LA E. PUBLICA , PROCEDENCIA: BANCO UNION S.A., CHEQUE: 23084, FECHA DE EMISION:30/05/2025</t>
  </si>
  <si>
    <t>00595012003 DEP.DE CHEQ.AJENOS,RET.DE CAM.,CONCEPTO: DEV. DE FONDOS INCAPACIDAD TEMPORAL - FEBRERO 2025 - LA PAZ,DEP.: CAJA DE SALUD DE LA BANCA PRIVADA , PROCEDENCIA: BANCO NACIONAL DE BOLIVIA S.A., CHEQUE: 9928044, FECHA DE EMISION:20/05/2025</t>
  </si>
  <si>
    <t>00099021001 DEP.DE CHEQ.AJENOS,RET.DE CAM.,CONCEPTO: REMISION PLANILLA DE PARTES DE NAJAS MEDICAS - FEBRERO 2025,DEP.: CAJA DE SALUD DE LA BANCA PRIVADA , PROCEDENCIA: BANCO NACIONAL DE BOLIVIA S.A., CHEQUE: 9928108, FECHA DE EMISION:20/05/2025</t>
  </si>
  <si>
    <t>00086031110 DEP.DE CHEQ.AJENOS,RET.DE CAM.,CONCEPTO: SISCO MES ENERO A MARZO 2025,DEP.: PN AMBORO , PROCEDENCIA: BANCO UNION S.A., CHEQUE: 1430, FECHA DE EMISION:27/05/2025</t>
  </si>
  <si>
    <t>00595012005 DEP.DE CHEQ.AJENOS,RET.DE CAM.,CONCEPTO: DEP. INTERES ABRIL 2025 AEVIVIENDA,DEP.: GESTORA DE PENSIONES , PROCEDENCIA: BANCO UNION S.A., CHEQUE: 2076, FECHA DE EMISION:29/05/2025</t>
  </si>
  <si>
    <t>00086031110 DEP.DE CHEQ.AJENOS,RET.DE CAM.,CONCEPTO: MULTAS DE GESTION 2024,DEP.: PN AMBORO , PROCEDENCIA: BANCO UNION S.A., CHEQUE: 1424, FECHA DE EMISION:20/05/2025</t>
  </si>
  <si>
    <t>00595012003 DEP.DE CHEQ.AJENOS,RET.DE CAM.,CONCEPTO: DEVOLUCION PAGO EN EXCESO AGUINALDO 2023 RIVERO GUAYAO YULIA,DEP.: GESTORA DE PENSIONES , PROCEDENCIA: BANCO UNION S.A., CHEQUE: 2077, FECHA DE EMISION:29/05/2025</t>
  </si>
  <si>
    <t>00086031110 DEP.DE CHEQ.AJENOS,RET.DE CAM.,CONCEPTO: MULTAS DE GESTION 2024,DEP.: PN AMBORO , PROCEDENCIA: BANCO UNION S.A., CHEQUE: 1425, FECHA DE EMISION:20/05/2025</t>
  </si>
  <si>
    <t>00595012003 DEP.DE CHEQ.AJENOS,RET.DE CAM.,CONCEPTO: DEVOLUCION PAGO EN EXCESO AGUINALDO 2023 VLADIMIR GONZALO ZAMBRANA BRAÑEZ,DEP.: GESTORA DE PENSIONES , PROCEDENCIA: BANCO UNION S.A., CHEQUE: 2078, FECHA DE EMISION:29/05/2025</t>
  </si>
  <si>
    <t>00132072001 DEP.DE CHEQ.AJENOS,RET.DE CAM.,CONCEPTO: REEMBOLSO POR REPARACION DE LUMINARIAS DEFINITIVAS - ENVIBOL,DEP.: UNIBIENES S.A. , PROCEDENCIA: BANCO UNION S.A., CHEQUE: 6523, FECHA DE EMISION:23/05/2025</t>
  </si>
  <si>
    <t>00389012001 DEP.DE CHEQ.AJENOS,RET.DE CAM.,CONCEPTO: GARANTIA,DEP.: NAABOL , PROCEDENCIA: BANCO UNION S.A., CHEQUE: 996, FECHA DE EMISION:30/05/2025</t>
  </si>
  <si>
    <t>00015011108 DEP.DE CHEQ.AJENOS,RET.DE CAM.,CONCEPTO: DEVOLUCION,DEP.: MINISTERIO DE GOBIERNO , PROCEDENCIA: BANCO UNION S.A., CHEQUE: 52540, FECHA DE EMISION:27/05/2025</t>
  </si>
  <si>
    <t>00015011108 DEP.DE CHEQ.AJENOS,RET.DE CAM.,CONCEPTO: DEVOLUCION,DEP.: MINISTERIO DE GOBIERNO , PROCEDENCIA: BANCO UNION S.A., CHEQUE: 52541, FECHA DE EMISION:27/05/2025</t>
  </si>
  <si>
    <t>00015011108 DEP.DE CHEQ.AJENOS,RET.DE CAM.,CONCEPTO: DEVOLUCION,DEP.: MINISTERIO DE GOBIERNO , PROCEDENCIA: BANCO UNION S.A., CHEQUE: 52542, FECHA DE EMISION:30/05/2025</t>
  </si>
  <si>
    <t>COBRO COSTOS DE PAPELERIA SEGUN TRANSFERENCIA DEL EXTERIOR POR ORDEN DE MTX COMERCIALIZADORA DE GAS (BRAZIL SAO PAULO) REF.: CRED INV PPA-MTX-32/25 FECHA VALOR 29/05/2025. LIB. 00513012015 YPFB-HEROES DEL CHACO-BS</t>
  </si>
  <si>
    <t>'COBRO DE'||ÚTILES DE ESCRITORIO POR EL COMPROBANTE NRO.1127971 DE LA FECHA S/G. NOTA CITE GAFC-0356/ DFC/URTE-097/2025 DE F.26.02.2025 (HRE-TGL-3945) ENVIADA POR YACIMIENTOS PETROLIFEROS FISCALES BOLIVIANOS DEBITO DE LA LIBRETA 00513022001 YPFB  OPERACIONES</t>
  </si>
  <si>
    <t>||TRANSFERENCIA DE FONDOS S/G MENSAJE SWIFT NRO. 7265 EN ATENCIÓN A NOTA: DGAC/DAF/FIN/NE-0008/25 DE F.29/1/2025 (HRE-TGL-1866) ENVIADO POR LA DIRECCIÓN GENERAL DE AERONÁUTICA CIVIL (SECTOR PÚBLICO). DEBITO DE LA LIBRETA 00117012001 DGAC, REPOSICIÓN ÚTILES DE ESCRITORIO.</t>
  </si>
  <si>
    <t>De: 00578012002 Transferencia de recursos a solicitud de Boliviana de Aviación mediante nota CITE: OB.AA.NE.383.2025 en aplicación a la Resolución Ministerial N° 26 de 27/01/2025 que aprueba el Reglamento para la Canalización de Operaciones con Beneficiarios en el Exterior.</t>
  </si>
  <si>
    <t>'COBRO DE UTILES DE ESCRITORIO POR´||BS60.-Y REEMB.GSTS.COMUNICACION BS300.-X 2.REFS.:1701763107 (BCB:SB-R-2017-18), 17DEG150825000 (BCB:SB-R-2017-19) A/F ECEBOL,S/G NOTA SEDEM/GG/EB N°0525/2025,29/05/2025. LIB.00132032001 ECEBOL - GESTION OPERATIVA REF.:R.COM.X2 Y COMP.CONT.SBLC 1701763107,17DEG150825000</t>
  </si>
  <si>
    <t>||TRANSF.DE RECURSOS A LA FUNDACION CULTURAL DEL BCB (6TO DESEMBOLSO) SEGUNDO TRIMESTRE/25-INVERSION CONST.DEL EDIF.DE ARCHIVO Y BIBLIOTECA NACIONAL DE BOLIVIA-ABNB-SUCRE.S/G FC-BCB.PDCIA.Nº 566/25,INF.BCB-GADM-SCONT-DAF-INF-2025-92 AUTORIZ.GADM HR. BCB-HRE-TGL-2025-8503 TRANSFERENCIA A LA LIBRETA Nº 00293054202- FC-BCB CONST.EDIF.ARCH BIBL.NAL DE BOLIVIA-ABNB</t>
  </si>
  <si>
    <t>DEVOLUCION DE FONDOS SOLICITUD 055199-23609 DE YACIMIENTOS PETROLIFEROS FISCALES BOLIVIANOS REF.: VITOL ENERGIA AMERICAS SA 33ER POST PAGO SUM HIDR LIQ SUR ORIENTE 2024 OP UPCA 1057 HR DCIM 8715 2025 PROC 312, SEGÚN DIPOSICIÓN ADICIONAL TERCERA DE LA R.D. 025/2023. LIB. 00513012004 LBP-YPFB-UNICOMERCIAL (4030005415/1-2188907)</t>
  </si>
  <si>
    <t>De: 00513012004 Transferencia de recursos a solicitud de Yacimientos Petrolíferos Fiscales Bolivianos mediante nota CITE: YPFB/GAFC-943-DFC/URTE-253/2025 en aplicación al Decreto Supremo N° 5348 de 10/03/2025 y la Resolución Ministerial N° 26 de 27/01/2025 que aprueba el Reglamento para la Canalización de Operaciones con Beneficiarios en el Exterior H.R. 2025-22795-R</t>
  </si>
  <si>
    <t>||TRANSFERENCIA DE FONDOS S/G MENSAJES SWIFT NROS. 7309-7308 EN ATENCIÓN A CORREO ELECTRÓNICO DE LA DGAC Y NOTA: DGAC/DAF/FIN/NE-0008/25 DE F. 29/1/2025 (HRE-TGL-1866) ENVIADO POR LA DIRECCIÓN GENERAL DE AERONÁUTICA CIVIL (SECTOR PÚBLICO). DEBITO DE LA LIBRETA 00117012001 DGAC, REPOSICIÓN ÚTILES DE ESCRITORIO.</t>
  </si>
  <si>
    <t>||TRANSFERENCIA DE FONDOS S/G MENSAJE SWIFT NRO. 7317, DE LA FECHA Y NOTA CITE DGAC/DAF/FIN/NE-0008/25 DE F.29.01.2025 (HRE-TGL-1866) DE LA DIRECCION GENERAL DE AERONAUTICA CIVIL (SECTOR PÚBLICO). DEBITO DE LA LIBRETA 00117012001 DGAC, REPOSICIÓN DE ÚTILES DE ESCRITORIO.</t>
  </si>
  <si>
    <t>De: 00513012004 Transferencia de recursos a solicitud de Yacimientos Petrolíferos Fiscales Bolivianos mediante nota CITE: YPFB/GAFC-944-DFC/URTE-254/2025 en aplicación al Decreto Supremo N° 5348 de 10/03/2025 y la Resolución Ministerial N° 26 de 27/01/2025 que aprueba el Reglamento para la Canalización de Operaciones con Beneficiarios en el Exterior H.R. 2025-22803-R</t>
  </si>
  <si>
    <t>DEVOLUCION DE FONDOS DE SOLIC.055200-23608 DE YPFB DE 30/05/2025 REF.: VITOL ENERGIA AMERICAS SA 33ER POST PAGO SUM HIDR LIQ SUR ORIENTE 2024 OP UPCA 1057 HR DCIM 8715 2025 PROC 313, SEGUN DISPOSICION ADICIONAL TERCERA DE LA R.D. NO.025/2023. LIB. 00513012004 LBP-YPFB-UNICOMERCIAL (4030005415/1-2188907)</t>
  </si>
  <si>
    <t>||RESPUESTA A DEBITO DEL BANQUERO S/G MJE. SWIFT NO.7264 DE LA FECHA, POR COBRO DE GASTOS DE CANCELACION POR TRANSF. AL EXTERIOR POR EUR 4.452.621,80 A FAVOR DE GALILEO TRADING DMCC F.V. 30/05/2025 SG SOL. 054661-23189 DE YPFB REF: 1ER POST PAGO SUM HIDR LIQ 2025 PROC 218 LIB. 00513012004 LBP-YPFB-UNICOMERCIAL (4030005415/1-2188907) (COMIS. EQUIVALENTE A EUR 25,-)</t>
  </si>
  <si>
    <t>||RESPUESTA A DEBITO DEL BANQUERO S/G MJE. SWIFT NO.7264 DE LA FECHA, POR COBRO DE GASTOS DE CANCELACION POR TRANSF. AL EXTERIOR POR EUR 4.452.621,80 A FAVOR DE GALILEO TRADING DMCC F.V. 30/05/2025 SG SOL. 054661-23189 DE YPFB REF: 1ER POST PAGO SUM HIDR LIQ 2025 PROC 218 CARGO LIB. 00513012004 LBP-YPFB-UNICOMERCIAL (4030005415/1-2188907) COBRO DE UTILES DE ESCRITORIO</t>
  </si>
  <si>
    <t>||TRANSFERENCIA DE FONDOS S/G MENSAJES SWIFT NRO. 7310-7311 EN ATENCIÓN A CORREO ELECTRÓNICO Y NOTA CITE: CAR/DGE-DNAF N°0031/2025 DE FECHA 29/1/2025 (HRE-TGL-1912) ENVIADA POR NAVEGACIÓN AÉREA Y AEROPUERTOS BOLIVIANOS (SECTOR PÚBLICO). DEBITO DE LA LIBRETA 00389012001 NAABOL-ADMINISTRACIÓN CENTRAL, COBRO DE ÚTILES DE ESCRITORIO.</t>
  </si>
  <si>
    <t>||RESPUESTA A DEBITO DEL BANQUERO S/G MJE. SWIFT NO.7264 DE LA FECHA, POR COBRO DE CARGOS DE CANCELACION POR TRANSF. AL EXTERIOR POR EUR 11.843.973,99 A FAVOR DE GALILEO TRADING DMCC F.V. 30/05/2025 SG SOL. 054662-23190 DE YPFB REF: 1ER POST PAGO SUM HIDR LIQ 2025 PROC 219 LIB. 00513012004 LBP-YPFB-UNICOMERCIAL (4030005415/1-2188907) (COMIS. EQUIVALENTE A EUR 25,-)</t>
  </si>
  <si>
    <t>||RESPUESTA A DEBITO DEL BANQUERO S/G MJE. SWIFT NO.7264 DE LA FECHA, POR COBRO DE CARGOS DE CANCELACION POR TRANSF. AL EXTERIOR POR EUR 11.843.973,99 A FAVOR DE GALILEO TRADING DMCC F.V. 30/05/2025 SG SOL. 054662-23190 DE YPFB REF: 1ER POST PAGO SUM HIDR LIQ 2025 PROC 219 CARGO LIB. 00513012004 LBP-YPFB-UNICOMERCIAL (4030005415/1-2188907) COBRO DE UTILES DE ESCRITORIO</t>
  </si>
  <si>
    <t>O22823260002</t>
  </si>
  <si>
    <t>O22823270002</t>
  </si>
  <si>
    <t>O22894600002</t>
  </si>
  <si>
    <t>G31204690001</t>
  </si>
  <si>
    <t>G31213070002</t>
  </si>
  <si>
    <t>G31214730002</t>
  </si>
  <si>
    <t>G31214780002</t>
  </si>
  <si>
    <t>G31214720002</t>
  </si>
  <si>
    <t>G31214800002</t>
  </si>
  <si>
    <t>G31214790002</t>
  </si>
  <si>
    <t>G31227550001</t>
  </si>
  <si>
    <t>G31227540001</t>
  </si>
  <si>
    <t>G31234950002</t>
  </si>
  <si>
    <t>S11260270001</t>
  </si>
  <si>
    <t>G31273670001</t>
  </si>
  <si>
    <t>G31291870002</t>
  </si>
  <si>
    <t>G31293590001</t>
  </si>
  <si>
    <t>G31293610001</t>
  </si>
  <si>
    <t>G31293600001</t>
  </si>
  <si>
    <t>G31325990003</t>
  </si>
  <si>
    <t>S11264280001</t>
  </si>
  <si>
    <t>S11264540001</t>
  </si>
  <si>
    <t>S11264210002</t>
  </si>
  <si>
    <t>S11264900002</t>
  </si>
  <si>
    <t>G31348380002</t>
  </si>
  <si>
    <t>G31348380003</t>
  </si>
  <si>
    <t>G31364190001</t>
  </si>
  <si>
    <t>G31370660001</t>
  </si>
  <si>
    <t>G31370670001</t>
  </si>
  <si>
    <t>S11269740002</t>
  </si>
  <si>
    <t>S11269750001</t>
  </si>
  <si>
    <t>G31425670002</t>
  </si>
  <si>
    <t>G31427260002</t>
  </si>
  <si>
    <t>S11271820001</t>
  </si>
  <si>
    <t>S11272910001</t>
  </si>
  <si>
    <t>G31459040002</t>
  </si>
  <si>
    <t>J06377360002</t>
  </si>
  <si>
    <t>G31459040003</t>
  </si>
  <si>
    <t>J06378990002</t>
  </si>
  <si>
    <t>G31506460001</t>
  </si>
  <si>
    <t>G31506430001</t>
  </si>
  <si>
    <t>S11276180001</t>
  </si>
  <si>
    <t>S11276200001</t>
  </si>
  <si>
    <t>J06379790002</t>
  </si>
  <si>
    <t>J06379810002</t>
  </si>
  <si>
    <t>S11276760002</t>
  </si>
  <si>
    <t>G31525240002</t>
  </si>
  <si>
    <t>S11278340001</t>
  </si>
  <si>
    <t>D00264910007</t>
  </si>
  <si>
    <t>D00265100007</t>
  </si>
  <si>
    <t>D00265150009</t>
  </si>
  <si>
    <t>D00265430007</t>
  </si>
  <si>
    <t>D00265480009</t>
  </si>
  <si>
    <t>D00265530008</t>
  </si>
  <si>
    <t>D00265590009</t>
  </si>
  <si>
    <t>D00265680001</t>
  </si>
  <si>
    <t>D00265800012</t>
  </si>
  <si>
    <t>D00265910008</t>
  </si>
  <si>
    <t>D00266150008</t>
  </si>
  <si>
    <t>D00266220014</t>
  </si>
  <si>
    <t>D00266260011</t>
  </si>
  <si>
    <t>D00266370010</t>
  </si>
  <si>
    <t>00010011102 DEPOSITO DE EFECTIVO, DEPOSITANTE: YHAMILA MAYDE QUISPE MAMANI, CONCEPTO: RECAUDACIONES TIMBRES, CUENTA DE DEPOSITO: CUENTA UNICA DEL TESORO EN DOLARES AMERICANOS</t>
  </si>
  <si>
    <t>PAGO A BIRF PRÉSTAMO BIRF 9115-BO VCTO. 01-05-2025 POR CUENTA DE TGN , NTI. 019956 VALOR 02-05-2025 INTERESES USD 3.216.470,86 CTA. 5970 CUENTA UNICA DEL TESORO DOLARES AMERICANOS</t>
  </si>
  <si>
    <t>DEVOLUCIÓN DE FONDOS SOLICITUD 054828-23322 DE MINISTERIO DE RELACIONES EXTERIORES REF.: PROCESO 13 PAGO DE COSTO DE VIDA AL PERSONAL DE EMBAJADAS Y CONSULADOS CORRESPONDIENTE A FEBRERO PLANILLA 022501, SEGÚN DISPOSICIÓN ADICIONAL TERCERA DE LA R.D. 025/2023. LIB. 00099021001 TGN-RECURSOS ORDINARIOS-DOLARES AMERICANOS (5970)</t>
  </si>
  <si>
    <t>DEVOLUCIÓN DE SOLICITUD 054847 - 23333 A SOLICITUD DE MINISTERIO DE EDUCACION REF.: TRANSF A FAVOR DE RODRIGO FLORES PATTY POR ASIGNACIONES MENSUALES DIC 2024 HASTA ABR 2025, SEGÚN R.D. NO.025/2023 LIB. 00099021001 TGN-RECURSOS ORDINARIOS-DOLARES AMERICANOS (5970)</t>
  </si>
  <si>
    <t>DEVOLUCION DE FONDOS DE SOLIC.054829-23321 DE MIN. RELACIONES EXTERIORES REF.: PROCESO 14 PAGO DE COSTO DE VIDA AL PERSONAL DE EMBAJADAS Y CONSULADOS CORRESPONDIENTE A FEBRERO PLANILLA 022502, SEGUN R.D. NO.025/2023. LIB. 00010011102 MIN.REL.EXT.- USD INGRESOS POR GESTORÍA CONSULAR</t>
  </si>
  <si>
    <t>DEVOLUCIÓN DE SOLICITUD 054848 - 23332 A SOLICITUD DE MINISTERIO DE EDUCACION REF.: TRANSF A FAVOR DE GLUDY LIMACHI QUISPE POR ASIGNACIONES MENSUALES DIC 2024 HASTA ABR 2025, SEGÚN R.D. NO.025/2023, SEGÚN R.D. NO.025/2023 LIB. 00099021001 TGN-RECURSOS ORDINARIOS-DOLARES AMERICANOS (5970)</t>
  </si>
  <si>
    <t>DEVOLUCION DE FONDOS DE SOLIC.054831-23319 DE MIN. RELACIONES EXTERIORES DE 30/4/2025 REF.: PROCESO 18 PAGO DE COSTO DE VIDA AL PERSONAL DE EMBAJADAS Y CONSULADOS CORRESPONDIENTE A FEBRERO, SEGUN R.D. NO.025/2023. LIB. 00099021001 TGN-RECURSOS ORDINARIOS-DOLARES AMERICANOS (5970)</t>
  </si>
  <si>
    <t>DEVOLUCION DE FONDOS DE SOLIC.054830-23320 DE MIN. RELACIONES EXTERIORES DE 30/4/2025 REF.: PROCESO 17 PAGO DE COSTO DE VIDA AL PERSONAL DE EMBAJADAS Y CONSULADOS CORRESPONDIENTE A FEBRERO, SEGUN R.D. NO.025/2023. LIB. 00099021001 TGN-RECURSOS ORDINARIOS-DOLARES AMERICANOS (5970)</t>
  </si>
  <si>
    <t>AJUSTE COMPLEMENTARIO POR REVALORIZACION SALDOS DE ACTIVOS DE RESERVA Y OBLIGACIONES MONEDA EXTRANJERA (DOLARES) Saldo MO = -1106277.27 ;Bs/Mo: 6.86000000000 ;Saldo Bs: -7589062.09</t>
  </si>
  <si>
    <t>PAGO A BID PRÉSTAMO 3385/BL-BO VCTO. 04-05-2025 POR CUENTA DE TGN , NTI. 020092 VALOR 05-05-2025 CAPITAL USD 1.114.537,73 CTA. 5970 CUENTA UNICA DEL TESORO DOLARES AMERICANOS LIB. 00099021001</t>
  </si>
  <si>
    <t>PAGO A BID PRÉSTAMO 3385/BL-BO VCTO. 04-05-2025 POR CUENTA DE TGN , NTI. 020093 VALOR 05-05-2025 INTERESES USD 45.924,55 CTA. 5970 CUENTA UNICA DEL TESORO DOLARES AMERICANOS LIB. 00099021001</t>
  </si>
  <si>
    <t>TRANSFERENCIA DEL EXTERIOR SEGUN SWIFT NO.6141 DE FECHA 05/05/2025 ORDENANTE: YPF EXPLORACIÓN + PRODUCCIÓN DE FERMIN PERALTA TORRES REF.: ATS OF 25/04/30 FECHA VALOR 5/05/2025 LIB. 00513012005 YPFB-OPERACIONES EXTRAORDINARIAS USD</t>
  </si>
  <si>
    <t>'COBRO DE'||ÚTILES DE ESCRITORIO POR EL COMPROBANTE NRO.1126026 DE LA FECHA, S/G. NOTA CITE: RIBB-UAF/SCO N°009/25 DE FECHA 29/1/2025 (HRE-TGL-1880) ENVIADA POR EL REGISTRO INTERNACIONAL BOLIVIANO DE BUQUES. DEBITO DE LA LIBRETA 00020061101 MIN.DEF.-RIBB-INGRESOS VARIOS USD, COBRO DE ÚTILES DE ESCRITORIO.</t>
  </si>
  <si>
    <t>AJUSTE COMPLEMENTARIO POR REVALORIZACION SALDOS DE ACTIVOS DE RESERVA Y OBLIGACIONES MONEDA EXTRANJERA (DOLARES) Saldo MO = -735137.82 ;Bs/Mo: 6.86000000000 ;Saldo Bs: -5043045.43</t>
  </si>
  <si>
    <t>AJUSTE COMPLEMENTARIO POR REVALORIZACION SALDOS DE ACTIVOS DE RESERVA Y OBLIGACIONES MONEDA EXTRANJERA (DOLARES) Saldo MO = -773100.48 ;Bs/Mo: 6.86000000000 ;Saldo Bs: -5303469.30</t>
  </si>
  <si>
    <t>PAGO A FONPLATA PRÉSTAMO BOL 21/2014 VCTO. 08-05-2025 POR CUENTA DE TGN, SEGUN NOTA MEFP/VTCP/DGCP/NO 213/2025 DE VALOR 30-04-2025 CAPITAL USD 802.812,36 CTA. 5970 CUENTA UNICA DEL TESORO DOLARES AMERICANOS LIB. 00099021001</t>
  </si>
  <si>
    <t>TRANSFERENCIA RECIBIDA DEL EXTERIOR SEGÚN MENSAJES SWIFT Nos. 6424-6423 (REM.EXT.) DE FECHA 09-05-2025 POR DESEMBOLSO DE CAF PRÉSTAMO CFA009272 PROY.CARR.DOBLE VÍA SC-WARNES LIBRETA N° 00291014358 ABC-USD-CAF 9272 CONSTRUCCION DOBLE VIA SANTA CRUZ WARNES (LADO ESTE)</t>
  </si>
  <si>
    <t>PAGO A CAF PRÉSTAMO CFA011994 VCTO. 09-05-2025 POR CUENTA DE TGN, SEGUN MEFP/VTCP/DGCP/UODP/No 213/2025 DE 30-04-25, VALOR 09-05-2025 INTERESES USD 721.811,51 COMISIONES USD 61.010,26 CTA. 5970 CUENTA UNICA DEL TESORO DOLARES AMERICANOS LIB. 00099021001</t>
  </si>
  <si>
    <t>PAGO A CAF PRÉSTAMO CFA011999 VCTO. 09-05-2025 POR CUENTA DE TGN, SEGUN MEFP/VTCP/DGCP/UODP/No 213/2025 DE 30-04-2025, VALOR 09-05-2025 INTERESES USD 140.406,40 COMISIONES USD 44.129,17 CTA. 5970 CUENTA UNICA DEL TESORO DOLARES AMERICANOS LIB. 00099021001</t>
  </si>
  <si>
    <t>PAGO A CAF PRÉSTAMO CFA011997 VCTO. 09-05-2025 POR CUENTA DE TGN, SEGUN MEFP/VTCP/DGCP/UODP/No 213/2025 DE 30-04-25, VALOR 09-05-2025 INTERESES USD 248.664,86 COMISIONES USD 126.059,96 CTA. 5970 CUENTA UNICA DEL TESORO DOLARES AMERICANOS LIB. 00099021001</t>
  </si>
  <si>
    <t>TRANSFERENCIA DE FONDOS AL EXTERIOR A SOLICITUD DE AGENCIA NACIONAL DE HIDROCARBUROS SEGUN SOLICITUD 23401 REF: DPE - TRF. PAGO A LA ARIAE POR CUOTA ANUAL GESTION 2024, S/ NI-DPEUPAE 0052/2025, INF-DPE 0005/2025, INF. UGIRE 0014/2025 Y DOC. ADJ. EQUIVALENTES 1.039,92 USD LIB. 00099021001 TGN-RECURSOS ORDINARIOS-DOLARES AMERICANOS (5970) POR DIFERENCIAL CAMBIARIO</t>
  </si>
  <si>
    <t>'COBRO DE'||ÚTILES DE ESCRITORIO POR EL COMPROBANTE N°1126425 Y NOTA CITE: RIBB/UAF/SCO N°009/25 DEL REGISTRO INTERNACIONAL BOLIVIANO DE BUQUES DE FECHA 29/01/2025 (HRE-TSO-1880). (SECTOR PÚBLICO). DÉBITO DE LA LIBRETA 00020061101 MIN.DEF.-RIBB-ING.VARIOS USD.</t>
  </si>
  <si>
    <t>'COBRO DE'||ÚTILES DE ESCRITORIO POR EL COMPROBANTE NRO.1126451 DE LA FECHA, S/G. NOTA CITE: RIBB/UAF/SCO N°009/25 DE FECHA 29/1/2025 (HRE-TGL-1880) ENVIADA POR EL REGISTRO INTERNACIONAL BOLIVIANO DE BUQUES. DEBITO DE LA LIBRETA 00020061101 MIN.DEF.-RIBB-INGRESOS VARIOS USD, COBRO DE ÚTILES DE ESCRITORIO.</t>
  </si>
  <si>
    <t>||PAGO PRESTAMO BID 1020-SF-BO VCTO. 13-05-2025 POR CUENTA DEL BDP, SEGUN COD.LIQ. 019959 DE FECHA 12-05-2025 Y NOTA MEFP/VTCP/DGCP/UODP-1167/2013 DE FECHA 12-11-2013, VALOR 13-05-2025. LIBRETA 00099021001 CUENTA UNICA DEL TESORO EN DOLARES AMERICANOS (5970)</t>
  </si>
  <si>
    <t>'TRANSFERENCIA'||RECIBIDA DEL EXTERIOR S/MENSAJES SWIFT N° 6556-6555 DE FECHA 13-05-2025 POR DESEMBOLSO DE LA CAF POR LINEA DE CREDITO CONTINGENTE NO COMPROMETIDA DE LIQUIDEZ CFA012533 S/LEY N° 1613 DEL PGE-GESTION 2025 DEL 01-01-2025 Y NOTA MEFP/VTCP/DGCP/UEPS/N°256/2025 DE LA FECHA LIB. 00099021001 TGN-RECURSOS ORDINARIOS-DOLARES AMERICANOS (5970)</t>
  </si>
  <si>
    <t>AJUSTE COMPLEMENTARIO POR REVALORIZACION SALDOS DE ACTIVOS DE RESERVA Y OBLIGACIONES MONEDA EXTRANJERA (DOLARES) Saldo MO = -99508649.61 ;Bs/Mo: 6.86000000000 ;Saldo Bs: -682629336.31</t>
  </si>
  <si>
    <t>TRANSFERENCIA RECIBIDA DEL EXTERIOR SEGÚN MENSAJES SWIFT Nos. 6569-6568 (REM.EXT.) DE FECHA 13-03-2025 POR DESEMBOLSO DE BID PRÉSTAMO 4710/BL-BO REQ.00006 BO 2025031219 LIBRETA N° 00086017007 MMAYA-$US-PROG. AGUA Y SANEAMIENTO (BID 4710/BL-BO)</t>
  </si>
  <si>
    <t>TRANSFERENCIA RECIBIDA DEL EXTERIOR SEGÚN MENSAJES SWIFT Nos. 6569-6568 (REM.EXT.) DE FECHA 13-03-2025 POR DESEMBOLSO DE BID PRÉSTAMO 4710/BL-BO REQ.00006 BO 2025031219 LIBRETA N° 00086017007 MMAYA-$US-PROG. AGUA Y SANEAMIENTO (BID 4710/BL-BO) REF.: UTILES DE ESCRITORIO</t>
  </si>
  <si>
    <t>AJUSTE COMPLEMENTARIO POR REVALORIZACION SALDOS DE ACTIVOS DE RESERVA Y OBLIGACIONES MONEDA EXTRANJERA (DOLARES) Saldo MO = -105870976.32 ;Bs/Mo: 6.86000000000 ;Saldo Bs: -726274897.54</t>
  </si>
  <si>
    <t>PAGO A BID PRÉSTAMO 5601/OC-BO VCTO. 15-05-2025 POR CUENTA DE TGN , NTI. 020130 VALOR 15-05-2025 INTERESES USD 152.377,37 COMISIONES USD 137.405,14 CTA. 5970 CUENTA UNICA DEL TESORO DOLARES AMERICANOS LIB. 00099021001</t>
  </si>
  <si>
    <t>PAGO A BID PRÉSTAMO 5039/OC-BO VCTO. 15-05-2025 POR CUENTA DE TGN , NTI. 020088 VALOR 15-05-2025 INTERESES CHF 1.365.075,51 CTA. 5970 CUENTA UNICA DEL TESORO DOLARES AMERICANOS LIB. 00099021001</t>
  </si>
  <si>
    <t>PAGO A BID PRÉSTAMO 4769/OC-BO VCTO. 15-05-2025 POR CUENTA DE TGN , NTI. 020085 VALOR 15-05-2025 CAPITAL CHF 4.514.500,00 INTERESES CHF 272.414,26 CTA. 5970 CUENTA UNICA DEL TESORO DOLARES AMERICANOS LIB. 00099021001</t>
  </si>
  <si>
    <t>||REGULARIZACION DE RECURSOS PENDIENTES DE APLICACIÓN DEL COMPROBANTE 1126252 DE FECHA 9/5/2025 REGISTRADO POR EL DPTO.DE OPERACIONES DE INVERSION EN ATENCIÓN A NOTA MMAYA/DGAA N°192/2025 (TRAM-632) DE LA FECHA ENVIADO POR EL MINISTERIO DEL MEDIO AMBIENTE Y AGUA. A LA LIB.00086018029 MMAYA-$U$-FORT.CAP.NAL.GEST.SUST.QUIM. Y RESID.</t>
  </si>
  <si>
    <t>COBRO DE||ÚTILES DE ESCRITORIO POR REG. DE COMP. CONTABLE N°1126974 DE LA FECHA, SEGÚN NOTA MMAYA/DGAA N°192/2025 DE LA FECHA ENVIADO POR EL MINISTERIO MEDIO AMBIENTE Y AGUA. COSTO ÚTILES DE ESCRITORIO DE LA LIB.00086018029 MMAYA-$U$-FORT.CAP.NAL.GEST.SUST.QUIM. Y RESID</t>
  </si>
  <si>
    <t>AJUSTE COMPLEMENTARIO POR REVALORIZACION SALDOS DE ACTIVOS DE RESERVA Y OBLIGACIONES MONEDA EXTRANJERA (DOLARES) Saldo MO = -74067148.96 ;Bs/Mo: 6.86000000000 ;Saldo Bs: -508100641.86</t>
  </si>
  <si>
    <t>AJUSTE COMPLEMENTARIO POR REVALORIZACION SALDOS DE ACTIVOS DE RESERVA Y OBLIGACIONES MONEDA EXTRANJERA (DOLARES) Saldo MO = -72028786.33 ;Bs/Mo: 6.86000000000 ;Saldo Bs: -494117474.23</t>
  </si>
  <si>
    <t>AJUSTE COMPLEMENTARIO POR REVALORIZACION SALDOS DE ACTIVOS DE RESERVA Y OBLIGACIONES MONEDA EXTRANJERA (DOLARES) Saldo MO = -72052263.94 ;Bs/Mo: 6.86000000000 ;Saldo Bs: -494278530.62</t>
  </si>
  <si>
    <t>DEVOLUCIÓN DE FONDOS SOLICITUD 054955-23421 DE PROCURADURIA GENERAL DEL ESTADO REF.: PAGO POR COSTAS SEGUN SENTENCIA A FRESHFIELDS BRUCKHAUS DERINGER CASO BANCO BILBAO VIZCAYA ARGENTARIA S. INFORME PGE-DGDA-INF 77-2025, SEGÚN R.D. 025/2023. LIB. 00099021001 TGN-RECURSOS ORDINARIOS-DOLARES AMERICANOS (5970)</t>
  </si>
  <si>
    <t>DEVOLUCION DE FONDOS DE SOLIC.054998-23449 DE TGN DE 16/05/2025 REF.: PAGO COMITE INTERGUBERNAMENTAL COORDINADOR DE LOS PAISES DE LA CUENCA DEL PLATA, MEMBRESIA USD29.074,87, VRE-DGRM-UPIDH-CS-339/2025, SEGUN R.D. NO.025/2023. LIB. 00099021001 TGN-RECURSOS ORDINARIOS-DOLARES AMERICANOS (5970)</t>
  </si>
  <si>
    <t>||PAGO PRÉSTAMO BID 803-SF-BO VCTO. 20-05-2025 POR CUENTA DEL TGN, NTI. 019955 VALOR 20-05-025 CAPITAL USD 83.325.,60 INTERESES USD 4.166,28 CTA. 5970 CUENTA ÚNICA DEL TESORO DÓLARES AMERICANOS LIB. 00099021001</t>
  </si>
  <si>
    <t>AJUSTE COMPLEMENTARIO POR REVALORIZACION SALDOS DE ACTIVOS DE RESERVA Y OBLIGACIONES MONEDA EXTRANJERA (DOLARES) Saldo MO = -65161771.58 ;Bs/Mo: 6.86000000000 ;Saldo Bs: -447009753.05</t>
  </si>
  <si>
    <t>'COBRO DE'||ÚTILES DE ESCRITORIO POR EL COMPROBANTE N°1127290 Y NOTA CITE: RIBB/UAF/SCO N°009/25 DEL REGISTRO INTERNACIONAL BOLIVIANO DE BUQUES DE FECHA 29/01/2025 (HRE-TSO-1880). (SECTOR PÚBLICO). DÉBITO DE LA LIBRETA 00020061101 MIN.DEF.-RIBB-ING.VARIOS USD.</t>
  </si>
  <si>
    <t>TRANSFERENCIA RECIBIDA DEL EXTERIOR SEGÚN MENSAJES SWIFT Nos. 6935-6922 (REM.EXT.) DE FECHA 22-05-2025 POR DESEMBOLSO DE BID PRÉSTAMO 5802/KI-BO REQ 00003 BO 2025033084 LIBRETA N° 00514014309 ENDE- USD. PROY. COMPONENTE I - PERIII 5802 KI-BO</t>
  </si>
  <si>
    <t>A:00099021001 Transferencia de recursos a solicitud el Fondo de Desarrollo del Sistema Financiero y de Apoyo al Sector Productivo dependiente del Ministerio de Planificación del Desarrollo mediante nota CITE: FSF-DAA-NE-1688/2025 Informe FSF-DAA-INF-782/2025 (operación bimonetaria) para el pago a beneficiarios (TC 6,86) H.R 2025-21029-R.</t>
  </si>
  <si>
    <t>TRANSFERENCIA RECIBIDA DEL EXTERIOR SEGÚN MENSAJES SWIFT Nos. 6935-6922 (REM.EXT.) DE FECHA 22-05-2025 POR DESEMBOLSO DE BID PRÉSTAMO 5802/KI-BO REQ 00003 BO 2025033084 LIBRETA N° 00514012004 ENDE - GESTION ADMINISTRATIVA REF.: UTILES DE ESCRITORIO</t>
  </si>
  <si>
    <t>AJUSTE COMPLEMENTARIO POR REVALORIZACION SALDOS DE ACTIVOS DE RESERVA Y OBLIGACIONES MONEDA EXTRANJERA (DOLARES) Saldo MO = -78762084.99 ;Bs/Mo: 6.86000000000 ;Saldo Bs: -540307903.04</t>
  </si>
  <si>
    <t>00010011102 DEPOSITO DE EFECTIVO, DEPOSITANTE: YHAMILA MAYDE QUISPE MAMANI, CONCEPTO: RECAUDACION TIMBRE, CUENTA DE DEPOSITO: CUENTA UNICA DEL TESORO EN DOLARES AMERICANOS</t>
  </si>
  <si>
    <t>A:00099021001 Transferencia de recursos a solicitud del Fondo de Desarrollo del Sistema Financiero y de Apoyo al Sector Productivo mediante nota CITE: FSF-DAA-NE- Nos 1499 Y 1685/2025 Informe FSF-DAA-INF-474/2025 y notas internas MEFP/VTCP/DGCP/UF/Nos 171 y 200/2025 de la Dirección General de Crédito Público (operación bimonetaria) para pago de sueldo adeudados (TC 6,86) H.R. 2025- 18128, 21045-R</t>
  </si>
  <si>
    <t>AJUSTE COMPLEMENTARIO POR REVALORIZACION SALDOS DE ACTIVOS DE RESERVA Y OBLIGACIONES MONEDA EXTRANJERA (DOLARES) Saldo MO = -78186543.41 ;Bs/Mo: 6.86000000000 ;Saldo Bs: -536359687.80</t>
  </si>
  <si>
    <t>PAGO A BID PRÉSTAMO 2880/BL-BO VCTO. 25-05-2025 POR CUENTA DE TGN , NTI. 020075 VALOR 27-05-2025 INTERESES USD 56,26 CTA. 5970 CUENTA UNICA DEL TESORO DOLARES AMERICANOS LIB. 00099021001</t>
  </si>
  <si>
    <t>PAGO A BID PRÉSTAMO 2880/BL-BO VCTO. 25-05-2025 POR CUENTA DE TGN , NTI. 020171 VALOR 27-05-2025 CAPITAL USD 8.879,92 INTERESES USD 5.079,41 COMISIONES USD 470,65 CTA. 5970 CUENTA UNICA DEL TESORO DOLARES AMERICANOS LIB. 00099021001</t>
  </si>
  <si>
    <t>||PAGO A BID PRESTAMO 1101-SF-BO VCTO. 25-05-2025 POR CUENTA DEL TGN, SEGUN COD.LIQ. 019963 DEL 22-05-2025, VALOR 27-05-2025 CAPITAL USD1.227.710,40 INTERES USD425.928,84 LIBRETA NRO. 00099021001 TGN-RECURSOS ORDINARIOS-DOLARES AMERICANOS (5970)</t>
  </si>
  <si>
    <t>||PAGO A BID PRESTAMO 1099-SF-BO VCTO. 25-05-2025 POR CUENTA DEL TGN, SEGUN COD.LIQ. 019962 DEL 22-05-2025, VALOR 27-05-2025 CAPITAL USD322.323,01 INTERES USD111.823,33 LIBRETA NRO. 00099021001 TGN-RECURSOS ORDINARIOS-DOLARES AMERICANOS (5970)</t>
  </si>
  <si>
    <t>A:00099021001 Transferencia de recursos a solicitud del Fondo de Desarrollo del Sistema Financiero y de Apoyo al Sector Productivo mediante nota CITE: FSF-DAA-NE- 1691/2025 Informe FSF-DFGC-INF-673/2025 y nota interna MEFP/VTCP/DGCP/UF/N°199/2025 de la Dirección General de Crédito Público H.R. 2025-21038-R</t>
  </si>
  <si>
    <t>A:00099021001 Transferencia de recursos a solicitud del Fondo de Desarrollo del Sistema Financiero y de Apoyo al Sector Productivo dependiente del Ministerio de Planificación del Desarrollo mediante nota CITE: FSF-DAA-NE- 1744/2025 Informe FSF-DFGC-DJ-INF-666/2025 (operación bimonetaria) para el cierre del Programa de Electrificación Rural - Fotovoltaicos (TC 6,86) H.R. 2025-21581-R</t>
  </si>
  <si>
    <t>||TRANSFERENCIA DE FONDOS NOTA CITE: MEFP/VTCP/DGPOT/UPCFTGN/N°535/2025 DE LA FECHA ENVIADA POR EL MINISTERIO DE ECONOMÍA Y FINANZAS PÚBLICAS (HRE-TSO-693). ABONO A LA LIBRETA N°00513012005 YPFB  OPERACIONES EXTRAORDINARIAS USD</t>
  </si>
  <si>
    <t>AJUSTE COMPLEMENTARIO POR REVALORIZACION SALDOS DE ACTIVOS DE RESERVA Y OBLIGACIONES MONEDA EXTRANJERA (DOLARES) Saldo MO = -104795443.12 ;Bs/Mo: 6.86000000000 ;Saldo Bs: -718896739.81</t>
  </si>
  <si>
    <t>TRANSFERENCIA RECIBIDA DEL EXTERIOR SEGÚN MENSAJES SWIFT Nos. 7196-7195 (REM.EXT.) DE FECHA 28-05-2025 POR DESEMBOLSO DE FONPLATA PRÉSTAMO BOL 33/2019 DESEMB.NRO. 13 LIBRETA N° 00291014380 ABC-USD-BOL-33/2019 CONST. ACHERAL-CHOERE</t>
  </si>
  <si>
    <t>AJUSTE COMPLEMENTARIO POR REVALORIZACION SALDOS DE ACTIVOS DE RESERVA Y OBLIGACIONES MONEDA EXTRANJERA (DOLARES) Saldo MO = -68027422.29 ;Bs/Mo: 6.86000000000 ;Saldo Bs: -466668116.90</t>
  </si>
  <si>
    <t>'COBRO DE'||ÚTILES DE ESCRITORIO POR EL COMPROBANTE N°1127833 Y NOTA CITE: RIBB/UAF/SCO N°009/25 DEL REGISTRO INTERNACIONAL BOLIVIANO DE BUQUES DE FECHA 29/01/2025 (HRE-TSO-1880). (SECTOR PÚBLICO). DÉBITO DE LA LIBRETA 00020061101 MIN.DEF.-RIBB-ING.VARIOS USD.</t>
  </si>
  <si>
    <t>AJUSTE COMPLEMENTARIO POR REVALORIZACION SALDOS DE ACTIVOS DE RESERVA Y OBLIGACIONES MONEDA EXTRANJERA (DOLARES) Saldo MO = -62121615.11 ;Bs/Mo: 6.86000000000 ;Saldo Bs: -426154279.66</t>
  </si>
  <si>
    <t>De: 00066134201 A:00099021001 Transferencia de recursos a favor del TGN a solicitud del Ministerio de Planificación del Desarrollo mediante nota CITE: MPD/DGAA/UF/T-NE 039/2025 Informe MPD/DGAA/UF/T-INF 042/2025 en el marco a la Disposición</t>
  </si>
  <si>
    <t>De: 00066047002 A:00081017009 Transferencia de recursos a solicitud del Ministerio de Planificación del Desarrollo mediante nota CITE: MPD/VIPFE/DGPP/UP-NE 0810/2025, Certificado de Pago N°4 de la Fase 2 Supervisión del Estudio de Diseño Té</t>
  </si>
  <si>
    <t>De: 00066134201 A:00099021001 Transferencia de recursos a solicitud del Ministerio de Planificación del Desarrollo mediante nota CITE: MPD/DGAA/UF/T-NE 042/2025 Informe MPD/DGAA/UF/T-INF 044/2025 en el marco a la Disposición Transitoria Úni</t>
  </si>
  <si>
    <t>De: 00099021001 A:00291084302 Transferencia de recursos a solicitud de la Administradora Boliviana de Carreteras mediante nota CITE: ABC/GNA/SAF/ATE/2025-0835 (operación bimonetaria), para pagos a beneficiarios (TC 6,86) H.R 2025-19047-R.</t>
  </si>
  <si>
    <t>De: 00099021001 A:00291014333 Transferencia de recursos a solicitud de la Administradora Boliviana de Carreteras mediante nota CITE: ABC/GNA/SAF/ATE/2025-0835 (operación bimonetaria), para pagos a beneficiarios (TC 6,86) H.R 2025-19047-R.</t>
  </si>
  <si>
    <t>00291014333</t>
  </si>
  <si>
    <t>De: 00066134201 A:00099021001 Transferencia de recursos a solicitud del Ministerio de Planificación del Desarrollo mediante nota CITE: MPD/DGAA/UF/T-NE 043/2025 Informe MPD/DGAA/UF/T-INF 045/2025 en el marco a la Disposición Transitoria Úni</t>
  </si>
  <si>
    <t>De: 00099021001 A:00206044301 Transferencia de recursos a solicitud del Instituto Nacional de Estadística mediante nota CITE: INE-PFSEEPB/UEP-JNAP Nº 1082/2025 (operación bimonetaria), para actividades previas al Censo Agropecuario Experim</t>
  </si>
  <si>
    <t>00206044301</t>
  </si>
  <si>
    <t>00066031021</t>
  </si>
  <si>
    <t>De: 00066031021 A:00086041001 Transferencia de recursos a solicitud del Ministerio de Planificación del Desarrollo mediante nota CITE: MPD/VIPFE/DGGFE/UAP-NE 1256/2025, Proyecto Construcción Presa Laguna Laurawani – Batallas CIF UAP/JAP/133</t>
  </si>
  <si>
    <t>00066031023</t>
  </si>
  <si>
    <t>De: 00066031023 A:00086041001 Transferencia de recursos a solicitud del Ministerio de Planificación del Desarrollo mediante nota CITE: MPD/VIPFE/DGGFE/UAP-NE 1256/2025, Proyecto Construcción Presa Laguna Laurawani – Batallas CIF UAP/JAP/133</t>
  </si>
  <si>
    <t>00086041001</t>
  </si>
  <si>
    <t>00287100001</t>
  </si>
  <si>
    <t>De: 00287100001 A:00099021001 Transferencia de recursos a solicitud del Fondo Nacional de Inversión Productiva y Social mediante nota CITE: CAR/FPS/GAF/UF/TES/TRL N°0070/2025 por concepto de devolución de anticipo convenio FOCIPP Proyecto I</t>
  </si>
  <si>
    <t>De: 00099021001 A:00291014380 Transferencia de recursos a solicitud de la Administradora Boliviana de Carreteras mediante nota CITE: ABC/GNA/SAF/ATE/2025-0885 (operación bimonetaria), para pagos a beneficiarios (TC 6,86) H.R 2025-20503-R.</t>
  </si>
  <si>
    <t>De: 00099021001 A:00291014348 Transferencia de recursos a solicitud de la Administradora Boliviana de Carreteras mediante nota CITE: ABC/GNA/SAF/ATE/2025-0885 (operación bimonetaria), para pagos a beneficiarios (TC 6,86) H.R 2025-20503-R.</t>
  </si>
  <si>
    <t>De: 00389012001 A:00099021001 Transferencia de recursos a solicitud de la Dirección General de Administración y Finanzas Territoriales mediante nota interna CITE: MEFP/VTCP/DGAFT/USCFT/N°131/2025, por concepto de recuperaciones de la deuda</t>
  </si>
  <si>
    <t>00066031025</t>
  </si>
  <si>
    <t>De: 00066031025 A:00041041001 Transferencia de recursos a solicitud del Ministerio de Planificación del Desarrollo mediante nota CITE: MPD/VIPFE/DGGFE/UAP-NE 1358/2025, desembolso UAP/007/2025 CIF Construcción Centro Artesanal Chuquisaca -</t>
  </si>
  <si>
    <t>00066031032</t>
  </si>
  <si>
    <t>De: 00066031032 A:00041041001 Transferencia de recursos a solicitud del Ministerio de Planificación del Desarrollo mediante nota CITE: MPD/VIPFE/DGGFE/UAP-NE 1358/2025, desembolso UAP/007/2025 CIF Construcción Centro Artesanal Chuquisaca -</t>
  </si>
  <si>
    <t>00041041001</t>
  </si>
  <si>
    <t>De: 00099021001 A:00291014380 Transferencia de recursos a solicitud de la Administradora Boliviana de Carreteras mediante nota CITE: ABC/GNA/SAF/ATE/2025-0938 (operación bimonetaria), para pagos a beneficiarios (TC 6,86) H.R 2025-20770-R.</t>
  </si>
  <si>
    <t>De: 00099021001 A:00291014377 Transferencia de recursos a solicitud de la Administradora Boliviana de Carreteras mediante nota CITE: ABC/GNA/SAF/ATE/2025-0938 (operación bimonetaria), para pagos a beneficiarios (TC 6,86) H.R 2025-20770-R.</t>
  </si>
  <si>
    <t>De: 00099021001 A:00865012001 Transferencia de recursos a solicitud el Fondo de Desarrollo del Sistema Financiero y de Apoyo al Sector Productivo dependiente del Ministerio de Planificación del Desarrollo mediante nota CITE: FSF-DAA-NE-1688</t>
  </si>
  <si>
    <t>00081014205</t>
  </si>
  <si>
    <t>De: 00081014205 A:00383014201 Transferencia de recursos a solicitud del Ministerio de Obras Públicas, Servicios y Vivienda mediante nota CITE: MOPSV/DGAA/N°370/2025 Informe Técnico INF/MOPSV/VMTEL/DGSTEL/N°0014/2025 E/2025-05507 en virtud a</t>
  </si>
  <si>
    <t>00291014377</t>
  </si>
  <si>
    <t>00383014201</t>
  </si>
  <si>
    <t>De: 00099021001 A:00086018061 Transferencia de Recursos a solicitud del Ministerio de Medio Ambiente y Agua mediante nota CITE: MMAYA/DGAA N°197/2025 (operación bimonetaria), para la atención de la solicitud del Viceministerio de Medio Ambi</t>
  </si>
  <si>
    <t>De: 00066047002 A:00081017009 Transferencia de recursos a solicitud del Ministerio de Planificación del Desarrollo mediante nota CITE: MPD/VIPFE/DGPP/UP-NE 0920/2025, Certificado de Pago de Fiscalización N°2 EDTP Hidrovía Ichilo - Mamoré (T</t>
  </si>
  <si>
    <t>De: 00066134201 A:00099021001 Transferencia de recursos a solicitud del Ministerio de Planificación del Desarrollo mediante nota CITE: MPD/DGAA/UF/T-NE 045/2025 Informe MPD/DGAA/UF/T-INF 049/2025 en el marco a la Disposición Transitoria Úni</t>
  </si>
  <si>
    <t>00086018061</t>
  </si>
  <si>
    <t>De: 00099021001 A:00086017006 Transferencia de recursos a solicitud del Ministerio de Medio Ambiente y Agua mediante nota CITE: MMAYA/DGAA N°199/2025 (operación bimonetaria), para la atención de la solicitud del Viceministerio de Agua Potab</t>
  </si>
  <si>
    <t>00086017006</t>
  </si>
  <si>
    <t>De: 00099021001 A:00078021103 Transferencia de recursos a solicitud del Fondo de Desarrollo del Sistema Financiero y de Apoyo al Sector Productivo dependiente del Ministerio de Planificación del Desarrollo mediante nota CITE: FSF-DAA-NE- 17</t>
  </si>
  <si>
    <t>00078021103</t>
  </si>
  <si>
    <t>00066037001</t>
  </si>
  <si>
    <t>De: 00066037001 A:00086107015 Transferencia de recursos a solicitud del Ministerio de Planificación del Desarrollo mediante nota CITE: MPD/VIPFE/DGGFE/UAP-NE 1516/2025, Proyecto Obras de Control Hidráulico en Zonas de Riesgo del Municipio d</t>
  </si>
  <si>
    <t>00086107015</t>
  </si>
  <si>
    <t>De: 00291084302 A:00099021001 Transferencia de recursos a solicitud de la Administradora Boliviana de Carreteras mediante nota CITE: ABC/GNA/SAF/ATE/2025-0835 (operación bimonetaria), para pagos a beneficiarios (TC 6,86) H.R 2025-19047-R.</t>
  </si>
  <si>
    <t>00291014326</t>
  </si>
  <si>
    <t>De: 00291014326 A:00099021001 Transferencia de recursos a solicitud de la Administradora Boliviana de Carreteras mediante nota CITE: ABC/GNA/SAF/ATE/2025-0835 (operación bimonetaria), para pagos a beneficiarios (TC 6,86) H.R 2025-19047-R.</t>
  </si>
  <si>
    <t>De: 00206044301 A:00099021001 Transferencia de recursos a solicitud del Instituto Nacional de Estadística mediante nota CITE: INE-PFSEEPB/UEP-JNAP Nº 1082/2025 (operación bimonetaria), para actividades previas al Censo Agropecuario Experim</t>
  </si>
  <si>
    <t>De: 00291014379 A:00099021001 Transferencia de recursos a solicitud de la Administradora Boliviana de Carreteras mediante nota CITE: ABC/GNA/SAF/ATE/2025-0885 (operación bimonetaria), para pagos a beneficiarios (TC 6,86) H.R 2025-20503-R.</t>
  </si>
  <si>
    <t>De: 00291014341 A:00099021001 Transferencia de recursos a solicitud de la Administradora Boliviana de Carreteras mediante nota CITE: ABC/GNA/SAF/ATE/2025-0885 (operación bimonetaria), para pagos a beneficiarios (TC 6,86) H.R 2025-20503-R.</t>
  </si>
  <si>
    <t>De: 00291014379 A:00099021001 Transferencia de recursos a solicitud de la Administradora Boliviana de Carreteras mediante nota CITE: ABC/GNA/SAF/ATE/2025-0938 (operación bimonetaria), para pagos a beneficiarios (TC 6,86) H.R 2025-20770-R.</t>
  </si>
  <si>
    <t>De: 00291014369 A:00099021001 Transferencia de recursos a solicitud de la Administradora Boliviana de Carreteras mediante nota CITE: ABC/GNA/SAF/ATE/2025-0938 (operación bimonetaria), para pagos a beneficiarios (TC 6,86) H.R 2025-20770-R.</t>
  </si>
  <si>
    <t>00086018029</t>
  </si>
  <si>
    <t>De: 00086018029 A:00099021001 Transferencia de Recursos a solicitud del Ministerio de Medio Ambiente y Agua mediante nota CITE: MMAYA/DGAA N°197/2025 (operación bimonetaria), para la atención de la solicitud del Viceministerio de Medio Ambi</t>
  </si>
  <si>
    <t>00086017007</t>
  </si>
  <si>
    <t>De: 00086017007 A:00099021001 Transferencia de recursos a solicitud del Ministerio de Medio Ambiente y Agua mediante nota CITE: MMAYA/DGAA N°199/2025 (operación bimonetaria), para la atención de la solicitud del Viceministerio de Agua Potab</t>
  </si>
  <si>
    <t>10000028697312</t>
  </si>
  <si>
    <t>MIN. EDU. ESFM MARISCAL SUCRE - CTA. RECAUDADORA</t>
  </si>
  <si>
    <t>10000052134017</t>
  </si>
  <si>
    <t>MIN. EDUCACIÓN - ESFM FRANZ TAMAYO VILLA SERRANO</t>
  </si>
  <si>
    <t>10000052403420</t>
  </si>
  <si>
    <t>ESFM SIMON BOLIVAR CORORO</t>
  </si>
  <si>
    <t>10000052601553</t>
  </si>
  <si>
    <t>MINISTERIO DE EDUCACIÓN - ESFM "ISMAEL MONTES" - VACAS</t>
  </si>
  <si>
    <t>10000055590068</t>
  </si>
  <si>
    <t>MINISTERIO DE EDUCACIÓN - ESFM JOSÉ DAVID BERRIOS CAIZA</t>
  </si>
  <si>
    <t>10000003600497</t>
  </si>
  <si>
    <t>MMAYA - SERNAP - FUNDESNAP</t>
  </si>
  <si>
    <t>10000055108887</t>
  </si>
  <si>
    <t>INSTITUTO BOLIVIANO DE LA CEGUERA - APORTES BONO ANUAL</t>
  </si>
  <si>
    <t>10000004669020</t>
  </si>
  <si>
    <t>FPS.HAM LA PAZ</t>
  </si>
  <si>
    <t>10000004670978</t>
  </si>
  <si>
    <t>AUTORIDAD DE FISC. Y CTROL. SOC. DE AGUA POTABLE</t>
  </si>
  <si>
    <t>10000053838444</t>
  </si>
  <si>
    <t>AAPS - MULTAS Y SANCIONES</t>
  </si>
  <si>
    <t>10000018659661</t>
  </si>
  <si>
    <t>AUTORIDAD DE FISCALIZACION Y CONTROL DE PENSIONES</t>
  </si>
  <si>
    <t>10000033175642</t>
  </si>
  <si>
    <t xml:space="preserve"> MUSERPOL – SERVICIOS VARIOS</t>
  </si>
  <si>
    <t>10000028506480</t>
  </si>
  <si>
    <t>EMPRESA PUBLICA TRANSPORTE AÉREO MILITAR</t>
  </si>
  <si>
    <t>9023069001</t>
  </si>
  <si>
    <t>YPFB - EXPORTACIÓN DE BIODIESEL Y OTROS</t>
  </si>
  <si>
    <t>may</t>
  </si>
  <si>
    <t>SERVICIO PLURINACIONAL DE REGISTRO DE COMERCIO</t>
  </si>
  <si>
    <r>
      <rPr>
        <sz val="12"/>
        <rFont val="Arial"/>
        <family val="2"/>
      </rPr>
      <t>Fecha:</t>
    </r>
    <r>
      <rPr>
        <b/>
        <sz val="12"/>
        <rFont val="Arial"/>
        <family val="2"/>
      </rPr>
      <t xml:space="preserve"> 5 - JUNIO - 2025</t>
    </r>
  </si>
  <si>
    <t>Nº Correlativo: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</si>
</sst>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_);_(* \(#,##0.00\);_(* &quot;-&quot;??_);_(@_)"/>
    <numFmt numFmtId="165" formatCode="_-* #,##0.00\ _€_-;\-* #,##0.00\ _€_-;_-* &quot;-&quot;??\ _€_-;_-@_-"/>
    <numFmt numFmtId="166" formatCode="#,##0.00;[Red]\(#,##0.00\);\ \-\ \ \ \ "/>
    <numFmt numFmtId="167" formatCode="#,##0.00;\(#,##0.00\);\ \-\ \ \ \ \ "/>
  </numFmts>
  <fonts count="10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
      <b/>
      <u/>
      <sz val="14"/>
      <color theme="1"/>
      <name val="Calibri"/>
      <family val="2"/>
    </font>
    <font>
      <b/>
      <sz val="12"/>
      <color theme="1"/>
      <name val="Calibri"/>
      <family val="2"/>
    </font>
    <font>
      <b/>
      <u/>
      <sz val="16"/>
      <color theme="1"/>
      <name val="Calibri"/>
      <family val="2"/>
    </font>
    <font>
      <b/>
      <sz val="10"/>
      <color theme="1"/>
      <name val="Century Gothic"/>
      <family val="2"/>
    </font>
    <font>
      <sz val="10"/>
      <color theme="1"/>
      <name val="Century Gothic"/>
      <family val="2"/>
    </font>
    <font>
      <sz val="9"/>
      <color theme="1"/>
      <name val="Century Gothic"/>
      <family val="2"/>
    </font>
    <font>
      <b/>
      <sz val="11"/>
      <color theme="1"/>
      <name val="Arial Narrow"/>
      <family val="2"/>
    </font>
    <font>
      <i/>
      <sz val="8"/>
      <color theme="1"/>
      <name val="Calibri"/>
      <family val="2"/>
    </font>
    <font>
      <b/>
      <u/>
      <sz val="14"/>
      <color theme="1"/>
      <name val="Century Gothic"/>
      <family val="2"/>
    </font>
    <font>
      <sz val="10"/>
      <name val="Century Gothic"/>
      <family val="2"/>
    </font>
    <font>
      <u/>
      <sz val="11"/>
      <color theme="10"/>
      <name val="Calibri"/>
      <family val="2"/>
      <scheme val="minor"/>
    </font>
    <font>
      <sz val="11"/>
      <name val="Arial Narrow"/>
      <family val="2"/>
    </font>
    <font>
      <sz val="11"/>
      <color theme="1"/>
      <name val="Arial Narrow"/>
      <family val="2"/>
    </font>
    <font>
      <b/>
      <sz val="9"/>
      <color theme="1"/>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6" tint="0.39997558519241921"/>
        <bgColor indexed="64"/>
      </patternFill>
    </fill>
    <fill>
      <patternFill patternType="darkUp"/>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top style="medium">
        <color indexed="64"/>
      </top>
      <bottom/>
      <diagonal/>
    </border>
    <border>
      <left style="thin">
        <color indexed="64"/>
      </left>
      <right/>
      <top/>
      <bottom/>
      <diagonal/>
    </border>
    <border>
      <left/>
      <right style="medium">
        <color indexed="64"/>
      </right>
      <top style="thin">
        <color auto="1"/>
      </top>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hair">
        <color auto="1"/>
      </top>
      <bottom style="hair">
        <color auto="1"/>
      </bottom>
      <diagonal/>
    </border>
    <border>
      <left style="thin">
        <color indexed="64"/>
      </left>
      <right style="hair">
        <color indexed="64"/>
      </right>
      <top style="dotted">
        <color indexed="64"/>
      </top>
      <bottom/>
      <diagonal/>
    </border>
    <border>
      <left style="hair">
        <color indexed="64"/>
      </left>
      <right style="hair">
        <color indexed="64"/>
      </right>
      <top style="dotted">
        <color indexed="64"/>
      </top>
      <bottom/>
      <diagonal/>
    </border>
    <border>
      <left/>
      <right style="thin">
        <color indexed="64"/>
      </right>
      <top style="thin">
        <color indexed="64"/>
      </top>
      <bottom style="dotted">
        <color indexed="64"/>
      </bottom>
      <diagonal/>
    </border>
    <border>
      <left style="thin">
        <color indexed="64"/>
      </left>
      <right style="thin">
        <color auto="1"/>
      </right>
      <top style="hair">
        <color auto="1"/>
      </top>
      <bottom style="thin">
        <color indexed="64"/>
      </bottom>
      <diagonal/>
    </border>
  </borders>
  <cellStyleXfs count="447">
    <xf numFmtId="0" fontId="0" fillId="0" borderId="0"/>
    <xf numFmtId="0" fontId="12" fillId="0" borderId="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1" fillId="2" borderId="0" applyNumberFormat="0" applyBorder="0" applyAlignment="0" applyProtection="0"/>
    <xf numFmtId="0" fontId="22" fillId="6" borderId="4" applyNumberFormat="0" applyAlignment="0" applyProtection="0"/>
    <xf numFmtId="0" fontId="23" fillId="7" borderId="7" applyNumberFormat="0" applyAlignment="0" applyProtection="0"/>
    <xf numFmtId="0" fontId="24" fillId="0" borderId="6" applyNumberFormat="0" applyFill="0" applyAlignment="0" applyProtection="0"/>
    <xf numFmtId="0" fontId="25" fillId="0" borderId="0" applyNumberFormat="0" applyFill="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6" fillId="5" borderId="4" applyNumberFormat="0" applyAlignment="0" applyProtection="0"/>
    <xf numFmtId="0" fontId="27" fillId="3" borderId="0" applyNumberFormat="0" applyBorder="0" applyAlignment="0" applyProtection="0"/>
    <xf numFmtId="43" fontId="12"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8" fillId="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1" fillId="0" borderId="0"/>
    <xf numFmtId="0" fontId="12" fillId="0" borderId="0"/>
    <xf numFmtId="0" fontId="19" fillId="0" borderId="0"/>
    <xf numFmtId="0" fontId="12" fillId="0" borderId="0"/>
    <xf numFmtId="0" fontId="19" fillId="0" borderId="0"/>
    <xf numFmtId="0" fontId="12" fillId="0" borderId="0"/>
    <xf numFmtId="0" fontId="12" fillId="0" borderId="0"/>
    <xf numFmtId="0" fontId="12" fillId="0" borderId="0"/>
    <xf numFmtId="0" fontId="19" fillId="0" borderId="0"/>
    <xf numFmtId="0" fontId="19" fillId="0" borderId="0"/>
    <xf numFmtId="0" fontId="19" fillId="0" borderId="0"/>
    <xf numFmtId="0" fontId="29" fillId="0" borderId="0">
      <alignment vertical="center"/>
    </xf>
    <xf numFmtId="0" fontId="12" fillId="0" borderId="0"/>
    <xf numFmtId="0" fontId="19" fillId="0" borderId="0"/>
    <xf numFmtId="0" fontId="19" fillId="0" borderId="0"/>
    <xf numFmtId="0" fontId="12"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8" borderId="8" applyNumberFormat="0" applyFont="0" applyAlignment="0" applyProtection="0"/>
    <xf numFmtId="0" fontId="30" fillId="6" borderId="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 applyNumberFormat="0" applyFill="0" applyAlignment="0" applyProtection="0"/>
    <xf numFmtId="0" fontId="34" fillId="0" borderId="2" applyNumberFormat="0" applyFill="0" applyAlignment="0" applyProtection="0"/>
    <xf numFmtId="0" fontId="25" fillId="0" borderId="3" applyNumberFormat="0" applyFill="0" applyAlignment="0" applyProtection="0"/>
    <xf numFmtId="0" fontId="35" fillId="0" borderId="9" applyNumberFormat="0" applyFill="0" applyAlignment="0" applyProtection="0"/>
    <xf numFmtId="0" fontId="10" fillId="0" borderId="0"/>
    <xf numFmtId="165" fontId="10" fillId="0" borderId="0" applyFont="0" applyFill="0" applyBorder="0" applyAlignment="0" applyProtection="0"/>
    <xf numFmtId="0" fontId="10" fillId="0" borderId="0"/>
    <xf numFmtId="0" fontId="48" fillId="0" borderId="0" applyNumberFormat="0" applyFill="0" applyBorder="0" applyAlignment="0" applyProtection="0"/>
    <xf numFmtId="0" fontId="9" fillId="0" borderId="0"/>
    <xf numFmtId="0" fontId="9" fillId="0" borderId="0"/>
    <xf numFmtId="0" fontId="8" fillId="0" borderId="0"/>
    <xf numFmtId="0" fontId="8" fillId="0" borderId="0"/>
    <xf numFmtId="164" fontId="11" fillId="0" borderId="0" applyFont="0" applyFill="0" applyBorder="0" applyAlignment="0" applyProtection="0"/>
    <xf numFmtId="164" fontId="11" fillId="0" borderId="0" applyFont="0" applyFill="0" applyBorder="0" applyAlignment="0" applyProtection="0"/>
    <xf numFmtId="0" fontId="7" fillId="0" borderId="0"/>
    <xf numFmtId="164" fontId="7" fillId="0" borderId="0" applyFont="0" applyFill="0" applyBorder="0" applyAlignment="0" applyProtection="0"/>
    <xf numFmtId="0" fontId="4" fillId="0" borderId="0"/>
    <xf numFmtId="0" fontId="4" fillId="0" borderId="0"/>
    <xf numFmtId="0" fontId="3" fillId="0" borderId="0"/>
    <xf numFmtId="0" fontId="3" fillId="0" borderId="0"/>
    <xf numFmtId="0" fontId="1" fillId="0" borderId="0"/>
    <xf numFmtId="0" fontId="1" fillId="0" borderId="0"/>
    <xf numFmtId="0" fontId="1" fillId="0" borderId="0"/>
    <xf numFmtId="0" fontId="97" fillId="0" borderId="0" applyNumberFormat="0" applyFill="0" applyBorder="0" applyAlignment="0" applyProtection="0"/>
  </cellStyleXfs>
  <cellXfs count="477">
    <xf numFmtId="0" fontId="0" fillId="0" borderId="0" xfId="0"/>
    <xf numFmtId="0" fontId="51" fillId="0" borderId="0" xfId="0" applyFont="1" applyProtection="1">
      <protection locked="0"/>
    </xf>
    <xf numFmtId="0" fontId="53" fillId="0" borderId="0" xfId="0" applyFont="1" applyProtection="1">
      <protection locked="0"/>
    </xf>
    <xf numFmtId="0" fontId="11" fillId="0" borderId="0" xfId="81" applyAlignment="1" applyProtection="1">
      <alignment horizontal="center" vertical="center"/>
      <protection locked="0"/>
    </xf>
    <xf numFmtId="0" fontId="11" fillId="0" borderId="0" xfId="81" applyAlignment="1" applyProtection="1">
      <alignment vertical="center" wrapText="1"/>
      <protection locked="0"/>
    </xf>
    <xf numFmtId="0" fontId="11" fillId="0" borderId="0" xfId="81" applyAlignment="1" applyProtection="1">
      <alignment horizontal="center" vertical="center" wrapText="1"/>
      <protection locked="0"/>
    </xf>
    <xf numFmtId="0" fontId="11" fillId="0" borderId="0" xfId="81" applyProtection="1">
      <protection locked="0"/>
    </xf>
    <xf numFmtId="4" fontId="11" fillId="0" borderId="0" xfId="81" applyNumberFormat="1" applyProtection="1">
      <protection locked="0"/>
    </xf>
    <xf numFmtId="4" fontId="11" fillId="0" borderId="0" xfId="81" applyNumberFormat="1" applyAlignment="1" applyProtection="1">
      <alignment vertical="center"/>
      <protection locked="0"/>
    </xf>
    <xf numFmtId="0" fontId="43" fillId="0" borderId="0" xfId="81" applyFont="1" applyAlignment="1" applyProtection="1">
      <alignment vertical="center"/>
      <protection locked="0"/>
    </xf>
    <xf numFmtId="0" fontId="11" fillId="0" borderId="0" xfId="81" applyAlignment="1">
      <alignment horizontal="center" vertical="center"/>
    </xf>
    <xf numFmtId="0" fontId="11" fillId="0" borderId="0" xfId="81" applyAlignment="1">
      <alignment vertical="center" wrapText="1"/>
    </xf>
    <xf numFmtId="0" fontId="11" fillId="0" borderId="0" xfId="81" applyAlignment="1">
      <alignment horizontal="center" vertical="center" wrapText="1"/>
    </xf>
    <xf numFmtId="0" fontId="11" fillId="0" borderId="0" xfId="81"/>
    <xf numFmtId="0" fontId="44" fillId="0" borderId="0" xfId="81" applyFont="1" applyAlignment="1">
      <alignment vertical="center" wrapText="1"/>
    </xf>
    <xf numFmtId="0" fontId="44" fillId="0" borderId="0" xfId="81" applyFont="1" applyAlignment="1">
      <alignment horizontal="center" vertical="center" wrapText="1"/>
    </xf>
    <xf numFmtId="0" fontId="51" fillId="0" borderId="0" xfId="0" applyFont="1"/>
    <xf numFmtId="0" fontId="12" fillId="0" borderId="0" xfId="1"/>
    <xf numFmtId="0" fontId="12" fillId="0" borderId="0" xfId="1" applyAlignment="1">
      <alignment horizontal="center"/>
    </xf>
    <xf numFmtId="0" fontId="14" fillId="0" borderId="0" xfId="1" applyFont="1"/>
    <xf numFmtId="0" fontId="14" fillId="0" borderId="0" xfId="1" applyFont="1" applyAlignment="1">
      <alignment horizontal="center"/>
    </xf>
    <xf numFmtId="49" fontId="12" fillId="0" borderId="0" xfId="1" applyNumberFormat="1" applyAlignment="1">
      <alignment horizontal="center"/>
    </xf>
    <xf numFmtId="0" fontId="38" fillId="0" borderId="0" xfId="1" applyFont="1" applyAlignment="1">
      <alignment horizontal="center"/>
    </xf>
    <xf numFmtId="0" fontId="38" fillId="0" borderId="0" xfId="1" applyFont="1" applyAlignment="1">
      <alignment horizontal="left"/>
    </xf>
    <xf numFmtId="0" fontId="39" fillId="0" borderId="0" xfId="1" applyFont="1" applyAlignment="1">
      <alignment horizontal="center"/>
    </xf>
    <xf numFmtId="0" fontId="39" fillId="0" borderId="0" xfId="1" applyFont="1" applyAlignment="1">
      <alignment horizontal="left"/>
    </xf>
    <xf numFmtId="0" fontId="14" fillId="0" borderId="0" xfId="1" applyFont="1" applyAlignment="1">
      <alignment horizontal="justify" vertical="top" wrapText="1"/>
    </xf>
    <xf numFmtId="0" fontId="18" fillId="0" borderId="0" xfId="1" applyFont="1" applyAlignment="1">
      <alignment horizontal="left" vertical="top"/>
    </xf>
    <xf numFmtId="0" fontId="16" fillId="0" borderId="0" xfId="1" applyFont="1" applyAlignment="1">
      <alignment horizontal="center" vertical="top" wrapText="1"/>
    </xf>
    <xf numFmtId="0" fontId="44" fillId="0" borderId="0" xfId="81" applyFont="1" applyAlignment="1">
      <alignment horizontal="center" vertical="center"/>
    </xf>
    <xf numFmtId="0" fontId="45" fillId="38" borderId="13" xfId="81" applyFont="1" applyFill="1" applyBorder="1" applyAlignment="1">
      <alignment horizontal="center" vertical="center"/>
    </xf>
    <xf numFmtId="0" fontId="45" fillId="38" borderId="13" xfId="81" applyFont="1" applyFill="1" applyBorder="1" applyAlignment="1">
      <alignment horizontal="center" vertical="center" wrapText="1"/>
    </xf>
    <xf numFmtId="0" fontId="11" fillId="0" borderId="13" xfId="81" applyBorder="1" applyAlignment="1">
      <alignment horizontal="center" vertical="center"/>
    </xf>
    <xf numFmtId="40" fontId="11" fillId="0" borderId="0" xfId="81" applyNumberFormat="1" applyProtection="1">
      <protection locked="0"/>
    </xf>
    <xf numFmtId="0" fontId="14" fillId="0" borderId="0" xfId="1" applyFont="1" applyAlignment="1" applyProtection="1">
      <alignment horizontal="center"/>
      <protection locked="0"/>
    </xf>
    <xf numFmtId="0" fontId="16" fillId="0" borderId="0" xfId="1" applyFont="1" applyAlignment="1" applyProtection="1">
      <alignment horizontal="center" vertical="top" wrapText="1"/>
      <protection locked="0"/>
    </xf>
    <xf numFmtId="0" fontId="18" fillId="0" borderId="0" xfId="1" applyFont="1" applyAlignment="1" applyProtection="1">
      <alignment horizontal="left" vertical="top"/>
      <protection locked="0"/>
    </xf>
    <xf numFmtId="0" fontId="17" fillId="0" borderId="0" xfId="1" applyFont="1" applyAlignment="1" applyProtection="1">
      <alignment horizontal="left"/>
      <protection locked="0"/>
    </xf>
    <xf numFmtId="0" fontId="39" fillId="0" borderId="0" xfId="1" applyFont="1" applyAlignment="1" applyProtection="1">
      <alignment horizontal="left"/>
      <protection locked="0"/>
    </xf>
    <xf numFmtId="0" fontId="13" fillId="0" borderId="0" xfId="1" applyFont="1" applyAlignment="1">
      <alignment horizontal="center"/>
    </xf>
    <xf numFmtId="0" fontId="38" fillId="0" borderId="0" xfId="1" applyFont="1" applyAlignment="1" applyProtection="1">
      <alignment horizontal="center"/>
      <protection locked="0"/>
    </xf>
    <xf numFmtId="0" fontId="38" fillId="0" borderId="0" xfId="1" applyFont="1" applyAlignment="1" applyProtection="1">
      <alignment horizontal="justify" vertical="top" wrapText="1"/>
      <protection locked="0"/>
    </xf>
    <xf numFmtId="164" fontId="11" fillId="0" borderId="0" xfId="435" applyFont="1" applyAlignment="1" applyProtection="1">
      <alignment vertical="center"/>
    </xf>
    <xf numFmtId="164" fontId="11" fillId="0" borderId="0" xfId="435" applyFont="1" applyProtection="1"/>
    <xf numFmtId="164" fontId="45" fillId="38" borderId="13" xfId="435" applyFont="1" applyFill="1" applyBorder="1" applyAlignment="1" applyProtection="1">
      <alignment horizontal="center" vertical="center" wrapText="1"/>
    </xf>
    <xf numFmtId="164" fontId="45" fillId="38" borderId="13" xfId="435" applyFont="1" applyFill="1" applyBorder="1" applyAlignment="1" applyProtection="1">
      <alignment horizontal="center" vertical="center"/>
    </xf>
    <xf numFmtId="164" fontId="11" fillId="0" borderId="0" xfId="435" applyFont="1" applyAlignment="1" applyProtection="1">
      <alignment vertical="center"/>
      <protection locked="0"/>
    </xf>
    <xf numFmtId="164" fontId="11" fillId="0" borderId="0" xfId="435" applyFont="1" applyProtection="1">
      <protection locked="0"/>
    </xf>
    <xf numFmtId="164" fontId="43" fillId="0" borderId="20" xfId="435" applyFont="1" applyBorder="1" applyAlignment="1" applyProtection="1">
      <alignment vertical="center"/>
      <protection locked="0"/>
    </xf>
    <xf numFmtId="0" fontId="54" fillId="41" borderId="0" xfId="0" applyFont="1" applyFill="1"/>
    <xf numFmtId="0" fontId="65" fillId="41" borderId="0" xfId="0" applyFont="1" applyFill="1" applyAlignment="1">
      <alignment horizontal="center" vertical="center"/>
    </xf>
    <xf numFmtId="0" fontId="58" fillId="41" borderId="0" xfId="0" applyFont="1" applyFill="1" applyAlignment="1">
      <alignment horizontal="center" vertical="center"/>
    </xf>
    <xf numFmtId="0" fontId="54" fillId="41" borderId="0" xfId="0" applyFont="1" applyFill="1" applyAlignment="1">
      <alignment horizontal="justify" vertical="center"/>
    </xf>
    <xf numFmtId="0" fontId="55" fillId="41" borderId="27" xfId="0" applyFont="1" applyFill="1" applyBorder="1" applyAlignment="1">
      <alignment horizontal="justify" vertical="center" wrapText="1"/>
    </xf>
    <xf numFmtId="0" fontId="54" fillId="41" borderId="28" xfId="0" applyFont="1" applyFill="1" applyBorder="1" applyAlignment="1">
      <alignment horizontal="justify" vertical="center" wrapText="1"/>
    </xf>
    <xf numFmtId="0" fontId="54" fillId="41" borderId="29" xfId="0" applyFont="1" applyFill="1" applyBorder="1" applyAlignment="1">
      <alignment horizontal="justify" vertical="center" wrapText="1"/>
    </xf>
    <xf numFmtId="0" fontId="55" fillId="41" borderId="28" xfId="0" applyFont="1" applyFill="1" applyBorder="1" applyAlignment="1">
      <alignment horizontal="justify" vertical="center" wrapText="1"/>
    </xf>
    <xf numFmtId="0" fontId="54" fillId="41" borderId="38" xfId="0" applyFont="1" applyFill="1" applyBorder="1" applyAlignment="1">
      <alignment horizontal="justify" vertical="center" wrapText="1"/>
    </xf>
    <xf numFmtId="0" fontId="62" fillId="41" borderId="38" xfId="0" applyFont="1" applyFill="1" applyBorder="1" applyAlignment="1">
      <alignment horizontal="justify" vertical="center" wrapText="1"/>
    </xf>
    <xf numFmtId="0" fontId="55" fillId="41" borderId="38" xfId="0" applyFont="1" applyFill="1" applyBorder="1" applyAlignment="1">
      <alignment horizontal="justify" vertical="center" wrapText="1"/>
    </xf>
    <xf numFmtId="2" fontId="55" fillId="41" borderId="0" xfId="0" applyNumberFormat="1" applyFont="1" applyFill="1" applyAlignment="1">
      <alignment horizontal="justify" vertical="justify" wrapText="1"/>
    </xf>
    <xf numFmtId="166" fontId="11" fillId="0" borderId="13" xfId="81" applyNumberFormat="1" applyBorder="1" applyAlignment="1">
      <alignment vertical="center"/>
    </xf>
    <xf numFmtId="0" fontId="66" fillId="41" borderId="0" xfId="427" applyFont="1" applyFill="1" applyAlignment="1">
      <alignment horizontal="left" vertical="center" wrapText="1"/>
    </xf>
    <xf numFmtId="164" fontId="66" fillId="41" borderId="0" xfId="435" applyFont="1" applyFill="1" applyBorder="1" applyAlignment="1" applyProtection="1">
      <alignment horizontal="left" vertical="center"/>
    </xf>
    <xf numFmtId="0" fontId="68" fillId="0" borderId="0" xfId="0" applyFont="1"/>
    <xf numFmtId="0" fontId="71" fillId="41" borderId="0" xfId="427" applyFont="1" applyFill="1" applyAlignment="1">
      <alignment horizontal="left" vertical="center"/>
    </xf>
    <xf numFmtId="0" fontId="68" fillId="0" borderId="0" xfId="0" applyFont="1" applyAlignment="1">
      <alignment horizontal="center" vertical="center"/>
    </xf>
    <xf numFmtId="0" fontId="68" fillId="41" borderId="0" xfId="0" applyFont="1" applyFill="1" applyAlignment="1">
      <alignment horizontal="center" vertical="center"/>
    </xf>
    <xf numFmtId="0" fontId="68" fillId="0" borderId="13" xfId="0" applyFont="1" applyBorder="1" applyAlignment="1">
      <alignment horizontal="center" vertical="center"/>
    </xf>
    <xf numFmtId="0" fontId="68" fillId="0" borderId="13" xfId="0" applyFont="1" applyBorder="1" applyAlignment="1">
      <alignment horizontal="center" vertical="center" wrapText="1"/>
    </xf>
    <xf numFmtId="164" fontId="66" fillId="41" borderId="0" xfId="435" applyFont="1" applyFill="1" applyBorder="1" applyAlignment="1" applyProtection="1">
      <alignment horizontal="left" vertical="center" wrapText="1"/>
    </xf>
    <xf numFmtId="0" fontId="68" fillId="41" borderId="0" xfId="0" applyFont="1" applyFill="1" applyAlignment="1">
      <alignment horizontal="left" vertical="center" wrapText="1"/>
    </xf>
    <xf numFmtId="0" fontId="68" fillId="0" borderId="0" xfId="0" applyFont="1" applyAlignment="1">
      <alignment horizontal="left" vertical="center" wrapText="1"/>
    </xf>
    <xf numFmtId="0" fontId="68" fillId="41" borderId="0" xfId="0" applyFont="1" applyFill="1" applyAlignment="1">
      <alignment horizontal="left" vertical="center"/>
    </xf>
    <xf numFmtId="0" fontId="68" fillId="0" borderId="0" xfId="0" applyFont="1" applyAlignment="1">
      <alignment horizontal="left"/>
    </xf>
    <xf numFmtId="14" fontId="66" fillId="41" borderId="0" xfId="427" applyNumberFormat="1" applyFont="1" applyFill="1" applyAlignment="1">
      <alignment horizontal="left" vertical="center" wrapText="1"/>
    </xf>
    <xf numFmtId="0" fontId="68" fillId="41" borderId="0" xfId="429" applyFont="1" applyFill="1" applyAlignment="1">
      <alignment vertical="center"/>
    </xf>
    <xf numFmtId="0" fontId="67" fillId="41" borderId="0" xfId="429" applyFont="1" applyFill="1" applyAlignment="1">
      <alignment horizontal="center" vertical="center"/>
    </xf>
    <xf numFmtId="164" fontId="67" fillId="41" borderId="0" xfId="435" applyFont="1" applyFill="1" applyAlignment="1" applyProtection="1">
      <alignment horizontal="center" vertical="center"/>
    </xf>
    <xf numFmtId="164" fontId="67" fillId="41" borderId="0" xfId="435" applyFont="1" applyFill="1" applyAlignment="1" applyProtection="1">
      <alignment horizontal="center" wrapText="1"/>
    </xf>
    <xf numFmtId="0" fontId="68" fillId="41" borderId="0" xfId="429" applyFont="1" applyFill="1" applyAlignment="1">
      <alignment horizontal="center" vertical="center"/>
    </xf>
    <xf numFmtId="14" fontId="68" fillId="41" borderId="0" xfId="429" applyNumberFormat="1" applyFont="1" applyFill="1" applyAlignment="1">
      <alignment horizontal="center" vertical="center"/>
    </xf>
    <xf numFmtId="0" fontId="68" fillId="41" borderId="0" xfId="429" applyFont="1" applyFill="1"/>
    <xf numFmtId="0" fontId="66" fillId="34" borderId="13" xfId="1" applyFont="1" applyFill="1" applyBorder="1" applyAlignment="1">
      <alignment horizontal="center" vertical="center" wrapText="1"/>
    </xf>
    <xf numFmtId="164" fontId="66" fillId="34" borderId="13" xfId="435" applyFont="1" applyFill="1" applyBorder="1" applyAlignment="1" applyProtection="1">
      <alignment horizontal="center" vertical="center" wrapText="1"/>
    </xf>
    <xf numFmtId="1" fontId="70" fillId="0" borderId="13" xfId="435" applyNumberFormat="1" applyFont="1" applyFill="1" applyBorder="1" applyAlignment="1">
      <alignment horizontal="center" vertical="center"/>
    </xf>
    <xf numFmtId="14" fontId="70" fillId="0" borderId="13" xfId="435" applyNumberFormat="1" applyFont="1" applyFill="1" applyBorder="1" applyAlignment="1">
      <alignment horizontal="center" vertical="center"/>
    </xf>
    <xf numFmtId="1" fontId="70" fillId="0" borderId="13" xfId="435" applyNumberFormat="1" applyFont="1" applyFill="1" applyBorder="1" applyAlignment="1">
      <alignment horizontal="left" vertical="center" wrapText="1"/>
    </xf>
    <xf numFmtId="0" fontId="68" fillId="0" borderId="0" xfId="0" applyFont="1" applyAlignment="1">
      <alignment vertical="center"/>
    </xf>
    <xf numFmtId="0" fontId="68" fillId="41" borderId="0" xfId="429" applyFont="1" applyFill="1" applyAlignment="1">
      <alignment horizontal="center"/>
    </xf>
    <xf numFmtId="0" fontId="68" fillId="0" borderId="0" xfId="429" applyFont="1" applyProtection="1">
      <protection locked="0"/>
    </xf>
    <xf numFmtId="0" fontId="67" fillId="0" borderId="0" xfId="429" applyFont="1" applyProtection="1">
      <protection locked="0"/>
    </xf>
    <xf numFmtId="0" fontId="68" fillId="0" borderId="0" xfId="429" applyFont="1" applyAlignment="1" applyProtection="1">
      <alignment horizontal="center"/>
      <protection locked="0"/>
    </xf>
    <xf numFmtId="0" fontId="68" fillId="0" borderId="0" xfId="433" applyFont="1"/>
    <xf numFmtId="0" fontId="42" fillId="0" borderId="0" xfId="433" applyFont="1" applyAlignment="1">
      <alignment horizontal="left"/>
    </xf>
    <xf numFmtId="0" fontId="67" fillId="0" borderId="0" xfId="433" applyFont="1" applyAlignment="1">
      <alignment horizontal="left"/>
    </xf>
    <xf numFmtId="0" fontId="67" fillId="0" borderId="0" xfId="433" applyFont="1" applyAlignment="1">
      <alignment horizontal="center" wrapText="1"/>
    </xf>
    <xf numFmtId="0" fontId="68" fillId="0" borderId="0" xfId="433" applyFont="1" applyAlignment="1">
      <alignment wrapText="1"/>
    </xf>
    <xf numFmtId="0" fontId="68" fillId="0" borderId="0" xfId="433" applyFont="1" applyProtection="1">
      <protection locked="0"/>
    </xf>
    <xf numFmtId="0" fontId="68" fillId="0" borderId="0" xfId="433" applyFont="1" applyAlignment="1" applyProtection="1">
      <alignment wrapText="1"/>
      <protection locked="0"/>
    </xf>
    <xf numFmtId="0" fontId="46" fillId="0" borderId="0" xfId="81" applyFont="1" applyAlignment="1" applyProtection="1">
      <alignment horizontal="center"/>
      <protection locked="0"/>
    </xf>
    <xf numFmtId="164" fontId="43" fillId="39" borderId="22" xfId="435" applyFont="1" applyFill="1" applyBorder="1" applyAlignment="1" applyProtection="1">
      <alignment vertical="center"/>
    </xf>
    <xf numFmtId="0" fontId="43" fillId="39" borderId="13" xfId="81" applyFont="1" applyFill="1" applyBorder="1" applyAlignment="1">
      <alignment horizontal="center" vertical="center" wrapText="1"/>
    </xf>
    <xf numFmtId="0" fontId="68" fillId="41" borderId="0" xfId="0" applyFont="1" applyFill="1" applyAlignment="1">
      <alignment horizontal="center" vertical="center" wrapText="1"/>
    </xf>
    <xf numFmtId="0" fontId="68" fillId="0" borderId="0" xfId="0" applyFont="1" applyAlignment="1">
      <alignment horizontal="center" vertical="center" wrapText="1"/>
    </xf>
    <xf numFmtId="0" fontId="68" fillId="41" borderId="0" xfId="429" applyFont="1" applyFill="1" applyAlignment="1">
      <alignment wrapText="1"/>
    </xf>
    <xf numFmtId="0" fontId="68" fillId="0" borderId="13" xfId="0" applyFont="1" applyBorder="1" applyAlignment="1">
      <alignment wrapText="1"/>
    </xf>
    <xf numFmtId="0" fontId="68" fillId="0" borderId="0" xfId="0" applyFont="1" applyAlignment="1">
      <alignment wrapText="1"/>
    </xf>
    <xf numFmtId="14" fontId="68" fillId="0" borderId="13" xfId="0" applyNumberFormat="1" applyFont="1" applyBorder="1" applyAlignment="1">
      <alignment horizontal="center" vertical="center"/>
    </xf>
    <xf numFmtId="164" fontId="68" fillId="0" borderId="0" xfId="435" applyFont="1" applyAlignment="1">
      <alignment horizontal="center" vertical="center"/>
    </xf>
    <xf numFmtId="164" fontId="67" fillId="41" borderId="0" xfId="435" applyFont="1" applyFill="1" applyAlignment="1" applyProtection="1">
      <alignment horizontal="center" vertical="center" wrapText="1"/>
    </xf>
    <xf numFmtId="164" fontId="68" fillId="41" borderId="0" xfId="435" applyFont="1" applyFill="1" applyAlignment="1" applyProtection="1">
      <alignment horizontal="center" vertical="center" wrapText="1"/>
    </xf>
    <xf numFmtId="164" fontId="68" fillId="41" borderId="0" xfId="435" applyFont="1" applyFill="1" applyAlignment="1">
      <alignment horizontal="center" vertical="center"/>
    </xf>
    <xf numFmtId="164" fontId="67" fillId="39" borderId="11" xfId="435" applyFont="1" applyFill="1" applyBorder="1" applyAlignment="1">
      <alignment horizontal="center" vertical="center"/>
    </xf>
    <xf numFmtId="0" fontId="68" fillId="41" borderId="0" xfId="0" applyFont="1" applyFill="1"/>
    <xf numFmtId="0" fontId="66" fillId="41" borderId="0" xfId="427" applyFont="1" applyFill="1" applyAlignment="1">
      <alignment vertical="center"/>
    </xf>
    <xf numFmtId="0" fontId="67" fillId="35" borderId="13" xfId="0" applyFont="1" applyFill="1" applyBorder="1" applyAlignment="1">
      <alignment horizontal="center" vertical="center" wrapText="1"/>
    </xf>
    <xf numFmtId="0" fontId="67" fillId="0" borderId="0" xfId="0" applyFont="1" applyAlignment="1">
      <alignment vertical="center"/>
    </xf>
    <xf numFmtId="0" fontId="66" fillId="41" borderId="0" xfId="427" applyFont="1" applyFill="1" applyAlignment="1">
      <alignment horizontal="left" vertical="center"/>
    </xf>
    <xf numFmtId="0" fontId="67" fillId="41" borderId="0" xfId="429" applyFont="1" applyFill="1" applyAlignment="1">
      <alignment horizontal="left"/>
    </xf>
    <xf numFmtId="14" fontId="66" fillId="41" borderId="0" xfId="427" applyNumberFormat="1" applyFont="1" applyFill="1" applyAlignment="1">
      <alignment vertical="center"/>
    </xf>
    <xf numFmtId="14" fontId="71" fillId="41" borderId="0" xfId="427" applyNumberFormat="1" applyFont="1" applyFill="1" applyAlignment="1">
      <alignment horizontal="left" vertical="center"/>
    </xf>
    <xf numFmtId="14" fontId="68" fillId="41" borderId="0" xfId="0" applyNumberFormat="1" applyFont="1" applyFill="1" applyAlignment="1">
      <alignment horizontal="center" vertical="center"/>
    </xf>
    <xf numFmtId="14" fontId="68" fillId="0" borderId="0" xfId="0" applyNumberFormat="1" applyFont="1" applyAlignment="1">
      <alignment horizontal="center" vertical="center"/>
    </xf>
    <xf numFmtId="40" fontId="66" fillId="41" borderId="0" xfId="427" applyNumberFormat="1" applyFont="1" applyFill="1" applyAlignment="1">
      <alignment vertical="center"/>
    </xf>
    <xf numFmtId="0" fontId="67" fillId="41" borderId="0" xfId="429" applyFont="1" applyFill="1"/>
    <xf numFmtId="164" fontId="66" fillId="41" borderId="0" xfId="435" applyFont="1" applyFill="1" applyBorder="1" applyAlignment="1" applyProtection="1">
      <alignment vertical="center"/>
    </xf>
    <xf numFmtId="164" fontId="67" fillId="41" borderId="0" xfId="435" applyFont="1" applyFill="1" applyAlignment="1" applyProtection="1"/>
    <xf numFmtId="164" fontId="67" fillId="41" borderId="0" xfId="435" applyFont="1" applyFill="1" applyAlignment="1" applyProtection="1">
      <alignment horizontal="left" vertical="center"/>
    </xf>
    <xf numFmtId="164" fontId="67" fillId="41" borderId="0" xfId="435" applyFont="1" applyFill="1" applyAlignment="1" applyProtection="1">
      <alignment horizontal="center"/>
    </xf>
    <xf numFmtId="164" fontId="42" fillId="0" borderId="0" xfId="435" applyFont="1" applyFill="1" applyAlignment="1" applyProtection="1">
      <alignment horizontal="center" vertical="center"/>
    </xf>
    <xf numFmtId="164" fontId="68" fillId="0" borderId="0" xfId="435" applyFont="1" applyAlignment="1" applyProtection="1">
      <alignment vertical="center"/>
      <protection locked="0"/>
    </xf>
    <xf numFmtId="0" fontId="66" fillId="41" borderId="0" xfId="427" applyFont="1" applyFill="1" applyAlignment="1">
      <alignment horizontal="center" vertical="center"/>
    </xf>
    <xf numFmtId="0" fontId="71" fillId="41" borderId="0" xfId="427" applyFont="1" applyFill="1" applyAlignment="1">
      <alignment horizontal="center" vertical="center"/>
    </xf>
    <xf numFmtId="164" fontId="68" fillId="0" borderId="13" xfId="435" applyFont="1" applyFill="1" applyBorder="1" applyAlignment="1">
      <alignment vertical="center" wrapText="1"/>
    </xf>
    <xf numFmtId="164" fontId="67" fillId="0" borderId="0" xfId="435" applyFont="1" applyFill="1" applyAlignment="1" applyProtection="1">
      <alignment horizontal="center" vertical="center"/>
    </xf>
    <xf numFmtId="164" fontId="68" fillId="0" borderId="0" xfId="435" applyFont="1" applyAlignment="1" applyProtection="1">
      <alignment vertical="center"/>
    </xf>
    <xf numFmtId="164" fontId="71" fillId="41" borderId="0" xfId="435" applyFont="1" applyFill="1" applyBorder="1" applyAlignment="1" applyProtection="1">
      <alignment horizontal="left" vertical="center"/>
    </xf>
    <xf numFmtId="164" fontId="70" fillId="0" borderId="13" xfId="435" applyFont="1" applyFill="1" applyBorder="1" applyAlignment="1" applyProtection="1">
      <alignment horizontal="right" vertical="center"/>
    </xf>
    <xf numFmtId="164" fontId="70" fillId="0" borderId="13" xfId="435" applyFont="1" applyFill="1" applyBorder="1" applyAlignment="1" applyProtection="1">
      <alignment horizontal="center" vertical="center"/>
    </xf>
    <xf numFmtId="164" fontId="70" fillId="0" borderId="13" xfId="435" applyFont="1" applyFill="1" applyBorder="1" applyAlignment="1" applyProtection="1">
      <alignment horizontal="center" vertical="center" wrapText="1"/>
    </xf>
    <xf numFmtId="0" fontId="66" fillId="41" borderId="0" xfId="427" applyFont="1" applyFill="1" applyAlignment="1">
      <alignment vertical="center" wrapText="1"/>
    </xf>
    <xf numFmtId="0" fontId="71" fillId="41" borderId="0" xfId="427" applyFont="1" applyFill="1" applyAlignment="1">
      <alignment horizontal="left" vertical="center" wrapText="1"/>
    </xf>
    <xf numFmtId="0" fontId="68" fillId="0" borderId="0" xfId="429" applyFont="1" applyAlignment="1" applyProtection="1">
      <alignment wrapText="1"/>
      <protection locked="0"/>
    </xf>
    <xf numFmtId="164" fontId="77" fillId="0" borderId="0" xfId="435" applyFont="1" applyBorder="1" applyAlignment="1" applyProtection="1">
      <alignment vertical="center"/>
    </xf>
    <xf numFmtId="164" fontId="77" fillId="0" borderId="0" xfId="435" applyFont="1" applyBorder="1" applyProtection="1">
      <protection locked="0"/>
    </xf>
    <xf numFmtId="164" fontId="46" fillId="0" borderId="0" xfId="435" applyFont="1" applyAlignment="1" applyProtection="1">
      <alignment horizontal="center"/>
      <protection locked="0"/>
    </xf>
    <xf numFmtId="0" fontId="67" fillId="39" borderId="11" xfId="0" applyFont="1" applyFill="1" applyBorder="1" applyAlignment="1">
      <alignment wrapText="1"/>
    </xf>
    <xf numFmtId="0" fontId="11" fillId="41" borderId="13" xfId="81" applyFill="1" applyBorder="1" applyAlignment="1">
      <alignment horizontal="center" vertical="center"/>
    </xf>
    <xf numFmtId="0" fontId="11" fillId="41" borderId="13" xfId="81" applyFill="1" applyBorder="1" applyAlignment="1">
      <alignment vertical="center" wrapText="1"/>
    </xf>
    <xf numFmtId="0" fontId="0" fillId="41" borderId="13" xfId="81" applyFont="1" applyFill="1" applyBorder="1" applyAlignment="1">
      <alignment horizontal="center" vertical="center" wrapText="1"/>
    </xf>
    <xf numFmtId="166" fontId="11" fillId="41" borderId="21" xfId="81" applyNumberFormat="1" applyFill="1" applyBorder="1" applyAlignment="1">
      <alignment vertical="center"/>
    </xf>
    <xf numFmtId="0" fontId="11" fillId="41" borderId="0" xfId="81" applyFill="1" applyProtection="1">
      <protection locked="0"/>
    </xf>
    <xf numFmtId="164" fontId="11" fillId="41" borderId="0" xfId="435" applyFont="1" applyFill="1" applyProtection="1">
      <protection locked="0"/>
    </xf>
    <xf numFmtId="4" fontId="11" fillId="41" borderId="0" xfId="81" applyNumberFormat="1" applyFill="1" applyProtection="1">
      <protection locked="0"/>
    </xf>
    <xf numFmtId="164" fontId="11" fillId="0" borderId="0" xfId="81" applyNumberFormat="1" applyProtection="1">
      <protection locked="0"/>
    </xf>
    <xf numFmtId="0" fontId="80" fillId="0" borderId="0" xfId="433" applyFont="1" applyAlignment="1" applyProtection="1">
      <alignment horizontal="right"/>
      <protection locked="0"/>
    </xf>
    <xf numFmtId="164" fontId="68" fillId="0" borderId="0" xfId="435" applyFont="1" applyBorder="1" applyAlignment="1">
      <alignment horizontal="center" vertical="center"/>
    </xf>
    <xf numFmtId="0" fontId="67" fillId="34" borderId="13" xfId="0" applyFont="1" applyFill="1" applyBorder="1" applyAlignment="1">
      <alignment horizontal="center" vertical="center"/>
    </xf>
    <xf numFmtId="0" fontId="54" fillId="41" borderId="0" xfId="0" applyFont="1" applyFill="1" applyAlignment="1">
      <alignment horizontal="justify" vertical="center" wrapText="1"/>
    </xf>
    <xf numFmtId="0" fontId="54" fillId="41" borderId="34" xfId="0" applyFont="1" applyFill="1" applyBorder="1"/>
    <xf numFmtId="0" fontId="55" fillId="41" borderId="27" xfId="0" applyFont="1" applyFill="1" applyBorder="1" applyAlignment="1">
      <alignment horizontal="justify" vertical="top" wrapText="1"/>
    </xf>
    <xf numFmtId="0" fontId="66" fillId="41" borderId="0" xfId="437" applyFont="1" applyFill="1" applyAlignment="1">
      <alignment vertical="center"/>
    </xf>
    <xf numFmtId="0" fontId="6" fillId="41" borderId="0" xfId="437" applyFont="1" applyFill="1" applyAlignment="1">
      <alignment vertical="center" wrapText="1"/>
    </xf>
    <xf numFmtId="0" fontId="6" fillId="41" borderId="0" xfId="437" applyFont="1" applyFill="1" applyAlignment="1">
      <alignment horizontal="center" vertical="center"/>
    </xf>
    <xf numFmtId="164" fontId="6" fillId="41" borderId="0" xfId="438" applyFont="1" applyFill="1" applyAlignment="1">
      <alignment vertical="center"/>
    </xf>
    <xf numFmtId="0" fontId="6" fillId="41" borderId="0" xfId="437" applyFont="1" applyFill="1" applyAlignment="1">
      <alignment vertical="center"/>
    </xf>
    <xf numFmtId="0" fontId="71" fillId="41" borderId="0" xfId="437" applyFont="1" applyFill="1" applyAlignment="1">
      <alignment horizontal="left" vertical="center"/>
    </xf>
    <xf numFmtId="0" fontId="35" fillId="42" borderId="13" xfId="437" applyFont="1" applyFill="1" applyBorder="1" applyAlignment="1">
      <alignment horizontal="center" vertical="center" wrapText="1"/>
    </xf>
    <xf numFmtId="0" fontId="35" fillId="35" borderId="13" xfId="437" applyFont="1" applyFill="1" applyBorder="1" applyAlignment="1">
      <alignment horizontal="center" vertical="center"/>
    </xf>
    <xf numFmtId="0" fontId="35" fillId="35" borderId="13" xfId="437" applyFont="1" applyFill="1" applyBorder="1" applyAlignment="1">
      <alignment horizontal="center" vertical="center" wrapText="1"/>
    </xf>
    <xf numFmtId="164" fontId="35" fillId="42" borderId="13" xfId="438" applyFont="1" applyFill="1" applyBorder="1" applyAlignment="1">
      <alignment horizontal="center" vertical="center"/>
    </xf>
    <xf numFmtId="0" fontId="35" fillId="41" borderId="0" xfId="437" applyFont="1" applyFill="1" applyAlignment="1">
      <alignment vertical="center"/>
    </xf>
    <xf numFmtId="0" fontId="6" fillId="41" borderId="13" xfId="437" applyFont="1" applyFill="1" applyBorder="1" applyAlignment="1">
      <alignment horizontal="center" vertical="center"/>
    </xf>
    <xf numFmtId="0" fontId="6" fillId="41" borderId="13" xfId="437" applyFont="1" applyFill="1" applyBorder="1" applyAlignment="1">
      <alignment vertical="center" wrapText="1"/>
    </xf>
    <xf numFmtId="164" fontId="35" fillId="41" borderId="39" xfId="438" applyFont="1" applyFill="1" applyBorder="1" applyAlignment="1">
      <alignment vertical="center"/>
    </xf>
    <xf numFmtId="164" fontId="67" fillId="39" borderId="18" xfId="435" applyFont="1" applyFill="1" applyBorder="1" applyAlignment="1">
      <alignment horizontal="center" vertical="center"/>
    </xf>
    <xf numFmtId="0" fontId="67" fillId="0" borderId="0" xfId="0" applyFont="1" applyAlignment="1">
      <alignment horizontal="center" vertical="center"/>
    </xf>
    <xf numFmtId="0" fontId="81" fillId="0" borderId="0" xfId="0" applyFont="1" applyAlignment="1">
      <alignment horizontal="center" vertical="center"/>
    </xf>
    <xf numFmtId="0" fontId="68" fillId="0" borderId="0" xfId="433" applyFont="1" applyAlignment="1" applyProtection="1">
      <alignment vertical="center"/>
      <protection locked="0"/>
    </xf>
    <xf numFmtId="0" fontId="67" fillId="0" borderId="0" xfId="0" applyFont="1" applyAlignment="1">
      <alignment horizontal="center" vertical="center" wrapText="1"/>
    </xf>
    <xf numFmtId="0" fontId="67" fillId="0" borderId="0" xfId="429" applyFont="1" applyAlignment="1" applyProtection="1">
      <alignment horizontal="center" vertical="center"/>
      <protection locked="0"/>
    </xf>
    <xf numFmtId="0" fontId="68" fillId="0" borderId="0" xfId="429" applyFont="1" applyAlignment="1" applyProtection="1">
      <alignment horizontal="center" vertical="center"/>
      <protection locked="0"/>
    </xf>
    <xf numFmtId="0" fontId="17" fillId="0" borderId="0" xfId="1" applyFont="1" applyAlignment="1">
      <alignment horizontal="center"/>
    </xf>
    <xf numFmtId="0" fontId="68" fillId="0" borderId="0" xfId="0" applyFont="1" applyAlignment="1">
      <alignment vertical="center" wrapText="1"/>
    </xf>
    <xf numFmtId="0" fontId="83" fillId="41" borderId="0" xfId="427" applyFont="1" applyFill="1" applyAlignment="1">
      <alignment horizontal="left" vertical="center"/>
    </xf>
    <xf numFmtId="0" fontId="71" fillId="41" borderId="0" xfId="429" applyFont="1" applyFill="1" applyAlignment="1">
      <alignment horizontal="left" vertical="center"/>
    </xf>
    <xf numFmtId="0" fontId="40" fillId="0" borderId="13" xfId="0" applyFont="1" applyBorder="1" applyAlignment="1">
      <alignment horizontal="center" vertical="center" wrapText="1"/>
    </xf>
    <xf numFmtId="0" fontId="40" fillId="0" borderId="13" xfId="0" applyFont="1" applyBorder="1" applyAlignment="1">
      <alignment vertical="center" wrapText="1"/>
    </xf>
    <xf numFmtId="0" fontId="5" fillId="41" borderId="0" xfId="437" applyFont="1" applyFill="1" applyAlignment="1">
      <alignment horizontal="center" vertical="center"/>
    </xf>
    <xf numFmtId="164" fontId="6" fillId="41" borderId="0" xfId="438" applyFont="1" applyFill="1" applyBorder="1" applyAlignment="1">
      <alignment vertical="center"/>
    </xf>
    <xf numFmtId="0" fontId="70" fillId="0" borderId="13" xfId="0" applyFont="1" applyBorder="1" applyAlignment="1">
      <alignment horizontal="center" vertical="center"/>
    </xf>
    <xf numFmtId="0" fontId="37" fillId="0" borderId="0" xfId="1" applyFont="1" applyAlignment="1">
      <alignment horizontal="left"/>
    </xf>
    <xf numFmtId="0" fontId="17" fillId="0" borderId="0" xfId="1" applyFont="1" applyAlignment="1">
      <alignment horizontal="left"/>
    </xf>
    <xf numFmtId="49" fontId="18" fillId="0" borderId="0" xfId="1" applyNumberFormat="1" applyFont="1" applyAlignment="1">
      <alignment horizontal="left"/>
    </xf>
    <xf numFmtId="49" fontId="17" fillId="0" borderId="0" xfId="1" applyNumberFormat="1" applyFont="1" applyAlignment="1">
      <alignment horizontal="left"/>
    </xf>
    <xf numFmtId="0" fontId="39" fillId="0" borderId="0" xfId="1" applyFont="1" applyAlignment="1" applyProtection="1">
      <alignment horizontal="center"/>
      <protection locked="0"/>
    </xf>
    <xf numFmtId="0" fontId="70" fillId="0" borderId="13" xfId="0" applyFont="1" applyBorder="1" applyAlignment="1">
      <alignment horizontal="left" vertical="center" wrapText="1"/>
    </xf>
    <xf numFmtId="1" fontId="70" fillId="0" borderId="0" xfId="435" applyNumberFormat="1" applyFont="1" applyFill="1" applyBorder="1" applyAlignment="1">
      <alignment horizontal="center" vertical="center"/>
    </xf>
    <xf numFmtId="14" fontId="70" fillId="0" borderId="0" xfId="435" applyNumberFormat="1" applyFont="1" applyFill="1" applyBorder="1" applyAlignment="1">
      <alignment horizontal="center" vertical="center"/>
    </xf>
    <xf numFmtId="1" fontId="70" fillId="0" borderId="0" xfId="435" applyNumberFormat="1" applyFont="1" applyFill="1" applyBorder="1" applyAlignment="1">
      <alignment horizontal="left" vertical="center" wrapText="1"/>
    </xf>
    <xf numFmtId="164" fontId="70" fillId="0" borderId="0" xfId="435" applyFont="1" applyFill="1" applyBorder="1" applyAlignment="1" applyProtection="1">
      <alignment horizontal="right" vertical="center"/>
    </xf>
    <xf numFmtId="164" fontId="70" fillId="0" borderId="0" xfId="435" applyFont="1" applyFill="1" applyBorder="1" applyAlignment="1" applyProtection="1">
      <alignment horizontal="center" vertical="center"/>
    </xf>
    <xf numFmtId="0" fontId="87" fillId="0" borderId="0" xfId="81" applyFont="1" applyAlignment="1" applyProtection="1">
      <alignment horizontal="center" vertical="center" wrapText="1"/>
      <protection locked="0"/>
    </xf>
    <xf numFmtId="164" fontId="11" fillId="0" borderId="13" xfId="81" applyNumberFormat="1" applyBorder="1" applyAlignment="1" applyProtection="1">
      <alignment horizontal="center" vertical="center" wrapText="1"/>
      <protection locked="0"/>
    </xf>
    <xf numFmtId="164" fontId="11" fillId="0" borderId="13" xfId="435" applyFont="1" applyBorder="1" applyAlignment="1" applyProtection="1">
      <alignment vertical="center"/>
      <protection locked="0"/>
    </xf>
    <xf numFmtId="164" fontId="43" fillId="0" borderId="0" xfId="435" applyFont="1" applyAlignment="1" applyProtection="1">
      <alignment horizontal="right" vertical="center"/>
      <protection locked="0"/>
    </xf>
    <xf numFmtId="0" fontId="88" fillId="0" borderId="0" xfId="81" applyFont="1" applyAlignment="1" applyProtection="1">
      <alignment horizontal="right" vertical="center" wrapText="1"/>
      <protection locked="0"/>
    </xf>
    <xf numFmtId="164" fontId="88" fillId="0" borderId="0" xfId="435" applyFont="1" applyAlignment="1" applyProtection="1">
      <alignment horizontal="right" vertical="center"/>
      <protection locked="0"/>
    </xf>
    <xf numFmtId="164" fontId="11" fillId="0" borderId="0" xfId="435" applyFont="1" applyAlignment="1" applyProtection="1">
      <alignment horizontal="center" vertical="center"/>
    </xf>
    <xf numFmtId="164" fontId="11" fillId="0" borderId="0" xfId="435" applyFont="1" applyAlignment="1" applyProtection="1">
      <alignment horizontal="center"/>
    </xf>
    <xf numFmtId="0" fontId="11" fillId="0" borderId="0" xfId="81" applyAlignment="1">
      <alignment horizontal="center"/>
    </xf>
    <xf numFmtId="0" fontId="70" fillId="0" borderId="13" xfId="0" applyFont="1" applyBorder="1" applyAlignment="1">
      <alignment horizontal="center" vertical="center" wrapText="1"/>
    </xf>
    <xf numFmtId="14" fontId="70" fillId="0" borderId="13" xfId="0" applyNumberFormat="1" applyFont="1" applyBorder="1" applyAlignment="1">
      <alignment horizontal="center" vertical="center"/>
    </xf>
    <xf numFmtId="164" fontId="70" fillId="0" borderId="13" xfId="435" applyFont="1" applyFill="1" applyBorder="1" applyAlignment="1">
      <alignment horizontal="right" vertical="center"/>
    </xf>
    <xf numFmtId="0" fontId="66" fillId="41" borderId="0" xfId="439" applyFont="1" applyFill="1" applyAlignment="1">
      <alignment vertical="center"/>
    </xf>
    <xf numFmtId="0" fontId="66" fillId="41" borderId="0" xfId="439" applyFont="1" applyFill="1" applyAlignment="1">
      <alignment vertical="center" wrapText="1"/>
    </xf>
    <xf numFmtId="0" fontId="66" fillId="41" borderId="0" xfId="439" applyFont="1" applyFill="1" applyAlignment="1">
      <alignment horizontal="center" vertical="center"/>
    </xf>
    <xf numFmtId="0" fontId="71" fillId="41" borderId="0" xfId="439" applyFont="1" applyFill="1" applyAlignment="1">
      <alignment horizontal="left" vertical="center"/>
    </xf>
    <xf numFmtId="0" fontId="71" fillId="41" borderId="0" xfId="439" applyFont="1" applyFill="1" applyAlignment="1">
      <alignment horizontal="left" vertical="center" wrapText="1"/>
    </xf>
    <xf numFmtId="0" fontId="71" fillId="41" borderId="0" xfId="439" applyFont="1" applyFill="1" applyAlignment="1">
      <alignment horizontal="center" vertical="center"/>
    </xf>
    <xf numFmtId="0" fontId="59" fillId="41" borderId="0" xfId="440" applyFont="1" applyFill="1" applyAlignment="1">
      <alignment horizontal="left" vertical="center"/>
    </xf>
    <xf numFmtId="0" fontId="68" fillId="41" borderId="0" xfId="440" applyFont="1" applyFill="1" applyAlignment="1">
      <alignment vertical="center"/>
    </xf>
    <xf numFmtId="0" fontId="67" fillId="41" borderId="0" xfId="440" applyFont="1" applyFill="1" applyAlignment="1">
      <alignment horizontal="center" vertical="center" wrapText="1"/>
    </xf>
    <xf numFmtId="14" fontId="67" fillId="41" borderId="0" xfId="440" applyNumberFormat="1" applyFont="1" applyFill="1" applyAlignment="1">
      <alignment horizontal="center" vertical="center"/>
    </xf>
    <xf numFmtId="0" fontId="67" fillId="41" borderId="0" xfId="440" applyFont="1" applyFill="1" applyAlignment="1">
      <alignment horizontal="center" vertical="center"/>
    </xf>
    <xf numFmtId="0" fontId="67" fillId="41" borderId="0" xfId="440" applyFont="1" applyFill="1" applyAlignment="1">
      <alignment horizontal="center" wrapText="1"/>
    </xf>
    <xf numFmtId="0" fontId="67" fillId="41" borderId="0" xfId="440" applyFont="1" applyFill="1" applyAlignment="1">
      <alignment horizontal="center"/>
    </xf>
    <xf numFmtId="0" fontId="68" fillId="41" borderId="0" xfId="440" applyFont="1" applyFill="1" applyAlignment="1">
      <alignment horizontal="center" vertical="center"/>
    </xf>
    <xf numFmtId="0" fontId="68" fillId="41" borderId="0" xfId="440" applyFont="1" applyFill="1" applyAlignment="1">
      <alignment horizontal="center" vertical="center" wrapText="1"/>
    </xf>
    <xf numFmtId="14" fontId="68" fillId="41" borderId="0" xfId="440" applyNumberFormat="1" applyFont="1" applyFill="1" applyAlignment="1">
      <alignment horizontal="center" vertical="center"/>
    </xf>
    <xf numFmtId="0" fontId="68" fillId="41" borderId="0" xfId="440" applyFont="1" applyFill="1" applyAlignment="1">
      <alignment wrapText="1"/>
    </xf>
    <xf numFmtId="164" fontId="70" fillId="0" borderId="0" xfId="435" applyFont="1" applyFill="1" applyBorder="1" applyAlignment="1">
      <alignment horizontal="right" vertical="center"/>
    </xf>
    <xf numFmtId="164" fontId="11" fillId="0" borderId="0" xfId="435" applyFont="1" applyBorder="1" applyAlignment="1" applyProtection="1">
      <alignment vertical="center"/>
      <protection locked="0"/>
    </xf>
    <xf numFmtId="0" fontId="0" fillId="0" borderId="0" xfId="0" pivotButton="1"/>
    <xf numFmtId="14" fontId="0" fillId="0" borderId="0" xfId="0" applyNumberFormat="1"/>
    <xf numFmtId="4" fontId="0" fillId="0" borderId="0" xfId="0" applyNumberFormat="1"/>
    <xf numFmtId="0" fontId="89" fillId="0" borderId="0" xfId="0" applyFont="1"/>
    <xf numFmtId="0" fontId="92" fillId="0" borderId="0" xfId="0" applyFont="1"/>
    <xf numFmtId="0" fontId="92" fillId="0" borderId="0" xfId="0" applyFont="1" applyAlignment="1">
      <alignment wrapText="1"/>
    </xf>
    <xf numFmtId="0" fontId="90" fillId="33" borderId="38" xfId="0" applyFont="1" applyFill="1" applyBorder="1" applyAlignment="1">
      <alignment horizontal="center"/>
    </xf>
    <xf numFmtId="0" fontId="90" fillId="33" borderId="38" xfId="0" applyFont="1" applyFill="1" applyBorder="1" applyAlignment="1">
      <alignment horizontal="center" wrapText="1"/>
    </xf>
    <xf numFmtId="0" fontId="91" fillId="0" borderId="0" xfId="0" applyFont="1"/>
    <xf numFmtId="164" fontId="91" fillId="0" borderId="0" xfId="435" applyFont="1" applyBorder="1"/>
    <xf numFmtId="0" fontId="91" fillId="0" borderId="15" xfId="0" applyFont="1" applyBorder="1"/>
    <xf numFmtId="164" fontId="91" fillId="0" borderId="15" xfId="435" applyFont="1" applyBorder="1"/>
    <xf numFmtId="0" fontId="91" fillId="0" borderId="0" xfId="0" applyFont="1" applyAlignment="1">
      <alignment vertical="center"/>
    </xf>
    <xf numFmtId="0" fontId="91" fillId="0" borderId="0" xfId="0" applyFont="1" applyAlignment="1">
      <alignment vertical="center" wrapText="1"/>
    </xf>
    <xf numFmtId="0" fontId="90" fillId="0" borderId="0" xfId="0" applyFont="1" applyAlignment="1">
      <alignment vertical="center"/>
    </xf>
    <xf numFmtId="164" fontId="0" fillId="0" borderId="0" xfId="0" applyNumberFormat="1"/>
    <xf numFmtId="0" fontId="11" fillId="0" borderId="40" xfId="81" applyBorder="1" applyAlignment="1">
      <alignment horizontal="center" vertical="center"/>
    </xf>
    <xf numFmtId="0" fontId="11" fillId="0" borderId="41" xfId="81" applyBorder="1" applyAlignment="1">
      <alignment horizontal="center" vertical="center"/>
    </xf>
    <xf numFmtId="0" fontId="51" fillId="0" borderId="13" xfId="81" applyFont="1" applyBorder="1" applyAlignment="1">
      <alignment horizontal="center" vertical="center"/>
    </xf>
    <xf numFmtId="0" fontId="47" fillId="40" borderId="13" xfId="441" applyFont="1" applyFill="1" applyBorder="1" applyAlignment="1">
      <alignment vertical="center" wrapText="1"/>
    </xf>
    <xf numFmtId="0" fontId="47" fillId="40" borderId="21" xfId="441" applyFont="1" applyFill="1" applyBorder="1" applyAlignment="1">
      <alignment vertical="center" wrapText="1"/>
    </xf>
    <xf numFmtId="0" fontId="41" fillId="0" borderId="24" xfId="442" applyFont="1" applyBorder="1"/>
    <xf numFmtId="0" fontId="41" fillId="0" borderId="25" xfId="442" applyFont="1" applyBorder="1" applyAlignment="1">
      <alignment horizontal="center"/>
    </xf>
    <xf numFmtId="0" fontId="41" fillId="0" borderId="26" xfId="442" applyFont="1" applyBorder="1"/>
    <xf numFmtId="0" fontId="91" fillId="0" borderId="31" xfId="0" applyFont="1" applyBorder="1" applyAlignment="1">
      <alignment vertical="center" wrapText="1"/>
    </xf>
    <xf numFmtId="164" fontId="0" fillId="0" borderId="15" xfId="0" applyNumberFormat="1" applyBorder="1"/>
    <xf numFmtId="0" fontId="90" fillId="0" borderId="0" xfId="0" applyFont="1" applyAlignment="1">
      <alignment horizontal="left" vertical="center" wrapText="1"/>
    </xf>
    <xf numFmtId="0" fontId="90" fillId="33" borderId="38" xfId="0" applyFont="1" applyFill="1" applyBorder="1" applyAlignment="1">
      <alignment horizontal="left" wrapText="1"/>
    </xf>
    <xf numFmtId="164" fontId="91" fillId="0" borderId="15" xfId="0" applyNumberFormat="1" applyFont="1" applyBorder="1"/>
    <xf numFmtId="164" fontId="91" fillId="0" borderId="0" xfId="0" applyNumberFormat="1" applyFont="1"/>
    <xf numFmtId="0" fontId="67" fillId="34" borderId="13" xfId="0" applyFont="1" applyFill="1" applyBorder="1" applyAlignment="1">
      <alignment horizontal="center" vertical="center" wrapText="1"/>
    </xf>
    <xf numFmtId="164" fontId="67" fillId="34" borderId="13" xfId="435" applyFont="1" applyFill="1" applyBorder="1" applyAlignment="1">
      <alignment horizontal="center" vertical="center" wrapText="1"/>
    </xf>
    <xf numFmtId="0" fontId="67" fillId="35" borderId="13" xfId="0" applyFont="1" applyFill="1" applyBorder="1" applyAlignment="1">
      <alignment horizontal="center" vertical="center"/>
    </xf>
    <xf numFmtId="0" fontId="91" fillId="0" borderId="0" xfId="0" applyFont="1" applyAlignment="1">
      <alignment horizontal="left" wrapText="1"/>
    </xf>
    <xf numFmtId="164" fontId="91" fillId="0" borderId="18" xfId="435" applyFont="1" applyBorder="1"/>
    <xf numFmtId="4" fontId="93" fillId="42" borderId="13" xfId="34" applyNumberFormat="1" applyFont="1" applyFill="1" applyBorder="1" applyAlignment="1">
      <alignment horizontal="center" vertical="center"/>
    </xf>
    <xf numFmtId="164" fontId="0" fillId="0" borderId="18" xfId="0" applyNumberFormat="1" applyBorder="1"/>
    <xf numFmtId="0" fontId="55" fillId="41" borderId="29" xfId="0" applyFont="1" applyFill="1" applyBorder="1" applyAlignment="1">
      <alignment horizontal="justify" vertical="center" wrapText="1"/>
    </xf>
    <xf numFmtId="0" fontId="68" fillId="0" borderId="13" xfId="0" applyFont="1" applyBorder="1"/>
    <xf numFmtId="0" fontId="68" fillId="0" borderId="41" xfId="0" applyFont="1" applyBorder="1"/>
    <xf numFmtId="0" fontId="0" fillId="0" borderId="13" xfId="81" applyFont="1" applyBorder="1" applyAlignment="1">
      <alignment horizontal="center" vertical="center"/>
    </xf>
    <xf numFmtId="0" fontId="91" fillId="0" borderId="18" xfId="0" applyFont="1" applyBorder="1"/>
    <xf numFmtId="0" fontId="67" fillId="39" borderId="18" xfId="0" applyFont="1" applyFill="1" applyBorder="1" applyAlignment="1">
      <alignment horizontal="center" wrapText="1"/>
    </xf>
    <xf numFmtId="0" fontId="2" fillId="41" borderId="13" xfId="437" applyFont="1" applyFill="1" applyBorder="1" applyAlignment="1">
      <alignment horizontal="center" vertical="center"/>
    </xf>
    <xf numFmtId="0" fontId="91" fillId="0" borderId="0" xfId="443" applyFont="1"/>
    <xf numFmtId="0" fontId="90" fillId="40" borderId="13" xfId="444" applyFont="1" applyFill="1" applyBorder="1" applyAlignment="1">
      <alignment horizontal="center" vertical="center" wrapText="1"/>
    </xf>
    <xf numFmtId="0" fontId="96" fillId="0" borderId="46" xfId="445" applyFont="1" applyBorder="1" applyAlignment="1">
      <alignment horizontal="center"/>
    </xf>
    <xf numFmtId="0" fontId="96" fillId="0" borderId="47" xfId="445" applyFont="1" applyBorder="1"/>
    <xf numFmtId="0" fontId="96" fillId="0" borderId="49" xfId="445" applyFont="1" applyBorder="1" applyAlignment="1">
      <alignment horizontal="center"/>
    </xf>
    <xf numFmtId="0" fontId="96" fillId="0" borderId="50" xfId="445" applyFont="1" applyBorder="1"/>
    <xf numFmtId="0" fontId="96" fillId="0" borderId="52" xfId="445" applyFont="1" applyBorder="1" applyAlignment="1">
      <alignment horizontal="center"/>
    </xf>
    <xf numFmtId="0" fontId="96" fillId="0" borderId="51" xfId="445" applyFont="1" applyBorder="1"/>
    <xf numFmtId="0" fontId="96" fillId="0" borderId="50" xfId="445" applyFont="1" applyBorder="1" applyAlignment="1">
      <alignment horizontal="left"/>
    </xf>
    <xf numFmtId="0" fontId="96" fillId="0" borderId="50" xfId="445" applyFont="1" applyBorder="1" applyAlignment="1">
      <alignment wrapText="1"/>
    </xf>
    <xf numFmtId="0" fontId="2" fillId="41" borderId="0" xfId="437" applyFont="1" applyFill="1" applyAlignment="1">
      <alignment horizontal="center" vertical="center"/>
    </xf>
    <xf numFmtId="164" fontId="6" fillId="41" borderId="0" xfId="435" applyFont="1" applyFill="1" applyBorder="1" applyAlignment="1">
      <alignment vertical="center"/>
    </xf>
    <xf numFmtId="164" fontId="70" fillId="0" borderId="13" xfId="435" applyFont="1" applyBorder="1" applyAlignment="1">
      <alignment horizontal="right" vertical="center"/>
    </xf>
    <xf numFmtId="0" fontId="70" fillId="0" borderId="13" xfId="0" applyFont="1" applyBorder="1" applyAlignment="1">
      <alignment vertical="center"/>
    </xf>
    <xf numFmtId="0" fontId="91" fillId="0" borderId="15" xfId="0" applyFont="1" applyBorder="1" applyAlignment="1">
      <alignment vertical="center"/>
    </xf>
    <xf numFmtId="0" fontId="91" fillId="0" borderId="14" xfId="0" applyFont="1" applyBorder="1" applyAlignment="1">
      <alignment vertical="center" wrapText="1"/>
    </xf>
    <xf numFmtId="0" fontId="91" fillId="0" borderId="18" xfId="0" applyFont="1" applyBorder="1" applyAlignment="1">
      <alignment vertical="center"/>
    </xf>
    <xf numFmtId="0" fontId="91" fillId="0" borderId="17" xfId="0" applyFont="1" applyBorder="1" applyAlignment="1">
      <alignment vertical="center" wrapText="1"/>
    </xf>
    <xf numFmtId="164" fontId="68" fillId="0" borderId="0" xfId="435" applyFont="1" applyFill="1" applyBorder="1" applyAlignment="1">
      <alignment vertical="center" wrapText="1"/>
    </xf>
    <xf numFmtId="164" fontId="70" fillId="0" borderId="0" xfId="435" applyFont="1" applyFill="1" applyBorder="1" applyAlignment="1" applyProtection="1">
      <alignment horizontal="center" vertical="center" wrapText="1"/>
    </xf>
    <xf numFmtId="0" fontId="0" fillId="0" borderId="0" xfId="81" applyFont="1" applyProtection="1">
      <protection locked="0"/>
    </xf>
    <xf numFmtId="0" fontId="91" fillId="0" borderId="11" xfId="0" applyFont="1" applyBorder="1"/>
    <xf numFmtId="0" fontId="41" fillId="0" borderId="24" xfId="152" applyFont="1" applyBorder="1" applyAlignment="1">
      <alignment horizontal="center"/>
    </xf>
    <xf numFmtId="0" fontId="41" fillId="0" borderId="24" xfId="152" applyFont="1" applyBorder="1"/>
    <xf numFmtId="0" fontId="41" fillId="0" borderId="25" xfId="152" applyFont="1" applyBorder="1" applyAlignment="1">
      <alignment horizontal="center"/>
    </xf>
    <xf numFmtId="0" fontId="41" fillId="0" borderId="26" xfId="152" applyFont="1" applyBorder="1"/>
    <xf numFmtId="0" fontId="41" fillId="0" borderId="23" xfId="152" applyFont="1" applyBorder="1" applyAlignment="1">
      <alignment horizontal="center"/>
    </xf>
    <xf numFmtId="0" fontId="41" fillId="0" borderId="23" xfId="152" applyFont="1" applyBorder="1"/>
    <xf numFmtId="0" fontId="41" fillId="0" borderId="24" xfId="152" applyFont="1" applyBorder="1" applyAlignment="1">
      <alignment horizontal="left"/>
    </xf>
    <xf numFmtId="0" fontId="41" fillId="0" borderId="24" xfId="152" applyFont="1" applyBorder="1" applyAlignment="1">
      <alignment wrapText="1"/>
    </xf>
    <xf numFmtId="0" fontId="91" fillId="0" borderId="0" xfId="0" applyFont="1" applyAlignment="1">
      <alignment horizontal="left" vertical="center" wrapText="1"/>
    </xf>
    <xf numFmtId="49" fontId="98" fillId="0" borderId="13" xfId="0" applyNumberFormat="1" applyFont="1" applyBorder="1" applyAlignment="1">
      <alignment horizontal="center" vertical="center"/>
    </xf>
    <xf numFmtId="0" fontId="99" fillId="0" borderId="13" xfId="0" applyFont="1" applyBorder="1" applyAlignment="1">
      <alignment horizontal="justify" vertical="center" wrapText="1"/>
    </xf>
    <xf numFmtId="0" fontId="99" fillId="0" borderId="13" xfId="0" applyFont="1" applyBorder="1" applyAlignment="1">
      <alignment horizontal="center" vertical="center" wrapText="1"/>
    </xf>
    <xf numFmtId="0" fontId="99" fillId="41" borderId="13" xfId="0" applyFont="1" applyFill="1" applyBorder="1" applyAlignment="1">
      <alignment vertical="center" wrapText="1"/>
    </xf>
    <xf numFmtId="0" fontId="99" fillId="0" borderId="13" xfId="0" applyFont="1" applyBorder="1" applyAlignment="1">
      <alignment horizontal="center" vertical="center"/>
    </xf>
    <xf numFmtId="164" fontId="99" fillId="0" borderId="13" xfId="34" applyFont="1" applyFill="1" applyBorder="1" applyAlignment="1">
      <alignment vertical="center"/>
    </xf>
    <xf numFmtId="0" fontId="11" fillId="0" borderId="13" xfId="81" applyBorder="1" applyAlignment="1">
      <alignment vertical="center" wrapText="1"/>
    </xf>
    <xf numFmtId="0" fontId="11" fillId="0" borderId="13" xfId="81" applyBorder="1" applyAlignment="1">
      <alignment horizontal="center" vertical="center" wrapText="1"/>
    </xf>
    <xf numFmtId="0" fontId="11" fillId="43" borderId="13" xfId="81" applyFill="1" applyBorder="1" applyAlignment="1">
      <alignment horizontal="center" vertical="center"/>
    </xf>
    <xf numFmtId="0" fontId="91" fillId="0" borderId="17" xfId="0" applyFont="1" applyBorder="1"/>
    <xf numFmtId="0" fontId="91" fillId="0" borderId="17" xfId="0" applyFont="1" applyBorder="1" applyAlignment="1">
      <alignment vertical="center"/>
    </xf>
    <xf numFmtId="0" fontId="91" fillId="0" borderId="14" xfId="0" applyFont="1" applyBorder="1"/>
    <xf numFmtId="0" fontId="91" fillId="0" borderId="14" xfId="0" applyFont="1" applyBorder="1" applyAlignment="1">
      <alignment vertical="center"/>
    </xf>
    <xf numFmtId="164" fontId="40" fillId="0" borderId="13" xfId="435" applyFont="1" applyFill="1" applyBorder="1" applyAlignment="1">
      <alignment wrapText="1"/>
    </xf>
    <xf numFmtId="164" fontId="76" fillId="0" borderId="13" xfId="435" applyFont="1" applyBorder="1" applyAlignment="1" applyProtection="1">
      <alignment vertical="center"/>
    </xf>
    <xf numFmtId="164" fontId="40" fillId="0" borderId="0" xfId="435" applyFont="1" applyFill="1" applyBorder="1" applyAlignment="1">
      <alignment wrapText="1"/>
    </xf>
    <xf numFmtId="164" fontId="76" fillId="0" borderId="0" xfId="435" applyFont="1" applyBorder="1" applyAlignment="1" applyProtection="1">
      <alignment vertical="center"/>
    </xf>
    <xf numFmtId="4" fontId="99" fillId="41" borderId="13" xfId="34" applyNumberFormat="1" applyFont="1" applyFill="1" applyBorder="1" applyAlignment="1">
      <alignment vertical="center"/>
    </xf>
    <xf numFmtId="164" fontId="91" fillId="0" borderId="18" xfId="0" applyNumberFormat="1" applyFont="1" applyBorder="1"/>
    <xf numFmtId="0" fontId="68" fillId="0" borderId="13" xfId="0" applyFont="1" applyBorder="1" applyAlignment="1">
      <alignment horizontal="left" vertical="center" wrapText="1"/>
    </xf>
    <xf numFmtId="164" fontId="68" fillId="0" borderId="13" xfId="435" applyFont="1" applyFill="1" applyBorder="1" applyAlignment="1">
      <alignment horizontal="center" vertical="center"/>
    </xf>
    <xf numFmtId="164" fontId="68" fillId="0" borderId="13" xfId="435" applyFont="1" applyFill="1" applyBorder="1" applyAlignment="1">
      <alignment vertical="center"/>
    </xf>
    <xf numFmtId="0" fontId="68" fillId="0" borderId="13" xfId="0" applyFont="1" applyBorder="1" applyAlignment="1">
      <alignment vertical="center"/>
    </xf>
    <xf numFmtId="0" fontId="91" fillId="0" borderId="18" xfId="0" applyFont="1" applyBorder="1" applyAlignment="1">
      <alignment vertical="center" wrapText="1"/>
    </xf>
    <xf numFmtId="0" fontId="91" fillId="0" borderId="15" xfId="0" applyFont="1" applyBorder="1" applyAlignment="1">
      <alignment vertical="center" wrapText="1"/>
    </xf>
    <xf numFmtId="164" fontId="68" fillId="0" borderId="0" xfId="435" applyFont="1" applyFill="1" applyBorder="1" applyAlignment="1">
      <alignment horizontal="center" vertical="center"/>
    </xf>
    <xf numFmtId="164" fontId="68" fillId="0" borderId="0" xfId="435" applyFont="1" applyFill="1" applyBorder="1" applyAlignment="1">
      <alignment vertical="center"/>
    </xf>
    <xf numFmtId="0" fontId="91" fillId="0" borderId="18" xfId="0" applyFont="1" applyBorder="1" applyAlignment="1">
      <alignment horizontal="left" vertical="center" wrapText="1"/>
    </xf>
    <xf numFmtId="0" fontId="67" fillId="35" borderId="21" xfId="0" applyFont="1" applyFill="1" applyBorder="1" applyAlignment="1">
      <alignment horizontal="center" vertical="center"/>
    </xf>
    <xf numFmtId="0" fontId="67" fillId="34" borderId="21" xfId="0" applyFont="1" applyFill="1" applyBorder="1" applyAlignment="1">
      <alignment horizontal="center" vertical="center" wrapText="1"/>
    </xf>
    <xf numFmtId="164" fontId="67" fillId="34" borderId="21" xfId="435" applyFont="1" applyFill="1" applyBorder="1" applyAlignment="1">
      <alignment horizontal="center" vertical="center" wrapText="1"/>
    </xf>
    <xf numFmtId="0" fontId="67" fillId="35" borderId="21" xfId="0" applyFont="1" applyFill="1" applyBorder="1" applyAlignment="1">
      <alignment horizontal="center" vertical="center" wrapText="1"/>
    </xf>
    <xf numFmtId="164" fontId="100" fillId="39" borderId="11" xfId="435" applyFont="1" applyFill="1" applyBorder="1" applyAlignment="1">
      <alignment horizontal="center" vertical="center"/>
    </xf>
    <xf numFmtId="164" fontId="70" fillId="0" borderId="0" xfId="435" applyFont="1" applyBorder="1" applyAlignment="1">
      <alignment horizontal="right" vertical="center"/>
    </xf>
    <xf numFmtId="0" fontId="96" fillId="0" borderId="56" xfId="445" applyFont="1" applyBorder="1" applyAlignment="1">
      <alignment horizontal="center"/>
    </xf>
    <xf numFmtId="0" fontId="96" fillId="0" borderId="57" xfId="445" applyFont="1" applyBorder="1"/>
    <xf numFmtId="0" fontId="96" fillId="0" borderId="55" xfId="445" applyFont="1" applyBorder="1" applyAlignment="1">
      <alignment horizontal="center"/>
    </xf>
    <xf numFmtId="0" fontId="96" fillId="0" borderId="55" xfId="445" applyFont="1" applyBorder="1"/>
    <xf numFmtId="0" fontId="91" fillId="0" borderId="55" xfId="443" applyFont="1" applyBorder="1"/>
    <xf numFmtId="164" fontId="70" fillId="44" borderId="13" xfId="435" applyFont="1" applyFill="1" applyBorder="1" applyAlignment="1">
      <alignment horizontal="right" vertical="center"/>
    </xf>
    <xf numFmtId="0" fontId="68" fillId="44" borderId="13" xfId="0" applyFont="1" applyFill="1" applyBorder="1" applyAlignment="1">
      <alignment horizontal="center" vertical="center"/>
    </xf>
    <xf numFmtId="0" fontId="68" fillId="44" borderId="13" xfId="0" applyFont="1" applyFill="1" applyBorder="1" applyAlignment="1">
      <alignment vertical="center"/>
    </xf>
    <xf numFmtId="0" fontId="68" fillId="0" borderId="0" xfId="0" applyFont="1" applyAlignment="1">
      <alignment horizontal="left" vertical="center"/>
    </xf>
    <xf numFmtId="0" fontId="67" fillId="0" borderId="0" xfId="0" applyFont="1" applyAlignment="1">
      <alignment horizontal="left" vertical="center"/>
    </xf>
    <xf numFmtId="1" fontId="70" fillId="44" borderId="13" xfId="435" applyNumberFormat="1" applyFont="1" applyFill="1" applyBorder="1" applyAlignment="1">
      <alignment horizontal="left" vertical="center" wrapText="1"/>
    </xf>
    <xf numFmtId="0" fontId="67" fillId="39" borderId="12" xfId="0" applyFont="1" applyFill="1" applyBorder="1" applyAlignment="1">
      <alignment wrapText="1"/>
    </xf>
    <xf numFmtId="0" fontId="67" fillId="39" borderId="11" xfId="0" applyFont="1" applyFill="1" applyBorder="1" applyAlignment="1">
      <alignment horizontal="center" wrapText="1"/>
    </xf>
    <xf numFmtId="14" fontId="67" fillId="34" borderId="21" xfId="0" applyNumberFormat="1" applyFont="1" applyFill="1" applyBorder="1" applyAlignment="1">
      <alignment horizontal="center" vertical="center" wrapText="1"/>
    </xf>
    <xf numFmtId="0" fontId="66" fillId="35" borderId="21" xfId="434" applyFont="1" applyFill="1" applyBorder="1" applyAlignment="1" applyProtection="1">
      <alignment horizontal="center" vertical="center" wrapText="1"/>
      <protection locked="0"/>
    </xf>
    <xf numFmtId="0" fontId="66" fillId="35" borderId="21" xfId="433" applyFont="1" applyFill="1" applyBorder="1" applyAlignment="1" applyProtection="1">
      <alignment horizontal="center" vertical="center"/>
      <protection locked="0"/>
    </xf>
    <xf numFmtId="0" fontId="66" fillId="34" borderId="21" xfId="433" applyFont="1" applyFill="1" applyBorder="1" applyAlignment="1" applyProtection="1">
      <alignment horizontal="center" vertical="center" wrapText="1"/>
      <protection locked="0"/>
    </xf>
    <xf numFmtId="164" fontId="66" fillId="35" borderId="21" xfId="435" applyFont="1" applyFill="1" applyBorder="1" applyAlignment="1" applyProtection="1">
      <alignment horizontal="center" vertical="center"/>
      <protection locked="0"/>
    </xf>
    <xf numFmtId="164" fontId="66" fillId="34" borderId="21" xfId="435" applyFont="1" applyFill="1" applyBorder="1" applyAlignment="1" applyProtection="1">
      <alignment horizontal="center" vertical="center"/>
      <protection locked="0"/>
    </xf>
    <xf numFmtId="164" fontId="70" fillId="44" borderId="0" xfId="435" applyFont="1" applyFill="1" applyBorder="1" applyAlignment="1">
      <alignment horizontal="right" vertical="center"/>
    </xf>
    <xf numFmtId="164" fontId="91" fillId="0" borderId="15" xfId="435" applyFont="1" applyBorder="1" applyAlignment="1"/>
    <xf numFmtId="164" fontId="91" fillId="0" borderId="15" xfId="435" applyFont="1" applyFill="1" applyBorder="1"/>
    <xf numFmtId="1" fontId="70" fillId="44" borderId="0" xfId="435" applyNumberFormat="1" applyFont="1" applyFill="1" applyBorder="1" applyAlignment="1">
      <alignment horizontal="left" vertical="center" wrapText="1"/>
    </xf>
    <xf numFmtId="0" fontId="40" fillId="0" borderId="0" xfId="0" applyFont="1" applyAlignment="1">
      <alignment horizontal="center" vertical="center" wrapText="1"/>
    </xf>
    <xf numFmtId="0" fontId="40" fillId="0" borderId="0" xfId="0" applyFont="1" applyAlignment="1">
      <alignment vertical="center" wrapText="1"/>
    </xf>
    <xf numFmtId="164" fontId="67" fillId="39" borderId="11" xfId="435" applyFont="1" applyFill="1" applyBorder="1"/>
    <xf numFmtId="0" fontId="70" fillId="0" borderId="0" xfId="0" applyFont="1" applyAlignment="1">
      <alignment horizontal="center" vertical="center"/>
    </xf>
    <xf numFmtId="0" fontId="70" fillId="0" borderId="0" xfId="0" applyFont="1" applyAlignment="1">
      <alignment horizontal="center" vertical="center" wrapText="1"/>
    </xf>
    <xf numFmtId="14" fontId="70" fillId="0" borderId="0" xfId="0" applyNumberFormat="1" applyFont="1" applyAlignment="1">
      <alignment horizontal="center" vertical="center"/>
    </xf>
    <xf numFmtId="0" fontId="70" fillId="0" borderId="0" xfId="0" applyFont="1" applyAlignment="1">
      <alignment horizontal="left" vertical="center" wrapText="1"/>
    </xf>
    <xf numFmtId="0" fontId="70" fillId="0" borderId="0" xfId="0" applyFont="1" applyAlignment="1">
      <alignment vertical="center"/>
    </xf>
    <xf numFmtId="0" fontId="91" fillId="0" borderId="48" xfId="81" applyFont="1" applyBorder="1"/>
    <xf numFmtId="0" fontId="68" fillId="44" borderId="0" xfId="0" applyFont="1" applyFill="1" applyAlignment="1">
      <alignment vertical="center"/>
    </xf>
    <xf numFmtId="0" fontId="68" fillId="44" borderId="0" xfId="0" applyFont="1" applyFill="1" applyAlignment="1">
      <alignment horizontal="center" vertical="center"/>
    </xf>
    <xf numFmtId="0" fontId="0" fillId="0" borderId="54" xfId="81" applyFont="1" applyBorder="1" applyAlignment="1">
      <alignment horizontal="center" vertical="center"/>
    </xf>
    <xf numFmtId="0" fontId="51" fillId="0" borderId="41" xfId="81" applyFont="1" applyBorder="1" applyAlignment="1">
      <alignment horizontal="center" vertical="center"/>
    </xf>
    <xf numFmtId="164" fontId="91" fillId="0" borderId="18" xfId="435" applyFont="1" applyBorder="1" applyAlignment="1"/>
    <xf numFmtId="0" fontId="91" fillId="0" borderId="53" xfId="0" applyFont="1" applyBorder="1" applyAlignment="1">
      <alignment vertical="center"/>
    </xf>
    <xf numFmtId="0" fontId="70" fillId="0" borderId="13" xfId="0" quotePrefix="1" applyFont="1" applyBorder="1" applyAlignment="1">
      <alignment horizontal="center" vertical="center"/>
    </xf>
    <xf numFmtId="0" fontId="91" fillId="0" borderId="58" xfId="81" applyFont="1" applyBorder="1"/>
    <xf numFmtId="0" fontId="91" fillId="0" borderId="59" xfId="443" applyFont="1" applyBorder="1"/>
    <xf numFmtId="0" fontId="91" fillId="0" borderId="11" xfId="81" applyFont="1" applyBorder="1"/>
    <xf numFmtId="0" fontId="91" fillId="0" borderId="12" xfId="81" applyFont="1" applyBorder="1"/>
    <xf numFmtId="0" fontId="95" fillId="0" borderId="0" xfId="443" applyFont="1" applyAlignment="1">
      <alignment horizontal="center"/>
    </xf>
    <xf numFmtId="0" fontId="91" fillId="0" borderId="45" xfId="0" applyFont="1" applyBorder="1" applyAlignment="1">
      <alignment horizontal="center" vertical="center" wrapText="1"/>
    </xf>
    <xf numFmtId="0" fontId="91" fillId="0" borderId="42" xfId="0" applyFont="1" applyBorder="1" applyAlignment="1">
      <alignment horizontal="center" vertical="center" wrapText="1"/>
    </xf>
    <xf numFmtId="0" fontId="91" fillId="0" borderId="0" xfId="0" applyFont="1" applyAlignment="1">
      <alignment horizontal="left" vertical="center" wrapText="1"/>
    </xf>
    <xf numFmtId="0" fontId="91" fillId="0" borderId="15" xfId="0" applyFont="1" applyBorder="1" applyAlignment="1">
      <alignment horizontal="left" vertical="center" wrapText="1"/>
    </xf>
    <xf numFmtId="0" fontId="91" fillId="0" borderId="32" xfId="0" applyFont="1" applyBorder="1" applyAlignment="1">
      <alignment horizontal="center" vertical="center" wrapText="1"/>
    </xf>
    <xf numFmtId="0" fontId="91" fillId="0" borderId="44" xfId="81" applyFont="1" applyBorder="1" applyAlignment="1">
      <alignment horizontal="center" vertical="center"/>
    </xf>
    <xf numFmtId="0" fontId="91" fillId="0" borderId="16" xfId="81" applyFont="1" applyBorder="1" applyAlignment="1">
      <alignment horizontal="center" vertical="center"/>
    </xf>
    <xf numFmtId="0" fontId="91" fillId="0" borderId="43" xfId="81" applyFont="1" applyBorder="1" applyAlignment="1">
      <alignment horizontal="center" vertical="center"/>
    </xf>
    <xf numFmtId="0" fontId="91" fillId="0" borderId="31" xfId="0" applyFont="1" applyBorder="1" applyAlignment="1">
      <alignment horizontal="center" vertical="center" wrapText="1"/>
    </xf>
    <xf numFmtId="0" fontId="91" fillId="0" borderId="0" xfId="0" applyFont="1" applyAlignment="1">
      <alignment horizontal="center" vertical="center" wrapText="1"/>
    </xf>
    <xf numFmtId="0" fontId="89" fillId="0" borderId="0" xfId="0" applyFont="1" applyAlignment="1">
      <alignment horizontal="center"/>
    </xf>
    <xf numFmtId="0" fontId="0" fillId="0" borderId="0" xfId="0" applyAlignment="1">
      <alignment horizontal="center"/>
    </xf>
    <xf numFmtId="0" fontId="39" fillId="0" borderId="13" xfId="1" applyFont="1" applyBorder="1" applyAlignment="1">
      <alignment horizontal="center" vertical="center"/>
    </xf>
    <xf numFmtId="0" fontId="39" fillId="0" borderId="13" xfId="1" applyFont="1" applyBorder="1" applyAlignment="1">
      <alignment horizontal="center" vertical="center" wrapText="1"/>
    </xf>
    <xf numFmtId="0" fontId="12" fillId="0" borderId="13" xfId="1" applyBorder="1" applyAlignment="1">
      <alignment horizontal="center"/>
    </xf>
    <xf numFmtId="0" fontId="12" fillId="0" borderId="10" xfId="1" applyBorder="1" applyAlignment="1">
      <alignment horizontal="center"/>
    </xf>
    <xf numFmtId="0" fontId="12" fillId="0" borderId="11" xfId="1" applyBorder="1" applyAlignment="1">
      <alignment horizontal="center"/>
    </xf>
    <xf numFmtId="0" fontId="12" fillId="0" borderId="12" xfId="1" applyBorder="1" applyAlignment="1">
      <alignment horizontal="center"/>
    </xf>
    <xf numFmtId="0" fontId="39" fillId="0" borderId="0" xfId="1" applyFont="1" applyAlignment="1">
      <alignment horizontal="left" vertical="top" wrapText="1"/>
    </xf>
    <xf numFmtId="0" fontId="12" fillId="0" borderId="30" xfId="1" applyBorder="1" applyAlignment="1" applyProtection="1">
      <alignment horizontal="justify" vertical="top" wrapText="1"/>
      <protection locked="0"/>
    </xf>
    <xf numFmtId="0" fontId="12" fillId="0" borderId="31" xfId="1" applyBorder="1" applyAlignment="1" applyProtection="1">
      <alignment horizontal="justify" vertical="top" wrapText="1"/>
      <protection locked="0"/>
    </xf>
    <xf numFmtId="0" fontId="12" fillId="0" borderId="32" xfId="1" applyBorder="1" applyAlignment="1" applyProtection="1">
      <alignment horizontal="justify" vertical="top" wrapText="1"/>
      <protection locked="0"/>
    </xf>
    <xf numFmtId="0" fontId="12" fillId="0" borderId="33" xfId="1" applyBorder="1" applyAlignment="1" applyProtection="1">
      <alignment horizontal="justify" vertical="top" wrapText="1"/>
      <protection locked="0"/>
    </xf>
    <xf numFmtId="0" fontId="12" fillId="0" borderId="0" xfId="1" applyAlignment="1" applyProtection="1">
      <alignment horizontal="justify" vertical="top" wrapText="1"/>
      <protection locked="0"/>
    </xf>
    <xf numFmtId="0" fontId="12" fillId="0" borderId="34" xfId="1" applyBorder="1" applyAlignment="1" applyProtection="1">
      <alignment horizontal="justify" vertical="top" wrapText="1"/>
      <protection locked="0"/>
    </xf>
    <xf numFmtId="0" fontId="12" fillId="0" borderId="35" xfId="1" applyBorder="1" applyAlignment="1" applyProtection="1">
      <alignment horizontal="justify" vertical="top" wrapText="1"/>
      <protection locked="0"/>
    </xf>
    <xf numFmtId="0" fontId="12" fillId="0" borderId="36" xfId="1" applyBorder="1" applyAlignment="1" applyProtection="1">
      <alignment horizontal="justify" vertical="top" wrapText="1"/>
      <protection locked="0"/>
    </xf>
    <xf numFmtId="0" fontId="12" fillId="0" borderId="37" xfId="1" applyBorder="1" applyAlignment="1" applyProtection="1">
      <alignment horizontal="justify" vertical="top" wrapText="1"/>
      <protection locked="0"/>
    </xf>
    <xf numFmtId="167" fontId="52" fillId="0" borderId="10" xfId="430" applyNumberFormat="1" applyFont="1" applyFill="1" applyBorder="1" applyAlignment="1" applyProtection="1">
      <alignment horizontal="right" vertical="center"/>
    </xf>
    <xf numFmtId="167" fontId="52" fillId="0" borderId="11" xfId="430" applyNumberFormat="1" applyFont="1" applyFill="1" applyBorder="1" applyAlignment="1" applyProtection="1">
      <alignment horizontal="right" vertical="center"/>
    </xf>
    <xf numFmtId="167" fontId="52" fillId="0" borderId="12" xfId="430" applyNumberFormat="1" applyFont="1" applyFill="1" applyBorder="1" applyAlignment="1" applyProtection="1">
      <alignment horizontal="right" vertical="center"/>
    </xf>
    <xf numFmtId="0" fontId="12" fillId="0" borderId="10" xfId="1" applyBorder="1" applyAlignment="1">
      <alignment horizontal="center" vertical="center" wrapText="1"/>
    </xf>
    <xf numFmtId="0" fontId="12" fillId="0" borderId="11" xfId="1" applyBorder="1" applyAlignment="1">
      <alignment horizontal="center" vertical="center" wrapText="1"/>
    </xf>
    <xf numFmtId="0" fontId="12" fillId="0" borderId="12" xfId="1" applyBorder="1" applyAlignment="1">
      <alignment horizontal="center" vertical="center" wrapText="1"/>
    </xf>
    <xf numFmtId="0" fontId="12" fillId="0" borderId="10" xfId="1" applyBorder="1" applyAlignment="1">
      <alignment horizontal="center" vertical="center"/>
    </xf>
    <xf numFmtId="0" fontId="12" fillId="0" borderId="11" xfId="1" applyBorder="1" applyAlignment="1">
      <alignment horizontal="center" vertical="center"/>
    </xf>
    <xf numFmtId="0" fontId="12" fillId="0" borderId="12" xfId="1" applyBorder="1" applyAlignment="1">
      <alignment horizontal="center" vertical="center"/>
    </xf>
    <xf numFmtId="0" fontId="12" fillId="0" borderId="10" xfId="1" applyBorder="1" applyAlignment="1">
      <alignment horizontal="left" vertical="center" wrapText="1"/>
    </xf>
    <xf numFmtId="0" fontId="12" fillId="0" borderId="11" xfId="1" applyBorder="1" applyAlignment="1">
      <alignment horizontal="left" vertical="center" wrapText="1"/>
    </xf>
    <xf numFmtId="0" fontId="12" fillId="0" borderId="12" xfId="1" applyBorder="1" applyAlignment="1">
      <alignment horizontal="left" vertical="center" wrapText="1"/>
    </xf>
    <xf numFmtId="0" fontId="13" fillId="0" borderId="10" xfId="1" applyFont="1" applyBorder="1" applyAlignment="1" applyProtection="1">
      <alignment horizontal="center"/>
      <protection locked="0"/>
    </xf>
    <xf numFmtId="0" fontId="13" fillId="0" borderId="11" xfId="1" applyFont="1" applyBorder="1" applyAlignment="1" applyProtection="1">
      <alignment horizontal="center"/>
      <protection locked="0"/>
    </xf>
    <xf numFmtId="0" fontId="13" fillId="0" borderId="12" xfId="1" applyFont="1" applyBorder="1" applyAlignment="1" applyProtection="1">
      <alignment horizontal="center"/>
      <protection locked="0"/>
    </xf>
    <xf numFmtId="0" fontId="14" fillId="0" borderId="10" xfId="1" applyFont="1" applyBorder="1" applyAlignment="1" applyProtection="1">
      <alignment horizontal="left"/>
      <protection locked="0"/>
    </xf>
    <xf numFmtId="0" fontId="14" fillId="0" borderId="11" xfId="1" applyFont="1" applyBorder="1" applyAlignment="1" applyProtection="1">
      <alignment horizontal="left"/>
      <protection locked="0"/>
    </xf>
    <xf numFmtId="0" fontId="14" fillId="0" borderId="12" xfId="1" applyFont="1" applyBorder="1" applyAlignment="1" applyProtection="1">
      <alignment horizontal="left"/>
      <protection locked="0"/>
    </xf>
    <xf numFmtId="0" fontId="13" fillId="0" borderId="10" xfId="1" applyFont="1" applyBorder="1" applyAlignment="1" applyProtection="1">
      <alignment horizontal="left"/>
      <protection locked="0"/>
    </xf>
    <xf numFmtId="0" fontId="13" fillId="0" borderId="11" xfId="1" applyFont="1" applyBorder="1" applyAlignment="1" applyProtection="1">
      <alignment horizontal="left"/>
      <protection locked="0"/>
    </xf>
    <xf numFmtId="0" fontId="13" fillId="0" borderId="12" xfId="1" applyFont="1" applyBorder="1" applyAlignment="1" applyProtection="1">
      <alignment horizontal="left"/>
      <protection locked="0"/>
    </xf>
    <xf numFmtId="0" fontId="15" fillId="0" borderId="0" xfId="1" applyFont="1" applyAlignment="1">
      <alignment horizontal="center"/>
    </xf>
    <xf numFmtId="0" fontId="15" fillId="0" borderId="0" xfId="1" applyFont="1" applyAlignment="1">
      <alignment horizontal="center" wrapText="1"/>
    </xf>
    <xf numFmtId="0" fontId="38" fillId="0" borderId="0" xfId="1" applyFont="1" applyAlignment="1">
      <alignment horizontal="justify" vertical="top" wrapText="1"/>
    </xf>
    <xf numFmtId="0" fontId="13" fillId="33" borderId="13" xfId="1" applyFont="1" applyFill="1" applyBorder="1" applyAlignment="1">
      <alignment horizontal="center" vertical="center" wrapText="1"/>
    </xf>
    <xf numFmtId="0" fontId="13" fillId="33" borderId="19" xfId="1" applyFont="1" applyFill="1" applyBorder="1" applyAlignment="1">
      <alignment horizontal="center" vertical="center" wrapText="1"/>
    </xf>
    <xf numFmtId="0" fontId="13" fillId="33" borderId="18" xfId="1" applyFont="1" applyFill="1" applyBorder="1" applyAlignment="1">
      <alignment horizontal="center" vertical="center" wrapText="1"/>
    </xf>
    <xf numFmtId="0" fontId="13" fillId="33" borderId="17" xfId="1" applyFont="1" applyFill="1" applyBorder="1" applyAlignment="1">
      <alignment horizontal="center" vertical="center" wrapText="1"/>
    </xf>
    <xf numFmtId="0" fontId="13" fillId="33" borderId="16" xfId="1" applyFont="1" applyFill="1" applyBorder="1" applyAlignment="1">
      <alignment horizontal="center" vertical="center" wrapText="1"/>
    </xf>
    <xf numFmtId="0" fontId="13" fillId="33" borderId="15" xfId="1" applyFont="1" applyFill="1" applyBorder="1" applyAlignment="1">
      <alignment horizontal="center" vertical="center" wrapText="1"/>
    </xf>
    <xf numFmtId="0" fontId="13" fillId="33" borderId="14" xfId="1" applyFont="1" applyFill="1" applyBorder="1" applyAlignment="1">
      <alignment horizontal="center" vertical="center" wrapText="1"/>
    </xf>
    <xf numFmtId="14" fontId="39" fillId="0" borderId="10" xfId="1" applyNumberFormat="1" applyFont="1" applyBorder="1" applyAlignment="1" applyProtection="1">
      <alignment horizontal="center"/>
      <protection locked="0"/>
    </xf>
    <xf numFmtId="0" fontId="39" fillId="0" borderId="11" xfId="1" applyFont="1" applyBorder="1" applyAlignment="1" applyProtection="1">
      <alignment horizontal="center"/>
      <protection locked="0"/>
    </xf>
    <xf numFmtId="0" fontId="39" fillId="0" borderId="12" xfId="1" applyFont="1" applyBorder="1" applyAlignment="1" applyProtection="1">
      <alignment horizontal="center"/>
      <protection locked="0"/>
    </xf>
    <xf numFmtId="0" fontId="13" fillId="33" borderId="13" xfId="1" applyFont="1" applyFill="1" applyBorder="1" applyAlignment="1">
      <alignment horizontal="center" vertical="top" wrapText="1"/>
    </xf>
    <xf numFmtId="0" fontId="36" fillId="33" borderId="13" xfId="1" applyFont="1" applyFill="1" applyBorder="1" applyAlignment="1">
      <alignment horizontal="center" vertical="top" wrapText="1"/>
    </xf>
    <xf numFmtId="0" fontId="39" fillId="0" borderId="10" xfId="1" applyFont="1" applyBorder="1" applyAlignment="1" applyProtection="1">
      <alignment horizontal="center"/>
      <protection locked="0"/>
    </xf>
    <xf numFmtId="0" fontId="39" fillId="0" borderId="0" xfId="1" applyFont="1" applyAlignment="1" applyProtection="1">
      <alignment horizontal="center"/>
      <protection locked="0"/>
    </xf>
    <xf numFmtId="0" fontId="82" fillId="0" borderId="10" xfId="1" applyFont="1" applyBorder="1" applyAlignment="1">
      <alignment horizontal="center" vertical="center" wrapText="1"/>
    </xf>
    <xf numFmtId="0" fontId="82" fillId="0" borderId="11" xfId="1" applyFont="1" applyBorder="1" applyAlignment="1">
      <alignment horizontal="center" vertical="center" wrapText="1"/>
    </xf>
    <xf numFmtId="0" fontId="82" fillId="0" borderId="12" xfId="1" applyFont="1" applyBorder="1" applyAlignment="1">
      <alignment horizontal="center" vertical="center" wrapText="1"/>
    </xf>
    <xf numFmtId="0" fontId="44" fillId="0" borderId="0" xfId="81" applyFont="1" applyAlignment="1">
      <alignment horizontal="center" vertical="center"/>
    </xf>
    <xf numFmtId="164" fontId="44" fillId="36" borderId="10" xfId="435" applyFont="1" applyFill="1" applyBorder="1" applyAlignment="1" applyProtection="1">
      <alignment horizontal="center" vertical="center"/>
    </xf>
    <xf numFmtId="164" fontId="44" fillId="36" borderId="11" xfId="435" applyFont="1" applyFill="1" applyBorder="1" applyAlignment="1" applyProtection="1">
      <alignment horizontal="center" vertical="center"/>
    </xf>
    <xf numFmtId="164" fontId="44" fillId="36" borderId="12" xfId="435" applyFont="1" applyFill="1" applyBorder="1" applyAlignment="1" applyProtection="1">
      <alignment horizontal="center" vertical="center"/>
    </xf>
    <xf numFmtId="164" fontId="44" fillId="37" borderId="15" xfId="435" applyFont="1" applyFill="1" applyBorder="1" applyAlignment="1" applyProtection="1">
      <alignment horizontal="center" vertical="center"/>
    </xf>
    <xf numFmtId="164" fontId="44" fillId="37" borderId="14" xfId="435" applyFont="1" applyFill="1" applyBorder="1" applyAlignment="1" applyProtection="1">
      <alignment horizontal="center" vertical="center"/>
    </xf>
    <xf numFmtId="0" fontId="67" fillId="39" borderId="18" xfId="0" applyFont="1" applyFill="1" applyBorder="1" applyAlignment="1">
      <alignment horizontal="center" wrapText="1"/>
    </xf>
    <xf numFmtId="164" fontId="67" fillId="34" borderId="10" xfId="435" applyFont="1" applyFill="1" applyBorder="1" applyAlignment="1">
      <alignment horizontal="center" vertical="center"/>
    </xf>
    <xf numFmtId="164" fontId="67" fillId="34" borderId="12" xfId="435" applyFont="1" applyFill="1" applyBorder="1" applyAlignment="1">
      <alignment horizontal="center" vertical="center"/>
    </xf>
    <xf numFmtId="0" fontId="67" fillId="35" borderId="10" xfId="0" applyFont="1" applyFill="1" applyBorder="1" applyAlignment="1">
      <alignment horizontal="center" vertical="center"/>
    </xf>
    <xf numFmtId="0" fontId="67" fillId="35" borderId="12" xfId="0" applyFont="1" applyFill="1" applyBorder="1" applyAlignment="1">
      <alignment horizontal="center" vertical="center"/>
    </xf>
    <xf numFmtId="0" fontId="67" fillId="0" borderId="0" xfId="0" applyFont="1" applyAlignment="1">
      <alignment horizontal="center" vertical="center" wrapText="1"/>
    </xf>
    <xf numFmtId="164" fontId="67" fillId="0" borderId="0" xfId="435" applyFont="1" applyBorder="1" applyAlignment="1">
      <alignment horizontal="center" vertical="center"/>
    </xf>
    <xf numFmtId="0" fontId="67" fillId="39" borderId="10" xfId="0" applyFont="1" applyFill="1" applyBorder="1" applyAlignment="1">
      <alignment horizontal="center" wrapText="1"/>
    </xf>
    <xf numFmtId="0" fontId="67" fillId="39" borderId="11" xfId="0" applyFont="1" applyFill="1" applyBorder="1" applyAlignment="1">
      <alignment horizontal="center" wrapText="1"/>
    </xf>
    <xf numFmtId="0" fontId="67" fillId="39" borderId="12" xfId="0" applyFont="1" applyFill="1" applyBorder="1" applyAlignment="1">
      <alignment horizontal="center" wrapText="1"/>
    </xf>
    <xf numFmtId="164" fontId="66" fillId="35" borderId="13" xfId="435" applyFont="1" applyFill="1" applyBorder="1" applyAlignment="1" applyProtection="1">
      <alignment horizontal="center" vertical="center" wrapText="1"/>
      <protection locked="0"/>
    </xf>
    <xf numFmtId="0" fontId="85" fillId="41" borderId="0" xfId="437" applyFont="1" applyFill="1" applyAlignment="1">
      <alignment horizontal="right" vertical="center" wrapText="1"/>
    </xf>
    <xf numFmtId="0" fontId="0" fillId="0" borderId="0" xfId="0" applyNumberFormat="1"/>
    <xf numFmtId="0" fontId="91" fillId="0" borderId="0" xfId="0" applyFont="1" applyBorder="1" applyAlignment="1">
      <alignment vertical="center"/>
    </xf>
    <xf numFmtId="0" fontId="91" fillId="0" borderId="53" xfId="0" applyFont="1" applyBorder="1" applyAlignment="1">
      <alignment vertical="center" wrapText="1"/>
    </xf>
  </cellXfs>
  <cellStyles count="447">
    <cellStyle name="20% - Énfasis1 2" xfId="2" xr:uid="{00000000-0005-0000-0000-000000000000}"/>
    <cellStyle name="20% - Énfasis2 2" xfId="3" xr:uid="{00000000-0005-0000-0000-000001000000}"/>
    <cellStyle name="20% - Énfasis3 2" xfId="4" xr:uid="{00000000-0005-0000-0000-000002000000}"/>
    <cellStyle name="20% - Énfasis4 2" xfId="5" xr:uid="{00000000-0005-0000-0000-000003000000}"/>
    <cellStyle name="20% - Énfasis5 2" xfId="6" xr:uid="{00000000-0005-0000-0000-000004000000}"/>
    <cellStyle name="20% - Énfasis6 2" xfId="7" xr:uid="{00000000-0005-0000-0000-000005000000}"/>
    <cellStyle name="40% - Énfasis1 2" xfId="8" xr:uid="{00000000-0005-0000-0000-000006000000}"/>
    <cellStyle name="40% - Énfasis2 2" xfId="9" xr:uid="{00000000-0005-0000-0000-000007000000}"/>
    <cellStyle name="40% - Énfasis3 2" xfId="10" xr:uid="{00000000-0005-0000-0000-000008000000}"/>
    <cellStyle name="40% - Énfasis4 2" xfId="11" xr:uid="{00000000-0005-0000-0000-000009000000}"/>
    <cellStyle name="40% - Énfasis5 2" xfId="12" xr:uid="{00000000-0005-0000-0000-00000A000000}"/>
    <cellStyle name="40% - Énfasis6 2" xfId="13" xr:uid="{00000000-0005-0000-0000-00000B000000}"/>
    <cellStyle name="60% - Énfasis1 2" xfId="14" xr:uid="{00000000-0005-0000-0000-00000C000000}"/>
    <cellStyle name="60% - Énfasis2 2" xfId="15" xr:uid="{00000000-0005-0000-0000-00000D000000}"/>
    <cellStyle name="60% - Énfasis3 2" xfId="16" xr:uid="{00000000-0005-0000-0000-00000E000000}"/>
    <cellStyle name="60% - Énfasis4 2" xfId="17" xr:uid="{00000000-0005-0000-0000-00000F000000}"/>
    <cellStyle name="60% - Énfasis5 2" xfId="18" xr:uid="{00000000-0005-0000-0000-000010000000}"/>
    <cellStyle name="60% - Énfasis6 2" xfId="19" xr:uid="{00000000-0005-0000-0000-000011000000}"/>
    <cellStyle name="Buena 2" xfId="20" xr:uid="{00000000-0005-0000-0000-000012000000}"/>
    <cellStyle name="Cálculo 2" xfId="21" xr:uid="{00000000-0005-0000-0000-000013000000}"/>
    <cellStyle name="Celda de comprobación 2" xfId="22" xr:uid="{00000000-0005-0000-0000-000014000000}"/>
    <cellStyle name="Celda vinculada 2" xfId="23" xr:uid="{00000000-0005-0000-0000-000015000000}"/>
    <cellStyle name="Encabezado 4 2" xfId="24" xr:uid="{00000000-0005-0000-0000-000016000000}"/>
    <cellStyle name="Énfasis1 2" xfId="25" xr:uid="{00000000-0005-0000-0000-000017000000}"/>
    <cellStyle name="Énfasis2 2" xfId="26" xr:uid="{00000000-0005-0000-0000-000018000000}"/>
    <cellStyle name="Énfasis3 2" xfId="27" xr:uid="{00000000-0005-0000-0000-000019000000}"/>
    <cellStyle name="Énfasis4 2" xfId="28" xr:uid="{00000000-0005-0000-0000-00001A000000}"/>
    <cellStyle name="Énfasis5 2" xfId="29" xr:uid="{00000000-0005-0000-0000-00001B000000}"/>
    <cellStyle name="Énfasis6 2" xfId="30" xr:uid="{00000000-0005-0000-0000-00001C000000}"/>
    <cellStyle name="Entrada 2" xfId="31" xr:uid="{00000000-0005-0000-0000-00001D000000}"/>
    <cellStyle name="Hipervínculo" xfId="430" builtinId="8"/>
    <cellStyle name="Hipervínculo 2" xfId="446" xr:uid="{F7AC2BA8-CC96-4851-9A9B-C53FA8373C30}"/>
    <cellStyle name="Incorrecto 2" xfId="32" xr:uid="{00000000-0005-0000-0000-00001F000000}"/>
    <cellStyle name="Millares" xfId="435" builtinId="3"/>
    <cellStyle name="Millares 10" xfId="428" xr:uid="{00000000-0005-0000-0000-000021000000}"/>
    <cellStyle name="Millares 11" xfId="436" xr:uid="{00000000-0005-0000-0000-000022000000}"/>
    <cellStyle name="Millares 2" xfId="33" xr:uid="{00000000-0005-0000-0000-000023000000}"/>
    <cellStyle name="Millares 2 2" xfId="34" xr:uid="{00000000-0005-0000-0000-000024000000}"/>
    <cellStyle name="Millares 2 2 2" xfId="438" xr:uid="{00000000-0005-0000-0000-000025000000}"/>
    <cellStyle name="Millares 3" xfId="35" xr:uid="{00000000-0005-0000-0000-000026000000}"/>
    <cellStyle name="Millares 4" xfId="36" xr:uid="{00000000-0005-0000-0000-000027000000}"/>
    <cellStyle name="Millares 5" xfId="37" xr:uid="{00000000-0005-0000-0000-000028000000}"/>
    <cellStyle name="Millares 6" xfId="38" xr:uid="{00000000-0005-0000-0000-000029000000}"/>
    <cellStyle name="Millares 7" xfId="39" xr:uid="{00000000-0005-0000-0000-00002A000000}"/>
    <cellStyle name="Millares 7 2" xfId="40" xr:uid="{00000000-0005-0000-0000-00002B000000}"/>
    <cellStyle name="Millares 7 2 2" xfId="41" xr:uid="{00000000-0005-0000-0000-00002C000000}"/>
    <cellStyle name="Millares 7 2 2 2" xfId="42" xr:uid="{00000000-0005-0000-0000-00002D000000}"/>
    <cellStyle name="Millares 7 2 2 2 2" xfId="43" xr:uid="{00000000-0005-0000-0000-00002E000000}"/>
    <cellStyle name="Millares 7 2 2 3" xfId="44" xr:uid="{00000000-0005-0000-0000-00002F000000}"/>
    <cellStyle name="Millares 7 2 2 4" xfId="45" xr:uid="{00000000-0005-0000-0000-000030000000}"/>
    <cellStyle name="Millares 7 2 2 5" xfId="46" xr:uid="{00000000-0005-0000-0000-000031000000}"/>
    <cellStyle name="Millares 7 2 3" xfId="47" xr:uid="{00000000-0005-0000-0000-000032000000}"/>
    <cellStyle name="Millares 7 2 3 2" xfId="48" xr:uid="{00000000-0005-0000-0000-000033000000}"/>
    <cellStyle name="Millares 7 2 3 2 2" xfId="49" xr:uid="{00000000-0005-0000-0000-000034000000}"/>
    <cellStyle name="Millares 7 2 3 3" xfId="50" xr:uid="{00000000-0005-0000-0000-000035000000}"/>
    <cellStyle name="Millares 7 2 3 4" xfId="51" xr:uid="{00000000-0005-0000-0000-000036000000}"/>
    <cellStyle name="Millares 7 2 3 5" xfId="52" xr:uid="{00000000-0005-0000-0000-000037000000}"/>
    <cellStyle name="Millares 7 2 4" xfId="53" xr:uid="{00000000-0005-0000-0000-000038000000}"/>
    <cellStyle name="Millares 7 2 4 2" xfId="54" xr:uid="{00000000-0005-0000-0000-000039000000}"/>
    <cellStyle name="Millares 7 2 5" xfId="55" xr:uid="{00000000-0005-0000-0000-00003A000000}"/>
    <cellStyle name="Millares 7 2 6" xfId="56" xr:uid="{00000000-0005-0000-0000-00003B000000}"/>
    <cellStyle name="Millares 7 2 7" xfId="57" xr:uid="{00000000-0005-0000-0000-00003C000000}"/>
    <cellStyle name="Millares 7 3" xfId="58" xr:uid="{00000000-0005-0000-0000-00003D000000}"/>
    <cellStyle name="Millares 7 3 2" xfId="59" xr:uid="{00000000-0005-0000-0000-00003E000000}"/>
    <cellStyle name="Millares 7 3 2 2" xfId="60" xr:uid="{00000000-0005-0000-0000-00003F000000}"/>
    <cellStyle name="Millares 7 3 3" xfId="61" xr:uid="{00000000-0005-0000-0000-000040000000}"/>
    <cellStyle name="Millares 7 3 4" xfId="62" xr:uid="{00000000-0005-0000-0000-000041000000}"/>
    <cellStyle name="Millares 7 3 5" xfId="63" xr:uid="{00000000-0005-0000-0000-000042000000}"/>
    <cellStyle name="Millares 7 4" xfId="64" xr:uid="{00000000-0005-0000-0000-000043000000}"/>
    <cellStyle name="Millares 7 4 2" xfId="65" xr:uid="{00000000-0005-0000-0000-000044000000}"/>
    <cellStyle name="Millares 7 4 2 2" xfId="66" xr:uid="{00000000-0005-0000-0000-000045000000}"/>
    <cellStyle name="Millares 7 4 3" xfId="67" xr:uid="{00000000-0005-0000-0000-000046000000}"/>
    <cellStyle name="Millares 7 4 4" xfId="68" xr:uid="{00000000-0005-0000-0000-000047000000}"/>
    <cellStyle name="Millares 7 4 5" xfId="69" xr:uid="{00000000-0005-0000-0000-000048000000}"/>
    <cellStyle name="Millares 7 5" xfId="70" xr:uid="{00000000-0005-0000-0000-000049000000}"/>
    <cellStyle name="Millares 7 5 2" xfId="71" xr:uid="{00000000-0005-0000-0000-00004A000000}"/>
    <cellStyle name="Millares 7 6" xfId="72" xr:uid="{00000000-0005-0000-0000-00004B000000}"/>
    <cellStyle name="Millares 7 7" xfId="73" xr:uid="{00000000-0005-0000-0000-00004C000000}"/>
    <cellStyle name="Millares 7 8" xfId="74" xr:uid="{00000000-0005-0000-0000-00004D000000}"/>
    <cellStyle name="Millares 8" xfId="75" xr:uid="{00000000-0005-0000-0000-00004E000000}"/>
    <cellStyle name="Millares 9" xfId="76" xr:uid="{00000000-0005-0000-0000-00004F000000}"/>
    <cellStyle name="Neutral 2" xfId="77" xr:uid="{00000000-0005-0000-0000-000050000000}"/>
    <cellStyle name="Normal" xfId="0" builtinId="0"/>
    <cellStyle name="Normal 10" xfId="78" xr:uid="{00000000-0005-0000-0000-000052000000}"/>
    <cellStyle name="Normal 10 2" xfId="79" xr:uid="{00000000-0005-0000-0000-000053000000}"/>
    <cellStyle name="Normal 10 2 2" xfId="80" xr:uid="{00000000-0005-0000-0000-000054000000}"/>
    <cellStyle name="Normal 10 2 2 2" xfId="81" xr:uid="{00000000-0005-0000-0000-000055000000}"/>
    <cellStyle name="Normal 10 2 2 2 2" xfId="82" xr:uid="{00000000-0005-0000-0000-000056000000}"/>
    <cellStyle name="Normal 10 2 2 3" xfId="83" xr:uid="{00000000-0005-0000-0000-000057000000}"/>
    <cellStyle name="Normal 10 2 2 4" xfId="84" xr:uid="{00000000-0005-0000-0000-000058000000}"/>
    <cellStyle name="Normal 10 2 2 5" xfId="85" xr:uid="{00000000-0005-0000-0000-000059000000}"/>
    <cellStyle name="Normal 10 2 3" xfId="86" xr:uid="{00000000-0005-0000-0000-00005A000000}"/>
    <cellStyle name="Normal 10 2 3 2" xfId="87" xr:uid="{00000000-0005-0000-0000-00005B000000}"/>
    <cellStyle name="Normal 10 2 3 2 2" xfId="88" xr:uid="{00000000-0005-0000-0000-00005C000000}"/>
    <cellStyle name="Normal 10 2 3 3" xfId="89" xr:uid="{00000000-0005-0000-0000-00005D000000}"/>
    <cellStyle name="Normal 10 2 3 4" xfId="90" xr:uid="{00000000-0005-0000-0000-00005E000000}"/>
    <cellStyle name="Normal 10 2 3 5" xfId="91" xr:uid="{00000000-0005-0000-0000-00005F000000}"/>
    <cellStyle name="Normal 10 2 4" xfId="92" xr:uid="{00000000-0005-0000-0000-000060000000}"/>
    <cellStyle name="Normal 10 2 4 2" xfId="93" xr:uid="{00000000-0005-0000-0000-000061000000}"/>
    <cellStyle name="Normal 10 2 5" xfId="94" xr:uid="{00000000-0005-0000-0000-000062000000}"/>
    <cellStyle name="Normal 10 2 6" xfId="95" xr:uid="{00000000-0005-0000-0000-000063000000}"/>
    <cellStyle name="Normal 10 2 7" xfId="96" xr:uid="{00000000-0005-0000-0000-000064000000}"/>
    <cellStyle name="Normal 10 3" xfId="97" xr:uid="{00000000-0005-0000-0000-000065000000}"/>
    <cellStyle name="Normal 10 3 2" xfId="98" xr:uid="{00000000-0005-0000-0000-000066000000}"/>
    <cellStyle name="Normal 10 3 2 2" xfId="99" xr:uid="{00000000-0005-0000-0000-000067000000}"/>
    <cellStyle name="Normal 10 3 3" xfId="100" xr:uid="{00000000-0005-0000-0000-000068000000}"/>
    <cellStyle name="Normal 10 3 4" xfId="101" xr:uid="{00000000-0005-0000-0000-000069000000}"/>
    <cellStyle name="Normal 10 3 5" xfId="102" xr:uid="{00000000-0005-0000-0000-00006A000000}"/>
    <cellStyle name="Normal 10 4" xfId="103" xr:uid="{00000000-0005-0000-0000-00006B000000}"/>
    <cellStyle name="Normal 10 4 2" xfId="104" xr:uid="{00000000-0005-0000-0000-00006C000000}"/>
    <cellStyle name="Normal 10 4 2 2" xfId="105" xr:uid="{00000000-0005-0000-0000-00006D000000}"/>
    <cellStyle name="Normal 10 4 3" xfId="106" xr:uid="{00000000-0005-0000-0000-00006E000000}"/>
    <cellStyle name="Normal 10 4 4" xfId="107" xr:uid="{00000000-0005-0000-0000-00006F000000}"/>
    <cellStyle name="Normal 10 4 5" xfId="108" xr:uid="{00000000-0005-0000-0000-000070000000}"/>
    <cellStyle name="Normal 10 5" xfId="109" xr:uid="{00000000-0005-0000-0000-000071000000}"/>
    <cellStyle name="Normal 10 5 2" xfId="110" xr:uid="{00000000-0005-0000-0000-000072000000}"/>
    <cellStyle name="Normal 10 6" xfId="111" xr:uid="{00000000-0005-0000-0000-000073000000}"/>
    <cellStyle name="Normal 10 7" xfId="112" xr:uid="{00000000-0005-0000-0000-000074000000}"/>
    <cellStyle name="Normal 10 8" xfId="113" xr:uid="{00000000-0005-0000-0000-000075000000}"/>
    <cellStyle name="Normal 11" xfId="114" xr:uid="{00000000-0005-0000-0000-000076000000}"/>
    <cellStyle name="Normal 12" xfId="115" xr:uid="{00000000-0005-0000-0000-000077000000}"/>
    <cellStyle name="Normal 12 2" xfId="116" xr:uid="{00000000-0005-0000-0000-000078000000}"/>
    <cellStyle name="Normal 12 2 2" xfId="117" xr:uid="{00000000-0005-0000-0000-000079000000}"/>
    <cellStyle name="Normal 12 2 2 2" xfId="118" xr:uid="{00000000-0005-0000-0000-00007A000000}"/>
    <cellStyle name="Normal 12 2 3" xfId="119" xr:uid="{00000000-0005-0000-0000-00007B000000}"/>
    <cellStyle name="Normal 12 2 4" xfId="120" xr:uid="{00000000-0005-0000-0000-00007C000000}"/>
    <cellStyle name="Normal 12 2 5" xfId="121" xr:uid="{00000000-0005-0000-0000-00007D000000}"/>
    <cellStyle name="Normal 12 3" xfId="122" xr:uid="{00000000-0005-0000-0000-00007E000000}"/>
    <cellStyle name="Normal 12 3 2" xfId="123" xr:uid="{00000000-0005-0000-0000-00007F000000}"/>
    <cellStyle name="Normal 12 3 2 2" xfId="124" xr:uid="{00000000-0005-0000-0000-000080000000}"/>
    <cellStyle name="Normal 12 3 3" xfId="125" xr:uid="{00000000-0005-0000-0000-000081000000}"/>
    <cellStyle name="Normal 12 3 4" xfId="126" xr:uid="{00000000-0005-0000-0000-000082000000}"/>
    <cellStyle name="Normal 12 3 5" xfId="127" xr:uid="{00000000-0005-0000-0000-000083000000}"/>
    <cellStyle name="Normal 12 4" xfId="128" xr:uid="{00000000-0005-0000-0000-000084000000}"/>
    <cellStyle name="Normal 12 4 2" xfId="129" xr:uid="{00000000-0005-0000-0000-000085000000}"/>
    <cellStyle name="Normal 12 5" xfId="130" xr:uid="{00000000-0005-0000-0000-000086000000}"/>
    <cellStyle name="Normal 12 6" xfId="131" xr:uid="{00000000-0005-0000-0000-000087000000}"/>
    <cellStyle name="Normal 12 7" xfId="132" xr:uid="{00000000-0005-0000-0000-000088000000}"/>
    <cellStyle name="Normal 13" xfId="133" xr:uid="{00000000-0005-0000-0000-000089000000}"/>
    <cellStyle name="Normal 13 2" xfId="134" xr:uid="{00000000-0005-0000-0000-00008A000000}"/>
    <cellStyle name="Normal 13 2 2" xfId="135" xr:uid="{00000000-0005-0000-0000-00008B000000}"/>
    <cellStyle name="Normal 13 3" xfId="136" xr:uid="{00000000-0005-0000-0000-00008C000000}"/>
    <cellStyle name="Normal 13 4" xfId="137" xr:uid="{00000000-0005-0000-0000-00008D000000}"/>
    <cellStyle name="Normal 13 5" xfId="138" xr:uid="{00000000-0005-0000-0000-00008E000000}"/>
    <cellStyle name="Normal 14" xfId="139" xr:uid="{00000000-0005-0000-0000-00008F000000}"/>
    <cellStyle name="Normal 14 2" xfId="140" xr:uid="{00000000-0005-0000-0000-000090000000}"/>
    <cellStyle name="Normal 15" xfId="141" xr:uid="{00000000-0005-0000-0000-000091000000}"/>
    <cellStyle name="Normal 15 2" xfId="429" xr:uid="{00000000-0005-0000-0000-000092000000}"/>
    <cellStyle name="Normal 15 2 2" xfId="431" xr:uid="{00000000-0005-0000-0000-000093000000}"/>
    <cellStyle name="Normal 15 2 3" xfId="433" xr:uid="{00000000-0005-0000-0000-000094000000}"/>
    <cellStyle name="Normal 15 2 4" xfId="440" xr:uid="{00000000-0005-0000-0000-000095000000}"/>
    <cellStyle name="Normal 16" xfId="142" xr:uid="{00000000-0005-0000-0000-000096000000}"/>
    <cellStyle name="Normal 17" xfId="143" xr:uid="{00000000-0005-0000-0000-000097000000}"/>
    <cellStyle name="Normal 18" xfId="144" xr:uid="{00000000-0005-0000-0000-000098000000}"/>
    <cellStyle name="Normal 19" xfId="427" xr:uid="{00000000-0005-0000-0000-000099000000}"/>
    <cellStyle name="Normal 19 2" xfId="432" xr:uid="{00000000-0005-0000-0000-00009A000000}"/>
    <cellStyle name="Normal 19 3" xfId="434" xr:uid="{00000000-0005-0000-0000-00009B000000}"/>
    <cellStyle name="Normal 19 4" xfId="437" xr:uid="{00000000-0005-0000-0000-00009C000000}"/>
    <cellStyle name="Normal 19 5" xfId="439" xr:uid="{00000000-0005-0000-0000-00009D000000}"/>
    <cellStyle name="Normal 2" xfId="1" xr:uid="{00000000-0005-0000-0000-00009E000000}"/>
    <cellStyle name="Normal 2 2" xfId="145" xr:uid="{00000000-0005-0000-0000-00009F000000}"/>
    <cellStyle name="Normal 2 2 2" xfId="146" xr:uid="{00000000-0005-0000-0000-0000A0000000}"/>
    <cellStyle name="Normal 2 2 2 2" xfId="147" xr:uid="{00000000-0005-0000-0000-0000A1000000}"/>
    <cellStyle name="Normal 2 2 2 2 2" xfId="148" xr:uid="{00000000-0005-0000-0000-0000A2000000}"/>
    <cellStyle name="Normal 2 2 2 2 2 2" xfId="149" xr:uid="{00000000-0005-0000-0000-0000A3000000}"/>
    <cellStyle name="Normal 2 2 2 3" xfId="150" xr:uid="{00000000-0005-0000-0000-0000A4000000}"/>
    <cellStyle name="Normal 2 2 2 4" xfId="151" xr:uid="{00000000-0005-0000-0000-0000A5000000}"/>
    <cellStyle name="Normal 2 2 2 5" xfId="152" xr:uid="{00000000-0005-0000-0000-0000A6000000}"/>
    <cellStyle name="Normal 2 2 2 5 2" xfId="442" xr:uid="{36CA783F-2323-4CB2-8094-CED9AA90B935}"/>
    <cellStyle name="Normal 2 2 2 5 2 2" xfId="445" xr:uid="{FD37AC7C-4AB3-47BD-9AE3-7327D253F329}"/>
    <cellStyle name="Normal 2 2 3" xfId="153" xr:uid="{00000000-0005-0000-0000-0000A7000000}"/>
    <cellStyle name="Normal 2 2 4" xfId="154" xr:uid="{00000000-0005-0000-0000-0000A8000000}"/>
    <cellStyle name="Normal 2 3" xfId="155" xr:uid="{00000000-0005-0000-0000-0000A9000000}"/>
    <cellStyle name="Normal 2 4" xfId="156" xr:uid="{00000000-0005-0000-0000-0000AA000000}"/>
    <cellStyle name="Normal 2 4 2" xfId="157" xr:uid="{00000000-0005-0000-0000-0000AB000000}"/>
    <cellStyle name="Normal 2 4 2 2" xfId="441" xr:uid="{6F50DE68-F137-401F-BB67-DC84A0B5999C}"/>
    <cellStyle name="Normal 2 4 2 2 2" xfId="444" xr:uid="{4115CEC1-9BE0-4420-8395-DD16FBFDDB29}"/>
    <cellStyle name="Normal 2 5" xfId="158" xr:uid="{00000000-0005-0000-0000-0000AC000000}"/>
    <cellStyle name="Normal 20" xfId="443" xr:uid="{3741B6C6-7A0D-4371-9909-CA9664080839}"/>
    <cellStyle name="Normal 3" xfId="159" xr:uid="{00000000-0005-0000-0000-0000AD000000}"/>
    <cellStyle name="Normal 3 2" xfId="160" xr:uid="{00000000-0005-0000-0000-0000AE000000}"/>
    <cellStyle name="Normal 3 3" xfId="161" xr:uid="{00000000-0005-0000-0000-0000AF000000}"/>
    <cellStyle name="Normal 4" xfId="162" xr:uid="{00000000-0005-0000-0000-0000B0000000}"/>
    <cellStyle name="Normal 4 2" xfId="163" xr:uid="{00000000-0005-0000-0000-0000B1000000}"/>
    <cellStyle name="Normal 5" xfId="164" xr:uid="{00000000-0005-0000-0000-0000B2000000}"/>
    <cellStyle name="Normal 5 10" xfId="165" xr:uid="{00000000-0005-0000-0000-0000B3000000}"/>
    <cellStyle name="Normal 5 2" xfId="166" xr:uid="{00000000-0005-0000-0000-0000B4000000}"/>
    <cellStyle name="Normal 5 2 2" xfId="167" xr:uid="{00000000-0005-0000-0000-0000B5000000}"/>
    <cellStyle name="Normal 5 2 2 2" xfId="168" xr:uid="{00000000-0005-0000-0000-0000B6000000}"/>
    <cellStyle name="Normal 5 2 2 2 2" xfId="169" xr:uid="{00000000-0005-0000-0000-0000B7000000}"/>
    <cellStyle name="Normal 5 2 2 2 2 2" xfId="170" xr:uid="{00000000-0005-0000-0000-0000B8000000}"/>
    <cellStyle name="Normal 5 2 2 2 2 2 2" xfId="171" xr:uid="{00000000-0005-0000-0000-0000B9000000}"/>
    <cellStyle name="Normal 5 2 2 2 2 3" xfId="172" xr:uid="{00000000-0005-0000-0000-0000BA000000}"/>
    <cellStyle name="Normal 5 2 2 2 2 4" xfId="173" xr:uid="{00000000-0005-0000-0000-0000BB000000}"/>
    <cellStyle name="Normal 5 2 2 2 2 5" xfId="174" xr:uid="{00000000-0005-0000-0000-0000BC000000}"/>
    <cellStyle name="Normal 5 2 2 2 3" xfId="175" xr:uid="{00000000-0005-0000-0000-0000BD000000}"/>
    <cellStyle name="Normal 5 2 2 2 3 2" xfId="176" xr:uid="{00000000-0005-0000-0000-0000BE000000}"/>
    <cellStyle name="Normal 5 2 2 2 3 2 2" xfId="177" xr:uid="{00000000-0005-0000-0000-0000BF000000}"/>
    <cellStyle name="Normal 5 2 2 2 3 3" xfId="178" xr:uid="{00000000-0005-0000-0000-0000C0000000}"/>
    <cellStyle name="Normal 5 2 2 2 3 4" xfId="179" xr:uid="{00000000-0005-0000-0000-0000C1000000}"/>
    <cellStyle name="Normal 5 2 2 2 3 5" xfId="180" xr:uid="{00000000-0005-0000-0000-0000C2000000}"/>
    <cellStyle name="Normal 5 2 2 2 4" xfId="181" xr:uid="{00000000-0005-0000-0000-0000C3000000}"/>
    <cellStyle name="Normal 5 2 2 2 4 2" xfId="182" xr:uid="{00000000-0005-0000-0000-0000C4000000}"/>
    <cellStyle name="Normal 5 2 2 2 5" xfId="183" xr:uid="{00000000-0005-0000-0000-0000C5000000}"/>
    <cellStyle name="Normal 5 2 2 2 6" xfId="184" xr:uid="{00000000-0005-0000-0000-0000C6000000}"/>
    <cellStyle name="Normal 5 2 2 2 7" xfId="185" xr:uid="{00000000-0005-0000-0000-0000C7000000}"/>
    <cellStyle name="Normal 5 2 2 3" xfId="186" xr:uid="{00000000-0005-0000-0000-0000C8000000}"/>
    <cellStyle name="Normal 5 2 2 3 2" xfId="187" xr:uid="{00000000-0005-0000-0000-0000C9000000}"/>
    <cellStyle name="Normal 5 2 2 3 2 2" xfId="188" xr:uid="{00000000-0005-0000-0000-0000CA000000}"/>
    <cellStyle name="Normal 5 2 2 3 3" xfId="189" xr:uid="{00000000-0005-0000-0000-0000CB000000}"/>
    <cellStyle name="Normal 5 2 2 3 4" xfId="190" xr:uid="{00000000-0005-0000-0000-0000CC000000}"/>
    <cellStyle name="Normal 5 2 2 3 5" xfId="191" xr:uid="{00000000-0005-0000-0000-0000CD000000}"/>
    <cellStyle name="Normal 5 2 2 4" xfId="192" xr:uid="{00000000-0005-0000-0000-0000CE000000}"/>
    <cellStyle name="Normal 5 2 2 4 2" xfId="193" xr:uid="{00000000-0005-0000-0000-0000CF000000}"/>
    <cellStyle name="Normal 5 2 2 4 2 2" xfId="194" xr:uid="{00000000-0005-0000-0000-0000D0000000}"/>
    <cellStyle name="Normal 5 2 2 4 3" xfId="195" xr:uid="{00000000-0005-0000-0000-0000D1000000}"/>
    <cellStyle name="Normal 5 2 2 4 4" xfId="196" xr:uid="{00000000-0005-0000-0000-0000D2000000}"/>
    <cellStyle name="Normal 5 2 2 4 5" xfId="197" xr:uid="{00000000-0005-0000-0000-0000D3000000}"/>
    <cellStyle name="Normal 5 2 2 5" xfId="198" xr:uid="{00000000-0005-0000-0000-0000D4000000}"/>
    <cellStyle name="Normal 5 2 2 5 2" xfId="199" xr:uid="{00000000-0005-0000-0000-0000D5000000}"/>
    <cellStyle name="Normal 5 2 2 6" xfId="200" xr:uid="{00000000-0005-0000-0000-0000D6000000}"/>
    <cellStyle name="Normal 5 2 2 7" xfId="201" xr:uid="{00000000-0005-0000-0000-0000D7000000}"/>
    <cellStyle name="Normal 5 2 2 8" xfId="202" xr:uid="{00000000-0005-0000-0000-0000D8000000}"/>
    <cellStyle name="Normal 5 2 3" xfId="203" xr:uid="{00000000-0005-0000-0000-0000D9000000}"/>
    <cellStyle name="Normal 5 2 3 2" xfId="204" xr:uid="{00000000-0005-0000-0000-0000DA000000}"/>
    <cellStyle name="Normal 5 2 3 2 2" xfId="205" xr:uid="{00000000-0005-0000-0000-0000DB000000}"/>
    <cellStyle name="Normal 5 2 3 2 2 2" xfId="206" xr:uid="{00000000-0005-0000-0000-0000DC000000}"/>
    <cellStyle name="Normal 5 2 3 2 3" xfId="207" xr:uid="{00000000-0005-0000-0000-0000DD000000}"/>
    <cellStyle name="Normal 5 2 3 2 4" xfId="208" xr:uid="{00000000-0005-0000-0000-0000DE000000}"/>
    <cellStyle name="Normal 5 2 3 2 5" xfId="209" xr:uid="{00000000-0005-0000-0000-0000DF000000}"/>
    <cellStyle name="Normal 5 2 3 3" xfId="210" xr:uid="{00000000-0005-0000-0000-0000E0000000}"/>
    <cellStyle name="Normal 5 2 3 3 2" xfId="211" xr:uid="{00000000-0005-0000-0000-0000E1000000}"/>
    <cellStyle name="Normal 5 2 3 3 2 2" xfId="212" xr:uid="{00000000-0005-0000-0000-0000E2000000}"/>
    <cellStyle name="Normal 5 2 3 3 3" xfId="213" xr:uid="{00000000-0005-0000-0000-0000E3000000}"/>
    <cellStyle name="Normal 5 2 3 3 4" xfId="214" xr:uid="{00000000-0005-0000-0000-0000E4000000}"/>
    <cellStyle name="Normal 5 2 3 3 5" xfId="215" xr:uid="{00000000-0005-0000-0000-0000E5000000}"/>
    <cellStyle name="Normal 5 2 3 4" xfId="216" xr:uid="{00000000-0005-0000-0000-0000E6000000}"/>
    <cellStyle name="Normal 5 2 3 4 2" xfId="217" xr:uid="{00000000-0005-0000-0000-0000E7000000}"/>
    <cellStyle name="Normal 5 2 3 5" xfId="218" xr:uid="{00000000-0005-0000-0000-0000E8000000}"/>
    <cellStyle name="Normal 5 2 3 6" xfId="219" xr:uid="{00000000-0005-0000-0000-0000E9000000}"/>
    <cellStyle name="Normal 5 2 3 7" xfId="220" xr:uid="{00000000-0005-0000-0000-0000EA000000}"/>
    <cellStyle name="Normal 5 2 4" xfId="221" xr:uid="{00000000-0005-0000-0000-0000EB000000}"/>
    <cellStyle name="Normal 5 2 4 2" xfId="222" xr:uid="{00000000-0005-0000-0000-0000EC000000}"/>
    <cellStyle name="Normal 5 2 4 2 2" xfId="223" xr:uid="{00000000-0005-0000-0000-0000ED000000}"/>
    <cellStyle name="Normal 5 2 4 3" xfId="224" xr:uid="{00000000-0005-0000-0000-0000EE000000}"/>
    <cellStyle name="Normal 5 2 4 4" xfId="225" xr:uid="{00000000-0005-0000-0000-0000EF000000}"/>
    <cellStyle name="Normal 5 2 4 5" xfId="226" xr:uid="{00000000-0005-0000-0000-0000F0000000}"/>
    <cellStyle name="Normal 5 2 5" xfId="227" xr:uid="{00000000-0005-0000-0000-0000F1000000}"/>
    <cellStyle name="Normal 5 2 5 2" xfId="228" xr:uid="{00000000-0005-0000-0000-0000F2000000}"/>
    <cellStyle name="Normal 5 2 5 2 2" xfId="229" xr:uid="{00000000-0005-0000-0000-0000F3000000}"/>
    <cellStyle name="Normal 5 2 5 3" xfId="230" xr:uid="{00000000-0005-0000-0000-0000F4000000}"/>
    <cellStyle name="Normal 5 2 5 4" xfId="231" xr:uid="{00000000-0005-0000-0000-0000F5000000}"/>
    <cellStyle name="Normal 5 2 5 5" xfId="232" xr:uid="{00000000-0005-0000-0000-0000F6000000}"/>
    <cellStyle name="Normal 5 2 6" xfId="233" xr:uid="{00000000-0005-0000-0000-0000F7000000}"/>
    <cellStyle name="Normal 5 2 6 2" xfId="234" xr:uid="{00000000-0005-0000-0000-0000F8000000}"/>
    <cellStyle name="Normal 5 2 7" xfId="235" xr:uid="{00000000-0005-0000-0000-0000F9000000}"/>
    <cellStyle name="Normal 5 2 8" xfId="236" xr:uid="{00000000-0005-0000-0000-0000FA000000}"/>
    <cellStyle name="Normal 5 2 9" xfId="237" xr:uid="{00000000-0005-0000-0000-0000FB000000}"/>
    <cellStyle name="Normal 5 3" xfId="238" xr:uid="{00000000-0005-0000-0000-0000FC000000}"/>
    <cellStyle name="Normal 5 3 2" xfId="239" xr:uid="{00000000-0005-0000-0000-0000FD000000}"/>
    <cellStyle name="Normal 5 3 2 2" xfId="240" xr:uid="{00000000-0005-0000-0000-0000FE000000}"/>
    <cellStyle name="Normal 5 3 2 2 2" xfId="241" xr:uid="{00000000-0005-0000-0000-0000FF000000}"/>
    <cellStyle name="Normal 5 3 2 2 2 2" xfId="242" xr:uid="{00000000-0005-0000-0000-000000010000}"/>
    <cellStyle name="Normal 5 3 2 2 3" xfId="243" xr:uid="{00000000-0005-0000-0000-000001010000}"/>
    <cellStyle name="Normal 5 3 2 2 4" xfId="244" xr:uid="{00000000-0005-0000-0000-000002010000}"/>
    <cellStyle name="Normal 5 3 2 2 5" xfId="245" xr:uid="{00000000-0005-0000-0000-000003010000}"/>
    <cellStyle name="Normal 5 3 2 3" xfId="246" xr:uid="{00000000-0005-0000-0000-000004010000}"/>
    <cellStyle name="Normal 5 3 2 3 2" xfId="247" xr:uid="{00000000-0005-0000-0000-000005010000}"/>
    <cellStyle name="Normal 5 3 2 3 2 2" xfId="248" xr:uid="{00000000-0005-0000-0000-000006010000}"/>
    <cellStyle name="Normal 5 3 2 3 3" xfId="249" xr:uid="{00000000-0005-0000-0000-000007010000}"/>
    <cellStyle name="Normal 5 3 2 3 4" xfId="250" xr:uid="{00000000-0005-0000-0000-000008010000}"/>
    <cellStyle name="Normal 5 3 2 3 5" xfId="251" xr:uid="{00000000-0005-0000-0000-000009010000}"/>
    <cellStyle name="Normal 5 3 2 4" xfId="252" xr:uid="{00000000-0005-0000-0000-00000A010000}"/>
    <cellStyle name="Normal 5 3 2 4 2" xfId="253" xr:uid="{00000000-0005-0000-0000-00000B010000}"/>
    <cellStyle name="Normal 5 3 2 5" xfId="254" xr:uid="{00000000-0005-0000-0000-00000C010000}"/>
    <cellStyle name="Normal 5 3 2 6" xfId="255" xr:uid="{00000000-0005-0000-0000-00000D010000}"/>
    <cellStyle name="Normal 5 3 2 7" xfId="256" xr:uid="{00000000-0005-0000-0000-00000E010000}"/>
    <cellStyle name="Normal 5 3 3" xfId="257" xr:uid="{00000000-0005-0000-0000-00000F010000}"/>
    <cellStyle name="Normal 5 3 3 2" xfId="258" xr:uid="{00000000-0005-0000-0000-000010010000}"/>
    <cellStyle name="Normal 5 3 3 2 2" xfId="259" xr:uid="{00000000-0005-0000-0000-000011010000}"/>
    <cellStyle name="Normal 5 3 3 3" xfId="260" xr:uid="{00000000-0005-0000-0000-000012010000}"/>
    <cellStyle name="Normal 5 3 3 4" xfId="261" xr:uid="{00000000-0005-0000-0000-000013010000}"/>
    <cellStyle name="Normal 5 3 3 5" xfId="262" xr:uid="{00000000-0005-0000-0000-000014010000}"/>
    <cellStyle name="Normal 5 3 4" xfId="263" xr:uid="{00000000-0005-0000-0000-000015010000}"/>
    <cellStyle name="Normal 5 3 4 2" xfId="264" xr:uid="{00000000-0005-0000-0000-000016010000}"/>
    <cellStyle name="Normal 5 3 4 2 2" xfId="265" xr:uid="{00000000-0005-0000-0000-000017010000}"/>
    <cellStyle name="Normal 5 3 4 3" xfId="266" xr:uid="{00000000-0005-0000-0000-000018010000}"/>
    <cellStyle name="Normal 5 3 4 4" xfId="267" xr:uid="{00000000-0005-0000-0000-000019010000}"/>
    <cellStyle name="Normal 5 3 4 5" xfId="268" xr:uid="{00000000-0005-0000-0000-00001A010000}"/>
    <cellStyle name="Normal 5 3 5" xfId="269" xr:uid="{00000000-0005-0000-0000-00001B010000}"/>
    <cellStyle name="Normal 5 3 5 2" xfId="270" xr:uid="{00000000-0005-0000-0000-00001C010000}"/>
    <cellStyle name="Normal 5 3 6" xfId="271" xr:uid="{00000000-0005-0000-0000-00001D010000}"/>
    <cellStyle name="Normal 5 3 7" xfId="272" xr:uid="{00000000-0005-0000-0000-00001E010000}"/>
    <cellStyle name="Normal 5 3 8" xfId="273" xr:uid="{00000000-0005-0000-0000-00001F010000}"/>
    <cellStyle name="Normal 5 4" xfId="274" xr:uid="{00000000-0005-0000-0000-000020010000}"/>
    <cellStyle name="Normal 5 4 2" xfId="275" xr:uid="{00000000-0005-0000-0000-000021010000}"/>
    <cellStyle name="Normal 5 4 2 2" xfId="276" xr:uid="{00000000-0005-0000-0000-000022010000}"/>
    <cellStyle name="Normal 5 4 2 2 2" xfId="277" xr:uid="{00000000-0005-0000-0000-000023010000}"/>
    <cellStyle name="Normal 5 4 2 3" xfId="278" xr:uid="{00000000-0005-0000-0000-000024010000}"/>
    <cellStyle name="Normal 5 4 2 4" xfId="279" xr:uid="{00000000-0005-0000-0000-000025010000}"/>
    <cellStyle name="Normal 5 4 2 5" xfId="280" xr:uid="{00000000-0005-0000-0000-000026010000}"/>
    <cellStyle name="Normal 5 4 3" xfId="281" xr:uid="{00000000-0005-0000-0000-000027010000}"/>
    <cellStyle name="Normal 5 4 3 2" xfId="282" xr:uid="{00000000-0005-0000-0000-000028010000}"/>
    <cellStyle name="Normal 5 4 3 2 2" xfId="283" xr:uid="{00000000-0005-0000-0000-000029010000}"/>
    <cellStyle name="Normal 5 4 3 3" xfId="284" xr:uid="{00000000-0005-0000-0000-00002A010000}"/>
    <cellStyle name="Normal 5 4 3 4" xfId="285" xr:uid="{00000000-0005-0000-0000-00002B010000}"/>
    <cellStyle name="Normal 5 4 3 5" xfId="286" xr:uid="{00000000-0005-0000-0000-00002C010000}"/>
    <cellStyle name="Normal 5 4 4" xfId="287" xr:uid="{00000000-0005-0000-0000-00002D010000}"/>
    <cellStyle name="Normal 5 4 4 2" xfId="288" xr:uid="{00000000-0005-0000-0000-00002E010000}"/>
    <cellStyle name="Normal 5 4 5" xfId="289" xr:uid="{00000000-0005-0000-0000-00002F010000}"/>
    <cellStyle name="Normal 5 4 6" xfId="290" xr:uid="{00000000-0005-0000-0000-000030010000}"/>
    <cellStyle name="Normal 5 4 7" xfId="291" xr:uid="{00000000-0005-0000-0000-000031010000}"/>
    <cellStyle name="Normal 5 5" xfId="292" xr:uid="{00000000-0005-0000-0000-000032010000}"/>
    <cellStyle name="Normal 5 5 2" xfId="293" xr:uid="{00000000-0005-0000-0000-000033010000}"/>
    <cellStyle name="Normal 5 5 2 2" xfId="294" xr:uid="{00000000-0005-0000-0000-000034010000}"/>
    <cellStyle name="Normal 5 5 3" xfId="295" xr:uid="{00000000-0005-0000-0000-000035010000}"/>
    <cellStyle name="Normal 5 5 4" xfId="296" xr:uid="{00000000-0005-0000-0000-000036010000}"/>
    <cellStyle name="Normal 5 5 5" xfId="297" xr:uid="{00000000-0005-0000-0000-000037010000}"/>
    <cellStyle name="Normal 5 6" xfId="298" xr:uid="{00000000-0005-0000-0000-000038010000}"/>
    <cellStyle name="Normal 5 6 2" xfId="299" xr:uid="{00000000-0005-0000-0000-000039010000}"/>
    <cellStyle name="Normal 5 6 2 2" xfId="300" xr:uid="{00000000-0005-0000-0000-00003A010000}"/>
    <cellStyle name="Normal 5 6 3" xfId="301" xr:uid="{00000000-0005-0000-0000-00003B010000}"/>
    <cellStyle name="Normal 5 6 4" xfId="302" xr:uid="{00000000-0005-0000-0000-00003C010000}"/>
    <cellStyle name="Normal 5 6 5" xfId="303" xr:uid="{00000000-0005-0000-0000-00003D010000}"/>
    <cellStyle name="Normal 5 7" xfId="304" xr:uid="{00000000-0005-0000-0000-00003E010000}"/>
    <cellStyle name="Normal 5 7 2" xfId="305" xr:uid="{00000000-0005-0000-0000-00003F010000}"/>
    <cellStyle name="Normal 5 8" xfId="306" xr:uid="{00000000-0005-0000-0000-000040010000}"/>
    <cellStyle name="Normal 5 9" xfId="307" xr:uid="{00000000-0005-0000-0000-000041010000}"/>
    <cellStyle name="Normal 6" xfId="308" xr:uid="{00000000-0005-0000-0000-000042010000}"/>
    <cellStyle name="Normal 6 2" xfId="309" xr:uid="{00000000-0005-0000-0000-000043010000}"/>
    <cellStyle name="Normal 6 2 2" xfId="310" xr:uid="{00000000-0005-0000-0000-000044010000}"/>
    <cellStyle name="Normal 6 2 2 2" xfId="311" xr:uid="{00000000-0005-0000-0000-000045010000}"/>
    <cellStyle name="Normal 6 2 2 2 2" xfId="312" xr:uid="{00000000-0005-0000-0000-000046010000}"/>
    <cellStyle name="Normal 6 2 2 2 2 2" xfId="313" xr:uid="{00000000-0005-0000-0000-000047010000}"/>
    <cellStyle name="Normal 6 2 2 2 3" xfId="314" xr:uid="{00000000-0005-0000-0000-000048010000}"/>
    <cellStyle name="Normal 6 2 2 2 4" xfId="315" xr:uid="{00000000-0005-0000-0000-000049010000}"/>
    <cellStyle name="Normal 6 2 2 2 5" xfId="316" xr:uid="{00000000-0005-0000-0000-00004A010000}"/>
    <cellStyle name="Normal 6 2 2 3" xfId="317" xr:uid="{00000000-0005-0000-0000-00004B010000}"/>
    <cellStyle name="Normal 6 2 2 3 2" xfId="318" xr:uid="{00000000-0005-0000-0000-00004C010000}"/>
    <cellStyle name="Normal 6 2 2 3 2 2" xfId="319" xr:uid="{00000000-0005-0000-0000-00004D010000}"/>
    <cellStyle name="Normal 6 2 2 3 3" xfId="320" xr:uid="{00000000-0005-0000-0000-00004E010000}"/>
    <cellStyle name="Normal 6 2 2 3 4" xfId="321" xr:uid="{00000000-0005-0000-0000-00004F010000}"/>
    <cellStyle name="Normal 6 2 2 3 5" xfId="322" xr:uid="{00000000-0005-0000-0000-000050010000}"/>
    <cellStyle name="Normal 6 2 2 4" xfId="323" xr:uid="{00000000-0005-0000-0000-000051010000}"/>
    <cellStyle name="Normal 6 2 2 4 2" xfId="324" xr:uid="{00000000-0005-0000-0000-000052010000}"/>
    <cellStyle name="Normal 6 2 2 5" xfId="325" xr:uid="{00000000-0005-0000-0000-000053010000}"/>
    <cellStyle name="Normal 6 2 2 6" xfId="326" xr:uid="{00000000-0005-0000-0000-000054010000}"/>
    <cellStyle name="Normal 6 2 2 7" xfId="327" xr:uid="{00000000-0005-0000-0000-000055010000}"/>
    <cellStyle name="Normal 6 2 3" xfId="328" xr:uid="{00000000-0005-0000-0000-000056010000}"/>
    <cellStyle name="Normal 6 2 3 2" xfId="329" xr:uid="{00000000-0005-0000-0000-000057010000}"/>
    <cellStyle name="Normal 6 2 3 2 2" xfId="330" xr:uid="{00000000-0005-0000-0000-000058010000}"/>
    <cellStyle name="Normal 6 2 3 3" xfId="331" xr:uid="{00000000-0005-0000-0000-000059010000}"/>
    <cellStyle name="Normal 6 2 3 4" xfId="332" xr:uid="{00000000-0005-0000-0000-00005A010000}"/>
    <cellStyle name="Normal 6 2 3 5" xfId="333" xr:uid="{00000000-0005-0000-0000-00005B010000}"/>
    <cellStyle name="Normal 6 2 4" xfId="334" xr:uid="{00000000-0005-0000-0000-00005C010000}"/>
    <cellStyle name="Normal 6 2 4 2" xfId="335" xr:uid="{00000000-0005-0000-0000-00005D010000}"/>
    <cellStyle name="Normal 6 2 4 2 2" xfId="336" xr:uid="{00000000-0005-0000-0000-00005E010000}"/>
    <cellStyle name="Normal 6 2 4 3" xfId="337" xr:uid="{00000000-0005-0000-0000-00005F010000}"/>
    <cellStyle name="Normal 6 2 4 4" xfId="338" xr:uid="{00000000-0005-0000-0000-000060010000}"/>
    <cellStyle name="Normal 6 2 4 5" xfId="339" xr:uid="{00000000-0005-0000-0000-000061010000}"/>
    <cellStyle name="Normal 6 2 5" xfId="340" xr:uid="{00000000-0005-0000-0000-000062010000}"/>
    <cellStyle name="Normal 6 2 5 2" xfId="341" xr:uid="{00000000-0005-0000-0000-000063010000}"/>
    <cellStyle name="Normal 6 2 6" xfId="342" xr:uid="{00000000-0005-0000-0000-000064010000}"/>
    <cellStyle name="Normal 6 2 7" xfId="343" xr:uid="{00000000-0005-0000-0000-000065010000}"/>
    <cellStyle name="Normal 6 2 8" xfId="344" xr:uid="{00000000-0005-0000-0000-000066010000}"/>
    <cellStyle name="Normal 6 3" xfId="345" xr:uid="{00000000-0005-0000-0000-000067010000}"/>
    <cellStyle name="Normal 6 3 2" xfId="346" xr:uid="{00000000-0005-0000-0000-000068010000}"/>
    <cellStyle name="Normal 6 3 2 2" xfId="347" xr:uid="{00000000-0005-0000-0000-000069010000}"/>
    <cellStyle name="Normal 6 3 2 2 2" xfId="348" xr:uid="{00000000-0005-0000-0000-00006A010000}"/>
    <cellStyle name="Normal 6 3 2 3" xfId="349" xr:uid="{00000000-0005-0000-0000-00006B010000}"/>
    <cellStyle name="Normal 6 3 2 4" xfId="350" xr:uid="{00000000-0005-0000-0000-00006C010000}"/>
    <cellStyle name="Normal 6 3 2 5" xfId="351" xr:uid="{00000000-0005-0000-0000-00006D010000}"/>
    <cellStyle name="Normal 6 3 3" xfId="352" xr:uid="{00000000-0005-0000-0000-00006E010000}"/>
    <cellStyle name="Normal 6 3 3 2" xfId="353" xr:uid="{00000000-0005-0000-0000-00006F010000}"/>
    <cellStyle name="Normal 6 3 3 2 2" xfId="354" xr:uid="{00000000-0005-0000-0000-000070010000}"/>
    <cellStyle name="Normal 6 3 3 3" xfId="355" xr:uid="{00000000-0005-0000-0000-000071010000}"/>
    <cellStyle name="Normal 6 3 3 4" xfId="356" xr:uid="{00000000-0005-0000-0000-000072010000}"/>
    <cellStyle name="Normal 6 3 3 5" xfId="357" xr:uid="{00000000-0005-0000-0000-000073010000}"/>
    <cellStyle name="Normal 6 3 4" xfId="358" xr:uid="{00000000-0005-0000-0000-000074010000}"/>
    <cellStyle name="Normal 6 3 4 2" xfId="359" xr:uid="{00000000-0005-0000-0000-000075010000}"/>
    <cellStyle name="Normal 6 3 5" xfId="360" xr:uid="{00000000-0005-0000-0000-000076010000}"/>
    <cellStyle name="Normal 6 3 6" xfId="361" xr:uid="{00000000-0005-0000-0000-000077010000}"/>
    <cellStyle name="Normal 6 3 7" xfId="362" xr:uid="{00000000-0005-0000-0000-000078010000}"/>
    <cellStyle name="Normal 6 4" xfId="363" xr:uid="{00000000-0005-0000-0000-000079010000}"/>
    <cellStyle name="Normal 6 4 2" xfId="364" xr:uid="{00000000-0005-0000-0000-00007A010000}"/>
    <cellStyle name="Normal 6 4 2 2" xfId="365" xr:uid="{00000000-0005-0000-0000-00007B010000}"/>
    <cellStyle name="Normal 6 4 3" xfId="366" xr:uid="{00000000-0005-0000-0000-00007C010000}"/>
    <cellStyle name="Normal 6 4 4" xfId="367" xr:uid="{00000000-0005-0000-0000-00007D010000}"/>
    <cellStyle name="Normal 6 4 5" xfId="368" xr:uid="{00000000-0005-0000-0000-00007E010000}"/>
    <cellStyle name="Normal 6 5" xfId="369" xr:uid="{00000000-0005-0000-0000-00007F010000}"/>
    <cellStyle name="Normal 6 5 2" xfId="370" xr:uid="{00000000-0005-0000-0000-000080010000}"/>
    <cellStyle name="Normal 6 5 2 2" xfId="371" xr:uid="{00000000-0005-0000-0000-000081010000}"/>
    <cellStyle name="Normal 6 5 3" xfId="372" xr:uid="{00000000-0005-0000-0000-000082010000}"/>
    <cellStyle name="Normal 6 5 4" xfId="373" xr:uid="{00000000-0005-0000-0000-000083010000}"/>
    <cellStyle name="Normal 6 5 5" xfId="374" xr:uid="{00000000-0005-0000-0000-000084010000}"/>
    <cellStyle name="Normal 6 6" xfId="375" xr:uid="{00000000-0005-0000-0000-000085010000}"/>
    <cellStyle name="Normal 6 6 2" xfId="376" xr:uid="{00000000-0005-0000-0000-000086010000}"/>
    <cellStyle name="Normal 6 7" xfId="377" xr:uid="{00000000-0005-0000-0000-000087010000}"/>
    <cellStyle name="Normal 6 8" xfId="378" xr:uid="{00000000-0005-0000-0000-000088010000}"/>
    <cellStyle name="Normal 6 9" xfId="379" xr:uid="{00000000-0005-0000-0000-000089010000}"/>
    <cellStyle name="Normal 7" xfId="380" xr:uid="{00000000-0005-0000-0000-00008A010000}"/>
    <cellStyle name="Normal 8" xfId="381" xr:uid="{00000000-0005-0000-0000-00008B010000}"/>
    <cellStyle name="Normal 8 2" xfId="382" xr:uid="{00000000-0005-0000-0000-00008C010000}"/>
    <cellStyle name="Normal 9" xfId="383" xr:uid="{00000000-0005-0000-0000-00008D010000}"/>
    <cellStyle name="Normal 9 2" xfId="384" xr:uid="{00000000-0005-0000-0000-00008E010000}"/>
    <cellStyle name="Normal 9 2 2" xfId="385" xr:uid="{00000000-0005-0000-0000-00008F010000}"/>
    <cellStyle name="Normal 9 2 2 2" xfId="386" xr:uid="{00000000-0005-0000-0000-000090010000}"/>
    <cellStyle name="Normal 9 2 2 2 2" xfId="387" xr:uid="{00000000-0005-0000-0000-000091010000}"/>
    <cellStyle name="Normal 9 2 2 3" xfId="388" xr:uid="{00000000-0005-0000-0000-000092010000}"/>
    <cellStyle name="Normal 9 2 2 4" xfId="389" xr:uid="{00000000-0005-0000-0000-000093010000}"/>
    <cellStyle name="Normal 9 2 2 5" xfId="390" xr:uid="{00000000-0005-0000-0000-000094010000}"/>
    <cellStyle name="Normal 9 2 3" xfId="391" xr:uid="{00000000-0005-0000-0000-000095010000}"/>
    <cellStyle name="Normal 9 2 3 2" xfId="392" xr:uid="{00000000-0005-0000-0000-000096010000}"/>
    <cellStyle name="Normal 9 2 3 2 2" xfId="393" xr:uid="{00000000-0005-0000-0000-000097010000}"/>
    <cellStyle name="Normal 9 2 3 3" xfId="394" xr:uid="{00000000-0005-0000-0000-000098010000}"/>
    <cellStyle name="Normal 9 2 3 4" xfId="395" xr:uid="{00000000-0005-0000-0000-000099010000}"/>
    <cellStyle name="Normal 9 2 3 5" xfId="396" xr:uid="{00000000-0005-0000-0000-00009A010000}"/>
    <cellStyle name="Normal 9 2 4" xfId="397" xr:uid="{00000000-0005-0000-0000-00009B010000}"/>
    <cellStyle name="Normal 9 2 4 2" xfId="398" xr:uid="{00000000-0005-0000-0000-00009C010000}"/>
    <cellStyle name="Normal 9 2 5" xfId="399" xr:uid="{00000000-0005-0000-0000-00009D010000}"/>
    <cellStyle name="Normal 9 2 6" xfId="400" xr:uid="{00000000-0005-0000-0000-00009E010000}"/>
    <cellStyle name="Normal 9 2 7" xfId="401" xr:uid="{00000000-0005-0000-0000-00009F010000}"/>
    <cellStyle name="Normal 9 3" xfId="402" xr:uid="{00000000-0005-0000-0000-0000A0010000}"/>
    <cellStyle name="Normal 9 3 2" xfId="403" xr:uid="{00000000-0005-0000-0000-0000A1010000}"/>
    <cellStyle name="Normal 9 3 2 2" xfId="404" xr:uid="{00000000-0005-0000-0000-0000A2010000}"/>
    <cellStyle name="Normal 9 3 3" xfId="405" xr:uid="{00000000-0005-0000-0000-0000A3010000}"/>
    <cellStyle name="Normal 9 3 4" xfId="406" xr:uid="{00000000-0005-0000-0000-0000A4010000}"/>
    <cellStyle name="Normal 9 3 5" xfId="407" xr:uid="{00000000-0005-0000-0000-0000A5010000}"/>
    <cellStyle name="Normal 9 4" xfId="408" xr:uid="{00000000-0005-0000-0000-0000A6010000}"/>
    <cellStyle name="Normal 9 4 2" xfId="409" xr:uid="{00000000-0005-0000-0000-0000A7010000}"/>
    <cellStyle name="Normal 9 4 2 2" xfId="410" xr:uid="{00000000-0005-0000-0000-0000A8010000}"/>
    <cellStyle name="Normal 9 4 3" xfId="411" xr:uid="{00000000-0005-0000-0000-0000A9010000}"/>
    <cellStyle name="Normal 9 4 4" xfId="412" xr:uid="{00000000-0005-0000-0000-0000AA010000}"/>
    <cellStyle name="Normal 9 4 5" xfId="413" xr:uid="{00000000-0005-0000-0000-0000AB010000}"/>
    <cellStyle name="Normal 9 5" xfId="414" xr:uid="{00000000-0005-0000-0000-0000AC010000}"/>
    <cellStyle name="Normal 9 5 2" xfId="415" xr:uid="{00000000-0005-0000-0000-0000AD010000}"/>
    <cellStyle name="Normal 9 6" xfId="416" xr:uid="{00000000-0005-0000-0000-0000AE010000}"/>
    <cellStyle name="Normal 9 7" xfId="417" xr:uid="{00000000-0005-0000-0000-0000AF010000}"/>
    <cellStyle name="Normal 9 8" xfId="418" xr:uid="{00000000-0005-0000-0000-0000B0010000}"/>
    <cellStyle name="Notas 2" xfId="419" xr:uid="{00000000-0005-0000-0000-0000B1010000}"/>
    <cellStyle name="Salida 2" xfId="420" xr:uid="{00000000-0005-0000-0000-0000B2010000}"/>
    <cellStyle name="Texto de advertencia 2" xfId="421" xr:uid="{00000000-0005-0000-0000-0000B3010000}"/>
    <cellStyle name="Texto explicativo 2" xfId="422" xr:uid="{00000000-0005-0000-0000-0000B4010000}"/>
    <cellStyle name="Título 1 2" xfId="423" xr:uid="{00000000-0005-0000-0000-0000B5010000}"/>
    <cellStyle name="Título 2 2" xfId="424" xr:uid="{00000000-0005-0000-0000-0000B6010000}"/>
    <cellStyle name="Título 3 2" xfId="425" xr:uid="{00000000-0005-0000-0000-0000B7010000}"/>
    <cellStyle name="Total 2" xfId="426" xr:uid="{00000000-0005-0000-0000-0000B8010000}"/>
  </cellStyles>
  <dxfs count="1">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pivotCacheDefinition" Target="pivotCache/pivotCacheDefinition5.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82826</xdr:colOff>
      <xdr:row>0</xdr:row>
      <xdr:rowOff>41413</xdr:rowOff>
    </xdr:from>
    <xdr:to>
      <xdr:col>19</xdr:col>
      <xdr:colOff>148259</xdr:colOff>
      <xdr:row>5</xdr:row>
      <xdr:rowOff>71148</xdr:rowOff>
    </xdr:to>
    <xdr:grpSp>
      <xdr:nvGrpSpPr>
        <xdr:cNvPr id="14" name="Grupo 13">
          <a:extLst>
            <a:ext uri="{FF2B5EF4-FFF2-40B4-BE49-F238E27FC236}">
              <a16:creationId xmlns:a16="http://schemas.microsoft.com/office/drawing/2014/main" id="{0FB99E0D-AF28-43FA-A238-FCC09216455F}"/>
            </a:ext>
          </a:extLst>
        </xdr:cNvPr>
        <xdr:cNvGrpSpPr/>
      </xdr:nvGrpSpPr>
      <xdr:grpSpPr>
        <a:xfrm>
          <a:off x="82826" y="41413"/>
          <a:ext cx="5199408" cy="1020335"/>
          <a:chOff x="0" y="0"/>
          <a:chExt cx="5200650" cy="1015365"/>
        </a:xfrm>
      </xdr:grpSpPr>
      <xdr:grpSp>
        <xdr:nvGrpSpPr>
          <xdr:cNvPr id="15" name="Grupo 14">
            <a:extLst>
              <a:ext uri="{FF2B5EF4-FFF2-40B4-BE49-F238E27FC236}">
                <a16:creationId xmlns:a16="http://schemas.microsoft.com/office/drawing/2014/main" id="{BCBB9FF4-CD57-4B18-BA27-88C55A66F1E3}"/>
              </a:ext>
            </a:extLst>
          </xdr:cNvPr>
          <xdr:cNvGrpSpPr/>
        </xdr:nvGrpSpPr>
        <xdr:grpSpPr>
          <a:xfrm>
            <a:off x="0" y="0"/>
            <a:ext cx="5200650" cy="1015365"/>
            <a:chOff x="0" y="0"/>
            <a:chExt cx="5200650" cy="1015365"/>
          </a:xfrm>
        </xdr:grpSpPr>
        <xdr:pic>
          <xdr:nvPicPr>
            <xdr:cNvPr id="17" name="Imagen 16">
              <a:extLst>
                <a:ext uri="{FF2B5EF4-FFF2-40B4-BE49-F238E27FC236}">
                  <a16:creationId xmlns:a16="http://schemas.microsoft.com/office/drawing/2014/main" id="{C2074999-D04A-4949-9756-FDB6CF9F38F3}"/>
                </a:ext>
              </a:extLst>
            </xdr:cNvPr>
            <xdr:cNvPicPr>
              <a:picLocks noChangeAspect="1"/>
            </xdr:cNvPicPr>
          </xdr:nvPicPr>
          <xdr:blipFill rotWithShape="1">
            <a:blip xmlns:r="http://schemas.openxmlformats.org/officeDocument/2006/relationships" r:embed="rId1" cstate="print">
              <a:clrChange>
                <a:clrFrom>
                  <a:srgbClr val="FFFEFD"/>
                </a:clrFrom>
                <a:clrTo>
                  <a:srgbClr val="FFFEFD">
                    <a:alpha val="0"/>
                  </a:srgbClr>
                </a:clrTo>
              </a:clrChange>
              <a:extLst>
                <a:ext uri="{28A0092B-C50C-407E-A947-70E740481C1C}">
                  <a14:useLocalDpi xmlns:a14="http://schemas.microsoft.com/office/drawing/2010/main" val="0"/>
                </a:ext>
              </a:extLst>
            </a:blip>
            <a:srcRect l="7602" t="15798" r="25453"/>
            <a:stretch/>
          </xdr:blipFill>
          <xdr:spPr bwMode="auto">
            <a:xfrm>
              <a:off x="0" y="0"/>
              <a:ext cx="5200650" cy="1015365"/>
            </a:xfrm>
            <a:prstGeom prst="rect">
              <a:avLst/>
            </a:prstGeom>
            <a:ln>
              <a:noFill/>
            </a:ln>
            <a:extLst>
              <a:ext uri="{53640926-AAD7-44D8-BBD7-CCE9431645EC}">
                <a14:shadowObscured xmlns:a14="http://schemas.microsoft.com/office/drawing/2010/main"/>
              </a:ext>
            </a:extLst>
          </xdr:spPr>
        </xdr:pic>
        <xdr:sp macro="" textlink="">
          <xdr:nvSpPr>
            <xdr:cNvPr id="18" name="Cuadro de texto 3">
              <a:extLst>
                <a:ext uri="{FF2B5EF4-FFF2-40B4-BE49-F238E27FC236}">
                  <a16:creationId xmlns:a16="http://schemas.microsoft.com/office/drawing/2014/main" id="{B0A2BFB9-92EF-4906-B232-686B2ED9DA11}"/>
                </a:ext>
              </a:extLst>
            </xdr:cNvPr>
            <xdr:cNvSpPr txBox="1"/>
          </xdr:nvSpPr>
          <xdr:spPr>
            <a:xfrm>
              <a:off x="2057400" y="485775"/>
              <a:ext cx="13335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MINISTERIO DE ECONOMÍA </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Y FINANZAS PÚBLICAS</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9" name="Cuadro de texto 6">
              <a:extLst>
                <a:ext uri="{FF2B5EF4-FFF2-40B4-BE49-F238E27FC236}">
                  <a16:creationId xmlns:a16="http://schemas.microsoft.com/office/drawing/2014/main" id="{A594748A-BDA5-4B93-BD87-5F867E600CFF}"/>
                </a:ext>
              </a:extLst>
            </xdr:cNvPr>
            <xdr:cNvSpPr txBox="1"/>
          </xdr:nvSpPr>
          <xdr:spPr>
            <a:xfrm>
              <a:off x="3314700" y="485775"/>
              <a:ext cx="17907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VICEMINISTERIO DE PRESUPUESTO Y CONTABILIDAD FISCAL</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grpSp>
      <xdr:cxnSp macro="">
        <xdr:nvCxnSpPr>
          <xdr:cNvPr id="16" name="Conector recto 15">
            <a:extLst>
              <a:ext uri="{FF2B5EF4-FFF2-40B4-BE49-F238E27FC236}">
                <a16:creationId xmlns:a16="http://schemas.microsoft.com/office/drawing/2014/main" id="{2964D711-74FC-49F9-B44E-FC4C9030AF00}"/>
              </a:ext>
            </a:extLst>
          </xdr:cNvPr>
          <xdr:cNvCxnSpPr/>
        </xdr:nvCxnSpPr>
        <xdr:spPr>
          <a:xfrm>
            <a:off x="3314700" y="533400"/>
            <a:ext cx="0" cy="200025"/>
          </a:xfrm>
          <a:prstGeom prst="line">
            <a:avLst/>
          </a:prstGeom>
          <a:ln w="22225" cmpd="sng">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2621</xdr:row>
      <xdr:rowOff>152400</xdr:rowOff>
    </xdr:from>
    <xdr:to>
      <xdr:col>17</xdr:col>
      <xdr:colOff>485775</xdr:colOff>
      <xdr:row>2622</xdr:row>
      <xdr:rowOff>152400</xdr:rowOff>
    </xdr:to>
    <xdr:grpSp>
      <xdr:nvGrpSpPr>
        <xdr:cNvPr id="2" name="Grupo 1">
          <a:extLst>
            <a:ext uri="{FF2B5EF4-FFF2-40B4-BE49-F238E27FC236}">
              <a16:creationId xmlns:a16="http://schemas.microsoft.com/office/drawing/2014/main" id="{439AD1B2-0FD4-4590-8338-00F91454E82F}"/>
            </a:ext>
          </a:extLst>
        </xdr:cNvPr>
        <xdr:cNvGrpSpPr/>
      </xdr:nvGrpSpPr>
      <xdr:grpSpPr>
        <a:xfrm>
          <a:off x="1009650" y="2030072775"/>
          <a:ext cx="13706475" cy="161925"/>
          <a:chOff x="1009650" y="4810125"/>
          <a:chExt cx="12830175" cy="161925"/>
        </a:xfrm>
      </xdr:grpSpPr>
      <xdr:cxnSp macro="">
        <xdr:nvCxnSpPr>
          <xdr:cNvPr id="10" name="Conector recto 9">
            <a:extLst>
              <a:ext uri="{FF2B5EF4-FFF2-40B4-BE49-F238E27FC236}">
                <a16:creationId xmlns:a16="http://schemas.microsoft.com/office/drawing/2014/main" id="{41D2A0CA-8734-86F2-3574-21B0A0E6584E}"/>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1" name="Conector recto 10">
            <a:extLst>
              <a:ext uri="{FF2B5EF4-FFF2-40B4-BE49-F238E27FC236}">
                <a16:creationId xmlns:a16="http://schemas.microsoft.com/office/drawing/2014/main" id="{FF15E9AA-043C-ECA9-2C09-7040BD41FE0E}"/>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2" name="Conector recto 11">
            <a:extLst>
              <a:ext uri="{FF2B5EF4-FFF2-40B4-BE49-F238E27FC236}">
                <a16:creationId xmlns:a16="http://schemas.microsoft.com/office/drawing/2014/main" id="{06F1FDC7-CD52-CD88-5590-272E83B87943}"/>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3" name="CuadroTexto 12">
            <a:extLst>
              <a:ext uri="{FF2B5EF4-FFF2-40B4-BE49-F238E27FC236}">
                <a16:creationId xmlns:a16="http://schemas.microsoft.com/office/drawing/2014/main" id="{4C056492-7EBF-DB95-254D-5B505F7AFB67}"/>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4" name="CuadroTexto 13">
            <a:extLst>
              <a:ext uri="{FF2B5EF4-FFF2-40B4-BE49-F238E27FC236}">
                <a16:creationId xmlns:a16="http://schemas.microsoft.com/office/drawing/2014/main" id="{8D866841-3F12-9F11-AB26-E6FDCEB90D4D}"/>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5" name="CuadroTexto 14">
            <a:extLst>
              <a:ext uri="{FF2B5EF4-FFF2-40B4-BE49-F238E27FC236}">
                <a16:creationId xmlns:a16="http://schemas.microsoft.com/office/drawing/2014/main" id="{02C384C0-0C1A-1FFC-A499-ADFD4BBC2107}"/>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1038225</xdr:colOff>
      <xdr:row>0</xdr:row>
      <xdr:rowOff>19050</xdr:rowOff>
    </xdr:from>
    <xdr:to>
      <xdr:col>20</xdr:col>
      <xdr:colOff>9525</xdr:colOff>
      <xdr:row>3</xdr:row>
      <xdr:rowOff>103310</xdr:rowOff>
    </xdr:to>
    <xdr:sp macro="" textlink="">
      <xdr:nvSpPr>
        <xdr:cNvPr id="16" name="CuadroTexto 15">
          <a:extLst>
            <a:ext uri="{FF2B5EF4-FFF2-40B4-BE49-F238E27FC236}">
              <a16:creationId xmlns:a16="http://schemas.microsoft.com/office/drawing/2014/main" id="{061E2AAA-56D1-4518-BD50-6D1A5C32A7C0}"/>
            </a:ext>
          </a:extLst>
        </xdr:cNvPr>
        <xdr:cNvSpPr txBox="1"/>
      </xdr:nvSpPr>
      <xdr:spPr>
        <a:xfrm>
          <a:off x="1433512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205</xdr:row>
      <xdr:rowOff>0</xdr:rowOff>
    </xdr:from>
    <xdr:to>
      <xdr:col>16</xdr:col>
      <xdr:colOff>752475</xdr:colOff>
      <xdr:row>206</xdr:row>
      <xdr:rowOff>0</xdr:rowOff>
    </xdr:to>
    <xdr:grpSp>
      <xdr:nvGrpSpPr>
        <xdr:cNvPr id="5" name="Grupo 4">
          <a:extLst>
            <a:ext uri="{FF2B5EF4-FFF2-40B4-BE49-F238E27FC236}">
              <a16:creationId xmlns:a16="http://schemas.microsoft.com/office/drawing/2014/main" id="{00000000-0008-0000-0500-000005000000}"/>
            </a:ext>
          </a:extLst>
        </xdr:cNvPr>
        <xdr:cNvGrpSpPr/>
      </xdr:nvGrpSpPr>
      <xdr:grpSpPr>
        <a:xfrm>
          <a:off x="1009650" y="149571075"/>
          <a:ext cx="13820775" cy="161925"/>
          <a:chOff x="1009650" y="4810125"/>
          <a:chExt cx="12830175" cy="161925"/>
        </a:xfrm>
      </xdr:grpSpPr>
      <xdr:cxnSp macro="">
        <xdr:nvCxnSpPr>
          <xdr:cNvPr id="6" name="Conector recto 5">
            <a:extLst>
              <a:ext uri="{FF2B5EF4-FFF2-40B4-BE49-F238E27FC236}">
                <a16:creationId xmlns:a16="http://schemas.microsoft.com/office/drawing/2014/main" id="{00000000-0008-0000-0500-000006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0500-000007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a:extLst>
              <a:ext uri="{FF2B5EF4-FFF2-40B4-BE49-F238E27FC236}">
                <a16:creationId xmlns:a16="http://schemas.microsoft.com/office/drawing/2014/main" id="{00000000-0008-0000-0500-000008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695325</xdr:colOff>
      <xdr:row>0</xdr:row>
      <xdr:rowOff>19050</xdr:rowOff>
    </xdr:from>
    <xdr:to>
      <xdr:col>20</xdr:col>
      <xdr:colOff>9525</xdr:colOff>
      <xdr:row>3</xdr:row>
      <xdr:rowOff>103310</xdr:rowOff>
    </xdr:to>
    <xdr:sp macro="" textlink="">
      <xdr:nvSpPr>
        <xdr:cNvPr id="2" name="CuadroTexto 1">
          <a:extLst>
            <a:ext uri="{FF2B5EF4-FFF2-40B4-BE49-F238E27FC236}">
              <a16:creationId xmlns:a16="http://schemas.microsoft.com/office/drawing/2014/main" id="{77E6DF44-342C-4184-81E5-DF55C0267F8C}"/>
            </a:ext>
          </a:extLst>
        </xdr:cNvPr>
        <xdr:cNvSpPr txBox="1"/>
      </xdr:nvSpPr>
      <xdr:spPr>
        <a:xfrm>
          <a:off x="15830550"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266700</xdr:colOff>
      <xdr:row>143</xdr:row>
      <xdr:rowOff>28575</xdr:rowOff>
    </xdr:from>
    <xdr:to>
      <xdr:col>14</xdr:col>
      <xdr:colOff>1038225</xdr:colOff>
      <xdr:row>144</xdr:row>
      <xdr:rowOff>28575</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266700" y="84877275"/>
          <a:ext cx="13630275" cy="161925"/>
          <a:chOff x="1009650" y="4810125"/>
          <a:chExt cx="12830175" cy="161925"/>
        </a:xfrm>
      </xdr:grpSpPr>
      <xdr:cxnSp macro="">
        <xdr:nvCxnSpPr>
          <xdr:cNvPr id="3" name="Conector recto 2">
            <a:extLst>
              <a:ext uri="{FF2B5EF4-FFF2-40B4-BE49-F238E27FC236}">
                <a16:creationId xmlns:a16="http://schemas.microsoft.com/office/drawing/2014/main" id="{00000000-0008-0000-06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6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6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1076325</xdr:colOff>
      <xdr:row>0</xdr:row>
      <xdr:rowOff>19050</xdr:rowOff>
    </xdr:from>
    <xdr:to>
      <xdr:col>17</xdr:col>
      <xdr:colOff>0</xdr:colOff>
      <xdr:row>3</xdr:row>
      <xdr:rowOff>141410</xdr:rowOff>
    </xdr:to>
    <xdr:sp macro="" textlink="">
      <xdr:nvSpPr>
        <xdr:cNvPr id="9" name="CuadroTexto 8">
          <a:extLst>
            <a:ext uri="{FF2B5EF4-FFF2-40B4-BE49-F238E27FC236}">
              <a16:creationId xmlns:a16="http://schemas.microsoft.com/office/drawing/2014/main" id="{1CE8D2CD-4C15-4ECD-9D43-8E1E0711B181}"/>
            </a:ext>
          </a:extLst>
        </xdr:cNvPr>
        <xdr:cNvSpPr txBox="1"/>
      </xdr:nvSpPr>
      <xdr:spPr>
        <a:xfrm>
          <a:off x="1496377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219075</xdr:colOff>
      <xdr:row>72</xdr:row>
      <xdr:rowOff>19050</xdr:rowOff>
    </xdr:from>
    <xdr:to>
      <xdr:col>13</xdr:col>
      <xdr:colOff>800100</xdr:colOff>
      <xdr:row>73</xdr:row>
      <xdr:rowOff>19050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971550" y="39538275"/>
          <a:ext cx="13239750" cy="161925"/>
          <a:chOff x="1009650" y="4810125"/>
          <a:chExt cx="12830175" cy="161925"/>
        </a:xfrm>
      </xdr:grpSpPr>
      <xdr:cxnSp macro="">
        <xdr:nvCxnSpPr>
          <xdr:cNvPr id="3" name="Conector recto 2">
            <a:extLst>
              <a:ext uri="{FF2B5EF4-FFF2-40B4-BE49-F238E27FC236}">
                <a16:creationId xmlns:a16="http://schemas.microsoft.com/office/drawing/2014/main" id="{00000000-0008-0000-07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7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7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895350</xdr:colOff>
      <xdr:row>0</xdr:row>
      <xdr:rowOff>0</xdr:rowOff>
    </xdr:from>
    <xdr:to>
      <xdr:col>17</xdr:col>
      <xdr:colOff>9525</xdr:colOff>
      <xdr:row>3</xdr:row>
      <xdr:rowOff>122360</xdr:rowOff>
    </xdr:to>
    <xdr:sp macro="" textlink="">
      <xdr:nvSpPr>
        <xdr:cNvPr id="9" name="CuadroTexto 8">
          <a:extLst>
            <a:ext uri="{FF2B5EF4-FFF2-40B4-BE49-F238E27FC236}">
              <a16:creationId xmlns:a16="http://schemas.microsoft.com/office/drawing/2014/main" id="{D64DAB42-5870-4297-A918-6C657F17BC55}"/>
            </a:ext>
          </a:extLst>
        </xdr:cNvPr>
        <xdr:cNvSpPr txBox="1"/>
      </xdr:nvSpPr>
      <xdr:spPr>
        <a:xfrm>
          <a:off x="16306800" y="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Rommel%20Daniel%20Cuba%20Calle\Descargas\Distribucio&#769;n%20entidades%20UCI%20Abril%202025.xlsx" TargetMode="External"/><Relationship Id="rId1" Type="http://schemas.openxmlformats.org/officeDocument/2006/relationships/externalLinkPath" Target="/Rommel%20Daniel%20Cuba%20Calle/Descargas/Distribucio&#769;n%20entidades%20UCI%20Abril%202025.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Rommel%20Daniel%20Cuba%20Calle\Descargas\Distribuci&#243;n%20de%20entidades%20UCI%20Mayo%202024.xlsx" TargetMode="External"/><Relationship Id="rId1" Type="http://schemas.openxmlformats.org/officeDocument/2006/relationships/externalLinkPath" Target="/Rommel%20Daniel%20Cuba%20Calle/Descargas/Distribuci&#243;n%20de%20entidades%20UCI%20Mayo%20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ommel%20Daniel%20Cuba%20Calle/Documentos/Clasificador%20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ommel%20Daniel%20Cuba%20Calle/Escritorio/FORMULARIO%209/2022/10.%20Octubre/WP-DGCF%20R1.02%20-2022%20OCTU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de Extractos Bancarios"/>
      <sheetName val="Hoja1"/>
      <sheetName val="Hoja2"/>
      <sheetName val="Hoja1 (2)"/>
      <sheetName val="RESUMEN"/>
    </sheetNames>
    <sheetDataSet>
      <sheetData sheetId="0" refreshError="1"/>
      <sheetData sheetId="1" refreshError="1"/>
      <sheetData sheetId="2" refreshError="1"/>
      <sheetData sheetId="3" refreshError="1"/>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TRIBUCIÓN"/>
      <sheetName val="Hoja1"/>
      <sheetName val="RESUMEN"/>
      <sheetName val="DIST. CCF PARA SEG. Y RE"/>
    </sheetNames>
    <sheetDataSet>
      <sheetData sheetId="0">
        <row r="8">
          <cell r="A8">
            <v>6</v>
          </cell>
          <cell r="B8">
            <v>3</v>
          </cell>
          <cell r="C8" t="str">
            <v>Vicepresidencia del Estado Plurinacional</v>
          </cell>
          <cell r="D8" t="str">
            <v>José Rivas</v>
          </cell>
          <cell r="E8" t="str">
            <v>José Rivas</v>
          </cell>
          <cell r="F8" t="str">
            <v>José Rivas</v>
          </cell>
        </row>
        <row r="9">
          <cell r="A9">
            <v>10</v>
          </cell>
          <cell r="B9">
            <v>2</v>
          </cell>
          <cell r="C9" t="str">
            <v>Ministerio de Relaciones Exteriores</v>
          </cell>
          <cell r="D9" t="str">
            <v>Judith Machicado</v>
          </cell>
          <cell r="E9" t="str">
            <v>Judith Machicado</v>
          </cell>
          <cell r="F9" t="str">
            <v>Judith Machicado</v>
          </cell>
        </row>
        <row r="10">
          <cell r="A10">
            <v>15</v>
          </cell>
          <cell r="B10">
            <v>1</v>
          </cell>
          <cell r="C10" t="str">
            <v>Ministerio de Gobierno</v>
          </cell>
          <cell r="D10" t="str">
            <v>Virginia Callisaya</v>
          </cell>
          <cell r="E10" t="str">
            <v>Virginia Callisaya</v>
          </cell>
          <cell r="F10" t="str">
            <v>Virginia Callisaya</v>
          </cell>
        </row>
        <row r="11">
          <cell r="A11">
            <v>16</v>
          </cell>
          <cell r="B11">
            <v>1</v>
          </cell>
          <cell r="C11" t="str">
            <v>Ministerio de Educación</v>
          </cell>
          <cell r="D11" t="str">
            <v>Emma Ticonipa</v>
          </cell>
          <cell r="E11" t="str">
            <v>Emma Ticonipa</v>
          </cell>
          <cell r="F11" t="str">
            <v>Emma Ticonipa</v>
          </cell>
        </row>
        <row r="12">
          <cell r="A12">
            <v>20</v>
          </cell>
          <cell r="B12">
            <v>1</v>
          </cell>
          <cell r="C12" t="str">
            <v>Ministerio de Defensa</v>
          </cell>
          <cell r="D12" t="str">
            <v>Rommel Cuba</v>
          </cell>
          <cell r="E12" t="str">
            <v>Rommel Cuba</v>
          </cell>
          <cell r="F12" t="str">
            <v>Rommel Cuba</v>
          </cell>
        </row>
        <row r="13">
          <cell r="A13">
            <v>25</v>
          </cell>
          <cell r="B13">
            <v>2</v>
          </cell>
          <cell r="C13" t="str">
            <v>Ministerio de la Presidencia</v>
          </cell>
          <cell r="D13" t="str">
            <v>Emma Ticonipa</v>
          </cell>
          <cell r="E13" t="str">
            <v>Emma Ticonipa</v>
          </cell>
          <cell r="F13" t="str">
            <v>Elizabeth Nina</v>
          </cell>
        </row>
        <row r="14">
          <cell r="A14">
            <v>30</v>
          </cell>
          <cell r="B14">
            <v>2</v>
          </cell>
          <cell r="C14" t="str">
            <v>Ministerio de Justicia y Transparencia Institucional</v>
          </cell>
          <cell r="D14" t="str">
            <v>Yesenia Apaza</v>
          </cell>
          <cell r="E14" t="str">
            <v>Jeovana Zabala</v>
          </cell>
          <cell r="F14" t="str">
            <v>Jeovana Zabala</v>
          </cell>
        </row>
        <row r="15">
          <cell r="A15">
            <v>35</v>
          </cell>
          <cell r="B15">
            <v>2</v>
          </cell>
          <cell r="C15" t="str">
            <v>Ministerio de Economía y Finanzas Públicas</v>
          </cell>
          <cell r="D15" t="str">
            <v>Yesenia Apaza</v>
          </cell>
          <cell r="E15" t="str">
            <v>José Rivas</v>
          </cell>
          <cell r="F15" t="str">
            <v>José Rivas</v>
          </cell>
        </row>
        <row r="16">
          <cell r="A16">
            <v>41</v>
          </cell>
          <cell r="B16">
            <v>1</v>
          </cell>
          <cell r="C16" t="str">
            <v>Ministerio de Desarrollo Productivo y Economía Plural</v>
          </cell>
          <cell r="D16" t="str">
            <v>Virginia Huanca</v>
          </cell>
          <cell r="E16" t="str">
            <v>Virginia Huanca</v>
          </cell>
          <cell r="F16" t="str">
            <v>Virginia Huanca</v>
          </cell>
        </row>
        <row r="17">
          <cell r="A17">
            <v>46</v>
          </cell>
          <cell r="B17">
            <v>1</v>
          </cell>
          <cell r="C17" t="str">
            <v>Ministerio de Salud y Deportes</v>
          </cell>
          <cell r="D17" t="str">
            <v>Rommel Cuba</v>
          </cell>
          <cell r="E17" t="str">
            <v>Rommel Cuba</v>
          </cell>
          <cell r="F17" t="str">
            <v>Rommel Cuba</v>
          </cell>
        </row>
        <row r="18">
          <cell r="A18">
            <v>47</v>
          </cell>
          <cell r="B18">
            <v>2</v>
          </cell>
          <cell r="C18" t="str">
            <v>Ministerio de Desarrollo Rural y Tierras</v>
          </cell>
          <cell r="D18" t="str">
            <v>Guadalupe Challco</v>
          </cell>
          <cell r="E18" t="str">
            <v>Guadalupe Challco</v>
          </cell>
          <cell r="F18" t="str">
            <v>Guadalupe Challco</v>
          </cell>
        </row>
        <row r="19">
          <cell r="A19">
            <v>53</v>
          </cell>
          <cell r="B19">
            <v>2</v>
          </cell>
          <cell r="C19" t="str">
            <v>Ministerio de Culturas, Descolonización y Despatriarcalización</v>
          </cell>
          <cell r="D19" t="str">
            <v>Virginia Callisaya</v>
          </cell>
          <cell r="E19" t="str">
            <v>Virginia Callisaya</v>
          </cell>
          <cell r="F19" t="str">
            <v>Virginia Callisaya</v>
          </cell>
        </row>
        <row r="20">
          <cell r="A20">
            <v>66</v>
          </cell>
          <cell r="B20">
            <v>2</v>
          </cell>
          <cell r="C20" t="str">
            <v>Ministerio de Planificación del Desarrollo</v>
          </cell>
          <cell r="D20" t="str">
            <v>Huascar Nova</v>
          </cell>
          <cell r="E20" t="str">
            <v>Huascar Nova</v>
          </cell>
          <cell r="F20" t="str">
            <v>Huascar Nova</v>
          </cell>
        </row>
        <row r="21">
          <cell r="A21">
            <v>70</v>
          </cell>
          <cell r="B21">
            <v>2</v>
          </cell>
          <cell r="C21" t="str">
            <v>Ministerio de Trabajo, Empleo y Previsión Social</v>
          </cell>
          <cell r="D21" t="str">
            <v>Huascar Nova</v>
          </cell>
          <cell r="E21" t="str">
            <v>Huascar Nova</v>
          </cell>
          <cell r="F21" t="str">
            <v>Huascar Nova</v>
          </cell>
        </row>
        <row r="22">
          <cell r="A22">
            <v>76</v>
          </cell>
          <cell r="B22">
            <v>3</v>
          </cell>
          <cell r="C22" t="str">
            <v>Ministerio de Minería y Metalurgia</v>
          </cell>
          <cell r="D22" t="str">
            <v>Jeovana Zabala</v>
          </cell>
          <cell r="E22" t="str">
            <v>Jeovana Zabala</v>
          </cell>
          <cell r="F22" t="str">
            <v>Jeovana Zabala</v>
          </cell>
        </row>
        <row r="23">
          <cell r="A23">
            <v>78</v>
          </cell>
          <cell r="B23">
            <v>3</v>
          </cell>
          <cell r="C23" t="str">
            <v>Ministerio de Hidrocarburos y Energías</v>
          </cell>
          <cell r="D23" t="str">
            <v>Belén Espejo</v>
          </cell>
          <cell r="E23" t="str">
            <v>Belén Espejo</v>
          </cell>
          <cell r="F23" t="str">
            <v>Belén Espejo</v>
          </cell>
        </row>
        <row r="24">
          <cell r="A24">
            <v>81</v>
          </cell>
          <cell r="B24">
            <v>2</v>
          </cell>
          <cell r="C24" t="str">
            <v>Ministerio de Obras Públicas, Servicios y Vivienda</v>
          </cell>
          <cell r="D24" t="str">
            <v>Judith Machicado</v>
          </cell>
          <cell r="E24" t="str">
            <v>Judith Machicado</v>
          </cell>
          <cell r="F24" t="str">
            <v>Judith Machicado</v>
          </cell>
        </row>
        <row r="25">
          <cell r="A25">
            <v>86</v>
          </cell>
          <cell r="B25">
            <v>1</v>
          </cell>
          <cell r="C25" t="str">
            <v>Ministerio de Medio Ambiente y Agua</v>
          </cell>
          <cell r="D25" t="str">
            <v>Jorge Vargas</v>
          </cell>
          <cell r="E25" t="str">
            <v>Jorge Vargas</v>
          </cell>
          <cell r="F25" t="str">
            <v>Jorge Vargas</v>
          </cell>
        </row>
        <row r="26">
          <cell r="A26">
            <v>95</v>
          </cell>
          <cell r="B26">
            <v>3</v>
          </cell>
          <cell r="C26" t="str">
            <v>Consejo Supremo de Defensa Plurinacional</v>
          </cell>
          <cell r="D26" t="str">
            <v>Rommel Cuba</v>
          </cell>
          <cell r="E26" t="str">
            <v>Rommel Cuba</v>
          </cell>
          <cell r="F26" t="str">
            <v>Rommel Cuba</v>
          </cell>
        </row>
        <row r="27">
          <cell r="A27" t="str">
            <v>99 - 01</v>
          </cell>
          <cell r="B27">
            <v>3</v>
          </cell>
          <cell r="C27" t="str">
            <v>Tesoro General de la Nación</v>
          </cell>
          <cell r="D27" t="str">
            <v>Guadalupe Challco</v>
          </cell>
          <cell r="E27" t="str">
            <v>Guadalupe Challco</v>
          </cell>
          <cell r="F27" t="str">
            <v>Guadalupe Challco</v>
          </cell>
        </row>
        <row r="28">
          <cell r="A28" t="str">
            <v>99 - 02</v>
          </cell>
          <cell r="B28">
            <v>2</v>
          </cell>
          <cell r="C28" t="str">
            <v>Tesoro General de la Nación</v>
          </cell>
          <cell r="D28" t="str">
            <v>Virginia Huanca</v>
          </cell>
          <cell r="E28" t="str">
            <v>Virginia Huanca</v>
          </cell>
          <cell r="F28" t="str">
            <v>Virginia Huanca</v>
          </cell>
        </row>
        <row r="29">
          <cell r="A29" t="str">
            <v>99 - 03</v>
          </cell>
          <cell r="B29">
            <v>2</v>
          </cell>
          <cell r="C29" t="str">
            <v>Tesoro General de la Nación</v>
          </cell>
          <cell r="D29" t="str">
            <v>Belén Espejo</v>
          </cell>
          <cell r="E29" t="str">
            <v>Belén Espejo</v>
          </cell>
          <cell r="F29" t="str">
            <v>Belén Espejo</v>
          </cell>
        </row>
        <row r="30">
          <cell r="A30" t="str">
            <v>99 - 04</v>
          </cell>
          <cell r="B30">
            <v>2</v>
          </cell>
          <cell r="C30" t="str">
            <v>Tesoro General de la Nación</v>
          </cell>
          <cell r="D30" t="str">
            <v>Guadalupe Challco</v>
          </cell>
          <cell r="E30" t="str">
            <v>Guadalupe Challco</v>
          </cell>
          <cell r="F30" t="str">
            <v>Guadalupe Challco</v>
          </cell>
        </row>
        <row r="31">
          <cell r="A31" t="str">
            <v>99 - 07</v>
          </cell>
          <cell r="B31">
            <v>3</v>
          </cell>
          <cell r="C31" t="str">
            <v>Tesoro General de la Nación</v>
          </cell>
          <cell r="D31" t="str">
            <v>Guadalupe Challco</v>
          </cell>
          <cell r="E31" t="str">
            <v>Guadalupe Challco</v>
          </cell>
          <cell r="F31" t="str">
            <v>Guadalupe Challco</v>
          </cell>
        </row>
        <row r="32">
          <cell r="A32">
            <v>108</v>
          </cell>
          <cell r="B32">
            <v>3</v>
          </cell>
          <cell r="C32" t="str">
            <v>Orquesta Sinfónica Nacional</v>
          </cell>
          <cell r="D32" t="str">
            <v>Jorge Vargas</v>
          </cell>
          <cell r="E32" t="str">
            <v>Jorge Vargas</v>
          </cell>
          <cell r="F32" t="str">
            <v>Jorge Vargas</v>
          </cell>
        </row>
        <row r="33">
          <cell r="A33">
            <v>109</v>
          </cell>
          <cell r="B33">
            <v>3</v>
          </cell>
          <cell r="C33" t="str">
            <v>Conservatorio Nacional de Música</v>
          </cell>
          <cell r="D33" t="str">
            <v>Jorge Vargas</v>
          </cell>
          <cell r="E33" t="str">
            <v>Jorge Vargas</v>
          </cell>
          <cell r="F33" t="str">
            <v>Jorge Vargas</v>
          </cell>
        </row>
        <row r="34">
          <cell r="A34">
            <v>111</v>
          </cell>
          <cell r="B34">
            <v>3</v>
          </cell>
          <cell r="C34" t="str">
            <v>Instituto Boliviano de la Ceguera</v>
          </cell>
          <cell r="D34" t="str">
            <v>Virginia Callisaya</v>
          </cell>
          <cell r="E34" t="str">
            <v>Virginia Callisaya</v>
          </cell>
          <cell r="F34" t="str">
            <v>Virginia Callisaya</v>
          </cell>
        </row>
        <row r="35">
          <cell r="A35">
            <v>117</v>
          </cell>
          <cell r="B35">
            <v>2</v>
          </cell>
          <cell r="C35" t="str">
            <v>Dirección General de Aeronáutica Civil</v>
          </cell>
          <cell r="D35" t="str">
            <v>Emma Ticonipa</v>
          </cell>
          <cell r="E35" t="str">
            <v>Emma Ticonipa</v>
          </cell>
          <cell r="F35" t="str">
            <v>Emma Ticonipa</v>
          </cell>
        </row>
        <row r="36">
          <cell r="A36">
            <v>119</v>
          </cell>
          <cell r="B36">
            <v>2</v>
          </cell>
          <cell r="C36" t="str">
            <v>Agencia para el Des. de la Soc. de la Información Boliviana</v>
          </cell>
          <cell r="D36" t="str">
            <v>Virginia Callisaya</v>
          </cell>
          <cell r="E36" t="str">
            <v>Virginia Callisaya</v>
          </cell>
          <cell r="F36" t="str">
            <v>Virginia Callisaya</v>
          </cell>
        </row>
        <row r="37">
          <cell r="A37">
            <v>124</v>
          </cell>
          <cell r="B37">
            <v>3</v>
          </cell>
          <cell r="C37" t="str">
            <v>Academia Nacional de Ciencias</v>
          </cell>
          <cell r="D37" t="str">
            <v>Jeovana Zabala</v>
          </cell>
          <cell r="E37" t="str">
            <v>Jeovana Zabala</v>
          </cell>
          <cell r="F37" t="str">
            <v>Jeovana Zabala</v>
          </cell>
        </row>
        <row r="38">
          <cell r="A38">
            <v>129</v>
          </cell>
          <cell r="B38">
            <v>3</v>
          </cell>
          <cell r="C38" t="str">
            <v>Escuela de Gestión Pública Plurinacional</v>
          </cell>
          <cell r="D38" t="str">
            <v>José Rivas</v>
          </cell>
          <cell r="E38" t="str">
            <v>José Rivas</v>
          </cell>
          <cell r="F38" t="str">
            <v>Elizabeth Nina</v>
          </cell>
        </row>
        <row r="39">
          <cell r="A39">
            <v>130</v>
          </cell>
          <cell r="B39">
            <v>3</v>
          </cell>
          <cell r="C39" t="str">
            <v>Fondo de Financiamiento para la Minería</v>
          </cell>
          <cell r="D39" t="str">
            <v>Jorge Vargas</v>
          </cell>
          <cell r="E39" t="str">
            <v>Jorge Vargas</v>
          </cell>
          <cell r="F39" t="str">
            <v>Jorge Vargas</v>
          </cell>
        </row>
        <row r="40">
          <cell r="A40">
            <v>132</v>
          </cell>
          <cell r="B40">
            <v>1</v>
          </cell>
          <cell r="C40" t="str">
            <v>Servicio de Desarrollo de las Empresas Púb. Productivas</v>
          </cell>
          <cell r="D40" t="str">
            <v>Rommel Cuba</v>
          </cell>
          <cell r="E40" t="str">
            <v>Rommel Cuba</v>
          </cell>
          <cell r="F40" t="str">
            <v>Rommel Cuba</v>
          </cell>
        </row>
        <row r="41">
          <cell r="A41">
            <v>133</v>
          </cell>
          <cell r="B41">
            <v>3</v>
          </cell>
          <cell r="C41" t="str">
            <v>Lotería Nacional de Beneficencia y Salubridad</v>
          </cell>
          <cell r="D41" t="str">
            <v>Jorge Vargas</v>
          </cell>
          <cell r="E41" t="str">
            <v>Jorge Vargas</v>
          </cell>
          <cell r="F41" t="str">
            <v>Jorge Vargas</v>
          </cell>
        </row>
        <row r="42">
          <cell r="A42">
            <v>134</v>
          </cell>
          <cell r="B42">
            <v>3</v>
          </cell>
          <cell r="C42" t="str">
            <v>Consejo Nacional de Vivienda Policial</v>
          </cell>
          <cell r="D42" t="str">
            <v>Belén Espejo</v>
          </cell>
          <cell r="E42" t="str">
            <v>Belén Espejo</v>
          </cell>
          <cell r="F42" t="str">
            <v>Belén Espejo</v>
          </cell>
        </row>
        <row r="43">
          <cell r="A43">
            <v>137</v>
          </cell>
          <cell r="B43">
            <v>3</v>
          </cell>
          <cell r="C43" t="str">
            <v>Comité Ejecutivo de la Universidad Boliviana</v>
          </cell>
          <cell r="D43" t="str">
            <v>Huascar Nova</v>
          </cell>
          <cell r="E43" t="str">
            <v>Huascar Nova</v>
          </cell>
          <cell r="F43" t="str">
            <v>Huascar Nova</v>
          </cell>
        </row>
        <row r="44">
          <cell r="A44">
            <v>150</v>
          </cell>
          <cell r="B44">
            <v>3</v>
          </cell>
          <cell r="C44" t="str">
            <v>Proyecto Sucre Ciudad Universitaria</v>
          </cell>
          <cell r="D44" t="str">
            <v>Judith Machicado</v>
          </cell>
          <cell r="E44" t="str">
            <v>Judith Machicado</v>
          </cell>
          <cell r="F44" t="str">
            <v>Judith Machicado</v>
          </cell>
        </row>
        <row r="45">
          <cell r="A45">
            <v>152</v>
          </cell>
          <cell r="B45">
            <v>3</v>
          </cell>
          <cell r="C45" t="str">
            <v>Servicio Plurinacional de Defensa Pública</v>
          </cell>
          <cell r="D45" t="str">
            <v>Virginia Callisaya</v>
          </cell>
          <cell r="E45" t="str">
            <v>Virginia Callisaya</v>
          </cell>
          <cell r="F45" t="str">
            <v>Virginia Callisaya</v>
          </cell>
        </row>
        <row r="46">
          <cell r="A46">
            <v>153</v>
          </cell>
          <cell r="B46">
            <v>3</v>
          </cell>
          <cell r="C46" t="str">
            <v>Observatorio Nacional de la Calidad  Educativa</v>
          </cell>
          <cell r="D46" t="str">
            <v>Virginia Callisaya</v>
          </cell>
          <cell r="E46" t="str">
            <v>Virginia Callisaya</v>
          </cell>
          <cell r="F46" t="str">
            <v>Virginia Callisaya</v>
          </cell>
        </row>
        <row r="47">
          <cell r="A47">
            <v>154</v>
          </cell>
          <cell r="B47">
            <v>3</v>
          </cell>
          <cell r="C47" t="str">
            <v>Museo Nacional de Historia Natural</v>
          </cell>
          <cell r="D47" t="str">
            <v>Huascar Nova</v>
          </cell>
          <cell r="E47" t="str">
            <v>Huascar Nova</v>
          </cell>
          <cell r="F47" t="str">
            <v>Huascar Nova</v>
          </cell>
        </row>
        <row r="48">
          <cell r="A48">
            <v>155</v>
          </cell>
          <cell r="B48">
            <v>3</v>
          </cell>
          <cell r="C48" t="str">
            <v>Dirección del Notariado Plurinacional</v>
          </cell>
          <cell r="D48" t="str">
            <v>Emma Ticonipa</v>
          </cell>
          <cell r="E48" t="str">
            <v>Emma Ticonipa</v>
          </cell>
          <cell r="F48" t="str">
            <v>Elizabeth Nina</v>
          </cell>
        </row>
        <row r="49">
          <cell r="A49">
            <v>156</v>
          </cell>
          <cell r="B49">
            <v>3</v>
          </cell>
          <cell r="C49" t="str">
            <v>Servicio Plurinacional de Asistencia a la Víctima</v>
          </cell>
          <cell r="D49" t="str">
            <v>Jorge Vargas</v>
          </cell>
          <cell r="E49" t="str">
            <v>Jorge Vargas</v>
          </cell>
          <cell r="F49" t="str">
            <v>Jorge Vargas</v>
          </cell>
        </row>
        <row r="50">
          <cell r="A50">
            <v>159</v>
          </cell>
          <cell r="B50">
            <v>3</v>
          </cell>
          <cell r="C50" t="str">
            <v>Oficina Técnica para el Fortalecimiento de la Empresa Pública</v>
          </cell>
          <cell r="D50" t="str">
            <v>Huascar Nova</v>
          </cell>
          <cell r="E50" t="str">
            <v>Huascar Nova</v>
          </cell>
          <cell r="F50" t="str">
            <v>Huascar Nova</v>
          </cell>
        </row>
        <row r="51">
          <cell r="A51">
            <v>163</v>
          </cell>
          <cell r="B51">
            <v>3</v>
          </cell>
          <cell r="C51" t="str">
            <v>Agencia Nacional de Hidrocarburos</v>
          </cell>
          <cell r="D51" t="str">
            <v>Rommel Cuba</v>
          </cell>
          <cell r="E51" t="str">
            <v>Rommel Cuba</v>
          </cell>
          <cell r="F51" t="str">
            <v>Elizabeth Nina</v>
          </cell>
        </row>
        <row r="52">
          <cell r="A52">
            <v>169</v>
          </cell>
          <cell r="B52">
            <v>2</v>
          </cell>
          <cell r="C52" t="str">
            <v>Autoridad General de Impugnación Tributaria</v>
          </cell>
          <cell r="D52" t="str">
            <v>Emma Ticonipa</v>
          </cell>
          <cell r="E52" t="str">
            <v>Emma Ticonipa</v>
          </cell>
          <cell r="F52" t="str">
            <v>Emma Ticonipa</v>
          </cell>
        </row>
        <row r="53">
          <cell r="A53">
            <v>170</v>
          </cell>
          <cell r="B53">
            <v>3</v>
          </cell>
          <cell r="C53" t="str">
            <v>Escuela Militar de Ingeniería</v>
          </cell>
          <cell r="D53" t="str">
            <v>Judith Machicado</v>
          </cell>
          <cell r="E53" t="str">
            <v>Judith Machicado</v>
          </cell>
          <cell r="F53" t="str">
            <v>Judith Machicado</v>
          </cell>
        </row>
        <row r="54">
          <cell r="A54">
            <v>190</v>
          </cell>
          <cell r="B54">
            <v>3</v>
          </cell>
          <cell r="C54" t="str">
            <v>Autoridad General Jurisdiccional Administrativa Minera</v>
          </cell>
          <cell r="D54" t="str">
            <v>Huascar Nova</v>
          </cell>
          <cell r="E54" t="str">
            <v>Huascar Nova</v>
          </cell>
          <cell r="F54" t="str">
            <v>Huascar Nova</v>
          </cell>
        </row>
        <row r="55">
          <cell r="A55">
            <v>192</v>
          </cell>
          <cell r="B55">
            <v>3</v>
          </cell>
          <cell r="C55" t="str">
            <v>Servicio al Mejoramiento de Navegación Amazónica</v>
          </cell>
          <cell r="D55" t="str">
            <v>Virginia Huanca</v>
          </cell>
          <cell r="E55" t="str">
            <v>Virginia Huanca</v>
          </cell>
          <cell r="F55" t="str">
            <v>Virginia Huanca</v>
          </cell>
        </row>
        <row r="56">
          <cell r="A56">
            <v>197</v>
          </cell>
          <cell r="B56">
            <v>2</v>
          </cell>
          <cell r="C56" t="str">
            <v>Dirección Estratégica de Reivindicación Marítima</v>
          </cell>
          <cell r="D56" t="str">
            <v>Virginia Callisaya</v>
          </cell>
          <cell r="E56" t="str">
            <v>Virginia Callisaya</v>
          </cell>
          <cell r="F56" t="str">
            <v>Virginia Callisaya</v>
          </cell>
        </row>
        <row r="57">
          <cell r="A57">
            <v>200</v>
          </cell>
          <cell r="B57">
            <v>3</v>
          </cell>
          <cell r="C57" t="str">
            <v>Registro Único para la Administración Tributaria Municipal</v>
          </cell>
          <cell r="D57" t="str">
            <v>Guadalupe Challco</v>
          </cell>
          <cell r="E57" t="str">
            <v>Guadalupe Challco</v>
          </cell>
          <cell r="F57" t="str">
            <v>Guadalupe Challco</v>
          </cell>
        </row>
        <row r="58">
          <cell r="A58">
            <v>203</v>
          </cell>
          <cell r="B58">
            <v>2</v>
          </cell>
          <cell r="C58" t="str">
            <v>Autoridad de Supervisión del Sistema Financiero</v>
          </cell>
          <cell r="D58" t="str">
            <v>Virginia Callisaya</v>
          </cell>
          <cell r="E58" t="str">
            <v>Virginia Callisaya</v>
          </cell>
          <cell r="F58" t="str">
            <v>Elizabeth Nina</v>
          </cell>
        </row>
        <row r="59">
          <cell r="A59">
            <v>206</v>
          </cell>
          <cell r="B59">
            <v>2</v>
          </cell>
          <cell r="C59" t="str">
            <v>Instituto Nacional de Estadística</v>
          </cell>
          <cell r="D59" t="str">
            <v>Virginia Callisaya</v>
          </cell>
          <cell r="E59" t="str">
            <v>Virginia Callisaya</v>
          </cell>
          <cell r="F59" t="str">
            <v>Virginia Callisaya</v>
          </cell>
        </row>
        <row r="60">
          <cell r="A60">
            <v>210</v>
          </cell>
          <cell r="B60">
            <v>3</v>
          </cell>
          <cell r="C60" t="str">
            <v>Unidad de Análisis de Políticas Sociales y Económicas</v>
          </cell>
          <cell r="D60" t="str">
            <v>Jorge Vargas</v>
          </cell>
          <cell r="E60" t="str">
            <v>Jorge Vargas</v>
          </cell>
          <cell r="F60" t="str">
            <v>Jorge Vargas</v>
          </cell>
        </row>
        <row r="61">
          <cell r="A61">
            <v>212</v>
          </cell>
          <cell r="B61">
            <v>1</v>
          </cell>
          <cell r="C61" t="str">
            <v>Instituto Nacional de Reforma Agraria</v>
          </cell>
          <cell r="D61" t="str">
            <v>Judith Machicado</v>
          </cell>
          <cell r="E61" t="str">
            <v>Judith Machicado</v>
          </cell>
          <cell r="F61" t="str">
            <v>Judith Machicado</v>
          </cell>
        </row>
        <row r="62">
          <cell r="A62">
            <v>213</v>
          </cell>
          <cell r="B62">
            <v>3</v>
          </cell>
          <cell r="C62" t="str">
            <v>Servicio Nacional de Meteorología e Hidrología</v>
          </cell>
          <cell r="D62" t="str">
            <v>Yesenia Apaza</v>
          </cell>
          <cell r="E62" t="str">
            <v>Huascar Nova</v>
          </cell>
          <cell r="F62" t="str">
            <v>Elizabeth Nina</v>
          </cell>
        </row>
        <row r="63">
          <cell r="A63">
            <v>221</v>
          </cell>
          <cell r="B63">
            <v>3</v>
          </cell>
          <cell r="C63" t="str">
            <v>Serv. Nal. de Reg. y Control de la Comer. de Minerales y Metales</v>
          </cell>
          <cell r="D63" t="str">
            <v>Virginia Huanca</v>
          </cell>
          <cell r="E63" t="str">
            <v>Virginia Huanca</v>
          </cell>
          <cell r="F63" t="str">
            <v>Virginia Huanca</v>
          </cell>
        </row>
        <row r="64">
          <cell r="A64">
            <v>222</v>
          </cell>
          <cell r="B64">
            <v>2</v>
          </cell>
          <cell r="C64" t="str">
            <v>Instituto Nacional de Innovación Agropecuaria y Forestal</v>
          </cell>
          <cell r="D64" t="str">
            <v>Yesenia Apaza</v>
          </cell>
          <cell r="E64" t="str">
            <v>Jorge Vargas</v>
          </cell>
          <cell r="F64" t="str">
            <v>Elizabeth Nina</v>
          </cell>
        </row>
        <row r="65">
          <cell r="A65">
            <v>223</v>
          </cell>
          <cell r="B65">
            <v>3</v>
          </cell>
          <cell r="C65" t="str">
            <v>Fondo Nacional de Desarrollo Forestal</v>
          </cell>
          <cell r="D65" t="str">
            <v>Judith Machicado</v>
          </cell>
          <cell r="E65" t="str">
            <v>Judith Machicado</v>
          </cell>
          <cell r="F65" t="str">
            <v>Judith Machicado</v>
          </cell>
        </row>
        <row r="66">
          <cell r="A66">
            <v>224</v>
          </cell>
          <cell r="B66">
            <v>3</v>
          </cell>
          <cell r="C66" t="str">
            <v>Insumos Bolivia</v>
          </cell>
          <cell r="D66" t="str">
            <v>Huascar Nova</v>
          </cell>
          <cell r="E66" t="str">
            <v>Huascar Nova</v>
          </cell>
          <cell r="F66" t="str">
            <v>Huascar Nova</v>
          </cell>
        </row>
        <row r="67">
          <cell r="A67">
            <v>225</v>
          </cell>
          <cell r="B67">
            <v>2</v>
          </cell>
          <cell r="C67" t="str">
            <v>Serv. Nal. para la Sostenibilidad del Saneamiento Básico</v>
          </cell>
          <cell r="D67" t="str">
            <v>Rommel Cuba</v>
          </cell>
          <cell r="E67" t="str">
            <v>Rommel Cuba</v>
          </cell>
          <cell r="F67" t="str">
            <v>Elizabeth Nina</v>
          </cell>
        </row>
        <row r="68">
          <cell r="A68">
            <v>226</v>
          </cell>
          <cell r="B68">
            <v>3</v>
          </cell>
          <cell r="C68" t="str">
            <v>Servicio Estatal de Autonomías</v>
          </cell>
          <cell r="D68" t="str">
            <v>Virginia Huanca</v>
          </cell>
          <cell r="E68" t="str">
            <v>Virginia Huanca</v>
          </cell>
          <cell r="F68" t="str">
            <v>Virginia Huanca</v>
          </cell>
        </row>
        <row r="69">
          <cell r="A69">
            <v>227</v>
          </cell>
          <cell r="B69">
            <v>3</v>
          </cell>
          <cell r="C69" t="str">
            <v>Zona Franca Comercial e Industrial de Cobija</v>
          </cell>
          <cell r="D69" t="str">
            <v>Virginia Huanca</v>
          </cell>
          <cell r="E69" t="str">
            <v>Virginia Huanca</v>
          </cell>
          <cell r="F69" t="str">
            <v>Virginia Huanca</v>
          </cell>
        </row>
        <row r="70">
          <cell r="A70">
            <v>234</v>
          </cell>
          <cell r="B70">
            <v>3</v>
          </cell>
          <cell r="C70" t="str">
            <v>Servicio Geológico Minero</v>
          </cell>
          <cell r="D70" t="str">
            <v>Virginia Callisaya</v>
          </cell>
          <cell r="E70" t="str">
            <v>Virginia Callisaya</v>
          </cell>
          <cell r="F70" t="str">
            <v>Virginia Callisaya</v>
          </cell>
        </row>
        <row r="71">
          <cell r="A71">
            <v>243</v>
          </cell>
          <cell r="B71">
            <v>3</v>
          </cell>
          <cell r="C71" t="str">
            <v>Servicio Nacional de Hidrografía Naval</v>
          </cell>
          <cell r="D71" t="str">
            <v>Yesenia Apaza</v>
          </cell>
          <cell r="E71" t="str">
            <v>Jorge Vargas</v>
          </cell>
          <cell r="F71" t="str">
            <v>Elizabeth Nina</v>
          </cell>
        </row>
        <row r="72">
          <cell r="A72">
            <v>244</v>
          </cell>
          <cell r="B72">
            <v>3</v>
          </cell>
          <cell r="C72" t="str">
            <v>Servicio Nacional de Aerofotogrametría</v>
          </cell>
          <cell r="D72" t="str">
            <v>José Rivas</v>
          </cell>
          <cell r="E72" t="str">
            <v>José Rivas</v>
          </cell>
          <cell r="F72" t="str">
            <v>José Rivas</v>
          </cell>
        </row>
        <row r="73">
          <cell r="A73">
            <v>245</v>
          </cell>
          <cell r="B73">
            <v>3</v>
          </cell>
          <cell r="C73" t="str">
            <v>Servicio Geodésico de Mapas</v>
          </cell>
          <cell r="D73" t="str">
            <v>Huascar Nova</v>
          </cell>
          <cell r="E73" t="str">
            <v>Huascar Nova</v>
          </cell>
          <cell r="F73" t="str">
            <v>Huascar Nova</v>
          </cell>
        </row>
        <row r="74">
          <cell r="A74">
            <v>249</v>
          </cell>
          <cell r="B74">
            <v>2</v>
          </cell>
          <cell r="C74" t="str">
            <v>Centro de Abastecimiento y Suministros de Salud</v>
          </cell>
          <cell r="D74" t="str">
            <v>Yesenia Apaza</v>
          </cell>
          <cell r="E74" t="str">
            <v>Jeovana Zabala</v>
          </cell>
          <cell r="F74" t="str">
            <v>Jeovana Zabala</v>
          </cell>
        </row>
        <row r="75">
          <cell r="A75">
            <v>251</v>
          </cell>
          <cell r="B75">
            <v>3</v>
          </cell>
          <cell r="C75" t="str">
            <v>Instituto Nacional de Salud Ocupacional</v>
          </cell>
          <cell r="D75" t="str">
            <v>Jorge Vargas</v>
          </cell>
          <cell r="E75" t="str">
            <v>Jorge Vargas</v>
          </cell>
          <cell r="F75" t="str">
            <v>Jorge Vargas</v>
          </cell>
        </row>
        <row r="76">
          <cell r="A76">
            <v>253</v>
          </cell>
          <cell r="B76">
            <v>1</v>
          </cell>
          <cell r="C76" t="str">
            <v>Entidad Ejecutora de Medio Ambiente y Agua</v>
          </cell>
          <cell r="D76" t="str">
            <v>Belén Espejo</v>
          </cell>
          <cell r="E76" t="str">
            <v>Belén Espejo</v>
          </cell>
          <cell r="F76" t="str">
            <v>Belén Espejo</v>
          </cell>
        </row>
        <row r="77">
          <cell r="A77">
            <v>254</v>
          </cell>
          <cell r="B77">
            <v>2</v>
          </cell>
          <cell r="C77" t="str">
            <v>Instituto del Seguro Agrario</v>
          </cell>
          <cell r="D77" t="str">
            <v>Belén Espejo</v>
          </cell>
          <cell r="E77" t="str">
            <v>Belén Espejo</v>
          </cell>
          <cell r="F77" t="str">
            <v>Belén Espejo</v>
          </cell>
        </row>
        <row r="78">
          <cell r="A78">
            <v>265</v>
          </cell>
          <cell r="B78">
            <v>3</v>
          </cell>
          <cell r="C78" t="str">
            <v>Direc. Dptal. de Educación  Chuquisaca</v>
          </cell>
          <cell r="D78" t="str">
            <v>Jeovana Zabala</v>
          </cell>
          <cell r="E78" t="str">
            <v>Jeovana Zabala</v>
          </cell>
          <cell r="F78" t="str">
            <v>Jeovana Zabala</v>
          </cell>
        </row>
        <row r="79">
          <cell r="A79">
            <v>266</v>
          </cell>
          <cell r="B79">
            <v>3</v>
          </cell>
          <cell r="C79" t="str">
            <v>Direc. Dptal. de Educación La Paz</v>
          </cell>
          <cell r="D79" t="str">
            <v>Jeovana Zabala</v>
          </cell>
          <cell r="E79" t="str">
            <v>Jeovana Zabala</v>
          </cell>
          <cell r="F79" t="str">
            <v>Jeovana Zabala</v>
          </cell>
        </row>
        <row r="80">
          <cell r="A80">
            <v>267</v>
          </cell>
          <cell r="B80">
            <v>3</v>
          </cell>
          <cell r="C80" t="str">
            <v>Direc. Dptal. de Educación Cochabamba</v>
          </cell>
          <cell r="D80" t="str">
            <v>Jeovana Zabala</v>
          </cell>
          <cell r="E80" t="str">
            <v>Jeovana Zabala</v>
          </cell>
          <cell r="F80" t="str">
            <v>Jeovana Zabala</v>
          </cell>
        </row>
        <row r="81">
          <cell r="A81">
            <v>268</v>
          </cell>
          <cell r="B81">
            <v>3</v>
          </cell>
          <cell r="C81" t="str">
            <v>Direc. Dptal. de Educación Oruro</v>
          </cell>
          <cell r="D81" t="str">
            <v>Jeovana Zabala</v>
          </cell>
          <cell r="E81" t="str">
            <v>Jeovana Zabala</v>
          </cell>
          <cell r="F81" t="str">
            <v>Jeovana Zabala</v>
          </cell>
        </row>
        <row r="82">
          <cell r="A82">
            <v>269</v>
          </cell>
          <cell r="B82">
            <v>3</v>
          </cell>
          <cell r="C82" t="str">
            <v>Direc. Dptal. de Educación Potosí</v>
          </cell>
          <cell r="D82" t="str">
            <v>Jeovana Zabala</v>
          </cell>
          <cell r="E82" t="str">
            <v>Jeovana Zabala</v>
          </cell>
          <cell r="F82" t="str">
            <v>Jeovana Zabala</v>
          </cell>
        </row>
        <row r="83">
          <cell r="A83">
            <v>270</v>
          </cell>
          <cell r="B83">
            <v>3</v>
          </cell>
          <cell r="C83" t="str">
            <v>Direc. Dptal. de Educación Tarija</v>
          </cell>
          <cell r="D83" t="str">
            <v>Jeovana Zabala</v>
          </cell>
          <cell r="E83" t="str">
            <v>Jeovana Zabala</v>
          </cell>
          <cell r="F83" t="str">
            <v>Jeovana Zabala</v>
          </cell>
        </row>
        <row r="84">
          <cell r="A84">
            <v>271</v>
          </cell>
          <cell r="B84">
            <v>3</v>
          </cell>
          <cell r="C84" t="str">
            <v>Direc. Dptal. de Educación Santa Cruz</v>
          </cell>
          <cell r="D84" t="str">
            <v>Jeovana Zabala</v>
          </cell>
          <cell r="E84" t="str">
            <v>Jeovana Zabala</v>
          </cell>
          <cell r="F84" t="str">
            <v>Jeovana Zabala</v>
          </cell>
        </row>
        <row r="85">
          <cell r="A85">
            <v>272</v>
          </cell>
          <cell r="B85">
            <v>3</v>
          </cell>
          <cell r="C85" t="str">
            <v>Direc. Dptal. de Educación Beni</v>
          </cell>
          <cell r="D85" t="str">
            <v>Jeovana Zabala</v>
          </cell>
          <cell r="E85" t="str">
            <v>Jeovana Zabala</v>
          </cell>
          <cell r="F85" t="str">
            <v>Jeovana Zabala</v>
          </cell>
        </row>
        <row r="86">
          <cell r="A86">
            <v>273</v>
          </cell>
          <cell r="B86">
            <v>3</v>
          </cell>
          <cell r="C86" t="str">
            <v>Direc. Dptal. de Educación Pando</v>
          </cell>
          <cell r="D86" t="str">
            <v>Jeovana Zabala</v>
          </cell>
          <cell r="E86" t="str">
            <v>Jeovana Zabala</v>
          </cell>
          <cell r="F86" t="str">
            <v>Jeovana Zabala</v>
          </cell>
        </row>
        <row r="87">
          <cell r="A87">
            <v>281</v>
          </cell>
          <cell r="B87">
            <v>3</v>
          </cell>
          <cell r="C87" t="str">
            <v>Oficina Técnica de los Ríos Pilcomayo y Bermejo</v>
          </cell>
          <cell r="D87" t="str">
            <v>Yesenia Apaza</v>
          </cell>
          <cell r="E87" t="str">
            <v>Jeovana Zabala</v>
          </cell>
          <cell r="F87" t="str">
            <v>Jeovana Zabala</v>
          </cell>
        </row>
        <row r="88">
          <cell r="A88">
            <v>283</v>
          </cell>
          <cell r="B88">
            <v>2</v>
          </cell>
          <cell r="C88" t="str">
            <v>Aduana Nacional</v>
          </cell>
          <cell r="D88" t="str">
            <v>Emma Ticonipa</v>
          </cell>
          <cell r="E88" t="str">
            <v>Emma Ticonipa</v>
          </cell>
          <cell r="F88" t="str">
            <v>Emma Ticonipa</v>
          </cell>
        </row>
        <row r="89">
          <cell r="A89">
            <v>287</v>
          </cell>
          <cell r="B89">
            <v>1</v>
          </cell>
          <cell r="C89" t="str">
            <v>Fondo Nacional de Producción e Inversión Social</v>
          </cell>
          <cell r="D89" t="str">
            <v>José Rivas</v>
          </cell>
          <cell r="E89" t="str">
            <v>José Rivas</v>
          </cell>
          <cell r="F89" t="str">
            <v>José Rivas</v>
          </cell>
        </row>
        <row r="90">
          <cell r="A90">
            <v>288</v>
          </cell>
          <cell r="B90">
            <v>3</v>
          </cell>
          <cell r="C90" t="str">
            <v>Servicio Nacional de Riego</v>
          </cell>
          <cell r="D90" t="str">
            <v>Virginia Callisaya</v>
          </cell>
          <cell r="E90" t="str">
            <v>Virginia Callisaya</v>
          </cell>
          <cell r="F90" t="str">
            <v>Virginia Callisaya</v>
          </cell>
        </row>
        <row r="91">
          <cell r="A91">
            <v>290</v>
          </cell>
          <cell r="B91">
            <v>1</v>
          </cell>
          <cell r="C91" t="str">
            <v>Servicio de Impuestos Nacionales</v>
          </cell>
          <cell r="D91" t="str">
            <v>Emma Ticonipa</v>
          </cell>
          <cell r="E91" t="str">
            <v>Emma Ticonipa</v>
          </cell>
          <cell r="F91" t="str">
            <v>Emma Ticonipa</v>
          </cell>
        </row>
        <row r="92">
          <cell r="A92">
            <v>291</v>
          </cell>
          <cell r="B92">
            <v>2</v>
          </cell>
          <cell r="C92" t="str">
            <v>Administradora Boliviana de Carreteras</v>
          </cell>
          <cell r="D92" t="str">
            <v>Emma Ticonipa</v>
          </cell>
          <cell r="E92" t="str">
            <v>Emma Ticonipa</v>
          </cell>
          <cell r="F92" t="str">
            <v>Emma Ticonipa</v>
          </cell>
        </row>
        <row r="93">
          <cell r="A93">
            <v>292</v>
          </cell>
          <cell r="B93">
            <v>3</v>
          </cell>
          <cell r="C93" t="str">
            <v>Vías Bolivia</v>
          </cell>
          <cell r="D93" t="str">
            <v>Judith Machicado</v>
          </cell>
          <cell r="E93" t="str">
            <v>Judith Machicado</v>
          </cell>
          <cell r="F93" t="str">
            <v>Judith Machicado</v>
          </cell>
        </row>
        <row r="94">
          <cell r="A94">
            <v>293</v>
          </cell>
          <cell r="B94">
            <v>3</v>
          </cell>
          <cell r="C94" t="str">
            <v>Fundación Cultural del Banco Central de Bolivia</v>
          </cell>
          <cell r="D94" t="str">
            <v>Emma Ticonipa</v>
          </cell>
          <cell r="E94" t="str">
            <v>Emma Ticonipa</v>
          </cell>
          <cell r="F94" t="str">
            <v>Emma Ticonipa</v>
          </cell>
        </row>
        <row r="95">
          <cell r="A95">
            <v>294</v>
          </cell>
          <cell r="B95">
            <v>3</v>
          </cell>
          <cell r="C95" t="str">
            <v xml:space="preserve">Univ. Indígena Bol. Comunitaria Intercultural Produc. Tupak Katari </v>
          </cell>
          <cell r="D95" t="str">
            <v>José Rivas</v>
          </cell>
          <cell r="E95" t="str">
            <v>José Rivas</v>
          </cell>
          <cell r="F95" t="str">
            <v>José Rivas</v>
          </cell>
        </row>
        <row r="96">
          <cell r="A96">
            <v>295</v>
          </cell>
          <cell r="B96">
            <v>3</v>
          </cell>
          <cell r="C96" t="str">
            <v>Univ. Indígena Bol. Comun. Intercult Prod. Casimiro Huanca</v>
          </cell>
          <cell r="D96" t="str">
            <v>Rommel Cuba</v>
          </cell>
          <cell r="E96" t="str">
            <v>Rommel Cuba</v>
          </cell>
          <cell r="F96" t="str">
            <v>Rommel Cuba</v>
          </cell>
        </row>
        <row r="97">
          <cell r="A97">
            <v>296</v>
          </cell>
          <cell r="B97">
            <v>3</v>
          </cell>
          <cell r="C97" t="str">
            <v>Universidad Indígena Boliviana Comunitaria Intercultural Productiva Apiaguaiki Tupa</v>
          </cell>
          <cell r="D97" t="str">
            <v>Belén Espejo</v>
          </cell>
          <cell r="E97" t="str">
            <v>Belén Espejo</v>
          </cell>
          <cell r="F97" t="str">
            <v>Belén Espejo</v>
          </cell>
        </row>
        <row r="98">
          <cell r="A98">
            <v>298</v>
          </cell>
          <cell r="B98">
            <v>3</v>
          </cell>
          <cell r="C98" t="str">
            <v>Servicio Departamental de Riego - Chuquisaca</v>
          </cell>
          <cell r="D98" t="str">
            <v>Guadalupe Challco</v>
          </cell>
          <cell r="E98" t="str">
            <v>Guadalupe Challco</v>
          </cell>
          <cell r="F98" t="str">
            <v>Guadalupe Challco</v>
          </cell>
        </row>
        <row r="99">
          <cell r="A99">
            <v>299</v>
          </cell>
          <cell r="B99">
            <v>3</v>
          </cell>
          <cell r="C99" t="str">
            <v>Servicio Departamental de Riego - La Paz</v>
          </cell>
          <cell r="D99" t="str">
            <v>Guadalupe Challco</v>
          </cell>
          <cell r="E99" t="str">
            <v>Guadalupe Challco</v>
          </cell>
          <cell r="F99" t="str">
            <v>Guadalupe Challco</v>
          </cell>
        </row>
        <row r="100">
          <cell r="A100">
            <v>300</v>
          </cell>
          <cell r="B100">
            <v>3</v>
          </cell>
          <cell r="C100" t="str">
            <v>Servicio Departamental de Riego - Cochabamba</v>
          </cell>
          <cell r="D100" t="str">
            <v>Guadalupe Challco</v>
          </cell>
          <cell r="E100" t="str">
            <v>Guadalupe Challco</v>
          </cell>
          <cell r="F100" t="str">
            <v>Guadalupe Challco</v>
          </cell>
        </row>
        <row r="101">
          <cell r="A101">
            <v>301</v>
          </cell>
          <cell r="B101">
            <v>3</v>
          </cell>
          <cell r="C101" t="str">
            <v>Servicio Departamental de Riego - Oruro</v>
          </cell>
          <cell r="D101" t="str">
            <v>Guadalupe Challco</v>
          </cell>
          <cell r="E101" t="str">
            <v>Guadalupe Challco</v>
          </cell>
          <cell r="F101" t="str">
            <v>Guadalupe Challco</v>
          </cell>
        </row>
        <row r="102">
          <cell r="A102">
            <v>302</v>
          </cell>
          <cell r="B102">
            <v>3</v>
          </cell>
          <cell r="C102" t="str">
            <v>Servicio Departamental de Riego - Potosí</v>
          </cell>
          <cell r="D102" t="str">
            <v>Guadalupe Challco</v>
          </cell>
          <cell r="E102" t="str">
            <v>Guadalupe Challco</v>
          </cell>
          <cell r="F102" t="str">
            <v>Guadalupe Challco</v>
          </cell>
        </row>
        <row r="103">
          <cell r="A103">
            <v>303</v>
          </cell>
          <cell r="B103">
            <v>3</v>
          </cell>
          <cell r="C103" t="str">
            <v>Servicio Departamental de Riego - Tarija</v>
          </cell>
          <cell r="D103" t="str">
            <v>Guadalupe Challco</v>
          </cell>
          <cell r="E103" t="str">
            <v>Guadalupe Challco</v>
          </cell>
          <cell r="F103" t="str">
            <v>Guadalupe Challco</v>
          </cell>
        </row>
        <row r="104">
          <cell r="A104">
            <v>309</v>
          </cell>
          <cell r="B104">
            <v>3</v>
          </cell>
          <cell r="C104" t="str">
            <v>Autoridad de Fiscalización y Control Social del Juego</v>
          </cell>
          <cell r="D104" t="str">
            <v>José Rivas</v>
          </cell>
          <cell r="E104" t="str">
            <v>José Rivas</v>
          </cell>
          <cell r="F104" t="str">
            <v>Elizabeth Nina</v>
          </cell>
        </row>
        <row r="105">
          <cell r="A105">
            <v>310</v>
          </cell>
          <cell r="B105">
            <v>2</v>
          </cell>
          <cell r="C105" t="str">
            <v>Autoridad de Fisc y Ctrol Soc de Telecomunicaciones y Transp</v>
          </cell>
          <cell r="D105" t="str">
            <v>Huascar Nova</v>
          </cell>
          <cell r="E105" t="str">
            <v>Huascar Nova</v>
          </cell>
          <cell r="F105" t="str">
            <v>Huascar Nova</v>
          </cell>
        </row>
        <row r="106">
          <cell r="A106">
            <v>311</v>
          </cell>
          <cell r="B106">
            <v>3</v>
          </cell>
          <cell r="C106" t="str">
            <v>Autoridad de Fisc y Ctrol Soc de Agua Potable Saneam.Básico</v>
          </cell>
          <cell r="D106" t="str">
            <v>Guadalupe Challco</v>
          </cell>
          <cell r="E106" t="str">
            <v>Guadalupe Challco</v>
          </cell>
          <cell r="F106" t="str">
            <v>Guadalupe Challco</v>
          </cell>
        </row>
        <row r="107">
          <cell r="A107">
            <v>312</v>
          </cell>
          <cell r="B107">
            <v>3</v>
          </cell>
          <cell r="C107" t="str">
            <v>Autoridad de Fiscalización y Control Soc de Bosques y Tierras</v>
          </cell>
          <cell r="D107" t="str">
            <v>Virginia Huanca</v>
          </cell>
          <cell r="E107" t="str">
            <v>Virginia Huanca</v>
          </cell>
          <cell r="F107" t="str">
            <v>Virginia Huanca</v>
          </cell>
        </row>
        <row r="108">
          <cell r="A108">
            <v>313</v>
          </cell>
          <cell r="B108">
            <v>3</v>
          </cell>
          <cell r="C108" t="str">
            <v>Autoridad de Fiscalización y Control Social de Pensiones</v>
          </cell>
          <cell r="D108" t="str">
            <v>Huascar Nova</v>
          </cell>
          <cell r="E108" t="str">
            <v>Huascar Nova</v>
          </cell>
          <cell r="F108" t="str">
            <v>Huascar Nova</v>
          </cell>
        </row>
        <row r="109">
          <cell r="A109">
            <v>314</v>
          </cell>
          <cell r="B109">
            <v>2</v>
          </cell>
          <cell r="C109" t="str">
            <v>Autoridad de Fiscalización y Control Social de Electricidad</v>
          </cell>
          <cell r="D109" t="str">
            <v>Huascar Nova</v>
          </cell>
          <cell r="E109" t="str">
            <v>Huascar Nova</v>
          </cell>
          <cell r="F109" t="str">
            <v>Huascar Nova</v>
          </cell>
        </row>
        <row r="110">
          <cell r="A110">
            <v>315</v>
          </cell>
          <cell r="B110">
            <v>3</v>
          </cell>
          <cell r="C110" t="str">
            <v>Autoridad de Fiscalización y Control Social de Empresas</v>
          </cell>
          <cell r="D110" t="str">
            <v>Virginia Huanca</v>
          </cell>
          <cell r="E110" t="str">
            <v>Virginia Huanca</v>
          </cell>
          <cell r="F110" t="str">
            <v>Virginia Huanca</v>
          </cell>
        </row>
        <row r="111">
          <cell r="A111">
            <v>324</v>
          </cell>
          <cell r="B111">
            <v>3</v>
          </cell>
          <cell r="C111" t="str">
            <v>Escuela Boliviana Intercultural de Música</v>
          </cell>
          <cell r="D111" t="str">
            <v>Jeovana Zabala</v>
          </cell>
          <cell r="E111" t="str">
            <v>Jeovana Zabala</v>
          </cell>
          <cell r="F111" t="str">
            <v>Jeovana Zabala</v>
          </cell>
        </row>
        <row r="112">
          <cell r="A112">
            <v>340</v>
          </cell>
          <cell r="B112">
            <v>2</v>
          </cell>
          <cell r="C112" t="str">
            <v>Servicio General de Identificación Personal</v>
          </cell>
          <cell r="D112" t="str">
            <v>Judith Machicado</v>
          </cell>
          <cell r="E112" t="str">
            <v>Judith Machicado</v>
          </cell>
          <cell r="F112" t="str">
            <v>Judith Machicado</v>
          </cell>
        </row>
        <row r="113">
          <cell r="A113">
            <v>342</v>
          </cell>
          <cell r="B113">
            <v>3</v>
          </cell>
          <cell r="C113" t="str">
            <v>Agencia Estatal de Vivienda</v>
          </cell>
          <cell r="D113" t="str">
            <v>José Rivas</v>
          </cell>
          <cell r="E113" t="str">
            <v>José Rivas</v>
          </cell>
          <cell r="F113" t="str">
            <v>José Rivas</v>
          </cell>
        </row>
        <row r="114">
          <cell r="A114">
            <v>343</v>
          </cell>
          <cell r="B114">
            <v>3</v>
          </cell>
          <cell r="C114" t="str">
            <v>Escuela de Jueces del Estado</v>
          </cell>
          <cell r="D114" t="str">
            <v>Emma Ticonipa</v>
          </cell>
          <cell r="E114" t="str">
            <v>Emma Ticonipa</v>
          </cell>
          <cell r="F114" t="str">
            <v>Emma Ticonipa</v>
          </cell>
        </row>
        <row r="115">
          <cell r="A115">
            <v>344</v>
          </cell>
          <cell r="B115">
            <v>3</v>
          </cell>
          <cell r="C115" t="str">
            <v>Instituto Plurinacional del Estudio de Lenguas y Culturas</v>
          </cell>
          <cell r="D115" t="str">
            <v>Belén Espejo</v>
          </cell>
          <cell r="E115" t="str">
            <v>Belén Espejo</v>
          </cell>
          <cell r="F115" t="str">
            <v>Belén Espejo</v>
          </cell>
        </row>
        <row r="116">
          <cell r="A116">
            <v>345</v>
          </cell>
          <cell r="B116">
            <v>3</v>
          </cell>
          <cell r="C116" t="str">
            <v>Mutual de Servicios al Policía</v>
          </cell>
          <cell r="D116" t="str">
            <v>Belén Espejo</v>
          </cell>
          <cell r="E116" t="str">
            <v>Belén Espejo</v>
          </cell>
          <cell r="F116" t="str">
            <v>Belén Espejo</v>
          </cell>
        </row>
        <row r="117">
          <cell r="A117">
            <v>346</v>
          </cell>
          <cell r="B117">
            <v>3</v>
          </cell>
          <cell r="C117" t="str">
            <v>Unidad de Investigaciones Financieras</v>
          </cell>
          <cell r="D117" t="str">
            <v>Huascar Nova</v>
          </cell>
          <cell r="E117" t="str">
            <v>Huascar Nova</v>
          </cell>
          <cell r="F117" t="str">
            <v>Huascar Nova</v>
          </cell>
        </row>
        <row r="118">
          <cell r="A118">
            <v>347</v>
          </cell>
          <cell r="B118">
            <v>3</v>
          </cell>
          <cell r="C118" t="str">
            <v>Autoridad de Fiscalización y Control de Cooperativas</v>
          </cell>
          <cell r="D118" t="str">
            <v>Jorge Vargas</v>
          </cell>
          <cell r="E118" t="str">
            <v>Jorge Vargas</v>
          </cell>
          <cell r="F118" t="str">
            <v>Jorge Vargas</v>
          </cell>
        </row>
        <row r="119">
          <cell r="A119">
            <v>348</v>
          </cell>
          <cell r="B119">
            <v>3</v>
          </cell>
          <cell r="C119" t="str">
            <v>Autoridad Plurinacional de la Madre Tierra</v>
          </cell>
          <cell r="D119" t="str">
            <v>Guadalupe Challco</v>
          </cell>
          <cell r="E119" t="str">
            <v>Guadalupe Challco</v>
          </cell>
          <cell r="F119" t="str">
            <v>Elizabeth Nina</v>
          </cell>
        </row>
        <row r="120">
          <cell r="A120">
            <v>349</v>
          </cell>
          <cell r="B120">
            <v>3</v>
          </cell>
          <cell r="C120" t="str">
            <v>Centro de Investig.  Arqueológicas, Antropológicas y Adm. Tiwanaku</v>
          </cell>
          <cell r="D120" t="str">
            <v>José Rivas</v>
          </cell>
          <cell r="E120" t="str">
            <v>José Rivas</v>
          </cell>
          <cell r="F120" t="str">
            <v>José Rivas</v>
          </cell>
        </row>
        <row r="121">
          <cell r="A121">
            <v>371</v>
          </cell>
          <cell r="B121">
            <v>3</v>
          </cell>
          <cell r="C121" t="str">
            <v>Centro Internacional de la Quinua</v>
          </cell>
          <cell r="D121" t="str">
            <v>Rommel Cuba</v>
          </cell>
          <cell r="E121" t="str">
            <v>Rommel Cuba</v>
          </cell>
          <cell r="F121" t="str">
            <v>Rommel Cuba</v>
          </cell>
        </row>
        <row r="122">
          <cell r="A122">
            <v>373</v>
          </cell>
          <cell r="B122">
            <v>3</v>
          </cell>
          <cell r="C122" t="str">
            <v>Fondo de Desarrollo Indígena</v>
          </cell>
          <cell r="D122" t="str">
            <v>Rommel Cuba</v>
          </cell>
          <cell r="E122" t="str">
            <v>Rommel Cuba</v>
          </cell>
          <cell r="F122" t="str">
            <v>Rommel Cuba</v>
          </cell>
        </row>
        <row r="123">
          <cell r="A123">
            <v>374</v>
          </cell>
          <cell r="B123">
            <v>3</v>
          </cell>
          <cell r="C123" t="str">
            <v>Agencia de Gobierno Electrónico y Tecnologías de Información y Comunicación</v>
          </cell>
          <cell r="D123" t="str">
            <v>Virginia Callisaya</v>
          </cell>
          <cell r="E123" t="str">
            <v>Virginia Callisaya</v>
          </cell>
          <cell r="F123" t="str">
            <v>Virginia Callisaya</v>
          </cell>
        </row>
        <row r="124">
          <cell r="A124">
            <v>376</v>
          </cell>
          <cell r="B124">
            <v>3</v>
          </cell>
          <cell r="C124" t="str">
            <v>Agencia Boliviana de Energía Nuclear</v>
          </cell>
          <cell r="D124" t="str">
            <v>Belén Espejo</v>
          </cell>
          <cell r="E124" t="str">
            <v>Belén Espejo</v>
          </cell>
          <cell r="F124" t="str">
            <v>Belén Espejo</v>
          </cell>
        </row>
        <row r="125">
          <cell r="A125">
            <v>378</v>
          </cell>
          <cell r="B125">
            <v>3</v>
          </cell>
          <cell r="C125" t="str">
            <v>Servicio Nacional Textil</v>
          </cell>
          <cell r="D125" t="str">
            <v>Rommel Cuba</v>
          </cell>
          <cell r="E125" t="str">
            <v>Rommel Cuba</v>
          </cell>
          <cell r="F125" t="str">
            <v>Rommel Cuba</v>
          </cell>
        </row>
        <row r="126">
          <cell r="A126">
            <v>379</v>
          </cell>
          <cell r="B126">
            <v>3</v>
          </cell>
          <cell r="C126" t="str">
            <v xml:space="preserve">Escuela Boliviana Intercultural de Danza </v>
          </cell>
          <cell r="D126" t="str">
            <v>Jeovana Zabala</v>
          </cell>
          <cell r="E126" t="str">
            <v>Jeovana Zabala</v>
          </cell>
          <cell r="F126" t="str">
            <v>Jeovana Zabala</v>
          </cell>
        </row>
        <row r="127">
          <cell r="A127">
            <v>382</v>
          </cell>
          <cell r="B127">
            <v>2</v>
          </cell>
          <cell r="C127" t="str">
            <v>Agencia de Infraestructura en Salud y Equipamiento Médico</v>
          </cell>
          <cell r="D127" t="str">
            <v>Rommel Cuba</v>
          </cell>
          <cell r="E127" t="str">
            <v>Rommel Cuba</v>
          </cell>
          <cell r="F127" t="str">
            <v>Rommel Cuba</v>
          </cell>
        </row>
        <row r="128">
          <cell r="A128">
            <v>383</v>
          </cell>
          <cell r="B128">
            <v>3</v>
          </cell>
          <cell r="C128" t="str">
            <v>Agencia Boliviana de Correos "Correos de Bolivia"</v>
          </cell>
          <cell r="D128" t="str">
            <v>Yesenia Apaza</v>
          </cell>
          <cell r="E128" t="str">
            <v>Belén Espejo</v>
          </cell>
          <cell r="F128" t="str">
            <v>Elizabeth Nina</v>
          </cell>
        </row>
        <row r="129">
          <cell r="A129">
            <v>385</v>
          </cell>
          <cell r="B129">
            <v>2</v>
          </cell>
          <cell r="C129" t="str">
            <v>Autoridad de Supervisión de la Seguridad Social de Corto Plazo</v>
          </cell>
          <cell r="D129" t="str">
            <v>Jorge Vargas</v>
          </cell>
          <cell r="E129" t="str">
            <v>Jorge Vargas</v>
          </cell>
          <cell r="F129" t="str">
            <v>Jorge Vargas</v>
          </cell>
        </row>
        <row r="130">
          <cell r="A130">
            <v>386</v>
          </cell>
          <cell r="B130">
            <v>3</v>
          </cell>
          <cell r="C130" t="str">
            <v>Servicio Plurinacional de la Mujer y de la Despatria.</v>
          </cell>
          <cell r="D130" t="str">
            <v>Belén Espejo</v>
          </cell>
          <cell r="E130" t="str">
            <v>Belén Espejo</v>
          </cell>
          <cell r="F130" t="str">
            <v>Belén Espejo</v>
          </cell>
        </row>
        <row r="131">
          <cell r="A131">
            <v>387</v>
          </cell>
          <cell r="B131">
            <v>3</v>
          </cell>
          <cell r="C131" t="str">
            <v>Agencia del Desarrollo del Cine y Audiovisual Bolivianos</v>
          </cell>
          <cell r="D131" t="str">
            <v>Huascar Nova</v>
          </cell>
          <cell r="E131" t="str">
            <v>Huascar Nova</v>
          </cell>
          <cell r="F131" t="str">
            <v>Huascar Nova</v>
          </cell>
        </row>
        <row r="132">
          <cell r="A132">
            <v>388</v>
          </cell>
          <cell r="B132">
            <v>3</v>
          </cell>
          <cell r="C132" t="str">
            <v>Servicio Plurinacional de Registro de Comercio</v>
          </cell>
          <cell r="D132" t="str">
            <v>Jorge Vargas</v>
          </cell>
          <cell r="E132" t="str">
            <v>Jorge Vargas</v>
          </cell>
          <cell r="F132" t="str">
            <v>Jorge Vargas</v>
          </cell>
        </row>
        <row r="133">
          <cell r="A133">
            <v>389</v>
          </cell>
          <cell r="B133">
            <v>2</v>
          </cell>
          <cell r="C133" t="str">
            <v>Navegación Aérea y Aeropuertos Bolivianos</v>
          </cell>
          <cell r="D133" t="str">
            <v>Belén Espejo</v>
          </cell>
          <cell r="E133" t="str">
            <v>Belén Espejo</v>
          </cell>
          <cell r="F133" t="str">
            <v>Belén Espejo</v>
          </cell>
        </row>
        <row r="134">
          <cell r="A134">
            <v>390</v>
          </cell>
          <cell r="B134">
            <v>3</v>
          </cell>
          <cell r="C134" t="str">
            <v>Instituto Gastroenterológico del Bicentenario - Hospital de Cuarto Nivel</v>
          </cell>
          <cell r="D134" t="str">
            <v>-</v>
          </cell>
          <cell r="E134" t="str">
            <v>Judith Machicado</v>
          </cell>
          <cell r="F134" t="str">
            <v>Judith Machicado</v>
          </cell>
        </row>
        <row r="135">
          <cell r="A135">
            <v>422</v>
          </cell>
          <cell r="B135">
            <v>3</v>
          </cell>
          <cell r="C135" t="str">
            <v>Caja Bancaria Estatal de Salud</v>
          </cell>
          <cell r="D135" t="str">
            <v>José Rivas</v>
          </cell>
          <cell r="E135" t="str">
            <v>José Rivas</v>
          </cell>
          <cell r="F135" t="str">
            <v>José Rivas</v>
          </cell>
        </row>
        <row r="136">
          <cell r="A136">
            <v>423</v>
          </cell>
          <cell r="B136">
            <v>3</v>
          </cell>
          <cell r="C136" t="str">
            <v>Caja de Salud del Servicio Nacional de Caminos y Ramas Anexas</v>
          </cell>
          <cell r="D136" t="str">
            <v>José Rivas</v>
          </cell>
          <cell r="E136" t="str">
            <v>José Rivas</v>
          </cell>
          <cell r="F136" t="str">
            <v>José Rivas</v>
          </cell>
        </row>
        <row r="137">
          <cell r="A137">
            <v>428</v>
          </cell>
          <cell r="C137" t="str">
            <v>Seguro Social Universitario de Sucre</v>
          </cell>
          <cell r="D137" t="str">
            <v>-</v>
          </cell>
          <cell r="E137" t="str">
            <v>Judith Machicado</v>
          </cell>
          <cell r="F137" t="str">
            <v>Judith Machicado</v>
          </cell>
        </row>
        <row r="138">
          <cell r="A138">
            <v>513</v>
          </cell>
          <cell r="B138">
            <v>1</v>
          </cell>
          <cell r="C138" t="str">
            <v>Yacimientos Petrolíferos Fiscales Bolivianos</v>
          </cell>
          <cell r="D138" t="str">
            <v>Virginia Huanca</v>
          </cell>
          <cell r="E138" t="str">
            <v>Virginia Huanca</v>
          </cell>
          <cell r="F138" t="str">
            <v>Virginia Huanca</v>
          </cell>
        </row>
        <row r="139">
          <cell r="A139">
            <v>514</v>
          </cell>
          <cell r="B139">
            <v>2</v>
          </cell>
          <cell r="C139" t="str">
            <v>Empresa Nacional de Electricidad</v>
          </cell>
          <cell r="D139" t="str">
            <v>Judith Machicado</v>
          </cell>
          <cell r="E139" t="str">
            <v>Judith Machicado</v>
          </cell>
          <cell r="F139" t="str">
            <v>Elizabeth Nina</v>
          </cell>
        </row>
        <row r="140">
          <cell r="A140">
            <v>520</v>
          </cell>
          <cell r="B140">
            <v>3</v>
          </cell>
          <cell r="C140" t="str">
            <v>Empresa Metalúrgica VINTO - Nacionalizada</v>
          </cell>
          <cell r="D140" t="str">
            <v>Virginia Huanca</v>
          </cell>
          <cell r="E140" t="str">
            <v>Virginia Huanca</v>
          </cell>
          <cell r="F140" t="str">
            <v>Virginia Huanca</v>
          </cell>
        </row>
        <row r="141">
          <cell r="A141">
            <v>522</v>
          </cell>
          <cell r="B141">
            <v>3</v>
          </cell>
          <cell r="C141" t="str">
            <v>Empresa Nacional de Ferrocarriles - Residual</v>
          </cell>
          <cell r="D141" t="str">
            <v>Virginia Huanca</v>
          </cell>
          <cell r="E141" t="str">
            <v>Virginia Huanca</v>
          </cell>
          <cell r="F141" t="str">
            <v>Virginia Huanca</v>
          </cell>
        </row>
        <row r="142">
          <cell r="A142">
            <v>525</v>
          </cell>
          <cell r="B142">
            <v>2</v>
          </cell>
          <cell r="C142" t="str">
            <v>Transportes Aéreo Boliviano</v>
          </cell>
          <cell r="D142" t="str">
            <v>Jorge Vargas</v>
          </cell>
          <cell r="E142" t="str">
            <v>Jorge Vargas</v>
          </cell>
          <cell r="F142" t="str">
            <v>Jorge Vargas</v>
          </cell>
        </row>
        <row r="143">
          <cell r="A143">
            <v>526</v>
          </cell>
          <cell r="B143">
            <v>3</v>
          </cell>
          <cell r="C143" t="str">
            <v>Bolivia TV</v>
          </cell>
          <cell r="D143" t="str">
            <v>Virginia Callisaya</v>
          </cell>
          <cell r="E143" t="str">
            <v>Virginia Callisaya</v>
          </cell>
          <cell r="F143" t="str">
            <v>Virginia Callisaya</v>
          </cell>
        </row>
        <row r="144">
          <cell r="A144">
            <v>548</v>
          </cell>
          <cell r="B144">
            <v>3</v>
          </cell>
          <cell r="C144" t="str">
            <v>Corporación de las Fuerzas Armadas para el Desarrollo Nacional</v>
          </cell>
          <cell r="D144" t="str">
            <v>José Rivas</v>
          </cell>
          <cell r="E144" t="str">
            <v>José Rivas</v>
          </cell>
          <cell r="F144" t="str">
            <v>José Rivas</v>
          </cell>
        </row>
        <row r="145">
          <cell r="A145">
            <v>551</v>
          </cell>
          <cell r="B145">
            <v>3</v>
          </cell>
          <cell r="C145" t="str">
            <v>Empresa Naviera Boliviana</v>
          </cell>
          <cell r="D145" t="str">
            <v>Jorge Vargas</v>
          </cell>
          <cell r="E145" t="str">
            <v>Jorge Vargas</v>
          </cell>
          <cell r="F145" t="str">
            <v>Jorge Vargas</v>
          </cell>
        </row>
        <row r="146">
          <cell r="A146">
            <v>572</v>
          </cell>
          <cell r="B146">
            <v>1</v>
          </cell>
          <cell r="C146" t="str">
            <v>Empresa de Apoyo a la Producción de Alimentos</v>
          </cell>
          <cell r="D146" t="str">
            <v>Virginia Callisaya</v>
          </cell>
          <cell r="E146" t="str">
            <v>Virginia Callisaya</v>
          </cell>
          <cell r="F146" t="str">
            <v>Virginia Callisaya</v>
          </cell>
        </row>
        <row r="147">
          <cell r="A147">
            <v>573</v>
          </cell>
          <cell r="B147">
            <v>3</v>
          </cell>
          <cell r="C147" t="str">
            <v>Empresa Siderúrgica del Mutún</v>
          </cell>
          <cell r="D147" t="str">
            <v>Huascar Nova</v>
          </cell>
          <cell r="E147" t="str">
            <v>Huascar Nova</v>
          </cell>
          <cell r="F147" t="str">
            <v>Huascar Nova</v>
          </cell>
        </row>
        <row r="148">
          <cell r="A148">
            <v>576</v>
          </cell>
          <cell r="B148">
            <v>3</v>
          </cell>
          <cell r="C148" t="str">
            <v>Cartones de Bolivia</v>
          </cell>
          <cell r="D148" t="str">
            <v>Rommel Cuba</v>
          </cell>
          <cell r="E148" t="str">
            <v>Rommel Cuba</v>
          </cell>
          <cell r="F148" t="str">
            <v>Rommel Cuba</v>
          </cell>
        </row>
        <row r="149">
          <cell r="A149">
            <v>578</v>
          </cell>
          <cell r="B149">
            <v>1</v>
          </cell>
          <cell r="C149" t="str">
            <v>Boliviana de Aviación</v>
          </cell>
          <cell r="D149" t="str">
            <v>José Rivas</v>
          </cell>
          <cell r="E149" t="str">
            <v>José Rivas</v>
          </cell>
          <cell r="F149" t="str">
            <v>José Rivas</v>
          </cell>
        </row>
        <row r="150">
          <cell r="A150">
            <v>580</v>
          </cell>
          <cell r="B150">
            <v>3</v>
          </cell>
          <cell r="C150" t="str">
            <v>Depósitos Aduaneros Bolivianos</v>
          </cell>
          <cell r="D150" t="str">
            <v>Huascar Nova</v>
          </cell>
          <cell r="E150" t="str">
            <v>Huascar Nova</v>
          </cell>
          <cell r="F150" t="str">
            <v>Elizabeth Nina</v>
          </cell>
        </row>
        <row r="151">
          <cell r="A151">
            <v>584</v>
          </cell>
          <cell r="B151">
            <v>3</v>
          </cell>
          <cell r="C151" t="str">
            <v>Empresa Boliviana de Industrialización de Hidrocarburos</v>
          </cell>
          <cell r="D151" t="str">
            <v>Yesenia Apaza</v>
          </cell>
          <cell r="E151" t="str">
            <v>Judith Machicado</v>
          </cell>
          <cell r="F151" t="str">
            <v>Judith Machicado</v>
          </cell>
        </row>
        <row r="152">
          <cell r="A152">
            <v>585</v>
          </cell>
          <cell r="B152">
            <v>3</v>
          </cell>
          <cell r="C152" t="str">
            <v>Agencia Bolivia Espacial</v>
          </cell>
          <cell r="D152" t="str">
            <v>Jorge Vargas</v>
          </cell>
          <cell r="E152" t="str">
            <v>Jorge Vargas</v>
          </cell>
          <cell r="F152" t="str">
            <v>Jorge Vargas</v>
          </cell>
        </row>
        <row r="153">
          <cell r="A153">
            <v>586</v>
          </cell>
          <cell r="B153">
            <v>2</v>
          </cell>
          <cell r="C153" t="str">
            <v>Empresa Azucarera San Buenaventura</v>
          </cell>
          <cell r="D153" t="str">
            <v>Huascar Nova</v>
          </cell>
          <cell r="E153" t="str">
            <v>Huascar Nova</v>
          </cell>
          <cell r="F153" t="str">
            <v>Huascar Nova</v>
          </cell>
        </row>
        <row r="154">
          <cell r="A154">
            <v>587</v>
          </cell>
          <cell r="B154">
            <v>3</v>
          </cell>
          <cell r="C154" t="str">
            <v>Empresa Estratégica Boliviana de Construcción y Conservación I.C.</v>
          </cell>
          <cell r="D154" t="str">
            <v>Rommel Cuba</v>
          </cell>
          <cell r="E154" t="str">
            <v>Rommel Cuba</v>
          </cell>
          <cell r="F154" t="str">
            <v>Elizabeth Nina</v>
          </cell>
        </row>
        <row r="155">
          <cell r="A155">
            <v>590</v>
          </cell>
          <cell r="B155">
            <v>3</v>
          </cell>
          <cell r="C155" t="str">
            <v>Empresa Pública "QUIPUS"</v>
          </cell>
          <cell r="D155" t="str">
            <v>Jeovana Zabala</v>
          </cell>
          <cell r="E155" t="str">
            <v>Jeovana Zabala</v>
          </cell>
          <cell r="F155" t="str">
            <v>Jeovana Zabala</v>
          </cell>
        </row>
        <row r="156">
          <cell r="A156">
            <v>591</v>
          </cell>
          <cell r="B156">
            <v>2</v>
          </cell>
          <cell r="C156" t="str">
            <v>Empresa Estatal de Transporte por Cable "Mi Teleférico"</v>
          </cell>
          <cell r="D156" t="str">
            <v>Judith Machicado</v>
          </cell>
          <cell r="E156" t="str">
            <v>Judith Machicado</v>
          </cell>
          <cell r="F156" t="str">
            <v>Judith Machicado</v>
          </cell>
        </row>
        <row r="157">
          <cell r="A157">
            <v>593</v>
          </cell>
          <cell r="B157">
            <v>3</v>
          </cell>
          <cell r="C157" t="str">
            <v>Empresa Pública YACANA</v>
          </cell>
          <cell r="D157" t="str">
            <v>Jorge Vargas</v>
          </cell>
          <cell r="E157" t="str">
            <v>Jorge Vargas</v>
          </cell>
          <cell r="F157" t="str">
            <v>Jorge Vargas</v>
          </cell>
        </row>
        <row r="158">
          <cell r="A158">
            <v>594</v>
          </cell>
          <cell r="B158">
            <v>2</v>
          </cell>
          <cell r="C158" t="str">
            <v>Administración de Servicios Portuarios - Bolivia</v>
          </cell>
          <cell r="D158" t="str">
            <v>Virginia Huanca</v>
          </cell>
          <cell r="E158" t="str">
            <v>Virginia Huanca</v>
          </cell>
          <cell r="F158" t="str">
            <v>Virginia Huanca</v>
          </cell>
        </row>
        <row r="159">
          <cell r="A159">
            <v>595</v>
          </cell>
          <cell r="B159">
            <v>2</v>
          </cell>
          <cell r="C159" t="str">
            <v>Gestora Pública de la Seguridad Social de Largo Plazo</v>
          </cell>
          <cell r="D159" t="str">
            <v>Virginia Huanca</v>
          </cell>
          <cell r="E159" t="str">
            <v>Virginia Huanca</v>
          </cell>
          <cell r="F159" t="str">
            <v>Virginia Huanca</v>
          </cell>
        </row>
        <row r="160">
          <cell r="A160">
            <v>596</v>
          </cell>
          <cell r="B160">
            <v>2</v>
          </cell>
          <cell r="C160" t="str">
            <v>Empresa Pública Transporte Aéreo Militar</v>
          </cell>
          <cell r="D160" t="str">
            <v>Guadalupe Challco</v>
          </cell>
          <cell r="E160" t="str">
            <v>Guadalupe Challco</v>
          </cell>
          <cell r="F160" t="str">
            <v>Guadalupe Challco</v>
          </cell>
        </row>
        <row r="161">
          <cell r="A161">
            <v>597</v>
          </cell>
          <cell r="B161">
            <v>2</v>
          </cell>
          <cell r="C161" t="str">
            <v>Empresa Pública Nacional Estratégica de Yacimientos de Litio Bolivianos</v>
          </cell>
          <cell r="D161" t="str">
            <v>José Rivas</v>
          </cell>
          <cell r="E161" t="str">
            <v>José Rivas</v>
          </cell>
          <cell r="F161" t="str">
            <v>José Rivas</v>
          </cell>
        </row>
        <row r="162">
          <cell r="A162">
            <v>598</v>
          </cell>
          <cell r="B162">
            <v>3</v>
          </cell>
          <cell r="C162" t="str">
            <v>Empresa Pública "Editorial del Estado Plurinacional de Bolivia"</v>
          </cell>
          <cell r="D162" t="str">
            <v>Belén Espejo</v>
          </cell>
          <cell r="E162" t="str">
            <v>Belén Espejo</v>
          </cell>
          <cell r="F162" t="str">
            <v>Belén Espejo</v>
          </cell>
        </row>
        <row r="163">
          <cell r="A163">
            <v>599</v>
          </cell>
          <cell r="B163">
            <v>2</v>
          </cell>
          <cell r="C163" t="str">
            <v>Empresa Boliviana de Alimentos y Derivados</v>
          </cell>
          <cell r="D163" t="str">
            <v>Belén Espejo</v>
          </cell>
          <cell r="E163" t="str">
            <v>Belén Espejo</v>
          </cell>
          <cell r="F163" t="str">
            <v>Belén Espejo</v>
          </cell>
        </row>
        <row r="164">
          <cell r="A164">
            <v>600</v>
          </cell>
          <cell r="B164">
            <v>3</v>
          </cell>
          <cell r="C164" t="str">
            <v>Empresa Servicios Aéreos Bolivianos</v>
          </cell>
          <cell r="D164" t="str">
            <v>Rommel Cuba</v>
          </cell>
          <cell r="E164" t="str">
            <v>Rommel Cuba</v>
          </cell>
          <cell r="F164" t="str">
            <v>Rommel Cuba</v>
          </cell>
        </row>
        <row r="165">
          <cell r="A165">
            <v>601</v>
          </cell>
          <cell r="B165">
            <v>3</v>
          </cell>
          <cell r="C165" t="str">
            <v>Empresa Boliviana de Producción Agropecuaria</v>
          </cell>
          <cell r="D165" t="str">
            <v>Emma Ticonipa</v>
          </cell>
          <cell r="E165" t="str">
            <v>Emma Ticonipa</v>
          </cell>
          <cell r="F165" t="str">
            <v>Elizabeth Nina</v>
          </cell>
        </row>
        <row r="166">
          <cell r="A166">
            <v>633</v>
          </cell>
          <cell r="B166">
            <v>3</v>
          </cell>
          <cell r="C166" t="str">
            <v>Empresa Misicuni</v>
          </cell>
          <cell r="D166" t="str">
            <v>Judith Machicado</v>
          </cell>
          <cell r="E166" t="str">
            <v>Judith Machicado</v>
          </cell>
          <cell r="F166" t="str">
            <v>Judith Machicado</v>
          </cell>
        </row>
        <row r="167">
          <cell r="A167">
            <v>650</v>
          </cell>
          <cell r="B167">
            <v>3</v>
          </cell>
          <cell r="C167" t="str">
            <v>Asamblea Legislativa Plurinacional</v>
          </cell>
          <cell r="D167" t="str">
            <v>Emma Ticonipa</v>
          </cell>
          <cell r="E167" t="str">
            <v>Emma Ticonipa</v>
          </cell>
          <cell r="F167" t="str">
            <v>Emma Ticonipa</v>
          </cell>
        </row>
        <row r="168">
          <cell r="A168">
            <v>660</v>
          </cell>
          <cell r="B168">
            <v>2</v>
          </cell>
          <cell r="C168" t="str">
            <v xml:space="preserve">Órgano Judicial </v>
          </cell>
          <cell r="D168" t="str">
            <v>Virginia Huanca</v>
          </cell>
          <cell r="E168" t="str">
            <v>Virginia Huanca</v>
          </cell>
          <cell r="F168" t="str">
            <v>Virginia Huanca</v>
          </cell>
        </row>
        <row r="169">
          <cell r="A169">
            <v>661</v>
          </cell>
          <cell r="B169">
            <v>3</v>
          </cell>
          <cell r="C169" t="str">
            <v>Tribunal Constitucional Plurinacional</v>
          </cell>
          <cell r="D169" t="str">
            <v>Yesenia Apaza</v>
          </cell>
          <cell r="E169" t="str">
            <v>Jeovana Zabala</v>
          </cell>
          <cell r="F169" t="str">
            <v>Jeovana Zabala</v>
          </cell>
        </row>
        <row r="170">
          <cell r="A170">
            <v>670</v>
          </cell>
          <cell r="B170">
            <v>2</v>
          </cell>
          <cell r="C170" t="str">
            <v>Órgano Electoral Plurinacional</v>
          </cell>
          <cell r="D170" t="str">
            <v>Yesenia Apaza</v>
          </cell>
          <cell r="E170" t="str">
            <v>Guadalupe Challco</v>
          </cell>
          <cell r="F170" t="str">
            <v>Elizabeth Nina</v>
          </cell>
        </row>
        <row r="171">
          <cell r="A171">
            <v>680</v>
          </cell>
          <cell r="B171">
            <v>3</v>
          </cell>
          <cell r="C171" t="str">
            <v>Contraloría General del Estado</v>
          </cell>
          <cell r="D171" t="str">
            <v>Belén Espejo</v>
          </cell>
          <cell r="E171" t="str">
            <v>Belén Espejo</v>
          </cell>
          <cell r="F171" t="str">
            <v>Belén Espejo</v>
          </cell>
        </row>
        <row r="172">
          <cell r="A172">
            <v>681</v>
          </cell>
          <cell r="B172">
            <v>3</v>
          </cell>
          <cell r="C172" t="str">
            <v>Ministerio Público</v>
          </cell>
          <cell r="D172" t="str">
            <v>Yesenia Apaza</v>
          </cell>
          <cell r="E172" t="str">
            <v>Virginia Huanca</v>
          </cell>
          <cell r="F172" t="str">
            <v>Elizabeth Nina</v>
          </cell>
        </row>
        <row r="173">
          <cell r="A173">
            <v>682</v>
          </cell>
          <cell r="B173">
            <v>3</v>
          </cell>
          <cell r="C173" t="str">
            <v>Defensoría del Pueblo</v>
          </cell>
          <cell r="D173" t="str">
            <v>Jeovana Zabala</v>
          </cell>
          <cell r="E173" t="str">
            <v>Jeovana Zabala</v>
          </cell>
          <cell r="F173" t="str">
            <v>Jeovana Zabala</v>
          </cell>
        </row>
        <row r="174">
          <cell r="A174">
            <v>683</v>
          </cell>
          <cell r="B174">
            <v>3</v>
          </cell>
          <cell r="C174" t="str">
            <v>Procuraduría General del Estado</v>
          </cell>
          <cell r="D174" t="str">
            <v>Yesenia Apaza</v>
          </cell>
          <cell r="E174" t="str">
            <v>Belén Espejo</v>
          </cell>
          <cell r="F174" t="str">
            <v>Elizabeth Nina</v>
          </cell>
        </row>
        <row r="175">
          <cell r="A175">
            <v>802</v>
          </cell>
          <cell r="B175">
            <v>3</v>
          </cell>
          <cell r="C175" t="str">
            <v>Empresa Local de Agua Potable y Alcantarillado Sucre</v>
          </cell>
          <cell r="D175" t="str">
            <v>Judith Machicado</v>
          </cell>
          <cell r="E175" t="str">
            <v>Judith Machicado</v>
          </cell>
          <cell r="F175" t="str">
            <v>Judith Machicado</v>
          </cell>
        </row>
        <row r="176">
          <cell r="A176">
            <v>862</v>
          </cell>
          <cell r="B176">
            <v>1</v>
          </cell>
          <cell r="C176" t="str">
            <v>Fondo Nacional de Desarrollo Regional</v>
          </cell>
          <cell r="D176" t="str">
            <v>Yesenia Apaza</v>
          </cell>
          <cell r="E176" t="str">
            <v>Judith Machicado</v>
          </cell>
          <cell r="F176" t="str">
            <v>Elizabeth Nina</v>
          </cell>
        </row>
        <row r="177">
          <cell r="A177">
            <v>865</v>
          </cell>
          <cell r="B177">
            <v>3</v>
          </cell>
          <cell r="C177" t="str">
            <v>Fondo Desarrollo del Sistema Financiero y Apoyo al Sector Productivo</v>
          </cell>
          <cell r="D177" t="str">
            <v>Judith Machicado</v>
          </cell>
          <cell r="E177" t="str">
            <v>Judith Machicado</v>
          </cell>
          <cell r="F177" t="str">
            <v>Judith Machicado</v>
          </cell>
        </row>
        <row r="178">
          <cell r="A178">
            <v>867</v>
          </cell>
          <cell r="B178">
            <v>3</v>
          </cell>
          <cell r="C178" t="str">
            <v>Fondo Rotatorio de Fomento Productivo Regional</v>
          </cell>
          <cell r="D178" t="str">
            <v>Judith Machicado</v>
          </cell>
          <cell r="E178" t="str">
            <v>Judith Machicado</v>
          </cell>
          <cell r="F178" t="str">
            <v>Judith Machicado</v>
          </cell>
        </row>
      </sheetData>
      <sheetData sheetId="1">
        <row r="1">
          <cell r="A1" t="str">
            <v>José Rivas</v>
          </cell>
          <cell r="B1" t="str">
            <v>2183333 - 1632</v>
          </cell>
          <cell r="C1" t="str">
            <v>jose.rivas@economiayfinanzas.gob.bo</v>
          </cell>
        </row>
        <row r="2">
          <cell r="A2" t="str">
            <v>Judith Machicado</v>
          </cell>
          <cell r="B2" t="str">
            <v>2183333 - 1648</v>
          </cell>
          <cell r="C2" t="str">
            <v>judith.machicado@economiayfinanzas.gob.bo</v>
          </cell>
        </row>
        <row r="3">
          <cell r="A3" t="str">
            <v>Virginia Callisaya</v>
          </cell>
          <cell r="B3" t="str">
            <v>2183333 - 1645</v>
          </cell>
          <cell r="C3" t="str">
            <v>virginia.callisaya@economiayfinanzas.gob.bo</v>
          </cell>
        </row>
        <row r="4">
          <cell r="A4" t="str">
            <v>Emma Ticonipa</v>
          </cell>
          <cell r="B4" t="str">
            <v>2183333 - 1635</v>
          </cell>
          <cell r="C4" t="str">
            <v>emma.ticonipa@economiayfinanzas.gob.bo</v>
          </cell>
        </row>
        <row r="5">
          <cell r="A5" t="str">
            <v>Rommel Cuba</v>
          </cell>
          <cell r="B5" t="str">
            <v>2183333 - 1649</v>
          </cell>
          <cell r="C5" t="str">
            <v>rommel.cuba@economiayfinanzas.gob.bo</v>
          </cell>
        </row>
        <row r="6">
          <cell r="A6" t="str">
            <v>Jeovana Zabala</v>
          </cell>
          <cell r="B6" t="str">
            <v>2183333 - 1663</v>
          </cell>
          <cell r="C6" t="str">
            <v>jeovana.zabala@economiayfinanzas.gob.bo</v>
          </cell>
        </row>
        <row r="7">
          <cell r="A7" t="str">
            <v>Virginia Huanca</v>
          </cell>
          <cell r="B7" t="str">
            <v>2183333 - 1636</v>
          </cell>
          <cell r="C7" t="str">
            <v>virginia.huanca@economiayfinanzas.gob.bo</v>
          </cell>
        </row>
        <row r="8">
          <cell r="A8" t="str">
            <v>Guadalupe Challco</v>
          </cell>
          <cell r="B8" t="str">
            <v>2183333 - 1640</v>
          </cell>
          <cell r="C8" t="str">
            <v>guadalupe.challco@economiayfinanzas.gob.bo</v>
          </cell>
        </row>
        <row r="9">
          <cell r="A9" t="str">
            <v>Huascar Nova</v>
          </cell>
          <cell r="B9" t="str">
            <v>2183333 - 1651</v>
          </cell>
          <cell r="C9" t="str">
            <v>huascar.nova@economiayfinanzas.gob.bo</v>
          </cell>
        </row>
        <row r="10">
          <cell r="A10" t="str">
            <v>Belén Espejo</v>
          </cell>
          <cell r="B10" t="str">
            <v>2183333 - 1644</v>
          </cell>
          <cell r="C10" t="str">
            <v>belen.espejo@economiayfinanzas.gob.bo</v>
          </cell>
        </row>
        <row r="11">
          <cell r="A11" t="str">
            <v>Jorge Vargas</v>
          </cell>
          <cell r="B11" t="str">
            <v>2183333 - 1633</v>
          </cell>
          <cell r="C11" t="str">
            <v>jorge.vargas@economiayfinanzas.gob.bo</v>
          </cell>
        </row>
        <row r="12">
          <cell r="A12" t="str">
            <v>Elizabeth Nina</v>
          </cell>
          <cell r="B12" t="str">
            <v>2183333 - 1637</v>
          </cell>
          <cell r="C12" t="str">
            <v>elizabeth.nina@economiayfinanzas.gob.bo</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TRIBUCIÓN"/>
      <sheetName val="Hoja1"/>
      <sheetName val="RESUMEN"/>
      <sheetName val="DIST. CCF PARA SEG. Y RE"/>
    </sheetNames>
    <sheetDataSet>
      <sheetData sheetId="0">
        <row r="8">
          <cell r="A8">
            <v>6</v>
          </cell>
          <cell r="B8">
            <v>3</v>
          </cell>
          <cell r="C8" t="str">
            <v>Vicepresidencia del Estado Plurinacional</v>
          </cell>
          <cell r="D8" t="str">
            <v>Virginia Huanca</v>
          </cell>
          <cell r="E8" t="str">
            <v>José Rivas</v>
          </cell>
          <cell r="F8" t="str">
            <v>2183333 - 1632</v>
          </cell>
          <cell r="G8" t="str">
            <v>jose.rivas@economiayfinanzas.gob.bo</v>
          </cell>
        </row>
        <row r="9">
          <cell r="A9">
            <v>10</v>
          </cell>
          <cell r="B9">
            <v>2</v>
          </cell>
          <cell r="C9" t="str">
            <v>Ministerio de Relaciones Exteriores</v>
          </cell>
          <cell r="D9" t="str">
            <v>Emma Ticonipa</v>
          </cell>
          <cell r="E9" t="str">
            <v>Judith Machicado</v>
          </cell>
          <cell r="F9" t="str">
            <v>2183333 - 1648</v>
          </cell>
          <cell r="G9" t="str">
            <v>judith.machicado@economiayfinanzas.gob.bo</v>
          </cell>
        </row>
        <row r="10">
          <cell r="A10">
            <v>15</v>
          </cell>
          <cell r="B10">
            <v>1</v>
          </cell>
          <cell r="C10" t="str">
            <v>Ministerio de Gobierno</v>
          </cell>
          <cell r="D10" t="str">
            <v>Virginia Callisaya</v>
          </cell>
          <cell r="E10" t="str">
            <v>Virginia Callisaya</v>
          </cell>
          <cell r="F10" t="str">
            <v>2183333 - 1645</v>
          </cell>
          <cell r="G10" t="str">
            <v>virginia.callisaya@economiayfinanzas.gob.bo</v>
          </cell>
        </row>
        <row r="11">
          <cell r="A11">
            <v>16</v>
          </cell>
          <cell r="B11">
            <v>1</v>
          </cell>
          <cell r="C11" t="str">
            <v>Ministerio de Educación</v>
          </cell>
          <cell r="D11" t="str">
            <v>Emma Ticonipa</v>
          </cell>
          <cell r="E11" t="str">
            <v>Emma Ticonipa</v>
          </cell>
          <cell r="F11" t="str">
            <v>2183333 - 1635</v>
          </cell>
          <cell r="G11" t="str">
            <v>emma.ticonipa@economiayfinanzas.gob.bo</v>
          </cell>
        </row>
        <row r="12">
          <cell r="A12">
            <v>20</v>
          </cell>
          <cell r="B12">
            <v>1</v>
          </cell>
          <cell r="C12" t="str">
            <v>Ministerio de Defensa</v>
          </cell>
          <cell r="D12" t="str">
            <v>Huascar Nova</v>
          </cell>
          <cell r="E12" t="str">
            <v>Rommel Cuba</v>
          </cell>
          <cell r="F12" t="str">
            <v>2183333 - 1649</v>
          </cell>
          <cell r="G12" t="str">
            <v>rommel.cuba@economiayfinanzas.gob.bo</v>
          </cell>
        </row>
        <row r="13">
          <cell r="A13">
            <v>25</v>
          </cell>
          <cell r="B13">
            <v>2</v>
          </cell>
          <cell r="C13" t="str">
            <v>Ministerio de la Presidencia</v>
          </cell>
          <cell r="D13" t="str">
            <v>Judith Machicado</v>
          </cell>
          <cell r="E13" t="str">
            <v>Emma Ticonipa</v>
          </cell>
          <cell r="F13" t="str">
            <v>2183333 - 1635</v>
          </cell>
          <cell r="G13" t="str">
            <v>emma.ticonipa@economiayfinanzas.gob.bo</v>
          </cell>
        </row>
        <row r="14">
          <cell r="A14">
            <v>30</v>
          </cell>
          <cell r="B14">
            <v>2</v>
          </cell>
          <cell r="C14" t="str">
            <v>Ministerio de Justicia y Transparencia Institucional</v>
          </cell>
          <cell r="D14" t="str">
            <v>Judith Machicado</v>
          </cell>
          <cell r="E14" t="str">
            <v>Yesenia Apaza</v>
          </cell>
          <cell r="F14" t="str">
            <v>2183333 - 1637</v>
          </cell>
          <cell r="G14" t="str">
            <v>yesenia.apaza@economiayfinanzas.gob.bo</v>
          </cell>
        </row>
        <row r="15">
          <cell r="A15">
            <v>35</v>
          </cell>
          <cell r="B15">
            <v>2</v>
          </cell>
          <cell r="C15" t="str">
            <v>Ministerio de Economía y Finanzas Públicas</v>
          </cell>
          <cell r="D15" t="str">
            <v>José Rivas</v>
          </cell>
          <cell r="E15" t="str">
            <v>Yesenia Apaza</v>
          </cell>
          <cell r="F15" t="str">
            <v>2183333 - 1637</v>
          </cell>
          <cell r="G15" t="str">
            <v>yesenia.apaza@economiayfinanzas.gob.bo</v>
          </cell>
        </row>
        <row r="16">
          <cell r="A16">
            <v>41</v>
          </cell>
          <cell r="B16">
            <v>1</v>
          </cell>
          <cell r="C16" t="str">
            <v>Ministerio de Desarrollo Productivo y Economía Plural</v>
          </cell>
          <cell r="D16" t="str">
            <v>Virginia Callisaya</v>
          </cell>
          <cell r="E16" t="str">
            <v>Virginia Huanca</v>
          </cell>
          <cell r="F16" t="str">
            <v>2183333 - 1636</v>
          </cell>
          <cell r="G16" t="str">
            <v>virginia.huanca@economiayfinanzas.gob.bo</v>
          </cell>
        </row>
        <row r="17">
          <cell r="A17">
            <v>46</v>
          </cell>
          <cell r="B17">
            <v>1</v>
          </cell>
          <cell r="C17" t="str">
            <v>Ministerio de Salud y Deportes</v>
          </cell>
          <cell r="D17" t="str">
            <v>Yesenia Apaza</v>
          </cell>
          <cell r="E17" t="str">
            <v>Rommel Cuba</v>
          </cell>
          <cell r="F17" t="str">
            <v>2183333 - 1649</v>
          </cell>
          <cell r="G17" t="str">
            <v>rommel.cuba@economiayfinanzas.gob.bo</v>
          </cell>
        </row>
        <row r="18">
          <cell r="A18">
            <v>47</v>
          </cell>
          <cell r="B18">
            <v>2</v>
          </cell>
          <cell r="C18" t="str">
            <v>Ministerio de Desarrollo Rural y Tierras</v>
          </cell>
          <cell r="D18" t="str">
            <v>Rommel Cuba</v>
          </cell>
          <cell r="E18" t="str">
            <v>Guadalupe Challco</v>
          </cell>
          <cell r="F18" t="str">
            <v>2183333 - 1640</v>
          </cell>
          <cell r="G18" t="str">
            <v>guadalupe.challco@economiayfinanzas.gob.bo</v>
          </cell>
        </row>
        <row r="19">
          <cell r="A19">
            <v>53</v>
          </cell>
          <cell r="B19">
            <v>2</v>
          </cell>
          <cell r="C19" t="str">
            <v>Ministerio de Culturas, Descolonización y Despatriarcalización</v>
          </cell>
          <cell r="D19" t="str">
            <v>Virginia Huanca</v>
          </cell>
          <cell r="E19" t="str">
            <v>Virginia Callisaya</v>
          </cell>
          <cell r="F19" t="str">
            <v>2183333 - 1645</v>
          </cell>
          <cell r="G19" t="str">
            <v>virginia.callisaya@economiayfinanzas.gob.bo</v>
          </cell>
        </row>
        <row r="20">
          <cell r="A20">
            <v>66</v>
          </cell>
          <cell r="B20">
            <v>2</v>
          </cell>
          <cell r="C20" t="str">
            <v>Ministerio de Planificación del Desarrollo</v>
          </cell>
          <cell r="D20" t="str">
            <v>Jorge Vargas</v>
          </cell>
          <cell r="E20" t="str">
            <v>Huascar Nova</v>
          </cell>
          <cell r="F20" t="str">
            <v>2183333 - 1651</v>
          </cell>
          <cell r="G20" t="str">
            <v>huascar.nova@economiayfinanzas.gob.bo</v>
          </cell>
        </row>
        <row r="21">
          <cell r="A21">
            <v>70</v>
          </cell>
          <cell r="B21">
            <v>2</v>
          </cell>
          <cell r="C21" t="str">
            <v>Ministerio de Trabajo, Empleo y Previsión Social</v>
          </cell>
          <cell r="D21" t="str">
            <v>Belén Espejo</v>
          </cell>
          <cell r="E21" t="str">
            <v>Huascar Nova</v>
          </cell>
          <cell r="F21" t="str">
            <v>2183333 - 1651</v>
          </cell>
          <cell r="G21" t="str">
            <v>huascar.nova@economiayfinanzas.gob.bo</v>
          </cell>
        </row>
        <row r="22">
          <cell r="A22">
            <v>76</v>
          </cell>
          <cell r="B22">
            <v>3</v>
          </cell>
          <cell r="C22" t="str">
            <v>Ministerio de Minería y Metalurgia</v>
          </cell>
          <cell r="D22" t="str">
            <v>Belén Espejo</v>
          </cell>
          <cell r="E22" t="str">
            <v>Jeovana Zabala</v>
          </cell>
          <cell r="F22" t="str">
            <v>2183333 - 1663</v>
          </cell>
          <cell r="G22" t="str">
            <v>jeovana.zabala@economiayfinanzas.gob.bo</v>
          </cell>
        </row>
        <row r="23">
          <cell r="A23">
            <v>78</v>
          </cell>
          <cell r="B23">
            <v>3</v>
          </cell>
          <cell r="C23" t="str">
            <v>Ministerio de Hidrocarburos y Energías</v>
          </cell>
          <cell r="D23" t="str">
            <v>Yesenia Apaza</v>
          </cell>
          <cell r="E23" t="str">
            <v>Belén Espejo</v>
          </cell>
          <cell r="F23" t="str">
            <v>2183333 - 1644</v>
          </cell>
          <cell r="G23" t="str">
            <v>belen.espejo@economiayfinanzas.gob.bo</v>
          </cell>
        </row>
        <row r="24">
          <cell r="A24">
            <v>81</v>
          </cell>
          <cell r="B24">
            <v>2</v>
          </cell>
          <cell r="C24" t="str">
            <v>Ministerio de Obras Públicas, Servicios y Vivienda</v>
          </cell>
          <cell r="D24" t="str">
            <v>Rommel Cuba</v>
          </cell>
          <cell r="E24" t="str">
            <v>Judith Machicado</v>
          </cell>
          <cell r="F24" t="str">
            <v>2183333 - 1648</v>
          </cell>
          <cell r="G24" t="str">
            <v>judith.machicado@economiayfinanzas.gob.bo</v>
          </cell>
        </row>
        <row r="25">
          <cell r="A25">
            <v>86</v>
          </cell>
          <cell r="B25">
            <v>1</v>
          </cell>
          <cell r="C25" t="str">
            <v>Ministerio de Medio Ambiente y Agua</v>
          </cell>
          <cell r="D25" t="str">
            <v>Guadalupe Challco</v>
          </cell>
          <cell r="E25" t="str">
            <v>Jorge Vargas</v>
          </cell>
          <cell r="F25" t="str">
            <v>2183333 - 1633</v>
          </cell>
          <cell r="G25" t="str">
            <v>jorge.vargas@economiayfinanzas.gob.bo</v>
          </cell>
        </row>
        <row r="26">
          <cell r="A26">
            <v>95</v>
          </cell>
          <cell r="B26">
            <v>3</v>
          </cell>
          <cell r="C26" t="str">
            <v>Consejo Supremo de Defensa Plurinacional</v>
          </cell>
          <cell r="D26" t="str">
            <v>Huascar Nova</v>
          </cell>
          <cell r="E26" t="str">
            <v>Rommel Cuba</v>
          </cell>
          <cell r="F26" t="str">
            <v>2183333 - 1649</v>
          </cell>
          <cell r="G26" t="str">
            <v>rommel.cuba@economiayfinanzas.gob.bo</v>
          </cell>
        </row>
        <row r="27">
          <cell r="A27" t="str">
            <v>99 - 01</v>
          </cell>
          <cell r="B27">
            <v>3</v>
          </cell>
          <cell r="C27" t="str">
            <v>Tesoro General de la Nación</v>
          </cell>
          <cell r="D27" t="str">
            <v>Guadalupe Challco</v>
          </cell>
          <cell r="E27" t="str">
            <v>Guadalupe Challco</v>
          </cell>
          <cell r="F27" t="str">
            <v>2183333 - 1640</v>
          </cell>
          <cell r="G27" t="str">
            <v>guadalupe.challco@economiayfinanzas.gob.bo</v>
          </cell>
        </row>
        <row r="28">
          <cell r="A28" t="str">
            <v>99 - 02</v>
          </cell>
          <cell r="B28">
            <v>2</v>
          </cell>
          <cell r="C28" t="str">
            <v>Tesoro General de la Nación</v>
          </cell>
          <cell r="D28" t="str">
            <v>Yesenia Apaza</v>
          </cell>
          <cell r="E28" t="str">
            <v>Virginia Huanca</v>
          </cell>
          <cell r="F28" t="str">
            <v>2183333 - 1636</v>
          </cell>
          <cell r="G28" t="str">
            <v>virginia.huanca@economiayfinanzas.gob.bo</v>
          </cell>
        </row>
        <row r="29">
          <cell r="A29" t="str">
            <v>99 - 03</v>
          </cell>
          <cell r="B29">
            <v>2</v>
          </cell>
          <cell r="C29" t="str">
            <v>Tesoro General de la Nación</v>
          </cell>
          <cell r="D29" t="str">
            <v>Judith Machicado</v>
          </cell>
          <cell r="E29" t="str">
            <v>Belén Espejo</v>
          </cell>
          <cell r="F29" t="str">
            <v>2183333 - 1644</v>
          </cell>
          <cell r="G29" t="str">
            <v>belen.espejo@economiayfinanzas.gob.bo</v>
          </cell>
        </row>
        <row r="30">
          <cell r="A30" t="str">
            <v>99 - 04</v>
          </cell>
          <cell r="B30">
            <v>2</v>
          </cell>
          <cell r="C30" t="str">
            <v>Tesoro General de la Nación</v>
          </cell>
          <cell r="D30" t="str">
            <v>Guadalupe Challco</v>
          </cell>
          <cell r="E30" t="str">
            <v>Guadalupe Challco</v>
          </cell>
          <cell r="F30" t="str">
            <v>2183333 - 1640</v>
          </cell>
          <cell r="G30" t="str">
            <v>guadalupe.challco@economiayfinanzas.gob.bo</v>
          </cell>
        </row>
        <row r="31">
          <cell r="A31" t="str">
            <v>99 - 07</v>
          </cell>
          <cell r="B31">
            <v>3</v>
          </cell>
          <cell r="C31" t="str">
            <v>Tesoro General de la Nación</v>
          </cell>
          <cell r="D31" t="str">
            <v>Yesenia Apaza</v>
          </cell>
          <cell r="E31" t="str">
            <v>Guadalupe Challco</v>
          </cell>
          <cell r="F31" t="str">
            <v>2183333 - 1640</v>
          </cell>
          <cell r="G31" t="str">
            <v>guadalupe.challco@economiayfinanzas.gob.bo</v>
          </cell>
        </row>
        <row r="32">
          <cell r="A32">
            <v>108</v>
          </cell>
          <cell r="B32">
            <v>3</v>
          </cell>
          <cell r="C32" t="str">
            <v>Orquesta Sinfónica Nacional</v>
          </cell>
          <cell r="D32" t="str">
            <v>Jorge Vargas</v>
          </cell>
          <cell r="E32" t="str">
            <v>Jorge Vargas</v>
          </cell>
          <cell r="F32" t="str">
            <v>2183333 - 1633</v>
          </cell>
          <cell r="G32" t="str">
            <v>jorge.vargas@economiayfinanzas.gob.bo</v>
          </cell>
        </row>
        <row r="33">
          <cell r="A33">
            <v>109</v>
          </cell>
          <cell r="B33">
            <v>3</v>
          </cell>
          <cell r="C33" t="str">
            <v>Conservatorio Nacional de Música</v>
          </cell>
          <cell r="D33" t="str">
            <v>Jorge Vargas</v>
          </cell>
          <cell r="E33" t="str">
            <v>Jorge Vargas</v>
          </cell>
          <cell r="F33" t="str">
            <v>2183333 - 1633</v>
          </cell>
          <cell r="G33" t="str">
            <v>jorge.vargas@economiayfinanzas.gob.bo</v>
          </cell>
        </row>
        <row r="34">
          <cell r="A34">
            <v>111</v>
          </cell>
          <cell r="B34">
            <v>3</v>
          </cell>
          <cell r="C34" t="str">
            <v>Instituto Boliviano de la Ceguera</v>
          </cell>
          <cell r="D34" t="str">
            <v>Virginia Callisaya</v>
          </cell>
          <cell r="E34" t="str">
            <v>Virginia Callisaya</v>
          </cell>
          <cell r="F34" t="str">
            <v>2183333 - 1645</v>
          </cell>
          <cell r="G34" t="str">
            <v>virginia.callisaya@economiayfinanzas.gob.bo</v>
          </cell>
        </row>
        <row r="35">
          <cell r="A35">
            <v>117</v>
          </cell>
          <cell r="B35">
            <v>2</v>
          </cell>
          <cell r="C35" t="str">
            <v>Dirección General de Aeronáutica Civil</v>
          </cell>
          <cell r="D35" t="str">
            <v>Emma Ticonipa</v>
          </cell>
          <cell r="E35" t="str">
            <v>Emma Ticonipa</v>
          </cell>
          <cell r="F35" t="str">
            <v>2183333 - 1635</v>
          </cell>
          <cell r="G35" t="str">
            <v>emma.ticonipa@economiayfinanzas.gob.bo</v>
          </cell>
        </row>
        <row r="36">
          <cell r="A36">
            <v>119</v>
          </cell>
          <cell r="B36">
            <v>2</v>
          </cell>
          <cell r="C36" t="str">
            <v>Agencia para el Des. de la Soc. de la Información Boliviana</v>
          </cell>
          <cell r="D36" t="str">
            <v>Guadalupe Challco</v>
          </cell>
          <cell r="E36" t="str">
            <v>Virginia Callisaya</v>
          </cell>
          <cell r="F36" t="str">
            <v>2183333 - 1645</v>
          </cell>
          <cell r="G36" t="str">
            <v>virginia.callisaya@economiayfinanzas.gob.bo</v>
          </cell>
        </row>
        <row r="37">
          <cell r="A37">
            <v>124</v>
          </cell>
          <cell r="B37">
            <v>3</v>
          </cell>
          <cell r="C37" t="str">
            <v>Academia Nacional de Ciencias</v>
          </cell>
          <cell r="D37" t="str">
            <v>Judith Machicado</v>
          </cell>
          <cell r="E37" t="str">
            <v>Jeovana Zabala</v>
          </cell>
          <cell r="F37" t="str">
            <v>2183333 - 1663</v>
          </cell>
          <cell r="G37" t="str">
            <v>jeovana.zabala@economiayfinanzas.gob.bo</v>
          </cell>
        </row>
        <row r="38">
          <cell r="A38">
            <v>129</v>
          </cell>
          <cell r="B38">
            <v>3</v>
          </cell>
          <cell r="C38" t="str">
            <v>Escuela de Gestión Pública Plurinacional</v>
          </cell>
          <cell r="D38" t="str">
            <v>Guadalupe Challco</v>
          </cell>
          <cell r="E38" t="str">
            <v>José Rivas</v>
          </cell>
          <cell r="F38" t="str">
            <v>2183333 - 1632</v>
          </cell>
          <cell r="G38" t="str">
            <v>jose.rivas@economiayfinanzas.gob.bo</v>
          </cell>
        </row>
        <row r="39">
          <cell r="A39">
            <v>130</v>
          </cell>
          <cell r="B39">
            <v>3</v>
          </cell>
          <cell r="C39" t="str">
            <v>Fondo de Financiamiento para la Minería</v>
          </cell>
          <cell r="D39" t="str">
            <v>Jorge Vargas</v>
          </cell>
          <cell r="E39" t="str">
            <v>Jorge Vargas</v>
          </cell>
          <cell r="F39" t="str">
            <v>2183333 - 1633</v>
          </cell>
          <cell r="G39" t="str">
            <v>jorge.vargas@economiayfinanzas.gob.bo</v>
          </cell>
        </row>
        <row r="40">
          <cell r="A40">
            <v>132</v>
          </cell>
          <cell r="B40">
            <v>1</v>
          </cell>
          <cell r="C40" t="str">
            <v>Servicio de Desarrollo de las Empresas Púb. Productivas</v>
          </cell>
          <cell r="D40" t="str">
            <v>Rommel Cuba</v>
          </cell>
          <cell r="E40" t="str">
            <v>Rommel Cuba</v>
          </cell>
          <cell r="F40" t="str">
            <v>2183333 - 1649</v>
          </cell>
          <cell r="G40" t="str">
            <v>rommel.cuba@economiayfinanzas.gob.bo</v>
          </cell>
        </row>
        <row r="41">
          <cell r="A41">
            <v>133</v>
          </cell>
          <cell r="B41">
            <v>3</v>
          </cell>
          <cell r="C41" t="str">
            <v>Lotería Nacional de Beneficencia y Salubridad</v>
          </cell>
          <cell r="D41" t="str">
            <v>Guadalupe Challco</v>
          </cell>
          <cell r="E41" t="str">
            <v>Jorge Vargas</v>
          </cell>
          <cell r="F41" t="str">
            <v>2183333 - 1633</v>
          </cell>
          <cell r="G41" t="str">
            <v>jorge.vargas@economiayfinanzas.gob.bo</v>
          </cell>
        </row>
        <row r="42">
          <cell r="A42">
            <v>134</v>
          </cell>
          <cell r="B42">
            <v>3</v>
          </cell>
          <cell r="C42" t="str">
            <v>Consejo Nacional de Vivienda Policial</v>
          </cell>
          <cell r="D42" t="str">
            <v>Belén Espejo</v>
          </cell>
          <cell r="E42" t="str">
            <v>Belén Espejo</v>
          </cell>
          <cell r="F42" t="str">
            <v>2183333 - 1644</v>
          </cell>
          <cell r="G42" t="str">
            <v>belen.espejo@economiayfinanzas.gob.bo</v>
          </cell>
        </row>
        <row r="43">
          <cell r="A43">
            <v>137</v>
          </cell>
          <cell r="B43">
            <v>3</v>
          </cell>
          <cell r="C43" t="str">
            <v>Comité Ejecutivo de la Universidad Boliviana</v>
          </cell>
          <cell r="D43" t="str">
            <v>Emma Ticonipa</v>
          </cell>
          <cell r="E43" t="str">
            <v>Huascar Nova</v>
          </cell>
          <cell r="F43" t="str">
            <v>2183333 - 1651</v>
          </cell>
          <cell r="G43" t="str">
            <v>huascar.nova@economiayfinanzas.gob.bo</v>
          </cell>
        </row>
        <row r="44">
          <cell r="A44">
            <v>138</v>
          </cell>
          <cell r="B44">
            <v>3</v>
          </cell>
          <cell r="C44" t="str">
            <v>Universidad Mayor Real y Pontificia de San Francisco Xavier</v>
          </cell>
          <cell r="D44" t="str">
            <v>Judith Machicado</v>
          </cell>
          <cell r="E44" t="str">
            <v>Judith Machicado</v>
          </cell>
          <cell r="F44" t="str">
            <v>2183333 - 1648</v>
          </cell>
          <cell r="G44" t="str">
            <v>judith.machicado@economiayfinanzas.gob.bo</v>
          </cell>
        </row>
        <row r="45">
          <cell r="A45">
            <v>139</v>
          </cell>
          <cell r="C45" t="str">
            <v>Universidad Mayor de San Andrés</v>
          </cell>
          <cell r="D45" t="str">
            <v>Judith Machicado</v>
          </cell>
          <cell r="E45" t="str">
            <v>Judith Machicado</v>
          </cell>
          <cell r="F45" t="str">
            <v>2183333 - 1648</v>
          </cell>
          <cell r="G45" t="str">
            <v>judith.machicado@economiayfinanzas.gob.bo</v>
          </cell>
        </row>
        <row r="46">
          <cell r="A46">
            <v>140</v>
          </cell>
          <cell r="C46" t="str">
            <v>Universidad Pública de El Alto</v>
          </cell>
          <cell r="D46" t="str">
            <v>Judith Machicado</v>
          </cell>
          <cell r="E46" t="str">
            <v>Judith Machicado</v>
          </cell>
          <cell r="F46" t="str">
            <v>2183333 - 1648</v>
          </cell>
          <cell r="G46" t="str">
            <v>judith.machicado@economiayfinanzas.gob.bo</v>
          </cell>
        </row>
        <row r="47">
          <cell r="A47">
            <v>141</v>
          </cell>
          <cell r="C47" t="str">
            <v>Universidad Mayor de San Simón</v>
          </cell>
          <cell r="D47" t="str">
            <v>Judith Machicado</v>
          </cell>
          <cell r="E47" t="str">
            <v>Judith Machicado</v>
          </cell>
          <cell r="F47" t="str">
            <v>2183333 - 1648</v>
          </cell>
          <cell r="G47" t="str">
            <v>judith.machicado@economiayfinanzas.gob.bo</v>
          </cell>
        </row>
        <row r="48">
          <cell r="A48">
            <v>142</v>
          </cell>
          <cell r="C48" t="str">
            <v>Universidad Técnica de Oruro</v>
          </cell>
          <cell r="D48" t="str">
            <v>Judith Machicado</v>
          </cell>
          <cell r="E48" t="str">
            <v>Judith Machicado</v>
          </cell>
          <cell r="F48" t="str">
            <v>2183333 - 1648</v>
          </cell>
          <cell r="G48" t="str">
            <v>judith.machicado@economiayfinanzas.gob.bo</v>
          </cell>
        </row>
        <row r="49">
          <cell r="A49">
            <v>143</v>
          </cell>
          <cell r="C49" t="str">
            <v>Universidad Autónoma Tomás Frías</v>
          </cell>
          <cell r="D49" t="str">
            <v>Judith Machicado</v>
          </cell>
          <cell r="E49" t="str">
            <v>Judith Machicado</v>
          </cell>
          <cell r="F49" t="str">
            <v>2183333 - 1648</v>
          </cell>
          <cell r="G49" t="str">
            <v>judith.machicado@economiayfinanzas.gob.bo</v>
          </cell>
        </row>
        <row r="50">
          <cell r="A50">
            <v>144</v>
          </cell>
          <cell r="C50" t="str">
            <v>Universidad Nacional Siglo XX</v>
          </cell>
          <cell r="D50" t="str">
            <v>Judith Machicado</v>
          </cell>
          <cell r="E50" t="str">
            <v>Judith Machicado</v>
          </cell>
          <cell r="F50" t="str">
            <v>2183333 - 1648</v>
          </cell>
          <cell r="G50" t="str">
            <v>judith.machicado@economiayfinanzas.gob.bo</v>
          </cell>
        </row>
        <row r="51">
          <cell r="A51">
            <v>145</v>
          </cell>
          <cell r="C51" t="str">
            <v>Universidad Autónoma Juan Misael Saracho</v>
          </cell>
          <cell r="D51" t="str">
            <v>Judith Machicado</v>
          </cell>
          <cell r="E51" t="str">
            <v>Judith Machicado</v>
          </cell>
          <cell r="F51" t="str">
            <v>2183333 - 1648</v>
          </cell>
          <cell r="G51" t="str">
            <v>judith.machicado@economiayfinanzas.gob.bo</v>
          </cell>
        </row>
        <row r="52">
          <cell r="A52">
            <v>146</v>
          </cell>
          <cell r="C52" t="str">
            <v>Universidad Autónoma Gabriel René Moreno</v>
          </cell>
          <cell r="D52" t="str">
            <v>Judith Machicado</v>
          </cell>
          <cell r="E52" t="str">
            <v>Judith Machicado</v>
          </cell>
          <cell r="F52" t="str">
            <v>2183333 - 1648</v>
          </cell>
          <cell r="G52" t="str">
            <v>judith.machicado@economiayfinanzas.gob.bo</v>
          </cell>
        </row>
        <row r="53">
          <cell r="A53">
            <v>147</v>
          </cell>
          <cell r="C53" t="str">
            <v>Universidad Autónoma del Beni José Ballivián</v>
          </cell>
          <cell r="D53" t="str">
            <v>Judith Machicado</v>
          </cell>
          <cell r="E53" t="str">
            <v>Judith Machicado</v>
          </cell>
          <cell r="F53" t="str">
            <v>2183333 - 1648</v>
          </cell>
          <cell r="G53" t="str">
            <v>judith.machicado@economiayfinanzas.gob.bo</v>
          </cell>
        </row>
        <row r="54">
          <cell r="A54">
            <v>148</v>
          </cell>
          <cell r="C54" t="str">
            <v>Universidad Amazónica de Pando</v>
          </cell>
          <cell r="D54" t="str">
            <v>Judith Machicado</v>
          </cell>
          <cell r="E54" t="str">
            <v>Judith Machicado</v>
          </cell>
          <cell r="F54" t="str">
            <v>2183333 - 1648</v>
          </cell>
          <cell r="G54" t="str">
            <v>judith.machicado@economiayfinanzas.gob.bo</v>
          </cell>
        </row>
        <row r="55">
          <cell r="A55">
            <v>150</v>
          </cell>
          <cell r="B55">
            <v>3</v>
          </cell>
          <cell r="C55" t="str">
            <v>Proyecto Sucre Ciudad Universitaria</v>
          </cell>
          <cell r="D55" t="str">
            <v>Judith Machicado</v>
          </cell>
          <cell r="E55" t="str">
            <v>Judith Machicado</v>
          </cell>
          <cell r="F55" t="str">
            <v>2183333 - 1648</v>
          </cell>
          <cell r="G55" t="str">
            <v>judith.machicado@economiayfinanzas.gob.bo</v>
          </cell>
        </row>
        <row r="56">
          <cell r="A56">
            <v>152</v>
          </cell>
          <cell r="B56">
            <v>3</v>
          </cell>
          <cell r="C56" t="str">
            <v>Servicio Nacional de Defensa Pública</v>
          </cell>
          <cell r="D56" t="str">
            <v>Emma Ticonipa</v>
          </cell>
          <cell r="E56" t="str">
            <v>Virginia Callisaya</v>
          </cell>
          <cell r="F56" t="str">
            <v>2183333 - 1645</v>
          </cell>
          <cell r="G56" t="str">
            <v>virginia.callisaya@economiayfinanzas.gob.bo</v>
          </cell>
        </row>
        <row r="57">
          <cell r="A57">
            <v>153</v>
          </cell>
          <cell r="B57">
            <v>3</v>
          </cell>
          <cell r="C57" t="str">
            <v>Observatorio Nacional de la Calidad  Educativa</v>
          </cell>
          <cell r="D57" t="str">
            <v>Emma Ticonipa</v>
          </cell>
          <cell r="E57" t="str">
            <v>Virginia Callisaya</v>
          </cell>
          <cell r="F57" t="str">
            <v>2183333 - 1645</v>
          </cell>
          <cell r="G57" t="str">
            <v>virginia.callisaya@economiayfinanzas.gob.bo</v>
          </cell>
        </row>
        <row r="58">
          <cell r="A58">
            <v>154</v>
          </cell>
          <cell r="B58">
            <v>3</v>
          </cell>
          <cell r="C58" t="str">
            <v>Museo Nacional de Historia Natural</v>
          </cell>
          <cell r="D58" t="str">
            <v>Huascar Nova</v>
          </cell>
          <cell r="E58" t="str">
            <v>Huascar Nova</v>
          </cell>
          <cell r="F58" t="str">
            <v>2183333 - 1651</v>
          </cell>
          <cell r="G58" t="str">
            <v>huascar.nova@economiayfinanzas.gob.bo</v>
          </cell>
        </row>
        <row r="59">
          <cell r="A59">
            <v>155</v>
          </cell>
          <cell r="B59">
            <v>3</v>
          </cell>
          <cell r="C59" t="str">
            <v>Dirección del Notariado Plurinacional</v>
          </cell>
          <cell r="D59" t="str">
            <v>Guadalupe Challco</v>
          </cell>
          <cell r="E59" t="str">
            <v>Emma Ticonipa</v>
          </cell>
          <cell r="F59" t="str">
            <v>2183333 - 1635</v>
          </cell>
          <cell r="G59" t="str">
            <v>emma.ticonipa@economiayfinanzas.gob.bo</v>
          </cell>
        </row>
        <row r="60">
          <cell r="A60">
            <v>156</v>
          </cell>
          <cell r="B60">
            <v>3</v>
          </cell>
          <cell r="C60" t="str">
            <v>Servicio Plurinacional de Asistencia a la Víctima</v>
          </cell>
          <cell r="D60" t="str">
            <v>Huascar Nova</v>
          </cell>
          <cell r="E60" t="str">
            <v>Jorge Vargas</v>
          </cell>
          <cell r="F60" t="str">
            <v>2183333 - 1633</v>
          </cell>
          <cell r="G60" t="str">
            <v>jorge.vargas@economiayfinanzas.gob.bo</v>
          </cell>
        </row>
        <row r="61">
          <cell r="A61">
            <v>159</v>
          </cell>
          <cell r="B61">
            <v>3</v>
          </cell>
          <cell r="C61" t="str">
            <v>Oficina Técnica para el Fortalecimiento de la Empresa Pública</v>
          </cell>
          <cell r="D61" t="str">
            <v>Huascar Nova</v>
          </cell>
          <cell r="E61" t="str">
            <v>Huascar Nova</v>
          </cell>
          <cell r="F61" t="str">
            <v>2183333 - 1651</v>
          </cell>
          <cell r="G61" t="str">
            <v>huascar.nova@economiayfinanzas.gob.bo</v>
          </cell>
        </row>
        <row r="62">
          <cell r="A62">
            <v>163</v>
          </cell>
          <cell r="B62">
            <v>3</v>
          </cell>
          <cell r="C62" t="str">
            <v>Agencia Nacional de Hidrocarburos</v>
          </cell>
          <cell r="D62" t="str">
            <v>Rommel Cuba</v>
          </cell>
          <cell r="E62" t="str">
            <v>Rommel Cuba</v>
          </cell>
          <cell r="F62" t="str">
            <v>2183333 - 1649</v>
          </cell>
          <cell r="G62" t="str">
            <v>rommel.cuba@economiayfinanzas.gob.bo</v>
          </cell>
        </row>
        <row r="63">
          <cell r="A63">
            <v>169</v>
          </cell>
          <cell r="B63">
            <v>2</v>
          </cell>
          <cell r="C63" t="str">
            <v>Autoridad General de Impugnación Tributaria</v>
          </cell>
          <cell r="D63" t="str">
            <v>Emma Ticonipa</v>
          </cell>
          <cell r="E63" t="str">
            <v>Emma Ticonipa</v>
          </cell>
          <cell r="F63" t="str">
            <v>2183333 - 1635</v>
          </cell>
          <cell r="G63" t="str">
            <v>emma.ticonipa@economiayfinanzas.gob.bo</v>
          </cell>
        </row>
        <row r="64">
          <cell r="A64">
            <v>170</v>
          </cell>
          <cell r="B64">
            <v>3</v>
          </cell>
          <cell r="C64" t="str">
            <v>Escuela Militar de Ingeniería</v>
          </cell>
          <cell r="D64" t="str">
            <v>Judith Machicado</v>
          </cell>
          <cell r="E64" t="str">
            <v>Judith Machicado</v>
          </cell>
          <cell r="F64" t="str">
            <v>2183333 - 1648</v>
          </cell>
          <cell r="G64" t="str">
            <v>judith.machicado@economiayfinanzas.gob.bo</v>
          </cell>
        </row>
        <row r="65">
          <cell r="A65">
            <v>190</v>
          </cell>
          <cell r="B65">
            <v>3</v>
          </cell>
          <cell r="C65" t="str">
            <v>Autoridad General Jurisdiccional Administrativa Minera</v>
          </cell>
          <cell r="D65" t="str">
            <v>Huascar Nova</v>
          </cell>
          <cell r="E65" t="str">
            <v>Huascar Nova</v>
          </cell>
          <cell r="F65" t="str">
            <v>2183333 - 1651</v>
          </cell>
          <cell r="G65" t="str">
            <v>huascar.nova@economiayfinanzas.gob.bo</v>
          </cell>
        </row>
        <row r="66">
          <cell r="A66">
            <v>192</v>
          </cell>
          <cell r="B66">
            <v>3</v>
          </cell>
          <cell r="C66" t="str">
            <v>Servicio al Mejoramiento de Navegación Amazónica</v>
          </cell>
          <cell r="D66" t="str">
            <v>Virginia Huanca</v>
          </cell>
          <cell r="E66" t="str">
            <v>Virginia Huanca</v>
          </cell>
          <cell r="F66" t="str">
            <v>2183333 - 1636</v>
          </cell>
          <cell r="G66" t="str">
            <v>virginia.huanca@economiayfinanzas.gob.bo</v>
          </cell>
        </row>
        <row r="67">
          <cell r="A67">
            <v>197</v>
          </cell>
          <cell r="B67">
            <v>2</v>
          </cell>
          <cell r="C67" t="str">
            <v>Dirección Estratégica de Reivindicación Marítima</v>
          </cell>
          <cell r="D67" t="str">
            <v>Yesenia Apaza</v>
          </cell>
          <cell r="E67" t="str">
            <v>Virginia Callisaya</v>
          </cell>
          <cell r="F67" t="str">
            <v>2183333 - 1645</v>
          </cell>
          <cell r="G67" t="str">
            <v>virginia.callisaya@economiayfinanzas.gob.bo</v>
          </cell>
        </row>
        <row r="68">
          <cell r="A68">
            <v>200</v>
          </cell>
          <cell r="B68">
            <v>3</v>
          </cell>
          <cell r="C68" t="str">
            <v>Registro Único para la Administración Tributaria Municipal</v>
          </cell>
          <cell r="D68" t="str">
            <v>José Rivas</v>
          </cell>
          <cell r="E68" t="str">
            <v>Guadalupe Challco</v>
          </cell>
          <cell r="F68" t="str">
            <v>2183333 - 1640</v>
          </cell>
          <cell r="G68" t="str">
            <v>guadalupe.challco@economiayfinanzas.gob.bo</v>
          </cell>
        </row>
        <row r="69">
          <cell r="A69">
            <v>203</v>
          </cell>
          <cell r="B69">
            <v>2</v>
          </cell>
          <cell r="C69" t="str">
            <v>Autoridad de Supervisión del Sistema Financiero</v>
          </cell>
          <cell r="D69" t="str">
            <v>Virginia Callisaya</v>
          </cell>
          <cell r="E69" t="str">
            <v>Virginia Callisaya</v>
          </cell>
          <cell r="F69" t="str">
            <v>2183333 - 1645</v>
          </cell>
          <cell r="G69" t="str">
            <v>virginia.callisaya@economiayfinanzas.gob.bo</v>
          </cell>
        </row>
        <row r="70">
          <cell r="A70">
            <v>206</v>
          </cell>
          <cell r="B70">
            <v>2</v>
          </cell>
          <cell r="C70" t="str">
            <v>Instituto Nacional de Estadística</v>
          </cell>
          <cell r="D70" t="str">
            <v>Virginia Callisaya</v>
          </cell>
          <cell r="E70" t="str">
            <v>Virginia Callisaya</v>
          </cell>
          <cell r="F70" t="str">
            <v>2183333 - 1645</v>
          </cell>
          <cell r="G70" t="str">
            <v>virginia.callisaya@economiayfinanzas.gob.bo</v>
          </cell>
        </row>
        <row r="71">
          <cell r="A71">
            <v>210</v>
          </cell>
          <cell r="B71">
            <v>3</v>
          </cell>
          <cell r="C71" t="str">
            <v>Unidad de Análisis de Políticas Sociales y Económicas</v>
          </cell>
          <cell r="D71" t="str">
            <v>Belén Espejo</v>
          </cell>
          <cell r="E71" t="str">
            <v>Jorge Vargas</v>
          </cell>
          <cell r="F71" t="str">
            <v>2183333 - 1633</v>
          </cell>
          <cell r="G71" t="str">
            <v>jorge.vargas@economiayfinanzas.gob.bo</v>
          </cell>
        </row>
        <row r="72">
          <cell r="A72">
            <v>212</v>
          </cell>
          <cell r="B72">
            <v>1</v>
          </cell>
          <cell r="C72" t="str">
            <v>Instituto Nacional de Reforma Agraria</v>
          </cell>
          <cell r="D72" t="str">
            <v>Judith Machicado</v>
          </cell>
          <cell r="E72" t="str">
            <v>Judith Machicado</v>
          </cell>
          <cell r="F72" t="str">
            <v>2183333 - 1648</v>
          </cell>
          <cell r="G72" t="str">
            <v>judith.machicado@economiayfinanzas.gob.bo</v>
          </cell>
        </row>
        <row r="73">
          <cell r="A73">
            <v>213</v>
          </cell>
          <cell r="B73">
            <v>3</v>
          </cell>
          <cell r="C73" t="str">
            <v>Servicio Nacional de Meteorología e Hidrología</v>
          </cell>
          <cell r="D73" t="str">
            <v>Virginia Huanca</v>
          </cell>
          <cell r="E73" t="str">
            <v>Yesenia Apaza</v>
          </cell>
          <cell r="F73" t="str">
            <v>2183333 - 1637</v>
          </cell>
          <cell r="G73" t="str">
            <v>yesenia.apaza@economiayfinanzas.gob.bo</v>
          </cell>
        </row>
        <row r="74">
          <cell r="A74">
            <v>221</v>
          </cell>
          <cell r="B74">
            <v>3</v>
          </cell>
          <cell r="C74" t="str">
            <v>SENARECOM</v>
          </cell>
          <cell r="D74" t="str">
            <v>Virginia Huanca</v>
          </cell>
          <cell r="E74" t="str">
            <v>Virginia Huanca</v>
          </cell>
          <cell r="F74" t="str">
            <v>2183333 - 1636</v>
          </cell>
          <cell r="G74" t="str">
            <v>virginia.huanca@economiayfinanzas.gob.bo</v>
          </cell>
        </row>
        <row r="75">
          <cell r="A75">
            <v>222</v>
          </cell>
          <cell r="B75">
            <v>2</v>
          </cell>
          <cell r="C75" t="str">
            <v>Instituto Nacional de Innovación Agropecuaria y Forestal</v>
          </cell>
          <cell r="D75" t="str">
            <v>Yesenia Apaza</v>
          </cell>
          <cell r="E75" t="str">
            <v>Yesenia Apaza</v>
          </cell>
          <cell r="F75" t="str">
            <v>2183333 - 1637</v>
          </cell>
          <cell r="G75" t="str">
            <v>yesenia.apaza@economiayfinanzas.gob.bo</v>
          </cell>
        </row>
        <row r="76">
          <cell r="A76">
            <v>223</v>
          </cell>
          <cell r="B76">
            <v>3</v>
          </cell>
          <cell r="C76" t="str">
            <v>Fondo Nacional de Desarrollo Forestal</v>
          </cell>
          <cell r="D76" t="str">
            <v>Judith Machicado</v>
          </cell>
          <cell r="E76" t="str">
            <v>Judith Machicado</v>
          </cell>
          <cell r="F76" t="str">
            <v>2183333 - 1648</v>
          </cell>
          <cell r="G76" t="str">
            <v>judith.machicado@economiayfinanzas.gob.bo</v>
          </cell>
        </row>
        <row r="77">
          <cell r="A77">
            <v>224</v>
          </cell>
          <cell r="B77">
            <v>3</v>
          </cell>
          <cell r="C77" t="str">
            <v>Insumos Bolivia</v>
          </cell>
          <cell r="D77" t="str">
            <v>Jorge Vargas</v>
          </cell>
          <cell r="E77" t="str">
            <v>Huascar Nova</v>
          </cell>
          <cell r="F77" t="str">
            <v>2183333 - 1651</v>
          </cell>
          <cell r="G77" t="str">
            <v>huascar.nova@economiayfinanzas.gob.bo</v>
          </cell>
        </row>
        <row r="78">
          <cell r="A78">
            <v>225</v>
          </cell>
          <cell r="B78">
            <v>2</v>
          </cell>
          <cell r="C78" t="str">
            <v>Serv. Nal. para la Sostenibilidad del Saneamiento Básico</v>
          </cell>
          <cell r="D78" t="str">
            <v>Guadalupe Challco</v>
          </cell>
          <cell r="E78" t="str">
            <v>Rommel Cuba</v>
          </cell>
          <cell r="F78" t="str">
            <v>2183333 - 1649</v>
          </cell>
          <cell r="G78" t="str">
            <v>rommel.cuba@economiayfinanzas.gob.bo</v>
          </cell>
        </row>
        <row r="79">
          <cell r="A79">
            <v>226</v>
          </cell>
          <cell r="B79">
            <v>3</v>
          </cell>
          <cell r="C79" t="str">
            <v>Servicio Estatal de Autonomías</v>
          </cell>
          <cell r="D79" t="str">
            <v>Virginia Huanca</v>
          </cell>
          <cell r="E79" t="str">
            <v>Virginia Huanca</v>
          </cell>
          <cell r="F79" t="str">
            <v>2183333 - 1636</v>
          </cell>
          <cell r="G79" t="str">
            <v>virginia.huanca@economiayfinanzas.gob.bo</v>
          </cell>
        </row>
        <row r="80">
          <cell r="A80">
            <v>227</v>
          </cell>
          <cell r="B80">
            <v>3</v>
          </cell>
          <cell r="C80" t="str">
            <v>Zona Franca Comercial e Industrial de Cobija</v>
          </cell>
          <cell r="D80" t="str">
            <v>Virginia Huanca</v>
          </cell>
          <cell r="E80" t="str">
            <v>Virginia Huanca</v>
          </cell>
          <cell r="F80" t="str">
            <v>2183333 - 1636</v>
          </cell>
          <cell r="G80" t="str">
            <v>virginia.huanca@economiayfinanzas.gob.bo</v>
          </cell>
        </row>
        <row r="81">
          <cell r="A81">
            <v>234</v>
          </cell>
          <cell r="B81">
            <v>3</v>
          </cell>
          <cell r="C81" t="str">
            <v>Servicio Geológico Minero</v>
          </cell>
          <cell r="D81" t="str">
            <v>Virginia Callisaya</v>
          </cell>
          <cell r="E81" t="str">
            <v>Virginia Callisaya</v>
          </cell>
          <cell r="F81" t="str">
            <v>2183333 - 1645</v>
          </cell>
          <cell r="G81" t="str">
            <v>virginia.callisaya@economiayfinanzas.gob.bo</v>
          </cell>
        </row>
        <row r="82">
          <cell r="A82">
            <v>243</v>
          </cell>
          <cell r="B82">
            <v>3</v>
          </cell>
          <cell r="C82" t="str">
            <v>Servicio Nacional de Hidrografía Naval</v>
          </cell>
          <cell r="D82" t="str">
            <v>Virginia Callisaya</v>
          </cell>
          <cell r="E82" t="str">
            <v>Yesenia Apaza</v>
          </cell>
          <cell r="F82" t="str">
            <v>2183333 - 1637</v>
          </cell>
          <cell r="G82" t="str">
            <v>yesenia.apaza@economiayfinanzas.gob.bo</v>
          </cell>
        </row>
        <row r="83">
          <cell r="A83">
            <v>244</v>
          </cell>
          <cell r="B83">
            <v>3</v>
          </cell>
          <cell r="C83" t="str">
            <v>Servicio Nacional de Aerofotogrametría</v>
          </cell>
          <cell r="D83" t="str">
            <v>José Rivas</v>
          </cell>
          <cell r="E83" t="str">
            <v>José Rivas</v>
          </cell>
          <cell r="F83" t="str">
            <v>2183333 - 1632</v>
          </cell>
          <cell r="G83" t="str">
            <v>jose.rivas@economiayfinanzas.gob.bo</v>
          </cell>
        </row>
        <row r="84">
          <cell r="A84">
            <v>245</v>
          </cell>
          <cell r="B84">
            <v>3</v>
          </cell>
          <cell r="C84" t="str">
            <v>Servicio Geodésico de Mapas</v>
          </cell>
          <cell r="D84" t="str">
            <v>Huascar Nova</v>
          </cell>
          <cell r="E84" t="str">
            <v>Huascar Nova</v>
          </cell>
          <cell r="F84" t="str">
            <v>2183333 - 1651</v>
          </cell>
          <cell r="G84" t="str">
            <v>huascar.nova@economiayfinanzas.gob.bo</v>
          </cell>
        </row>
        <row r="85">
          <cell r="A85">
            <v>249</v>
          </cell>
          <cell r="B85">
            <v>2</v>
          </cell>
          <cell r="C85" t="str">
            <v>Centro de Abastecimiento y Suministros de Salud</v>
          </cell>
          <cell r="D85" t="str">
            <v>Yesenia Apaza</v>
          </cell>
          <cell r="E85" t="str">
            <v>Yesenia Apaza</v>
          </cell>
          <cell r="F85" t="str">
            <v>2183333 - 1637</v>
          </cell>
          <cell r="G85" t="str">
            <v>yesenia.apaza@economiayfinanzas.gob.bo</v>
          </cell>
        </row>
        <row r="86">
          <cell r="A86">
            <v>251</v>
          </cell>
          <cell r="B86">
            <v>3</v>
          </cell>
          <cell r="C86" t="str">
            <v>Instituto Nacional de Salud Ocupacional</v>
          </cell>
          <cell r="D86" t="str">
            <v>Huascar Nova</v>
          </cell>
          <cell r="E86" t="str">
            <v>Jorge Vargas</v>
          </cell>
          <cell r="F86" t="str">
            <v>2183333 - 1633</v>
          </cell>
          <cell r="G86" t="str">
            <v>jorge.vargas@economiayfinanzas.gob.bo</v>
          </cell>
        </row>
        <row r="87">
          <cell r="A87">
            <v>253</v>
          </cell>
          <cell r="B87">
            <v>1</v>
          </cell>
          <cell r="C87" t="str">
            <v>Entidad Ejecutora de Medio Ambiente y Agua</v>
          </cell>
          <cell r="D87" t="str">
            <v>Virginia Huanca</v>
          </cell>
          <cell r="E87" t="str">
            <v>Belén Espejo</v>
          </cell>
          <cell r="F87" t="str">
            <v>2183333 - 1644</v>
          </cell>
          <cell r="G87" t="str">
            <v>belen.espejo@economiayfinanzas.gob.bo</v>
          </cell>
        </row>
        <row r="88">
          <cell r="A88">
            <v>254</v>
          </cell>
          <cell r="B88">
            <v>2</v>
          </cell>
          <cell r="C88" t="str">
            <v>Instituto del Seguro Agrario</v>
          </cell>
          <cell r="D88" t="str">
            <v>Belén Espejo</v>
          </cell>
          <cell r="E88" t="str">
            <v>Belén Espejo</v>
          </cell>
          <cell r="F88" t="str">
            <v>2183333 - 1644</v>
          </cell>
          <cell r="G88" t="str">
            <v>belen.espejo@economiayfinanzas.gob.bo</v>
          </cell>
        </row>
        <row r="89">
          <cell r="A89">
            <v>265</v>
          </cell>
          <cell r="B89">
            <v>3</v>
          </cell>
          <cell r="C89" t="str">
            <v>Direc. Dptal. de Educación  Chuquisaca</v>
          </cell>
          <cell r="D89" t="str">
            <v>Belén Espejo</v>
          </cell>
          <cell r="E89" t="str">
            <v>Jeovana Zabala</v>
          </cell>
          <cell r="F89" t="str">
            <v>2183333 - 1663</v>
          </cell>
          <cell r="G89" t="str">
            <v>jeovana.zabala@economiayfinanzas.gob.bo</v>
          </cell>
        </row>
        <row r="90">
          <cell r="A90">
            <v>266</v>
          </cell>
          <cell r="B90">
            <v>3</v>
          </cell>
          <cell r="C90" t="str">
            <v>Direc. Dptal. de Educación La Paz</v>
          </cell>
          <cell r="D90" t="str">
            <v>Belén Espejo</v>
          </cell>
          <cell r="E90" t="str">
            <v>Jeovana Zabala</v>
          </cell>
          <cell r="F90" t="str">
            <v>2183333 - 1663</v>
          </cell>
          <cell r="G90" t="str">
            <v>jeovana.zabala@economiayfinanzas.gob.bo</v>
          </cell>
        </row>
        <row r="91">
          <cell r="A91">
            <v>267</v>
          </cell>
          <cell r="B91">
            <v>3</v>
          </cell>
          <cell r="C91" t="str">
            <v>Direc. Dptal. de Educación Cochabamba</v>
          </cell>
          <cell r="D91" t="str">
            <v>Belén Espejo</v>
          </cell>
          <cell r="E91" t="str">
            <v>Jeovana Zabala</v>
          </cell>
          <cell r="F91" t="str">
            <v>2183333 - 1663</v>
          </cell>
          <cell r="G91" t="str">
            <v>jeovana.zabala@economiayfinanzas.gob.bo</v>
          </cell>
        </row>
        <row r="92">
          <cell r="A92">
            <v>268</v>
          </cell>
          <cell r="B92">
            <v>3</v>
          </cell>
          <cell r="C92" t="str">
            <v>Direc. Dptal. de Educación Oruro</v>
          </cell>
          <cell r="D92" t="str">
            <v>Belén Espejo</v>
          </cell>
          <cell r="E92" t="str">
            <v>Jeovana Zabala</v>
          </cell>
          <cell r="F92" t="str">
            <v>2183333 - 1663</v>
          </cell>
          <cell r="G92" t="str">
            <v>jeovana.zabala@economiayfinanzas.gob.bo</v>
          </cell>
        </row>
        <row r="93">
          <cell r="A93">
            <v>269</v>
          </cell>
          <cell r="B93">
            <v>3</v>
          </cell>
          <cell r="C93" t="str">
            <v>Direc. Dptal. de Educación Potosí</v>
          </cell>
          <cell r="D93" t="str">
            <v>Belén Espejo</v>
          </cell>
          <cell r="E93" t="str">
            <v>Jeovana Zabala</v>
          </cell>
          <cell r="F93" t="str">
            <v>2183333 - 1663</v>
          </cell>
          <cell r="G93" t="str">
            <v>jeovana.zabala@economiayfinanzas.gob.bo</v>
          </cell>
        </row>
        <row r="94">
          <cell r="A94">
            <v>270</v>
          </cell>
          <cell r="B94">
            <v>3</v>
          </cell>
          <cell r="C94" t="str">
            <v>Direc. Dptal. de Educación Tarija</v>
          </cell>
          <cell r="D94" t="str">
            <v>Belén Espejo</v>
          </cell>
          <cell r="E94" t="str">
            <v>Jeovana Zabala</v>
          </cell>
          <cell r="F94" t="str">
            <v>2183333 - 1663</v>
          </cell>
          <cell r="G94" t="str">
            <v>jeovana.zabala@economiayfinanzas.gob.bo</v>
          </cell>
        </row>
        <row r="95">
          <cell r="A95">
            <v>271</v>
          </cell>
          <cell r="B95">
            <v>3</v>
          </cell>
          <cell r="C95" t="str">
            <v>Direc. Dptal. de Educación Santa Cruz</v>
          </cell>
          <cell r="D95" t="str">
            <v>Belén Espejo</v>
          </cell>
          <cell r="E95" t="str">
            <v>Jeovana Zabala</v>
          </cell>
          <cell r="F95" t="str">
            <v>2183333 - 1663</v>
          </cell>
          <cell r="G95" t="str">
            <v>jeovana.zabala@economiayfinanzas.gob.bo</v>
          </cell>
        </row>
        <row r="96">
          <cell r="A96">
            <v>272</v>
          </cell>
          <cell r="B96">
            <v>3</v>
          </cell>
          <cell r="C96" t="str">
            <v>Direc. Dptal. de Educación Beni</v>
          </cell>
          <cell r="D96" t="str">
            <v>Belén Espejo</v>
          </cell>
          <cell r="E96" t="str">
            <v>Jeovana Zabala</v>
          </cell>
          <cell r="F96" t="str">
            <v>2183333 - 1663</v>
          </cell>
          <cell r="G96" t="str">
            <v>jeovana.zabala@economiayfinanzas.gob.bo</v>
          </cell>
        </row>
        <row r="97">
          <cell r="A97">
            <v>273</v>
          </cell>
          <cell r="B97">
            <v>3</v>
          </cell>
          <cell r="C97" t="str">
            <v>Direc. Dptal. de Educación Pando</v>
          </cell>
          <cell r="D97" t="str">
            <v>Belén Espejo</v>
          </cell>
          <cell r="E97" t="str">
            <v>Jeovana Zabala</v>
          </cell>
          <cell r="F97" t="str">
            <v>2183333 - 1663</v>
          </cell>
          <cell r="G97" t="str">
            <v>jeovana.zabala@economiayfinanzas.gob.bo</v>
          </cell>
        </row>
        <row r="98">
          <cell r="A98">
            <v>281</v>
          </cell>
          <cell r="B98">
            <v>3</v>
          </cell>
          <cell r="C98" t="str">
            <v>Oficina Técnica de los Ríos Pilcomayo y Bermejo</v>
          </cell>
          <cell r="D98" t="str">
            <v>Judith Machicado</v>
          </cell>
          <cell r="E98" t="str">
            <v>Yesenia Apaza</v>
          </cell>
          <cell r="F98" t="str">
            <v>2183333 - 1637</v>
          </cell>
          <cell r="G98" t="str">
            <v>yesenia.apaza@economiayfinanzas.gob.bo</v>
          </cell>
        </row>
        <row r="99">
          <cell r="A99">
            <v>283</v>
          </cell>
          <cell r="B99">
            <v>2</v>
          </cell>
          <cell r="C99" t="str">
            <v>Aduana Nacional</v>
          </cell>
          <cell r="D99" t="str">
            <v>Rommel Cuba</v>
          </cell>
          <cell r="E99" t="str">
            <v>Emma Ticonipa</v>
          </cell>
          <cell r="F99" t="str">
            <v>2183333 - 1635</v>
          </cell>
          <cell r="G99" t="str">
            <v>emma.ticonipa@economiayfinanzas.gob.bo</v>
          </cell>
        </row>
        <row r="100">
          <cell r="A100">
            <v>287</v>
          </cell>
          <cell r="B100">
            <v>1</v>
          </cell>
          <cell r="C100" t="str">
            <v>Fondo Nacional de Producción e Inversión Social</v>
          </cell>
          <cell r="D100" t="str">
            <v>José Rivas</v>
          </cell>
          <cell r="E100" t="str">
            <v>José Rivas</v>
          </cell>
          <cell r="F100" t="str">
            <v>2183333 - 1632</v>
          </cell>
          <cell r="G100" t="str">
            <v>jose.rivas@economiayfinanzas.gob.bo</v>
          </cell>
        </row>
        <row r="101">
          <cell r="A101">
            <v>288</v>
          </cell>
          <cell r="B101">
            <v>3</v>
          </cell>
          <cell r="C101" t="str">
            <v>Servicio Nacional de Riego</v>
          </cell>
          <cell r="D101" t="str">
            <v>Virginia Callisaya</v>
          </cell>
          <cell r="E101" t="str">
            <v>Virginia Callisaya</v>
          </cell>
          <cell r="F101" t="str">
            <v>2183333 - 1645</v>
          </cell>
          <cell r="G101" t="str">
            <v>virginia.callisaya@economiayfinanzas.gob.bo</v>
          </cell>
        </row>
        <row r="102">
          <cell r="A102">
            <v>290</v>
          </cell>
          <cell r="B102">
            <v>1</v>
          </cell>
          <cell r="C102" t="str">
            <v>Servicio de Impuestos Nacionales</v>
          </cell>
          <cell r="D102" t="str">
            <v>Rommel Cuba</v>
          </cell>
          <cell r="E102" t="str">
            <v>Emma Ticonipa</v>
          </cell>
          <cell r="F102" t="str">
            <v>2183333 - 1635</v>
          </cell>
          <cell r="G102" t="str">
            <v>emma.ticonipa@economiayfinanzas.gob.bo</v>
          </cell>
        </row>
        <row r="103">
          <cell r="A103">
            <v>291</v>
          </cell>
          <cell r="B103">
            <v>2</v>
          </cell>
          <cell r="C103" t="str">
            <v>Administradora Boliviana de Carreteras</v>
          </cell>
          <cell r="D103" t="str">
            <v>Emma Ticonipa</v>
          </cell>
          <cell r="E103" t="str">
            <v>Emma Ticonipa</v>
          </cell>
          <cell r="F103" t="str">
            <v>2183333 - 1635</v>
          </cell>
          <cell r="G103" t="str">
            <v>emma.ticonipa@economiayfinanzas.gob.bo</v>
          </cell>
        </row>
        <row r="104">
          <cell r="A104">
            <v>292</v>
          </cell>
          <cell r="B104">
            <v>3</v>
          </cell>
          <cell r="C104" t="str">
            <v>Vías Bolivia</v>
          </cell>
          <cell r="D104" t="str">
            <v>Judith Machicado</v>
          </cell>
          <cell r="E104" t="str">
            <v>Judith Machicado</v>
          </cell>
          <cell r="F104" t="str">
            <v>2183333 - 1648</v>
          </cell>
          <cell r="G104" t="str">
            <v>judith.machicado@economiayfinanzas.gob.bo</v>
          </cell>
        </row>
        <row r="105">
          <cell r="A105">
            <v>293</v>
          </cell>
          <cell r="B105">
            <v>3</v>
          </cell>
          <cell r="C105" t="str">
            <v>Fundación Cultural BCB</v>
          </cell>
          <cell r="D105" t="str">
            <v>Judith Machicado</v>
          </cell>
          <cell r="E105" t="str">
            <v>Emma Ticonipa</v>
          </cell>
          <cell r="F105" t="str">
            <v>2183333 - 1635</v>
          </cell>
          <cell r="G105" t="str">
            <v>emma.ticonipa@economiayfinanzas.gob.bo</v>
          </cell>
        </row>
        <row r="106">
          <cell r="A106">
            <v>294</v>
          </cell>
          <cell r="B106">
            <v>3</v>
          </cell>
          <cell r="C106" t="str">
            <v xml:space="preserve">Univ. Indígena Bol. Comunitaria Intercultural Produc. Tupak Katari </v>
          </cell>
          <cell r="D106" t="str">
            <v>José Rivas</v>
          </cell>
          <cell r="E106" t="str">
            <v>José Rivas</v>
          </cell>
          <cell r="F106" t="str">
            <v>2183333 - 1632</v>
          </cell>
          <cell r="G106" t="str">
            <v>jose.rivas@economiayfinanzas.gob.bo</v>
          </cell>
        </row>
        <row r="107">
          <cell r="A107">
            <v>295</v>
          </cell>
          <cell r="B107">
            <v>3</v>
          </cell>
          <cell r="C107" t="str">
            <v>Universidad Casimiro Huanca</v>
          </cell>
          <cell r="D107" t="str">
            <v>Rommel Cuba</v>
          </cell>
          <cell r="E107" t="str">
            <v>Rommel Cuba</v>
          </cell>
          <cell r="F107" t="str">
            <v>2183333 - 1649</v>
          </cell>
          <cell r="G107" t="str">
            <v>rommel.cuba@economiayfinanzas.gob.bo</v>
          </cell>
        </row>
        <row r="108">
          <cell r="A108">
            <v>296</v>
          </cell>
          <cell r="B108">
            <v>3</v>
          </cell>
          <cell r="C108" t="str">
            <v>Universidad Indígena Boliviana Comunitaria Intercultural Productiva Apiaguaiki Tupa</v>
          </cell>
          <cell r="D108" t="str">
            <v>Belén Espejo</v>
          </cell>
          <cell r="E108" t="str">
            <v>Belén Espejo</v>
          </cell>
          <cell r="F108" t="str">
            <v>2183333 - 1644</v>
          </cell>
          <cell r="G108" t="str">
            <v>belen.espejo@economiayfinanzas.gob.bo</v>
          </cell>
        </row>
        <row r="109">
          <cell r="A109">
            <v>298</v>
          </cell>
          <cell r="B109">
            <v>3</v>
          </cell>
          <cell r="C109" t="str">
            <v>Servicio Departamental de Riego - Chuquisaca</v>
          </cell>
          <cell r="D109" t="str">
            <v>Guadalupe Challco</v>
          </cell>
          <cell r="E109" t="str">
            <v>Guadalupe Challco</v>
          </cell>
          <cell r="F109" t="str">
            <v>2183333 - 1640</v>
          </cell>
          <cell r="G109" t="str">
            <v>guadalupe.challco@economiayfinanzas.gob.bo</v>
          </cell>
        </row>
        <row r="110">
          <cell r="A110">
            <v>299</v>
          </cell>
          <cell r="B110">
            <v>3</v>
          </cell>
          <cell r="C110" t="str">
            <v>Servicio Departamental de Riego - La Paz</v>
          </cell>
          <cell r="D110" t="str">
            <v>Guadalupe Challco</v>
          </cell>
          <cell r="E110" t="str">
            <v>Guadalupe Challco</v>
          </cell>
          <cell r="F110" t="str">
            <v>2183333 - 1640</v>
          </cell>
          <cell r="G110" t="str">
            <v>guadalupe.challco@economiayfinanzas.gob.bo</v>
          </cell>
        </row>
        <row r="111">
          <cell r="A111">
            <v>300</v>
          </cell>
          <cell r="B111">
            <v>3</v>
          </cell>
          <cell r="C111" t="str">
            <v>Servicio Departamental de Riego - Cochabamba</v>
          </cell>
          <cell r="D111" t="str">
            <v>Guadalupe Challco</v>
          </cell>
          <cell r="E111" t="str">
            <v>Guadalupe Challco</v>
          </cell>
          <cell r="F111" t="str">
            <v>2183333 - 1640</v>
          </cell>
          <cell r="G111" t="str">
            <v>guadalupe.challco@economiayfinanzas.gob.bo</v>
          </cell>
        </row>
        <row r="112">
          <cell r="A112">
            <v>301</v>
          </cell>
          <cell r="B112">
            <v>3</v>
          </cell>
          <cell r="C112" t="str">
            <v>Servicio Departamental de Riego - Oruro</v>
          </cell>
          <cell r="D112" t="str">
            <v>Guadalupe Challco</v>
          </cell>
          <cell r="E112" t="str">
            <v>Guadalupe Challco</v>
          </cell>
          <cell r="F112" t="str">
            <v>2183333 - 1640</v>
          </cell>
          <cell r="G112" t="str">
            <v>guadalupe.challco@economiayfinanzas.gob.bo</v>
          </cell>
        </row>
        <row r="113">
          <cell r="A113">
            <v>302</v>
          </cell>
          <cell r="B113">
            <v>3</v>
          </cell>
          <cell r="C113" t="str">
            <v>Servicio Departamental de Riego - Potosí</v>
          </cell>
          <cell r="D113" t="str">
            <v>Guadalupe Challco</v>
          </cell>
          <cell r="E113" t="str">
            <v>Guadalupe Challco</v>
          </cell>
          <cell r="F113" t="str">
            <v>2183333 - 1640</v>
          </cell>
          <cell r="G113" t="str">
            <v>guadalupe.challco@economiayfinanzas.gob.bo</v>
          </cell>
        </row>
        <row r="114">
          <cell r="A114">
            <v>303</v>
          </cell>
          <cell r="B114">
            <v>3</v>
          </cell>
          <cell r="C114" t="str">
            <v>Servicio Departamental de Riego - Tarija</v>
          </cell>
          <cell r="D114" t="str">
            <v>Guadalupe Challco</v>
          </cell>
          <cell r="E114" t="str">
            <v>Guadalupe Challco</v>
          </cell>
          <cell r="F114" t="str">
            <v>2183333 - 1640</v>
          </cell>
          <cell r="G114" t="str">
            <v>guadalupe.challco@economiayfinanzas.gob.bo</v>
          </cell>
        </row>
        <row r="115">
          <cell r="A115">
            <v>309</v>
          </cell>
          <cell r="B115">
            <v>3</v>
          </cell>
          <cell r="C115" t="str">
            <v>Autoridad de Fiscalización y Control Social del Juego</v>
          </cell>
          <cell r="D115" t="str">
            <v>Emma Ticonipa</v>
          </cell>
          <cell r="E115" t="str">
            <v>José Rivas</v>
          </cell>
          <cell r="F115" t="str">
            <v>2183333 - 1632</v>
          </cell>
          <cell r="G115" t="str">
            <v>jose.rivas@economiayfinanzas.gob.bo</v>
          </cell>
        </row>
        <row r="116">
          <cell r="A116">
            <v>310</v>
          </cell>
          <cell r="B116">
            <v>2</v>
          </cell>
          <cell r="C116" t="str">
            <v>Autoridad de Fisc y Ctrol Soc de Telecomunicaciones y Transp</v>
          </cell>
          <cell r="D116" t="str">
            <v>Huascar Nova</v>
          </cell>
          <cell r="E116" t="str">
            <v>Huascar Nova</v>
          </cell>
          <cell r="F116" t="str">
            <v>2183333 - 1651</v>
          </cell>
          <cell r="G116" t="str">
            <v>huascar.nova@economiayfinanzas.gob.bo</v>
          </cell>
        </row>
        <row r="117">
          <cell r="A117">
            <v>311</v>
          </cell>
          <cell r="B117">
            <v>3</v>
          </cell>
          <cell r="C117" t="str">
            <v>Autoridad de Fisc y Ctrol Soc de Agua Potable Saneam.Básico</v>
          </cell>
          <cell r="D117" t="str">
            <v>Guadalupe Challco</v>
          </cell>
          <cell r="E117" t="str">
            <v>Guadalupe Challco</v>
          </cell>
          <cell r="F117" t="str">
            <v>2183333 - 1640</v>
          </cell>
          <cell r="G117" t="str">
            <v>guadalupe.challco@economiayfinanzas.gob.bo</v>
          </cell>
        </row>
        <row r="118">
          <cell r="A118">
            <v>312</v>
          </cell>
          <cell r="B118">
            <v>3</v>
          </cell>
          <cell r="C118" t="str">
            <v>Autoridad de Fiscalización y Control Soc de Bosques y Tierras</v>
          </cell>
          <cell r="D118" t="str">
            <v>Virginia Huanca</v>
          </cell>
          <cell r="E118" t="str">
            <v>Virginia Huanca</v>
          </cell>
          <cell r="F118" t="str">
            <v>2183333 - 1636</v>
          </cell>
          <cell r="G118" t="str">
            <v>virginia.huanca@economiayfinanzas.gob.bo</v>
          </cell>
        </row>
        <row r="119">
          <cell r="A119">
            <v>313</v>
          </cell>
          <cell r="B119">
            <v>3</v>
          </cell>
          <cell r="C119" t="str">
            <v>Autoridad de Fiscalización y Control Social de Pensiones</v>
          </cell>
          <cell r="D119" t="str">
            <v>Belén Espejo</v>
          </cell>
          <cell r="E119" t="str">
            <v>Huascar Nova</v>
          </cell>
          <cell r="F119" t="str">
            <v>2183333 - 1651</v>
          </cell>
          <cell r="G119" t="str">
            <v>huascar.nova@economiayfinanzas.gob.bo</v>
          </cell>
        </row>
        <row r="120">
          <cell r="A120">
            <v>314</v>
          </cell>
          <cell r="B120">
            <v>2</v>
          </cell>
          <cell r="C120" t="str">
            <v>Autoridad de Fiscalización y Control Social de Electricidad</v>
          </cell>
          <cell r="D120" t="str">
            <v>Virginia Callisaya</v>
          </cell>
          <cell r="E120" t="str">
            <v>Huascar Nova</v>
          </cell>
          <cell r="F120" t="str">
            <v>2183333 - 1651</v>
          </cell>
          <cell r="G120" t="str">
            <v>huascar.nova@economiayfinanzas.gob.bo</v>
          </cell>
        </row>
        <row r="121">
          <cell r="A121">
            <v>315</v>
          </cell>
          <cell r="B121">
            <v>3</v>
          </cell>
          <cell r="C121" t="str">
            <v>Autoridad de Fiscalización y Control Social de Empresas</v>
          </cell>
          <cell r="D121" t="str">
            <v>Virginia Huanca</v>
          </cell>
          <cell r="E121" t="str">
            <v>Virginia Huanca</v>
          </cell>
          <cell r="F121" t="str">
            <v>2183333 - 1636</v>
          </cell>
          <cell r="G121" t="str">
            <v>virginia.huanca@economiayfinanzas.gob.bo</v>
          </cell>
        </row>
        <row r="122">
          <cell r="A122">
            <v>324</v>
          </cell>
          <cell r="B122">
            <v>3</v>
          </cell>
          <cell r="C122" t="str">
            <v>Escuela Boliviana Intercultural de Música</v>
          </cell>
          <cell r="D122" t="str">
            <v>Virginia Huanca</v>
          </cell>
          <cell r="E122" t="str">
            <v>Jeovana Zabala</v>
          </cell>
          <cell r="F122" t="str">
            <v>2183333 - 1663</v>
          </cell>
          <cell r="G122" t="str">
            <v>jeovana.zabala@economiayfinanzas.gob.bo</v>
          </cell>
        </row>
        <row r="123">
          <cell r="A123">
            <v>340</v>
          </cell>
          <cell r="B123">
            <v>2</v>
          </cell>
          <cell r="C123" t="str">
            <v>Servicio General de Identificación Personal</v>
          </cell>
          <cell r="D123" t="str">
            <v>Emma Ticonipa</v>
          </cell>
          <cell r="E123" t="str">
            <v>Judith Machicado</v>
          </cell>
          <cell r="F123" t="str">
            <v>2183333 - 1648</v>
          </cell>
          <cell r="G123" t="str">
            <v>judith.machicado@economiayfinanzas.gob.bo</v>
          </cell>
        </row>
        <row r="124">
          <cell r="A124">
            <v>342</v>
          </cell>
          <cell r="B124">
            <v>3</v>
          </cell>
          <cell r="C124" t="str">
            <v>Agencia Estatal de Vivienda</v>
          </cell>
          <cell r="D124" t="str">
            <v>Guadalupe Challco</v>
          </cell>
          <cell r="E124" t="str">
            <v>José Rivas</v>
          </cell>
          <cell r="F124" t="str">
            <v>2183333 - 1632</v>
          </cell>
          <cell r="G124" t="str">
            <v>jose.rivas@economiayfinanzas.gob.bo</v>
          </cell>
        </row>
        <row r="125">
          <cell r="A125">
            <v>343</v>
          </cell>
          <cell r="B125">
            <v>3</v>
          </cell>
          <cell r="C125" t="str">
            <v>Escuela de Jueces del Estado</v>
          </cell>
          <cell r="D125" t="str">
            <v>Guadalupe Challco</v>
          </cell>
          <cell r="E125" t="str">
            <v>Emma Ticonipa</v>
          </cell>
          <cell r="F125" t="str">
            <v>2183333 - 1635</v>
          </cell>
          <cell r="G125" t="str">
            <v>emma.ticonipa@economiayfinanzas.gob.bo</v>
          </cell>
        </row>
        <row r="126">
          <cell r="A126">
            <v>344</v>
          </cell>
          <cell r="B126">
            <v>3</v>
          </cell>
          <cell r="C126" t="str">
            <v>Instituto Plurinacional del Estudio de Lenguas y Culturas</v>
          </cell>
          <cell r="D126" t="str">
            <v>Belén Espejo</v>
          </cell>
          <cell r="E126" t="str">
            <v>Belén Espejo</v>
          </cell>
          <cell r="F126" t="str">
            <v>2183333 - 1644</v>
          </cell>
          <cell r="G126" t="str">
            <v>belen.espejo@economiayfinanzas.gob.bo</v>
          </cell>
        </row>
        <row r="127">
          <cell r="A127">
            <v>345</v>
          </cell>
          <cell r="B127">
            <v>3</v>
          </cell>
          <cell r="C127" t="str">
            <v>Mutual de Servicios al Policía</v>
          </cell>
          <cell r="D127" t="str">
            <v>Belén Espejo</v>
          </cell>
          <cell r="E127" t="str">
            <v>Belén Espejo</v>
          </cell>
          <cell r="F127" t="str">
            <v>2183333 - 1644</v>
          </cell>
          <cell r="G127" t="str">
            <v>belen.espejo@economiayfinanzas.gob.bo</v>
          </cell>
        </row>
        <row r="128">
          <cell r="A128">
            <v>346</v>
          </cell>
          <cell r="B128">
            <v>3</v>
          </cell>
          <cell r="C128" t="str">
            <v>Unidad de Investigaciones Financieras</v>
          </cell>
          <cell r="D128" t="str">
            <v>Yesenia Apaza</v>
          </cell>
          <cell r="E128" t="str">
            <v>Huascar Nova</v>
          </cell>
          <cell r="F128" t="str">
            <v>2183333 - 1651</v>
          </cell>
          <cell r="G128" t="str">
            <v>huascar.nova@economiayfinanzas.gob.bo</v>
          </cell>
        </row>
        <row r="129">
          <cell r="A129">
            <v>347</v>
          </cell>
          <cell r="B129">
            <v>3</v>
          </cell>
          <cell r="C129" t="str">
            <v>Autoridad de Fiscalización y Control de Cooperativas</v>
          </cell>
          <cell r="D129" t="str">
            <v>Jorge Vargas</v>
          </cell>
          <cell r="E129" t="str">
            <v>Jorge Vargas</v>
          </cell>
          <cell r="F129" t="str">
            <v>2183333 - 1633</v>
          </cell>
          <cell r="G129" t="str">
            <v>jorge.vargas@economiayfinanzas.gob.bo</v>
          </cell>
        </row>
        <row r="130">
          <cell r="A130">
            <v>348</v>
          </cell>
          <cell r="B130">
            <v>3</v>
          </cell>
          <cell r="C130" t="str">
            <v>Autoridad Plurinacional de la Madre Tierra</v>
          </cell>
          <cell r="D130" t="str">
            <v>Guadalupe Challco</v>
          </cell>
          <cell r="E130" t="str">
            <v>Guadalupe Challco</v>
          </cell>
          <cell r="F130" t="str">
            <v>2183333 - 1640</v>
          </cell>
          <cell r="G130" t="str">
            <v>guadalupe.challco@economiayfinanzas.gob.bo</v>
          </cell>
        </row>
        <row r="131">
          <cell r="A131">
            <v>349</v>
          </cell>
          <cell r="B131">
            <v>3</v>
          </cell>
          <cell r="C131" t="str">
            <v>Centro de Investig.  Arqueológicas, Antropológicas y Adm. Tiwanaku</v>
          </cell>
          <cell r="D131" t="str">
            <v>José Rivas</v>
          </cell>
          <cell r="E131" t="str">
            <v>José Rivas</v>
          </cell>
          <cell r="F131" t="str">
            <v>2183333 - 1632</v>
          </cell>
          <cell r="G131" t="str">
            <v>jose.rivas@economiayfinanzas.gob.bo</v>
          </cell>
        </row>
        <row r="132">
          <cell r="A132">
            <v>371</v>
          </cell>
          <cell r="B132">
            <v>3</v>
          </cell>
          <cell r="C132" t="str">
            <v>Centro Internacional de la Quinua</v>
          </cell>
          <cell r="D132" t="str">
            <v>Rommel Cuba</v>
          </cell>
          <cell r="E132" t="str">
            <v>Rommel Cuba</v>
          </cell>
          <cell r="F132" t="str">
            <v>2183333 - 1649</v>
          </cell>
          <cell r="G132" t="str">
            <v>rommel.cuba@economiayfinanzas.gob.bo</v>
          </cell>
        </row>
        <row r="133">
          <cell r="A133">
            <v>373</v>
          </cell>
          <cell r="B133">
            <v>3</v>
          </cell>
          <cell r="C133" t="str">
            <v>Fondo de Desarrollo Indígena</v>
          </cell>
          <cell r="D133" t="str">
            <v>Rommel Cuba</v>
          </cell>
          <cell r="E133" t="str">
            <v>Rommel Cuba</v>
          </cell>
          <cell r="F133" t="str">
            <v>2183333 - 1649</v>
          </cell>
          <cell r="G133" t="str">
            <v>rommel.cuba@economiayfinanzas.gob.bo</v>
          </cell>
        </row>
        <row r="134">
          <cell r="A134">
            <v>374</v>
          </cell>
          <cell r="B134">
            <v>3</v>
          </cell>
          <cell r="C134" t="str">
            <v>Agencia de Gobierno Electrónico y Tecnologías de Información y Comunicación</v>
          </cell>
          <cell r="D134" t="str">
            <v>Rommel Cuba</v>
          </cell>
          <cell r="E134" t="str">
            <v>Virginia Callisaya</v>
          </cell>
          <cell r="F134" t="str">
            <v>2183333 - 1645</v>
          </cell>
          <cell r="G134" t="str">
            <v>virginia.callisaya@economiayfinanzas.gob.bo</v>
          </cell>
        </row>
        <row r="135">
          <cell r="A135">
            <v>376</v>
          </cell>
          <cell r="B135">
            <v>3</v>
          </cell>
          <cell r="C135" t="str">
            <v>Agencia Boliviana de Energía Nuclear</v>
          </cell>
          <cell r="D135" t="str">
            <v>Jorge Vargas</v>
          </cell>
          <cell r="E135" t="str">
            <v>Belén Espejo</v>
          </cell>
          <cell r="F135" t="str">
            <v>2183333 - 1644</v>
          </cell>
          <cell r="G135" t="str">
            <v>belen.espejo@economiayfinanzas.gob.bo</v>
          </cell>
        </row>
        <row r="136">
          <cell r="A136">
            <v>378</v>
          </cell>
          <cell r="B136">
            <v>3</v>
          </cell>
          <cell r="C136" t="str">
            <v>Servicio Nacional Textil</v>
          </cell>
          <cell r="D136" t="str">
            <v>Jorge Vargas</v>
          </cell>
          <cell r="E136" t="str">
            <v>Rommel Cuba</v>
          </cell>
          <cell r="F136" t="str">
            <v>2183333 - 1649</v>
          </cell>
          <cell r="G136" t="str">
            <v>rommel.cuba@economiayfinanzas.gob.bo</v>
          </cell>
        </row>
        <row r="137">
          <cell r="A137">
            <v>379</v>
          </cell>
          <cell r="B137">
            <v>3</v>
          </cell>
          <cell r="C137" t="str">
            <v xml:space="preserve">Escuela Boliviana Intercultural de Danza </v>
          </cell>
          <cell r="D137" t="str">
            <v>Rommel Cuba</v>
          </cell>
          <cell r="E137" t="str">
            <v>Jeovana Zabala</v>
          </cell>
          <cell r="F137" t="str">
            <v>2183333 - 1663</v>
          </cell>
          <cell r="G137" t="str">
            <v>jeovana.zabala@economiayfinanzas.gob.bo</v>
          </cell>
        </row>
        <row r="138">
          <cell r="A138">
            <v>382</v>
          </cell>
          <cell r="B138">
            <v>2</v>
          </cell>
          <cell r="C138" t="str">
            <v>Agencia de Infraestructura en Salud y Equipamiento Médico</v>
          </cell>
          <cell r="D138" t="str">
            <v>Emma Ticonipa</v>
          </cell>
          <cell r="E138" t="str">
            <v>Rommel Cuba</v>
          </cell>
          <cell r="F138" t="str">
            <v>2183333 - 1649</v>
          </cell>
          <cell r="G138" t="str">
            <v>rommel.cuba@economiayfinanzas.gob.bo</v>
          </cell>
        </row>
        <row r="139">
          <cell r="A139">
            <v>383</v>
          </cell>
          <cell r="B139">
            <v>3</v>
          </cell>
          <cell r="C139" t="str">
            <v>Agencia Boliviana de Correos "Correos de Bolivia"</v>
          </cell>
          <cell r="D139" t="str">
            <v>Yesenia Apaza</v>
          </cell>
          <cell r="E139" t="str">
            <v>Yesenia Apaza</v>
          </cell>
          <cell r="F139" t="str">
            <v>2183333 - 1637</v>
          </cell>
          <cell r="G139" t="str">
            <v>yesenia.apaza@economiayfinanzas.gob.bo</v>
          </cell>
        </row>
        <row r="140">
          <cell r="A140">
            <v>385</v>
          </cell>
          <cell r="B140">
            <v>2</v>
          </cell>
          <cell r="C140" t="str">
            <v>Autoridad de Supervisión de la Seguridad Social de Corto Plazo</v>
          </cell>
          <cell r="D140" t="str">
            <v>Jorge Vargas</v>
          </cell>
          <cell r="E140" t="str">
            <v>Jorge Vargas</v>
          </cell>
          <cell r="F140" t="str">
            <v>2183333 - 1633</v>
          </cell>
          <cell r="G140" t="str">
            <v>jorge.vargas@economiayfinanzas.gob.bo</v>
          </cell>
        </row>
        <row r="141">
          <cell r="A141">
            <v>386</v>
          </cell>
          <cell r="B141">
            <v>3</v>
          </cell>
          <cell r="C141" t="str">
            <v>Servicio Plurinacional de la Mujer y de la Despatria.</v>
          </cell>
          <cell r="D141" t="str">
            <v>Virginia Callisaya</v>
          </cell>
          <cell r="E141" t="str">
            <v>Belén Espejo</v>
          </cell>
          <cell r="F141" t="str">
            <v>2183333 - 1644</v>
          </cell>
          <cell r="G141" t="str">
            <v>belen.espejo@economiayfinanzas.gob.bo</v>
          </cell>
        </row>
        <row r="142">
          <cell r="A142">
            <v>387</v>
          </cell>
          <cell r="B142">
            <v>3</v>
          </cell>
          <cell r="C142" t="str">
            <v>Agencia del Desarrollo del Cine y Audiovisual Bolivianos</v>
          </cell>
          <cell r="D142" t="str">
            <v>Virginia Callisaya</v>
          </cell>
          <cell r="E142" t="str">
            <v>Huascar Nova</v>
          </cell>
          <cell r="F142" t="str">
            <v>2183333 - 1651</v>
          </cell>
          <cell r="G142" t="str">
            <v>huascar.nova@economiayfinanzas.gob.bo</v>
          </cell>
        </row>
        <row r="143">
          <cell r="A143">
            <v>388</v>
          </cell>
          <cell r="B143">
            <v>3</v>
          </cell>
          <cell r="C143" t="str">
            <v>Servicio Plurinacional de Registro de Comercio</v>
          </cell>
          <cell r="D143" t="str">
            <v>Rommel Cuba</v>
          </cell>
          <cell r="E143" t="str">
            <v>Jorge Vargas</v>
          </cell>
          <cell r="F143" t="str">
            <v>2183333 - 1633</v>
          </cell>
          <cell r="G143" t="str">
            <v>jorge.vargas@economiayfinanzas.gob.bo</v>
          </cell>
        </row>
        <row r="144">
          <cell r="A144">
            <v>389</v>
          </cell>
          <cell r="B144">
            <v>2</v>
          </cell>
          <cell r="C144" t="str">
            <v>NAABOL</v>
          </cell>
          <cell r="D144" t="str">
            <v>Belén Espejo</v>
          </cell>
          <cell r="E144" t="str">
            <v>Belén Espejo</v>
          </cell>
          <cell r="F144" t="str">
            <v>2183333 - 1644</v>
          </cell>
          <cell r="G144" t="str">
            <v>belen.espejo@economiayfinanzas.gob.bo</v>
          </cell>
        </row>
        <row r="145">
          <cell r="A145">
            <v>422</v>
          </cell>
          <cell r="B145">
            <v>3</v>
          </cell>
          <cell r="C145" t="str">
            <v>Caja Bancaria Estatal de Salud</v>
          </cell>
          <cell r="D145" t="str">
            <v>Yesenia Apaza</v>
          </cell>
          <cell r="E145" t="str">
            <v>Yesenia Apaza</v>
          </cell>
          <cell r="F145" t="str">
            <v>2183333 - 1637</v>
          </cell>
          <cell r="G145" t="str">
            <v>yesenia.apaza@economiayfinanzas.gob.bo</v>
          </cell>
        </row>
        <row r="146">
          <cell r="A146">
            <v>423</v>
          </cell>
          <cell r="B146">
            <v>3</v>
          </cell>
          <cell r="C146" t="str">
            <v>Caja de Salud del Servicio Nacional de Caminos y Ramas Anexas</v>
          </cell>
          <cell r="D146" t="str">
            <v>José Rivas</v>
          </cell>
          <cell r="E146" t="str">
            <v>José Rivas</v>
          </cell>
          <cell r="F146" t="str">
            <v>2183333 - 1632</v>
          </cell>
          <cell r="G146" t="str">
            <v>jose.rivas@economiayfinanzas.gob.bo</v>
          </cell>
        </row>
        <row r="147">
          <cell r="A147">
            <v>513</v>
          </cell>
          <cell r="B147">
            <v>1</v>
          </cell>
          <cell r="C147" t="str">
            <v>Yacimientos Petrolíferos Fiscales Bolivianos</v>
          </cell>
          <cell r="D147" t="str">
            <v>Jorge Vargas</v>
          </cell>
          <cell r="E147" t="str">
            <v>Virginia Huanca</v>
          </cell>
          <cell r="F147" t="str">
            <v>2183333 - 1636</v>
          </cell>
          <cell r="G147" t="str">
            <v>virginia.huanca@economiayfinanzas.gob.bo</v>
          </cell>
        </row>
        <row r="148">
          <cell r="A148">
            <v>514</v>
          </cell>
          <cell r="B148">
            <v>2</v>
          </cell>
          <cell r="C148" t="str">
            <v>Empresa Nacional de Electricidad</v>
          </cell>
          <cell r="D148" t="str">
            <v>Jorge Vargas</v>
          </cell>
          <cell r="E148" t="str">
            <v>Judith Machicado</v>
          </cell>
          <cell r="F148" t="str">
            <v>2183333 - 1648</v>
          </cell>
          <cell r="G148" t="str">
            <v>judith.machicado@economiayfinanzas.gob.bo</v>
          </cell>
        </row>
        <row r="149">
          <cell r="A149">
            <v>520</v>
          </cell>
          <cell r="B149">
            <v>3</v>
          </cell>
          <cell r="C149" t="str">
            <v>Empresa Metalúrgica VINTO - Nacionalizada</v>
          </cell>
          <cell r="D149" t="str">
            <v>Virginia Huanca</v>
          </cell>
          <cell r="E149" t="str">
            <v>Virginia Huanca</v>
          </cell>
          <cell r="F149" t="str">
            <v>2183333 - 1636</v>
          </cell>
          <cell r="G149" t="str">
            <v>virginia.huanca@economiayfinanzas.gob.bo</v>
          </cell>
        </row>
        <row r="150">
          <cell r="A150">
            <v>522</v>
          </cell>
          <cell r="B150">
            <v>3</v>
          </cell>
          <cell r="C150" t="str">
            <v>Empresa Nacional de Ferrocarriles - Residual</v>
          </cell>
          <cell r="D150" t="str">
            <v>Virginia Huanca</v>
          </cell>
          <cell r="E150" t="str">
            <v>Virginia Huanca</v>
          </cell>
          <cell r="F150" t="str">
            <v>2183333 - 1636</v>
          </cell>
          <cell r="G150" t="str">
            <v>virginia.huanca@economiayfinanzas.gob.bo</v>
          </cell>
        </row>
        <row r="151">
          <cell r="A151">
            <v>525</v>
          </cell>
          <cell r="B151">
            <v>2</v>
          </cell>
          <cell r="C151" t="str">
            <v>Transportes Aéreo Boliviano</v>
          </cell>
          <cell r="D151" t="str">
            <v>Rommel Cuba</v>
          </cell>
          <cell r="E151" t="str">
            <v>Jorge Vargas</v>
          </cell>
          <cell r="F151" t="str">
            <v>2183333 - 1633</v>
          </cell>
          <cell r="G151" t="str">
            <v>jorge.vargas@economiayfinanzas.gob.bo</v>
          </cell>
        </row>
        <row r="152">
          <cell r="A152">
            <v>526</v>
          </cell>
          <cell r="B152">
            <v>3</v>
          </cell>
          <cell r="C152" t="str">
            <v>Bolivia TV</v>
          </cell>
          <cell r="D152" t="str">
            <v>Jorge Vargas</v>
          </cell>
          <cell r="E152" t="str">
            <v>Virginia Callisaya</v>
          </cell>
          <cell r="F152" t="str">
            <v>2183333 - 1645</v>
          </cell>
          <cell r="G152" t="str">
            <v>virginia.callisaya@economiayfinanzas.gob.bo</v>
          </cell>
        </row>
        <row r="153">
          <cell r="A153">
            <v>548</v>
          </cell>
          <cell r="B153">
            <v>3</v>
          </cell>
          <cell r="C153" t="str">
            <v>Corporación de las Fuerzas Armadas para el Desarrollo Nacional</v>
          </cell>
          <cell r="D153" t="str">
            <v>José Rivas</v>
          </cell>
          <cell r="E153" t="str">
            <v>José Rivas</v>
          </cell>
          <cell r="F153" t="str">
            <v>2183333 - 1632</v>
          </cell>
          <cell r="G153" t="str">
            <v>jose.rivas@economiayfinanzas.gob.bo</v>
          </cell>
        </row>
        <row r="154">
          <cell r="A154">
            <v>551</v>
          </cell>
          <cell r="B154">
            <v>3</v>
          </cell>
          <cell r="C154" t="str">
            <v>Empresa Naviera Boliviana</v>
          </cell>
          <cell r="D154" t="str">
            <v>Rommel Cuba</v>
          </cell>
          <cell r="E154" t="str">
            <v>Jorge Vargas</v>
          </cell>
          <cell r="F154" t="str">
            <v>2183333 - 1633</v>
          </cell>
          <cell r="G154" t="str">
            <v>jorge.vargas@economiayfinanzas.gob.bo</v>
          </cell>
        </row>
        <row r="155">
          <cell r="A155">
            <v>572</v>
          </cell>
          <cell r="B155">
            <v>1</v>
          </cell>
          <cell r="C155" t="str">
            <v>Empresa de Apoyo a la Producción de Alimentos</v>
          </cell>
          <cell r="D155" t="str">
            <v>Yesenia Apaza</v>
          </cell>
          <cell r="E155" t="str">
            <v>Virginia Callisaya</v>
          </cell>
          <cell r="F155" t="str">
            <v>2183333 - 1645</v>
          </cell>
          <cell r="G155" t="str">
            <v>virginia.callisaya@economiayfinanzas.gob.bo</v>
          </cell>
        </row>
        <row r="156">
          <cell r="A156">
            <v>573</v>
          </cell>
          <cell r="B156">
            <v>3</v>
          </cell>
          <cell r="C156" t="str">
            <v>Empresa Siderúrgica del Mutún</v>
          </cell>
          <cell r="D156" t="str">
            <v>Jorge Vargas</v>
          </cell>
          <cell r="E156" t="str">
            <v>Huascar Nova</v>
          </cell>
          <cell r="F156" t="str">
            <v>2183333 - 1651</v>
          </cell>
          <cell r="G156" t="str">
            <v>huascar.nova@economiayfinanzas.gob.bo</v>
          </cell>
        </row>
        <row r="157">
          <cell r="A157">
            <v>576</v>
          </cell>
          <cell r="B157">
            <v>3</v>
          </cell>
          <cell r="C157" t="str">
            <v>Cartones de Bolivia</v>
          </cell>
          <cell r="D157" t="str">
            <v>Jorge Vargas</v>
          </cell>
          <cell r="E157" t="str">
            <v>Rommel Cuba</v>
          </cell>
          <cell r="F157" t="str">
            <v>2183333 - 1649</v>
          </cell>
          <cell r="G157" t="str">
            <v>rommel.cuba@economiayfinanzas.gob.bo</v>
          </cell>
        </row>
        <row r="158">
          <cell r="A158">
            <v>578</v>
          </cell>
          <cell r="B158">
            <v>1</v>
          </cell>
          <cell r="C158" t="str">
            <v>Boliviana de Aviación</v>
          </cell>
          <cell r="D158" t="str">
            <v>José Rivas</v>
          </cell>
          <cell r="E158" t="str">
            <v>José Rivas</v>
          </cell>
          <cell r="F158" t="str">
            <v>2183333 - 1632</v>
          </cell>
          <cell r="G158" t="str">
            <v>jose.rivas@economiayfinanzas.gob.bo</v>
          </cell>
        </row>
        <row r="159">
          <cell r="A159">
            <v>580</v>
          </cell>
          <cell r="B159">
            <v>3</v>
          </cell>
          <cell r="C159" t="str">
            <v>Depósitos Aduaneros Bolivianos</v>
          </cell>
          <cell r="D159" t="str">
            <v>Belén Espejo</v>
          </cell>
          <cell r="E159" t="str">
            <v>Huascar Nova</v>
          </cell>
          <cell r="F159" t="str">
            <v>2183333 - 1651</v>
          </cell>
          <cell r="G159" t="str">
            <v>huascar.nova@economiayfinanzas.gob.bo</v>
          </cell>
        </row>
        <row r="160">
          <cell r="A160">
            <v>584</v>
          </cell>
          <cell r="B160">
            <v>3</v>
          </cell>
          <cell r="C160" t="str">
            <v>Empresa Boliviana de Industrialización de Hidrocarburos</v>
          </cell>
          <cell r="D160" t="str">
            <v>Yesenia Apaza</v>
          </cell>
          <cell r="E160" t="str">
            <v>Yesenia Apaza</v>
          </cell>
          <cell r="F160" t="str">
            <v>2183333 - 1637</v>
          </cell>
          <cell r="G160" t="str">
            <v>yesenia.apaza@economiayfinanzas.gob.bo</v>
          </cell>
        </row>
        <row r="161">
          <cell r="A161">
            <v>585</v>
          </cell>
          <cell r="B161">
            <v>3</v>
          </cell>
          <cell r="C161" t="str">
            <v>Agencia Bolivia Espacial</v>
          </cell>
          <cell r="D161" t="str">
            <v>Huascar Nova</v>
          </cell>
          <cell r="E161" t="str">
            <v>Jorge Vargas</v>
          </cell>
          <cell r="F161" t="str">
            <v>2183333 - 1633</v>
          </cell>
          <cell r="G161" t="str">
            <v>jorge.vargas@economiayfinanzas.gob.bo</v>
          </cell>
        </row>
        <row r="162">
          <cell r="A162">
            <v>586</v>
          </cell>
          <cell r="B162">
            <v>2</v>
          </cell>
          <cell r="C162" t="str">
            <v>Empresa Azucarera San Buenaventura</v>
          </cell>
          <cell r="D162" t="str">
            <v>Huascar Nova</v>
          </cell>
          <cell r="E162" t="str">
            <v>Huascar Nova</v>
          </cell>
          <cell r="F162" t="str">
            <v>2183333 - 1651</v>
          </cell>
          <cell r="G162" t="str">
            <v>huascar.nova@economiayfinanzas.gob.bo</v>
          </cell>
        </row>
        <row r="163">
          <cell r="A163">
            <v>587</v>
          </cell>
          <cell r="B163">
            <v>3</v>
          </cell>
          <cell r="C163" t="str">
            <v>Empresa Estratégica Boliviana de Construcción y Conservación I.C.</v>
          </cell>
          <cell r="D163" t="str">
            <v>Judith Machicado</v>
          </cell>
          <cell r="E163" t="str">
            <v>Rommel Cuba</v>
          </cell>
          <cell r="F163" t="str">
            <v>2183333 - 1649</v>
          </cell>
          <cell r="G163" t="str">
            <v>rommel.cuba@economiayfinanzas.gob.bo</v>
          </cell>
        </row>
        <row r="164">
          <cell r="A164">
            <v>590</v>
          </cell>
          <cell r="B164">
            <v>3</v>
          </cell>
          <cell r="C164" t="str">
            <v>Empresa Pública "QUIPUS"</v>
          </cell>
          <cell r="D164" t="str">
            <v>José Rivas</v>
          </cell>
          <cell r="E164" t="str">
            <v>Jeovana Zabala</v>
          </cell>
          <cell r="F164" t="str">
            <v>2183333 - 1663</v>
          </cell>
          <cell r="G164" t="str">
            <v>jeovana.zabala@economiayfinanzas.gob.bo</v>
          </cell>
        </row>
        <row r="165">
          <cell r="A165">
            <v>591</v>
          </cell>
          <cell r="B165">
            <v>2</v>
          </cell>
          <cell r="C165" t="str">
            <v>Empresa Estatal de Transporte por Cable "Mi Teleférico"</v>
          </cell>
          <cell r="D165" t="str">
            <v>Emma Ticonipa</v>
          </cell>
          <cell r="E165" t="str">
            <v>Judith Machicado</v>
          </cell>
          <cell r="F165" t="str">
            <v>2183333 - 1648</v>
          </cell>
          <cell r="G165" t="str">
            <v>judith.machicado@economiayfinanzas.gob.bo</v>
          </cell>
        </row>
        <row r="166">
          <cell r="A166">
            <v>593</v>
          </cell>
          <cell r="B166">
            <v>3</v>
          </cell>
          <cell r="C166" t="str">
            <v>Empresa Pública YACANA</v>
          </cell>
          <cell r="D166" t="str">
            <v>Guadalupe Challco</v>
          </cell>
          <cell r="E166" t="str">
            <v>Jorge Vargas</v>
          </cell>
          <cell r="F166" t="str">
            <v>2183333 - 1633</v>
          </cell>
          <cell r="G166" t="str">
            <v>jorge.vargas@economiayfinanzas.gob.bo</v>
          </cell>
        </row>
        <row r="167">
          <cell r="A167">
            <v>594</v>
          </cell>
          <cell r="B167">
            <v>2</v>
          </cell>
          <cell r="C167" t="str">
            <v>Administración de Servicios Portuarios - Bolivia</v>
          </cell>
          <cell r="D167" t="str">
            <v>Virginia Huanca</v>
          </cell>
          <cell r="E167" t="str">
            <v>Virginia Huanca</v>
          </cell>
          <cell r="F167" t="str">
            <v>2183333 - 1636</v>
          </cell>
          <cell r="G167" t="str">
            <v>virginia.huanca@economiayfinanzas.gob.bo</v>
          </cell>
        </row>
        <row r="168">
          <cell r="A168">
            <v>595</v>
          </cell>
          <cell r="B168">
            <v>2</v>
          </cell>
          <cell r="C168" t="str">
            <v>Gestora Pública de la Seguridad Social de Largo Plazo</v>
          </cell>
          <cell r="D168" t="str">
            <v>Virginia Huanca</v>
          </cell>
          <cell r="E168" t="str">
            <v>Virginia Huanca</v>
          </cell>
          <cell r="F168" t="str">
            <v>2183333 - 1636</v>
          </cell>
          <cell r="G168" t="str">
            <v>virginia.huanca@economiayfinanzas.gob.bo</v>
          </cell>
        </row>
        <row r="169">
          <cell r="A169">
            <v>596</v>
          </cell>
          <cell r="B169">
            <v>2</v>
          </cell>
          <cell r="C169" t="str">
            <v>Empresa Pública Transporte Aéreo Militar</v>
          </cell>
          <cell r="D169" t="str">
            <v>José Rivas</v>
          </cell>
          <cell r="E169" t="str">
            <v>Guadalupe Challco</v>
          </cell>
          <cell r="F169" t="str">
            <v>2183333 - 1640</v>
          </cell>
          <cell r="G169" t="str">
            <v>guadalupe.challco@economiayfinanzas.gob.bo</v>
          </cell>
        </row>
        <row r="170">
          <cell r="A170">
            <v>597</v>
          </cell>
          <cell r="B170">
            <v>2</v>
          </cell>
          <cell r="C170" t="str">
            <v>Empresa Pública Nacional Estratégica de Yacimientos de Litio Bolivianos</v>
          </cell>
          <cell r="D170" t="str">
            <v>Judith Machicado</v>
          </cell>
          <cell r="E170" t="str">
            <v>José Rivas</v>
          </cell>
          <cell r="F170" t="str">
            <v>2183333 - 1632</v>
          </cell>
          <cell r="G170" t="str">
            <v>jose.rivas@economiayfinanzas.gob.bo</v>
          </cell>
        </row>
        <row r="171">
          <cell r="A171">
            <v>598</v>
          </cell>
          <cell r="B171">
            <v>3</v>
          </cell>
          <cell r="C171" t="str">
            <v>Empresa Pública "Editorial del Estado Plurinacional de Bolivia"</v>
          </cell>
          <cell r="D171" t="str">
            <v>Belén Espejo</v>
          </cell>
          <cell r="E171" t="str">
            <v>Belén Espejo</v>
          </cell>
          <cell r="F171" t="str">
            <v>2183333 - 1644</v>
          </cell>
          <cell r="G171" t="str">
            <v>belen.espejo@economiayfinanzas.gob.bo</v>
          </cell>
        </row>
        <row r="172">
          <cell r="A172">
            <v>599</v>
          </cell>
          <cell r="B172">
            <v>2</v>
          </cell>
          <cell r="C172" t="str">
            <v>Empresa Boliviana de Alimentos y Derivados</v>
          </cell>
          <cell r="D172" t="str">
            <v>Belén Espejo</v>
          </cell>
          <cell r="E172" t="str">
            <v>Belén Espejo</v>
          </cell>
          <cell r="F172" t="str">
            <v>2183333 - 1644</v>
          </cell>
          <cell r="G172" t="str">
            <v>belen.espejo@economiayfinanzas.gob.bo</v>
          </cell>
        </row>
        <row r="173">
          <cell r="A173">
            <v>600</v>
          </cell>
          <cell r="B173">
            <v>3</v>
          </cell>
          <cell r="C173" t="str">
            <v>Empresa Servicios Aéreos Bolivianos</v>
          </cell>
          <cell r="D173" t="str">
            <v>Rommel Cuba</v>
          </cell>
          <cell r="E173" t="str">
            <v>Rommel Cuba</v>
          </cell>
          <cell r="F173" t="str">
            <v>2183333 - 1649</v>
          </cell>
          <cell r="G173" t="str">
            <v>rommel.cuba@economiayfinanzas.gob.bo</v>
          </cell>
        </row>
        <row r="174">
          <cell r="A174">
            <v>601</v>
          </cell>
          <cell r="B174">
            <v>3</v>
          </cell>
          <cell r="C174" t="str">
            <v>Empresa Boliviana de Producción Agropecuaria</v>
          </cell>
          <cell r="D174" t="str">
            <v>Emma Ticonipa</v>
          </cell>
          <cell r="E174" t="str">
            <v>Emma Ticonipa</v>
          </cell>
          <cell r="F174" t="str">
            <v>2183333 - 1635</v>
          </cell>
          <cell r="G174" t="str">
            <v>emma.ticonipa@economiayfinanzas.gob.bo</v>
          </cell>
        </row>
        <row r="175">
          <cell r="A175">
            <v>633</v>
          </cell>
          <cell r="B175">
            <v>3</v>
          </cell>
          <cell r="C175" t="str">
            <v>Empresa Misicuni</v>
          </cell>
          <cell r="D175" t="str">
            <v>Judith Machicado</v>
          </cell>
          <cell r="E175" t="str">
            <v>Judith Machicado</v>
          </cell>
          <cell r="F175" t="str">
            <v>2183333 - 1648</v>
          </cell>
          <cell r="G175" t="str">
            <v>judith.machicado@economiayfinanzas.gob.bo</v>
          </cell>
        </row>
        <row r="176">
          <cell r="A176">
            <v>650</v>
          </cell>
          <cell r="B176">
            <v>3</v>
          </cell>
          <cell r="C176" t="str">
            <v>Asamblea Legislativa Plurinacional</v>
          </cell>
          <cell r="D176" t="str">
            <v>Emma Ticonipa</v>
          </cell>
          <cell r="E176" t="str">
            <v>Emma Ticonipa</v>
          </cell>
          <cell r="F176" t="str">
            <v>2183333 - 1635</v>
          </cell>
          <cell r="G176" t="str">
            <v>emma.ticonipa@economiayfinanzas.gob.bo</v>
          </cell>
        </row>
        <row r="177">
          <cell r="A177">
            <v>660</v>
          </cell>
          <cell r="B177">
            <v>2</v>
          </cell>
          <cell r="C177" t="str">
            <v xml:space="preserve">Órgano Judicial </v>
          </cell>
          <cell r="D177" t="str">
            <v>Emma Ticonipa</v>
          </cell>
          <cell r="E177" t="str">
            <v>Virginia Huanca</v>
          </cell>
          <cell r="F177" t="str">
            <v>2183333 - 1636</v>
          </cell>
          <cell r="G177" t="str">
            <v>virginia.huanca@economiayfinanzas.gob.bo</v>
          </cell>
        </row>
        <row r="178">
          <cell r="A178">
            <v>661</v>
          </cell>
          <cell r="B178">
            <v>3</v>
          </cell>
          <cell r="C178" t="str">
            <v>Tribunal Constitucional Plurinacional</v>
          </cell>
          <cell r="D178" t="str">
            <v>Yesenia Apaza</v>
          </cell>
          <cell r="E178" t="str">
            <v>Yesenia Apaza</v>
          </cell>
          <cell r="F178" t="str">
            <v>2183333 - 1637</v>
          </cell>
          <cell r="G178" t="str">
            <v>yesenia.apaza@economiayfinanzas.gob.bo</v>
          </cell>
        </row>
        <row r="179">
          <cell r="A179">
            <v>670</v>
          </cell>
          <cell r="B179">
            <v>2</v>
          </cell>
          <cell r="C179" t="str">
            <v>Órgano Electoral Plurinacional</v>
          </cell>
          <cell r="D179" t="str">
            <v>Virginia Huanca</v>
          </cell>
          <cell r="E179" t="str">
            <v>Yesenia Apaza</v>
          </cell>
          <cell r="F179" t="str">
            <v>2183333 - 1637</v>
          </cell>
          <cell r="G179" t="str">
            <v>yesenia.apaza@economiayfinanzas.gob.bo</v>
          </cell>
        </row>
        <row r="180">
          <cell r="A180">
            <v>680</v>
          </cell>
          <cell r="B180">
            <v>3</v>
          </cell>
          <cell r="C180" t="str">
            <v>Contraloría General del Estado</v>
          </cell>
          <cell r="D180" t="str">
            <v>Yesenia Apaza</v>
          </cell>
          <cell r="E180" t="str">
            <v>Belén Espejo</v>
          </cell>
          <cell r="F180" t="str">
            <v>2183333 - 1644</v>
          </cell>
          <cell r="G180" t="str">
            <v>belen.espejo@economiayfinanzas.gob.bo</v>
          </cell>
        </row>
        <row r="181">
          <cell r="A181">
            <v>681</v>
          </cell>
          <cell r="B181">
            <v>3</v>
          </cell>
          <cell r="C181" t="str">
            <v>MINISTERIO PUBLICO</v>
          </cell>
          <cell r="D181" t="str">
            <v>Virginia Huanca</v>
          </cell>
          <cell r="E181" t="str">
            <v>Yesenia Apaza</v>
          </cell>
          <cell r="F181" t="str">
            <v>2183333 - 1637</v>
          </cell>
          <cell r="G181" t="str">
            <v>yesenia.apaza@economiayfinanzas.gob.bo</v>
          </cell>
        </row>
        <row r="182">
          <cell r="A182">
            <v>682</v>
          </cell>
          <cell r="B182">
            <v>3</v>
          </cell>
          <cell r="C182" t="str">
            <v>Defensoría del Pueblo</v>
          </cell>
          <cell r="D182" t="str">
            <v>Judith Machicado</v>
          </cell>
          <cell r="E182" t="str">
            <v>Jeovana Zabala</v>
          </cell>
          <cell r="F182" t="str">
            <v>2183333 - 1663</v>
          </cell>
          <cell r="G182" t="str">
            <v>jeovana.zabala@economiayfinanzas.gob.bo</v>
          </cell>
        </row>
        <row r="183">
          <cell r="A183">
            <v>683</v>
          </cell>
          <cell r="B183">
            <v>3</v>
          </cell>
          <cell r="C183" t="str">
            <v>Procuraduría General del Estado</v>
          </cell>
          <cell r="D183" t="str">
            <v>Yesenia Apaza</v>
          </cell>
          <cell r="E183" t="str">
            <v>Yesenia Apaza</v>
          </cell>
          <cell r="F183" t="str">
            <v>2183333 - 1637</v>
          </cell>
          <cell r="G183" t="str">
            <v>yesenia.apaza@economiayfinanzas.gob.bo</v>
          </cell>
        </row>
        <row r="184">
          <cell r="A184">
            <v>802</v>
          </cell>
          <cell r="B184">
            <v>3</v>
          </cell>
          <cell r="C184" t="str">
            <v>Empresa Local de Agua Potable y Alcantarillado Sucre</v>
          </cell>
          <cell r="D184" t="str">
            <v>Judith Machicado</v>
          </cell>
          <cell r="E184" t="str">
            <v>Judith Machicado</v>
          </cell>
          <cell r="F184" t="str">
            <v>2183333 - 1648</v>
          </cell>
          <cell r="G184" t="str">
            <v>judith.machicado@economiayfinanzas.gob.bo</v>
          </cell>
        </row>
        <row r="185">
          <cell r="A185">
            <v>862</v>
          </cell>
          <cell r="B185">
            <v>1</v>
          </cell>
          <cell r="C185" t="str">
            <v>Fondo Nacional de Desarrollo Regional</v>
          </cell>
          <cell r="D185" t="str">
            <v>Emma Ticonipa</v>
          </cell>
          <cell r="E185" t="str">
            <v>Yesenia Apaza</v>
          </cell>
          <cell r="F185" t="str">
            <v>2183333 - 1637</v>
          </cell>
          <cell r="G185" t="str">
            <v>yesenia.apaza@economiayfinanzas.gob.bo</v>
          </cell>
        </row>
        <row r="186">
          <cell r="A186">
            <v>865</v>
          </cell>
          <cell r="B186">
            <v>3</v>
          </cell>
          <cell r="C186" t="str">
            <v>Fondo Desarrollo del Sistema Financiero y Apoyo al Sector Productivo</v>
          </cell>
          <cell r="D186" t="str">
            <v>Judith Machicado</v>
          </cell>
          <cell r="E186" t="str">
            <v>Judith Machicado</v>
          </cell>
          <cell r="F186" t="str">
            <v>2183333 - 1648</v>
          </cell>
          <cell r="G186" t="str">
            <v>judith.machicado@economiayfinanzas.gob.bo</v>
          </cell>
        </row>
        <row r="187">
          <cell r="A187">
            <v>867</v>
          </cell>
          <cell r="B187">
            <v>3</v>
          </cell>
          <cell r="C187" t="str">
            <v>Fondo Rotatorio de Fomento Productivo Regional</v>
          </cell>
          <cell r="D187" t="str">
            <v>Judith Machicado</v>
          </cell>
          <cell r="E187" t="str">
            <v>Judith Machicado</v>
          </cell>
          <cell r="F187" t="str">
            <v>2183333 - 1648</v>
          </cell>
          <cell r="G187" t="str">
            <v>judith.machicado@economiayfinanzas.gob.bo</v>
          </cell>
        </row>
        <row r="188">
          <cell r="A188">
            <v>901</v>
          </cell>
          <cell r="C188" t="str">
            <v>Gobierno Autónomo Departamental de Chuquisaca</v>
          </cell>
          <cell r="D188" t="str">
            <v>Virginia Callisaya</v>
          </cell>
          <cell r="E188" t="str">
            <v>Belén Espejo</v>
          </cell>
          <cell r="F188" t="str">
            <v>2183333 - 1644</v>
          </cell>
          <cell r="G188" t="str">
            <v>belen.espejo@economiayfinanzas.gob.bo</v>
          </cell>
        </row>
        <row r="189">
          <cell r="A189">
            <v>902</v>
          </cell>
          <cell r="C189" t="str">
            <v>Gobierno Autónomo Departamental de La Paz</v>
          </cell>
          <cell r="D189" t="str">
            <v>Virginia Callisaya</v>
          </cell>
          <cell r="E189" t="str">
            <v>Belén Espejo</v>
          </cell>
          <cell r="F189" t="str">
            <v>2183333 - 1644</v>
          </cell>
          <cell r="G189" t="str">
            <v>belen.espejo@economiayfinanzas.gob.bo</v>
          </cell>
        </row>
        <row r="190">
          <cell r="A190">
            <v>903</v>
          </cell>
          <cell r="C190" t="str">
            <v>Gobierno Autónomo Departamental de Cochabamba</v>
          </cell>
          <cell r="D190" t="str">
            <v>Virginia Callisaya</v>
          </cell>
          <cell r="E190" t="str">
            <v>Belén Espejo</v>
          </cell>
          <cell r="F190" t="str">
            <v>2183333 - 1644</v>
          </cell>
          <cell r="G190" t="str">
            <v>belen.espejo@economiayfinanzas.gob.bo</v>
          </cell>
        </row>
        <row r="191">
          <cell r="A191">
            <v>904</v>
          </cell>
          <cell r="C191" t="str">
            <v>Gobierno Autónomo Departamental de Oruro</v>
          </cell>
          <cell r="D191" t="str">
            <v>Virginia Callisaya</v>
          </cell>
          <cell r="E191" t="str">
            <v>Belén Espejo</v>
          </cell>
          <cell r="F191" t="str">
            <v>2183333 - 1644</v>
          </cell>
          <cell r="G191" t="str">
            <v>belen.espejo@economiayfinanzas.gob.bo</v>
          </cell>
        </row>
        <row r="192">
          <cell r="A192">
            <v>905</v>
          </cell>
          <cell r="C192" t="str">
            <v>Gobierno Autónomo Departamental de Potosí</v>
          </cell>
          <cell r="D192" t="str">
            <v>Virginia Callisaya</v>
          </cell>
          <cell r="E192" t="str">
            <v>Belén Espejo</v>
          </cell>
          <cell r="F192" t="str">
            <v>2183333 - 1644</v>
          </cell>
          <cell r="G192" t="str">
            <v>belen.espejo@economiayfinanzas.gob.bo</v>
          </cell>
        </row>
        <row r="193">
          <cell r="A193">
            <v>906</v>
          </cell>
          <cell r="C193" t="str">
            <v>Gobierno Autónomo Departamental de Tarija</v>
          </cell>
          <cell r="D193" t="str">
            <v>Virginia Callisaya</v>
          </cell>
          <cell r="E193" t="str">
            <v>Belén Espejo</v>
          </cell>
          <cell r="F193" t="str">
            <v>2183333 - 1644</v>
          </cell>
          <cell r="G193" t="str">
            <v>belen.espejo@economiayfinanzas.gob.bo</v>
          </cell>
        </row>
        <row r="194">
          <cell r="A194">
            <v>907</v>
          </cell>
          <cell r="C194" t="str">
            <v>Gobierno Autónomo Departamental de Santa Cruz</v>
          </cell>
          <cell r="D194" t="str">
            <v>Virginia Callisaya</v>
          </cell>
          <cell r="E194" t="str">
            <v>Belén Espejo</v>
          </cell>
          <cell r="F194" t="str">
            <v>2183333 - 1644</v>
          </cell>
          <cell r="G194" t="str">
            <v>belen.espejo@economiayfinanzas.gob.bo</v>
          </cell>
        </row>
        <row r="195">
          <cell r="A195">
            <v>908</v>
          </cell>
          <cell r="C195" t="str">
            <v>Gobierno Autónomo Departamental del Beni</v>
          </cell>
          <cell r="D195" t="str">
            <v>Virginia Callisaya</v>
          </cell>
          <cell r="E195" t="str">
            <v>Belén Espejo</v>
          </cell>
          <cell r="F195" t="str">
            <v>2183333 - 1644</v>
          </cell>
          <cell r="G195" t="str">
            <v>belen.espejo@economiayfinanzas.gob.bo</v>
          </cell>
        </row>
        <row r="196">
          <cell r="A196">
            <v>909</v>
          </cell>
          <cell r="C196" t="str">
            <v>Gobierno Autónomo Departamental de Pando</v>
          </cell>
          <cell r="D196" t="str">
            <v>Virginia Callisaya</v>
          </cell>
          <cell r="E196" t="str">
            <v>Belén Espejo</v>
          </cell>
          <cell r="F196" t="str">
            <v>2183333 - 1644</v>
          </cell>
          <cell r="G196" t="str">
            <v>belen.espejo@economiayfinanzas.gob.bo</v>
          </cell>
        </row>
        <row r="197">
          <cell r="A197">
            <v>1101</v>
          </cell>
          <cell r="B197">
            <v>3</v>
          </cell>
          <cell r="C197" t="str">
            <v>Gobierno Autónomo Municipal de Sucre</v>
          </cell>
          <cell r="D197" t="str">
            <v>Huascar Nova</v>
          </cell>
          <cell r="E197" t="str">
            <v>Emma Ticonipa</v>
          </cell>
          <cell r="F197" t="str">
            <v>2183333 - 1635</v>
          </cell>
          <cell r="G197" t="str">
            <v>emma.ticonipa@economiayfinanzas.gob.bo</v>
          </cell>
        </row>
        <row r="198">
          <cell r="A198">
            <v>1102</v>
          </cell>
          <cell r="C198" t="str">
            <v>Gobierno Autónomo Municipal de Yotala</v>
          </cell>
          <cell r="D198" t="str">
            <v>Huascar Nova</v>
          </cell>
          <cell r="E198" t="str">
            <v>Emma Ticonipa</v>
          </cell>
          <cell r="F198" t="str">
            <v>2183333 - 1635</v>
          </cell>
          <cell r="G198" t="str">
            <v>emma.ticonipa@economiayfinanzas.gob.bo</v>
          </cell>
        </row>
        <row r="199">
          <cell r="A199">
            <v>1103</v>
          </cell>
          <cell r="C199" t="str">
            <v>Gobierno Autónomo Municipal de Poroma</v>
          </cell>
          <cell r="D199" t="str">
            <v>Huascar Nova</v>
          </cell>
          <cell r="E199" t="str">
            <v>Emma Ticonipa</v>
          </cell>
          <cell r="F199" t="str">
            <v>2183333 - 1635</v>
          </cell>
          <cell r="G199" t="str">
            <v>emma.ticonipa@economiayfinanzas.gob.bo</v>
          </cell>
        </row>
        <row r="200">
          <cell r="A200">
            <v>1104</v>
          </cell>
          <cell r="C200" t="str">
            <v>Gobierno Autónomo Municipal de Villa Azurduy</v>
          </cell>
          <cell r="D200" t="str">
            <v>Huascar Nova</v>
          </cell>
          <cell r="E200" t="str">
            <v>Emma Ticonipa</v>
          </cell>
          <cell r="F200" t="str">
            <v>2183333 - 1635</v>
          </cell>
          <cell r="G200" t="str">
            <v>emma.ticonipa@economiayfinanzas.gob.bo</v>
          </cell>
        </row>
        <row r="201">
          <cell r="A201">
            <v>1105</v>
          </cell>
          <cell r="C201" t="str">
            <v>Gobierno Autónomo Municipal de Tarvita (Villa Orías)</v>
          </cell>
          <cell r="D201" t="str">
            <v>Huascar Nova</v>
          </cell>
          <cell r="E201" t="str">
            <v>Emma Ticonipa</v>
          </cell>
          <cell r="F201" t="str">
            <v>2183333 - 1635</v>
          </cell>
          <cell r="G201" t="str">
            <v>emma.ticonipa@economiayfinanzas.gob.bo</v>
          </cell>
        </row>
        <row r="202">
          <cell r="A202">
            <v>1106</v>
          </cell>
          <cell r="C202" t="str">
            <v>Gobierno Autónomo Municipal de Villa Zudañez (Tacopaya)</v>
          </cell>
          <cell r="D202" t="str">
            <v>Huascar Nova</v>
          </cell>
          <cell r="E202" t="str">
            <v>Emma Ticonipa</v>
          </cell>
          <cell r="F202" t="str">
            <v>2183333 - 1635</v>
          </cell>
          <cell r="G202" t="str">
            <v>emma.ticonipa@economiayfinanzas.gob.bo</v>
          </cell>
        </row>
        <row r="203">
          <cell r="A203">
            <v>1107</v>
          </cell>
          <cell r="C203" t="str">
            <v>Gobierno Autónomo Municipal de Presto</v>
          </cell>
          <cell r="D203" t="str">
            <v>Huascar Nova</v>
          </cell>
          <cell r="E203" t="str">
            <v>Emma Ticonipa</v>
          </cell>
          <cell r="F203" t="str">
            <v>2183333 - 1635</v>
          </cell>
          <cell r="G203" t="str">
            <v>emma.ticonipa@economiayfinanzas.gob.bo</v>
          </cell>
        </row>
        <row r="204">
          <cell r="A204">
            <v>1108</v>
          </cell>
          <cell r="C204" t="str">
            <v>Gobierno Autónomo Municipal de Villa Mojocoya</v>
          </cell>
          <cell r="D204" t="str">
            <v>Huascar Nova</v>
          </cell>
          <cell r="E204" t="str">
            <v>Emma Ticonipa</v>
          </cell>
          <cell r="F204" t="str">
            <v>2183333 - 1635</v>
          </cell>
          <cell r="G204" t="str">
            <v>emma.ticonipa@economiayfinanzas.gob.bo</v>
          </cell>
        </row>
        <row r="205">
          <cell r="A205">
            <v>1109</v>
          </cell>
          <cell r="C205" t="str">
            <v>Gobierno Autónomo Municipal de Icla</v>
          </cell>
          <cell r="D205" t="str">
            <v>Huascar Nova</v>
          </cell>
          <cell r="E205" t="str">
            <v>Emma Ticonipa</v>
          </cell>
          <cell r="F205" t="str">
            <v>2183333 - 1635</v>
          </cell>
          <cell r="G205" t="str">
            <v>emma.ticonipa@economiayfinanzas.gob.bo</v>
          </cell>
        </row>
        <row r="206">
          <cell r="A206">
            <v>1110</v>
          </cell>
          <cell r="C206" t="str">
            <v>Gobierno Autónomo Municipal de Padilla</v>
          </cell>
          <cell r="D206" t="str">
            <v>Huascar Nova</v>
          </cell>
          <cell r="E206" t="str">
            <v>Emma Ticonipa</v>
          </cell>
          <cell r="F206" t="str">
            <v>2183333 - 1635</v>
          </cell>
          <cell r="G206" t="str">
            <v>emma.ticonipa@economiayfinanzas.gob.bo</v>
          </cell>
        </row>
        <row r="207">
          <cell r="A207">
            <v>1111</v>
          </cell>
          <cell r="C207" t="str">
            <v>Gobierno Autónomo Municipal de Tomina</v>
          </cell>
          <cell r="D207" t="str">
            <v>Huascar Nova</v>
          </cell>
          <cell r="E207" t="str">
            <v>Emma Ticonipa</v>
          </cell>
          <cell r="F207" t="str">
            <v>2183333 - 1635</v>
          </cell>
          <cell r="G207" t="str">
            <v>emma.ticonipa@economiayfinanzas.gob.bo</v>
          </cell>
        </row>
        <row r="208">
          <cell r="A208">
            <v>1112</v>
          </cell>
          <cell r="C208" t="str">
            <v>Gobierno Autónomo Municipal de Sopachuy</v>
          </cell>
          <cell r="D208" t="str">
            <v>Huascar Nova</v>
          </cell>
          <cell r="E208" t="str">
            <v>Emma Ticonipa</v>
          </cell>
          <cell r="F208" t="str">
            <v>2183333 - 1635</v>
          </cell>
          <cell r="G208" t="str">
            <v>emma.ticonipa@economiayfinanzas.gob.bo</v>
          </cell>
        </row>
        <row r="209">
          <cell r="A209">
            <v>1113</v>
          </cell>
          <cell r="C209" t="str">
            <v>Gobierno Autónomo Municipal de Villa Alcalá</v>
          </cell>
          <cell r="D209" t="str">
            <v>Huascar Nova</v>
          </cell>
          <cell r="E209" t="str">
            <v>Emma Ticonipa</v>
          </cell>
          <cell r="F209" t="str">
            <v>2183333 - 1635</v>
          </cell>
          <cell r="G209" t="str">
            <v>emma.ticonipa@economiayfinanzas.gob.bo</v>
          </cell>
        </row>
        <row r="210">
          <cell r="A210">
            <v>1114</v>
          </cell>
          <cell r="C210" t="str">
            <v>Gobierno Autónomo Municipal de El Villar</v>
          </cell>
          <cell r="D210" t="str">
            <v>Huascar Nova</v>
          </cell>
          <cell r="E210" t="str">
            <v>Emma Ticonipa</v>
          </cell>
          <cell r="F210" t="str">
            <v>2183333 - 1635</v>
          </cell>
          <cell r="G210" t="str">
            <v>emma.ticonipa@economiayfinanzas.gob.bo</v>
          </cell>
        </row>
        <row r="211">
          <cell r="A211">
            <v>1115</v>
          </cell>
          <cell r="C211" t="str">
            <v>Gobierno Autónomo Municipal de Monteagudo</v>
          </cell>
          <cell r="D211" t="str">
            <v>Huascar Nova</v>
          </cell>
          <cell r="E211" t="str">
            <v>Emma Ticonipa</v>
          </cell>
          <cell r="F211" t="str">
            <v>2183333 - 1635</v>
          </cell>
          <cell r="G211" t="str">
            <v>emma.ticonipa@economiayfinanzas.gob.bo</v>
          </cell>
        </row>
        <row r="212">
          <cell r="A212">
            <v>1116</v>
          </cell>
          <cell r="C212" t="str">
            <v>Gobierno Autónomo Municipal de San Pablo de Huacareta</v>
          </cell>
          <cell r="D212" t="str">
            <v>Huascar Nova</v>
          </cell>
          <cell r="E212" t="str">
            <v>Emma Ticonipa</v>
          </cell>
          <cell r="F212" t="str">
            <v>2183333 - 1635</v>
          </cell>
          <cell r="G212" t="str">
            <v>emma.ticonipa@economiayfinanzas.gob.bo</v>
          </cell>
        </row>
        <row r="213">
          <cell r="A213">
            <v>1117</v>
          </cell>
          <cell r="C213" t="str">
            <v>Gobierno Autónomo Municipal de Tarabuco</v>
          </cell>
          <cell r="D213" t="str">
            <v>Huascar Nova</v>
          </cell>
          <cell r="E213" t="str">
            <v>Emma Ticonipa</v>
          </cell>
          <cell r="F213" t="str">
            <v>2183333 - 1635</v>
          </cell>
          <cell r="G213" t="str">
            <v>emma.ticonipa@economiayfinanzas.gob.bo</v>
          </cell>
        </row>
        <row r="214">
          <cell r="A214">
            <v>1118</v>
          </cell>
          <cell r="C214" t="str">
            <v>Gobierno Autónomo Municipal de Yamparáez</v>
          </cell>
          <cell r="D214" t="str">
            <v>Huascar Nova</v>
          </cell>
          <cell r="E214" t="str">
            <v>Emma Ticonipa</v>
          </cell>
          <cell r="F214" t="str">
            <v>2183333 - 1635</v>
          </cell>
          <cell r="G214" t="str">
            <v>emma.ticonipa@economiayfinanzas.gob.bo</v>
          </cell>
        </row>
        <row r="215">
          <cell r="A215">
            <v>1119</v>
          </cell>
          <cell r="C215" t="str">
            <v>Gobierno Autónomo Municipal de Camargo</v>
          </cell>
          <cell r="D215" t="str">
            <v>Huascar Nova</v>
          </cell>
          <cell r="E215" t="str">
            <v>Emma Ticonipa</v>
          </cell>
          <cell r="F215" t="str">
            <v>2183333 - 1635</v>
          </cell>
          <cell r="G215" t="str">
            <v>emma.ticonipa@economiayfinanzas.gob.bo</v>
          </cell>
        </row>
        <row r="216">
          <cell r="A216">
            <v>1120</v>
          </cell>
          <cell r="C216" t="str">
            <v>Gobierno Autónomo Municipal de San Lucas</v>
          </cell>
          <cell r="D216" t="str">
            <v>Huascar Nova</v>
          </cell>
          <cell r="E216" t="str">
            <v>Emma Ticonipa</v>
          </cell>
          <cell r="F216" t="str">
            <v>2183333 - 1635</v>
          </cell>
          <cell r="G216" t="str">
            <v>emma.ticonipa@economiayfinanzas.gob.bo</v>
          </cell>
        </row>
        <row r="217">
          <cell r="A217">
            <v>1121</v>
          </cell>
          <cell r="C217" t="str">
            <v>Gobierno Autónomo Municipal de Incahuasi</v>
          </cell>
          <cell r="D217" t="str">
            <v>Huascar Nova</v>
          </cell>
          <cell r="E217" t="str">
            <v>Emma Ticonipa</v>
          </cell>
          <cell r="F217" t="str">
            <v>2183333 - 1635</v>
          </cell>
          <cell r="G217" t="str">
            <v>emma.ticonipa@economiayfinanzas.gob.bo</v>
          </cell>
        </row>
        <row r="218">
          <cell r="A218">
            <v>1122</v>
          </cell>
          <cell r="C218" t="str">
            <v>Gobierno Autónomo Municipal de Villa Serrano</v>
          </cell>
          <cell r="D218" t="str">
            <v>Huascar Nova</v>
          </cell>
          <cell r="E218" t="str">
            <v>Emma Ticonipa</v>
          </cell>
          <cell r="F218" t="str">
            <v>2183333 - 1635</v>
          </cell>
          <cell r="G218" t="str">
            <v>emma.ticonipa@economiayfinanzas.gob.bo</v>
          </cell>
        </row>
        <row r="219">
          <cell r="A219">
            <v>1123</v>
          </cell>
          <cell r="C219" t="str">
            <v>Gobierno Autónomo Municipal de Camataqui (Villa Abecia)</v>
          </cell>
          <cell r="D219" t="str">
            <v>Huascar Nova</v>
          </cell>
          <cell r="E219" t="str">
            <v>Emma Ticonipa</v>
          </cell>
          <cell r="F219" t="str">
            <v>2183333 - 1635</v>
          </cell>
          <cell r="G219" t="str">
            <v>emma.ticonipa@economiayfinanzas.gob.bo</v>
          </cell>
        </row>
        <row r="220">
          <cell r="A220">
            <v>1124</v>
          </cell>
          <cell r="C220" t="str">
            <v>Gobierno Autónomo Municipal de Culpina</v>
          </cell>
          <cell r="D220" t="str">
            <v>Huascar Nova</v>
          </cell>
          <cell r="E220" t="str">
            <v>Emma Ticonipa</v>
          </cell>
          <cell r="F220" t="str">
            <v>2183333 - 1635</v>
          </cell>
          <cell r="G220" t="str">
            <v>emma.ticonipa@economiayfinanzas.gob.bo</v>
          </cell>
        </row>
        <row r="221">
          <cell r="A221">
            <v>1125</v>
          </cell>
          <cell r="C221" t="str">
            <v>Gobierno Autónomo Municipal de Las Carreras</v>
          </cell>
          <cell r="D221" t="str">
            <v>Huascar Nova</v>
          </cell>
          <cell r="E221" t="str">
            <v>Emma Ticonipa</v>
          </cell>
          <cell r="F221" t="str">
            <v>2183333 - 1635</v>
          </cell>
          <cell r="G221" t="str">
            <v>emma.ticonipa@economiayfinanzas.gob.bo</v>
          </cell>
        </row>
        <row r="222">
          <cell r="A222">
            <v>1126</v>
          </cell>
          <cell r="C222" t="str">
            <v>Gobierno Autónomo Municipal de Villa Vaca Guzmán</v>
          </cell>
          <cell r="D222" t="str">
            <v>Huascar Nova</v>
          </cell>
          <cell r="E222" t="str">
            <v>Emma Ticonipa</v>
          </cell>
          <cell r="F222" t="str">
            <v>2183333 - 1635</v>
          </cell>
          <cell r="G222" t="str">
            <v>emma.ticonipa@economiayfinanzas.gob.bo</v>
          </cell>
        </row>
        <row r="223">
          <cell r="A223">
            <v>1127</v>
          </cell>
          <cell r="C223" t="str">
            <v>Gobierno Autónomo Municipal de Villa de Huacaya</v>
          </cell>
          <cell r="D223" t="str">
            <v>Huascar Nova</v>
          </cell>
          <cell r="E223" t="str">
            <v>Emma Ticonipa</v>
          </cell>
          <cell r="F223" t="str">
            <v>2183333 - 1635</v>
          </cell>
          <cell r="G223" t="str">
            <v>emma.ticonipa@economiayfinanzas.gob.bo</v>
          </cell>
        </row>
        <row r="224">
          <cell r="A224">
            <v>1128</v>
          </cell>
          <cell r="C224" t="str">
            <v>Gobierno Autónomo Municipal de Machareti</v>
          </cell>
          <cell r="D224" t="str">
            <v>Huascar Nova</v>
          </cell>
          <cell r="E224" t="str">
            <v>Emma Ticonipa</v>
          </cell>
          <cell r="F224" t="str">
            <v>2183333 - 1635</v>
          </cell>
          <cell r="G224" t="str">
            <v>emma.ticonipa@economiayfinanzas.gob.bo</v>
          </cell>
        </row>
        <row r="225">
          <cell r="A225">
            <v>1129</v>
          </cell>
          <cell r="C225" t="str">
            <v>Gobierno Autónomo Municipal de Villa Charcas</v>
          </cell>
          <cell r="D225" t="str">
            <v>Huascar Nova</v>
          </cell>
          <cell r="E225" t="str">
            <v>Emma Ticonipa</v>
          </cell>
          <cell r="F225" t="str">
            <v>2183333 - 1635</v>
          </cell>
          <cell r="G225" t="str">
            <v>emma.ticonipa@economiayfinanzas.gob.bo</v>
          </cell>
        </row>
        <row r="226">
          <cell r="A226">
            <v>1201</v>
          </cell>
          <cell r="C226" t="str">
            <v>Gobierno Autónomo Municipal de La Paz</v>
          </cell>
          <cell r="D226" t="str">
            <v>Huascar Nova</v>
          </cell>
          <cell r="E226" t="str">
            <v>Emma Ticonipa</v>
          </cell>
          <cell r="F226" t="str">
            <v>2183333 - 1635</v>
          </cell>
          <cell r="G226" t="str">
            <v>emma.ticonipa@economiayfinanzas.gob.bo</v>
          </cell>
        </row>
        <row r="227">
          <cell r="A227">
            <v>1202</v>
          </cell>
          <cell r="C227" t="str">
            <v>Gobierno Autónomo Municipal de Palca</v>
          </cell>
          <cell r="D227" t="str">
            <v>Huascar Nova</v>
          </cell>
          <cell r="E227" t="str">
            <v>Emma Ticonipa</v>
          </cell>
          <cell r="F227" t="str">
            <v>2183333 - 1635</v>
          </cell>
          <cell r="G227" t="str">
            <v>emma.ticonipa@economiayfinanzas.gob.bo</v>
          </cell>
        </row>
        <row r="228">
          <cell r="A228">
            <v>1203</v>
          </cell>
          <cell r="C228" t="str">
            <v>Gobierno Autónomo Municipal de Mecapaca</v>
          </cell>
          <cell r="D228" t="str">
            <v>Huascar Nova</v>
          </cell>
          <cell r="E228" t="str">
            <v>Emma Ticonipa</v>
          </cell>
          <cell r="F228" t="str">
            <v>2183333 - 1635</v>
          </cell>
          <cell r="G228" t="str">
            <v>emma.ticonipa@economiayfinanzas.gob.bo</v>
          </cell>
        </row>
        <row r="229">
          <cell r="A229">
            <v>1204</v>
          </cell>
          <cell r="C229" t="str">
            <v>Gobierno Autónomo Municipal de Achocalla</v>
          </cell>
          <cell r="D229" t="str">
            <v>Huascar Nova</v>
          </cell>
          <cell r="E229" t="str">
            <v>Emma Ticonipa</v>
          </cell>
          <cell r="F229" t="str">
            <v>2183333 - 1635</v>
          </cell>
          <cell r="G229" t="str">
            <v>emma.ticonipa@economiayfinanzas.gob.bo</v>
          </cell>
        </row>
        <row r="230">
          <cell r="A230">
            <v>1205</v>
          </cell>
          <cell r="C230" t="str">
            <v>Gobierno Autónomo Municipal de El Alto de La Paz</v>
          </cell>
          <cell r="D230" t="str">
            <v>Huascar Nova</v>
          </cell>
          <cell r="E230" t="str">
            <v>Emma Ticonipa</v>
          </cell>
          <cell r="F230" t="str">
            <v>2183333 - 1635</v>
          </cell>
          <cell r="G230" t="str">
            <v>emma.ticonipa@economiayfinanzas.gob.bo</v>
          </cell>
        </row>
        <row r="231">
          <cell r="A231">
            <v>1206</v>
          </cell>
          <cell r="C231" t="str">
            <v>Gobierno Autónomo Municipal de Viacha</v>
          </cell>
          <cell r="D231" t="str">
            <v>Huascar Nova</v>
          </cell>
          <cell r="E231" t="str">
            <v>Emma Ticonipa</v>
          </cell>
          <cell r="F231" t="str">
            <v>2183333 - 1635</v>
          </cell>
          <cell r="G231" t="str">
            <v>emma.ticonipa@economiayfinanzas.gob.bo</v>
          </cell>
        </row>
        <row r="232">
          <cell r="A232">
            <v>1207</v>
          </cell>
          <cell r="C232" t="str">
            <v>Gobierno Autónomo Municipal de Guaqui</v>
          </cell>
          <cell r="D232" t="str">
            <v>Huascar Nova</v>
          </cell>
          <cell r="E232" t="str">
            <v>Emma Ticonipa</v>
          </cell>
          <cell r="F232" t="str">
            <v>2183333 - 1635</v>
          </cell>
          <cell r="G232" t="str">
            <v>emma.ticonipa@economiayfinanzas.gob.bo</v>
          </cell>
        </row>
        <row r="233">
          <cell r="A233">
            <v>1208</v>
          </cell>
          <cell r="C233" t="str">
            <v>Gobierno Autónomo Municipal de Tiahuanacu</v>
          </cell>
          <cell r="D233" t="str">
            <v>Huascar Nova</v>
          </cell>
          <cell r="E233" t="str">
            <v>Emma Ticonipa</v>
          </cell>
          <cell r="F233" t="str">
            <v>2183333 - 1635</v>
          </cell>
          <cell r="G233" t="str">
            <v>emma.ticonipa@economiayfinanzas.gob.bo</v>
          </cell>
        </row>
        <row r="234">
          <cell r="A234">
            <v>1209</v>
          </cell>
          <cell r="C234" t="str">
            <v>Gobierno Autónomo Municipal de Desaguadero</v>
          </cell>
          <cell r="D234" t="str">
            <v>Huascar Nova</v>
          </cell>
          <cell r="E234" t="str">
            <v>Emma Ticonipa</v>
          </cell>
          <cell r="F234" t="str">
            <v>2183333 - 1635</v>
          </cell>
          <cell r="G234" t="str">
            <v>emma.ticonipa@economiayfinanzas.gob.bo</v>
          </cell>
        </row>
        <row r="235">
          <cell r="A235">
            <v>1210</v>
          </cell>
          <cell r="C235" t="str">
            <v>Gobierno Autónomo Municipal de Caranavi</v>
          </cell>
          <cell r="D235" t="str">
            <v>Huascar Nova</v>
          </cell>
          <cell r="E235" t="str">
            <v>Emma Ticonipa</v>
          </cell>
          <cell r="F235" t="str">
            <v>2183333 - 1635</v>
          </cell>
          <cell r="G235" t="str">
            <v>emma.ticonipa@economiayfinanzas.gob.bo</v>
          </cell>
        </row>
        <row r="236">
          <cell r="A236">
            <v>1211</v>
          </cell>
          <cell r="C236" t="str">
            <v>Gobierno Autónomo Municipal de Sica Sica (Villa Aroma)</v>
          </cell>
          <cell r="D236" t="str">
            <v>Huascar Nova</v>
          </cell>
          <cell r="E236" t="str">
            <v>Emma Ticonipa</v>
          </cell>
          <cell r="F236" t="str">
            <v>2183333 - 1635</v>
          </cell>
          <cell r="G236" t="str">
            <v>emma.ticonipa@economiayfinanzas.gob.bo</v>
          </cell>
        </row>
        <row r="237">
          <cell r="A237">
            <v>1212</v>
          </cell>
          <cell r="C237" t="str">
            <v>Gobierno Autónomo Municipal de Umala</v>
          </cell>
          <cell r="D237" t="str">
            <v>Huascar Nova</v>
          </cell>
          <cell r="E237" t="str">
            <v>Emma Ticonipa</v>
          </cell>
          <cell r="F237" t="str">
            <v>2183333 - 1635</v>
          </cell>
          <cell r="G237" t="str">
            <v>emma.ticonipa@economiayfinanzas.gob.bo</v>
          </cell>
        </row>
        <row r="238">
          <cell r="A238">
            <v>1213</v>
          </cell>
          <cell r="C238" t="str">
            <v>Gobierno Autónomo Municipal de Ayo Ayo</v>
          </cell>
          <cell r="D238" t="str">
            <v>Huascar Nova</v>
          </cell>
          <cell r="E238" t="str">
            <v>Emma Ticonipa</v>
          </cell>
          <cell r="F238" t="str">
            <v>2183333 - 1635</v>
          </cell>
          <cell r="G238" t="str">
            <v>emma.ticonipa@economiayfinanzas.gob.bo</v>
          </cell>
        </row>
        <row r="239">
          <cell r="A239">
            <v>1214</v>
          </cell>
          <cell r="C239" t="str">
            <v>Gobierno Autónomo Municipal de Calamarca</v>
          </cell>
          <cell r="D239" t="str">
            <v>Huascar Nova</v>
          </cell>
          <cell r="E239" t="str">
            <v>Emma Ticonipa</v>
          </cell>
          <cell r="F239" t="str">
            <v>2183333 - 1635</v>
          </cell>
          <cell r="G239" t="str">
            <v>emma.ticonipa@economiayfinanzas.gob.bo</v>
          </cell>
        </row>
        <row r="240">
          <cell r="A240">
            <v>1215</v>
          </cell>
          <cell r="C240" t="str">
            <v>Gobierno Autónomo Municipal de Patacamaya</v>
          </cell>
          <cell r="D240" t="str">
            <v>Huascar Nova</v>
          </cell>
          <cell r="E240" t="str">
            <v>Emma Ticonipa</v>
          </cell>
          <cell r="F240" t="str">
            <v>2183333 - 1635</v>
          </cell>
          <cell r="G240" t="str">
            <v>emma.ticonipa@economiayfinanzas.gob.bo</v>
          </cell>
        </row>
        <row r="241">
          <cell r="A241">
            <v>1216</v>
          </cell>
          <cell r="C241" t="str">
            <v>Gobierno Autónomo Municipal de Colquencha</v>
          </cell>
          <cell r="D241" t="str">
            <v>Huascar Nova</v>
          </cell>
          <cell r="E241" t="str">
            <v>Emma Ticonipa</v>
          </cell>
          <cell r="F241" t="str">
            <v>2183333 - 1635</v>
          </cell>
          <cell r="G241" t="str">
            <v>emma.ticonipa@economiayfinanzas.gob.bo</v>
          </cell>
        </row>
        <row r="242">
          <cell r="A242">
            <v>1217</v>
          </cell>
          <cell r="C242" t="str">
            <v>Gobierno Autónomo Municipal de Collana</v>
          </cell>
          <cell r="D242" t="str">
            <v>Huascar Nova</v>
          </cell>
          <cell r="E242" t="str">
            <v>Emma Ticonipa</v>
          </cell>
          <cell r="F242" t="str">
            <v>2183333 - 1635</v>
          </cell>
          <cell r="G242" t="str">
            <v>emma.ticonipa@economiayfinanzas.gob.bo</v>
          </cell>
        </row>
        <row r="243">
          <cell r="A243">
            <v>1218</v>
          </cell>
          <cell r="C243" t="str">
            <v>Gobierno Autónomo Municipal de Inquisivi</v>
          </cell>
          <cell r="D243" t="str">
            <v>Huascar Nova</v>
          </cell>
          <cell r="E243" t="str">
            <v>Emma Ticonipa</v>
          </cell>
          <cell r="F243" t="str">
            <v>2183333 - 1635</v>
          </cell>
          <cell r="G243" t="str">
            <v>emma.ticonipa@economiayfinanzas.gob.bo</v>
          </cell>
        </row>
        <row r="244">
          <cell r="A244">
            <v>1219</v>
          </cell>
          <cell r="C244" t="str">
            <v>Gobierno Autónomo Municipal de Quime</v>
          </cell>
          <cell r="D244" t="str">
            <v>Huascar Nova</v>
          </cell>
          <cell r="E244" t="str">
            <v>Emma Ticonipa</v>
          </cell>
          <cell r="F244" t="str">
            <v>2183333 - 1635</v>
          </cell>
          <cell r="G244" t="str">
            <v>emma.ticonipa@economiayfinanzas.gob.bo</v>
          </cell>
        </row>
        <row r="245">
          <cell r="A245">
            <v>1220</v>
          </cell>
          <cell r="C245" t="str">
            <v>Gobierno Autónomo Municipal de Cajuata</v>
          </cell>
          <cell r="D245" t="str">
            <v>Huascar Nova</v>
          </cell>
          <cell r="E245" t="str">
            <v>Emma Ticonipa</v>
          </cell>
          <cell r="F245" t="str">
            <v>2183333 - 1635</v>
          </cell>
          <cell r="G245" t="str">
            <v>emma.ticonipa@economiayfinanzas.gob.bo</v>
          </cell>
        </row>
        <row r="246">
          <cell r="A246">
            <v>1221</v>
          </cell>
          <cell r="C246" t="str">
            <v>Gobierno Autónomo Municipal de Colquiri</v>
          </cell>
          <cell r="D246" t="str">
            <v>Huascar Nova</v>
          </cell>
          <cell r="E246" t="str">
            <v>Emma Ticonipa</v>
          </cell>
          <cell r="F246" t="str">
            <v>2183333 - 1635</v>
          </cell>
          <cell r="G246" t="str">
            <v>emma.ticonipa@economiayfinanzas.gob.bo</v>
          </cell>
        </row>
        <row r="247">
          <cell r="A247">
            <v>1222</v>
          </cell>
          <cell r="C247" t="str">
            <v>Gobierno Autónomo Municipal de Ichoca</v>
          </cell>
          <cell r="D247" t="str">
            <v>Huascar Nova</v>
          </cell>
          <cell r="E247" t="str">
            <v>Emma Ticonipa</v>
          </cell>
          <cell r="F247" t="str">
            <v>2183333 - 1635</v>
          </cell>
          <cell r="G247" t="str">
            <v>emma.ticonipa@economiayfinanzas.gob.bo</v>
          </cell>
        </row>
        <row r="248">
          <cell r="A248">
            <v>1223</v>
          </cell>
          <cell r="C248" t="str">
            <v>Gobierno Autónomo Municipal de Villa Libertad Licoma</v>
          </cell>
          <cell r="D248" t="str">
            <v>Huascar Nova</v>
          </cell>
          <cell r="E248" t="str">
            <v>Emma Ticonipa</v>
          </cell>
          <cell r="F248" t="str">
            <v>2183333 - 1635</v>
          </cell>
          <cell r="G248" t="str">
            <v>emma.ticonipa@economiayfinanzas.gob.bo</v>
          </cell>
        </row>
        <row r="249">
          <cell r="A249">
            <v>1224</v>
          </cell>
          <cell r="C249" t="str">
            <v>Gobierno Autónomo Municipal de Achacachi</v>
          </cell>
          <cell r="D249" t="str">
            <v>Huascar Nova</v>
          </cell>
          <cell r="E249" t="str">
            <v>Emma Ticonipa</v>
          </cell>
          <cell r="F249" t="str">
            <v>2183333 - 1635</v>
          </cell>
          <cell r="G249" t="str">
            <v>emma.ticonipa@economiayfinanzas.gob.bo</v>
          </cell>
        </row>
        <row r="250">
          <cell r="A250">
            <v>1225</v>
          </cell>
          <cell r="C250" t="str">
            <v>Gobierno Autónomo Municipal de Ancoraimes</v>
          </cell>
          <cell r="D250" t="str">
            <v>Huascar Nova</v>
          </cell>
          <cell r="E250" t="str">
            <v>Emma Ticonipa</v>
          </cell>
          <cell r="F250" t="str">
            <v>2183333 - 1635</v>
          </cell>
          <cell r="G250" t="str">
            <v>emma.ticonipa@economiayfinanzas.gob.bo</v>
          </cell>
        </row>
        <row r="251">
          <cell r="A251">
            <v>1226</v>
          </cell>
          <cell r="C251" t="str">
            <v>Gobierno Autónomo Municipal de Sorata</v>
          </cell>
          <cell r="D251" t="str">
            <v>Huascar Nova</v>
          </cell>
          <cell r="E251" t="str">
            <v>Emma Ticonipa</v>
          </cell>
          <cell r="F251" t="str">
            <v>2183333 - 1635</v>
          </cell>
          <cell r="G251" t="str">
            <v>emma.ticonipa@economiayfinanzas.gob.bo</v>
          </cell>
        </row>
        <row r="252">
          <cell r="A252">
            <v>1227</v>
          </cell>
          <cell r="C252" t="str">
            <v>Gobierno Autónomo Municipal de Guanay</v>
          </cell>
          <cell r="D252" t="str">
            <v>Huascar Nova</v>
          </cell>
          <cell r="E252" t="str">
            <v>Emma Ticonipa</v>
          </cell>
          <cell r="F252" t="str">
            <v>2183333 - 1635</v>
          </cell>
          <cell r="G252" t="str">
            <v>emma.ticonipa@economiayfinanzas.gob.bo</v>
          </cell>
        </row>
        <row r="253">
          <cell r="A253">
            <v>1228</v>
          </cell>
          <cell r="C253" t="str">
            <v>Gobierno Autónomo Municipal de Tacacoma</v>
          </cell>
          <cell r="D253" t="str">
            <v>Huascar Nova</v>
          </cell>
          <cell r="E253" t="str">
            <v>Emma Ticonipa</v>
          </cell>
          <cell r="F253" t="str">
            <v>2183333 - 1635</v>
          </cell>
          <cell r="G253" t="str">
            <v>emma.ticonipa@economiayfinanzas.gob.bo</v>
          </cell>
        </row>
        <row r="254">
          <cell r="A254">
            <v>1229</v>
          </cell>
          <cell r="C254" t="str">
            <v>Gobierno Autónomo Municipal de Tipuani</v>
          </cell>
          <cell r="D254" t="str">
            <v>Huascar Nova</v>
          </cell>
          <cell r="E254" t="str">
            <v>Emma Ticonipa</v>
          </cell>
          <cell r="F254" t="str">
            <v>2183333 - 1635</v>
          </cell>
          <cell r="G254" t="str">
            <v>emma.ticonipa@economiayfinanzas.gob.bo</v>
          </cell>
        </row>
        <row r="255">
          <cell r="A255">
            <v>1230</v>
          </cell>
          <cell r="C255" t="str">
            <v>Gobierno Autónomo Municipal de Quiabaya</v>
          </cell>
          <cell r="D255" t="str">
            <v>Huascar Nova</v>
          </cell>
          <cell r="E255" t="str">
            <v>Emma Ticonipa</v>
          </cell>
          <cell r="F255" t="str">
            <v>2183333 - 1635</v>
          </cell>
          <cell r="G255" t="str">
            <v>emma.ticonipa@economiayfinanzas.gob.bo</v>
          </cell>
        </row>
        <row r="256">
          <cell r="A256">
            <v>1231</v>
          </cell>
          <cell r="C256" t="str">
            <v>Gobierno Autónomo Municipal de Combaya</v>
          </cell>
          <cell r="D256" t="str">
            <v>Huascar Nova</v>
          </cell>
          <cell r="E256" t="str">
            <v>Emma Ticonipa</v>
          </cell>
          <cell r="F256" t="str">
            <v>2183333 - 1635</v>
          </cell>
          <cell r="G256" t="str">
            <v>emma.ticonipa@economiayfinanzas.gob.bo</v>
          </cell>
        </row>
        <row r="257">
          <cell r="A257">
            <v>1232</v>
          </cell>
          <cell r="C257" t="str">
            <v>Gobierno Autónomo Municipal de Copacabana</v>
          </cell>
          <cell r="D257" t="str">
            <v>Huascar Nova</v>
          </cell>
          <cell r="E257" t="str">
            <v>Emma Ticonipa</v>
          </cell>
          <cell r="F257" t="str">
            <v>2183333 - 1635</v>
          </cell>
          <cell r="G257" t="str">
            <v>emma.ticonipa@economiayfinanzas.gob.bo</v>
          </cell>
        </row>
        <row r="258">
          <cell r="A258">
            <v>1233</v>
          </cell>
          <cell r="C258" t="str">
            <v>Gobierno Autónomo Municipal de San Pedro de Tiquina</v>
          </cell>
          <cell r="D258" t="str">
            <v>Huascar Nova</v>
          </cell>
          <cell r="E258" t="str">
            <v>Emma Ticonipa</v>
          </cell>
          <cell r="F258" t="str">
            <v>2183333 - 1635</v>
          </cell>
          <cell r="G258" t="str">
            <v>emma.ticonipa@economiayfinanzas.gob.bo</v>
          </cell>
        </row>
        <row r="259">
          <cell r="A259">
            <v>1234</v>
          </cell>
          <cell r="C259" t="str">
            <v>Gobierno Autónomo Municipal de Tito Yupanqui</v>
          </cell>
          <cell r="D259" t="str">
            <v>Huascar Nova</v>
          </cell>
          <cell r="E259" t="str">
            <v>Emma Ticonipa</v>
          </cell>
          <cell r="F259" t="str">
            <v>2183333 - 1635</v>
          </cell>
          <cell r="G259" t="str">
            <v>emma.ticonipa@economiayfinanzas.gob.bo</v>
          </cell>
        </row>
        <row r="260">
          <cell r="A260">
            <v>1235</v>
          </cell>
          <cell r="C260" t="str">
            <v>Gobierno Autónomo Municipal de Chuma</v>
          </cell>
          <cell r="D260" t="str">
            <v>Huascar Nova</v>
          </cell>
          <cell r="E260" t="str">
            <v>Emma Ticonipa</v>
          </cell>
          <cell r="F260" t="str">
            <v>2183333 - 1635</v>
          </cell>
          <cell r="G260" t="str">
            <v>emma.ticonipa@economiayfinanzas.gob.bo</v>
          </cell>
        </row>
        <row r="261">
          <cell r="A261">
            <v>1236</v>
          </cell>
          <cell r="C261" t="str">
            <v>Gobierno Autónomo Municipal de Ayata</v>
          </cell>
          <cell r="D261" t="str">
            <v>Huascar Nova</v>
          </cell>
          <cell r="E261" t="str">
            <v>Emma Ticonipa</v>
          </cell>
          <cell r="F261" t="str">
            <v>2183333 - 1635</v>
          </cell>
          <cell r="G261" t="str">
            <v>emma.ticonipa@economiayfinanzas.gob.bo</v>
          </cell>
        </row>
        <row r="262">
          <cell r="A262">
            <v>1237</v>
          </cell>
          <cell r="C262" t="str">
            <v>Gobierno Autónomo Municipal de Aucapata</v>
          </cell>
          <cell r="D262" t="str">
            <v>Huascar Nova</v>
          </cell>
          <cell r="E262" t="str">
            <v>Emma Ticonipa</v>
          </cell>
          <cell r="F262" t="str">
            <v>2183333 - 1635</v>
          </cell>
          <cell r="G262" t="str">
            <v>emma.ticonipa@economiayfinanzas.gob.bo</v>
          </cell>
        </row>
        <row r="263">
          <cell r="A263">
            <v>1238</v>
          </cell>
          <cell r="C263" t="str">
            <v>Gobierno Autónomo Municipal de Corocoro</v>
          </cell>
          <cell r="D263" t="str">
            <v>Huascar Nova</v>
          </cell>
          <cell r="E263" t="str">
            <v>Emma Ticonipa</v>
          </cell>
          <cell r="F263" t="str">
            <v>2183333 - 1635</v>
          </cell>
          <cell r="G263" t="str">
            <v>emma.ticonipa@economiayfinanzas.gob.bo</v>
          </cell>
        </row>
        <row r="264">
          <cell r="A264">
            <v>1239</v>
          </cell>
          <cell r="C264" t="str">
            <v>Gobierno Autónomo Municipal de Caquiaviri</v>
          </cell>
          <cell r="D264" t="str">
            <v>Huascar Nova</v>
          </cell>
          <cell r="E264" t="str">
            <v>Emma Ticonipa</v>
          </cell>
          <cell r="F264" t="str">
            <v>2183333 - 1635</v>
          </cell>
          <cell r="G264" t="str">
            <v>emma.ticonipa@economiayfinanzas.gob.bo</v>
          </cell>
        </row>
        <row r="265">
          <cell r="A265">
            <v>1240</v>
          </cell>
          <cell r="C265" t="str">
            <v>Gobierno Autónomo Municipal de Calacoto</v>
          </cell>
          <cell r="D265" t="str">
            <v>Huascar Nova</v>
          </cell>
          <cell r="E265" t="str">
            <v>Emma Ticonipa</v>
          </cell>
          <cell r="F265" t="str">
            <v>2183333 - 1635</v>
          </cell>
          <cell r="G265" t="str">
            <v>emma.ticonipa@economiayfinanzas.gob.bo</v>
          </cell>
        </row>
        <row r="266">
          <cell r="A266">
            <v>1241</v>
          </cell>
          <cell r="C266" t="str">
            <v>Gobierno Autónomo Municipal de Comanche</v>
          </cell>
          <cell r="D266" t="str">
            <v>Huascar Nova</v>
          </cell>
          <cell r="E266" t="str">
            <v>Emma Ticonipa</v>
          </cell>
          <cell r="F266" t="str">
            <v>2183333 - 1635</v>
          </cell>
          <cell r="G266" t="str">
            <v>emma.ticonipa@economiayfinanzas.gob.bo</v>
          </cell>
        </row>
        <row r="267">
          <cell r="A267">
            <v>1242</v>
          </cell>
          <cell r="C267" t="str">
            <v>Gobierno Autónomo Municipal de Charaña</v>
          </cell>
          <cell r="D267" t="str">
            <v>Huascar Nova</v>
          </cell>
          <cell r="E267" t="str">
            <v>Emma Ticonipa</v>
          </cell>
          <cell r="F267" t="str">
            <v>2183333 - 1635</v>
          </cell>
          <cell r="G267" t="str">
            <v>emma.ticonipa@economiayfinanzas.gob.bo</v>
          </cell>
        </row>
        <row r="268">
          <cell r="A268">
            <v>1243</v>
          </cell>
          <cell r="C268" t="str">
            <v>Gobierno Autónomo Municipal de Waldo Ballivián</v>
          </cell>
          <cell r="D268" t="str">
            <v>Huascar Nova</v>
          </cell>
          <cell r="E268" t="str">
            <v>Emma Ticonipa</v>
          </cell>
          <cell r="F268" t="str">
            <v>2183333 - 1635</v>
          </cell>
          <cell r="G268" t="str">
            <v>emma.ticonipa@economiayfinanzas.gob.bo</v>
          </cell>
        </row>
        <row r="269">
          <cell r="A269">
            <v>1244</v>
          </cell>
          <cell r="C269" t="str">
            <v>Gobierno Autónomo Municipal de Nazacara de Pacajes</v>
          </cell>
          <cell r="D269" t="str">
            <v>Huascar Nova</v>
          </cell>
          <cell r="E269" t="str">
            <v>Emma Ticonipa</v>
          </cell>
          <cell r="F269" t="str">
            <v>2183333 - 1635</v>
          </cell>
          <cell r="G269" t="str">
            <v>emma.ticonipa@economiayfinanzas.gob.bo</v>
          </cell>
        </row>
        <row r="270">
          <cell r="A270">
            <v>1245</v>
          </cell>
          <cell r="C270" t="str">
            <v>Gobierno Autónomo Municipal de Santiago de Callapa</v>
          </cell>
          <cell r="D270" t="str">
            <v>Huascar Nova</v>
          </cell>
          <cell r="E270" t="str">
            <v>Emma Ticonipa</v>
          </cell>
          <cell r="F270" t="str">
            <v>2183333 - 1635</v>
          </cell>
          <cell r="G270" t="str">
            <v>emma.ticonipa@economiayfinanzas.gob.bo</v>
          </cell>
        </row>
        <row r="271">
          <cell r="A271">
            <v>1246</v>
          </cell>
          <cell r="C271" t="str">
            <v>Gobierno Autónomo Municipal de Puerto Acosta</v>
          </cell>
          <cell r="D271" t="str">
            <v>Huascar Nova</v>
          </cell>
          <cell r="E271" t="str">
            <v>Emma Ticonipa</v>
          </cell>
          <cell r="F271" t="str">
            <v>2183333 - 1635</v>
          </cell>
          <cell r="G271" t="str">
            <v>emma.ticonipa@economiayfinanzas.gob.bo</v>
          </cell>
        </row>
        <row r="272">
          <cell r="A272">
            <v>1247</v>
          </cell>
          <cell r="C272" t="str">
            <v>Gobierno Autónomo Municipal de Mocomoco</v>
          </cell>
          <cell r="D272" t="str">
            <v>Huascar Nova</v>
          </cell>
          <cell r="E272" t="str">
            <v>Emma Ticonipa</v>
          </cell>
          <cell r="F272" t="str">
            <v>2183333 - 1635</v>
          </cell>
          <cell r="G272" t="str">
            <v>emma.ticonipa@economiayfinanzas.gob.bo</v>
          </cell>
        </row>
        <row r="273">
          <cell r="A273">
            <v>1248</v>
          </cell>
          <cell r="C273" t="str">
            <v>Gobierno Autónomo Municipal de Carabuco</v>
          </cell>
          <cell r="D273" t="str">
            <v>Huascar Nova</v>
          </cell>
          <cell r="E273" t="str">
            <v>Emma Ticonipa</v>
          </cell>
          <cell r="F273" t="str">
            <v>2183333 - 1635</v>
          </cell>
          <cell r="G273" t="str">
            <v>emma.ticonipa@economiayfinanzas.gob.bo</v>
          </cell>
        </row>
        <row r="274">
          <cell r="A274">
            <v>1249</v>
          </cell>
          <cell r="C274" t="str">
            <v>Gobierno Autónomo Municipal de Apolo</v>
          </cell>
          <cell r="D274" t="str">
            <v>Huascar Nova</v>
          </cell>
          <cell r="E274" t="str">
            <v>Emma Ticonipa</v>
          </cell>
          <cell r="F274" t="str">
            <v>2183333 - 1635</v>
          </cell>
          <cell r="G274" t="str">
            <v>emma.ticonipa@economiayfinanzas.gob.bo</v>
          </cell>
        </row>
        <row r="275">
          <cell r="A275">
            <v>1250</v>
          </cell>
          <cell r="C275" t="str">
            <v>Gobierno Autónomo Municipal de Pelechuco</v>
          </cell>
          <cell r="D275" t="str">
            <v>Huascar Nova</v>
          </cell>
          <cell r="E275" t="str">
            <v>Emma Ticonipa</v>
          </cell>
          <cell r="F275" t="str">
            <v>2183333 - 1635</v>
          </cell>
          <cell r="G275" t="str">
            <v>emma.ticonipa@economiayfinanzas.gob.bo</v>
          </cell>
        </row>
        <row r="276">
          <cell r="A276">
            <v>1251</v>
          </cell>
          <cell r="C276" t="str">
            <v>Gobierno Autónomo Municipal de Luribay</v>
          </cell>
          <cell r="D276" t="str">
            <v>Huascar Nova</v>
          </cell>
          <cell r="E276" t="str">
            <v>Emma Ticonipa</v>
          </cell>
          <cell r="F276" t="str">
            <v>2183333 - 1635</v>
          </cell>
          <cell r="G276" t="str">
            <v>emma.ticonipa@economiayfinanzas.gob.bo</v>
          </cell>
        </row>
        <row r="277">
          <cell r="A277">
            <v>1252</v>
          </cell>
          <cell r="C277" t="str">
            <v>Gobierno Autónomo Municipal de Sapahaqui</v>
          </cell>
          <cell r="D277" t="str">
            <v>Huascar Nova</v>
          </cell>
          <cell r="E277" t="str">
            <v>Emma Ticonipa</v>
          </cell>
          <cell r="F277" t="str">
            <v>2183333 - 1635</v>
          </cell>
          <cell r="G277" t="str">
            <v>emma.ticonipa@economiayfinanzas.gob.bo</v>
          </cell>
        </row>
        <row r="278">
          <cell r="A278">
            <v>1253</v>
          </cell>
          <cell r="C278" t="str">
            <v>Gobierno Autónomo Municipal de Yaco</v>
          </cell>
          <cell r="D278" t="str">
            <v>Huascar Nova</v>
          </cell>
          <cell r="E278" t="str">
            <v>Emma Ticonipa</v>
          </cell>
          <cell r="F278" t="str">
            <v>2183333 - 1635</v>
          </cell>
          <cell r="G278" t="str">
            <v>emma.ticonipa@economiayfinanzas.gob.bo</v>
          </cell>
        </row>
        <row r="279">
          <cell r="A279">
            <v>1254</v>
          </cell>
          <cell r="C279" t="str">
            <v>Gobierno Autónomo Municipal de Malla</v>
          </cell>
          <cell r="D279" t="str">
            <v>Huascar Nova</v>
          </cell>
          <cell r="E279" t="str">
            <v>Emma Ticonipa</v>
          </cell>
          <cell r="F279" t="str">
            <v>2183333 - 1635</v>
          </cell>
          <cell r="G279" t="str">
            <v>emma.ticonipa@economiayfinanzas.gob.bo</v>
          </cell>
        </row>
        <row r="280">
          <cell r="A280">
            <v>1255</v>
          </cell>
          <cell r="C280" t="str">
            <v>Gobierno Autónomo Municipal de Cairoma</v>
          </cell>
          <cell r="D280" t="str">
            <v>Huascar Nova</v>
          </cell>
          <cell r="E280" t="str">
            <v>Emma Ticonipa</v>
          </cell>
          <cell r="F280" t="str">
            <v>2183333 - 1635</v>
          </cell>
          <cell r="G280" t="str">
            <v>emma.ticonipa@economiayfinanzas.gob.bo</v>
          </cell>
        </row>
        <row r="281">
          <cell r="A281">
            <v>1256</v>
          </cell>
          <cell r="C281" t="str">
            <v>Gobierno Autónomo Municipal de Chulumani (Villa de la Libertad)</v>
          </cell>
          <cell r="D281" t="str">
            <v>Huascar Nova</v>
          </cell>
          <cell r="E281" t="str">
            <v>Emma Ticonipa</v>
          </cell>
          <cell r="F281" t="str">
            <v>2183333 - 1635</v>
          </cell>
          <cell r="G281" t="str">
            <v>emma.ticonipa@economiayfinanzas.gob.bo</v>
          </cell>
        </row>
        <row r="282">
          <cell r="A282">
            <v>1257</v>
          </cell>
          <cell r="C282" t="str">
            <v>Gobierno Autónomo Municipal de Irupana (Villa de Lanza)</v>
          </cell>
          <cell r="D282" t="str">
            <v>Huascar Nova</v>
          </cell>
          <cell r="E282" t="str">
            <v>Emma Ticonipa</v>
          </cell>
          <cell r="F282" t="str">
            <v>2183333 - 1635</v>
          </cell>
          <cell r="G282" t="str">
            <v>emma.ticonipa@economiayfinanzas.gob.bo</v>
          </cell>
        </row>
        <row r="283">
          <cell r="A283">
            <v>1258</v>
          </cell>
          <cell r="C283" t="str">
            <v>Gobierno Autónomo Municipal de Yanacachi</v>
          </cell>
          <cell r="D283" t="str">
            <v>Huascar Nova</v>
          </cell>
          <cell r="E283" t="str">
            <v>Emma Ticonipa</v>
          </cell>
          <cell r="F283" t="str">
            <v>2183333 - 1635</v>
          </cell>
          <cell r="G283" t="str">
            <v>emma.ticonipa@economiayfinanzas.gob.bo</v>
          </cell>
        </row>
        <row r="284">
          <cell r="A284">
            <v>1259</v>
          </cell>
          <cell r="C284" t="str">
            <v>Gobierno Autónomo Municipal de Palos Blancos</v>
          </cell>
          <cell r="D284" t="str">
            <v>Huascar Nova</v>
          </cell>
          <cell r="E284" t="str">
            <v>Emma Ticonipa</v>
          </cell>
          <cell r="F284" t="str">
            <v>2183333 - 1635</v>
          </cell>
          <cell r="G284" t="str">
            <v>emma.ticonipa@economiayfinanzas.gob.bo</v>
          </cell>
        </row>
        <row r="285">
          <cell r="A285">
            <v>1260</v>
          </cell>
          <cell r="C285" t="str">
            <v>Gobierno Autónomo Municipal de La Asunta</v>
          </cell>
          <cell r="D285" t="str">
            <v>Huascar Nova</v>
          </cell>
          <cell r="E285" t="str">
            <v>Emma Ticonipa</v>
          </cell>
          <cell r="F285" t="str">
            <v>2183333 - 1635</v>
          </cell>
          <cell r="G285" t="str">
            <v>emma.ticonipa@economiayfinanzas.gob.bo</v>
          </cell>
        </row>
        <row r="286">
          <cell r="A286">
            <v>1261</v>
          </cell>
          <cell r="C286" t="str">
            <v>Gobierno Autónomo Municipal de Pucarani</v>
          </cell>
          <cell r="D286" t="str">
            <v>Huascar Nova</v>
          </cell>
          <cell r="E286" t="str">
            <v>Emma Ticonipa</v>
          </cell>
          <cell r="F286" t="str">
            <v>2183333 - 1635</v>
          </cell>
          <cell r="G286" t="str">
            <v>emma.ticonipa@economiayfinanzas.gob.bo</v>
          </cell>
        </row>
        <row r="287">
          <cell r="A287">
            <v>1262</v>
          </cell>
          <cell r="C287" t="str">
            <v>Gobierno Autónomo Municipal de Laja</v>
          </cell>
          <cell r="D287" t="str">
            <v>Huascar Nova</v>
          </cell>
          <cell r="E287" t="str">
            <v>Emma Ticonipa</v>
          </cell>
          <cell r="F287" t="str">
            <v>2183333 - 1635</v>
          </cell>
          <cell r="G287" t="str">
            <v>emma.ticonipa@economiayfinanzas.gob.bo</v>
          </cell>
        </row>
        <row r="288">
          <cell r="A288">
            <v>1263</v>
          </cell>
          <cell r="C288" t="str">
            <v>Gobierno Autónomo Municipal de Batallas</v>
          </cell>
          <cell r="D288" t="str">
            <v>Huascar Nova</v>
          </cell>
          <cell r="E288" t="str">
            <v>Emma Ticonipa</v>
          </cell>
          <cell r="F288" t="str">
            <v>2183333 - 1635</v>
          </cell>
          <cell r="G288" t="str">
            <v>emma.ticonipa@economiayfinanzas.gob.bo</v>
          </cell>
        </row>
        <row r="289">
          <cell r="A289">
            <v>1264</v>
          </cell>
          <cell r="C289" t="str">
            <v>Gobierno Autónomo Municipal de Puerto Pérez</v>
          </cell>
          <cell r="D289" t="str">
            <v>Huascar Nova</v>
          </cell>
          <cell r="E289" t="str">
            <v>Emma Ticonipa</v>
          </cell>
          <cell r="F289" t="str">
            <v>2183333 - 1635</v>
          </cell>
          <cell r="G289" t="str">
            <v>emma.ticonipa@economiayfinanzas.gob.bo</v>
          </cell>
        </row>
        <row r="290">
          <cell r="A290">
            <v>1265</v>
          </cell>
          <cell r="C290" t="str">
            <v>Gobierno Autónomo Municipal de Coroico</v>
          </cell>
          <cell r="D290" t="str">
            <v>Huascar Nova</v>
          </cell>
          <cell r="E290" t="str">
            <v>Emma Ticonipa</v>
          </cell>
          <cell r="F290" t="str">
            <v>2183333 - 1635</v>
          </cell>
          <cell r="G290" t="str">
            <v>emma.ticonipa@economiayfinanzas.gob.bo</v>
          </cell>
        </row>
        <row r="291">
          <cell r="A291">
            <v>1266</v>
          </cell>
          <cell r="C291" t="str">
            <v>Gobierno Autónomo Municipal de Coripata</v>
          </cell>
          <cell r="D291" t="str">
            <v>Huascar Nova</v>
          </cell>
          <cell r="E291" t="str">
            <v>Emma Ticonipa</v>
          </cell>
          <cell r="F291" t="str">
            <v>2183333 - 1635</v>
          </cell>
          <cell r="G291" t="str">
            <v>emma.ticonipa@economiayfinanzas.gob.bo</v>
          </cell>
        </row>
        <row r="292">
          <cell r="A292">
            <v>1267</v>
          </cell>
          <cell r="C292" t="str">
            <v>Gobierno Autónomo Municipal de Ixiamas</v>
          </cell>
          <cell r="D292" t="str">
            <v>Huascar Nova</v>
          </cell>
          <cell r="E292" t="str">
            <v>Emma Ticonipa</v>
          </cell>
          <cell r="F292" t="str">
            <v>2183333 - 1635</v>
          </cell>
          <cell r="G292" t="str">
            <v>emma.ticonipa@economiayfinanzas.gob.bo</v>
          </cell>
        </row>
        <row r="293">
          <cell r="A293">
            <v>1268</v>
          </cell>
          <cell r="C293" t="str">
            <v>Gobierno Autónomo Municipal de San Buenaventura</v>
          </cell>
          <cell r="D293" t="str">
            <v>Huascar Nova</v>
          </cell>
          <cell r="E293" t="str">
            <v>Emma Ticonipa</v>
          </cell>
          <cell r="F293" t="str">
            <v>2183333 - 1635</v>
          </cell>
          <cell r="G293" t="str">
            <v>emma.ticonipa@economiayfinanzas.gob.bo</v>
          </cell>
        </row>
        <row r="294">
          <cell r="A294">
            <v>1269</v>
          </cell>
          <cell r="C294" t="str">
            <v>Gobierno Autónomo Municipal de General Juan José Pérez (Charazani)</v>
          </cell>
          <cell r="D294" t="str">
            <v>Huascar Nova</v>
          </cell>
          <cell r="E294" t="str">
            <v>Emma Ticonipa</v>
          </cell>
          <cell r="F294" t="str">
            <v>2183333 - 1635</v>
          </cell>
          <cell r="G294" t="str">
            <v>emma.ticonipa@economiayfinanzas.gob.bo</v>
          </cell>
        </row>
        <row r="295">
          <cell r="A295">
            <v>1270</v>
          </cell>
          <cell r="C295" t="str">
            <v>Gobierno Autónomo Municipal de Curva</v>
          </cell>
          <cell r="D295" t="str">
            <v>Huascar Nova</v>
          </cell>
          <cell r="E295" t="str">
            <v>Emma Ticonipa</v>
          </cell>
          <cell r="F295" t="str">
            <v>2183333 - 1635</v>
          </cell>
          <cell r="G295" t="str">
            <v>emma.ticonipa@economiayfinanzas.gob.bo</v>
          </cell>
        </row>
        <row r="296">
          <cell r="A296">
            <v>1271</v>
          </cell>
          <cell r="C296" t="str">
            <v>Gobierno Autónomo Municipal de San Pedro de Curahuara</v>
          </cell>
          <cell r="D296" t="str">
            <v>Huascar Nova</v>
          </cell>
          <cell r="E296" t="str">
            <v>Emma Ticonipa</v>
          </cell>
          <cell r="F296" t="str">
            <v>2183333 - 1635</v>
          </cell>
          <cell r="G296" t="str">
            <v>emma.ticonipa@economiayfinanzas.gob.bo</v>
          </cell>
        </row>
        <row r="297">
          <cell r="A297">
            <v>1272</v>
          </cell>
          <cell r="C297" t="str">
            <v>Gobierno Autónomo Municipal de Papel Pampa</v>
          </cell>
          <cell r="D297" t="str">
            <v>Huascar Nova</v>
          </cell>
          <cell r="E297" t="str">
            <v>Emma Ticonipa</v>
          </cell>
          <cell r="F297" t="str">
            <v>2183333 - 1635</v>
          </cell>
          <cell r="G297" t="str">
            <v>emma.ticonipa@economiayfinanzas.gob.bo</v>
          </cell>
        </row>
        <row r="298">
          <cell r="A298">
            <v>1273</v>
          </cell>
          <cell r="C298" t="str">
            <v>Gobierno Autónomo Municipal de Chacarilla</v>
          </cell>
          <cell r="D298" t="str">
            <v>Huascar Nova</v>
          </cell>
          <cell r="E298" t="str">
            <v>Emma Ticonipa</v>
          </cell>
          <cell r="F298" t="str">
            <v>2183333 - 1635</v>
          </cell>
          <cell r="G298" t="str">
            <v>emma.ticonipa@economiayfinanzas.gob.bo</v>
          </cell>
        </row>
        <row r="299">
          <cell r="A299">
            <v>1274</v>
          </cell>
          <cell r="C299" t="str">
            <v>Gobierno Autónomo Municipal de Santiago de Machaca</v>
          </cell>
          <cell r="D299" t="str">
            <v>Huascar Nova</v>
          </cell>
          <cell r="E299" t="str">
            <v>Emma Ticonipa</v>
          </cell>
          <cell r="F299" t="str">
            <v>2183333 - 1635</v>
          </cell>
          <cell r="G299" t="str">
            <v>emma.ticonipa@economiayfinanzas.gob.bo</v>
          </cell>
        </row>
        <row r="300">
          <cell r="A300">
            <v>1275</v>
          </cell>
          <cell r="C300" t="str">
            <v>Gobierno Autónomo Municipal de Catacora</v>
          </cell>
          <cell r="D300" t="str">
            <v>Huascar Nova</v>
          </cell>
          <cell r="E300" t="str">
            <v>Emma Ticonipa</v>
          </cell>
          <cell r="F300" t="str">
            <v>2183333 - 1635</v>
          </cell>
          <cell r="G300" t="str">
            <v>emma.ticonipa@economiayfinanzas.gob.bo</v>
          </cell>
        </row>
        <row r="301">
          <cell r="A301">
            <v>1276</v>
          </cell>
          <cell r="C301" t="str">
            <v>Gobierno Autónomo Municipal de Mapiri</v>
          </cell>
          <cell r="D301" t="str">
            <v>Huascar Nova</v>
          </cell>
          <cell r="E301" t="str">
            <v>Emma Ticonipa</v>
          </cell>
          <cell r="F301" t="str">
            <v>2183333 - 1635</v>
          </cell>
          <cell r="G301" t="str">
            <v>emma.ticonipa@economiayfinanzas.gob.bo</v>
          </cell>
        </row>
        <row r="302">
          <cell r="A302">
            <v>1277</v>
          </cell>
          <cell r="C302" t="str">
            <v>Gobierno Autónomo Municipal de Teoponte</v>
          </cell>
          <cell r="D302" t="str">
            <v>Huascar Nova</v>
          </cell>
          <cell r="E302" t="str">
            <v>Emma Ticonipa</v>
          </cell>
          <cell r="F302" t="str">
            <v>2183333 - 1635</v>
          </cell>
          <cell r="G302" t="str">
            <v>emma.ticonipa@economiayfinanzas.gob.bo</v>
          </cell>
        </row>
        <row r="303">
          <cell r="A303">
            <v>1278</v>
          </cell>
          <cell r="C303" t="str">
            <v>Gobierno Autónomo Municipal de San Andrés de Machaca</v>
          </cell>
          <cell r="D303" t="str">
            <v>Huascar Nova</v>
          </cell>
          <cell r="E303" t="str">
            <v>Emma Ticonipa</v>
          </cell>
          <cell r="F303" t="str">
            <v>2183333 - 1635</v>
          </cell>
          <cell r="G303" t="str">
            <v>emma.ticonipa@economiayfinanzas.gob.bo</v>
          </cell>
        </row>
        <row r="304">
          <cell r="A304">
            <v>1279</v>
          </cell>
          <cell r="C304" t="str">
            <v>Gobierno Autónomo Municipal de Jesús de Machaca</v>
          </cell>
          <cell r="D304" t="str">
            <v>Huascar Nova</v>
          </cell>
          <cell r="E304" t="str">
            <v>Emma Ticonipa</v>
          </cell>
          <cell r="F304" t="str">
            <v>2183333 - 1635</v>
          </cell>
          <cell r="G304" t="str">
            <v>emma.ticonipa@economiayfinanzas.gob.bo</v>
          </cell>
        </row>
        <row r="305">
          <cell r="A305">
            <v>1280</v>
          </cell>
          <cell r="C305" t="str">
            <v>Gobierno Autónomo Municipal de Taraco</v>
          </cell>
          <cell r="D305" t="str">
            <v>Huascar Nova</v>
          </cell>
          <cell r="E305" t="str">
            <v>Emma Ticonipa</v>
          </cell>
          <cell r="F305" t="str">
            <v>2183333 - 1635</v>
          </cell>
          <cell r="G305" t="str">
            <v>emma.ticonipa@economiayfinanzas.gob.bo</v>
          </cell>
        </row>
        <row r="306">
          <cell r="A306">
            <v>1281</v>
          </cell>
          <cell r="C306" t="str">
            <v>Gobierno Autónomo Municipal de Huarina</v>
          </cell>
          <cell r="D306" t="str">
            <v>Huascar Nova</v>
          </cell>
          <cell r="E306" t="str">
            <v>Emma Ticonipa</v>
          </cell>
          <cell r="F306" t="str">
            <v>2183333 - 1635</v>
          </cell>
          <cell r="G306" t="str">
            <v>emma.ticonipa@economiayfinanzas.gob.bo</v>
          </cell>
        </row>
        <row r="307">
          <cell r="A307">
            <v>1282</v>
          </cell>
          <cell r="C307" t="str">
            <v>Gobierno Autónomo Municipal de Santiago de Huata</v>
          </cell>
          <cell r="D307" t="str">
            <v>Huascar Nova</v>
          </cell>
          <cell r="E307" t="str">
            <v>Emma Ticonipa</v>
          </cell>
          <cell r="F307" t="str">
            <v>2183333 - 1635</v>
          </cell>
          <cell r="G307" t="str">
            <v>emma.ticonipa@economiayfinanzas.gob.bo</v>
          </cell>
        </row>
        <row r="308">
          <cell r="A308">
            <v>1283</v>
          </cell>
          <cell r="C308" t="str">
            <v>Gobierno Autónomo Municipal de Escoma</v>
          </cell>
          <cell r="D308" t="str">
            <v>Huascar Nova</v>
          </cell>
          <cell r="E308" t="str">
            <v>Emma Ticonipa</v>
          </cell>
          <cell r="F308" t="str">
            <v>2183333 - 1635</v>
          </cell>
          <cell r="G308" t="str">
            <v>emma.ticonipa@economiayfinanzas.gob.bo</v>
          </cell>
        </row>
        <row r="309">
          <cell r="A309">
            <v>1284</v>
          </cell>
          <cell r="C309" t="str">
            <v>Gobierno Autónomo Municipal de Humanata</v>
          </cell>
          <cell r="D309" t="str">
            <v>Huascar Nova</v>
          </cell>
          <cell r="E309" t="str">
            <v>Emma Ticonipa</v>
          </cell>
          <cell r="F309" t="str">
            <v>2183333 - 1635</v>
          </cell>
          <cell r="G309" t="str">
            <v>emma.ticonipa@economiayfinanzas.gob.bo</v>
          </cell>
        </row>
        <row r="310">
          <cell r="A310">
            <v>1285</v>
          </cell>
          <cell r="C310" t="str">
            <v>Gobierno Autónomo Municipal de Alto Beni</v>
          </cell>
          <cell r="D310" t="str">
            <v>Huascar Nova</v>
          </cell>
          <cell r="E310" t="str">
            <v>Emma Ticonipa</v>
          </cell>
          <cell r="F310" t="str">
            <v>2183333 - 1635</v>
          </cell>
          <cell r="G310" t="str">
            <v>emma.ticonipa@economiayfinanzas.gob.bo</v>
          </cell>
        </row>
        <row r="311">
          <cell r="A311">
            <v>1286</v>
          </cell>
          <cell r="C311" t="str">
            <v>Gobierno Autónomo Municipal de Huatajata</v>
          </cell>
          <cell r="D311" t="str">
            <v>Huascar Nova</v>
          </cell>
          <cell r="E311" t="str">
            <v>Emma Ticonipa</v>
          </cell>
          <cell r="F311" t="str">
            <v>2183333 - 1635</v>
          </cell>
          <cell r="G311" t="str">
            <v>emma.ticonipa@economiayfinanzas.gob.bo</v>
          </cell>
        </row>
        <row r="312">
          <cell r="A312">
            <v>1287</v>
          </cell>
          <cell r="C312" t="str">
            <v>Gobierno Autónomo Municipal de Chua Cocani</v>
          </cell>
          <cell r="D312" t="str">
            <v>Huascar Nova</v>
          </cell>
          <cell r="E312" t="str">
            <v>Emma Ticonipa</v>
          </cell>
          <cell r="F312" t="str">
            <v>2183333 - 1635</v>
          </cell>
          <cell r="G312" t="str">
            <v>emma.ticonipa@economiayfinanzas.gob.bo</v>
          </cell>
        </row>
        <row r="313">
          <cell r="A313">
            <v>1301</v>
          </cell>
          <cell r="C313" t="str">
            <v>Gobierno Autónomo Municipal de Cochabamba</v>
          </cell>
          <cell r="D313" t="str">
            <v>Huascar Nova</v>
          </cell>
          <cell r="E313" t="str">
            <v>Emma Ticonipa</v>
          </cell>
          <cell r="F313" t="str">
            <v>2183333 - 1635</v>
          </cell>
          <cell r="G313" t="str">
            <v>emma.ticonipa@economiayfinanzas.gob.bo</v>
          </cell>
        </row>
        <row r="314">
          <cell r="A314">
            <v>1302</v>
          </cell>
          <cell r="C314" t="str">
            <v>Gobierno Autónomo Municipal de Quillacollo</v>
          </cell>
          <cell r="D314" t="str">
            <v>Huascar Nova</v>
          </cell>
          <cell r="E314" t="str">
            <v>Emma Ticonipa</v>
          </cell>
          <cell r="F314" t="str">
            <v>2183333 - 1635</v>
          </cell>
          <cell r="G314" t="str">
            <v>emma.ticonipa@economiayfinanzas.gob.bo</v>
          </cell>
        </row>
        <row r="315">
          <cell r="A315">
            <v>1303</v>
          </cell>
          <cell r="C315" t="str">
            <v>Gobierno Autónomo Municipal de Sipe Sipe</v>
          </cell>
          <cell r="D315" t="str">
            <v>Huascar Nova</v>
          </cell>
          <cell r="E315" t="str">
            <v>Emma Ticonipa</v>
          </cell>
          <cell r="F315" t="str">
            <v>2183333 - 1635</v>
          </cell>
          <cell r="G315" t="str">
            <v>emma.ticonipa@economiayfinanzas.gob.bo</v>
          </cell>
        </row>
        <row r="316">
          <cell r="A316">
            <v>1304</v>
          </cell>
          <cell r="C316" t="str">
            <v>Gobierno Autónomo Municipal de Tiquipaya</v>
          </cell>
          <cell r="D316" t="str">
            <v>Huascar Nova</v>
          </cell>
          <cell r="E316" t="str">
            <v>Emma Ticonipa</v>
          </cell>
          <cell r="F316" t="str">
            <v>2183333 - 1635</v>
          </cell>
          <cell r="G316" t="str">
            <v>emma.ticonipa@economiayfinanzas.gob.bo</v>
          </cell>
        </row>
        <row r="317">
          <cell r="A317">
            <v>1305</v>
          </cell>
          <cell r="C317" t="str">
            <v>Gobierno Autónomo Municipal de Vinto</v>
          </cell>
          <cell r="D317" t="str">
            <v>Huascar Nova</v>
          </cell>
          <cell r="E317" t="str">
            <v>Emma Ticonipa</v>
          </cell>
          <cell r="F317" t="str">
            <v>2183333 - 1635</v>
          </cell>
          <cell r="G317" t="str">
            <v>emma.ticonipa@economiayfinanzas.gob.bo</v>
          </cell>
        </row>
        <row r="318">
          <cell r="A318">
            <v>1306</v>
          </cell>
          <cell r="C318" t="str">
            <v>Gobierno Autónomo Municipal de Colcapirhua</v>
          </cell>
          <cell r="D318" t="str">
            <v>Huascar Nova</v>
          </cell>
          <cell r="E318" t="str">
            <v>Emma Ticonipa</v>
          </cell>
          <cell r="F318" t="str">
            <v>2183333 - 1635</v>
          </cell>
          <cell r="G318" t="str">
            <v>emma.ticonipa@economiayfinanzas.gob.bo</v>
          </cell>
        </row>
        <row r="319">
          <cell r="A319">
            <v>1307</v>
          </cell>
          <cell r="C319" t="str">
            <v>Gobierno Autónomo Municipal de Aiquile</v>
          </cell>
          <cell r="D319" t="str">
            <v>Huascar Nova</v>
          </cell>
          <cell r="E319" t="str">
            <v>Emma Ticonipa</v>
          </cell>
          <cell r="F319" t="str">
            <v>2183333 - 1635</v>
          </cell>
          <cell r="G319" t="str">
            <v>emma.ticonipa@economiayfinanzas.gob.bo</v>
          </cell>
        </row>
        <row r="320">
          <cell r="A320">
            <v>1308</v>
          </cell>
          <cell r="C320" t="str">
            <v>Gobierno Autónomo Municipal de Pasorapa</v>
          </cell>
          <cell r="D320" t="str">
            <v>Huascar Nova</v>
          </cell>
          <cell r="E320" t="str">
            <v>Emma Ticonipa</v>
          </cell>
          <cell r="F320" t="str">
            <v>2183333 - 1635</v>
          </cell>
          <cell r="G320" t="str">
            <v>emma.ticonipa@economiayfinanzas.gob.bo</v>
          </cell>
        </row>
        <row r="321">
          <cell r="A321">
            <v>1309</v>
          </cell>
          <cell r="C321" t="str">
            <v>Gobierno Autónomo Municipal de Omereque</v>
          </cell>
          <cell r="D321" t="str">
            <v>Huascar Nova</v>
          </cell>
          <cell r="E321" t="str">
            <v>Emma Ticonipa</v>
          </cell>
          <cell r="F321" t="str">
            <v>2183333 - 1635</v>
          </cell>
          <cell r="G321" t="str">
            <v>emma.ticonipa@economiayfinanzas.gob.bo</v>
          </cell>
        </row>
        <row r="322">
          <cell r="A322">
            <v>1310</v>
          </cell>
          <cell r="C322" t="str">
            <v>Gobierno Autónomo Municipal de Independencia</v>
          </cell>
          <cell r="D322" t="str">
            <v>Huascar Nova</v>
          </cell>
          <cell r="E322" t="str">
            <v>Emma Ticonipa</v>
          </cell>
          <cell r="F322" t="str">
            <v>2183333 - 1635</v>
          </cell>
          <cell r="G322" t="str">
            <v>emma.ticonipa@economiayfinanzas.gob.bo</v>
          </cell>
        </row>
        <row r="323">
          <cell r="A323">
            <v>1311</v>
          </cell>
          <cell r="C323" t="str">
            <v>Gobierno Autónomo Municipal de Morochata</v>
          </cell>
          <cell r="D323" t="str">
            <v>Huascar Nova</v>
          </cell>
          <cell r="E323" t="str">
            <v>Emma Ticonipa</v>
          </cell>
          <cell r="F323" t="str">
            <v>2183333 - 1635</v>
          </cell>
          <cell r="G323" t="str">
            <v>emma.ticonipa@economiayfinanzas.gob.bo</v>
          </cell>
        </row>
        <row r="324">
          <cell r="A324">
            <v>1312</v>
          </cell>
          <cell r="C324" t="str">
            <v>Gobierno Autónomo Municipal de Sacaba</v>
          </cell>
          <cell r="D324" t="str">
            <v>Huascar Nova</v>
          </cell>
          <cell r="E324" t="str">
            <v>Emma Ticonipa</v>
          </cell>
          <cell r="F324" t="str">
            <v>2183333 - 1635</v>
          </cell>
          <cell r="G324" t="str">
            <v>emma.ticonipa@economiayfinanzas.gob.bo</v>
          </cell>
        </row>
        <row r="325">
          <cell r="A325">
            <v>1313</v>
          </cell>
          <cell r="C325" t="str">
            <v>Gobierno Autónomo Municipal de Colomi</v>
          </cell>
          <cell r="D325" t="str">
            <v>Huascar Nova</v>
          </cell>
          <cell r="E325" t="str">
            <v>Emma Ticonipa</v>
          </cell>
          <cell r="F325" t="str">
            <v>2183333 - 1635</v>
          </cell>
          <cell r="G325" t="str">
            <v>emma.ticonipa@economiayfinanzas.gob.bo</v>
          </cell>
        </row>
        <row r="326">
          <cell r="A326">
            <v>1314</v>
          </cell>
          <cell r="C326" t="str">
            <v>Gobierno Autónomo Municipal de Villa Tunari</v>
          </cell>
          <cell r="D326" t="str">
            <v>Huascar Nova</v>
          </cell>
          <cell r="E326" t="str">
            <v>Emma Ticonipa</v>
          </cell>
          <cell r="F326" t="str">
            <v>2183333 - 1635</v>
          </cell>
          <cell r="G326" t="str">
            <v>emma.ticonipa@economiayfinanzas.gob.bo</v>
          </cell>
        </row>
        <row r="327">
          <cell r="A327">
            <v>1315</v>
          </cell>
          <cell r="C327" t="str">
            <v>Gobierno Autónomo Municipal de Punata</v>
          </cell>
          <cell r="D327" t="str">
            <v>Huascar Nova</v>
          </cell>
          <cell r="E327" t="str">
            <v>Emma Ticonipa</v>
          </cell>
          <cell r="F327" t="str">
            <v>2183333 - 1635</v>
          </cell>
          <cell r="G327" t="str">
            <v>emma.ticonipa@economiayfinanzas.gob.bo</v>
          </cell>
        </row>
        <row r="328">
          <cell r="A328">
            <v>1316</v>
          </cell>
          <cell r="C328" t="str">
            <v>Gobierno Autónomo Municipal de Villa Rivero</v>
          </cell>
          <cell r="D328" t="str">
            <v>Huascar Nova</v>
          </cell>
          <cell r="E328" t="str">
            <v>Emma Ticonipa</v>
          </cell>
          <cell r="F328" t="str">
            <v>2183333 - 1635</v>
          </cell>
          <cell r="G328" t="str">
            <v>emma.ticonipa@economiayfinanzas.gob.bo</v>
          </cell>
        </row>
        <row r="329">
          <cell r="A329">
            <v>1317</v>
          </cell>
          <cell r="C329" t="str">
            <v>Gobierno Autónomo Municipal de San Benito (Villa José Quintín Mendoza)</v>
          </cell>
          <cell r="D329" t="str">
            <v>Huascar Nova</v>
          </cell>
          <cell r="E329" t="str">
            <v>Emma Ticonipa</v>
          </cell>
          <cell r="F329" t="str">
            <v>2183333 - 1635</v>
          </cell>
          <cell r="G329" t="str">
            <v>emma.ticonipa@economiayfinanzas.gob.bo</v>
          </cell>
        </row>
        <row r="330">
          <cell r="A330">
            <v>1318</v>
          </cell>
          <cell r="C330" t="str">
            <v>Gobierno Autónomo Municipal de Tacachi</v>
          </cell>
          <cell r="D330" t="str">
            <v>Huascar Nova</v>
          </cell>
          <cell r="E330" t="str">
            <v>Emma Ticonipa</v>
          </cell>
          <cell r="F330" t="str">
            <v>2183333 - 1635</v>
          </cell>
          <cell r="G330" t="str">
            <v>emma.ticonipa@economiayfinanzas.gob.bo</v>
          </cell>
        </row>
        <row r="331">
          <cell r="A331">
            <v>1319</v>
          </cell>
          <cell r="C331" t="str">
            <v>Gobierno Autónomo Municipal Villa Gualberto Villarroel</v>
          </cell>
          <cell r="D331" t="str">
            <v>Huascar Nova</v>
          </cell>
          <cell r="E331" t="str">
            <v>Emma Ticonipa</v>
          </cell>
          <cell r="F331" t="str">
            <v>2183333 - 1635</v>
          </cell>
          <cell r="G331" t="str">
            <v>emma.ticonipa@economiayfinanzas.gob.bo</v>
          </cell>
        </row>
        <row r="332">
          <cell r="A332">
            <v>1320</v>
          </cell>
          <cell r="C332" t="str">
            <v>Gobierno Autónomo Municipal de Tarata</v>
          </cell>
          <cell r="D332" t="str">
            <v>Huascar Nova</v>
          </cell>
          <cell r="E332" t="str">
            <v>Emma Ticonipa</v>
          </cell>
          <cell r="F332" t="str">
            <v>2183333 - 1635</v>
          </cell>
          <cell r="G332" t="str">
            <v>emma.ticonipa@economiayfinanzas.gob.bo</v>
          </cell>
        </row>
        <row r="333">
          <cell r="A333">
            <v>1321</v>
          </cell>
          <cell r="C333" t="str">
            <v>Gobierno Autónomo Municipal de Anzaldo</v>
          </cell>
          <cell r="D333" t="str">
            <v>Huascar Nova</v>
          </cell>
          <cell r="E333" t="str">
            <v>Emma Ticonipa</v>
          </cell>
          <cell r="F333" t="str">
            <v>2183333 - 1635</v>
          </cell>
          <cell r="G333" t="str">
            <v>emma.ticonipa@economiayfinanzas.gob.bo</v>
          </cell>
        </row>
        <row r="334">
          <cell r="A334">
            <v>1322</v>
          </cell>
          <cell r="C334" t="str">
            <v>Gobierno Autónomo Municipal de Arbieto</v>
          </cell>
          <cell r="D334" t="str">
            <v>Huascar Nova</v>
          </cell>
          <cell r="E334" t="str">
            <v>Emma Ticonipa</v>
          </cell>
          <cell r="F334" t="str">
            <v>2183333 - 1635</v>
          </cell>
          <cell r="G334" t="str">
            <v>emma.ticonipa@economiayfinanzas.gob.bo</v>
          </cell>
        </row>
        <row r="335">
          <cell r="A335">
            <v>1323</v>
          </cell>
          <cell r="C335" t="str">
            <v>Gobierno Autónomo Municipal de Sacabamba</v>
          </cell>
          <cell r="D335" t="str">
            <v>Huascar Nova</v>
          </cell>
          <cell r="E335" t="str">
            <v>Emma Ticonipa</v>
          </cell>
          <cell r="F335" t="str">
            <v>2183333 - 1635</v>
          </cell>
          <cell r="G335" t="str">
            <v>emma.ticonipa@economiayfinanzas.gob.bo</v>
          </cell>
        </row>
        <row r="336">
          <cell r="A336">
            <v>1324</v>
          </cell>
          <cell r="C336" t="str">
            <v>Gobierno Autónomo Municipal de Cliza</v>
          </cell>
          <cell r="D336" t="str">
            <v>Huascar Nova</v>
          </cell>
          <cell r="E336" t="str">
            <v>Emma Ticonipa</v>
          </cell>
          <cell r="F336" t="str">
            <v>2183333 - 1635</v>
          </cell>
          <cell r="G336" t="str">
            <v>emma.ticonipa@economiayfinanzas.gob.bo</v>
          </cell>
        </row>
        <row r="337">
          <cell r="A337">
            <v>1325</v>
          </cell>
          <cell r="C337" t="str">
            <v>Gobierno Autónomo Municipal de Toco</v>
          </cell>
          <cell r="D337" t="str">
            <v>Huascar Nova</v>
          </cell>
          <cell r="E337" t="str">
            <v>Emma Ticonipa</v>
          </cell>
          <cell r="F337" t="str">
            <v>2183333 - 1635</v>
          </cell>
          <cell r="G337" t="str">
            <v>emma.ticonipa@economiayfinanzas.gob.bo</v>
          </cell>
        </row>
        <row r="338">
          <cell r="A338">
            <v>1326</v>
          </cell>
          <cell r="C338" t="str">
            <v>Gobierno Autónomo Municipal de Tolata</v>
          </cell>
          <cell r="D338" t="str">
            <v>Huascar Nova</v>
          </cell>
          <cell r="E338" t="str">
            <v>Emma Ticonipa</v>
          </cell>
          <cell r="F338" t="str">
            <v>2183333 - 1635</v>
          </cell>
          <cell r="G338" t="str">
            <v>emma.ticonipa@economiayfinanzas.gob.bo</v>
          </cell>
        </row>
        <row r="339">
          <cell r="A339">
            <v>1327</v>
          </cell>
          <cell r="C339" t="str">
            <v>Gobierno Autónomo Municipal de Capinota</v>
          </cell>
          <cell r="D339" t="str">
            <v>Huascar Nova</v>
          </cell>
          <cell r="E339" t="str">
            <v>Emma Ticonipa</v>
          </cell>
          <cell r="F339" t="str">
            <v>2183333 - 1635</v>
          </cell>
          <cell r="G339" t="str">
            <v>emma.ticonipa@economiayfinanzas.gob.bo</v>
          </cell>
        </row>
        <row r="340">
          <cell r="A340">
            <v>1328</v>
          </cell>
          <cell r="C340" t="str">
            <v>Gobierno Autónomo Municipal de Santivañez</v>
          </cell>
          <cell r="D340" t="str">
            <v>Huascar Nova</v>
          </cell>
          <cell r="E340" t="str">
            <v>Emma Ticonipa</v>
          </cell>
          <cell r="F340" t="str">
            <v>2183333 - 1635</v>
          </cell>
          <cell r="G340" t="str">
            <v>emma.ticonipa@economiayfinanzas.gob.bo</v>
          </cell>
        </row>
        <row r="341">
          <cell r="A341">
            <v>1329</v>
          </cell>
          <cell r="C341" t="str">
            <v>Gobierno Autónomo Municipal de Sicaya</v>
          </cell>
          <cell r="D341" t="str">
            <v>Huascar Nova</v>
          </cell>
          <cell r="E341" t="str">
            <v>Emma Ticonipa</v>
          </cell>
          <cell r="F341" t="str">
            <v>2183333 - 1635</v>
          </cell>
          <cell r="G341" t="str">
            <v>emma.ticonipa@economiayfinanzas.gob.bo</v>
          </cell>
        </row>
        <row r="342">
          <cell r="A342">
            <v>1330</v>
          </cell>
          <cell r="C342" t="str">
            <v>Gobierno Autónomo Municipal de Tapacari</v>
          </cell>
          <cell r="D342" t="str">
            <v>Huascar Nova</v>
          </cell>
          <cell r="E342" t="str">
            <v>Emma Ticonipa</v>
          </cell>
          <cell r="F342" t="str">
            <v>2183333 - 1635</v>
          </cell>
          <cell r="G342" t="str">
            <v>emma.ticonipa@economiayfinanzas.gob.bo</v>
          </cell>
        </row>
        <row r="343">
          <cell r="A343">
            <v>1331</v>
          </cell>
          <cell r="C343" t="str">
            <v>Gobierno Autónomo Municipal de Totora</v>
          </cell>
          <cell r="D343" t="str">
            <v>Huascar Nova</v>
          </cell>
          <cell r="E343" t="str">
            <v>Emma Ticonipa</v>
          </cell>
          <cell r="F343" t="str">
            <v>2183333 - 1635</v>
          </cell>
          <cell r="G343" t="str">
            <v>emma.ticonipa@economiayfinanzas.gob.bo</v>
          </cell>
        </row>
        <row r="344">
          <cell r="A344">
            <v>1332</v>
          </cell>
          <cell r="C344" t="str">
            <v>Gobierno Autónomo Municipal de Pojo</v>
          </cell>
          <cell r="D344" t="str">
            <v>Huascar Nova</v>
          </cell>
          <cell r="E344" t="str">
            <v>Emma Ticonipa</v>
          </cell>
          <cell r="F344" t="str">
            <v>2183333 - 1635</v>
          </cell>
          <cell r="G344" t="str">
            <v>emma.ticonipa@economiayfinanzas.gob.bo</v>
          </cell>
        </row>
        <row r="345">
          <cell r="A345">
            <v>1333</v>
          </cell>
          <cell r="C345" t="str">
            <v>Gobierno Autónomo Municipal de Pocona</v>
          </cell>
          <cell r="D345" t="str">
            <v>Huascar Nova</v>
          </cell>
          <cell r="E345" t="str">
            <v>Emma Ticonipa</v>
          </cell>
          <cell r="F345" t="str">
            <v>2183333 - 1635</v>
          </cell>
          <cell r="G345" t="str">
            <v>emma.ticonipa@economiayfinanzas.gob.bo</v>
          </cell>
        </row>
        <row r="346">
          <cell r="A346">
            <v>1334</v>
          </cell>
          <cell r="C346" t="str">
            <v>Gobierno Autónomo Municipal de Chimoré</v>
          </cell>
          <cell r="D346" t="str">
            <v>Huascar Nova</v>
          </cell>
          <cell r="E346" t="str">
            <v>Emma Ticonipa</v>
          </cell>
          <cell r="F346" t="str">
            <v>2183333 - 1635</v>
          </cell>
          <cell r="G346" t="str">
            <v>emma.ticonipa@economiayfinanzas.gob.bo</v>
          </cell>
        </row>
        <row r="347">
          <cell r="A347">
            <v>1335</v>
          </cell>
          <cell r="C347" t="str">
            <v>Gobierno Autónomo Municipal de Puerto Villarroel</v>
          </cell>
          <cell r="D347" t="str">
            <v>Huascar Nova</v>
          </cell>
          <cell r="E347" t="str">
            <v>Emma Ticonipa</v>
          </cell>
          <cell r="F347" t="str">
            <v>2183333 - 1635</v>
          </cell>
          <cell r="G347" t="str">
            <v>emma.ticonipa@economiayfinanzas.gob.bo</v>
          </cell>
        </row>
        <row r="348">
          <cell r="A348">
            <v>1336</v>
          </cell>
          <cell r="C348" t="str">
            <v>Gobierno Autónomo Municipal de Arani</v>
          </cell>
          <cell r="D348" t="str">
            <v>Huascar Nova</v>
          </cell>
          <cell r="E348" t="str">
            <v>Emma Ticonipa</v>
          </cell>
          <cell r="F348" t="str">
            <v>2183333 - 1635</v>
          </cell>
          <cell r="G348" t="str">
            <v>emma.ticonipa@economiayfinanzas.gob.bo</v>
          </cell>
        </row>
        <row r="349">
          <cell r="A349">
            <v>1337</v>
          </cell>
          <cell r="C349" t="str">
            <v>Gobierno Autónomo Municipal de Vacas</v>
          </cell>
          <cell r="D349" t="str">
            <v>Huascar Nova</v>
          </cell>
          <cell r="E349" t="str">
            <v>Emma Ticonipa</v>
          </cell>
          <cell r="F349" t="str">
            <v>2183333 - 1635</v>
          </cell>
          <cell r="G349" t="str">
            <v>emma.ticonipa@economiayfinanzas.gob.bo</v>
          </cell>
        </row>
        <row r="350">
          <cell r="A350">
            <v>1338</v>
          </cell>
          <cell r="C350" t="str">
            <v>Gobierno Autónomo Municipal de Arque</v>
          </cell>
          <cell r="D350" t="str">
            <v>Huascar Nova</v>
          </cell>
          <cell r="E350" t="str">
            <v>Emma Ticonipa</v>
          </cell>
          <cell r="F350" t="str">
            <v>2183333 - 1635</v>
          </cell>
          <cell r="G350" t="str">
            <v>emma.ticonipa@economiayfinanzas.gob.bo</v>
          </cell>
        </row>
        <row r="351">
          <cell r="A351">
            <v>1339</v>
          </cell>
          <cell r="C351" t="str">
            <v>Gobierno Autónomo Municipal de Tacopaya</v>
          </cell>
          <cell r="D351" t="str">
            <v>Huascar Nova</v>
          </cell>
          <cell r="E351" t="str">
            <v>Emma Ticonipa</v>
          </cell>
          <cell r="F351" t="str">
            <v>2183333 - 1635</v>
          </cell>
          <cell r="G351" t="str">
            <v>emma.ticonipa@economiayfinanzas.gob.bo</v>
          </cell>
        </row>
        <row r="352">
          <cell r="A352">
            <v>1340</v>
          </cell>
          <cell r="C352" t="str">
            <v>Gobierno Autónomo Municipal de Bolivar</v>
          </cell>
          <cell r="D352" t="str">
            <v>Huascar Nova</v>
          </cell>
          <cell r="E352" t="str">
            <v>Emma Ticonipa</v>
          </cell>
          <cell r="F352" t="str">
            <v>2183333 - 1635</v>
          </cell>
          <cell r="G352" t="str">
            <v>emma.ticonipa@economiayfinanzas.gob.bo</v>
          </cell>
        </row>
        <row r="353">
          <cell r="A353">
            <v>1341</v>
          </cell>
          <cell r="C353" t="str">
            <v>Gobierno Autónomo Municipal de Tiraque</v>
          </cell>
          <cell r="D353" t="str">
            <v>Huascar Nova</v>
          </cell>
          <cell r="E353" t="str">
            <v>Emma Ticonipa</v>
          </cell>
          <cell r="F353" t="str">
            <v>2183333 - 1635</v>
          </cell>
          <cell r="G353" t="str">
            <v>emma.ticonipa@economiayfinanzas.gob.bo</v>
          </cell>
        </row>
        <row r="354">
          <cell r="A354">
            <v>1342</v>
          </cell>
          <cell r="C354" t="str">
            <v>Gobierno Autónomo Municipal de Mizque</v>
          </cell>
          <cell r="D354" t="str">
            <v>Huascar Nova</v>
          </cell>
          <cell r="E354" t="str">
            <v>Emma Ticonipa</v>
          </cell>
          <cell r="F354" t="str">
            <v>2183333 - 1635</v>
          </cell>
          <cell r="G354" t="str">
            <v>emma.ticonipa@economiayfinanzas.gob.bo</v>
          </cell>
        </row>
        <row r="355">
          <cell r="A355">
            <v>1343</v>
          </cell>
          <cell r="C355" t="str">
            <v>Gobierno Autónomo Municipal de Vila Vila</v>
          </cell>
          <cell r="D355" t="str">
            <v>Huascar Nova</v>
          </cell>
          <cell r="E355" t="str">
            <v>Emma Ticonipa</v>
          </cell>
          <cell r="F355" t="str">
            <v>2183333 - 1635</v>
          </cell>
          <cell r="G355" t="str">
            <v>emma.ticonipa@economiayfinanzas.gob.bo</v>
          </cell>
        </row>
        <row r="356">
          <cell r="A356">
            <v>1344</v>
          </cell>
          <cell r="C356" t="str">
            <v>Gobierno Autónomo Municipal de Alalay</v>
          </cell>
          <cell r="D356" t="str">
            <v>Huascar Nova</v>
          </cell>
          <cell r="E356" t="str">
            <v>Emma Ticonipa</v>
          </cell>
          <cell r="F356" t="str">
            <v>2183333 - 1635</v>
          </cell>
          <cell r="G356" t="str">
            <v>emma.ticonipa@economiayfinanzas.gob.bo</v>
          </cell>
        </row>
        <row r="357">
          <cell r="A357">
            <v>1345</v>
          </cell>
          <cell r="C357" t="str">
            <v>Gobierno Autónomo Municipal de Entre Rios</v>
          </cell>
          <cell r="D357" t="str">
            <v>Huascar Nova</v>
          </cell>
          <cell r="E357" t="str">
            <v>Emma Ticonipa</v>
          </cell>
          <cell r="F357" t="str">
            <v>2183333 - 1635</v>
          </cell>
          <cell r="G357" t="str">
            <v>emma.ticonipa@economiayfinanzas.gob.bo</v>
          </cell>
        </row>
        <row r="358">
          <cell r="A358">
            <v>1346</v>
          </cell>
          <cell r="C358" t="str">
            <v>Gobierno Autónomo Municipal de Cocapata</v>
          </cell>
          <cell r="D358" t="str">
            <v>Huascar Nova</v>
          </cell>
          <cell r="E358" t="str">
            <v>Emma Ticonipa</v>
          </cell>
          <cell r="F358" t="str">
            <v>2183333 - 1635</v>
          </cell>
          <cell r="G358" t="str">
            <v>emma.ticonipa@economiayfinanzas.gob.bo</v>
          </cell>
        </row>
        <row r="359">
          <cell r="A359">
            <v>1347</v>
          </cell>
          <cell r="C359" t="str">
            <v>Gobierno Autónomo Municipal de Shinahota</v>
          </cell>
          <cell r="D359" t="str">
            <v>Huascar Nova</v>
          </cell>
          <cell r="E359" t="str">
            <v>Emma Ticonipa</v>
          </cell>
          <cell r="F359" t="str">
            <v>2183333 - 1635</v>
          </cell>
          <cell r="G359" t="str">
            <v>emma.ticonipa@economiayfinanzas.gob.bo</v>
          </cell>
        </row>
        <row r="360">
          <cell r="A360">
            <v>1401</v>
          </cell>
          <cell r="C360" t="str">
            <v>Gobierno Autónomo Municipal de Oruro</v>
          </cell>
          <cell r="D360" t="str">
            <v>Huascar Nova</v>
          </cell>
          <cell r="E360" t="str">
            <v>Emma Ticonipa</v>
          </cell>
          <cell r="F360" t="str">
            <v>2183333 - 1635</v>
          </cell>
          <cell r="G360" t="str">
            <v>emma.ticonipa@economiayfinanzas.gob.bo</v>
          </cell>
        </row>
        <row r="361">
          <cell r="A361">
            <v>1402</v>
          </cell>
          <cell r="C361" t="str">
            <v>Gobierno Autónomo Municipal de Caracollo</v>
          </cell>
          <cell r="D361" t="str">
            <v>Huascar Nova</v>
          </cell>
          <cell r="E361" t="str">
            <v>Emma Ticonipa</v>
          </cell>
          <cell r="F361" t="str">
            <v>2183333 - 1635</v>
          </cell>
          <cell r="G361" t="str">
            <v>emma.ticonipa@economiayfinanzas.gob.bo</v>
          </cell>
        </row>
        <row r="362">
          <cell r="A362">
            <v>1403</v>
          </cell>
          <cell r="C362" t="str">
            <v>Gobierno Autónomo Municipal de El Choro</v>
          </cell>
          <cell r="D362" t="str">
            <v>Huascar Nova</v>
          </cell>
          <cell r="E362" t="str">
            <v>Emma Ticonipa</v>
          </cell>
          <cell r="F362" t="str">
            <v>2183333 - 1635</v>
          </cell>
          <cell r="G362" t="str">
            <v>emma.ticonipa@economiayfinanzas.gob.bo</v>
          </cell>
        </row>
        <row r="363">
          <cell r="A363">
            <v>1404</v>
          </cell>
          <cell r="C363" t="str">
            <v>Gobierno Autónomo Municipal de Challapata</v>
          </cell>
          <cell r="D363" t="str">
            <v>Huascar Nova</v>
          </cell>
          <cell r="E363" t="str">
            <v>Emma Ticonipa</v>
          </cell>
          <cell r="F363" t="str">
            <v>2183333 - 1635</v>
          </cell>
          <cell r="G363" t="str">
            <v>emma.ticonipa@economiayfinanzas.gob.bo</v>
          </cell>
        </row>
        <row r="364">
          <cell r="A364">
            <v>1405</v>
          </cell>
          <cell r="C364" t="str">
            <v>Gobierno Autónomo Municipal de Santuario de Quillacas</v>
          </cell>
          <cell r="D364" t="str">
            <v>Huascar Nova</v>
          </cell>
          <cell r="E364" t="str">
            <v>Emma Ticonipa</v>
          </cell>
          <cell r="F364" t="str">
            <v>2183333 - 1635</v>
          </cell>
          <cell r="G364" t="str">
            <v>emma.ticonipa@economiayfinanzas.gob.bo</v>
          </cell>
        </row>
        <row r="365">
          <cell r="A365">
            <v>1406</v>
          </cell>
          <cell r="C365" t="str">
            <v>Gobierno Autónomo Municipal de Huanuni</v>
          </cell>
          <cell r="D365" t="str">
            <v>Huascar Nova</v>
          </cell>
          <cell r="E365" t="str">
            <v>Emma Ticonipa</v>
          </cell>
          <cell r="F365" t="str">
            <v>2183333 - 1635</v>
          </cell>
          <cell r="G365" t="str">
            <v>emma.ticonipa@economiayfinanzas.gob.bo</v>
          </cell>
        </row>
        <row r="366">
          <cell r="A366">
            <v>1407</v>
          </cell>
          <cell r="C366" t="str">
            <v>Gobierno Autónomo Municipal de Machacamarca</v>
          </cell>
          <cell r="D366" t="str">
            <v>Huascar Nova</v>
          </cell>
          <cell r="E366" t="str">
            <v>Emma Ticonipa</v>
          </cell>
          <cell r="F366" t="str">
            <v>2183333 - 1635</v>
          </cell>
          <cell r="G366" t="str">
            <v>emma.ticonipa@economiayfinanzas.gob.bo</v>
          </cell>
        </row>
        <row r="367">
          <cell r="A367">
            <v>1408</v>
          </cell>
          <cell r="C367" t="str">
            <v>Gobierno Autónomo Municipal de Poopó (Villa Poopó)</v>
          </cell>
          <cell r="D367" t="str">
            <v>Huascar Nova</v>
          </cell>
          <cell r="E367" t="str">
            <v>Emma Ticonipa</v>
          </cell>
          <cell r="F367" t="str">
            <v>2183333 - 1635</v>
          </cell>
          <cell r="G367" t="str">
            <v>emma.ticonipa@economiayfinanzas.gob.bo</v>
          </cell>
        </row>
        <row r="368">
          <cell r="A368">
            <v>1409</v>
          </cell>
          <cell r="C368" t="str">
            <v>Gobierno Autónomo Municipal de Pazña</v>
          </cell>
          <cell r="D368" t="str">
            <v>Huascar Nova</v>
          </cell>
          <cell r="E368" t="str">
            <v>Emma Ticonipa</v>
          </cell>
          <cell r="F368" t="str">
            <v>2183333 - 1635</v>
          </cell>
          <cell r="G368" t="str">
            <v>emma.ticonipa@economiayfinanzas.gob.bo</v>
          </cell>
        </row>
        <row r="369">
          <cell r="A369">
            <v>1410</v>
          </cell>
          <cell r="C369" t="str">
            <v>Gobierno Autónomo Municipal de Antequera</v>
          </cell>
          <cell r="D369" t="str">
            <v>Huascar Nova</v>
          </cell>
          <cell r="E369" t="str">
            <v>Emma Ticonipa</v>
          </cell>
          <cell r="F369" t="str">
            <v>2183333 - 1635</v>
          </cell>
          <cell r="G369" t="str">
            <v>emma.ticonipa@economiayfinanzas.gob.bo</v>
          </cell>
        </row>
        <row r="370">
          <cell r="A370">
            <v>1411</v>
          </cell>
          <cell r="C370" t="str">
            <v>Gobierno Autónomo Municipal de Eucaliptus</v>
          </cell>
          <cell r="D370" t="str">
            <v>Huascar Nova</v>
          </cell>
          <cell r="E370" t="str">
            <v>Emma Ticonipa</v>
          </cell>
          <cell r="F370" t="str">
            <v>2183333 - 1635</v>
          </cell>
          <cell r="G370" t="str">
            <v>emma.ticonipa@economiayfinanzas.gob.bo</v>
          </cell>
        </row>
        <row r="371">
          <cell r="A371">
            <v>1412</v>
          </cell>
          <cell r="C371" t="str">
            <v>Gobierno Autónomo Municipal de Santiago de Huari</v>
          </cell>
          <cell r="D371" t="str">
            <v>Huascar Nova</v>
          </cell>
          <cell r="E371" t="str">
            <v>Emma Ticonipa</v>
          </cell>
          <cell r="F371" t="str">
            <v>2183333 - 1635</v>
          </cell>
          <cell r="G371" t="str">
            <v>emma.ticonipa@economiayfinanzas.gob.bo</v>
          </cell>
        </row>
        <row r="372">
          <cell r="A372">
            <v>1413</v>
          </cell>
          <cell r="C372" t="str">
            <v>Gobierno Autónomo Municipal de Totora</v>
          </cell>
          <cell r="D372" t="str">
            <v>Huascar Nova</v>
          </cell>
          <cell r="E372" t="str">
            <v>Emma Ticonipa</v>
          </cell>
          <cell r="F372" t="str">
            <v>2183333 - 1635</v>
          </cell>
          <cell r="G372" t="str">
            <v>emma.ticonipa@economiayfinanzas.gob.bo</v>
          </cell>
        </row>
        <row r="373">
          <cell r="A373">
            <v>1414</v>
          </cell>
          <cell r="C373" t="str">
            <v>Gobierno Autónomo Municipal de Corque</v>
          </cell>
          <cell r="D373" t="str">
            <v>Huascar Nova</v>
          </cell>
          <cell r="E373" t="str">
            <v>Emma Ticonipa</v>
          </cell>
          <cell r="F373" t="str">
            <v>2183333 - 1635</v>
          </cell>
          <cell r="G373" t="str">
            <v>emma.ticonipa@economiayfinanzas.gob.bo</v>
          </cell>
        </row>
        <row r="374">
          <cell r="A374">
            <v>1415</v>
          </cell>
          <cell r="C374" t="str">
            <v>Gobierno Autónomo Municipal de Choquecota</v>
          </cell>
          <cell r="D374" t="str">
            <v>Huascar Nova</v>
          </cell>
          <cell r="E374" t="str">
            <v>Emma Ticonipa</v>
          </cell>
          <cell r="F374" t="str">
            <v>2183333 - 1635</v>
          </cell>
          <cell r="G374" t="str">
            <v>emma.ticonipa@economiayfinanzas.gob.bo</v>
          </cell>
        </row>
        <row r="375">
          <cell r="A375">
            <v>1416</v>
          </cell>
          <cell r="C375" t="str">
            <v>Gobierno Autónomo Municipal de Curahuara de Carangas</v>
          </cell>
          <cell r="D375" t="str">
            <v>Huascar Nova</v>
          </cell>
          <cell r="E375" t="str">
            <v>Emma Ticonipa</v>
          </cell>
          <cell r="F375" t="str">
            <v>2183333 - 1635</v>
          </cell>
          <cell r="G375" t="str">
            <v>emma.ticonipa@economiayfinanzas.gob.bo</v>
          </cell>
        </row>
        <row r="376">
          <cell r="A376">
            <v>1417</v>
          </cell>
          <cell r="C376" t="str">
            <v>Gobierno Autónomo Municipal de Turco</v>
          </cell>
          <cell r="D376" t="str">
            <v>Huascar Nova</v>
          </cell>
          <cell r="E376" t="str">
            <v>Emma Ticonipa</v>
          </cell>
          <cell r="F376" t="str">
            <v>2183333 - 1635</v>
          </cell>
          <cell r="G376" t="str">
            <v>emma.ticonipa@economiayfinanzas.gob.bo</v>
          </cell>
        </row>
        <row r="377">
          <cell r="A377">
            <v>1418</v>
          </cell>
          <cell r="C377" t="str">
            <v>Gobierno Autónomo Municipal de Huachacalla</v>
          </cell>
          <cell r="D377" t="str">
            <v>Huascar Nova</v>
          </cell>
          <cell r="E377" t="str">
            <v>Emma Ticonipa</v>
          </cell>
          <cell r="F377" t="str">
            <v>2183333 - 1635</v>
          </cell>
          <cell r="G377" t="str">
            <v>emma.ticonipa@economiayfinanzas.gob.bo</v>
          </cell>
        </row>
        <row r="378">
          <cell r="A378">
            <v>1419</v>
          </cell>
          <cell r="C378" t="str">
            <v>Gobierno Autónomo Municipal de Escara</v>
          </cell>
          <cell r="D378" t="str">
            <v>Huascar Nova</v>
          </cell>
          <cell r="E378" t="str">
            <v>Emma Ticonipa</v>
          </cell>
          <cell r="F378" t="str">
            <v>2183333 - 1635</v>
          </cell>
          <cell r="G378" t="str">
            <v>emma.ticonipa@economiayfinanzas.gob.bo</v>
          </cell>
        </row>
        <row r="379">
          <cell r="A379">
            <v>1420</v>
          </cell>
          <cell r="C379" t="str">
            <v>Gobierno Autónomo Municipal de Cruz de Machacamarca</v>
          </cell>
          <cell r="D379" t="str">
            <v>Huascar Nova</v>
          </cell>
          <cell r="E379" t="str">
            <v>Emma Ticonipa</v>
          </cell>
          <cell r="F379" t="str">
            <v>2183333 - 1635</v>
          </cell>
          <cell r="G379" t="str">
            <v>emma.ticonipa@economiayfinanzas.gob.bo</v>
          </cell>
        </row>
        <row r="380">
          <cell r="A380">
            <v>1421</v>
          </cell>
          <cell r="C380" t="str">
            <v>Gobierno Autónomo Municipal de Yunguyo de Litoral</v>
          </cell>
          <cell r="D380" t="str">
            <v>Huascar Nova</v>
          </cell>
          <cell r="E380" t="str">
            <v>Emma Ticonipa</v>
          </cell>
          <cell r="F380" t="str">
            <v>2183333 - 1635</v>
          </cell>
          <cell r="G380" t="str">
            <v>emma.ticonipa@economiayfinanzas.gob.bo</v>
          </cell>
        </row>
        <row r="381">
          <cell r="A381">
            <v>1422</v>
          </cell>
          <cell r="C381" t="str">
            <v>Gobierno Autónomo Municipal de Esmeralda</v>
          </cell>
          <cell r="D381" t="str">
            <v>Huascar Nova</v>
          </cell>
          <cell r="E381" t="str">
            <v>Emma Ticonipa</v>
          </cell>
          <cell r="F381" t="str">
            <v>2183333 - 1635</v>
          </cell>
          <cell r="G381" t="str">
            <v>emma.ticonipa@economiayfinanzas.gob.bo</v>
          </cell>
        </row>
        <row r="382">
          <cell r="A382">
            <v>1423</v>
          </cell>
          <cell r="C382" t="str">
            <v>Gobierno Autónomo Municipal de Toledo</v>
          </cell>
          <cell r="D382" t="str">
            <v>Huascar Nova</v>
          </cell>
          <cell r="E382" t="str">
            <v>Emma Ticonipa</v>
          </cell>
          <cell r="F382" t="str">
            <v>2183333 - 1635</v>
          </cell>
          <cell r="G382" t="str">
            <v>emma.ticonipa@economiayfinanzas.gob.bo</v>
          </cell>
        </row>
        <row r="383">
          <cell r="A383">
            <v>1424</v>
          </cell>
          <cell r="C383" t="str">
            <v>Gobierno Autónomo Municipal de Andamarca (Santiago de Andamarca)</v>
          </cell>
          <cell r="D383" t="str">
            <v>Huascar Nova</v>
          </cell>
          <cell r="E383" t="str">
            <v>Emma Ticonipa</v>
          </cell>
          <cell r="F383" t="str">
            <v>2183333 - 1635</v>
          </cell>
          <cell r="G383" t="str">
            <v>emma.ticonipa@economiayfinanzas.gob.bo</v>
          </cell>
        </row>
        <row r="384">
          <cell r="A384">
            <v>1425</v>
          </cell>
          <cell r="C384" t="str">
            <v>Gobierno Autónomo Municipal de Belén de Andamarca</v>
          </cell>
          <cell r="D384" t="str">
            <v>Huascar Nova</v>
          </cell>
          <cell r="E384" t="str">
            <v>Emma Ticonipa</v>
          </cell>
          <cell r="F384" t="str">
            <v>2183333 - 1635</v>
          </cell>
          <cell r="G384" t="str">
            <v>emma.ticonipa@economiayfinanzas.gob.bo</v>
          </cell>
        </row>
        <row r="385">
          <cell r="A385">
            <v>1426</v>
          </cell>
          <cell r="C385" t="str">
            <v>Gobierno Autónomo Municipal de Salinas de G. Mendoza</v>
          </cell>
          <cell r="D385" t="str">
            <v>Huascar Nova</v>
          </cell>
          <cell r="E385" t="str">
            <v>Emma Ticonipa</v>
          </cell>
          <cell r="F385" t="str">
            <v>2183333 - 1635</v>
          </cell>
          <cell r="G385" t="str">
            <v>emma.ticonipa@economiayfinanzas.gob.bo</v>
          </cell>
        </row>
        <row r="386">
          <cell r="A386">
            <v>1427</v>
          </cell>
          <cell r="C386" t="str">
            <v>Gobierno Autónomo Municipal de Pampa Aullagas</v>
          </cell>
          <cell r="D386" t="str">
            <v>Huascar Nova</v>
          </cell>
          <cell r="E386" t="str">
            <v>Emma Ticonipa</v>
          </cell>
          <cell r="F386" t="str">
            <v>2183333 - 1635</v>
          </cell>
          <cell r="G386" t="str">
            <v>emma.ticonipa@economiayfinanzas.gob.bo</v>
          </cell>
        </row>
        <row r="387">
          <cell r="A387">
            <v>1428</v>
          </cell>
          <cell r="C387" t="str">
            <v>Gobierno Autónomo Municipal de La Rivera</v>
          </cell>
          <cell r="D387" t="str">
            <v>Huascar Nova</v>
          </cell>
          <cell r="E387" t="str">
            <v>Emma Ticonipa</v>
          </cell>
          <cell r="F387" t="str">
            <v>2183333 - 1635</v>
          </cell>
          <cell r="G387" t="str">
            <v>emma.ticonipa@economiayfinanzas.gob.bo</v>
          </cell>
        </row>
        <row r="388">
          <cell r="A388">
            <v>1429</v>
          </cell>
          <cell r="C388" t="str">
            <v>Gobierno Autónomo Municipal de Todos Santos</v>
          </cell>
          <cell r="D388" t="str">
            <v>Huascar Nova</v>
          </cell>
          <cell r="E388" t="str">
            <v>Emma Ticonipa</v>
          </cell>
          <cell r="F388" t="str">
            <v>2183333 - 1635</v>
          </cell>
          <cell r="G388" t="str">
            <v>emma.ticonipa@economiayfinanzas.gob.bo</v>
          </cell>
        </row>
        <row r="389">
          <cell r="A389">
            <v>1430</v>
          </cell>
          <cell r="C389" t="str">
            <v>Gobierno Autónomo Municipal de Carangas</v>
          </cell>
          <cell r="D389" t="str">
            <v>Huascar Nova</v>
          </cell>
          <cell r="E389" t="str">
            <v>Emma Ticonipa</v>
          </cell>
          <cell r="F389" t="str">
            <v>2183333 - 1635</v>
          </cell>
          <cell r="G389" t="str">
            <v>emma.ticonipa@economiayfinanzas.gob.bo</v>
          </cell>
        </row>
        <row r="390">
          <cell r="A390">
            <v>1431</v>
          </cell>
          <cell r="C390" t="str">
            <v>Gobierno Autónomo Municipal de Sabaya</v>
          </cell>
          <cell r="D390" t="str">
            <v>Huascar Nova</v>
          </cell>
          <cell r="E390" t="str">
            <v>Emma Ticonipa</v>
          </cell>
          <cell r="F390" t="str">
            <v>2183333 - 1635</v>
          </cell>
          <cell r="G390" t="str">
            <v>emma.ticonipa@economiayfinanzas.gob.bo</v>
          </cell>
        </row>
        <row r="391">
          <cell r="A391">
            <v>1432</v>
          </cell>
          <cell r="C391" t="str">
            <v>Gobierno Autónomo Municipal de Coipasa</v>
          </cell>
          <cell r="D391" t="str">
            <v>Huascar Nova</v>
          </cell>
          <cell r="E391" t="str">
            <v>Emma Ticonipa</v>
          </cell>
          <cell r="F391" t="str">
            <v>2183333 - 1635</v>
          </cell>
          <cell r="G391" t="str">
            <v>emma.ticonipa@economiayfinanzas.gob.bo</v>
          </cell>
        </row>
        <row r="392">
          <cell r="A392">
            <v>1434</v>
          </cell>
          <cell r="C392" t="str">
            <v>Gobierno Autónomo Municipal de Huayllamarca (Santiago de Huayllamarca)</v>
          </cell>
          <cell r="D392" t="str">
            <v>Huascar Nova</v>
          </cell>
          <cell r="E392" t="str">
            <v>Emma Ticonipa</v>
          </cell>
          <cell r="F392" t="str">
            <v>2183333 - 1635</v>
          </cell>
          <cell r="G392" t="str">
            <v>emma.ticonipa@economiayfinanzas.gob.bo</v>
          </cell>
        </row>
        <row r="393">
          <cell r="A393">
            <v>1435</v>
          </cell>
          <cell r="C393" t="str">
            <v>Gobierno Autónomo Municipal de Soracachi</v>
          </cell>
          <cell r="D393" t="str">
            <v>Huascar Nova</v>
          </cell>
          <cell r="E393" t="str">
            <v>Emma Ticonipa</v>
          </cell>
          <cell r="F393" t="str">
            <v>2183333 - 1635</v>
          </cell>
          <cell r="G393" t="str">
            <v>emma.ticonipa@economiayfinanzas.gob.bo</v>
          </cell>
        </row>
        <row r="394">
          <cell r="A394">
            <v>1501</v>
          </cell>
          <cell r="C394" t="str">
            <v>Gobierno Autónomo Municipal de Potosí</v>
          </cell>
          <cell r="D394" t="str">
            <v>Huascar Nova</v>
          </cell>
          <cell r="E394" t="str">
            <v>Emma Ticonipa</v>
          </cell>
          <cell r="F394" t="str">
            <v>2183333 - 1635</v>
          </cell>
          <cell r="G394" t="str">
            <v>emma.ticonipa@economiayfinanzas.gob.bo</v>
          </cell>
        </row>
        <row r="395">
          <cell r="A395">
            <v>1502</v>
          </cell>
          <cell r="C395" t="str">
            <v>Gobierno Autónomo Municipal de Tinguipaya</v>
          </cell>
          <cell r="D395" t="str">
            <v>Huascar Nova</v>
          </cell>
          <cell r="E395" t="str">
            <v>Emma Ticonipa</v>
          </cell>
          <cell r="F395" t="str">
            <v>2183333 - 1635</v>
          </cell>
          <cell r="G395" t="str">
            <v>emma.ticonipa@economiayfinanzas.gob.bo</v>
          </cell>
        </row>
        <row r="396">
          <cell r="A396">
            <v>1503</v>
          </cell>
          <cell r="C396" t="str">
            <v>Gobierno Autónomo Municipal de Yocalla</v>
          </cell>
          <cell r="D396" t="str">
            <v>Huascar Nova</v>
          </cell>
          <cell r="E396" t="str">
            <v>Emma Ticonipa</v>
          </cell>
          <cell r="F396" t="str">
            <v>2183333 - 1635</v>
          </cell>
          <cell r="G396" t="str">
            <v>emma.ticonipa@economiayfinanzas.gob.bo</v>
          </cell>
        </row>
        <row r="397">
          <cell r="A397">
            <v>1504</v>
          </cell>
          <cell r="C397" t="str">
            <v>Gobierno Autónomo Municipal de Urmiri</v>
          </cell>
          <cell r="D397" t="str">
            <v>Huascar Nova</v>
          </cell>
          <cell r="E397" t="str">
            <v>Emma Ticonipa</v>
          </cell>
          <cell r="F397" t="str">
            <v>2183333 - 1635</v>
          </cell>
          <cell r="G397" t="str">
            <v>emma.ticonipa@economiayfinanzas.gob.bo</v>
          </cell>
        </row>
        <row r="398">
          <cell r="A398">
            <v>1505</v>
          </cell>
          <cell r="C398" t="str">
            <v>Gobierno Autónomo Municipal de Uncía</v>
          </cell>
          <cell r="D398" t="str">
            <v>Huascar Nova</v>
          </cell>
          <cell r="E398" t="str">
            <v>Emma Ticonipa</v>
          </cell>
          <cell r="F398" t="str">
            <v>2183333 - 1635</v>
          </cell>
          <cell r="G398" t="str">
            <v>emma.ticonipa@economiayfinanzas.gob.bo</v>
          </cell>
        </row>
        <row r="399">
          <cell r="A399">
            <v>1506</v>
          </cell>
          <cell r="C399" t="str">
            <v>Gobierno Autónomo Municipal de Chayanta</v>
          </cell>
          <cell r="D399" t="str">
            <v>Huascar Nova</v>
          </cell>
          <cell r="E399" t="str">
            <v>Emma Ticonipa</v>
          </cell>
          <cell r="F399" t="str">
            <v>2183333 - 1635</v>
          </cell>
          <cell r="G399" t="str">
            <v>emma.ticonipa@economiayfinanzas.gob.bo</v>
          </cell>
        </row>
        <row r="400">
          <cell r="A400">
            <v>1507</v>
          </cell>
          <cell r="C400" t="str">
            <v>Gobierno Autónomo Municipal de Llallagua</v>
          </cell>
          <cell r="D400" t="str">
            <v>Huascar Nova</v>
          </cell>
          <cell r="E400" t="str">
            <v>Emma Ticonipa</v>
          </cell>
          <cell r="F400" t="str">
            <v>2183333 - 1635</v>
          </cell>
          <cell r="G400" t="str">
            <v>emma.ticonipa@economiayfinanzas.gob.bo</v>
          </cell>
        </row>
        <row r="401">
          <cell r="A401">
            <v>1508</v>
          </cell>
          <cell r="C401" t="str">
            <v>Gobierno Autónomo Municipal de Betanzos</v>
          </cell>
          <cell r="D401" t="str">
            <v>Huascar Nova</v>
          </cell>
          <cell r="E401" t="str">
            <v>Emma Ticonipa</v>
          </cell>
          <cell r="F401" t="str">
            <v>2183333 - 1635</v>
          </cell>
          <cell r="G401" t="str">
            <v>emma.ticonipa@economiayfinanzas.gob.bo</v>
          </cell>
        </row>
        <row r="402">
          <cell r="A402">
            <v>1509</v>
          </cell>
          <cell r="C402" t="str">
            <v>Gobierno Autónomo Municipal de Chaqui</v>
          </cell>
          <cell r="D402" t="str">
            <v>Huascar Nova</v>
          </cell>
          <cell r="E402" t="str">
            <v>Emma Ticonipa</v>
          </cell>
          <cell r="F402" t="str">
            <v>2183333 - 1635</v>
          </cell>
          <cell r="G402" t="str">
            <v>emma.ticonipa@economiayfinanzas.gob.bo</v>
          </cell>
        </row>
        <row r="403">
          <cell r="A403">
            <v>1510</v>
          </cell>
          <cell r="C403" t="str">
            <v>Gobierno Autónomo Municipal de Tacobamba</v>
          </cell>
          <cell r="D403" t="str">
            <v>Huascar Nova</v>
          </cell>
          <cell r="E403" t="str">
            <v>Emma Ticonipa</v>
          </cell>
          <cell r="F403" t="str">
            <v>2183333 - 1635</v>
          </cell>
          <cell r="G403" t="str">
            <v>emma.ticonipa@economiayfinanzas.gob.bo</v>
          </cell>
        </row>
        <row r="404">
          <cell r="A404">
            <v>1511</v>
          </cell>
          <cell r="C404" t="str">
            <v>Gobierno Autónomo Municipal de Colquechaca</v>
          </cell>
          <cell r="D404" t="str">
            <v>Huascar Nova</v>
          </cell>
          <cell r="E404" t="str">
            <v>Emma Ticonipa</v>
          </cell>
          <cell r="F404" t="str">
            <v>2183333 - 1635</v>
          </cell>
          <cell r="G404" t="str">
            <v>emma.ticonipa@economiayfinanzas.gob.bo</v>
          </cell>
        </row>
        <row r="405">
          <cell r="A405">
            <v>1512</v>
          </cell>
          <cell r="C405" t="str">
            <v>Gobierno Autónomo Municipal de Ravelo</v>
          </cell>
          <cell r="D405" t="str">
            <v>Huascar Nova</v>
          </cell>
          <cell r="E405" t="str">
            <v>Emma Ticonipa</v>
          </cell>
          <cell r="F405" t="str">
            <v>2183333 - 1635</v>
          </cell>
          <cell r="G405" t="str">
            <v>emma.ticonipa@economiayfinanzas.gob.bo</v>
          </cell>
        </row>
        <row r="406">
          <cell r="A406">
            <v>1513</v>
          </cell>
          <cell r="C406" t="str">
            <v>Gobierno Autónomo Municipal de Pocoata</v>
          </cell>
          <cell r="D406" t="str">
            <v>Huascar Nova</v>
          </cell>
          <cell r="E406" t="str">
            <v>Emma Ticonipa</v>
          </cell>
          <cell r="F406" t="str">
            <v>2183333 - 1635</v>
          </cell>
          <cell r="G406" t="str">
            <v>emma.ticonipa@economiayfinanzas.gob.bo</v>
          </cell>
        </row>
        <row r="407">
          <cell r="A407">
            <v>1514</v>
          </cell>
          <cell r="C407" t="str">
            <v>Gobierno Autónomo Municipal de Ocurí</v>
          </cell>
          <cell r="D407" t="str">
            <v>Huascar Nova</v>
          </cell>
          <cell r="E407" t="str">
            <v>Emma Ticonipa</v>
          </cell>
          <cell r="F407" t="str">
            <v>2183333 - 1635</v>
          </cell>
          <cell r="G407" t="str">
            <v>emma.ticonipa@economiayfinanzas.gob.bo</v>
          </cell>
        </row>
        <row r="408">
          <cell r="A408">
            <v>1515</v>
          </cell>
          <cell r="C408" t="str">
            <v>Gobierno Autónomo Municipal de San Pedro de Buena Vista</v>
          </cell>
          <cell r="D408" t="str">
            <v>Huascar Nova</v>
          </cell>
          <cell r="E408" t="str">
            <v>Emma Ticonipa</v>
          </cell>
          <cell r="F408" t="str">
            <v>2183333 - 1635</v>
          </cell>
          <cell r="G408" t="str">
            <v>emma.ticonipa@economiayfinanzas.gob.bo</v>
          </cell>
        </row>
        <row r="409">
          <cell r="A409">
            <v>1516</v>
          </cell>
          <cell r="C409" t="str">
            <v>Gobierno Autónomo Municipal de Toro Toro</v>
          </cell>
          <cell r="D409" t="str">
            <v>Huascar Nova</v>
          </cell>
          <cell r="E409" t="str">
            <v>Emma Ticonipa</v>
          </cell>
          <cell r="F409" t="str">
            <v>2183333 - 1635</v>
          </cell>
          <cell r="G409" t="str">
            <v>emma.ticonipa@economiayfinanzas.gob.bo</v>
          </cell>
        </row>
        <row r="410">
          <cell r="A410">
            <v>1517</v>
          </cell>
          <cell r="C410" t="str">
            <v>Gobierno Autónomo Municipal de Cotagaita</v>
          </cell>
          <cell r="D410" t="str">
            <v>Huascar Nova</v>
          </cell>
          <cell r="E410" t="str">
            <v>Emma Ticonipa</v>
          </cell>
          <cell r="F410" t="str">
            <v>2183333 - 1635</v>
          </cell>
          <cell r="G410" t="str">
            <v>emma.ticonipa@economiayfinanzas.gob.bo</v>
          </cell>
        </row>
        <row r="411">
          <cell r="A411">
            <v>1518</v>
          </cell>
          <cell r="C411" t="str">
            <v>Gobierno Autónomo Municipal de Vitichi</v>
          </cell>
          <cell r="D411" t="str">
            <v>Huascar Nova</v>
          </cell>
          <cell r="E411" t="str">
            <v>Emma Ticonipa</v>
          </cell>
          <cell r="F411" t="str">
            <v>2183333 - 1635</v>
          </cell>
          <cell r="G411" t="str">
            <v>emma.ticonipa@economiayfinanzas.gob.bo</v>
          </cell>
        </row>
        <row r="412">
          <cell r="A412">
            <v>1519</v>
          </cell>
          <cell r="C412" t="str">
            <v>Gobierno Autónomo Municipal de Tupiza</v>
          </cell>
          <cell r="D412" t="str">
            <v>Huascar Nova</v>
          </cell>
          <cell r="E412" t="str">
            <v>Emma Ticonipa</v>
          </cell>
          <cell r="F412" t="str">
            <v>2183333 - 1635</v>
          </cell>
          <cell r="G412" t="str">
            <v>emma.ticonipa@economiayfinanzas.gob.bo</v>
          </cell>
        </row>
        <row r="413">
          <cell r="A413">
            <v>1520</v>
          </cell>
          <cell r="C413" t="str">
            <v>Gobierno Autónomo Municipal de Atocha</v>
          </cell>
          <cell r="D413" t="str">
            <v>Huascar Nova</v>
          </cell>
          <cell r="E413" t="str">
            <v>Emma Ticonipa</v>
          </cell>
          <cell r="F413" t="str">
            <v>2183333 - 1635</v>
          </cell>
          <cell r="G413" t="str">
            <v>emma.ticonipa@economiayfinanzas.gob.bo</v>
          </cell>
        </row>
        <row r="414">
          <cell r="A414">
            <v>1521</v>
          </cell>
          <cell r="C414" t="str">
            <v>Gobierno Autónomo Municipal de Colcha"K" (Villa Martín)</v>
          </cell>
          <cell r="D414" t="str">
            <v>Huascar Nova</v>
          </cell>
          <cell r="E414" t="str">
            <v>Emma Ticonipa</v>
          </cell>
          <cell r="F414" t="str">
            <v>2183333 - 1635</v>
          </cell>
          <cell r="G414" t="str">
            <v>emma.ticonipa@economiayfinanzas.gob.bo</v>
          </cell>
        </row>
        <row r="415">
          <cell r="A415">
            <v>1522</v>
          </cell>
          <cell r="C415" t="str">
            <v>Gobierno Autónomo Municipal de San Pedro de Quemes</v>
          </cell>
          <cell r="D415" t="str">
            <v>Huascar Nova</v>
          </cell>
          <cell r="E415" t="str">
            <v>Emma Ticonipa</v>
          </cell>
          <cell r="F415" t="str">
            <v>2183333 - 1635</v>
          </cell>
          <cell r="G415" t="str">
            <v>emma.ticonipa@economiayfinanzas.gob.bo</v>
          </cell>
        </row>
        <row r="416">
          <cell r="A416">
            <v>1523</v>
          </cell>
          <cell r="C416" t="str">
            <v>Gobierno Autónomo Municipal de San Pablo de Lípez</v>
          </cell>
          <cell r="D416" t="str">
            <v>Huascar Nova</v>
          </cell>
          <cell r="E416" t="str">
            <v>Emma Ticonipa</v>
          </cell>
          <cell r="F416" t="str">
            <v>2183333 - 1635</v>
          </cell>
          <cell r="G416" t="str">
            <v>emma.ticonipa@economiayfinanzas.gob.bo</v>
          </cell>
        </row>
        <row r="417">
          <cell r="A417">
            <v>1524</v>
          </cell>
          <cell r="C417" t="str">
            <v>Gobierno Autónomo Municipal de Mojinete</v>
          </cell>
          <cell r="D417" t="str">
            <v>Huascar Nova</v>
          </cell>
          <cell r="E417" t="str">
            <v>Emma Ticonipa</v>
          </cell>
          <cell r="F417" t="str">
            <v>2183333 - 1635</v>
          </cell>
          <cell r="G417" t="str">
            <v>emma.ticonipa@economiayfinanzas.gob.bo</v>
          </cell>
        </row>
        <row r="418">
          <cell r="A418">
            <v>1525</v>
          </cell>
          <cell r="C418" t="str">
            <v>Gobierno Autónomo Municipal de San Antonio de Esmoruco</v>
          </cell>
          <cell r="D418" t="str">
            <v>Huascar Nova</v>
          </cell>
          <cell r="E418" t="str">
            <v>Emma Ticonipa</v>
          </cell>
          <cell r="F418" t="str">
            <v>2183333 - 1635</v>
          </cell>
          <cell r="G418" t="str">
            <v>emma.ticonipa@economiayfinanzas.gob.bo</v>
          </cell>
        </row>
        <row r="419">
          <cell r="A419">
            <v>1526</v>
          </cell>
          <cell r="C419" t="str">
            <v>Gobierno Autónomo Municipal de Sacaca (Villa de Sacaca)</v>
          </cell>
          <cell r="D419" t="str">
            <v>Huascar Nova</v>
          </cell>
          <cell r="E419" t="str">
            <v>Emma Ticonipa</v>
          </cell>
          <cell r="F419" t="str">
            <v>2183333 - 1635</v>
          </cell>
          <cell r="G419" t="str">
            <v>emma.ticonipa@economiayfinanzas.gob.bo</v>
          </cell>
        </row>
        <row r="420">
          <cell r="A420">
            <v>1527</v>
          </cell>
          <cell r="C420" t="str">
            <v>Gobierno Autónomo Municipal de Caripuyo</v>
          </cell>
          <cell r="D420" t="str">
            <v>Huascar Nova</v>
          </cell>
          <cell r="E420" t="str">
            <v>Emma Ticonipa</v>
          </cell>
          <cell r="F420" t="str">
            <v>2183333 - 1635</v>
          </cell>
          <cell r="G420" t="str">
            <v>emma.ticonipa@economiayfinanzas.gob.bo</v>
          </cell>
        </row>
        <row r="421">
          <cell r="A421">
            <v>1528</v>
          </cell>
          <cell r="C421" t="str">
            <v>Gobierno Autónomo Municipal de Puna (Villa Talavera)</v>
          </cell>
          <cell r="D421" t="str">
            <v>Huascar Nova</v>
          </cell>
          <cell r="E421" t="str">
            <v>Emma Ticonipa</v>
          </cell>
          <cell r="F421" t="str">
            <v>2183333 - 1635</v>
          </cell>
          <cell r="G421" t="str">
            <v>emma.ticonipa@economiayfinanzas.gob.bo</v>
          </cell>
        </row>
        <row r="422">
          <cell r="A422">
            <v>1529</v>
          </cell>
          <cell r="C422" t="str">
            <v>Gobierno Autónomo Municipal de Caiza "D"</v>
          </cell>
          <cell r="D422" t="str">
            <v>Huascar Nova</v>
          </cell>
          <cell r="E422" t="str">
            <v>Emma Ticonipa</v>
          </cell>
          <cell r="F422" t="str">
            <v>2183333 - 1635</v>
          </cell>
          <cell r="G422" t="str">
            <v>emma.ticonipa@economiayfinanzas.gob.bo</v>
          </cell>
        </row>
        <row r="423">
          <cell r="A423">
            <v>1530</v>
          </cell>
          <cell r="C423" t="str">
            <v>Gobierno Autónomo Municipal de Uyuni</v>
          </cell>
          <cell r="D423" t="str">
            <v>Huascar Nova</v>
          </cell>
          <cell r="E423" t="str">
            <v>Emma Ticonipa</v>
          </cell>
          <cell r="F423" t="str">
            <v>2183333 - 1635</v>
          </cell>
          <cell r="G423" t="str">
            <v>emma.ticonipa@economiayfinanzas.gob.bo</v>
          </cell>
        </row>
        <row r="424">
          <cell r="A424">
            <v>1531</v>
          </cell>
          <cell r="C424" t="str">
            <v>Gobierno Autónomo Municipal de Tomave</v>
          </cell>
          <cell r="D424" t="str">
            <v>Huascar Nova</v>
          </cell>
          <cell r="E424" t="str">
            <v>Emma Ticonipa</v>
          </cell>
          <cell r="F424" t="str">
            <v>2183333 - 1635</v>
          </cell>
          <cell r="G424" t="str">
            <v>emma.ticonipa@economiayfinanzas.gob.bo</v>
          </cell>
        </row>
        <row r="425">
          <cell r="A425">
            <v>1532</v>
          </cell>
          <cell r="C425" t="str">
            <v>Gobierno Autónomo Municipal de Porco</v>
          </cell>
          <cell r="D425" t="str">
            <v>Huascar Nova</v>
          </cell>
          <cell r="E425" t="str">
            <v>Emma Ticonipa</v>
          </cell>
          <cell r="F425" t="str">
            <v>2183333 - 1635</v>
          </cell>
          <cell r="G425" t="str">
            <v>emma.ticonipa@economiayfinanzas.gob.bo</v>
          </cell>
        </row>
        <row r="426">
          <cell r="A426">
            <v>1533</v>
          </cell>
          <cell r="C426" t="str">
            <v>Gobierno Autónomo Municipal de Arampampa</v>
          </cell>
          <cell r="D426" t="str">
            <v>Huascar Nova</v>
          </cell>
          <cell r="E426" t="str">
            <v>Emma Ticonipa</v>
          </cell>
          <cell r="F426" t="str">
            <v>2183333 - 1635</v>
          </cell>
          <cell r="G426" t="str">
            <v>emma.ticonipa@economiayfinanzas.gob.bo</v>
          </cell>
        </row>
        <row r="427">
          <cell r="A427">
            <v>1534</v>
          </cell>
          <cell r="C427" t="str">
            <v>Gobierno Autónomo Municipal de Acasio</v>
          </cell>
          <cell r="D427" t="str">
            <v>Huascar Nova</v>
          </cell>
          <cell r="E427" t="str">
            <v>Emma Ticonipa</v>
          </cell>
          <cell r="F427" t="str">
            <v>2183333 - 1635</v>
          </cell>
          <cell r="G427" t="str">
            <v>emma.ticonipa@economiayfinanzas.gob.bo</v>
          </cell>
        </row>
        <row r="428">
          <cell r="A428">
            <v>1535</v>
          </cell>
          <cell r="C428" t="str">
            <v>Gobierno Autónomo Municipal de Llica</v>
          </cell>
          <cell r="D428" t="str">
            <v>Huascar Nova</v>
          </cell>
          <cell r="E428" t="str">
            <v>Emma Ticonipa</v>
          </cell>
          <cell r="F428" t="str">
            <v>2183333 - 1635</v>
          </cell>
          <cell r="G428" t="str">
            <v>emma.ticonipa@economiayfinanzas.gob.bo</v>
          </cell>
        </row>
        <row r="429">
          <cell r="A429">
            <v>1536</v>
          </cell>
          <cell r="C429" t="str">
            <v>Gobierno Autónomo Municipal de Tahua</v>
          </cell>
          <cell r="D429" t="str">
            <v>Huascar Nova</v>
          </cell>
          <cell r="E429" t="str">
            <v>Emma Ticonipa</v>
          </cell>
          <cell r="F429" t="str">
            <v>2183333 - 1635</v>
          </cell>
          <cell r="G429" t="str">
            <v>emma.ticonipa@economiayfinanzas.gob.bo</v>
          </cell>
        </row>
        <row r="430">
          <cell r="A430">
            <v>1537</v>
          </cell>
          <cell r="C430" t="str">
            <v>Gobierno Autónomo Municipal de Villazón</v>
          </cell>
          <cell r="D430" t="str">
            <v>Huascar Nova</v>
          </cell>
          <cell r="E430" t="str">
            <v>Emma Ticonipa</v>
          </cell>
          <cell r="F430" t="str">
            <v>2183333 - 1635</v>
          </cell>
          <cell r="G430" t="str">
            <v>emma.ticonipa@economiayfinanzas.gob.bo</v>
          </cell>
        </row>
        <row r="431">
          <cell r="A431">
            <v>1538</v>
          </cell>
          <cell r="C431" t="str">
            <v>Gobierno Autónomo Municipal de San Agustín</v>
          </cell>
          <cell r="D431" t="str">
            <v>Huascar Nova</v>
          </cell>
          <cell r="E431" t="str">
            <v>Emma Ticonipa</v>
          </cell>
          <cell r="F431" t="str">
            <v>2183333 - 1635</v>
          </cell>
          <cell r="G431" t="str">
            <v>emma.ticonipa@economiayfinanzas.gob.bo</v>
          </cell>
        </row>
        <row r="432">
          <cell r="A432">
            <v>1539</v>
          </cell>
          <cell r="C432" t="str">
            <v>Gobierno Autónomo Municipal de Ckochas</v>
          </cell>
          <cell r="D432" t="str">
            <v>Huascar Nova</v>
          </cell>
          <cell r="E432" t="str">
            <v>Emma Ticonipa</v>
          </cell>
          <cell r="F432" t="str">
            <v>2183333 - 1635</v>
          </cell>
          <cell r="G432" t="str">
            <v>emma.ticonipa@economiayfinanzas.gob.bo</v>
          </cell>
        </row>
        <row r="433">
          <cell r="A433">
            <v>1540</v>
          </cell>
          <cell r="C433" t="str">
            <v>Gobierno Autónomo Municipal de Chuquihuta Ayllu Jucumani</v>
          </cell>
          <cell r="D433" t="str">
            <v>Huascar Nova</v>
          </cell>
          <cell r="E433" t="str">
            <v>Emma Ticonipa</v>
          </cell>
          <cell r="F433" t="str">
            <v>2183333 - 1635</v>
          </cell>
          <cell r="G433" t="str">
            <v>emma.ticonipa@economiayfinanzas.gob.bo</v>
          </cell>
        </row>
        <row r="434">
          <cell r="A434">
            <v>1601</v>
          </cell>
          <cell r="C434" t="str">
            <v>Gobierno Autónomo Municipal de Tarija</v>
          </cell>
          <cell r="D434" t="str">
            <v>Huascar Nova</v>
          </cell>
          <cell r="E434" t="str">
            <v>Emma Ticonipa</v>
          </cell>
          <cell r="F434" t="str">
            <v>2183333 - 1635</v>
          </cell>
          <cell r="G434" t="str">
            <v>emma.ticonipa@economiayfinanzas.gob.bo</v>
          </cell>
        </row>
        <row r="435">
          <cell r="A435">
            <v>1602</v>
          </cell>
          <cell r="C435" t="str">
            <v>Gobierno Autónomo Municipal de Padcaya</v>
          </cell>
          <cell r="D435" t="str">
            <v>Huascar Nova</v>
          </cell>
          <cell r="E435" t="str">
            <v>Emma Ticonipa</v>
          </cell>
          <cell r="F435" t="str">
            <v>2183333 - 1635</v>
          </cell>
          <cell r="G435" t="str">
            <v>emma.ticonipa@economiayfinanzas.gob.bo</v>
          </cell>
        </row>
        <row r="436">
          <cell r="A436">
            <v>1603</v>
          </cell>
          <cell r="C436" t="str">
            <v>Gobierno Autónomo Municipal de Bermejo</v>
          </cell>
          <cell r="D436" t="str">
            <v>Huascar Nova</v>
          </cell>
          <cell r="E436" t="str">
            <v>Emma Ticonipa</v>
          </cell>
          <cell r="F436" t="str">
            <v>2183333 - 1635</v>
          </cell>
          <cell r="G436" t="str">
            <v>emma.ticonipa@economiayfinanzas.gob.bo</v>
          </cell>
        </row>
        <row r="437">
          <cell r="A437">
            <v>1604</v>
          </cell>
          <cell r="C437" t="str">
            <v>Gobierno Autónomo Municipal de Yacuiba</v>
          </cell>
          <cell r="D437" t="str">
            <v>Huascar Nova</v>
          </cell>
          <cell r="E437" t="str">
            <v>Emma Ticonipa</v>
          </cell>
          <cell r="F437" t="str">
            <v>2183333 - 1635</v>
          </cell>
          <cell r="G437" t="str">
            <v>emma.ticonipa@economiayfinanzas.gob.bo</v>
          </cell>
        </row>
        <row r="438">
          <cell r="A438">
            <v>1605</v>
          </cell>
          <cell r="C438" t="str">
            <v>Gobierno Autónomo Municipal de Caraparí</v>
          </cell>
          <cell r="D438" t="str">
            <v>Huascar Nova</v>
          </cell>
          <cell r="E438" t="str">
            <v>Emma Ticonipa</v>
          </cell>
          <cell r="F438" t="str">
            <v>2183333 - 1635</v>
          </cell>
          <cell r="G438" t="str">
            <v>emma.ticonipa@economiayfinanzas.gob.bo</v>
          </cell>
        </row>
        <row r="439">
          <cell r="A439">
            <v>1606</v>
          </cell>
          <cell r="C439" t="str">
            <v>Gobierno Autónomo Municipal de Villamontes</v>
          </cell>
          <cell r="D439" t="str">
            <v>Huascar Nova</v>
          </cell>
          <cell r="E439" t="str">
            <v>Emma Ticonipa</v>
          </cell>
          <cell r="F439" t="str">
            <v>2183333 - 1635</v>
          </cell>
          <cell r="G439" t="str">
            <v>emma.ticonipa@economiayfinanzas.gob.bo</v>
          </cell>
        </row>
        <row r="440">
          <cell r="A440">
            <v>1607</v>
          </cell>
          <cell r="C440" t="str">
            <v>Gobierno Autónomo Municipal de Uriondo (Concepción)</v>
          </cell>
          <cell r="D440" t="str">
            <v>Huascar Nova</v>
          </cell>
          <cell r="E440" t="str">
            <v>Emma Ticonipa</v>
          </cell>
          <cell r="F440" t="str">
            <v>2183333 - 1635</v>
          </cell>
          <cell r="G440" t="str">
            <v>emma.ticonipa@economiayfinanzas.gob.bo</v>
          </cell>
        </row>
        <row r="441">
          <cell r="A441">
            <v>1608</v>
          </cell>
          <cell r="C441" t="str">
            <v>Gobierno Autónomo Municipal de Yunchara</v>
          </cell>
          <cell r="D441" t="str">
            <v>Huascar Nova</v>
          </cell>
          <cell r="E441" t="str">
            <v>Emma Ticonipa</v>
          </cell>
          <cell r="F441" t="str">
            <v>2183333 - 1635</v>
          </cell>
          <cell r="G441" t="str">
            <v>emma.ticonipa@economiayfinanzas.gob.bo</v>
          </cell>
        </row>
        <row r="442">
          <cell r="A442">
            <v>1609</v>
          </cell>
          <cell r="C442" t="str">
            <v>Gobierno Autónomo Municipal de San Lorenzo</v>
          </cell>
          <cell r="D442" t="str">
            <v>Huascar Nova</v>
          </cell>
          <cell r="E442" t="str">
            <v>Emma Ticonipa</v>
          </cell>
          <cell r="F442" t="str">
            <v>2183333 - 1635</v>
          </cell>
          <cell r="G442" t="str">
            <v>emma.ticonipa@economiayfinanzas.gob.bo</v>
          </cell>
        </row>
        <row r="443">
          <cell r="A443">
            <v>1610</v>
          </cell>
          <cell r="C443" t="str">
            <v>Gobierno Autónomo Municipal de El Puente</v>
          </cell>
          <cell r="D443" t="str">
            <v>Huascar Nova</v>
          </cell>
          <cell r="E443" t="str">
            <v>Emma Ticonipa</v>
          </cell>
          <cell r="F443" t="str">
            <v>2183333 - 1635</v>
          </cell>
          <cell r="G443" t="str">
            <v>emma.ticonipa@economiayfinanzas.gob.bo</v>
          </cell>
        </row>
        <row r="444">
          <cell r="A444">
            <v>1611</v>
          </cell>
          <cell r="C444" t="str">
            <v>Gobierno Autónomo Municipal de Entre Ríos</v>
          </cell>
          <cell r="D444" t="str">
            <v>Huascar Nova</v>
          </cell>
          <cell r="E444" t="str">
            <v>Emma Ticonipa</v>
          </cell>
          <cell r="F444" t="str">
            <v>2183333 - 1635</v>
          </cell>
          <cell r="G444" t="str">
            <v>emma.ticonipa@economiayfinanzas.gob.bo</v>
          </cell>
        </row>
        <row r="445">
          <cell r="A445">
            <v>1701</v>
          </cell>
          <cell r="C445" t="str">
            <v>Gobierno Autónomo Municipal de Santa Cruz de La Sierra</v>
          </cell>
          <cell r="D445" t="str">
            <v>Huascar Nova</v>
          </cell>
          <cell r="E445" t="str">
            <v>Emma Ticonipa</v>
          </cell>
          <cell r="F445" t="str">
            <v>2183333 - 1635</v>
          </cell>
          <cell r="G445" t="str">
            <v>emma.ticonipa@economiayfinanzas.gob.bo</v>
          </cell>
        </row>
        <row r="446">
          <cell r="A446">
            <v>1702</v>
          </cell>
          <cell r="C446" t="str">
            <v>Gobierno Autónomo Municipal de Cotoca</v>
          </cell>
          <cell r="D446" t="str">
            <v>Huascar Nova</v>
          </cell>
          <cell r="E446" t="str">
            <v>Emma Ticonipa</v>
          </cell>
          <cell r="F446" t="str">
            <v>2183333 - 1635</v>
          </cell>
          <cell r="G446" t="str">
            <v>emma.ticonipa@economiayfinanzas.gob.bo</v>
          </cell>
        </row>
        <row r="447">
          <cell r="A447">
            <v>1703</v>
          </cell>
          <cell r="C447" t="str">
            <v>Gobierno Autónomo Municipal de Porongo (Ayacucho)</v>
          </cell>
          <cell r="D447" t="str">
            <v>Huascar Nova</v>
          </cell>
          <cell r="E447" t="str">
            <v>Emma Ticonipa</v>
          </cell>
          <cell r="F447" t="str">
            <v>2183333 - 1635</v>
          </cell>
          <cell r="G447" t="str">
            <v>emma.ticonipa@economiayfinanzas.gob.bo</v>
          </cell>
        </row>
        <row r="448">
          <cell r="A448">
            <v>1704</v>
          </cell>
          <cell r="C448" t="str">
            <v>Gobierno Autónomo Municipal de La Guardia</v>
          </cell>
          <cell r="D448" t="str">
            <v>Huascar Nova</v>
          </cell>
          <cell r="E448" t="str">
            <v>Emma Ticonipa</v>
          </cell>
          <cell r="F448" t="str">
            <v>2183333 - 1635</v>
          </cell>
          <cell r="G448" t="str">
            <v>emma.ticonipa@economiayfinanzas.gob.bo</v>
          </cell>
        </row>
        <row r="449">
          <cell r="A449">
            <v>1705</v>
          </cell>
          <cell r="C449" t="str">
            <v>Gobierno Autónomo Municipal de El Torno</v>
          </cell>
          <cell r="D449" t="str">
            <v>Huascar Nova</v>
          </cell>
          <cell r="E449" t="str">
            <v>Emma Ticonipa</v>
          </cell>
          <cell r="F449" t="str">
            <v>2183333 - 1635</v>
          </cell>
          <cell r="G449" t="str">
            <v>emma.ticonipa@economiayfinanzas.gob.bo</v>
          </cell>
        </row>
        <row r="450">
          <cell r="A450">
            <v>1706</v>
          </cell>
          <cell r="C450" t="str">
            <v>Gobierno Autónomo Municipal de Warnes</v>
          </cell>
          <cell r="D450" t="str">
            <v>Huascar Nova</v>
          </cell>
          <cell r="E450" t="str">
            <v>Emma Ticonipa</v>
          </cell>
          <cell r="F450" t="str">
            <v>2183333 - 1635</v>
          </cell>
          <cell r="G450" t="str">
            <v>emma.ticonipa@economiayfinanzas.gob.bo</v>
          </cell>
        </row>
        <row r="451">
          <cell r="A451">
            <v>1707</v>
          </cell>
          <cell r="C451" t="str">
            <v>Gobierno Autónomo Municipal de San Ignacio (San Ignacio de Velasco)</v>
          </cell>
          <cell r="D451" t="str">
            <v>Huascar Nova</v>
          </cell>
          <cell r="E451" t="str">
            <v>Emma Ticonipa</v>
          </cell>
          <cell r="F451" t="str">
            <v>2183333 - 1635</v>
          </cell>
          <cell r="G451" t="str">
            <v>emma.ticonipa@economiayfinanzas.gob.bo</v>
          </cell>
        </row>
        <row r="452">
          <cell r="A452">
            <v>1708</v>
          </cell>
          <cell r="C452" t="str">
            <v>Gobierno Autónomo Municipal de San Miguel (San Miguel de Velasco)</v>
          </cell>
          <cell r="D452" t="str">
            <v>Huascar Nova</v>
          </cell>
          <cell r="E452" t="str">
            <v>Emma Ticonipa</v>
          </cell>
          <cell r="F452" t="str">
            <v>2183333 - 1635</v>
          </cell>
          <cell r="G452" t="str">
            <v>emma.ticonipa@economiayfinanzas.gob.bo</v>
          </cell>
        </row>
        <row r="453">
          <cell r="A453">
            <v>1709</v>
          </cell>
          <cell r="C453" t="str">
            <v>Gobierno Autónomo Municipal de San Rafael</v>
          </cell>
          <cell r="D453" t="str">
            <v>Huascar Nova</v>
          </cell>
          <cell r="E453" t="str">
            <v>Emma Ticonipa</v>
          </cell>
          <cell r="F453" t="str">
            <v>2183333 - 1635</v>
          </cell>
          <cell r="G453" t="str">
            <v>emma.ticonipa@economiayfinanzas.gob.bo</v>
          </cell>
        </row>
        <row r="454">
          <cell r="A454">
            <v>1710</v>
          </cell>
          <cell r="C454" t="str">
            <v>Gobierno Autónomo Municipal de Buena Vista</v>
          </cell>
          <cell r="D454" t="str">
            <v>Huascar Nova</v>
          </cell>
          <cell r="E454" t="str">
            <v>Emma Ticonipa</v>
          </cell>
          <cell r="F454" t="str">
            <v>2183333 - 1635</v>
          </cell>
          <cell r="G454" t="str">
            <v>emma.ticonipa@economiayfinanzas.gob.bo</v>
          </cell>
        </row>
        <row r="455">
          <cell r="A455">
            <v>1711</v>
          </cell>
          <cell r="C455" t="str">
            <v>Gobierno Autónomo Municipal de San Carlos</v>
          </cell>
          <cell r="D455" t="str">
            <v>Huascar Nova</v>
          </cell>
          <cell r="E455" t="str">
            <v>Emma Ticonipa</v>
          </cell>
          <cell r="F455" t="str">
            <v>2183333 - 1635</v>
          </cell>
          <cell r="G455" t="str">
            <v>emma.ticonipa@economiayfinanzas.gob.bo</v>
          </cell>
        </row>
        <row r="456">
          <cell r="A456">
            <v>1712</v>
          </cell>
          <cell r="C456" t="str">
            <v>Gobierno Autónomo Municipal de Yapacaní</v>
          </cell>
          <cell r="D456" t="str">
            <v>Huascar Nova</v>
          </cell>
          <cell r="E456" t="str">
            <v>Emma Ticonipa</v>
          </cell>
          <cell r="F456" t="str">
            <v>2183333 - 1635</v>
          </cell>
          <cell r="G456" t="str">
            <v>emma.ticonipa@economiayfinanzas.gob.bo</v>
          </cell>
        </row>
        <row r="457">
          <cell r="A457">
            <v>1713</v>
          </cell>
          <cell r="C457" t="str">
            <v>Gobierno Autónomo Municipal de San José</v>
          </cell>
          <cell r="D457" t="str">
            <v>Huascar Nova</v>
          </cell>
          <cell r="E457" t="str">
            <v>Emma Ticonipa</v>
          </cell>
          <cell r="F457" t="str">
            <v>2183333 - 1635</v>
          </cell>
          <cell r="G457" t="str">
            <v>emma.ticonipa@economiayfinanzas.gob.bo</v>
          </cell>
        </row>
        <row r="458">
          <cell r="A458">
            <v>1714</v>
          </cell>
          <cell r="C458" t="str">
            <v>Gobierno Autónomo Municipal de Pailón</v>
          </cell>
          <cell r="D458" t="str">
            <v>Huascar Nova</v>
          </cell>
          <cell r="E458" t="str">
            <v>Emma Ticonipa</v>
          </cell>
          <cell r="F458" t="str">
            <v>2183333 - 1635</v>
          </cell>
          <cell r="G458" t="str">
            <v>emma.ticonipa@economiayfinanzas.gob.bo</v>
          </cell>
        </row>
        <row r="459">
          <cell r="A459">
            <v>1715</v>
          </cell>
          <cell r="C459" t="str">
            <v>Gobierno Autónomo Municipal de Roboré</v>
          </cell>
          <cell r="D459" t="str">
            <v>Huascar Nova</v>
          </cell>
          <cell r="E459" t="str">
            <v>Emma Ticonipa</v>
          </cell>
          <cell r="F459" t="str">
            <v>2183333 - 1635</v>
          </cell>
          <cell r="G459" t="str">
            <v>emma.ticonipa@economiayfinanzas.gob.bo</v>
          </cell>
        </row>
        <row r="460">
          <cell r="A460">
            <v>1716</v>
          </cell>
          <cell r="C460" t="str">
            <v>Gobierno Autónomo Municipal de Portachuelo</v>
          </cell>
          <cell r="D460" t="str">
            <v>Huascar Nova</v>
          </cell>
          <cell r="E460" t="str">
            <v>Emma Ticonipa</v>
          </cell>
          <cell r="F460" t="str">
            <v>2183333 - 1635</v>
          </cell>
          <cell r="G460" t="str">
            <v>emma.ticonipa@economiayfinanzas.gob.bo</v>
          </cell>
        </row>
        <row r="461">
          <cell r="A461">
            <v>1717</v>
          </cell>
          <cell r="C461" t="str">
            <v>Gobierno Autónomo Municipal de Santa Rosa del Sara</v>
          </cell>
          <cell r="D461" t="str">
            <v>Huascar Nova</v>
          </cell>
          <cell r="E461" t="str">
            <v>Emma Ticonipa</v>
          </cell>
          <cell r="F461" t="str">
            <v>2183333 - 1635</v>
          </cell>
          <cell r="G461" t="str">
            <v>emma.ticonipa@economiayfinanzas.gob.bo</v>
          </cell>
        </row>
        <row r="462">
          <cell r="A462">
            <v>1718</v>
          </cell>
          <cell r="C462" t="str">
            <v>Gobierno Autónomo Municipal de Lagunillas</v>
          </cell>
          <cell r="D462" t="str">
            <v>Huascar Nova</v>
          </cell>
          <cell r="E462" t="str">
            <v>Emma Ticonipa</v>
          </cell>
          <cell r="F462" t="str">
            <v>2183333 - 1635</v>
          </cell>
          <cell r="G462" t="str">
            <v>emma.ticonipa@economiayfinanzas.gob.bo</v>
          </cell>
        </row>
        <row r="463">
          <cell r="A463">
            <v>1720</v>
          </cell>
          <cell r="C463" t="str">
            <v>Gobierno Autónomo Municipal de Cabezas</v>
          </cell>
          <cell r="D463" t="str">
            <v>Huascar Nova</v>
          </cell>
          <cell r="E463" t="str">
            <v>Emma Ticonipa</v>
          </cell>
          <cell r="F463" t="str">
            <v>2183333 - 1635</v>
          </cell>
          <cell r="G463" t="str">
            <v>emma.ticonipa@economiayfinanzas.gob.bo</v>
          </cell>
        </row>
        <row r="464">
          <cell r="A464">
            <v>1721</v>
          </cell>
          <cell r="C464" t="str">
            <v>Gobierno Autónomo Municipal de Cuevo</v>
          </cell>
          <cell r="D464" t="str">
            <v>Huascar Nova</v>
          </cell>
          <cell r="E464" t="str">
            <v>Emma Ticonipa</v>
          </cell>
          <cell r="F464" t="str">
            <v>2183333 - 1635</v>
          </cell>
          <cell r="G464" t="str">
            <v>emma.ticonipa@economiayfinanzas.gob.bo</v>
          </cell>
        </row>
        <row r="465">
          <cell r="A465">
            <v>1722</v>
          </cell>
          <cell r="C465" t="str">
            <v>Gobierno Autónomo Municipal de Gutiérrez</v>
          </cell>
          <cell r="D465" t="str">
            <v>Huascar Nova</v>
          </cell>
          <cell r="E465" t="str">
            <v>Emma Ticonipa</v>
          </cell>
          <cell r="F465" t="str">
            <v>2183333 - 1635</v>
          </cell>
          <cell r="G465" t="str">
            <v>emma.ticonipa@economiayfinanzas.gob.bo</v>
          </cell>
        </row>
        <row r="466">
          <cell r="A466">
            <v>1723</v>
          </cell>
          <cell r="C466" t="str">
            <v>Gobierno Autónomo Municipal de Camiri</v>
          </cell>
          <cell r="D466" t="str">
            <v>Huascar Nova</v>
          </cell>
          <cell r="E466" t="str">
            <v>Emma Ticonipa</v>
          </cell>
          <cell r="F466" t="str">
            <v>2183333 - 1635</v>
          </cell>
          <cell r="G466" t="str">
            <v>emma.ticonipa@economiayfinanzas.gob.bo</v>
          </cell>
        </row>
        <row r="467">
          <cell r="A467">
            <v>1724</v>
          </cell>
          <cell r="C467" t="str">
            <v>Gobierno Autónomo Municipal de Boyuibe</v>
          </cell>
          <cell r="D467" t="str">
            <v>Huascar Nova</v>
          </cell>
          <cell r="E467" t="str">
            <v>Emma Ticonipa</v>
          </cell>
          <cell r="F467" t="str">
            <v>2183333 - 1635</v>
          </cell>
          <cell r="G467" t="str">
            <v>emma.ticonipa@economiayfinanzas.gob.bo</v>
          </cell>
        </row>
        <row r="468">
          <cell r="A468">
            <v>1725</v>
          </cell>
          <cell r="C468" t="str">
            <v>Gobierno Autónomo Municipal de Vallegrande</v>
          </cell>
          <cell r="D468" t="str">
            <v>Huascar Nova</v>
          </cell>
          <cell r="E468" t="str">
            <v>Emma Ticonipa</v>
          </cell>
          <cell r="F468" t="str">
            <v>2183333 - 1635</v>
          </cell>
          <cell r="G468" t="str">
            <v>emma.ticonipa@economiayfinanzas.gob.bo</v>
          </cell>
        </row>
        <row r="469">
          <cell r="A469">
            <v>1726</v>
          </cell>
          <cell r="C469" t="str">
            <v>Gobierno Autónomo Municipal de Trigal</v>
          </cell>
          <cell r="D469" t="str">
            <v>Huascar Nova</v>
          </cell>
          <cell r="E469" t="str">
            <v>Emma Ticonipa</v>
          </cell>
          <cell r="F469" t="str">
            <v>2183333 - 1635</v>
          </cell>
          <cell r="G469" t="str">
            <v>emma.ticonipa@economiayfinanzas.gob.bo</v>
          </cell>
        </row>
        <row r="470">
          <cell r="A470">
            <v>1727</v>
          </cell>
          <cell r="C470" t="str">
            <v>Gobierno Autónomo Municipal de Moro Moro</v>
          </cell>
          <cell r="D470" t="str">
            <v>Huascar Nova</v>
          </cell>
          <cell r="E470" t="str">
            <v>Emma Ticonipa</v>
          </cell>
          <cell r="F470" t="str">
            <v>2183333 - 1635</v>
          </cell>
          <cell r="G470" t="str">
            <v>emma.ticonipa@economiayfinanzas.gob.bo</v>
          </cell>
        </row>
        <row r="471">
          <cell r="A471">
            <v>1728</v>
          </cell>
          <cell r="C471" t="str">
            <v>Gobierno Autónomo Municipal de Postrer Valle</v>
          </cell>
          <cell r="D471" t="str">
            <v>Huascar Nova</v>
          </cell>
          <cell r="E471" t="str">
            <v>Emma Ticonipa</v>
          </cell>
          <cell r="F471" t="str">
            <v>2183333 - 1635</v>
          </cell>
          <cell r="G471" t="str">
            <v>emma.ticonipa@economiayfinanzas.gob.bo</v>
          </cell>
        </row>
        <row r="472">
          <cell r="A472">
            <v>1729</v>
          </cell>
          <cell r="C472" t="str">
            <v>Gobierno Autónomo Municipal de Pucara</v>
          </cell>
          <cell r="D472" t="str">
            <v>Huascar Nova</v>
          </cell>
          <cell r="E472" t="str">
            <v>Emma Ticonipa</v>
          </cell>
          <cell r="F472" t="str">
            <v>2183333 - 1635</v>
          </cell>
          <cell r="G472" t="str">
            <v>emma.ticonipa@economiayfinanzas.gob.bo</v>
          </cell>
        </row>
        <row r="473">
          <cell r="A473">
            <v>1730</v>
          </cell>
          <cell r="C473" t="str">
            <v>Gobierno Autónomo Municipal de Samaipata</v>
          </cell>
          <cell r="D473" t="str">
            <v>Huascar Nova</v>
          </cell>
          <cell r="E473" t="str">
            <v>Emma Ticonipa</v>
          </cell>
          <cell r="F473" t="str">
            <v>2183333 - 1635</v>
          </cell>
          <cell r="G473" t="str">
            <v>emma.ticonipa@economiayfinanzas.gob.bo</v>
          </cell>
        </row>
        <row r="474">
          <cell r="A474">
            <v>1731</v>
          </cell>
          <cell r="C474" t="str">
            <v>Gobierno Autónomo Municipal de Pampa Grande</v>
          </cell>
          <cell r="D474" t="str">
            <v>Huascar Nova</v>
          </cell>
          <cell r="E474" t="str">
            <v>Emma Ticonipa</v>
          </cell>
          <cell r="F474" t="str">
            <v>2183333 - 1635</v>
          </cell>
          <cell r="G474" t="str">
            <v>emma.ticonipa@economiayfinanzas.gob.bo</v>
          </cell>
        </row>
        <row r="475">
          <cell r="A475">
            <v>1732</v>
          </cell>
          <cell r="C475" t="str">
            <v>Gobierno Autónomo Municipal de Mairana</v>
          </cell>
          <cell r="D475" t="str">
            <v>Huascar Nova</v>
          </cell>
          <cell r="E475" t="str">
            <v>Emma Ticonipa</v>
          </cell>
          <cell r="F475" t="str">
            <v>2183333 - 1635</v>
          </cell>
          <cell r="G475" t="str">
            <v>emma.ticonipa@economiayfinanzas.gob.bo</v>
          </cell>
        </row>
        <row r="476">
          <cell r="A476">
            <v>1733</v>
          </cell>
          <cell r="C476" t="str">
            <v>Gobierno Autónomo Municipal de Quirusillas</v>
          </cell>
          <cell r="D476" t="str">
            <v>Huascar Nova</v>
          </cell>
          <cell r="E476" t="str">
            <v>Emma Ticonipa</v>
          </cell>
          <cell r="F476" t="str">
            <v>2183333 - 1635</v>
          </cell>
          <cell r="G476" t="str">
            <v>emma.ticonipa@economiayfinanzas.gob.bo</v>
          </cell>
        </row>
        <row r="477">
          <cell r="A477">
            <v>1734</v>
          </cell>
          <cell r="C477" t="str">
            <v>Gobierno Autónomo Municipal de Montero</v>
          </cell>
          <cell r="D477" t="str">
            <v>Huascar Nova</v>
          </cell>
          <cell r="E477" t="str">
            <v>Emma Ticonipa</v>
          </cell>
          <cell r="F477" t="str">
            <v>2183333 - 1635</v>
          </cell>
          <cell r="G477" t="str">
            <v>emma.ticonipa@economiayfinanzas.gob.bo</v>
          </cell>
        </row>
        <row r="478">
          <cell r="A478">
            <v>1735</v>
          </cell>
          <cell r="C478" t="str">
            <v>Gobierno Autónomo Municipal de General Agustín Saavedra</v>
          </cell>
          <cell r="D478" t="str">
            <v>Huascar Nova</v>
          </cell>
          <cell r="E478" t="str">
            <v>Emma Ticonipa</v>
          </cell>
          <cell r="F478" t="str">
            <v>2183333 - 1635</v>
          </cell>
          <cell r="G478" t="str">
            <v>emma.ticonipa@economiayfinanzas.gob.bo</v>
          </cell>
        </row>
        <row r="479">
          <cell r="A479">
            <v>1736</v>
          </cell>
          <cell r="C479" t="str">
            <v>Gobierno Autónomo Municipal de Mineros</v>
          </cell>
          <cell r="D479" t="str">
            <v>Huascar Nova</v>
          </cell>
          <cell r="E479" t="str">
            <v>Emma Ticonipa</v>
          </cell>
          <cell r="F479" t="str">
            <v>2183333 - 1635</v>
          </cell>
          <cell r="G479" t="str">
            <v>emma.ticonipa@economiayfinanzas.gob.bo</v>
          </cell>
        </row>
        <row r="480">
          <cell r="A480">
            <v>1737</v>
          </cell>
          <cell r="C480" t="str">
            <v>Gobierno Autónomo Municipal de Concepción</v>
          </cell>
          <cell r="D480" t="str">
            <v>Huascar Nova</v>
          </cell>
          <cell r="E480" t="str">
            <v>Emma Ticonipa</v>
          </cell>
          <cell r="F480" t="str">
            <v>2183333 - 1635</v>
          </cell>
          <cell r="G480" t="str">
            <v>emma.ticonipa@economiayfinanzas.gob.bo</v>
          </cell>
        </row>
        <row r="481">
          <cell r="A481">
            <v>1738</v>
          </cell>
          <cell r="C481" t="str">
            <v>Gobierno Autónomo Municipal de San Javier</v>
          </cell>
          <cell r="D481" t="str">
            <v>Huascar Nova</v>
          </cell>
          <cell r="E481" t="str">
            <v>Emma Ticonipa</v>
          </cell>
          <cell r="F481" t="str">
            <v>2183333 - 1635</v>
          </cell>
          <cell r="G481" t="str">
            <v>emma.ticonipa@economiayfinanzas.gob.bo</v>
          </cell>
        </row>
        <row r="482">
          <cell r="A482">
            <v>1739</v>
          </cell>
          <cell r="C482" t="str">
            <v>Gobierno Autónomo Municipal de San Julián</v>
          </cell>
          <cell r="D482" t="str">
            <v>Huascar Nova</v>
          </cell>
          <cell r="E482" t="str">
            <v>Emma Ticonipa</v>
          </cell>
          <cell r="F482" t="str">
            <v>2183333 - 1635</v>
          </cell>
          <cell r="G482" t="str">
            <v>emma.ticonipa@economiayfinanzas.gob.bo</v>
          </cell>
        </row>
        <row r="483">
          <cell r="A483">
            <v>1740</v>
          </cell>
          <cell r="C483" t="str">
            <v>Gobierno Autónomo Municipal de San Matías</v>
          </cell>
          <cell r="D483" t="str">
            <v>Huascar Nova</v>
          </cell>
          <cell r="E483" t="str">
            <v>Emma Ticonipa</v>
          </cell>
          <cell r="F483" t="str">
            <v>2183333 - 1635</v>
          </cell>
          <cell r="G483" t="str">
            <v>emma.ticonipa@economiayfinanzas.gob.bo</v>
          </cell>
        </row>
        <row r="484">
          <cell r="A484">
            <v>1741</v>
          </cell>
          <cell r="C484" t="str">
            <v>Gobierno Autónomo Municipal de Comarapa</v>
          </cell>
          <cell r="D484" t="str">
            <v>Huascar Nova</v>
          </cell>
          <cell r="E484" t="str">
            <v>Emma Ticonipa</v>
          </cell>
          <cell r="F484" t="str">
            <v>2183333 - 1635</v>
          </cell>
          <cell r="G484" t="str">
            <v>emma.ticonipa@economiayfinanzas.gob.bo</v>
          </cell>
        </row>
        <row r="485">
          <cell r="A485">
            <v>1742</v>
          </cell>
          <cell r="C485" t="str">
            <v>Gobierno Autónomo Municipal de Saipina</v>
          </cell>
          <cell r="D485" t="str">
            <v>Huascar Nova</v>
          </cell>
          <cell r="E485" t="str">
            <v>Emma Ticonipa</v>
          </cell>
          <cell r="F485" t="str">
            <v>2183333 - 1635</v>
          </cell>
          <cell r="G485" t="str">
            <v>emma.ticonipa@economiayfinanzas.gob.bo</v>
          </cell>
        </row>
        <row r="486">
          <cell r="A486">
            <v>1743</v>
          </cell>
          <cell r="C486" t="str">
            <v>Gobierno Autónomo Municipal de Puerto Suárez</v>
          </cell>
          <cell r="D486" t="str">
            <v>Huascar Nova</v>
          </cell>
          <cell r="E486" t="str">
            <v>Emma Ticonipa</v>
          </cell>
          <cell r="F486" t="str">
            <v>2183333 - 1635</v>
          </cell>
          <cell r="G486" t="str">
            <v>emma.ticonipa@economiayfinanzas.gob.bo</v>
          </cell>
        </row>
        <row r="487">
          <cell r="A487">
            <v>1744</v>
          </cell>
          <cell r="C487" t="str">
            <v>Gobierno Autónomo Municipal de Puerto Quijarro</v>
          </cell>
          <cell r="D487" t="str">
            <v>Huascar Nova</v>
          </cell>
          <cell r="E487" t="str">
            <v>Emma Ticonipa</v>
          </cell>
          <cell r="F487" t="str">
            <v>2183333 - 1635</v>
          </cell>
          <cell r="G487" t="str">
            <v>emma.ticonipa@economiayfinanzas.gob.bo</v>
          </cell>
        </row>
        <row r="488">
          <cell r="A488">
            <v>1745</v>
          </cell>
          <cell r="C488" t="str">
            <v>Gobierno Autónomo Municipal de Ascención de Guarayos</v>
          </cell>
          <cell r="D488" t="str">
            <v>Huascar Nova</v>
          </cell>
          <cell r="E488" t="str">
            <v>Emma Ticonipa</v>
          </cell>
          <cell r="F488" t="str">
            <v>2183333 - 1635</v>
          </cell>
          <cell r="G488" t="str">
            <v>emma.ticonipa@economiayfinanzas.gob.bo</v>
          </cell>
        </row>
        <row r="489">
          <cell r="A489">
            <v>1746</v>
          </cell>
          <cell r="C489" t="str">
            <v>Gobierno Autónomo Municipal de Urubicha</v>
          </cell>
          <cell r="D489" t="str">
            <v>Huascar Nova</v>
          </cell>
          <cell r="E489" t="str">
            <v>Emma Ticonipa</v>
          </cell>
          <cell r="F489" t="str">
            <v>2183333 - 1635</v>
          </cell>
          <cell r="G489" t="str">
            <v>emma.ticonipa@economiayfinanzas.gob.bo</v>
          </cell>
        </row>
        <row r="490">
          <cell r="A490">
            <v>1747</v>
          </cell>
          <cell r="C490" t="str">
            <v>Gobierno Autónomo Municipal de El Puente</v>
          </cell>
          <cell r="D490" t="str">
            <v>Huascar Nova</v>
          </cell>
          <cell r="E490" t="str">
            <v>Emma Ticonipa</v>
          </cell>
          <cell r="F490" t="str">
            <v>2183333 - 1635</v>
          </cell>
          <cell r="G490" t="str">
            <v>emma.ticonipa@economiayfinanzas.gob.bo</v>
          </cell>
        </row>
        <row r="491">
          <cell r="A491">
            <v>1748</v>
          </cell>
          <cell r="C491" t="str">
            <v>Gobierno Autónomo Municipal de Okinawa Uno</v>
          </cell>
          <cell r="D491" t="str">
            <v>Huascar Nova</v>
          </cell>
          <cell r="E491" t="str">
            <v>Emma Ticonipa</v>
          </cell>
          <cell r="F491" t="str">
            <v>2183333 - 1635</v>
          </cell>
          <cell r="G491" t="str">
            <v>emma.ticonipa@economiayfinanzas.gob.bo</v>
          </cell>
        </row>
        <row r="492">
          <cell r="A492">
            <v>1749</v>
          </cell>
          <cell r="C492" t="str">
            <v>Gobierno Autónomo Municipal de San Antonio de Lomerio</v>
          </cell>
          <cell r="D492" t="str">
            <v>Huascar Nova</v>
          </cell>
          <cell r="E492" t="str">
            <v>Emma Ticonipa</v>
          </cell>
          <cell r="F492" t="str">
            <v>2183333 - 1635</v>
          </cell>
          <cell r="G492" t="str">
            <v>emma.ticonipa@economiayfinanzas.gob.bo</v>
          </cell>
        </row>
        <row r="493">
          <cell r="A493">
            <v>1750</v>
          </cell>
          <cell r="C493" t="str">
            <v>Gobierno Autónomo Municipal de San Ramón</v>
          </cell>
          <cell r="D493" t="str">
            <v>Huascar Nova</v>
          </cell>
          <cell r="E493" t="str">
            <v>Emma Ticonipa</v>
          </cell>
          <cell r="F493" t="str">
            <v>2183333 - 1635</v>
          </cell>
          <cell r="G493" t="str">
            <v>emma.ticonipa@economiayfinanzas.gob.bo</v>
          </cell>
        </row>
        <row r="494">
          <cell r="A494">
            <v>1751</v>
          </cell>
          <cell r="C494" t="str">
            <v>Gobierno Autónomo Municipal de El Carmen Rivero Tórrez</v>
          </cell>
          <cell r="D494" t="str">
            <v>Huascar Nova</v>
          </cell>
          <cell r="E494" t="str">
            <v>Emma Ticonipa</v>
          </cell>
          <cell r="F494" t="str">
            <v>2183333 - 1635</v>
          </cell>
          <cell r="G494" t="str">
            <v>emma.ticonipa@economiayfinanzas.gob.bo</v>
          </cell>
        </row>
        <row r="495">
          <cell r="A495">
            <v>1752</v>
          </cell>
          <cell r="C495" t="str">
            <v>Gobierno Autónomo Municipal de San Juan</v>
          </cell>
          <cell r="D495" t="str">
            <v>Huascar Nova</v>
          </cell>
          <cell r="E495" t="str">
            <v>Emma Ticonipa</v>
          </cell>
          <cell r="F495" t="str">
            <v>2183333 - 1635</v>
          </cell>
          <cell r="G495" t="str">
            <v>emma.ticonipa@economiayfinanzas.gob.bo</v>
          </cell>
        </row>
        <row r="496">
          <cell r="A496">
            <v>1753</v>
          </cell>
          <cell r="C496" t="str">
            <v>Gobierno Autónomo Municipal de Fernández Alonso</v>
          </cell>
          <cell r="D496" t="str">
            <v>Huascar Nova</v>
          </cell>
          <cell r="E496" t="str">
            <v>Emma Ticonipa</v>
          </cell>
          <cell r="F496" t="str">
            <v>2183333 - 1635</v>
          </cell>
          <cell r="G496" t="str">
            <v>emma.ticonipa@economiayfinanzas.gob.bo</v>
          </cell>
        </row>
        <row r="497">
          <cell r="A497">
            <v>1754</v>
          </cell>
          <cell r="C497" t="str">
            <v>Gobierno Autónomo Municipal de San Pedro</v>
          </cell>
          <cell r="D497" t="str">
            <v>Huascar Nova</v>
          </cell>
          <cell r="E497" t="str">
            <v>Emma Ticonipa</v>
          </cell>
          <cell r="F497" t="str">
            <v>2183333 - 1635</v>
          </cell>
          <cell r="G497" t="str">
            <v>emma.ticonipa@economiayfinanzas.gob.bo</v>
          </cell>
        </row>
        <row r="498">
          <cell r="A498">
            <v>1755</v>
          </cell>
          <cell r="C498" t="str">
            <v>Gobierno Autónomo Municipal de Cuatro Cañadas</v>
          </cell>
          <cell r="D498" t="str">
            <v>Huascar Nova</v>
          </cell>
          <cell r="E498" t="str">
            <v>Emma Ticonipa</v>
          </cell>
          <cell r="F498" t="str">
            <v>2183333 - 1635</v>
          </cell>
          <cell r="G498" t="str">
            <v>emma.ticonipa@economiayfinanzas.gob.bo</v>
          </cell>
        </row>
        <row r="499">
          <cell r="A499">
            <v>1756</v>
          </cell>
          <cell r="C499" t="str">
            <v>Gobierno Autónomo Municipal de Colpa Bélgica</v>
          </cell>
          <cell r="D499" t="str">
            <v>Huascar Nova</v>
          </cell>
          <cell r="E499" t="str">
            <v>Emma Ticonipa</v>
          </cell>
          <cell r="F499" t="str">
            <v>2183333 - 1635</v>
          </cell>
          <cell r="G499" t="str">
            <v>emma.ticonipa@economiayfinanzas.gob.bo</v>
          </cell>
        </row>
        <row r="500">
          <cell r="A500">
            <v>1801</v>
          </cell>
          <cell r="C500" t="str">
            <v>Gobierno Autónomo Municipal de Trinidad</v>
          </cell>
          <cell r="D500" t="str">
            <v>Huascar Nova</v>
          </cell>
          <cell r="E500" t="str">
            <v>Emma Ticonipa</v>
          </cell>
          <cell r="F500" t="str">
            <v>2183333 - 1635</v>
          </cell>
          <cell r="G500" t="str">
            <v>emma.ticonipa@economiayfinanzas.gob.bo</v>
          </cell>
        </row>
        <row r="501">
          <cell r="A501">
            <v>1802</v>
          </cell>
          <cell r="C501" t="str">
            <v>Gobierno Autónomo Municipal de San Javier</v>
          </cell>
          <cell r="D501" t="str">
            <v>Huascar Nova</v>
          </cell>
          <cell r="E501" t="str">
            <v>Emma Ticonipa</v>
          </cell>
          <cell r="F501" t="str">
            <v>2183333 - 1635</v>
          </cell>
          <cell r="G501" t="str">
            <v>emma.ticonipa@economiayfinanzas.gob.bo</v>
          </cell>
        </row>
        <row r="502">
          <cell r="A502">
            <v>1803</v>
          </cell>
          <cell r="C502" t="str">
            <v>Gobierno Autónomo Municipal de Riberalta</v>
          </cell>
          <cell r="D502" t="str">
            <v>Huascar Nova</v>
          </cell>
          <cell r="E502" t="str">
            <v>Emma Ticonipa</v>
          </cell>
          <cell r="F502" t="str">
            <v>2183333 - 1635</v>
          </cell>
          <cell r="G502" t="str">
            <v>emma.ticonipa@economiayfinanzas.gob.bo</v>
          </cell>
        </row>
        <row r="503">
          <cell r="A503">
            <v>1805</v>
          </cell>
          <cell r="C503" t="str">
            <v>Gobierno Autónomo Municipal de Puerto Guayaramerín</v>
          </cell>
          <cell r="D503" t="str">
            <v>Huascar Nova</v>
          </cell>
          <cell r="E503" t="str">
            <v>Emma Ticonipa</v>
          </cell>
          <cell r="F503" t="str">
            <v>2183333 - 1635</v>
          </cell>
          <cell r="G503" t="str">
            <v>emma.ticonipa@economiayfinanzas.gob.bo</v>
          </cell>
        </row>
        <row r="504">
          <cell r="A504">
            <v>1806</v>
          </cell>
          <cell r="C504" t="str">
            <v>Gobierno Autónomo Municipal de Reyes</v>
          </cell>
          <cell r="D504" t="str">
            <v>Huascar Nova</v>
          </cell>
          <cell r="E504" t="str">
            <v>Emma Ticonipa</v>
          </cell>
          <cell r="F504" t="str">
            <v>2183333 - 1635</v>
          </cell>
          <cell r="G504" t="str">
            <v>emma.ticonipa@economiayfinanzas.gob.bo</v>
          </cell>
        </row>
        <row r="505">
          <cell r="A505">
            <v>1807</v>
          </cell>
          <cell r="C505" t="str">
            <v>Gobierno Autónomo Municipal de Puerto Rurrenabaque</v>
          </cell>
          <cell r="D505" t="str">
            <v>Huascar Nova</v>
          </cell>
          <cell r="E505" t="str">
            <v>Emma Ticonipa</v>
          </cell>
          <cell r="F505" t="str">
            <v>2183333 - 1635</v>
          </cell>
          <cell r="G505" t="str">
            <v>emma.ticonipa@economiayfinanzas.gob.bo</v>
          </cell>
        </row>
        <row r="506">
          <cell r="A506">
            <v>1808</v>
          </cell>
          <cell r="C506" t="str">
            <v>Gobierno Autónomo Municipal de San Borja</v>
          </cell>
          <cell r="D506" t="str">
            <v>Huascar Nova</v>
          </cell>
          <cell r="E506" t="str">
            <v>Emma Ticonipa</v>
          </cell>
          <cell r="F506" t="str">
            <v>2183333 - 1635</v>
          </cell>
          <cell r="G506" t="str">
            <v>emma.ticonipa@economiayfinanzas.gob.bo</v>
          </cell>
        </row>
        <row r="507">
          <cell r="A507">
            <v>1809</v>
          </cell>
          <cell r="C507" t="str">
            <v>Gobierno Autónomo Municipal de Santa Rosa</v>
          </cell>
          <cell r="D507" t="str">
            <v>Huascar Nova</v>
          </cell>
          <cell r="E507" t="str">
            <v>Emma Ticonipa</v>
          </cell>
          <cell r="F507" t="str">
            <v>2183333 - 1635</v>
          </cell>
          <cell r="G507" t="str">
            <v>emma.ticonipa@economiayfinanzas.gob.bo</v>
          </cell>
        </row>
        <row r="508">
          <cell r="A508">
            <v>1810</v>
          </cell>
          <cell r="C508" t="str">
            <v>Gobierno Autónomo Municipal de Santa Ana</v>
          </cell>
          <cell r="D508" t="str">
            <v>Huascar Nova</v>
          </cell>
          <cell r="E508" t="str">
            <v>Emma Ticonipa</v>
          </cell>
          <cell r="F508" t="str">
            <v>2183333 - 1635</v>
          </cell>
          <cell r="G508" t="str">
            <v>emma.ticonipa@economiayfinanzas.gob.bo</v>
          </cell>
        </row>
        <row r="509">
          <cell r="A509">
            <v>1811</v>
          </cell>
          <cell r="C509" t="str">
            <v>Gobierno Autónomo Municipal de San Ignacio</v>
          </cell>
          <cell r="D509" t="str">
            <v>Huascar Nova</v>
          </cell>
          <cell r="E509" t="str">
            <v>Emma Ticonipa</v>
          </cell>
          <cell r="F509" t="str">
            <v>2183333 - 1635</v>
          </cell>
          <cell r="G509" t="str">
            <v>emma.ticonipa@economiayfinanzas.gob.bo</v>
          </cell>
        </row>
        <row r="510">
          <cell r="A510">
            <v>1812</v>
          </cell>
          <cell r="C510" t="str">
            <v>Gobierno Autónomo Municipal de Loreto</v>
          </cell>
          <cell r="D510" t="str">
            <v>Huascar Nova</v>
          </cell>
          <cell r="E510" t="str">
            <v>Emma Ticonipa</v>
          </cell>
          <cell r="F510" t="str">
            <v>2183333 - 1635</v>
          </cell>
          <cell r="G510" t="str">
            <v>emma.ticonipa@economiayfinanzas.gob.bo</v>
          </cell>
        </row>
        <row r="511">
          <cell r="A511">
            <v>1813</v>
          </cell>
          <cell r="C511" t="str">
            <v>Gobierno Autónomo Municipal de San Andrés</v>
          </cell>
          <cell r="D511" t="str">
            <v>Huascar Nova</v>
          </cell>
          <cell r="E511" t="str">
            <v>Emma Ticonipa</v>
          </cell>
          <cell r="F511" t="str">
            <v>2183333 - 1635</v>
          </cell>
          <cell r="G511" t="str">
            <v>emma.ticonipa@economiayfinanzas.gob.bo</v>
          </cell>
        </row>
        <row r="512">
          <cell r="A512">
            <v>1814</v>
          </cell>
          <cell r="C512" t="str">
            <v>Gobierno Autónomo Municipal de San Joaquín</v>
          </cell>
          <cell r="D512" t="str">
            <v>Huascar Nova</v>
          </cell>
          <cell r="E512" t="str">
            <v>Emma Ticonipa</v>
          </cell>
          <cell r="F512" t="str">
            <v>2183333 - 1635</v>
          </cell>
          <cell r="G512" t="str">
            <v>emma.ticonipa@economiayfinanzas.gob.bo</v>
          </cell>
        </row>
        <row r="513">
          <cell r="A513">
            <v>1815</v>
          </cell>
          <cell r="C513" t="str">
            <v>Gobierno Autónomo Municipal de San Ramón</v>
          </cell>
          <cell r="D513" t="str">
            <v>Huascar Nova</v>
          </cell>
          <cell r="E513" t="str">
            <v>Emma Ticonipa</v>
          </cell>
          <cell r="F513" t="str">
            <v>2183333 - 1635</v>
          </cell>
          <cell r="G513" t="str">
            <v>emma.ticonipa@economiayfinanzas.gob.bo</v>
          </cell>
        </row>
        <row r="514">
          <cell r="A514">
            <v>1816</v>
          </cell>
          <cell r="C514" t="str">
            <v>Gobierno Autónomo Municipal de Puerto Síles</v>
          </cell>
          <cell r="D514" t="str">
            <v>Huascar Nova</v>
          </cell>
          <cell r="E514" t="str">
            <v>Emma Ticonipa</v>
          </cell>
          <cell r="F514" t="str">
            <v>2183333 - 1635</v>
          </cell>
          <cell r="G514" t="str">
            <v>emma.ticonipa@economiayfinanzas.gob.bo</v>
          </cell>
        </row>
        <row r="515">
          <cell r="A515">
            <v>1817</v>
          </cell>
          <cell r="C515" t="str">
            <v>Gobierno Autónomo Municipal de Magdalena</v>
          </cell>
          <cell r="D515" t="str">
            <v>Huascar Nova</v>
          </cell>
          <cell r="E515" t="str">
            <v>Emma Ticonipa</v>
          </cell>
          <cell r="F515" t="str">
            <v>2183333 - 1635</v>
          </cell>
          <cell r="G515" t="str">
            <v>emma.ticonipa@economiayfinanzas.gob.bo</v>
          </cell>
        </row>
        <row r="516">
          <cell r="A516">
            <v>1818</v>
          </cell>
          <cell r="C516" t="str">
            <v>Gobierno Autónomo Municipal de Baures</v>
          </cell>
          <cell r="D516" t="str">
            <v>Huascar Nova</v>
          </cell>
          <cell r="E516" t="str">
            <v>Emma Ticonipa</v>
          </cell>
          <cell r="F516" t="str">
            <v>2183333 - 1635</v>
          </cell>
          <cell r="G516" t="str">
            <v>emma.ticonipa@economiayfinanzas.gob.bo</v>
          </cell>
        </row>
        <row r="517">
          <cell r="A517">
            <v>1819</v>
          </cell>
          <cell r="C517" t="str">
            <v>Gobierno Autónomo Municipal de Huacaraje</v>
          </cell>
          <cell r="D517" t="str">
            <v>Huascar Nova</v>
          </cell>
          <cell r="E517" t="str">
            <v>Emma Ticonipa</v>
          </cell>
          <cell r="F517" t="str">
            <v>2183333 - 1635</v>
          </cell>
          <cell r="G517" t="str">
            <v>emma.ticonipa@economiayfinanzas.gob.bo</v>
          </cell>
        </row>
        <row r="518">
          <cell r="A518">
            <v>1820</v>
          </cell>
          <cell r="C518" t="str">
            <v>Gobierno Autónomo Municipal de Exaltación</v>
          </cell>
          <cell r="D518" t="str">
            <v>Huascar Nova</v>
          </cell>
          <cell r="E518" t="str">
            <v>Emma Ticonipa</v>
          </cell>
          <cell r="F518" t="str">
            <v>2183333 - 1635</v>
          </cell>
          <cell r="G518" t="str">
            <v>emma.ticonipa@economiayfinanzas.gob.bo</v>
          </cell>
        </row>
        <row r="519">
          <cell r="A519">
            <v>1901</v>
          </cell>
          <cell r="C519" t="str">
            <v>Gobierno Autónomo Municipal de Cobija</v>
          </cell>
          <cell r="D519" t="str">
            <v>Huascar Nova</v>
          </cell>
          <cell r="E519" t="str">
            <v>Emma Ticonipa</v>
          </cell>
          <cell r="F519" t="str">
            <v>2183333 - 1635</v>
          </cell>
          <cell r="G519" t="str">
            <v>emma.ticonipa@economiayfinanzas.gob.bo</v>
          </cell>
        </row>
        <row r="520">
          <cell r="A520">
            <v>1902</v>
          </cell>
          <cell r="C520" t="str">
            <v>Gobierno Autónomo Municipal de Porvenir</v>
          </cell>
          <cell r="D520" t="str">
            <v>Huascar Nova</v>
          </cell>
          <cell r="E520" t="str">
            <v>Emma Ticonipa</v>
          </cell>
          <cell r="F520" t="str">
            <v>2183333 - 1635</v>
          </cell>
          <cell r="G520" t="str">
            <v>emma.ticonipa@economiayfinanzas.gob.bo</v>
          </cell>
        </row>
        <row r="521">
          <cell r="A521">
            <v>1903</v>
          </cell>
          <cell r="C521" t="str">
            <v>Gobierno Autónomo Municipal de Bolpebra</v>
          </cell>
          <cell r="D521" t="str">
            <v>Huascar Nova</v>
          </cell>
          <cell r="E521" t="str">
            <v>Emma Ticonipa</v>
          </cell>
          <cell r="F521" t="str">
            <v>2183333 - 1635</v>
          </cell>
          <cell r="G521" t="str">
            <v>emma.ticonipa@economiayfinanzas.gob.bo</v>
          </cell>
        </row>
        <row r="522">
          <cell r="A522">
            <v>1904</v>
          </cell>
          <cell r="C522" t="str">
            <v>Gobierno Autónomo Municipal de Bella Flor</v>
          </cell>
          <cell r="D522" t="str">
            <v>Huascar Nova</v>
          </cell>
          <cell r="E522" t="str">
            <v>Emma Ticonipa</v>
          </cell>
          <cell r="F522" t="str">
            <v>2183333 - 1635</v>
          </cell>
          <cell r="G522" t="str">
            <v>emma.ticonipa@economiayfinanzas.gob.bo</v>
          </cell>
        </row>
        <row r="523">
          <cell r="A523">
            <v>1905</v>
          </cell>
          <cell r="C523" t="str">
            <v>Gobierno Autónomo Municipal de Puerto Rico</v>
          </cell>
          <cell r="D523" t="str">
            <v>Huascar Nova</v>
          </cell>
          <cell r="E523" t="str">
            <v>Emma Ticonipa</v>
          </cell>
          <cell r="F523" t="str">
            <v>2183333 - 1635</v>
          </cell>
          <cell r="G523" t="str">
            <v>emma.ticonipa@economiayfinanzas.gob.bo</v>
          </cell>
        </row>
        <row r="524">
          <cell r="A524">
            <v>1906</v>
          </cell>
          <cell r="C524" t="str">
            <v>Gobierno Autónomo Municipal de San Pedro</v>
          </cell>
          <cell r="D524" t="str">
            <v>Huascar Nova</v>
          </cell>
          <cell r="E524" t="str">
            <v>Emma Ticonipa</v>
          </cell>
          <cell r="F524" t="str">
            <v>2183333 - 1635</v>
          </cell>
          <cell r="G524" t="str">
            <v>emma.ticonipa@economiayfinanzas.gob.bo</v>
          </cell>
        </row>
        <row r="525">
          <cell r="A525">
            <v>1907</v>
          </cell>
          <cell r="C525" t="str">
            <v>Gobierno Autónomo Municipal de Filadelfia</v>
          </cell>
          <cell r="D525" t="str">
            <v>Huascar Nova</v>
          </cell>
          <cell r="E525" t="str">
            <v>Emma Ticonipa</v>
          </cell>
          <cell r="F525" t="str">
            <v>2183333 - 1635</v>
          </cell>
          <cell r="G525" t="str">
            <v>emma.ticonipa@economiayfinanzas.gob.bo</v>
          </cell>
        </row>
        <row r="526">
          <cell r="A526">
            <v>1908</v>
          </cell>
          <cell r="C526" t="str">
            <v>Gobierno Autónomo Municipal de Puerto Gonzalo Moreno</v>
          </cell>
          <cell r="D526" t="str">
            <v>Huascar Nova</v>
          </cell>
          <cell r="E526" t="str">
            <v>Emma Ticonipa</v>
          </cell>
          <cell r="F526" t="str">
            <v>2183333 - 1635</v>
          </cell>
          <cell r="G526" t="str">
            <v>emma.ticonipa@economiayfinanzas.gob.bo</v>
          </cell>
        </row>
        <row r="527">
          <cell r="A527">
            <v>1909</v>
          </cell>
          <cell r="C527" t="str">
            <v>Gobierno Autónomo Municipal de San Lorenzo</v>
          </cell>
          <cell r="D527" t="str">
            <v>Huascar Nova</v>
          </cell>
          <cell r="E527" t="str">
            <v>Emma Ticonipa</v>
          </cell>
          <cell r="F527" t="str">
            <v>2183333 - 1635</v>
          </cell>
          <cell r="G527" t="str">
            <v>emma.ticonipa@economiayfinanzas.gob.bo</v>
          </cell>
        </row>
        <row r="528">
          <cell r="A528">
            <v>1910</v>
          </cell>
          <cell r="C528" t="str">
            <v>Gobierno Autónomo Municipal de Sena</v>
          </cell>
          <cell r="D528" t="str">
            <v>Huascar Nova</v>
          </cell>
          <cell r="E528" t="str">
            <v>Emma Ticonipa</v>
          </cell>
          <cell r="F528" t="str">
            <v>2183333 - 1635</v>
          </cell>
          <cell r="G528" t="str">
            <v>emma.ticonipa@economiayfinanzas.gob.bo</v>
          </cell>
        </row>
        <row r="529">
          <cell r="A529">
            <v>1911</v>
          </cell>
          <cell r="C529" t="str">
            <v>Gobierno Autónomo Municipal de Santa Rosa del Abuná</v>
          </cell>
          <cell r="D529" t="str">
            <v>Huascar Nova</v>
          </cell>
          <cell r="E529" t="str">
            <v>Emma Ticonipa</v>
          </cell>
          <cell r="F529" t="str">
            <v>2183333 - 1635</v>
          </cell>
          <cell r="G529" t="str">
            <v>emma.ticonipa@economiayfinanzas.gob.bo</v>
          </cell>
        </row>
        <row r="530">
          <cell r="A530">
            <v>1912</v>
          </cell>
          <cell r="C530" t="str">
            <v>Gobierno Autónomo Municipal de Ingavi (Humaita)</v>
          </cell>
          <cell r="D530" t="str">
            <v>Huascar Nova</v>
          </cell>
          <cell r="E530" t="str">
            <v>Emma Ticonipa</v>
          </cell>
          <cell r="F530" t="str">
            <v>2183333 - 1635</v>
          </cell>
          <cell r="G530" t="str">
            <v>emma.ticonipa@economiayfinanzas.gob.bo</v>
          </cell>
        </row>
        <row r="531">
          <cell r="A531">
            <v>1913</v>
          </cell>
          <cell r="C531" t="str">
            <v>Gobierno Autónomo Municipal de Nueva Esperanza</v>
          </cell>
          <cell r="D531" t="str">
            <v>Huascar Nova</v>
          </cell>
          <cell r="E531" t="str">
            <v>Emma Ticonipa</v>
          </cell>
          <cell r="F531" t="str">
            <v>2183333 - 1635</v>
          </cell>
          <cell r="G531" t="str">
            <v>emma.ticonipa@economiayfinanzas.gob.bo</v>
          </cell>
        </row>
        <row r="532">
          <cell r="A532">
            <v>1914</v>
          </cell>
          <cell r="C532" t="str">
            <v>Gobierno Autónomo Municipal de Villa Nueva (Loma Alta)</v>
          </cell>
          <cell r="D532" t="str">
            <v>Huascar Nova</v>
          </cell>
          <cell r="E532" t="str">
            <v>Emma Ticonipa</v>
          </cell>
          <cell r="F532" t="str">
            <v>2183333 - 1635</v>
          </cell>
          <cell r="G532" t="str">
            <v>emma.ticonipa@economiayfinanzas.gob.bo</v>
          </cell>
        </row>
        <row r="533">
          <cell r="A533">
            <v>1915</v>
          </cell>
          <cell r="C533" t="str">
            <v>Gobierno Autónomo Municipal de Santos Mercado</v>
          </cell>
          <cell r="D533" t="str">
            <v>Huascar Nova</v>
          </cell>
          <cell r="E533" t="str">
            <v>Emma Ticonipa</v>
          </cell>
          <cell r="F533" t="str">
            <v>2183333 - 1635</v>
          </cell>
          <cell r="G533" t="str">
            <v>emma.ticonipa@economiayfinanzas.gob.bo</v>
          </cell>
        </row>
        <row r="534">
          <cell r="A534">
            <v>3301</v>
          </cell>
          <cell r="B534">
            <v>3</v>
          </cell>
          <cell r="C534" t="str">
            <v>GAIOC del Territorio de Raqaypampa</v>
          </cell>
          <cell r="D534" t="str">
            <v>-</v>
          </cell>
          <cell r="E534" t="str">
            <v>Emma Ticonipa</v>
          </cell>
          <cell r="F534" t="str">
            <v>2183333 - 1635</v>
          </cell>
          <cell r="G534" t="str">
            <v>emma.ticonipa@economiayfinanzas.gob.bo</v>
          </cell>
        </row>
        <row r="535">
          <cell r="A535">
            <v>3401</v>
          </cell>
          <cell r="C535" t="str">
            <v>GAIOC de la Nación Originaria Uru Chipaya</v>
          </cell>
          <cell r="D535" t="str">
            <v>-</v>
          </cell>
          <cell r="E535" t="str">
            <v>Emma Ticonipa</v>
          </cell>
          <cell r="F535" t="str">
            <v>2183333 - 1635</v>
          </cell>
          <cell r="G535" t="str">
            <v>emma.ticonipa@economiayfinanzas.gob.bo</v>
          </cell>
        </row>
        <row r="536">
          <cell r="A536">
            <v>3402</v>
          </cell>
          <cell r="C536" t="str">
            <v>GAIOC de Salinas</v>
          </cell>
          <cell r="D536" t="str">
            <v>-</v>
          </cell>
          <cell r="E536" t="str">
            <v>Emma Ticonipa</v>
          </cell>
          <cell r="F536" t="str">
            <v>2183333 - 1635</v>
          </cell>
          <cell r="G536" t="str">
            <v>emma.ticonipa@economiayfinanzas.gob.bo</v>
          </cell>
        </row>
        <row r="537">
          <cell r="A537">
            <v>3501</v>
          </cell>
          <cell r="C537" t="str">
            <v>GAIOC de la Autonomía Originaria del Jatún Ayllu Yura</v>
          </cell>
          <cell r="D537" t="str">
            <v>-</v>
          </cell>
          <cell r="E537" t="str">
            <v>Emma Ticonipa</v>
          </cell>
          <cell r="F537" t="str">
            <v>2183333 - 1635</v>
          </cell>
          <cell r="G537" t="str">
            <v>emma.ticonipa@economiayfinanzas.gob.bo</v>
          </cell>
        </row>
        <row r="538">
          <cell r="A538">
            <v>3701</v>
          </cell>
          <cell r="C538" t="str">
            <v>GAIOC de Charagua Iyambae</v>
          </cell>
          <cell r="D538" t="str">
            <v>-</v>
          </cell>
          <cell r="E538" t="str">
            <v>Emma Ticonipa</v>
          </cell>
          <cell r="F538" t="str">
            <v>2183333 - 1635</v>
          </cell>
          <cell r="G538" t="str">
            <v>emma.ticonipa@economiayfinanzas.gob.bo</v>
          </cell>
        </row>
        <row r="539">
          <cell r="A539">
            <v>3702</v>
          </cell>
          <cell r="C539" t="str">
            <v>Gobierno Guaraní Kereimba Iyaambae</v>
          </cell>
          <cell r="D539" t="str">
            <v>-</v>
          </cell>
          <cell r="E539" t="str">
            <v>Emma Ticonipa</v>
          </cell>
          <cell r="F539" t="str">
            <v>2183333 - 1635</v>
          </cell>
          <cell r="G539" t="str">
            <v>emma.ticonipa@economiayfinanzas.gob.bo</v>
          </cell>
        </row>
        <row r="540">
          <cell r="A540">
            <v>3801</v>
          </cell>
          <cell r="C540" t="str">
            <v>Gobierno del Territorio Indígena Multiétnico</v>
          </cell>
          <cell r="D540" t="str">
            <v>-</v>
          </cell>
          <cell r="E540" t="str">
            <v>Emma Ticonipa</v>
          </cell>
          <cell r="F540" t="str">
            <v>2183333 - 1635</v>
          </cell>
          <cell r="G540" t="str">
            <v>emma.ticonipa@economiayfinanzas.gob.bo</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3">
          <cell r="A13" t="str">
            <v>COD.</v>
          </cell>
          <cell r="B13" t="str">
            <v>DENOMINACIÓN</v>
          </cell>
          <cell r="C13" t="str">
            <v>SIGLA</v>
          </cell>
          <cell r="D13" t="str">
            <v>Tuición</v>
          </cell>
        </row>
        <row r="14">
          <cell r="A14"/>
          <cell r="B14" t="str">
            <v>ADMINISTRACIÓN PÚBLICA</v>
          </cell>
          <cell r="C14" t="str">
            <v>APUB</v>
          </cell>
        </row>
        <row r="15">
          <cell r="A15"/>
          <cell r="B15" t="str">
            <v>ADMINISTRACIÓN PÚBLICA NO FINANCIERA</v>
          </cell>
          <cell r="C15" t="str">
            <v>APNF</v>
          </cell>
        </row>
        <row r="16">
          <cell r="A16"/>
          <cell r="B16" t="str">
            <v>ÓRGANOS DEL ESTADO PLURINACIONAL</v>
          </cell>
          <cell r="C16" t="str">
            <v>OEP</v>
          </cell>
        </row>
        <row r="17">
          <cell r="A17"/>
          <cell r="B17" t="str">
            <v>ÓRGANO LEGISLATIVO</v>
          </cell>
          <cell r="C17" t="str">
            <v>OL</v>
          </cell>
        </row>
        <row r="18">
          <cell r="A18">
            <v>650</v>
          </cell>
          <cell r="B18" t="str">
            <v>Asamblea Legislativa Plurinacional</v>
          </cell>
          <cell r="C18" t="str">
            <v>ALP</v>
          </cell>
        </row>
        <row r="19">
          <cell r="A19"/>
          <cell r="B19" t="str">
            <v>ÓRGANO EJECUTIVO</v>
          </cell>
          <cell r="C19" t="str">
            <v>OE</v>
          </cell>
        </row>
        <row r="20">
          <cell r="A20">
            <v>6</v>
          </cell>
          <cell r="B20" t="str">
            <v>Vicepresidencia del Estado Plurinacional</v>
          </cell>
          <cell r="C20" t="str">
            <v>VPEP</v>
          </cell>
        </row>
        <row r="21">
          <cell r="A21">
            <v>10</v>
          </cell>
          <cell r="B21" t="str">
            <v>Ministerio de Relaciones Exteriores</v>
          </cell>
          <cell r="C21" t="str">
            <v>MIN-RREE</v>
          </cell>
        </row>
        <row r="22">
          <cell r="A22">
            <v>15</v>
          </cell>
          <cell r="B22" t="str">
            <v>Ministerio de Gobierno</v>
          </cell>
          <cell r="C22" t="str">
            <v>MIN-GOB</v>
          </cell>
        </row>
        <row r="23">
          <cell r="A23">
            <v>16</v>
          </cell>
          <cell r="B23" t="str">
            <v>Ministerio de Educación</v>
          </cell>
          <cell r="C23" t="str">
            <v>MIN-EDU</v>
          </cell>
        </row>
        <row r="24">
          <cell r="A24">
            <v>20</v>
          </cell>
          <cell r="B24" t="str">
            <v>Ministerio de Defensa</v>
          </cell>
          <cell r="C24" t="str">
            <v>MIN-DEF</v>
          </cell>
        </row>
        <row r="25">
          <cell r="A25">
            <v>25</v>
          </cell>
          <cell r="B25" t="str">
            <v>Ministerio de la Presidencia</v>
          </cell>
          <cell r="C25" t="str">
            <v>MIN-PRES</v>
          </cell>
        </row>
        <row r="26">
          <cell r="A26">
            <v>30</v>
          </cell>
          <cell r="B26" t="str">
            <v>Ministerio de Justicia y Transparencia Institucional</v>
          </cell>
          <cell r="C26" t="str">
            <v>MIN-JTI</v>
          </cell>
        </row>
        <row r="27">
          <cell r="A27">
            <v>35</v>
          </cell>
          <cell r="B27" t="str">
            <v>Ministerio de Economía y Finanzas Públicas</v>
          </cell>
          <cell r="C27" t="str">
            <v>MIN-EFP</v>
          </cell>
        </row>
        <row r="28">
          <cell r="A28">
            <v>41</v>
          </cell>
          <cell r="B28" t="str">
            <v>Ministerio de Desarrollo Productivo y Economía Plural</v>
          </cell>
          <cell r="C28" t="str">
            <v>MIN-DPEP</v>
          </cell>
        </row>
        <row r="29">
          <cell r="A29">
            <v>46</v>
          </cell>
          <cell r="B29" t="str">
            <v>Ministerio de Salud</v>
          </cell>
          <cell r="C29" t="str">
            <v>MIN-SAL</v>
          </cell>
        </row>
        <row r="30">
          <cell r="A30">
            <v>47</v>
          </cell>
          <cell r="B30" t="str">
            <v>Ministerio de Desarrollo Rural y Tierras</v>
          </cell>
          <cell r="C30" t="str">
            <v>MIN-DRT</v>
          </cell>
        </row>
        <row r="31">
          <cell r="A31">
            <v>48</v>
          </cell>
          <cell r="B31" t="str">
            <v>Ministerio de Deportes</v>
          </cell>
          <cell r="C31" t="str">
            <v>MIN-DEP</v>
          </cell>
        </row>
        <row r="32">
          <cell r="A32">
            <v>52</v>
          </cell>
          <cell r="B32" t="str">
            <v>Ministerio de Culturas y Turismo</v>
          </cell>
          <cell r="C32" t="str">
            <v>MIN-CULT</v>
          </cell>
        </row>
        <row r="33">
          <cell r="A33">
            <v>66</v>
          </cell>
          <cell r="B33" t="str">
            <v>Ministerio de Planificación del Desarrollo</v>
          </cell>
          <cell r="C33" t="str">
            <v>MIN-PD</v>
          </cell>
        </row>
        <row r="34">
          <cell r="A34">
            <v>70</v>
          </cell>
          <cell r="B34" t="str">
            <v>Ministerio de Trabajo, Empleo y Previsión Social</v>
          </cell>
          <cell r="C34" t="str">
            <v>MIN-TEPS</v>
          </cell>
        </row>
        <row r="35">
          <cell r="A35">
            <v>76</v>
          </cell>
          <cell r="B35" t="str">
            <v>Ministerio de Minería y Metalurgia</v>
          </cell>
          <cell r="C35" t="str">
            <v>MIN-MM</v>
          </cell>
        </row>
        <row r="36">
          <cell r="A36">
            <v>78</v>
          </cell>
          <cell r="B36" t="str">
            <v>Ministerio de Hidrocarburos</v>
          </cell>
          <cell r="C36" t="str">
            <v>MIN-H</v>
          </cell>
        </row>
        <row r="37">
          <cell r="A37">
            <v>81</v>
          </cell>
          <cell r="B37" t="str">
            <v>Ministerio de Obras Públicas, Servicios y Vivienda</v>
          </cell>
          <cell r="C37" t="str">
            <v>MIN-OPSV</v>
          </cell>
        </row>
        <row r="38">
          <cell r="A38">
            <v>85</v>
          </cell>
          <cell r="B38" t="str">
            <v>Ministerio de Energías</v>
          </cell>
          <cell r="C38" t="str">
            <v>MIN-ENER</v>
          </cell>
        </row>
        <row r="39">
          <cell r="A39">
            <v>86</v>
          </cell>
          <cell r="B39" t="str">
            <v>Ministerio de Medio Ambiente y Agua</v>
          </cell>
          <cell r="C39" t="str">
            <v>MIN-MAA</v>
          </cell>
        </row>
        <row r="40">
          <cell r="A40">
            <v>87</v>
          </cell>
          <cell r="B40" t="str">
            <v>Ministerio de Comunicación</v>
          </cell>
          <cell r="C40" t="str">
            <v>MIN-COM</v>
          </cell>
        </row>
        <row r="41">
          <cell r="A41">
            <v>99</v>
          </cell>
          <cell r="B41" t="str">
            <v>Tesoro General de la Nación</v>
          </cell>
          <cell r="C41" t="str">
            <v>TGN</v>
          </cell>
        </row>
        <row r="42">
          <cell r="A42"/>
          <cell r="B42" t="str">
            <v>ENTIDADES DESCONCENTRADAS DEL ORGANO EJECUTIVO</v>
          </cell>
          <cell r="C42"/>
        </row>
        <row r="43">
          <cell r="A43"/>
          <cell r="B43" t="str">
            <v xml:space="preserve">Dependencia: Ministerio de Defensa </v>
          </cell>
          <cell r="C43"/>
        </row>
        <row r="44">
          <cell r="A44"/>
          <cell r="B44" t="str">
            <v xml:space="preserve">Registro Internacional Boliviano de Buques </v>
          </cell>
          <cell r="C44" t="str">
            <v>RIBB</v>
          </cell>
        </row>
        <row r="45">
          <cell r="A45"/>
          <cell r="B45" t="str">
            <v>Dependencia: Ministerio de la Presidencia</v>
          </cell>
          <cell r="C45"/>
        </row>
        <row r="46">
          <cell r="A46"/>
          <cell r="B46" t="str">
            <v>Gaceta Oficial de Bolivia</v>
          </cell>
          <cell r="C46" t="str">
            <v>GACETA</v>
          </cell>
        </row>
        <row r="47">
          <cell r="A47"/>
          <cell r="B47" t="str">
            <v>Unidad de Proyectos Especiales</v>
          </cell>
          <cell r="C47" t="str">
            <v>UPRE</v>
          </cell>
        </row>
        <row r="48">
          <cell r="A48"/>
          <cell r="B48" t="str">
            <v xml:space="preserve">Unidad Ejecutora del Fondo Nacional de Solidaridad y Equidad </v>
          </cell>
          <cell r="C48" t="str">
            <v>UE-FNSE</v>
          </cell>
        </row>
        <row r="49">
          <cell r="A49"/>
          <cell r="B49" t="str">
            <v>Dependencia: Ministerio de Economía y Finanzas Públicas</v>
          </cell>
          <cell r="C49"/>
        </row>
        <row r="50">
          <cell r="A50"/>
          <cell r="B50" t="str">
            <v>Servicio Nacional de Patrimonio del Estado</v>
          </cell>
          <cell r="C50" t="str">
            <v>SENAPE</v>
          </cell>
        </row>
        <row r="51">
          <cell r="A51"/>
          <cell r="B51" t="str">
            <v>Servicio Nacional del Sistema de Reparto</v>
          </cell>
          <cell r="C51" t="str">
            <v>SENASIR</v>
          </cell>
        </row>
        <row r="52">
          <cell r="A52"/>
          <cell r="B52" t="str">
            <v xml:space="preserve">Unidad de Coordinación de Programas y Proyectos </v>
          </cell>
          <cell r="C52" t="str">
            <v>UCPP</v>
          </cell>
        </row>
        <row r="53">
          <cell r="A53"/>
          <cell r="B53" t="str">
            <v>Dependencia: Ministerio de Desarrollo Productivo y Economía Plural</v>
          </cell>
          <cell r="C53"/>
        </row>
        <row r="54">
          <cell r="A54"/>
          <cell r="B54" t="str">
            <v>Servicio Nacional de Propiedad Intelectual</v>
          </cell>
          <cell r="C54" t="str">
            <v>SENAPI</v>
          </cell>
        </row>
        <row r="55">
          <cell r="A55"/>
          <cell r="B55" t="str">
            <v>Instituto Boliviano de Metrología</v>
          </cell>
          <cell r="C55" t="str">
            <v>IBMETRO</v>
          </cell>
        </row>
        <row r="56">
          <cell r="A56"/>
          <cell r="B56" t="str">
            <v>Servicio Nacional de Verificación de Exportaciones</v>
          </cell>
          <cell r="C56" t="str">
            <v>SENAVEX</v>
          </cell>
        </row>
        <row r="57">
          <cell r="A57"/>
          <cell r="B57" t="str">
            <v xml:space="preserve">Pro - Bolivia </v>
          </cell>
          <cell r="C57" t="str">
            <v>PRO-BOL</v>
          </cell>
        </row>
        <row r="58">
          <cell r="A58"/>
          <cell r="B58" t="str">
            <v>Dependencia: Ministerio de Salud</v>
          </cell>
          <cell r="C58"/>
        </row>
        <row r="59">
          <cell r="A59"/>
          <cell r="B59" t="str">
            <v>Centro Nacional de Enfermedades Tropicales</v>
          </cell>
          <cell r="C59" t="str">
            <v>CENETROP</v>
          </cell>
        </row>
        <row r="60">
          <cell r="A60"/>
          <cell r="B60" t="str">
            <v>Instituto Nacional de Laboratorios de Salud</v>
          </cell>
          <cell r="C60" t="str">
            <v>INLASA</v>
          </cell>
        </row>
        <row r="61">
          <cell r="A61"/>
          <cell r="B61" t="str">
            <v>Escuela de Salud La Paz</v>
          </cell>
          <cell r="C61" t="str">
            <v>ESLP</v>
          </cell>
        </row>
        <row r="62">
          <cell r="A62"/>
          <cell r="B62" t="str">
            <v>Escuela de Salud Cochabamba</v>
          </cell>
          <cell r="C62" t="str">
            <v>ESCBBA</v>
          </cell>
        </row>
        <row r="63">
          <cell r="A63"/>
          <cell r="B63" t="str">
            <v xml:space="preserve">Agencia Estatal de Medicamentos y Tecnologías en Salud </v>
          </cell>
          <cell r="C63" t="str">
            <v>AGEMED</v>
          </cell>
        </row>
        <row r="64">
          <cell r="A64"/>
          <cell r="B64" t="str">
            <v>Dependencia: Ministerio de Medio Ambiente y Agua</v>
          </cell>
          <cell r="C64"/>
        </row>
        <row r="65">
          <cell r="A65"/>
          <cell r="B65" t="str">
            <v>Servicio Nacional de Áreas Protegidas</v>
          </cell>
          <cell r="C65" t="str">
            <v>SERNAP</v>
          </cell>
        </row>
        <row r="66">
          <cell r="A66"/>
          <cell r="B66" t="str">
            <v xml:space="preserve">Unidad Operativa Boliviana </v>
          </cell>
          <cell r="C66" t="str">
            <v>UOB</v>
          </cell>
        </row>
        <row r="67">
          <cell r="A67"/>
          <cell r="B67" t="str">
            <v>Dependencia: Ministerio de Desarrollo Rural y Tierras</v>
          </cell>
          <cell r="C67"/>
        </row>
        <row r="68">
          <cell r="A68"/>
          <cell r="B68" t="str">
            <v>Servicio Nacional de Sanidad Agropecuaria e Inocuidad Alimentaria</v>
          </cell>
          <cell r="C68" t="str">
            <v>SENASAG</v>
          </cell>
        </row>
        <row r="69">
          <cell r="A69"/>
          <cell r="B69" t="str">
            <v>Fondo Nacional de Desarrollo Integral</v>
          </cell>
          <cell r="C69" t="str">
            <v>FONADIN</v>
          </cell>
        </row>
        <row r="70">
          <cell r="A70"/>
          <cell r="B70" t="str">
            <v>Institución Pública Desconcentrada Soberanía Alimentaria</v>
          </cell>
          <cell r="C70" t="str">
            <v>SOBAL</v>
          </cell>
        </row>
        <row r="71">
          <cell r="A71"/>
          <cell r="B71" t="str">
            <v>Institución Pública Desconcentrada de Pesca y Acuicultura "PACU"</v>
          </cell>
          <cell r="C71" t="str">
            <v>PACU</v>
          </cell>
        </row>
        <row r="72">
          <cell r="A72"/>
          <cell r="B72" t="str">
            <v xml:space="preserve">Entidad Pública Desconcentrada Unidad Ejecutora de Pozos </v>
          </cell>
          <cell r="C72" t="str">
            <v>UE-Pozos</v>
          </cell>
        </row>
        <row r="73">
          <cell r="A73"/>
          <cell r="B73" t="str">
            <v>Dependencia: Ministerio de Culturas y Turismo</v>
          </cell>
          <cell r="C73"/>
        </row>
        <row r="74">
          <cell r="A74"/>
          <cell r="B74" t="str">
            <v xml:space="preserve">Conoce- Bolivia </v>
          </cell>
          <cell r="C74" t="str">
            <v>CO-BOL</v>
          </cell>
        </row>
        <row r="75">
          <cell r="A75"/>
          <cell r="B75" t="str">
            <v>Dependencia: Ministerio de Obras Públicas, Servicios y Vivienda</v>
          </cell>
          <cell r="C75"/>
        </row>
        <row r="76">
          <cell r="A76"/>
          <cell r="B76" t="str">
            <v>Centro de Comunicaciones La Paz</v>
          </cell>
          <cell r="C76" t="str">
            <v>CCLP</v>
          </cell>
        </row>
        <row r="77">
          <cell r="A77"/>
          <cell r="B77" t="str">
            <v xml:space="preserve">Administradora de Terminal Terrestre Santa Cruz </v>
          </cell>
          <cell r="C77" t="str">
            <v>ATTSC</v>
          </cell>
        </row>
        <row r="78">
          <cell r="A78"/>
          <cell r="B78" t="str">
            <v>Dependencia: Ministerio de Hidrocarburos</v>
          </cell>
          <cell r="C78"/>
        </row>
        <row r="79">
          <cell r="A79"/>
          <cell r="B79" t="str">
            <v>Entidad Ejecutora de Conversión a Gas Natural Vehicular</v>
          </cell>
          <cell r="C79" t="str">
            <v>EEC-GNV</v>
          </cell>
        </row>
        <row r="80">
          <cell r="A80"/>
          <cell r="B80" t="str">
            <v>ÓRGANO JUDICIAL Y TRIBUNAL CONSTITUCIONAL</v>
          </cell>
          <cell r="C80" t="str">
            <v>OJ-TC</v>
          </cell>
        </row>
        <row r="81">
          <cell r="A81">
            <v>660</v>
          </cell>
          <cell r="B81" t="str">
            <v>Órgano Judicial</v>
          </cell>
          <cell r="C81" t="str">
            <v>OJ</v>
          </cell>
        </row>
        <row r="82">
          <cell r="A82">
            <v>661</v>
          </cell>
          <cell r="B82" t="str">
            <v>Tribunal Constitucional Plurinacional</v>
          </cell>
          <cell r="C82" t="str">
            <v>TCP</v>
          </cell>
        </row>
        <row r="83">
          <cell r="A83"/>
          <cell r="B83" t="str">
            <v>ÓRGANO ELECTORAL</v>
          </cell>
          <cell r="C83" t="str">
            <v>OEL</v>
          </cell>
        </row>
        <row r="84">
          <cell r="A84">
            <v>670</v>
          </cell>
          <cell r="B84" t="str">
            <v>Órgano Electoral Plurinacional</v>
          </cell>
          <cell r="C84" t="str">
            <v>OEP</v>
          </cell>
        </row>
        <row r="85">
          <cell r="A85"/>
          <cell r="B85" t="str">
            <v>INSTITUCIONES DE CONTROL Y DEFENSA DEL ESTADO</v>
          </cell>
          <cell r="C85" t="str">
            <v>ICDE</v>
          </cell>
        </row>
        <row r="86">
          <cell r="A86">
            <v>680</v>
          </cell>
          <cell r="B86" t="str">
            <v>Contraloría General del Estado</v>
          </cell>
          <cell r="C86" t="str">
            <v>CGE</v>
          </cell>
        </row>
        <row r="87">
          <cell r="A87">
            <v>681</v>
          </cell>
          <cell r="B87" t="str">
            <v>Ministerio Público</v>
          </cell>
          <cell r="C87" t="str">
            <v>MINPUB</v>
          </cell>
        </row>
        <row r="88">
          <cell r="A88">
            <v>682</v>
          </cell>
          <cell r="B88" t="str">
            <v>Defensoría del Pueblo</v>
          </cell>
          <cell r="C88" t="str">
            <v>DP</v>
          </cell>
        </row>
        <row r="89">
          <cell r="A89">
            <v>683</v>
          </cell>
          <cell r="B89" t="str">
            <v>Procuraduría General del Estado</v>
          </cell>
          <cell r="C89" t="str">
            <v>PROGE</v>
          </cell>
        </row>
        <row r="90">
          <cell r="A90"/>
          <cell r="B90" t="str">
            <v xml:space="preserve">INSTITUCIONES PÚBLICAS DESCENTRALIZADAS </v>
          </cell>
          <cell r="C90" t="str">
            <v xml:space="preserve">INSPUBDES </v>
          </cell>
        </row>
        <row r="91">
          <cell r="A91"/>
          <cell r="B91" t="str">
            <v xml:space="preserve">Tuición: Vicepresidencia del Estado Plurinacional </v>
          </cell>
          <cell r="C91"/>
        </row>
        <row r="92">
          <cell r="A92">
            <v>119</v>
          </cell>
          <cell r="B92" t="str">
            <v>Agencia para el Desarrollo de la Sociedad de la Información en Bolivia</v>
          </cell>
          <cell r="C92" t="str">
            <v>ADSIB</v>
          </cell>
          <cell r="D92">
            <v>6</v>
          </cell>
        </row>
        <row r="93">
          <cell r="A93"/>
          <cell r="B93" t="str">
            <v>Tuición: Ministerio de Relaciones Exteriores</v>
          </cell>
          <cell r="C93"/>
        </row>
        <row r="94">
          <cell r="A94">
            <v>197</v>
          </cell>
          <cell r="B94" t="str">
            <v>Dirección Estratégica de Reivindicación Marítima, Silala y Recursos Hídricos Internacionales</v>
          </cell>
          <cell r="C94" t="str">
            <v>DIREMAR</v>
          </cell>
          <cell r="D94">
            <v>10</v>
          </cell>
        </row>
        <row r="95">
          <cell r="A95"/>
          <cell r="B95" t="str">
            <v xml:space="preserve">Tuición: Ministerio de Gobierno </v>
          </cell>
          <cell r="C95"/>
        </row>
        <row r="96">
          <cell r="A96">
            <v>340</v>
          </cell>
          <cell r="B96" t="str">
            <v>Servicio General de Identificación Personal</v>
          </cell>
          <cell r="C96" t="str">
            <v>SEGIP</v>
          </cell>
          <cell r="D96">
            <v>15</v>
          </cell>
        </row>
        <row r="97">
          <cell r="A97">
            <v>345</v>
          </cell>
          <cell r="B97" t="str">
            <v>Mutual de Servicios al Policía</v>
          </cell>
          <cell r="C97" t="str">
            <v>MUSERPOL</v>
          </cell>
          <cell r="D97">
            <v>15</v>
          </cell>
        </row>
        <row r="98">
          <cell r="A98">
            <v>341</v>
          </cell>
          <cell r="B98" t="str">
            <v>Servicio General de Licencias de Conducir</v>
          </cell>
          <cell r="C98" t="str">
            <v>SEGELIC</v>
          </cell>
          <cell r="D98">
            <v>15</v>
          </cell>
        </row>
        <row r="99">
          <cell r="A99"/>
          <cell r="B99" t="str">
            <v>Tuición: Ministerio de Educación</v>
          </cell>
          <cell r="C99"/>
        </row>
        <row r="100">
          <cell r="A100">
            <v>109</v>
          </cell>
          <cell r="B100" t="str">
            <v>Conservatorio Plurinacional de Música</v>
          </cell>
          <cell r="C100" t="str">
            <v>COPLUMU</v>
          </cell>
          <cell r="D100">
            <v>16</v>
          </cell>
        </row>
        <row r="101">
          <cell r="A101">
            <v>124</v>
          </cell>
          <cell r="B101" t="str">
            <v>Academia Nacional de Ciencias</v>
          </cell>
          <cell r="C101" t="str">
            <v>ANC</v>
          </cell>
          <cell r="D101">
            <v>16</v>
          </cell>
        </row>
        <row r="102">
          <cell r="A102">
            <v>129</v>
          </cell>
          <cell r="B102" t="str">
            <v>Escuela de Gestión Pública Plurinacional</v>
          </cell>
          <cell r="C102" t="str">
            <v>EGPP</v>
          </cell>
          <cell r="D102">
            <v>16</v>
          </cell>
        </row>
        <row r="103">
          <cell r="A103">
            <v>150</v>
          </cell>
          <cell r="B103" t="str">
            <v>Proyecto Sucre Ciudad Universitaria</v>
          </cell>
          <cell r="C103" t="str">
            <v>PSCU</v>
          </cell>
          <cell r="D103">
            <v>16</v>
          </cell>
        </row>
        <row r="104">
          <cell r="A104">
            <v>153</v>
          </cell>
          <cell r="B104" t="str">
            <v>Observatorio Plurinacional de la Calidad Educativa</v>
          </cell>
          <cell r="C104" t="str">
            <v>OPCE</v>
          </cell>
          <cell r="D104">
            <v>16</v>
          </cell>
        </row>
        <row r="105">
          <cell r="A105">
            <v>265</v>
          </cell>
          <cell r="B105" t="str">
            <v>Dirección Departamental de Educación Chuquisaca</v>
          </cell>
          <cell r="C105" t="str">
            <v>DDE -CHU</v>
          </cell>
          <cell r="D105">
            <v>16</v>
          </cell>
        </row>
        <row r="106">
          <cell r="A106">
            <v>266</v>
          </cell>
          <cell r="B106" t="str">
            <v>Dirección Departamental de Educación La Paz</v>
          </cell>
          <cell r="C106" t="str">
            <v>DDE - LPZ</v>
          </cell>
          <cell r="D106">
            <v>16</v>
          </cell>
        </row>
        <row r="107">
          <cell r="A107">
            <v>267</v>
          </cell>
          <cell r="B107" t="str">
            <v>Dirección Departamental de Educación Cochabamba</v>
          </cell>
          <cell r="C107" t="str">
            <v>DDE -CBB</v>
          </cell>
          <cell r="D107">
            <v>16</v>
          </cell>
        </row>
        <row r="108">
          <cell r="A108">
            <v>268</v>
          </cell>
          <cell r="B108" t="str">
            <v>Dirección Departamental de Educación Oruro</v>
          </cell>
          <cell r="C108" t="str">
            <v>DDE - ORU</v>
          </cell>
          <cell r="D108">
            <v>16</v>
          </cell>
        </row>
        <row r="109">
          <cell r="A109">
            <v>269</v>
          </cell>
          <cell r="B109" t="str">
            <v>Dirección Departamental de Educación Potosí</v>
          </cell>
          <cell r="C109" t="str">
            <v>DDE - PTS</v>
          </cell>
          <cell r="D109">
            <v>16</v>
          </cell>
        </row>
        <row r="110">
          <cell r="A110">
            <v>270</v>
          </cell>
          <cell r="B110" t="str">
            <v>Dirección Departamental de Educación Tarija</v>
          </cell>
          <cell r="C110" t="str">
            <v>DDE -TAR</v>
          </cell>
          <cell r="D110">
            <v>16</v>
          </cell>
        </row>
        <row r="111">
          <cell r="A111">
            <v>271</v>
          </cell>
          <cell r="B111" t="str">
            <v>Dirección Departamental de Educación Santa Cruz</v>
          </cell>
          <cell r="C111" t="str">
            <v>DDE -SCZ</v>
          </cell>
          <cell r="D111">
            <v>16</v>
          </cell>
        </row>
        <row r="112">
          <cell r="A112">
            <v>272</v>
          </cell>
          <cell r="B112" t="str">
            <v>Dirección Departamental de Educación Beni</v>
          </cell>
          <cell r="C112" t="str">
            <v>DDE - BEN</v>
          </cell>
          <cell r="D112">
            <v>16</v>
          </cell>
        </row>
        <row r="113">
          <cell r="A113">
            <v>273</v>
          </cell>
          <cell r="B113" t="str">
            <v>Dirección Departamental de Educación Pando</v>
          </cell>
          <cell r="C113" t="str">
            <v>DDE - PAN</v>
          </cell>
          <cell r="D113">
            <v>16</v>
          </cell>
        </row>
        <row r="114">
          <cell r="A114">
            <v>324</v>
          </cell>
          <cell r="B114" t="str">
            <v>Escuela Boliviana Intercultural de Música</v>
          </cell>
          <cell r="C114" t="str">
            <v>EBIM</v>
          </cell>
          <cell r="D114">
            <v>16</v>
          </cell>
        </row>
        <row r="115">
          <cell r="A115">
            <v>344</v>
          </cell>
          <cell r="B115" t="str">
            <v>Instituto Plurinacional de Estudio de Lenguas y Culturas</v>
          </cell>
          <cell r="C115" t="str">
            <v>IPELC</v>
          </cell>
          <cell r="D115">
            <v>16</v>
          </cell>
        </row>
        <row r="116">
          <cell r="A116">
            <v>379</v>
          </cell>
          <cell r="B116" t="str">
            <v>Escuela Boliviana Intercultural de Danza</v>
          </cell>
          <cell r="C116" t="str">
            <v>EBID</v>
          </cell>
          <cell r="D116">
            <v>16</v>
          </cell>
        </row>
        <row r="117">
          <cell r="A117"/>
          <cell r="B117" t="str">
            <v>Tuición: Ministerio de Defensa</v>
          </cell>
          <cell r="C117"/>
        </row>
        <row r="118">
          <cell r="A118">
            <v>170</v>
          </cell>
          <cell r="B118" t="str">
            <v>Escuela Militar de Ingeniería</v>
          </cell>
          <cell r="C118" t="str">
            <v>EMI</v>
          </cell>
          <cell r="D118">
            <v>20</v>
          </cell>
        </row>
        <row r="119">
          <cell r="A119">
            <v>243</v>
          </cell>
          <cell r="B119" t="str">
            <v>Servicio Nacional de Hidrografía Naval</v>
          </cell>
          <cell r="C119" t="str">
            <v>SNHN</v>
          </cell>
          <cell r="D119">
            <v>20</v>
          </cell>
        </row>
        <row r="120">
          <cell r="A120">
            <v>244</v>
          </cell>
          <cell r="B120" t="str">
            <v>Servicio Nacional de Aerofotogrametría</v>
          </cell>
          <cell r="C120" t="str">
            <v>SNAF</v>
          </cell>
          <cell r="D120">
            <v>20</v>
          </cell>
        </row>
        <row r="121">
          <cell r="A121">
            <v>245</v>
          </cell>
          <cell r="B121" t="str">
            <v>Servicio Geodésico de Mapas</v>
          </cell>
          <cell r="C121" t="str">
            <v>SE-GEOMAP</v>
          </cell>
          <cell r="D121">
            <v>20</v>
          </cell>
        </row>
        <row r="122">
          <cell r="A122"/>
          <cell r="B122" t="str">
            <v>Tuición: Ministerio de la Presidencia</v>
          </cell>
          <cell r="C122"/>
        </row>
        <row r="123">
          <cell r="A123">
            <v>159</v>
          </cell>
          <cell r="B123" t="str">
            <v>Oficina Técnica para el Fortalecimiento de la Empresa Pública</v>
          </cell>
          <cell r="C123" t="str">
            <v>OFEP</v>
          </cell>
          <cell r="D123">
            <v>25</v>
          </cell>
        </row>
        <row r="124">
          <cell r="A124">
            <v>374</v>
          </cell>
          <cell r="B124" t="str">
            <v>Agencia de Gobierno Electrónico y Tecnologías de Información y Comunicación</v>
          </cell>
          <cell r="C124" t="str">
            <v>AGETIC</v>
          </cell>
          <cell r="D124">
            <v>25</v>
          </cell>
        </row>
        <row r="125">
          <cell r="A125">
            <v>226</v>
          </cell>
          <cell r="B125" t="str">
            <v>Servicio Estatal de Autonomías</v>
          </cell>
          <cell r="C125" t="str">
            <v>SEA</v>
          </cell>
          <cell r="D125">
            <v>25</v>
          </cell>
        </row>
        <row r="126">
          <cell r="A126"/>
          <cell r="B126" t="str">
            <v xml:space="preserve">Tuición: Ministerio de Justicia y Transparencia Institucional </v>
          </cell>
          <cell r="C126"/>
        </row>
        <row r="127">
          <cell r="A127">
            <v>112</v>
          </cell>
          <cell r="B127" t="str">
            <v>Comité Nacional de la Persona con Discapacidad</v>
          </cell>
          <cell r="C127" t="str">
            <v>CONALPEDIS</v>
          </cell>
          <cell r="D127">
            <v>30</v>
          </cell>
        </row>
        <row r="128">
          <cell r="A128">
            <v>152</v>
          </cell>
          <cell r="B128" t="str">
            <v>Servicio Plurinacional de Defensa Pública</v>
          </cell>
          <cell r="C128" t="str">
            <v>SEPDEP</v>
          </cell>
          <cell r="D128">
            <v>30</v>
          </cell>
        </row>
        <row r="129">
          <cell r="A129">
            <v>155</v>
          </cell>
          <cell r="B129" t="str">
            <v>Dirección del Notariado Plurinacional</v>
          </cell>
          <cell r="C129" t="str">
            <v>DIRNOPLU</v>
          </cell>
          <cell r="D129">
            <v>30</v>
          </cell>
        </row>
        <row r="130">
          <cell r="A130">
            <v>156</v>
          </cell>
          <cell r="B130" t="str">
            <v>Servicio Plurinacional de Asistencia a la Víctima</v>
          </cell>
          <cell r="C130" t="str">
            <v>SEPDAVI</v>
          </cell>
          <cell r="D130">
            <v>30</v>
          </cell>
        </row>
        <row r="131">
          <cell r="A131">
            <v>157</v>
          </cell>
          <cell r="B131" t="str">
            <v>Servicio para la Prevención de la Tortura</v>
          </cell>
          <cell r="C131" t="str">
            <v>SEPRET</v>
          </cell>
          <cell r="D131">
            <v>30</v>
          </cell>
        </row>
        <row r="132">
          <cell r="A132">
            <v>384</v>
          </cell>
          <cell r="B132" t="str">
            <v xml:space="preserve">Comisión de la Verdad Servicio </v>
          </cell>
          <cell r="C132" t="str">
            <v xml:space="preserve">CV </v>
          </cell>
          <cell r="D132">
            <v>30</v>
          </cell>
        </row>
        <row r="133">
          <cell r="A133">
            <v>386</v>
          </cell>
          <cell r="B133" t="str">
            <v>Plurinacional de la Mujer y de la Despatriarcalización Ana María Romero</v>
          </cell>
          <cell r="C133" t="str">
            <v>SEPMUD</v>
          </cell>
          <cell r="D133">
            <v>30</v>
          </cell>
        </row>
        <row r="134">
          <cell r="A134"/>
          <cell r="B134" t="str">
            <v>Tuición: Ministerio de Economía y Finanzas Públicas</v>
          </cell>
          <cell r="C134"/>
        </row>
        <row r="135">
          <cell r="A135">
            <v>169</v>
          </cell>
          <cell r="B135" t="str">
            <v>Autoridad General de Impugnación Tributaria</v>
          </cell>
          <cell r="C135" t="str">
            <v>AGIT</v>
          </cell>
          <cell r="D135">
            <v>35</v>
          </cell>
        </row>
        <row r="136">
          <cell r="A136">
            <v>200</v>
          </cell>
          <cell r="B136" t="str">
            <v>Registro Único para la Administración Tributaria Municipal</v>
          </cell>
          <cell r="C136" t="str">
            <v>RUAT</v>
          </cell>
          <cell r="D136">
            <v>35</v>
          </cell>
        </row>
        <row r="137">
          <cell r="A137">
            <v>203</v>
          </cell>
          <cell r="B137" t="str">
            <v>Autoridad de Supervisión del Sistema Financiero</v>
          </cell>
          <cell r="C137" t="str">
            <v>ASFI</v>
          </cell>
          <cell r="D137">
            <v>35</v>
          </cell>
        </row>
        <row r="138">
          <cell r="A138">
            <v>283</v>
          </cell>
          <cell r="B138" t="str">
            <v>Aduana Nacional (*)</v>
          </cell>
          <cell r="C138" t="str">
            <v>AN</v>
          </cell>
          <cell r="D138">
            <v>35</v>
          </cell>
        </row>
        <row r="139">
          <cell r="A139">
            <v>290</v>
          </cell>
          <cell r="B139" t="str">
            <v>Servicio de Impuestos Nacionales (*)</v>
          </cell>
          <cell r="C139" t="str">
            <v>SIN</v>
          </cell>
          <cell r="D139">
            <v>35</v>
          </cell>
        </row>
        <row r="140">
          <cell r="A140">
            <v>309</v>
          </cell>
          <cell r="B140" t="str">
            <v>Autoridad de Fiscalización del Juego</v>
          </cell>
          <cell r="C140" t="str">
            <v>AJ</v>
          </cell>
          <cell r="D140">
            <v>35</v>
          </cell>
        </row>
        <row r="141">
          <cell r="A141">
            <v>313</v>
          </cell>
          <cell r="B141" t="str">
            <v>Autoridad de Fiscalización y Control de Pensiones y Seguros</v>
          </cell>
          <cell r="C141" t="str">
            <v>APS</v>
          </cell>
          <cell r="D141">
            <v>35</v>
          </cell>
        </row>
        <row r="142">
          <cell r="A142">
            <v>346</v>
          </cell>
          <cell r="B142" t="str">
            <v>Unidad de Investigaciones Financieras</v>
          </cell>
          <cell r="C142" t="str">
            <v>UIF</v>
          </cell>
          <cell r="D142">
            <v>35</v>
          </cell>
        </row>
        <row r="143">
          <cell r="A143"/>
          <cell r="B143" t="str">
            <v>Tuición: Ministerio de Desarrollo Productivo y Economía Plural</v>
          </cell>
          <cell r="C143"/>
        </row>
        <row r="144">
          <cell r="A144">
            <v>132</v>
          </cell>
          <cell r="B144" t="str">
            <v>Servicio de Desarrollo de las Empresas Públicas Productivas</v>
          </cell>
          <cell r="C144" t="str">
            <v>SEDEM</v>
          </cell>
          <cell r="D144">
            <v>41</v>
          </cell>
        </row>
        <row r="145">
          <cell r="A145">
            <v>224</v>
          </cell>
          <cell r="B145" t="str">
            <v>Insumos Bolivia</v>
          </cell>
          <cell r="C145" t="str">
            <v>IN - BOL</v>
          </cell>
          <cell r="D145">
            <v>41</v>
          </cell>
        </row>
        <row r="146">
          <cell r="A146">
            <v>227</v>
          </cell>
          <cell r="B146" t="str">
            <v>Zona Franca Comercial e Industrial de Cobija</v>
          </cell>
          <cell r="C146" t="str">
            <v>ZOFRACOBIJA</v>
          </cell>
          <cell r="D146">
            <v>41</v>
          </cell>
        </row>
        <row r="147">
          <cell r="A147">
            <v>315</v>
          </cell>
          <cell r="B147" t="str">
            <v>Autoridad de Fiscalización de Empresas</v>
          </cell>
          <cell r="C147" t="str">
            <v>AEMP</v>
          </cell>
          <cell r="D147">
            <v>41</v>
          </cell>
        </row>
        <row r="148">
          <cell r="A148">
            <v>378</v>
          </cell>
          <cell r="B148" t="str">
            <v>Servicio Nacional Textil</v>
          </cell>
          <cell r="C148" t="str">
            <v>SENATEX</v>
          </cell>
          <cell r="D148">
            <v>41</v>
          </cell>
        </row>
        <row r="149">
          <cell r="A149"/>
          <cell r="B149" t="str">
            <v>Tuición: Ministerio de Salud</v>
          </cell>
          <cell r="C149"/>
        </row>
        <row r="150">
          <cell r="A150">
            <v>111</v>
          </cell>
          <cell r="B150" t="str">
            <v>Instituto Boliviano de la Ceguera</v>
          </cell>
          <cell r="C150" t="str">
            <v>IBC</v>
          </cell>
          <cell r="D150">
            <v>46</v>
          </cell>
        </row>
        <row r="151">
          <cell r="A151">
            <v>133</v>
          </cell>
          <cell r="B151" t="str">
            <v>Lotería Nacional de Beneficencia y Salubridad</v>
          </cell>
          <cell r="C151" t="str">
            <v>LONABOL</v>
          </cell>
          <cell r="D151">
            <v>46</v>
          </cell>
        </row>
        <row r="152">
          <cell r="A152">
            <v>249</v>
          </cell>
          <cell r="B152" t="str">
            <v>Central de Abastecimiento y Suministros de Salud</v>
          </cell>
          <cell r="C152" t="str">
            <v>CEASS</v>
          </cell>
          <cell r="D152">
            <v>46</v>
          </cell>
        </row>
        <row r="153">
          <cell r="A153">
            <v>251</v>
          </cell>
          <cell r="B153" t="str">
            <v>Instituto Nacional de Salud Ocupacional</v>
          </cell>
          <cell r="C153" t="str">
            <v>INSO</v>
          </cell>
          <cell r="D153">
            <v>46</v>
          </cell>
        </row>
        <row r="154">
          <cell r="A154">
            <v>382</v>
          </cell>
          <cell r="B154" t="str">
            <v>Agencia de Infraestructura en Salud y Equipamiento Médico</v>
          </cell>
          <cell r="C154" t="str">
            <v>AISEM</v>
          </cell>
          <cell r="D154">
            <v>46</v>
          </cell>
        </row>
        <row r="155">
          <cell r="A155">
            <v>385</v>
          </cell>
          <cell r="B155" t="str">
            <v>Autoridad de Supervisión de la Seguridad Social de Corto Plazo</v>
          </cell>
          <cell r="C155" t="str">
            <v>ASUSS</v>
          </cell>
          <cell r="D155">
            <v>46</v>
          </cell>
        </row>
        <row r="156">
          <cell r="A156"/>
          <cell r="B156" t="str">
            <v xml:space="preserve">Tuición: Ministerio de Desarrollo Rural y Tierras </v>
          </cell>
          <cell r="C156"/>
        </row>
        <row r="157">
          <cell r="A157">
            <v>212</v>
          </cell>
          <cell r="B157" t="str">
            <v>Instituto Nacional de Reforma Agraria</v>
          </cell>
          <cell r="C157" t="str">
            <v>INRA</v>
          </cell>
          <cell r="D157">
            <v>47</v>
          </cell>
        </row>
        <row r="158">
          <cell r="A158">
            <v>222</v>
          </cell>
          <cell r="B158" t="str">
            <v>Instituto Nacional de Innovación Agropecuaria y Forestal</v>
          </cell>
          <cell r="C158" t="str">
            <v>INIAF</v>
          </cell>
          <cell r="D158">
            <v>47</v>
          </cell>
        </row>
        <row r="159">
          <cell r="A159">
            <v>254</v>
          </cell>
          <cell r="B159" t="str">
            <v>Instituto del Seguro Agrario(*)</v>
          </cell>
          <cell r="C159" t="str">
            <v>INSA</v>
          </cell>
          <cell r="D159">
            <v>47</v>
          </cell>
        </row>
        <row r="160">
          <cell r="A160">
            <v>371</v>
          </cell>
          <cell r="B160" t="str">
            <v>Centro Internacional de la Quinua</v>
          </cell>
          <cell r="C160" t="str">
            <v>CIQ</v>
          </cell>
          <cell r="D160">
            <v>47</v>
          </cell>
        </row>
        <row r="161">
          <cell r="A161">
            <v>373</v>
          </cell>
          <cell r="B161" t="str">
            <v>Fondo de Desarrollo Indígena</v>
          </cell>
          <cell r="C161" t="str">
            <v>FDI</v>
          </cell>
          <cell r="D161">
            <v>47</v>
          </cell>
        </row>
        <row r="162">
          <cell r="A162"/>
          <cell r="B162" t="str">
            <v xml:space="preserve">Tuición: Ministerio de Culturas y Turismo </v>
          </cell>
          <cell r="C162"/>
        </row>
        <row r="163">
          <cell r="A163">
            <v>108</v>
          </cell>
          <cell r="B163" t="str">
            <v>Orquesta Sinfónica Nacional</v>
          </cell>
          <cell r="C163" t="str">
            <v>OSN</v>
          </cell>
          <cell r="D163">
            <v>52</v>
          </cell>
        </row>
        <row r="164">
          <cell r="A164">
            <v>349</v>
          </cell>
          <cell r="B164" t="str">
            <v>Centro de Investigaciones Arqueológicas, Antropológicas y Adm. de Tiwanaku</v>
          </cell>
          <cell r="C164" t="str">
            <v>CIAAAT</v>
          </cell>
          <cell r="D164">
            <v>52</v>
          </cell>
        </row>
        <row r="165">
          <cell r="A165">
            <v>387</v>
          </cell>
          <cell r="B165" t="str">
            <v>Agencia del Desarrollo del Cine y Audiovisual Bolivianos</v>
          </cell>
          <cell r="C165" t="str">
            <v>ADECINE</v>
          </cell>
          <cell r="D165">
            <v>52</v>
          </cell>
        </row>
        <row r="166">
          <cell r="A166"/>
          <cell r="B166" t="str">
            <v xml:space="preserve">Tuición: Ministerio de Planificación del Desarrollo </v>
          </cell>
          <cell r="C166"/>
        </row>
        <row r="167">
          <cell r="A167">
            <v>201</v>
          </cell>
          <cell r="B167" t="str">
            <v>Agencia para el Desarrollo de las Macroregiones y Zonas Fronterizas</v>
          </cell>
          <cell r="C167" t="str">
            <v>ADEMAF</v>
          </cell>
          <cell r="D167">
            <v>66</v>
          </cell>
        </row>
        <row r="168">
          <cell r="A168">
            <v>206</v>
          </cell>
          <cell r="B168" t="str">
            <v>Instituto Nacional de Estadística</v>
          </cell>
          <cell r="C168" t="str">
            <v>INE</v>
          </cell>
          <cell r="D168">
            <v>66</v>
          </cell>
        </row>
        <row r="169">
          <cell r="A169">
            <v>210</v>
          </cell>
          <cell r="B169" t="str">
            <v>Unidad de Análisis de Políticas Sociales y Económicas</v>
          </cell>
          <cell r="C169" t="str">
            <v>UDAPE</v>
          </cell>
          <cell r="D169">
            <v>66</v>
          </cell>
        </row>
        <row r="170">
          <cell r="A170">
            <v>287</v>
          </cell>
          <cell r="B170" t="str">
            <v>Fondo Nacional de Inversión Productiva y Social</v>
          </cell>
          <cell r="C170" t="str">
            <v>FPS</v>
          </cell>
          <cell r="D170">
            <v>66</v>
          </cell>
        </row>
        <row r="171">
          <cell r="A171"/>
          <cell r="B171" t="str">
            <v xml:space="preserve">Tuición: Ministerio de Minería y Metalurgia </v>
          </cell>
          <cell r="C171"/>
        </row>
        <row r="172">
          <cell r="A172">
            <v>190</v>
          </cell>
          <cell r="B172" t="str">
            <v>Autoridad Jurisdiccional Administrativa Minera</v>
          </cell>
          <cell r="C172" t="str">
            <v>AJAM</v>
          </cell>
          <cell r="D172">
            <v>76</v>
          </cell>
        </row>
        <row r="173">
          <cell r="A173">
            <v>221</v>
          </cell>
          <cell r="B173" t="str">
            <v>Servicio Nacional de Registro y Control de la Comercialización de Minerales y Metales</v>
          </cell>
          <cell r="C173" t="str">
            <v>SENARECOM</v>
          </cell>
          <cell r="D173">
            <v>76</v>
          </cell>
        </row>
        <row r="174">
          <cell r="A174">
            <v>234</v>
          </cell>
          <cell r="B174" t="str">
            <v>Servicio Geológico Minero</v>
          </cell>
          <cell r="C174" t="str">
            <v>SERGEOMIN</v>
          </cell>
          <cell r="D174">
            <v>76</v>
          </cell>
        </row>
        <row r="175">
          <cell r="A175">
            <v>381</v>
          </cell>
          <cell r="B175" t="str">
            <v>Fondo de Apoyo a la Reactivación de la Minería Chica</v>
          </cell>
          <cell r="C175" t="str">
            <v>FAREMIN</v>
          </cell>
          <cell r="D175">
            <v>76</v>
          </cell>
        </row>
        <row r="176">
          <cell r="A176"/>
          <cell r="B176" t="str">
            <v xml:space="preserve">Tuición: Ministerio de Hidrocarburos </v>
          </cell>
          <cell r="C176"/>
        </row>
        <row r="177">
          <cell r="A177">
            <v>163</v>
          </cell>
          <cell r="B177" t="str">
            <v>Agencia Nacional de Hidrocarburos</v>
          </cell>
          <cell r="C177" t="str">
            <v>ANH</v>
          </cell>
          <cell r="D177">
            <v>78</v>
          </cell>
        </row>
        <row r="178">
          <cell r="A178"/>
          <cell r="B178" t="str">
            <v xml:space="preserve">Tuición: Ministerio de Obras Públicas, Servicios y Vivienda </v>
          </cell>
          <cell r="C178"/>
        </row>
        <row r="179">
          <cell r="A179">
            <v>117</v>
          </cell>
          <cell r="B179" t="str">
            <v>Dirección General de Aeronáutica Civil (*)</v>
          </cell>
          <cell r="C179" t="str">
            <v>DGAC</v>
          </cell>
          <cell r="D179">
            <v>81</v>
          </cell>
        </row>
        <row r="180">
          <cell r="A180">
            <v>134</v>
          </cell>
          <cell r="B180" t="str">
            <v>Consejo Nacional de Vivienda Policial</v>
          </cell>
          <cell r="C180" t="str">
            <v>COVIPOL</v>
          </cell>
          <cell r="D180">
            <v>81</v>
          </cell>
        </row>
        <row r="181">
          <cell r="A181">
            <v>192</v>
          </cell>
          <cell r="B181" t="str">
            <v>Servicio al Mejoramiento de la Navegación Amazónica</v>
          </cell>
          <cell r="C181" t="str">
            <v>SEMENA</v>
          </cell>
          <cell r="D181">
            <v>81</v>
          </cell>
        </row>
        <row r="182">
          <cell r="A182">
            <v>291</v>
          </cell>
          <cell r="B182" t="str">
            <v>Administradora Boliviana de Carreteras (*)</v>
          </cell>
          <cell r="C182" t="str">
            <v>ABC</v>
          </cell>
          <cell r="D182">
            <v>81</v>
          </cell>
        </row>
        <row r="183">
          <cell r="A183">
            <v>292</v>
          </cell>
          <cell r="B183" t="str">
            <v>Vías Bolivia</v>
          </cell>
          <cell r="C183" t="str">
            <v>V°B°</v>
          </cell>
          <cell r="D183">
            <v>81</v>
          </cell>
        </row>
        <row r="184">
          <cell r="A184">
            <v>310</v>
          </cell>
          <cell r="B184" t="str">
            <v>Autoridad de Regulación y Fiscalización de Telecomunicaciones y Transportes</v>
          </cell>
          <cell r="C184" t="str">
            <v>ATT</v>
          </cell>
          <cell r="D184">
            <v>81</v>
          </cell>
        </row>
        <row r="185">
          <cell r="A185">
            <v>342</v>
          </cell>
          <cell r="B185" t="str">
            <v>Agencia Estatal de Vivienda</v>
          </cell>
          <cell r="C185" t="str">
            <v>AEVIVIENDA</v>
          </cell>
          <cell r="D185">
            <v>81</v>
          </cell>
        </row>
        <row r="186">
          <cell r="A186">
            <v>512</v>
          </cell>
          <cell r="B186" t="str">
            <v>Administración de Aeropuertos y Servicios Auxiliares a la Navegación Aérea</v>
          </cell>
          <cell r="C186" t="str">
            <v>AASANA</v>
          </cell>
          <cell r="D186">
            <v>81</v>
          </cell>
        </row>
        <row r="187">
          <cell r="A187">
            <v>383</v>
          </cell>
          <cell r="B187" t="str">
            <v>Agencia Boliviana de Correos "Correos de Bolivia"</v>
          </cell>
          <cell r="C187" t="str">
            <v>COBOL</v>
          </cell>
          <cell r="D187">
            <v>81</v>
          </cell>
        </row>
        <row r="188">
          <cell r="A188"/>
          <cell r="B188" t="str">
            <v>Tuición: Ministerio de Energías</v>
          </cell>
          <cell r="C188"/>
        </row>
        <row r="189">
          <cell r="A189">
            <v>314</v>
          </cell>
          <cell r="B189" t="str">
            <v>Autoridad de Fiscalización de Electricidad y Tecnología Nuclear</v>
          </cell>
          <cell r="C189" t="str">
            <v>AETN</v>
          </cell>
          <cell r="D189">
            <v>85</v>
          </cell>
        </row>
        <row r="190">
          <cell r="A190">
            <v>376</v>
          </cell>
          <cell r="B190" t="str">
            <v>Agencia Boliviana de Energía Nuclear</v>
          </cell>
          <cell r="C190" t="str">
            <v>ABEN</v>
          </cell>
          <cell r="D190">
            <v>85</v>
          </cell>
        </row>
        <row r="191">
          <cell r="A191"/>
          <cell r="B191" t="str">
            <v xml:space="preserve">Tuición: Ministerio de Medio Ambiente y Agua </v>
          </cell>
          <cell r="C191"/>
        </row>
        <row r="192">
          <cell r="A192">
            <v>154</v>
          </cell>
          <cell r="B192" t="str">
            <v>Museo Nacional de Historia Natural</v>
          </cell>
          <cell r="C192" t="str">
            <v>MNHN</v>
          </cell>
          <cell r="D192">
            <v>86</v>
          </cell>
        </row>
        <row r="193">
          <cell r="A193">
            <v>213</v>
          </cell>
          <cell r="B193" t="str">
            <v>Servicio Nacional de Meteorología e Hidrología</v>
          </cell>
          <cell r="C193" t="str">
            <v>SENAMHI</v>
          </cell>
          <cell r="D193">
            <v>86</v>
          </cell>
        </row>
        <row r="194">
          <cell r="A194">
            <v>223</v>
          </cell>
          <cell r="B194" t="str">
            <v>Fondo Nacional de Desarrollo Forestal</v>
          </cell>
          <cell r="C194" t="str">
            <v>FONABOSQUE</v>
          </cell>
          <cell r="D194">
            <v>86</v>
          </cell>
        </row>
        <row r="195">
          <cell r="A195">
            <v>225</v>
          </cell>
          <cell r="B195" t="str">
            <v>Servicio Nacional para la Sostenibilidad en Saneamiento Básico</v>
          </cell>
          <cell r="C195" t="str">
            <v>SENASBA</v>
          </cell>
          <cell r="D195">
            <v>86</v>
          </cell>
        </row>
        <row r="196">
          <cell r="A196">
            <v>253</v>
          </cell>
          <cell r="B196" t="str">
            <v>Entidad Ejecutora de Medio Ambiente y Agua</v>
          </cell>
          <cell r="C196" t="str">
            <v>EMAGUA</v>
          </cell>
          <cell r="D196">
            <v>86</v>
          </cell>
        </row>
        <row r="197">
          <cell r="A197">
            <v>281</v>
          </cell>
          <cell r="B197" t="str">
            <v>Oficina Técnica Nacional de los Ríos Pilcomayo y Bermejo</v>
          </cell>
          <cell r="C197" t="str">
            <v>OTNR-PB</v>
          </cell>
          <cell r="D197">
            <v>86</v>
          </cell>
        </row>
        <row r="198">
          <cell r="A198">
            <v>288</v>
          </cell>
          <cell r="B198" t="str">
            <v>Servicio Nacional de Riego (*)</v>
          </cell>
          <cell r="C198" t="str">
            <v>SENARI</v>
          </cell>
          <cell r="D198">
            <v>86</v>
          </cell>
        </row>
        <row r="199">
          <cell r="A199">
            <v>298</v>
          </cell>
          <cell r="B199" t="str">
            <v>Servicio Departamental de Riego - Chuquisaca</v>
          </cell>
          <cell r="C199" t="str">
            <v>SEDERI-CHU</v>
          </cell>
          <cell r="D199">
            <v>86</v>
          </cell>
        </row>
        <row r="200">
          <cell r="A200">
            <v>299</v>
          </cell>
          <cell r="B200" t="str">
            <v>Servicio Departamental de Riego - La Paz</v>
          </cell>
          <cell r="C200" t="str">
            <v>SEDERI-LPZ</v>
          </cell>
          <cell r="D200">
            <v>86</v>
          </cell>
        </row>
        <row r="201">
          <cell r="A201">
            <v>300</v>
          </cell>
          <cell r="B201" t="str">
            <v>Servicio Departamental de Riego - Cochabamba</v>
          </cell>
          <cell r="C201" t="str">
            <v>SEDERI-CBB</v>
          </cell>
          <cell r="D201">
            <v>86</v>
          </cell>
        </row>
        <row r="202">
          <cell r="A202">
            <v>301</v>
          </cell>
          <cell r="B202" t="str">
            <v>Servicio Departamental de Riego - Oruro</v>
          </cell>
          <cell r="C202" t="str">
            <v>SEDERI-ORU</v>
          </cell>
          <cell r="D202">
            <v>86</v>
          </cell>
        </row>
        <row r="203">
          <cell r="A203">
            <v>302</v>
          </cell>
          <cell r="B203" t="str">
            <v>Servicio Departamental de Riego - Potosí</v>
          </cell>
          <cell r="C203" t="str">
            <v>SEDERI-PTS</v>
          </cell>
          <cell r="D203">
            <v>86</v>
          </cell>
        </row>
        <row r="204">
          <cell r="A204">
            <v>303</v>
          </cell>
          <cell r="B204" t="str">
            <v>Servicio Departamental de Riego - Tarija</v>
          </cell>
          <cell r="C204" t="str">
            <v>SEDERI-TAR</v>
          </cell>
          <cell r="D204">
            <v>86</v>
          </cell>
        </row>
        <row r="205">
          <cell r="A205">
            <v>304</v>
          </cell>
          <cell r="B205" t="str">
            <v>Servicio Departamental de Riego - Santa Cruz</v>
          </cell>
          <cell r="C205" t="str">
            <v>SEDERI-SCZ</v>
          </cell>
          <cell r="D205">
            <v>86</v>
          </cell>
        </row>
        <row r="206">
          <cell r="A206">
            <v>305</v>
          </cell>
          <cell r="B206" t="str">
            <v>Servicio Departamental de Riego - Beni</v>
          </cell>
          <cell r="C206" t="str">
            <v>SEDERI-BEN</v>
          </cell>
          <cell r="D206">
            <v>86</v>
          </cell>
        </row>
        <row r="207">
          <cell r="A207">
            <v>306</v>
          </cell>
          <cell r="B207" t="str">
            <v>Servicio Departamental de Riego - Pando</v>
          </cell>
          <cell r="C207" t="str">
            <v>SEDERI-PAN</v>
          </cell>
          <cell r="D207">
            <v>86</v>
          </cell>
        </row>
        <row r="208">
          <cell r="A208">
            <v>311</v>
          </cell>
          <cell r="B208" t="str">
            <v>Autoridad de Fiscalización y Control Social de Agua Potable y Saneamiento Básico</v>
          </cell>
          <cell r="C208" t="str">
            <v>AAPS</v>
          </cell>
          <cell r="D208">
            <v>86</v>
          </cell>
        </row>
        <row r="209">
          <cell r="A209">
            <v>312</v>
          </cell>
          <cell r="B209" t="str">
            <v>Autoridad de Fiscalización y Control Social de Bosques y Tierras</v>
          </cell>
          <cell r="C209" t="str">
            <v>ABT</v>
          </cell>
          <cell r="D209">
            <v>86</v>
          </cell>
        </row>
        <row r="210">
          <cell r="A210">
            <v>348</v>
          </cell>
          <cell r="B210" t="str">
            <v>Autoridad Plurinacional de la Madre Tierra (*)</v>
          </cell>
          <cell r="C210" t="str">
            <v>APMT</v>
          </cell>
          <cell r="D210">
            <v>86</v>
          </cell>
        </row>
        <row r="211">
          <cell r="A211"/>
          <cell r="B211" t="str">
            <v xml:space="preserve">Tuición: Ministerio de Trabajo, Empleo y Previsión Social </v>
          </cell>
          <cell r="C211"/>
        </row>
        <row r="212">
          <cell r="A212">
            <v>347</v>
          </cell>
          <cell r="B212" t="str">
            <v>Autoridad de Fiscalización y Control de Cooperativas</v>
          </cell>
          <cell r="C212" t="str">
            <v>AFCOOP</v>
          </cell>
          <cell r="D212">
            <v>70</v>
          </cell>
        </row>
        <row r="213">
          <cell r="A213"/>
          <cell r="B213" t="str">
            <v xml:space="preserve">Tuición: Órgano Judicial </v>
          </cell>
          <cell r="C213"/>
        </row>
        <row r="214">
          <cell r="A214">
            <v>343</v>
          </cell>
          <cell r="B214" t="str">
            <v>Escuela de Jueces del Estado</v>
          </cell>
          <cell r="C214" t="str">
            <v>EJE</v>
          </cell>
          <cell r="D214">
            <v>660</v>
          </cell>
        </row>
        <row r="215">
          <cell r="A215"/>
          <cell r="B215" t="str">
            <v xml:space="preserve">Tuición: Banco Central de Bolivia </v>
          </cell>
          <cell r="C215"/>
        </row>
        <row r="216">
          <cell r="A216">
            <v>293</v>
          </cell>
          <cell r="B216" t="str">
            <v>Fundación Cultural del Banco Central de Bolivia</v>
          </cell>
          <cell r="C216" t="str">
            <v>FC - BCB</v>
          </cell>
          <cell r="D216">
            <v>951</v>
          </cell>
        </row>
        <row r="217">
          <cell r="A217"/>
          <cell r="B217" t="str">
            <v xml:space="preserve">UNIVERSIDADES PÚBLICAS </v>
          </cell>
          <cell r="C217"/>
        </row>
        <row r="218">
          <cell r="A218">
            <v>137</v>
          </cell>
          <cell r="B218" t="str">
            <v>Comité Ejecutivo de la Universidad Boliviana</v>
          </cell>
          <cell r="C218" t="str">
            <v>CEUB</v>
          </cell>
        </row>
        <row r="219">
          <cell r="A219">
            <v>138</v>
          </cell>
          <cell r="B219" t="str">
            <v>Universidad Mayor Real y Pontificia de San Francisco Xavier</v>
          </cell>
          <cell r="C219" t="str">
            <v>UMSFX</v>
          </cell>
        </row>
        <row r="220">
          <cell r="A220">
            <v>139</v>
          </cell>
          <cell r="B220" t="str">
            <v>Universidad Mayor de San Andrés</v>
          </cell>
          <cell r="C220" t="str">
            <v>UMSA</v>
          </cell>
        </row>
        <row r="221">
          <cell r="A221">
            <v>140</v>
          </cell>
          <cell r="B221" t="str">
            <v>Universidad Pública de El Alto</v>
          </cell>
          <cell r="C221" t="str">
            <v>UPEA</v>
          </cell>
        </row>
        <row r="222">
          <cell r="A222">
            <v>141</v>
          </cell>
          <cell r="B222" t="str">
            <v>Universidad Mayor de San Simón</v>
          </cell>
          <cell r="C222" t="str">
            <v>UMSS</v>
          </cell>
        </row>
        <row r="223">
          <cell r="A223">
            <v>142</v>
          </cell>
          <cell r="B223" t="str">
            <v>Universidad Técnica de Oruro</v>
          </cell>
          <cell r="C223" t="str">
            <v>UTO</v>
          </cell>
        </row>
        <row r="224">
          <cell r="A224">
            <v>143</v>
          </cell>
          <cell r="B224" t="str">
            <v>Universidad Autónoma Tomás Frías</v>
          </cell>
          <cell r="C224" t="str">
            <v>UATF</v>
          </cell>
        </row>
        <row r="225">
          <cell r="A225">
            <v>144</v>
          </cell>
          <cell r="B225" t="str">
            <v>Universidad Nacional Siglo XX</v>
          </cell>
          <cell r="C225" t="str">
            <v>UNSXX</v>
          </cell>
        </row>
        <row r="226">
          <cell r="A226">
            <v>145</v>
          </cell>
          <cell r="B226" t="str">
            <v>Universidad Autónoma Juan Misael Saracho</v>
          </cell>
          <cell r="C226" t="str">
            <v>UAJMS</v>
          </cell>
        </row>
        <row r="227">
          <cell r="A227">
            <v>146</v>
          </cell>
          <cell r="B227" t="str">
            <v>Universidad Autónoma Gabriel René Moreno</v>
          </cell>
          <cell r="C227" t="str">
            <v>UAGRM</v>
          </cell>
        </row>
        <row r="228">
          <cell r="A228">
            <v>147</v>
          </cell>
          <cell r="B228" t="str">
            <v>Universidad Autónoma del Beni José Ballivián</v>
          </cell>
          <cell r="C228" t="str">
            <v>UAB</v>
          </cell>
        </row>
        <row r="229">
          <cell r="A229">
            <v>148</v>
          </cell>
          <cell r="B229" t="str">
            <v xml:space="preserve">Universidad Amazónica de Pando </v>
          </cell>
          <cell r="C229" t="str">
            <v>UAP</v>
          </cell>
        </row>
        <row r="230">
          <cell r="A230"/>
          <cell r="B230" t="str">
            <v>Tuición: Ministerio de Educación</v>
          </cell>
          <cell r="C230"/>
        </row>
        <row r="231">
          <cell r="A231">
            <v>294</v>
          </cell>
          <cell r="B231" t="str">
            <v>Universidad Indígena Boliviana Comunitaria Intercultural Productiva Tupak Katari</v>
          </cell>
          <cell r="C231" t="str">
            <v>UNIBOL-TK</v>
          </cell>
          <cell r="D231">
            <v>16</v>
          </cell>
        </row>
        <row r="232">
          <cell r="A232">
            <v>295</v>
          </cell>
          <cell r="B232" t="str">
            <v>Universidad Indígena Boliviana Comunitaria Intercultural Productiva Casimiro Huanca</v>
          </cell>
          <cell r="C232" t="str">
            <v>UNIBOL-CH</v>
          </cell>
          <cell r="D232">
            <v>16</v>
          </cell>
        </row>
        <row r="233">
          <cell r="A233">
            <v>296</v>
          </cell>
          <cell r="B233" t="str">
            <v>Universidad Indígena Boliviana Comunitaria Intercultural Productiva Apiaguaiki Tupa</v>
          </cell>
          <cell r="C233" t="str">
            <v>UNIBOL-AT</v>
          </cell>
          <cell r="D233">
            <v>16</v>
          </cell>
        </row>
        <row r="234">
          <cell r="A234"/>
          <cell r="B234" t="str">
            <v xml:space="preserve">INSTITUCIONES DE SEGURIDAD SOCIAL </v>
          </cell>
          <cell r="C234" t="str">
            <v>ISS</v>
          </cell>
        </row>
        <row r="235">
          <cell r="A235"/>
          <cell r="B235" t="str">
            <v>Tuición: Ministerio de Defensa</v>
          </cell>
          <cell r="C235"/>
        </row>
        <row r="236">
          <cell r="A236">
            <v>411</v>
          </cell>
          <cell r="B236" t="str">
            <v xml:space="preserve">Corporación del Seguro Social Militar </v>
          </cell>
          <cell r="C236" t="str">
            <v>COSSMIL</v>
          </cell>
          <cell r="D236">
            <v>20</v>
          </cell>
        </row>
        <row r="237">
          <cell r="A237"/>
          <cell r="B237" t="str">
            <v>Tuición: Ministerio de Salud</v>
          </cell>
          <cell r="C237"/>
        </row>
        <row r="238">
          <cell r="A238">
            <v>417</v>
          </cell>
          <cell r="B238" t="str">
            <v>Caja Nacional de Salud</v>
          </cell>
          <cell r="C238" t="str">
            <v>CNS</v>
          </cell>
          <cell r="D238">
            <v>46</v>
          </cell>
        </row>
        <row r="239">
          <cell r="A239">
            <v>418</v>
          </cell>
          <cell r="B239" t="str">
            <v>Caja Petrolera de Salud</v>
          </cell>
          <cell r="C239" t="str">
            <v>CPS</v>
          </cell>
          <cell r="D239">
            <v>46</v>
          </cell>
        </row>
        <row r="240">
          <cell r="A240">
            <v>422</v>
          </cell>
          <cell r="B240" t="str">
            <v>Caja Bancaria Estatal de Salud</v>
          </cell>
          <cell r="C240" t="str">
            <v>CBES</v>
          </cell>
          <cell r="D240">
            <v>46</v>
          </cell>
        </row>
        <row r="241">
          <cell r="A241">
            <v>423</v>
          </cell>
          <cell r="B241" t="str">
            <v>Caja de Salud del Servicio Nacional de Caminos y Ramas Anexas</v>
          </cell>
          <cell r="C241" t="str">
            <v>CSSNCRA</v>
          </cell>
          <cell r="D241">
            <v>46</v>
          </cell>
        </row>
        <row r="242">
          <cell r="A242">
            <v>424</v>
          </cell>
          <cell r="B242" t="str">
            <v>Caja de Salud CORDES</v>
          </cell>
          <cell r="C242" t="str">
            <v>CORDES</v>
          </cell>
          <cell r="D242">
            <v>46</v>
          </cell>
        </row>
        <row r="243">
          <cell r="A243">
            <v>425</v>
          </cell>
          <cell r="B243" t="str">
            <v>Seguro Social Universitario de Cochabamba</v>
          </cell>
          <cell r="C243" t="str">
            <v>SSUCBBA</v>
          </cell>
          <cell r="D243">
            <v>46</v>
          </cell>
        </row>
        <row r="244">
          <cell r="A244">
            <v>426</v>
          </cell>
          <cell r="B244" t="str">
            <v>Seguro Social Universitario de Oruro</v>
          </cell>
          <cell r="C244" t="str">
            <v>SSUORU</v>
          </cell>
          <cell r="D244">
            <v>46</v>
          </cell>
        </row>
        <row r="245">
          <cell r="A245">
            <v>427</v>
          </cell>
          <cell r="B245" t="str">
            <v>Seguro Social Universitario de Santa Cruz</v>
          </cell>
          <cell r="C245" t="str">
            <v>SSUSTCRUZ</v>
          </cell>
          <cell r="D245">
            <v>46</v>
          </cell>
        </row>
        <row r="246">
          <cell r="A246">
            <v>428</v>
          </cell>
          <cell r="B246" t="str">
            <v>Seguro Social Universitario de Sucre</v>
          </cell>
          <cell r="C246" t="str">
            <v>SSUSUC</v>
          </cell>
          <cell r="D246">
            <v>46</v>
          </cell>
        </row>
        <row r="247">
          <cell r="A247">
            <v>429</v>
          </cell>
          <cell r="B247" t="str">
            <v>Seguro Social Universitario de La Paz</v>
          </cell>
          <cell r="C247" t="str">
            <v>SSULPZ</v>
          </cell>
          <cell r="D247">
            <v>46</v>
          </cell>
        </row>
        <row r="248">
          <cell r="A248">
            <v>432</v>
          </cell>
          <cell r="B248" t="str">
            <v>Seguro Social Universitario de Tarija</v>
          </cell>
          <cell r="C248" t="str">
            <v>SSUTAR</v>
          </cell>
          <cell r="D248">
            <v>46</v>
          </cell>
        </row>
        <row r="249">
          <cell r="A249">
            <v>433</v>
          </cell>
          <cell r="B249" t="str">
            <v>Seguro Social Universitario de Potosí</v>
          </cell>
          <cell r="C249" t="str">
            <v>SSUPTS</v>
          </cell>
          <cell r="D249">
            <v>46</v>
          </cell>
        </row>
        <row r="250">
          <cell r="A250">
            <v>434</v>
          </cell>
          <cell r="B250" t="str">
            <v>Seguro Social Universitario de Beni</v>
          </cell>
          <cell r="C250" t="str">
            <v>SSUBENI</v>
          </cell>
          <cell r="D250">
            <v>46</v>
          </cell>
        </row>
        <row r="251">
          <cell r="A251">
            <v>435</v>
          </cell>
          <cell r="B251" t="str">
            <v>Seguro Integral de Salud</v>
          </cell>
          <cell r="C251" t="str">
            <v>SINEC</v>
          </cell>
          <cell r="D251">
            <v>46</v>
          </cell>
        </row>
        <row r="252">
          <cell r="A252"/>
          <cell r="B252" t="str">
            <v>EMPRESAS PÚBLICAS</v>
          </cell>
          <cell r="C252" t="str">
            <v>EMP-PUB</v>
          </cell>
        </row>
        <row r="253">
          <cell r="A253"/>
          <cell r="B253" t="str">
            <v xml:space="preserve">EMPRESAS NACIONALES </v>
          </cell>
          <cell r="C253" t="str">
            <v>EMP-NAL</v>
          </cell>
        </row>
        <row r="254">
          <cell r="A254"/>
          <cell r="B254" t="str">
            <v>Tuición: Ministerio de Defensa</v>
          </cell>
          <cell r="C254"/>
        </row>
        <row r="255">
          <cell r="A255">
            <v>525</v>
          </cell>
          <cell r="B255" t="str">
            <v>Transportes Aéreos Bolivianos</v>
          </cell>
          <cell r="C255" t="str">
            <v>TAB</v>
          </cell>
          <cell r="D255">
            <v>20</v>
          </cell>
        </row>
        <row r="256">
          <cell r="A256">
            <v>548</v>
          </cell>
          <cell r="B256" t="str">
            <v>Corporación de las Fuerzas Armadas para el Desarrollo Nacional</v>
          </cell>
          <cell r="C256" t="str">
            <v>COFADENA</v>
          </cell>
          <cell r="D256">
            <v>20</v>
          </cell>
        </row>
        <row r="257">
          <cell r="A257">
            <v>551</v>
          </cell>
          <cell r="B257" t="str">
            <v>Empresa Naviera Boliviana</v>
          </cell>
          <cell r="C257" t="str">
            <v>ENABOL</v>
          </cell>
          <cell r="D257">
            <v>20</v>
          </cell>
        </row>
        <row r="258">
          <cell r="A258">
            <v>596</v>
          </cell>
          <cell r="B258" t="str">
            <v>Empresa Pública Transporte Aéreo Militar</v>
          </cell>
          <cell r="C258" t="str">
            <v>TAM</v>
          </cell>
          <cell r="D258">
            <v>20</v>
          </cell>
        </row>
        <row r="259">
          <cell r="A259">
            <v>718</v>
          </cell>
          <cell r="B259" t="str">
            <v>Complejo Agroindustrial Buena Vista</v>
          </cell>
          <cell r="C259" t="str">
            <v>CABV</v>
          </cell>
          <cell r="D259">
            <v>20</v>
          </cell>
        </row>
        <row r="260">
          <cell r="A260">
            <v>600</v>
          </cell>
          <cell r="B260" t="str">
            <v xml:space="preserve">Empresa Servicios Aéreos Bolivianos </v>
          </cell>
          <cell r="C260" t="str">
            <v>ESABOL</v>
          </cell>
          <cell r="D260">
            <v>20</v>
          </cell>
        </row>
        <row r="261">
          <cell r="A261"/>
          <cell r="B261" t="str">
            <v>Tuición: Ministerio de Economía y Finanzas Públicas</v>
          </cell>
          <cell r="C261"/>
        </row>
        <row r="262">
          <cell r="A262">
            <v>580</v>
          </cell>
          <cell r="B262" t="str">
            <v>Depósitos Aduaneros Bolivianos</v>
          </cell>
          <cell r="C262" t="str">
            <v>DAB</v>
          </cell>
          <cell r="D262">
            <v>35</v>
          </cell>
        </row>
        <row r="263">
          <cell r="A263">
            <v>594</v>
          </cell>
          <cell r="B263" t="str">
            <v>Administración de Servicios Portuarios - Bolivia</v>
          </cell>
          <cell r="C263" t="str">
            <v>ASP-B</v>
          </cell>
          <cell r="D263">
            <v>35</v>
          </cell>
        </row>
        <row r="264">
          <cell r="A264">
            <v>595</v>
          </cell>
          <cell r="B264" t="str">
            <v>Gestora Pública de la Seguridad Social de Largo Plazo</v>
          </cell>
          <cell r="C264" t="str">
            <v>GESTORA</v>
          </cell>
          <cell r="D264">
            <v>35</v>
          </cell>
        </row>
        <row r="265">
          <cell r="A265"/>
          <cell r="B265" t="str">
            <v xml:space="preserve">Tuición: Ministerio de Desarrollo Productivo y Economía Plural </v>
          </cell>
          <cell r="C265"/>
        </row>
        <row r="266">
          <cell r="A266">
            <v>572</v>
          </cell>
          <cell r="B266" t="str">
            <v>Empresa de Apoyo a la Producción de Alimentos</v>
          </cell>
          <cell r="C266" t="str">
            <v>EMAPA</v>
          </cell>
          <cell r="D266">
            <v>41</v>
          </cell>
        </row>
        <row r="267">
          <cell r="A267">
            <v>575</v>
          </cell>
          <cell r="B267" t="str">
            <v>Empresa Pública Nacional Estratégica Papeles de Bolivia</v>
          </cell>
          <cell r="C267" t="str">
            <v>PAPELBOL</v>
          </cell>
          <cell r="D267">
            <v>41</v>
          </cell>
        </row>
        <row r="268">
          <cell r="A268">
            <v>576</v>
          </cell>
          <cell r="B268" t="str">
            <v>Empresa Pública Nacional Estratégica Cartones de Bolivia</v>
          </cell>
          <cell r="C268" t="str">
            <v>CARTONBOL</v>
          </cell>
          <cell r="D268">
            <v>41</v>
          </cell>
        </row>
        <row r="269">
          <cell r="A269">
            <v>579</v>
          </cell>
          <cell r="B269" t="str">
            <v>Empresa Pública Nacional Estratégica Cementos de Bolivia</v>
          </cell>
          <cell r="C269" t="str">
            <v>ECEBOL</v>
          </cell>
          <cell r="D269">
            <v>41</v>
          </cell>
        </row>
        <row r="270">
          <cell r="A270">
            <v>586</v>
          </cell>
          <cell r="B270" t="str">
            <v>Empresa Azucarera San Buenaventura</v>
          </cell>
          <cell r="C270" t="str">
            <v>EASBA</v>
          </cell>
          <cell r="D270">
            <v>41</v>
          </cell>
        </row>
        <row r="271">
          <cell r="A271">
            <v>590</v>
          </cell>
          <cell r="B271" t="str">
            <v>Empresa Pública QUIPUS</v>
          </cell>
          <cell r="C271" t="str">
            <v>QUIPUS</v>
          </cell>
          <cell r="D271">
            <v>41</v>
          </cell>
        </row>
        <row r="272">
          <cell r="A272">
            <v>593</v>
          </cell>
          <cell r="B272" t="str">
            <v>Empresa Pública YACANA</v>
          </cell>
          <cell r="C272" t="str">
            <v>YACANA</v>
          </cell>
          <cell r="D272">
            <v>41</v>
          </cell>
        </row>
        <row r="273">
          <cell r="A273">
            <v>599</v>
          </cell>
          <cell r="B273" t="str">
            <v>Empresa Boliviana de Alimentos y Derivados</v>
          </cell>
          <cell r="C273" t="str">
            <v>EBA</v>
          </cell>
          <cell r="D273">
            <v>41</v>
          </cell>
        </row>
        <row r="274">
          <cell r="A274"/>
          <cell r="B274" t="str">
            <v xml:space="preserve">Tuición: Ministerio de Minería y Metalurgia </v>
          </cell>
          <cell r="C274"/>
        </row>
        <row r="275">
          <cell r="A275">
            <v>517</v>
          </cell>
          <cell r="B275" t="str">
            <v>Corporación Minera de Bolivia</v>
          </cell>
          <cell r="C275" t="str">
            <v>COMIBOL</v>
          </cell>
          <cell r="D275">
            <v>76</v>
          </cell>
        </row>
        <row r="276">
          <cell r="A276">
            <v>520</v>
          </cell>
          <cell r="B276" t="str">
            <v>Empresa Metalúrgica VINTO -Nacionalizada</v>
          </cell>
          <cell r="C276" t="str">
            <v>VINTO - NAL</v>
          </cell>
          <cell r="D276">
            <v>76</v>
          </cell>
        </row>
        <row r="277">
          <cell r="A277">
            <v>573</v>
          </cell>
          <cell r="B277" t="str">
            <v>Empresa Siderúrgica del Mutún</v>
          </cell>
          <cell r="C277" t="str">
            <v>ES - MUTUN</v>
          </cell>
          <cell r="D277">
            <v>76</v>
          </cell>
        </row>
        <row r="278">
          <cell r="A278"/>
          <cell r="B278" t="str">
            <v xml:space="preserve">Tuición: Ministerio de Hidrocarburos </v>
          </cell>
          <cell r="C278"/>
        </row>
        <row r="279">
          <cell r="A279">
            <v>513</v>
          </cell>
          <cell r="B279" t="str">
            <v>Yacimientos Petrolíferos Fiscales Bolivianos</v>
          </cell>
          <cell r="C279" t="str">
            <v>YPFB</v>
          </cell>
          <cell r="D279">
            <v>85</v>
          </cell>
        </row>
        <row r="280">
          <cell r="A280">
            <v>584</v>
          </cell>
          <cell r="B280" t="str">
            <v>Empresa Boliviana de Industrialización de Hidrocarburos</v>
          </cell>
          <cell r="C280" t="str">
            <v>EBIH</v>
          </cell>
          <cell r="D280">
            <v>85</v>
          </cell>
        </row>
        <row r="281">
          <cell r="A281"/>
          <cell r="B281" t="str">
            <v xml:space="preserve">Tuición: Ministerio de Obras Públicas, Servicios y Vivienda </v>
          </cell>
          <cell r="C281"/>
        </row>
        <row r="282">
          <cell r="A282">
            <v>522</v>
          </cell>
          <cell r="B282" t="str">
            <v>Empresa Nacional de Ferrocarriles - Residual</v>
          </cell>
          <cell r="C282" t="str">
            <v>ENFE</v>
          </cell>
          <cell r="D282">
            <v>81</v>
          </cell>
        </row>
        <row r="283">
          <cell r="A283">
            <v>578</v>
          </cell>
          <cell r="B283" t="str">
            <v>Boliviana de Aviación</v>
          </cell>
          <cell r="C283" t="str">
            <v>BoA</v>
          </cell>
          <cell r="D283">
            <v>81</v>
          </cell>
        </row>
        <row r="284">
          <cell r="A284">
            <v>585</v>
          </cell>
          <cell r="B284" t="str">
            <v>Agencia Boliviana Espacial</v>
          </cell>
          <cell r="C284" t="str">
            <v>ABE</v>
          </cell>
          <cell r="D284">
            <v>81</v>
          </cell>
        </row>
        <row r="285">
          <cell r="A285">
            <v>587</v>
          </cell>
          <cell r="B285" t="str">
            <v>Empresa Estratégica Boliviana de Construcción y Conservación de Infraestructura Civil</v>
          </cell>
          <cell r="C285" t="str">
            <v>EBC</v>
          </cell>
          <cell r="D285">
            <v>81</v>
          </cell>
        </row>
        <row r="286">
          <cell r="A286">
            <v>591</v>
          </cell>
          <cell r="B286" t="str">
            <v>Empresa Estatal de Transporte por Cable “Mi Teleférico”</v>
          </cell>
          <cell r="C286" t="str">
            <v>MI TELEFERICO</v>
          </cell>
          <cell r="D286">
            <v>81</v>
          </cell>
        </row>
        <row r="287">
          <cell r="A287"/>
          <cell r="B287" t="str">
            <v xml:space="preserve">Tuición: Ministerio de Energías </v>
          </cell>
          <cell r="C287"/>
        </row>
        <row r="288">
          <cell r="A288">
            <v>514</v>
          </cell>
          <cell r="B288" t="str">
            <v>Empresa Nacional de Electricidad</v>
          </cell>
          <cell r="C288" t="str">
            <v>ENDE</v>
          </cell>
          <cell r="D288">
            <v>85</v>
          </cell>
        </row>
        <row r="289">
          <cell r="A289">
            <v>597</v>
          </cell>
          <cell r="B289" t="str">
            <v>Empresa Pública Nacional Estratégica de Yacimientos de Litio Bolivianos</v>
          </cell>
          <cell r="C289" t="str">
            <v>YLB</v>
          </cell>
          <cell r="D289">
            <v>85</v>
          </cell>
        </row>
        <row r="290">
          <cell r="A290"/>
          <cell r="B290" t="str">
            <v>Tuición: Ministerio de Comunicación</v>
          </cell>
          <cell r="C290"/>
        </row>
        <row r="291">
          <cell r="A291">
            <v>526</v>
          </cell>
          <cell r="B291" t="str">
            <v>Empresa Estatal de Televisión “BOLIVIA TV”</v>
          </cell>
          <cell r="C291" t="str">
            <v>BTV</v>
          </cell>
          <cell r="D291">
            <v>87</v>
          </cell>
        </row>
        <row r="292">
          <cell r="A292">
            <v>598</v>
          </cell>
          <cell r="B292" t="str">
            <v>Empresa Pública “Editorial del Estado Plurinacional de Bolivia”</v>
          </cell>
          <cell r="C292" t="str">
            <v>EDITORIAL</v>
          </cell>
          <cell r="D292">
            <v>87</v>
          </cell>
        </row>
        <row r="293">
          <cell r="A293"/>
          <cell r="B293" t="str">
            <v xml:space="preserve">Tuición: Ministerio de Culturas y Turismo </v>
          </cell>
          <cell r="C293"/>
        </row>
        <row r="294">
          <cell r="A294">
            <v>592</v>
          </cell>
          <cell r="B294" t="str">
            <v>Empresa Estatal “Boliviana de Turismo”</v>
          </cell>
          <cell r="C294" t="str">
            <v>BOLTUR</v>
          </cell>
          <cell r="D294">
            <v>52</v>
          </cell>
        </row>
        <row r="295">
          <cell r="A295"/>
          <cell r="B295" t="str">
            <v xml:space="preserve">Tuición: Ministerio de Medio Ambiente y Aguas </v>
          </cell>
          <cell r="C295"/>
        </row>
        <row r="296">
          <cell r="A296">
            <v>633</v>
          </cell>
          <cell r="B296" t="str">
            <v>Empresa Misicuni</v>
          </cell>
          <cell r="C296" t="str">
            <v>MISICUNI</v>
          </cell>
          <cell r="D296">
            <v>86</v>
          </cell>
        </row>
        <row r="297">
          <cell r="A297"/>
          <cell r="B297" t="str">
            <v>GOBIERNOS AUTÓNOMOS DEPARTAMENTALES</v>
          </cell>
          <cell r="C297" t="str">
            <v>GAD</v>
          </cell>
        </row>
        <row r="298">
          <cell r="A298">
            <v>901</v>
          </cell>
          <cell r="B298" t="str">
            <v>Gobierno Autónomo Departamental de Chuquisaca</v>
          </cell>
          <cell r="C298" t="str">
            <v>GAD-CHU</v>
          </cell>
        </row>
        <row r="299">
          <cell r="A299">
            <v>902</v>
          </cell>
          <cell r="B299" t="str">
            <v>Gobierno Autónomo Departamental de La Paz</v>
          </cell>
          <cell r="C299" t="str">
            <v>GAD-LPZ</v>
          </cell>
        </row>
        <row r="300">
          <cell r="A300">
            <v>903</v>
          </cell>
          <cell r="B300" t="str">
            <v>Gobierno Autónomo Departamental de Cochabamba</v>
          </cell>
          <cell r="C300" t="str">
            <v>GAD-CBB</v>
          </cell>
        </row>
        <row r="301">
          <cell r="A301">
            <v>904</v>
          </cell>
          <cell r="B301" t="str">
            <v>Gobierno Autónomo Departamental de Oruro</v>
          </cell>
          <cell r="C301" t="str">
            <v>GAD-ORU</v>
          </cell>
        </row>
        <row r="302">
          <cell r="A302">
            <v>905</v>
          </cell>
          <cell r="B302" t="str">
            <v>Gobierno Autónomo Departamental de Potosí</v>
          </cell>
          <cell r="C302" t="str">
            <v>GAD-PTS</v>
          </cell>
        </row>
        <row r="303">
          <cell r="A303">
            <v>906</v>
          </cell>
          <cell r="B303" t="str">
            <v>Gobierno Autónomo Departamental de Tarija</v>
          </cell>
          <cell r="C303" t="str">
            <v>GAD-TAR</v>
          </cell>
        </row>
        <row r="304">
          <cell r="A304">
            <v>907</v>
          </cell>
          <cell r="B304" t="str">
            <v>Gobierno Autónomo Departamental de Santa Cruz</v>
          </cell>
          <cell r="C304" t="str">
            <v>GAD-SCZ</v>
          </cell>
        </row>
        <row r="305">
          <cell r="A305">
            <v>908</v>
          </cell>
          <cell r="B305" t="str">
            <v>Gobierno Autónomo Departamental del Beni</v>
          </cell>
          <cell r="C305" t="str">
            <v>GAD-BEN</v>
          </cell>
        </row>
        <row r="306">
          <cell r="A306">
            <v>909</v>
          </cell>
          <cell r="B306" t="str">
            <v>Gobierno Autónomo Departamental de Pando</v>
          </cell>
          <cell r="C306" t="str">
            <v>GAD-PAN</v>
          </cell>
        </row>
        <row r="307">
          <cell r="A307"/>
          <cell r="B307" t="str">
            <v xml:space="preserve">GOBIERNOS AUTÓNOMOS REGIONALES </v>
          </cell>
          <cell r="C307" t="str">
            <v>GAR</v>
          </cell>
        </row>
        <row r="308">
          <cell r="A308"/>
          <cell r="B308" t="str">
            <v>Departamento de Tarja</v>
          </cell>
          <cell r="C308"/>
        </row>
        <row r="309">
          <cell r="A309">
            <v>4601</v>
          </cell>
          <cell r="B309" t="str">
            <v>Gobierno Autónomo Regional del Gran Chaco</v>
          </cell>
          <cell r="C309" t="str">
            <v>GAR-GCH</v>
          </cell>
        </row>
        <row r="310">
          <cell r="A310"/>
          <cell r="B310" t="str">
            <v xml:space="preserve">GOBIERNOS AUTÓNOMOS MUNICIPALES </v>
          </cell>
          <cell r="C310" t="str">
            <v>GAM</v>
          </cell>
        </row>
        <row r="311">
          <cell r="A311"/>
          <cell r="B311" t="str">
            <v>Gobiernos Autónomos Municipales del Departamento de Chuquisaca</v>
          </cell>
          <cell r="C311"/>
        </row>
        <row r="312">
          <cell r="A312">
            <v>1101</v>
          </cell>
          <cell r="B312" t="str">
            <v>Gobierno Autónomo Municipal de Sucre</v>
          </cell>
          <cell r="C312" t="str">
            <v>SUC</v>
          </cell>
        </row>
        <row r="313">
          <cell r="A313">
            <v>1102</v>
          </cell>
          <cell r="B313" t="str">
            <v>Gobierno Autónomo Municipal de Yotala</v>
          </cell>
          <cell r="C313" t="str">
            <v>YOT</v>
          </cell>
        </row>
        <row r="314">
          <cell r="A314">
            <v>1103</v>
          </cell>
          <cell r="B314" t="str">
            <v>Gobierno Autónomo Municipal de Poroma</v>
          </cell>
          <cell r="C314" t="str">
            <v>POR</v>
          </cell>
        </row>
        <row r="315">
          <cell r="A315">
            <v>1104</v>
          </cell>
          <cell r="B315" t="str">
            <v>Gobierno Autónomo Municipal de Villa Azurduy</v>
          </cell>
          <cell r="C315" t="str">
            <v>AZU</v>
          </cell>
        </row>
        <row r="316">
          <cell r="A316">
            <v>1105</v>
          </cell>
          <cell r="B316" t="str">
            <v>Gobierno Autónomo Municipal de Tarvita (Villa Orías)</v>
          </cell>
          <cell r="C316" t="str">
            <v>TAR</v>
          </cell>
        </row>
        <row r="317">
          <cell r="A317">
            <v>1106</v>
          </cell>
          <cell r="B317" t="str">
            <v>Gobierno Autónomo Municipal de Villa Zudañez (Tacopaya)</v>
          </cell>
          <cell r="C317" t="str">
            <v>ZUD</v>
          </cell>
        </row>
        <row r="318">
          <cell r="A318">
            <v>1107</v>
          </cell>
          <cell r="B318" t="str">
            <v>Gobierno Autónomo Municipal de Presto</v>
          </cell>
          <cell r="C318" t="str">
            <v>PRE</v>
          </cell>
        </row>
        <row r="319">
          <cell r="A319">
            <v>1108</v>
          </cell>
          <cell r="B319" t="str">
            <v>Gobierno Autónomo Municipal de Villa Mojocoya</v>
          </cell>
          <cell r="C319" t="str">
            <v>VMO</v>
          </cell>
        </row>
        <row r="320">
          <cell r="A320">
            <v>1109</v>
          </cell>
          <cell r="B320" t="str">
            <v>Gobierno Autónomo Municipal de Icla</v>
          </cell>
          <cell r="C320" t="str">
            <v>MUJ</v>
          </cell>
        </row>
        <row r="321">
          <cell r="A321">
            <v>1110</v>
          </cell>
          <cell r="B321" t="str">
            <v>Gobierno Autónomo Municipal de Padilla</v>
          </cell>
          <cell r="C321" t="str">
            <v>PAD</v>
          </cell>
        </row>
        <row r="322">
          <cell r="A322">
            <v>1111</v>
          </cell>
          <cell r="B322" t="str">
            <v>Gobierno Autónomo Municipal de Tomina</v>
          </cell>
          <cell r="C322" t="str">
            <v>VTM</v>
          </cell>
        </row>
        <row r="323">
          <cell r="A323">
            <v>1112</v>
          </cell>
          <cell r="B323" t="str">
            <v>Gobierno Autónomo Municipal de Sopachuy</v>
          </cell>
          <cell r="C323" t="str">
            <v>SOP</v>
          </cell>
        </row>
        <row r="324">
          <cell r="A324">
            <v>1113</v>
          </cell>
          <cell r="B324" t="str">
            <v>Gobierno Autónomo Municipal de Villa Alcalá</v>
          </cell>
          <cell r="C324" t="str">
            <v>ALC</v>
          </cell>
        </row>
        <row r="325">
          <cell r="A325">
            <v>1114</v>
          </cell>
          <cell r="B325" t="str">
            <v>Gobierno Autónomo Municipal de El Villar</v>
          </cell>
          <cell r="C325" t="str">
            <v>VIL</v>
          </cell>
        </row>
        <row r="326">
          <cell r="A326">
            <v>1115</v>
          </cell>
          <cell r="B326" t="str">
            <v>Gobierno Autónomo Municipal de Monteagudo</v>
          </cell>
          <cell r="C326" t="str">
            <v>VMT</v>
          </cell>
        </row>
        <row r="327">
          <cell r="A327">
            <v>1116</v>
          </cell>
          <cell r="B327" t="str">
            <v>Gobierno Autónomo Municipal de San Pablo de Huacareta</v>
          </cell>
          <cell r="C327" t="str">
            <v>PDM</v>
          </cell>
        </row>
        <row r="328">
          <cell r="A328">
            <v>1117</v>
          </cell>
          <cell r="B328" t="str">
            <v>Gobierno Autónomo Municipal de Tarabuco</v>
          </cell>
          <cell r="C328" t="str">
            <v>TARB</v>
          </cell>
        </row>
        <row r="329">
          <cell r="A329">
            <v>1118</v>
          </cell>
          <cell r="B329" t="str">
            <v>Gobierno Autónomo Municipal de Yamparáez</v>
          </cell>
          <cell r="C329" t="str">
            <v>YAM</v>
          </cell>
        </row>
        <row r="330">
          <cell r="A330">
            <v>1119</v>
          </cell>
          <cell r="B330" t="str">
            <v>Gobierno Autónomo Municipal de Camargo</v>
          </cell>
          <cell r="C330" t="str">
            <v>CAM</v>
          </cell>
        </row>
        <row r="331">
          <cell r="A331">
            <v>1120</v>
          </cell>
          <cell r="B331" t="str">
            <v>Gobierno Autónomo Municipal de San Lucas</v>
          </cell>
          <cell r="C331" t="str">
            <v>LUC</v>
          </cell>
        </row>
        <row r="332">
          <cell r="A332">
            <v>1121</v>
          </cell>
          <cell r="B332" t="str">
            <v>Gobierno Autónomo Municipal de Incahuasi</v>
          </cell>
          <cell r="C332" t="str">
            <v>INCA</v>
          </cell>
        </row>
        <row r="333">
          <cell r="A333">
            <v>1122</v>
          </cell>
          <cell r="B333" t="str">
            <v>Gobierno Autónomo Municipal de Villa Serrano</v>
          </cell>
          <cell r="C333" t="str">
            <v>SER</v>
          </cell>
        </row>
        <row r="334">
          <cell r="A334">
            <v>1123</v>
          </cell>
          <cell r="B334" t="str">
            <v>Gobierno Autónomo Municipal de Camataqui (Villa Abecia)</v>
          </cell>
          <cell r="C334" t="str">
            <v>ABE</v>
          </cell>
        </row>
        <row r="335">
          <cell r="A335">
            <v>1124</v>
          </cell>
          <cell r="B335" t="str">
            <v>Gobierno Autónomo Municipal de Culpina</v>
          </cell>
          <cell r="C335" t="str">
            <v>CUL</v>
          </cell>
        </row>
        <row r="336">
          <cell r="A336">
            <v>1125</v>
          </cell>
          <cell r="B336" t="str">
            <v>Gobierno Autónomo Municipal de Las Carreras</v>
          </cell>
          <cell r="C336" t="str">
            <v>CRR</v>
          </cell>
        </row>
        <row r="337">
          <cell r="A337">
            <v>1126</v>
          </cell>
          <cell r="B337" t="str">
            <v>Gobierno Autónomo Municipal de Villa Vaca Guzmán</v>
          </cell>
          <cell r="C337" t="str">
            <v>MUY</v>
          </cell>
        </row>
        <row r="338">
          <cell r="A338">
            <v>1127</v>
          </cell>
          <cell r="B338" t="str">
            <v>Gobierno Autónomo Municipal de Villa de Huacaya</v>
          </cell>
          <cell r="C338" t="str">
            <v>VHY</v>
          </cell>
        </row>
        <row r="339">
          <cell r="A339">
            <v>1128</v>
          </cell>
          <cell r="B339" t="str">
            <v>Gobierno Autónomo Municipal de Machareti</v>
          </cell>
          <cell r="C339" t="str">
            <v>MAC</v>
          </cell>
        </row>
        <row r="340">
          <cell r="A340">
            <v>1129</v>
          </cell>
          <cell r="B340" t="str">
            <v xml:space="preserve">Gobierno Autónomo Municipal de Villa Charcas </v>
          </cell>
          <cell r="C340" t="str">
            <v>VCH</v>
          </cell>
        </row>
        <row r="341">
          <cell r="A341"/>
          <cell r="B341" t="str">
            <v>Gobiernos Autónomos Municipales del Departamento de La Paz</v>
          </cell>
          <cell r="C341"/>
        </row>
        <row r="342">
          <cell r="A342">
            <v>1201</v>
          </cell>
          <cell r="B342" t="str">
            <v>Gobierno Autónomo Municipal de La Paz</v>
          </cell>
          <cell r="C342" t="str">
            <v>LPZ</v>
          </cell>
        </row>
        <row r="343">
          <cell r="A343">
            <v>1202</v>
          </cell>
          <cell r="B343" t="str">
            <v>Gobierno Autónomo Municipal de Palca</v>
          </cell>
          <cell r="C343" t="str">
            <v>PLC</v>
          </cell>
        </row>
        <row r="344">
          <cell r="A344">
            <v>1203</v>
          </cell>
          <cell r="B344" t="str">
            <v>Gobierno Autónomo Municipal de Mecapaca</v>
          </cell>
          <cell r="C344" t="str">
            <v>MEC</v>
          </cell>
        </row>
        <row r="345">
          <cell r="A345">
            <v>1204</v>
          </cell>
          <cell r="B345" t="str">
            <v>Gobierno Autónomo Municipal de Achocalla</v>
          </cell>
          <cell r="C345" t="str">
            <v>ACH</v>
          </cell>
        </row>
        <row r="346">
          <cell r="A346">
            <v>1205</v>
          </cell>
          <cell r="B346" t="str">
            <v>Gobierno Autónomo Municipal de El Alto de La Paz</v>
          </cell>
          <cell r="C346" t="str">
            <v>ELLA</v>
          </cell>
        </row>
        <row r="347">
          <cell r="A347">
            <v>1206</v>
          </cell>
          <cell r="B347" t="str">
            <v>Gobierno Autónomo Municipal de Viacha</v>
          </cell>
          <cell r="C347" t="str">
            <v>VIA</v>
          </cell>
        </row>
        <row r="348">
          <cell r="A348">
            <v>1207</v>
          </cell>
          <cell r="B348" t="str">
            <v>Gobierno Autónomo Municipal de Guaqui</v>
          </cell>
          <cell r="C348" t="str">
            <v>GUA</v>
          </cell>
        </row>
        <row r="349">
          <cell r="A349">
            <v>1208</v>
          </cell>
          <cell r="B349" t="str">
            <v>Gobierno Autónomo Municipal de Tiahuanacu</v>
          </cell>
          <cell r="C349" t="str">
            <v>TIA</v>
          </cell>
        </row>
        <row r="350">
          <cell r="A350">
            <v>1209</v>
          </cell>
          <cell r="B350" t="str">
            <v>Gobierno Autónomo Municipal de Desaguadero</v>
          </cell>
          <cell r="C350" t="str">
            <v>DES</v>
          </cell>
        </row>
        <row r="351">
          <cell r="A351">
            <v>1210</v>
          </cell>
          <cell r="B351" t="str">
            <v>Gobierno Autónomo Municipal de Caranavi</v>
          </cell>
          <cell r="C351" t="str">
            <v>CRV</v>
          </cell>
        </row>
        <row r="352">
          <cell r="A352">
            <v>1211</v>
          </cell>
          <cell r="B352" t="str">
            <v>Gobierno Autónomo Municipal de Sica Sica (Villa Aroma)</v>
          </cell>
          <cell r="C352" t="str">
            <v>SIC</v>
          </cell>
        </row>
        <row r="353">
          <cell r="A353">
            <v>1212</v>
          </cell>
          <cell r="B353" t="str">
            <v>Gobierno Autónomo Municipal de Umala</v>
          </cell>
          <cell r="C353" t="str">
            <v>UMA</v>
          </cell>
        </row>
        <row r="354">
          <cell r="A354">
            <v>1213</v>
          </cell>
          <cell r="B354" t="str">
            <v>Gobierno Autónomo Municipal de Ayo Ayo</v>
          </cell>
          <cell r="C354" t="str">
            <v>AYO</v>
          </cell>
        </row>
        <row r="355">
          <cell r="A355">
            <v>1214</v>
          </cell>
          <cell r="B355" t="str">
            <v>Gobierno Autónomo Municipal de Calamarca</v>
          </cell>
          <cell r="C355" t="str">
            <v>CAL</v>
          </cell>
        </row>
        <row r="356">
          <cell r="A356">
            <v>1215</v>
          </cell>
          <cell r="B356" t="str">
            <v>Gobierno Autónomo Municipal de Patacamaya</v>
          </cell>
          <cell r="C356" t="str">
            <v>PAT</v>
          </cell>
        </row>
        <row r="357">
          <cell r="A357">
            <v>1216</v>
          </cell>
          <cell r="B357" t="str">
            <v>Gobierno Autónomo Municipal de Colquencha</v>
          </cell>
          <cell r="C357" t="str">
            <v>COL</v>
          </cell>
        </row>
        <row r="358">
          <cell r="A358">
            <v>1217</v>
          </cell>
          <cell r="B358" t="str">
            <v>Gobierno Autónomo Municipal de Collana</v>
          </cell>
          <cell r="C358" t="str">
            <v>COA</v>
          </cell>
        </row>
        <row r="359">
          <cell r="A359">
            <v>1218</v>
          </cell>
          <cell r="B359" t="str">
            <v>Gobierno Autónomo Municipal de Inquisivi</v>
          </cell>
          <cell r="C359" t="str">
            <v>INQ</v>
          </cell>
        </row>
        <row r="360">
          <cell r="A360">
            <v>1219</v>
          </cell>
          <cell r="B360" t="str">
            <v>Gobierno Autónomo Municipal de Quime</v>
          </cell>
          <cell r="C360" t="str">
            <v>QUI</v>
          </cell>
        </row>
        <row r="361">
          <cell r="A361">
            <v>1220</v>
          </cell>
          <cell r="B361" t="str">
            <v>Gobierno Autónomo Municipal de Cajuata</v>
          </cell>
          <cell r="C361" t="str">
            <v>CAJ</v>
          </cell>
        </row>
        <row r="362">
          <cell r="A362">
            <v>1221</v>
          </cell>
          <cell r="B362" t="str">
            <v>Gobierno Autónomo Municipal de Colquiri</v>
          </cell>
          <cell r="C362" t="str">
            <v>COQ</v>
          </cell>
        </row>
        <row r="363">
          <cell r="A363">
            <v>1222</v>
          </cell>
          <cell r="B363" t="str">
            <v>Gobierno Autónomo Municipal de Ichoca</v>
          </cell>
          <cell r="C363" t="str">
            <v>ICH</v>
          </cell>
        </row>
        <row r="364">
          <cell r="A364">
            <v>1223</v>
          </cell>
          <cell r="B364" t="str">
            <v>Gobierno Autónomo Municipal de Villa Libertad Licoma</v>
          </cell>
          <cell r="C364" t="str">
            <v>LIC</v>
          </cell>
        </row>
        <row r="365">
          <cell r="A365">
            <v>1224</v>
          </cell>
          <cell r="B365" t="str">
            <v>Gobierno Autónomo Municipal de Achacachi</v>
          </cell>
          <cell r="C365" t="str">
            <v>AHÍ</v>
          </cell>
        </row>
        <row r="366">
          <cell r="A366">
            <v>1225</v>
          </cell>
          <cell r="B366" t="str">
            <v>Gobierno Autónomo Municipal de Ancoraimes</v>
          </cell>
          <cell r="C366" t="str">
            <v>ANCO</v>
          </cell>
        </row>
        <row r="367">
          <cell r="A367">
            <v>1226</v>
          </cell>
          <cell r="B367" t="str">
            <v>Gobierno Autónomo Municipal de Sorata</v>
          </cell>
          <cell r="C367" t="str">
            <v>SOR</v>
          </cell>
        </row>
        <row r="368">
          <cell r="A368">
            <v>1227</v>
          </cell>
          <cell r="B368" t="str">
            <v>Gobierno Autónomo Municipal de Guanay</v>
          </cell>
          <cell r="C368" t="str">
            <v>GNY</v>
          </cell>
        </row>
        <row r="369">
          <cell r="A369">
            <v>1228</v>
          </cell>
          <cell r="B369" t="str">
            <v>Gobierno Autónomo Municipal de Tacacoma</v>
          </cell>
          <cell r="C369" t="str">
            <v>TAT</v>
          </cell>
        </row>
        <row r="370">
          <cell r="A370">
            <v>1229</v>
          </cell>
          <cell r="B370" t="str">
            <v>Gobierno Autónomo Municipal de Tipuani</v>
          </cell>
          <cell r="C370" t="str">
            <v>TIP</v>
          </cell>
        </row>
        <row r="371">
          <cell r="A371">
            <v>1230</v>
          </cell>
          <cell r="B371" t="str">
            <v>Gobierno Autónomo Municipal de Quiabaya</v>
          </cell>
          <cell r="C371" t="str">
            <v>QBY</v>
          </cell>
        </row>
        <row r="372">
          <cell r="A372">
            <v>1231</v>
          </cell>
          <cell r="B372" t="str">
            <v>Gobierno Autónomo Municipal de Combaya</v>
          </cell>
          <cell r="C372" t="str">
            <v>COM</v>
          </cell>
        </row>
        <row r="373">
          <cell r="A373">
            <v>1232</v>
          </cell>
          <cell r="B373" t="str">
            <v>Gobierno Autónomo Municipal de Copacabana</v>
          </cell>
          <cell r="C373" t="str">
            <v>COP</v>
          </cell>
        </row>
        <row r="374">
          <cell r="A374">
            <v>1233</v>
          </cell>
          <cell r="B374" t="str">
            <v>Gobierno Autónomo Municipal de San Pedro de Tiquina</v>
          </cell>
          <cell r="C374" t="str">
            <v>SPT</v>
          </cell>
        </row>
        <row r="375">
          <cell r="A375">
            <v>1234</v>
          </cell>
          <cell r="B375" t="str">
            <v>Gobierno Autónomo Municipal de Tito Yupanqui</v>
          </cell>
          <cell r="C375" t="str">
            <v>YUP</v>
          </cell>
        </row>
        <row r="376">
          <cell r="A376">
            <v>1235</v>
          </cell>
          <cell r="B376" t="str">
            <v>Gobierno Autónomo Municipal de Chuma</v>
          </cell>
          <cell r="C376" t="str">
            <v>CHU</v>
          </cell>
        </row>
        <row r="377">
          <cell r="A377">
            <v>1236</v>
          </cell>
          <cell r="B377" t="str">
            <v>Gobierno Autónomo Municipal de Ayata</v>
          </cell>
          <cell r="C377" t="str">
            <v>AYA</v>
          </cell>
        </row>
        <row r="378">
          <cell r="A378">
            <v>1237</v>
          </cell>
          <cell r="B378" t="str">
            <v>Gobierno Autónomo Municipal de Aucapata</v>
          </cell>
          <cell r="C378" t="str">
            <v>AUC</v>
          </cell>
        </row>
        <row r="379">
          <cell r="A379">
            <v>1238</v>
          </cell>
          <cell r="B379" t="str">
            <v>Gobierno Autónomo Municipal de Corocoro</v>
          </cell>
          <cell r="C379" t="str">
            <v>COR</v>
          </cell>
        </row>
        <row r="380">
          <cell r="A380">
            <v>1239</v>
          </cell>
          <cell r="B380" t="str">
            <v>Gobierno Autónomo Municipal de Caquiaviri</v>
          </cell>
          <cell r="C380" t="str">
            <v>CAQ</v>
          </cell>
        </row>
        <row r="381">
          <cell r="A381">
            <v>1240</v>
          </cell>
          <cell r="B381" t="str">
            <v>Gobierno Autónomo Municipal de Calacoto</v>
          </cell>
          <cell r="C381" t="str">
            <v>CAC</v>
          </cell>
        </row>
        <row r="382">
          <cell r="A382">
            <v>1241</v>
          </cell>
          <cell r="B382" t="str">
            <v>Gobierno Autónomo Municipal de Comanche</v>
          </cell>
          <cell r="C382" t="str">
            <v>CMC</v>
          </cell>
        </row>
        <row r="383">
          <cell r="A383">
            <v>1242</v>
          </cell>
          <cell r="B383" t="str">
            <v>Gobierno Autónomo Municipal de Charaña</v>
          </cell>
          <cell r="C383" t="str">
            <v>CHA</v>
          </cell>
        </row>
        <row r="384">
          <cell r="A384">
            <v>1243</v>
          </cell>
          <cell r="B384" t="str">
            <v>Gobierno Autónomo Municipal de Waldo Ballivián</v>
          </cell>
          <cell r="C384" t="str">
            <v>BAL</v>
          </cell>
        </row>
        <row r="385">
          <cell r="A385">
            <v>1244</v>
          </cell>
          <cell r="B385" t="str">
            <v>Gobierno Autónomo Municipal de Nazacara de Pacajes</v>
          </cell>
          <cell r="C385" t="str">
            <v>NAZ</v>
          </cell>
        </row>
        <row r="386">
          <cell r="A386">
            <v>1245</v>
          </cell>
          <cell r="B386" t="str">
            <v>Gobierno Autónomo Municipal de Santiago de Callapa</v>
          </cell>
          <cell r="C386" t="str">
            <v>SCA</v>
          </cell>
        </row>
        <row r="387">
          <cell r="A387">
            <v>1246</v>
          </cell>
          <cell r="B387" t="str">
            <v>Gobierno Autónomo Municipal de Puerto Acosta</v>
          </cell>
          <cell r="C387" t="str">
            <v>ACO</v>
          </cell>
        </row>
        <row r="388">
          <cell r="A388">
            <v>1247</v>
          </cell>
          <cell r="B388" t="str">
            <v>Gobierno Autónomo Municipal de Mocomoco</v>
          </cell>
          <cell r="C388" t="str">
            <v>MOC</v>
          </cell>
        </row>
        <row r="389">
          <cell r="A389">
            <v>1248</v>
          </cell>
          <cell r="B389" t="str">
            <v>Gobierno Autónomo Municipal de Carabuco</v>
          </cell>
          <cell r="C389" t="str">
            <v>CCH</v>
          </cell>
        </row>
        <row r="390">
          <cell r="A390">
            <v>1249</v>
          </cell>
          <cell r="B390" t="str">
            <v>Gobierno Autónomo Municipal de Apolo</v>
          </cell>
          <cell r="C390" t="str">
            <v>APO</v>
          </cell>
        </row>
        <row r="391">
          <cell r="A391">
            <v>1250</v>
          </cell>
          <cell r="B391" t="str">
            <v>Gobierno Autónomo Municipal de Pelechuco</v>
          </cell>
          <cell r="C391" t="str">
            <v>PEL</v>
          </cell>
        </row>
        <row r="392">
          <cell r="A392">
            <v>1251</v>
          </cell>
          <cell r="B392" t="str">
            <v>Gobierno Autónomo Municipal de Luribay</v>
          </cell>
          <cell r="C392" t="str">
            <v>LUR</v>
          </cell>
        </row>
        <row r="393">
          <cell r="A393">
            <v>1252</v>
          </cell>
          <cell r="B393" t="str">
            <v>Gobierno Autónomo Municipal de Sapahaqui</v>
          </cell>
          <cell r="C393" t="str">
            <v>SAPA</v>
          </cell>
        </row>
        <row r="394">
          <cell r="A394">
            <v>1253</v>
          </cell>
          <cell r="B394" t="str">
            <v>Gobierno Autónomo Municipal de Yaco</v>
          </cell>
          <cell r="C394" t="str">
            <v>YAC</v>
          </cell>
        </row>
        <row r="395">
          <cell r="A395">
            <v>1254</v>
          </cell>
          <cell r="B395" t="str">
            <v>Gobierno Autónomo Municipal de Malla</v>
          </cell>
          <cell r="C395" t="str">
            <v>MAL</v>
          </cell>
        </row>
        <row r="396">
          <cell r="A396">
            <v>1255</v>
          </cell>
          <cell r="B396" t="str">
            <v>Gobierno Autónomo Municipal de Cairoma</v>
          </cell>
          <cell r="C396" t="str">
            <v>CAI</v>
          </cell>
        </row>
        <row r="397">
          <cell r="A397">
            <v>1256</v>
          </cell>
          <cell r="B397" t="str">
            <v>Gobierno Autónomo Municipal de Chulumani (Villa de la Libertad)</v>
          </cell>
          <cell r="C397" t="str">
            <v>CHL</v>
          </cell>
        </row>
        <row r="398">
          <cell r="A398">
            <v>1257</v>
          </cell>
          <cell r="B398" t="str">
            <v>Gobierno Autónomo Municipal de Irupana (Villa de Lanza)</v>
          </cell>
          <cell r="C398" t="str">
            <v>IRU</v>
          </cell>
        </row>
        <row r="399">
          <cell r="A399">
            <v>1258</v>
          </cell>
          <cell r="B399" t="str">
            <v>Gobierno Autónomo Municipal de Yanacachi</v>
          </cell>
          <cell r="C399" t="str">
            <v>YAN</v>
          </cell>
        </row>
        <row r="400">
          <cell r="A400">
            <v>1259</v>
          </cell>
          <cell r="B400" t="str">
            <v>Gobierno Autónomo Municipal de Palos Blancos</v>
          </cell>
          <cell r="C400" t="str">
            <v>BLA</v>
          </cell>
        </row>
        <row r="401">
          <cell r="A401">
            <v>1260</v>
          </cell>
          <cell r="B401" t="str">
            <v>Gobierno Autónomo Municipal de La Asunta</v>
          </cell>
          <cell r="C401" t="str">
            <v>ASU</v>
          </cell>
        </row>
        <row r="402">
          <cell r="A402">
            <v>1261</v>
          </cell>
          <cell r="B402" t="str">
            <v>Gobierno Autónomo Municipal de Pucarani</v>
          </cell>
          <cell r="C402" t="str">
            <v>PUC</v>
          </cell>
        </row>
        <row r="403">
          <cell r="A403">
            <v>1262</v>
          </cell>
          <cell r="B403" t="str">
            <v>Gobierno Autónomo Municipal de Laja</v>
          </cell>
          <cell r="C403" t="str">
            <v>LAJ</v>
          </cell>
        </row>
        <row r="404">
          <cell r="A404">
            <v>1263</v>
          </cell>
          <cell r="B404" t="str">
            <v>Gobierno Autónomo Municipal de Batallas</v>
          </cell>
          <cell r="C404" t="str">
            <v>BAT</v>
          </cell>
        </row>
        <row r="405">
          <cell r="A405">
            <v>1264</v>
          </cell>
          <cell r="B405" t="str">
            <v>Gobierno Autónomo Municipal de Puerto Pérez</v>
          </cell>
          <cell r="C405" t="str">
            <v>PER</v>
          </cell>
        </row>
        <row r="406">
          <cell r="A406">
            <v>1265</v>
          </cell>
          <cell r="B406" t="str">
            <v>Gobierno Autónomo Municipal de Coroico</v>
          </cell>
          <cell r="C406" t="str">
            <v>COC</v>
          </cell>
        </row>
        <row r="407">
          <cell r="A407">
            <v>1266</v>
          </cell>
          <cell r="B407" t="str">
            <v>Gobierno Autónomo Municipal de Coripata</v>
          </cell>
          <cell r="C407" t="str">
            <v>CRI</v>
          </cell>
        </row>
        <row r="408">
          <cell r="A408">
            <v>1267</v>
          </cell>
          <cell r="B408" t="str">
            <v>Gobierno Autónomo Municipal de Ixiamas</v>
          </cell>
          <cell r="C408" t="str">
            <v>IXI</v>
          </cell>
        </row>
        <row r="409">
          <cell r="A409">
            <v>1268</v>
          </cell>
          <cell r="B409" t="str">
            <v>Gobierno Autónomo Municipal de San Buenaventura</v>
          </cell>
          <cell r="C409" t="str">
            <v>SBV</v>
          </cell>
        </row>
        <row r="410">
          <cell r="A410">
            <v>1269</v>
          </cell>
          <cell r="B410" t="str">
            <v>Gobierno Autónomo Municipal de General Juan José Pérez (Charazani)</v>
          </cell>
          <cell r="C410" t="str">
            <v>CPE</v>
          </cell>
        </row>
        <row r="411">
          <cell r="A411">
            <v>1270</v>
          </cell>
          <cell r="B411" t="str">
            <v>Gobierno Autónomo Municipal de Curva</v>
          </cell>
          <cell r="C411" t="str">
            <v>CUR</v>
          </cell>
        </row>
        <row r="412">
          <cell r="A412">
            <v>1271</v>
          </cell>
          <cell r="B412" t="str">
            <v>Gobierno Autónomo Municipal de San Pedro de Curahuara</v>
          </cell>
          <cell r="C412" t="str">
            <v>PEC</v>
          </cell>
        </row>
        <row r="413">
          <cell r="A413">
            <v>1272</v>
          </cell>
          <cell r="B413" t="str">
            <v>Gobierno Autónomo Municipal de Papel Pampa</v>
          </cell>
          <cell r="C413" t="str">
            <v>PAP</v>
          </cell>
        </row>
        <row r="414">
          <cell r="A414">
            <v>1273</v>
          </cell>
          <cell r="B414" t="str">
            <v>Gobierno Autónomo Municipal de Chacarilla</v>
          </cell>
          <cell r="C414" t="str">
            <v>CLL</v>
          </cell>
        </row>
        <row r="415">
          <cell r="A415">
            <v>1274</v>
          </cell>
          <cell r="B415" t="str">
            <v>Gobierno Autónomo Municipal de Santiago de Machaca</v>
          </cell>
          <cell r="C415" t="str">
            <v>SMA</v>
          </cell>
        </row>
        <row r="416">
          <cell r="A416">
            <v>1275</v>
          </cell>
          <cell r="B416" t="str">
            <v>Gobierno Autónomo Municipal de Catacora</v>
          </cell>
          <cell r="C416" t="str">
            <v>CAT</v>
          </cell>
        </row>
        <row r="417">
          <cell r="A417">
            <v>1276</v>
          </cell>
          <cell r="B417" t="str">
            <v>Gobierno Autónomo Municipal de Mapiri</v>
          </cell>
          <cell r="C417" t="str">
            <v>MAP</v>
          </cell>
        </row>
        <row r="418">
          <cell r="A418">
            <v>1277</v>
          </cell>
          <cell r="B418" t="str">
            <v>Gobierno Autónomo Municipal de Teoponte</v>
          </cell>
          <cell r="C418" t="str">
            <v>TEO</v>
          </cell>
        </row>
        <row r="419">
          <cell r="A419">
            <v>1278</v>
          </cell>
          <cell r="B419" t="str">
            <v>Gobierno Autónomo Municipal de San Andrés de Machaca</v>
          </cell>
          <cell r="C419" t="str">
            <v>AMA</v>
          </cell>
        </row>
        <row r="420">
          <cell r="A420">
            <v>1279</v>
          </cell>
          <cell r="B420" t="str">
            <v>Gobierno Autónomo Municipal de Jesús de Machaca</v>
          </cell>
          <cell r="C420" t="str">
            <v>JMK</v>
          </cell>
        </row>
        <row r="421">
          <cell r="A421">
            <v>1280</v>
          </cell>
          <cell r="B421" t="str">
            <v>Gobierno Autónomo Municipal de Taraco</v>
          </cell>
          <cell r="C421" t="str">
            <v>TCO</v>
          </cell>
        </row>
        <row r="422">
          <cell r="A422">
            <v>1281</v>
          </cell>
          <cell r="B422" t="str">
            <v>Gobierno Autónomo Municipal de Huarina</v>
          </cell>
          <cell r="C422" t="str">
            <v>HUAR</v>
          </cell>
        </row>
        <row r="423">
          <cell r="A423">
            <v>1282</v>
          </cell>
          <cell r="B423" t="str">
            <v>Gobierno Autónomo Municipal de Santiago de Huata</v>
          </cell>
          <cell r="C423" t="str">
            <v>SAH</v>
          </cell>
        </row>
        <row r="424">
          <cell r="A424">
            <v>1283</v>
          </cell>
          <cell r="B424" t="str">
            <v>Gobierno Autónomo Municipal de Escoma</v>
          </cell>
          <cell r="C424" t="str">
            <v>ESC</v>
          </cell>
        </row>
        <row r="425">
          <cell r="A425">
            <v>1284</v>
          </cell>
          <cell r="B425" t="str">
            <v>Gobierno Autónomo Municipal de Humanata</v>
          </cell>
          <cell r="C425" t="str">
            <v>HUMA</v>
          </cell>
        </row>
        <row r="426">
          <cell r="A426">
            <v>1285</v>
          </cell>
          <cell r="B426" t="str">
            <v>Gobierno Autónomo Municipal de Alto Beni</v>
          </cell>
          <cell r="C426" t="str">
            <v>ABN</v>
          </cell>
        </row>
        <row r="427">
          <cell r="A427">
            <v>1286</v>
          </cell>
          <cell r="B427" t="str">
            <v>Gobierno Autónomo Municipal de Huatajata</v>
          </cell>
          <cell r="C427" t="str">
            <v>HUAT</v>
          </cell>
        </row>
        <row r="428">
          <cell r="A428">
            <v>1287</v>
          </cell>
          <cell r="B428" t="str">
            <v xml:space="preserve">Gobierno Autónomo Municipal de Chua Cocani </v>
          </cell>
          <cell r="C428" t="str">
            <v>CHCO</v>
          </cell>
        </row>
        <row r="429">
          <cell r="A429"/>
          <cell r="B429" t="str">
            <v>Gobiernos Autónomos Municipales del Departamento de Cochabamba</v>
          </cell>
          <cell r="C429"/>
        </row>
        <row r="430">
          <cell r="A430">
            <v>1301</v>
          </cell>
          <cell r="B430" t="str">
            <v>Gobierno Autónomo Municipal de Cochabamba</v>
          </cell>
          <cell r="C430" t="str">
            <v>CBB</v>
          </cell>
        </row>
        <row r="431">
          <cell r="A431">
            <v>1302</v>
          </cell>
          <cell r="B431" t="str">
            <v>Gobierno Autónomo Municipal de Quillacollo</v>
          </cell>
          <cell r="C431" t="str">
            <v>QLL</v>
          </cell>
        </row>
        <row r="432">
          <cell r="A432">
            <v>1303</v>
          </cell>
          <cell r="B432" t="str">
            <v>Gobierno Autónomo Municipal de SipeSipe</v>
          </cell>
          <cell r="C432" t="str">
            <v>SIP</v>
          </cell>
        </row>
        <row r="433">
          <cell r="A433">
            <v>1304</v>
          </cell>
          <cell r="B433" t="str">
            <v>Gobierno Autónomo Municipal de Tiquipaya</v>
          </cell>
          <cell r="C433" t="str">
            <v>TIQ</v>
          </cell>
        </row>
        <row r="434">
          <cell r="A434">
            <v>1305</v>
          </cell>
          <cell r="B434" t="str">
            <v>Gobierno Autónomo Municipal de Vinto</v>
          </cell>
          <cell r="C434" t="str">
            <v>VIN</v>
          </cell>
        </row>
        <row r="435">
          <cell r="A435">
            <v>1306</v>
          </cell>
          <cell r="B435" t="str">
            <v>Gobierno Autónomo Municipal de Colcapirhua</v>
          </cell>
          <cell r="C435" t="str">
            <v>CCP</v>
          </cell>
        </row>
        <row r="436">
          <cell r="A436">
            <v>1307</v>
          </cell>
          <cell r="B436" t="str">
            <v>Gobierno Autónomo Municipal de Aiquile</v>
          </cell>
          <cell r="C436" t="str">
            <v>AIQ</v>
          </cell>
        </row>
        <row r="437">
          <cell r="A437">
            <v>1308</v>
          </cell>
          <cell r="B437" t="str">
            <v>Gobierno Autónomo Municipal de Pasorapa</v>
          </cell>
          <cell r="C437" t="str">
            <v>PAS</v>
          </cell>
        </row>
        <row r="438">
          <cell r="A438">
            <v>1309</v>
          </cell>
          <cell r="B438" t="str">
            <v>Gobierno Autónomo Municipal de Omereque</v>
          </cell>
          <cell r="C438" t="str">
            <v>OME</v>
          </cell>
        </row>
        <row r="439">
          <cell r="A439">
            <v>1310</v>
          </cell>
          <cell r="B439" t="str">
            <v>Gobierno Autónomo Municipal de Independencia</v>
          </cell>
          <cell r="C439" t="str">
            <v>IND</v>
          </cell>
        </row>
        <row r="440">
          <cell r="A440">
            <v>1311</v>
          </cell>
          <cell r="B440" t="str">
            <v>Gobierno Autónomo Municipal de Morochata</v>
          </cell>
          <cell r="C440" t="str">
            <v>MOH</v>
          </cell>
        </row>
        <row r="441">
          <cell r="A441">
            <v>1312</v>
          </cell>
          <cell r="B441" t="str">
            <v>Gobierno Autónomo Municipal de Sacaba</v>
          </cell>
          <cell r="C441" t="str">
            <v>SCB</v>
          </cell>
        </row>
        <row r="442">
          <cell r="A442">
            <v>1313</v>
          </cell>
          <cell r="B442" t="str">
            <v>Gobierno Autónomo Municipal de Colomi</v>
          </cell>
          <cell r="C442" t="str">
            <v>CLM</v>
          </cell>
        </row>
        <row r="443">
          <cell r="A443">
            <v>1314</v>
          </cell>
          <cell r="B443" t="str">
            <v>Gobierno Autónomo Municipal de Villa Tunari</v>
          </cell>
          <cell r="C443" t="str">
            <v>TUN</v>
          </cell>
        </row>
        <row r="444">
          <cell r="A444">
            <v>1315</v>
          </cell>
          <cell r="B444" t="str">
            <v>Gobierno Autónomo Municipal de Punata</v>
          </cell>
          <cell r="C444" t="str">
            <v>PNT</v>
          </cell>
        </row>
        <row r="445">
          <cell r="A445">
            <v>1316</v>
          </cell>
          <cell r="B445" t="str">
            <v>Gobierno Autónomo Municipal de Villa Rivero</v>
          </cell>
          <cell r="C445" t="str">
            <v>VRV</v>
          </cell>
        </row>
        <row r="446">
          <cell r="A446">
            <v>1317</v>
          </cell>
          <cell r="B446" t="str">
            <v>Gobierno Autónomo Municipal de San Benito (Villa José Quintín Mendoza)</v>
          </cell>
          <cell r="C446" t="str">
            <v>MEN</v>
          </cell>
        </row>
        <row r="447">
          <cell r="A447">
            <v>1318</v>
          </cell>
          <cell r="B447" t="str">
            <v>Gobierno Autónomo Municipal de Tacachi</v>
          </cell>
          <cell r="C447" t="str">
            <v>TAC</v>
          </cell>
        </row>
        <row r="448">
          <cell r="A448">
            <v>1319</v>
          </cell>
          <cell r="B448" t="str">
            <v>Gobierno Autónomo Municipal Villa Gualberto Villarroel</v>
          </cell>
          <cell r="C448" t="str">
            <v>VGV</v>
          </cell>
        </row>
        <row r="449">
          <cell r="A449">
            <v>1320</v>
          </cell>
          <cell r="B449" t="str">
            <v>Gobierno Autónomo Municipal de Tarata</v>
          </cell>
          <cell r="C449" t="str">
            <v>TRT</v>
          </cell>
        </row>
        <row r="450">
          <cell r="A450">
            <v>1321</v>
          </cell>
          <cell r="B450" t="str">
            <v>Gobierno Autónomo Municipal de Anzaldo</v>
          </cell>
          <cell r="C450" t="str">
            <v>ANZ</v>
          </cell>
        </row>
        <row r="451">
          <cell r="A451">
            <v>1322</v>
          </cell>
          <cell r="B451" t="str">
            <v>Gobierno Autónomo Municipal de Arbieto</v>
          </cell>
          <cell r="C451" t="str">
            <v>ARB</v>
          </cell>
        </row>
        <row r="452">
          <cell r="A452">
            <v>1323</v>
          </cell>
          <cell r="B452" t="str">
            <v>Gobierno Autónomo Municipal de Sacabamba</v>
          </cell>
          <cell r="C452" t="str">
            <v>SBB</v>
          </cell>
        </row>
        <row r="453">
          <cell r="A453">
            <v>1324</v>
          </cell>
          <cell r="B453" t="str">
            <v>Gobierno Autónomo Municipal de Cliza</v>
          </cell>
          <cell r="C453" t="str">
            <v>CLI</v>
          </cell>
        </row>
        <row r="454">
          <cell r="A454">
            <v>1325</v>
          </cell>
          <cell r="B454" t="str">
            <v>Gobierno Autónomo Municipal de Toco</v>
          </cell>
          <cell r="C454" t="str">
            <v>TOC</v>
          </cell>
        </row>
        <row r="455">
          <cell r="A455">
            <v>1326</v>
          </cell>
          <cell r="B455" t="str">
            <v>Gobierno Autónomo Municipal de Tolata</v>
          </cell>
          <cell r="C455" t="str">
            <v>TLA</v>
          </cell>
        </row>
        <row r="456">
          <cell r="A456">
            <v>1327</v>
          </cell>
          <cell r="B456" t="str">
            <v>Gobierno Autónomo Municipal de Capinota</v>
          </cell>
          <cell r="C456" t="str">
            <v>CAP</v>
          </cell>
        </row>
        <row r="457">
          <cell r="A457">
            <v>1328</v>
          </cell>
          <cell r="B457" t="str">
            <v>Gobierno Autónomo Municipal de Santivañez</v>
          </cell>
          <cell r="C457" t="str">
            <v>SAN</v>
          </cell>
        </row>
        <row r="458">
          <cell r="A458">
            <v>1329</v>
          </cell>
          <cell r="B458" t="str">
            <v>Gobierno Autónomo Municipal de Sicaya</v>
          </cell>
          <cell r="C458" t="str">
            <v>SCY</v>
          </cell>
        </row>
        <row r="459">
          <cell r="A459">
            <v>1330</v>
          </cell>
          <cell r="B459" t="str">
            <v>Gobierno Autónomo Municipal de Tapacari</v>
          </cell>
          <cell r="C459" t="str">
            <v>TAP</v>
          </cell>
        </row>
        <row r="460">
          <cell r="A460">
            <v>1331</v>
          </cell>
          <cell r="B460" t="str">
            <v>Gobierno Autónomo Municipal de Totora</v>
          </cell>
          <cell r="C460" t="str">
            <v>TOT</v>
          </cell>
        </row>
        <row r="461">
          <cell r="A461">
            <v>1332</v>
          </cell>
          <cell r="B461" t="str">
            <v>Gobierno Autónomo Municipal de Pojo</v>
          </cell>
          <cell r="C461" t="str">
            <v>POJ</v>
          </cell>
        </row>
        <row r="462">
          <cell r="A462">
            <v>1333</v>
          </cell>
          <cell r="B462" t="str">
            <v>Gobierno Autónomo Municipal de Pocona</v>
          </cell>
          <cell r="C462" t="str">
            <v>POC</v>
          </cell>
        </row>
        <row r="463">
          <cell r="A463">
            <v>1334</v>
          </cell>
          <cell r="B463" t="str">
            <v>Gobierno Autónomo Municipal de Chimoré</v>
          </cell>
          <cell r="C463" t="str">
            <v>CHI</v>
          </cell>
        </row>
        <row r="464">
          <cell r="A464">
            <v>1335</v>
          </cell>
          <cell r="B464" t="str">
            <v>Gobierno Autónomo Municipal de Puerto Villarroel</v>
          </cell>
          <cell r="C464" t="str">
            <v>PVI</v>
          </cell>
        </row>
        <row r="465">
          <cell r="A465">
            <v>1336</v>
          </cell>
          <cell r="B465" t="str">
            <v>Gobierno Autónomo Municipal de Arani</v>
          </cell>
          <cell r="C465" t="str">
            <v>ARA</v>
          </cell>
        </row>
        <row r="466">
          <cell r="A466">
            <v>1337</v>
          </cell>
          <cell r="B466" t="str">
            <v>Gobierno Autónomo Municipal de Vacas</v>
          </cell>
          <cell r="C466" t="str">
            <v>VAC</v>
          </cell>
        </row>
        <row r="467">
          <cell r="A467">
            <v>1338</v>
          </cell>
          <cell r="B467" t="str">
            <v>Gobierno Autónomo Municipal de Arque</v>
          </cell>
          <cell r="C467" t="str">
            <v>ARQ</v>
          </cell>
        </row>
        <row r="468">
          <cell r="A468">
            <v>1339</v>
          </cell>
          <cell r="B468" t="str">
            <v>Gobierno Autónomo Municipal de Tacopaya</v>
          </cell>
          <cell r="C468" t="str">
            <v>TPY</v>
          </cell>
        </row>
        <row r="469">
          <cell r="A469">
            <v>1340</v>
          </cell>
          <cell r="B469" t="str">
            <v>Gobierno Autónomo Municipal de Bolivar</v>
          </cell>
          <cell r="C469" t="str">
            <v>BOL</v>
          </cell>
        </row>
        <row r="470">
          <cell r="A470">
            <v>1341</v>
          </cell>
          <cell r="B470" t="str">
            <v>Gobierno Autónomo Municipal de Tiraque</v>
          </cell>
          <cell r="C470" t="str">
            <v>TRQ</v>
          </cell>
        </row>
        <row r="471">
          <cell r="A471">
            <v>1342</v>
          </cell>
          <cell r="B471" t="str">
            <v>Gobierno Autónomo Municipal de Mizque</v>
          </cell>
          <cell r="C471" t="str">
            <v>MIZ</v>
          </cell>
        </row>
        <row r="472">
          <cell r="A472">
            <v>1343</v>
          </cell>
          <cell r="B472" t="str">
            <v>Gobierno Autónomo Municipal de Vila Vila</v>
          </cell>
          <cell r="C472" t="str">
            <v>VIS</v>
          </cell>
        </row>
        <row r="473">
          <cell r="A473">
            <v>1344</v>
          </cell>
          <cell r="B473" t="str">
            <v>Gobierno Autónomo Municipal de Alalay</v>
          </cell>
          <cell r="C473" t="str">
            <v>ALA</v>
          </cell>
        </row>
        <row r="474">
          <cell r="A474">
            <v>1345</v>
          </cell>
          <cell r="B474" t="str">
            <v>Gobierno Autónomo Municipal de Entre Rios</v>
          </cell>
          <cell r="C474" t="str">
            <v>ERI</v>
          </cell>
        </row>
        <row r="475">
          <cell r="A475">
            <v>1346</v>
          </cell>
          <cell r="B475" t="str">
            <v>Gobierno Autónomo Municipal de Cocapata</v>
          </cell>
          <cell r="C475" t="str">
            <v>CCT</v>
          </cell>
        </row>
        <row r="476">
          <cell r="A476">
            <v>1347</v>
          </cell>
          <cell r="B476" t="str">
            <v xml:space="preserve">Gobierno Autónomo Municipal de Shinahota </v>
          </cell>
          <cell r="C476" t="str">
            <v>SHI</v>
          </cell>
        </row>
        <row r="477">
          <cell r="A477"/>
          <cell r="B477" t="str">
            <v>Gobiernos Autónomos Municipales del Departamento de Oruro</v>
          </cell>
          <cell r="C477"/>
        </row>
        <row r="478">
          <cell r="A478">
            <v>1401</v>
          </cell>
          <cell r="B478" t="str">
            <v>Gobierno Autónomo Municipal de Oruro</v>
          </cell>
          <cell r="C478" t="str">
            <v>ORU</v>
          </cell>
        </row>
        <row r="479">
          <cell r="A479">
            <v>1402</v>
          </cell>
          <cell r="B479" t="str">
            <v>Gobierno Autónomo Municipal de Caracollo</v>
          </cell>
          <cell r="C479" t="str">
            <v>CAR</v>
          </cell>
        </row>
        <row r="480">
          <cell r="A480">
            <v>1403</v>
          </cell>
          <cell r="B480" t="str">
            <v>Gobierno Autónomo Municipal de El Choro</v>
          </cell>
          <cell r="C480" t="str">
            <v>CHO</v>
          </cell>
        </row>
        <row r="481">
          <cell r="A481">
            <v>1404</v>
          </cell>
          <cell r="B481" t="str">
            <v>Gobierno Autónomo Municipal de Challapata</v>
          </cell>
          <cell r="C481" t="str">
            <v>CHT</v>
          </cell>
        </row>
        <row r="482">
          <cell r="A482">
            <v>1405</v>
          </cell>
          <cell r="B482" t="str">
            <v>Gobierno Autónomo Municipal de Santuario de Quillacas</v>
          </cell>
          <cell r="C482" t="str">
            <v>STQ</v>
          </cell>
        </row>
        <row r="483">
          <cell r="A483">
            <v>1406</v>
          </cell>
          <cell r="B483" t="str">
            <v>Gobierno Autónomo Municipal de Huanuni</v>
          </cell>
          <cell r="C483" t="str">
            <v>VHU</v>
          </cell>
        </row>
        <row r="484">
          <cell r="A484">
            <v>1407</v>
          </cell>
          <cell r="B484" t="str">
            <v>Gobierno Autónomo Municipal de Machacamarca</v>
          </cell>
          <cell r="C484" t="str">
            <v>MAR</v>
          </cell>
        </row>
        <row r="485">
          <cell r="A485">
            <v>1408</v>
          </cell>
          <cell r="B485" t="str">
            <v>Gobierno Autónomo Municipal de Poopó (Villa Poopó)</v>
          </cell>
          <cell r="C485" t="str">
            <v>POO</v>
          </cell>
        </row>
        <row r="486">
          <cell r="A486">
            <v>1409</v>
          </cell>
          <cell r="B486" t="str">
            <v>Gobierno Autónomo Municipal de Pazña</v>
          </cell>
          <cell r="C486" t="str">
            <v>PAZ</v>
          </cell>
        </row>
        <row r="487">
          <cell r="A487">
            <v>1410</v>
          </cell>
          <cell r="B487" t="str">
            <v>Gobierno Autónomo Municipal de Antequera</v>
          </cell>
          <cell r="C487" t="str">
            <v>ANT</v>
          </cell>
        </row>
        <row r="488">
          <cell r="A488">
            <v>1411</v>
          </cell>
          <cell r="B488" t="str">
            <v>Gobierno Autónomo Municipal de Eucaliptus</v>
          </cell>
          <cell r="C488" t="str">
            <v>EUC</v>
          </cell>
        </row>
        <row r="489">
          <cell r="A489">
            <v>1412</v>
          </cell>
          <cell r="B489" t="str">
            <v>Gobierno Autónomo Municipal de Santiago de Huari</v>
          </cell>
          <cell r="C489" t="str">
            <v>SHU</v>
          </cell>
        </row>
        <row r="490">
          <cell r="A490">
            <v>1413</v>
          </cell>
          <cell r="B490" t="str">
            <v>Gobierno Autónomo Municipal de Totora</v>
          </cell>
          <cell r="C490" t="str">
            <v>TTR</v>
          </cell>
        </row>
        <row r="491">
          <cell r="A491">
            <v>1414</v>
          </cell>
          <cell r="B491" t="str">
            <v>Gobierno Autónomo Municipal de Corque</v>
          </cell>
          <cell r="C491" t="str">
            <v>CRQ</v>
          </cell>
        </row>
        <row r="492">
          <cell r="A492">
            <v>1415</v>
          </cell>
          <cell r="B492" t="str">
            <v>Gobierno Autónomo Municipal de Choquecota</v>
          </cell>
          <cell r="C492" t="str">
            <v>CHE</v>
          </cell>
        </row>
        <row r="493">
          <cell r="A493">
            <v>1416</v>
          </cell>
          <cell r="B493" t="str">
            <v>Gobierno Autónomo Municipal de Curahuara de Carangas</v>
          </cell>
          <cell r="C493" t="str">
            <v>CDC</v>
          </cell>
        </row>
        <row r="494">
          <cell r="A494">
            <v>1417</v>
          </cell>
          <cell r="B494" t="str">
            <v>Gobierno Autónomo Municipal de Turco</v>
          </cell>
          <cell r="C494" t="str">
            <v>TUR</v>
          </cell>
        </row>
        <row r="495">
          <cell r="A495">
            <v>1418</v>
          </cell>
          <cell r="B495" t="str">
            <v>Gobierno Autónomo Municipal de Huachacalla</v>
          </cell>
          <cell r="C495" t="str">
            <v>HCH</v>
          </cell>
        </row>
        <row r="496">
          <cell r="A496">
            <v>1419</v>
          </cell>
          <cell r="B496" t="str">
            <v>Gobierno Autónomo Municipal de Escara</v>
          </cell>
          <cell r="C496" t="str">
            <v>ESA</v>
          </cell>
        </row>
        <row r="497">
          <cell r="A497">
            <v>1420</v>
          </cell>
          <cell r="B497" t="str">
            <v>Gobierno Autónomo Municipal de Cruz de Machacamarca</v>
          </cell>
          <cell r="C497" t="str">
            <v>CMA</v>
          </cell>
        </row>
        <row r="498">
          <cell r="A498">
            <v>1421</v>
          </cell>
          <cell r="B498" t="str">
            <v>Gobierno Autónomo Municipal de Yunguyo de Litoral</v>
          </cell>
          <cell r="C498" t="str">
            <v>YUG</v>
          </cell>
        </row>
        <row r="499">
          <cell r="A499">
            <v>1422</v>
          </cell>
          <cell r="B499" t="str">
            <v>Gobierno Autónomo Municipal de Esmeralda</v>
          </cell>
          <cell r="C499" t="str">
            <v>ESM</v>
          </cell>
        </row>
        <row r="500">
          <cell r="A500">
            <v>1423</v>
          </cell>
          <cell r="B500" t="str">
            <v>Gobierno Autónomo Municipal de Toledo</v>
          </cell>
          <cell r="C500" t="str">
            <v>TOL</v>
          </cell>
        </row>
        <row r="501">
          <cell r="A501">
            <v>1424</v>
          </cell>
          <cell r="B501" t="str">
            <v>Gobierno Autónomo Municipal de Andamarca (Santiago de Andamarca)</v>
          </cell>
          <cell r="C501" t="str">
            <v>ADN</v>
          </cell>
        </row>
        <row r="502">
          <cell r="A502">
            <v>1425</v>
          </cell>
          <cell r="B502" t="str">
            <v>Gobierno Autónomo Municipal de Belén de Andamarca</v>
          </cell>
          <cell r="C502" t="str">
            <v>BEL</v>
          </cell>
        </row>
        <row r="503">
          <cell r="A503">
            <v>1426</v>
          </cell>
          <cell r="B503" t="str">
            <v>Gobierno Autónomo Municipal de Salinas de Garci Mendoza</v>
          </cell>
          <cell r="C503" t="str">
            <v>SAL</v>
          </cell>
        </row>
        <row r="504">
          <cell r="A504">
            <v>1427</v>
          </cell>
          <cell r="B504" t="str">
            <v>Gobierno Autónomo Municipal de Pampa Aullagas</v>
          </cell>
          <cell r="C504" t="str">
            <v>PAM</v>
          </cell>
        </row>
        <row r="505">
          <cell r="A505">
            <v>1428</v>
          </cell>
          <cell r="B505" t="str">
            <v>Gobierno Autónomo Municipal de La Rivera</v>
          </cell>
          <cell r="C505" t="str">
            <v>RIV</v>
          </cell>
        </row>
        <row r="506">
          <cell r="A506">
            <v>1429</v>
          </cell>
          <cell r="B506" t="str">
            <v>Gobierno Autónomo Municipal de Todos Santos</v>
          </cell>
          <cell r="C506" t="str">
            <v>TOS</v>
          </cell>
        </row>
        <row r="507">
          <cell r="A507">
            <v>1430</v>
          </cell>
          <cell r="B507" t="str">
            <v>Gobierno Autónomo Municipal de Carangas</v>
          </cell>
          <cell r="C507" t="str">
            <v>CGA</v>
          </cell>
        </row>
        <row r="508">
          <cell r="A508">
            <v>1431</v>
          </cell>
          <cell r="B508" t="str">
            <v>Gobierno Autónomo Municipal de Sabaya</v>
          </cell>
          <cell r="C508" t="str">
            <v>SAP</v>
          </cell>
        </row>
        <row r="509">
          <cell r="A509">
            <v>1432</v>
          </cell>
          <cell r="B509" t="str">
            <v>Gobierno Autónomo Municipal de Coipasa</v>
          </cell>
          <cell r="C509" t="str">
            <v>COI</v>
          </cell>
        </row>
        <row r="510">
          <cell r="A510">
            <v>1434</v>
          </cell>
          <cell r="B510" t="str">
            <v>Gobierno Autónomo Municipal de Huayllamarca (Santiago de Huayllamarca)</v>
          </cell>
          <cell r="C510" t="str">
            <v>SDH</v>
          </cell>
        </row>
        <row r="511">
          <cell r="A511">
            <v>1435</v>
          </cell>
          <cell r="B511" t="str">
            <v xml:space="preserve">Gobierno Autónomo Municipal de Soracachi </v>
          </cell>
          <cell r="C511" t="str">
            <v>SRC</v>
          </cell>
        </row>
        <row r="512">
          <cell r="A512"/>
          <cell r="B512" t="str">
            <v>Gobiernos Autónomos Municipales del Departamento de Potosí</v>
          </cell>
          <cell r="C512"/>
        </row>
        <row r="513">
          <cell r="A513">
            <v>1501</v>
          </cell>
          <cell r="B513" t="str">
            <v>Gobierno Autónomo Municipal de Potosí</v>
          </cell>
          <cell r="C513" t="str">
            <v>POT</v>
          </cell>
        </row>
        <row r="514">
          <cell r="A514">
            <v>1502</v>
          </cell>
          <cell r="B514" t="str">
            <v>Gobierno Autónomo Municipal de Tinguipaya</v>
          </cell>
          <cell r="C514" t="str">
            <v>TIN</v>
          </cell>
        </row>
        <row r="515">
          <cell r="A515">
            <v>1503</v>
          </cell>
          <cell r="B515" t="str">
            <v>Gobierno Autónomo Municipal de Yocalla</v>
          </cell>
          <cell r="C515" t="str">
            <v>YOC</v>
          </cell>
        </row>
        <row r="516">
          <cell r="A516">
            <v>1504</v>
          </cell>
          <cell r="B516" t="str">
            <v>Gobierno Autónomo Municipal de Urmiri</v>
          </cell>
          <cell r="C516" t="str">
            <v>URM</v>
          </cell>
        </row>
        <row r="517">
          <cell r="A517">
            <v>1505</v>
          </cell>
          <cell r="B517" t="str">
            <v>Gobierno Autónomo Municipal de Uncía</v>
          </cell>
          <cell r="C517" t="str">
            <v>UNC</v>
          </cell>
        </row>
        <row r="518">
          <cell r="A518">
            <v>1506</v>
          </cell>
          <cell r="B518" t="str">
            <v>Gobierno Autónomo Municipal de Chayanta</v>
          </cell>
          <cell r="C518" t="str">
            <v>CHY</v>
          </cell>
        </row>
        <row r="519">
          <cell r="A519">
            <v>1507</v>
          </cell>
          <cell r="B519" t="str">
            <v>Gobierno Autónomo Municipal de Llallagua</v>
          </cell>
          <cell r="C519" t="str">
            <v>LLA</v>
          </cell>
        </row>
        <row r="520">
          <cell r="A520">
            <v>1508</v>
          </cell>
          <cell r="B520" t="str">
            <v>Gobierno Autónomo Municipal de Betanzos</v>
          </cell>
          <cell r="C520" t="str">
            <v>BET</v>
          </cell>
        </row>
        <row r="521">
          <cell r="A521">
            <v>1509</v>
          </cell>
          <cell r="B521" t="str">
            <v>Gobierno Autónomo Municipal de Chaqui</v>
          </cell>
          <cell r="C521" t="str">
            <v>CHQ</v>
          </cell>
        </row>
        <row r="522">
          <cell r="A522">
            <v>1510</v>
          </cell>
          <cell r="B522" t="str">
            <v>Gobierno Autónomo Municipal de Tacobamba</v>
          </cell>
          <cell r="C522" t="str">
            <v>TCB</v>
          </cell>
        </row>
        <row r="523">
          <cell r="A523">
            <v>1511</v>
          </cell>
          <cell r="B523" t="str">
            <v>Gobierno Autónomo Municipal de Colquechaca</v>
          </cell>
          <cell r="C523" t="str">
            <v>CCQ</v>
          </cell>
        </row>
        <row r="524">
          <cell r="A524">
            <v>1512</v>
          </cell>
          <cell r="B524" t="str">
            <v>Gobierno Autónomo Municipal de Ravelo</v>
          </cell>
          <cell r="C524" t="str">
            <v>RAV</v>
          </cell>
        </row>
        <row r="525">
          <cell r="A525">
            <v>1513</v>
          </cell>
          <cell r="B525" t="str">
            <v>Gobierno Autónomo Municipal de Pocoata</v>
          </cell>
          <cell r="C525" t="str">
            <v>PCT</v>
          </cell>
        </row>
        <row r="526">
          <cell r="A526">
            <v>1514</v>
          </cell>
          <cell r="B526" t="str">
            <v>Gobierno Autónomo Municipal de Ocurí</v>
          </cell>
          <cell r="C526" t="str">
            <v>OCU</v>
          </cell>
        </row>
        <row r="527">
          <cell r="A527">
            <v>1515</v>
          </cell>
          <cell r="B527" t="str">
            <v>Gobierno Autónomo Municipal de San Pedro de Buena Vista</v>
          </cell>
          <cell r="C527" t="str">
            <v>PED</v>
          </cell>
        </row>
        <row r="528">
          <cell r="A528">
            <v>1516</v>
          </cell>
          <cell r="B528" t="str">
            <v>Gobierno Autónomo Municipal de Toro Toro</v>
          </cell>
          <cell r="C528" t="str">
            <v>TTO</v>
          </cell>
        </row>
        <row r="529">
          <cell r="A529">
            <v>1517</v>
          </cell>
          <cell r="B529" t="str">
            <v>Gobierno Autónomo Municipal de Cotagaita</v>
          </cell>
          <cell r="C529" t="str">
            <v>COT</v>
          </cell>
        </row>
        <row r="530">
          <cell r="A530">
            <v>1518</v>
          </cell>
          <cell r="B530" t="str">
            <v>Gobierno Autónomo Municipal de Vitichi</v>
          </cell>
          <cell r="C530" t="str">
            <v>VIT</v>
          </cell>
        </row>
        <row r="531">
          <cell r="A531">
            <v>1519</v>
          </cell>
          <cell r="B531" t="str">
            <v>Gobierno Autónomo Municipal de Tupiza</v>
          </cell>
          <cell r="C531" t="str">
            <v>TUP</v>
          </cell>
        </row>
        <row r="532">
          <cell r="A532">
            <v>1520</v>
          </cell>
          <cell r="B532" t="str">
            <v>Gobierno Autónomo Municipal de Atocha</v>
          </cell>
          <cell r="C532" t="str">
            <v>ATO</v>
          </cell>
        </row>
        <row r="533">
          <cell r="A533">
            <v>1521</v>
          </cell>
          <cell r="B533" t="str">
            <v>Gobierno Autónomo Municipal de Colcha"K" (Villa Martín)</v>
          </cell>
          <cell r="C533" t="str">
            <v>CCK</v>
          </cell>
        </row>
        <row r="534">
          <cell r="A534">
            <v>1522</v>
          </cell>
          <cell r="B534" t="str">
            <v>Gobierno Autónomo Municipal de San Pedro de Quemes</v>
          </cell>
          <cell r="C534" t="str">
            <v>PEQ</v>
          </cell>
        </row>
        <row r="535">
          <cell r="A535">
            <v>1523</v>
          </cell>
          <cell r="B535" t="str">
            <v>Gobierno Autónomo Municipal de San Pablo de Lípez</v>
          </cell>
          <cell r="C535" t="str">
            <v>PAB</v>
          </cell>
        </row>
        <row r="536">
          <cell r="A536">
            <v>1524</v>
          </cell>
          <cell r="B536" t="str">
            <v>Gobierno Autónomo Municipal de Mojinete</v>
          </cell>
          <cell r="C536" t="str">
            <v>MOJ</v>
          </cell>
        </row>
        <row r="537">
          <cell r="A537">
            <v>1525</v>
          </cell>
          <cell r="B537" t="str">
            <v>Gobierno Autónomo Municipal de San Antonio de Esmoruco</v>
          </cell>
          <cell r="C537" t="str">
            <v>SANT</v>
          </cell>
        </row>
        <row r="538">
          <cell r="A538">
            <v>1526</v>
          </cell>
          <cell r="B538" t="str">
            <v>Gobierno Autónomo Municipal de Sacaca (Villa de Sacaca)</v>
          </cell>
          <cell r="C538" t="str">
            <v>SAC</v>
          </cell>
        </row>
        <row r="539">
          <cell r="A539">
            <v>1527</v>
          </cell>
          <cell r="B539" t="str">
            <v>Gobierno Autónomo Municipal de Caripuyo</v>
          </cell>
          <cell r="C539" t="str">
            <v>CRP</v>
          </cell>
        </row>
        <row r="540">
          <cell r="A540">
            <v>1528</v>
          </cell>
          <cell r="B540" t="str">
            <v>Gobierno Autónomo Municipal de Puna (Villa Talavera)</v>
          </cell>
          <cell r="C540" t="str">
            <v>PUN</v>
          </cell>
        </row>
        <row r="541">
          <cell r="A541">
            <v>1529</v>
          </cell>
          <cell r="B541" t="str">
            <v>Gobierno Autónomo Municipal de Caiza "D"</v>
          </cell>
          <cell r="C541" t="str">
            <v>CAD</v>
          </cell>
        </row>
        <row r="542">
          <cell r="A542">
            <v>1530</v>
          </cell>
          <cell r="B542" t="str">
            <v>Gobierno Autónomo Municipal de Uyuni</v>
          </cell>
          <cell r="C542" t="str">
            <v>UYU</v>
          </cell>
        </row>
        <row r="543">
          <cell r="A543">
            <v>1531</v>
          </cell>
          <cell r="B543" t="str">
            <v>Gobierno Autónomo Municipal de Tomave</v>
          </cell>
          <cell r="C543" t="str">
            <v>TOM</v>
          </cell>
        </row>
        <row r="544">
          <cell r="A544">
            <v>1532</v>
          </cell>
          <cell r="B544" t="str">
            <v>Gobierno Autónomo Municipal de Porco</v>
          </cell>
          <cell r="C544" t="str">
            <v>PRC</v>
          </cell>
        </row>
        <row r="545">
          <cell r="A545">
            <v>1533</v>
          </cell>
          <cell r="B545" t="str">
            <v>Gobierno Autónomo Municipal de Arampampa</v>
          </cell>
          <cell r="C545" t="str">
            <v>ARP</v>
          </cell>
        </row>
        <row r="546">
          <cell r="A546">
            <v>1534</v>
          </cell>
          <cell r="B546" t="str">
            <v>Gobierno Autónomo Municipal de Acasio</v>
          </cell>
          <cell r="C546" t="str">
            <v>ACA</v>
          </cell>
        </row>
        <row r="547">
          <cell r="A547">
            <v>1535</v>
          </cell>
          <cell r="B547" t="str">
            <v>Gobierno Autónomo Municipal de Llica</v>
          </cell>
          <cell r="C547" t="str">
            <v>LLI</v>
          </cell>
        </row>
        <row r="548">
          <cell r="A548">
            <v>1536</v>
          </cell>
          <cell r="B548" t="str">
            <v>Gobierno Autónomo Municipal de Tahua</v>
          </cell>
          <cell r="C548" t="str">
            <v>TAH</v>
          </cell>
        </row>
        <row r="549">
          <cell r="A549">
            <v>1537</v>
          </cell>
          <cell r="B549" t="str">
            <v>Gobierno Autónomo Municipal de Villazón</v>
          </cell>
          <cell r="C549" t="str">
            <v>VLZ</v>
          </cell>
        </row>
        <row r="550">
          <cell r="A550">
            <v>1538</v>
          </cell>
          <cell r="B550" t="str">
            <v>Gobierno Autónomo Municipal de San Agustín</v>
          </cell>
          <cell r="C550" t="str">
            <v>AGU</v>
          </cell>
        </row>
        <row r="551">
          <cell r="A551">
            <v>1539</v>
          </cell>
          <cell r="B551" t="str">
            <v>Gobierno Autónomo Municipal de Ckochas</v>
          </cell>
          <cell r="C551" t="str">
            <v>CKO</v>
          </cell>
        </row>
        <row r="552">
          <cell r="A552">
            <v>1540</v>
          </cell>
          <cell r="B552" t="str">
            <v xml:space="preserve">Gobierno Autónomo Municipal de Chuquihuta Ayllu Jucumani </v>
          </cell>
          <cell r="C552" t="str">
            <v>JUC</v>
          </cell>
        </row>
        <row r="553">
          <cell r="A553"/>
          <cell r="B553" t="str">
            <v>Gobiernos Autónomos Municipales del Departamento de Tarja</v>
          </cell>
          <cell r="C553"/>
        </row>
        <row r="554">
          <cell r="A554">
            <v>1601</v>
          </cell>
          <cell r="B554" t="str">
            <v>Gobierno Autónomo Municipal de Tarija</v>
          </cell>
          <cell r="C554" t="str">
            <v>TRJ</v>
          </cell>
        </row>
        <row r="555">
          <cell r="A555">
            <v>1602</v>
          </cell>
          <cell r="B555" t="str">
            <v>Gobierno Autónomo Municipal de Padcaya</v>
          </cell>
          <cell r="C555" t="str">
            <v>PCY</v>
          </cell>
        </row>
        <row r="556">
          <cell r="A556">
            <v>1603</v>
          </cell>
          <cell r="B556" t="str">
            <v>Gobierno Autónomo Municipal de Bermejo</v>
          </cell>
          <cell r="C556" t="str">
            <v>BER</v>
          </cell>
        </row>
        <row r="557">
          <cell r="A557">
            <v>1604</v>
          </cell>
          <cell r="B557" t="str">
            <v>Gobierno Autónomo Municipal de Yacuiba</v>
          </cell>
          <cell r="C557" t="str">
            <v>YCB</v>
          </cell>
        </row>
        <row r="558">
          <cell r="A558">
            <v>1605</v>
          </cell>
          <cell r="B558" t="str">
            <v>Gobierno Autónomo Municipal de Caraparí</v>
          </cell>
          <cell r="C558" t="str">
            <v>CRY</v>
          </cell>
        </row>
        <row r="559">
          <cell r="A559">
            <v>1606</v>
          </cell>
          <cell r="B559" t="str">
            <v>Gobierno Autónomo Municipal de Villamontes</v>
          </cell>
          <cell r="C559" t="str">
            <v>MON</v>
          </cell>
        </row>
        <row r="560">
          <cell r="A560">
            <v>1607</v>
          </cell>
          <cell r="B560" t="str">
            <v>Gobierno Autónomo Municipal de Uriondo (Concepción)</v>
          </cell>
          <cell r="C560" t="str">
            <v>ORI</v>
          </cell>
        </row>
        <row r="561">
          <cell r="A561">
            <v>1608</v>
          </cell>
          <cell r="B561" t="str">
            <v>Gobierno Autónomo Municipal de Yunchara</v>
          </cell>
          <cell r="C561" t="str">
            <v>YUN</v>
          </cell>
        </row>
        <row r="562">
          <cell r="A562">
            <v>1609</v>
          </cell>
          <cell r="B562" t="str">
            <v>Gobierno Autónomo Municipal de San Lorenzo</v>
          </cell>
          <cell r="C562" t="str">
            <v>SLR</v>
          </cell>
        </row>
        <row r="563">
          <cell r="A563">
            <v>1610</v>
          </cell>
          <cell r="B563" t="str">
            <v>Gobierno Autónomo Municipal de El Puente</v>
          </cell>
          <cell r="C563" t="str">
            <v>TMY</v>
          </cell>
        </row>
        <row r="564">
          <cell r="A564">
            <v>1611</v>
          </cell>
          <cell r="B564" t="str">
            <v>Gobierno Autónomo Municipal de Entre Ríos</v>
          </cell>
          <cell r="C564" t="str">
            <v>RIO</v>
          </cell>
        </row>
        <row r="565">
          <cell r="A565"/>
          <cell r="B565" t="str">
            <v>Gobiernos Autónomos Municipales del Departamento de Santa Cruz</v>
          </cell>
          <cell r="C565"/>
        </row>
        <row r="566">
          <cell r="A566">
            <v>1701</v>
          </cell>
          <cell r="B566" t="str">
            <v>Gobierno Autónomo Municipal de Santa Cruz de La Sierra</v>
          </cell>
          <cell r="C566" t="str">
            <v>SCZ</v>
          </cell>
        </row>
        <row r="567">
          <cell r="A567">
            <v>1702</v>
          </cell>
          <cell r="B567" t="str">
            <v>Gobierno Autónomo Municipal de Cotoca</v>
          </cell>
          <cell r="C567" t="str">
            <v>CTC</v>
          </cell>
        </row>
        <row r="568">
          <cell r="A568">
            <v>1703</v>
          </cell>
          <cell r="B568" t="str">
            <v>Gobierno Autónomo Municipal de Porongo (Ayacucho)</v>
          </cell>
          <cell r="C568" t="str">
            <v>PRG</v>
          </cell>
        </row>
        <row r="569">
          <cell r="A569">
            <v>1704</v>
          </cell>
          <cell r="B569" t="str">
            <v>Gobierno Autónomo Municipal de La Guardia</v>
          </cell>
          <cell r="C569" t="str">
            <v>LGU</v>
          </cell>
        </row>
        <row r="570">
          <cell r="A570">
            <v>1705</v>
          </cell>
          <cell r="B570" t="str">
            <v>Gobierno Autónomo Municipal de El Torno</v>
          </cell>
          <cell r="C570" t="str">
            <v>TOR</v>
          </cell>
        </row>
        <row r="571">
          <cell r="A571">
            <v>1706</v>
          </cell>
          <cell r="B571" t="str">
            <v>Gobierno Autónomo Municipal de Warnes</v>
          </cell>
          <cell r="C571" t="str">
            <v>WAR</v>
          </cell>
        </row>
        <row r="572">
          <cell r="A572">
            <v>1707</v>
          </cell>
          <cell r="B572" t="str">
            <v>Gobierno Autónomo Municipal de San Ignacio (San Ignacio de Velasco)</v>
          </cell>
          <cell r="C572" t="str">
            <v>ING</v>
          </cell>
        </row>
        <row r="573">
          <cell r="A573">
            <v>1708</v>
          </cell>
          <cell r="B573" t="str">
            <v>Gobierno Autónomo Municipal de San Miguel (San Miguel de Velasco)</v>
          </cell>
          <cell r="C573" t="str">
            <v>MIG</v>
          </cell>
        </row>
        <row r="574">
          <cell r="A574">
            <v>1709</v>
          </cell>
          <cell r="B574" t="str">
            <v>Gobierno Autónomo Municipal de San Rafael</v>
          </cell>
          <cell r="C574" t="str">
            <v>RAF</v>
          </cell>
        </row>
        <row r="575">
          <cell r="A575">
            <v>1710</v>
          </cell>
          <cell r="B575" t="str">
            <v>Gobierno Autónomo Municipal de Buena Vista</v>
          </cell>
          <cell r="C575" t="str">
            <v>BUE</v>
          </cell>
        </row>
        <row r="576">
          <cell r="A576">
            <v>1711</v>
          </cell>
          <cell r="B576" t="str">
            <v>Gobierno Autónomo Municipal de San Carlos</v>
          </cell>
          <cell r="C576" t="str">
            <v>CRL</v>
          </cell>
        </row>
        <row r="577">
          <cell r="A577">
            <v>1712</v>
          </cell>
          <cell r="B577" t="str">
            <v>Gobierno Autónomo Municipal de Yapacaní</v>
          </cell>
          <cell r="C577" t="str">
            <v>YAP</v>
          </cell>
        </row>
        <row r="578">
          <cell r="A578">
            <v>1713</v>
          </cell>
          <cell r="B578" t="str">
            <v>Gobierno Autónomo Municipal de San José</v>
          </cell>
          <cell r="C578" t="str">
            <v>JOS</v>
          </cell>
        </row>
        <row r="579">
          <cell r="A579">
            <v>1714</v>
          </cell>
          <cell r="B579" t="str">
            <v>Gobierno Autónomo Municipal de Pailón</v>
          </cell>
          <cell r="C579" t="str">
            <v>PAI</v>
          </cell>
        </row>
        <row r="580">
          <cell r="A580">
            <v>1715</v>
          </cell>
          <cell r="B580" t="str">
            <v>Gobierno Autónomo Municipal de Roboré</v>
          </cell>
          <cell r="C580" t="str">
            <v>ROB</v>
          </cell>
        </row>
        <row r="581">
          <cell r="A581">
            <v>1716</v>
          </cell>
          <cell r="B581" t="str">
            <v>Gobierno Autónomo Municipal de Portachuelo</v>
          </cell>
          <cell r="C581" t="str">
            <v>PCH</v>
          </cell>
        </row>
        <row r="582">
          <cell r="A582">
            <v>1717</v>
          </cell>
          <cell r="B582" t="str">
            <v>Gobierno Autónomo Municipal de Santa Rosa del Sara</v>
          </cell>
          <cell r="C582" t="str">
            <v>SRS</v>
          </cell>
        </row>
        <row r="583">
          <cell r="A583">
            <v>1718</v>
          </cell>
          <cell r="B583" t="str">
            <v>Gobierno Autónomo Municipal de Lagunillas</v>
          </cell>
          <cell r="C583" t="str">
            <v>LAG</v>
          </cell>
        </row>
        <row r="584">
          <cell r="A584">
            <v>1720</v>
          </cell>
          <cell r="B584" t="str">
            <v>Gobierno Autónomo Municipal de Cabezas</v>
          </cell>
          <cell r="C584" t="str">
            <v>CAB</v>
          </cell>
        </row>
        <row r="585">
          <cell r="A585">
            <v>1721</v>
          </cell>
          <cell r="B585" t="str">
            <v>Gobierno Autónomo Municipal de Cuevo</v>
          </cell>
          <cell r="C585" t="str">
            <v>CUE</v>
          </cell>
        </row>
        <row r="586">
          <cell r="A586">
            <v>1722</v>
          </cell>
          <cell r="B586" t="str">
            <v>Gobierno Autónomo Municipal de Gutiérrez</v>
          </cell>
          <cell r="C586" t="str">
            <v>GUT</v>
          </cell>
        </row>
        <row r="587">
          <cell r="A587">
            <v>1723</v>
          </cell>
          <cell r="B587" t="str">
            <v>Gobierno Autónomo Municipal de Camiri</v>
          </cell>
          <cell r="C587" t="str">
            <v>CMR</v>
          </cell>
        </row>
        <row r="588">
          <cell r="A588">
            <v>1724</v>
          </cell>
          <cell r="B588" t="str">
            <v>Gobierno Autónomo Municipal de Boyuibe</v>
          </cell>
          <cell r="C588" t="str">
            <v>BOY</v>
          </cell>
        </row>
        <row r="589">
          <cell r="A589">
            <v>1725</v>
          </cell>
          <cell r="B589" t="str">
            <v>Gobierno Autónomo Municipal de Vallegrande</v>
          </cell>
          <cell r="C589" t="str">
            <v>GRA</v>
          </cell>
        </row>
        <row r="590">
          <cell r="A590">
            <v>1726</v>
          </cell>
          <cell r="B590" t="str">
            <v>Gobierno Autónomo Municipal de Trigal</v>
          </cell>
          <cell r="C590" t="str">
            <v>TRG</v>
          </cell>
        </row>
        <row r="591">
          <cell r="A591">
            <v>1727</v>
          </cell>
          <cell r="B591" t="str">
            <v>Gobierno Autónomo Municipal de Moro Moro</v>
          </cell>
          <cell r="C591" t="str">
            <v>MOR</v>
          </cell>
        </row>
        <row r="592">
          <cell r="A592">
            <v>1728</v>
          </cell>
          <cell r="B592" t="str">
            <v>Gobierno Autónomo Municipal de Postrer Valle</v>
          </cell>
          <cell r="C592" t="str">
            <v>POS</v>
          </cell>
        </row>
        <row r="593">
          <cell r="A593">
            <v>1729</v>
          </cell>
          <cell r="B593" t="str">
            <v>Gobierno Autónomo Municipal de Pucara</v>
          </cell>
          <cell r="C593" t="str">
            <v>PCR</v>
          </cell>
        </row>
        <row r="594">
          <cell r="A594">
            <v>1730</v>
          </cell>
          <cell r="B594" t="str">
            <v>Gobierno Autónomo Municipal de Samaipata</v>
          </cell>
          <cell r="C594" t="str">
            <v>SAM</v>
          </cell>
        </row>
        <row r="595">
          <cell r="A595">
            <v>1731</v>
          </cell>
          <cell r="B595" t="str">
            <v>Gobierno Autónomo Municipal de Pampa Grande</v>
          </cell>
          <cell r="C595" t="str">
            <v>PAG</v>
          </cell>
        </row>
        <row r="596">
          <cell r="A596">
            <v>1732</v>
          </cell>
          <cell r="B596" t="str">
            <v>Gobierno Autónomo Municipal de Mairana</v>
          </cell>
          <cell r="C596" t="str">
            <v>MAY</v>
          </cell>
        </row>
        <row r="597">
          <cell r="A597">
            <v>1733</v>
          </cell>
          <cell r="B597" t="str">
            <v>Gobierno Autónomo Municipal de Quirusillas</v>
          </cell>
          <cell r="C597" t="str">
            <v>QRS</v>
          </cell>
        </row>
        <row r="598">
          <cell r="A598">
            <v>1734</v>
          </cell>
          <cell r="B598" t="str">
            <v>Gobierno Autónomo Municipal de Montero</v>
          </cell>
          <cell r="C598" t="str">
            <v>MTR</v>
          </cell>
        </row>
        <row r="599">
          <cell r="A599">
            <v>1735</v>
          </cell>
          <cell r="B599" t="str">
            <v>Gobierno Autónomo Municipal de General Agustín Saavedra</v>
          </cell>
          <cell r="C599" t="str">
            <v>SAA</v>
          </cell>
        </row>
        <row r="600">
          <cell r="A600">
            <v>1736</v>
          </cell>
          <cell r="B600" t="str">
            <v>Gobierno Autónomo Municipal de Mineros</v>
          </cell>
          <cell r="C600" t="str">
            <v>MIN</v>
          </cell>
        </row>
        <row r="601">
          <cell r="A601">
            <v>1737</v>
          </cell>
          <cell r="B601" t="str">
            <v>Gobierno Autónomo Municipal de Concepción</v>
          </cell>
          <cell r="C601" t="str">
            <v>CON</v>
          </cell>
        </row>
        <row r="602">
          <cell r="A602">
            <v>1738</v>
          </cell>
          <cell r="B602" t="str">
            <v>Gobierno Autónomo Municipal de San Javier</v>
          </cell>
          <cell r="C602" t="str">
            <v>SJA</v>
          </cell>
        </row>
        <row r="603">
          <cell r="A603">
            <v>1739</v>
          </cell>
          <cell r="B603" t="str">
            <v>Gobierno Autónomo Municipal de San Julián</v>
          </cell>
          <cell r="C603" t="str">
            <v>JUL</v>
          </cell>
        </row>
        <row r="604">
          <cell r="A604">
            <v>1740</v>
          </cell>
          <cell r="B604" t="str">
            <v>Gobierno Autónomo Municipal de San Matías</v>
          </cell>
          <cell r="C604" t="str">
            <v>MAT</v>
          </cell>
        </row>
        <row r="605">
          <cell r="A605">
            <v>1741</v>
          </cell>
          <cell r="B605" t="str">
            <v>Gobierno Autónomo Municipal de Comarapa</v>
          </cell>
          <cell r="C605" t="str">
            <v>CMP</v>
          </cell>
        </row>
        <row r="606">
          <cell r="A606">
            <v>1742</v>
          </cell>
          <cell r="B606" t="str">
            <v>Gobierno Autónomo Municipal de Saipina</v>
          </cell>
          <cell r="C606" t="str">
            <v>SAI</v>
          </cell>
        </row>
        <row r="607">
          <cell r="A607">
            <v>1743</v>
          </cell>
          <cell r="B607" t="str">
            <v>Gobierno Autónomo Municipal de Puerto Suárez</v>
          </cell>
          <cell r="C607" t="str">
            <v>SUA</v>
          </cell>
        </row>
        <row r="608">
          <cell r="A608">
            <v>1744</v>
          </cell>
          <cell r="B608" t="str">
            <v>Gobierno Autónomo Municipal de Puerto Quijarro</v>
          </cell>
          <cell r="C608" t="str">
            <v>PQO</v>
          </cell>
        </row>
        <row r="609">
          <cell r="A609">
            <v>1745</v>
          </cell>
          <cell r="B609" t="str">
            <v>Gobierno Autónomo Municipal de Ascención de Guarayos</v>
          </cell>
          <cell r="C609" t="str">
            <v>ADG</v>
          </cell>
        </row>
        <row r="610">
          <cell r="A610">
            <v>1746</v>
          </cell>
          <cell r="B610" t="str">
            <v>Gobierno Autónomo Municipal de Urubicha</v>
          </cell>
          <cell r="C610" t="str">
            <v>URU</v>
          </cell>
        </row>
        <row r="611">
          <cell r="A611">
            <v>1747</v>
          </cell>
          <cell r="B611" t="str">
            <v>Gobierno Autónomo Municipal de El Puente</v>
          </cell>
          <cell r="C611" t="str">
            <v>PUE</v>
          </cell>
        </row>
        <row r="612">
          <cell r="A612">
            <v>1748</v>
          </cell>
          <cell r="B612" t="str">
            <v>Gobierno Autónomo Municipal de Okinawa Uno</v>
          </cell>
          <cell r="C612" t="str">
            <v>OKI</v>
          </cell>
        </row>
        <row r="613">
          <cell r="A613">
            <v>1749</v>
          </cell>
          <cell r="B613" t="str">
            <v>Gobierno Autónomo Municipal de San Antonio de Lomerio</v>
          </cell>
          <cell r="C613" t="str">
            <v>ANL</v>
          </cell>
        </row>
        <row r="614">
          <cell r="A614">
            <v>1750</v>
          </cell>
          <cell r="B614" t="str">
            <v>Gobierno Autónomo Municipal de San Ramón</v>
          </cell>
          <cell r="C614" t="str">
            <v>SRA</v>
          </cell>
        </row>
        <row r="615">
          <cell r="A615">
            <v>1751</v>
          </cell>
          <cell r="B615" t="str">
            <v>Gobierno Autónomo Municipal de El Carmen Rivero Tórrez</v>
          </cell>
          <cell r="C615" t="str">
            <v>CRT</v>
          </cell>
        </row>
        <row r="616">
          <cell r="A616">
            <v>1752</v>
          </cell>
          <cell r="B616" t="str">
            <v>Gobierno Autónomo Municipal de San Juan</v>
          </cell>
          <cell r="C616" t="str">
            <v>SJU</v>
          </cell>
        </row>
        <row r="617">
          <cell r="A617">
            <v>1753</v>
          </cell>
          <cell r="B617" t="str">
            <v>Gobierno Autónomo Municipal de Fernández Alonso</v>
          </cell>
          <cell r="C617" t="str">
            <v>FAL</v>
          </cell>
        </row>
        <row r="618">
          <cell r="A618">
            <v>1754</v>
          </cell>
          <cell r="B618" t="str">
            <v>Gobierno Autónomo Municipal de San Pedro</v>
          </cell>
          <cell r="C618" t="str">
            <v>PDR</v>
          </cell>
        </row>
        <row r="619">
          <cell r="A619">
            <v>1755</v>
          </cell>
          <cell r="B619" t="str">
            <v>Gobierno Autónomo Municipal de Cuatro Cañadas</v>
          </cell>
          <cell r="C619" t="str">
            <v>CCA</v>
          </cell>
        </row>
        <row r="620">
          <cell r="A620">
            <v>1756</v>
          </cell>
          <cell r="B620" t="str">
            <v xml:space="preserve">Gobierno Autónomo Municipal de Colpa Bélgica </v>
          </cell>
          <cell r="C620" t="str">
            <v>CBE</v>
          </cell>
        </row>
        <row r="621">
          <cell r="A621"/>
          <cell r="B621" t="str">
            <v>Gobiernos Autónomos Municipales del Departamento de Beni</v>
          </cell>
          <cell r="C621"/>
        </row>
        <row r="622">
          <cell r="A622">
            <v>1801</v>
          </cell>
          <cell r="B622" t="str">
            <v>Gobierno Autónomo Municipal de Trinidad</v>
          </cell>
          <cell r="C622" t="str">
            <v>TRI</v>
          </cell>
        </row>
        <row r="623">
          <cell r="A623">
            <v>1802</v>
          </cell>
          <cell r="B623" t="str">
            <v>Gobierno Autónomo Municipal de San Javier</v>
          </cell>
          <cell r="C623" t="str">
            <v>JAV</v>
          </cell>
        </row>
        <row r="624">
          <cell r="A624">
            <v>1803</v>
          </cell>
          <cell r="B624" t="str">
            <v>Gobierno Autónomo Municipal de Riberalta</v>
          </cell>
          <cell r="C624" t="str">
            <v>RIB</v>
          </cell>
        </row>
        <row r="625">
          <cell r="A625">
            <v>1805</v>
          </cell>
          <cell r="B625" t="str">
            <v>Gobierno Autónomo Municipal de Puerto Guayaramerín</v>
          </cell>
          <cell r="C625" t="str">
            <v>PGU</v>
          </cell>
        </row>
        <row r="626">
          <cell r="A626">
            <v>1806</v>
          </cell>
          <cell r="B626" t="str">
            <v>Gobierno Autónomo Municipal de Reyes</v>
          </cell>
          <cell r="C626" t="str">
            <v>REY</v>
          </cell>
        </row>
        <row r="627">
          <cell r="A627">
            <v>1807</v>
          </cell>
          <cell r="B627" t="str">
            <v>Gobierno Autónomo Municipal de Puerto Rurrenabaque</v>
          </cell>
          <cell r="C627" t="str">
            <v>RUR</v>
          </cell>
        </row>
        <row r="628">
          <cell r="A628">
            <v>1808</v>
          </cell>
          <cell r="B628" t="str">
            <v>Gobierno Autónomo Municipal de San Borja</v>
          </cell>
          <cell r="C628" t="str">
            <v>BOR</v>
          </cell>
        </row>
        <row r="629">
          <cell r="A629">
            <v>1809</v>
          </cell>
          <cell r="B629" t="str">
            <v>Gobierno Autónomo Municipal de Santa Rosa</v>
          </cell>
          <cell r="C629" t="str">
            <v>ROS</v>
          </cell>
        </row>
        <row r="630">
          <cell r="A630">
            <v>1810</v>
          </cell>
          <cell r="B630" t="str">
            <v>Gobierno Autónomo Municipal de Santa Ana</v>
          </cell>
          <cell r="C630" t="str">
            <v>ANA</v>
          </cell>
        </row>
        <row r="631">
          <cell r="A631">
            <v>1811</v>
          </cell>
          <cell r="B631" t="str">
            <v>Gobierno Autónomo Municipal de San Ignacio</v>
          </cell>
          <cell r="C631" t="str">
            <v>IGN</v>
          </cell>
        </row>
        <row r="632">
          <cell r="A632">
            <v>1812</v>
          </cell>
          <cell r="B632" t="str">
            <v>Gobierno Autónomo Municipal de Loreto</v>
          </cell>
          <cell r="C632" t="str">
            <v>LOR</v>
          </cell>
        </row>
        <row r="633">
          <cell r="A633">
            <v>1813</v>
          </cell>
          <cell r="B633" t="str">
            <v>Gobierno Autónomo Municipal de San Andrés</v>
          </cell>
          <cell r="C633" t="str">
            <v>SAD</v>
          </cell>
        </row>
        <row r="634">
          <cell r="A634">
            <v>1814</v>
          </cell>
          <cell r="B634" t="str">
            <v>Gobierno Autónomo Municipal de San Joaquín</v>
          </cell>
          <cell r="C634" t="str">
            <v>JOA</v>
          </cell>
        </row>
        <row r="635">
          <cell r="A635">
            <v>1815</v>
          </cell>
          <cell r="B635" t="str">
            <v>Gobierno Autónomo Municipal de San Ramón</v>
          </cell>
          <cell r="C635" t="str">
            <v>RAM</v>
          </cell>
        </row>
        <row r="636">
          <cell r="A636">
            <v>1816</v>
          </cell>
          <cell r="B636" t="str">
            <v>Gobierno Autónomo Municipal de Puerto Síles</v>
          </cell>
          <cell r="C636" t="str">
            <v>SIL</v>
          </cell>
        </row>
        <row r="637">
          <cell r="A637">
            <v>1817</v>
          </cell>
          <cell r="B637" t="str">
            <v>Gobierno Autónomo Municipal de Magdalena</v>
          </cell>
          <cell r="C637" t="str">
            <v>MAG</v>
          </cell>
        </row>
        <row r="638">
          <cell r="A638">
            <v>1818</v>
          </cell>
          <cell r="B638" t="str">
            <v>Gobierno Autónomo Municipal de Baures</v>
          </cell>
          <cell r="C638" t="str">
            <v>BAU</v>
          </cell>
        </row>
        <row r="639">
          <cell r="A639">
            <v>1819</v>
          </cell>
          <cell r="B639" t="str">
            <v>Gobierno Autónomo Municipal de Huacaraje</v>
          </cell>
          <cell r="C639" t="str">
            <v>HUA</v>
          </cell>
        </row>
        <row r="640">
          <cell r="A640">
            <v>1820</v>
          </cell>
          <cell r="B640" t="str">
            <v xml:space="preserve">Gobierno Autónomo Municipal de Exaltación </v>
          </cell>
          <cell r="C640" t="str">
            <v>EXA</v>
          </cell>
        </row>
        <row r="641">
          <cell r="A641"/>
          <cell r="B641" t="str">
            <v>Gobiernos Autónomos Municipales del Departamento de Pando</v>
          </cell>
          <cell r="C641"/>
        </row>
        <row r="642">
          <cell r="A642">
            <v>1901</v>
          </cell>
          <cell r="B642" t="str">
            <v>Gobierno Autónomo Municipal de Cobija</v>
          </cell>
          <cell r="C642" t="str">
            <v>CBJ</v>
          </cell>
        </row>
        <row r="643">
          <cell r="A643">
            <v>1902</v>
          </cell>
          <cell r="B643" t="str">
            <v>Gobierno Autónomo Municipal de Porvenir</v>
          </cell>
          <cell r="C643" t="str">
            <v>PRV</v>
          </cell>
        </row>
        <row r="644">
          <cell r="A644">
            <v>1903</v>
          </cell>
          <cell r="B644" t="str">
            <v>Gobierno Autónomo Municipal de Bolpebra</v>
          </cell>
          <cell r="C644" t="str">
            <v>BOP</v>
          </cell>
        </row>
        <row r="645">
          <cell r="A645">
            <v>1904</v>
          </cell>
          <cell r="B645" t="str">
            <v>Gobierno Autónomo Municipal de Bella Flor</v>
          </cell>
          <cell r="C645" t="str">
            <v>FLO</v>
          </cell>
        </row>
        <row r="646">
          <cell r="A646">
            <v>1905</v>
          </cell>
          <cell r="B646" t="str">
            <v>Gobierno Autónomo Municipal de Puerto Rico</v>
          </cell>
          <cell r="C646" t="str">
            <v>PRI</v>
          </cell>
        </row>
        <row r="647">
          <cell r="A647">
            <v>1906</v>
          </cell>
          <cell r="B647" t="str">
            <v>Gobierno Autónomo Municipal de San Pedro</v>
          </cell>
          <cell r="C647" t="str">
            <v>SPE</v>
          </cell>
        </row>
        <row r="648">
          <cell r="A648">
            <v>1907</v>
          </cell>
          <cell r="B648" t="str">
            <v>Gobierno Autónomo Municipal de Filadelfia</v>
          </cell>
          <cell r="C648" t="str">
            <v>FIL</v>
          </cell>
        </row>
        <row r="649">
          <cell r="A649">
            <v>1908</v>
          </cell>
          <cell r="B649" t="str">
            <v>Gobierno Autónomo Municipal de Puerto Gonzalo Moreno</v>
          </cell>
          <cell r="C649" t="str">
            <v>PGM</v>
          </cell>
        </row>
        <row r="650">
          <cell r="A650">
            <v>1909</v>
          </cell>
          <cell r="B650" t="str">
            <v>Gobierno Autónomo Municipal de San Lorenzo</v>
          </cell>
          <cell r="C650" t="str">
            <v>SLO</v>
          </cell>
        </row>
        <row r="651">
          <cell r="A651">
            <v>1910</v>
          </cell>
          <cell r="B651" t="str">
            <v>Gobierno Autónomo Municipal de Sena</v>
          </cell>
          <cell r="C651" t="str">
            <v>SEN</v>
          </cell>
        </row>
        <row r="652">
          <cell r="A652">
            <v>1911</v>
          </cell>
          <cell r="B652" t="str">
            <v>Gobierno Autónomo Municipal de Santa Rosa del Abuná</v>
          </cell>
          <cell r="C652" t="str">
            <v>SRO</v>
          </cell>
        </row>
        <row r="653">
          <cell r="A653">
            <v>1912</v>
          </cell>
          <cell r="B653" t="str">
            <v>Gobierno Autónomo Municipal de Ingavi (Humaita)</v>
          </cell>
          <cell r="C653" t="str">
            <v>HUM</v>
          </cell>
        </row>
        <row r="654">
          <cell r="A654">
            <v>1913</v>
          </cell>
          <cell r="B654" t="str">
            <v>Gobierno Autónomo Municipal de Nueva Esperanza</v>
          </cell>
          <cell r="C654" t="str">
            <v>NES</v>
          </cell>
        </row>
        <row r="655">
          <cell r="A655">
            <v>1914</v>
          </cell>
          <cell r="B655" t="str">
            <v>Gobierno Autónomo Municipal de Villa Nueva (Loma Alta)</v>
          </cell>
          <cell r="C655" t="str">
            <v>LOM</v>
          </cell>
        </row>
        <row r="656">
          <cell r="A656">
            <v>1915</v>
          </cell>
          <cell r="B656" t="str">
            <v>Gobierno Autónomo Municipal de Santos Mercado</v>
          </cell>
          <cell r="C656" t="str">
            <v>MER</v>
          </cell>
        </row>
        <row r="657">
          <cell r="A657"/>
          <cell r="B657" t="str">
            <v xml:space="preserve">GOBIERNOS AUTÓNOMOS INDÍGENAS ORIGINARIOS CAMPESINOS </v>
          </cell>
          <cell r="C657" t="str">
            <v>GAIOC</v>
          </cell>
        </row>
        <row r="658">
          <cell r="A658"/>
          <cell r="B658" t="str">
            <v>Departamento de Cochabamba</v>
          </cell>
          <cell r="C658"/>
        </row>
        <row r="659">
          <cell r="A659">
            <v>3301</v>
          </cell>
          <cell r="B659" t="str">
            <v xml:space="preserve">Gobierno Autónomo Indígena Originario Campesino del Territorio de Raqaypampa </v>
          </cell>
          <cell r="C659" t="str">
            <v>TRP</v>
          </cell>
        </row>
        <row r="660">
          <cell r="A660"/>
          <cell r="B660" t="str">
            <v>Departamento de Oruro</v>
          </cell>
          <cell r="C660"/>
        </row>
        <row r="661">
          <cell r="A661">
            <v>3401</v>
          </cell>
          <cell r="B661" t="str">
            <v xml:space="preserve">Gobierno Autónomo Indígena Originario Campesino de la Nación Originaria Uru Chipaya </v>
          </cell>
          <cell r="C661" t="str">
            <v>URU</v>
          </cell>
        </row>
        <row r="662">
          <cell r="A662"/>
          <cell r="B662" t="str">
            <v>Departamento de Santa Cruz</v>
          </cell>
          <cell r="C662"/>
        </row>
        <row r="663">
          <cell r="A663">
            <v>3701</v>
          </cell>
          <cell r="B663" t="str">
            <v>Gobierno Autónomo Indígena Originario Campesino de Charagua Iyambae</v>
          </cell>
          <cell r="C663" t="str">
            <v>CHIY</v>
          </cell>
        </row>
        <row r="664">
          <cell r="A664"/>
          <cell r="B664" t="str">
            <v xml:space="preserve">ADMINISTRACIÓN PÚBLICA FINANCIERA  </v>
          </cell>
          <cell r="C664" t="str">
            <v>APF IFNB</v>
          </cell>
        </row>
        <row r="665">
          <cell r="A665"/>
          <cell r="B665" t="str">
            <v>Instituciones Financieras No Bancarias</v>
          </cell>
          <cell r="C665"/>
        </row>
        <row r="666">
          <cell r="A666"/>
          <cell r="B666" t="str">
            <v xml:space="preserve">Instituciones Financieras No Bancarias del Nivel Central del Estado </v>
          </cell>
          <cell r="C666"/>
        </row>
        <row r="667">
          <cell r="A667"/>
          <cell r="B667" t="str">
            <v>Tuición: Ministerio de Planificación del Desarrollo</v>
          </cell>
          <cell r="C667"/>
        </row>
        <row r="668">
          <cell r="A668">
            <v>862</v>
          </cell>
          <cell r="B668" t="str">
            <v>Fondo Nacional de Desarrollo Regional</v>
          </cell>
          <cell r="C668" t="str">
            <v>FNDR</v>
          </cell>
          <cell r="D668">
            <v>47</v>
          </cell>
        </row>
        <row r="669">
          <cell r="A669">
            <v>865</v>
          </cell>
          <cell r="B669" t="str">
            <v xml:space="preserve">Fondo de Desarrollo del Sistema Financiero y Apoyo al Sector Productivo (*) </v>
          </cell>
          <cell r="C669" t="str">
            <v>FONDESIF</v>
          </cell>
          <cell r="D669">
            <v>47</v>
          </cell>
        </row>
        <row r="670">
          <cell r="A670"/>
          <cell r="B670" t="str">
            <v>Tuición: Ministerio de Minería y Metalurgia</v>
          </cell>
          <cell r="C670"/>
        </row>
        <row r="671">
          <cell r="A671">
            <v>130</v>
          </cell>
          <cell r="B671" t="str">
            <v xml:space="preserve">Fondo de Financiamiento para la Minería </v>
          </cell>
          <cell r="C671" t="str">
            <v>FOFIM</v>
          </cell>
          <cell r="D671">
            <v>76</v>
          </cell>
        </row>
        <row r="672">
          <cell r="A672"/>
          <cell r="B672" t="str">
            <v>Instituciones Financieras No Bancarias del Nivel Territorial</v>
          </cell>
          <cell r="C672"/>
        </row>
        <row r="673">
          <cell r="A673">
            <v>867</v>
          </cell>
          <cell r="B673" t="str">
            <v>Fondo Rotatorio de Fomento Productivo Regional</v>
          </cell>
          <cell r="C673" t="str">
            <v>FRFPR</v>
          </cell>
        </row>
        <row r="674">
          <cell r="A674"/>
          <cell r="B674" t="str">
            <v xml:space="preserve">Instituciones Financieras Bancarias </v>
          </cell>
          <cell r="C674" t="str">
            <v>IFB</v>
          </cell>
        </row>
        <row r="675">
          <cell r="A675"/>
          <cell r="B675" t="str">
            <v>Tuición: Ministerio de Economía y Finanzas Públicas</v>
          </cell>
          <cell r="C675"/>
        </row>
        <row r="676">
          <cell r="A676">
            <v>951</v>
          </cell>
          <cell r="B676" t="str">
            <v>Banco Central de Bolivia (*)</v>
          </cell>
          <cell r="C676" t="str">
            <v>BCB</v>
          </cell>
          <cell r="D676">
            <v>35</v>
          </cell>
        </row>
        <row r="677">
          <cell r="A677"/>
          <cell r="B677" t="str">
            <v>ADMINISTRACIÓN PRIVADA</v>
          </cell>
          <cell r="C677" t="str">
            <v>APRV</v>
          </cell>
        </row>
        <row r="678">
          <cell r="A678"/>
          <cell r="B678" t="str">
            <v>SECTOR PRIVADO</v>
          </cell>
          <cell r="C678" t="str">
            <v>SPRV</v>
          </cell>
        </row>
        <row r="679">
          <cell r="A679">
            <v>999</v>
          </cell>
          <cell r="B679" t="str">
            <v xml:space="preserve">Sector Privado </v>
          </cell>
          <cell r="C679" t="str">
            <v>SEC-PRV</v>
          </cell>
        </row>
        <row r="680">
          <cell r="A680"/>
          <cell r="B680" t="str">
            <v>ENTIDADES DESCENTRALIZADAS Y EMPRESAS DE LAS ENTIDADES TERRITORIALES AUTONOMAS (**)</v>
          </cell>
          <cell r="C680"/>
        </row>
        <row r="681">
          <cell r="A681"/>
          <cell r="B681" t="str">
            <v xml:space="preserve">EMPRESAS REGIONALES </v>
          </cell>
          <cell r="C681" t="str">
            <v>EMP-REG</v>
          </cell>
        </row>
        <row r="682">
          <cell r="A682"/>
          <cell r="B682" t="str">
            <v>Tuición: Ministerio de Hidrocarburos</v>
          </cell>
          <cell r="C682"/>
        </row>
        <row r="683">
          <cell r="A683">
            <v>716</v>
          </cell>
          <cell r="B683" t="str">
            <v>Empresa Tarijeña del Gas</v>
          </cell>
          <cell r="C683" t="str">
            <v>EMTAGAS</v>
          </cell>
          <cell r="D683">
            <v>78</v>
          </cell>
        </row>
        <row r="684">
          <cell r="A684"/>
          <cell r="B684" t="str">
            <v xml:space="preserve">EMPRESAS DEPARTAMENTALES </v>
          </cell>
          <cell r="C684" t="str">
            <v>EMP-DEP</v>
          </cell>
        </row>
        <row r="685">
          <cell r="A685"/>
          <cell r="B685" t="str">
            <v>Tuición: Gobierno Autónomo Departamental de La Paz</v>
          </cell>
          <cell r="C685"/>
        </row>
        <row r="686">
          <cell r="A686">
            <v>2319</v>
          </cell>
          <cell r="B686" t="str">
            <v xml:space="preserve">Empresa Pública Departamental Estratégica de Aguas - La Paz </v>
          </cell>
          <cell r="C686" t="str">
            <v>EDALP</v>
          </cell>
        </row>
        <row r="687">
          <cell r="A687"/>
          <cell r="B687" t="str">
            <v>Tuición: Gobierno Autónomo Departamental de Oruro</v>
          </cell>
          <cell r="C687"/>
        </row>
        <row r="688">
          <cell r="A688">
            <v>634</v>
          </cell>
          <cell r="B688" t="str">
            <v xml:space="preserve">Empresa Pública Departamental Hotel Terminal - Terminal de Buses de Oruro </v>
          </cell>
          <cell r="C688" t="str">
            <v>EPDEOR</v>
          </cell>
        </row>
        <row r="689">
          <cell r="A689"/>
          <cell r="B689" t="str">
            <v>Tuición: Gobierno Autónomo Departamental de Potosí</v>
          </cell>
          <cell r="C689"/>
        </row>
        <row r="690">
          <cell r="A690">
            <v>2336</v>
          </cell>
          <cell r="B690" t="str">
            <v xml:space="preserve">Empresa Pública Departamental Fábrica de Calaminas y Clavos </v>
          </cell>
          <cell r="C690" t="str">
            <v>FCCCP-EPD</v>
          </cell>
        </row>
        <row r="691">
          <cell r="A691"/>
          <cell r="B691" t="str">
            <v>Tuición: Gobierno Autónomo Departamental de Tarija</v>
          </cell>
          <cell r="C691"/>
        </row>
        <row r="692">
          <cell r="A692">
            <v>2330</v>
          </cell>
          <cell r="B692" t="str">
            <v>Empresa Pública Departamental de Servicios Eléctricos Tarija-SETAR</v>
          </cell>
          <cell r="C692" t="str">
            <v>SETAR</v>
          </cell>
        </row>
        <row r="693">
          <cell r="A693"/>
          <cell r="B693" t="str">
            <v xml:space="preserve">EMPRESAS MUNICIPALES </v>
          </cell>
          <cell r="C693" t="str">
            <v>EMP-MUN</v>
          </cell>
        </row>
        <row r="694">
          <cell r="A694"/>
          <cell r="B694" t="str">
            <v>Tuición: Gobierno Autónomo Municipal de Sucre</v>
          </cell>
          <cell r="C694"/>
        </row>
        <row r="695">
          <cell r="A695">
            <v>802</v>
          </cell>
          <cell r="B695" t="str">
            <v>Empresa Local de Agua Potable y Alcantarillado Sucre</v>
          </cell>
          <cell r="C695" t="str">
            <v>ELAPAS</v>
          </cell>
        </row>
        <row r="696">
          <cell r="A696">
            <v>2314</v>
          </cell>
          <cell r="B696" t="str">
            <v xml:space="preserve">Empresa Municipal de Áreas Verdes Sucre </v>
          </cell>
          <cell r="C696" t="str">
            <v>EMAV-S</v>
          </cell>
        </row>
        <row r="697">
          <cell r="A697"/>
          <cell r="B697" t="str">
            <v>Tuición: Gobierno Autónomo Municipal de La Paz</v>
          </cell>
          <cell r="C697"/>
        </row>
        <row r="698">
          <cell r="A698">
            <v>761</v>
          </cell>
          <cell r="B698" t="str">
            <v>Servicio Autónomo Municipal de Agua Potable y Alcantarillado</v>
          </cell>
          <cell r="C698" t="str">
            <v>SAMAPA</v>
          </cell>
        </row>
        <row r="699">
          <cell r="A699">
            <v>2316</v>
          </cell>
          <cell r="B699" t="str">
            <v>Empresa Municipal de Áreas Verdes, Parques y Forestación</v>
          </cell>
          <cell r="C699" t="str">
            <v>EMAVERDE</v>
          </cell>
        </row>
        <row r="700">
          <cell r="A700">
            <v>2317</v>
          </cell>
          <cell r="B700" t="str">
            <v xml:space="preserve">Empresa Municipal de Asfaltos y Vías </v>
          </cell>
          <cell r="C700" t="str">
            <v>EMAVIAS</v>
          </cell>
        </row>
        <row r="701">
          <cell r="A701"/>
          <cell r="B701" t="str">
            <v>Tuición: Gobierno Autónomo Municipal de Viacha</v>
          </cell>
          <cell r="C701"/>
        </row>
        <row r="702">
          <cell r="A702">
            <v>2312</v>
          </cell>
          <cell r="B702" t="str">
            <v xml:space="preserve">Empresa Municipal de Agua Potable y Alcantarillado Viacha </v>
          </cell>
          <cell r="C702" t="str">
            <v>EMAPAV</v>
          </cell>
        </row>
        <row r="703">
          <cell r="A703"/>
          <cell r="B703" t="str">
            <v>Tuición: Gobierno Autónomo Municipal de Copacabana</v>
          </cell>
          <cell r="C703"/>
        </row>
        <row r="704">
          <cell r="A704">
            <v>2338</v>
          </cell>
          <cell r="B704" t="str">
            <v xml:space="preserve">Empresa Prestadora de Servicio de Agua Potable y Alcantarillado </v>
          </cell>
          <cell r="C704" t="str">
            <v>EPSA MUNICIPAL</v>
          </cell>
        </row>
        <row r="705">
          <cell r="A705"/>
          <cell r="B705" t="str">
            <v>Tuición: Gobierno Autónomo Municipal de Cochabamba</v>
          </cell>
          <cell r="C705"/>
        </row>
        <row r="706">
          <cell r="A706">
            <v>781</v>
          </cell>
          <cell r="B706" t="str">
            <v>Servicio Municipal de Agua Potable y Alcantarillado</v>
          </cell>
          <cell r="C706" t="str">
            <v>SEMAPA</v>
          </cell>
        </row>
        <row r="707">
          <cell r="A707">
            <v>2303</v>
          </cell>
          <cell r="B707" t="str">
            <v>Empresa Municipal de Áreas Verdes y Recreación Alternativa</v>
          </cell>
          <cell r="C707" t="str">
            <v>EMAVRA</v>
          </cell>
        </row>
        <row r="708">
          <cell r="A708">
            <v>2315</v>
          </cell>
          <cell r="B708" t="str">
            <v xml:space="preserve">Empresa Municipal de Servicios de Aseo </v>
          </cell>
          <cell r="C708" t="str">
            <v>EMSA</v>
          </cell>
        </row>
        <row r="709">
          <cell r="A709"/>
          <cell r="B709" t="str">
            <v>Tuición: Gobierno Autónomo Municipal de Sacaba</v>
          </cell>
          <cell r="C709"/>
        </row>
        <row r="710">
          <cell r="A710">
            <v>2301</v>
          </cell>
          <cell r="B710" t="str">
            <v>Empresa Municipal de Gestión de Residuos Sólidos</v>
          </cell>
          <cell r="C710" t="str">
            <v>GERES</v>
          </cell>
        </row>
        <row r="711">
          <cell r="A711">
            <v>2302</v>
          </cell>
          <cell r="B711" t="str">
            <v xml:space="preserve">Empresa Municipal de Agua Potable y Alcantarillado Sacaba </v>
          </cell>
          <cell r="C711" t="str">
            <v>EMAPAS</v>
          </cell>
        </row>
        <row r="712">
          <cell r="A712"/>
          <cell r="B712" t="str">
            <v>Tuición: Gobierno Autónomo Municipal de Oruro</v>
          </cell>
          <cell r="C712"/>
        </row>
        <row r="713">
          <cell r="A713">
            <v>831</v>
          </cell>
          <cell r="B713" t="str">
            <v xml:space="preserve">Servicio Local de Acueductos y Alcantarillado - Oruro </v>
          </cell>
          <cell r="C713" t="str">
            <v>SELA</v>
          </cell>
        </row>
        <row r="714">
          <cell r="A714"/>
          <cell r="B714" t="str">
            <v>Tuición: Gobierno Autónomo Municipal de Potosí</v>
          </cell>
          <cell r="C714"/>
        </row>
        <row r="715">
          <cell r="A715">
            <v>821</v>
          </cell>
          <cell r="B715" t="str">
            <v xml:space="preserve">Administración Autónoma para Obras Sanitarias - Potosí </v>
          </cell>
          <cell r="C715" t="str">
            <v>AAPOS</v>
          </cell>
        </row>
        <row r="716">
          <cell r="A716"/>
          <cell r="B716" t="str">
            <v>Tuición: Gobierno Autónomo Municipal de Yacuiba</v>
          </cell>
          <cell r="C716"/>
        </row>
        <row r="717">
          <cell r="A717">
            <v>2327</v>
          </cell>
          <cell r="B717" t="str">
            <v>Empresa Municipal Autónoma de Agua Potable y Alcantarillado de Yacuiba</v>
          </cell>
          <cell r="C717" t="str">
            <v>EMAPYC</v>
          </cell>
        </row>
        <row r="718">
          <cell r="A718"/>
          <cell r="B718" t="str">
            <v>Tuición: Gobierno Autónomo Municipal de Uriondo (Concepción)</v>
          </cell>
          <cell r="C718"/>
        </row>
        <row r="719">
          <cell r="A719">
            <v>2328</v>
          </cell>
          <cell r="B719" t="str">
            <v xml:space="preserve">Empresa Municipal de Agua Potable y Alcantarillado Sanitario de Uriondo </v>
          </cell>
          <cell r="C719" t="str">
            <v>EMAPAU</v>
          </cell>
        </row>
        <row r="720">
          <cell r="A720"/>
          <cell r="B720" t="str">
            <v>Tuición: Gobierno Autónomo Municipal de Cobija</v>
          </cell>
          <cell r="C720"/>
        </row>
        <row r="721">
          <cell r="A721">
            <v>2320</v>
          </cell>
          <cell r="B721" t="str">
            <v xml:space="preserve">Empresa Pública Municipal de Servicios de Agua Potable y Alcantarillado Sanitario Cobija </v>
          </cell>
          <cell r="C721" t="str">
            <v>EPSA COBIJA</v>
          </cell>
        </row>
        <row r="722">
          <cell r="A722"/>
          <cell r="B722" t="str">
            <v>ENTIDADES DESCENTRALIZADAS DEPARTAMENTALES</v>
          </cell>
          <cell r="C722"/>
        </row>
        <row r="723">
          <cell r="A723"/>
          <cell r="B723" t="str">
            <v>Tuición: Gobierno Autónomo Departamental de Santa Cruz</v>
          </cell>
          <cell r="C723"/>
        </row>
        <row r="724">
          <cell r="A724">
            <v>171</v>
          </cell>
          <cell r="B724" t="str">
            <v>Centro de Investigación Agrícola Tropical</v>
          </cell>
          <cell r="C724" t="str">
            <v>CIAT</v>
          </cell>
        </row>
        <row r="725">
          <cell r="A725">
            <v>2311</v>
          </cell>
          <cell r="B725" t="str">
            <v xml:space="preserve">Servicio de Encauzamiento de Ríos (SEARPI) </v>
          </cell>
          <cell r="C725" t="str">
            <v>SEARPI</v>
          </cell>
        </row>
        <row r="726">
          <cell r="A726"/>
          <cell r="B726" t="str">
            <v xml:space="preserve">ENTIDADES DESCENTRALIZADAS MUNICIPALES </v>
          </cell>
          <cell r="C726"/>
        </row>
        <row r="727">
          <cell r="A727"/>
          <cell r="B727" t="str">
            <v>Tuición: Gobierno Autónomo Municipal de Sucre</v>
          </cell>
          <cell r="C727"/>
        </row>
        <row r="728">
          <cell r="A728">
            <v>2313</v>
          </cell>
          <cell r="B728" t="str">
            <v xml:space="preserve">Entidad Municipal de Aseo Urbano Sucre </v>
          </cell>
          <cell r="C728" t="str">
            <v>EMAS</v>
          </cell>
        </row>
        <row r="729">
          <cell r="A729"/>
          <cell r="B729" t="str">
            <v>Tuición: Gobierno Autónomo Municipal de La Paz</v>
          </cell>
          <cell r="C729"/>
        </row>
        <row r="730">
          <cell r="A730">
            <v>2331</v>
          </cell>
          <cell r="B730" t="str">
            <v>Entidad Descentralizada Municipal Terminal de Buses La Paz</v>
          </cell>
          <cell r="C730" t="str">
            <v>EDMTB</v>
          </cell>
        </row>
        <row r="731">
          <cell r="A731">
            <v>2334</v>
          </cell>
          <cell r="B731" t="str">
            <v>Entidad Descentralizada Municipal de Maquinaria y Equipo</v>
          </cell>
          <cell r="C731" t="str">
            <v>EDMME</v>
          </cell>
        </row>
        <row r="732">
          <cell r="A732">
            <v>2337</v>
          </cell>
          <cell r="B732" t="str">
            <v xml:space="preserve">Entidad Descentralizada Municipal de Cementerios de La Paz </v>
          </cell>
          <cell r="C732" t="str">
            <v>EDMCLP</v>
          </cell>
        </row>
        <row r="733">
          <cell r="A733"/>
          <cell r="B733" t="str">
            <v>Tuición: Gobierno Autónomo Municipal de Cochabamba</v>
          </cell>
          <cell r="C733"/>
        </row>
        <row r="734">
          <cell r="A734">
            <v>2318</v>
          </cell>
          <cell r="B734" t="str">
            <v xml:space="preserve">Entidad Descentralizada UMMIPRE PROMAN </v>
          </cell>
          <cell r="C734" t="str">
            <v>UMMIPRE PROMAN</v>
          </cell>
        </row>
        <row r="735">
          <cell r="A735"/>
          <cell r="B735" t="str">
            <v>Tuición: Gobierno Autónomo Municipal de Potosí</v>
          </cell>
          <cell r="C735"/>
        </row>
        <row r="736">
          <cell r="A736">
            <v>2335</v>
          </cell>
          <cell r="B736" t="str">
            <v>Entidad Municipal de Aseo Potosí</v>
          </cell>
          <cell r="C736" t="str">
            <v>EMAP</v>
          </cell>
        </row>
        <row r="737">
          <cell r="A737">
            <v>2339</v>
          </cell>
          <cell r="B737" t="str">
            <v xml:space="preserve">Empresa Municipal Fabrica de Joyas </v>
          </cell>
          <cell r="C737" t="str">
            <v>EMUJOYAS</v>
          </cell>
        </row>
        <row r="738">
          <cell r="A738"/>
          <cell r="B738" t="str">
            <v>Tuición: Gobierno Autónomo Municipal de Tarija</v>
          </cell>
          <cell r="C738"/>
        </row>
        <row r="739">
          <cell r="A739">
            <v>2322</v>
          </cell>
          <cell r="B739" t="str">
            <v>Entidad Matadero Frigorífico Municipal de Tarija</v>
          </cell>
          <cell r="C739" t="str">
            <v>EMAF</v>
          </cell>
        </row>
        <row r="740">
          <cell r="A740">
            <v>2323</v>
          </cell>
          <cell r="B740" t="str">
            <v>Entidad Aseo Municipal de Tarija</v>
          </cell>
          <cell r="C740" t="str">
            <v>EMAT</v>
          </cell>
        </row>
        <row r="741">
          <cell r="A741">
            <v>2324</v>
          </cell>
          <cell r="B741" t="str">
            <v>Entidad Obras Públicas Municipales de Tarija</v>
          </cell>
          <cell r="C741" t="str">
            <v>OPUM</v>
          </cell>
        </row>
        <row r="742">
          <cell r="A742">
            <v>2325</v>
          </cell>
          <cell r="B742" t="str">
            <v>Entidad de Ordenamiento Territorial de Tarija</v>
          </cell>
          <cell r="C742" t="str">
            <v>OTE</v>
          </cell>
        </row>
        <row r="743">
          <cell r="A743">
            <v>2326</v>
          </cell>
          <cell r="B743" t="str">
            <v>Entidad Orden y Seguridad Ciudadana Municipal de Tarija</v>
          </cell>
          <cell r="C743" t="str">
            <v>OSEC</v>
          </cell>
        </row>
        <row r="744">
          <cell r="A744">
            <v>2333</v>
          </cell>
          <cell r="B744" t="str">
            <v>Entidad de Dirección de la Terminal de Buses de Tarija</v>
          </cell>
          <cell r="C744" t="str">
            <v>ETBT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T CUT Bs"/>
      <sheetName val="CUT Bs"/>
      <sheetName val="PT CUT USD"/>
      <sheetName val="CUT USD"/>
      <sheetName val="PT TRL Bs"/>
      <sheetName val="PT TRL $us"/>
      <sheetName val="RES. TRL"/>
      <sheetName val="PT CDI"/>
      <sheetName val="RES.CDI"/>
      <sheetName val="PT TCR MN"/>
      <sheetName val="PT TCR ME"/>
      <sheetName val="RES. TCR"/>
      <sheetName val="PT CVD_AUTO"/>
      <sheetName val="RES. CVD_AUTO"/>
      <sheetName val="PT TFD MN"/>
      <sheetName val="PT TFD ME"/>
      <sheetName val="RES. TFD"/>
      <sheetName val="bd_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COD.
ENT.</v>
          </cell>
          <cell r="B2" t="str">
            <v>DESCRIPCIÓN</v>
          </cell>
          <cell r="C2" t="str">
            <v>DESCRIPCIÓN</v>
          </cell>
          <cell r="D2" t="str">
            <v>Responsable</v>
          </cell>
        </row>
        <row r="3">
          <cell r="A3">
            <v>0</v>
          </cell>
          <cell r="B3" t="str">
            <v>SIN  NOMBRE</v>
          </cell>
          <cell r="C3" t="str">
            <v>Sin  nombre</v>
          </cell>
          <cell r="D3" t="str">
            <v/>
          </cell>
        </row>
        <row r="4">
          <cell r="A4">
            <v>6</v>
          </cell>
          <cell r="B4" t="str">
            <v>VICEPRESIDENCIA DEL ESTADO PLURINACIONAL</v>
          </cell>
          <cell r="C4" t="str">
            <v>Vicepresidencia del Estado Plurinacional</v>
          </cell>
          <cell r="D4" t="str">
            <v>YAP</v>
          </cell>
        </row>
        <row r="5">
          <cell r="A5">
            <v>10</v>
          </cell>
          <cell r="B5" t="str">
            <v>MINISTERIO DE RELACIONES EXTERIORES</v>
          </cell>
          <cell r="C5" t="str">
            <v>Ministerio de Relaciones Exteriores</v>
          </cell>
          <cell r="D5" t="str">
            <v>MZC</v>
          </cell>
        </row>
        <row r="6">
          <cell r="A6">
            <v>15</v>
          </cell>
          <cell r="B6" t="str">
            <v>MINISTERIO DE GOBIERNO</v>
          </cell>
          <cell r="C6" t="str">
            <v>Ministerio de Gobierno</v>
          </cell>
          <cell r="D6" t="str">
            <v>WAM</v>
          </cell>
        </row>
        <row r="7">
          <cell r="A7">
            <v>16</v>
          </cell>
          <cell r="B7" t="str">
            <v>MINISTERIO DE EDUCACIÓN</v>
          </cell>
          <cell r="C7" t="str">
            <v>Ministerio de Educación</v>
          </cell>
          <cell r="D7" t="str">
            <v>JAD</v>
          </cell>
        </row>
        <row r="8">
          <cell r="A8">
            <v>20</v>
          </cell>
          <cell r="B8" t="str">
            <v>MINISTERIO DE DEFENSA</v>
          </cell>
          <cell r="C8" t="str">
            <v>Ministerio de Defensa</v>
          </cell>
          <cell r="D8" t="str">
            <v>PLS</v>
          </cell>
        </row>
        <row r="9">
          <cell r="A9">
            <v>25</v>
          </cell>
          <cell r="B9" t="str">
            <v>MINISTERIO DE LA PRESIDENCIA</v>
          </cell>
          <cell r="C9" t="str">
            <v>Ministerio de la Presidencia</v>
          </cell>
          <cell r="D9" t="str">
            <v>JAD</v>
          </cell>
        </row>
        <row r="10">
          <cell r="A10">
            <v>30</v>
          </cell>
          <cell r="B10" t="str">
            <v>MINISTERIO DE JUSTICIA Y TRANSPARENCIA INSTITUCIONAL</v>
          </cell>
          <cell r="C10" t="str">
            <v>Ministerio de Justicia y Transparencia Institucional</v>
          </cell>
          <cell r="D10" t="str">
            <v>WAM</v>
          </cell>
        </row>
        <row r="11">
          <cell r="A11">
            <v>35</v>
          </cell>
          <cell r="B11" t="str">
            <v>MINISTERIO DE ECONOMÍA Y FINANZAS PÚBLICAS</v>
          </cell>
          <cell r="C11" t="str">
            <v>Ministerio de Economía y Finanzas Públicas</v>
          </cell>
          <cell r="D11" t="str">
            <v>MVP</v>
          </cell>
        </row>
        <row r="12">
          <cell r="A12">
            <v>41</v>
          </cell>
          <cell r="B12" t="str">
            <v>MINISTERIO DE DESARROLLO PRODUCTIVO Y ECONOMÍA PLURAL</v>
          </cell>
          <cell r="C12" t="str">
            <v>Ministerio de Desarrollo Productivo y Economía Plural</v>
          </cell>
          <cell r="D12" t="str">
            <v>PLS</v>
          </cell>
        </row>
        <row r="13">
          <cell r="A13">
            <v>46</v>
          </cell>
          <cell r="B13" t="str">
            <v>MINISTERIO DE SALUD Y DEPORTES</v>
          </cell>
          <cell r="C13" t="str">
            <v>Ministerio de Salud y Deportes</v>
          </cell>
          <cell r="D13" t="str">
            <v>JMT</v>
          </cell>
        </row>
        <row r="14">
          <cell r="A14">
            <v>47</v>
          </cell>
          <cell r="B14" t="str">
            <v>MINISTERIO DE DESARROLLO RURAL Y TIERRAS</v>
          </cell>
          <cell r="C14" t="str">
            <v>Ministerio de Desarrollo Rural y Tierras</v>
          </cell>
          <cell r="D14" t="str">
            <v>SGP</v>
          </cell>
        </row>
        <row r="15">
          <cell r="A15">
            <v>53</v>
          </cell>
          <cell r="B15" t="str">
            <v>MINISTERIO DE CULTURAS, DESCOLONIZACIÓN Y DESPATRIARCALIZACIÓN</v>
          </cell>
          <cell r="C15" t="str">
            <v>Ministerio de Culturas, Descolonización y Despatriarcalización</v>
          </cell>
          <cell r="D15" t="str">
            <v>MZC</v>
          </cell>
        </row>
        <row r="16">
          <cell r="A16">
            <v>66</v>
          </cell>
          <cell r="B16" t="str">
            <v>MINISTERIO DE PLANIFICACIÓN DEL DESARROLLO</v>
          </cell>
          <cell r="C16" t="str">
            <v>Ministerio de Planificación del Desarrollo</v>
          </cell>
          <cell r="D16" t="str">
            <v>ETC</v>
          </cell>
        </row>
        <row r="17">
          <cell r="A17">
            <v>70</v>
          </cell>
          <cell r="B17" t="str">
            <v>MINISTERIO DE TRABAJO, EMPLEO Y PREVISIÓN SOCIAL</v>
          </cell>
          <cell r="C17" t="str">
            <v>Ministerio de Trabajo, Empleo y Previsión Social</v>
          </cell>
          <cell r="D17" t="str">
            <v>ETC</v>
          </cell>
        </row>
        <row r="18">
          <cell r="A18">
            <v>76</v>
          </cell>
          <cell r="B18" t="str">
            <v>MINISTERIO DE MINERÍA Y METALURGIA</v>
          </cell>
          <cell r="C18" t="str">
            <v>Ministerio de Minería y Metalurgia</v>
          </cell>
          <cell r="D18" t="str">
            <v>YAP</v>
          </cell>
        </row>
        <row r="19">
          <cell r="A19">
            <v>78</v>
          </cell>
          <cell r="B19" t="str">
            <v>MINISTERIO DE HIDROCARBUROS Y ENERGÍAS</v>
          </cell>
          <cell r="C19" t="str">
            <v>Ministerio de Hidrocarburos y Energías</v>
          </cell>
          <cell r="D19" t="str">
            <v>WAM</v>
          </cell>
        </row>
        <row r="20">
          <cell r="A20">
            <v>81</v>
          </cell>
          <cell r="B20" t="str">
            <v>MINISTERIO DE OBRAS PÚBLICAS, SERVICIOS Y VIVIENDA</v>
          </cell>
          <cell r="C20" t="str">
            <v>Ministerio de Obras Públicas, Servicios y Vivienda</v>
          </cell>
          <cell r="D20" t="str">
            <v>YAP</v>
          </cell>
        </row>
        <row r="21">
          <cell r="A21">
            <v>86</v>
          </cell>
          <cell r="B21" t="str">
            <v>MINISTERIO DE MEDIO AMBIENTE Y AGUA</v>
          </cell>
          <cell r="C21" t="str">
            <v>Ministerio de Medio Ambiente y Agua</v>
          </cell>
          <cell r="D21" t="str">
            <v>JAD</v>
          </cell>
        </row>
        <row r="22">
          <cell r="A22" t="str">
            <v>99 - 01</v>
          </cell>
          <cell r="B22" t="str">
            <v>DIRECCIÓN GENERAL DE PROGRAMACIÓN Y OPERACIONES DEL TESORO</v>
          </cell>
          <cell r="C22" t="str">
            <v>Dirección General de Programación y Operaciones del Tesoro</v>
          </cell>
          <cell r="D22" t="str">
            <v>JMT</v>
          </cell>
        </row>
        <row r="23">
          <cell r="A23" t="str">
            <v>99 - 02</v>
          </cell>
          <cell r="B23" t="str">
            <v>DIRECCIÓN GENERAL DE PROGRAMACIÓN Y OPERACIONES DEL TESORO</v>
          </cell>
          <cell r="C23" t="str">
            <v>Dirección General de Programación y Operaciones del Tesoro</v>
          </cell>
          <cell r="D23" t="str">
            <v>JMT</v>
          </cell>
        </row>
        <row r="24">
          <cell r="A24" t="str">
            <v>99 - 03</v>
          </cell>
          <cell r="B24" t="str">
            <v>DIRECCIÓN GENERAL DE CRÉDITO PÚBLICO</v>
          </cell>
          <cell r="C24" t="str">
            <v>Dirección General de Crédito Público</v>
          </cell>
          <cell r="D24" t="str">
            <v>SGP</v>
          </cell>
        </row>
        <row r="25">
          <cell r="A25" t="str">
            <v>99 - 04</v>
          </cell>
          <cell r="B25" t="str">
            <v>DIRECCIÓN GENERAL DE ADMINISTRACIÓN Y FINANZAS TERRITORIALES</v>
          </cell>
          <cell r="C25" t="str">
            <v>Dirección General de Administración y Finanzas Territoriales</v>
          </cell>
          <cell r="D25" t="str">
            <v>RCC</v>
          </cell>
        </row>
        <row r="26">
          <cell r="A26" t="str">
            <v>99 - 07</v>
          </cell>
          <cell r="B26" t="str">
            <v>DIRECCIÓN GENERAL DE PENSIONES Y JUBILACIONES</v>
          </cell>
          <cell r="C26" t="str">
            <v>Dirección General de Pensiones y Jubilaciones</v>
          </cell>
          <cell r="D26" t="str">
            <v>RCC</v>
          </cell>
        </row>
        <row r="27">
          <cell r="A27">
            <v>108</v>
          </cell>
          <cell r="B27" t="str">
            <v>ORQUESTA SINFÓNICA NACIONAL</v>
          </cell>
          <cell r="C27" t="str">
            <v>Orquesta Sinfónica Nacional</v>
          </cell>
          <cell r="D27" t="str">
            <v>MVP</v>
          </cell>
        </row>
        <row r="28">
          <cell r="A28">
            <v>109</v>
          </cell>
          <cell r="B28" t="str">
            <v>CONSERVATORIO PLURINACIONAL DE MUSICA</v>
          </cell>
          <cell r="C28" t="str">
            <v>Conservatorio Plurinacional de Musica</v>
          </cell>
          <cell r="D28" t="str">
            <v>MVP</v>
          </cell>
        </row>
        <row r="29">
          <cell r="A29">
            <v>111</v>
          </cell>
          <cell r="B29" t="str">
            <v>INSTITUTO BOLIVIANO DE LA CEGUERA</v>
          </cell>
          <cell r="C29" t="str">
            <v>Instituto Boliviano de la Ceguera</v>
          </cell>
          <cell r="D29" t="str">
            <v>JMT</v>
          </cell>
        </row>
        <row r="30">
          <cell r="A30">
            <v>112</v>
          </cell>
          <cell r="B30" t="str">
            <v>COMITÉ NACIONAL DE LA PERSONA CON DISCAPACIDAD</v>
          </cell>
          <cell r="C30" t="str">
            <v>Comité Nacional de la Persona con Discapacidad</v>
          </cell>
          <cell r="D30" t="str">
            <v>JMT</v>
          </cell>
        </row>
        <row r="31">
          <cell r="A31">
            <v>117</v>
          </cell>
          <cell r="B31" t="str">
            <v>DIRECCIÓN GENERAL DE AERONÁUTICA CIVIL</v>
          </cell>
          <cell r="C31" t="str">
            <v>Dirección General de Aeronáutica Civil</v>
          </cell>
          <cell r="D31" t="str">
            <v>ETC</v>
          </cell>
        </row>
        <row r="32">
          <cell r="A32">
            <v>119</v>
          </cell>
          <cell r="B32" t="str">
            <v>AGENCIA PARA EL DES. DE LA SOC. DE LA INFORMACIÓN EN BOLIVIA</v>
          </cell>
          <cell r="C32" t="str">
            <v>Agencia para el Des. de la Soc. de la Información en Bolivia</v>
          </cell>
          <cell r="D32" t="str">
            <v>ETC</v>
          </cell>
        </row>
        <row r="33">
          <cell r="A33">
            <v>124</v>
          </cell>
          <cell r="B33" t="str">
            <v>ACADEMIA NACIONAL DE CIENCIAS</v>
          </cell>
          <cell r="C33" t="str">
            <v>Academia Nacional de Ciencias</v>
          </cell>
          <cell r="D33" t="str">
            <v>MVP</v>
          </cell>
        </row>
        <row r="34">
          <cell r="A34">
            <v>129</v>
          </cell>
          <cell r="B34" t="str">
            <v>ESCUELA DE GESTIÓN PÚBLICA PLURINACIONAL</v>
          </cell>
          <cell r="C34" t="str">
            <v>Escuela de Gestión Pública Plurinacional</v>
          </cell>
          <cell r="D34" t="str">
            <v>RCC</v>
          </cell>
        </row>
        <row r="35">
          <cell r="A35">
            <v>130</v>
          </cell>
          <cell r="B35" t="str">
            <v>FONDO DE FINANCIAMIENTO PARA LA MINERÍA</v>
          </cell>
          <cell r="C35" t="str">
            <v>Fondo de Financiamiento para la Minería</v>
          </cell>
          <cell r="D35" t="str">
            <v>YAP</v>
          </cell>
        </row>
        <row r="36">
          <cell r="A36">
            <v>132</v>
          </cell>
          <cell r="B36" t="str">
            <v>SERVICIO DE DESARROLLO DE LAS EMPRESAS PÚB. PRODUCTIVAS</v>
          </cell>
          <cell r="C36" t="str">
            <v>Servicio de Desarrollo de las Empresas Púb. Productivas</v>
          </cell>
          <cell r="D36" t="str">
            <v>PLS</v>
          </cell>
        </row>
        <row r="37">
          <cell r="A37">
            <v>133</v>
          </cell>
          <cell r="B37" t="str">
            <v>LOTERÍA NACIONAL DE BENEFICENCIA Y SALUBRIDAD</v>
          </cell>
          <cell r="C37" t="str">
            <v>Lotería Nacional de Beneficencia y Salubridad</v>
          </cell>
          <cell r="D37" t="str">
            <v>PLS</v>
          </cell>
        </row>
        <row r="38">
          <cell r="A38">
            <v>134</v>
          </cell>
          <cell r="B38" t="str">
            <v>CONSEJO NACIONAL DE VIVIENDA POLICIAL</v>
          </cell>
          <cell r="C38" t="str">
            <v>Consejo Nacional de Vivienda Policial</v>
          </cell>
          <cell r="D38" t="str">
            <v>WAM</v>
          </cell>
        </row>
        <row r="39">
          <cell r="A39">
            <v>137</v>
          </cell>
          <cell r="B39" t="str">
            <v>COMITÉ EJECUTIVO DE LA UNIVERSIDAD BOLIVIANA</v>
          </cell>
          <cell r="C39" t="str">
            <v>Comité Ejecutivo de la Universidad Boliviana</v>
          </cell>
          <cell r="D39" t="str">
            <v>PLS</v>
          </cell>
        </row>
        <row r="40">
          <cell r="A40">
            <v>138</v>
          </cell>
          <cell r="B40" t="str">
            <v>UNIVERSIDAD MAYOR REAL Y PONTIFICIA DE SAN FRANCISCO XAVIER</v>
          </cell>
          <cell r="C40" t="str">
            <v>Universidad Mayor Real y Pontificia de San Francisco Xavier</v>
          </cell>
          <cell r="D40" t="str">
            <v>-</v>
          </cell>
        </row>
        <row r="41">
          <cell r="A41">
            <v>139</v>
          </cell>
          <cell r="B41" t="str">
            <v>UNIVERSIDAD MAYOR DE SAN ANDRÉS</v>
          </cell>
          <cell r="C41" t="str">
            <v>Universidad Mayor de San Andrés</v>
          </cell>
          <cell r="D41" t="str">
            <v>-</v>
          </cell>
        </row>
        <row r="42">
          <cell r="A42">
            <v>140</v>
          </cell>
          <cell r="B42" t="str">
            <v>UNIVERSIDAD PÚBLICA DE EL ALTO</v>
          </cell>
          <cell r="C42" t="str">
            <v>Universidad Pública de El Alto</v>
          </cell>
          <cell r="D42" t="str">
            <v>-</v>
          </cell>
        </row>
        <row r="43">
          <cell r="A43">
            <v>141</v>
          </cell>
          <cell r="B43" t="str">
            <v>UNIVERSIDAD MAYOR DE SAN SIMÓN</v>
          </cell>
          <cell r="C43" t="str">
            <v>Universidad Mayor de San Simón</v>
          </cell>
          <cell r="D43" t="str">
            <v>-</v>
          </cell>
        </row>
        <row r="44">
          <cell r="A44">
            <v>142</v>
          </cell>
          <cell r="B44" t="str">
            <v>UNIVERSIDAD TÉCNICA DE ORURO</v>
          </cell>
          <cell r="C44" t="str">
            <v>Universidad Técnica de Oruro</v>
          </cell>
          <cell r="D44" t="str">
            <v>-</v>
          </cell>
        </row>
        <row r="45">
          <cell r="A45">
            <v>143</v>
          </cell>
          <cell r="B45" t="str">
            <v>UNIVERSIDAD AUTÓNOMA TOMÁS FRÍAS</v>
          </cell>
          <cell r="C45" t="str">
            <v>Universidad Autónoma Tomás Frías</v>
          </cell>
          <cell r="D45" t="str">
            <v>-</v>
          </cell>
        </row>
        <row r="46">
          <cell r="A46">
            <v>144</v>
          </cell>
          <cell r="B46" t="str">
            <v>UNIVERSIDAD NACIONAL SIGLO XX</v>
          </cell>
          <cell r="C46" t="str">
            <v>Universidad Nacional Siglo XX</v>
          </cell>
          <cell r="D46" t="str">
            <v>-</v>
          </cell>
        </row>
        <row r="47">
          <cell r="A47">
            <v>145</v>
          </cell>
          <cell r="B47" t="str">
            <v>UNIVERSIDAD AUTÓNOMA JUAN MISAEL SARACHO</v>
          </cell>
          <cell r="C47" t="str">
            <v>Universidad Autónoma Juan Misael Saracho</v>
          </cell>
          <cell r="D47" t="str">
            <v>-</v>
          </cell>
        </row>
        <row r="48">
          <cell r="A48">
            <v>146</v>
          </cell>
          <cell r="B48" t="str">
            <v>UNIVERSIDAD AUTÓNOMA GABRIEL RENÉ MORENO</v>
          </cell>
          <cell r="C48" t="str">
            <v>Universidad Autónoma Gabriel René Moreno</v>
          </cell>
          <cell r="D48" t="str">
            <v>-</v>
          </cell>
        </row>
        <row r="49">
          <cell r="A49">
            <v>147</v>
          </cell>
          <cell r="B49" t="str">
            <v>UNIVERSIDAD AUTÓNOMA DEL BENI JOSÉ BALLIVIÁN</v>
          </cell>
          <cell r="C49" t="str">
            <v>Universidad Autónoma del Beni José Ballivián</v>
          </cell>
          <cell r="D49" t="str">
            <v>-</v>
          </cell>
        </row>
        <row r="50">
          <cell r="A50">
            <v>148</v>
          </cell>
          <cell r="B50" t="str">
            <v>UNIVERSIDAD AMAZÓNICA DE PANDO</v>
          </cell>
          <cell r="C50" t="str">
            <v>Universidad Amazónica de Pando</v>
          </cell>
          <cell r="D50" t="str">
            <v>-</v>
          </cell>
        </row>
        <row r="51">
          <cell r="A51">
            <v>150</v>
          </cell>
          <cell r="B51" t="str">
            <v>PROYECTO SUCRE CIUDAD UNIVERSITARIA</v>
          </cell>
          <cell r="C51" t="str">
            <v>Proyecto Sucre Ciudad Universitaria</v>
          </cell>
          <cell r="D51" t="str">
            <v>MVP</v>
          </cell>
        </row>
        <row r="52">
          <cell r="A52">
            <v>152</v>
          </cell>
          <cell r="B52" t="str">
            <v>SERVICIO PLURINACIONAL DE DEFENSA PÚBLICA</v>
          </cell>
          <cell r="C52" t="str">
            <v>Servicio Plurinacional de Defensa Pública</v>
          </cell>
          <cell r="D52" t="str">
            <v>PLS</v>
          </cell>
        </row>
        <row r="53">
          <cell r="A53">
            <v>153</v>
          </cell>
          <cell r="B53" t="str">
            <v>OBSERVATORIO PLURINACIONAL DE LA CALIDAD  EDUCATIVA</v>
          </cell>
          <cell r="C53" t="str">
            <v>Observatorio Plurinacional de la Calidad  Educativa</v>
          </cell>
          <cell r="D53" t="str">
            <v>PLS</v>
          </cell>
        </row>
        <row r="54">
          <cell r="A54">
            <v>154</v>
          </cell>
          <cell r="B54" t="str">
            <v>MUSEO NACIONAL DE HISTORIA NATURAL</v>
          </cell>
          <cell r="C54" t="str">
            <v>Museo Nacional de Historia Natural</v>
          </cell>
          <cell r="D54" t="str">
            <v>PLS</v>
          </cell>
        </row>
        <row r="55">
          <cell r="A55">
            <v>155</v>
          </cell>
          <cell r="B55" t="str">
            <v>DIRECCIÓN DEL NOTARIADO PLURINACIONAL</v>
          </cell>
          <cell r="C55" t="str">
            <v>Dirección del Notariado Plurinacional</v>
          </cell>
          <cell r="D55" t="str">
            <v>RCC</v>
          </cell>
        </row>
        <row r="56">
          <cell r="A56">
            <v>156</v>
          </cell>
          <cell r="B56" t="str">
            <v>SERVICIO PLURINACIONAL DE ASISTENCIA A LA VÍCTIMA</v>
          </cell>
          <cell r="C56" t="str">
            <v>Servicio Plurinacional de Asistencia a la Víctima</v>
          </cell>
          <cell r="D56" t="str">
            <v>RCC</v>
          </cell>
        </row>
        <row r="57">
          <cell r="A57">
            <v>157</v>
          </cell>
          <cell r="B57" t="str">
            <v>SERVICIO PARA LA PREVENCIÓN DE LA TORTURA</v>
          </cell>
          <cell r="C57" t="str">
            <v>Servicio para la Prevención de la Tortura</v>
          </cell>
          <cell r="D57" t="str">
            <v>RCC</v>
          </cell>
        </row>
        <row r="58">
          <cell r="A58">
            <v>159</v>
          </cell>
          <cell r="B58" t="str">
            <v>OFICINATÉCNICA PARA EL FORTALECIMIENTO DE LA EMPRESA PÚBLICA</v>
          </cell>
          <cell r="C58" t="str">
            <v>OficinaTécnica para el Fortalecimiento de la Empresa Pública</v>
          </cell>
          <cell r="D58" t="str">
            <v>RCC</v>
          </cell>
        </row>
        <row r="59">
          <cell r="A59">
            <v>163</v>
          </cell>
          <cell r="B59" t="str">
            <v>AGENCIA NACIONAL DE HIDROCARBUROS</v>
          </cell>
          <cell r="C59" t="str">
            <v>Agencia Nacional de Hidrocarburos</v>
          </cell>
          <cell r="D59" t="str">
            <v>WAM</v>
          </cell>
        </row>
        <row r="60">
          <cell r="A60">
            <v>169</v>
          </cell>
          <cell r="B60" t="str">
            <v>AUTORIDAD GENERAL DE IMPUGNACIÓN TRIBUTARIA</v>
          </cell>
          <cell r="C60" t="str">
            <v>Autoridad General de Impugnación Tributaria</v>
          </cell>
          <cell r="D60" t="str">
            <v>MZC</v>
          </cell>
        </row>
        <row r="61">
          <cell r="A61">
            <v>170</v>
          </cell>
          <cell r="B61" t="str">
            <v>ESCUELA MILITAR DE INGENIERÍA</v>
          </cell>
          <cell r="C61" t="str">
            <v>Escuela Militar de Ingeniería</v>
          </cell>
          <cell r="D61" t="str">
            <v>PLS</v>
          </cell>
        </row>
        <row r="62">
          <cell r="A62">
            <v>171</v>
          </cell>
          <cell r="B62" t="str">
            <v>CENTRO DE INVESTIGACIÓN AGRÍCOLA TROPICAL</v>
          </cell>
          <cell r="C62" t="str">
            <v>Centro de Investigación Agrícola Tropical</v>
          </cell>
          <cell r="D62" t="str">
            <v>-</v>
          </cell>
        </row>
        <row r="63">
          <cell r="A63">
            <v>190</v>
          </cell>
          <cell r="B63" t="str">
            <v>AUTORIDAD JURISDICCIONAL ADMINISTRATIVA MINERA</v>
          </cell>
          <cell r="C63" t="str">
            <v>Autoridad Jurisdiccional Administrativa Minera</v>
          </cell>
          <cell r="D63" t="str">
            <v>YAP</v>
          </cell>
        </row>
        <row r="64">
          <cell r="A64">
            <v>192</v>
          </cell>
          <cell r="B64" t="str">
            <v>SERVICIO AL MEJORAMIENTO DE LA NAVEGACIÓN AMAZÓNICA</v>
          </cell>
          <cell r="C64" t="str">
            <v>Servicio al Mejoramiento de la Navegación Amazónica</v>
          </cell>
          <cell r="D64" t="str">
            <v>RCC</v>
          </cell>
        </row>
        <row r="65">
          <cell r="A65">
            <v>197</v>
          </cell>
          <cell r="B65" t="str">
            <v>DIRECCIÓN ESTRATÉGICA DE REIVINDICACION MARÍTIMA, SILALA Y RECURSOS HÍDRICOS INTERNACIONALES</v>
          </cell>
          <cell r="C65" t="str">
            <v>DIRECCIÓN ESTRATÉGICA DE REIVINDICACION MARÍTIMA, SILALA Y RECURSOS HÍDRICOS INTERNACIONALES</v>
          </cell>
          <cell r="D65" t="str">
            <v>PLS</v>
          </cell>
        </row>
        <row r="66">
          <cell r="A66">
            <v>200</v>
          </cell>
          <cell r="B66" t="str">
            <v>REGISTRO ÚNICO PARA LA ADMINISTRACIÓN TRIBUTARIA MUNICIPAL</v>
          </cell>
          <cell r="C66" t="str">
            <v>Registro Único para la Administración Tributaria Municipal</v>
          </cell>
          <cell r="D66" t="str">
            <v>ETC</v>
          </cell>
        </row>
        <row r="67">
          <cell r="A67">
            <v>201</v>
          </cell>
          <cell r="B67" t="str">
            <v>AGENCIA PARA EL DES. DE LAS MACROREG. Y ZONAS FRONTERIZAS</v>
          </cell>
          <cell r="C67" t="str">
            <v>Agencia para el Des. de las Macroreg. y Zonas Fronterizas</v>
          </cell>
          <cell r="D67" t="str">
            <v>PLS</v>
          </cell>
        </row>
        <row r="68">
          <cell r="A68">
            <v>203</v>
          </cell>
          <cell r="B68" t="str">
            <v>AUTORIDAD DE SUPERVISIÓN DEL SISTEMA FINANCIERO</v>
          </cell>
          <cell r="C68" t="str">
            <v>Autoridad de Supervisión del Sistema Financiero</v>
          </cell>
          <cell r="D68" t="str">
            <v>MZC</v>
          </cell>
        </row>
        <row r="69">
          <cell r="A69">
            <v>206</v>
          </cell>
          <cell r="B69" t="str">
            <v>INSTITUTO NACIONAL DE ESTADÍSTICA</v>
          </cell>
          <cell r="C69" t="str">
            <v>Instituto Nacional de Estadística</v>
          </cell>
          <cell r="D69" t="str">
            <v>MVP</v>
          </cell>
        </row>
        <row r="70">
          <cell r="A70">
            <v>210</v>
          </cell>
          <cell r="B70" t="str">
            <v>UNIDAD DE ANÁLISIS DE POLÍTICAS SOCIALES Y ECONÓMICAS</v>
          </cell>
          <cell r="C70" t="str">
            <v>Unidad de Análisis de Políticas Sociales y Económicas</v>
          </cell>
          <cell r="D70" t="str">
            <v>MZC</v>
          </cell>
        </row>
        <row r="71">
          <cell r="A71">
            <v>212</v>
          </cell>
          <cell r="B71" t="str">
            <v>INSTITUTO NACIONAL DE REFORMA AGRARIA</v>
          </cell>
          <cell r="C71" t="str">
            <v>Instituto Nacional de Reforma Agraria</v>
          </cell>
          <cell r="D71" t="str">
            <v>SGP</v>
          </cell>
        </row>
        <row r="72">
          <cell r="A72">
            <v>213</v>
          </cell>
          <cell r="B72" t="str">
            <v>SERVICIO NACIONAL DE METEOROLOGÍA E HIDROLOGÍA</v>
          </cell>
          <cell r="C72" t="str">
            <v>Servicio Nacional de Meteorología e Hidrología</v>
          </cell>
          <cell r="D72" t="str">
            <v>PLS</v>
          </cell>
        </row>
        <row r="73">
          <cell r="A73">
            <v>221</v>
          </cell>
          <cell r="B73" t="str">
            <v>SERV. NAL. DE REG. Y CONTROL DE LA COMER. DE MINERALES Y METALES</v>
          </cell>
          <cell r="C73" t="str">
            <v>Serv. Nal. de Reg. y Control de la Comer. de Minerales y Metales</v>
          </cell>
          <cell r="D73" t="str">
            <v>RCC</v>
          </cell>
        </row>
        <row r="74">
          <cell r="A74">
            <v>222</v>
          </cell>
          <cell r="B74" t="str">
            <v>INSTITUTO NACIONAL DE INNOVACIÓN AGROPECUARIA Y FORESTAL</v>
          </cell>
          <cell r="C74" t="str">
            <v>Instituto Nacional de Innovación Agropecuaria y Forestal</v>
          </cell>
          <cell r="D74" t="str">
            <v>SGP</v>
          </cell>
        </row>
        <row r="75">
          <cell r="A75">
            <v>223</v>
          </cell>
          <cell r="B75" t="str">
            <v>FONDO NACIONAL DE DESARROLLO FORESTAL</v>
          </cell>
          <cell r="C75" t="str">
            <v>Fondo Nacional de Desarrollo Forestal</v>
          </cell>
          <cell r="D75" t="str">
            <v>SGP</v>
          </cell>
        </row>
        <row r="76">
          <cell r="A76">
            <v>224</v>
          </cell>
          <cell r="B76" t="str">
            <v>INSUMOS BOLIVIA</v>
          </cell>
          <cell r="C76" t="str">
            <v>Insumos Bolivia</v>
          </cell>
          <cell r="D76" t="str">
            <v>YAP</v>
          </cell>
        </row>
        <row r="77">
          <cell r="A77">
            <v>225</v>
          </cell>
          <cell r="B77" t="str">
            <v>SERV. NAL. PARA LA SOSTENIBILIDAD EN SANEAMIENTO BÁSICO</v>
          </cell>
          <cell r="C77" t="str">
            <v>Serv. Nal. para la Sostenibilidad en Saneamiento Básico</v>
          </cell>
          <cell r="D77" t="str">
            <v>MZC</v>
          </cell>
        </row>
        <row r="78">
          <cell r="A78">
            <v>226</v>
          </cell>
          <cell r="B78" t="str">
            <v>SERVICIO ESTATAL DE AUTONOMÍAS</v>
          </cell>
          <cell r="C78" t="str">
            <v>Servicio Estatal de Autonomías</v>
          </cell>
          <cell r="D78" t="str">
            <v>YAP</v>
          </cell>
        </row>
        <row r="79">
          <cell r="A79">
            <v>227</v>
          </cell>
          <cell r="B79" t="str">
            <v>ZONA FRANCA COMERCIAL E INDUSTRIAL DE COBIJA</v>
          </cell>
          <cell r="C79" t="str">
            <v>Zona Franca Comercial e Industrial de Cobija</v>
          </cell>
          <cell r="D79" t="str">
            <v>PLS</v>
          </cell>
        </row>
        <row r="80">
          <cell r="A80">
            <v>234</v>
          </cell>
          <cell r="B80" t="str">
            <v xml:space="preserve">SERVICIO GEOLÓGICO MINERO </v>
          </cell>
          <cell r="C80" t="str">
            <v xml:space="preserve">Servicio Geológico Minero </v>
          </cell>
          <cell r="D80" t="str">
            <v>JAD</v>
          </cell>
        </row>
        <row r="81">
          <cell r="A81">
            <v>243</v>
          </cell>
          <cell r="B81" t="str">
            <v>SERVICIO NACIONAL DE HIDROGRAFÍA NAVAL</v>
          </cell>
          <cell r="C81" t="str">
            <v>Servicio Nacional de Hidrografía Naval</v>
          </cell>
          <cell r="D81" t="str">
            <v>JAD</v>
          </cell>
        </row>
        <row r="82">
          <cell r="A82">
            <v>244</v>
          </cell>
          <cell r="B82" t="str">
            <v>SERVICIO NACIONAL DE AEROFOTOGRAMETRÍA</v>
          </cell>
          <cell r="C82" t="str">
            <v>Servicio Nacional de Aerofotogrametría</v>
          </cell>
          <cell r="D82" t="str">
            <v>ETC</v>
          </cell>
        </row>
        <row r="83">
          <cell r="A83">
            <v>245</v>
          </cell>
          <cell r="B83" t="str">
            <v>SERVICIO GEODÉSICO DE MAPAS</v>
          </cell>
          <cell r="C83" t="str">
            <v>Servicio Geodésico de Mapas</v>
          </cell>
          <cell r="D83" t="str">
            <v>ETC</v>
          </cell>
        </row>
        <row r="84">
          <cell r="A84">
            <v>249</v>
          </cell>
          <cell r="B84" t="str">
            <v>CENTRAL DE ABASTECIMIENTO Y SUMINISTROS DE SALUD</v>
          </cell>
          <cell r="C84" t="str">
            <v>Central de Abastecimiento y Suministros de Salud</v>
          </cell>
          <cell r="D84" t="str">
            <v>JMT</v>
          </cell>
        </row>
        <row r="85">
          <cell r="A85">
            <v>251</v>
          </cell>
          <cell r="B85" t="str">
            <v>INSTITUTO NACIONAL DE SALUD OCUPACIONAL</v>
          </cell>
          <cell r="C85" t="str">
            <v>Instituto Nacional de Salud Ocupacional</v>
          </cell>
          <cell r="D85" t="str">
            <v>JMT</v>
          </cell>
        </row>
        <row r="86">
          <cell r="A86">
            <v>253</v>
          </cell>
          <cell r="B86" t="str">
            <v>ENTIDAD EJECUTORA DE MEDIO AMBIENTE Y AGUA</v>
          </cell>
          <cell r="C86" t="str">
            <v>Entidad Ejecutora de Medio Ambiente y Agua</v>
          </cell>
          <cell r="D86" t="str">
            <v>MZC</v>
          </cell>
        </row>
        <row r="87">
          <cell r="A87">
            <v>254</v>
          </cell>
          <cell r="B87" t="str">
            <v>INSTITUTO DEL SEGURO AGRARIO</v>
          </cell>
          <cell r="C87" t="str">
            <v>Instituto del Seguro Agrario</v>
          </cell>
          <cell r="D87" t="str">
            <v>YAP</v>
          </cell>
        </row>
        <row r="88">
          <cell r="A88">
            <v>265</v>
          </cell>
          <cell r="B88" t="str">
            <v>DIREC. DPTAL. DE EDUCACIÓN  CHUQUISACA</v>
          </cell>
          <cell r="C88" t="str">
            <v>Direc. Dptal. de Educación  Chuquisaca</v>
          </cell>
          <cell r="D88" t="str">
            <v>PLS</v>
          </cell>
        </row>
        <row r="89">
          <cell r="A89">
            <v>266</v>
          </cell>
          <cell r="B89" t="str">
            <v>DIREC. DPTAL. DE EDUCACIÓN LA PAZ</v>
          </cell>
          <cell r="C89" t="str">
            <v>Direc. Dptal. de Educación La Paz</v>
          </cell>
          <cell r="D89" t="str">
            <v>PLS</v>
          </cell>
        </row>
        <row r="90">
          <cell r="A90">
            <v>267</v>
          </cell>
          <cell r="B90" t="str">
            <v>DIREC. DPTAL. DE EDUCACIÓN COCHABAMBA</v>
          </cell>
          <cell r="C90" t="str">
            <v>Direc. Dptal. de Educación Cochabamba</v>
          </cell>
          <cell r="D90" t="str">
            <v>PLS</v>
          </cell>
        </row>
        <row r="91">
          <cell r="A91">
            <v>268</v>
          </cell>
          <cell r="B91" t="str">
            <v>DIREC. DPTAL. DE EDUCACIÓN ORURO</v>
          </cell>
          <cell r="C91" t="str">
            <v>Direc. Dptal. de Educación Oruro</v>
          </cell>
          <cell r="D91" t="str">
            <v>PLS</v>
          </cell>
        </row>
        <row r="92">
          <cell r="A92">
            <v>269</v>
          </cell>
          <cell r="B92" t="str">
            <v>DIREC. DPTAL. DE EDUCACIÓN POTOSÍ</v>
          </cell>
          <cell r="C92" t="str">
            <v>Direc. Dptal. de Educación Potosí</v>
          </cell>
          <cell r="D92" t="str">
            <v>PLS</v>
          </cell>
        </row>
        <row r="93">
          <cell r="A93">
            <v>270</v>
          </cell>
          <cell r="B93" t="str">
            <v>DIREC. DPTAL. DE EDUCACIÓN TARIJA</v>
          </cell>
          <cell r="C93" t="str">
            <v>Direc. Dptal. de Educación Tarija</v>
          </cell>
          <cell r="D93" t="str">
            <v>PLS</v>
          </cell>
        </row>
        <row r="94">
          <cell r="A94">
            <v>271</v>
          </cell>
          <cell r="B94" t="str">
            <v>DIREC. DPTAL. DE EDUCACIÓN SANTA CRUZ</v>
          </cell>
          <cell r="C94" t="str">
            <v>Direc. Dptal. de Educación Santa Cruz</v>
          </cell>
          <cell r="D94" t="str">
            <v>PLS</v>
          </cell>
        </row>
        <row r="95">
          <cell r="A95">
            <v>272</v>
          </cell>
          <cell r="B95" t="str">
            <v>DIREC. DPTAL. DE EDUCACIÓN BENI</v>
          </cell>
          <cell r="C95" t="str">
            <v>Direc. Dptal. de Educación Beni</v>
          </cell>
          <cell r="D95" t="str">
            <v>PLS</v>
          </cell>
        </row>
        <row r="96">
          <cell r="A96">
            <v>273</v>
          </cell>
          <cell r="B96" t="str">
            <v>DIREC. DPTAL. DE EDUCACIÓN PANDO</v>
          </cell>
          <cell r="C96" t="str">
            <v>Direc. Dptal. de Educación Pando</v>
          </cell>
          <cell r="D96" t="str">
            <v>PLS</v>
          </cell>
        </row>
        <row r="97">
          <cell r="A97">
            <v>281</v>
          </cell>
          <cell r="B97" t="str">
            <v>OFICINA TÉCNICA NACIONAL DE LOS RÍOS PILCOMAYO Y BERMEJO</v>
          </cell>
          <cell r="C97" t="str">
            <v>Oficina Técnica Nacional de los Ríos Pilcomayo y Bermejo</v>
          </cell>
          <cell r="D97" t="str">
            <v>SGP</v>
          </cell>
        </row>
        <row r="98">
          <cell r="A98">
            <v>283</v>
          </cell>
          <cell r="B98" t="str">
            <v>ADUANA NACIONAL</v>
          </cell>
          <cell r="C98" t="str">
            <v>Aduana Nacional</v>
          </cell>
          <cell r="D98" t="str">
            <v>PLS</v>
          </cell>
        </row>
        <row r="99">
          <cell r="A99">
            <v>287</v>
          </cell>
          <cell r="B99" t="str">
            <v>FONDO NACIONAL DE INVERSIÓN PRODUCTIVA Y SOCIAL</v>
          </cell>
          <cell r="C99" t="str">
            <v>Fondo Nacional de Inversión Productiva y Social</v>
          </cell>
          <cell r="D99" t="str">
            <v>MZC</v>
          </cell>
        </row>
        <row r="100">
          <cell r="A100">
            <v>288</v>
          </cell>
          <cell r="B100" t="str">
            <v>SERVICIO NACIONAL DE RIEGO</v>
          </cell>
          <cell r="C100" t="str">
            <v>Servicio Nacional de Riego</v>
          </cell>
          <cell r="D100" t="str">
            <v>RCC</v>
          </cell>
        </row>
        <row r="101">
          <cell r="A101">
            <v>290</v>
          </cell>
          <cell r="B101" t="str">
            <v>SERVICIO DE IMPUESTOS NACIONALES</v>
          </cell>
          <cell r="C101" t="str">
            <v>Servicio de Impuestos Nacionales</v>
          </cell>
          <cell r="D101" t="str">
            <v>PLS</v>
          </cell>
        </row>
        <row r="102">
          <cell r="A102">
            <v>291</v>
          </cell>
          <cell r="B102" t="str">
            <v>ADMINISTRADORA BOLIVIANA DE CARRETERAS</v>
          </cell>
          <cell r="C102" t="str">
            <v>Administradora Boliviana de Carreteras</v>
          </cell>
          <cell r="D102" t="str">
            <v>SGP</v>
          </cell>
        </row>
        <row r="103">
          <cell r="A103">
            <v>292</v>
          </cell>
          <cell r="B103" t="str">
            <v>VÍAS BOLIVIA</v>
          </cell>
          <cell r="C103" t="str">
            <v>Vías Bolivia</v>
          </cell>
          <cell r="D103" t="str">
            <v>JMT</v>
          </cell>
        </row>
        <row r="104">
          <cell r="A104">
            <v>293</v>
          </cell>
          <cell r="B104" t="str">
            <v>FUNDACIÓN CULTURAL DEL BANCO CENTRAL DE BOLIVIA</v>
          </cell>
          <cell r="C104" t="str">
            <v>Fundación Cultural del Banco Central de Bolivia</v>
          </cell>
          <cell r="D104" t="str">
            <v>JMT</v>
          </cell>
        </row>
        <row r="105">
          <cell r="A105">
            <v>294</v>
          </cell>
          <cell r="B105" t="str">
            <v>UNIV. INDÍGENA BOL. COMUN. INTERCULTL PROD. TUPAK KATARI</v>
          </cell>
          <cell r="C105" t="str">
            <v>Univ. Indígena Bol. Comun. Intercultl Prod. Tupak Katari</v>
          </cell>
          <cell r="D105" t="str">
            <v>MVP</v>
          </cell>
        </row>
        <row r="106">
          <cell r="A106">
            <v>295</v>
          </cell>
          <cell r="B106" t="str">
            <v>UNIV. INDÍGENA BOL. COMUN. INTERCULT PROD. CASIMIRO HUANCA</v>
          </cell>
          <cell r="C106" t="str">
            <v>Univ. Indígena Bol. Comun. Intercult Prod. Casimiro Huanca</v>
          </cell>
          <cell r="D106" t="str">
            <v>-</v>
          </cell>
        </row>
        <row r="107">
          <cell r="A107">
            <v>296</v>
          </cell>
          <cell r="B107" t="str">
            <v>UNIV. INDÍGENA BOL. COMUN. INTERCULT PROD. APIAGUAIKI TUPA</v>
          </cell>
          <cell r="C107" t="str">
            <v>Univ. Indígena Bol. Comun. Intercult Prod. Apiaguaiki Tupa</v>
          </cell>
          <cell r="D107" t="str">
            <v>-</v>
          </cell>
        </row>
        <row r="108">
          <cell r="A108">
            <v>298</v>
          </cell>
          <cell r="B108" t="str">
            <v>SERVICIO DEPARTAMENTAL DE RIEGO - CHUQUISACA</v>
          </cell>
          <cell r="C108" t="str">
            <v>Servicio Departamental de Riego - Chuquisaca</v>
          </cell>
          <cell r="D108" t="str">
            <v>RCC</v>
          </cell>
        </row>
        <row r="109">
          <cell r="A109">
            <v>299</v>
          </cell>
          <cell r="B109" t="str">
            <v>SERVICIO DEPARTAMENTAL DE RIEGO - LA PAZ</v>
          </cell>
          <cell r="C109" t="str">
            <v>Servicio Departamental de Riego - La Paz</v>
          </cell>
          <cell r="D109" t="str">
            <v>RCC</v>
          </cell>
        </row>
        <row r="110">
          <cell r="A110">
            <v>300</v>
          </cell>
          <cell r="B110" t="str">
            <v>SERVICIO DEPARTAMENTAL DE RIEGO - COCHABAMBA</v>
          </cell>
          <cell r="C110" t="str">
            <v>Servicio Departamental de Riego - Cochabamba</v>
          </cell>
          <cell r="D110" t="str">
            <v>RCC</v>
          </cell>
        </row>
        <row r="111">
          <cell r="A111">
            <v>301</v>
          </cell>
          <cell r="B111" t="str">
            <v>SERVICIO DEPARTAMENTAL DE RIEGO - ORURO</v>
          </cell>
          <cell r="C111" t="str">
            <v>Servicio Departamental de Riego - Oruro</v>
          </cell>
          <cell r="D111" t="str">
            <v>RCC</v>
          </cell>
        </row>
        <row r="112">
          <cell r="A112">
            <v>302</v>
          </cell>
          <cell r="B112" t="str">
            <v>SERVICIO DEPARTAMENTAL DE RIEGO - POTOSÍ</v>
          </cell>
          <cell r="C112" t="str">
            <v>Servicio Departamental de Riego - Potosí</v>
          </cell>
          <cell r="D112" t="str">
            <v>RCC</v>
          </cell>
        </row>
        <row r="113">
          <cell r="A113">
            <v>303</v>
          </cell>
          <cell r="B113" t="str">
            <v>SERVICIO DEPARTAMENTAL DE RIEGO - TARIJA</v>
          </cell>
          <cell r="C113" t="str">
            <v>Servicio Departamental de Riego - Tarija</v>
          </cell>
          <cell r="D113" t="str">
            <v>RCC</v>
          </cell>
        </row>
        <row r="114">
          <cell r="A114">
            <v>309</v>
          </cell>
          <cell r="B114" t="str">
            <v>AUTORIDAD DE FISCALIZACIÓN DEL JUEGO</v>
          </cell>
          <cell r="C114" t="str">
            <v>Autoridad de Fiscalización del Juego</v>
          </cell>
          <cell r="D114" t="str">
            <v>JAD</v>
          </cell>
        </row>
        <row r="115">
          <cell r="A115">
            <v>310</v>
          </cell>
          <cell r="B115" t="str">
            <v>AUTORIDAD DE REGULACIÓN Y FISCALIZACIÓN DE TELECOMUNICACIONES Y TRANSPORTES</v>
          </cell>
          <cell r="C115" t="str">
            <v>Autoridad de Regulación y Fiscalización de Telecomunicaciones y Transportes</v>
          </cell>
          <cell r="D115" t="str">
            <v>ETC</v>
          </cell>
        </row>
        <row r="116">
          <cell r="A116">
            <v>311</v>
          </cell>
          <cell r="B116" t="str">
            <v>AUTORIDAD DE FISC Y CTROL SOC DE AGUA POTABLE SANEAM.BÁSICO</v>
          </cell>
          <cell r="C116" t="str">
            <v>Autoridad de Fisc y Ctrol Soc de Agua Potable Saneam.Básico</v>
          </cell>
          <cell r="D116" t="str">
            <v>ETC</v>
          </cell>
        </row>
        <row r="117">
          <cell r="A117">
            <v>312</v>
          </cell>
          <cell r="B117" t="str">
            <v>AUTORIDAD DE FISCALIZAC. Y CONTROL SOC DE BOSQUES Y TIERRAS</v>
          </cell>
          <cell r="C117" t="str">
            <v>Autoridad de Fiscalizac. y Control Soc de Bosques y Tierras</v>
          </cell>
          <cell r="D117" t="str">
            <v>JMT</v>
          </cell>
        </row>
        <row r="118">
          <cell r="A118">
            <v>313</v>
          </cell>
          <cell r="B118" t="str">
            <v>AUTORIDAD DE FISCALIZACIÓN Y CONTROL DE PENSIONES Y SEGUROS - APS</v>
          </cell>
          <cell r="C118" t="str">
            <v>Autoridad de Fiscalización y Control de Pensiones y Seguros - APS</v>
          </cell>
          <cell r="D118" t="str">
            <v>MZC</v>
          </cell>
        </row>
        <row r="119">
          <cell r="A119">
            <v>314</v>
          </cell>
          <cell r="B119" t="str">
            <v>AUTORIDAD DE FISCALIZACIÓN DE ELECTRICIDAD Y TECNOLOGÍA NUCLEAR</v>
          </cell>
          <cell r="C119" t="str">
            <v>Autoridad de Fiscalización de Electricidad y Tecnología Nuclear</v>
          </cell>
          <cell r="D119" t="str">
            <v>MZC</v>
          </cell>
        </row>
        <row r="120">
          <cell r="A120">
            <v>315</v>
          </cell>
          <cell r="B120" t="str">
            <v>AUTORIDAD DE FISCALIZACIÓN DE EMPRESAS</v>
          </cell>
          <cell r="C120" t="str">
            <v>Autoridad de Fiscalización de Empresas</v>
          </cell>
          <cell r="D120" t="str">
            <v>YAP</v>
          </cell>
        </row>
        <row r="121">
          <cell r="A121">
            <v>324</v>
          </cell>
          <cell r="B121" t="str">
            <v>ESCUELA BOLIVIANA INTERCULTURAL DE MÚSICA</v>
          </cell>
          <cell r="C121" t="str">
            <v>Escuela Boliviana Intercultural de Música</v>
          </cell>
          <cell r="D121" t="str">
            <v>YAP</v>
          </cell>
        </row>
        <row r="122">
          <cell r="A122">
            <v>340</v>
          </cell>
          <cell r="B122" t="str">
            <v>SERVICIO GENERAL DE IDENTIFICACIÓN PERSONAL</v>
          </cell>
          <cell r="C122" t="str">
            <v>Servicio General de Identificación Personal</v>
          </cell>
          <cell r="D122" t="str">
            <v>MZC</v>
          </cell>
        </row>
        <row r="123">
          <cell r="A123">
            <v>342</v>
          </cell>
          <cell r="B123" t="str">
            <v>AGENCIA ESTATAL DE VIVIENDA</v>
          </cell>
          <cell r="C123" t="str">
            <v>Agencia Estatal de Vivienda</v>
          </cell>
          <cell r="D123" t="str">
            <v>JAD</v>
          </cell>
        </row>
        <row r="124">
          <cell r="A124">
            <v>343</v>
          </cell>
          <cell r="B124" t="str">
            <v>ESCUELA DE JUECES DEL ESTADO</v>
          </cell>
          <cell r="C124" t="str">
            <v>Escuela de Jueces del Estado</v>
          </cell>
          <cell r="D124" t="str">
            <v>JAD</v>
          </cell>
        </row>
        <row r="125">
          <cell r="A125">
            <v>344</v>
          </cell>
          <cell r="B125" t="str">
            <v>INSTITUTO PLURINACIONAL DE ESTUDIO DE LENGUAS Y CULTURAS</v>
          </cell>
          <cell r="C125" t="str">
            <v>Instituto Plurinacional de Estudio de Lenguas y Culturas</v>
          </cell>
          <cell r="D125" t="str">
            <v>MZC</v>
          </cell>
        </row>
        <row r="126">
          <cell r="A126">
            <v>345</v>
          </cell>
          <cell r="B126" t="str">
            <v>MUTUAL DE SERVICIOS AL POLICÍA</v>
          </cell>
          <cell r="C126" t="str">
            <v>Mutual de Servicios al Policía</v>
          </cell>
          <cell r="D126" t="str">
            <v>WAM</v>
          </cell>
        </row>
        <row r="127">
          <cell r="A127">
            <v>346</v>
          </cell>
          <cell r="B127" t="str">
            <v>UNIDAD DE INVESTIGACIONES FINANCIERAS</v>
          </cell>
          <cell r="C127" t="str">
            <v>Unidad de Investigaciones Financieras</v>
          </cell>
          <cell r="D127" t="str">
            <v>WAM</v>
          </cell>
        </row>
        <row r="128">
          <cell r="A128">
            <v>347</v>
          </cell>
          <cell r="B128" t="str">
            <v>AUTORIDAD DE FISCALIZACIÓN Y CONTROL DE COOPERATIVAS</v>
          </cell>
          <cell r="C128" t="str">
            <v>Autoridad de Fiscalización y Control de Cooperativas</v>
          </cell>
          <cell r="D128" t="str">
            <v>WAM</v>
          </cell>
        </row>
        <row r="129">
          <cell r="A129">
            <v>348</v>
          </cell>
          <cell r="B129" t="str">
            <v>AUTORIDAD PLURINACIONAL DE LA MADRE TIERRA</v>
          </cell>
          <cell r="C129" t="str">
            <v>Autoridad Plurinacional de la Madre Tierra</v>
          </cell>
          <cell r="D129" t="str">
            <v>JMT</v>
          </cell>
        </row>
        <row r="130">
          <cell r="A130">
            <v>349</v>
          </cell>
          <cell r="B130" t="str">
            <v>CENTRO DE INV.ARQUEOLÓGICAS,ANTROPOLÓGICAS Y ADM.DE TIWANAKU</v>
          </cell>
          <cell r="C130" t="str">
            <v>Centro de Inv.Arqueológicas,Antropológicas y Adm.de Tiwanaku</v>
          </cell>
          <cell r="D130" t="str">
            <v>MVP</v>
          </cell>
        </row>
        <row r="131">
          <cell r="A131">
            <v>371</v>
          </cell>
          <cell r="B131" t="str">
            <v>CENTRO INTERNACIONAL DE LA QUINUA</v>
          </cell>
          <cell r="C131" t="str">
            <v>Centro Internacional de la Quinua</v>
          </cell>
          <cell r="D131" t="str">
            <v>JAD</v>
          </cell>
        </row>
        <row r="132">
          <cell r="A132">
            <v>373</v>
          </cell>
          <cell r="B132" t="str">
            <v>FONDO DE DESARROLLO INDIGENA</v>
          </cell>
          <cell r="C132" t="str">
            <v>Fondo de Desarrollo Indigena</v>
          </cell>
          <cell r="D132" t="str">
            <v>PLS</v>
          </cell>
        </row>
        <row r="133">
          <cell r="A133">
            <v>374</v>
          </cell>
          <cell r="B133" t="str">
            <v>AGENCIA DE GOBIERNO ELECTRÓNICO Y TECNOLOGÍAS DE INFORMACIÓN Y COMUNICACIÓN</v>
          </cell>
          <cell r="C133" t="str">
            <v>Agencia de Gobierno Electrónico y Tecnologías de Información y Comunicación</v>
          </cell>
          <cell r="D133" t="str">
            <v>ETC</v>
          </cell>
        </row>
        <row r="134">
          <cell r="A134">
            <v>376</v>
          </cell>
          <cell r="B134" t="str">
            <v>AGENCIA BOLIVIANA DE ENERGÍA NUCLEAR</v>
          </cell>
          <cell r="C134" t="str">
            <v>Agencia Boliviana de Energía Nuclear</v>
          </cell>
          <cell r="D134" t="str">
            <v>WAM</v>
          </cell>
        </row>
        <row r="135">
          <cell r="A135">
            <v>378</v>
          </cell>
          <cell r="B135" t="str">
            <v>SERVICIO NACIONAL TEXTIL</v>
          </cell>
          <cell r="C135" t="str">
            <v>Servicio Nacional Textil</v>
          </cell>
          <cell r="D135" t="str">
            <v>RCC</v>
          </cell>
        </row>
        <row r="136">
          <cell r="A136">
            <v>379</v>
          </cell>
          <cell r="B136" t="str">
            <v xml:space="preserve">ESCUELA BOLIVIANA INTERCULTURAL DE DANZA </v>
          </cell>
          <cell r="C136" t="str">
            <v xml:space="preserve">Escuela Boliviana Intercultural de Danza </v>
          </cell>
          <cell r="D136" t="str">
            <v>PLS</v>
          </cell>
        </row>
        <row r="137">
          <cell r="A137">
            <v>382</v>
          </cell>
          <cell r="B137" t="str">
            <v>AGENCIA DE INFRAESTRUCTURA EN SALUD Y EQUIPAMIENTO MÉDICO</v>
          </cell>
          <cell r="C137" t="str">
            <v>Agencia de Infraestructura en Salud y Equipamiento Médico</v>
          </cell>
          <cell r="D137" t="str">
            <v>JAD</v>
          </cell>
        </row>
        <row r="138">
          <cell r="A138">
            <v>383</v>
          </cell>
          <cell r="B138" t="str">
            <v>AGENCIA BOLIVIANA DE CORREOS "CORREOS DE BOLIVIA"</v>
          </cell>
          <cell r="C138" t="str">
            <v>Agencia Boliviana de Correos "Correos de Bolivia"</v>
          </cell>
          <cell r="D138" t="str">
            <v>MZC</v>
          </cell>
        </row>
        <row r="139">
          <cell r="A139">
            <v>385</v>
          </cell>
          <cell r="B139" t="str">
            <v>AUTORIDAD DE SUPERVISIÓN DE LA SEGURIDAD SOCIAL DE CORTO PLAZO</v>
          </cell>
          <cell r="C139" t="str">
            <v>Autoridad de Supervisión de la Seguridad Social de Corto Plazo</v>
          </cell>
          <cell r="D139" t="str">
            <v>MZC</v>
          </cell>
        </row>
        <row r="140">
          <cell r="A140">
            <v>386</v>
          </cell>
          <cell r="B140" t="str">
            <v>SERVICIO PLURINACIONAL DE LA MUJER Y DE LA DESPATRIARCALIZACIÓN ANA MARÍA ROMERO</v>
          </cell>
          <cell r="C140" t="str">
            <v>Servicio Plurinacional de la Mujer y de la Despatriarcalización Ana María Romero</v>
          </cell>
          <cell r="D140" t="str">
            <v>RCC</v>
          </cell>
        </row>
        <row r="141">
          <cell r="A141">
            <v>387</v>
          </cell>
          <cell r="B141" t="str">
            <v>AGENCIA DEL DESARROLLO DEL CINE Y AUDIOVISUAL BOLIVIANOS</v>
          </cell>
          <cell r="C141" t="str">
            <v>Agencia del Desarrollo del Cine y Audiovisual Bolivianos</v>
          </cell>
          <cell r="D141" t="str">
            <v>RCC</v>
          </cell>
        </row>
        <row r="142">
          <cell r="A142">
            <v>388</v>
          </cell>
          <cell r="B142" t="str">
            <v>SERVICIO PLURINACIONAL DE REGISTRO DE COMERCIO</v>
          </cell>
          <cell r="C142" t="str">
            <v>Servicio Plurinacional de Registro de Comercio</v>
          </cell>
        </row>
        <row r="143">
          <cell r="A143">
            <v>389</v>
          </cell>
          <cell r="B143" t="str">
            <v>NAVEGACIÓN AÉREA Y AEROPUERTOS BOLIVIANOS</v>
          </cell>
          <cell r="C143" t="str">
            <v>Navegación Aérea y Aeropuertos Bolivianos</v>
          </cell>
        </row>
        <row r="144">
          <cell r="A144">
            <v>411</v>
          </cell>
          <cell r="B144" t="str">
            <v>CORPORACIÓN DEL SEGURO SOCIAL MILITAR</v>
          </cell>
          <cell r="C144" t="str">
            <v>Corporación del Seguro Social Militar</v>
          </cell>
          <cell r="D144" t="str">
            <v>-</v>
          </cell>
        </row>
        <row r="145">
          <cell r="A145">
            <v>417</v>
          </cell>
          <cell r="B145" t="str">
            <v>CAJA NACIONAL DE SALUD</v>
          </cell>
          <cell r="C145" t="str">
            <v>Caja Nacional de Salud</v>
          </cell>
          <cell r="D145" t="str">
            <v>-</v>
          </cell>
        </row>
        <row r="146">
          <cell r="A146">
            <v>418</v>
          </cell>
          <cell r="B146" t="str">
            <v>CAJA PETROLERA DE SALUD</v>
          </cell>
          <cell r="C146" t="str">
            <v>Caja Petrolera de Salud</v>
          </cell>
          <cell r="D146" t="str">
            <v>-</v>
          </cell>
        </row>
        <row r="147">
          <cell r="A147">
            <v>422</v>
          </cell>
          <cell r="B147" t="str">
            <v>CAJA BANCARIA ESTATAL DE SALUD</v>
          </cell>
          <cell r="C147" t="str">
            <v>Caja Bancaria Estatal de Salud</v>
          </cell>
          <cell r="D147" t="str">
            <v>-</v>
          </cell>
        </row>
        <row r="148">
          <cell r="A148">
            <v>423</v>
          </cell>
          <cell r="B148" t="str">
            <v>CAJA DE SALUD DEL SERVICIO NAL. DE CAMINOS Y RAMAS ANEXAS</v>
          </cell>
          <cell r="C148" t="str">
            <v>Caja de Salud del Servicio Nal. de Caminos y Ramas Anexas</v>
          </cell>
          <cell r="D148" t="str">
            <v>-</v>
          </cell>
        </row>
        <row r="149">
          <cell r="A149">
            <v>424</v>
          </cell>
          <cell r="B149" t="str">
            <v>CAJA DE SALUD CORDES</v>
          </cell>
          <cell r="C149" t="str">
            <v>Caja de Salud CORDES</v>
          </cell>
          <cell r="D149" t="str">
            <v>-</v>
          </cell>
        </row>
        <row r="150">
          <cell r="A150">
            <v>425</v>
          </cell>
          <cell r="B150" t="str">
            <v>SEGURO SOCIAL UNIVERSITARIO DE COCHABAMBA</v>
          </cell>
          <cell r="C150" t="str">
            <v>Seguro Social Universitario de Cochabamba</v>
          </cell>
          <cell r="D150" t="str">
            <v>-</v>
          </cell>
        </row>
        <row r="151">
          <cell r="A151">
            <v>426</v>
          </cell>
          <cell r="B151" t="str">
            <v>SEGURO SOCIAL UNIVERSITARIO DE ORURO</v>
          </cell>
          <cell r="C151" t="str">
            <v>Seguro Social Universitario de Oruro</v>
          </cell>
          <cell r="D151" t="str">
            <v>-</v>
          </cell>
        </row>
        <row r="152">
          <cell r="A152">
            <v>427</v>
          </cell>
          <cell r="B152" t="str">
            <v>SEGURO SOCIAL UNIVERSITARIO DE SANTA CRUZ</v>
          </cell>
          <cell r="C152" t="str">
            <v>Seguro Social Universitario de Santa Cruz</v>
          </cell>
          <cell r="D152" t="str">
            <v>-</v>
          </cell>
        </row>
        <row r="153">
          <cell r="A153">
            <v>428</v>
          </cell>
          <cell r="B153" t="str">
            <v>SEGURO SOCIAL UNIVERSITARIO DE SUCRE</v>
          </cell>
          <cell r="C153" t="str">
            <v>Seguro Social Universitario de Sucre</v>
          </cell>
          <cell r="D153" t="str">
            <v>-</v>
          </cell>
        </row>
        <row r="154">
          <cell r="A154">
            <v>429</v>
          </cell>
          <cell r="B154" t="str">
            <v>SEGURO SOCIAL UNIVERSITARIO DE LA PAZ</v>
          </cell>
          <cell r="C154" t="str">
            <v>Seguro Social Universitario de La Paz</v>
          </cell>
          <cell r="D154" t="str">
            <v>-</v>
          </cell>
        </row>
        <row r="155">
          <cell r="A155">
            <v>432</v>
          </cell>
          <cell r="B155" t="str">
            <v>SEGURO SOCIAL UNIVERSITARIO DE TARIJA</v>
          </cell>
          <cell r="C155" t="str">
            <v>Seguro Social Universitario de Tarija</v>
          </cell>
          <cell r="D155" t="str">
            <v>-</v>
          </cell>
        </row>
        <row r="156">
          <cell r="A156">
            <v>433</v>
          </cell>
          <cell r="B156" t="str">
            <v>SEGURO SOCIAL UNIVERSITARIO DE POTOSÍ</v>
          </cell>
          <cell r="C156" t="str">
            <v>Seguro Social Universitario de Potosí</v>
          </cell>
          <cell r="D156" t="str">
            <v>-</v>
          </cell>
        </row>
        <row r="157">
          <cell r="A157">
            <v>434</v>
          </cell>
          <cell r="B157" t="str">
            <v>SEGURO SOCIAL UNIVERSITARIO DE BENI</v>
          </cell>
          <cell r="C157" t="str">
            <v>Seguro Social Universitario de Beni</v>
          </cell>
          <cell r="D157" t="str">
            <v>-</v>
          </cell>
        </row>
        <row r="158">
          <cell r="A158">
            <v>435</v>
          </cell>
          <cell r="B158" t="str">
            <v>SEGURO INTEGRAL DE SALUD</v>
          </cell>
          <cell r="C158" t="str">
            <v>Seguro Integral de Salud</v>
          </cell>
          <cell r="D158" t="str">
            <v>-</v>
          </cell>
        </row>
        <row r="159">
          <cell r="A159">
            <v>512</v>
          </cell>
          <cell r="B159" t="str">
            <v>ADM.DE AEROPUERTOS Y SERVICIOS AUXILIARES A LA NAVEG. AÉREA</v>
          </cell>
          <cell r="C159" t="str">
            <v>Adm.de Aeropuertos y Servicios Auxiliares a la Naveg. Aérea</v>
          </cell>
          <cell r="D159" t="str">
            <v>MVP</v>
          </cell>
        </row>
        <row r="160">
          <cell r="A160">
            <v>513</v>
          </cell>
          <cell r="B160" t="str">
            <v>YACIMIENTOS PETROLÍFEROS FISCALES BOLIVIANOS</v>
          </cell>
          <cell r="C160" t="str">
            <v>Yacimientos Petrolíferos Fiscales Bolivianos</v>
          </cell>
          <cell r="D160" t="str">
            <v>PLS</v>
          </cell>
        </row>
        <row r="161">
          <cell r="A161">
            <v>514</v>
          </cell>
          <cell r="B161" t="str">
            <v>EMPRESA NACIONAL DE ELECTRICIDAD</v>
          </cell>
          <cell r="C161" t="str">
            <v>Empresa Nacional de Electricidad</v>
          </cell>
          <cell r="D161" t="str">
            <v>MZC</v>
          </cell>
        </row>
        <row r="162">
          <cell r="A162">
            <v>517</v>
          </cell>
          <cell r="B162" t="str">
            <v>CORPORACIÓN MINERA DE BOLIVIA</v>
          </cell>
          <cell r="C162" t="str">
            <v>Corporación Minera de Bolivia</v>
          </cell>
          <cell r="D162" t="str">
            <v>MZC</v>
          </cell>
        </row>
        <row r="163">
          <cell r="A163">
            <v>520</v>
          </cell>
          <cell r="B163" t="str">
            <v>EMPRESA METALÚRGICA VINTO - NACIONALIZADA</v>
          </cell>
          <cell r="C163" t="str">
            <v>Empresa Metalúrgica VINTO - Nacionalizada</v>
          </cell>
          <cell r="D163" t="str">
            <v>YAP</v>
          </cell>
        </row>
        <row r="164">
          <cell r="A164">
            <v>522</v>
          </cell>
          <cell r="B164" t="str">
            <v>EMPRESA NACIONAL DE FERROCARRILES - RESIDUAL</v>
          </cell>
          <cell r="C164" t="str">
            <v>Empresa Nacional de Ferrocarriles - Residual</v>
          </cell>
          <cell r="D164" t="str">
            <v>YAP</v>
          </cell>
        </row>
        <row r="165">
          <cell r="A165">
            <v>525</v>
          </cell>
          <cell r="B165" t="str">
            <v>TRANSPORTES AÉREOS BOLIVIANOS</v>
          </cell>
          <cell r="C165" t="str">
            <v>Transportes Aéreos Bolivianos</v>
          </cell>
          <cell r="D165" t="str">
            <v>ETC</v>
          </cell>
        </row>
        <row r="166">
          <cell r="A166">
            <v>526</v>
          </cell>
          <cell r="B166" t="str">
            <v>BOLIVIA TV</v>
          </cell>
          <cell r="C166" t="str">
            <v>Bolivia TV</v>
          </cell>
          <cell r="D166" t="str">
            <v>YAP</v>
          </cell>
        </row>
        <row r="167">
          <cell r="A167">
            <v>548</v>
          </cell>
          <cell r="B167" t="str">
            <v>CORPORACIÓN DE LAS FUERZAS ARMADAS P/ EL DES. NACIONAL</v>
          </cell>
          <cell r="C167" t="str">
            <v>Corporación de las Fuerzas Armadas p/ el Des. Nacional</v>
          </cell>
          <cell r="D167" t="str">
            <v>SGP</v>
          </cell>
        </row>
        <row r="168">
          <cell r="A168">
            <v>551</v>
          </cell>
          <cell r="B168" t="str">
            <v>EMPRESA NAVIERA BOLIVIANA</v>
          </cell>
          <cell r="C168" t="str">
            <v>Empresa Naviera Boliviana</v>
          </cell>
          <cell r="D168" t="str">
            <v>ETC</v>
          </cell>
        </row>
        <row r="169">
          <cell r="A169">
            <v>572</v>
          </cell>
          <cell r="B169" t="str">
            <v>EMPRESA DE APOYO A LA PRODUCCIÓN DE ALIMENTOS</v>
          </cell>
          <cell r="C169" t="str">
            <v>Empresa de Apoyo a la Producción de Alimentos</v>
          </cell>
          <cell r="D169" t="str">
            <v>SGP</v>
          </cell>
        </row>
        <row r="170">
          <cell r="A170">
            <v>573</v>
          </cell>
          <cell r="B170" t="str">
            <v>EMPRESA SIDERÚRGICA DEL MUTÚN</v>
          </cell>
          <cell r="C170" t="str">
            <v>Empresa Siderúrgica del Mutún</v>
          </cell>
          <cell r="D170" t="str">
            <v>YAP</v>
          </cell>
        </row>
        <row r="171">
          <cell r="A171">
            <v>576</v>
          </cell>
          <cell r="B171" t="str">
            <v>EMPRESA PÚBLICA NACIONAL ESTRATÉGICA CARTONES DE BOLIVIA</v>
          </cell>
          <cell r="C171" t="str">
            <v>Empresa Pública Nacional Estratégica Cartones de Bolivia</v>
          </cell>
          <cell r="D171" t="str">
            <v>JMT</v>
          </cell>
        </row>
        <row r="172">
          <cell r="A172">
            <v>578</v>
          </cell>
          <cell r="B172" t="str">
            <v>BOLIVIANA DE AVIACIÓN</v>
          </cell>
          <cell r="C172" t="str">
            <v>Boliviana de Aviación</v>
          </cell>
          <cell r="D172" t="str">
            <v>YAP</v>
          </cell>
        </row>
        <row r="173">
          <cell r="A173">
            <v>580</v>
          </cell>
          <cell r="B173" t="str">
            <v>DEPÓSITOS ADUANEROS BOLIVIANOS</v>
          </cell>
          <cell r="C173" t="str">
            <v>Depósitos Aduaneros Bolivianos</v>
          </cell>
          <cell r="D173" t="str">
            <v>MZC</v>
          </cell>
        </row>
        <row r="174">
          <cell r="A174">
            <v>584</v>
          </cell>
          <cell r="B174" t="str">
            <v>EMPRESA BOLIVIANA DE INDUSTRIALIZACION DE HIDROCARBUROS</v>
          </cell>
          <cell r="C174" t="str">
            <v>Empresa Boliviana de Industrializacion de Hidrocarburos</v>
          </cell>
          <cell r="D174" t="str">
            <v>MVP</v>
          </cell>
        </row>
        <row r="175">
          <cell r="A175">
            <v>585</v>
          </cell>
          <cell r="B175" t="str">
            <v>AGENCIA BOLIVIANA ESPACIAL</v>
          </cell>
          <cell r="C175" t="str">
            <v>Agencia Boliviana Espacial</v>
          </cell>
          <cell r="D175" t="str">
            <v>PLS</v>
          </cell>
        </row>
        <row r="176">
          <cell r="A176">
            <v>586</v>
          </cell>
          <cell r="B176" t="str">
            <v>EMPRESA AZUCARERA SAN BUENAVENTURA</v>
          </cell>
          <cell r="C176" t="str">
            <v>Empresa Azucarera San Buenaventura</v>
          </cell>
          <cell r="D176" t="str">
            <v>PLS</v>
          </cell>
        </row>
        <row r="177">
          <cell r="A177">
            <v>587</v>
          </cell>
          <cell r="B177" t="str">
            <v>EMPRESA ESTRATÉGICA BOLIVIANA DE CONSTRUCCIÓN Y CONSERVACIÓN DE INFRAESTRUCTURA CIVIL</v>
          </cell>
          <cell r="C177" t="str">
            <v>Empresa Estratégica Boliviana de Construcción y Conservación de Infraestructura Civil</v>
          </cell>
          <cell r="D177" t="str">
            <v>MZC</v>
          </cell>
        </row>
        <row r="178">
          <cell r="A178">
            <v>590</v>
          </cell>
          <cell r="B178" t="str">
            <v>EMPRESA PÚBLICA "QUIPUS"</v>
          </cell>
          <cell r="C178" t="str">
            <v>Empresa Pública "QUIPUS"</v>
          </cell>
          <cell r="D178" t="str">
            <v>JAD</v>
          </cell>
        </row>
        <row r="179">
          <cell r="A179">
            <v>591</v>
          </cell>
          <cell r="B179" t="str">
            <v>EMPRESA ESTATAL DE TRANSPORTE POR CABLE "MI TELEFÉRICO"</v>
          </cell>
          <cell r="C179" t="str">
            <v>Empresa Estatal de Transporte por Cable "Mi teleférico"</v>
          </cell>
          <cell r="D179" t="str">
            <v>WAM</v>
          </cell>
        </row>
        <row r="180">
          <cell r="A180">
            <v>592</v>
          </cell>
          <cell r="B180" t="str">
            <v>EMPRESA ESTATAL "BOLIVIANA DE TURISMO"</v>
          </cell>
          <cell r="C180" t="str">
            <v>Empresa Estatal "Boliviana de Turismo"</v>
          </cell>
          <cell r="D180" t="str">
            <v>JMT</v>
          </cell>
        </row>
        <row r="181">
          <cell r="A181">
            <v>593</v>
          </cell>
          <cell r="B181" t="str">
            <v>EMPRESA PÚBLICA YACANA</v>
          </cell>
          <cell r="C181" t="str">
            <v>Empresa Pública YACANA</v>
          </cell>
          <cell r="D181" t="str">
            <v>JMT</v>
          </cell>
        </row>
        <row r="182">
          <cell r="A182">
            <v>594</v>
          </cell>
          <cell r="B182" t="str">
            <v>ADMINISTRACIÓN DE SERVICIOS PORTUARIOS - BOLIVIA</v>
          </cell>
          <cell r="C182" t="str">
            <v>Administración de Servicios Portuarios - Bolivia</v>
          </cell>
          <cell r="D182" t="str">
            <v>YAP</v>
          </cell>
        </row>
        <row r="183">
          <cell r="A183">
            <v>595</v>
          </cell>
          <cell r="B183" t="str">
            <v>GESTORA PÚBLICA DE LA SEGURIDAD SOCIAL DE LARGO PLAZO</v>
          </cell>
          <cell r="C183" t="str">
            <v>Gestora Pública de la Seguridad Social de Largo Plazo</v>
          </cell>
          <cell r="D183" t="str">
            <v>YAP</v>
          </cell>
        </row>
        <row r="184">
          <cell r="A184">
            <v>596</v>
          </cell>
          <cell r="B184" t="str">
            <v xml:space="preserve">EMPRESA PÚBLICA TRANSPORTE AÉREO MILITAR </v>
          </cell>
          <cell r="C184" t="str">
            <v xml:space="preserve">Empresa Pública Transporte Aéreo Militar </v>
          </cell>
          <cell r="D184" t="str">
            <v>WAM</v>
          </cell>
        </row>
        <row r="185">
          <cell r="A185">
            <v>597</v>
          </cell>
          <cell r="B185" t="str">
            <v>EMPRESA PÚBLICA NACIONAL ESTRATÉGICA DE YACIMIENTOS DE LITIO BOLIVIANOS</v>
          </cell>
          <cell r="C185" t="str">
            <v>Empresa Pública Nacional Estratégica de Yacimientos de Litio Bolivianos</v>
          </cell>
          <cell r="D185" t="str">
            <v>RCC</v>
          </cell>
        </row>
        <row r="186">
          <cell r="A186">
            <v>598</v>
          </cell>
          <cell r="B186" t="str">
            <v>EMPRESA PÚBLICA "EDITORIAL DEL ESTADO PLURINACIONAL DE BOLIVIA"</v>
          </cell>
          <cell r="C186" t="str">
            <v>Empresa Pública "Editorial del Estado Plurinacional de Bolivia"</v>
          </cell>
          <cell r="D186" t="str">
            <v>RCC</v>
          </cell>
        </row>
        <row r="187">
          <cell r="A187">
            <v>599</v>
          </cell>
          <cell r="B187" t="str">
            <v>EMPRESA BOLIVIANA DE ALIMENTOS Y DERIVADOS</v>
          </cell>
          <cell r="C187" t="str">
            <v>Empresa Boliviana de Alimentos y Derivados</v>
          </cell>
          <cell r="D187" t="str">
            <v>WAM</v>
          </cell>
        </row>
        <row r="188">
          <cell r="A188">
            <v>600</v>
          </cell>
          <cell r="B188" t="str">
            <v>EMPRESA SERVICIOS AÉREOS BOLIVIANOS</v>
          </cell>
          <cell r="C188" t="str">
            <v>Empresa Servicios Aéreos Bolivianos</v>
          </cell>
          <cell r="D188" t="str">
            <v>RCC</v>
          </cell>
        </row>
        <row r="189">
          <cell r="A189">
            <v>601</v>
          </cell>
          <cell r="B189" t="str">
            <v>EMPRESA BOLIVIANA DE PRODUCCIÓN AGROPECUARIA</v>
          </cell>
          <cell r="C189" t="str">
            <v>Empresa Boliviana de Producción Agropecuaria</v>
          </cell>
        </row>
        <row r="190">
          <cell r="A190">
            <v>633</v>
          </cell>
          <cell r="B190" t="str">
            <v>EMPRESA MISICUNI</v>
          </cell>
          <cell r="C190" t="str">
            <v>Empresa Misicuni</v>
          </cell>
          <cell r="D190" t="str">
            <v>SGP</v>
          </cell>
        </row>
        <row r="191">
          <cell r="A191">
            <v>634</v>
          </cell>
          <cell r="B191" t="str">
            <v>EMPRESA PÚB. DEPTAL. HOTEL TERMINAL-TERMINAL DE BUSES ORURO</v>
          </cell>
          <cell r="C191" t="str">
            <v>Empresa Púb. Deptal. Hotel Terminal-Terminal de Buses Oruro</v>
          </cell>
          <cell r="D191" t="str">
            <v>RCC</v>
          </cell>
        </row>
        <row r="192">
          <cell r="A192">
            <v>650</v>
          </cell>
          <cell r="B192" t="str">
            <v>ASAMBLEA LEGISLATIVA PLURINACIONAL</v>
          </cell>
          <cell r="C192" t="str">
            <v>Asamblea Legislativa Plurinacional</v>
          </cell>
          <cell r="D192" t="str">
            <v>MZC</v>
          </cell>
        </row>
        <row r="193">
          <cell r="A193">
            <v>660</v>
          </cell>
          <cell r="B193" t="str">
            <v>ÓRGANO JUDICIAL</v>
          </cell>
          <cell r="C193" t="str">
            <v>Órgano Judicial</v>
          </cell>
          <cell r="D193" t="str">
            <v>SGP</v>
          </cell>
        </row>
        <row r="194">
          <cell r="A194">
            <v>661</v>
          </cell>
          <cell r="B194" t="str">
            <v>TRIBUNAL CONSTITUCIONAL PLURINACIONAL</v>
          </cell>
          <cell r="C194" t="str">
            <v>Tribunal Constitucional Plurinacional</v>
          </cell>
          <cell r="D194" t="str">
            <v>SGP</v>
          </cell>
        </row>
        <row r="195">
          <cell r="A195">
            <v>670</v>
          </cell>
          <cell r="B195" t="str">
            <v>ÓRGANO ELECTORAL PLURINACIONAL</v>
          </cell>
          <cell r="C195" t="str">
            <v>Órgano Electoral Plurinacional</v>
          </cell>
          <cell r="D195" t="str">
            <v>MZC</v>
          </cell>
        </row>
        <row r="196">
          <cell r="A196">
            <v>680</v>
          </cell>
          <cell r="B196" t="str">
            <v>CONTRALORIA GENERAL DEL ESTADO</v>
          </cell>
          <cell r="C196" t="str">
            <v>Contraloria General del Estado</v>
          </cell>
          <cell r="D196" t="str">
            <v>MVP</v>
          </cell>
        </row>
        <row r="197">
          <cell r="A197">
            <v>681</v>
          </cell>
          <cell r="B197" t="str">
            <v>MINISTERIO PÚBLICO</v>
          </cell>
          <cell r="C197" t="str">
            <v>Ministerio Público</v>
          </cell>
          <cell r="D197" t="str">
            <v>RCC</v>
          </cell>
        </row>
        <row r="198">
          <cell r="A198">
            <v>682</v>
          </cell>
          <cell r="B198" t="str">
            <v>DEFENSORIA DEL PUEBLO</v>
          </cell>
          <cell r="C198" t="str">
            <v>Defensoria del Pueblo</v>
          </cell>
          <cell r="D198" t="str">
            <v>SGP</v>
          </cell>
        </row>
        <row r="199">
          <cell r="A199">
            <v>683</v>
          </cell>
          <cell r="B199" t="str">
            <v>PROCURADURIA GENERAL DEL ESTADO</v>
          </cell>
          <cell r="C199" t="str">
            <v>Procuraduria General del Estado</v>
          </cell>
          <cell r="D199" t="str">
            <v>MVP</v>
          </cell>
        </row>
        <row r="200">
          <cell r="A200">
            <v>716</v>
          </cell>
          <cell r="B200" t="str">
            <v>EMPRESA TARIJEÑA DEL GAS</v>
          </cell>
          <cell r="C200" t="str">
            <v>Empresa Tarijeña del Gas</v>
          </cell>
          <cell r="D200" t="str">
            <v>-</v>
          </cell>
        </row>
        <row r="201">
          <cell r="A201">
            <v>761</v>
          </cell>
          <cell r="B201" t="str">
            <v>SERVICIO AUTÓNOMO MUNICIPAL DE AGUA POTABLE Y ALCANTARILLADO</v>
          </cell>
          <cell r="C201" t="str">
            <v>Servicio Autónomo Municipal de Agua Potable y Alcantarillado</v>
          </cell>
          <cell r="D201" t="str">
            <v>-</v>
          </cell>
        </row>
        <row r="202">
          <cell r="A202">
            <v>781</v>
          </cell>
          <cell r="B202" t="str">
            <v>SERVICIO MUNICIPAL DE AGUA POTABLE Y ALCANTARILLADO</v>
          </cell>
          <cell r="C202" t="str">
            <v>Servicio Municipal de Agua Potable y Alcantarillado</v>
          </cell>
          <cell r="D202" t="str">
            <v>-</v>
          </cell>
        </row>
        <row r="203">
          <cell r="A203">
            <v>802</v>
          </cell>
          <cell r="B203" t="str">
            <v>EMPRESA LOCAL DE AGUA POTABLE Y ALCANTARILLADO SUCRE</v>
          </cell>
          <cell r="C203" t="str">
            <v>Empresa Local de Agua Potable y Alcantarillado Sucre</v>
          </cell>
          <cell r="D203" t="str">
            <v>-</v>
          </cell>
        </row>
        <row r="204">
          <cell r="A204">
            <v>821</v>
          </cell>
          <cell r="B204" t="str">
            <v>ADMINISTRACIÓN AUTÓNOMA PARA OBRAS SANITARIAS - POTOSÍ</v>
          </cell>
          <cell r="C204" t="str">
            <v>Administración Autónoma para Obras Sanitarias - Potosí</v>
          </cell>
          <cell r="D204" t="str">
            <v>-</v>
          </cell>
        </row>
        <row r="205">
          <cell r="A205">
            <v>831</v>
          </cell>
          <cell r="B205" t="str">
            <v>SERVICIO LOCAL DE ACUEDUCTOS Y ALCANTARILLADO - ORURO</v>
          </cell>
          <cell r="C205" t="str">
            <v>Servicio Local de Acueductos y Alcantarillado - Oruro</v>
          </cell>
          <cell r="D205" t="str">
            <v>-</v>
          </cell>
        </row>
        <row r="206">
          <cell r="A206">
            <v>862</v>
          </cell>
          <cell r="B206" t="str">
            <v>FONDO NACIONAL DE DESARROLLO REGIONAL</v>
          </cell>
          <cell r="C206" t="str">
            <v>Fondo Nacional de Desarrollo Regional</v>
          </cell>
          <cell r="D206" t="str">
            <v>MVP</v>
          </cell>
        </row>
        <row r="207">
          <cell r="A207">
            <v>865</v>
          </cell>
          <cell r="B207" t="str">
            <v>FONDO DE DESARROLLO DEL SIST.FIN. Y APOYO AL SEC.PRODUCTIVO</v>
          </cell>
          <cell r="C207" t="str">
            <v>Fondo de Desarrollo del Sist.Fin. y Apoyo al Sec.Productivo</v>
          </cell>
          <cell r="D207" t="str">
            <v>SGP</v>
          </cell>
        </row>
        <row r="208">
          <cell r="A208">
            <v>867</v>
          </cell>
          <cell r="B208" t="str">
            <v>FONDO ROTATORIO DE FOMENTO PRODUCTIVO REGIONAL</v>
          </cell>
          <cell r="C208" t="str">
            <v>Fondo Rotatorio de Fomento Productivo Regional</v>
          </cell>
          <cell r="D208" t="str">
            <v>SGP</v>
          </cell>
        </row>
        <row r="209">
          <cell r="A209">
            <v>901</v>
          </cell>
          <cell r="B209" t="str">
            <v>GOBIERNO AUTÓNOMO DEPARTAMENTAL DE CHUQUISACA</v>
          </cell>
          <cell r="C209" t="str">
            <v>Gobierno Autónomo Departamental de Chuquisaca</v>
          </cell>
          <cell r="D209" t="str">
            <v>-</v>
          </cell>
        </row>
        <row r="210">
          <cell r="A210">
            <v>902</v>
          </cell>
          <cell r="B210" t="str">
            <v>GOBIERNO AUTÓNOMO DEPARTAMENTAL DE LA PAZ</v>
          </cell>
          <cell r="C210" t="str">
            <v>Gobierno Autónomo Departamental de La Paz</v>
          </cell>
          <cell r="D210" t="str">
            <v>-</v>
          </cell>
        </row>
        <row r="211">
          <cell r="A211">
            <v>903</v>
          </cell>
          <cell r="B211" t="str">
            <v>GOBIERNO AUTÓNOMO DEPARTAMENTAL DE COCHABAMBA</v>
          </cell>
          <cell r="C211" t="str">
            <v>Gobierno Autónomo Departamental de Cochabamba</v>
          </cell>
          <cell r="D211" t="str">
            <v>-</v>
          </cell>
        </row>
        <row r="212">
          <cell r="A212">
            <v>904</v>
          </cell>
          <cell r="B212" t="str">
            <v>GOBIERNO AUTÓNOMO DEPARTAMENTAL DE ORURO</v>
          </cell>
          <cell r="C212" t="str">
            <v>Gobierno Autónomo Departamental de Oruro</v>
          </cell>
          <cell r="D212" t="str">
            <v>-</v>
          </cell>
        </row>
        <row r="213">
          <cell r="A213">
            <v>905</v>
          </cell>
          <cell r="B213" t="str">
            <v>GOBIERNO AUTÓNOMO DEPARTAMENTAL DE POTOSÍ</v>
          </cell>
          <cell r="C213" t="str">
            <v>Gobierno Autónomo Departamental de Potosí</v>
          </cell>
          <cell r="D213" t="str">
            <v>-</v>
          </cell>
        </row>
        <row r="214">
          <cell r="A214">
            <v>906</v>
          </cell>
          <cell r="B214" t="str">
            <v>GOBIERNO AUTÓNOMO DEPARTAMENTAL DE TARIJA</v>
          </cell>
          <cell r="C214" t="str">
            <v>Gobierno Autónomo Departamental de Tarija</v>
          </cell>
          <cell r="D214" t="str">
            <v>-</v>
          </cell>
        </row>
        <row r="215">
          <cell r="A215">
            <v>907</v>
          </cell>
          <cell r="B215" t="str">
            <v>GOBIERNO AUTÓNOMO DEPARTAMENTAL DE SANTA CRUZ</v>
          </cell>
          <cell r="C215" t="str">
            <v>Gobierno Autónomo Departamental de Santa Cruz</v>
          </cell>
          <cell r="D215" t="str">
            <v>-</v>
          </cell>
        </row>
        <row r="216">
          <cell r="A216">
            <v>908</v>
          </cell>
          <cell r="B216" t="str">
            <v>GOBIERNO AUTÓNOMO DEPARTAMENTAL DEL BENI</v>
          </cell>
          <cell r="C216" t="str">
            <v>Gobierno Autónomo Departamental del Beni</v>
          </cell>
          <cell r="D216" t="str">
            <v>-</v>
          </cell>
        </row>
        <row r="217">
          <cell r="A217">
            <v>909</v>
          </cell>
          <cell r="B217" t="str">
            <v>GOBIERNO AUTÓNOMO DEPARTAMENTAL DE PANDO</v>
          </cell>
          <cell r="C217" t="str">
            <v>Gobierno Autónomo Departamental de Pando</v>
          </cell>
          <cell r="D217" t="str">
            <v>-</v>
          </cell>
        </row>
        <row r="218">
          <cell r="A218">
            <v>951</v>
          </cell>
          <cell r="B218" t="str">
            <v>BANCO CENTRAL DE BOLIVIA</v>
          </cell>
          <cell r="C218" t="str">
            <v>Banco Central de Bolivia</v>
          </cell>
          <cell r="D218" t="str">
            <v>-</v>
          </cell>
        </row>
        <row r="219">
          <cell r="A219">
            <v>1101</v>
          </cell>
          <cell r="B219" t="str">
            <v>GOBIERNO AUTÓNOMO MUNICIPAL DE SUCRE</v>
          </cell>
          <cell r="C219" t="str">
            <v>Gobierno Autónomo Municipal de Sucre</v>
          </cell>
          <cell r="D219" t="str">
            <v>-</v>
          </cell>
        </row>
        <row r="220">
          <cell r="A220">
            <v>1102</v>
          </cell>
          <cell r="B220" t="str">
            <v>GOBIERNO AUTÓNOMO MUNICIPAL DE YOTALA</v>
          </cell>
          <cell r="C220" t="str">
            <v>Gobierno Autónomo Municipal de Yotala</v>
          </cell>
          <cell r="D220" t="str">
            <v>-</v>
          </cell>
        </row>
        <row r="221">
          <cell r="A221">
            <v>1103</v>
          </cell>
          <cell r="B221" t="str">
            <v>GOBIERNO AUTÓNOMO MUNICIPAL DE POROMA</v>
          </cell>
          <cell r="C221" t="str">
            <v>Gobierno Autónomo Municipal de Poroma</v>
          </cell>
          <cell r="D221" t="str">
            <v>-</v>
          </cell>
        </row>
        <row r="222">
          <cell r="A222">
            <v>1104</v>
          </cell>
          <cell r="B222" t="str">
            <v>GOBIERNO AUTÓNOMO MUNICIPAL DE VILLA AZURDUY</v>
          </cell>
          <cell r="C222" t="str">
            <v>Gobierno Autónomo Municipal de Villa Azurduy</v>
          </cell>
          <cell r="D222" t="str">
            <v>-</v>
          </cell>
        </row>
        <row r="223">
          <cell r="A223">
            <v>1105</v>
          </cell>
          <cell r="B223" t="str">
            <v>GOBIERNO AUTÓNOMO MUNICIPAL DE TARVITA (VILLA ORÍAS)</v>
          </cell>
          <cell r="C223" t="str">
            <v>Gobierno Autónomo Municipal de Tarvita (Villa Orías)</v>
          </cell>
          <cell r="D223" t="str">
            <v>-</v>
          </cell>
        </row>
        <row r="224">
          <cell r="A224">
            <v>1106</v>
          </cell>
          <cell r="B224" t="str">
            <v>GOBIERNO AUTÓNOMO MUNICIPAL DE VILLA ZUDAÑEZ (TACOPAYA)</v>
          </cell>
          <cell r="C224" t="str">
            <v>Gobierno Autónomo Municipal de Villa Zudañez (Tacopaya)</v>
          </cell>
          <cell r="D224" t="str">
            <v>-</v>
          </cell>
        </row>
        <row r="225">
          <cell r="A225">
            <v>1107</v>
          </cell>
          <cell r="B225" t="str">
            <v>GOBIERNO AUTÓNOMO MUNICIPAL DE PRESTO</v>
          </cell>
          <cell r="C225" t="str">
            <v>Gobierno Autónomo Municipal de Presto</v>
          </cell>
          <cell r="D225" t="str">
            <v>-</v>
          </cell>
        </row>
        <row r="226">
          <cell r="A226">
            <v>1108</v>
          </cell>
          <cell r="B226" t="str">
            <v>GOBIERNO AUTÓNOMO MUNICIPAL DE VILLA MOJOCOYA</v>
          </cell>
          <cell r="C226" t="str">
            <v>Gobierno Autónomo Municipal de Villa Mojocoya</v>
          </cell>
          <cell r="D226" t="str">
            <v>-</v>
          </cell>
        </row>
        <row r="227">
          <cell r="A227">
            <v>1109</v>
          </cell>
          <cell r="B227" t="str">
            <v>GOBIERNO AUTÓNOMO MUNICIPAL DE ICLA</v>
          </cell>
          <cell r="C227" t="str">
            <v>Gobierno Autónomo Municipal de Icla</v>
          </cell>
          <cell r="D227" t="str">
            <v>-</v>
          </cell>
        </row>
        <row r="228">
          <cell r="A228">
            <v>1110</v>
          </cell>
          <cell r="B228" t="str">
            <v>GOBIERNO AUTÓNOMO MUNICIPAL DE PADILLA</v>
          </cell>
          <cell r="C228" t="str">
            <v>Gobierno Autónomo Municipal de Padilla</v>
          </cell>
          <cell r="D228" t="str">
            <v>-</v>
          </cell>
        </row>
        <row r="229">
          <cell r="A229">
            <v>1111</v>
          </cell>
          <cell r="B229" t="str">
            <v>GOBIERNO AUTÓNOMO MUNICIPAL DE TOMINA</v>
          </cell>
          <cell r="C229" t="str">
            <v>Gobierno Autónomo Municipal de Tomina</v>
          </cell>
          <cell r="D229" t="str">
            <v>-</v>
          </cell>
        </row>
        <row r="230">
          <cell r="A230">
            <v>1112</v>
          </cell>
          <cell r="B230" t="str">
            <v>GOBIERNO AUTÓNOMO MUNICIPAL DE SOPACHUY</v>
          </cell>
          <cell r="C230" t="str">
            <v>Gobierno Autónomo Municipal de Sopachuy</v>
          </cell>
          <cell r="D230" t="str">
            <v>-</v>
          </cell>
        </row>
        <row r="231">
          <cell r="A231">
            <v>1113</v>
          </cell>
          <cell r="B231" t="str">
            <v>GOBIERNO AUTÓNOMO MUNICIPAL DE VILLA ALCALÁ</v>
          </cell>
          <cell r="C231" t="str">
            <v>Gobierno Autónomo Municipal de Villa Alcalá</v>
          </cell>
          <cell r="D231" t="str">
            <v>-</v>
          </cell>
        </row>
        <row r="232">
          <cell r="A232">
            <v>1114</v>
          </cell>
          <cell r="B232" t="str">
            <v>GOBIERNO AUTÓNOMO MUNICIPAL DE EL VILLAR</v>
          </cell>
          <cell r="C232" t="str">
            <v>Gobierno Autónomo Municipal de El Villar</v>
          </cell>
          <cell r="D232" t="str">
            <v>-</v>
          </cell>
        </row>
        <row r="233">
          <cell r="A233">
            <v>1115</v>
          </cell>
          <cell r="B233" t="str">
            <v>GOBIERNO AUTÓNOMO MUNICIPAL DE MONTEAGUDO</v>
          </cell>
          <cell r="C233" t="str">
            <v>Gobierno Autónomo Municipal de Monteagudo</v>
          </cell>
          <cell r="D233" t="str">
            <v>-</v>
          </cell>
        </row>
        <row r="234">
          <cell r="A234">
            <v>1116</v>
          </cell>
          <cell r="B234" t="str">
            <v>GOBIERNO AUTÓNOMO MUNICIPAL DE SAN PABLO DE HUACARETA</v>
          </cell>
          <cell r="C234" t="str">
            <v>Gobierno Autónomo Municipal de San Pablo de Huacareta</v>
          </cell>
          <cell r="D234" t="str">
            <v>-</v>
          </cell>
        </row>
        <row r="235">
          <cell r="A235">
            <v>1117</v>
          </cell>
          <cell r="B235" t="str">
            <v>GOBIERNO AUTÓNOMO MUNICIPAL DE TARABUCO</v>
          </cell>
          <cell r="C235" t="str">
            <v>Gobierno Autónomo Municipal de Tarabuco</v>
          </cell>
          <cell r="D235" t="str">
            <v>-</v>
          </cell>
        </row>
        <row r="236">
          <cell r="A236">
            <v>1118</v>
          </cell>
          <cell r="B236" t="str">
            <v>GOBIERNO AUTÓNOMO MUNICIPAL DE YAMPARÁEZ</v>
          </cell>
          <cell r="C236" t="str">
            <v>Gobierno Autónomo Municipal de Yamparáez</v>
          </cell>
          <cell r="D236" t="str">
            <v>-</v>
          </cell>
        </row>
        <row r="237">
          <cell r="A237">
            <v>1119</v>
          </cell>
          <cell r="B237" t="str">
            <v>GOBIERNO AUTÓNOMO MUNICIPAL DE CAMARGO</v>
          </cell>
          <cell r="C237" t="str">
            <v>Gobierno Autónomo Municipal de Camargo</v>
          </cell>
          <cell r="D237" t="str">
            <v>-</v>
          </cell>
        </row>
        <row r="238">
          <cell r="A238">
            <v>1120</v>
          </cell>
          <cell r="B238" t="str">
            <v>GOBIERNO AUTÓNOMO MUNICIPAL DE SAN LUCAS</v>
          </cell>
          <cell r="C238" t="str">
            <v>Gobierno Autónomo Municipal de San Lucas</v>
          </cell>
          <cell r="D238" t="str">
            <v>-</v>
          </cell>
        </row>
        <row r="239">
          <cell r="A239">
            <v>1121</v>
          </cell>
          <cell r="B239" t="str">
            <v>GOBIERNO AUTÓNOMO MUNICIPAL DE INCAHUASI</v>
          </cell>
          <cell r="C239" t="str">
            <v>Gobierno Autónomo Municipal de Incahuasi</v>
          </cell>
          <cell r="D239" t="str">
            <v>-</v>
          </cell>
        </row>
        <row r="240">
          <cell r="A240">
            <v>1122</v>
          </cell>
          <cell r="B240" t="str">
            <v>GOBIERNO AUTÓNOMO MUNICIPAL DE VILLA SERRANO</v>
          </cell>
          <cell r="C240" t="str">
            <v>Gobierno Autónomo Municipal de Villa Serrano</v>
          </cell>
          <cell r="D240" t="str">
            <v>-</v>
          </cell>
        </row>
        <row r="241">
          <cell r="A241">
            <v>1123</v>
          </cell>
          <cell r="B241" t="str">
            <v>GOBIERNO AUTÓNOMO MUNICIPAL DE CAMATAQUI (VILLA ABECIA)</v>
          </cell>
          <cell r="C241" t="str">
            <v>Gobierno Autónomo Municipal de Camataqui (Villa Abecia)</v>
          </cell>
          <cell r="D241" t="str">
            <v>-</v>
          </cell>
        </row>
        <row r="242">
          <cell r="A242">
            <v>1124</v>
          </cell>
          <cell r="B242" t="str">
            <v>GOBIERNO AUTÓNOMO MUNICIPAL DE CULPINA</v>
          </cell>
          <cell r="C242" t="str">
            <v>Gobierno Autónomo Municipal de Culpina</v>
          </cell>
          <cell r="D242" t="str">
            <v>-</v>
          </cell>
        </row>
        <row r="243">
          <cell r="A243">
            <v>1125</v>
          </cell>
          <cell r="B243" t="str">
            <v>GOBIERNO AUTÓNOMO MUNICIPAL DE LAS CARRERAS</v>
          </cell>
          <cell r="C243" t="str">
            <v>Gobierno Autónomo Municipal de Las Carreras</v>
          </cell>
          <cell r="D243" t="str">
            <v>-</v>
          </cell>
        </row>
        <row r="244">
          <cell r="A244">
            <v>1126</v>
          </cell>
          <cell r="B244" t="str">
            <v>GOBIERNO AUTÓNOMO MUNICIPAL DE VILLA VACA GUZMÁN</v>
          </cell>
          <cell r="C244" t="str">
            <v>Gobierno Autónomo Municipal de Villa Vaca Guzmán</v>
          </cell>
          <cell r="D244" t="str">
            <v>-</v>
          </cell>
        </row>
        <row r="245">
          <cell r="A245">
            <v>1127</v>
          </cell>
          <cell r="B245" t="str">
            <v>GOBIERNO AUTÓNOMO MUNICIPAL DE VILLA DE HUACAYA</v>
          </cell>
          <cell r="C245" t="str">
            <v>Gobierno Autónomo Municipal de Villa de Huacaya</v>
          </cell>
          <cell r="D245" t="str">
            <v>-</v>
          </cell>
        </row>
        <row r="246">
          <cell r="A246">
            <v>1128</v>
          </cell>
          <cell r="B246" t="str">
            <v>GOBIERNO AUTÓNOMO MUNICIPAL DE MACHARETI</v>
          </cell>
          <cell r="C246" t="str">
            <v>Gobierno Autónomo Municipal de Machareti</v>
          </cell>
          <cell r="D246" t="str">
            <v>-</v>
          </cell>
        </row>
        <row r="247">
          <cell r="A247">
            <v>1129</v>
          </cell>
          <cell r="B247" t="str">
            <v>GOBIERNO AUTÓNOMO MUNICIPAL DE VILLA CHARCAS</v>
          </cell>
          <cell r="C247" t="str">
            <v>Gobierno Autónomo Municipal de Villa Charcas</v>
          </cell>
          <cell r="D247" t="str">
            <v>-</v>
          </cell>
        </row>
        <row r="248">
          <cell r="A248">
            <v>1201</v>
          </cell>
          <cell r="B248" t="str">
            <v>GOBIERNO AUTÓNOMO MUNICIPAL DE LA PAZ</v>
          </cell>
          <cell r="C248" t="str">
            <v>Gobierno Autónomo Municipal de La Paz</v>
          </cell>
          <cell r="D248" t="str">
            <v>-</v>
          </cell>
        </row>
        <row r="249">
          <cell r="A249">
            <v>1202</v>
          </cell>
          <cell r="B249" t="str">
            <v>GOBIERNO AUTÓNOMO MUNICIPAL DE PALCA</v>
          </cell>
          <cell r="C249" t="str">
            <v>Gobierno Autónomo Municipal de Palca</v>
          </cell>
          <cell r="D249" t="str">
            <v>-</v>
          </cell>
        </row>
        <row r="250">
          <cell r="A250">
            <v>1203</v>
          </cell>
          <cell r="B250" t="str">
            <v>GOBIERNO AUTÓNOMO MUNICIPAL DE MECAPACA</v>
          </cell>
          <cell r="C250" t="str">
            <v>Gobierno Autónomo Municipal de Mecapaca</v>
          </cell>
          <cell r="D250" t="str">
            <v>-</v>
          </cell>
        </row>
        <row r="251">
          <cell r="A251">
            <v>1204</v>
          </cell>
          <cell r="B251" t="str">
            <v>GOBIERNO AUTÓNOMO MUNICIPAL DE ACHOCALLA</v>
          </cell>
          <cell r="C251" t="str">
            <v>Gobierno Autónomo Municipal de Achocalla</v>
          </cell>
          <cell r="D251" t="str">
            <v>-</v>
          </cell>
        </row>
        <row r="252">
          <cell r="A252">
            <v>1205</v>
          </cell>
          <cell r="B252" t="str">
            <v>GOBIERNO AUTÓNOMO MUNICIPAL DE EL ALTO DE LA PAZ</v>
          </cell>
          <cell r="C252" t="str">
            <v>Gobierno Autónomo Municipal de El Alto de La Paz</v>
          </cell>
          <cell r="D252" t="str">
            <v>-</v>
          </cell>
        </row>
        <row r="253">
          <cell r="A253">
            <v>1206</v>
          </cell>
          <cell r="B253" t="str">
            <v>GOBIERNO AUTÓNOMO MUNICIPAL DE VIACHA</v>
          </cell>
          <cell r="C253" t="str">
            <v>Gobierno Autónomo Municipal de Viacha</v>
          </cell>
          <cell r="D253" t="str">
            <v>-</v>
          </cell>
        </row>
        <row r="254">
          <cell r="A254">
            <v>1207</v>
          </cell>
          <cell r="B254" t="str">
            <v>GOBIERNO AUTÓNOMO MUNICIPAL DE GUAQUI</v>
          </cell>
          <cell r="C254" t="str">
            <v>Gobierno Autónomo Municipal de Guaqui</v>
          </cell>
          <cell r="D254" t="str">
            <v>-</v>
          </cell>
        </row>
        <row r="255">
          <cell r="A255">
            <v>1208</v>
          </cell>
          <cell r="B255" t="str">
            <v>GOBIERNO AUTÓNOMO MUNICIPAL DE TIAHUANACU</v>
          </cell>
          <cell r="C255" t="str">
            <v>Gobierno Autónomo Municipal de Tiahuanacu</v>
          </cell>
          <cell r="D255" t="str">
            <v>-</v>
          </cell>
        </row>
        <row r="256">
          <cell r="A256">
            <v>1209</v>
          </cell>
          <cell r="B256" t="str">
            <v>GOBIERNO AUTÓNOMO MUNICIPAL DE DESAGUADERO</v>
          </cell>
          <cell r="C256" t="str">
            <v>Gobierno Autónomo Municipal de Desaguadero</v>
          </cell>
          <cell r="D256" t="str">
            <v>-</v>
          </cell>
        </row>
        <row r="257">
          <cell r="A257">
            <v>1210</v>
          </cell>
          <cell r="B257" t="str">
            <v>GOBIERNO AUTÓNOMO MUNICIPAL DE CARANAVI</v>
          </cell>
          <cell r="C257" t="str">
            <v>Gobierno Autónomo Municipal de Caranavi</v>
          </cell>
          <cell r="D257" t="str">
            <v>-</v>
          </cell>
        </row>
        <row r="258">
          <cell r="A258">
            <v>1211</v>
          </cell>
          <cell r="B258" t="str">
            <v>GOBIERNO AUTÓNOMO MUNICIPAL DE SICA SICA (VILLA AROMA)</v>
          </cell>
          <cell r="C258" t="str">
            <v>Gobierno Autónomo Municipal de Sica Sica (Villa Aroma)</v>
          </cell>
          <cell r="D258" t="str">
            <v>-</v>
          </cell>
        </row>
        <row r="259">
          <cell r="A259">
            <v>1212</v>
          </cell>
          <cell r="B259" t="str">
            <v>GOBIERNO AUTÓNOMO MUNICIPAL DE UMALA</v>
          </cell>
          <cell r="C259" t="str">
            <v>Gobierno Autónomo Municipal de Umala</v>
          </cell>
          <cell r="D259" t="str">
            <v>-</v>
          </cell>
        </row>
        <row r="260">
          <cell r="A260">
            <v>1213</v>
          </cell>
          <cell r="B260" t="str">
            <v>GOBIERNO AUTÓNOMO MUNICIPAL DE AYO AYO</v>
          </cell>
          <cell r="C260" t="str">
            <v>Gobierno Autónomo Municipal de Ayo Ayo</v>
          </cell>
          <cell r="D260" t="str">
            <v>-</v>
          </cell>
        </row>
        <row r="261">
          <cell r="A261">
            <v>1214</v>
          </cell>
          <cell r="B261" t="str">
            <v>GOBIERNO AUTÓNOMO MUNICIPAL DE CALAMARCA</v>
          </cell>
          <cell r="C261" t="str">
            <v>Gobierno Autónomo Municipal de Calamarca</v>
          </cell>
          <cell r="D261" t="str">
            <v>-</v>
          </cell>
        </row>
        <row r="262">
          <cell r="A262">
            <v>1215</v>
          </cell>
          <cell r="B262" t="str">
            <v>GOBIERNO AUTÓNOMO MUNICIPAL DE PATACAMAYA</v>
          </cell>
          <cell r="C262" t="str">
            <v>Gobierno Autónomo Municipal de Patacamaya</v>
          </cell>
          <cell r="D262" t="str">
            <v>-</v>
          </cell>
        </row>
        <row r="263">
          <cell r="A263">
            <v>1216</v>
          </cell>
          <cell r="B263" t="str">
            <v>GOBIERNO AUTÓNOMO MUNICIPAL DE COLQUENCHA</v>
          </cell>
          <cell r="C263" t="str">
            <v>Gobierno Autónomo Municipal de Colquencha</v>
          </cell>
          <cell r="D263" t="str">
            <v>-</v>
          </cell>
        </row>
        <row r="264">
          <cell r="A264">
            <v>1217</v>
          </cell>
          <cell r="B264" t="str">
            <v>GOBIERNO AUTÓNOMO MUNICIPAL DE COLLANA</v>
          </cell>
          <cell r="C264" t="str">
            <v>Gobierno Autónomo Municipal de Collana</v>
          </cell>
          <cell r="D264" t="str">
            <v>-</v>
          </cell>
        </row>
        <row r="265">
          <cell r="A265">
            <v>1218</v>
          </cell>
          <cell r="B265" t="str">
            <v>GOBIERNO AUTÓNOMO MUNICIPAL DE INQUISIVI</v>
          </cell>
          <cell r="C265" t="str">
            <v>Gobierno Autónomo Municipal de Inquisivi</v>
          </cell>
          <cell r="D265" t="str">
            <v>-</v>
          </cell>
        </row>
        <row r="266">
          <cell r="A266">
            <v>1219</v>
          </cell>
          <cell r="B266" t="str">
            <v>GOBIERNO AUTÓNOMO MUNICIPAL DE QUIME</v>
          </cell>
          <cell r="C266" t="str">
            <v>Gobierno Autónomo Municipal de Quime</v>
          </cell>
          <cell r="D266" t="str">
            <v>-</v>
          </cell>
        </row>
        <row r="267">
          <cell r="A267">
            <v>1220</v>
          </cell>
          <cell r="B267" t="str">
            <v>GOBIERNO AUTÓNOMO MUNICIPAL DE CAJUATA</v>
          </cell>
          <cell r="C267" t="str">
            <v>Gobierno Autónomo Municipal de Cajuata</v>
          </cell>
          <cell r="D267" t="str">
            <v>-</v>
          </cell>
        </row>
        <row r="268">
          <cell r="A268">
            <v>1221</v>
          </cell>
          <cell r="B268" t="str">
            <v>GOBIERNO AUTÓNOMO MUNICIPAL DE COLQUIRI</v>
          </cell>
          <cell r="C268" t="str">
            <v>Gobierno Autónomo Municipal de Colquiri</v>
          </cell>
          <cell r="D268" t="str">
            <v>-</v>
          </cell>
        </row>
        <row r="269">
          <cell r="A269">
            <v>1222</v>
          </cell>
          <cell r="B269" t="str">
            <v>GOBIERNO AUTÓNOMO MUNICIPAL DE ICHOCA</v>
          </cell>
          <cell r="C269" t="str">
            <v>Gobierno Autónomo Municipal de Ichoca</v>
          </cell>
          <cell r="D269" t="str">
            <v>-</v>
          </cell>
        </row>
        <row r="270">
          <cell r="A270">
            <v>1223</v>
          </cell>
          <cell r="B270" t="str">
            <v>GOBIERNO AUTÓNOMO MUNICIPAL DE VILLA LIBERTAD LICOMA</v>
          </cell>
          <cell r="C270" t="str">
            <v>Gobierno Autónomo Municipal de Villa Libertad Licoma</v>
          </cell>
          <cell r="D270" t="str">
            <v>-</v>
          </cell>
        </row>
        <row r="271">
          <cell r="A271">
            <v>1224</v>
          </cell>
          <cell r="B271" t="str">
            <v>GOBIERNO AUTÓNOMO MUNICIPAL DE ACHACACHI</v>
          </cell>
          <cell r="C271" t="str">
            <v>Gobierno Autónomo Municipal de Achacachi</v>
          </cell>
          <cell r="D271" t="str">
            <v>-</v>
          </cell>
        </row>
        <row r="272">
          <cell r="A272">
            <v>1225</v>
          </cell>
          <cell r="B272" t="str">
            <v>GOBIERNO AUTÓNOMO MUNICIPAL DE ANCORAIMES</v>
          </cell>
          <cell r="C272" t="str">
            <v>Gobierno Autónomo Municipal de Ancoraimes</v>
          </cell>
          <cell r="D272" t="str">
            <v>-</v>
          </cell>
        </row>
        <row r="273">
          <cell r="A273">
            <v>1226</v>
          </cell>
          <cell r="B273" t="str">
            <v>GOBIERNO AUTÓNOMO MUNICIPAL DE SORATA</v>
          </cell>
          <cell r="C273" t="str">
            <v>Gobierno Autónomo Municipal de Sorata</v>
          </cell>
          <cell r="D273" t="str">
            <v>-</v>
          </cell>
        </row>
        <row r="274">
          <cell r="A274">
            <v>1227</v>
          </cell>
          <cell r="B274" t="str">
            <v>GOBIERNO AUTÓNOMO MUNICIPAL DE GUANAY</v>
          </cell>
          <cell r="C274" t="str">
            <v>Gobierno Autónomo Municipal de Guanay</v>
          </cell>
          <cell r="D274" t="str">
            <v>-</v>
          </cell>
        </row>
        <row r="275">
          <cell r="A275">
            <v>1228</v>
          </cell>
          <cell r="B275" t="str">
            <v>GOBIERNO AUTÓNOMO MUNICIPAL DE TACACOMA</v>
          </cell>
          <cell r="C275" t="str">
            <v>Gobierno Autónomo Municipal de Tacacoma</v>
          </cell>
          <cell r="D275" t="str">
            <v>-</v>
          </cell>
        </row>
        <row r="276">
          <cell r="A276">
            <v>1229</v>
          </cell>
          <cell r="B276" t="str">
            <v>GOBIERNO AUTÓNOMO MUNICIPAL DE TIPUANI</v>
          </cell>
          <cell r="C276" t="str">
            <v>Gobierno Autónomo Municipal de Tipuani</v>
          </cell>
          <cell r="D276" t="str">
            <v>-</v>
          </cell>
        </row>
        <row r="277">
          <cell r="A277">
            <v>1230</v>
          </cell>
          <cell r="B277" t="str">
            <v>GOBIERNO AUTÓNOMO MUNICIPAL DE QUIABAYA</v>
          </cell>
          <cell r="C277" t="str">
            <v>Gobierno Autónomo Municipal de Quiabaya</v>
          </cell>
          <cell r="D277" t="str">
            <v>-</v>
          </cell>
        </row>
        <row r="278">
          <cell r="A278">
            <v>1231</v>
          </cell>
          <cell r="B278" t="str">
            <v>GOBIERNO AUTÓNOMO MUNICIPAL DE COMBAYA</v>
          </cell>
          <cell r="C278" t="str">
            <v>Gobierno Autónomo Municipal de Combaya</v>
          </cell>
          <cell r="D278" t="str">
            <v>-</v>
          </cell>
        </row>
        <row r="279">
          <cell r="A279">
            <v>1232</v>
          </cell>
          <cell r="B279" t="str">
            <v>GOBIERNO AUTÓNOMO MUNICIPAL DE COPACABANA</v>
          </cell>
          <cell r="C279" t="str">
            <v>Gobierno Autónomo Municipal de Copacabana</v>
          </cell>
          <cell r="D279" t="str">
            <v>-</v>
          </cell>
        </row>
        <row r="280">
          <cell r="A280">
            <v>1233</v>
          </cell>
          <cell r="B280" t="str">
            <v>GOBIERNO AUTÓNOMO MUNICIPAL DE SAN PEDRO DE TIQUINA</v>
          </cell>
          <cell r="C280" t="str">
            <v>Gobierno Autónomo Municipal de San Pedro de Tiquina</v>
          </cell>
          <cell r="D280" t="str">
            <v>-</v>
          </cell>
        </row>
        <row r="281">
          <cell r="A281">
            <v>1234</v>
          </cell>
          <cell r="B281" t="str">
            <v>GOBIERNO AUTÓNOMO MUNICIPAL DE TITO YUPANQUI</v>
          </cell>
          <cell r="C281" t="str">
            <v>Gobierno Autónomo Municipal de Tito Yupanqui</v>
          </cell>
          <cell r="D281" t="str">
            <v>-</v>
          </cell>
        </row>
        <row r="282">
          <cell r="A282">
            <v>1235</v>
          </cell>
          <cell r="B282" t="str">
            <v>GOBIERNO AUTÓNOMO MUNICIPAL DE CHUMA</v>
          </cell>
          <cell r="C282" t="str">
            <v>Gobierno Autónomo Municipal de Chuma</v>
          </cell>
          <cell r="D282" t="str">
            <v>-</v>
          </cell>
        </row>
        <row r="283">
          <cell r="A283">
            <v>1236</v>
          </cell>
          <cell r="B283" t="str">
            <v>GOBIERNO AUTÓNOMO MUNICIPAL DE AYATA</v>
          </cell>
          <cell r="C283" t="str">
            <v>Gobierno Autónomo Municipal de Ayata</v>
          </cell>
          <cell r="D283" t="str">
            <v>-</v>
          </cell>
        </row>
        <row r="284">
          <cell r="A284">
            <v>1237</v>
          </cell>
          <cell r="B284" t="str">
            <v>GOBIERNO AUTÓNOMO MUNICIPAL DE AUCAPATA</v>
          </cell>
          <cell r="C284" t="str">
            <v>Gobierno Autónomo Municipal de Aucapata</v>
          </cell>
          <cell r="D284" t="str">
            <v>-</v>
          </cell>
        </row>
        <row r="285">
          <cell r="A285">
            <v>1238</v>
          </cell>
          <cell r="B285" t="str">
            <v>GOBIERNO AUTÓNOMO MUNICIPAL DE COROCORO</v>
          </cell>
          <cell r="C285" t="str">
            <v>Gobierno Autónomo Municipal de Corocoro</v>
          </cell>
          <cell r="D285" t="str">
            <v>-</v>
          </cell>
        </row>
        <row r="286">
          <cell r="A286">
            <v>1239</v>
          </cell>
          <cell r="B286" t="str">
            <v>GOBIERNO AUTÓNOMO MUNICIPAL DE CAQUIAVIRI</v>
          </cell>
          <cell r="C286" t="str">
            <v>Gobierno Autónomo Municipal de Caquiaviri</v>
          </cell>
          <cell r="D286" t="str">
            <v>-</v>
          </cell>
        </row>
        <row r="287">
          <cell r="A287">
            <v>1240</v>
          </cell>
          <cell r="B287" t="str">
            <v>GOBIERNO AUTÓNOMO MUNICIPAL DE CALACOTO</v>
          </cell>
          <cell r="C287" t="str">
            <v>Gobierno Autónomo Municipal de Calacoto</v>
          </cell>
          <cell r="D287" t="str">
            <v>-</v>
          </cell>
        </row>
        <row r="288">
          <cell r="A288">
            <v>1241</v>
          </cell>
          <cell r="B288" t="str">
            <v>GOBIERNO AUTÓNOMO MUNICIPAL DE COMANCHE</v>
          </cell>
          <cell r="C288" t="str">
            <v>Gobierno Autónomo Municipal de Comanche</v>
          </cell>
          <cell r="D288" t="str">
            <v>-</v>
          </cell>
        </row>
        <row r="289">
          <cell r="A289">
            <v>1242</v>
          </cell>
          <cell r="B289" t="str">
            <v>GOBIERNO AUTÓNOMO MUNICIPAL DE CHARAÑA</v>
          </cell>
          <cell r="C289" t="str">
            <v>Gobierno Autónomo Municipal de Charaña</v>
          </cell>
          <cell r="D289" t="str">
            <v>-</v>
          </cell>
        </row>
        <row r="290">
          <cell r="A290">
            <v>1243</v>
          </cell>
          <cell r="B290" t="str">
            <v>GOBIERNO AUTÓNOMO MUNICIPAL DE WALDO BALLIVIÁN</v>
          </cell>
          <cell r="C290" t="str">
            <v>Gobierno Autónomo Municipal de Waldo Ballivián</v>
          </cell>
          <cell r="D290" t="str">
            <v>-</v>
          </cell>
        </row>
        <row r="291">
          <cell r="A291">
            <v>1244</v>
          </cell>
          <cell r="B291" t="str">
            <v>GOBIERNO AUTÓNOMO MUNICIPAL DE NAZACARA DE PACAJES</v>
          </cell>
          <cell r="C291" t="str">
            <v>Gobierno Autónomo Municipal de Nazacara de Pacajes</v>
          </cell>
          <cell r="D291" t="str">
            <v>-</v>
          </cell>
        </row>
        <row r="292">
          <cell r="A292">
            <v>1245</v>
          </cell>
          <cell r="B292" t="str">
            <v>GOBIERNO AUTÓNOMO MUNICIPAL DE SANTIAGO DE CALLAPA</v>
          </cell>
          <cell r="C292" t="str">
            <v>Gobierno Autónomo Municipal de Santiago de Callapa</v>
          </cell>
          <cell r="D292" t="str">
            <v>-</v>
          </cell>
        </row>
        <row r="293">
          <cell r="A293">
            <v>1246</v>
          </cell>
          <cell r="B293" t="str">
            <v>GOBIERNO AUTÓNOMO MUNICIPAL DE PUERTO ACOSTA</v>
          </cell>
          <cell r="C293" t="str">
            <v>Gobierno Autónomo Municipal de Puerto Acosta</v>
          </cell>
          <cell r="D293" t="str">
            <v>-</v>
          </cell>
        </row>
        <row r="294">
          <cell r="A294">
            <v>1247</v>
          </cell>
          <cell r="B294" t="str">
            <v>GOBIERNO AUTÓNOMO MUNICIPAL DE MOCOMOCO</v>
          </cell>
          <cell r="C294" t="str">
            <v>Gobierno Autónomo Municipal de Mocomoco</v>
          </cell>
          <cell r="D294" t="str">
            <v>-</v>
          </cell>
        </row>
        <row r="295">
          <cell r="A295">
            <v>1248</v>
          </cell>
          <cell r="B295" t="str">
            <v>GOBIERNO AUTÓNOMO MUNICIPAL DE CARABUCO</v>
          </cell>
          <cell r="C295" t="str">
            <v>Gobierno Autónomo Municipal de Carabuco</v>
          </cell>
          <cell r="D295" t="str">
            <v>-</v>
          </cell>
        </row>
        <row r="296">
          <cell r="A296">
            <v>1249</v>
          </cell>
          <cell r="B296" t="str">
            <v>GOBIERNO AUTÓNOMO MUNICIPAL DE APOLO</v>
          </cell>
          <cell r="C296" t="str">
            <v>Gobierno Autónomo Municipal de Apolo</v>
          </cell>
          <cell r="D296" t="str">
            <v>-</v>
          </cell>
        </row>
        <row r="297">
          <cell r="A297">
            <v>1250</v>
          </cell>
          <cell r="B297" t="str">
            <v>GOBIERNO AUTÓNOMO MUNICIPAL DE PELECHUCO</v>
          </cell>
          <cell r="C297" t="str">
            <v>Gobierno Autónomo Municipal de Pelechuco</v>
          </cell>
          <cell r="D297" t="str">
            <v>-</v>
          </cell>
        </row>
        <row r="298">
          <cell r="A298">
            <v>1251</v>
          </cell>
          <cell r="B298" t="str">
            <v>GOBIERNO AUTÓNOMO MUNICIPAL DE LURIBAY</v>
          </cell>
          <cell r="C298" t="str">
            <v>Gobierno Autónomo Municipal de Luribay</v>
          </cell>
          <cell r="D298" t="str">
            <v>-</v>
          </cell>
        </row>
        <row r="299">
          <cell r="A299">
            <v>1252</v>
          </cell>
          <cell r="B299" t="str">
            <v>GOBIERNO AUTÓNOMO MUNICIPAL DE SAPAHAQUI</v>
          </cell>
          <cell r="C299" t="str">
            <v>Gobierno Autónomo Municipal de Sapahaqui</v>
          </cell>
          <cell r="D299" t="str">
            <v>-</v>
          </cell>
        </row>
        <row r="300">
          <cell r="A300">
            <v>1253</v>
          </cell>
          <cell r="B300" t="str">
            <v>GOBIERNO AUTÓNOMO MUNICIPAL DE YACO</v>
          </cell>
          <cell r="C300" t="str">
            <v>Gobierno Autónomo Municipal de Yaco</v>
          </cell>
          <cell r="D300" t="str">
            <v>-</v>
          </cell>
        </row>
        <row r="301">
          <cell r="A301">
            <v>1254</v>
          </cell>
          <cell r="B301" t="str">
            <v>GOBIERNO AUTÓNOMO MUNICIPAL DE MALLA</v>
          </cell>
          <cell r="C301" t="str">
            <v>Gobierno Autónomo Municipal de Malla</v>
          </cell>
          <cell r="D301" t="str">
            <v>-</v>
          </cell>
        </row>
        <row r="302">
          <cell r="A302">
            <v>1255</v>
          </cell>
          <cell r="B302" t="str">
            <v>GOBIERNO AUTÓNOMO MUNICIPAL DE CAIROMA</v>
          </cell>
          <cell r="C302" t="str">
            <v>Gobierno Autónomo Municipal de Cairoma</v>
          </cell>
          <cell r="D302" t="str">
            <v>-</v>
          </cell>
        </row>
        <row r="303">
          <cell r="A303">
            <v>1256</v>
          </cell>
          <cell r="B303" t="str">
            <v>GOBIERNO AUTÓNOMO MUNICIPAL DE CHULUMANI (VILLA DE LA LIBERTAD)</v>
          </cell>
          <cell r="C303" t="str">
            <v>Gobierno Autónomo Municipal de Chulumani (Villa de la Libertad)</v>
          </cell>
          <cell r="D303" t="str">
            <v>-</v>
          </cell>
        </row>
        <row r="304">
          <cell r="A304">
            <v>1257</v>
          </cell>
          <cell r="B304" t="str">
            <v>GOBIERNO AUTÓNOMO MUNICIPAL DE IRUPANA (VILLA DE LANZA)</v>
          </cell>
          <cell r="C304" t="str">
            <v>Gobierno Autónomo Municipal de Irupana (Villa de Lanza)</v>
          </cell>
          <cell r="D304" t="str">
            <v>-</v>
          </cell>
        </row>
        <row r="305">
          <cell r="A305">
            <v>1258</v>
          </cell>
          <cell r="B305" t="str">
            <v>GOBIERNO AUTÓNOMO MUNICIPAL DE YANACACHI</v>
          </cell>
          <cell r="C305" t="str">
            <v>Gobierno Autónomo Municipal de Yanacachi</v>
          </cell>
          <cell r="D305" t="str">
            <v>-</v>
          </cell>
        </row>
        <row r="306">
          <cell r="A306">
            <v>1259</v>
          </cell>
          <cell r="B306" t="str">
            <v>GOBIERNO AUTÓNOMO MUNICIPAL DE PALOS BLANCOS</v>
          </cell>
          <cell r="C306" t="str">
            <v>Gobierno Autónomo Municipal de Palos Blancos</v>
          </cell>
          <cell r="D306" t="str">
            <v>-</v>
          </cell>
        </row>
        <row r="307">
          <cell r="A307">
            <v>1260</v>
          </cell>
          <cell r="B307" t="str">
            <v>GOBIERNO AUTÓNOMO MUNICIPAL DE LA ASUNTA</v>
          </cell>
          <cell r="C307" t="str">
            <v>Gobierno Autónomo Municipal de La Asunta</v>
          </cell>
          <cell r="D307" t="str">
            <v>-</v>
          </cell>
        </row>
        <row r="308">
          <cell r="A308">
            <v>1261</v>
          </cell>
          <cell r="B308" t="str">
            <v>GOBIERNO AUTÓNOMO MUNICIPAL DE PUCARANI</v>
          </cell>
          <cell r="C308" t="str">
            <v>Gobierno Autónomo Municipal de Pucarani</v>
          </cell>
          <cell r="D308" t="str">
            <v>-</v>
          </cell>
        </row>
        <row r="309">
          <cell r="A309">
            <v>1262</v>
          </cell>
          <cell r="B309" t="str">
            <v>GOBIERNO AUTÓNOMO MUNICIPAL DE LAJA</v>
          </cell>
          <cell r="C309" t="str">
            <v>Gobierno Autónomo Municipal de Laja</v>
          </cell>
          <cell r="D309" t="str">
            <v>-</v>
          </cell>
        </row>
        <row r="310">
          <cell r="A310">
            <v>1263</v>
          </cell>
          <cell r="B310" t="str">
            <v>GOBIERNO AUTÓNOMO MUNICIPAL DE BATALLAS</v>
          </cell>
          <cell r="C310" t="str">
            <v>Gobierno Autónomo Municipal de Batallas</v>
          </cell>
          <cell r="D310" t="str">
            <v>-</v>
          </cell>
        </row>
        <row r="311">
          <cell r="A311">
            <v>1264</v>
          </cell>
          <cell r="B311" t="str">
            <v>GOBIERNO AUTÓNOMO MUNICIPAL DE PUERTO PÉREZ</v>
          </cell>
          <cell r="C311" t="str">
            <v>Gobierno Autónomo Municipal de Puerto Pérez</v>
          </cell>
          <cell r="D311" t="str">
            <v>-</v>
          </cell>
        </row>
        <row r="312">
          <cell r="A312">
            <v>1265</v>
          </cell>
          <cell r="B312" t="str">
            <v>GOBIERNO AUTÓNOMO MUNICIPAL DE COROICO</v>
          </cell>
          <cell r="C312" t="str">
            <v>Gobierno Autónomo Municipal de Coroico</v>
          </cell>
          <cell r="D312" t="str">
            <v>-</v>
          </cell>
        </row>
        <row r="313">
          <cell r="A313">
            <v>1266</v>
          </cell>
          <cell r="B313" t="str">
            <v>GOBIERNO AUTÓNOMO MUNICIPAL DE CORIPATA</v>
          </cell>
          <cell r="C313" t="str">
            <v>Gobierno Autónomo Municipal de Coripata</v>
          </cell>
          <cell r="D313" t="str">
            <v>-</v>
          </cell>
        </row>
        <row r="314">
          <cell r="A314">
            <v>1267</v>
          </cell>
          <cell r="B314" t="str">
            <v>GOBIERNO AUTÓNOMO MUNICIPAL DE IXIAMAS</v>
          </cell>
          <cell r="C314" t="str">
            <v>Gobierno Autónomo Municipal de Ixiamas</v>
          </cell>
          <cell r="D314" t="str">
            <v>-</v>
          </cell>
        </row>
        <row r="315">
          <cell r="A315">
            <v>1268</v>
          </cell>
          <cell r="B315" t="str">
            <v>GOBIERNO AUTÓNOMO MUNICIPAL DE SAN BUENAVENTURA</v>
          </cell>
          <cell r="C315" t="str">
            <v>Gobierno Autónomo Municipal de San Buenaventura</v>
          </cell>
          <cell r="D315" t="str">
            <v>-</v>
          </cell>
        </row>
        <row r="316">
          <cell r="A316">
            <v>1269</v>
          </cell>
          <cell r="B316" t="str">
            <v>GOBIERNO AUTÓNOMO MUNICIPAL DE GENERAL JUAN JOSÉ PÉREZ (CHARAZANI)</v>
          </cell>
          <cell r="C316" t="str">
            <v>Gobierno Autónomo Municipal de General Juan José Pérez (Charazani)</v>
          </cell>
          <cell r="D316" t="str">
            <v>-</v>
          </cell>
        </row>
        <row r="317">
          <cell r="A317">
            <v>1270</v>
          </cell>
          <cell r="B317" t="str">
            <v>GOBIERNO AUTÓNOMO MUNICIPAL DE CURVA</v>
          </cell>
          <cell r="C317" t="str">
            <v>Gobierno Autónomo Municipal de Curva</v>
          </cell>
          <cell r="D317" t="str">
            <v>-</v>
          </cell>
        </row>
        <row r="318">
          <cell r="A318">
            <v>1271</v>
          </cell>
          <cell r="B318" t="str">
            <v>GOBIERNO AUTÓNOMO MUNICIPAL DE SAN PEDRO DE CURAHUARA</v>
          </cell>
          <cell r="C318" t="str">
            <v>Gobierno Autónomo Municipal de San Pedro de Curahuara</v>
          </cell>
          <cell r="D318" t="str">
            <v>-</v>
          </cell>
        </row>
        <row r="319">
          <cell r="A319">
            <v>1272</v>
          </cell>
          <cell r="B319" t="str">
            <v>GOBIERNO AUTÓNOMO MUNICIPAL DE PAPEL PAMPA</v>
          </cell>
          <cell r="C319" t="str">
            <v>Gobierno Autónomo Municipal de Papel Pampa</v>
          </cell>
          <cell r="D319" t="str">
            <v>-</v>
          </cell>
        </row>
        <row r="320">
          <cell r="A320">
            <v>1273</v>
          </cell>
          <cell r="B320" t="str">
            <v>GOBIERNO AUTÓNOMO MUNICIPAL DE CHACARILLA</v>
          </cell>
          <cell r="C320" t="str">
            <v>Gobierno Autónomo Municipal de Chacarilla</v>
          </cell>
          <cell r="D320" t="str">
            <v>-</v>
          </cell>
        </row>
        <row r="321">
          <cell r="A321">
            <v>1274</v>
          </cell>
          <cell r="B321" t="str">
            <v>GOBIERNO AUTÓNOMO MUNICIPAL DE SANTIAGO DE MACHACA</v>
          </cell>
          <cell r="C321" t="str">
            <v>Gobierno Autónomo Municipal de Santiago de Machaca</v>
          </cell>
          <cell r="D321" t="str">
            <v>-</v>
          </cell>
        </row>
        <row r="322">
          <cell r="A322">
            <v>1275</v>
          </cell>
          <cell r="B322" t="str">
            <v>GOBIERNO AUTÓNOMO MUNICIPAL DE CATACORA</v>
          </cell>
          <cell r="C322" t="str">
            <v>Gobierno Autónomo Municipal de Catacora</v>
          </cell>
          <cell r="D322" t="str">
            <v>-</v>
          </cell>
        </row>
        <row r="323">
          <cell r="A323">
            <v>1276</v>
          </cell>
          <cell r="B323" t="str">
            <v>GOBIERNO AUTÓNOMO MUNICIPAL DE MAPIRI</v>
          </cell>
          <cell r="C323" t="str">
            <v>Gobierno Autónomo Municipal de Mapiri</v>
          </cell>
          <cell r="D323" t="str">
            <v>-</v>
          </cell>
        </row>
        <row r="324">
          <cell r="A324">
            <v>1277</v>
          </cell>
          <cell r="B324" t="str">
            <v>GOBIERNO AUTÓNOMO MUNICIPAL DE TEOPONTE</v>
          </cell>
          <cell r="C324" t="str">
            <v>Gobierno Autónomo Municipal de Teoponte</v>
          </cell>
          <cell r="D324" t="str">
            <v>-</v>
          </cell>
        </row>
        <row r="325">
          <cell r="A325">
            <v>1278</v>
          </cell>
          <cell r="B325" t="str">
            <v>GOBIERNO AUTÓNOMO MUNICIPAL DE SAN ANDRÉS DE MACHACA</v>
          </cell>
          <cell r="C325" t="str">
            <v>Gobierno Autónomo Municipal de San Andrés de Machaca</v>
          </cell>
          <cell r="D325" t="str">
            <v>-</v>
          </cell>
        </row>
        <row r="326">
          <cell r="A326">
            <v>1279</v>
          </cell>
          <cell r="B326" t="str">
            <v>GOBIERNO AUTÓNOMO MUNICIPAL DE JESÚS DE MACHACA</v>
          </cell>
          <cell r="C326" t="str">
            <v>Gobierno Autónomo Municipal de Jesús de Machaca</v>
          </cell>
          <cell r="D326" t="str">
            <v>-</v>
          </cell>
        </row>
        <row r="327">
          <cell r="A327">
            <v>1280</v>
          </cell>
          <cell r="B327" t="str">
            <v>GOBIERNO AUTÓNOMO MUNICIPAL DE TARACO</v>
          </cell>
          <cell r="C327" t="str">
            <v>Gobierno Autónomo Municipal de Taraco</v>
          </cell>
          <cell r="D327" t="str">
            <v>-</v>
          </cell>
        </row>
        <row r="328">
          <cell r="A328">
            <v>1281</v>
          </cell>
          <cell r="B328" t="str">
            <v>GOBIERNO AUTÓNOMO MUNICIPAL DE HUARINA</v>
          </cell>
          <cell r="C328" t="str">
            <v>Gobierno Autónomo Municipal de Huarina</v>
          </cell>
          <cell r="D328" t="str">
            <v>-</v>
          </cell>
        </row>
        <row r="329">
          <cell r="A329">
            <v>1282</v>
          </cell>
          <cell r="B329" t="str">
            <v>GOBIERNO AUTÓNOMO MUNICIPAL DE SANTIAGO DE HUATA</v>
          </cell>
          <cell r="C329" t="str">
            <v>Gobierno Autónomo Municipal de Santiago de Huata</v>
          </cell>
          <cell r="D329" t="str">
            <v>-</v>
          </cell>
        </row>
        <row r="330">
          <cell r="A330">
            <v>1283</v>
          </cell>
          <cell r="B330" t="str">
            <v>GOBIERNO AUTÓNOMO MUNICIPAL DE ESCOMA</v>
          </cell>
          <cell r="C330" t="str">
            <v>Gobierno Autónomo Municipal de Escoma</v>
          </cell>
          <cell r="D330" t="str">
            <v>-</v>
          </cell>
        </row>
        <row r="331">
          <cell r="A331">
            <v>1284</v>
          </cell>
          <cell r="B331" t="str">
            <v>GOBIERNO AUTÓNOMO MUNICIPAL DE HUMANATA</v>
          </cell>
          <cell r="C331" t="str">
            <v>Gobierno Autónomo Municipal de Humanata</v>
          </cell>
          <cell r="D331" t="str">
            <v>-</v>
          </cell>
        </row>
        <row r="332">
          <cell r="A332">
            <v>1285</v>
          </cell>
          <cell r="B332" t="str">
            <v>GOBIERNO AUTÓNOMO MUNICIPAL DE ALTO BENI</v>
          </cell>
          <cell r="C332" t="str">
            <v>Gobierno Autónomo Municipal de Alto Beni</v>
          </cell>
          <cell r="D332" t="str">
            <v>-</v>
          </cell>
        </row>
        <row r="333">
          <cell r="A333">
            <v>1286</v>
          </cell>
          <cell r="B333" t="str">
            <v>GOBIERNO AUTÓNOMO MUNICIPAL DE HUATAJATA</v>
          </cell>
          <cell r="C333" t="str">
            <v>Gobierno Autónomo Municipal de Huatajata</v>
          </cell>
          <cell r="D333" t="str">
            <v>-</v>
          </cell>
        </row>
        <row r="334">
          <cell r="A334">
            <v>1287</v>
          </cell>
          <cell r="B334" t="str">
            <v>GOBIERNO AUTÓNOMO MUNICIPAL DE CHUA COCANI</v>
          </cell>
          <cell r="C334" t="str">
            <v>Gobierno Autónomo Municipal de Chua Cocani</v>
          </cell>
          <cell r="D334" t="str">
            <v>-</v>
          </cell>
        </row>
        <row r="335">
          <cell r="A335">
            <v>1301</v>
          </cell>
          <cell r="B335" t="str">
            <v>GOBIERNO AUTÓNOMO MUNICIPAL DE COCHABAMBA</v>
          </cell>
          <cell r="C335" t="str">
            <v>Gobierno Autónomo Municipal de Cochabamba</v>
          </cell>
          <cell r="D335" t="str">
            <v>-</v>
          </cell>
        </row>
        <row r="336">
          <cell r="A336">
            <v>1302</v>
          </cell>
          <cell r="B336" t="str">
            <v>GOBIERNO AUTÓNOMO MUNICIPAL DE QUILLACOLLO</v>
          </cell>
          <cell r="C336" t="str">
            <v>Gobierno Autónomo Municipal de Quillacollo</v>
          </cell>
          <cell r="D336" t="str">
            <v>-</v>
          </cell>
        </row>
        <row r="337">
          <cell r="A337">
            <v>1303</v>
          </cell>
          <cell r="B337" t="str">
            <v>GOBIERNO AUTÓNOMO MUNICIPAL DE SIPE SIPE</v>
          </cell>
          <cell r="C337" t="str">
            <v>Gobierno Autónomo Municipal de Sipe Sipe</v>
          </cell>
          <cell r="D337" t="str">
            <v>-</v>
          </cell>
        </row>
        <row r="338">
          <cell r="A338">
            <v>1304</v>
          </cell>
          <cell r="B338" t="str">
            <v>GOBIERNO AUTÓNOMO MUNICIPAL DE TIQUIPAYA</v>
          </cell>
          <cell r="C338" t="str">
            <v>Gobierno Autónomo Municipal de Tiquipaya</v>
          </cell>
          <cell r="D338" t="str">
            <v>-</v>
          </cell>
        </row>
        <row r="339">
          <cell r="A339">
            <v>1305</v>
          </cell>
          <cell r="B339" t="str">
            <v>GOBIERNO AUTÓNOMO MUNICIPAL DE VINTO</v>
          </cell>
          <cell r="C339" t="str">
            <v>Gobierno Autónomo Municipal de Vinto</v>
          </cell>
          <cell r="D339" t="str">
            <v>-</v>
          </cell>
        </row>
        <row r="340">
          <cell r="A340">
            <v>1306</v>
          </cell>
          <cell r="B340" t="str">
            <v>GOBIERNO AUTÓNOMO MUNICIPAL DE COLCAPIRHUA</v>
          </cell>
          <cell r="C340" t="str">
            <v>Gobierno Autónomo Municipal de Colcapirhua</v>
          </cell>
          <cell r="D340" t="str">
            <v>-</v>
          </cell>
        </row>
        <row r="341">
          <cell r="A341">
            <v>1307</v>
          </cell>
          <cell r="B341" t="str">
            <v>GOBIERNO AUTÓNOMO MUNICIPAL DE AIQUILE</v>
          </cell>
          <cell r="C341" t="str">
            <v>Gobierno Autónomo Municipal de Aiquile</v>
          </cell>
          <cell r="D341" t="str">
            <v>-</v>
          </cell>
        </row>
        <row r="342">
          <cell r="A342">
            <v>1308</v>
          </cell>
          <cell r="B342" t="str">
            <v>GOBIERNO AUTÓNOMO MUNICIPAL DE PASORAPA</v>
          </cell>
          <cell r="C342" t="str">
            <v>Gobierno Autónomo Municipal de Pasorapa</v>
          </cell>
          <cell r="D342" t="str">
            <v>-</v>
          </cell>
        </row>
        <row r="343">
          <cell r="A343">
            <v>1309</v>
          </cell>
          <cell r="B343" t="str">
            <v>GOBIERNO AUTÓNOMO MUNICIPAL DE OMEREQUE</v>
          </cell>
          <cell r="C343" t="str">
            <v>Gobierno Autónomo Municipal de Omereque</v>
          </cell>
          <cell r="D343" t="str">
            <v>-</v>
          </cell>
        </row>
        <row r="344">
          <cell r="A344">
            <v>1310</v>
          </cell>
          <cell r="B344" t="str">
            <v>GOBIERNO AUTÓNOMO MUNICIPAL DE INDEPENDENCIA</v>
          </cell>
          <cell r="C344" t="str">
            <v>Gobierno Autónomo Municipal de Independencia</v>
          </cell>
          <cell r="D344" t="str">
            <v>-</v>
          </cell>
        </row>
        <row r="345">
          <cell r="A345">
            <v>1311</v>
          </cell>
          <cell r="B345" t="str">
            <v>GOBIERNO AUTÓNOMO MUNICIPAL DE MOROCHATA</v>
          </cell>
          <cell r="C345" t="str">
            <v>Gobierno Autónomo Municipal de Morochata</v>
          </cell>
          <cell r="D345" t="str">
            <v>-</v>
          </cell>
        </row>
        <row r="346">
          <cell r="A346">
            <v>1312</v>
          </cell>
          <cell r="B346" t="str">
            <v>GOBIERNO AUTÓNOMO MUNICIPAL DE SACABA</v>
          </cell>
          <cell r="C346" t="str">
            <v>Gobierno Autónomo Municipal de Sacaba</v>
          </cell>
          <cell r="D346" t="str">
            <v>-</v>
          </cell>
        </row>
        <row r="347">
          <cell r="A347">
            <v>1313</v>
          </cell>
          <cell r="B347" t="str">
            <v>GOBIERNO AUTÓNOMO MUNICIPAL DE COLOMI</v>
          </cell>
          <cell r="C347" t="str">
            <v>Gobierno Autónomo Municipal de Colomi</v>
          </cell>
          <cell r="D347" t="str">
            <v>-</v>
          </cell>
        </row>
        <row r="348">
          <cell r="A348">
            <v>1314</v>
          </cell>
          <cell r="B348" t="str">
            <v>GOBIERNO AUTÓNOMO MUNICIPAL DE VILLA TUNARI</v>
          </cell>
          <cell r="C348" t="str">
            <v>Gobierno Autónomo Municipal de Villa Tunari</v>
          </cell>
          <cell r="D348" t="str">
            <v>-</v>
          </cell>
        </row>
        <row r="349">
          <cell r="A349">
            <v>1315</v>
          </cell>
          <cell r="B349" t="str">
            <v>GOBIERNO AUTÓNOMO MUNICIPAL DE PUNATA</v>
          </cell>
          <cell r="C349" t="str">
            <v>Gobierno Autónomo Municipal de Punata</v>
          </cell>
          <cell r="D349" t="str">
            <v>-</v>
          </cell>
        </row>
        <row r="350">
          <cell r="A350">
            <v>1316</v>
          </cell>
          <cell r="B350" t="str">
            <v>GOBIERNO AUTÓNOMO MUNICIPAL DE VILLA RIVERO</v>
          </cell>
          <cell r="C350" t="str">
            <v>Gobierno Autónomo Municipal de Villa Rivero</v>
          </cell>
          <cell r="D350" t="str">
            <v>-</v>
          </cell>
        </row>
        <row r="351">
          <cell r="A351">
            <v>1317</v>
          </cell>
          <cell r="B351" t="str">
            <v>GOBIERNO AUTÓNOMO MUNICIPAL DE SAN BENITO (VILLA JOSÉ QUINTÍN MENDOZA)</v>
          </cell>
          <cell r="C351" t="str">
            <v>Gobierno Autónomo Municipal de San Benito (Villa José Quintín Mendoza)</v>
          </cell>
          <cell r="D351" t="str">
            <v>-</v>
          </cell>
        </row>
        <row r="352">
          <cell r="A352">
            <v>1318</v>
          </cell>
          <cell r="B352" t="str">
            <v>GOBIERNO AUTÓNOMO MUNICIPAL DE TACACHI</v>
          </cell>
          <cell r="C352" t="str">
            <v>Gobierno Autónomo Municipal de Tacachi</v>
          </cell>
          <cell r="D352" t="str">
            <v>-</v>
          </cell>
        </row>
        <row r="353">
          <cell r="A353">
            <v>1319</v>
          </cell>
          <cell r="B353" t="str">
            <v>GOBIERNO AUTÓNOMO MUNICIPAL VILLA GUALBERTO VILLARROEL</v>
          </cell>
          <cell r="C353" t="str">
            <v>Gobierno Autónomo Municipal Villa Gualberto Villarroel</v>
          </cell>
          <cell r="D353" t="str">
            <v>-</v>
          </cell>
        </row>
        <row r="354">
          <cell r="A354">
            <v>1320</v>
          </cell>
          <cell r="B354" t="str">
            <v>GOBIERNO AUTÓNOMO MUNICIPAL DE TARATA</v>
          </cell>
          <cell r="C354" t="str">
            <v>Gobierno Autónomo Municipal de Tarata</v>
          </cell>
          <cell r="D354" t="str">
            <v>-</v>
          </cell>
        </row>
        <row r="355">
          <cell r="A355">
            <v>1321</v>
          </cell>
          <cell r="B355" t="str">
            <v>GOBIERNO AUTÓNOMO MUNICIPAL DE ANZALDO</v>
          </cell>
          <cell r="C355" t="str">
            <v>Gobierno Autónomo Municipal de Anzaldo</v>
          </cell>
          <cell r="D355" t="str">
            <v>-</v>
          </cell>
        </row>
        <row r="356">
          <cell r="A356">
            <v>1322</v>
          </cell>
          <cell r="B356" t="str">
            <v>GOBIERNO AUTÓNOMO MUNICIPAL DE ARBIETO</v>
          </cell>
          <cell r="C356" t="str">
            <v>Gobierno Autónomo Municipal de Arbieto</v>
          </cell>
          <cell r="D356" t="str">
            <v>-</v>
          </cell>
        </row>
        <row r="357">
          <cell r="A357">
            <v>1323</v>
          </cell>
          <cell r="B357" t="str">
            <v>GOBIERNO AUTÓNOMO MUNICIPAL DE SACABAMBA</v>
          </cell>
          <cell r="C357" t="str">
            <v>Gobierno Autónomo Municipal de Sacabamba</v>
          </cell>
          <cell r="D357" t="str">
            <v>-</v>
          </cell>
        </row>
        <row r="358">
          <cell r="A358">
            <v>1324</v>
          </cell>
          <cell r="B358" t="str">
            <v>GOBIERNO AUTÓNOMO MUNICIPAL DE CLIZA</v>
          </cell>
          <cell r="C358" t="str">
            <v>Gobierno Autónomo Municipal de Cliza</v>
          </cell>
          <cell r="D358" t="str">
            <v>-</v>
          </cell>
        </row>
        <row r="359">
          <cell r="A359">
            <v>1325</v>
          </cell>
          <cell r="B359" t="str">
            <v>GOBIERNO AUTÓNOMO MUNICIPAL DE TOCO</v>
          </cell>
          <cell r="C359" t="str">
            <v>Gobierno Autónomo Municipal de Toco</v>
          </cell>
          <cell r="D359" t="str">
            <v>-</v>
          </cell>
        </row>
        <row r="360">
          <cell r="A360">
            <v>1326</v>
          </cell>
          <cell r="B360" t="str">
            <v>GOBIERNO AUTÓNOMO MUNICIPAL DE TOLATA</v>
          </cell>
          <cell r="C360" t="str">
            <v>Gobierno Autónomo Municipal de Tolata</v>
          </cell>
          <cell r="D360" t="str">
            <v>-</v>
          </cell>
        </row>
        <row r="361">
          <cell r="A361">
            <v>1327</v>
          </cell>
          <cell r="B361" t="str">
            <v>GOBIERNO AUTÓNOMO MUNICIPAL DE CAPINOTA</v>
          </cell>
          <cell r="C361" t="str">
            <v>Gobierno Autónomo Municipal de Capinota</v>
          </cell>
          <cell r="D361" t="str">
            <v>-</v>
          </cell>
        </row>
        <row r="362">
          <cell r="A362">
            <v>1328</v>
          </cell>
          <cell r="B362" t="str">
            <v>GOBIERNO AUTÓNOMO MUNICIPAL DE SANTIVAÑEZ</v>
          </cell>
          <cell r="C362" t="str">
            <v>Gobierno Autónomo Municipal de Santivañez</v>
          </cell>
          <cell r="D362" t="str">
            <v>-</v>
          </cell>
        </row>
        <row r="363">
          <cell r="A363">
            <v>1329</v>
          </cell>
          <cell r="B363" t="str">
            <v>GOBIERNO AUTÓNOMO MUNICIPAL DE SICAYA</v>
          </cell>
          <cell r="C363" t="str">
            <v>Gobierno Autónomo Municipal de Sicaya</v>
          </cell>
          <cell r="D363" t="str">
            <v>-</v>
          </cell>
        </row>
        <row r="364">
          <cell r="A364">
            <v>1330</v>
          </cell>
          <cell r="B364" t="str">
            <v>GOBIERNO AUTÓNOMO MUNICIPAL DE TAPACARI</v>
          </cell>
          <cell r="C364" t="str">
            <v>Gobierno Autónomo Municipal de Tapacari</v>
          </cell>
          <cell r="D364" t="str">
            <v>-</v>
          </cell>
        </row>
        <row r="365">
          <cell r="A365">
            <v>1331</v>
          </cell>
          <cell r="B365" t="str">
            <v>GOBIERNO AUTÓNOMO MUNICIPAL DE TOTORA</v>
          </cell>
          <cell r="C365" t="str">
            <v>Gobierno Autónomo Municipal de Totora</v>
          </cell>
          <cell r="D365" t="str">
            <v>-</v>
          </cell>
        </row>
        <row r="366">
          <cell r="A366">
            <v>1332</v>
          </cell>
          <cell r="B366" t="str">
            <v>GOBIERNO AUTÓNOMO MUNICIPAL DE POJO</v>
          </cell>
          <cell r="C366" t="str">
            <v>Gobierno Autónomo Municipal de Pojo</v>
          </cell>
          <cell r="D366" t="str">
            <v>-</v>
          </cell>
        </row>
        <row r="367">
          <cell r="A367">
            <v>1333</v>
          </cell>
          <cell r="B367" t="str">
            <v>GOBIERNO AUTÓNOMO MUNICIPAL DE POCONA</v>
          </cell>
          <cell r="C367" t="str">
            <v>Gobierno Autónomo Municipal de Pocona</v>
          </cell>
          <cell r="D367" t="str">
            <v>-</v>
          </cell>
        </row>
        <row r="368">
          <cell r="A368">
            <v>1334</v>
          </cell>
          <cell r="B368" t="str">
            <v>GOBIERNO AUTÓNOMO MUNICIPAL DE CHIMORÉ</v>
          </cell>
          <cell r="C368" t="str">
            <v>Gobierno Autónomo Municipal de Chimoré</v>
          </cell>
          <cell r="D368" t="str">
            <v>-</v>
          </cell>
        </row>
        <row r="369">
          <cell r="A369">
            <v>1335</v>
          </cell>
          <cell r="B369" t="str">
            <v>GOBIERNO AUTÓNOMO MUNICIPAL DE PUERTO VILLARROEL</v>
          </cell>
          <cell r="C369" t="str">
            <v>Gobierno Autónomo Municipal de Puerto Villarroel</v>
          </cell>
          <cell r="D369" t="str">
            <v>-</v>
          </cell>
        </row>
        <row r="370">
          <cell r="A370">
            <v>1336</v>
          </cell>
          <cell r="B370" t="str">
            <v>GOBIERNO AUTÓNOMO MUNICIPAL DE ARANI</v>
          </cell>
          <cell r="C370" t="str">
            <v>Gobierno Autónomo Municipal de Arani</v>
          </cell>
          <cell r="D370" t="str">
            <v>-</v>
          </cell>
        </row>
        <row r="371">
          <cell r="A371">
            <v>1337</v>
          </cell>
          <cell r="B371" t="str">
            <v>GOBIERNO AUTÓNOMO MUNICIPAL DE VACAS</v>
          </cell>
          <cell r="C371" t="str">
            <v>Gobierno Autónomo Municipal de Vacas</v>
          </cell>
          <cell r="D371" t="str">
            <v>-</v>
          </cell>
        </row>
        <row r="372">
          <cell r="A372">
            <v>1338</v>
          </cell>
          <cell r="B372" t="str">
            <v>GOBIERNO AUTÓNOMO MUNICIPAL DE ARQUE</v>
          </cell>
          <cell r="C372" t="str">
            <v>Gobierno Autónomo Municipal de Arque</v>
          </cell>
          <cell r="D372" t="str">
            <v>-</v>
          </cell>
        </row>
        <row r="373">
          <cell r="A373">
            <v>1339</v>
          </cell>
          <cell r="B373" t="str">
            <v>GOBIERNO AUTÓNOMO MUNICIPAL DE TACOPAYA</v>
          </cell>
          <cell r="C373" t="str">
            <v>Gobierno Autónomo Municipal de Tacopaya</v>
          </cell>
          <cell r="D373" t="str">
            <v>-</v>
          </cell>
        </row>
        <row r="374">
          <cell r="A374">
            <v>1340</v>
          </cell>
          <cell r="B374" t="str">
            <v>GOBIERNO AUTÓNOMO MUNICIPAL DE BOLIVAR</v>
          </cell>
          <cell r="C374" t="str">
            <v>Gobierno Autónomo Municipal de Bolivar</v>
          </cell>
          <cell r="D374" t="str">
            <v>-</v>
          </cell>
        </row>
        <row r="375">
          <cell r="A375">
            <v>1341</v>
          </cell>
          <cell r="B375" t="str">
            <v>GOBIERNO AUTÓNOMO MUNICIPAL DE TIRAQUE</v>
          </cell>
          <cell r="C375" t="str">
            <v>Gobierno Autónomo Municipal de Tiraque</v>
          </cell>
          <cell r="D375" t="str">
            <v>-</v>
          </cell>
        </row>
        <row r="376">
          <cell r="A376">
            <v>1342</v>
          </cell>
          <cell r="B376" t="str">
            <v>GOBIERNO AUTÓNOMO MUNICIPAL DE MIZQUE</v>
          </cell>
          <cell r="C376" t="str">
            <v>Gobierno Autónomo Municipal de Mizque</v>
          </cell>
          <cell r="D376" t="str">
            <v>-</v>
          </cell>
        </row>
        <row r="377">
          <cell r="A377">
            <v>1343</v>
          </cell>
          <cell r="B377" t="str">
            <v>GOBIERNO AUTÓNOMO MUNICIPAL DE VILA VILA</v>
          </cell>
          <cell r="C377" t="str">
            <v>Gobierno Autónomo Municipal de Vila Vila</v>
          </cell>
          <cell r="D377" t="str">
            <v>-</v>
          </cell>
        </row>
        <row r="378">
          <cell r="A378">
            <v>1344</v>
          </cell>
          <cell r="B378" t="str">
            <v>GOBIERNO AUTÓNOMO MUNICIPAL DE ALALAY</v>
          </cell>
          <cell r="C378" t="str">
            <v>Gobierno Autónomo Municipal de Alalay</v>
          </cell>
          <cell r="D378" t="str">
            <v>-</v>
          </cell>
        </row>
        <row r="379">
          <cell r="A379">
            <v>1345</v>
          </cell>
          <cell r="B379" t="str">
            <v>GOBIERNO AUTÓNOMO MUNICIPAL DE ENTRE RIOS</v>
          </cell>
          <cell r="C379" t="str">
            <v>Gobierno Autónomo Municipal de Entre Rios</v>
          </cell>
          <cell r="D379" t="str">
            <v>-</v>
          </cell>
        </row>
        <row r="380">
          <cell r="A380">
            <v>1346</v>
          </cell>
          <cell r="B380" t="str">
            <v>GOBIERNO AUTÓNOMO MUNICIPAL DE COCAPATA</v>
          </cell>
          <cell r="C380" t="str">
            <v>Gobierno Autónomo Municipal de Cocapata</v>
          </cell>
          <cell r="D380" t="str">
            <v>-</v>
          </cell>
        </row>
        <row r="381">
          <cell r="A381">
            <v>1347</v>
          </cell>
          <cell r="B381" t="str">
            <v>GOBIERNO AUTÓNOMO MUNICIPAL DE SHINAHOTA</v>
          </cell>
          <cell r="C381" t="str">
            <v>Gobierno Autónomo Municipal de Shinahota</v>
          </cell>
          <cell r="D381" t="str">
            <v>-</v>
          </cell>
        </row>
        <row r="382">
          <cell r="A382">
            <v>1401</v>
          </cell>
          <cell r="B382" t="str">
            <v>GOBIERNO AUTÓNOMO MUNICIPAL DE ORURO</v>
          </cell>
          <cell r="C382" t="str">
            <v>Gobierno Autónomo Municipal de Oruro</v>
          </cell>
          <cell r="D382" t="str">
            <v>-</v>
          </cell>
        </row>
        <row r="383">
          <cell r="A383">
            <v>1402</v>
          </cell>
          <cell r="B383" t="str">
            <v>GOBIERNO AUTÓNOMO MUNICIPAL DE CARACOLLO</v>
          </cell>
          <cell r="C383" t="str">
            <v>Gobierno Autónomo Municipal de Caracollo</v>
          </cell>
          <cell r="D383" t="str">
            <v>-</v>
          </cell>
        </row>
        <row r="384">
          <cell r="A384">
            <v>1403</v>
          </cell>
          <cell r="B384" t="str">
            <v>GOBIERNO AUTÓNOMO MUNICIPAL DE EL CHORO</v>
          </cell>
          <cell r="C384" t="str">
            <v>Gobierno Autónomo Municipal de El Choro</v>
          </cell>
          <cell r="D384" t="str">
            <v>-</v>
          </cell>
        </row>
        <row r="385">
          <cell r="A385">
            <v>1404</v>
          </cell>
          <cell r="B385" t="str">
            <v>GOBIERNO AUTÓNOMO MUNICIPAL DE CHALLAPATA</v>
          </cell>
          <cell r="C385" t="str">
            <v>Gobierno Autónomo Municipal de Challapata</v>
          </cell>
          <cell r="D385" t="str">
            <v>-</v>
          </cell>
        </row>
        <row r="386">
          <cell r="A386">
            <v>1405</v>
          </cell>
          <cell r="B386" t="str">
            <v>GOBIERNO AUTÓNOMO MUNICIPAL DE SANTUARIO DE QUILLACAS</v>
          </cell>
          <cell r="C386" t="str">
            <v>Gobierno Autónomo Municipal de Santuario de Quillacas</v>
          </cell>
          <cell r="D386" t="str">
            <v>-</v>
          </cell>
        </row>
        <row r="387">
          <cell r="A387">
            <v>1406</v>
          </cell>
          <cell r="B387" t="str">
            <v>GOBIERNO AUTÓNOMO MUNICIPAL DE HUANUNI</v>
          </cell>
          <cell r="C387" t="str">
            <v>Gobierno Autónomo Municipal de Huanuni</v>
          </cell>
          <cell r="D387" t="str">
            <v>-</v>
          </cell>
        </row>
        <row r="388">
          <cell r="A388">
            <v>1407</v>
          </cell>
          <cell r="B388" t="str">
            <v>GOBIERNO AUTÓNOMO MUNICIPAL DE MACHACAMARCA</v>
          </cell>
          <cell r="C388" t="str">
            <v>Gobierno Autónomo Municipal de Machacamarca</v>
          </cell>
          <cell r="D388" t="str">
            <v>-</v>
          </cell>
        </row>
        <row r="389">
          <cell r="A389">
            <v>1408</v>
          </cell>
          <cell r="B389" t="str">
            <v>GOBIERNO AUTÓNOMO MUNICIPAL DE POOPÓ (VILLA POOPÓ)</v>
          </cell>
          <cell r="C389" t="str">
            <v>Gobierno Autónomo Municipal de Poopó (Villa Poopó)</v>
          </cell>
          <cell r="D389" t="str">
            <v>-</v>
          </cell>
        </row>
        <row r="390">
          <cell r="A390">
            <v>1409</v>
          </cell>
          <cell r="B390" t="str">
            <v>GOBIERNO AUTÓNOMO MUNICIPAL DE PAZÑA</v>
          </cell>
          <cell r="C390" t="str">
            <v>Gobierno Autónomo Municipal de Pazña</v>
          </cell>
          <cell r="D390" t="str">
            <v>-</v>
          </cell>
        </row>
        <row r="391">
          <cell r="A391">
            <v>1410</v>
          </cell>
          <cell r="B391" t="str">
            <v>GOBIERNO AUTÓNOMO MUNICIPAL DE ANTEQUERA</v>
          </cell>
          <cell r="C391" t="str">
            <v>Gobierno Autónomo Municipal de Antequera</v>
          </cell>
          <cell r="D391" t="str">
            <v>-</v>
          </cell>
        </row>
        <row r="392">
          <cell r="A392">
            <v>1411</v>
          </cell>
          <cell r="B392" t="str">
            <v>GOBIERNO AUTÓNOMO MUNICIPAL DE EUCALIPTUS</v>
          </cell>
          <cell r="C392" t="str">
            <v>Gobierno Autónomo Municipal de Eucaliptus</v>
          </cell>
          <cell r="D392" t="str">
            <v>-</v>
          </cell>
        </row>
        <row r="393">
          <cell r="A393">
            <v>1412</v>
          </cell>
          <cell r="B393" t="str">
            <v>GOBIERNO AUTÓNOMO MUNICIPAL DE SANTIAGO DE HUARI</v>
          </cell>
          <cell r="C393" t="str">
            <v>Gobierno Autónomo Municipal de Santiago de Huari</v>
          </cell>
          <cell r="D393" t="str">
            <v>-</v>
          </cell>
        </row>
        <row r="394">
          <cell r="A394">
            <v>1413</v>
          </cell>
          <cell r="B394" t="str">
            <v>GOBIERNO AUTÓNOMO MUNICIPAL DE TOTORA</v>
          </cell>
          <cell r="C394" t="str">
            <v>Gobierno Autónomo Municipal de Totora</v>
          </cell>
          <cell r="D394" t="str">
            <v>-</v>
          </cell>
        </row>
        <row r="395">
          <cell r="A395">
            <v>1414</v>
          </cell>
          <cell r="B395" t="str">
            <v>GOBIERNO AUTÓNOMO MUNICIPAL DE CORQUE</v>
          </cell>
          <cell r="C395" t="str">
            <v>Gobierno Autónomo Municipal de Corque</v>
          </cell>
          <cell r="D395" t="str">
            <v>-</v>
          </cell>
        </row>
        <row r="396">
          <cell r="A396">
            <v>1415</v>
          </cell>
          <cell r="B396" t="str">
            <v>GOBIERNO AUTÓNOMO MUNICIPAL DE CHOQUECOTA</v>
          </cell>
          <cell r="C396" t="str">
            <v>Gobierno Autónomo Municipal de Choquecota</v>
          </cell>
          <cell r="D396" t="str">
            <v>-</v>
          </cell>
        </row>
        <row r="397">
          <cell r="A397">
            <v>1416</v>
          </cell>
          <cell r="B397" t="str">
            <v>GOBIERNO AUTÓNOMO MUNICIPAL DE CURAHUARA DE CARANGAS</v>
          </cell>
          <cell r="C397" t="str">
            <v>Gobierno Autónomo Municipal de Curahuara de Carangas</v>
          </cell>
          <cell r="D397" t="str">
            <v>-</v>
          </cell>
        </row>
        <row r="398">
          <cell r="A398">
            <v>1417</v>
          </cell>
          <cell r="B398" t="str">
            <v>GOBIERNO AUTÓNOMO MUNICIPAL DE TURCO</v>
          </cell>
          <cell r="C398" t="str">
            <v>Gobierno Autónomo Municipal de Turco</v>
          </cell>
          <cell r="D398" t="str">
            <v>-</v>
          </cell>
        </row>
        <row r="399">
          <cell r="A399">
            <v>1418</v>
          </cell>
          <cell r="B399" t="str">
            <v>GOBIERNO AUTÓNOMO MUNICIPAL DE HUACHACALLA</v>
          </cell>
          <cell r="C399" t="str">
            <v>Gobierno Autónomo Municipal de Huachacalla</v>
          </cell>
          <cell r="D399" t="str">
            <v>-</v>
          </cell>
        </row>
        <row r="400">
          <cell r="A400">
            <v>1419</v>
          </cell>
          <cell r="B400" t="str">
            <v>GOBIERNO AUTÓNOMO MUNICIPAL DE ESCARA</v>
          </cell>
          <cell r="C400" t="str">
            <v>Gobierno Autónomo Municipal de Escara</v>
          </cell>
          <cell r="D400" t="str">
            <v>-</v>
          </cell>
        </row>
        <row r="401">
          <cell r="A401">
            <v>1420</v>
          </cell>
          <cell r="B401" t="str">
            <v>GOBIERNO AUTÓNOMO MUNICIPAL DE CRUZ DE MACHACAMARCA</v>
          </cell>
          <cell r="C401" t="str">
            <v>Gobierno Autónomo Municipal de Cruz de Machacamarca</v>
          </cell>
          <cell r="D401" t="str">
            <v>-</v>
          </cell>
        </row>
        <row r="402">
          <cell r="A402">
            <v>1421</v>
          </cell>
          <cell r="B402" t="str">
            <v>GOBIERNO AUTÓNOMO MUNICIPAL DE YUNGUYO DE LITORAL</v>
          </cell>
          <cell r="C402" t="str">
            <v>Gobierno Autónomo Municipal de Yunguyo de Litoral</v>
          </cell>
          <cell r="D402" t="str">
            <v>-</v>
          </cell>
        </row>
        <row r="403">
          <cell r="A403">
            <v>1422</v>
          </cell>
          <cell r="B403" t="str">
            <v>GOBIERNO AUTÓNOMO MUNICIPAL DE ESMERALDA</v>
          </cell>
          <cell r="C403" t="str">
            <v>Gobierno Autónomo Municipal de Esmeralda</v>
          </cell>
          <cell r="D403" t="str">
            <v>-</v>
          </cell>
        </row>
        <row r="404">
          <cell r="A404">
            <v>1423</v>
          </cell>
          <cell r="B404" t="str">
            <v>GOBIERNO AUTÓNOMO MUNICIPAL DE TOLEDO</v>
          </cell>
          <cell r="C404" t="str">
            <v>Gobierno Autónomo Municipal de Toledo</v>
          </cell>
          <cell r="D404" t="str">
            <v>-</v>
          </cell>
        </row>
        <row r="405">
          <cell r="A405">
            <v>1424</v>
          </cell>
          <cell r="B405" t="str">
            <v>GOBIERNO AUTÓNOMO MUNICIPAL DE ANDAMARCA (SANTIAGO DE ANDAMARCA)</v>
          </cell>
          <cell r="C405" t="str">
            <v>Gobierno Autónomo Municipal de Andamarca (Santiago de Andamarca)</v>
          </cell>
          <cell r="D405" t="str">
            <v>-</v>
          </cell>
        </row>
        <row r="406">
          <cell r="A406">
            <v>1425</v>
          </cell>
          <cell r="B406" t="str">
            <v>GOBIERNO AUTÓNOMO MUNICIPAL DE BELÉN DE ANDAMARCA</v>
          </cell>
          <cell r="C406" t="str">
            <v>Gobierno Autónomo Municipal de Belén de Andamarca</v>
          </cell>
          <cell r="D406" t="str">
            <v>-</v>
          </cell>
        </row>
        <row r="407">
          <cell r="A407">
            <v>1426</v>
          </cell>
          <cell r="B407" t="str">
            <v>GOBIERNO AUTÓNOMO MUNICIPAL DE SALINAS DE G. MENDOZA</v>
          </cell>
          <cell r="C407" t="str">
            <v>Gobierno Autónomo Municipal de Salinas de G. Mendoza</v>
          </cell>
          <cell r="D407" t="str">
            <v>-</v>
          </cell>
        </row>
        <row r="408">
          <cell r="A408">
            <v>1427</v>
          </cell>
          <cell r="B408" t="str">
            <v>GOBIERNO AUTÓNOMO MUNICIPAL DE PAMPA AULLAGAS</v>
          </cell>
          <cell r="C408" t="str">
            <v>Gobierno Autónomo Municipal de Pampa Aullagas</v>
          </cell>
          <cell r="D408" t="str">
            <v>-</v>
          </cell>
        </row>
        <row r="409">
          <cell r="A409">
            <v>1428</v>
          </cell>
          <cell r="B409" t="str">
            <v>GOBIERNO AUTÓNOMO MUNICIPAL DE LA RIVERA</v>
          </cell>
          <cell r="C409" t="str">
            <v>Gobierno Autónomo Municipal de La Rivera</v>
          </cell>
          <cell r="D409" t="str">
            <v>-</v>
          </cell>
        </row>
        <row r="410">
          <cell r="A410">
            <v>1429</v>
          </cell>
          <cell r="B410" t="str">
            <v>GOBIERNO AUTÓNOMO MUNICIPAL DE TODOS SANTOS</v>
          </cell>
          <cell r="C410" t="str">
            <v>Gobierno Autónomo Municipal de Todos Santos</v>
          </cell>
          <cell r="D410" t="str">
            <v>-</v>
          </cell>
        </row>
        <row r="411">
          <cell r="A411">
            <v>1430</v>
          </cell>
          <cell r="B411" t="str">
            <v>GOBIERNO AUTÓNOMO MUNICIPAL DE CARANGAS</v>
          </cell>
          <cell r="C411" t="str">
            <v>Gobierno Autónomo Municipal de Carangas</v>
          </cell>
          <cell r="D411" t="str">
            <v>-</v>
          </cell>
        </row>
        <row r="412">
          <cell r="A412">
            <v>1431</v>
          </cell>
          <cell r="B412" t="str">
            <v>GOBIERNO AUTÓNOMO MUNICIPAL DE SABAYA</v>
          </cell>
          <cell r="C412" t="str">
            <v>Gobierno Autónomo Municipal de Sabaya</v>
          </cell>
          <cell r="D412" t="str">
            <v>-</v>
          </cell>
        </row>
        <row r="413">
          <cell r="A413">
            <v>1432</v>
          </cell>
          <cell r="B413" t="str">
            <v>GOBIERNO AUTÓNOMO MUNICIPAL DE COIPASA</v>
          </cell>
          <cell r="C413" t="str">
            <v>Gobierno Autónomo Municipal de Coipasa</v>
          </cell>
          <cell r="D413" t="str">
            <v>-</v>
          </cell>
        </row>
        <row r="414">
          <cell r="A414">
            <v>1434</v>
          </cell>
          <cell r="B414" t="str">
            <v>GOBIERNO AUTÓNOMO MUNICIPAL DE HUAYLLAMARCA (SANTIAGO DE HUAYLLAMARCA)</v>
          </cell>
          <cell r="C414" t="str">
            <v>Gobierno Autónomo Municipal de Huayllamarca (Santiago de Huayllamarca)</v>
          </cell>
          <cell r="D414" t="str">
            <v>-</v>
          </cell>
        </row>
        <row r="415">
          <cell r="A415">
            <v>1435</v>
          </cell>
          <cell r="B415" t="str">
            <v>GOBIERNO AUTÓNOMO MUNICIPAL DE SORACACHI</v>
          </cell>
          <cell r="C415" t="str">
            <v>Gobierno Autónomo Municipal de Soracachi</v>
          </cell>
          <cell r="D415" t="str">
            <v>-</v>
          </cell>
        </row>
        <row r="416">
          <cell r="A416">
            <v>1501</v>
          </cell>
          <cell r="B416" t="str">
            <v>GOBIERNO AUTÓNOMO MUNICIPAL DE POTOSÍ</v>
          </cell>
          <cell r="C416" t="str">
            <v>Gobierno Autónomo Municipal de Potosí</v>
          </cell>
          <cell r="D416" t="str">
            <v>-</v>
          </cell>
        </row>
        <row r="417">
          <cell r="A417">
            <v>1502</v>
          </cell>
          <cell r="B417" t="str">
            <v>GOBIERNO AUTÓNOMO MUNICIPAL DE TINGUIPAYA</v>
          </cell>
          <cell r="C417" t="str">
            <v>Gobierno Autónomo Municipal de Tinguipaya</v>
          </cell>
          <cell r="D417" t="str">
            <v>-</v>
          </cell>
        </row>
        <row r="418">
          <cell r="A418">
            <v>1503</v>
          </cell>
          <cell r="B418" t="str">
            <v>GOBIERNO AUTÓNOMO MUNICIPAL DE YOCALLA</v>
          </cell>
          <cell r="C418" t="str">
            <v>Gobierno Autónomo Municipal de Yocalla</v>
          </cell>
          <cell r="D418" t="str">
            <v>-</v>
          </cell>
        </row>
        <row r="419">
          <cell r="A419">
            <v>1504</v>
          </cell>
          <cell r="B419" t="str">
            <v>GOBIERNO AUTÓNOMO MUNICIPAL DE URMIRI</v>
          </cell>
          <cell r="C419" t="str">
            <v>Gobierno Autónomo Municipal de Urmiri</v>
          </cell>
          <cell r="D419" t="str">
            <v>-</v>
          </cell>
        </row>
        <row r="420">
          <cell r="A420">
            <v>1505</v>
          </cell>
          <cell r="B420" t="str">
            <v>GOBIERNO AUTÓNOMO MUNICIPAL DE UNCÍA</v>
          </cell>
          <cell r="C420" t="str">
            <v>Gobierno Autónomo Municipal de Uncía</v>
          </cell>
          <cell r="D420" t="str">
            <v>-</v>
          </cell>
        </row>
        <row r="421">
          <cell r="A421">
            <v>1506</v>
          </cell>
          <cell r="B421" t="str">
            <v>GOBIERNO AUTÓNOMO MUNICIPAL DE CHAYANTA</v>
          </cell>
          <cell r="C421" t="str">
            <v>Gobierno Autónomo Municipal de Chayanta</v>
          </cell>
          <cell r="D421" t="str">
            <v>-</v>
          </cell>
        </row>
        <row r="422">
          <cell r="A422">
            <v>1507</v>
          </cell>
          <cell r="B422" t="str">
            <v>GOBIERNO AUTÓNOMO MUNICIPAL DE LLALLAGUA</v>
          </cell>
          <cell r="C422" t="str">
            <v>Gobierno Autónomo Municipal de Llallagua</v>
          </cell>
          <cell r="D422" t="str">
            <v>-</v>
          </cell>
        </row>
        <row r="423">
          <cell r="A423">
            <v>1508</v>
          </cell>
          <cell r="B423" t="str">
            <v>GOBIERNO AUTÓNOMO MUNICIPAL DE BETANZOS</v>
          </cell>
          <cell r="C423" t="str">
            <v>Gobierno Autónomo Municipal de Betanzos</v>
          </cell>
          <cell r="D423" t="str">
            <v>-</v>
          </cell>
        </row>
        <row r="424">
          <cell r="A424">
            <v>1509</v>
          </cell>
          <cell r="B424" t="str">
            <v>GOBIERNO AUTÓNOMO MUNICIPAL DE CHAQUI</v>
          </cell>
          <cell r="C424" t="str">
            <v>Gobierno Autónomo Municipal de Chaqui</v>
          </cell>
          <cell r="D424" t="str">
            <v>-</v>
          </cell>
        </row>
        <row r="425">
          <cell r="A425">
            <v>1510</v>
          </cell>
          <cell r="B425" t="str">
            <v>GOBIERNO AUTÓNOMO MUNICIPAL DE TACOBAMBA</v>
          </cell>
          <cell r="C425" t="str">
            <v>Gobierno Autónomo Municipal de Tacobamba</v>
          </cell>
          <cell r="D425" t="str">
            <v>-</v>
          </cell>
        </row>
        <row r="426">
          <cell r="A426">
            <v>1511</v>
          </cell>
          <cell r="B426" t="str">
            <v>GOBIERNO AUTÓNOMO MUNICIPAL DE COLQUECHACA</v>
          </cell>
          <cell r="C426" t="str">
            <v>Gobierno Autónomo Municipal de Colquechaca</v>
          </cell>
          <cell r="D426" t="str">
            <v>-</v>
          </cell>
        </row>
        <row r="427">
          <cell r="A427">
            <v>1512</v>
          </cell>
          <cell r="B427" t="str">
            <v>GOBIERNO AUTÓNOMO MUNICIPAL DE RAVELO</v>
          </cell>
          <cell r="C427" t="str">
            <v>Gobierno Autónomo Municipal de Ravelo</v>
          </cell>
          <cell r="D427" t="str">
            <v>-</v>
          </cell>
        </row>
        <row r="428">
          <cell r="A428">
            <v>1513</v>
          </cell>
          <cell r="B428" t="str">
            <v>GOBIERNO AUTÓNOMO MUNICIPAL DE POCOATA</v>
          </cell>
          <cell r="C428" t="str">
            <v>Gobierno Autónomo Municipal de Pocoata</v>
          </cell>
          <cell r="D428" t="str">
            <v>-</v>
          </cell>
        </row>
        <row r="429">
          <cell r="A429">
            <v>1514</v>
          </cell>
          <cell r="B429" t="str">
            <v>GOBIERNO AUTÓNOMO MUNICIPAL DE OCURÍ</v>
          </cell>
          <cell r="C429" t="str">
            <v>Gobierno Autónomo Municipal de Ocurí</v>
          </cell>
          <cell r="D429" t="str">
            <v>-</v>
          </cell>
        </row>
        <row r="430">
          <cell r="A430">
            <v>1515</v>
          </cell>
          <cell r="B430" t="str">
            <v>GOBIERNO AUTÓNOMO MUNICIPAL DE SAN PEDRO DE BUENA VISTA</v>
          </cell>
          <cell r="C430" t="str">
            <v>Gobierno Autónomo Municipal de San Pedro de Buena Vista</v>
          </cell>
          <cell r="D430" t="str">
            <v>-</v>
          </cell>
        </row>
        <row r="431">
          <cell r="A431">
            <v>1516</v>
          </cell>
          <cell r="B431" t="str">
            <v>GOBIERNO AUTÓNOMO MUNICIPAL DE TORO TORO</v>
          </cell>
          <cell r="C431" t="str">
            <v>Gobierno Autónomo Municipal de Toro Toro</v>
          </cell>
          <cell r="D431" t="str">
            <v>-</v>
          </cell>
        </row>
        <row r="432">
          <cell r="A432">
            <v>1517</v>
          </cell>
          <cell r="B432" t="str">
            <v>GOBIERNO AUTÓNOMO MUNICIPAL DE COTAGAITA</v>
          </cell>
          <cell r="C432" t="str">
            <v>Gobierno Autónomo Municipal de Cotagaita</v>
          </cell>
          <cell r="D432" t="str">
            <v>-</v>
          </cell>
        </row>
        <row r="433">
          <cell r="A433">
            <v>1518</v>
          </cell>
          <cell r="B433" t="str">
            <v>GOBIERNO AUTÓNOMO MUNICIPAL DE VITICHI</v>
          </cell>
          <cell r="C433" t="str">
            <v>Gobierno Autónomo Municipal de Vitichi</v>
          </cell>
          <cell r="D433" t="str">
            <v>-</v>
          </cell>
        </row>
        <row r="434">
          <cell r="A434">
            <v>1519</v>
          </cell>
          <cell r="B434" t="str">
            <v>GOBIERNO AUTÓNOMO MUNICIPAL DE TUPIZA</v>
          </cell>
          <cell r="C434" t="str">
            <v>Gobierno Autónomo Municipal de Tupiza</v>
          </cell>
          <cell r="D434" t="str">
            <v>-</v>
          </cell>
        </row>
        <row r="435">
          <cell r="A435">
            <v>1520</v>
          </cell>
          <cell r="B435" t="str">
            <v>GOBIERNO AUTÓNOMO MUNICIPAL DE ATOCHA</v>
          </cell>
          <cell r="C435" t="str">
            <v>Gobierno Autónomo Municipal de Atocha</v>
          </cell>
          <cell r="D435" t="str">
            <v>-</v>
          </cell>
        </row>
        <row r="436">
          <cell r="A436">
            <v>1521</v>
          </cell>
          <cell r="B436" t="str">
            <v>GOBIERNO AUTÓNOMO MUNICIPAL DE COLCHA"K" (VILLA MARTÍN)</v>
          </cell>
          <cell r="C436" t="str">
            <v>Gobierno Autónomo Municipal de Colcha"K" (Villa Martín)</v>
          </cell>
          <cell r="D436" t="str">
            <v>-</v>
          </cell>
        </row>
        <row r="437">
          <cell r="A437">
            <v>1522</v>
          </cell>
          <cell r="B437" t="str">
            <v>GOBIERNO AUTÓNOMO MUNICIPAL DE SAN PEDRO DE QUEMES</v>
          </cell>
          <cell r="C437" t="str">
            <v>Gobierno Autónomo Municipal de San Pedro de Quemes</v>
          </cell>
          <cell r="D437" t="str">
            <v>-</v>
          </cell>
        </row>
        <row r="438">
          <cell r="A438">
            <v>1523</v>
          </cell>
          <cell r="B438" t="str">
            <v>GOBIERNO AUTÓNOMO MUNICIPAL DE SAN PABLO DE LÍPEZ</v>
          </cell>
          <cell r="C438" t="str">
            <v>Gobierno Autónomo Municipal de San Pablo de Lípez</v>
          </cell>
          <cell r="D438" t="str">
            <v>-</v>
          </cell>
        </row>
        <row r="439">
          <cell r="A439">
            <v>1524</v>
          </cell>
          <cell r="B439" t="str">
            <v>GOBIERNO AUTÓNOMO MUNICIPAL DE MOJINETE</v>
          </cell>
          <cell r="C439" t="str">
            <v>Gobierno Autónomo Municipal de Mojinete</v>
          </cell>
          <cell r="D439" t="str">
            <v>-</v>
          </cell>
        </row>
        <row r="440">
          <cell r="A440">
            <v>1525</v>
          </cell>
          <cell r="B440" t="str">
            <v>GOBIERNO AUTÓNOMO MUNICIPAL DE SAN ANTONIO DE ESMORUCO</v>
          </cell>
          <cell r="C440" t="str">
            <v>Gobierno Autónomo Municipal de San Antonio de Esmoruco</v>
          </cell>
          <cell r="D440" t="str">
            <v>-</v>
          </cell>
        </row>
        <row r="441">
          <cell r="A441">
            <v>1526</v>
          </cell>
          <cell r="B441" t="str">
            <v>GOBIERNO AUTÓNOMO MUNICIPAL DE SACACA (VILLA DE SACACA)</v>
          </cell>
          <cell r="C441" t="str">
            <v>Gobierno Autónomo Municipal de Sacaca (Villa de Sacaca)</v>
          </cell>
          <cell r="D441" t="str">
            <v>-</v>
          </cell>
        </row>
        <row r="442">
          <cell r="A442">
            <v>1527</v>
          </cell>
          <cell r="B442" t="str">
            <v>GOBIERNO AUTÓNOMO MUNICIPAL DE CARIPUYO</v>
          </cell>
          <cell r="C442" t="str">
            <v>Gobierno Autónomo Municipal de Caripuyo</v>
          </cell>
          <cell r="D442" t="str">
            <v>-</v>
          </cell>
        </row>
        <row r="443">
          <cell r="A443">
            <v>1528</v>
          </cell>
          <cell r="B443" t="str">
            <v>GOBIERNO AUTÓNOMO MUNICIPAL DE PUNA (VILLA TALAVERA)</v>
          </cell>
          <cell r="C443" t="str">
            <v>Gobierno Autónomo Municipal de Puna (Villa Talavera)</v>
          </cell>
          <cell r="D443" t="str">
            <v>-</v>
          </cell>
        </row>
        <row r="444">
          <cell r="A444">
            <v>1529</v>
          </cell>
          <cell r="B444" t="str">
            <v>GOBIERNO AUTÓNOMO MUNICIPAL DE CAIZA "D"</v>
          </cell>
          <cell r="C444" t="str">
            <v>Gobierno Autónomo Municipal de Caiza "D"</v>
          </cell>
          <cell r="D444" t="str">
            <v>-</v>
          </cell>
        </row>
        <row r="445">
          <cell r="A445">
            <v>1530</v>
          </cell>
          <cell r="B445" t="str">
            <v>GOBIERNO AUTÓNOMO MUNICIPAL DE UYUNI</v>
          </cell>
          <cell r="C445" t="str">
            <v>Gobierno Autónomo Municipal de Uyuni</v>
          </cell>
          <cell r="D445" t="str">
            <v>-</v>
          </cell>
        </row>
        <row r="446">
          <cell r="A446">
            <v>1531</v>
          </cell>
          <cell r="B446" t="str">
            <v>GOBIERNO AUTÓNOMO MUNICIPAL DE TOMAVE</v>
          </cell>
          <cell r="C446" t="str">
            <v>Gobierno Autónomo Municipal de Tomave</v>
          </cell>
          <cell r="D446" t="str">
            <v>-</v>
          </cell>
        </row>
        <row r="447">
          <cell r="A447">
            <v>1532</v>
          </cell>
          <cell r="B447" t="str">
            <v>GOBIERNO AUTÓNOMO MUNICIPAL DE PORCO</v>
          </cell>
          <cell r="C447" t="str">
            <v>Gobierno Autónomo Municipal de Porco</v>
          </cell>
          <cell r="D447" t="str">
            <v>-</v>
          </cell>
        </row>
        <row r="448">
          <cell r="A448">
            <v>1533</v>
          </cell>
          <cell r="B448" t="str">
            <v>GOBIERNO AUTÓNOMO MUNICIPAL DE ARAMPAMPA</v>
          </cell>
          <cell r="C448" t="str">
            <v>Gobierno Autónomo Municipal de Arampampa</v>
          </cell>
          <cell r="D448" t="str">
            <v>-</v>
          </cell>
        </row>
        <row r="449">
          <cell r="A449">
            <v>1534</v>
          </cell>
          <cell r="B449" t="str">
            <v>GOBIERNO AUTÓNOMO MUNICIPAL DE ACASIO</v>
          </cell>
          <cell r="C449" t="str">
            <v>Gobierno Autónomo Municipal de Acasio</v>
          </cell>
          <cell r="D449" t="str">
            <v>-</v>
          </cell>
        </row>
        <row r="450">
          <cell r="A450">
            <v>1535</v>
          </cell>
          <cell r="B450" t="str">
            <v>GOBIERNO AUTÓNOMO MUNICIPAL DE LLICA</v>
          </cell>
          <cell r="C450" t="str">
            <v>Gobierno Autónomo Municipal de Llica</v>
          </cell>
          <cell r="D450" t="str">
            <v>-</v>
          </cell>
        </row>
        <row r="451">
          <cell r="A451">
            <v>1536</v>
          </cell>
          <cell r="B451" t="str">
            <v>GOBIERNO AUTÓNOMO MUNICIPAL DE TAHUA</v>
          </cell>
          <cell r="C451" t="str">
            <v>Gobierno Autónomo Municipal de Tahua</v>
          </cell>
          <cell r="D451" t="str">
            <v>-</v>
          </cell>
        </row>
        <row r="452">
          <cell r="A452">
            <v>1537</v>
          </cell>
          <cell r="B452" t="str">
            <v>GOBIERNO AUTÓNOMO MUNICIPAL DE VILLAZÓN</v>
          </cell>
          <cell r="C452" t="str">
            <v>Gobierno Autónomo Municipal de Villazón</v>
          </cell>
          <cell r="D452" t="str">
            <v>-</v>
          </cell>
        </row>
        <row r="453">
          <cell r="A453">
            <v>1538</v>
          </cell>
          <cell r="B453" t="str">
            <v>GOBIERNO AUTÓNOMO MUNICIPAL DE SAN AGUSTÍN</v>
          </cell>
          <cell r="C453" t="str">
            <v>Gobierno Autónomo Municipal de San Agustín</v>
          </cell>
          <cell r="D453" t="str">
            <v>-</v>
          </cell>
        </row>
        <row r="454">
          <cell r="A454">
            <v>1539</v>
          </cell>
          <cell r="B454" t="str">
            <v>GOBIERNO AUTÓNOMO MUNICIPAL DE CKOCHAS</v>
          </cell>
          <cell r="C454" t="str">
            <v>Gobierno Autónomo Municipal de Ckochas</v>
          </cell>
          <cell r="D454" t="str">
            <v>-</v>
          </cell>
        </row>
        <row r="455">
          <cell r="A455">
            <v>1540</v>
          </cell>
          <cell r="B455" t="str">
            <v>GOBIERNO AUTÓNOMO MUNICIPAL DE CHUQUIHUTA AYLLU JUCUMANI</v>
          </cell>
          <cell r="C455" t="str">
            <v>Gobierno Autónomo Municipal de Chuquihuta Ayllu Jucumani</v>
          </cell>
          <cell r="D455" t="str">
            <v>-</v>
          </cell>
        </row>
        <row r="456">
          <cell r="A456">
            <v>1601</v>
          </cell>
          <cell r="B456" t="str">
            <v>GOBIERNO AUTÓNOMO MUNICIPAL DE TARIJA</v>
          </cell>
          <cell r="C456" t="str">
            <v>Gobierno Autónomo Municipal de Tarija</v>
          </cell>
          <cell r="D456" t="str">
            <v>-</v>
          </cell>
        </row>
        <row r="457">
          <cell r="A457">
            <v>1602</v>
          </cell>
          <cell r="B457" t="str">
            <v>GOBIERNO AUTÓNOMO MUNICIPAL DE PADCAYA</v>
          </cell>
          <cell r="C457" t="str">
            <v>Gobierno Autónomo Municipal de Padcaya</v>
          </cell>
          <cell r="D457" t="str">
            <v>-</v>
          </cell>
        </row>
        <row r="458">
          <cell r="A458">
            <v>1603</v>
          </cell>
          <cell r="B458" t="str">
            <v>GOBIERNO AUTÓNOMO MUNICIPAL DE BERMEJO</v>
          </cell>
          <cell r="C458" t="str">
            <v>Gobierno Autónomo Municipal de Bermejo</v>
          </cell>
          <cell r="D458" t="str">
            <v>-</v>
          </cell>
        </row>
        <row r="459">
          <cell r="A459">
            <v>1604</v>
          </cell>
          <cell r="B459" t="str">
            <v>GOBIERNO AUTÓNOMO MUNICIPAL DE YACUIBA</v>
          </cell>
          <cell r="C459" t="str">
            <v>Gobierno Autónomo Municipal de Yacuiba</v>
          </cell>
          <cell r="D459" t="str">
            <v>-</v>
          </cell>
        </row>
        <row r="460">
          <cell r="A460">
            <v>1605</v>
          </cell>
          <cell r="B460" t="str">
            <v>GOBIERNO AUTÓNOMO MUNICIPAL DE CARAPARÍ</v>
          </cell>
          <cell r="C460" t="str">
            <v>Gobierno Autónomo Municipal de Caraparí</v>
          </cell>
          <cell r="D460" t="str">
            <v>-</v>
          </cell>
        </row>
        <row r="461">
          <cell r="A461">
            <v>1606</v>
          </cell>
          <cell r="B461" t="str">
            <v>GOBIERNO AUTÓNOMO MUNICIPAL DE VILLAMONTES</v>
          </cell>
          <cell r="C461" t="str">
            <v>Gobierno Autónomo Municipal de Villamontes</v>
          </cell>
          <cell r="D461" t="str">
            <v>-</v>
          </cell>
        </row>
        <row r="462">
          <cell r="A462">
            <v>1607</v>
          </cell>
          <cell r="B462" t="str">
            <v>GOBIERNO AUTÓNOMO MUNICIPAL DE URIONDO (CONCEPCIÓN)</v>
          </cell>
          <cell r="C462" t="str">
            <v>Gobierno Autónomo Municipal de Uriondo (Concepción)</v>
          </cell>
          <cell r="D462" t="str">
            <v>-</v>
          </cell>
        </row>
        <row r="463">
          <cell r="A463">
            <v>1608</v>
          </cell>
          <cell r="B463" t="str">
            <v>GOBIERNO AUTÓNOMO MUNICIPAL DE YUNCHARA</v>
          </cell>
          <cell r="C463" t="str">
            <v>Gobierno Autónomo Municipal de Yunchara</v>
          </cell>
          <cell r="D463" t="str">
            <v>-</v>
          </cell>
        </row>
        <row r="464">
          <cell r="A464">
            <v>1609</v>
          </cell>
          <cell r="B464" t="str">
            <v>GOBIERNO AUTÓNOMO MUNICIPAL DE SAN LORENZO</v>
          </cell>
          <cell r="C464" t="str">
            <v>Gobierno Autónomo Municipal de San Lorenzo</v>
          </cell>
          <cell r="D464" t="str">
            <v>-</v>
          </cell>
        </row>
        <row r="465">
          <cell r="A465">
            <v>1610</v>
          </cell>
          <cell r="B465" t="str">
            <v>GOBIERNO AUTÓNOMO MUNICIPAL DE EL PUENTE</v>
          </cell>
          <cell r="C465" t="str">
            <v>Gobierno Autónomo Municipal de El Puente</v>
          </cell>
          <cell r="D465" t="str">
            <v>-</v>
          </cell>
        </row>
        <row r="466">
          <cell r="A466">
            <v>1611</v>
          </cell>
          <cell r="B466" t="str">
            <v>GOBIERNO AUTÓNOMO MUNICIPAL DE ENTRE RÍOS</v>
          </cell>
          <cell r="C466" t="str">
            <v>Gobierno Autónomo Municipal de Entre Ríos</v>
          </cell>
          <cell r="D466" t="str">
            <v>-</v>
          </cell>
        </row>
        <row r="467">
          <cell r="A467">
            <v>1701</v>
          </cell>
          <cell r="B467" t="str">
            <v>GOBIERNO AUTÓNOMO MUNICIPAL DE SANTA CRUZ DE LA SIERRA</v>
          </cell>
          <cell r="C467" t="str">
            <v>Gobierno Autónomo Municipal de Santa Cruz de La Sierra</v>
          </cell>
          <cell r="D467" t="str">
            <v>-</v>
          </cell>
        </row>
        <row r="468">
          <cell r="A468">
            <v>1702</v>
          </cell>
          <cell r="B468" t="str">
            <v>GOBIERNO AUTÓNOMO MUNICIPAL DE COTOCA</v>
          </cell>
          <cell r="C468" t="str">
            <v>Gobierno Autónomo Municipal de Cotoca</v>
          </cell>
          <cell r="D468" t="str">
            <v>-</v>
          </cell>
        </row>
        <row r="469">
          <cell r="A469">
            <v>1703</v>
          </cell>
          <cell r="B469" t="str">
            <v>GOBIERNO AUTÓNOMO MUNICIPAL DE PORONGO (AYACUCHO)</v>
          </cell>
          <cell r="C469" t="str">
            <v>Gobierno Autónomo Municipal de Porongo (Ayacucho)</v>
          </cell>
          <cell r="D469" t="str">
            <v>-</v>
          </cell>
        </row>
        <row r="470">
          <cell r="A470">
            <v>1704</v>
          </cell>
          <cell r="B470" t="str">
            <v>GOBIERNO AUTÓNOMO MUNICIPAL DE LA GUARDIA</v>
          </cell>
          <cell r="C470" t="str">
            <v>Gobierno Autónomo Municipal de La Guardia</v>
          </cell>
          <cell r="D470" t="str">
            <v>-</v>
          </cell>
        </row>
        <row r="471">
          <cell r="A471">
            <v>1705</v>
          </cell>
          <cell r="B471" t="str">
            <v>GOBIERNO AUTÓNOMO MUNICIPAL DE EL TORNO</v>
          </cell>
          <cell r="C471" t="str">
            <v>Gobierno Autónomo Municipal de El Torno</v>
          </cell>
          <cell r="D471" t="str">
            <v>-</v>
          </cell>
        </row>
        <row r="472">
          <cell r="A472">
            <v>1706</v>
          </cell>
          <cell r="B472" t="str">
            <v>GOBIERNO AUTÓNOMO MUNICIPAL DE WARNES</v>
          </cell>
          <cell r="C472" t="str">
            <v>Gobierno Autónomo Municipal de Warnes</v>
          </cell>
          <cell r="D472" t="str">
            <v>-</v>
          </cell>
        </row>
        <row r="473">
          <cell r="A473">
            <v>1707</v>
          </cell>
          <cell r="B473" t="str">
            <v>GOBIERNO AUTÓNOMO MUNICIPAL DE SAN IGNACIO (SAN IGNACIO DE VELASCO)</v>
          </cell>
          <cell r="C473" t="str">
            <v>Gobierno Autónomo Municipal de San Ignacio (San Ignacio de Velasco)</v>
          </cell>
          <cell r="D473" t="str">
            <v>-</v>
          </cell>
        </row>
        <row r="474">
          <cell r="A474">
            <v>1708</v>
          </cell>
          <cell r="B474" t="str">
            <v>GOBIERNO AUTÓNOMO MUNICIPAL DE SAN MIGUEL (SAN MIGUEL DE VELASCO)</v>
          </cell>
          <cell r="C474" t="str">
            <v>Gobierno Autónomo Municipal de San Miguel (San Miguel de Velasco)</v>
          </cell>
          <cell r="D474" t="str">
            <v>-</v>
          </cell>
        </row>
        <row r="475">
          <cell r="A475">
            <v>1709</v>
          </cell>
          <cell r="B475" t="str">
            <v>GOBIERNO AUTÓNOMO MUNICIPAL DE SAN RAFAEL</v>
          </cell>
          <cell r="C475" t="str">
            <v>Gobierno Autónomo Municipal de San Rafael</v>
          </cell>
          <cell r="D475" t="str">
            <v>-</v>
          </cell>
        </row>
        <row r="476">
          <cell r="A476">
            <v>1710</v>
          </cell>
          <cell r="B476" t="str">
            <v>GOBIERNO AUTÓNOMO MUNICIPAL DE BUENA VISTA</v>
          </cell>
          <cell r="C476" t="str">
            <v>Gobierno Autónomo Municipal de Buena Vista</v>
          </cell>
          <cell r="D476" t="str">
            <v>-</v>
          </cell>
        </row>
        <row r="477">
          <cell r="A477">
            <v>1711</v>
          </cell>
          <cell r="B477" t="str">
            <v>GOBIERNO AUTÓNOMO MUNICIPAL DE SAN CARLOS</v>
          </cell>
          <cell r="C477" t="str">
            <v>Gobierno Autónomo Municipal de San Carlos</v>
          </cell>
          <cell r="D477" t="str">
            <v>-</v>
          </cell>
        </row>
        <row r="478">
          <cell r="A478">
            <v>1712</v>
          </cell>
          <cell r="B478" t="str">
            <v>GOBIERNO AUTÓNOMO MUNICIPAL DE YAPACANÍ</v>
          </cell>
          <cell r="C478" t="str">
            <v>Gobierno Autónomo Municipal de Yapacaní</v>
          </cell>
          <cell r="D478" t="str">
            <v>-</v>
          </cell>
        </row>
        <row r="479">
          <cell r="A479">
            <v>1713</v>
          </cell>
          <cell r="B479" t="str">
            <v>GOBIERNO AUTÓNOMO MUNICIPAL DE SAN JOSÉ</v>
          </cell>
          <cell r="C479" t="str">
            <v>Gobierno Autónomo Municipal de San José</v>
          </cell>
          <cell r="D479" t="str">
            <v>-</v>
          </cell>
        </row>
        <row r="480">
          <cell r="A480">
            <v>1714</v>
          </cell>
          <cell r="B480" t="str">
            <v>GOBIERNO AUTÓNOMO MUNICIPAL DE PAILÓN</v>
          </cell>
          <cell r="C480" t="str">
            <v>Gobierno Autónomo Municipal de Pailón</v>
          </cell>
          <cell r="D480" t="str">
            <v>-</v>
          </cell>
        </row>
        <row r="481">
          <cell r="A481">
            <v>1715</v>
          </cell>
          <cell r="B481" t="str">
            <v>GOBIERNO AUTÓNOMO MUNICIPAL DE ROBORÉ</v>
          </cell>
          <cell r="C481" t="str">
            <v>Gobierno Autónomo Municipal de Roboré</v>
          </cell>
          <cell r="D481" t="str">
            <v>-</v>
          </cell>
        </row>
        <row r="482">
          <cell r="A482">
            <v>1716</v>
          </cell>
          <cell r="B482" t="str">
            <v>GOBIERNO AUTÓNOMO MUNICIPAL DE PORTACHUELO</v>
          </cell>
          <cell r="C482" t="str">
            <v>Gobierno Autónomo Municipal de Portachuelo</v>
          </cell>
          <cell r="D482" t="str">
            <v>-</v>
          </cell>
        </row>
        <row r="483">
          <cell r="A483">
            <v>1717</v>
          </cell>
          <cell r="B483" t="str">
            <v>GOBIERNO AUTÓNOMO MUNICIPAL DE SANTA ROSA DEL SARA</v>
          </cell>
          <cell r="C483" t="str">
            <v>Gobierno Autónomo Municipal de Santa Rosa del Sara</v>
          </cell>
          <cell r="D483" t="str">
            <v>-</v>
          </cell>
        </row>
        <row r="484">
          <cell r="A484">
            <v>1718</v>
          </cell>
          <cell r="B484" t="str">
            <v>GOBIERNO AUTÓNOMO MUNICIPAL DE LAGUNILLAS</v>
          </cell>
          <cell r="C484" t="str">
            <v>Gobierno Autónomo Municipal de Lagunillas</v>
          </cell>
          <cell r="D484" t="str">
            <v>-</v>
          </cell>
        </row>
        <row r="485">
          <cell r="A485">
            <v>1720</v>
          </cell>
          <cell r="B485" t="str">
            <v>GOBIERNO AUTÓNOMO MUNICIPAL DE CABEZAS</v>
          </cell>
          <cell r="C485" t="str">
            <v>Gobierno Autónomo Municipal de Cabezas</v>
          </cell>
          <cell r="D485" t="str">
            <v>-</v>
          </cell>
        </row>
        <row r="486">
          <cell r="A486">
            <v>1721</v>
          </cell>
          <cell r="B486" t="str">
            <v>GOBIERNO AUTÓNOMO MUNICIPAL DE CUEVO</v>
          </cell>
          <cell r="C486" t="str">
            <v>Gobierno Autónomo Municipal de Cuevo</v>
          </cell>
          <cell r="D486" t="str">
            <v>-</v>
          </cell>
        </row>
        <row r="487">
          <cell r="A487">
            <v>1722</v>
          </cell>
          <cell r="B487" t="str">
            <v>GOBIERNO AUTÓNOMO MUNICIPAL DE GUTIÉRREZ</v>
          </cell>
          <cell r="C487" t="str">
            <v>Gobierno Autónomo Municipal de Gutiérrez</v>
          </cell>
          <cell r="D487" t="str">
            <v>-</v>
          </cell>
        </row>
        <row r="488">
          <cell r="A488">
            <v>1723</v>
          </cell>
          <cell r="B488" t="str">
            <v>GOBIERNO AUTÓNOMO MUNICIPAL DE CAMIRI</v>
          </cell>
          <cell r="C488" t="str">
            <v>Gobierno Autónomo Municipal de Camiri</v>
          </cell>
          <cell r="D488" t="str">
            <v>-</v>
          </cell>
        </row>
        <row r="489">
          <cell r="A489">
            <v>1724</v>
          </cell>
          <cell r="B489" t="str">
            <v>GOBIERNO AUTÓNOMO MUNICIPAL DE BOYUIBE</v>
          </cell>
          <cell r="C489" t="str">
            <v>Gobierno Autónomo Municipal de Boyuibe</v>
          </cell>
          <cell r="D489" t="str">
            <v>-</v>
          </cell>
        </row>
        <row r="490">
          <cell r="A490">
            <v>1725</v>
          </cell>
          <cell r="B490" t="str">
            <v>GOBIERNO AUTÓNOMO MUNICIPAL DE VALLEGRANDE</v>
          </cell>
          <cell r="C490" t="str">
            <v>Gobierno Autónomo Municipal de Vallegrande</v>
          </cell>
          <cell r="D490" t="str">
            <v>-</v>
          </cell>
        </row>
        <row r="491">
          <cell r="A491">
            <v>1726</v>
          </cell>
          <cell r="B491" t="str">
            <v>GOBIERNO AUTÓNOMO MUNICIPAL DE TRIGAL</v>
          </cell>
          <cell r="C491" t="str">
            <v>Gobierno Autónomo Municipal de Trigal</v>
          </cell>
          <cell r="D491" t="str">
            <v>-</v>
          </cell>
        </row>
        <row r="492">
          <cell r="A492">
            <v>1727</v>
          </cell>
          <cell r="B492" t="str">
            <v>GOBIERNO AUTÓNOMO MUNICIPAL DE MORO MORO</v>
          </cell>
          <cell r="C492" t="str">
            <v>Gobierno Autónomo Municipal de Moro Moro</v>
          </cell>
          <cell r="D492" t="str">
            <v>-</v>
          </cell>
        </row>
        <row r="493">
          <cell r="A493">
            <v>1728</v>
          </cell>
          <cell r="B493" t="str">
            <v>GOBIERNO AUTÓNOMO MUNICIPAL DE POSTRER VALLE</v>
          </cell>
          <cell r="C493" t="str">
            <v>Gobierno Autónomo Municipal de Postrer Valle</v>
          </cell>
          <cell r="D493" t="str">
            <v>-</v>
          </cell>
        </row>
        <row r="494">
          <cell r="A494">
            <v>1729</v>
          </cell>
          <cell r="B494" t="str">
            <v>GOBIERNO AUTÓNOMO MUNICIPAL DE PUCARA</v>
          </cell>
          <cell r="C494" t="str">
            <v>Gobierno Autónomo Municipal de Pucara</v>
          </cell>
          <cell r="D494" t="str">
            <v>-</v>
          </cell>
        </row>
        <row r="495">
          <cell r="A495">
            <v>1730</v>
          </cell>
          <cell r="B495" t="str">
            <v>GOBIERNO AUTÓNOMO MUNICIPAL DE SAMAIPATA</v>
          </cell>
          <cell r="C495" t="str">
            <v>Gobierno Autónomo Municipal de Samaipata</v>
          </cell>
          <cell r="D495" t="str">
            <v>-</v>
          </cell>
        </row>
        <row r="496">
          <cell r="A496">
            <v>1731</v>
          </cell>
          <cell r="B496" t="str">
            <v>GOBIERNO AUTÓNOMO MUNICIPAL DE PAMPA GRANDE</v>
          </cell>
          <cell r="C496" t="str">
            <v>Gobierno Autónomo Municipal de Pampa Grande</v>
          </cell>
          <cell r="D496" t="str">
            <v>-</v>
          </cell>
        </row>
        <row r="497">
          <cell r="A497">
            <v>1732</v>
          </cell>
          <cell r="B497" t="str">
            <v>GOBIERNO AUTÓNOMO MUNICIPAL DE MAIRANA</v>
          </cell>
          <cell r="C497" t="str">
            <v>Gobierno Autónomo Municipal de Mairana</v>
          </cell>
          <cell r="D497" t="str">
            <v>-</v>
          </cell>
        </row>
        <row r="498">
          <cell r="A498">
            <v>1733</v>
          </cell>
          <cell r="B498" t="str">
            <v>GOBIERNO AUTÓNOMO MUNICIPAL DE QUIRUSILLAS</v>
          </cell>
          <cell r="C498" t="str">
            <v>Gobierno Autónomo Municipal de Quirusillas</v>
          </cell>
          <cell r="D498" t="str">
            <v>-</v>
          </cell>
        </row>
        <row r="499">
          <cell r="A499">
            <v>1734</v>
          </cell>
          <cell r="B499" t="str">
            <v>GOBIERNO AUTÓNOMO MUNICIPAL DE MONTERO</v>
          </cell>
          <cell r="C499" t="str">
            <v>Gobierno Autónomo Municipal de Montero</v>
          </cell>
          <cell r="D499" t="str">
            <v>-</v>
          </cell>
        </row>
        <row r="500">
          <cell r="A500">
            <v>1735</v>
          </cell>
          <cell r="B500" t="str">
            <v>GOBIERNO AUTÓNOMO MUNICIPAL DE GENERAL AGUSTÍN SAAVEDRA</v>
          </cell>
          <cell r="C500" t="str">
            <v>Gobierno Autónomo Municipal de General Agustín Saavedra</v>
          </cell>
          <cell r="D500" t="str">
            <v>-</v>
          </cell>
        </row>
        <row r="501">
          <cell r="A501">
            <v>1736</v>
          </cell>
          <cell r="B501" t="str">
            <v>GOBIERNO AUTÓNOMO MUNICIPAL DE MINEROS</v>
          </cell>
          <cell r="C501" t="str">
            <v>Gobierno Autónomo Municipal de Mineros</v>
          </cell>
          <cell r="D501" t="str">
            <v>-</v>
          </cell>
        </row>
        <row r="502">
          <cell r="A502">
            <v>1737</v>
          </cell>
          <cell r="B502" t="str">
            <v>GOBIERNO AUTÓNOMO MUNICIPAL DE CONCEPCIÓN</v>
          </cell>
          <cell r="C502" t="str">
            <v>Gobierno Autónomo Municipal de Concepción</v>
          </cell>
          <cell r="D502" t="str">
            <v>-</v>
          </cell>
        </row>
        <row r="503">
          <cell r="A503">
            <v>1738</v>
          </cell>
          <cell r="B503" t="str">
            <v>GOBIERNO AUTÓNOMO MUNICIPAL DE SAN JAVIER</v>
          </cell>
          <cell r="C503" t="str">
            <v>Gobierno Autónomo Municipal de San Javier</v>
          </cell>
          <cell r="D503" t="str">
            <v>-</v>
          </cell>
        </row>
        <row r="504">
          <cell r="A504">
            <v>1739</v>
          </cell>
          <cell r="B504" t="str">
            <v>GOBIERNO AUTÓNOMO MUNICIPAL DE SAN JULIÁN</v>
          </cell>
          <cell r="C504" t="str">
            <v>Gobierno Autónomo Municipal de San Julián</v>
          </cell>
          <cell r="D504" t="str">
            <v>-</v>
          </cell>
        </row>
        <row r="505">
          <cell r="A505">
            <v>1740</v>
          </cell>
          <cell r="B505" t="str">
            <v>GOBIERNO AUTÓNOMO MUNICIPAL DE SAN MATÍAS</v>
          </cell>
          <cell r="C505" t="str">
            <v>Gobierno Autónomo Municipal de San Matías</v>
          </cell>
          <cell r="D505" t="str">
            <v>-</v>
          </cell>
        </row>
        <row r="506">
          <cell r="A506">
            <v>1741</v>
          </cell>
          <cell r="B506" t="str">
            <v>GOBIERNO AUTÓNOMO MUNICIPAL DE COMARAPA</v>
          </cell>
          <cell r="C506" t="str">
            <v>Gobierno Autónomo Municipal de Comarapa</v>
          </cell>
          <cell r="D506" t="str">
            <v>-</v>
          </cell>
        </row>
        <row r="507">
          <cell r="A507">
            <v>1742</v>
          </cell>
          <cell r="B507" t="str">
            <v>GOBIERNO AUTÓNOMO MUNICIPAL DE SAIPINA</v>
          </cell>
          <cell r="C507" t="str">
            <v>Gobierno Autónomo Municipal de Saipina</v>
          </cell>
          <cell r="D507" t="str">
            <v>-</v>
          </cell>
        </row>
        <row r="508">
          <cell r="A508">
            <v>1743</v>
          </cell>
          <cell r="B508" t="str">
            <v>GOBIERNO AUTÓNOMO MUNICIPAL DE PUERTO SUÁREZ</v>
          </cell>
          <cell r="C508" t="str">
            <v>Gobierno Autónomo Municipal de Puerto Suárez</v>
          </cell>
          <cell r="D508" t="str">
            <v>-</v>
          </cell>
        </row>
        <row r="509">
          <cell r="A509">
            <v>1744</v>
          </cell>
          <cell r="B509" t="str">
            <v>GOBIERNO AUTÓNOMO MUNICIPAL DE PUERTO QUIJARRO</v>
          </cell>
          <cell r="C509" t="str">
            <v>Gobierno Autónomo Municipal de Puerto Quijarro</v>
          </cell>
          <cell r="D509" t="str">
            <v>-</v>
          </cell>
        </row>
        <row r="510">
          <cell r="A510">
            <v>1745</v>
          </cell>
          <cell r="B510" t="str">
            <v>GOBIERNO AUTÓNOMO MUNICIPAL DE ASCENCIÓN DE GUARAYOS</v>
          </cell>
          <cell r="C510" t="str">
            <v>Gobierno Autónomo Municipal de Ascención de Guarayos</v>
          </cell>
          <cell r="D510" t="str">
            <v>-</v>
          </cell>
        </row>
        <row r="511">
          <cell r="A511">
            <v>1746</v>
          </cell>
          <cell r="B511" t="str">
            <v>GOBIERNO AUTÓNOMO MUNICIPAL DE URUBICHA</v>
          </cell>
          <cell r="C511" t="str">
            <v>Gobierno Autónomo Municipal de Urubicha</v>
          </cell>
          <cell r="D511" t="str">
            <v>-</v>
          </cell>
        </row>
        <row r="512">
          <cell r="A512">
            <v>1747</v>
          </cell>
          <cell r="B512" t="str">
            <v>GOBIERNO AUTÓNOMO MUNICIPAL DE EL PUENTE</v>
          </cell>
          <cell r="C512" t="str">
            <v>Gobierno Autónomo Municipal de El Puente</v>
          </cell>
          <cell r="D512" t="str">
            <v>-</v>
          </cell>
        </row>
        <row r="513">
          <cell r="A513">
            <v>1748</v>
          </cell>
          <cell r="B513" t="str">
            <v>GOBIERNO AUTÓNOMO MUNICIPAL DE OKINAWA UNO</v>
          </cell>
          <cell r="C513" t="str">
            <v>Gobierno Autónomo Municipal de Okinawa Uno</v>
          </cell>
          <cell r="D513" t="str">
            <v>-</v>
          </cell>
        </row>
        <row r="514">
          <cell r="A514">
            <v>1749</v>
          </cell>
          <cell r="B514" t="str">
            <v>GOBIERNO AUTÓNOMO MUNICIPAL DE SAN ANTONIO DE LOMERIO</v>
          </cell>
          <cell r="C514" t="str">
            <v>Gobierno Autónomo Municipal de San Antonio de Lomerio</v>
          </cell>
          <cell r="D514" t="str">
            <v>-</v>
          </cell>
        </row>
        <row r="515">
          <cell r="A515">
            <v>1750</v>
          </cell>
          <cell r="B515" t="str">
            <v>GOBIERNO AUTÓNOMO MUNICIPAL DE SAN RAMÓN</v>
          </cell>
          <cell r="C515" t="str">
            <v>Gobierno Autónomo Municipal de San Ramón</v>
          </cell>
          <cell r="D515" t="str">
            <v>-</v>
          </cell>
        </row>
        <row r="516">
          <cell r="A516">
            <v>1751</v>
          </cell>
          <cell r="B516" t="str">
            <v>GOBIERNO AUTÓNOMO MUNICIPAL DE EL CARMEN RIVERO TÓRREZ</v>
          </cell>
          <cell r="C516" t="str">
            <v>Gobierno Autónomo Municipal de El Carmen Rivero Tórrez</v>
          </cell>
          <cell r="D516" t="str">
            <v>-</v>
          </cell>
        </row>
        <row r="517">
          <cell r="A517">
            <v>1752</v>
          </cell>
          <cell r="B517" t="str">
            <v>GOBIERNO AUTÓNOMO MUNICIPAL DE SAN JUAN</v>
          </cell>
          <cell r="C517" t="str">
            <v>Gobierno Autónomo Municipal de San Juan</v>
          </cell>
          <cell r="D517" t="str">
            <v>-</v>
          </cell>
        </row>
        <row r="518">
          <cell r="A518">
            <v>1753</v>
          </cell>
          <cell r="B518" t="str">
            <v>GOBIERNO AUTÓNOMO MUNICIPAL DE FERNÁNDEZ ALONSO</v>
          </cell>
          <cell r="C518" t="str">
            <v>Gobierno Autónomo Municipal de Fernández Alonso</v>
          </cell>
          <cell r="D518" t="str">
            <v>-</v>
          </cell>
        </row>
        <row r="519">
          <cell r="A519">
            <v>1754</v>
          </cell>
          <cell r="B519" t="str">
            <v>GOBIERNO AUTÓNOMO MUNICIPAL DE SAN PEDRO</v>
          </cell>
          <cell r="C519" t="str">
            <v>Gobierno Autónomo Municipal de San Pedro</v>
          </cell>
          <cell r="D519" t="str">
            <v>-</v>
          </cell>
        </row>
        <row r="520">
          <cell r="A520">
            <v>1755</v>
          </cell>
          <cell r="B520" t="str">
            <v>GOBIERNO AUTÓNOMO MUNICIPAL DE CUATRO CAÑADAS</v>
          </cell>
          <cell r="C520" t="str">
            <v>Gobierno Autónomo Municipal de Cuatro Cañadas</v>
          </cell>
          <cell r="D520" t="str">
            <v>-</v>
          </cell>
        </row>
        <row r="521">
          <cell r="A521">
            <v>1756</v>
          </cell>
          <cell r="B521" t="str">
            <v>GOBIERNO AUTÓNOMO MUNICIPAL DE COLPA BÉLGICA</v>
          </cell>
          <cell r="C521" t="str">
            <v>Gobierno Autónomo Municipal de Colpa Bélgica</v>
          </cell>
          <cell r="D521" t="str">
            <v>-</v>
          </cell>
        </row>
        <row r="522">
          <cell r="A522">
            <v>1801</v>
          </cell>
          <cell r="B522" t="str">
            <v>GOBIERNO AUTÓNOMO MUNICIPAL DE TRINIDAD</v>
          </cell>
          <cell r="C522" t="str">
            <v>Gobierno Autónomo Municipal de Trinidad</v>
          </cell>
          <cell r="D522" t="str">
            <v>-</v>
          </cell>
        </row>
        <row r="523">
          <cell r="A523">
            <v>1802</v>
          </cell>
          <cell r="B523" t="str">
            <v>GOBIERNO AUTÓNOMO MUNICIPAL DE SAN JAVIER</v>
          </cell>
          <cell r="C523" t="str">
            <v>Gobierno Autónomo Municipal de San Javier</v>
          </cell>
          <cell r="D523" t="str">
            <v>-</v>
          </cell>
        </row>
        <row r="524">
          <cell r="A524">
            <v>1803</v>
          </cell>
          <cell r="B524" t="str">
            <v>GOBIERNO AUTÓNOMO MUNICIPAL DE RIBERALTA</v>
          </cell>
          <cell r="C524" t="str">
            <v>Gobierno Autónomo Municipal de Riberalta</v>
          </cell>
          <cell r="D524" t="str">
            <v>-</v>
          </cell>
        </row>
        <row r="525">
          <cell r="A525">
            <v>1805</v>
          </cell>
          <cell r="B525" t="str">
            <v>GOBIERNO AUTÓNOMO MUNICIPAL DE PUERTO GUAYARAMERÍN</v>
          </cell>
          <cell r="C525" t="str">
            <v>Gobierno Autónomo Municipal de Puerto Guayaramerín</v>
          </cell>
          <cell r="D525" t="str">
            <v>-</v>
          </cell>
        </row>
        <row r="526">
          <cell r="A526">
            <v>1806</v>
          </cell>
          <cell r="B526" t="str">
            <v>GOBIERNO AUTÓNOMO MUNICIPAL DE REYES</v>
          </cell>
          <cell r="C526" t="str">
            <v>Gobierno Autónomo Municipal de Reyes</v>
          </cell>
          <cell r="D526" t="str">
            <v>-</v>
          </cell>
        </row>
        <row r="527">
          <cell r="A527">
            <v>1807</v>
          </cell>
          <cell r="B527" t="str">
            <v>GOBIERNO AUTÓNOMO MUNICIPAL DE PUERTO RURRENABAQUE</v>
          </cell>
          <cell r="C527" t="str">
            <v>Gobierno Autónomo Municipal de Puerto Rurrenabaque</v>
          </cell>
          <cell r="D527" t="str">
            <v>-</v>
          </cell>
        </row>
        <row r="528">
          <cell r="A528">
            <v>1808</v>
          </cell>
          <cell r="B528" t="str">
            <v>GOBIERNO AUTÓNOMO MUNICIPAL DE SAN BORJA</v>
          </cell>
          <cell r="C528" t="str">
            <v>Gobierno Autónomo Municipal de San Borja</v>
          </cell>
          <cell r="D528" t="str">
            <v>-</v>
          </cell>
        </row>
        <row r="529">
          <cell r="A529">
            <v>1809</v>
          </cell>
          <cell r="B529" t="str">
            <v>GOBIERNO AUTÓNOMO MUNICIPAL DE SANTA ROSA</v>
          </cell>
          <cell r="C529" t="str">
            <v>Gobierno Autónomo Municipal de Santa Rosa</v>
          </cell>
          <cell r="D529" t="str">
            <v>-</v>
          </cell>
        </row>
        <row r="530">
          <cell r="A530">
            <v>1810</v>
          </cell>
          <cell r="B530" t="str">
            <v>GOBIERNO AUTÓNOMO MUNICIPAL DE SANTA ANA</v>
          </cell>
          <cell r="C530" t="str">
            <v>Gobierno Autónomo Municipal de Santa Ana</v>
          </cell>
          <cell r="D530" t="str">
            <v>-</v>
          </cell>
        </row>
        <row r="531">
          <cell r="A531">
            <v>1811</v>
          </cell>
          <cell r="B531" t="str">
            <v>GOBIERNO AUTÓNOMO MUNICIPAL DE SAN IGNACIO</v>
          </cell>
          <cell r="C531" t="str">
            <v>Gobierno Autónomo Municipal de San Ignacio</v>
          </cell>
          <cell r="D531" t="str">
            <v>-</v>
          </cell>
        </row>
        <row r="532">
          <cell r="A532">
            <v>1812</v>
          </cell>
          <cell r="B532" t="str">
            <v>GOBIERNO AUTÓNOMO MUNICIPAL DE LORETO</v>
          </cell>
          <cell r="C532" t="str">
            <v>Gobierno Autónomo Municipal de Loreto</v>
          </cell>
          <cell r="D532" t="str">
            <v>-</v>
          </cell>
        </row>
        <row r="533">
          <cell r="A533">
            <v>1813</v>
          </cell>
          <cell r="B533" t="str">
            <v>GOBIERNO AUTÓNOMO MUNICIPAL DE SAN ANDRÉS</v>
          </cell>
          <cell r="C533" t="str">
            <v>Gobierno Autónomo Municipal de San Andrés</v>
          </cell>
          <cell r="D533" t="str">
            <v>-</v>
          </cell>
        </row>
        <row r="534">
          <cell r="A534">
            <v>1814</v>
          </cell>
          <cell r="B534" t="str">
            <v>GOBIERNO AUTÓNOMO MUNICIPAL DE SAN JOAQUÍN</v>
          </cell>
          <cell r="C534" t="str">
            <v>Gobierno Autónomo Municipal de San Joaquín</v>
          </cell>
          <cell r="D534" t="str">
            <v>-</v>
          </cell>
        </row>
        <row r="535">
          <cell r="A535">
            <v>1815</v>
          </cell>
          <cell r="B535" t="str">
            <v>GOBIERNO AUTÓNOMO MUNICIPAL DE SAN RAMÓN</v>
          </cell>
          <cell r="C535" t="str">
            <v>Gobierno Autónomo Municipal de San Ramón</v>
          </cell>
          <cell r="D535" t="str">
            <v>-</v>
          </cell>
        </row>
        <row r="536">
          <cell r="A536">
            <v>1816</v>
          </cell>
          <cell r="B536" t="str">
            <v>GOBIERNO AUTÓNOMO MUNICIPAL DE PUERTO SÍLES</v>
          </cell>
          <cell r="C536" t="str">
            <v>Gobierno Autónomo Municipal de Puerto Síles</v>
          </cell>
          <cell r="D536" t="str">
            <v>-</v>
          </cell>
        </row>
        <row r="537">
          <cell r="A537">
            <v>1817</v>
          </cell>
          <cell r="B537" t="str">
            <v>GOBIERNO AUTÓNOMO MUNICIPAL DE MAGDALENA</v>
          </cell>
          <cell r="C537" t="str">
            <v>Gobierno Autónomo Municipal de Magdalena</v>
          </cell>
          <cell r="D537" t="str">
            <v>-</v>
          </cell>
        </row>
        <row r="538">
          <cell r="A538">
            <v>1818</v>
          </cell>
          <cell r="B538" t="str">
            <v>GOBIERNO AUTÓNOMO MUNICIPAL DE BAURES</v>
          </cell>
          <cell r="C538" t="str">
            <v>Gobierno Autónomo Municipal de Baures</v>
          </cell>
          <cell r="D538" t="str">
            <v>-</v>
          </cell>
        </row>
        <row r="539">
          <cell r="A539">
            <v>1819</v>
          </cell>
          <cell r="B539" t="str">
            <v>GOBIERNO AUTÓNOMO MUNICIPAL DE HUACARAJE</v>
          </cell>
          <cell r="C539" t="str">
            <v>Gobierno Autónomo Municipal de Huacaraje</v>
          </cell>
          <cell r="D539" t="str">
            <v>-</v>
          </cell>
        </row>
        <row r="540">
          <cell r="A540">
            <v>1820</v>
          </cell>
          <cell r="B540" t="str">
            <v>GOBIERNO AUTÓNOMO MUNICIPAL DE EXALTACIÓN</v>
          </cell>
          <cell r="C540" t="str">
            <v>Gobierno Autónomo Municipal de Exaltación</v>
          </cell>
          <cell r="D540" t="str">
            <v>-</v>
          </cell>
        </row>
        <row r="541">
          <cell r="A541">
            <v>1901</v>
          </cell>
          <cell r="B541" t="str">
            <v>GOBIERNO AUTÓNOMO MUNICIPAL DE COBIJA</v>
          </cell>
          <cell r="C541" t="str">
            <v>Gobierno Autónomo Municipal de Cobija</v>
          </cell>
          <cell r="D541" t="str">
            <v>-</v>
          </cell>
        </row>
        <row r="542">
          <cell r="A542">
            <v>1902</v>
          </cell>
          <cell r="B542" t="str">
            <v>GOBIERNO AUTÓNOMO MUNICIPAL DE PORVENIR</v>
          </cell>
          <cell r="C542" t="str">
            <v>Gobierno Autónomo Municipal de Porvenir</v>
          </cell>
          <cell r="D542" t="str">
            <v>-</v>
          </cell>
        </row>
        <row r="543">
          <cell r="A543">
            <v>1903</v>
          </cell>
          <cell r="B543" t="str">
            <v>GOBIERNO AUTÓNOMO MUNICIPAL DE BOLPEBRA</v>
          </cell>
          <cell r="C543" t="str">
            <v>Gobierno Autónomo Municipal de Bolpebra</v>
          </cell>
          <cell r="D543" t="str">
            <v>-</v>
          </cell>
        </row>
        <row r="544">
          <cell r="A544">
            <v>1904</v>
          </cell>
          <cell r="B544" t="str">
            <v>GOBIERNO AUTÓNOMO MUNICIPAL DE BELLA FLOR</v>
          </cell>
          <cell r="C544" t="str">
            <v>Gobierno Autónomo Municipal de Bella Flor</v>
          </cell>
          <cell r="D544" t="str">
            <v>-</v>
          </cell>
        </row>
        <row r="545">
          <cell r="A545">
            <v>1905</v>
          </cell>
          <cell r="B545" t="str">
            <v>GOBIERNO AUTÓNOMO MUNICIPAL DE PUERTO RICO</v>
          </cell>
          <cell r="C545" t="str">
            <v>Gobierno Autónomo Municipal de Puerto Rico</v>
          </cell>
          <cell r="D545" t="str">
            <v>-</v>
          </cell>
        </row>
        <row r="546">
          <cell r="A546">
            <v>1906</v>
          </cell>
          <cell r="B546" t="str">
            <v>GOBIERNO AUTÓNOMO MUNICIPAL DE SAN PEDRO</v>
          </cell>
          <cell r="C546" t="str">
            <v>Gobierno Autónomo Municipal de San Pedro</v>
          </cell>
          <cell r="D546" t="str">
            <v>-</v>
          </cell>
        </row>
        <row r="547">
          <cell r="A547">
            <v>1907</v>
          </cell>
          <cell r="B547" t="str">
            <v>GOBIERNO AUTÓNOMO MUNICIPAL DE FILADELFIA</v>
          </cell>
          <cell r="C547" t="str">
            <v>Gobierno Autónomo Municipal de Filadelfia</v>
          </cell>
          <cell r="D547" t="str">
            <v>-</v>
          </cell>
        </row>
        <row r="548">
          <cell r="A548">
            <v>1908</v>
          </cell>
          <cell r="B548" t="str">
            <v>GOBIERNO AUTÓNOMO MUNICIPAL DE PUERTO GONZALO MORENO</v>
          </cell>
          <cell r="C548" t="str">
            <v>Gobierno Autónomo Municipal de Puerto Gonzalo Moreno</v>
          </cell>
          <cell r="D548" t="str">
            <v>-</v>
          </cell>
        </row>
        <row r="549">
          <cell r="A549">
            <v>1909</v>
          </cell>
          <cell r="B549" t="str">
            <v>GOBIERNO AUTÓNOMO MUNICIPAL DE SAN LORENZO</v>
          </cell>
          <cell r="C549" t="str">
            <v>Gobierno Autónomo Municipal de San Lorenzo</v>
          </cell>
          <cell r="D549" t="str">
            <v>-</v>
          </cell>
        </row>
        <row r="550">
          <cell r="A550">
            <v>1910</v>
          </cell>
          <cell r="B550" t="str">
            <v>GOBIERNO AUTÓNOMO MUNICIPAL DE SENA</v>
          </cell>
          <cell r="C550" t="str">
            <v>Gobierno Autónomo Municipal de Sena</v>
          </cell>
          <cell r="D550" t="str">
            <v>-</v>
          </cell>
        </row>
        <row r="551">
          <cell r="A551">
            <v>1911</v>
          </cell>
          <cell r="B551" t="str">
            <v>GOBIERNO AUTÓNOMO MUNICIPAL DE SANTA ROSA DEL ABUNÁ</v>
          </cell>
          <cell r="C551" t="str">
            <v>Gobierno Autónomo Municipal de Santa Rosa del Abuná</v>
          </cell>
          <cell r="D551" t="str">
            <v>-</v>
          </cell>
        </row>
        <row r="552">
          <cell r="A552">
            <v>1912</v>
          </cell>
          <cell r="B552" t="str">
            <v>GOBIERNO AUTÓNOMO MUNICIPAL DE INGAVI (HUMAITA)</v>
          </cell>
          <cell r="C552" t="str">
            <v>Gobierno Autónomo Municipal de Ingavi (Humaita)</v>
          </cell>
          <cell r="D552" t="str">
            <v>-</v>
          </cell>
        </row>
        <row r="553">
          <cell r="A553">
            <v>1913</v>
          </cell>
          <cell r="B553" t="str">
            <v>GOBIERNO AUTÓNOMO MUNICIPAL DE NUEVA ESPERANZA</v>
          </cell>
          <cell r="C553" t="str">
            <v>Gobierno Autónomo Municipal de Nueva Esperanza</v>
          </cell>
          <cell r="D553" t="str">
            <v>-</v>
          </cell>
        </row>
        <row r="554">
          <cell r="A554">
            <v>1914</v>
          </cell>
          <cell r="B554" t="str">
            <v>GOBIERNO AUTÓNOMO MUNICIPAL DE VILLA NUEVA (LOMA ALTA)</v>
          </cell>
          <cell r="C554" t="str">
            <v>Gobierno Autónomo Municipal de Villa Nueva (Loma Alta)</v>
          </cell>
          <cell r="D554" t="str">
            <v>-</v>
          </cell>
        </row>
        <row r="555">
          <cell r="A555">
            <v>1915</v>
          </cell>
          <cell r="B555" t="str">
            <v>GOBIERNO AUTÓNOMO MUNICIPAL DE SANTOS MERCADO</v>
          </cell>
          <cell r="C555" t="str">
            <v>Gobierno Autónomo Municipal de Santos Mercado</v>
          </cell>
          <cell r="D555" t="str">
            <v>-</v>
          </cell>
        </row>
        <row r="556">
          <cell r="A556">
            <v>2301</v>
          </cell>
          <cell r="B556" t="str">
            <v>EMPRESA MUNICIPAL DE GESTIÓN DE RESIDUOS SÓLIDOS</v>
          </cell>
          <cell r="C556" t="str">
            <v>Empresa Municipal de Gestión de Residuos Sólidos</v>
          </cell>
          <cell r="D556" t="str">
            <v>-</v>
          </cell>
        </row>
        <row r="557">
          <cell r="A557">
            <v>2302</v>
          </cell>
          <cell r="B557" t="str">
            <v>EMPRESA MUNICIPAL DE AGUA POTABLE Y ALCANTARILLADO SACABA</v>
          </cell>
          <cell r="C557" t="str">
            <v>Empresa Municipal de Agua Potable y Alcantarillado Sacaba</v>
          </cell>
          <cell r="D557" t="str">
            <v>-</v>
          </cell>
        </row>
        <row r="558">
          <cell r="A558">
            <v>2303</v>
          </cell>
          <cell r="B558" t="str">
            <v>EMPRESA MUNICIPAL DE AREAS VERDES Y RECREACIÓN ALTERNATIVA</v>
          </cell>
          <cell r="C558" t="str">
            <v>Empresa Municipal de Areas Verdes y Recreación alternativa</v>
          </cell>
          <cell r="D558" t="str">
            <v>-</v>
          </cell>
        </row>
        <row r="559">
          <cell r="A559">
            <v>2311</v>
          </cell>
          <cell r="B559" t="str">
            <v>SERVICIO DE ENCAUZAMIENTO DE RIOS (SEARPI)</v>
          </cell>
          <cell r="C559" t="str">
            <v>SERVICIO DE ENCAUZAMIENTO DE RIOS (SEARPI)</v>
          </cell>
          <cell r="D559" t="str">
            <v>-</v>
          </cell>
        </row>
        <row r="560">
          <cell r="A560">
            <v>2312</v>
          </cell>
          <cell r="B560" t="str">
            <v>EMPRESA MUNICIPAL DE AGUA POTABLE Y ALCANTARILLADO VIACHA</v>
          </cell>
          <cell r="C560" t="str">
            <v>EMPRESA MUNICIPAL DE AGUA POTABLE Y ALCANTARILLADO VIACHA</v>
          </cell>
          <cell r="D560" t="str">
            <v>-</v>
          </cell>
        </row>
        <row r="561">
          <cell r="A561">
            <v>2313</v>
          </cell>
          <cell r="B561" t="str">
            <v>ENTIDAD MUNICIPAL DE ASEO URBANO SUCRE</v>
          </cell>
          <cell r="C561" t="str">
            <v>ENTIDAD MUNICIPAL DE ASEO URBANO SUCRE</v>
          </cell>
          <cell r="D561" t="str">
            <v>-</v>
          </cell>
        </row>
        <row r="562">
          <cell r="A562">
            <v>2314</v>
          </cell>
          <cell r="B562" t="str">
            <v>EMPRESA MUNICIPAL DE AREAS VERDES SUCRE</v>
          </cell>
          <cell r="C562" t="str">
            <v>EMPRESA MUNICIPAL DE AREAS VERDES SUCRE</v>
          </cell>
          <cell r="D562" t="str">
            <v>-</v>
          </cell>
        </row>
        <row r="563">
          <cell r="A563">
            <v>2315</v>
          </cell>
          <cell r="B563" t="str">
            <v xml:space="preserve">EMPRESA MUNICIPAL DE SERVICIO DE ASEO </v>
          </cell>
          <cell r="C563" t="str">
            <v xml:space="preserve">Empresa Municipal de Servicio de Aseo </v>
          </cell>
          <cell r="D563" t="str">
            <v>-</v>
          </cell>
        </row>
        <row r="564">
          <cell r="A564">
            <v>2316</v>
          </cell>
          <cell r="B564" t="str">
            <v>EMPRESA MUNICIPAL DE ÁREAS VERDES, PARQUES Y FORESTACIÓN</v>
          </cell>
          <cell r="C564" t="str">
            <v>Empresa Municipal de Áreas Verdes, Parques y Forestación</v>
          </cell>
          <cell r="D564" t="str">
            <v>-</v>
          </cell>
        </row>
        <row r="565">
          <cell r="A565">
            <v>2317</v>
          </cell>
          <cell r="B565" t="str">
            <v>EMPRESA MUNICIPAL DE ASFALTOS Y VÍAS</v>
          </cell>
          <cell r="C565" t="str">
            <v>Empresa Municipal de Asfaltos y Vías</v>
          </cell>
          <cell r="D565" t="str">
            <v>-</v>
          </cell>
        </row>
        <row r="566">
          <cell r="A566">
            <v>2318</v>
          </cell>
          <cell r="B566" t="str">
            <v>ENTIDAD DESCENTRALIZADA UMMIPRE PROMAN</v>
          </cell>
          <cell r="C566" t="str">
            <v>Entidad Descentralizada UMMIPRE PROMAN</v>
          </cell>
          <cell r="D566" t="str">
            <v>-</v>
          </cell>
        </row>
        <row r="567">
          <cell r="A567">
            <v>2319</v>
          </cell>
          <cell r="B567" t="str">
            <v>EMPRESA PÚBLICA DEPARTAMENTAL ESTRATÉGICA DE AGUAS - LA PAZ</v>
          </cell>
          <cell r="C567" t="str">
            <v>EMPRESA PÚBLICA DEPARTAMENTAL ESTRATÉGICA DE AGUAS - LA PAZ</v>
          </cell>
          <cell r="D567" t="str">
            <v>-</v>
          </cell>
        </row>
        <row r="568">
          <cell r="A568">
            <v>2320</v>
          </cell>
          <cell r="B568" t="str">
            <v>EMPRESA PUBLICA MUNICIPAL DE SERVICIOS DE AGUA Y ALCANTARRILLADO SANITARIO DE COBIJA</v>
          </cell>
          <cell r="C568" t="str">
            <v>EMPRESA PUBLICA MUNICIPAL DE SERVICIOS DE AGUA Y ALCANTARRILLADO SANITARIO DE COBIJA</v>
          </cell>
          <cell r="D568" t="str">
            <v>-</v>
          </cell>
        </row>
        <row r="569">
          <cell r="A569">
            <v>2322</v>
          </cell>
          <cell r="B569" t="str">
            <v>ENTIDAD MATADERO FRIGORIFICO MUNICIPAL DE TARIJA</v>
          </cell>
          <cell r="C569" t="str">
            <v>ENTIDAD MATADERO FRIGORIFICO MUNICIPAL DE TARIJA</v>
          </cell>
          <cell r="D569" t="str">
            <v>-</v>
          </cell>
        </row>
        <row r="570">
          <cell r="A570">
            <v>2323</v>
          </cell>
          <cell r="B570" t="str">
            <v>ENTIDAD ASEO MUNICIPAL DE TARIJA</v>
          </cell>
          <cell r="C570" t="str">
            <v>ENTIDAD ASEO MUNICIPAL DE TARIJA</v>
          </cell>
          <cell r="D570" t="str">
            <v>-</v>
          </cell>
        </row>
        <row r="571">
          <cell r="A571">
            <v>2324</v>
          </cell>
          <cell r="B571" t="str">
            <v>ENTIDAD OBRAS PUBLICAS MUNICIPALES DE TARIJA</v>
          </cell>
          <cell r="C571" t="str">
            <v>ENTIDAD OBRAS PUBLICAS MUNICIPALES DE TARIJA</v>
          </cell>
          <cell r="D571" t="str">
            <v>-</v>
          </cell>
        </row>
        <row r="572">
          <cell r="A572">
            <v>2325</v>
          </cell>
          <cell r="B572" t="str">
            <v>ENTIDAD ORDENAMIENTO TERRITORIAL DE TARIJA</v>
          </cell>
          <cell r="C572" t="str">
            <v>ENTIDAD ORDENAMIENTO TERRITORIAL DE TARIJA</v>
          </cell>
          <cell r="D572" t="str">
            <v>-</v>
          </cell>
        </row>
        <row r="573">
          <cell r="A573">
            <v>2326</v>
          </cell>
          <cell r="B573" t="str">
            <v>ENTIDAD ORDEN Y SEGURIDAD CIUDADANA MUNICIPAL DE TARIJA</v>
          </cell>
          <cell r="C573" t="str">
            <v>ENTIDAD ORDEN Y SEGURIDAD CIUDADANA MUNICIPAL DE TARIJA</v>
          </cell>
          <cell r="D573" t="str">
            <v>-</v>
          </cell>
        </row>
        <row r="574">
          <cell r="A574">
            <v>2327</v>
          </cell>
          <cell r="B574" t="str">
            <v>EMPRESA MUNICIPAL AUTONOMA DE AGUA POTABLE Y ALCANTARILLADO  DE YACUIBA</v>
          </cell>
          <cell r="C574" t="str">
            <v>EMPRESA MUNICIPAL AUTONOMA DE AGUA POTABLE Y ALCANTARILLADO  DE YACUIBA</v>
          </cell>
          <cell r="D574" t="str">
            <v>-</v>
          </cell>
        </row>
        <row r="575">
          <cell r="A575">
            <v>2328</v>
          </cell>
          <cell r="B575" t="str">
            <v>EMPRESA MUNICIPAL DE AGUA POTABLE Y ALCANTARILLADO SANITARIO DE URIONDO</v>
          </cell>
          <cell r="C575" t="str">
            <v>EMPRESA MUNICIPAL DE AGUA POTABLE Y ALCANTARILLADO SANITARIO DE URIONDO</v>
          </cell>
          <cell r="D575" t="str">
            <v>-</v>
          </cell>
        </row>
        <row r="576">
          <cell r="A576">
            <v>2330</v>
          </cell>
          <cell r="B576" t="str">
            <v>EMPRESA PÚBLICA DEPARTAMENTAL DE SERVICIOS ELECTRICOS TARIJA - SETAR</v>
          </cell>
          <cell r="C576" t="str">
            <v>EMPRESA PÚBLICA DEPARTAMENTAL DE SERVICIOS ELECTRICOS TARIJA - SETAR</v>
          </cell>
          <cell r="D576" t="str">
            <v>-</v>
          </cell>
        </row>
        <row r="577">
          <cell r="A577">
            <v>2331</v>
          </cell>
          <cell r="B577" t="str">
            <v>ENTIDAD DESCENTRALIZADA MUNICIPAL TERMINAL DE BUSES LA PAZ</v>
          </cell>
          <cell r="C577" t="str">
            <v>ENTIDAD DESCENTRALIZADA MUNICIPAL TERMINAL DE BUSES LA PAZ</v>
          </cell>
          <cell r="D577" t="str">
            <v>-</v>
          </cell>
        </row>
        <row r="578">
          <cell r="A578">
            <v>2333</v>
          </cell>
          <cell r="B578" t="str">
            <v>ENTIDAD DIRECCIÓN DE LA TERMINAL DE BUSES DE TARIJA</v>
          </cell>
          <cell r="C578" t="str">
            <v>ENTIDAD DIRECCIÓN DE LA TERMINAL DE BUSES DE TARIJA</v>
          </cell>
          <cell r="D578" t="str">
            <v>-</v>
          </cell>
        </row>
        <row r="579">
          <cell r="A579">
            <v>2334</v>
          </cell>
          <cell r="B579" t="str">
            <v>ENTIDAD DESCENTRALIZADA MUNICIPAL DE MAQUINARIA Y EQUIPO</v>
          </cell>
          <cell r="C579" t="str">
            <v>ENTIDAD DESCENTRALIZADA MUNICIPAL DE MAQUINARIA Y EQUIPO</v>
          </cell>
          <cell r="D579" t="str">
            <v>-</v>
          </cell>
        </row>
        <row r="580">
          <cell r="A580">
            <v>2335</v>
          </cell>
          <cell r="B580" t="str">
            <v>ENTIDAD MUNICIPAL DE ASEO POTOSI</v>
          </cell>
          <cell r="C580" t="str">
            <v>ENTIDAD MUNICIPAL DE ASEO POTOSI</v>
          </cell>
          <cell r="D580" t="str">
            <v>-</v>
          </cell>
        </row>
        <row r="581">
          <cell r="A581">
            <v>2336</v>
          </cell>
          <cell r="B581" t="str">
            <v>EMPRESA PÚBLICA DEPARTAMENTAL FÁBRICA DE CALAMINAS Y CLAVOS POTOSI</v>
          </cell>
          <cell r="C581" t="str">
            <v>EMPRESA PÚBLICA DEPARTAMENTAL FÁBRICA DE CALAMINAS Y CLAVOS POTOSI</v>
          </cell>
          <cell r="D581" t="str">
            <v>-</v>
          </cell>
        </row>
        <row r="582">
          <cell r="A582">
            <v>2337</v>
          </cell>
          <cell r="B582" t="str">
            <v>ENTIDAD DESCENTRALIZADA MUNICIPAL DE CEMENTERIOS DE LA PAZ</v>
          </cell>
          <cell r="C582" t="str">
            <v>ENTIDAD DESCENTRALIZADA MUNICIPAL DE CEMENTERIOS DE LA PAZ</v>
          </cell>
          <cell r="D582" t="str">
            <v>-</v>
          </cell>
        </row>
        <row r="583">
          <cell r="A583">
            <v>2338</v>
          </cell>
          <cell r="B583" t="str">
            <v xml:space="preserve">EMPRESA PRESTADORA DE SERVICIO DE AGUA POTABLE Y ALCANTARILLADO </v>
          </cell>
          <cell r="C583" t="str">
            <v xml:space="preserve">EMPRESA PRESTADORA DE SERVICIO DE AGUA POTABLE Y ALCANTARILLADO </v>
          </cell>
          <cell r="D583" t="str">
            <v>-</v>
          </cell>
        </row>
        <row r="584">
          <cell r="A584">
            <v>2339</v>
          </cell>
          <cell r="B584" t="str">
            <v>EMPRESA MUNICIPAL FABRICA DE JOYAS</v>
          </cell>
          <cell r="C584" t="str">
            <v>EMPRESA MUNICIPAL FABRICA DE JOYAS</v>
          </cell>
          <cell r="D584" t="str">
            <v>-</v>
          </cell>
        </row>
        <row r="585">
          <cell r="A585">
            <v>2341</v>
          </cell>
          <cell r="B585" t="str">
            <v>EMPRESA MUNICIPAL DE DISTRIBUCION DE ENERGIA ELECTRICA LLALLAGUA</v>
          </cell>
          <cell r="C585" t="str">
            <v>EMPRESA MUNICIPAL DE DISTRIBUCION DE ENERGIA ELECTRICA LLALLAGUA</v>
          </cell>
          <cell r="D585" t="str">
            <v>-</v>
          </cell>
        </row>
        <row r="586">
          <cell r="A586">
            <v>3301</v>
          </cell>
          <cell r="B586" t="str">
            <v>GOBIERNO AUTÓNOMO INDÍGENA ORIGINARIO CAMPESINO DEL TERRITORIO DE RAQAYPAMPA</v>
          </cell>
          <cell r="C586" t="str">
            <v>Gobierno Autónomo Indígena Originario Campesino del Territorio de Raqaypampa</v>
          </cell>
          <cell r="D586" t="str">
            <v>-</v>
          </cell>
        </row>
        <row r="587">
          <cell r="A587">
            <v>3401</v>
          </cell>
          <cell r="B587" t="str">
            <v>GAIOC DE LA NACIÓN ORIGINARIA URU CHIPAYA</v>
          </cell>
          <cell r="C587" t="str">
            <v>GAIOC de la Nación Originaria Uru Chipaya</v>
          </cell>
          <cell r="D587" t="str">
            <v>-</v>
          </cell>
        </row>
        <row r="588">
          <cell r="A588">
            <v>4601</v>
          </cell>
          <cell r="B588" t="str">
            <v>GOBIERNO AUTÓNOMO REGIONAL DEL GRAN CHACO</v>
          </cell>
          <cell r="C588" t="str">
            <v>Gobierno Autónomo Regional del Gran Chaco</v>
          </cell>
          <cell r="D588" t="str">
            <v>-</v>
          </cell>
        </row>
        <row r="589">
          <cell r="A589" t="str">
            <v>AFP</v>
          </cell>
          <cell r="B589" t="str">
            <v>ACREEDORES</v>
          </cell>
          <cell r="C589" t="str">
            <v>Acreedores</v>
          </cell>
          <cell r="D589" t="str">
            <v>-</v>
          </cell>
        </row>
        <row r="590">
          <cell r="A590" t="str">
            <v>ACRD</v>
          </cell>
          <cell r="B590" t="str">
            <v>ÁREA DE CONCILIACIÓN Y RECOLECCIÓN DE DATOS</v>
          </cell>
          <cell r="C590" t="str">
            <v>Área de Conciliación y Recolección de Datos</v>
          </cell>
          <cell r="D590" t="str">
            <v>-</v>
          </cell>
        </row>
        <row r="591">
          <cell r="A591" t="str">
            <v>CONTA</v>
          </cell>
          <cell r="B591" t="str">
            <v>ÁREA DE CONTABILIDAD</v>
          </cell>
          <cell r="C591" t="str">
            <v>Área de Contabilidad</v>
          </cell>
          <cell r="D591" t="str">
            <v>-</v>
          </cell>
        </row>
        <row r="592">
          <cell r="A592" t="str">
            <v>N/I</v>
          </cell>
          <cell r="B592" t="str">
            <v>NO IDENTIFICADO</v>
          </cell>
          <cell r="C592" t="str">
            <v>No Identificado</v>
          </cell>
          <cell r="D592" t="str">
            <v>-</v>
          </cell>
        </row>
        <row r="593">
          <cell r="A593" t="str">
            <v>IDH</v>
          </cell>
          <cell r="B593" t="str">
            <v>IMPUESTO DIRECTO A LOS HIDROCARBUROS</v>
          </cell>
          <cell r="C593" t="str">
            <v>Impuesto Directo A Los Hidrocarburos</v>
          </cell>
          <cell r="D593" t="str">
            <v>-</v>
          </cell>
        </row>
        <row r="594">
          <cell r="C594" t="str">
            <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813.72847962963" createdVersion="8" refreshedVersion="8" minRefreshableVersion="3" recordCount="2606" xr:uid="{D3EC2FAC-2B5F-451F-88E4-83F4D6BA5A0B}">
  <cacheSource type="worksheet">
    <worksheetSource ref="A7:R2613" sheet="CUT MN"/>
  </cacheSource>
  <cacheFields count="18">
    <cacheField name="Entidad" numFmtId="0">
      <sharedItems containsMixedTypes="1" containsNumber="1" containsInteger="1" minValue="6" maxValue="1519" count="167">
        <n v="81"/>
        <n v="15"/>
        <s v="N/I"/>
        <n v="291"/>
        <n v="513"/>
        <s v="99 - 02"/>
        <n v="163"/>
        <n v="86"/>
        <n v="590"/>
        <s v="99 - 04"/>
        <n v="526"/>
        <n v="16"/>
        <n v="25"/>
        <s v="99 - 03"/>
        <n v="47"/>
        <n v="35"/>
        <n v="903"/>
        <n v="901"/>
        <n v="862"/>
        <n v="906"/>
        <n v="265"/>
        <n v="132"/>
        <n v="46"/>
        <n v="140"/>
        <n v="423"/>
        <n v="548"/>
        <n v="650"/>
        <n v="378"/>
        <n v="594"/>
        <n v="76"/>
        <n v="802"/>
        <n v="269"/>
        <n v="905"/>
        <n v="661"/>
        <n v="224"/>
        <n v="53"/>
        <n v="598"/>
        <n v="156"/>
        <n v="249"/>
        <n v="133"/>
        <n v="30"/>
        <n v="41"/>
        <n v="670"/>
        <n v="680"/>
        <n v="129"/>
        <n v="681"/>
        <n v="580"/>
        <n v="283"/>
        <n v="212"/>
        <n v="20"/>
        <n v="682"/>
        <n v="254"/>
        <n v="266"/>
        <n v="70"/>
        <n v="108"/>
        <n v="6"/>
        <n v="117"/>
        <n v="245"/>
        <n v="345"/>
        <n v="66"/>
        <n v="152"/>
        <n v="170"/>
        <n v="660"/>
        <n v="197"/>
        <n v="134"/>
        <n v="109"/>
        <n v="190"/>
        <n v="10"/>
        <n v="210"/>
        <n v="253"/>
        <n v="902"/>
        <n v="130"/>
        <n v="213"/>
        <n v="251"/>
        <n v="78"/>
        <n v="206"/>
        <n v="572"/>
        <n v="119"/>
        <n v="385"/>
        <n v="374"/>
        <n v="234"/>
        <n v="169"/>
        <n v="203"/>
        <n v="222"/>
        <n v="221"/>
        <n v="376"/>
        <n v="599"/>
        <n v="267"/>
        <n v="311"/>
        <n v="389"/>
        <n v="312"/>
        <n v="595"/>
        <n v="270"/>
        <n v="294"/>
        <n v="373"/>
        <n v="310"/>
        <n v="514"/>
        <n v="522"/>
        <n v="422"/>
        <n v="342"/>
        <n v="383"/>
        <n v="301"/>
        <n v="683"/>
        <n v="299"/>
        <n v="155"/>
        <n v="591"/>
        <n v="340"/>
        <n v="597"/>
        <n v="324"/>
        <n v="226"/>
        <n v="292"/>
        <n v="290"/>
        <n v="593"/>
        <n v="287"/>
        <n v="587"/>
        <n v="585"/>
        <n v="159"/>
        <n v="578"/>
        <n v="908"/>
        <n v="288"/>
        <n v="525"/>
        <n v="596"/>
        <n v="293"/>
        <n v="346"/>
        <n v="388" u="1"/>
        <n v="865" u="1"/>
        <n v="313" u="1"/>
        <n v="386" u="1"/>
        <n v="309" u="1"/>
        <n v="314" u="1"/>
        <n v="244" u="1"/>
        <n v="223" u="1"/>
        <n v="343" u="1"/>
        <n v="382" u="1"/>
        <n v="586" u="1"/>
        <n v="146" u="1"/>
        <n v="951" u="1"/>
        <n v="512" u="1"/>
        <n v="907" u="1"/>
        <n v="315" u="1"/>
        <n v="1201" u="1"/>
        <n v="411" u="1"/>
        <n v="909" u="1"/>
        <n v="347" u="1"/>
        <n v="1519" u="1"/>
        <n v="192" u="1"/>
        <n v="573" u="1"/>
        <n v="225" u="1"/>
        <n v="272" u="1"/>
        <n v="268" u="1"/>
        <n v="601" u="1"/>
        <n v="344" u="1"/>
        <n v="1222" u="1"/>
        <n v="371" u="1"/>
        <n v="141" u="1"/>
        <n v="137" u="1"/>
        <n v="150" u="1"/>
        <n v="271" u="1"/>
        <n v="576" u="1"/>
        <n v="153" u="1"/>
        <n v="303" u="1"/>
        <n v="517" u="1"/>
        <n v="154" u="1"/>
        <n v="111" u="1"/>
        <n v="348" u="1"/>
        <n v="302" u="1"/>
        <n v="551" u="1"/>
      </sharedItems>
    </cacheField>
    <cacheField name="D.A." numFmtId="0">
      <sharedItems containsNonDate="0" containsString="0" containsBlank="1"/>
    </cacheField>
    <cacheField name="Descripción" numFmtId="0">
      <sharedItems count="168">
        <s v="Ministerio de Obras Públicas, Servicios y Vivienda"/>
        <s v="Ministerio de Gobierno"/>
        <s v="No Identificado"/>
        <s v="Administradora Boliviana de Carreteras"/>
        <s v="Yacimientos Petrolíferos Fiscales Bolivianos"/>
        <s v="Dirección General de Programación y Operaciones del Tesoro"/>
        <s v="Agencia Nacional de Hidrocarburos"/>
        <s v="Ministerio de Medio Ambiente y Agua"/>
        <s v="Empresa Pública &quot;QUIPUS&quot;"/>
        <s v="Dirección General de Administración y Finanzas Territoriales"/>
        <s v="Bolivia TV"/>
        <s v="Ministerio de Educación"/>
        <s v="Ministerio de la Presidencia"/>
        <s v="Dirección General de Crédito Público"/>
        <s v="Ministerio de Desarrollo Rural y Tierras"/>
        <s v="Ministerio de Economía y Finanzas Públicas"/>
        <s v="Gobierno Autónomo Departamental de Cochabamba"/>
        <s v="Gobierno Autónomo Departamental de Chuquisaca"/>
        <s v="Fondo Nacional de Desarrollo Regional"/>
        <s v="Gobierno Autónomo Departamental de Tarija"/>
        <s v="Direc. Dptal. de Educación  Chuquisaca"/>
        <s v="Servicio de Desarrollo de las Empresas Púb. Productivas"/>
        <s v="Ministerio de Salud y Deportes"/>
        <s v="Universidad Pública de El Alto"/>
        <s v="Caja de Salud del Servicio Nal. de Caminos y Ramas Anexas"/>
        <s v="Corporación de las Fuerzas Armadas p/ el Des. Nacional"/>
        <s v="Asamblea Legislativa Plurinacional"/>
        <s v="Servicio Nacional Textil"/>
        <s v="Administración de Servicios Portuarios - Bolivia"/>
        <s v="Ministerio de Minería y Metalurgia"/>
        <s v="Empresa Local de Agua Potable y Alcantarillado Sucre"/>
        <s v="Direc. Dptal. de Educación Potosí"/>
        <s v="Gobierno Autónomo Departamental de Potosí"/>
        <s v="Tribunal Constitucional Plurinacional"/>
        <s v="Insumos Bolivia"/>
        <s v="Ministerio de Culturas, Descolonización y Despatriarcalización"/>
        <s v="Empresa Pública &quot;Editorial del Estado Plurinacional de Bolivia&quot;"/>
        <s v="Servicio Plurinacional de Asistencia a la Víctima"/>
        <s v="Central de Abastecimiento y Suministros de Salud"/>
        <s v="Lotería Nacional de Beneficencia y Salubridad"/>
        <s v="Ministerio de Justicia y Transparencia Institucional"/>
        <s v="Ministerio de Desarrollo Productivo y Economía Plural"/>
        <s v="Órgano Electoral Plurinacional"/>
        <s v="Contraloria General del Estado"/>
        <s v="Escuela de Gestión Pública Plurinacional"/>
        <s v="Ministerio Público"/>
        <s v="Depósitos Aduaneros Bolivianos"/>
        <s v="Aduana Nacional"/>
        <s v="Instituto Nacional de Reforma Agraria"/>
        <s v="Ministerio de Defensa"/>
        <s v="Defensoria del Pueblo"/>
        <s v="Instituto del Seguro Agrario"/>
        <s v="Direc. Dptal. de Educación La Paz"/>
        <s v="Ministerio de Trabajo, Empleo y Previsión Social"/>
        <s v="Orquesta Sinfónica Nacional"/>
        <s v="Vicepresidencia del Estado Plurinacional"/>
        <s v="Dirección General de Aeronáutica Civil"/>
        <s v="Servicio Geodésico de Mapas"/>
        <s v="Mutual de Servicios al Policía"/>
        <s v="Ministerio de Planificación del Desarrollo"/>
        <s v="Servicio Plurinacional de Defensa Pública"/>
        <s v="Escuela Militar de Ingeniería"/>
        <s v="Órgano Judicial"/>
        <s v="DIRECCIÓN ESTRATÉGICA DE REIVINDICACION MARÍTIMA, SILALA Y RECURSOS HÍDRICOS INTERNACIONALES"/>
        <s v="Consejo Nacional de Vivienda Policial"/>
        <s v="Conservatorio Plurinacional de Musica"/>
        <s v="Autoridad Jurisdiccional Administrativa Minera"/>
        <s v="Ministerio de Relaciones Exteriores"/>
        <s v="Unidad de Análisis de Políticas Sociales y Económicas"/>
        <s v="Entidad Ejecutora de Medio Ambiente y Agua"/>
        <s v="Gobierno Autónomo Departamental de La Paz"/>
        <s v="Fondo de Financiamiento para la Minería"/>
        <s v="Servicio Nacional de Meteorología e Hidrología"/>
        <s v="Instituto Nacional de Salud Ocupacional"/>
        <s v="Ministerio de Hidrocarburos y Energías"/>
        <s v="Instituto Nacional de Estadística"/>
        <s v="Empresa de Apoyo a la Producción de Alimentos"/>
        <s v="Agencia para el Des. de la Soc. de la Información en Bolivia"/>
        <s v="Autoridad de Supervisión de la Seguridad Social de Corto Plazo"/>
        <s v="Agencia de Gobierno Electrónico y Tecnologías de Información y Comunicación"/>
        <s v="Servicio Geológico Minero "/>
        <s v="Autoridad General de Impugnación Tributaria"/>
        <s v="Autoridad de Supervisión del Sistema Financiero"/>
        <s v="Instituto Nacional de Innovación Agropecuaria y Forestal"/>
        <s v="Serv. Nal. de Reg. y Control de la Comer. de Minerales y Metales"/>
        <s v="Agencia Boliviana de Energía Nuclear"/>
        <s v="Empresa Boliviana de Alimentos y Derivados"/>
        <s v="Direc. Dptal. de Educación Cochabamba"/>
        <s v="Autoridad de Fisc y Ctrol Soc de Agua Potable Saneam.Básico"/>
        <s v="Navegación Aérea y Aeropuertos Bolivianos"/>
        <s v="Autoridad de Fiscalizac. y Control Soc de Bosques y Tierras"/>
        <s v="Gestora Pública de la Seguridad Social de Largo Plazo"/>
        <s v="Direc. Dptal. de Educación Tarija"/>
        <s v="Univ. Indígena Bol. Comun. Intercultl Prod. Tupak Katari"/>
        <s v="Fondo de Desarrollo Indigena"/>
        <s v="Autoridad de Regulación y Fiscalización de Telecomunicaciones y Transportes"/>
        <s v="Empresa Nacional de Electricidad"/>
        <s v="Empresa Nacional de Ferrocarriles - Residual"/>
        <s v="Caja Bancaria Estatal de Salud"/>
        <s v="Agencia Estatal de Vivienda"/>
        <s v="Agencia Boliviana de Correos &quot;Correos de Bolivia&quot;"/>
        <s v="Servicio Departamental de Riego - Oruro"/>
        <s v="Procuraduria General del Estado"/>
        <s v="Servicio Departamental de Riego - La Paz"/>
        <s v="Dirección del Notariado Plurinacional"/>
        <s v="Empresa Estatal de Transporte por Cable &quot;Mi teleférico&quot;"/>
        <s v="Servicio General de Identificación Personal"/>
        <s v="Empresa Pública Nacional Estratégica de Yacimientos de Litio Bolivianos"/>
        <s v="Escuela Boliviana Intercultural de Música"/>
        <s v="Servicio Estatal de Autonomías"/>
        <s v="Vías Bolivia"/>
        <s v="Servicio de Impuestos Nacionales"/>
        <s v="Empresa Pública YACANA"/>
        <s v="Fondo Nacional de Inversión Productiva y Social"/>
        <s v="Empresa Estratégica Boliviana de Construcción y Conservación de Infraestructura Civil"/>
        <s v="Agencia Boliviana Espacial"/>
        <s v="OficinaTécnica para el Fortalecimiento de la Empresa Pública"/>
        <s v="Boliviana de Aviación"/>
        <s v="Gobierno Autónomo Departamental del Beni"/>
        <s v="Servicio Nacional de Riego"/>
        <s v="Transportes Aéreos Bolivianos"/>
        <s v="Empresa Pública Transporte Aéreo Militar "/>
        <s v="Fundación Cultural del Banco Central de Bolivia"/>
        <s v="Unidad de Investigaciones Financieras"/>
        <s v="Servicio Plurinacional de Registro de Comercio" u="1"/>
        <s v="Fondo de Desarrollo del Sist.Fin. y Apoyo al Sec.Productivo" u="1"/>
        <s v="Autoridad de Fiscalización y Control de Pensiones y Seguros - APS" u="1"/>
        <s v="Servicio Plurinacional de la Mujer y de la Despatriarcalización Ana María Romero" u="1"/>
        <s v="Autoridad de Fiscalización del Juego" u="1"/>
        <s v="Autoridad de Fiscalización de Electricidad y Tecnología Nuclear" u="1"/>
        <s v="Servicio Nacional de Aerofotogrametría" u="1"/>
        <s v="Fondo Nacional de Desarrollo Forestal" u="1"/>
        <s v="Escuela de Jueces del Estado" u="1"/>
        <s v="Agencia de Infraestructura en Salud y Equipamiento Médico" u="1"/>
        <s v="Empresa Azucarera San Buenaventura" u="1"/>
        <s v="Universidad Autónoma Gabriel René Moreno" u="1"/>
        <s v="Impuesto Directo A Los Hidrocarburos" u="1"/>
        <s v="Banco Central de Bolivia" u="1"/>
        <s v="Adm.de Aeropuertos y Servicios Auxiliares a la Naveg. Aérea" u="1"/>
        <s v="Gobierno Autónomo Departamental de Santa Cruz" u="1"/>
        <s v="Autoridad de Fiscalización de Empresas" u="1"/>
        <s v="Gobierno Autónomo Municipal de La Paz" u="1"/>
        <s v="Corporación del Seguro Social Militar" u="1"/>
        <s v="Gobierno Autónomo Departamental de Pando" u="1"/>
        <s v="Autoridad de Fiscalización y Control de Cooperativas" u="1"/>
        <s v="Gobierno Autónomo Municipal de Tupiza" u="1"/>
        <s v="Servicio al Mejoramiento de la Navegación Amazónica" u="1"/>
        <s v="Empresa Siderúrgica del Mutún" u="1"/>
        <s v="Serv. Nal. para la Sostenibilidad en Saneamiento Básico" u="1"/>
        <s v="Direc. Dptal. de Educación Beni" u="1"/>
        <s v="Direc. Dptal. de Educación Oruro" u="1"/>
        <s v="Empresa Boliviana de Producción Agropecuaria" u="1"/>
        <s v="Instituto Plurinacional de Estudio de Lenguas y Culturas" u="1"/>
        <s v="Gobierno Autónomo Municipal de Ichoca" u="1"/>
        <s v="Centro Internacional de la Quinua" u="1"/>
        <s v="Universidad Mayor de San Simón" u="1"/>
        <s v="Comité Ejecutivo de la Universidad Boliviana" u="1"/>
        <s v="Proyecto Sucre Ciudad Universitaria" u="1"/>
        <s v="Direc. Dptal. de Educación Santa Cruz" u="1"/>
        <s v="Empresa Pública Nacional Estratégica Cartones de Bolivia" u="1"/>
        <s v="Observatorio Plurinacional de la Calidad  Educativa" u="1"/>
        <s v="Servicio Departamental de Riego - Tarija" u="1"/>
        <s v="Corporación Minera de Bolivia" u="1"/>
        <s v="Museo Nacional de Historia Natural" u="1"/>
        <s v="Instituto Boliviano de la Ceguera" u="1"/>
        <s v="Autoridad Plurinacional de la Madre Tierra" u="1"/>
        <s v="Servicio Departamental de Riego - Potosí" u="1"/>
        <s v="Empresa Naviera Boliviana" u="1"/>
      </sharedItems>
    </cacheField>
    <cacheField name="Fecha de operación_x000a_(DD/MM/AA)" numFmtId="14">
      <sharedItems containsSemiMixedTypes="0" containsNonDate="0" containsDate="1" containsString="0" minDate="2024-03-27T00:00:00" maxDate="2025-05-31T00:00:00" count="103">
        <d v="2025-01-02T00:00:00"/>
        <d v="2025-01-03T00:00:00"/>
        <d v="2025-01-06T00:00:00"/>
        <d v="2025-01-07T00:00:00"/>
        <d v="2025-01-08T00:00:00"/>
        <d v="2025-01-09T00:00:00"/>
        <d v="2025-01-10T00:00:00"/>
        <d v="2025-01-13T00:00:00"/>
        <d v="2025-01-14T00:00:00"/>
        <d v="2025-01-15T00:00:00"/>
        <d v="2025-01-16T00:00:00"/>
        <d v="2025-01-17T00:00:00"/>
        <d v="2025-01-20T00:00:00"/>
        <d v="2025-01-21T00:00:00"/>
        <d v="2025-01-23T00:00:00"/>
        <d v="2025-01-24T00:00:00"/>
        <d v="2025-01-27T00:00:00"/>
        <d v="2025-01-28T00:00:00"/>
        <d v="2025-01-29T00:00:00"/>
        <d v="2025-01-30T00:00:00"/>
        <d v="2025-01-31T00:00:00"/>
        <d v="2025-02-03T00:00:00"/>
        <d v="2025-02-04T00:00:00"/>
        <d v="2025-02-05T00:00:00"/>
        <d v="2025-02-06T00:00:00"/>
        <d v="2025-02-07T00:00:00"/>
        <d v="2025-02-10T00:00:00"/>
        <d v="2025-02-11T00:00:00"/>
        <d v="2025-02-12T00:00:00"/>
        <d v="2025-02-13T00:00:00"/>
        <d v="2025-02-14T00:00:00"/>
        <d v="2025-02-17T00:00:00"/>
        <d v="2025-02-18T00:00:00"/>
        <d v="2025-02-19T00:00:00"/>
        <d v="2025-02-20T00:00:00"/>
        <d v="2025-02-21T00:00:00"/>
        <d v="2025-02-24T00:00:00"/>
        <d v="2025-02-25T00:00:00"/>
        <d v="2025-02-26T00:00:00"/>
        <d v="2025-02-27T00:00:00"/>
        <d v="2025-02-28T00:00:00"/>
        <d v="2025-03-05T00:00:00"/>
        <d v="2025-03-06T00:00:00"/>
        <d v="2025-03-07T00:00:00"/>
        <d v="2025-03-10T00:00:00"/>
        <d v="2025-03-11T00:00:00"/>
        <d v="2025-03-12T00:00:00"/>
        <d v="2025-03-13T00:00:00"/>
        <d v="2025-03-14T00:00:00"/>
        <d v="2025-03-17T00:00:00"/>
        <d v="2025-03-18T00:00:00"/>
        <d v="2025-03-19T00:00:00"/>
        <d v="2025-03-20T00:00:00"/>
        <d v="2025-03-21T00:00:00"/>
        <d v="2025-03-24T00:00:00"/>
        <d v="2025-03-25T00:00:00"/>
        <d v="2025-03-26T00:00:00"/>
        <d v="2025-03-27T00:00:00"/>
        <d v="2024-03-27T00:00:00"/>
        <d v="2025-03-28T00:00:00"/>
        <d v="2025-03-31T00:00:00"/>
        <d v="2025-04-01T00:00:00"/>
        <d v="2025-04-02T00:00:00"/>
        <d v="2025-04-03T00:00:00"/>
        <d v="2025-04-04T00:00:00"/>
        <d v="2025-04-07T00:00:00"/>
        <d v="2025-04-08T00:00:00"/>
        <d v="2025-04-09T00:00:00"/>
        <d v="2025-04-10T00:00:00"/>
        <d v="2025-04-11T00:00:00"/>
        <d v="2025-04-14T00:00:00"/>
        <d v="2025-04-15T00:00:00"/>
        <d v="2025-04-16T00:00:00"/>
        <d v="2025-04-17T00:00:00"/>
        <d v="2025-04-21T00:00:00"/>
        <d v="2025-04-22T00:00:00"/>
        <d v="2025-04-23T00:00:00"/>
        <d v="2025-04-24T00:00:00"/>
        <d v="2025-04-25T00:00:00"/>
        <d v="2025-04-28T00:00:00"/>
        <d v="2025-04-29T00:00:00"/>
        <d v="2025-04-30T00:00:00"/>
        <d v="2025-05-02T00:00:00"/>
        <d v="2025-05-05T00:00:00"/>
        <d v="2025-05-06T00:00:00"/>
        <d v="2025-05-07T00:00:00"/>
        <d v="2025-05-08T00:00:00"/>
        <d v="2025-05-09T00:00:00"/>
        <d v="2025-05-12T00:00:00"/>
        <d v="2025-05-13T00:00:00"/>
        <d v="2025-05-14T00:00:00"/>
        <d v="2025-05-15T00:00:00"/>
        <d v="2025-05-16T00:00:00"/>
        <d v="2025-05-19T00:00:00"/>
        <d v="2025-05-20T00:00:00"/>
        <d v="2025-05-21T00:00:00"/>
        <d v="2025-05-22T00:00:00"/>
        <d v="2025-05-23T00:00:00"/>
        <d v="2025-05-26T00:00:00"/>
        <d v="2025-05-27T00:00:00"/>
        <d v="2025-05-28T00:00:00"/>
        <d v="2025-05-29T00:00:00"/>
        <d v="2025-05-30T00:00:00"/>
      </sharedItems>
      <fieldGroup base="3">
        <rangePr groupBy="months" startDate="2024-03-27T00:00:00" endDate="2025-05-31T00:00:00"/>
        <groupItems count="14">
          <s v="&lt;27/3/2024"/>
          <s v="ene"/>
          <s v="feb"/>
          <s v="mar"/>
          <s v="abr"/>
          <s v="may"/>
          <s v="jun"/>
          <s v="jul"/>
          <s v="ago"/>
          <s v="sep"/>
          <s v="oct"/>
          <s v="nov"/>
          <s v="dic"/>
          <s v="&gt;31/5/2025"/>
        </groupItems>
      </fieldGroup>
    </cacheField>
    <cacheField name="Nro. Comp. BCB" numFmtId="0">
      <sharedItems/>
    </cacheField>
    <cacheField name="Tipo de Operación" numFmtId="0">
      <sharedItems/>
    </cacheField>
    <cacheField name="Nro. Doc. Extracto" numFmtId="0">
      <sharedItems containsSemiMixedTypes="0" containsString="0" containsNumber="1" containsInteger="1" minValue="365" maxValue="10000041244041"/>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NonDate="0" containsString="0" containsBlank="1"/>
    </cacheField>
    <cacheField name="Créditos_x000a_(USD)" numFmtId="164">
      <sharedItems containsNonDate="0" containsString="0" containsBlank="1"/>
    </cacheField>
    <cacheField name="Débitos_x000a_(Bs)" numFmtId="164">
      <sharedItems containsSemiMixedTypes="0" containsString="0" containsNumber="1" minValue="0" maxValue="249538021.44"/>
    </cacheField>
    <cacheField name="Créditos_x000a_(Bs)" numFmtId="164">
      <sharedItems containsSemiMixedTypes="0" containsString="0" containsNumber="1" minValue="0" maxValue="167040000"/>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813.728527083331" createdVersion="8" refreshedVersion="8" minRefreshableVersion="3" recordCount="190" xr:uid="{04D43AAE-A9D1-46E4-AC37-4BA8EFC0220E}">
  <cacheSource type="worksheet">
    <worksheetSource ref="A7:R197" sheet="CUT ME"/>
  </cacheSource>
  <cacheFields count="18">
    <cacheField name="Entidad" numFmtId="0">
      <sharedItems containsMixedTypes="1" containsNumber="1" containsInteger="1" minValue="6" maxValue="905" count="37">
        <s v="99 - 02"/>
        <n v="513"/>
        <s v="99 - 03"/>
        <n v="291"/>
        <n v="86"/>
        <n v="46"/>
        <n v="348"/>
        <n v="10"/>
        <n v="81"/>
        <n v="16"/>
        <n v="20"/>
        <n v="163"/>
        <n v="683"/>
        <n v="514"/>
        <n v="212" u="1"/>
        <n v="389" u="1"/>
        <n v="47" u="1"/>
        <n v="376" u="1"/>
        <n v="578" u="1"/>
        <n v="585" u="1"/>
        <n v="66" u="1"/>
        <n v="865" u="1"/>
        <n v="650" u="1"/>
        <n v="382" u="1"/>
        <n v="78" u="1"/>
        <n v="203" u="1"/>
        <n v="905" u="1"/>
        <n v="591" u="1"/>
        <n v="41" u="1"/>
        <n v="206" u="1"/>
        <n v="253" u="1"/>
        <n v="35" u="1"/>
        <n v="6" u="1"/>
        <n v="25" u="1"/>
        <n v="314" u="1"/>
        <n v="572" u="1"/>
        <n v="287" u="1"/>
      </sharedItems>
    </cacheField>
    <cacheField name="D.A." numFmtId="0">
      <sharedItems containsNonDate="0" containsString="0" containsBlank="1"/>
    </cacheField>
    <cacheField name="Descripción" numFmtId="0">
      <sharedItems count="38">
        <s v="Dirección General de Programación y Operaciones del Tesoro"/>
        <s v="Yacimientos Petrolíferos Fiscales Bolivianos"/>
        <s v="Dirección General de Crédito Público"/>
        <s v="Administradora Boliviana de Carreteras"/>
        <s v="Ministerio de Medio Ambiente y Agua"/>
        <s v="Ministerio de Salud y Deportes"/>
        <s v="Autoridad Plurinacional de la Madre Tierra"/>
        <s v="Ministerio de Relaciones Exteriores"/>
        <s v="Ministerio de Obras Públicas, Servicios y Vivienda"/>
        <s v="Ministerio de Educación"/>
        <s v="Ministerio de Defensa"/>
        <s v="Agencia Nacional de Hidrocarburos"/>
        <s v="Procuraduria General del Estado"/>
        <s v="Empresa Nacional de Electricidad"/>
        <s v="Instituto Nacional de Reforma Agraria" u="1"/>
        <s v="Navegación Aérea y Aeropuertos Bolivianos" u="1"/>
        <s v="Ministerio de Desarrollo Rural y Tierras" u="1"/>
        <s v="Agencia Boliviana de Energía Nuclear" u="1"/>
        <s v="Boliviana de Aviación" u="1"/>
        <s v="Agencia Boliviana Espacial" u="1"/>
        <s v="Ministerio de Planificación del Desarrollo" u="1"/>
        <s v="Fondo de Desarrollo del Sist.Fin. y Apoyo al Sec.Productivo" u="1"/>
        <s v="Asamblea Legislativa Plurinacional" u="1"/>
        <s v="Agencia de Infraestructura en Salud y Equipamiento Médico" u="1"/>
        <s v="Ministerio de Hidrocarburos y Energías" u="1"/>
        <s v="Autoridad de Supervisión del Sistema Financiero" u="1"/>
        <s v="Gobierno Autónomo Departamental de Potosí" u="1"/>
        <s v="Empresa Estatal de Transporte por Cable &quot;Mi teleférico&quot;" u="1"/>
        <s v="No Identificado" u="1"/>
        <s v="Ministerio de Desarrollo Productivo y Economía Plural" u="1"/>
        <s v="Instituto Nacional de Estadística" u="1"/>
        <s v="Entidad Ejecutora de Medio Ambiente y Agua" u="1"/>
        <s v="Ministerio de Economía y Finanzas Públicas" u="1"/>
        <s v="Vicepresidencia del Estado Plurinacional" u="1"/>
        <s v="Ministerio de la Presidencia" u="1"/>
        <s v="Autoridad de Fiscalización de Electricidad y Tecnología Nuclear" u="1"/>
        <s v="Empresa de Apoyo a la Producción de Alimentos" u="1"/>
        <s v="Fondo Nacional de Inversión Productiva y Social" u="1"/>
      </sharedItems>
    </cacheField>
    <cacheField name="Fecha de operación_x000a_(DD/MM/AA)" numFmtId="14">
      <sharedItems containsSemiMixedTypes="0" containsNonDate="0" containsDate="1" containsString="0" minDate="2025-01-06T00:00:00" maxDate="2025-05-31T00:00:00" count="92">
        <d v="2025-01-06T00:00:00"/>
        <d v="2025-01-07T00:00:00"/>
        <d v="2025-01-08T00:00:00"/>
        <d v="2025-01-10T00:00:00"/>
        <d v="2025-01-12T00:00:00"/>
        <d v="2025-01-13T00:00:00"/>
        <d v="2025-01-14T00:00:00"/>
        <d v="2025-01-15T00:00:00"/>
        <d v="2025-01-17T00:00:00"/>
        <d v="2025-01-20T00:00:00"/>
        <d v="2025-01-21T00:00:00"/>
        <d v="2025-01-23T00:00:00"/>
        <d v="2025-01-24T00:00:00"/>
        <d v="2025-01-26T00:00:00"/>
        <d v="2025-01-27T00:00:00"/>
        <d v="2025-01-28T00:00:00"/>
        <d v="2025-01-29T00:00:00"/>
        <d v="2025-01-30T00:00:00"/>
        <d v="2025-02-06T00:00:00"/>
        <d v="2025-02-07T00:00:00"/>
        <d v="2025-02-10T00:00:00"/>
        <d v="2025-02-11T00:00:00"/>
        <d v="2025-02-12T00:00:00"/>
        <d v="2025-02-13T00:00:00"/>
        <d v="2025-02-14T00:00:00"/>
        <d v="2025-02-16T00:00:00"/>
        <d v="2025-02-17T00:00:00"/>
        <d v="2025-02-19T00:00:00"/>
        <d v="2025-02-20T00:00:00"/>
        <d v="2025-02-21T00:00:00"/>
        <d v="2025-02-24T00:00:00"/>
        <d v="2025-02-25T00:00:00"/>
        <d v="2025-02-26T00:00:00"/>
        <d v="2025-02-27T00:00:00"/>
        <d v="2025-03-02T00:00:00"/>
        <d v="2025-03-05T00:00:00"/>
        <d v="2025-03-06T00:00:00"/>
        <d v="2025-03-07T00:00:00"/>
        <d v="2025-03-11T00:00:00"/>
        <d v="2025-03-12T00:00:00"/>
        <d v="2025-03-13T00:00:00"/>
        <d v="2025-03-14T00:00:00"/>
        <d v="2025-03-16T00:00:00"/>
        <d v="2025-03-17T00:00:00"/>
        <d v="2025-03-18T00:00:00"/>
        <d v="2025-03-23T00:00:00"/>
        <d v="2025-03-24T00:00:00"/>
        <d v="2025-03-25T00:00:00"/>
        <d v="2025-03-26T00:00:00"/>
        <d v="2025-03-27T00:00:00"/>
        <d v="2025-03-28T00:00:00"/>
        <d v="2025-03-31T00:00:00"/>
        <d v="2025-04-01T00:00:00"/>
        <d v="2025-04-02T00:00:00"/>
        <d v="2025-04-03T00:00:00"/>
        <d v="2025-04-04T00:00:00"/>
        <d v="2025-04-09T00:00:00"/>
        <d v="2025-04-10T00:00:00"/>
        <d v="2025-04-11T00:00:00"/>
        <d v="2025-04-12T00:00:00"/>
        <d v="2025-04-14T00:00:00"/>
        <d v="2025-04-15T00:00:00"/>
        <d v="2025-04-16T00:00:00"/>
        <d v="2025-04-17T00:00:00"/>
        <d v="2025-04-20T00:00:00"/>
        <d v="2025-04-21T00:00:00"/>
        <d v="2025-04-22T00:00:00"/>
        <d v="2025-04-24T00:00:00"/>
        <d v="2025-04-25T00:00:00"/>
        <d v="2025-04-27T00:00:00"/>
        <d v="2025-04-28T00:00:00"/>
        <d v="2025-04-29T00:00:00"/>
        <d v="2025-04-30T00:00:00"/>
        <d v="2025-05-02T00:00:00"/>
        <d v="2025-05-05T00:00:00"/>
        <d v="2025-05-06T00:00:00"/>
        <d v="2025-05-07T00:00:00"/>
        <d v="2025-05-08T00:00:00"/>
        <d v="2025-05-09T00:00:00"/>
        <d v="2025-05-13T00:00:00"/>
        <d v="2025-05-14T00:00:00"/>
        <d v="2025-05-15T00:00:00"/>
        <d v="2025-05-16T00:00:00"/>
        <d v="2025-05-18T00:00:00"/>
        <d v="2025-05-20T00:00:00"/>
        <d v="2025-05-21T00:00:00"/>
        <d v="2025-05-22T00:00:00"/>
        <d v="2025-05-26T00:00:00"/>
        <d v="2025-05-27T00:00:00"/>
        <d v="2025-05-28T00:00:00"/>
        <d v="2025-05-29T00:00:00"/>
        <d v="2025-05-30T00:00:00"/>
      </sharedItems>
      <fieldGroup base="3">
        <rangePr groupBy="months" startDate="2025-01-06T00:00:00" endDate="2025-05-31T00:00:00"/>
        <groupItems count="14">
          <s v="&lt;6/1/2025"/>
          <s v="ene"/>
          <s v="feb"/>
          <s v="mar"/>
          <s v="abr"/>
          <s v="may"/>
          <s v="jun"/>
          <s v="jul"/>
          <s v="ago"/>
          <s v="sep"/>
          <s v="oct"/>
          <s v="nov"/>
          <s v="dic"/>
          <s v="&gt;31/5/2025"/>
        </groupItems>
      </fieldGroup>
    </cacheField>
    <cacheField name="Nro. Comp. BCB" numFmtId="14">
      <sharedItems/>
    </cacheField>
    <cacheField name="Tipo de Operación" numFmtId="0">
      <sharedItems/>
    </cacheField>
    <cacheField name="Nro. Doc. Extracto" numFmtId="0">
      <sharedItems containsSemiMixedTypes="0" containsString="0" containsNumber="1" containsInteger="1" minValue="19542" maxValue="12089827"/>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7731914.0899999999"/>
    </cacheField>
    <cacheField name="Créditos_x000a_(USD)" numFmtId="164">
      <sharedItems containsSemiMixedTypes="0" containsString="0" containsNumber="1" minValue="0" maxValue="99100000"/>
    </cacheField>
    <cacheField name="Débitos_x000a_(Bs)" numFmtId="164">
      <sharedItems containsSemiMixedTypes="0" containsString="0" containsNumber="1" minValue="0" maxValue="53040930.659999996"/>
    </cacheField>
    <cacheField name="Créditos_x000a_(Bs)" numFmtId="164">
      <sharedItems containsSemiMixedTypes="0" containsString="0" containsNumber="1" minValue="0" maxValue="679826000"/>
    </cacheField>
    <cacheField name="Estado Actual"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813.728675231483" createdVersion="8" refreshedVersion="8" minRefreshableVersion="3" recordCount="126" xr:uid="{72EA84FF-6FFA-4DF3-BEA3-7A605F756F44}">
  <cacheSource type="worksheet">
    <worksheetSource ref="A7:P133" sheet="TRL MN"/>
  </cacheSource>
  <cacheFields count="16">
    <cacheField name="Entidad" numFmtId="1">
      <sharedItems containsMixedTypes="1" containsNumber="1" containsInteger="1" minValue="6" maxValue="865" count="49">
        <n v="86"/>
        <n v="291"/>
        <s v="99 - 02"/>
        <s v="99 - 01"/>
        <n v="190"/>
        <n v="81"/>
        <n v="46"/>
        <n v="253"/>
        <n v="47"/>
        <n v="283"/>
        <n v="389"/>
        <n v="660"/>
        <n v="6"/>
        <n v="53"/>
        <n v="66"/>
        <n v="206"/>
        <n v="287"/>
        <n v="41"/>
        <n v="865"/>
        <n v="383"/>
        <n v="78"/>
        <n v="212" u="1"/>
        <n v="20" u="1"/>
        <n v="514" u="1"/>
        <n v="16" u="1"/>
        <n v="576" u="1"/>
        <n v="132" u="1"/>
        <n v="348" u="1"/>
        <n v="25" u="1"/>
        <n v="15" u="1"/>
        <n v="117" u="1"/>
        <n v="548" u="1"/>
        <n v="225" u="1"/>
        <n v="342" u="1"/>
        <n v="591" u="1"/>
        <n v="590" u="1"/>
        <n v="35" u="1"/>
        <n v="223" u="1"/>
        <n v="30" u="1"/>
        <n v="681" u="1"/>
        <n v="572" u="1"/>
        <n v="70" u="1"/>
        <n v="169" u="1"/>
        <n v="599" u="1"/>
        <n v="312" u="1"/>
        <n v="203" u="1"/>
        <n v="378" u="1"/>
        <n v="130" u="1"/>
        <n v="670" u="1"/>
      </sharedItems>
    </cacheField>
    <cacheField name="D.A." numFmtId="1">
      <sharedItems containsSemiMixedTypes="0" containsString="0" containsNumber="1" containsInteger="1" minValue="1" maxValue="20"/>
    </cacheField>
    <cacheField name="Descripción" numFmtId="0">
      <sharedItems count="48">
        <s v="Ministerio de Medio Ambiente y Agua"/>
        <s v="Administradora Boliviana de Carreteras"/>
        <s v="Dirección General de Programación y Operaciones del Tesoro"/>
        <s v="Autoridad Jurisdiccional Administrativa Minera"/>
        <s v="Ministerio de Obras Públicas, Servicios y Vivienda"/>
        <s v="Ministerio de Salud y Deportes"/>
        <s v="Entidad Ejecutora de Medio Ambiente y Agua"/>
        <s v="Ministerio de Desarrollo Rural y Tierras"/>
        <s v="Aduana Nacional"/>
        <s v="Navegación Aérea y Aeropuertos Bolivianos"/>
        <s v="Órgano Judicial"/>
        <s v="Vicepresidencia del Estado Plurinacional"/>
        <s v="Ministerio de Culturas, Descolonización y Despatriarcalización"/>
        <s v="Ministerio de Planificación del Desarrollo"/>
        <s v="Instituto Nacional de Estadística"/>
        <s v="Fondo Nacional de Inversión Productiva y Social"/>
        <s v="Ministerio de Desarrollo Productivo y Economía Plural"/>
        <s v="Fondo de Desarrollo del Sist.Fin. y Apoyo al Sec.Productivo"/>
        <s v="Agencia Boliviana de Correos &quot;Correos de Bolivia&quot;"/>
        <s v="Ministerio de Hidrocarburos y Energías"/>
        <s v="Instituto Nacional de Reforma Agraria" u="1"/>
        <s v="Ministerio de Defensa" u="1"/>
        <s v="Empresa Nacional de Electricidad" u="1"/>
        <s v="Ministerio de Educación" u="1"/>
        <s v="Empresa Pública Nacional Estratégica Cartones de Bolivia" u="1"/>
        <s v="Servicio de Desarrollo de las Empresas Púb. Productivas" u="1"/>
        <s v="Autoridad Plurinacional de la Madre Tierra" u="1"/>
        <s v="Ministerio de la Presidencia" u="1"/>
        <s v="Ministerio de Gobierno" u="1"/>
        <s v="Dirección General de Aeronáutica Civil" u="1"/>
        <s v="Corporación de las Fuerzas Armadas p/ el Des. Nacional" u="1"/>
        <s v="Serv. Nal. para la Sostenibilidad en Saneamiento Básico" u="1"/>
        <s v="Agencia Estatal de Vivienda" u="1"/>
        <s v="Empresa Estatal de Transporte por Cable &quot;Mi teleférico&quot;" u="1"/>
        <s v="Empresa Pública &quot;QUIPUS&quot;" u="1"/>
        <s v="Ministerio de Economía y Finanzas Públicas" u="1"/>
        <s v="Fondo Nacional de Desarrollo Forestal" u="1"/>
        <s v="Ministerio de Justicia y Transparencia Institucional" u="1"/>
        <s v="Ministerio Público" u="1"/>
        <s v="Empresa de Apoyo a la Producción de Alimentos" u="1"/>
        <s v="Ministerio de Trabajo, Empleo y Previsión Social" u="1"/>
        <s v="Autoridad General de Impugnación Tributaria" u="1"/>
        <s v="Empresa Boliviana de Alimentos y Derivados" u="1"/>
        <s v="Autoridad de Fiscalizac. y Control Soc de Bosques y Tierras" u="1"/>
        <s v="Autoridad de Supervisión del Sistema Financiero" u="1"/>
        <s v="Servicio Nacional Textil" u="1"/>
        <s v="Fondo de Financiamiento para la Minería" u="1"/>
        <s v="Órgano Electoral Plurinacional" u="1"/>
      </sharedItems>
    </cacheField>
    <cacheField name="Fecha de operación_x000a_(DD/MM/AA)" numFmtId="14">
      <sharedItems containsSemiMixedTypes="0" containsNonDate="0" containsDate="1" containsString="0" minDate="2025-01-08T00:00:00" maxDate="2025-05-30T00:00:00" count="40">
        <d v="2025-01-08T00:00:00"/>
        <d v="2025-01-20T00:00:00"/>
        <d v="2025-01-27T00:00:00"/>
        <d v="2025-02-05T00:00:00"/>
        <d v="2025-02-06T00:00:00"/>
        <d v="2025-02-07T00:00:00"/>
        <d v="2025-02-13T00:00:00"/>
        <d v="2025-02-14T00:00:00"/>
        <d v="2025-02-18T00:00:00"/>
        <d v="2025-02-27T00:00:00"/>
        <d v="2025-02-28T00:00:00"/>
        <d v="2025-03-06T00:00:00"/>
        <d v="2025-03-13T00:00:00"/>
        <d v="2025-03-17T00:00:00"/>
        <d v="2025-03-19T00:00:00"/>
        <d v="2025-03-24T00:00:00"/>
        <d v="2025-03-26T00:00:00"/>
        <d v="2025-03-28T00:00:00"/>
        <d v="2025-04-02T00:00:00"/>
        <d v="2025-04-04T00:00:00"/>
        <d v="2025-04-10T00:00:00"/>
        <d v="2025-04-15T00:00:00"/>
        <d v="2025-04-16T00:00:00"/>
        <d v="2025-04-21T00:00:00"/>
        <d v="2025-04-23T00:00:00"/>
        <d v="2025-04-24T00:00:00"/>
        <d v="2025-04-28T00:00:00"/>
        <d v="2025-04-30T00:00:00"/>
        <d v="2025-05-02T00:00:00"/>
        <d v="2025-05-06T00:00:00"/>
        <d v="2025-05-08T00:00:00"/>
        <d v="2025-05-12T00:00:00"/>
        <d v="2025-05-14T00:00:00"/>
        <d v="2025-05-16T00:00:00"/>
        <d v="2025-05-19T00:00:00"/>
        <d v="2025-05-21T00:00:00"/>
        <d v="2025-05-22T00:00:00"/>
        <d v="2025-05-23T00:00:00"/>
        <d v="2025-05-27T00:00:00"/>
        <d v="2025-05-29T00:00:00"/>
      </sharedItems>
      <fieldGroup base="3">
        <rangePr groupBy="months" startDate="2025-01-08T00:00:00" endDate="2025-05-30T00:00:00"/>
        <groupItems count="14">
          <s v="&lt;8/1/2025"/>
          <s v="ene"/>
          <s v="feb"/>
          <s v="mar"/>
          <s v="abr"/>
          <s v="may"/>
          <s v="jun"/>
          <s v="jul"/>
          <s v="ago"/>
          <s v="sep"/>
          <s v="oct"/>
          <s v="nov"/>
          <s v="dic"/>
          <s v="&gt;30/5/2025"/>
        </groupItems>
      </fieldGroup>
    </cacheField>
    <cacheField name="Nro. _x000a_TRL" numFmtId="1">
      <sharedItems containsSemiMixedTypes="0" containsString="0" containsNumber="1" containsInteger="1" minValue="8" maxValue="2207"/>
    </cacheField>
    <cacheField name="N° Libreta _x000a_(CUT)" numFmtId="1">
      <sharedItems/>
    </cacheField>
    <cacheField name="GLOSA" numFmtId="1">
      <sharedItems/>
    </cacheField>
    <cacheField name="C-21 CIP" numFmtId="1">
      <sharedItems containsNonDate="0" containsString="0" containsBlank="1"/>
    </cacheField>
    <cacheField name="C-21 SIP" numFmtId="1">
      <sharedItems containsNonDate="0" containsString="0" containsBlank="1"/>
    </cacheField>
    <cacheField name="C-31 CIP" numFmtId="1">
      <sharedItems containsNonDate="0" containsString="0" containsBlank="1"/>
    </cacheField>
    <cacheField name="C-31 SIP" numFmtId="1">
      <sharedItems containsNonDate="0" containsString="0" containsBlank="1"/>
    </cacheField>
    <cacheField name="Débitos_x000a_(USD)" numFmtId="1">
      <sharedItems containsNonDate="0" containsString="0" containsBlank="1"/>
    </cacheField>
    <cacheField name="Créditos_x000a_(USD)" numFmtId="1">
      <sharedItems containsNonDate="0" containsString="0" containsBlank="1"/>
    </cacheField>
    <cacheField name="Débitos_x000a_(Bs)" numFmtId="164">
      <sharedItems containsSemiMixedTypes="0" containsString="0" containsNumber="1" minValue="0" maxValue="45404281.590000004"/>
    </cacheField>
    <cacheField name="Créditos_x000a_(Bs)" numFmtId="164">
      <sharedItems containsSemiMixedTypes="0" containsString="0" containsNumber="1" minValue="0" maxValue="68600000"/>
    </cacheField>
    <cacheField name="Importe" numFmtId="164">
      <sharedItems containsSemiMixedTypes="0" containsString="0" containsNumber="1" minValue="0.01" maxValue="68600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813.728733449076" createdVersion="8" refreshedVersion="8" minRefreshableVersion="3" recordCount="55" xr:uid="{DDB86B59-7997-48A0-A29C-9056F8A9F854}">
  <cacheSource type="worksheet">
    <worksheetSource ref="A7:Q62" sheet="TRL ME"/>
  </cacheSource>
  <cacheFields count="17">
    <cacheField name="Entidad" numFmtId="0">
      <sharedItems containsMixedTypes="1" containsNumber="1" containsInteger="1" minValue="10" maxValue="591" count="27">
        <n v="291"/>
        <n v="46"/>
        <n v="86"/>
        <n v="253"/>
        <n v="81"/>
        <s v="99 - 02"/>
        <n v="206"/>
        <n v="514" u="1"/>
        <n v="212" u="1"/>
        <n v="47" u="1"/>
        <n v="383" u="1"/>
        <n v="10" u="1"/>
        <n v="66" u="1"/>
        <n v="348" u="1"/>
        <n v="15" u="1"/>
        <n v="389" u="1"/>
        <n v="78" u="1"/>
        <n v="41" u="1"/>
        <n v="287" u="1"/>
        <n v="591" u="1"/>
        <n v="576" u="1"/>
        <n v="132" u="1"/>
        <n v="590" u="1"/>
        <n v="35" u="1"/>
        <n v="20" u="1"/>
        <n v="572" u="1"/>
        <n v="117" u="1"/>
      </sharedItems>
    </cacheField>
    <cacheField name="D.A." numFmtId="0">
      <sharedItems containsSemiMixedTypes="0" containsString="0" containsNumber="1" containsInteger="1" minValue="1" maxValue="20"/>
    </cacheField>
    <cacheField name="Descripción" numFmtId="0">
      <sharedItems count="27">
        <s v="Administradora Boliviana de Carreteras"/>
        <s v="Ministerio de Salud y Deportes"/>
        <s v="Ministerio de Medio Ambiente y Agua"/>
        <s v="Entidad Ejecutora de Medio Ambiente y Agua"/>
        <s v="Ministerio de Obras Públicas, Servicios y Vivienda"/>
        <s v="Dirección General de Programación y Operaciones del Tesoro"/>
        <s v="Instituto Nacional de Estadística"/>
        <s v="Empresa Nacional de Electricidad" u="1"/>
        <s v="Instituto Nacional de Reforma Agraria" u="1"/>
        <s v="Ministerio de Desarrollo Rural y Tierras" u="1"/>
        <s v="Agencia Boliviana de Correos &quot;Correos de Bolivia&quot;" u="1"/>
        <s v="Ministerio de Relaciones Exteriores" u="1"/>
        <s v="Ministerio de Planificación del Desarrollo" u="1"/>
        <s v="Autoridad Plurinacional de la Madre Tierra" u="1"/>
        <s v="Ministerio de Gobierno" u="1"/>
        <s v="Navegación Aérea y Aeropuertos Bolivianos" u="1"/>
        <s v="Ministerio de Hidrocarburos y Energías" u="1"/>
        <s v="Ministerio de Desarrollo Productivo y Economía Plural" u="1"/>
        <s v="Fondo Nacional de Inversión Productiva y Social" u="1"/>
        <s v="Empresa Estatal de Transporte por Cable &quot;Mi teleférico&quot;" u="1"/>
        <s v="Empresa Pública Nacional Estratégica Cartones de Bolivia" u="1"/>
        <s v="Servicio de Desarrollo de las Empresas Púb. Productivas" u="1"/>
        <s v="Empresa Pública &quot;QUIPUS&quot;" u="1"/>
        <s v="Ministerio de Economía y Finanzas Públicas" u="1"/>
        <s v="Ministerio de Defensa" u="1"/>
        <s v="Empresa de Apoyo a la Producción de Alimentos" u="1"/>
        <s v="Dirección General de Aeronáutica Civil" u="1"/>
      </sharedItems>
    </cacheField>
    <cacheField name="Fecha de operación_x000a_(DD/MM/AA)" numFmtId="14">
      <sharedItems containsSemiMixedTypes="0" containsNonDate="0" containsDate="1" containsString="0" minDate="2025-01-20T00:00:00" maxDate="2025-05-24T00:00:00" count="24">
        <d v="2025-01-20T00:00:00"/>
        <d v="2025-02-05T00:00:00"/>
        <d v="2025-02-06T00:00:00"/>
        <d v="2025-02-07T00:00:00"/>
        <d v="2025-02-14T00:00:00"/>
        <d v="2025-02-18T00:00:00"/>
        <d v="2025-02-27T00:00:00"/>
        <d v="2025-02-28T00:00:00"/>
        <d v="2025-03-06T00:00:00"/>
        <d v="2025-03-13T00:00:00"/>
        <d v="2025-03-17T00:00:00"/>
        <d v="2025-04-04T00:00:00"/>
        <d v="2025-04-10T00:00:00"/>
        <d v="2025-04-15T00:00:00"/>
        <d v="2025-04-16T00:00:00"/>
        <d v="2025-04-21T00:00:00"/>
        <d v="2025-04-28T00:00:00"/>
        <d v="2025-04-30T00:00:00"/>
        <d v="2025-05-08T00:00:00"/>
        <d v="2025-05-12T00:00:00"/>
        <d v="2025-05-16T00:00:00"/>
        <d v="2025-05-21T00:00:00"/>
        <d v="2025-05-22T00:00:00"/>
        <d v="2025-05-23T00:00:00"/>
      </sharedItems>
      <fieldGroup base="3">
        <rangePr groupBy="months" startDate="2025-01-20T00:00:00" endDate="2025-05-24T00:00:00"/>
        <groupItems count="14">
          <s v="&lt;20/1/2025"/>
          <s v="ene"/>
          <s v="feb"/>
          <s v="mar"/>
          <s v="abr"/>
          <s v="may"/>
          <s v="jun"/>
          <s v="jul"/>
          <s v="ago"/>
          <s v="sep"/>
          <s v="oct"/>
          <s v="nov"/>
          <s v="dic"/>
          <s v="&gt;24/5/2025"/>
        </groupItems>
      </fieldGroup>
    </cacheField>
    <cacheField name="Nro. _x000a_TRL" numFmtId="0">
      <sharedItems containsSemiMixedTypes="0" containsString="0" containsNumber="1" containsInteger="1" minValue="120" maxValue="1936"/>
    </cacheField>
    <cacheField name="N° Libreta _x000a_(CUT)" numFmtId="0">
      <sharedItems/>
    </cacheField>
    <cacheField name="GLOSA" numFmtId="0">
      <sharedItems/>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164">
      <sharedItems containsSemiMixedTypes="0" containsString="0" containsNumber="1" minValue="0" maxValue="10000000"/>
    </cacheField>
    <cacheField name="Créditos_x000a_(USD)" numFmtId="164">
      <sharedItems containsSemiMixedTypes="0" containsString="0" containsNumber="1" minValue="0" maxValue="6618699.9400000004"/>
    </cacheField>
    <cacheField name="Débitos_x000a_(Bs)" numFmtId="164">
      <sharedItems containsSemiMixedTypes="0" containsString="0" containsNumber="1" minValue="0" maxValue="68600000"/>
    </cacheField>
    <cacheField name="Créditos_x000a_(Bs)" numFmtId="164">
      <sharedItems containsSemiMixedTypes="0" containsString="0" containsNumber="1" minValue="0" maxValue="45404281.588400006"/>
    </cacheField>
    <cacheField name="Importe" numFmtId="164">
      <sharedItems containsSemiMixedTypes="0" containsString="0" containsNumber="1" minValue="152343.99880000003" maxValue="68600000"/>
    </cacheField>
    <cacheField name="N° Asiento manual (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mmel D. Cuba Calle" refreshedDate="45813.728782638886" createdVersion="8" refreshedVersion="8" minRefreshableVersion="3" recordCount="80" xr:uid="{9D742697-91DC-4EFC-9BE7-C674B2FAF7F0}">
  <cacheSource type="worksheet">
    <worksheetSource ref="A7:H87" sheet="CDI"/>
  </cacheSource>
  <cacheFields count="8">
    <cacheField name="Entidad" numFmtId="0">
      <sharedItems containsMixedTypes="1" containsNumber="1" containsInteger="1" minValue="16" maxValue="867" count="96">
        <n v="25"/>
        <n v="41"/>
        <n v="46"/>
        <n v="47"/>
        <n v="66"/>
        <n v="78"/>
        <n v="81"/>
        <s v="99 - 02"/>
        <n v="108"/>
        <n v="109"/>
        <n v="117"/>
        <n v="132"/>
        <n v="133"/>
        <n v="134"/>
        <n v="163"/>
        <n v="170"/>
        <n v="192"/>
        <n v="203"/>
        <n v="222"/>
        <n v="223"/>
        <n v="234"/>
        <n v="253"/>
        <n v="267"/>
        <n v="269"/>
        <n v="270"/>
        <n v="283"/>
        <n v="291"/>
        <n v="292"/>
        <n v="293"/>
        <n v="294"/>
        <n v="295"/>
        <n v="296"/>
        <n v="298"/>
        <n v="310"/>
        <n v="312"/>
        <n v="315"/>
        <n v="343"/>
        <n v="344"/>
        <n v="347"/>
        <n v="378"/>
        <n v="387"/>
        <n v="389"/>
        <n v="525"/>
        <n v="526"/>
        <n v="548"/>
        <n v="572"/>
        <n v="580"/>
        <n v="586"/>
        <n v="590"/>
        <n v="591"/>
        <n v="594"/>
        <n v="599"/>
        <n v="601"/>
        <n v="633"/>
        <n v="660"/>
        <n v="670"/>
        <n v="681"/>
        <n v="683"/>
        <n v="862"/>
        <n v="30" u="1"/>
        <n v="70" u="1"/>
        <n v="324" u="1"/>
        <n v="573" u="1"/>
        <n v="383" u="1"/>
        <n v="661" u="1"/>
        <n v="129" u="1"/>
        <n v="130" u="1"/>
        <n v="867" u="1"/>
        <n v="20" u="1"/>
        <n v="266" u="1"/>
        <n v="281" u="1"/>
        <n v="374" u="1"/>
        <n v="587" u="1"/>
        <n v="287" u="1"/>
        <n v="513" u="1"/>
        <n v="576" u="1"/>
        <n v="578" u="1"/>
        <n v="249" u="1"/>
        <n v="595" u="1"/>
        <n v="290" u="1"/>
        <n v="86" u="1"/>
        <n v="265" u="1"/>
        <n v="268" u="1"/>
        <n v="227" u="1"/>
        <n v="345" u="1"/>
        <n v="598" u="1"/>
        <n v="16" u="1"/>
        <n v="35" u="1"/>
        <n v="169" u="1"/>
        <n v="225" u="1"/>
        <n v="271" u="1"/>
        <n v="272" u="1"/>
        <n v="273" u="1"/>
        <n v="597" u="1"/>
        <n v="514" u="1"/>
        <n v="680" u="1"/>
      </sharedItems>
    </cacheField>
    <cacheField name="D.A." numFmtId="0">
      <sharedItems containsSemiMixedTypes="0" containsString="0" containsNumber="1" containsInteger="1" minValue="1" maxValue="26"/>
    </cacheField>
    <cacheField name="Descripción" numFmtId="0">
      <sharedItems count="96">
        <s v="Ministerio de la Presidencia"/>
        <s v="Ministerio de Desarrollo Productivo y Economía Plural"/>
        <s v="Ministerio de Salud y Deportes"/>
        <s v="Ministerio de Desarrollo Rural y Tierras"/>
        <s v="Ministerio de Planificación del Desarrollo"/>
        <s v="Ministerio de Hidrocarburos y Energías"/>
        <s v="Ministerio de Obras Públicas, Servicios y Vivienda"/>
        <s v="Dirección General de Programación y Operaciones del Tesoro"/>
        <s v="Orquesta Sinfónica Nacional"/>
        <s v="Conservatorio Plurinacional de Musica"/>
        <s v="Dirección General de Aeronáutica Civil"/>
        <s v="Servicio de Desarrollo de las Empresas Púb. Productivas"/>
        <s v="Lotería Nacional de Beneficencia y Salubridad"/>
        <s v="Consejo Nacional de Vivienda Policial"/>
        <s v="Agencia Nacional de Hidrocarburos"/>
        <s v="Escuela Militar de Ingeniería"/>
        <s v="Servicio al Mejoramiento de la Navegación Amazónica"/>
        <s v="Autoridad de Supervisión del Sistema Financiero"/>
        <s v="Instituto Nacional de Innovación Agropecuaria y Forestal"/>
        <s v="Fondo Nacional de Desarrollo Forestal"/>
        <s v="Servicio Geológico Minero "/>
        <s v="Entidad Ejecutora de Medio Ambiente y Agua"/>
        <s v="Direc. Dptal. de Educación Cochabamba"/>
        <s v="Direc. Dptal. de Educación Potosí"/>
        <s v="Direc. Dptal. de Educación Tarija"/>
        <s v="Aduana Nacional"/>
        <s v="Administradora Boliviana de Carreteras"/>
        <s v="Vías Bolivia"/>
        <s v="Fundación Cultural del Banco Central de Bolivia"/>
        <s v="Univ. Indígena Bol. Comun. Intercultl Prod. Tupak Katari"/>
        <s v="Univ. Indígena Bol. Comun. Intercult Prod. Casimiro Huanca"/>
        <s v="Univ. Indígena Bol. Comun. Intercult Prod. Apiaguaiki Tupa"/>
        <s v="Servicio Departamental de Riego - Chuquisaca"/>
        <s v="Autoridad de Regulación y Fiscalización de Telecomunicaciones y Transportes"/>
        <s v="Autoridad de Fiscalizac. y Control Soc de Bosques y Tierras"/>
        <s v="Autoridad de Fiscalización de Empresas"/>
        <s v="Escuela de Jueces del Estado"/>
        <s v="Instituto Plurinacional de Estudio de Lenguas y Culturas"/>
        <s v="Autoridad de Fiscalización y Control de Cooperativas"/>
        <s v="Servicio Nacional Textil"/>
        <s v="Agencia del Desarrollo del Cine y Audiovisual Bolivianos"/>
        <s v="Navegación Aérea y Aeropuertos Bolivianos"/>
        <s v="Transportes Aéreos Bolivianos"/>
        <s v="Bolivia TV"/>
        <s v="Corporación de las Fuerzas Armadas p/ el Des. Nacional"/>
        <s v="Empresa de Apoyo a la Producción de Alimentos"/>
        <s v="Depósitos Aduaneros Bolivianos"/>
        <s v="Empresa Azucarera San Buenaventura"/>
        <s v="Empresa Pública &quot;QUIPUS&quot;"/>
        <s v="Empresa Estatal de Transporte por Cable &quot;Mi teleférico&quot;"/>
        <s v="Administración de Servicios Portuarios - Bolivia"/>
        <s v="Empresa Boliviana de Alimentos y Derivados"/>
        <s v="Empresa Boliviana de Producción Agropecuaria"/>
        <s v="Empresa Misicuni"/>
        <s v="Órgano Judicial"/>
        <s v="Órgano Electoral Plurinacional"/>
        <s v="Ministerio Público"/>
        <s v="Procuraduria General del Estado"/>
        <s v="Fondo Nacional de Desarrollo Regional"/>
        <s v="Ministerio de Justicia y Transparencia Institucional" u="1"/>
        <s v="Ministerio de Trabajo, Empleo y Previsión Social" u="1"/>
        <s v="Escuela Boliviana Intercultural de Música" u="1"/>
        <s v="Empresa Siderúrgica del Mutún" u="1"/>
        <s v="Agencia Boliviana de Correos &quot;Correos de Bolivia&quot;" u="1"/>
        <s v="Tribunal Constitucional Plurinacional" u="1"/>
        <s v="Escuela de Gestión Pública Plurinacional" u="1"/>
        <s v="Fondo de Financiamiento para la Minería" u="1"/>
        <s v="Fondo Rotatorio de Fomento Productivo Regional" u="1"/>
        <s v="Ministerio de Defensa" u="1"/>
        <s v="Direc. Dptal. de Educación La Paz" u="1"/>
        <s v="Oficina Técnica Nacional de los Ríos Pilcomayo y Bermejo" u="1"/>
        <s v="Agencia de Gobierno Electrónico y Tecnologías de Información y Comunicación" u="1"/>
        <s v="Empresa Estratégica Boliviana de Construcción y Conservación de Infraestructura Civil" u="1"/>
        <s v="Fondo Nacional de Inversión Productiva y Social" u="1"/>
        <s v="Yacimientos Petrolíferos Fiscales Bolivianos" u="1"/>
        <s v="Empresa Pública Nacional Estratégica Cartones de Bolivia" u="1"/>
        <s v="Boliviana de Aviación" u="1"/>
        <s v="Central de Abastecimiento y Suministros de Salud" u="1"/>
        <s v="Gestora Pública de la Seguridad Social de Largo Plazo" u="1"/>
        <s v="Servicio de Impuestos Nacionales" u="1"/>
        <s v="Ministerio de Medio Ambiente y Agua" u="1"/>
        <s v="Direc. Dptal. de Educación  Chuquisaca" u="1"/>
        <s v="Direc. Dptal. de Educación Oruro" u="1"/>
        <s v="Zona Franca Comercial e Industrial de Cobija" u="1"/>
        <s v="Mutual de Servicios al Policía" u="1"/>
        <s v="Empresa Pública &quot;Editorial del Estado Plurinacional de Bolivia&quot;" u="1"/>
        <s v="Ministerio de Educación" u="1"/>
        <s v="Ministerio de Economía y Finanzas Públicas" u="1"/>
        <s v="Autoridad General de Impugnación Tributaria" u="1"/>
        <s v="Serv. Nal. para la Sostenibilidad en Saneamiento Básico" u="1"/>
        <s v="Direc. Dptal. de Educación Santa Cruz" u="1"/>
        <s v="Direc. Dptal. de Educación Beni" u="1"/>
        <s v="Direc. Dptal. de Educación Pando" u="1"/>
        <s v="Empresa Pública Nacional Estratégica de Yacimientos de Litio Bolivianos" u="1"/>
        <s v="Empresa Nacional de Electricidad" u="1"/>
        <s v="Contraloria General del Estado" u="1"/>
      </sharedItems>
    </cacheField>
    <cacheField name="5.9.3" numFmtId="164">
      <sharedItems containsSemiMixedTypes="0" containsString="0" containsNumber="1" minValue="0" maxValue="200000000"/>
    </cacheField>
    <cacheField name="5.9.4" numFmtId="164">
      <sharedItems containsSemiMixedTypes="0" containsString="0" containsNumber="1" containsInteger="1" minValue="0" maxValue="0"/>
    </cacheField>
    <cacheField name="5.9.7" numFmtId="164">
      <sharedItems containsSemiMixedTypes="0" containsString="0" containsNumber="1" minValue="0" maxValue="383765.7"/>
    </cacheField>
    <cacheField name="5.9.8" numFmtId="164">
      <sharedItems containsSemiMixedTypes="0" containsString="0" containsNumber="1" minValue="0" maxValue="29947568"/>
    </cacheField>
    <cacheField name="Total" numFmtId="164">
      <sharedItems containsSemiMixedTypes="0" containsString="0" containsNumber="1" minValue="0.2" maxValue="200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06">
  <r>
    <x v="0"/>
    <m/>
    <x v="0"/>
    <x v="0"/>
    <s v="O22475160002"/>
    <s v="BOD"/>
    <n v="2247516"/>
    <m/>
    <s v="00081011101 DEPOSITO DE EFECTIVO, DEPOSITANTE: LIZETH MORAIMA MONJE HIROSE, CONCEPTO: POR EXTRAVIO DE CREDENCIAL, CUENTA DE DEPOSITO: CUENTA UNICA DEL TESORO"/>
    <m/>
    <m/>
    <m/>
    <m/>
    <m/>
    <m/>
    <n v="0"/>
    <n v="25"/>
    <s v="NO_CONCILIADO"/>
  </r>
  <r>
    <x v="1"/>
    <m/>
    <x v="1"/>
    <x v="0"/>
    <s v="O22475260002"/>
    <s v="BOD"/>
    <n v="2247526"/>
    <m/>
    <s v="00099021001 DEPOSITO DE EFECTIVO, DEPOSITANTE: DANIEL QUISPE COLQUE, CONCEPTO: DEPÓSITO, CUENTA DE DEPOSITO: CUENTA UNICA DEL TESORO/DJBR"/>
    <m/>
    <m/>
    <m/>
    <m/>
    <m/>
    <m/>
    <n v="0"/>
    <n v="1246"/>
    <s v="NO_CONCILIADO"/>
  </r>
  <r>
    <x v="2"/>
    <m/>
    <x v="2"/>
    <x v="1"/>
    <s v="B22477590002"/>
    <s v="BOD"/>
    <n v="2247759"/>
    <m/>
    <s v="00099021001 DEP.DE CHEQ.AJENOS,RET.DE CAM.,CONCEPTO: DEPÓSITO,DEP.: MARIA TERESA QUINTEROS IRIARTE , PROCEDENCIA: BANCO UNION S.A., CHEQUE: 211553, FECHA DE EMISION:03/01/2025"/>
    <m/>
    <m/>
    <m/>
    <m/>
    <m/>
    <m/>
    <n v="0"/>
    <n v="1200"/>
    <s v="NO_CONCILIADO"/>
  </r>
  <r>
    <x v="3"/>
    <m/>
    <x v="3"/>
    <x v="1"/>
    <s v="B22477610002"/>
    <s v="BOD"/>
    <n v="2247761"/>
    <m/>
    <s v="00291012008 DEP.DE CHEQ.AJENOS,RET.DE CAM.,CONCEPTO: DEPÓSITO,DEP.: VIVIANA AGUERO JUSTINIANO , PROCEDENCIA: BANCO UNION S.A., CHEQUE: 211554, FECHA DE EMISION:03/01/2025"/>
    <m/>
    <m/>
    <m/>
    <m/>
    <m/>
    <m/>
    <n v="0"/>
    <n v="15141.54"/>
    <s v="NO_CONCILIADO"/>
  </r>
  <r>
    <x v="4"/>
    <m/>
    <x v="4"/>
    <x v="1"/>
    <s v="S11156550002"/>
    <s v="CRV"/>
    <n v="1115655"/>
    <m/>
    <s v="||DIFERENCIAL CAMBIARIO SOL.053409-22318 TRANSFERENCIA DE FONDOS AL EXTERIOR PAGO A FAVOR DE GALILEO TRADING DMCC EUR 6.814.481,61 EQUIV. A USD 6.989.641,60 EN COMPLEMENTO A COMPROBANTE S-1115654 DE LA FECHA LIB.00513012004 LBP-YPFB-UNICOMERCIAL (4030005415/1-2188907) DEVOLUCION DIF T/C"/>
    <m/>
    <m/>
    <m/>
    <m/>
    <m/>
    <m/>
    <n v="0"/>
    <n v="72094.460000000006"/>
    <s v="NO_CONCILIADO"/>
  </r>
  <r>
    <x v="4"/>
    <m/>
    <x v="4"/>
    <x v="1"/>
    <s v="S11156510002"/>
    <s v="CRV"/>
    <n v="1115651"/>
    <m/>
    <s v="||DIFERENCIAL CAMBIARIO SOL.053410-22317 TRANSFERENCIA DE FONDOS AL EXTERIOR PAGO A FAVOR DE GALILEO TRADING DMCC EUR 4.867.486,87 EQUIV. A USD 4.992.601,15 EN COMPLEMENTO A COMPROBANTE S-1115648 DE LA FECHA LIB.00099021001 TGN-RECURSOS ORDINARIOS (DEVOLUCION DIF T/C)"/>
    <m/>
    <m/>
    <m/>
    <m/>
    <m/>
    <m/>
    <n v="0"/>
    <n v="51496"/>
    <s v="NO_CONCILIADO"/>
  </r>
  <r>
    <x v="4"/>
    <m/>
    <x v="4"/>
    <x v="1"/>
    <s v="S11156540004"/>
    <s v="COB"/>
    <n v="1115654"/>
    <m/>
    <s v="||TRANSF. DE FONDOS AL EXTERIOR.SEGUN SOL.053409-22318 YPFB DE 27/12/2024 REF.: PAGO A FAVOR DE GALILEO TRADING DMCC POR CONCEPTO DE 3ER POST PAGO SUM HIDR LIQ OCCIDENTE 2024 OP UPCA 2703 HR GPDI 33973 2024 PROC 711, POR EUR 6.814.481,61 EQUIV. A USD 6.989.641,60 LIB.00513012004 LBP-YPFB-UNICOMERCIAL (4030005415/1-2188907) COMIS.TRNSF. 95.897,86SWIFT BS300 UT.60"/>
    <m/>
    <m/>
    <m/>
    <m/>
    <m/>
    <m/>
    <n v="96257.86"/>
    <n v="0"/>
    <s v="NO_CONCILIADO"/>
  </r>
  <r>
    <x v="4"/>
    <m/>
    <x v="4"/>
    <x v="1"/>
    <s v="S11156480004"/>
    <s v="COB"/>
    <n v="1115648"/>
    <m/>
    <s v="||TRANSF. DE FONDOS AL EXTERIOR.SEGUN SOL.053410-22317 YPFB DE 27/12/2024 REF.: PAGO A FAVOR DE GALILEO TRADING DMCC POR CONCEPTO DE 3ER POST PAGO SUM HIDR LIQ OCCIDENTE 2024 OP UPCA 2703 HR GPDI 33973 2024 PROC 710, POR EUR 4.867.486,87 EQUIV. A USD 4.992.601,15 LIB.00513012004 LBP-YPFB-UNICOMERCIAL(4030005415/1-2188907) COBRO COMIS.68.498,47SWIFTBS300.-UT.E60"/>
    <m/>
    <m/>
    <m/>
    <m/>
    <m/>
    <m/>
    <n v="68858.47"/>
    <n v="0"/>
    <s v="NO_CONCILIADO"/>
  </r>
  <r>
    <x v="2"/>
    <m/>
    <x v="2"/>
    <x v="2"/>
    <s v="O22480450002"/>
    <s v="BOD"/>
    <n v="2248045"/>
    <m/>
    <s v="00099021001 DEPOSITO DE EFECTIVO, DEPOSITANTE: HECTOR FAJARDO FERNANDEZ, CONCEPTO: DEVOLUCION, CUENTA DE DEPOSITO: CUENTA UNICA DEL TESORO"/>
    <m/>
    <m/>
    <m/>
    <m/>
    <m/>
    <m/>
    <n v="0"/>
    <n v="11025.64"/>
    <s v="NO_CONCILIADO"/>
  </r>
  <r>
    <x v="1"/>
    <m/>
    <x v="1"/>
    <x v="2"/>
    <s v="O22481690002"/>
    <s v="BOD"/>
    <n v="2248169"/>
    <m/>
    <s v="00099021001 DEPOSITO DE EFECTIVO, DEPOSITANTE: ESPERANZA AGUILAR ZEBALLOS, CONCEPTO: DEVOLUCION HABERES POR SOBREPASAR LETRA A POLICIA BOLIVIANA, CUENTA DE DEPOSITO: CUENTA UNICA DEL TESORO/DJBR"/>
    <m/>
    <m/>
    <m/>
    <m/>
    <m/>
    <m/>
    <n v="0"/>
    <n v="10000"/>
    <s v="NO_CONCILIADO"/>
  </r>
  <r>
    <x v="5"/>
    <m/>
    <x v="5"/>
    <x v="2"/>
    <s v="B22481220002"/>
    <s v="BOD"/>
    <n v="2248122"/>
    <m/>
    <s v="00099021001 DEP.DE CHEQ.AJENOS,RET.DE CAM.,CONCEPTO: DEVOLUCION DE CC SEPTIEMBRE 2024,DEP.: LA VITALICIA SEGUROS Y REASEGUROS DE VIDA S.A. , PROCEDENCIA: BANCO BISA S.A., CHEQUE: 80818, FECHA DE EMISION:06/01/2025"/>
    <m/>
    <m/>
    <m/>
    <m/>
    <m/>
    <m/>
    <n v="0"/>
    <n v="7735.3"/>
    <s v="NO_CONCILIADO"/>
  </r>
  <r>
    <x v="3"/>
    <m/>
    <x v="3"/>
    <x v="2"/>
    <s v="B22480750002"/>
    <s v="BOD"/>
    <n v="2248075"/>
    <m/>
    <s v="00291012008 DEP.DE CHEQ.AJENOS,RET.DE CAM.,CONCEPTO: DEPÓSITO,DEP.: VIVIANA AGUERO JUSTINIANO , PROCEDENCIA: BANCO UNION S.A., CHEQUE: 211555, FECHA DE EMISION:06/01/2025"/>
    <m/>
    <m/>
    <m/>
    <m/>
    <m/>
    <m/>
    <n v="0"/>
    <n v="16810.3"/>
    <s v="NO_CONCILIADO"/>
  </r>
  <r>
    <x v="5"/>
    <m/>
    <x v="5"/>
    <x v="2"/>
    <s v="B22481260002"/>
    <s v="BOD"/>
    <n v="2248126"/>
    <m/>
    <s v="00099021001 DEP.DE CHEQ.AJENOS,RET.DE CAM.,CONCEPTO: DEVOLUCION DE CC SEPTIEMBRE 2024,DEP.: LA VITALICIA SEGUROS Y REASEGUROS DE VIDA S.A. , PROCEDENCIA: BANCO BISA S.A., CHEQUE: 1869265, FECHA DE EMISION:06/01/2025"/>
    <m/>
    <m/>
    <m/>
    <m/>
    <m/>
    <m/>
    <n v="0"/>
    <n v="9347.94"/>
    <s v="NO_CONCILIADO"/>
  </r>
  <r>
    <x v="3"/>
    <m/>
    <x v="3"/>
    <x v="3"/>
    <s v="O22485090002"/>
    <s v="BOD"/>
    <n v="2248509"/>
    <m/>
    <s v="00099021001 DEPOSITO DE EFECTIVO, DEPOSITANTE: ADMINISTRADORA BOLIVIANA DE CARRETERAS-ABC, CONCEPTO: INCAPACIDAD TEMPORAL (JULIO CESAR BARRIONUEVO), CUENTA DE DEPOSITO: CUENTA UNICA DEL TESORO"/>
    <m/>
    <m/>
    <m/>
    <m/>
    <m/>
    <m/>
    <n v="0"/>
    <n v="2097.4499999999998"/>
    <s v="NO_CONCILIADO"/>
  </r>
  <r>
    <x v="6"/>
    <m/>
    <x v="6"/>
    <x v="3"/>
    <s v="B22484210002"/>
    <s v="BOD"/>
    <n v="2248421"/>
    <m/>
    <s v="00099021001 DEP.DE CHEQ.AJENOS,RET.DE CAM.,CONCEPTO: POR FALTAS DEL PERSONAL MES 11/2024 PLANILLA N°63,DEP.: ANH , PROCEDENCIA: BANCO UNION S.A., CHEQUE: 7825, FECHA DE EMISION:03/01/2025"/>
    <m/>
    <m/>
    <m/>
    <m/>
    <m/>
    <m/>
    <n v="0"/>
    <n v="8161.9"/>
    <s v="NO_CONCILIADO"/>
  </r>
  <r>
    <x v="6"/>
    <m/>
    <x v="6"/>
    <x v="3"/>
    <s v="B22484220002"/>
    <s v="BOD"/>
    <n v="2248422"/>
    <m/>
    <s v="00099021001 DEP.DE CHEQ.AJENOS,RET.DE CAM.,CONCEPTO: POR FALTAS DE CONSULTORES DE LINEA MES 08/2024 PLANILLA N°60,DEP.: ANH , PROCEDENCIA: BANCO UNION S.A., CHEQUE: 7824, FECHA DE EMISION:03/01/2025"/>
    <m/>
    <m/>
    <m/>
    <m/>
    <m/>
    <m/>
    <n v="0"/>
    <n v="859.43"/>
    <s v="NO_CONCILIADO"/>
  </r>
  <r>
    <x v="7"/>
    <m/>
    <x v="7"/>
    <x v="3"/>
    <s v="G29825390004"/>
    <s v="DVD"/>
    <n v="22384"/>
    <m/>
    <s v="VENTA DE DIVISAS CON TRANSFERENCIA DE FONDOS A SOLICITUD DE MINISTERIO DE MEDIO AMBIENTE Y AGUA SEGUN SOLICITUD 22384 REF: PAGO AL EXTERIOR POR DEVOLUCION DE RECURSOS DEL PROGRAMA RIO ROCHA PROSARC AL FINANCIADOR AGENCIA FRANCESA DE DESARROLLO AFD DE ACUERDO A SOLICITUD ADJUNTA EQUIVALENTES 2.068.7 LIB. 00086057010 MMAyA-BS. APOYO PPTO.POLIT.PUB.GOBERNANZA SEC.DE AGUA-AFD POR DIFERENCIAL CAMBIARIO"/>
    <m/>
    <m/>
    <m/>
    <m/>
    <m/>
    <m/>
    <n v="191824"/>
    <n v="0"/>
    <s v="NO_CONCILIADO"/>
  </r>
  <r>
    <x v="3"/>
    <m/>
    <x v="3"/>
    <x v="4"/>
    <s v="B22487910002"/>
    <s v="BOD"/>
    <n v="2248791"/>
    <m/>
    <s v="00291012008 DEP.DE CHEQ.AJENOS,RET.DE CAM.,CONCEPTO: DEPÓSITO,DEP.: CARMEN CRESPO HERRERA , PROCEDENCIA: BANCO UNION S.A., CHEQUE: 211556, FECHA DE EMISION:08/01/2025"/>
    <m/>
    <m/>
    <m/>
    <m/>
    <m/>
    <m/>
    <n v="0"/>
    <n v="22812.65"/>
    <s v="NO_CONCILIADO"/>
  </r>
  <r>
    <x v="2"/>
    <m/>
    <x v="2"/>
    <x v="4"/>
    <s v="B22487920002"/>
    <s v="BOD"/>
    <n v="2248792"/>
    <m/>
    <s v="00099021001 DEP.DE CHEQ.AJENOS,RET.DE CAM.,CONCEPTO: DEVOLUCION,DEP.: HEINAR GUDY SALAZAR OJEDA , PROCEDENCIA: BANCO UNION S.A., CHEQUE: 211557, FECHA DE EMISION:08/01/2025"/>
    <m/>
    <m/>
    <m/>
    <m/>
    <m/>
    <m/>
    <n v="0"/>
    <n v="9333.52"/>
    <s v="NO_CONCILIADO"/>
  </r>
  <r>
    <x v="2"/>
    <m/>
    <x v="2"/>
    <x v="4"/>
    <s v="O22489150002"/>
    <s v="BOD"/>
    <n v="2248915"/>
    <m/>
    <s v="00099021001 DEPOSITO DE EFECTIVO, DEPOSITANTE: ANDREE SOLIZ REYNALDO MOISES, CONCEPTO: DEVOLUCION DE PAGO ABRIL 2024, CUENTA DE DEPOSITO: CUENTA UNICA DEL TESORO/DJBR"/>
    <m/>
    <m/>
    <m/>
    <m/>
    <m/>
    <m/>
    <n v="0"/>
    <n v="7379.55"/>
    <s v="NO_CONCILIADO"/>
  </r>
  <r>
    <x v="2"/>
    <m/>
    <x v="2"/>
    <x v="4"/>
    <s v="O22489170002"/>
    <s v="BOD"/>
    <n v="2248917"/>
    <m/>
    <s v="00099021001 DEPOSITO DE EFECTIVO, DEPOSITANTE: ANDREE SOLIZ REYNALDO MOISES, CONCEPTO: DEVOLUCION DE PAGO RETROACTIVO 2024, CUENTA DE DEPOSITO: CUENTA UNICA DEL TESORO/DJBR"/>
    <m/>
    <m/>
    <m/>
    <m/>
    <m/>
    <m/>
    <n v="0"/>
    <n v="128.16999999999999"/>
    <s v="NO_CONCILIADO"/>
  </r>
  <r>
    <x v="2"/>
    <m/>
    <x v="2"/>
    <x v="4"/>
    <s v="O22489180002"/>
    <s v="BOD"/>
    <n v="2248918"/>
    <m/>
    <s v="00099021001 DEPOSITO DE EFECTIVO, DEPOSITANTE: ANDREE SOLIZ REYNALDO MOISES, CONCEPTO: DEVOLUCION DE PAGO MAYO 2024, CUENTA DE DEPOSITO: CUENTA UNICA DEL TESORO/DJBR"/>
    <m/>
    <m/>
    <m/>
    <m/>
    <m/>
    <m/>
    <n v="0"/>
    <n v="7507.01"/>
    <s v="NO_CONCILIADO"/>
  </r>
  <r>
    <x v="2"/>
    <m/>
    <x v="2"/>
    <x v="4"/>
    <s v="O22489190002"/>
    <s v="BOD"/>
    <n v="2248919"/>
    <m/>
    <s v="00099021001 DEPOSITO DE EFECTIVO, DEPOSITANTE: ANDREE SOLIZ REYNALDO MOISES, CONCEPTO: DEVOLUCION DE PAGO JUNIO 2024, CUENTA DE DEPOSITO: CUENTA UNICA DEL TESORO/DJBR"/>
    <m/>
    <m/>
    <m/>
    <m/>
    <m/>
    <m/>
    <n v="0"/>
    <n v="7507.01"/>
    <s v="NO_CONCILIADO"/>
  </r>
  <r>
    <x v="2"/>
    <m/>
    <x v="2"/>
    <x v="4"/>
    <s v="O22489200002"/>
    <s v="BOD"/>
    <n v="2248920"/>
    <m/>
    <s v="00099021001 DEPOSITO DE EFECTIVO, DEPOSITANTE: ANDREE SOLIZ REYNALDO MOISES, CONCEPTO: DEVOLUCION DE PAGO JULIO 2024, CUENTA DE DEPOSITO: CUENTA UNICA DEL TESORO/DJBR"/>
    <m/>
    <m/>
    <m/>
    <m/>
    <m/>
    <m/>
    <n v="0"/>
    <n v="7507.01"/>
    <s v="NO_CONCILIADO"/>
  </r>
  <r>
    <x v="2"/>
    <m/>
    <x v="2"/>
    <x v="5"/>
    <s v="O22491160002"/>
    <s v="BOD"/>
    <n v="2249116"/>
    <m/>
    <s v="00099021001 DEPOSITO DE EFECTIVO, DEPOSITANTE: LUIS ALBERTO SILES SEVERICH, CONCEPTO: REVERSION, CUENTA DE DEPOSITO: CUENTA UNICA DEL TESORO"/>
    <m/>
    <m/>
    <m/>
    <m/>
    <m/>
    <m/>
    <n v="0"/>
    <n v="43"/>
    <s v="NO_CONCILIADO"/>
  </r>
  <r>
    <x v="1"/>
    <m/>
    <x v="1"/>
    <x v="5"/>
    <s v="O22491410002"/>
    <s v="BOD"/>
    <n v="2249141"/>
    <m/>
    <s v="00099021001 DEPOSITO DE EFECTIVO, DEPOSITANTE: JIMMY VASQUEZ RODRIGUEZ-FAB, CONCEPTO: REVERSION COMBUSTIBLE PREV 4 PAGO 7 PART 34110 DGAJ/2024, CUENTA DE DEPOSITO: CUENTA UNICA DEL TESORO"/>
    <m/>
    <m/>
    <m/>
    <m/>
    <m/>
    <m/>
    <n v="0"/>
    <n v="149.6"/>
    <s v="NO_CONCILIADO"/>
  </r>
  <r>
    <x v="1"/>
    <m/>
    <x v="1"/>
    <x v="5"/>
    <s v="O22491420002"/>
    <s v="BOD"/>
    <n v="2249142"/>
    <m/>
    <s v="00099021001 DEPOSITO DE EFECTIVO, DEPOSITANTE: HERNAN ADHEMAR ALVAREZ ZELAYA-FAB, CONCEPTO: REVERSION COMBUSTIBLE PREV 4 PAGO 7 PART 34110 SECC TT.TT. MOTOR POOL/2024, CUENTA DE DEPOSITO: CUENTA UNICA DEL TESORO"/>
    <m/>
    <m/>
    <m/>
    <m/>
    <m/>
    <m/>
    <n v="0"/>
    <n v="74.8"/>
    <s v="NO_CONCILIADO"/>
  </r>
  <r>
    <x v="2"/>
    <m/>
    <x v="2"/>
    <x v="5"/>
    <s v="O22492180002"/>
    <s v="BOD"/>
    <n v="2249218"/>
    <m/>
    <s v="00099021001 DEPOSITO DE EFECTIVO, DEPOSITANTE: PLACIDO CORDERO TURPO, CONCEPTO: DEVOLUCION DE SALARIOS 3 MESES (ABRIL, MAYO Y JUNIO 2024) PLACIDO CORDERO TURPO - CI. 3463623, CUENTA DE DEPOSITO: CUENTA UNICA DEL TESORO"/>
    <m/>
    <m/>
    <m/>
    <m/>
    <m/>
    <m/>
    <n v="0"/>
    <n v="30618.87"/>
    <s v="NO_CONCILIADO"/>
  </r>
  <r>
    <x v="2"/>
    <m/>
    <x v="2"/>
    <x v="5"/>
    <s v="O22492550002"/>
    <s v="BOD"/>
    <n v="2249255"/>
    <m/>
    <s v="00099021001 DEPOSITO DE EFECTIVO, DEPOSITANTE: MIGUEL LAURA TORREZ, CONCEPTO: DEVOLUCION PASAJE TERRESTRE, CUENTA DE DEPOSITO: CUENTA UNICA DEL TESORO"/>
    <m/>
    <m/>
    <m/>
    <m/>
    <m/>
    <m/>
    <n v="0"/>
    <n v="40"/>
    <s v="NO_CONCILIADO"/>
  </r>
  <r>
    <x v="8"/>
    <m/>
    <x v="8"/>
    <x v="5"/>
    <s v="Q21510480002"/>
    <s v="CRV"/>
    <n v="2151048"/>
    <m/>
    <s v="NUMERO DE LIBRETA CUT: 00590012001 OPERACIÓN E18 TRANSFERENCIA DEL SISTEMA FINANCIERO POR CUENTA DE TERCEROS A LA CUT DEVOLUCION DE GARANTIAS EN EFECTIVO POLIZA UAR-LP0201-8261-0 BENEFICIARIO EMPRESA PUBLICA QUIPUS"/>
    <m/>
    <m/>
    <m/>
    <m/>
    <m/>
    <m/>
    <n v="0"/>
    <n v="165856"/>
    <s v="NO_CONCILIADO"/>
  </r>
  <r>
    <x v="3"/>
    <m/>
    <x v="3"/>
    <x v="5"/>
    <s v="S11160390001"/>
    <s v="DEV"/>
    <n v="1116039"/>
    <m/>
    <s v="||COMISIONES QUE COBRA EL MUFG BANK LTD. POR PAGO FINAL JPY1.339.000 CORRESPONDIENTE A LA DONACIÓN JAPONESA N° 1660870 REF. 28-VJ-128B S/G MENSAJE SWIFT N° 396 DE 09-01-2025 Y NOTA ABC/GNA/SAF/ATE/2024-0508 DE FECHA 04-03-2024. CTA. 3987069001 - LIBRETA N° 00291012002 ABC-RECURSOS PROPIOS"/>
    <m/>
    <m/>
    <m/>
    <m/>
    <m/>
    <m/>
    <n v="197.66"/>
    <n v="0"/>
    <s v="NO_CONCILIADO"/>
  </r>
  <r>
    <x v="3"/>
    <m/>
    <x v="3"/>
    <x v="5"/>
    <s v="S11160390004"/>
    <s v="COB"/>
    <n v="1116039"/>
    <m/>
    <s v="||COMISIONES QUE COBRA EL MUFG BANK LTD. POR PAGO FINAL JPY1.339.000 CORRESPONDIENTE A LA DONACIÓN JAPONESA N° 1660870 REF. 28-VJ-128B S/G MENSAJE SWIFT N° 396 DE 09-01-2025 Y NOTA ABC/GNA/SAF/ATE/2024-0508 DE FECHA 04-03-2024. CTA. 3987069001 - LIBRETA N° 00291012002 ABC-RECURSOS PROPIOS REF.: ÚTILES DE ESCRITORIO"/>
    <m/>
    <m/>
    <m/>
    <m/>
    <m/>
    <m/>
    <n v="60"/>
    <n v="0"/>
    <s v="NO_CONCILIADO"/>
  </r>
  <r>
    <x v="2"/>
    <m/>
    <x v="2"/>
    <x v="6"/>
    <s v="O22495190002"/>
    <s v="BOD"/>
    <n v="2249519"/>
    <m/>
    <s v="00099021001 DEPOSITO DE EFECTIVO, DEPOSITANTE: HERLAN AMERICO DIAZ APAZA, CONCEPTO: SALDO NO EJECUTADO, CUENTA DE DEPOSITO: CUENTA UNICA DEL TESORO"/>
    <m/>
    <m/>
    <m/>
    <m/>
    <m/>
    <m/>
    <n v="0"/>
    <n v="813"/>
    <s v="NO_CONCILIADO"/>
  </r>
  <r>
    <x v="9"/>
    <m/>
    <x v="9"/>
    <x v="6"/>
    <s v="O22495920002"/>
    <s v="BOD"/>
    <n v="2249592"/>
    <m/>
    <s v="00099021001 DEPOSITO DE EFECTIVO, DEPOSITANTE: ANDREE SOLIZ REYNALDO MOISES, CONCEPTO: DEVOLUCION DE PAGO AGOSTO 2024, CUENTA DE DEPOSITO: CUENTA UNICA DEL TESORO/DJBR"/>
    <m/>
    <m/>
    <m/>
    <m/>
    <m/>
    <m/>
    <n v="0"/>
    <n v="7507.01"/>
    <s v="NO_CONCILIADO"/>
  </r>
  <r>
    <x v="10"/>
    <m/>
    <x v="10"/>
    <x v="6"/>
    <s v="O22496250002"/>
    <s v="BOD"/>
    <n v="2249625"/>
    <m/>
    <s v="00526012001 DEPOSITO DE EFECTIVO, DEPOSITANTE: BOLIVA TV - SOFIA HEREDIA CHUCATANY, CONCEPTO: DEV. FONDOS NO UTILIZADOS HR 10452, CUENTA DE DEPOSITO: CUENTA UNICA DEL TESORO"/>
    <m/>
    <m/>
    <m/>
    <m/>
    <m/>
    <m/>
    <n v="0"/>
    <n v="11257.5"/>
    <s v="NO_CONCILIADO"/>
  </r>
  <r>
    <x v="1"/>
    <m/>
    <x v="1"/>
    <x v="6"/>
    <s v="O22496700002"/>
    <s v="BOD"/>
    <n v="2249670"/>
    <m/>
    <s v="00015011108 DEPOSITO DE EFECTIVO, DEPOSITANTE: ESPINOZA MEDRANO FERNANDO, CONCEPTO: DEVOLUCION DE PASAJE AEREO, CUENTA DE DEPOSITO: CUENTA UNICA DEL TESORO"/>
    <m/>
    <m/>
    <m/>
    <m/>
    <m/>
    <m/>
    <n v="0"/>
    <n v="284"/>
    <s v="NO_CONCILIADO"/>
  </r>
  <r>
    <x v="1"/>
    <m/>
    <x v="1"/>
    <x v="6"/>
    <s v="O22496730002"/>
    <s v="BOD"/>
    <n v="2249673"/>
    <m/>
    <s v="00015011108 DEPOSITO DE EFECTIVO, DEPOSITANTE: ESPINOZA MEDRANO FERNANDO, CONCEPTO: DEVOLUCION DE PASAJE AEREO, CUENTA DE DEPOSITO: CUENTA UNICA DEL TESORO"/>
    <m/>
    <m/>
    <m/>
    <m/>
    <m/>
    <m/>
    <n v="0"/>
    <n v="246"/>
    <s v="NO_CONCILIADO"/>
  </r>
  <r>
    <x v="1"/>
    <m/>
    <x v="1"/>
    <x v="6"/>
    <s v="O22496760002"/>
    <s v="BOD"/>
    <n v="2249676"/>
    <m/>
    <s v="00015011108 DEPOSITO DE EFECTIVO, DEPOSITANTE: ESPINOZA MEDRANO FERNANDO, CONCEPTO: DEVOLUCION DE PASAJE AEREO, CUENTA DE DEPOSITO: CUENTA UNICA DEL TESORO"/>
    <m/>
    <m/>
    <m/>
    <m/>
    <m/>
    <m/>
    <n v="0"/>
    <n v="246"/>
    <s v="NO_CONCILIADO"/>
  </r>
  <r>
    <x v="1"/>
    <m/>
    <x v="1"/>
    <x v="6"/>
    <s v="O22496790002"/>
    <s v="BOD"/>
    <n v="2249679"/>
    <m/>
    <s v="00015011108 DEPOSITO DE EFECTIVO, DEPOSITANTE: ESPINOZA MEDRANO FERNANDO, CONCEPTO: DEVOLUCION DE PASAJE AEREO, CUENTA DE DEPOSITO: CUENTA UNICA DEL TESORO"/>
    <m/>
    <m/>
    <m/>
    <m/>
    <m/>
    <m/>
    <n v="0"/>
    <n v="284"/>
    <s v="NO_CONCILIADO"/>
  </r>
  <r>
    <x v="1"/>
    <m/>
    <x v="1"/>
    <x v="6"/>
    <s v="O22496800002"/>
    <s v="BOD"/>
    <n v="2249680"/>
    <m/>
    <s v="00015011108 DEPOSITO DE EFECTIVO, DEPOSITANTE: CLAUDIA DANITZA BELLO RIVERO, CONCEPTO: DEVOLUCION DE PASAJE AEREO, CUENTA DE DEPOSITO: CUENTA UNICA DEL TESORO"/>
    <m/>
    <m/>
    <m/>
    <m/>
    <m/>
    <m/>
    <n v="0"/>
    <n v="699"/>
    <s v="NO_CONCILIADO"/>
  </r>
  <r>
    <x v="3"/>
    <m/>
    <x v="3"/>
    <x v="6"/>
    <s v="O22497670002"/>
    <s v="BOD"/>
    <n v="2249767"/>
    <m/>
    <s v="00291012008 DEPOSITO DE EFECTIVO, DEPOSITANTE: VLADIMIR CHRISTIAN QUISPE PAYLLO, CONCEPTO: TRABAJO DE LABORATORIO, CUENTA DE DEPOSITO: CUENTA UNICA DEL TESORO"/>
    <m/>
    <m/>
    <m/>
    <m/>
    <m/>
    <m/>
    <n v="0"/>
    <n v="7343.74"/>
    <s v="NO_CONCILIADO"/>
  </r>
  <r>
    <x v="1"/>
    <m/>
    <x v="1"/>
    <x v="6"/>
    <s v="O22498180002"/>
    <s v="BOD"/>
    <n v="2249818"/>
    <m/>
    <s v="00099021001 DEPOSITO DE EFECTIVO, DEPOSITANTE: SIMON VENTURA CONDORI, CONCEPTO: DEVOLUCION DE SALARIOS, CUENTA DE DEPOSITO: CUENTA UNICA DEL TESORO/DJBR"/>
    <m/>
    <m/>
    <m/>
    <m/>
    <m/>
    <m/>
    <n v="0"/>
    <n v="2000"/>
    <s v="NO_CONCILIADO"/>
  </r>
  <r>
    <x v="2"/>
    <m/>
    <x v="2"/>
    <x v="6"/>
    <s v="B22496170002"/>
    <s v="BOD"/>
    <n v="2249617"/>
    <m/>
    <s v="00099021001 DEP.DE CHEQ.AJENOS,RET.DE CAM.,CONCEPTO: DEPÓSITO,DEP.: EDWIN GONZALO PORCEL ARANCIBIA , PROCEDENCIA: BANCO UNION S.A., CHEQUE: 211560, FECHA DE EMISION:10/01/2025"/>
    <m/>
    <m/>
    <m/>
    <m/>
    <m/>
    <m/>
    <n v="0"/>
    <n v="961"/>
    <s v="NO_CONCILIADO"/>
  </r>
  <r>
    <x v="3"/>
    <m/>
    <x v="3"/>
    <x v="6"/>
    <s v="B22496260002"/>
    <s v="BOD"/>
    <n v="2249626"/>
    <m/>
    <s v="00291012006 DEP.DE CHEQ.AJENOS,RET.DE CAM.,CONCEPTO: PAGO DE USO DE VIA,DEP.: GOBIERNO AUTONOMO DEPARTAMENTAL DE ORURO , PROCEDENCIA: BANCO UNION S.A., CHEQUE: 86070, FECHA DE EMISION:23/12/2024"/>
    <m/>
    <m/>
    <m/>
    <m/>
    <m/>
    <m/>
    <n v="0"/>
    <n v="2923.2"/>
    <s v="NO_CONCILIADO"/>
  </r>
  <r>
    <x v="2"/>
    <m/>
    <x v="2"/>
    <x v="7"/>
    <s v="O22500290002"/>
    <s v="BOD"/>
    <n v="2250029"/>
    <m/>
    <s v="00099021001 DEPOSITO DE EFECTIVO, DEPOSITANTE: LARISSA PEREZ, CONCEPTO: DEVOLUCION, CUENTA DE DEPOSITO: CUENTA UNICA DEL TESORO"/>
    <m/>
    <m/>
    <m/>
    <m/>
    <m/>
    <m/>
    <n v="0"/>
    <n v="186"/>
    <s v="NO_CONCILIADO"/>
  </r>
  <r>
    <x v="1"/>
    <m/>
    <x v="1"/>
    <x v="7"/>
    <s v="O22500820002"/>
    <s v="BOD"/>
    <n v="2250082"/>
    <m/>
    <s v="00015011114 DEPOSITO DE EFECTIVO, DEPOSITANTE: MONICA QUISPE MAMANI, CONCEPTO: DEVOLUCION POR PAGO DE DEMASIA DEL AGUA POTABLE (COSAALT) TARIJA, CUENTA DE DEPOSITO: CUENTA UNICA DEL TESORO"/>
    <m/>
    <m/>
    <m/>
    <m/>
    <m/>
    <m/>
    <n v="0"/>
    <n v="98.89"/>
    <s v="NO_CONCILIADO"/>
  </r>
  <r>
    <x v="2"/>
    <m/>
    <x v="2"/>
    <x v="7"/>
    <s v="B22500710002"/>
    <s v="BOD"/>
    <n v="2250071"/>
    <m/>
    <s v="00099021001 DEP.DE CHEQ.AJENOS,RET.DE CAM.,CONCEPTO: DEPÓSITO,DEP.: JORGE CARLOS ALIZARES ARIAS , PROCEDENCIA: BANCO UNION S.A., CHEQUE: 211561, FECHA DE EMISION:13/01/2025"/>
    <m/>
    <m/>
    <m/>
    <m/>
    <m/>
    <m/>
    <n v="0"/>
    <n v="4000"/>
    <s v="NO_CONCILIADO"/>
  </r>
  <r>
    <x v="2"/>
    <m/>
    <x v="2"/>
    <x v="8"/>
    <s v="O22503420002"/>
    <s v="BOD"/>
    <n v="2250342"/>
    <m/>
    <s v="00099021001 DEPOSITO DE EFECTIVO, DEPOSITANTE: FREDDY ASCENCIO RODRIGUEZ, CONCEPTO: REVERSION, CUENTA DE DEPOSITO: CUENTA UNICA DEL TESORO"/>
    <m/>
    <m/>
    <m/>
    <m/>
    <m/>
    <m/>
    <n v="0"/>
    <n v="7046.15"/>
    <s v="NO_CONCILIADO"/>
  </r>
  <r>
    <x v="0"/>
    <m/>
    <x v="0"/>
    <x v="8"/>
    <s v="O22503630002"/>
    <s v="BOD"/>
    <n v="2250363"/>
    <m/>
    <s v="00081071102 DEPOSITO DE EFECTIVO, DEPOSITANTE: ALFREDO FLORIBE MELGAR, CONCEPTO: DEP. POR OMISION EN EL MARCADO DE FECHA 26/12/2024, CUENTA DE DEPOSITO: CUENTA UNICA DEL TESORO"/>
    <m/>
    <m/>
    <m/>
    <m/>
    <m/>
    <m/>
    <n v="0"/>
    <n v="211.62"/>
    <s v="NO_CONCILIADO"/>
  </r>
  <r>
    <x v="2"/>
    <m/>
    <x v="2"/>
    <x v="8"/>
    <s v="O22503680002"/>
    <s v="BOD"/>
    <n v="2250368"/>
    <m/>
    <s v="00099021001 DEPOSITO DE EFECTIVO, DEPOSITANTE: CHOQUE CONDORI JHONNY, CONCEPTO: DEVOLUCION, CUENTA DE DEPOSITO: CUENTA UNICA DEL TESORO"/>
    <m/>
    <m/>
    <m/>
    <m/>
    <m/>
    <m/>
    <n v="0"/>
    <n v="1846.06"/>
    <s v="NO_CONCILIADO"/>
  </r>
  <r>
    <x v="1"/>
    <m/>
    <x v="1"/>
    <x v="8"/>
    <s v="O22503910002"/>
    <s v="BOD"/>
    <n v="2250391"/>
    <m/>
    <s v="00015011108 DEPOSITO DE EFECTIVO, DEPOSITANTE: ROLANDO FABIO ULAQUE ZEBALLOS, CONCEPTO: REMANENTE DEL SERVICIO DE ENERGIA ELECTRICA DE LA DISTRITAL DE MIGRACION PANDO DICIEMBRE/2024, CUENTA DE DEPOSITO: CUENTA UNICA DEL TESORO"/>
    <m/>
    <m/>
    <m/>
    <m/>
    <m/>
    <m/>
    <n v="0"/>
    <n v="349.37"/>
    <s v="NO_CONCILIADO"/>
  </r>
  <r>
    <x v="0"/>
    <m/>
    <x v="0"/>
    <x v="8"/>
    <s v="O22505230002"/>
    <s v="BOD"/>
    <n v="2250523"/>
    <m/>
    <s v="00081071102 DEPOSITO DE EFECTIVO, DEPOSITANTE: GELY ZERDA ROCHA, CONCEPTO: C-31 N°572 REVERSION PAGO BONO DE TÉ, DICIEMBRE 2024 - CONSULTOR INDIVIDUAL EN LINEA, CUENTA DE DEPOSITO: CUENTA UNICA DEL TESORO"/>
    <m/>
    <m/>
    <m/>
    <m/>
    <m/>
    <m/>
    <n v="0"/>
    <n v="252"/>
    <s v="NO_CONCILIADO"/>
  </r>
  <r>
    <x v="2"/>
    <m/>
    <x v="2"/>
    <x v="8"/>
    <s v="O22505260002"/>
    <s v="BOD"/>
    <n v="2250526"/>
    <m/>
    <s v="00099021001 DEPOSITO DE EFECTIVO, DEPOSITANTE: GELY ZERDA ROCHA, CONCEPTO: C-31 N°573 REVERSION PAGO BONO DE TÉ, DICIEMBRE 2024 PERSONAL EVENTUAL, CUENTA DE DEPOSITO: CUENTA UNICA DEL TESORO/DJBR"/>
    <m/>
    <m/>
    <m/>
    <m/>
    <m/>
    <m/>
    <n v="0"/>
    <n v="360"/>
    <s v="NO_CONCILIADO"/>
  </r>
  <r>
    <x v="1"/>
    <m/>
    <x v="1"/>
    <x v="8"/>
    <s v="O22505430002"/>
    <s v="BOD"/>
    <n v="2250543"/>
    <m/>
    <s v="00015011107 DEPOSITO DE EFECTIVO, DEPOSITANTE: PROMID, CONCEPTO: PAGO SERVICIO AGUA ENERO 2025, CUENTA DE DEPOSITO: CUENTA UNICA DEL TESORO"/>
    <m/>
    <m/>
    <m/>
    <m/>
    <m/>
    <m/>
    <n v="0"/>
    <n v="329.74"/>
    <s v="NO_CONCILIADO"/>
  </r>
  <r>
    <x v="2"/>
    <m/>
    <x v="2"/>
    <x v="8"/>
    <s v="B22503620002"/>
    <s v="BOD"/>
    <n v="2250362"/>
    <m/>
    <s v="00099021001 DEP.DE CHEQ.AJENOS,RET.DE CAM.,CONCEPTO: DEVOLUCION,DEP.: JUAN MARQUEZ , PROCEDENCIA: BANCO UNION S.A., CHEQUE: 213434, FECHA DE EMISION:14/01/2025"/>
    <m/>
    <m/>
    <m/>
    <m/>
    <m/>
    <m/>
    <n v="0"/>
    <n v="16060.68"/>
    <s v="NO_CONCILIADO"/>
  </r>
  <r>
    <x v="4"/>
    <m/>
    <x v="4"/>
    <x v="8"/>
    <s v="S11166560002"/>
    <s v="CRV"/>
    <n v="1116656"/>
    <m/>
    <s v="||TRANSFERENCIA DE FONDOS DEL EXTERIOR P/DEVOLUCION COMISIONES BANCARIAS COMMERZBANK AG, FRANKFURT-ALEMANIA, CORRESP.A LA CARTA DE CREDITO REF.:I-2022-32 P/C YPFB A/F CUÑADO S.A.U.,S/G SWIFT 583,14/01/2025 Y DOCS.ADJ. LIB.00513072001 YPFB-OPERACIONES GNRGD RF:DEVOL.COMIS.COMMERZBANK LC I-2022-32 PC YPFB AF CUÑADO SAU"/>
    <m/>
    <m/>
    <m/>
    <m/>
    <m/>
    <m/>
    <n v="0"/>
    <n v="5145.2700000000004"/>
    <s v="NO_CONCILIADO"/>
  </r>
  <r>
    <x v="11"/>
    <m/>
    <x v="11"/>
    <x v="8"/>
    <s v="Q21531100002"/>
    <s v="CRV"/>
    <n v="2153110"/>
    <m/>
    <s v="NUMERO DE LIBRETA CUT: 00099021001 OPERACIÓN E18 TRANSFERENCIA DEL SISTEMA FINANCIERO POR CUENTA DE TERCEROS A LA CUT TRANSFERENCIA POR DEVOLUCION DE HABERES AL TESORO GENERAL DE LA NACION SOLICITUD VEGA TORREZ MARIA NELA"/>
    <m/>
    <m/>
    <m/>
    <m/>
    <m/>
    <m/>
    <n v="0"/>
    <n v="152419.18"/>
    <s v="NO_CONCILIADO"/>
  </r>
  <r>
    <x v="2"/>
    <m/>
    <x v="2"/>
    <x v="9"/>
    <s v="O22507420002"/>
    <s v="BOD"/>
    <n v="2250742"/>
    <m/>
    <s v="00099021001 DEPOSITO DE EFECTIVO, DEPOSITANTE: MONICA ADA PANOZO DE ZEBALLOS, CONCEPTO: DEVOLUCION DE ABONO EFECTUADO POSTERIOR A LA FECHA DE FALLECIMIENTO, CUENTA DE DEPOSITO: CUENTA UNICA DEL TESORO"/>
    <m/>
    <m/>
    <m/>
    <m/>
    <m/>
    <m/>
    <n v="0"/>
    <n v="4135.8"/>
    <s v="NO_CONCILIADO"/>
  </r>
  <r>
    <x v="2"/>
    <m/>
    <x v="2"/>
    <x v="9"/>
    <s v="O22508430002"/>
    <s v="BOD"/>
    <n v="2250843"/>
    <m/>
    <s v="00099021001 DEPOSITO DE EFECTIVO, DEPOSITANTE: GABRIELA MASSI CANAZA, CONCEPTO: DEVOLUCION, CUENTA DE DEPOSITO: CUENTA UNICA DEL TESORO"/>
    <m/>
    <m/>
    <m/>
    <m/>
    <m/>
    <m/>
    <n v="0"/>
    <n v="2000"/>
    <s v="NO_CONCILIADO"/>
  </r>
  <r>
    <x v="2"/>
    <m/>
    <x v="2"/>
    <x v="9"/>
    <s v="O22508900002"/>
    <s v="BOD"/>
    <n v="2250890"/>
    <m/>
    <s v="00099021001 DEPOSITO DE EFECTIVO, DEPOSITANTE: ELSA QUISPE LIMACHI, CONCEPTO: DEV. GASOLINA PREV. 613, CUENTA DE DEPOSITO: CUENTA UNICA DEL TESORO"/>
    <m/>
    <m/>
    <m/>
    <m/>
    <m/>
    <m/>
    <n v="0"/>
    <n v="149.6"/>
    <s v="NO_CONCILIADO"/>
  </r>
  <r>
    <x v="7"/>
    <m/>
    <x v="7"/>
    <x v="9"/>
    <s v="O22508970002"/>
    <s v="BOD"/>
    <n v="2250897"/>
    <m/>
    <s v="00086011109 DEPOSITO DE EFECTIVO, DEPOSITANTE: MMAYA, CONCEPTO: DEV. PPCR CONTRATO DE PRESTAMO 3534 GESTION 2023, CUENTA DE DEPOSITO: CUENTA UNICA DEL TESORO"/>
    <m/>
    <m/>
    <m/>
    <m/>
    <m/>
    <m/>
    <n v="0"/>
    <n v="51109.95"/>
    <s v="NO_CONCILIADO"/>
  </r>
  <r>
    <x v="7"/>
    <m/>
    <x v="7"/>
    <x v="9"/>
    <s v="O22508980002"/>
    <s v="BOD"/>
    <n v="2250898"/>
    <m/>
    <s v="00086011109 DEPOSITO DE EFECTIVO, DEPOSITANTE: MMAYA, CONCEPTO: DEV. PPCR CONTRATO DE PRESTAMO 3534 GESTION 2024, CUENTA DE DEPOSITO: CUENTA UNICA DEL TESORO"/>
    <m/>
    <m/>
    <m/>
    <m/>
    <m/>
    <m/>
    <n v="0"/>
    <n v="3576.25"/>
    <s v="NO_CONCILIADO"/>
  </r>
  <r>
    <x v="12"/>
    <m/>
    <x v="12"/>
    <x v="9"/>
    <s v="O22509380002"/>
    <s v="BOD"/>
    <n v="2250938"/>
    <m/>
    <s v="00099024113 DEPOSITO DE EFECTIVO, DEPOSITANTE: ROBERTO OSMAR MACUCHAPI TICONA, CONCEPTO: DEVOLUCION DE DINERO A LA UPRE, CUENTA DE DEPOSITO: CUENTA UNICA DEL TESORO"/>
    <m/>
    <m/>
    <m/>
    <m/>
    <m/>
    <m/>
    <n v="0"/>
    <n v="3321.8"/>
    <s v="NO_CONCILIADO"/>
  </r>
  <r>
    <x v="13"/>
    <m/>
    <x v="13"/>
    <x v="9"/>
    <s v="G29932360003"/>
    <s v="COB"/>
    <n v="19641"/>
    <m/>
    <s v="PAGO A BID PRÉSTAMO 5376/OC-BO VCTO. 15-01-2025 POR CUENTA DE TGN , NTI. 019641 VALOR 15-01-2025 INTERESES USD 7.132.957,11 COMISIONES USD 598.956,98 CTA. 3987 CUENTA UNICA DEL TESORO LIB. 00099021001 REF.: COMISIONES BANCARIAS"/>
    <m/>
    <m/>
    <m/>
    <m/>
    <m/>
    <m/>
    <n v="53400.9"/>
    <n v="0"/>
    <s v="NO_CONCILIADO"/>
  </r>
  <r>
    <x v="13"/>
    <m/>
    <x v="13"/>
    <x v="9"/>
    <s v="G29932410003"/>
    <s v="COB"/>
    <n v="19596"/>
    <m/>
    <s v="PAGO A BID PRÉSTAMO 3797/BL-BO VCTO. 15-01-2025 POR CUENTA DE TGN , NTI. 019596 VALOR 15-01-2025 CAPITAL USD 115.139,92 INTERESES USD 150.266,15 CTA. 3987 CUENTA UNICA DEL TESORO LIB. 00099021001 REF.: COMISIONES BANCARIAS"/>
    <m/>
    <m/>
    <m/>
    <m/>
    <m/>
    <m/>
    <n v="2180.71"/>
    <n v="0"/>
    <s v="NO_CONCILIADO"/>
  </r>
  <r>
    <x v="9"/>
    <m/>
    <x v="9"/>
    <x v="9"/>
    <s v="Q21542140002"/>
    <s v="CRV"/>
    <n v="2154214"/>
    <m/>
    <s v="NUMERO DE LIBRETA CUT: 00099021001 OPERACIÓN E75 TRANSFERENCIA DE LA CUENTA FISCAL BUN A LA CUT EN MN TRANSF.FDOS.AL.BCB GOB. AUTONOMO MCPAL. DE MOROCHATA CITE: GAMM OF/C 008/2025 CUENTA CUT 3987 LIBRETA NÂ° 00099021001"/>
    <m/>
    <m/>
    <m/>
    <m/>
    <m/>
    <m/>
    <n v="0"/>
    <n v="0.5"/>
    <s v="NO_CONCILIADO"/>
  </r>
  <r>
    <x v="2"/>
    <m/>
    <x v="2"/>
    <x v="10"/>
    <s v="O22512060002"/>
    <s v="BOD"/>
    <n v="2251206"/>
    <m/>
    <s v="00099021001 DEPOSITO DE EFECTIVO, DEPOSITANTE: VALERIA VILLCA FLORES, CONCEPTO: DEVOLUCION, CUENTA DE DEPOSITO: CUENTA UNICA DEL TESORO"/>
    <m/>
    <m/>
    <m/>
    <m/>
    <m/>
    <m/>
    <n v="0"/>
    <n v="6202.8"/>
    <s v="NO_CONCILIADO"/>
  </r>
  <r>
    <x v="0"/>
    <m/>
    <x v="0"/>
    <x v="10"/>
    <s v="O22512100002"/>
    <s v="BOD"/>
    <n v="2251210"/>
    <m/>
    <s v="00081011101 DEPOSITO DE EFECTIVO, DEPOSITANTE: ALEXANDRO DAVID BECERRA VARGAS, CONCEPTO: REPOSICION CREDENCIAL, CUENTA DE DEPOSITO: CUENTA UNICA DEL TESORO"/>
    <m/>
    <m/>
    <m/>
    <m/>
    <m/>
    <m/>
    <n v="0"/>
    <n v="25"/>
    <s v="NO_CONCILIADO"/>
  </r>
  <r>
    <x v="2"/>
    <m/>
    <x v="2"/>
    <x v="10"/>
    <s v="O22513070002"/>
    <s v="BOD"/>
    <n v="2251307"/>
    <m/>
    <s v="00099021001 DEPOSITO DE EFECTIVO, DEPOSITANTE: LISBET TICONA GUTIERREZ, CONCEPTO: REV. DIFINITIVA ABRIL-2024 DEPARTAMENTO DE LA PAZ, CUENTA DE DEPOSITO: CUENTA UNICA DEL TESORO"/>
    <m/>
    <m/>
    <m/>
    <m/>
    <m/>
    <m/>
    <n v="0"/>
    <n v="35"/>
    <s v="NO_CONCILIADO"/>
  </r>
  <r>
    <x v="0"/>
    <m/>
    <x v="0"/>
    <x v="10"/>
    <s v="O22513060002"/>
    <s v="BOD"/>
    <n v="2251306"/>
    <m/>
    <s v="00081011101 DEPOSITO DE EFECTIVO, DEPOSITANTE: ISMAEL QUINO CONDORI, CONCEPTO: REPOSICION DE CREDENCIAL, CUENTA DE DEPOSITO: CUENTA UNICA DEL TESORO"/>
    <m/>
    <m/>
    <m/>
    <m/>
    <m/>
    <m/>
    <n v="0"/>
    <n v="25"/>
    <s v="NO_CONCILIADO"/>
  </r>
  <r>
    <x v="2"/>
    <m/>
    <x v="2"/>
    <x v="10"/>
    <s v="O22514070002"/>
    <s v="BOD"/>
    <n v="2251407"/>
    <m/>
    <s v="00099021001 DEPOSITO DE EFECTIVO, DEPOSITANTE: HILDA BEATRIZ TUNQUI VALENCIA, CONCEPTO: PERCEPCION INDEBIDA, CUENTA DE DEPOSITO: CUENTA UNICA DEL TESORO"/>
    <m/>
    <m/>
    <m/>
    <m/>
    <m/>
    <m/>
    <n v="0"/>
    <n v="2126.65"/>
    <s v="NO_CONCILIADO"/>
  </r>
  <r>
    <x v="2"/>
    <m/>
    <x v="2"/>
    <x v="10"/>
    <s v="B22512030002"/>
    <s v="BOD"/>
    <n v="2251203"/>
    <m/>
    <s v="00099021001 DEP.DE CHEQ.AJENOS,RET.DE CAM.,CONCEPTO: DEPÓSITO,DEP.: CAJA DE SALUD CORDES , PROCEDENCIA: BANCO UNION S.A., CHEQUE: 43954, FECHA DE EMISION:26/12/2024"/>
    <m/>
    <m/>
    <m/>
    <m/>
    <m/>
    <m/>
    <n v="0"/>
    <n v="5296.57"/>
    <s v="NO_CONCILIADO"/>
  </r>
  <r>
    <x v="14"/>
    <m/>
    <x v="14"/>
    <x v="10"/>
    <s v="B22512660002"/>
    <s v="BOD"/>
    <n v="2251266"/>
    <m/>
    <s v="00099021001 DEP.DE CHEQ.AJENOS,RET.DE CAM.,CONCEPTO: DEVOLUCION,DEP.: ALIAZAS RURALES PAR III , PROCEDENCIA: BANCO UNION S.A., CHEQUE: 360, FECHA DE EMISION:13/01/2025"/>
    <m/>
    <m/>
    <m/>
    <m/>
    <m/>
    <m/>
    <n v="0"/>
    <n v="27"/>
    <s v="NO_CONCILIADO"/>
  </r>
  <r>
    <x v="14"/>
    <m/>
    <x v="14"/>
    <x v="10"/>
    <s v="B22512680002"/>
    <s v="BOD"/>
    <n v="2251268"/>
    <m/>
    <s v="00099021001 DEP.DE CHEQ.AJENOS,RET.DE CAM.,CONCEPTO: DEVOLUCION,DEP.: ALIAZAS RURALES PAR III , PROCEDENCIA: BANCO UNION S.A., CHEQUE: 359, FECHA DE EMISION:13/01/2025"/>
    <m/>
    <m/>
    <m/>
    <m/>
    <m/>
    <m/>
    <n v="0"/>
    <n v="30800"/>
    <s v="NO_CONCILIADO"/>
  </r>
  <r>
    <x v="14"/>
    <m/>
    <x v="14"/>
    <x v="10"/>
    <s v="B22512690002"/>
    <s v="BOD"/>
    <n v="2251269"/>
    <m/>
    <s v="00099021001 DEP.DE CHEQ.AJENOS,RET.DE CAM.,CONCEPTO: DEVOLUCION,DEP.: ALIAZAS RURALES PAR III , PROCEDENCIA: BANCO UNION S.A., CHEQUE: 358, FECHA DE EMISION:13/01/2025"/>
    <m/>
    <m/>
    <m/>
    <m/>
    <m/>
    <m/>
    <n v="0"/>
    <n v="396"/>
    <s v="NO_CONCILIADO"/>
  </r>
  <r>
    <x v="15"/>
    <m/>
    <x v="15"/>
    <x v="10"/>
    <s v="B22512760002"/>
    <s v="BOD"/>
    <n v="2251276"/>
    <m/>
    <s v="00099021001 DEP.DE CHEQ.AJENOS,RET.DE CAM.,CONCEPTO: DOBLE PERCEPCION,DEP.: GOBIERNO AUTONOMO MUNICIPAL DE LA PAZ , PROCEDENCIA: BANCO UNION S.A., CHEQUE: 70326, FECHA DE EMISION:15/01/2025"/>
    <m/>
    <m/>
    <m/>
    <m/>
    <m/>
    <m/>
    <n v="0"/>
    <n v="2143.4899999999998"/>
    <s v="NO_CONCILIADO"/>
  </r>
  <r>
    <x v="15"/>
    <m/>
    <x v="15"/>
    <x v="10"/>
    <s v="B22512790002"/>
    <s v="BOD"/>
    <n v="2251279"/>
    <m/>
    <s v="00099021001 DEP.DE CHEQ.AJENOS,RET.DE CAM.,CONCEPTO: DOBLE PERCEPCION,DEP.: GOBIERNO AUTONOMO MUNICIPAL DE LA PAZ , PROCEDENCIA: BANCO UNION S.A., CHEQUE: 70327, FECHA DE EMISION:15/01/2025"/>
    <m/>
    <m/>
    <m/>
    <m/>
    <m/>
    <m/>
    <n v="0"/>
    <n v="2143.4899999999998"/>
    <s v="NO_CONCILIADO"/>
  </r>
  <r>
    <x v="0"/>
    <m/>
    <x v="0"/>
    <x v="10"/>
    <s v="B22512860002"/>
    <s v="BOD"/>
    <n v="2251286"/>
    <m/>
    <s v="00099021001 DEP.DE CHEQ.AJENOS,RET.DE CAM.,CONCEPTO: REEMBOLSO POR INCAPACIDAD TEMPORAL CAJA CORDES -CBBA 09/2024 DENIS VELASCO,DEP.: UNIDAD TECNICA DE FERROCARRILES , PROCEDENCIA: BANCO UNION S.A., CHEQUE: 44051, FECHA DE EMISION:26/12/2024"/>
    <m/>
    <m/>
    <m/>
    <m/>
    <m/>
    <m/>
    <n v="0"/>
    <n v="372.9"/>
    <s v="NO_CONCILIADO"/>
  </r>
  <r>
    <x v="1"/>
    <m/>
    <x v="1"/>
    <x v="11"/>
    <s v="O22516090002"/>
    <s v="BOD"/>
    <n v="2251609"/>
    <m/>
    <s v="00015011108 DEPOSITO DE EFECTIVO, DEPOSITANTE: MINISTERIO DE GOBIERNO, CONCEPTO: DEVOLUCION A LA CUT, CUENTA DE DEPOSITO: CUENTA UNICA DEL TESORO"/>
    <m/>
    <m/>
    <m/>
    <m/>
    <m/>
    <m/>
    <n v="0"/>
    <n v="1"/>
    <s v="NO_CONCILIADO"/>
  </r>
  <r>
    <x v="1"/>
    <m/>
    <x v="1"/>
    <x v="11"/>
    <s v="O22516540002"/>
    <s v="BOD"/>
    <n v="2251654"/>
    <m/>
    <s v="00015011108 DEPOSITO DE EFECTIVO, DEPOSITANTE: HUASCAR IVAN MAGNE RAMOS, CONCEPTO: DEVOLUCION DE GASTOS ADMINISTRATIVOS POR PAGO DE SERVICIO DE ENERGIA ELECTRICA OFICINA SUCRE DIC/24, CUENTA DE DEPOSITO: CUENTA UNICA DEL TESORO"/>
    <m/>
    <m/>
    <m/>
    <m/>
    <m/>
    <m/>
    <n v="0"/>
    <n v="73.2"/>
    <s v="NO_CONCILIADO"/>
  </r>
  <r>
    <x v="2"/>
    <m/>
    <x v="2"/>
    <x v="11"/>
    <s v="O22516710002"/>
    <s v="BOD"/>
    <n v="2251671"/>
    <m/>
    <s v="00099021001 DEPOSITO DE EFECTIVO, DEPOSITANTE: ALEJANDRO CASTRO COARITE C.I. 2449786, CONCEPTO: DEVOLUCION DE SUELDO MES AGOSTO/2020, CUENTA DE DEPOSITO: CUENTA UNICA DEL TESORO"/>
    <m/>
    <m/>
    <m/>
    <m/>
    <m/>
    <m/>
    <n v="0"/>
    <n v="7334.06"/>
    <s v="NO_CONCILIADO"/>
  </r>
  <r>
    <x v="2"/>
    <m/>
    <x v="2"/>
    <x v="11"/>
    <s v="O22516760002"/>
    <s v="BOD"/>
    <n v="2251676"/>
    <m/>
    <s v="00099021001 DEPOSITO DE EFECTIVO, DEPOSITANTE: ALEJANDRO CASTRO COARITE C.I. 2449786, CONCEPTO: DEVOLUCION AGUINALDO GESTION 2020 ( DUODECIMA) MESES AGOSTO Y SEPTIEMBRE, CUENTA DE DEPOSITO: CUENTA UNICA DEL TESORO"/>
    <m/>
    <m/>
    <m/>
    <m/>
    <m/>
    <m/>
    <n v="0"/>
    <n v="1047.33"/>
    <s v="NO_CONCILIADO"/>
  </r>
  <r>
    <x v="2"/>
    <m/>
    <x v="2"/>
    <x v="11"/>
    <s v="O22517030002"/>
    <s v="BOD"/>
    <n v="2251703"/>
    <m/>
    <s v="00099021001 DEPOSITO DE EFECTIVO, DEPOSITANTE: ELSA JUANA LOPEZ GUTIERREZ, CONCEPTO: DEVOLUCION DE LA RENTA, CUENTA DE DEPOSITO: CUENTA UNICA DEL TESORO"/>
    <m/>
    <m/>
    <m/>
    <m/>
    <m/>
    <m/>
    <n v="0"/>
    <n v="860"/>
    <s v="NO_CONCILIADO"/>
  </r>
  <r>
    <x v="1"/>
    <m/>
    <x v="1"/>
    <x v="11"/>
    <s v="O22517350002"/>
    <s v="BOD"/>
    <n v="2251735"/>
    <m/>
    <s v="00015011114 DEPOSITO DE EFECTIVO, DEPOSITANTE: MONICA QUISPE MAMANI, CONCEPTO: DEVOLUCION POR PAGO DE DEMASIA DE ENERGIA ELECTRICA (CESSA) SUCRE, CUENTA DE DEPOSITO: CUENTA UNICA DEL TESORO"/>
    <m/>
    <m/>
    <m/>
    <m/>
    <m/>
    <m/>
    <n v="0"/>
    <n v="63.2"/>
    <s v="NO_CONCILIADO"/>
  </r>
  <r>
    <x v="1"/>
    <m/>
    <x v="1"/>
    <x v="11"/>
    <s v="O22517360002"/>
    <s v="BOD"/>
    <n v="2251736"/>
    <m/>
    <s v="00015011114 DEPOSITO DE EFECTIVO, DEPOSITANTE: MONICA QUISPE MAMANI, CONCEPTO: DEVOLUCION POR PAGO DE DEMASIA DE ENERGIA ELECTRICA (SEPSA) POTOSI, CUENTA DE DEPOSITO: CUENTA UNICA DEL TESORO"/>
    <m/>
    <m/>
    <m/>
    <m/>
    <m/>
    <m/>
    <n v="0"/>
    <n v="23.37"/>
    <s v="NO_CONCILIADO"/>
  </r>
  <r>
    <x v="4"/>
    <m/>
    <x v="4"/>
    <x v="11"/>
    <s v="S11171340001"/>
    <s v="COB"/>
    <n v="1117134"/>
    <m/>
    <s v="||COMISION TRANSFERENCIA FDOS.AL EXTERIOR 0,20% S/USD2.334.651,67,REEMB.GSTS.COMUNICACION BS300.-Y EMISION COMP.CONTABLE BS60.-REF.:PAGO 1 LC I-2022-32 P/C YPFB A/F CUÑADO S.A.U.,EN COMPL.A COMP.1117133,17/01/2025. LIB.00513072001 YPFB - OPERACIONES G N R G D RF:COMISIONES PAGO 1 LC I-2022-32 PC YPFB AF CUÑADO SAU"/>
    <m/>
    <m/>
    <m/>
    <m/>
    <m/>
    <m/>
    <n v="32391.4"/>
    <n v="0"/>
    <s v="NO_CONCILIADO"/>
  </r>
  <r>
    <x v="3"/>
    <m/>
    <x v="3"/>
    <x v="11"/>
    <s v="G29970860003"/>
    <s v="COB"/>
    <n v="2997086"/>
    <m/>
    <s v="TRANSFERENCIA RECIBIDA DEL EXTERIOR SEGÚN MENSAJES SWIFT Nos. 804-803 (REM.EXT.) DE FECHA 17-01-2025 POR DESEMBOLSO DE FONPLATA PRÉSTAMO BOL 36/2023 ROC/5568425017FS//URI/DESEMB. NRO. 2 LIBRETA N° 00291012002 ABC-RECURSOS PROPIOS REF.: UTILES DE ESCRITORIO"/>
    <m/>
    <m/>
    <m/>
    <m/>
    <m/>
    <m/>
    <n v="60"/>
    <n v="0"/>
    <s v="NO_CONCILIADO"/>
  </r>
  <r>
    <x v="2"/>
    <m/>
    <x v="2"/>
    <x v="12"/>
    <s v="O22520830002"/>
    <s v="BOD"/>
    <n v="2252083"/>
    <m/>
    <s v="00099021001 DEPOSITO DE EFECTIVO, DEPOSITANTE: LOURDES ALIAGA ZAPATA, CONCEPTO: DOBLE PERCEPCION MES ENERO/2025, CUENTA DE DEPOSITO: CUENTA UNICA DEL TESORO"/>
    <m/>
    <m/>
    <m/>
    <m/>
    <m/>
    <m/>
    <n v="0"/>
    <n v="2000"/>
    <s v="NO_CONCILIADO"/>
  </r>
  <r>
    <x v="3"/>
    <m/>
    <x v="3"/>
    <x v="12"/>
    <s v="O22521430002"/>
    <s v="BOD"/>
    <n v="2252143"/>
    <m/>
    <s v="00291012002 DEPOSITO DE EFECTIVO, DEPOSITANTE: PAUL LENZ MENDOZA CONCHA, CONCEPTO: REPOSICION CREDENCIAL, CUENTA DE DEPOSITO: CUENTA UNICA DEL TESORO"/>
    <m/>
    <m/>
    <m/>
    <m/>
    <m/>
    <m/>
    <n v="0"/>
    <n v="70"/>
    <s v="NO_CONCILIADO"/>
  </r>
  <r>
    <x v="2"/>
    <m/>
    <x v="2"/>
    <x v="12"/>
    <s v="O22521510002"/>
    <s v="BOD"/>
    <n v="2252151"/>
    <m/>
    <s v="00099021001 DEPOSITO DE EFECTIVO, DEPOSITANTE: ANA MARIA BEATRIZ VALDIVIESO FERREIRA, CONCEPTO: DEVOLUCION, CUENTA DE DEPOSITO: CUENTA UNICA DEL TESORO"/>
    <m/>
    <m/>
    <m/>
    <m/>
    <m/>
    <m/>
    <n v="0"/>
    <n v="350"/>
    <s v="NO_CONCILIADO"/>
  </r>
  <r>
    <x v="2"/>
    <m/>
    <x v="2"/>
    <x v="12"/>
    <s v="B22521060002"/>
    <s v="BOD"/>
    <n v="2252106"/>
    <m/>
    <s v="00099021001 DEP.DE CHEQ.AJENOS,RET.DE CAM.,CONCEPTO: DEV. PLANILLAS DE INCAPACIDADES CAJA CORDES,DEP.: SEDES CBBA , PROCEDENCIA: BANCO UNION S.A., CHEQUE: 43966, FECHA DE EMISION:26/12/2024"/>
    <m/>
    <m/>
    <m/>
    <m/>
    <m/>
    <m/>
    <n v="0"/>
    <n v="2005.17"/>
    <s v="NO_CONCILIADO"/>
  </r>
  <r>
    <x v="2"/>
    <m/>
    <x v="2"/>
    <x v="12"/>
    <s v="B22521090002"/>
    <s v="BOD"/>
    <n v="2252109"/>
    <m/>
    <s v="00099021001 DEP.DE CHEQ.AJENOS,RET.DE CAM.,CONCEPTO: PERCEPCION INDEBIDA DE HABERES OCT-NOV-DIC 2021 ENE 2022,DEP.: DANIELA CACERES VARGAS , PROCEDENCIA: BANCO UNION S.A., CHEQUE: 213450, FECHA DE EMISION:20/01/2025"/>
    <m/>
    <m/>
    <m/>
    <m/>
    <m/>
    <m/>
    <n v="0"/>
    <n v="905.8"/>
    <s v="NO_CONCILIADO"/>
  </r>
  <r>
    <x v="16"/>
    <m/>
    <x v="16"/>
    <x v="12"/>
    <s v="B22521100002"/>
    <s v="BOD"/>
    <n v="2252110"/>
    <m/>
    <s v="00099021001 DEP.DE CHEQ.AJENOS,RET.DE CAM.,CONCEPTO: DEV. PLANILLAS INCAPACIDADES SEGURO SOCIAL UNIVERSITARIO,DEP.: SEDES CBBA , PROCEDENCIA: BANCO UNION S.A., CHEQUE: 26282, FECHA DE EMISION:09/01/2025"/>
    <m/>
    <m/>
    <m/>
    <m/>
    <m/>
    <m/>
    <n v="0"/>
    <n v="9364.6200000000008"/>
    <s v="NO_CONCILIADO"/>
  </r>
  <r>
    <x v="9"/>
    <m/>
    <x v="9"/>
    <x v="12"/>
    <s v="Q21564690002"/>
    <s v="CRV"/>
    <n v="2156469"/>
    <m/>
    <s v="NUMERO DE LIBRETA CUT: 00099021001 OPERACIÓN E75 TRANSFERENCIA DE LA CUENTA FISCAL BUN A LA CUT EN MN TRANSF.FDOS.AL.BCB GAIOC CHARAGUA IYAMBAE SEGÃN CARTA CITE/GAIOC/ZECH NÂ° 003/2025 A LA CUENTA ÃNICA DEL TESORO 3987 LIBRETA NÂ° 00099021001"/>
    <m/>
    <m/>
    <m/>
    <m/>
    <m/>
    <m/>
    <n v="0"/>
    <n v="606648.47"/>
    <s v="NO_CONCILIADO"/>
  </r>
  <r>
    <x v="3"/>
    <m/>
    <x v="3"/>
    <x v="13"/>
    <s v="O22525570002"/>
    <s v="BOD"/>
    <n v="2252557"/>
    <m/>
    <s v="00291012002 DEPOSITO DE EFECTIVO, DEPOSITANTE: ALVARO TARQUI DELGADO, CONCEPTO: REPOSICON CREDENCIAL, CUENTA DE DEPOSITO: CUENTA UNICA DEL TESORO"/>
    <m/>
    <m/>
    <m/>
    <m/>
    <m/>
    <m/>
    <n v="0"/>
    <n v="70"/>
    <s v="NO_CONCILIADO"/>
  </r>
  <r>
    <x v="1"/>
    <m/>
    <x v="1"/>
    <x v="13"/>
    <s v="O22525670002"/>
    <s v="BOD"/>
    <n v="2252567"/>
    <m/>
    <s v="00099021001 DEPOSITO DE EFECTIVO, DEPOSITANTE: SIMON VENTURA CONDORI, CONCEPTO: DEVOLUCION DE SALARIO, CUENTA DE DEPOSITO: CUENTA UNICA DEL TESORO/DJBR"/>
    <m/>
    <m/>
    <m/>
    <m/>
    <m/>
    <m/>
    <n v="0"/>
    <n v="2000"/>
    <s v="NO_CONCILIADO"/>
  </r>
  <r>
    <x v="1"/>
    <m/>
    <x v="1"/>
    <x v="13"/>
    <s v="O22526520002"/>
    <s v="BOD"/>
    <n v="2252652"/>
    <m/>
    <s v="00015011114 DEPOSITO DE EFECTIVO, DEPOSITANTE: MONICA QUISPE MAMANI, CONCEPTO: PAGO POR DEMASIA DE ENERGIA ELECTRICA (SETAR) TARIJA, CUENTA DE DEPOSITO: CUENTA UNICA DEL TESORO"/>
    <m/>
    <m/>
    <m/>
    <m/>
    <m/>
    <m/>
    <n v="0"/>
    <n v="201.05"/>
    <s v="NO_CONCILIADO"/>
  </r>
  <r>
    <x v="9"/>
    <m/>
    <x v="9"/>
    <x v="13"/>
    <s v="B22524560002"/>
    <s v="BOD"/>
    <n v="2252456"/>
    <m/>
    <s v="00099021001 DEP.DE CHEQ.AJENOS,RET.DE CAM.,CONCEPTO: DEV SALDO PROY MANEJO INTEGRAL DE MICROCUENCA DE UMAJALSU MUNICIPIO DE SAN PEDRO DE TIQUINA,DEP.: GOB AUTONOMO MCPAL SAN PEDRO DE TIQUINA"/>
    <m/>
    <m/>
    <m/>
    <m/>
    <m/>
    <m/>
    <n v="0"/>
    <n v="0.49"/>
    <s v="NO_CONCILIADO"/>
  </r>
  <r>
    <x v="2"/>
    <m/>
    <x v="2"/>
    <x v="13"/>
    <s v="B22525260002"/>
    <s v="BOD"/>
    <n v="2252526"/>
    <m/>
    <s v="00099021001 DEP.DE CHEQ.AJENOS,RET.DE CAM.,CONCEPTO: DEV DE HABERES,DEP.: CARLA YUPANQUI SOLIZ , PROCEDENCIA: BANCO UNION S.A., CHEQUE: 213452, FECHA DE EMISION:21/01/2025"/>
    <m/>
    <m/>
    <m/>
    <m/>
    <m/>
    <m/>
    <n v="0"/>
    <n v="4724.58"/>
    <s v="NO_CONCILIADO"/>
  </r>
  <r>
    <x v="9"/>
    <m/>
    <x v="9"/>
    <x v="13"/>
    <s v="Q21573240002"/>
    <s v="CRV"/>
    <n v="2157324"/>
    <m/>
    <s v="NUMERO DE LIBRETA CUT: 00099021001 OPERACIÓN E75 TRANSFERENCIA DE LA CUENTA FISCAL BUN A LA CUT EN MN TRANSF.FDOS.AL.BCB GOBIERNO AUTONOMO MUNICIPAL DE NUEVA ESPERANZA CITE: GAMNE.STRIA.DESP. NÂ° 02/2025 CUENTA CUT 3987 LIBRETA NÂ° 00099021001"/>
    <m/>
    <m/>
    <m/>
    <m/>
    <m/>
    <m/>
    <n v="0"/>
    <n v="265.41000000000003"/>
    <s v="NO_CONCILIADO"/>
  </r>
  <r>
    <x v="2"/>
    <m/>
    <x v="2"/>
    <x v="14"/>
    <s v="O22529070002"/>
    <s v="BOD"/>
    <n v="2252907"/>
    <m/>
    <s v="00099021001 DEPOSITO DE EFECTIVO, DEPOSITANTE: RODRIGO JUAN ALIAGA ALVAREZ, CONCEPTO: DEVOLUCION, CUENTA DE DEPOSITO: CUENTA UNICA DEL TESORO"/>
    <m/>
    <m/>
    <m/>
    <m/>
    <m/>
    <m/>
    <n v="0"/>
    <n v="6627.66"/>
    <s v="NO_CONCILIADO"/>
  </r>
  <r>
    <x v="1"/>
    <m/>
    <x v="1"/>
    <x v="14"/>
    <s v="O22529660002"/>
    <s v="BOD"/>
    <n v="2252966"/>
    <m/>
    <s v="00015011108 DEPOSITO DE EFECTIVO, DEPOSITANTE: JUBILADOS BANCA PRIVADA, CONCEPTO: PAGO FACTURA AGUA POTABLE FACTURA ENERO 2025, CUENTA DE DEPOSITO: CUENTA UNICA DEL TESORO"/>
    <m/>
    <m/>
    <m/>
    <m/>
    <m/>
    <m/>
    <n v="0"/>
    <n v="173.08"/>
    <s v="NO_CONCILIADO"/>
  </r>
  <r>
    <x v="2"/>
    <m/>
    <x v="2"/>
    <x v="14"/>
    <s v="O22530460002"/>
    <s v="BOD"/>
    <n v="2253046"/>
    <m/>
    <s v="00099021001 DEPOSITO DE EFECTIVO, DEPOSITANTE: RUBEN LUCIO PEREZ ANTEZANA, CONCEPTO: DEVOLUCION, CUENTA DE DEPOSITO: CUENTA UNICA DEL TESORO"/>
    <m/>
    <m/>
    <m/>
    <m/>
    <m/>
    <m/>
    <n v="0"/>
    <n v="1350"/>
    <s v="NO_CONCILIADO"/>
  </r>
  <r>
    <x v="16"/>
    <m/>
    <x v="16"/>
    <x v="14"/>
    <s v="B22528660002 "/>
    <s v="BOD"/>
    <n v="2252866"/>
    <m/>
    <s v="00099021001 DEP.DE CHEQ.AJENOS,RET.DE CAM.,CONCEPTO: INCAPACIDADES,DEP.: CAJA NACIONAL DE SALUD, PROCEDENCIA: BANCO UNION S.A., CHEQUE: 38020, FECHA DE EMISION:20/01/2025_x000a_DT - 044 - P - 0078"/>
    <m/>
    <m/>
    <m/>
    <m/>
    <m/>
    <m/>
    <n v="0"/>
    <n v="7716.26"/>
    <s v="CONCILIADO_PARCIAL"/>
  </r>
  <r>
    <x v="17"/>
    <m/>
    <x v="17"/>
    <x v="14"/>
    <s v="B22529000002"/>
    <s v="BOD"/>
    <n v="2252900"/>
    <m/>
    <s v="00099021001 DEP.DE CHEQ.AJENOS,RET.DE CAM.,CONCEPTO: INCAPACIDADES,DEP.: CAJA NACIONAL DE SALUD, PROCEDENCIA: BANCO UNION S.A., CHEQUE: 38100, FECHA DE EMISION:20/01/2025_x000a_DT - 044 - P - 0081"/>
    <m/>
    <m/>
    <m/>
    <m/>
    <m/>
    <m/>
    <n v="0"/>
    <n v="92617"/>
    <s v="CONCILIADO_PARCIAL"/>
  </r>
  <r>
    <x v="1"/>
    <m/>
    <x v="1"/>
    <x v="14"/>
    <s v="B22529000002"/>
    <s v="BOD"/>
    <n v="2252900"/>
    <m/>
    <s v="00099021001 DEP.DE CHEQ.AJENOS,RET.DE CAM.,CONCEPTO: INCAPACIDADES,DEP.: CAJA NACIONAL DE SALUD, PROCEDENCIA: BANCO UNION S.A., CHEQUE: 38100, FECHA DE EMISION:20/01/2025_x000a_DT - 044 - P - 0081"/>
    <m/>
    <m/>
    <m/>
    <m/>
    <m/>
    <m/>
    <n v="0"/>
    <n v="1371.02"/>
    <s v="CONCILIADO_PARCIAL"/>
  </r>
  <r>
    <x v="7"/>
    <m/>
    <x v="7"/>
    <x v="14"/>
    <s v="B22529000002"/>
    <s v="BOD"/>
    <n v="2252900"/>
    <m/>
    <s v="00099021001 DEP.DE CHEQ.AJENOS,RET.DE CAM.,CONCEPTO: INCAPACIDADES,DEP.: CAJA NACIONAL DE SALUD, PROCEDENCIA: BANCO UNION S.A., CHEQUE: 38100, FECHA DE EMISION:20/01/2025_x000a_DT - 044 - P - 0081"/>
    <m/>
    <m/>
    <m/>
    <m/>
    <m/>
    <m/>
    <n v="0"/>
    <n v="2561.25"/>
    <s v="CONCILIADO_PARCIAL"/>
  </r>
  <r>
    <x v="17"/>
    <m/>
    <x v="17"/>
    <x v="14"/>
    <s v="B22529000002"/>
    <s v="BOD"/>
    <n v="2252900"/>
    <m/>
    <s v="00099021001 DEP.DE CHEQ.AJENOS,RET.DE CAM.,CONCEPTO: INCAPACIDADES,DEP.: CAJA NACIONAL DE SALUD, PROCEDENCIA: BANCO UNION S.A., CHEQUE: 38100, FECHA DE EMISION:20/01/2025_x000a_DT - 044 - P - 0081"/>
    <m/>
    <m/>
    <m/>
    <m/>
    <m/>
    <m/>
    <n v="0"/>
    <n v="222.34"/>
    <s v="CONCILIADO_PARCIAL"/>
  </r>
  <r>
    <x v="17"/>
    <m/>
    <x v="17"/>
    <x v="14"/>
    <s v="B22529000002"/>
    <s v="BOD"/>
    <n v="2252900"/>
    <m/>
    <s v="00099021001 DEP.DE CHEQ.AJENOS,RET.DE CAM.,CONCEPTO: INCAPACIDADES,DEP.: CAJA NACIONAL DE SALUD, PROCEDENCIA: BANCO UNION S.A., CHEQUE: 38100, FECHA DE EMISION:20/01/2025_x000a_DT - 044 - P - 0081"/>
    <m/>
    <m/>
    <m/>
    <m/>
    <m/>
    <m/>
    <n v="0"/>
    <n v="119555.21"/>
    <s v="CONCILIADO_PARCIAL"/>
  </r>
  <r>
    <x v="1"/>
    <m/>
    <x v="1"/>
    <x v="14"/>
    <s v="B22529000002"/>
    <s v="BOD"/>
    <n v="2252900"/>
    <m/>
    <s v="00099021001 DEP.DE CHEQ.AJENOS,RET.DE CAM.,CONCEPTO: INCAPACIDADES,DEP.: CAJA NACIONAL DE SALUD, PROCEDENCIA: BANCO UNION S.A., CHEQUE: 38100, FECHA DE EMISION:20/01/2025_x000a_DT - 044 - P - 0081"/>
    <m/>
    <m/>
    <m/>
    <m/>
    <m/>
    <m/>
    <n v="0"/>
    <n v="1148.5"/>
    <s v="CONCILIADO_PARCIAL"/>
  </r>
  <r>
    <x v="17"/>
    <m/>
    <x v="17"/>
    <x v="14"/>
    <s v="B22529000002"/>
    <s v="BOD"/>
    <n v="2252900"/>
    <m/>
    <s v="00099021001 DEP.DE CHEQ.AJENOS,RET.DE CAM.,CONCEPTO: INCAPACIDADES,DEP.: CAJA NACIONAL DE SALUD, PROCEDENCIA: BANCO UNION S.A., CHEQUE: 38100, FECHA DE EMISION:20/01/2025_x000a_DT - 044 - P - 0081"/>
    <m/>
    <m/>
    <m/>
    <m/>
    <m/>
    <m/>
    <n v="0"/>
    <n v="8419.3700000000008"/>
    <s v="CONCILIADO_PARCIAL"/>
  </r>
  <r>
    <x v="17"/>
    <m/>
    <x v="17"/>
    <x v="14"/>
    <s v="B22529000002"/>
    <s v="BOD"/>
    <n v="2252900"/>
    <m/>
    <s v="00099021001 DEP.DE CHEQ.AJENOS,RET.DE CAM.,CONCEPTO: INCAPACIDADES,DEP.: CAJA NACIONAL DE SALUD, PROCEDENCIA: BANCO UNION S.A., CHEQUE: 38100, FECHA DE EMISION:20/01/2025_x000a_DT - 044 - P - 0081"/>
    <m/>
    <m/>
    <m/>
    <m/>
    <m/>
    <m/>
    <n v="0"/>
    <n v="85647.41"/>
    <s v="CONCILIADO_PARCIAL"/>
  </r>
  <r>
    <x v="17"/>
    <m/>
    <x v="17"/>
    <x v="14"/>
    <s v="B22529000002"/>
    <s v="BOD"/>
    <n v="2252900"/>
    <m/>
    <s v="00099021001 DEP.DE CHEQ.AJENOS,RET.DE CAM.,CONCEPTO: INCAPACIDADES,DEP.: CAJA NACIONAL DE SALUD, PROCEDENCIA: BANCO UNION S.A., CHEQUE: 38100, FECHA DE EMISION:20/01/2025_x000a_DT - 044 - P - 0081"/>
    <m/>
    <m/>
    <m/>
    <m/>
    <m/>
    <m/>
    <n v="0"/>
    <n v="3220.16"/>
    <s v="CONCILIADO_PARCIAL"/>
  </r>
  <r>
    <x v="13"/>
    <m/>
    <x v="13"/>
    <x v="14"/>
    <s v="G30017640003"/>
    <s v="COB"/>
    <n v="19594"/>
    <m/>
    <s v="PAGO A BID PRÉSTAMO 3181/BL-BO VCTO. 23-01-2025 POR CUENTA DE TGN , NTI. 019594 VALOR 23-01-2025 CAPITAL USD 1.766.666,67 INTERESES USD 1.382.518,96 CTA. 3987 CUENTA UNICA DEL TESORO LIB. 00099021001 REF.: COMISIONES BANCARIAS"/>
    <m/>
    <m/>
    <m/>
    <m/>
    <m/>
    <m/>
    <n v="21963.439999999999"/>
    <n v="0"/>
    <s v="NO_CONCILIADO"/>
  </r>
  <r>
    <x v="18"/>
    <m/>
    <x v="18"/>
    <x v="14"/>
    <s v="J06262510002"/>
    <s v="NTE"/>
    <n v="10769779"/>
    <m/>
    <s v="A:00862012001 GAD BENI, TRANSFERENCIA DE RECUPERACIONES SEGÚN NOTA GEF-LCR-JSZ-1705-NOT/24 POR CONCEPTO DE REMUNERACION POR ADMINISTRACION DE FIDEICOMISO QUE CORRESPONDE AL FNDR DE ACUERDO A CONTRATO DE FIDEICOMISO “FINANCIAMIENTO DE APOYO A LA REACTIVACION DE INVERCION PUBLICA” VTO OCTUBRE/2024."/>
    <m/>
    <m/>
    <m/>
    <m/>
    <m/>
    <m/>
    <n v="0"/>
    <n v="2373.3200000000002"/>
    <s v="NO_CONCILIADO"/>
  </r>
  <r>
    <x v="18"/>
    <m/>
    <x v="18"/>
    <x v="14"/>
    <s v="Q21579740002"/>
    <s v="CRV"/>
    <n v="2157974"/>
    <m/>
    <s v="NUMERO DE LIBRETA CUT: 00086011102 OPERACIÓN E18 TRANSFERENCIA DEL SISTEMA FINANCIERO POR CUENTA DE TERCEROS A LA CUT SOL. ESC. DE REPSOL E&amp;P BOLIVIA S.A."/>
    <m/>
    <m/>
    <m/>
    <m/>
    <m/>
    <m/>
    <n v="0"/>
    <n v="3080.29"/>
    <s v="NO_CONCILIADO"/>
  </r>
  <r>
    <x v="2"/>
    <m/>
    <x v="2"/>
    <x v="15"/>
    <s v="O22532590002"/>
    <s v="BOD"/>
    <n v="2253259"/>
    <m/>
    <s v="00099021001 DEPOSITO DE EFECTIVO, DEPOSITANTE: CINTIA SUSANA CONTRERAS CALLE, CONCEPTO: MULTA POR ENTREGA FUERA DE PLAZO, CUENTA DE DEPOSITO: CUENTA UNICA DEL TESORO"/>
    <m/>
    <m/>
    <m/>
    <m/>
    <m/>
    <m/>
    <n v="0"/>
    <n v="1805.4"/>
    <s v="NO_CONCILIADO"/>
  </r>
  <r>
    <x v="1"/>
    <m/>
    <x v="1"/>
    <x v="16"/>
    <s v="O22538320002"/>
    <s v="BOD"/>
    <n v="2253832"/>
    <m/>
    <s v="00099021001 DEPOSITO DE EFECTIVO, DEPOSITANTE: CARLOS IVAN COSSIO SALVATIERRA, CONCEPTO: DEVOLUCION DE SEPTIEMBRE 2023, CUENTA DE DEPOSITO: CUENTA UNICA DEL TESORO/DJBR"/>
    <m/>
    <m/>
    <m/>
    <m/>
    <m/>
    <m/>
    <n v="0"/>
    <n v="8260.73"/>
    <s v="NO_CONCILIADO"/>
  </r>
  <r>
    <x v="1"/>
    <m/>
    <x v="1"/>
    <x v="16"/>
    <s v="O22538340002"/>
    <s v="BOD"/>
    <n v="2253834"/>
    <m/>
    <s v="00099021001 DEPOSITO DE EFECTIVO, DEPOSITANTE: CARLOS IVAN COSSIO SALVATIERRA, CONCEPTO: DEVOLUCION DUODECIMA DE AGUINALDO 2023, CUENTA DE DEPOSITO: CUENTA UNICA DEL TESORO/DJBR"/>
    <m/>
    <m/>
    <m/>
    <m/>
    <m/>
    <m/>
    <n v="0"/>
    <n v="589.83000000000004"/>
    <s v="NO_CONCILIADO"/>
  </r>
  <r>
    <x v="0"/>
    <m/>
    <x v="0"/>
    <x v="16"/>
    <s v="O22538410002"/>
    <s v="BOD"/>
    <n v="2253841"/>
    <m/>
    <s v="00081011101 DEPOSITO DE EFECTIVO, DEPOSITANTE: SASHA EVELIN PIZO PEREZ, CONCEPTO: REPOSICION DE CREDENCIAL, CUENTA DE DEPOSITO: CUENTA UNICA DEL TESORO"/>
    <m/>
    <m/>
    <m/>
    <m/>
    <m/>
    <m/>
    <n v="0"/>
    <n v="25"/>
    <s v="NO_CONCILIADO"/>
  </r>
  <r>
    <x v="19"/>
    <m/>
    <x v="19"/>
    <x v="16"/>
    <s v="B22537480002"/>
    <s v="BOD"/>
    <n v="2253748"/>
    <m/>
    <s v="00099021001 DEP.DE CHEQ.AJENOS,RET.DE CAM.,CONCEPTO: DEVOLUCION DE SUELDOS Y SALARIOS,DEP.: ALEJANDRA FERNANDEZ NINA , PROCEDENCIA: BANCO UNION S.A., CHEQUE: 213455, FECHA DE EMISION:27/01/2025/DJBR"/>
    <m/>
    <m/>
    <m/>
    <m/>
    <m/>
    <m/>
    <n v="0"/>
    <n v="23034.9"/>
    <s v="NO_CONCILIADO"/>
  </r>
  <r>
    <x v="20"/>
    <m/>
    <x v="20"/>
    <x v="16"/>
    <s v="O22538870002"/>
    <s v="BOD"/>
    <n v="2253887"/>
    <m/>
    <s v="00099021001 DEPOSITO DE EFECTIVO, DEPOSITANTE: MARIA RISELA CASTELLON VELA, CONCEPTO: DEPÓSITO REVERSION TOTAL DE SUELDOS, CUENTA DE DEPOSITO: CUENTA UNICA DEL TESORO/DJBR"/>
    <m/>
    <m/>
    <m/>
    <m/>
    <m/>
    <m/>
    <n v="0"/>
    <n v="3097.91"/>
    <s v="NO_CONCILIADO"/>
  </r>
  <r>
    <x v="5"/>
    <m/>
    <x v="5"/>
    <x v="16"/>
    <s v="J06266310002"/>
    <s v="NTE"/>
    <n v="10804499"/>
    <m/>
    <s v="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
    <m/>
    <m/>
    <m/>
    <m/>
    <m/>
    <m/>
    <n v="0"/>
    <n v="5371"/>
    <s v="NO_CONCILIADO"/>
  </r>
  <r>
    <x v="5"/>
    <m/>
    <x v="5"/>
    <x v="16"/>
    <s v="J06266320002"/>
    <s v="NTE"/>
    <n v="10805719"/>
    <m/>
    <s v="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
    <m/>
    <m/>
    <m/>
    <m/>
    <m/>
    <m/>
    <n v="0"/>
    <n v="41384"/>
    <s v="NO_CONCILIADO"/>
  </r>
  <r>
    <x v="5"/>
    <m/>
    <x v="5"/>
    <x v="16"/>
    <s v="J06266330002"/>
    <s v="NTE"/>
    <n v="10807516"/>
    <m/>
    <s v="A:00099021001 Transferencia de recursos a solicitud de la Unidad de Administración e Información Salarial mediante nota CITE: MEFP/VTCP/DGPOT/UAIS/N°011/2025, informe MEFP/VTCP/DGPOT/UAIS/No.006/2025 para la reversión definitiva de las Boletas de Pago solicitadas por varias entidades consignadas en el comprobante de pago N° 19111 H.R. 2024-53015-R"/>
    <m/>
    <m/>
    <m/>
    <m/>
    <m/>
    <m/>
    <n v="0"/>
    <n v="5030.22"/>
    <s v="NO_CONCILIADO"/>
  </r>
  <r>
    <x v="4"/>
    <m/>
    <x v="4"/>
    <x v="16"/>
    <s v="S11176750004"/>
    <s v="COB"/>
    <n v="1117675"/>
    <m/>
    <s v="||TRANSF.DE FONDOS AL EXTERIOR SEGUN SOL. 053654 - 22467 YPFB DE 21/01/2025 REF:PAGO A FAVOR DE GALILEO TRADING DMCC POR CONCEPTO 4TO POST PAGO SUM HIDR LIQ OCCIDENTE 2024 OP UPCA 3 HR GPDI 33972 2024 PROC 60, POR EUR 9.761.146,43 EQUIV.USD 10.246.315,25 LIB.00513012004 LBP-YPFB-UNICOMERCAIL(4030005415/1-2188907)COM. BS140.579,44 SWIFT BS300.-UT.BS60.-"/>
    <m/>
    <m/>
    <m/>
    <m/>
    <m/>
    <m/>
    <n v="140939.44"/>
    <n v="0"/>
    <s v="NO_CONCILIADO"/>
  </r>
  <r>
    <x v="2"/>
    <m/>
    <x v="2"/>
    <x v="17"/>
    <s v="O22541230002"/>
    <s v="BOD"/>
    <n v="2254123"/>
    <m/>
    <s v="00099021001 DEPOSITO DE EFECTIVO, DEPOSITANTE: RICHARD VALENTIN QUISBERT LAURA CI 3383211, CONCEPTO: DEPÓSITO MONTO EXCEDENTARIO A LA REMUNERACION MAXIMA - ENERO 2025, CUENTA DE DEPOSITO: CUENTA UNICA DEL TESORO"/>
    <m/>
    <m/>
    <m/>
    <m/>
    <m/>
    <m/>
    <n v="0"/>
    <n v="13437.98"/>
    <s v="NO_CONCILIADO"/>
  </r>
  <r>
    <x v="2"/>
    <m/>
    <x v="2"/>
    <x v="17"/>
    <s v="O22541370002"/>
    <s v="BOD"/>
    <n v="2254137"/>
    <m/>
    <s v="00099021001 DEPOSITO DE EFECTIVO, DEPOSITANTE: SILVANA OJEDA PANOZO CI: 4631448 CH, CONCEPTO: PAGO POR EXCESO DE REFRIGERIO DE 12 DE DICIEMBRE 2023, CUENTA DE DEPOSITO: CUENTA UNICA DEL TESORO"/>
    <m/>
    <m/>
    <m/>
    <m/>
    <m/>
    <m/>
    <n v="0"/>
    <n v="18"/>
    <s v="NO_CONCILIADO"/>
  </r>
  <r>
    <x v="1"/>
    <m/>
    <x v="1"/>
    <x v="17"/>
    <s v="O22541690002"/>
    <s v="BOD"/>
    <n v="2254169"/>
    <m/>
    <s v="00099021001 DEPOSITO DE EFECTIVO, DEPOSITANTE: ARIEL ISIDRO TORREZ GUERRA, CONCEPTO: DEVOLUCION HABER DEL MES DE OCTUBRE 2023, CUENTA DE DEPOSITO: CUENTA UNICA DEL TESORO/DJBR"/>
    <m/>
    <m/>
    <m/>
    <m/>
    <m/>
    <m/>
    <n v="0"/>
    <n v="2268.2199999999998"/>
    <s v="NO_CONCILIADO"/>
  </r>
  <r>
    <x v="3"/>
    <m/>
    <x v="3"/>
    <x v="17"/>
    <s v="O22542250002"/>
    <s v="BOD"/>
    <n v="2254225"/>
    <m/>
    <s v="00291012002 DEPOSITO DE EFECTIVO, DEPOSITANTE: SANDRA VERONICA ACEBEY QUIROGA, CONCEPTO: DEVOLUCION DE VIATICO, CUENTA DE DEPOSITO: CUENTA UNICA DEL TESORO"/>
    <m/>
    <m/>
    <m/>
    <m/>
    <m/>
    <m/>
    <n v="0"/>
    <n v="571"/>
    <s v="NO_CONCILIADO"/>
  </r>
  <r>
    <x v="16"/>
    <m/>
    <x v="16"/>
    <x v="17"/>
    <s v="B22540580002 "/>
    <s v="BOD"/>
    <n v="2254058"/>
    <m/>
    <s v="00099021001 DEP.DE CHEQ.AJENOS,RET.DE CAM.,CONCEPTO: INCAPACIDADES,DEP.: CAJA NACIONAL DE SALUD, PROCEDENCIA: BANCO UNION S.A., CHEQUE: 38132, FECHA DE EMISION:27/01/2025_x000a_DT - 065 - P - 0146"/>
    <m/>
    <m/>
    <m/>
    <m/>
    <m/>
    <m/>
    <n v="0"/>
    <n v="1797.72"/>
    <s v="CONCILIADO_PARCIAL"/>
  </r>
  <r>
    <x v="7"/>
    <m/>
    <x v="7"/>
    <x v="17"/>
    <s v="B22540580002 "/>
    <s v="BOD"/>
    <n v="2254058"/>
    <m/>
    <s v="00099021001 DEP.DE CHEQ.AJENOS,RET.DE CAM.,CONCEPTO: INCAPACIDADES,DEP.: CAJA NACIONAL DE SALUD, PROCEDENCIA: BANCO UNION S.A., CHEQUE: 38132, FECHA DE EMISION:27/01/2025_x000a_DT - 065 - P - 0146"/>
    <m/>
    <m/>
    <m/>
    <m/>
    <m/>
    <m/>
    <n v="0"/>
    <n v="7839"/>
    <s v="CONCILIADO_PARCIAL"/>
  </r>
  <r>
    <x v="16"/>
    <m/>
    <x v="16"/>
    <x v="17"/>
    <s v="B22540580002 "/>
    <s v="BOD"/>
    <n v="2254058"/>
    <m/>
    <s v="00099021001 DEP.DE CHEQ.AJENOS,RET.DE CAM.,CONCEPTO: INCAPACIDADES,DEP.: CAJA NACIONAL DE SALUD, PROCEDENCIA: BANCO UNION S.A., CHEQUE: 38132, FECHA DE EMISION:27/01/2025_x000a_DT - 065 - P - 0146"/>
    <m/>
    <m/>
    <m/>
    <m/>
    <m/>
    <m/>
    <n v="0"/>
    <n v="346078.76"/>
    <s v="CONCILIADO_PARCIAL"/>
  </r>
  <r>
    <x v="1"/>
    <m/>
    <x v="1"/>
    <x v="17"/>
    <s v="B22540580002 "/>
    <s v="BOD"/>
    <n v="2254058"/>
    <m/>
    <s v="00099021001 DEP.DE CHEQ.AJENOS,RET.DE CAM.,CONCEPTO: INCAPACIDADES,DEP.: CAJA NACIONAL DE SALUD, PROCEDENCIA: BANCO UNION S.A., CHEQUE: 38132, FECHA DE EMISION:27/01/2025_x000a_DT - 065 - P - 0146"/>
    <m/>
    <m/>
    <m/>
    <m/>
    <m/>
    <m/>
    <n v="0"/>
    <n v="313.65999999999997"/>
    <s v="CONCILIADO_PARCIAL"/>
  </r>
  <r>
    <x v="2"/>
    <m/>
    <x v="2"/>
    <x v="17"/>
    <s v="B22541470002"/>
    <s v="BOD"/>
    <n v="2254147"/>
    <m/>
    <s v="00099021001 DEP.DE CHEQ.AJENOS,RET.DE CAM.,CONCEPTO: DEPÓSITO,DEP.: CRISTIAN VILACAHUA PIMENTEL , PROCEDENCIA: BANCO UNION S.A., CHEQUE: 213456, FECHA DE EMISION:28/01/2025"/>
    <m/>
    <m/>
    <m/>
    <m/>
    <m/>
    <m/>
    <n v="0"/>
    <n v="4166.87"/>
    <s v="NO_CONCILIADO"/>
  </r>
  <r>
    <x v="13"/>
    <m/>
    <x v="13"/>
    <x v="17"/>
    <s v="G30075790003"/>
    <s v="COB"/>
    <n v="19542"/>
    <m/>
    <s v="PAGO A BID PRÉSTAMO 2450/BL-BO VCTO. 28-01-2025 POR CUENTA DE TGN , NTI. 019542 VALOR 28-01-2025 CAPITAL USD 279.430,17 INTERESES USD 171.592,81 CTA. 3987 CUENTA UNICA DEL TESORO LIB. 00099021001 REF.: COMISIONES BANCARIAS"/>
    <m/>
    <m/>
    <m/>
    <m/>
    <m/>
    <m/>
    <n v="3454"/>
    <n v="0"/>
    <s v="NO_CONCILIADO"/>
  </r>
  <r>
    <x v="21"/>
    <m/>
    <x v="21"/>
    <x v="17"/>
    <s v="S11178080002"/>
    <s v="CRV"/>
    <n v="10000026017645"/>
    <m/>
    <s v="TRANSFERENCIA DE FONDOS DE DPTOS.DE ENCAJE LEGAL DEL SISTEMA FINANCIERO A DPTOS.CTES.DEL SECTOR PUBLICO S/G CITE' ACTA DE REUNIÓN M||EFP-BUSA-BCB DE FECHA 28/01/2025, TRANS. EN APLICACIÓN PROCESOS ANEXO 3X DE FECHA:24/01/2025 LOTE NRO:121981. TRANSFERENCIA A FONDOS A LA CUT CTA.:10000026017645"/>
    <m/>
    <m/>
    <m/>
    <m/>
    <m/>
    <m/>
    <n v="0"/>
    <n v="44000"/>
    <s v="NO_CONCILIADO"/>
  </r>
  <r>
    <x v="11"/>
    <m/>
    <x v="11"/>
    <x v="17"/>
    <s v="S11178100002"/>
    <s v="CRV"/>
    <n v="10000028754013"/>
    <m/>
    <s v="TRANSFERENCIA DE FONDOS DE DPTOS.DE ENCAJE LEGAL DEL SISTEMA FINANCIERO A DPTOS.CTES.DEL SECTOR PUBLICO S/G CITE' ACTA DE REUNIÓN M||EFP-BUSA-BCB DE FECHA 28/01/2025, TRANS. EN APLICACIÓN PROCESOS ANEXO 3X DE FECHA:24/01/2025 LOTE NRO:121981. TRANSFERENCIA A FONDOS A LA CUT CTA.:10000028754013"/>
    <m/>
    <m/>
    <m/>
    <m/>
    <m/>
    <m/>
    <n v="0"/>
    <n v="2160"/>
    <s v="NO_CONCILIADO"/>
  </r>
  <r>
    <x v="22"/>
    <m/>
    <x v="22"/>
    <x v="17"/>
    <s v="S11178120002"/>
    <s v="CRV"/>
    <n v="10000041244041"/>
    <m/>
    <s v="TRANSFERENCIA DE FONDOS DE DPTOS.DE ENCAJE LEGAL DEL SISTEMA FINANCIERO A DPTOS.CTES.DEL SECTOR PUBLICO S/G CITE' ACTA DE REUNIÓN M||EFP-BUSA-BCB DE FECHA 28/01/2025, TRANS. EN APLICACIÓN PROCESOS ANEXO 3X DE FECHA:24/01/2025 LOTE NRO:121981. TRANSFERENCIA A FONDOS A LA CUT CTA.:10000041244041"/>
    <m/>
    <m/>
    <m/>
    <m/>
    <m/>
    <m/>
    <n v="0"/>
    <n v="39981.21"/>
    <s v="NO_CONCILIADO"/>
  </r>
  <r>
    <x v="4"/>
    <m/>
    <x v="4"/>
    <x v="18"/>
    <s v="O22545740002"/>
    <s v="BOD"/>
    <n v="2254574"/>
    <m/>
    <s v="00513132001 DEPOSITO DE EFECTIVO, DEPOSITANTE: LUIS FERNANDO VERAZAIN PATIÑO, CONCEPTO: DEVOLUCION POR PAGO EN DEMASIA SERVICIO CONSULTORIA DE LINEA CORRESPONDIENTE A NOVIEMBRE 2024, CUENTA DE DEPOSITO: CUENTA UNICA DEL TESORO"/>
    <m/>
    <m/>
    <m/>
    <m/>
    <m/>
    <m/>
    <n v="0"/>
    <n v="1624.2"/>
    <s v="NO_CONCILIADO"/>
  </r>
  <r>
    <x v="2"/>
    <m/>
    <x v="2"/>
    <x v="18"/>
    <s v="O22545930002"/>
    <s v="BOD"/>
    <n v="2254593"/>
    <m/>
    <s v="00099021001 DEPOSITO DE EFECTIVO, DEPOSITANTE: WENDY SHIRLEY GUISBERT SANCHEZ CI 2684990, CONCEPTO: DEPÓSITO POR EXCEDENTE POR TOPE SALARIAL, CUENTA DE DEPOSITO: CUENTA UNICA DEL TESORO"/>
    <m/>
    <m/>
    <m/>
    <m/>
    <m/>
    <m/>
    <n v="0"/>
    <n v="679.03"/>
    <s v="NO_CONCILIADO"/>
  </r>
  <r>
    <x v="23"/>
    <m/>
    <x v="23"/>
    <x v="18"/>
    <s v="O22546150002"/>
    <s v="BOD"/>
    <n v="2254615"/>
    <m/>
    <s v="00099021001 DEPOSITO DE EFECTIVO, DEPOSITANTE: CIRO RAUL QUIAPE CALLOCOSI - UPEA, CONCEPTO: DEV. RECURSO CONVENIO INTERINSTITUCIONAL FINANCIAMIENTO N °21 PROY CUENCA PARANI, CUENTA DE DEPOSITO: CUENTA UNICA DEL TESORO"/>
    <m/>
    <m/>
    <m/>
    <m/>
    <m/>
    <m/>
    <n v="0"/>
    <n v="295914.15000000002"/>
    <s v="NO_CONCILIADO"/>
  </r>
  <r>
    <x v="7"/>
    <m/>
    <x v="7"/>
    <x v="18"/>
    <s v="B22545000002"/>
    <s v="BOD"/>
    <n v="2254500"/>
    <m/>
    <s v="00099021001 DEP.DE CHEQ.AJENOS,RET.DE CAM.,CONCEPTO: REEMBOLSO MINISTERIO DE MEDIO AMBIENTE Y AGUA,DEP.: CAJA DE SALUD CORDES , PROCEDENCIA: BANCO UNION S.A., CHEQUE: 45243, FECHA DE EMISION:31/12/2024"/>
    <m/>
    <m/>
    <m/>
    <m/>
    <m/>
    <m/>
    <n v="0"/>
    <n v="2028.26"/>
    <s v="NO_CONCILIADO"/>
  </r>
  <r>
    <x v="24"/>
    <m/>
    <x v="24"/>
    <x v="18"/>
    <s v="B22545090002"/>
    <s v="BOD"/>
    <n v="2254509"/>
    <m/>
    <s v="00423012001 DEP.DE CHEQ.AJENOS,RET.DE CAM.,CONCEPTO: CONVENIO INTERINSTITUCIONAL,DEP.: UNIVALLE SA , PROCEDENCIA: BANCO NACIONAL DE BOLIVIA S.A., CHEQUE: 7738, FECHA DE EMISION:24/01/2025"/>
    <m/>
    <m/>
    <m/>
    <m/>
    <m/>
    <m/>
    <n v="0"/>
    <n v="4454.3999999999996"/>
    <s v="NO_CONCILIADO"/>
  </r>
  <r>
    <x v="24"/>
    <m/>
    <x v="24"/>
    <x v="18"/>
    <s v="B22545110002"/>
    <s v="BOD"/>
    <n v="2254511"/>
    <m/>
    <s v="00423012001 DEP.DE CHEQ.AJENOS,RET.DE CAM.,CONCEPTO: CONVENIO INTERINSTITUCIONAL,DEP.: UNIVALLE SA , PROCEDENCIA: BANCO NACIONAL DE BOLIVIA S.A., CHEQUE: 7737, FECHA DE EMISION:24/01/2025"/>
    <m/>
    <m/>
    <m/>
    <m/>
    <m/>
    <m/>
    <n v="0"/>
    <n v="4176"/>
    <s v="NO_CONCILIADO"/>
  </r>
  <r>
    <x v="3"/>
    <m/>
    <x v="3"/>
    <x v="18"/>
    <s v="B22545720002"/>
    <s v="BOD"/>
    <n v="2254572"/>
    <m/>
    <s v="00291012008 DEP.DE CHEQ.AJENOS,RET.DE CAM.,CONCEPTO: GIRO DEL INTERIOR,DEP.: GUIDO CAMPOS VILLANUEVA , PROCEDENCIA: BANCO UNION S.A., CHEQUE: 213461, FECHA DE EMISION:29/01/2025"/>
    <m/>
    <m/>
    <m/>
    <m/>
    <m/>
    <m/>
    <n v="0"/>
    <n v="16486.060000000001"/>
    <s v="NO_CONCILIADO"/>
  </r>
  <r>
    <x v="25"/>
    <m/>
    <x v="25"/>
    <x v="18"/>
    <s v="S11179600001"/>
    <s v="COB"/>
    <n v="1117960"/>
    <m/>
    <s v="||COMISION TRANSFERENCIA FONDOS AL EXTERIOR 0,20% S/USD 6.055,07 REEM. GASTOS COMUNICACION BS300.- Y EMISION COMPROBANTE CONTABLE BS60.- REF: PAGO 2 LC I-2023-33 FABRICA BOLIVIANA DE MUNICION A/F LINEA INDUSTRIA METALURGICA LTDA. EN COMPL. A COMPROBANTE CONTABLE S-1117955 DE LA FECHA. LIB:00548022001 COFADENA-FABRICA BOLIVIANA DE MUNICION REF: COMISION PAGO 2 LC I-2023-33."/>
    <m/>
    <m/>
    <m/>
    <m/>
    <m/>
    <m/>
    <n v="443.07"/>
    <n v="0"/>
    <s v="NO_CONCILIADO"/>
  </r>
  <r>
    <x v="4"/>
    <m/>
    <x v="4"/>
    <x v="18"/>
    <s v="S11179570004"/>
    <s v="COB"/>
    <n v="1117957"/>
    <m/>
    <s v="||TRANSF.DE FONDOS AL EXTERIOR SEGUN SOL. 053728 - 22521 YPFB DE 27/01/2025 REF:PAGO A FAVOR DE GALILEO TRADING DMCC POR CONCEPTO 3ER POST PAGO SUM HIDR LIQ OCCIDENTE 2024 OP UPCA 2703 HR GPDI 33973 2024 PROC 63, POR EUR 1.946.812,30 EQUIV.USD 2.029.557,50 LIB.00513012004 LBP-YPFB-UNICOMERCAIL(4030005415/1-2188907)COM. BS27.845,56 SWIFT BS300.-UT.BS60.-"/>
    <m/>
    <m/>
    <m/>
    <m/>
    <m/>
    <m/>
    <n v="28205.56"/>
    <n v="0"/>
    <s v="NO_CONCILIADO"/>
  </r>
  <r>
    <x v="2"/>
    <m/>
    <x v="2"/>
    <x v="19"/>
    <s v="O22549320002"/>
    <s v="BOD"/>
    <n v="2254932"/>
    <m/>
    <s v="00099021001 DEPOSITO DE EFECTIVO, DEPOSITANTE: MARINEZ CASTILLO LLUITO, CONCEPTO: DEVOLUCION, CUENTA DE DEPOSITO: CUENTA UNICA DEL TESORO"/>
    <m/>
    <m/>
    <m/>
    <m/>
    <m/>
    <m/>
    <n v="0"/>
    <n v="2958.52"/>
    <s v="NO_CONCILIADO"/>
  </r>
  <r>
    <x v="2"/>
    <m/>
    <x v="2"/>
    <x v="19"/>
    <s v="O22550190002"/>
    <s v="BOD"/>
    <n v="2255019"/>
    <m/>
    <s v="00099021001 DEPOSITO DE EFECTIVO, DEPOSITANTE: PAULINO LLANOS CRUZ, CONCEPTO: COMPRA DE GRANOS DE TRIGO, CUENTA DE DEPOSITO: CUENTA UNICA DEL TESORO"/>
    <m/>
    <m/>
    <m/>
    <m/>
    <m/>
    <m/>
    <n v="0"/>
    <n v="724.8"/>
    <s v="NO_CONCILIADO"/>
  </r>
  <r>
    <x v="2"/>
    <m/>
    <x v="2"/>
    <x v="19"/>
    <s v="B22548560002"/>
    <s v="BOD"/>
    <n v="2254856"/>
    <m/>
    <s v="00099021001 DEP.DE CHEQ.AJENOS,RET.DE CAM.,CONCEPTO: DEV. PASAJES AEREOS,DEP.: BOA , PROCEDENCIA: BANCO UNION S.A., CHEQUE: 19300, FECHA DE EMISION:24/01/2025"/>
    <m/>
    <m/>
    <m/>
    <m/>
    <m/>
    <m/>
    <n v="0"/>
    <n v="3794"/>
    <s v="NO_CONCILIADO"/>
  </r>
  <r>
    <x v="10"/>
    <m/>
    <x v="10"/>
    <x v="19"/>
    <s v="B22548580002"/>
    <s v="BOD"/>
    <n v="2254858"/>
    <m/>
    <s v="00526012001 DEP.DE CHEQ.AJENOS,RET.DE CAM.,CONCEPTO: CAMPAÑA BONO NAVIDEÑO 2024,DEP.: BOLIVIA TV , PROCEDENCIA: BANCO UNION S.A., CHEQUE: 16988, FECHA DE EMISION:29/01/2025"/>
    <m/>
    <m/>
    <m/>
    <m/>
    <m/>
    <m/>
    <n v="0"/>
    <n v="99940"/>
    <s v="NO_CONCILIADO"/>
  </r>
  <r>
    <x v="6"/>
    <m/>
    <x v="6"/>
    <x v="19"/>
    <s v="B22549030002"/>
    <s v="BOD"/>
    <n v="2254903"/>
    <m/>
    <s v="00163012001 DEP.DE CHEQ.AJENOS,RET.DE CAM.,CONCEPTO: POR TELEFONIA EN EXCESO GESTION 2024,DEP.: AGENCIA NACIONAL DE HIDROCARBUROS , PROCEDENCIA: BANCO UNION S.A., CHEQUE: 7826, FECHA DE EMISION:23/01/2025"/>
    <m/>
    <m/>
    <m/>
    <m/>
    <m/>
    <m/>
    <n v="0"/>
    <n v="8.6999999999999993"/>
    <s v="NO_CONCILIADO"/>
  </r>
  <r>
    <x v="3"/>
    <m/>
    <x v="3"/>
    <x v="19"/>
    <s v="G30111790003"/>
    <s v="COB"/>
    <n v="3011179"/>
    <m/>
    <s v="TRANSFERENCIA RECIBIDA DEL EXTERIOR SEGÚN MENSAJES SWIFT Nos. 1598-1600 (REM.EXT.) DE FECHA 30-01-2025 POR DESEMBOLSO DE BIRF PRÉSTAMO 8552-BO 47 LIBRETA N° 00291012002 ABC-RECURSOS PROPIOS REF.: UTILES DE ESCRITORIO"/>
    <m/>
    <m/>
    <m/>
    <m/>
    <m/>
    <m/>
    <n v="60"/>
    <n v="0"/>
    <s v="NO_CONCILIADO"/>
  </r>
  <r>
    <x v="22"/>
    <m/>
    <x v="22"/>
    <x v="20"/>
    <s v="O22552630002"/>
    <s v="BOD"/>
    <n v="2255263"/>
    <m/>
    <s v="00099021001 DEPOSITO DE EFECTIVO, DEPOSITANTE: ANDREA DE LOS ANGELES OLIVERA RODRIGUEZ, CONCEPTO: DEVOLUCION DE AGUINALDO, CUENTA DE DEPOSITO: CUENTA UNICA DEL TESORO/DJBR"/>
    <m/>
    <m/>
    <m/>
    <m/>
    <m/>
    <m/>
    <n v="0"/>
    <n v="3320.94"/>
    <s v="NO_CONCILIADO"/>
  </r>
  <r>
    <x v="1"/>
    <m/>
    <x v="1"/>
    <x v="20"/>
    <s v="O22552820002"/>
    <s v="BOD"/>
    <n v="2255282"/>
    <m/>
    <s v="00015011108 DEPOSITO DE EFECTIVO, DEPOSITANTE: ROLANDO FABIO ULAQUE ZEBALLOS, CONCEPTO: REMANENTE DEL SERVICIO DE AGUA POTABLE DE LA DISTRITAL DE MIGRACION PANDO- DICIEMBRE /2024, CUENTA DE DEPOSITO: CUENTA UNICA DEL TESORO"/>
    <m/>
    <m/>
    <m/>
    <m/>
    <m/>
    <m/>
    <n v="0"/>
    <n v="24"/>
    <s v="NO_CONCILIADO"/>
  </r>
  <r>
    <x v="10"/>
    <m/>
    <x v="10"/>
    <x v="20"/>
    <s v="O22554970002"/>
    <s v="BOD"/>
    <n v="2255497"/>
    <m/>
    <s v="00526012001 DEPOSITO DE EFECTIVO, DEPOSITANTE: BOLIVIA TV, CONCEPTO: DEVOLUCION DE FONDOS NO UTILIZADOS DE HR. 10453, CUENTA DE DEPOSITO: CUENTA UNICA DEL TESORO"/>
    <m/>
    <m/>
    <m/>
    <m/>
    <m/>
    <m/>
    <n v="0"/>
    <n v="2150"/>
    <s v="NO_CONCILIADO"/>
  </r>
  <r>
    <x v="26"/>
    <m/>
    <x v="26"/>
    <x v="21"/>
    <s v="O22558960002"/>
    <s v="BOD"/>
    <n v="2255896"/>
    <m/>
    <s v="00099021001 DEPOSITO DE EFECTIVO, DEPOSITANTE: CAMARA DE SENADORES, CONCEPTO: DEVOLUCION DE PAGO EN EXCESO PREVENTIVO N°2186, CUENTA DE DEPOSITO: CUENTA UNICA DEL TESORO"/>
    <m/>
    <m/>
    <m/>
    <m/>
    <m/>
    <m/>
    <n v="0"/>
    <n v="723.58"/>
    <s v="NO_CONCILIADO"/>
  </r>
  <r>
    <x v="26"/>
    <m/>
    <x v="26"/>
    <x v="21"/>
    <s v="O22558970002"/>
    <s v="BOD"/>
    <n v="2255897"/>
    <m/>
    <s v="00099021001 DEPOSITO DE EFECTIVO, DEPOSITANTE: CAMARA DE SENADORES, CONCEPTO: DEVOLUCION DE PAGO EN EXCESO PREVENTIVO N°2249, CUENTA DE DEPOSITO: CUENTA UNICA DEL TESORO"/>
    <m/>
    <m/>
    <m/>
    <m/>
    <m/>
    <m/>
    <n v="0"/>
    <n v="556.20000000000005"/>
    <s v="NO_CONCILIADO"/>
  </r>
  <r>
    <x v="10"/>
    <m/>
    <x v="10"/>
    <x v="21"/>
    <s v="O22559140002"/>
    <s v="BOD"/>
    <n v="2255914"/>
    <m/>
    <s v="00526012001 DEPOSITO DE EFECTIVO, DEPOSITANTE: DAVID OSCAR LAURA MAMANI, CONCEPTO: DEVOLUCION FONDOS EN AVANCE BOLIVIA TV, CUENTA DE DEPOSITO: CUENTA UNICA DEL TESORO"/>
    <m/>
    <m/>
    <m/>
    <m/>
    <m/>
    <m/>
    <n v="0"/>
    <n v="1500"/>
    <s v="NO_CONCILIADO"/>
  </r>
  <r>
    <x v="1"/>
    <m/>
    <x v="1"/>
    <x v="21"/>
    <s v="B22557480002"/>
    <s v="BOD"/>
    <n v="2255748"/>
    <m/>
    <s v="00015011108 DEP.DE CHEQ.AJENOS,RET.DE CAM.,CONCEPTO: DEP. A LA CUT,DEP.: MINISTERIO DE GOBIERNO , PROCEDENCIA: BANCO UNION S.A., CHEQUE: 52520, FECHA DE EMISION:28/01/2025"/>
    <m/>
    <m/>
    <m/>
    <m/>
    <m/>
    <m/>
    <n v="0"/>
    <n v="100"/>
    <s v="NO_CONCILIADO"/>
  </r>
  <r>
    <x v="1"/>
    <m/>
    <x v="1"/>
    <x v="21"/>
    <s v="B22557490002"/>
    <s v="BOD"/>
    <n v="2255749"/>
    <m/>
    <s v="00015011108 DEP.DE CHEQ.AJENOS,RET.DE CAM.,CONCEPTO: DEP. A LA CUT,DEP.: MINISTERIO DE GOBIERNO , PROCEDENCIA: BANCO UNION S.A., CHEQUE: 52519, FECHA DE EMISION:28/01/2025"/>
    <m/>
    <m/>
    <m/>
    <m/>
    <m/>
    <m/>
    <n v="0"/>
    <n v="100"/>
    <s v="NO_CONCILIADO"/>
  </r>
  <r>
    <x v="14"/>
    <m/>
    <x v="14"/>
    <x v="21"/>
    <s v="B22558250002"/>
    <s v="BOD"/>
    <n v="2255825"/>
    <m/>
    <s v="00099021001 DEP.DE CHEQ.AJENOS,RET.DE CAM.,CONCEPTO: DEVOLUCION SALDOS,DEP.: ALIANZAS RURALES , PROCEDENCIA: BANCO UNION S.A., CHEQUE: 365, FECHA DE EMISION:30/01/2025"/>
    <m/>
    <m/>
    <m/>
    <m/>
    <m/>
    <m/>
    <n v="0"/>
    <n v="1200"/>
    <s v="NO_CONCILIADO"/>
  </r>
  <r>
    <x v="14"/>
    <m/>
    <x v="14"/>
    <x v="21"/>
    <s v="B22558350002"/>
    <s v="BOD"/>
    <n v="2255835"/>
    <m/>
    <s v="00099021001 DEP.DE CHEQ.AJENOS,RET.DE CAM.,CONCEPTO: DEVOLUCION SALDOS,DEP.: ALIANZAS RURALES , PROCEDENCIA: BANCO UNION S.A., CHEQUE: 361, FECHA DE EMISION:16/01/2025"/>
    <m/>
    <m/>
    <m/>
    <m/>
    <m/>
    <m/>
    <n v="0"/>
    <n v="396"/>
    <s v="NO_CONCILIADO"/>
  </r>
  <r>
    <x v="14"/>
    <m/>
    <x v="14"/>
    <x v="21"/>
    <s v="B22558320002"/>
    <s v="BOD"/>
    <n v="2255832"/>
    <m/>
    <s v="00099021001 DEP.DE CHEQ.AJENOS,RET.DE CAM.,CONCEPTO: DEVOLUCION SALDOS,DEP.: ALIANZAS RURALES , PROCEDENCIA: BANCO UNION S.A., CHEQUE: 362, FECHA DE EMISION:21/01/2025"/>
    <m/>
    <m/>
    <m/>
    <m/>
    <m/>
    <m/>
    <n v="0"/>
    <n v="936"/>
    <s v="NO_CONCILIADO"/>
  </r>
  <r>
    <x v="3"/>
    <m/>
    <x v="3"/>
    <x v="21"/>
    <s v="B22558330002"/>
    <s v="BOD"/>
    <n v="2255833"/>
    <m/>
    <s v="00291012008 DEP.DE CHEQ.AJENOS,RET.DE CAM.,CONCEPTO: DEPÓSITO,DEP.: JHONNY CARLOS QUINTELA AYALA , PROCEDENCIA: BANCO UNION S.A., CHEQUE: 213468, FECHA DE EMISION:03/02/2025"/>
    <m/>
    <m/>
    <m/>
    <m/>
    <m/>
    <m/>
    <n v="0"/>
    <n v="9730.6200000000008"/>
    <s v="NO_CONCILIADO"/>
  </r>
  <r>
    <x v="14"/>
    <m/>
    <x v="14"/>
    <x v="21"/>
    <s v="B22558340002"/>
    <s v="BOD"/>
    <n v="2255834"/>
    <m/>
    <s v="00099021001 DEP.DE CHEQ.AJENOS,RET.DE CAM.,CONCEPTO: DEVOLUCION SALDOS,DEP.: ALIANZAS RURALES , PROCEDENCIA: BANCO UNION S.A., CHEQUE: 363, FECHA DE EMISION:21/01/2025"/>
    <m/>
    <m/>
    <m/>
    <m/>
    <m/>
    <m/>
    <n v="0"/>
    <n v="2.1"/>
    <s v="NO_CONCILIADO"/>
  </r>
  <r>
    <x v="3"/>
    <m/>
    <x v="3"/>
    <x v="21"/>
    <s v="B22558360002"/>
    <s v="BOD"/>
    <n v="2255836"/>
    <m/>
    <s v="00291012008 DEP.DE CHEQ.AJENOS,RET.DE CAM.,CONCEPTO: DEPÓSITO,DEP.: JHONNY CARLOS QUINTELA AYALA , PROCEDENCIA: BANCO UNION S.A., CHEQUE: 213469, FECHA DE EMISION:03/02/2025"/>
    <m/>
    <m/>
    <m/>
    <m/>
    <m/>
    <m/>
    <n v="0"/>
    <n v="11300.01"/>
    <s v="NO_CONCILIADO"/>
  </r>
  <r>
    <x v="2"/>
    <m/>
    <x v="2"/>
    <x v="22"/>
    <s v="O22563190002"/>
    <s v="BOD"/>
    <n v="2256319"/>
    <m/>
    <s v="00099021001 DEPOSITO DE EFECTIVO, DEPOSITANTE: JORGE NINA BERNAL, CONCEPTO: DEVOLUCION, CUENTA DE DEPOSITO: CUENTA UNICA DEL TESORO"/>
    <m/>
    <m/>
    <m/>
    <m/>
    <m/>
    <m/>
    <n v="0"/>
    <n v="900"/>
    <s v="NO_CONCILIADO"/>
  </r>
  <r>
    <x v="22"/>
    <m/>
    <x v="22"/>
    <x v="22"/>
    <s v="O22563410002"/>
    <s v="BOD"/>
    <n v="2256341"/>
    <m/>
    <s v="00099021001 DEPOSITO DE EFECTIVO, DEPOSITANTE: MARIA ESTELA MACHACA LEANDRO, CONCEPTO: DEVOLUCION DE SUELDO JULIO 2024, CUENTA DE DEPOSITO: CUENTA UNICA DEL TESORO/DJBR"/>
    <m/>
    <m/>
    <m/>
    <m/>
    <m/>
    <m/>
    <n v="0"/>
    <n v="84.23"/>
    <s v="NO_CONCILIADO"/>
  </r>
  <r>
    <x v="0"/>
    <m/>
    <x v="0"/>
    <x v="22"/>
    <s v="B22563450002"/>
    <s v="BOD"/>
    <n v="2256345"/>
    <m/>
    <s v="00081011108 DEP.DE CHEQ.AJENOS,RET.DE CAM.,CONCEPTO: RECUPERACION DE ACREENCIAS NUREJ 2019 4904,DEP.: NINNET DIVY ESPEJO ANDRADE , PROCEDENCIA: BANCO UNION S.A., CHEQUE: 24196, FECHA DE EMISION:07/01/2025"/>
    <m/>
    <m/>
    <m/>
    <m/>
    <m/>
    <m/>
    <n v="0"/>
    <n v="4645.8"/>
    <s v="NO_CONCILIADO"/>
  </r>
  <r>
    <x v="0"/>
    <m/>
    <x v="0"/>
    <x v="22"/>
    <s v="B22563470002"/>
    <s v="BOD"/>
    <n v="2256347"/>
    <m/>
    <s v="00081011108 DEP.DE CHEQ.AJENOS,RET.DE CAM.,CONCEPTO: RECUPERACION DE ACREENCIAS NUREJ 2011 25978,DEP.: NINNET DIVY ESPEJO ANDRADE , PROCEDENCIA: BANCO UNION S.A., CHEQUE: 24212, FECHA DE EMISION:10/01/2025"/>
    <m/>
    <m/>
    <m/>
    <m/>
    <m/>
    <m/>
    <n v="0"/>
    <n v="7213.8"/>
    <s v="NO_CONCILIADO"/>
  </r>
  <r>
    <x v="3"/>
    <m/>
    <x v="3"/>
    <x v="22"/>
    <s v="Q21648850002"/>
    <s v="CRV"/>
    <n v="2164885"/>
    <m/>
    <s v="NUMERO DE LIBRETA CUT: 00291012002 OPERACIÓN E18 TRANSFERENCIA DEL SISTEMA FINANCIERO POR CUENTA DE TERCEROS A LA CUT TRANSFERENCIA POR RECLAMACION NO. SPP-000096 POLIZA SPP-033474 BENEFICIARIO ADMINISTRADORA BOLIVIANA DE CARRETERAS"/>
    <m/>
    <m/>
    <m/>
    <m/>
    <m/>
    <m/>
    <n v="0"/>
    <n v="81410.850000000006"/>
    <s v="NO_CONCILIADO"/>
  </r>
  <r>
    <x v="1"/>
    <m/>
    <x v="1"/>
    <x v="23"/>
    <s v="O22566750002"/>
    <s v="BOD"/>
    <n v="2256675"/>
    <m/>
    <s v="00015011108 DEPOSITO DE EFECTIVO, DEPOSITANTE: MINISTERIO DE GOBIERNO, CONCEPTO: DEV. RECURSOS, CUENTA DE DEPOSITO: CUENTA UNICA DEL TESORO"/>
    <m/>
    <m/>
    <m/>
    <m/>
    <m/>
    <m/>
    <n v="0"/>
    <n v="2226"/>
    <s v="NO_CONCILIADO"/>
  </r>
  <r>
    <x v="1"/>
    <m/>
    <x v="1"/>
    <x v="23"/>
    <s v="O22566760002"/>
    <s v="BOD"/>
    <n v="2256676"/>
    <m/>
    <s v="00015011108 DEPOSITO DE EFECTIVO, DEPOSITANTE: MINISTERIO DE GOBIERNO, CONCEPTO: DEV. RECURSOS, CUENTA DE DEPOSITO: CUENTA UNICA DEL TESORO"/>
    <m/>
    <m/>
    <m/>
    <m/>
    <m/>
    <m/>
    <n v="0"/>
    <n v="646"/>
    <s v="NO_CONCILIADO"/>
  </r>
  <r>
    <x v="1"/>
    <m/>
    <x v="1"/>
    <x v="23"/>
    <s v="O22566770002"/>
    <s v="BOD"/>
    <n v="2256677"/>
    <m/>
    <s v="00015011108 DEPOSITO DE EFECTIVO, DEPOSITANTE: MINISTERIO DE GOBIERNO, CONCEPTO: DEV. RECURSOS, CUENTA DE DEPOSITO: CUENTA UNICA DEL TESORO"/>
    <m/>
    <m/>
    <m/>
    <m/>
    <m/>
    <m/>
    <n v="0"/>
    <n v="646"/>
    <s v="NO_CONCILIADO"/>
  </r>
  <r>
    <x v="3"/>
    <m/>
    <x v="3"/>
    <x v="23"/>
    <s v="O22566800002"/>
    <s v="BOD"/>
    <n v="2256680"/>
    <m/>
    <s v="00291012002 DEPOSITO DE EFECTIVO, DEPOSITANTE: DRINA ISABEL CHOQUE DEL CARPIO, CONCEPTO: EXTRAVIO DE CREDENCIAL, CUENTA DE DEPOSITO: CUENTA UNICA DEL TESORO"/>
    <m/>
    <m/>
    <m/>
    <m/>
    <m/>
    <m/>
    <n v="0"/>
    <n v="70"/>
    <s v="NO_CONCILIADO"/>
  </r>
  <r>
    <x v="0"/>
    <m/>
    <x v="0"/>
    <x v="23"/>
    <s v="O22566990002"/>
    <s v="BOD"/>
    <n v="2256699"/>
    <m/>
    <s v="00081011101 DEPOSITO DE EFECTIVO, DEPOSITANTE: WILFREDO EDGAR RAMIREZ CHOQUE, CONCEPTO: DEPÓSITO EXTRAVIO CREDENCIAL, CUENTA DE DEPOSITO: CUENTA UNICA DEL TESORO"/>
    <m/>
    <m/>
    <m/>
    <m/>
    <m/>
    <m/>
    <n v="0"/>
    <n v="25"/>
    <s v="NO_CONCILIADO"/>
  </r>
  <r>
    <x v="2"/>
    <m/>
    <x v="2"/>
    <x v="23"/>
    <s v="O22567050002"/>
    <s v="BOD"/>
    <n v="2256705"/>
    <m/>
    <s v="00099021001 DEPOSITO DE EFECTIVO, DEPOSITANTE: VICENTE JERRY RIVEROS MORN, CONCEPTO: DEVOLUCION, CUENTA DE DEPOSITO: CUENTA UNICA DEL TESORO"/>
    <m/>
    <m/>
    <m/>
    <m/>
    <m/>
    <m/>
    <n v="0"/>
    <n v="10063.81"/>
    <s v="NO_CONCILIADO"/>
  </r>
  <r>
    <x v="0"/>
    <m/>
    <x v="0"/>
    <x v="23"/>
    <s v="O22567440002"/>
    <s v="BOD"/>
    <n v="2256744"/>
    <m/>
    <s v="00081011101 DEPOSITO DE EFECTIVO, DEPOSITANTE: PEGGY NERY BARRIENTOS SAN MILLAN, CONCEPTO: DEPÓSITO POR EXTRAVIO DE CREDENCIAL MOPSV, CUENTA DE DEPOSITO: CUENTA UNICA DEL TESORO"/>
    <m/>
    <m/>
    <m/>
    <m/>
    <m/>
    <m/>
    <n v="0"/>
    <n v="25"/>
    <s v="NO_CONCILIADO"/>
  </r>
  <r>
    <x v="1"/>
    <m/>
    <x v="1"/>
    <x v="23"/>
    <s v="B22566730002"/>
    <s v="BOD"/>
    <n v="2256673"/>
    <m/>
    <s v="00015011108 DEP.DE CHEQ.AJENOS,RET.DE CAM.,CONCEPTO: DEP A LA CUT,DEP.: MINISTERIO DE GOBIERNO , PROCEDENCIA: BANCO UNION S.A., CHEQUE: 2364, FECHA DE EMISION:31/01/2025"/>
    <m/>
    <m/>
    <m/>
    <m/>
    <m/>
    <m/>
    <n v="0"/>
    <n v="15802.33"/>
    <s v="NO_CONCILIADO"/>
  </r>
  <r>
    <x v="3"/>
    <m/>
    <x v="3"/>
    <x v="24"/>
    <s v="G30211420003"/>
    <s v="COB"/>
    <n v="3021142"/>
    <m/>
    <s v="TRANSFERENCIA RECIBIDA DEL EXTERIOR SEGÚN MENSAJES SWIFT Nos. 1881-1885 (REM.EXT.) DE FECHA 06-02-2025 POR DESEMBOLSO DE IDA PRÉSTAMO 5745-BO 23 LIBRETA N° 00291012002 ABC-RECURSOS PROPIOS REF.: UTILES DE ESCRITORIO"/>
    <m/>
    <m/>
    <m/>
    <m/>
    <m/>
    <m/>
    <n v="60"/>
    <n v="0"/>
    <s v="NO_CONCILIADO"/>
  </r>
  <r>
    <x v="9"/>
    <m/>
    <x v="9"/>
    <x v="24"/>
    <s v="Q21666790002"/>
    <s v="CRV"/>
    <n v="2166679"/>
    <m/>
    <s v="NUMERO DE LIBRETA CUT: 00099021001 OPERACIÓN E75 TRANSFERENCIA DE LA CUENTA FISCAL BUN A LA CUT EN MN TRANSF.FDOS.AL.BCB GOB. AUTONOMO MCPAL. DE BOLIVAR CITE: GAMB-MAE NO 32/2025 CUENTA CUT 3987 LIBRETA NÂ° 00099021001"/>
    <m/>
    <m/>
    <m/>
    <m/>
    <m/>
    <m/>
    <n v="0"/>
    <n v="466729.57"/>
    <s v="NO_CONCILIADO"/>
  </r>
  <r>
    <x v="9"/>
    <m/>
    <x v="9"/>
    <x v="24"/>
    <s v="Q21666780002"/>
    <s v="CRV"/>
    <n v="2166678"/>
    <m/>
    <s v="NUMERO DE LIBRETA CUT: 00099021001 OPERACIÓN E75 TRANSFERENCIA DE LA CUENTA FISCAL BUN A LA CUT EN MN TRANSF.FDOS.AL.BCB GOB. AUTONOMO MCPAL. DE TAPACARI CITE: G.A.M.T. NÂ°029/2025 CUENTA CUT 3987069001 LIBRETA NÂ° 00099021001"/>
    <m/>
    <m/>
    <m/>
    <m/>
    <m/>
    <m/>
    <n v="0"/>
    <n v="195705.61"/>
    <s v="NO_CONCILIADO"/>
  </r>
  <r>
    <x v="9"/>
    <m/>
    <x v="9"/>
    <x v="24"/>
    <s v="Q21666820002"/>
    <s v="CRV"/>
    <n v="2166682"/>
    <m/>
    <s v="NUMERO DE LIBRETA CUT: 00099021001 OPERACIÓN E75 TRANSFERENCIA DE LA CUENTA FISCAL BUN A LA CUT EN MN TRANSF.FDOS.AL.BCB GOB. AUTONOMO MCPAL. DE VILLA TUNARI CITE: G.A.M.V.T. NÂ° 101/2025 CUENTA CUT 3987 LIBRETA NÂ° 00099021001"/>
    <m/>
    <m/>
    <m/>
    <m/>
    <m/>
    <m/>
    <n v="0"/>
    <n v="15889.1"/>
    <s v="NO_CONCILIADO"/>
  </r>
  <r>
    <x v="0"/>
    <m/>
    <x v="0"/>
    <x v="25"/>
    <s v="O22573980002"/>
    <s v="BOD"/>
    <n v="2257398"/>
    <m/>
    <s v="00081011101 DEPOSITO DE EFECTIVO, DEPOSITANTE: DANIELA GONZALES ENCINAS, CONCEPTO: REPOSICION DE CREDENCIAL, CUENTA DE DEPOSITO: CUENTA UNICA DEL TESORO"/>
    <m/>
    <m/>
    <m/>
    <m/>
    <m/>
    <m/>
    <n v="0"/>
    <n v="25"/>
    <s v="NO_CONCILIADO"/>
  </r>
  <r>
    <x v="2"/>
    <m/>
    <x v="2"/>
    <x v="25"/>
    <s v="O22574280002"/>
    <s v="BOD"/>
    <n v="2257428"/>
    <m/>
    <s v="00099021001 DEPOSITO DE EFECTIVO, DEPOSITANTE: LOURDES ALIAGA ZAPATA, CONCEPTO: DOBLE PERCEPCION MES FEBRERO/2025, CUENTA DE DEPOSITO: CUENTA UNICA DEL TESORO"/>
    <m/>
    <m/>
    <m/>
    <m/>
    <m/>
    <m/>
    <n v="0"/>
    <n v="2000"/>
    <s v="NO_CONCILIADO"/>
  </r>
  <r>
    <x v="21"/>
    <m/>
    <x v="21"/>
    <x v="25"/>
    <s v="B22574020002"/>
    <s v="BOD"/>
    <n v="2257402"/>
    <m/>
    <s v="00132032001 DEP.DE CHEQ.AJENOS,RET.DE CAM.,CONCEPTO: DEV. POR MULTAS TRANSPORTE CAÑAHUMA,DEP.: SEDEM - ECEBOL , PROCEDENCIA: BANCO UNION S.A., CHEQUE: 883, FECHA DE EMISION:03/02/2025"/>
    <m/>
    <m/>
    <m/>
    <m/>
    <m/>
    <m/>
    <n v="0"/>
    <n v="1188"/>
    <s v="NO_CONCILIADO"/>
  </r>
  <r>
    <x v="0"/>
    <m/>
    <x v="0"/>
    <x v="25"/>
    <s v="B22574650002"/>
    <s v="BOD"/>
    <n v="2257465"/>
    <m/>
    <s v="00081011101 DEP.DE CHEQ.AJENOS,RET.DE CAM.,CONCEPTO: REEMBOLSO MIN. DE OBRAS PUBLICAS,DEP.: CAJA DE SALUD CORDES , PROCEDENCIA: BANCO UNION S.A., CHEQUE: 45516, FECHA DE EMISION:30/01/2025"/>
    <m/>
    <m/>
    <m/>
    <m/>
    <m/>
    <m/>
    <n v="0"/>
    <n v="14379.71"/>
    <s v="NO_CONCILIADO"/>
  </r>
  <r>
    <x v="9"/>
    <m/>
    <x v="9"/>
    <x v="25"/>
    <s v="Q21671510002"/>
    <s v="CRV"/>
    <n v="2167151"/>
    <m/>
    <s v="NUMERO DE LIBRETA CUT: 00099021001 OPERACIÓN E75 TRANSFERENCIA DE LA CUENTA FISCAL BUN A LA CUT EN MN TRANSF.FDOS.AL.BCB GOBIERNO AUTONOMO MUNICIPAL DE POROMA, CITE: OF.GAMP EXT. NÂ° 24/2025 CUENTA CUT 3987 LIBRETA NÂ° 00099021001"/>
    <m/>
    <m/>
    <m/>
    <m/>
    <m/>
    <m/>
    <n v="0"/>
    <n v="0.02"/>
    <s v="NO_CONCILIADO"/>
  </r>
  <r>
    <x v="0"/>
    <m/>
    <x v="0"/>
    <x v="26"/>
    <s v="O22578500002"/>
    <s v="BOD"/>
    <n v="2257850"/>
    <m/>
    <s v="00081011101 DEPOSITO DE EFECTIVO, DEPOSITANTE: JUAN CARLOS ACHA MAMANI, CONCEPTO: PERDIDA DE CREDENCIAL, CUENTA DE DEPOSITO: CUENTA UNICA DEL TESORO"/>
    <m/>
    <m/>
    <m/>
    <m/>
    <m/>
    <m/>
    <n v="0"/>
    <n v="25"/>
    <s v="NO_CONCILIADO"/>
  </r>
  <r>
    <x v="7"/>
    <m/>
    <x v="7"/>
    <x v="26"/>
    <s v="O22579160002"/>
    <s v="BOD"/>
    <n v="2257916"/>
    <m/>
    <s v="00099021001 DEPOSITO DE EFECTIVO, DEPOSITANTE: RENE GONZALO GOSALVEZ SOLOGUREN, CONCEPTO: DEVOLUCION DE PASAJE 10/12/2024 LPZ-SCZ 181-0300307599, CUENTA DE DEPOSITO: CUENTA UNICA DEL TESORO/DJBR"/>
    <m/>
    <m/>
    <m/>
    <m/>
    <m/>
    <m/>
    <n v="0"/>
    <n v="820"/>
    <s v="NO_CONCILIADO"/>
  </r>
  <r>
    <x v="7"/>
    <m/>
    <x v="7"/>
    <x v="26"/>
    <s v="O22579190002"/>
    <s v="BOD"/>
    <n v="2257919"/>
    <m/>
    <s v="00099021001 DEPOSITO DE EFECTIVO, DEPOSITANTE: RENE GONZALO GOSALVEZ SOLOGUREN, CONCEPTO: DEVOLUCION DE PASAJE 10/12/2024 SCZ-LPZ 181-0300307600, CUENTA DE DEPOSITO: CUENTA UNICA DEL TESORO/DJBR"/>
    <m/>
    <m/>
    <m/>
    <m/>
    <m/>
    <m/>
    <n v="0"/>
    <n v="820"/>
    <s v="NO_CONCILIADO"/>
  </r>
  <r>
    <x v="2"/>
    <m/>
    <x v="2"/>
    <x v="26"/>
    <s v="B22578640002"/>
    <s v="BOD"/>
    <n v="2257864"/>
    <m/>
    <s v="00099021001 DEP.DE CHEQ.AJENOS,RET.DE CAM.,CONCEPTO: DEVOLUCION,DEP.: ABEL LOPEZ ARRUETA , PROCEDENCIA: BANCO UNION S.A., CHEQUE: 213475, FECHA DE EMISION:10/02/2025"/>
    <m/>
    <m/>
    <m/>
    <m/>
    <m/>
    <m/>
    <n v="0"/>
    <n v="64.540000000000006"/>
    <s v="NO_CONCILIADO"/>
  </r>
  <r>
    <x v="2"/>
    <m/>
    <x v="2"/>
    <x v="26"/>
    <s v="B22578650002"/>
    <s v="BOD"/>
    <n v="2257865"/>
    <m/>
    <s v="00099021001 DEP.DE CHEQ.AJENOS,RET.DE CAM.,CONCEPTO: DEVOLUCION,DEP.: ABEL LOPEZ ARRUETA , PROCEDENCIA: BANCO UNION S.A., CHEQUE: 213476, FECHA DE EMISION:10/02/2025"/>
    <m/>
    <m/>
    <m/>
    <m/>
    <m/>
    <m/>
    <n v="0"/>
    <n v="73.61"/>
    <s v="NO_CONCILIADO"/>
  </r>
  <r>
    <x v="2"/>
    <m/>
    <x v="2"/>
    <x v="26"/>
    <s v="B22578660002"/>
    <s v="BOD"/>
    <n v="2257866"/>
    <m/>
    <s v="00099021001 DEP.DE CHEQ.AJENOS,RET.DE CAM.,CONCEPTO: DEVOLUCION,DEP.: ABEL LOPEZ ARRUETA , PROCEDENCIA: BANCO UNION S.A., CHEQUE: 213477, FECHA DE EMISION:10/02/2025"/>
    <m/>
    <m/>
    <m/>
    <m/>
    <m/>
    <m/>
    <n v="0"/>
    <n v="184.3"/>
    <s v="NO_CONCILIADO"/>
  </r>
  <r>
    <x v="2"/>
    <m/>
    <x v="2"/>
    <x v="26"/>
    <s v="B22578670002"/>
    <s v="BOD"/>
    <n v="2257867"/>
    <m/>
    <s v="00099021001 DEP.DE CHEQ.AJENOS,RET.DE CAM.,CONCEPTO: DEVOLUCION,DEP.: ABEL LOPEZ ARRUETA , PROCEDENCIA: BANCO UNION S.A., CHEQUE: 213479, FECHA DE EMISION:10/02/2025"/>
    <m/>
    <m/>
    <m/>
    <m/>
    <m/>
    <m/>
    <n v="0"/>
    <n v="199.93"/>
    <s v="NO_CONCILIADO"/>
  </r>
  <r>
    <x v="2"/>
    <m/>
    <x v="2"/>
    <x v="26"/>
    <s v="B22578690002"/>
    <s v="BOD"/>
    <n v="2257869"/>
    <m/>
    <s v="00099021001 DEP.DE CHEQ.AJENOS,RET.DE CAM.,CONCEPTO: DEVOLUCION,DEP.: ABEL LOPEZ ARRUETA , PROCEDENCIA: BANCO UNION S.A., CHEQUE: 213480, FECHA DE EMISION:10/02/2025"/>
    <m/>
    <m/>
    <m/>
    <m/>
    <m/>
    <m/>
    <n v="0"/>
    <n v="237"/>
    <s v="NO_CONCILIADO"/>
  </r>
  <r>
    <x v="2"/>
    <m/>
    <x v="2"/>
    <x v="26"/>
    <s v="B22578710002"/>
    <s v="BOD"/>
    <n v="2257871"/>
    <m/>
    <s v="00099021001 DEP.DE CHEQ.AJENOS,RET.DE CAM.,CONCEPTO: DEVOLUCION,DEP.: ABEL LOPEZ ARRUETA , PROCEDENCIA: BANCO UNION S.A., CHEQUE: 213481, FECHA DE EMISION:10/02/2025"/>
    <m/>
    <m/>
    <m/>
    <m/>
    <m/>
    <m/>
    <n v="0"/>
    <n v="971"/>
    <s v="NO_CONCILIADO"/>
  </r>
  <r>
    <x v="9"/>
    <m/>
    <x v="9"/>
    <x v="26"/>
    <s v="Q21680500002"/>
    <s v="CRV"/>
    <n v="2168050"/>
    <m/>
    <s v="NUMERO DE LIBRETA CUT: 00099021001 OPERACIÓN E75 TRANSFERENCIA DE LA CUENTA FISCAL BUN A LA CUT EN MN TRANSF.FDOS.AL.BCB GOB. AUTONOMO MCPAL. DE TACOPAYA CITE: G.A.M.T./NÂ° 021/2025 CUENTA CUT 3987069001 LIBRETA NÂ° 00099021001"/>
    <m/>
    <m/>
    <m/>
    <m/>
    <m/>
    <m/>
    <n v="0"/>
    <n v="235839.34"/>
    <s v="NO_CONCILIADO"/>
  </r>
  <r>
    <x v="9"/>
    <m/>
    <x v="9"/>
    <x v="26"/>
    <s v="Q21680530002"/>
    <s v="CRV"/>
    <n v="2168053"/>
    <m/>
    <s v="NUMERO DE LIBRETA CUT: 00099021001 OPERACIÓN E75 TRANSFERENCIA DE LA CUENTA FISCAL BUN A LA CUT EN MN TRANSF.FDOS.AL.BCB GOBIERNO AUTONOMO MUNICIPAL DE TARACO CITE: GAMT/MAE/SRM/NÂ° 048/2025 CUENTA CUT 3987 LIBRETA NÂ° 00099021001"/>
    <m/>
    <m/>
    <m/>
    <m/>
    <m/>
    <m/>
    <n v="0"/>
    <n v="0.37"/>
    <s v="NO_CONCILIADO"/>
  </r>
  <r>
    <x v="2"/>
    <m/>
    <x v="2"/>
    <x v="27"/>
    <s v="O22582010002"/>
    <s v="BOD"/>
    <n v="2258201"/>
    <m/>
    <s v="00099021001 DEPOSITO DE EFECTIVO, DEPOSITANTE: ARIEL ROCABADO URZAGASTE, CONCEPTO: REVERSION, CUENTA DE DEPOSITO: CUENTA UNICA DEL TESORO"/>
    <m/>
    <m/>
    <m/>
    <m/>
    <m/>
    <m/>
    <n v="0"/>
    <n v="2556.2399999999998"/>
    <s v="NO_CONCILIADO"/>
  </r>
  <r>
    <x v="2"/>
    <m/>
    <x v="2"/>
    <x v="27"/>
    <s v="B22582620002"/>
    <s v="BOD"/>
    <n v="2258262"/>
    <m/>
    <s v="00099021001 DEP.DE CHEQ.AJENOS,RET.DE CAM.,CONCEPTO: DEVOLUCION POR TOPE SALARIAL ENERO 2025,DEP.: ABEL LOPEZ ARRUETA , PROCEDENCIA: BANCO UNION S.A., CHEQUE: 213490, FECHA DE EMISION:11/02/2025"/>
    <m/>
    <m/>
    <m/>
    <m/>
    <m/>
    <m/>
    <n v="0"/>
    <n v="2301.89"/>
    <s v="NO_CONCILIADO"/>
  </r>
  <r>
    <x v="22"/>
    <m/>
    <x v="22"/>
    <x v="27"/>
    <s v="B22582630002"/>
    <s v="BOD"/>
    <n v="2258263"/>
    <m/>
    <s v="00099021001 DEP.DE CHEQ.AJENOS,RET.DE CAM.,CONCEPTO: DEV DE SUELDO DIC 2024,DEP.: LIZBETH TERCEROS PEREZ , PROCEDENCIA: BANCO UNION S.A., CHEQUE: 213491, FECHA DE EMISION:11/02/2025/DJBR"/>
    <m/>
    <m/>
    <m/>
    <m/>
    <m/>
    <m/>
    <n v="0"/>
    <n v="7507.8"/>
    <s v="NO_CONCILIADO"/>
  </r>
  <r>
    <x v="2"/>
    <m/>
    <x v="2"/>
    <x v="27"/>
    <s v="B22582650002"/>
    <s v="BOD"/>
    <n v="2258265"/>
    <m/>
    <s v="00099021001 DEP.DE CHEQ.AJENOS,RET.DE CAM.,CONCEPTO: DEPÓSITO,DEP.: MARIA TERESA RUIZ NAVAJAS , PROCEDENCIA: BANCO UNION S.A., CHEQUE: 213493, FECHA DE EMISION:11/02/2025"/>
    <m/>
    <m/>
    <m/>
    <m/>
    <m/>
    <m/>
    <n v="0"/>
    <n v="3724.53"/>
    <s v="NO_CONCILIADO"/>
  </r>
  <r>
    <x v="26"/>
    <m/>
    <x v="26"/>
    <x v="28"/>
    <s v="O22585640002"/>
    <s v="BOD"/>
    <n v="2258564"/>
    <m/>
    <s v="00099021001 DEPOSITO DE EFECTIVO, DEPOSITANTE: HUAYNOCA FUENTES PATRICIO, CONCEPTO: PAGO EXCESO BONO REFRIGERIO 13/MAYO/2024, CUENTA DE DEPOSITO: CUENTA UNICA DEL TESORO/DJBR"/>
    <m/>
    <m/>
    <m/>
    <m/>
    <m/>
    <m/>
    <n v="0"/>
    <n v="18"/>
    <s v="NO_CONCILIADO"/>
  </r>
  <r>
    <x v="3"/>
    <m/>
    <x v="3"/>
    <x v="28"/>
    <s v="O22585810002"/>
    <s v="BOD"/>
    <n v="2258581"/>
    <m/>
    <s v="00291012002 DEPOSITO DE EFECTIVO, DEPOSITANTE: MARCELO ALEXANDER BUSTILLOS MENDOZA, CONCEPTO: REPOSICION DE CREDENCIAL, CUENTA DE DEPOSITO: CUENTA UNICA DEL TESORO"/>
    <m/>
    <m/>
    <m/>
    <m/>
    <m/>
    <m/>
    <n v="0"/>
    <n v="70"/>
    <s v="NO_CONCILIADO"/>
  </r>
  <r>
    <x v="3"/>
    <m/>
    <x v="3"/>
    <x v="28"/>
    <s v="B22586010002"/>
    <s v="BOD"/>
    <n v="2258601"/>
    <m/>
    <s v="00099021001 DEP.DE CHEQ.AJENOS,RET.DE CAM.,CONCEPTO: INCAPACIDAD TEMPORAL,DEP.: ADMINISTRADORA BOLIVIANA DE CARRETERAS , PROCEDENCIA: BANCO UNION S.A., CHEQUE: 4327, FECHA DE EMISION:11/02/2025"/>
    <m/>
    <m/>
    <m/>
    <m/>
    <m/>
    <m/>
    <n v="0"/>
    <n v="16121.62"/>
    <s v="NO_CONCILIADO"/>
  </r>
  <r>
    <x v="2"/>
    <m/>
    <x v="2"/>
    <x v="28"/>
    <s v="B22586240002"/>
    <s v="BOD"/>
    <n v="2258624"/>
    <m/>
    <s v="00099021001 DEP.DE CHEQ.AJENOS,RET.DE CAM.,CONCEPTO: REVERSION,DEP.: JOSE GABRIEL URRUTIA ZELADA , PROCEDENCIA: BANCO UNION S.A., CHEQUE: 213495, FECHA DE EMISION:12/02/2025"/>
    <m/>
    <m/>
    <m/>
    <m/>
    <m/>
    <m/>
    <n v="0"/>
    <n v="7684"/>
    <s v="NO_CONCILIADO"/>
  </r>
  <r>
    <x v="27"/>
    <m/>
    <x v="27"/>
    <x v="29"/>
    <s v="O22589900002"/>
    <s v="BOD"/>
    <n v="2258990"/>
    <m/>
    <s v="00378012002 DEPOSITO DE EFECTIVO, DEPOSITANTE: ADHEMAR EMILIO ATORA QUISPE, CONCEPTO: DEV. SALDO C-31 -148, CUENTA DE DEPOSITO: CUENTA UNICA DEL TESORO"/>
    <m/>
    <m/>
    <m/>
    <m/>
    <m/>
    <m/>
    <n v="0"/>
    <n v="70"/>
    <s v="NO_CONCILIADO"/>
  </r>
  <r>
    <x v="2"/>
    <m/>
    <x v="2"/>
    <x v="29"/>
    <s v="O22590000002"/>
    <s v="BOD"/>
    <n v="2259000"/>
    <m/>
    <s v="00099021001 DEPOSITO DE EFECTIVO, DEPOSITANTE: RONALD MARTIN MAMANI CHOQUE, CONCEPTO: DEVOLUCION ABONO POSTERIOR A LA FECHA DE FALLECIMIENTO, CUENTA DE DEPOSITO: CUENTA UNICA DEL TESORO"/>
    <m/>
    <m/>
    <m/>
    <m/>
    <m/>
    <m/>
    <n v="0"/>
    <n v="3606.32"/>
    <s v="NO_CONCILIADO"/>
  </r>
  <r>
    <x v="2"/>
    <m/>
    <x v="2"/>
    <x v="29"/>
    <s v="O22590580002"/>
    <s v="BOD"/>
    <n v="2259058"/>
    <m/>
    <s v="00099021001 DEPOSITO DE EFECTIVO, DEPOSITANTE: VELMA JUDITH SAHONERO DE PARRADO, CONCEPTO: DEVOLUCION DE RECURSOS, CUENTA DE DEPOSITO: CUENTA UNICA DEL TESORO"/>
    <m/>
    <m/>
    <m/>
    <m/>
    <m/>
    <m/>
    <n v="0"/>
    <n v="310"/>
    <s v="NO_CONCILIADO"/>
  </r>
  <r>
    <x v="11"/>
    <m/>
    <x v="11"/>
    <x v="29"/>
    <s v="O22590670002"/>
    <s v="BOD"/>
    <n v="2259067"/>
    <m/>
    <s v="00099021001 DEPOSITO DE EFECTIVO, DEPOSITANTE: AGRIPINA PAJA TARQUI, CONCEPTO: REVERSION DE BOLETA, CUENTA DE DEPOSITO: CUENTA UNICA DEL TESORO/DJBR"/>
    <m/>
    <m/>
    <m/>
    <m/>
    <m/>
    <m/>
    <n v="0"/>
    <n v="295"/>
    <s v="NO_CONCILIADO"/>
  </r>
  <r>
    <x v="11"/>
    <m/>
    <x v="11"/>
    <x v="29"/>
    <s v="O22590680002"/>
    <s v="BOD"/>
    <n v="2259068"/>
    <m/>
    <s v="00099021001 DEPOSITO DE EFECTIVO, DEPOSITANTE: AGRIPINA PAJA TARQUI, CONCEPTO: REVERSION DE AGUINALDO, CUENTA DE DEPOSITO: CUENTA UNICA DEL TESORO/DJBR"/>
    <m/>
    <m/>
    <m/>
    <m/>
    <m/>
    <m/>
    <n v="0"/>
    <n v="75"/>
    <s v="NO_CONCILIADO"/>
  </r>
  <r>
    <x v="2"/>
    <m/>
    <x v="2"/>
    <x v="29"/>
    <s v="O22591900002"/>
    <s v="BOD"/>
    <n v="2259190"/>
    <m/>
    <s v="00099021001 DEPOSITO DE EFECTIVO, DEPOSITANTE: DAFNE XIMENA OROPEZA QUIROGA DE TORRES, CONCEPTO: PERMISO SIN GOCE DE HABERES, CUENTA DE DEPOSITO: CUENTA UNICA DEL TESORO"/>
    <m/>
    <m/>
    <m/>
    <m/>
    <m/>
    <m/>
    <n v="0"/>
    <n v="76.63"/>
    <s v="NO_CONCILIADO"/>
  </r>
  <r>
    <x v="2"/>
    <m/>
    <x v="2"/>
    <x v="29"/>
    <s v="Q21703970002"/>
    <s v="CRV"/>
    <n v="2170397"/>
    <m/>
    <s v="NUMERO DE LIBRETA CUT: 00099021001 OPERACIÓN E75 TRANSFERENCIA DE LA CUENTA FISCAL BUN A LA CUT EN MN TRANSF.FDOS.AL.BCB GOBIERNO AUTONOMO DEPARTAMENTAL DE PANDO CITE: U.F.SEDEGES NÂ°10/2025 CUENTA CUT 3987 LIBRETA NÂ° 00099021001"/>
    <m/>
    <m/>
    <m/>
    <m/>
    <m/>
    <m/>
    <n v="0"/>
    <n v="3417.39"/>
    <s v="NO_CONCILIADO"/>
  </r>
  <r>
    <x v="2"/>
    <m/>
    <x v="2"/>
    <x v="30"/>
    <s v="O22594560002"/>
    <s v="BOD"/>
    <n v="2259456"/>
    <m/>
    <s v="00099021001 DEPOSITO DE EFECTIVO, DEPOSITANTE: FREDDY ASCENCIO RODRIGUEZ, CONCEPTO: REVERSION, CUENTA DE DEPOSITO: CUENTA UNICA DEL TESORO"/>
    <m/>
    <m/>
    <m/>
    <m/>
    <m/>
    <m/>
    <n v="0"/>
    <n v="7046.15"/>
    <s v="NO_CONCILIADO"/>
  </r>
  <r>
    <x v="2"/>
    <m/>
    <x v="2"/>
    <x v="30"/>
    <s v="O22594850002"/>
    <s v="BOD"/>
    <n v="2259485"/>
    <m/>
    <s v="00099021001 DEPOSITO DE EFECTIVO, DEPOSITANTE: MANUEL FERNANDO QUILLE FLORES, CONCEPTO: PAGO ENERGIA ELECTRICA, CUENTA DE DEPOSITO: CUENTA UNICA DEL TESORO"/>
    <m/>
    <m/>
    <m/>
    <m/>
    <m/>
    <m/>
    <n v="0"/>
    <n v="500"/>
    <s v="NO_CONCILIADO"/>
  </r>
  <r>
    <x v="2"/>
    <m/>
    <x v="2"/>
    <x v="30"/>
    <s v="O22595650002"/>
    <s v="BOD"/>
    <n v="2259565"/>
    <m/>
    <s v="00099021001 DEPOSITO DE EFECTIVO, DEPOSITANTE: JHONNY MAMANI VARGAS, CONCEPTO: DEV. REFRIGERIO 12/2024, CUENTA DE DEPOSITO: CUENTA UNICA DEL TESORO"/>
    <m/>
    <m/>
    <m/>
    <m/>
    <m/>
    <m/>
    <n v="0"/>
    <n v="378"/>
    <s v="NO_CONCILIADO"/>
  </r>
  <r>
    <x v="1"/>
    <m/>
    <x v="1"/>
    <x v="30"/>
    <s v="O22596040002"/>
    <s v="BOD"/>
    <n v="2259604"/>
    <m/>
    <s v="00015011107 DEPOSITO DE EFECTIVO, DEPOSITANTE: PROMID, CONCEPTO: PAGO SERVICIO AGUA FEBRERO/25, CUENTA DE DEPOSITO: CUENTA UNICA DEL TESORO"/>
    <m/>
    <m/>
    <m/>
    <m/>
    <m/>
    <m/>
    <n v="0"/>
    <n v="126.45"/>
    <s v="CONCILIADO_PARCIAL"/>
  </r>
  <r>
    <x v="2"/>
    <m/>
    <x v="2"/>
    <x v="30"/>
    <s v="B22594910002"/>
    <s v="BOD"/>
    <n v="2259491"/>
    <m/>
    <s v="00099021001 DEP.DE CHEQ.AJENOS,RET.DE CAM.,CONCEPTO: REVERSION,DEP.: JUAN DANIEL DELGADO PACHECO , PROCEDENCIA: BANCO UNION S.A., CHEQUE: 213502, FECHA DE EMISION:14/02/2025"/>
    <m/>
    <m/>
    <m/>
    <m/>
    <m/>
    <m/>
    <n v="0"/>
    <n v="2136.86"/>
    <s v="NO_CONCILIADO"/>
  </r>
  <r>
    <x v="2"/>
    <m/>
    <x v="2"/>
    <x v="30"/>
    <s v="B22594930002"/>
    <s v="BOD"/>
    <n v="2259493"/>
    <m/>
    <s v="00099021001 DEP.DE CHEQ.AJENOS,RET.DE CAM.,CONCEPTO: REVERSION,DEP.: JUAN DANIEL DELGADO PACHECO , PROCEDENCIA: BANCO UNION S.A., CHEQUE: 213503, FECHA DE EMISION:14/02/2025"/>
    <m/>
    <m/>
    <m/>
    <m/>
    <m/>
    <m/>
    <n v="0"/>
    <n v="2493"/>
    <s v="NO_CONCILIADO"/>
  </r>
  <r>
    <x v="9"/>
    <m/>
    <x v="9"/>
    <x v="30"/>
    <s v="Q21710220002"/>
    <s v="CRV"/>
    <n v="2171022"/>
    <m/>
    <s v="NUMERO DE LIBRETA CUT: 00099021001 OPERACIÓN E75 TRANSFERENCIA DE LA CUENTA FISCAL BUN A LA CUT EN MN TRANSF.FDOS.AL.BCB GOB. AUTONOMO MCPAL. DE ALALAY CITE: G.A.M.A CITE NÂ° 063/2025 CUENTA CUT 3987 LIBRETA NÂ° 00099021001"/>
    <m/>
    <m/>
    <m/>
    <m/>
    <m/>
    <m/>
    <n v="0"/>
    <n v="50731.74"/>
    <s v="NO_CONCILIADO"/>
  </r>
  <r>
    <x v="9"/>
    <m/>
    <x v="9"/>
    <x v="30"/>
    <s v="Q21710240002"/>
    <s v="CRV"/>
    <n v="2171024"/>
    <m/>
    <s v="NUMERO DE LIBRETA CUT: 00099021001 OPERACIÓN E75 TRANSFERENCIA DE LA CUENTA FISCAL BUN A LA CUT EN MN TRANSF.FDOS.AL.BCB GOB. AUTONOMO MCPAL. DE TARATA CITE: GAMT NÂ° 072/2025 CUENTA CUT 3987 LIBRETA NÂ° 00099021001"/>
    <m/>
    <m/>
    <m/>
    <m/>
    <m/>
    <m/>
    <n v="0"/>
    <n v="30095.46"/>
    <s v="NO_CONCILIADO"/>
  </r>
  <r>
    <x v="9"/>
    <m/>
    <x v="9"/>
    <x v="30"/>
    <s v="Q21710250002"/>
    <s v="CRV"/>
    <n v="2171025"/>
    <m/>
    <s v="NUMERO DE LIBRETA CUT: 00099021001 OPERACIÓN E75 TRANSFERENCIA DE LA CUENTA FISCAL BUN A LA CUT EN MN TRANSF.FDOS.AL.BCB GOBIERNO AUTONOMO MUNICIPAL DE MACHARETI, CITE: GAMM/DAF NÂ° 029/2025 CUENTA CUT 3987 LIBRETA NÂ° 00099021001"/>
    <m/>
    <m/>
    <m/>
    <m/>
    <m/>
    <m/>
    <n v="0"/>
    <n v="287107.42"/>
    <s v="NO_CONCILIADO"/>
  </r>
  <r>
    <x v="0"/>
    <m/>
    <x v="0"/>
    <x v="31"/>
    <s v="O22598450002"/>
    <s v="BOD"/>
    <n v="2259845"/>
    <m/>
    <s v="00099021001 DEPOSITO DE EFECTIVO, DEPOSITANTE: LIZETH MORAIMA MONJE HIROSE, CONCEPTO: DEVOLUCION DE FONDOS, CUENTA DE DEPOSITO: CUENTA UNICA DEL TESORO/DJBR"/>
    <m/>
    <m/>
    <m/>
    <m/>
    <m/>
    <m/>
    <n v="0"/>
    <n v="90"/>
    <s v="NO_CONCILIADO"/>
  </r>
  <r>
    <x v="1"/>
    <m/>
    <x v="1"/>
    <x v="31"/>
    <s v="O22599880002"/>
    <s v="BOD"/>
    <n v="2259988"/>
    <m/>
    <s v="00015011108 DEPOSITO DE EFECTIVO, DEPOSITANTE: MINISTERIO DE GOBIERNO, CONCEPTO: DEPÓSITO COTAP, CUENTA DE DEPOSITO: CUENTA UNICA DEL TESORO"/>
    <m/>
    <m/>
    <m/>
    <m/>
    <m/>
    <m/>
    <n v="0"/>
    <n v="2"/>
    <s v="NO_CONCILIADO"/>
  </r>
  <r>
    <x v="1"/>
    <m/>
    <x v="1"/>
    <x v="31"/>
    <s v="O22599890002"/>
    <s v="BOD"/>
    <n v="2259989"/>
    <m/>
    <s v="00015011108 DEPOSITO DE EFECTIVO, DEPOSITANTE: MINISTERIO DE GOBIERNO, CONCEPTO: DEPÓSITO AGUA POTOSI, CUENTA DE DEPOSITO: CUENTA UNICA DEL TESORO"/>
    <m/>
    <m/>
    <m/>
    <m/>
    <m/>
    <m/>
    <n v="0"/>
    <n v="29"/>
    <s v="NO_CONCILIADO"/>
  </r>
  <r>
    <x v="10"/>
    <m/>
    <x v="10"/>
    <x v="31"/>
    <s v="O22600110002"/>
    <s v="BOD"/>
    <n v="2260011"/>
    <m/>
    <s v="00526012001 DEPOSITO DE EFECTIVO, DEPOSITANTE: MARCO ANTONIO LLANOS CALDERON, CONCEPTO: POR DEV. DE FONDO EN AVANCE NO UTILIZADO, CUENTA DE DEPOSITO: CUENTA UNICA DEL TESORO"/>
    <m/>
    <m/>
    <m/>
    <m/>
    <m/>
    <m/>
    <n v="0"/>
    <n v="19500"/>
    <s v="NO_CONCILIADO"/>
  </r>
  <r>
    <x v="2"/>
    <m/>
    <x v="2"/>
    <x v="31"/>
    <s v="O22600160002"/>
    <s v="BOD"/>
    <n v="2260016"/>
    <m/>
    <s v="00099021001 DEPOSITO DE EFECTIVO, DEPOSITANTE: ISIDORO QUISPE HUNCA, CONCEPTO: REPOSICION, CUENTA DE DEPOSITO: CUENTA UNICA DEL TESORO"/>
    <m/>
    <m/>
    <m/>
    <m/>
    <m/>
    <m/>
    <n v="0"/>
    <n v="120"/>
    <s v="NO_CONCILIADO"/>
  </r>
  <r>
    <x v="21"/>
    <m/>
    <x v="21"/>
    <x v="31"/>
    <s v="B22598310002"/>
    <s v="BOD"/>
    <n v="2259831"/>
    <m/>
    <s v="00132039202 DEP.DE CHEQ.AJENOS,RET.DE CAM.,CONCEPTO: DEVOLUCION SALDO REFRIGERIO POTOSI DICIEMBRE 2024,DEP.: SEDEM , PROCEDENCIA: BANCO UNION S.A., CHEQUE: 891, FECHA DE EMISION:05/02/2025"/>
    <m/>
    <m/>
    <m/>
    <m/>
    <m/>
    <m/>
    <n v="0"/>
    <n v="11520"/>
    <s v="NO_CONCILIADO"/>
  </r>
  <r>
    <x v="5"/>
    <m/>
    <x v="5"/>
    <x v="31"/>
    <s v="B22598650002"/>
    <s v="BOD"/>
    <n v="2259865"/>
    <m/>
    <s v="00099021001 DEP.DE CHEQ.AJENOS,RET.DE CAM.,CONCEPTO: PAGO POR DESCUENTOS RECURSOS PUBLICOS,DEP.: CAJA NACIONAL DE SALUD , PROCEDENCIA: BANCO UNION S.A., CHEQUE: 82192, FECHA DE EMISION:17/02/2025"/>
    <m/>
    <m/>
    <m/>
    <m/>
    <m/>
    <m/>
    <n v="0"/>
    <n v="12790.75"/>
    <s v="NO_CONCILIADO"/>
  </r>
  <r>
    <x v="9"/>
    <m/>
    <x v="9"/>
    <x v="31"/>
    <s v="Q21719280002"/>
    <s v="CRV"/>
    <n v="2171928"/>
    <m/>
    <s v="NUMERO DE LIBRETA CUT: 00099021001 OPERACIÓN E75 TRANSFERENCIA DE LA CUENTA FISCAL BUN A LA CUT EN MN TRANSF.FDOS.AL.BCB GOB. AUTONOMO MCPAL. DE CHIMORE CITE: GAMCH/DAF NÂ° 029-2025 CUENTA CUT 3987069001 LIBRETA NÂ° 00099021001"/>
    <m/>
    <m/>
    <m/>
    <m/>
    <m/>
    <m/>
    <n v="0"/>
    <n v="11261.14"/>
    <s v="NO_CONCILIADO"/>
  </r>
  <r>
    <x v="5"/>
    <m/>
    <x v="5"/>
    <x v="31"/>
    <s v="G30337430002"/>
    <s v="CRV"/>
    <n v="22529"/>
    <m/>
    <s v="DEVOLUCIÓN DE FONDOS SOLICITUD 053742-22529 DE TESORO GENERAL DE LA NACION REF.: PAGO A LA EMPRESA IN CONTINU ET SERVICE POR LA ENTREGA DE 34.000 PASAPORTES CON CHIP ELECTRONICO SEGUN FACTURA NRO FACV033801, INFORME MEFP/VTCP/DGPOT/UOTGN/NR, SEGÚN R.D. 025/2023. LIB. 00099021001 TGN-RECURSOS ORDINARIOS (3987)"/>
    <m/>
    <m/>
    <m/>
    <m/>
    <m/>
    <m/>
    <n v="0"/>
    <n v="1518518.88"/>
    <s v="NO_CONCILIADO"/>
  </r>
  <r>
    <x v="4"/>
    <m/>
    <x v="4"/>
    <x v="31"/>
    <s v="G30337440002"/>
    <s v="CRV"/>
    <n v="22658"/>
    <m/>
    <s v="DEVOLUCION DE FONDOS DE SOLICITUD 053924-22658 DE YPFB DE 14/02/2025 REF.: ENEX SA 22DO PRE PAGO SUM HIDR LIQ OCCIDENTE CHILE 2022 OP UPCA 2094 HR GPDI 26216 2024 PROC 105, SEGUN R.D. NO.025/2023 LIB. 00513012004 LBP-YPFB-UNICOMERCIAL (4030005415/1-2188907)"/>
    <m/>
    <m/>
    <m/>
    <m/>
    <m/>
    <m/>
    <n v="0"/>
    <n v="17146684.329999998"/>
    <s v="NO_CONCILIADO"/>
  </r>
  <r>
    <x v="4"/>
    <m/>
    <x v="4"/>
    <x v="31"/>
    <s v="G30337450002"/>
    <s v="CRV"/>
    <n v="22659"/>
    <m/>
    <s v="DEVOLUCION DE FONDOS DE SOLICITUD 053925-22659 DE YPFB DE 14/02/2025 REF.: ENEX SA 3ER POST PAGO SUM HIDR LIQ OCCIDENTE CHILE 2023 OP UPCA 352 HR GPDI 23310 2024 PROC 106, SEGUN R.D. NO.025/2023 LIB. 00513012004 LBP-YPFB-UNICOMERCIAL (4030005415/1-2188907)"/>
    <m/>
    <m/>
    <m/>
    <m/>
    <m/>
    <m/>
    <n v="0"/>
    <n v="253315.67"/>
    <s v="NO_CONCILIADO"/>
  </r>
  <r>
    <x v="11"/>
    <m/>
    <x v="11"/>
    <x v="32"/>
    <s v="O22602380002"/>
    <s v="BOD"/>
    <n v="2260238"/>
    <m/>
    <s v="00099021001 DEPOSITO DE EFECTIVO, DEPOSITANTE: NATALIA CHOQUE ZARATE, CONCEPTO: DEVOLUCION DE SUELDO DOBLE DEPÓSITO POR SUPLENCIA DE MATERNIDAD, CUENTA DE DEPOSITO: CUENTA UNICA DEL TESORO/DJBR"/>
    <m/>
    <m/>
    <m/>
    <m/>
    <m/>
    <m/>
    <n v="0"/>
    <n v="3354.16"/>
    <s v="NO_CONCILIADO"/>
  </r>
  <r>
    <x v="24"/>
    <m/>
    <x v="24"/>
    <x v="32"/>
    <s v="O22603250002"/>
    <s v="BOD"/>
    <n v="2260325"/>
    <m/>
    <s v="00423012001 DEPOSITO DE EFECTIVO, DEPOSITANTE: CRISTHIAN DIEGO CRUZ TAPIA, CONCEPTO: DEVOLUCION BONO REFRIGERIO, CUENTA DE DEPOSITO: CUENTA UNICA DEL TESORO"/>
    <m/>
    <m/>
    <m/>
    <m/>
    <m/>
    <m/>
    <n v="0"/>
    <n v="289.13"/>
    <s v="NO_CONCILIADO"/>
  </r>
  <r>
    <x v="4"/>
    <m/>
    <x v="4"/>
    <x v="32"/>
    <s v="B22602140002"/>
    <s v="BOD"/>
    <n v="2260214"/>
    <m/>
    <s v="00513212001 DEP.DE CHEQ.AJENOS,RET.DE CAM.,CONCEPTO: REVERSION DE FONDOS,DEP.: MARCO ANTONIO OLMOS FLORES , PROCEDENCIA: BANCO UNION S.A., CHEQUE: 831, FECHA DE EMISION:17/02/2025"/>
    <m/>
    <m/>
    <m/>
    <m/>
    <m/>
    <m/>
    <n v="0"/>
    <n v="3598"/>
    <s v="NO_CONCILIADO"/>
  </r>
  <r>
    <x v="5"/>
    <m/>
    <x v="5"/>
    <x v="32"/>
    <s v="B22602620002"/>
    <s v="BOD"/>
    <n v="2260262"/>
    <m/>
    <s v="00099021001 DEP.DE CHEQ.AJENOS,RET.DE CAM.,CONCEPTO: DEVOLUCION INCAPACIDAD SEPTIEMBRE 2024,DEP.: CAJA PETROLERA DE SALUD OFICINA NACIONAL , PROCEDENCIA: BANCO UNION S.A., CHEQUE: 22652, FECHA DE EMISION:18/02/2025"/>
    <m/>
    <m/>
    <m/>
    <m/>
    <m/>
    <m/>
    <n v="0"/>
    <n v="10549.5"/>
    <s v="NO_CONCILIADO"/>
  </r>
  <r>
    <x v="5"/>
    <m/>
    <x v="5"/>
    <x v="32"/>
    <s v="B22602650002"/>
    <s v="BOD"/>
    <n v="2260265"/>
    <m/>
    <s v="00099021001 DEP.DE CHEQ.AJENOS,RET.DE CAM.,CONCEPTO: DEVOLUCION INCAPACIDAD AGOSTO 2024,DEP.: CAJA PETROLERA DE SALUD OFICINA NACIONAL , PROCEDENCIA: BANCO UNION S.A., CHEQUE: 22653, FECHA DE EMISION:18/02/2025"/>
    <m/>
    <m/>
    <m/>
    <m/>
    <m/>
    <m/>
    <n v="0"/>
    <n v="3516.5"/>
    <s v="NO_CONCILIADO"/>
  </r>
  <r>
    <x v="2"/>
    <m/>
    <x v="2"/>
    <x v="32"/>
    <s v="B22602780002"/>
    <s v="BOD"/>
    <n v="2260278"/>
    <m/>
    <s v="00099021001 DEP.DE CHEQ.AJENOS,RET.DE CAM.,CONCEPTO: DEVOLUCION DE HABERES ENERO 2025,DEP.: ESTHER SANCHEZ PEÑA , PROCEDENCIA: BANCO UNION S.A., CHEQUE: 213504, FECHA DE EMISION:18/02/2025"/>
    <m/>
    <m/>
    <m/>
    <m/>
    <m/>
    <m/>
    <n v="0"/>
    <n v="2685"/>
    <s v="NO_CONCILIADO"/>
  </r>
  <r>
    <x v="2"/>
    <m/>
    <x v="2"/>
    <x v="32"/>
    <s v="B22602820002"/>
    <s v="BOD"/>
    <n v="2260282"/>
    <m/>
    <s v="00099021001 DEP.DE CHEQ.AJENOS,RET.DE CAM.,CONCEPTO: BOLETA MES DE ENERO 2025,DEP.: YULENKA KATYA VLADISLAVIC MENDOZA , PROCEDENCIA: BANCO UNION S.A., CHEQUE: 213505, FECHA DE EMISION:18/02/2025"/>
    <m/>
    <m/>
    <m/>
    <m/>
    <m/>
    <m/>
    <n v="0"/>
    <n v="2650.34"/>
    <s v="NO_CONCILIADO"/>
  </r>
  <r>
    <x v="3"/>
    <m/>
    <x v="3"/>
    <x v="32"/>
    <s v="B22602830002"/>
    <s v="BOD"/>
    <n v="2260283"/>
    <m/>
    <s v="00291012008 DEP.DE CHEQ.AJENOS,RET.DE CAM.,CONCEPTO: DEPÓSITO,DEP.: KATHERINE ALEJANDRA VILLA TAPIA , PROCEDENCIA: BANCO UNION S.A., CHEQUE: 213506, FECHA DE EMISION:18/02/2025"/>
    <m/>
    <m/>
    <m/>
    <m/>
    <m/>
    <m/>
    <n v="0"/>
    <n v="16945.66"/>
    <s v="NO_CONCILIADO"/>
  </r>
  <r>
    <x v="18"/>
    <m/>
    <x v="18"/>
    <x v="32"/>
    <s v="J06284890002"/>
    <s v="NTE"/>
    <n v="10971363"/>
    <m/>
    <s v="A:00862012001 GAM DE PADCAYA, TRANSFERENCIA DE RECUPERACIONES SEGÚN NOTA INTERNA GEF-LCR-DYF-0123-NOT/25, POR CONCEPTO DE REMUNERACION DE ADMINISTRACION (INTERES PENAL) QUE CORRESPONDE AL FNDR DE ACUERDO A CONTRATO DE FIDEICOMISO “CONTRAPARTES LOCALES” (CL)"/>
    <m/>
    <m/>
    <m/>
    <m/>
    <m/>
    <m/>
    <n v="0"/>
    <n v="0.09"/>
    <s v="NO_CONCILIADO"/>
  </r>
  <r>
    <x v="9"/>
    <m/>
    <x v="9"/>
    <x v="32"/>
    <s v="Q21726690002"/>
    <s v="CRV"/>
    <n v="2172669"/>
    <m/>
    <s v="NUMERO DE LIBRETA CUT: 00099021001 OPERACIÓN E75 TRANSFERENCIA DE LA CUENTA FISCAL BUN A LA CUT EN MN TRANSF.FDOS.AL.BCB GOB. AUTONOMO MCPAL. DE VILLA TUNARI CITE: G.A.M.V.T. NÂ° 135/2025 CUENTA CUT 3987 LIBRETA NÂ° 00099021001"/>
    <m/>
    <m/>
    <m/>
    <m/>
    <m/>
    <m/>
    <n v="0"/>
    <n v="533323.31000000006"/>
    <s v="NO_CONCILIADO"/>
  </r>
  <r>
    <x v="9"/>
    <m/>
    <x v="9"/>
    <x v="32"/>
    <s v="Q21726700002"/>
    <s v="CRV"/>
    <n v="2172670"/>
    <m/>
    <s v="NUMERO DE LIBRETA CUT: 00099021001 OPERACIÓN E75 TRANSFERENCIA DE LA CUENTA FISCAL BUN A LA CUT EN MN TRANSF.FDOS.AL.BCB GOB. AUTONOMO MCPAL. DE VILLA TUNARI CITE: G.A.M.V.T. NÂ° 134/2025 CUENTA CUT 3987 LIBRETA NÂ° 00099021001"/>
    <m/>
    <m/>
    <m/>
    <m/>
    <m/>
    <m/>
    <n v="0"/>
    <n v="220383.82"/>
    <s v="NO_CONCILIADO"/>
  </r>
  <r>
    <x v="9"/>
    <m/>
    <x v="9"/>
    <x v="32"/>
    <s v="Q21726710002"/>
    <s v="CRV"/>
    <n v="2172671"/>
    <m/>
    <s v="NUMERO DE LIBRETA CUT: 00099021001 OPERACIÓN E75 TRANSFERENCIA DE LA CUENTA FISCAL BUN A LA CUT EN MN TRANSF.FDOS.AL.BCB GOB. AUTONOMO MCPAL. DE VILLA TUNARI CITE: G.A.M.V.T. NÂ° 128/2025 CUENTA CUT 3987 LIBRETA NÂ° 00099021001"/>
    <m/>
    <m/>
    <m/>
    <m/>
    <m/>
    <m/>
    <n v="0"/>
    <n v="12869.52"/>
    <s v="NO_CONCILIADO"/>
  </r>
  <r>
    <x v="9"/>
    <m/>
    <x v="9"/>
    <x v="32"/>
    <s v="Q21726720002"/>
    <s v="CRV"/>
    <n v="2172672"/>
    <m/>
    <s v="NUMERO DE LIBRETA CUT: 00099021001 OPERACIÓN E75 TRANSFERENCIA DE LA CUENTA FISCAL BUN A LA CUT EN MN TRANSF.FDOS.AL.BCB DE GOB. AUTONOMO MCPAL. DE VILLA TUNARI CITE: G.A.M.V.T. NÂ° 129/2025 CUENTA CUT 3987 LIBRETA NÂ° 00099021001"/>
    <m/>
    <m/>
    <m/>
    <m/>
    <m/>
    <m/>
    <n v="0"/>
    <n v="457.8"/>
    <s v="NO_CONCILIADO"/>
  </r>
  <r>
    <x v="9"/>
    <m/>
    <x v="9"/>
    <x v="32"/>
    <s v="Q21726740002"/>
    <s v="CRV"/>
    <n v="2172674"/>
    <m/>
    <s v="NUMERO DE LIBRETA CUT: 00099021001 OPERACIÓN E75 TRANSFERENCIA DE LA CUENTA FISCAL BUN A LA CUT EN MN TRANSF.FDOS.AL.BCB GOB. AUTONOMO MCPAL. DE VILLA TUNARI CITE: G.A.M.V.T. NÂ° 130/2025 CUENTA CUT 3987 LIBRETA NÂ° 00099021001"/>
    <m/>
    <m/>
    <m/>
    <m/>
    <m/>
    <m/>
    <n v="0"/>
    <n v="18739.919999999998"/>
    <s v="NO_CONCILIADO"/>
  </r>
  <r>
    <x v="9"/>
    <m/>
    <x v="9"/>
    <x v="32"/>
    <s v="Q21726750002"/>
    <s v="CRV"/>
    <n v="2172675"/>
    <m/>
    <s v="NUMERO DE LIBRETA CUT: 00099021001 OPERACIÓN E75 TRANSFERENCIA DE LA CUENTA FISCAL BUN A LA CUT EN MN TRANSF.FDOS.AL.BCB GOB. AUTONOMO MCPAL. DE VILLA TUNARI CITE: G.A.M.V.T. NÂ° 131/2025 CUENTA CUT 3987 LIBRETA NÂ° 00099021001"/>
    <m/>
    <m/>
    <m/>
    <m/>
    <m/>
    <m/>
    <n v="0"/>
    <n v="7550.63"/>
    <s v="NO_CONCILIADO"/>
  </r>
  <r>
    <x v="9"/>
    <m/>
    <x v="9"/>
    <x v="32"/>
    <s v="Q21726770002"/>
    <s v="CRV"/>
    <n v="2172677"/>
    <m/>
    <s v="NUMERO DE LIBRETA CUT: 00099021001 OPERACIÓN E75 TRANSFERENCIA DE LA CUENTA FISCAL BUN A LA CUT EN MN TRANSF.FDOS.AL.BCB GOB. AUTONOMO MCPAL. DE VILLA TUNARI CITE: G.A.M.V.T. NÂ° 132/2025 CUENTA CUT 3987 LIBRETA NÂ° 00099021001"/>
    <m/>
    <m/>
    <m/>
    <m/>
    <m/>
    <m/>
    <n v="0"/>
    <n v="93550.84"/>
    <s v="NO_CONCILIADO"/>
  </r>
  <r>
    <x v="9"/>
    <m/>
    <x v="9"/>
    <x v="32"/>
    <s v="Q21726780002"/>
    <s v="CRV"/>
    <n v="2172678"/>
    <m/>
    <s v="NUMERO DE LIBRETA CUT: 00099021001 OPERACIÓN E75 TRANSFERENCIA DE LA CUENTA FISCAL BUN A LA CUT EN MN TRANSF.FDOS.AL.BCB GOB. AUTONOMO MCPAL. DE VILLA TUNARI CITE: G.A.M.V.T. NÂ° 133/2025 CUENTA CUT 3987 LIBRETA NÂ° 00099021001"/>
    <m/>
    <m/>
    <m/>
    <m/>
    <m/>
    <m/>
    <n v="0"/>
    <n v="99370.52"/>
    <s v="NO_CONCILIADO"/>
  </r>
  <r>
    <x v="3"/>
    <m/>
    <x v="3"/>
    <x v="32"/>
    <s v="S11196410002"/>
    <s v="CRV"/>
    <n v="1119641"/>
    <m/>
    <s v="||TRANSFERENCIA DE FONDOS POR INSTRUCCIONES DEL IDA POR COMPRA DE BOLIVIANOS Y DESEMBOLSO DEL PRÉSTAMO IDA 5744-BO PROYECTO DE DESARROLLO DE CAPACIDADES DEL SECTOR VIAL (REM.EXT) REF.: 3666560 REEMBOLSO DLI 3.2 Y 3.3 LIBRETA N° 00291014301 ABC-ADMINISTRADORA BOLIVIANA DE CARRETERAS"/>
    <m/>
    <m/>
    <m/>
    <m/>
    <m/>
    <m/>
    <n v="0"/>
    <n v="3132320.59"/>
    <s v="NO_CONCILIADO"/>
  </r>
  <r>
    <x v="3"/>
    <m/>
    <x v="3"/>
    <x v="32"/>
    <s v="S11196420001"/>
    <s v="COB"/>
    <n v="1119642"/>
    <m/>
    <s v="||COBRO DE ÚTILES DE ESCRITORIO POR TRANSFERENCIA DE FONDOS (REM. EXT) Y DESEMBOLSO DEL PRESTAMO IDA 5744-BO PROYECTO DE DESARROLLO DE CAPACIDADES DEL SECTOR VIAL (REM. EXT) REF. AC3666560 REEMBOLSO DLI 3.2 Y 3.3 LIBRETA N° 00291012002 ABC-RECURSOS PROPIOS REF.: ÚTILES DE ESCRITORIO"/>
    <m/>
    <m/>
    <m/>
    <m/>
    <m/>
    <m/>
    <n v="60"/>
    <n v="0"/>
    <s v="NO_CONCILIADO"/>
  </r>
  <r>
    <x v="2"/>
    <m/>
    <x v="2"/>
    <x v="33"/>
    <s v="O22606180002"/>
    <s v="BOD"/>
    <n v="2260618"/>
    <m/>
    <s v="00099021001 DEPOSITO DE EFECTIVO, DEPOSITANTE: MARICELA CUELLAR ORTIZ, CONCEPTO: PAGO DE ENERGIA ELECTRICA, CUENTA DE DEPOSITO: CUENTA UNICA DEL TESORO"/>
    <m/>
    <m/>
    <m/>
    <m/>
    <m/>
    <m/>
    <n v="0"/>
    <n v="500"/>
    <s v="NO_CONCILIADO"/>
  </r>
  <r>
    <x v="3"/>
    <m/>
    <x v="3"/>
    <x v="33"/>
    <s v="Q21730240002"/>
    <s v="CRV"/>
    <n v="2173024"/>
    <m/>
    <s v="NUMERO DE LIBRETA CUT: 00291012006 OPERACIÓN E18 TRANSFERENCIA DEL SISTEMA FINANCIERO POR CUENTA DE TERCEROS A LA CUT TRANSFERENCIA POR DERECHO USO DE VIA A SOLICTUD DE YPFB CHACO S.A."/>
    <m/>
    <m/>
    <m/>
    <m/>
    <m/>
    <m/>
    <n v="0"/>
    <n v="98781.89"/>
    <s v="NO_CONCILIADO"/>
  </r>
  <r>
    <x v="9"/>
    <m/>
    <x v="9"/>
    <x v="33"/>
    <s v="Q21735040002"/>
    <s v="CRV"/>
    <n v="2173504"/>
    <m/>
    <s v="NUMERO DE LIBRETA CUT: 00099021001 OPERACIÓN E75 TRANSFERENCIA DE LA CUENTA FISCAL BUN A LA CUT EN MN TRANSF.FDOS.AL.BCB GOBIERNO AUTONOMO MUNICIPAL DE CHULUMANI CITE: GAMCH/MAE/LP/039/2025 CUENTA CUT 3987 LIBRETA NÂ° 00099021001"/>
    <m/>
    <m/>
    <m/>
    <m/>
    <m/>
    <m/>
    <n v="0"/>
    <n v="111428"/>
    <s v="NO_CONCILIADO"/>
  </r>
  <r>
    <x v="28"/>
    <m/>
    <x v="28"/>
    <x v="33"/>
    <s v="G30377600004"/>
    <s v="DVD"/>
    <n v="22616"/>
    <m/>
    <s v="VENTA DE DIVISAS CON TRANSFERENCIA DE FONDOS A SOLICITUD DE ADMINISTRACION DE SERVICIOS PORTUARIOS BOLIVIA SEGUN SOLICITUD 22616 REF: H.R.111. TISUR/PUERTO MATARANI, CERTIFICACION DE CONFORMIDAD, APLICACION DE TARIFAS Y SOLICITUD DE PAGO A TISUR DE CARGA FRACCIONADA EN HIERRO LIB. 00594012001 ASP-B FONDO DE OPERACIONES POR DIFERENCIAL CAMBIARIO"/>
    <m/>
    <m/>
    <m/>
    <m/>
    <m/>
    <m/>
    <n v="0.02"/>
    <n v="0"/>
    <s v="NO_CONCILIADO"/>
  </r>
  <r>
    <x v="29"/>
    <m/>
    <x v="29"/>
    <x v="34"/>
    <s v="O22610130002"/>
    <s v="BOD"/>
    <n v="2261013"/>
    <m/>
    <s v="00076014201 DEPOSITO DE EFECTIVO, DEPOSITANTE: COMUNICACIONES EL PAIS S.A., CONCEPTO: PAGO, CUENTA DE DEPOSITO: CUENTA UNICA DEL TESORO"/>
    <m/>
    <m/>
    <m/>
    <m/>
    <m/>
    <m/>
    <n v="0"/>
    <n v="1512.8"/>
    <s v="NO_CONCILIADO"/>
  </r>
  <r>
    <x v="1"/>
    <m/>
    <x v="1"/>
    <x v="34"/>
    <s v="O22611360002"/>
    <s v="BOD"/>
    <n v="2261136"/>
    <m/>
    <s v="00015011108 DEPOSITO DE EFECTIVO, DEPOSITANTE: JUBILADOS BANCA PRIVADA, CONCEPTO: PAGO FACTURA AGUA POTABLE FACTURA FEB 2024, CUENTA DE DEPOSITO: CUENTA UNICA DEL TESORO"/>
    <m/>
    <m/>
    <m/>
    <m/>
    <m/>
    <m/>
    <n v="0"/>
    <n v="231.88"/>
    <s v="NO_CONCILIADO"/>
  </r>
  <r>
    <x v="2"/>
    <m/>
    <x v="2"/>
    <x v="34"/>
    <s v="O22612190002"/>
    <s v="BOD"/>
    <n v="2261219"/>
    <m/>
    <s v="00099021001 DEPOSITO DE EFECTIVO, DEPOSITANTE: JAIME MITA PARIHUANA, CONCEPTO: DEVOLUCION DE BONOS Y AGUINALDO GESTION 2024, CUENTA DE DEPOSITO: CUENTA UNICA DEL TESORO"/>
    <m/>
    <m/>
    <m/>
    <m/>
    <m/>
    <m/>
    <n v="0"/>
    <n v="4858"/>
    <s v="NO_CONCILIADO"/>
  </r>
  <r>
    <x v="16"/>
    <m/>
    <x v="16"/>
    <x v="34"/>
    <s v="B22610720002"/>
    <s v="BOD"/>
    <n v="2261072"/>
    <m/>
    <s v="00099021001 DEP.DE CHEQ.AJENOS,RET.DE CAM.,CONCEPTO: INCAPACIDADES,DEP.: CAJA NACIONAL DE SALUD, PROCEDENCIA: BANCO UNION S.A., CHEQUE: 38233, FECHA DE EMISION:18/02/2025_x000a_DT - 0167 - P - 240"/>
    <m/>
    <m/>
    <m/>
    <m/>
    <m/>
    <m/>
    <n v="0"/>
    <n v="2828.3"/>
    <s v="CONCILIADO_PARCIAL"/>
  </r>
  <r>
    <x v="16"/>
    <m/>
    <x v="16"/>
    <x v="34"/>
    <s v="B22610720002"/>
    <s v="BOD"/>
    <n v="2261072"/>
    <m/>
    <s v="00099021001 DEP.DE CHEQ.AJENOS,RET.DE CAM.,CONCEPTO: INCAPACIDADES,DEP.: CAJA NACIONAL DE SALUD, PROCEDENCIA: BANCO UNION S.A., CHEQUE: 38233, FECHA DE EMISION:18/02/2025_x000a_DT - 0167 - P - 240"/>
    <m/>
    <m/>
    <m/>
    <m/>
    <m/>
    <m/>
    <n v="0"/>
    <n v="253836.52"/>
    <s v="CONCILIADO_PARCIAL"/>
  </r>
  <r>
    <x v="1"/>
    <m/>
    <x v="1"/>
    <x v="34"/>
    <s v="B22610720002"/>
    <s v="BOD"/>
    <n v="2261072"/>
    <m/>
    <s v="00099021001 DEP.DE CHEQ.AJENOS,RET.DE CAM.,CONCEPTO: INCAPACIDADES,DEP.: CAJA NACIONAL DE SALUD, PROCEDENCIA: BANCO UNION S.A., CHEQUE: 38233, FECHA DE EMISION:18/02/2025_x000a_DT - 0167 - P - 240"/>
    <m/>
    <m/>
    <m/>
    <m/>
    <m/>
    <m/>
    <n v="0"/>
    <n v="2019.92"/>
    <s v="CONCILIADO_PARCIAL"/>
  </r>
  <r>
    <x v="1"/>
    <m/>
    <x v="1"/>
    <x v="34"/>
    <s v="B22610870002"/>
    <s v="BOD"/>
    <n v="2261087"/>
    <m/>
    <s v="00015011108 DEP.DE CHEQ.AJENOS,RET.DE CAM.,CONCEPTO: DEPÓSITO A LA CUT,DEP.: MINISTERIO DE GOBIERNO , PROCEDENCIA: BANCO UNION S.A., CHEQUE: 52523, FECHA DE EMISION:18/02/2025"/>
    <m/>
    <m/>
    <m/>
    <m/>
    <m/>
    <m/>
    <n v="0"/>
    <n v="100"/>
    <s v="NO_CONCILIADO"/>
  </r>
  <r>
    <x v="1"/>
    <m/>
    <x v="1"/>
    <x v="34"/>
    <s v="B22610900002"/>
    <s v="BOD"/>
    <n v="2261090"/>
    <m/>
    <s v="00015011108 DEP.DE CHEQ.AJENOS,RET.DE CAM.,CONCEPTO: DEPÓSITO A LA CUT,DEP.: MINISTERIO DE GOBIERNO , PROCEDENCIA: BANCO UNION S.A., CHEQUE: 52522, FECHA DE EMISION:18/02/2025"/>
    <m/>
    <m/>
    <m/>
    <m/>
    <m/>
    <m/>
    <n v="0"/>
    <n v="100"/>
    <s v="NO_CONCILIADO"/>
  </r>
  <r>
    <x v="24"/>
    <m/>
    <x v="24"/>
    <x v="34"/>
    <s v="B22611160002"/>
    <s v="BOD"/>
    <n v="2261116"/>
    <m/>
    <s v="00423012001 DEP.DE CHEQ.AJENOS,RET.DE CAM.,CONCEPTO: CONVENIO INTERINSTITUCIONAL,DEP.: UNIVALLE S.A. , PROCEDENCIA: BANCO NACIONAL DE BOLIVIA S.A., CHEQUE: 7789, FECHA DE EMISION:14/02/2025"/>
    <m/>
    <m/>
    <m/>
    <m/>
    <m/>
    <m/>
    <n v="0"/>
    <n v="4176"/>
    <s v="NO_CONCILIADO"/>
  </r>
  <r>
    <x v="24"/>
    <m/>
    <x v="24"/>
    <x v="34"/>
    <s v="B22611180002"/>
    <s v="BOD"/>
    <n v="2261118"/>
    <m/>
    <s v="00423012001 DEP.DE CHEQ.AJENOS,RET.DE CAM.,CONCEPTO: CONVENIO INTERINSTITUCIONAL,DEP.: UNIVALLE S.A. , PROCEDENCIA: BANCO NACIONAL DE BOLIVIA S.A., CHEQUE: 7790, FECHA DE EMISION:14/02/2025"/>
    <m/>
    <m/>
    <m/>
    <m/>
    <m/>
    <m/>
    <n v="0"/>
    <n v="4454.3999999999996"/>
    <s v="NO_CONCILIADO"/>
  </r>
  <r>
    <x v="3"/>
    <m/>
    <x v="3"/>
    <x v="34"/>
    <s v="Q21745270002"/>
    <s v="CRV"/>
    <n v="2174527"/>
    <m/>
    <s v="NUMERO DE LIBRETA CUT: 00291012006 OPERACIÓN E18 TRANSFERENCIA DEL SISTEMA FINANCIERO POR CUENTA DE TERCEROS A LA CUT PAGO A PROVEEDORES"/>
    <m/>
    <m/>
    <m/>
    <m/>
    <m/>
    <m/>
    <n v="0"/>
    <n v="14616"/>
    <s v="NO_CONCILIADO"/>
  </r>
  <r>
    <x v="1"/>
    <m/>
    <x v="1"/>
    <x v="35"/>
    <s v="O22615060002"/>
    <s v="BOD"/>
    <n v="2261506"/>
    <m/>
    <s v="00015021104 DEPOSITO DE EFECTIVO, DEPOSITANTE: PAOLA JHOSELIN CALIZAYA CALDERON, CONCEPTO: DEVOLUCION DE PASAJES, CUENTA DE DEPOSITO: CUENTA UNICA DEL TESORO"/>
    <m/>
    <m/>
    <m/>
    <m/>
    <m/>
    <m/>
    <n v="0"/>
    <n v="1065"/>
    <s v="NO_CONCILIADO"/>
  </r>
  <r>
    <x v="1"/>
    <m/>
    <x v="1"/>
    <x v="35"/>
    <s v="O22615900002"/>
    <s v="BOD"/>
    <n v="2261590"/>
    <m/>
    <s v="00099021001 DEPOSITO DE EFECTIVO, DEPOSITANTE: ALEJANDRO CASTRO COARITE, CONCEPTO: DEVOLUCION DE SUELDO SEPTIEMBRE 2020, CUENTA DE DEPOSITO: CUENTA UNICA DEL TESORO/DJBR"/>
    <m/>
    <m/>
    <m/>
    <m/>
    <m/>
    <m/>
    <n v="0"/>
    <n v="3000"/>
    <s v="NO_CONCILIADO"/>
  </r>
  <r>
    <x v="2"/>
    <m/>
    <x v="2"/>
    <x v="35"/>
    <s v="O22616240002"/>
    <s v="BOD"/>
    <n v="2261624"/>
    <m/>
    <s v="00099021001 DEPOSITO DE EFECTIVO, DEPOSITANTE: ELSA JUANA LOPEZ GUTIERREZ, CONCEPTO: DEVOLUCION DE LA RENTA, CUENTA DE DEPOSITO: CUENTA UNICA DEL TESORO"/>
    <m/>
    <m/>
    <m/>
    <m/>
    <m/>
    <m/>
    <n v="0"/>
    <n v="860"/>
    <s v="NO_CONCILIADO"/>
  </r>
  <r>
    <x v="5"/>
    <m/>
    <x v="5"/>
    <x v="35"/>
    <s v="B22614820002"/>
    <s v="BOD"/>
    <n v="2261482"/>
    <m/>
    <s v="00099021001 DEP.DE CHEQ.AJENOS,RET.DE CAM.,CONCEPTO: INCAPACIDADES,DEP.: CAJA NACIONAL DE SALUD , PROCEDENCIA: BANCO UNION S.A., CHEQUE: 12856, FECHA DE EMISION:18/02/2025"/>
    <m/>
    <m/>
    <m/>
    <m/>
    <m/>
    <m/>
    <n v="0"/>
    <n v="84470.3"/>
    <s v="NO_CONCILIADO"/>
  </r>
  <r>
    <x v="3"/>
    <m/>
    <x v="3"/>
    <x v="36"/>
    <s v="O22620140002"/>
    <s v="BOD"/>
    <n v="2262014"/>
    <m/>
    <s v="00291012008 DEPOSITO DE EFECTIVO, DEPOSITANTE: MIGUEL ANGEL AMURUZ REBOSO, CONCEPTO: REMISION ALCANCE DE TRABAJO LBC-071-24 PROPUESTA ABC IRI SC003-1 SOLVOVIAL SRL NIT:405934029, CUENTA DE DEPOSITO: CUENTA UNICA DEL TESORO"/>
    <m/>
    <m/>
    <m/>
    <m/>
    <m/>
    <m/>
    <n v="0"/>
    <n v="23877.54"/>
    <s v="NO_CONCILIADO"/>
  </r>
  <r>
    <x v="2"/>
    <m/>
    <x v="2"/>
    <x v="36"/>
    <s v="O22621090002"/>
    <s v="BOD"/>
    <n v="2262109"/>
    <m/>
    <s v="00099021001 DEPOSITO DE EFECTIVO, DEPOSITANTE: HENRY CASTILLO RAMIREZ, CONCEPTO: DEVOLUCION REFRIGERIO MAYO 24, CUENTA DE DEPOSITO: CUENTA UNICA DEL TESORO"/>
    <m/>
    <m/>
    <m/>
    <m/>
    <m/>
    <m/>
    <n v="0"/>
    <n v="18"/>
    <s v="NO_CONCILIADO"/>
  </r>
  <r>
    <x v="2"/>
    <m/>
    <x v="2"/>
    <x v="36"/>
    <s v="O22621100002"/>
    <s v="BOD"/>
    <n v="2262110"/>
    <m/>
    <s v="00099021001 DEPOSITO DE EFECTIVO, DEPOSITANTE: LOURDES DIAZ ALFARO, CONCEPTO: DEVOLUCION REFRIGERIO ABRIL 2024, CUENTA DE DEPOSITO: CUENTA UNICA DEL TESORO"/>
    <m/>
    <m/>
    <m/>
    <m/>
    <m/>
    <m/>
    <n v="0"/>
    <n v="18"/>
    <s v="NO_CONCILIADO"/>
  </r>
  <r>
    <x v="5"/>
    <m/>
    <x v="5"/>
    <x v="36"/>
    <s v="B22619880002"/>
    <s v="BOD"/>
    <n v="2261988"/>
    <m/>
    <s v="00099021001 DEP.DE CHEQ.AJENOS,RET.DE CAM.,CONCEPTO: INCAPACIDADES,DEP.: CAJA NACIONAL DE SALUD , PROCEDENCIA: BANCO UNION S.A., CHEQUE: 16644, FECHA DE EMISION:06/02/2025"/>
    <m/>
    <m/>
    <m/>
    <m/>
    <m/>
    <m/>
    <n v="0"/>
    <n v="188555.96"/>
    <s v="NO_CONCILIADO"/>
  </r>
  <r>
    <x v="3"/>
    <m/>
    <x v="3"/>
    <x v="36"/>
    <s v="B22619830002"/>
    <s v="BOD"/>
    <n v="2261983"/>
    <m/>
    <s v="00291012006 DEP.DE CHEQ.AJENOS,RET.DE CAM.,CONCEPTO: USO DERECHO DE VIA,DEP.: ENTEL S.A. , PROCEDENCIA: BANCO UNION S.A., CHEQUE: 214530, FECHA DE EMISION:20/02/2025"/>
    <m/>
    <m/>
    <m/>
    <m/>
    <m/>
    <m/>
    <n v="0"/>
    <n v="122496"/>
    <s v="NO_CONCILIADO"/>
  </r>
  <r>
    <x v="5"/>
    <m/>
    <x v="5"/>
    <x v="36"/>
    <s v="B22619850002"/>
    <s v="BOD"/>
    <n v="2261985"/>
    <m/>
    <s v="00099021001 DEP.DE CHEQ.AJENOS,RET.DE CAM.,CONCEPTO: INCAPACIDADES,DEP.: CAJA NACIONAL DE SALUD , PROCEDENCIA: BANCO UNION S.A., CHEQUE: 16646, FECHA DE EMISION:06/02/2025"/>
    <m/>
    <m/>
    <m/>
    <m/>
    <m/>
    <m/>
    <n v="0"/>
    <n v="16839.55"/>
    <s v="NO_CONCILIADO"/>
  </r>
  <r>
    <x v="5"/>
    <m/>
    <x v="5"/>
    <x v="36"/>
    <s v="B22619870002"/>
    <s v="BOD"/>
    <n v="2261987"/>
    <m/>
    <s v="00099021001 DEP.DE CHEQ.AJENOS,RET.DE CAM.,CONCEPTO: INCAPACIDADES,DEP.: CAJA NACIONAL DE SALUD , PROCEDENCIA: BANCO UNION S.A., CHEQUE: 16645, FECHA DE EMISION:06/02/2025"/>
    <m/>
    <m/>
    <m/>
    <m/>
    <m/>
    <m/>
    <n v="0"/>
    <n v="546470.02"/>
    <s v="NO_CONCILIADO"/>
  </r>
  <r>
    <x v="5"/>
    <m/>
    <x v="5"/>
    <x v="36"/>
    <s v="B22619910002"/>
    <s v="BOD"/>
    <n v="2261991"/>
    <m/>
    <s v="00099021001 DEP.DE CHEQ.AJENOS,RET.DE CAM.,CONCEPTO: INCAPACIDADES,DEP.: CAJA NACIONAL DE SALUD , PROCEDENCIA: BANCO UNION S.A., CHEQUE: 16643, FECHA DE EMISION:06/02/2025"/>
    <m/>
    <m/>
    <m/>
    <m/>
    <m/>
    <m/>
    <n v="0"/>
    <n v="36473.040000000001"/>
    <s v="NO_CONCILIADO"/>
  </r>
  <r>
    <x v="30"/>
    <m/>
    <x v="30"/>
    <x v="36"/>
    <s v="Q21758430002"/>
    <s v="CRV"/>
    <n v="2175843"/>
    <m/>
    <s v="NUMERO DE LIBRETA CUT: 00099021001 OPERACIÓN E75 TRANSFERENCIA DE LA CUENTA FISCAL BUN A LA CUT EN MN TRANSF.FDOS.AL.BCB EMPRESA LOCAL DE AGUA POTABLE Y ALCANTARILLADO SUCRE, CITE:ELAPAS-G.A.F.NÂ°25/2025 CUENTA CUT 3987 LIBRETA NÂ° 00099021001"/>
    <m/>
    <m/>
    <m/>
    <m/>
    <m/>
    <m/>
    <n v="0"/>
    <n v="54227.75"/>
    <s v="NO_CONCILIADO"/>
  </r>
  <r>
    <x v="2"/>
    <m/>
    <x v="2"/>
    <x v="37"/>
    <s v="O22624380002"/>
    <s v="BOD"/>
    <n v="2262438"/>
    <m/>
    <s v="00099021001 DEPOSITO DE EFECTIVO, DEPOSITANTE: WILMA VILLCA AGUIRRE, CONCEPTO: DEVOLUCION DE PAGO EN EXCESO DE PAGO AGUINALDO DE NAVIDAD GESTION 2024, CUENTA DE DEPOSITO: CUENTA UNICA DEL TESORO"/>
    <m/>
    <m/>
    <m/>
    <m/>
    <m/>
    <m/>
    <n v="0"/>
    <n v="505.45"/>
    <s v="NO_CONCILIADO"/>
  </r>
  <r>
    <x v="5"/>
    <m/>
    <x v="5"/>
    <x v="37"/>
    <s v="J06287630002"/>
    <s v="NTE"/>
    <n v="11262202"/>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512.75"/>
    <s v="NO_CONCILIADO"/>
  </r>
  <r>
    <x v="5"/>
    <m/>
    <x v="5"/>
    <x v="37"/>
    <s v="J06287610002"/>
    <s v="NTE"/>
    <n v="11248286"/>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9604.91"/>
    <s v="NO_CONCILIADO"/>
  </r>
  <r>
    <x v="5"/>
    <m/>
    <x v="5"/>
    <x v="37"/>
    <s v="J06287620002"/>
    <s v="NTE"/>
    <n v="11262197"/>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584.2"/>
    <s v="NO_CONCILIADO"/>
  </r>
  <r>
    <x v="5"/>
    <m/>
    <x v="5"/>
    <x v="37"/>
    <s v="J06287640002"/>
    <s v="NTE"/>
    <n v="11262205"/>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947.33"/>
    <s v="NO_CONCILIADO"/>
  </r>
  <r>
    <x v="5"/>
    <m/>
    <x v="5"/>
    <x v="37"/>
    <s v="J06287650002"/>
    <s v="NTE"/>
    <n v="11262206"/>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894.57"/>
    <s v="NO_CONCILIADO"/>
  </r>
  <r>
    <x v="5"/>
    <m/>
    <x v="5"/>
    <x v="37"/>
    <s v="J06287680002"/>
    <s v="NTE"/>
    <n v="11262238"/>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5166.1099999999997"/>
    <s v="NO_CONCILIADO"/>
  </r>
  <r>
    <x v="5"/>
    <m/>
    <x v="5"/>
    <x v="37"/>
    <s v="J06287690002"/>
    <s v="NTE"/>
    <n v="11262239"/>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2454.5"/>
    <s v="NO_CONCILIADO"/>
  </r>
  <r>
    <x v="5"/>
    <m/>
    <x v="5"/>
    <x v="37"/>
    <s v="J06287700002"/>
    <s v="NTE"/>
    <n v="11262250"/>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7229.1"/>
    <s v="NO_CONCILIADO"/>
  </r>
  <r>
    <x v="5"/>
    <m/>
    <x v="5"/>
    <x v="37"/>
    <s v="J06287710002"/>
    <s v="NTE"/>
    <n v="11263461"/>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615"/>
    <s v="NO_CONCILIADO"/>
  </r>
  <r>
    <x v="5"/>
    <m/>
    <x v="5"/>
    <x v="37"/>
    <s v="J06287720002"/>
    <s v="NTE"/>
    <n v="11263473"/>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7329.62"/>
    <s v="NO_CONCILIADO"/>
  </r>
  <r>
    <x v="5"/>
    <m/>
    <x v="5"/>
    <x v="37"/>
    <s v="J06287730002"/>
    <s v="NTE"/>
    <n v="11263474"/>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3115.81"/>
    <s v="NO_CONCILIADO"/>
  </r>
  <r>
    <x v="5"/>
    <m/>
    <x v="5"/>
    <x v="37"/>
    <s v="J06287740002"/>
    <s v="NTE"/>
    <n v="11263482"/>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6625.81"/>
    <s v="NO_CONCILIADO"/>
  </r>
  <r>
    <x v="5"/>
    <m/>
    <x v="5"/>
    <x v="37"/>
    <s v="J06287780002"/>
    <s v="NTE"/>
    <n v="11263554"/>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996.16"/>
    <s v="NO_CONCILIADO"/>
  </r>
  <r>
    <x v="5"/>
    <m/>
    <x v="5"/>
    <x v="37"/>
    <s v="J06287750002"/>
    <s v="NTE"/>
    <n v="11263483"/>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6557"/>
    <s v="NO_CONCILIADO"/>
  </r>
  <r>
    <x v="5"/>
    <m/>
    <x v="5"/>
    <x v="37"/>
    <s v="J06287760002"/>
    <s v="NTE"/>
    <n v="11263546"/>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373"/>
    <s v="NO_CONCILIADO"/>
  </r>
  <r>
    <x v="5"/>
    <m/>
    <x v="5"/>
    <x v="37"/>
    <s v="J06287770002"/>
    <s v="NTE"/>
    <n v="11263547"/>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741.2"/>
    <s v="NO_CONCILIADO"/>
  </r>
  <r>
    <x v="5"/>
    <m/>
    <x v="5"/>
    <x v="37"/>
    <s v="J06287790002"/>
    <s v="NTE"/>
    <n v="11263563"/>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0723.4"/>
    <s v="NO_CONCILIADO"/>
  </r>
  <r>
    <x v="5"/>
    <m/>
    <x v="5"/>
    <x v="37"/>
    <s v="J06287800002"/>
    <s v="NTE"/>
    <n v="11263568"/>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293.31"/>
    <s v="NO_CONCILIADO"/>
  </r>
  <r>
    <x v="5"/>
    <m/>
    <x v="5"/>
    <x v="37"/>
    <s v="J06287810002"/>
    <s v="NTE"/>
    <n v="11263576"/>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896.55"/>
    <s v="NO_CONCILIADO"/>
  </r>
  <r>
    <x v="5"/>
    <m/>
    <x v="5"/>
    <x v="37"/>
    <s v="J06287820002"/>
    <s v="NTE"/>
    <n v="11263577"/>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2550.9699999999998"/>
    <s v="NO_CONCILIADO"/>
  </r>
  <r>
    <x v="5"/>
    <m/>
    <x v="5"/>
    <x v="37"/>
    <s v="J06287830002"/>
    <s v="NTE"/>
    <n v="11263582"/>
    <m/>
    <s v="A:00099021001 Transferencia de recursos a solicitud de la Unidad de Administración e Información Salarial mediante nota CITE: MEFP/VTCP/DGPOT/UAIS/No. 053/2025, Informe MEFP/VTCP/DGPOT/UAIS/No. 030/2025 para la reversión definitiva por no corresponder su pago consignadas en el Comprobante de Pago N° 19115 H.R.2024-57756-R"/>
    <m/>
    <m/>
    <m/>
    <m/>
    <m/>
    <m/>
    <n v="0"/>
    <n v="12578.92"/>
    <s v="NO_CONCILIADO"/>
  </r>
  <r>
    <x v="3"/>
    <m/>
    <x v="3"/>
    <x v="37"/>
    <s v="G30441610003"/>
    <s v="COB"/>
    <n v="3044161"/>
    <m/>
    <s v="TRANSFERENCIA RECIBIDA DEL EXTERIOR SEGÚN MENSAJES SWIFT Nos. 2774-2773 (REM.EXT.) DE FECHA 25-02-2025 POR DESEMBOLSO DE IDA PRÉSTAMO 5744-BO 43 LIBRETA N° 00291012002 ABC-RECURSOS PROPIOS REF.: UTILES DE ESCRITORIO"/>
    <m/>
    <m/>
    <m/>
    <m/>
    <m/>
    <m/>
    <n v="60"/>
    <n v="0"/>
    <s v="NO_CONCILIADO"/>
  </r>
  <r>
    <x v="1"/>
    <m/>
    <x v="1"/>
    <x v="38"/>
    <s v="O22629440002"/>
    <s v="BOD"/>
    <n v="2262944"/>
    <m/>
    <s v="00015011108 DEPOSITO DE EFECTIVO, DEPOSITANTE: OVIDIO ARMENGOL HUANCA QUISPE, CONCEPTO: PAGO ENERGIA ELECTRICA CBBA DIC/2024, CUENTA DE DEPOSITO: CUENTA UNICA DEL TESORO"/>
    <m/>
    <m/>
    <m/>
    <m/>
    <m/>
    <m/>
    <n v="0"/>
    <n v="4.3899999999999997"/>
    <s v="NO_CONCILIADO"/>
  </r>
  <r>
    <x v="2"/>
    <m/>
    <x v="2"/>
    <x v="38"/>
    <s v="O22630320002"/>
    <s v="BOD"/>
    <n v="2263032"/>
    <m/>
    <s v="00099021001 DEPOSITO DE EFECTIVO, DEPOSITANTE: RAMIRO CRUZ CUTILE, CONCEPTO: DEVOLUCION REFRIGERIO MAYO/24, CUENTA DE DEPOSITO: CUENTA UNICA DEL TESORO"/>
    <m/>
    <m/>
    <m/>
    <m/>
    <m/>
    <m/>
    <n v="0"/>
    <n v="18"/>
    <s v="NO_CONCILIADO"/>
  </r>
  <r>
    <x v="22"/>
    <m/>
    <x v="22"/>
    <x v="38"/>
    <s v="O22630450002"/>
    <s v="BOD"/>
    <n v="2263045"/>
    <m/>
    <s v="00099021001 DEPOSITO DE EFECTIVO, DEPOSITANTE: WENDY HUARI GUIBARRA, CONCEPTO: DEVOLUCION DE SUELDO DICIEMBRE 2023, CUENTA DE DEPOSITO: CUENTA UNICA DEL TESORO/DJBR"/>
    <m/>
    <m/>
    <m/>
    <m/>
    <m/>
    <m/>
    <n v="0"/>
    <n v="5161.45"/>
    <s v="NO_CONCILIADO"/>
  </r>
  <r>
    <x v="31"/>
    <m/>
    <x v="31"/>
    <x v="38"/>
    <s v="B22627530002"/>
    <s v="BOD"/>
    <n v="2262753"/>
    <m/>
    <s v="00099021001 DEP.DE CHEQ.AJENOS,RET.DE CAM.,CONCEPTO: INCAPACIDADES,DEP.: CAJA NACIONAL DE SALUD, PROCEDENCIA: BANCO UNION S.A., CHEQUE: 11676, FECHA DE EMISION:20/02/2025_x000a_TD-10-010/2025 P0233"/>
    <m/>
    <m/>
    <m/>
    <m/>
    <m/>
    <m/>
    <n v="0"/>
    <n v="36172.92"/>
    <s v="CONCILIADO_PARCIAL"/>
  </r>
  <r>
    <x v="31"/>
    <m/>
    <x v="31"/>
    <x v="38"/>
    <s v="B22627530002"/>
    <s v="BOD"/>
    <n v="2262753"/>
    <m/>
    <s v="00099021001 DEP.DE CHEQ.AJENOS,RET.DE CAM.,CONCEPTO: INCAPACIDADES,DEP.: CAJA NACIONAL DE SALUD, PROCEDENCIA: BANCO UNION S.A., CHEQUE: 11676, FECHA DE EMISION:20/02/2025_x000a_TD-10-010/2025 P0233"/>
    <m/>
    <m/>
    <m/>
    <m/>
    <m/>
    <m/>
    <n v="0"/>
    <n v="51884.639999999999"/>
    <s v="CONCILIADO_PARCIAL"/>
  </r>
  <r>
    <x v="31"/>
    <m/>
    <x v="31"/>
    <x v="38"/>
    <s v="B22627530002"/>
    <s v="BOD"/>
    <n v="2262753"/>
    <m/>
    <s v="00099021001 DEP.DE CHEQ.AJENOS,RET.DE CAM.,CONCEPTO: INCAPACIDADES,DEP.: CAJA NACIONAL DE SALUD, PROCEDENCIA: BANCO UNION S.A., CHEQUE: 11676, FECHA DE EMISION:20/02/2025_x000a_TD-10-010/2025 P0233"/>
    <m/>
    <m/>
    <m/>
    <m/>
    <m/>
    <m/>
    <n v="0"/>
    <n v="11713.5"/>
    <s v="CONCILIADO_PARCIAL"/>
  </r>
  <r>
    <x v="32"/>
    <m/>
    <x v="32"/>
    <x v="38"/>
    <s v="B22627530002"/>
    <s v="BOD"/>
    <n v="2262753"/>
    <m/>
    <s v="00099021001 DEP.DE CHEQ.AJENOS,RET.DE CAM.,CONCEPTO: INCAPACIDADES,DEP.: CAJA NACIONAL DE SALUD, PROCEDENCIA: BANCO UNION S.A., CHEQUE: 11676, FECHA DE EMISION:20/02/2025_x000a_TD-10-010/2025 P0233"/>
    <m/>
    <m/>
    <m/>
    <m/>
    <m/>
    <m/>
    <n v="0"/>
    <n v="18794.16"/>
    <s v="CONCILIADO_PARCIAL"/>
  </r>
  <r>
    <x v="0"/>
    <m/>
    <x v="0"/>
    <x v="38"/>
    <s v="B22628550002"/>
    <s v="BOD"/>
    <n v="2262855"/>
    <m/>
    <s v="00081011108 DEP.DE CHEQ.AJENOS,RET.DE CAM.,CONCEPTO: NUREJ 201060856,DEP.: ORGANO JUDICIAL DAF , PROCEDENCIA: BANCO UNION S.A., CHEQUE: 24341, FECHA DE EMISION:10/02/2025"/>
    <m/>
    <m/>
    <m/>
    <m/>
    <m/>
    <m/>
    <n v="0"/>
    <n v="2870.37"/>
    <s v="NO_CONCILIADO"/>
  </r>
  <r>
    <x v="0"/>
    <m/>
    <x v="0"/>
    <x v="38"/>
    <s v="B22628560002"/>
    <s v="BOD"/>
    <n v="2262856"/>
    <m/>
    <s v="00081011108 DEP.DE CHEQ.AJENOS,RET.DE CAM.,CONCEPTO: NUREJ 201057021,DEP.: ORGANO JUDICIAL DAF , PROCEDENCIA: BANCO UNION S.A., CHEQUE: 24323, FECHA DE EMISION:29/01/2025"/>
    <m/>
    <m/>
    <m/>
    <m/>
    <m/>
    <m/>
    <n v="0"/>
    <n v="5078"/>
    <s v="NO_CONCILIADO"/>
  </r>
  <r>
    <x v="0"/>
    <m/>
    <x v="0"/>
    <x v="38"/>
    <s v="B22628580002"/>
    <s v="BOD"/>
    <n v="2262858"/>
    <m/>
    <s v="00081011108 DEP.DE CHEQ.AJENOS,RET.DE CAM.,CONCEPTO: NUREJ 201057021,DEP.: ORGANO JUDICIAL DAF , PROCEDENCIA: BANCO UNION S.A., CHEQUE: 24322, FECHA DE EMISION:29/01/2025"/>
    <m/>
    <m/>
    <m/>
    <m/>
    <m/>
    <m/>
    <n v="0"/>
    <n v="6070.43"/>
    <s v="NO_CONCILIADO"/>
  </r>
  <r>
    <x v="2"/>
    <m/>
    <x v="2"/>
    <x v="39"/>
    <s v="O22633280002"/>
    <s v="BOD"/>
    <n v="2263328"/>
    <m/>
    <s v="00099021001 DEPOSITO DE EFECTIVO, DEPOSITANTE: EVA QUISPE TARQUI, CONCEPTO: DEVOLUCION DE DINERO, CUENTA DE DEPOSITO: CUENTA UNICA DEL TESORO"/>
    <m/>
    <m/>
    <m/>
    <m/>
    <m/>
    <m/>
    <n v="0"/>
    <n v="1889.94"/>
    <s v="NO_CONCILIADO"/>
  </r>
  <r>
    <x v="0"/>
    <m/>
    <x v="0"/>
    <x v="39"/>
    <s v="O22633780002"/>
    <s v="BOD"/>
    <n v="2263378"/>
    <m/>
    <s v="00081011101 DEPOSITO DE EFECTIVO, DEPOSITANTE: OSMAR ARIEL ROJAS FLORES, CONCEPTO: CREDENCIAL, CUENTA DE DEPOSITO: CUENTA UNICA DEL TESORO"/>
    <m/>
    <m/>
    <m/>
    <m/>
    <m/>
    <m/>
    <n v="0"/>
    <n v="25"/>
    <s v="NO_CONCILIADO"/>
  </r>
  <r>
    <x v="0"/>
    <m/>
    <x v="0"/>
    <x v="39"/>
    <s v="O22633800002"/>
    <s v="BOD"/>
    <n v="2263380"/>
    <m/>
    <s v="00081011101 DEPOSITO DE EFECTIVO, DEPOSITANTE: FEDRA EUGENIA TORRICO ROSSEL, CONCEPTO: CREDENCIAL, CUENTA DE DEPOSITO: CUENTA UNICA DEL TESORO"/>
    <m/>
    <m/>
    <m/>
    <m/>
    <m/>
    <m/>
    <n v="0"/>
    <n v="25"/>
    <s v="NO_CONCILIADO"/>
  </r>
  <r>
    <x v="1"/>
    <m/>
    <x v="1"/>
    <x v="39"/>
    <s v="O22634210002"/>
    <s v="BOD"/>
    <n v="2263421"/>
    <m/>
    <s v="00015011108 DEPOSITO DE EFECTIVO, DEPOSITANTE: NEPTALI ESTEBAN CRUZ TORRICO, CONCEPTO: DEVOLUCION DE RECURSOS POR PASAJE AEREO, CUENTA DE DEPOSITO: CUENTA UNICA DEL TESORO"/>
    <m/>
    <m/>
    <m/>
    <m/>
    <m/>
    <m/>
    <n v="0"/>
    <n v="1648"/>
    <s v="NO_CONCILIADO"/>
  </r>
  <r>
    <x v="33"/>
    <m/>
    <x v="33"/>
    <x v="39"/>
    <s v="O22634370002"/>
    <s v="BOD"/>
    <n v="2263437"/>
    <m/>
    <s v="00099021001 DEPOSITO DE EFECTIVO, DEPOSITANTE: TRIBUNAL CONSTITUCIONAL PLURINACIONAL, CONCEPTO: DEVOLUCION POR USO DE OTRO OPERADOR, CUENTA DE DEPOSITO: CUENTA UNICA DEL TESORO"/>
    <m/>
    <m/>
    <m/>
    <m/>
    <m/>
    <m/>
    <n v="0"/>
    <n v="8.8000000000000007"/>
    <s v="NO_CONCILIADO"/>
  </r>
  <r>
    <x v="1"/>
    <m/>
    <x v="1"/>
    <x v="39"/>
    <s v="B22633720002"/>
    <s v="BOD"/>
    <n v="2263372"/>
    <m/>
    <s v="00015011108 DEP.DE CHEQ.AJENOS,RET.DE CAM.,CONCEPTO: DEPÓSITO A LA CUT,DEP.: MINISTERIO DE GOBIERNO , PROCEDENCIA: BANCO UNION S.A., CHEQUE: 52524, FECHA DE EMISION:25/02/2025"/>
    <m/>
    <m/>
    <m/>
    <m/>
    <m/>
    <m/>
    <n v="0"/>
    <n v="100"/>
    <s v="NO_CONCILIADO"/>
  </r>
  <r>
    <x v="9"/>
    <m/>
    <x v="9"/>
    <x v="39"/>
    <s v="Q21783500002"/>
    <s v="CRV"/>
    <n v="2178350"/>
    <m/>
    <s v="NUMERO DE LIBRETA CUT: 00099021001 OPERACIÓN E75 TRANSFERENCIA DE LA CUENTA FISCAL BUN A LA CUT EN MN TRANSF.FDOS.AL.BCB GOBIERNO AUTONOMO MUNICIPAL DE VILLA LIBERTAD LICOMA CITE: GAMVLL/MAE/NEX-072/2025 CUENTA CUT 3987 LIBRETA NÂ° 00099021001"/>
    <m/>
    <m/>
    <m/>
    <m/>
    <m/>
    <m/>
    <n v="0"/>
    <n v="48642.43"/>
    <s v="NO_CONCILIADO"/>
  </r>
  <r>
    <x v="9"/>
    <m/>
    <x v="9"/>
    <x v="39"/>
    <s v="Q21783530002"/>
    <s v="CRV"/>
    <n v="2178353"/>
    <m/>
    <s v="NUMERO DE LIBRETA CUT: 00099021001 OPERACIÓN E75 TRANSFERENCIA DE LA CUENTA FISCAL BUN A LA CUT EN MN TRANSF.FDOS.AL.BCB GOBIERNO AUTONOMO MUNICIPAL DE GAM VILLA LIBERTAD LICOMA CITE: GAMVLL/MAE/NEX-073/2025 CUENTA CUT 3987 LIBRETA NÂ° 00099021001"/>
    <m/>
    <m/>
    <m/>
    <m/>
    <m/>
    <m/>
    <n v="0"/>
    <n v="66830.05"/>
    <s v="NO_CONCILIADO"/>
  </r>
  <r>
    <x v="1"/>
    <m/>
    <x v="1"/>
    <x v="40"/>
    <s v="O22638450002"/>
    <s v="BOD"/>
    <n v="2263845"/>
    <m/>
    <s v="00015011108 DEPOSITO DE EFECTIVO, DEPOSITANTE: NATIVIDAD LIZARRAGA MAMANI, CONCEPTO: DEVOLUCION EN DEMASIA DEL SERVICIO DE ALIMENTACION, CUENTA DE DEPOSITO: CUENTA UNICA DEL TESORO"/>
    <m/>
    <m/>
    <m/>
    <m/>
    <m/>
    <m/>
    <n v="0"/>
    <n v="5954"/>
    <s v="NO_CONCILIADO"/>
  </r>
  <r>
    <x v="2"/>
    <m/>
    <x v="2"/>
    <x v="40"/>
    <s v="O22638820002"/>
    <s v="BOD"/>
    <n v="2263882"/>
    <m/>
    <s v="00099021001 DEPOSITO DE EFECTIVO, DEPOSITANTE: WENDY SHIRLEY GUISBERT SANCHEZ, CONCEPTO: DEPÓSITO POR EXCEDENTE POR TOPE SALARIAL, CUENTA DE DEPOSITO: CUENTA UNICA DEL TESORO"/>
    <m/>
    <m/>
    <m/>
    <m/>
    <m/>
    <m/>
    <n v="0"/>
    <n v="679.03"/>
    <s v="NO_CONCILIADO"/>
  </r>
  <r>
    <x v="2"/>
    <m/>
    <x v="2"/>
    <x v="40"/>
    <s v="O22638830002"/>
    <s v="BOD"/>
    <n v="2263883"/>
    <m/>
    <s v="00099021001 DEPOSITO DE EFECTIVO, DEPOSITANTE: RICHARD VALENTIN QUISBERT LAURA CI 3383211, CONCEPTO: DEPÓSITO MONTO EXCEDENTARIO A LA REMUNERACION MAXIMA - FEBRERO 2025, CUENTA DE DEPOSITO: CUENTA UNICA DEL TESORO"/>
    <m/>
    <m/>
    <m/>
    <m/>
    <m/>
    <m/>
    <n v="0"/>
    <n v="13437.98"/>
    <s v="NO_CONCILIADO"/>
  </r>
  <r>
    <x v="2"/>
    <m/>
    <x v="2"/>
    <x v="40"/>
    <s v="B22638730002"/>
    <s v="BOD"/>
    <n v="2263873"/>
    <m/>
    <s v="00099021001 DEP.DE CHEQ.AJENOS,RET.DE CAM.,CONCEPTO: DEPÓSITO,DEP.: JAVIER ALACHI DORADO , PROCEDENCIA: BANCO UNION S.A., CHEQUE: 213514, FECHA DE EMISION:28/02/2025"/>
    <m/>
    <m/>
    <m/>
    <m/>
    <m/>
    <m/>
    <n v="0"/>
    <n v="2618.6999999999998"/>
    <s v="NO_CONCILIADO"/>
  </r>
  <r>
    <x v="14"/>
    <m/>
    <x v="14"/>
    <x v="40"/>
    <s v="B22639050002"/>
    <s v="BOD"/>
    <n v="2263905"/>
    <m/>
    <s v="00099021001 DEP.DE CHEQ.AJENOS,RET.DE CAM.,CONCEPTO: DEVOLUCION DE RECURSOS,DEP.: RAQUEL LOPEZ COAQUIRA , PROCEDENCIA: BANCO UNION S.A., CHEQUE: 380, FECHA DE EMISION:20/02/2025/DJBR"/>
    <m/>
    <m/>
    <m/>
    <m/>
    <m/>
    <m/>
    <n v="0"/>
    <n v="1344.91"/>
    <s v="NO_CONCILIADO"/>
  </r>
  <r>
    <x v="14"/>
    <m/>
    <x v="14"/>
    <x v="40"/>
    <s v="B22639090002"/>
    <s v="BOD"/>
    <n v="2263909"/>
    <m/>
    <s v="00099021001 DEP.DE CHEQ.AJENOS,RET.DE CAM.,CONCEPTO: DEVOLUCION DE RECURSOS,DEP.: RAQUEL LOPEZ COAQUIRA , PROCEDENCIA: BANCO UNION S.A., CHEQUE: 375, FECHA DE EMISION:19/02/2025/DJBR"/>
    <m/>
    <m/>
    <m/>
    <m/>
    <m/>
    <m/>
    <n v="0"/>
    <n v="1000"/>
    <s v="NO_CONCILIADO"/>
  </r>
  <r>
    <x v="14"/>
    <m/>
    <x v="14"/>
    <x v="40"/>
    <s v="B22639110002"/>
    <s v="BOD"/>
    <n v="2263911"/>
    <m/>
    <s v="00099021001 DEP.DE CHEQ.AJENOS,RET.DE CAM.,CONCEPTO: DEVOLUCION DE RECURSOS,DEP.: RAQUEL LOPEZ COAQUIRA , PROCEDENCIA: BANCO UNION S.A., CHEQUE: 376, FECHA DE EMISION:19/02/2025/DJBR"/>
    <m/>
    <m/>
    <m/>
    <m/>
    <m/>
    <m/>
    <n v="0"/>
    <n v="799.83"/>
    <s v="NO_CONCILIADO"/>
  </r>
  <r>
    <x v="5"/>
    <m/>
    <x v="5"/>
    <x v="40"/>
    <s v="G30492250002"/>
    <s v="CRV"/>
    <n v="22763"/>
    <m/>
    <s v="DEVOLUCIÓN DE FONDOS SOLICITUD 054063-22763 DE TESORO GENERAL DE LA NACION REF.: PAGO A LA EMPRESA IN CONTINU ET SERVICE POR LA ENTREGA DE 47.500 PASAPORTES CON CHIP ELECTRONICO SEGUN FACTURA NRO FACV33845, INFORME MEFP/VTCP/DGPOT/UOTGN/NRO, SEGÚN R.D. 025/2023. LIB. 00099021001 TGN-RECURSOS ORDINARIOS (3987)"/>
    <m/>
    <m/>
    <m/>
    <m/>
    <m/>
    <m/>
    <n v="0"/>
    <n v="2121460.2000000002"/>
    <s v="NO_CONCILIADO"/>
  </r>
  <r>
    <x v="4"/>
    <m/>
    <x v="4"/>
    <x v="40"/>
    <s v="S11211070004"/>
    <s v="COB"/>
    <n v="1121107"/>
    <m/>
    <s v="||TRANSF. DE FONDOS AL EXTERIOR.SEGUN SOL.053848-22606 YPFB DE 6/2/2025 REF.: PAGO A FAVOR DE GALILEO TRADING DMCC POR CONCEPTO DE 2DO POST PAGO SUM HIDR LIQ OCCIDENTE 2024 OP UPCA 2302 HR DCIM 27695 2024 PROC 94, POR EUR 1.580.330,86 EQUIV. A USD 1.645.748,72 LIB.00513012004 LBP-YPFB-UNICOMERCIAL (4030005415/1-2188907)COM.TRNSF. 22.579,69 SWIFT BS300-UT.ES60"/>
    <m/>
    <m/>
    <m/>
    <m/>
    <m/>
    <m/>
    <n v="22939.69"/>
    <n v="0"/>
    <s v="NO_CONCILIADO"/>
  </r>
  <r>
    <x v="4"/>
    <m/>
    <x v="4"/>
    <x v="40"/>
    <s v="S11211300004"/>
    <s v="COB"/>
    <n v="1121130"/>
    <m/>
    <s v="||TRANSF. DE FONDOS AL EXTERIOR.SEGUN SOL.053846-22608 YPFB DE 6/2/2025 REF.: PAGO A FAVOR DE GALILEO TRADING DMCC POR CONCEPTO DE 4TO POST PAGO SUM HIDR LIQ OCCIDENTE 2024 OP UPCA 3 HR GPDI 33972 2024 PROC 93, POR EUR 1.779.399,16 EQUIV. A USD 1.853,057,47. LIB.00513012004 LBP-YPFB-UNICOMERCIAL (4030005415/1-2188907) COM.TRNSF. 25.423,91SWIFT BS300-UT.ES60"/>
    <m/>
    <m/>
    <m/>
    <m/>
    <m/>
    <m/>
    <n v="25783.91"/>
    <n v="0"/>
    <s v="NO_CONCILIADO"/>
  </r>
  <r>
    <x v="4"/>
    <m/>
    <x v="4"/>
    <x v="40"/>
    <s v="S11211400004"/>
    <s v="COB"/>
    <n v="1121140"/>
    <m/>
    <s v="||TRANSF. DE FONDOS AL EXTERIOR.SEGUN SOL.053847-22607 YPFB DE 6/2/2025 REF.: PAGO A GALILEO TRADING DMCC POR CONCEPTO DE 3ER POST PAGO SUM HIDR LIQ OCCIDENTE 2024 OP UPCA 2703 HR GPDI 33973 2024 PROC 92, POR EUR 4.439.452,24 EQUIV. A USD 4.623.223,56 LIB.00513012004 LBP-YPFB-UNICOMERCIAL (4030005415/1-2188907) COM. 63.430,65SWIFT BS300-UT.ESCR60"/>
    <m/>
    <m/>
    <m/>
    <m/>
    <m/>
    <m/>
    <n v="63790.65"/>
    <n v="0"/>
    <s v="NO_CONCILIADO"/>
  </r>
  <r>
    <x v="4"/>
    <m/>
    <x v="4"/>
    <x v="40"/>
    <s v="S11211420001"/>
    <s v="DDC"/>
    <n v="1121142"/>
    <m/>
    <s v="||DIFERENCIAL CAMBIARIO SOL.053847-22607 TRANSFERENCIA DE FONDOS AL EXTERIOR PAGO A FAVOR DE GALILEO TRADING DMCC EUR 4.439.452,24 EN COMPLEMENTO A COMPROBANTE S-1121140 DE LA FECHA DEBITO LIB.00513012004 LBP-YPFB-UNICOMERCIAL (4030005415/1-2188907) DIFERENCIAL T/C"/>
    <m/>
    <m/>
    <m/>
    <m/>
    <m/>
    <m/>
    <n v="483454.16"/>
    <n v="0"/>
    <s v="NO_CONCILIADO"/>
  </r>
  <r>
    <x v="4"/>
    <m/>
    <x v="4"/>
    <x v="40"/>
    <s v="S11211470004"/>
    <s v="COB"/>
    <n v="1121147"/>
    <m/>
    <s v="||TRANSF. DE FONDOS AL EXTERIOR.SEGUN SOL.053851-22609 YPFB DE 6/2/2025 REF.: PAGO A FAVOR DE FUTURA ENERGY DMCC POR CONCEPTO DE 5TO POST PAGO SUM HIDR LIQ OCCIDENTE 2024 OP UPCA 216 HR GPDI 2480 2025 PROC 95, POR EUR 9.748.977,83 EQUIV. A USD 10.152.537,19 LIB.00513012004 LBP-YPFB-UNICOMERCIAL (4030005415/1-2188907) COM.TRNS 139.292,7SWIFT BS300-UT.ESCR60"/>
    <m/>
    <m/>
    <m/>
    <m/>
    <m/>
    <m/>
    <n v="139652.78"/>
    <n v="0"/>
    <s v="NO_CONCILIADO"/>
  </r>
  <r>
    <x v="4"/>
    <m/>
    <x v="4"/>
    <x v="40"/>
    <s v="S11211620001"/>
    <s v="DDC"/>
    <n v="1121162"/>
    <m/>
    <s v="||DIFERENCIAL CAMBIARIO SOL.053851-22609 TRANSFERENCIA DE FONDOS AL EXTERIOR PAGO A FAVOR DE FUTURA ENERGY DMCC EUR 9.748.977,83 EN COMPLEMENTO A COMPROBANTE S-1121147 DE LA FECHA DEBITO LIB.00513012004 LBP-YPFB-UNICOMERCIAL (4030005415/1-2188907) DIFERENCIAL T/C"/>
    <m/>
    <m/>
    <m/>
    <m/>
    <m/>
    <m/>
    <n v="1061658.8400000001"/>
    <n v="0"/>
    <s v="NO_CONCILIADO"/>
  </r>
  <r>
    <x v="7"/>
    <m/>
    <x v="7"/>
    <x v="41"/>
    <s v="O22643700002"/>
    <s v="BOD"/>
    <n v="2264370"/>
    <m/>
    <s v="00086018054 DEPOSITO DE EFECTIVO, DEPOSITANTE: ALVARO ROCHA, CONCEPTO: PAGO PASAJE N°9302409621226, CUENTA DE DEPOSITO: CUENTA UNICA DEL TESORO"/>
    <m/>
    <m/>
    <m/>
    <m/>
    <m/>
    <m/>
    <n v="0"/>
    <n v="638"/>
    <s v="NO_CONCILIADO"/>
  </r>
  <r>
    <x v="2"/>
    <m/>
    <x v="2"/>
    <x v="41"/>
    <s v="O22645130002"/>
    <s v="BOD"/>
    <n v="2264513"/>
    <m/>
    <s v="00099021001 DEPOSITO DE EFECTIVO, DEPOSITANTE: ABDIAS LOPEZ CONDOR BOLIVIA, CONCEPTO: DEVOLUCION DE MAXIMA REMUNERACION ECONOMICA - SEPTIEMBRE 2022, CUENTA DE DEPOSITO: CUENTA UNICA DEL TESORO"/>
    <m/>
    <m/>
    <m/>
    <m/>
    <m/>
    <m/>
    <n v="0"/>
    <n v="81"/>
    <s v="NO_CONCILIADO"/>
  </r>
  <r>
    <x v="2"/>
    <m/>
    <x v="2"/>
    <x v="41"/>
    <s v="O22645150002"/>
    <s v="BOD"/>
    <n v="2264515"/>
    <m/>
    <s v="00099021001 DEPOSITO DE EFECTIVO, DEPOSITANTE: ABDIAS LOPEZ CONDOR BOLIVIA, CONCEPTO: DEVOLUCION DE MAXIMA REMUNERACION ECONOMICA - OCTUBRE 2022, CUENTA DE DEPOSITO: CUENTA UNICA DEL TESORO"/>
    <m/>
    <m/>
    <m/>
    <m/>
    <m/>
    <m/>
    <n v="0"/>
    <n v="81"/>
    <s v="NO_CONCILIADO"/>
  </r>
  <r>
    <x v="2"/>
    <m/>
    <x v="2"/>
    <x v="41"/>
    <s v="O22645160002"/>
    <s v="BOD"/>
    <n v="2264516"/>
    <m/>
    <s v="00099021001 DEPOSITO DE EFECTIVO, DEPOSITANTE: ABDIAS LOPEZ CONDOR BOLIVIA, CONCEPTO: DEVOLUCION DE MAXIMA REMUNERACION ECONOMICA - NOVIEMBRE 2022, CUENTA DE DEPOSITO: CUENTA UNICA DEL TESORO"/>
    <m/>
    <m/>
    <m/>
    <m/>
    <m/>
    <m/>
    <n v="0"/>
    <n v="81"/>
    <s v="NO_CONCILIADO"/>
  </r>
  <r>
    <x v="2"/>
    <m/>
    <x v="2"/>
    <x v="41"/>
    <s v="O22645180002"/>
    <s v="BOD"/>
    <n v="2264518"/>
    <m/>
    <s v="00099021001 DEPOSITO DE EFECTIVO, DEPOSITANTE: ABDIAS LOPEZ CONDOR BOLIVIA, CONCEPTO: DEVOLUCION DE MAXIMA REMUNERACION ECONOMICA - DICIEMBRE 2022, CUENTA DE DEPOSITO: CUENTA UNICA DEL TESORO"/>
    <m/>
    <m/>
    <m/>
    <m/>
    <m/>
    <m/>
    <n v="0"/>
    <n v="81"/>
    <s v="NO_CONCILIADO"/>
  </r>
  <r>
    <x v="0"/>
    <m/>
    <x v="0"/>
    <x v="41"/>
    <s v="O22645590002"/>
    <s v="BOD"/>
    <n v="2264559"/>
    <m/>
    <s v="00081011101 DEPOSITO DE EFECTIVO, DEPOSITANTE: EDUARDO ACHU QUISPE, CONCEPTO: DEPÓSITO POR EXTRAVIO DE CREDENCIAL MOPSV, CUENTA DE DEPOSITO: CUENTA UNICA DEL TESORO"/>
    <m/>
    <m/>
    <m/>
    <m/>
    <m/>
    <m/>
    <n v="0"/>
    <n v="25"/>
    <s v="NO_CONCILIADO"/>
  </r>
  <r>
    <x v="2"/>
    <m/>
    <x v="2"/>
    <x v="41"/>
    <s v="O22646530002"/>
    <s v="BOD"/>
    <n v="2264653"/>
    <m/>
    <s v="00099021001 DEPOSITO DE EFECTIVO, DEPOSITANTE: JANNET TEOFILA FLORES KUNO DE CHOQUE, CONCEPTO: DEVOLUCION REFRIGERIO MAYO 2024, CUENTA DE DEPOSITO: CUENTA UNICA DEL TESORO"/>
    <m/>
    <m/>
    <m/>
    <m/>
    <m/>
    <m/>
    <n v="0"/>
    <n v="18"/>
    <s v="NO_CONCILIADO"/>
  </r>
  <r>
    <x v="2"/>
    <m/>
    <x v="2"/>
    <x v="41"/>
    <s v="O22646570002"/>
    <s v="BOD"/>
    <n v="2264657"/>
    <m/>
    <s v="00099021001 DEPOSITO DE EFECTIVO, DEPOSITANTE: JUAN CARLOS FERNANDEZ COLQUE, CONCEPTO: DEVOLUCION POR TOPE SALARIAL DE ENERO DEL 2024, CUENTA DE DEPOSITO: CUENTA UNICA DEL TESORO"/>
    <m/>
    <m/>
    <m/>
    <m/>
    <m/>
    <m/>
    <n v="0"/>
    <n v="3322.3"/>
    <s v="NO_CONCILIADO"/>
  </r>
  <r>
    <x v="2"/>
    <m/>
    <x v="2"/>
    <x v="41"/>
    <s v="O22646630002"/>
    <s v="BOD"/>
    <n v="2264663"/>
    <m/>
    <s v="00099021001 DEPOSITO DE EFECTIVO, DEPOSITANTE: JUAN CARLOS FERNANDEZ COLQUE, CONCEPTO: DEVOLUCION POR TOPE SALARIAL DE MAYO DEL 2024, CUENTA DE DEPOSITO: CUENTA UNICA DEL TESORO"/>
    <m/>
    <m/>
    <m/>
    <m/>
    <m/>
    <m/>
    <n v="0"/>
    <n v="3349.19"/>
    <s v="NO_CONCILIADO"/>
  </r>
  <r>
    <x v="2"/>
    <m/>
    <x v="2"/>
    <x v="41"/>
    <s v="O22646580002"/>
    <s v="BOD"/>
    <n v="2264658"/>
    <m/>
    <s v="00099021001 DEPOSITO DE EFECTIVO, DEPOSITANTE: JUAN CARLOS FERNANDEZ COLQUE, CONCEPTO: DEVOLUCION POR TOPE SALARIAL DE FEBRERO DEL 2024, CUENTA DE DEPOSITO: CUENTA UNICA DEL TESORO"/>
    <m/>
    <m/>
    <m/>
    <m/>
    <m/>
    <m/>
    <n v="0"/>
    <n v="3322.3"/>
    <s v="NO_CONCILIADO"/>
  </r>
  <r>
    <x v="2"/>
    <m/>
    <x v="2"/>
    <x v="41"/>
    <s v="O22646590002"/>
    <s v="BOD"/>
    <n v="2264659"/>
    <m/>
    <s v="00099021001 DEPOSITO DE EFECTIVO, DEPOSITANTE: JUAN CARLOS FERNANDEZ COLQUE, CONCEPTO: DEVOLUCION POR TOPE SALARIAL DE MARZO DEL 2024, CUENTA DE DEPOSITO: CUENTA UNICA DEL TESORO"/>
    <m/>
    <m/>
    <m/>
    <m/>
    <m/>
    <m/>
    <n v="0"/>
    <n v="3349.19"/>
    <s v="NO_CONCILIADO"/>
  </r>
  <r>
    <x v="2"/>
    <m/>
    <x v="2"/>
    <x v="41"/>
    <s v="O22646610002"/>
    <s v="BOD"/>
    <n v="2264661"/>
    <m/>
    <s v="00099021001 DEPOSITO DE EFECTIVO, DEPOSITANTE: JUAN CARLOS FERNANDEZ COLQUE, CONCEPTO: DEVOLUCION POR TOPE SALARIAL DE ABRIL DEL 2024, CUENTA DE DEPOSITO: CUENTA UNICA DEL TESORO"/>
    <m/>
    <m/>
    <m/>
    <m/>
    <m/>
    <m/>
    <n v="0"/>
    <n v="3349.19"/>
    <s v="NO_CONCILIADO"/>
  </r>
  <r>
    <x v="2"/>
    <m/>
    <x v="2"/>
    <x v="41"/>
    <s v="O22646640002"/>
    <s v="BOD"/>
    <n v="2264664"/>
    <m/>
    <s v="00099021001 DEPOSITO DE EFECTIVO, DEPOSITANTE: JUAN CARLOS FERNANDEZ COLQUE, CONCEPTO: DEVOLUCION POR TOPE SALARIAL DE JUNIO DEL 2024, CUENTA DE DEPOSITO: CUENTA UNICA DEL TESORO"/>
    <m/>
    <m/>
    <m/>
    <m/>
    <m/>
    <m/>
    <n v="0"/>
    <n v="3443.9"/>
    <s v="NO_CONCILIADO"/>
  </r>
  <r>
    <x v="4"/>
    <m/>
    <x v="4"/>
    <x v="41"/>
    <s v="O22646650002"/>
    <s v="BOD"/>
    <n v="2264665"/>
    <m/>
    <s v="00513012003 DEPOSITO DE EFECTIVO, DEPOSITANTE: GARY ROBERT GUNTHER MAIDANA, CONCEPTO: REVERSION DE HABERES DE FEBRERO 2025, CUENTA DE DEPOSITO: CUENTA UNICA DEL TESORO"/>
    <m/>
    <m/>
    <m/>
    <m/>
    <m/>
    <m/>
    <n v="0"/>
    <n v="0.02"/>
    <s v="CONCILIADO_PARCIAL"/>
  </r>
  <r>
    <x v="2"/>
    <m/>
    <x v="2"/>
    <x v="41"/>
    <s v="O22646660002"/>
    <s v="BOD"/>
    <n v="2264666"/>
    <m/>
    <s v="00099021001 DEPOSITO DE EFECTIVO, DEPOSITANTE: JUAN CARLOS FERNANDEZ COLQUE, CONCEPTO: DEVOLUCION POR TOPE SALARIAL DE JULIO DEL 2024, CUENTA DE DEPOSITO: CUENTA UNICA DEL TESORO"/>
    <m/>
    <m/>
    <m/>
    <m/>
    <m/>
    <m/>
    <n v="0"/>
    <n v="3443.9"/>
    <s v="NO_CONCILIADO"/>
  </r>
  <r>
    <x v="2"/>
    <m/>
    <x v="2"/>
    <x v="41"/>
    <s v="O22646670002"/>
    <s v="BOD"/>
    <n v="2264667"/>
    <m/>
    <s v="00099021001 DEPOSITO DE EFECTIVO, DEPOSITANTE: JUAN CARLOS FERNANDEZ COLQUE, CONCEPTO: DEVOLUCION POR TOPE SALARIAL DE AGOSTO DEL 2024, CUENTA DE DEPOSITO: CUENTA UNICA DEL TESORO"/>
    <m/>
    <m/>
    <m/>
    <m/>
    <m/>
    <m/>
    <n v="0"/>
    <n v="3443.9"/>
    <s v="NO_CONCILIADO"/>
  </r>
  <r>
    <x v="2"/>
    <m/>
    <x v="2"/>
    <x v="41"/>
    <s v="O22646680002"/>
    <s v="BOD"/>
    <n v="2264668"/>
    <m/>
    <s v="00099021001 DEPOSITO DE EFECTIVO, DEPOSITANTE: JUAN CARLOS FERNANDEZ COLQUE, CONCEPTO: DEVOLUCION POR TOPE SALARIAL DE SEPTIEMBRE DEL 2024, CUENTA DE DEPOSITO: CUENTA UNICA DEL TESORO"/>
    <m/>
    <m/>
    <m/>
    <m/>
    <m/>
    <m/>
    <n v="0"/>
    <n v="3443.9"/>
    <s v="NO_CONCILIADO"/>
  </r>
  <r>
    <x v="2"/>
    <m/>
    <x v="2"/>
    <x v="41"/>
    <s v="O22646690002"/>
    <s v="BOD"/>
    <n v="2264669"/>
    <m/>
    <s v="00099021001 DEPOSITO DE EFECTIVO, DEPOSITANTE: JUAN CARLOS FERNANDEZ COLQUE, CONCEPTO: DEVOLUCION POR TOPE SALARIAL DE OCTUBRE DEL 2024, CUENTA DE DEPOSITO: CUENTA UNICA DEL TESORO"/>
    <m/>
    <m/>
    <m/>
    <m/>
    <m/>
    <m/>
    <n v="0"/>
    <n v="3458.66"/>
    <s v="NO_CONCILIADO"/>
  </r>
  <r>
    <x v="2"/>
    <m/>
    <x v="2"/>
    <x v="41"/>
    <s v="O22646700002"/>
    <s v="BOD"/>
    <n v="2264670"/>
    <m/>
    <s v="00099021001 DEPOSITO DE EFECTIVO, DEPOSITANTE: JUAN CARLOS FERNANDEZ COLQUE, CONCEPTO: DEVOLUCION POR TOPE SALARIAL DE NOVIEMBRE DEL 2024, CUENTA DE DEPOSITO: CUENTA UNICA DEL TESORO"/>
    <m/>
    <m/>
    <m/>
    <m/>
    <m/>
    <m/>
    <n v="0"/>
    <n v="3458.66"/>
    <s v="NO_CONCILIADO"/>
  </r>
  <r>
    <x v="2"/>
    <m/>
    <x v="2"/>
    <x v="41"/>
    <s v="O22646720002"/>
    <s v="BOD"/>
    <n v="2264672"/>
    <m/>
    <s v="00099021001 DEPOSITO DE EFECTIVO, DEPOSITANTE: JUAN CARLOS FERNANDEZ COLQUE, CONCEPTO: DEVOLUCION POR TOPE SALARIAL DE DICIEMBRE DEL 2024, CUENTA DE DEPOSITO: CUENTA UNICA DEL TESORO"/>
    <m/>
    <m/>
    <m/>
    <m/>
    <m/>
    <m/>
    <n v="0"/>
    <n v="3458.66"/>
    <s v="NO_CONCILIADO"/>
  </r>
  <r>
    <x v="0"/>
    <m/>
    <x v="0"/>
    <x v="42"/>
    <s v="O22649550002"/>
    <s v="BOD"/>
    <n v="2264955"/>
    <m/>
    <s v="00081011101 DEPOSITO DE EFECTIVO, DEPOSITANTE: CARMEN ROSA MONASTERIOS RIVEROS, CONCEPTO: PERDIDA DE CREDENCIAL, CUENTA DE DEPOSITO: CUENTA UNICA DEL TESORO"/>
    <m/>
    <m/>
    <m/>
    <m/>
    <m/>
    <m/>
    <n v="0"/>
    <n v="25"/>
    <s v="NO_CONCILIADO"/>
  </r>
  <r>
    <x v="0"/>
    <m/>
    <x v="0"/>
    <x v="42"/>
    <s v="O22649570002"/>
    <s v="BOD"/>
    <n v="2264957"/>
    <m/>
    <s v="00081011101 DEPOSITO DE EFECTIVO, DEPOSITANTE: ABELARDO RIBERA RIBERA, CONCEPTO: PERDIDA DE CREDENCIAL, CUENTA DE DEPOSITO: CUENTA UNICA DEL TESORO"/>
    <m/>
    <m/>
    <m/>
    <m/>
    <m/>
    <m/>
    <n v="0"/>
    <n v="25"/>
    <s v="NO_CONCILIADO"/>
  </r>
  <r>
    <x v="2"/>
    <m/>
    <x v="2"/>
    <x v="42"/>
    <s v="O22650660002"/>
    <s v="BOD"/>
    <n v="2265066"/>
    <m/>
    <s v="00099021001 DEPOSITO DE EFECTIVO, DEPOSITANTE: ELECTRO HOGAR SRL, CONCEPTO: DEVOLUCION, CUENTA DE DEPOSITO: CUENTA UNICA DEL TESORO"/>
    <m/>
    <m/>
    <m/>
    <m/>
    <m/>
    <m/>
    <n v="0"/>
    <n v="416"/>
    <s v="NO_CONCILIADO"/>
  </r>
  <r>
    <x v="2"/>
    <m/>
    <x v="2"/>
    <x v="42"/>
    <s v="O22650700002"/>
    <s v="BOD"/>
    <n v="2265070"/>
    <m/>
    <s v="00099021001 DEPOSITO DE EFECTIVO, DEPOSITANTE: PAOLA VALERO CARBAJAL, CONCEPTO: DEVOLUCION DE SUELDOS Y SALARIOS MES ABRIL 2021, CUENTA DE DEPOSITO: CUENTA UNICA DEL TESORO"/>
    <m/>
    <m/>
    <m/>
    <m/>
    <m/>
    <m/>
    <n v="0"/>
    <n v="3622.5"/>
    <s v="NO_CONCILIADO"/>
  </r>
  <r>
    <x v="2"/>
    <m/>
    <x v="2"/>
    <x v="42"/>
    <s v="O22650710002"/>
    <s v="BOD"/>
    <n v="2265071"/>
    <m/>
    <s v="00099021001 DEPOSITO DE EFECTIVO, DEPOSITANTE: PAOLA VALERO CARBAJAL, CONCEPTO: DEVOLUCION DE SUELDOS Y SALARIOS MES JUNIO 2021, CUENTA DE DEPOSITO: CUENTA UNICA DEL TESORO"/>
    <m/>
    <m/>
    <m/>
    <m/>
    <m/>
    <m/>
    <n v="0"/>
    <n v="3622.5"/>
    <s v="NO_CONCILIADO"/>
  </r>
  <r>
    <x v="2"/>
    <m/>
    <x v="2"/>
    <x v="42"/>
    <s v="O22651350002"/>
    <s v="BOD"/>
    <n v="2265135"/>
    <m/>
    <s v="00099021001 DEPOSITO DE EFECTIVO, DEPOSITANTE: CARDENAS ALVARES PAULINA, CONCEPTO: DEVOLUCION REFRIGERIO MAYO 2024, CUENTA DE DEPOSITO: CUENTA UNICA DEL TESORO"/>
    <m/>
    <m/>
    <m/>
    <m/>
    <m/>
    <m/>
    <n v="0"/>
    <n v="18"/>
    <s v="NO_CONCILIADO"/>
  </r>
  <r>
    <x v="2"/>
    <m/>
    <x v="2"/>
    <x v="42"/>
    <s v="O22651380002"/>
    <s v="BOD"/>
    <n v="2265138"/>
    <m/>
    <s v="00099021001 DEPOSITO DE EFECTIVO, DEPOSITANTE: KANTUTA QUISPE AIDA, CONCEPTO: DEVOLUCION REFRIGERIO MAYO 2024, CUENTA DE DEPOSITO: CUENTA UNICA DEL TESORO"/>
    <m/>
    <m/>
    <m/>
    <m/>
    <m/>
    <m/>
    <n v="0"/>
    <n v="18"/>
    <s v="NO_CONCILIADO"/>
  </r>
  <r>
    <x v="34"/>
    <m/>
    <x v="34"/>
    <x v="42"/>
    <s v="O22651530002"/>
    <s v="BOD"/>
    <n v="2265153"/>
    <m/>
    <s v="00099021001 DEPOSITO DE EFECTIVO, DEPOSITANTE: JOHAN ANGEL GUTIERREZ QUISBERT, CONCEPTO: DEVOLUCION POR EXAMEN PREOCUPACIONAL, CUENTA DE DEPOSITO: CUENTA UNICA DEL TESORO/DJBR"/>
    <m/>
    <m/>
    <m/>
    <m/>
    <m/>
    <m/>
    <n v="0"/>
    <n v="100"/>
    <s v="NO_CONCILIADO"/>
  </r>
  <r>
    <x v="3"/>
    <m/>
    <x v="3"/>
    <x v="42"/>
    <s v="B22650130002"/>
    <s v="BOD"/>
    <n v="2265013"/>
    <m/>
    <s v="00291012006 DEP.DE CHEQ.AJENOS,RET.DE CAM.,CONCEPTO: USU DERECHO DE VIA,DEP.: ENTEL S.A. , PROCEDENCIA: BANCO UNION S.A., CHEQUE: 214535, FECHA DE EMISION:27/02/2025"/>
    <m/>
    <m/>
    <m/>
    <m/>
    <m/>
    <m/>
    <n v="0"/>
    <n v="39247.440000000002"/>
    <s v="NO_CONCILIADO"/>
  </r>
  <r>
    <x v="3"/>
    <m/>
    <x v="3"/>
    <x v="42"/>
    <s v="B22650150002"/>
    <s v="BOD"/>
    <n v="2265015"/>
    <m/>
    <s v="00291012006 DEP.DE CHEQ.AJENOS,RET.DE CAM.,CONCEPTO: USO DERECHO DE VIA,DEP.: ENTEL S.A. , PROCEDENCIA: BANCO UNION S.A., CHEQUE: 214534, FECHA DE EMISION:27/02/2025"/>
    <m/>
    <m/>
    <m/>
    <m/>
    <m/>
    <m/>
    <n v="0"/>
    <n v="64038.96"/>
    <s v="NO_CONCILIADO"/>
  </r>
  <r>
    <x v="4"/>
    <m/>
    <x v="4"/>
    <x v="43"/>
    <s v="G30546000002"/>
    <s v="CRV"/>
    <n v="22824"/>
    <m/>
    <s v="DEVOLUCIÓN DE FONDOS SOLICITUD 054139-22824 DE YACIMIENTOS PETROLIFEROS FISCALES BOLIVIANOS REF.: REPRESENTACION DE YPFB EN ARGENTINA PARA CUBRIR GASTOS OPERATIVOS MES DICIEMBRE 2024 PROC 709, SEGÚN R.D. 025/2023. LIB. 00513012003 LBP-YPFB (2011349681373)"/>
    <m/>
    <m/>
    <m/>
    <m/>
    <m/>
    <m/>
    <n v="0"/>
    <n v="215355.6"/>
    <s v="NO_CONCILIADO"/>
  </r>
  <r>
    <x v="2"/>
    <m/>
    <x v="2"/>
    <x v="43"/>
    <s v="O22653970002"/>
    <s v="BOD"/>
    <n v="2265397"/>
    <m/>
    <s v="00099021001 DEPOSITO DE EFECTIVO, DEPOSITANTE: LOURDES ALIAGA ZAPATA, CONCEPTO: DOBLE PERCEPCION MES MARZO 2025, CUENTA DE DEPOSITO: CUENTA UNICA DEL TESORO"/>
    <m/>
    <m/>
    <m/>
    <m/>
    <m/>
    <m/>
    <n v="0"/>
    <n v="2000"/>
    <s v="NO_CONCILIADO"/>
  </r>
  <r>
    <x v="7"/>
    <m/>
    <x v="7"/>
    <x v="43"/>
    <s v="O22654140002"/>
    <s v="BOD"/>
    <n v="2265414"/>
    <m/>
    <s v="00086011102 DEPOSITO DE EFECTIVO, DEPOSITANTE: APOLINAR TOLA LAZARTE, CONCEPTO: PASAJES PENDIENTES DE USO, CUENTA DE DEPOSITO: CUENTA UNICA DEL TESORO"/>
    <m/>
    <m/>
    <m/>
    <m/>
    <m/>
    <m/>
    <n v="0"/>
    <n v="1819"/>
    <s v="NO_CONCILIADO"/>
  </r>
  <r>
    <x v="2"/>
    <m/>
    <x v="2"/>
    <x v="43"/>
    <s v="O22656100002"/>
    <s v="BOD"/>
    <n v="2265610"/>
    <m/>
    <s v="00099021001 DEPOSITO DE EFECTIVO, DEPOSITANTE: SEGUROS PROVIDA S.A., CONCEPTO: DEVOLUCIÓN FONDOS NO COBRADOS SEGÚN CONCILIACIÓN NOVIEMBRE/2024, CUENTA DE DEPOSITO: CUENTA UNICA DEL TESORO"/>
    <m/>
    <m/>
    <m/>
    <m/>
    <m/>
    <m/>
    <n v="0"/>
    <n v="826.23"/>
    <s v="NO_CONCILIADO"/>
  </r>
  <r>
    <x v="2"/>
    <m/>
    <x v="2"/>
    <x v="43"/>
    <s v="O22656110002"/>
    <s v="BOD"/>
    <n v="2265611"/>
    <m/>
    <s v="00099021001 DEPOSITO DE EFECTIVO, DEPOSITANTE: SEGUROS PROVIDA S.A., CONCEPTO: DEVOLUCIÓN FONDOS DE AGUINALDO SOLICITADOS POR ERROR SEGÚN CONCILIACIÓN NOVIEMBRE/2024, CUENTA DE DEPOSITO: CUENTA UNICA DEL TESORO"/>
    <m/>
    <m/>
    <m/>
    <m/>
    <m/>
    <m/>
    <n v="0"/>
    <n v="7456.51"/>
    <s v="NO_CONCILIADO"/>
  </r>
  <r>
    <x v="0"/>
    <m/>
    <x v="0"/>
    <x v="43"/>
    <s v="O22656770002"/>
    <s v="BOD"/>
    <n v="2265677"/>
    <m/>
    <s v="00081011101 DEPOSITO DE EFECTIVO, DEPOSITANTE: JUAN STEVEN SANJINES ZUBIETA, CONCEPTO: EXTRAVIÓ DE CREDENCIAL, CUENTA DE DEPOSITO: CUENTA UNICA DEL TESORO"/>
    <m/>
    <m/>
    <m/>
    <m/>
    <m/>
    <m/>
    <n v="0"/>
    <n v="25"/>
    <s v="NO_CONCILIADO"/>
  </r>
  <r>
    <x v="0"/>
    <m/>
    <x v="0"/>
    <x v="43"/>
    <s v="O22656800002"/>
    <s v="BOD"/>
    <n v="2265680"/>
    <m/>
    <s v="00081011101 DEPOSITO DE EFECTIVO, DEPOSITANTE: EDDY BAUTISTA MACHACA, CONCEPTO: EXTRAVIÓ DE CREDENCIAL, CUENTA DE DEPOSITO: CUENTA UNICA DEL TESORO"/>
    <m/>
    <m/>
    <m/>
    <m/>
    <m/>
    <m/>
    <n v="0"/>
    <n v="25"/>
    <s v="NO_CONCILIADO"/>
  </r>
  <r>
    <x v="2"/>
    <m/>
    <x v="2"/>
    <x v="43"/>
    <s v="B22654270002"/>
    <s v="BOD"/>
    <n v="2265427"/>
    <m/>
    <s v="00099021001 DEP.DE CHEQ.AJENOS,RET.DE CAM.,CONCEPTO: DEVOLUCION DE CC NOVIEMBRE 2024,DEP.: LA VITALICIA SEGUROS Y REASEGUROS DE VIDA S.A. , PROCEDENCIA: BANCO BISA S.A., CHEQUE: 80853, FECHA DE EMISION:07/03/2025"/>
    <m/>
    <m/>
    <m/>
    <m/>
    <m/>
    <m/>
    <n v="0"/>
    <n v="50332.41"/>
    <s v="NO_CONCILIADO"/>
  </r>
  <r>
    <x v="2"/>
    <m/>
    <x v="2"/>
    <x v="43"/>
    <s v="B22654330002"/>
    <s v="BOD"/>
    <n v="2265433"/>
    <m/>
    <s v="00099021001 DEP.DE CHEQ.AJENOS,RET.DE CAM.,CONCEPTO: DEVOLUCION DE CC NOVIEMBRE 2024,DEP.: LA VITALICIA SEGUROS Y REASEGUROS DE VIDA S.A. , PROCEDENCIA: BANCO BISA S.A., CHEQUE: 1869284, FECHA DE EMISION:07/03/2025"/>
    <m/>
    <m/>
    <m/>
    <m/>
    <m/>
    <m/>
    <n v="0"/>
    <n v="8620.15"/>
    <s v="NO_CONCILIADO"/>
  </r>
  <r>
    <x v="2"/>
    <m/>
    <x v="2"/>
    <x v="43"/>
    <s v="B22654740002"/>
    <s v="BOD"/>
    <n v="2265474"/>
    <m/>
    <s v="00099021001 DEP.DE CHEQ.AJENOS,RET.DE CAM.,CONCEPTO: REVERSION SUELDO FEBRERO 2025,DEP.: RICHARD EDUARDO FERRUFINO CAMACHO , PROCEDENCIA: BANCO UNION S.A., CHEQUE: 213515, FECHA DE EMISION:07/03/2025"/>
    <m/>
    <m/>
    <m/>
    <m/>
    <m/>
    <m/>
    <n v="0"/>
    <n v="6633.28"/>
    <s v="NO_CONCILIADO"/>
  </r>
  <r>
    <x v="7"/>
    <m/>
    <x v="7"/>
    <x v="44"/>
    <s v="O22659580002"/>
    <s v="BOD"/>
    <n v="2265958"/>
    <m/>
    <s v="00099021001 DEPOSITO DE EFECTIVO, DEPOSITANTE: ALVARO MARCO ANTONIO CABA OLIVAREZ, CONCEPTO: CITE:MEFP/VTCP/DGPOT/UAIS-CPI/N°030/2016 REGULARIZACION: SEPTIEMBRE-OCTUBRE 2024, CUENTA DE DEPOSITO: CUENTA UNICA DEL TESORO"/>
    <m/>
    <m/>
    <m/>
    <m/>
    <m/>
    <m/>
    <n v="0"/>
    <n v="16926"/>
    <s v="NO_CONCILIADO"/>
  </r>
  <r>
    <x v="2"/>
    <m/>
    <x v="2"/>
    <x v="44"/>
    <s v="O22661640002"/>
    <s v="BOD"/>
    <n v="2266164"/>
    <m/>
    <s v="00099021001 DEPOSITO DE EFECTIVO, DEPOSITANTE: JHONATAN BARROZO DIAZ, CONCEPTO: DEVOLUCION EXAMEN PREOCUPACIONAL GESTION 2023, CUENTA DE DEPOSITO: CUENTA UNICA DEL TESORO"/>
    <m/>
    <m/>
    <m/>
    <m/>
    <m/>
    <m/>
    <n v="0"/>
    <n v="100"/>
    <s v="NO_CONCILIADO"/>
  </r>
  <r>
    <x v="0"/>
    <m/>
    <x v="0"/>
    <x v="44"/>
    <s v="O22662040002"/>
    <s v="BOD"/>
    <n v="2266204"/>
    <m/>
    <s v="00081011101 DEPOSITO DE EFECTIVO, DEPOSITANTE: FEDRA EUGENIA TORRICO ROSSELL, CONCEPTO: EXTRAVIO DE CREDENCIAL, CUENTA DE DEPOSITO: CUENTA UNICA DEL TESORO"/>
    <m/>
    <m/>
    <m/>
    <m/>
    <m/>
    <m/>
    <n v="0"/>
    <n v="25"/>
    <s v="NO_CONCILIADO"/>
  </r>
  <r>
    <x v="0"/>
    <m/>
    <x v="0"/>
    <x v="44"/>
    <s v="O22662060002"/>
    <s v="BOD"/>
    <n v="2266206"/>
    <m/>
    <s v="00099021001 DEPOSITO DE EFECTIVO, DEPOSITANTE: FEDRA EUGENIA TORRICO ROSSELL, CONCEPTO: DEVOLUCION CAJA CHICA, CUENTA DE DEPOSITO: CUENTA UNICA DEL TESORO/DJBR"/>
    <m/>
    <m/>
    <m/>
    <m/>
    <m/>
    <m/>
    <n v="0"/>
    <n v="0.8"/>
    <s v="CONCILIADO_PARCIAL"/>
  </r>
  <r>
    <x v="2"/>
    <m/>
    <x v="2"/>
    <x v="44"/>
    <s v="B22660070002"/>
    <s v="BOD"/>
    <n v="2266007"/>
    <m/>
    <s v="00099021001 DEP.DE CHEQ.AJENOS,RET.DE CAM.,CONCEPTO: DEPÓSITO,DEP.: LIZETH SALAMANCA CHOQUE , PROCEDENCIA: BANCO UNION S.A., CHEQUE: 213516, FECHA DE EMISION:10/03/2025"/>
    <m/>
    <m/>
    <m/>
    <m/>
    <m/>
    <m/>
    <n v="0"/>
    <n v="11308.1"/>
    <s v="NO_CONCILIADO"/>
  </r>
  <r>
    <x v="1"/>
    <m/>
    <x v="1"/>
    <x v="44"/>
    <s v="B22660090002"/>
    <s v="BOD"/>
    <n v="2266009"/>
    <m/>
    <s v="00099021001 DEP.DE CHEQ.AJENOS,RET.DE CAM.,CONCEPTO: DEPÓSITO,DEP.: JORGE CARLOS ALIZARES ARIAS , PROCEDENCIA: BANCO UNION S.A., CHEQUE: 213517, FECHA DE EMISION:10/03/2025/DJBR"/>
    <m/>
    <m/>
    <m/>
    <m/>
    <m/>
    <m/>
    <n v="0"/>
    <n v="4000"/>
    <s v="NO_CONCILIADO"/>
  </r>
  <r>
    <x v="10"/>
    <m/>
    <x v="10"/>
    <x v="45"/>
    <s v="O22664130002"/>
    <s v="BOD"/>
    <n v="2266413"/>
    <m/>
    <s v="00526012001 DEPOSITO DE EFECTIVO, DEPOSITANTE: JOSE FERNANDO CORDERO RODRIGUEZ, CONCEPTO: POR DEVOLUCION DE PAGO ERRONEA, CUENTA DE DEPOSITO: CUENTA UNICA DEL TESORO"/>
    <m/>
    <m/>
    <m/>
    <m/>
    <m/>
    <m/>
    <n v="0"/>
    <n v="1750"/>
    <s v="NO_CONCILIADO"/>
  </r>
  <r>
    <x v="2"/>
    <m/>
    <x v="2"/>
    <x v="45"/>
    <s v="B22665190002"/>
    <s v="BOD"/>
    <n v="2266519"/>
    <m/>
    <s v="00099021001 DEP.DE CHEQ.AJENOS,RET.DE CAM.,CONCEPTO: DEVOLUCION SUELDO FEB/2025,DEP.: ALCIDES MONTAÑO VELASCO , PROCEDENCIA: BANCO UNION S.A., CHEQUE: 213518, FECHA DE EMISION:11/03/2025"/>
    <m/>
    <m/>
    <m/>
    <m/>
    <m/>
    <m/>
    <n v="0"/>
    <n v="8504.23"/>
    <s v="NO_CONCILIADO"/>
  </r>
  <r>
    <x v="2"/>
    <m/>
    <x v="2"/>
    <x v="45"/>
    <s v="B22665220002"/>
    <s v="BOD"/>
    <n v="2266522"/>
    <m/>
    <s v="00099021001 DEP.DE CHEQ.AJENOS,RET.DE CAM.,CONCEPTO: DEPÓSITO,DEP.: MARIA TERESA RUIZ NAVAJAS , PROCEDENCIA: BANCO UNION S.A., CHEQUE: 213519, FECHA DE EMISION:11/03/2025"/>
    <m/>
    <m/>
    <m/>
    <m/>
    <m/>
    <m/>
    <n v="0"/>
    <n v="3721.53"/>
    <s v="NO_CONCILIADO"/>
  </r>
  <r>
    <x v="2"/>
    <m/>
    <x v="2"/>
    <x v="46"/>
    <s v="O22668770002"/>
    <s v="BOD"/>
    <n v="2266877"/>
    <m/>
    <s v="00099021001 DEPOSITO DE EFECTIVO, DEPOSITANTE: AYMEE SOLEDAD LAURA MENDOZA, CONCEPTO: REVERSION TOTAL DE BOLETA HABER MENSUAL, CUENTA DE DEPOSITO: CUENTA UNICA DEL TESORO"/>
    <m/>
    <m/>
    <m/>
    <m/>
    <m/>
    <m/>
    <n v="0"/>
    <n v="3291.7"/>
    <s v="NO_CONCILIADO"/>
  </r>
  <r>
    <x v="35"/>
    <m/>
    <x v="35"/>
    <x v="46"/>
    <s v="O22669450002"/>
    <s v="BOD"/>
    <n v="2266945"/>
    <m/>
    <s v="00053011103 DEPOSITO DE EFECTIVO, DEPOSITANTE: FERNANDO SIMON GARCIA MARTINEZ, CONCEPTO: PAGO POR RENOVACIÓN DE CREDENCIAL, CUENTA DE DEPOSITO: CUENTA UNICA DEL TESORO"/>
    <m/>
    <m/>
    <m/>
    <m/>
    <m/>
    <m/>
    <n v="0"/>
    <n v="32"/>
    <s v="NO_CONCILIADO"/>
  </r>
  <r>
    <x v="2"/>
    <m/>
    <x v="2"/>
    <x v="46"/>
    <s v="B22669650002"/>
    <s v="BOD"/>
    <n v="2266965"/>
    <m/>
    <s v="00099021001 DEP.DE CHEQ.AJENOS,RET.DE CAM.,CONCEPTO: DEVOLUCION DE SALARIOS DE ACUERDO AL INFORME DGAJ/UGJ,DEP.: JUAN MAMANI CONDORI , PROCEDENCIA: BANCO UNION S.A., CHEQUE: 213521, FECHA DE EMISION:12/03/2025"/>
    <m/>
    <m/>
    <m/>
    <m/>
    <m/>
    <m/>
    <n v="0"/>
    <n v="1500"/>
    <s v="NO_CONCILIADO"/>
  </r>
  <r>
    <x v="30"/>
    <m/>
    <x v="30"/>
    <x v="47"/>
    <s v="Q21854320002"/>
    <s v="CRV"/>
    <n v="2185432"/>
    <m/>
    <s v="NUMERO DE LIBRETA CUT: 00099021001 OPERACIÓN E75 TRANSFERENCIA DE LA CUENTA FISCAL BUN A LA CUT EN MN TRANSF.FDOS.AL.BCB EMPRESA LOCAL DE AGUA POTABLE Y ALCANTARILLADO SUCRE, CITE:ELAPAS-G.A.F.NÂ°92/2024 CUENTA CUT 3987 LIBRETA NÂ° 00099021001"/>
    <m/>
    <m/>
    <m/>
    <m/>
    <m/>
    <m/>
    <n v="0"/>
    <n v="297.3"/>
    <s v="NO_CONCILIADO"/>
  </r>
  <r>
    <x v="36"/>
    <m/>
    <x v="36"/>
    <x v="47"/>
    <s v="O22673200002"/>
    <s v="BOD"/>
    <n v="2267320"/>
    <m/>
    <s v="00598012001 DEPOSITO DE EFECTIVO, DEPOSITANTE: CARLA ROSARIO CANEDO GORENA, CONCEPTO: SEGUN INF. EDITORIAL GE-UAI-INF 0015/24, CUENTA DE DEPOSITO: CUENTA UNICA DEL TESORO"/>
    <m/>
    <m/>
    <m/>
    <m/>
    <m/>
    <m/>
    <n v="0"/>
    <n v="198.67"/>
    <s v="NO_CONCILIADO"/>
  </r>
  <r>
    <x v="2"/>
    <m/>
    <x v="2"/>
    <x v="47"/>
    <s v="O22675240002"/>
    <s v="BOD"/>
    <n v="2267524"/>
    <m/>
    <s v="00099021001 DEPOSITO DE EFECTIVO, DEPOSITANTE: JHANETH CHOQUE LOPEZ, CONCEPTO: DEVOLUCION BONO DE FRONTERA, CUENTA DE DEPOSITO: CUENTA UNICA DEL TESORO"/>
    <m/>
    <m/>
    <m/>
    <m/>
    <m/>
    <m/>
    <n v="0"/>
    <n v="1217.8"/>
    <s v="NO_CONCILIADO"/>
  </r>
  <r>
    <x v="2"/>
    <m/>
    <x v="2"/>
    <x v="47"/>
    <s v="O22675420002"/>
    <s v="BOD"/>
    <n v="2267542"/>
    <m/>
    <s v="00099021001 DEPOSITO DE EFECTIVO, DEPOSITANTE: MARIBEL BARRANCOS ROJAS, CONCEPTO: REVERSION DE COMISIONES BANCARIAS, CUENTA DE DEPOSITO: CUENTA UNICA DEL TESORO"/>
    <m/>
    <m/>
    <m/>
    <m/>
    <m/>
    <m/>
    <n v="0"/>
    <n v="60.03"/>
    <s v="NO_CONCILIADO"/>
  </r>
  <r>
    <x v="2"/>
    <m/>
    <x v="2"/>
    <x v="47"/>
    <s v="O22675530002"/>
    <s v="BOD"/>
    <n v="2267553"/>
    <m/>
    <s v="00099021001 DEPOSITO DE EFECTIVO, DEPOSITANTE: JHONNY LAIME RAMIREZ, CONCEPTO: DEVOLUCION BONO FRONTERA, CUENTA DE DEPOSITO: CUENTA UNICA DEL TESORO"/>
    <m/>
    <m/>
    <m/>
    <m/>
    <m/>
    <m/>
    <n v="0"/>
    <n v="16001.74"/>
    <s v="NO_CONCILIADO"/>
  </r>
  <r>
    <x v="2"/>
    <m/>
    <x v="2"/>
    <x v="47"/>
    <s v="B22674030002"/>
    <s v="BOD"/>
    <n v="2267403"/>
    <m/>
    <s v="00099021001 DEP.DE CHEQ.AJENOS,RET.DE CAM.,CONCEPTO: DEVOLUCION DE SUELDOS,DEP.: JUAN VICTOR SEBORGA MARTINEZ , PROCEDENCIA: BANCO UNION S.A., CHEQUE: 213522, FECHA DE EMISION:13/03/2025"/>
    <m/>
    <m/>
    <m/>
    <m/>
    <m/>
    <m/>
    <n v="0"/>
    <n v="121443.45"/>
    <s v="NO_CONCILIADO"/>
  </r>
  <r>
    <x v="2"/>
    <m/>
    <x v="2"/>
    <x v="47"/>
    <s v="B22674040002"/>
    <s v="BOD"/>
    <n v="2267404"/>
    <m/>
    <s v="00099021001 DEP.DE CHEQ.AJENOS,RET.DE CAM.,CONCEPTO: REVERSION JUNIO,DEP.: TATIANA ISABEL RUBIN DE CELIS SOLIZ , PROCEDENCIA: BANCO UNION S.A., CHEQUE: 213523, FECHA DE EMISION:13/03/2025"/>
    <m/>
    <m/>
    <m/>
    <m/>
    <m/>
    <m/>
    <n v="0"/>
    <n v="379.88"/>
    <s v="NO_CONCILIADO"/>
  </r>
  <r>
    <x v="2"/>
    <m/>
    <x v="2"/>
    <x v="47"/>
    <s v="B22674080002"/>
    <s v="BOD"/>
    <n v="2267408"/>
    <m/>
    <s v="00099021001 DEP.DE CHEQ.AJENOS,RET.DE CAM.,CONCEPTO: REVERSION JULIO,DEP.: TATIANA ISABEL RUBIN DE CELIS SOLIZ , PROCEDENCIA: BANCO UNION S.A., CHEQUE: 213524, FECHA DE EMISION:13/03/2025"/>
    <m/>
    <m/>
    <m/>
    <m/>
    <m/>
    <m/>
    <n v="0"/>
    <n v="379.88"/>
    <s v="NO_CONCILIADO"/>
  </r>
  <r>
    <x v="4"/>
    <m/>
    <x v="4"/>
    <x v="48"/>
    <s v="F0023848"/>
    <s v="NTE"/>
    <n v="11343912"/>
    <m/>
    <s v="De: 00513012004 Transferencia de recursos a solicitud de Yacimientos Petrolíferos Fiscales Bolivianos mediante nota CITE: YPFB/GAFC-467-DFC/URTR-116/2025 en aplicación al Decreto Supremo N° 5348 de 10 de marzo de 2025 y la Resolución Ministerial N° 26 de 27 de enero de 2025 que aprueba el Reglamento Operativo para el pago de obligaciones en el extranjero H.R. 2025-11310-R"/>
    <m/>
    <m/>
    <m/>
    <m/>
    <m/>
    <m/>
    <n v="28250864.09"/>
    <n v="0"/>
    <s v="NO_CONCILIADO"/>
  </r>
  <r>
    <x v="9"/>
    <m/>
    <x v="9"/>
    <x v="48"/>
    <s v="Q21862190002"/>
    <s v="CRV"/>
    <n v="2186219"/>
    <m/>
    <s v="NUMERO DE LIBRETA CUT: 00099021001 OPERACIÓN E75 TRANSFERENCIA DE LA CUENTA FISCAL BUN A LA CUT EN MN TRANSF.FDOS.AL.BCB GOBIERNO AUTONOMO MUNICIPAL DE PALOS BLANCOS CITE: GAMPB/SMAF/EOC/NT/NÂ°011/2025 CUENTA CUT 3987 LIBRETA NÂ° 00099021001"/>
    <m/>
    <m/>
    <m/>
    <m/>
    <m/>
    <m/>
    <n v="0"/>
    <n v="600000"/>
    <s v="NO_CONCILIADO"/>
  </r>
  <r>
    <x v="9"/>
    <m/>
    <x v="9"/>
    <x v="48"/>
    <s v="Q21862200002"/>
    <s v="CRV"/>
    <n v="2186220"/>
    <m/>
    <s v="NUMERO DE LIBRETA CUT: 00099021001 OPERACIÓN E75 TRANSFERENCIA DE LA CUENTA FISCAL BUN A LA CUT EN MN TRANSF.FDOS.AL.BCB GOBIERNO AUTONOMO MUNICIPAL DE PALOS BLANCOS CITE: GAMPB/SMAF/EOC/NT/NÂ°012/2025 CUENTA CUT 3987 LIBRETA NÂ° 00099021001"/>
    <m/>
    <m/>
    <m/>
    <m/>
    <m/>
    <m/>
    <n v="0"/>
    <n v="117708"/>
    <s v="NO_CONCILIADO"/>
  </r>
  <r>
    <x v="9"/>
    <m/>
    <x v="9"/>
    <x v="48"/>
    <s v="Q21863110002"/>
    <s v="CRV"/>
    <n v="2186311"/>
    <m/>
    <s v="NUMERO DE LIBRETA CUT: 00099021001 OPERACIÓN E75 TRANSFERENCIA DE LA CUENTA FISCAL BUN A LA CUT EN MN TRANSF.FDOS.AL.BCB GOBIERNO AUTONOMO MUNICIPAL DE PALOS BLANCOS CITE: GAMPB/SMAF/EOC/NT/NÂ°013/2025 CUENTA CUT 3987 LIBRETA NÂ° 00099021001"/>
    <m/>
    <m/>
    <m/>
    <m/>
    <m/>
    <m/>
    <n v="0"/>
    <n v="968801"/>
    <s v="NO_CONCILIADO"/>
  </r>
  <r>
    <x v="37"/>
    <m/>
    <x v="37"/>
    <x v="48"/>
    <s v="O22677240002"/>
    <s v="BOD"/>
    <n v="2267724"/>
    <m/>
    <s v="00099021001 DEPOSITO DE EFECTIVO, DEPOSITANTE: MARIA DE FATIMA URQUIDI MOGRO, CONCEPTO: PAGO DE SERVICIOS BASICOS DICIEMBRE 2024, CUENTA DE DEPOSITO: CUENTA UNICA DEL TESORO/DJBR"/>
    <m/>
    <m/>
    <m/>
    <m/>
    <m/>
    <m/>
    <n v="0"/>
    <n v="435.1"/>
    <s v="NO_CONCILIADO"/>
  </r>
  <r>
    <x v="7"/>
    <m/>
    <x v="7"/>
    <x v="48"/>
    <s v="O22678240002"/>
    <s v="BOD"/>
    <n v="2267824"/>
    <m/>
    <s v="00099021001 DEPOSITO DE EFECTIVO, DEPOSITANTE: WALTER REINALDO VALENCIA NAVI, CONCEPTO: DEVOLUCION DE FONDOS - SALARIOS, CUENTA DE DEPOSITO: CUENTA UNICA DEL TESORO/DJBR"/>
    <m/>
    <m/>
    <m/>
    <m/>
    <m/>
    <m/>
    <n v="0"/>
    <n v="4455.46"/>
    <s v="NO_CONCILIADO"/>
  </r>
  <r>
    <x v="10"/>
    <m/>
    <x v="10"/>
    <x v="48"/>
    <s v="O22678310002"/>
    <s v="BOD"/>
    <n v="2267831"/>
    <m/>
    <s v="00526012001 DEPOSITO DE EFECTIVO, DEPOSITANTE: BOLIVIA TV - SOFIA HEREDIA CHUCATINY, CONCEPTO: SALDO DE FONDO EN AVANCE DE HR. 228, CUENTA DE DEPOSITO: CUENTA UNICA DEL TESORO"/>
    <m/>
    <m/>
    <m/>
    <m/>
    <m/>
    <m/>
    <n v="0"/>
    <n v="9000"/>
    <s v="NO_CONCILIADO"/>
  </r>
  <r>
    <x v="2"/>
    <m/>
    <x v="2"/>
    <x v="48"/>
    <s v="O22678550002"/>
    <s v="BOD"/>
    <n v="2267855"/>
    <m/>
    <s v="00099021001 DEPOSITO DE EFECTIVO, DEPOSITANTE: ORIENTE MARVI SRL, CONCEPTO: DEVOLUCION POR MULTAS NO REGISTRADOS, CUENTA DE DEPOSITO: CUENTA UNICA DEL TESORO"/>
    <m/>
    <m/>
    <m/>
    <m/>
    <m/>
    <m/>
    <n v="0"/>
    <n v="2207.94"/>
    <s v="NO_CONCILIADO"/>
  </r>
  <r>
    <x v="33"/>
    <m/>
    <x v="33"/>
    <x v="48"/>
    <s v="O22678790002"/>
    <s v="BOD"/>
    <n v="2267879"/>
    <m/>
    <s v="00099021001 DEPOSITO DE EFECTIVO, DEPOSITANTE: TRIBUNAL CONSTITUCIONAL PLURINACIONAL, CONCEPTO: DEVOLUCION POR USO DE OTRO OPERADOR, CUENTA DE DEPOSITO: CUENTA UNICA DEL TESORO"/>
    <m/>
    <m/>
    <m/>
    <m/>
    <m/>
    <m/>
    <n v="0"/>
    <n v="8.6999999999999993"/>
    <s v="NO_CONCILIADO"/>
  </r>
  <r>
    <x v="33"/>
    <m/>
    <x v="33"/>
    <x v="48"/>
    <s v="O22678810002"/>
    <s v="BOD"/>
    <n v="2267881"/>
    <m/>
    <s v="00099021001 DEPOSITO DE EFECTIVO, DEPOSITANTE: TRIBUNAL CONSTITUCIONAL PLURINACIONAL, CONCEPTO: DEVOLUCION POR USO DE OTRO PERSONAL, CUENTA DE DEPOSITO: CUENTA UNICA DEL TESORO"/>
    <m/>
    <m/>
    <m/>
    <m/>
    <m/>
    <m/>
    <n v="0"/>
    <n v="4"/>
    <s v="NO_CONCILIADO"/>
  </r>
  <r>
    <x v="33"/>
    <m/>
    <x v="33"/>
    <x v="48"/>
    <s v="O22678830002"/>
    <s v="BOD"/>
    <n v="2267883"/>
    <m/>
    <s v="00099021001 DEPOSITO DE EFECTIVO, DEPOSITANTE: TRIBUNAL CONSTITUCIONAL PLURINACIONAL, CONCEPTO: DEVOLUCION POR USO DE OTRO OPERADOR, CUENTA DE DEPOSITO: CUENTA UNICA DEL TESORO"/>
    <m/>
    <m/>
    <m/>
    <m/>
    <m/>
    <m/>
    <n v="0"/>
    <n v="2.2000000000000002"/>
    <s v="NO_CONCILIADO"/>
  </r>
  <r>
    <x v="33"/>
    <m/>
    <x v="33"/>
    <x v="48"/>
    <s v="O22678850002"/>
    <s v="BOD"/>
    <n v="2267885"/>
    <m/>
    <s v="00099021001 DEPOSITO DE EFECTIVO, DEPOSITANTE: TRIBUNAL CONSTITUCIONAL PLURINACIONAL, CONCEPTO: DEVOLUCION POR CONSUMO EN USO PARTICULAR, CUENTA DE DEPOSITO: CUENTA UNICA DEL TESORO"/>
    <m/>
    <m/>
    <m/>
    <m/>
    <m/>
    <m/>
    <n v="0"/>
    <n v="50"/>
    <s v="NO_CONCILIADO"/>
  </r>
  <r>
    <x v="33"/>
    <m/>
    <x v="33"/>
    <x v="48"/>
    <s v="O22678860002"/>
    <s v="BOD"/>
    <n v="2267886"/>
    <m/>
    <s v="00099021001 DEPOSITO DE EFECTIVO, DEPOSITANTE: TRIBUNAL CONSTITUCIONAL PLURINACIONAL, CONCEPTO: DEVOLUCION POR CONSUMO EN USO PARTICULAR, CUENTA DE DEPOSITO: CUENTA UNICA DEL TESORO"/>
    <m/>
    <m/>
    <m/>
    <m/>
    <m/>
    <m/>
    <n v="0"/>
    <n v="20"/>
    <s v="NO_CONCILIADO"/>
  </r>
  <r>
    <x v="2"/>
    <m/>
    <x v="2"/>
    <x v="48"/>
    <s v="O22679010002"/>
    <s v="BOD"/>
    <n v="2267901"/>
    <m/>
    <s v="00099021001 DEPOSITO DE EFECTIVO, DEPOSITANTE: ARMANDO SARDINAS CRUZ, CONCEPTO: DEVOLUCION DEL SALARIO EXCEDENTE AL PRESIDENTE MES ENERO 2024, CUENTA DE DEPOSITO: CUENTA UNICA DEL TESORO"/>
    <m/>
    <m/>
    <m/>
    <m/>
    <m/>
    <m/>
    <n v="0"/>
    <n v="180.76"/>
    <s v="NO_CONCILIADO"/>
  </r>
  <r>
    <x v="2"/>
    <m/>
    <x v="2"/>
    <x v="48"/>
    <s v="O22679050002"/>
    <s v="BOD"/>
    <n v="2267905"/>
    <m/>
    <s v="00099021001 DEPOSITO DE EFECTIVO, DEPOSITANTE: ARMANDO SARDINAS CRUZ, CONCEPTO: DEVOLUCION DEL SALARIO EXCEDENTE AL PRESIDENTE MES FEBRERO 2024, CUENTA DE DEPOSITO: CUENTA UNICA DEL TESORO"/>
    <m/>
    <m/>
    <m/>
    <m/>
    <m/>
    <m/>
    <n v="0"/>
    <n v="180.76"/>
    <s v="NO_CONCILIADO"/>
  </r>
  <r>
    <x v="2"/>
    <m/>
    <x v="2"/>
    <x v="48"/>
    <s v="O22679060002"/>
    <s v="BOD"/>
    <n v="2267906"/>
    <m/>
    <s v="00099021001 DEPOSITO DE EFECTIVO, DEPOSITANTE: ARMANDO SARDINAS CRUZ, CONCEPTO: DEVOLUCION DEL SALARIO EXCEDENTE AL PRESIDENTE MES MARZO 2024, CUENTA DE DEPOSITO: CUENTA UNICA DEL TESORO"/>
    <m/>
    <m/>
    <m/>
    <m/>
    <m/>
    <m/>
    <n v="0"/>
    <n v="180.76"/>
    <s v="NO_CONCILIADO"/>
  </r>
  <r>
    <x v="2"/>
    <m/>
    <x v="2"/>
    <x v="48"/>
    <s v="O22679070002"/>
    <s v="BOD"/>
    <n v="2267907"/>
    <m/>
    <s v="00099021001 DEPOSITO DE EFECTIVO, DEPOSITANTE: ARMANDO SARDINAS CRUZ, CONCEPTO: DEVOLUCION DEL SALARIO EXCEDENTE AL PRESIDENTE MES ABRIL 2024, CUENTA DE DEPOSITO: CUENTA UNICA DEL TESORO"/>
    <m/>
    <m/>
    <m/>
    <m/>
    <m/>
    <m/>
    <n v="0"/>
    <n v="180.76"/>
    <s v="NO_CONCILIADO"/>
  </r>
  <r>
    <x v="2"/>
    <m/>
    <x v="2"/>
    <x v="48"/>
    <s v="O22679090002"/>
    <s v="BOD"/>
    <n v="2267909"/>
    <m/>
    <s v="00099021001 DEPOSITO DE EFECTIVO, DEPOSITANTE: ARMANDO SARDINAS CRUZ, CONCEPTO: DEVOLUCION DEL SALARIO EXCEDENTE AL PRESIDENTE MES MAYO 2024, CUENTA DE DEPOSITO: CUENTA UNICA DEL TESORO"/>
    <m/>
    <m/>
    <m/>
    <m/>
    <m/>
    <m/>
    <n v="0"/>
    <n v="180.76"/>
    <s v="NO_CONCILIADO"/>
  </r>
  <r>
    <x v="2"/>
    <m/>
    <x v="2"/>
    <x v="48"/>
    <s v="O22679100002"/>
    <s v="BOD"/>
    <n v="2267910"/>
    <m/>
    <s v="00099021001 DEPOSITO DE EFECTIVO, DEPOSITANTE: ARMANDO SARDINAS CRUZ, CONCEPTO: DEVOLUCION DEL SALARIO EXCEDENTE AL PRESIDENTE MES JUNIO 2024, CUENTA DE DEPOSITO: CUENTA UNICA DEL TESORO"/>
    <m/>
    <m/>
    <m/>
    <m/>
    <m/>
    <m/>
    <n v="0"/>
    <n v="180.76"/>
    <s v="NO_CONCILIADO"/>
  </r>
  <r>
    <x v="2"/>
    <m/>
    <x v="2"/>
    <x v="48"/>
    <s v="O22679110002"/>
    <s v="BOD"/>
    <n v="2267911"/>
    <m/>
    <s v="00099021001 DEPOSITO DE EFECTIVO, DEPOSITANTE: FREDDY ASCENCIO RODRIGUEZ, CONCEPTO: PERCEPCION INDEBIDA DEVOLUCION, CUENTA DE DEPOSITO: CUENTA UNICA DEL TESORO"/>
    <m/>
    <m/>
    <m/>
    <m/>
    <m/>
    <m/>
    <n v="0"/>
    <n v="7046.15"/>
    <s v="NO_CONCILIADO"/>
  </r>
  <r>
    <x v="2"/>
    <m/>
    <x v="2"/>
    <x v="48"/>
    <s v="O22679120002"/>
    <s v="BOD"/>
    <n v="2267912"/>
    <m/>
    <s v="00099021001 DEPOSITO DE EFECTIVO, DEPOSITANTE: ARMANDO SARDINAS CRUZ, CONCEPTO: DEVOLUCION DEL SALARIO EXCEDENTE AL PRESIDENTE MES JULIO 2024, CUENTA DE DEPOSITO: CUENTA UNICA DEL TESORO"/>
    <m/>
    <m/>
    <m/>
    <m/>
    <m/>
    <m/>
    <n v="0"/>
    <n v="1005.76"/>
    <s v="NO_CONCILIADO"/>
  </r>
  <r>
    <x v="2"/>
    <m/>
    <x v="2"/>
    <x v="48"/>
    <s v="O22679130002"/>
    <s v="BOD"/>
    <n v="2267913"/>
    <m/>
    <s v="00099021001 DEPOSITO DE EFECTIVO, DEPOSITANTE: FREDDY ASCENCIO RODRIGUEZ, CONCEPTO: PERCEPCION INDEBIDA DEVOLUCION, CUENTA DE DEPOSITO: CUENTA UNICA DEL TESORO"/>
    <m/>
    <m/>
    <m/>
    <m/>
    <m/>
    <m/>
    <n v="0"/>
    <n v="7046.15"/>
    <s v="NO_CONCILIADO"/>
  </r>
  <r>
    <x v="2"/>
    <m/>
    <x v="2"/>
    <x v="48"/>
    <s v="O22679140002"/>
    <s v="BOD"/>
    <n v="2267914"/>
    <m/>
    <s v="00099021001 DEPOSITO DE EFECTIVO, DEPOSITANTE: ARMANDO SARDINAS CRUZ, CONCEPTO: DEVOLUCION DEL SALARIO EXCEDENTE AL PRESIDENTE MES AGOSTO 2024, CUENTA DE DEPOSITO: CUENTA UNICA DEL TESORO"/>
    <m/>
    <m/>
    <m/>
    <m/>
    <m/>
    <m/>
    <n v="0"/>
    <n v="1005.76"/>
    <s v="NO_CONCILIADO"/>
  </r>
  <r>
    <x v="2"/>
    <m/>
    <x v="2"/>
    <x v="48"/>
    <s v="O22679160002"/>
    <s v="BOD"/>
    <n v="2267916"/>
    <m/>
    <s v="00099021001 DEPOSITO DE EFECTIVO, DEPOSITANTE: ARMANDO SARDINAS CRUZ, CONCEPTO: DEVOLUCION DEL SALARIO EXCEDENTE AL PRESIDENTE MES SEPTIEMBRE 2024, CUENTA DE DEPOSITO: CUENTA UNICA DEL TESORO"/>
    <m/>
    <m/>
    <m/>
    <m/>
    <m/>
    <m/>
    <n v="0"/>
    <n v="1005.76"/>
    <s v="NO_CONCILIADO"/>
  </r>
  <r>
    <x v="2"/>
    <m/>
    <x v="2"/>
    <x v="48"/>
    <s v="O22679180002"/>
    <s v="BOD"/>
    <n v="2267918"/>
    <m/>
    <s v="00099021001 DEPOSITO DE EFECTIVO, DEPOSITANTE: ARMANDO SARDINAS CRUZ, CONCEPTO: DEVOLUCION DEL SALARIO EXCEDENTE AL PRESIDENTE MES OCTUBRE 2024, CUENTA DE DEPOSITO: CUENTA UNICA DEL TESORO"/>
    <m/>
    <m/>
    <m/>
    <m/>
    <m/>
    <m/>
    <n v="0"/>
    <n v="1005.76"/>
    <s v="NO_CONCILIADO"/>
  </r>
  <r>
    <x v="2"/>
    <m/>
    <x v="2"/>
    <x v="48"/>
    <s v="O22679190002"/>
    <s v="BOD"/>
    <n v="2267919"/>
    <m/>
    <s v="00099021001 DEPOSITO DE EFECTIVO, DEPOSITANTE: ARMANDO SARDINAS CRUZ, CONCEPTO: DEVOLUCION DEL SALARIO EXCEDENTE AL PRESIDENTE MES NOVIEMBRE 2024, CUENTA DE DEPOSITO: CUENTA UNICA DEL TESORO"/>
    <m/>
    <m/>
    <m/>
    <m/>
    <m/>
    <m/>
    <n v="0"/>
    <n v="1010.07"/>
    <s v="NO_CONCILIADO"/>
  </r>
  <r>
    <x v="2"/>
    <m/>
    <x v="2"/>
    <x v="48"/>
    <s v="O22679200002"/>
    <s v="BOD"/>
    <n v="2267920"/>
    <m/>
    <s v="00099021001 DEPOSITO DE EFECTIVO, DEPOSITANTE: ARMANDO SARDINAS CRUZ, CONCEPTO: DEVOLUCION DEL SALARIO EXCEDENTE AL PRESIDENTE MES DICIEMBRE 2024, CUENTA DE DEPOSITO: CUENTA UNICA DEL TESORO"/>
    <m/>
    <m/>
    <m/>
    <m/>
    <m/>
    <m/>
    <n v="0"/>
    <n v="1010.07"/>
    <s v="NO_CONCILIADO"/>
  </r>
  <r>
    <x v="2"/>
    <m/>
    <x v="2"/>
    <x v="48"/>
    <s v="O22679590002"/>
    <s v="BOD"/>
    <n v="2267959"/>
    <m/>
    <s v="00099021001 DEPOSITO DE EFECTIVO, DEPOSITANTE: LEONARDO ANIBAL COLQUE CANAZA, CONCEPTO: ENERGIA ELECTRICA, CUENTA DE DEPOSITO: CUENTA UNICA DEL TESORO"/>
    <m/>
    <m/>
    <m/>
    <m/>
    <m/>
    <m/>
    <n v="0"/>
    <n v="1500"/>
    <s v="NO_CONCILIADO"/>
  </r>
  <r>
    <x v="2"/>
    <m/>
    <x v="2"/>
    <x v="48"/>
    <s v="O22679600002"/>
    <s v="BOD"/>
    <n v="2267960"/>
    <m/>
    <s v="00099021001 DEPOSITO DE EFECTIVO, DEPOSITANTE: LEONARDO ANIBAL COLQUE CANAZA, CONCEPTO: AGUA, CUENTA DE DEPOSITO: CUENTA UNICA DEL TESORO"/>
    <m/>
    <m/>
    <m/>
    <m/>
    <m/>
    <m/>
    <n v="0"/>
    <n v="750"/>
    <s v="NO_CONCILIADO"/>
  </r>
  <r>
    <x v="26"/>
    <m/>
    <x v="26"/>
    <x v="48"/>
    <s v="O22679610002"/>
    <s v="BOD"/>
    <n v="2267961"/>
    <m/>
    <s v="00099021001 DEPOSITO DE EFECTIVO, DEPOSITANTE: CELIA SALAZAR QUISPE, CONCEPTO: DEVOLUCION DE PASAJE AEREO, CUENTA DE DEPOSITO: CUENTA UNICA DEL TESORO/DJBR"/>
    <m/>
    <m/>
    <m/>
    <m/>
    <m/>
    <m/>
    <n v="0"/>
    <n v="360"/>
    <s v="NO_CONCILIADO"/>
  </r>
  <r>
    <x v="2"/>
    <m/>
    <x v="2"/>
    <x v="48"/>
    <s v="O22679620002"/>
    <s v="BOD"/>
    <n v="2267962"/>
    <m/>
    <s v="00099021001 DEPOSITO DE EFECTIVO, DEPOSITANTE: LEONARDO ANIBAL COLQUE CANAZA, CONCEPTO: GAS, CUENTA DE DEPOSITO: CUENTA UNICA DEL TESORO"/>
    <m/>
    <m/>
    <m/>
    <m/>
    <m/>
    <m/>
    <n v="0"/>
    <n v="750"/>
    <s v="NO_CONCILIADO"/>
  </r>
  <r>
    <x v="1"/>
    <m/>
    <x v="1"/>
    <x v="48"/>
    <s v="B22677450002"/>
    <s v="BOD"/>
    <n v="2267745"/>
    <m/>
    <s v="00015011108 DEP.DE CHEQ.AJENOS,RET.DE CAM.,CONCEPTO: DEPÓSITO A LA CUT,DEP.: MINISTERIO DE GOBIERNO , PROCEDENCIA: BANCO UNION S.A., CHEQUE: 52525, FECHA DE EMISION:12/03/2025"/>
    <m/>
    <m/>
    <m/>
    <m/>
    <m/>
    <m/>
    <n v="0"/>
    <n v="100"/>
    <s v="NO_CONCILIADO"/>
  </r>
  <r>
    <x v="2"/>
    <m/>
    <x v="2"/>
    <x v="48"/>
    <s v="B22678090002"/>
    <s v="BOD"/>
    <n v="2267809"/>
    <m/>
    <s v="00099021001 DEP.DE CHEQ.AJENOS,RET.DE CAM.,CONCEPTO: REVERSION,DEP.: JAIME REYNOLDS BALDIVIEZO , PROCEDENCIA: BANCO UNION S.A., CHEQUE: 213531, FECHA DE EMISION:14/03/2025"/>
    <m/>
    <m/>
    <m/>
    <m/>
    <m/>
    <m/>
    <n v="0"/>
    <n v="6182"/>
    <s v="NO_CONCILIADO"/>
  </r>
  <r>
    <x v="13"/>
    <m/>
    <x v="13"/>
    <x v="49"/>
    <s v="G30647200003"/>
    <s v="COB"/>
    <n v="19878"/>
    <m/>
    <s v="PAGO A CAF PRÉSTAMO CFA011691 VCTO. 17-03-2025 POR CUENTA DE TGN , NTI. 019878 VALOR 17-03-2025 INTERESES USD 1.059.984,46 COMISIONES USD 591,04 CTA. 3987 CUENTA UNICA DEL TESORO REF.: COMISIONES BANCARIAS"/>
    <m/>
    <m/>
    <m/>
    <m/>
    <m/>
    <m/>
    <n v="7635.58"/>
    <n v="0"/>
    <s v="NO_CONCILIADO"/>
  </r>
  <r>
    <x v="3"/>
    <m/>
    <x v="3"/>
    <x v="49"/>
    <s v="G30650180003"/>
    <s v="COB"/>
    <n v="3065018"/>
    <m/>
    <s v="TRANSFERENCIA RECIBIDA DEL EXTERIOR SEGÚN MENSAJES SWIFT Nos. 3578-3577 (REM.EXT.) DE FECHA 17-03-2025 POR DESEMBOLSO DE CAF PRÉSTAMO CFA011694 PROYECTO CONSTRUCCIÓN CARRETERA UNDUAVI-CHULUMANI TRAMO 2 LIBRETA N° 00291012002 ABC-RECURSOS PROPIOS REF.: UTILES DE ESCRITORIO"/>
    <m/>
    <m/>
    <m/>
    <m/>
    <m/>
    <m/>
    <n v="60"/>
    <n v="0"/>
    <s v="NO_CONCILIADO"/>
  </r>
  <r>
    <x v="7"/>
    <m/>
    <x v="7"/>
    <x v="49"/>
    <s v="Q21872450002"/>
    <s v="CRV"/>
    <n v="2187245"/>
    <m/>
    <s v="NUMERO DE LIBRETA CUT: 00086014407 OPERACIÓN E75 TRANSFERENCIA DE LA CUENTA FISCAL BUN A LA CUT EN MN TRANSF.FDOS.AL.BCB GOBIERNO AUTONOMO MUNICIPAL DE BOLPEBRA CITE: GAMB/MAE/MMR/NÂ°016 CUENTA CUT 3987069001 LIBRETA NÂ° 00086014407"/>
    <m/>
    <m/>
    <m/>
    <m/>
    <m/>
    <m/>
    <n v="0"/>
    <n v="25000"/>
    <s v="NO_CONCILIADO"/>
  </r>
  <r>
    <x v="4"/>
    <m/>
    <x v="4"/>
    <x v="49"/>
    <s v="O22682170002"/>
    <s v="BOD"/>
    <n v="2268217"/>
    <m/>
    <s v="00513012003 DEPOSITO DE EFECTIVO, DEPOSITANTE: GUNTHER MAIDANA GARY ROBERT, CONCEPTO: REVERSION C.O.B., CUENTA DE DEPOSITO: CUENTA UNICA DEL TESORO"/>
    <m/>
    <m/>
    <m/>
    <m/>
    <m/>
    <m/>
    <n v="0"/>
    <n v="1.98"/>
    <s v="NO_CONCILIADO"/>
  </r>
  <r>
    <x v="3"/>
    <m/>
    <x v="3"/>
    <x v="50"/>
    <s v="G30663490003"/>
    <s v="COB"/>
    <n v="3066349"/>
    <m/>
    <s v="TRANSFERENCIA RECIBIDA DEL EXTERIOR SEGÚN MENSAJES SWIFT Nos. 3658-3657 (REM.EXT.) DE FECHA 18-03-2025 POR DESEMBOLSO DE CAF PRÉSTAMO CFA011997 CONSTRUCCIÓN Y ASFALTADO DE LA JOYA RVF 031 LIBRETA N° 00291012002 ABC-RECURSOS PROPIOS REF.: UTILES DE ESCRITORIO"/>
    <m/>
    <m/>
    <m/>
    <m/>
    <m/>
    <m/>
    <n v="60"/>
    <n v="0"/>
    <s v="NO_CONCILIADO"/>
  </r>
  <r>
    <x v="3"/>
    <m/>
    <x v="3"/>
    <x v="50"/>
    <s v="G30668150003"/>
    <s v="COB"/>
    <n v="3066815"/>
    <m/>
    <s v="TRANSFERENCIA RECIBIDA DEL EXTERIOR SEGÚN MENSAJES SWIFT Nos. 3668-3669 (REM.EXT.) DE FECHA 18-03-2025 POR DESEMBOLSO DE BID PRÉSTAMO 4376/BL-BO REQ 00035 BO 2025016795 LIBRETA N° 00291012002 ABC-RECURSOS PROPIOS REF.: UTILES DE ESCRITORIO"/>
    <m/>
    <m/>
    <m/>
    <m/>
    <m/>
    <m/>
    <n v="60"/>
    <n v="0"/>
    <s v="NO_CONCILIADO"/>
  </r>
  <r>
    <x v="4"/>
    <m/>
    <x v="4"/>
    <x v="50"/>
    <s v="F0023972"/>
    <s v="NTE"/>
    <n v="11454938"/>
    <m/>
    <s v="De: 00513012004 Transferencia de recursos a solicitud de Yacimientos Petrolíferos Fiscales Bolivianos mediante nota CITE: YPFB/GAFC-483-DFC/URTR-125/2025 en aplicación al Decreto Supremo N° 5348 de 10 de marzo de 2025 y la Resolución Ministerial N° 26 de 27 de enero de 2025 que aprueba el Reglamento Operativo para el pago de obligaciones en el extranjero H.R. 2025-12096-R"/>
    <m/>
    <m/>
    <m/>
    <m/>
    <m/>
    <m/>
    <n v="84752.48"/>
    <n v="0"/>
    <s v="NO_CONCILIADO"/>
  </r>
  <r>
    <x v="2"/>
    <m/>
    <x v="2"/>
    <x v="50"/>
    <s v="O22687790002"/>
    <s v="BOD"/>
    <n v="2268779"/>
    <m/>
    <s v="00099021001 DEPOSITO DE EFECTIVO, DEPOSITANTE: REMEDIOS BLANCA ARUQUIPA QUISPE, CONCEPTO: DEVOLUCION POR TOPE SALARIAL MES DE FEBRERO, MARZO, ABRIL, MAYO, JUNIO Y JULIO 2024, CUENTA DE DEPOSITO: CUENTA UNICA DEL TESORO"/>
    <m/>
    <m/>
    <m/>
    <m/>
    <m/>
    <m/>
    <n v="0"/>
    <n v="11328.09"/>
    <s v="NO_CONCILIADO"/>
  </r>
  <r>
    <x v="5"/>
    <m/>
    <x v="5"/>
    <x v="50"/>
    <s v="B22686880002"/>
    <s v="BOD"/>
    <n v="2268688"/>
    <m/>
    <s v="00099021001 DEP.DE CHEQ.AJENOS,RET.DE CAM.,CONCEPTO: INCAPACIDADES,DEP.: CAJA NACIONAL DE SALUD , PROCEDENCIA: BANCO UNION S.A., CHEQUE: 59748, FECHA DE EMISION:27/02/2025"/>
    <m/>
    <m/>
    <m/>
    <m/>
    <m/>
    <m/>
    <n v="0"/>
    <n v="2458999.91"/>
    <s v="NO_CONCILIADO"/>
  </r>
  <r>
    <x v="5"/>
    <m/>
    <x v="5"/>
    <x v="50"/>
    <s v="B22686890002"/>
    <s v="BOD"/>
    <n v="2268689"/>
    <m/>
    <s v="00099021001 DEP.DE CHEQ.AJENOS,RET.DE CAM.,CONCEPTO: INCAPACIDADES,DEP.: CAJA NACIONAL DE SALUD , PROCEDENCIA: BANCO UNION S.A., CHEQUE: 59745, FECHA DE EMISION:27/02/2025"/>
    <m/>
    <m/>
    <m/>
    <m/>
    <m/>
    <m/>
    <n v="0"/>
    <n v="471534.14"/>
    <s v="NO_CONCILIADO"/>
  </r>
  <r>
    <x v="5"/>
    <m/>
    <x v="5"/>
    <x v="50"/>
    <s v="B22686910002"/>
    <s v="BOD"/>
    <n v="2268691"/>
    <m/>
    <s v="00099021001 DEP.DE CHEQ.AJENOS,RET.DE CAM.,CONCEPTO: INCAPACIDADES,DEP.: CAJA NACIONAL DE SALUD , PROCEDENCIA: BANCO UNION S.A., CHEQUE: 59746, FECHA DE EMISION:27/02/2025"/>
    <m/>
    <m/>
    <m/>
    <m/>
    <m/>
    <m/>
    <n v="0"/>
    <n v="3499472.61"/>
    <s v="NO_CONCILIADO"/>
  </r>
  <r>
    <x v="4"/>
    <m/>
    <x v="4"/>
    <x v="51"/>
    <s v="F0023980"/>
    <s v="NTE"/>
    <n v="11458217"/>
    <m/>
    <s v="De: 00513012004 Transferencia de recursos a solicitud de Yacimientos Petrolíferos Fiscales Bolivianos mediante nota CITE: YPFB/GAFC-488-DFC/URTR-126/2025 en aplicación al Decreto Supremo N° 5348 de 10 de marzo de 2025 y la Resolución Ministerial N° 26 de 27 de enero de 2025 que aprueba el Reglamento Operativo para el pago de obligaciones en el extranjero H.R. 2025-12221-R"/>
    <m/>
    <m/>
    <m/>
    <m/>
    <m/>
    <m/>
    <n v="72851449.810000002"/>
    <n v="0"/>
    <s v="NO_CONCILIADO"/>
  </r>
  <r>
    <x v="38"/>
    <m/>
    <x v="38"/>
    <x v="51"/>
    <s v="O22691150002"/>
    <s v="BOD"/>
    <n v="2269115"/>
    <m/>
    <s v="00249012001 DEPOSITO DE EFECTIVO, DEPOSITANTE: JOSE ROBERTO BALLESTEROS COCA, CONCEPTO: DEVOLUCION, CUENTA DE DEPOSITO: CUENTA UNICA DEL TESORO"/>
    <m/>
    <m/>
    <m/>
    <m/>
    <m/>
    <m/>
    <n v="0"/>
    <n v="2.3199999999999998"/>
    <s v="NO_CONCILIADO"/>
  </r>
  <r>
    <x v="38"/>
    <m/>
    <x v="38"/>
    <x v="51"/>
    <s v="O22691190002"/>
    <s v="BOD"/>
    <n v="2269119"/>
    <m/>
    <s v="00249012001 DEPOSITO DE EFECTIVO, DEPOSITANTE: YERSIN OBLITAS SANCHEZ, CONCEPTO: DEVOLUCION, CUENTA DE DEPOSITO: CUENTA UNICA DEL TESORO"/>
    <m/>
    <m/>
    <m/>
    <m/>
    <m/>
    <m/>
    <n v="0"/>
    <n v="21.54"/>
    <s v="NO_CONCILIADO"/>
  </r>
  <r>
    <x v="1"/>
    <m/>
    <x v="1"/>
    <x v="51"/>
    <s v="B22691040002"/>
    <s v="BOD"/>
    <n v="2269104"/>
    <m/>
    <s v="00015011108 DEP.DE CHEQ.AJENOS,RET.DE CAM.,CONCEPTO: DEPÓSITO A LA CUT,DEP.: MINISTERIO DE GOBIERNO , PROCEDENCIA: BANCO UNION S.A., CHEQUE: 52526, FECHA DE EMISION:14/03/2025"/>
    <m/>
    <m/>
    <m/>
    <m/>
    <m/>
    <m/>
    <n v="0"/>
    <n v="100"/>
    <s v="NO_CONCILIADO"/>
  </r>
  <r>
    <x v="2"/>
    <m/>
    <x v="2"/>
    <x v="51"/>
    <s v="B22691740002"/>
    <s v="BOD"/>
    <n v="2269174"/>
    <m/>
    <s v="00099021001 DEP.DE CHEQ.AJENOS,RET.DE CAM.,CONCEPTO: DEPÓSITO,DEP.: JHONNY RICHARD JIMENEZ ZAMBRANA , PROCEDENCIA: BANCO UNION S.A., CHEQUE: 213533, FECHA DE EMISION:19/03/2025"/>
    <m/>
    <m/>
    <m/>
    <m/>
    <m/>
    <m/>
    <n v="0"/>
    <n v="54305.48"/>
    <s v="NO_CONCILIADO"/>
  </r>
  <r>
    <x v="4"/>
    <m/>
    <x v="4"/>
    <x v="52"/>
    <s v="F0024016"/>
    <s v="NTE"/>
    <n v="11470021"/>
    <m/>
    <s v="De: 00513012004 Transferencia de recursos a solicitud de Yacimientos Petrolíferos Fiscales Bolivianos mediante nota CITE: YPFB/GAFC-502-DFC/URTR-134/2025 en aplicación al Decreto Supremo N° 5348 de 10 de marzo de 2025 y la Resolución Ministerial N° 26 de 27 de enero de 2025 que aprueba el Reglamento Operativo para el pago de obligaciones en el extranjero H.R. 2025-12500-R"/>
    <m/>
    <m/>
    <m/>
    <m/>
    <m/>
    <m/>
    <n v="72851449.810000002"/>
    <n v="0"/>
    <s v="NO_CONCILIADO"/>
  </r>
  <r>
    <x v="2"/>
    <m/>
    <x v="2"/>
    <x v="52"/>
    <s v="B22695040002"/>
    <s v="BOD"/>
    <n v="2269504"/>
    <m/>
    <s v="00099021001 DEP.DE CHEQ.AJENOS,RET.DE CAM.,CONCEPTO: DEVOLUCION DE PLANILLAS DE INCAPACIDADES SEGURO SOCIAL UNIVERSITARIO,DEP.: SEGURO SOCIAL UNIVERSITARIO COCHABAMBA , PROCEDENCIA: BANCO UNION S.A., CHEQUE: 26446, FECHA DE EMISION:19/03/2025"/>
    <m/>
    <m/>
    <m/>
    <m/>
    <m/>
    <m/>
    <n v="0"/>
    <n v="14247.89"/>
    <s v="NO_CONCILIADO"/>
  </r>
  <r>
    <x v="2"/>
    <m/>
    <x v="2"/>
    <x v="52"/>
    <s v="B22695360002"/>
    <s v="BOD"/>
    <n v="2269536"/>
    <m/>
    <s v="00099021001 DEP.DE CHEQ.AJENOS,RET.DE CAM.,CONCEPTO: DEPÓSITO,DEP.: CORINA ALEJANDRA TORRICO SENCEVE , PROCEDENCIA: BANCO UNION S.A., CHEQUE: 213539, FECHA DE EMISION:19/03/2025"/>
    <m/>
    <m/>
    <m/>
    <m/>
    <m/>
    <m/>
    <n v="0"/>
    <n v="243.77"/>
    <s v="NO_CONCILIADO"/>
  </r>
  <r>
    <x v="17"/>
    <m/>
    <x v="17"/>
    <x v="52"/>
    <s v="B22695380002"/>
    <s v="BOD"/>
    <n v="2269538"/>
    <m/>
    <s v="00099021001 DEP.DE CHEQ.AJENOS,RET.DE CAM.,CONCEPTO: DEPÓSITO,DEP.: EDWIN FLORES BAPTISTA , PROCEDENCIA: BANCO UNION S.A., CHEQUE: 213541, FECHA DE EMISION:19/03/2025"/>
    <m/>
    <m/>
    <m/>
    <m/>
    <m/>
    <m/>
    <n v="0"/>
    <n v="11710.12"/>
    <s v="NO_CONCILIADO"/>
  </r>
  <r>
    <x v="2"/>
    <m/>
    <x v="2"/>
    <x v="52"/>
    <s v="B22695400002"/>
    <s v="BOD"/>
    <n v="2269540"/>
    <m/>
    <s v="00099021001 DEP.DE CHEQ.AJENOS,RET.DE CAM.,CONCEPTO: DEVOLUCION,DEP.: DONATO GUAYGUA ALCON , PROCEDENCIA: BANCO UNION S.A., CHEQUE: 213542, FECHA DE EMISION:19/03/2025"/>
    <m/>
    <m/>
    <m/>
    <m/>
    <m/>
    <m/>
    <n v="0"/>
    <n v="800.33"/>
    <s v="NO_CONCILIADO"/>
  </r>
  <r>
    <x v="4"/>
    <m/>
    <x v="4"/>
    <x v="53"/>
    <s v="G30711020001"/>
    <s v="DEV"/>
    <n v="19747"/>
    <m/>
    <s v="PAGO A EXIMBANK CHINA POPUL PRÉSTAMO GCL 2004 (08) 118 VCTO. 21-03-2025 POR CUENTA DE YPFB , NTI. 019747 VALOR 21-03-2025 CAPITAL RMY 6.620.579,87 INTERESES RMY 133.147,22 CTA. 00513012002 LBP-YPFB-VENTA GAS NAT.UNRC LP CP (2011349951300)"/>
    <m/>
    <m/>
    <m/>
    <m/>
    <m/>
    <m/>
    <n v="6497538.7599999998"/>
    <n v="0"/>
    <s v="NO_CONCILIADO"/>
  </r>
  <r>
    <x v="4"/>
    <m/>
    <x v="4"/>
    <x v="53"/>
    <s v="G30711020004"/>
    <s v="COB"/>
    <n v="19747"/>
    <m/>
    <s v="PAGO A EXIMBANK CHINA POPUL PRÉSTAMO GCL 2004 (08) 118 VCTO. 21-03-2025 POR CUENTA DE YPFB , NTI. 019747 VALOR 21-03-2025 CAPITAL RMY 6.620.579,87 INTERESES RMY 133.147,22 CTA. 00513012002 LBP-YPFB-VENTA GAS NAT.UNRC LP CP (2011349951300) REF.: COMISIONES BANCARIAS"/>
    <m/>
    <m/>
    <m/>
    <m/>
    <m/>
    <m/>
    <n v="6764.08"/>
    <n v="0"/>
    <s v="NO_CONCILIADO"/>
  </r>
  <r>
    <x v="9"/>
    <m/>
    <x v="9"/>
    <x v="53"/>
    <s v="Q21902630002"/>
    <s v="CRV"/>
    <n v="2190263"/>
    <m/>
    <s v="NUMERO DE LIBRETA CUT: 00099021001 OPERACIÓN E75 TRANSFERENCIA DE LA CUENTA FISCAL BUN A LA CUT EN MN TRANSF.FDOS.AL.BCB GOBIERNO AUTONOMO MUNICIPAL DE VILLA CHARCAS, CITE: OF-GAMVCH/DESPACHO NÂ° 086/2025 CUENTA CUT 3987 LIBRETA NÂ° 00099021001"/>
    <m/>
    <m/>
    <m/>
    <m/>
    <m/>
    <m/>
    <n v="0"/>
    <n v="0.72"/>
    <s v="NO_CONCILIADO"/>
  </r>
  <r>
    <x v="4"/>
    <m/>
    <x v="4"/>
    <x v="53"/>
    <s v="F0024042"/>
    <s v="NTE"/>
    <n v="11476882"/>
    <m/>
    <s v="De: 00513012004 Transferencia de recursos a solicitud de Yacimientos Petrolíferos Fiscales Bolivianos mediante nota CITE: YPFB/GAFC-511-DFC/URTR-137/2025 en aplicación al Decreto Supremo N° 5348 de 10 de marzo de 2025 y la Resolución Ministerial N° 26 de 27 de enero de 2025 que aprueba el Reglamento Operativo para el pago de obligaciones en el extranjero H.R. 2025-R"/>
    <m/>
    <m/>
    <m/>
    <m/>
    <m/>
    <m/>
    <n v="90716366.900000006"/>
    <n v="0"/>
    <s v="NO_CONCILIADO"/>
  </r>
  <r>
    <x v="2"/>
    <m/>
    <x v="2"/>
    <x v="53"/>
    <s v="O22701170002"/>
    <s v="BOD"/>
    <n v="2270117"/>
    <m/>
    <s v="00099021001 DEPOSITO DE EFECTIVO, DEPOSITANTE: ANTONIO CANDIA VASQUEZ, CONCEPTO: DEVOLUCION DE RECURSOS, CUENTA DE DEPOSITO: CUENTA UNICA DEL TESORO"/>
    <m/>
    <m/>
    <m/>
    <m/>
    <m/>
    <m/>
    <n v="0"/>
    <n v="1000"/>
    <s v="NO_CONCILIADO"/>
  </r>
  <r>
    <x v="5"/>
    <m/>
    <x v="5"/>
    <x v="53"/>
    <s v="B22699350002"/>
    <s v="BOD"/>
    <n v="2269935"/>
    <m/>
    <s v="00099021001 DEP.DE CHEQ.AJENOS,RET.DE CAM.,CONCEPTO: PAGO POR DESCUENTO RECURSOS PUBLICOS,DEP.: CAJA NACIONAL DE SALUD , PROCEDENCIA: BANCO UNION S.A., CHEQUE: 82692, FECHA DE EMISION:20/03/2025"/>
    <m/>
    <m/>
    <m/>
    <m/>
    <m/>
    <m/>
    <n v="0"/>
    <n v="12790.75"/>
    <s v="NO_CONCILIADO"/>
  </r>
  <r>
    <x v="2"/>
    <m/>
    <x v="2"/>
    <x v="53"/>
    <s v="B22699420002"/>
    <s v="BOD"/>
    <n v="2269942"/>
    <m/>
    <s v="00099021001 DEP.DE CHEQ.AJENOS,RET.DE CAM.,CONCEPTO: DEVOLUCION INCAPACIDAD AGOSTO 2024,DEP.: CAJA PETROLERA DE SALUD , PROCEDENCIA: BANCO UNION S.A., CHEQUE: 22744, FECHA DE EMISION:21/03/2025"/>
    <m/>
    <m/>
    <m/>
    <m/>
    <m/>
    <m/>
    <n v="0"/>
    <n v="29083.68"/>
    <s v="NO_CONCILIADO"/>
  </r>
  <r>
    <x v="2"/>
    <m/>
    <x v="2"/>
    <x v="53"/>
    <s v="B22699450002"/>
    <s v="BOD"/>
    <n v="2269945"/>
    <m/>
    <s v="00099021001 DEP.DE CHEQ.AJENOS,RET.DE CAM.,CONCEPTO: DEVOLUCION INCAPACIDAD AGOSTO 2024,DEP.: CAJA PETROLERA DE SALUD , PROCEDENCIA: BANCO UNION S.A., CHEQUE: 22745, FECHA DE EMISION:21/03/2025"/>
    <m/>
    <m/>
    <m/>
    <m/>
    <m/>
    <m/>
    <n v="0"/>
    <n v="1991.93"/>
    <s v="NO_CONCILIADO"/>
  </r>
  <r>
    <x v="2"/>
    <m/>
    <x v="2"/>
    <x v="53"/>
    <s v="B22699480002"/>
    <s v="BOD"/>
    <n v="2269948"/>
    <m/>
    <s v="00099021001 DEP.DE CHEQ.AJENOS,RET.DE CAM.,CONCEPTO: DEVOLUCION INCAPACIDAD AGOSTO 2024,DEP.: CAJA PETROLERA DE SALUD , PROCEDENCIA: BANCO UNION S.A., CHEQUE: 22772, FECHA DE EMISION:21/03/2025"/>
    <m/>
    <m/>
    <m/>
    <m/>
    <m/>
    <m/>
    <n v="0"/>
    <n v="3395"/>
    <s v="NO_CONCILIADO"/>
  </r>
  <r>
    <x v="18"/>
    <m/>
    <x v="18"/>
    <x v="53"/>
    <s v="B22699510002"/>
    <s v="BOD"/>
    <n v="2269951"/>
    <m/>
    <s v="00862012001 DEP.DE CHEQ.AJENOS,RET.DE CAM.,CONCEPTO: DEVOLUCION INCAPACIDAD AGOSTO 2024,DEP.: CAJA PETROLERA DE SALUD , PROCEDENCIA: BANCO UNION S.A., CHEQUE: 22773, FECHA DE EMISION:21/03/2025"/>
    <m/>
    <m/>
    <m/>
    <m/>
    <m/>
    <m/>
    <n v="0"/>
    <n v="1233.78"/>
    <s v="NO_CONCILIADO"/>
  </r>
  <r>
    <x v="2"/>
    <m/>
    <x v="2"/>
    <x v="53"/>
    <s v="B22699590002"/>
    <s v="BOD"/>
    <n v="2269959"/>
    <m/>
    <s v="00099021001 DEP.DE CHEQ.AJENOS,RET.DE CAM.,CONCEPTO: DEVOLUCION INCAPACIDAD AGOSTO 2024,DEP.: CAJA PETROLERA DE SALUD , PROCEDENCIA: BANCO UNION S.A., CHEQUE: 22777, FECHA DE EMISION:21/03/2025"/>
    <m/>
    <m/>
    <m/>
    <m/>
    <m/>
    <m/>
    <n v="0"/>
    <n v="3301.23"/>
    <s v="NO_CONCILIADO"/>
  </r>
  <r>
    <x v="21"/>
    <m/>
    <x v="21"/>
    <x v="54"/>
    <s v="S11228530001"/>
    <s v="COB"/>
    <n v="1122853"/>
    <m/>
    <s v="||AMPLIACION DE VALIDEZ 0,15% S/USD 118.224.- POR 158 DIAS, COMISION ENMIENDA LC BS300.- REEB. GASTOS DE COMUNICACION BS300.- Y EMISION DE COMPROBANTE CONTABLE BS60.- S/G NOTA SEDEM/GG/EV N° 0105/2024 REC. EN F. 20/3/25. LIB:00132072003 SEDEM-AMPL.PLANTA ENVASES DE VIDIRIO EN ZUDAÑEZ-CH REF:COMISION ENMIENDA 3 I-2023-50"/>
    <m/>
    <m/>
    <m/>
    <m/>
    <m/>
    <m/>
    <n v="1193.9100000000001"/>
    <n v="0"/>
    <s v="NO_CONCILIADO"/>
  </r>
  <r>
    <x v="2"/>
    <m/>
    <x v="2"/>
    <x v="54"/>
    <s v="O22704750002"/>
    <s v="BOD"/>
    <n v="2270475"/>
    <m/>
    <s v="00099021001 DEPOSITO DE EFECTIVO, DEPOSITANTE: SUSANA AYDEE CAZURIAGA GARCIA, CONCEPTO: REVERSION DE HABERES JUNIO 1991- MAGISTERIO, CUENTA DE DEPOSITO: CUENTA UNICA DEL TESORO"/>
    <m/>
    <m/>
    <m/>
    <m/>
    <m/>
    <m/>
    <n v="0"/>
    <n v="251.94"/>
    <s v="NO_CONCILIADO"/>
  </r>
  <r>
    <x v="2"/>
    <m/>
    <x v="2"/>
    <x v="54"/>
    <s v="O22704770002"/>
    <s v="BOD"/>
    <n v="2270477"/>
    <m/>
    <s v="00099021001 DEPOSITO DE EFECTIVO, DEPOSITANTE: SUSANA AYDEE CAZURIAGA GARCIA, CONCEPTO: REVERSION DE HABERES JULIO 1991-MAGISTERIO, CUENTA DE DEPOSITO: CUENTA UNICA DEL TESORO"/>
    <m/>
    <m/>
    <m/>
    <m/>
    <m/>
    <m/>
    <n v="0"/>
    <n v="251.94"/>
    <s v="NO_CONCILIADO"/>
  </r>
  <r>
    <x v="39"/>
    <m/>
    <x v="39"/>
    <x v="54"/>
    <s v="O22705420002"/>
    <s v="BOD"/>
    <n v="2270542"/>
    <m/>
    <s v="00133012001 DEPOSITO DE EFECTIVO, DEPOSITANTE: ARON ESPINOZA OLIVER, CONCEPTO: SALDO SORTEO NAVIDAD, CUENTA DE DEPOSITO: CUENTA UNICA DEL TESORO"/>
    <m/>
    <m/>
    <m/>
    <m/>
    <m/>
    <m/>
    <n v="0"/>
    <n v="32686"/>
    <s v="NO_CONCILIADO"/>
  </r>
  <r>
    <x v="39"/>
    <m/>
    <x v="39"/>
    <x v="54"/>
    <s v="O22705440002"/>
    <s v="BOD"/>
    <n v="2270544"/>
    <m/>
    <s v="00133012001 DEPOSITO DE EFECTIVO, DEPOSITANTE: ARON ESPINOZA OLIVER, CONCEPTO: DEVOLUCION SALDO DE LA LLAMADA DE LA SUERTE, CUENTA DE DEPOSITO: CUENTA UNICA DEL TESORO"/>
    <m/>
    <m/>
    <m/>
    <m/>
    <m/>
    <m/>
    <n v="0"/>
    <n v="2700"/>
    <s v="NO_CONCILIADO"/>
  </r>
  <r>
    <x v="5"/>
    <m/>
    <x v="5"/>
    <x v="54"/>
    <s v="B22703840002"/>
    <s v="BOD"/>
    <n v="2270384"/>
    <m/>
    <s v="00099021001 DEP.DE CHEQ.AJENOS,RET.DE CAM.,CONCEPTO: INCAPACIDADES,DEP.: CAJA NACIONAL DE SALUD , PROCEDENCIA: BANCO UNION S.A., CHEQUE: 102774, FECHA DE EMISION:11/03/2025"/>
    <m/>
    <m/>
    <m/>
    <m/>
    <m/>
    <m/>
    <n v="0"/>
    <n v="1619.82"/>
    <s v="NO_CONCILIADO"/>
  </r>
  <r>
    <x v="5"/>
    <m/>
    <x v="5"/>
    <x v="54"/>
    <s v="B22703850002"/>
    <s v="BOD"/>
    <n v="2270385"/>
    <m/>
    <s v="00099021001 DEP.DE CHEQ.AJENOS,RET.DE CAM.,CONCEPTO: INCAPACIDADES,DEP.: CAJA NACIONAL DE SALUD , PROCEDENCIA: BANCO UNION S.A., CHEQUE: 102771, FECHA DE EMISION:11/03/2025"/>
    <m/>
    <m/>
    <m/>
    <m/>
    <m/>
    <m/>
    <n v="0"/>
    <n v="2682.27"/>
    <s v="NO_CONCILIADO"/>
  </r>
  <r>
    <x v="5"/>
    <m/>
    <x v="5"/>
    <x v="54"/>
    <s v="B22703860002"/>
    <s v="BOD"/>
    <n v="2270386"/>
    <m/>
    <s v="00099021001 DEP.DE CHEQ.AJENOS,RET.DE CAM.,CONCEPTO: INCAPACIDADES,DEP.: CAJA NACIONAL DE SALUD , PROCEDENCIA: BANCO UNION S.A., CHEQUE: 102773, FECHA DE EMISION:11/03/2025"/>
    <m/>
    <m/>
    <m/>
    <m/>
    <m/>
    <m/>
    <n v="0"/>
    <n v="316.66000000000003"/>
    <s v="NO_CONCILIADO"/>
  </r>
  <r>
    <x v="5"/>
    <m/>
    <x v="5"/>
    <x v="54"/>
    <s v="B22703890002"/>
    <s v="BOD"/>
    <n v="2270389"/>
    <m/>
    <s v="00099021001 DEP.DE CHEQ.AJENOS,RET.DE CAM.,CONCEPTO: INCAPACIDADES,DEP.: CAJA NACIONAL DE SALUD , PROCEDENCIA: BANCO UNION S.A., CHEQUE: 102772, FECHA DE EMISION:11/03/2025"/>
    <m/>
    <m/>
    <m/>
    <m/>
    <m/>
    <m/>
    <n v="0"/>
    <n v="13338.08"/>
    <s v="NO_CONCILIADO"/>
  </r>
  <r>
    <x v="0"/>
    <m/>
    <x v="0"/>
    <x v="54"/>
    <s v="B22703930002"/>
    <s v="BOD"/>
    <n v="2270393"/>
    <m/>
    <s v="00081011105 DEP.DE CHEQ.AJENOS,RET.DE CAM.,CONCEPTO: REEMBOLSO MINISTERIO DE OBRAS PUBLICAS SERVICIOS Y VIVIENDA,DEP.: CAJA DE SALUD CORDES - REG. SANTA CRUZ , PROCEDENCIA: BANCO UNION S.A., CHEQUE: 9445, FECHA DE EMISION:18/03/2025"/>
    <m/>
    <m/>
    <m/>
    <m/>
    <m/>
    <m/>
    <n v="0"/>
    <n v="899.06"/>
    <s v="NO_CONCILIADO"/>
  </r>
  <r>
    <x v="40"/>
    <m/>
    <x v="40"/>
    <x v="54"/>
    <s v="B22704040002"/>
    <s v="BOD"/>
    <n v="2270404"/>
    <m/>
    <s v="00099021001 DEP.DE CHEQ.AJENOS,RET.DE CAM.,CONCEPTO: REEMBOLSO DE SUBSIDIO POR SECTOR PUBLICO,DEP.: CAJA NACIONAL DE SALUD, PROCEDENCIA: BANCO UNION S.A., CHEQUE: 82769, FECHA DE EMISION:24/03/2025_x000a_TRLP-332/2025 P1221"/>
    <m/>
    <m/>
    <m/>
    <m/>
    <m/>
    <m/>
    <n v="0"/>
    <n v="17409.89"/>
    <s v="CONCILIADO_PARCIAL"/>
  </r>
  <r>
    <x v="41"/>
    <m/>
    <x v="41"/>
    <x v="54"/>
    <s v="B22704040002"/>
    <s v="BOD"/>
    <n v="2270404"/>
    <m/>
    <s v="00099021001 DEP.DE CHEQ.AJENOS,RET.DE CAM.,CONCEPTO: REEMBOLSO DE SUBSIDIO POR SECTOR PUBLICO,DEP.: CAJA NACIONAL DE SALUD, PROCEDENCIA: BANCO UNION S.A., CHEQUE: 82769, FECHA DE EMISION:24/03/2025_x000a_TRLP-332/2025 P1221"/>
    <m/>
    <m/>
    <m/>
    <m/>
    <m/>
    <m/>
    <n v="0"/>
    <n v="3650.16"/>
    <s v="CONCILIADO_PARCIAL"/>
  </r>
  <r>
    <x v="42"/>
    <m/>
    <x v="42"/>
    <x v="54"/>
    <s v="B22704040002"/>
    <s v="BOD"/>
    <n v="2270404"/>
    <m/>
    <s v="00099021001 DEP.DE CHEQ.AJENOS,RET.DE CAM.,CONCEPTO: REEMBOLSO DE SUBSIDIO POR SECTOR PUBLICO,DEP.: CAJA NACIONAL DE SALUD, PROCEDENCIA: BANCO UNION S.A., CHEQUE: 82769, FECHA DE EMISION:24/03/2025_x000a_TRLP-332/2025 P1221"/>
    <m/>
    <m/>
    <m/>
    <m/>
    <m/>
    <m/>
    <n v="0"/>
    <n v="12578.35"/>
    <s v="CONCILIADO_PARCIAL"/>
  </r>
  <r>
    <x v="15"/>
    <m/>
    <x v="15"/>
    <x v="54"/>
    <s v="B22704040002"/>
    <s v="BOD"/>
    <n v="2270404"/>
    <m/>
    <s v="00099021001 DEP.DE CHEQ.AJENOS,RET.DE CAM.,CONCEPTO: REEMBOLSO DE SUBSIDIO POR SECTOR PUBLICO,DEP.: CAJA NACIONAL DE SALUD, PROCEDENCIA: BANCO UNION S.A., CHEQUE: 82769, FECHA DE EMISION:24/03/2025_x000a_TRLP-332/2025 P1221"/>
    <m/>
    <m/>
    <m/>
    <m/>
    <m/>
    <m/>
    <n v="0"/>
    <n v="16597.07"/>
    <s v="CONCILIADO_PARCIAL"/>
  </r>
  <r>
    <x v="15"/>
    <m/>
    <x v="15"/>
    <x v="54"/>
    <s v="B22704040002"/>
    <s v="BOD"/>
    <n v="2270404"/>
    <m/>
    <s v="00099021001 DEP.DE CHEQ.AJENOS,RET.DE CAM.,CONCEPTO: REEMBOLSO DE SUBSIDIO POR SECTOR PUBLICO,DEP.: CAJA NACIONAL DE SALUD, PROCEDENCIA: BANCO UNION S.A., CHEQUE: 82769, FECHA DE EMISION:24/03/2025_x000a_TRLP-332/2025 P1221"/>
    <m/>
    <m/>
    <m/>
    <m/>
    <m/>
    <m/>
    <n v="0"/>
    <n v="35814.11"/>
    <s v="CONCILIADO_PARCIAL"/>
  </r>
  <r>
    <x v="43"/>
    <m/>
    <x v="43"/>
    <x v="54"/>
    <s v="B22704040002"/>
    <s v="BOD"/>
    <n v="2270404"/>
    <m/>
    <s v="00099021001 DEP.DE CHEQ.AJENOS,RET.DE CAM.,CONCEPTO: REEMBOLSO DE SUBSIDIO POR SECTOR PUBLICO,DEP.: CAJA NACIONAL DE SALUD, PROCEDENCIA: BANCO UNION S.A., CHEQUE: 82769, FECHA DE EMISION:24/03/2025_x000a_TRLP-332/2025 P1221"/>
    <m/>
    <m/>
    <m/>
    <m/>
    <m/>
    <m/>
    <n v="0"/>
    <n v="6809.84"/>
    <s v="CONCILIADO_PARCIAL"/>
  </r>
  <r>
    <x v="40"/>
    <m/>
    <x v="40"/>
    <x v="54"/>
    <s v="B22704040002"/>
    <s v="BOD"/>
    <n v="2270404"/>
    <m/>
    <s v="00099021001 DEP.DE CHEQ.AJENOS,RET.DE CAM.,CONCEPTO: REEMBOLSO DE SUBSIDIO POR SECTOR PUBLICO,DEP.: CAJA NACIONAL DE SALUD, PROCEDENCIA: BANCO UNION S.A., CHEQUE: 82769, FECHA DE EMISION:24/03/2025_x000a_TRLP-332/2025 P1221"/>
    <m/>
    <m/>
    <m/>
    <m/>
    <m/>
    <m/>
    <n v="0"/>
    <n v="3603.6"/>
    <s v="CONCILIADO_PARCIAL"/>
  </r>
  <r>
    <x v="44"/>
    <m/>
    <x v="44"/>
    <x v="54"/>
    <s v="B22704040002"/>
    <s v="BOD"/>
    <n v="2270404"/>
    <m/>
    <s v="00099021001 DEP.DE CHEQ.AJENOS,RET.DE CAM.,CONCEPTO: REEMBOLSO DE SUBSIDIO POR SECTOR PUBLICO,DEP.: CAJA NACIONAL DE SALUD, PROCEDENCIA: BANCO UNION S.A., CHEQUE: 82769, FECHA DE EMISION:24/03/2025_x000a_TRLP-332/2025 P1221"/>
    <m/>
    <m/>
    <m/>
    <m/>
    <m/>
    <m/>
    <n v="0"/>
    <n v="29238.3"/>
    <s v="CONCILIADO_PARCIAL"/>
  </r>
  <r>
    <x v="45"/>
    <m/>
    <x v="45"/>
    <x v="54"/>
    <s v="B22704040002"/>
    <s v="BOD"/>
    <n v="2270404"/>
    <m/>
    <s v="00099021001 DEP.DE CHEQ.AJENOS,RET.DE CAM.,CONCEPTO: REEMBOLSO DE SUBSIDIO POR SECTOR PUBLICO,DEP.: CAJA NACIONAL DE SALUD, PROCEDENCIA: BANCO UNION S.A., CHEQUE: 82769, FECHA DE EMISION:24/03/2025_x000a_TRLP-332/2025 P1221"/>
    <m/>
    <m/>
    <m/>
    <m/>
    <m/>
    <m/>
    <n v="0"/>
    <n v="13992.25"/>
    <s v="CONCILIADO_PARCIAL"/>
  </r>
  <r>
    <x v="27"/>
    <m/>
    <x v="27"/>
    <x v="54"/>
    <s v="B22704040002"/>
    <s v="BOD"/>
    <n v="2270404"/>
    <m/>
    <s v="00099021001 DEP.DE CHEQ.AJENOS,RET.DE CAM.,CONCEPTO: REEMBOLSO DE SUBSIDIO POR SECTOR PUBLICO,DEP.: CAJA NACIONAL DE SALUD, PROCEDENCIA: BANCO UNION S.A., CHEQUE: 82769, FECHA DE EMISION:24/03/2025_x000a_TRLP-332/2025 P1221"/>
    <m/>
    <m/>
    <m/>
    <m/>
    <m/>
    <m/>
    <n v="0"/>
    <n v="4305"/>
    <s v="CONCILIADO_PARCIAL"/>
  </r>
  <r>
    <x v="46"/>
    <m/>
    <x v="46"/>
    <x v="54"/>
    <s v="B22704040002"/>
    <s v="BOD"/>
    <n v="2270404"/>
    <m/>
    <s v="00099021001 DEP.DE CHEQ.AJENOS,RET.DE CAM.,CONCEPTO: REEMBOLSO DE SUBSIDIO POR SECTOR PUBLICO,DEP.: CAJA NACIONAL DE SALUD, PROCEDENCIA: BANCO UNION S.A., CHEQUE: 82769, FECHA DE EMISION:24/03/2025_x000a_TRLP-332/2025 P1221"/>
    <m/>
    <m/>
    <m/>
    <m/>
    <m/>
    <m/>
    <n v="0"/>
    <n v="145.30000000000001"/>
    <s v="CONCILIADO_PARCIAL"/>
  </r>
  <r>
    <x v="29"/>
    <m/>
    <x v="29"/>
    <x v="54"/>
    <s v="B22704040002"/>
    <s v="BOD"/>
    <n v="2270404"/>
    <m/>
    <s v="00099021001 DEP.DE CHEQ.AJENOS,RET.DE CAM.,CONCEPTO: REEMBOLSO DE SUBSIDIO POR SECTOR PUBLICO,DEP.: CAJA NACIONAL DE SALUD, PROCEDENCIA: BANCO UNION S.A., CHEQUE: 82769, FECHA DE EMISION:24/03/2025_x000a_TRLP-332/2025 P1221"/>
    <m/>
    <m/>
    <m/>
    <m/>
    <m/>
    <m/>
    <n v="0"/>
    <n v="2059.1999999999998"/>
    <s v="CONCILIADO_PARCIAL"/>
  </r>
  <r>
    <x v="12"/>
    <m/>
    <x v="12"/>
    <x v="54"/>
    <s v="B22704040002"/>
    <s v="BOD"/>
    <n v="2270404"/>
    <m/>
    <s v="00099021001 DEP.DE CHEQ.AJENOS,RET.DE CAM.,CONCEPTO: REEMBOLSO DE SUBSIDIO POR SECTOR PUBLICO,DEP.: CAJA NACIONAL DE SALUD, PROCEDENCIA: BANCO UNION S.A., CHEQUE: 82769, FECHA DE EMISION:24/03/2025_x000a_TRLP-332/2025 P1221"/>
    <m/>
    <m/>
    <m/>
    <m/>
    <m/>
    <m/>
    <n v="0"/>
    <n v="53078.37"/>
    <s v="CONCILIADO_PARCIAL"/>
  </r>
  <r>
    <x v="47"/>
    <m/>
    <x v="47"/>
    <x v="54"/>
    <s v="B22704040002"/>
    <s v="BOD"/>
    <n v="2270404"/>
    <m/>
    <s v="00099021001 DEP.DE CHEQ.AJENOS,RET.DE CAM.,CONCEPTO: REEMBOLSO DE SUBSIDIO POR SECTOR PUBLICO,DEP.: CAJA NACIONAL DE SALUD, PROCEDENCIA: BANCO UNION S.A., CHEQUE: 82769, FECHA DE EMISION:24/03/2025_x000a_TRLP-332/2025 P1221"/>
    <m/>
    <m/>
    <m/>
    <m/>
    <m/>
    <m/>
    <n v="0"/>
    <n v="78518.62"/>
    <s v="CONCILIADO_PARCIAL"/>
  </r>
  <r>
    <x v="28"/>
    <m/>
    <x v="28"/>
    <x v="54"/>
    <s v="B22704040002"/>
    <s v="BOD"/>
    <n v="2270404"/>
    <m/>
    <s v="00099021001 DEP.DE CHEQ.AJENOS,RET.DE CAM.,CONCEPTO: REEMBOLSO DE SUBSIDIO POR SECTOR PUBLICO,DEP.: CAJA NACIONAL DE SALUD, PROCEDENCIA: BANCO UNION S.A., CHEQUE: 82769, FECHA DE EMISION:24/03/2025_x000a_TRLP-332/2025 P1221"/>
    <m/>
    <m/>
    <m/>
    <m/>
    <m/>
    <m/>
    <n v="0"/>
    <n v="4138.7299999999996"/>
    <s v="CONCILIADO_PARCIAL"/>
  </r>
  <r>
    <x v="40"/>
    <m/>
    <x v="40"/>
    <x v="54"/>
    <s v="B22704040002"/>
    <s v="BOD"/>
    <n v="2270404"/>
    <m/>
    <s v="00099021001 DEP.DE CHEQ.AJENOS,RET.DE CAM.,CONCEPTO: REEMBOLSO DE SUBSIDIO POR SECTOR PUBLICO,DEP.: CAJA NACIONAL DE SALUD, PROCEDENCIA: BANCO UNION S.A., CHEQUE: 82769, FECHA DE EMISION:24/03/2025_x000a_TRLP-332/2025 P1221"/>
    <m/>
    <m/>
    <m/>
    <m/>
    <m/>
    <m/>
    <n v="0"/>
    <n v="249.28"/>
    <s v="CONCILIADO_PARCIAL"/>
  </r>
  <r>
    <x v="48"/>
    <m/>
    <x v="48"/>
    <x v="54"/>
    <s v="B22704040002"/>
    <s v="BOD"/>
    <n v="2270404"/>
    <m/>
    <s v="00099021001 DEP.DE CHEQ.AJENOS,RET.DE CAM.,CONCEPTO: REEMBOLSO DE SUBSIDIO POR SECTOR PUBLICO,DEP.: CAJA NACIONAL DE SALUD, PROCEDENCIA: BANCO UNION S.A., CHEQUE: 82769, FECHA DE EMISION:24/03/2025_x000a_TRLP-332/2025 P1221"/>
    <m/>
    <m/>
    <m/>
    <m/>
    <m/>
    <m/>
    <n v="0"/>
    <n v="1847.35"/>
    <s v="CONCILIADO_PARCIAL"/>
  </r>
  <r>
    <x v="1"/>
    <m/>
    <x v="1"/>
    <x v="54"/>
    <s v="B22704040002"/>
    <s v="BOD"/>
    <n v="2270404"/>
    <m/>
    <s v="00099021001 DEP.DE CHEQ.AJENOS,RET.DE CAM.,CONCEPTO: REEMBOLSO DE SUBSIDIO POR SECTOR PUBLICO,DEP.: CAJA NACIONAL DE SALUD, PROCEDENCIA: BANCO UNION S.A., CHEQUE: 82769, FECHA DE EMISION:24/03/2025_x000a_TRLP-332/2025 P1221"/>
    <m/>
    <m/>
    <m/>
    <m/>
    <m/>
    <m/>
    <n v="0"/>
    <n v="17158.3"/>
    <s v="CONCILIADO_PARCIAL"/>
  </r>
  <r>
    <x v="26"/>
    <m/>
    <x v="26"/>
    <x v="54"/>
    <s v="B22704040002"/>
    <s v="BOD"/>
    <n v="2270404"/>
    <m/>
    <s v="00099021001 DEP.DE CHEQ.AJENOS,RET.DE CAM.,CONCEPTO: REEMBOLSO DE SUBSIDIO POR SECTOR PUBLICO,DEP.: CAJA NACIONAL DE SALUD, PROCEDENCIA: BANCO UNION S.A., CHEQUE: 82769, FECHA DE EMISION:24/03/2025_x000a_TRLP-332/2025 P1221"/>
    <m/>
    <m/>
    <m/>
    <m/>
    <m/>
    <m/>
    <n v="0"/>
    <n v="15534.01"/>
    <s v="CONCILIADO_PARCIAL"/>
  </r>
  <r>
    <x v="49"/>
    <m/>
    <x v="49"/>
    <x v="54"/>
    <s v="B22704040002"/>
    <s v="BOD"/>
    <n v="2270404"/>
    <m/>
    <s v="00099021001 DEP.DE CHEQ.AJENOS,RET.DE CAM.,CONCEPTO: REEMBOLSO DE SUBSIDIO POR SECTOR PUBLICO,DEP.: CAJA NACIONAL DE SALUD, PROCEDENCIA: BANCO UNION S.A., CHEQUE: 82769, FECHA DE EMISION:24/03/2025_x000a_TRLP-332/2025 P1221"/>
    <m/>
    <m/>
    <m/>
    <m/>
    <m/>
    <m/>
    <n v="0"/>
    <n v="31094.19"/>
    <s v="CONCILIADO_PARCIAL"/>
  </r>
  <r>
    <x v="22"/>
    <m/>
    <x v="22"/>
    <x v="54"/>
    <s v="B22704040002"/>
    <s v="BOD"/>
    <n v="2270404"/>
    <m/>
    <s v="00099021001 DEP.DE CHEQ.AJENOS,RET.DE CAM.,CONCEPTO: REEMBOLSO DE SUBSIDIO POR SECTOR PUBLICO,DEP.: CAJA NACIONAL DE SALUD, PROCEDENCIA: BANCO UNION S.A., CHEQUE: 82769, FECHA DE EMISION:24/03/2025_x000a_TRLP-332/2025 P1221"/>
    <m/>
    <m/>
    <m/>
    <m/>
    <m/>
    <m/>
    <n v="0"/>
    <n v="599.4"/>
    <s v="CONCILIADO_PARCIAL"/>
  </r>
  <r>
    <x v="22"/>
    <m/>
    <x v="22"/>
    <x v="54"/>
    <s v="B22704040002"/>
    <s v="BOD"/>
    <n v="2270404"/>
    <m/>
    <s v="00099021001 DEP.DE CHEQ.AJENOS,RET.DE CAM.,CONCEPTO: REEMBOLSO DE SUBSIDIO POR SECTOR PUBLICO,DEP.: CAJA NACIONAL DE SALUD, PROCEDENCIA: BANCO UNION S.A., CHEQUE: 82769, FECHA DE EMISION:24/03/2025_x000a_TRLP-332/2025 P1221"/>
    <m/>
    <m/>
    <m/>
    <m/>
    <m/>
    <m/>
    <n v="0"/>
    <n v="774.09"/>
    <s v="CONCILIADO_PARCIAL"/>
  </r>
  <r>
    <x v="49"/>
    <m/>
    <x v="49"/>
    <x v="54"/>
    <s v="B22704040002"/>
    <s v="BOD"/>
    <n v="2270404"/>
    <m/>
    <s v="00099021001 DEP.DE CHEQ.AJENOS,RET.DE CAM.,CONCEPTO: REEMBOLSO DE SUBSIDIO POR SECTOR PUBLICO,DEP.: CAJA NACIONAL DE SALUD, PROCEDENCIA: BANCO UNION S.A., CHEQUE: 82769, FECHA DE EMISION:24/03/2025_x000a_TRLP-332/2025 P1221"/>
    <m/>
    <m/>
    <m/>
    <m/>
    <m/>
    <m/>
    <n v="0"/>
    <n v="9733.84"/>
    <s v="CONCILIADO_PARCIAL"/>
  </r>
  <r>
    <x v="50"/>
    <m/>
    <x v="50"/>
    <x v="54"/>
    <s v="B22704040002"/>
    <s v="BOD"/>
    <n v="2270404"/>
    <m/>
    <s v="00099021001 DEP.DE CHEQ.AJENOS,RET.DE CAM.,CONCEPTO: REEMBOLSO DE SUBSIDIO POR SECTOR PUBLICO,DEP.: CAJA NACIONAL DE SALUD, PROCEDENCIA: BANCO UNION S.A., CHEQUE: 82769, FECHA DE EMISION:24/03/2025_x000a_TRLP-332/2025 P1221"/>
    <m/>
    <m/>
    <m/>
    <m/>
    <m/>
    <m/>
    <n v="0"/>
    <n v="2085.5700000000002"/>
    <s v="CONCILIADO_PARCIAL"/>
  </r>
  <r>
    <x v="51"/>
    <m/>
    <x v="51"/>
    <x v="54"/>
    <s v="B22704040002"/>
    <s v="BOD"/>
    <n v="2270404"/>
    <m/>
    <s v="00099021001 DEP.DE CHEQ.AJENOS,RET.DE CAM.,CONCEPTO: REEMBOLSO DE SUBSIDIO POR SECTOR PUBLICO,DEP.: CAJA NACIONAL DE SALUD, PROCEDENCIA: BANCO UNION S.A., CHEQUE: 82769, FECHA DE EMISION:24/03/2025_x000a_TRLP-332/2025 P1221"/>
    <m/>
    <m/>
    <m/>
    <m/>
    <m/>
    <m/>
    <n v="0"/>
    <n v="252.3"/>
    <s v="CONCILIADO_PARCIAL"/>
  </r>
  <r>
    <x v="49"/>
    <m/>
    <x v="49"/>
    <x v="54"/>
    <s v="B22704040002"/>
    <s v="BOD"/>
    <n v="2270404"/>
    <m/>
    <s v="00099021001 DEP.DE CHEQ.AJENOS,RET.DE CAM.,CONCEPTO: REEMBOLSO DE SUBSIDIO POR SECTOR PUBLICO,DEP.: CAJA NACIONAL DE SALUD, PROCEDENCIA: BANCO UNION S.A., CHEQUE: 82769, FECHA DE EMISION:24/03/2025_x000a_TRLP-332/2025 P1221"/>
    <m/>
    <m/>
    <m/>
    <m/>
    <m/>
    <m/>
    <n v="0"/>
    <n v="6695.78"/>
    <s v="CONCILIADO_PARCIAL"/>
  </r>
  <r>
    <x v="49"/>
    <m/>
    <x v="49"/>
    <x v="54"/>
    <s v="B22704040002"/>
    <s v="BOD"/>
    <n v="2270404"/>
    <m/>
    <s v="00099021001 DEP.DE CHEQ.AJENOS,RET.DE CAM.,CONCEPTO: REEMBOLSO DE SUBSIDIO POR SECTOR PUBLICO,DEP.: CAJA NACIONAL DE SALUD, PROCEDENCIA: BANCO UNION S.A., CHEQUE: 82769, FECHA DE EMISION:24/03/2025_x000a_TRLP-332/2025 P1221"/>
    <m/>
    <m/>
    <m/>
    <m/>
    <m/>
    <m/>
    <n v="0"/>
    <n v="1376.76"/>
    <s v="CONCILIADO_PARCIAL"/>
  </r>
  <r>
    <x v="52"/>
    <m/>
    <x v="52"/>
    <x v="54"/>
    <s v="B22704040002"/>
    <s v="BOD"/>
    <n v="2270404"/>
    <m/>
    <s v="00099021001 DEP.DE CHEQ.AJENOS,RET.DE CAM.,CONCEPTO: REEMBOLSO DE SUBSIDIO POR SECTOR PUBLICO,DEP.: CAJA NACIONAL DE SALUD, PROCEDENCIA: BANCO UNION S.A., CHEQUE: 82769, FECHA DE EMISION:24/03/2025_x000a_TRLP-332/2025 P1221"/>
    <m/>
    <m/>
    <m/>
    <m/>
    <m/>
    <m/>
    <n v="0"/>
    <n v="669031.05000000005"/>
    <s v="CONCILIADO_PARCIAL"/>
  </r>
  <r>
    <x v="52"/>
    <m/>
    <x v="52"/>
    <x v="54"/>
    <s v="B22704040002"/>
    <s v="BOD"/>
    <n v="2270404"/>
    <m/>
    <s v="00099021001 DEP.DE CHEQ.AJENOS,RET.DE CAM.,CONCEPTO: REEMBOLSO DE SUBSIDIO POR SECTOR PUBLICO,DEP.: CAJA NACIONAL DE SALUD, PROCEDENCIA: BANCO UNION S.A., CHEQUE: 82769, FECHA DE EMISION:24/03/2025_x000a_TRLP-332/2025 P1221"/>
    <m/>
    <m/>
    <m/>
    <m/>
    <m/>
    <m/>
    <n v="0"/>
    <n v="173254.23"/>
    <s v="CONCILIADO_PARCIAL"/>
  </r>
  <r>
    <x v="53"/>
    <m/>
    <x v="53"/>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2024.24"/>
    <s v="CONCILIADO_PARCIAL"/>
  </r>
  <r>
    <x v="39"/>
    <m/>
    <x v="39"/>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927.18"/>
    <s v="CONCILIADO_PARCIAL"/>
  </r>
  <r>
    <x v="54"/>
    <m/>
    <x v="54"/>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1950.68"/>
    <s v="CONCILIADO_PARCIAL"/>
  </r>
  <r>
    <x v="15"/>
    <m/>
    <x v="15"/>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17117.509999999998"/>
    <s v="CONCILIADO_PARCIAL"/>
  </r>
  <r>
    <x v="42"/>
    <m/>
    <x v="42"/>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39269.26"/>
    <s v="CONCILIADO_PARCIAL"/>
  </r>
  <r>
    <x v="55"/>
    <m/>
    <x v="55"/>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2926.2"/>
    <s v="CONCILIADO_PARCIAL"/>
  </r>
  <r>
    <x v="41"/>
    <m/>
    <x v="41"/>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7153.41"/>
    <s v="CONCILIADO_PARCIAL"/>
  </r>
  <r>
    <x v="56"/>
    <m/>
    <x v="56"/>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17542.72"/>
    <s v="CONCILIADO_PARCIAL"/>
  </r>
  <r>
    <x v="15"/>
    <m/>
    <x v="15"/>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744.78"/>
    <s v="CONCILIADO_PARCIAL"/>
  </r>
  <r>
    <x v="12"/>
    <m/>
    <x v="12"/>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15847.9"/>
    <s v="CONCILIADO_PARCIAL"/>
  </r>
  <r>
    <x v="27"/>
    <m/>
    <x v="27"/>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9851.4"/>
    <s v="CONCILIADO_PARCIAL"/>
  </r>
  <r>
    <x v="57"/>
    <m/>
    <x v="57"/>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2130"/>
    <s v="CONCILIADO_PARCIAL"/>
  </r>
  <r>
    <x v="49"/>
    <m/>
    <x v="49"/>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2059.75"/>
    <s v="CONCILIADO_PARCIAL"/>
  </r>
  <r>
    <x v="44"/>
    <m/>
    <x v="44"/>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3154.2"/>
    <s v="CONCILIADO_PARCIAL"/>
  </r>
  <r>
    <x v="58"/>
    <m/>
    <x v="58"/>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15179.4"/>
    <s v="CONCILIADO_PARCIAL"/>
  </r>
  <r>
    <x v="49"/>
    <m/>
    <x v="49"/>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35215.93"/>
    <s v="CONCILIADO_PARCIAL"/>
  </r>
  <r>
    <x v="45"/>
    <m/>
    <x v="45"/>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18307.36"/>
    <s v="CONCILIADO_PARCIAL"/>
  </r>
  <r>
    <x v="1"/>
    <m/>
    <x v="1"/>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7819.6999999999989"/>
    <s v="CONCILIADO_PARCIAL"/>
  </r>
  <r>
    <x v="40"/>
    <m/>
    <x v="40"/>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1709.96"/>
    <s v="CONCILIADO_PARCIAL"/>
  </r>
  <r>
    <x v="40"/>
    <m/>
    <x v="40"/>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1628.02"/>
    <s v="CONCILIADO_PARCIAL"/>
  </r>
  <r>
    <x v="0"/>
    <m/>
    <x v="0"/>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209.66"/>
    <s v="CONCILIADO_PARCIAL"/>
  </r>
  <r>
    <x v="47"/>
    <m/>
    <x v="47"/>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44980.76"/>
    <s v="CONCILIADO_PARCIAL"/>
  </r>
  <r>
    <x v="59"/>
    <m/>
    <x v="59"/>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2280.2399999999998"/>
    <s v="CONCILIADO_PARCIAL"/>
  </r>
  <r>
    <x v="52"/>
    <m/>
    <x v="52"/>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119312.65"/>
    <s v="CONCILIADO_PARCIAL"/>
  </r>
  <r>
    <x v="52"/>
    <m/>
    <x v="52"/>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471596.49"/>
    <s v="CONCILIADO_PARCIAL"/>
  </r>
  <r>
    <x v="49"/>
    <m/>
    <x v="49"/>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2236.1999999999998"/>
    <s v="CONCILIADO_PARCIAL"/>
  </r>
  <r>
    <x v="60"/>
    <m/>
    <x v="60"/>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660.48"/>
    <s v="CONCILIADO_PARCIAL"/>
  </r>
  <r>
    <x v="28"/>
    <m/>
    <x v="28"/>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406.8"/>
    <s v="CONCILIADO_PARCIAL"/>
  </r>
  <r>
    <x v="61"/>
    <m/>
    <x v="61"/>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4620.8"/>
    <s v="CONCILIADO_PARCIAL"/>
  </r>
  <r>
    <x v="26"/>
    <m/>
    <x v="26"/>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8361.85"/>
    <s v="CONCILIADO_PARCIAL"/>
  </r>
  <r>
    <x v="46"/>
    <m/>
    <x v="46"/>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19763.54"/>
    <s v="CONCILIADO_PARCIAL"/>
  </r>
  <r>
    <x v="56"/>
    <m/>
    <x v="56"/>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35226.9"/>
    <s v="CONCILIADO_PARCIAL"/>
  </r>
  <r>
    <x v="62"/>
    <m/>
    <x v="62"/>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1173.6199999999999"/>
    <s v="CONCILIADO_PARCIAL"/>
  </r>
  <r>
    <x v="49"/>
    <m/>
    <x v="49"/>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6897.92"/>
    <s v="CONCILIADO_PARCIAL"/>
  </r>
  <r>
    <x v="14"/>
    <m/>
    <x v="14"/>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11965.2"/>
    <s v="CONCILIADO_PARCIAL"/>
  </r>
  <r>
    <x v="14"/>
    <m/>
    <x v="14"/>
    <x v="54"/>
    <s v="B22704070002"/>
    <s v="BOD"/>
    <n v="2270407"/>
    <m/>
    <s v="00099021001 DEP.DE CHEQ.AJENOS,RET.DE CAM.,CONCEPTO: REEMBOLSO DE SUBSIDIO POR INCAPACIDAD SECTOR PUBLICO,DEP.: CAJA NACIONAL DE SALUD , PROCEDENCIA: BANCO UNION S.A., CHEQUE: 82770, FECHA DE EMISION:24/03/2025_x000a_TRLP-332/2025 P1223"/>
    <m/>
    <m/>
    <m/>
    <m/>
    <m/>
    <m/>
    <n v="0"/>
    <n v="1976.76"/>
    <s v="CONCILIADO_PARCIAL"/>
  </r>
  <r>
    <x v="24"/>
    <m/>
    <x v="24"/>
    <x v="54"/>
    <s v="B22704380002"/>
    <s v="BOD"/>
    <n v="2270438"/>
    <m/>
    <s v="00423012001 DEP.DE CHEQ.AJENOS,RET.DE CAM.,CONCEPTO: CONVENIO INTERINSTITUCIONAL,DEP.: UNIVALLE S.A. , PROCEDENCIA: BANCO NACIONAL DE BOLIVIA S.A., CHEQUE: 7829, FECHA DE EMISION:11/03/2025"/>
    <m/>
    <m/>
    <m/>
    <m/>
    <m/>
    <m/>
    <n v="0"/>
    <n v="4454.3999999999996"/>
    <s v="NO_CONCILIADO"/>
  </r>
  <r>
    <x v="24"/>
    <m/>
    <x v="24"/>
    <x v="54"/>
    <s v="B22704400002"/>
    <s v="BOD"/>
    <n v="2270440"/>
    <m/>
    <s v="00423012001 DEP.DE CHEQ.AJENOS,RET.DE CAM.,CONCEPTO: CONVENIO INTERINSTITUCIONAL,DEP.: UNIVALLE S.A. , PROCEDENCIA: BANCO NACIONAL DE BOLIVIA S.A., CHEQUE: 7828, FECHA DE EMISION:11/03/2025"/>
    <m/>
    <m/>
    <m/>
    <m/>
    <m/>
    <m/>
    <n v="0"/>
    <n v="4176"/>
    <s v="NO_CONCILIADO"/>
  </r>
  <r>
    <x v="11"/>
    <m/>
    <x v="11"/>
    <x v="54"/>
    <s v="B22704600002"/>
    <s v="BOD"/>
    <n v="2270460"/>
    <m/>
    <s v="00099021001 DEP.DE CHEQ.AJENOS,RET.DE CAM.,CONCEPTO: DEPÓSITO,DEP.: ROSA MONICA MAMANI CALLATA , PROCEDENCIA: BANCO UNION S.A., CHEQUE: 213545, FECHA DE EMISION:24/03/2025/DJBR"/>
    <m/>
    <m/>
    <m/>
    <m/>
    <m/>
    <m/>
    <n v="0"/>
    <n v="6512.28"/>
    <s v="NO_CONCILIADO"/>
  </r>
  <r>
    <x v="11"/>
    <m/>
    <x v="11"/>
    <x v="54"/>
    <s v="B22704630002"/>
    <s v="BOD"/>
    <n v="2270463"/>
    <m/>
    <s v="00099021001 DEP.DE CHEQ.AJENOS,RET.DE CAM.,CONCEPTO: DEPÓSITO,DEP.: LIDIA ESPINOZA GARCIA , PROCEDENCIA: BANCO UNION S.A., CHEQUE: 213544, FECHA DE EMISION:24/03/2025/DJBR"/>
    <m/>
    <m/>
    <m/>
    <m/>
    <m/>
    <m/>
    <n v="0"/>
    <n v="10707.92"/>
    <s v="NO_CONCILIADO"/>
  </r>
  <r>
    <x v="9"/>
    <m/>
    <x v="9"/>
    <x v="55"/>
    <s v="Q21919780002"/>
    <s v="CRV"/>
    <n v="2191978"/>
    <m/>
    <s v="NUMERO DE LIBRETA CUT: 00099021001 OPERACIÓN E75 TRANSFERENCIA DE LA CUENTA FISCAL BUN A LA CUT EN MN TRANSF.FDOS.AL.BCB GOB. AUTONOMO MCPAL. BAURES - CUENTA UNICA MUNICIPAL - CUM, CITE/SMAF.MAE/GAM.BAU/003-2025, CUENTA CUT 3987 LIBRETA NÂ°00099021001"/>
    <m/>
    <m/>
    <m/>
    <m/>
    <m/>
    <m/>
    <n v="0"/>
    <n v="15000"/>
    <s v="NO_CONCILIADO"/>
  </r>
  <r>
    <x v="9"/>
    <m/>
    <x v="9"/>
    <x v="55"/>
    <s v="Q21919790002"/>
    <s v="CRV"/>
    <n v="2191979"/>
    <m/>
    <s v="NUMERO DE LIBRETA CUT: 00099021001 OPERACIÓN E75 TRANSFERENCIA DE LA CUENTA FISCAL BUN A LA CUT EN MN TRANSF.FDOS.AL.BCB GOBIERNO AUTONOMO MUNICIPAL DE CAMARGO, CITE: GAMC/DESP NÂ°239/2025 CUENTA CUT 3987 LIBRETA NÂ° 00099021001"/>
    <m/>
    <m/>
    <m/>
    <m/>
    <m/>
    <m/>
    <n v="0"/>
    <n v="14734.36"/>
    <s v="NO_CONCILIADO"/>
  </r>
  <r>
    <x v="9"/>
    <m/>
    <x v="9"/>
    <x v="55"/>
    <s v="Q21919850002"/>
    <s v="CRV"/>
    <n v="2191985"/>
    <m/>
    <s v="NUMERO DE LIBRETA CUT: 00099021001 OPERACIÓN E75 TRANSFERENCIA DE LA CUENTA FISCAL BUN A LA CUT EN MN TRANSF.FDOS.AL.BCB GOBIERNO AUTONOMO MUNICIPAL DE VITICHI CITE:GAMV/SMAF-2025/030, CUENTA CUT 3987 LIBRETA NÂ°00099021001 TGN - RECURSOS ORDINARIOS."/>
    <m/>
    <m/>
    <m/>
    <m/>
    <m/>
    <m/>
    <n v="0"/>
    <n v="42262.18"/>
    <s v="NO_CONCILIADO"/>
  </r>
  <r>
    <x v="2"/>
    <m/>
    <x v="2"/>
    <x v="55"/>
    <s v="O22708340002"/>
    <s v="BOD"/>
    <n v="2270834"/>
    <m/>
    <s v="00099021001 DEPOSITO DE EFECTIVO, DEPOSITANTE: WENDY SHIRLEY GUISBERT SANCHEZ, CONCEPTO: DEPÓSITO POR EXCEDENTE POR TOPE SALARIAL, CUENTA DE DEPOSITO: CUENTA UNICA DEL TESORO"/>
    <m/>
    <m/>
    <m/>
    <m/>
    <m/>
    <m/>
    <n v="0"/>
    <n v="679.03"/>
    <s v="NO_CONCILIADO"/>
  </r>
  <r>
    <x v="2"/>
    <m/>
    <x v="2"/>
    <x v="55"/>
    <s v="O22708650002"/>
    <s v="BOD"/>
    <n v="2270865"/>
    <m/>
    <s v="00099021001 DEPOSITO DE EFECTIVO, DEPOSITANTE: JUAN CARLOS ACHA MAMANI, CONCEPTO: PAGO DE PASAJE AÉREO, CUENTA DE DEPOSITO: CUENTA UNICA DEL TESORO"/>
    <m/>
    <m/>
    <m/>
    <m/>
    <m/>
    <m/>
    <n v="0"/>
    <n v="400"/>
    <s v="NO_CONCILIADO"/>
  </r>
  <r>
    <x v="2"/>
    <m/>
    <x v="2"/>
    <x v="55"/>
    <s v="O22709610002"/>
    <s v="BOD"/>
    <n v="2270961"/>
    <m/>
    <s v="00099021001 DEPOSITO DE EFECTIVO, DEPOSITANTE: IVER MORALES MENACHO, CONCEPTO: DEPÓSITO POR DEVOLUCION DE PAGO DE REFRIGERIO EN DEMASIA CORRESPONDIENTE A LA GESTION 2023, CUENTA DE DEPOSITO: CUENTA UNICA DEL TESORO"/>
    <m/>
    <m/>
    <m/>
    <m/>
    <m/>
    <m/>
    <n v="0"/>
    <n v="18"/>
    <s v="NO_CONCILIADO"/>
  </r>
  <r>
    <x v="2"/>
    <m/>
    <x v="2"/>
    <x v="55"/>
    <s v="O22709630002"/>
    <s v="BOD"/>
    <n v="2270963"/>
    <m/>
    <s v="00099021001 DEPOSITO DE EFECTIVO, DEPOSITANTE: VICTOR HUGO PARADA SERRANO, CONCEPTO: DEPÓSITO POR DEVOLUCION DE PAGO DE REFRIGERIO EN DEMASIA CORRESPONDIENTE A LA GESTION 2023, CUENTA DE DEPOSITO: CUENTA UNICA DEL TESORO"/>
    <m/>
    <m/>
    <m/>
    <m/>
    <m/>
    <m/>
    <n v="0"/>
    <n v="36"/>
    <s v="NO_CONCILIADO"/>
  </r>
  <r>
    <x v="2"/>
    <m/>
    <x v="2"/>
    <x v="55"/>
    <s v="O22709660002"/>
    <s v="BOD"/>
    <n v="2270966"/>
    <m/>
    <s v="00099021001 DEPOSITO DE EFECTIVO, DEPOSITANTE: FERNANDO HERRERA APAZA, CONCEPTO: DEPÓSITO POR DEVOLUCION DE PAGO DE REFRIGERIO EN DEMASIA CORRESPONDIENTE A LA GESTION 2023, CUENTA DE DEPOSITO: CUENTA UNICA DEL TESORO"/>
    <m/>
    <m/>
    <m/>
    <m/>
    <m/>
    <m/>
    <n v="0"/>
    <n v="36"/>
    <s v="NO_CONCILIADO"/>
  </r>
  <r>
    <x v="2"/>
    <m/>
    <x v="2"/>
    <x v="55"/>
    <s v="O22709690002"/>
    <s v="BOD"/>
    <n v="2270969"/>
    <m/>
    <s v="00099021001 DEPOSITO DE EFECTIVO, DEPOSITANTE: MAGDA YANISE HUMAZA ROSSELL, CONCEPTO: DEPÓSITO POR DEVOLUCION DE PAGO DE REFRIGERIO EN DEMASIA CORRESPONDIENTE A LA GESTION 2023, CUENTA DE DEPOSITO: CUENTA UNICA DEL TESORO"/>
    <m/>
    <m/>
    <m/>
    <m/>
    <m/>
    <m/>
    <n v="0"/>
    <n v="18"/>
    <s v="NO_CONCILIADO"/>
  </r>
  <r>
    <x v="2"/>
    <m/>
    <x v="2"/>
    <x v="55"/>
    <s v="O22709710002"/>
    <s v="BOD"/>
    <n v="2270971"/>
    <m/>
    <s v="00099021001 DEPOSITO DE EFECTIVO, DEPOSITANTE: MARCELO ANDRES MALDONADO FUENTES, CONCEPTO: DEPÓSITO POR DEVOLUCION DE PAGO DE REFRIGERIO EN DEMASIA CORRESPONDIENTE A LA GESTION 2023, CUENTA DE DEPOSITO: CUENTA UNICA DEL TESORO"/>
    <m/>
    <m/>
    <m/>
    <m/>
    <m/>
    <m/>
    <n v="0"/>
    <n v="18"/>
    <s v="NO_CONCILIADO"/>
  </r>
  <r>
    <x v="2"/>
    <m/>
    <x v="2"/>
    <x v="55"/>
    <s v="O22709740002"/>
    <s v="BOD"/>
    <n v="2270974"/>
    <m/>
    <s v="00099021001 DEPOSITO DE EFECTIVO, DEPOSITANTE: RENE BLAS QUISPE POCOTA, CONCEPTO: DEPÓSITO POR DEVOLUCION DE PAGO DE REFRIGERIO EN DEMASIA CORRESPONDIENTE A LA GESTION 2023, CUENTA DE DEPOSITO: CUENTA UNICA DEL TESORO"/>
    <m/>
    <m/>
    <m/>
    <m/>
    <m/>
    <m/>
    <n v="0"/>
    <n v="36"/>
    <s v="NO_CONCILIADO"/>
  </r>
  <r>
    <x v="2"/>
    <m/>
    <x v="2"/>
    <x v="55"/>
    <s v="O22709750002"/>
    <s v="BOD"/>
    <n v="2270975"/>
    <m/>
    <s v="00099021001 DEPOSITO DE EFECTIVO, DEPOSITANTE: FELIX LUIS AVALOS GUTIERREZ, CONCEPTO: DEPÓSITO POR DEVOLUCION DE PAGO DE REFRIGERIO EN DEMASIA CORRESPONDIENTE A LA GESTION 2023, CUENTA DE DEPOSITO: CUENTA UNICA DEL TESORO"/>
    <m/>
    <m/>
    <m/>
    <m/>
    <m/>
    <m/>
    <n v="0"/>
    <n v="90"/>
    <s v="NO_CONCILIADO"/>
  </r>
  <r>
    <x v="2"/>
    <m/>
    <x v="2"/>
    <x v="55"/>
    <s v="O22709770002"/>
    <s v="BOD"/>
    <n v="2270977"/>
    <m/>
    <s v="00099021001 DEPOSITO DE EFECTIVO, DEPOSITANTE: KATHERINE GONZALES CORTEZ, CONCEPTO: DEPÓSITO POR DEVOLUCION DE PAGO DE REFRIGERIO EN DEMASIA CORRESPONDIENTE A LA GESTION 2023, CUENTA DE DEPOSITO: CUENTA UNICA DEL TESORO"/>
    <m/>
    <m/>
    <m/>
    <m/>
    <m/>
    <m/>
    <n v="0"/>
    <n v="18"/>
    <s v="NO_CONCILIADO"/>
  </r>
  <r>
    <x v="2"/>
    <m/>
    <x v="2"/>
    <x v="55"/>
    <s v="O22709890002"/>
    <s v="BOD"/>
    <n v="2270989"/>
    <m/>
    <s v="00099021001 DEPOSITO DE EFECTIVO, DEPOSITANTE: LIDIA LOURDES SANDI DE CASTELLON, CONCEPTO: REVERSION DE HABER DE FEBRERO 2025, CUENTA DE DEPOSITO: CUENTA UNICA DEL TESORO"/>
    <m/>
    <m/>
    <m/>
    <m/>
    <m/>
    <m/>
    <n v="0"/>
    <n v="7206.05"/>
    <s v="NO_CONCILIADO"/>
  </r>
  <r>
    <x v="2"/>
    <m/>
    <x v="2"/>
    <x v="55"/>
    <s v="O22710150002"/>
    <s v="BOD"/>
    <n v="2271015"/>
    <m/>
    <s v="00099021001 DEPOSITO DE EFECTIVO, DEPOSITANTE: ELSA JUANA LOPEZ GUTIERREZ, CONCEPTO: DEVOLUCION DE LA RENTA, CUENTA DE DEPOSITO: CUENTA UNICA DEL TESORO"/>
    <m/>
    <m/>
    <m/>
    <m/>
    <m/>
    <m/>
    <n v="0"/>
    <n v="860"/>
    <s v="NO_CONCILIADO"/>
  </r>
  <r>
    <x v="1"/>
    <m/>
    <x v="1"/>
    <x v="55"/>
    <s v="O22710200002"/>
    <s v="BOD"/>
    <n v="2271020"/>
    <m/>
    <s v="00099021001 DEPOSITO DE EFECTIVO, DEPOSITANTE: ALEJANDRO CASTRO COARITE CI 2449786, CONCEPTO: DEVOLUCION DE SUELDO COMPLEMENTARIO DEL MES DE SEPTIEMBRE DE 2020, CUENTA DE DEPOSITO: CUENTA UNICA DEL TESORO/DJBR"/>
    <m/>
    <m/>
    <m/>
    <m/>
    <m/>
    <m/>
    <n v="0"/>
    <n v="4334.0600000000004"/>
    <s v="NO_CONCILIADO"/>
  </r>
  <r>
    <x v="5"/>
    <m/>
    <x v="5"/>
    <x v="55"/>
    <s v="B22708030002"/>
    <s v="BOD"/>
    <n v="2270803"/>
    <m/>
    <s v="00099021001 DEP.DE CHEQ.AJENOS,RET.DE CAM.,CONCEPTO: DESCUENTOS DE MONTOS EXCEDENTARIOS POR DOBLE PERCEPCION DE RECURSOS PUBLICOS,DEP.: CAJA NACIONAL DE SALUD , PROCEDENCIA: BANCO UNION S.A., CHEQUE: 82794, FECHA DE EMISION:25/03/2025"/>
    <m/>
    <m/>
    <m/>
    <m/>
    <m/>
    <m/>
    <n v="0"/>
    <n v="12790.75"/>
    <s v="NO_CONCILIADO"/>
  </r>
  <r>
    <x v="53"/>
    <m/>
    <x v="53"/>
    <x v="55"/>
    <s v="B22708080002"/>
    <s v="BOD"/>
    <n v="2270808"/>
    <m/>
    <s v="00099021001 DEP.DE CHEQ.AJENOS,RET.DE CAM.,CONCEPTO: REEMBOLSO POR SUBSIDIO INCAPACIDAD SECTOR PUBLICO,DEP.: CAJA NACIONAL DE SALUD , PROCEDENCIA: BANCO UNION S.A., CHEQUE: 82772, FECHA DE EMISION:25/03/2025._x000a_TRLP-332/2025 P1263"/>
    <m/>
    <m/>
    <m/>
    <m/>
    <m/>
    <m/>
    <n v="0"/>
    <n v="663.15"/>
    <s v="CONCILIADO_PARCIAL"/>
  </r>
  <r>
    <x v="63"/>
    <m/>
    <x v="63"/>
    <x v="55"/>
    <s v="B22708080002"/>
    <s v="BOD"/>
    <n v="2270808"/>
    <m/>
    <s v="00099021001 DEP.DE CHEQ.AJENOS,RET.DE CAM.,CONCEPTO: REEMBOLSO POR SUBSIDIO INCAPACIDAD SECTOR PUBLICO,DEP.: CAJA NACIONAL DE SALUD , PROCEDENCIA: BANCO UNION S.A., CHEQUE: 82772, FECHA DE EMISION:25/03/2025._x000a_TRLP-332/2025 P1263"/>
    <m/>
    <m/>
    <m/>
    <m/>
    <m/>
    <m/>
    <n v="0"/>
    <n v="3337.5"/>
    <s v="CONCILIADO_PARCIAL"/>
  </r>
  <r>
    <x v="64"/>
    <m/>
    <x v="64"/>
    <x v="55"/>
    <s v="B22708080002"/>
    <s v="BOD"/>
    <n v="2270808"/>
    <m/>
    <s v="00099021001 DEP.DE CHEQ.AJENOS,RET.DE CAM.,CONCEPTO: REEMBOLSO POR SUBSIDIO INCAPACIDAD SECTOR PUBLICO,DEP.: CAJA NACIONAL DE SALUD , PROCEDENCIA: BANCO UNION S.A., CHEQUE: 82772, FECHA DE EMISION:25/03/2025._x000a_TRLP-332/2025 P1263"/>
    <m/>
    <m/>
    <m/>
    <m/>
    <m/>
    <m/>
    <n v="0"/>
    <n v="166.5"/>
    <s v="CONCILIADO_PARCIAL"/>
  </r>
  <r>
    <x v="15"/>
    <m/>
    <x v="15"/>
    <x v="55"/>
    <s v="B22708080002"/>
    <s v="BOD"/>
    <n v="2270808"/>
    <m/>
    <s v="00099021001 DEP.DE CHEQ.AJENOS,RET.DE CAM.,CONCEPTO: REEMBOLSO POR SUBSIDIO INCAPACIDAD SECTOR PUBLICO,DEP.: CAJA NACIONAL DE SALUD , PROCEDENCIA: BANCO UNION S.A., CHEQUE: 82772, FECHA DE EMISION:25/03/2025._x000a_TRLP-332/2025 P1263"/>
    <m/>
    <m/>
    <m/>
    <m/>
    <m/>
    <m/>
    <n v="0"/>
    <n v="1850.72"/>
    <s v="CONCILIADO_PARCIAL"/>
  </r>
  <r>
    <x v="54"/>
    <m/>
    <x v="54"/>
    <x v="55"/>
    <s v="B22708080002"/>
    <s v="BOD"/>
    <n v="2270808"/>
    <m/>
    <s v="00099021001 DEP.DE CHEQ.AJENOS,RET.DE CAM.,CONCEPTO: REEMBOLSO POR SUBSIDIO INCAPACIDAD SECTOR PUBLICO,DEP.: CAJA NACIONAL DE SALUD , PROCEDENCIA: BANCO UNION S.A., CHEQUE: 82772, FECHA DE EMISION:25/03/2025._x000a_TRLP-332/2025 P1263"/>
    <m/>
    <m/>
    <m/>
    <m/>
    <m/>
    <m/>
    <n v="0"/>
    <n v="2308.19"/>
    <s v="CONCILIADO_PARCIAL"/>
  </r>
  <r>
    <x v="58"/>
    <m/>
    <x v="58"/>
    <x v="55"/>
    <s v="B22708080002"/>
    <s v="BOD"/>
    <n v="2270808"/>
    <m/>
    <s v="00099021001 DEP.DE CHEQ.AJENOS,RET.DE CAM.,CONCEPTO: REEMBOLSO POR SUBSIDIO INCAPACIDAD SECTOR PUBLICO,DEP.: CAJA NACIONAL DE SALUD , PROCEDENCIA: BANCO UNION S.A., CHEQUE: 82772, FECHA DE EMISION:25/03/2025._x000a_TRLP-332/2025 P1263"/>
    <m/>
    <m/>
    <m/>
    <m/>
    <m/>
    <m/>
    <n v="0"/>
    <n v="2068.39"/>
    <s v="CONCILIADO_PARCIAL"/>
  </r>
  <r>
    <x v="65"/>
    <m/>
    <x v="65"/>
    <x v="55"/>
    <s v="B22708080002"/>
    <s v="BOD"/>
    <n v="2270808"/>
    <m/>
    <s v="00099021001 DEP.DE CHEQ.AJENOS,RET.DE CAM.,CONCEPTO: REEMBOLSO POR SUBSIDIO INCAPACIDAD SECTOR PUBLICO,DEP.: CAJA NACIONAL DE SALUD , PROCEDENCIA: BANCO UNION S.A., CHEQUE: 82772, FECHA DE EMISION:25/03/2025._x000a_TRLP-332/2025 P1263"/>
    <m/>
    <m/>
    <m/>
    <m/>
    <m/>
    <m/>
    <n v="0"/>
    <n v="723.16"/>
    <s v="CONCILIADO_PARCIAL"/>
  </r>
  <r>
    <x v="49"/>
    <m/>
    <x v="49"/>
    <x v="55"/>
    <s v="B22708080002"/>
    <s v="BOD"/>
    <n v="2270808"/>
    <m/>
    <s v="00099021001 DEP.DE CHEQ.AJENOS,RET.DE CAM.,CONCEPTO: REEMBOLSO POR SUBSIDIO INCAPACIDAD SECTOR PUBLICO,DEP.: CAJA NACIONAL DE SALUD , PROCEDENCIA: BANCO UNION S.A., CHEQUE: 82772, FECHA DE EMISION:25/03/2025._x000a_TRLP-332/2025 P1263"/>
    <m/>
    <m/>
    <m/>
    <m/>
    <m/>
    <m/>
    <n v="0"/>
    <n v="2990.66"/>
    <s v="CONCILIADO_PARCIAL"/>
  </r>
  <r>
    <x v="44"/>
    <m/>
    <x v="44"/>
    <x v="55"/>
    <s v="B22708080002"/>
    <s v="BOD"/>
    <n v="2270808"/>
    <m/>
    <s v="00099021001 DEP.DE CHEQ.AJENOS,RET.DE CAM.,CONCEPTO: REEMBOLSO POR SUBSIDIO INCAPACIDAD SECTOR PUBLICO,DEP.: CAJA NACIONAL DE SALUD , PROCEDENCIA: BANCO UNION S.A., CHEQUE: 82772, FECHA DE EMISION:25/03/2025._x000a_TRLP-332/2025 P1263"/>
    <m/>
    <m/>
    <m/>
    <m/>
    <m/>
    <m/>
    <n v="0"/>
    <n v="4963.9799999999996"/>
    <s v="CONCILIADO_PARCIAL"/>
  </r>
  <r>
    <x v="26"/>
    <m/>
    <x v="26"/>
    <x v="55"/>
    <s v="B22708080002"/>
    <s v="BOD"/>
    <n v="2270808"/>
    <m/>
    <s v="00099021001 DEP.DE CHEQ.AJENOS,RET.DE CAM.,CONCEPTO: REEMBOLSO POR SUBSIDIO INCAPACIDAD SECTOR PUBLICO,DEP.: CAJA NACIONAL DE SALUD , PROCEDENCIA: BANCO UNION S.A., CHEQUE: 82772, FECHA DE EMISION:25/03/2025._x000a_TRLP-332/2025 P1263"/>
    <m/>
    <m/>
    <m/>
    <m/>
    <m/>
    <m/>
    <n v="0"/>
    <n v="503.8"/>
    <s v="CONCILIADO_PARCIAL"/>
  </r>
  <r>
    <x v="66"/>
    <m/>
    <x v="66"/>
    <x v="55"/>
    <s v="B22708080002"/>
    <s v="BOD"/>
    <n v="2270808"/>
    <m/>
    <s v="00099021001 DEP.DE CHEQ.AJENOS,RET.DE CAM.,CONCEPTO: REEMBOLSO POR SUBSIDIO INCAPACIDAD SECTOR PUBLICO,DEP.: CAJA NACIONAL DE SALUD , PROCEDENCIA: BANCO UNION S.A., CHEQUE: 82772, FECHA DE EMISION:25/03/2025._x000a_TRLP-332/2025 P1263"/>
    <m/>
    <m/>
    <m/>
    <m/>
    <m/>
    <m/>
    <n v="0"/>
    <n v="5808.38"/>
    <s v="CONCILIADO_PARCIAL"/>
  </r>
  <r>
    <x v="12"/>
    <m/>
    <x v="12"/>
    <x v="55"/>
    <s v="B22708080002"/>
    <s v="BOD"/>
    <n v="2270808"/>
    <m/>
    <s v="00099021001 DEP.DE CHEQ.AJENOS,RET.DE CAM.,CONCEPTO: REEMBOLSO POR SUBSIDIO INCAPACIDAD SECTOR PUBLICO,DEP.: CAJA NACIONAL DE SALUD , PROCEDENCIA: BANCO UNION S.A., CHEQUE: 82772, FECHA DE EMISION:25/03/2025._x000a_TRLP-332/2025 P1263"/>
    <m/>
    <m/>
    <m/>
    <m/>
    <m/>
    <m/>
    <n v="0"/>
    <n v="2334.5500000000002"/>
    <s v="CONCILIADO_PARCIAL"/>
  </r>
  <r>
    <x v="47"/>
    <m/>
    <x v="47"/>
    <x v="55"/>
    <s v="B22708080002"/>
    <s v="BOD"/>
    <n v="2270808"/>
    <m/>
    <s v="00099021001 DEP.DE CHEQ.AJENOS,RET.DE CAM.,CONCEPTO: REEMBOLSO POR SUBSIDIO INCAPACIDAD SECTOR PUBLICO,DEP.: CAJA NACIONAL DE SALUD , PROCEDENCIA: BANCO UNION S.A., CHEQUE: 82772, FECHA DE EMISION:25/03/2025._x000a_TRLP-332/2025 P1263"/>
    <m/>
    <m/>
    <m/>
    <m/>
    <m/>
    <m/>
    <n v="0"/>
    <n v="34799.89"/>
    <s v="CONCILIADO_PARCIAL"/>
  </r>
  <r>
    <x v="15"/>
    <m/>
    <x v="15"/>
    <x v="55"/>
    <s v="B22708080002"/>
    <s v="BOD"/>
    <n v="2270808"/>
    <m/>
    <s v="00099021001 DEP.DE CHEQ.AJENOS,RET.DE CAM.,CONCEPTO: REEMBOLSO POR SUBSIDIO INCAPACIDAD SECTOR PUBLICO,DEP.: CAJA NACIONAL DE SALUD , PROCEDENCIA: BANCO UNION S.A., CHEQUE: 82772, FECHA DE EMISION:25/03/2025._x000a_TRLP-332/2025 P1263"/>
    <m/>
    <m/>
    <m/>
    <m/>
    <m/>
    <m/>
    <n v="0"/>
    <n v="5620.89"/>
    <s v="CONCILIADO_PARCIAL"/>
  </r>
  <r>
    <x v="27"/>
    <m/>
    <x v="27"/>
    <x v="55"/>
    <s v="B22708080002"/>
    <s v="BOD"/>
    <n v="2270808"/>
    <m/>
    <s v="00099021001 DEP.DE CHEQ.AJENOS,RET.DE CAM.,CONCEPTO: REEMBOLSO POR SUBSIDIO INCAPACIDAD SECTOR PUBLICO,DEP.: CAJA NACIONAL DE SALUD , PROCEDENCIA: BANCO UNION S.A., CHEQUE: 82772, FECHA DE EMISION:25/03/2025._x000a_TRLP-332/2025 P1263"/>
    <m/>
    <m/>
    <m/>
    <m/>
    <m/>
    <m/>
    <n v="0"/>
    <n v="1720"/>
    <s v="CONCILIADO_PARCIAL"/>
  </r>
  <r>
    <x v="67"/>
    <m/>
    <x v="67"/>
    <x v="55"/>
    <s v="B22708080002"/>
    <s v="BOD"/>
    <n v="2270808"/>
    <m/>
    <s v="00099021001 DEP.DE CHEQ.AJENOS,RET.DE CAM.,CONCEPTO: REEMBOLSO POR SUBSIDIO INCAPACIDAD SECTOR PUBLICO,DEP.: CAJA NACIONAL DE SALUD , PROCEDENCIA: BANCO UNION S.A., CHEQUE: 82772, FECHA DE EMISION:25/03/2025._x000a_TRLP-332/2025 P1263"/>
    <m/>
    <m/>
    <m/>
    <m/>
    <m/>
    <m/>
    <n v="0"/>
    <n v="45959.64"/>
    <s v="CONCILIADO_PARCIAL"/>
  </r>
  <r>
    <x v="28"/>
    <m/>
    <x v="28"/>
    <x v="55"/>
    <s v="B22708080002"/>
    <s v="BOD"/>
    <n v="2270808"/>
    <m/>
    <s v="00099021001 DEP.DE CHEQ.AJENOS,RET.DE CAM.,CONCEPTO: REEMBOLSO POR SUBSIDIO INCAPACIDAD SECTOR PUBLICO,DEP.: CAJA NACIONAL DE SALUD , PROCEDENCIA: BANCO UNION S.A., CHEQUE: 82772, FECHA DE EMISION:25/03/2025._x000a_TRLP-332/2025 P1263"/>
    <m/>
    <m/>
    <m/>
    <m/>
    <m/>
    <m/>
    <n v="0"/>
    <n v="634.55999999999995"/>
    <s v="CONCILIADO_PARCIAL"/>
  </r>
  <r>
    <x v="26"/>
    <m/>
    <x v="26"/>
    <x v="55"/>
    <s v="B22708080002"/>
    <s v="BOD"/>
    <n v="2270808"/>
    <m/>
    <s v="00099021001 DEP.DE CHEQ.AJENOS,RET.DE CAM.,CONCEPTO: REEMBOLSO POR SUBSIDIO INCAPACIDAD SECTOR PUBLICO,DEP.: CAJA NACIONAL DE SALUD , PROCEDENCIA: BANCO UNION S.A., CHEQUE: 82772, FECHA DE EMISION:25/03/2025._x000a_TRLP-332/2025 P1263"/>
    <m/>
    <m/>
    <m/>
    <m/>
    <m/>
    <m/>
    <n v="0"/>
    <n v="4676.5"/>
    <s v="CONCILIADO_PARCIAL"/>
  </r>
  <r>
    <x v="26"/>
    <m/>
    <x v="26"/>
    <x v="55"/>
    <s v="B22708080002"/>
    <s v="BOD"/>
    <n v="2270808"/>
    <m/>
    <s v="00099021001 DEP.DE CHEQ.AJENOS,RET.DE CAM.,CONCEPTO: REEMBOLSO POR SUBSIDIO INCAPACIDAD SECTOR PUBLICO,DEP.: CAJA NACIONAL DE SALUD , PROCEDENCIA: BANCO UNION S.A., CHEQUE: 82772, FECHA DE EMISION:25/03/2025._x000a_TRLP-332/2025 P1263"/>
    <m/>
    <m/>
    <m/>
    <m/>
    <m/>
    <m/>
    <n v="0"/>
    <n v="14721.85"/>
    <s v="CONCILIADO_PARCIAL"/>
  </r>
  <r>
    <x v="49"/>
    <m/>
    <x v="49"/>
    <x v="55"/>
    <s v="B22708080002"/>
    <s v="BOD"/>
    <n v="2270808"/>
    <m/>
    <s v="00099021001 DEP.DE CHEQ.AJENOS,RET.DE CAM.,CONCEPTO: REEMBOLSO POR SUBSIDIO INCAPACIDAD SECTOR PUBLICO,DEP.: CAJA NACIONAL DE SALUD , PROCEDENCIA: BANCO UNION S.A., CHEQUE: 82772, FECHA DE EMISION:25/03/2025._x000a_TRLP-332/2025 P1263"/>
    <m/>
    <m/>
    <m/>
    <m/>
    <m/>
    <m/>
    <n v="0"/>
    <n v="6189.1"/>
    <s v="CONCILIADO_PARCIAL"/>
  </r>
  <r>
    <x v="45"/>
    <m/>
    <x v="45"/>
    <x v="55"/>
    <s v="B22708080002"/>
    <s v="BOD"/>
    <n v="2270808"/>
    <m/>
    <s v="00099021001 DEP.DE CHEQ.AJENOS,RET.DE CAM.,CONCEPTO: REEMBOLSO POR SUBSIDIO INCAPACIDAD SECTOR PUBLICO,DEP.: CAJA NACIONAL DE SALUD , PROCEDENCIA: BANCO UNION S.A., CHEQUE: 82772, FECHA DE EMISION:25/03/2025._x000a_TRLP-332/2025 P1263"/>
    <m/>
    <m/>
    <m/>
    <m/>
    <m/>
    <m/>
    <n v="0"/>
    <n v="3278.06"/>
    <s v="CONCILIADO_PARCIAL"/>
  </r>
  <r>
    <x v="59"/>
    <m/>
    <x v="59"/>
    <x v="55"/>
    <s v="B22708080002"/>
    <s v="BOD"/>
    <n v="2270808"/>
    <m/>
    <s v="00099021001 DEP.DE CHEQ.AJENOS,RET.DE CAM.,CONCEPTO: REEMBOLSO POR SUBSIDIO INCAPACIDAD SECTOR PUBLICO,DEP.: CAJA NACIONAL DE SALUD , PROCEDENCIA: BANCO UNION S.A., CHEQUE: 82772, FECHA DE EMISION:25/03/2025._x000a_TRLP-332/2025 P1263"/>
    <m/>
    <m/>
    <m/>
    <m/>
    <m/>
    <m/>
    <n v="0"/>
    <n v="1882.05"/>
    <s v="CONCILIADO_PARCIAL"/>
  </r>
  <r>
    <x v="50"/>
    <m/>
    <x v="50"/>
    <x v="55"/>
    <s v="B22708080002"/>
    <s v="BOD"/>
    <n v="2270808"/>
    <m/>
    <s v="00099021001 DEP.DE CHEQ.AJENOS,RET.DE CAM.,CONCEPTO: REEMBOLSO POR SUBSIDIO INCAPACIDAD SECTOR PUBLICO,DEP.: CAJA NACIONAL DE SALUD , PROCEDENCIA: BANCO UNION S.A., CHEQUE: 82772, FECHA DE EMISION:25/03/2025._x000a_TRLP-332/2025 P1263"/>
    <m/>
    <m/>
    <m/>
    <m/>
    <m/>
    <m/>
    <n v="0"/>
    <n v="1004.35"/>
    <s v="CONCILIADO_PARCIAL"/>
  </r>
  <r>
    <x v="48"/>
    <m/>
    <x v="48"/>
    <x v="55"/>
    <s v="B22708080002"/>
    <s v="BOD"/>
    <n v="2270808"/>
    <m/>
    <s v="00099021001 DEP.DE CHEQ.AJENOS,RET.DE CAM.,CONCEPTO: REEMBOLSO POR SUBSIDIO INCAPACIDAD SECTOR PUBLICO,DEP.: CAJA NACIONAL DE SALUD , PROCEDENCIA: BANCO UNION S.A., CHEQUE: 82772, FECHA DE EMISION:25/03/2025._x000a_TRLP-332/2025 P1263"/>
    <m/>
    <m/>
    <m/>
    <m/>
    <m/>
    <m/>
    <n v="0"/>
    <n v="625.52"/>
    <s v="CONCILIADO_PARCIAL"/>
  </r>
  <r>
    <x v="55"/>
    <m/>
    <x v="55"/>
    <x v="55"/>
    <s v="B22708080002"/>
    <s v="BOD"/>
    <n v="2270808"/>
    <m/>
    <s v="00099021001 DEP.DE CHEQ.AJENOS,RET.DE CAM.,CONCEPTO: REEMBOLSO POR SUBSIDIO INCAPACIDAD SECTOR PUBLICO,DEP.: CAJA NACIONAL DE SALUD , PROCEDENCIA: BANCO UNION S.A., CHEQUE: 82772, FECHA DE EMISION:25/03/2025._x000a_TRLP-332/2025 P1263"/>
    <m/>
    <m/>
    <m/>
    <m/>
    <m/>
    <m/>
    <n v="0"/>
    <n v="1602.7"/>
    <s v="CONCILIADO_PARCIAL"/>
  </r>
  <r>
    <x v="41"/>
    <m/>
    <x v="41"/>
    <x v="55"/>
    <s v="B22708080002"/>
    <s v="BOD"/>
    <n v="2270808"/>
    <m/>
    <s v="00099021001 DEP.DE CHEQ.AJENOS,RET.DE CAM.,CONCEPTO: REEMBOLSO POR SUBSIDIO INCAPACIDAD SECTOR PUBLICO,DEP.: CAJA NACIONAL DE SALUD , PROCEDENCIA: BANCO UNION S.A., CHEQUE: 82772, FECHA DE EMISION:25/03/2025._x000a_TRLP-332/2025 P1263"/>
    <m/>
    <m/>
    <m/>
    <m/>
    <m/>
    <m/>
    <n v="0"/>
    <n v="5438.6"/>
    <s v="CONCILIADO_PARCIAL"/>
  </r>
  <r>
    <x v="49"/>
    <m/>
    <x v="49"/>
    <x v="55"/>
    <s v="B22708080002"/>
    <s v="BOD"/>
    <n v="2270808"/>
    <m/>
    <s v="00099021001 DEP.DE CHEQ.AJENOS,RET.DE CAM.,CONCEPTO: REEMBOLSO POR SUBSIDIO INCAPACIDAD SECTOR PUBLICO,DEP.: CAJA NACIONAL DE SALUD , PROCEDENCIA: BANCO UNION S.A., CHEQUE: 82772, FECHA DE EMISION:25/03/2025._x000a_TRLP-332/2025 P1263"/>
    <m/>
    <m/>
    <m/>
    <m/>
    <m/>
    <m/>
    <n v="0"/>
    <n v="16651.18"/>
    <s v="CONCILIADO_PARCIAL"/>
  </r>
  <r>
    <x v="22"/>
    <m/>
    <x v="22"/>
    <x v="55"/>
    <s v="B22708080002"/>
    <s v="BOD"/>
    <n v="2270808"/>
    <m/>
    <s v="00099021001 DEP.DE CHEQ.AJENOS,RET.DE CAM.,CONCEPTO: REEMBOLSO POR SUBSIDIO INCAPACIDAD SECTOR PUBLICO,DEP.: CAJA NACIONAL DE SALUD , PROCEDENCIA: BANCO UNION S.A., CHEQUE: 82772, FECHA DE EMISION:25/03/2025._x000a_TRLP-332/2025 P1263"/>
    <m/>
    <m/>
    <m/>
    <m/>
    <m/>
    <m/>
    <n v="0"/>
    <n v="10924.28"/>
    <s v="CONCILIADO_PARCIAL"/>
  </r>
  <r>
    <x v="42"/>
    <m/>
    <x v="42"/>
    <x v="55"/>
    <s v="B22708080002"/>
    <s v="BOD"/>
    <n v="2270808"/>
    <m/>
    <s v="00099021001 DEP.DE CHEQ.AJENOS,RET.DE CAM.,CONCEPTO: REEMBOLSO POR SUBSIDIO INCAPACIDAD SECTOR PUBLICO,DEP.: CAJA NACIONAL DE SALUD , PROCEDENCIA: BANCO UNION S.A., CHEQUE: 82772, FECHA DE EMISION:25/03/2025._x000a_TRLP-332/2025 P1263"/>
    <m/>
    <m/>
    <m/>
    <m/>
    <m/>
    <m/>
    <n v="0"/>
    <n v="6583.1"/>
    <s v="CONCILIADO_PARCIAL"/>
  </r>
  <r>
    <x v="1"/>
    <m/>
    <x v="1"/>
    <x v="55"/>
    <s v="B22708080002"/>
    <s v="BOD"/>
    <n v="2270808"/>
    <m/>
    <s v="00099021001 DEP.DE CHEQ.AJENOS,RET.DE CAM.,CONCEPTO: REEMBOLSO POR SUBSIDIO INCAPACIDAD SECTOR PUBLICO,DEP.: CAJA NACIONAL DE SALUD , PROCEDENCIA: BANCO UNION S.A., CHEQUE: 82772, FECHA DE EMISION:25/03/2025._x000a_TRLP-332/2025 P1263"/>
    <m/>
    <m/>
    <m/>
    <m/>
    <m/>
    <m/>
    <n v="0"/>
    <n v="31755.129999999997"/>
    <s v="CONCILIADO_PARCIAL"/>
  </r>
  <r>
    <x v="68"/>
    <m/>
    <x v="68"/>
    <x v="55"/>
    <s v="B22708080002"/>
    <s v="BOD"/>
    <n v="2270808"/>
    <m/>
    <s v="00099021001 DEP.DE CHEQ.AJENOS,RET.DE CAM.,CONCEPTO: REEMBOLSO POR SUBSIDIO INCAPACIDAD SECTOR PUBLICO,DEP.: CAJA NACIONAL DE SALUD , PROCEDENCIA: BANCO UNION S.A., CHEQUE: 82772, FECHA DE EMISION:25/03/2025._x000a_TRLP-332/2025 P1263"/>
    <m/>
    <m/>
    <m/>
    <m/>
    <m/>
    <m/>
    <n v="0"/>
    <n v="9814.48"/>
    <s v="CONCILIADO_PARCIAL"/>
  </r>
  <r>
    <x v="69"/>
    <m/>
    <x v="69"/>
    <x v="55"/>
    <s v="B22708080002"/>
    <s v="BOD"/>
    <n v="2270808"/>
    <m/>
    <s v="00099021001 DEP.DE CHEQ.AJENOS,RET.DE CAM.,CONCEPTO: REEMBOLSO POR SUBSIDIO INCAPACIDAD SECTOR PUBLICO,DEP.: CAJA NACIONAL DE SALUD , PROCEDENCIA: BANCO UNION S.A., CHEQUE: 82772, FECHA DE EMISION:25/03/2025._x000a_TRLP-332/2025 P1263"/>
    <m/>
    <m/>
    <m/>
    <m/>
    <m/>
    <m/>
    <n v="0"/>
    <n v="5027.1899999999996"/>
    <s v="CONCILIADO_PARCIAL"/>
  </r>
  <r>
    <x v="70"/>
    <m/>
    <x v="70"/>
    <x v="55"/>
    <s v="B22708080002"/>
    <s v="BOD"/>
    <n v="2270808"/>
    <m/>
    <s v="00099021001 DEP.DE CHEQ.AJENOS,RET.DE CAM.,CONCEPTO: REEMBOLSO POR SUBSIDIO INCAPACIDAD SECTOR PUBLICO,DEP.: CAJA NACIONAL DE SALUD , PROCEDENCIA: BANCO UNION S.A., CHEQUE: 82772, FECHA DE EMISION:25/03/2025._x000a_TRLP-332/2025 P1263"/>
    <m/>
    <m/>
    <m/>
    <m/>
    <m/>
    <m/>
    <n v="0"/>
    <n v="97036.75"/>
    <s v="CONCILIADO_PARCIAL"/>
  </r>
  <r>
    <x v="70"/>
    <m/>
    <x v="70"/>
    <x v="55"/>
    <s v="B22708080002"/>
    <s v="BOD"/>
    <n v="2270808"/>
    <m/>
    <s v="00099021001 DEP.DE CHEQ.AJENOS,RET.DE CAM.,CONCEPTO: REEMBOLSO POR SUBSIDIO INCAPACIDAD SECTOR PUBLICO,DEP.: CAJA NACIONAL DE SALUD , PROCEDENCIA: BANCO UNION S.A., CHEQUE: 82772, FECHA DE EMISION:25/03/2025._x000a_TRLP-332/2025 P1263"/>
    <m/>
    <m/>
    <m/>
    <m/>
    <m/>
    <m/>
    <n v="0"/>
    <n v="155922.32999999999"/>
    <s v="CONCILIADO_PARCIAL"/>
  </r>
  <r>
    <x v="52"/>
    <m/>
    <x v="52"/>
    <x v="55"/>
    <s v="B22708080002"/>
    <s v="BOD"/>
    <n v="2270808"/>
    <m/>
    <s v="00099021001 DEP.DE CHEQ.AJENOS,RET.DE CAM.,CONCEPTO: REEMBOLSO POR SUBSIDIO INCAPACIDAD SECTOR PUBLICO,DEP.: CAJA NACIONAL DE SALUD , PROCEDENCIA: BANCO UNION S.A., CHEQUE: 82772, FECHA DE EMISION:25/03/2025._x000a_TRLP-332/2025 P1263"/>
    <m/>
    <m/>
    <m/>
    <m/>
    <m/>
    <m/>
    <n v="0"/>
    <n v="417388.64"/>
    <s v="CONCILIADO_PARCIAL"/>
  </r>
  <r>
    <x v="1"/>
    <m/>
    <x v="1"/>
    <x v="55"/>
    <s v="B22708100002"/>
    <s v="BOD"/>
    <n v="2270810"/>
    <m/>
    <s v="00099021001 DEP.DE CHEQ.AJENOS,RET.DE CAM.,CONCEPTO: REEBOLSO POR SUBSIDIO INCPACIDAD SECTOR PUBLICO,DEP.: CAJA NACIONAL DE SALUD , PROCEDENCIA: BANCO UNION S.A., CHEQUE: 82771, FECHA DE EMISION:25/03/2025._x000a_TRLP-332/2025 P1262"/>
    <m/>
    <m/>
    <m/>
    <m/>
    <m/>
    <m/>
    <n v="0"/>
    <n v="373806.33"/>
    <s v="NO_CONCILIADO"/>
  </r>
  <r>
    <x v="52"/>
    <m/>
    <x v="52"/>
    <x v="55"/>
    <s v="B22708100002"/>
    <s v="BOD"/>
    <n v="2270810"/>
    <m/>
    <s v="00099021001 DEP.DE CHEQ.AJENOS,RET.DE CAM.,CONCEPTO: REEBOLSO POR SUBSIDIO INCPACIDAD SECTOR PUBLICO,DEP.: CAJA NACIONAL DE SALUD , PROCEDENCIA: BANCO UNION S.A., CHEQUE: 82771, FECHA DE EMISION:25/03/2025._x000a_TRLP-332/2025 P1262"/>
    <m/>
    <m/>
    <m/>
    <m/>
    <m/>
    <m/>
    <n v="0"/>
    <n v="453865.14"/>
    <s v="NO_CONCILIADO"/>
  </r>
  <r>
    <x v="5"/>
    <m/>
    <x v="5"/>
    <x v="55"/>
    <s v="B22708620002"/>
    <s v="BOD"/>
    <n v="2270862"/>
    <m/>
    <s v="00099021001 DEP.DE CHEQ.AJENOS,RET.DE CAM.,CONCEPTO: INCAPACIDADES,DEP.: CAJA NACIONAL DE SALUD , PROCEDENCIA: BANCO UNION S.A., CHEQUE: 46109, FECHA DE EMISION:07/03/2025"/>
    <m/>
    <m/>
    <m/>
    <m/>
    <m/>
    <m/>
    <n v="0"/>
    <n v="1426.8"/>
    <s v="NO_CONCILIADO"/>
  </r>
  <r>
    <x v="5"/>
    <m/>
    <x v="5"/>
    <x v="55"/>
    <s v="B22708640002"/>
    <s v="BOD"/>
    <n v="2270864"/>
    <m/>
    <s v="00099021001 DEP.DE CHEQ.AJENOS,RET.DE CAM.,CONCEPTO: INCAPACIDADES,DEP.: CAJA NACIONAL DE SALUD , PROCEDENCIA: BANCO UNION S.A., CHEQUE: 46110, FECHA DE EMISION:07/03/2025"/>
    <m/>
    <m/>
    <m/>
    <m/>
    <m/>
    <m/>
    <n v="0"/>
    <n v="237.8"/>
    <s v="NO_CONCILIADO"/>
  </r>
  <r>
    <x v="5"/>
    <m/>
    <x v="5"/>
    <x v="55"/>
    <s v="B22708660002"/>
    <s v="BOD"/>
    <n v="2270866"/>
    <m/>
    <s v="00099021001 DEP.DE CHEQ.AJENOS,RET.DE CAM.,CONCEPTO: INCAPACIDADES,DEP.: CAJA NACIONAL DE SALUD , PROCEDENCIA: BANCO UNION S.A., CHEQUE: 46111, FECHA DE EMISION:07/03/2025"/>
    <m/>
    <m/>
    <m/>
    <m/>
    <m/>
    <m/>
    <n v="0"/>
    <n v="1385"/>
    <s v="NO_CONCILIADO"/>
  </r>
  <r>
    <x v="5"/>
    <m/>
    <x v="5"/>
    <x v="55"/>
    <s v="B22708670002"/>
    <s v="BOD"/>
    <n v="2270867"/>
    <m/>
    <s v="00099021001 DEP.DE CHEQ.AJENOS,RET.DE CAM.,CONCEPTO: INCAPACIDADES,DEP.: CAJA NACIONAL DE SALUD , PROCEDENCIA: BANCO UNION S.A., CHEQUE: 46112, FECHA DE EMISION:07/03/2025"/>
    <m/>
    <m/>
    <m/>
    <m/>
    <m/>
    <m/>
    <n v="0"/>
    <n v="123.4"/>
    <s v="NO_CONCILIADO"/>
  </r>
  <r>
    <x v="5"/>
    <m/>
    <x v="5"/>
    <x v="55"/>
    <s v="B22708680002"/>
    <s v="BOD"/>
    <n v="2270868"/>
    <m/>
    <s v="00099021001 DEP.DE CHEQ.AJENOS,RET.DE CAM.,CONCEPTO: INCAPACIDADES,DEP.: CAJA NACIONAL DE SALUD , PROCEDENCIA: BANCO UNION S.A., CHEQUE: 46113, FECHA DE EMISION:07/03/2025"/>
    <m/>
    <m/>
    <m/>
    <m/>
    <m/>
    <m/>
    <n v="0"/>
    <n v="15831.54"/>
    <s v="NO_CONCILIADO"/>
  </r>
  <r>
    <x v="5"/>
    <m/>
    <x v="5"/>
    <x v="55"/>
    <s v="B22708690002"/>
    <s v="BOD"/>
    <n v="2270869"/>
    <m/>
    <s v="00099021001 DEP.DE CHEQ.AJENOS,RET.DE CAM.,CONCEPTO: INCAPACIDADES,DEP.: CAJA NACIONAL DE SALUD , PROCEDENCIA: BANCO UNION S.A., CHEQUE: 46114, FECHA DE EMISION:07/03/2025"/>
    <m/>
    <m/>
    <m/>
    <m/>
    <m/>
    <m/>
    <n v="0"/>
    <n v="2676.7"/>
    <s v="NO_CONCILIADO"/>
  </r>
  <r>
    <x v="5"/>
    <m/>
    <x v="5"/>
    <x v="55"/>
    <s v="B22708720002"/>
    <s v="BOD"/>
    <n v="2270872"/>
    <m/>
    <s v="00099021001 DEP.DE CHEQ.AJENOS,RET.DE CAM.,CONCEPTO: INCAPACIDADES,DEP.: CAJA NACIONAL DE SALUD , PROCEDENCIA: BANCO UNION S.A., CHEQUE: 46115, FECHA DE EMISION:07/03/2025"/>
    <m/>
    <m/>
    <m/>
    <m/>
    <m/>
    <m/>
    <n v="0"/>
    <n v="2087.0700000000002"/>
    <s v="NO_CONCILIADO"/>
  </r>
  <r>
    <x v="5"/>
    <m/>
    <x v="5"/>
    <x v="55"/>
    <s v="B22708740002"/>
    <s v="BOD"/>
    <n v="2270874"/>
    <m/>
    <s v="00099021001 DEP.DE CHEQ.AJENOS,RET.DE CAM.,CONCEPTO: INCAPACIDADES,DEP.: CAJA NACIONAL DE SALUD , PROCEDENCIA: BANCO UNION S.A., CHEQUE: 46116, FECHA DE EMISION:07/03/2025"/>
    <m/>
    <m/>
    <m/>
    <m/>
    <m/>
    <m/>
    <n v="0"/>
    <n v="30192.39"/>
    <s v="NO_CONCILIADO"/>
  </r>
  <r>
    <x v="5"/>
    <m/>
    <x v="5"/>
    <x v="55"/>
    <s v="B22708750002"/>
    <s v="BOD"/>
    <n v="2270875"/>
    <m/>
    <s v="00099021001 DEP.DE CHEQ.AJENOS,RET.DE CAM.,CONCEPTO: INCAPACIDADES,DEP.: CAJA NACIONAL DE SALUD , PROCEDENCIA: BANCO UNION S.A., CHEQUE: 46117, FECHA DE EMISION:07/03/2025"/>
    <m/>
    <m/>
    <m/>
    <m/>
    <m/>
    <m/>
    <n v="0"/>
    <n v="31158.29"/>
    <s v="NO_CONCILIADO"/>
  </r>
  <r>
    <x v="5"/>
    <m/>
    <x v="5"/>
    <x v="55"/>
    <s v="B22708780002"/>
    <s v="BOD"/>
    <n v="2270878"/>
    <m/>
    <s v="00099021001 DEP.DE CHEQ.AJENOS,RET.DE CAM.,CONCEPTO: INCAPACIDADES,DEP.: CAJA NACIONAL DE SALUD , PROCEDENCIA: BANCO UNION S.A., CHEQUE: 46118, FECHA DE EMISION:07/03/2025"/>
    <m/>
    <m/>
    <m/>
    <m/>
    <m/>
    <m/>
    <n v="0"/>
    <n v="22102.6"/>
    <s v="NO_CONCILIADO"/>
  </r>
  <r>
    <x v="5"/>
    <m/>
    <x v="5"/>
    <x v="55"/>
    <s v="B22708800002"/>
    <s v="BOD"/>
    <n v="2270880"/>
    <m/>
    <s v="00099021001 DEP.DE CHEQ.AJENOS,RET.DE CAM.,CONCEPTO: INCAPACIDADES,DEP.: CAJA NACIONAL DE SALUD , PROCEDENCIA: BANCO UNION S.A., CHEQUE: 46119, FECHA DE EMISION:07/03/2025"/>
    <m/>
    <m/>
    <m/>
    <m/>
    <m/>
    <m/>
    <n v="0"/>
    <n v="23348.9"/>
    <s v="NO_CONCILIADO"/>
  </r>
  <r>
    <x v="2"/>
    <m/>
    <x v="2"/>
    <x v="55"/>
    <s v="B22708820002"/>
    <s v="BOD"/>
    <n v="2270882"/>
    <m/>
    <s v="00099021001 DEP.DE CHEQ.AJENOS,RET.DE CAM.,CONCEPTO: DEVOLUCION DE PAGO DEL ESCALAFON,DEP.: BORIS ORTUÑO FERRUFINO , PROCEDENCIA: BANCO UNION S.A., CHEQUE: 213546, FECHA DE EMISION:25/03/2025"/>
    <m/>
    <m/>
    <m/>
    <m/>
    <m/>
    <m/>
    <n v="0"/>
    <n v="5347.38"/>
    <s v="NO_CONCILIADO"/>
  </r>
  <r>
    <x v="5"/>
    <m/>
    <x v="5"/>
    <x v="55"/>
    <s v="B22708830002"/>
    <s v="BOD"/>
    <n v="2270883"/>
    <m/>
    <s v="00099021001 DEP.DE CHEQ.AJENOS,RET.DE CAM.,CONCEPTO: INCAPACIDADES,DEP.: CAJA NACIONAL DE SALUD , PROCEDENCIA: BANCO UNION S.A., CHEQUE: 46120, FECHA DE EMISION:07/03/2025"/>
    <m/>
    <m/>
    <m/>
    <m/>
    <m/>
    <m/>
    <n v="0"/>
    <n v="8742.81"/>
    <s v="NO_CONCILIADO"/>
  </r>
  <r>
    <x v="5"/>
    <m/>
    <x v="5"/>
    <x v="55"/>
    <s v="B22708840002"/>
    <s v="BOD"/>
    <n v="2270884"/>
    <m/>
    <s v="00099021001 DEP.DE CHEQ.AJENOS,RET.DE CAM.,CONCEPTO: INCAPACIDADES,DEP.: CAJA NACIONAL DE SALUD , PROCEDENCIA: BANCO UNION S.A., CHEQUE: 46140, FECHA DE EMISION:10/03/2025"/>
    <m/>
    <m/>
    <m/>
    <m/>
    <m/>
    <m/>
    <n v="0"/>
    <n v="3944.59"/>
    <s v="NO_CONCILIADO"/>
  </r>
  <r>
    <x v="5"/>
    <m/>
    <x v="5"/>
    <x v="55"/>
    <s v="B22708870002"/>
    <s v="BOD"/>
    <n v="2270887"/>
    <m/>
    <s v="00099021001 DEP.DE CHEQ.AJENOS,RET.DE CAM.,CONCEPTO: INCAPACIDADES,DEP.: CAJA NACIONAL DE SALUD , PROCEDENCIA: BANCO UNION S.A., CHEQUE: 46141, FECHA DE EMISION:10/03/2025"/>
    <m/>
    <m/>
    <m/>
    <m/>
    <m/>
    <m/>
    <n v="0"/>
    <n v="1555.58"/>
    <s v="NO_CONCILIADO"/>
  </r>
  <r>
    <x v="5"/>
    <m/>
    <x v="5"/>
    <x v="55"/>
    <s v="B22708890002"/>
    <s v="BOD"/>
    <n v="2270889"/>
    <m/>
    <s v="00099021001 DEP.DE CHEQ.AJENOS,RET.DE CAM.,CONCEPTO: INCAPACIDADES,DEP.: CAJA NACIONAL DE SALUD , PROCEDENCIA: BANCO UNION S.A., CHEQUE: 46142, FECHA DE EMISION:10/03/2025"/>
    <m/>
    <m/>
    <m/>
    <m/>
    <m/>
    <m/>
    <n v="0"/>
    <n v="4268.3900000000003"/>
    <s v="NO_CONCILIADO"/>
  </r>
  <r>
    <x v="5"/>
    <m/>
    <x v="5"/>
    <x v="55"/>
    <s v="B22708910002"/>
    <s v="BOD"/>
    <n v="2270891"/>
    <m/>
    <s v="00099021001 DEP.DE CHEQ.AJENOS,RET.DE CAM.,CONCEPTO: INCAPACIDADES,DEP.: CAJA NACIONAL DE SALUD , PROCEDENCIA: BANCO UNION S.A., CHEQUE: 46143, FECHA DE EMISION:10/03/2025"/>
    <m/>
    <m/>
    <m/>
    <m/>
    <m/>
    <m/>
    <n v="0"/>
    <n v="2648.33"/>
    <s v="NO_CONCILIADO"/>
  </r>
  <r>
    <x v="5"/>
    <m/>
    <x v="5"/>
    <x v="55"/>
    <s v="B22708920002"/>
    <s v="BOD"/>
    <n v="2270892"/>
    <m/>
    <s v="00099021001 DEP.DE CHEQ.AJENOS,RET.DE CAM.,CONCEPTO: INCAPACIDADES,DEP.: CAJA NACIONAL DE SALUD , PROCEDENCIA: BANCO UNION S.A., CHEQUE: 46144, FECHA DE EMISION:10/03/2025"/>
    <m/>
    <m/>
    <m/>
    <m/>
    <m/>
    <m/>
    <n v="0"/>
    <n v="35425.97"/>
    <s v="NO_CONCILIADO"/>
  </r>
  <r>
    <x v="5"/>
    <m/>
    <x v="5"/>
    <x v="55"/>
    <s v="B22708950002"/>
    <s v="BOD"/>
    <n v="2270895"/>
    <m/>
    <s v="00099021001 DEP.DE CHEQ.AJENOS,RET.DE CAM.,CONCEPTO: INCAPACIDADES,DEP.: CAJA NACIONAL DE SALUD , PROCEDENCIA: BANCO UNION S.A., CHEQUE: 46145, FECHA DE EMISION:10/03/2025"/>
    <m/>
    <m/>
    <m/>
    <m/>
    <m/>
    <m/>
    <n v="0"/>
    <n v="25973.55"/>
    <s v="NO_CONCILIADO"/>
  </r>
  <r>
    <x v="5"/>
    <m/>
    <x v="5"/>
    <x v="55"/>
    <s v="B22708960002"/>
    <s v="BOD"/>
    <n v="2270896"/>
    <m/>
    <s v="00099021001 DEP.DE CHEQ.AJENOS,RET.DE CAM.,CONCEPTO: INCAPACIDADES,DEP.: CAJA NACIONAL DE SALUD , PROCEDENCIA: BANCO UNION S.A., CHEQUE: 46146, FECHA DE EMISION:10/03/2025"/>
    <m/>
    <m/>
    <m/>
    <m/>
    <m/>
    <m/>
    <n v="0"/>
    <n v="671.22"/>
    <s v="NO_CONCILIADO"/>
  </r>
  <r>
    <x v="5"/>
    <m/>
    <x v="5"/>
    <x v="55"/>
    <s v="B22708970002"/>
    <s v="BOD"/>
    <n v="2270897"/>
    <m/>
    <s v="00099021001 DEP.DE CHEQ.AJENOS,RET.DE CAM.,CONCEPTO: INCAPACIDADES,DEP.: CAJA NACIONAL DE SALUD , PROCEDENCIA: BANCO UNION S.A., CHEQUE: 46147, FECHA DE EMISION:10/03/2025"/>
    <m/>
    <m/>
    <m/>
    <m/>
    <m/>
    <m/>
    <n v="0"/>
    <n v="9794.4599999999991"/>
    <s v="NO_CONCILIADO"/>
  </r>
  <r>
    <x v="5"/>
    <m/>
    <x v="5"/>
    <x v="55"/>
    <s v="B22709000002"/>
    <s v="BOD"/>
    <n v="2270900"/>
    <m/>
    <s v="00099021001 DEP.DE CHEQ.AJENOS,RET.DE CAM.,CONCEPTO: INCAPACIDADES,DEP.: CAJA NACIONAL DE SALUD , PROCEDENCIA: BANCO UNION S.A., CHEQUE: 46148, FECHA DE EMISION:10/03/2025"/>
    <m/>
    <m/>
    <m/>
    <m/>
    <m/>
    <m/>
    <n v="0"/>
    <n v="65976.3"/>
    <s v="NO_CONCILIADO"/>
  </r>
  <r>
    <x v="5"/>
    <m/>
    <x v="5"/>
    <x v="55"/>
    <s v="B22709030002"/>
    <s v="BOD"/>
    <n v="2270903"/>
    <m/>
    <s v="00099021001 DEP.DE CHEQ.AJENOS,RET.DE CAM.,CONCEPTO: INCAPACIDADES,DEP.: CAJA NACIONAL DE SALUD , PROCEDENCIA: BANCO UNION S.A., CHEQUE: 46180, FECHA DE EMISION:12/03/2025"/>
    <m/>
    <m/>
    <m/>
    <m/>
    <m/>
    <m/>
    <n v="0"/>
    <n v="97489.59"/>
    <s v="NO_CONCILIADO"/>
  </r>
  <r>
    <x v="5"/>
    <m/>
    <x v="5"/>
    <x v="55"/>
    <s v="B22709040002"/>
    <s v="BOD"/>
    <n v="2270904"/>
    <m/>
    <s v="00099021001 DEP.DE CHEQ.AJENOS,RET.DE CAM.,CONCEPTO: INCAPACIDADES,DEP.: CAJA NACIONAL DE SALUD , PROCEDENCIA: BANCO UNION S.A., CHEQUE: 46181, FECHA DE EMISION:12/03/2025"/>
    <m/>
    <m/>
    <m/>
    <m/>
    <m/>
    <m/>
    <n v="0"/>
    <n v="20429.75"/>
    <s v="NO_CONCILIADO"/>
  </r>
  <r>
    <x v="5"/>
    <m/>
    <x v="5"/>
    <x v="55"/>
    <s v="B22709060002"/>
    <s v="BOD"/>
    <n v="2270906"/>
    <m/>
    <s v="00099021001 DEP.DE CHEQ.AJENOS,RET.DE CAM.,CONCEPTO: INCAPACIDADES,DEP.: CAJA NACIONAL DE SALUD , PROCEDENCIA: BANCO UNION S.A., CHEQUE: 46182, FECHA DE EMISION:12/03/2025"/>
    <m/>
    <m/>
    <m/>
    <m/>
    <m/>
    <m/>
    <n v="0"/>
    <n v="65911.429999999993"/>
    <s v="NO_CONCILIADO"/>
  </r>
  <r>
    <x v="5"/>
    <m/>
    <x v="5"/>
    <x v="55"/>
    <s v="B22709090002"/>
    <s v="BOD"/>
    <n v="2270909"/>
    <m/>
    <s v="00099021001 DEP.DE CHEQ.AJENOS,RET.DE CAM.,CONCEPTO: INCAPACIDADES,DEP.: CAJA NACIONAL DE SALUD , PROCEDENCIA: BANCO UNION S.A., CHEQUE: 46183, FECHA DE EMISION:12/03/2025"/>
    <m/>
    <m/>
    <m/>
    <m/>
    <m/>
    <m/>
    <n v="0"/>
    <n v="50491.37"/>
    <s v="NO_CONCILIADO"/>
  </r>
  <r>
    <x v="5"/>
    <m/>
    <x v="5"/>
    <x v="55"/>
    <s v="B22709120002"/>
    <s v="BOD"/>
    <n v="2270912"/>
    <m/>
    <s v="00099021001 DEP.DE CHEQ.AJENOS,RET.DE CAM.,CONCEPTO: INCAPACIDADES,DEP.: CAJA NACIONAL DE SALUD , PROCEDENCIA: BANCO UNION S.A., CHEQUE: 46184, FECHA DE EMISION:12/03/2025"/>
    <m/>
    <m/>
    <m/>
    <m/>
    <m/>
    <m/>
    <n v="0"/>
    <n v="12756.35"/>
    <s v="NO_CONCILIADO"/>
  </r>
  <r>
    <x v="5"/>
    <m/>
    <x v="5"/>
    <x v="55"/>
    <s v="B22709150002"/>
    <s v="BOD"/>
    <n v="2270915"/>
    <m/>
    <s v="00099021001 DEP.DE CHEQ.AJENOS,RET.DE CAM.,CONCEPTO: INCAPACIDADES,DEP.: CAJA NACIONAL DE SALUD , PROCEDENCIA: BANCO UNION S.A., CHEQUE: 46185, FECHA DE EMISION:12/03/2025"/>
    <m/>
    <m/>
    <m/>
    <m/>
    <m/>
    <m/>
    <n v="0"/>
    <n v="4066.47"/>
    <s v="NO_CONCILIADO"/>
  </r>
  <r>
    <x v="5"/>
    <m/>
    <x v="5"/>
    <x v="55"/>
    <s v="B22709160002"/>
    <s v="BOD"/>
    <n v="2270916"/>
    <m/>
    <s v="00099021001 DEP.DE CHEQ.AJENOS,RET.DE CAM.,CONCEPTO: INCAPACIDADES,DEP.: CAJA NACIONAL DE SALUD , PROCEDENCIA: BANCO UNION S.A., CHEQUE: 46186, FECHA DE EMISION:12/03/2025"/>
    <m/>
    <m/>
    <m/>
    <m/>
    <m/>
    <m/>
    <n v="0"/>
    <n v="4839.04"/>
    <s v="NO_CONCILIADO"/>
  </r>
  <r>
    <x v="5"/>
    <m/>
    <x v="5"/>
    <x v="55"/>
    <s v="B22709190002"/>
    <s v="BOD"/>
    <n v="2270919"/>
    <m/>
    <s v="00099021001 DEP.DE CHEQ.AJENOS,RET.DE CAM.,CONCEPTO: INCAPACIDADES,DEP.: CAJA NACIONAL DE SALUD , PROCEDENCIA: BANCO UNION S.A., CHEQUE: 46187, FECHA DE EMISION:12/03/2025"/>
    <m/>
    <m/>
    <m/>
    <m/>
    <m/>
    <m/>
    <n v="0"/>
    <n v="2999.8"/>
    <s v="NO_CONCILIADO"/>
  </r>
  <r>
    <x v="5"/>
    <m/>
    <x v="5"/>
    <x v="55"/>
    <s v="B22709220002"/>
    <s v="BOD"/>
    <n v="2270922"/>
    <m/>
    <s v="00099021001 DEP.DE CHEQ.AJENOS,RET.DE CAM.,CONCEPTO: INCAPACIDADES,DEP.: CAJA NACIONAL DE SALUD , PROCEDENCIA: BANCO UNION S.A., CHEQUE: 46231, FECHA DE EMISION:14/03/2025"/>
    <m/>
    <m/>
    <m/>
    <m/>
    <m/>
    <m/>
    <n v="0"/>
    <n v="107594.57"/>
    <s v="NO_CONCILIADO"/>
  </r>
  <r>
    <x v="5"/>
    <m/>
    <x v="5"/>
    <x v="55"/>
    <s v="B22709240002"/>
    <s v="BOD"/>
    <n v="2270924"/>
    <m/>
    <s v="00099021001 DEP.DE CHEQ.AJENOS,RET.DE CAM.,CONCEPTO: INCAPACIDADES,DEP.: CAJA NACIONAL DE SALUD , PROCEDENCIA: BANCO UNION S.A., CHEQUE: 46210, FECHA DE EMISION:12/03/2025"/>
    <m/>
    <m/>
    <m/>
    <m/>
    <m/>
    <m/>
    <n v="0"/>
    <n v="830.61"/>
    <s v="NO_CONCILIADO"/>
  </r>
  <r>
    <x v="5"/>
    <m/>
    <x v="5"/>
    <x v="55"/>
    <s v="B22709270002"/>
    <s v="BOD"/>
    <n v="2270927"/>
    <m/>
    <s v="00099021001 DEP.DE CHEQ.AJENOS,RET.DE CAM.,CONCEPTO: INCAPACIDADES,DEP.: CAJA NACIONAL DE SALUD , PROCEDENCIA: BANCO UNION S.A., CHEQUE: 46211, FECHA DE EMISION:12/03/2025"/>
    <m/>
    <m/>
    <m/>
    <m/>
    <m/>
    <m/>
    <n v="0"/>
    <n v="237.04"/>
    <s v="NO_CONCILIADO"/>
  </r>
  <r>
    <x v="5"/>
    <m/>
    <x v="5"/>
    <x v="55"/>
    <s v="B22709290002"/>
    <s v="BOD"/>
    <n v="2270929"/>
    <m/>
    <s v="00099021001 DEP.DE CHEQ.AJENOS,RET.DE CAM.,CONCEPTO: INCAPACIDADES,DEP.: CAJA NACIONAL DE SALUD , PROCEDENCIA: BANCO UNION S.A., CHEQUE: 46212, FECHA DE EMISION:12/03/2025"/>
    <m/>
    <m/>
    <m/>
    <m/>
    <m/>
    <m/>
    <n v="0"/>
    <n v="172.46"/>
    <s v="NO_CONCILIADO"/>
  </r>
  <r>
    <x v="5"/>
    <m/>
    <x v="5"/>
    <x v="55"/>
    <s v="B22709330002"/>
    <s v="BOD"/>
    <n v="2270933"/>
    <m/>
    <s v="00099021001 DEP.DE CHEQ.AJENOS,RET.DE CAM.,CONCEPTO: INCAPACIDADES,DEP.: CAJA NACIONAL DE SALUD , PROCEDENCIA: BANCO UNION S.A., CHEQUE: 46213, FECHA DE EMISION:12/03/2025"/>
    <m/>
    <m/>
    <m/>
    <m/>
    <m/>
    <m/>
    <n v="0"/>
    <n v="796.96"/>
    <s v="NO_CONCILIADO"/>
  </r>
  <r>
    <x v="1"/>
    <m/>
    <x v="1"/>
    <x v="56"/>
    <s v="O22713100002"/>
    <s v="BOD"/>
    <n v="2271310"/>
    <m/>
    <s v="00099021001 DEPOSITO DE EFECTIVO, DEPOSITANTE: ESPERANZA AGUILAR ZEBALLOS, CONCEPTO: DEVOLUCION HABERES POR SOBREPASAR LA LETRA &quot;A&quot; DE LA POLICIA BOLIVIANA, CUENTA DE DEPOSITO: CUENTA UNICA DEL TESORO/DJBR"/>
    <m/>
    <m/>
    <m/>
    <m/>
    <m/>
    <m/>
    <n v="0"/>
    <n v="9000"/>
    <s v="NO_CONCILIADO"/>
  </r>
  <r>
    <x v="0"/>
    <m/>
    <x v="0"/>
    <x v="56"/>
    <s v="O22713340002"/>
    <s v="BOD"/>
    <n v="2271334"/>
    <m/>
    <s v="00081011101 DEPOSITO DE EFECTIVO, DEPOSITANTE: RUDY MAMANI MOLLO, CONCEPTO: DEPÓSITO POR EXTRAVIO DE CREDENCIAL, CUENTA DE DEPOSITO: CUENTA UNICA DEL TESORO"/>
    <m/>
    <m/>
    <m/>
    <m/>
    <m/>
    <m/>
    <n v="0"/>
    <n v="25"/>
    <s v="NO_CONCILIADO"/>
  </r>
  <r>
    <x v="2"/>
    <m/>
    <x v="2"/>
    <x v="56"/>
    <s v="O22714110002"/>
    <s v="BOD"/>
    <n v="2271411"/>
    <m/>
    <s v="00099021001 DEPOSITO DE EFECTIVO, DEPOSITANTE: RUIZ CACERES RUBY RAFAEL, CONCEPTO: REVERSION, CUENTA DE DEPOSITO: CUENTA UNICA DEL TESORO"/>
    <m/>
    <m/>
    <m/>
    <m/>
    <m/>
    <m/>
    <n v="0"/>
    <n v="13.35"/>
    <s v="NO_CONCILIADO"/>
  </r>
  <r>
    <x v="5"/>
    <m/>
    <x v="5"/>
    <x v="56"/>
    <s v="B22712660002"/>
    <s v="BOD"/>
    <n v="2271266"/>
    <m/>
    <s v="00099021001 DEP.DE CHEQ.AJENOS,RET.DE CAM.,CONCEPTO: DEVOLUCION INCAPACIDAD SEPTIEMBRE 2024,DEP.: CAJA PETROLERA DE SALUD , PROCEDENCIA: BANCO UNION S.A., CHEQUE: 22800, FECHA DE EMISION:26/03/2025"/>
    <m/>
    <m/>
    <m/>
    <m/>
    <m/>
    <m/>
    <n v="0"/>
    <n v="17158.89"/>
    <s v="NO_CONCILIADO"/>
  </r>
  <r>
    <x v="5"/>
    <m/>
    <x v="5"/>
    <x v="56"/>
    <s v="B22712700002"/>
    <s v="BOD"/>
    <n v="2271270"/>
    <m/>
    <s v="00099021001 DEP.DE CHEQ.AJENOS,RET.DE CAM.,CONCEPTO: DEVOLUCION INCAPACIDAD SEPTIEMBRE 2024,DEP.: CAJA PETROLERA DE SALUD , PROCEDENCIA: BANCO UNION S.A., CHEQUE: 22790, FECHA DE EMISION:26/03/2025"/>
    <m/>
    <m/>
    <m/>
    <m/>
    <m/>
    <m/>
    <n v="0"/>
    <n v="2394.65"/>
    <s v="NO_CONCILIADO"/>
  </r>
  <r>
    <x v="18"/>
    <m/>
    <x v="18"/>
    <x v="56"/>
    <s v="B22712720002"/>
    <s v="BOD"/>
    <n v="2271272"/>
    <m/>
    <s v="00862012001 DEP.DE CHEQ.AJENOS,RET.DE CAM.,CONCEPTO: DEVOLUCION INCAPACIDAD SEPTIEMBRE 2024,DEP.: CAJA PETROLERA DE SALUD , PROCEDENCIA: BANCO UNION S.A., CHEQUE: 22789, FECHA DE EMISION:26/03/2025"/>
    <m/>
    <m/>
    <m/>
    <m/>
    <m/>
    <m/>
    <n v="0"/>
    <n v="2861.95"/>
    <s v="NO_CONCILIADO"/>
  </r>
  <r>
    <x v="5"/>
    <m/>
    <x v="5"/>
    <x v="56"/>
    <s v="B22712800002"/>
    <s v="BOD"/>
    <n v="2271280"/>
    <m/>
    <s v="00099021001 DEP.DE CHEQ.AJENOS,RET.DE CAM.,CONCEPTO: DEVOLUCION INCAPACIDAD SEPTIEMBRE 2024,DEP.: CAJA PETROLERA DE SALUD , PROCEDENCIA: BANCO UNION S.A., CHEQUE: 22792, FECHA DE EMISION:26/03/2025"/>
    <m/>
    <m/>
    <m/>
    <m/>
    <m/>
    <m/>
    <n v="0"/>
    <n v="5996.34"/>
    <s v="NO_CONCILIADO"/>
  </r>
  <r>
    <x v="9"/>
    <m/>
    <x v="9"/>
    <x v="56"/>
    <s v="B22713580002"/>
    <s v="BOD"/>
    <n v="2271358"/>
    <m/>
    <s v="00099021001 DEP.DE CHEQ.AJENOS,RET.DE CAM.,CONCEPTO: DEPÓSITO,DEP.: ERIK SORAIDE TABOADA , PROCEDENCIA: BANCO UNION S.A., CHEQUE: 213549, FECHA DE EMISION:26/03/2025/DJBR"/>
    <m/>
    <m/>
    <m/>
    <m/>
    <m/>
    <m/>
    <n v="0"/>
    <n v="4258.42"/>
    <s v="NO_CONCILIADO"/>
  </r>
  <r>
    <x v="2"/>
    <m/>
    <x v="2"/>
    <x v="56"/>
    <s v="B22713590002"/>
    <s v="BOD"/>
    <n v="2271359"/>
    <m/>
    <s v="00099021001 DEP.DE CHEQ.AJENOS,RET.DE CAM.,CONCEPTO: DEVOLUCION,DEP.: JOSE ANTONIO CLAURE MAYORGA , PROCEDENCIA: BANCO UNION S.A., CHEQUE: 213550, FECHA DE EMISION:26/03/2025"/>
    <m/>
    <m/>
    <m/>
    <m/>
    <m/>
    <m/>
    <n v="0"/>
    <n v="455.91"/>
    <s v="NO_CONCILIADO"/>
  </r>
  <r>
    <x v="26"/>
    <m/>
    <x v="26"/>
    <x v="57"/>
    <s v="O22717660002"/>
    <s v="BOD"/>
    <n v="2271766"/>
    <m/>
    <s v="00099021001 DEPOSITO DE EFECTIVO, DEPOSITANTE: SERGIO DAVID ONOFRE ARISPE, CONCEPTO: RESPOSICION DE TARJETA MAGNETICA, CUENTA DE DEPOSITO: CUENTA UNICA DEL TESORO/DJBR"/>
    <m/>
    <m/>
    <m/>
    <m/>
    <m/>
    <m/>
    <n v="0"/>
    <n v="120"/>
    <s v="NO_CONCILIADO"/>
  </r>
  <r>
    <x v="71"/>
    <m/>
    <x v="71"/>
    <x v="57"/>
    <s v="O22717970002"/>
    <s v="BOD"/>
    <n v="2271797"/>
    <m/>
    <s v="00130012002 DEPOSITO DE EFECTIVO, DEPOSITANTE: MARIA DEL CARMEN ROMERO VALVERDE, CONCEPTO: DEVOLUCION POR PAGO EN DEMASIA AGO/24, CUENTA DE DEPOSITO: CUENTA UNICA DEL TESORO"/>
    <m/>
    <m/>
    <m/>
    <m/>
    <m/>
    <m/>
    <n v="0"/>
    <n v="5885.45"/>
    <s v="NO_CONCILIADO"/>
  </r>
  <r>
    <x v="49"/>
    <m/>
    <x v="49"/>
    <x v="57"/>
    <s v="O22719230002"/>
    <s v="BOD"/>
    <n v="2271923"/>
    <m/>
    <s v="00099021001 DEPOSITO DE EFECTIVO, DEPOSITANTE: MINISTERIO DE DEFENSA, CONCEPTO: DEVOLUCION DE RECURSOS DE ACUERDO A NOTA DGAA.U.RR.HH. SSPH. SSO. N°173/2025 G-2023, CUENTA DE DEPOSITO: CUENTA UNICA DEL TESORO"/>
    <m/>
    <m/>
    <m/>
    <m/>
    <m/>
    <m/>
    <n v="0"/>
    <n v="999.97"/>
    <s v="NO_CONCILIADO"/>
  </r>
  <r>
    <x v="9"/>
    <m/>
    <x v="9"/>
    <x v="57"/>
    <s v="O22719070002"/>
    <s v="BOD"/>
    <n v="2271907"/>
    <m/>
    <s v="00099021001 DEPOSITO DE EFECTIVO, DEPOSITANTE: GAM DE FILADELFIA, CONCEPTO: DEVOLUCION SALDOS NO EJECUTADOS, CUENTA DE DEPOSITO: CUENTA UNICA DEL TESORO"/>
    <m/>
    <m/>
    <m/>
    <m/>
    <m/>
    <m/>
    <n v="0"/>
    <n v="980.06"/>
    <s v="NO_CONCILIADO"/>
  </r>
  <r>
    <x v="47"/>
    <m/>
    <x v="47"/>
    <x v="58"/>
    <s v="B22717650002"/>
    <s v="BOD"/>
    <n v="2271765"/>
    <m/>
    <s v="00099021001 DEP.DE CHEQ.AJENOS,RET.DE CAM.,CONCEPTO: REEMBOLSO POR SUBSIDIO INCAPACIDAD SECTOR PUBLICO,DEP.: CAJA NACIONAL DE SALUD , PROCEDENCIA: BANCO UNION S.A., CHEQUE: 82838, FECHA DE EMISION:26/03/2025_x000a_TRLP-337/2025 P1300"/>
    <m/>
    <m/>
    <m/>
    <m/>
    <m/>
    <m/>
    <n v="0"/>
    <n v="6692.78"/>
    <s v="CONCILIADO_PARCIAL"/>
  </r>
  <r>
    <x v="69"/>
    <m/>
    <x v="69"/>
    <x v="58"/>
    <s v="B22717650002"/>
    <s v="BOD"/>
    <n v="2271765"/>
    <m/>
    <s v="00099021001 DEP.DE CHEQ.AJENOS,RET.DE CAM.,CONCEPTO: REEMBOLSO POR SUBSIDIO INCAPACIDAD SECTOR PUBLICO,DEP.: CAJA NACIONAL DE SALUD , PROCEDENCIA: BANCO UNION S.A., CHEQUE: 82838, FECHA DE EMISION:26/03/2025_x000a_TRLP-337/2025 P1300"/>
    <m/>
    <m/>
    <m/>
    <m/>
    <m/>
    <m/>
    <n v="0"/>
    <n v="6103.92"/>
    <s v="CONCILIADO_PARCIAL"/>
  </r>
  <r>
    <x v="26"/>
    <m/>
    <x v="26"/>
    <x v="58"/>
    <s v="B22717650002"/>
    <s v="BOD"/>
    <n v="2271765"/>
    <m/>
    <s v="00099021001 DEP.DE CHEQ.AJENOS,RET.DE CAM.,CONCEPTO: REEMBOLSO POR SUBSIDIO INCAPACIDAD SECTOR PUBLICO,DEP.: CAJA NACIONAL DE SALUD , PROCEDENCIA: BANCO UNION S.A., CHEQUE: 82838, FECHA DE EMISION:26/03/2025_x000a_TRLP-337/2025 P1300"/>
    <m/>
    <m/>
    <m/>
    <m/>
    <m/>
    <m/>
    <n v="0"/>
    <n v="2875.72"/>
    <s v="CONCILIADO_PARCIAL"/>
  </r>
  <r>
    <x v="65"/>
    <m/>
    <x v="65"/>
    <x v="58"/>
    <s v="B22717650002"/>
    <s v="BOD"/>
    <n v="2271765"/>
    <m/>
    <s v="00099021001 DEP.DE CHEQ.AJENOS,RET.DE CAM.,CONCEPTO: REEMBOLSO POR SUBSIDIO INCAPACIDAD SECTOR PUBLICO,DEP.: CAJA NACIONAL DE SALUD , PROCEDENCIA: BANCO UNION S.A., CHEQUE: 82838, FECHA DE EMISION:26/03/2025_x000a_TRLP-337/2025 P1300"/>
    <m/>
    <m/>
    <m/>
    <m/>
    <m/>
    <m/>
    <n v="0"/>
    <n v="707.68"/>
    <s v="CONCILIADO_PARCIAL"/>
  </r>
  <r>
    <x v="45"/>
    <m/>
    <x v="45"/>
    <x v="58"/>
    <s v="B22717650002"/>
    <s v="BOD"/>
    <n v="2271765"/>
    <m/>
    <s v="00099021001 DEP.DE CHEQ.AJENOS,RET.DE CAM.,CONCEPTO: REEMBOLSO POR SUBSIDIO INCAPACIDAD SECTOR PUBLICO,DEP.: CAJA NACIONAL DE SALUD , PROCEDENCIA: BANCO UNION S.A., CHEQUE: 82838, FECHA DE EMISION:26/03/2025_x000a_TRLP-337/2025 P1300"/>
    <m/>
    <m/>
    <m/>
    <m/>
    <m/>
    <m/>
    <n v="0"/>
    <n v="410.32"/>
    <s v="CONCILIADO_PARCIAL"/>
  </r>
  <r>
    <x v="67"/>
    <m/>
    <x v="67"/>
    <x v="58"/>
    <s v="B22717650002"/>
    <s v="BOD"/>
    <n v="2271765"/>
    <m/>
    <s v="00099021001 DEP.DE CHEQ.AJENOS,RET.DE CAM.,CONCEPTO: REEMBOLSO POR SUBSIDIO INCAPACIDAD SECTOR PUBLICO,DEP.: CAJA NACIONAL DE SALUD , PROCEDENCIA: BANCO UNION S.A., CHEQUE: 82838, FECHA DE EMISION:26/03/2025_x000a_TRLP-337/2025 P1300"/>
    <m/>
    <m/>
    <m/>
    <m/>
    <m/>
    <m/>
    <n v="0"/>
    <n v="2205.8000000000002"/>
    <s v="CONCILIADO_PARCIAL"/>
  </r>
  <r>
    <x v="15"/>
    <m/>
    <x v="15"/>
    <x v="58"/>
    <s v="B22717650002"/>
    <s v="BOD"/>
    <n v="2271765"/>
    <m/>
    <s v="00099021001 DEP.DE CHEQ.AJENOS,RET.DE CAM.,CONCEPTO: REEMBOLSO POR SUBSIDIO INCAPACIDAD SECTOR PUBLICO,DEP.: CAJA NACIONAL DE SALUD , PROCEDENCIA: BANCO UNION S.A., CHEQUE: 82838, FECHA DE EMISION:26/03/2025_x000a_TRLP-337/2025 P1300"/>
    <m/>
    <m/>
    <m/>
    <m/>
    <m/>
    <m/>
    <n v="0"/>
    <n v="13430.37"/>
    <s v="CONCILIADO_PARCIAL"/>
  </r>
  <r>
    <x v="72"/>
    <m/>
    <x v="72"/>
    <x v="58"/>
    <s v="B22717650002"/>
    <s v="BOD"/>
    <n v="2271765"/>
    <m/>
    <s v="00099021001 DEP.DE CHEQ.AJENOS,RET.DE CAM.,CONCEPTO: REEMBOLSO POR SUBSIDIO INCAPACIDAD SECTOR PUBLICO,DEP.: CAJA NACIONAL DE SALUD , PROCEDENCIA: BANCO UNION S.A., CHEQUE: 82838, FECHA DE EMISION:26/03/2025_x000a_TRLP-337/2025 P1300"/>
    <m/>
    <m/>
    <m/>
    <m/>
    <m/>
    <m/>
    <n v="0"/>
    <n v="285.64"/>
    <s v="CONCILIADO_PARCIAL"/>
  </r>
  <r>
    <x v="73"/>
    <m/>
    <x v="73"/>
    <x v="58"/>
    <s v="B22717650002"/>
    <s v="BOD"/>
    <n v="2271765"/>
    <m/>
    <s v="00099021001 DEP.DE CHEQ.AJENOS,RET.DE CAM.,CONCEPTO: REEMBOLSO POR SUBSIDIO INCAPACIDAD SECTOR PUBLICO,DEP.: CAJA NACIONAL DE SALUD , PROCEDENCIA: BANCO UNION S.A., CHEQUE: 82838, FECHA DE EMISION:26/03/2025_x000a_TRLP-337/2025 P1300"/>
    <m/>
    <m/>
    <m/>
    <m/>
    <m/>
    <m/>
    <n v="0"/>
    <n v="1438.99"/>
    <s v="CONCILIADO_PARCIAL"/>
  </r>
  <r>
    <x v="59"/>
    <m/>
    <x v="59"/>
    <x v="58"/>
    <s v="B22717650002"/>
    <s v="BOD"/>
    <n v="2271765"/>
    <m/>
    <s v="00099021001 DEP.DE CHEQ.AJENOS,RET.DE CAM.,CONCEPTO: REEMBOLSO POR SUBSIDIO INCAPACIDAD SECTOR PUBLICO,DEP.: CAJA NACIONAL DE SALUD , PROCEDENCIA: BANCO UNION S.A., CHEQUE: 82838, FECHA DE EMISION:26/03/2025_x000a_TRLP-337/2025 P1300"/>
    <m/>
    <m/>
    <m/>
    <m/>
    <m/>
    <m/>
    <n v="0"/>
    <n v="20549.95"/>
    <s v="CONCILIADO_PARCIAL"/>
  </r>
  <r>
    <x v="42"/>
    <m/>
    <x v="42"/>
    <x v="58"/>
    <s v="B22717650002"/>
    <s v="BOD"/>
    <n v="2271765"/>
    <m/>
    <s v="00099021001 DEP.DE CHEQ.AJENOS,RET.DE CAM.,CONCEPTO: REEMBOLSO POR SUBSIDIO INCAPACIDAD SECTOR PUBLICO,DEP.: CAJA NACIONAL DE SALUD , PROCEDENCIA: BANCO UNION S.A., CHEQUE: 82838, FECHA DE EMISION:26/03/2025_x000a_TRLP-337/2025 P1300"/>
    <m/>
    <m/>
    <m/>
    <m/>
    <m/>
    <m/>
    <n v="0"/>
    <n v="333.36"/>
    <s v="CONCILIADO_PARCIAL"/>
  </r>
  <r>
    <x v="42"/>
    <m/>
    <x v="42"/>
    <x v="58"/>
    <s v="B22717650002"/>
    <s v="BOD"/>
    <n v="2271765"/>
    <m/>
    <s v="00099021001 DEP.DE CHEQ.AJENOS,RET.DE CAM.,CONCEPTO: REEMBOLSO POR SUBSIDIO INCAPACIDAD SECTOR PUBLICO,DEP.: CAJA NACIONAL DE SALUD , PROCEDENCIA: BANCO UNION S.A., CHEQUE: 82838, FECHA DE EMISION:26/03/2025_x000a_TRLP-337/2025 P1300"/>
    <m/>
    <m/>
    <m/>
    <m/>
    <m/>
    <m/>
    <n v="0"/>
    <n v="9574.7999999999993"/>
    <s v="CONCILIADO_PARCIAL"/>
  </r>
  <r>
    <x v="42"/>
    <m/>
    <x v="42"/>
    <x v="58"/>
    <s v="B22717650002"/>
    <s v="BOD"/>
    <n v="2271765"/>
    <m/>
    <s v="00099021001 DEP.DE CHEQ.AJENOS,RET.DE CAM.,CONCEPTO: REEMBOLSO POR SUBSIDIO INCAPACIDAD SECTOR PUBLICO,DEP.: CAJA NACIONAL DE SALUD , PROCEDENCIA: BANCO UNION S.A., CHEQUE: 82838, FECHA DE EMISION:26/03/2025_x000a_TRLP-337/2025 P1300"/>
    <m/>
    <m/>
    <m/>
    <m/>
    <m/>
    <m/>
    <n v="0"/>
    <n v="7827.3"/>
    <s v="CONCILIADO_PARCIAL"/>
  </r>
  <r>
    <x v="54"/>
    <m/>
    <x v="54"/>
    <x v="58"/>
    <s v="B22717650002"/>
    <s v="BOD"/>
    <n v="2271765"/>
    <m/>
    <s v="00099021001 DEP.DE CHEQ.AJENOS,RET.DE CAM.,CONCEPTO: REEMBOLSO POR SUBSIDIO INCAPACIDAD SECTOR PUBLICO,DEP.: CAJA NACIONAL DE SALUD , PROCEDENCIA: BANCO UNION S.A., CHEQUE: 82838, FECHA DE EMISION:26/03/2025_x000a_TRLP-337/2025 P1300"/>
    <m/>
    <m/>
    <m/>
    <m/>
    <m/>
    <m/>
    <n v="0"/>
    <n v="177.46"/>
    <s v="CONCILIADO_PARCIAL"/>
  </r>
  <r>
    <x v="74"/>
    <m/>
    <x v="74"/>
    <x v="58"/>
    <s v="B22717650002"/>
    <s v="BOD"/>
    <n v="2271765"/>
    <m/>
    <s v="00099021001 DEP.DE CHEQ.AJENOS,RET.DE CAM.,CONCEPTO: REEMBOLSO POR SUBSIDIO INCAPACIDAD SECTOR PUBLICO,DEP.: CAJA NACIONAL DE SALUD , PROCEDENCIA: BANCO UNION S.A., CHEQUE: 82838, FECHA DE EMISION:26/03/2025_x000a_TRLP-337/2025 P1300"/>
    <m/>
    <m/>
    <m/>
    <m/>
    <m/>
    <m/>
    <n v="0"/>
    <n v="6214.2"/>
    <s v="CONCILIADO_PARCIAL"/>
  </r>
  <r>
    <x v="61"/>
    <m/>
    <x v="61"/>
    <x v="58"/>
    <s v="B22717650002"/>
    <s v="BOD"/>
    <n v="2271765"/>
    <m/>
    <s v="00099021001 DEP.DE CHEQ.AJENOS,RET.DE CAM.,CONCEPTO: REEMBOLSO POR SUBSIDIO INCAPACIDAD SECTOR PUBLICO,DEP.: CAJA NACIONAL DE SALUD , PROCEDENCIA: BANCO UNION S.A., CHEQUE: 82838, FECHA DE EMISION:26/03/2025_x000a_TRLP-337/2025 P1300"/>
    <m/>
    <m/>
    <m/>
    <m/>
    <m/>
    <m/>
    <n v="0"/>
    <n v="3402.5"/>
    <s v="CONCILIADO_PARCIAL"/>
  </r>
  <r>
    <x v="49"/>
    <m/>
    <x v="49"/>
    <x v="58"/>
    <s v="B22717650002"/>
    <s v="BOD"/>
    <n v="2271765"/>
    <m/>
    <s v="00099021001 DEP.DE CHEQ.AJENOS,RET.DE CAM.,CONCEPTO: REEMBOLSO POR SUBSIDIO INCAPACIDAD SECTOR PUBLICO,DEP.: CAJA NACIONAL DE SALUD , PROCEDENCIA: BANCO UNION S.A., CHEQUE: 82838, FECHA DE EMISION:26/03/2025_x000a_TRLP-337/2025 P1300"/>
    <m/>
    <m/>
    <m/>
    <m/>
    <m/>
    <m/>
    <n v="0"/>
    <n v="4237.24"/>
    <s v="CONCILIADO_PARCIAL"/>
  </r>
  <r>
    <x v="49"/>
    <m/>
    <x v="49"/>
    <x v="58"/>
    <s v="B22717650002"/>
    <s v="BOD"/>
    <n v="2271765"/>
    <m/>
    <s v="00099021001 DEP.DE CHEQ.AJENOS,RET.DE CAM.,CONCEPTO: REEMBOLSO POR SUBSIDIO INCAPACIDAD SECTOR PUBLICO,DEP.: CAJA NACIONAL DE SALUD , PROCEDENCIA: BANCO UNION S.A., CHEQUE: 82838, FECHA DE EMISION:26/03/2025_x000a_TRLP-337/2025 P1300"/>
    <m/>
    <m/>
    <m/>
    <m/>
    <m/>
    <m/>
    <n v="0"/>
    <n v="9470.68"/>
    <s v="CONCILIADO_PARCIAL"/>
  </r>
  <r>
    <x v="27"/>
    <m/>
    <x v="27"/>
    <x v="58"/>
    <s v="B22717650002"/>
    <s v="BOD"/>
    <n v="2271765"/>
    <m/>
    <s v="00099021001 DEP.DE CHEQ.AJENOS,RET.DE CAM.,CONCEPTO: REEMBOLSO POR SUBSIDIO INCAPACIDAD SECTOR PUBLICO,DEP.: CAJA NACIONAL DE SALUD , PROCEDENCIA: BANCO UNION S.A., CHEQUE: 82838, FECHA DE EMISION:26/03/2025_x000a_TRLP-337/2025 P1300"/>
    <m/>
    <m/>
    <m/>
    <m/>
    <m/>
    <m/>
    <n v="0"/>
    <n v="860"/>
    <s v="CONCILIADO_PARCIAL"/>
  </r>
  <r>
    <x v="28"/>
    <m/>
    <x v="28"/>
    <x v="58"/>
    <s v="B22717650002"/>
    <s v="BOD"/>
    <n v="2271765"/>
    <m/>
    <s v="00099021001 DEP.DE CHEQ.AJENOS,RET.DE CAM.,CONCEPTO: REEMBOLSO POR SUBSIDIO INCAPACIDAD SECTOR PUBLICO,DEP.: CAJA NACIONAL DE SALUD , PROCEDENCIA: BANCO UNION S.A., CHEQUE: 82838, FECHA DE EMISION:26/03/2025_x000a_TRLP-337/2025 P1300"/>
    <m/>
    <m/>
    <m/>
    <m/>
    <m/>
    <m/>
    <n v="0"/>
    <n v="19417.97"/>
    <s v="CONCILIADO_PARCIAL"/>
  </r>
  <r>
    <x v="12"/>
    <m/>
    <x v="12"/>
    <x v="58"/>
    <s v="B22717650002"/>
    <s v="BOD"/>
    <n v="2271765"/>
    <m/>
    <s v="00099021001 DEP.DE CHEQ.AJENOS,RET.DE CAM.,CONCEPTO: REEMBOLSO POR SUBSIDIO INCAPACIDAD SECTOR PUBLICO,DEP.: CAJA NACIONAL DE SALUD , PROCEDENCIA: BANCO UNION S.A., CHEQUE: 82838, FECHA DE EMISION:26/03/2025_x000a_TRLP-337/2025 P1300"/>
    <m/>
    <m/>
    <m/>
    <m/>
    <m/>
    <m/>
    <n v="0"/>
    <n v="67206.740000000005"/>
    <s v="CONCILIADO_PARCIAL"/>
  </r>
  <r>
    <x v="12"/>
    <m/>
    <x v="12"/>
    <x v="58"/>
    <s v="B22717650002"/>
    <s v="BOD"/>
    <n v="2271765"/>
    <m/>
    <s v="00099021001 DEP.DE CHEQ.AJENOS,RET.DE CAM.,CONCEPTO: REEMBOLSO POR SUBSIDIO INCAPACIDAD SECTOR PUBLICO,DEP.: CAJA NACIONAL DE SALUD , PROCEDENCIA: BANCO UNION S.A., CHEQUE: 82838, FECHA DE EMISION:26/03/2025_x000a_TRLP-337/2025 P1300"/>
    <m/>
    <m/>
    <m/>
    <m/>
    <m/>
    <m/>
    <n v="0"/>
    <n v="2273.6999999999998"/>
    <s v="CONCILIADO_PARCIAL"/>
  </r>
  <r>
    <x v="12"/>
    <m/>
    <x v="12"/>
    <x v="58"/>
    <s v="B22717650002"/>
    <s v="BOD"/>
    <n v="2271765"/>
    <m/>
    <s v="00099021001 DEP.DE CHEQ.AJENOS,RET.DE CAM.,CONCEPTO: REEMBOLSO POR SUBSIDIO INCAPACIDAD SECTOR PUBLICO,DEP.: CAJA NACIONAL DE SALUD , PROCEDENCIA: BANCO UNION S.A., CHEQUE: 82838, FECHA DE EMISION:26/03/2025_x000a_TRLP-337/2025 P1300"/>
    <m/>
    <m/>
    <m/>
    <m/>
    <m/>
    <m/>
    <n v="0"/>
    <n v="272.04000000000002"/>
    <s v="CONCILIADO_PARCIAL"/>
  </r>
  <r>
    <x v="48"/>
    <m/>
    <x v="48"/>
    <x v="58"/>
    <s v="B22717650002"/>
    <s v="BOD"/>
    <n v="2271765"/>
    <m/>
    <s v="00099021001 DEP.DE CHEQ.AJENOS,RET.DE CAM.,CONCEPTO: REEMBOLSO POR SUBSIDIO INCAPACIDAD SECTOR PUBLICO,DEP.: CAJA NACIONAL DE SALUD , PROCEDENCIA: BANCO UNION S.A., CHEQUE: 82838, FECHA DE EMISION:26/03/2025_x000a_TRLP-337/2025 P1300"/>
    <m/>
    <m/>
    <m/>
    <m/>
    <m/>
    <m/>
    <n v="0"/>
    <n v="1251.04"/>
    <s v="CONCILIADO_PARCIAL"/>
  </r>
  <r>
    <x v="70"/>
    <m/>
    <x v="70"/>
    <x v="58"/>
    <s v="B22717650002"/>
    <s v="BOD"/>
    <n v="2271765"/>
    <m/>
    <s v="00099021001 DEP.DE CHEQ.AJENOS,RET.DE CAM.,CONCEPTO: REEMBOLSO POR SUBSIDIO INCAPACIDAD SECTOR PUBLICO,DEP.: CAJA NACIONAL DE SALUD , PROCEDENCIA: BANCO UNION S.A., CHEQUE: 82838, FECHA DE EMISION:26/03/2025_x000a_TRLP-337/2025 P1300"/>
    <m/>
    <m/>
    <m/>
    <m/>
    <m/>
    <m/>
    <n v="0"/>
    <n v="60016.24"/>
    <s v="CONCILIADO_PARCIAL"/>
  </r>
  <r>
    <x v="70"/>
    <m/>
    <x v="70"/>
    <x v="58"/>
    <s v="B22717650002"/>
    <s v="BOD"/>
    <n v="2271765"/>
    <m/>
    <s v="00099021001 DEP.DE CHEQ.AJENOS,RET.DE CAM.,CONCEPTO: REEMBOLSO POR SUBSIDIO INCAPACIDAD SECTOR PUBLICO,DEP.: CAJA NACIONAL DE SALUD , PROCEDENCIA: BANCO UNION S.A., CHEQUE: 82838, FECHA DE EMISION:26/03/2025_x000a_TRLP-337/2025 P1300"/>
    <m/>
    <m/>
    <m/>
    <m/>
    <m/>
    <m/>
    <n v="0"/>
    <n v="10600.75"/>
    <s v="CONCILIADO_PARCIAL"/>
  </r>
  <r>
    <x v="49"/>
    <m/>
    <x v="49"/>
    <x v="58"/>
    <s v="B22717650002"/>
    <s v="BOD"/>
    <n v="2271765"/>
    <m/>
    <s v="00099021001 DEP.DE CHEQ.AJENOS,RET.DE CAM.,CONCEPTO: REEMBOLSO POR SUBSIDIO INCAPACIDAD SECTOR PUBLICO,DEP.: CAJA NACIONAL DE SALUD , PROCEDENCIA: BANCO UNION S.A., CHEQUE: 82838, FECHA DE EMISION:26/03/2025_x000a_TRLP-337/2025 P1300"/>
    <m/>
    <m/>
    <m/>
    <m/>
    <m/>
    <m/>
    <n v="0"/>
    <n v="797.37"/>
    <s v="CONCILIADO_PARCIAL"/>
  </r>
  <r>
    <x v="40"/>
    <m/>
    <x v="40"/>
    <x v="58"/>
    <s v="B22717650002"/>
    <s v="BOD"/>
    <n v="2271765"/>
    <m/>
    <s v="00099021001 DEP.DE CHEQ.AJENOS,RET.DE CAM.,CONCEPTO: REEMBOLSO POR SUBSIDIO INCAPACIDAD SECTOR PUBLICO,DEP.: CAJA NACIONAL DE SALUD , PROCEDENCIA: BANCO UNION S.A., CHEQUE: 82838, FECHA DE EMISION:26/03/2025_x000a_TRLP-337/2025 P1300"/>
    <m/>
    <m/>
    <m/>
    <m/>
    <m/>
    <m/>
    <n v="0"/>
    <n v="1652.1"/>
    <s v="CONCILIADO_PARCIAL"/>
  </r>
  <r>
    <x v="22"/>
    <m/>
    <x v="22"/>
    <x v="58"/>
    <s v="B22717650002"/>
    <s v="BOD"/>
    <n v="2271765"/>
    <m/>
    <s v="00099021001 DEP.DE CHEQ.AJENOS,RET.DE CAM.,CONCEPTO: REEMBOLSO POR SUBSIDIO INCAPACIDAD SECTOR PUBLICO,DEP.: CAJA NACIONAL DE SALUD , PROCEDENCIA: BANCO UNION S.A., CHEQUE: 82838, FECHA DE EMISION:26/03/2025_x000a_TRLP-337/2025 P1300"/>
    <m/>
    <m/>
    <m/>
    <m/>
    <m/>
    <m/>
    <n v="0"/>
    <n v="1054.71"/>
    <s v="CONCILIADO_PARCIAL"/>
  </r>
  <r>
    <x v="1"/>
    <m/>
    <x v="1"/>
    <x v="58"/>
    <s v="B22717650002"/>
    <s v="BOD"/>
    <n v="2271765"/>
    <m/>
    <s v="00099021001 DEP.DE CHEQ.AJENOS,RET.DE CAM.,CONCEPTO: REEMBOLSO POR SUBSIDIO INCAPACIDAD SECTOR PUBLICO,DEP.: CAJA NACIONAL DE SALUD , PROCEDENCIA: BANCO UNION S.A., CHEQUE: 82838, FECHA DE EMISION:26/03/2025_x000a_TRLP-337/2025 P1300"/>
    <m/>
    <m/>
    <m/>
    <m/>
    <m/>
    <m/>
    <n v="0"/>
    <n v="24367.06"/>
    <s v="CONCILIADO_PARCIAL"/>
  </r>
  <r>
    <x v="49"/>
    <m/>
    <x v="49"/>
    <x v="58"/>
    <s v="B22717650002"/>
    <s v="BOD"/>
    <n v="2271765"/>
    <m/>
    <s v="00099021001 DEP.DE CHEQ.AJENOS,RET.DE CAM.,CONCEPTO: REEMBOLSO POR SUBSIDIO INCAPACIDAD SECTOR PUBLICO,DEP.: CAJA NACIONAL DE SALUD , PROCEDENCIA: BANCO UNION S.A., CHEQUE: 82838, FECHA DE EMISION:26/03/2025_x000a_TRLP-337/2025 P1300"/>
    <m/>
    <m/>
    <m/>
    <m/>
    <m/>
    <m/>
    <n v="0"/>
    <n v="5482.42"/>
    <s v="CONCILIADO_PARCIAL"/>
  </r>
  <r>
    <x v="75"/>
    <m/>
    <x v="75"/>
    <x v="58"/>
    <s v="B22717650002"/>
    <s v="BOD"/>
    <n v="2271765"/>
    <m/>
    <s v="00099021001 DEP.DE CHEQ.AJENOS,RET.DE CAM.,CONCEPTO: REEMBOLSO POR SUBSIDIO INCAPACIDAD SECTOR PUBLICO,DEP.: CAJA NACIONAL DE SALUD , PROCEDENCIA: BANCO UNION S.A., CHEQUE: 82838, FECHA DE EMISION:26/03/2025_x000a_TRLP-337/2025 P1300"/>
    <m/>
    <m/>
    <m/>
    <m/>
    <m/>
    <m/>
    <n v="0"/>
    <n v="12564.98"/>
    <s v="CONCILIADO_PARCIAL"/>
  </r>
  <r>
    <x v="49"/>
    <m/>
    <x v="49"/>
    <x v="58"/>
    <s v="B22717650002"/>
    <s v="BOD"/>
    <n v="2271765"/>
    <m/>
    <s v="00099021001 DEP.DE CHEQ.AJENOS,RET.DE CAM.,CONCEPTO: REEMBOLSO POR SUBSIDIO INCAPACIDAD SECTOR PUBLICO,DEP.: CAJA NACIONAL DE SALUD , PROCEDENCIA: BANCO UNION S.A., CHEQUE: 82838, FECHA DE EMISION:26/03/2025_x000a_TRLP-337/2025 P1300"/>
    <m/>
    <m/>
    <m/>
    <m/>
    <m/>
    <m/>
    <n v="0"/>
    <n v="2629.38"/>
    <s v="CONCILIADO_PARCIAL"/>
  </r>
  <r>
    <x v="52"/>
    <m/>
    <x v="52"/>
    <x v="58"/>
    <s v="B22717650002"/>
    <s v="BOD"/>
    <n v="2271765"/>
    <m/>
    <s v="00099021001 DEP.DE CHEQ.AJENOS,RET.DE CAM.,CONCEPTO: REEMBOLSO POR SUBSIDIO INCAPACIDAD SECTOR PUBLICO,DEP.: CAJA NACIONAL DE SALUD , PROCEDENCIA: BANCO UNION S.A., CHEQUE: 82838, FECHA DE EMISION:26/03/2025_x000a_TRLP-337/2025 P1300"/>
    <m/>
    <m/>
    <m/>
    <m/>
    <m/>
    <m/>
    <n v="0"/>
    <n v="122454.19"/>
    <s v="CONCILIADO_PARCIAL"/>
  </r>
  <r>
    <x v="52"/>
    <m/>
    <x v="52"/>
    <x v="58"/>
    <s v="B22717650002"/>
    <s v="BOD"/>
    <n v="2271765"/>
    <m/>
    <s v="00099021001 DEP.DE CHEQ.AJENOS,RET.DE CAM.,CONCEPTO: REEMBOLSO POR SUBSIDIO INCAPACIDAD SECTOR PUBLICO,DEP.: CAJA NACIONAL DE SALUD , PROCEDENCIA: BANCO UNION S.A., CHEQUE: 82838, FECHA DE EMISION:26/03/2025_x000a_TRLP-337/2025 P1300"/>
    <m/>
    <m/>
    <m/>
    <m/>
    <m/>
    <m/>
    <n v="0"/>
    <n v="785100.7"/>
    <s v="CONCILIADO_PARCIAL"/>
  </r>
  <r>
    <x v="68"/>
    <m/>
    <x v="68"/>
    <x v="57"/>
    <s v="B22717680002"/>
    <s v="BOD"/>
    <n v="2271768"/>
    <m/>
    <s v="00099021001 DEP.DE CHEQ.AJENOS,RET.DE CAM.,CONCEPTO: REEMBOLSO POR SUBSIDIO INCAPACIDAD SECTOR PUBLICO,DEP.: CAJA NACIONAL DE SALUD , PROCEDENCIA: BANCO UNION S.A., CHEQUE: 82839, FECHA DE EMISION:26/03/2025._x000a_TRLP-337/2025 P1306"/>
    <m/>
    <m/>
    <m/>
    <m/>
    <m/>
    <m/>
    <n v="0"/>
    <n v="794.5"/>
    <s v="CONCILIADO_PARCIAL"/>
  </r>
  <r>
    <x v="42"/>
    <m/>
    <x v="42"/>
    <x v="57"/>
    <s v="B22717680002"/>
    <s v="BOD"/>
    <n v="2271768"/>
    <m/>
    <s v="00099021001 DEP.DE CHEQ.AJENOS,RET.DE CAM.,CONCEPTO: REEMBOLSO POR SUBSIDIO INCAPACIDAD SECTOR PUBLICO,DEP.: CAJA NACIONAL DE SALUD , PROCEDENCIA: BANCO UNION S.A., CHEQUE: 82839, FECHA DE EMISION:26/03/2025._x000a_TRLP-337/2025 P1306"/>
    <m/>
    <m/>
    <m/>
    <m/>
    <m/>
    <m/>
    <n v="0"/>
    <n v="1691.2"/>
    <s v="CONCILIADO_PARCIAL"/>
  </r>
  <r>
    <x v="22"/>
    <m/>
    <x v="22"/>
    <x v="57"/>
    <s v="B22717680002"/>
    <s v="BOD"/>
    <n v="2271768"/>
    <m/>
    <s v="00099021001 DEP.DE CHEQ.AJENOS,RET.DE CAM.,CONCEPTO: REEMBOLSO POR SUBSIDIO INCAPACIDAD SECTOR PUBLICO,DEP.: CAJA NACIONAL DE SALUD , PROCEDENCIA: BANCO UNION S.A., CHEQUE: 82839, FECHA DE EMISION:26/03/2025._x000a_TRLP-337/2025 P1306"/>
    <m/>
    <m/>
    <m/>
    <m/>
    <m/>
    <m/>
    <n v="0"/>
    <n v="21735"/>
    <s v="CONCILIADO_PARCIAL"/>
  </r>
  <r>
    <x v="53"/>
    <m/>
    <x v="53"/>
    <x v="57"/>
    <s v="B22717680002"/>
    <s v="BOD"/>
    <n v="2271768"/>
    <m/>
    <s v="00099021001 DEP.DE CHEQ.AJENOS,RET.DE CAM.,CONCEPTO: REEMBOLSO POR SUBSIDIO INCAPACIDAD SECTOR PUBLICO,DEP.: CAJA NACIONAL DE SALUD , PROCEDENCIA: BANCO UNION S.A., CHEQUE: 82839, FECHA DE EMISION:26/03/2025._x000a_TRLP-337/2025 P1306"/>
    <m/>
    <m/>
    <m/>
    <m/>
    <m/>
    <m/>
    <n v="0"/>
    <n v="15603"/>
    <s v="CONCILIADO_PARCIAL"/>
  </r>
  <r>
    <x v="57"/>
    <m/>
    <x v="57"/>
    <x v="57"/>
    <s v="B22717680002"/>
    <s v="BOD"/>
    <n v="2271768"/>
    <m/>
    <s v="00099021001 DEP.DE CHEQ.AJENOS,RET.DE CAM.,CONCEPTO: REEMBOLSO POR SUBSIDIO INCAPACIDAD SECTOR PUBLICO,DEP.: CAJA NACIONAL DE SALUD , PROCEDENCIA: BANCO UNION S.A., CHEQUE: 82839, FECHA DE EMISION:26/03/2025._x000a_TRLP-337/2025 P1306"/>
    <m/>
    <m/>
    <m/>
    <m/>
    <m/>
    <m/>
    <n v="0"/>
    <n v="1031.25"/>
    <s v="CONCILIADO_PARCIAL"/>
  </r>
  <r>
    <x v="57"/>
    <m/>
    <x v="57"/>
    <x v="57"/>
    <s v="B22717680002"/>
    <s v="BOD"/>
    <n v="2271768"/>
    <m/>
    <s v="00099021001 DEP.DE CHEQ.AJENOS,RET.DE CAM.,CONCEPTO: REEMBOLSO POR SUBSIDIO INCAPACIDAD SECTOR PUBLICO,DEP.: CAJA NACIONAL DE SALUD , PROCEDENCIA: BANCO UNION S.A., CHEQUE: 82839, FECHA DE EMISION:26/03/2025._x000a_TRLP-337/2025 P1306"/>
    <m/>
    <m/>
    <m/>
    <m/>
    <m/>
    <m/>
    <n v="0"/>
    <n v="1350"/>
    <s v="CONCILIADO_PARCIAL"/>
  </r>
  <r>
    <x v="39"/>
    <m/>
    <x v="39"/>
    <x v="57"/>
    <s v="B22717680002"/>
    <s v="BOD"/>
    <n v="2271768"/>
    <m/>
    <s v="00099021001 DEP.DE CHEQ.AJENOS,RET.DE CAM.,CONCEPTO: REEMBOLSO POR SUBSIDIO INCAPACIDAD SECTOR PUBLICO,DEP.: CAJA NACIONAL DE SALUD , PROCEDENCIA: BANCO UNION S.A., CHEQUE: 82839, FECHA DE EMISION:26/03/2025._x000a_TRLP-337/2025 P1306"/>
    <m/>
    <m/>
    <m/>
    <m/>
    <m/>
    <m/>
    <n v="0"/>
    <n v="1199.8499999999999"/>
    <s v="CONCILIADO_PARCIAL"/>
  </r>
  <r>
    <x v="40"/>
    <m/>
    <x v="40"/>
    <x v="57"/>
    <s v="B22717680002"/>
    <s v="BOD"/>
    <n v="2271768"/>
    <m/>
    <s v="00099021001 DEP.DE CHEQ.AJENOS,RET.DE CAM.,CONCEPTO: REEMBOLSO POR SUBSIDIO INCAPACIDAD SECTOR PUBLICO,DEP.: CAJA NACIONAL DE SALUD , PROCEDENCIA: BANCO UNION S.A., CHEQUE: 82839, FECHA DE EMISION:26/03/2025._x000a_TRLP-337/2025 P1306"/>
    <m/>
    <m/>
    <m/>
    <m/>
    <m/>
    <m/>
    <n v="0"/>
    <n v="10728.93"/>
    <s v="CONCILIADO_PARCIAL"/>
  </r>
  <r>
    <x v="47"/>
    <m/>
    <x v="47"/>
    <x v="57"/>
    <s v="B22717680002"/>
    <s v="BOD"/>
    <n v="2271768"/>
    <m/>
    <s v="00099021001 DEP.DE CHEQ.AJENOS,RET.DE CAM.,CONCEPTO: REEMBOLSO POR SUBSIDIO INCAPACIDAD SECTOR PUBLICO,DEP.: CAJA NACIONAL DE SALUD , PROCEDENCIA: BANCO UNION S.A., CHEQUE: 82839, FECHA DE EMISION:26/03/2025._x000a_TRLP-337/2025 P1306"/>
    <m/>
    <m/>
    <m/>
    <m/>
    <m/>
    <m/>
    <n v="0"/>
    <n v="37696.949999999997"/>
    <s v="CONCILIADO_PARCIAL"/>
  </r>
  <r>
    <x v="60"/>
    <m/>
    <x v="60"/>
    <x v="57"/>
    <s v="B22717680002"/>
    <s v="BOD"/>
    <n v="2271768"/>
    <m/>
    <s v="00099021001 DEP.DE CHEQ.AJENOS,RET.DE CAM.,CONCEPTO: REEMBOLSO POR SUBSIDIO INCAPACIDAD SECTOR PUBLICO,DEP.: CAJA NACIONAL DE SALUD , PROCEDENCIA: BANCO UNION S.A., CHEQUE: 82839, FECHA DE EMISION:26/03/2025._x000a_TRLP-337/2025 P1306"/>
    <m/>
    <m/>
    <m/>
    <m/>
    <m/>
    <m/>
    <n v="0"/>
    <n v="5115.6000000000004"/>
    <s v="CONCILIADO_PARCIAL"/>
  </r>
  <r>
    <x v="12"/>
    <m/>
    <x v="12"/>
    <x v="57"/>
    <s v="B22717680002"/>
    <s v="BOD"/>
    <n v="2271768"/>
    <m/>
    <s v="00099021001 DEP.DE CHEQ.AJENOS,RET.DE CAM.,CONCEPTO: REEMBOLSO POR SUBSIDIO INCAPACIDAD SECTOR PUBLICO,DEP.: CAJA NACIONAL DE SALUD , PROCEDENCIA: BANCO UNION S.A., CHEQUE: 82839, FECHA DE EMISION:26/03/2025._x000a_TRLP-337/2025 P1306"/>
    <m/>
    <m/>
    <m/>
    <m/>
    <m/>
    <m/>
    <n v="0"/>
    <n v="13467.48"/>
    <s v="CONCILIADO_PARCIAL"/>
  </r>
  <r>
    <x v="65"/>
    <m/>
    <x v="65"/>
    <x v="57"/>
    <s v="B22717680002"/>
    <s v="BOD"/>
    <n v="2271768"/>
    <m/>
    <s v="00099021001 DEP.DE CHEQ.AJENOS,RET.DE CAM.,CONCEPTO: REEMBOLSO POR SUBSIDIO INCAPACIDAD SECTOR PUBLICO,DEP.: CAJA NACIONAL DE SALUD , PROCEDENCIA: BANCO UNION S.A., CHEQUE: 82839, FECHA DE EMISION:26/03/2025._x000a_TRLP-337/2025 P1306"/>
    <m/>
    <m/>
    <m/>
    <m/>
    <m/>
    <m/>
    <n v="0"/>
    <n v="921.41"/>
    <s v="CONCILIADO_PARCIAL"/>
  </r>
  <r>
    <x v="56"/>
    <m/>
    <x v="56"/>
    <x v="57"/>
    <s v="B22717680002"/>
    <s v="BOD"/>
    <n v="2271768"/>
    <m/>
    <s v="00099021001 DEP.DE CHEQ.AJENOS,RET.DE CAM.,CONCEPTO: REEMBOLSO POR SUBSIDIO INCAPACIDAD SECTOR PUBLICO,DEP.: CAJA NACIONAL DE SALUD , PROCEDENCIA: BANCO UNION S.A., CHEQUE: 82839, FECHA DE EMISION:26/03/2025._x000a_TRLP-337/2025 P1306"/>
    <m/>
    <m/>
    <m/>
    <m/>
    <m/>
    <m/>
    <n v="0"/>
    <n v="4330.08"/>
    <s v="CONCILIADO_PARCIAL"/>
  </r>
  <r>
    <x v="56"/>
    <m/>
    <x v="56"/>
    <x v="57"/>
    <s v="B22717680002"/>
    <s v="BOD"/>
    <n v="2271768"/>
    <m/>
    <s v="00099021001 DEP.DE CHEQ.AJENOS,RET.DE CAM.,CONCEPTO: REEMBOLSO POR SUBSIDIO INCAPACIDAD SECTOR PUBLICO,DEP.: CAJA NACIONAL DE SALUD , PROCEDENCIA: BANCO UNION S.A., CHEQUE: 82839, FECHA DE EMISION:26/03/2025._x000a_TRLP-337/2025 P1306"/>
    <m/>
    <m/>
    <m/>
    <m/>
    <m/>
    <m/>
    <n v="0"/>
    <n v="1256.1600000000001"/>
    <s v="CONCILIADO_PARCIAL"/>
  </r>
  <r>
    <x v="45"/>
    <m/>
    <x v="45"/>
    <x v="57"/>
    <s v="B22717680002"/>
    <s v="BOD"/>
    <n v="2271768"/>
    <m/>
    <s v="00099021001 DEP.DE CHEQ.AJENOS,RET.DE CAM.,CONCEPTO: REEMBOLSO POR SUBSIDIO INCAPACIDAD SECTOR PUBLICO,DEP.: CAJA NACIONAL DE SALUD , PROCEDENCIA: BANCO UNION S.A., CHEQUE: 82839, FECHA DE EMISION:26/03/2025._x000a_TRLP-337/2025 P1306"/>
    <m/>
    <m/>
    <m/>
    <m/>
    <m/>
    <m/>
    <n v="0"/>
    <n v="3491.9"/>
    <s v="CONCILIADO_PARCIAL"/>
  </r>
  <r>
    <x v="15"/>
    <m/>
    <x v="15"/>
    <x v="57"/>
    <s v="B22717680002"/>
    <s v="BOD"/>
    <n v="2271768"/>
    <m/>
    <s v="00099021001 DEP.DE CHEQ.AJENOS,RET.DE CAM.,CONCEPTO: REEMBOLSO POR SUBSIDIO INCAPACIDAD SECTOR PUBLICO,DEP.: CAJA NACIONAL DE SALUD , PROCEDENCIA: BANCO UNION S.A., CHEQUE: 82839, FECHA DE EMISION:26/03/2025._x000a_TRLP-337/2025 P1306"/>
    <m/>
    <m/>
    <m/>
    <m/>
    <m/>
    <m/>
    <n v="0"/>
    <n v="17787.310000000001"/>
    <s v="CONCILIADO_PARCIAL"/>
  </r>
  <r>
    <x v="75"/>
    <m/>
    <x v="75"/>
    <x v="57"/>
    <s v="B22717680002"/>
    <s v="BOD"/>
    <n v="2271768"/>
    <m/>
    <s v="00099021001 DEP.DE CHEQ.AJENOS,RET.DE CAM.,CONCEPTO: REEMBOLSO POR SUBSIDIO INCAPACIDAD SECTOR PUBLICO,DEP.: CAJA NACIONAL DE SALUD , PROCEDENCIA: BANCO UNION S.A., CHEQUE: 82839, FECHA DE EMISION:26/03/2025._x000a_TRLP-337/2025 P1306"/>
    <m/>
    <m/>
    <m/>
    <m/>
    <m/>
    <m/>
    <n v="0"/>
    <n v="1936.61"/>
    <s v="CONCILIADO_PARCIAL"/>
  </r>
  <r>
    <x v="75"/>
    <m/>
    <x v="75"/>
    <x v="57"/>
    <s v="B22717680002"/>
    <s v="BOD"/>
    <n v="2271768"/>
    <m/>
    <s v="00099021001 DEP.DE CHEQ.AJENOS,RET.DE CAM.,CONCEPTO: REEMBOLSO POR SUBSIDIO INCAPACIDAD SECTOR PUBLICO,DEP.: CAJA NACIONAL DE SALUD , PROCEDENCIA: BANCO UNION S.A., CHEQUE: 82839, FECHA DE EMISION:26/03/2025._x000a_TRLP-337/2025 P1306"/>
    <m/>
    <m/>
    <m/>
    <m/>
    <m/>
    <m/>
    <n v="0"/>
    <n v="11169.12"/>
    <s v="CONCILIADO_PARCIAL"/>
  </r>
  <r>
    <x v="58"/>
    <m/>
    <x v="58"/>
    <x v="57"/>
    <s v="B22717680002"/>
    <s v="BOD"/>
    <n v="2271768"/>
    <m/>
    <s v="00099021001 DEP.DE CHEQ.AJENOS,RET.DE CAM.,CONCEPTO: REEMBOLSO POR SUBSIDIO INCAPACIDAD SECTOR PUBLICO,DEP.: CAJA NACIONAL DE SALUD , PROCEDENCIA: BANCO UNION S.A., CHEQUE: 82839, FECHA DE EMISION:26/03/2025._x000a_TRLP-337/2025 P1306"/>
    <m/>
    <m/>
    <m/>
    <m/>
    <m/>
    <m/>
    <n v="0"/>
    <n v="15846.66"/>
    <s v="CONCILIADO_PARCIAL"/>
  </r>
  <r>
    <x v="49"/>
    <m/>
    <x v="49"/>
    <x v="57"/>
    <s v="B22717680002"/>
    <s v="BOD"/>
    <n v="2271768"/>
    <m/>
    <s v="00099021001 DEP.DE CHEQ.AJENOS,RET.DE CAM.,CONCEPTO: REEMBOLSO POR SUBSIDIO INCAPACIDAD SECTOR PUBLICO,DEP.: CAJA NACIONAL DE SALUD , PROCEDENCIA: BANCO UNION S.A., CHEQUE: 82839, FECHA DE EMISION:26/03/2025._x000a_TRLP-337/2025 P1306"/>
    <m/>
    <m/>
    <m/>
    <m/>
    <m/>
    <m/>
    <n v="0"/>
    <n v="21047"/>
    <s v="CONCILIADO_PARCIAL"/>
  </r>
  <r>
    <x v="28"/>
    <m/>
    <x v="28"/>
    <x v="57"/>
    <s v="B22717680002"/>
    <s v="BOD"/>
    <n v="2271768"/>
    <m/>
    <s v="00099021001 DEP.DE CHEQ.AJENOS,RET.DE CAM.,CONCEPTO: REEMBOLSO POR SUBSIDIO INCAPACIDAD SECTOR PUBLICO,DEP.: CAJA NACIONAL DE SALUD , PROCEDENCIA: BANCO UNION S.A., CHEQUE: 82839, FECHA DE EMISION:26/03/2025._x000a_TRLP-337/2025 P1306"/>
    <m/>
    <m/>
    <m/>
    <m/>
    <m/>
    <m/>
    <n v="0"/>
    <n v="2188.88"/>
    <s v="CONCILIADO_PARCIAL"/>
  </r>
  <r>
    <x v="66"/>
    <m/>
    <x v="66"/>
    <x v="57"/>
    <s v="B22717680002"/>
    <s v="BOD"/>
    <n v="2271768"/>
    <m/>
    <s v="00099021001 DEP.DE CHEQ.AJENOS,RET.DE CAM.,CONCEPTO: REEMBOLSO POR SUBSIDIO INCAPACIDAD SECTOR PUBLICO,DEP.: CAJA NACIONAL DE SALUD , PROCEDENCIA: BANCO UNION S.A., CHEQUE: 82839, FECHA DE EMISION:26/03/2025._x000a_TRLP-337/2025 P1306"/>
    <m/>
    <m/>
    <m/>
    <m/>
    <m/>
    <m/>
    <n v="0"/>
    <n v="393.84"/>
    <s v="CONCILIADO_PARCIAL"/>
  </r>
  <r>
    <x v="66"/>
    <m/>
    <x v="66"/>
    <x v="57"/>
    <s v="B22717680002"/>
    <s v="BOD"/>
    <n v="2271768"/>
    <m/>
    <s v="00099021001 DEP.DE CHEQ.AJENOS,RET.DE CAM.,CONCEPTO: REEMBOLSO POR SUBSIDIO INCAPACIDAD SECTOR PUBLICO,DEP.: CAJA NACIONAL DE SALUD , PROCEDENCIA: BANCO UNION S.A., CHEQUE: 82839, FECHA DE EMISION:26/03/2025._x000a_TRLP-337/2025 P1306"/>
    <m/>
    <m/>
    <m/>
    <m/>
    <m/>
    <m/>
    <n v="0"/>
    <n v="4840.2299999999996"/>
    <s v="CONCILIADO_PARCIAL"/>
  </r>
  <r>
    <x v="42"/>
    <m/>
    <x v="42"/>
    <x v="57"/>
    <s v="B22717680002"/>
    <s v="BOD"/>
    <n v="2271768"/>
    <m/>
    <s v="00099021001 DEP.DE CHEQ.AJENOS,RET.DE CAM.,CONCEPTO: REEMBOLSO POR SUBSIDIO INCAPACIDAD SECTOR PUBLICO,DEP.: CAJA NACIONAL DE SALUD , PROCEDENCIA: BANCO UNION S.A., CHEQUE: 82839, FECHA DE EMISION:26/03/2025._x000a_TRLP-337/2025 P1306"/>
    <m/>
    <m/>
    <m/>
    <m/>
    <m/>
    <m/>
    <n v="0"/>
    <n v="818.09"/>
    <s v="CONCILIADO_PARCIAL"/>
  </r>
  <r>
    <x v="15"/>
    <m/>
    <x v="15"/>
    <x v="57"/>
    <s v="B22717680002"/>
    <s v="BOD"/>
    <n v="2271768"/>
    <m/>
    <s v="00099021001 DEP.DE CHEQ.AJENOS,RET.DE CAM.,CONCEPTO: REEMBOLSO POR SUBSIDIO INCAPACIDAD SECTOR PUBLICO,DEP.: CAJA NACIONAL DE SALUD , PROCEDENCIA: BANCO UNION S.A., CHEQUE: 82839, FECHA DE EMISION:26/03/2025._x000a_TRLP-337/2025 P1306"/>
    <m/>
    <m/>
    <m/>
    <m/>
    <m/>
    <m/>
    <n v="0"/>
    <n v="1464.1"/>
    <s v="CONCILIADO_PARCIAL"/>
  </r>
  <r>
    <x v="59"/>
    <m/>
    <x v="59"/>
    <x v="57"/>
    <s v="B22717680002"/>
    <s v="BOD"/>
    <n v="2271768"/>
    <m/>
    <s v="00099021001 DEP.DE CHEQ.AJENOS,RET.DE CAM.,CONCEPTO: REEMBOLSO POR SUBSIDIO INCAPACIDAD SECTOR PUBLICO,DEP.: CAJA NACIONAL DE SALUD , PROCEDENCIA: BANCO UNION S.A., CHEQUE: 82839, FECHA DE EMISION:26/03/2025._x000a_TRLP-337/2025 P1306"/>
    <m/>
    <m/>
    <m/>
    <m/>
    <m/>
    <m/>
    <n v="0"/>
    <n v="2970.45"/>
    <s v="CONCILIADO_PARCIAL"/>
  </r>
  <r>
    <x v="26"/>
    <m/>
    <x v="26"/>
    <x v="57"/>
    <s v="B22717680002"/>
    <s v="BOD"/>
    <n v="2271768"/>
    <m/>
    <s v="00099021001 DEP.DE CHEQ.AJENOS,RET.DE CAM.,CONCEPTO: REEMBOLSO POR SUBSIDIO INCAPACIDAD SECTOR PUBLICO,DEP.: CAJA NACIONAL DE SALUD , PROCEDENCIA: BANCO UNION S.A., CHEQUE: 82839, FECHA DE EMISION:26/03/2025._x000a_TRLP-337/2025 P1306"/>
    <m/>
    <m/>
    <m/>
    <m/>
    <m/>
    <m/>
    <n v="0"/>
    <n v="682.6"/>
    <s v="CONCILIADO_PARCIAL"/>
  </r>
  <r>
    <x v="26"/>
    <m/>
    <x v="26"/>
    <x v="57"/>
    <s v="B22717680002"/>
    <s v="BOD"/>
    <n v="2271768"/>
    <m/>
    <s v="00099021001 DEP.DE CHEQ.AJENOS,RET.DE CAM.,CONCEPTO: REEMBOLSO POR SUBSIDIO INCAPACIDAD SECTOR PUBLICO,DEP.: CAJA NACIONAL DE SALUD , PROCEDENCIA: BANCO UNION S.A., CHEQUE: 82839, FECHA DE EMISION:26/03/2025._x000a_TRLP-337/2025 P1306"/>
    <m/>
    <m/>
    <m/>
    <m/>
    <m/>
    <m/>
    <n v="0"/>
    <n v="2976.84"/>
    <s v="CONCILIADO_PARCIAL"/>
  </r>
  <r>
    <x v="49"/>
    <m/>
    <x v="49"/>
    <x v="57"/>
    <s v="B22717680002"/>
    <s v="BOD"/>
    <n v="2271768"/>
    <m/>
    <s v="00099021001 DEP.DE CHEQ.AJENOS,RET.DE CAM.,CONCEPTO: REEMBOLSO POR SUBSIDIO INCAPACIDAD SECTOR PUBLICO,DEP.: CAJA NACIONAL DE SALUD , PROCEDENCIA: BANCO UNION S.A., CHEQUE: 82839, FECHA DE EMISION:26/03/2025._x000a_TRLP-337/2025 P1306"/>
    <m/>
    <m/>
    <m/>
    <m/>
    <m/>
    <m/>
    <n v="0"/>
    <n v="1443"/>
    <s v="CONCILIADO_PARCIAL"/>
  </r>
  <r>
    <x v="1"/>
    <m/>
    <x v="1"/>
    <x v="57"/>
    <s v="B22717680002"/>
    <s v="BOD"/>
    <n v="2271768"/>
    <m/>
    <s v="00099021001 DEP.DE CHEQ.AJENOS,RET.DE CAM.,CONCEPTO: REEMBOLSO POR SUBSIDIO INCAPACIDAD SECTOR PUBLICO,DEP.: CAJA NACIONAL DE SALUD , PROCEDENCIA: BANCO UNION S.A., CHEQUE: 82839, FECHA DE EMISION:26/03/2025._x000a_TRLP-337/2025 P1306"/>
    <m/>
    <m/>
    <m/>
    <m/>
    <m/>
    <m/>
    <n v="0"/>
    <n v="34325.46"/>
    <s v="CONCILIADO_PARCIAL"/>
  </r>
  <r>
    <x v="14"/>
    <m/>
    <x v="14"/>
    <x v="57"/>
    <s v="B22717680002"/>
    <s v="BOD"/>
    <n v="2271768"/>
    <m/>
    <s v="00099021001 DEP.DE CHEQ.AJENOS,RET.DE CAM.,CONCEPTO: REEMBOLSO POR SUBSIDIO INCAPACIDAD SECTOR PUBLICO,DEP.: CAJA NACIONAL DE SALUD , PROCEDENCIA: BANCO UNION S.A., CHEQUE: 82839, FECHA DE EMISION:26/03/2025._x000a_TRLP-337/2025 P1306"/>
    <m/>
    <m/>
    <m/>
    <m/>
    <m/>
    <m/>
    <n v="0"/>
    <n v="1261.92"/>
    <s v="CONCILIADO_PARCIAL"/>
  </r>
  <r>
    <x v="49"/>
    <m/>
    <x v="49"/>
    <x v="57"/>
    <s v="B22717680002"/>
    <s v="BOD"/>
    <n v="2271768"/>
    <m/>
    <s v="00099021001 DEP.DE CHEQ.AJENOS,RET.DE CAM.,CONCEPTO: REEMBOLSO POR SUBSIDIO INCAPACIDAD SECTOR PUBLICO,DEP.: CAJA NACIONAL DE SALUD , PROCEDENCIA: BANCO UNION S.A., CHEQUE: 82839, FECHA DE EMISION:26/03/2025._x000a_TRLP-337/2025 P1306"/>
    <m/>
    <m/>
    <m/>
    <m/>
    <m/>
    <m/>
    <n v="0"/>
    <n v="2605.4"/>
    <s v="CONCILIADO_PARCIAL"/>
  </r>
  <r>
    <x v="44"/>
    <m/>
    <x v="44"/>
    <x v="57"/>
    <s v="B22717680002"/>
    <s v="BOD"/>
    <n v="2271768"/>
    <m/>
    <s v="00099021001 DEP.DE CHEQ.AJENOS,RET.DE CAM.,CONCEPTO: REEMBOLSO POR SUBSIDIO INCAPACIDAD SECTOR PUBLICO,DEP.: CAJA NACIONAL DE SALUD , PROCEDENCIA: BANCO UNION S.A., CHEQUE: 82839, FECHA DE EMISION:26/03/2025._x000a_TRLP-337/2025 P1306"/>
    <m/>
    <m/>
    <m/>
    <m/>
    <m/>
    <m/>
    <n v="0"/>
    <n v="811.3"/>
    <s v="CONCILIADO_PARCIAL"/>
  </r>
  <r>
    <x v="67"/>
    <m/>
    <x v="67"/>
    <x v="57"/>
    <s v="B22717680002"/>
    <s v="BOD"/>
    <n v="2271768"/>
    <m/>
    <s v="00099021001 DEP.DE CHEQ.AJENOS,RET.DE CAM.,CONCEPTO: REEMBOLSO POR SUBSIDIO INCAPACIDAD SECTOR PUBLICO,DEP.: CAJA NACIONAL DE SALUD , PROCEDENCIA: BANCO UNION S.A., CHEQUE: 82839, FECHA DE EMISION:26/03/2025._x000a_TRLP-337/2025 P1306"/>
    <m/>
    <m/>
    <m/>
    <m/>
    <m/>
    <m/>
    <n v="0"/>
    <n v="45426.75"/>
    <s v="CONCILIADO_PARCIAL"/>
  </r>
  <r>
    <x v="66"/>
    <m/>
    <x v="66"/>
    <x v="57"/>
    <s v="B22717680002"/>
    <s v="BOD"/>
    <n v="2271768"/>
    <m/>
    <s v="00099021001 DEP.DE CHEQ.AJENOS,RET.DE CAM.,CONCEPTO: REEMBOLSO POR SUBSIDIO INCAPACIDAD SECTOR PUBLICO,DEP.: CAJA NACIONAL DE SALUD , PROCEDENCIA: BANCO UNION S.A., CHEQUE: 82839, FECHA DE EMISION:26/03/2025._x000a_TRLP-337/2025 P1306"/>
    <m/>
    <m/>
    <m/>
    <m/>
    <m/>
    <m/>
    <n v="0"/>
    <n v="31182.3"/>
    <s v="CONCILIADO_PARCIAL"/>
  </r>
  <r>
    <x v="50"/>
    <m/>
    <x v="50"/>
    <x v="57"/>
    <s v="B22717680002"/>
    <s v="BOD"/>
    <n v="2271768"/>
    <m/>
    <s v="00099021001 DEP.DE CHEQ.AJENOS,RET.DE CAM.,CONCEPTO: REEMBOLSO POR SUBSIDIO INCAPACIDAD SECTOR PUBLICO,DEP.: CAJA NACIONAL DE SALUD , PROCEDENCIA: BANCO UNION S.A., CHEQUE: 82839, FECHA DE EMISION:26/03/2025._x000a_TRLP-337/2025 P1306"/>
    <m/>
    <m/>
    <m/>
    <m/>
    <m/>
    <m/>
    <n v="0"/>
    <n v="2410.44"/>
    <s v="CONCILIADO_PARCIAL"/>
  </r>
  <r>
    <x v="52"/>
    <m/>
    <x v="52"/>
    <x v="57"/>
    <s v="B22717680002"/>
    <s v="BOD"/>
    <n v="2271768"/>
    <m/>
    <s v="00099021001 DEP.DE CHEQ.AJENOS,RET.DE CAM.,CONCEPTO: REEMBOLSO POR SUBSIDIO INCAPACIDAD SECTOR PUBLICO,DEP.: CAJA NACIONAL DE SALUD , PROCEDENCIA: BANCO UNION S.A., CHEQUE: 82839, FECHA DE EMISION:26/03/2025._x000a_TRLP-337/2025 P1306"/>
    <m/>
    <m/>
    <m/>
    <m/>
    <m/>
    <m/>
    <n v="0"/>
    <n v="17307.96"/>
    <s v="CONCILIADO_PARCIAL"/>
  </r>
  <r>
    <x v="26"/>
    <m/>
    <x v="26"/>
    <x v="57"/>
    <s v="B22717680002"/>
    <s v="BOD"/>
    <n v="2271768"/>
    <m/>
    <s v="00099021001 DEP.DE CHEQ.AJENOS,RET.DE CAM.,CONCEPTO: REEMBOLSO POR SUBSIDIO INCAPACIDAD SECTOR PUBLICO,DEP.: CAJA NACIONAL DE SALUD , PROCEDENCIA: BANCO UNION S.A., CHEQUE: 82839, FECHA DE EMISION:26/03/2025._x000a_TRLP-337/2025 P1306"/>
    <m/>
    <m/>
    <m/>
    <m/>
    <m/>
    <m/>
    <n v="0"/>
    <n v="549.80999999999995"/>
    <s v="CONCILIADO_PARCIAL"/>
  </r>
  <r>
    <x v="54"/>
    <m/>
    <x v="54"/>
    <x v="57"/>
    <s v="B22717700002"/>
    <s v="BOD"/>
    <n v="2271770"/>
    <m/>
    <s v="00099021001 DEP.DE CHEQ.AJENOS,RET.DE CAM.,CONCEPTO: REEMBOLSO POR SUBSIDIO INCAPACIDAD SECTOR PUBLICO,DEP.: CAJA NACIONAL DE SALUD , PROCEDENCIA: BANCO UNION S.A., CHEQUE: 82840, FECHA DE EMISION:26/03/2025._x000a_TRLP-337/2025 P1315"/>
    <m/>
    <m/>
    <m/>
    <m/>
    <m/>
    <m/>
    <n v="0"/>
    <n v="740"/>
    <s v="CONCILIADO_PARCIAL"/>
  </r>
  <r>
    <x v="42"/>
    <m/>
    <x v="42"/>
    <x v="57"/>
    <s v="B22717700002"/>
    <s v="BOD"/>
    <n v="2271770"/>
    <m/>
    <s v="00099021001 DEP.DE CHEQ.AJENOS,RET.DE CAM.,CONCEPTO: REEMBOLSO POR SUBSIDIO INCAPACIDAD SECTOR PUBLICO,DEP.: CAJA NACIONAL DE SALUD , PROCEDENCIA: BANCO UNION S.A., CHEQUE: 82840, FECHA DE EMISION:26/03/2025._x000a_TRLP-337/2025 P1315"/>
    <m/>
    <m/>
    <m/>
    <m/>
    <m/>
    <m/>
    <n v="0"/>
    <n v="5020.8"/>
    <s v="CONCILIADO_PARCIAL"/>
  </r>
  <r>
    <x v="53"/>
    <m/>
    <x v="53"/>
    <x v="57"/>
    <s v="B22717700002"/>
    <s v="BOD"/>
    <n v="2271770"/>
    <m/>
    <s v="00099021001 DEP.DE CHEQ.AJENOS,RET.DE CAM.,CONCEPTO: REEMBOLSO POR SUBSIDIO INCAPACIDAD SECTOR PUBLICO,DEP.: CAJA NACIONAL DE SALUD , PROCEDENCIA: BANCO UNION S.A., CHEQUE: 82840, FECHA DE EMISION:26/03/2025._x000a_TRLP-337/2025 P1315"/>
    <m/>
    <m/>
    <m/>
    <m/>
    <m/>
    <m/>
    <n v="0"/>
    <n v="19041.599999999999"/>
    <s v="CONCILIADO_PARCIAL"/>
  </r>
  <r>
    <x v="42"/>
    <m/>
    <x v="42"/>
    <x v="57"/>
    <s v="B22717700002"/>
    <s v="BOD"/>
    <n v="2271770"/>
    <m/>
    <s v="00099021001 DEP.DE CHEQ.AJENOS,RET.DE CAM.,CONCEPTO: REEMBOLSO POR SUBSIDIO INCAPACIDAD SECTOR PUBLICO,DEP.: CAJA NACIONAL DE SALUD , PROCEDENCIA: BANCO UNION S.A., CHEQUE: 82840, FECHA DE EMISION:26/03/2025._x000a_TRLP-337/2025 P1315"/>
    <m/>
    <m/>
    <m/>
    <m/>
    <m/>
    <m/>
    <n v="0"/>
    <n v="7155.35"/>
    <s v="CONCILIADO_PARCIAL"/>
  </r>
  <r>
    <x v="15"/>
    <m/>
    <x v="15"/>
    <x v="57"/>
    <s v="B22717700002"/>
    <s v="BOD"/>
    <n v="2271770"/>
    <m/>
    <s v="00099021001 DEP.DE CHEQ.AJENOS,RET.DE CAM.,CONCEPTO: REEMBOLSO POR SUBSIDIO INCAPACIDAD SECTOR PUBLICO,DEP.: CAJA NACIONAL DE SALUD , PROCEDENCIA: BANCO UNION S.A., CHEQUE: 82840, FECHA DE EMISION:26/03/2025._x000a_TRLP-337/2025 P1315"/>
    <m/>
    <m/>
    <m/>
    <m/>
    <m/>
    <m/>
    <n v="0"/>
    <n v="4222.99"/>
    <s v="CONCILIADO_PARCIAL"/>
  </r>
  <r>
    <x v="41"/>
    <m/>
    <x v="41"/>
    <x v="57"/>
    <s v="B22717700002"/>
    <s v="BOD"/>
    <n v="2271770"/>
    <m/>
    <s v="00099021001 DEP.DE CHEQ.AJENOS,RET.DE CAM.,CONCEPTO: REEMBOLSO POR SUBSIDIO INCAPACIDAD SECTOR PUBLICO,DEP.: CAJA NACIONAL DE SALUD , PROCEDENCIA: BANCO UNION S.A., CHEQUE: 82840, FECHA DE EMISION:26/03/2025._x000a_TRLP-337/2025 P1315"/>
    <m/>
    <m/>
    <m/>
    <m/>
    <m/>
    <m/>
    <n v="0"/>
    <n v="531.25"/>
    <s v="CONCILIADO_PARCIAL"/>
  </r>
  <r>
    <x v="40"/>
    <m/>
    <x v="40"/>
    <x v="57"/>
    <s v="B22717700002"/>
    <s v="BOD"/>
    <n v="2271770"/>
    <m/>
    <s v="00099021001 DEP.DE CHEQ.AJENOS,RET.DE CAM.,CONCEPTO: REEMBOLSO POR SUBSIDIO INCAPACIDAD SECTOR PUBLICO,DEP.: CAJA NACIONAL DE SALUD , PROCEDENCIA: BANCO UNION S.A., CHEQUE: 82840, FECHA DE EMISION:26/03/2025._x000a_TRLP-337/2025 P1315"/>
    <m/>
    <m/>
    <m/>
    <m/>
    <m/>
    <m/>
    <n v="0"/>
    <n v="57002.400000000001"/>
    <s v="CONCILIADO_PARCIAL"/>
  </r>
  <r>
    <x v="40"/>
    <m/>
    <x v="40"/>
    <x v="57"/>
    <s v="B22717700002"/>
    <s v="BOD"/>
    <n v="2271770"/>
    <m/>
    <s v="00099021001 DEP.DE CHEQ.AJENOS,RET.DE CAM.,CONCEPTO: REEMBOLSO POR SUBSIDIO INCAPACIDAD SECTOR PUBLICO,DEP.: CAJA NACIONAL DE SALUD , PROCEDENCIA: BANCO UNION S.A., CHEQUE: 82840, FECHA DE EMISION:26/03/2025._x000a_TRLP-337/2025 P1315"/>
    <m/>
    <m/>
    <m/>
    <m/>
    <m/>
    <m/>
    <n v="0"/>
    <n v="7514.88"/>
    <s v="CONCILIADO_PARCIAL"/>
  </r>
  <r>
    <x v="15"/>
    <m/>
    <x v="15"/>
    <x v="57"/>
    <s v="B22717700002"/>
    <s v="BOD"/>
    <n v="2271770"/>
    <m/>
    <s v="00099021001 DEP.DE CHEQ.AJENOS,RET.DE CAM.,CONCEPTO: REEMBOLSO POR SUBSIDIO INCAPACIDAD SECTOR PUBLICO,DEP.: CAJA NACIONAL DE SALUD , PROCEDENCIA: BANCO UNION S.A., CHEQUE: 82840, FECHA DE EMISION:26/03/2025._x000a_TRLP-337/2025 P1315"/>
    <m/>
    <m/>
    <m/>
    <m/>
    <m/>
    <m/>
    <n v="0"/>
    <n v="7252.05"/>
    <s v="CONCILIADO_PARCIAL"/>
  </r>
  <r>
    <x v="66"/>
    <m/>
    <x v="66"/>
    <x v="57"/>
    <s v="B22717700002"/>
    <s v="BOD"/>
    <n v="2271770"/>
    <m/>
    <s v="00099021001 DEP.DE CHEQ.AJENOS,RET.DE CAM.,CONCEPTO: REEMBOLSO POR SUBSIDIO INCAPACIDAD SECTOR PUBLICO,DEP.: CAJA NACIONAL DE SALUD , PROCEDENCIA: BANCO UNION S.A., CHEQUE: 82840, FECHA DE EMISION:26/03/2025._x000a_TRLP-337/2025 P1315"/>
    <m/>
    <m/>
    <m/>
    <m/>
    <m/>
    <m/>
    <n v="0"/>
    <n v="4894.6400000000003"/>
    <s v="CONCILIADO_PARCIAL"/>
  </r>
  <r>
    <x v="59"/>
    <m/>
    <x v="59"/>
    <x v="57"/>
    <s v="B22717700002"/>
    <s v="BOD"/>
    <n v="2271770"/>
    <m/>
    <s v="00099021001 DEP.DE CHEQ.AJENOS,RET.DE CAM.,CONCEPTO: REEMBOLSO POR SUBSIDIO INCAPACIDAD SECTOR PUBLICO,DEP.: CAJA NACIONAL DE SALUD , PROCEDENCIA: BANCO UNION S.A., CHEQUE: 82840, FECHA DE EMISION:26/03/2025._x000a_TRLP-337/2025 P1315"/>
    <m/>
    <m/>
    <m/>
    <m/>
    <m/>
    <m/>
    <n v="0"/>
    <n v="179.6"/>
    <s v="CONCILIADO_PARCIAL"/>
  </r>
  <r>
    <x v="59"/>
    <m/>
    <x v="59"/>
    <x v="57"/>
    <s v="B22717700002"/>
    <s v="BOD"/>
    <n v="2271770"/>
    <m/>
    <s v="00099021001 DEP.DE CHEQ.AJENOS,RET.DE CAM.,CONCEPTO: REEMBOLSO POR SUBSIDIO INCAPACIDAD SECTOR PUBLICO,DEP.: CAJA NACIONAL DE SALUD , PROCEDENCIA: BANCO UNION S.A., CHEQUE: 82840, FECHA DE EMISION:26/03/2025._x000a_TRLP-337/2025 P1315"/>
    <m/>
    <m/>
    <m/>
    <m/>
    <m/>
    <m/>
    <n v="0"/>
    <n v="28864"/>
    <s v="CONCILIADO_PARCIAL"/>
  </r>
  <r>
    <x v="42"/>
    <m/>
    <x v="42"/>
    <x v="57"/>
    <s v="B22717700002"/>
    <s v="BOD"/>
    <n v="2271770"/>
    <m/>
    <s v="00099021001 DEP.DE CHEQ.AJENOS,RET.DE CAM.,CONCEPTO: REEMBOLSO POR SUBSIDIO INCAPACIDAD SECTOR PUBLICO,DEP.: CAJA NACIONAL DE SALUD , PROCEDENCIA: BANCO UNION S.A., CHEQUE: 82840, FECHA DE EMISION:26/03/2025._x000a_TRLP-337/2025 P1315"/>
    <m/>
    <m/>
    <m/>
    <m/>
    <m/>
    <m/>
    <n v="0"/>
    <n v="1277.32"/>
    <s v="CONCILIADO_PARCIAL"/>
  </r>
  <r>
    <x v="12"/>
    <m/>
    <x v="12"/>
    <x v="57"/>
    <s v="B22717700002"/>
    <s v="BOD"/>
    <n v="2271770"/>
    <m/>
    <s v="00099021001 DEP.DE CHEQ.AJENOS,RET.DE CAM.,CONCEPTO: REEMBOLSO POR SUBSIDIO INCAPACIDAD SECTOR PUBLICO,DEP.: CAJA NACIONAL DE SALUD , PROCEDENCIA: BANCO UNION S.A., CHEQUE: 82840, FECHA DE EMISION:26/03/2025._x000a_TRLP-337/2025 P1315"/>
    <m/>
    <m/>
    <m/>
    <m/>
    <m/>
    <m/>
    <n v="0"/>
    <n v="1065.75"/>
    <s v="CONCILIADO_PARCIAL"/>
  </r>
  <r>
    <x v="68"/>
    <m/>
    <x v="68"/>
    <x v="57"/>
    <s v="B22717700002"/>
    <s v="BOD"/>
    <n v="2271770"/>
    <m/>
    <s v="00099021001 DEP.DE CHEQ.AJENOS,RET.DE CAM.,CONCEPTO: REEMBOLSO POR SUBSIDIO INCAPACIDAD SECTOR PUBLICO,DEP.: CAJA NACIONAL DE SALUD , PROCEDENCIA: BANCO UNION S.A., CHEQUE: 82840, FECHA DE EMISION:26/03/2025._x000a_TRLP-337/2025 P1315"/>
    <m/>
    <m/>
    <m/>
    <m/>
    <m/>
    <m/>
    <n v="0"/>
    <n v="2715.3"/>
    <s v="CONCILIADO_PARCIAL"/>
  </r>
  <r>
    <x v="1"/>
    <m/>
    <x v="1"/>
    <x v="57"/>
    <s v="B22717700002"/>
    <s v="BOD"/>
    <n v="2271770"/>
    <m/>
    <s v="00099021001 DEP.DE CHEQ.AJENOS,RET.DE CAM.,CONCEPTO: REEMBOLSO POR SUBSIDIO INCAPACIDAD SECTOR PUBLICO,DEP.: CAJA NACIONAL DE SALUD , PROCEDENCIA: BANCO UNION S.A., CHEQUE: 82840, FECHA DE EMISION:26/03/2025._x000a_TRLP-337/2025 P1315"/>
    <m/>
    <m/>
    <m/>
    <m/>
    <m/>
    <m/>
    <n v="0"/>
    <n v="39826.819999999992"/>
    <s v="CONCILIADO_PARCIAL"/>
  </r>
  <r>
    <x v="47"/>
    <m/>
    <x v="47"/>
    <x v="57"/>
    <s v="B22717700002"/>
    <s v="BOD"/>
    <n v="2271770"/>
    <m/>
    <s v="00099021001 DEP.DE CHEQ.AJENOS,RET.DE CAM.,CONCEPTO: REEMBOLSO POR SUBSIDIO INCAPACIDAD SECTOR PUBLICO,DEP.: CAJA NACIONAL DE SALUD , PROCEDENCIA: BANCO UNION S.A., CHEQUE: 82840, FECHA DE EMISION:26/03/2025._x000a_TRLP-337/2025 P1315"/>
    <m/>
    <m/>
    <m/>
    <m/>
    <m/>
    <m/>
    <n v="0"/>
    <n v="114534.65"/>
    <s v="CONCILIADO_PARCIAL"/>
  </r>
  <r>
    <x v="76"/>
    <m/>
    <x v="76"/>
    <x v="57"/>
    <s v="B22717700002"/>
    <s v="BOD"/>
    <n v="2271770"/>
    <m/>
    <s v="00099021001 DEP.DE CHEQ.AJENOS,RET.DE CAM.,CONCEPTO: REEMBOLSO POR SUBSIDIO INCAPACIDAD SECTOR PUBLICO,DEP.: CAJA NACIONAL DE SALUD , PROCEDENCIA: BANCO UNION S.A., CHEQUE: 82840, FECHA DE EMISION:26/03/2025._x000a_TRLP-337/2025 P1315"/>
    <m/>
    <m/>
    <m/>
    <m/>
    <m/>
    <m/>
    <n v="0"/>
    <n v="4435.99"/>
    <s v="CONCILIADO_PARCIAL"/>
  </r>
  <r>
    <x v="27"/>
    <m/>
    <x v="27"/>
    <x v="57"/>
    <s v="B22717700002"/>
    <s v="BOD"/>
    <n v="2271770"/>
    <m/>
    <s v="00099021001 DEP.DE CHEQ.AJENOS,RET.DE CAM.,CONCEPTO: REEMBOLSO POR SUBSIDIO INCAPACIDAD SECTOR PUBLICO,DEP.: CAJA NACIONAL DE SALUD , PROCEDENCIA: BANCO UNION S.A., CHEQUE: 82840, FECHA DE EMISION:26/03/2025._x000a_TRLP-337/2025 P1315"/>
    <m/>
    <m/>
    <m/>
    <m/>
    <m/>
    <m/>
    <n v="0"/>
    <n v="11148.3"/>
    <s v="CONCILIADO_PARCIAL"/>
  </r>
  <r>
    <x v="27"/>
    <m/>
    <x v="27"/>
    <x v="57"/>
    <s v="B22717700002"/>
    <s v="BOD"/>
    <n v="2271770"/>
    <m/>
    <s v="00099021001 DEP.DE CHEQ.AJENOS,RET.DE CAM.,CONCEPTO: REEMBOLSO POR SUBSIDIO INCAPACIDAD SECTOR PUBLICO,DEP.: CAJA NACIONAL DE SALUD , PROCEDENCIA: BANCO UNION S.A., CHEQUE: 82840, FECHA DE EMISION:26/03/2025._x000a_TRLP-337/2025 P1315"/>
    <m/>
    <m/>
    <m/>
    <m/>
    <m/>
    <m/>
    <n v="0"/>
    <n v="3321"/>
    <s v="CONCILIADO_PARCIAL"/>
  </r>
  <r>
    <x v="75"/>
    <m/>
    <x v="75"/>
    <x v="57"/>
    <s v="B22717700002"/>
    <s v="BOD"/>
    <n v="2271770"/>
    <m/>
    <s v="00099021001 DEP.DE CHEQ.AJENOS,RET.DE CAM.,CONCEPTO: REEMBOLSO POR SUBSIDIO INCAPACIDAD SECTOR PUBLICO,DEP.: CAJA NACIONAL DE SALUD , PROCEDENCIA: BANCO UNION S.A., CHEQUE: 82840, FECHA DE EMISION:26/03/2025._x000a_TRLP-337/2025 P1315"/>
    <m/>
    <m/>
    <m/>
    <m/>
    <m/>
    <m/>
    <n v="0"/>
    <n v="1877.4"/>
    <s v="CONCILIADO_PARCIAL"/>
  </r>
  <r>
    <x v="26"/>
    <m/>
    <x v="26"/>
    <x v="57"/>
    <s v="B22717700002"/>
    <s v="BOD"/>
    <n v="2271770"/>
    <m/>
    <s v="00099021001 DEP.DE CHEQ.AJENOS,RET.DE CAM.,CONCEPTO: REEMBOLSO POR SUBSIDIO INCAPACIDAD SECTOR PUBLICO,DEP.: CAJA NACIONAL DE SALUD , PROCEDENCIA: BANCO UNION S.A., CHEQUE: 82840, FECHA DE EMISION:26/03/2025._x000a_TRLP-337/2025 P1315"/>
    <m/>
    <m/>
    <m/>
    <m/>
    <m/>
    <m/>
    <n v="0"/>
    <n v="8098.44"/>
    <s v="CONCILIADO_PARCIAL"/>
  </r>
  <r>
    <x v="45"/>
    <m/>
    <x v="45"/>
    <x v="57"/>
    <s v="B22717700002"/>
    <s v="BOD"/>
    <n v="2271770"/>
    <m/>
    <s v="00099021001 DEP.DE CHEQ.AJENOS,RET.DE CAM.,CONCEPTO: REEMBOLSO POR SUBSIDIO INCAPACIDAD SECTOR PUBLICO,DEP.: CAJA NACIONAL DE SALUD , PROCEDENCIA: BANCO UNION S.A., CHEQUE: 82840, FECHA DE EMISION:26/03/2025._x000a_TRLP-337/2025 P1315"/>
    <m/>
    <m/>
    <m/>
    <m/>
    <m/>
    <m/>
    <n v="0"/>
    <n v="28442.61"/>
    <s v="CONCILIADO_PARCIAL"/>
  </r>
  <r>
    <x v="49"/>
    <m/>
    <x v="49"/>
    <x v="57"/>
    <s v="B22717700002"/>
    <s v="BOD"/>
    <n v="2271770"/>
    <m/>
    <s v="00099021001 DEP.DE CHEQ.AJENOS,RET.DE CAM.,CONCEPTO: REEMBOLSO POR SUBSIDIO INCAPACIDAD SECTOR PUBLICO,DEP.: CAJA NACIONAL DE SALUD , PROCEDENCIA: BANCO UNION S.A., CHEQUE: 82840, FECHA DE EMISION:26/03/2025._x000a_TRLP-337/2025 P1315"/>
    <m/>
    <m/>
    <m/>
    <m/>
    <m/>
    <m/>
    <n v="0"/>
    <n v="1443.2"/>
    <s v="CONCILIADO_PARCIAL"/>
  </r>
  <r>
    <x v="48"/>
    <m/>
    <x v="48"/>
    <x v="57"/>
    <s v="B22717700002"/>
    <s v="BOD"/>
    <n v="2271770"/>
    <m/>
    <s v="00099021001 DEP.DE CHEQ.AJENOS,RET.DE CAM.,CONCEPTO: REEMBOLSO POR SUBSIDIO INCAPACIDAD SECTOR PUBLICO,DEP.: CAJA NACIONAL DE SALUD , PROCEDENCIA: BANCO UNION S.A., CHEQUE: 82840, FECHA DE EMISION:26/03/2025._x000a_TRLP-337/2025 P1315"/>
    <m/>
    <m/>
    <m/>
    <m/>
    <m/>
    <m/>
    <n v="0"/>
    <n v="562.96"/>
    <s v="CONCILIADO_PARCIAL"/>
  </r>
  <r>
    <x v="28"/>
    <m/>
    <x v="28"/>
    <x v="57"/>
    <s v="B22717700002"/>
    <s v="BOD"/>
    <n v="2271770"/>
    <m/>
    <s v="00099021001 DEP.DE CHEQ.AJENOS,RET.DE CAM.,CONCEPTO: REEMBOLSO POR SUBSIDIO INCAPACIDAD SECTOR PUBLICO,DEP.: CAJA NACIONAL DE SALUD , PROCEDENCIA: BANCO UNION S.A., CHEQUE: 82840, FECHA DE EMISION:26/03/2025._x000a_TRLP-337/2025 P1315"/>
    <m/>
    <m/>
    <m/>
    <m/>
    <m/>
    <m/>
    <n v="0"/>
    <n v="8922.1"/>
    <s v="CONCILIADO_PARCIAL"/>
  </r>
  <r>
    <x v="49"/>
    <m/>
    <x v="49"/>
    <x v="57"/>
    <s v="B22717700002"/>
    <s v="BOD"/>
    <n v="2271770"/>
    <m/>
    <s v="00099021001 DEP.DE CHEQ.AJENOS,RET.DE CAM.,CONCEPTO: REEMBOLSO POR SUBSIDIO INCAPACIDAD SECTOR PUBLICO,DEP.: CAJA NACIONAL DE SALUD , PROCEDENCIA: BANCO UNION S.A., CHEQUE: 82840, FECHA DE EMISION:26/03/2025._x000a_TRLP-337/2025 P1315"/>
    <m/>
    <m/>
    <m/>
    <m/>
    <m/>
    <m/>
    <n v="0"/>
    <n v="67636.740000000005"/>
    <s v="CONCILIADO_PARCIAL"/>
  </r>
  <r>
    <x v="52"/>
    <m/>
    <x v="52"/>
    <x v="57"/>
    <s v="B22717700002"/>
    <s v="BOD"/>
    <n v="2271770"/>
    <m/>
    <s v="00099021001 DEP.DE CHEQ.AJENOS,RET.DE CAM.,CONCEPTO: REEMBOLSO POR SUBSIDIO INCAPACIDAD SECTOR PUBLICO,DEP.: CAJA NACIONAL DE SALUD , PROCEDENCIA: BANCO UNION S.A., CHEQUE: 82840, FECHA DE EMISION:26/03/2025._x000a_TRLP-337/2025 P1315"/>
    <m/>
    <m/>
    <m/>
    <m/>
    <m/>
    <m/>
    <n v="0"/>
    <n v="378859.91"/>
    <s v="CONCILIADO_PARCIAL"/>
  </r>
  <r>
    <x v="52"/>
    <m/>
    <x v="52"/>
    <x v="57"/>
    <s v="B22717700002"/>
    <s v="BOD"/>
    <n v="2271770"/>
    <m/>
    <s v="00099021001 DEP.DE CHEQ.AJENOS,RET.DE CAM.,CONCEPTO: REEMBOLSO POR SUBSIDIO INCAPACIDAD SECTOR PUBLICO,DEP.: CAJA NACIONAL DE SALUD , PROCEDENCIA: BANCO UNION S.A., CHEQUE: 82840, FECHA DE EMISION:26/03/2025._x000a_TRLP-337/2025 P1315"/>
    <m/>
    <m/>
    <m/>
    <m/>
    <m/>
    <m/>
    <n v="0"/>
    <n v="157238.99"/>
    <s v="CONCILIADO_PARCIAL"/>
  </r>
  <r>
    <x v="12"/>
    <m/>
    <x v="12"/>
    <x v="57"/>
    <s v="B22717720002"/>
    <s v="BOD"/>
    <n v="2271772"/>
    <m/>
    <s v="00099021001 DEP.DE CHEQ.AJENOS,RET.DE CAM.,CONCEPTO: REEMBOLSO POR SUBSIDIO INCAPACIDAD SECTOR PUBLICO,DEP.: CAJA NACIONAL DE SALUD , PROCEDENCIA: BANCO UNION S.A., CHEQUE: 82842, FECHA DE EMISION:26/03/2025._x000a_TRLP-337/2025 P1324"/>
    <m/>
    <m/>
    <m/>
    <m/>
    <m/>
    <m/>
    <n v="0"/>
    <n v="1506.4"/>
    <s v="CONCILIADO_PARCIAL"/>
  </r>
  <r>
    <x v="45"/>
    <m/>
    <x v="45"/>
    <x v="57"/>
    <s v="B22717720002"/>
    <s v="BOD"/>
    <n v="2271772"/>
    <m/>
    <s v="00099021001 DEP.DE CHEQ.AJENOS,RET.DE CAM.,CONCEPTO: REEMBOLSO POR SUBSIDIO INCAPACIDAD SECTOR PUBLICO,DEP.: CAJA NACIONAL DE SALUD , PROCEDENCIA: BANCO UNION S.A., CHEQUE: 82842, FECHA DE EMISION:26/03/2025._x000a_TRLP-337/2025 P1324"/>
    <m/>
    <m/>
    <m/>
    <m/>
    <m/>
    <m/>
    <n v="0"/>
    <n v="12401.11"/>
    <s v="CONCILIADO_PARCIAL"/>
  </r>
  <r>
    <x v="40"/>
    <m/>
    <x v="40"/>
    <x v="57"/>
    <s v="B22717720002"/>
    <s v="BOD"/>
    <n v="2271772"/>
    <m/>
    <s v="00099021001 DEP.DE CHEQ.AJENOS,RET.DE CAM.,CONCEPTO: REEMBOLSO POR SUBSIDIO INCAPACIDAD SECTOR PUBLICO,DEP.: CAJA NACIONAL DE SALUD , PROCEDENCIA: BANCO UNION S.A., CHEQUE: 82842, FECHA DE EMISION:26/03/2025._x000a_TRLP-337/2025 P1324"/>
    <m/>
    <m/>
    <m/>
    <m/>
    <m/>
    <m/>
    <n v="0"/>
    <n v="4723.2"/>
    <s v="CONCILIADO_PARCIAL"/>
  </r>
  <r>
    <x v="12"/>
    <m/>
    <x v="12"/>
    <x v="57"/>
    <s v="B22717720002"/>
    <s v="BOD"/>
    <n v="2271772"/>
    <m/>
    <s v="00099021001 DEP.DE CHEQ.AJENOS,RET.DE CAM.,CONCEPTO: REEMBOLSO POR SUBSIDIO INCAPACIDAD SECTOR PUBLICO,DEP.: CAJA NACIONAL DE SALUD , PROCEDENCIA: BANCO UNION S.A., CHEQUE: 82842, FECHA DE EMISION:26/03/2025._x000a_TRLP-337/2025 P1324"/>
    <m/>
    <m/>
    <m/>
    <m/>
    <m/>
    <m/>
    <n v="0"/>
    <n v="956.7"/>
    <s v="CONCILIADO_PARCIAL"/>
  </r>
  <r>
    <x v="26"/>
    <m/>
    <x v="26"/>
    <x v="57"/>
    <s v="B22717720002"/>
    <s v="BOD"/>
    <n v="2271772"/>
    <m/>
    <s v="00099021001 DEP.DE CHEQ.AJENOS,RET.DE CAM.,CONCEPTO: REEMBOLSO POR SUBSIDIO INCAPACIDAD SECTOR PUBLICO,DEP.: CAJA NACIONAL DE SALUD , PROCEDENCIA: BANCO UNION S.A., CHEQUE: 82842, FECHA DE EMISION:26/03/2025._x000a_TRLP-337/2025 P1324"/>
    <m/>
    <m/>
    <m/>
    <m/>
    <m/>
    <m/>
    <n v="0"/>
    <n v="13263.66"/>
    <s v="CONCILIADO_PARCIAL"/>
  </r>
  <r>
    <x v="49"/>
    <m/>
    <x v="49"/>
    <x v="57"/>
    <s v="B22717720002"/>
    <s v="BOD"/>
    <n v="2271772"/>
    <m/>
    <s v="00099021001 DEP.DE CHEQ.AJENOS,RET.DE CAM.,CONCEPTO: REEMBOLSO POR SUBSIDIO INCAPACIDAD SECTOR PUBLICO,DEP.: CAJA NACIONAL DE SALUD , PROCEDENCIA: BANCO UNION S.A., CHEQUE: 82842, FECHA DE EMISION:26/03/2025._x000a_TRLP-337/2025 P1324"/>
    <m/>
    <m/>
    <m/>
    <m/>
    <m/>
    <m/>
    <n v="0"/>
    <n v="1545.56"/>
    <s v="CONCILIADO_PARCIAL"/>
  </r>
  <r>
    <x v="42"/>
    <m/>
    <x v="42"/>
    <x v="57"/>
    <s v="B22717720002"/>
    <s v="BOD"/>
    <n v="2271772"/>
    <m/>
    <s v="00099021001 DEP.DE CHEQ.AJENOS,RET.DE CAM.,CONCEPTO: REEMBOLSO POR SUBSIDIO INCAPACIDAD SECTOR PUBLICO,DEP.: CAJA NACIONAL DE SALUD , PROCEDENCIA: BANCO UNION S.A., CHEQUE: 82842, FECHA DE EMISION:26/03/2025._x000a_TRLP-337/2025 P1324"/>
    <m/>
    <m/>
    <m/>
    <m/>
    <m/>
    <m/>
    <n v="0"/>
    <n v="240"/>
    <s v="CONCILIADO_PARCIAL"/>
  </r>
  <r>
    <x v="44"/>
    <m/>
    <x v="44"/>
    <x v="57"/>
    <s v="B22717720002"/>
    <s v="BOD"/>
    <n v="2271772"/>
    <m/>
    <s v="00099021001 DEP.DE CHEQ.AJENOS,RET.DE CAM.,CONCEPTO: REEMBOLSO POR SUBSIDIO INCAPACIDAD SECTOR PUBLICO,DEP.: CAJA NACIONAL DE SALUD , PROCEDENCIA: BANCO UNION S.A., CHEQUE: 82842, FECHA DE EMISION:26/03/2025._x000a_TRLP-337/2025 P1324"/>
    <m/>
    <m/>
    <m/>
    <m/>
    <m/>
    <m/>
    <n v="0"/>
    <n v="1081.5"/>
    <s v="CONCILIADO_PARCIAL"/>
  </r>
  <r>
    <x v="15"/>
    <m/>
    <x v="15"/>
    <x v="57"/>
    <s v="B22717720002"/>
    <s v="BOD"/>
    <n v="2271772"/>
    <m/>
    <s v="00099021001 DEP.DE CHEQ.AJENOS,RET.DE CAM.,CONCEPTO: REEMBOLSO POR SUBSIDIO INCAPACIDAD SECTOR PUBLICO,DEP.: CAJA NACIONAL DE SALUD , PROCEDENCIA: BANCO UNION S.A., CHEQUE: 82842, FECHA DE EMISION:26/03/2025._x000a_TRLP-337/2025 P1324"/>
    <m/>
    <m/>
    <m/>
    <m/>
    <m/>
    <m/>
    <n v="0"/>
    <n v="26728.54"/>
    <s v="CONCILIADO_PARCIAL"/>
  </r>
  <r>
    <x v="28"/>
    <m/>
    <x v="28"/>
    <x v="57"/>
    <s v="B22717720002"/>
    <s v="BOD"/>
    <n v="2271772"/>
    <m/>
    <s v="00099021001 DEP.DE CHEQ.AJENOS,RET.DE CAM.,CONCEPTO: REEMBOLSO POR SUBSIDIO INCAPACIDAD SECTOR PUBLICO,DEP.: CAJA NACIONAL DE SALUD , PROCEDENCIA: BANCO UNION S.A., CHEQUE: 82842, FECHA DE EMISION:26/03/2025._x000a_TRLP-337/2025 P1324"/>
    <m/>
    <m/>
    <m/>
    <m/>
    <m/>
    <m/>
    <n v="0"/>
    <n v="10214.76"/>
    <s v="CONCILIADO_PARCIAL"/>
  </r>
  <r>
    <x v="66"/>
    <m/>
    <x v="66"/>
    <x v="57"/>
    <s v="B22717720002"/>
    <s v="BOD"/>
    <n v="2271772"/>
    <m/>
    <s v="00099021001 DEP.DE CHEQ.AJENOS,RET.DE CAM.,CONCEPTO: REEMBOLSO POR SUBSIDIO INCAPACIDAD SECTOR PUBLICO,DEP.: CAJA NACIONAL DE SALUD , PROCEDENCIA: BANCO UNION S.A., CHEQUE: 82842, FECHA DE EMISION:26/03/2025._x000a_TRLP-337/2025 P1324"/>
    <m/>
    <m/>
    <m/>
    <m/>
    <m/>
    <m/>
    <n v="0"/>
    <n v="14178.24"/>
    <s v="CONCILIADO_PARCIAL"/>
  </r>
  <r>
    <x v="59"/>
    <m/>
    <x v="59"/>
    <x v="57"/>
    <s v="B22717720002"/>
    <s v="BOD"/>
    <n v="2271772"/>
    <m/>
    <s v="00099021001 DEP.DE CHEQ.AJENOS,RET.DE CAM.,CONCEPTO: REEMBOLSO POR SUBSIDIO INCAPACIDAD SECTOR PUBLICO,DEP.: CAJA NACIONAL DE SALUD , PROCEDENCIA: BANCO UNION S.A., CHEQUE: 82842, FECHA DE EMISION:26/03/2025._x000a_TRLP-337/2025 P1324"/>
    <m/>
    <m/>
    <m/>
    <m/>
    <m/>
    <m/>
    <n v="0"/>
    <n v="8517.67"/>
    <s v="CONCILIADO_PARCIAL"/>
  </r>
  <r>
    <x v="72"/>
    <m/>
    <x v="72"/>
    <x v="57"/>
    <s v="B22717720002"/>
    <s v="BOD"/>
    <n v="2271772"/>
    <m/>
    <s v="00099021001 DEP.DE CHEQ.AJENOS,RET.DE CAM.,CONCEPTO: REEMBOLSO POR SUBSIDIO INCAPACIDAD SECTOR PUBLICO,DEP.: CAJA NACIONAL DE SALUD , PROCEDENCIA: BANCO UNION S.A., CHEQUE: 82842, FECHA DE EMISION:26/03/2025._x000a_TRLP-337/2025 P1324"/>
    <m/>
    <m/>
    <m/>
    <m/>
    <m/>
    <m/>
    <n v="0"/>
    <n v="5003.75"/>
    <s v="CONCILIADO_PARCIAL"/>
  </r>
  <r>
    <x v="29"/>
    <m/>
    <x v="29"/>
    <x v="57"/>
    <s v="B22717720002"/>
    <s v="BOD"/>
    <n v="2271772"/>
    <m/>
    <s v="00099021001 DEP.DE CHEQ.AJENOS,RET.DE CAM.,CONCEPTO: REEMBOLSO POR SUBSIDIO INCAPACIDAD SECTOR PUBLICO,DEP.: CAJA NACIONAL DE SALUD , PROCEDENCIA: BANCO UNION S.A., CHEQUE: 82842, FECHA DE EMISION:26/03/2025._x000a_TRLP-337/2025 P1324"/>
    <m/>
    <m/>
    <m/>
    <m/>
    <m/>
    <m/>
    <n v="0"/>
    <n v="3119.31"/>
    <s v="CONCILIADO_PARCIAL"/>
  </r>
  <r>
    <x v="12"/>
    <m/>
    <x v="12"/>
    <x v="57"/>
    <s v="B22717720002"/>
    <s v="BOD"/>
    <n v="2271772"/>
    <m/>
    <s v="00099021001 DEP.DE CHEQ.AJENOS,RET.DE CAM.,CONCEPTO: REEMBOLSO POR SUBSIDIO INCAPACIDAD SECTOR PUBLICO,DEP.: CAJA NACIONAL DE SALUD , PROCEDENCIA: BANCO UNION S.A., CHEQUE: 82842, FECHA DE EMISION:26/03/2025._x000a_TRLP-337/2025 P1324"/>
    <m/>
    <m/>
    <m/>
    <m/>
    <m/>
    <m/>
    <n v="0"/>
    <n v="19253.7"/>
    <s v="CONCILIADO_PARCIAL"/>
  </r>
  <r>
    <x v="12"/>
    <m/>
    <x v="12"/>
    <x v="57"/>
    <s v="B22717720002"/>
    <s v="BOD"/>
    <n v="2271772"/>
    <m/>
    <s v="00099021001 DEP.DE CHEQ.AJENOS,RET.DE CAM.,CONCEPTO: REEMBOLSO POR SUBSIDIO INCAPACIDAD SECTOR PUBLICO,DEP.: CAJA NACIONAL DE SALUD , PROCEDENCIA: BANCO UNION S.A., CHEQUE: 82842, FECHA DE EMISION:26/03/2025._x000a_TRLP-337/2025 P1324"/>
    <m/>
    <m/>
    <m/>
    <m/>
    <m/>
    <m/>
    <n v="0"/>
    <n v="5653.69"/>
    <s v="CONCILIADO_PARCIAL"/>
  </r>
  <r>
    <x v="26"/>
    <m/>
    <x v="26"/>
    <x v="57"/>
    <s v="B22717720002"/>
    <s v="BOD"/>
    <n v="2271772"/>
    <m/>
    <s v="00099021001 DEP.DE CHEQ.AJENOS,RET.DE CAM.,CONCEPTO: REEMBOLSO POR SUBSIDIO INCAPACIDAD SECTOR PUBLICO,DEP.: CAJA NACIONAL DE SALUD , PROCEDENCIA: BANCO UNION S.A., CHEQUE: 82842, FECHA DE EMISION:26/03/2025._x000a_TRLP-337/2025 P1324"/>
    <m/>
    <m/>
    <m/>
    <m/>
    <m/>
    <m/>
    <n v="0"/>
    <n v="3777.6"/>
    <s v="CONCILIADO_PARCIAL"/>
  </r>
  <r>
    <x v="49"/>
    <m/>
    <x v="49"/>
    <x v="57"/>
    <s v="B22717720002"/>
    <s v="BOD"/>
    <n v="2271772"/>
    <m/>
    <s v="00099021001 DEP.DE CHEQ.AJENOS,RET.DE CAM.,CONCEPTO: REEMBOLSO POR SUBSIDIO INCAPACIDAD SECTOR PUBLICO,DEP.: CAJA NACIONAL DE SALUD , PROCEDENCIA: BANCO UNION S.A., CHEQUE: 82842, FECHA DE EMISION:26/03/2025._x000a_TRLP-337/2025 P1324"/>
    <m/>
    <m/>
    <m/>
    <m/>
    <m/>
    <m/>
    <n v="0"/>
    <n v="1604.4"/>
    <s v="CONCILIADO_PARCIAL"/>
  </r>
  <r>
    <x v="48"/>
    <m/>
    <x v="48"/>
    <x v="57"/>
    <s v="B22717720002"/>
    <s v="BOD"/>
    <n v="2271772"/>
    <m/>
    <s v="00099021001 DEP.DE CHEQ.AJENOS,RET.DE CAM.,CONCEPTO: REEMBOLSO POR SUBSIDIO INCAPACIDAD SECTOR PUBLICO,DEP.: CAJA NACIONAL DE SALUD , PROCEDENCIA: BANCO UNION S.A., CHEQUE: 82842, FECHA DE EMISION:26/03/2025._x000a_TRLP-337/2025 P1324"/>
    <m/>
    <m/>
    <m/>
    <m/>
    <m/>
    <m/>
    <n v="0"/>
    <n v="625.52"/>
    <s v="CONCILIADO_PARCIAL"/>
  </r>
  <r>
    <x v="61"/>
    <m/>
    <x v="61"/>
    <x v="57"/>
    <s v="B22717720002"/>
    <s v="BOD"/>
    <n v="2271772"/>
    <m/>
    <s v="00099021001 DEP.DE CHEQ.AJENOS,RET.DE CAM.,CONCEPTO: REEMBOLSO POR SUBSIDIO INCAPACIDAD SECTOR PUBLICO,DEP.: CAJA NACIONAL DE SALUD , PROCEDENCIA: BANCO UNION S.A., CHEQUE: 82842, FECHA DE EMISION:26/03/2025._x000a_TRLP-337/2025 P1324"/>
    <m/>
    <m/>
    <m/>
    <m/>
    <m/>
    <m/>
    <n v="0"/>
    <n v="972.8"/>
    <s v="CONCILIADO_PARCIAL"/>
  </r>
  <r>
    <x v="47"/>
    <m/>
    <x v="47"/>
    <x v="57"/>
    <s v="B22717720002"/>
    <s v="BOD"/>
    <n v="2271772"/>
    <m/>
    <s v="00099021001 DEP.DE CHEQ.AJENOS,RET.DE CAM.,CONCEPTO: REEMBOLSO POR SUBSIDIO INCAPACIDAD SECTOR PUBLICO,DEP.: CAJA NACIONAL DE SALUD , PROCEDENCIA: BANCO UNION S.A., CHEQUE: 82842, FECHA DE EMISION:26/03/2025._x000a_TRLP-337/2025 P1324"/>
    <m/>
    <m/>
    <m/>
    <m/>
    <m/>
    <m/>
    <n v="0"/>
    <n v="119606.6"/>
    <s v="CONCILIADO_PARCIAL"/>
  </r>
  <r>
    <x v="58"/>
    <m/>
    <x v="58"/>
    <x v="57"/>
    <s v="B22717720002"/>
    <s v="BOD"/>
    <n v="2271772"/>
    <m/>
    <s v="00099021001 DEP.DE CHEQ.AJENOS,RET.DE CAM.,CONCEPTO: REEMBOLSO POR SUBSIDIO INCAPACIDAD SECTOR PUBLICO,DEP.: CAJA NACIONAL DE SALUD , PROCEDENCIA: BANCO UNION S.A., CHEQUE: 82842, FECHA DE EMISION:26/03/2025._x000a_TRLP-337/2025 P1324"/>
    <m/>
    <m/>
    <m/>
    <m/>
    <m/>
    <m/>
    <n v="0"/>
    <n v="1992.98"/>
    <s v="CONCILIADO_PARCIAL"/>
  </r>
  <r>
    <x v="75"/>
    <m/>
    <x v="75"/>
    <x v="57"/>
    <s v="B22717720002"/>
    <s v="BOD"/>
    <n v="2271772"/>
    <m/>
    <s v="00099021001 DEP.DE CHEQ.AJENOS,RET.DE CAM.,CONCEPTO: REEMBOLSO POR SUBSIDIO INCAPACIDAD SECTOR PUBLICO,DEP.: CAJA NACIONAL DE SALUD , PROCEDENCIA: BANCO UNION S.A., CHEQUE: 82842, FECHA DE EMISION:26/03/2025._x000a_TRLP-337/2025 P1324"/>
    <m/>
    <m/>
    <m/>
    <m/>
    <m/>
    <m/>
    <n v="0"/>
    <n v="1782.21"/>
    <s v="CONCILIADO_PARCIAL"/>
  </r>
  <r>
    <x v="49"/>
    <m/>
    <x v="49"/>
    <x v="57"/>
    <s v="B22717720002"/>
    <s v="BOD"/>
    <n v="2271772"/>
    <m/>
    <s v="00099021001 DEP.DE CHEQ.AJENOS,RET.DE CAM.,CONCEPTO: REEMBOLSO POR SUBSIDIO INCAPACIDAD SECTOR PUBLICO,DEP.: CAJA NACIONAL DE SALUD , PROCEDENCIA: BANCO UNION S.A., CHEQUE: 82842, FECHA DE EMISION:26/03/2025._x000a_TRLP-337/2025 P1324"/>
    <m/>
    <m/>
    <m/>
    <m/>
    <m/>
    <m/>
    <n v="0"/>
    <n v="2532.2800000000002"/>
    <s v="CONCILIADO_PARCIAL"/>
  </r>
  <r>
    <x v="1"/>
    <m/>
    <x v="1"/>
    <x v="57"/>
    <s v="B22717720002"/>
    <s v="BOD"/>
    <n v="2271772"/>
    <m/>
    <s v="00099021001 DEP.DE CHEQ.AJENOS,RET.DE CAM.,CONCEPTO: REEMBOLSO POR SUBSIDIO INCAPACIDAD SECTOR PUBLICO,DEP.: CAJA NACIONAL DE SALUD , PROCEDENCIA: BANCO UNION S.A., CHEQUE: 82842, FECHA DE EMISION:26/03/2025._x000a_TRLP-337/2025 P1324"/>
    <m/>
    <m/>
    <m/>
    <m/>
    <m/>
    <m/>
    <n v="0"/>
    <n v="28484.629999999997"/>
    <s v="CONCILIADO_PARCIAL"/>
  </r>
  <r>
    <x v="42"/>
    <m/>
    <x v="42"/>
    <x v="57"/>
    <s v="B22717720002"/>
    <s v="BOD"/>
    <n v="2271772"/>
    <m/>
    <s v="00099021001 DEP.DE CHEQ.AJENOS,RET.DE CAM.,CONCEPTO: REEMBOLSO POR SUBSIDIO INCAPACIDAD SECTOR PUBLICO,DEP.: CAJA NACIONAL DE SALUD , PROCEDENCIA: BANCO UNION S.A., CHEQUE: 82842, FECHA DE EMISION:26/03/2025._x000a_TRLP-337/2025 P1324"/>
    <m/>
    <m/>
    <m/>
    <m/>
    <m/>
    <m/>
    <n v="0"/>
    <n v="601.55999999999995"/>
    <s v="CONCILIADO_PARCIAL"/>
  </r>
  <r>
    <x v="42"/>
    <m/>
    <x v="42"/>
    <x v="57"/>
    <s v="B22717720002"/>
    <s v="BOD"/>
    <n v="2271772"/>
    <m/>
    <s v="00099021001 DEP.DE CHEQ.AJENOS,RET.DE CAM.,CONCEPTO: REEMBOLSO POR SUBSIDIO INCAPACIDAD SECTOR PUBLICO,DEP.: CAJA NACIONAL DE SALUD , PROCEDENCIA: BANCO UNION S.A., CHEQUE: 82842, FECHA DE EMISION:26/03/2025._x000a_TRLP-337/2025 P1324"/>
    <m/>
    <m/>
    <m/>
    <m/>
    <m/>
    <m/>
    <n v="0"/>
    <n v="8197.82"/>
    <s v="CONCILIADO_PARCIAL"/>
  </r>
  <r>
    <x v="65"/>
    <m/>
    <x v="65"/>
    <x v="57"/>
    <s v="B22717720002"/>
    <s v="BOD"/>
    <n v="2271772"/>
    <m/>
    <s v="00099021001 DEP.DE CHEQ.AJENOS,RET.DE CAM.,CONCEPTO: REEMBOLSO POR SUBSIDIO INCAPACIDAD SECTOR PUBLICO,DEP.: CAJA NACIONAL DE SALUD , PROCEDENCIA: BANCO UNION S.A., CHEQUE: 82842, FECHA DE EMISION:26/03/2025._x000a_TRLP-337/2025 P1324"/>
    <m/>
    <m/>
    <m/>
    <m/>
    <m/>
    <m/>
    <n v="0"/>
    <n v="5133.38"/>
    <s v="CONCILIADO_PARCIAL"/>
  </r>
  <r>
    <x v="53"/>
    <m/>
    <x v="53"/>
    <x v="57"/>
    <s v="B22717720002"/>
    <s v="BOD"/>
    <n v="2271772"/>
    <m/>
    <s v="00099021001 DEP.DE CHEQ.AJENOS,RET.DE CAM.,CONCEPTO: REEMBOLSO POR SUBSIDIO INCAPACIDAD SECTOR PUBLICO,DEP.: CAJA NACIONAL DE SALUD , PROCEDENCIA: BANCO UNION S.A., CHEQUE: 82842, FECHA DE EMISION:26/03/2025._x000a_TRLP-337/2025 P1324"/>
    <m/>
    <m/>
    <m/>
    <m/>
    <m/>
    <m/>
    <n v="0"/>
    <n v="4721"/>
    <s v="CONCILIADO_PARCIAL"/>
  </r>
  <r>
    <x v="51"/>
    <m/>
    <x v="51"/>
    <x v="57"/>
    <s v="B22717720002"/>
    <s v="BOD"/>
    <n v="2271772"/>
    <m/>
    <s v="00099021001 DEP.DE CHEQ.AJENOS,RET.DE CAM.,CONCEPTO: REEMBOLSO POR SUBSIDIO INCAPACIDAD SECTOR PUBLICO,DEP.: CAJA NACIONAL DE SALUD , PROCEDENCIA: BANCO UNION S.A., CHEQUE: 82842, FECHA DE EMISION:26/03/2025._x000a_TRLP-337/2025 P1324"/>
    <m/>
    <m/>
    <m/>
    <m/>
    <m/>
    <m/>
    <n v="0"/>
    <n v="892.8"/>
    <s v="CONCILIADO_PARCIAL"/>
  </r>
  <r>
    <x v="64"/>
    <m/>
    <x v="64"/>
    <x v="57"/>
    <s v="B22717720002"/>
    <s v="BOD"/>
    <n v="2271772"/>
    <m/>
    <s v="00099021001 DEP.DE CHEQ.AJENOS,RET.DE CAM.,CONCEPTO: REEMBOLSO POR SUBSIDIO INCAPACIDAD SECTOR PUBLICO,DEP.: CAJA NACIONAL DE SALUD , PROCEDENCIA: BANCO UNION S.A., CHEQUE: 82842, FECHA DE EMISION:26/03/2025._x000a_TRLP-337/2025 P1324"/>
    <m/>
    <m/>
    <m/>
    <m/>
    <m/>
    <m/>
    <n v="0"/>
    <n v="2335"/>
    <s v="CONCILIADO_PARCIAL"/>
  </r>
  <r>
    <x v="70"/>
    <m/>
    <x v="70"/>
    <x v="57"/>
    <s v="B22717720002"/>
    <s v="BOD"/>
    <n v="2271772"/>
    <m/>
    <s v="00099021001 DEP.DE CHEQ.AJENOS,RET.DE CAM.,CONCEPTO: REEMBOLSO POR SUBSIDIO INCAPACIDAD SECTOR PUBLICO,DEP.: CAJA NACIONAL DE SALUD , PROCEDENCIA: BANCO UNION S.A., CHEQUE: 82842, FECHA DE EMISION:26/03/2025._x000a_TRLP-337/2025 P1324"/>
    <m/>
    <m/>
    <m/>
    <m/>
    <m/>
    <m/>
    <n v="0"/>
    <n v="239968"/>
    <s v="CONCILIADO_PARCIAL"/>
  </r>
  <r>
    <x v="52"/>
    <m/>
    <x v="52"/>
    <x v="57"/>
    <s v="B22717720002"/>
    <s v="BOD"/>
    <n v="2271772"/>
    <m/>
    <s v="00099021001 DEP.DE CHEQ.AJENOS,RET.DE CAM.,CONCEPTO: REEMBOLSO POR SUBSIDIO INCAPACIDAD SECTOR PUBLICO,DEP.: CAJA NACIONAL DE SALUD , PROCEDENCIA: BANCO UNION S.A., CHEQUE: 82842, FECHA DE EMISION:26/03/2025._x000a_TRLP-337/2025 P1324"/>
    <m/>
    <m/>
    <m/>
    <m/>
    <m/>
    <m/>
    <n v="0"/>
    <n v="420288.07"/>
    <s v="CONCILIADO_PARCIAL"/>
  </r>
  <r>
    <x v="52"/>
    <m/>
    <x v="52"/>
    <x v="57"/>
    <s v="B22717720002"/>
    <s v="BOD"/>
    <n v="2271772"/>
    <m/>
    <s v="00099021001 DEP.DE CHEQ.AJENOS,RET.DE CAM.,CONCEPTO: REEMBOLSO POR SUBSIDIO INCAPACIDAD SECTOR PUBLICO,DEP.: CAJA NACIONAL DE SALUD , PROCEDENCIA: BANCO UNION S.A., CHEQUE: 82842, FECHA DE EMISION:26/03/2025._x000a_TRLP-337/2025 P1324"/>
    <m/>
    <m/>
    <m/>
    <m/>
    <m/>
    <m/>
    <n v="0"/>
    <n v="189521.97"/>
    <s v="CONCILIADO_PARCIAL"/>
  </r>
  <r>
    <x v="3"/>
    <m/>
    <x v="3"/>
    <x v="57"/>
    <s v="B22718190002"/>
    <s v="BOD"/>
    <n v="2271819"/>
    <m/>
    <s v="00291012008 DEP.DE CHEQ.AJENOS,RET.DE CAM.,CONCEPTO: DEPÓSITO,DEP.: LUIS ENRIQUE REVOLLO ARANCIBIA , PROCEDENCIA: BANCO UNION S.A., CHEQUE: 213555, FECHA DE EMISION:27/03/2025"/>
    <m/>
    <m/>
    <m/>
    <m/>
    <m/>
    <m/>
    <n v="0"/>
    <n v="26368.34"/>
    <s v="NO_CONCILIADO"/>
  </r>
  <r>
    <x v="2"/>
    <m/>
    <x v="2"/>
    <x v="57"/>
    <s v="B22718260002"/>
    <s v="BOD"/>
    <n v="2271826"/>
    <m/>
    <s v="00099021001 DEP.DE CHEQ.AJENOS,RET.DE CAM.,CONCEPTO: DEVOLUCION BOLETA HABER MENSUAL 11/2024 ITEM 00367,DEP.: OSCAR COPA SALINAS , PROCEDENCIA: BANCO UNION S.A., CHEQUE: 213553, FECHA DE EMISION:27/03/2025"/>
    <m/>
    <m/>
    <m/>
    <m/>
    <m/>
    <m/>
    <n v="0"/>
    <n v="6551.41"/>
    <s v="NO_CONCILIADO"/>
  </r>
  <r>
    <x v="3"/>
    <m/>
    <x v="3"/>
    <x v="59"/>
    <s v="G30797390001"/>
    <s v="CVD"/>
    <n v="3079739"/>
    <m/>
    <s v="COBRO COSTOS DE PAPELERIA POR REGULARIZACION DE TRANSFERENCIA DEL EXTERIOR POR ORDEN DE CHAMBRE DE COMMERCE INTERNATIONALE (PARIS) REF.: CASE 26433 JPA AJP REIMBURSMENT OF ADVANCE ON COSTS AS PER THE COURT S DECISION 23 01 25 Y NOTA ABC/GNA/SAF/ATE/2025-0563 DE 27.03.2025 DE ABC LIB. 00291012002 ABC-RECURSOS PROPIOS"/>
    <m/>
    <m/>
    <m/>
    <m/>
    <m/>
    <m/>
    <n v="60"/>
    <n v="0"/>
    <s v="NO_CONCILIADO"/>
  </r>
  <r>
    <x v="4"/>
    <m/>
    <x v="4"/>
    <x v="59"/>
    <s v="S11233150004"/>
    <s v="COB"/>
    <n v="1123315"/>
    <m/>
    <s v="||TRANSF. DE FONDOS AL EXTERIOR.SEGUN SOL.053975-22732 YPFB DE 21/02/2025 REF.: PAGO A FAVOR DE GALILEO TRADING DMCC POR CONCEPTO DE 4TO POST PAGO SUM HIDRO LIQ OCCIDENTE 2024 OP UPCA 3 HR GPDI 33972 PROC 117, POR EUR 220.113,80 EQUIVALENTE A USD 237.634,67 LIB.00513012004 LBP-YPFB-UNICOMERCIAL (4030005415/1-2188907) COM.TRN. 3.260,35 SWIFT BS300-UT.ESCR60"/>
    <m/>
    <m/>
    <m/>
    <m/>
    <m/>
    <m/>
    <n v="3620.35"/>
    <n v="0"/>
    <s v="NO_CONCILIADO"/>
  </r>
  <r>
    <x v="2"/>
    <m/>
    <x v="2"/>
    <x v="59"/>
    <s v="O22723380002"/>
    <s v="BOD"/>
    <n v="2272338"/>
    <m/>
    <s v="00099021001 DEPOSITO DE EFECTIVO, DEPOSITANTE: JOSE ANTONIO ZAMORA GUTIERREZ, CONCEPTO: DEVOLUCION DE EXAMEN POST OCUPACIONAL GESTION 2025, CUENTA DE DEPOSITO: CUENTA UNICA DEL TESORO"/>
    <m/>
    <m/>
    <m/>
    <m/>
    <m/>
    <m/>
    <n v="0"/>
    <n v="300"/>
    <s v="NO_CONCILIADO"/>
  </r>
  <r>
    <x v="27"/>
    <m/>
    <x v="27"/>
    <x v="59"/>
    <s v="O22723890002"/>
    <s v="BOD"/>
    <n v="2272389"/>
    <m/>
    <s v="00378012002 DEPOSITO DE EFECTIVO, DEPOSITANTE: ADHEMAR EMILIO ATORA QUISPE, CONCEPTO: DEV. SALDO C31 - 292, CUENTA DE DEPOSITO: CUENTA UNICA DEL TESORO"/>
    <m/>
    <m/>
    <m/>
    <m/>
    <m/>
    <m/>
    <n v="0"/>
    <n v="174"/>
    <s v="NO_CONCILIADO"/>
  </r>
  <r>
    <x v="2"/>
    <m/>
    <x v="2"/>
    <x v="59"/>
    <s v="O22724020002"/>
    <s v="BOD"/>
    <n v="2272402"/>
    <m/>
    <s v="00099021001 DEPOSITO DE EFECTIVO, DEPOSITANTE: LEONCIO FLORES CASTRO, CONCEPTO: PAGO DE COBROS INDEBIDOS, CUENTA DE DEPOSITO: CUENTA UNICA DEL TESORO"/>
    <m/>
    <m/>
    <m/>
    <m/>
    <m/>
    <m/>
    <n v="0"/>
    <n v="2000"/>
    <s v="NO_CONCILIADO"/>
  </r>
  <r>
    <x v="31"/>
    <m/>
    <x v="31"/>
    <x v="59"/>
    <s v="B22721700002"/>
    <s v="BOD"/>
    <n v="2272170"/>
    <m/>
    <s v="00099021001 DEP.DE CHEQ.AJENOS,RET.DE CAM.,CONCEPTO: INCAPACIDADES,DEP.: CAJA NACIONAL DE SALUD, PROCEDENCIA: BANCO UNION S.A., CHEQUE: 12930, FECHA DE EMISION:25/03/2025._x000a_T/12/056/2025 CP0495"/>
    <m/>
    <m/>
    <m/>
    <m/>
    <m/>
    <m/>
    <n v="0"/>
    <n v="5677.06"/>
    <s v="NO_CONCILIADO"/>
  </r>
  <r>
    <x v="0"/>
    <m/>
    <x v="0"/>
    <x v="59"/>
    <s v="B22722560002"/>
    <s v="BOD"/>
    <n v="2272256"/>
    <m/>
    <s v="00081011101 DEP.DE CHEQ.AJENOS,RET.DE CAM.,CONCEPTO: REEMBOLSO MINISTERIO DE OBRAS PUBLICAS SERVICIO Y VIVIENDA,DEP.: CAJA DE SALUD CORDES , PROCEDENCIA: BANCO UNION S.A., CHEQUE: 46827, FECHA DE EMISION:14/03/2025"/>
    <m/>
    <m/>
    <m/>
    <m/>
    <m/>
    <m/>
    <n v="0"/>
    <n v="30622.6"/>
    <s v="NO_CONCILIADO"/>
  </r>
  <r>
    <x v="7"/>
    <m/>
    <x v="7"/>
    <x v="59"/>
    <s v="B22722650002"/>
    <s v="BOD"/>
    <n v="2272265"/>
    <m/>
    <s v="00099021001 DEP.DE CHEQ.AJENOS,RET.DE CAM.,CONCEPTO: REEMBOLSO MINISTERIO DE MEDIO AMBIENTE Y AGUA,DEP.: CAJA DE SALUD CORDES , PROCEDENCIA: BANCO UNION S.A., CHEQUE: 46815, FECHA DE EMISION:14/03/2025"/>
    <m/>
    <m/>
    <m/>
    <m/>
    <m/>
    <m/>
    <n v="0"/>
    <n v="5003.1899999999996"/>
    <s v="NO_CONCILIADO"/>
  </r>
  <r>
    <x v="0"/>
    <m/>
    <x v="0"/>
    <x v="59"/>
    <s v="B22722670002"/>
    <s v="BOD"/>
    <n v="2272267"/>
    <m/>
    <s v="00081011105 DEP.DE CHEQ.AJENOS,RET.DE CAM.,CONCEPTO: REEMBOLSO MINISTERIO DE OBRAS PUBLICAS SERVICIO Y VIVIENDA,DEP.: CAJA DE SALUD CORDES , PROCEDENCIA: BANCO UNION S.A., CHEQUE: 46814, FECHA DE EMISION:14/03/2025"/>
    <m/>
    <m/>
    <m/>
    <m/>
    <m/>
    <m/>
    <n v="0"/>
    <n v="332.92"/>
    <s v="NO_CONCILIADO"/>
  </r>
  <r>
    <x v="0"/>
    <m/>
    <x v="0"/>
    <x v="59"/>
    <s v="B22722690002"/>
    <s v="BOD"/>
    <n v="2272269"/>
    <m/>
    <s v="00081011101 DEP.DE CHEQ.AJENOS,RET.DE CAM.,CONCEPTO: REEMBOLSO MINISTERIO DE OBRAS PUBLICAS SERVICIO Y VIVIENDA,DEP.: CAJA DE SALUD CORDES , PROCEDENCIA: BANCO UNION S.A., CHEQUE: 46817, FECHA DE EMISION:14/03/2025"/>
    <m/>
    <m/>
    <m/>
    <m/>
    <m/>
    <m/>
    <n v="0"/>
    <n v="20963.05"/>
    <s v="NO_CONCILIADO"/>
  </r>
  <r>
    <x v="2"/>
    <m/>
    <x v="2"/>
    <x v="59"/>
    <s v="B22722810002"/>
    <s v="BOD"/>
    <n v="2272281"/>
    <m/>
    <s v="00099021001 DEP.DE CHEQ.AJENOS,RET.DE CAM.,CONCEPTO: DEVOLUCION,DEP.: MARIA ELENA GONZALES CLAURE , PROCEDENCIA: BANCO UNION S.A., CHEQUE: 213558, FECHA DE EMISION:27/03/2025"/>
    <m/>
    <m/>
    <m/>
    <m/>
    <m/>
    <m/>
    <n v="0"/>
    <n v="6098.6"/>
    <s v="NO_CONCILIADO"/>
  </r>
  <r>
    <x v="11"/>
    <m/>
    <x v="11"/>
    <x v="59"/>
    <s v="B22722820002"/>
    <s v="BOD"/>
    <n v="2272282"/>
    <m/>
    <s v="00099021001 DEP.DE CHEQ.AJENOS,RET.DE CAM.,CONCEPTO: DEVOLUCION,DEP.: OLGA LUZ ALDAPIZ FLORES , PROCEDENCIA: BANCO UNION S.A., CHEQUE: 213560, FECHA DE EMISION:28/03/2025/DJBR"/>
    <m/>
    <m/>
    <m/>
    <m/>
    <m/>
    <m/>
    <n v="0"/>
    <n v="4240.55"/>
    <s v="NO_CONCILIADO"/>
  </r>
  <r>
    <x v="4"/>
    <m/>
    <x v="4"/>
    <x v="60"/>
    <s v="F0024217"/>
    <s v="NTE"/>
    <n v="11561981"/>
    <m/>
    <s v="De: 00513012004 Transferencia de recursos a solicitud de Yacimientos Petrolíferos Bolivianos mediante nota CITE: YPFB/GAFC/556-DFC/URTR-152/2025 en aplicación al Decreto Supremo N° 5348 de 10 de marzo de 2025 y la Resolución Ministerial N° 26 de 27 de enero de 2025 que aprueba el Reglamento Operativo para el pago de obligaciones en el extranjero."/>
    <m/>
    <m/>
    <m/>
    <m/>
    <m/>
    <m/>
    <n v="51260656.420000002"/>
    <n v="0"/>
    <s v="NO_CONCILIADO"/>
  </r>
  <r>
    <x v="13"/>
    <m/>
    <x v="13"/>
    <x v="60"/>
    <s v="S11235810002"/>
    <s v="CRV"/>
    <n v="1123581"/>
    <m/>
    <s v="||COMPLEMENTO AL PAGO A NATIXIS FRANCIA PRÉSTAMO 931-OA1 VCTO. 31-03-2025 POR CUENTA DE GAM.SCZ, COD.LIQ. 019776 DEL 28-03-2025, VALOR 31/03/2025 INTERESES EUR627,38 LIB. 00099031002 RECUP. DIFERENCIALES CAPITAL E INTERESES-CRED EXT."/>
    <m/>
    <m/>
    <m/>
    <m/>
    <m/>
    <m/>
    <n v="0"/>
    <n v="4727.25"/>
    <s v="NO_CONCILIADO"/>
  </r>
  <r>
    <x v="2"/>
    <m/>
    <x v="2"/>
    <x v="60"/>
    <s v="O22727550002"/>
    <s v="BOD"/>
    <n v="2272755"/>
    <m/>
    <s v="00099021001 DEPOSITO DE EFECTIVO, DEPOSITANTE: ANA MARIA VALDIVIESO, CONCEPTO: DEVOLUCION, CUENTA DE DEPOSITO: CUENTA UNICA DEL TESORO"/>
    <m/>
    <m/>
    <m/>
    <m/>
    <m/>
    <m/>
    <n v="0"/>
    <n v="350"/>
    <s v="NO_CONCILIADO"/>
  </r>
  <r>
    <x v="2"/>
    <m/>
    <x v="2"/>
    <x v="60"/>
    <s v="O22727700002"/>
    <s v="BOD"/>
    <n v="2272770"/>
    <m/>
    <s v="00099021001 DEPOSITO DE EFECTIVO, DEPOSITANTE: RICHARD VALENTIN QUISBERT LAURA CI 3383211, CONCEPTO: DEPÓSITO MONTO EXCEDENTARIO A LA REMUNERACION MAXIMA - MARZO 2025, CUENTA DE DEPOSITO: CUENTA UNICA DEL TESORO"/>
    <m/>
    <m/>
    <m/>
    <m/>
    <m/>
    <m/>
    <n v="0"/>
    <n v="13437.98"/>
    <s v="NO_CONCILIADO"/>
  </r>
  <r>
    <x v="5"/>
    <m/>
    <x v="5"/>
    <x v="60"/>
    <s v="B22727950002"/>
    <s v="BOD"/>
    <n v="2272795"/>
    <m/>
    <s v="00099021001 DEP.DE CHEQ.AJENOS,RET.DE CAM.,CONCEPTO: INCAPACIDADES,DEP.: CAJA NACIONAL DE SALUD , PROCEDENCIA: BANCO UNION S.A., CHEQUE: 27586, FECHA DE EMISION:27/03/2025"/>
    <m/>
    <m/>
    <m/>
    <m/>
    <m/>
    <m/>
    <n v="0"/>
    <n v="822580.81"/>
    <s v="NO_CONCILIADO"/>
  </r>
  <r>
    <x v="5"/>
    <m/>
    <x v="5"/>
    <x v="60"/>
    <s v="B22727970002"/>
    <s v="BOD"/>
    <n v="2272797"/>
    <m/>
    <s v="00099021001 DEP.DE CHEQ.AJENOS,RET.DE CAM.,CONCEPTO: INCAPACIDADES,DEP.: CAJA NACIONAL DE SALUD , PROCEDENCIA: BANCO UNION S.A., CHEQUE: 27585, FECHA DE EMISION:27/03/2025"/>
    <m/>
    <m/>
    <m/>
    <m/>
    <m/>
    <m/>
    <n v="0"/>
    <n v="1128645.54"/>
    <s v="NO_CONCILIADO"/>
  </r>
  <r>
    <x v="2"/>
    <m/>
    <x v="2"/>
    <x v="61"/>
    <s v="O22733470002"/>
    <s v="BOD"/>
    <n v="2273347"/>
    <m/>
    <s v="00099021001 DEPOSITO DE EFECTIVO, DEPOSITANTE: GONZALES RAMOS BRAULIO, CONCEPTO: PAGO EXCESO BONO REFRIGERIO DEL 9-19/07/2024, CUENTA DE DEPOSITO: CUENTA UNICA DEL TESORO"/>
    <m/>
    <m/>
    <m/>
    <m/>
    <m/>
    <m/>
    <n v="0"/>
    <n v="144"/>
    <s v="NO_CONCILIADO"/>
  </r>
  <r>
    <x v="2"/>
    <m/>
    <x v="2"/>
    <x v="61"/>
    <s v="O22733480002"/>
    <s v="BOD"/>
    <n v="2273348"/>
    <m/>
    <s v="00099021001 DEPOSITO DE EFECTIVO, DEPOSITANTE: GONZALEZ RAMOS BRAULIO, CONCEPTO: PAGO EXCESO BONO REFRIGERIO DEL 19/09/2024, CUENTA DE DEPOSITO: CUENTA UNICA DEL TESORO"/>
    <m/>
    <m/>
    <m/>
    <m/>
    <m/>
    <m/>
    <n v="0"/>
    <n v="18"/>
    <s v="NO_CONCILIADO"/>
  </r>
  <r>
    <x v="4"/>
    <m/>
    <x v="4"/>
    <x v="61"/>
    <s v="G30835280004"/>
    <s v="DVD"/>
    <n v="22731"/>
    <m/>
    <s v="VENTA DE DIVISAS CON TRANSFERENCIA DE FONDOS A SOLICITUD DE YACIMIENTOS PETROLIFEROS FISCALES BOLIVIANOS SEGUN SOLICITUD 22731 REF: 5TO POST PAGO SUM HIDR LIQ OCCIDENTE 2024 OP UPCA 216 HR GPDI 2480 2025 PROC 116 EQUIVALENTES 3.942.071,38 USD LIB. 00513012004 LBP-YPFB-UNICOMERCIAL (4030005415/1-2188907) POR DIFERENCIAL CAMBIARIO"/>
    <m/>
    <m/>
    <m/>
    <m/>
    <m/>
    <m/>
    <n v="1181999.31"/>
    <n v="0"/>
    <s v="NO_CONCILIADO"/>
  </r>
  <r>
    <x v="4"/>
    <m/>
    <x v="4"/>
    <x v="61"/>
    <s v="G30835290004"/>
    <s v="DVD"/>
    <n v="22730"/>
    <m/>
    <s v="VENTA DE DIVISAS CON TRANSFERENCIA DE FONDOS A SOLICITUD DE YACIMIENTOS PETROLIFEROS FISCALES BOLIVIANOS SEGUN SOLICITUD 22730 REF: 5TO POST PAGO SUM HIDR LIQ OCCIDENTE 2024 OP UPCA 216 HR GPDI 2480 2025 PROC 115 EQUIVALENTES 10.450.202,83 USD LIB. 00513012004 LBP-YPFB-UNICOMERCIAL (4030005415/1-2188907) POR DIFERENCIAL CAMBIARIO"/>
    <m/>
    <m/>
    <m/>
    <m/>
    <m/>
    <m/>
    <n v="3133411.72"/>
    <n v="0"/>
    <s v="NO_CONCILIADO"/>
  </r>
  <r>
    <x v="4"/>
    <m/>
    <x v="4"/>
    <x v="61"/>
    <s v="G30835300004"/>
    <s v="DVD"/>
    <n v="22883"/>
    <m/>
    <s v="VENTA DE DIVISAS CON TRANSFERENCIA DE FONDOS A SOLICITUD DE YACIMIENTOS PETROLIFEROS FISCALES BOLIVIANOS SEGUN SOLICITUD 22883 REF: 1ER POST PAGO SUM HIDR LIQ OCCIDENTE 2024 OP UPCA 425 HR DCIM 4946 2025 PROC 142 EQUIVALENTES 18.083.475,50 USD LIB. 00513012004 LBP-YPFB-UNICOMERCIAL (4030005415/1-2188907) POR DIFERENCIAL CAMBIARIO"/>
    <m/>
    <m/>
    <m/>
    <m/>
    <m/>
    <m/>
    <n v="580989.47"/>
    <n v="0"/>
    <s v="NO_CONCILIADO"/>
  </r>
  <r>
    <x v="56"/>
    <m/>
    <x v="56"/>
    <x v="61"/>
    <s v="S11236080003"/>
    <s v="COB"/>
    <n v="1123608"/>
    <m/>
    <s v="||TRANSFERENCIA DE FONDOS S/G MENSAJES SWIFTS NROS. 4233-4212 EN ATENCIÓN A NOTA: DGAC/DAF/FIN/NE-0008/25 DE F.29/1/2025 (HRE-TGL-1866) ENVIADO POR LA DIRECCIÓN GENERAL DE AERONÁUTICA CIVIL (SECTOR PÚBLICO). DEBITO DE LA LIBRETA 00117012001 DGAC, REPOSICIÓN ÚTILES DE ESCRITORIO."/>
    <m/>
    <m/>
    <m/>
    <m/>
    <m/>
    <m/>
    <n v="60"/>
    <n v="0"/>
    <s v="NO_CONCILIADO"/>
  </r>
  <r>
    <x v="56"/>
    <m/>
    <x v="56"/>
    <x v="61"/>
    <s v="S11236060003"/>
    <s v="COB"/>
    <n v="1123606"/>
    <m/>
    <s v="||TRANSFERENCIA DE FONDOS S/G MENSAJES SWIFT NROS. 4216 Y 4237 DE LA FECHA Y NOTA CITE DGAC/DAF/FIN/NE-0008/25 DE F.29.01.2025 (HRE-TGL-1866) DE LA DIRECCION GENERAL DE AERONAUTICA CIVIL (SECTOR PÚBLICO). DEBITO DE LA LIBRETA 00117012001 DGAC, REPOSICIÓN DE ÚTILES DE ESCRITORIO."/>
    <m/>
    <m/>
    <m/>
    <m/>
    <m/>
    <m/>
    <n v="60"/>
    <n v="0"/>
    <s v="NO_CONCILIADO"/>
  </r>
  <r>
    <x v="56"/>
    <m/>
    <x v="56"/>
    <x v="61"/>
    <s v="S11236070003"/>
    <s v="COB"/>
    <n v="1123607"/>
    <m/>
    <s v="||TRANSFERENCIA DE FONDOS S/G MENSAJE SWIFT NRO. 4208, DE LA FECHA Y NOTA CITE DGAC/DAF/FIN/NE-0008/25 DE F.29.01.2025 (HRE-TGL-1866) DE LA DIRECCION GENERAL DE AERONAUTICA CIVIL (SECTOR PÚBLICO). DEBITO DE LA LIBRETA 00117012001 DGAC, REPOSICIÓN DE ÚTILES DE ESCRITORIO."/>
    <m/>
    <m/>
    <m/>
    <m/>
    <m/>
    <m/>
    <n v="60"/>
    <n v="0"/>
    <s v="NO_CONCILIADO"/>
  </r>
  <r>
    <x v="56"/>
    <m/>
    <x v="56"/>
    <x v="61"/>
    <s v="S11236090003"/>
    <s v="COB"/>
    <n v="1123609"/>
    <m/>
    <s v="||TRANSFERENCIA DE FONDOS S/G MENSAJES SWIFT NROS. 4215 Y 4236 DE LA FECHA Y NOTA CITE DGAC/DAF/FIN/NE-0008/25 DE F.29.01.2025 (HRE-TGL-1866) DE LA DIRECCION GENERAL DE AERONAUTICA CIVIL (SECTOR PÚBLICO). DEBITO DE LA LIBRETA 00117012001 DGAC, REPOSICIÓN DE ÚTILES DE ESCRITORIO"/>
    <m/>
    <m/>
    <m/>
    <m/>
    <m/>
    <m/>
    <n v="60"/>
    <n v="0"/>
    <s v="NO_CONCILIADO"/>
  </r>
  <r>
    <x v="56"/>
    <m/>
    <x v="56"/>
    <x v="61"/>
    <s v="S11236460003"/>
    <s v="COB"/>
    <n v="1123646"/>
    <m/>
    <s v="||REGULARIZACIÓN DE NUESTRA OPERACIÓN N°1123620 DE FECHA 1/04/2025 SEGÚN CORREO ELECTRONICO DE LA FECHA Y NOTA CITE DGAC/DAF/FIN/NE-0008/25 DE F.29.01.2025 (HRE-TGL-1866) DE LA DIRECCION GENERAL DE AERONAUTICA CIVIL (SECTOR PÚBLICO). DEBITO DE LA LIBRETA 00117012001 DGAC, REPOSICIÓN DE ÚTILES DE ESCRITORIO."/>
    <m/>
    <m/>
    <m/>
    <m/>
    <m/>
    <m/>
    <n v="60"/>
    <n v="0"/>
    <s v="NO_CONCILIADO"/>
  </r>
  <r>
    <x v="3"/>
    <m/>
    <x v="3"/>
    <x v="62"/>
    <s v="O22736120002"/>
    <s v="BOD"/>
    <n v="2273612"/>
    <m/>
    <s v="00099021001 DEPOSITO DE EFECTIVO, DEPOSITANTE: ADMINISTRADORA BOLIVIANA DE CARRETERAS, CONCEPTO: REEMBOLSO DEL SUBSIDIO POR INCAPACIDAD TEMPORAL, CUENTA DE DEPOSITO: CUENTA UNICA DEL TESORO"/>
    <m/>
    <m/>
    <m/>
    <m/>
    <m/>
    <m/>
    <n v="0"/>
    <n v="5903.43"/>
    <s v="NO_CONCILIADO"/>
  </r>
  <r>
    <x v="3"/>
    <m/>
    <x v="3"/>
    <x v="62"/>
    <s v="O22736150002"/>
    <s v="BOD"/>
    <n v="2273615"/>
    <m/>
    <s v="00099021001 DEPOSITO DE EFECTIVO, DEPOSITANTE: ADMINISTRADORA BOLIVIANA DE CARRETERAS, CONCEPTO: REEMBOLSO DEL SUBSIDIO POR INCAPACIDAD TEMPORAL, CUENTA DE DEPOSITO: CUENTA UNICA DEL TESORO"/>
    <m/>
    <m/>
    <m/>
    <m/>
    <m/>
    <m/>
    <n v="0"/>
    <n v="307.45"/>
    <s v="NO_CONCILIADO"/>
  </r>
  <r>
    <x v="1"/>
    <m/>
    <x v="1"/>
    <x v="62"/>
    <s v="O22736560002"/>
    <s v="BOD"/>
    <n v="2273656"/>
    <m/>
    <s v="00099021001 DEPOSITO DE EFECTIVO, DEPOSITANTE: MINISTERIO DE GOBIERNO DIPRECON, CONCEPTO: DEV DE PAGO DE SERVICIO DE AGUA POTABLE - MONTERO CASTEDO SPITZ KATLYN PREV 405, CUENTA DE DEPOSITO: CUENTA UNICA DEL TESORO"/>
    <m/>
    <m/>
    <m/>
    <m/>
    <m/>
    <m/>
    <n v="0"/>
    <n v="30.26"/>
    <s v="NO_CONCILIADO"/>
  </r>
  <r>
    <x v="2"/>
    <m/>
    <x v="2"/>
    <x v="62"/>
    <s v="O22736600002"/>
    <s v="BOD"/>
    <n v="2273660"/>
    <m/>
    <s v="00099021001 DEPOSITO DE EFECTIVO, DEPOSITANTE: VERONICA EUGENIA CASTRO GUZMAN, CONCEPTO: RENOVACION LLAVE MAGNETICA, CUENTA DE DEPOSITO: CUENTA UNICA DEL TESORO"/>
    <m/>
    <m/>
    <m/>
    <m/>
    <m/>
    <m/>
    <n v="0"/>
    <n v="120"/>
    <s v="NO_CONCILIADO"/>
  </r>
  <r>
    <x v="27"/>
    <m/>
    <x v="27"/>
    <x v="62"/>
    <s v="O22737970002"/>
    <s v="BOD"/>
    <n v="2273797"/>
    <m/>
    <s v="00378012002 DEPOSITO DE EFECTIVO, DEPOSITANTE: FERRUFINO ROJAS LOBSANG ROGER, CONCEPTO: DEVOLUCION DE REEMBOLSO, CUENTA DE DEPOSITO: CUENTA UNICA DEL TESORO"/>
    <m/>
    <m/>
    <m/>
    <m/>
    <m/>
    <m/>
    <n v="0"/>
    <n v="1333.33"/>
    <s v="NO_CONCILIADO"/>
  </r>
  <r>
    <x v="7"/>
    <m/>
    <x v="7"/>
    <x v="62"/>
    <s v="B22736450002"/>
    <s v="BOD"/>
    <n v="2273645"/>
    <m/>
    <s v="00086018043 DEP.DE CHEQ.AJENOS,RET.DE CAM.,CONCEPTO: DEVOLUCION DE PASAJE - GESTION 2020,DEP.: LISPERGUER HUMBERTO - MMAYA , PROCEDENCIA: BANCO UNION S.A., CHEQUE: 1667, FECHA DE EMISION:01/04/2025"/>
    <m/>
    <m/>
    <m/>
    <m/>
    <m/>
    <m/>
    <n v="0"/>
    <n v="1158"/>
    <s v="NO_CONCILIADO"/>
  </r>
  <r>
    <x v="56"/>
    <m/>
    <x v="56"/>
    <x v="62"/>
    <s v="S11236950003"/>
    <s v="COB"/>
    <n v="1123695"/>
    <m/>
    <s v="||TRANSFERENCIA DE FONDOS S/G MENSAJES SWIFTS NROS. 4293 EN ATENCIÓN A NOTA: DGAC/DAF/FIN/NE-0008/25 DE F.29/1/2025 (HRE-TGL-1866) ENVIADO POR LA DIRECCIÓN GENERAL DE AERONÁUTICA CIVIL (SECTOR PÚBLICO). DEBITO DE LA LIBRETA 00117012001 DGAC, REPOSICIÓN ÚTILES DE ESCRITORIO."/>
    <m/>
    <m/>
    <m/>
    <m/>
    <m/>
    <m/>
    <n v="60"/>
    <n v="0"/>
    <s v="NO_CONCILIADO"/>
  </r>
  <r>
    <x v="56"/>
    <m/>
    <x v="56"/>
    <x v="62"/>
    <s v="S11237100003"/>
    <s v="COB"/>
    <n v="1123710"/>
    <m/>
    <s v="||TRANSFERENCIA DE FONDOS S/G MENSAJE SWIFT NRO. 4276, CORREO ELECTRONICO ENVIADO POR DGAC DE LA FECHA Y NOTA CITE DGAC/DAF/FIN/NE-0008/25 DE F.29.01.2025 (HRE-TGL-1866) DE LA DIRECCION GENERAL DE AERONAUTICA CIVIL (SECTOR PÚBLICO). DEBITO DE LA LIBRETA 00117012001 DGAC, REPOSICIÓN DE ÚTILES DE ESCRITORIO."/>
    <m/>
    <m/>
    <m/>
    <m/>
    <m/>
    <m/>
    <n v="60"/>
    <n v="0"/>
    <s v="NO_CONCILIADO"/>
  </r>
  <r>
    <x v="56"/>
    <m/>
    <x v="56"/>
    <x v="62"/>
    <s v="S11237040003"/>
    <s v="COB"/>
    <n v="1123704"/>
    <m/>
    <s v="||TRANSFERENCIA DE FONDOS S/G MENSAJES SWIFT NROS. 4323 Y 4321 DE LA FECHA Y NOTA CITE DGAC/DAF/FIN/NE-0008/25 DE F.29.01.2025 (HRE-TGL-1866) DE LA DIRECCION GENERAL DE AERONAUTICA CIVIL (SECTOR PÚBLICO). DEBITO DE LA LIBRETA 00117012001 DGAC, REPOSICIÓN DE ÚTILES DE ESCRITORIO."/>
    <m/>
    <m/>
    <m/>
    <m/>
    <m/>
    <m/>
    <n v="60"/>
    <n v="0"/>
    <s v="NO_CONCILIADO"/>
  </r>
  <r>
    <x v="56"/>
    <m/>
    <x v="56"/>
    <x v="62"/>
    <s v="S11237050003"/>
    <s v="COB"/>
    <n v="1123705"/>
    <m/>
    <s v="||TRANSFERENCIA DE FONDOS S/G MENSAJE SWIFT NRO. 4306 EN ATENCIÓN A CORREO ELECTRÓNICO DE LA DGAC Y NOTA: DGAC/DAF/FIN/NE-0008/2025 DE F.29/1/2025 (HRE-TGL-1866) ENVIADO POR LA DIRECCIÓN GENERAL DE AERONÁUTICA CIVIL (SECTOR PÚBLICO). DEBITO DE LA LIBRETA 00117012001 DGAC, REPOSICIÓN ÚTILES DE ESCRITORIO."/>
    <m/>
    <m/>
    <m/>
    <m/>
    <m/>
    <m/>
    <n v="60"/>
    <n v="0"/>
    <s v="NO_CONCILIADO"/>
  </r>
  <r>
    <x v="13"/>
    <m/>
    <x v="13"/>
    <x v="62"/>
    <s v="S11237080003"/>
    <s v="COB"/>
    <n v="1123708"/>
    <m/>
    <s v="||PAGO A FONPLATA PRESTAMO BOL 34/2021 VCTO. 15-03-2025 POR CUENTA DE TGN, S/G NOTA MEFP/VTCP/DGCP/UODP/N° 132/2025 DE FECHA 14-03-2025, VALOR 02-04-2025 INTERESES USD 3.459.065,24 Y COMISIONES USD 4.128,09 CTA. 3987 CUENTA UNICA DEL TESORO LIB. 00099021001 REF.: COMISIONES BANCARIAS"/>
    <m/>
    <m/>
    <m/>
    <m/>
    <m/>
    <m/>
    <n v="24117.48"/>
    <n v="0"/>
    <s v="NO_CONCILIADO"/>
  </r>
  <r>
    <x v="56"/>
    <m/>
    <x v="56"/>
    <x v="62"/>
    <s v="S11237110003"/>
    <s v="COB"/>
    <n v="1123711"/>
    <m/>
    <s v="||TRANSFERENCIA DE FONDOS S/G MENSAJE SWIFT NRO. 4315, DE LA FECHA Y NOTA CITE DGAC/DAF/FIN/NE-0008/25 DE F.29.01.2025 (HRE-TGL-1866) DE LA DIRECCION GENERAL DE AERONAUTICA CIVIL (SECTOR PÚBLICO). DEBITO DE LA LIBRETA 00117012001 DGAC, REPOSICIÓN DE ÚTILES DE ESCRITORIO"/>
    <m/>
    <m/>
    <m/>
    <m/>
    <m/>
    <m/>
    <n v="60"/>
    <n v="0"/>
    <s v="NO_CONCILIADO"/>
  </r>
  <r>
    <x v="3"/>
    <m/>
    <x v="3"/>
    <x v="62"/>
    <s v="S11237130002"/>
    <s v="CRV"/>
    <n v="1123713"/>
    <m/>
    <s v="||TRANSFERENCIA DE FONDOS POR DESEMBOLSO DEL PRESTAMO IDA 5744-BO PROYECTO DE DESARROLLO DE LA CAPACIDAD VIAL, SEGÚN MENSAJE SWIFT NO. 4288 DE LA FECHA AC3732183. LIBRETA NO. 00291014301 ABC-ADMINISTRADORA BOLIVIANA DE CARRETERAS"/>
    <m/>
    <m/>
    <m/>
    <m/>
    <m/>
    <m/>
    <n v="0"/>
    <n v="8139031.9100000001"/>
    <s v="NO_CONCILIADO"/>
  </r>
  <r>
    <x v="3"/>
    <m/>
    <x v="3"/>
    <x v="62"/>
    <s v="S11237250001"/>
    <s v="COB"/>
    <n v="1123725"/>
    <m/>
    <s v="||COBRO DE ÚTILES DE ESCRITORIO POR DESEMBOLSO DEL IDA PRÉSTAMO IDA 5744-BO PROYECTO DE DESARROLLO DE LA CAPACIDAD VIAL , SEGÚN SWIFT 4288 DE LA FECHA REF.: AC 3732183 LIBRETA NO. 00291012002 ABC-RECURSOS PROPIOS.REF.: UTILES DE ESCRITORIO"/>
    <m/>
    <m/>
    <m/>
    <m/>
    <m/>
    <m/>
    <n v="60"/>
    <n v="0"/>
    <s v="NO_CONCILIADO"/>
  </r>
  <r>
    <x v="39"/>
    <m/>
    <x v="39"/>
    <x v="63"/>
    <s v="O22740520002"/>
    <s v="BOD"/>
    <n v="2274052"/>
    <m/>
    <s v="00133012001 DEPOSITO DE EFECTIVO, DEPOSITANTE: JOSE IVAN COCA MIER, CONCEPTO: DEVOLUCION DE DEUDA, CUENTA DE DEPOSITO: CUENTA UNICA DEL TESORO"/>
    <m/>
    <m/>
    <m/>
    <m/>
    <m/>
    <m/>
    <n v="0"/>
    <n v="12500"/>
    <s v="NO_CONCILIADO"/>
  </r>
  <r>
    <x v="5"/>
    <m/>
    <x v="5"/>
    <x v="63"/>
    <s v="B22739880002"/>
    <s v="BOD"/>
    <n v="2273988"/>
    <m/>
    <s v="00099021001 DEP.DE CHEQ.AJENOS,RET.DE CAM.,CONCEPTO: INCAPACIDADES,DEP.: CAJA NACIONAL DE SALUD , PROCEDENCIA: BANCO UNION S.A., CHEQUE: 46188, FECHA DE EMISION:12/03/2025"/>
    <m/>
    <m/>
    <m/>
    <m/>
    <m/>
    <m/>
    <n v="0"/>
    <n v="104998.12"/>
    <s v="NO_CONCILIADO"/>
  </r>
  <r>
    <x v="5"/>
    <m/>
    <x v="5"/>
    <x v="63"/>
    <s v="B22739900002"/>
    <s v="BOD"/>
    <n v="2273990"/>
    <m/>
    <s v="00099021001 DEP.DE CHEQ.AJENOS,RET.DE CAM.,CONCEPTO: INCAPACIDADES,DEP.: CAJA NACIONAL DE SALUD , PROCEDENCIA: BANCO UNION S.A., CHEQUE: 46189, FECHA DE EMISION:12/03/2025"/>
    <m/>
    <m/>
    <m/>
    <m/>
    <m/>
    <m/>
    <n v="0"/>
    <n v="276498.68"/>
    <s v="NO_CONCILIADO"/>
  </r>
  <r>
    <x v="5"/>
    <m/>
    <x v="5"/>
    <x v="63"/>
    <s v="B22739910002"/>
    <s v="BOD"/>
    <n v="2273991"/>
    <m/>
    <s v="00099021001 DEP.DE CHEQ.AJENOS,RET.DE CAM.,CONCEPTO: INCAPACIDADES,DEP.: CAJA NACIONAL DE SALUD , PROCEDENCIA: BANCO UNION S.A., CHEQUE: 46190, FECHA DE EMISION:12/03/2025"/>
    <m/>
    <m/>
    <m/>
    <m/>
    <m/>
    <m/>
    <n v="0"/>
    <n v="253958.14"/>
    <s v="NO_CONCILIADO"/>
  </r>
  <r>
    <x v="5"/>
    <m/>
    <x v="5"/>
    <x v="63"/>
    <s v="B22739940002"/>
    <s v="BOD"/>
    <n v="2273994"/>
    <m/>
    <s v="00099021001 DEP.DE CHEQ.AJENOS,RET.DE CAM.,CONCEPTO: INCAPACIDADES,DEP.: CAJA NACIONAL DE SALUD , PROCEDENCIA: BANCO UNION S.A., CHEQUE: 46191, FECHA DE EMISION:12/03/2025"/>
    <m/>
    <m/>
    <m/>
    <m/>
    <m/>
    <m/>
    <n v="0"/>
    <n v="111663.48"/>
    <s v="NO_CONCILIADO"/>
  </r>
  <r>
    <x v="5"/>
    <m/>
    <x v="5"/>
    <x v="63"/>
    <s v="B22739980002"/>
    <s v="BOD"/>
    <n v="2273998"/>
    <m/>
    <s v="00099021001 DEP.DE CHEQ.AJENOS,RET.DE CAM.,CONCEPTO: INCAPACIDADES,DEP.: CAJA NACIONAL DE SALUD , PROCEDENCIA: BANCO UNION S.A., CHEQUE: 46192, FECHA DE EMISION:12/03/2025"/>
    <m/>
    <m/>
    <m/>
    <m/>
    <m/>
    <m/>
    <n v="0"/>
    <n v="145799.42000000001"/>
    <s v="NO_CONCILIADO"/>
  </r>
  <r>
    <x v="5"/>
    <m/>
    <x v="5"/>
    <x v="63"/>
    <s v="B22739990002"/>
    <s v="BOD"/>
    <n v="2273999"/>
    <m/>
    <s v="00099021001 DEP.DE CHEQ.AJENOS,RET.DE CAM.,CONCEPTO: INCAPACIDADES,DEP.: CAJA NACIONAL DE SALUD , PROCEDENCIA: BANCO UNION S.A., CHEQUE: 46193, FECHA DE EMISION:12/03/2025"/>
    <m/>
    <m/>
    <m/>
    <m/>
    <m/>
    <m/>
    <n v="0"/>
    <n v="149100.26999999999"/>
    <s v="NO_CONCILIADO"/>
  </r>
  <r>
    <x v="5"/>
    <m/>
    <x v="5"/>
    <x v="63"/>
    <s v="B22740010002"/>
    <s v="BOD"/>
    <n v="2274001"/>
    <m/>
    <s v="00099021001 DEP.DE CHEQ.AJENOS,RET.DE CAM.,CONCEPTO: INCAPACIDADES,DEP.: CAJA NACIONAL DE SALUD , PROCEDENCIA: BANCO UNION S.A., CHEQUE: 46194, FECHA DE EMISION:12/03/2025"/>
    <m/>
    <m/>
    <m/>
    <m/>
    <m/>
    <m/>
    <n v="0"/>
    <n v="38847.15"/>
    <s v="NO_CONCILIADO"/>
  </r>
  <r>
    <x v="5"/>
    <m/>
    <x v="5"/>
    <x v="63"/>
    <s v="B22740020002"/>
    <s v="BOD"/>
    <n v="2274002"/>
    <m/>
    <s v="00099021001 DEP.DE CHEQ.AJENOS,RET.DE CAM.,CONCEPTO: INCAPACIDADES,DEP.: CAJA NACIONAL DE SALUD , PROCEDENCIA: BANCO UNION S.A., CHEQUE: 46195, FECHA DE EMISION:12/03/2025"/>
    <m/>
    <m/>
    <m/>
    <m/>
    <m/>
    <m/>
    <n v="0"/>
    <n v="146473.35999999999"/>
    <s v="NO_CONCILIADO"/>
  </r>
  <r>
    <x v="5"/>
    <m/>
    <x v="5"/>
    <x v="63"/>
    <s v="B22740030002"/>
    <s v="BOD"/>
    <n v="2274003"/>
    <m/>
    <s v="00099021001 DEP.DE CHEQ.AJENOS,RET.DE CAM.,CONCEPTO: INCAPACIDADES,DEP.: CAJA NACIONAL DE SALUD , PROCEDENCIA: BANCO UNION S.A., CHEQUE: 46196, FECHA DE EMISION:12/03/2025"/>
    <m/>
    <m/>
    <m/>
    <m/>
    <m/>
    <m/>
    <n v="0"/>
    <n v="23243.71"/>
    <s v="NO_CONCILIADO"/>
  </r>
  <r>
    <x v="5"/>
    <m/>
    <x v="5"/>
    <x v="63"/>
    <s v="B22740050002"/>
    <s v="BOD"/>
    <n v="2274005"/>
    <m/>
    <s v="00099021001 DEP.DE CHEQ.AJENOS,RET.DE CAM.,CONCEPTO: INCAPACIDADES,DEP.: CAJA NACIONAL DE SALUD , PROCEDENCIA: BANCO UNION S.A., CHEQUE: 46197, FECHA DE EMISION:12/03/2025"/>
    <m/>
    <m/>
    <m/>
    <m/>
    <m/>
    <m/>
    <n v="0"/>
    <n v="15918.28"/>
    <s v="NO_CONCILIADO"/>
  </r>
  <r>
    <x v="5"/>
    <m/>
    <x v="5"/>
    <x v="63"/>
    <s v="B22740060002"/>
    <s v="BOD"/>
    <n v="2274006"/>
    <m/>
    <s v="00099021001 DEP.DE CHEQ.AJENOS,RET.DE CAM.,CONCEPTO: INCAPACIDADES,DEP.: CAJA NACIONAL DE SALUD , PROCEDENCIA: BANCO UNION S.A., CHEQUE: 46198, FECHA DE EMISION:12/03/2025"/>
    <m/>
    <m/>
    <m/>
    <m/>
    <m/>
    <m/>
    <n v="0"/>
    <n v="2082.39"/>
    <s v="NO_CONCILIADO"/>
  </r>
  <r>
    <x v="5"/>
    <m/>
    <x v="5"/>
    <x v="63"/>
    <s v="B22740070002"/>
    <s v="BOD"/>
    <n v="2274007"/>
    <m/>
    <s v="00099021001 DEP.DE CHEQ.AJENOS,RET.DE CAM.,CONCEPTO: INCAPACIDADES,DEP.: CAJA NACIONAL DE SALUD , PROCEDENCIA: BANCO UNION S.A., CHEQUE: 46199, FECHA DE EMISION:12/03/2025"/>
    <m/>
    <m/>
    <m/>
    <m/>
    <m/>
    <m/>
    <n v="0"/>
    <n v="8365.9599999999991"/>
    <s v="NO_CONCILIADO"/>
  </r>
  <r>
    <x v="5"/>
    <m/>
    <x v="5"/>
    <x v="63"/>
    <s v="B22740100002"/>
    <s v="BOD"/>
    <n v="2274010"/>
    <m/>
    <s v="00099021001 DEP.DE CHEQ.AJENOS,RET.DE CAM.,CONCEPTO: INCAPACIDADES,DEP.: CAJA NACIONAL DE SALUD , PROCEDENCIA: BANCO UNION S.A., CHEQUE: 46200, FECHA DE EMISION:12/03/2025"/>
    <m/>
    <m/>
    <m/>
    <m/>
    <m/>
    <m/>
    <n v="0"/>
    <n v="174024.31"/>
    <s v="NO_CONCILIADO"/>
  </r>
  <r>
    <x v="5"/>
    <m/>
    <x v="5"/>
    <x v="63"/>
    <s v="B22740110002"/>
    <s v="BOD"/>
    <n v="2274011"/>
    <m/>
    <s v="00099021001 DEP.DE CHEQ.AJENOS,RET.DE CAM.,CONCEPTO: INCAPACIDADES,DEP.: CAJA NACIONAL DE SALUD , PROCEDENCIA: BANCO UNION S.A., CHEQUE: 46201, FECHA DE EMISION:12/03/2025"/>
    <m/>
    <m/>
    <m/>
    <m/>
    <m/>
    <m/>
    <n v="0"/>
    <n v="251448.05"/>
    <s v="NO_CONCILIADO"/>
  </r>
  <r>
    <x v="5"/>
    <m/>
    <x v="5"/>
    <x v="63"/>
    <s v="B22740130002"/>
    <s v="BOD"/>
    <n v="2274013"/>
    <m/>
    <s v="00099021001 DEP.DE CHEQ.AJENOS,RET.DE CAM.,CONCEPTO: INCAPACIDADES,DEP.: CAJA NACIONAL DE SALUD , PROCEDENCIA: BANCO UNION S.A., CHEQUE: 46202, FECHA DE EMISION:12/03/2025"/>
    <m/>
    <m/>
    <m/>
    <m/>
    <m/>
    <m/>
    <n v="0"/>
    <n v="235386.43"/>
    <s v="NO_CONCILIADO"/>
  </r>
  <r>
    <x v="5"/>
    <m/>
    <x v="5"/>
    <x v="63"/>
    <s v="B22740150002"/>
    <s v="BOD"/>
    <n v="2274015"/>
    <m/>
    <s v="00099021001 DEP.DE CHEQ.AJENOS,RET.DE CAM.,CONCEPTO: INCAPACIDADES,DEP.: CAJA NACIONAL DE SALUD , PROCEDENCIA: BANCO UNION S.A., CHEQUE: 46203, FECHA DE EMISION:12/03/2025"/>
    <m/>
    <m/>
    <m/>
    <m/>
    <m/>
    <m/>
    <n v="0"/>
    <n v="199116.38"/>
    <s v="NO_CONCILIADO"/>
  </r>
  <r>
    <x v="5"/>
    <m/>
    <x v="5"/>
    <x v="63"/>
    <s v="B22740160002"/>
    <s v="BOD"/>
    <n v="2274016"/>
    <m/>
    <s v="00099021001 DEP.DE CHEQ.AJENOS,RET.DE CAM.,CONCEPTO: INCAPACIDADES,DEP.: CAJA NACIONAL DE SALUD , PROCEDENCIA: BANCO UNION S.A., CHEQUE: 46204, FECHA DE EMISION:12/03/2025"/>
    <m/>
    <m/>
    <m/>
    <m/>
    <m/>
    <m/>
    <n v="0"/>
    <n v="199934.02"/>
    <s v="NO_CONCILIADO"/>
  </r>
  <r>
    <x v="5"/>
    <m/>
    <x v="5"/>
    <x v="63"/>
    <s v="B22740170002"/>
    <s v="BOD"/>
    <n v="2274017"/>
    <m/>
    <s v="00099021001 DEP.DE CHEQ.AJENOS,RET.DE CAM.,CONCEPTO: DEVOLUCION DE CC DICIEMBRE 2024,DEP.: LA VITALICIA SEGUROS Y REASEGUROS DE VIDA S.A. , PROCEDENCIA: BANCO BISA S.A., CHEQUE: 80869, FECHA DE EMISION:02/04/2025"/>
    <m/>
    <m/>
    <m/>
    <m/>
    <m/>
    <m/>
    <n v="0"/>
    <n v="15517.12"/>
    <s v="NO_CONCILIADO"/>
  </r>
  <r>
    <x v="5"/>
    <m/>
    <x v="5"/>
    <x v="63"/>
    <s v="B22740190002"/>
    <s v="BOD"/>
    <n v="2274019"/>
    <m/>
    <s v="00099021001 DEP.DE CHEQ.AJENOS,RET.DE CAM.,CONCEPTO: INCAPACIDADES,DEP.: CAJA NACIONAL DE SALUD , PROCEDENCIA: BANCO UNION S.A., CHEQUE: 46205, FECHA DE EMISION:12/03/2025"/>
    <m/>
    <m/>
    <m/>
    <m/>
    <m/>
    <m/>
    <n v="0"/>
    <n v="12116.01"/>
    <s v="NO_CONCILIADO"/>
  </r>
  <r>
    <x v="5"/>
    <m/>
    <x v="5"/>
    <x v="63"/>
    <s v="B22740200002"/>
    <s v="BOD"/>
    <n v="2274020"/>
    <m/>
    <s v="00099021001 DEP.DE CHEQ.AJENOS,RET.DE CAM.,CONCEPTO: INCAPACIDADES,DEP.: CAJA NACIONAL DE SALUD , PROCEDENCIA: BANCO UNION S.A., CHEQUE: 46206, FECHA DE EMISION:12/03/2025"/>
    <m/>
    <m/>
    <m/>
    <m/>
    <m/>
    <m/>
    <n v="0"/>
    <n v="169037.76"/>
    <s v="NO_CONCILIADO"/>
  </r>
  <r>
    <x v="5"/>
    <m/>
    <x v="5"/>
    <x v="63"/>
    <s v="B22740220002"/>
    <s v="BOD"/>
    <n v="2274022"/>
    <m/>
    <s v="00099021001 DEP.DE CHEQ.AJENOS,RET.DE CAM.,CONCEPTO: DEVOLUCION DE CC DICIEMBRE 2024,DEP.: LA VITALICIA SEGUROS Y REASEGUROS DE VIDA S.A. , PROCEDENCIA: BANCO BISA S.A., CHEQUE: 1869290, FECHA DE EMISION:02/04/2025"/>
    <m/>
    <m/>
    <m/>
    <m/>
    <m/>
    <m/>
    <n v="0"/>
    <n v="444.68"/>
    <s v="NO_CONCILIADO"/>
  </r>
  <r>
    <x v="5"/>
    <m/>
    <x v="5"/>
    <x v="63"/>
    <s v="B22740230002"/>
    <s v="BOD"/>
    <n v="2274023"/>
    <m/>
    <s v="00099021001 DEP.DE CHEQ.AJENOS,RET.DE CAM.,CONCEPTO: INCAPACIDADES,DEP.: CAJA NACIONAL DE SALUD , PROCEDENCIA: BANCO UNION S.A., CHEQUE: 46207, FECHA DE EMISION:12/03/2025"/>
    <m/>
    <m/>
    <m/>
    <m/>
    <m/>
    <m/>
    <n v="0"/>
    <n v="172860.98"/>
    <s v="NO_CONCILIADO"/>
  </r>
  <r>
    <x v="5"/>
    <m/>
    <x v="5"/>
    <x v="63"/>
    <s v="B22740240002"/>
    <s v="BOD"/>
    <n v="2274024"/>
    <m/>
    <s v="00099021001 DEP.DE CHEQ.AJENOS,RET.DE CAM.,CONCEPTO: INCAPACIDADES,DEP.: CAJA NACIONAL DE SALUD , PROCEDENCIA: BANCO UNION S.A., CHEQUE: 46208, FECHA DE EMISION:12/03/2025"/>
    <m/>
    <m/>
    <m/>
    <m/>
    <m/>
    <m/>
    <n v="0"/>
    <n v="130726.86"/>
    <s v="NO_CONCILIADO"/>
  </r>
  <r>
    <x v="5"/>
    <m/>
    <x v="5"/>
    <x v="63"/>
    <s v="B22740260002"/>
    <s v="BOD"/>
    <n v="2274026"/>
    <m/>
    <s v="00099021001 DEP.DE CHEQ.AJENOS,RET.DE CAM.,CONCEPTO: INCAPACIDADES,DEP.: CAJA NACIONAL DE SALUD , PROCEDENCIA: BANCO UNION S.A., CHEQUE: 46209, FECHA DE EMISION:12/03/2025"/>
    <m/>
    <m/>
    <m/>
    <m/>
    <m/>
    <m/>
    <n v="0"/>
    <n v="292342.40999999997"/>
    <s v="NO_CONCILIADO"/>
  </r>
  <r>
    <x v="5"/>
    <m/>
    <x v="5"/>
    <x v="63"/>
    <s v="B22740290002"/>
    <s v="BOD"/>
    <n v="2274029"/>
    <m/>
    <s v="00099021001 DEP.DE CHEQ.AJENOS,RET.DE CAM.,CONCEPTO: INCAPACIDADES,DEP.: CAJA NACIONAL DE SALUD , PROCEDENCIA: BANCO UNION S.A., CHEQUE: 46214, FECHA DE EMISION:12/03/2025"/>
    <m/>
    <m/>
    <m/>
    <m/>
    <m/>
    <m/>
    <n v="0"/>
    <n v="256.88"/>
    <s v="NO_CONCILIADO"/>
  </r>
  <r>
    <x v="5"/>
    <m/>
    <x v="5"/>
    <x v="63"/>
    <s v="B22740310002"/>
    <s v="BOD"/>
    <n v="2274031"/>
    <m/>
    <s v="00099021001 DEP.DE CHEQ.AJENOS,RET.DE CAM.,CONCEPTO: INCAPACIDADES,DEP.: CAJA NACIONAL DE SALUD , PROCEDENCIA: BANCO UNION S.A., CHEQUE: 46215, FECHA DE EMISION:12/03/2025"/>
    <m/>
    <m/>
    <m/>
    <m/>
    <m/>
    <m/>
    <n v="0"/>
    <n v="203.22"/>
    <s v="NO_CONCILIADO"/>
  </r>
  <r>
    <x v="5"/>
    <m/>
    <x v="5"/>
    <x v="63"/>
    <s v="B22740340002"/>
    <s v="BOD"/>
    <n v="2274034"/>
    <m/>
    <s v="00099021001 DEP.DE CHEQ.AJENOS,RET.DE CAM.,CONCEPTO: INCAPACIDADES,DEP.: CAJA NACIONAL DE SALUD , PROCEDENCIA: BANCO UNION S.A., CHEQUE: 46216, FECHA DE EMISION:12/03/2025"/>
    <m/>
    <m/>
    <m/>
    <m/>
    <m/>
    <m/>
    <n v="0"/>
    <n v="2012.46"/>
    <s v="NO_CONCILIADO"/>
  </r>
  <r>
    <x v="5"/>
    <m/>
    <x v="5"/>
    <x v="63"/>
    <s v="B22740350002"/>
    <s v="BOD"/>
    <n v="2274035"/>
    <m/>
    <s v="00099021001 DEP.DE CHEQ.AJENOS,RET.DE CAM.,CONCEPTO: INCAPACIDADES,DEP.: CAJA NACIONAL DE SALUD , PROCEDENCIA: BANCO UNION S.A., CHEQUE: 46217, FECHA DE EMISION:12/03/2025"/>
    <m/>
    <m/>
    <m/>
    <m/>
    <m/>
    <m/>
    <n v="0"/>
    <n v="3648.08"/>
    <s v="NO_CONCILIADO"/>
  </r>
  <r>
    <x v="5"/>
    <m/>
    <x v="5"/>
    <x v="63"/>
    <s v="B22740370002"/>
    <s v="BOD"/>
    <n v="2274037"/>
    <m/>
    <s v="00099021001 DEP.DE CHEQ.AJENOS,RET.DE CAM.,CONCEPTO: INCAPACIDADES,DEP.: CAJA NACIONAL DE SALUD , PROCEDENCIA: BANCO UNION S.A., CHEQUE: 46218, FECHA DE EMISION:12/03/2025"/>
    <m/>
    <m/>
    <m/>
    <m/>
    <m/>
    <m/>
    <n v="0"/>
    <n v="130.69999999999999"/>
    <s v="NO_CONCILIADO"/>
  </r>
  <r>
    <x v="5"/>
    <m/>
    <x v="5"/>
    <x v="63"/>
    <s v="B22740380002"/>
    <s v="BOD"/>
    <n v="2274038"/>
    <m/>
    <s v="00099021001 DEP.DE CHEQ.AJENOS,RET.DE CAM.,CONCEPTO: INCAPACIDADES,DEP.: CAJA NACIONAL DE SALUD , PROCEDENCIA: BANCO UNION S.A., CHEQUE: 46219, FECHA DE EMISION:12/03/2025"/>
    <m/>
    <m/>
    <m/>
    <m/>
    <m/>
    <m/>
    <n v="0"/>
    <n v="5162.96"/>
    <s v="NO_CONCILIADO"/>
  </r>
  <r>
    <x v="5"/>
    <m/>
    <x v="5"/>
    <x v="63"/>
    <s v="B22740420002"/>
    <s v="BOD"/>
    <n v="2274042"/>
    <m/>
    <s v="00099021001 DEP.DE CHEQ.AJENOS,RET.DE CAM.,CONCEPTO: INCAPACIDADES,DEP.: CAJA NACIONAL DE SALUD , PROCEDENCIA: BANCO UNION S.A., CHEQUE: 46220, FECHA DE EMISION:12/03/2025"/>
    <m/>
    <m/>
    <m/>
    <m/>
    <m/>
    <m/>
    <n v="0"/>
    <n v="9785.73"/>
    <s v="NO_CONCILIADO"/>
  </r>
  <r>
    <x v="5"/>
    <m/>
    <x v="5"/>
    <x v="63"/>
    <s v="B22740430002"/>
    <s v="BOD"/>
    <n v="2274043"/>
    <m/>
    <s v="00099021001 DEP.DE CHEQ.AJENOS,RET.DE CAM.,CONCEPTO: INCAPACIDADES,DEP.: CAJA NACIONAL DE SALUD , PROCEDENCIA: BANCO UNION S.A., CHEQUE: 46221, FECHA DE EMISION:12/03/2025"/>
    <m/>
    <m/>
    <m/>
    <m/>
    <m/>
    <m/>
    <n v="0"/>
    <n v="1076.22"/>
    <s v="NO_CONCILIADO"/>
  </r>
  <r>
    <x v="5"/>
    <m/>
    <x v="5"/>
    <x v="63"/>
    <s v="B22740470002"/>
    <s v="BOD"/>
    <n v="2274047"/>
    <m/>
    <s v="00099021001 DEP.DE CHEQ.AJENOS,RET.DE CAM.,CONCEPTO: INCAPACIDADES,DEP.: CAJA NACIONAL DE SALUD , PROCEDENCIA: BANCO UNION S.A., CHEQUE: 46223, FECHA DE EMISION:12/03/2025"/>
    <m/>
    <m/>
    <m/>
    <m/>
    <m/>
    <m/>
    <n v="0"/>
    <n v="10667.7"/>
    <s v="NO_CONCILIADO"/>
  </r>
  <r>
    <x v="5"/>
    <m/>
    <x v="5"/>
    <x v="63"/>
    <s v="B22740490002"/>
    <s v="BOD"/>
    <n v="2274049"/>
    <m/>
    <s v="00099021001 DEP.DE CHEQ.AJENOS,RET.DE CAM.,CONCEPTO: INCAPACIDADES,DEP.: CAJA NACIONAL DE SALUD , PROCEDENCIA: BANCO UNION S.A., CHEQUE: 46222, FECHA DE EMISION:12/03/2025"/>
    <m/>
    <m/>
    <m/>
    <m/>
    <m/>
    <m/>
    <n v="0"/>
    <n v="5763.96"/>
    <s v="NO_CONCILIADO"/>
  </r>
  <r>
    <x v="1"/>
    <m/>
    <x v="1"/>
    <x v="63"/>
    <s v="B22740930002"/>
    <s v="BOD"/>
    <n v="2274093"/>
    <m/>
    <s v="00015011108 DEP.DE CHEQ.AJENOS,RET.DE CAM.,CONCEPTO: DEPÓSITO A LA CUT,DEP.: MINISTERIO DE GOBIERNO , PROCEDENCIA: BANCO UNION S.A., CHEQUE: 52527, FECHA DE EMISION:31/03/2025"/>
    <m/>
    <m/>
    <m/>
    <m/>
    <m/>
    <m/>
    <n v="0"/>
    <n v="100"/>
    <s v="NO_CONCILIADO"/>
  </r>
  <r>
    <x v="4"/>
    <m/>
    <x v="4"/>
    <x v="63"/>
    <s v="G30868860001"/>
    <s v="DEV"/>
    <n v="19938"/>
    <m/>
    <s v="PAGO A EXIMBANK CHINA POPUL PRÉSTAMO GCL 2004 (08) 118 VCTO. 05-04-2025 POR CUENTA DE YPFB , NTI. 019938 VALOR 03-04-2025 CAPITAL RMY 6.620.579,94 INTERESES RMY 5.517,15 CTA. 00513012002 LBP-YPFB-VENTA GAS NAT.UNRC LP CP (2011349951300)"/>
    <m/>
    <m/>
    <m/>
    <m/>
    <m/>
    <m/>
    <n v="6329519.21"/>
    <n v="0"/>
    <s v="NO_CONCILIADO"/>
  </r>
  <r>
    <x v="4"/>
    <m/>
    <x v="4"/>
    <x v="63"/>
    <s v="G30868860004"/>
    <s v="COB"/>
    <n v="19938"/>
    <m/>
    <s v="PAGO A EXIMBANK CHINA POPUL PRÉSTAMO GCL 2004 (08) 118 VCTO. 05-04-2025 POR CUENTA DE YPFB , NTI. 019938 VALOR 03-04-2025 CAPITAL RMY 6.620.579,94 INTERESES RMY 5.517,15 CTA. 00513012002 LBP-YPFB-VENTA GAS NAT.UNRC LP CP (2011349951300) REF.: COMISIONES BANCARIAS"/>
    <m/>
    <m/>
    <m/>
    <m/>
    <m/>
    <m/>
    <n v="6598.48"/>
    <n v="0"/>
    <s v="NO_CONCILIADO"/>
  </r>
  <r>
    <x v="9"/>
    <m/>
    <x v="9"/>
    <x v="63"/>
    <s v="Q21986120002"/>
    <s v="CRV"/>
    <n v="2198612"/>
    <m/>
    <s v="NUMERO DE LIBRETA CUT: 01276014104 OPERACIÓN E18 TRANSFERENCIA DEL SISTEMA FINANCIERO POR CUENTA DE TERCEROS A LA CUT PAGO BOLETA DE GARANTIA N.-300470132 SOLICITUD DE EIDAP DE FABIOLA LOPEZ AYALA"/>
    <m/>
    <m/>
    <m/>
    <m/>
    <m/>
    <m/>
    <n v="0"/>
    <n v="463843.4"/>
    <s v="NO_CONCILIADO"/>
  </r>
  <r>
    <x v="56"/>
    <m/>
    <x v="56"/>
    <x v="63"/>
    <s v="S11238030003"/>
    <s v="COB"/>
    <n v="1123803"/>
    <m/>
    <s v="||REGULARIZACIÓN DE NUESTRA OPERACIÓN N°1123795 DE FECHA SEGÚN NOTA CITE: DGAC/DAF/FIN/NE-0008/25 DE F.29/1/2025 (HRE-TGL-1866) Y CORREOS ELECTRÓNICOS DE NAABOL Y DGAC DE LA FECHA . DÉBITO DE LA LIBRETA 00117012001 DGAC, REPOSICIÓN DE ÚTILES DE ESCRITORIO."/>
    <m/>
    <m/>
    <m/>
    <m/>
    <m/>
    <m/>
    <n v="60"/>
    <n v="0"/>
    <s v="NO_CONCILIADO"/>
  </r>
  <r>
    <x v="2"/>
    <m/>
    <x v="2"/>
    <x v="64"/>
    <s v="O22745970002"/>
    <s v="BOD"/>
    <n v="2274597"/>
    <m/>
    <s v="00099021001 DEPOSITO DE EFECTIVO, DEPOSITANTE: ANTONIO CANDIA VASQUEZ, CONCEPTO: DEVOLUCION DE RECURSOS, CUENTA DE DEPOSITO: CUENTA UNICA DEL TESORO"/>
    <m/>
    <m/>
    <m/>
    <m/>
    <m/>
    <m/>
    <n v="0"/>
    <n v="2500"/>
    <s v="NO_CONCILIADO"/>
  </r>
  <r>
    <x v="41"/>
    <m/>
    <x v="41"/>
    <x v="64"/>
    <s v="O22746290002"/>
    <s v="BOD"/>
    <n v="2274629"/>
    <m/>
    <s v="00041071101 DEPOSITO DE EFECTIVO, DEPOSITANTE: DIETER JORGE ROSEMBLUTH ARGOTE, CONCEPTO: PAGO POR ERROR EN CERTIFICADO DE ORIGEN MEXICO ACE 66, CUENTA DE DEPOSITO: CUENTA UNICA DEL TESORO"/>
    <m/>
    <m/>
    <m/>
    <m/>
    <m/>
    <m/>
    <n v="0"/>
    <n v="1227.8399999999999"/>
    <s v="NO_CONCILIADO"/>
  </r>
  <r>
    <x v="2"/>
    <m/>
    <x v="2"/>
    <x v="64"/>
    <s v="O22746310002"/>
    <s v="BOD"/>
    <n v="2274631"/>
    <m/>
    <s v="00099021001 DEPOSITO DE EFECTIVO, DEPOSITANTE: SECUNDINO MAMANI SARZURI - CI 2409655-1G, CONCEPTO: REPOSICION DE HABERES ENERO 2021, CUENTA DE DEPOSITO: CUENTA UNICA DEL TESORO"/>
    <m/>
    <m/>
    <m/>
    <m/>
    <m/>
    <m/>
    <n v="0"/>
    <n v="7334.06"/>
    <s v="NO_CONCILIADO"/>
  </r>
  <r>
    <x v="2"/>
    <m/>
    <x v="2"/>
    <x v="64"/>
    <s v="O22746330002"/>
    <s v="BOD"/>
    <n v="2274633"/>
    <m/>
    <s v="00099021001 DEPOSITO DE EFECTIVO, DEPOSITANTE: SECUNDINO MAMANI SARZURI - CI 2409655-1G, CONCEPTO: REPOSICION DE HABERES FEBRERO 2021, CUENTA DE DEPOSITO: CUENTA UNICA DEL TESORO"/>
    <m/>
    <m/>
    <m/>
    <m/>
    <m/>
    <m/>
    <n v="0"/>
    <n v="7334.06"/>
    <s v="NO_CONCILIADO"/>
  </r>
  <r>
    <x v="2"/>
    <m/>
    <x v="2"/>
    <x v="64"/>
    <s v="O22746360002"/>
    <s v="BOD"/>
    <n v="2274636"/>
    <m/>
    <s v="00099021001 DEPOSITO DE EFECTIVO, DEPOSITANTE: SECUNDINO MAMANI SARZURI - CI 2409655-1G, CONCEPTO: REPOSICION DE HABERES MARZO 2021, CUENTA DE DEPOSITO: CUENTA UNICA DEL TESORO"/>
    <m/>
    <m/>
    <m/>
    <m/>
    <m/>
    <m/>
    <n v="0"/>
    <n v="7334.06"/>
    <s v="NO_CONCILIADO"/>
  </r>
  <r>
    <x v="2"/>
    <m/>
    <x v="2"/>
    <x v="64"/>
    <s v="O22746380002"/>
    <s v="BOD"/>
    <n v="2274638"/>
    <m/>
    <s v="00099021001 DEPOSITO DE EFECTIVO, DEPOSITANTE: SECUNDINO MAMANI SARZURI - CI 2409655-1G, CONCEPTO: REPOSICION DE HABERES ABRIL 2021, CUENTA DE DEPOSITO: CUENTA UNICA DEL TESORO"/>
    <m/>
    <m/>
    <m/>
    <m/>
    <m/>
    <m/>
    <n v="0"/>
    <n v="7334.06"/>
    <s v="NO_CONCILIADO"/>
  </r>
  <r>
    <x v="2"/>
    <m/>
    <x v="2"/>
    <x v="64"/>
    <s v="O22746390002"/>
    <s v="BOD"/>
    <n v="2274639"/>
    <m/>
    <s v="00099021001 DEPOSITO DE EFECTIVO, DEPOSITANTE: SECUNDINO MAMANI SARZURI - CI 2409655-1G, CONCEPTO: REPOSICION DE HABERES MAYO 2021, CUENTA DE DEPOSITO: CUENTA UNICA DEL TESORO"/>
    <m/>
    <m/>
    <m/>
    <m/>
    <m/>
    <m/>
    <n v="0"/>
    <n v="7334.06"/>
    <s v="NO_CONCILIADO"/>
  </r>
  <r>
    <x v="2"/>
    <m/>
    <x v="2"/>
    <x v="64"/>
    <s v="O22746400002"/>
    <s v="BOD"/>
    <n v="2274640"/>
    <m/>
    <s v="00099021001 DEPOSITO DE EFECTIVO, DEPOSITANTE: SECUNDINO MAMANI SARZURI - CI 2409655-1G, CONCEPTO: REPOSICION DE HABERES JUNIO 2021, CUENTA DE DEPOSITO: CUENTA UNICA DEL TESORO"/>
    <m/>
    <m/>
    <m/>
    <m/>
    <m/>
    <m/>
    <n v="0"/>
    <n v="7334.06"/>
    <s v="NO_CONCILIADO"/>
  </r>
  <r>
    <x v="2"/>
    <m/>
    <x v="2"/>
    <x v="64"/>
    <s v="O22746430002"/>
    <s v="BOD"/>
    <n v="2274643"/>
    <m/>
    <s v="00099021001 DEPOSITO DE EFECTIVO, DEPOSITANTE: SECUNDINO MAMANI SARZURI - CI 2409655-1G, CONCEPTO: REPOSICION DE HABERES JULIO 2021, CUENTA DE DEPOSITO: CUENTA UNICA DEL TESORO"/>
    <m/>
    <m/>
    <m/>
    <m/>
    <m/>
    <m/>
    <n v="0"/>
    <n v="7334.06"/>
    <s v="NO_CONCILIADO"/>
  </r>
  <r>
    <x v="2"/>
    <m/>
    <x v="2"/>
    <x v="64"/>
    <s v="O22746440002"/>
    <s v="BOD"/>
    <n v="2274644"/>
    <m/>
    <s v="00099021001 DEPOSITO DE EFECTIVO, DEPOSITANTE: SECUNDINO MAMANI SARZURI - CI 2409655-1G, CONCEPTO: REPOSICION DE HABERES AGOSTO 2021, CUENTA DE DEPOSITO: CUENTA UNICA DEL TESORO"/>
    <m/>
    <m/>
    <m/>
    <m/>
    <m/>
    <m/>
    <n v="0"/>
    <n v="7334.06"/>
    <s v="NO_CONCILIADO"/>
  </r>
  <r>
    <x v="2"/>
    <m/>
    <x v="2"/>
    <x v="64"/>
    <s v="O22746450002"/>
    <s v="BOD"/>
    <n v="2274645"/>
    <m/>
    <s v="00099021001 DEPOSITO DE EFECTIVO, DEPOSITANTE: SECUNDINO MAMANI SARZURI - CI 2409655-1G, CONCEPTO: DUODECIMA DE AGUINALDO (ENERO A AGOSTO 2021), CUENTA DE DEPOSITO: CUENTA UNICA DEL TESORO"/>
    <m/>
    <m/>
    <m/>
    <m/>
    <m/>
    <m/>
    <n v="0"/>
    <n v="4189.33"/>
    <s v="NO_CONCILIADO"/>
  </r>
  <r>
    <x v="62"/>
    <m/>
    <x v="62"/>
    <x v="64"/>
    <s v="O22746980002"/>
    <s v="BOD"/>
    <n v="2274698"/>
    <m/>
    <s v="00099021001 DEPOSITO DE EFECTIVO, DEPOSITANTE: ALEJANDRA DENNISE PARI CORDERO, CONCEPTO: DEVOLUCION EXAMEN PREOCUPACIONAL GESTION 2023, CUENTA DE DEPOSITO: CUENTA UNICA DEL TESORO/DJBR"/>
    <m/>
    <m/>
    <m/>
    <m/>
    <m/>
    <m/>
    <n v="0"/>
    <n v="100"/>
    <s v="NO_CONCILIADO"/>
  </r>
  <r>
    <x v="0"/>
    <m/>
    <x v="0"/>
    <x v="64"/>
    <s v="O22746990002"/>
    <s v="BOD"/>
    <n v="2274699"/>
    <m/>
    <s v="00081011101 DEPOSITO DE EFECTIVO, DEPOSITANTE: BETO ORLANDO ARANCIBIA TORREZ, CONCEPTO: POR EXTRAVIO DE CREDENCIAL, CUENTA DE DEPOSITO: CUENTA UNICA DEL TESORO"/>
    <m/>
    <m/>
    <m/>
    <m/>
    <m/>
    <m/>
    <n v="0"/>
    <n v="25"/>
    <s v="NO_CONCILIADO"/>
  </r>
  <r>
    <x v="2"/>
    <m/>
    <x v="2"/>
    <x v="64"/>
    <s v="O22747280002"/>
    <s v="BOD"/>
    <n v="2274728"/>
    <m/>
    <s v="00099021001 DEPOSITO DE EFECTIVO, DEPOSITANTE: RUBEN FRANKLIN MAMANI PACO CI 2603114, CONCEPTO: REVERSION DE BOLETA HABER MENSUAL DEL MES DE MARZO, CUENTA DE DEPOSITO: CUENTA UNICA DEL TESORO"/>
    <m/>
    <m/>
    <m/>
    <m/>
    <m/>
    <m/>
    <n v="0"/>
    <n v="8164.07"/>
    <s v="NO_CONCILIADO"/>
  </r>
  <r>
    <x v="61"/>
    <m/>
    <x v="61"/>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3810.8"/>
    <s v="CONCILIADO_PARCIAL"/>
  </r>
  <r>
    <x v="77"/>
    <m/>
    <x v="77"/>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3968.8"/>
    <s v="CONCILIADO_PARCIAL"/>
  </r>
  <r>
    <x v="15"/>
    <m/>
    <x v="15"/>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2924.95"/>
    <s v="CONCILIADO_PARCIAL"/>
  </r>
  <r>
    <x v="42"/>
    <m/>
    <x v="42"/>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3378.43"/>
    <s v="CONCILIADO_PARCIAL"/>
  </r>
  <r>
    <x v="12"/>
    <m/>
    <x v="12"/>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3242.25"/>
    <s v="CONCILIADO_PARCIAL"/>
  </r>
  <r>
    <x v="12"/>
    <m/>
    <x v="12"/>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32649.3"/>
    <s v="CONCILIADO_PARCIAL"/>
  </r>
  <r>
    <x v="67"/>
    <m/>
    <x v="67"/>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10845.45"/>
    <s v="CONCILIADO_PARCIAL"/>
  </r>
  <r>
    <x v="45"/>
    <m/>
    <x v="45"/>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3581.6"/>
    <s v="CONCILIADO_PARCIAL"/>
  </r>
  <r>
    <x v="51"/>
    <m/>
    <x v="51"/>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10067.91"/>
    <s v="CONCILIADO_PARCIAL"/>
  </r>
  <r>
    <x v="14"/>
    <m/>
    <x v="14"/>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2868"/>
    <s v="CONCILIADO_PARCIAL"/>
  </r>
  <r>
    <x v="59"/>
    <m/>
    <x v="59"/>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8088.12"/>
    <s v="CONCILIADO_PARCIAL"/>
  </r>
  <r>
    <x v="59"/>
    <m/>
    <x v="59"/>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1450.75"/>
    <s v="CONCILIADO_PARCIAL"/>
  </r>
  <r>
    <x v="66"/>
    <m/>
    <x v="66"/>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787.68"/>
    <s v="CONCILIADO_PARCIAL"/>
  </r>
  <r>
    <x v="66"/>
    <m/>
    <x v="66"/>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9602.11"/>
    <s v="CONCILIADO_PARCIAL"/>
  </r>
  <r>
    <x v="27"/>
    <m/>
    <x v="27"/>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282.94"/>
    <s v="CONCILIADO_PARCIAL"/>
  </r>
  <r>
    <x v="49"/>
    <m/>
    <x v="49"/>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8709.42"/>
    <s v="CONCILIADO_PARCIAL"/>
  </r>
  <r>
    <x v="40"/>
    <m/>
    <x v="40"/>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2812.01"/>
    <s v="CONCILIADO_PARCIAL"/>
  </r>
  <r>
    <x v="44"/>
    <m/>
    <x v="44"/>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945.52"/>
    <s v="CONCILIADO_PARCIAL"/>
  </r>
  <r>
    <x v="47"/>
    <m/>
    <x v="47"/>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91255.94"/>
    <s v="CONCILIADO_PARCIAL"/>
  </r>
  <r>
    <x v="47"/>
    <m/>
    <x v="47"/>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87138.94"/>
    <s v="CONCILIADO_PARCIAL"/>
  </r>
  <r>
    <x v="61"/>
    <m/>
    <x v="61"/>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3810.8"/>
    <s v="CONCILIADO_PARCIAL"/>
  </r>
  <r>
    <x v="55"/>
    <m/>
    <x v="55"/>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337.58"/>
    <s v="CONCILIADO_PARCIAL"/>
  </r>
  <r>
    <x v="70"/>
    <m/>
    <x v="70"/>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25443.73"/>
    <s v="CONCILIADO_PARCIAL"/>
  </r>
  <r>
    <x v="49"/>
    <m/>
    <x v="49"/>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183.6"/>
    <s v="CONCILIADO_PARCIAL"/>
  </r>
  <r>
    <x v="1"/>
    <m/>
    <x v="1"/>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13561.070000000002"/>
    <s v="CONCILIADO_PARCIAL"/>
  </r>
  <r>
    <x v="49"/>
    <m/>
    <x v="49"/>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9887.39"/>
    <s v="CONCILIADO_PARCIAL"/>
  </r>
  <r>
    <x v="29"/>
    <m/>
    <x v="29"/>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499.26"/>
    <s v="CONCILIADO_PARCIAL"/>
  </r>
  <r>
    <x v="26"/>
    <m/>
    <x v="26"/>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4542.1400000000003"/>
    <s v="CONCILIADO_PARCIAL"/>
  </r>
  <r>
    <x v="41"/>
    <m/>
    <x v="41"/>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1643.59"/>
    <s v="CONCILIADO_PARCIAL"/>
  </r>
  <r>
    <x v="48"/>
    <m/>
    <x v="48"/>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604.64"/>
    <s v="CONCILIADO_PARCIAL"/>
  </r>
  <r>
    <x v="49"/>
    <m/>
    <x v="49"/>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30790.53"/>
    <s v="CONCILIADO_PARCIAL"/>
  </r>
  <r>
    <x v="52"/>
    <m/>
    <x v="52"/>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536072.65"/>
    <s v="CONCILIADO_PARCIAL"/>
  </r>
  <r>
    <x v="52"/>
    <m/>
    <x v="52"/>
    <x v="64"/>
    <s v="B22745180002"/>
    <s v="BOD"/>
    <n v="2274518"/>
    <m/>
    <s v="00099021001 DEP.DE CHEQ.AJENOS,RET.DE CAM.,CONCEPTO: REEMBOLSO POR SUBSIDIO INCAPACIDAD SECTOR PUBLICO,DEP.: CAJA NACIONAL DE SALUD , PROCEDENCIA: BANCO UNION S.A., CHEQUE: 82949, FECHA DE EMISION:03/04/2025._x000a_TRLP - 355/2025  P1464"/>
    <m/>
    <m/>
    <m/>
    <m/>
    <m/>
    <m/>
    <n v="0"/>
    <n v="143072.88"/>
    <s v="CONCILIADO_PARCIAL"/>
  </r>
  <r>
    <x v="13"/>
    <m/>
    <x v="13"/>
    <x v="64"/>
    <s v="G30883320003"/>
    <s v="COB"/>
    <n v="19823"/>
    <m/>
    <s v="PAGO A CAF PRÉSTAMO CFA010253 VCTO. 04-04-2025 POR CUENTA DE TGN , NTI. 019823 VALOR 04-04-2025 CAPITAL USD 199.409,09 INTERESES USD 110.727,57 CTA. 3987 CUENTA UNICA DEL TESORO LIB. 00099021001 REF.: COMISIONES BANCARIAS"/>
    <m/>
    <m/>
    <m/>
    <m/>
    <m/>
    <m/>
    <n v="2487.56"/>
    <n v="0"/>
    <s v="NO_CONCILIADO"/>
  </r>
  <r>
    <x v="4"/>
    <m/>
    <x v="4"/>
    <x v="64"/>
    <s v="G30888520001"/>
    <s v="CVD"/>
    <n v="3088852"/>
    <m/>
    <s v="COBRO COSTOS DE PAPELERIA POR REGULARIZACION DE TRANSFERENCIA DEL EXTERIOR POR ORDEN DE CANACOL ENERGY LTD (CALGARY AB) REF.: CRED URI/PROFORMANO 14 BS11.936,40 FECHA VALOR 2/04/2025 LIB. 00513012003 LBP-YPFB (2011349681373)"/>
    <m/>
    <m/>
    <m/>
    <m/>
    <m/>
    <m/>
    <n v="60"/>
    <n v="0"/>
    <s v="NO_CONCILIADO"/>
  </r>
  <r>
    <x v="56"/>
    <m/>
    <x v="56"/>
    <x v="64"/>
    <s v="S11238490003"/>
    <s v="COB"/>
    <n v="1123849"/>
    <m/>
    <s v="||TRANSFERENCIA DE FONDOS SEGÚN MENSAJE SWIFT N°4388, CORREO ELECTRÓNICO DE LA FECHA Y NOTA CITE: DGAC/DAF/FIN/NE-0008/25 (HRE-TGL-1866) DE FECHA 29/01/2025 DE LA DIRECCIÓN GENERAL DE AERONÁUTICA CIVIL. (SECTOR PÚBLICO). DÉBITO DE LA LIBRETA 00117012001 DGAC, REPOSICIÓN DE ÚTILES DE ESCRITORIO."/>
    <m/>
    <m/>
    <m/>
    <m/>
    <m/>
    <m/>
    <n v="60"/>
    <n v="0"/>
    <s v="NO_CONCILIADO"/>
  </r>
  <r>
    <x v="4"/>
    <m/>
    <x v="4"/>
    <x v="64"/>
    <s v="S11238680004"/>
    <s v="COB"/>
    <n v="1123868"/>
    <m/>
    <s v="||REGULARIZACION DEL COMP. S-1123501 DEL 31/03/2025 DEL COBRO DE CARGOS DE CANCELACION SEG EXT. DEL BANQUERO DE 31/03/2025. REF.: SOLIC. NO.0054221-22883 DE YPFB POR EUR 16.723.778,66, MT103 REF. 1275/120325/HVR Y MT192 REF. 1473/270325/STA CARGO LIB.00513012004 LBP-YPFB-UNICOMERCIAL(4030005415/1-2188907) UTILES DE ESCRITORIO"/>
    <m/>
    <m/>
    <m/>
    <m/>
    <m/>
    <m/>
    <n v="60"/>
    <n v="0"/>
    <s v="NO_CONCILIADO"/>
  </r>
  <r>
    <x v="4"/>
    <m/>
    <x v="4"/>
    <x v="64"/>
    <s v="S11238680001"/>
    <s v="DEV"/>
    <n v="1123868"/>
    <m/>
    <s v="||REGULARIZACION DEL COMP. S-1123501 DEL 31/03/2025 DEL COBRO DE CARGOS DE CANCELACION SEG EXT. DEL BANQUERO DE 31/03/2025. REF.: SOLIC. NO.0054221-22883 DE YPFB POR EUR 16.723.778,66, MT103 REF. 1275/120325/HVR Y MT192 REF. 1473/270325/STA LIB.00513012004 LBP-YPFB-UNICOMERCIAL (4030005415/1-2188907)"/>
    <m/>
    <m/>
    <m/>
    <m/>
    <m/>
    <m/>
    <n v="191.75"/>
    <n v="0"/>
    <s v="NO_CONCILIADO"/>
  </r>
  <r>
    <x v="4"/>
    <m/>
    <x v="4"/>
    <x v="64"/>
    <s v="S11238670004"/>
    <s v="COB"/>
    <n v="1123867"/>
    <m/>
    <s v="||REGULARIZACION DEL COMP. S-1123501 DEL 31/03/2025 DEL COBRO DE CARGOS DE CANCELACION SEG EXT. DEL BANQUERO DE 31/03/2025. REF.: SOLIC. NO.053977-22730 DE YPFB POR EUR 9.664.451,90 MT103 REF. 1046/210225/STA Y MT192 REF. 1471/270325/STA CARGO LIB.00513012004 LBP-YPFB-UNICOMERCIAL(4030005415/1-2188907) UTILES DE ESCRITORIO"/>
    <m/>
    <m/>
    <m/>
    <m/>
    <m/>
    <m/>
    <n v="60"/>
    <n v="0"/>
    <s v="NO_CONCILIADO"/>
  </r>
  <r>
    <x v="4"/>
    <m/>
    <x v="4"/>
    <x v="64"/>
    <s v="S11238670001"/>
    <s v="DEV"/>
    <n v="1123867"/>
    <m/>
    <s v="||REGULARIZACION DEL COMP. S-1123501 DEL 31/03/2025 DEL COBRO DE CARGOS DE CANCELACION SEG EXT. DEL BANQUERO DE 31/03/2025. REF.: SOLIC. NO.053977-22730 DE YPFB POR EUR 9.664.451,90 MT103 REF. 1046/210225/STA Y MT192 REF. 1471/270325/STA LIB.00513012004 LBP-YPFB-UNICOMERCIAL (4030005415/1-2188907)"/>
    <m/>
    <m/>
    <m/>
    <m/>
    <m/>
    <m/>
    <n v="191.75"/>
    <n v="0"/>
    <s v="NO_CONCILIADO"/>
  </r>
  <r>
    <x v="4"/>
    <m/>
    <x v="4"/>
    <x v="64"/>
    <s v="S11238660004"/>
    <s v="COB"/>
    <n v="1123866"/>
    <m/>
    <s v="||REGULARIZACION DEL COMP. S-1123501 DEL 31/03/2025 DEL COBRO DE CARGOS DE CANCELACION SEG EXT. DEL BANQUERO DE 31/03/2025. REF.: SOLIC. NO.053976-22731 DE YPFB POR EUR 3.645.666,96, MT103 REF. 1045/210225/STA Y MT192 REF. 1472/270325/STA CARGO LIB.00513012004 LBP-YPFB-UNICOMERCIAL(4030005415/1-2188907) UTILES DE ESCRITORIO"/>
    <m/>
    <m/>
    <m/>
    <m/>
    <m/>
    <m/>
    <n v="60"/>
    <n v="0"/>
    <s v="NO_CONCILIADO"/>
  </r>
  <r>
    <x v="4"/>
    <m/>
    <x v="4"/>
    <x v="64"/>
    <s v="S11238660001"/>
    <s v="DEV"/>
    <n v="1123866"/>
    <m/>
    <s v="||REGULARIZACION DEL COMP. S-1123501 DEL 31/03/2025 DEL COBRO DE CARGOS DE CANCELACION SEG EXT. DEL BANQUERO DE 31/03/2025. REF.: SOLIC. NO.053976-22731 DE YPFB POR EUR 3.645.666,96, MT103 REF. 1045/210225/STA Y MT192 REF. 1472/270325/STA LIB.00513012004 LBP-YPFB-UNICOMERCIAL(4030005415/1-2188907)"/>
    <m/>
    <m/>
    <m/>
    <m/>
    <m/>
    <m/>
    <n v="191.75"/>
    <n v="0"/>
    <s v="NO_CONCILIADO"/>
  </r>
  <r>
    <x v="11"/>
    <m/>
    <x v="11"/>
    <x v="65"/>
    <s v="O22750780002"/>
    <s v="BOD"/>
    <n v="2275078"/>
    <m/>
    <s v="00099021001 DEPOSITO DE EFECTIVO, DEPOSITANTE: APALA BELLO JOSE ANTONIO, CONCEPTO: DEVOLUCION DE HABERES DEL MES DE FEBRERO /2025 POR NO CORRESPONDER EL PAGO DEL MAGISTERIO, CUENTA DE DEPOSITO: CUENTA UNICA DEL TESORO/DJBR"/>
    <m/>
    <m/>
    <m/>
    <m/>
    <m/>
    <m/>
    <n v="0"/>
    <n v="9493.1"/>
    <s v="NO_CONCILIADO"/>
  </r>
  <r>
    <x v="11"/>
    <m/>
    <x v="11"/>
    <x v="65"/>
    <s v="O22750830002"/>
    <s v="BOD"/>
    <n v="2275083"/>
    <m/>
    <s v="00099021001 DEPOSITO DE EFECTIVO, DEPOSITANTE: APALA BELLO JOSE ANTONIO, CONCEPTO: DEVOLUCION DE HABERES DEL MES DE MARZO /2025 POR NO CORRESPONDER EL PAGO DEL MAGISTERIO, CUENTA DE DEPOSITO: CUENTA UNICA DEL TESORO/DJBR"/>
    <m/>
    <m/>
    <m/>
    <m/>
    <m/>
    <m/>
    <n v="0"/>
    <n v="9493.1"/>
    <s v="NO_CONCILIADO"/>
  </r>
  <r>
    <x v="26"/>
    <m/>
    <x v="26"/>
    <x v="65"/>
    <s v="O22751830002"/>
    <s v="BOD"/>
    <n v="2275183"/>
    <m/>
    <s v="00099021001 DEPOSITO DE EFECTIVO, DEPOSITANTE: RICHARD HUARINA ALANOCA, CONCEPTO: DEVOLUCION DE VIATICOS, CUENTA DE DEPOSITO: CUENTA UNICA DEL TESORO/DJBR"/>
    <m/>
    <m/>
    <m/>
    <m/>
    <m/>
    <m/>
    <n v="0"/>
    <n v="1113"/>
    <s v="NO_CONCILIADO"/>
  </r>
  <r>
    <x v="39"/>
    <m/>
    <x v="39"/>
    <x v="65"/>
    <s v="O22751900002"/>
    <s v="BOD"/>
    <n v="2275190"/>
    <m/>
    <s v="00133012001 DEPOSITO DE EFECTIVO, DEPOSITANTE: JOSE IVAN COCA MIER, CONCEPTO: DEVOLUCION DEUDA, CUENTA DE DEPOSITO: CUENTA UNICA DEL TESORO"/>
    <m/>
    <m/>
    <m/>
    <m/>
    <m/>
    <m/>
    <n v="0"/>
    <n v="8000"/>
    <s v="NO_CONCILIADO"/>
  </r>
  <r>
    <x v="2"/>
    <m/>
    <x v="2"/>
    <x v="65"/>
    <s v="O22752000002"/>
    <s v="BOD"/>
    <n v="2275200"/>
    <m/>
    <s v="00099021001 DEPOSITO DE EFECTIVO, DEPOSITANTE: MARICELA CUELLAR ORTIZ, CONCEPTO: PAGO DE ENERGIA ELECTRICA, CUENTA DE DEPOSITO: CUENTA UNICA DEL TESORO"/>
    <m/>
    <m/>
    <m/>
    <m/>
    <m/>
    <m/>
    <n v="0"/>
    <n v="500"/>
    <s v="NO_CONCILIADO"/>
  </r>
  <r>
    <x v="78"/>
    <m/>
    <x v="78"/>
    <x v="65"/>
    <s v="O22752160002"/>
    <s v="BOD"/>
    <n v="2275216"/>
    <m/>
    <s v="00385014201 DEPOSITO DE EFECTIVO, DEPOSITANTE: EDWIN ADOLFO FALON UYUNI, CONCEPTO: GASTOS DE FUNCIONAMIENTO POR CONCEPTO DE PAGO DE PENALIDAD POR CAMBIO DE PASAJE AEREO, CUENTA DE DEPOSITO: CUENTA UNICA DEL TESORO"/>
    <m/>
    <m/>
    <m/>
    <m/>
    <m/>
    <m/>
    <n v="0"/>
    <n v="30"/>
    <s v="NO_CONCILIADO"/>
  </r>
  <r>
    <x v="79"/>
    <m/>
    <x v="79"/>
    <x v="65"/>
    <s v="O22752190002"/>
    <s v="BOD"/>
    <n v="2275219"/>
    <m/>
    <s v="00099021001 DEPOSITO DE EFECTIVO, DEPOSITANTE: HELMUTH ALBERTO PARDO SALINAS, CONCEPTO: DEVOLUCION DE VIATICOS, CUENTA DE DEPOSITO: CUENTA UNICA DEL TESORO/DJBR"/>
    <m/>
    <m/>
    <m/>
    <m/>
    <m/>
    <m/>
    <n v="0"/>
    <n v="556.5"/>
    <s v="NO_CONCILIADO"/>
  </r>
  <r>
    <x v="2"/>
    <m/>
    <x v="2"/>
    <x v="65"/>
    <s v="O22752210002"/>
    <s v="BOD"/>
    <n v="2275221"/>
    <m/>
    <s v="00099021001 DEPOSITO DE EFECTIVO, DEPOSITANTE: ABNER MISAEL PACO GARCIA, CONCEPTO: REVERSION DE BOLETA HABER MENSUAL, CUENTA DE DEPOSITO: CUENTA UNICA DEL TESORO"/>
    <m/>
    <m/>
    <m/>
    <m/>
    <m/>
    <m/>
    <n v="0"/>
    <n v="5484.6"/>
    <s v="NO_CONCILIADO"/>
  </r>
  <r>
    <x v="9"/>
    <m/>
    <x v="9"/>
    <x v="65"/>
    <s v="Q21999750002"/>
    <s v="CRV"/>
    <n v="2199975"/>
    <m/>
    <s v="NUMERO DE LIBRETA CUT: 00099021001 OPERACIÓN E75 TRANSFERENCIA DE LA CUENTA FISCAL BUN A LA CUT EN MN TRANSF.FDOS.AL.BCB GOBIERNO AUTONOMO MUNICIPAL DE MAIRANA CITE: GAMM DAF NÂ° 0172/2025 CUENTA CUT 3987 LIBRETA NÂ° 00099021001"/>
    <m/>
    <m/>
    <m/>
    <m/>
    <m/>
    <m/>
    <n v="0"/>
    <n v="11327.03"/>
    <s v="NO_CONCILIADO"/>
  </r>
  <r>
    <x v="11"/>
    <m/>
    <x v="11"/>
    <x v="66"/>
    <s v="O22754620002"/>
    <s v="BOD"/>
    <n v="2275462"/>
    <m/>
    <s v="00099021001 DEPOSITO DE EFECTIVO, DEPOSITANTE: RONALD HERBAS FLORES, CONCEPTO: REVERSION TOTAL, CUENTA DE DEPOSITO: CUENTA UNICA DEL TESORO/DJBR"/>
    <m/>
    <m/>
    <m/>
    <m/>
    <m/>
    <m/>
    <n v="0"/>
    <n v="4611.59"/>
    <s v="NO_CONCILIADO"/>
  </r>
  <r>
    <x v="8"/>
    <m/>
    <x v="8"/>
    <x v="66"/>
    <s v="O22754630002"/>
    <s v="BOD"/>
    <n v="2275463"/>
    <m/>
    <s v="00590012001 DEPOSITO DE EFECTIVO, DEPOSITANTE: CRHISTIAN JOSE POLO APURI, CONCEPTO: DEVOLUCION DE FONDOS, CUENTA DE DEPOSITO: CUENTA UNICA DEL TESORO"/>
    <m/>
    <m/>
    <m/>
    <m/>
    <m/>
    <m/>
    <n v="0"/>
    <n v="1281.19"/>
    <s v="NO_CONCILIADO"/>
  </r>
  <r>
    <x v="31"/>
    <m/>
    <x v="31"/>
    <x v="66"/>
    <s v="O22755290002"/>
    <s v="BOD"/>
    <n v="2275529"/>
    <m/>
    <s v="00099021001 DEPOSITO DE EFECTIVO, DEPOSITANTE: JUAN PABLO RIOS ARCIENEGA, CONCEPTO: DEVOLUCION, CUENTA DE DEPOSITO: CUENTA UNICA DEL TESORO/DJBR"/>
    <m/>
    <m/>
    <m/>
    <m/>
    <m/>
    <m/>
    <n v="0"/>
    <n v="2182.25"/>
    <s v="NO_CONCILIADO"/>
  </r>
  <r>
    <x v="71"/>
    <m/>
    <x v="71"/>
    <x v="66"/>
    <s v="O22755300002"/>
    <s v="BOD"/>
    <n v="2275530"/>
    <m/>
    <s v="00130012002 DEPOSITO DE EFECTIVO, DEPOSITANTE: FERNANDO ARIEL HUARANCA AVILA, CONCEPTO: PAGO, CUENTA DE DEPOSITO: CUENTA UNICA DEL TESORO"/>
    <m/>
    <m/>
    <m/>
    <m/>
    <m/>
    <m/>
    <n v="0"/>
    <n v="240.13"/>
    <s v="NO_CONCILIADO"/>
  </r>
  <r>
    <x v="7"/>
    <m/>
    <x v="7"/>
    <x v="66"/>
    <s v="O22755350002"/>
    <s v="BOD"/>
    <n v="2275535"/>
    <m/>
    <s v="00086011109 DEPOSITO DE EFECTIVO, DEPOSITANTE: YEREMI HERRERA BETANCURT, CONCEPTO: REPOSICION DE CREDENCIAL YEREMI HERRERA BETANCURT, CUENTA DE DEPOSITO: CUENTA UNICA DEL TESORO"/>
    <m/>
    <m/>
    <m/>
    <m/>
    <m/>
    <m/>
    <n v="0"/>
    <n v="50"/>
    <s v="NO_CONCILIADO"/>
  </r>
  <r>
    <x v="2"/>
    <m/>
    <x v="2"/>
    <x v="66"/>
    <s v="O22755360002"/>
    <s v="BOD"/>
    <n v="2275536"/>
    <m/>
    <s v="00099021001 DEPOSITO DE EFECTIVO, DEPOSITANTE: FELIPE CONDORI CONDORI, CONCEPTO: REVERSION DE BOLETA DE HABER MENSUAL, CUENTA DE DEPOSITO: CUENTA UNICA DEL TESORO"/>
    <m/>
    <m/>
    <m/>
    <m/>
    <m/>
    <m/>
    <n v="0"/>
    <n v="3291.7"/>
    <s v="NO_CONCILIADO"/>
  </r>
  <r>
    <x v="2"/>
    <m/>
    <x v="2"/>
    <x v="66"/>
    <s v="O22755390002"/>
    <s v="BOD"/>
    <n v="2275539"/>
    <m/>
    <s v="00099021001 DEPOSITO DE EFECTIVO, DEPOSITANTE: FELIPE CONDORI CONDORI, CONCEPTO: REVERSION DE BOLETA DE HABER MENSUAL, CUENTA DE DEPOSITO: CUENTA UNICA DEL TESORO"/>
    <m/>
    <m/>
    <m/>
    <m/>
    <m/>
    <m/>
    <n v="0"/>
    <n v="3291.7"/>
    <s v="NO_CONCILIADO"/>
  </r>
  <r>
    <x v="2"/>
    <m/>
    <x v="2"/>
    <x v="66"/>
    <s v="O22755670002"/>
    <s v="BOD"/>
    <n v="2275567"/>
    <m/>
    <s v="00099021001 DEPOSITO DE EFECTIVO, DEPOSITANTE: ROBERTO MAMANI ALANOCA, CONCEPTO: REVERSION DE BOLETA HABER MENSUAL, CUENTA DE DEPOSITO: CUENTA UNICA DEL TESORO"/>
    <m/>
    <m/>
    <m/>
    <m/>
    <m/>
    <m/>
    <n v="0"/>
    <n v="8349.69"/>
    <s v="NO_CONCILIADO"/>
  </r>
  <r>
    <x v="2"/>
    <m/>
    <x v="2"/>
    <x v="66"/>
    <s v="O22755630002"/>
    <s v="BOD"/>
    <n v="2275563"/>
    <m/>
    <s v="00099021001 DEPOSITO DE EFECTIVO, DEPOSITANTE: JUAN FEDERICO CORINA APAZA, CONCEPTO: REVERSION DE BOLETA HABER MENSUAL, CUENTA DE DEPOSITO: CUENTA UNICA DEL TESORO"/>
    <m/>
    <m/>
    <m/>
    <m/>
    <m/>
    <m/>
    <n v="0"/>
    <n v="8333.74"/>
    <s v="NO_CONCILIADO"/>
  </r>
  <r>
    <x v="78"/>
    <m/>
    <x v="78"/>
    <x v="66"/>
    <s v="O22755740002"/>
    <s v="BOD"/>
    <n v="2275574"/>
    <m/>
    <s v="00385014201 DEPOSITO DE EFECTIVO, DEPOSITANTE: ROCIO REINA GUACHALLA ORTIZ, CONCEPTO: PENALIDAD POR CAMBIO DE PASAJE, CUENTA DE DEPOSITO: CUENTA UNICA DEL TESORO"/>
    <m/>
    <m/>
    <m/>
    <m/>
    <m/>
    <m/>
    <n v="0"/>
    <n v="30"/>
    <s v="NO_CONCILIADO"/>
  </r>
  <r>
    <x v="2"/>
    <m/>
    <x v="2"/>
    <x v="66"/>
    <s v="O22755860002"/>
    <s v="BOD"/>
    <n v="2275586"/>
    <m/>
    <s v="00099021001 DEPOSITO DE EFECTIVO, DEPOSITANTE: RUTH ETELVINA CASTELLON VARGAS, CONCEPTO: REVERSION TOTAL, CUENTA DE DEPOSITO: CUENTA UNICA DEL TESORO"/>
    <m/>
    <m/>
    <m/>
    <m/>
    <m/>
    <m/>
    <n v="0"/>
    <n v="6575"/>
    <s v="NO_CONCILIADO"/>
  </r>
  <r>
    <x v="2"/>
    <m/>
    <x v="2"/>
    <x v="66"/>
    <s v="O22756050002"/>
    <s v="BOD"/>
    <n v="2275605"/>
    <m/>
    <s v="00099021001 DEPOSITO DE EFECTIVO, DEPOSITANTE: RUTH ETELVINA CASTELLON VARGAS, CONCEPTO: REVERSION TOTAL, CUENTA DE DEPOSITO: CUENTA UNICA DEL TESORO"/>
    <m/>
    <m/>
    <m/>
    <m/>
    <m/>
    <m/>
    <n v="0"/>
    <n v="30.53"/>
    <s v="NO_CONCILIADO"/>
  </r>
  <r>
    <x v="1"/>
    <m/>
    <x v="1"/>
    <x v="66"/>
    <s v="O22756250002"/>
    <s v="BOD"/>
    <n v="2275625"/>
    <m/>
    <s v="00015011108 DEPOSITO DE EFECTIVO, DEPOSITANTE: AMERICO GUTIERREZ QUISPE, CONCEPTO: PAGO FACT, AGUA POTABLE, CUENTA DE DEPOSITO: CUENTA UNICA DEL TESORO"/>
    <m/>
    <m/>
    <m/>
    <m/>
    <m/>
    <m/>
    <n v="0"/>
    <n v="213.18"/>
    <s v="NO_CONCILIADO"/>
  </r>
  <r>
    <x v="2"/>
    <m/>
    <x v="2"/>
    <x v="66"/>
    <s v="O22756260002"/>
    <s v="BOD"/>
    <n v="2275626"/>
    <m/>
    <s v="00099021001 DEPOSITO DE EFECTIVO, DEPOSITANTE: ANDREA KARINA LUNA MAMANI, CONCEPTO: DEVOLUCION JUNIO, CUENTA DE DEPOSITO: CUENTA UNICA DEL TESORO"/>
    <m/>
    <m/>
    <m/>
    <m/>
    <m/>
    <m/>
    <n v="0"/>
    <n v="2084"/>
    <s v="NO_CONCILIADO"/>
  </r>
  <r>
    <x v="11"/>
    <m/>
    <x v="11"/>
    <x v="66"/>
    <s v="B22755040002"/>
    <s v="BOD"/>
    <n v="2275504"/>
    <m/>
    <s v="00099021001 DEP.DE CHEQ.AJENOS,RET.DE CAM.,CONCEPTO: REVERSION DE BOLETA HABER MENSUAL,DEP.: HERNALDO CHURA CONDORI , PROCEDENCIA: BANCO UNION S.A., CHEQUE: 213565, FECHA DE EMISION:08/04/2025/DJBR"/>
    <m/>
    <m/>
    <m/>
    <m/>
    <m/>
    <m/>
    <n v="0"/>
    <n v="2544.34"/>
    <s v="NO_CONCILIADO"/>
  </r>
  <r>
    <x v="2"/>
    <m/>
    <x v="2"/>
    <x v="66"/>
    <s v="B22755060002"/>
    <s v="BOD"/>
    <n v="2275506"/>
    <m/>
    <s v="00099021001 DEP.DE CHEQ.AJENOS,RET.DE CAM.,CONCEPTO: DEVOLUCION DUODECIMAS DE AGUINALDO 2020,DEP.: ROLANDO MAMANI VILLANUEVA , PROCEDENCIA: BANCO UNION S.A., CHEQUE: 213567, FECHA DE EMISION:08/04/2025"/>
    <m/>
    <m/>
    <m/>
    <m/>
    <m/>
    <m/>
    <n v="0"/>
    <n v="5570.45"/>
    <s v="NO_CONCILIADO"/>
  </r>
  <r>
    <x v="12"/>
    <m/>
    <x v="12"/>
    <x v="66"/>
    <s v="B22755070002"/>
    <s v="BOD"/>
    <n v="2275507"/>
    <m/>
    <s v="00099021001 DEP.DE CHEQ.AJENOS,RET.DE CAM.,CONCEPTO: DEPÓSITO,DEP.: ALICIA ORIHUELA TAPIA , PROCEDENCIA: BANCO UNION S.A., CHEQUE: 253, FECHA DE EMISION:07/04/2025/DJBR"/>
    <m/>
    <m/>
    <m/>
    <m/>
    <m/>
    <m/>
    <n v="0"/>
    <n v="113.48"/>
    <s v="NO_CONCILIADO"/>
  </r>
  <r>
    <x v="8"/>
    <m/>
    <x v="8"/>
    <x v="66"/>
    <s v="G30923220002"/>
    <s v="CRV"/>
    <n v="22990"/>
    <m/>
    <s v="DEVOLUCION DE FONDOS SOLICITUD 054383-22990 DE EMPRESA PUBLICA QUIPUS REF.: PAGO 9 DEL 60 POR CIENTO DE 93 POR CIENTO LOTE 5 ADQUISICION DE KITS DE PIEZAS Y PARTES SEGUN CTTO 21 2024 INFORME INF GP 032 2024, SEGÚN DISPOSICIÓN ADICIONAL TERCERA DE LA R.D. 025/2023. LIB. 00590012001 EMPRESA PÚBLICA QUIPUS - RECURSOS ESPECÍFICOS"/>
    <m/>
    <m/>
    <m/>
    <m/>
    <m/>
    <m/>
    <n v="0"/>
    <n v="543715.19999999995"/>
    <s v="NO_CONCILIADO"/>
  </r>
  <r>
    <x v="8"/>
    <m/>
    <x v="8"/>
    <x v="66"/>
    <s v="G30923230002"/>
    <s v="CRV"/>
    <n v="22988"/>
    <m/>
    <s v="DEVOLUCIÓN DE FONDOS SOLICITUD 054385-22988 DE EMPRESA PUBLICA QUIPUS REF.: PAGO 40 POR CIENTO DE 93 POR CIENTO DE LOTE 1 EN ADQ DE LECTOR RFID Y NFC SEGUN CTTO 27 2024 INFORME GP 0092 2025 Y DEMAS DOC, SEGÚN DISPOSICIÓN ADICIONAL TERCERA DE LA R.D. 025/2023. LIB. 00590012001 EMPRESA PÚBLICA QUIPUS - RECURSOS ESPECÍFICOS"/>
    <m/>
    <m/>
    <m/>
    <m/>
    <m/>
    <m/>
    <n v="0"/>
    <n v="33590.21"/>
    <s v="NO_CONCILIADO"/>
  </r>
  <r>
    <x v="8"/>
    <m/>
    <x v="8"/>
    <x v="66"/>
    <s v="G30923240002"/>
    <s v="CRV"/>
    <n v="22987"/>
    <m/>
    <s v="DEVOLUCIÓN DE FONDOS SOLICITUD 054386-22987 DE EMPRESA PUBLICA QUIPUS REF.: PAGO 60 POR CIENTO DE 93 POR CIENTO DE LOTE 1 EN ADQ DE LECTOR RFID Y NFC SEGUN CTTO 27 2024 INFORME GP 0092 2025 Y DEMAS DOC, SEGÚN DISPOSICIÓN ADICIONAL TERCERA DE LA R.D. 025/2023. LIB. 00590012001 EMPRESA PÚBLICA QUIPUS - RECURSOS ESPECÍFICOS"/>
    <m/>
    <m/>
    <m/>
    <m/>
    <m/>
    <m/>
    <n v="0"/>
    <n v="50385.31"/>
    <s v="NO_CONCILIADO"/>
  </r>
  <r>
    <x v="8"/>
    <m/>
    <x v="8"/>
    <x v="66"/>
    <s v="G30923290002"/>
    <s v="CRV"/>
    <n v="22989"/>
    <m/>
    <s v="DEVOLUCIÓN DE FONDOS SOLICITUD 054384-22989 DE EMPRESA PUBLICA QUIPUS REF.: DEV DE 7 POR CIENTO CUMPLIMIENTO CTTO 27 2024 A GREAT CHIN LIMITED POR ADQUISICION DE LECTOR RFID Y NFC SEG INF QUIPUS GG GP 093 2025, SEGÚN DISPOSICIÓN ADICIONAL TERCERA DE LA R.D. 025/2023. LIB. 00590012001 EMPRESA PÚBLICA QUIPUS - RECURSOS ESPECÍFICOS"/>
    <m/>
    <m/>
    <m/>
    <m/>
    <m/>
    <m/>
    <n v="0"/>
    <n v="63207.38"/>
    <s v="NO_CONCILIADO"/>
  </r>
  <r>
    <x v="80"/>
    <m/>
    <x v="80"/>
    <x v="67"/>
    <s v="O22758950002"/>
    <s v="BOD"/>
    <n v="2275895"/>
    <m/>
    <s v="00234012001 DEPOSITO DE EFECTIVO, DEPOSITANTE: GILBERTO BORJA NAVARRO, CONCEPTO: DEVOLUCION DE VIATICOS C-31 N° 214, CUENTA DE DEPOSITO: CUENTA UNICA DEL TESORO"/>
    <m/>
    <m/>
    <m/>
    <m/>
    <m/>
    <m/>
    <n v="0"/>
    <n v="465"/>
    <s v="NO_CONCILIADO"/>
  </r>
  <r>
    <x v="67"/>
    <m/>
    <x v="67"/>
    <x v="67"/>
    <s v="O22759360002"/>
    <s v="BOD"/>
    <n v="2275936"/>
    <m/>
    <s v="00010011101 DEPOSITO DE EFECTIVO, DEPOSITANTE: RED LOGISTICS COURIER SRL, CONCEPTO: PAGO EN DEMASIA DEL C 31 6 DE 2025, CUENTA DE DEPOSITO: CUENTA UNICA DEL TESORO"/>
    <m/>
    <m/>
    <m/>
    <m/>
    <m/>
    <m/>
    <n v="0"/>
    <n v="9"/>
    <s v="NO_CONCILIADO"/>
  </r>
  <r>
    <x v="38"/>
    <m/>
    <x v="38"/>
    <x v="67"/>
    <s v="O22759710002"/>
    <s v="BOD"/>
    <n v="2275971"/>
    <m/>
    <s v="00249012001 DEPOSITO DE EFECTIVO, DEPOSITANTE: JUAN NACER VILLAGOMEZ LEDEZMA, CONCEPTO: DEVOLUCION DE FONDOS EXCESO DEL LIMITE CORPORATIVO, CUENTA DE DEPOSITO: CUENTA UNICA DEL TESORO"/>
    <m/>
    <m/>
    <m/>
    <m/>
    <m/>
    <m/>
    <n v="0"/>
    <n v="13.76"/>
    <s v="NO_CONCILIADO"/>
  </r>
  <r>
    <x v="81"/>
    <m/>
    <x v="81"/>
    <x v="67"/>
    <s v="O22759790002"/>
    <s v="BOD"/>
    <n v="2275979"/>
    <m/>
    <s v="00169014101 DEPOSITO DE EFECTIVO, DEPOSITANTE: FLOBAL, CONCEPTO: DEVOLUCION POR RETENCIONES DE GARANTIA, CUENTA DE DEPOSITO: CUENTA UNICA DEL TESORO"/>
    <m/>
    <m/>
    <m/>
    <m/>
    <m/>
    <m/>
    <n v="0"/>
    <n v="0.16"/>
    <s v="NO_CONCILIADO"/>
  </r>
  <r>
    <x v="81"/>
    <m/>
    <x v="81"/>
    <x v="67"/>
    <s v="O22759810002"/>
    <s v="BOD"/>
    <n v="2275981"/>
    <m/>
    <s v="00169014101 DEPOSITO DE EFECTIVO, DEPOSITANTE: TOTTOS CLIM, CONCEPTO: DEVOLUCION POR RETENCIONES DE GARANTIA, CUENTA DE DEPOSITO: CUENTA UNICA DEL TESORO"/>
    <m/>
    <m/>
    <m/>
    <m/>
    <m/>
    <m/>
    <n v="0"/>
    <n v="0.02"/>
    <s v="NO_CONCILIADO"/>
  </r>
  <r>
    <x v="81"/>
    <m/>
    <x v="81"/>
    <x v="67"/>
    <s v="O22759840002"/>
    <s v="BOD"/>
    <n v="2275984"/>
    <m/>
    <s v="00169014101 DEPOSITO DE EFECTIVO, DEPOSITANTE: IBEX, CONCEPTO: DEVOLUCION POR RETENCIONES DE GARANTIA, CUENTA DE DEPOSITO: CUENTA UNICA DEL TESORO"/>
    <m/>
    <m/>
    <m/>
    <m/>
    <m/>
    <m/>
    <n v="0"/>
    <n v="0.13"/>
    <s v="NO_CONCILIADO"/>
  </r>
  <r>
    <x v="81"/>
    <m/>
    <x v="81"/>
    <x v="67"/>
    <s v="O22759850002"/>
    <s v="BOD"/>
    <n v="2275985"/>
    <m/>
    <s v="00169014101 DEPOSITO DE EFECTIVO, DEPOSITANTE: DATALAN, CONCEPTO: DEVOLUCION POR RETENCIONES DE GARANTIA, CUENTA DE DEPOSITO: CUENTA UNICA DEL TESORO"/>
    <m/>
    <m/>
    <m/>
    <m/>
    <m/>
    <m/>
    <n v="0"/>
    <n v="0.8"/>
    <s v="NO_CONCILIADO"/>
  </r>
  <r>
    <x v="82"/>
    <m/>
    <x v="82"/>
    <x v="67"/>
    <s v="O22760560002"/>
    <s v="BOD"/>
    <n v="2276056"/>
    <m/>
    <s v="00099021001 DEPOSITO DE EFECTIVO, DEPOSITANTE: FRANZ RUDDY QUISBERT BLANCO, CONCEPTO: DEVOLUCION DE VIATICOS, CUENTA DE DEPOSITO: CUENTA UNICA DEL TESORO/DJBR"/>
    <m/>
    <m/>
    <m/>
    <m/>
    <m/>
    <m/>
    <n v="0"/>
    <n v="259.7"/>
    <s v="NO_CONCILIADO"/>
  </r>
  <r>
    <x v="82"/>
    <m/>
    <x v="82"/>
    <x v="67"/>
    <s v="O22760570002"/>
    <s v="BOD"/>
    <n v="2276057"/>
    <m/>
    <s v="00099021001 DEPOSITO DE EFECTIVO, DEPOSITANTE: MARCO ANTONIO ZEBALLOS SERNA, CONCEPTO: DEVOLUCION DE VIATICOS, CUENTA DE DEPOSITO: CUENTA UNICA DEL TESORO/DJBR"/>
    <m/>
    <m/>
    <m/>
    <m/>
    <m/>
    <m/>
    <n v="0"/>
    <n v="259.7"/>
    <s v="NO_CONCILIADO"/>
  </r>
  <r>
    <x v="1"/>
    <m/>
    <x v="1"/>
    <x v="67"/>
    <s v="O22760760002"/>
    <s v="BOD"/>
    <n v="2276076"/>
    <m/>
    <s v="00015011108 DEPOSITO DE EFECTIVO, DEPOSITANTE: JUBILADOS BANCA PRIVADA, CONCEPTO: PAGO DEL MES DE ABRIL CORRESPONDIENTE AL 20%, CUENTA DE DEPOSITO: CUENTA UNICA DEL TESORO"/>
    <m/>
    <m/>
    <m/>
    <m/>
    <m/>
    <m/>
    <n v="0"/>
    <n v="252.74"/>
    <s v="NO_CONCILIADO"/>
  </r>
  <r>
    <x v="10"/>
    <m/>
    <x v="10"/>
    <x v="67"/>
    <s v="O22760800002"/>
    <s v="BOD"/>
    <n v="2276080"/>
    <m/>
    <s v="00526012001 DEPOSITO DE EFECTIVO, DEPOSITANTE: MARCO LLANOS, CONCEPTO: DEVOLUCION DE FONDOS EN AVANCE, CUENTA DE DEPOSITO: CUENTA UNICA DEL TESORO"/>
    <m/>
    <m/>
    <m/>
    <m/>
    <m/>
    <m/>
    <n v="0"/>
    <n v="292"/>
    <s v="NO_CONCILIADO"/>
  </r>
  <r>
    <x v="1"/>
    <m/>
    <x v="1"/>
    <x v="67"/>
    <s v="B22759250002"/>
    <s v="BOD"/>
    <n v="2275925"/>
    <m/>
    <s v="00015011108 DEP.DE CHEQ.AJENOS,RET.DE CAM.,CONCEPTO: DEVOLUCION A LA CUT,DEP.: MINISTERIO DE GOBIERNO , PROCEDENCIA: BANCO UNION S.A., CHEQUE: 52528, FECHA DE EMISION:07/04/2025"/>
    <m/>
    <m/>
    <m/>
    <m/>
    <m/>
    <m/>
    <n v="0"/>
    <n v="100"/>
    <s v="NO_CONCILIADO"/>
  </r>
  <r>
    <x v="2"/>
    <m/>
    <x v="2"/>
    <x v="67"/>
    <s v="B22759600002"/>
    <s v="BOD"/>
    <n v="2275960"/>
    <m/>
    <s v="00099021001 DEP.DE CHEQ.AJENOS,RET.DE CAM.,CONCEPTO: DEPÓSITO,DEP.: ANA MARLENY ORTEGA FARFAN , PROCEDENCIA: BANCO UNION S.A., CHEQUE: 213573, FECHA DE EMISION:09/04/2025"/>
    <m/>
    <m/>
    <m/>
    <m/>
    <m/>
    <m/>
    <n v="0"/>
    <n v="4837.96"/>
    <s v="NO_CONCILIADO"/>
  </r>
  <r>
    <x v="22"/>
    <m/>
    <x v="22"/>
    <x v="67"/>
    <s v="B22759630002"/>
    <s v="BOD"/>
    <n v="2275963"/>
    <m/>
    <s v="00099021001 DEP.DE CHEQ.AJENOS,RET.DE CAM.,CONCEPTO: DEPÓSITO,DEP.: JAVIER LOPEZ VILLA , PROCEDENCIA: BANCO UNION S.A., CHEQUE: 213569, FECHA DE EMISION:09/04/2025/DJBR"/>
    <m/>
    <m/>
    <m/>
    <m/>
    <m/>
    <m/>
    <n v="0"/>
    <n v="3087.7"/>
    <s v="NO_CONCILIADO"/>
  </r>
  <r>
    <x v="2"/>
    <m/>
    <x v="2"/>
    <x v="67"/>
    <s v="B22759640002"/>
    <s v="BOD"/>
    <n v="2275964"/>
    <m/>
    <s v="00099021001 DEP.DE CHEQ.AJENOS,RET.DE CAM.,CONCEPTO: DEPÓSITO,DEP.: DANIEL ROSALES CARBAJAL , PROCEDENCIA: BANCO UNION S.A., CHEQUE: 213570, FECHA DE EMISION:09/04/2025"/>
    <m/>
    <m/>
    <m/>
    <m/>
    <m/>
    <m/>
    <n v="0"/>
    <n v="17082.13"/>
    <s v="NO_CONCILIADO"/>
  </r>
  <r>
    <x v="2"/>
    <m/>
    <x v="2"/>
    <x v="67"/>
    <s v="B22759670002"/>
    <s v="BOD"/>
    <n v="2275967"/>
    <m/>
    <s v="00099021001 DEP.DE CHEQ.AJENOS,RET.DE CAM.,CONCEPTO: REVERSION BOLETA MENS MARZO,DEP.: CAROLA DUBIEZA TORRES MEDRANO , PROCEDENCIA: BANCO UNION S.A., CHEQUE: 213571, FECHA DE EMISION:09/04/2025"/>
    <m/>
    <m/>
    <m/>
    <m/>
    <m/>
    <m/>
    <n v="0"/>
    <n v="5128.45"/>
    <s v="NO_CONCILIADO"/>
  </r>
  <r>
    <x v="2"/>
    <m/>
    <x v="2"/>
    <x v="67"/>
    <s v="B22759690002"/>
    <s v="BOD"/>
    <n v="2275969"/>
    <m/>
    <s v="00099021001 DEP.DE CHEQ.AJENOS,RET.DE CAM.,CONCEPTO: DEV SUELDOS Y SALARIOS,DEP.: JOSE LUIS CARLDERON DAZA , PROCEDENCIA: BANCO UNION S.A., CHEQUE: 213572, FECHA DE EMISION:09/04/2025"/>
    <m/>
    <m/>
    <m/>
    <m/>
    <m/>
    <m/>
    <n v="0"/>
    <n v="4531.8500000000004"/>
    <s v="NO_CONCILIADO"/>
  </r>
  <r>
    <x v="7"/>
    <m/>
    <x v="7"/>
    <x v="67"/>
    <s v="O22761030002"/>
    <s v="BOD"/>
    <n v="2276103"/>
    <m/>
    <s v="00086057003 DEPOSITO DE EFECTIVO, DEPOSITANTE: COSAPI CAUDAL S.R.L., CONCEPTO: MEJORAMIENTO Y AMPLIACION SISTEMA DE AGUA POTABLE Y ALCANTARILLADO SANITARIO RIBERALTA (BENI), CUENTA DE DEPOSITO: CUENTA UNICA DEL TESORO"/>
    <m/>
    <m/>
    <m/>
    <m/>
    <m/>
    <m/>
    <n v="0"/>
    <n v="16359.95"/>
    <s v="NO_CONCILIADO"/>
  </r>
  <r>
    <x v="9"/>
    <m/>
    <x v="9"/>
    <x v="67"/>
    <s v="Q22017810002"/>
    <s v="CRV"/>
    <n v="2201781"/>
    <m/>
    <s v="NUMERO DE LIBRETA CUT: 00099021001 OPERACIÓN E75 TRANSFERENCIA DE LA CUENTA FISCAL BUN A LA CUT EN MN TRANSF.FDOS.AL.BCB GOBIERNO AUTONOMO MUNICIPAL DE PALOS BLANCOS CITE: GAMPB/MAE/BAH/OELP/NÂ°081/2025 CUENTA CUT 3987 LIBRETA NÂ° 00099021001"/>
    <m/>
    <m/>
    <m/>
    <m/>
    <m/>
    <m/>
    <n v="0"/>
    <n v="14.92"/>
    <s v="NO_CONCILIADO"/>
  </r>
  <r>
    <x v="9"/>
    <m/>
    <x v="9"/>
    <x v="67"/>
    <s v="Q22017820002"/>
    <s v="CRV"/>
    <n v="2201782"/>
    <m/>
    <s v="NUMERO DE LIBRETA CUT: 00099021001 OPERACIÓN E75 TRANSFERENCIA DE LA CUENTA FISCAL BUN A LA CUT EN MN TRANSF.FDOS.AL.BCB GOBIERNO AUTONOMO MUNICIPAL DE PALOS BLANCOS CITE: GAMPB/MAE/BAH/OELP/NÂ°082/2025 CUENTA CUT 3987 LIBRETA NÂ° 00099021001"/>
    <m/>
    <m/>
    <m/>
    <m/>
    <m/>
    <m/>
    <n v="0"/>
    <n v="345.38"/>
    <s v="NO_CONCILIADO"/>
  </r>
  <r>
    <x v="9"/>
    <m/>
    <x v="9"/>
    <x v="67"/>
    <s v="Q22018070002"/>
    <s v="CRV"/>
    <n v="2201807"/>
    <m/>
    <s v="NUMERO DE LIBRETA CUT: 00099021001 OPERACIÓN E75 TRANSFERENCIA DE LA CUENTA FISCAL BUN A LA CUT EN MN TRANSF.FDOS.AL.BCB GOBIERNO AUTONOMO MUNICIPAL DE VILLA LIBERTAD LICOMA CITE: GAMVLL/MAE/NEX-0120/2025 CUENTA CUT 3987 LIBRETA NÂ° 00099021001"/>
    <m/>
    <m/>
    <m/>
    <m/>
    <m/>
    <m/>
    <n v="0"/>
    <n v="16195"/>
    <s v="NO_CONCILIADO"/>
  </r>
  <r>
    <x v="56"/>
    <m/>
    <x v="56"/>
    <x v="67"/>
    <s v="S11241250003"/>
    <s v="COB"/>
    <n v="1124125"/>
    <m/>
    <s v="||TRANSFERENCIA DE FONDOS S/G MENSAJE SWIFT NRO. 4833 EN ATENCIÓN A CORREO ELECTRÓNICO DE LA DGAC Y NOTA: DGAC/DAF/FIN/NE-0008/25 DE F.29/1/2025 (HRE-TGL-1866) ENVIADO POR LA DIRECCIÓN GENERAL DE AERONÁUTICA CIVIL (SECTOR PÚBLICO). DEBITO DE LA LIBRETA 00117012001 DGAC, REPOSICIÓN ÚTILES DE ESCRITORIO."/>
    <m/>
    <m/>
    <m/>
    <m/>
    <m/>
    <m/>
    <n v="60"/>
    <n v="0"/>
    <s v="NO_CONCILIADO"/>
  </r>
  <r>
    <x v="2"/>
    <m/>
    <x v="2"/>
    <x v="68"/>
    <s v="O22762700002"/>
    <s v="BOD"/>
    <n v="2276270"/>
    <m/>
    <s v="00099021001 DEPOSITO DE EFECTIVO, DEPOSITANTE: AMERICO JAVIER VACAFLOR SORUCO, CONCEPTO: DEVOLUCION POR DPH POR EL MES DE JULIO DE 1986 ITEM 43 IBTA, CUENTA DE DEPOSITO: CUENTA UNICA DEL TESORO"/>
    <m/>
    <m/>
    <m/>
    <m/>
    <m/>
    <m/>
    <n v="0"/>
    <n v="109.61"/>
    <s v="NO_CONCILIADO"/>
  </r>
  <r>
    <x v="2"/>
    <m/>
    <x v="2"/>
    <x v="68"/>
    <s v="O22763480002"/>
    <s v="BOD"/>
    <n v="2276348"/>
    <m/>
    <s v="00099021001 DEPOSITO DE EFECTIVO, DEPOSITANTE: CIRO VALERIO GARCIA BECERRA, CONCEPTO: DESCARGO POR PASAJES Y VIATICOS GESTION 2009, CUENTA DE DEPOSITO: CUENTA UNICA DEL TESORO"/>
    <m/>
    <m/>
    <m/>
    <m/>
    <m/>
    <m/>
    <n v="0"/>
    <n v="2920"/>
    <s v="NO_CONCILIADO"/>
  </r>
  <r>
    <x v="82"/>
    <m/>
    <x v="82"/>
    <x v="68"/>
    <s v="O22763660002"/>
    <s v="BOD"/>
    <n v="2276366"/>
    <m/>
    <s v="00099021001 DEPOSITO DE EFECTIVO, DEPOSITANTE: JOSE FREDDY FERNANDEZ RODRIGUEZ, CONCEPTO: DEVOLUCION DE VIATICOS, CUENTA DE DEPOSITO: CUENTA UNICA DEL TESORO/DJBR"/>
    <m/>
    <m/>
    <m/>
    <m/>
    <m/>
    <m/>
    <n v="0"/>
    <n v="259.7"/>
    <s v="NO_CONCILIADO"/>
  </r>
  <r>
    <x v="11"/>
    <m/>
    <x v="11"/>
    <x v="68"/>
    <s v="O22763960002"/>
    <s v="BOD"/>
    <n v="2276396"/>
    <m/>
    <s v="00099021001 DEPOSITO DE EFECTIVO, DEPOSITANTE: DAVID DANIEL AJHUACHO VILLANUEVA, CONCEPTO: REVERSION TOTAL, CUENTA DE DEPOSITO: CUENTA UNICA DEL TESORO/DJBR"/>
    <m/>
    <m/>
    <m/>
    <m/>
    <m/>
    <m/>
    <n v="0"/>
    <n v="889.09"/>
    <s v="NO_CONCILIADO"/>
  </r>
  <r>
    <x v="11"/>
    <m/>
    <x v="11"/>
    <x v="68"/>
    <s v="O22763970002"/>
    <s v="BOD"/>
    <n v="2276397"/>
    <m/>
    <s v="00099021001 DEPOSITO DE EFECTIVO, DEPOSITANTE: JUAN CARLOS CALI SILVESTRE, CONCEPTO: REVERSION TOTAL, CUENTA DE DEPOSITO: CUENTA UNICA DEL TESORO/DJBR"/>
    <m/>
    <m/>
    <m/>
    <m/>
    <m/>
    <m/>
    <n v="0"/>
    <n v="485.09"/>
    <s v="NO_CONCILIADO"/>
  </r>
  <r>
    <x v="83"/>
    <m/>
    <x v="83"/>
    <x v="68"/>
    <s v="O22764250002"/>
    <s v="BOD"/>
    <n v="2276425"/>
    <m/>
    <s v="00222012001 DEPOSITO DE EFECTIVO, DEPOSITANTE: JUAN CARLOS CHINCHILLA MUÑOZ, CONCEPTO: DEVOLUCION DE RECURSOS POR FONDOS EN AVANCE, CUENTA DE DEPOSITO: CUENTA UNICA DEL TESORO"/>
    <m/>
    <m/>
    <m/>
    <m/>
    <m/>
    <m/>
    <n v="0"/>
    <n v="700"/>
    <s v="NO_CONCILIADO"/>
  </r>
  <r>
    <x v="0"/>
    <m/>
    <x v="0"/>
    <x v="68"/>
    <s v="B22763370002"/>
    <s v="BOD"/>
    <n v="2276337"/>
    <m/>
    <s v="00081011108 DEP.DE CHEQ.AJENOS,RET.DE CAM.,CONCEPTO: PROCESO COACTIVO FISCAL NUREJ 20105981,DEP.: NINNET DIVY ESPEJO ANDRADE , PROCEDENCIA: BANCO UNION S.A., CHEQUE: 24597, FECHA DE EMISION:11/03/2025"/>
    <m/>
    <m/>
    <m/>
    <m/>
    <m/>
    <m/>
    <n v="0"/>
    <n v="19809.939999999999"/>
    <s v="NO_CONCILIADO"/>
  </r>
  <r>
    <x v="2"/>
    <m/>
    <x v="2"/>
    <x v="68"/>
    <s v="B22763400002"/>
    <s v="BOD"/>
    <n v="2276340"/>
    <m/>
    <s v="00099021001 DEP.DE CHEQ.AJENOS,RET.DE CAM.,CONCEPTO: DEPÓSITO,DEP.: EDWIN ARMANDO TORREJON VENEGAS , PROCEDENCIA: BANCO UNION S.A., CHEQUE: 213576, FECHA DE EMISION:10/04/2025"/>
    <m/>
    <m/>
    <m/>
    <m/>
    <m/>
    <m/>
    <n v="0"/>
    <n v="6625.09"/>
    <s v="NO_CONCILIADO"/>
  </r>
  <r>
    <x v="2"/>
    <m/>
    <x v="2"/>
    <x v="68"/>
    <s v="B22763410002"/>
    <s v="BOD"/>
    <n v="2276341"/>
    <m/>
    <s v="00099021001 DEP.DE CHEQ.AJENOS,RET.DE CAM.,CONCEPTO: DEPÓSITO,DEP.: FABIOLA TORREZ PLATA , PROCEDENCIA: BANCO UNION S.A., CHEQUE: 213574, FECHA DE EMISION:10/04/2025"/>
    <m/>
    <m/>
    <m/>
    <m/>
    <m/>
    <m/>
    <n v="0"/>
    <n v="5487.14"/>
    <s v="NO_CONCILIADO"/>
  </r>
  <r>
    <x v="4"/>
    <m/>
    <x v="4"/>
    <x v="68"/>
    <s v="F0024356"/>
    <s v="NTE"/>
    <n v="11618685"/>
    <m/>
    <s v="De: 00513012004 Transferencia de recursos a solicitud de Yacimientos Petrolíferos Bolivianos mediante nota CITE: YPFB/GAFC/168-DFC/URTE-634/2025 en aplicación al Decreto Supremo N° 5348 de 10 de marzo de 2025 y la Resolución Ministerial N° 26 de 27 de enero de 2025 que aprueba el Reglamento Operativo para el pago de obligaciones en el extranjero H.R. 2025-15494-R"/>
    <m/>
    <m/>
    <m/>
    <m/>
    <m/>
    <m/>
    <n v="43280297.170000002"/>
    <n v="0"/>
    <s v="NO_CONCILIADO"/>
  </r>
  <r>
    <x v="56"/>
    <m/>
    <x v="56"/>
    <x v="68"/>
    <s v="S11241750003"/>
    <s v="COB"/>
    <n v="1124175"/>
    <m/>
    <s v="||TRANSFERENCIA DE FONDOS S/G MENSAJES SWIFT NROS. 4891-4896 EN ATENCIÓN A NOTA: DGAC/DAF/FIN/NE-0008/25 (HRE-TGL-2025-1866) ENVIADO POR LA DIRECCIÓN GENERAL DE AERONÁUTICA CIVIL (SECTOR PÚBLICO). DEBITO DE LA LIBRETA 00117012001 DGAC, REPOSICIÓN ÚTILES DE ESCRITORIO."/>
    <m/>
    <m/>
    <m/>
    <m/>
    <m/>
    <m/>
    <n v="60"/>
    <n v="0"/>
    <s v="NO_CONCILIADO"/>
  </r>
  <r>
    <x v="4"/>
    <m/>
    <x v="4"/>
    <x v="68"/>
    <s v="F0024375"/>
    <s v="NTE"/>
    <n v="11622627"/>
    <m/>
    <s v="De: 00513012004 Transferencia de recursos a solicitud de Yacimientos Petrolíferos Bolivianos mediante nota CITE: YPFB/GAFC/170-DFC/URTE-636/2025 en aplicación al Decreto Supremo N° 5348 de 10 de marzo de 2025 y la Resolución Ministerial N° 26 de 27 de enero de 2025 que aprueba el Reglamento Operativo para el pago de obligaciones en el extranjero H.R. 2025-15554-R"/>
    <m/>
    <m/>
    <m/>
    <m/>
    <m/>
    <m/>
    <n v="14951401.34"/>
    <n v="0"/>
    <s v="NO_CONCILIADO"/>
  </r>
  <r>
    <x v="6"/>
    <m/>
    <x v="6"/>
    <x v="69"/>
    <s v="O22765830002"/>
    <s v="BOD"/>
    <n v="2276583"/>
    <m/>
    <s v="00099021001 DEPOSITO DE EFECTIVO, DEPOSITANTE: EDWING ERASMO TORREZ TAPIA, CONCEPTO: REPROGRAMACION DE PASAJE AEREO SCZ-LP, CUENTA DE DEPOSITO: CUENTA UNICA DEL TESORO/DJBR"/>
    <m/>
    <m/>
    <m/>
    <m/>
    <m/>
    <m/>
    <n v="0"/>
    <n v="30"/>
    <s v="NO_CONCILIADO"/>
  </r>
  <r>
    <x v="2"/>
    <m/>
    <x v="2"/>
    <x v="69"/>
    <s v="O22766280002"/>
    <s v="BOD"/>
    <n v="2276628"/>
    <m/>
    <s v="00099021001 DEPOSITO DE EFECTIVO, DEPOSITANTE: GEORGINA MIRANDA CLAROS, CONCEPTO: DEVOLUCION POR DPH POR LOS MESES DE ABRIL DE 1987 AREA DE EDUCACION ITEMS 1336 Y 1504, CUENTA DE DEPOSITO: CUENTA UNICA DEL TESORO"/>
    <m/>
    <m/>
    <m/>
    <m/>
    <m/>
    <m/>
    <n v="0"/>
    <n v="427.78"/>
    <s v="NO_CONCILIADO"/>
  </r>
  <r>
    <x v="84"/>
    <m/>
    <x v="84"/>
    <x v="69"/>
    <s v="O22767590002"/>
    <s v="BOD"/>
    <n v="2276759"/>
    <m/>
    <s v="00221012001 DEPOSITO DE EFECTIVO, DEPOSITANTE: FERNANDO MANUEL ARENAS CAMPERO-SENARECOM, CONCEPTO: REVERSION DE PLANILLA, CUENTA DE DEPOSITO: CUENTA UNICA DEL TESORO"/>
    <m/>
    <m/>
    <m/>
    <m/>
    <m/>
    <m/>
    <n v="0"/>
    <n v="15.46"/>
    <s v="CONCILIADO_PARCIAL"/>
  </r>
  <r>
    <x v="2"/>
    <m/>
    <x v="2"/>
    <x v="69"/>
    <s v="O22767840002"/>
    <s v="BOD"/>
    <n v="2276784"/>
    <m/>
    <s v="00099021001 DEPOSITO DE EFECTIVO, DEPOSITANTE: LEONARDO ANIBAL COLQUE CANAZA, CONCEPTO: PAGO DE ENERGIA, CUENTA DE DEPOSITO: CUENTA UNICA DEL TESORO"/>
    <m/>
    <m/>
    <m/>
    <m/>
    <m/>
    <m/>
    <n v="0"/>
    <n v="1000"/>
    <s v="NO_CONCILIADO"/>
  </r>
  <r>
    <x v="2"/>
    <m/>
    <x v="2"/>
    <x v="69"/>
    <s v="O22767860002"/>
    <s v="BOD"/>
    <n v="2276786"/>
    <m/>
    <s v="00099021001 DEPOSITO DE EFECTIVO, DEPOSITANTE: LEONARDO ANIBAL COLQUE CANAZA, CONCEPTO: PAGO DE AGUA, CUENTA DE DEPOSITO: CUENTA UNICA DEL TESORO"/>
    <m/>
    <m/>
    <m/>
    <m/>
    <m/>
    <m/>
    <n v="0"/>
    <n v="1000"/>
    <s v="NO_CONCILIADO"/>
  </r>
  <r>
    <x v="2"/>
    <m/>
    <x v="2"/>
    <x v="69"/>
    <s v="O22767870002"/>
    <s v="BOD"/>
    <n v="2276787"/>
    <m/>
    <s v="00099021001 DEPOSITO DE EFECTIVO, DEPOSITANTE: LEONARDO ANIBAL COLQUE CANAZA, CONCEPTO: PAGO DEL GAS, CUENTA DE DEPOSITO: CUENTA UNICA DEL TESORO"/>
    <m/>
    <m/>
    <m/>
    <m/>
    <m/>
    <m/>
    <n v="0"/>
    <n v="1177.75"/>
    <s v="NO_CONCILIADO"/>
  </r>
  <r>
    <x v="4"/>
    <m/>
    <x v="4"/>
    <x v="69"/>
    <s v="B22765870002"/>
    <s v="BOD"/>
    <n v="2276587"/>
    <m/>
    <s v="00513212001 DEP.DE CHEQ.AJENOS,RET.DE CAM.,CONCEPTO: REVERSION DE FONDOS,DEP.: Y.P.F.B , PROCEDENCIA: BANCO UNION S.A., CHEQUE: 872, FECHA DE EMISION:10/04/2025"/>
    <m/>
    <m/>
    <m/>
    <m/>
    <m/>
    <m/>
    <n v="0"/>
    <n v="152.9"/>
    <s v="NO_CONCILIADO"/>
  </r>
  <r>
    <x v="2"/>
    <m/>
    <x v="2"/>
    <x v="69"/>
    <s v="B22766440002"/>
    <s v="BOD"/>
    <n v="2276644"/>
    <m/>
    <s v="00099021001 DEP.DE CHEQ.AJENOS,RET.DE CAM.,CONCEPTO: DEPÓSITO,DEP.: MARIA TERESA RUIZ NAVAJAS , PROCEDENCIA: BANCO UNION S.A., CHEQUE: 215998, FECHA DE EMISION:11/04/2025"/>
    <m/>
    <m/>
    <m/>
    <m/>
    <m/>
    <m/>
    <n v="0"/>
    <n v="3721.53"/>
    <s v="NO_CONCILIADO"/>
  </r>
  <r>
    <x v="2"/>
    <m/>
    <x v="2"/>
    <x v="69"/>
    <s v="B22766450002"/>
    <s v="BOD"/>
    <n v="2276645"/>
    <m/>
    <s v="00099021001 DEP.DE CHEQ.AJENOS,RET.DE CAM.,CONCEPTO: DEPÓSITO,DEP.: MARTHA EUGENIA NINA ROCABADO , PROCEDENCIA: BANCO UNION S.A., CHEQUE: 213580, FECHA DE EMISION:11/04/2025"/>
    <m/>
    <m/>
    <m/>
    <m/>
    <m/>
    <m/>
    <n v="0"/>
    <n v="3927.8"/>
    <s v="NO_CONCILIADO"/>
  </r>
  <r>
    <x v="11"/>
    <m/>
    <x v="11"/>
    <x v="69"/>
    <s v="B22766470002"/>
    <s v="BOD"/>
    <n v="2276647"/>
    <m/>
    <s v="00099021001 DEP.DE CHEQ.AJENOS,RET.DE CAM.,CONCEPTO: DEPÓSITO,DEP.: ROSA MONICA MAMANI CALLATA , PROCEDENCIA: BANCO UNION S.A., CHEQUE: 213579, FECHA DE EMISION:11/04/2025/DJBR"/>
    <m/>
    <m/>
    <m/>
    <m/>
    <m/>
    <m/>
    <n v="0"/>
    <n v="6512.28"/>
    <s v="NO_CONCILIADO"/>
  </r>
  <r>
    <x v="4"/>
    <m/>
    <x v="4"/>
    <x v="69"/>
    <s v="F0024420"/>
    <s v="NTE"/>
    <n v="11632138"/>
    <m/>
    <s v="De: 00513012004 Transferencia de recursos a solicitud de Yacimientos Petrolíferos Fiscales Bolivianos mediante nota CITE: YPFB/GAFC/650-DFC/URTE-176/2025 en aplicación al Decreto Supremo N° 5348 de 10 de marzo de 2025 y la Resolución Ministerial N° 26 de 27 de enero de 2025 que aprueba el Reglamento Operativo para el pago de obligaciones en el extranjero H.R. 2025-15846-R"/>
    <m/>
    <m/>
    <m/>
    <m/>
    <m/>
    <m/>
    <n v="15774134.1"/>
    <n v="0"/>
    <s v="NO_CONCILIADO"/>
  </r>
  <r>
    <x v="39"/>
    <m/>
    <x v="39"/>
    <x v="70"/>
    <s v="O22769680002"/>
    <s v="BOD"/>
    <n v="2276968"/>
    <m/>
    <s v="00133012001 DEPOSITO DE EFECTIVO, DEPOSITANTE: JOSE IVAN COCA MIER, CONCEPTO: DEVOLUCION DE DEUDA, CUENTA DE DEPOSITO: CUENTA UNICA DEL TESORO"/>
    <m/>
    <m/>
    <m/>
    <m/>
    <m/>
    <m/>
    <n v="0"/>
    <n v="2553"/>
    <s v="NO_CONCILIADO"/>
  </r>
  <r>
    <x v="2"/>
    <m/>
    <x v="2"/>
    <x v="70"/>
    <s v="O22769950002"/>
    <s v="BOD"/>
    <n v="2276995"/>
    <m/>
    <s v="00099021001 DEPOSITO DE EFECTIVO, DEPOSITANTE: LOURDES ALIAGA ZAPATA, CONCEPTO: DOBLE PERCEPCION MES ABRIL 2025, CUENTA DE DEPOSITO: CUENTA UNICA DEL TESORO"/>
    <m/>
    <m/>
    <m/>
    <m/>
    <m/>
    <m/>
    <n v="0"/>
    <n v="2000"/>
    <s v="NO_CONCILIADO"/>
  </r>
  <r>
    <x v="2"/>
    <m/>
    <x v="2"/>
    <x v="70"/>
    <s v="O22770730002"/>
    <s v="BOD"/>
    <n v="2277073"/>
    <m/>
    <s v="00099021001 DEPOSITO DE EFECTIVO, DEPOSITANTE: RUBY RUIZ CACERES, CONCEPTO: REPOSICION, CUENTA DE DEPOSITO: CUENTA UNICA DEL TESORO"/>
    <m/>
    <m/>
    <m/>
    <m/>
    <m/>
    <m/>
    <n v="0"/>
    <n v="27.52"/>
    <s v="NO_CONCILIADO"/>
  </r>
  <r>
    <x v="2"/>
    <m/>
    <x v="2"/>
    <x v="70"/>
    <s v="O22771090002"/>
    <s v="BOD"/>
    <n v="2277109"/>
    <m/>
    <s v="00099021001 DEPOSITO DE EFECTIVO, DEPOSITANTE: FREDDY ASCENCIO RODRIGUEZ, CONCEPTO: REVERSION, CUENTA DE DEPOSITO: CUENTA UNICA DEL TESORO"/>
    <m/>
    <m/>
    <m/>
    <m/>
    <m/>
    <m/>
    <n v="0"/>
    <n v="42276.9"/>
    <s v="NO_CONCILIADO"/>
  </r>
  <r>
    <x v="2"/>
    <m/>
    <x v="2"/>
    <x v="70"/>
    <s v="O22771400002"/>
    <s v="BOD"/>
    <n v="2277140"/>
    <m/>
    <s v="00099021001 DEPOSITO DE EFECTIVO, DEPOSITANTE: ANTONIO CANDIA VASQUEZ, CONCEPTO: DEVOLUCION DE RECURSOS, CUENTA DE DEPOSITO: CUENTA UNICA DEL TESORO"/>
    <m/>
    <m/>
    <m/>
    <m/>
    <m/>
    <m/>
    <n v="0"/>
    <n v="750.2"/>
    <s v="NO_CONCILIADO"/>
  </r>
  <r>
    <x v="39"/>
    <m/>
    <x v="39"/>
    <x v="70"/>
    <s v="O22771610002"/>
    <s v="BOD"/>
    <n v="2277161"/>
    <m/>
    <s v="00133012001 DEPOSITO DE EFECTIVO, DEPOSITANTE: AMILCAR VALENCIA CABALLERO, CONCEPTO: SALDO SORTEO AÑO DE LA FORTUNA, CUENTA DE DEPOSITO: CUENTA UNICA DEL TESORO"/>
    <m/>
    <m/>
    <m/>
    <m/>
    <m/>
    <m/>
    <n v="0"/>
    <n v="11080"/>
    <s v="NO_CONCILIADO"/>
  </r>
  <r>
    <x v="85"/>
    <m/>
    <x v="85"/>
    <x v="70"/>
    <s v="O22771640002"/>
    <s v="BOD"/>
    <n v="2277164"/>
    <m/>
    <s v="00099021001 DEPOSITO DE EFECTIVO, DEPOSITANTE: DANIELA BLANCO LIRA, CONCEPTO: DEVOLUCION DE RECURSO, CUENTA DE DEPOSITO: CUENTA UNICA DEL TESORO/DJBR"/>
    <m/>
    <m/>
    <m/>
    <m/>
    <m/>
    <m/>
    <n v="0"/>
    <n v="116"/>
    <s v="NO_CONCILIADO"/>
  </r>
  <r>
    <x v="52"/>
    <m/>
    <x v="52"/>
    <x v="70"/>
    <s v="O22772170002"/>
    <s v="BOD"/>
    <n v="2277217"/>
    <m/>
    <s v="00099021001 DEPOSITO DE EFECTIVO, DEPOSITANTE: PAULA ESTRELLA GALVEZ HERRERA, CONCEPTO: REVERSION TOTAL, CUENTA DE DEPOSITO: CUENTA UNICA DEL TESORO/DJBR"/>
    <m/>
    <m/>
    <m/>
    <m/>
    <m/>
    <m/>
    <n v="0"/>
    <n v="8015.72"/>
    <s v="NO_CONCILIADO"/>
  </r>
  <r>
    <x v="7"/>
    <m/>
    <x v="7"/>
    <x v="70"/>
    <s v="B22770780002"/>
    <s v="BOD"/>
    <n v="2277078"/>
    <m/>
    <s v="00086051101 DEP.DE CHEQ.AJENOS,RET.DE CAM.,CONCEPTO: AMPL. MEJORM. PTA. POTABILIZADORA DE AGUA PAMPAHASI TRNST N°25,DEP.: EPSAS S.A. , PROCEDENCIA: BANCO DE CREDITO DE BOLIVIA S.A., CHEQUE: 21858, FECHA DE EMISION:08/04/2025"/>
    <m/>
    <m/>
    <m/>
    <m/>
    <m/>
    <m/>
    <n v="0"/>
    <n v="854047"/>
    <s v="NO_CONCILIADO"/>
  </r>
  <r>
    <x v="19"/>
    <m/>
    <x v="19"/>
    <x v="70"/>
    <s v="B22770840002"/>
    <s v="BOD"/>
    <n v="2277084"/>
    <m/>
    <s v="00099021001 DEP.DE CHEQ.AJENOS,RET.DE CAM.,CONCEPTO: DEVOLUCION DE SUELDOS Y SALARIOS FEB, MAY, AGO SEPT 2023,DEP.: ISRAEL BONILLA RODRIGUEZ , PROCEDENCIA: BANCO UNION S.A., CHEQUE: 216000, FECHA DE EMISION:14/04/2025/DJBR"/>
    <m/>
    <m/>
    <m/>
    <m/>
    <m/>
    <m/>
    <n v="0"/>
    <n v="6040"/>
    <s v="NO_CONCILIADO"/>
  </r>
  <r>
    <x v="2"/>
    <m/>
    <x v="2"/>
    <x v="70"/>
    <s v="B22770850002"/>
    <s v="BOD"/>
    <n v="2277085"/>
    <m/>
    <s v="00099021001 DEP.DE CHEQ.AJENOS,RET.DE CAM.,CONCEPTO: REVERSION PARCIAL DE HABERES MES 03/2025,DEP.: JAIME REYNOLS BALDIVIEZO , PROCEDENCIA: BANCO UNION S.A., CHEQUE: 215999, FECHA DE EMISION:14/04/2025"/>
    <m/>
    <m/>
    <m/>
    <m/>
    <m/>
    <m/>
    <n v="0"/>
    <n v="6182"/>
    <s v="NO_CONCILIADO"/>
  </r>
  <r>
    <x v="9"/>
    <m/>
    <x v="9"/>
    <x v="70"/>
    <s v="Q22039540002"/>
    <s v="CRV"/>
    <n v="2203954"/>
    <m/>
    <s v="NUMERO DE LIBRETA CUT: LIB. NÂ° 00099021001 OPERACIÓN E75 TRANSFERENCIA DE LA CUENTA FISCAL BUN A LA CUT EN MN TRANSFERENCIA DE FONDOS A SOLICITUD DE GOB. AUTONOMO MCPAL. DE VILA VILA CITE: GAMVV/JSP/NÂ° 101/2025 CUENTA CUT 3987069001 LIBRETA NÂ° 00099021001 RECURSOS DEL TESORO GENERAL DE LA NACI"/>
    <m/>
    <m/>
    <m/>
    <m/>
    <m/>
    <m/>
    <n v="0"/>
    <n v="2171.14"/>
    <s v="NO_CONCILIADO"/>
  </r>
  <r>
    <x v="4"/>
    <m/>
    <x v="4"/>
    <x v="70"/>
    <s v="F0024443"/>
    <s v="NTE"/>
    <n v="11632159"/>
    <m/>
    <s v="De: 00513012004 Transferencia de recursos a solicitud de Yacimientos Petrolíferos Fiscales Bolivianos mediante nota CITE: YPFB/GAFC/654-DFC/URTE-178/2025 en aplicación al Decreto Supremo N° 5348 de 10 de marzo de 2025 y la Resolución Ministerial N° 26 de 27 de enero de 2025 que aprueba el Reglamento Operativo para el pago de obligaciones en el extranjero H.R. 2025-16070-R"/>
    <m/>
    <m/>
    <m/>
    <m/>
    <m/>
    <m/>
    <n v="34451694.5"/>
    <n v="0"/>
    <s v="NO_CONCILIADO"/>
  </r>
  <r>
    <x v="56"/>
    <m/>
    <x v="56"/>
    <x v="70"/>
    <s v="S11243080003"/>
    <s v="COB"/>
    <n v="1124308"/>
    <m/>
    <s v="||REGULARIZACIÓN DE NUESTRA OPERACIÓN N°1124305 DE F.14/4/2025 EN ATENCIÓN A NOTA DGAC/DAF/FIN/NE-0008/25 (HRE-TGL-2025-1866), CORREOS ELECTRÓNICOS ENVIADOS POR LA DGAC Y NAABOL (SECTOR PÚBLICO). DEBITO DE LA LIBRETA 00117012001 DGAC, REPOSICIÓN DE ÚTILES DE ESCRITORIO."/>
    <m/>
    <m/>
    <m/>
    <m/>
    <m/>
    <m/>
    <n v="60"/>
    <n v="0"/>
    <s v="NO_CONCILIADO"/>
  </r>
  <r>
    <x v="5"/>
    <m/>
    <x v="5"/>
    <x v="70"/>
    <s v="S11243180002"/>
    <s v="CRV"/>
    <n v="1124318"/>
    <m/>
    <s v="'TRANSFERENCIA DE FONDOS DE DPTOS.DE ENCAJE LEGAL DEL SISTEMA FINANCIERO A DPTOS.CTES.DEL SECTOR PUBLICO S/G CITE'||CONTABILIDAD CT043/25 DE LA FECHA Y NOTA MEFP/VTCP/DGPOT/UPCFTGN/N°167/2025 DE F.07.04.2025 (HRE-TSO-507) ENVIADA POR EL BANCO DE CREDITO ABONO A LA LIBRETA 00099021001 TGN RECURSOS ORDINARIOS SEGUN GLOSA DE REFERENCIA"/>
    <m/>
    <m/>
    <m/>
    <m/>
    <m/>
    <m/>
    <n v="0"/>
    <n v="297328.08"/>
    <s v="NO_CONCILIADO"/>
  </r>
  <r>
    <x v="7"/>
    <m/>
    <x v="7"/>
    <x v="71"/>
    <s v="O22774500002"/>
    <s v="BOD"/>
    <n v="2277450"/>
    <m/>
    <s v="00086011109 DEPOSITO DE EFECTIVO, DEPOSITANTE: JHON HENRY TAPIA ANDRADE, CONCEPTO: REPOSICION DE CREDENCIAL JHON HENRY TAPIA ANDRADE, CUENTA DE DEPOSITO: CUENTA UNICA DEL TESORO"/>
    <m/>
    <m/>
    <m/>
    <m/>
    <m/>
    <m/>
    <n v="0"/>
    <n v="50"/>
    <s v="NO_CONCILIADO"/>
  </r>
  <r>
    <x v="33"/>
    <m/>
    <x v="33"/>
    <x v="71"/>
    <s v="O22775220002"/>
    <s v="BOD"/>
    <n v="2277522"/>
    <m/>
    <s v="00099021001 DEPOSITO DE EFECTIVO, DEPOSITANTE: TRIBUNAL CONSTITUCIONAL PLURINACIONAL, CONCEPTO: DEVOLUCION POR USO DE OTRO OPERADOR, CUENTA DE DEPOSITO: CUENTA UNICA DEL TESORO"/>
    <m/>
    <m/>
    <m/>
    <m/>
    <m/>
    <m/>
    <n v="0"/>
    <n v="4.13"/>
    <s v="NO_CONCILIADO"/>
  </r>
  <r>
    <x v="33"/>
    <m/>
    <x v="33"/>
    <x v="71"/>
    <s v="O22775240002"/>
    <s v="BOD"/>
    <n v="2277524"/>
    <m/>
    <s v="00099021001 DEPOSITO DE EFECTIVO, DEPOSITANTE: TRIBUNAL CONSTITUCIONAL PLURINACIONAL, CONCEPTO: DEVOLUCION POR USO DE OTRO OPERADOR, CUENTA DE DEPOSITO: CUENTA UNICA DEL TESORO"/>
    <m/>
    <m/>
    <m/>
    <m/>
    <m/>
    <m/>
    <n v="0"/>
    <n v="8.4"/>
    <s v="NO_CONCILIADO"/>
  </r>
  <r>
    <x v="2"/>
    <m/>
    <x v="2"/>
    <x v="71"/>
    <s v="O22775630002"/>
    <s v="BOD"/>
    <n v="2277563"/>
    <m/>
    <s v="00099021001 DEPOSITO DE EFECTIVO, DEPOSITANTE: MANUEL ALBERTO ALTAMIRANO, CONCEPTO: PASAJES Y VIATICOS SPV-185-2024, CUENTA DE DEPOSITO: CUENTA UNICA DEL TESORO"/>
    <m/>
    <m/>
    <m/>
    <m/>
    <m/>
    <m/>
    <n v="0"/>
    <n v="1528.5"/>
    <s v="NO_CONCILIADO"/>
  </r>
  <r>
    <x v="79"/>
    <m/>
    <x v="79"/>
    <x v="71"/>
    <s v="O22775680002"/>
    <s v="BOD"/>
    <n v="2277568"/>
    <m/>
    <s v="00099021001 DEPOSITO DE EFECTIVO, DEPOSITANTE: VLADIMIR TERAN GUTIERREZ, CONCEPTO: PASAJES Y VIATICOS, CUENTA DE DEPOSITO: CUENTA UNICA DEL TESORO/DJBR"/>
    <m/>
    <m/>
    <m/>
    <m/>
    <m/>
    <m/>
    <n v="0"/>
    <n v="465"/>
    <s v="NO_CONCILIADO"/>
  </r>
  <r>
    <x v="86"/>
    <m/>
    <x v="86"/>
    <x v="71"/>
    <s v="O22775920002"/>
    <s v="BOD"/>
    <n v="2277592"/>
    <m/>
    <s v="00599012001 DEPOSITO DE EFECTIVO, DEPOSITANTE: SILVIA LLANQUE MAMANI, CONCEPTO: DEVOLUCION CREDITO FISCAL FACTURA N°8541795 NI NO DECLARADA, CUENTA DE DEPOSITO: CUENTA UNICA DEL TESORO"/>
    <m/>
    <m/>
    <m/>
    <m/>
    <m/>
    <m/>
    <n v="0"/>
    <n v="17"/>
    <s v="NO_CONCILIADO"/>
  </r>
  <r>
    <x v="8"/>
    <m/>
    <x v="8"/>
    <x v="71"/>
    <s v="O22777090002"/>
    <s v="BOD"/>
    <n v="2277709"/>
    <m/>
    <s v="00590012001 DEPOSITO DE EFECTIVO, DEPOSITANTE: EMPRESA QUIPUS, CONCEPTO: DEVOLUCION DE FONDOS A RENDIR PAGO TASAS, CUENTA DE DEPOSITO: CUENTA UNICA DEL TESORO"/>
    <m/>
    <m/>
    <m/>
    <m/>
    <m/>
    <m/>
    <n v="0"/>
    <n v="1044"/>
    <s v="NO_CONCILIADO"/>
  </r>
  <r>
    <x v="31"/>
    <m/>
    <x v="31"/>
    <x v="71"/>
    <s v="B22775480002"/>
    <s v="BOD"/>
    <n v="2277548"/>
    <m/>
    <s v="00099021001 DEP.DE CHEQ.AJENOS,RET.DE CAM.,CONCEPTO: INCAPACIDADES,DEP.: CAJA NACIONAL DE SALUD, PROCEDENCIA: BANCO UNION S.A., CHEQUE: 11785, FECHA DE EMISION:08/04/2025._x000a_TD-10-019/2025 P0418"/>
    <m/>
    <m/>
    <m/>
    <m/>
    <m/>
    <m/>
    <n v="0"/>
    <n v="49314.17"/>
    <s v="NO_CONCILIADO"/>
  </r>
  <r>
    <x v="31"/>
    <m/>
    <x v="31"/>
    <x v="71"/>
    <s v="B22775480002"/>
    <s v="BOD"/>
    <n v="2277548"/>
    <m/>
    <s v="00099021001 DEP.DE CHEQ.AJENOS,RET.DE CAM.,CONCEPTO: INCAPACIDADES,DEP.: CAJA NACIONAL DE SALUD, PROCEDENCIA: BANCO UNION S.A., CHEQUE: 11785, FECHA DE EMISION:08/04/2025._x000a_TD-10-019/2025 P0418"/>
    <m/>
    <m/>
    <m/>
    <m/>
    <m/>
    <m/>
    <n v="0"/>
    <n v="45547.41"/>
    <s v="NO_CONCILIADO"/>
  </r>
  <r>
    <x v="62"/>
    <m/>
    <x v="62"/>
    <x v="71"/>
    <s v="B22775480002"/>
    <s v="BOD"/>
    <n v="2277548"/>
    <m/>
    <s v="00099021001 DEP.DE CHEQ.AJENOS,RET.DE CAM.,CONCEPTO: INCAPACIDADES,DEP.: CAJA NACIONAL DE SALUD, PROCEDENCIA: BANCO UNION S.A., CHEQUE: 11785, FECHA DE EMISION:08/04/2025._x000a_TD-10-019/2025 P0418"/>
    <m/>
    <m/>
    <m/>
    <m/>
    <m/>
    <m/>
    <n v="0"/>
    <n v="542.16"/>
    <s v="NO_CONCILIADO"/>
  </r>
  <r>
    <x v="22"/>
    <m/>
    <x v="22"/>
    <x v="71"/>
    <s v="B22775560002"/>
    <s v="BOD"/>
    <n v="2277556"/>
    <m/>
    <s v="00099021001 DEP.DE CHEQ.AJENOS,RET.DE CAM.,CONCEPTO: DEV MES FEB MARZO ABRIL JUNIO JULIO 2023,DEP.: CARMEN TATIANA CABRERA MURILLO , PROCEDENCIA: BANCO UNION S.A., CHEQUE: 216001, FECHA DE EMISION:15/04/2025/DJBR"/>
    <m/>
    <m/>
    <m/>
    <m/>
    <m/>
    <m/>
    <n v="0"/>
    <n v="30779.34"/>
    <s v="NO_CONCILIADO"/>
  </r>
  <r>
    <x v="78"/>
    <m/>
    <x v="78"/>
    <x v="71"/>
    <s v="B22775570002"/>
    <s v="BOD"/>
    <n v="2277557"/>
    <m/>
    <s v="00385014201 DEP.DE CHEQ.AJENOS,RET.DE CAM.,CONCEPTO: DEVOLUCION INCAPACIDAD OCTUBRE 2024,DEP.: ASUSS , PROCEDENCIA: BANCO UNION S.A., CHEQUE: 22889, FECHA DE EMISION:15/04/2025"/>
    <m/>
    <m/>
    <m/>
    <m/>
    <m/>
    <m/>
    <n v="0"/>
    <n v="17433.29"/>
    <s v="NO_CONCILIADO"/>
  </r>
  <r>
    <x v="87"/>
    <m/>
    <x v="87"/>
    <x v="71"/>
    <s v="B22775590002"/>
    <s v="BOD"/>
    <n v="2277559"/>
    <m/>
    <s v="00099021001 DEP.DE CHEQ.AJENOS,RET.DE CAM.,CONCEPTO: DEV SUELDOS,DEP.: MARIA CRISTINA PARAGUAYO CAMPOVERDE , PROCEDENCIA: BANCO UNION S.A., CHEQUE: 216002, FECHA DE EMISION:15/04/2025/DJBR"/>
    <m/>
    <m/>
    <m/>
    <m/>
    <m/>
    <m/>
    <n v="0"/>
    <n v="12774"/>
    <s v="NO_CONCILIADO"/>
  </r>
  <r>
    <x v="26"/>
    <m/>
    <x v="26"/>
    <x v="71"/>
    <s v="B22775600002"/>
    <s v="BOD"/>
    <n v="2277560"/>
    <m/>
    <s v="00099021001 DEP.DE CHEQ.AJENOS,RET.DE CAM.,CONCEPTO: DEVOLUCION INCAPACIDAD OCTUBRE 2024,DEP.: HONORABLE CAMARA DE DIPUTADOS , PROCEDENCIA: BANCO UNION S.A., CHEQUE: 22878, FECHA DE EMISION:15/04/2025"/>
    <m/>
    <m/>
    <m/>
    <m/>
    <m/>
    <m/>
    <n v="0"/>
    <n v="10424.16"/>
    <s v="NO_CONCILIADO"/>
  </r>
  <r>
    <x v="2"/>
    <m/>
    <x v="2"/>
    <x v="71"/>
    <s v="B22775620002"/>
    <s v="BOD"/>
    <n v="2277562"/>
    <m/>
    <s v="00099021001 DEP.DE CHEQ.AJENOS,RET.DE CAM.,CONCEPTO: DEVOLUCION DE SALARIOS,DEP.: ZULMA NAVIA FLORES , PROCEDENCIA: BANCO UNION S.A., CHEQUE: 216003, FECHA DE EMISION:15/04/2025"/>
    <m/>
    <m/>
    <m/>
    <m/>
    <m/>
    <m/>
    <n v="0"/>
    <n v="6722.15"/>
    <s v="NO_CONCILIADO"/>
  </r>
  <r>
    <x v="88"/>
    <m/>
    <x v="88"/>
    <x v="71"/>
    <s v="B22775640002"/>
    <s v="BOD"/>
    <n v="2277564"/>
    <m/>
    <s v="00099021001 DEP.DE CHEQ.AJENOS,RET.DE CAM.,CONCEPTO: DEVOLUCION INCAPACIDAD OCTUBRE 2024,DEP.: AUTORIDAD AGUA POTABLE Y SANEAMIENTO BASICO , PROCEDENCIA: BANCO UNION S.A., CHEQUE: 22888, FECHA DE EMISION:15/04/2025"/>
    <m/>
    <m/>
    <m/>
    <m/>
    <m/>
    <m/>
    <n v="0"/>
    <n v="4860.8"/>
    <s v="NO_CONCILIADO"/>
  </r>
  <r>
    <x v="81"/>
    <m/>
    <x v="81"/>
    <x v="71"/>
    <s v="B22775670002"/>
    <s v="BOD"/>
    <n v="2277567"/>
    <m/>
    <s v="00099021001 DEP.DE CHEQ.AJENOS,RET.DE CAM.,CONCEPTO: DEVOLUCION INCAPACIDAD OCTUBRE 2024,DEP.: AUTORIDAD DE IMPUGNACION TRIBUTARIA , PROCEDENCIA: BANCO UNION S.A., CHEQUE: 22886, FECHA DE EMISION:15/04/2025"/>
    <m/>
    <m/>
    <m/>
    <m/>
    <m/>
    <m/>
    <n v="0"/>
    <n v="5218.5"/>
    <s v="NO_CONCILIADO"/>
  </r>
  <r>
    <x v="13"/>
    <m/>
    <x v="13"/>
    <x v="71"/>
    <s v="G31010580003"/>
    <s v="CRV"/>
    <n v="3101058"/>
    <m/>
    <s v="PAGO PRÉSTAMO IDA 2565-BO VCTO. 15-04-2025 POR CUENTA DE FNDR , NTI. 019910 VALOR 15-04-2025 CAPITAL USD 361.044,31 INTERESES USD 24.370,49 LIB. 00099021001 - RECURSOS ORDINARIOS (3987) - MDRI"/>
    <m/>
    <m/>
    <m/>
    <m/>
    <m/>
    <m/>
    <n v="0"/>
    <n v="2682487.0099999998"/>
    <s v="NO_CONCILIADO"/>
  </r>
  <r>
    <x v="3"/>
    <m/>
    <x v="3"/>
    <x v="71"/>
    <s v="G31015170003"/>
    <s v="COB"/>
    <n v="3101517"/>
    <m/>
    <s v="TRANSFERENCIA RECIBIDA DEL EXTERIOR SEGÚN MENSAJES SWIFT Nos. 5066-5067 (REM.EXT.) DE FECHA 15-04-2025 POR DESEMBOLSO DE BID PRÉSTAMO 3540/BL-BO REQ 00030 BO 2025015494 LIBRETA N° 00291012002 ABC-RECURSOS PROPIOS REF.: UTILES DE ESCRITORIO"/>
    <m/>
    <m/>
    <m/>
    <m/>
    <m/>
    <m/>
    <n v="60"/>
    <n v="0"/>
    <s v="NO_CONCILIADO"/>
  </r>
  <r>
    <x v="4"/>
    <m/>
    <x v="4"/>
    <x v="71"/>
    <s v="F0024473"/>
    <s v="NTE"/>
    <n v="11643147"/>
    <m/>
    <s v="De: 00513012004 Transferencia de recursos a solicitud de Yacimientos Petrolíferos Fiscales Bolivianos mediante nota CITE: YPFB/GAFC/660-DFC/URTE-179/2025 en aplicación al Decreto Supremo N° 5348 de 10 de marzo de 2025 y la Resolución Ministerial N° 26 de 27 de enero de 2025 que aprueba el Reglamento Operativo para el pago de obligaciones en el extranjero H.R. 2025-16321-R"/>
    <m/>
    <m/>
    <m/>
    <m/>
    <m/>
    <m/>
    <n v="23511240.899999999"/>
    <n v="0"/>
    <s v="NO_CONCILIADO"/>
  </r>
  <r>
    <x v="13"/>
    <m/>
    <x v="13"/>
    <x v="71"/>
    <s v="G31019080003"/>
    <s v="COB"/>
    <n v="20020"/>
    <m/>
    <s v="PAGO A BID PRÉSTAMO 4647/BL-BO VCTO. 15-04-2025 POR CUENTA DE TGN S/G NOTA MEFP/VTCP/DGCP/UODP/N°186/2025 DEL 14/04/2025, NTI. 020020 VALOR 15-04-2025 INTERESES USD 309.616,70 COMISIONES USD 116.580,34 CTA. 3987 CUENTA UNICA DEL TESORO REF.: COMISIONES BANCARIAS"/>
    <m/>
    <m/>
    <m/>
    <m/>
    <m/>
    <m/>
    <n v="3283.73"/>
    <n v="0"/>
    <s v="NO_CONCILIADO"/>
  </r>
  <r>
    <x v="13"/>
    <m/>
    <x v="13"/>
    <x v="71"/>
    <s v="G31019570003"/>
    <s v="COB"/>
    <n v="19864"/>
    <m/>
    <s v="PAGO A IDA PRÉSTAMO 6248-BO VCTO. 15-04-2025 POR CUENTA DE TGN , NTI. 019864 VALOR 15-04-2025 INTERESES USD 83.146,39 CTA. 3987 CUENTA UNICA DEL TESORO LIB. 00099021001 REF.: COMISIONES BANCARIAS"/>
    <m/>
    <m/>
    <m/>
    <m/>
    <m/>
    <m/>
    <n v="930.41"/>
    <n v="0"/>
    <s v="NO_CONCILIADO"/>
  </r>
  <r>
    <x v="13"/>
    <m/>
    <x v="13"/>
    <x v="71"/>
    <s v="G31019650003"/>
    <s v="COB"/>
    <n v="20016"/>
    <m/>
    <s v="PAGO A BID PRÉSTAMO 4643/BL-BO VCTO. 15-04-2025 POR CUENTA DE TGN S/G NOTA MEFP/VTCP/DGCP/UODP/N°186/2025 DEL 14/04/2025 , NTI. 020016 VALOR 15-04-2025 INTERESES USD 2.616,76 CTA. 3987 CUENTA UNICA DEL TESORO REF.: COMISIONES BANCARIAS"/>
    <m/>
    <m/>
    <m/>
    <m/>
    <m/>
    <m/>
    <n v="377.97"/>
    <n v="0"/>
    <s v="NO_CONCILIADO"/>
  </r>
  <r>
    <x v="13"/>
    <m/>
    <x v="13"/>
    <x v="71"/>
    <s v="G31019660003"/>
    <s v="COB"/>
    <n v="20017"/>
    <m/>
    <s v="PAGO A BID PRÉSTAMO 4643/BL-BO VCTO. 15-04-2025 POR CUENTA DE TGN S/G NOTA MEFP/VTCP/DGCP/UODP/N°186/2025 DEL 14/04/2025, NTI. 020017 VALOR 15-04-2025 INTERESES USD 318,84 CTA. 3987 CUENTA UNICA DEL TESORO REF.: COMISIONES BANCARIAS"/>
    <m/>
    <m/>
    <m/>
    <m/>
    <m/>
    <m/>
    <n v="362.2"/>
    <n v="0"/>
    <s v="NO_CONCILIADO"/>
  </r>
  <r>
    <x v="13"/>
    <m/>
    <x v="13"/>
    <x v="71"/>
    <s v="G31019670003"/>
    <s v="COB"/>
    <n v="20015"/>
    <m/>
    <s v="PAGO A BID PRÉSTAMO 4643/BL-BO VCTO. 15-04-2025 POR CUENTA DE TGN S/G NOTA MEFP/VTCP/DGCP/UODP/N°186/2025 DEL 14/04/2025, NTI. 020015 VALOR 15-04-2025 INTERESES USD 330.710,09 COMISIONES USD 44,78 CTA. 3987 CUENTA UNICA DEL TESORO REF.: COMISIONES BANCARIAS"/>
    <m/>
    <m/>
    <m/>
    <m/>
    <m/>
    <m/>
    <n v="2628.95"/>
    <n v="0"/>
    <s v="NO_CONCILIADO"/>
  </r>
  <r>
    <x v="13"/>
    <m/>
    <x v="13"/>
    <x v="71"/>
    <s v="G31019680003"/>
    <s v="COB"/>
    <n v="20018"/>
    <m/>
    <s v="PAGO A BID PRÉSTAMO 4643/BL-BO VCTO. 15-04-2025 POR CUENTA DE TGN S/G NOTA MEFP/VTCP/DGCP/UODP/N°186/2025 DEL 14/04/2025, NTI. 020018 VALOR 15-04-2025 INTERESES USD 41.193,78 COMISIONES USD 21.719,15 CTA. 3987 CUENTA UNICA DEL TESORO REF.: COMISIONES BANCARIAS"/>
    <m/>
    <m/>
    <m/>
    <m/>
    <m/>
    <m/>
    <n v="791.56"/>
    <n v="0"/>
    <s v="NO_CONCILIADO"/>
  </r>
  <r>
    <x v="13"/>
    <m/>
    <x v="13"/>
    <x v="71"/>
    <s v="G31019690003"/>
    <s v="COB"/>
    <n v="20036"/>
    <m/>
    <s v="PAGO A BID PRÉSTAMO 4758/OC-BO VCTO. 15-04-2025 POR CUENTA DE TGN S/G NOTA MEFP/VTCP/DGCP/UODP/N°186/2025 DEL 14/04/2025, NTI. 020036 VALOR 15-04-2025 INTERESES USD 2.130.577,57 CTA. 3987 CUENTA UNICA DEL TESORO REF.: COMISIONES BANCARIAS"/>
    <m/>
    <m/>
    <m/>
    <m/>
    <m/>
    <m/>
    <n v="14975.78"/>
    <n v="0"/>
    <s v="NO_CONCILIADO"/>
  </r>
  <r>
    <x v="13"/>
    <m/>
    <x v="13"/>
    <x v="71"/>
    <s v="G31019720003"/>
    <s v="COB"/>
    <n v="20035"/>
    <m/>
    <s v="PAGO A BID PRÉSTAMO 4612/BL-BO VCTO. 15-04-2025 POR CUENTA DE TGN S/G NOTA MEFP/VTCP/DGCP/UODP/N°186/2025 DEL 14/04/2025, NTI. 020035 VALOR 15-04-2025 INTERESES USD 1.466.566,19 COMISIONES USD 435.527,95 CTA. 3987 CUENTA UNICA DEL TESORO REF.: COMISIONES BANCARIAS"/>
    <m/>
    <m/>
    <m/>
    <m/>
    <m/>
    <m/>
    <n v="13408.34"/>
    <n v="0"/>
    <s v="NO_CONCILIADO"/>
  </r>
  <r>
    <x v="13"/>
    <m/>
    <x v="13"/>
    <x v="71"/>
    <s v="G31019730003"/>
    <s v="COB"/>
    <n v="20034"/>
    <m/>
    <s v="PAGO A BID PRÉSTAMO 4612/BL-BO VCTO. 15-04-2025 POR CUENTA DE TGN S/G NOTA MEFP/VTCP/DGCP/UODP/N°186/2025 DEL 14/04/2025, NTI. 020034 VALOR 15-04-2025 INTERESES USD 12.932,10 CTA. 3987 CUENTA UNICA DEL TESORO REF.: COMISIONES BANCARIAS"/>
    <m/>
    <m/>
    <m/>
    <m/>
    <m/>
    <m/>
    <n v="448.7"/>
    <n v="0"/>
    <s v="NO_CONCILIADO"/>
  </r>
  <r>
    <x v="13"/>
    <m/>
    <x v="13"/>
    <x v="71"/>
    <s v="G31019090003"/>
    <s v="COB"/>
    <n v="20019"/>
    <m/>
    <s v="PAGO A BID PRÉSTAMO 4647/BL-BO VCTO. 15-04-2025 POR CUENTA DE TGN S/G NOTA MEFP/VTCP/DGCP/UODP/N°186/2025 DEL 14/04/2025, NTI. 020019 VALOR 15-04-2025 INTERESES USD 2.382,16 CTA. 3987 CUENTA UNICA DEL TESORO REF.: COMISIONES BANCARIAS"/>
    <m/>
    <m/>
    <m/>
    <m/>
    <m/>
    <m/>
    <n v="376.33"/>
    <n v="0"/>
    <s v="NO_CONCILIADO"/>
  </r>
  <r>
    <x v="13"/>
    <m/>
    <x v="13"/>
    <x v="71"/>
    <s v="G31019780003"/>
    <s v="COB"/>
    <n v="20057"/>
    <m/>
    <s v="PAGO A BID PRÉSTAMO 5514/OC-BO VCTO. 15-04-2025 POR CUENTA DE TGN S/G NOTA MEFP/VTCP/DGCP/UODP/N°186/2025 DEL 14/04/2025, NTI. 020057 VALOR 15-04-2025 INTERESES USD 701.677,22 COMISIONES USD 174.636,65 CTA. 3987 CUENTA UNICA DEL TESORO REF.: COMISIONES BANCARIAS"/>
    <m/>
    <m/>
    <m/>
    <m/>
    <m/>
    <m/>
    <n v="6371.49"/>
    <n v="0"/>
    <s v="NO_CONCILIADO"/>
  </r>
  <r>
    <x v="13"/>
    <m/>
    <x v="13"/>
    <x v="71"/>
    <s v="G31019820003"/>
    <s v="COB"/>
    <n v="19969"/>
    <m/>
    <s v="PAGO A BID PRÉSTAMO 3725/BL-BO VCTO. 15-04-2025 POR CUENTA DE TGN S/G NOTA MEFP/VTCP/DGCP/UODP/N°186/2025 DEL 14/04/2025, NTI. 019969 VALOR 15-04-2025 CAPITAL USD 1.076.545,10 INTERESES USD 880.969,13 CTA. 3987 CUENTA UNICA DEL TESORO REF.: COMISIONES BANCARIAS"/>
    <m/>
    <m/>
    <m/>
    <m/>
    <m/>
    <m/>
    <n v="13788.52"/>
    <n v="0"/>
    <s v="NO_CONCILIADO"/>
  </r>
  <r>
    <x v="13"/>
    <m/>
    <x v="13"/>
    <x v="71"/>
    <s v="G31019800003"/>
    <s v="COB"/>
    <n v="19967"/>
    <m/>
    <s v="PAGO A BID PRÉSTAMO 3725/BL-BO VCTO. 15-04-2025 POR CUENTA DE TGN S/G NOTA MEFP/VTCP/DGCP/UODP/N°186/2025 DEL 14/04/2025, NTI. 019967 VALOR 15-04-2025 CAPITAL USD 109.569,18 INTERESES USD 92.276,43 CTA. 3987 CUENTA UNICA DEL TESORO REF.: COMISIONES BANCARIAS"/>
    <m/>
    <m/>
    <m/>
    <m/>
    <m/>
    <m/>
    <n v="1744.69"/>
    <n v="0"/>
    <s v="NO_CONCILIADO"/>
  </r>
  <r>
    <x v="13"/>
    <m/>
    <x v="13"/>
    <x v="71"/>
    <s v="G31019810003"/>
    <s v="COB"/>
    <n v="19968"/>
    <m/>
    <s v="PAGO A BID PRÉSTAMO 3725/BL-BO VCTO. 15-04-2025 POR CUENTA DE TGN S/G NOTA MEFP/VTCP/DGCP/UODP/N°186/2025 DEL 14/04/2025, NTI. 019968 VALOR 15-04-2025 INTERESES USD 1.151,58 CTA. 3987 CUENTA UNICA DEL TESORO REF.: COMISIONES BANCARIAS"/>
    <m/>
    <m/>
    <m/>
    <m/>
    <m/>
    <m/>
    <n v="367.89"/>
    <n v="0"/>
    <s v="NO_CONCILIADO"/>
  </r>
  <r>
    <x v="13"/>
    <m/>
    <x v="13"/>
    <x v="71"/>
    <s v="G31019830003"/>
    <s v="COB"/>
    <n v="19971"/>
    <m/>
    <s v="PAGO A BID PRÉSTAMO 3725/BL-BO VCTO. 15-04-2025 POR CUENTA DE TGN S/G NOTA MEFP/VTCP/DGCP/UODP/N°186/2025 DEL 14/04/2025, NTI. 019971 VALOR 15-04-2025 INTERESES USD 11.308,33 CTA. 3987 CUENTA UNICA DEL TESORO REF.: COMISIONES BANCARIAS"/>
    <m/>
    <m/>
    <m/>
    <m/>
    <m/>
    <m/>
    <n v="437.59"/>
    <n v="0"/>
    <s v="NO_CONCILIADO"/>
  </r>
  <r>
    <x v="88"/>
    <m/>
    <x v="88"/>
    <x v="71"/>
    <s v="L00053030001"/>
    <s v="DEV"/>
    <n v="22888"/>
    <m/>
    <s v="RETIRO PARCIAL DEL COMPROBANTE B-2277564 POR RECHAZO MANUAL DEL CHEQUE: 22888, PROCEDENCIA: BANCO UNIÓN S.A., FECHA DE EMISIÓN: 15/04/2025, CONCEPTO: DEVOLUCIÓN INCAPACIDAD OCTUBRE 2024., DEP.:AUTORIDAD AGUA POTABLE Y SANEAMIENTO BÁSICO; CHEQUE RECHAZADO SEGÚN CORREO ELECTRÓNICO DE FECHA 15.04.2025. LIB. 00099021001 RETIRO DE CHEQ. AJENO N°22888"/>
    <m/>
    <m/>
    <m/>
    <m/>
    <m/>
    <m/>
    <n v="4860.8"/>
    <n v="0"/>
    <s v="NO_CONCILIADO"/>
  </r>
  <r>
    <x v="49"/>
    <m/>
    <x v="49"/>
    <x v="72"/>
    <s v="O22780700002"/>
    <s v="BOD"/>
    <n v="2278070"/>
    <m/>
    <s v="00099021001 DEPOSITO DE EFECTIVO, DEPOSITANTE: OCTAVIO MAMANI CALLEJAS, CONCEPTO: DEVOLUCIO DE RECURSOS DE PAGO INDEBIDO DEL MES ENERO/2025 REV C31-237, CUENTA DE DEPOSITO: CUENTA UNICA DEL TESORO/DJBR"/>
    <m/>
    <m/>
    <m/>
    <m/>
    <m/>
    <m/>
    <n v="0"/>
    <n v="2400.1999999999998"/>
    <s v="CONCILIADO_PARCIAL"/>
  </r>
  <r>
    <x v="11"/>
    <m/>
    <x v="11"/>
    <x v="72"/>
    <s v="O22782600002"/>
    <s v="BOD"/>
    <n v="2278260"/>
    <m/>
    <s v="00099021001 DEPOSITO DE EFECTIVO, DEPOSITANTE: JUAN BENITO SACARI BEJARANO, CONCEPTO: REVERSION DE HABER MENSUAL FEBRERO 2025 UNEFCO, CUENTA DE DEPOSITO: CUENTA UNICA DEL TESORO/DJBR"/>
    <m/>
    <m/>
    <m/>
    <m/>
    <m/>
    <m/>
    <n v="0"/>
    <n v="9223.06"/>
    <s v="NO_CONCILIADO"/>
  </r>
  <r>
    <x v="2"/>
    <m/>
    <x v="2"/>
    <x v="72"/>
    <s v="B22780730002"/>
    <s v="BOD"/>
    <n v="2278073"/>
    <m/>
    <s v="00099021001 DEP.DE CHEQ.AJENOS,RET.DE CAM.,CONCEPTO: DEVOLUCION,DEP.: JOSE MARIA GALLARDO APARICIO , PROCEDENCIA: BANCO UNION S.A., CHEQUE: 216004, FECHA DE EMISION:16/04/2025"/>
    <m/>
    <m/>
    <m/>
    <m/>
    <m/>
    <m/>
    <n v="0"/>
    <n v="32395"/>
    <s v="NO_CONCILIADO"/>
  </r>
  <r>
    <x v="22"/>
    <m/>
    <x v="22"/>
    <x v="72"/>
    <s v="B22780750002"/>
    <s v="BOD"/>
    <n v="2278075"/>
    <m/>
    <s v="00099021001 DEP.DE CHEQ.AJENOS,RET.DE CAM.,CONCEPTO: DEVOLUCION,DEP.: JUAN ROBERTO MEJIA CASTILLO , PROCEDENCIA: BANCO UNION S.A., CHEQUE: 216005, FECHA DE EMISION:16/04/2025/DJBR"/>
    <m/>
    <m/>
    <m/>
    <m/>
    <m/>
    <m/>
    <n v="0"/>
    <n v="7507.8"/>
    <s v="NO_CONCILIADO"/>
  </r>
  <r>
    <x v="3"/>
    <m/>
    <x v="3"/>
    <x v="72"/>
    <s v="B22780970002"/>
    <s v="BOD"/>
    <n v="2278097"/>
    <m/>
    <s v="00291012006 DEP.DE CHEQ.AJENOS,RET.DE CAM.,CONCEPTO: USO DE CARRETERAS,DEP.: ENTEL S.A. , PROCEDENCIA: BANCO UNION S.A., CHEQUE: 214587, FECHA DE EMISION:08/04/2025"/>
    <m/>
    <m/>
    <m/>
    <m/>
    <m/>
    <m/>
    <n v="0"/>
    <n v="463052.28"/>
    <s v="NO_CONCILIADO"/>
  </r>
  <r>
    <x v="4"/>
    <m/>
    <x v="4"/>
    <x v="72"/>
    <s v="F0024497"/>
    <s v="NTE"/>
    <n v="11651468"/>
    <m/>
    <s v="De: 00513012004 Transferencia de recursos a solicitud de Yacimientos Petrolíferos Fiscales Bolivianos mediante nota CITE: YPFB/GAFC/675-DFC/URTE-183/2025 en aplicación al Decreto Supremo N° 5348 de 10 de marzo de 2025 y la Resolución Ministerial N° 26 de 27 de enero de 2025 que aprueba el Reglamento Operativo para el pago de obligaciones en el extranjero."/>
    <m/>
    <m/>
    <m/>
    <m/>
    <m/>
    <m/>
    <n v="23767486.07"/>
    <n v="0"/>
    <s v="NO_CONCILIADO"/>
  </r>
  <r>
    <x v="13"/>
    <m/>
    <x v="13"/>
    <x v="72"/>
    <s v="G31037670003"/>
    <s v="COB"/>
    <n v="20043"/>
    <m/>
    <s v="PAGO A BID PRÉSTAMO 4612/BL-BO VCTO. 15-04-2025 POR CUENTA DE TGN S/G NOTA MEFP/VTCP/DGCP/UODP/NRO.186/2025 DEL 14/04/2025, NTI. 020043 VALOR 16-04-2025 INTERESES JPY 10.487.326,00 CTA. 3987 CUENTA UNICA DEL TESORO REF.: COMISIONES BANCARIAS"/>
    <m/>
    <m/>
    <m/>
    <m/>
    <m/>
    <m/>
    <n v="862.43"/>
    <n v="0"/>
    <s v="NO_CONCILIADO"/>
  </r>
  <r>
    <x v="13"/>
    <m/>
    <x v="13"/>
    <x v="72"/>
    <s v="G31037660003"/>
    <s v="COB"/>
    <n v="20040"/>
    <m/>
    <s v="PAGO A BID PRÉSTAMO 4606/BL-BO VCTO. 15-04-2025 POR CUENTA DE TGN S/G NOTA MEFP/VTCP/DGCP/UODP/NRO.186/2025 DEL 14/04/2025 , NTI. 020040 VALOR 16-04-2025 INTERESES JPY 14.109.351,00 CTA. 3987 CUENTA UNICA DEL TESORO REF.: COMISIONES BANCARIAS"/>
    <m/>
    <m/>
    <m/>
    <m/>
    <m/>
    <m/>
    <n v="1035.98"/>
    <n v="0"/>
    <s v="NO_CONCILIADO"/>
  </r>
  <r>
    <x v="1"/>
    <m/>
    <x v="1"/>
    <x v="73"/>
    <s v="O22784880002"/>
    <s v="BOD"/>
    <n v="2278488"/>
    <m/>
    <s v="00015011108 DEPOSITO DE EFECTIVO, DEPOSITANTE: MINISTERIO DE GOBIERNO, CONCEPTO: DEVOLUCION DE EXAMEN PREOCUPACIONAL, CUENTA DE DEPOSITO: CUENTA UNICA DEL TESORO"/>
    <m/>
    <m/>
    <m/>
    <m/>
    <m/>
    <m/>
    <n v="0"/>
    <n v="100"/>
    <s v="NO_CONCILIADO"/>
  </r>
  <r>
    <x v="0"/>
    <m/>
    <x v="0"/>
    <x v="73"/>
    <s v="O22785190002"/>
    <s v="BOD"/>
    <n v="2278519"/>
    <m/>
    <s v="00081011101 DEPOSITO DE EFECTIVO, DEPOSITANTE: ABELARDO RIBERA RIBERA, CONCEPTO: DEVOLUCION DE FONDOS EN AVANCE PARA SANEAMIENTO DE INMUEBLES MOPSV, CUENTA DE DEPOSITO: CUENTA UNICA DEL TESORO"/>
    <m/>
    <m/>
    <m/>
    <m/>
    <m/>
    <m/>
    <n v="0"/>
    <n v="1480"/>
    <s v="NO_CONCILIADO"/>
  </r>
  <r>
    <x v="2"/>
    <m/>
    <x v="2"/>
    <x v="73"/>
    <s v="O22785460002"/>
    <s v="BOD"/>
    <n v="2278546"/>
    <m/>
    <s v="00099021001 DEPOSITO DE EFECTIVO, DEPOSITANTE: MIGUEL MAMANI LAURA, CONCEPTO: DEVOLUCIÓN DE PERCEPCIÓN INDEBIDA DE HABERES ABRIL, MAYO, JUNIO Y JULIO DE LA GESTIÓN 2020, CUENTA DE DEPOSITO: CUENTA UNICA DEL TESORO"/>
    <m/>
    <m/>
    <m/>
    <m/>
    <m/>
    <m/>
    <n v="0"/>
    <n v="5160.95"/>
    <s v="NO_CONCILIADO"/>
  </r>
  <r>
    <x v="26"/>
    <m/>
    <x v="26"/>
    <x v="73"/>
    <s v="O22785480002"/>
    <s v="BOD"/>
    <n v="2278548"/>
    <m/>
    <s v="00099021001 DEPOSITO DE EFECTIVO, DEPOSITANTE: MAGALY LOURDES GOMEZ ARANIBAR, CONCEPTO: DEVOLUCION DE VIATICOS DIPUTADA MAGALY LOURDES GOMEZ ARANIBAR, CUENTA DE DEPOSITO: CUENTA UNICA DEL TESORO/DJBR"/>
    <m/>
    <m/>
    <m/>
    <m/>
    <m/>
    <m/>
    <n v="0"/>
    <n v="553"/>
    <s v="NO_CONCILIADO"/>
  </r>
  <r>
    <x v="2"/>
    <m/>
    <x v="2"/>
    <x v="73"/>
    <s v="O22785690002"/>
    <s v="BOD"/>
    <n v="2278569"/>
    <m/>
    <s v="00099021001 DEPOSITO DE EFECTIVO, DEPOSITANTE: ENZO ADAN CHOQUE COPA, CONCEPTO: REVERSION TOTAL MES DE DICIEMBRE 2024, CUENTA DE DEPOSITO: CUENTA UNICA DEL TESORO"/>
    <m/>
    <m/>
    <m/>
    <m/>
    <m/>
    <m/>
    <n v="0"/>
    <n v="5817.01"/>
    <s v="NO_CONCILIADO"/>
  </r>
  <r>
    <x v="4"/>
    <m/>
    <x v="4"/>
    <x v="73"/>
    <s v="O22785780002"/>
    <s v="BOD"/>
    <n v="2278578"/>
    <m/>
    <s v="00513132001 DEPOSITO DE EFECTIVO, DEPOSITANTE: LUIS ARMANDO VERAZAIN PATIÑO, CONCEPTO: DEVOLUCION POR PAGO EN DEMASIA SERVICIO DE CONSULTORIA DE LINEA CORRESPONDIENTE AL MES MARZO 2025, CUENTA DE DEPOSITO: CUENTA UNICA DEL TESORO"/>
    <m/>
    <m/>
    <m/>
    <m/>
    <m/>
    <m/>
    <n v="0"/>
    <n v="1082.8"/>
    <s v="NO_CONCILIADO"/>
  </r>
  <r>
    <x v="2"/>
    <m/>
    <x v="2"/>
    <x v="73"/>
    <s v="O22785720002"/>
    <s v="BOD"/>
    <n v="2278572"/>
    <m/>
    <s v="00099021001 DEPOSITO DE EFECTIVO, DEPOSITANTE: ENZO ADAN CHOQUE COPA, CONCEPTO: REVERSION TOTAL MES DE ENERO 2025, CUENTA DE DEPOSITO: CUENTA UNICA DEL TESORO"/>
    <m/>
    <m/>
    <m/>
    <m/>
    <m/>
    <m/>
    <n v="0"/>
    <n v="5817.01"/>
    <s v="NO_CONCILIADO"/>
  </r>
  <r>
    <x v="2"/>
    <m/>
    <x v="2"/>
    <x v="73"/>
    <s v="O22785740002"/>
    <s v="BOD"/>
    <n v="2278574"/>
    <m/>
    <s v="00099021001 DEPOSITO DE EFECTIVO, DEPOSITANTE: ENZO ADAN CHOQUE COPA, CONCEPTO: REVERSION TOTAL MES DE FEBRERO 2025, CUENTA DE DEPOSITO: CUENTA UNICA DEL TESORO"/>
    <m/>
    <m/>
    <m/>
    <m/>
    <m/>
    <m/>
    <n v="0"/>
    <n v="5817.01"/>
    <s v="NO_CONCILIADO"/>
  </r>
  <r>
    <x v="2"/>
    <m/>
    <x v="2"/>
    <x v="73"/>
    <s v="O22785750002"/>
    <s v="BOD"/>
    <n v="2278575"/>
    <m/>
    <s v="00099021001 DEPOSITO DE EFECTIVO, DEPOSITANTE: ENZO ADAN CHOQUE COPA, CONCEPTO: REVERSION TOTAL MES DE MARZO 2025, CUENTA DE DEPOSITO: CUENTA UNICA DEL TESORO"/>
    <m/>
    <m/>
    <m/>
    <m/>
    <m/>
    <m/>
    <n v="0"/>
    <n v="5817.01"/>
    <s v="NO_CONCILIADO"/>
  </r>
  <r>
    <x v="20"/>
    <m/>
    <x v="20"/>
    <x v="73"/>
    <s v="O22787000002"/>
    <s v="BOD"/>
    <n v="2278700"/>
    <m/>
    <s v="00099021001 DEPOSITO DE EFECTIVO, DEPOSITANTE: MARIELA CERVANTES RIVERA, CONCEPTO: DEPÓSITO POR REVERSION DE SUELDOS, CUENTA DE DEPOSITO: CUENTA UNICA DEL TESORO/DJBR"/>
    <m/>
    <m/>
    <m/>
    <m/>
    <m/>
    <m/>
    <n v="0"/>
    <n v="2182.25"/>
    <s v="NO_CONCILIADO"/>
  </r>
  <r>
    <x v="1"/>
    <m/>
    <x v="1"/>
    <x v="73"/>
    <s v="O22787330002"/>
    <s v="BOD"/>
    <n v="2278733"/>
    <m/>
    <s v="00015011107 DEPOSITO DE EFECTIVO, DEPOSITANTE: PROMID, CONCEPTO: LUZ ABRIL/25, CUENTA DE DEPOSITO: CUENTA UNICA DEL TESORO"/>
    <m/>
    <m/>
    <m/>
    <m/>
    <m/>
    <m/>
    <n v="0"/>
    <n v="463.5"/>
    <s v="NO_CONCILIADO"/>
  </r>
  <r>
    <x v="2"/>
    <m/>
    <x v="2"/>
    <x v="73"/>
    <s v="O22787390002"/>
    <s v="BOD"/>
    <n v="2278739"/>
    <m/>
    <s v="00099021001 DEPOSITO DE EFECTIVO, DEPOSITANTE: CRIS CAMINA CHAMBI LAYME, CONCEPTO: FTE. ORG. 41-111 (TRANSFERENCIAS TGN), CUENTA DE DEPOSITO: CUENTA UNICA DEL TESORO"/>
    <m/>
    <m/>
    <m/>
    <m/>
    <m/>
    <m/>
    <n v="0"/>
    <n v="116"/>
    <s v="NO_CONCILIADO"/>
  </r>
  <r>
    <x v="2"/>
    <m/>
    <x v="2"/>
    <x v="73"/>
    <s v="B22785030002"/>
    <s v="BOD"/>
    <n v="2278503"/>
    <m/>
    <s v="00099021001 DEP.DE CHEQ.AJENOS,RET.DE CAM.,CONCEPTO: DEVOLUCION INCAPACIDAD OCTUBRE 2024,DEP.: CAJA PETROLERA DE SALUD , PROCEDENCIA: BANCO UNION S.A., CHEQUE: 22888, FECHA DE EMISION:15/04/2025"/>
    <m/>
    <m/>
    <m/>
    <m/>
    <m/>
    <m/>
    <n v="0"/>
    <n v="4860.8"/>
    <s v="NO_CONCILIADO"/>
  </r>
  <r>
    <x v="4"/>
    <m/>
    <x v="4"/>
    <x v="73"/>
    <s v="B22785630002"/>
    <s v="BOD"/>
    <n v="2278563"/>
    <m/>
    <s v="00513032001 DEP.DE CHEQ.AJENOS,RET.DE CAM.,CONCEPTO: REVERSION DE SALDO,DEP.: YPFB , PROCEDENCIA: BANCO UNION S.A., CHEQUE: 9423, FECHA DE EMISION:14/04/2025"/>
    <m/>
    <m/>
    <m/>
    <m/>
    <m/>
    <m/>
    <n v="0"/>
    <n v="6350.4"/>
    <s v="NO_CONCILIADO"/>
  </r>
  <r>
    <x v="7"/>
    <m/>
    <x v="7"/>
    <x v="73"/>
    <s v="Q22064160002"/>
    <s v="CRV"/>
    <n v="2206416"/>
    <m/>
    <s v="NUMERO DE LIBRETA CUT: LIB NÂ° 00086054104 OPERACIÓN E75 TRANSFERENCIA DE LA CUENTA FISCAL BUN A LA CUT EN MN TRANSFERENCIA DE FONDOS A SOLICITUD DE: GOBIERNO AUTONOMO MUNICIPAL SUCRE, DIR.FINANCIERA CITE NÂ° 068/2025 CUENTA CUT 3987 LIBRETA NÂ° 00086054104 MMAYA-PROG.AGUA Y ALCANT. PERIURBANO T"/>
    <m/>
    <m/>
    <m/>
    <m/>
    <m/>
    <m/>
    <n v="0"/>
    <n v="2155778.38"/>
    <s v="NO_CONCILIADO"/>
  </r>
  <r>
    <x v="9"/>
    <m/>
    <x v="9"/>
    <x v="73"/>
    <s v="Q22064200002"/>
    <s v="CRV"/>
    <n v="2206420"/>
    <m/>
    <s v="NUMERO DE LIBRETA CUT: LIB NÂ° 00099021001 OPERACIÓN E75 TRANSFERENCIA DE LA CUENTA FISCAL BUN A LA CUT EN MN TRANSFERENCIA DE FONDOS A SOLICITUD DE: GOB. AUTONOMO MCPAL. RIBERALTA - CUENTA UNICA MUNICIPAL - CUM, CITE: G.A.M.R/EXT/TES/ NÂ°014/2025, CUENTA CUT 3987 LIBRETA NÂ° 00099021001 TGN R"/>
    <m/>
    <m/>
    <m/>
    <m/>
    <m/>
    <m/>
    <n v="0"/>
    <n v="9462.5499999999993"/>
    <s v="NO_CONCILIADO"/>
  </r>
  <r>
    <x v="56"/>
    <m/>
    <x v="56"/>
    <x v="73"/>
    <s v="S11246350003"/>
    <s v="COB"/>
    <n v="1124635"/>
    <m/>
    <s v="||TRANSFERENCIA DE FONDOS S/G MENSAJES SWIFT NROS. 5273 Y 5272, DE LA FECHA Y NOTA CITE DGAC/DAF/FIN/NE-0008/25 DE F.29.01.2025 (HRE-TGL-1866) DE LA DIRECCION GENERAL DE AERONAUTICA CIVIL (SECTOR PÚBLICO). DEBITO DE LA LIBRETA 00117012001 DGAC, REPOSICIÓN DE ÚTILES DE ESCRITORIO."/>
    <m/>
    <m/>
    <m/>
    <m/>
    <m/>
    <m/>
    <n v="60"/>
    <n v="0"/>
    <s v="NO_CONCILIADO"/>
  </r>
  <r>
    <x v="56"/>
    <m/>
    <x v="56"/>
    <x v="73"/>
    <s v="S11246230003"/>
    <s v="COB"/>
    <n v="1124623"/>
    <m/>
    <s v="||TRANSFERENCIA DE FONDOS S/G MENSAJE SWIFT NRO. 5234, CORREO ELECTRONICO ENVIADO POR DGAC DE LA FECHA Y NOTA CITE DGAC/DAF/FIN/NE-0008/25 DE F.29.01.2025 (HRE-TGL-1866) DE LA DIRECCION GENERAL DE AERONAUTICA CIVIL (SECTOR PÚBLICO). DEBITO DE LA LIBRETA 00117012001 DGAC, REPOSICIÓN DE ÚTILES DE ESCRITORIO"/>
    <m/>
    <m/>
    <m/>
    <m/>
    <m/>
    <m/>
    <n v="60"/>
    <n v="0"/>
    <s v="NO_CONCILIADO"/>
  </r>
  <r>
    <x v="2"/>
    <m/>
    <x v="2"/>
    <x v="74"/>
    <s v="O22789730002"/>
    <s v="BOD"/>
    <n v="2278973"/>
    <m/>
    <s v="00099021001 DEPOSITO DE EFECTIVO, DEPOSITANTE: SUSANA RAMOS MAMANI, CONCEPTO: PASAJE AEREO GESTION 2024, CUENTA DE DEPOSITO: CUENTA UNICA DEL TESORO"/>
    <m/>
    <m/>
    <m/>
    <m/>
    <m/>
    <m/>
    <n v="0"/>
    <n v="788"/>
    <s v="NO_CONCILIADO"/>
  </r>
  <r>
    <x v="2"/>
    <m/>
    <x v="2"/>
    <x v="74"/>
    <s v="O22789800002"/>
    <s v="BOD"/>
    <n v="2278980"/>
    <m/>
    <s v="00099021001 DEPOSITO DE EFECTIVO, DEPOSITANTE: DORIAN ALEXANDER ROMERO ALCOCER, CONCEPTO: DEVOLUCION POR CONCEPTO DE COLEGIATURA, CUENTA DE DEPOSITO: CUENTA UNICA DEL TESORO"/>
    <m/>
    <m/>
    <m/>
    <m/>
    <m/>
    <m/>
    <n v="0"/>
    <n v="108576"/>
    <s v="NO_CONCILIADO"/>
  </r>
  <r>
    <x v="7"/>
    <m/>
    <x v="7"/>
    <x v="74"/>
    <s v="O22791320002"/>
    <s v="BOD"/>
    <n v="2279132"/>
    <m/>
    <s v="00086011109 DEPOSITO DE EFECTIVO, DEPOSITANTE: JUAN CARLOS GODOY ORELLANA, CONCEPTO: REPOSICION DE CREDENCIAL, CUENTA DE DEPOSITO: CUENTA UNICA DEL TESORO"/>
    <m/>
    <m/>
    <m/>
    <m/>
    <m/>
    <m/>
    <n v="0"/>
    <n v="50"/>
    <s v="NO_CONCILIADO"/>
  </r>
  <r>
    <x v="2"/>
    <m/>
    <x v="2"/>
    <x v="74"/>
    <s v="B22790270002"/>
    <s v="BOD"/>
    <n v="2279027"/>
    <m/>
    <s v="00099021001 DEP.DE CHEQ.AJENOS,RET.DE CAM.,CONCEPTO: DEV MES DE MARZO 2025,DEP.: SARAI PEÑARRIETA ROMERO , PROCEDENCIA: BANCO UNION S.A., CHEQUE: 216009, FECHA DE EMISION:21/04/2025"/>
    <m/>
    <m/>
    <m/>
    <m/>
    <m/>
    <m/>
    <n v="0"/>
    <n v="3757.61"/>
    <s v="NO_CONCILIADO"/>
  </r>
  <r>
    <x v="1"/>
    <m/>
    <x v="1"/>
    <x v="74"/>
    <s v="B22790280002"/>
    <s v="BOD"/>
    <n v="2279028"/>
    <m/>
    <s v="00015011108 DEP.DE CHEQ.AJENOS,RET.DE CAM.,CONCEPTO: DEPÓSITO A LA CUT,DEP.: MINISTERIO DE GOBIERNO , PROCEDENCIA: BANCO UNION S.A., CHEQUE: 52529, FECHA DE EMISION:16/04/2025"/>
    <m/>
    <m/>
    <m/>
    <m/>
    <m/>
    <m/>
    <n v="0"/>
    <n v="6000"/>
    <s v="NO_CONCILIADO"/>
  </r>
  <r>
    <x v="2"/>
    <m/>
    <x v="2"/>
    <x v="74"/>
    <s v="B22790290002"/>
    <s v="BOD"/>
    <n v="2279029"/>
    <m/>
    <s v="00099021001 DEP.DE CHEQ.AJENOS,RET.DE CAM.,CONCEPTO: DEPÓSITO,DEP.: RAMIRO HEREDIA , PROCEDENCIA: BANCO UNION S.A., CHEQUE: 216007, FECHA DE EMISION:21/04/2025"/>
    <m/>
    <m/>
    <m/>
    <m/>
    <m/>
    <m/>
    <n v="0"/>
    <n v="38.700000000000003"/>
    <s v="NO_CONCILIADO"/>
  </r>
  <r>
    <x v="2"/>
    <m/>
    <x v="2"/>
    <x v="74"/>
    <s v="B22790310002"/>
    <s v="BOD"/>
    <n v="2279031"/>
    <m/>
    <s v="00099021001 DEP.DE CHEQ.AJENOS,RET.DE CAM.,CONCEPTO: DEPÓSITO,DEP.: RAMIRO HEREDIA , PROCEDENCIA: BANCO UNION S.A., CHEQUE: 216008, FECHA DE EMISION:21/04/2025"/>
    <m/>
    <m/>
    <m/>
    <m/>
    <m/>
    <m/>
    <n v="0"/>
    <n v="0.7"/>
    <s v="NO_CONCILIADO"/>
  </r>
  <r>
    <x v="2"/>
    <m/>
    <x v="2"/>
    <x v="74"/>
    <s v="B22790330002"/>
    <s v="BOD"/>
    <n v="2279033"/>
    <m/>
    <s v="00099021001 DEP.DE CHEQ.AJENOS,RET.DE CAM.,CONCEPTO: DEPÓSITO,DEP.: LUIS XANDERS PADILLA CESPEDES , PROCEDENCIA: BANCO UNION S.A., CHEQUE: 216010, FECHA DE EMISION:21/04/2025"/>
    <m/>
    <m/>
    <m/>
    <m/>
    <m/>
    <m/>
    <n v="0"/>
    <n v="5039.54"/>
    <s v="NO_CONCILIADO"/>
  </r>
  <r>
    <x v="2"/>
    <m/>
    <x v="2"/>
    <x v="74"/>
    <s v="B22790350002"/>
    <s v="BOD"/>
    <n v="2279035"/>
    <m/>
    <s v="00099021001 DEP.DE CHEQ.AJENOS,RET.DE CAM.,CONCEPTO: DEPÓSITO,DEP.: JESSICA VANESA CHIRI CHOQUE , PROCEDENCIA: BANCO UNION S.A., CHEQUE: 216006, FECHA DE EMISION:21/04/2025"/>
    <m/>
    <m/>
    <m/>
    <m/>
    <m/>
    <m/>
    <n v="0"/>
    <n v="3074.39"/>
    <s v="NO_CONCILIADO"/>
  </r>
  <r>
    <x v="2"/>
    <m/>
    <x v="2"/>
    <x v="74"/>
    <s v="B22790370002"/>
    <s v="BOD"/>
    <n v="2279037"/>
    <m/>
    <s v="00099021001 DEP.DE CHEQ.AJENOS,RET.DE CAM.,CONCEPTO: DEV POR DPH POR MES MAYO 1982 AREA DE EDU ITEM 150148 Y 3598,DEP.: AUGUSTO RODRIGUEZ SANDOVAL , PROCEDENCIA: BANCO UNION S.A., CHEQUE: 216011, FECHA DE EMISION:21/04/2025"/>
    <m/>
    <m/>
    <m/>
    <m/>
    <m/>
    <m/>
    <n v="0"/>
    <n v="399.82"/>
    <s v="NO_CONCILIADO"/>
  </r>
  <r>
    <x v="2"/>
    <m/>
    <x v="2"/>
    <x v="74"/>
    <s v="B22790430002"/>
    <s v="BOD"/>
    <n v="2279043"/>
    <m/>
    <s v="00099021001 DEP.DE CHEQ.AJENOS,RET.DE CAM.,CONCEPTO: REVERSION DE HABERES 02/2025,DEP.: SOLEDAD ORDOÑEZ LAURA , PROCEDENCIA: BANCO UNION S.A., CHEQUE: 216012, FECHA DE EMISION:21/04/2025"/>
    <m/>
    <m/>
    <m/>
    <m/>
    <m/>
    <m/>
    <n v="0"/>
    <n v="607.79999999999995"/>
    <s v="NO_CONCILIADO"/>
  </r>
  <r>
    <x v="67"/>
    <m/>
    <x v="67"/>
    <x v="74"/>
    <s v="G31062720004"/>
    <s v="DVD"/>
    <n v="23175"/>
    <m/>
    <s v="VENTA DE DIVISAS CON TRANSFERENCIA DE FONDOS A SOLICITUD DE MINISTERIO DE RELACIONES EXTERIORES SEGUN SOLICITUD 23175 REF: PROCESO 6 PAGO DE HABERES A PERSONAL DE EMBAJADAS Y CONSULADOS CORRESPONDIENTE A ENERO PLANILLA 012505 LIB. 00099021001 TGN-RECURSOS ORDINARIOS (3987) POR DIFERENCIAL CAMBIARIO"/>
    <m/>
    <m/>
    <m/>
    <m/>
    <m/>
    <m/>
    <n v="0.06"/>
    <n v="0"/>
    <s v="NO_CONCILIADO"/>
  </r>
  <r>
    <x v="67"/>
    <m/>
    <x v="67"/>
    <x v="74"/>
    <s v="G31062780007"/>
    <s v="DVD"/>
    <n v="23174"/>
    <m/>
    <s v="VENTA DE DIVISAS CON TRANSFERENCIA DE FONDOS A SOLICITUD DE MINISTERIO DE RELACIONES EXTERIORES SEGUN SOLICITUD 23174 REF: PROCESO 3 PAGO DE HABERES AL PERSONAL DE EMBAJADAS Y CONSULADOS CORRESPONDIENTE AL MES DE ENERO PLANILLA 012502 LIB. 00099021001 TGN-RECURSOS ORDINARIOS (3987) POR DIFERENCIAL CAMBIARIO"/>
    <m/>
    <m/>
    <m/>
    <m/>
    <m/>
    <m/>
    <n v="0.14000000000000001"/>
    <n v="0"/>
    <s v="NO_CONCILIADO"/>
  </r>
  <r>
    <x v="13"/>
    <m/>
    <x v="13"/>
    <x v="74"/>
    <s v="G31067080003"/>
    <s v="COB"/>
    <n v="20074"/>
    <m/>
    <s v="PAGO A BID PRÉSTAMO 2908/BL-BO VCTO. 18-04-2025 POR CUENTA DE TGN S/G NOTA MEFP/VTCP/DGCP/UODP/NRO.189/2025 DEL 17/04/2025, NTI. 020074 VALOR 21-04-2025 INTERESES USD 10.788,81 CTA. 3987 CUENTA UNICA DEL TESORO REF.: COMISIONES BANCARIAS"/>
    <m/>
    <m/>
    <m/>
    <m/>
    <m/>
    <m/>
    <n v="434.02"/>
    <n v="0"/>
    <s v="NO_CONCILIADO"/>
  </r>
  <r>
    <x v="13"/>
    <m/>
    <x v="13"/>
    <x v="74"/>
    <s v="G31067090003"/>
    <s v="COB"/>
    <n v="20076"/>
    <m/>
    <s v="PAGO A BID PRÉSTAMO 2908/BL-BO VCTO. 18-04-2025 POR CUENTA DE TGN SEGUN NOTA MEFP/VTCP/DGCP/UODP/NRO.189/2025, NTI. 020076 VALOR 21-04-2025 CAPITAL USD 721.951,51 INTERESES USD 551.786,12 CTA. 3987 CUENTA UNICA DEL TESORO REF.: COMISIONES BANCARIAS"/>
    <m/>
    <m/>
    <m/>
    <m/>
    <m/>
    <m/>
    <n v="9097.86"/>
    <n v="0"/>
    <s v="NO_CONCILIADO"/>
  </r>
  <r>
    <x v="56"/>
    <m/>
    <x v="56"/>
    <x v="74"/>
    <s v="S11249870003"/>
    <s v="COB"/>
    <n v="1124987"/>
    <m/>
    <s v="||TRANSFERENCIA DE FONDOS SEGÚN MENSAJE SWIFT N°5356, CORREO ELECTRÓNICO DE DGAC DE LA FECHA Y NOTA CITE: DGAC/DAF/FIN/NE-0008/25 (HRE-TGL-1866) DE FECHA 29/01/2025 DE LA DIRECCIÓN GENERAL DE AERONÁUTICA CIVIL. (SECTOR PÚBLICO). DÉBITO DE LA LIBRETA 00117012001 DGAC, REPOSICIÓN DE ÚTILES DE ESCRITORIO."/>
    <m/>
    <m/>
    <m/>
    <m/>
    <m/>
    <m/>
    <n v="60"/>
    <n v="0"/>
    <s v="NO_CONCILIADO"/>
  </r>
  <r>
    <x v="56"/>
    <m/>
    <x v="56"/>
    <x v="74"/>
    <s v="S11249980003"/>
    <s v="COB"/>
    <n v="1124998"/>
    <m/>
    <s v="||TRANSFERENCIA DE FONDOS SEGÚN MENSAJE SWIFT N°5346, CORREO ELECTRÓNICO DE DGAC DE LA FECHA Y NOTA CITE: DGAC/DAF/FIN/NE-0008/25 (HRE-TGL-1866) DE FECHA 29/01/2025 DE LA DIRECCIÓN GENERAL DE AERONÁUTICA CIVIL. (SECTOR PÚBLICO). DÉBITO DE LA LIBRETA 00117012001 DGAC, REPOSICIÓN DE ÚTILES DE ESCRITORIO."/>
    <m/>
    <m/>
    <m/>
    <m/>
    <m/>
    <m/>
    <n v="60"/>
    <n v="0"/>
    <s v="NO_CONCILIADO"/>
  </r>
  <r>
    <x v="56"/>
    <m/>
    <x v="56"/>
    <x v="74"/>
    <s v="S11250000003"/>
    <s v="COB"/>
    <n v="1125000"/>
    <m/>
    <s v="||TRANSFERENCIA DE FONDOS S/G MENSAJES SWIFT NROS. 5335-5331 EN ATENCIÓN A CORREO ELECTRÓNICO DE LA DGAC Y NOTA: DGAC/DAF/FIN/NE-0008/25 DE F.29/1/2025 (HRE-TGL-1866) ENVIADO POR LA DIRECCIÓN GENERAL DE AERONÁUTICA CIVIL (SECTOR PÚBLICO). DEBITO DE LA LIBRETA 00117012001 DGAC, REPOSICIÓN ÚTILES DE ESCRITORIO."/>
    <m/>
    <m/>
    <m/>
    <m/>
    <m/>
    <m/>
    <n v="60"/>
    <n v="0"/>
    <s v="NO_CONCILIADO"/>
  </r>
  <r>
    <x v="74"/>
    <m/>
    <x v="74"/>
    <x v="75"/>
    <s v="O22794110002"/>
    <s v="BOD"/>
    <n v="2279411"/>
    <m/>
    <s v="00078014208 DEPOSITO DE EFECTIVO, DEPOSITANTE: LIMBERT DIEGO CHIPANA RAMOS, CONCEPTO: DEVOLUCION POR PAGO DE PENALIDADES Y PASAJES AEREOS, CUENTA DE DEPOSITO: CUENTA UNICA DEL TESORO"/>
    <m/>
    <m/>
    <m/>
    <m/>
    <m/>
    <m/>
    <n v="0"/>
    <n v="13301"/>
    <s v="NO_CONCILIADO"/>
  </r>
  <r>
    <x v="82"/>
    <m/>
    <x v="82"/>
    <x v="75"/>
    <s v="O22795180002"/>
    <s v="BOD"/>
    <n v="2279518"/>
    <m/>
    <s v="00099021001 DEPOSITO DE EFECTIVO, DEPOSITANTE: MARISELA ARIANA FLORES CALLE, CONCEPTO: DEVOLUCION DE VIATICOS, CUENTA DE DEPOSITO: CUENTA UNICA DEL TESORO/DJBR"/>
    <m/>
    <m/>
    <m/>
    <m/>
    <m/>
    <m/>
    <n v="0"/>
    <n v="97.75"/>
    <s v="NO_CONCILIADO"/>
  </r>
  <r>
    <x v="82"/>
    <m/>
    <x v="82"/>
    <x v="75"/>
    <s v="O22795340002"/>
    <s v="BOD"/>
    <n v="2279534"/>
    <m/>
    <s v="00099021001 DEPOSITO DE EFECTIVO, DEPOSITANTE: RODRIGO ERNESTO GALLEGOS ZURITA, CONCEPTO: DEVOLUCION DE VIATICOS, CUENTA DE DEPOSITO: CUENTA UNICA DEL TESORO/DJBR"/>
    <m/>
    <m/>
    <m/>
    <m/>
    <m/>
    <m/>
    <n v="0"/>
    <n v="97.75"/>
    <s v="NO_CONCILIADO"/>
  </r>
  <r>
    <x v="54"/>
    <m/>
    <x v="54"/>
    <x v="75"/>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482.15"/>
    <s v="CONCILIADO_PARCIAL"/>
  </r>
  <r>
    <x v="61"/>
    <m/>
    <x v="61"/>
    <x v="75"/>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3265"/>
    <s v="CONCILIADO_PARCIAL"/>
  </r>
  <r>
    <x v="62"/>
    <m/>
    <x v="62"/>
    <x v="75"/>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15916.95"/>
    <s v="CONCILIADO_PARCIAL"/>
  </r>
  <r>
    <x v="7"/>
    <m/>
    <x v="7"/>
    <x v="75"/>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520"/>
    <s v="CONCILIADO_PARCIAL"/>
  </r>
  <r>
    <x v="15"/>
    <m/>
    <x v="15"/>
    <x v="75"/>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3545.3"/>
    <s v="CONCILIADO_PARCIAL"/>
  </r>
  <r>
    <x v="11"/>
    <m/>
    <x v="11"/>
    <x v="75"/>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352909.68"/>
    <s v="CONCILIADO_PARCIAL"/>
  </r>
  <r>
    <x v="1"/>
    <m/>
    <x v="1"/>
    <x v="75"/>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490936.98"/>
    <s v="CONCILIADO_PARCIAL"/>
  </r>
  <r>
    <x v="76"/>
    <m/>
    <x v="76"/>
    <x v="75"/>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920.17"/>
    <s v="CONCILIADO_PARCIAL"/>
  </r>
  <r>
    <x v="45"/>
    <m/>
    <x v="45"/>
    <x v="75"/>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4366.47"/>
    <s v="CONCILIADO_PARCIAL"/>
  </r>
  <r>
    <x v="26"/>
    <m/>
    <x v="26"/>
    <x v="75"/>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15915.26"/>
    <s v="CONCILIADO_PARCIAL"/>
  </r>
  <r>
    <x v="14"/>
    <m/>
    <x v="14"/>
    <x v="75"/>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14022.9"/>
    <s v="CONCILIADO_PARCIAL"/>
  </r>
  <r>
    <x v="66"/>
    <m/>
    <x v="66"/>
    <x v="75"/>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982.35"/>
    <s v="CONCILIADO_PARCIAL"/>
  </r>
  <r>
    <x v="47"/>
    <m/>
    <x v="47"/>
    <x v="75"/>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44674.27"/>
    <s v="CONCILIADO_PARCIAL"/>
  </r>
  <r>
    <x v="22"/>
    <m/>
    <x v="22"/>
    <x v="75"/>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13667.4"/>
    <s v="CONCILIADO_PARCIAL"/>
  </r>
  <r>
    <x v="22"/>
    <m/>
    <x v="22"/>
    <x v="75"/>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2047.5"/>
    <s v="CONCILIADO_PARCIAL"/>
  </r>
  <r>
    <x v="1"/>
    <m/>
    <x v="1"/>
    <x v="75"/>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39222.839999999997"/>
    <s v="CONCILIADO_PARCIAL"/>
  </r>
  <r>
    <x v="47"/>
    <m/>
    <x v="47"/>
    <x v="75"/>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6708"/>
    <s v="CONCILIADO_PARCIAL"/>
  </r>
  <r>
    <x v="26"/>
    <m/>
    <x v="26"/>
    <x v="75"/>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492.45"/>
    <s v="CONCILIADO_PARCIAL"/>
  </r>
  <r>
    <x v="50"/>
    <m/>
    <x v="50"/>
    <x v="75"/>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719.55"/>
    <s v="CONCILIADO_PARCIAL"/>
  </r>
  <r>
    <x v="28"/>
    <m/>
    <x v="28"/>
    <x v="75"/>
    <s v="B22794160002"/>
    <s v="BOD"/>
    <n v="2279416"/>
    <m/>
    <s v="00099021001 DEP.DE CHEQ.AJENOS,RET.DE CAM.,CONCEPTO: REEMBOLSO DE SUBSIDIO DE INCAPACIDAD SECTOR PUBLICO PERIODO DICIEMBRE 2024,DEP.: CAJA NACIONAL DE SALUD, PROCEDENCIA: BANCO UNION S.A., CHEQUE: 83316,_x000a_FECHA DE EMISION:21/04/2025._x000a_TRLP - 530/2025  P1794"/>
    <m/>
    <m/>
    <m/>
    <m/>
    <m/>
    <m/>
    <n v="0"/>
    <n v="1839.17"/>
    <s v="CONCILIADO_PARCIAL"/>
  </r>
  <r>
    <x v="22"/>
    <m/>
    <x v="22"/>
    <x v="75"/>
    <s v="B22794170002"/>
    <s v="BOD"/>
    <n v="2279417"/>
    <m/>
    <s v="00099021001 DEP.DE CHEQ.AJENOS,RET.DE CAM.,CONCEPTO: REEMBOLSO DE SUBSIDIO DE INCAPACIDAD SECTOR PUBLICO PERIODO OCTUBRE 2024,DEP.: CAJA NACIONAL DE SALUD, PROCEDENCIA: BANCO UNION S.A., CHEQUE: 83314,_x000a_FECHA DE EMISION:21/04/2025._x000a_TRLP - 530/2025  P1793"/>
    <m/>
    <m/>
    <m/>
    <m/>
    <m/>
    <m/>
    <n v="0"/>
    <n v="819"/>
    <s v="NO_CONCILIADO"/>
  </r>
  <r>
    <x v="5"/>
    <m/>
    <x v="5"/>
    <x v="75"/>
    <s v="B22794480002"/>
    <s v="BOD"/>
    <n v="2279448"/>
    <m/>
    <s v="00099021001 DEP.DE CHEQ.AJENOS,RET.DE CAM.,CONCEPTO: PAGO POR DESCUENTO MONTOS EXCEDENTARIOS POR DOBLE PERCEPCION DE RECURSOS PUBLICOS,DEP.: CAJA NACIONAL DE SALUD , PROCEDENCIA: BANCO UNION S.A., CHEQUE: 83275, FECHA DE EMISION:17/04/2025"/>
    <m/>
    <m/>
    <m/>
    <m/>
    <m/>
    <m/>
    <n v="0"/>
    <n v="12790.75"/>
    <s v="NO_CONCILIADO"/>
  </r>
  <r>
    <x v="56"/>
    <m/>
    <x v="56"/>
    <x v="75"/>
    <s v="S11251250003"/>
    <s v="COB"/>
    <n v="1125125"/>
    <m/>
    <s v="||TRANSFERENCIA DE FONDOS SEGÚN MENSAJES SWIFT N°5539 Y 5588 DE LA FECHA Y NOTA CITE: DGAC/DAF/FIN/NE-0008/25 (HRE-TGL-1866) DE FECHA 29/01/2025 DE LA DIRECCIÓN GENERAL DE AERONÁUTICA CIVIL. (SECTOR PÚBLICO). DÉBITO DE LA LIBRETA 00117012001 DGAC, REPOSICIÓN DE ÚTILES DE ESCRITORIO."/>
    <m/>
    <m/>
    <m/>
    <m/>
    <m/>
    <m/>
    <n v="60"/>
    <n v="0"/>
    <s v="NO_CONCILIADO"/>
  </r>
  <r>
    <x v="56"/>
    <m/>
    <x v="56"/>
    <x v="75"/>
    <s v="S11251320003"/>
    <s v="COB"/>
    <n v="1125132"/>
    <m/>
    <s v="||TRANSFERENCIA DE FONDOS S/G MENSAJE SWIFT NRO. 5536, CORREO ELECTRONICO DE LA FECHA Y NOTA CITE DGAC/DAF/FIN/NE-0008/25 DE F.29.01.2025 (HRE-TGL-1866) DE LA DIRECCION GENERAL DE AERONAUTICA CIVIL (SECTOR PÚBLICO). DEBITO DE LA LIBRETA 00117012001 DGAC, REPOSICIÓN DE ÚTILES DE ESCRITORIO."/>
    <m/>
    <m/>
    <m/>
    <m/>
    <m/>
    <m/>
    <n v="60"/>
    <n v="0"/>
    <s v="NO_CONCILIADO"/>
  </r>
  <r>
    <x v="56"/>
    <m/>
    <x v="56"/>
    <x v="75"/>
    <s v="S11251480003"/>
    <s v="COB"/>
    <n v="1125148"/>
    <m/>
    <s v="||TRANSFERENCIA DE FONDOS S/G MENSAJE SWIFT NRO. 5619 EN ATENCIÓN A NOTA: DGAC/DAF/FIN/NE-0008/25 (HRE-TGL-2025-1866) ENVIADO POR LA DIRECCIÓN GENERAL DE AERONÁUTICA CIVIL (SECTOR PÚBLICO). DEBITO DE LA LIBRETA 00117012001 DGAC, REPOSICIÓN ÚTILES DE ESCRITORIO."/>
    <m/>
    <m/>
    <m/>
    <m/>
    <m/>
    <m/>
    <n v="60"/>
    <n v="0"/>
    <s v="NO_CONCILIADO"/>
  </r>
  <r>
    <x v="5"/>
    <m/>
    <x v="5"/>
    <x v="75"/>
    <s v="S11251970002"/>
    <s v="CRV"/>
    <n v="365"/>
    <m/>
    <s v="||TRANSFERENCIA A LA CUENTA ÚNICA DEL TESORO POR REMUNERACIÓN MÁXIMA DEL SECTOR PÚBLICO DE PINO GUZMAN GUMERCINDO HECTOR, CORRESPONDIENTE AL MES DE MARZO/2025, SEGÚN HOJA DE RUTA INTERNA BCB-DCR-HRI-2025-9463 Y DOCUMENTOS ADJUNTOS. TRANSFERENCIA REM. MÁXIMA DE PINO GUZMAN GUMERCINDO HECTOR MARZO/2025 LIBRETA 00099021001"/>
    <m/>
    <m/>
    <m/>
    <m/>
    <m/>
    <m/>
    <n v="0"/>
    <n v="246.36"/>
    <s v="NO_CONCILIADO"/>
  </r>
  <r>
    <x v="82"/>
    <m/>
    <x v="82"/>
    <x v="76"/>
    <s v="O22798300002"/>
    <s v="BOD"/>
    <n v="2279830"/>
    <m/>
    <s v="00099021001 DEPOSITO DE EFECTIVO, DEPOSITANTE: LUIS WILDER IBAÑEZ CHOQUE, CONCEPTO: DEVOLUCION DE VIATICOS, CUENTA DE DEPOSITO: CUENTA UNICA DEL TESORO/DJBR"/>
    <m/>
    <m/>
    <m/>
    <m/>
    <m/>
    <m/>
    <n v="0"/>
    <n v="97.75"/>
    <s v="NO_CONCILIADO"/>
  </r>
  <r>
    <x v="82"/>
    <m/>
    <x v="82"/>
    <x v="76"/>
    <s v="O22798490002"/>
    <s v="BOD"/>
    <n v="2279849"/>
    <m/>
    <s v="00099021001 DEPOSITO DE EFECTIVO, DEPOSITANTE: MILKA NINOSKA SIRPA COLQUE, CONCEPTO: DEVOLUCION DE VIATICOS, CUENTA DE DEPOSITO: CUENTA UNICA DEL TESORO/DJBR"/>
    <m/>
    <m/>
    <m/>
    <m/>
    <m/>
    <m/>
    <n v="0"/>
    <n v="259.7"/>
    <s v="NO_CONCILIADO"/>
  </r>
  <r>
    <x v="3"/>
    <m/>
    <x v="3"/>
    <x v="76"/>
    <s v="O22798700002"/>
    <s v="BOD"/>
    <n v="2279870"/>
    <m/>
    <s v="00291012002 DEPOSITO DE EFECTIVO, DEPOSITANTE: LUIS ALBERTO TAMASHIRO RODRIGUEZ, CONCEPTO: SERIEDAD DE PROPUESTA DEL PROY. CONSER. TRAMO LP. 02R CR. RURRENABAQUE - TUMUPASA, CUENTA DE DEPOSITO: CUENTA UNICA DEL TESORO"/>
    <m/>
    <m/>
    <m/>
    <m/>
    <m/>
    <m/>
    <n v="0"/>
    <n v="14000"/>
    <s v="NO_CONCILIADO"/>
  </r>
  <r>
    <x v="2"/>
    <m/>
    <x v="2"/>
    <x v="76"/>
    <s v="B22798400002"/>
    <s v="BOD"/>
    <n v="2279840"/>
    <m/>
    <s v="00099021001 DEP.DE CHEQ.AJENOS,RET.DE CAM.,CONCEPTO: DEVOLUCION PLANILLA SEGURO SOCIAL UNIVERSITARIO,DEP.: SEDES COCHABAMBA , PROCEDENCIA: BANCO UNION S.A., CHEQUE: 26631, FECHA DE EMISION:27/03/2025"/>
    <m/>
    <m/>
    <m/>
    <m/>
    <m/>
    <m/>
    <n v="0"/>
    <n v="414.45"/>
    <s v="NO_CONCILIADO"/>
  </r>
  <r>
    <x v="2"/>
    <m/>
    <x v="2"/>
    <x v="76"/>
    <s v="B22798370002"/>
    <s v="BOD"/>
    <n v="2279837"/>
    <m/>
    <s v="00099021001 DEP.DE CHEQ.AJENOS,RET.DE CAM.,CONCEPTO: DEVOLUCION INCAPACIDADES CAJA DE SALUD CORDES,DEP.: CAJA DE SALUD CORDES , PROCEDENCIA: BANCO UNION S.A., CHEQUE: 47122, FECHA DE EMISION:26/03/2025"/>
    <m/>
    <m/>
    <m/>
    <m/>
    <m/>
    <m/>
    <n v="0"/>
    <n v="1286.33"/>
    <s v="NO_CONCILIADO"/>
  </r>
  <r>
    <x v="22"/>
    <m/>
    <x v="22"/>
    <x v="76"/>
    <s v="B22798860002"/>
    <s v="BOD"/>
    <n v="2279886"/>
    <m/>
    <s v="00099021001 DEP.DE CHEQ.AJENOS,RET.DE CAM.,CONCEPTO: DEVOLUCION SUELDO FEB 2025,DEP.: FERNANDO FRIGERIO MAJLUF , PROCEDENCIA: BANCO UNION S.A., CHEQUE: 216013, FECHA DE EMISION:23/04/2025/DJBR"/>
    <m/>
    <m/>
    <m/>
    <m/>
    <m/>
    <m/>
    <n v="0"/>
    <n v="7507.8"/>
    <s v="NO_CONCILIADO"/>
  </r>
  <r>
    <x v="7"/>
    <m/>
    <x v="7"/>
    <x v="76"/>
    <s v="G31094870004"/>
    <s v="DVD"/>
    <n v="23195"/>
    <m/>
    <s v="VENTA DE DIVISAS CON TRANSFERENCIA DE FONDOS A SOLICITUD DE MINISTERIO DE MEDIO AMBIENTE Y AGUA SEGUN SOLICITUD 23195 REF: SEGUNDO PAGO AL EXTERIOR POR DEVOLUCION DE RECURSOS DEL PROGRAMA RIO ROCHA PROSARC AL FINANCIADOR AGENCIA FRANCESA DE DESARROLLO AFD DE ACUERDO A SOLICITUD ADJUNTA EQUIVALENTES LIB. 00086057010 MMAyA-BS. APOYO PPTO.POLIT.PUB.GOBERNANZA SEC.DE AGUA-AFD POR DIFERENCIAL CAMBIARIO"/>
    <m/>
    <m/>
    <m/>
    <m/>
    <m/>
    <m/>
    <n v="5614172.6299999999"/>
    <n v="0"/>
    <s v="NO_CONCILIADO"/>
  </r>
  <r>
    <x v="56"/>
    <m/>
    <x v="56"/>
    <x v="76"/>
    <s v="S11252650003"/>
    <s v="COB"/>
    <n v="1125265"/>
    <m/>
    <s v="||TRANSFERENCIA DE FONDOS S/G MENSAJE SWIFT NRO. 5659, CORREO ELECTRONICO DE LA FECHA Y NOTA CITE DGAC/DAF/FIN/NE-0008/25 DE F.29.01.2025 (HRE-TGL-1866) DE LA DIRECCION GENERAL DE AERONAUTICA CIVIL (SECTOR PÚBLICO). DEBITO DE LA LIBRETA 00117012001 DGAC, REPOSICIÓN DE ÚTILES DE ESCRITORIO."/>
    <m/>
    <m/>
    <m/>
    <m/>
    <m/>
    <m/>
    <n v="60"/>
    <n v="0"/>
    <s v="NO_CONCILIADO"/>
  </r>
  <r>
    <x v="21"/>
    <m/>
    <x v="21"/>
    <x v="76"/>
    <s v="S11252430001"/>
    <s v="COB"/>
    <n v="1125243"/>
    <m/>
    <s v="'COBRO DE UTILES DE ESCRITORIO POR´||BS60.- Y REEMB.GSTS.COMUNICACION BS300.- CARTA DE CREDITO STANDBY REF.:1702267653 (BCB:SB-R-2022-08) A/F ECEBOL,S/G NOTA SEDEM/GG/EB N°0375/2025,17/04/2025. LIB.00132032001 ECEBOL - GESTION OPERATIVA REF.:SBLC 1702267653"/>
    <m/>
    <m/>
    <m/>
    <m/>
    <m/>
    <m/>
    <n v="360"/>
    <n v="0"/>
    <s v="NO_CONCILIADO"/>
  </r>
  <r>
    <x v="21"/>
    <m/>
    <x v="21"/>
    <x v="76"/>
    <s v="S11252440001"/>
    <s v="COB"/>
    <n v="1125244"/>
    <m/>
    <s v="'COBRO DE UTILES DE ESCRITORIO POR´||BS60.- Y REEMB.GSTS.COMUNICACION BS300.- CARTA DE CREDITO STANDBY REF.:1702468771 (BCB:SB-R-2024-04) A/F ECEBOL,S/G NOTA SEDEM/GG/EB N°0375/2025,17/04/2025. LIB.00132032001 ECEBOL - GESTION OPERATIVA REF.:SBLC 1702468771"/>
    <m/>
    <m/>
    <m/>
    <m/>
    <m/>
    <m/>
    <n v="360"/>
    <n v="0"/>
    <s v="NO_CONCILIADO"/>
  </r>
  <r>
    <x v="26"/>
    <m/>
    <x v="26"/>
    <x v="77"/>
    <s v="O22802680002"/>
    <s v="BOD"/>
    <n v="2280268"/>
    <m/>
    <s v="00099021001 DEPOSITO DE EFECTIVO, DEPOSITANTE: MAYRA INGRID ZALLES TRIGO, CONCEPTO: DEVOLUCION DE VIATICOS DE LA DIPUTADA MAYRA INGRID ZALLES TRIGO, CUENTA DE DEPOSITO: CUENTA UNICA DEL TESORO/DJBR"/>
    <m/>
    <m/>
    <m/>
    <m/>
    <m/>
    <m/>
    <n v="0"/>
    <n v="553"/>
    <s v="NO_CONCILIADO"/>
  </r>
  <r>
    <x v="60"/>
    <m/>
    <x v="60"/>
    <x v="77"/>
    <s v="O22803020002"/>
    <s v="BOD"/>
    <n v="2280302"/>
    <m/>
    <s v="00099021001 DEPOSITO DE EFECTIVO, DEPOSITANTE: SERVICIO PLURINACIONAL DE DEFENSA PUBLICA, CONCEPTO: REPOSICION DE ACTIVOS FIJOS IDENTIFICADOS COMO FALTANTES DEPARTAMENTAL CBBA, CUENTA DE DEPOSITO: CUENTA UNICA DEL TESORO"/>
    <m/>
    <m/>
    <m/>
    <m/>
    <m/>
    <m/>
    <n v="0"/>
    <n v="929.74"/>
    <s v="NO_CONCILIADO"/>
  </r>
  <r>
    <x v="26"/>
    <m/>
    <x v="26"/>
    <x v="77"/>
    <s v="O22803480002"/>
    <s v="BOD"/>
    <n v="2280348"/>
    <m/>
    <s v="00099021001 DEPOSITO DE EFECTIVO, DEPOSITANTE: FELIX MAYTA LARICO CI. 4948900 LP, CONCEPTO: DEVOLUCION DE VIATICOS, CUENTA DE DEPOSITO: CUENTA UNICA DEL TESORO/DJBR"/>
    <m/>
    <m/>
    <m/>
    <m/>
    <m/>
    <m/>
    <n v="0"/>
    <n v="553"/>
    <s v="NO_CONCILIADO"/>
  </r>
  <r>
    <x v="35"/>
    <m/>
    <x v="35"/>
    <x v="77"/>
    <s v="O22803750002"/>
    <s v="BOD"/>
    <n v="2280375"/>
    <m/>
    <s v="00053011103 DEPOSITO DE EFECTIVO, DEPOSITANTE: MARIO JAVIER BASPINEIRO VALVERDE, CONCEPTO: REPOSICIÓN DE CREDENCIAL, CUENTA DE DEPOSITO: CUENTA UNICA DEL TESORO"/>
    <m/>
    <m/>
    <m/>
    <m/>
    <m/>
    <m/>
    <n v="0"/>
    <n v="30"/>
    <s v="NO_CONCILIADO"/>
  </r>
  <r>
    <x v="5"/>
    <m/>
    <x v="5"/>
    <x v="77"/>
    <s v="B22802040002"/>
    <s v="BOD"/>
    <n v="2280204"/>
    <m/>
    <s v="00099021001 DEP.DE CHEQ.AJENOS,RET.DE CAM.,CONCEPTO: DEVOLUCIÓN DE INCAPACIDAD TEMPORAL ATT,DEP.: CAJA DE SALUD CORDES , PROCEDENCIA: BANCO UNION S.A., CHEQUE: 47153, FECHA DE EMISION:26/03/2025"/>
    <m/>
    <m/>
    <m/>
    <m/>
    <m/>
    <m/>
    <n v="0"/>
    <n v="10465.5"/>
    <s v="NO_CONCILIADO"/>
  </r>
  <r>
    <x v="21"/>
    <m/>
    <x v="21"/>
    <x v="77"/>
    <s v="B22802270002"/>
    <s v="BOD"/>
    <n v="2280227"/>
    <m/>
    <s v="00132092001 DEP.DE CHEQ.AJENOS,RET.DE CAM.,CONCEPTO: DEVOLUCION DE FONDOS POR SALDOS NO UTILIZADOS DEV 3,DEP.: ALCIDES ARIAS LLUSCO , PROCEDENCIA: BANCO UNION S.A., CHEQUE: 4887, FECHA DE EMISION:22/04/2025"/>
    <m/>
    <m/>
    <m/>
    <m/>
    <m/>
    <m/>
    <n v="0"/>
    <n v="5000"/>
    <s v="NO_CONCILIADO"/>
  </r>
  <r>
    <x v="24"/>
    <m/>
    <x v="24"/>
    <x v="77"/>
    <s v="B22802600002"/>
    <s v="BOD"/>
    <n v="2280260"/>
    <m/>
    <s v="00423012001 DEP.DE CHEQ.AJENOS,RET.DE CAM.,CONCEPTO: CONVENIO INTERISTITUCIONAL,DEP.: UNIVALLE S.A. , PROCEDENCIA: BANCO NACIONAL DE BOLIVIA S.A., CHEQUE: 8377, FECHA DE EMISION:14/04/2025"/>
    <m/>
    <m/>
    <m/>
    <m/>
    <m/>
    <m/>
    <n v="0"/>
    <n v="4454.3999999999996"/>
    <s v="NO_CONCILIADO"/>
  </r>
  <r>
    <x v="24"/>
    <m/>
    <x v="24"/>
    <x v="77"/>
    <s v="B22802610002"/>
    <s v="BOD"/>
    <n v="2280261"/>
    <m/>
    <s v="00423012001 DEP.DE CHEQ.AJENOS,RET.DE CAM.,CONCEPTO: CONVENIO INTERISTITUCIONAL,DEP.: UNIVALLE S.A. , PROCEDENCIA: BANCO NACIONAL DE BOLIVIA S.A., CHEQUE: 8376, FECHA DE EMISION:14/04/2025"/>
    <m/>
    <m/>
    <m/>
    <m/>
    <m/>
    <m/>
    <n v="0"/>
    <n v="2784"/>
    <s v="NO_CONCILIADO"/>
  </r>
  <r>
    <x v="13"/>
    <m/>
    <x v="13"/>
    <x v="77"/>
    <s v="G31114530003"/>
    <s v="COB"/>
    <n v="19842"/>
    <m/>
    <s v="PAGO A FND PRÉSTAMO NDF 367 VCTO. 24-04-2025 POR CUENTA DE TGN , NTI. 019842 VALOR 24-04-2025 CAPITAL EUR 49.226,27 INTERESES EUR 6.460,95 CTA. 3987 CUENTA UNICA DEL TESORO LIB. 00099021001 REF.: COMISIONES BANCARIAS"/>
    <m/>
    <m/>
    <m/>
    <m/>
    <m/>
    <m/>
    <n v="792.45"/>
    <n v="0"/>
    <s v="NO_CONCILIADO"/>
  </r>
  <r>
    <x v="56"/>
    <m/>
    <x v="56"/>
    <x v="77"/>
    <s v="S11253450003"/>
    <s v="COB"/>
    <n v="1125345"/>
    <m/>
    <s v="||TRANSFERENCIA DE FONDOS S/G MENSAJES SWIFT NROS. 5747 Y 5748, DE LA FECHA Y NOTA CITE DGAC/DAF/FIN/NE-0008/25 DE F.29.01.2025 (HRE-TGL-1866) DE LA DIRECCION GENERAL DE AERONAUTICA CIVIL (SECTOR PÚBLICO). DEBITO DE LA LIBRETA 00117012001 DGAC, REPOSICIÓN DE ÚTILES DE ESCRITORIO."/>
    <m/>
    <m/>
    <m/>
    <m/>
    <m/>
    <m/>
    <n v="60"/>
    <n v="0"/>
    <s v="NO_CONCILIADO"/>
  </r>
  <r>
    <x v="89"/>
    <m/>
    <x v="89"/>
    <x v="77"/>
    <s v="G31120070001"/>
    <s v="DEV"/>
    <n v="3112007"/>
    <m/>
    <s v="COBRO DE OBLIGACIONES A LA NAVEGACIÓN AÉREA Y AEROPUERTOS BOLIVIANOS - NAABOL, PRÉSTAMO ICO 01020033.0 EQUIP. AEROPUERTO J. WILSTERMAN, VCTO. 24/04/2025, CUT 3987 LIBRETA Nº 00389012001 NAABOL - ADMINISTRACIÓN CENTRAL (CENTRO 96)"/>
    <m/>
    <m/>
    <m/>
    <m/>
    <m/>
    <m/>
    <n v="1382717.17"/>
    <n v="0"/>
    <s v="NO_CONCILIADO"/>
  </r>
  <r>
    <x v="7"/>
    <m/>
    <x v="7"/>
    <x v="77"/>
    <s v="S11253330002"/>
    <s v="CRV"/>
    <n v="1125333"/>
    <m/>
    <s v="||REGULARIZACIÓN DE RECURSOS PENDIENTES DE APLICACIÓN DEL COMP. CONTABLE N° 1121435 DE FECHA 05/03/2025, SG. NOTA MMAYA/DGAA N° 121/2025 DE FECHA 23/04/25 (ORIG. CURSA EN EL COMBTE. 1125329) ENVIADO POR EL MINISTERIO DE MEDIO AMBIENTE Y AGUA A LA LIB. 00086018060 MMAYA-BS-PLAN GESTIÓN ELIM.HCFC (HPMPII) EN BOLIVIA POR CTA DE UNITED NATIONS."/>
    <m/>
    <m/>
    <m/>
    <m/>
    <m/>
    <m/>
    <n v="0"/>
    <n v="166698"/>
    <s v="NO_CONCILIADO"/>
  </r>
  <r>
    <x v="7"/>
    <m/>
    <x v="7"/>
    <x v="77"/>
    <s v="S11253350001"/>
    <s v="DEV"/>
    <n v="1125335"/>
    <m/>
    <s v="COBRO DE||ÚTILES DE ESCRITORIO POR EL REGISTRO DEL COMP. CONTABLE N° 1125333 DE LA FECHA , SG. NOTA MMAYA/DGAA N° 121/2025 DE FECHA 23/04/25 (TRAM - 562) ENVIADO POR EL MINISTERIO DE MEDIO AMBIENTE Y AGUA COBRO ÚTILES DE ESCRITORIO DE LA LIB.00086018060 MMAYA-BS-PLAN GESTIÓN ELIM.HCFC (HPMPII) EN BOLIVIA"/>
    <m/>
    <m/>
    <m/>
    <m/>
    <m/>
    <m/>
    <n v="60"/>
    <n v="0"/>
    <s v="NO_CONCILIADO"/>
  </r>
  <r>
    <x v="56"/>
    <m/>
    <x v="56"/>
    <x v="77"/>
    <s v="S11253570003"/>
    <s v="COB"/>
    <n v="1125357"/>
    <m/>
    <s v="||TRANSFERENCIA DE FONDOS S/G MENSAJE SWIFT NRO. 5754, CORREO ELECTRONICO DE LA FECHA Y NOTA CITE DGAC/DAF/FIN/NE-0008/25 DE F.29.01.2025 (HRE-TGL-1866) DE LA DIRECCION GENERAL DE AERONAUTICA CIVIL (SECTOR PÚBLICO). DEBITO DE LA LIBRETA 00117012001 DGAC, REPOSICIÓN DE ÚTILES DE ESCRITORIO."/>
    <m/>
    <m/>
    <m/>
    <m/>
    <m/>
    <m/>
    <n v="60"/>
    <n v="0"/>
    <s v="NO_CONCILIADO"/>
  </r>
  <r>
    <x v="53"/>
    <m/>
    <x v="53"/>
    <x v="78"/>
    <s v="O22805560002"/>
    <s v="BOD"/>
    <n v="2280556"/>
    <m/>
    <s v="00070011102 DEPOSITO DE EFECTIVO, DEPOSITANTE: MELANNIE BELEN VELASCO YAÑEZ, CONCEPTO: DEVOLUCION DE VIATICOS, CUENTA DE DEPOSITO: CUENTA UNICA DEL TESORO"/>
    <m/>
    <m/>
    <m/>
    <m/>
    <m/>
    <m/>
    <n v="0"/>
    <n v="927.5"/>
    <s v="NO_CONCILIADO"/>
  </r>
  <r>
    <x v="90"/>
    <m/>
    <x v="90"/>
    <x v="78"/>
    <s v="O22805670002"/>
    <s v="BOD"/>
    <n v="2280567"/>
    <m/>
    <s v="00312012001 DEPOSITO DE EFECTIVO, DEPOSITANTE: LAURA CARDENAS CABALLERO, CONCEPTO: DEVOLUCION PREVENTIVO N°244, CUENTA DE DEPOSITO: CUENTA UNICA DEL TESORO"/>
    <m/>
    <m/>
    <m/>
    <m/>
    <m/>
    <m/>
    <n v="0"/>
    <n v="11"/>
    <s v="NO_CONCILIADO"/>
  </r>
  <r>
    <x v="90"/>
    <m/>
    <x v="90"/>
    <x v="78"/>
    <s v="O22805680002"/>
    <s v="BOD"/>
    <n v="2280568"/>
    <m/>
    <s v="00312012001 DEPOSITO DE EFECTIVO, DEPOSITANTE: BEIMAR ROCHA GALEAN, CONCEPTO: DEVOLUCION PREVENTIVO N°246, CUENTA DE DEPOSITO: CUENTA UNICA DEL TESORO"/>
    <m/>
    <m/>
    <m/>
    <m/>
    <m/>
    <m/>
    <n v="0"/>
    <n v="1288.71"/>
    <s v="NO_CONCILIADO"/>
  </r>
  <r>
    <x v="90"/>
    <m/>
    <x v="90"/>
    <x v="78"/>
    <s v="O22805700002"/>
    <s v="BOD"/>
    <n v="2280570"/>
    <m/>
    <s v="00099021001 DEPOSITO DE EFECTIVO, DEPOSITANTE: BEIMAR ROCHA GALEAN, CONCEPTO: DEVOLUCION PREVENTIVO N°245, CUENTA DE DEPOSITO: CUENTA UNICA DEL TESORO/DJBR"/>
    <m/>
    <m/>
    <m/>
    <m/>
    <m/>
    <m/>
    <n v="0"/>
    <n v="7"/>
    <s v="NO_CONCILIADO"/>
  </r>
  <r>
    <x v="2"/>
    <m/>
    <x v="2"/>
    <x v="78"/>
    <s v="O22805740002"/>
    <s v="BOD"/>
    <n v="2280574"/>
    <m/>
    <s v="00099021001 DEPOSITO DE EFECTIVO, DEPOSITANTE: TORRICO OLIVIA PAMELA, CONCEPTO: PAGO POR EXCESO DE REFRIGERIO SEP 2024, CUENTA DE DEPOSITO: CUENTA UNICA DEL TESORO"/>
    <m/>
    <m/>
    <m/>
    <m/>
    <m/>
    <m/>
    <n v="0"/>
    <n v="18"/>
    <s v="NO_CONCILIADO"/>
  </r>
  <r>
    <x v="35"/>
    <m/>
    <x v="35"/>
    <x v="78"/>
    <s v="O22806300002"/>
    <s v="BOD"/>
    <n v="2280630"/>
    <m/>
    <s v="00053011103 DEPOSITO DE EFECTIVO, DEPOSITANTE: HUGO ROJAS MAMANI, CONCEPTO: REPOSICIÓN DE CREDENCIAL, CUENTA DE DEPOSITO: CUENTA UNICA DEL TESORO"/>
    <m/>
    <m/>
    <m/>
    <m/>
    <m/>
    <m/>
    <n v="0"/>
    <n v="30"/>
    <s v="NO_CONCILIADO"/>
  </r>
  <r>
    <x v="70"/>
    <m/>
    <x v="70"/>
    <x v="78"/>
    <s v="O22806490002"/>
    <s v="BOD"/>
    <n v="2280649"/>
    <m/>
    <s v="00099021001 DEPOSITO DE EFECTIVO, DEPOSITANTE: RUTH LIDIA CONDORI QUISPE, CONCEPTO: DEV. REVERSION PARCIAL PLANILLA N°21 PREV.141, CUENTA DE DEPOSITO: CUENTA UNICA DEL TESORO/DJBR"/>
    <m/>
    <m/>
    <m/>
    <m/>
    <m/>
    <m/>
    <n v="0"/>
    <n v="1033.43"/>
    <s v="NO_CONCILIADO"/>
  </r>
  <r>
    <x v="70"/>
    <m/>
    <x v="70"/>
    <x v="78"/>
    <s v="O22806520002"/>
    <s v="BOD"/>
    <n v="2280652"/>
    <m/>
    <s v="00099021001 DEPOSITO DE EFECTIVO, DEPOSITANTE: JANNETH GUTIERREZ MERCADO, CONCEPTO: DEV REVERSION PLANILLA N°9 PREV 83, CUENTA DE DEPOSITO: CUENTA UNICA DEL TESORO/DJBR"/>
    <m/>
    <m/>
    <m/>
    <m/>
    <m/>
    <m/>
    <n v="0"/>
    <n v="1033.43"/>
    <s v="NO_CONCILIADO"/>
  </r>
  <r>
    <x v="22"/>
    <m/>
    <x v="22"/>
    <x v="78"/>
    <s v="O22806560002"/>
    <s v="BOD"/>
    <n v="2280656"/>
    <m/>
    <s v="00046171101 DEPOSITO DE EFECTIVO, DEPOSITANTE: IMPORTADORA COMERCIAL MEDITEC, CONCEPTO: SANCION JURIDICA, CUENTA DE DEPOSITO: CUENTA UNICA DEL TESORO"/>
    <m/>
    <m/>
    <m/>
    <m/>
    <m/>
    <m/>
    <n v="0"/>
    <n v="1000"/>
    <s v="NO_CONCILIADO"/>
  </r>
  <r>
    <x v="2"/>
    <m/>
    <x v="2"/>
    <x v="78"/>
    <s v="O22806820002"/>
    <s v="BOD"/>
    <n v="2280682"/>
    <m/>
    <s v="00099021001 DEPOSITO DE EFECTIVO, DEPOSITANTE: PABLO VARGAS RIVERA, CONCEPTO: DEVOLUCION DE PASAJES Y VIATICOS PABLO VARGAS - SPV - 277 GESTION 2024, CUENTA DE DEPOSITO: CUENTA UNICA DEL TESORO"/>
    <m/>
    <m/>
    <m/>
    <m/>
    <m/>
    <m/>
    <n v="0"/>
    <n v="2315.5"/>
    <s v="NO_CONCILIADO"/>
  </r>
  <r>
    <x v="22"/>
    <m/>
    <x v="22"/>
    <x v="78"/>
    <s v="O22806960002"/>
    <s v="BOD"/>
    <n v="2280696"/>
    <m/>
    <s v="00046171101 DEPOSITO DE EFECTIVO, DEPOSITANTE: ROSSERTTI BOLIVIA SRL, CONCEPTO: SANCION JURIDICA, CUENTA DE DEPOSITO: CUENTA UNICA DEL TESORO"/>
    <m/>
    <m/>
    <m/>
    <m/>
    <m/>
    <m/>
    <n v="0"/>
    <n v="1334"/>
    <s v="NO_CONCILIADO"/>
  </r>
  <r>
    <x v="1"/>
    <m/>
    <x v="1"/>
    <x v="78"/>
    <s v="B22806040002"/>
    <s v="BOD"/>
    <n v="2280604"/>
    <m/>
    <s v="00015011108 DEP.DE CHEQ.AJENOS,RET.DE CAM.,CONCEPTO: DEPÓSITO A LA CUT,DEP.: MINISTERIO DE GOBIERNO , PROCEDENCIA: BANCO UNION S.A., CHEQUE: 52532, FECHA DE EMISION:21/04/2025"/>
    <m/>
    <m/>
    <m/>
    <m/>
    <m/>
    <m/>
    <n v="0"/>
    <n v="100"/>
    <s v="NO_CONCILIADO"/>
  </r>
  <r>
    <x v="2"/>
    <m/>
    <x v="2"/>
    <x v="78"/>
    <s v="B22806590002"/>
    <s v="BOD"/>
    <n v="2280659"/>
    <m/>
    <s v="00099021001 DEP.DE CHEQ.AJENOS,RET.DE CAM.,CONCEPTO: DEVOLUCION SUELDO FEBRERO 2025,DEP.: LUIS ANGEL ORTEGA MEDINA , PROCEDENCIA: BANCO UNION S.A., CHEQUE: 216014, FECHA DE EMISION:25/04/2025"/>
    <m/>
    <m/>
    <m/>
    <m/>
    <m/>
    <m/>
    <n v="0"/>
    <n v="3772.7"/>
    <s v="NO_CONCILIADO"/>
  </r>
  <r>
    <x v="2"/>
    <m/>
    <x v="2"/>
    <x v="78"/>
    <s v="B22806610002"/>
    <s v="BOD"/>
    <n v="2280661"/>
    <m/>
    <s v="00099021001 DEP.DE CHEQ.AJENOS,RET.DE CAM.,CONCEPTO: DEPÓSITO,DEP.: EMMA DAIZI FLORES CARZIL , PROCEDENCIA: BANCO UNION S.A., CHEQUE: 216017, FECHA DE EMISION:25/04/2025"/>
    <m/>
    <m/>
    <m/>
    <m/>
    <m/>
    <m/>
    <n v="0"/>
    <n v="7206.05"/>
    <s v="NO_CONCILIADO"/>
  </r>
  <r>
    <x v="2"/>
    <m/>
    <x v="2"/>
    <x v="78"/>
    <s v="B22806620002"/>
    <s v="BOD"/>
    <n v="2280662"/>
    <m/>
    <s v="00099021001 DEP.DE CHEQ.AJENOS,RET.DE CAM.,CONCEPTO: DEPÓSITO,DEP.: PETER MARUSIC FAREL , PROCEDENCIA: BANCO UNION S.A., CHEQUE: 216016, FECHA DE EMISION:25/04/2025"/>
    <m/>
    <m/>
    <m/>
    <m/>
    <m/>
    <m/>
    <n v="0"/>
    <n v="479.7"/>
    <s v="NO_CONCILIADO"/>
  </r>
  <r>
    <x v="2"/>
    <m/>
    <x v="2"/>
    <x v="78"/>
    <s v="B22806630002"/>
    <s v="BOD"/>
    <n v="2280663"/>
    <m/>
    <s v="00099021001 DEP.DE CHEQ.AJENOS,RET.DE CAM.,CONCEPTO: DEPÓSITO,DEP.: MARIO MAMIO HUACAMA , PROCEDENCIA: BANCO UNION S.A., CHEQUE: 216015, FECHA DE EMISION:25/04/2025"/>
    <m/>
    <m/>
    <m/>
    <m/>
    <m/>
    <m/>
    <n v="0"/>
    <n v="10378.32"/>
    <s v="NO_CONCILIADO"/>
  </r>
  <r>
    <x v="4"/>
    <m/>
    <x v="4"/>
    <x v="78"/>
    <s v="Q22102670002"/>
    <s v="CRV"/>
    <n v="2210267"/>
    <m/>
    <s v="NUMERO DE LIBRETA CUT: 00513014201 OPERACIÓN E18 TRANSFERENCIA DEL SISTEMA FINANCIERO POR CUENTA DE TERCEROS A LA CUT TRANSFERENCIA DE 1% DE LA INVERSION DEL PROYECTO INTERVENCION DEL POZO CHU-X2 Y PERFORACION DE LOS POZOS CHU-X3 Y CHU-4"/>
    <m/>
    <m/>
    <m/>
    <m/>
    <m/>
    <m/>
    <n v="0"/>
    <n v="3583008"/>
    <s v="NO_CONCILIADO"/>
  </r>
  <r>
    <x v="4"/>
    <m/>
    <x v="4"/>
    <x v="78"/>
    <s v="G31131710004"/>
    <s v="DVD"/>
    <n v="23155"/>
    <m/>
    <s v="VENTA DE DIVISAS CON TRANSFERENCIA DE FONDOS A SOLICITUD DE YACIMIENTOS PETROLIFEROS FISCALES BOLIVIANOS SEGUN SOLICITUD 23155 REF: 1ER POST PAGO SUM HIDR LIQ 2025 OP UPCA 698 HR DCIM 9747 2025 PROC 217 EQUIVALENTES 10.240.144,01 USD LIB. 00513012004 LBP-YPFB-UNICOMERCIAL (4030005415/1-2188907) POR DIFERENCIAL CAMBIARIO"/>
    <m/>
    <m/>
    <m/>
    <m/>
    <m/>
    <m/>
    <n v="1671402.31"/>
    <n v="0"/>
    <s v="NO_CONCILIADO"/>
  </r>
  <r>
    <x v="9"/>
    <m/>
    <x v="9"/>
    <x v="78"/>
    <s v="Q22106410002"/>
    <s v="CRV"/>
    <n v="2210641"/>
    <m/>
    <s v="NUMERO DE LIBRETA CUT: LIB NÂ° 00099021001 OPERACIÓN E75 TRANSFERENCIA DE LA CUENTA FISCAL BUN A LA CUT EN MN TRANSFERENCIA DE FONDOS A SOLICITUD DE GOB. AUTONOMO MCPAL. DE PUNATA CITE: G.A.M.P. NÂ° 0503/2025 CUENTA CUT 3987 LIBRETA NÂ° 00099021001 TGN - RECURSOS ORDINARIOS."/>
    <m/>
    <m/>
    <m/>
    <m/>
    <m/>
    <m/>
    <n v="0"/>
    <n v="0.01"/>
    <s v="NO_CONCILIADO"/>
  </r>
  <r>
    <x v="56"/>
    <m/>
    <x v="56"/>
    <x v="78"/>
    <s v="S11254060003"/>
    <s v="COB"/>
    <n v="1125406"/>
    <m/>
    <s v="||TRANSFERENCIA DE FONDOS S/G MENSAJES SWIFT NROS.5782 Y 5781 DE LA FECHA Y NOTA CITE DGAC/DAF/FIN/NE-0008/25 DE F.29.01.2025 (HRE-TGL-1866) DE LA DIRECCION GENERAL DE AERONAUTICA CIVIL (SECTOR PÚBLICO). DEBITO DE LA LIBRETA 00117012001 DGAC, REPOSICIÓN DE ÚTILES DE ESCRITORIO."/>
    <m/>
    <m/>
    <m/>
    <m/>
    <m/>
    <m/>
    <n v="60"/>
    <n v="0"/>
    <s v="NO_CONCILIADO"/>
  </r>
  <r>
    <x v="2"/>
    <m/>
    <x v="2"/>
    <x v="79"/>
    <s v="O22811640002"/>
    <s v="BOD"/>
    <n v="2281164"/>
    <m/>
    <s v="00099021001 DEPOSITO DE EFECTIVO, DEPOSITANTE: MARICELA CUELLAR ORTIZ, CONCEPTO: PAGO DE ENERGIA ELECTRICA, CUENTA DE DEPOSITO: CUENTA UNICA DEL TESORO"/>
    <m/>
    <m/>
    <m/>
    <m/>
    <m/>
    <m/>
    <n v="0"/>
    <n v="500"/>
    <s v="NO_CONCILIADO"/>
  </r>
  <r>
    <x v="52"/>
    <m/>
    <x v="52"/>
    <x v="79"/>
    <s v="O22812200002"/>
    <s v="BOD"/>
    <n v="2281220"/>
    <m/>
    <s v="00099021001 DEPOSITO DE EFECTIVO, DEPOSITANTE: RUBEN ROBERTO MAQUERA PLATA, CONCEPTO: REVERSION DE BOLETA HABER MENSUAL, CUENTA DE DEPOSITO: CUENTA UNICA DEL TESORO/DJBR"/>
    <m/>
    <m/>
    <m/>
    <m/>
    <m/>
    <m/>
    <n v="0"/>
    <n v="3092.08"/>
    <s v="NO_CONCILIADO"/>
  </r>
  <r>
    <x v="91"/>
    <m/>
    <x v="91"/>
    <x v="79"/>
    <s v="B22809920002"/>
    <s v="BOD"/>
    <n v="2280992"/>
    <m/>
    <s v="00595012002 DEP.DE CHEQ.AJENOS,RET.DE CAM.,CONCEPTO: CUMPLIMIENTO DE AUDITORIA R.2 JAVIER VILLARROEL,DEP.: GESTORA PUBLICA DE LA SEGURIDAD SOCIAL , PROCEDENCIA: BANCO UNION S.A., CHEQUE: 2038, FECHA DE EMISION:25/04/2025"/>
    <m/>
    <m/>
    <m/>
    <m/>
    <m/>
    <m/>
    <n v="0"/>
    <n v="796"/>
    <s v="NO_CONCILIADO"/>
  </r>
  <r>
    <x v="7"/>
    <m/>
    <x v="7"/>
    <x v="79"/>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945"/>
    <s v="CONCILIADO_PARCIAL"/>
  </r>
  <r>
    <x v="15"/>
    <m/>
    <x v="15"/>
    <x v="79"/>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6373.77"/>
    <s v="CONCILIADO_PARCIAL"/>
  </r>
  <r>
    <x v="66"/>
    <m/>
    <x v="66"/>
    <x v="79"/>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2474.36"/>
    <s v="CONCILIADO_PARCIAL"/>
  </r>
  <r>
    <x v="41"/>
    <m/>
    <x v="41"/>
    <x v="79"/>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21702.46"/>
    <s v="CONCILIADO_PARCIAL"/>
  </r>
  <r>
    <x v="11"/>
    <m/>
    <x v="11"/>
    <x v="79"/>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431652.41"/>
    <s v="CONCILIADO_PARCIAL"/>
  </r>
  <r>
    <x v="58"/>
    <m/>
    <x v="58"/>
    <x v="79"/>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7362.27"/>
    <s v="CONCILIADO_PARCIAL"/>
  </r>
  <r>
    <x v="11"/>
    <m/>
    <x v="11"/>
    <x v="79"/>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129360.07"/>
    <s v="CONCILIADO_PARCIAL"/>
  </r>
  <r>
    <x v="11"/>
    <m/>
    <x v="11"/>
    <x v="79"/>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16577.830000000002"/>
    <s v="CONCILIADO_PARCIAL"/>
  </r>
  <r>
    <x v="26"/>
    <m/>
    <x v="26"/>
    <x v="79"/>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20159.18"/>
    <s v="CONCILIADO_PARCIAL"/>
  </r>
  <r>
    <x v="26"/>
    <m/>
    <x v="26"/>
    <x v="79"/>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1144.1400000000001"/>
    <s v="CONCILIADO_PARCIAL"/>
  </r>
  <r>
    <x v="28"/>
    <m/>
    <x v="28"/>
    <x v="79"/>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7461.2"/>
    <s v="CONCILIADO_PARCIAL"/>
  </r>
  <r>
    <x v="11"/>
    <m/>
    <x v="11"/>
    <x v="79"/>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1"/>
    <s v="CONCILIADO_PARCIAL"/>
  </r>
  <r>
    <x v="47"/>
    <m/>
    <x v="47"/>
    <x v="79"/>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44673.72"/>
    <s v="CONCILIADO_PARCIAL"/>
  </r>
  <r>
    <x v="7"/>
    <m/>
    <x v="7"/>
    <x v="79"/>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4059.3"/>
    <s v="CONCILIADO_PARCIAL"/>
  </r>
  <r>
    <x v="1"/>
    <m/>
    <x v="1"/>
    <x v="79"/>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321563.07"/>
    <s v="CONCILIADO_PARCIAL"/>
  </r>
  <r>
    <x v="50"/>
    <m/>
    <x v="50"/>
    <x v="79"/>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2085.5700000000002"/>
    <s v="CONCILIADO_PARCIAL"/>
  </r>
  <r>
    <x v="1"/>
    <m/>
    <x v="1"/>
    <x v="79"/>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58328.94"/>
    <s v="CONCILIADO_PARCIAL"/>
  </r>
  <r>
    <x v="14"/>
    <m/>
    <x v="14"/>
    <x v="79"/>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11556.38"/>
    <s v="CONCILIADO_PARCIAL"/>
  </r>
  <r>
    <x v="47"/>
    <m/>
    <x v="47"/>
    <x v="79"/>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3033.52"/>
    <s v="CONCILIADO_PARCIAL"/>
  </r>
  <r>
    <x v="26"/>
    <m/>
    <x v="26"/>
    <x v="79"/>
    <s v="B22810410002"/>
    <s v="BOD"/>
    <n v="2281041"/>
    <m/>
    <s v="00099021001 DEP.DE CHEQ.AJENOS,RET.DE CAM.,CONCEPTO: REEMBOLSO DE SUBSIDIO DE INCAPACIDAD TEMPORAL SECTOR PUBLICO PERIODO NOVIEMBRE 2024,DEP.: CAJA NACIONAL DE SALUD, PROCEDENCIA: BANCO UNION S.A., CHEQUE: 83424, FECHA DE EMISION:28/04/2025_x000a_TRLP - 364/2025  P1977"/>
    <m/>
    <m/>
    <m/>
    <m/>
    <m/>
    <m/>
    <n v="0"/>
    <n v="8960.44"/>
    <s v="CONCILIADO_PARCIAL"/>
  </r>
  <r>
    <x v="2"/>
    <m/>
    <x v="2"/>
    <x v="79"/>
    <s v="B22810830002"/>
    <s v="BOD"/>
    <n v="2281083"/>
    <m/>
    <s v="00099021001 DEP.DE CHEQ.AJENOS,RET.DE CAM.,CONCEPTO: DEPÓSITO,DEP.: MARIA NELA ORELLANA ARAOZ , PROCEDENCIA: BANCO UNION S.A., CHEQUE: 216021, FECHA DE EMISION:28/04/2025"/>
    <m/>
    <m/>
    <m/>
    <m/>
    <m/>
    <m/>
    <n v="0"/>
    <n v="3232"/>
    <s v="NO_CONCILIADO"/>
  </r>
  <r>
    <x v="2"/>
    <m/>
    <x v="2"/>
    <x v="79"/>
    <s v="B22810870002"/>
    <s v="BOD"/>
    <n v="2281087"/>
    <m/>
    <s v="00099021001 DEP.DE CHEQ.AJENOS,RET.DE CAM.,CONCEPTO: DEPÓSITO,DEP.: CRISTOBAL PEREZ PAUCARA , PROCEDENCIA: BANCO UNION S.A., CHEQUE: 216018, FECHA DE EMISION:28/04/2025"/>
    <m/>
    <m/>
    <m/>
    <m/>
    <m/>
    <m/>
    <n v="0"/>
    <n v="9645.08"/>
    <s v="NO_CONCILIADO"/>
  </r>
  <r>
    <x v="2"/>
    <m/>
    <x v="2"/>
    <x v="79"/>
    <s v="B22810890002"/>
    <s v="BOD"/>
    <n v="2281089"/>
    <m/>
    <s v="00099021001 DEP.DE CHEQ.AJENOS,RET.DE CAM.,CONCEPTO: DEPÓSITO,DEP.: GONZALO MAMANI VILLCA , PROCEDENCIA: BANCO UNION S.A., CHEQUE: 216020, FECHA DE EMISION:28/04/2025"/>
    <m/>
    <m/>
    <m/>
    <m/>
    <m/>
    <m/>
    <n v="0"/>
    <n v="3703.88"/>
    <s v="NO_CONCILIADO"/>
  </r>
  <r>
    <x v="5"/>
    <m/>
    <x v="5"/>
    <x v="79"/>
    <s v="B22811160002"/>
    <s v="BOD"/>
    <n v="2281116"/>
    <m/>
    <s v="00099021001 DEP.DE CHEQ.AJENOS,RET.DE CAM.,CONCEPTO: INCAPACIDADES,DEP.: CAJA NACIONAL DE SALUD , PROCEDENCIA: BANCO UNION S.A., CHEQUE: 27698, FECHA DE EMISION:22/04/2025"/>
    <m/>
    <m/>
    <m/>
    <m/>
    <m/>
    <m/>
    <n v="0"/>
    <n v="314780.96000000002"/>
    <s v="NO_CONCILIADO"/>
  </r>
  <r>
    <x v="13"/>
    <m/>
    <x v="13"/>
    <x v="79"/>
    <s v="J06345320002"/>
    <s v="NTE"/>
    <n v="11806613"/>
    <m/>
    <s v="A:00099021001 GAM DE COMANCHE, TRANSFERENCIA DE RECUPERACIONES SEGÚN NOTA INTERNA GEF-LCR-DYF-0332-NOT/25, POR CONCEPTO DE CAPITAL E INTERESES DE ACUERDO A CONTRATO DE FIDEICOMISO “FINANCIAMIENTO DE APOYO A LA REACTIVACION DE LA INVERSION PUBLICA” (FARIP) FIRMADO ENTRE EL MPD Y EL FNDR."/>
    <m/>
    <m/>
    <m/>
    <m/>
    <m/>
    <m/>
    <n v="0"/>
    <n v="26588.41"/>
    <s v="NO_CONCILIADO"/>
  </r>
  <r>
    <x v="13"/>
    <m/>
    <x v="13"/>
    <x v="79"/>
    <s v="J06345330002"/>
    <s v="NTE"/>
    <n v="11806662"/>
    <m/>
    <s v="A:00099021001 GAM DE COROICO, TRANSFERENCIA DE RECUPERACIONES SEGÚN NOTA INTERNA GEF-LCR-DYF-0332-NOT/25, POR CONCEPTO DE CAPITAL E INTERESES DE ACUERDO A CONTRATO DE FIDEICOMISO “FINANCIAMIENTO DE APOYO A LA REACTIVACION DE LA INVERSION PUBLICA” (FARIP) FIRMADO ENTRE EL MPD Y EL FNDR."/>
    <m/>
    <m/>
    <m/>
    <m/>
    <m/>
    <m/>
    <n v="0"/>
    <n v="5868.23"/>
    <s v="NO_CONCILIADO"/>
  </r>
  <r>
    <x v="13"/>
    <m/>
    <x v="13"/>
    <x v="79"/>
    <s v="J06345340002"/>
    <s v="NTE"/>
    <n v="11806634"/>
    <m/>
    <s v="A:00099021001 GAM DE COMARAPA, TRANSFERENCIA DE RECUPERACIONES SEGÚN NOTA INTERNA GEF-LCR-DYF-0332-NOT/25, POR CONCEPTO DE CAPITAL E INTERESES DE ACUERDO A CONTRATO DE FIDEICOMISO “FINANCIAMIENTO DE APOYO A LA REACTIVACION DE LA INVERSION PUBLICA” (FARIP) FIRMADO ENTRE EL MPD Y EL FNDR."/>
    <m/>
    <m/>
    <m/>
    <m/>
    <m/>
    <m/>
    <n v="0"/>
    <n v="49385.91"/>
    <s v="NO_CONCILIADO"/>
  </r>
  <r>
    <x v="13"/>
    <m/>
    <x v="13"/>
    <x v="79"/>
    <s v="J06345350002"/>
    <s v="NTE"/>
    <n v="11806691"/>
    <m/>
    <s v="A:00099021001 GAM DE CORQUE, TRANSFERENCIA DE RECUPERACIONES SEGÚN NOTA INTERNA GEF-LCR-DYF-0332-NOT/25, POR CONCEPTO DE CAPITAL E INTERESES DE ACUERDO A CONTRATO DE FIDEICOMISO “FINANCIAMIENTO DE APOYO A LA REACTIVACION DE LA INVERSION PUBLICA” (FARIP) FIRMADO ENTRE EL MPD Y EL FNDR."/>
    <m/>
    <m/>
    <m/>
    <m/>
    <m/>
    <m/>
    <n v="0"/>
    <n v="13247.85"/>
    <s v="NO_CONCILIADO"/>
  </r>
  <r>
    <x v="13"/>
    <m/>
    <x v="13"/>
    <x v="79"/>
    <s v="J06345390002"/>
    <s v="NTE"/>
    <n v="11806747"/>
    <m/>
    <s v="A:00099021001 GAM DE LAS CARRERAS, TRANSFERENCIA DE RECUPERACIONES SEGÚN NOTA INTERNA GEF-LCR-DYF-0332-NOT/25, POR CONCEPTO DE CAPITAL E INTERESES DE ACUERDO A CONTRATO DE FIDEICOMISO “FINANCIAMIENTO DE APOYO A LA REACTIVACION DE LA INVERSION PUBLICA” (FARIP) FIRMADO ENTRE EL MPD Y EL FNDR."/>
    <m/>
    <m/>
    <m/>
    <m/>
    <m/>
    <m/>
    <n v="0"/>
    <n v="33790.5"/>
    <s v="NO_CONCILIADO"/>
  </r>
  <r>
    <x v="13"/>
    <m/>
    <x v="13"/>
    <x v="79"/>
    <s v="J06345400002"/>
    <s v="NTE"/>
    <n v="11806710"/>
    <m/>
    <s v="A:00099021001 GAM DE HUARINA, TRANSFERENCIA DE RECUPERACIONES SEGÚN NOTA INTERNA GEF-LCR-DYF-0332-NOT/25, POR CONCEPTO DE CAPITAL E INTERESES DE ACUERDO A CONTRATO DE FIDEICOMISO “FINANCIAMIENTO DE APOYO A LA REACTIVACION DE LA INVERSION PUBLICA” (FARIP) FIRMADO ENTRE EL MPD Y EL FNDR."/>
    <m/>
    <m/>
    <m/>
    <m/>
    <m/>
    <m/>
    <n v="0"/>
    <n v="4377.67"/>
    <s v="NO_CONCILIADO"/>
  </r>
  <r>
    <x v="13"/>
    <m/>
    <x v="13"/>
    <x v="79"/>
    <s v="J06345420002"/>
    <s v="NTE"/>
    <n v="11806834"/>
    <m/>
    <s v="A:00099021001 GAM DE LAS CARRERAS, TRANSFERENCIA DE RECUPERACIONES SEGÚN NOTA INTERNA GEF-LCR-DYF-0332-NOT/25, POR CONCEPTO DE CAPITAL E INTERESES DE ACUERDO A CONTRATO DE FIDEICOMISO “FINANCIAMIENTO DE APOYO A LA REACTIVACION DE LA INVERSION PUBLICA” (FARIP) FIRMADO ENTRE EL MPD Y EL FNDR."/>
    <m/>
    <m/>
    <m/>
    <m/>
    <m/>
    <m/>
    <n v="0"/>
    <n v="4923.58"/>
    <s v="NO_CONCILIADO"/>
  </r>
  <r>
    <x v="13"/>
    <m/>
    <x v="13"/>
    <x v="79"/>
    <s v="J06345450002"/>
    <s v="NTE"/>
    <n v="11807471"/>
    <m/>
    <s v="A:00099021001 GAM DE MONTEAGUDO, TRANSFERENCIA DE RECUPERACIONES SEGÚN NOTA INTERNA GEF-LCR-DYF-0332-NOT/25, POR CONCEPTO DE CAPITAL E INTERESES DE ACUERDO A CONTRATO DE FIDEICOMISO “FINANCIAMIENTO DE APOYO A LA REACTIVACION DE LA INVERSION PUBLICA” (FARIP) FIRMADO ENTRE EL MPD Y EL FNDR."/>
    <m/>
    <m/>
    <m/>
    <m/>
    <m/>
    <m/>
    <n v="0"/>
    <n v="70640.78"/>
    <s v="NO_CONCILIADO"/>
  </r>
  <r>
    <x v="13"/>
    <m/>
    <x v="13"/>
    <x v="79"/>
    <s v="J06345460002"/>
    <s v="NTE"/>
    <n v="11807484"/>
    <m/>
    <s v="A:00099021001 GAM DE PORTACHUELO, TRANSFERENCIA DE RECUPERACIONES SEGÚN NOTA INTERNA GEF-LCR-DYF-0332-NOT/25, POR CONCEPTO DE CAPITAL E INTERESES DE ACUERDO A CONTRATO DE FIDEICOMISO “FINANCIAMIENTO DE APOYO A LA REACTIVACION DE LA INVERSION PUBLICA” (FARIP) FIRMADO ENTRE EL MPD Y EL FNDR."/>
    <m/>
    <m/>
    <m/>
    <m/>
    <m/>
    <m/>
    <n v="0"/>
    <n v="20425.21"/>
    <s v="NO_CONCILIADO"/>
  </r>
  <r>
    <x v="13"/>
    <m/>
    <x v="13"/>
    <x v="79"/>
    <s v="J06345480002"/>
    <s v="NTE"/>
    <n v="11807462"/>
    <m/>
    <s v="A:00099021001 GAM DE LURIBAY, TRANSFERENCIA DE RECUPERACIONES SEGÚN NOTA INTERNA GEF-LCR-DYF-0332-NOT/25, POR CONCEPTO DE CAPITAL E INTERESES DE ACUERDO A CONTRATO DE FIDEICOMISO “FINANCIAMIENTO DE APOYO A LA REACTIVACION DE LA INVERSION PUBLICA” (FARIP) FIRMADO ENTRE EL MPD Y EL FNDR."/>
    <m/>
    <m/>
    <m/>
    <m/>
    <m/>
    <m/>
    <n v="0"/>
    <n v="28853.23"/>
    <s v="NO_CONCILIADO"/>
  </r>
  <r>
    <x v="13"/>
    <m/>
    <x v="13"/>
    <x v="79"/>
    <s v="J06345840002"/>
    <s v="NTE"/>
    <n v="11810223"/>
    <m/>
    <s v="A:00099021001 GAM DE CHIMORE, TRANSFERENCIA DE RECUPERACIONES SEGÚN NOTA INTERNA GEF-LCR-DYF-0398-NOT/25, POR CONCEPTO DE INTERESES DE ACUERDO A CONTRATO DE FIDEICOMISO “FINANCIAMIENTO DE APOYO A LA REACTIVACION DE LA INVERSION PUBLICA” (FARIP) FIRMADO ENTRE EL MPD Y EL FNDR.(reliquidación)"/>
    <m/>
    <m/>
    <m/>
    <m/>
    <m/>
    <m/>
    <n v="0"/>
    <n v="1.17"/>
    <s v="NO_CONCILIADO"/>
  </r>
  <r>
    <x v="13"/>
    <m/>
    <x v="13"/>
    <x v="79"/>
    <s v="J06345850002"/>
    <s v="NTE"/>
    <n v="11810179"/>
    <m/>
    <s v="A:00099021001 GAM DE CARANAVI, TRANSFERENCIA DE RECUPERACIONES SEGÚN NOTA INTERNA GEF-LCR-DYF-0398-NOT/25, POR CONCEPTO DE INTERESES DE ACUERDO A CONTRATO DE FIDEICOMISO “FINANCIAMIENTO DE APOYO A LA REACTIVACION DE LA INVERSION PUBLICA” (FARIP) FIRMADO ENTRE EL MPD Y EL FNDR. (normal y reliquidación)"/>
    <m/>
    <m/>
    <m/>
    <m/>
    <m/>
    <m/>
    <n v="0"/>
    <n v="19110.96"/>
    <s v="NO_CONCILIADO"/>
  </r>
  <r>
    <x v="13"/>
    <m/>
    <x v="13"/>
    <x v="79"/>
    <s v="J06345880002"/>
    <s v="NTE"/>
    <n v="11810164"/>
    <m/>
    <s v="A:00099021001 GAM DE YAMPARAEZ, TRANSFERENCIA DE RECUPERACIONES SEGÚN NOTA INTERNA GEF-LCR-DYF-0332-NOT/25, POR CONCEPTO DE INTERESES DE ACUERDO A CONTRATO DE FIDEICOMISO “FINANCIAMIENTO DE APOYO A LA REACTIVACION DE LA INVERSION PUBLICA” (FARIP) FIRMADO ENTRE EL MPD Y EL FNDR."/>
    <m/>
    <m/>
    <m/>
    <m/>
    <m/>
    <m/>
    <n v="0"/>
    <n v="10321.959999999999"/>
    <s v="NO_CONCILIADO"/>
  </r>
  <r>
    <x v="13"/>
    <m/>
    <x v="13"/>
    <x v="79"/>
    <s v="J06345910002"/>
    <s v="NTE"/>
    <n v="11810294"/>
    <m/>
    <s v="A:00099021001 GAM DE SOPACHUY, TRANSFERENCIA DE RECUPERACIONES SEGÚN NOTA INTERNA GEF-LCR-DYF-0398-NOT/25, POR CONCEPTO DE CAPITAL E INTERESES DE ACUERDO A CONTRATO DE FIDEICOMISO “FINANCIAMIENTO DE APOYO A LA REACTIVACION DE LA INVERSION PUBLICA” (FARIP) FIRMADO ENTRE EL MPD Y EL FNDR.( normal y reliquidación)"/>
    <m/>
    <m/>
    <m/>
    <m/>
    <m/>
    <m/>
    <n v="0"/>
    <n v="33842.080000000002"/>
    <s v="NO_CONCILIADO"/>
  </r>
  <r>
    <x v="13"/>
    <m/>
    <x v="13"/>
    <x v="79"/>
    <s v="J06345930002"/>
    <s v="NTE"/>
    <n v="11810201"/>
    <m/>
    <s v="A:00099021001 GAM DE CHIMORE, TRANSFERENCIA DE RECUPERACIONES SEGÚN NOTA INTERNA GEF-LCR-DYF-0398-NOT/25, POR CONCEPTO DE INTERESES DE ACUERDO A CONTRATO DE FIDEICOMISO “FINANCIAMIENTO DE APOYO A LA REACTIVACION DE LA INVERSION PUBLICA” (FARIP) FIRMADO ENTRE EL MPD Y EL FNDR.(reliquidación)"/>
    <m/>
    <m/>
    <m/>
    <m/>
    <m/>
    <m/>
    <n v="0"/>
    <n v="122.19"/>
    <s v="NO_CONCILIADO"/>
  </r>
  <r>
    <x v="13"/>
    <m/>
    <x v="13"/>
    <x v="79"/>
    <s v="J06345940002"/>
    <s v="NTE"/>
    <n v="11810411"/>
    <m/>
    <s v="A:00099021001 GAD DE COCHABAMBA, TRANSFERENCIA DE RECUPERACIONES SEGÚN NOTA INTERNA GEF-LCR-DYF-0332-NOT/25, POR CONCEPTO DE CAPITAL E INTERESES DE ACUERDO A CONTRATO DE FIDEICOMISO “FINANCIAMIENTO DE APOYO A LA REACTIVACION DE LA INVERSION PUBLICA” (FARIP) FIRMADO ENTRE EL MPD Y EL FNDR."/>
    <m/>
    <m/>
    <m/>
    <m/>
    <m/>
    <m/>
    <n v="0"/>
    <n v="186548.47"/>
    <s v="NO_CONCILIADO"/>
  </r>
  <r>
    <x v="13"/>
    <m/>
    <x v="13"/>
    <x v="79"/>
    <s v="J06345960002"/>
    <s v="NTE"/>
    <n v="11810438"/>
    <m/>
    <s v="A:00099021001 GAD DE COCHABAMBA, TRANSFERENCIA DE RECUPERACIONES SEGÚN NOTA INTERNA GEF-LCR-DYF-0332-NOT/25, POR CONCEPTO DE INTERESES DE ACUERDO A CONTRATO DE FIDEICOMISO “FINANCIAMIENTO DE APOYO A LA REACTIVACION DE LA INVERSION PUBLICA” (FARIP) FIRMADO ENTRE EL MPD Y EL FNDR."/>
    <m/>
    <m/>
    <m/>
    <m/>
    <m/>
    <m/>
    <n v="0"/>
    <n v="906.8"/>
    <s v="NO_CONCILIADO"/>
  </r>
  <r>
    <x v="13"/>
    <m/>
    <x v="13"/>
    <x v="79"/>
    <s v="J06345980002"/>
    <s v="NTE"/>
    <n v="11810413"/>
    <m/>
    <s v="A:00099021001 GAD DE COCHABAMBA, TRANSFERENCIA DE RECUPERACIONES SEGÚN NOTA INTERNA GEF-LCR-DYF-0332-NOT/25, POR CONCEPTO DE INTERESES DE ACUERDO A CONTRATO DE FIDEICOMISO “FINANCIAMIENTO DE APOYO A LA REACTIVACION DE LA INVERSION PUBLICA” (FARIP) FIRMADO ENTRE EL MPD Y EL FNDR."/>
    <m/>
    <m/>
    <m/>
    <m/>
    <m/>
    <m/>
    <n v="0"/>
    <n v="18383.39"/>
    <s v="NO_CONCILIADO"/>
  </r>
  <r>
    <x v="13"/>
    <m/>
    <x v="13"/>
    <x v="79"/>
    <s v="J06346130002"/>
    <s v="NTE"/>
    <n v="11811270"/>
    <m/>
    <s v="A:00099021001 GAM DE HUARINA, TRANSFERENCIA DE RECUPERACIONES SEGÚN NOTA INTERNA GEF-LCR-DYF-0332-NOT/25, POR CONCEPTO DE INTERESES DE ACUERDO A CONTRATO DE FIDEICOMISO “FINANCIAMIENTO DE APOYO A LA REACTIVACION DE LA INVERSION PUBLICA” (FARIP) FIRMADO ENTRE EL MPD Y EL FNDR."/>
    <m/>
    <m/>
    <m/>
    <m/>
    <m/>
    <m/>
    <n v="0"/>
    <n v="6092.79"/>
    <s v="NO_CONCILIADO"/>
  </r>
  <r>
    <x v="9"/>
    <m/>
    <x v="9"/>
    <x v="79"/>
    <s v="Q22113150002"/>
    <s v="CRV"/>
    <n v="2211315"/>
    <m/>
    <s v="NUMERO DE LIBRETA CUT: LIB NÂ° 00099021001 OPERACIÓN E75 TRANSFERENCIA DE LA CUENTA FISCAL BUN A LA CUT EN MN TRANSFERENCIA DE FONDOS A SOLICITUD DE: GOBIERNO AUTONOMO MUNICIPAL SANTIAGO DE ANDAMARCA, CITE: G.A.M.S.A. NÂ° 70/2025 CUENTA CUT 3987 LIBRETA NÂ° 00099021001 TGN RECURSOS ORDINARIOS,"/>
    <m/>
    <m/>
    <m/>
    <m/>
    <m/>
    <m/>
    <n v="0"/>
    <n v="0.02"/>
    <s v="NO_CONCILIADO"/>
  </r>
  <r>
    <x v="13"/>
    <m/>
    <x v="13"/>
    <x v="79"/>
    <s v="J06345490002"/>
    <s v="NTE"/>
    <n v="11807506"/>
    <m/>
    <s v="A:00099021001 GAM DE PUERTO VILLARROEL, TRANSFERENCIA DE RECUPERACIONES SEGÚN NOTA INTERNA GEF-LCR-DYF-0332-NOT/25, POR CONCEPTO DE CAPITAL E INTERESES DE ACUERDO A CONTRATO DE FIDEICOMISO “FINANCIAMIENTO DE APOYO A LA REACTIVACION DE LA INVERSION PUBLICA” (FARIP) FIRMADO ENTRE EL MPD Y EL FNDR."/>
    <m/>
    <m/>
    <m/>
    <m/>
    <m/>
    <m/>
    <n v="0"/>
    <n v="7452.49"/>
    <s v="NO_CONCILIADO"/>
  </r>
  <r>
    <x v="13"/>
    <m/>
    <x v="13"/>
    <x v="79"/>
    <s v="J06345530002"/>
    <s v="NTE"/>
    <n v="11807495"/>
    <m/>
    <s v="A:00099021001 GAM DE PUERTO VILLARROEL, TRANSFERENCIA DE RECUPERACIONES SEGÚN NOTA INTERNA GEF-LCR-DYF-0332-NOT/25, POR CONCEPTO DE CAPITAL E INTERESES DE ACUERDO A CONTRATO DE FIDEICOMISO “FINANCIAMIENTO DE APOYO A LA REACTIVACION DE LA INVERSION PUBLICA” (FARIP) FIRMADO ENTRE EL MPD Y EL FNDR."/>
    <m/>
    <m/>
    <m/>
    <m/>
    <m/>
    <m/>
    <n v="0"/>
    <n v="54562.09"/>
    <s v="NO_CONCILIADO"/>
  </r>
  <r>
    <x v="13"/>
    <m/>
    <x v="13"/>
    <x v="79"/>
    <s v="J06345540002"/>
    <s v="NTE"/>
    <n v="11807534"/>
    <m/>
    <s v="A:00099021001 GAM DE PUERTO VILLARROEL, TRANSFERENCIA DE RECUPERACIONES SEGÚN NOTA INTERNA GEF-LCR-DYF-0332-NOT/25, POR CONCEPTO DE INTERESES DE ACUERDO A CONTRATO DE FIDEICOMISO “FINANCIAMIENTO DE APOYO A LA REACTIVACION DE LA INVERSION PUBLICA” (FARIP) FIRMADO ENTRE EL MPD Y EL FNDR."/>
    <m/>
    <m/>
    <m/>
    <m/>
    <m/>
    <m/>
    <n v="0"/>
    <n v="1854.54"/>
    <s v="NO_CONCILIADO"/>
  </r>
  <r>
    <x v="13"/>
    <m/>
    <x v="13"/>
    <x v="79"/>
    <s v="J06345570002"/>
    <s v="NTE"/>
    <n v="11807550"/>
    <m/>
    <s v="A:00099021001 GAM DE SAN BENITO (VILLA JOSE QUINTIN), TRANSFERENCIA DE RECUPERACIONES SEGÚN NOTA INTERNA GEF-LCR-DYF-0332-NOT/25, POR CONCEPTO DE INTERESES DE ACUERDO A CONTRATO DE FIDEICOMISO “FINANCIAMIENTO DE APOYO A LA REACTIVACION DE LA INVERSION PUBLICA” (FARIP) FIRMADO ENTRE EL MPD Y EL FNDR."/>
    <m/>
    <m/>
    <m/>
    <m/>
    <m/>
    <m/>
    <n v="0"/>
    <n v="13093.58"/>
    <s v="NO_CONCILIADO"/>
  </r>
  <r>
    <x v="13"/>
    <m/>
    <x v="13"/>
    <x v="79"/>
    <s v="J06345580002"/>
    <s v="NTE"/>
    <n v="11807543"/>
    <m/>
    <s v="A:00099021001 GAM DE SAN BENITO (VILLA JOSE QUINTIN), TRANSFERENCIA DE RECUPERACIONES SEGÚN NOTA INTERNA GEF-LCR-DYF-0332-NOT/25, POR CONCEPTO DE CAPITAL E INTERESES DE ACUERDO A CONTRATO DE FIDEICOMISO “FINANCIAMIENTO DE APOYO A LA REACTIVACION DE LA INVERSION PUBLICA” (FARIP) FIRMADO ENTRE EL MPD Y EL FNDR."/>
    <m/>
    <m/>
    <m/>
    <m/>
    <m/>
    <m/>
    <n v="0"/>
    <n v="27751.09"/>
    <s v="NO_CONCILIADO"/>
  </r>
  <r>
    <x v="13"/>
    <m/>
    <x v="13"/>
    <x v="79"/>
    <s v="J06345620002"/>
    <s v="NTE"/>
    <n v="11808863"/>
    <m/>
    <s v="A:00099021001 GAM DE SOPACHUY, TRANSFERENCIA DE RECUPERACIONES SEGÚN NOTA INTERNA GEF-LCR-DYF-0332-NOT/25, POR CONCEPTO DE INTERESES DE ACUERDO A CONTRATO DE FIDEICOMISO “FINANCIAMIENTO DE APOYO A LA REACTIVACION DE LA INVERSION PUBLICA” (FARIP) FIRMADO ENTRE EL MPD Y EL FNDR."/>
    <m/>
    <m/>
    <m/>
    <m/>
    <m/>
    <m/>
    <n v="0"/>
    <n v="2630.42"/>
    <s v="NO_CONCILIADO"/>
  </r>
  <r>
    <x v="13"/>
    <m/>
    <x v="13"/>
    <x v="79"/>
    <s v="J06345630002"/>
    <s v="NTE"/>
    <n v="11808952"/>
    <m/>
    <s v="A:00099021001 GAM DE TARIJA, TRANSFERENCIA DE RECUPERACIONES SEGÚN NOTA INTERNA GEF-LCR-DYF-0332-NOT/25, POR CONCEPTO DE CAPITAL E INTERESES DE ACUERDO A CONTRATO DE FIDEICOMISO “FINANCIAMIENTO DE APOYO A LA REACTIVACION DE LA INVERSION PUBLICA” (FARIP) FIRMADO ENTRE EL MPD Y EL FNDR."/>
    <m/>
    <m/>
    <m/>
    <m/>
    <m/>
    <m/>
    <n v="0"/>
    <n v="178778.18"/>
    <s v="NO_CONCILIADO"/>
  </r>
  <r>
    <x v="13"/>
    <m/>
    <x v="13"/>
    <x v="79"/>
    <s v="J06345650002"/>
    <s v="NTE"/>
    <n v="11808841"/>
    <m/>
    <s v="A:00099021001 GAM DE SIPE SIPE, TRANSFERENCIA DE RECUPERACIONES SEGÚN NOTA INTERNA GEF-LCR-DYF-0332-NOT/25, POR CONCEPTO DE INTERESES DE ACUERDO A CONTRATO DE FIDEICOMISO “FINANCIAMIENTO DE APOYO A LA REACTIVACION DE LA INVERSION PUBLICA” (FARIP) FIRMADO ENTRE EL MPD Y EL FNDR."/>
    <m/>
    <m/>
    <m/>
    <m/>
    <m/>
    <m/>
    <n v="0"/>
    <n v="3145.2"/>
    <s v="NO_CONCILIADO"/>
  </r>
  <r>
    <x v="13"/>
    <m/>
    <x v="13"/>
    <x v="79"/>
    <s v="J06345660002"/>
    <s v="NTE"/>
    <n v="11808839"/>
    <m/>
    <s v="A:00099021001 GAM DE SHINAHOTA, TRANSFERENCIA DE RECUPERACIONES SEGÚN NOTA INTERNA GEF-LCR-DYF-0332-NOT/25, POR CONCEPTO DE INTERESES DE ACUERDO A CONTRATO DE FIDEICOMISO “FINANCIAMIENTO DE APOYO A LA REACTIVACION DE LA INVERSION PUBLICA” (FARIP) FIRMADO ENTRE EL MPD Y EL FNDR."/>
    <m/>
    <m/>
    <m/>
    <m/>
    <m/>
    <m/>
    <n v="0"/>
    <n v="909.1"/>
    <s v="NO_CONCILIADO"/>
  </r>
  <r>
    <x v="13"/>
    <m/>
    <x v="13"/>
    <x v="79"/>
    <s v="J06345690002"/>
    <s v="NTE"/>
    <n v="11810072"/>
    <m/>
    <s v="A:00099021001 GAM DE VILLA AZURDUY, TRANSFERENCIA DE RECUPERACIONES SEGÚN NOTA INTERNA GEF-LCR-DYF-0332-NOT/25, POR CONCEPTO DE CAPITAL E INTERESES DE ACUERDO A CONTRATO DE FIDEICOMISO “FINANCIAMIENTO DE APOYO A LA REACTIVACION DE LA INVERSION PUBLICA” (FARIP) FIRMADO ENTRE EL MPD Y EL FNDR."/>
    <m/>
    <m/>
    <m/>
    <m/>
    <m/>
    <m/>
    <n v="0"/>
    <n v="67185.02"/>
    <s v="NO_CONCILIADO"/>
  </r>
  <r>
    <x v="13"/>
    <m/>
    <x v="13"/>
    <x v="79"/>
    <s v="J06345710002"/>
    <s v="NTE"/>
    <n v="11809335"/>
    <m/>
    <s v="A:00099021001 GAM DE URIONDO (CONCEPCION), TRANSFERENCIA DE RECUPERACIONES SEGÚN NOTA INTERNA GEF-LCR-DYF-0332-NOT/25, POR CONCEPTO DE CAPITAL E INTERESES DE ACUERDO A CONTRATO DE FIDEICOMISO “FINANCIAMIENTO DE APOYO A LA REACTIVACION DE LA INVERSION PUBLICA” (FARIP) FIRMADO ENTRE EL MPD Y EL FNDR."/>
    <m/>
    <m/>
    <m/>
    <m/>
    <m/>
    <m/>
    <n v="0"/>
    <n v="142081.64000000001"/>
    <s v="NO_CONCILIADO"/>
  </r>
  <r>
    <x v="13"/>
    <m/>
    <x v="13"/>
    <x v="79"/>
    <s v="J06345730002"/>
    <s v="NTE"/>
    <n v="11810093"/>
    <m/>
    <s v="A:00099021001 GAM DE VILLA MOJOCOYA, TRANSFERENCIA DE RECUPERACIONES SEGÚN NOTA INTERNA GEF-LCR-DYF-0332-NOT/25, POR CONCEPTO DE CAPITAL E INTERESES DE ACUERDO A CONTRATO DE FIDEICOMISO “FINANCIAMIENTO DE APOYO A LA REACTIVACION DE LA INVERSION PUBLICA” (FARIP) FIRMADO ENTRE EL MPD Y EL FNDR."/>
    <m/>
    <m/>
    <m/>
    <m/>
    <m/>
    <m/>
    <n v="0"/>
    <n v="36499.440000000002"/>
    <s v="NO_CONCILIADO"/>
  </r>
  <r>
    <x v="13"/>
    <m/>
    <x v="13"/>
    <x v="79"/>
    <s v="J06345740002"/>
    <s v="NTE"/>
    <n v="11810078"/>
    <m/>
    <s v="A:00099021001 GAM DE VILLA MOJOCOYA, TRANSFERENCIA DE RECUPERACIONES SEGÚN NOTA INTERNA GEF-LCR-DYF-0332-NOT/25, POR CONCEPTO DE INTERESES DE ACUERDO A CONTRATO DE FIDEICOMISO “FINANCIAMIENTO DE APOYO A LA REACTIVACION DE LA INVERSION PUBLICA” (FARIP) FIRMADO ENTRE EL MPD Y EL FNDR."/>
    <m/>
    <m/>
    <m/>
    <m/>
    <m/>
    <m/>
    <n v="0"/>
    <n v="4800.2700000000004"/>
    <s v="NO_CONCILIADO"/>
  </r>
  <r>
    <x v="13"/>
    <m/>
    <x v="13"/>
    <x v="79"/>
    <s v="J06345770002"/>
    <s v="NTE"/>
    <n v="11810120"/>
    <m/>
    <s v="A:00099021001 GAM DE YAMPARAEZ, TRANSFERENCIA DE RECUPERACIONES SEGÚN NOTA INTERNA GEF-LCR-DYF-0332-NOT/25, POR CONCEPTO DE CAPITAL E INTERESES DE ACUERDO A CONTRATO DE FIDEICOMISO “FINANCIAMIENTO DE APOYO A LA REACTIVACION DE LA INVERSION PUBLICA” (FARIP) FIRMADO ENTRE EL MPD Y EL FNDR."/>
    <m/>
    <m/>
    <m/>
    <m/>
    <m/>
    <m/>
    <n v="0"/>
    <n v="19495.18"/>
    <s v="NO_CONCILIADO"/>
  </r>
  <r>
    <x v="13"/>
    <m/>
    <x v="13"/>
    <x v="79"/>
    <s v="J06345820002"/>
    <s v="NTE"/>
    <n v="11810243"/>
    <m/>
    <s v="A:00099021001 GAM DE INQUISIVI, TRANSFERENCIA DE RECUPERACIONES SEGÚN NOTA INTERNA GEF-LCR-DYF-0398-NOT/25, POR CONCEPTO DE INTERESES DE ACUERDO A CONTRATO DE FIDEICOMISO “FINANCIAMIENTO DE APOYO A LA REACTIVACION DE LA INVERSION PUBLICA” (FARIP) FIRMADO ENTRE EL MPD Y EL FNDR.(normal y reliquidación)"/>
    <m/>
    <m/>
    <m/>
    <m/>
    <m/>
    <m/>
    <n v="0"/>
    <n v="5289.25"/>
    <s v="NO_CONCILIADO"/>
  </r>
  <r>
    <x v="13"/>
    <m/>
    <x v="13"/>
    <x v="79"/>
    <s v="J06345790002"/>
    <s v="NTE"/>
    <n v="11810105"/>
    <m/>
    <s v="A:00099021001 GAM DE VILLA ZUDAÑEZ (TACOPAYA), TRANSFERENCIA DE RECUPERACIONES SEGÚN NOTA INTERNA GEF-LCR-DYF-0332-NOT/25, POR CONCEPTO DE CAPITAL E INTERESES DE ACUERDO A CONTRATO DE FIDEICOMISO “FINANCIAMIENTO DE APOYO A LA REACTIVACION DE LA INVERSION PUBLICA” (FARIP) FIRMADO ENTRE EL MPD Y EL FNDR."/>
    <m/>
    <m/>
    <m/>
    <m/>
    <m/>
    <m/>
    <n v="0"/>
    <n v="100351.73"/>
    <s v="NO_CONCILIADO"/>
  </r>
  <r>
    <x v="13"/>
    <m/>
    <x v="13"/>
    <x v="79"/>
    <s v="J06345810002"/>
    <s v="NTE"/>
    <n v="11810157"/>
    <m/>
    <s v="A:00099021001 GAM DE YAMPARAEZ, TRANSFERENCIA DE RECUPERACIONES SEGÚN NOTA INTERNA GEF-LCR-DYF-0332-NOT/25, POR CONCEPTO DE CAPITAL E INTERESES DE ACUERDO A CONTRATO DE FIDEICOMISO “FINANCIAMIENTO DE APOYO A LA REACTIVACION DE LA INVERSION PUBLICA” (FARIP) FIRMADO ENTRE EL MPD Y EL FNDR."/>
    <m/>
    <m/>
    <m/>
    <m/>
    <m/>
    <m/>
    <n v="0"/>
    <n v="56071.93"/>
    <s v="NO_CONCILIADO"/>
  </r>
  <r>
    <x v="1"/>
    <m/>
    <x v="1"/>
    <x v="79"/>
    <s v="G31153530002"/>
    <s v="CRV"/>
    <n v="23300"/>
    <m/>
    <s v="DEVOLUCION DE FONDOS DE SOLIC. 054796-23300 DE MIN. DE GOBIERNO DE 28/4/2025 REF.: PAGO AL EXT. ADQUISICIÓN DE ARMAMENTO PARA LAS OP. DE INTERDICCIÓN AL NARCOTRÁFICO DE LA FELCN, SEGUN DOC. ADJUNTA, POR CONTENER CARACTERES NO PERMITIDOS (ADQUISICIÓN, ARMAMENTO, INTERDICCIÓN, NARCOTRÁFICO) EN EL SWIF LIB. 00015091101 MG-DIPREVCON - FORTALECIMIENTO INSTITUCIONAL"/>
    <m/>
    <m/>
    <m/>
    <m/>
    <m/>
    <m/>
    <n v="0"/>
    <n v="8499299.9000000004"/>
    <s v="NO_CONCILIADO"/>
  </r>
  <r>
    <x v="8"/>
    <m/>
    <x v="8"/>
    <x v="79"/>
    <s v="G31153540002"/>
    <s v="CRV"/>
    <n v="23215"/>
    <m/>
    <s v="DEVOLUCIÓN DE FONDOS SOLICITUD 054686-23215 DE EMPRESA PUBLICA QUIPUS REF.: 8 PAGO A GREAT CHIN POR EL 40 POR CIENTO DEL 93 POR CIENTO LOTE 4 POR ADQUISICION DE KITS DE PIEZAS Y PARTES CTTO ADM 21 2024, SEGÚN DISPOSICIÓN ADICIONAL TERCERA DE LA R.D. 025/2023. LIB. 00590012001 EMPRESA PÚBLICA QUIPUS - RECURSOS ESPECÍFICOS"/>
    <m/>
    <m/>
    <m/>
    <m/>
    <m/>
    <m/>
    <n v="0"/>
    <n v="1467012.48"/>
    <s v="NO_CONCILIADO"/>
  </r>
  <r>
    <x v="8"/>
    <m/>
    <x v="8"/>
    <x v="79"/>
    <s v="G31153550002"/>
    <s v="CRV"/>
    <n v="23214"/>
    <m/>
    <s v="DEVOLUCIÓN DE FONDOS SOLICITUD 054687-23214 DE EMPRESA PUBLICA QUIPUS REF.: 2 PAGO A GREAT CHIN POR 60 POR CIENTO DEL 93 POR CIENTO LOTE 2 POR ADQUISICION DE LECTORES RFID Y NFC SEG CTTO ADM 27 2024, SEGÚN DISPOSICIÓN ADICIONAL TERCERA DE LA R.D. 025/2023. LIB. 00590012001 EMPRESA PÚBLICA QUIPUS - RECURSOS ESPECÍFICOS"/>
    <m/>
    <m/>
    <m/>
    <m/>
    <m/>
    <m/>
    <n v="0"/>
    <n v="453467.8"/>
    <s v="NO_CONCILIADO"/>
  </r>
  <r>
    <x v="0"/>
    <m/>
    <x v="0"/>
    <x v="79"/>
    <s v="Q22115210002"/>
    <s v="CRV"/>
    <n v="2211521"/>
    <m/>
    <s v="NUMERO DE LIBRETA CUT: 00081014202 OPERACIÓN E18 TRANSFERENCIA DEL SISTEMA FINANCIERO POR CUENTA DE TERCEROS A LA CUT TRANSFERENCIA ANTICIPO DEVOLUCION DEL PROYECTO IFO-III A SOLICITUD DE ENTEL S.A."/>
    <m/>
    <m/>
    <m/>
    <m/>
    <m/>
    <m/>
    <n v="0"/>
    <n v="2984643.34"/>
    <s v="NO_CONCILIADO"/>
  </r>
  <r>
    <x v="0"/>
    <m/>
    <x v="0"/>
    <x v="79"/>
    <s v="Q22115230002"/>
    <s v="CRV"/>
    <n v="2211523"/>
    <m/>
    <s v="NUMERO DE LIBRETA CUT: 00081014202 OPERACIÓN E18 TRANSFERENCIA DEL SISTEMA FINANCIERO POR CUENTA DE TERCEROS A LA CUT TRANSFERENCIA ANTICIPO DEVOLUCION DEL PROYECTO IFO-III A SOLICITUD DE ENTEL S.A."/>
    <m/>
    <m/>
    <m/>
    <m/>
    <m/>
    <m/>
    <n v="0"/>
    <n v="2984643.34"/>
    <s v="NO_CONCILIADO"/>
  </r>
  <r>
    <x v="56"/>
    <m/>
    <x v="56"/>
    <x v="79"/>
    <s v="S11254800003"/>
    <s v="COB"/>
    <n v="1125480"/>
    <m/>
    <s v="||TRANSFERENCIA DE FONDOS SEGÚN MENSAJES SWIFT N°5855 Y 5866 DE LA FECHA Y NOTA CITE: DGAC/DAF/FIN/NE-0008/25 (HRE-TGL-1866) DE FECHA 29/01/2025 DE LA DIRECCIÓN GENERAL DE AERONÁUTICA CIVIL. (SECTOR PÚBLICO). DÉBITO DE LA LIBRETA 00117012001 DGAC, REPOSICIÓN DE ÚTILES DE ESCRITORIO."/>
    <m/>
    <m/>
    <m/>
    <m/>
    <m/>
    <m/>
    <n v="60"/>
    <n v="0"/>
    <s v="NO_CONCILIADO"/>
  </r>
  <r>
    <x v="56"/>
    <m/>
    <x v="56"/>
    <x v="79"/>
    <s v="S11254820003"/>
    <s v="COB"/>
    <n v="1125482"/>
    <m/>
    <s v="||TRANSFERENCIA DE FONDOS S/G MENSAJES SWIFT NROS. 5830 Y 5828, DE LA FECHA Y NOTA CITE DGAC/DAF/FIN/NE-0008/25 DE F.29.01.2025 (HRE-TGL-1866) DE LA DIRECCION GENERAL DE AERONAUTICA CIVIL (SECTOR PÚBLICO). DEBITO DE LA LIBRETA 00117012001 DGAC, REPOSICIÓN DE ÚTILES DE ESCRITORIO."/>
    <m/>
    <m/>
    <m/>
    <m/>
    <m/>
    <m/>
    <n v="60"/>
    <n v="0"/>
    <s v="NO_CONCILIADO"/>
  </r>
  <r>
    <x v="56"/>
    <m/>
    <x v="56"/>
    <x v="79"/>
    <s v="S11255100003"/>
    <s v="COB"/>
    <n v="1125510"/>
    <m/>
    <s v="||TRANSFERENCIA DE FONDOS S/G MENSAJE SWIFT NRO. 5873, CORREO ELECTRONICO DE LA FECHA Y NOTA CITE DGAC/DAF/FIN/NE-0008/25 DE F.29.01.2025 (HRE-TGL-1866) DE LA DIRECCION GENERAL DE AERONAUTICA CIVIL (SECTOR PÚBLICO). DEBITO DE LA LIBRETA 00117012001 DGAC, REPOSICIÓN DE ÚTILES DE ESCRITORIO."/>
    <m/>
    <m/>
    <m/>
    <m/>
    <m/>
    <m/>
    <n v="60"/>
    <n v="0"/>
    <s v="NO_CONCILIADO"/>
  </r>
  <r>
    <x v="4"/>
    <m/>
    <x v="4"/>
    <x v="79"/>
    <s v="F0024759"/>
    <s v="NTE"/>
    <n v="11818449"/>
    <m/>
    <s v="De: 00513012004 De: 00513012004 Transferencia de recursos a solicitud de Yacimientos Petrolíferos Bolivianos mediante nota CITE: YPFB/GAFC/721-DFC/URTE-195/2025 en aplicación al Decreto Supremo N° 5348 de 10 de marzo de 2025 y la Resolución Ministerial N° 26 de 27 de enero de 2025 que aprueba el Reglamento Operativo para el pago de obligaciones en el extranjero."/>
    <m/>
    <m/>
    <m/>
    <m/>
    <m/>
    <m/>
    <n v="15688755.1"/>
    <n v="0"/>
    <s v="NO_CONCILIADO"/>
  </r>
  <r>
    <x v="56"/>
    <m/>
    <x v="56"/>
    <x v="79"/>
    <s v="S11255160003"/>
    <s v="COB"/>
    <n v="1125516"/>
    <m/>
    <s v="||TRANSFERENCIA DE FONDOS SEGÚN MENSAJES SWIFT N°5883 Y 5885, CORREO ELECTRÓNICO DE LA FECHA Y NOTA CITE: DGAC/DAF/FIN/NE-0008/25 (HRE-TGL-1866) DE FECHA 29/01/2025 DE LA DIRECCIÓN GENERAL DE AERONÁUTICA CIVIL. (SECTOR PÚBLICO). DÉBITO DE LA LIBRETA 00117012001 DGAC, REPOSICIÓN DE ÚTILES DE ESCRITORIO."/>
    <m/>
    <m/>
    <m/>
    <m/>
    <m/>
    <m/>
    <n v="60"/>
    <n v="0"/>
    <s v="NO_CONCILIADO"/>
  </r>
  <r>
    <x v="2"/>
    <m/>
    <x v="2"/>
    <x v="80"/>
    <s v="O22814490002"/>
    <s v="BOD"/>
    <n v="2281449"/>
    <m/>
    <s v="00099021001 DEPOSITO DE EFECTIVO, DEPOSITANTE: DIEGO CESPEDES RAMIREZ, CONCEPTO: DEVOLUCION POR DPH POR EL MES DE NOVIEMBRE DE 2014 EMAVRA, CUENTA DE DEPOSITO: CUENTA UNICA DEL TESORO"/>
    <m/>
    <m/>
    <m/>
    <m/>
    <m/>
    <m/>
    <n v="0"/>
    <n v="77.790000000000006"/>
    <s v="NO_CONCILIADO"/>
  </r>
  <r>
    <x v="0"/>
    <m/>
    <x v="0"/>
    <x v="80"/>
    <s v="O22814590002"/>
    <s v="BOD"/>
    <n v="2281459"/>
    <m/>
    <s v="00081011101 DEPOSITO DE EFECTIVO, DEPOSITANTE: BRAYAN GRAHAM VARGAS, CONCEPTO: EXTRAVIO DE CREDENCIAL, CUENTA DE DEPOSITO: CUENTA UNICA DEL TESORO"/>
    <m/>
    <m/>
    <m/>
    <m/>
    <m/>
    <m/>
    <n v="0"/>
    <n v="25"/>
    <s v="NO_CONCILIADO"/>
  </r>
  <r>
    <x v="2"/>
    <m/>
    <x v="2"/>
    <x v="80"/>
    <s v="O22815020002"/>
    <s v="BOD"/>
    <n v="2281502"/>
    <m/>
    <s v="00099021001 DEPOSITO DE EFECTIVO, DEPOSITANTE: WENDY SHIRLEY GUISBERT SANCHEZ CI. 2684990, CONCEPTO: DEPÓSITO POR EXCEDENTE, CUENTA DE DEPOSITO: CUENTA UNICA DEL TESORO"/>
    <m/>
    <m/>
    <m/>
    <m/>
    <m/>
    <m/>
    <n v="0"/>
    <n v="679.03"/>
    <s v="NO_CONCILIADO"/>
  </r>
  <r>
    <x v="7"/>
    <m/>
    <x v="7"/>
    <x v="80"/>
    <s v="O22815890002"/>
    <s v="BOD"/>
    <n v="2281589"/>
    <m/>
    <s v="00086057003 DEPOSITO DE EFECTIVO, DEPOSITANTE: COSAPI CAUDAL S.R.L., CONCEPTO: DEV SALDO DE ANTICIPOS CONTRATO N°125 PROY MEJORAMIENTO Y AMPLIACION SIST DE AGUA Y ALCANT RIBERALTA, CUENTA DE DEPOSITO: CUENTA UNICA DEL TESORO"/>
    <m/>
    <m/>
    <m/>
    <m/>
    <m/>
    <m/>
    <n v="0"/>
    <n v="81799.740000000005"/>
    <s v="NO_CONCILIADO"/>
  </r>
  <r>
    <x v="2"/>
    <m/>
    <x v="2"/>
    <x v="80"/>
    <s v="O22816520002"/>
    <s v="BOD"/>
    <n v="2281652"/>
    <m/>
    <s v="00099021001 DEPOSITO DE EFECTIVO, DEPOSITANTE: RICHARD VALENTIN QUISBERT LAURA CI 3383211, CONCEPTO: DEPÓSITO MONTO EXCEDENTERIO A LA REMUNERACION MAXIMA - ABRIL 2025, CUENTA DE DEPOSITO: CUENTA UNICA DEL TESORO"/>
    <m/>
    <m/>
    <m/>
    <m/>
    <m/>
    <m/>
    <n v="0"/>
    <n v="13437.98"/>
    <s v="NO_CONCILIADO"/>
  </r>
  <r>
    <x v="53"/>
    <m/>
    <x v="53"/>
    <x v="80"/>
    <s v="B22814860002"/>
    <s v="BOD"/>
    <n v="2281486"/>
    <m/>
    <s v="00099021001 DEP.DE CHEQ.AJENOS,RET.DE CAM.,CONCEPTO: INCAPACIDADES,DEP.: CAJA NACIONAL DE SALUD, PROCEDENCIA: BANCO UNION S.A., CHEQUE: 33213, FECHA DE EMISION:22/04/2025._x000a_TD-151/2025 P-0836"/>
    <m/>
    <m/>
    <m/>
    <m/>
    <m/>
    <m/>
    <n v="0"/>
    <n v="2586.0100000000002"/>
    <s v="NO_CONCILIADO"/>
  </r>
  <r>
    <x v="1"/>
    <m/>
    <x v="1"/>
    <x v="80"/>
    <s v="B22814780002"/>
    <s v="BOD"/>
    <n v="2281478"/>
    <m/>
    <s v="00015011114 DEP.DE CHEQ.AJENOS,RET.DE CAM.,CONCEPTO: DEPÓSITO A LA CUT,DEP.: MINISTERIO DE GOBIERNO , PROCEDENCIA: BANCO UNION S.A., CHEQUE: 2611, FECHA DE EMISION:25/04/2025"/>
    <m/>
    <m/>
    <m/>
    <m/>
    <m/>
    <m/>
    <n v="0"/>
    <n v="437.29"/>
    <s v="NO_CONCILIADO"/>
  </r>
  <r>
    <x v="1"/>
    <m/>
    <x v="1"/>
    <x v="80"/>
    <s v="B22814800002"/>
    <s v="BOD"/>
    <n v="2281480"/>
    <m/>
    <s v="00015011108 DEP.DE CHEQ.AJENOS,RET.DE CAM.,CONCEPTO: DEPÓSITO A LA CUT,DEP.: MINISTERIO DE GOBIERNO , PROCEDENCIA: BANCO UNION S.A., CHEQUE: 2610, FECHA DE EMISION:25/04/2025"/>
    <m/>
    <m/>
    <m/>
    <m/>
    <m/>
    <m/>
    <n v="0"/>
    <n v="904.28"/>
    <s v="NO_CONCILIADO"/>
  </r>
  <r>
    <x v="47"/>
    <m/>
    <x v="47"/>
    <x v="80"/>
    <s v="B22814850002"/>
    <s v="BOD"/>
    <n v="2281485"/>
    <m/>
    <s v="00099021001 DEP.DE CHEQ.AJENOS,RET.DE CAM.,CONCEPTO: INCAPACIDADES,DEP.: CAJA NACIONAL DE SALUD, PROCEDENCIA: BANCO UNION S.A., CHEQUE: 33214, FECHA DE EMISION:22/04/2025._x000a_TD-151/2025 P-0837"/>
    <m/>
    <m/>
    <m/>
    <m/>
    <m/>
    <m/>
    <n v="0"/>
    <n v="99477.25"/>
    <s v="NO_CONCILIADO"/>
  </r>
  <r>
    <x v="45"/>
    <m/>
    <x v="45"/>
    <x v="80"/>
    <s v="B22814880002"/>
    <s v="BOD"/>
    <n v="2281488"/>
    <m/>
    <s v="00099021001 DEP.DE CHEQ.AJENOS,RET.DE CAM.,CONCEPTO: INCAPACIDADES,DEP.: CAJA NACIONAL DE SALUD, PROCEDENCIA: BANCO UNION S.A., CHEQUE: 33212, FECHA DE EMISION:22/04/2025._x000a_TD-151/2025 P-0835"/>
    <m/>
    <m/>
    <m/>
    <m/>
    <m/>
    <m/>
    <n v="0"/>
    <n v="39686.99"/>
    <s v="NO_CONCILIADO"/>
  </r>
  <r>
    <x v="1"/>
    <m/>
    <x v="1"/>
    <x v="80"/>
    <s v="B22814910002"/>
    <s v="BOD"/>
    <n v="2281491"/>
    <m/>
    <s v="00099021001 DEP.DE CHEQ.AJENOS,RET.DE CAM.,CONCEPTO: INCAPACIDADES,DEP.: CAJA NACIONAL DE SALUD, PROCEDENCIA: BANCO UNION S.A., CHEQUE: 33211, FECHA DE EMISION:22/04/2025_x000a_TD-151/2025 P-0834"/>
    <m/>
    <m/>
    <m/>
    <m/>
    <m/>
    <m/>
    <n v="0"/>
    <n v="140466.68"/>
    <s v="NO_CONCILIADO"/>
  </r>
  <r>
    <x v="42"/>
    <m/>
    <x v="42"/>
    <x v="80"/>
    <s v="B22814940002"/>
    <s v="BOD"/>
    <n v="2281494"/>
    <m/>
    <s v="00099021001 DEP.DE CHEQ.AJENOS,RET.DE CAM.,CONCEPTO: INCAPACIDADES,DEP.: CAJA NACIONAL DE SALUD, PROCEDENCIA: BANCO UNION S.A., CHEQUE: 33210, FECHA DE EMISION:22/04/2025_x000a_TD-151/2025 P-0833"/>
    <m/>
    <m/>
    <m/>
    <m/>
    <m/>
    <m/>
    <n v="0"/>
    <n v="20999.48"/>
    <s v="NO_CONCILIADO"/>
  </r>
  <r>
    <x v="62"/>
    <m/>
    <x v="62"/>
    <x v="80"/>
    <s v="B22814950002"/>
    <s v="BOD"/>
    <n v="2281495"/>
    <m/>
    <s v="00099021001 DEP.DE CHEQ.AJENOS,RET.DE CAM.,CONCEPTO: INCAPACIDADES,DEP.: CAJA NACIONAL DE SALUD, PROCEDENCIA: BANCO UNION S.A., CHEQUE: 33209, FECHA DE EMISION:22/04/2025._x000a_TD-151/2025 P-0832"/>
    <m/>
    <m/>
    <m/>
    <m/>
    <m/>
    <m/>
    <n v="0"/>
    <n v="60843.95"/>
    <s v="NO_CONCILIADO"/>
  </r>
  <r>
    <x v="92"/>
    <m/>
    <x v="92"/>
    <x v="80"/>
    <s v="B22814970002"/>
    <s v="BOD"/>
    <n v="2281497"/>
    <m/>
    <s v="00099021001 DEP.DE CHEQ.AJENOS,RET.DE CAM.,CONCEPTO: INCAPACIDADES,DEP.: CAJA NACIONAL DE SALUD, PROCEDENCIA: BANCO UNION S.A., CHEQUE: 33215, FECHA DE EMISION:22/04/2025_x000a_TD-151/2025 P-0838"/>
    <m/>
    <m/>
    <m/>
    <m/>
    <m/>
    <m/>
    <n v="0"/>
    <n v="434589.05"/>
    <s v="NO_CONCILIADO"/>
  </r>
  <r>
    <x v="93"/>
    <m/>
    <x v="93"/>
    <x v="80"/>
    <s v="B22815400002"/>
    <s v="BOD"/>
    <n v="2281540"/>
    <m/>
    <s v="00294014101 DEP.DE CHEQ.AJENOS,RET.DE CAM.,CONCEPTO: DEVOLUCION INCAPACIDAD TEMPORAL NOV/2024,DEP.: CAJA PETROLERA DE SALUD OFICINA CENTRAL , PROCEDENCIA: BANCO UNION S.A., CHEQUE: 22932, FECHA DE EMISION:29/04/2025"/>
    <m/>
    <m/>
    <m/>
    <m/>
    <m/>
    <m/>
    <n v="0"/>
    <n v="2601.6"/>
    <s v="NO_CONCILIADO"/>
  </r>
  <r>
    <x v="2"/>
    <m/>
    <x v="2"/>
    <x v="80"/>
    <s v="B22815410002"/>
    <s v="BOD"/>
    <n v="2281541"/>
    <m/>
    <s v="00099021001 DEP.DE CHEQ.AJENOS,RET.DE CAM.,CONCEPTO: DEVOLUCION INCAPACIDAD TEMPORAL NOV/2024,DEP.: CAJA PETROLERA DE SALUD OFICINA CENTRAL , PROCEDENCIA: BANCO UNION S.A., CHEQUE: 22931, FECHA DE EMISION:29/04/2025"/>
    <m/>
    <m/>
    <m/>
    <m/>
    <m/>
    <m/>
    <n v="0"/>
    <n v="922.05"/>
    <s v="NO_CONCILIADO"/>
  </r>
  <r>
    <x v="18"/>
    <m/>
    <x v="18"/>
    <x v="80"/>
    <s v="B22815430002"/>
    <s v="BOD"/>
    <n v="2281543"/>
    <m/>
    <s v="00862012001 DEP.DE CHEQ.AJENOS,RET.DE CAM.,CONCEPTO: DEVOLUCION INCAPACIDAD TEMPORAL NOV/2024,DEP.: CAJA PETROLERA DE SALUD OFICINA CENTRAL , PROCEDENCIA: BANCO UNION S.A., CHEQUE: 22929, FECHA DE EMISION:29/04/2025"/>
    <m/>
    <m/>
    <m/>
    <m/>
    <m/>
    <m/>
    <n v="0"/>
    <n v="418.8"/>
    <s v="NO_CONCILIADO"/>
  </r>
  <r>
    <x v="2"/>
    <m/>
    <x v="2"/>
    <x v="80"/>
    <s v="B22815490002"/>
    <s v="BOD"/>
    <n v="2281549"/>
    <m/>
    <s v="00099021001 DEP.DE CHEQ.AJENOS,RET.DE CAM.,CONCEPTO: DEVOLUCION INCAPACIDAD TEMPORAL NOV/2024,DEP.: CAJA PETROLERA DE SALUD OFICINA CENTRAL , PROCEDENCIA: BANCO UNION S.A., CHEQUE: 22924, FECHA DE EMISION:29/04/2025"/>
    <m/>
    <m/>
    <m/>
    <m/>
    <m/>
    <m/>
    <n v="0"/>
    <n v="589.65"/>
    <s v="NO_CONCILIADO"/>
  </r>
  <r>
    <x v="2"/>
    <m/>
    <x v="2"/>
    <x v="80"/>
    <s v="B22815500002"/>
    <s v="BOD"/>
    <n v="2281550"/>
    <m/>
    <s v="00099021001 DEP.DE CHEQ.AJENOS,RET.DE CAM.,CONCEPTO: DEVOLUCION INCAPACIDAD TEMPORAL NOV/2024,DEP.: CAJA PETROLERA DE SALUD OFICINA CENTRAL , PROCEDENCIA: BANCO UNION S.A., CHEQUE: 22925, FECHA DE EMISION:29/04/2025"/>
    <m/>
    <m/>
    <m/>
    <m/>
    <m/>
    <m/>
    <n v="0"/>
    <n v="8423.2800000000007"/>
    <s v="NO_CONCILIADO"/>
  </r>
  <r>
    <x v="22"/>
    <m/>
    <x v="22"/>
    <x v="80"/>
    <s v="B22815520002"/>
    <s v="BOD"/>
    <n v="2281552"/>
    <m/>
    <s v="00046171101 DEP.DE CHEQ.AJENOS,RET.DE CAM.,CONCEPTO: DEVOLUCION INCAPACIDAD TEMPORAL NOV/2024,DEP.: CAJA PETROLERA DE SALUD OFICINA CENTRAL , PROCEDENCIA: BANCO UNION S.A., CHEQUE: 22923, FECHA DE EMISION:29/04/2025"/>
    <m/>
    <m/>
    <m/>
    <m/>
    <m/>
    <m/>
    <n v="0"/>
    <n v="6354.38"/>
    <s v="NO_CONCILIADO"/>
  </r>
  <r>
    <x v="78"/>
    <m/>
    <x v="78"/>
    <x v="80"/>
    <s v="B22815540002"/>
    <s v="BOD"/>
    <n v="2281554"/>
    <m/>
    <s v="00385014201 DEP.DE CHEQ.AJENOS,RET.DE CAM.,CONCEPTO: DEVOLUCION INCAPACIDAD TEMPORAL NOV/2024,DEP.: CAJA PETROLERA DE SALUD OFICINA CENTRAL , PROCEDENCIA: BANCO UNION S.A., CHEQUE: 22934, FECHA DE EMISION:29/04/2025"/>
    <m/>
    <m/>
    <m/>
    <m/>
    <m/>
    <m/>
    <n v="0"/>
    <n v="10484.19"/>
    <s v="NO_CONCILIADO"/>
  </r>
  <r>
    <x v="3"/>
    <m/>
    <x v="3"/>
    <x v="80"/>
    <s v="G31167550003"/>
    <s v="COB"/>
    <n v="3116755"/>
    <m/>
    <s v="TRANSFERENCIA RECIBIDA DEL EXTERIOR SEGÚN MENSAJES SWIFT Nos. 5943-5905 (REM.EXT.) DE FECHA 29-04-2025 POR DESEMBOLSO DE BIRF PRÉSTAMO BIRF 8648-BO 63 LIBRETA N° 00291012002 ABC-RECURSOS PROPIOS REF.: UTILES DE ESCRITORIO"/>
    <m/>
    <m/>
    <m/>
    <m/>
    <m/>
    <m/>
    <n v="60"/>
    <n v="0"/>
    <s v="NO_CONCILIADO"/>
  </r>
  <r>
    <x v="56"/>
    <m/>
    <x v="56"/>
    <x v="80"/>
    <s v="S11255730003"/>
    <s v="COB"/>
    <n v="1125573"/>
    <m/>
    <s v="||TRANSFERENCIA DE FONDOS SEGÚN MENSAJES SWIFT N°5900 Y 5925 DE LA FECHA Y NOTA CITE: DGAC/DAF/FIN/NE-0008/25 (HRE-TGL-1866) DE FECHA 29/01/2025 DE LA DIRECCIÓN GENERAL DE AERONÁUTICA CIVIL. (SECTOR PÚBLICO). DÉBITO DE LA LIBRETA 00117012001 DGAC, REPOSICIÓN DE ÚTILES DE ESCRITORIO."/>
    <m/>
    <m/>
    <m/>
    <m/>
    <m/>
    <m/>
    <n v="60"/>
    <n v="0"/>
    <s v="NO_CONCILIADO"/>
  </r>
  <r>
    <x v="56"/>
    <m/>
    <x v="56"/>
    <x v="80"/>
    <s v="S11255760003"/>
    <s v="COB"/>
    <n v="1125576"/>
    <m/>
    <s v="||TRANSFERENCIA DE FONDOS S/G MENSAJES SWIFT NROS. 5922 Y 5898, DE LA FECHA Y NOTA CITE DGAC/DAF/FIN/NE-0008/25 DE F.29.01.2025 (HRE-TGL-1866) DE LA DIRECCION GENERAL DE AERONAUTICA CIVIL (SECTOR PÚBLICO).NAVEGACION AEREA Y AEROPUERTOS BOLIVIANOS (SECTOR PÚBLICO). DEBITO DE LA LIBRETA 00117012001 DGAC, REPOSICIÓN DE ÚTILES DE ESCRITORIO."/>
    <m/>
    <m/>
    <m/>
    <m/>
    <m/>
    <m/>
    <n v="60"/>
    <n v="0"/>
    <s v="NO_CONCILIADO"/>
  </r>
  <r>
    <x v="56"/>
    <m/>
    <x v="56"/>
    <x v="80"/>
    <s v="S11255770003"/>
    <s v="COB"/>
    <n v="1125577"/>
    <m/>
    <s v="||TRANSFERENCIA DE FONDOS S/G MENSAJES SWIFT NROS. 5923-5897 EN ATENCIÓN A NOTA: DGAC/DAF/FIN/NE-0008/25 DE F.29/1/2025 (HRE-TGL-1866) ENVIADO POR LA DIRECCIÓN GENERAL DE AERONÁUTICA CIVIL (SECTOR PÚBLICO). DEBITO DE LA LIBRETA 00117012001 DGAC, REPOSICIÓN ÚTILES DE ESCRITORIO."/>
    <m/>
    <m/>
    <m/>
    <m/>
    <m/>
    <m/>
    <n v="60"/>
    <n v="0"/>
    <s v="NO_CONCILIADO"/>
  </r>
  <r>
    <x v="56"/>
    <m/>
    <x v="56"/>
    <x v="80"/>
    <s v="S11255850003"/>
    <s v="COB"/>
    <n v="1125585"/>
    <m/>
    <s v="||TRANSFERENCIA DE FONDOS S/G MENSAJES SWIFT NRO. 5902-5926 EN ATENCIÓN A NOTA: DGAC/DAF/FIN/NE-0008/25 (HRE-TGL-2025-1866) ENVIADO POR LA DIRECCIÓN GENERAL DE AERONÁUTICA CIVIL (SECTOR PÚBLICO). DEBITO DE LA LIBRETA 00117012001 DGAC, REPOSICIÓN ÚTILES DE ESCRITORIO."/>
    <m/>
    <m/>
    <m/>
    <m/>
    <m/>
    <m/>
    <n v="60"/>
    <n v="0"/>
    <s v="NO_CONCILIADO"/>
  </r>
  <r>
    <x v="36"/>
    <m/>
    <x v="36"/>
    <x v="81"/>
    <s v="O22818630002"/>
    <s v="BOD"/>
    <n v="2281863"/>
    <m/>
    <s v="00598012001 DEPOSITO DE EFECTIVO, DEPOSITANTE: CLIFFORD GENARO QUISPE ALARCON, CONCEPTO: DEVOLUCION DE 1 DIA DE HABER DE FECHA 31/03/2025, CUENTA DE DEPOSITO: CUENTA UNICA DEL TESORO"/>
    <m/>
    <m/>
    <m/>
    <m/>
    <m/>
    <m/>
    <n v="0"/>
    <n v="377"/>
    <s v="NO_CONCILIADO"/>
  </r>
  <r>
    <x v="2"/>
    <m/>
    <x v="2"/>
    <x v="81"/>
    <s v="O22819690002"/>
    <s v="BOD"/>
    <n v="2281969"/>
    <m/>
    <s v="00099021001 DEPOSITO DE EFECTIVO, DEPOSITANTE: LUIS FLORES, CONCEPTO: DEVOLUCION, CUENTA DE DEPOSITO: CUENTA UNICA DEL TESORO"/>
    <m/>
    <m/>
    <m/>
    <m/>
    <m/>
    <m/>
    <n v="0"/>
    <n v="18"/>
    <s v="NO_CONCILIADO"/>
  </r>
  <r>
    <x v="56"/>
    <m/>
    <x v="56"/>
    <x v="81"/>
    <s v="O22820510002"/>
    <s v="BOD"/>
    <n v="2282051"/>
    <m/>
    <s v="00117012001 DEPOSITO DE EFECTIVO, DEPOSITANTE: MARIELA PEREDO ARAGON, CONCEPTO: DEVOLUCION DE VIATICOS, CUENTA DE DEPOSITO: CUENTA UNICA DEL TESORO"/>
    <m/>
    <m/>
    <m/>
    <m/>
    <m/>
    <m/>
    <n v="0"/>
    <n v="371"/>
    <s v="NO_CONCILIADO"/>
  </r>
  <r>
    <x v="82"/>
    <m/>
    <x v="82"/>
    <x v="81"/>
    <s v="O22820750002"/>
    <s v="BOD"/>
    <n v="2282075"/>
    <m/>
    <s v="00099021001 DEPOSITO DE EFECTIVO, DEPOSITANTE: FRANZ RUDDY QUISBERT BLANCO, CONCEPTO: DEVOLUCION ANTICIPO 430, CUENTA DE DEPOSITO: CUENTA UNICA DEL TESORO/DJBR"/>
    <m/>
    <m/>
    <m/>
    <m/>
    <m/>
    <m/>
    <n v="0"/>
    <n v="371"/>
    <s v="NO_CONCILIADO"/>
  </r>
  <r>
    <x v="82"/>
    <m/>
    <x v="82"/>
    <x v="81"/>
    <s v="O22820770002"/>
    <s v="BOD"/>
    <n v="2282077"/>
    <m/>
    <s v="00099021001 DEPOSITO DE EFECTIVO, DEPOSITANTE: FRANZ RUDDY QUISBERT BLANCO, CONCEPTO: DEVOLUCION ANTICIPO 348, CUENTA DE DEPOSITO: CUENTA UNICA DEL TESORO/DJBR"/>
    <m/>
    <m/>
    <m/>
    <m/>
    <m/>
    <m/>
    <n v="0"/>
    <n v="488.75"/>
    <s v="NO_CONCILIADO"/>
  </r>
  <r>
    <x v="7"/>
    <m/>
    <x v="7"/>
    <x v="81"/>
    <s v="O22821130002"/>
    <s v="BOD"/>
    <n v="2282113"/>
    <m/>
    <s v="00086057003 DEPOSITO DE EFECTIVO, DEPOSITANTE: SORAYA ESCALERA, CONCEPTO: DEVOLUCION DE RECURSOS, CUENTA DE DEPOSITO: CUENTA UNICA DEL TESORO"/>
    <m/>
    <m/>
    <m/>
    <m/>
    <m/>
    <m/>
    <n v="0"/>
    <n v="56"/>
    <s v="NO_CONCILIADO"/>
  </r>
  <r>
    <x v="1"/>
    <m/>
    <x v="1"/>
    <x v="81"/>
    <s v="B22819110002"/>
    <s v="BOD"/>
    <n v="2281911"/>
    <m/>
    <s v="00015011108 DEP.DE CHEQ.AJENOS,RET.DE CAM.,CONCEPTO: DEPÓSITO A LA CUT,DEP.: MINISTERIO DE GONIERNO , PROCEDENCIA: BANCO UNION S.A., CHEQUE: 2605, FECHA DE EMISION:24/04/2025"/>
    <m/>
    <m/>
    <m/>
    <m/>
    <m/>
    <m/>
    <n v="0"/>
    <n v="762"/>
    <s v="NO_CONCILIADO"/>
  </r>
  <r>
    <x v="7"/>
    <m/>
    <x v="7"/>
    <x v="81"/>
    <s v="Q22128030002"/>
    <s v="CRV"/>
    <n v="2212803"/>
    <m/>
    <s v="NUMERO DE LIBRETA CUT: 00086011102 OPERACIÓN E18 TRANSFERENCIA DEL SISTEMA FINANCIERO POR CUENTA DE TERCEROS A LA CUT SOL. ESC. DE REPSOL E&amp;P BOLIVIA S.A."/>
    <m/>
    <m/>
    <m/>
    <m/>
    <m/>
    <m/>
    <n v="0"/>
    <n v="4604.04"/>
    <s v="NO_CONCILIADO"/>
  </r>
  <r>
    <x v="4"/>
    <m/>
    <x v="4"/>
    <x v="81"/>
    <s v="G31187630001"/>
    <s v="CVD"/>
    <n v="3118763"/>
    <m/>
    <s v="COBRO COSTOS DE PAPELERIA SEGUN TRANSFERENCIA DEL EXTERIOR POR ORDEN DE FIDEICOMISO HERCO - CKM (LIMA PERÚ) REF.: CRED URI/EMB11-01 CIST EMB 12-01 CIST FECHA VALOR 30/04/2025 LIB. 00513062002 YPFB - EXPORTACIÓN DE GLP Y OTROS-BOLIVIANOS"/>
    <m/>
    <m/>
    <m/>
    <m/>
    <m/>
    <m/>
    <n v="60"/>
    <n v="0"/>
    <s v="NO_CONCILIADO"/>
  </r>
  <r>
    <x v="4"/>
    <m/>
    <x v="4"/>
    <x v="81"/>
    <s v="G31187820001"/>
    <s v="CVD"/>
    <n v="3118782"/>
    <m/>
    <s v="COBRO COSTOS DE PAPELERIA SEGUN TRANSFERENCIA DEL EXTERIOR POR ORDEN DE OILY LUBRIFICANTES E QUIMICOS LTDA (BR/RIO GRANDE) REF.: CRED INV/039/2025 FECHA VALOR 29/04/2025 LIB. 00513062002 YPFB - EXPORTACIÓN DE GLP Y OTROS-BOLIVIANOS"/>
    <m/>
    <m/>
    <m/>
    <m/>
    <m/>
    <m/>
    <n v="60"/>
    <n v="0"/>
    <s v="NO_CONCILIADO"/>
  </r>
  <r>
    <x v="13"/>
    <m/>
    <x v="13"/>
    <x v="81"/>
    <s v="J06347430002"/>
    <s v="NTE"/>
    <n v="11820420"/>
    <m/>
    <s v="A:00099021001 GAM DE POTOSI, TRANSFERENCIA DE RECUPERACIONES SEGÚN NOTA INTERNA GEF-LCR-DYF-0398-NOT/25, POR CONCEPTO DE INTERESES DE ACUERDO A CONTRATO DE FIDEICOMISO “FINANCIAMIENTO DE APOYO A LA REACTIVACION DE LA INVERSION PUBLICA” (FARIP) FIRMADO ENTRE EL MPD Y EL FNDR. (normal y reliquidación)"/>
    <m/>
    <m/>
    <m/>
    <m/>
    <m/>
    <m/>
    <n v="0"/>
    <n v="32524.57"/>
    <s v="NO_CONCILIADO"/>
  </r>
  <r>
    <x v="13"/>
    <m/>
    <x v="13"/>
    <x v="81"/>
    <s v="J06347450002"/>
    <s v="NTE"/>
    <n v="11817884"/>
    <m/>
    <s v="A:00099021001 GAM DE BATALLAS, TRANSFERENCIA DE RECUPERACIONES SEGÚN NOTA INTERNA GEF-LCR-DYF-0332-NOT/25, POR CONCEPTO DE INTERESES DE ACUERDO A CONTRATO DE FIDEICOMISO “FINANCIAMIENTO DE APOYO A LA REACTIVACION DE LA INVERSION PUBLICA” (FARIP) FIRMADO ENTRE EL MPD Y EL FNDR."/>
    <m/>
    <m/>
    <m/>
    <m/>
    <m/>
    <m/>
    <n v="0"/>
    <n v="3746.43"/>
    <s v="NO_CONCILIADO"/>
  </r>
  <r>
    <x v="13"/>
    <m/>
    <x v="13"/>
    <x v="81"/>
    <s v="J06347460002"/>
    <s v="NTE"/>
    <n v="11817364"/>
    <m/>
    <s v="A:00099021001 GAM DE BATALLAS, TRANSFERENCIA DE RECUPERACIONES SEGÚN NOTA INTERNA GEF-LCR-DYF-0332-NOT/25, POR CONCEPTO DE CAPITAL E INTERESES DE ACUERDO A CONTRATO DE FIDEICOMISO “FINANCIAMIENTO DE APOYO A LA REACTIVACION DE LA INVERSION PUBLICA” (FARIP) FIRMADO ENTRE EL MPD Y EL FNDR."/>
    <m/>
    <m/>
    <m/>
    <m/>
    <m/>
    <m/>
    <n v="0"/>
    <n v="75109.72"/>
    <s v="NO_CONCILIADO"/>
  </r>
  <r>
    <x v="13"/>
    <m/>
    <x v="13"/>
    <x v="81"/>
    <s v="J06347480002"/>
    <s v="NTE"/>
    <n v="11817897"/>
    <m/>
    <s v="A:00099021001 GAM DE EL VILLAR, TRANSFERENCIA DE RECUPERACIONES SEGÚN NOTA INTERNA GEF-LCR-DYF-0332-NOT/25, POR CONCEPTO DE INTERESES DE ACUERDO A CONTRATO DE FIDEICOMISO “FINANCIAMIENTO DE APOYO A LA REACTIVACION DE LA INVERSION PUBLICA” (FARIP) FIRMADO ENTRE EL MPD Y EL FNDR."/>
    <m/>
    <m/>
    <m/>
    <m/>
    <m/>
    <m/>
    <n v="0"/>
    <n v="11080.9"/>
    <s v="NO_CONCILIADO"/>
  </r>
  <r>
    <x v="13"/>
    <m/>
    <x v="13"/>
    <x v="81"/>
    <s v="J06347500002"/>
    <s v="NTE"/>
    <n v="11817901"/>
    <m/>
    <s v="A:00099021001 GAM DE EL VILLAR, TRANSFERENCIA DE RECUPERACIONES SEGÚN NOTA INTERNA GEF-LCR-DYF-0332-NOT/25, POR CONCEPTO DE INTERESES DE ACUERDO A CONTRATO DE FIDEICOMISO “FINANCIAMIENTO DE APOYO A LA REACTIVACION DE LA INVERSION PUBLICA” (FARIP) FIRMADO ENTRE EL MPD Y EL FNDR."/>
    <m/>
    <m/>
    <m/>
    <m/>
    <m/>
    <m/>
    <n v="0"/>
    <n v="1332.11"/>
    <s v="NO_CONCILIADO"/>
  </r>
  <r>
    <x v="13"/>
    <m/>
    <x v="13"/>
    <x v="81"/>
    <s v="J06347530002"/>
    <s v="NTE"/>
    <n v="11817908"/>
    <m/>
    <s v="A:00099021001 GAM DE HUANUNI, TRANSFERENCIA DE RECUPERACIONES SEGÚN NOTA INTERNA GEF-LCR-DYF-0332-NOT/25, POR CONCEPTO DE CAPITAL E INTERESES DE ACUERDO A CONTRATO DE FIDEICOMISO “FINANCIAMIENTO DE APOYO A LA REACTIVACION DE LA INVERSION PUBLICA” (FARIP) FIRMADO ENTRE EL MPD Y EL FNDR."/>
    <m/>
    <m/>
    <m/>
    <m/>
    <m/>
    <m/>
    <n v="0"/>
    <n v="26355.05"/>
    <s v="NO_CONCILIADO"/>
  </r>
  <r>
    <x v="13"/>
    <m/>
    <x v="13"/>
    <x v="81"/>
    <s v="J06347600002"/>
    <s v="NTE"/>
    <n v="11817964"/>
    <m/>
    <s v="A:00099021001 GAM DE PRESTO, TRANSFERENCIA DE RECUPERACIONES SEGÚN NOTA INTERNA GEF-LCR-DYF-0332-NOT/25, POR CONCEPTO DE INTERESES DE ACUERDO A CONTRATO DE FIDEICOMISO “FINANCIAMIENTO DE APOYO A LA REACTIVACION DE LA INVERSION PUBLICA” (FARIP) FIRMADO ENTRE EL MPD Y EL FNDR."/>
    <m/>
    <m/>
    <m/>
    <m/>
    <m/>
    <m/>
    <n v="0"/>
    <n v="1092.46"/>
    <s v="NO_CONCILIADO"/>
  </r>
  <r>
    <x v="13"/>
    <m/>
    <x v="13"/>
    <x v="81"/>
    <s v="J06347610002"/>
    <s v="NTE"/>
    <n v="11817943"/>
    <m/>
    <s v="A:00099021001 GAM DE MORO MORO, TRANSFERENCIA DE RECUPERACIONES SEGÚN NOTA INTERNA GEF-LCR-DYF-0332-NOT/25, POR CONCEPTO DE CAPITAL E INTERESES DE ACUERDO A CONTRATO DE FIDEICOMISO “FINANCIAMIENTO DE APOYO A LA REACTIVACION DE LA INVERSION PUBLICA” (FARIP) FIRMADO ENTRE EL MPD Y EL FNDR."/>
    <m/>
    <m/>
    <m/>
    <m/>
    <m/>
    <m/>
    <n v="0"/>
    <n v="7781.62"/>
    <s v="NO_CONCILIADO"/>
  </r>
  <r>
    <x v="13"/>
    <m/>
    <x v="13"/>
    <x v="81"/>
    <s v="J06347660002"/>
    <s v="NTE"/>
    <n v="11818022"/>
    <m/>
    <s v="A:00099021001 GAM DE PUERTO PEREZ, TRANSFERENCIA DE RECUPERACIONES SEGÚN NOTA INTERNA GEF-LCR-DYF-0332-NOT/25, POR CONCEPTO DE CAPITAL E INTERESES DE ACUERDO A CONTRATO DE FIDEICOMISO “FINANCIAMIENTO DE APOYO A LA REACTIVACION DE LA INVERSION PUBLICA” (FARIP) FIRMADO ENTRE EL MPD Y EL FNDR."/>
    <m/>
    <m/>
    <m/>
    <m/>
    <m/>
    <m/>
    <n v="0"/>
    <n v="50487.73"/>
    <s v="NO_CONCILIADO"/>
  </r>
  <r>
    <x v="13"/>
    <m/>
    <x v="13"/>
    <x v="81"/>
    <s v="J06347670002"/>
    <s v="NTE"/>
    <n v="11817989"/>
    <m/>
    <s v="A:00099021001 GAM DE PUCARANI, TRANSFERENCIA DE RECUPERACIONES SEGÚN NOTA INTERNA GEF-LCR-DYF-0332-NOT/25, POR CONCEPTO DE CAPITAL E INTERESES DE ACUERDO A CONTRATO DE FIDEICOMISO “FINANCIAMIENTO DE APOYO A LA REACTIVACION DE LA INVERSION PUBLICA” (FARIP) FIRMADO ENTRE EL MPD Y EL FNDR."/>
    <m/>
    <m/>
    <m/>
    <m/>
    <m/>
    <m/>
    <n v="0"/>
    <n v="92077.6"/>
    <s v="NO_CONCILIADO"/>
  </r>
  <r>
    <x v="13"/>
    <m/>
    <x v="13"/>
    <x v="81"/>
    <s v="J06347680002"/>
    <s v="NTE"/>
    <n v="11818081"/>
    <m/>
    <s v="A:00099021001 GAM DE SICAYA, TRANSFERENCIA DE RECUPERACIONES SEGÚN NOTA INTERNA GEF-LCR-DYF-0332-NOT/25, POR CONCEPTO DE CAPITAL E INTERESES DE ACUERDO A CONTRATO DE FIDEICOMISO “FINANCIAMIENTO DE APOYO A LA REACTIVACION DE LA INVERSION PUBLICA” (FARIP) FIRMADO ENTRE EL MPD Y EL FNDR."/>
    <m/>
    <m/>
    <m/>
    <m/>
    <m/>
    <m/>
    <n v="0"/>
    <n v="20654.91"/>
    <s v="NO_CONCILIADO"/>
  </r>
  <r>
    <x v="13"/>
    <m/>
    <x v="13"/>
    <x v="81"/>
    <s v="J06347750002"/>
    <s v="NTE"/>
    <n v="11818137"/>
    <m/>
    <s v="A:00099021001 GAM DE TIRAQUE, TRANSFERENCIA DE RECUPERACIONES SEGÚN NOTA INTERNA GEF-LCR-DYF-0332-NOT/25, POR CONCEPTO DE INTERESES DE ACUERDO A CONTRATO DE FIDEICOMISO “FINANCIAMIENTO DE APOYO A LA REACTIVACION DE LA INVERSION PUBLICA” (FARIP) FIRMADO ENTRE EL MPD Y EL FNDR."/>
    <m/>
    <m/>
    <m/>
    <m/>
    <m/>
    <m/>
    <n v="0"/>
    <n v="7404.63"/>
    <s v="NO_CONCILIADO"/>
  </r>
  <r>
    <x v="13"/>
    <m/>
    <x v="13"/>
    <x v="81"/>
    <s v="J06347770002"/>
    <s v="NTE"/>
    <n v="11818117"/>
    <m/>
    <s v="A:00099021001 GAM DE SUCRE, TRANSFERENCIA DE RECUPERACIONES SEGÚN NOTA INTERNA GEF-LCR-DYF-0332-NOT/25, POR CONCEPTO DE CAPITAL E INTERESES DE ACUERDO A CONTRATO DE FIDEICOMISO “FINANCIAMIENTO DE APOYO A LA REACTIVACION DE LA INVERSION PUBLICA” (FARIP) FIRMADO ENTRE EL MPD Y EL FNDR."/>
    <m/>
    <m/>
    <m/>
    <m/>
    <m/>
    <m/>
    <n v="0"/>
    <n v="753558.63"/>
    <s v="NO_CONCILIADO"/>
  </r>
  <r>
    <x v="13"/>
    <m/>
    <x v="13"/>
    <x v="81"/>
    <s v="J06347790002"/>
    <s v="NTE"/>
    <n v="11818215"/>
    <m/>
    <s v="A:00099021001 GAM DE TIRAQUE, TRANSFERENCIA DE RECUPERACIONES SEGÚN NOTA INTERNA GEF-LCR-DYF-0332-NOT/25, POR CONCEPTO DE CAPITAL E INTERESES DE ACUERDO A CONTRATO DE FIDEICOMISO “FINANCIAMIENTO DE APOYO A LA REACTIVACION DE LA INVERSION PUBLICA” (FARIP) FIRMADO ENTRE EL MPD Y EL FNDR."/>
    <m/>
    <m/>
    <m/>
    <m/>
    <m/>
    <m/>
    <n v="0"/>
    <n v="23180.59"/>
    <s v="NO_CONCILIADO"/>
  </r>
  <r>
    <x v="41"/>
    <m/>
    <x v="41"/>
    <x v="81"/>
    <s v="G31194590004"/>
    <s v="DVD"/>
    <n v="23212"/>
    <m/>
    <s v="VENTA DE DIVISAS CON TRANSFERENCIA DE FONDOS A SOLICITUD DE MINISTERIO DE DESARROLLO PRODUCTIVO Y ECONOMIA PLURAL SEGUN SOLICITUD 23212 REF: HR-SNV/2024-0594 PAYMENT OF THE CONSTRIBUTIONS OF THE PLURINATIONAL STATE BOLIVIAN TO THE COFFEE ORGANIZATION-OIC OF 2023-2024. EQUIVALENTES 5.965,77 USD LIB. 00041071101 SERVICIO NACIONAL DE VERIFICACION DE EXPORTACIONES POR DIFERENCIAL CAMBIARIO"/>
    <m/>
    <m/>
    <m/>
    <m/>
    <m/>
    <m/>
    <n v="1109.1500000000001"/>
    <n v="0"/>
    <s v="NO_CONCILIADO"/>
  </r>
  <r>
    <x v="13"/>
    <m/>
    <x v="13"/>
    <x v="81"/>
    <s v="J06348140002"/>
    <s v="NTE"/>
    <n v="11818312"/>
    <m/>
    <s v="A:00099021001 GAM DE VILLA SERRANO, TRANSFERENCIA DE RECUPERACIONES SEGÚN NOTA INTERNA GEF-LCR-DYF-0332-NOT/25, POR CONCEPTO DE INTERESES DE ACUERDO A CONTRATO DE FIDEICOMISO “FINANCIAMIENTO DE APOYO A LA REACTIVACION DE LA INVERSION PUBLICA” (FARIP) FIRMADO ENTRE EL MPD Y EL FNDR."/>
    <m/>
    <m/>
    <m/>
    <m/>
    <m/>
    <m/>
    <n v="0"/>
    <n v="3291.98"/>
    <s v="NO_CONCILIADO"/>
  </r>
  <r>
    <x v="13"/>
    <m/>
    <x v="13"/>
    <x v="81"/>
    <s v="J06348150002"/>
    <s v="NTE"/>
    <n v="11818280"/>
    <m/>
    <s v="A:00099021001 GAM DE UYUNI, TRANSFERENCIA DE RECUPERACIONES SEGÚN NOTA INTERNA GEF-LCR-DYF-0332-NOT/25, POR CONCEPTO DE INTERESES DE ACUERDO A CONTRATO DE FIDEICOMISO “FINANCIAMIENTO DE APOYO A LA REACTIVACION DE LA INVERSION PUBLICA” (FARIP) FIRMADO ENTRE EL MPD Y EL FNDR."/>
    <m/>
    <m/>
    <m/>
    <m/>
    <m/>
    <m/>
    <n v="0"/>
    <n v="29932.43"/>
    <s v="NO_CONCILIADO"/>
  </r>
  <r>
    <x v="13"/>
    <m/>
    <x v="13"/>
    <x v="81"/>
    <s v="J06348160002"/>
    <s v="NTE"/>
    <n v="11820174"/>
    <m/>
    <s v="A:00099021001 GAM DE ACHACACHI, TRANSFERENCIA DE RECUPERACIONES SEGÚN NOTA INTERNA GEF-LCR-DYF-0332-NOT/25, POR CONCEPTO DE INTERESES DE ACUERDO A CONTRATO DE FIDEICOMISO “FINANCIAMIENTO DE APOYO A LA REACTIVACION DE LA INVERSION PUBLICA” (FARIP) FIRMADO ENTRE EL MPD Y EL FNDR."/>
    <m/>
    <m/>
    <m/>
    <m/>
    <m/>
    <m/>
    <n v="0"/>
    <n v="4043.51"/>
    <s v="NO_CONCILIADO"/>
  </r>
  <r>
    <x v="56"/>
    <m/>
    <x v="56"/>
    <x v="81"/>
    <s v="S11257180003"/>
    <s v="COB"/>
    <n v="1125718"/>
    <m/>
    <s v="||TRANSFERENCIA DE FONDOS S/G MENSAJES SWIFT NROS. 6008 Y 6006 DE LA FECHA Y NOTA CITE DGAC/DAF/FIN/NE-0008/25 DE F.29.01.2025 (HRE-TGL-1866) DE LA DIRECCION GENERAL DE AERONAUTICA CIVIL (SECTOR PÚBLICO). DEBITO DE LA LIBRETA 00117012001 DGAC, REPOSICIÓN DE ÚTILES DE ESCRITORIO."/>
    <m/>
    <m/>
    <m/>
    <m/>
    <m/>
    <m/>
    <n v="60"/>
    <n v="0"/>
    <s v="NO_CONCILIADO"/>
  </r>
  <r>
    <x v="56"/>
    <m/>
    <x v="56"/>
    <x v="81"/>
    <s v="S11257240003"/>
    <s v="COB"/>
    <n v="1125724"/>
    <m/>
    <s v="||TRANSFERENCIA DE FONDOS S/G MENSAJE SWIFT NRO. 5960, CORREO ELECTRONICO DE LA FECHA Y NOTA CITE DGAC/DAF/FIN/NE-0008/25 DE F.29.01.2025 (HRE-TGL-1866) DE LA DIRECCION GENERAL DE AERONAUTICA CIVIL (SECTOR PÚBLICO). DEBITO DE LA LIBRETA 00117012001 DGAC, REPOSICIÓN DE ÚTILES DE ESCRITORIO."/>
    <m/>
    <m/>
    <m/>
    <m/>
    <m/>
    <m/>
    <n v="60"/>
    <n v="0"/>
    <s v="NO_CONCILIADO"/>
  </r>
  <r>
    <x v="56"/>
    <m/>
    <x v="56"/>
    <x v="81"/>
    <s v="S11257250003"/>
    <s v="COB"/>
    <n v="1125725"/>
    <m/>
    <s v="||TRANSFERENCIA DE FONDOS SEGÚN MENSAJE SWIFT N°5967, CORREO ELECTRÓNICO DE LA FECHA Y NOTA CITE: DGAC/DAF/FIN/NE-0008/25 (HRE-TGL-1866) DE FECHA 29/01/2025 DE LA DIRECCIÓN GENERAL DE AERONÁUTICA CIVIL. (SECTOR PÚBLICO). DÉBITO DE LA LIBRETA 00117012001 DGAC, REPOSICIÓN DE ÚTILES DE ESCRITORIO."/>
    <m/>
    <m/>
    <m/>
    <m/>
    <m/>
    <m/>
    <n v="60"/>
    <n v="0"/>
    <s v="NO_CONCILIADO"/>
  </r>
  <r>
    <x v="56"/>
    <m/>
    <x v="56"/>
    <x v="81"/>
    <s v="S11257310003"/>
    <s v="COB"/>
    <n v="1125731"/>
    <m/>
    <s v="||TRANSFERENCIA DE FONDOS S/G MENSAJE SWIFT NRO. 5994 EN ATENCIÓN A CORREO ELECTRÓNICO DE LA DGAC Y NOTA: DGAC/DAF/FIN/NE DE F.29/1/2025 (HRE-TGL-1866) ENVIADO POR LA DIRECCIÓN GENERAL DE AERONÁUTICA CIVIL (SECTOR PÚBLICO). DEBITO DE LA LIBRETA 00117012001 DGAC, REPOSICIÓN ÚTILES DE ESCRITORIO."/>
    <m/>
    <m/>
    <m/>
    <m/>
    <m/>
    <m/>
    <n v="60"/>
    <n v="0"/>
    <s v="NO_CONCILIADO"/>
  </r>
  <r>
    <x v="4"/>
    <m/>
    <x v="4"/>
    <x v="81"/>
    <s v="S11257450001"/>
    <s v="COB"/>
    <n v="1125745"/>
    <m/>
    <s v="'COBRO DE'||UTILES DE ESCRITORIO POR EL COMPROBANTE NRO. 1125744 DE LA FECHA, S/G.NOTA GAFC-0356/DFC/URTE-097/2025 DE FECHA 26/2/2025 (HRE-TGL-3945) ENVIADO POR YACIMIENTOS PETROLIFEROS FISCALES BOLIVIANOS DÉBITO DE LA LIBRETA 00513022001 YPFB-&quot;OPERACIONES&quot; COBRO DE ÚTILES DE ESCRITORIO."/>
    <m/>
    <m/>
    <m/>
    <m/>
    <m/>
    <m/>
    <n v="60"/>
    <n v="0"/>
    <s v="NO_CONCILIADO"/>
  </r>
  <r>
    <x v="56"/>
    <m/>
    <x v="56"/>
    <x v="81"/>
    <s v="S11257590003"/>
    <s v="COB"/>
    <n v="1125759"/>
    <m/>
    <s v="||REGULARIZACIÓN DE NUESTRA OPERACIÓN N°1125729 DE LA FECHA SEGÚN NOTA CITE: DGAC/DAF/FIN/NE-0008/25 (HRE-TGL-1866) DE FECHA 29/01/2025 Y CORREO ELECTRÓNICO DE LA FECHA. DÉBITO DE LA LIBRETA 00117012001 DGAC, REPOSICIÓN DE ÚTILES DE ESCRITORIO."/>
    <m/>
    <m/>
    <m/>
    <m/>
    <m/>
    <m/>
    <n v="60"/>
    <n v="0"/>
    <s v="NO_CONCILIADO"/>
  </r>
  <r>
    <x v="56"/>
    <m/>
    <x v="56"/>
    <x v="81"/>
    <s v="S11257750003"/>
    <s v="COB"/>
    <n v="1125775"/>
    <m/>
    <s v="||TRANSFERENCIA DE FONDOS S/G MENSAJE SWIFT NRO. 6020 EN ATENCIÓN A NOTA: DGAC/DAF/FIN/NE-0008/25 (HRE-TGL-2025-1866) ENVIADO POR LA DIRECCIÓN GENERAL DE AERONÁUTICA CIVIL (SECTOR PÚBLICO). DEBITO DE LA LIBRETA 00117012001 DGAC, REPOSICIÓN ÚTILES DE ESCRITORIO."/>
    <m/>
    <m/>
    <m/>
    <m/>
    <m/>
    <m/>
    <n v="60"/>
    <n v="0"/>
    <s v="NO_CONCILIADO"/>
  </r>
  <r>
    <x v="56"/>
    <m/>
    <x v="56"/>
    <x v="81"/>
    <s v="S11257760003"/>
    <s v="COB"/>
    <n v="1125776"/>
    <m/>
    <s v="||TRANSFERENCIA DE FONDOS S/G MENSAJE SWIFT NRO. 6003 EN ATENCIÓN A NOTA: DGAC/DAF/FIN/NE-0008/25 (HRE-TGL-2025-1866) ENVIADO POR LA DIRECCIÓN GENERAL DE AERONÁUTICA CIVIL (SECTOR PÚBLICO). DEBITO DE LA LIBRETA 00117012001 DGAC, REPOSICIÓN ÚTILES DE ESCRITORIO."/>
    <m/>
    <m/>
    <m/>
    <m/>
    <m/>
    <m/>
    <n v="60"/>
    <n v="0"/>
    <s v="NO_CONCILIADO"/>
  </r>
  <r>
    <x v="56"/>
    <m/>
    <x v="56"/>
    <x v="81"/>
    <s v="S11257790003"/>
    <s v="COB"/>
    <n v="1125779"/>
    <m/>
    <s v="||TRANSFERENCIA DE FONDOS S/G MENSAJE SWIFT NRO. 6017 EN ATENCIÓN A CORREO ELECTRÓNICO Y NOTA: DGAC/DAF/FIN/NE-0008/25 (HRE-TGL-2025-1866) ENVIADO POR LA DIRECCIÓN GENERAL DE AERONÁUTICA CIVIL (SECTOR PÚBLICO). DEBITO DE LA LIBRETA 00117012001 DGAC, REPOSICIÓN ÚTILES DE ESCRITORIO."/>
    <m/>
    <m/>
    <m/>
    <m/>
    <m/>
    <m/>
    <n v="60"/>
    <n v="0"/>
    <s v="NO_CONCILIADO"/>
  </r>
  <r>
    <x v="13"/>
    <m/>
    <x v="13"/>
    <x v="81"/>
    <s v="J06348170002"/>
    <s v="NTE"/>
    <n v="11820213"/>
    <m/>
    <s v="A:00099021001 GAM DE CALAMARCA, TRANSFERENCIA DE RECUPERACIONES SEGÚN NOTA INTERNA GEF-LCR-DYF-0332-NOT/25, POR CONCEPTO DE INTERESES DE ACUERDO A CONTRATO DE FIDEICOMISO “FINANCIAMIENTO DE APOYO A LA REACTIVACION DE LA INVERSION PUBLICA” (FARIP) FIRMADO ENTRE EL MPD Y EL FNDR."/>
    <m/>
    <m/>
    <m/>
    <m/>
    <m/>
    <m/>
    <n v="0"/>
    <n v="2763.5"/>
    <s v="NO_CONCILIADO"/>
  </r>
  <r>
    <x v="13"/>
    <m/>
    <x v="13"/>
    <x v="81"/>
    <s v="J06348200002"/>
    <s v="NTE"/>
    <n v="11820188"/>
    <m/>
    <s v="A:00099021001 GAM DE ACHOCALLA, TRANSFERENCIA DE RECUPERACIONES SEGÚN NOTA INTERNA GEF-LCR-DYF-0332-NOT/25, POR CONCEPTO DE CAPITAL E INTERESES DE ACUERDO A CONTRATO DE FIDEICOMISO “FINANCIAMIENTO DE APOYO A LA REACTIVACION DE LA INVERSION PUBLICA” (FARIP) FIRMADO ENTRE EL MPD Y EL FNDR."/>
    <m/>
    <m/>
    <m/>
    <m/>
    <m/>
    <m/>
    <n v="0"/>
    <n v="32077.4"/>
    <s v="NO_CONCILIADO"/>
  </r>
  <r>
    <x v="13"/>
    <m/>
    <x v="13"/>
    <x v="81"/>
    <s v="J06348230002"/>
    <s v="NTE"/>
    <n v="11820258"/>
    <m/>
    <s v="A:00099021001 GAM DE ENTRE RIOS (COCHABAMBA), TRANSFERENCIA DE RECUPERACIONES SEGÚN NOTA INTERNA GEF-LCR-DYF-0332-NOT/25, POR CONCEPTO DE CAPITAL E INTERESES DE ACUERDO A CONTRATO DE FIDEICOMISO “FINANCIAMIENTO DE APOYO A LA REACTIVACION DE LA INVERSION PUBLICA” (FARIP) FIRMADO ENTRE EL MPD Y EL FNDR."/>
    <m/>
    <m/>
    <m/>
    <m/>
    <m/>
    <m/>
    <n v="0"/>
    <n v="495854.91"/>
    <s v="NO_CONCILIADO"/>
  </r>
  <r>
    <x v="13"/>
    <m/>
    <x v="13"/>
    <x v="81"/>
    <s v="J06348240002"/>
    <s v="NTE"/>
    <n v="11820281"/>
    <m/>
    <s v="A:00099021001 GAM DE LLALLAGUA, TRANSFERENCIA DE RECUPERACIONES SEGÚN NOTA INTERNA GEF-LCR-DYF-0332-NOT/25, POR CONCEPTO DE INTERESES DE ACUERDO A CONTRATO DE FIDEICOMISO “FINANCIAMIENTO DE APOYO A LA REACTIVACION DE LA INVERSION PUBLICA” (FARIP) FIRMADO ENTRE EL MPD Y EL FNDR."/>
    <m/>
    <m/>
    <m/>
    <m/>
    <m/>
    <m/>
    <n v="0"/>
    <n v="37782.97"/>
    <s v="NO_CONCILIADO"/>
  </r>
  <r>
    <x v="13"/>
    <m/>
    <x v="13"/>
    <x v="81"/>
    <s v="J06348260002"/>
    <s v="NTE"/>
    <n v="11820298"/>
    <m/>
    <s v="A:00099021001 GAM DE SAN PEDRO DE QUEMES, TRANSFERENCIA DE RECUPERACIONES SEGÚN NOTA INTERNA GEF-LCR-DYF-0332-NOT/25, POR CONCEPTO DE CAPITAL E INTERESES DE ACUERDO A CONTRATO DE FIDEICOMISO “FINANCIAMIENTO DE APOYO A LA REACTIVACION DE LA INVERSION PUBLICA” (FARIP) FIRMADO ENTRE EL MPD Y EL FNDR."/>
    <m/>
    <m/>
    <m/>
    <m/>
    <m/>
    <m/>
    <n v="0"/>
    <n v="4039.09"/>
    <s v="NO_CONCILIADO"/>
  </r>
  <r>
    <x v="13"/>
    <m/>
    <x v="13"/>
    <x v="81"/>
    <s v="J06348270002"/>
    <s v="NTE"/>
    <n v="11820348"/>
    <m/>
    <s v="A:00099021001 GAM DE TITO YUPANQUI (A PARQUIPUJIO), TRANSFERENCIA DE RECUPERACIONES SEGÚN NOTA INTERNA GEF-LCR-DYF-0332-NOT/25, POR CONCEPTO DE INTERESES DE ACUERDO A CONTRATO DE FIDEICOMISO “FINANCIAMIENTO DE APOYO A LA REACTIVACION DE LA INVERSION PUBLICA” (FARIP) FIRMADO ENTRE EL MPD Y EL FNDR."/>
    <m/>
    <m/>
    <m/>
    <m/>
    <m/>
    <m/>
    <n v="0"/>
    <n v="3863.08"/>
    <s v="NO_CONCILIADO"/>
  </r>
  <r>
    <x v="13"/>
    <m/>
    <x v="13"/>
    <x v="81"/>
    <s v="J06348280002"/>
    <s v="NTE"/>
    <n v="11820319"/>
    <m/>
    <s v="A:00099021001 GAM DE SENA, TRANSFERENCIA DE RECUPERACIONES SEGÚN NOTA INTERNA GEF-LCR-DYF-0332-NOT/25, POR CONCEPTO DE CAPITAL E INTERESES DE ACUERDO A CONTRATO DE FIDEICOMISO “FINANCIAMIENTO DE APOYO A LA REACTIVACION DE LA INVERSION PUBLICA” (FARIP) FIRMADO ENTRE EL MPD Y EL FNDR."/>
    <m/>
    <m/>
    <m/>
    <m/>
    <m/>
    <m/>
    <n v="0"/>
    <n v="13288.59"/>
    <s v="NO_CONCILIADO"/>
  </r>
  <r>
    <x v="13"/>
    <m/>
    <x v="13"/>
    <x v="81"/>
    <s v="J06348340002"/>
    <s v="NTE"/>
    <n v="11820456"/>
    <m/>
    <s v="A:00099021001 GAM DE SAN PEDRO DE QUEMES, TRANSFERENCIA DE RECUPERACIONES SEGÚN NOTA INTERNA GEF-LCR-DYF-0398-NOT/25, POR CONCEPTO DE INTERESES DE ACUERDO A CONTRATO DE FIDEICOMISO “FINANCIAMIENTO DE APOYO A LA REACTIVACION DE LA INVERSION PUBLICA” (FARIP) FIRMADO ENTRE EL MPD Y EL FNDR. (normal y reliquidación)"/>
    <m/>
    <m/>
    <m/>
    <m/>
    <m/>
    <m/>
    <n v="0"/>
    <n v="2750.54"/>
    <s v="NO_CONCILIADO"/>
  </r>
  <r>
    <x v="13"/>
    <m/>
    <x v="13"/>
    <x v="81"/>
    <s v="J06348330002"/>
    <s v="NTE"/>
    <n v="11820404"/>
    <m/>
    <s v="A:00099021001 GAM DE CORIPATA, TRANSFERENCIA DE RECUPERACIONES SEGÚN NOTA INTERNA GEF-LCR-DYF-0398-NOT/25, POR CONCEPTO DE INTERESES DE ACUERDO A CONTRATO DE FIDEICOMISO “FINANCIAMIENTO DE APOYO A LA REACTIVACION DE LA INVERSION PUBLICA” (FARIP) FIRMADO ENTRE EL MPD Y EL FNDR. (normal y reliquidación)"/>
    <m/>
    <m/>
    <m/>
    <m/>
    <m/>
    <m/>
    <n v="0"/>
    <n v="3208.47"/>
    <s v="NO_CONCILIADO"/>
  </r>
  <r>
    <x v="13"/>
    <m/>
    <x v="13"/>
    <x v="81"/>
    <s v="J06348360002"/>
    <s v="NTE"/>
    <n v="11820484"/>
    <m/>
    <s v="A:00099021001 GAD DE CHUQUISACA, TRANSFERENCIA DE RECUPERACIONES SEGÚN NOTA INTERNA GEF-LCR-DYF-0332-NOT/25, POR CONCEPTO DE CAPITAL E INTERESES DE ACUERDO A CONTRATO DE FIDEICOMISO “FINANCIAMIENTO DE APOYO A LA REACTIVACION DE LA INVERSION PUBLICA” (FARIP) FIRMADO ENTRE EL MPD Y EL FNDR."/>
    <m/>
    <m/>
    <m/>
    <m/>
    <m/>
    <m/>
    <n v="0"/>
    <n v="1838236.1"/>
    <s v="NO_CONCILIADO"/>
  </r>
  <r>
    <x v="13"/>
    <m/>
    <x v="13"/>
    <x v="81"/>
    <s v="J06348390002"/>
    <s v="NTE"/>
    <n v="11820505"/>
    <m/>
    <s v="A:00099021001 GAR GRAN CHACO, TRANSFERENCIA DE RECUPERACIONES SEGÚN NOTA INTERNA GEF-LCR-DYF-0332-NOT/25, POR CONCEPTO DE INTERESES DE ACUERDO A CONTRATO DE FIDEICOMISO “FINANCIAMIENTO DE APOYO A LA REACTIVACION DE LA INVERSION PUBLICA” (FARIP) FIRMADO ENTRE EL MPD Y EL FNDR."/>
    <m/>
    <m/>
    <m/>
    <m/>
    <m/>
    <m/>
    <n v="0"/>
    <n v="69081.8"/>
    <s v="NO_CONCILIADO"/>
  </r>
  <r>
    <x v="13"/>
    <m/>
    <x v="13"/>
    <x v="81"/>
    <s v="J06348400002"/>
    <s v="NTE"/>
    <n v="11820547"/>
    <m/>
    <s v="A:00099021001 GAD DE CHUQUISACA, TRANSFERENCIA DE RECUPERACIONES SEGÚN NOTA INTERNA GEF-LCR-DYF-0398-NOT/25, POR CONCEPTO DE INTERESES DE ACUERDO A CONTRATO DE FIDEICOMISO “FINANCIAMIENTO DE APOYO A LA REACTIVACION DE LA INVERSION PUBLICA” (FARIP) FIRMADO ENTRE EL MPD Y EL FNDR.(normal y reliquidación)"/>
    <m/>
    <m/>
    <m/>
    <m/>
    <m/>
    <m/>
    <n v="0"/>
    <n v="3576.42"/>
    <s v="NO_CONCILIADO"/>
  </r>
  <r>
    <x v="83"/>
    <m/>
    <x v="83"/>
    <x v="81"/>
    <s v="S11257810002"/>
    <s v="CRV"/>
    <n v="1125781"/>
    <m/>
    <s v="||TRANSFERENCIA DE FONDOS SEGUN MENSAJE SWIFT N°5981 Y 5982, SEGÚN CORREO INSTITUCIONAL DE LA FECHA ENVIADO POR EL INSTITUTO NACIONAL DE INNOVACIÓN AGROPECUARIA Y FORESTAL - INIAF. A LA LIB.222018012 INIAF-KOLFACI TECNOLOGIAS P/MEJORAR PRODUCCIÓN CACAO Y ARROZ.POR CTA.DE RURAL DEV"/>
    <m/>
    <m/>
    <m/>
    <m/>
    <m/>
    <m/>
    <n v="0"/>
    <n v="176302"/>
    <s v="NO_CONCILIADO"/>
  </r>
  <r>
    <x v="83"/>
    <m/>
    <x v="83"/>
    <x v="81"/>
    <s v="S11257870001"/>
    <s v="COB"/>
    <n v="1125787"/>
    <m/>
    <s v="COBRO DE||ÚTILES DE ESCRITORIO POR REGISTRO DEL COMPROBANTE CONTABLE N°1125781 DE LA FECHA SG CORREO INSTITUCIONAL DE FECHA 30/04/2025 ENVIADO POR EL INSTITUTO NACIONAL DE INNOVACIÓN AGROPECUARIA Y FORESTAL  INIAF. DE LA LIBRETA 222018012 INIAF-KOLFACI TECNOLOGIAS P/MEJORAR LA PRODUCCIÒN CACAO Y ARROZ."/>
    <m/>
    <m/>
    <m/>
    <m/>
    <m/>
    <m/>
    <n v="60"/>
    <n v="0"/>
    <s v="NO_CONCILIADO"/>
  </r>
  <r>
    <x v="2"/>
    <m/>
    <x v="2"/>
    <x v="82"/>
    <s v="O22823710002"/>
    <s v="BOD"/>
    <n v="2282371"/>
    <m/>
    <s v="00099021001 DEPOSITO DE EFECTIVO, DEPOSITANTE: EMETERIO AJLLAHUANCA CALLIZAYA, CONCEPTO: DEVOLCUION DE RECURSOS DE PAGO INDEBIDO - FEBRERO 2025 P/REV. C31 N°683, CUENTA DE DEPOSITO: CUENTA UNICA DEL TESORO"/>
    <m/>
    <m/>
    <m/>
    <m/>
    <m/>
    <m/>
    <n v="0"/>
    <n v="2400.19"/>
    <s v="CONCILIADO_PARCIAL"/>
  </r>
  <r>
    <x v="82"/>
    <m/>
    <x v="82"/>
    <x v="82"/>
    <s v="O22824120002"/>
    <s v="BOD"/>
    <n v="2282412"/>
    <m/>
    <s v="00099021001 DEPOSITO DE EFECTIVO, DEPOSITANTE: OLIVER NINA SANCHEZ 7030641, CONCEPTO: DEVOLUCION DE VIATICOS, CUENTA DE DEPOSITO: CUENTA UNICA DEL TESORO/DJBR"/>
    <m/>
    <m/>
    <m/>
    <m/>
    <m/>
    <m/>
    <n v="0"/>
    <n v="371"/>
    <s v="NO_CONCILIADO"/>
  </r>
  <r>
    <x v="82"/>
    <m/>
    <x v="82"/>
    <x v="82"/>
    <s v="O22824140002"/>
    <s v="BOD"/>
    <n v="2282414"/>
    <m/>
    <s v="00099021001 DEPOSITO DE EFECTIVO, DEPOSITANTE: TOMMY EMERSON QUIROZ GABRIEL, CONCEPTO: DEVOLUCION DE VIATICOS, CUENTA DE DEPOSITO: CUENTA UNICA DEL TESORO/DJBR"/>
    <m/>
    <m/>
    <m/>
    <m/>
    <m/>
    <m/>
    <n v="0"/>
    <n v="371"/>
    <s v="NO_CONCILIADO"/>
  </r>
  <r>
    <x v="82"/>
    <m/>
    <x v="82"/>
    <x v="82"/>
    <s v="O22824160002"/>
    <s v="BOD"/>
    <n v="2282416"/>
    <m/>
    <s v="00099021001 DEPOSITO DE EFECTIVO, DEPOSITANTE: ELVIS AYRTON ALIENDRE VILLAGOMEZ, CONCEPTO: DEVOLUCION DE VIATICOS, CUENTA DE DEPOSITO: CUENTA UNICA DEL TESORO/DJBR"/>
    <m/>
    <m/>
    <m/>
    <m/>
    <m/>
    <m/>
    <n v="0"/>
    <n v="371"/>
    <s v="NO_CONCILIADO"/>
  </r>
  <r>
    <x v="82"/>
    <m/>
    <x v="82"/>
    <x v="82"/>
    <s v="O22824180002"/>
    <s v="BOD"/>
    <n v="2282418"/>
    <m/>
    <s v="00099021001 DEPOSITO DE EFECTIVO, DEPOSITANTE: MARCELO JAVIER SANCHEZ VACA, CONCEPTO: DEVOLUCION DE VIATICOS, CUENTA DE DEPOSITO: CUENTA UNICA DEL TESORO/DJBR"/>
    <m/>
    <m/>
    <m/>
    <m/>
    <m/>
    <m/>
    <n v="0"/>
    <n v="371"/>
    <s v="NO_CONCILIADO"/>
  </r>
  <r>
    <x v="82"/>
    <m/>
    <x v="82"/>
    <x v="82"/>
    <s v="O22824200002"/>
    <s v="BOD"/>
    <n v="2282420"/>
    <m/>
    <s v="00099021001 DEPOSITO DE EFECTIVO, DEPOSITANTE: LUIS GONZALO GARCIA MANRIQUE, CONCEPTO: DEVOLUCION DE VIATICOS, CUENTA DE DEPOSITO: CUENTA UNICA DEL TESORO/DJBR"/>
    <m/>
    <m/>
    <m/>
    <m/>
    <m/>
    <m/>
    <n v="0"/>
    <n v="371"/>
    <s v="NO_CONCILIADO"/>
  </r>
  <r>
    <x v="94"/>
    <m/>
    <x v="94"/>
    <x v="82"/>
    <s v="O22824350002"/>
    <s v="BOD"/>
    <n v="2282435"/>
    <m/>
    <s v="00373024105 DEPOSITO DE EFECTIVO, DEPOSITANTE: GOBIERNO AUTÓNOMO MUNICIPAL DE TEOPONTE, CONCEPTO: DEVOLUCION DE RECURSOS NO EJECUTADOS, CUENTA DE DEPOSITO: CUENTA UNICA DEL TESORO"/>
    <m/>
    <m/>
    <m/>
    <m/>
    <m/>
    <m/>
    <n v="0"/>
    <n v="79800"/>
    <s v="NO_CONCILIADO"/>
  </r>
  <r>
    <x v="11"/>
    <m/>
    <x v="11"/>
    <x v="82"/>
    <s v="O22824290002"/>
    <s v="BOD"/>
    <n v="2282429"/>
    <m/>
    <s v="00016011101 DEPOSITO DE EFECTIVO, DEPOSITANTE: NATALIE WILMA LEDEZMA CALATAYUD, CONCEPTO: ALQUILER DEL AUDITORIO ABELINO SIÑANI - TURNO TARDE, CUENTA DE DEPOSITO: CUENTA UNICA DEL TESORO"/>
    <m/>
    <m/>
    <m/>
    <m/>
    <m/>
    <m/>
    <n v="0"/>
    <n v="2500"/>
    <s v="NO_CONCILIADO"/>
  </r>
  <r>
    <x v="11"/>
    <m/>
    <x v="11"/>
    <x v="82"/>
    <s v="O22824360002"/>
    <s v="BOD"/>
    <n v="2282436"/>
    <m/>
    <s v="00099021001 DEPOSITO DE EFECTIVO, DEPOSITANTE: JANE LEONOR ROQUE MAMANI, CONCEPTO: DEVOLUCION MONTO EROGADO A CUENTA PROGRAMA 100 BECAS MINISTERIO DE EDUCACION, CUENTA DE DEPOSITO: CUENTA UNICA DEL TESORO"/>
    <m/>
    <m/>
    <m/>
    <m/>
    <m/>
    <m/>
    <n v="0"/>
    <n v="30000"/>
    <s v="NO_CONCILIADO"/>
  </r>
  <r>
    <x v="2"/>
    <m/>
    <x v="2"/>
    <x v="82"/>
    <s v="O22824550002"/>
    <s v="BOD"/>
    <n v="2282455"/>
    <m/>
    <s v="00099021001 DEPOSITO DE EFECTIVO, DEPOSITANTE: JORGE NINA BERNAL, CONCEPTO: DEVOLUCION, CUENTA DE DEPOSITO: CUENTA UNICA DEL TESORO"/>
    <m/>
    <m/>
    <m/>
    <m/>
    <m/>
    <m/>
    <n v="0"/>
    <n v="900"/>
    <s v="NO_CONCILIADO"/>
  </r>
  <r>
    <x v="1"/>
    <m/>
    <x v="1"/>
    <x v="82"/>
    <s v="O22825220002"/>
    <s v="BOD"/>
    <n v="2282522"/>
    <m/>
    <s v="00099021001 DEPOSITO DE EFECTIVO, DEPOSITANTE: SONIA ELDER VILDOZO VDA. DE TARQUI, CONCEPTO: COBRO INDEBIDO, CUENTA DE DEPOSITO: CUENTA UNICA DEL TESORO/DJBR"/>
    <m/>
    <m/>
    <m/>
    <m/>
    <m/>
    <m/>
    <n v="0"/>
    <n v="2097.7600000000002"/>
    <s v="NO_CONCILIADO"/>
  </r>
  <r>
    <x v="2"/>
    <m/>
    <x v="2"/>
    <x v="82"/>
    <s v="O22825300002"/>
    <s v="BOD"/>
    <n v="2282530"/>
    <m/>
    <s v="00099021001 DEPOSITO DE EFECTIVO, DEPOSITANTE: JUAN MAMANI MAMANI, CONCEPTO: REVERSION TOTAL, CUENTA DE DEPOSITO: CUENTA UNICA DEL TESORO"/>
    <m/>
    <m/>
    <m/>
    <m/>
    <m/>
    <m/>
    <n v="0"/>
    <n v="1335.94"/>
    <s v="NO_CONCILIADO"/>
  </r>
  <r>
    <x v="85"/>
    <m/>
    <x v="85"/>
    <x v="82"/>
    <s v="O22825880002"/>
    <s v="BOD"/>
    <n v="2282588"/>
    <m/>
    <s v="00099021001 DEPOSITO DE EFECTIVO, DEPOSITANTE: MARCO AUGUSTO HERBAS LOPEZ, CONCEPTO: DEVOLUCION POR CONCILIACION PROGRAMA 100 BECAS, CUENTA DE DEPOSITO: CUENTA UNICA DEL TESORO/DJBR"/>
    <m/>
    <m/>
    <m/>
    <m/>
    <m/>
    <m/>
    <n v="0"/>
    <n v="6181.4"/>
    <s v="NO_CONCILIADO"/>
  </r>
  <r>
    <x v="2"/>
    <m/>
    <x v="2"/>
    <x v="82"/>
    <s v="O22826030002"/>
    <s v="BOD"/>
    <n v="2282603"/>
    <m/>
    <s v="00099021001 DEPOSITO DE EFECTIVO, DEPOSITANTE: SONIA BEATRIZ SANTANDER ESCOBAR, CONCEPTO: DEVOLUCION 1 DUODECIMA BONO ECONOMICO, CUENTA DE DEPOSITO: CUENTA UNICA DEL TESORO"/>
    <m/>
    <m/>
    <m/>
    <m/>
    <m/>
    <m/>
    <n v="0"/>
    <n v="117.33"/>
    <s v="NO_CONCILIADO"/>
  </r>
  <r>
    <x v="2"/>
    <m/>
    <x v="2"/>
    <x v="82"/>
    <s v="O22826050002"/>
    <s v="BOD"/>
    <n v="2282605"/>
    <m/>
    <s v="00099021001 DEPOSITO DE EFECTIVO, DEPOSITANTE: JHONNY CRISPIN MITA MAMANI, CONCEPTO: REVERSION TOTAL, CUENTA DE DEPOSITO: CUENTA UNICA DEL TESORO"/>
    <m/>
    <m/>
    <m/>
    <m/>
    <m/>
    <m/>
    <n v="0"/>
    <n v="4233.2"/>
    <s v="NO_CONCILIADO"/>
  </r>
  <r>
    <x v="7"/>
    <m/>
    <x v="7"/>
    <x v="82"/>
    <s v="O22826230002"/>
    <s v="BOD"/>
    <n v="2282623"/>
    <m/>
    <s v="00086044201 DEPOSITO DE EFECTIVO, DEPOSITANTE: COMUNIDAD LAGUNILLAS, CONCEPTO: CONTRAPARTE PY. SR TECNIFICADO A.T. PRODUCTIVA ZONA 11 MCPIO:MAIRANA SCZ, CUENTA DE DEPOSITO: CUENTA UNICA DEL TESORO"/>
    <m/>
    <m/>
    <m/>
    <m/>
    <m/>
    <m/>
    <n v="0"/>
    <n v="2800"/>
    <s v="NO_CONCILIADO"/>
  </r>
  <r>
    <x v="69"/>
    <m/>
    <x v="69"/>
    <x v="82"/>
    <s v="B22823550002"/>
    <s v="BOD"/>
    <n v="2282355"/>
    <m/>
    <s v="00253014112 DEP.DE CHEQ.AJENOS,RET.DE CAM.,CONCEPTO: PROYECTO: AMPLIACION SISTEMA DE ALCANTARILLADO SAN LORENZO (PROASRED),DEP.: GAM DE SAN LORENZO , PROCEDENCIA: BANCO UNION S.A., CHEQUE: 1869, FECHA DE EMISION:30/04/2025"/>
    <m/>
    <m/>
    <m/>
    <m/>
    <m/>
    <m/>
    <n v="0"/>
    <n v="65113.97"/>
    <s v="NO_CONCILIADO"/>
  </r>
  <r>
    <x v="69"/>
    <m/>
    <x v="69"/>
    <x v="82"/>
    <s v="B22823570002"/>
    <s v="BOD"/>
    <n v="2282357"/>
    <m/>
    <s v="00253014114 DEP.DE CHEQ.AJENOS,RET.DE CAM.,CONCEPTO: PROYECTO: AMPLIACION SISTEMA DEL ALCANTARILLADO SAN LORENZO (PROASRED),DEP.: GAM DE SAN LORENZO , PROCEDENCIA: BANCO UNION S.A., CHEQUE: 1868, FECHA DE EMISION:30/04/2025"/>
    <m/>
    <m/>
    <m/>
    <m/>
    <m/>
    <m/>
    <n v="0"/>
    <n v="180971.27"/>
    <s v="NO_CONCILIADO"/>
  </r>
  <r>
    <x v="95"/>
    <m/>
    <x v="95"/>
    <x v="82"/>
    <s v="B22824230002"/>
    <s v="BOD"/>
    <n v="2282423"/>
    <m/>
    <s v="00099021001 DEP.DE CHEQ.AJENOS,RET.DE CAM.,CONCEPTO: PAGO TASA CONTRAPRESTACION ATT GESTION 2024,DEP.: EMPRESA FERROVIARIA ANDINA S.A. , PROCEDENCIA: BANCO PARA EL FOMENTO A INICIATIVAS ECONOMICAS S.A.- BANCO FIE S.A., CHEQUE: 38, FECHA"/>
    <m/>
    <m/>
    <m/>
    <m/>
    <m/>
    <m/>
    <n v="0"/>
    <n v="1000000"/>
    <s v="NO_CONCILIADO"/>
  </r>
  <r>
    <x v="95"/>
    <m/>
    <x v="95"/>
    <x v="82"/>
    <s v="B22824260002"/>
    <s v="BOD"/>
    <n v="2282426"/>
    <m/>
    <s v="00099021001 DEP.DE CHEQ.AJENOS,RET.DE CAM.,CONCEPTO: PAGO TASA CONTRAPRESTACION ATT GESTION 2024,DEP.: EMPRESA FERROVIARIA ANDINA S.A. , PROCEDENCIA: BANCO PARA EL FOMENTO A INICIATIVAS ECONOMICAS S.A.- BANCO FIE S.A., CHEQUE: 40, FECHA"/>
    <m/>
    <m/>
    <m/>
    <m/>
    <m/>
    <m/>
    <n v="0"/>
    <n v="1212257.4099999999"/>
    <s v="NO_CONCILIADO"/>
  </r>
  <r>
    <x v="95"/>
    <m/>
    <x v="95"/>
    <x v="82"/>
    <s v="B22824280002"/>
    <s v="BOD"/>
    <n v="2282428"/>
    <m/>
    <s v="00099021001 DEP.DE CHEQ.AJENOS,RET.DE CAM.,CONCEPTO: PAGO TASA CONTRAPRESTACION ATT GESTION 2024,DEP.: EMPRESA FERROVIARIA ANDINA S.A. , PROCEDENCIA: BANCO PARA EL FOMENTO A INICIATIVAS ECONOMICAS S.A.- BANCO FIE S.A., CHEQUE: 39, FECHA"/>
    <m/>
    <m/>
    <m/>
    <m/>
    <m/>
    <m/>
    <n v="0"/>
    <n v="1000000"/>
    <s v="NO_CONCILIADO"/>
  </r>
  <r>
    <x v="96"/>
    <m/>
    <x v="96"/>
    <x v="82"/>
    <s v="B22824510002"/>
    <s v="BOD"/>
    <n v="2282451"/>
    <m/>
    <s v="00514012004 DEP.DE CHEQ.AJENOS,RET.DE CAM.,CONCEPTO: TRANSF DE LA EMPRESA,DEP.: ENDE , PROCEDENCIA: BANCO UNION S.A., CHEQUE: 29930, FECHA DE EMISION:29/04/2025"/>
    <m/>
    <m/>
    <m/>
    <m/>
    <m/>
    <m/>
    <n v="0"/>
    <n v="161191912.56"/>
    <s v="NO_CONCILIADO"/>
  </r>
  <r>
    <x v="2"/>
    <m/>
    <x v="2"/>
    <x v="82"/>
    <s v="B22824560002"/>
    <s v="BOD"/>
    <n v="2282456"/>
    <m/>
    <s v="00099021001 DEP.DE CHEQ.AJENOS,RET.DE CAM.,CONCEPTO: DEPÓSITO,DEP.: MARIA LUISA TERCEROS ARELLANO , PROCEDENCIA: BANCO UNION S.A., CHEQUE: 216032, FECHA DE EMISION:02/05/2025"/>
    <m/>
    <m/>
    <m/>
    <m/>
    <m/>
    <m/>
    <n v="0"/>
    <n v="752.65"/>
    <s v="NO_CONCILIADO"/>
  </r>
  <r>
    <x v="2"/>
    <m/>
    <x v="2"/>
    <x v="82"/>
    <s v="B22824590002"/>
    <s v="BOD"/>
    <n v="2282459"/>
    <m/>
    <s v="00099021001 DEP.DE CHEQ.AJENOS,RET.DE CAM.,CONCEPTO: DEVOLUCION TOTAL,DEP.: RUTH CARLOTA FERRRUFINO , PROCEDENCIA: BANCO UNION S.A., CHEQUE: 216033, FECHA DE EMISION:02/05/2025"/>
    <m/>
    <m/>
    <m/>
    <m/>
    <m/>
    <m/>
    <n v="0"/>
    <n v="246909.73"/>
    <s v="NO_CONCILIADO"/>
  </r>
  <r>
    <x v="89"/>
    <m/>
    <x v="89"/>
    <x v="82"/>
    <s v="B22824600002"/>
    <s v="BOD"/>
    <n v="2282460"/>
    <m/>
    <s v="00389012001 DEP.DE CHEQ.AJENOS,RET.DE CAM.,CONCEPTO: GARANTIAS LPZ,DEP.: NAABOL , PROCEDENCIA: BANCO UNION S.A., CHEQUE: 956, FECHA DE EMISION:02/05/2025"/>
    <m/>
    <m/>
    <m/>
    <m/>
    <m/>
    <m/>
    <n v="0"/>
    <n v="55160.04"/>
    <s v="NO_CONCILIADO"/>
  </r>
  <r>
    <x v="22"/>
    <m/>
    <x v="22"/>
    <x v="82"/>
    <s v="B22824620002"/>
    <s v="BOD"/>
    <n v="2282462"/>
    <m/>
    <s v="00046171101 DEP.DE CHEQ.AJENOS,RET.DE CAM.,CONCEPTO: POR SANCION,DEP.: LABORATORIOS EUROFARMA BOLIVIA S.A. , PROCEDENCIA: BANCO UNION S.A., CHEQUE: 6740307, FECHA DE EMISION:30/04/2025"/>
    <m/>
    <m/>
    <m/>
    <m/>
    <m/>
    <m/>
    <n v="0"/>
    <n v="2000"/>
    <s v="NO_CONCILIADO"/>
  </r>
  <r>
    <x v="3"/>
    <m/>
    <x v="3"/>
    <x v="82"/>
    <s v="B22824630002"/>
    <s v="BOD"/>
    <n v="2282463"/>
    <m/>
    <s v="00099021001 DEP.DE CHEQ.AJENOS,RET.DE CAM.,CONCEPTO: SALDO FONDO ROTATIVO,DEP.: ABC , PROCEDENCIA: BANCO UNION S.A., CHEQUE: 4386, FECHA DE EMISION:30/04/2025"/>
    <m/>
    <m/>
    <m/>
    <m/>
    <m/>
    <m/>
    <n v="0"/>
    <n v="88"/>
    <s v="NO_CONCILIADO"/>
  </r>
  <r>
    <x v="3"/>
    <m/>
    <x v="3"/>
    <x v="82"/>
    <s v="B22824650002"/>
    <s v="BOD"/>
    <n v="2282465"/>
    <m/>
    <s v="00291012002 DEP.DE CHEQ.AJENOS,RET.DE CAM.,CONCEPTO: SALDO FONDO ROTATIVO,DEP.: ABC , PROCEDENCIA: BANCO UNION S.A., CHEQUE: 4384, FECHA DE EMISION:30/04/2025"/>
    <m/>
    <m/>
    <m/>
    <m/>
    <m/>
    <m/>
    <n v="0"/>
    <n v="1470"/>
    <s v="NO_CONCILIADO"/>
  </r>
  <r>
    <x v="3"/>
    <m/>
    <x v="3"/>
    <x v="82"/>
    <s v="B22824680002"/>
    <s v="BOD"/>
    <n v="2282468"/>
    <m/>
    <s v="00291012006 DEP.DE CHEQ.AJENOS,RET.DE CAM.,CONCEPTO: SERVICIO DE LABORATORIO,DEP.: ABC , PROCEDENCIA: BANCO UNION S.A., CHEQUE: 4375, FECHA DE EMISION:30/04/2025"/>
    <m/>
    <m/>
    <m/>
    <m/>
    <m/>
    <m/>
    <n v="0"/>
    <n v="19554.71"/>
    <s v="NO_CONCILIADO"/>
  </r>
  <r>
    <x v="3"/>
    <m/>
    <x v="3"/>
    <x v="82"/>
    <s v="B22824710002"/>
    <s v="BOD"/>
    <n v="2282471"/>
    <m/>
    <s v="00291014301 DEP.DE CHEQ.AJENOS,RET.DE CAM.,CONCEPTO: RECURSOS DESCUENTOS CONSULTORES,DEP.: ABC , PROCEDENCIA: BANCO UNION S.A., CHEQUE: 4379, FECHA DE EMISION:30/04/2025"/>
    <m/>
    <m/>
    <m/>
    <m/>
    <m/>
    <m/>
    <n v="0"/>
    <n v="101663.85"/>
    <s v="NO_CONCILIADO"/>
  </r>
  <r>
    <x v="3"/>
    <m/>
    <x v="3"/>
    <x v="82"/>
    <s v="B22824720002"/>
    <s v="BOD"/>
    <n v="2282472"/>
    <m/>
    <s v="00291012006 DEP.DE CHEQ.AJENOS,RET.DE CAM.,CONCEPTO: SERVICIO DE LABORATORIO,DEP.: ABC , PROCEDENCIA: BANCO UNION S.A., CHEQUE: 4376, FECHA DE EMISION:30/04/2025"/>
    <m/>
    <m/>
    <m/>
    <m/>
    <m/>
    <m/>
    <n v="0"/>
    <n v="13769.87"/>
    <s v="NO_CONCILIADO"/>
  </r>
  <r>
    <x v="31"/>
    <m/>
    <x v="31"/>
    <x v="82"/>
    <s v="B22824830002"/>
    <s v="BOD"/>
    <n v="2282483"/>
    <m/>
    <s v="00099021001 DEP.DE CHEQ.AJENOS,RET.DE CAM.,CONCEPTO: INCAPACIDADES,DEP.: CAJA NACIONAL DE SALUD, PROCEDENCIA: BANCO UNION S.A., CHEQUE: 12991, FECHA DE EMISION:25/04/2025. _x000a_T12/076/2025 P0398"/>
    <m/>
    <m/>
    <m/>
    <m/>
    <m/>
    <m/>
    <n v="0"/>
    <n v="22164.09"/>
    <s v="NO_CONCILIADO"/>
  </r>
  <r>
    <x v="62"/>
    <m/>
    <x v="62"/>
    <x v="82"/>
    <s v="B22824830002"/>
    <s v="BOD"/>
    <n v="2282483"/>
    <m/>
    <s v="00099021001 DEP.DE CHEQ.AJENOS,RET.DE CAM.,CONCEPTO: INCAPACIDADES,DEP.: CAJA NACIONAL DE SALUD, PROCEDENCIA: BANCO UNION S.A., CHEQUE: 12991, FECHA DE EMISION:25/04/2025. _x000a_T12/076/2025 P0398"/>
    <m/>
    <m/>
    <m/>
    <m/>
    <m/>
    <m/>
    <n v="0"/>
    <n v="90.7"/>
    <s v="NO_CONCILIADO"/>
  </r>
  <r>
    <x v="31"/>
    <m/>
    <x v="31"/>
    <x v="82"/>
    <s v="B22824830002"/>
    <s v="BOD"/>
    <n v="2282483"/>
    <m/>
    <s v="00099021001 DEP.DE CHEQ.AJENOS,RET.DE CAM.,CONCEPTO: INCAPACIDADES,DEP.: CAJA NACIONAL DE SALUD, PROCEDENCIA: BANCO UNION S.A., CHEQUE: 12991, FECHA DE EMISION:25/04/2025. _x000a_T12/076/2025 P0398"/>
    <m/>
    <m/>
    <m/>
    <m/>
    <m/>
    <m/>
    <n v="0"/>
    <n v="5769.52"/>
    <s v="NO_CONCILIADO"/>
  </r>
  <r>
    <x v="5"/>
    <m/>
    <x v="5"/>
    <x v="82"/>
    <s v="Q22138390002"/>
    <s v="CRV"/>
    <n v="2213839"/>
    <m/>
    <s v="NUMERO DE LIBRETA CUT: 00099021001 OPERACIÓN E18 TRANSFERENCIA DEL SISTEMA FINANCIERO POR CUENTA DE TERCEROS A LA CUT Devolucion al TGN por conciliacion de compensacion de cotizaciones mensual noviembre 2024 de la Gestora Publica"/>
    <m/>
    <m/>
    <m/>
    <m/>
    <m/>
    <m/>
    <n v="0"/>
    <n v="1457103.52"/>
    <s v="NO_CONCILIADO"/>
  </r>
  <r>
    <x v="5"/>
    <m/>
    <x v="5"/>
    <x v="82"/>
    <s v="Q22138360002"/>
    <s v="CRV"/>
    <n v="2213836"/>
    <m/>
    <s v="NUMERO DE LIBRETA CUT: 00099021001 OPERACIÓN E18 TRANSFERENCIA DEL SISTEMA FINANCIERO POR CUENTA DE TERCEROS A LA CUT Devolucion al TGN por concepto de conciliacion de compensacion de fraccion complementaria conciliacion noviembre 2024 de la gestora publica"/>
    <m/>
    <m/>
    <m/>
    <m/>
    <m/>
    <m/>
    <n v="0"/>
    <n v="151233.88"/>
    <s v="NO_CONCILIADO"/>
  </r>
  <r>
    <x v="13"/>
    <m/>
    <x v="13"/>
    <x v="82"/>
    <s v="G31204690003"/>
    <s v="COB"/>
    <n v="19956"/>
    <m/>
    <s v="PAGO A BIRF PRÉSTAMO BIRF 9115-BO VCTO. 01-05-2025 POR CUENTA DE TGN , NTI. 019956 VALOR 02-05-2025 INTERESES USD 3.216.470,86 CTA. 3987 CUENTA UNICA DEL TESORO REF.: COMISIONES BANCARIAS"/>
    <m/>
    <m/>
    <m/>
    <m/>
    <m/>
    <m/>
    <n v="22424.98"/>
    <n v="0"/>
    <s v="NO_CONCILIADO"/>
  </r>
  <r>
    <x v="59"/>
    <m/>
    <x v="59"/>
    <x v="82"/>
    <s v="J06348500002"/>
    <s v="NTE"/>
    <n v="11825170"/>
    <m/>
    <s v="A:00099021001 GAM DE BOLPEBRA, TRANSFERENCIA DE RECUPERACIONES SEGÚN NOTA INTERNA GEF-LCR-DYF-0332-NOT/25, POR CONCEPTO DE INTERESES DE ACUERDO A CONTRATO DE FIDEICOMISO “FINANCIAMIENTO DE APOYO A LA REACTIVACION DE LA INVERSION PUBLICA” (FARIP) FIRMADO ENTRE EL MPD Y EL FNDR."/>
    <m/>
    <m/>
    <m/>
    <m/>
    <m/>
    <m/>
    <n v="0"/>
    <n v="4426.0600000000004"/>
    <s v="NO_CONCILIADO"/>
  </r>
  <r>
    <x v="59"/>
    <m/>
    <x v="59"/>
    <x v="82"/>
    <s v="J06348520002"/>
    <s v="NTE"/>
    <n v="11825205"/>
    <m/>
    <s v="A:00099021001 GAM DE CAIROMA, TRANSFERENCIA DE RECUPERACIONES SEGÚN NOTA INTERNA GEF-LCR-DYF-0332-NOT/25, POR CONCEPTO DE CAPITAL E INTERESES DE ACUERDO A CONTRATO DE FIDEICOMISO “FINANCIAMIENTO DE APOYO A LA REACTIVACION DE LA INVERSION PUBLICA” (FARIP) FIRMADO ENTRE EL MPD Y EL FNDR."/>
    <m/>
    <m/>
    <m/>
    <m/>
    <m/>
    <m/>
    <n v="0"/>
    <n v="49927.18"/>
    <s v="NO_CONCILIADO"/>
  </r>
  <r>
    <x v="59"/>
    <m/>
    <x v="59"/>
    <x v="82"/>
    <s v="J06348540002"/>
    <s v="NTE"/>
    <n v="11825223"/>
    <m/>
    <s v="A:00099021001 GAM DE MACHACAMARCA, TRANSFERENCIA DE RECUPERACIONES SEGÚN NOTA INTERNA GEF-LCR-DYF-0332-NOT/25, POR CONCEPTO DE CAPITAL E INTERESES DE ACUERDO A CONTRATO DE FIDEICOMISO “FINANCIAMIENTO DE APOYO A LA REACTIVACION DE LA INVERSION PUBLICA” (FARIP) FIRMADO ENTRE EL MPD Y EL FNDR."/>
    <m/>
    <m/>
    <m/>
    <m/>
    <m/>
    <m/>
    <n v="0"/>
    <n v="30247.34"/>
    <s v="NO_CONCILIADO"/>
  </r>
  <r>
    <x v="59"/>
    <m/>
    <x v="59"/>
    <x v="82"/>
    <s v="J06348550002"/>
    <s v="NTE"/>
    <n v="11825319"/>
    <m/>
    <s v="A:00099021001 GAM DE SANTIAGO DE CALLAPA, TRANSFERENCIA DE RECUPERACIONES SEGÚN NOTA INTERNA GEF-LCR-DYF-0332-NOT/25, POR CONCEPTO DE CAPITAL E INTERESES DE ACUERDO A CONTRATO DE FIDEICOMISO “FINANCIAMIENTO DE APOYO A LA REACTIVACION DE LA INVERSION PUBLICA” (FARIP) FIRMADO ENTRE EL MPD Y EL FNDR."/>
    <m/>
    <m/>
    <m/>
    <m/>
    <m/>
    <m/>
    <n v="0"/>
    <n v="7175.87"/>
    <s v="NO_CONCILIADO"/>
  </r>
  <r>
    <x v="59"/>
    <m/>
    <x v="59"/>
    <x v="82"/>
    <s v="J06348580002"/>
    <s v="NTE"/>
    <n v="11825267"/>
    <m/>
    <s v="A:00099021001 GAM DE SAN JUAN (SANTA CRUZ), TRANSFERENCIA DE RECUPERACIONES SEGÚN NOTA INTERNA GEF-LCR-DYF-0332-NOT/25, POR CONCEPTO DE CAPITAL E INTERESES DE ACUERDO A CONTRATO DE FIDEICOMISO “FINANCIAMIENTO DE APOYO A LA REACTIVACION DE LA INVERSION PUBLICA” (FARIP) FIRMADO ENTRE EL MPD Y EL FNDR."/>
    <m/>
    <m/>
    <m/>
    <m/>
    <m/>
    <m/>
    <n v="0"/>
    <n v="19510.23"/>
    <s v="NO_CONCILIADO"/>
  </r>
  <r>
    <x v="59"/>
    <m/>
    <x v="59"/>
    <x v="82"/>
    <s v="J06348600002"/>
    <s v="NTE"/>
    <n v="11825239"/>
    <m/>
    <s v="A:00099021001 GAM DE RIBERALTA, TRANSFERENCIA DE RECUPERACIONES SEGÚN NOTA INTERNA GEF-LCR-DYF-0332-NOT/25, POR CONCEPTO DE CAPITAL E INTERESES DE ACUERDO A CONTRATO DE FIDEICOMISO “FINANCIAMIENTO DE APOYO A LA REACTIVACION DE LA INVERSION PUBLICA” (FARIP) FIRMADO ENTRE EL MPD Y EL FNDR."/>
    <m/>
    <m/>
    <m/>
    <m/>
    <m/>
    <m/>
    <n v="0"/>
    <n v="861123.06"/>
    <s v="NO_CONCILIADO"/>
  </r>
  <r>
    <x v="59"/>
    <m/>
    <x v="59"/>
    <x v="82"/>
    <s v="J06348610002"/>
    <s v="NTE"/>
    <n v="11825385"/>
    <m/>
    <s v="A:00099021001 GAM DE LIBERTAD LICOMA, TRANSFERENCIA DE RECUPERACIONES SEGÚN NOTA INTERNA GEF-LCR-DYF-0332-NOT/25, POR CONCEPTO DE INTERESES DE ACUERDO A CONTRATO DE FIDEICOMISO “FINANCIAMIENTO DE APOYO A LA REACTIVACION DE LA INVERSION PUBLICA” (FARIP) FIRMADO ENTRE EL MPD Y EL FNDR."/>
    <m/>
    <m/>
    <m/>
    <m/>
    <m/>
    <m/>
    <n v="0"/>
    <n v="2987.27"/>
    <s v="NO_CONCILIADO"/>
  </r>
  <r>
    <x v="59"/>
    <m/>
    <x v="59"/>
    <x v="82"/>
    <s v="J06348620002"/>
    <s v="NTE"/>
    <n v="11825365"/>
    <m/>
    <s v="A:00099021001 GAM DE TINGUIPAYA, TRANSFERENCIA DE RECUPERACIONES SEGÚN NOTA INTERNA GEF-LCR-DYF-0332-NOT/25, POR CONCEPTO DE CAPITAL E INTERESES DE ACUERDO A CONTRATO DE FIDEICOMISO “FINANCIAMIENTO DE APOYO A LA REACTIVACION DE LA INVERSION PUBLICA” (FARIP) FIRMADO ENTRE EL MPD Y EL FNDR."/>
    <m/>
    <m/>
    <m/>
    <m/>
    <m/>
    <m/>
    <n v="0"/>
    <n v="102242.93"/>
    <s v="NO_CONCILIADO"/>
  </r>
  <r>
    <x v="59"/>
    <m/>
    <x v="59"/>
    <x v="82"/>
    <s v="J06348650002"/>
    <s v="NTE"/>
    <n v="11825406"/>
    <m/>
    <s v="A:00099021001 GAM DE LIBERTAD LICOMA, TRANSFERENCIA DE RECUPERACIONES SEGÚN NOTA INTERNA GEF-LCR-DYF-0332-NOT/25, POR CONCEPTO DE INTERESES DE ACUERDO A CONTRATO DE FIDEICOMISO “FINANCIAMIENTO DE APOYO A LA REACTIVACION DE LA INVERSION PUBLICA” (FARIP) FIRMADO ENTRE EL MPD Y EL FNDR."/>
    <m/>
    <m/>
    <m/>
    <m/>
    <m/>
    <m/>
    <n v="0"/>
    <n v="598.86"/>
    <s v="NO_CONCILIADO"/>
  </r>
  <r>
    <x v="59"/>
    <m/>
    <x v="59"/>
    <x v="82"/>
    <s v="J06348690002"/>
    <s v="NTE"/>
    <n v="11825464"/>
    <m/>
    <s v="A:00099021001 GAM DE YAPACANI, TRANSFERENCIA DE RECUPERACIONES SEGÚN NOTA INTERNA GEF-LCR-DYF-0332-NOT/25, POR CONCEPTO DE CAPITAL E INTERESES DE ACUERDO A CONTRATO DE FIDEICOMISO “FINANCIAMIENTO DE APOYO A LA REACTIVACION DE LA INVERSION PUBLICA” (FARIP) FIRMADO ENTRE EL MPD Y EL FNDR."/>
    <m/>
    <m/>
    <m/>
    <m/>
    <m/>
    <m/>
    <n v="0"/>
    <n v="220765.38"/>
    <s v="NO_CONCILIADO"/>
  </r>
  <r>
    <x v="59"/>
    <m/>
    <x v="59"/>
    <x v="82"/>
    <s v="J06348710002"/>
    <s v="NTE"/>
    <n v="11825495"/>
    <m/>
    <s v="A:00099021001 GAM DE YAPACANI, TRANSFERENCIA DE RECUPERACIONES SEGÚN NOTA INTERNA GEF-LCR-DYF-0332-NOT/25, POR CONCEPTO DE CAPITAL E INTERESES DE ACUERDO A CONTRATO DE FIDEICOMISO “FINANCIAMIENTO DE APOYO A LA REACTIVACION DE LA INVERSION PUBLICA” (FARIP) FIRMADO ENTRE EL MPD Y EL FNDR."/>
    <m/>
    <m/>
    <m/>
    <m/>
    <m/>
    <m/>
    <n v="0"/>
    <n v="110878.38"/>
    <s v="NO_CONCILIADO"/>
  </r>
  <r>
    <x v="59"/>
    <m/>
    <x v="59"/>
    <x v="82"/>
    <s v="J06348720002"/>
    <s v="NTE"/>
    <n v="11825654"/>
    <m/>
    <s v="A:00099021001 GAM DE ORURO, TRANSFERENCIA DE RECUPERACIONES SEGÚN NOTA INTERNA GEF-LCR-DYF-0398-NOT/25, POR CONCEPTO DE INTERESES DE ACUERDO A CONTRATO DE FIDEICOMISO “FINANCIAMIENTO DE APOYO A LA REACTIVACION DE LA INVERSION PUBLICA” (FARIP) FIRMADO ENTRE EL MPD Y EL FNDR. (normal y reliquidación)"/>
    <m/>
    <m/>
    <m/>
    <m/>
    <m/>
    <m/>
    <n v="0"/>
    <n v="3399.05"/>
    <s v="NO_CONCILIADO"/>
  </r>
  <r>
    <x v="59"/>
    <m/>
    <x v="59"/>
    <x v="82"/>
    <s v="J06348740002"/>
    <s v="NTE"/>
    <n v="11825663"/>
    <m/>
    <s v="A:00099021001 GAD DE TARIJA, TRANSFERENCIA DE RECUPERACIONES SEGÚN NOTA INTERNA GEF-LCR-DYF-0332-NOT/25, POR CONCEPTO DE CAPITAL E INTERESES DE ACUERDO A CONTRATO DE FIDEICOMISO “FINANCIAMIENTO DE APOYO A LA REACTIVACION DE LA INVERSION PUBLICA” (FARIP) FIRMADO ENTRE EL MPD Y EL FNDR."/>
    <m/>
    <m/>
    <m/>
    <m/>
    <m/>
    <m/>
    <n v="0"/>
    <n v="186856.5"/>
    <s v="NO_CONCILIADO"/>
  </r>
  <r>
    <x v="59"/>
    <m/>
    <x v="59"/>
    <x v="82"/>
    <s v="J06348770002"/>
    <s v="NTE"/>
    <n v="11825657"/>
    <m/>
    <s v="A:00099021001 GAM DE SORACACHI, TRANSFERENCIA DE RECUPERACIONES SEGÚN NOTA INTERNA GEF-LCR-DYF-0398-NOT/25, POR CONCEPTO DE INTERESES DE ACUERDO A CONTRATO DE FIDEICOMISO “FINANCIAMIENTO DE APOYO A LA REACTIVACION DE LA INVERSION PUBLICA” (FARIP) FIRMADO ENTRE EL MPD Y EL FNDR. (reliquidación)"/>
    <m/>
    <m/>
    <m/>
    <m/>
    <m/>
    <m/>
    <n v="0"/>
    <n v="103.09"/>
    <s v="NO_CONCILIADO"/>
  </r>
  <r>
    <x v="59"/>
    <m/>
    <x v="59"/>
    <x v="82"/>
    <s v="J06348790002"/>
    <s v="NTE"/>
    <n v="11825676"/>
    <m/>
    <s v="A:00099021001 GAD DE COCHABAMBA, TRANSFERENCIA DE RECUPERACIONES SEGÚN NOTA INTERNA GEF-LCR-DYF-0398-NOT/25, POR CONCEPTO DE CAPITAL E INTERESES DE ACUERDO A CONTRATO DE FIDEICOMISO “FINANCIAMIENTO DE APOYO A LA REACTIVACION DE LA INVERSION PUBLICA” (FARIP) FIRMADO ENTRE EL MPD Y EL FNDR.(reliquidación)"/>
    <m/>
    <m/>
    <m/>
    <m/>
    <m/>
    <m/>
    <n v="0"/>
    <n v="216.79"/>
    <s v="NO_CONCILIADO"/>
  </r>
  <r>
    <x v="59"/>
    <m/>
    <x v="59"/>
    <x v="82"/>
    <s v="J06348810002"/>
    <s v="NTE"/>
    <n v="11825670"/>
    <m/>
    <s v="A:00099021001 GAD DE TARIJA, TRANSFERENCIA DE RECUPERACIONES SEGÚN NOTA INTERNA GEF-LCR-DYF-0332-NOT/25, POR CONCEPTO DE CAPITAL E INTERESES DE ACUERDO A CONTRATO DE FIDEICOMISO “FINANCIAMIENTO DE APOYO A LA REACTIVACION DE LA INVERSION PUBLICA” (FARIP) FIRMADO ENTRE EL MPD Y EL FNDR."/>
    <m/>
    <m/>
    <m/>
    <m/>
    <m/>
    <m/>
    <n v="0"/>
    <n v="140524.17000000001"/>
    <s v="NO_CONCILIADO"/>
  </r>
  <r>
    <x v="59"/>
    <m/>
    <x v="59"/>
    <x v="82"/>
    <s v="J06348830002"/>
    <s v="NTE"/>
    <n v="11825685"/>
    <m/>
    <s v="A:00099021001 GAD DE COCHABAMBA, TRANSFERENCIA DE RECUPERACIONES SEGÚN NOTA INTERNA GEF-LCR-DYF-0398-NOT/25, POR CONCEPTO DE INTERESES DE ACUERDO A CONTRATO DE FIDEICOMISO “FINANCIAMIENTO DE APOYO A LA REACTIVACION DE LA INVERSION PUBLICA” (FARIP) FIRMADO ENTRE EL MPD Y EL FNDR.(reliquidación)"/>
    <m/>
    <m/>
    <m/>
    <m/>
    <m/>
    <m/>
    <n v="0"/>
    <n v="100.19"/>
    <s v="NO_CONCILIADO"/>
  </r>
  <r>
    <x v="59"/>
    <m/>
    <x v="59"/>
    <x v="82"/>
    <s v="J06348850002"/>
    <s v="NTE"/>
    <n v="11826569"/>
    <m/>
    <s v="A:00099021001 GAM DE LA ASUNTA, TRANSFERENCIA DE RECUPERACIONES SEGÚN NOTA INTERNA GEF-LCR-DYF-0332-NOT/25, POR CONCEPTO DE INTERESES DE ACUERDO A CONTRATO DE FIDEICOMISO “FINANCIAMIENTO DE APOYO A LA REACTIVACION DE LA INVERSION PUBLICA” (FARIP) FIRMADO ENTRE EL MPD Y EL FNDR."/>
    <m/>
    <m/>
    <m/>
    <m/>
    <m/>
    <m/>
    <n v="0"/>
    <n v="1680.34"/>
    <s v="NO_CONCILIADO"/>
  </r>
  <r>
    <x v="59"/>
    <m/>
    <x v="59"/>
    <x v="82"/>
    <s v="J06348860002"/>
    <s v="NTE"/>
    <n v="11826552"/>
    <m/>
    <s v="A:00099021001 GAM DE EL ALTO, TRANSFERENCIA DE RECUPERACIONES SEGÚN NOTA INTERNA GEF-LCR-DYF-0332-NOT/25, POR CONCEPTO DE INTERESES DE ACUERDO A CONTRATO DE FIDEICOMISO “FINANCIAMIENTO DE APOYO A LA REACTIVACION DE LA INVERSION PUBLICA” (FARIP) FIRMADO ENTRE EL MPD Y EL FNDR."/>
    <m/>
    <m/>
    <m/>
    <m/>
    <m/>
    <m/>
    <n v="0"/>
    <n v="75144.149999999994"/>
    <s v="NO_CONCILIADO"/>
  </r>
  <r>
    <x v="59"/>
    <m/>
    <x v="59"/>
    <x v="82"/>
    <s v="J06348880002"/>
    <s v="NTE"/>
    <n v="11825690"/>
    <m/>
    <s v="A:00099021001 GAD DE TARIJA, TRANSFERENCIA DE RECUPERACIONES SEGÚN NOTA INTERNA GEF-LCR-DYF-0398-NOT/25, POR CONCEPTO DE INTERESES DE ACUERDO A CONTRATO DE FIDEICOMISO “FINANCIAMIENTO DE APOYO A LA REACTIVACION DE LA INVERSION PUBLICA” (FARIP) FIRMADO ENTRE EL MPD Y EL FNDR.(normal y reliquidación)"/>
    <m/>
    <m/>
    <m/>
    <m/>
    <m/>
    <m/>
    <n v="0"/>
    <n v="768.12"/>
    <s v="NO_CONCILIADO"/>
  </r>
  <r>
    <x v="59"/>
    <m/>
    <x v="59"/>
    <x v="82"/>
    <s v="J06349420002"/>
    <s v="NTE"/>
    <n v="11826619"/>
    <m/>
    <s v="A:00099021001 GAM DE LA ASUNTA, TRANSFERENCIA DE RECUPERACIONES SEGÚN NOTA INTERNA GEF-LCR-DYF-0332-NOT/25, POR CONCEPTO DE INTERESES DE ACUERDO A CONTRATO DE FIDEICOMISO “FINANCIAMIENTO DE APOYO A LA REACTIVACION DE LA INVERSION PUBLICA” (FARIP) FIRMADO ENTRE EL MPD Y EL FNDR."/>
    <m/>
    <m/>
    <m/>
    <m/>
    <m/>
    <m/>
    <n v="0"/>
    <n v="5940.63"/>
    <s v="NO_CONCILIADO"/>
  </r>
  <r>
    <x v="59"/>
    <m/>
    <x v="59"/>
    <x v="82"/>
    <s v="J06349440002"/>
    <s v="NTE"/>
    <n v="11826634"/>
    <m/>
    <s v="A:00099021001 GAM DE SACABA, TRANSFERENCIA DE RECUPERACIONES SEGÚN NOTA INTERNA GEF-LCR-DYF-0332-NOT/25, POR CONCEPTO DE CAPITAL E INTERESES DE ACUERDO A CONTRATO DE FIDEICOMISO “FINANCIAMIENTO DE APOYO A LA REACTIVACION DE LA INVERSION PUBLICA” (FARIP) FIRMADO ENTRE EL MPD Y EL FNDR."/>
    <m/>
    <m/>
    <m/>
    <m/>
    <m/>
    <m/>
    <n v="0"/>
    <n v="883577.53"/>
    <s v="NO_CONCILIADO"/>
  </r>
  <r>
    <x v="59"/>
    <m/>
    <x v="59"/>
    <x v="82"/>
    <s v="J06349460002"/>
    <s v="NTE"/>
    <n v="11826587"/>
    <m/>
    <s v="A:00099021001 GAM DE LA ASUNTA, TRANSFERENCIA DE RECUPERACIONES SEGÚN NOTA INTERNA GEF-LCR-DYF-0332-NOT/25, POR CONCEPTO DE INTERESES DE ACUERDO A CONTRATO DE FIDEICOMISO “FINANCIAMIENTO DE APOYO A LA REACTIVACION DE LA INVERSION PUBLICA” (FARIP) FIRMADO ENTRE EL MPD Y EL FNDR."/>
    <m/>
    <m/>
    <m/>
    <m/>
    <m/>
    <m/>
    <n v="0"/>
    <n v="2953.06"/>
    <s v="NO_CONCILIADO"/>
  </r>
  <r>
    <x v="56"/>
    <m/>
    <x v="56"/>
    <x v="82"/>
    <s v="S11258690003"/>
    <s v="COB"/>
    <n v="1125869"/>
    <m/>
    <s v="||TRANSFERENCIA DE FONDOS S/G MENSAJES SWIFT NROS. 6024 Y 6022, DE LA FECHA Y NOTA CITE DGAC/DAF/FIN/NE-0008/25 DE F.29.01.2025 (HRE-TGL-1866) DE LA DIRECCION GENERAL DE AERONAUTICA CIVIL (SECTOR PÚBLICO). DEBITO DE LA LIBRETA 00117012001 DGAC, REPOSICIÓN DE ÚTILES DE ESCRITORIO."/>
    <m/>
    <m/>
    <m/>
    <m/>
    <m/>
    <m/>
    <n v="60"/>
    <n v="0"/>
    <s v="NO_CONCILIADO"/>
  </r>
  <r>
    <x v="4"/>
    <m/>
    <x v="4"/>
    <x v="82"/>
    <s v="G31207870001"/>
    <s v="CVD"/>
    <n v="3120787"/>
    <m/>
    <s v="COBRO COSTOS DE PAPELERIA SEGUN TRANSFERENCIA DEL EXTERIOR POR ORDEN DE MGAS COMERCIALIZADORA GAS NATURAL LTDA (BR/RIO DE JANEIRO) REF.: CRED SWF OF 25/04/30 DEBIT NOTE ND-MC-01/25 FECHA VALOR 1/05/2025 LIB. 00513012015 YPFB-HEROES DEL CHACO-BS"/>
    <m/>
    <m/>
    <m/>
    <m/>
    <m/>
    <m/>
    <n v="60"/>
    <n v="0"/>
    <s v="NO_CONCILIADO"/>
  </r>
  <r>
    <x v="4"/>
    <m/>
    <x v="4"/>
    <x v="82"/>
    <s v="S11258650001"/>
    <s v="COB"/>
    <n v="1125865"/>
    <m/>
    <s v="'COBRO DE'||ÚTILES DE ESCRITORIO POR EL COMPROBANTE NRO.1125864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4"/>
    <m/>
    <x v="4"/>
    <x v="82"/>
    <s v="S11258720001"/>
    <s v="COB"/>
    <n v="1125872"/>
    <m/>
    <s v="'COBRO DE'||ÚTILES DE ESCRITORIO POR EL COMPROBANTE NRO. 1125871 DE LA FECHA, S/G. NOTA GAFC-0356/DFC/URTE-97/2025 DE FECHA 26/2/2025 (HRE-TGL-2025-3945) ENVIADO POR YACIMIENTOS PETROLÍFEROS FISCALES BOLIVIANOS. DÉBITO DE LA LIBRETA 00513022001 YPFB-&quot;OPERACIONES&quot; COBRO DE ÚTILES DE ESCRITORIO."/>
    <m/>
    <m/>
    <m/>
    <m/>
    <m/>
    <m/>
    <n v="60"/>
    <n v="0"/>
    <s v="NO_CONCILIADO"/>
  </r>
  <r>
    <x v="89"/>
    <m/>
    <x v="89"/>
    <x v="82"/>
    <s v="S11258740003"/>
    <s v="COB"/>
    <n v="1125874"/>
    <m/>
    <s v="||TRANSFERENCIA DE FONDOS S/G MENSAJES SWIFT NROS. 6023 DE LA FECHA Y 6021 DE LA FECHA 30/04/2025 EN ATENCIÓN A CORREO ELECTRÓNICO DE NAABOL Y NOTA CITE: CAR/DGE-DNAF N°0031/2025 DE FECHA 29/1/2025 (HRE-TGL-1912) ENVIADA POR NAVEGACIÓN AÉREA Y AEROPUERTOS BOLIVIANOS (SECTOR PÚBLICO). DEBITO DE LA LIBRETA 00389012001 NAABOL-ADMINISTRACIÓN CENTRAL, COBRO DE ÚTILES DE ESCRITORIO."/>
    <m/>
    <m/>
    <m/>
    <m/>
    <m/>
    <m/>
    <n v="60"/>
    <n v="0"/>
    <s v="NO_CONCILIADO"/>
  </r>
  <r>
    <x v="21"/>
    <m/>
    <x v="21"/>
    <x v="82"/>
    <s v="S11258790001"/>
    <s v="COB"/>
    <n v="1125879"/>
    <m/>
    <s v="||AMPLIACION DE VALIDEZ 0,15% S/USD 835.327,36 (EUR 736.750.-) POR 214 DIAS, REEMB. GASTOS DE COMUNICACION BS300.- Y EMISION DE COMPROBANTE CONTABLE BS60.- S/G NOTA SEDEM/GG/EV N°0130/2025, REC. EN F. 30/4/25 REF: I-2024-02 P/C ENVIBOL A/F ANTONINI S.R.L. LIB:00132072003 SEDEM-AMPL. PLANTA ENVASES DE VIDRIO EN ZUDAÑEZ-CH REF:COMIS. ENMIENDA 2 I-2024-02."/>
    <m/>
    <m/>
    <m/>
    <m/>
    <m/>
    <m/>
    <n v="5469.53"/>
    <n v="0"/>
    <s v="NO_CONCILIADO"/>
  </r>
  <r>
    <x v="21"/>
    <m/>
    <x v="21"/>
    <x v="82"/>
    <s v="S11258820001"/>
    <s v="COB"/>
    <n v="1125882"/>
    <m/>
    <s v="'COBRO DE UTILES DE ESCRITORIO POR´||BS60.- Y REEMB.GSTS.COMUNICACION BS300.- CARTA DE CREDITO STANDBY REF.: 1702468935 (BCB:SB-R-2024-08) A/F ECEBOL,S/G NOTA SEDEM/GG/EB N° 438/2025, 29/04/2025. LIB.00132032001 ECEBOL - GESTION OPERATIVA REF.:SBLC 1702468935"/>
    <m/>
    <m/>
    <m/>
    <m/>
    <m/>
    <m/>
    <n v="360"/>
    <n v="0"/>
    <s v="NO_CONCILIADO"/>
  </r>
  <r>
    <x v="47"/>
    <m/>
    <x v="47"/>
    <x v="82"/>
    <s v="Q22148110002"/>
    <s v="CRV"/>
    <n v="2214811"/>
    <m/>
    <s v="NUMERO DE LIBRETA CUT: 00283012001 OPERACIÓN E18 TRANSFERENCIA DEL SISTEMA FINANCIERO POR CUENTA DE TERCEROS A LA CUT SOL. ESC. DE ALMACENERA BOLIVIANA S.A."/>
    <m/>
    <m/>
    <m/>
    <m/>
    <m/>
    <m/>
    <n v="0"/>
    <n v="289575.39"/>
    <s v="NO_CONCILIADO"/>
  </r>
  <r>
    <x v="4"/>
    <m/>
    <x v="4"/>
    <x v="82"/>
    <s v="S11259150001"/>
    <s v="DEV"/>
    <n v="1125915"/>
    <m/>
    <s v="||RESPUESTA A DEBITO DEL BANQUERO SG MJE. SWIFT NO.6031 DE LA FECHA, POR COBRO COMIS. DEL BANQUERO POR TRANSFERENCIA AL EXTERIOR POR EUR 18.453.627,57 A FAVOR DE GALILEO TRADING DMCC F.V. 30/04/2025 SG SOL.054229-22888 YPFB DE 13/03/2025 REF.: 6TO POST PAGO SUM HIDR LIQ OCCIDENTE PROC 147 LIB. 00513012004 LBP-YPFB-UNICOMERCIAL (4030005415/1-2188907) (COMIS. EQUIVALENTE A EUR 25.-)"/>
    <m/>
    <m/>
    <m/>
    <m/>
    <m/>
    <m/>
    <n v="197.32"/>
    <n v="0"/>
    <s v="NO_CONCILIADO"/>
  </r>
  <r>
    <x v="4"/>
    <m/>
    <x v="4"/>
    <x v="82"/>
    <s v="S11259200004"/>
    <s v="COB"/>
    <n v="1125920"/>
    <m/>
    <s v="||RESP. DEBITO DEL BANQUERO, COBRO COMIS. POR TRANSF. AL EXTERIOR SG SWIFT NO.6031 DE LA FECHA REF:SOL. 054227-22885 DE YPFB TRANSF. DE EUR 8.854.013,23, F. VALOR 30/04/2025 REF:1ER POST PAGO SUM HIDR LIQ OCCIDENTE 2024 OP UPCA 425 HR DCIM 4946 2025 PROC 144 CGO. LIB.00513012004 LBP-YPFB-UNICOMERCIAL(4030005415/1-2188907) UTILES DE ESCRITORIO"/>
    <m/>
    <m/>
    <m/>
    <m/>
    <m/>
    <m/>
    <n v="60"/>
    <n v="0"/>
    <s v="NO_CONCILIADO"/>
  </r>
  <r>
    <x v="4"/>
    <m/>
    <x v="4"/>
    <x v="82"/>
    <s v="S11259180001"/>
    <s v="DEV"/>
    <n v="1125918"/>
    <m/>
    <s v="||RESP. DEBITO DEL BANQUERO, COBRO COMIS. POR TRANSF. AL EXTERIOR SG SWIFT NO.6031 DE LA FECHA REF:SOL. 054228-22887 DE YPFB TRANSF. DE EUR 5.126.007,66, F VALOR 30/04/2025 REF:6TO POST PAGO SUM HIDR LIQ OCCIDENTE 2024 OP UPCA 435 HR GPDI 6442 2025 PROC 146. LIB.00513012004 LBP-YPFB-UNICOMERCIAL(4030005415/1-2188907)"/>
    <m/>
    <m/>
    <m/>
    <m/>
    <m/>
    <m/>
    <n v="197.32"/>
    <n v="0"/>
    <s v="NO_CONCILIADO"/>
  </r>
  <r>
    <x v="4"/>
    <m/>
    <x v="4"/>
    <x v="82"/>
    <s v="S11259180004"/>
    <s v="COB"/>
    <n v="1125918"/>
    <m/>
    <s v="||RESP. DEBITO DEL BANQUERO, COBRO COMIS. POR TRANSF. AL EXTERIOR SG SWIFT NO.6031 DE LA FECHA REF:SOL. 054228-22887 DE YPFB TRANSF. DE EUR 5.126.007,66, F VALOR 30/04/2025 REF:6TO POST PAGO SUM HIDR LIQ OCCIDENTE 2024 OP UPCA 435 HR GPDI 6442 2025 PROC 146. CGO. LIB.00513012004 LBP-YPFB-UNICOMERCIAL(4030005415/1-2188907) UTILES DE ESCRITORIO"/>
    <m/>
    <m/>
    <m/>
    <m/>
    <m/>
    <m/>
    <n v="60"/>
    <n v="0"/>
    <s v="NO_CONCILIADO"/>
  </r>
  <r>
    <x v="4"/>
    <m/>
    <x v="4"/>
    <x v="82"/>
    <s v="S11259200001"/>
    <s v="DEV"/>
    <n v="1125920"/>
    <m/>
    <s v="||RESP. DEBITO DEL BANQUERO, COBRO COMIS. POR TRANSF. AL EXTERIOR SG SWIFT NO.6031 DE LA FECHA REF:SOL. 054227-22885 DE YPFB TRANSF. DE EUR 8.854.013,23, F. VALOR 30/04/2025 REF:1ER POST PAGO SUM HIDR LIQ OCCIDENTE 2024 OP UPCA 425 HR DCIM 4946 2025 PROC 144 LIB.00513012004 LBP-YPFB-UNICOMERCIAL(4030005415/1-2188907)"/>
    <m/>
    <m/>
    <m/>
    <m/>
    <m/>
    <m/>
    <n v="197.32"/>
    <n v="0"/>
    <s v="NO_CONCILIADO"/>
  </r>
  <r>
    <x v="4"/>
    <m/>
    <x v="4"/>
    <x v="82"/>
    <s v="S11259150004"/>
    <s v="COB"/>
    <n v="1125915"/>
    <m/>
    <s v="||RESPUESTA A DEBITO DEL BANQUERO SG MJE. SWIFT NO.6031 DE LA FECHA, POR COBRO COMIS. DEL BANQUERO POR TRANSFERENCIA AL EXTERIOR POR EUR 18.453.627,57 A FAVOR DE GALILEO TRADING DMCC F.V. 30/04/2025 SG SOL.054229-22888 YPFB DE 13/03/2025 REF.: 6TO POST PAGO SUM HIDR LIQ OCCIDENTE PROC 147 CARGO LIB. 00513012004 LBP-YPFB-UNICOMERCIAL (4030005415/1-2188907) (COBRO UTILES DE ESCRITORIO)"/>
    <m/>
    <m/>
    <m/>
    <m/>
    <m/>
    <m/>
    <n v="60"/>
    <n v="0"/>
    <s v="NO_CONCILIADO"/>
  </r>
  <r>
    <x v="13"/>
    <m/>
    <x v="13"/>
    <x v="82"/>
    <s v="S11258590001"/>
    <s v="NTI"/>
    <n v="1125859"/>
    <m/>
    <s v="||PAGO A BIRF PRÉSTAMO BIRF 9115-BO VCTO. 01-05-2025 POR CUENTA DE TGN SEGÚN NOTA MEFP/VTCP/DGCP/UODP/N°209/2025 DEL 30-ABR-2025, VALOR 2-05-2025 INTERESES 3.007.460,16 LIBRETA 00099021001 TGN-RECURSOS ORDINARIOS (3987)"/>
    <m/>
    <m/>
    <m/>
    <m/>
    <m/>
    <m/>
    <n v="20931922.710000001"/>
    <n v="0"/>
    <s v="NO_CONCILIADO"/>
  </r>
  <r>
    <x v="13"/>
    <m/>
    <x v="13"/>
    <x v="82"/>
    <s v="S11258590003"/>
    <s v="COB"/>
    <n v="1125859"/>
    <m/>
    <s v="||PAGO A BIRF PRÉSTAMO BIRF 9115-BO VCTO. 01-05-2025 POR CUENTA DE TGN SEGÚN NOTA MEFP/VTCP/DGCP/UODP/N°209/2025 DEL 30-ABR-2025, VALOR 2-05-2025 INTERESES 3.007.460,16 LIBRETA 00099021001 TGN-RECURSOS ORDINARIOS (3987) REF.: COMISIONES BANCARIAS"/>
    <m/>
    <m/>
    <m/>
    <m/>
    <m/>
    <m/>
    <n v="20991.18"/>
    <n v="0"/>
    <s v="NO_CONCILIADO"/>
  </r>
  <r>
    <x v="89"/>
    <m/>
    <x v="89"/>
    <x v="82"/>
    <s v="S11259210003"/>
    <s v="COB"/>
    <n v="1125921"/>
    <m/>
    <s v="||TRANSFERENCIA DE FONDOS SEGÚN MENSAJE SWIFT N°6115, CORREO ELECTRÓNICO DE LA FECHA Y NOTA CITE: CAR/DGE-DNAF N°0031/2025 DE NAVEGACIÓN AEREA Y AEROPUERTOS BOLIVIANOS DE FECHA 29/01/2025 (HRE-TGL-1912). (SECTOR PÚBLICO). DÉBITO DE LA LIBRETA 00389012001 NAABOL  ADMINISTRACIÓN CENTRAL, REPOSICIÓN DE ÚTILES DE ESCRITORIO"/>
    <m/>
    <m/>
    <m/>
    <m/>
    <m/>
    <m/>
    <n v="60"/>
    <n v="0"/>
    <s v="NO_CONCILIADO"/>
  </r>
  <r>
    <x v="56"/>
    <m/>
    <x v="56"/>
    <x v="82"/>
    <s v="S11259280003"/>
    <s v="COB"/>
    <n v="1125928"/>
    <m/>
    <s v="||TRANSFERENCIA DE FONDOS SEGÚN MENSAJE SWIFT N°6114, CORREO ELECTRÓNICO DE LA FECHA Y NOTA CITE: DGAC/DAF/FIN/NE-0008/25 (HRE-TGL-1866) DE FECHA 29/01/2025 DE LA DIRECCIÓN GENERAL DE AERONÁUTICA CIVIL. (SECTOR PÚBLICO). DÉBITO DE LA LIBRETA 00117012001 DGAC, REPOSICIÓN DE ÚTILES DE ESCRITORIO."/>
    <m/>
    <m/>
    <m/>
    <m/>
    <m/>
    <m/>
    <n v="60"/>
    <n v="0"/>
    <s v="NO_CONCILIADO"/>
  </r>
  <r>
    <x v="56"/>
    <m/>
    <x v="56"/>
    <x v="82"/>
    <s v="S11259250003"/>
    <s v="COB"/>
    <n v="1125925"/>
    <m/>
    <s v="||TRANSFERENCIA DE FONDOS S/G MENSAJE SWIFT NRO. 6112 EN ATENCIÓN A CORREO ELECTRÓNICO DE LA DGAC Y NOTA: DGAC/DAF/FIN/NE-0008/25 DE F.29/1/2025 (HRE-TGL-1866) ENVIADO POR LA DIRECCIÓN GENERAL DE AERONÁUTICA CIVIL (SECTOR PÚBLICO). DEBITO DE LA LIBRETA 00117012001 DGAC, REPOSICIÓN ÚTILES DE ESCRITORIO."/>
    <m/>
    <m/>
    <m/>
    <m/>
    <m/>
    <m/>
    <n v="60"/>
    <n v="0"/>
    <s v="NO_CONCILIADO"/>
  </r>
  <r>
    <x v="89"/>
    <m/>
    <x v="89"/>
    <x v="82"/>
    <s v="S11259290003"/>
    <s v="COB"/>
    <n v="1125929"/>
    <m/>
    <s v="||TRANSFERENCIA DE FONDOS S/G MENSAJE SWIFT NRO. 6113 EN ATENCIÓN A CORREO ELECTRÓNICO DE NAABOL Y NOTA CITE: CAR/DGE-DNAF N°0031/2025 DE FECHA 29/1/2025 (HRE-TGL-1912) ENVIADA POR NAVEGACIÓN AÉREA Y AEROPUERTOS BOLIVIANOS (SECTOR PÚBLICO). DEBITO DE LA LIBRETA 00389012001 NAABOL-ADMINISTRACIÓN CENTRAL, COBRO DE ÚTILES DE ESCRITORIO."/>
    <m/>
    <m/>
    <m/>
    <m/>
    <m/>
    <m/>
    <n v="60"/>
    <n v="0"/>
    <s v="NO_CONCILIADO"/>
  </r>
  <r>
    <x v="97"/>
    <m/>
    <x v="97"/>
    <x v="83"/>
    <s v="O22828270002"/>
    <s v="BOD"/>
    <n v="2282827"/>
    <m/>
    <s v="00522012001 DEPOSITO DE EFECTIVO, DEPOSITANTE: MAXIMO GUARACHI MAMANI, CONCEPTO: ALQUILER PREDIOS LA PAZ - MARZO Y ABRIL 2025, CUENTA DE DEPOSITO: CUENTA UNICA DEL TESORO"/>
    <m/>
    <m/>
    <m/>
    <m/>
    <m/>
    <m/>
    <n v="0"/>
    <n v="407"/>
    <s v="NO_CONCILIADO"/>
  </r>
  <r>
    <x v="97"/>
    <m/>
    <x v="97"/>
    <x v="83"/>
    <s v="O22828280002"/>
    <s v="BOD"/>
    <n v="2282828"/>
    <m/>
    <s v="00522012001 DEPOSITO DE EFECTIVO, DEPOSITANTE: KATERIN QUISPE CUEVAS, CONCEPTO: DEPÓSITO UN DIA SIN GOCE DE HABERES - 05/05/2025, CUENTA DE DEPOSITO: CUENTA UNICA DEL TESORO"/>
    <m/>
    <m/>
    <m/>
    <m/>
    <m/>
    <m/>
    <n v="0"/>
    <n v="100"/>
    <s v="NO_CONCILIADO"/>
  </r>
  <r>
    <x v="97"/>
    <m/>
    <x v="97"/>
    <x v="83"/>
    <s v="O22828290002"/>
    <s v="BOD"/>
    <n v="2282829"/>
    <m/>
    <s v="00522012001 DEPOSITO DE EFECTIVO, DEPOSITANTE: JASMIN ESPEJO VARGAS, CONCEPTO: DEPÓSITO - RESOLUCION FINAL DE PROCESO SUMARIO INTERNO ENFE-RFSA-N°01/2024, CUENTA DE DEPOSITO: CUENTA UNICA DEL TESORO"/>
    <m/>
    <m/>
    <m/>
    <m/>
    <m/>
    <m/>
    <n v="0"/>
    <n v="443.7"/>
    <s v="NO_CONCILIADO"/>
  </r>
  <r>
    <x v="3"/>
    <m/>
    <x v="3"/>
    <x v="83"/>
    <s v="O22828600002"/>
    <s v="BOD"/>
    <n v="2282860"/>
    <m/>
    <s v="00291012008 DEPOSITO DE EFECTIVO, DEPOSITANTE: WILFREDO BLANCO FIGUEREDO, CONCEPTO: PAGO DE SERVICIO, CUENTA DE DEPOSITO: CUENTA UNICA DEL TESORO"/>
    <m/>
    <m/>
    <m/>
    <m/>
    <m/>
    <m/>
    <n v="0"/>
    <n v="10789.28"/>
    <s v="NO_CONCILIADO"/>
  </r>
  <r>
    <x v="22"/>
    <m/>
    <x v="22"/>
    <x v="83"/>
    <s v="O22828730002"/>
    <s v="BOD"/>
    <n v="2282873"/>
    <m/>
    <s v="00046171101 DEPOSITO DE EFECTIVO, DEPOSITANTE: NICOLE MELANY PINTO CASTILLO, CONCEPTO: INGRESO POR VENTA DE SERVICIOS, CUENTA DE DEPOSITO: CUENTA UNICA DEL TESORO"/>
    <m/>
    <m/>
    <m/>
    <m/>
    <m/>
    <m/>
    <n v="0"/>
    <n v="100"/>
    <s v="NO_CONCILIADO"/>
  </r>
  <r>
    <x v="29"/>
    <m/>
    <x v="29"/>
    <x v="83"/>
    <s v="O22828760002"/>
    <s v="BOD"/>
    <n v="2282876"/>
    <m/>
    <s v="00076014201 DEPOSITO DE EFECTIVO, DEPOSITANTE: SANTOS JOSE HANNOVER ROJAS, CONCEPTO: DEVOLUCION DE VIATICOS, CUENTA DE DEPOSITO: CUENTA UNICA DEL TESORO"/>
    <m/>
    <m/>
    <m/>
    <m/>
    <m/>
    <m/>
    <n v="0"/>
    <n v="185.5"/>
    <s v="NO_CONCILIADO"/>
  </r>
  <r>
    <x v="29"/>
    <m/>
    <x v="29"/>
    <x v="83"/>
    <s v="O22828770002"/>
    <s v="BOD"/>
    <n v="2282877"/>
    <m/>
    <s v="00076014201 DEPOSITO DE EFECTIVO, DEPOSITANTE: SANTOS JOSE HANNOVER ROJAS, CONCEPTO: DEVOLUCION DE VIATICOS, CUENTA DE DEPOSITO: CUENTA UNICA DEL TESORO"/>
    <m/>
    <m/>
    <m/>
    <m/>
    <m/>
    <m/>
    <n v="0"/>
    <n v="556.5"/>
    <s v="NO_CONCILIADO"/>
  </r>
  <r>
    <x v="86"/>
    <m/>
    <x v="86"/>
    <x v="83"/>
    <s v="O22829030002"/>
    <s v="BOD"/>
    <n v="2282903"/>
    <m/>
    <s v="00599022001 DEPOSITO DE EFECTIVO, DEPOSITANTE: LUIS ANGEL GUTIERREZ IBAÑEZ, CONCEPTO: PAGO DE MORA DE FAC. GAS. NAT., CUENTA DE DEPOSITO: CUENTA UNICA DEL TESORO"/>
    <m/>
    <m/>
    <m/>
    <m/>
    <m/>
    <m/>
    <n v="0"/>
    <n v="6.98"/>
    <s v="NO_CONCILIADO"/>
  </r>
  <r>
    <x v="89"/>
    <m/>
    <x v="89"/>
    <x v="83"/>
    <s v="O22829080002"/>
    <s v="BOD"/>
    <n v="2282908"/>
    <m/>
    <s v="00389022001 DEPOSITO DE EFECTIVO, DEPOSITANTE: MANUEL ALEJANDRO DE LA RIVA SANDOVAL, CONCEPTO: DEP POR SALDOS NO EJECUTADOS C31#262, CUENTA DE DEPOSITO: CUENTA UNICA DEL TESORO"/>
    <m/>
    <m/>
    <m/>
    <m/>
    <m/>
    <m/>
    <n v="0"/>
    <n v="15"/>
    <s v="NO_CONCILIADO"/>
  </r>
  <r>
    <x v="11"/>
    <m/>
    <x v="11"/>
    <x v="83"/>
    <s v="O22829090002"/>
    <s v="BOD"/>
    <n v="2282909"/>
    <m/>
    <s v="00016011101 DEPOSITO DE EFECTIVO, DEPOSITANTE: VICTOR ESPEJO FERNANDEZ, CONCEPTO: ALQUILER DEL AUDITORIO ABELINO SIÑANI, CUENTA DE DEPOSITO: CUENTA UNICA DEL TESORO"/>
    <m/>
    <m/>
    <m/>
    <m/>
    <m/>
    <m/>
    <n v="0"/>
    <n v="2500"/>
    <s v="NO_CONCILIADO"/>
  </r>
  <r>
    <x v="1"/>
    <m/>
    <x v="1"/>
    <x v="83"/>
    <s v="O22829470002"/>
    <s v="BOD"/>
    <n v="2282947"/>
    <m/>
    <s v="00015011108 DEPOSITO DE EFECTIVO, DEPOSITANTE: JUAN SEVERINO SANTOS HUALLPA, CONCEPTO: DEVOLUCION DE RECURSOS, SEGUN GACTURA 1524, CUENTA DE DEPOSITO: CUENTA UNICA DEL TESORO"/>
    <m/>
    <m/>
    <m/>
    <m/>
    <m/>
    <m/>
    <n v="0"/>
    <n v="15.84"/>
    <s v="NO_CONCILIADO"/>
  </r>
  <r>
    <x v="98"/>
    <m/>
    <x v="98"/>
    <x v="83"/>
    <s v="O22829980002"/>
    <s v="BOD"/>
    <n v="2282998"/>
    <m/>
    <s v="00422012001 DEPOSITO DE EFECTIVO, DEPOSITANTE: MARY QUISPE CHOQUE, CONCEPTO: DEVOLUCION POR OMISION DE MARCADO, CUENTA DE DEPOSITO: CUENTA UNICA DEL TESORO"/>
    <m/>
    <m/>
    <m/>
    <m/>
    <m/>
    <m/>
    <n v="0"/>
    <n v="88.67"/>
    <s v="NO_CONCILIADO"/>
  </r>
  <r>
    <x v="31"/>
    <m/>
    <x v="31"/>
    <x v="83"/>
    <s v="B22828300002"/>
    <s v="BOD"/>
    <n v="2282830"/>
    <m/>
    <s v="00099021001 DEP.DE CHEQ.AJENOS,RET.DE CAM.,CONCEPTO: INCAPACIDADES,DEP.: CAJA NACIONAL DE SALUD, PROCEDENCIA: BANCO UNION S.A., CHEQUE: 11815, FECHA DE EMISION:21/04/2025_x000a_TD-10-021/2025 P0476"/>
    <m/>
    <m/>
    <m/>
    <m/>
    <m/>
    <m/>
    <n v="0"/>
    <n v="5132.8599999999997"/>
    <s v="NO_CONCILIADO"/>
  </r>
  <r>
    <x v="31"/>
    <m/>
    <x v="31"/>
    <x v="83"/>
    <s v="B22828300002"/>
    <s v="BOD"/>
    <n v="2282830"/>
    <m/>
    <s v="00099021001 DEP.DE CHEQ.AJENOS,RET.DE CAM.,CONCEPTO: INCAPACIDADES,DEP.: CAJA NACIONAL DE SALUD, PROCEDENCIA: BANCO UNION S.A., CHEQUE: 11815, FECHA DE EMISION:21/04/2025_x000a_TD-10-021/2025 P0476"/>
    <m/>
    <m/>
    <m/>
    <m/>
    <m/>
    <m/>
    <n v="0"/>
    <n v="22140.45"/>
    <s v="NO_CONCILIADO"/>
  </r>
  <r>
    <x v="31"/>
    <m/>
    <x v="31"/>
    <x v="83"/>
    <s v="B22828300002"/>
    <s v="BOD"/>
    <n v="2282830"/>
    <m/>
    <s v="00099021001 DEP.DE CHEQ.AJENOS,RET.DE CAM.,CONCEPTO: INCAPACIDADES,DEP.: CAJA NACIONAL DE SALUD, PROCEDENCIA: BANCO UNION S.A., CHEQUE: 11815, FECHA DE EMISION:21/04/2025_x000a_TD-10-021/2025 P0476"/>
    <m/>
    <m/>
    <m/>
    <m/>
    <m/>
    <m/>
    <n v="0"/>
    <n v="7280"/>
    <s v="NO_CONCILIADO"/>
  </r>
  <r>
    <x v="62"/>
    <m/>
    <x v="62"/>
    <x v="83"/>
    <s v="B22828300002"/>
    <s v="BOD"/>
    <n v="2282830"/>
    <m/>
    <s v="00099021001 DEP.DE CHEQ.AJENOS,RET.DE CAM.,CONCEPTO: INCAPACIDADES,DEP.: CAJA NACIONAL DE SALUD, PROCEDENCIA: BANCO UNION S.A., CHEQUE: 11815, FECHA DE EMISION:21/04/2025_x000a_TD-10-021/2025 P0476"/>
    <m/>
    <m/>
    <m/>
    <m/>
    <m/>
    <m/>
    <n v="0"/>
    <n v="542.16"/>
    <s v="NO_CONCILIADO"/>
  </r>
  <r>
    <x v="31"/>
    <m/>
    <x v="31"/>
    <x v="83"/>
    <s v="B22828320002"/>
    <s v="BOD"/>
    <n v="2282832"/>
    <m/>
    <s v="00099021001 DEP.DE CHEQ.AJENOS,RET.DE CAM.,CONCEPTO: INCAPACIDADES,DEP.: CAJA NACIONAL DE SALUD, PROCEDENCIA: BANCO UNION S.A., CHEQUE: 11814, FECHA DE EMISION:21/04/2025_x000a_TD-10-021/2025 P0475"/>
    <m/>
    <m/>
    <m/>
    <m/>
    <m/>
    <m/>
    <n v="0"/>
    <n v="30514.25"/>
    <s v="NO_CONCILIADO"/>
  </r>
  <r>
    <x v="31"/>
    <m/>
    <x v="31"/>
    <x v="83"/>
    <s v="B22828320002"/>
    <s v="BOD"/>
    <n v="2282832"/>
    <m/>
    <s v="00099021001 DEP.DE CHEQ.AJENOS,RET.DE CAM.,CONCEPTO: INCAPACIDADES,DEP.: CAJA NACIONAL DE SALUD, PROCEDENCIA: BANCO UNION S.A., CHEQUE: 11814, FECHA DE EMISION:21/04/2025_x000a_TD-10-021/2025 P0475"/>
    <m/>
    <m/>
    <m/>
    <m/>
    <m/>
    <m/>
    <n v="0"/>
    <n v="13964.68"/>
    <s v="NO_CONCILIADO"/>
  </r>
  <r>
    <x v="47"/>
    <m/>
    <x v="47"/>
    <x v="83"/>
    <s v="B22828320002"/>
    <s v="BOD"/>
    <n v="2282832"/>
    <m/>
    <s v="00099021001 DEP.DE CHEQ.AJENOS,RET.DE CAM.,CONCEPTO: INCAPACIDADES,DEP.: CAJA NACIONAL DE SALUD, PROCEDENCIA: BANCO UNION S.A., CHEQUE: 11814, FECHA DE EMISION:21/04/2025_x000a_TD-10-021/2025 P0475"/>
    <m/>
    <m/>
    <m/>
    <m/>
    <m/>
    <m/>
    <n v="0"/>
    <n v="1303.5"/>
    <s v="NO_CONCILIADO"/>
  </r>
  <r>
    <x v="62"/>
    <m/>
    <x v="62"/>
    <x v="83"/>
    <s v="B22828320002"/>
    <s v="BOD"/>
    <n v="2282832"/>
    <m/>
    <s v="00099021001 DEP.DE CHEQ.AJENOS,RET.DE CAM.,CONCEPTO: INCAPACIDADES,DEP.: CAJA NACIONAL DE SALUD, PROCEDENCIA: BANCO UNION S.A., CHEQUE: 11814, FECHA DE EMISION:21/04/2025_x000a_TD-10-021/2025 P0475"/>
    <m/>
    <m/>
    <m/>
    <m/>
    <m/>
    <m/>
    <n v="0"/>
    <n v="4385.91"/>
    <s v="NO_CONCILIADO"/>
  </r>
  <r>
    <x v="2"/>
    <m/>
    <x v="2"/>
    <x v="83"/>
    <s v="B22829180002"/>
    <s v="BOD"/>
    <n v="2282918"/>
    <m/>
    <s v="00099021001 DEP.DE CHEQ.AJENOS,RET.DE CAM.,CONCEPTO: DEVOLUCION DE SUELDOS Y SALARIOS,DEP.: OSCAR GONZALO ROMAN MEJIA , PROCEDENCIA: BANCO UNION S.A., CHEQUE: 216034, FECHA DE EMISION:05/05/2025"/>
    <m/>
    <m/>
    <m/>
    <m/>
    <m/>
    <m/>
    <n v="0"/>
    <n v="18369.02"/>
    <s v="NO_CONCILIADO"/>
  </r>
  <r>
    <x v="11"/>
    <m/>
    <x v="11"/>
    <x v="83"/>
    <s v="B22829200002"/>
    <s v="BOD"/>
    <n v="2282920"/>
    <m/>
    <s v="00099021001 DEP.DE CHEQ.AJENOS,RET.DE CAM.,CONCEPTO: DEP.,DEP.: JULIO ERNESTO VARGAS CHAVEZ , PROCEDENCIA: BANCO UNION S.A., CHEQUE: 216035, FECHA DE EMISION:05/05/2025/DJBR"/>
    <m/>
    <m/>
    <m/>
    <m/>
    <m/>
    <m/>
    <n v="0"/>
    <n v="16824.04"/>
    <s v="NO_CONCILIADO"/>
  </r>
  <r>
    <x v="91"/>
    <m/>
    <x v="91"/>
    <x v="83"/>
    <s v="B22829300002"/>
    <s v="BOD"/>
    <n v="2282930"/>
    <m/>
    <s v="00595012002 DEP.DE CHEQ.AJENOS,RET.DE CAM.,CONCEPTO: DEVOLUCION CARGOS BANCARIOS GESTION 2023 JAVIER VILLAROEL,DEP.: GESTORA PUBLICA DESEGURIDAD SOCIAL DE LARGO PLAZO , PROCEDENCIA: BANCO UNION S.A., CHEQUE: 2045, FECHA DE EMISION:30/04/2025"/>
    <m/>
    <m/>
    <m/>
    <m/>
    <m/>
    <m/>
    <n v="0"/>
    <n v="2592"/>
    <s v="NO_CONCILIADO"/>
  </r>
  <r>
    <x v="91"/>
    <m/>
    <x v="91"/>
    <x v="83"/>
    <s v="B22829360002"/>
    <s v="BOD"/>
    <n v="2282936"/>
    <m/>
    <s v="00595012003 DEP.DE CHEQ.AJENOS,RET.DE CAM.,CONCEPTO: DEVOLUCION DE VIATICOS,DEP.: GESTORA PUBLICA DE SEGURIDAD SOCIAL DE LARGO PLAZO , PROCEDENCIA: BANCO UNION S.A., CHEQUE: 2044, FECHA DE EMISION:29/04/2025"/>
    <m/>
    <m/>
    <m/>
    <m/>
    <m/>
    <m/>
    <n v="0"/>
    <n v="556.5"/>
    <s v="NO_CONCILIADO"/>
  </r>
  <r>
    <x v="99"/>
    <m/>
    <x v="99"/>
    <x v="83"/>
    <s v="Q22150330002"/>
    <s v="CRV"/>
    <n v="2215033"/>
    <m/>
    <s v="NUMERO DE LIBRETA CUT: 03420102001 OPERACIÓN E18 TRANSFERENCIA DEL SISTEMA FINANCIERO POR CUENTA DE TERCEROS A LA CUT TRANSFERENCIA DE SALDOS NO UTILIZADOS EN CUMPLIMIENTO AL ARTICULO 7, NUMERAL 7.3.4 DEL REGLAMENTO OPERATIVO DEL FIDEICOMISO AEVIVIENDA Y CORRESPONDE AL SALDO QUE NO FUE TRANSFERI"/>
    <m/>
    <m/>
    <m/>
    <m/>
    <m/>
    <m/>
    <n v="0"/>
    <n v="6349870.1399999997"/>
    <s v="NO_CONCILIADO"/>
  </r>
  <r>
    <x v="75"/>
    <m/>
    <x v="75"/>
    <x v="83"/>
    <s v="Q22151820002"/>
    <s v="CRV"/>
    <n v="2215182"/>
    <m/>
    <s v="NUMERO DE LIBRETA CUT: 00206018001 OPERACIÓN E18 TRANSFERENCIA DEL SISTEMA FINANCIERO POR CUENTA DE TERCEROS A LA CUT SOL UNDP REPRESENTATIVE IN BOLIVIA (BOB)"/>
    <m/>
    <m/>
    <m/>
    <m/>
    <m/>
    <m/>
    <n v="0"/>
    <n v="242625"/>
    <s v="NO_CONCILIADO"/>
  </r>
  <r>
    <x v="13"/>
    <m/>
    <x v="13"/>
    <x v="83"/>
    <s v="G31227540003"/>
    <s v="COB"/>
    <n v="20093"/>
    <m/>
    <s v="PAGO A BID PRÉSTAMO 3385/BL-BO VCTO. 04-05-2025 POR CUENTA DE TGN , NTI. 020093 VALOR 05-05-2025 INTERESES USD 45.924,55 CTA. 3987 CUENTA UNICA DEL TESORO LIB. 00099021001 REF.: COMISIONES BANCARIAS"/>
    <m/>
    <m/>
    <m/>
    <m/>
    <m/>
    <m/>
    <n v="675.01"/>
    <n v="0"/>
    <s v="NO_CONCILIADO"/>
  </r>
  <r>
    <x v="13"/>
    <m/>
    <x v="13"/>
    <x v="83"/>
    <s v="G31227550003"/>
    <s v="COB"/>
    <n v="20092"/>
    <m/>
    <s v="PAGO A BID PRÉSTAMO 3385/BL-BO VCTO. 04-05-2025 POR CUENTA DE TGN , NTI. 020092 VALOR 05-05-2025 CAPITAL USD 1.114.537,73 CTA. 3987 CUENTA UNICA DEL TESORO LIB. 00099021001 REF.: COMISIONES BANCARIAS"/>
    <m/>
    <m/>
    <m/>
    <m/>
    <m/>
    <m/>
    <n v="8005.74"/>
    <n v="0"/>
    <s v="NO_CONCILIADO"/>
  </r>
  <r>
    <x v="13"/>
    <m/>
    <x v="13"/>
    <x v="83"/>
    <s v="S11259670003"/>
    <s v="COB"/>
    <n v="1125967"/>
    <m/>
    <s v="||PAGO A BID PRESTAMO 3385/BL-BO VCTO.04-05-2025 POR CUENTA DE TGN, SEGÚN NOTA MEFP/VTCP/DGCP/UODP/N° 213/2025 DE FECHA 30-04-2025, VALOR 05-05-2025, CAPITAL USD2.047.849,17, INTERESES USD2.712.450,65 LIB. 00099021001 TGN-RECURSOS ORDINARIOS (3987) REF.: COMISIONES BANCARIAS"/>
    <m/>
    <m/>
    <m/>
    <m/>
    <m/>
    <m/>
    <n v="33015.660000000003"/>
    <n v="0"/>
    <s v="NO_CONCILIADO"/>
  </r>
  <r>
    <x v="13"/>
    <m/>
    <x v="13"/>
    <x v="83"/>
    <s v="S11259670001"/>
    <s v="NTI"/>
    <n v="1125967"/>
    <m/>
    <s v="||PAGO A BID PRESTAMO 3385/BL-BO VCTO.04-05-2025 POR CUENTA DE TGN, SEGÚN NOTA MEFP/VTCP/DGCP/UODP/N° 213/2025 DE FECHA 30-04-2025, VALOR 05-05-2025, CAPITAL USD2.047.849,17, INTERESES USD2.712.450,65 LIB. 00099021001 TGN-RECURSOS ORDINARIOS (3987)"/>
    <m/>
    <m/>
    <m/>
    <m/>
    <m/>
    <m/>
    <n v="33131686.75"/>
    <n v="0"/>
    <s v="NO_CONCILIADO"/>
  </r>
  <r>
    <x v="4"/>
    <m/>
    <x v="4"/>
    <x v="83"/>
    <s v="G31234940001"/>
    <s v="CVD"/>
    <n v="3123494"/>
    <m/>
    <s v="COBRO COSTOS DE PAPELERIA SEGUN TRANSFERENCIA DEL EXTERIOR POR ORDEN DE GAS BRIDGE COMERCIALIZADORA (BRAZIL RIO DE JANEIRO) REF.: CRED 5340887.22010 FECHA VALOR 2/05/2025 LIB. 00513012015 YPFB-HEROES DEL CHACO-BS"/>
    <m/>
    <m/>
    <m/>
    <m/>
    <m/>
    <m/>
    <n v="60"/>
    <n v="0"/>
    <s v="NO_CONCILIADO"/>
  </r>
  <r>
    <x v="4"/>
    <m/>
    <x v="4"/>
    <x v="83"/>
    <s v="G31234960001"/>
    <s v="CVD"/>
    <n v="3123496"/>
    <m/>
    <s v="COBRO COSTOS DE PAPELERIA SEGUN TRANSFERENCIA DEL EXTERIOR POR ORDEN DE YPF EXPLORACIÓN + PRODUCCIÓN DE FERMIN PERALTA TORRES REF.: ATS OF 25/04/30 FECHA VALOR 5/05/2025 LIB. 00513012007 YPFB - RECURSOS NACIONALIZACIÓN"/>
    <m/>
    <m/>
    <m/>
    <m/>
    <m/>
    <m/>
    <n v="60"/>
    <n v="0"/>
    <s v="NO_CONCILIADO"/>
  </r>
  <r>
    <x v="4"/>
    <m/>
    <x v="4"/>
    <x v="83"/>
    <s v="S11259730001"/>
    <s v="COB"/>
    <n v="1125973"/>
    <m/>
    <s v="'COBRO DE'||ÚTILES DE ESCRITORIO POR EL COMPROBANTE NRO.1125972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89"/>
    <m/>
    <x v="89"/>
    <x v="83"/>
    <s v="S11259820003"/>
    <s v="COB"/>
    <n v="1125982"/>
    <m/>
    <s v="||TRANSFERENCIA DE FONDOS S/G MENSAJE SWIFT NRO. 6155 EN ATENCIÓN A CORREO ELECTRÓNICO DE NAABOL Y NOTA CITE: CAR/DGE-DNAF N°0031/2025 DE FECHA 29/1/2025 (HRE-TGL-1912) ENVIADA POR NAVEGACIÓN AÉREA Y AEROPUERTOS BOLIVIANOS (SECTOR PÚBLICO). DEBITO DE LA LIBRETA 00389012001 NAABOL-ADMINISTRACIÓN CENTRAL, COBRO DE ÚTILES DE ESCRITORIO."/>
    <m/>
    <m/>
    <m/>
    <m/>
    <m/>
    <m/>
    <n v="60"/>
    <n v="0"/>
    <s v="NO_CONCILIADO"/>
  </r>
  <r>
    <x v="56"/>
    <m/>
    <x v="56"/>
    <x v="83"/>
    <s v="S11259830003"/>
    <s v="COB"/>
    <n v="1125983"/>
    <m/>
    <s v="||TRANSFERENCIA DE FONDOS S/G MENSAJE SWIFT NRO. 6156 EN ATENCIÓN A CORREO ELECTRÓNICO DE LA DGAC Y NOTA: DGAC/DAF/FIN/NE-0008/25 DE F.29/1/2025 (HRE-TGL-1866) ENVIADO POR LA DIRECCIÓN GENERAL DE AERONÁUTICA CIVIL (SECTOR PÚBLICO). DEBITO DE LA LIBRETA 00117012001 DGAC, REPOSICIÓN ÚTILES DE ESCRITORIO."/>
    <m/>
    <m/>
    <m/>
    <m/>
    <m/>
    <m/>
    <n v="60"/>
    <n v="0"/>
    <s v="NO_CONCILIADO"/>
  </r>
  <r>
    <x v="52"/>
    <m/>
    <x v="52"/>
    <x v="84"/>
    <s v="O22832140002"/>
    <s v="BOD"/>
    <n v="2283214"/>
    <m/>
    <s v="00099021001 DEPOSITO DE EFECTIVO, DEPOSITANTE: IVAN ROLY CUTILI CONDORI, CONCEPTO: REVERSION TOTAL, CUENTA DE DEPOSITO: CUENTA UNICA DEL TESORO/DJBR"/>
    <m/>
    <m/>
    <m/>
    <m/>
    <m/>
    <m/>
    <n v="0"/>
    <n v="5102.53"/>
    <s v="NO_CONCILIADO"/>
  </r>
  <r>
    <x v="11"/>
    <m/>
    <x v="11"/>
    <x v="84"/>
    <s v="O22832410002"/>
    <s v="BOD"/>
    <n v="2283241"/>
    <m/>
    <s v="00016011101 DEPOSITO DE EFECTIVO, DEPOSITANTE: VERONICA ACARAPI, CONCEPTO: ALQUILER DE AUDITORIO AVELINO SIÑANI, CUENTA DE DEPOSITO: CUENTA UNICA DEL TESORO"/>
    <m/>
    <m/>
    <m/>
    <m/>
    <m/>
    <m/>
    <n v="0"/>
    <n v="2500"/>
    <s v="NO_CONCILIADO"/>
  </r>
  <r>
    <x v="89"/>
    <m/>
    <x v="89"/>
    <x v="84"/>
    <s v="O22832490002"/>
    <s v="BOD"/>
    <n v="2283249"/>
    <m/>
    <s v="00389022001 DEPOSITO DE EFECTIVO, DEPOSITANTE: MANUEL ALEJANDRO DE LA RIVA SANDOVAL, CONCEPTO: DEPÓSITO POR SALDOS NO EJECUTADOS C31 #262, CUENTA DE DEPOSITO: CUENTA UNICA DEL TESORO"/>
    <m/>
    <m/>
    <m/>
    <m/>
    <m/>
    <m/>
    <n v="0"/>
    <n v="20"/>
    <s v="NO_CONCILIADO"/>
  </r>
  <r>
    <x v="29"/>
    <m/>
    <x v="29"/>
    <x v="84"/>
    <s v="O22832500002"/>
    <s v="BOD"/>
    <n v="2283250"/>
    <m/>
    <s v="00099021001 DEPOSITO DE EFECTIVO, DEPOSITANTE: JAVIER CELSO ANTONIO VELARDE CORTEZ, CONCEPTO: DEVOLUCION DE VIATICOS, CUENTA DE DEPOSITO: CUENTA UNICA DEL TESORO/DJBR"/>
    <m/>
    <m/>
    <m/>
    <m/>
    <m/>
    <m/>
    <n v="0"/>
    <n v="407.5"/>
    <s v="NO_CONCILIADO"/>
  </r>
  <r>
    <x v="2"/>
    <m/>
    <x v="2"/>
    <x v="84"/>
    <s v="O22832930002"/>
    <s v="BOD"/>
    <n v="2283293"/>
    <m/>
    <s v="00099021001 DEPOSITO DE EFECTIVO, DEPOSITANTE: SARA REMEDIOS DORADO ALARCON, CONCEPTO: REVERSION, CUENTA DE DEPOSITO: CUENTA UNICA DEL TESORO"/>
    <m/>
    <m/>
    <m/>
    <m/>
    <m/>
    <m/>
    <n v="0"/>
    <n v="2225"/>
    <s v="NO_CONCILIADO"/>
  </r>
  <r>
    <x v="38"/>
    <m/>
    <x v="38"/>
    <x v="84"/>
    <s v="O22833260002"/>
    <s v="BOD"/>
    <n v="2283326"/>
    <m/>
    <s v="00249012001 DEPOSITO DE EFECTIVO, DEPOSITANTE: JUAN NACER VILLAGOMEZ LEDEZMA, CONCEPTO: DEVOLUCION DE FONDOS, CUENTA DE DEPOSITO: CUENTA UNICA DEL TESORO"/>
    <m/>
    <m/>
    <m/>
    <m/>
    <m/>
    <m/>
    <n v="0"/>
    <n v="20.36"/>
    <s v="NO_CONCILIADO"/>
  </r>
  <r>
    <x v="22"/>
    <m/>
    <x v="22"/>
    <x v="84"/>
    <s v="O22833280002"/>
    <s v="BOD"/>
    <n v="2283328"/>
    <m/>
    <s v="00046171101 DEPOSITO DE EFECTIVO, DEPOSITANTE: SYROS CORP, CONCEPTO: SANCION JURIDICA, CUENTA DE DEPOSITO: CUENTA UNICA DEL TESORO"/>
    <m/>
    <m/>
    <m/>
    <m/>
    <m/>
    <m/>
    <n v="0"/>
    <n v="3000"/>
    <s v="NO_CONCILIADO"/>
  </r>
  <r>
    <x v="22"/>
    <m/>
    <x v="22"/>
    <x v="84"/>
    <s v="O22833320002"/>
    <s v="BOD"/>
    <n v="2283332"/>
    <m/>
    <s v="00046171101 DEPOSITO DE EFECTIVO, DEPOSITANTE: IMPORTADORA BIOTOOLS S.R.L., CONCEPTO: SANCION JURIDICA, CUENTA DE DEPOSITO: CUENTA UNICA DEL TESORO"/>
    <m/>
    <m/>
    <m/>
    <m/>
    <m/>
    <m/>
    <n v="0"/>
    <n v="1500"/>
    <s v="NO_CONCILIADO"/>
  </r>
  <r>
    <x v="2"/>
    <m/>
    <x v="2"/>
    <x v="84"/>
    <s v="O22833340002"/>
    <s v="BOD"/>
    <n v="2283334"/>
    <m/>
    <s v="00099021001 DEPOSITO DE EFECTIVO, DEPOSITANTE: DANNY SILVIA BARROZO GUTIERREZ, CONCEPTO: DEVOLUCION DE VIATICOS, CUENTA DE DEPOSITO: CUENTA UNICA DEL TESORO"/>
    <m/>
    <m/>
    <m/>
    <m/>
    <m/>
    <m/>
    <n v="0"/>
    <n v="10"/>
    <s v="CONCILIADO_PARCIAL"/>
  </r>
  <r>
    <x v="11"/>
    <m/>
    <x v="11"/>
    <x v="84"/>
    <s v="O22833740002"/>
    <s v="BOD"/>
    <n v="2283374"/>
    <m/>
    <s v="00016011101 DEPOSITO DE EFECTIVO, DEPOSITANTE: VALENTINA VIRGINIA NINA APAZA, CONCEPTO: ALQUILER DEL AUDITORIO ABELINO SIÑANI, CUENTA DE DEPOSITO: CUENTA UNICA DEL TESORO"/>
    <m/>
    <m/>
    <m/>
    <m/>
    <m/>
    <m/>
    <n v="0"/>
    <n v="2500"/>
    <s v="NO_CONCILIADO"/>
  </r>
  <r>
    <x v="22"/>
    <m/>
    <x v="22"/>
    <x v="84"/>
    <s v="O22834020002"/>
    <s v="BOD"/>
    <n v="2283402"/>
    <m/>
    <s v="00046171101 DEPOSITO DE EFECTIVO, DEPOSITANTE: OSSTEOSSUR, CONCEPTO: SANCION POR INCUMPLIMIENTO A LA NORMA R.A. N°S/223 18/09/2024, CUENTA DE DEPOSITO: CUENTA UNICA DEL TESORO"/>
    <m/>
    <m/>
    <m/>
    <m/>
    <m/>
    <m/>
    <n v="0"/>
    <n v="835"/>
    <s v="NO_CONCILIADO"/>
  </r>
  <r>
    <x v="86"/>
    <m/>
    <x v="86"/>
    <x v="84"/>
    <s v="O22834410002"/>
    <s v="BOD"/>
    <n v="2283441"/>
    <m/>
    <s v="00599022001 DEPOSITO DE EFECTIVO, DEPOSITANTE: JANETH ALDY CHINO ESPINOZA, CONCEPTO: INTERES POR MORA, CUENTA DE DEPOSITO: CUENTA UNICA DEL TESORO"/>
    <m/>
    <m/>
    <m/>
    <m/>
    <m/>
    <m/>
    <n v="0"/>
    <n v="28.5"/>
    <s v="NO_CONCILIADO"/>
  </r>
  <r>
    <x v="99"/>
    <m/>
    <x v="99"/>
    <x v="84"/>
    <s v="O22835400002"/>
    <s v="BOD"/>
    <n v="2283540"/>
    <m/>
    <s v="00342012001 DEPOSITO DE EFECTIVO, DEPOSITANTE: MARIA CRUZ CORO VDA DE FLORES, CONCEPTO: AJUSTE DE REDONDEO, CUENTA DE DEPOSITO: CUENTA UNICA DEL TESORO"/>
    <m/>
    <m/>
    <m/>
    <m/>
    <m/>
    <m/>
    <n v="0"/>
    <n v="0.01"/>
    <s v="NO_CONCILIADO"/>
  </r>
  <r>
    <x v="99"/>
    <m/>
    <x v="99"/>
    <x v="84"/>
    <s v="O22835410002"/>
    <s v="BOD"/>
    <n v="2283541"/>
    <m/>
    <s v="00342012001 DEPOSITO DE EFECTIVO, DEPOSITANTE: ENTEL, CONCEPTO: AJUSTE REDONDEO, CUENTA DE DEPOSITO: CUENTA UNICA DEL TESORO"/>
    <m/>
    <m/>
    <m/>
    <m/>
    <m/>
    <m/>
    <n v="0"/>
    <n v="0.01"/>
    <s v="NO_CONCILIADO"/>
  </r>
  <r>
    <x v="9"/>
    <m/>
    <x v="9"/>
    <x v="84"/>
    <s v="O22835890002"/>
    <s v="BOD"/>
    <n v="2283589"/>
    <m/>
    <s v="00099021001 DEPOSITO DE EFECTIVO, DEPOSITANTE: JUAN DE DIOS QUISPE MAMANI-CI 2424234, CONCEPTO: DEVOLUCION DE SUELDO, CUENTA DE DEPOSITO: CUENTA UNICA DEL TESORO/DJBR"/>
    <m/>
    <m/>
    <m/>
    <m/>
    <m/>
    <m/>
    <n v="0"/>
    <n v="1260.3599999999999"/>
    <s v="NO_CONCILIADO"/>
  </r>
  <r>
    <x v="5"/>
    <m/>
    <x v="5"/>
    <x v="84"/>
    <s v="B22832450002"/>
    <s v="BOD"/>
    <n v="2283245"/>
    <m/>
    <s v="00099021001 DEP.DE CHEQ.AJENOS,RET.DE CAM.,CONCEPTO: DEVOLUCION DE CC ENERO 2025,DEP.: LA VITALICIA SEGUROS Y REASEGUROS DE VIDA S.A. , PROCEDENCIA: BANCO BISA S.A., CHEQUE: 80886, FECHA DE EMISION:05/05/2025"/>
    <m/>
    <m/>
    <m/>
    <m/>
    <m/>
    <m/>
    <n v="0"/>
    <n v="9765.81"/>
    <s v="NO_CONCILIADO"/>
  </r>
  <r>
    <x v="89"/>
    <m/>
    <x v="89"/>
    <x v="84"/>
    <s v="B22833440002"/>
    <s v="BOD"/>
    <n v="2283344"/>
    <m/>
    <s v="00389012001 DEP.DE CHEQ.AJENOS,RET.DE CAM.,CONCEPTO: GARANTIAS,DEP.: NAABOL , PROCEDENCIA: BANCO UNION S.A., CHEQUE: 958, FECHA DE EMISION:06/05/2025"/>
    <m/>
    <m/>
    <m/>
    <m/>
    <m/>
    <m/>
    <n v="0"/>
    <n v="82671.8"/>
    <s v="NO_CONCILIADO"/>
  </r>
  <r>
    <x v="89"/>
    <m/>
    <x v="89"/>
    <x v="84"/>
    <s v="B22833470002"/>
    <s v="BOD"/>
    <n v="2283347"/>
    <m/>
    <s v="00389012001 DEP.DE CHEQ.AJENOS,RET.DE CAM.,CONCEPTO: GARANTIAS,DEP.: NAABOL , PROCEDENCIA: BANCO UNION S.A., CHEQUE: 957, FECHA DE EMISION:06/05/2025"/>
    <m/>
    <m/>
    <m/>
    <m/>
    <m/>
    <m/>
    <n v="0"/>
    <n v="72097.45"/>
    <s v="NO_CONCILIADO"/>
  </r>
  <r>
    <x v="59"/>
    <m/>
    <x v="59"/>
    <x v="84"/>
    <s v="J06354750002"/>
    <s v="NTE"/>
    <n v="11835598"/>
    <m/>
    <s v="A:00099021001 GAM DE ACHACACHI, TRANSFERENCIA DE RECUPERACIONES SEGÚN NOTA INTERNA GEF-LCR-DYF-0332-NOT/25, POR CONCEPTO DE CAPITAL E INTERESES DE ACUERDO A CONTRATO DE FIDEICOMISO “FINANCIAMIENTO DE APOYO A LA REACTIVACION DE LA INVERSION PUBLICA” (FARIP) FIRMADO ENTRE EL MPD Y EL FNDR."/>
    <m/>
    <m/>
    <m/>
    <m/>
    <m/>
    <m/>
    <n v="0"/>
    <n v="19636.919999999998"/>
    <s v="NO_CONCILIADO"/>
  </r>
  <r>
    <x v="3"/>
    <m/>
    <x v="3"/>
    <x v="84"/>
    <s v="J06354760002"/>
    <s v="NTE"/>
    <n v="11843616"/>
    <m/>
    <s v="A:00291024202 DE CCF 10000043525077 A CUT 00291024202 DEVOLUCIÓN DE SALDO PARA CIERRE DE FONDO ROTATIVO GERENCIA REGIONAL CHUQUISACA."/>
    <m/>
    <m/>
    <m/>
    <m/>
    <m/>
    <m/>
    <n v="0"/>
    <n v="23054"/>
    <s v="NO_CONCILIADO"/>
  </r>
  <r>
    <x v="3"/>
    <m/>
    <x v="3"/>
    <x v="84"/>
    <s v="J06354770002"/>
    <s v="NTE"/>
    <n v="11843635"/>
    <m/>
    <s v="A:00291044201 DE CCF 10000044215924 A CUT 00291044201 DEVOLUCIÓN DE SALDO PARA CIERRE DE FONDO ROTATIVO GERENCIA REGIONAL COCHABAMBA."/>
    <m/>
    <m/>
    <m/>
    <m/>
    <m/>
    <m/>
    <n v="0"/>
    <n v="2754"/>
    <s v="NO_CONCILIADO"/>
  </r>
  <r>
    <x v="3"/>
    <m/>
    <x v="3"/>
    <x v="84"/>
    <s v="J06354780002"/>
    <s v="NTE"/>
    <n v="11843660"/>
    <m/>
    <s v="A:00291054202 DE CCF 10000044222721 A CUT 00291054202 DEVOLUCIÓN DE SALDO PARA CIERRE DE FONDO ROTATIVO GERENCIA REGIONAL ORURO."/>
    <m/>
    <m/>
    <m/>
    <m/>
    <m/>
    <m/>
    <n v="0"/>
    <n v="28610"/>
    <s v="NO_CONCILIADO"/>
  </r>
  <r>
    <x v="3"/>
    <m/>
    <x v="3"/>
    <x v="84"/>
    <s v="J06354790002"/>
    <s v="NTE"/>
    <n v="11843694"/>
    <m/>
    <s v="A:00291064201 DE CCF 10000044705470 A CUT 00291064201 DEVOLUCIÓN DE SALDO PARA CIERRE DE FONDO ROTATIVO GERENCIA REGIONAL POTOSÍ."/>
    <m/>
    <m/>
    <m/>
    <m/>
    <m/>
    <m/>
    <n v="0"/>
    <n v="3407"/>
    <s v="NO_CONCILIADO"/>
  </r>
  <r>
    <x v="3"/>
    <m/>
    <x v="3"/>
    <x v="84"/>
    <s v="J06354800002"/>
    <s v="NTE"/>
    <n v="11843739"/>
    <m/>
    <s v="A:00291094201 DE CCF 10000044223026 A CUT 00291094201 DEVOLUCIÓN DE SALDO PARA CIERRE DE FONDO ROTATIVO GERENCIA REGIONAL BENI."/>
    <m/>
    <m/>
    <m/>
    <m/>
    <m/>
    <m/>
    <n v="0"/>
    <n v="1922"/>
    <s v="NO_CONCILIADO"/>
  </r>
  <r>
    <x v="3"/>
    <m/>
    <x v="3"/>
    <x v="84"/>
    <s v="J06354810002"/>
    <s v="NTE"/>
    <n v="11843712"/>
    <m/>
    <s v="A:00291084201 DE CCF 10000044221880 A CUT 00291084201 DEVOLUCIÓN DE SALDO PARA CIERRE DE FONDO ROTATIVO GERENCIA REGIONAL SANTA CRUZ."/>
    <m/>
    <m/>
    <m/>
    <m/>
    <m/>
    <m/>
    <n v="0"/>
    <n v="7875"/>
    <s v="NO_CONCILIADO"/>
  </r>
  <r>
    <x v="3"/>
    <m/>
    <x v="3"/>
    <x v="84"/>
    <s v="J06354820002"/>
    <s v="NTE"/>
    <n v="11843740"/>
    <m/>
    <s v="A:00291104201 DE CCF 10000044232697 A CUT 00291104201 DEVOLUCIÓN DE SALDO PARA CIERRE DE FONDO ROTATIVO GERENCIA REGIONAL PANDO."/>
    <m/>
    <m/>
    <m/>
    <m/>
    <m/>
    <m/>
    <n v="0"/>
    <n v="17827"/>
    <s v="NO_CONCILIADO"/>
  </r>
  <r>
    <x v="3"/>
    <m/>
    <x v="3"/>
    <x v="84"/>
    <s v="J06354830002"/>
    <s v="NTE"/>
    <n v="11843860"/>
    <m/>
    <s v="A:00291012008 DE CCF 10000004669980 A CUT 00291012008 SERVICIO DE LABORATORIO SEGUN ALCANCE DE TRABAJO LBC-AT-002-25"/>
    <m/>
    <m/>
    <m/>
    <m/>
    <m/>
    <m/>
    <n v="0"/>
    <n v="12894.49"/>
    <s v="NO_CONCILIADO"/>
  </r>
  <r>
    <x v="59"/>
    <m/>
    <x v="59"/>
    <x v="84"/>
    <s v="J06354870002"/>
    <s v="NTE"/>
    <n v="11835600"/>
    <m/>
    <s v="A:00099021001 GAM DE ARBIETO, TRANSFERENCIA DE RECUPERACIONES SEGÚN NOTA INTERNA GEF-LCR-DYF-0332-NOT/25, POR CONCEPTO DE CAPITAL E INTERESES DE ACUERDO A CONTRATO DE FIDEICOMISO “FINANCIAMIENTO DE APOYO A LA REACTIVACION DE LA INVERSION PUBLICA” (FARIP) FIRMADO ENTRE EL MPD Y EL FNDR."/>
    <m/>
    <m/>
    <m/>
    <m/>
    <m/>
    <m/>
    <n v="0"/>
    <n v="39704.6"/>
    <s v="NO_CONCILIADO"/>
  </r>
  <r>
    <x v="59"/>
    <m/>
    <x v="59"/>
    <x v="84"/>
    <s v="J06354880002"/>
    <s v="NTE"/>
    <n v="11835602"/>
    <m/>
    <s v="A:00099021001 GAM DE ARBIETO, TRANSFERENCIA DE RECUPERACIONES SEGÚN NOTA INTERNA GEF-LCR-DYF-0332-NOT/25, POR CONCEPTO DE INTERESES DE ACUERDO A CONTRATO DE FIDEICOMISO “FINANCIAMIENTO DE APOYO A LA REACTIVACION DE LA INVERSION PUBLICA” (FARIP) FIRMADO ENTRE EL MPD Y EL FNDR."/>
    <m/>
    <m/>
    <m/>
    <m/>
    <m/>
    <m/>
    <n v="0"/>
    <n v="5528.41"/>
    <s v="NO_CONCILIADO"/>
  </r>
  <r>
    <x v="59"/>
    <m/>
    <x v="59"/>
    <x v="84"/>
    <s v="J06354890002"/>
    <s v="NTE"/>
    <n v="11835604"/>
    <m/>
    <s v="A:00099021001 GAM DE CUEVO, TRANSFERENCIA DE RECUPERACIONES SEGÚN NOTA INTERNA GEF-LCR-DYF-0332-NOT/25, POR CONCEPTO DE CAPITAL E INTERESES DE ACUERDO A CONTRATO DE FIDEICOMISO “FINANCIAMIENTO DE APOYO A LA REACTIVACION DE LA INVERSION PUBLICA” (FARIP) FIRMADO ENTRE EL MPD Y EL FNDR."/>
    <m/>
    <m/>
    <m/>
    <m/>
    <m/>
    <m/>
    <n v="0"/>
    <n v="20997.52"/>
    <s v="NO_CONCILIADO"/>
  </r>
  <r>
    <x v="59"/>
    <m/>
    <x v="59"/>
    <x v="84"/>
    <s v="J06354900002"/>
    <s v="NTE"/>
    <n v="11835606"/>
    <m/>
    <s v="A:00099021001 GAM DE FERNANDEZ ALONSO, TRANSFERENCIA DE RECUPERACIONES SEGÚN NOTA INTERNA GEF-LCR-DYF-0332-NOT/25, POR CONCEPTO DE CAPITAL E INTERESES DE ACUERDO A CONTRATO DE FIDEICOMISO “FINANCIAMIENTO DE APOYO A LA REACTIVACION DE LA INVERSION PUBLICA” (FARIP) FIRMADO ENTRE EL MPD Y EL FNDR."/>
    <m/>
    <m/>
    <m/>
    <m/>
    <m/>
    <m/>
    <n v="0"/>
    <n v="8174.7"/>
    <s v="NO_CONCILIADO"/>
  </r>
  <r>
    <x v="59"/>
    <m/>
    <x v="59"/>
    <x v="84"/>
    <s v="J06354910002"/>
    <s v="NTE"/>
    <n v="11835610"/>
    <m/>
    <s v="A:00099021001 GAM DE HUAYLLAMARCA (SANTIAGO DE HUAYLLAMARCA), TRANSFERENCIA DE RECUPERACIONES SEGÚN NOTA INTERNA GEF-LCR-DYF-0332-NOT/25, POR CONCEPTO DE INTERESES DE ACUERDO A CONTRATO DE FIDEICOMISO “FINANCIAMIENTO DE APOYO A LA REACTIVACION DE LA INVERSION PUBLICA” (FARIP) FIRMADO ENTRE EL MPD Y EL FNDR."/>
    <m/>
    <m/>
    <m/>
    <m/>
    <m/>
    <m/>
    <n v="0"/>
    <n v="5900.43"/>
    <s v="NO_CONCILIADO"/>
  </r>
  <r>
    <x v="59"/>
    <m/>
    <x v="59"/>
    <x v="84"/>
    <s v="J06354950002"/>
    <s v="NTE"/>
    <n v="11835608"/>
    <m/>
    <s v="A:00099021001 GAM DE FERNANDEZ ALONSO, TRANSFERENCIA DE RECUPERACIONES SEGÚN NOTA INTERNA GEF-LCR-DYF-0332-NOT/25, POR CONCEPTO DE INTERESES DE ACUERDO A CONTRATO DE FIDEICOMISO “FINANCIAMIENTO DE APOYO A LA REACTIVACION DE LA INVERSION PUBLICA” (FARIP) FIRMADO ENTRE EL MPD Y EL FNDR."/>
    <m/>
    <m/>
    <m/>
    <m/>
    <m/>
    <m/>
    <n v="0"/>
    <n v="4248.75"/>
    <s v="NO_CONCILIADO"/>
  </r>
  <r>
    <x v="59"/>
    <m/>
    <x v="59"/>
    <x v="84"/>
    <s v="J06354960002"/>
    <s v="NTE"/>
    <n v="11835614"/>
    <m/>
    <s v="A:00099021001 GAM DE PADCAYA, TRANSFERENCIA DE RECUPERACIONES SEGÚN NOTA INTERNA GEF-LCR-DYF-0332-NOT/25, POR CONCEPTO DE INTERESES DE ACUERDO A CONTRATO DE FIDEICOMISO “FINANCIAMIENTO DE APOYO A LA REACTIVACION DE LA INVERSION PUBLICA” (FARIP) FIRMADO ENTRE EL MPD Y EL FNDR."/>
    <m/>
    <m/>
    <m/>
    <m/>
    <m/>
    <m/>
    <n v="0"/>
    <n v="3465.28"/>
    <s v="NO_CONCILIADO"/>
  </r>
  <r>
    <x v="59"/>
    <m/>
    <x v="59"/>
    <x v="84"/>
    <s v="J06355000002"/>
    <s v="NTE"/>
    <n v="11835620"/>
    <m/>
    <s v="A:00099021001 GAM DE POJO, TRANSFERENCIA DE RECUPERACIONES SEGÚN NOTA INTERNA GEF-LCR-DYF-0332-NOT/25, POR CONCEPTO DE INTERESES DE ACUERDO A CONTRATO DE FIDEICOMISO “FINANCIAMIENTO DE APOYO A LA REACTIVACION DE LA INVERSION PUBLICA” (FARIP) FIRMADO ENTRE EL MPD Y EL FNDR."/>
    <m/>
    <m/>
    <m/>
    <m/>
    <m/>
    <m/>
    <n v="0"/>
    <n v="3405.65"/>
    <s v="NO_CONCILIADO"/>
  </r>
  <r>
    <x v="59"/>
    <m/>
    <x v="59"/>
    <x v="84"/>
    <s v="J06354980002"/>
    <s v="NTE"/>
    <n v="11835612"/>
    <m/>
    <s v="A:00099021001 GAM DE LA PAZ, TRANSFERENCIA DE RECUPERACIONES SEGÚN NOTA INTERNA GEF-LCR-DYF-0332-NOT/25, POR CONCEPTO DE INTERESES DE ACUERDO A CONTRATO DE FIDEICOMISO “FINANCIAMIENTO DE APOYO A LA REACTIVACION DE LA INVERSION PUBLICA” (FARIP) FIRMADO ENTRE EL MPD Y EL FNDR."/>
    <m/>
    <m/>
    <m/>
    <m/>
    <m/>
    <m/>
    <n v="0"/>
    <n v="39632.99"/>
    <s v="NO_CONCILIADO"/>
  </r>
  <r>
    <x v="59"/>
    <m/>
    <x v="59"/>
    <x v="84"/>
    <s v="J06355040002"/>
    <s v="NTE"/>
    <n v="11835624"/>
    <m/>
    <s v="A:00099021001 GAM DE SAN LUCAS, TRANSFERENCIA DE RECUPERACIONES SEGÚN NOTA INTERNA GEF-LCR-DYF-0332-NOT/25, POR CONCEPTO DE CAPITAL E INTERESES DE ACUERDO A CONTRATO DE FIDEICOMISO “FINANCIAMIENTO DE APOYO A LA REACTIVACION DE LA INVERSION PUBLICA” (FARIP) FIRMADO ENTRE EL MPD Y EL FNDR."/>
    <m/>
    <m/>
    <m/>
    <m/>
    <m/>
    <m/>
    <n v="0"/>
    <n v="60921.5"/>
    <s v="NO_CONCILIADO"/>
  </r>
  <r>
    <x v="59"/>
    <m/>
    <x v="59"/>
    <x v="84"/>
    <s v="J06355050002"/>
    <s v="NTE"/>
    <n v="11835618"/>
    <m/>
    <s v="A:00099021001 GAM DE POJO, TRANSFERENCIA DE RECUPERACIONES SEGÚN NOTA INTERNA GEF-LCR-DYF-0332-NOT/25, POR CONCEPTO DE INTERESES DE ACUERDO A CONTRATO DE FIDEICOMISO “FINANCIAMIENTO DE APOYO A LA REACTIVACION DE LA INVERSION PUBLICA” (FARIP) FIRMADO ENTRE EL MPD Y EL FNDR."/>
    <m/>
    <m/>
    <m/>
    <m/>
    <m/>
    <m/>
    <n v="0"/>
    <n v="7980.65"/>
    <s v="NO_CONCILIADO"/>
  </r>
  <r>
    <x v="59"/>
    <m/>
    <x v="59"/>
    <x v="84"/>
    <s v="J06355080002"/>
    <s v="NTE"/>
    <n v="11835622"/>
    <m/>
    <s v="A:00099021001 GAM DE SAN LORENZO (BLANCA FLOR), TRANSFERENCIA DE RECUPERACIONES SEGÚN NOTA INTERNA GEF-LCR-DYF-0332-NOT/25, POR CONCEPTO DE CAPITAL E INTERESES DE ACUERDO A CONTRATO DE FIDEICOMISO “FINANCIAMIENTO DE APOYO A LA REACTIVACION DE LA INVERSION PUBLICA” (FARIP) FIRMADO ENTRE EL MPD Y EL FNDR."/>
    <m/>
    <m/>
    <m/>
    <m/>
    <m/>
    <m/>
    <n v="0"/>
    <n v="23866.23"/>
    <s v="NO_CONCILIADO"/>
  </r>
  <r>
    <x v="59"/>
    <m/>
    <x v="59"/>
    <x v="84"/>
    <s v="J06355100002"/>
    <s v="NTE"/>
    <n v="11835616"/>
    <m/>
    <s v="A:00099021001 GAM DE PAILON, TRANSFERENCIA DE RECUPERACIONES SEGÚN NOTA INTERNA GEF-LCR-DYF-0332-NOT/25, POR CONCEPTO DE CAPITAL E INTERESES DE ACUERDO A CONTRATO DE FIDEICOMISO “FINANCIAMIENTO DE APOYO A LA REACTIVACION DE LA INVERSION PUBLICA” (FARIP) FIRMADO ENTRE EL MPD Y EL FNDR."/>
    <m/>
    <m/>
    <m/>
    <m/>
    <m/>
    <m/>
    <n v="0"/>
    <n v="15245.52"/>
    <s v="NO_CONCILIADO"/>
  </r>
  <r>
    <x v="59"/>
    <m/>
    <x v="59"/>
    <x v="84"/>
    <s v="J06355120002"/>
    <s v="NTE"/>
    <n v="11835626"/>
    <m/>
    <s v="A:00099021001 GAM DE SAN LUCAS, TRANSFERENCIA DE RECUPERACIONES SEGÚN NOTA INTERNA GEF-LCR-DYF-0332-NOT/25, POR CONCEPTO DE INTERESES DE ACUERDO A CONTRATO DE FIDEICOMISO “FINANCIAMIENTO DE APOYO A LA REACTIVACION DE LA INVERSION PUBLICA” (FARIP) FIRMADO ENTRE EL MPD Y EL FNDR."/>
    <m/>
    <m/>
    <m/>
    <m/>
    <m/>
    <m/>
    <n v="0"/>
    <n v="5775.03"/>
    <s v="NO_CONCILIADO"/>
  </r>
  <r>
    <x v="59"/>
    <m/>
    <x v="59"/>
    <x v="84"/>
    <s v="J06355200002"/>
    <s v="NTE"/>
    <n v="11857875"/>
    <m/>
    <s v="A:00099021001 GAM DE SAN PEDRO DE TIQUINA, TRANSFERENCIA DE RECUPERACIONES SEGÚN NOTA INTERNA GEF-LCR-DYF-0332-NOT/25, POR CONCEPTO DE INTERESES DE ACUERDO A CONTRATO DE FIDEICOMISO “FINANCIAMIENTO DE APOYO A LA REACTIVACION DE LA INVERSION PUBLICA” (FARIP) FIRMADO ENTRE EL MPD Y EL FNDR."/>
    <m/>
    <m/>
    <m/>
    <m/>
    <m/>
    <m/>
    <n v="0"/>
    <n v="408.93"/>
    <s v="NO_CONCILIADO"/>
  </r>
  <r>
    <x v="59"/>
    <m/>
    <x v="59"/>
    <x v="84"/>
    <s v="J06355240002"/>
    <s v="NTE"/>
    <n v="11835630"/>
    <m/>
    <s v="A:00099021001 GAD DE ORURO, TRANSFERENCIA DE RECUPERACIONES SEGÚN NOTA GEF-LCR-JSZ-0345-NOT/25 POR CONCEPTO DE PAGO DE CAPITAL E INTERES DE ACUERDO A CONTRATO DE FIDEICOMISO “PROGRAMA APOYO A LA EJECUCION DE LA INVERSION PUBLICA” (AEIP) FIRMADO ENTRE MINISTERIO DE PLANIFICACION Y EL FNDR."/>
    <m/>
    <m/>
    <m/>
    <m/>
    <m/>
    <m/>
    <n v="0"/>
    <n v="151423.44"/>
    <s v="NO_CONCILIADO"/>
  </r>
  <r>
    <x v="59"/>
    <m/>
    <x v="59"/>
    <x v="84"/>
    <s v="J06355250002"/>
    <s v="NTE"/>
    <n v="11835637"/>
    <m/>
    <s v="A:00099021001 GAM DE RIBERALTA, TRANSFERENCIA DE RECUPERACIONES SEGÚN NOTA GEF-LCR-JSZ-0345-NOT/25 POR CONCEPTO DE PAGO DE CAPITAL E INTERES DE ACUERDO A CONTRATO DE FIDEICOMISO “PROGRAMA APOYO A LA EJECUCION DE LA INVERSION PUBLICA” (AEIP) FIRMADO ENTRE MINISTERIO DE PLANIFICACION Y EL FNDR."/>
    <m/>
    <m/>
    <m/>
    <m/>
    <m/>
    <m/>
    <n v="0"/>
    <n v="116799.79"/>
    <s v="NO_CONCILIADO"/>
  </r>
  <r>
    <x v="59"/>
    <m/>
    <x v="59"/>
    <x v="84"/>
    <s v="J06355260002"/>
    <s v="NTE"/>
    <n v="11835632"/>
    <m/>
    <s v="A:00099021001 GAM DE SANTIVAÑEZ, TRANSFERENCIA DE RECUPERACIONES SEGÚN NOTA INTERNA GEF-LCR-DYF-0332-NOT/25, POR CONCEPTO DE CAPITAL E INTERESES DE ACUERDO A CONTRATO DE FIDEICOMISO “FINANCIAMIENTO DE APOYO A LA REACTIVACION DE LA INVERSION PUBLICA” (FARIP) FIRMADO ENTRE EL MPD Y EL FNDR."/>
    <m/>
    <m/>
    <m/>
    <m/>
    <m/>
    <m/>
    <n v="0"/>
    <n v="86020.01"/>
    <s v="NO_CONCILIADO"/>
  </r>
  <r>
    <x v="59"/>
    <m/>
    <x v="59"/>
    <x v="84"/>
    <s v="J06355280002"/>
    <s v="NTE"/>
    <n v="11835636"/>
    <m/>
    <s v="A:00099021001 GAM DE SICA SICA (VILLA AROMA), TRANSFERENCIA DE RECUPERACIONES SEGÚN NOTA INTERNA GEF-LCR-DYF-0332-NOT/25, POR CONCEPTO DE CAPITAL E INTERESES DE ACUERDO A CONTRATO DE FIDEICOMISO “FINANCIAMIENTO DE APOYO A LA REACTIVACION DE LA INVERSION PUBLICA” (FARIP) FIRMADO ENTRE EL MPD Y EL FNDR."/>
    <m/>
    <m/>
    <m/>
    <m/>
    <m/>
    <m/>
    <n v="0"/>
    <n v="30624.67"/>
    <s v="NO_CONCILIADO"/>
  </r>
  <r>
    <x v="59"/>
    <m/>
    <x v="59"/>
    <x v="84"/>
    <s v="J06355290002"/>
    <s v="NTE"/>
    <n v="11835633"/>
    <m/>
    <s v="A:00099021001 GAD DE TARIJA, TRANSFERENCIA DE RECUPERACIONES SEGÚN NOTA GEF-LCR-JSZ-0345-NOT/25 POR CONCEPTO DE PAGO DE CAPITAL E INTERES DE ACUERDO A CONTRATO DE FIDEICOMISO “PROGRAMA APOYO A LA EJECUCION DE LA INVERSION PUBLICA” (AEIP) FIRMADO ENTRE MINISTERIO DE PLANIFICACION Y EL FNDR."/>
    <m/>
    <m/>
    <m/>
    <m/>
    <m/>
    <m/>
    <n v="0"/>
    <n v="456058.6"/>
    <s v="NO_CONCILIADO"/>
  </r>
  <r>
    <x v="59"/>
    <m/>
    <x v="59"/>
    <x v="84"/>
    <s v="J06355330002"/>
    <s v="NTE"/>
    <n v="11835640"/>
    <m/>
    <s v="A:00099021001 GAM DE SICA SICA (VILLA AROMA), TRANSFERENCIA DE RECUPERACIONES SEGÚN NOTA INTERNA GEF-LCR-DYF-0332-NOT/25, POR CONCEPTO DE INTERESES DE ACUERDO A CONTRATO DE FIDEICOMISO “FINANCIAMIENTO DE APOYO A LA REACTIVACION DE LA INVERSION PUBLICA” (FARIP) FIRMADO ENTRE EL MPD Y EL FNDR."/>
    <m/>
    <m/>
    <m/>
    <m/>
    <m/>
    <m/>
    <n v="0"/>
    <n v="5004.3100000000004"/>
    <s v="NO_CONCILIADO"/>
  </r>
  <r>
    <x v="59"/>
    <m/>
    <x v="59"/>
    <x v="84"/>
    <s v="J06355340002"/>
    <s v="NTE"/>
    <n v="11835644"/>
    <m/>
    <s v="A:00099021001 GAM DE COBIJA, TRANSFERENCIA DE RECUPERACIONES SEGÚN NOTA GEF-LCR-JSZ-0345-NOT/25 POR CONCEPTO DE PAGO DE CAPITAL E INTERES DE ACUERDO A CONTRATO DE FIDEICOMISO “PROGRAMA APOYO A LA EJECUCION DE LA INVERSION PUBLICA” (AEIP) FIRMADO ENTRE MINISTERIO DE PLANIFICACION Y EL FNDR."/>
    <m/>
    <m/>
    <m/>
    <m/>
    <m/>
    <m/>
    <n v="0"/>
    <n v="86024.88"/>
    <s v="NO_CONCILIADO"/>
  </r>
  <r>
    <x v="59"/>
    <m/>
    <x v="59"/>
    <x v="84"/>
    <s v="J06355360002"/>
    <s v="NTE"/>
    <n v="11835645"/>
    <m/>
    <s v="A:00099021001 GAM DE SICA SICA (VILLA AROMA), TRANSFERENCIA DE RECUPERACIONES SEGÚN NOTA INTERNA GEF-LCR-DYF-0332-NOT/25, POR CONCEPTO DE INTERESES DE ACUERDO A CONTRATO DE FIDEICOMISO “FINANCIAMIENTO DE APOYO A LA REACTIVACION DE LA INVERSION PUBLICA” (FARIP) FIRMADO ENTRE EL MPD Y EL FNDR."/>
    <m/>
    <m/>
    <m/>
    <m/>
    <m/>
    <m/>
    <n v="0"/>
    <n v="6352.93"/>
    <s v="NO_CONCILIADO"/>
  </r>
  <r>
    <x v="59"/>
    <m/>
    <x v="59"/>
    <x v="84"/>
    <s v="J06355370002"/>
    <s v="NTE"/>
    <n v="11835641"/>
    <m/>
    <s v="A:00099021001 GAM DE VILLA TUNARI, TRANSFERENCIA DE RECUPERACIONES SEGÚN NOTA GEF-LCR-JSZ-0345-NOT/25 POR CONCEPTO DE PAGO DE CAPITAL E INTERES DE ACUERDO A CONTRATO DE FIDEICOMISO “PROGRAMA APOYO A LA EJECUCION DE LA INVERSION PUBLICA” (AEIP) FIRMADO ENTRE MINISTERIO DE PLANIFICACION Y EL FNDR."/>
    <m/>
    <m/>
    <m/>
    <m/>
    <m/>
    <m/>
    <n v="0"/>
    <n v="169720.11"/>
    <s v="NO_CONCILIADO"/>
  </r>
  <r>
    <x v="59"/>
    <m/>
    <x v="59"/>
    <x v="84"/>
    <s v="J06355390002"/>
    <s v="NTE"/>
    <n v="11835648"/>
    <m/>
    <s v="A:00099021001 GAM DE FERNANDEZ ALONSO, TRANSFERENCIA DE RECUPERACIONES SEGÚN NOTA GEF-LCR-JSZ-0345-NOT/25 POR CONCEPTO DE PAGO DE CAPITAL E INTERES DE ACUERDO A CONTRATO DE FIDEICOMISO “PROGRAMA APOYO A LA EJECUCION DE LA INVERSION PUBLICA” (AEIP) FIRMADO ENTRE MINISTERIO DE PLANIFICACION Y EL FNDR."/>
    <m/>
    <m/>
    <m/>
    <m/>
    <m/>
    <m/>
    <n v="0"/>
    <n v="300814.14"/>
    <s v="NO_CONCILIADO"/>
  </r>
  <r>
    <x v="59"/>
    <m/>
    <x v="59"/>
    <x v="84"/>
    <s v="J06355410002"/>
    <s v="NTE"/>
    <n v="11835649"/>
    <m/>
    <s v="A:00099021001 GAM DE TAHUA, TRANSFERENCIA DE RECUPERACIONES SEGÚN NOTA INTERNA GEF-LCR-DYF-0332-NOT/25, POR CONCEPTO DE CAPITAL E INTERESES DE ACUERDO A CONTRATO DE FIDEICOMISO “FINANCIAMIENTO DE APOYO A LA REACTIVACION DE LA INVERSION PUBLICA” (FARIP) FIRMADO ENTRE EL MPD Y EL FNDR."/>
    <m/>
    <m/>
    <m/>
    <m/>
    <m/>
    <m/>
    <n v="0"/>
    <n v="8388.0400000000009"/>
    <s v="NO_CONCILIADO"/>
  </r>
  <r>
    <x v="59"/>
    <m/>
    <x v="59"/>
    <x v="84"/>
    <s v="J06355430002"/>
    <s v="NTE"/>
    <n v="11835647"/>
    <m/>
    <s v="A:00862012001 GAM DE COBIJA, TRANSFERENCIA DE RECUPERACIONES SEGÚN NOTA GEF-LCR-JSZ-0345-NOT/25 POR CONCEPTO DE REMUNERACIÓN POR ADMINISTRACION DE FIDEICOMISO QUE CORRESPONDEN AL FNDR DE ACUERDO A CONTRATO DE FIDEICOMISO “PROGRAMA APOYO A LA EJECUCION DE LA INVERSION PUBLICA” (AEIP)."/>
    <m/>
    <m/>
    <m/>
    <m/>
    <m/>
    <m/>
    <n v="0"/>
    <n v="35341.96"/>
    <s v="NO_CONCILIADO"/>
  </r>
  <r>
    <x v="59"/>
    <m/>
    <x v="59"/>
    <x v="84"/>
    <s v="J06355450002"/>
    <s v="NTE"/>
    <n v="11835652"/>
    <m/>
    <s v="A:00099021001 GAM DE VILLA CHARCAS, TRANSFERENCIA DE RECUPERACIONES SEGÚN NOTA GEF-LCR-JSZ-0345-NOT/25 POR CONCEPTO DE PAGO DE CAPITAL E INTERES DE ACUERDO A CONTRATO DE FIDEICOMISO “PROGRAMA APOYO A LA EJECUCION DE LA INVERSION PUBLICA” (AEIP) FIRMADO ENTRE MINISTERIO DE PLANIFICACION Y EL FNDR."/>
    <m/>
    <m/>
    <m/>
    <m/>
    <m/>
    <m/>
    <n v="0"/>
    <n v="73414.990000000005"/>
    <s v="NO_CONCILIADO"/>
  </r>
  <r>
    <x v="59"/>
    <m/>
    <x v="59"/>
    <x v="84"/>
    <s v="J06355460002"/>
    <s v="NTE"/>
    <n v="11835653"/>
    <m/>
    <s v="A:00099021001 GAM DE TIQUIPAYA, TRANSFERENCIA DE RECUPERACIONES SEGÚN NOTA INTERNA GEF-LCR-DYF-0332-NOT/25, POR CONCEPTO DE CAPITAL E INTERESES DE ACUERDO A CONTRATO DE FIDEICOMISO “FINANCIAMIENTO DE APOYO A LA REACTIVACION DE LA INVERSION PUBLICA” (FARIP) FIRMADO ENTRE EL MPD Y EL FNDR."/>
    <m/>
    <m/>
    <m/>
    <m/>
    <m/>
    <m/>
    <n v="0"/>
    <n v="93056.09"/>
    <s v="NO_CONCILIADO"/>
  </r>
  <r>
    <x v="59"/>
    <m/>
    <x v="59"/>
    <x v="84"/>
    <s v="J06355490002"/>
    <s v="NTE"/>
    <n v="11835656"/>
    <m/>
    <s v="A:00099021001 GAM DE TOCO, TRANSFERENCIA DE RECUPERACIONES SEGÚN NOTA INTERNA GEF-LCR-DYF-0332-NOT/25, POR CONCEPTO DE INTERESES DE ACUERDO A CONTRATO DE FIDEICOMISO “FINANCIAMIENTO DE APOYO A LA REACTIVACION DE LA INVERSION PUBLICA” (FARIP) FIRMADO ENTRE EL MPD Y EL FNDR."/>
    <m/>
    <m/>
    <m/>
    <m/>
    <m/>
    <m/>
    <n v="0"/>
    <n v="5405.04"/>
    <s v="NO_CONCILIADO"/>
  </r>
  <r>
    <x v="59"/>
    <m/>
    <x v="59"/>
    <x v="84"/>
    <s v="J06355500002"/>
    <s v="NTE"/>
    <n v="11835660"/>
    <m/>
    <s v="A:00099021001 GAM DE WARNES, TRANSFERENCIA DE RECUPERACIONES SEGÚN NOTA GEF-LCR-JSZ-0345-NOT/25 POR CONCEPTO DE PAGO DE CAPITAL E INTERES DE ACUERDO A CONTRATO DE FIDEICOMISO “PROGRAMA APOYO A LA EJECUCION DE LA INVERSION PUBLICA” (AEIP) FIRMADO ENTRE MINISTERIO DE PLANIFICACION Y EL FNDR."/>
    <m/>
    <m/>
    <m/>
    <m/>
    <m/>
    <m/>
    <n v="0"/>
    <n v="197736.34"/>
    <s v="NO_CONCILIADO"/>
  </r>
  <r>
    <x v="59"/>
    <m/>
    <x v="59"/>
    <x v="84"/>
    <s v="J06355530002"/>
    <s v="NTE"/>
    <n v="11835657"/>
    <m/>
    <s v="A:00099021001 GAM DE SACABA, TRANSFERENCIA DE RECUPERACIONES SEGÚN NOTA GEF-LCR-JSZ-0345-NOT/25 POR CONCEPTO DE PAGO DE CAPITAL E INTERES DE ACUERDO A CONTRATO DE FIDEICOMISO “PROGRAMA APOYO A LA EJECUCION DE LA INVERSION PUBLICA” (AEIP) FIRMADO ENTRE MINISTERIO DE PLANIFICACION Y EL FNDR."/>
    <m/>
    <m/>
    <m/>
    <m/>
    <m/>
    <m/>
    <n v="0"/>
    <n v="29981.48"/>
    <s v="NO_CONCILIADO"/>
  </r>
  <r>
    <x v="59"/>
    <m/>
    <x v="59"/>
    <x v="84"/>
    <s v="J06355540002"/>
    <s v="NTE"/>
    <n v="11835661"/>
    <m/>
    <s v="A:00099021001 GAM DE TOLEDO, TRANSFERENCIA DE RECUPERACIONES SEGÚN NOTA INTERNA GEF-LCR-DYF-0332-NOT/25, POR CONCEPTO DE CAPITAL E INTERESES DE ACUERDO A CONTRATO DE FIDEICOMISO “FINANCIAMIENTO DE APOYO A LA REACTIVACION DE LA INVERSION PUBLICA” (FARIP) FIRMADO ENTRE EL MPD Y EL FNDR."/>
    <m/>
    <m/>
    <m/>
    <m/>
    <m/>
    <m/>
    <n v="0"/>
    <n v="123091.77"/>
    <s v="NO_CONCILIADO"/>
  </r>
  <r>
    <x v="59"/>
    <m/>
    <x v="59"/>
    <x v="84"/>
    <s v="J06355590002"/>
    <s v="NTE"/>
    <n v="11835668"/>
    <m/>
    <s v="A:00099021001 GAM DE TIQUIPAYA, TRANSFERENCIA DE RECUPERACIONES SEGÚN NOTA GEF-LCR-JSZ-0345-NOT/25 POR CONCEPTO DE PAGO DE CAPITAL E INTERES DE ACUERDO A CONTRATO DE FIDEICOMISO “PROGRAMA APOYO A LA EJECUCION DE LA INVERSION PUBLICA” (AEIP) FIRMADO ENTRE MINISTERIO DE PLANIFICACION Y EL FNDR."/>
    <m/>
    <m/>
    <m/>
    <m/>
    <m/>
    <m/>
    <n v="0"/>
    <n v="77034.55"/>
    <s v="NO_CONCILIADO"/>
  </r>
  <r>
    <x v="59"/>
    <m/>
    <x v="59"/>
    <x v="84"/>
    <s v="J06355570002"/>
    <s v="NTE"/>
    <n v="11835664"/>
    <m/>
    <s v="A:00099021001 GAM DE ENTRE RIOS (TARIJA), TRANSFERENCIA DE RECUPERACIONES SEGÚN NOTA GEF-LCR-JSZ-0345-NOT/25 POR CONCEPTO DE PAGO DE CAPITAL E INTERES DE ACUERDO A CONTRATO DE FIDEICOMISO “PROGRAMA APOYO A LA EJECUCION DE LA INVERSION PUBLICA” (AEIP) FIRMADO ENTRE MINISTERIO DE PLANIFICACION Y EL FNDR."/>
    <m/>
    <m/>
    <m/>
    <m/>
    <m/>
    <m/>
    <n v="0"/>
    <n v="39849.14"/>
    <s v="NO_CONCILIADO"/>
  </r>
  <r>
    <x v="59"/>
    <m/>
    <x v="59"/>
    <x v="84"/>
    <s v="J06355620002"/>
    <s v="NTE"/>
    <n v="11835666"/>
    <m/>
    <s v="A:00099021001 GAM DE TOMINA, TRANSFERENCIA DE RECUPERACIONES SEGÚN NOTA INTERNA GEF-LCR-DYF-0332-NOT/25, POR CONCEPTO DE INTERESES DE ACUERDO A CONTRATO DE FIDEICOMISO “FINANCIAMIENTO DE APOYO A LA REACTIVACION DE LA INVERSION PUBLICA” (FARIP) FIRMADO ENTRE EL MPD Y EL FNDR."/>
    <m/>
    <m/>
    <m/>
    <m/>
    <m/>
    <m/>
    <n v="0"/>
    <n v="422.92"/>
    <s v="NO_CONCILIADO"/>
  </r>
  <r>
    <x v="59"/>
    <m/>
    <x v="59"/>
    <x v="84"/>
    <s v="J06355630002"/>
    <s v="NTE"/>
    <n v="11835670"/>
    <m/>
    <s v="A:00099021001 GAM DE ICLA, TRANSFERENCIA DE RECUPERACIONES SEGÚN NOTA GEF-LCR-JSZ-0345-NOT/25 POR CONCEPTO DE PAGO DE CAPITAL E INTERES DE ACUERDO A CONTRATO DE FIDEICOMISO “PROGRAMA APOYO A LA EJECUCION DE LA INVERSION PUBLICA” (AEIP) FIRMADO ENTRE MINISTERIO DE PLANIFICACION Y EL FNDR."/>
    <m/>
    <m/>
    <m/>
    <m/>
    <m/>
    <m/>
    <n v="0"/>
    <n v="21666.74"/>
    <s v="NO_CONCILIADO"/>
  </r>
  <r>
    <x v="59"/>
    <m/>
    <x v="59"/>
    <x v="84"/>
    <s v="J06355640002"/>
    <s v="NTE"/>
    <n v="11835672"/>
    <m/>
    <s v="A:00099021001 GAM DE EL ALTO, TRANSFERENCIA DE RECUPERACIONES SEGÚN NOTA GEF-LCR-JSZ-0345-NOT/25 POR CONCEPTO DE PAGO DE CAPITAL E INTERES DE ACUERDO A CONTRATO DE FIDEICOMISO “PROGRAMA APOYO A LA EJECUCION DE LA INVERSION PUBLICA” (AEIP) FIRMADO ENTRE MINISTERIO DE PLANIFICACION Y EL FNDR."/>
    <m/>
    <m/>
    <m/>
    <m/>
    <m/>
    <m/>
    <n v="0"/>
    <n v="1158286.25"/>
    <s v="NO_CONCILIADO"/>
  </r>
  <r>
    <x v="59"/>
    <m/>
    <x v="59"/>
    <x v="84"/>
    <s v="J06355670002"/>
    <s v="NTE"/>
    <n v="11835673"/>
    <m/>
    <s v="A:00099021001 GAM DE VIACHA, TRANSFERENCIA DE RECUPERACIONES SEGÚN NOTA INTERNA GEF-LCR-DYF-0332-NOT/25, POR CONCEPTO DE CAPITAL E INTERESES DE ACUERDO A CONTRATO DE FIDEICOMISO “FINANCIAMIENTO DE APOYO A LA REACTIVACION DE LA INVERSION PUBLICA” (FARIP) FIRMADO ENTRE EL MPD Y EL FNDR."/>
    <m/>
    <m/>
    <m/>
    <m/>
    <m/>
    <m/>
    <n v="0"/>
    <n v="859410.27"/>
    <s v="NO_CONCILIADO"/>
  </r>
  <r>
    <x v="59"/>
    <m/>
    <x v="59"/>
    <x v="84"/>
    <s v="J06355680002"/>
    <s v="NTE"/>
    <n v="11835676"/>
    <m/>
    <s v="A:00099021001 GAD DE TARIJA, TRANSFERENCIA DE RECUPERACIONES SEGÚN NOTA GEF-LCR-JSZ-0345-NOT/25 POR CONCEPTO DE PAGO DE CAPITAL E INTERES DE ACUERDO A CONTRATO DE FIDEICOMISO “PROGRAMA APOYO A LA EJECUCION DE LA INVERSION PUBLICA” (AEIP) FIRMADO ENTRE MINISTERIO DE PLANIFICACION Y EL FNDR."/>
    <m/>
    <m/>
    <m/>
    <m/>
    <m/>
    <m/>
    <n v="0"/>
    <n v="334395.40999999997"/>
    <s v="NO_CONCILIADO"/>
  </r>
  <r>
    <x v="59"/>
    <m/>
    <x v="59"/>
    <x v="84"/>
    <s v="J06355690002"/>
    <s v="NTE"/>
    <n v="11835677"/>
    <m/>
    <s v="A:00099021001 GAM DE VIACHA, TRANSFERENCIA DE RECUPERACIONES SEGÚN NOTA INTERNA GEF-LCR-DYF-0332-NOT/25, POR CONCEPTO DE INTERESES DE ACUERDO A CONTRATO DE FIDEICOMISO “FINANCIAMIENTO DE APOYO A LA REACTIVACION DE LA INVERSION PUBLICA” (FARIP) FIRMADO ENTRE EL MPD Y EL FNDR."/>
    <m/>
    <m/>
    <m/>
    <m/>
    <m/>
    <m/>
    <n v="0"/>
    <n v="44839.23"/>
    <s v="NO_CONCILIADO"/>
  </r>
  <r>
    <x v="59"/>
    <m/>
    <x v="59"/>
    <x v="84"/>
    <s v="J06355740002"/>
    <s v="NTE"/>
    <n v="11835680"/>
    <m/>
    <s v="A:00099021001 GAM DE FERNANDEZ ALONSO, TRANSFERENCIA DE RECUPERACIONES SEGÚN NOTA GEF-LCR-JSZ-0345-NOT/25 POR CONCEPTO DE PAGO DE CAPITAL E INTERES DE ACUERDO A CONTRATO DE FIDEICOMISO “PROGRAMA APOYO A LA EJECUCION DE LA INVERSION PUBLICA” (AEIP) FIRMADO ENTRE MINISTERIO DE PLANIFICACION Y EL FNDR."/>
    <m/>
    <m/>
    <m/>
    <m/>
    <m/>
    <m/>
    <n v="0"/>
    <n v="234119.08"/>
    <s v="NO_CONCILIADO"/>
  </r>
  <r>
    <x v="59"/>
    <m/>
    <x v="59"/>
    <x v="84"/>
    <s v="J06355750002"/>
    <s v="NTE"/>
    <n v="11835684"/>
    <m/>
    <s v="A:00099021001 GAM DE MECAPACA, TRANSFERENCIA DE RECUPERACIONES SEGÚN NOTA GEF-LCR-JSZ-0345-NOT/25 POR CONCEPTO DE PAGO DE CAPITAL E INTERES DE ACUERDO A CONTRATO DE FIDEICOMISO “PROGRAMA APOYO A LA EJECUCION DE LA INVERSION PUBLICA” (AEIP) FIRMADO ENTRE MINISTERIO DE PLANIFICACION Y EL FNDR."/>
    <m/>
    <m/>
    <m/>
    <m/>
    <m/>
    <m/>
    <n v="0"/>
    <n v="60037.24"/>
    <s v="NO_CONCILIADO"/>
  </r>
  <r>
    <x v="59"/>
    <m/>
    <x v="59"/>
    <x v="84"/>
    <s v="J06355770002"/>
    <s v="NTE"/>
    <n v="11835681"/>
    <m/>
    <s v="A:00099021001 GAM DE VILA VILA, TRANSFERENCIA DE RECUPERACIONES SEGÚN NOTA INTERNA GEF-LCR-DYF-0332-NOT/25, POR CONCEPTO DE INTERESES DE ACUERDO A CONTRATO DE FIDEICOMISO “FINANCIAMIENTO DE APOYO A LA REACTIVACION DE LA INVERSION PUBLICA” (FARIP) FIRMADO ENTRE EL MPD Y EL FNDR."/>
    <m/>
    <m/>
    <m/>
    <m/>
    <m/>
    <m/>
    <n v="0"/>
    <n v="1268.55"/>
    <s v="NO_CONCILIADO"/>
  </r>
  <r>
    <x v="59"/>
    <m/>
    <x v="59"/>
    <x v="84"/>
    <s v="J06355800002"/>
    <s v="NTE"/>
    <n v="11835686"/>
    <m/>
    <s v="A:00099021001 GAM DE TIQUIPAYA, TRANSFERENCIA DE RECUPERACIONES SEGÚN NOTA GEF-LCR-JSZ-0345-NOT/25 POR CONCEPTO DE PAGO DE CAPITAL E INTERES DE ACUERDO A CONTRATO DE FIDEICOMISO “PROGRAMA APOYO A LA EJECUCION DE LA INVERSION PUBLICA” (AEIP) FIRMADO ENTRE MINISTERIO DE PLANIFICACION Y EL FNDR."/>
    <m/>
    <m/>
    <m/>
    <m/>
    <m/>
    <m/>
    <n v="0"/>
    <n v="166112.48000000001"/>
    <s v="NO_CONCILIADO"/>
  </r>
  <r>
    <x v="59"/>
    <m/>
    <x v="59"/>
    <x v="84"/>
    <s v="J06355820002"/>
    <s v="NTE"/>
    <n v="11835688"/>
    <m/>
    <s v="A:00099021001 GAM DE VITICHI, TRANSFERENCIA DE RECUPERACIONES SEGÚN NOTA INTERNA GEF-LCR-DYF-0332-NOT/25, POR CONCEPTO DE CAPITAL E INTERESES DE ACUERDO A CONTRATO DE FIDEICOMISO “FINANCIAMIENTO DE APOYO A LA REACTIVACION DE LA INVERSION PUBLICA” (FARIP) FIRMADO ENTRE EL MPD Y EL FNDR."/>
    <m/>
    <m/>
    <m/>
    <m/>
    <m/>
    <m/>
    <n v="0"/>
    <n v="26543.11"/>
    <s v="NO_CONCILIADO"/>
  </r>
  <r>
    <x v="59"/>
    <m/>
    <x v="59"/>
    <x v="84"/>
    <s v="J06355830002"/>
    <s v="NTE"/>
    <n v="11835690"/>
    <m/>
    <s v="A:00099021001 GAM DE VITICHI, TRANSFERENCIA DE RECUPERACIONES SEGÚN NOTA INTERNA GEF-LCR-DYF-0332-NOT/25, POR CONCEPTO DE INTERESES DE ACUERDO A CONTRATO DE FIDEICOMISO “FINANCIAMIENTO DE APOYO A LA REACTIVACION DE LA INVERSION PUBLICA” (FARIP) FIRMADO ENTRE EL MPD Y EL FNDR."/>
    <m/>
    <m/>
    <m/>
    <m/>
    <m/>
    <m/>
    <n v="0"/>
    <n v="9689.48"/>
    <s v="NO_CONCILIADO"/>
  </r>
  <r>
    <x v="59"/>
    <m/>
    <x v="59"/>
    <x v="84"/>
    <s v="J06355840002"/>
    <s v="NTE"/>
    <n v="11835691"/>
    <m/>
    <s v="A:00099021001 GAM DE COTOCA, TRANSFERENCIA DE RECUPERACIONES SEGÚN NOTA GEF-LCR-JSZ-0345-NOT/25 POR CONCEPTO DE PAGO DE CAPITAL E INTERES DE ACUERDO A CONTRATO DE FIDEICOMISO “PROGRAMA APOYO A LA EJECUCION DE LA INVERSION PUBLICA” (AEIP) FIRMADO ENTRE MINISTERIO DE PLANIFICACION Y EL FNDR."/>
    <m/>
    <m/>
    <m/>
    <m/>
    <m/>
    <m/>
    <n v="0"/>
    <n v="44549.05"/>
    <s v="NO_CONCILIADO"/>
  </r>
  <r>
    <x v="59"/>
    <m/>
    <x v="59"/>
    <x v="84"/>
    <s v="J06355850002"/>
    <s v="NTE"/>
    <n v="11835695"/>
    <m/>
    <s v="A:00099021001 GAM DE YUNCHARA, TRANSFERENCIA DE RECUPERACIONES SEGÚN NOTA GEF-LCR-JSZ-0345-NOT/25 POR CONCEPTO DE PAGO DE CAPITAL E INTERES DE ACUERDO A CONTRATO DE FIDEICOMISO “PROGRAMA APOYO A LA EJECUCION DE LA INVERSION PUBLICA” (AEIP) FIRMADO ENTRE MINISTERIO DE PLANIFICACION Y EL FNDR."/>
    <m/>
    <m/>
    <m/>
    <m/>
    <m/>
    <m/>
    <n v="0"/>
    <n v="33913.370000000003"/>
    <s v="NO_CONCILIADO"/>
  </r>
  <r>
    <x v="59"/>
    <m/>
    <x v="59"/>
    <x v="84"/>
    <s v="J06355890002"/>
    <s v="NTE"/>
    <n v="11835698"/>
    <m/>
    <s v="A:00099021001 GAM DE VIACHA, TRANSFERENCIA DE RECUPERACIONES SEGÚN NOTA GEF-LCR-JSZ-0345-NOT/25 POR CONCEPTO DE PAGO DE CAPITAL E INTERES DE ACUERDO A CONTRATO DE FIDEICOMISO “PROGRAMA APOYO A LA EJECUCION DE LA INVERSION PUBLICA” (AEIP) FIRMADO ENTRE MINISTERIO DE PLANIFICACION Y EL FNDR."/>
    <m/>
    <m/>
    <m/>
    <m/>
    <m/>
    <m/>
    <n v="0"/>
    <n v="62575.519999999997"/>
    <s v="NO_CONCILIADO"/>
  </r>
  <r>
    <x v="59"/>
    <m/>
    <x v="59"/>
    <x v="84"/>
    <s v="J06355870002"/>
    <s v="NTE"/>
    <n v="11835694"/>
    <m/>
    <s v="A:00099021001 GAM DE WARNES, TRANSFERENCIA DE RECUPERACIONES SEGÚN NOTA INTERNA GEF-LCR-DYF-0332-NOT/25, POR CONCEPTO DE INTERESES DE ACUERDO A CONTRATO DE FIDEICOMISO “FINANCIAMIENTO DE APOYO A LA REACTIVACION DE LA INVERSION PUBLICA” (FARIP) FIRMADO ENTRE EL MPD Y EL FNDR."/>
    <m/>
    <m/>
    <m/>
    <m/>
    <m/>
    <m/>
    <n v="0"/>
    <n v="22924.26"/>
    <s v="NO_CONCILIADO"/>
  </r>
  <r>
    <x v="59"/>
    <m/>
    <x v="59"/>
    <x v="84"/>
    <s v="J06355900002"/>
    <s v="NTE"/>
    <n v="11835699"/>
    <m/>
    <s v="A:00099021001 GAM DE WARNES, TRANSFERENCIA DE RECUPERACIONES SEGÚN NOTA INTERNA GEF-LCR-DYF-0332-NOT/25, POR CONCEPTO DE INTERESES DE ACUERDO A CONTRATO DE FIDEICOMISO “FINANCIAMIENTO DE APOYO A LA REACTIVACION DE LA INVERSION PUBLICA” (FARIP) FIRMADO ENTRE EL MPD Y EL FNDR."/>
    <m/>
    <m/>
    <m/>
    <m/>
    <m/>
    <m/>
    <n v="0"/>
    <n v="8123.75"/>
    <s v="NO_CONCILIADO"/>
  </r>
  <r>
    <x v="59"/>
    <m/>
    <x v="59"/>
    <x v="84"/>
    <s v="J06355950002"/>
    <s v="NTE"/>
    <n v="11835702"/>
    <m/>
    <s v="A:00099021001 GAM DE EL ALTO, TRANSFERENCIA DE RECUPERACIONES SEGÚN NOTA GEF-LCR-JSZ-0345-NOT/25 POR CONCEPTO DE PAGO DE CAPITAL E INTERES DE ACUERDO A CONTRATO DE FIDEICOMISO “PROGRAMA APOYO A LA EJECUCION DE LA INVERSION PUBLICA” (AEIP) FIRMADO ENTRE MINISTERIO DE PLANIFICACION Y EL FNDR."/>
    <m/>
    <m/>
    <m/>
    <m/>
    <m/>
    <m/>
    <n v="0"/>
    <n v="1050902.57"/>
    <s v="NO_CONCILIADO"/>
  </r>
  <r>
    <x v="59"/>
    <m/>
    <x v="59"/>
    <x v="84"/>
    <s v="J06355960002"/>
    <s v="NTE"/>
    <n v="11835704"/>
    <m/>
    <s v="A:00099021001 GAM DE YOTALA, TRANSFERENCIA DE RECUPERACIONES SEGÚN NOTA INTERNA GEF-LCR-DYF-0332-NOT/25, POR CONCEPTO DE CAPITAL E INTERESES DE ACUERDO A CONTRATO DE FIDEICOMISO “FINANCIAMIENTO DE APOYO A LA REACTIVACION DE LA INVERSION PUBLICA” (FARIP) FIRMADO ENTRE EL MPD Y EL FNDR."/>
    <m/>
    <m/>
    <m/>
    <m/>
    <m/>
    <m/>
    <n v="0"/>
    <n v="45901.79"/>
    <s v="NO_CONCILIADO"/>
  </r>
  <r>
    <x v="59"/>
    <m/>
    <x v="59"/>
    <x v="84"/>
    <s v="J06355980002"/>
    <s v="NTE"/>
    <n v="11837589"/>
    <m/>
    <s v="A:00099021001 GAM DE YOTALA, TRANSFERENCIA DE RECUPERACIONES SEGÚN NOTA INTERNA GEF-LCR-DYF-0332-NOT/25, POR CONCEPTO DE INTERESES DE ACUERDO A CONTRATO DE FIDEICOMISO “FINANCIAMIENTO DE APOYO A LA REACTIVACION DE LA INVERSION PUBLICA” (FARIP) FIRMADO ENTRE EL MPD Y EL FNDR."/>
    <m/>
    <m/>
    <m/>
    <m/>
    <m/>
    <m/>
    <n v="0"/>
    <n v="3615.12"/>
    <s v="NO_CONCILIADO"/>
  </r>
  <r>
    <x v="59"/>
    <m/>
    <x v="59"/>
    <x v="84"/>
    <s v="J06355990002"/>
    <s v="NTE"/>
    <n v="11835706"/>
    <m/>
    <s v="A:00099021001 GAM DE YOTALA, TRANSFERENCIA DE RECUPERACIONES SEGÚN NOTA INTERNA GEF-LCR-DYF-0332-NOT/25, POR CONCEPTO DE CAPITAL E INTERESES DE ACUERDO A CONTRATO DE FIDEICOMISO “FINANCIAMIENTO DE APOYO A LA REACTIVACION DE LA INVERSION PUBLICA” (FARIP) FIRMADO ENTRE EL MPD Y EL FNDR."/>
    <m/>
    <m/>
    <m/>
    <m/>
    <m/>
    <m/>
    <n v="0"/>
    <n v="44164.77"/>
    <s v="NO_CONCILIADO"/>
  </r>
  <r>
    <x v="59"/>
    <m/>
    <x v="59"/>
    <x v="84"/>
    <s v="J06356040002"/>
    <s v="NTE"/>
    <n v="11837619"/>
    <m/>
    <s v="A:00099021001 GAM DE SAN LUCAS TRANSFERENCIA DE RECUPERACIONES SEGÚN NOTA INTERNA GEF-LCR-DYF-0398-NOT/25, POR CONCEPTO DE INTERESES DE ACUERDO A CONTRATO DE FIDEICOMISO “FINANCIAMIENTO DE APOYO A LA REACTIVACION DE LA INVERSION PUBLICA” (FARIP) FIRMADO ENTRE EL MPD Y EL FNDR. (normal y reliquidación)"/>
    <m/>
    <m/>
    <m/>
    <m/>
    <m/>
    <m/>
    <n v="0"/>
    <n v="1581.46"/>
    <s v="NO_CONCILIADO"/>
  </r>
  <r>
    <x v="59"/>
    <m/>
    <x v="59"/>
    <x v="84"/>
    <s v="J06356020002"/>
    <s v="NTE"/>
    <n v="11837632"/>
    <m/>
    <s v="A:00099021001 GAM DE UYUNI, TRANSFERENCIA DE RECUPERACIONES SEGÚN NOTA INTERNA GEF-LCR-DYF-0398-NOT/25, POR CONCEPTO DE INTERESES DE ACUERDO A CONTRATO DE FIDEICOMISO “FINANCIAMIENTO DE APOYO A LA REACTIVACION DE LA INVERSION PUBLICA” (FARIP) FIRMADO ENTRE EL MPD Y EL FNDR. (reliquidación)"/>
    <m/>
    <m/>
    <m/>
    <m/>
    <m/>
    <m/>
    <n v="0"/>
    <n v="159.74"/>
    <s v="NO_CONCILIADO"/>
  </r>
  <r>
    <x v="59"/>
    <m/>
    <x v="59"/>
    <x v="84"/>
    <s v="J06356030002"/>
    <s v="NTE"/>
    <n v="11837668"/>
    <m/>
    <s v="A:00099021001 GAD DE ORURO, TRANSFERENCIA DE RECUPERACIONES SEGÚN NOTA INTERNA GEF-LCR-DYF-0332-NOT/25, POR CONCEPTO DE CAPITAL E INTERESES DE ACUERDO A CONTRATO DE FIDEICOMISO “FINANCIAMIENTO DE APOYO A LA REACTIVACION DE LA INVERSION PUBLICA” (FARIP) FIRMADO ENTRE EL MPD Y EL FNDR."/>
    <m/>
    <m/>
    <m/>
    <m/>
    <m/>
    <m/>
    <n v="0"/>
    <n v="147353.76999999999"/>
    <s v="NO_CONCILIADO"/>
  </r>
  <r>
    <x v="59"/>
    <m/>
    <x v="59"/>
    <x v="84"/>
    <s v="J06356070002"/>
    <s v="NTE"/>
    <n v="11837591"/>
    <m/>
    <s v="A:00099021001 GAM DE YUNCHARA, TRANSFERENCIA DE RECUPERACIONES SEGÚN NOTA INTERNA GEF-LCR-DYF-0332-NOT/25, POR CONCEPTO DE CAPITAL E INTERESES DE ACUERDO A CONTRATO DE FIDEICOMISO “FINANCIAMIENTO DE APOYO A LA REACTIVACION DE LA INVERSION PUBLICA” (FARIP) FIRMADO ENTRE EL MPD Y EL FNDR."/>
    <m/>
    <m/>
    <m/>
    <m/>
    <m/>
    <m/>
    <n v="0"/>
    <n v="58843.23"/>
    <s v="NO_CONCILIADO"/>
  </r>
  <r>
    <x v="59"/>
    <m/>
    <x v="59"/>
    <x v="84"/>
    <s v="J06356120002"/>
    <s v="NTE"/>
    <n v="11837697"/>
    <m/>
    <s v="A:00099021001 GAD DE SANTA CRUZ, TRANSFERENCIA DE RECUPERACIONES SEGÚN NOTA INTERNA GEF-LCR-DYF-0332-NOT/25, POR CONCEPTO DE CAPITAL E INTERESES DE ACUERDO A CONTRATO DE FIDEICOMISO “FINANCIAMIENTO DE APOYO A LA REACTIVACION DE LA INVERSION PUBLICA” (FARIP) FIRMADO ENTRE EL MPD Y EL FNDR."/>
    <m/>
    <m/>
    <m/>
    <m/>
    <m/>
    <m/>
    <n v="0"/>
    <n v="8276313.2000000002"/>
    <s v="NO_CONCILIADO"/>
  </r>
  <r>
    <x v="4"/>
    <m/>
    <x v="4"/>
    <x v="84"/>
    <s v="G31242480004"/>
    <s v="DVD"/>
    <n v="22888"/>
    <m/>
    <s v="VENTA DE DIVISAS CON TRANSFERENCIA DE FONDOS A SOLICITUD DE YACIMIENTOS PETROLIFEROS FISCALES BOLIVIANOS SEGUN SOLICITUD 22888 REF: 6TO POST PAGO SUM HIDR LIQ OCCIDENTE 2024 OP UPCA 435 HR GPDI 6442 2025 PROC 147 EQUIVALENTES 20.889.560,21 USD LIB. 00513012004 LBP-YPFB-UNICOMERCIAL (4030005415/1-2188907) POR DIFERENCIAL CAMBIARIO"/>
    <m/>
    <m/>
    <m/>
    <m/>
    <m/>
    <m/>
    <n v="7583339.0599999996"/>
    <n v="0"/>
    <s v="NO_CONCILIADO"/>
  </r>
  <r>
    <x v="4"/>
    <m/>
    <x v="4"/>
    <x v="84"/>
    <s v="G31242470004"/>
    <s v="DVD"/>
    <n v="22885"/>
    <m/>
    <s v="VENTA DE DIVISAS CON TRANSFERENCIA DE FONDOS A SOLICITUD DE YACIMIENTOS PETROLIFEROS FISCALES BOLIVIANOS SEGUN SOLICITUD 22885 REF: 1ER POST PAGO SUM HIDR LIQ OCCIDENTE 2024 OP UPCA 425 HR DCIM 4946 2025 PROC 144 EQUIVALENTES 10.022.768,79 USD LIB. 00513012004 LBP-YPFB-UNICOMERCIAL (4030005415/1-2188907) POR DIFERENCIAL CAMBIARIO"/>
    <m/>
    <m/>
    <m/>
    <m/>
    <m/>
    <m/>
    <n v="3638470.78"/>
    <n v="0"/>
    <s v="NO_CONCILIADO"/>
  </r>
  <r>
    <x v="4"/>
    <m/>
    <x v="4"/>
    <x v="84"/>
    <s v="G31242460004"/>
    <s v="DVD"/>
    <n v="22887"/>
    <m/>
    <s v="VENTA DE DIVISAS CON TRANSFERENCIA DE FONDOS A SOLICITUD DE YACIMIENTOS PETROLIFEROS FISCALES BOLIVIANOS SEGUN SOLICITUD 22887 REF: 6TO POST PAGO SUM HIDR LIQ OCCIDENTE 2024 OP UPCA 435 HR GPDI 6442 2025 PROC 146 EQUIVALENTES 5.802.655,62 USD LIB. 00513012004 LBP-YPFB-UNICOMERCIAL (4030005415/1-2188907) POR DIFERENCIAL CAMBIARIO"/>
    <m/>
    <m/>
    <m/>
    <m/>
    <m/>
    <m/>
    <n v="2106483.08"/>
    <n v="0"/>
    <s v="NO_CONCILIADO"/>
  </r>
  <r>
    <x v="94"/>
    <m/>
    <x v="94"/>
    <x v="84"/>
    <s v="Q22160400002"/>
    <s v="CRV"/>
    <n v="2216040"/>
    <m/>
    <s v="NUMERO DE LIBRETA CUT: LIB NÂ° 00373024108 OPERACIÓN E75 TRANSFERENCIA DE LA CUENTA FISCAL BUN A LA CUT EN MN TRANSFERENCIA DE FONDOS A SOLICITUD DE GOB. AUTONOMO MCPAL. DE OMEREQUE CITE: GAMO/MAE/NÂ°186/2025 CUENTA CUT 3987069001 LIBRETA NÂ° 00373024108 FDI - TRANSFERENCIA PROGRAMADA Y/O PROYE"/>
    <m/>
    <m/>
    <m/>
    <m/>
    <m/>
    <m/>
    <n v="0"/>
    <n v="2079.79"/>
    <s v="NO_CONCILIADO"/>
  </r>
  <r>
    <x v="94"/>
    <m/>
    <x v="94"/>
    <x v="84"/>
    <s v="J06357040002"/>
    <s v="NTE"/>
    <n v="11855912"/>
    <m/>
    <s v="A:00373024104 A:00373024104 Transferencia de recursos de acuerdo al Informe CITE: MEFP/VTCP/DGPOT/UPCFTGN/INF/ Nº43/2025 para el Desembolso de recursos al Fondo de Desarrollo Indígena a favor de las UNIBOL correspondiente al mes de abril de 2025, (H.R.2025-00616-D)."/>
    <m/>
    <m/>
    <m/>
    <m/>
    <m/>
    <m/>
    <n v="0"/>
    <n v="1712384.46"/>
    <s v="NO_CONCILIADO"/>
  </r>
  <r>
    <x v="94"/>
    <m/>
    <x v="94"/>
    <x v="84"/>
    <s v="J06357050002"/>
    <s v="NTE"/>
    <n v="11855938"/>
    <m/>
    <s v="A:00373024101 A:00373024101 Transferencia de recursos de acuerdo al Informe CITE: MEFP/VTCP/DGPOT/UPCFTGN/ INF/Nº42/2025 para el Desembolso de recursos al Fondo de Desarrollo Indígena para gastos de funcionamiento correspondiente al mes de abril de 2025, (H.R.2025-00702-D)."/>
    <m/>
    <m/>
    <m/>
    <m/>
    <m/>
    <m/>
    <n v="0"/>
    <n v="513715.34"/>
    <s v="NO_CONCILIADO"/>
  </r>
  <r>
    <x v="56"/>
    <m/>
    <x v="56"/>
    <x v="84"/>
    <s v="S11260240003"/>
    <s v="COB"/>
    <n v="1126024"/>
    <m/>
    <s v="||TRANSFERENCIA DE FONDOS S/G MENSAJES SWIFT NROS. 6309 Y 6308, DE LA FECHA Y NOTA CITE DGAC/DAF/FIN/NE-0008/25 DE F.29.01.2025 (HRE-TGL-1866) DE LA DIRECCION GENERAL DE AERONAUTICA CIVIL (SECTOR PÚBLICO). DEBITO DE LA LIBRETA 00117012001 DGAC, REPOSICIÓN DE ÚTILES DE ESCRITORIO."/>
    <m/>
    <m/>
    <m/>
    <m/>
    <m/>
    <m/>
    <n v="60"/>
    <n v="0"/>
    <s v="NO_CONCILIADO"/>
  </r>
  <r>
    <x v="4"/>
    <m/>
    <x v="4"/>
    <x v="84"/>
    <s v="S11260110001"/>
    <s v="COB"/>
    <n v="1126011"/>
    <m/>
    <s v="'COBRO DE'||ÚTILES DE ESCRITORIO POR EL COMPROBANTE NRO.1126010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4"/>
    <m/>
    <x v="4"/>
    <x v="84"/>
    <s v="F0024888"/>
    <s v="NTE"/>
    <n v="11862324"/>
    <m/>
    <s v="De: 00513012004 Transferencia de recursos a solicitud de Yacimientos Petrolíferos Fiscales Bolivianos mediante nota CITE: YPFB/GAFC/768-DFC/URTE-206/2025 en aplicación al Decreto Supremo N° 5348 de 10 de marzo de 2025 y la Resolución Ministerial N° 26 de 27 de enero de 2025 que aprueba el Reglamento Operativo para el pago de obligaciones en el extranjero H.R. 2025-19076-R"/>
    <m/>
    <m/>
    <m/>
    <m/>
    <m/>
    <m/>
    <n v="50245883.060000002"/>
    <n v="0"/>
    <s v="NO_CONCILIADO"/>
  </r>
  <r>
    <x v="7"/>
    <m/>
    <x v="7"/>
    <x v="84"/>
    <s v="S11260440002"/>
    <s v="CRV"/>
    <n v="1126044"/>
    <m/>
    <s v="||TRANSFERENCIA DE FONDOS SG.MENSAJE SWIFT N°6268 Y CORREO INSTITUCIONAL DE LA FECHA ENVIADO POR EL MINISTERIO DE MEDIO AMBIENTE Y AGUA CLIENTE ORDENANTE AG. ESP.COOP. INTERN.PARA DESARROLLO A LA LIB. 0086058004 MMAYA-BS- IMPL. PROG. AGUA ALC. AREAS URBANAS Y PER. FONDOS LAIF."/>
    <m/>
    <m/>
    <m/>
    <m/>
    <m/>
    <m/>
    <n v="0"/>
    <n v="32025086.960000001"/>
    <s v="NO_CONCILIADO"/>
  </r>
  <r>
    <x v="7"/>
    <m/>
    <x v="7"/>
    <x v="84"/>
    <s v="S11260510002"/>
    <s v="CRV"/>
    <n v="1126051"/>
    <m/>
    <s v="||TRANSFERENCIA DE FONDOS SG.MENSAJE SWIFT N°6269 Y CORREO INSTITUCIONAL DE LA FECHA ENVIADO POR EL MINISTERIO DE MEDIO AMBIENTE Y AGUA, CLIENTE ORDENANTE AG.ESP.COOP.INTERN.PARA DESAR. A LA LIB. 0086058004 MMAYA-BS- IMPL. PROG. AGUA ALC. AREAS URBANAS Y PER. FONDOS LAIF."/>
    <m/>
    <m/>
    <m/>
    <m/>
    <m/>
    <m/>
    <n v="0"/>
    <n v="11843263.880000001"/>
    <s v="NO_CONCILIADO"/>
  </r>
  <r>
    <x v="7"/>
    <m/>
    <x v="7"/>
    <x v="84"/>
    <s v="S11260500001"/>
    <s v="COB"/>
    <n v="1126050"/>
    <m/>
    <s v="COBRO DE||ÚTILES DE ESCRITORIO POR EL REGISTRO DEL COMP. CONTABLE N° 1126044 , SG. CORREO INSTITUCIONAL ENVIADO POR MINISTERIO DE MEDIO AMBIENTE Y AGUA DE LA FECHA UT. DE ESCRITORIO DE LA LIB.0086058004 MMAYA-BS-IMPL.PROG.AGUA ALC.AREAS URBANAS Y PE.FONDOS LAIF"/>
    <m/>
    <m/>
    <m/>
    <m/>
    <m/>
    <m/>
    <n v="60"/>
    <n v="0"/>
    <s v="NO_CONCILIADO"/>
  </r>
  <r>
    <x v="7"/>
    <m/>
    <x v="7"/>
    <x v="84"/>
    <s v="S11260520001"/>
    <s v="COB"/>
    <n v="1126052"/>
    <m/>
    <s v="COBRO DE||ÚTILES DE ESCRITORIO POR EL REGISTRO DEL COMP. CONTABLE N° 1126051 , SG CORREO INSTTUCIONAL ENVIADO POR MINISTERIO DE MEDIO AMBIENTE Y AGUA DE LA FECHA UT. DE ESCRITORIO DE LA LIB.0086058004 MMAYA-BS-IMPL.PROG.AGUA ALC AREAS URBANAS Y PER.FONDOS LAIF"/>
    <m/>
    <m/>
    <m/>
    <m/>
    <m/>
    <m/>
    <n v="60"/>
    <n v="0"/>
    <s v="NO_CONCILIADO"/>
  </r>
  <r>
    <x v="97"/>
    <m/>
    <x v="97"/>
    <x v="85"/>
    <s v="O22838440002"/>
    <s v="BOD"/>
    <n v="2283844"/>
    <m/>
    <s v="00522012001 DEPOSITO DE EFECTIVO, DEPOSITANTE: VICTORIA PASTORA CHAMBI ALARCON, CONCEPTO: ALQUILER PREDIOS LA PAZ DEL MES DE MAYO DEL 2025, CUENTA DE DEPOSITO: CUENTA UNICA DEL TESORO"/>
    <m/>
    <m/>
    <m/>
    <m/>
    <m/>
    <m/>
    <n v="0"/>
    <n v="330"/>
    <s v="NO_CONCILIADO"/>
  </r>
  <r>
    <x v="97"/>
    <m/>
    <x v="97"/>
    <x v="85"/>
    <s v="O22838450002"/>
    <s v="BOD"/>
    <n v="2283845"/>
    <m/>
    <s v="00522012001 DEPOSITO DE EFECTIVO, DEPOSITANTE: ARMANDO SIACARA CHAMBI, CONCEPTO: ALQUILER PREDIOS SANTA CRUZ DE LOS MESES DE ENERO Y FEBRERO DEL 2025, CUENTA DE DEPOSITO: CUENTA UNICA DEL TESORO"/>
    <m/>
    <m/>
    <m/>
    <m/>
    <m/>
    <m/>
    <n v="0"/>
    <n v="55080"/>
    <s v="NO_CONCILIADO"/>
  </r>
  <r>
    <x v="97"/>
    <m/>
    <x v="97"/>
    <x v="85"/>
    <s v="O22838460002"/>
    <s v="BOD"/>
    <n v="2283846"/>
    <m/>
    <s v="00522012001 DEPOSITO DE EFECTIVO, DEPOSITANTE: BISMARK PINTO RADA, CONCEPTO: PERMISO UN DIA SIN GOCE DE HABERES DE FECHA 05/05/2025, CUENTA DE DEPOSITO: CUENTA UNICA DEL TESORO"/>
    <m/>
    <m/>
    <m/>
    <m/>
    <m/>
    <m/>
    <n v="0"/>
    <n v="87"/>
    <s v="NO_CONCILIADO"/>
  </r>
  <r>
    <x v="26"/>
    <m/>
    <x v="26"/>
    <x v="85"/>
    <s v="O22838940002"/>
    <s v="BOD"/>
    <n v="2283894"/>
    <m/>
    <s v="00099021001 DEPOSITO DE EFECTIVO, DEPOSITANTE: ALEX RODRIGO LAURA CONDORI, CONCEPTO: DEVOLUCION DE PASAJE NO UTILIZADO, CUENTA DE DEPOSITO: CUENTA UNICA DEL TESORO/DJBR"/>
    <m/>
    <m/>
    <m/>
    <m/>
    <m/>
    <m/>
    <n v="0"/>
    <n v="360"/>
    <s v="NO_CONCILIADO"/>
  </r>
  <r>
    <x v="100"/>
    <m/>
    <x v="100"/>
    <x v="85"/>
    <s v="O22839000002"/>
    <s v="BOD"/>
    <n v="2283900"/>
    <m/>
    <s v="00383012001 DEPOSITO DE EFECTIVO, DEPOSITANTE: LESO ANALITICO S.R.L., CONCEPTO: SERVICIO DE CORREOS, CUENTA DE DEPOSITO: CUENTA UNICA DEL TESORO"/>
    <m/>
    <m/>
    <m/>
    <m/>
    <m/>
    <m/>
    <n v="0"/>
    <n v="931"/>
    <s v="NO_CONCILIADO"/>
  </r>
  <r>
    <x v="1"/>
    <m/>
    <x v="1"/>
    <x v="85"/>
    <s v="O22839070002"/>
    <s v="BOD"/>
    <n v="2283907"/>
    <m/>
    <s v="00099021001 DEPOSITO DE EFECTIVO, DEPOSITANTE: CASTEDO SPITZ KATLYN, CONCEPTO: DEVOLUCION SALDO, CUENTA DE DEPOSITO: CUENTA UNICA DEL TESORO/DJBR"/>
    <m/>
    <m/>
    <m/>
    <m/>
    <m/>
    <m/>
    <n v="0"/>
    <n v="227.14"/>
    <s v="NO_CONCILIADO"/>
  </r>
  <r>
    <x v="29"/>
    <m/>
    <x v="29"/>
    <x v="85"/>
    <s v="O22839450002"/>
    <s v="BOD"/>
    <n v="2283945"/>
    <m/>
    <s v="00099021001 DEPOSITO DE EFECTIVO, DEPOSITANTE: MILENKA ANGELICA MENDOZA VASQUEZ, CONCEPTO: DEVOLUCION DE VIATICOS, CUENTA DE DEPOSITO: CUENTA UNICA DEL TESORO/DJBR"/>
    <m/>
    <m/>
    <m/>
    <m/>
    <m/>
    <m/>
    <n v="0"/>
    <n v="185.5"/>
    <s v="NO_CONCILIADO"/>
  </r>
  <r>
    <x v="2"/>
    <m/>
    <x v="2"/>
    <x v="85"/>
    <s v="O22839210002"/>
    <s v="BOD"/>
    <n v="2283921"/>
    <m/>
    <s v="00099021001 DEPOSITO DE EFECTIVO, DEPOSITANTE: FREDDY ASCENCIO RODRIGUEZ, CONCEPTO: REVERSION, CUENTA DE DEPOSITO: CUENTA UNICA DEL TESORO"/>
    <m/>
    <m/>
    <m/>
    <m/>
    <m/>
    <m/>
    <n v="0"/>
    <n v="2"/>
    <s v="NO_CONCILIADO"/>
  </r>
  <r>
    <x v="100"/>
    <m/>
    <x v="100"/>
    <x v="85"/>
    <s v="O22839320002"/>
    <s v="BOD"/>
    <n v="2283932"/>
    <m/>
    <s v="00383012001 DEPOSITO DE EFECTIVO, DEPOSITANTE: RIVECO CONSTRUCCIONES S.R.L., CONCEPTO: PAGO DE SERVICIOS PERIODO MARZO GESTION 2025, CUENTA DE DEPOSITO: CUENTA UNICA DEL TESORO"/>
    <m/>
    <m/>
    <m/>
    <m/>
    <m/>
    <m/>
    <n v="0"/>
    <n v="1483"/>
    <s v="NO_CONCILIADO"/>
  </r>
  <r>
    <x v="55"/>
    <m/>
    <x v="55"/>
    <x v="85"/>
    <s v="O22839460002"/>
    <s v="BOD"/>
    <n v="2283946"/>
    <m/>
    <s v="00099021001 DEPOSITO DE EFECTIVO, DEPOSITANTE: HARLEY JESUS RODRIGUEZ TELLEZ, CONCEPTO: REGULARIZACIONES POR TOPE SALARIAL FEBRERO 2025, CUENTA DE DEPOSITO: CUENTA UNICA DEL TESORO/DJBR"/>
    <m/>
    <m/>
    <m/>
    <m/>
    <m/>
    <m/>
    <n v="0"/>
    <n v="537.54999999999995"/>
    <s v="NO_CONCILIADO"/>
  </r>
  <r>
    <x v="55"/>
    <m/>
    <x v="55"/>
    <x v="85"/>
    <s v="O22839480002"/>
    <s v="BOD"/>
    <n v="2283948"/>
    <m/>
    <s v="00099021001 DEPOSITO DE EFECTIVO, DEPOSITANTE: HARLEY JESUS RODRIGUEZ TELLEZ, CONCEPTO: REGULARIZACIONES POR TOPE SALARIAL MARZO 2025, CUENTA DE DEPOSITO: CUENTA UNICA DEL TESORO/DJBR"/>
    <m/>
    <m/>
    <m/>
    <m/>
    <m/>
    <m/>
    <n v="0"/>
    <n v="856.69"/>
    <s v="NO_CONCILIADO"/>
  </r>
  <r>
    <x v="55"/>
    <m/>
    <x v="55"/>
    <x v="85"/>
    <s v="O22839490002"/>
    <s v="BOD"/>
    <n v="2283949"/>
    <m/>
    <s v="00099021001 DEPOSITO DE EFECTIVO, DEPOSITANTE: HARLEY JESUS RODRIGUEZ TELLEZ, CONCEPTO: REGULARIZACIONES POR TOPE SALARIAL ABRIL 2025, CUENTA DE DEPOSITO: CUENTA UNICA DEL TESORO/DJBR"/>
    <m/>
    <m/>
    <m/>
    <m/>
    <m/>
    <m/>
    <n v="0"/>
    <n v="856.69"/>
    <s v="NO_CONCILIADO"/>
  </r>
  <r>
    <x v="2"/>
    <m/>
    <x v="2"/>
    <x v="85"/>
    <s v="O22839680002"/>
    <s v="BOD"/>
    <n v="2283968"/>
    <m/>
    <s v="00099021001 DEPOSITO DE EFECTIVO, DEPOSITANTE: FREDDY CRUZ ILAQUITA CHAMBI CI 4930224, CONCEPTO: REVERSION HABER MENSUAL, CUENTA DE DEPOSITO: CUENTA UNICA DEL TESORO"/>
    <m/>
    <m/>
    <m/>
    <m/>
    <m/>
    <m/>
    <n v="0"/>
    <n v="5102.53"/>
    <s v="NO_CONCILIADO"/>
  </r>
  <r>
    <x v="1"/>
    <m/>
    <x v="1"/>
    <x v="85"/>
    <s v="O22839910002"/>
    <s v="BOD"/>
    <n v="2283991"/>
    <m/>
    <s v="00015011108 DEPOSITO DE EFECTIVO, DEPOSITANTE: MINISTERIO DE GOBIERNO, CONCEPTO: ENERGIA ELECTRICA, CUENTA DE DEPOSITO: CUENTA UNICA DEL TESORO"/>
    <m/>
    <m/>
    <m/>
    <m/>
    <m/>
    <m/>
    <n v="0"/>
    <n v="50.8"/>
    <s v="NO_CONCILIADO"/>
  </r>
  <r>
    <x v="7"/>
    <m/>
    <x v="7"/>
    <x v="85"/>
    <s v="O22840060002"/>
    <s v="BOD"/>
    <n v="2284006"/>
    <m/>
    <s v="00086044201 DEPOSITO DE EFECTIVO, DEPOSITANTE: COMUNIDAD TRES QUEBRADAS: EMILIO CABALLERO, CONCEPTO: APORTE CONTRAPARTE PY.S.R. TECNIFICADO PARCELARIO ZONA 11 MUNICIPIO MAIRANA SANTA CRUZ, CUENTA DE DEPOSITO: CUENTA UNICA DEL TESORO"/>
    <m/>
    <m/>
    <m/>
    <m/>
    <m/>
    <m/>
    <n v="0"/>
    <n v="70449"/>
    <s v="NO_CONCILIADO"/>
  </r>
  <r>
    <x v="7"/>
    <m/>
    <x v="7"/>
    <x v="85"/>
    <s v="O22840410002"/>
    <s v="BOD"/>
    <n v="2284041"/>
    <m/>
    <s v="00086044201 DEPOSITO DE EFECTIVO, DEPOSITANTE: COMUNIDAD VALLE ALTO (POZUELO) MANUEL RAFAEL, CONCEPTO: APORTE CONTRAPARTE PY. S.R. TECNIFICADO PARCELARIO ZONA 11 MUNICIPIO MAIRANA SANTA CRUZ, CUENTA DE DEPOSITO: CUENTA UNICA DEL TESORO"/>
    <m/>
    <m/>
    <m/>
    <m/>
    <m/>
    <m/>
    <n v="0"/>
    <n v="30630"/>
    <s v="NO_CONCILIADO"/>
  </r>
  <r>
    <x v="2"/>
    <m/>
    <x v="2"/>
    <x v="85"/>
    <s v="O22840600002"/>
    <s v="BOD"/>
    <n v="2284060"/>
    <m/>
    <s v="00099021001 DEPOSITO DE EFECTIVO, DEPOSITANTE: BERNARDO APAZA MAMANI, CONCEPTO: DEVOLUCION, CUENTA DE DEPOSITO: CUENTA UNICA DEL TESORO"/>
    <m/>
    <m/>
    <m/>
    <m/>
    <m/>
    <m/>
    <n v="0"/>
    <n v="4828.43"/>
    <s v="NO_CONCILIADO"/>
  </r>
  <r>
    <x v="47"/>
    <m/>
    <x v="47"/>
    <x v="85"/>
    <s v="B22839130002"/>
    <s v="BOD"/>
    <n v="2283913"/>
    <m/>
    <s v="00283012002 DEP.DE CHEQ.AJENOS,RET.DE CAM.,CONCEPTO: EXTRAVIO DE CREDENCIAL PASANTE KEVIN COSTOSAS TAPIA,DEP.: ADUANA NACIONAL , PROCEDENCIA: BANCO UNION S.A., CHEQUE: 5290, FECHA DE EMISION:30/04/2025"/>
    <m/>
    <m/>
    <m/>
    <m/>
    <m/>
    <m/>
    <n v="0"/>
    <n v="177"/>
    <s v="NO_CONCILIADO"/>
  </r>
  <r>
    <x v="47"/>
    <m/>
    <x v="47"/>
    <x v="85"/>
    <s v="B22839160002"/>
    <s v="BOD"/>
    <n v="2283916"/>
    <m/>
    <s v="00283012002 DEP.DE CHEQ.AJENOS,RET.DE CAM.,CONCEPTO: EXTRAVIO DE CREDENCIAL CONSULTOR EN LINEA ERICK BUSTOS QUIPE,DEP.: ADUANA NACIONAL , PROCEDENCIA: BANCO UNION S.A., CHEQUE: 5289, FECHA DE EMISION:30/04/2025"/>
    <m/>
    <m/>
    <m/>
    <m/>
    <m/>
    <m/>
    <n v="0"/>
    <n v="176"/>
    <s v="NO_CONCILIADO"/>
  </r>
  <r>
    <x v="47"/>
    <m/>
    <x v="47"/>
    <x v="85"/>
    <s v="B22839190002"/>
    <s v="BOD"/>
    <n v="2283919"/>
    <m/>
    <s v="00283012002 DEP.DE CHEQ.AJENOS,RET.DE CAM.,CONCEPTO: LA TRANSFERENCIA DE RECURSOS OBTENIDOS EN LA SUBASTA 2024,DEP.: ADUANA NACIONAL , PROCEDENCIA: BANCO UNION S.A., CHEQUE: 128, FECHA DE EMISION:02/05/2025"/>
    <m/>
    <m/>
    <m/>
    <m/>
    <m/>
    <m/>
    <n v="0"/>
    <n v="20043771.16"/>
    <s v="NO_CONCILIADO"/>
  </r>
  <r>
    <x v="2"/>
    <m/>
    <x v="2"/>
    <x v="85"/>
    <s v="B22839250002"/>
    <s v="BOD"/>
    <n v="2283925"/>
    <m/>
    <s v="00099021001 DEP.DE CHEQ.AJENOS,RET.DE CAM.,CONCEPTO: DEP.,DEP.: LISBETH JACLYN SALAZAR SORIA , PROCEDENCIA: BANCO UNION S.A., CHEQUE: 216036, FECHA DE EMISION:07/05/2025"/>
    <m/>
    <m/>
    <m/>
    <m/>
    <m/>
    <m/>
    <n v="0"/>
    <n v="2794.37"/>
    <s v="NO_CONCILIADO"/>
  </r>
  <r>
    <x v="2"/>
    <m/>
    <x v="2"/>
    <x v="85"/>
    <s v="O22840660002"/>
    <s v="BOD"/>
    <n v="2284066"/>
    <m/>
    <s v="00099021001 DEPOSITO DE EFECTIVO, DEPOSITANTE: SONIA RAMOS LOPEZ, CONCEPTO: DEVOLUCION DE EXAMEN PREOCUPACIONAL GESTION &quot;2022&quot;, CUENTA DE DEPOSITO: CUENTA UNICA DEL TESORO"/>
    <m/>
    <m/>
    <m/>
    <m/>
    <m/>
    <m/>
    <n v="0"/>
    <n v="100"/>
    <s v="NO_CONCILIADO"/>
  </r>
  <r>
    <x v="100"/>
    <m/>
    <x v="100"/>
    <x v="85"/>
    <s v="O22840670002"/>
    <s v="BOD"/>
    <n v="2284067"/>
    <m/>
    <s v="00383012001 DEPOSITO DE EFECTIVO, DEPOSITANTE: AGENCIA BOLIVIANA DE CORREOS, CONCEPTO: REGIONAL LA PAZ 28/04-03/05/2025, CUENTA DE DEPOSITO: CUENTA UNICA DEL TESORO"/>
    <m/>
    <m/>
    <m/>
    <m/>
    <m/>
    <m/>
    <n v="0"/>
    <n v="55345.8"/>
    <s v="NO_CONCILIADO"/>
  </r>
  <r>
    <x v="22"/>
    <m/>
    <x v="22"/>
    <x v="85"/>
    <s v="O22840690002"/>
    <s v="BOD"/>
    <n v="2284069"/>
    <m/>
    <s v="00046171101 DEPOSITO DE EFECTIVO, DEPOSITANTE: LADMEDIC S.R.L., CONCEPTO: PAGO DE SANCION, CUENTA DE DEPOSITO: CUENTA UNICA DEL TESORO"/>
    <m/>
    <m/>
    <m/>
    <m/>
    <m/>
    <m/>
    <n v="0"/>
    <n v="1660"/>
    <s v="NO_CONCILIADO"/>
  </r>
  <r>
    <x v="47"/>
    <m/>
    <x v="47"/>
    <x v="85"/>
    <s v="Q22165370002"/>
    <s v="CRV"/>
    <n v="2216537"/>
    <m/>
    <s v="NUMERO DE LIBRETA CUT: 00283012001 OPERACIÓN E18 TRANSFERENCIA DEL SISTEMA FINANCIERO POR CUENTA DE TERCEROS A LA CUT SOCIEDAD JENNEFER SRL"/>
    <m/>
    <m/>
    <m/>
    <m/>
    <m/>
    <m/>
    <n v="0"/>
    <n v="7079.05"/>
    <s v="NO_CONCILIADO"/>
  </r>
  <r>
    <x v="21"/>
    <m/>
    <x v="21"/>
    <x v="85"/>
    <s v="S11260700001"/>
    <s v="COB"/>
    <n v="1126070"/>
    <m/>
    <s v="||COMISION TRANSFERENCIA FDOS.AL EXTERIOR 0,20% S/USD199.237,85 (EQUIV.A EUR175.153,93),REEMB.GSTS.COMUNICACION BS300.-Y EMISION COMP.CONTABLE BS60.-REF.:PAGO 4 LC I-2023-28 P/C ENVIBOL A/F BDF INDUSTRIES S.P.A.,EN COMPL.A COMP.1126069,07/05/2025. LIB.00132072001 SEDEM-ADMINISTRACION RECAUDACION ENVIBOL EN BOLIVIANOS RF.:COMIS.PAGO 4 LC I-2023-28"/>
    <m/>
    <m/>
    <m/>
    <m/>
    <m/>
    <m/>
    <n v="3093.57"/>
    <n v="0"/>
    <s v="NO_CONCILIADO"/>
  </r>
  <r>
    <x v="4"/>
    <m/>
    <x v="4"/>
    <x v="85"/>
    <s v="S11260740001"/>
    <s v="COB"/>
    <n v="1126074"/>
    <m/>
    <s v="'COBRO DE'||ÚTILES DE ESCRITORIO POR EL COMPROBANTE NRO.1126073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4"/>
    <m/>
    <x v="4"/>
    <x v="85"/>
    <s v="S11260780001"/>
    <s v="COB"/>
    <n v="1126078"/>
    <m/>
    <s v="'COBRO DE'||UTILES DE ESCRITORIO POR EL COMPROBANTE NRO. 1126076 DE LA FECHA, S/G.NOTA GAFC-0356/DFC/URTE-097/2025 DE FECHA 26/2/2025 (HRE-TGL-3945) ENVIADO POR YACIMIENTOS PETROLIFEROS FISCALES BOLIVIANOS DÉBITO DE LA LIBRETA 00513022001 YPFB-&quot;OPERACIONES&quot; COBRO DE ÚTILES DE ESCRITORIO."/>
    <m/>
    <m/>
    <m/>
    <m/>
    <m/>
    <m/>
    <n v="60"/>
    <n v="0"/>
    <s v="NO_CONCILIADO"/>
  </r>
  <r>
    <x v="89"/>
    <m/>
    <x v="89"/>
    <x v="85"/>
    <s v="S11260860003"/>
    <s v="COB"/>
    <n v="1126086"/>
    <m/>
    <s v="||TRANSFERENCIA DE FONDOS S/G MENSAJE SWIFT NRO. 6353 EN ATENCIÓN A CORREO ELECTRÓNICO DE NAABOL Y NOTA CITE: CAR/DGE-DNAF N°0031/2025 DE FECHA 29/1/2025 (HRE-TGL-1912) ENVIADA POR NAVEGACIÓN AENVIADA POR NAVEGACIÓN AÉREA Y AEROPUERTOS BOLIVIANOS (SECTOR PÚBLICO). DEBITO DE LA LIBRETA 00389012001 NAABOL-ADMINISTRACIÓN CENTRAL, COBRO DE ÚTILES DE ESCRITORIO."/>
    <m/>
    <m/>
    <m/>
    <m/>
    <m/>
    <m/>
    <n v="60"/>
    <n v="0"/>
    <s v="NO_CONCILIADO"/>
  </r>
  <r>
    <x v="56"/>
    <m/>
    <x v="56"/>
    <x v="85"/>
    <s v="S11260880003"/>
    <s v="COB"/>
    <n v="1126088"/>
    <m/>
    <s v="||TRANSFERENCIA DE FONDOS S/G MENSAJE SWIFT NRO. 6354, DE LA FECHA Y NOTA CITE DGAC/DAF/FIN/NE-0008/25 DE F.29.01.2025 (HRE-TGL-1866) DE LA DIRECCION GENERAL DE AERONAUTICA CIVIL (SECTOR PÚBLICO). DEBITO DE LA LIBRETA 00117012001 DGAC, REPOSICIÓN DE ÚTILES DE ESCRITORIO."/>
    <m/>
    <m/>
    <m/>
    <m/>
    <m/>
    <m/>
    <n v="60"/>
    <n v="0"/>
    <s v="NO_CONCILIADO"/>
  </r>
  <r>
    <x v="94"/>
    <m/>
    <x v="94"/>
    <x v="85"/>
    <s v="Q22170270002"/>
    <s v="CRV"/>
    <n v="2217027"/>
    <m/>
    <s v="NUMERO DE LIBRETA CUT: LIB NÂ° 00373024108 OPERACIÓN E75 TRANSFERENCIA DE LA CUENTA FISCAL BUN A LA CUT EN MN TRANSFERENCIA DE FONDOS A SOLICITUD DE GOB. AUTONOMO MCPAL. DE ALALAY CITE: G.A.M.A. CITE NÂ° 155/2025 CUENTA CUT 3987069001 LIBRETA NÂ° 00373024108 FDI - TRANSFERENCIA PROGR. Y/O PROYEC"/>
    <m/>
    <m/>
    <m/>
    <m/>
    <m/>
    <m/>
    <n v="0"/>
    <n v="45.13"/>
    <s v="NO_CONCILIADO"/>
  </r>
  <r>
    <x v="4"/>
    <m/>
    <x v="4"/>
    <x v="85"/>
    <s v="G31262390001"/>
    <s v="CVD"/>
    <n v="3126239"/>
    <m/>
    <s v="COBRO COSTOS DE PAPELERIA SEGUN TRANSFERENCIA DEL EXTERIOR POR ORDEN DE OILY LUBRIFICANTES E QUIMICOS LTDA (BR/CAMPO GRANDE) REF.: CRED INV 040/2025 FECHA VALOR 7/05/2025 LIB. 00513062002 YPFB - EXPORTACIÓN DE GLP Y OTROS-BOLIVIANOS"/>
    <m/>
    <m/>
    <m/>
    <m/>
    <m/>
    <m/>
    <n v="60"/>
    <n v="0"/>
    <s v="NO_CONCILIADO"/>
  </r>
  <r>
    <x v="89"/>
    <m/>
    <x v="89"/>
    <x v="85"/>
    <s v="S11260900003"/>
    <s v="COB"/>
    <n v="1126090"/>
    <m/>
    <s v="||REGULARIZACIÓN DE NUESTRA OPERACIÓN N°1126084 DE LA FECHA SEGÚN NOTA CITE: CAR/DGE-DNAF N°0031/2025 DE F. 29/01/2025 (HRE-TGL-1912) Y CORREO ELECTRÓNICO DE LA FECHA. DÉBITO DE LA LIBRETA 00389012001 NAABOL  ADMINISTRACIÓN CENTRAL, REPOSICIÓN DE ÚTILES DE ESCRITORIO"/>
    <m/>
    <m/>
    <m/>
    <m/>
    <m/>
    <m/>
    <n v="60"/>
    <n v="0"/>
    <s v="NO_CONCILIADO"/>
  </r>
  <r>
    <x v="56"/>
    <m/>
    <x v="56"/>
    <x v="85"/>
    <s v="S11260910003"/>
    <s v="COB"/>
    <n v="1126091"/>
    <m/>
    <s v="||REGULARIZACIÓN DE NUESTRA OPERACIÓN N°1126084 DE LA FECHA SEGÚN NOTA CITE: DGAC/DAF/FIN/NE-0008/25 (HRE-TGL-1866) DE F.29/01/2025 Y CORREO ELECTRÓNICO DE LA FECHA. DÉBITO DE LA LIBRETA 00117012001 DGAC, REPOSICIÓN DE ÚTILES DE ESCRITORIO."/>
    <m/>
    <m/>
    <m/>
    <m/>
    <m/>
    <m/>
    <n v="60"/>
    <n v="0"/>
    <s v="NO_CONCILIADO"/>
  </r>
  <r>
    <x v="22"/>
    <m/>
    <x v="22"/>
    <x v="86"/>
    <s v="O22842690002"/>
    <s v="BOD"/>
    <n v="2284269"/>
    <m/>
    <s v="00099021001 DEPOSITO DE EFECTIVO, DEPOSITANTE: CLAUDIA MARTINEZ SERRANO, CONCEPTO: DEVOLUCION DE SUELDO FEBRERO 2025, CUENTA DE DEPOSITO: CUENTA UNICA DEL TESORO/DJBR"/>
    <m/>
    <m/>
    <m/>
    <m/>
    <m/>
    <m/>
    <n v="0"/>
    <n v="7507.8"/>
    <s v="NO_CONCILIADO"/>
  </r>
  <r>
    <x v="100"/>
    <m/>
    <x v="100"/>
    <x v="86"/>
    <s v="O22843090002"/>
    <s v="BOD"/>
    <n v="2284309"/>
    <m/>
    <s v="00383012001 DEPOSITO DE EFECTIVO, DEPOSITANTE: ARTES ELECTRONICAS S.R.L., CONCEPTO: PAGO DE SERVICIOS MES DE MARZO, CUENTA DE DEPOSITO: CUENTA UNICA DEL TESORO"/>
    <m/>
    <m/>
    <m/>
    <m/>
    <m/>
    <m/>
    <n v="0"/>
    <n v="214"/>
    <s v="NO_CONCILIADO"/>
  </r>
  <r>
    <x v="101"/>
    <m/>
    <x v="101"/>
    <x v="86"/>
    <s v="O22843110002"/>
    <s v="BOD"/>
    <n v="2284311"/>
    <m/>
    <s v="00301014201 DEPOSITO DE EFECTIVO, DEPOSITANTE: GABRIELA YHACIRA CAPURATA LUNA, CONCEPTO: DEVOLUCION POR PAGO EN DEMASIA AL SR CESAR HUARITA PREVENTIVO C-31 N°133 GESTION 2023, CUENTA DE DEPOSITO: CUENTA UNICA DEL TESORO"/>
    <m/>
    <m/>
    <m/>
    <m/>
    <m/>
    <m/>
    <n v="0"/>
    <n v="85"/>
    <s v="NO_CONCILIADO"/>
  </r>
  <r>
    <x v="102"/>
    <m/>
    <x v="102"/>
    <x v="86"/>
    <s v="O22843230002"/>
    <s v="BOD"/>
    <n v="2284323"/>
    <m/>
    <s v="00099021001 DEPOSITO DE EFECTIVO, DEPOSITANTE: ERNESTO JESUS VIDAURRE MACHICADO, CONCEPTO: DEVOLUCION DE VIATICOS ERNESTO JESUS VIDAURRE MACHICADO DEV. 94, CUENTA DE DEPOSITO: CUENTA UNICA DEL TESORO/DJBR"/>
    <m/>
    <m/>
    <m/>
    <m/>
    <m/>
    <m/>
    <n v="0"/>
    <n v="100"/>
    <s v="NO_CONCILIADO"/>
  </r>
  <r>
    <x v="86"/>
    <m/>
    <x v="86"/>
    <x v="86"/>
    <s v="O22843270002"/>
    <s v="BOD"/>
    <n v="2284327"/>
    <m/>
    <s v="00599042001 DEPOSITO DE EFECTIVO, DEPOSITANTE: NAYDI FRANCO GONZALES, CONCEPTO: DEVOLUCION DE FONDOS ASIGNADOS, CUENTA DE DEPOSITO: CUENTA UNICA DEL TESORO"/>
    <m/>
    <m/>
    <m/>
    <m/>
    <m/>
    <m/>
    <n v="0"/>
    <n v="20580"/>
    <s v="NO_CONCILIADO"/>
  </r>
  <r>
    <x v="12"/>
    <m/>
    <x v="12"/>
    <x v="86"/>
    <s v="O22843430002"/>
    <s v="BOD"/>
    <n v="2284343"/>
    <m/>
    <s v="00099021001 DEPOSITO DE EFECTIVO, DEPOSITANTE: BERNARDINO REYNALDO QUISBERT COPA, CONCEPTO: DEVOLUCION DE RECURSOS MEMORANDUM SIN INFORME, CUENTA DE DEPOSITO: CUENTA UNICA DEL TESORO/DJBR"/>
    <m/>
    <m/>
    <m/>
    <m/>
    <m/>
    <m/>
    <n v="0"/>
    <n v="1143"/>
    <s v="NO_CONCILIADO"/>
  </r>
  <r>
    <x v="81"/>
    <m/>
    <x v="81"/>
    <x v="86"/>
    <s v="O22843520002"/>
    <s v="BOD"/>
    <n v="2284352"/>
    <m/>
    <s v="00169014101 DEPOSITO DE EFECTIVO, DEPOSITANTE: MARIA COPACABANA TABOADA, CONCEPTO: DEVOLUCION COMODATARIOS POR SERVICIO DE AGUA FEBRERO 2025, CUENTA DE DEPOSITO: CUENTA UNICA DEL TESORO"/>
    <m/>
    <m/>
    <m/>
    <m/>
    <m/>
    <m/>
    <n v="0"/>
    <n v="256.5"/>
    <s v="NO_CONCILIADO"/>
  </r>
  <r>
    <x v="27"/>
    <m/>
    <x v="27"/>
    <x v="86"/>
    <s v="O22843530002"/>
    <s v="BOD"/>
    <n v="2284353"/>
    <m/>
    <s v="00378012002 DEPOSITO DE EFECTIVO, DEPOSITANTE: ADHEMAR EMILIO ATORA QUISPE, CONCEPTO: DEVOLUCION SALDO C31-478, CUENTA DE DEPOSITO: CUENTA UNICA DEL TESORO"/>
    <m/>
    <m/>
    <m/>
    <m/>
    <m/>
    <m/>
    <n v="0"/>
    <n v="101"/>
    <s v="NO_CONCILIADO"/>
  </r>
  <r>
    <x v="103"/>
    <m/>
    <x v="103"/>
    <x v="86"/>
    <s v="O22843870002"/>
    <s v="BOD"/>
    <n v="2284387"/>
    <m/>
    <s v="00299014101 DEPOSITO DE EFECTIVO, DEPOSITANTE: AYDEE OLMOS MACHICADO, CONCEPTO: DEVOLUCION SEGUN INF. N°EL/EP350/J24R1 ADUVIRI- OLMOS-TICONA-GARCIA, CUENTA DE DEPOSITO: CUENTA UNICA DEL TESORO"/>
    <m/>
    <m/>
    <m/>
    <m/>
    <m/>
    <m/>
    <n v="0"/>
    <n v="19000"/>
    <s v="NO_CONCILIADO"/>
  </r>
  <r>
    <x v="0"/>
    <m/>
    <x v="0"/>
    <x v="86"/>
    <s v="O22843950002"/>
    <s v="BOD"/>
    <n v="2284395"/>
    <m/>
    <s v="00081011101 DEPOSITO DE EFECTIVO, DEPOSITANTE: BISMARK PAUL CUMALY GONZALES, CONCEPTO: EXTRAVIO DE CREDENCIAL, CUENTA DE DEPOSITO: CUENTA UNICA DEL TESORO"/>
    <m/>
    <m/>
    <m/>
    <m/>
    <m/>
    <m/>
    <n v="0"/>
    <n v="25"/>
    <s v="NO_CONCILIADO"/>
  </r>
  <r>
    <x v="14"/>
    <m/>
    <x v="14"/>
    <x v="86"/>
    <s v="O22844020002"/>
    <s v="BOD"/>
    <n v="2284402"/>
    <m/>
    <s v="00047081101 DEPOSITO DE EFECTIVO, DEPOSITANTE: VICTOR MANUEL LIMA YUJO, CONCEPTO: DEVOLUCION DE VIATICOS, CUENTA DE DEPOSITO: CUENTA UNICA DEL TESORO"/>
    <m/>
    <m/>
    <m/>
    <m/>
    <m/>
    <m/>
    <n v="0"/>
    <n v="278"/>
    <s v="NO_CONCILIADO"/>
  </r>
  <r>
    <x v="2"/>
    <m/>
    <x v="2"/>
    <x v="86"/>
    <s v="O22844070002"/>
    <s v="BOD"/>
    <n v="2284407"/>
    <m/>
    <s v="00099021001 DEPOSITO DE EFECTIVO, DEPOSITANTE: ANA MARIA VALDIVIESO, CONCEPTO: DEVOLUCION, CUENTA DE DEPOSITO: CUENTA UNICA DEL TESORO"/>
    <m/>
    <m/>
    <m/>
    <m/>
    <m/>
    <m/>
    <n v="0"/>
    <n v="350"/>
    <s v="NO_CONCILIADO"/>
  </r>
  <r>
    <x v="7"/>
    <m/>
    <x v="7"/>
    <x v="86"/>
    <s v="O22844460002"/>
    <s v="BOD"/>
    <n v="2284446"/>
    <m/>
    <s v="00086044201 DEPOSITO DE EFECTIVO, DEPOSITANTE: COMUNIDAD SUARURO, CONCEPTO: CONTRAPARTE SISTEMA DE RIEGO ZONA 8, CUENTA DE DEPOSITO: CUENTA UNICA DEL TESORO"/>
    <m/>
    <m/>
    <m/>
    <m/>
    <m/>
    <m/>
    <n v="0"/>
    <n v="30630"/>
    <s v="NO_CONCILIADO"/>
  </r>
  <r>
    <x v="11"/>
    <m/>
    <x v="11"/>
    <x v="86"/>
    <s v="O22844560002"/>
    <s v="BOD"/>
    <n v="2284456"/>
    <m/>
    <s v="00016011101 DEPOSITO DE EFECTIVO, DEPOSITANTE: INSTITUTO DE EDUCACION BANCARIA, CONCEPTO: USO DE SALON AVELINO SIÑANI, CUENTA DE DEPOSITO: CUENTA UNICA DEL TESORO"/>
    <m/>
    <m/>
    <m/>
    <m/>
    <m/>
    <m/>
    <n v="0"/>
    <n v="4500"/>
    <s v="NO_CONCILIADO"/>
  </r>
  <r>
    <x v="11"/>
    <m/>
    <x v="11"/>
    <x v="86"/>
    <s v="O22844860002"/>
    <s v="BOD"/>
    <n v="2284486"/>
    <m/>
    <s v="00016011101 DEPOSITO DE EFECTIVO, DEPOSITANTE: U.E. DANIEL SANCHEZ BUSTAMANTE, CONCEPTO: ALQUILER DEL AUDITORIO &quot;AVELINO SIÑANI&quot;, CUENTA DE DEPOSITO: CUENTA UNICA DEL TESORO"/>
    <m/>
    <m/>
    <m/>
    <m/>
    <m/>
    <m/>
    <n v="0"/>
    <n v="2500"/>
    <s v="NO_CONCILIADO"/>
  </r>
  <r>
    <x v="1"/>
    <m/>
    <x v="1"/>
    <x v="86"/>
    <s v="O22844990002"/>
    <s v="BOD"/>
    <n v="2284499"/>
    <m/>
    <s v="00099021001 DEPOSITO DE EFECTIVO, DEPOSITANTE: SIMON VENTURA CONDORI, CONCEPTO: DEVOLUCION SALARIOS, CUENTA DE DEPOSITO: CUENTA UNICA DEL TESORO/DJBR"/>
    <m/>
    <m/>
    <m/>
    <m/>
    <m/>
    <m/>
    <n v="0"/>
    <n v="2000"/>
    <s v="NO_CONCILIADO"/>
  </r>
  <r>
    <x v="1"/>
    <m/>
    <x v="1"/>
    <x v="86"/>
    <s v="B22842810002"/>
    <s v="BOD"/>
    <n v="2284281"/>
    <m/>
    <s v="00015011108 DEP.DE CHEQ.AJENOS,RET.DE CAM.,CONCEPTO: DEPÓSITO A LA CUT,DEP.: MINISTERIO DE GOBIERNO , PROCEDENCIA: BANCO UNION S.A., CHEQUE: 52533, FECHA DE EMISION:05/05/2025"/>
    <m/>
    <m/>
    <m/>
    <m/>
    <m/>
    <m/>
    <n v="0"/>
    <n v="100"/>
    <s v="NO_CONCILIADO"/>
  </r>
  <r>
    <x v="104"/>
    <m/>
    <x v="104"/>
    <x v="86"/>
    <s v="B22843130002"/>
    <s v="BOD"/>
    <n v="2284313"/>
    <m/>
    <s v="00155012001 DEP.DE CHEQ.AJENOS,RET.DE CAM.,CONCEPTO: POR SANCION DISCIPLINARIA DRA MARIA ISABEL GALLEGUILLO,DEP.: DIRNOPLU , PROCEDENCIA: BANCO UNION S.A., CHEQUE: 1058, FECHA DE EMISION:08/05/2025"/>
    <m/>
    <m/>
    <m/>
    <m/>
    <m/>
    <m/>
    <n v="0"/>
    <n v="7500"/>
    <s v="NO_CONCILIADO"/>
  </r>
  <r>
    <x v="89"/>
    <m/>
    <x v="89"/>
    <x v="86"/>
    <s v="B22843310002"/>
    <s v="BOD"/>
    <n v="2284331"/>
    <m/>
    <s v="00389052001 DEP.DE CHEQ.AJENOS,RET.DE CAM.,CONCEPTO: LICENCIA SIN GOCE DE HABER BNI,DEP.: NAABOL , PROCEDENCIA: BANCO UNION S.A., CHEQUE: 961, FECHA DE EMISION:08/05/2025"/>
    <m/>
    <m/>
    <m/>
    <m/>
    <m/>
    <m/>
    <n v="0"/>
    <n v="778.27"/>
    <s v="NO_CONCILIADO"/>
  </r>
  <r>
    <x v="89"/>
    <m/>
    <x v="89"/>
    <x v="86"/>
    <s v="B22843320002"/>
    <s v="BOD"/>
    <n v="2284332"/>
    <m/>
    <s v="00389032001 DEP.DE CHEQ.AJENOS,RET.DE CAM.,CONCEPTO: LICENCIA SIN GOCE DE HABER CBB,DEP.: NAABOL , PROCEDENCIA: BANCO UNION S.A., CHEQUE: 962, FECHA DE EMISION:08/05/2025"/>
    <m/>
    <m/>
    <m/>
    <m/>
    <m/>
    <m/>
    <n v="0"/>
    <n v="2957.13"/>
    <s v="NO_CONCILIADO"/>
  </r>
  <r>
    <x v="89"/>
    <m/>
    <x v="89"/>
    <x v="86"/>
    <s v="B22843350002"/>
    <s v="BOD"/>
    <n v="2284335"/>
    <m/>
    <s v="00389022001 DEP.DE CHEQ.AJENOS,RET.DE CAM.,CONCEPTO: LICENCIA SIN GOCE DE HABER LPZ,DEP.: NAABOL , PROCEDENCIA: BANCO UNION S.A., CHEQUE: 964, FECHA DE EMISION:08/05/2025"/>
    <m/>
    <m/>
    <m/>
    <m/>
    <m/>
    <m/>
    <n v="0"/>
    <n v="1798.3"/>
    <s v="NO_CONCILIADO"/>
  </r>
  <r>
    <x v="105"/>
    <m/>
    <x v="105"/>
    <x v="86"/>
    <s v="B22843360002"/>
    <s v="BOD"/>
    <n v="2284336"/>
    <m/>
    <s v="00591012001 DEP.DE CHEQ.AJENOS,RET.DE CAM.,CONCEPTO: SG HR MT/2025-03205,DEP.: E.E.T.C. MI TELEFERICO , PROCEDENCIA: BANCO UNION S.A., CHEQUE: 4196, FECHA DE EMISION:07/05/2025"/>
    <m/>
    <m/>
    <m/>
    <m/>
    <m/>
    <m/>
    <n v="0"/>
    <n v="600"/>
    <s v="NO_CONCILIADO"/>
  </r>
  <r>
    <x v="89"/>
    <m/>
    <x v="89"/>
    <x v="86"/>
    <s v="B22843370002"/>
    <s v="BOD"/>
    <n v="2284337"/>
    <m/>
    <s v="00389042001 DEP.DE CHEQ.AJENOS,RET.DE CAM.,CONCEPTO: LICENCIA SIN GOCE DE HABER SCZ,DEP.: NAABOL , PROCEDENCIA: BANCO UNION S.A., CHEQUE: 965, FECHA DE EMISION:08/05/2025"/>
    <m/>
    <m/>
    <m/>
    <m/>
    <m/>
    <m/>
    <n v="0"/>
    <n v="1735.49"/>
    <s v="NO_CONCILIADO"/>
  </r>
  <r>
    <x v="105"/>
    <m/>
    <x v="105"/>
    <x v="86"/>
    <s v="B22843380002"/>
    <s v="BOD"/>
    <n v="2284338"/>
    <m/>
    <s v="00591012001 DEP.DE CHEQ.AJENOS,RET.DE CAM.,CONCEPTO: SG HR MT/2024-09467,DEP.: E.E.T.C. MI TELEFERICO , PROCEDENCIA: BANCO UNION S.A., CHEQUE: 4197, FECHA DE EMISION:07/05/2025"/>
    <m/>
    <m/>
    <m/>
    <m/>
    <m/>
    <m/>
    <n v="0"/>
    <n v="73713.289999999994"/>
    <s v="NO_CONCILIADO"/>
  </r>
  <r>
    <x v="18"/>
    <m/>
    <x v="18"/>
    <x v="86"/>
    <s v="B22843540002"/>
    <s v="BOD"/>
    <n v="2284354"/>
    <m/>
    <s v="00862012001 DEP.DE CHEQ.AJENOS,RET.DE CAM.,CONCEPTO: DEP. DESCUENTO POR LICENCIA SIN GOCE DE HABERES - MARIELA BLANCO MARCONI ENERO-FEBRERO 2025,DEP.: FONDO NACIONAL DE DESARROLLO REGIONAL FNDR"/>
    <m/>
    <m/>
    <m/>
    <m/>
    <m/>
    <m/>
    <n v="0"/>
    <n v="1738.56"/>
    <s v="NO_CONCILIADO"/>
  </r>
  <r>
    <x v="18"/>
    <m/>
    <x v="18"/>
    <x v="86"/>
    <s v="B22843600002"/>
    <s v="BOD"/>
    <n v="2284360"/>
    <m/>
    <s v="00862012001 DEP.DE CHEQ.AJENOS,RET.DE CAM.,CONCEPTO: DEVOLUCION DE PASAJE NO UTILIZADO ECOJET BOL. N°1810300429824 - MARIA ELENA ANGELERI,DEP.: FONDO NACIONAL DE DESARROLLO REGIONAL FNDR"/>
    <m/>
    <m/>
    <m/>
    <m/>
    <m/>
    <m/>
    <n v="0"/>
    <n v="1371"/>
    <s v="NO_CONCILIADO"/>
  </r>
  <r>
    <x v="47"/>
    <m/>
    <x v="47"/>
    <x v="86"/>
    <s v="B22843650002"/>
    <s v="BOD"/>
    <n v="2284365"/>
    <m/>
    <s v="00283012002 DEP.DE CHEQ.AJENOS,RET.DE CAM.,CONCEPTO: EXTRAVIO DE CREDENCIAL FRANCO AGUSTIN ALARCON ALARCON,DEP.: ADUANA NACIONAL , PROCEDENCIA: BANCO UNION S.A., CHEQUE: 5288, FECHA DE EMISION:30/04/2025"/>
    <m/>
    <m/>
    <m/>
    <m/>
    <m/>
    <m/>
    <n v="0"/>
    <n v="174.4"/>
    <s v="NO_CONCILIADO"/>
  </r>
  <r>
    <x v="47"/>
    <m/>
    <x v="47"/>
    <x v="86"/>
    <s v="B22843690002"/>
    <s v="BOD"/>
    <n v="2284369"/>
    <m/>
    <s v="00283012002 DEP.DE CHEQ.AJENOS,RET.DE CAM.,CONCEPTO: DESCUENTO POR REPROBACION EN CAPACITACION,DEP.: ADUANA NACIONAL , PROCEDENCIA: BANCO UNION S.A., CHEQUE: 5275, FECHA DE EMISION:21/04/2025"/>
    <m/>
    <m/>
    <m/>
    <m/>
    <m/>
    <m/>
    <n v="0"/>
    <n v="318.18"/>
    <s v="NO_CONCILIADO"/>
  </r>
  <r>
    <x v="47"/>
    <m/>
    <x v="47"/>
    <x v="86"/>
    <s v="B22843710002"/>
    <s v="BOD"/>
    <n v="2284371"/>
    <m/>
    <s v="00283012002 DEP.DE CHEQ.AJENOS,RET.DE CAM.,CONCEPTO: EXTRAVIO DE CREDENCIAL APAZA SANTOS Y AVILES CAMACHO,DEP.: ADUANA NACIONAL , PROCEDENCIA: BANCO UNION S.A., CHEQUE: 5276, FECHA DE EMISION:21/04/2025"/>
    <m/>
    <m/>
    <m/>
    <m/>
    <m/>
    <m/>
    <n v="0"/>
    <n v="366"/>
    <s v="NO_CONCILIADO"/>
  </r>
  <r>
    <x v="47"/>
    <m/>
    <x v="47"/>
    <x v="86"/>
    <s v="B22843720002"/>
    <s v="BOD"/>
    <n v="2284372"/>
    <m/>
    <s v="00283014101 DEP.DE CHEQ.AJENOS,RET.DE CAM.,CONCEPTO: LICENCIA SIN GOCE DE HABER TOLEDO TELLES Y VARGAS ARAMAYO,DEP.: ADUANA NACIONAL , PROCEDENCIA: BANCO UNION S.A., CHEQUE: 5274, FECHA DE EMISION:21/04/2025"/>
    <m/>
    <m/>
    <m/>
    <m/>
    <m/>
    <m/>
    <n v="0"/>
    <n v="10788.83"/>
    <s v="NO_CONCILIADO"/>
  </r>
  <r>
    <x v="47"/>
    <m/>
    <x v="47"/>
    <x v="86"/>
    <s v="B22843760002"/>
    <s v="BOD"/>
    <n v="2284376"/>
    <m/>
    <s v="00283012002 DEP.DE CHEQ.AJENOS,RET.DE CAM.,CONCEPTO: LICENCIA SIN GOCE DE HABER-CONDORI URQUIOLA THALIA EMBLY,DEP.: ADUANA NACIONAL , PROCEDENCIA: BANCO UNION S.A., CHEQUE: 5273, FECHA DE EMISION:21/04/2025"/>
    <m/>
    <m/>
    <m/>
    <m/>
    <m/>
    <m/>
    <n v="0"/>
    <n v="6914.82"/>
    <s v="NO_CONCILIADO"/>
  </r>
  <r>
    <x v="47"/>
    <m/>
    <x v="47"/>
    <x v="86"/>
    <s v="B22843770002"/>
    <s v="BOD"/>
    <n v="2284377"/>
    <m/>
    <s v="00283032001 DEP.DE CHEQ.AJENOS,RET.DE CAM.,CONCEPTO: DESCUENTO EN LA PLANILLA DE PAGO DE CONSULTOR INDIVIDUAL GRCBBA,DEP.: ADUANA NACIONAL , PROCEDENCIA: BANCO UNION S.A., CHEQUE: 5287, FECHA DE EMISION:30/04/2025"/>
    <m/>
    <m/>
    <m/>
    <m/>
    <m/>
    <m/>
    <n v="0"/>
    <n v="13900.39"/>
    <s v="NO_CONCILIADO"/>
  </r>
  <r>
    <x v="47"/>
    <m/>
    <x v="47"/>
    <x v="86"/>
    <s v="B22843800002"/>
    <s v="BOD"/>
    <n v="2284380"/>
    <m/>
    <s v="00283012002 DEP.DE CHEQ.AJENOS,RET.DE CAM.,CONCEPTO: DEPÓSITO POR LA EMPRESA SOCIEDAD JENNEFER SRL POR INCUMPLIMIENTO,DEP.: ADUANA NACIONAL , PROCEDENCIA: BANCO UNION S.A., CHEQUE: 5286, FECHA DE EMISION:30/04/2025"/>
    <m/>
    <m/>
    <m/>
    <m/>
    <m/>
    <m/>
    <n v="0"/>
    <n v="7509.93"/>
    <s v="NO_CONCILIADO"/>
  </r>
  <r>
    <x v="47"/>
    <m/>
    <x v="47"/>
    <x v="86"/>
    <s v="B22843830002"/>
    <s v="BOD"/>
    <n v="2284383"/>
    <m/>
    <s v="00283012003 DEP.DE CHEQ.AJENOS,RET.DE CAM.,CONCEPTO: REVERSION AL PAGO DE INCENTIVO AL CONTRABANDO N°508-GRCBBA,DEP.: ADUANA NACIONAL , PROCEDENCIA: BANCO UNION S.A., CHEQUE: 5285, FECHA DE EMISION:30/04/2025"/>
    <m/>
    <m/>
    <m/>
    <m/>
    <m/>
    <m/>
    <n v="0"/>
    <n v="30219.33"/>
    <s v="NO_CONCILIADO"/>
  </r>
  <r>
    <x v="47"/>
    <m/>
    <x v="47"/>
    <x v="86"/>
    <s v="B22843850002"/>
    <s v="BOD"/>
    <n v="2284385"/>
    <m/>
    <s v="00283012003 DEP.DE CHEQ.AJENOS,RET.DE CAM.,CONCEPTO: REVERSION POR PAGO INCENTIVO AL CONTRABANDO N°506-GRCBBA,DEP.: ADUANA NACIONAL , PROCEDENCIA: BANCO UNION S.A., CHEQUE: 5284, FECHA DE EMISION:30/04/2025"/>
    <m/>
    <m/>
    <m/>
    <m/>
    <m/>
    <m/>
    <n v="0"/>
    <n v="4679.8999999999996"/>
    <s v="NO_CONCILIADO"/>
  </r>
  <r>
    <x v="47"/>
    <m/>
    <x v="47"/>
    <x v="86"/>
    <s v="B22843860002"/>
    <s v="BOD"/>
    <n v="2284386"/>
    <m/>
    <s v="00283072001 DEP.DE CHEQ.AJENOS,RET.DE CAM.,CONCEPTO: REVERSION DE VIATCOS 2024-GRPT,DEP.: ADUANA NACIONAL , PROCEDENCIA: BANCO UNION S.A., CHEQUE: 5280, FECHA DE EMISION:28/04/2025"/>
    <m/>
    <m/>
    <m/>
    <m/>
    <m/>
    <m/>
    <n v="0"/>
    <n v="521"/>
    <s v="NO_CONCILIADO"/>
  </r>
  <r>
    <x v="47"/>
    <m/>
    <x v="47"/>
    <x v="86"/>
    <s v="B22843880002"/>
    <s v="BOD"/>
    <n v="2284388"/>
    <m/>
    <s v="00283012003 DEP.DE CHEQ.AJENOS,RET.DE CAM.,CONCEPTO: REVERSION INCENTIVO PAGO CONTRABANDO CD 20211787-GRPT,DEP.: ADUANA NACIONAL , PROCEDENCIA: BANCO UNION S.A., CHEQUE: 5282, FECHA DE EMISION:28/04/2025"/>
    <m/>
    <m/>
    <m/>
    <m/>
    <m/>
    <m/>
    <n v="0"/>
    <n v="5030.8999999999996"/>
    <s v="NO_CONCILIADO"/>
  </r>
  <r>
    <x v="47"/>
    <m/>
    <x v="47"/>
    <x v="86"/>
    <s v="B22843900002"/>
    <s v="BOD"/>
    <n v="2284390"/>
    <m/>
    <s v="00283012003 DEP.DE CHEQ.AJENOS,RET.DE CAM.,CONCEPTO: REVERSION INCENTIVO PAGO CONTRABANDO CD 2022833-GRPT,DEP.: ADUANA NACIONAL , PROCEDENCIA: BANCO UNION S.A., CHEQUE: 5283, FECHA DE EMISION:28/04/2025"/>
    <m/>
    <m/>
    <m/>
    <m/>
    <m/>
    <m/>
    <n v="0"/>
    <n v="2123.08"/>
    <s v="NO_CONCILIADO"/>
  </r>
  <r>
    <x v="13"/>
    <m/>
    <x v="13"/>
    <x v="86"/>
    <s v="G31273670003"/>
    <s v="COB"/>
    <n v="20000"/>
    <m/>
    <s v="PAGO A FONPLATA PRÉSTAMO BOL 21/2014 VCTO. 08-05-2025 POR CUENTA DE TGN, SEGUN NOTA MEFP/VTCP/DGCP/NO 213/2025 DE VALOR 30-04-2025 CAPITAL USD 802.812,36 CTA. 3987 CUENTA UNICA DEL TESORO LIB. 00099021001 REF.: COMISIONES BANCARIAS"/>
    <m/>
    <m/>
    <m/>
    <m/>
    <m/>
    <m/>
    <n v="5867.28"/>
    <n v="0"/>
    <s v="NO_CONCILIADO"/>
  </r>
  <r>
    <x v="106"/>
    <m/>
    <x v="106"/>
    <x v="86"/>
    <s v="G31275270002"/>
    <s v="CRV"/>
    <n v="3127527"/>
    <m/>
    <s v="TRANSFERENCIA DEL EXTERIOR SEGUN SWIFT NO.6398 DE FECHA 08/05/2025 ORDENANTE: CONSULADO DE BOLIVIA EN MADRID REF.: RECAUDACIÓN EXTERIOR CEDULAS DE IDENTIDAD 720 CORRESPONDIENTES AL MES DE ABRIL 12.960,00 LIB. 00340012005 SEGIP - RECAUDACION EXTERIOR - CEDULAS DE IDENTIDAD"/>
    <m/>
    <m/>
    <m/>
    <m/>
    <m/>
    <m/>
    <n v="0"/>
    <n v="88631.2"/>
    <s v="NO_CONCILIADO"/>
  </r>
  <r>
    <x v="106"/>
    <m/>
    <x v="106"/>
    <x v="86"/>
    <s v="G31275290002"/>
    <s v="CRV"/>
    <n v="3127529"/>
    <m/>
    <s v="TRANSFERENCIA DEL EXTERIOR SEGUN SWIFT NO.6397 DE FECHA 08/05/2025 ORDENANTE: CONSULADO DE BOLIVIA EN MADRID REF.: RECAUDACIÓN EXTERIOR LICENCIAS DE CONDUCIR 36 CORRESPONDIENTES MES ABRIL 2.160,00 LIB. 00340012004 SEGIP-RECAUDACION EXTERIOR-LICENCIAS DE CONDUCIR"/>
    <m/>
    <m/>
    <m/>
    <m/>
    <m/>
    <m/>
    <n v="0"/>
    <n v="14611.8"/>
    <s v="NO_CONCILIADO"/>
  </r>
  <r>
    <x v="106"/>
    <m/>
    <x v="106"/>
    <x v="86"/>
    <s v="G31275310002"/>
    <s v="CRV"/>
    <n v="3127531"/>
    <m/>
    <s v="TRANSFERENCIA DEL EXTERIOR SEGUN SWIFT NO.6394 DE FECHA 08/05/2025 ORDENANTE: CONSULADO GERAL DA BOLIVIA (SAO PAULO BRASIL) REF.: RECAUDACIÓN EXTERIOR CEDULA DE IDENTIDAD LIB. 00340012005 SEGIP - RECAUDACION EXTERIOR - CEDULAS DE IDENTIDAD"/>
    <m/>
    <m/>
    <m/>
    <m/>
    <m/>
    <m/>
    <n v="0"/>
    <n v="50769.760000000002"/>
    <s v="NO_CONCILIADO"/>
  </r>
  <r>
    <x v="4"/>
    <m/>
    <x v="4"/>
    <x v="86"/>
    <s v="Q22175290002"/>
    <s v="CRV"/>
    <n v="2217529"/>
    <m/>
    <s v="NUMERO DE LIBRETA CUT: 00513012008 OPERACIÓN E18 TRANSFERENCIA DEL SISTEMA FINANCIERO POR CUENTA DE TERCEROS A LA CUT TRANSFERENCIA POR PAGO DE DIVIDENDOS A SOLICITUD DE YPFB TRANSPORTE S.A."/>
    <m/>
    <m/>
    <m/>
    <m/>
    <m/>
    <m/>
    <n v="0"/>
    <n v="162055755"/>
    <s v="NO_CONCILIADO"/>
  </r>
  <r>
    <x v="4"/>
    <m/>
    <x v="4"/>
    <x v="86"/>
    <s v="G31275260001"/>
    <s v="CVD"/>
    <n v="3127526"/>
    <m/>
    <s v="COBRO COSTOS DE PAPELERIA SEGUN TRANSFERENCIA DEL EXTERIOR POR ORDEN DE MTX COMERCIALIZADORA DE GAS (BRAZIL SAO PAULO) REF.: CRED INV PPAMTX 2925 FECHA VALOR 7/05/2025 LIB. 00513012015 YPFB-HEROES DEL CHACO-BS"/>
    <m/>
    <m/>
    <m/>
    <m/>
    <m/>
    <m/>
    <n v="60"/>
    <n v="0"/>
    <s v="NO_CONCILIADO"/>
  </r>
  <r>
    <x v="106"/>
    <m/>
    <x v="106"/>
    <x v="86"/>
    <s v="G31275280001"/>
    <s v="CVD"/>
    <n v="3127528"/>
    <m/>
    <s v="COBRO COSTOS DE PAPELERIA SEGUN TRANSFERENCIA DEL EXTERIOR POR ORDEN DE CONSULADO DE BOLIVIA EN MADRID REF.: RECAUDACIÓN EXTERIOR CEDULAS DE IDENTIDAD 720 CORRESPONDIENTES AL MES DE ABRIL 12.960,00 LIB. 00340012003 RECAUDACION EXTRANJERIA - C.I. -L.C."/>
    <m/>
    <m/>
    <m/>
    <m/>
    <m/>
    <m/>
    <n v="60"/>
    <n v="0"/>
    <s v="NO_CONCILIADO"/>
  </r>
  <r>
    <x v="106"/>
    <m/>
    <x v="106"/>
    <x v="86"/>
    <s v="G31275300001"/>
    <s v="CVD"/>
    <n v="3127530"/>
    <m/>
    <s v="COBRO COSTOS DE PAPELERIA SEGUN TRANSFERENCIA DEL EXTERIOR POR ORDEN DE CONSULADO DE BOLIVIA EN MADRID REF.: RECAUDACIÓN EXTERIOR LICENCIAS DE CONDUCIR 36 CORRESPONDIENTES MES ABRIL 2.160,00 LIB. 00340012003 RECAUDACION EXTRANJERIA - C.I. -L.C."/>
    <m/>
    <m/>
    <m/>
    <m/>
    <m/>
    <m/>
    <n v="60"/>
    <n v="0"/>
    <s v="NO_CONCILIADO"/>
  </r>
  <r>
    <x v="106"/>
    <m/>
    <x v="106"/>
    <x v="86"/>
    <s v="G31275320001"/>
    <s v="CVD"/>
    <n v="3127532"/>
    <m/>
    <s v="COBRO COSTOS DE PAPELERIA SEGUN TRANSFERENCIA DEL EXTERIOR POR ORDEN DE CONSULADO GERAL DA BOLIVIA (SAO PAULO BRASIL) REF.: RECAUDACIÓN EXTERIOR CEDULA DE IDENTIDAD LIB. 00340012003 RECAUDACION EXTRANJERIA - C.I. -L.C."/>
    <m/>
    <m/>
    <m/>
    <m/>
    <m/>
    <m/>
    <n v="60"/>
    <n v="0"/>
    <s v="NO_CONCILIADO"/>
  </r>
  <r>
    <x v="4"/>
    <m/>
    <x v="4"/>
    <x v="86"/>
    <s v="Q22176000002"/>
    <s v="CRV"/>
    <n v="2217600"/>
    <m/>
    <s v="NUMERO DE LIBRETA CUT: 00513012008 OPERACIÓN E18 TRANSFERENCIA DEL SISTEMA FINANCIERO POR CUENTA DE TERCEROS A LA CUT YPFB DIVIDENDOSGAFC 753 DFC URTE 202 2025"/>
    <m/>
    <m/>
    <m/>
    <m/>
    <m/>
    <m/>
    <n v="0"/>
    <n v="104400000"/>
    <s v="NO_CONCILIADO"/>
  </r>
  <r>
    <x v="4"/>
    <m/>
    <x v="4"/>
    <x v="86"/>
    <s v="Q22177000002"/>
    <s v="CRV"/>
    <n v="2217700"/>
    <m/>
    <s v="NUMERO DE LIBRETA CUT: 00513012008 OPERACIÓN E18 TRANSFERENCIA DEL SISTEMA FINANCIERO POR CUENTA DE TERCEROS A LA CUT PAGO DE DIVIDENDOS A Y.P.F.B."/>
    <m/>
    <m/>
    <m/>
    <m/>
    <m/>
    <m/>
    <n v="0"/>
    <n v="167040000"/>
    <s v="NO_CONCILIADO"/>
  </r>
  <r>
    <x v="94"/>
    <m/>
    <x v="94"/>
    <x v="86"/>
    <s v="Q22177220002"/>
    <s v="CRV"/>
    <n v="2217722"/>
    <m/>
    <s v="NUMERO DE LIBRETA CUT: LIB NÂ° 00373024105 OPERACIÓN E75 TRANSFERENCIA DE LA CUENTA FISCAL BUN A LA CUT EN MN TRANSFERENCIA DE FONDOS A SOLICITUD DE: GOBIERNO AUTONOMO MUNICIPAL DE CHUQUIHUTA CITE:G.A.M.CHUQ.- D.A.F./NÂ°043/2025, CUENTA CUT 3987 LIBRETA NÂ° 00373024105 FDI - TRANSFERENCIAS PROGRAM"/>
    <m/>
    <m/>
    <m/>
    <m/>
    <m/>
    <m/>
    <n v="0"/>
    <n v="450.31"/>
    <s v="NO_CONCILIADO"/>
  </r>
  <r>
    <x v="14"/>
    <m/>
    <x v="14"/>
    <x v="86"/>
    <s v="Q22177230002"/>
    <s v="CRV"/>
    <n v="2217723"/>
    <m/>
    <s v="NUMERO DE LIBRETA CUT: LIB NÂ° 00047364102 OPERACIÓN E75 TRANSFERENCIA DE LA CUENTA FISCAL BUN A LA CUT EN MN TRANSFERENCIA DE FONDOS A SOLICITUD DE GOB. AUTONOMO MCPAL. DE VILLA TUNARI CITE: G.A.M.V.T. NÂ° 613/2025 CUENTA CUT 3987069001 LIBRETA NÂ° 00047364102 MDRYT - FONADIN - CONTRAPARTE MUNIC"/>
    <m/>
    <m/>
    <m/>
    <m/>
    <m/>
    <m/>
    <n v="0"/>
    <n v="133935.89000000001"/>
    <s v="NO_CONCILIADO"/>
  </r>
  <r>
    <x v="94"/>
    <m/>
    <x v="94"/>
    <x v="86"/>
    <s v="Q22177240002"/>
    <s v="CRV"/>
    <n v="2217724"/>
    <m/>
    <s v="NUMERO DE LIBRETA CUT: LIB NÂ° 00373024105 OPERACIÓN E75 TRANSFERENCIA DE LA CUENTA FISCAL BUN A LA CUT EN MN TRANSFERENCIA DE FONDOS A SOLICITUD DE: GOBIERNO AUTONOMO INDIGENA GUARANI KEREIMBA IYAMBAE CITE: OFIC/GAIGKI/ N.Â° 027/2025 CUENTA CUT 3987 LIBRETA NÂ° 00373024105 FDI-TRANSFERENCIAS P"/>
    <m/>
    <m/>
    <m/>
    <m/>
    <m/>
    <m/>
    <n v="0"/>
    <n v="220000"/>
    <s v="NO_CONCILIADO"/>
  </r>
  <r>
    <x v="14"/>
    <m/>
    <x v="14"/>
    <x v="86"/>
    <s v="Q22177250002"/>
    <s v="CRV"/>
    <n v="2217725"/>
    <m/>
    <s v="NUMERO DE LIBRETA CUT: LIB NÂ° 00047364102 OPERACIÓN E75 TRANSFERENCIA DE LA CUENTA FISCAL BUN A LA CUT EN MN TRANSFERENCIA DE FONDOS A SOLICITUD DE GOB. AUTONOMO MCPAL. DE VILLA TUNARI CITE: G.A.M.V.T. NÂ° 614/2025 CUENTA CUT 3987069001 LIBRETA NÂ° 00047364102 MDRYT - FONADIN - CONTRAPARTE MUNIC"/>
    <m/>
    <m/>
    <m/>
    <m/>
    <m/>
    <m/>
    <n v="0"/>
    <n v="123465"/>
    <s v="NO_CONCILIADO"/>
  </r>
  <r>
    <x v="18"/>
    <m/>
    <x v="18"/>
    <x v="86"/>
    <s v="J06360860002"/>
    <s v="NTE"/>
    <n v="11868364"/>
    <m/>
    <s v="A:00862012001 GAM DE SANTOS MERCADO, TRANSFERENCIA DE RECUPERACIONES SEGÚN NOTA GEF-LCR-JSZ-0431-NOT/25 POR CONCEPTO DE REMUNERACIÓN POR ADMINISTRACION DE FIDEICOMISO QUE CORRESPONDEN AL FNDR DE ACUERDO A CONTRATO DE FIDEICOMISO “PROGRAMA APOYO A LA EJECUCION DE LA INVERSION PUBLICA” (AEIP)."/>
    <m/>
    <m/>
    <m/>
    <m/>
    <m/>
    <m/>
    <n v="0"/>
    <n v="2125.5500000000002"/>
    <s v="NO_CONCILIADO"/>
  </r>
  <r>
    <x v="18"/>
    <m/>
    <x v="18"/>
    <x v="86"/>
    <s v="J06360880002"/>
    <s v="NTE"/>
    <n v="11870789"/>
    <m/>
    <s v="A:00862012001 GAM DE CALACOTO TRANSFERENCIA DE RECUPERACIONES SEGÚN NOTA INTERNA GEF-LCR-DYF-0332-NOT/25, POR CONCEPTO DE REMUNERACION DE ADMINISTRACION QUE CORRESPONDE AL FNDR DE ACUERDO A CONTRATO DE FIDEICOMISO “FINANCIAMIENTO DE APOYO A LA REACTIVACION DE LA INVERSION PUBLICA” (FARIP)."/>
    <m/>
    <m/>
    <m/>
    <m/>
    <m/>
    <m/>
    <n v="0"/>
    <n v="175.93"/>
    <s v="NO_CONCILIADO"/>
  </r>
  <r>
    <x v="18"/>
    <m/>
    <x v="18"/>
    <x v="86"/>
    <s v="J06360890002"/>
    <s v="NTE"/>
    <n v="11870865"/>
    <m/>
    <s v="A:00862012001 GAM DE VILLA CHARCAS TRANSFERENCIA DE RECUPERACIONES SEGÚN NOTA INTERNA GEF-LCR-DYF-0434-NOT/25, POR CONCEPTO DE INTERES PENAL DE ACUERDO A CONTRATO DE FIDEICOMISO “FINANCIAMIENTO DE APOYO A LA REACTIVACION DE LA INVERSION PUBLICA” (FARIP)."/>
    <m/>
    <m/>
    <m/>
    <m/>
    <m/>
    <m/>
    <n v="0"/>
    <n v="2.97"/>
    <s v="NO_CONCILIADO"/>
  </r>
  <r>
    <x v="18"/>
    <m/>
    <x v="18"/>
    <x v="86"/>
    <s v="J06360900002"/>
    <s v="NTE"/>
    <n v="11870862"/>
    <m/>
    <s v="A:00862012001 GAM DE VILLA CHARCAS TRANSFERENCIA DE RECUPERACIONES SEGÚN NOTA INTERNA GEF-LCR-DYF-0434-NOT/25, POR CONCEPTO DE REMUNERACION DE ADMINISTRACION QUE CORRESPONDE AL FNDR DE ACUERDO A CONTRATO DE FIDEICOMISO “FINANCIAMIENTO DE APOYO A LA REACTIVACION DE LA INVERSION PUBLICA” (FARIP)."/>
    <m/>
    <m/>
    <m/>
    <m/>
    <m/>
    <m/>
    <n v="0"/>
    <n v="10535.72"/>
    <s v="NO_CONCILIADO"/>
  </r>
  <r>
    <x v="106"/>
    <m/>
    <x v="106"/>
    <x v="86"/>
    <s v="G31283140002"/>
    <s v="CRV"/>
    <n v="3128314"/>
    <m/>
    <s v="TRANSFERENCIA DEL EXTERIOR SEGUN SWIFT NO.6406 DE FECHA 08/05/2025 ORDENANTE: CONSULADO DE BOLIVIA EN CALAMA REF.: TRANSF.DE SEGIP MES ABRIL 2025 LIB. 00340012005 SEGIP - RECAUDACION EXTERIOR - CEDULAS DE IDENTIDAD"/>
    <m/>
    <m/>
    <m/>
    <m/>
    <m/>
    <m/>
    <n v="0"/>
    <n v="104690.46"/>
    <s v="NO_CONCILIADO"/>
  </r>
  <r>
    <x v="106"/>
    <m/>
    <x v="106"/>
    <x v="86"/>
    <s v="G31283150001"/>
    <s v="CVD"/>
    <n v="3128315"/>
    <m/>
    <s v="COBRO COSTOS DE PAPELERIA SEGUN TRANSFERENCIA DEL EXTERIOR POR ORDEN DE CONSULADO DE BOLIVIA EN CALAMA REF.: TRANSF.DE SEGIP MES ABRIL 2025 LIB. 00340012003 RECAUDACION EXTRANJERIA - C.I. -L.C."/>
    <m/>
    <m/>
    <m/>
    <m/>
    <m/>
    <m/>
    <n v="60"/>
    <n v="0"/>
    <s v="NO_CONCILIADO"/>
  </r>
  <r>
    <x v="106"/>
    <m/>
    <x v="106"/>
    <x v="86"/>
    <s v="G31283160002"/>
    <s v="CRV"/>
    <n v="3128316"/>
    <m/>
    <s v="REGULARIZACION DE TRANSFERENCIA DEL EXTERIOR SEGUN SWIFT NO.6105 DE FECHA 08/05/2025 ORDENANTE: CONSULADO GENERAL DE BOLIVIA EN WASHINGTON REF.: CASHPRO-ONLINE - S002226 LIB. 00340012005 SEGIP - RECAUDACION EXTERIOR - CEDULAS DE IDENTIDAD"/>
    <m/>
    <m/>
    <m/>
    <m/>
    <m/>
    <m/>
    <n v="0"/>
    <n v="29164.26"/>
    <s v="NO_CONCILIADO"/>
  </r>
  <r>
    <x v="106"/>
    <m/>
    <x v="106"/>
    <x v="86"/>
    <s v="G31283180002"/>
    <s v="CRV"/>
    <n v="3128318"/>
    <m/>
    <s v="REGULARIZACION DE TRANSFERENCIA DEL EXTERIOR SEGUN SWIFT NO.6106 DE FECHA 08/05/2025 ORDENANTE: CONSULADO GENERAL DE BOLIVIA EN WASHINGTON REF.: CASHPRO-ONLINE - S002229 LIB. 00340012005 SEGIP - RECAUDACION EXTERIOR - CEDULAS DE IDENTIDAD"/>
    <m/>
    <m/>
    <m/>
    <m/>
    <m/>
    <m/>
    <n v="0"/>
    <n v="55941.79"/>
    <s v="NO_CONCILIADO"/>
  </r>
  <r>
    <x v="106"/>
    <m/>
    <x v="106"/>
    <x v="86"/>
    <s v="G31283170001"/>
    <s v="CVD"/>
    <n v="3128317"/>
    <m/>
    <s v="COBRO COSTOS DE PAPELERIA POR REGULARIZACION DE TRANSFERENCIA DEL EXTERIOR POR ORDEN DE CONSULADO GENERAL DE BOLIVIA EN WASHINGTON REF.: CASHPRO-ONLINE - S002226 LIB. 00340012003 RECAUDACION EXTRANJERIA - C.I. -L.C."/>
    <m/>
    <m/>
    <m/>
    <m/>
    <m/>
    <m/>
    <n v="60"/>
    <n v="0"/>
    <s v="NO_CONCILIADO"/>
  </r>
  <r>
    <x v="106"/>
    <m/>
    <x v="106"/>
    <x v="86"/>
    <s v="G31283190001"/>
    <s v="CVD"/>
    <n v="3128319"/>
    <m/>
    <s v="COBRO COSTOS DE PAPELERIA POR REGULARIZACION DE TRANSFERENCIA DEL EXTERIOR POR ORDEN DE CONSULADO GENERAL DE BOLIVIA EN WASHINGTON REF.: CASHPRO-ONLINE - S002229 LIB. 00340012003 RECAUDACION EXTRANJERIA - C.I. -L.C."/>
    <m/>
    <m/>
    <m/>
    <m/>
    <m/>
    <m/>
    <n v="60"/>
    <n v="0"/>
    <s v="NO_CONCILIADO"/>
  </r>
  <r>
    <x v="13"/>
    <m/>
    <x v="13"/>
    <x v="86"/>
    <s v="S11261400001"/>
    <s v="NTI"/>
    <n v="1126140"/>
    <m/>
    <s v="||PAGO A FONPLATA PRESTAMO BOL 21/2014 VCTO. 08-05-2025 POR CUENTA DEL TGN. SEGUN NOTA MEFP/VTCP/DGCP/UODP/N° 213/2025 DE FECHA 30-04-2025, VALOR 08-05-2025 CAPITAL USD802.461,81 Y INTERES USD479.328,60 LIBRETA NRO. 00099021001 TGN RECURSOS ORDINARIOS (3987)"/>
    <m/>
    <m/>
    <m/>
    <m/>
    <m/>
    <m/>
    <n v="8921261.25"/>
    <n v="0"/>
    <s v="NO_CONCILIADO"/>
  </r>
  <r>
    <x v="13"/>
    <m/>
    <x v="13"/>
    <x v="86"/>
    <s v="S11261400003"/>
    <s v="COB"/>
    <n v="1126140"/>
    <m/>
    <s v="||PAGO A FONPLATA PRESTAMO BOL 21/2014 VCTO. 08-05-2025 POR CUENTA DEL TGN. SEGUN NOTA MEFP/VTCP/DGCP/UODP/N° 213/2025 DE FECHA 30-04-2025, VALOR 08-05-2025 CAPITAL USD802.461,81 Y INTERES USD479.328,60 LIBRETA NRO. 00099021001 TGN RECURSOS ORDINARIOS (3987) REF: COMISIONES BANCARIAS"/>
    <m/>
    <m/>
    <m/>
    <m/>
    <m/>
    <m/>
    <n v="9153.08"/>
    <n v="0"/>
    <s v="NO_CONCILIADO"/>
  </r>
  <r>
    <x v="5"/>
    <m/>
    <x v="5"/>
    <x v="87"/>
    <s v="O22846800002"/>
    <s v="BOD"/>
    <n v="2284680"/>
    <m/>
    <s v="00099021001 DEPOSITO DE EFECTIVO, DEPOSITANTE: SEGUROS PROVIDA S.A., CONCEPTO: DEVOLUCION DE FONDOS NO COBRADOS DE UN CASO FALLECIDO SEGUN CONCILIACION ENERO 2025, CUENTA DE DEPOSITO: CUENTA UNICA DEL TESORO"/>
    <m/>
    <m/>
    <m/>
    <m/>
    <m/>
    <m/>
    <n v="0"/>
    <n v="3052.24"/>
    <s v="NO_CONCILIADO"/>
  </r>
  <r>
    <x v="21"/>
    <m/>
    <x v="21"/>
    <x v="87"/>
    <s v="O22846850002"/>
    <s v="BOD"/>
    <n v="2284685"/>
    <m/>
    <s v="00132072001 DEPOSITO DE EFECTIVO, DEPOSITANTE: DANIELA ANDREA MERIDA GORENA, CONCEPTO: DEVOLUCION DE PASAJES AEREOS NO UTILIZADOS, CUENTA DE DEPOSITO: CUENTA UNICA DEL TESORO"/>
    <m/>
    <m/>
    <m/>
    <m/>
    <m/>
    <m/>
    <n v="0"/>
    <n v="569"/>
    <s v="NO_CONCILIADO"/>
  </r>
  <r>
    <x v="2"/>
    <m/>
    <x v="2"/>
    <x v="87"/>
    <s v="O22846900002"/>
    <s v="BOD"/>
    <n v="2284690"/>
    <m/>
    <s v="00099021001 DEPOSITO DE EFECTIVO, DEPOSITANTE: LOURDES ALIAGA ZAPATA, CONCEPTO: DOBLE PERCEPCION MES MAYO 2025, CUENTA DE DEPOSITO: CUENTA UNICA DEL TESORO"/>
    <m/>
    <m/>
    <m/>
    <m/>
    <m/>
    <m/>
    <n v="0"/>
    <n v="2000"/>
    <s v="NO_CONCILIADO"/>
  </r>
  <r>
    <x v="7"/>
    <m/>
    <x v="7"/>
    <x v="87"/>
    <s v="O22847250002"/>
    <s v="BOD"/>
    <n v="2284725"/>
    <m/>
    <s v="00086018043 DEPOSITO DE EFECTIVO, DEPOSITANTE: AUDITORES CONSULTORES WILDE Y ASOCIADOS S.R.L., CONCEPTO: PAGO DE SANCION INCUMPLIMIENTO EN LA FECHA DE ENTREGA - INFORME PRELIMINAR (BORRADOR), CUENTA DE DEPOSITO: CUENTA UNICA DEL TESORO"/>
    <m/>
    <m/>
    <m/>
    <m/>
    <m/>
    <m/>
    <n v="0"/>
    <n v="2999.99"/>
    <s v="NO_CONCILIADO"/>
  </r>
  <r>
    <x v="22"/>
    <m/>
    <x v="22"/>
    <x v="87"/>
    <s v="O22847310002"/>
    <s v="BOD"/>
    <n v="2284731"/>
    <m/>
    <s v="00046171101 DEPOSITO DE EFECTIVO, DEPOSITANTE: LABORATORIOS MICECTA S.R.L., CONCEPTO: PAGO DE SANCION PECUNIARIA, CUENTA DE DEPOSITO: CUENTA UNICA DEL TESORO"/>
    <m/>
    <m/>
    <m/>
    <m/>
    <m/>
    <m/>
    <n v="0"/>
    <n v="4167"/>
    <s v="NO_CONCILIADO"/>
  </r>
  <r>
    <x v="100"/>
    <m/>
    <x v="100"/>
    <x v="87"/>
    <s v="O22847540002"/>
    <s v="BOD"/>
    <n v="2284754"/>
    <m/>
    <s v="00383012001 DEPOSITO DE EFECTIVO, DEPOSITANTE: AGENCIA BOLIVIANA DE CORREOS, CONCEPTO: REGIONAL ORURO 1-5/04/2025, CUENTA DE DEPOSITO: CUENTA UNICA DEL TESORO"/>
    <m/>
    <m/>
    <m/>
    <m/>
    <m/>
    <m/>
    <n v="0"/>
    <n v="1078"/>
    <s v="NO_CONCILIADO"/>
  </r>
  <r>
    <x v="100"/>
    <m/>
    <x v="100"/>
    <x v="87"/>
    <s v="O22847570002"/>
    <s v="BOD"/>
    <n v="2284757"/>
    <m/>
    <s v="00383012001 DEPOSITO DE EFECTIVO, DEPOSITANTE: AGENCIA BOLIVIANA DE CORREOS, CONCEPTO: REGIONAL ORURO 7-12/04/2025, CUENTA DE DEPOSITO: CUENTA UNICA DEL TESORO"/>
    <m/>
    <m/>
    <m/>
    <m/>
    <m/>
    <m/>
    <n v="0"/>
    <n v="1805"/>
    <s v="NO_CONCILIADO"/>
  </r>
  <r>
    <x v="100"/>
    <m/>
    <x v="100"/>
    <x v="87"/>
    <s v="O22847580002"/>
    <s v="BOD"/>
    <n v="2284758"/>
    <m/>
    <s v="00383012001 DEPOSITO DE EFECTIVO, DEPOSITANTE: AGENCIA BOLIVIANA DE CORREOS, CONCEPTO: REGIONAL ORURO 14-19/04/2025, CUENTA DE DEPOSITO: CUENTA UNICA DEL TESORO"/>
    <m/>
    <m/>
    <m/>
    <m/>
    <m/>
    <m/>
    <n v="0"/>
    <n v="1108"/>
    <s v="NO_CONCILIADO"/>
  </r>
  <r>
    <x v="100"/>
    <m/>
    <x v="100"/>
    <x v="87"/>
    <s v="O22847590002"/>
    <s v="BOD"/>
    <n v="2284759"/>
    <m/>
    <s v="00383012001 DEPOSITO DE EFECTIVO, DEPOSITANTE: AGENCIA BOLIVIANA DE CORREOS, CONCEPTO: VISION MUNDIAL, CUENTA DE DEPOSITO: CUENTA UNICA DEL TESORO"/>
    <m/>
    <m/>
    <m/>
    <m/>
    <m/>
    <m/>
    <n v="0"/>
    <n v="449.85"/>
    <s v="NO_CONCILIADO"/>
  </r>
  <r>
    <x v="100"/>
    <m/>
    <x v="100"/>
    <x v="87"/>
    <s v="O22847650002"/>
    <s v="BOD"/>
    <n v="2284765"/>
    <m/>
    <s v="00383012001 DEPOSITO DE EFECTIVO, DEPOSITANTE: AGENCIA BOLIVIANA DE CORREOS, CONCEPTO: REGIONAL BENI 1-15/04/2025, CUENTA DE DEPOSITO: CUENTA UNICA DEL TESORO"/>
    <m/>
    <m/>
    <m/>
    <m/>
    <m/>
    <m/>
    <n v="0"/>
    <n v="787"/>
    <s v="NO_CONCILIADO"/>
  </r>
  <r>
    <x v="100"/>
    <m/>
    <x v="100"/>
    <x v="87"/>
    <s v="O22847610002"/>
    <s v="BOD"/>
    <n v="2284761"/>
    <m/>
    <s v="00383012001 DEPOSITO DE EFECTIVO, DEPOSITANTE: AGENCIA BOLIVIANA DE CORREOS, CONCEPTO: REGIONAL COCHABAMBA 14-17/04/2025, CUENTA DE DEPOSITO: CUENTA UNICA DEL TESORO"/>
    <m/>
    <m/>
    <m/>
    <m/>
    <m/>
    <m/>
    <n v="0"/>
    <n v="7781"/>
    <s v="NO_CONCILIADO"/>
  </r>
  <r>
    <x v="100"/>
    <m/>
    <x v="100"/>
    <x v="87"/>
    <s v="O22847620002"/>
    <s v="BOD"/>
    <n v="2284762"/>
    <m/>
    <s v="00383012001 DEPOSITO DE EFECTIVO, DEPOSITANTE: AGENCIA BOLIVIANA DE CORREOS, CONCEPTO: SAFI UNION S.A., CUENTA DE DEPOSITO: CUENTA UNICA DEL TESORO"/>
    <m/>
    <m/>
    <m/>
    <m/>
    <m/>
    <m/>
    <n v="0"/>
    <n v="951"/>
    <s v="NO_CONCILIADO"/>
  </r>
  <r>
    <x v="100"/>
    <m/>
    <x v="100"/>
    <x v="87"/>
    <s v="O22847640002"/>
    <s v="BOD"/>
    <n v="2284764"/>
    <m/>
    <s v="00383012001 DEPOSITO DE EFECTIVO, DEPOSITANTE: AGENCIA BOLIVIANA DE CORREOS, CONCEPTO: REGIONAL TARIJA 21-26/04/2025, CUENTA DE DEPOSITO: CUENTA UNICA DEL TESORO"/>
    <m/>
    <m/>
    <m/>
    <m/>
    <m/>
    <m/>
    <n v="0"/>
    <n v="5461"/>
    <s v="NO_CONCILIADO"/>
  </r>
  <r>
    <x v="100"/>
    <m/>
    <x v="100"/>
    <x v="87"/>
    <s v="O22847660002"/>
    <s v="BOD"/>
    <n v="2284766"/>
    <m/>
    <s v="00383012001 DEPOSITO DE EFECTIVO, DEPOSITANTE: AGENCIA BOLIVIANA DE CORREOS, CONCEPTO: SAFI UNION S.A., CUENTA DE DEPOSITO: CUENTA UNICA DEL TESORO"/>
    <m/>
    <m/>
    <m/>
    <m/>
    <m/>
    <m/>
    <n v="0"/>
    <n v="6923"/>
    <s v="NO_CONCILIADO"/>
  </r>
  <r>
    <x v="100"/>
    <m/>
    <x v="100"/>
    <x v="87"/>
    <s v="O22847670002"/>
    <s v="BOD"/>
    <n v="2284767"/>
    <m/>
    <s v="00383012001 DEPOSITO DE EFECTIVO, DEPOSITANTE: AGENCIA BOLIVIANA DE CORREOS, CONCEPTO: REGIONAL SANTA CRUZ 24-31/03/2025, CUENTA DE DEPOSITO: CUENTA UNICA DEL TESORO"/>
    <m/>
    <m/>
    <m/>
    <m/>
    <m/>
    <m/>
    <n v="0"/>
    <n v="21148"/>
    <s v="NO_CONCILIADO"/>
  </r>
  <r>
    <x v="100"/>
    <m/>
    <x v="100"/>
    <x v="87"/>
    <s v="O22847680002"/>
    <s v="BOD"/>
    <n v="2284768"/>
    <m/>
    <s v="00383012001 DEPOSITO DE EFECTIVO, DEPOSITANTE: AGENCIA BOLIVIANA DE CORREOS, CONCEPTO: REGIONAL SANTA CRUZ 2-31/01/2025, CUENTA DE DEPOSITO: CUENTA UNICA DEL TESORO"/>
    <m/>
    <m/>
    <m/>
    <m/>
    <m/>
    <m/>
    <n v="0"/>
    <n v="52129"/>
    <s v="NO_CONCILIADO"/>
  </r>
  <r>
    <x v="100"/>
    <m/>
    <x v="100"/>
    <x v="87"/>
    <s v="O22847710002"/>
    <s v="BOD"/>
    <n v="2284771"/>
    <m/>
    <s v="00383012001 DEPOSITO DE EFECTIVO, DEPOSITANTE: AGENCIA BOLIVIANA DE CORREOS, CONCEPTO: REGIONAL TARIJA 14-17/04/2025, CUENTA DE DEPOSITO: CUENTA UNICA DEL TESORO"/>
    <m/>
    <m/>
    <m/>
    <m/>
    <m/>
    <m/>
    <n v="0"/>
    <n v="1207"/>
    <s v="NO_CONCILIADO"/>
  </r>
  <r>
    <x v="100"/>
    <m/>
    <x v="100"/>
    <x v="87"/>
    <s v="O22847730002"/>
    <s v="BOD"/>
    <n v="2284773"/>
    <m/>
    <s v="00383012001 DEPOSITO DE EFECTIVO, DEPOSITANTE: AGENCIA BOLIVIANA DE CORREOS, CONCEPTO: REGIONAL SUCRE 14-17/04/2025, CUENTA DE DEPOSITO: CUENTA UNICA DEL TESORO"/>
    <m/>
    <m/>
    <m/>
    <m/>
    <m/>
    <m/>
    <n v="0"/>
    <n v="5837.5"/>
    <s v="NO_CONCILIADO"/>
  </r>
  <r>
    <x v="100"/>
    <m/>
    <x v="100"/>
    <x v="87"/>
    <s v="O22847740002"/>
    <s v="BOD"/>
    <n v="2284774"/>
    <m/>
    <s v="00383012001 DEPOSITO DE EFECTIVO, DEPOSITANTE: AGENCIA BOLIVIANA DE CORREOS, CONCEPTO: REGIONAL COCHABAMBA 7-11/04/2025, CUENTA DE DEPOSITO: CUENTA UNICA DEL TESORO"/>
    <m/>
    <m/>
    <m/>
    <m/>
    <m/>
    <m/>
    <n v="0"/>
    <n v="17691"/>
    <s v="NO_CONCILIADO"/>
  </r>
  <r>
    <x v="100"/>
    <m/>
    <x v="100"/>
    <x v="87"/>
    <s v="O22847770002"/>
    <s v="BOD"/>
    <n v="2284777"/>
    <m/>
    <s v="00383012001 DEPOSITO DE EFECTIVO, DEPOSITANTE: AGENCIA BOLIVIANA DE CORREOS, CONCEPTO: REGIONAL COCHABAMBA 29/01/2025, CUENTA DE DEPOSITO: CUENTA UNICA DEL TESORO"/>
    <m/>
    <m/>
    <m/>
    <m/>
    <m/>
    <m/>
    <n v="0"/>
    <n v="10"/>
    <s v="NO_CONCILIADO"/>
  </r>
  <r>
    <x v="15"/>
    <m/>
    <x v="15"/>
    <x v="87"/>
    <s v="O22847950002"/>
    <s v="BOD"/>
    <n v="2284795"/>
    <m/>
    <s v="00099021001 DEPOSITO DE EFECTIVO, DEPOSITANTE: JUAN ANGEL CORONEL SARDON CI 6136125 LP, CONCEPTO: DEVOLUCION AL SENASIR COACTIVO SOCIAL, CUENTA DE DEPOSITO: CUENTA UNICA DEL TESORO"/>
    <m/>
    <m/>
    <m/>
    <m/>
    <m/>
    <m/>
    <n v="0"/>
    <n v="3513.93"/>
    <s v="NO_CONCILIADO"/>
  </r>
  <r>
    <x v="97"/>
    <m/>
    <x v="97"/>
    <x v="87"/>
    <s v="O22848170002"/>
    <s v="BOD"/>
    <n v="2284817"/>
    <m/>
    <s v="00522012001 DEPOSITO DE EFECTIVO, DEPOSITANTE: FAVIOLA ROCIO QUIROZ VARGAS, CONCEPTO: ALQUILER PREDIOS POTOSI DEL MES DE MAYO DEL 2025, CUENTA DE DEPOSITO: CUENTA UNICA DEL TESORO"/>
    <m/>
    <m/>
    <m/>
    <m/>
    <m/>
    <m/>
    <n v="0"/>
    <n v="3500"/>
    <s v="NO_CONCILIADO"/>
  </r>
  <r>
    <x v="97"/>
    <m/>
    <x v="97"/>
    <x v="87"/>
    <s v="O22848200002"/>
    <s v="BOD"/>
    <n v="2284820"/>
    <m/>
    <s v="00522012001 DEPOSITO DE EFECTIVO, DEPOSITANTE: VIRGINIA CRISTINA QUENTA DE AVALOS, CONCEPTO: ALQUILER PREDIOS LA PAZ DEL MES DE MARZO Y ABRIL DEL 2025, CUENTA DE DEPOSITO: CUENTA UNICA DEL TESORO"/>
    <m/>
    <m/>
    <m/>
    <m/>
    <m/>
    <m/>
    <n v="0"/>
    <n v="200"/>
    <s v="NO_CONCILIADO"/>
  </r>
  <r>
    <x v="97"/>
    <m/>
    <x v="97"/>
    <x v="87"/>
    <s v="O22848230002"/>
    <s v="BOD"/>
    <n v="2284823"/>
    <m/>
    <s v="00522012001 DEPOSITO DE EFECTIVO, DEPOSITANTE: ORLANDO ROQUE CHAMBI, CONCEPTO: ALQUILER PREDIOS CBBA DEL MES DE MARZO DEL 2025 CONTRATO N°53, CUENTA DE DEPOSITO: CUENTA UNICA DEL TESORO"/>
    <m/>
    <m/>
    <m/>
    <m/>
    <m/>
    <m/>
    <n v="0"/>
    <n v="400"/>
    <s v="NO_CONCILIADO"/>
  </r>
  <r>
    <x v="97"/>
    <m/>
    <x v="97"/>
    <x v="87"/>
    <s v="O22848240002"/>
    <s v="BOD"/>
    <n v="2284824"/>
    <m/>
    <s v="00522012001 DEPOSITO DE EFECTIVO, DEPOSITANTE: ORLANDO ROQUE CHAMBI, CONCEPTO: ALQUILER PREDIOS CBBA DEL MES DE MARZO DEL 2025 CONTRATO N°54, CUENTA DE DEPOSITO: CUENTA UNICA DEL TESORO"/>
    <m/>
    <m/>
    <m/>
    <m/>
    <m/>
    <m/>
    <n v="0"/>
    <n v="400"/>
    <s v="NO_CONCILIADO"/>
  </r>
  <r>
    <x v="97"/>
    <m/>
    <x v="97"/>
    <x v="87"/>
    <s v="O22848260002"/>
    <s v="BOD"/>
    <n v="2284826"/>
    <m/>
    <s v="00522012001 DEPOSITO DE EFECTIVO, DEPOSITANTE: ORLANDO ROQUE CHAMBI, CONCEPTO: ALQUILER PREDIOS CBBA DEL MES DE MARZO DEL 2025 CONTRATO N°55, CUENTA DE DEPOSITO: CUENTA UNICA DEL TESORO"/>
    <m/>
    <m/>
    <m/>
    <m/>
    <m/>
    <m/>
    <n v="0"/>
    <n v="400"/>
    <s v="NO_CONCILIADO"/>
  </r>
  <r>
    <x v="97"/>
    <m/>
    <x v="97"/>
    <x v="87"/>
    <s v="O22848280002"/>
    <s v="BOD"/>
    <n v="2284828"/>
    <m/>
    <s v="00522012001 DEPOSITO DE EFECTIVO, DEPOSITANTE: PATRICIA FLORES ORTIZ, CONCEPTO: PERMISO 2 DIAS SIN GOCE DE HABERES 18-19/02/2025, CUENTA DE DEPOSITO: CUENTA UNICA DEL TESORO"/>
    <m/>
    <m/>
    <m/>
    <m/>
    <m/>
    <m/>
    <n v="0"/>
    <n v="356"/>
    <s v="NO_CONCILIADO"/>
  </r>
  <r>
    <x v="97"/>
    <m/>
    <x v="97"/>
    <x v="87"/>
    <s v="O22848300002"/>
    <s v="BOD"/>
    <n v="2284830"/>
    <m/>
    <s v="00522012001 DEPOSITO DE EFECTIVO, DEPOSITANTE: ALBARO PACHECO SINOVIC - SHOW GAMES, CONCEPTO: ALQUILER SANTA CRUZ - ENERO 2025, CUENTA DE DEPOSITO: CUENTA UNICA DEL TESORO"/>
    <m/>
    <m/>
    <m/>
    <m/>
    <m/>
    <m/>
    <n v="0"/>
    <n v="13000"/>
    <s v="NO_CONCILIADO"/>
  </r>
  <r>
    <x v="97"/>
    <m/>
    <x v="97"/>
    <x v="87"/>
    <s v="O22848310002"/>
    <s v="BOD"/>
    <n v="2284831"/>
    <m/>
    <s v="00522012001 DEPOSITO DE EFECTIVO, DEPOSITANTE: ALBARO PACHECO SINOVIC - SHOW GAMES, CONCEPTO: ALQUILER SANTA CRUZ - FEBRERO 2025, CUENTA DE DEPOSITO: CUENTA UNICA DEL TESORO"/>
    <m/>
    <m/>
    <m/>
    <m/>
    <m/>
    <m/>
    <n v="0"/>
    <n v="13000"/>
    <s v="NO_CONCILIADO"/>
  </r>
  <r>
    <x v="107"/>
    <m/>
    <x v="107"/>
    <x v="87"/>
    <s v="O22849110002"/>
    <s v="BOD"/>
    <n v="2284911"/>
    <m/>
    <s v="00597012001 DEPOSITO DE EFECTIVO, DEPOSITANTE: MARIA ELSA BUSTILLOS BAUTISTA, CONCEPTO: PAGO POR EL 13% FACTURA NO DECLARADA, CUENTA DE DEPOSITO: CUENTA UNICA DEL TESORO"/>
    <m/>
    <m/>
    <m/>
    <m/>
    <m/>
    <m/>
    <n v="0"/>
    <n v="27.82"/>
    <s v="NO_CONCILIADO"/>
  </r>
  <r>
    <x v="22"/>
    <m/>
    <x v="22"/>
    <x v="87"/>
    <s v="O22848970002"/>
    <s v="BOD"/>
    <n v="2284897"/>
    <m/>
    <s v="00046171101 DEPOSITO DE EFECTIVO, DEPOSITANTE: WILMER MAURICIO MALDONADO BELTRAN, CONCEPTO: SANCION JURIDICA, CUENTA DE DEPOSITO: CUENTA UNICA DEL TESORO"/>
    <m/>
    <m/>
    <m/>
    <m/>
    <m/>
    <m/>
    <n v="0"/>
    <n v="2000"/>
    <s v="NO_CONCILIADO"/>
  </r>
  <r>
    <x v="91"/>
    <m/>
    <x v="91"/>
    <x v="87"/>
    <s v="O22849230002"/>
    <s v="BOD"/>
    <n v="2284923"/>
    <m/>
    <s v="00595012003 DEPOSITO DE EFECTIVO, DEPOSITANTE: CARLA MENDEZ RODRIGO, CONCEPTO: DEVOLUCION DE VIATICOS, CUENTA DE DEPOSITO: CUENTA UNICA DEL TESORO"/>
    <m/>
    <m/>
    <m/>
    <m/>
    <m/>
    <m/>
    <n v="0"/>
    <n v="371"/>
    <s v="NO_CONCILIADO"/>
  </r>
  <r>
    <x v="108"/>
    <m/>
    <x v="108"/>
    <x v="87"/>
    <s v="O22849370002"/>
    <s v="BOD"/>
    <n v="2284937"/>
    <m/>
    <s v="00099021001 DEPOSITO DE EFECTIVO, DEPOSITANTE: RODOLFO GROVER FLORES FLORES, CONCEPTO: DEVOLUCION, CUENTA DE DEPOSITO: CUENTA UNICA DEL TESORO/DJBR"/>
    <m/>
    <m/>
    <m/>
    <m/>
    <m/>
    <m/>
    <n v="0"/>
    <n v="1030.8599999999999"/>
    <s v="NO_CONCILIADO"/>
  </r>
  <r>
    <x v="26"/>
    <m/>
    <x v="26"/>
    <x v="87"/>
    <s v="O22849600002"/>
    <s v="BOD"/>
    <n v="2284960"/>
    <m/>
    <s v="00099021001 DEPOSITO DE EFECTIVO, DEPOSITANTE: VIDAURRE ROMERO AYDA JHOVANA, CONCEPTO: POR EXCESO DE REFRIGERIO JULIO/2024, CUENTA DE DEPOSITO: CUENTA UNICA DEL TESORO/DJBR"/>
    <m/>
    <m/>
    <m/>
    <m/>
    <m/>
    <m/>
    <n v="0"/>
    <n v="18"/>
    <s v="NO_CONCILIADO"/>
  </r>
  <r>
    <x v="11"/>
    <m/>
    <x v="11"/>
    <x v="87"/>
    <s v="O22849810002"/>
    <s v="BOD"/>
    <n v="2284981"/>
    <m/>
    <s v="00016011101 DEPOSITO DE EFECTIVO, DEPOSITANTE: LIBRERIA DEL MINISTERIO DE EDUCACION, CONCEPTO: VENTA DE MATERIAL BIBLIOGRAFICO O MULTIMEDIA DE LA LIBRERIA DEL MINISTERIO DE EDUCACION, CUENTA DE DEPOSITO: CUENTA UNICA DEL TESORO"/>
    <m/>
    <m/>
    <m/>
    <m/>
    <m/>
    <m/>
    <n v="0"/>
    <n v="37.9"/>
    <s v="NO_CONCILIADO"/>
  </r>
  <r>
    <x v="99"/>
    <m/>
    <x v="99"/>
    <x v="87"/>
    <s v="B22847750002"/>
    <s v="BOD"/>
    <n v="2284775"/>
    <m/>
    <s v="00342012001 DEP.DE CHEQ.AJENOS,RET.DE CAM.,CONCEPTO: REEMBOLSO,DEP.: AGENCIA ESTATAL DE VIVIENDA , PROCEDENCIA: BANCO UNION S.A., CHEQUE: 48405, FECHA DE EMISION:28/04/2025"/>
    <m/>
    <m/>
    <m/>
    <m/>
    <m/>
    <m/>
    <n v="0"/>
    <n v="14595.83"/>
    <s v="NO_CONCILIADO"/>
  </r>
  <r>
    <x v="62"/>
    <m/>
    <x v="62"/>
    <x v="87"/>
    <s v="B22847030002"/>
    <s v="BOD"/>
    <n v="2284703"/>
    <m/>
    <s v="00660112001 DEP.DE CHEQ.AJENOS,RET.DE CAM.,CONCEPTO: DEVOLUCION POR CONCEPTO DE ESTIPENDIOS,DEP.: ORGANO JUDICIAL - DISTRITO TARIJA , PROCEDENCIA: BANCO UNION S.A., CHEQUE: 491, FECHA DE EMISION:30/04/2025"/>
    <m/>
    <m/>
    <m/>
    <m/>
    <m/>
    <m/>
    <n v="0"/>
    <n v="120"/>
    <s v="CONCILIADO_PARCIAL"/>
  </r>
  <r>
    <x v="0"/>
    <m/>
    <x v="0"/>
    <x v="87"/>
    <s v="B22847700002"/>
    <s v="BOD"/>
    <n v="2284770"/>
    <m/>
    <s v="00099021001 DEP.DE CHEQ.AJENOS,RET.DE CAM.,CONCEPTO: REEMBOLSO,DEP.: MINISTERIO DE OBRAS PUBLICAS , PROCEDENCIA: BANCO UNION S.A., CHEQUE: 48473, FECHA DE EMISION:30/04/2025"/>
    <m/>
    <m/>
    <m/>
    <m/>
    <m/>
    <m/>
    <n v="0"/>
    <n v="193.55"/>
    <s v="NO_CONCILIADO"/>
  </r>
  <r>
    <x v="2"/>
    <m/>
    <x v="2"/>
    <x v="87"/>
    <s v="B22847720002"/>
    <s v="BOD"/>
    <n v="2284772"/>
    <m/>
    <s v="00099021001 DEP.DE CHEQ.AJENOS,RET.DE CAM.,CONCEPTO: DEVOLUCION,DEP.: INOCENCIO FLORES ROMERO , PROCEDENCIA: BANCO UNION S.A., CHEQUE: 216038, FECHA DE EMISION:09/05/2025"/>
    <m/>
    <m/>
    <m/>
    <m/>
    <m/>
    <m/>
    <n v="0"/>
    <n v="13324.9"/>
    <s v="NO_CONCILIADO"/>
  </r>
  <r>
    <x v="9"/>
    <m/>
    <x v="9"/>
    <x v="87"/>
    <s v="B22847760002"/>
    <s v="BOD"/>
    <n v="2284776"/>
    <m/>
    <s v="00099021001 DEP.DE CHEQ.AJENOS,RET.DE CAM.,CONCEPTO: DEVOLUCION,DEP.: JORGE BLANCO RAMOS , PROCEDENCIA: BANCO UNION S.A., CHEQUE: 216039, FECHA DE EMISION:09/05/2025/DJBR"/>
    <m/>
    <m/>
    <m/>
    <m/>
    <m/>
    <m/>
    <n v="0"/>
    <n v="2020.4"/>
    <s v="NO_CONCILIADO"/>
  </r>
  <r>
    <x v="100"/>
    <m/>
    <x v="100"/>
    <x v="87"/>
    <s v="B22847790002"/>
    <s v="BOD"/>
    <n v="2284779"/>
    <m/>
    <s v="00383012001 DEP.DE CHEQ.AJENOS,RET.DE CAM.,CONCEPTO: REEMBOLSO,DEP.: AGENCIA BOLIVIANA DE CORREOS , PROCEDENCIA: BANCO UNION S.A., CHEQUE: 48433, FECHA DE EMISION:29/04/2025"/>
    <m/>
    <m/>
    <m/>
    <m/>
    <m/>
    <m/>
    <n v="0"/>
    <n v="673"/>
    <s v="NO_CONCILIADO"/>
  </r>
  <r>
    <x v="0"/>
    <m/>
    <x v="0"/>
    <x v="87"/>
    <s v="B22847810002"/>
    <s v="BOD"/>
    <n v="2284781"/>
    <m/>
    <s v="00081011101 DEP.DE CHEQ.AJENOS,RET.DE CAM.,CONCEPTO: REEMBOLSO,DEP.: MINISTERIO DE OBRAS PUBLICAS , PROCEDENCIA: BANCO UNION S.A., CHEQUE: 48217, FECHA DE EMISION:17/04/2025"/>
    <m/>
    <m/>
    <m/>
    <m/>
    <m/>
    <m/>
    <n v="0"/>
    <n v="790.34"/>
    <s v="NO_CONCILIADO"/>
  </r>
  <r>
    <x v="109"/>
    <m/>
    <x v="109"/>
    <x v="87"/>
    <s v="B22847830002"/>
    <s v="BOD"/>
    <n v="2284783"/>
    <m/>
    <s v="00099021001 DEP.DE CHEQ.AJENOS,RET.DE CAM.,CONCEPTO: REEMBOLSO,DEP.: SERVICIO ESTATAL DE AUTONOMIAS , PROCEDENCIA: BANCO UNION S.A., CHEQUE: 48219, FECHA DE EMISION:17/04/2025"/>
    <m/>
    <m/>
    <m/>
    <m/>
    <m/>
    <m/>
    <n v="0"/>
    <n v="1081.5999999999999"/>
    <s v="NO_CONCILIADO"/>
  </r>
  <r>
    <x v="7"/>
    <m/>
    <x v="7"/>
    <x v="87"/>
    <s v="B22847870002"/>
    <s v="BOD"/>
    <n v="2284787"/>
    <m/>
    <s v="00099021001 DEP.DE CHEQ.AJENOS,RET.DE CAM.,CONCEPTO: REEMBOLSO,DEP.: MINISTERIO DE MEDIO AMBIENTE Y AGUA , PROCEDENCIA: BANCO UNION S.A., CHEQUE: 48296, FECHA DE EMISION:22/04/2025"/>
    <m/>
    <m/>
    <m/>
    <m/>
    <m/>
    <m/>
    <n v="0"/>
    <n v="6513.46"/>
    <s v="NO_CONCILIADO"/>
  </r>
  <r>
    <x v="99"/>
    <m/>
    <x v="99"/>
    <x v="87"/>
    <s v="B22847890002"/>
    <s v="BOD"/>
    <n v="2284789"/>
    <m/>
    <s v="00342012001 DEP.DE CHEQ.AJENOS,RET.DE CAM.,CONCEPTO: REEMBOLSO,DEP.: AGENCIA ESTATAL DE VIVIENDA , PROCEDENCIA: BANCO UNION S.A., CHEQUE: 48291, FECHA DE EMISION:22/04/2025"/>
    <m/>
    <m/>
    <m/>
    <m/>
    <m/>
    <m/>
    <n v="0"/>
    <n v="2575.44"/>
    <s v="NO_CONCILIADO"/>
  </r>
  <r>
    <x v="41"/>
    <m/>
    <x v="41"/>
    <x v="87"/>
    <s v="B22847920002"/>
    <s v="BOD"/>
    <n v="2284792"/>
    <m/>
    <s v="00099021001 DEP.DE CHEQ.AJENOS,RET.DE CAM.,CONCEPTO: REEMBOLSO,DEP.: MIN DE DESARROLLO PRODUCTIVO Y ECONOMIA PLURAL , PROCEDENCIA: BANCO UNION S.A., CHEQUE: 48304, FECHA DE EMISION:22/04/2025"/>
    <m/>
    <m/>
    <m/>
    <m/>
    <m/>
    <m/>
    <n v="0"/>
    <n v="7961.89"/>
    <s v="NO_CONCILIADO"/>
  </r>
  <r>
    <x v="95"/>
    <m/>
    <x v="95"/>
    <x v="87"/>
    <s v="B22847940002"/>
    <s v="BOD"/>
    <n v="2284794"/>
    <m/>
    <s v="00099021001 DEP.DE CHEQ.AJENOS,RET.DE CAM.,CONCEPTO: REEMBOLSO,DEP.: AUTORIDAD DE REGULACION Y FISCALIZACION ATT , PROCEDENCIA: BANCO UNION S.A., CHEQUE: 48305, FECHA DE EMISION:22/04/2025"/>
    <m/>
    <m/>
    <m/>
    <m/>
    <m/>
    <m/>
    <n v="0"/>
    <n v="14039.25"/>
    <s v="NO_CONCILIADO"/>
  </r>
  <r>
    <x v="100"/>
    <m/>
    <x v="100"/>
    <x v="87"/>
    <s v="B22847960002"/>
    <s v="BOD"/>
    <n v="2284796"/>
    <m/>
    <s v="00383012001 DEP.DE CHEQ.AJENOS,RET.DE CAM.,CONCEPTO: REEMBOLSO,DEP.: AGENCIA BOLIVIANA DE CORREOS , PROCEDENCIA: BANCO UNION S.A., CHEQUE: 48379, FECHA DE EMISION:25/04/2025"/>
    <m/>
    <m/>
    <m/>
    <m/>
    <m/>
    <m/>
    <n v="0"/>
    <n v="630"/>
    <s v="NO_CONCILIADO"/>
  </r>
  <r>
    <x v="7"/>
    <m/>
    <x v="7"/>
    <x v="87"/>
    <s v="B22848130002"/>
    <s v="BOD"/>
    <n v="2284813"/>
    <m/>
    <s v="00086031101 DEP.DE CHEQ.AJENOS,RET.DE CAM.,CONCEPTO: SISCO MES ENERO/2025,DEP.: RBC SAMA , PROCEDENCIA: BANCO UNION S.A., CHEQUE: 1293, FECHA DE EMISION:16/04/2025"/>
    <m/>
    <m/>
    <m/>
    <m/>
    <m/>
    <m/>
    <n v="0"/>
    <n v="1660"/>
    <s v="NO_CONCILIADO"/>
  </r>
  <r>
    <x v="7"/>
    <m/>
    <x v="7"/>
    <x v="87"/>
    <s v="B22848150002"/>
    <s v="BOD"/>
    <n v="2284815"/>
    <m/>
    <s v="00086031101 DEP.DE CHEQ.AJENOS,RET.DE CAM.,CONCEPTO: SISCO ABRIL/2025,DEP.: PN TUNARI , PROCEDENCIA: BANCO UNION S.A., CHEQUE: 746, FECHA DE EMISION:06/05/2025"/>
    <m/>
    <m/>
    <m/>
    <m/>
    <m/>
    <m/>
    <n v="0"/>
    <n v="1230"/>
    <s v="NO_CONCILIADO"/>
  </r>
  <r>
    <x v="3"/>
    <m/>
    <x v="3"/>
    <x v="87"/>
    <s v="B22848160002"/>
    <s v="BOD"/>
    <n v="2284816"/>
    <m/>
    <s v="00291012006 DEP.DE CHEQ.AJENOS,RET.DE CAM.,CONCEPTO: PAGO POR DERECHO DE VIA,DEP.: GOBIERNO AUTONOMO DEPARTAMENTAL DE ORURO , PROCEDENCIA: BANCO UNION S.A., CHEQUE: 86916, FECHA DE EMISION:07/05/2025"/>
    <m/>
    <m/>
    <m/>
    <m/>
    <m/>
    <m/>
    <n v="0"/>
    <n v="1461.6"/>
    <s v="NO_CONCILIADO"/>
  </r>
  <r>
    <x v="3"/>
    <m/>
    <x v="3"/>
    <x v="87"/>
    <s v="B22848190002"/>
    <s v="BOD"/>
    <n v="2284819"/>
    <m/>
    <s v="00291012006 DEP.DE CHEQ.AJENOS,RET.DE CAM.,CONCEPTO: USO DERECHO DE VIA,DEP.: GOBIERNO AUTONOMO DEPARTAMENTAL DE ORURO , PROCEDENCIA: BANCO UNION S.A., CHEQUE: 86915, FECHA DE EMISION:07/05/2025"/>
    <m/>
    <m/>
    <m/>
    <m/>
    <m/>
    <m/>
    <n v="0"/>
    <n v="2192.4"/>
    <s v="NO_CONCILIADO"/>
  </r>
  <r>
    <x v="89"/>
    <m/>
    <x v="89"/>
    <x v="87"/>
    <s v="B22848320002"/>
    <s v="BOD"/>
    <n v="2284832"/>
    <m/>
    <s v="00389012001 DEP.DE CHEQ.AJENOS,RET.DE CAM.,CONCEPTO: GARANTIAS,DEP.: NAABOL , PROCEDENCIA: BANCO UNION S.A., CHEQUE: 966, FECHA DE EMISION:09/05/2025"/>
    <m/>
    <m/>
    <m/>
    <m/>
    <m/>
    <m/>
    <n v="0"/>
    <n v="51005.81"/>
    <s v="NO_CONCILIADO"/>
  </r>
  <r>
    <x v="99"/>
    <m/>
    <x v="99"/>
    <x v="87"/>
    <s v="B22848380002"/>
    <s v="BOD"/>
    <n v="2284838"/>
    <m/>
    <s v="00342012001 DEP.DE CHEQ.AJENOS,RET.DE CAM.,CONCEPTO: EJECUCION DE GARANTIA LA PAZ,DEP.: CONSULTORA CONSTRUCTORA FERRISH S.R.L. , PROCEDENCIA: BANCO UNION S.A., CHEQUE: 869, FECHA DE EMISION:28/04/2025"/>
    <m/>
    <m/>
    <m/>
    <m/>
    <m/>
    <m/>
    <n v="0"/>
    <n v="17488"/>
    <s v="NO_CONCILIADO"/>
  </r>
  <r>
    <x v="99"/>
    <m/>
    <x v="99"/>
    <x v="87"/>
    <s v="B22848410002"/>
    <s v="BOD"/>
    <n v="2284841"/>
    <m/>
    <s v="00342012001 DEP.DE CHEQ.AJENOS,RET.DE CAM.,CONCEPTO: EJECUCION DE GARANTIA LA PAZ,DEP.: ING. TOPOGRAFIA ARQUITECTURA DIGITALIZADA S.R.L. , PROCEDENCIA: BANCO UNION S.A., CHEQUE: 870, FECHA DE EMISION:28/04/2025"/>
    <m/>
    <m/>
    <m/>
    <m/>
    <m/>
    <m/>
    <n v="0"/>
    <n v="14998.16"/>
    <s v="NO_CONCILIADO"/>
  </r>
  <r>
    <x v="3"/>
    <m/>
    <x v="3"/>
    <x v="87"/>
    <s v="G31291870003"/>
    <s v="COB"/>
    <n v="3129187"/>
    <m/>
    <s v="TRANSFERENCIA RECIBIDA DEL EXTERIOR SEGÚN MENSAJES SWIFT Nos. 6424-6423 (REM.EXT.) DE FECHA 09-05-2025 POR DESEMBOLSO DE CAF PRÉSTAMO CFA009272 PROY.CARR.DOBLE VÍA SC-WARNES LIBRETA N° 00291012002 ABC-RECURSOS PROPIOS REF.: UTILES DE ESCRITORIO"/>
    <m/>
    <m/>
    <m/>
    <m/>
    <m/>
    <m/>
    <n v="60"/>
    <n v="0"/>
    <s v="NO_CONCILIADO"/>
  </r>
  <r>
    <x v="13"/>
    <m/>
    <x v="13"/>
    <x v="87"/>
    <s v="G31293590003"/>
    <s v="COB"/>
    <n v="19941"/>
    <m/>
    <s v="PAGO A CAF PRÉSTAMO CFA011994 VCTO. 09-05-2025 POR CUENTA DE TGN, SEGUN MEFP/VTCP/DGCP/UODP/No 213/2025 DE 30-04-25, VALOR 09-05-2025 INTERESES USD 721.811,51 COMISIONES USD 61.010,26 CTA. 3987 CUENTA UNICA DEL TESORO LIB. 00099021001 REF.: COMISIONES BANCARIAS"/>
    <m/>
    <m/>
    <m/>
    <m/>
    <m/>
    <m/>
    <n v="5730.15"/>
    <n v="0"/>
    <s v="NO_CONCILIADO"/>
  </r>
  <r>
    <x v="13"/>
    <m/>
    <x v="13"/>
    <x v="87"/>
    <s v="G31293600003"/>
    <s v="COB"/>
    <n v="19942"/>
    <m/>
    <s v="PAGO A CAF PRÉSTAMO CFA011997 VCTO. 09-05-2025 POR CUENTA DE TGN, SEGUN MEFP/VTCP/DGCP/UODP/No 213/2025 DE 30-04-25, VALOR 09-05-2025 INTERESES USD 248.664,86 COMISIONES USD 126.059,96 CTA. 3987 CUENTA UNICA DEL TESORO LIB. 00099021001 REF.: COMISIONES BANCARIAS"/>
    <m/>
    <m/>
    <m/>
    <m/>
    <m/>
    <m/>
    <n v="2930.58"/>
    <n v="0"/>
    <s v="NO_CONCILIADO"/>
  </r>
  <r>
    <x v="13"/>
    <m/>
    <x v="13"/>
    <x v="87"/>
    <s v="G31293610003"/>
    <s v="COB"/>
    <n v="19943"/>
    <m/>
    <s v="PAGO A CAF PRÉSTAMO CFA011999 VCTO. 09-05-2025 POR CUENTA DE TGN, SEGUN MEFP/VTCP/DGCP/UODP/No 213/2025 DE 30-04-2025, VALOR 09-05-2025 INTERESES USD 140.406,40 COMISIONES USD 44.129,17 CTA. 3987 CUENTA UNICA DEL TESORO LIB. 00099021001 REF.: COMISIONES BANCARIAS"/>
    <m/>
    <m/>
    <m/>
    <m/>
    <m/>
    <m/>
    <n v="1625.94"/>
    <n v="0"/>
    <s v="NO_CONCILIADO"/>
  </r>
  <r>
    <x v="43"/>
    <m/>
    <x v="43"/>
    <x v="87"/>
    <s v="S11262240001"/>
    <s v="DEV"/>
    <n v="1126224"/>
    <m/>
    <s v="||RESPUESTA A DEBITO DEL BANQUERO S/G MJE. SWIFT NO.6414 DE LA FECHA, POR COBRO COMIS. DEL BANQUERO POR TRANSF. AL EXTERIOR POR EUR 541.- A FAVOR INTOSAI F.V. 07/05/2025 SG SOL. 054846-23334 DE LA CONTRALORIA GENERAL DEL ESTADO. REF.: PAGO A INTOSAI, CONTRIBUCION 2025 LIBRETA 00680012001 CONTRALORIA GENERAL DEL ESTADO - INGRESOS, EQUIV. A EUR 15.-"/>
    <m/>
    <m/>
    <m/>
    <m/>
    <m/>
    <m/>
    <n v="117.21"/>
    <n v="0"/>
    <s v="NO_CONCILIADO"/>
  </r>
  <r>
    <x v="43"/>
    <m/>
    <x v="43"/>
    <x v="87"/>
    <s v="S11262240004"/>
    <s v="COB"/>
    <n v="1126224"/>
    <m/>
    <s v="||RESPUESTA A DEBITO DEL BANQUERO S/G MJE. SWIFT NO.6414 DE LA FECHA, POR COBRO COMIS. DEL BANQUERO POR TRANSF. AL EXTERIOR POR EUR 541.- A FAVOR INTOSAI F.V. 07/05/2025 SG SOL. 054846-23334 DE LA CONTRALORIA GENERAL DEL ESTADO. REF.: PAGO A INTOSAI, CONTRIBUCION 2025 CARGO LIBRETA00680012001 CONTRALORIA GENERAL DEL ESTADO - INGRESOS (COBRO UTILES DE ESCRITORIO)"/>
    <m/>
    <m/>
    <m/>
    <m/>
    <m/>
    <m/>
    <n v="60"/>
    <n v="0"/>
    <s v="NO_CONCILIADO"/>
  </r>
  <r>
    <x v="94"/>
    <m/>
    <x v="94"/>
    <x v="87"/>
    <s v="Q22184320002"/>
    <s v="CRV"/>
    <n v="2218432"/>
    <m/>
    <s v="NUMERO DE LIBRETA CUT: LIBRETA NÂ° 00373024108 OPERACIÓN E75 TRANSFERENCIA DE LA CUENTA FISCAL BUN A LA CUT EN MN TRANSFERENCIA DE FONDOS A SOLICITUD DE: GOBIERNO AUTONOMO MUNICIPAL PAMPA AULLAGAS, CITE: G.A.M.P.A./MAE-0110/2025CUENTA CUT 3987 LIBRETA NÂ° 00373024108 FDI-TRANSFERENCIAS PROGRA"/>
    <m/>
    <m/>
    <m/>
    <m/>
    <m/>
    <m/>
    <n v="0"/>
    <n v="297.25"/>
    <s v="NO_CONCILIADO"/>
  </r>
  <r>
    <x v="56"/>
    <m/>
    <x v="56"/>
    <x v="87"/>
    <s v="S11262390003"/>
    <s v="COB"/>
    <n v="1126239"/>
    <m/>
    <s v="||TRANSFERENCIA DE FONDOS S/G MENSAJE SWIFT NRO. 6409 EN ATENCIÓN A CORREO ELECTRÓNICO DE LA DGAC Y NOTA: DGAC/DAF/FIN/NE-0008/25 DE F.29/1/2025 (HRE-TGL-1866) ENVIADO POR LA DIRECCIÓN GENERAL DE AERONÁUTICA CIVIL (SECTOR PÚBLICO). DEBITO DE LA LIBRETA 00117012001 DGAC, REPOSICIÓN ÚTILES DE ESCRITORIO."/>
    <m/>
    <m/>
    <m/>
    <m/>
    <m/>
    <m/>
    <n v="60"/>
    <n v="0"/>
    <s v="NO_CONCILIADO"/>
  </r>
  <r>
    <x v="56"/>
    <m/>
    <x v="56"/>
    <x v="87"/>
    <s v="S11262460003"/>
    <s v="COB"/>
    <n v="1126246"/>
    <m/>
    <s v="||TRANSFERENCIA DE FONDOS SEGÚN MENSAJE SWIFT N°6442 DE LA FECHA Y NOTA CITE: DGAC/DAF/FIN/NE-0008/25 (HRE-TGL-1866) DE FECHA 29/01/2025 DE LA DIRECCIÓN GENERAL DE AERONÁUTICA CIVIL. (SECTOR PÚBLICO). DÉBITO DE LA LIBRETA 00117012001 DGAC, REPOSICIÓN DE ÚTILES DE ESCRITORIO."/>
    <m/>
    <m/>
    <m/>
    <m/>
    <m/>
    <m/>
    <n v="60"/>
    <n v="0"/>
    <s v="NO_CONCILIADO"/>
  </r>
  <r>
    <x v="14"/>
    <m/>
    <x v="14"/>
    <x v="87"/>
    <s v="Q22186290002"/>
    <s v="CRV"/>
    <n v="2218629"/>
    <m/>
    <s v="NUMERO DE LIBRETA CUT: 00047081101 OPERACIÓN E18 TRANSFERENCIA DEL SISTEMA FINANCIERO POR CUENTA DE TERCEROS A LA CUT Devolucion al Ministerio de Desarrollo Rural y Tierras GOB 047 aportes para vivienda"/>
    <m/>
    <m/>
    <m/>
    <m/>
    <m/>
    <m/>
    <n v="0"/>
    <n v="1748.92"/>
    <s v="NO_CONCILIADO"/>
  </r>
  <r>
    <x v="14"/>
    <m/>
    <x v="14"/>
    <x v="87"/>
    <s v="Q22186310002"/>
    <s v="CRV"/>
    <n v="2218631"/>
    <m/>
    <s v="NUMERO DE LIBRETA CUT: 00047081101 OPERACIÓN E18 TRANSFERENCIA DEL SISTEMA FINANCIERO POR CUENTA DE TERCEROS A LA CUT Devolucion de recursos economicos al ministerio de Desarrollo Rural y Tierras GOB 047 aportes Solidarios Patronal y del Asegurado FSOL"/>
    <m/>
    <m/>
    <m/>
    <m/>
    <m/>
    <m/>
    <n v="0"/>
    <n v="3060.61"/>
    <s v="NO_CONCILIADO"/>
  </r>
  <r>
    <x v="14"/>
    <m/>
    <x v="14"/>
    <x v="87"/>
    <s v="Q22186330002"/>
    <s v="CRV"/>
    <n v="2218633"/>
    <m/>
    <s v="NUMERO DE LIBRETA CUT: 00047081101 OPERACIÓN E18 TRANSFERENCIA DEL SISTEMA FINANCIERO POR CUENTA DE TERCEROS A LA CUT Devolucion de recursos economicos al ministerio de Desarrollo Rural y Tierras GOB 047 aportes al Sistema Integral de Pensiones FCI"/>
    <m/>
    <m/>
    <m/>
    <m/>
    <m/>
    <m/>
    <n v="0"/>
    <n v="12172.59"/>
    <s v="NO_CONCILIADO"/>
  </r>
  <r>
    <x v="56"/>
    <m/>
    <x v="56"/>
    <x v="87"/>
    <s v="S11262450003"/>
    <s v="COB"/>
    <n v="1126245"/>
    <m/>
    <s v="||TRANSFERENCIA DE FONDOS S/G MENSAJE SWIFT NRO. 6407, CORREO ELECTRONICO DE LA FECHA Y NOTA CITE DGAC/DAF/FIN/NE-0008/25 DE F.29.01.2025 (HRE-TGL-1866) DE LA DIRECCION GENERAL DE AERONAUTICA CIVIL (SECTOR PÚBLICO). DEBITO DE LA LIBRETA 00117012001 DGAC, REPOSICIÓN DE ÚTILES DE ESCRITORIO."/>
    <m/>
    <m/>
    <m/>
    <m/>
    <m/>
    <m/>
    <n v="60"/>
    <n v="0"/>
    <s v="NO_CONCILIADO"/>
  </r>
  <r>
    <x v="4"/>
    <m/>
    <x v="4"/>
    <x v="87"/>
    <s v="F0024957"/>
    <s v="NTE"/>
    <n v="11889239"/>
    <m/>
    <s v="De: 00513012004 Transferencia de recursos a solicitud de Yacimientos Petrolíferos Fiscales Bolivianos mediante nota CITE: YPFB/GAFC-796- DFC/URTE-215/2025 en aplicación al Decreto Supremo N° 5348 de 10 de marzo de 2025 y la Resolución Ministerial N° 26 de 27 de enero de 2025 que aprueba el Reglamento Operativo para el pago de obligaciones en el extranjero."/>
    <m/>
    <m/>
    <m/>
    <m/>
    <m/>
    <m/>
    <n v="48574327.689999998"/>
    <n v="0"/>
    <s v="NO_CONCILIADO"/>
  </r>
  <r>
    <x v="26"/>
    <m/>
    <x v="26"/>
    <x v="88"/>
    <s v="O22851820002"/>
    <s v="BOD"/>
    <n v="2285182"/>
    <m/>
    <s v="00099021001 DEPOSITO DE EFECTIVO, DEPOSITANTE: SALINAS LOPEZ GERSSON EDGAR BARTOLOME, CONCEPTO: PAGO POR EXCESO DE REFRIGERIO JUNIO/2024, CUENTA DE DEPOSITO: CUENTA UNICA DEL TESORO/DJBR"/>
    <m/>
    <m/>
    <m/>
    <m/>
    <m/>
    <m/>
    <n v="0"/>
    <n v="36"/>
    <s v="NO_CONCILIADO"/>
  </r>
  <r>
    <x v="110"/>
    <m/>
    <x v="110"/>
    <x v="88"/>
    <s v="O22851830002"/>
    <s v="BOD"/>
    <n v="2285183"/>
    <m/>
    <s v="00099021001 DEPOSITO DE EFECTIVO, DEPOSITANTE: COLQUE CUISARA MARIA, CONCEPTO: PAGO POR EXCESO DE REFRIGERIO MAYO/2024, CUENTA DE DEPOSITO: CUENTA UNICA DEL TESORO/DJBR"/>
    <m/>
    <m/>
    <m/>
    <m/>
    <m/>
    <m/>
    <n v="0"/>
    <n v="18"/>
    <s v="NO_CONCILIADO"/>
  </r>
  <r>
    <x v="42"/>
    <m/>
    <x v="42"/>
    <x v="88"/>
    <s v="O22851930002"/>
    <s v="BOD"/>
    <n v="2285193"/>
    <m/>
    <s v="00670012003 DEPOSITO DE EFECTIVO, DEPOSITANTE: IRMA SOL, CONCEPTO: COMPRA DE PAPEL EN DESUSO DE LA GESTION 2024, CUENTA DE DEPOSITO: CUENTA UNICA DEL TESORO"/>
    <m/>
    <m/>
    <m/>
    <m/>
    <m/>
    <m/>
    <n v="0"/>
    <n v="32038.7"/>
    <s v="NO_CONCILIADO"/>
  </r>
  <r>
    <x v="49"/>
    <m/>
    <x v="49"/>
    <x v="88"/>
    <s v="O22852040002"/>
    <s v="BOD"/>
    <n v="2285204"/>
    <m/>
    <s v="00020061101 DEPOSITO DE EFECTIVO, DEPOSITANTE: ADRIAN DELGADO HOYOS, CONCEPTO: OBSERVACION DE AUDITORIA, CUENTA DE DEPOSITO: CUENTA UNICA DEL TESORO"/>
    <m/>
    <m/>
    <m/>
    <m/>
    <m/>
    <m/>
    <n v="0"/>
    <n v="556"/>
    <s v="NO_CONCILIADO"/>
  </r>
  <r>
    <x v="11"/>
    <m/>
    <x v="11"/>
    <x v="88"/>
    <s v="O22852320002"/>
    <s v="BOD"/>
    <n v="2285232"/>
    <m/>
    <s v="00099021001 DEPOSITO DE EFECTIVO, DEPOSITANTE: CECILIA ALEJANDRA RIOS TERAN, CONCEPTO: RESTITUCION PROGRAMA 100 BECAS DE ESTUDIO PARA LA SOBERANIA CIENTIFICA Y TECNOLOGICA, CUENTA DE DEPOSITO: CUENTA UNICA DEL TESORO"/>
    <m/>
    <m/>
    <m/>
    <m/>
    <m/>
    <m/>
    <n v="0"/>
    <n v="5000"/>
    <s v="NO_CONCILIADO"/>
  </r>
  <r>
    <x v="11"/>
    <m/>
    <x v="11"/>
    <x v="88"/>
    <s v="O22852430002"/>
    <s v="BOD"/>
    <n v="2285243"/>
    <m/>
    <s v="00099021001 DEPOSITO DE EFECTIVO, DEPOSITANTE: FREDDY TEJADA MIRANDA, CONCEPTO: DEVOLUCION DE BECA DE ESTUDIO - CONTRATO DGESU-018/2015 - EX BECARIO FAVIO TEJADA MALDONADO, CUENTA DE DEPOSITO: CUENTA UNICA DEL TESORO"/>
    <m/>
    <m/>
    <m/>
    <m/>
    <m/>
    <m/>
    <n v="0"/>
    <n v="45113.760000000002"/>
    <s v="NO_CONCILIADO"/>
  </r>
  <r>
    <x v="2"/>
    <m/>
    <x v="2"/>
    <x v="88"/>
    <s v="O22853130002"/>
    <s v="BOD"/>
    <n v="2285313"/>
    <m/>
    <s v="00099021001 DEPOSITO DE EFECTIVO, DEPOSITANTE: OTILIA HORTENCIA CONDORI CUNO, CONCEPTO: POR COBRO INDEBIDO (SEGUNDAS NUPCIAS) DE LOLA CELESTINA CUNO CANASA Q.E.P.D., CUENTA DE DEPOSITO: CUENTA UNICA DEL TESORO"/>
    <m/>
    <m/>
    <m/>
    <m/>
    <m/>
    <m/>
    <n v="0"/>
    <n v="281.20999999999998"/>
    <s v="NO_CONCILIADO"/>
  </r>
  <r>
    <x v="0"/>
    <m/>
    <x v="0"/>
    <x v="88"/>
    <s v="O22853230002"/>
    <s v="BOD"/>
    <n v="2285323"/>
    <m/>
    <s v="00081011101 DEPOSITO DE EFECTIVO, DEPOSITANTE: JOSE MANUEL GAETE DAZA, CONCEPTO: RENOVACION DE TARJETA, CUENTA DE DEPOSITO: CUENTA UNICA DEL TESORO"/>
    <m/>
    <m/>
    <m/>
    <m/>
    <m/>
    <m/>
    <n v="0"/>
    <n v="25"/>
    <s v="NO_CONCILIADO"/>
  </r>
  <r>
    <x v="83"/>
    <m/>
    <x v="83"/>
    <x v="88"/>
    <s v="O22853260002"/>
    <s v="BOD"/>
    <n v="2285326"/>
    <m/>
    <s v="00099021001 DEPOSITO DE EFECTIVO, DEPOSITANTE: WINDSON JULY MARTINEZ, CONCEPTO: CALCULO DE EXCEDENTE DE WINDSON JULY MARTINEZ MES DE FEBRERO, CUENTA DE DEPOSITO: CUENTA UNICA DEL TESORO/DJBR"/>
    <m/>
    <m/>
    <m/>
    <m/>
    <m/>
    <m/>
    <n v="0"/>
    <n v="512.52"/>
    <s v="NO_CONCILIADO"/>
  </r>
  <r>
    <x v="83"/>
    <m/>
    <x v="83"/>
    <x v="88"/>
    <s v="O22853270002"/>
    <s v="BOD"/>
    <n v="2285327"/>
    <m/>
    <s v="00099021001 DEPOSITO DE EFECTIVO, DEPOSITANTE: WINDSON JULY MARTINEZ, CONCEPTO: CALCULO DE EXCEDENTE DE WINDSON JULY MARTINEZ MES DE MARZO, CUENTA DE DEPOSITO: CUENTA UNICA DEL TESORO/DJBR"/>
    <m/>
    <m/>
    <m/>
    <m/>
    <m/>
    <m/>
    <n v="0"/>
    <n v="3305.54"/>
    <s v="NO_CONCILIADO"/>
  </r>
  <r>
    <x v="22"/>
    <m/>
    <x v="22"/>
    <x v="88"/>
    <s v="O22853630002"/>
    <s v="BOD"/>
    <n v="2285363"/>
    <m/>
    <s v="00046171101 DEPOSITO DE EFECTIVO, DEPOSITANTE: NEUROIMPORT - GUNNAR CESAR MALLON CESPEDES, CONCEPTO: PAGO DE LA RA S/265, IMPORTADORA NEUROIMPORT, CUENTA DE DEPOSITO: CUENTA UNICA DEL TESORO"/>
    <m/>
    <m/>
    <m/>
    <m/>
    <m/>
    <m/>
    <n v="0"/>
    <n v="1000"/>
    <s v="NO_CONCILIADO"/>
  </r>
  <r>
    <x v="1"/>
    <m/>
    <x v="1"/>
    <x v="88"/>
    <s v="O22853680002"/>
    <s v="BOD"/>
    <n v="2285368"/>
    <m/>
    <s v="00015011108 DEPOSITO DE EFECTIVO, DEPOSITANTE: SUB CUENTA VARIOS, CONCEPTO: DEVOLUCION POR PAGO INADECUADO, CUENTA DE DEPOSITO: CUENTA UNICA DEL TESORO"/>
    <m/>
    <m/>
    <m/>
    <m/>
    <m/>
    <m/>
    <n v="0"/>
    <n v="8.49"/>
    <s v="NO_CONCILIADO"/>
  </r>
  <r>
    <x v="2"/>
    <m/>
    <x v="2"/>
    <x v="88"/>
    <s v="O22853760002"/>
    <s v="BOD"/>
    <n v="2285376"/>
    <m/>
    <s v="00099021001 DEPOSITO DE EFECTIVO, DEPOSITANTE: MARICELA CUELLAR ORTIZ, CONCEPTO: PAGO DE ENERGIA ELECTRICA, CUENTA DE DEPOSITO: CUENTA UNICA DEL TESORO"/>
    <m/>
    <m/>
    <m/>
    <m/>
    <m/>
    <m/>
    <n v="0"/>
    <n v="500"/>
    <s v="NO_CONCILIADO"/>
  </r>
  <r>
    <x v="7"/>
    <m/>
    <x v="7"/>
    <x v="88"/>
    <s v="O22853780002"/>
    <s v="BOD"/>
    <n v="2285378"/>
    <m/>
    <s v="00086011109 DEPOSITO DE EFECTIVO, DEPOSITANTE: MICHEL ALEJANDRA CHIPANA, CONCEPTO: REPOSICION DE CREDENCIAL, CUENTA DE DEPOSITO: CUENTA UNICA DEL TESORO"/>
    <m/>
    <m/>
    <m/>
    <m/>
    <m/>
    <m/>
    <n v="0"/>
    <n v="50"/>
    <s v="NO_CONCILIADO"/>
  </r>
  <r>
    <x v="41"/>
    <m/>
    <x v="41"/>
    <x v="88"/>
    <s v="B22852330002"/>
    <s v="BOD"/>
    <n v="2285233"/>
    <m/>
    <s v="00099021001 DEP.DE CHEQ.AJENOS,RET.DE CAM.,CONCEPTO: TRANSFERENCIA DE RECURSOS POR DEVOLUCION DE CURSO,DEP.: MIN DE DESARROLLO PRODUCTIVO Y ECONOMIA PLURAL , PROCEDENCIA: BANCO UNION S.A., CHEQUE: 3218, FECHA DE EMISION:07/05/2025"/>
    <m/>
    <m/>
    <m/>
    <m/>
    <m/>
    <m/>
    <n v="0"/>
    <n v="1680"/>
    <s v="NO_CONCILIADO"/>
  </r>
  <r>
    <x v="15"/>
    <m/>
    <x v="15"/>
    <x v="88"/>
    <s v="B22851840002"/>
    <s v="BOD"/>
    <n v="2285184"/>
    <m/>
    <s v="00099021001 DEP.DE CHEQ.AJENOS,RET.DE CAM.,CONCEPTO: CONVENIO DOBLE PERCEPCION SENASIR RONALD ZORRILLA VALDIVIA,DEP.: SERVICIO DE IMPUESTOS NACIONALES , PROCEDENCIA: BANCO UNION S.A., CHEQUE: 8075, FECHA DE EMISION:08/05/2025"/>
    <m/>
    <m/>
    <m/>
    <m/>
    <m/>
    <m/>
    <n v="0"/>
    <n v="696"/>
    <s v="NO_CONCILIADO"/>
  </r>
  <r>
    <x v="111"/>
    <m/>
    <x v="111"/>
    <x v="88"/>
    <s v="B22851890002"/>
    <s v="BOD"/>
    <n v="2285189"/>
    <m/>
    <s v="00290012001 DEP.DE CHEQ.AJENOS,RET.DE CAM.,CONCEPTO: OTROS INGRESOS S/G TRAMITE N°11249095,DEP.: SERVICIO DE IMPUESTOS NACIONALES , PROCEDENCIA: BANCO UNION S.A., CHEQUE: 8076, FECHA DE EMISION:08/05/2025"/>
    <m/>
    <m/>
    <m/>
    <m/>
    <m/>
    <m/>
    <n v="0"/>
    <n v="250"/>
    <s v="NO_CONCILIADO"/>
  </r>
  <r>
    <x v="41"/>
    <m/>
    <x v="41"/>
    <x v="88"/>
    <s v="B22852360002"/>
    <s v="BOD"/>
    <n v="2285236"/>
    <m/>
    <s v="00041011104 DEP.DE CHEQ.AJENOS,RET.DE CAM.,CONCEPTO: TRANSFERENCIA DE RECURSOS POR DEPÓSITO NO UTILIZADO PARA LA CERTIFICACION HECHO EN BOLIVIA,DEP.: MIN DE DESARROLLO PRODUCTIVO Y ECONOMIA PLURAL"/>
    <m/>
    <m/>
    <m/>
    <m/>
    <m/>
    <m/>
    <n v="0"/>
    <n v="5250"/>
    <s v="NO_CONCILIADO"/>
  </r>
  <r>
    <x v="2"/>
    <m/>
    <x v="2"/>
    <x v="88"/>
    <s v="B22852460002"/>
    <s v="BOD"/>
    <n v="2285246"/>
    <m/>
    <s v="00099021001 DEP.DE CHEQ.AJENOS,RET.DE CAM.,CONCEPTO: DEP.,DEP.: ALVARO RODRIGO GUZMAN COAQUIRA , PROCEDENCIA: BANCO UNION S.A., CHEQUE: 216041, FECHA DE EMISION:12/05/2025"/>
    <m/>
    <m/>
    <m/>
    <m/>
    <m/>
    <m/>
    <n v="0"/>
    <n v="5128.45"/>
    <s v="NO_CONCILIADO"/>
  </r>
  <r>
    <x v="7"/>
    <m/>
    <x v="7"/>
    <x v="88"/>
    <s v="B22852510002"/>
    <s v="BOD"/>
    <n v="2285251"/>
    <m/>
    <s v="00086011102 DEP.DE CHEQ.AJENOS,RET.DE CAM.,CONCEPTO: MULTAS POR CONTRAVENCIONES A LA LES DE MEDIO AMBIENTE,DEP.: RAQUEL SAAVEDRA SAUCEDO , PROCEDENCIA: BANCO UNION S.A., CHEQUE: 216040, FECHA DE EMISION:12/05/2025"/>
    <m/>
    <m/>
    <m/>
    <m/>
    <m/>
    <m/>
    <n v="0"/>
    <n v="7613.58"/>
    <s v="NO_CONCILIADO"/>
  </r>
  <r>
    <x v="2"/>
    <m/>
    <x v="2"/>
    <x v="88"/>
    <s v="B22852570002"/>
    <s v="BOD"/>
    <n v="2285257"/>
    <m/>
    <s v="00099021001 DEP.DE CHEQ.AJENOS,RET.DE CAM.,CONCEPTO: REVERSION DE BOLETA MENSUAL MES DE ABRIL,DEP.: DILMAR FREDDY MEZA SEVILLA , PROCEDENCIA: BANCO UNION S.A., CHEQUE: 216042, FECHA DE EMISION:12/05/2025"/>
    <m/>
    <m/>
    <m/>
    <m/>
    <m/>
    <m/>
    <n v="0"/>
    <n v="2556.2399999999998"/>
    <s v="NO_CONCILIADO"/>
  </r>
  <r>
    <x v="59"/>
    <m/>
    <x v="59"/>
    <x v="88"/>
    <s v="B22852800002"/>
    <s v="BOD"/>
    <n v="2285280"/>
    <m/>
    <s v="00066021004 DEP.DE CHEQ.AJENOS,RET.DE CAM.,CONCEPTO: SANCION ATRASOS CONSULTORES,DEP.: MIN. PLANIFICACION DEL DESARROLLO , PROCEDENCIA: BANCO UNION S.A., CHEQUE: 7374, FECHA DE EMISION:09/05/2025"/>
    <m/>
    <m/>
    <m/>
    <m/>
    <m/>
    <m/>
    <n v="0"/>
    <n v="245"/>
    <s v="NO_CONCILIADO"/>
  </r>
  <r>
    <x v="106"/>
    <m/>
    <x v="106"/>
    <x v="88"/>
    <s v="G31314760002"/>
    <s v="CRV"/>
    <n v="3131476"/>
    <m/>
    <s v="REGULARIZACION DE TRANSFERENCIA DEL EXTERIOR SEGUN SWIFT NO.6410 DE FECHA 12/05/2025 ORDENANTE: CONSULADO GENERAL DE BOLIVIA EN WASHINGTON REF.: CASHPRO - ONLINE S005710 LIB. 00340012005 SEGIP - RECAUDACION EXTERIOR - CEDULAS DE IDENTIDAD"/>
    <m/>
    <m/>
    <m/>
    <m/>
    <m/>
    <m/>
    <n v="0"/>
    <n v="56131.33"/>
    <s v="NO_CONCILIADO"/>
  </r>
  <r>
    <x v="106"/>
    <m/>
    <x v="106"/>
    <x v="88"/>
    <s v="G31314770001"/>
    <s v="CVD"/>
    <n v="3131477"/>
    <m/>
    <s v="COBRO COSTOS DE PAPELERIA POR REGULARIZACION DE TRANSFERENCIA DEL EXTERIOR POR ORDEN DE CONSULADO GENERAL DE BOLIVIA EN WASHINGTON REF.: CASHPRO - ONLINE S005710 LIB. 00340012003 RECAUDACION EXTRANJERIA - C.I. -L.C."/>
    <m/>
    <m/>
    <m/>
    <m/>
    <m/>
    <m/>
    <n v="60"/>
    <n v="0"/>
    <s v="NO_CONCILIADO"/>
  </r>
  <r>
    <x v="4"/>
    <m/>
    <x v="4"/>
    <x v="88"/>
    <s v="G31318480001"/>
    <s v="CVD"/>
    <n v="3131848"/>
    <m/>
    <s v="COBRO COSTOS DE PAPELERIA SEGUN TRANSFERENCIA DEL EXTERIOR POR ORDEN DE COMPANHIA MATO - GROSSENSE DE GAS - MTGAS REF.: INVOICE EXB-MTTM-05/25 FECHA VALOR 12/05/2025 LIB. 00513012015 YPFB-HEROES DEL CHACO-BS"/>
    <m/>
    <m/>
    <m/>
    <m/>
    <m/>
    <m/>
    <n v="60"/>
    <n v="0"/>
    <s v="NO_CONCILIADO"/>
  </r>
  <r>
    <x v="89"/>
    <m/>
    <x v="89"/>
    <x v="88"/>
    <s v="S11262910003"/>
    <s v="COB"/>
    <n v="1126291"/>
    <m/>
    <s v="||TRANSFERENCIA DE FONDOS SEGÚN MENSAJES SWIFT N°6466 Y 6468 DE LA FECHA Y NOTA CITE: CAR/DGE-DNAF N°0031/2025 DE NAVEGACIÓN AEREA Y AEROPUERTOS BOLIVIANOS DE FECHA 29/01/2025 (HRE-TGL-1912). (SECTOR PÚBLICO). DÉBITO DE LA LIBRETA 00389012001 NAABOL  ADMINISTRACIÓN CENTRAL, REPOSICIÓN DE ÚTILES DE ESCRITORIO"/>
    <m/>
    <m/>
    <m/>
    <m/>
    <m/>
    <m/>
    <n v="60"/>
    <n v="0"/>
    <s v="NO_CONCILIADO"/>
  </r>
  <r>
    <x v="56"/>
    <m/>
    <x v="56"/>
    <x v="88"/>
    <s v="S11262990003"/>
    <s v="COB"/>
    <n v="1126299"/>
    <m/>
    <s v="||TRANSFERENCIA DE FONDOS S/G MENSAJE SWIFT NRO. 6465-6467 EN ATENCIÓN A NOTA: DGAC/DAF/FIN/NE-0008/25 (HRE-TGL-2025-1866) ENVIADO POR LA DIRECCIÓN GENERAL DE AERONÁUTICA CIVIL (SECTOR PÚBLICO). DEBITO DE LA LIBRETA 00117012001 DGAC, REPOSICIÓN ÚTILES DE ESCRITORIO."/>
    <m/>
    <m/>
    <m/>
    <m/>
    <m/>
    <m/>
    <n v="60"/>
    <n v="0"/>
    <s v="NO_CONCILIADO"/>
  </r>
  <r>
    <x v="5"/>
    <m/>
    <x v="5"/>
    <x v="88"/>
    <s v="Q22194270002"/>
    <s v="CRV"/>
    <n v="2219427"/>
    <m/>
    <s v="NUMERO DE LIBRETA CUT: 00099021001 OPERACIÓN E18 TRANSFERENCIA DEL SISTEMA FINANCIERO POR CUENTA DE TERCEROS A LA CUT transferencia a cuenta unica del tesoro"/>
    <m/>
    <m/>
    <m/>
    <m/>
    <m/>
    <m/>
    <n v="0"/>
    <n v="107754.83"/>
    <s v="NO_CONCILIADO"/>
  </r>
  <r>
    <x v="5"/>
    <m/>
    <x v="5"/>
    <x v="88"/>
    <s v="Q22194280002"/>
    <s v="CRV"/>
    <n v="2219428"/>
    <m/>
    <s v="NUMERO DE LIBRETA CUT: 00099021001 OPERACIÓN E18 TRANSFERENCIA DEL SISTEMA FINANCIERO POR CUENTA DE TERCEROS A LA CUT transferencia unica del tesoro"/>
    <m/>
    <m/>
    <m/>
    <m/>
    <m/>
    <m/>
    <n v="0"/>
    <n v="859288.32"/>
    <s v="NO_CONCILIADO"/>
  </r>
  <r>
    <x v="89"/>
    <m/>
    <x v="89"/>
    <x v="88"/>
    <s v="S11263250003"/>
    <s v="COB"/>
    <n v="1126325"/>
    <m/>
    <s v="||TRANSFERENCIA DE FONDOS S/G MENSAJE SWIFT NRO. 6460 EN ATENCIÓN A CORREO ELECTRÓNICO DE NAABOL Y NOTA CITE: CAR/DGE-DNAF N°0031/2025 DE FECHA 29/1/2025 (HRE-TGL-1912) ENVIADA POR NAVEGACIÓN AÉREA Y AEROPUERTOS BOLIVIANOS (SECTOR PÚBLICO). DEBITO DE LA LIBRETA 00389012001 NAABOL-ADMINISTRACIÓN CENTRAL, COBRO DE ÚTILES DE ESCRITORIO."/>
    <m/>
    <m/>
    <m/>
    <m/>
    <m/>
    <m/>
    <n v="60"/>
    <n v="0"/>
    <s v="NO_CONCILIADO"/>
  </r>
  <r>
    <x v="56"/>
    <m/>
    <x v="56"/>
    <x v="88"/>
    <s v="S11262930003"/>
    <s v="COB"/>
    <n v="1126293"/>
    <m/>
    <s v="||TRANSFERENCIA DE FONDOS S/G MENSAJES SWIFT NROS. 6458 Y 6457, DE LA FECHA Y NOTA CITE DGAC/DAF/FIN/NE-0008/25 DE F.29.01.2025 (HRE-TGL-1866) DE LA DIRECCION GENERAL DE AERONAUTICA CIVIL (SECTOR PÚBLICO). DEBITO DE LA LIBRETA 00117012001 DGAC, REPOSICIÓN DE ÚTILES DE ESCRITORIO."/>
    <m/>
    <m/>
    <m/>
    <m/>
    <m/>
    <m/>
    <n v="60"/>
    <n v="0"/>
    <s v="NO_CONCILIADO"/>
  </r>
  <r>
    <x v="4"/>
    <m/>
    <x v="4"/>
    <x v="88"/>
    <s v="G31318500001"/>
    <s v="CVD"/>
    <n v="3131850"/>
    <m/>
    <s v="COBRO COSTOS DE PAPELERIA SEGUN TRANSFERENCIA DEL EXTERIOR POR ORDEN DE COMPANHIA MATO - GROSSENSE DE GAS MTGAS REF.: INVOICE EXB-MTT-39/25 FECHA VALOR 12/05/2025 LIB. 00513012015 YPFB-HEROES DEL CHACO-BS"/>
    <m/>
    <m/>
    <m/>
    <m/>
    <m/>
    <m/>
    <n v="60"/>
    <n v="0"/>
    <s v="NO_CONCILIADO"/>
  </r>
  <r>
    <x v="96"/>
    <m/>
    <x v="96"/>
    <x v="88"/>
    <s v="G31320200002"/>
    <s v="CRV"/>
    <n v="3132020"/>
    <m/>
    <s v="TRANSFERENCIA DEL EXTERIOR SEGUN SWIFT NO.6464 Y NO.6463 DE FECHA 12/05/2025 ORDENANTE: CAMMESA CIA ADM DEL MERCADO MAYORIS (CAPITAL FEDERAL ARGENTINA) REF.: CRED 4364243129FS LIB. 00514012005 ENDE-Bs. ING EGR INTERCAMBIO INTERNAL ENERGIA ELECTRICA"/>
    <m/>
    <m/>
    <m/>
    <m/>
    <m/>
    <m/>
    <n v="0"/>
    <n v="10026209.74"/>
    <s v="NO_CONCILIADO"/>
  </r>
  <r>
    <x v="4"/>
    <m/>
    <x v="4"/>
    <x v="88"/>
    <s v="F0024993"/>
    <s v="NTE"/>
    <n v="11895576"/>
    <m/>
    <s v="De: 00513012004 Transferencia de recursos a solicitud de Yacimientos Petrolíferos Fiscales Bolivianos mediante nota CITE: YPFB/GAFC/812-DFC/URTE-218/2025 en aplicación al Decreto Supremo N° 5348 de 10 de marzo de 2025 y la Resolución Ministerial N° 26 de 27 de enero de 2025 que aprueba el Reglamento Operativo para el pago de obligaciones en el extranjero H.R. 2025-19974-R"/>
    <m/>
    <m/>
    <m/>
    <m/>
    <m/>
    <m/>
    <n v="81051076.620000005"/>
    <n v="0"/>
    <s v="NO_CONCILIADO"/>
  </r>
  <r>
    <x v="96"/>
    <m/>
    <x v="96"/>
    <x v="88"/>
    <s v="G31320210001"/>
    <s v="CVD"/>
    <n v="3132021"/>
    <m/>
    <s v="COBRO COSTOS DE PAPELERIA SEGUN TRANSFERENCIA DEL EXTERIOR POR ORDEN DE CAMMESA CIA ADM DEL MERCADO MAYORIS (CAPITAL FEDERAL ARGENTINA) REF.: CRED 4364243129FS LIB. 00514012005 ENDE-Bs. ING EGR INTERCAMBIO INTERNAL ENERGIA ELECTRICA"/>
    <m/>
    <m/>
    <m/>
    <m/>
    <m/>
    <m/>
    <n v="60"/>
    <n v="0"/>
    <s v="NO_CONCILIADO"/>
  </r>
  <r>
    <x v="2"/>
    <m/>
    <x v="2"/>
    <x v="89"/>
    <s v="O22855820002"/>
    <s v="BOD"/>
    <n v="2285582"/>
    <m/>
    <s v="00099021001 DEPOSITO DE EFECTIVO, DEPOSITANTE: LEONARDO ANIBAL COLQUE CANAZA, CONCEPTO: PAGO DE AGUA, CUENTA DE DEPOSITO: CUENTA UNICA DEL TESORO"/>
    <m/>
    <m/>
    <m/>
    <m/>
    <m/>
    <m/>
    <n v="0"/>
    <n v="1000"/>
    <s v="NO_CONCILIADO"/>
  </r>
  <r>
    <x v="2"/>
    <m/>
    <x v="2"/>
    <x v="89"/>
    <s v="O22855840002"/>
    <s v="BOD"/>
    <n v="2285584"/>
    <m/>
    <s v="00099021001 DEPOSITO DE EFECTIVO, DEPOSITANTE: LEONARDO ANIBAL COLQUE CANAZA, CONCEPTO: PAGO ENERGIA ELECTRICA, CUENTA DE DEPOSITO: CUENTA UNICA DEL TESORO"/>
    <m/>
    <m/>
    <m/>
    <m/>
    <m/>
    <m/>
    <n v="0"/>
    <n v="1000"/>
    <s v="NO_CONCILIADO"/>
  </r>
  <r>
    <x v="2"/>
    <m/>
    <x v="2"/>
    <x v="89"/>
    <s v="O22855870002"/>
    <s v="BOD"/>
    <n v="2285587"/>
    <m/>
    <s v="00099021001 DEPOSITO DE EFECTIVO, DEPOSITANTE: LEONARDO ANIBAL COLQUE CANAZA, CONCEPTO: PAGO GAS, CUENTA DE DEPOSITO: CUENTA UNICA DEL TESORO"/>
    <m/>
    <m/>
    <m/>
    <m/>
    <m/>
    <m/>
    <n v="0"/>
    <n v="1454.96"/>
    <s v="NO_CONCILIADO"/>
  </r>
  <r>
    <x v="11"/>
    <m/>
    <x v="11"/>
    <x v="89"/>
    <s v="O22856020002"/>
    <s v="BOD"/>
    <n v="2285602"/>
    <m/>
    <s v="00016011101 DEPOSITO DE EFECTIVO, DEPOSITANTE: U.E. SAN ANDRES &quot;A&quot;, CONCEPTO: ALQUILER DE AUDITORIO &quot;AVELINO SIÑANI&quot;, TURNO TARDE, CUENTA DE DEPOSITO: CUENTA UNICA DEL TESORO"/>
    <m/>
    <m/>
    <m/>
    <m/>
    <m/>
    <m/>
    <n v="0"/>
    <n v="2500"/>
    <s v="NO_CONCILIADO"/>
  </r>
  <r>
    <x v="2"/>
    <m/>
    <x v="2"/>
    <x v="89"/>
    <s v="O22856090002"/>
    <s v="BOD"/>
    <n v="2285609"/>
    <m/>
    <s v="00099021001 DEPOSITO DE EFECTIVO, DEPOSITANTE: CONCHARI ZEBALLOS TERESA, CONCEPTO: DEVOLUCION, CUENTA DE DEPOSITO: CUENTA UNICA DEL TESORO"/>
    <m/>
    <m/>
    <m/>
    <m/>
    <m/>
    <m/>
    <n v="0"/>
    <n v="8832"/>
    <s v="NO_CONCILIADO"/>
  </r>
  <r>
    <x v="22"/>
    <m/>
    <x v="22"/>
    <x v="89"/>
    <s v="O22856100002"/>
    <s v="BOD"/>
    <n v="2285610"/>
    <m/>
    <s v="00046191101 DEPOSITO DE EFECTIVO, DEPOSITANTE: GROVER RODRIGUEZ, CONCEPTO: MULTA - IVA 13 %, CUENTA DE DEPOSITO: CUENTA UNICA DEL TESORO"/>
    <m/>
    <m/>
    <m/>
    <m/>
    <m/>
    <m/>
    <n v="0"/>
    <n v="33"/>
    <s v="NO_CONCILIADO"/>
  </r>
  <r>
    <x v="22"/>
    <m/>
    <x v="22"/>
    <x v="89"/>
    <s v="O22856350002"/>
    <s v="BOD"/>
    <n v="2285635"/>
    <m/>
    <s v="00046171101 DEPOSITO DE EFECTIVO, DEPOSITANTE: GIOVANA CHOQUE, CONCEPTO: (1) SANCION JURIDICA, CUENTA DE DEPOSITO: CUENTA UNICA DEL TESORO"/>
    <m/>
    <m/>
    <m/>
    <m/>
    <m/>
    <m/>
    <n v="0"/>
    <n v="500"/>
    <s v="NO_CONCILIADO"/>
  </r>
  <r>
    <x v="11"/>
    <m/>
    <x v="11"/>
    <x v="89"/>
    <s v="O22856490002"/>
    <s v="BOD"/>
    <n v="2285649"/>
    <m/>
    <s v="00016011101 DEPOSITO DE EFECTIVO, DEPOSITANTE: MARCELO SOLIZ ROJAS, CONCEPTO: DEOLUCION DE PASAJE AEREO, CUENTA DE DEPOSITO: CUENTA UNICA DEL TESORO"/>
    <m/>
    <m/>
    <m/>
    <m/>
    <m/>
    <m/>
    <n v="0"/>
    <n v="711"/>
    <s v="NO_CONCILIADO"/>
  </r>
  <r>
    <x v="49"/>
    <m/>
    <x v="49"/>
    <x v="89"/>
    <s v="O22857020002"/>
    <s v="BOD"/>
    <n v="2285702"/>
    <m/>
    <s v="00020031101 DEPOSITO DE EFECTIVO, DEPOSITANTE: YACIMIENTOS PETROLIFEROS FISCALES BOLIVIANOS, CONCEPTO: REVERSION GTE 11 GESTIONES PASADAS, CUENTA DE DEPOSITO: CUENTA UNICA DEL TESORO"/>
    <m/>
    <m/>
    <m/>
    <m/>
    <m/>
    <m/>
    <n v="0"/>
    <n v="15"/>
    <s v="NO_CONCILIADO"/>
  </r>
  <r>
    <x v="2"/>
    <m/>
    <x v="2"/>
    <x v="89"/>
    <s v="O22857110002"/>
    <s v="BOD"/>
    <n v="2285711"/>
    <m/>
    <s v="00099021001 DEPOSITO DE EFECTIVO, DEPOSITANTE: RUBEN BENITO PONGO, CONCEPTO: REVERSION, CUENTA DE DEPOSITO: CUENTA UNICA DEL TESORO"/>
    <m/>
    <m/>
    <m/>
    <m/>
    <m/>
    <m/>
    <n v="0"/>
    <n v="9127.43"/>
    <s v="NO_CONCILIADO"/>
  </r>
  <r>
    <x v="22"/>
    <m/>
    <x v="22"/>
    <x v="89"/>
    <s v="O22857240002"/>
    <s v="BOD"/>
    <n v="2285724"/>
    <m/>
    <s v="00046171101 DEPOSITO DE EFECTIVO, DEPOSITANTE: LABORATORIO ARTESANAL ANCESTRAL BONAFIX, CONCEPTO: INGRESOS POR VENTA DE SERVICIO, CUENTA DE DEPOSITO: CUENTA UNICA DEL TESORO"/>
    <m/>
    <m/>
    <m/>
    <m/>
    <m/>
    <m/>
    <n v="0"/>
    <n v="5000"/>
    <s v="NO_CONCILIADO"/>
  </r>
  <r>
    <x v="112"/>
    <m/>
    <x v="112"/>
    <x v="89"/>
    <s v="O22857350002"/>
    <s v="BOD"/>
    <n v="2285735"/>
    <m/>
    <s v="00593012001 DEPOSITO DE EFECTIVO, DEPOSITANTE: MIRIAM CINTIA PACASI ARAMAYO, CONCEPTO: POR LA VENTA DE FIBRA LAVADA DE LLAMA, CUENTA DE DEPOSITO: CUENTA UNICA DEL TESORO"/>
    <m/>
    <m/>
    <m/>
    <m/>
    <m/>
    <m/>
    <n v="0"/>
    <n v="103675.9"/>
    <s v="NO_CONCILIADO"/>
  </r>
  <r>
    <x v="11"/>
    <m/>
    <x v="11"/>
    <x v="89"/>
    <s v="O22857380002"/>
    <s v="BOD"/>
    <n v="2285738"/>
    <m/>
    <s v="00016011101 DEPOSITO DE EFECTIVO, DEPOSITANTE: TONNY RICHARD MENDOZA ROLLANO, CONCEPTO: RESARCIMIENTO DE CURSO SUBVENCIONADO MINISTERIO DE EDUCACION, CUENTA DE DEPOSITO: CUENTA UNICA DEL TESORO"/>
    <m/>
    <m/>
    <m/>
    <m/>
    <m/>
    <m/>
    <n v="0"/>
    <n v="200"/>
    <s v="NO_CONCILIADO"/>
  </r>
  <r>
    <x v="11"/>
    <m/>
    <x v="11"/>
    <x v="89"/>
    <s v="O22857400002"/>
    <s v="BOD"/>
    <n v="2285740"/>
    <m/>
    <s v="00016011101 DEPOSITO DE EFECTIVO, DEPOSITANTE: ANA ARCELY PEÑARANDA CUETO, CONCEPTO: RESARCIMIENTO DE CURSO SUBVENCIONADO MINISTERIO DE EDUCACION, CUENTA DE DEPOSITO: CUENTA UNICA DEL TESORO"/>
    <m/>
    <m/>
    <m/>
    <m/>
    <m/>
    <m/>
    <n v="0"/>
    <n v="200"/>
    <s v="NO_CONCILIADO"/>
  </r>
  <r>
    <x v="11"/>
    <m/>
    <x v="11"/>
    <x v="89"/>
    <s v="O22857650002"/>
    <s v="BOD"/>
    <n v="2285765"/>
    <m/>
    <s v="00099021001 DEPOSITO DE EFECTIVO, DEPOSITANTE: LUIS ANDRES MOLLERICON TITIRICO, CONCEPTO: DEV. DE EX-BECARIO LUIS ANDRES MOLLERICON TITIRICO CONTRATO DGSE-014/2018, CUENTA DE DEPOSITO: CUENTA UNICA DEL TESORO"/>
    <m/>
    <m/>
    <m/>
    <m/>
    <m/>
    <m/>
    <n v="0"/>
    <n v="7000"/>
    <s v="NO_CONCILIADO"/>
  </r>
  <r>
    <x v="2"/>
    <m/>
    <x v="2"/>
    <x v="89"/>
    <s v="O22857670002"/>
    <s v="BOD"/>
    <n v="2285767"/>
    <m/>
    <s v="00099021001 DEPOSITO DE EFECTIVO, DEPOSITANTE: MIRIAM NEDA GARCES VASQUEZ VDA. DE CARDONA, CONCEPTO: REVERSION TOTAL DE PAGO DE HABERES - MARZO 2025, CUENTA DE DEPOSITO: CUENTA UNICA DEL TESORO"/>
    <m/>
    <m/>
    <m/>
    <m/>
    <m/>
    <m/>
    <n v="0"/>
    <n v="8106.79"/>
    <s v="NO_CONCILIADO"/>
  </r>
  <r>
    <x v="75"/>
    <m/>
    <x v="75"/>
    <x v="89"/>
    <s v="O22857680002"/>
    <s v="BOD"/>
    <n v="2285768"/>
    <m/>
    <s v="00206012001 DEPOSITO DE EFECTIVO, DEPOSITANTE: INSTITUTO NACIONAL DE ESTADISTICA, CONCEPTO: DEPÓSITO POR VENTAS DE LA OFICINA CENTRAL LA PAZ, DE FECHA 12/05/2025, CUENTA DE DEPOSITO: CUENTA UNICA DEL TESORO"/>
    <m/>
    <m/>
    <m/>
    <m/>
    <m/>
    <m/>
    <n v="0"/>
    <n v="50"/>
    <s v="NO_CONCILIADO"/>
  </r>
  <r>
    <x v="5"/>
    <m/>
    <x v="5"/>
    <x v="89"/>
    <s v="B22855970002"/>
    <s v="BOD"/>
    <n v="2285597"/>
    <m/>
    <s v="00099021001 DEP.DE CHEQ.AJENOS,RET.DE CAM.,CONCEPTO: INCAPACIDADES,DEP.: CAJA NACIONAL DE SALUD , PROCEDENCIA: BANCO UNION S.A., CHEQUE: 5071, FECHA DE EMISION:02/05/2025"/>
    <m/>
    <m/>
    <m/>
    <m/>
    <m/>
    <m/>
    <n v="0"/>
    <n v="30121.5"/>
    <s v="NO_CONCILIADO"/>
  </r>
  <r>
    <x v="1"/>
    <m/>
    <x v="1"/>
    <x v="89"/>
    <s v="B22856590002"/>
    <s v="BOD"/>
    <n v="2285659"/>
    <m/>
    <s v="00015011108 DEP.DE CHEQ.AJENOS,RET.DE CAM.,CONCEPTO: DEPÓSITO A LA CUT,DEP.: MINISTERIO DE GOBIERNO , PROCEDENCIA: BANCO UNION S.A., CHEQUE: 52536, FECHA DE EMISION:09/05/2025"/>
    <m/>
    <m/>
    <m/>
    <m/>
    <m/>
    <m/>
    <n v="0"/>
    <n v="100"/>
    <s v="NO_CONCILIADO"/>
  </r>
  <r>
    <x v="1"/>
    <m/>
    <x v="1"/>
    <x v="89"/>
    <s v="B22856600002"/>
    <s v="BOD"/>
    <n v="2285660"/>
    <m/>
    <s v="00015011108 DEP.DE CHEQ.AJENOS,RET.DE CAM.,CONCEPTO: DEPÓSITO A LA CUT,DEP.: MINISTERIO DE GOBIERNO , PROCEDENCIA: BANCO UNION S.A., CHEQUE: 52535, FECHA DE EMISION:09/05/2025"/>
    <m/>
    <m/>
    <m/>
    <m/>
    <m/>
    <m/>
    <n v="0"/>
    <n v="100"/>
    <s v="NO_CONCILIADO"/>
  </r>
  <r>
    <x v="1"/>
    <m/>
    <x v="1"/>
    <x v="89"/>
    <s v="B22856620002"/>
    <s v="BOD"/>
    <n v="2285662"/>
    <m/>
    <s v="00015011108 DEP.DE CHEQ.AJENOS,RET.DE CAM.,CONCEPTO: DEPÓSITO A LA CUT,DEP.: MINISTERIO DE GOBIERNO , PROCEDENCIA: BANCO UNION S.A., CHEQUE: 52534, FECHA DE EMISION:09/05/2025"/>
    <m/>
    <m/>
    <m/>
    <m/>
    <m/>
    <m/>
    <n v="0"/>
    <n v="100"/>
    <s v="NO_CONCILIADO"/>
  </r>
  <r>
    <x v="13"/>
    <m/>
    <x v="13"/>
    <x v="89"/>
    <s v="G31331000002"/>
    <s v="CRV"/>
    <n v="3133100"/>
    <m/>
    <s v="PAGO PRÉSTAMO BID BID 1020-SF-BO VCTO. 13-05-2025 POR CUENTA DE BANCO DE DESARROLLO , VALOR 13-05-2025 CAPITAL BS 1.346.605,83 INTERESES BS 373.673,99"/>
    <m/>
    <m/>
    <m/>
    <m/>
    <m/>
    <m/>
    <n v="0"/>
    <n v="1720279.82"/>
    <s v="NO_CONCILIADO"/>
  </r>
  <r>
    <x v="9"/>
    <m/>
    <x v="9"/>
    <x v="89"/>
    <s v="Q22198900002"/>
    <s v="CRV"/>
    <n v="2219890"/>
    <m/>
    <s v="NUMERO DE LIBRETA CUT: LIBRETA NÂ° 00099021001 OPERACIÓN E75 TRANSFERENCIA DE LA CUENTA FISCAL BUN A LA CUT EN MN TRANSFERENCIA DE FONDOS A SOLICITUD DE: GOBIERNO AUTONOMO MUNICIPAL ESCARA, CITE: G.A.M.E./E.M./ NÂ° 151/2025 CUENTA CUT 3987 LIBRETA NÂ° 00099021001 TGN-RECURSOS ORDINARIOS, MOTI"/>
    <m/>
    <m/>
    <m/>
    <m/>
    <m/>
    <m/>
    <n v="0"/>
    <n v="86.11"/>
    <s v="NO_CONCILIADO"/>
  </r>
  <r>
    <x v="9"/>
    <m/>
    <x v="9"/>
    <x v="89"/>
    <s v="Q22198910002"/>
    <s v="CRV"/>
    <n v="2219891"/>
    <m/>
    <s v="NUMERO DE LIBRETA CUT: LIBRETA NÂ° 00099021001 OPERACIÓN E75 TRANSFERENCIA DE LA CUENTA FISCAL BUN A LA CUT EN MN TRANSFERENCIA DE FONDOS A SOLICITUD DE: GOBIERNO AUTONOMO MUNICIPAL ESCARA, CITE: G.A.M.E./E.M./ NÂ° 150/2025 CUENTA CUT 3987 LIBRETA NÂ° 00099021001 TGN-RECURSOS ORDINARIOS, MOTI"/>
    <m/>
    <m/>
    <m/>
    <m/>
    <m/>
    <m/>
    <n v="0"/>
    <n v="0.31"/>
    <s v="NO_CONCILIADO"/>
  </r>
  <r>
    <x v="94"/>
    <m/>
    <x v="94"/>
    <x v="89"/>
    <s v="Q22198920002"/>
    <s v="CRV"/>
    <n v="2219892"/>
    <m/>
    <s v="NUMERO DE LIBRETA CUT: LIBRETA NÂ°00373024105 OPERACIÓN E75 TRANSFERENCIA DE LA CUENTA FISCAL BUN A LA CUT EN MN TRANSFERENCIA DE FONDOS A SOLICITUD DE: GOB. AUTONOMO MCPAL. HUACARAJE - CUENTA UNICA MUNICIPAL - CUM, CITE: GAMHUA- MAE - NÂ°71/2025, CUENTA CUT 3987 LIBRETA NÂ°00373024105 - FDI"/>
    <m/>
    <m/>
    <m/>
    <m/>
    <m/>
    <m/>
    <n v="0"/>
    <n v="124218.8"/>
    <s v="NO_CONCILIADO"/>
  </r>
  <r>
    <x v="94"/>
    <m/>
    <x v="94"/>
    <x v="89"/>
    <s v="Q22198940002"/>
    <s v="CRV"/>
    <n v="2219894"/>
    <m/>
    <s v="NUMERO DE LIBRETA CUT: LIBRETA NÂ° 00373024108 OPERACIÓN E75 TRANSFERENCIA DE LA CUENTA FISCAL BUN A LA CUT EN MN TRANSFERENCIA DE FONDOS A SOLICITUD DE: GOBIERNO AUTONOMO MUNICIPAL DE COMARAPA CITE: GAMC.JVA - OF. NÂ° 201/2025 CUENTA CUT 3987 LIBRETA NÂ° 00373024108 FDI - TRANSFERENCIAS PROG"/>
    <m/>
    <m/>
    <m/>
    <m/>
    <m/>
    <m/>
    <n v="0"/>
    <n v="11019.88"/>
    <s v="NO_CONCILIADO"/>
  </r>
  <r>
    <x v="4"/>
    <m/>
    <x v="4"/>
    <x v="89"/>
    <s v="S11264880001"/>
    <s v="COB"/>
    <n v="1126488"/>
    <m/>
    <s v="'COBRO DE'||ÚTILES DE ESCRITORIO POR EL COMPROBANTE NRO.1126486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83"/>
    <m/>
    <x v="83"/>
    <x v="89"/>
    <s v="G31338040004"/>
    <s v="DVD"/>
    <n v="23150"/>
    <m/>
    <s v="VENTA DE DIVISAS CON TRANSFERENCIA DE FONDOS A SOLICITUD DE INSTITUTO NACIONAL DE INNOVACION AGROPECUARIA Y FORESTAL (INIAF) SEGUN SOLICITUD 23150 REF: 02347-2025 PAGO A ISTA POR COMPRA DE CERTIFICADOS NARANJA DE EXPORTACION DE SEMILLAS PARA LA GESTION 2025, SEGUN INFORME INF/INIAF/DNS/N 0020/2025, LIB. 00222012001 INIAF- A NIVEL NACIONAL POR DIFERENCIAL CAMBIARIO"/>
    <m/>
    <m/>
    <m/>
    <m/>
    <m/>
    <m/>
    <n v="24.69"/>
    <n v="0"/>
    <s v="NO_CONCILIADO"/>
  </r>
  <r>
    <x v="13"/>
    <m/>
    <x v="13"/>
    <x v="89"/>
    <s v="S11264640002"/>
    <s v="CRV"/>
    <n v="1126464"/>
    <m/>
    <s v="||REGULARIZACION DEL COMPROBANTE G-3133100 DE FECHA 13-05-2025, POR OMISIÓN DE LA LIBRETA DE ABONO LIBRETA NRO 00099021001 TGN-RECURSOS ORDINARIOS (3987) - ALIVIO MDRI"/>
    <m/>
    <m/>
    <m/>
    <m/>
    <m/>
    <m/>
    <n v="0"/>
    <n v="1720279.82"/>
    <s v="NO_CONCILIADO"/>
  </r>
  <r>
    <x v="13"/>
    <m/>
    <x v="13"/>
    <x v="89"/>
    <s v="S11264640001"/>
    <s v="DEV"/>
    <n v="1126464"/>
    <m/>
    <s v="||REGULARIZACION DEL COMPROBANTE G-3133100 DE FECHA 13-05-2025, POR OMISIÓN DE LA LIBRETA DE ABONO REGULARIZACION DEL COMPROBANTE G-3133100 DE FECHA 13-05-2025"/>
    <m/>
    <m/>
    <m/>
    <m/>
    <m/>
    <m/>
    <n v="1720279.82"/>
    <n v="0"/>
    <s v="NO_CONCILIADO"/>
  </r>
  <r>
    <x v="13"/>
    <m/>
    <x v="13"/>
    <x v="89"/>
    <s v="S11264900003"/>
    <s v="COB"/>
    <n v="1126490"/>
    <m/>
    <s v="'TRANSFERENCIA'||RECIBIDA DEL EXTERIOR S/MENSAJES SWIFT N° 6556-6555 DE FECHA 13-05-2025 POR DESEMBOLSO DE LA CAF POR LINEA DE CREDITO CONTINGENTE NO COMPROMETIDA DE LIQUIDEZ CFA012533 S/LEY N° 1613 DEL PGE-GESTION 2025 DEL 01-01-2025 Y NOTA MEFP/VTCP/DGCP/UEPS/N°256/2025 DE LA FECHA LIB. 00099021001 TGN-RECURSOS ORDINARIOS (3987) REF: COMISIONES BANCARIAS"/>
    <m/>
    <m/>
    <m/>
    <m/>
    <m/>
    <m/>
    <n v="60"/>
    <n v="0"/>
    <s v="NO_CONCILIADO"/>
  </r>
  <r>
    <x v="97"/>
    <m/>
    <x v="97"/>
    <x v="90"/>
    <s v="O22859960002"/>
    <s v="BOD"/>
    <n v="2285996"/>
    <m/>
    <s v="00522012001 DEPOSITO DE EFECTIVO, DEPOSITANTE: ELVIS CALLE FERNANDEZ, CONCEPTO: ALQUILER PREDIOS SANTA CRUZ DEL MES DE MAYO DEL 2025, CUENTA DE DEPOSITO: CUENTA UNICA DEL TESORO"/>
    <m/>
    <m/>
    <m/>
    <m/>
    <m/>
    <m/>
    <n v="0"/>
    <n v="3550"/>
    <s v="NO_CONCILIADO"/>
  </r>
  <r>
    <x v="97"/>
    <m/>
    <x v="97"/>
    <x v="90"/>
    <s v="O22859970002"/>
    <s v="BOD"/>
    <n v="2285997"/>
    <m/>
    <s v="00522012001 DEPOSITO DE EFECTIVO, DEPOSITANTE: PAUL LEDEZMA ZAMBRANA, CONCEPTO: ALQUILER PREDIOS SANTA CRUZ DEL MES DE MAYO DEL 2025, CUENTA DE DEPOSITO: CUENTA UNICA DEL TESORO"/>
    <m/>
    <m/>
    <m/>
    <m/>
    <m/>
    <m/>
    <n v="0"/>
    <n v="3000"/>
    <s v="NO_CONCILIADO"/>
  </r>
  <r>
    <x v="97"/>
    <m/>
    <x v="97"/>
    <x v="90"/>
    <s v="O22859990002"/>
    <s v="BOD"/>
    <n v="2285999"/>
    <m/>
    <s v="00522012001 DEPOSITO DE EFECTIVO, DEPOSITANTE: DAVID LEDEZMA ZAMBRANA, CONCEPTO: ALQUILER PREDIOS SANTA CRUZ DEL MES DE MAYO DEL 2025, CUENTA DE DEPOSITO: CUENTA UNICA DEL TESORO"/>
    <m/>
    <m/>
    <m/>
    <m/>
    <m/>
    <m/>
    <n v="0"/>
    <n v="2500"/>
    <s v="NO_CONCILIADO"/>
  </r>
  <r>
    <x v="97"/>
    <m/>
    <x v="97"/>
    <x v="90"/>
    <s v="O22860000002"/>
    <s v="BOD"/>
    <n v="2286000"/>
    <m/>
    <s v="00522012001 DEPOSITO DE EFECTIVO, DEPOSITANTE: SILVIA APARICIO CANO, CONCEPTO: ALQUILER PREDIOS POTOSI DEL MES DE ABRIL TOTAL DEL 2025, CUENTA DE DEPOSITO: CUENTA UNICA DEL TESORO"/>
    <m/>
    <m/>
    <m/>
    <m/>
    <m/>
    <m/>
    <n v="0"/>
    <n v="93.33"/>
    <s v="NO_CONCILIADO"/>
  </r>
  <r>
    <x v="97"/>
    <m/>
    <x v="97"/>
    <x v="90"/>
    <s v="O22860020002"/>
    <s v="BOD"/>
    <n v="2286002"/>
    <m/>
    <s v="00522012001 DEPOSITO DE EFECTIVO, DEPOSITANTE: SEBASTIANA PARDO MENECES, CONCEPTO: ALQUILER PREDIOS CBBA DEL MES DE FEBRERO DEL 2025 SG CONTRATO N°56, CUENTA DE DEPOSITO: CUENTA UNICA DEL TESORO"/>
    <m/>
    <m/>
    <m/>
    <m/>
    <m/>
    <m/>
    <n v="0"/>
    <n v="300"/>
    <s v="NO_CONCILIADO"/>
  </r>
  <r>
    <x v="97"/>
    <m/>
    <x v="97"/>
    <x v="90"/>
    <s v="O22860050002"/>
    <s v="BOD"/>
    <n v="2286005"/>
    <m/>
    <s v="00522012001 DEPOSITO DE EFECTIVO, DEPOSITANTE: SEBASTIANA PARDO MENECES, CONCEPTO: ALQUILER PREDIOS CBBA DEL MES DE FEBRERO DEL 2025 SG CONTRATO N°57, CUENTA DE DEPOSITO: CUENTA UNICA DEL TESORO"/>
    <m/>
    <m/>
    <m/>
    <m/>
    <m/>
    <m/>
    <n v="0"/>
    <n v="300"/>
    <s v="NO_CONCILIADO"/>
  </r>
  <r>
    <x v="97"/>
    <m/>
    <x v="97"/>
    <x v="90"/>
    <s v="O22860070002"/>
    <s v="BOD"/>
    <n v="2286007"/>
    <m/>
    <s v="00522012001 DEPOSITO DE EFECTIVO, DEPOSITANTE: JESUS ALVAREZ RAMOS, CONCEPTO: PERMISO DE UN DIA SIN GOCE DE HABERES FECHA 16/04/2025, CUENTA DE DEPOSITO: CUENTA UNICA DEL TESORO"/>
    <m/>
    <m/>
    <m/>
    <m/>
    <m/>
    <m/>
    <n v="0"/>
    <n v="113"/>
    <s v="NO_CONCILIADO"/>
  </r>
  <r>
    <x v="2"/>
    <m/>
    <x v="2"/>
    <x v="90"/>
    <s v="O22860170002"/>
    <s v="BOD"/>
    <n v="2286017"/>
    <m/>
    <s v="00099021001 DEPOSITO DE EFECTIVO, DEPOSITANTE: JUSTA MENDOZA DE CARVAJAL, CONCEPTO: DEVOLUCION DE RETROACTIVO, CUENTA DE DEPOSITO: CUENTA UNICA DEL TESORO"/>
    <m/>
    <m/>
    <m/>
    <m/>
    <m/>
    <m/>
    <n v="0"/>
    <n v="700"/>
    <s v="NO_CONCILIADO"/>
  </r>
  <r>
    <x v="47"/>
    <m/>
    <x v="47"/>
    <x v="90"/>
    <s v="O22860300002"/>
    <s v="BOD"/>
    <n v="2286030"/>
    <m/>
    <s v="00283012002 DEPOSITO DE EFECTIVO, DEPOSITANTE: EDDY RUDDY DE LA RIVA TICONA, CONCEPTO: REPOSICION DE CREDENCIAL, CUENTA DE DEPOSITO: CUENTA UNICA DEL TESORO"/>
    <m/>
    <m/>
    <m/>
    <m/>
    <m/>
    <m/>
    <n v="0"/>
    <n v="188.65"/>
    <s v="NO_CONCILIADO"/>
  </r>
  <r>
    <x v="2"/>
    <m/>
    <x v="2"/>
    <x v="90"/>
    <s v="O22860390002"/>
    <s v="BOD"/>
    <n v="2286039"/>
    <m/>
    <s v="00099021001 DEPOSITO DE EFECTIVO, DEPOSITANTE: GARY VILLARROEL CHUQUIMIA, CONCEPTO: DEVOLUCION COBRO INDEBIDO, CUENTA DE DEPOSITO: CUENTA UNICA DEL TESORO"/>
    <m/>
    <m/>
    <m/>
    <m/>
    <m/>
    <m/>
    <n v="0"/>
    <n v="1600"/>
    <s v="NO_CONCILIADO"/>
  </r>
  <r>
    <x v="73"/>
    <m/>
    <x v="73"/>
    <x v="90"/>
    <s v="O22860530002"/>
    <s v="BOD"/>
    <n v="2286053"/>
    <m/>
    <s v="00251012001 DEPOSITO DE EFECTIVO, DEPOSITANTE: INSTITUTO NACIONAL DE SALUD OCUPACIONAL, CONCEPTO: DEVOLUCION DE FONDO DE AVANCE, CUENTA DE DEPOSITO: CUENTA UNICA DEL TESORO"/>
    <m/>
    <m/>
    <m/>
    <m/>
    <m/>
    <m/>
    <n v="0"/>
    <n v="5250"/>
    <s v="NO_CONCILIADO"/>
  </r>
  <r>
    <x v="2"/>
    <m/>
    <x v="2"/>
    <x v="90"/>
    <s v="O22860680002"/>
    <s v="BOD"/>
    <n v="2286068"/>
    <m/>
    <s v="00099021001 DEPOSITO DE EFECTIVO, DEPOSITANTE: GIOVANNA SANDRA CASABLANCA REYES, CONCEPTO: DEVOLUCION DE RECURSOS DE PAGO INDEBIDO DEL MES ENERO/2025 REV C31-237, CUENTA DE DEPOSITO: CUENTA UNICA DEL TESORO"/>
    <m/>
    <m/>
    <m/>
    <m/>
    <m/>
    <m/>
    <n v="0"/>
    <n v="2106.3200000000002"/>
    <s v="CONCILIADO_PARCIAL"/>
  </r>
  <r>
    <x v="2"/>
    <m/>
    <x v="2"/>
    <x v="90"/>
    <s v="O22860690002"/>
    <s v="BOD"/>
    <n v="2286069"/>
    <m/>
    <s v="00099021001 DEPOSITO DE EFECTIVO, DEPOSITANTE: ALEJANDRA ANGELA CASTILLO JIMENEZ, CONCEPTO: DEVOLUCION DE FONDOS EN AVANCE, CUENTA DE DEPOSITO: CUENTA UNICA DEL TESORO"/>
    <m/>
    <m/>
    <m/>
    <m/>
    <m/>
    <m/>
    <n v="0"/>
    <n v="56"/>
    <s v="NO_CONCILIADO"/>
  </r>
  <r>
    <x v="11"/>
    <m/>
    <x v="11"/>
    <x v="90"/>
    <s v="O22861220002"/>
    <s v="BOD"/>
    <n v="2286122"/>
    <m/>
    <s v="00016011101 DEPOSITO DE EFECTIVO, DEPOSITANTE: U.E. CLAUDIO SANJINES, CONCEPTO: ALQUILER DEL SALON AUDITORIO &quot;AVELINO SIÑANI&quot;, CUENTA DE DEPOSITO: CUENTA UNICA DEL TESORO"/>
    <m/>
    <m/>
    <m/>
    <m/>
    <m/>
    <m/>
    <n v="0"/>
    <n v="2500"/>
    <s v="NO_CONCILIADO"/>
  </r>
  <r>
    <x v="3"/>
    <m/>
    <x v="3"/>
    <x v="90"/>
    <s v="O22861430002"/>
    <s v="BOD"/>
    <n v="2286143"/>
    <m/>
    <s v="00291012008 DEPOSITO DE EFECTIVO, DEPOSITANTE: ALVARO FAVIAN CONDO CHUCA, CONCEPTO: ALCANCE DE TRABAJO LBC-AT-023-25, LLALLAGUA-RAVELO, CUENTA DE DEPOSITO: CUENTA UNICA DEL TESORO"/>
    <m/>
    <m/>
    <m/>
    <m/>
    <m/>
    <m/>
    <n v="0"/>
    <n v="7701.36"/>
    <s v="NO_CONCILIADO"/>
  </r>
  <r>
    <x v="11"/>
    <m/>
    <x v="11"/>
    <x v="90"/>
    <s v="O22861470002"/>
    <s v="BOD"/>
    <n v="2286147"/>
    <m/>
    <s v="00016011101 DEPOSITO DE EFECTIVO, DEPOSITANTE: BERTHA PAICHO, CONCEPTO: DEVOLUCION, CUENTA DE DEPOSITO: CUENTA UNICA DEL TESORO"/>
    <m/>
    <m/>
    <m/>
    <m/>
    <m/>
    <m/>
    <n v="0"/>
    <n v="150"/>
    <s v="NO_CONCILIADO"/>
  </r>
  <r>
    <x v="15"/>
    <m/>
    <x v="15"/>
    <x v="90"/>
    <s v="O22861530002"/>
    <s v="BOD"/>
    <n v="2286153"/>
    <m/>
    <s v="00099021001 DEPOSITO DE EFECTIVO, DEPOSITANTE: REYNALDO CABRERA AGUILAR, CONCEPTO: DEVOLUCION POR EXCEDENTE SALARIAL NOVIEMBRE/2024, CUENTA DE DEPOSITO: CUENTA UNICA DEL TESORO/DJBR"/>
    <m/>
    <m/>
    <m/>
    <m/>
    <m/>
    <m/>
    <n v="0"/>
    <n v="112.04"/>
    <s v="NO_CONCILIADO"/>
  </r>
  <r>
    <x v="7"/>
    <m/>
    <x v="7"/>
    <x v="90"/>
    <s v="O22861570002"/>
    <s v="BOD"/>
    <n v="2286157"/>
    <m/>
    <s v="00086044201 DEPOSITO DE EFECTIVO, DEPOSITANTE: COMUNIDAD HUAYCO EL TIGRE, CONCEPTO: COMTRAPARTE SISTEMA DE RIEGO ZONA 8, CUENTA DE DEPOSITO: CUENTA UNICA DEL TESORO"/>
    <m/>
    <m/>
    <m/>
    <m/>
    <m/>
    <m/>
    <n v="0"/>
    <n v="42882"/>
    <s v="NO_CONCILIADO"/>
  </r>
  <r>
    <x v="110"/>
    <m/>
    <x v="110"/>
    <x v="90"/>
    <s v="O22861600002"/>
    <s v="BOD"/>
    <n v="2286160"/>
    <m/>
    <s v="00292032001 DEPOSITO DE EFECTIVO, DEPOSITANTE: ROSARIO GEORGINA VELASQUEZ DE VELASQUEZ, CONCEPTO: PAGO DE MULTA, CUENTA DE DEPOSITO: CUENTA UNICA DEL TESORO"/>
    <m/>
    <m/>
    <m/>
    <m/>
    <m/>
    <m/>
    <n v="0"/>
    <n v="280"/>
    <s v="NO_CONCILIADO"/>
  </r>
  <r>
    <x v="100"/>
    <m/>
    <x v="100"/>
    <x v="90"/>
    <s v="O22861930002"/>
    <s v="BOD"/>
    <n v="2286193"/>
    <m/>
    <s v="00383012001 DEPOSITO DE EFECTIVO, DEPOSITANTE: MINISTERIO DE DESARROLLO RURAL Y TIERRAS, CONCEPTO: PAGO MARZO 2025, CUENTA DE DEPOSITO: CUENTA UNICA DEL TESORO"/>
    <m/>
    <m/>
    <m/>
    <m/>
    <m/>
    <m/>
    <n v="0"/>
    <n v="1089.03"/>
    <s v="NO_CONCILIADO"/>
  </r>
  <r>
    <x v="62"/>
    <m/>
    <x v="62"/>
    <x v="90"/>
    <s v="O22862010002"/>
    <s v="BOD"/>
    <n v="2286201"/>
    <m/>
    <s v="00099021001 DEPOSITO DE EFECTIVO, DEPOSITANTE: ROSARIO DORA PAREDES JARE, CONCEPTO: DEVOLUCION EXAMEN PREOCUPACIONAL GESTION 2022, CUENTA DE DEPOSITO: CUENTA UNICA DEL TESORO/DJBR"/>
    <m/>
    <m/>
    <m/>
    <m/>
    <m/>
    <m/>
    <n v="0"/>
    <n v="100"/>
    <s v="NO_CONCILIADO"/>
  </r>
  <r>
    <x v="2"/>
    <m/>
    <x v="2"/>
    <x v="90"/>
    <s v="O22862020002"/>
    <s v="BOD"/>
    <n v="2286202"/>
    <m/>
    <s v="00099021001 DEPOSITO DE EFECTIVO, DEPOSITANTE: EDSON RODRIGUEZ DITMEYER, CONCEPTO: DEVOLUCION EXAMEN PREOCUPACIONAL GESTION 2022, CUENTA DE DEPOSITO: CUENTA UNICA DEL TESORO"/>
    <m/>
    <m/>
    <m/>
    <m/>
    <m/>
    <m/>
    <n v="0"/>
    <n v="100"/>
    <s v="NO_CONCILIADO"/>
  </r>
  <r>
    <x v="9"/>
    <m/>
    <x v="9"/>
    <x v="90"/>
    <s v="O22862030002"/>
    <s v="BOD"/>
    <n v="2286203"/>
    <m/>
    <s v="00099021001 DEPOSITO DE EFECTIVO, DEPOSITANTE: CHILE PEREZ JHENIFER ASHLY, CONCEPTO: DEVOLUCION EXAMEN PREOCUPACIONAL GESTION 2022, CUENTA DE DEPOSITO: CUENTA UNICA DEL TESORO/DJBR"/>
    <m/>
    <m/>
    <m/>
    <m/>
    <m/>
    <m/>
    <n v="0"/>
    <n v="100"/>
    <s v="NO_CONCILIADO"/>
  </r>
  <r>
    <x v="64"/>
    <m/>
    <x v="64"/>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5820.61"/>
    <s v="NO_CONCILIADO"/>
  </r>
  <r>
    <x v="53"/>
    <m/>
    <x v="53"/>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23155.29"/>
    <s v="NO_CONCILIADO"/>
  </r>
  <r>
    <x v="15"/>
    <m/>
    <x v="15"/>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9033.74"/>
    <s v="NO_CONCILIADO"/>
  </r>
  <r>
    <x v="12"/>
    <m/>
    <x v="12"/>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702.59"/>
    <s v="NO_CONCILIADO"/>
  </r>
  <r>
    <x v="113"/>
    <m/>
    <x v="113"/>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1898.1"/>
    <s v="NO_CONCILIADO"/>
  </r>
  <r>
    <x v="40"/>
    <m/>
    <x v="40"/>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364.35"/>
    <s v="NO_CONCILIADO"/>
  </r>
  <r>
    <x v="12"/>
    <m/>
    <x v="12"/>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39706.550000000003"/>
    <s v="NO_CONCILIADO"/>
  </r>
  <r>
    <x v="7"/>
    <m/>
    <x v="7"/>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5706.54"/>
    <s v="NO_CONCILIADO"/>
  </r>
  <r>
    <x v="1"/>
    <m/>
    <x v="1"/>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515086.74"/>
    <s v="NO_CONCILIADO"/>
  </r>
  <r>
    <x v="68"/>
    <m/>
    <x v="68"/>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947.12"/>
    <s v="NO_CONCILIADO"/>
  </r>
  <r>
    <x v="15"/>
    <m/>
    <x v="15"/>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6463.51"/>
    <s v="NO_CONCILIADO"/>
  </r>
  <r>
    <x v="66"/>
    <m/>
    <x v="66"/>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39411.9"/>
    <s v="NO_CONCILIADO"/>
  </r>
  <r>
    <x v="66"/>
    <m/>
    <x v="66"/>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4842.88"/>
    <s v="NO_CONCILIADO"/>
  </r>
  <r>
    <x v="49"/>
    <m/>
    <x v="49"/>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22553.45"/>
    <s v="NO_CONCILIADO"/>
  </r>
  <r>
    <x v="49"/>
    <m/>
    <x v="49"/>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9590.4"/>
    <s v="NO_CONCILIADO"/>
  </r>
  <r>
    <x v="49"/>
    <m/>
    <x v="49"/>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9741.6"/>
    <s v="NO_CONCILIADO"/>
  </r>
  <r>
    <x v="59"/>
    <m/>
    <x v="59"/>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6831.77"/>
    <s v="NO_CONCILIADO"/>
  </r>
  <r>
    <x v="59"/>
    <m/>
    <x v="59"/>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1984.86"/>
    <s v="NO_CONCILIADO"/>
  </r>
  <r>
    <x v="11"/>
    <m/>
    <x v="11"/>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20231.099999999999"/>
    <s v="NO_CONCILIADO"/>
  </r>
  <r>
    <x v="47"/>
    <m/>
    <x v="47"/>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84509.77"/>
    <s v="NO_CONCILIADO"/>
  </r>
  <r>
    <x v="52"/>
    <m/>
    <x v="52"/>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119157.26"/>
    <s v="NO_CONCILIADO"/>
  </r>
  <r>
    <x v="55"/>
    <m/>
    <x v="55"/>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9010.98"/>
    <s v="NO_CONCILIADO"/>
  </r>
  <r>
    <x v="62"/>
    <m/>
    <x v="62"/>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46924.27"/>
    <s v="NO_CONCILIADO"/>
  </r>
  <r>
    <x v="49"/>
    <m/>
    <x v="49"/>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17813.099999999999"/>
    <s v="NO_CONCILIADO"/>
  </r>
  <r>
    <x v="1"/>
    <m/>
    <x v="1"/>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25149.06"/>
    <s v="NO_CONCILIADO"/>
  </r>
  <r>
    <x v="45"/>
    <m/>
    <x v="45"/>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28320.77"/>
    <s v="NO_CONCILIADO"/>
  </r>
  <r>
    <x v="44"/>
    <m/>
    <x v="44"/>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3128.73"/>
    <s v="NO_CONCILIADO"/>
  </r>
  <r>
    <x v="42"/>
    <m/>
    <x v="42"/>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8935.35"/>
    <s v="NO_CONCILIADO"/>
  </r>
  <r>
    <x v="14"/>
    <m/>
    <x v="14"/>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128.03"/>
    <s v="NO_CONCILIADO"/>
  </r>
  <r>
    <x v="75"/>
    <m/>
    <x v="75"/>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1418.78"/>
    <s v="NO_CONCILIADO"/>
  </r>
  <r>
    <x v="75"/>
    <m/>
    <x v="75"/>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3869.4"/>
    <s v="NO_CONCILIADO"/>
  </r>
  <r>
    <x v="26"/>
    <m/>
    <x v="26"/>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24516.07"/>
    <s v="NO_CONCILIADO"/>
  </r>
  <r>
    <x v="26"/>
    <m/>
    <x v="26"/>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23241.53"/>
    <s v="NO_CONCILIADO"/>
  </r>
  <r>
    <x v="14"/>
    <m/>
    <x v="14"/>
    <x v="90"/>
    <s v="B22859870002"/>
    <s v="BOD"/>
    <n v="2285987"/>
    <m/>
    <s v="00099021001 DEP.DE CHEQ.AJENOS,RET.DE CAM.,CONCEPTO: REEMBOLSO POR SUBSIDIO DE INCAPACIDAD TEMPORAL PERIODO ENERO 2025,DEP.: CAJA NACIONAL DE SALUD, PROCEDENCIA: BANCO UNION S.A., CHEQUE: 83738,_x000a_FECHA DE EMISION:14/05/2025._x000a_TRLP-723/2025 P2314"/>
    <m/>
    <m/>
    <m/>
    <m/>
    <m/>
    <m/>
    <n v="0"/>
    <n v="8270.64"/>
    <s v="NO_CONCILIADO"/>
  </r>
  <r>
    <x v="111"/>
    <m/>
    <x v="111"/>
    <x v="90"/>
    <s v="B22860140002"/>
    <s v="BOD"/>
    <n v="2286014"/>
    <m/>
    <s v="00290012001 DEP.DE CHEQ.AJENOS,RET.DE CAM.,CONCEPTO: OTROS INGRESOS SEGUN TRAMITE N°11216976,DEP.: SERVICIO DE IMPUESTOS NACIONALES , PROCEDENCIA: BANCO UNION S.A., CHEQUE: 8069, FECHA DE EMISION:07/05/2025"/>
    <m/>
    <m/>
    <m/>
    <m/>
    <m/>
    <m/>
    <n v="0"/>
    <n v="320"/>
    <s v="NO_CONCILIADO"/>
  </r>
  <r>
    <x v="111"/>
    <m/>
    <x v="111"/>
    <x v="90"/>
    <s v="B22860150002"/>
    <s v="BOD"/>
    <n v="2286015"/>
    <m/>
    <s v="00290012001 DEP.DE CHEQ.AJENOS,RET.DE CAM.,CONCEPTO: OTROS INGRESOS SEGUN TRAMITE N°11279101,DEP.: SERVICIO DE IMPUESTOS NACIONALES , PROCEDENCIA: BANCO UNION S.A., CHEQUE: 8071, FECHA DE EMISION:07/05/2025"/>
    <m/>
    <m/>
    <m/>
    <m/>
    <m/>
    <m/>
    <n v="0"/>
    <n v="18"/>
    <s v="NO_CONCILIADO"/>
  </r>
  <r>
    <x v="111"/>
    <m/>
    <x v="111"/>
    <x v="90"/>
    <s v="B22860180002"/>
    <s v="BOD"/>
    <n v="2286018"/>
    <m/>
    <s v="00290012001 DEP.DE CHEQ.AJENOS,RET.DE CAM.,CONCEPTO: OTROS INGRESOS SEGUN TRAMITE N°11283716,DEP.: SERVICIO DE IMPUESTOS NACIONALES , PROCEDENCIA: BANCO UNION S.A., CHEQUE: 8068, FECHA DE EMISION:07/05/2025"/>
    <m/>
    <m/>
    <m/>
    <m/>
    <m/>
    <m/>
    <n v="0"/>
    <n v="1690"/>
    <s v="NO_CONCILIADO"/>
  </r>
  <r>
    <x v="111"/>
    <m/>
    <x v="111"/>
    <x v="90"/>
    <s v="B22860190002"/>
    <s v="BOD"/>
    <n v="2286019"/>
    <m/>
    <s v="00290012001 DEP.DE CHEQ.AJENOS,RET.DE CAM.,CONCEPTO: OTROS INGRESOS SEGUN TRAMITE N°11262447,DEP.: SERVICIO DE IMPUESTOS NACIONALES , PROCEDENCIA: BANCO UNION S.A., CHEQUE: 8070, FECHA DE EMISION:07/05/2025"/>
    <m/>
    <m/>
    <m/>
    <m/>
    <m/>
    <m/>
    <n v="0"/>
    <n v="446"/>
    <s v="NO_CONCILIADO"/>
  </r>
  <r>
    <x v="105"/>
    <m/>
    <x v="105"/>
    <x v="90"/>
    <s v="B22860360002"/>
    <s v="BOD"/>
    <n v="2286036"/>
    <m/>
    <s v="00591012001 DEP.DE CHEQ.AJENOS,RET.DE CAM.,CONCEPTO: SG HR: MT/2025-03243,DEP.: E.E.T.C. MI TELEFERICO , PROCEDENCIA: BANCO UNION S.A., CHEQUE: 4198, FECHA DE EMISION:08/05/2025"/>
    <m/>
    <m/>
    <m/>
    <m/>
    <m/>
    <m/>
    <n v="0"/>
    <n v="596198.52"/>
    <s v="NO_CONCILIADO"/>
  </r>
  <r>
    <x v="105"/>
    <m/>
    <x v="105"/>
    <x v="90"/>
    <s v="B22860380002"/>
    <s v="BOD"/>
    <n v="2286038"/>
    <m/>
    <s v="00591012001 DEP.DE CHEQ.AJENOS,RET.DE CAM.,CONCEPTO: SG HR:EX/2025-01706,DEP.: E.E.T.C. MI TELEFERICO , PROCEDENCIA: BANCO UNION S.A., CHEQUE: 4199, FECHA DE EMISION:09/05/2025"/>
    <m/>
    <m/>
    <m/>
    <m/>
    <m/>
    <m/>
    <n v="0"/>
    <n v="470"/>
    <s v="NO_CONCILIADO"/>
  </r>
  <r>
    <x v="105"/>
    <m/>
    <x v="105"/>
    <x v="90"/>
    <s v="B22860400002"/>
    <s v="BOD"/>
    <n v="2286040"/>
    <m/>
    <s v="00591012001 DEP.DE CHEQ.AJENOS,RET.DE CAM.,CONCEPTO: SG HR: MT/2024-09461,DEP.: E.E.T.C. MI TELEFERICO , PROCEDENCIA: BANCO UNION S.A., CHEQUE: 4200, FECHA DE EMISION:09/05/2025"/>
    <m/>
    <m/>
    <m/>
    <m/>
    <m/>
    <m/>
    <n v="0"/>
    <n v="22.27"/>
    <s v="NO_CONCILIADO"/>
  </r>
  <r>
    <x v="105"/>
    <m/>
    <x v="105"/>
    <x v="90"/>
    <s v="B22860420002"/>
    <s v="BOD"/>
    <n v="2286042"/>
    <m/>
    <s v="00591012001 DEP.DE CHEQ.AJENOS,RET.DE CAM.,CONCEPTO: SG HR: MT/2025-03455,DEP.: E.E.T.C. MI TELEFERICO , PROCEDENCIA: BANCO UNION S.A., CHEQUE: 4205, FECHA DE EMISION:12/05/2025"/>
    <m/>
    <m/>
    <m/>
    <m/>
    <m/>
    <m/>
    <n v="0"/>
    <n v="949610.13"/>
    <s v="NO_CONCILIADO"/>
  </r>
  <r>
    <x v="2"/>
    <m/>
    <x v="2"/>
    <x v="90"/>
    <s v="B22860570002"/>
    <s v="BOD"/>
    <n v="2286057"/>
    <m/>
    <s v="00099021001 DEP.DE CHEQ.AJENOS,RET.DE CAM.,CONCEPTO: DEP.,DEP.: CANDIDA MIRANDA CAÑAVIRI , PROCEDENCIA: BANCO UNION S.A., CHEQUE: 216044, FECHA DE EMISION:14/05/2025"/>
    <m/>
    <m/>
    <m/>
    <m/>
    <m/>
    <m/>
    <n v="0"/>
    <n v="1040.49"/>
    <s v="NO_CONCILIADO"/>
  </r>
  <r>
    <x v="110"/>
    <m/>
    <x v="110"/>
    <x v="90"/>
    <s v="B22860620002"/>
    <s v="BOD"/>
    <n v="2286062"/>
    <m/>
    <s v="00292012001 DEP.DE CHEQ.AJENOS,RET.DE CAM.,CONCEPTO: INDEMNIZACION CORRESPODNIENTE AL ROBO DE DINERO EFECTUADO EN EL RETEN HUACHALLA - ORURO,DEP.: ELEUTERIO GUTIERREZ ALVAREZ , PROCEDENCIA: BANCO UNION S.A., CHEQUE: 6463, FECHA DE EMISION:22/04/2025"/>
    <m/>
    <m/>
    <m/>
    <m/>
    <m/>
    <m/>
    <n v="0"/>
    <n v="63071.5"/>
    <s v="NO_CONCILIADO"/>
  </r>
  <r>
    <x v="78"/>
    <m/>
    <x v="78"/>
    <x v="90"/>
    <s v="B22860700002"/>
    <s v="BOD"/>
    <n v="2286070"/>
    <m/>
    <s v="00385014201 DEP.DE CHEQ.AJENOS,RET.DE CAM.,CONCEPTO: DEVOLUCION INCAPACIDAD TEMPORTAL DIC/2024,DEP.: ASUSS , PROCEDENCIA: BANCO UNION S.A., CHEQUE: 22950, FECHA DE EMISION:14/05/2025"/>
    <m/>
    <m/>
    <m/>
    <m/>
    <m/>
    <m/>
    <n v="0"/>
    <n v="13857.3"/>
    <s v="NO_CONCILIADO"/>
  </r>
  <r>
    <x v="26"/>
    <m/>
    <x v="26"/>
    <x v="90"/>
    <s v="B22860720002"/>
    <s v="BOD"/>
    <n v="2286072"/>
    <m/>
    <s v="00099021001 DEP.DE CHEQ.AJENOS,RET.DE CAM.,CONCEPTO: DEVOLUCION INCAPACIDAD TEMPORTAL DIC/2024,DEP.: HONORABLE CAMARA DE DIPUTADOS , PROCEDENCIA: BANCO UNION S.A., CHEQUE: 22949, FECHA DE EMISION:14/05/2025"/>
    <m/>
    <m/>
    <m/>
    <m/>
    <m/>
    <m/>
    <n v="0"/>
    <n v="600.22"/>
    <s v="NO_CONCILIADO"/>
  </r>
  <r>
    <x v="26"/>
    <m/>
    <x v="26"/>
    <x v="90"/>
    <s v="B22860770002"/>
    <s v="BOD"/>
    <n v="2286077"/>
    <m/>
    <s v="00099021001 DEP.DE CHEQ.AJENOS,RET.DE CAM.,CONCEPTO: DEVOLUCION INCAPACIDAD TEMPORAL DIC/2024,DEP.: HONORABLE CAMARA DE SENADORES , PROCEDENCIA: BANCO UNION S.A., CHEQUE: 22944, FECHA DE EMISION:14/05/2025"/>
    <m/>
    <m/>
    <m/>
    <m/>
    <m/>
    <m/>
    <n v="0"/>
    <n v="4494.09"/>
    <s v="NO_CONCILIADO"/>
  </r>
  <r>
    <x v="22"/>
    <m/>
    <x v="22"/>
    <x v="90"/>
    <s v="B22860810002"/>
    <s v="BOD"/>
    <n v="2286081"/>
    <m/>
    <s v="00046171101 DEP.DE CHEQ.AJENOS,RET.DE CAM.,CONCEPTO: DEVOLUCION INCAPACIDAD TEMPORAL DIC/2024,DEP.: AGEMED , PROCEDENCIA: BANCO UNION S.A., CHEQUE: 22948, FECHA DE EMISION:14/05/2025"/>
    <m/>
    <m/>
    <m/>
    <m/>
    <m/>
    <m/>
    <n v="0"/>
    <n v="7625.25"/>
    <s v="NO_CONCILIADO"/>
  </r>
  <r>
    <x v="81"/>
    <m/>
    <x v="81"/>
    <x v="90"/>
    <s v="B22860820002"/>
    <s v="BOD"/>
    <n v="2286082"/>
    <m/>
    <s v="00099021001 DEP.DE CHEQ.AJENOS,RET.DE CAM.,CONCEPTO: DEVOLUCION INCAPACIDAD TEMPORAL DIC/2024,DEP.: AUTORIDAD DE IMPUGNACION TRIBUTARIA , PROCEDENCIA: BANCO UNION S.A., CHEQUE: 22951, FECHA DE EMISION:14/05/2025"/>
    <m/>
    <m/>
    <m/>
    <m/>
    <m/>
    <m/>
    <n v="0"/>
    <n v="8406.6"/>
    <s v="NO_CONCILIADO"/>
  </r>
  <r>
    <x v="107"/>
    <m/>
    <x v="107"/>
    <x v="90"/>
    <s v="B22860840002"/>
    <s v="BOD"/>
    <n v="2286084"/>
    <m/>
    <s v="00597019202 DEP.DE CHEQ.AJENOS,RET.DE CAM.,CONCEPTO: DEVOLUCION INCAPACIDAD TEMPORAL DIC/2024,DEP.: YACIMIENTOS DE LITIO BOLIVIANO YLB , PROCEDENCIA: BANCO UNION S.A., CHEQUE: 22945, FECHA DE EMISION:14/05/2025"/>
    <m/>
    <m/>
    <m/>
    <m/>
    <m/>
    <m/>
    <n v="0"/>
    <n v="29951.15"/>
    <s v="NO_CONCILIADO"/>
  </r>
  <r>
    <x v="74"/>
    <m/>
    <x v="74"/>
    <x v="90"/>
    <s v="B22860880002"/>
    <s v="BOD"/>
    <n v="2286088"/>
    <m/>
    <s v="00099021001 DEP.DE CHEQ.AJENOS,RET.DE CAM.,CONCEPTO: DEVOLUCION INCAPACIDAD TEMPORAL DIC/2024,DEP.: MINISTERIO DE HIDROCARBUROS Y ENERGIAS , PROCEDENCIA: BANCO UNION S.A., CHEQUE: 22968, FECHA DE EMISION:14/05/2025"/>
    <m/>
    <m/>
    <m/>
    <m/>
    <m/>
    <m/>
    <n v="0"/>
    <n v="922.05"/>
    <s v="NO_CONCILIADO"/>
  </r>
  <r>
    <x v="56"/>
    <m/>
    <x v="56"/>
    <x v="90"/>
    <s v="B22860900002"/>
    <s v="BOD"/>
    <n v="2286090"/>
    <m/>
    <s v="00117012001 DEP.DE CHEQ.AJENOS,RET.DE CAM.,CONCEPTO: DEVOLUCION INCAPACIDAD TEMPORAL DIC/2024,DEP.: DIRECCION DE AERONAUTICA CIVIL , PROCEDENCIA: BANCO UNION S.A., CHEQUE: 22953, FECHA DE EMISION:14/05/2025"/>
    <m/>
    <m/>
    <m/>
    <m/>
    <m/>
    <m/>
    <n v="0"/>
    <n v="1031.3"/>
    <s v="NO_CONCILIADO"/>
  </r>
  <r>
    <x v="104"/>
    <m/>
    <x v="104"/>
    <x v="90"/>
    <s v="B22860940002"/>
    <s v="BOD"/>
    <n v="2286094"/>
    <m/>
    <s v="00155012001 DEP.DE CHEQ.AJENOS,RET.DE CAM.,CONCEPTO: DEVOLUCION INCAPACIDAD TEMPORAL DIC/2024,DEP.: DIRECCION DEL NOTARIADO PLIRUNACIONAL , PROCEDENCIA: BANCO UNION S.A., CHEQUE: 22952, FECHA DE EMISION:14/05/2025"/>
    <m/>
    <m/>
    <m/>
    <m/>
    <m/>
    <m/>
    <n v="0"/>
    <n v="3228.36"/>
    <s v="NO_CONCILIADO"/>
  </r>
  <r>
    <x v="79"/>
    <m/>
    <x v="79"/>
    <x v="90"/>
    <s v="B22860960002"/>
    <s v="BOD"/>
    <n v="2286096"/>
    <m/>
    <s v="00099021001 DEP.DE CHEQ.AJENOS,RET.DE CAM.,CONCEPTO: DEVOLUCION INCAPACIDAD TEMPORAL DIC/2024,DEP.: AGETI , PROCEDENCIA: BANCO UNION S.A., CHEQUE: 22947, FECHA DE EMISION:14/05/2025"/>
    <m/>
    <m/>
    <m/>
    <m/>
    <m/>
    <m/>
    <n v="0"/>
    <n v="4672.8500000000004"/>
    <s v="NO_CONCILIADO"/>
  </r>
  <r>
    <x v="3"/>
    <m/>
    <x v="3"/>
    <x v="90"/>
    <s v="B22861080002"/>
    <s v="BOD"/>
    <n v="2286108"/>
    <m/>
    <s v="00291012002 DEP.DE CHEQ.AJENOS,RET.DE CAM.,CONCEPTO: EJECUCION GARANTIA DE SERIEDAD CUCE:25-0291-01-1503136-3-1,DEP.: ABC , PROCEDENCIA: BANCO UNION S.A., CHEQUE: 701, FECHA DE EMISION:14/05/2025"/>
    <m/>
    <m/>
    <m/>
    <m/>
    <m/>
    <m/>
    <n v="0"/>
    <n v="16762.68"/>
    <s v="NO_CONCILIADO"/>
  </r>
  <r>
    <x v="7"/>
    <m/>
    <x v="7"/>
    <x v="90"/>
    <s v="O22862180002"/>
    <s v="BOD"/>
    <n v="2286218"/>
    <m/>
    <s v="00086057011 DEPOSITO DE EFECTIVO, DEPOSITANTE: MILTON BURGOA PORTILLO, CONCEPTO: DEVOLUCION DE FONDOS ASIGNADOS, CUENTA DE DEPOSITO: CUENTA UNICA DEL TESORO"/>
    <m/>
    <m/>
    <m/>
    <m/>
    <m/>
    <m/>
    <n v="0"/>
    <n v="1901.4"/>
    <s v="NO_CONCILIADO"/>
  </r>
  <r>
    <x v="106"/>
    <m/>
    <x v="106"/>
    <x v="90"/>
    <s v="G31346780002"/>
    <s v="CRV"/>
    <n v="3134678"/>
    <m/>
    <s v="TRANSFERENCIA DEL EXTERIOR SEGUN SWIFT NO.6580 DE FECHA 14/05/2025 ORDENANTE: CONSULADO GENERAL DE BOLIVIA (ES/BARCELONA) REF.: RECAUDACIÓN EXTERIOR LICENCIAS DE CONDUCIR LIB. 00340012004 SEGIP-RECAUDACION EXTERIOR-LICENCIAS DE CONDUCIR"/>
    <m/>
    <m/>
    <m/>
    <m/>
    <m/>
    <m/>
    <n v="0"/>
    <n v="6123.37"/>
    <s v="NO_CONCILIADO"/>
  </r>
  <r>
    <x v="106"/>
    <m/>
    <x v="106"/>
    <x v="90"/>
    <s v="G31346800002"/>
    <s v="CRV"/>
    <n v="3134680"/>
    <m/>
    <s v="TRANSFERENCIA DEL EXTERIOR SEGUN SWIFT NO.6583 DE FECHA 14/05/2025 ORDENANTE: CONSULADO GENERAL DE BOLIVIA (ES/BARCELONA) REF.: RECAUDACIÓN EXTERIOR CEDULAS DE IDENTIDAD. LIB. 00340012005 SEGIP - RECAUDACION EXTERIOR - CEDULAS DE IDENTIDAD"/>
    <m/>
    <m/>
    <m/>
    <m/>
    <m/>
    <m/>
    <n v="0"/>
    <n v="45256.04"/>
    <s v="NO_CONCILIADO"/>
  </r>
  <r>
    <x v="106"/>
    <m/>
    <x v="106"/>
    <x v="90"/>
    <s v="G31346790001"/>
    <s v="CVD"/>
    <n v="3134679"/>
    <m/>
    <s v="COBRO COSTOS DE PAPELERIA SEGUN TRANSFERENCIA DEL EXTERIOR POR ORDEN DE CONSULADO GENERAL DE BOLIVIA (ES/BARCELONA) REF.: RECAUDACIÓN EXTERIOR LICENCIAS DE CONDUCIR LIB. 00340012003 RECAUDACION EXTRANJERIA - C.I. -L.C."/>
    <m/>
    <m/>
    <m/>
    <m/>
    <m/>
    <m/>
    <n v="60"/>
    <n v="0"/>
    <s v="NO_CONCILIADO"/>
  </r>
  <r>
    <x v="106"/>
    <m/>
    <x v="106"/>
    <x v="90"/>
    <s v="G31346810001"/>
    <s v="CVD"/>
    <n v="3134681"/>
    <m/>
    <s v="COBRO COSTOS DE PAPELERIA SEGUN TRANSFERENCIA DEL EXTERIOR POR ORDEN DE CONSULADO GENERAL DE BOLIVIA (ES/BARCELONA) REF.: RECAUDACIÓN EXTERIOR CEDULAS DE IDENTIDAD. LIB. 00340012003 RECAUDACION EXTRANJERIA - C.I. -L.C."/>
    <m/>
    <m/>
    <m/>
    <m/>
    <m/>
    <m/>
    <n v="60"/>
    <n v="0"/>
    <s v="NO_CONCILIADO"/>
  </r>
  <r>
    <x v="47"/>
    <m/>
    <x v="47"/>
    <x v="90"/>
    <s v="Q22208350002"/>
    <s v="CRV"/>
    <n v="2220835"/>
    <m/>
    <s v="NUMERO DE LIBRETA CUT: 00283012001 OPERACIÓN E18 TRANSFERENCIA DEL SISTEMA FINANCIERO POR CUENTA DE TERCEROS A LA CUT SOL. ESC. DE ALMACENERA BOLIVIANA S.A."/>
    <m/>
    <m/>
    <m/>
    <m/>
    <m/>
    <m/>
    <n v="0"/>
    <n v="326424.21000000002"/>
    <s v="NO_CONCILIADO"/>
  </r>
  <r>
    <x v="5"/>
    <m/>
    <x v="5"/>
    <x v="90"/>
    <s v="Q22207630002"/>
    <s v="CRV"/>
    <n v="2220763"/>
    <m/>
    <s v="NUMERO DE LIBRETA CUT: 000990201001 OPERACIÓN E18 TRANSFERENCIA DEL SISTEMA FINANCIERO POR CUENTA DE TERCEROS A LA CUT TRANSFERENCIA POR DEVOLUCION DE RECURSOS AL FIDEICOMITENTE A SOLICITUD DE BANCO DE DESARROLLO PRODUCTIVO - BDP SAM"/>
    <m/>
    <m/>
    <m/>
    <m/>
    <m/>
    <m/>
    <n v="0"/>
    <n v="521.28"/>
    <s v="NO_CONCILIADO"/>
  </r>
  <r>
    <x v="47"/>
    <m/>
    <x v="47"/>
    <x v="90"/>
    <s v="Q22208360002"/>
    <s v="CRV"/>
    <n v="2220836"/>
    <m/>
    <s v="NUMERO DE LIBRETA CUT: 00283012001 OPERACIÓN E18 TRANSFERENCIA DEL SISTEMA FINANCIERO POR CUENTA DE TERCEROS A LA CUT SOL. ESC. DE ALMACENERA BOLIVIANA S.A."/>
    <m/>
    <m/>
    <m/>
    <m/>
    <m/>
    <m/>
    <n v="0"/>
    <n v="1776358.82"/>
    <s v="NO_CONCILIADO"/>
  </r>
  <r>
    <x v="5"/>
    <m/>
    <x v="5"/>
    <x v="90"/>
    <s v="Q22208860002"/>
    <s v="CRV"/>
    <n v="2220886"/>
    <m/>
    <s v="NUMERO DE LIBRETA CUT: 00099021001 OPERACIÓN E18 TRANSFERENCIA DEL SISTEMA FINANCIERO POR CUENTA DE TERCEROS A LA CUT TRANSFERENCIA A CUENTA UNICA DEL TESORO"/>
    <m/>
    <m/>
    <m/>
    <m/>
    <m/>
    <m/>
    <n v="0"/>
    <n v="18207.73"/>
    <s v="NO_CONCILIADO"/>
  </r>
  <r>
    <x v="5"/>
    <m/>
    <x v="5"/>
    <x v="90"/>
    <s v="Q22208890002"/>
    <s v="CRV"/>
    <n v="2220889"/>
    <m/>
    <s v="NUMERO DE LIBRETA CUT: 00099021001 OPERACIÓN E18 TRANSFERENCIA DEL SISTEMA FINANCIERO POR CUENTA DE TERCEROS A LA CUT TRANSFERENCIA A CUENTA UNICA DEL TESORO"/>
    <m/>
    <m/>
    <m/>
    <m/>
    <m/>
    <m/>
    <n v="0"/>
    <n v="19742.310000000001"/>
    <s v="NO_CONCILIADO"/>
  </r>
  <r>
    <x v="94"/>
    <m/>
    <x v="94"/>
    <x v="90"/>
    <s v="J06368700002"/>
    <s v="NTE"/>
    <n v="11898837"/>
    <m/>
    <s v="A:00373024107 A: 00373024107 Transferencia de recursos a requerimiento del Fondo de Desarrollo Indígena s/g CITE: FDI/DGE/EXT/N°183/2025 y de acuerdo al Informe CITE: MEFP/VTCP/DGPOT/ UPCFTGN/ INF/ Nº46/2025 para el Fortalecimiento Institucional, (H.R. 2025-19208-R; 2025-19748-R)."/>
    <m/>
    <m/>
    <m/>
    <m/>
    <m/>
    <m/>
    <n v="0"/>
    <n v="1533176.7"/>
    <s v="NO_CONCILIADO"/>
  </r>
  <r>
    <x v="4"/>
    <m/>
    <x v="4"/>
    <x v="90"/>
    <s v="F0025050"/>
    <s v="NTE"/>
    <n v="11925192"/>
    <m/>
    <s v="De: 00513012004 Transferencia de recursos a solicitud de Yacimientos Petrolíferos Fiscales Bolivianos mediante nota CITE: YPFB/GAFC/840-DFC/URTE-227/2025 en aplicación al Decreto Supremo N° 5348 de 10 de marzo de 2025 y la Resolución Ministerial N° 26 de 27 de enero de 2025 que aprueba el Reglamento Operativo para el pago de obligaciones en el extranjero H.R. 2025-20412-R"/>
    <m/>
    <m/>
    <m/>
    <m/>
    <m/>
    <m/>
    <n v="67565080.090000004"/>
    <n v="0"/>
    <s v="NO_CONCILIADO"/>
  </r>
  <r>
    <x v="21"/>
    <m/>
    <x v="21"/>
    <x v="90"/>
    <s v="S11268820002"/>
    <s v="CRV"/>
    <n v="1126882"/>
    <m/>
    <s v="||TRANSFERENCIA DE FONDOS S/G. MENSAJES SWIFTS NROS.6584 Y 6563, CORREO ELECTRÓNICO DE LA FECHA Y NOTA CITE: SEDEM/GG/GAF N° 0014/2025 (HRE-TGL-1817) ENVIADO POR EL SERVICIO DE DESARROLLO DE LAS EMPRESAS PUBLICAS PRODUCTIVAS (SECTOR PÚBLICO). AB. A LIB. 00132022001 SEDEM-PAPELBOL-VTA.BOBINASDEPAPELYPROD.P/CTA DE MARIA VERONICA SALGADO SAONA"/>
    <m/>
    <m/>
    <m/>
    <m/>
    <m/>
    <m/>
    <n v="0"/>
    <n v="59476.2"/>
    <s v="NO_CONCILIADO"/>
  </r>
  <r>
    <x v="89"/>
    <m/>
    <x v="89"/>
    <x v="90"/>
    <s v="S11268740003"/>
    <s v="COB"/>
    <n v="1126874"/>
    <m/>
    <s v="||TRANSFERENCIA DE FONDOS S/G MENSAJE SWIFT NRO. 6558, CORREO ELECTRONICO DE LA FECHA Y NOTA CITE CAR/DGE-DNAF/N°0031/2025 DE F.29.01.2025. (HRE-TGL-1912) ENVIADA POR LA NAVEGACION AEREA Y AEROPUERTOS BOLIVIANOS (SECTOR PÚBLICO). DEBITO DE LA LIB. 00389012001 NAABOL- ADMINISTRACIÓN , REPOSICIÓN DE ÚTILES DE ESCRITORIO"/>
    <m/>
    <m/>
    <m/>
    <m/>
    <m/>
    <m/>
    <n v="60"/>
    <n v="0"/>
    <s v="NO_CONCILIADO"/>
  </r>
  <r>
    <x v="4"/>
    <m/>
    <x v="4"/>
    <x v="90"/>
    <s v="S11268800001"/>
    <s v="COB"/>
    <n v="1126880"/>
    <m/>
    <s v="'COBRO DE'||UTILES DE ESCRITORIO POR EL COMPROBANTE NRO. 1126879 DE LA FECHA, S/G.NOTA GAFC-0356/DFC/URTE-097/2025 DE FECHA 26/2/2025 (HRE-TGL-3945) ENVIADO POR YACIMIENTOS PETROLIFEROS FISCALES BOLIVIANOS DÉBITO DE LA LIBRETA 00513022001 YPFB-&quot;OPERACIONES&quot; COBRO DE ÚTILES DE ESCRITORIO."/>
    <m/>
    <m/>
    <m/>
    <m/>
    <m/>
    <m/>
    <n v="60"/>
    <n v="0"/>
    <s v="NO_CONCILIADO"/>
  </r>
  <r>
    <x v="21"/>
    <m/>
    <x v="21"/>
    <x v="90"/>
    <s v="S11268820003"/>
    <s v="COB"/>
    <n v="1126882"/>
    <m/>
    <s v="||TRANSFERENCIA DE FONDOS S/G. MENSAJES SWIFTS NROS.6584 Y 6563, CORREO ELECTRÓNICO DE LA FECHA Y NOTA CITE: SEDEM/GG/GAF N° 0014/2025 (HRE-TGL-1817) ENVIADO POR EL SERVICIO DE DESARROLLO DE LAS EMPRESAS PUBLICAS PRODUCTIVAS (SECTOR PÚBLICO). DÉBITO DE LA LIBRETA 00132022001 SEDEM-PAPELBOL-VENTA BOBINAS DE PAPEL Y PROD. REP. UTIL. ESCRITORIO"/>
    <m/>
    <m/>
    <m/>
    <m/>
    <m/>
    <m/>
    <n v="60"/>
    <n v="0"/>
    <s v="NO_CONCILIADO"/>
  </r>
  <r>
    <x v="26"/>
    <m/>
    <x v="26"/>
    <x v="91"/>
    <s v="O22864520002"/>
    <s v="BOD"/>
    <n v="2286452"/>
    <m/>
    <s v="00099021001 DEPOSITO DE EFECTIVO, DEPOSITANTE: CARLA PAMELA MAMANI GOMEZ, CONCEPTO: DEVOLUCION POR LLAMADAS INTERNACIONALES, CUENTA DE DEPOSITO: CUENTA UNICA DEL TESORO/DJBR"/>
    <m/>
    <m/>
    <m/>
    <m/>
    <m/>
    <m/>
    <n v="0"/>
    <n v="3.48"/>
    <s v="NO_CONCILIADO"/>
  </r>
  <r>
    <x v="2"/>
    <m/>
    <x v="2"/>
    <x v="91"/>
    <s v="O22864740002"/>
    <s v="BOD"/>
    <n v="2286474"/>
    <m/>
    <s v="00099021001 DEPOSITO DE EFECTIVO, DEPOSITANTE: RUBEN LOPEZ LEMA, CONCEPTO: 1RA CUOTA DEVOLUCION DE BECA CONTRATO N° 13/2019 - EXBECARIO RUBEN LOPEZ LEMA, CUENTA DE DEPOSITO: CUENTA UNICA DEL TESORO"/>
    <m/>
    <m/>
    <m/>
    <m/>
    <m/>
    <m/>
    <n v="0"/>
    <n v="39000"/>
    <s v="NO_CONCILIADO"/>
  </r>
  <r>
    <x v="11"/>
    <m/>
    <x v="11"/>
    <x v="91"/>
    <s v="O22864830002"/>
    <s v="BOD"/>
    <n v="2286483"/>
    <m/>
    <s v="00016011101 DEPOSITO DE EFECTIVO, DEPOSITANTE: NORMAN GONZALO VACAFLORES SANCHEZ, CONCEPTO: DEVOLUCION DE REFRIGERIO, CUENTA DE DEPOSITO: CUENTA UNICA DEL TESORO"/>
    <m/>
    <m/>
    <m/>
    <m/>
    <m/>
    <m/>
    <n v="0"/>
    <n v="90"/>
    <s v="NO_CONCILIADO"/>
  </r>
  <r>
    <x v="104"/>
    <m/>
    <x v="104"/>
    <x v="91"/>
    <s v="O22865110002"/>
    <s v="BOD"/>
    <n v="2286511"/>
    <m/>
    <s v="00155012001 DEPOSITO DE EFECTIVO, DEPOSITANTE: RAMIRO JAIME AVILES NOVILLO, CONCEPTO: PROCESO DE CONTRATACION Y PAGOS REALIZADOS PARA EL SERVICIO DE ARRENDAMEINTO DE LAS OFICINAS, CUENTA DE DEPOSITO: CUENTA UNICA DEL TESORO"/>
    <m/>
    <m/>
    <m/>
    <m/>
    <m/>
    <m/>
    <n v="0"/>
    <n v="2886.47"/>
    <s v="NO_CONCILIADO"/>
  </r>
  <r>
    <x v="97"/>
    <m/>
    <x v="97"/>
    <x v="91"/>
    <s v="O22865440002"/>
    <s v="BOD"/>
    <n v="2286544"/>
    <m/>
    <s v="00522012001 DEPOSITO DE EFECTIVO, DEPOSITANTE: JOAQUIN SEBALLOS COLORADOS, CONCEPTO: ALQUILER PREDIOS COCHABAMBA DEL MES DE ABRIL DEL 2025, CUENTA DE DEPOSITO: CUENTA UNICA DEL TESORO"/>
    <m/>
    <m/>
    <m/>
    <m/>
    <m/>
    <m/>
    <n v="0"/>
    <n v="22000.22"/>
    <s v="NO_CONCILIADO"/>
  </r>
  <r>
    <x v="97"/>
    <m/>
    <x v="97"/>
    <x v="91"/>
    <s v="O22865460002"/>
    <s v="BOD"/>
    <n v="2286546"/>
    <m/>
    <s v="00522012001 DEPOSITO DE EFECTIVO, DEPOSITANTE: JOSE LUIS MONTES LOPEZ, CONCEPTO: ALQUILER PREDIOS POTOSI DE LOS MESES DE FEBRERO MARZO ABRIL DEL 2025, CUENTA DE DEPOSITO: CUENTA UNICA DEL TESORO"/>
    <m/>
    <m/>
    <m/>
    <m/>
    <m/>
    <m/>
    <n v="0"/>
    <n v="11400"/>
    <s v="NO_CONCILIADO"/>
  </r>
  <r>
    <x v="100"/>
    <m/>
    <x v="100"/>
    <x v="91"/>
    <s v="O22865550002"/>
    <s v="BOD"/>
    <n v="2286555"/>
    <m/>
    <s v="00383012001 DEPOSITO DE EFECTIVO, DEPOSITANTE: AGENCIA BOLIVIANA DE CORREOS, CONCEPTO: REGIONAL LA PAZ 05-10/05/2025, CUENTA DE DEPOSITO: CUENTA UNICA DEL TESORO"/>
    <m/>
    <m/>
    <m/>
    <m/>
    <m/>
    <m/>
    <n v="0"/>
    <n v="67229.899999999994"/>
    <s v="NO_CONCILIADO"/>
  </r>
  <r>
    <x v="11"/>
    <m/>
    <x v="11"/>
    <x v="91"/>
    <s v="O22865790002"/>
    <s v="BOD"/>
    <n v="2286579"/>
    <m/>
    <s v="00099021001 DEPOSITO DE EFECTIVO, DEPOSITANTE: CLAUDIA JANETH LIMACHI NINA, CONCEPTO: DEV. DE BECA DE ESTUDIO CONTRATO DGESU-009/2017 DE EX BECARIA CLAUDIA JANETH LIMACHI NINA, CUENTA DE DEPOSITO: CUENTA UNICA DEL TESORO"/>
    <m/>
    <m/>
    <m/>
    <m/>
    <m/>
    <m/>
    <n v="0"/>
    <n v="8000"/>
    <s v="NO_CONCILIADO"/>
  </r>
  <r>
    <x v="11"/>
    <m/>
    <x v="11"/>
    <x v="91"/>
    <s v="O22865910002"/>
    <s v="BOD"/>
    <n v="2286591"/>
    <m/>
    <s v="00099021001 DEPOSITO DE EFECTIVO, DEPOSITANTE: ANGELA ISABEL PEDREGAL MONTES, CONCEPTO: DEVOLUCION DE BECA DE ESTUDIO, CONTRATO DGESU - 003/2018, CUENTA DE DEPOSITO: CUENTA UNICA DEL TESORO"/>
    <m/>
    <m/>
    <m/>
    <m/>
    <m/>
    <m/>
    <n v="0"/>
    <n v="23000"/>
    <s v="NO_CONCILIADO"/>
  </r>
  <r>
    <x v="21"/>
    <m/>
    <x v="21"/>
    <x v="91"/>
    <s v="O22866230002"/>
    <s v="BOD"/>
    <n v="2286623"/>
    <m/>
    <s v="00099021001 DEPOSITO DE EFECTIVO, DEPOSITANTE: DELIA YHANNETH CHOQUE APAZA, CONCEPTO: PERMISO SIN GOCE DE HABER, CUENTA DE DEPOSITO: CUENTA UNICA DEL TESORO/DJBR"/>
    <m/>
    <m/>
    <m/>
    <m/>
    <m/>
    <m/>
    <n v="0"/>
    <n v="97.4"/>
    <s v="NO_CONCILIADO"/>
  </r>
  <r>
    <x v="11"/>
    <m/>
    <x v="11"/>
    <x v="91"/>
    <s v="O22866270002"/>
    <s v="BOD"/>
    <n v="2286627"/>
    <m/>
    <s v="00016011101 DEPOSITO DE EFECTIVO, DEPOSITANTE: LIBRERIA DEL MINISTERIO DE EDUCACION, CONCEPTO: VENTA DE MATERIAL BIBLIOGRAFICO Y/O MULTIMEDIA DE LA LIBRERIA DEL MINISTERIO DE EDUCACION, CUENTA DE DEPOSITO: CUENTA UNICA DEL TESORO"/>
    <m/>
    <m/>
    <m/>
    <m/>
    <m/>
    <m/>
    <n v="0"/>
    <n v="22"/>
    <s v="NO_CONCILIADO"/>
  </r>
  <r>
    <x v="2"/>
    <m/>
    <x v="2"/>
    <x v="91"/>
    <s v="O22866460002"/>
    <s v="BOD"/>
    <n v="2286646"/>
    <m/>
    <s v="00099021001 DEPOSITO DE EFECTIVO, DEPOSITANTE: JULIA MAMANI SACA, CONCEPTO: REVERSION, CUENTA DE DEPOSITO: CUENTA UNICA DEL TESORO"/>
    <m/>
    <m/>
    <m/>
    <m/>
    <m/>
    <m/>
    <n v="0"/>
    <n v="10178.4"/>
    <s v="NO_CONCILIADO"/>
  </r>
  <r>
    <x v="11"/>
    <m/>
    <x v="11"/>
    <x v="91"/>
    <s v="O22866650002"/>
    <s v="BOD"/>
    <n v="2286665"/>
    <m/>
    <s v="00099021001 DEPOSITO DE EFECTIVO, DEPOSITANTE: MIRIAM LIMACHI LOZA, CONCEPTO: DEVOLUCION - REVERSION POR DIAS DE HABERES PERCIBIDOS FEBRERO 2025, CUENTA DE DEPOSITO: CUENTA UNICA DEL TESORO/DJBR"/>
    <m/>
    <m/>
    <m/>
    <m/>
    <m/>
    <m/>
    <n v="0"/>
    <n v="2182.25"/>
    <s v="NO_CONCILIADO"/>
  </r>
  <r>
    <x v="11"/>
    <m/>
    <x v="11"/>
    <x v="91"/>
    <s v="O22866810002"/>
    <s v="BOD"/>
    <n v="2286681"/>
    <m/>
    <s v="00099021001 DEPOSITO DE EFECTIVO, DEPOSITANTE: CLAUDIO CESAR CLAROS OLIVARES, CONCEPTO: DEVOLUCION DE BECA DE ESTUDIO CONTRATO DGESU-025/2028 DE CLAUDIO CESAR CLAROS OLIVARES, CUENTA DE DEPOSITO: CUENTA UNICA DEL TESORO"/>
    <m/>
    <m/>
    <m/>
    <m/>
    <m/>
    <m/>
    <n v="0"/>
    <n v="12900"/>
    <s v="NO_CONCILIADO"/>
  </r>
  <r>
    <x v="11"/>
    <m/>
    <x v="11"/>
    <x v="91"/>
    <s v="O22866830002"/>
    <s v="BOD"/>
    <n v="2286683"/>
    <m/>
    <s v="00016011101 DEPOSITO DE EFECTIVO, DEPOSITANTE: ESCUELA NACIONAL DE SALUD, CONCEPTO: PARA CUBRIR GASTOS DE LIMPIEZA ENERGIA ELECTRICA Y AGUA, CUENTA DE DEPOSITO: CUENTA UNICA DEL TESORO"/>
    <m/>
    <m/>
    <m/>
    <m/>
    <m/>
    <m/>
    <n v="0"/>
    <n v="3500"/>
    <s v="NO_CONCILIADO"/>
  </r>
  <r>
    <x v="69"/>
    <m/>
    <x v="69"/>
    <x v="91"/>
    <s v="B22864770002"/>
    <s v="BOD"/>
    <n v="2286477"/>
    <m/>
    <s v="00253014117 DEP.DE CHEQ.AJENOS,RET.DE CAM.,CONCEPTO: GAM LAS CARRERAS, PROYECTO: &quot;CONSTRUCCION PROYECTO DE RIEGO SANTOYA&quot;,DEP.: EMAGUA , PROCEDENCIA: BANCO UNION S.A., CHEQUE: 1870, FECHA DE EMISION:14/05/2025"/>
    <m/>
    <m/>
    <m/>
    <m/>
    <m/>
    <m/>
    <n v="0"/>
    <n v="93466.13"/>
    <s v="NO_CONCILIADO"/>
  </r>
  <r>
    <x v="7"/>
    <m/>
    <x v="7"/>
    <x v="91"/>
    <s v="B22865060002"/>
    <s v="BOD"/>
    <n v="2286506"/>
    <m/>
    <s v="00086031101 DEP.DE CHEQ.AJENOS,RET.DE CAM.,CONCEPTO: MULTA Y SISCO/2022,DEP.: RNFF TARIQUIA , PROCEDENCIA: BANCO UNION S.A., CHEQUE: 1312, FECHA DE EMISION:13/05/2025"/>
    <m/>
    <m/>
    <m/>
    <m/>
    <m/>
    <m/>
    <n v="0"/>
    <n v="1425"/>
    <s v="NO_CONCILIADO"/>
  </r>
  <r>
    <x v="7"/>
    <m/>
    <x v="7"/>
    <x v="91"/>
    <s v="B22865080002"/>
    <s v="BOD"/>
    <n v="2286508"/>
    <m/>
    <s v="00086031101 DEP.DE CHEQ.AJENOS,RET.DE CAM.,CONCEPTO: TARJETAS MULTAS/2023,DEP.: RNFA EDUARDO AVAROA , PROCEDENCIA: BANCO UNION S.A., CHEQUE: 1313, FECHA DE EMISION:13/05/2025"/>
    <m/>
    <m/>
    <m/>
    <m/>
    <m/>
    <m/>
    <n v="0"/>
    <n v="4250"/>
    <s v="NO_CONCILIADO"/>
  </r>
  <r>
    <x v="7"/>
    <m/>
    <x v="7"/>
    <x v="91"/>
    <s v="B22865150002"/>
    <s v="BOD"/>
    <n v="2286515"/>
    <m/>
    <s v="00086031101 DEP.DE CHEQ.AJENOS,RET.DE CAM.,CONCEPTO: TARJETAS, MULTAS DE MARZO,DEP.: RNFA EDUARDO AVAROA , PROCEDENCIA: BANCO UNION S.A., CHEQUE: 1308, FECHA DE EMISION:13/05/2025"/>
    <m/>
    <m/>
    <m/>
    <m/>
    <m/>
    <m/>
    <n v="0"/>
    <n v="600"/>
    <s v="NO_CONCILIADO"/>
  </r>
  <r>
    <x v="7"/>
    <m/>
    <x v="7"/>
    <x v="91"/>
    <s v="B22865100002"/>
    <s v="BOD"/>
    <n v="2286510"/>
    <m/>
    <s v="00086031101 DEP.DE CHEQ.AJENOS,RET.DE CAM.,CONCEPTO: SISCO ABRIL, SEP, OCT, NOV/2023,DEP.: RNFF TARIQUIA , PROCEDENCIA: BANCO UNION S.A., CHEQUE: 1311, FECHA DE EMISION:13/05/2025"/>
    <m/>
    <m/>
    <m/>
    <m/>
    <m/>
    <m/>
    <n v="0"/>
    <n v="1810"/>
    <s v="NO_CONCILIADO"/>
  </r>
  <r>
    <x v="7"/>
    <m/>
    <x v="7"/>
    <x v="91"/>
    <s v="B22865120002"/>
    <s v="BOD"/>
    <n v="2286512"/>
    <m/>
    <s v="00086031101 DEP.DE CHEQ.AJENOS,RET.DE CAM.,CONCEPTO: SISCO FEBRERO/25,DEP.: RBC SAMA , PROCEDENCIA: BANCO UNION S.A., CHEQUE: 1309, FECHA DE EMISION:13/05/2025"/>
    <m/>
    <m/>
    <m/>
    <m/>
    <m/>
    <m/>
    <n v="0"/>
    <n v="360"/>
    <s v="NO_CONCILIADO"/>
  </r>
  <r>
    <x v="7"/>
    <m/>
    <x v="7"/>
    <x v="91"/>
    <s v="B22865130002"/>
    <s v="BOD"/>
    <n v="2286513"/>
    <m/>
    <s v="00086031101 DEP.DE CHEQ.AJENOS,RET.DE CAM.,CONCEPTO: SISCO MARZO/2025,DEP.: RBC SAMA , PROCEDENCIA: BANCO UNION S.A., CHEQUE: 1307, FECHA DE EMISION:13/05/2025"/>
    <m/>
    <m/>
    <m/>
    <m/>
    <m/>
    <m/>
    <n v="0"/>
    <n v="240"/>
    <s v="NO_CONCILIADO"/>
  </r>
  <r>
    <x v="7"/>
    <m/>
    <x v="7"/>
    <x v="91"/>
    <s v="B22865160002"/>
    <s v="BOD"/>
    <n v="2286516"/>
    <m/>
    <s v="00086031110 DEP.DE CHEQ.AJENOS,RET.DE CAM.,CONCEPTO: DEVOLUCION DE RECURSOS/2024,DEP.: RIBERA LANZA JESUS , PROCEDENCIA: BANCO UNION S.A., CHEQUE: 1305, FECHA DE EMISION:13/05/2025"/>
    <m/>
    <m/>
    <m/>
    <m/>
    <m/>
    <m/>
    <n v="0"/>
    <n v="30"/>
    <s v="NO_CONCILIADO"/>
  </r>
  <r>
    <x v="7"/>
    <m/>
    <x v="7"/>
    <x v="91"/>
    <s v="B22865180002"/>
    <s v="BOD"/>
    <n v="2286518"/>
    <m/>
    <s v="00086031101 DEP.DE CHEQ.AJENOS,RET.DE CAM.,CONCEPTO: MULTAS DE TARIQUIA/2022,DEP.: RNFF TARIQUIA , PROCEDENCIA: BANCO UNION S.A., CHEQUE: 1315, FECHA DE EMISION:13/05/2025"/>
    <m/>
    <m/>
    <m/>
    <m/>
    <m/>
    <m/>
    <n v="0"/>
    <n v="10125"/>
    <s v="NO_CONCILIADO"/>
  </r>
  <r>
    <x v="7"/>
    <m/>
    <x v="7"/>
    <x v="91"/>
    <s v="B22865210002"/>
    <s v="BOD"/>
    <n v="2286521"/>
    <m/>
    <s v="00086031101 DEP.DE CHEQ.AJENOS,RET.DE CAM.,CONCEPTO: SISCO ABRIL A NOV/2023,DEP.: RBC SAMA , PROCEDENCIA: BANCO UNION S.A., CHEQUE: 1310, FECHA DE EMISION:13/05/2025"/>
    <m/>
    <m/>
    <m/>
    <m/>
    <m/>
    <m/>
    <n v="0"/>
    <n v="32690"/>
    <s v="NO_CONCILIADO"/>
  </r>
  <r>
    <x v="7"/>
    <m/>
    <x v="7"/>
    <x v="91"/>
    <s v="B22865260002"/>
    <s v="BOD"/>
    <n v="2286526"/>
    <m/>
    <s v="00086031101 DEP.DE CHEQ.AJENOS,RET.DE CAM.,CONCEPTO: SISCO MES ABRIL/25,DEP.: ANMI EL PALMAR , PROCEDENCIA: BANCO UNION S.A., CHEQUE: 1355, FECHA DE EMISION:05/05/2025"/>
    <m/>
    <m/>
    <m/>
    <m/>
    <m/>
    <m/>
    <n v="0"/>
    <n v="4800"/>
    <s v="NO_CONCILIADO"/>
  </r>
  <r>
    <x v="22"/>
    <m/>
    <x v="22"/>
    <x v="91"/>
    <s v="B22865270002"/>
    <s v="BOD"/>
    <n v="2286527"/>
    <m/>
    <s v="00046171101 DEP.DE CHEQ.AJENOS,RET.DE CAM.,CONCEPTO: PAGO SEGUNDA CUOTA SANCION AGEMED,DEP.: CELY SORIA GALVARRO VACA , PROCEDENCIA: BANCO UNION S.A., CHEQUE: 216046, FECHA DE EMISION:15/05/2025"/>
    <m/>
    <m/>
    <m/>
    <m/>
    <m/>
    <m/>
    <n v="0"/>
    <n v="250"/>
    <s v="NO_CONCILIADO"/>
  </r>
  <r>
    <x v="7"/>
    <m/>
    <x v="7"/>
    <x v="91"/>
    <s v="B22865300002"/>
    <s v="BOD"/>
    <n v="2286530"/>
    <m/>
    <s v="00086031101 DEP.DE CHEQ.AJENOS,RET.DE CAM.,CONCEPTO: SISCO TARIQUIA MARZO,DEP.: RNFF TARIQUIA , PROCEDENCIA: BANCO UNION S.A., CHEQUE: 1306, FECHA DE EMISION:13/05/2025"/>
    <m/>
    <m/>
    <m/>
    <m/>
    <m/>
    <m/>
    <n v="0"/>
    <n v="285"/>
    <s v="NO_CONCILIADO"/>
  </r>
  <r>
    <x v="22"/>
    <m/>
    <x v="22"/>
    <x v="91"/>
    <s v="B22865340002"/>
    <s v="BOD"/>
    <n v="2286534"/>
    <m/>
    <s v="00099021001 DEP.DE CHEQ.AJENOS,RET.DE CAM.,CONCEPTO: DEVOLUCION SUELDO MARZO 2025,DEP.: NADIESMA JOSEFA PINTO RODRIGUEZ , PROCEDENCIA: BANCO UNION S.A., CHEQUE: 216045, FECHA DE EMISION:15/05/2025/DJBR"/>
    <m/>
    <m/>
    <m/>
    <m/>
    <m/>
    <m/>
    <n v="0"/>
    <n v="9151"/>
    <s v="NO_CONCILIADO"/>
  </r>
  <r>
    <x v="0"/>
    <m/>
    <x v="0"/>
    <x v="91"/>
    <s v="B22865360002"/>
    <s v="BOD"/>
    <n v="2286536"/>
    <m/>
    <s v="00099021001 DEP.DE CHEQ.AJENOS,RET.DE CAM.,CONCEPTO: EJECUCION DE BOLETA DE GARANTIA - CONVISA-BULO BULO,DEP.: NINNET DIVY ESPEJO ANDRADE , PROCEDENCIA: BANCO NACIONAL DE BOLIVIA S.A., CHEQUE: 315217, FECHA DE EMISION:09/05/2025/DJBRR"/>
    <m/>
    <m/>
    <m/>
    <m/>
    <m/>
    <m/>
    <n v="0"/>
    <n v="39470354.090000004"/>
    <s v="NO_CONCILIADO"/>
  </r>
  <r>
    <x v="2"/>
    <m/>
    <x v="2"/>
    <x v="91"/>
    <s v="B22865500002"/>
    <s v="BOD"/>
    <n v="2286550"/>
    <m/>
    <s v="00099021001 DEP.DE CHEQ.AJENOS,RET.DE CAM.,CONCEPTO: DEVOLUCION INCAPACIDAD TEMPORAL ENERO 2025,DEP.: CAJA PETROLERA DE SALUD OFICINA CENTRAL , PROCEDENCIA: BANCO UNION S.A., CHEQUE: 22976, FECHA DE EMISION:15/05/2025"/>
    <m/>
    <m/>
    <m/>
    <m/>
    <m/>
    <m/>
    <n v="0"/>
    <n v="8158.5"/>
    <s v="NO_CONCILIADO"/>
  </r>
  <r>
    <x v="104"/>
    <m/>
    <x v="104"/>
    <x v="91"/>
    <s v="B22865510002"/>
    <s v="BOD"/>
    <n v="2286551"/>
    <m/>
    <s v="00155012001 DEP.DE CHEQ.AJENOS,RET.DE CAM.,CONCEPTO: DEVOLUCION INCAPACIDAD TEMPORAL ENERO 2025,DEP.: CAJA PETROLERA DE SALUD OFICINA CENTRAL , PROCEDENCIA: BANCO UNION S.A., CHEQUE: 22977, FECHA DE EMISION:15/05/2025"/>
    <m/>
    <m/>
    <m/>
    <m/>
    <m/>
    <m/>
    <n v="0"/>
    <n v="699.54"/>
    <s v="NO_CONCILIADO"/>
  </r>
  <r>
    <x v="56"/>
    <m/>
    <x v="56"/>
    <x v="91"/>
    <s v="B22865530002"/>
    <s v="BOD"/>
    <n v="2286553"/>
    <m/>
    <s v="00117012001 DEP.DE CHEQ.AJENOS,RET.DE CAM.,CONCEPTO: DEVOLUCION INCAPACIDAD TEMPORAL ENERO 2025,DEP.: CAJA PETROLERA DE SALUD OFICINA CENTRAL , PROCEDENCIA: BANCO UNION S.A., CHEQUE: 22978, FECHA DE EMISION:15/05/2025"/>
    <m/>
    <m/>
    <m/>
    <m/>
    <m/>
    <m/>
    <n v="0"/>
    <n v="1031.3"/>
    <s v="NO_CONCILIADO"/>
  </r>
  <r>
    <x v="2"/>
    <m/>
    <x v="2"/>
    <x v="91"/>
    <s v="B22865540002"/>
    <s v="BOD"/>
    <n v="2286554"/>
    <m/>
    <s v="00099021001 DEP.DE CHEQ.AJENOS,RET.DE CAM.,CONCEPTO: DEVOLUCION INCAPACIDAD TEMPORAL ENERO 2025,DEP.: CAJA PETROLERA DE SALUD OFICINA CENTRAL , PROCEDENCIA: BANCO UNION S.A., CHEQUE: 22979, FECHA DE EMISION:15/05/2025"/>
    <m/>
    <m/>
    <m/>
    <m/>
    <m/>
    <m/>
    <n v="0"/>
    <n v="2902.53"/>
    <s v="NO_CONCILIADO"/>
  </r>
  <r>
    <x v="107"/>
    <m/>
    <x v="107"/>
    <x v="91"/>
    <s v="B22865590002"/>
    <s v="BOD"/>
    <n v="2286559"/>
    <m/>
    <s v="00597019202 DEP.DE CHEQ.AJENOS,RET.DE CAM.,CONCEPTO: DEVOLUCION INCAPACIDAD TEMPORAL ENERO 2025,DEP.: CAJA PETROLERA DE SALUD OFICINA CENTRAL , PROCEDENCIA: BANCO UNION S.A., CHEQUE: 22981, FECHA DE EMISION:15/05/2025"/>
    <m/>
    <m/>
    <m/>
    <m/>
    <m/>
    <m/>
    <n v="0"/>
    <n v="33579.879999999997"/>
    <s v="NO_CONCILIADO"/>
  </r>
  <r>
    <x v="2"/>
    <m/>
    <x v="2"/>
    <x v="91"/>
    <s v="B22865730002"/>
    <s v="BOD"/>
    <n v="2286573"/>
    <m/>
    <s v="00099021001 DEP.DE CHEQ.AJENOS,RET.DE CAM.,CONCEPTO: DEVOLUCION INCAPACIDAD TEMPORAL 2025,DEP.: CAJA PETROLERA DE SALUD OFICINA CENTRAL , PROCEDENCIA: BANCO UNION S.A., CHEQUE: 22985, FECHA DE EMISION:15/05/2025"/>
    <m/>
    <m/>
    <m/>
    <m/>
    <m/>
    <m/>
    <n v="0"/>
    <n v="9404.16"/>
    <s v="NO_CONCILIADO"/>
  </r>
  <r>
    <x v="78"/>
    <m/>
    <x v="78"/>
    <x v="91"/>
    <s v="B22865620002"/>
    <s v="BOD"/>
    <n v="2286562"/>
    <m/>
    <s v="00385014201 DEP.DE CHEQ.AJENOS,RET.DE CAM.,CONCEPTO: DEVOLUCION INCAPACIDAD TEMPORAL ENERO 2025,DEP.: CAJA PETROLERA DE SALUD OFICINA CENTRAL , PROCEDENCIA: BANCO UNION S.A., CHEQUE: 22982, FECHA DE EMISION:15/05/2025"/>
    <m/>
    <m/>
    <m/>
    <m/>
    <m/>
    <m/>
    <n v="0"/>
    <n v="10369.74"/>
    <s v="NO_CONCILIADO"/>
  </r>
  <r>
    <x v="22"/>
    <m/>
    <x v="22"/>
    <x v="91"/>
    <s v="B22865640002"/>
    <s v="BOD"/>
    <n v="2286564"/>
    <m/>
    <s v="00046171101 DEP.DE CHEQ.AJENOS,RET.DE CAM.,CONCEPTO: DEVOLUCION INCAPACIDAD TEMPORAL ENERO 2025,DEP.: CAJA PETROLERA DE SALUD OFICINA CENTRAL , PROCEDENCIA: BANCO UNION S.A., CHEQUE: 22983, FECHA DE EMISION:15/05/2025"/>
    <m/>
    <m/>
    <m/>
    <m/>
    <m/>
    <m/>
    <n v="0"/>
    <n v="7625.25"/>
    <s v="NO_CONCILIADO"/>
  </r>
  <r>
    <x v="2"/>
    <m/>
    <x v="2"/>
    <x v="91"/>
    <s v="B22865670002"/>
    <s v="BOD"/>
    <n v="2286567"/>
    <m/>
    <s v="00099021001 DEP.DE CHEQ.AJENOS,RET.DE CAM.,CONCEPTO: DEVOLUCION INCAPACIDAD TEMPORAL ENERO 2025,DEP.: CAJA PETROLERA DE SALUD OFICINA CENTRAL , PROCEDENCIA: BANCO UNION S.A., CHEQUE: 22984, FECHA DE EMISION:15/05/2025"/>
    <m/>
    <m/>
    <m/>
    <m/>
    <m/>
    <m/>
    <n v="0"/>
    <n v="3136.37"/>
    <s v="NO_CONCILIADO"/>
  </r>
  <r>
    <x v="2"/>
    <m/>
    <x v="2"/>
    <x v="91"/>
    <s v="B22865760002"/>
    <s v="BOD"/>
    <n v="2286576"/>
    <m/>
    <s v="00099021001 DEP.DE CHEQ.AJENOS,RET.DE CAM.,CONCEPTO: DEVOLUCION INCAPACIDAD TEMPORAL ENERO 2025,DEP.: CAJA PETROLERA DE SALUD OFICINA CENTRAL , PROCEDENCIA: BANCO UNION S.A., CHEQUE: 23008, FECHA DE EMISION:15/05/2025"/>
    <m/>
    <m/>
    <m/>
    <m/>
    <m/>
    <m/>
    <n v="0"/>
    <n v="4959.55"/>
    <s v="NO_CONCILIADO"/>
  </r>
  <r>
    <x v="85"/>
    <m/>
    <x v="85"/>
    <x v="91"/>
    <s v="S11269010002"/>
    <s v="CRV"/>
    <n v="1126901"/>
    <m/>
    <s v="||DEVOLUCION DE FONDOS, POR BS19.737,37 CORRESPONDIENTE A COMISIONES BANCARIAS PARA PAGO DE LA CARTA DE CREDITO LC I-2018-17, A FAVOR DE INVAP SOCIEDAD DEL ESTADO, SEGUN ADJUNTOS. LIB:00099021001 TGN-RECURSOS ORDINARIOS (3987) REF: DEVOLUCION DE FONDOS COMISIONES ABEN."/>
    <m/>
    <m/>
    <m/>
    <m/>
    <m/>
    <m/>
    <n v="0"/>
    <n v="19737.37"/>
    <s v="NO_CONCILIADO"/>
  </r>
  <r>
    <x v="85"/>
    <m/>
    <x v="85"/>
    <x v="91"/>
    <s v="S11269020002"/>
    <s v="CRV"/>
    <n v="1126902"/>
    <m/>
    <s v="||DEVOLUCION DE FONDOS, POR BS363,84 CORRESPONDIENTE A COMISIONES BANCARIAS PARA PAGO DE LA CARTA DE CREDITO LC I-2018-17, A FAVOR DE INVAP SOCIEDAD DEL ESTADO, SEGUN ADJUNTOS. LIB:00099021001 TGN-RECURSOS ORDINARIOS (3987) REF: DEVOLUCION DE FONDOS COMISIONES ABEN."/>
    <m/>
    <m/>
    <m/>
    <m/>
    <m/>
    <m/>
    <n v="0"/>
    <n v="363.84"/>
    <s v="NO_CONCILIADO"/>
  </r>
  <r>
    <x v="85"/>
    <m/>
    <x v="85"/>
    <x v="91"/>
    <s v="S11269030002"/>
    <s v="CRV"/>
    <n v="1126903"/>
    <m/>
    <s v="||DEVOLUCION DE FONDOS, POR BS274,94 CORRESPONDIENTE A COMISIONES BANCARIAS PARA PAGO DE LA CARTA DE CREDITO LC I-2018-17, A FAVOR DE INVAP SOCIEDAD DEL ESTADO, SEGUN ADJUNTOS. LIB:00099021001 TGN-RECURSOS ORDINARIOS (3987) REF: DEVOLUCION DE FONDOS COMISIONES ABEN."/>
    <m/>
    <m/>
    <m/>
    <m/>
    <m/>
    <m/>
    <n v="0"/>
    <n v="274.94"/>
    <s v="NO_CONCILIADO"/>
  </r>
  <r>
    <x v="13"/>
    <m/>
    <x v="13"/>
    <x v="91"/>
    <s v="G31364190003"/>
    <s v="COB"/>
    <n v="20130"/>
    <m/>
    <s v="PAGO A BID PRÉSTAMO 5601/OC-BO VCTO. 15-05-2025 POR CUENTA DE TGN , NTI. 020130 VALOR 15-05-2025 INTERESES USD 152.377,37 COMISIONES USD 137.405,14 CTA. 3987 CUENTA UNICA DEL TESORO LIB. 00099021001 REF.: COMISIONES BANCARIAS"/>
    <m/>
    <m/>
    <m/>
    <m/>
    <m/>
    <m/>
    <n v="2347.89"/>
    <n v="0"/>
    <s v="NO_CONCILIADO"/>
  </r>
  <r>
    <x v="14"/>
    <m/>
    <x v="14"/>
    <x v="91"/>
    <s v="Q22216540002"/>
    <s v="CRV"/>
    <n v="2221654"/>
    <m/>
    <s v="NUMERO DE LIBRETA CUT: LIBRETA NÂ° 00047364201 OPERACIÓN E75 TRANSFERENCIA DE LA CUENTA FISCAL BUN A LA CUT EN MN TRANSFERENCIA DE FONDOS A SOLICITUD DE GOB. AUTONOMO MCPAL. DE PUERTO VILLARROEL CITE: 205/GAMPV/2025 CUENTA CUT 3987069001 LIBRETA NÂ° 00047364201 MDRYT - PAR III BS CONTRAPARTE GA"/>
    <m/>
    <m/>
    <m/>
    <m/>
    <m/>
    <m/>
    <n v="0"/>
    <n v="32056.35"/>
    <s v="NO_CONCILIADO"/>
  </r>
  <r>
    <x v="14"/>
    <m/>
    <x v="14"/>
    <x v="91"/>
    <s v="Q22216550002"/>
    <s v="CRV"/>
    <n v="2221655"/>
    <m/>
    <s v="NUMERO DE LIBRETA CUT: LIBRETA NÂ° 00047364102 OPERACIÓN E75 TRANSFERENCIA DE LA CUENTA FISCAL BUN A LA CUT EN MN TRANSFERENCIA DE FONDOS A SOLICITUD DE GOB. AUTONOMO MCPAL. DE PUERTO VILLARROEL CITE: 205/GAMPV/2025 CUENTA CUT 3987069001 LIBRETA NÂ° 00047364102 MDRYT - PAR III BS CONTRAPARTE GAM"/>
    <m/>
    <m/>
    <m/>
    <m/>
    <m/>
    <m/>
    <n v="0"/>
    <n v="68984.36"/>
    <s v="NO_CONCILIADO"/>
  </r>
  <r>
    <x v="13"/>
    <m/>
    <x v="13"/>
    <x v="91"/>
    <s v="G31370660003"/>
    <s v="COB"/>
    <n v="20088"/>
    <m/>
    <s v="PAGO A BID PRÉSTAMO 5039/OC-BO VCTO. 15-05-2025 POR CUENTA DE TGN , NTI. 020088 VALOR 15-05-2025 INTERESES CHF 1.365.075,51 CTA. 3987 CUENTA UNICA DEL TESORO LIB. 00099021001 REF.: COMISIONES BANCARIAS"/>
    <m/>
    <m/>
    <m/>
    <m/>
    <m/>
    <m/>
    <n v="11467.09"/>
    <n v="0"/>
    <s v="NO_CONCILIADO"/>
  </r>
  <r>
    <x v="13"/>
    <m/>
    <x v="13"/>
    <x v="91"/>
    <s v="G31370670003"/>
    <s v="COB"/>
    <n v="20085"/>
    <m/>
    <s v="PAGO A BID PRÉSTAMO 4769/OC-BO VCTO. 15-05-2025 POR CUENTA DE TGN , NTI. 020085 VALOR 15-05-2025 CAPITAL CHF 4.514.500,00 INTERESES CHF 272.414,26 CTA. 3987 CUENTA UNICA DEL TESORO LIB. 00099021001 REF.: COMISIONES BANCARIAS"/>
    <m/>
    <m/>
    <m/>
    <m/>
    <m/>
    <m/>
    <n v="39309.370000000003"/>
    <n v="0"/>
    <s v="NO_CONCILIADO"/>
  </r>
  <r>
    <x v="4"/>
    <m/>
    <x v="4"/>
    <x v="91"/>
    <s v="S11269240001"/>
    <s v="COB"/>
    <n v="1126924"/>
    <m/>
    <s v="'COBRO DE'||ÚTILES DE ESCRITORIO POR EL COMPROBANTE NRO. 1126923 DE LA FECHA, S/G. NOTA GAFC-0356/DFC/URTE-097/2025 DE FECHA 26/2/2025 (HRE-TGL-2025-3945) ENVIADO POR YACIMIENTOS PETROLÍFEROS FISCALES BOLIVIANOS. DÉBITO DE LA LIBRETA 00513022001 YPFB-&quot;OPERACIONES&quot; COBRO DE ÚTILES DE ESCRITORIO."/>
    <m/>
    <m/>
    <m/>
    <m/>
    <m/>
    <m/>
    <n v="60"/>
    <n v="0"/>
    <s v="NO_CONCILIADO"/>
  </r>
  <r>
    <x v="21"/>
    <m/>
    <x v="21"/>
    <x v="91"/>
    <s v="G31372590002"/>
    <s v="CRV"/>
    <n v="23390"/>
    <m/>
    <s v="DEVOLUCIÓN DE SOLICITUD 054926-23390 A SOLICITUD DE SERVICIO DESARROLLO EMPRESAS PUBLICAS PRODUCTIVAS REF.: TRANSFERENCIA DE FONDOS AL EXTERIOR A FAVOR DE LA EMPRESA THYSSENKRUP POLYSIUS IBERICA SAU POR EL CUMPLIMIENTO HITO N 19 4 PARCIAL, SEGÚN R.D. NO.025/2023 LIB. 00132039202 SEDEM - FOMENTO A LAS EMPRESAS PUBLICAS PRODUCTIVAS"/>
    <m/>
    <m/>
    <m/>
    <m/>
    <m/>
    <m/>
    <n v="0"/>
    <n v="3650347.11"/>
    <s v="NO_CONCILIADO"/>
  </r>
  <r>
    <x v="5"/>
    <m/>
    <x v="5"/>
    <x v="91"/>
    <s v="G31372600002"/>
    <s v="CRV"/>
    <n v="23417"/>
    <m/>
    <s v="DEVOLUCIÓN DE SOLICITUD 054951-23417 A SOLICITUD DE TESORO GENERAL DE LA NACION REF.: PAGO A LA EMPRESA IN CONTINU ET SERVICE POR LA ENTREGA DE 75.000 PASAPORTES CON CHIP ELECTRONICO SEGUN FACTURA NRO FACV034343, INFORME MEFP/VTCP/DGPOT/UOTG/NRO, SEGÚN R.D. NO.025/2023 LIB. 00099021001 TGN-RECURSOS ORDINARIOS (3987)"/>
    <m/>
    <m/>
    <m/>
    <m/>
    <m/>
    <m/>
    <n v="0"/>
    <n v="3349674"/>
    <s v="NO_CONCILIADO"/>
  </r>
  <r>
    <x v="21"/>
    <m/>
    <x v="21"/>
    <x v="91"/>
    <s v="G31372750002"/>
    <s v="CRV"/>
    <n v="23442"/>
    <m/>
    <s v="DEVOLUCIÓN DE FONDOS SOLICITUD 054987-23442 SERVICIO DESARROLLO EMPRESAS PUBLICAS PRODUCTIVAS REF.: SEGUNDO PAGO A THYSSENKRPP POLYSIUS PERU SAC CUMPLIMIENTO PRIMERA ENTREGA SEGUN CONTRATO ECEBOL PLANTA ORURO COMPRA BANDAJES GESTION 2024, SEGÚN R.D. 025/2023. LIB. 00132032001 ECEBOL - GESTION OPERATIVA"/>
    <m/>
    <m/>
    <m/>
    <m/>
    <m/>
    <m/>
    <n v="0"/>
    <n v="492849.99"/>
    <s v="NO_CONCILIADO"/>
  </r>
  <r>
    <x v="4"/>
    <m/>
    <x v="4"/>
    <x v="91"/>
    <s v="S11269640001"/>
    <s v="COB"/>
    <n v="1126964"/>
    <m/>
    <s v="'COBRO DE'||ÚTILES DE ESCRITORIO POR EL COMPROBANTE NRO.1126962 Y CORREO ELECTRÓNICO ENVIADO POR YACIMIENTOS PETROLIFEROS FISCALES BOLIVIANOS DE LA FECHA DÉBITO DE LA LIBRETA 00513062003 YPFB - EXPORTACIÓN DE BIODIESEL Y OTROS."/>
    <m/>
    <m/>
    <m/>
    <m/>
    <m/>
    <m/>
    <n v="60"/>
    <n v="0"/>
    <s v="NO_CONCILIADO"/>
  </r>
  <r>
    <x v="114"/>
    <m/>
    <x v="114"/>
    <x v="92"/>
    <s v="O22868780002"/>
    <s v="BOD"/>
    <n v="2286878"/>
    <m/>
    <s v="00587012001 DEPOSITO DE EFECTIVO, DEPOSITANTE: ROCIO LEIVA ALANOCA, CONCEPTO: DEVOLUCION AL COMPROBANTE N°1796 DE LA GESTION 2023, CUENTA DE DEPOSITO: CUENTA UNICA DEL TESORO"/>
    <m/>
    <m/>
    <m/>
    <m/>
    <m/>
    <m/>
    <n v="0"/>
    <n v="11009.93"/>
    <s v="NO_CONCILIADO"/>
  </r>
  <r>
    <x v="82"/>
    <m/>
    <x v="82"/>
    <x v="92"/>
    <s v="O22868930002"/>
    <s v="BOD"/>
    <n v="2286893"/>
    <m/>
    <s v="00099021001 DEPOSITO DE EFECTIVO, DEPOSITANTE: NORAH POMA LAURA, CONCEPTO: DEVOLUCION DE PENALIDAD EN PASAJE AEREO, CUENTA DE DEPOSITO: CUENTA UNICA DEL TESORO/DJBR"/>
    <m/>
    <m/>
    <m/>
    <m/>
    <m/>
    <m/>
    <n v="0"/>
    <n v="285"/>
    <s v="NO_CONCILIADO"/>
  </r>
  <r>
    <x v="7"/>
    <m/>
    <x v="7"/>
    <x v="92"/>
    <s v="O22869200002"/>
    <s v="BOD"/>
    <n v="2286920"/>
    <m/>
    <s v="00086011109 DEPOSITO DE EFECTIVO, DEPOSITANTE: FILOMAN HINOJOSA TORRICO, CONCEPTO: REPOSICION DE CREDENCIAL, CUENTA DE DEPOSITO: CUENTA UNICA DEL TESORO"/>
    <m/>
    <m/>
    <m/>
    <m/>
    <m/>
    <m/>
    <n v="0"/>
    <n v="50"/>
    <s v="NO_CONCILIADO"/>
  </r>
  <r>
    <x v="91"/>
    <m/>
    <x v="91"/>
    <x v="92"/>
    <s v="O22869330002"/>
    <s v="BOD"/>
    <n v="2286933"/>
    <m/>
    <s v="00595012003 DEPOSITO DE EFECTIVO, DEPOSITANTE: CONSEJEROS DE VIAJES SRL, CONCEPTO: DEVOLUCION DE PASAJE NO UTILIZADO, CUENTA DE DEPOSITO: CUENTA UNICA DEL TESORO"/>
    <m/>
    <m/>
    <m/>
    <m/>
    <m/>
    <m/>
    <n v="0"/>
    <n v="2208.1"/>
    <s v="NO_CONCILIADO"/>
  </r>
  <r>
    <x v="22"/>
    <m/>
    <x v="22"/>
    <x v="92"/>
    <s v="O22869560002"/>
    <s v="BOD"/>
    <n v="2286956"/>
    <m/>
    <s v="00046171101 DEPOSITO DE EFECTIVO, DEPOSITANTE: HIPOCRATES PHARMA, CONCEPTO: (1) SANCION JURIDICA, CUENTA DE DEPOSITO: CUENTA UNICA DEL TESORO"/>
    <m/>
    <m/>
    <m/>
    <m/>
    <m/>
    <m/>
    <n v="0"/>
    <n v="1667"/>
    <s v="NO_CONCILIADO"/>
  </r>
  <r>
    <x v="7"/>
    <m/>
    <x v="7"/>
    <x v="92"/>
    <s v="O22869570002"/>
    <s v="BOD"/>
    <n v="2286957"/>
    <m/>
    <s v="00086011109 DEPOSITO DE EFECTIVO, DEPOSITANTE: FILOMON HINOJOSA TORRICO, CONCEPTO: REPOSICION DE CREDENCIAL - FILOMON HINOJOSA TORRICO, CUENTA DE DEPOSITO: CUENTA UNICA DEL TESORO"/>
    <m/>
    <m/>
    <m/>
    <m/>
    <m/>
    <m/>
    <n v="0"/>
    <n v="50"/>
    <s v="NO_CONCILIADO"/>
  </r>
  <r>
    <x v="26"/>
    <m/>
    <x v="26"/>
    <x v="92"/>
    <s v="O22869580002"/>
    <s v="BOD"/>
    <n v="2286958"/>
    <m/>
    <s v="00099021001 DEPOSITO DE EFECTIVO, DEPOSITANTE: CLAUDIA NICOL SANCHEZ TORREZ, CONCEPTO: DEVOLUCION DE EXAMEN PREOCUPACIONAL GESTION 2025, CUENTA DE DEPOSITO: CUENTA UNICA DEL TESORO/DJBR"/>
    <m/>
    <m/>
    <m/>
    <m/>
    <m/>
    <m/>
    <n v="0"/>
    <n v="100"/>
    <s v="NO_CONCILIADO"/>
  </r>
  <r>
    <x v="12"/>
    <m/>
    <x v="12"/>
    <x v="92"/>
    <s v="O22869640002"/>
    <s v="BOD"/>
    <n v="2286964"/>
    <m/>
    <s v="00099021001 DEPOSITO DE EFECTIVO, DEPOSITANTE: BERNARDINO REYNALDO QUISBERT COPA, CONCEPTO: DEVOLUCION DE RECURSOS MEMORANDUM SIN INFORME, CUENTA DE DEPOSITO: CUENTA UNICA DEL TESORO/DJBR"/>
    <m/>
    <m/>
    <m/>
    <m/>
    <m/>
    <m/>
    <n v="0"/>
    <n v="1227"/>
    <s v="NO_CONCILIADO"/>
  </r>
  <r>
    <x v="1"/>
    <m/>
    <x v="1"/>
    <x v="92"/>
    <s v="O22869710002"/>
    <s v="BOD"/>
    <n v="2286971"/>
    <m/>
    <s v="00015011114 DEPOSITO DE EFECTIVO, DEPOSITANTE: NAZARIO INCA GUIZADA, CONCEPTO: DEVOLUCION FACTURADO EN DEMASIA POR BS1, CUENTA DE DEPOSITO: CUENTA UNICA DEL TESORO"/>
    <m/>
    <m/>
    <m/>
    <m/>
    <m/>
    <m/>
    <n v="0"/>
    <n v="1"/>
    <s v="NO_CONCILIADO"/>
  </r>
  <r>
    <x v="22"/>
    <m/>
    <x v="22"/>
    <x v="92"/>
    <s v="O22869820002"/>
    <s v="BOD"/>
    <n v="2286982"/>
    <m/>
    <s v="00046171101 DEPOSITO DE EFECTIVO, DEPOSITANTE: BOLIVIAN PHARMACEUTICAL - VIANPHARMA, CONCEPTO: PAGO DE SANCION JURIDICA, CUENTA DE DEPOSITO: CUENTA UNICA DEL TESORO"/>
    <m/>
    <m/>
    <m/>
    <m/>
    <m/>
    <m/>
    <n v="0"/>
    <n v="500"/>
    <s v="NO_CONCILIADO"/>
  </r>
  <r>
    <x v="41"/>
    <m/>
    <x v="41"/>
    <x v="92"/>
    <s v="O22869840002"/>
    <s v="BOD"/>
    <n v="2286984"/>
    <m/>
    <s v="00041021101 DEPOSITO DE EFECTIVO, DEPOSITANTE: JUAN GROVER MAMANI, CONCEPTO: DEVOLUCION DE VIATICOS, CUENTA DE DEPOSITO: CUENTA UNICA DEL TESORO"/>
    <m/>
    <m/>
    <m/>
    <m/>
    <m/>
    <m/>
    <n v="0"/>
    <n v="742"/>
    <s v="NO_CONCILIADO"/>
  </r>
  <r>
    <x v="41"/>
    <m/>
    <x v="41"/>
    <x v="92"/>
    <s v="O22869870002"/>
    <s v="BOD"/>
    <n v="2286987"/>
    <m/>
    <s v="00041021101 DEPOSITO DE EFECTIVO, DEPOSITANTE: LIMBERT WALTER AGRAMONT ALIAGA, CONCEPTO: DEVOLUCION DE VIATICOS, CUENTA DE DEPOSITO: CUENTA UNICA DEL TESORO"/>
    <m/>
    <m/>
    <m/>
    <m/>
    <m/>
    <m/>
    <n v="0"/>
    <n v="742"/>
    <s v="NO_CONCILIADO"/>
  </r>
  <r>
    <x v="36"/>
    <m/>
    <x v="36"/>
    <x v="92"/>
    <s v="O22870100002"/>
    <s v="BOD"/>
    <n v="2287010"/>
    <m/>
    <s v="00598012001 DEPOSITO DE EFECTIVO, DEPOSITANTE: LUIS FERNANDO LINARES QUIROGA, CONCEPTO: POR DEVOLUCION DE MEDIO DIA DE HABER DE FECHA 22/02/2025, CUENTA DE DEPOSITO: CUENTA UNICA DEL TESORO"/>
    <m/>
    <m/>
    <m/>
    <m/>
    <m/>
    <m/>
    <n v="0"/>
    <n v="135"/>
    <s v="NO_CONCILIADO"/>
  </r>
  <r>
    <x v="41"/>
    <m/>
    <x v="41"/>
    <x v="92"/>
    <s v="O22870170002"/>
    <s v="BOD"/>
    <n v="2287017"/>
    <m/>
    <s v="00099021001 DEPOSITO DE EFECTIVO, DEPOSITANTE: ADRIANA FLORES LINARES, CONCEPTO: DEVOLUCION DE VIATICOS, CUENTA DE DEPOSITO: CUENTA UNICA DEL TESORO/DJBR"/>
    <m/>
    <m/>
    <m/>
    <m/>
    <m/>
    <m/>
    <n v="0"/>
    <n v="222"/>
    <s v="NO_CONCILIADO"/>
  </r>
  <r>
    <x v="97"/>
    <m/>
    <x v="97"/>
    <x v="92"/>
    <s v="O22870250002"/>
    <s v="BOD"/>
    <n v="2287025"/>
    <m/>
    <s v="00522012001 DEPOSITO DE EFECTIVO, DEPOSITANTE: ARMANDO SIACARA CHAMBI, CONCEPTO: ALQUILER PREDIOS SANTA CRUZ DE LOS MESES DE MARZO Y ABRIL DEL 2025, CUENTA DE DEPOSITO: CUENTA UNICA DEL TESORO"/>
    <m/>
    <m/>
    <m/>
    <m/>
    <m/>
    <m/>
    <n v="0"/>
    <n v="55080"/>
    <s v="NO_CONCILIADO"/>
  </r>
  <r>
    <x v="86"/>
    <m/>
    <x v="86"/>
    <x v="92"/>
    <s v="O22870270002"/>
    <s v="BOD"/>
    <n v="2287027"/>
    <m/>
    <s v="00599022001 DEPOSITO DE EFECTIVO, DEPOSITANTE: LUIS ANGEL GUTIERREZ IBAÑEZ, CONCEPTO: REPOSICION IT FACTURA N°7559, CUENTA DE DEPOSITO: CUENTA UNICA DEL TESORO"/>
    <m/>
    <m/>
    <m/>
    <m/>
    <m/>
    <m/>
    <n v="0"/>
    <n v="2.2999999999999998"/>
    <s v="NO_CONCILIADO"/>
  </r>
  <r>
    <x v="97"/>
    <m/>
    <x v="97"/>
    <x v="92"/>
    <s v="O22870280002"/>
    <s v="BOD"/>
    <n v="2287028"/>
    <m/>
    <s v="00522012001 DEPOSITO DE EFECTIVO, DEPOSITANTE: EVELIN CALLE FERNANDEZ, CONCEPTO: ALQUILER PREDIOS SANTA CRUZ DE LOS MESES DE ENERO DEL 2025 S/G CONTRATO DNAJ/N°01/2024, CUENTA DE DEPOSITO: CUENTA UNICA DEL TESORO"/>
    <m/>
    <m/>
    <m/>
    <m/>
    <m/>
    <m/>
    <n v="0"/>
    <n v="2000"/>
    <s v="NO_CONCILIADO"/>
  </r>
  <r>
    <x v="97"/>
    <m/>
    <x v="97"/>
    <x v="92"/>
    <s v="O22870300002"/>
    <s v="BOD"/>
    <n v="2287030"/>
    <m/>
    <s v="00522012001 DEPOSITO DE EFECTIVO, DEPOSITANTE: EVELIN CALLE FERNANDEZ, CONCEPTO: ALQUILER PREDIOS SANTA CRUZ DE LOS MESES DE ENERO DEL 2025 S/G CONTRATO DNAJ/N°02/2024, CUENTA DE DEPOSITO: CUENTA UNICA DEL TESORO"/>
    <m/>
    <m/>
    <m/>
    <m/>
    <m/>
    <m/>
    <n v="0"/>
    <n v="2500"/>
    <s v="NO_CONCILIADO"/>
  </r>
  <r>
    <x v="86"/>
    <m/>
    <x v="86"/>
    <x v="92"/>
    <s v="O22870640002"/>
    <s v="BOD"/>
    <n v="2287064"/>
    <m/>
    <s v="00599012001 DEPOSITO DE EFECTIVO, DEPOSITANTE: DIANA CAROLINA VARELA VERA, CONCEPTO: EBA-GESTION GERENCIAL EJECUTIVA OFICINA CENTRAL/VILLA FATIMA, CUENTA DE DEPOSITO: CUENTA UNICA DEL TESORO"/>
    <m/>
    <m/>
    <m/>
    <m/>
    <m/>
    <m/>
    <n v="0"/>
    <n v="50"/>
    <s v="NO_CONCILIADO"/>
  </r>
  <r>
    <x v="1"/>
    <m/>
    <x v="1"/>
    <x v="92"/>
    <s v="O22870730002"/>
    <s v="BOD"/>
    <n v="2287073"/>
    <m/>
    <s v="00015011108 DEPOSITO DE EFECTIVO, DEPOSITANTE: MINISTERIO DE GOBIERNO, CONCEPTO: PAGO DE CONSUMO DE AGUA (EPSAS), CUENTA DE DEPOSITO: CUENTA UNICA DEL TESORO"/>
    <m/>
    <m/>
    <m/>
    <m/>
    <m/>
    <m/>
    <n v="0"/>
    <n v="340"/>
    <s v="NO_CONCILIADO"/>
  </r>
  <r>
    <x v="39"/>
    <m/>
    <x v="39"/>
    <x v="92"/>
    <s v="O22870770002"/>
    <s v="BOD"/>
    <n v="2287077"/>
    <m/>
    <s v="00133012001 DEPOSITO DE EFECTIVO, DEPOSITANTE: AMILCAR VALENCIA CABALLERO, CONCEPTO: SALDO DE PREMIOS MENORES SORTEO EL CARNAVALERO, CUENTA DE DEPOSITO: CUENTA UNICA DEL TESORO"/>
    <m/>
    <m/>
    <m/>
    <m/>
    <m/>
    <m/>
    <n v="0"/>
    <n v="18750"/>
    <s v="NO_CONCILIADO"/>
  </r>
  <r>
    <x v="41"/>
    <m/>
    <x v="41"/>
    <x v="92"/>
    <s v="B22868820002"/>
    <s v="BOD"/>
    <n v="2286882"/>
    <m/>
    <s v="00041041102 DEP.DE CHEQ.AJENOS,RET.DE CAM.,CONCEPTO: DEPÓSITO POR MULTAS DE REGISTRO Y ACREDITACION DE LA EMPRESA COMPAÑIA DE ALIMENTOS LTDA,DEP.: COMPAÑIA DE ALIMENTOS LTDA , PROCEDENCIA: BANCO UNION S.A., CHEQUE: 815, FECHA DE EMISION:14/05/2025"/>
    <m/>
    <m/>
    <m/>
    <m/>
    <m/>
    <m/>
    <n v="0"/>
    <n v="93127.62"/>
    <s v="NO_CONCILIADO"/>
  </r>
  <r>
    <x v="41"/>
    <m/>
    <x v="41"/>
    <x v="92"/>
    <s v="B22868840002"/>
    <s v="BOD"/>
    <n v="2286884"/>
    <m/>
    <s v="00041041102 DEP.DE CHEQ.AJENOS,RET.DE CAM.,CONCEPTO: DEPÓSITO POR MULTAS DE REGISTRO Y ACREDITACION DE LA EMPRESA IDEAS MOVILIARIO INTEGRAL,DEP.: IDEAS MOVILIARIO INTEGRAL , PROCEDENCIA: BANCO UNION S.A., CHEQUE: 816, FECHA DE EMISION:14/05/2025"/>
    <m/>
    <m/>
    <m/>
    <m/>
    <m/>
    <m/>
    <n v="0"/>
    <n v="5000"/>
    <s v="NO_CONCILIADO"/>
  </r>
  <r>
    <x v="14"/>
    <m/>
    <x v="14"/>
    <x v="92"/>
    <s v="B22869730002"/>
    <s v="BOD"/>
    <n v="2286973"/>
    <m/>
    <s v="00047377001 DEP.DE CHEQ.AJENOS,RET.DE CAM.,CONCEPTO: DEVOLUCION DE FONDOS,DEP.: COMUNIDAD ALTO LLANGA , PROCEDENCIA: BANCO UNION S.A., CHEQUE: 22, FECHA DE EMISION:15/05/2025"/>
    <m/>
    <m/>
    <m/>
    <m/>
    <m/>
    <m/>
    <n v="0"/>
    <n v="30.19"/>
    <s v="NO_CONCILIADO"/>
  </r>
  <r>
    <x v="40"/>
    <m/>
    <x v="40"/>
    <x v="92"/>
    <s v="B22869430002"/>
    <s v="BOD"/>
    <n v="2286943"/>
    <m/>
    <s v="00030014201 DEP.DE CHEQ.AJENOS,RET.DE CAM.,CONCEPTO: DEVOLUCION PASAJES AEREOS INT.,DEP.: MJTI , PROCEDENCIA: BANCO UNION S.A., CHEQUE: 1318, FECHA DE EMISION:15/05/2025"/>
    <m/>
    <m/>
    <m/>
    <m/>
    <m/>
    <m/>
    <n v="0"/>
    <n v="6678"/>
    <s v="NO_CONCILIADO"/>
  </r>
  <r>
    <x v="3"/>
    <m/>
    <x v="3"/>
    <x v="92"/>
    <s v="B22869720002"/>
    <s v="BOD"/>
    <n v="2286972"/>
    <m/>
    <s v="00291012002 DEP.DE CHEQ.AJENOS,RET.DE CAM.,CONCEPTO: EJECUCION DE LA POLIZA DE GARANTIA,DEP.: NACIONAL SEGUROS PATRIMONIALES Y FINANZAS S.A. , PROCEDENCIA: BANCO NACIONAL DE BOLIVIA S.A., CHEQUE: 18190, FECHA DE EMISION:13/05/2025"/>
    <m/>
    <m/>
    <m/>
    <m/>
    <m/>
    <m/>
    <n v="0"/>
    <n v="40300"/>
    <s v="NO_CONCILIADO"/>
  </r>
  <r>
    <x v="14"/>
    <m/>
    <x v="14"/>
    <x v="92"/>
    <s v="B22869740002"/>
    <s v="BOD"/>
    <n v="2286974"/>
    <m/>
    <s v="00047377001 DEP.DE CHEQ.AJENOS,RET.DE CAM.,CONCEPTO: DEVOLUCION DE FONDOS,DEP.: COMUNIDAD EXPERIMENTAL LLANGA , PROCEDENCIA: BANCO UNION S.A., CHEQUE: 28, FECHA DE EMISION:15/05/2025"/>
    <m/>
    <m/>
    <m/>
    <m/>
    <m/>
    <m/>
    <n v="0"/>
    <n v="30.99"/>
    <s v="NO_CONCILIADO"/>
  </r>
  <r>
    <x v="14"/>
    <m/>
    <x v="14"/>
    <x v="92"/>
    <s v="B22869760002"/>
    <s v="BOD"/>
    <n v="2286976"/>
    <m/>
    <s v="00047377001 DEP.DE CHEQ.AJENOS,RET.DE CAM.,CONCEPTO: DEVOLUCION DE FONDOS,DEP.: COMUNIDAD SUD LLANGA , PROCEDENCIA: BANCO UNION S.A., CHEQUE: 11, FECHA DE EMISION:15/05/2025"/>
    <m/>
    <m/>
    <m/>
    <m/>
    <m/>
    <m/>
    <n v="0"/>
    <n v="32.380000000000003"/>
    <s v="NO_CONCILIADO"/>
  </r>
  <r>
    <x v="26"/>
    <m/>
    <x v="26"/>
    <x v="92"/>
    <s v="O22870900002"/>
    <s v="BOD"/>
    <n v="2287090"/>
    <m/>
    <s v="00099021001 DEPOSITO DE EFECTIVO, DEPOSITANTE: MELGAR CAMBERO IVANOFF, CONCEPTO: DEVOLUCION DE EXAMEN PREOCUPACIONAL GESTION 2024, CUENTA DE DEPOSITO: CUENTA UNICA DEL TESORO/DJBR"/>
    <m/>
    <m/>
    <m/>
    <m/>
    <m/>
    <m/>
    <n v="0"/>
    <n v="100"/>
    <s v="NO_CONCILIADO"/>
  </r>
  <r>
    <x v="2"/>
    <m/>
    <x v="2"/>
    <x v="92"/>
    <s v="O22870910002"/>
    <s v="BOD"/>
    <n v="2287091"/>
    <m/>
    <s v="00099021001 DEPOSITO DE EFECTIVO, DEPOSITANTE: PAREDES JARE JUSARA LIBANEZA, CONCEPTO: DEVOLUCION DE EXAMEN PREOCUPACIONAL GESTION 2025, CUENTA DE DEPOSITO: CUENTA UNICA DEL TESORO"/>
    <m/>
    <m/>
    <m/>
    <m/>
    <m/>
    <m/>
    <n v="0"/>
    <n v="100"/>
    <s v="NO_CONCILIADO"/>
  </r>
  <r>
    <x v="4"/>
    <m/>
    <x v="4"/>
    <x v="92"/>
    <s v="Q22222220002"/>
    <s v="CRV"/>
    <n v="2222222"/>
    <m/>
    <s v="NUMERO DE LIBRETA CUT: 00513012008 OPERACIÓN E18 TRANSFERENCIA DEL SISTEMA FINANCIERO POR CUENTA DE TERCEROS A LA CUT PAGO DE DIVIDENDOS A Y.P.F.B. CASA MATRIZ."/>
    <m/>
    <m/>
    <m/>
    <m/>
    <m/>
    <m/>
    <n v="0"/>
    <n v="96557745.599999994"/>
    <s v="NO_CONCILIADO"/>
  </r>
  <r>
    <x v="94"/>
    <m/>
    <x v="94"/>
    <x v="92"/>
    <s v="Q22222610002"/>
    <s v="CRV"/>
    <n v="2222261"/>
    <m/>
    <s v="NUMERO DE LIBRETA CUT: LIBRETA NÂ° 00373024105 OPERACIÓN E75 TRANSFERENCIA DE LA CUENTA FISCAL BUN A LA CUT EN MN TRANSFERENCIA DE FONDOS A SOLICITUD DE: GOBIERNO AUTONOMO MUNICIPAL CHOQUECOTA, CITE: G.A.M.CH. NÂ° 0127/2025 CUENTA CUT 3987 LIBRETA NÂ° 00373024105 FDI-TRANSFERENCIAS PROGRAMAS Y/"/>
    <m/>
    <m/>
    <m/>
    <m/>
    <m/>
    <m/>
    <n v="0"/>
    <n v="69340.81"/>
    <s v="NO_CONCILIADO"/>
  </r>
  <r>
    <x v="4"/>
    <m/>
    <x v="4"/>
    <x v="92"/>
    <s v="G31384850001"/>
    <s v="CVD"/>
    <n v="3138485"/>
    <m/>
    <s v="COBRO COSTOS DE PAPELERIA SEGUN TRANSFERENCIA DEL EXTERIOR POR ORDEN DE FIDEICOMISO HERCO - CKM (LIMA PERU) REF.: CRED EMB13A-02CIST MAY 2025 FECHA VALOR 16/05/2025. LIB. 00513062002 YPFB - EXPORTACIÓN DE GLP Y OTROS-BOLIVIANOS"/>
    <m/>
    <m/>
    <m/>
    <m/>
    <m/>
    <m/>
    <n v="60"/>
    <n v="0"/>
    <s v="NO_CONCILIADO"/>
  </r>
  <r>
    <x v="5"/>
    <m/>
    <x v="5"/>
    <x v="92"/>
    <s v="J06372150002"/>
    <s v="NTE"/>
    <n v="11941560"/>
    <m/>
    <s v="A:00099021001 Transferencia que realizamos a solicitud de la Unidad de Administración e Información Salarial mediante nota CITE: MEFP/VTCP/DGPOT/UAIS/N°148/2025, informe MEFP/VTCP/DGPOT/UAIS/No.77/2025 para la reversión definitiva de las Boletas de Pago solicitadas por el SENASIR consignadas en el comprobante de pago N° 72066 H.R. 2025-19028-R"/>
    <m/>
    <m/>
    <m/>
    <m/>
    <m/>
    <m/>
    <n v="0"/>
    <n v="74329"/>
    <s v="NO_CONCILIADO"/>
  </r>
  <r>
    <x v="4"/>
    <m/>
    <x v="4"/>
    <x v="92"/>
    <s v="G31387850001"/>
    <s v="CVD"/>
    <n v="3138785"/>
    <m/>
    <s v="COBRO COSTOS DE PAPELERIA SEGUN TRANSFERENCIA DEL EXTERIOR POR ORDEN DE MTX COMERCIALIZADORA DE GAS (BRAZIL SAO PAULO) REF.: CRED INV PPA-MTX-30/25 FECHA VALOR 16/05/2025 LIB. 00513012015 YPFB-HEROES DEL CHACO-BS"/>
    <m/>
    <m/>
    <m/>
    <m/>
    <m/>
    <m/>
    <n v="60"/>
    <n v="0"/>
    <s v="NO_CONCILIADO"/>
  </r>
  <r>
    <x v="107"/>
    <m/>
    <x v="107"/>
    <x v="92"/>
    <s v="G31387860002"/>
    <s v="CRV"/>
    <n v="3138786"/>
    <m/>
    <s v="TRANSFERENCIA DEL EXTERIOR SEGUN SWIFT NO.6740 Y NO.6739 DE FECHA 16/05/2025 ORDENANTE: CAMPO MAXX AGROINSUMOS INDUSTRIA E COMERCIO LTDA (GUAJARAMIRIN BRASIL) REF.: CRED GOP DVE 0105 ODV 25 VEX LIB. 00597012001 RECURSOS PROPIOS VENTAS YLB"/>
    <m/>
    <m/>
    <m/>
    <m/>
    <m/>
    <m/>
    <n v="0"/>
    <n v="138860.12"/>
    <s v="NO_CONCILIADO"/>
  </r>
  <r>
    <x v="107"/>
    <m/>
    <x v="107"/>
    <x v="92"/>
    <s v="G31387880002"/>
    <s v="CRV"/>
    <n v="3138788"/>
    <m/>
    <s v="TRANSFERENCIA DEL EXTERIOR SEGUN SWIFT NO.6743 Y NO.6738 DE FECHA 16/05/2025 ORDENANTE: IMPORTADORA Y EXPORTADORA AS SPA (CL/IQUIQUE) REF.: CRED PLEASE PAY IN FULL ORDEN DE COMPRA GOP-DVE-0101-ODV/25-VEX BNY CUST RRN - F7S2505168112200 LIB. 00597012001 RECURSOS PROPIOS VENTAS YLB"/>
    <m/>
    <m/>
    <m/>
    <m/>
    <m/>
    <m/>
    <n v="0"/>
    <n v="174408.64"/>
    <s v="NO_CONCILIADO"/>
  </r>
  <r>
    <x v="18"/>
    <m/>
    <x v="18"/>
    <x v="92"/>
    <s v="J06372160002"/>
    <s v="NTE"/>
    <n v="11921354"/>
    <m/>
    <s v="A:00862012001 GAM DE SAN PABLO DE HUACARETA, TRANSFERENCIA DE RECUPERACIONES SEGÚN NOTA GEF-LCR-JSZ-0459-NOT/25 POR CONCEPTO DE REMUNERACIÓN POR ADMINISTRACION DE FIDEICOMISO QUE CORRESPONDEN AL FNDR DE ACUERDO A CONTRATO DE FIDEICOMISO “PROGRAMA APOYO A LA EJECUCION DE LA INVERSION PUBLICA” (AEIP)."/>
    <m/>
    <m/>
    <m/>
    <m/>
    <m/>
    <m/>
    <n v="0"/>
    <n v="22780.01"/>
    <s v="NO_CONCILIADO"/>
  </r>
  <r>
    <x v="18"/>
    <m/>
    <x v="18"/>
    <x v="92"/>
    <s v="J06372170002"/>
    <s v="NTE"/>
    <n v="11925600"/>
    <m/>
    <s v="A:00862012001 GAM DE SAN POSTRER VALLE, TRANSFERENCIA DE RECUPERACIONES SEGÚN NOTA GEF-LCR-JSZ-0466-NOT/25 POR CONCEPTO DE REMUNERACIÓN POR ADMINISTRACION DE FIDEICOMISO QUE CORRESPONDEN AL FNDR DE ACUERDO A CONTRATO DE FIDEICOMISO “PROGRAMA APOYO A LA EJECUCION DE LA INVERSION PUBLICA” (AEIP)."/>
    <m/>
    <m/>
    <m/>
    <m/>
    <m/>
    <m/>
    <n v="0"/>
    <n v="8223.2999999999993"/>
    <s v="NO_CONCILIADO"/>
  </r>
  <r>
    <x v="59"/>
    <m/>
    <x v="59"/>
    <x v="92"/>
    <s v="J06372180002"/>
    <s v="NTE"/>
    <n v="11921195"/>
    <m/>
    <s v="A:00099021001 GAM DE SAN PABLO DE HUACARETA, TRANSFERENCIA DE RECUPERACIONES SEGÚN NOTA GEF-LCR-JSZ-0459-NOT/25 POR CONCEPTO DE PAGO DE CAPITAL E INTERES DE ACUERDO A CONTRATO DE FIDEICOMISO “PROGRAMA APOYO A LA EJECUCION DE LA INVERSION PUBLICA” (AEIP) FIRMADO ENTRE MINISTERIO DE PLANIFICACION Y EL FNDR."/>
    <m/>
    <m/>
    <m/>
    <m/>
    <m/>
    <m/>
    <n v="0"/>
    <n v="259684.13"/>
    <s v="NO_CONCILIADO"/>
  </r>
  <r>
    <x v="59"/>
    <m/>
    <x v="59"/>
    <x v="92"/>
    <s v="J06372190002"/>
    <s v="NTE"/>
    <n v="11925564"/>
    <m/>
    <s v="A:00099021001 GAM DE POSTRER VALLE, TRANSFERENCIA DE RECUPERACIONES SEGÚN NOTA GEF-LCR-JSZ-0466-NOT/25 POR CONCEPTO DE PAGO DE CAPITAL E INTERES DE ACUERDO A CONTRATO DE FIDEICOMISO “PROGRAMA APOYO A LA EJECUCION DE LA INVERSION PUBLICA” (AEIP) FIRMADO ENTRE MINISTERIO DE PLANIFICACION Y EL FNDR."/>
    <m/>
    <m/>
    <m/>
    <m/>
    <m/>
    <m/>
    <n v="0"/>
    <n v="10792.39"/>
    <s v="NO_CONCILIADO"/>
  </r>
  <r>
    <x v="18"/>
    <m/>
    <x v="18"/>
    <x v="92"/>
    <s v="J06372200002"/>
    <s v="NTE"/>
    <n v="11924790"/>
    <m/>
    <s v="A:00862012001 GAM DE SAN PABLO DE HUACARETA, TRANSFERENCIA DE RECUPERACIONES SEGÚN NOTA GEF-LCR-JSZ-0459-NOT/25 POR CONCEPTO DE INTERES PENAL DE ACUERDO A CONTRATO DE FIDEICOMISO DE “PROGRAMA APOYO A LA EJECUCION DE LA INVERSION PUBLICA” (AEIP)."/>
    <m/>
    <m/>
    <m/>
    <m/>
    <m/>
    <m/>
    <n v="0"/>
    <n v="33.659999999999997"/>
    <s v="NO_CONCILIADO"/>
  </r>
  <r>
    <x v="59"/>
    <m/>
    <x v="59"/>
    <x v="92"/>
    <s v="J06372210002"/>
    <s v="NTE"/>
    <n v="11924819"/>
    <m/>
    <s v="A:00099021001 GAM DE SAN PABLO DE HUACARETA, TRANSFERENCIA DE RECUPERACIONES SEGÚN NOTA GEF-LCR-JSZ-0459-NOT/25 POR CONCEPTO DE PAGO ANTICIPADO DE INTERES DE ACUERDO A CONTRATO DE FIDEICOMISO “PROGRAMA APOYO A LA EJECUCION DE LA INVERSION PUBLICA” (AEIP) FIRMADO ENTRE MINISTERIO DE PLANIFICACION Y EL FNDR."/>
    <m/>
    <m/>
    <m/>
    <m/>
    <m/>
    <m/>
    <n v="0"/>
    <n v="16.829999999999998"/>
    <s v="NO_CONCILIADO"/>
  </r>
  <r>
    <x v="18"/>
    <m/>
    <x v="18"/>
    <x v="92"/>
    <s v="J06372220002"/>
    <s v="NTE"/>
    <n v="11924820"/>
    <m/>
    <s v="A:00862012001 GAM DE SAN PABLO DE HUACARETA, TRANSFERENCIA DE RECUPERACIONES SEGÚN NOTA GEF-LCR-JSZ-0459-NOT/25 POR CONCEPTO DE REMUNERACION DE ADMINISTRACION DE ACUERDO A CONTRATO DE FIDEICOMISO DE “PROGRAMA APOYO A LA EJECUCION DE LA INVERSION PUBLICA” (AEIP)."/>
    <m/>
    <m/>
    <m/>
    <m/>
    <m/>
    <m/>
    <n v="0"/>
    <n v="16.829999999999998"/>
    <s v="NO_CONCILIADO"/>
  </r>
  <r>
    <x v="115"/>
    <m/>
    <x v="115"/>
    <x v="92"/>
    <s v="S11270750002"/>
    <s v="CRV"/>
    <n v="1127075"/>
    <m/>
    <s v="||TRANSFERENCIA DE FONDOS S/G. MENSAJES SWIFT NROS.6726-6725, EN ATENCIÓN A NOTA CITE: ABE-DGE 77/2025 DE FECHA 4/2/2025 (HRE-TGL-2320) Y CORREO ELECTRONICO ENVIADO POR LA AGENCIA BOLIVIANA ESPACIAL. A LA LIBRETA 585012002 ABE - VENTA DE SERVICIOS COMUNICACIÓN; P.CTA. DE IKO MEDIA GROUP AG"/>
    <m/>
    <m/>
    <m/>
    <m/>
    <m/>
    <m/>
    <n v="0"/>
    <n v="68428.5"/>
    <s v="NO_CONCILIADO"/>
  </r>
  <r>
    <x v="89"/>
    <m/>
    <x v="89"/>
    <x v="92"/>
    <s v="S11270360003"/>
    <s v="COB"/>
    <n v="1127036"/>
    <m/>
    <s v="||TRANSFERENCIA DE FONDOS S/G MENSAJE SWIFT NRO.6727 Y NOTA CITE CAR/DGE-DNAF/N°0031/2025 DE F.29.01.2025. (HRE-TGL-1912) ENVIADA POR LA NAVEGACION AEREA Y AEROPUERTOS BOLIVIANOS (SECTOR PÚBLICO). DEBITO DE LA LIB. 00389012001 NAABOL- ADMINISTRACIÓN , REPOSICIÓN DE ÚTILES DE ESCRITORIO"/>
    <m/>
    <m/>
    <m/>
    <m/>
    <m/>
    <m/>
    <n v="60"/>
    <n v="0"/>
    <s v="NO_CONCILIADO"/>
  </r>
  <r>
    <x v="107"/>
    <m/>
    <x v="107"/>
    <x v="92"/>
    <s v="G31387870001"/>
    <s v="CVD"/>
    <n v="3138787"/>
    <m/>
    <s v="COBRO COSTOS DE PAPELERIA SEGUN TRANSFERENCIA DEL EXTERIOR POR ORDEN DE CAMPO MAXX AGROINSUMOS INDUSTRIA E COMERCIO LTDA (GUAJARAMIRIN BRASIL) REF.: CRED GOP DVE 0105 ODV 25 VEX LIB. 00597032001 YLB-COMERCIALIZACION DE DIVERSAS SALES"/>
    <m/>
    <m/>
    <m/>
    <m/>
    <m/>
    <m/>
    <n v="60"/>
    <n v="0"/>
    <s v="NO_CONCILIADO"/>
  </r>
  <r>
    <x v="107"/>
    <m/>
    <x v="107"/>
    <x v="92"/>
    <s v="G31387890001"/>
    <s v="CVD"/>
    <n v="3138789"/>
    <m/>
    <s v="COBRO COSTOS DE PAPELERIA SEGUN TRANSFERENCIA DEL EXTERIOR POR ORDEN DE IMPORTADORA Y EXPORTADORA AS SPA (CL/IQUIQUE) REF.: CRED PLEASE PAY IN FULL ORDEN DE COMPRA GOP-DVE-0101-ODV/25-VEX BNY CUST RRN - F7S2505168112200 LIB. 00597032001 YLB-COMERCIALIZACION DE DIVERSAS SALES"/>
    <m/>
    <m/>
    <m/>
    <m/>
    <m/>
    <m/>
    <n v="60"/>
    <n v="0"/>
    <s v="NO_CONCILIADO"/>
  </r>
  <r>
    <x v="4"/>
    <m/>
    <x v="4"/>
    <x v="92"/>
    <s v="S11270340001"/>
    <s v="COB"/>
    <n v="1127034"/>
    <m/>
    <s v="'COBRO DE'||ÚTILES DE ESCRITORIO POR EL COMPROBANTE NRO.1127031 DE LA FECHA S/G. NOTA CITE GAFC-0356/DFC/URTE-097/2025 DE F.26.02.2025 (HRE-TGL-3945) (SECTOR PÚBLICO) ENVIADA POR YACIMIENTOS PETROLIFEROS FISCALES BOLIVIANOS DÉBITO DE LA LIBRETA 00513022001 YPFB - OPERACIONES, REPOSICIÓN DE ÚTILES DE ESCRITORIO."/>
    <m/>
    <m/>
    <m/>
    <m/>
    <m/>
    <m/>
    <n v="60"/>
    <n v="0"/>
    <s v="NO_CONCILIADO"/>
  </r>
  <r>
    <x v="89"/>
    <m/>
    <x v="89"/>
    <x v="92"/>
    <s v="S11270850003"/>
    <s v="COB"/>
    <n v="1127085"/>
    <m/>
    <s v="||TRANSFERENCIA DE FONDOS SEGÚN MENSAJE SWIFT N°6756, CORREO ELECTRÓNICO DE LA FECHA Y NOTA CITE: CAR/DGE-DNAF N°0031/2025 DE NAVEGACIÓN AEREA Y AEROPUERTOS BOLIVIANOS DE FECHA 29/01/2025 (HRE-TGL-1912). (SECTOR PÚBLICO). DÉBITO DE LA LIBRETA 00389012001 NAABOL  ADMINISTRACIÓN CENTRAL, REPOSICIÓN DE ÚTILES DE ESCRITORIO"/>
    <m/>
    <m/>
    <m/>
    <m/>
    <m/>
    <m/>
    <n v="60"/>
    <n v="0"/>
    <s v="NO_CONCILIADO"/>
  </r>
  <r>
    <x v="89"/>
    <m/>
    <x v="89"/>
    <x v="92"/>
    <s v="S11270640003"/>
    <s v="COB"/>
    <n v="1127064"/>
    <m/>
    <s v="||TRANSFERENCIA DE FONDOS S/G MENSAJE SWIFT NRO. 6736 Y 6734 DE LA FECHA Y NOTA CITE CAR/DGE-DNAF/N°0031/2025 DE F.29.01.2025. (HRE-TGL-1912) ENVIADA POR LA NAVEGACION AEREA Y AEROPUERTOS BOLIVIANOS (SECTOR PÚBLICO). DEBITO DE LA LIB. 00389012001 NAABOL- ADMINISTRACIÓN , REPOSICIÓN DE ÚTILES DE ESCRITORIO"/>
    <m/>
    <m/>
    <m/>
    <m/>
    <m/>
    <m/>
    <n v="60"/>
    <n v="0"/>
    <s v="NO_CONCILIADO"/>
  </r>
  <r>
    <x v="56"/>
    <m/>
    <x v="56"/>
    <x v="92"/>
    <s v="S11270760003"/>
    <s v="COB"/>
    <n v="1127076"/>
    <m/>
    <s v="||TRANSFERENCIA DE FONDOS S/G MENSAJE SWIFT NROS. 6758 Y 6757 DE LA FECHA Y NOTA CITE DGAC/DAF/FIN/NE-0008/25 DE F.29.01.2025 (HRE-TGL-1866) DE LA DIRECCION GENERAL DE AERONAUTICA CIVIL (SECTOR PÚBLICO). DEBITO DE LA LIBRETA 00117012001 DGAC, REPOSICIÓN DE ÚTILES DE ESCRITORIO."/>
    <m/>
    <m/>
    <m/>
    <m/>
    <m/>
    <m/>
    <n v="60"/>
    <n v="0"/>
    <s v="NO_CONCILIADO"/>
  </r>
  <r>
    <x v="56"/>
    <m/>
    <x v="56"/>
    <x v="92"/>
    <s v="S11270770003"/>
    <s v="COB"/>
    <n v="1127077"/>
    <m/>
    <s v="||TRANSFERENCIA DE FONDOS S/G MENSAJE SWIFT NRO. 6735-6737 EN ATENCIÓN A CORREO ELECTRÓNICO Y NOTA: DGAC/DAF/FIN/NE-0008/25 (HRE-TGL-2025-1866) ENVIADO POR LA DIRECCIÓN GENERAL DE AERONÁUTICA CIVIL (SECTOR PÚBLICO). DEBITO DE LA LIBRETA 00117012001 DGAC, REPOSICIÓN ÚTILES DE ESCRITORIO."/>
    <m/>
    <m/>
    <m/>
    <m/>
    <m/>
    <m/>
    <n v="60"/>
    <n v="0"/>
    <s v="NO_CONCILIADO"/>
  </r>
  <r>
    <x v="56"/>
    <m/>
    <x v="56"/>
    <x v="92"/>
    <s v="S11270780003"/>
    <s v="COB"/>
    <n v="1127078"/>
    <m/>
    <s v="||TRANSFERENCIA DE FONDOS S/G MENSAJE SWIFT NRO. 6742 EN ATENCIÓN A CORREO ELECTRÓNICO Y NOTA: DGAC/DAF/FIN/NE-0008/25 (HRE-TGL-2025-1866) ENVIADO POR LA DIRECCIÓN GENERAL DE AERONÁUTICA CIVIL (SECTOR PÚBLICO). DEBITO DE LA LIBRETA 00117012001 DGAC, REPOSICIÓN ÚTILES DE ESCRITORIO."/>
    <m/>
    <m/>
    <m/>
    <m/>
    <m/>
    <m/>
    <n v="60"/>
    <n v="0"/>
    <s v="NO_CONCILIADO"/>
  </r>
  <r>
    <x v="89"/>
    <m/>
    <x v="89"/>
    <x v="92"/>
    <s v="S11270800003"/>
    <s v="COB"/>
    <n v="1127080"/>
    <m/>
    <s v="||TRANSFERENCIA DE FONDOS S/G MENSAJE SWIFT NRO. 6741 EN ATENCIÓN A CORREO ELECTRÓNICO DE NAABOL Y NOTA CITE: CAR/DGE-DNAF N°0031/2025 DE FECHA 29/1/2025 (HRE-TGL-1912) ENVIADA POR NAVEGACIÓN AÉREA Y AEROPUERTOS BOLIVIANOS (SECTOR PÚBLICO). DEBITO DE LA LIBRETA 00389012001 NAABOL-ADMINISTRACIÓN CENTRAL, COBRO DE ÚTILES DE ESCRITORIO."/>
    <m/>
    <m/>
    <m/>
    <m/>
    <m/>
    <m/>
    <n v="60"/>
    <n v="0"/>
    <s v="NO_CONCILIADO"/>
  </r>
  <r>
    <x v="56"/>
    <m/>
    <x v="56"/>
    <x v="92"/>
    <s v="S11270610003"/>
    <s v="COB"/>
    <n v="1127061"/>
    <m/>
    <s v="||TRANSFERENCIA DE FONDOS SEGÚN MENSAJE SWIFT N°6729, CORREO ELECTRÓNICO DE LA FECHA Y NOTA CITE: DGAC/DAF/FIN/NE-0008/25 (HRE-TGL-1866) DE FECHA 29/01/2025 DE LA DIRECCIÓN GENERAL DE AERONÁUTICA CIVIL. (SECTOR PÚBLICO). DÉBITO DE LA LIBRETA 00117012001 DGAC, REPOSICIÓN DE ÚTILES DE ESCRITORIO."/>
    <m/>
    <m/>
    <m/>
    <m/>
    <m/>
    <m/>
    <n v="60"/>
    <n v="0"/>
    <s v="NO_CONCILIADO"/>
  </r>
  <r>
    <x v="4"/>
    <m/>
    <x v="4"/>
    <x v="92"/>
    <s v="J06373710002"/>
    <s v="NTE"/>
    <n v="11957682"/>
    <m/>
    <s v="A:00513012004 Transferencia de recursos a solicitud de Yacimientos Petrolíferos Fiscales Bolivianos mediante nota CITE: YPFB/GAFC/861-DFC/URTE-230/2025 por concepto de saldos no ejecutados en aplicación al Decreto Supremo N° 5348 de 10 de marzo de 2025 y la Resolución Ministerial N° 26 de 27 de enero de 2025 que aprueba el Reglamento Operativo para el pago de obligaciones en el extranjero H.R. 2025-20839-R"/>
    <m/>
    <m/>
    <m/>
    <m/>
    <m/>
    <m/>
    <n v="0"/>
    <n v="2267800"/>
    <s v="NO_CONCILIADO"/>
  </r>
  <r>
    <x v="83"/>
    <m/>
    <x v="83"/>
    <x v="92"/>
    <s v="S11270690002"/>
    <s v="CRV"/>
    <n v="1127069"/>
    <m/>
    <s v="||TRANSFERENCIA DE FONDOS SEGUN MENSAJE SWIFT N°6695 Y 6696. SEGÚN CORREO INSTITUCIONAL DE LA FECHA ENVIADO POR EL INSTITUTO NACIONAL DE INNOVACIÓN AGROPECUARIA Y FORESTAL - INIAF A LA LIBRETA 00222018014 INIAF-CIMMYT PLATAFORMA DE FENOTIPADO EN CAMPO PARA PYRICULARIA."/>
    <m/>
    <m/>
    <m/>
    <m/>
    <m/>
    <m/>
    <n v="0"/>
    <n v="343000"/>
    <s v="NO_CONCILIADO"/>
  </r>
  <r>
    <x v="83"/>
    <m/>
    <x v="83"/>
    <x v="92"/>
    <s v="S11270730001"/>
    <s v="COB"/>
    <n v="1127073"/>
    <m/>
    <s v="COBRO DE||ÚTILES DE ESCRITORIO POR REGISTRO DEL COMPROBANTE CONTABLE N°1127069 DE LA FECHA SG CORREO INSTITUCIONAL DE FECHA 16/05/2025 ENVIADO POR EL INSTITUTO NACIONAL DE INNOVACIÓN AGROPECUARIA Y FORESTAL  INIAF DE LA LIBRETA 00222012001 INIAF-A NIVEL NACIONAL COBRO ÚTILES DE ESCRITORIO"/>
    <m/>
    <m/>
    <m/>
    <m/>
    <m/>
    <m/>
    <n v="60"/>
    <n v="0"/>
    <s v="NO_CONCILIADO"/>
  </r>
  <r>
    <x v="116"/>
    <m/>
    <x v="116"/>
    <x v="93"/>
    <s v="O22873360002"/>
    <s v="BOD"/>
    <n v="2287336"/>
    <m/>
    <s v="00099021001 DEPOSITO DE EFECTIVO, DEPOSITANTE: BRYSILA LOZA, CONCEPTO: DEVOLUCION DE EXCETENTE ENE LE PAGO DE REFRIGERIO DE MES DE ENERO 2024, CUENTA DE DEPOSITO: CUENTA UNICA DEL TESORO/DJBR"/>
    <m/>
    <m/>
    <m/>
    <m/>
    <m/>
    <m/>
    <n v="0"/>
    <n v="90"/>
    <s v="NO_CONCILIADO"/>
  </r>
  <r>
    <x v="11"/>
    <m/>
    <x v="11"/>
    <x v="93"/>
    <s v="O22873510002"/>
    <s v="BOD"/>
    <n v="2287351"/>
    <m/>
    <s v="00016011101 DEPOSITO DE EFECTIVO, DEPOSITANTE: U.E. NATALIA PALACIOS, CONCEPTO: ALQUILER DEL AUDITORIO &quot;AVELINO SIÑANI&quot;, CUENTA DE DEPOSITO: CUENTA UNICA DEL TESORO"/>
    <m/>
    <m/>
    <m/>
    <m/>
    <m/>
    <m/>
    <n v="0"/>
    <n v="2500"/>
    <s v="NO_CONCILIADO"/>
  </r>
  <r>
    <x v="22"/>
    <m/>
    <x v="22"/>
    <x v="93"/>
    <s v="O22873880002"/>
    <s v="BOD"/>
    <n v="2287388"/>
    <m/>
    <s v="00046024204 DEPOSITO DE EFECTIVO, DEPOSITANTE: CINTHIA MICHELLE RAMIREZ MONJE, CONCEPTO: DEVOLUCION PASAJE SUCRE, CUENTA DE DEPOSITO: CUENTA UNICA DEL TESORO"/>
    <m/>
    <m/>
    <m/>
    <m/>
    <m/>
    <m/>
    <n v="0"/>
    <n v="1083"/>
    <s v="NO_CONCILIADO"/>
  </r>
  <r>
    <x v="4"/>
    <m/>
    <x v="4"/>
    <x v="93"/>
    <s v="O22874130002"/>
    <s v="BOD"/>
    <n v="2287413"/>
    <m/>
    <s v="00513102001 DEPOSITO DE EFECTIVO, DEPOSITANTE: AMERICA CASTRO RETAMOZO, CONCEPTO: FACTURA 3 NO REGISTRADA DE ROSSIO ROSA IGNACIO HIDALGO, CUENTA DE DEPOSITO: CUENTA UNICA DEL TESORO"/>
    <m/>
    <m/>
    <m/>
    <m/>
    <m/>
    <m/>
    <n v="0"/>
    <n v="735.02"/>
    <s v="NO_CONCILIADO"/>
  </r>
  <r>
    <x v="4"/>
    <m/>
    <x v="4"/>
    <x v="93"/>
    <s v="O22874160002"/>
    <s v="BOD"/>
    <n v="2287416"/>
    <m/>
    <s v="00513102001 DEPOSITO DE EFECTIVO, DEPOSITANTE: ROSSMERY GALLEGOS CORONEL, CONCEPTO: PARA REGULARIZAR ERROR DE PARTIDA 3.1.1.10 A 2.2.6.00 CORRESPONDIENTE AL PAGO DE TRANSPORTE PERSONAL, CUENTA DE DEPOSITO: CUENTA UNICA DEL TESORO"/>
    <m/>
    <m/>
    <m/>
    <m/>
    <m/>
    <m/>
    <n v="0"/>
    <n v="9324"/>
    <s v="NO_CONCILIADO"/>
  </r>
  <r>
    <x v="11"/>
    <m/>
    <x v="11"/>
    <x v="93"/>
    <s v="O22874210002"/>
    <s v="BOD"/>
    <n v="2287421"/>
    <m/>
    <s v="00016101101 DEPOSITO DE EFECTIVO, DEPOSITANTE: KARINA LORENA ALCOBA GARNICA, CONCEPTO: DEVOLUCION DE VIATICOS, CUENTA DE DEPOSITO: CUENTA UNICA DEL TESORO"/>
    <m/>
    <m/>
    <m/>
    <m/>
    <m/>
    <m/>
    <n v="0"/>
    <n v="323"/>
    <s v="NO_CONCILIADO"/>
  </r>
  <r>
    <x v="1"/>
    <m/>
    <x v="1"/>
    <x v="93"/>
    <s v="O22874570002"/>
    <s v="BOD"/>
    <n v="2287457"/>
    <m/>
    <s v="00015011107 DEPOSITO DE EFECTIVO, DEPOSITANTE: PROMID, CONCEPTO: PAGO SERVICIO AGUA - ABRIL 2025, CUENTA DE DEPOSITO: CUENTA UNICA DEL TESORO"/>
    <m/>
    <m/>
    <m/>
    <m/>
    <m/>
    <m/>
    <n v="0"/>
    <n v="319.31"/>
    <s v="NO_CONCILIADO"/>
  </r>
  <r>
    <x v="1"/>
    <m/>
    <x v="1"/>
    <x v="93"/>
    <s v="O22874580002"/>
    <s v="BOD"/>
    <n v="2287458"/>
    <m/>
    <s v="00015011107 DEPOSITO DE EFECTIVO, DEPOSITANTE: PROMID, CONCEPTO: PAGO SERVICIO AGUA - MAYO 2025, CUENTA DE DEPOSITO: CUENTA UNICA DEL TESORO"/>
    <m/>
    <m/>
    <m/>
    <m/>
    <m/>
    <m/>
    <n v="0"/>
    <n v="327.52999999999997"/>
    <s v="NO_CONCILIADO"/>
  </r>
  <r>
    <x v="46"/>
    <m/>
    <x v="46"/>
    <x v="93"/>
    <s v="B22873130002"/>
    <s v="BOD"/>
    <n v="2287313"/>
    <m/>
    <s v="00580012001 DEP.DE CHEQ.AJENOS,RET.DE CAM.,CONCEPTO: DESCUENTO SIN GOCE DE HABERES MARZO 2025,DEP.: DEPOSITOS ADUANEROS BOLIVIANOS , PROCEDENCIA: BANCO UNION S.A., CHEQUE: 1800, FECHA DE EMISION:12/05/2025"/>
    <m/>
    <m/>
    <m/>
    <m/>
    <m/>
    <m/>
    <n v="0"/>
    <n v="1317.11"/>
    <s v="NO_CONCILIADO"/>
  </r>
  <r>
    <x v="46"/>
    <m/>
    <x v="46"/>
    <x v="93"/>
    <s v="B22873160002"/>
    <s v="BOD"/>
    <n v="2287316"/>
    <m/>
    <s v="00580012001 DEP.DE CHEQ.AJENOS,RET.DE CAM.,CONCEPTO: EXTRAVIO DE CREDENCIAL GERMAN TICONA MAMANI,DEP.: DEPOSITOS ADUANEROS BOLIVIANOS , PROCEDENCIA: BANCO UNION S.A., CHEQUE: 1801, FECHA DE EMISION:12/05/2025"/>
    <m/>
    <m/>
    <m/>
    <m/>
    <m/>
    <m/>
    <n v="0"/>
    <n v="150"/>
    <s v="NO_CONCILIADO"/>
  </r>
  <r>
    <x v="46"/>
    <m/>
    <x v="46"/>
    <x v="93"/>
    <s v="B22873190002"/>
    <s v="BOD"/>
    <n v="2287319"/>
    <m/>
    <s v="00580012001 DEP.DE CHEQ.AJENOS,RET.DE CAM.,CONCEPTO: EXTRAVIO DE CREDENCIAL DAVID JULIO TITO,DEP.: DEPOSITOS ADUANEROS BOLIVIANOS , PROCEDENCIA: BANCO UNION S.A., CHEQUE: 1810, FECHA DE EMISION:13/05/2025"/>
    <m/>
    <m/>
    <m/>
    <m/>
    <m/>
    <m/>
    <n v="0"/>
    <n v="150"/>
    <s v="NO_CONCILIADO"/>
  </r>
  <r>
    <x v="46"/>
    <m/>
    <x v="46"/>
    <x v="93"/>
    <s v="B22873210002"/>
    <s v="BOD"/>
    <n v="2287321"/>
    <m/>
    <s v="00580012001 DEP.DE CHEQ.AJENOS,RET.DE CAM.,CONCEPTO: DEV. 13% RETENCION BONO TRANSPORTE,DEP.: DEPOSITOS ADUANEROS BOLIVIANOS , PROCEDENCIA: BANCO UNION S.A., CHEQUE: 1814, FECHA DE EMISION:16/05/2025"/>
    <m/>
    <m/>
    <m/>
    <m/>
    <m/>
    <m/>
    <n v="0"/>
    <n v="29.9"/>
    <s v="NO_CONCILIADO"/>
  </r>
  <r>
    <x v="74"/>
    <m/>
    <x v="74"/>
    <x v="93"/>
    <s v="B22873260002"/>
    <s v="BOD"/>
    <n v="2287326"/>
    <m/>
    <s v="00078011102 DEP.DE CHEQ.AJENOS,RET.DE CAM.,CONCEPTO: PAGO DE CUOTA DE PRESTAMO,DEP.: COOPSEL R.L. , PROCEDENCIA: BANCO NACIONAL DE BOLIVIA S.A., CHEQUE: 7824325, FECHA DE EMISION:16/05/2025"/>
    <m/>
    <m/>
    <m/>
    <m/>
    <m/>
    <m/>
    <n v="0"/>
    <n v="17273.61"/>
    <s v="NO_CONCILIADO"/>
  </r>
  <r>
    <x v="74"/>
    <m/>
    <x v="74"/>
    <x v="93"/>
    <s v="B22873290002"/>
    <s v="BOD"/>
    <n v="2287329"/>
    <m/>
    <s v="00078011102 DEP.DE CHEQ.AJENOS,RET.DE CAM.,CONCEPTO: PAGO DE CUOTA DE PRESTAMO,DEP.: COOPSEL R.L. , PROCEDENCIA: BANCO NACIONAL DE BOLIVIA S.A., CHEQUE: 7824299, FECHA DE EMISION:16/05/2025"/>
    <m/>
    <m/>
    <m/>
    <m/>
    <m/>
    <m/>
    <n v="0"/>
    <n v="42650.879999999997"/>
    <s v="NO_CONCILIADO"/>
  </r>
  <r>
    <x v="117"/>
    <m/>
    <x v="117"/>
    <x v="93"/>
    <s v="B22873350002"/>
    <s v="BOD"/>
    <n v="2287335"/>
    <m/>
    <s v="00578012002 DEP.DE CHEQ.AJENOS,RET.DE CAM.,CONCEPTO: REVERSION,DEP.: BOLIVIANA DE AVIACION , PROCEDENCIA: BANCO UNION S.A., CHEQUE: 19879, FECHA DE EMISION:16/05/2025"/>
    <m/>
    <m/>
    <m/>
    <m/>
    <m/>
    <m/>
    <n v="0"/>
    <n v="2458.6999999999998"/>
    <s v="NO_CONCILIADO"/>
  </r>
  <r>
    <x v="1"/>
    <m/>
    <x v="1"/>
    <x v="93"/>
    <s v="B22873440002"/>
    <s v="BOD"/>
    <n v="2287344"/>
    <m/>
    <s v="00015011108 DEP.DE CHEQ.AJENOS,RET.DE CAM.,CONCEPTO: DEPÓSITO A LA CUT,DEP.: MINISTERIO DE GOBIERNO , PROCEDENCIA: BANCO UNION S.A., CHEQUE: 52537, FECHA DE EMISION:15/05/2025"/>
    <m/>
    <m/>
    <m/>
    <m/>
    <m/>
    <m/>
    <n v="0"/>
    <n v="300"/>
    <s v="NO_CONCILIADO"/>
  </r>
  <r>
    <x v="7"/>
    <m/>
    <x v="7"/>
    <x v="93"/>
    <s v="O22874790002"/>
    <s v="BOD"/>
    <n v="2287479"/>
    <m/>
    <s v="00086057006 DEPOSITO DE EFECTIVO, DEPOSITANTE: EDWIN MAMANI ARUQUIPA, CONCEPTO: DEVOLUCION DE VIATICOS POR PASAJE, CUENTA DE DEPOSITO: CUENTA UNICA DEL TESORO"/>
    <m/>
    <m/>
    <m/>
    <m/>
    <m/>
    <m/>
    <n v="0"/>
    <n v="15"/>
    <s v="NO_CONCILIADO"/>
  </r>
  <r>
    <x v="41"/>
    <m/>
    <x v="41"/>
    <x v="93"/>
    <s v="G31400500004"/>
    <s v="CRV"/>
    <n v="23365"/>
    <m/>
    <s v="VENTA DE DIVISAS CON TRANSFERENCIA DE FONDOS A SOLICITUD DE MINISTERIO DE DESARROLLO PRODUCTIVO Y ECONOMIA PLURAL SEGUN SOLICITUD 23365 REF: PAGO A LA EMPRESA HOTTINGER BRUEL Y KJAER POR SERVICIOS CALIBRACION DE MULTIMETRO MGCPLUS DE LA GESTION 2024 NOTA IBM DMIC NI 172 2025 EQUIVALENTES 2.444,38 U LIB. 00041031107 MPM-INSTITUTO BOLIVIANO DE METROLOGIA POR DIFERENCIAL CAMBIARIO"/>
    <m/>
    <m/>
    <m/>
    <m/>
    <m/>
    <m/>
    <n v="0"/>
    <n v="122.83"/>
    <s v="NO_CONCILIADO"/>
  </r>
  <r>
    <x v="18"/>
    <m/>
    <x v="18"/>
    <x v="93"/>
    <s v="J06373990002"/>
    <s v="NTE"/>
    <n v="11959445"/>
    <m/>
    <s v="A:00862012001 GAM DE EL PUENTE, TRANSFERENCIA DE RECUPERACIONES SEGÚN NOTA INTERNA GEF-LCR-DYF-0474-NOT/25, POR CONCEPTO DE REMUNERACION DE ADMINISTRACION QUE CORRESPONDE AL FNDR DE ACUERDO A CONTRATO DE FIDEICOMISO “CONTRAPARTES LOCALES” (CL)"/>
    <m/>
    <m/>
    <m/>
    <m/>
    <m/>
    <m/>
    <n v="0"/>
    <n v="1417.52"/>
    <s v="NO_CONCILIADO"/>
  </r>
  <r>
    <x v="18"/>
    <m/>
    <x v="18"/>
    <x v="93"/>
    <s v="J06374000002"/>
    <s v="NTE"/>
    <n v="11959477"/>
    <m/>
    <s v="A:00862012001 GAM DE EL PUENTE, TRANSFERENCIA DE RECUPERACIONES SEGÚN NOTA INTERNA GEF-LCR-DYF-0474-NOT/25, POR CONCEPTO DE INTERES PENAL DE ACUERDO A CONTRATO DE FIDEICOMISO “CONTRAPARTES LOCALES” (CL)"/>
    <m/>
    <m/>
    <m/>
    <m/>
    <m/>
    <m/>
    <n v="0"/>
    <n v="391.76"/>
    <s v="NO_CONCILIADO"/>
  </r>
  <r>
    <x v="25"/>
    <m/>
    <x v="25"/>
    <x v="93"/>
    <s v="F0025142"/>
    <s v="NTE"/>
    <n v="11967628"/>
    <m/>
    <s v="De: 00548022001 Transferencia de recursos a solicitud de la Corporación de las Fuerzas Armadas para el Desarrollo Nacional (COFADENA) mediante nota CITE: GG:445-DAF:302-UFIN:95/2025 de acuerdo a la Resolución Ministerial N° 26 de 27 de enero de 2025 que aprueba el Reglamento Operativo para el pago de obligaciones en el extranjero H.R. 2025-21107-R"/>
    <m/>
    <m/>
    <m/>
    <m/>
    <m/>
    <m/>
    <n v="5409482.1799999997"/>
    <n v="0"/>
    <s v="NO_CONCILIADO"/>
  </r>
  <r>
    <x v="89"/>
    <m/>
    <x v="89"/>
    <x v="93"/>
    <s v="S11271310003"/>
    <s v="COB"/>
    <n v="1127131"/>
    <m/>
    <s v="||TRANSFERENCIA DE FONDOS S/G MENSAJES SWIFT NRO. 6780 EN ATENCIÓN A CORREO ELECTRÓNICO Y NOTA CITE: CAR/DGE-DNAF N°0031/2025 DE FECHA 29/1/2025 (HRE-TGL-1912) ENVIADA POR NAVEGACIÓN AÉREA Y AEROPUERTOS BOLIVIANOS (SECTOR PÚBLICO). DEBITO DE LA LIBRETA 00389012001 NAABOL-ADMINISTRACIÓN CENTRAL, COBRO DE ÚTILES DE ESCRITORIO."/>
    <m/>
    <m/>
    <m/>
    <m/>
    <m/>
    <m/>
    <n v="60"/>
    <n v="0"/>
    <s v="NO_CONCILIADO"/>
  </r>
  <r>
    <x v="4"/>
    <m/>
    <x v="4"/>
    <x v="93"/>
    <s v="S11271280001"/>
    <s v="COB"/>
    <n v="1127128"/>
    <m/>
    <s v="'COBRO DE'||ÚTILES DE ESCRITORIO POR EL COMPROBANTE NRO. 1127126 DE LA FECHA, S/G. NOTA GAFC-0356/DFC/URTE-097/2025 DE FECHA 26/2/2025 (HRE-TGL-2025-3945) ENVIADO POR YACIMIENTOS PETROLÍFEROS FISCALES BOLIVIANOS. DÉBITO DE LA LIBRETA 00513022001 YPFB-&quot;OPERACIONES&quot; COBRO DE ÚTILES DE ESCRITORIO."/>
    <m/>
    <m/>
    <m/>
    <m/>
    <m/>
    <m/>
    <n v="60"/>
    <n v="0"/>
    <s v="NO_CONCILIADO"/>
  </r>
  <r>
    <x v="56"/>
    <m/>
    <x v="56"/>
    <x v="93"/>
    <s v="S11271330003"/>
    <s v="COB"/>
    <n v="1127133"/>
    <m/>
    <s v="||TRANSFERENCIA DE FONDOS S/G MENSAJE SWIFT NRO. 6781, CORREO ELECTRONICO DE LA FECHA Y NOTA CITE DGAC/DAF/FIN/NE-0008/25 DE F.29.01.2025 (HRE-TGL-1866) DE LA DIRECCION GENERAL DE AERONAUTICA CIVIL (SECTOR PÚBLICO). DEBITO DE LA LIBRETA 00117012001 DGAC, REPOSICIÓN DE ÚTILES DE ESCRITORIO."/>
    <m/>
    <m/>
    <m/>
    <m/>
    <m/>
    <m/>
    <n v="60"/>
    <n v="0"/>
    <s v="NO_CONCILIADO"/>
  </r>
  <r>
    <x v="82"/>
    <m/>
    <x v="82"/>
    <x v="94"/>
    <s v="O22876470002"/>
    <s v="BOD"/>
    <n v="2287647"/>
    <m/>
    <s v="00099021001 DEPOSITO DE EFECTIVO, DEPOSITANTE: ENRIQUE MOOR ARCE, CONCEPTO: DEVOLUCION DE VIATICOS, CUENTA DE DEPOSITO: CUENTA UNICA DEL TESORO/DJBR"/>
    <m/>
    <m/>
    <m/>
    <m/>
    <m/>
    <m/>
    <n v="0"/>
    <n v="1554.49"/>
    <s v="NO_CONCILIADO"/>
  </r>
  <r>
    <x v="7"/>
    <m/>
    <x v="7"/>
    <x v="94"/>
    <s v="O22876520002"/>
    <s v="BOD"/>
    <n v="2287652"/>
    <m/>
    <s v="00086044201 DEPOSITO DE EFECTIVO, DEPOSITANTE: SISTEMA DE RIEGO QUELLU MAYU, CONCEPTO: TPP00860000173, CUENTA DE DEPOSITO: CUENTA UNICA DEL TESORO"/>
    <m/>
    <m/>
    <m/>
    <m/>
    <m/>
    <m/>
    <n v="0"/>
    <n v="52071"/>
    <s v="NO_CONCILIADO"/>
  </r>
  <r>
    <x v="7"/>
    <m/>
    <x v="7"/>
    <x v="94"/>
    <s v="O22876590002"/>
    <s v="BOD"/>
    <n v="2287659"/>
    <m/>
    <s v="00086044201 DEPOSITO DE EFECTIVO, DEPOSITANTE: SISTEMA DE RIEGO CHACA MAYU CHINCHIRI, CONCEPTO: TPP00860000195, CUENTA DE DEPOSITO: CUENTA UNICA DEL TESORO"/>
    <m/>
    <m/>
    <m/>
    <m/>
    <m/>
    <m/>
    <n v="0"/>
    <n v="34350"/>
    <s v="NO_CONCILIADO"/>
  </r>
  <r>
    <x v="7"/>
    <m/>
    <x v="7"/>
    <x v="94"/>
    <s v="O22876620002"/>
    <s v="BOD"/>
    <n v="2287662"/>
    <m/>
    <s v="00086044201 DEPOSITO DE EFECTIVO, DEPOSITANTE: SISTEMA DE RIEGO CHULLKU MAYU EPIZANA, CONCEPTO: TPP00860000159, CUENTA DE DEPOSITO: CUENTA UNICA DEL TESORO"/>
    <m/>
    <m/>
    <m/>
    <m/>
    <m/>
    <m/>
    <n v="0"/>
    <n v="15000"/>
    <s v="NO_CONCILIADO"/>
  </r>
  <r>
    <x v="2"/>
    <m/>
    <x v="2"/>
    <x v="94"/>
    <s v="O22876860002"/>
    <s v="BOD"/>
    <n v="2287686"/>
    <m/>
    <s v="00099021001 DEPOSITO DE EFECTIVO, DEPOSITANTE: OSCAR ORELLANA, CONCEPTO: DEV. DE ANTICIPO DE VIATICOS A PUCARANI POR NUEVO CALCULO - GESTION 2025, CUENTA DE DEPOSITO: CUENTA UNICA DEL TESORO"/>
    <m/>
    <m/>
    <m/>
    <m/>
    <m/>
    <m/>
    <n v="0"/>
    <n v="169"/>
    <s v="NO_CONCILIADO"/>
  </r>
  <r>
    <x v="22"/>
    <m/>
    <x v="22"/>
    <x v="94"/>
    <s v="O22876940002"/>
    <s v="BOD"/>
    <n v="2287694"/>
    <m/>
    <s v="00046171101 DEPOSITO DE EFECTIVO, DEPOSITANTE: LAFCOS S.R.L., CONCEPTO: SANCION POR INCUMPLIMIENTO A LA NORMA R.A. N° S/262 22/08/24, CUENTA DE DEPOSITO: CUENTA UNICA DEL TESORO"/>
    <m/>
    <m/>
    <m/>
    <m/>
    <m/>
    <m/>
    <n v="0"/>
    <n v="2300"/>
    <s v="NO_CONCILIADO"/>
  </r>
  <r>
    <x v="26"/>
    <m/>
    <x v="26"/>
    <x v="94"/>
    <s v="O22876950002"/>
    <s v="BOD"/>
    <n v="2287695"/>
    <m/>
    <s v="00099021001 DEPOSITO DE EFECTIVO, DEPOSITANTE: SUSANA JEOVANNA MAMANI LUQUE, CONCEPTO: DEPÓSITO DE PAGO POR CONCEPTO DE LLAMADA TELEFONICA INTERNACIONAL CAMARA DE SENADORES, CUENTA DE DEPOSITO: CUENTA UNICA DEL TESORO"/>
    <m/>
    <m/>
    <m/>
    <m/>
    <m/>
    <m/>
    <n v="0"/>
    <n v="9.18"/>
    <s v="NO_CONCILIADO"/>
  </r>
  <r>
    <x v="21"/>
    <m/>
    <x v="21"/>
    <x v="94"/>
    <s v="O22877110002"/>
    <s v="BOD"/>
    <n v="2287711"/>
    <m/>
    <s v="00132142001 DEPOSITO DE EFECTIVO, DEPOSITANTE: ERLAND MERCADO MERCADO, CONCEPTO: DEVOLUCION DE SALDO FONDOS EN AVANCE CARTON DUPLEX, CUENTA DE DEPOSITO: CUENTA UNICA DEL TESORO"/>
    <m/>
    <m/>
    <m/>
    <m/>
    <m/>
    <m/>
    <n v="0"/>
    <n v="7243.6"/>
    <s v="NO_CONCILIADO"/>
  </r>
  <r>
    <x v="2"/>
    <m/>
    <x v="2"/>
    <x v="94"/>
    <s v="O22877120002"/>
    <s v="BOD"/>
    <n v="2287712"/>
    <m/>
    <s v="00099021001 DEPOSITO DE EFECTIVO, DEPOSITANTE: WENDY MARIN MENDOZA, CONCEPTO: DEVOLUCION, CUENTA DE DEPOSITO: CUENTA UNICA DEL TESORO"/>
    <m/>
    <m/>
    <m/>
    <m/>
    <m/>
    <m/>
    <n v="0"/>
    <n v="550"/>
    <s v="NO_CONCILIADO"/>
  </r>
  <r>
    <x v="21"/>
    <m/>
    <x v="21"/>
    <x v="94"/>
    <s v="O22877140002"/>
    <s v="BOD"/>
    <n v="2287714"/>
    <m/>
    <s v="00132142001 DEPOSITO DE EFECTIVO, DEPOSITANTE: VICTOR HUGO GONZALES MAMANI, CONCEPTO: DEVOLUCION SALDO DE FONDO EN AVANCE DKL, CUENTA DE DEPOSITO: CUENTA UNICA DEL TESORO"/>
    <m/>
    <m/>
    <m/>
    <m/>
    <m/>
    <m/>
    <n v="0"/>
    <n v="6732"/>
    <s v="NO_CONCILIADO"/>
  </r>
  <r>
    <x v="21"/>
    <m/>
    <x v="21"/>
    <x v="94"/>
    <s v="O22877150002"/>
    <s v="BOD"/>
    <n v="2287715"/>
    <m/>
    <s v="00132142001 DEPOSITO DE EFECTIVO, DEPOSITANTE: MOISES CALLAPA HILARY, CONCEPTO: DEPÓSITO CASO IMPUESTOS NACIONALES, CUENTA DE DEPOSITO: CUENTA UNICA DEL TESORO"/>
    <m/>
    <m/>
    <m/>
    <m/>
    <m/>
    <m/>
    <n v="0"/>
    <n v="1027.57"/>
    <s v="NO_CONCILIADO"/>
  </r>
  <r>
    <x v="97"/>
    <m/>
    <x v="97"/>
    <x v="94"/>
    <s v="O22877220002"/>
    <s v="BOD"/>
    <n v="2287722"/>
    <m/>
    <s v="00522012001 DEPOSITO DE EFECTIVO, DEPOSITANTE: MAURICIO LUJAN CUACASE, CONCEPTO: ALQUILER PREDIOS SANTA CRUZ - MAYO 2025, CUENTA DE DEPOSITO: CUENTA UNICA DEL TESORO"/>
    <m/>
    <m/>
    <m/>
    <m/>
    <m/>
    <m/>
    <n v="0"/>
    <n v="5100"/>
    <s v="NO_CONCILIADO"/>
  </r>
  <r>
    <x v="97"/>
    <m/>
    <x v="97"/>
    <x v="94"/>
    <s v="O22877240002"/>
    <s v="BOD"/>
    <n v="2287724"/>
    <m/>
    <s v="00522012001 DEPOSITO DE EFECTIVO, DEPOSITANTE: FRANCISCA JUANA CALLACUSI PINTO, CONCEPTO: ALQUILER PREDIOS LA PAZ - NOV. DIC. 2024 Y ENERO A MAYO 2025, CUENTA DE DEPOSITO: CUENTA UNICA DEL TESORO"/>
    <m/>
    <m/>
    <m/>
    <m/>
    <m/>
    <m/>
    <n v="0"/>
    <n v="50561"/>
    <s v="NO_CONCILIADO"/>
  </r>
  <r>
    <x v="7"/>
    <m/>
    <x v="7"/>
    <x v="94"/>
    <s v="O22877250002"/>
    <s v="BOD"/>
    <n v="2287725"/>
    <m/>
    <s v="00086044201 DEPOSITO DE EFECTIVO, DEPOSITANTE: SISTEMA DE RIEGO JUKUMARI COPACHUNCHO, CONCEPTO: TPP00860000168, CUENTA DE DEPOSITO: CUENTA UNICA DEL TESORO"/>
    <m/>
    <m/>
    <m/>
    <m/>
    <m/>
    <m/>
    <n v="0"/>
    <n v="14457"/>
    <s v="NO_CONCILIADO"/>
  </r>
  <r>
    <x v="97"/>
    <m/>
    <x v="97"/>
    <x v="94"/>
    <s v="O22877260002"/>
    <s v="BOD"/>
    <n v="2287726"/>
    <m/>
    <s v="00522012001 DEPOSITO DE EFECTIVO, DEPOSITANTE: JOAQUIN CEBALLOS COLORADOS, CONCEPTO: GARANTIA DE ALQUILER PREDIOS CBBA - 2 MESES, CUENTA DE DEPOSITO: CUENTA UNICA DEL TESORO"/>
    <m/>
    <m/>
    <m/>
    <m/>
    <m/>
    <m/>
    <n v="0"/>
    <n v="2040"/>
    <s v="NO_CONCILIADO"/>
  </r>
  <r>
    <x v="7"/>
    <m/>
    <x v="7"/>
    <x v="94"/>
    <s v="O22877290002"/>
    <s v="BOD"/>
    <n v="2287729"/>
    <m/>
    <s v="00086044201 DEPOSITO DE EFECTIVO, DEPOSITANTE: SISTEMA DE RIEGO CERRILLO, CONCEPTO: TPP00860000203, CUENTA DE DEPOSITO: CUENTA UNICA DEL TESORO"/>
    <m/>
    <m/>
    <m/>
    <m/>
    <m/>
    <m/>
    <n v="0"/>
    <n v="23360"/>
    <s v="NO_CONCILIADO"/>
  </r>
  <r>
    <x v="100"/>
    <m/>
    <x v="100"/>
    <x v="94"/>
    <s v="O22877360002"/>
    <s v="BOD"/>
    <n v="2287736"/>
    <m/>
    <s v="00383012001 DEPOSITO DE EFECTIVO, DEPOSITANTE: COLLECTION S.R.L. NIT: 1002195025, CONCEPTO: PAGO PERIODO FEBRERO 2025, CUENTA DE DEPOSITO: CUENTA UNICA DEL TESORO"/>
    <m/>
    <m/>
    <m/>
    <m/>
    <m/>
    <m/>
    <n v="0"/>
    <n v="7346"/>
    <s v="NO_CONCILIADO"/>
  </r>
  <r>
    <x v="22"/>
    <m/>
    <x v="22"/>
    <x v="94"/>
    <s v="O22877590002"/>
    <s v="BOD"/>
    <n v="2287759"/>
    <m/>
    <s v="00046104203 DEPOSITO DE EFECTIVO, DEPOSITANTE: PATRICIA ISABEL TORREZ NINAJA, CONCEPTO: REVERSION, CUENTA DE DEPOSITO: CUENTA UNICA DEL TESORO"/>
    <m/>
    <m/>
    <m/>
    <m/>
    <m/>
    <m/>
    <n v="0"/>
    <n v="1304"/>
    <s v="NO_CONCILIADO"/>
  </r>
  <r>
    <x v="2"/>
    <m/>
    <x v="2"/>
    <x v="94"/>
    <s v="O22878350002"/>
    <s v="BOD"/>
    <n v="2287835"/>
    <m/>
    <s v="00099021001 DEPOSITO DE EFECTIVO, DEPOSITANTE: DEVAKI AMPUERO MERCADO, CONCEPTO: DEVOLUCION DE PASAJE SUCRE - LA PAZ, CUENTA DE DEPOSITO: CUENTA UNICA DEL TESORO"/>
    <m/>
    <m/>
    <m/>
    <m/>
    <m/>
    <m/>
    <n v="0"/>
    <n v="930"/>
    <s v="NO_CONCILIADO"/>
  </r>
  <r>
    <x v="22"/>
    <m/>
    <x v="22"/>
    <x v="94"/>
    <s v="O22878550002"/>
    <s v="BOD"/>
    <n v="2287855"/>
    <m/>
    <s v="00046171101 DEPOSITO DE EFECTIVO, DEPOSITANTE: GRUPO EMPRESARIAL VALENCIA SRL, CONCEPTO: SANCION JURIDICA, CUENTA DE DEPOSITO: CUENTA UNICA DEL TESORO"/>
    <m/>
    <m/>
    <m/>
    <m/>
    <m/>
    <m/>
    <n v="0"/>
    <n v="2916"/>
    <s v="NO_CONCILIADO"/>
  </r>
  <r>
    <x v="7"/>
    <m/>
    <x v="7"/>
    <x v="94"/>
    <s v="O22878590002"/>
    <s v="BOD"/>
    <n v="2287859"/>
    <m/>
    <s v="00086011102 DEPOSITO DE EFECTIVO, DEPOSITANTE: DEYSI CASTELLON, CONCEPTO: PAGO DE MULTA AMBIENTAL, CUENTA DE DEPOSITO: CUENTA UNICA DEL TESORO"/>
    <m/>
    <m/>
    <m/>
    <m/>
    <m/>
    <m/>
    <n v="0"/>
    <n v="7801.68"/>
    <s v="NO_CONCILIADO"/>
  </r>
  <r>
    <x v="12"/>
    <m/>
    <x v="12"/>
    <x v="94"/>
    <s v="O22878640002"/>
    <s v="BOD"/>
    <n v="2287864"/>
    <m/>
    <s v="00099021001 DEPOSITO DE EFECTIVO, DEPOSITANTE: MINIST. DE OBRAS PUBLICAS, SERVICIOS Y VIVIENDA, CONCEPTO: PAGO CONSUMO AGUA POTABLE MARZO 2025 FACT. 1319261 - EDIF. EX CONAVI ARCH. CENTRAL, CUENTA DE DEPOSITO: CUENTA UNICA DEL TESORO"/>
    <m/>
    <m/>
    <m/>
    <m/>
    <m/>
    <m/>
    <n v="0"/>
    <n v="78.77"/>
    <s v="NO_CONCILIADO"/>
  </r>
  <r>
    <x v="12"/>
    <m/>
    <x v="12"/>
    <x v="94"/>
    <s v="O22878650002"/>
    <s v="BOD"/>
    <n v="2287865"/>
    <m/>
    <s v="00099021001 DEPOSITO DE EFECTIVO, DEPOSITANTE: MINIST. DE OBRAS PUBLICAS, SERVICIOS Y VIVIENDA, CONCEPTO: PAGO CONSUMO AGUA POTABLE ABRIL 2025 FACT. 1477141 - EDIF. EX CONAVI ARCH. CENTRAL, CUENTA DE DEPOSITO: CUENTA UNICA DEL TESORO"/>
    <m/>
    <m/>
    <m/>
    <m/>
    <m/>
    <m/>
    <n v="0"/>
    <n v="103.84"/>
    <s v="NO_CONCILIADO"/>
  </r>
  <r>
    <x v="0"/>
    <m/>
    <x v="0"/>
    <x v="94"/>
    <s v="O22878670002"/>
    <s v="BOD"/>
    <n v="2287867"/>
    <m/>
    <s v="00081011101 DEPOSITO DE EFECTIVO, DEPOSITANTE: MINIST. DE OBRAS PUBLICAS, SERVICIOS Y VIVIENDA, CONCEPTO: FONDOS NO UTILIZADOS, CUENTA DE DEPOSITO: CUENTA UNICA DEL TESORO"/>
    <m/>
    <m/>
    <m/>
    <m/>
    <m/>
    <m/>
    <n v="0"/>
    <n v="1800"/>
    <s v="NO_CONCILIADO"/>
  </r>
  <r>
    <x v="2"/>
    <m/>
    <x v="2"/>
    <x v="94"/>
    <s v="O22878840002"/>
    <s v="BOD"/>
    <n v="2287884"/>
    <m/>
    <s v="00099021001 DEPOSITO DE EFECTIVO, DEPOSITANTE: PORFIRIO LIMACHI POMA, CONCEPTO: COBRO INDEBIDO, DEVOLUCIONES, CUENTA DE DEPOSITO: CUENTA UNICA DEL TESORO"/>
    <m/>
    <m/>
    <m/>
    <m/>
    <m/>
    <m/>
    <n v="0"/>
    <n v="950"/>
    <s v="NO_CONCILIADO"/>
  </r>
  <r>
    <x v="111"/>
    <m/>
    <x v="111"/>
    <x v="94"/>
    <s v="B22876820002"/>
    <s v="BOD"/>
    <n v="2287682"/>
    <m/>
    <s v="00290012001 DEP.DE CHEQ.AJENOS,RET.DE CAM.,CONCEPTO: OTROS INGRESOS S/G TRAMITE N° 11291448,DEP.: SERVICIOS DE IMPUESTOS NACIONALES , PROCEDENCIA: BANCO UNION S.A., CHEQUE: 8082, FECHA DE EMISION:13/05/2025"/>
    <m/>
    <m/>
    <m/>
    <m/>
    <m/>
    <m/>
    <n v="0"/>
    <n v="773.84"/>
    <s v="NO_CONCILIADO"/>
  </r>
  <r>
    <x v="5"/>
    <m/>
    <x v="5"/>
    <x v="94"/>
    <s v="B22876930002"/>
    <s v="BOD"/>
    <n v="2287693"/>
    <m/>
    <s v="00099021001 DEP.DE CHEQ.AJENOS,RET.DE CAM.,CONCEPTO: PAGO POR DESCUENTO DE MONTO EXCEDENTE DE DOBLE PERCEPCION DE RECURSOS PUBLICOS,DEP.: CAJA NACIONAL DE SALUD , PROCEDENCIA: BANCO UNION S.A., CHEQUE: 83884, FECHA DE EMISION:19/05/2025"/>
    <m/>
    <m/>
    <m/>
    <m/>
    <m/>
    <m/>
    <n v="0"/>
    <n v="12790.75"/>
    <s v="NO_CONCILIADO"/>
  </r>
  <r>
    <x v="97"/>
    <m/>
    <x v="97"/>
    <x v="94"/>
    <s v="B22877270002"/>
    <s v="BOD"/>
    <n v="2287727"/>
    <m/>
    <s v="00522012001 DEP.DE CHEQ.AJENOS,RET.DE CAM.,CONCEPTO: ALQUILER PREDIOS SANTA CRUZ - MAYO 2025,DEP.: IMPORTACIONES Y REPRESENTACIONES WEIDLING S.A. , PROCEDENCIA: BANCO UNION S.A., CHEQUE: 1165, FECHA DE EMISION:10/05/2025"/>
    <m/>
    <m/>
    <m/>
    <m/>
    <m/>
    <m/>
    <n v="0"/>
    <n v="11050"/>
    <s v="NO_CONCILIADO"/>
  </r>
  <r>
    <x v="97"/>
    <m/>
    <x v="97"/>
    <x v="94"/>
    <s v="B22877300002"/>
    <s v="BOD"/>
    <n v="2287730"/>
    <m/>
    <s v="00522012001 DEP.DE CHEQ.AJENOS,RET.DE CAM.,CONCEPTO: ALQUILER PREDIOS SANTA CRUZ - ABRIL 2025 CONTRATO DNAJ - CARR N°02/2025,DEP.: IMPORTACIONES Y REPRESENTACIONES WEIDLING S.A. , PROCEDENCIA: BANCO GANADERO S.A., CHEQUE: 83, FECHA DE EMISION:12/05/2025"/>
    <m/>
    <m/>
    <m/>
    <m/>
    <m/>
    <m/>
    <n v="0"/>
    <n v="10050"/>
    <s v="NO_CONCILIADO"/>
  </r>
  <r>
    <x v="97"/>
    <m/>
    <x v="97"/>
    <x v="94"/>
    <s v="B22877320002"/>
    <s v="BOD"/>
    <n v="2287732"/>
    <m/>
    <s v="00522012001 DEP.DE CHEQ.AJENOS,RET.DE CAM.,CONCEPTO: ALQUILER PREDIOS POTOSI - MAYO 2025,DEP.: UNIVERSIDAD PRIVADA SAN FRANCISCO DE ASIS - USFA , PROCEDENCIA: BANCO PARA EL FOMENTO A INICIATIVAS ECONOMICAS S.A.- BANCO FIE S.A., CHEQUE: 462, FECH"/>
    <m/>
    <m/>
    <m/>
    <m/>
    <m/>
    <m/>
    <n v="0"/>
    <n v="8400"/>
    <s v="NO_CONCILIADO"/>
  </r>
  <r>
    <x v="104"/>
    <m/>
    <x v="104"/>
    <x v="94"/>
    <s v="B22877330002"/>
    <s v="BOD"/>
    <n v="2287733"/>
    <m/>
    <s v="00155012001 DEP.DE CHEQ.AJENOS,RET.DE CAM.,CONCEPTO: MULTAS POR SANCIONES DISCIPLINARIAS - ESTEBAN ROMERO GONZALES LOPEZ,DEP.: DIRECCION DEL NOTARIADO PLURINACIONAL , PROCEDENCIA: BANCO UNION S.A., CHEQUE: 1061, FECHA DE EMISION:19/05/2025"/>
    <m/>
    <m/>
    <m/>
    <m/>
    <m/>
    <m/>
    <n v="0"/>
    <n v="5000"/>
    <s v="NO_CONCILIADO"/>
  </r>
  <r>
    <x v="104"/>
    <m/>
    <x v="104"/>
    <x v="94"/>
    <s v="B22877350002"/>
    <s v="BOD"/>
    <n v="2287735"/>
    <m/>
    <s v="00155012001 DEP.DE CHEQ.AJENOS,RET.DE CAM.,CONCEPTO: INGRESO POR IMPRESION DE CREDENCIALES A NOTARIO DE FE PUBLICA,DEP.: DIRECCION DEL NOTARIADO PLURINACIONAL , PROCEDENCIA: BANCO UNION S.A., CHEQUE: 1062, FECHA DE EMISION:19/05/2025"/>
    <m/>
    <m/>
    <m/>
    <m/>
    <m/>
    <m/>
    <n v="0"/>
    <n v="1053"/>
    <s v="NO_CONCILIADO"/>
  </r>
  <r>
    <x v="105"/>
    <m/>
    <x v="105"/>
    <x v="94"/>
    <s v="B22877390002"/>
    <s v="BOD"/>
    <n v="2287739"/>
    <m/>
    <s v="00591012001 DEP.DE CHEQ.AJENOS,RET.DE CAM.,CONCEPTO: SG HR: MT/2025-03740,DEP.: E.E.T.C. MI TELEFERICO , PROCEDENCIA: BANCO UNION S.A., CHEQUE: 4215, FECHA DE EMISION:14/05/2025"/>
    <m/>
    <m/>
    <m/>
    <m/>
    <m/>
    <m/>
    <n v="0"/>
    <n v="14630"/>
    <s v="NO_CONCILIADO"/>
  </r>
  <r>
    <x v="105"/>
    <m/>
    <x v="105"/>
    <x v="94"/>
    <s v="B22877410002"/>
    <s v="BOD"/>
    <n v="2287741"/>
    <m/>
    <s v="00591012001 DEP.DE CHEQ.AJENOS,RET.DE CAM.,CONCEPTO: SG HR: MT/2025-03855,DEP.: E.E.T.C. MI TELEFERICO , PROCEDENCIA: BANCO UNION S.A., CHEQUE: 4216, FECHA DE EMISION:15/05/2025"/>
    <m/>
    <m/>
    <m/>
    <m/>
    <m/>
    <m/>
    <n v="0"/>
    <n v="6438"/>
    <s v="NO_CONCILIADO"/>
  </r>
  <r>
    <x v="105"/>
    <m/>
    <x v="105"/>
    <x v="94"/>
    <s v="B22877430002"/>
    <s v="BOD"/>
    <n v="2287743"/>
    <m/>
    <s v="00591012001 DEP.DE CHEQ.AJENOS,RET.DE CAM.,CONCEPTO: SG HR: MT/2025-03867,DEP.: E.E.T.C. MI TELEFERICO , PROCEDENCIA: BANCO UNION S.A., CHEQUE: 4218, FECHA DE EMISION:15/05/2025"/>
    <m/>
    <m/>
    <m/>
    <m/>
    <m/>
    <m/>
    <n v="0"/>
    <n v="27759"/>
    <s v="NO_CONCILIADO"/>
  </r>
  <r>
    <x v="105"/>
    <m/>
    <x v="105"/>
    <x v="94"/>
    <s v="B22877450002"/>
    <s v="BOD"/>
    <n v="2287745"/>
    <m/>
    <s v="00591012001 DEP.DE CHEQ.AJENOS,RET.DE CAM.,CONCEPTO: SG HR: MT/2025-03852,DEP.: E.E.T.C. MI TELEFERICO , PROCEDENCIA: BANCO UNION S.A., CHEQUE: 4219, FECHA DE EMISION:15/05/2025"/>
    <m/>
    <m/>
    <m/>
    <m/>
    <m/>
    <m/>
    <n v="0"/>
    <n v="6264"/>
    <s v="NO_CONCILIADO"/>
  </r>
  <r>
    <x v="105"/>
    <m/>
    <x v="105"/>
    <x v="94"/>
    <s v="B22877460002"/>
    <s v="BOD"/>
    <n v="2287746"/>
    <m/>
    <s v="00591012001 DEP.DE CHEQ.AJENOS,RET.DE CAM.,CONCEPTO: SG HR: MT/2025-03850,DEP.: E.E.T.C. MI TELEFERICO , PROCEDENCIA: BANCO UNION S.A., CHEQUE: 4220, FECHA DE EMISION:15/05/2025"/>
    <m/>
    <m/>
    <m/>
    <m/>
    <m/>
    <m/>
    <n v="0"/>
    <n v="5220"/>
    <s v="NO_CONCILIADO"/>
  </r>
  <r>
    <x v="105"/>
    <m/>
    <x v="105"/>
    <x v="94"/>
    <s v="B22877480002"/>
    <s v="BOD"/>
    <n v="2287748"/>
    <m/>
    <s v="00591012001 DEP.DE CHEQ.AJENOS,RET.DE CAM.,CONCEPTO: SG HR: MT/2025-03859,DEP.: E.E.T.C. MI TELEFERICO , PROCEDENCIA: BANCO UNION S.A., CHEQUE: 4221, FECHA DE EMISION:15/05/2025"/>
    <m/>
    <m/>
    <m/>
    <m/>
    <m/>
    <m/>
    <n v="0"/>
    <n v="3480"/>
    <s v="NO_CONCILIADO"/>
  </r>
  <r>
    <x v="105"/>
    <m/>
    <x v="105"/>
    <x v="94"/>
    <s v="B22877500002"/>
    <s v="BOD"/>
    <n v="2287750"/>
    <m/>
    <s v="00591012001 DEP.DE CHEQ.AJENOS,RET.DE CAM.,CONCEPTO: SG HR: MT/2025-03571,DEP.: E.E.T.C. MI TELEFERICO , PROCEDENCIA: BANCO UNION S.A., CHEQUE: 4222, FECHA DE EMISION:19/05/2025"/>
    <m/>
    <m/>
    <m/>
    <m/>
    <m/>
    <m/>
    <n v="0"/>
    <n v="401891.18"/>
    <s v="NO_CONCILIADO"/>
  </r>
  <r>
    <x v="89"/>
    <m/>
    <x v="89"/>
    <x v="94"/>
    <s v="B22877560002"/>
    <s v="BOD"/>
    <n v="2287756"/>
    <m/>
    <s v="00389012001 DEP.DE CHEQ.AJENOS,RET.DE CAM.,CONCEPTO: GARANTIA,DEP.: NAABOL , PROCEDENCIA: BANCO UNION S.A., CHEQUE: 973, FECHA DE EMISION:16/05/2025"/>
    <m/>
    <m/>
    <m/>
    <m/>
    <m/>
    <m/>
    <n v="0"/>
    <n v="11879.04"/>
    <s v="NO_CONCILIADO"/>
  </r>
  <r>
    <x v="7"/>
    <m/>
    <x v="7"/>
    <x v="94"/>
    <s v="B22877600002"/>
    <s v="BOD"/>
    <n v="2287760"/>
    <m/>
    <s v="00086031110 DEP.DE CHEQ.AJENOS,RET.DE CAM.,CONCEPTO: SISCO ABRIL DE GESTION 2025,DEP.: ANMI AMBORO , PROCEDENCIA: BANCO UNION S.A., CHEQUE: 1413, FECHA DE EMISION:12/05/2025"/>
    <m/>
    <m/>
    <m/>
    <m/>
    <m/>
    <m/>
    <n v="0"/>
    <n v="200"/>
    <s v="NO_CONCILIADO"/>
  </r>
  <r>
    <x v="7"/>
    <m/>
    <x v="7"/>
    <x v="94"/>
    <s v="B22877610002"/>
    <s v="BOD"/>
    <n v="2287761"/>
    <m/>
    <s v="00086031110 DEP.DE CHEQ.AJENOS,RET.DE CAM.,CONCEPTO: SISCO ENERO, FEBRERO, MARZO Y ABRIL 2022,DEP.: ANMI AMBORO , PROCEDENCIA: BANCO UNION S.A., CHEQUE: 1414, FECHA DE EMISION:12/05/2025"/>
    <m/>
    <m/>
    <m/>
    <m/>
    <m/>
    <m/>
    <n v="0"/>
    <n v="3180"/>
    <s v="NO_CONCILIADO"/>
  </r>
  <r>
    <x v="7"/>
    <m/>
    <x v="7"/>
    <x v="94"/>
    <s v="B22877670002"/>
    <s v="BOD"/>
    <n v="2287767"/>
    <m/>
    <s v="00086031110 DEP.DE CHEQ.AJENOS,RET.DE CAM.,CONCEPTO: SISCO JULIO, AGO, Y SEP. 2023,DEP.: ANMI AMBORO , PROCEDENCIA: BANCO UNION S.A., CHEQUE: 1419, FECHA DE EMISION:12/05/2025"/>
    <m/>
    <m/>
    <m/>
    <m/>
    <m/>
    <m/>
    <n v="0"/>
    <n v="112080"/>
    <s v="NO_CONCILIADO"/>
  </r>
  <r>
    <x v="7"/>
    <m/>
    <x v="7"/>
    <x v="94"/>
    <s v="B22877630002"/>
    <s v="BOD"/>
    <n v="2287763"/>
    <m/>
    <s v="00086031110 DEP.DE CHEQ.AJENOS,RET.DE CAM.,CONCEPTO: SISCO MATO, JUNIO, JULIO Y AGOSTO 2022,DEP.: ANMI AMBORO , PROCEDENCIA: BANCO UNION S.A., CHEQUE: 1415, FECHA DE EMISION:12/05/2025"/>
    <m/>
    <m/>
    <m/>
    <m/>
    <m/>
    <m/>
    <n v="0"/>
    <n v="14040"/>
    <s v="NO_CONCILIADO"/>
  </r>
  <r>
    <x v="7"/>
    <m/>
    <x v="7"/>
    <x v="94"/>
    <s v="B22877640002"/>
    <s v="BOD"/>
    <n v="2287764"/>
    <m/>
    <s v="00086031110 DEP.DE CHEQ.AJENOS,RET.DE CAM.,CONCEPTO: SISCO SEPT. OCT. NOV. DIC. 2022,DEP.: ANMI AMBORO , PROCEDENCIA: BANCO UNION S.A., CHEQUE: 1416, FECHA DE EMISION:12/05/2025"/>
    <m/>
    <m/>
    <m/>
    <m/>
    <m/>
    <m/>
    <n v="0"/>
    <n v="18730"/>
    <s v="NO_CONCILIADO"/>
  </r>
  <r>
    <x v="7"/>
    <m/>
    <x v="7"/>
    <x v="94"/>
    <s v="B22877650002"/>
    <s v="BOD"/>
    <n v="2287765"/>
    <m/>
    <s v="00086031110 DEP.DE CHEQ.AJENOS,RET.DE CAM.,CONCEPTO: SISCO ABRIL, MAYO Y JUNIO 2023,DEP.: ANMI AMBORO , PROCEDENCIA: BANCO UNION S.A., CHEQUE: 1418, FECHA DE EMISION:12/05/2025"/>
    <m/>
    <m/>
    <m/>
    <m/>
    <m/>
    <m/>
    <n v="0"/>
    <n v="51440"/>
    <s v="NO_CONCILIADO"/>
  </r>
  <r>
    <x v="7"/>
    <m/>
    <x v="7"/>
    <x v="94"/>
    <s v="B22877680002"/>
    <s v="BOD"/>
    <n v="2287768"/>
    <m/>
    <s v="00086031110 DEP.DE CHEQ.AJENOS,RET.DE CAM.,CONCEPTO: SISCO OCTUBRE, NOV. Y DIC. 2023,DEP.: ANMI AMBORO , PROCEDENCIA: BANCO UNION S.A., CHEQUE: 1420, FECHA DE EMISION:12/05/2025"/>
    <m/>
    <m/>
    <m/>
    <m/>
    <m/>
    <m/>
    <n v="0"/>
    <n v="56160"/>
    <s v="NO_CONCILIADO"/>
  </r>
  <r>
    <x v="7"/>
    <m/>
    <x v="7"/>
    <x v="94"/>
    <s v="B22877700002"/>
    <s v="BOD"/>
    <n v="2287770"/>
    <m/>
    <s v="00086031110 DEP.DE CHEQ.AJENOS,RET.DE CAM.,CONCEPTO: SISCO ENERO, FEBRERO, MARZO Y ABRIL 2024,DEP.: ANMI AMBORO , PROCEDENCIA: BANCO UNION S.A., CHEQUE: 1421, FECHA DE EMISION:12/05/2025"/>
    <m/>
    <m/>
    <m/>
    <m/>
    <m/>
    <m/>
    <n v="0"/>
    <n v="43790"/>
    <s v="NO_CONCILIADO"/>
  </r>
  <r>
    <x v="7"/>
    <m/>
    <x v="7"/>
    <x v="94"/>
    <s v="B22877720002"/>
    <s v="BOD"/>
    <n v="2287772"/>
    <m/>
    <s v="00086031110 DEP.DE CHEQ.AJENOS,RET.DE CAM.,CONCEPTO: SISCO MAYO, JUNIO, JULIO Y AGOSTO 2024,DEP.: ANMI AMBORO , PROCEDENCIA: BANCO UNION S.A., CHEQUE: 1422, FECHA DE EMISION:12/05/2025"/>
    <m/>
    <m/>
    <m/>
    <m/>
    <m/>
    <m/>
    <n v="0"/>
    <n v="40650"/>
    <s v="NO_CONCILIADO"/>
  </r>
  <r>
    <x v="7"/>
    <m/>
    <x v="7"/>
    <x v="94"/>
    <s v="B22877740002"/>
    <s v="BOD"/>
    <n v="2287774"/>
    <m/>
    <s v="00086031110 DEP.DE CHEQ.AJENOS,RET.DE CAM.,CONCEPTO: SISCO SEP. OCT. NOV. Y DIC. 2024,DEP.: ANMI AMBORO , PROCEDENCIA: BANCO UNION S.A., CHEQUE: 1423, FECHA DE EMISION:12/05/2025"/>
    <m/>
    <m/>
    <m/>
    <m/>
    <m/>
    <m/>
    <n v="0"/>
    <n v="59050"/>
    <s v="NO_CONCILIADO"/>
  </r>
  <r>
    <x v="100"/>
    <m/>
    <x v="100"/>
    <x v="94"/>
    <s v="O22878930002"/>
    <s v="BOD"/>
    <n v="2287893"/>
    <m/>
    <s v="00383012001 DEPOSITO DE EFECTIVO, DEPOSITANTE: AGENCIA BOLIVIANA DE CORREOS, CONCEPTO: REGIONAL LA PAZ 12 - 17/05/2025, CUENTA DE DEPOSITO: CUENTA UNICA DEL TESORO"/>
    <m/>
    <m/>
    <m/>
    <m/>
    <m/>
    <m/>
    <n v="0"/>
    <n v="50225.2"/>
    <s v="NO_CONCILIADO"/>
  </r>
  <r>
    <x v="94"/>
    <m/>
    <x v="94"/>
    <x v="94"/>
    <s v="O22878980002"/>
    <s v="BOD"/>
    <n v="2287898"/>
    <m/>
    <s v="00373024105 DEPOSITO DE EFECTIVO, DEPOSITANTE: GOBIERNO AUTONOMO MUNICIPAL DE TEOPONTE, CONCEPTO: DEVOLUCION DE RECURSOS, CUENTA DE DEPOSITO: CUENTA UNICA DEL TESORO"/>
    <m/>
    <m/>
    <m/>
    <m/>
    <m/>
    <m/>
    <n v="0"/>
    <n v="50050"/>
    <s v="NO_CONCILIADO"/>
  </r>
  <r>
    <x v="4"/>
    <m/>
    <x v="4"/>
    <x v="94"/>
    <s v="G31421100001"/>
    <s v="CVD"/>
    <n v="3142110"/>
    <m/>
    <s v="COBRO COSTOS DE PAPELERIA SEGUN TRANSFERENCIA DEL EXTERIOR POR ORDEN DE TRADENER LIMITADA (BRAZIL CURITIVA) REF.: CRED EXBRDF0325 FECHA VALOR 19/05/2025 LIB. 00513012015 YPFB-HEROES DEL CHACO-BS"/>
    <m/>
    <m/>
    <m/>
    <m/>
    <m/>
    <m/>
    <n v="60"/>
    <n v="0"/>
    <s v="NO_CONCILIADO"/>
  </r>
  <r>
    <x v="89"/>
    <m/>
    <x v="89"/>
    <x v="94"/>
    <s v="S11271800003"/>
    <s v="COB"/>
    <n v="1127180"/>
    <m/>
    <s v="||TRANSFERENCIA DE FONDOS S/G MENSAJES SWIFT NROS. 6835 Y 6840 Y NOTA CITE CAR/DGE-DNAF/N°0031/2025 DE F.29.01.2025. (HRE-TGL-1912) ENVIADA POR LA NAVEGACION AEREA Y AEROPUERTOS BOLIVIANOS (SECTOR PÚBLICO). DEBITO DE LA LIB. 00389012001 NAABOL- ADMINISTRACIÓN , REPOSICIÓN DE ÚTILES DE ESCRITORIO"/>
    <m/>
    <m/>
    <m/>
    <m/>
    <m/>
    <m/>
    <n v="60"/>
    <n v="0"/>
    <s v="NO_CONCILIADO"/>
  </r>
  <r>
    <x v="56"/>
    <m/>
    <x v="56"/>
    <x v="94"/>
    <s v="S11271770003"/>
    <s v="COB"/>
    <n v="1127177"/>
    <m/>
    <s v="||TRANSFERENCIA DE FONDOS SEGÚN MENSAJES SWIFT N°6825 Y 6839 DE LA FECHA Y NOTA CITE: DGAC/DAF/FIN/NE-0008/25 (HRE-TGL-1866) DE FECHA 29/01/2025 DE LA DIRECCIÓN GENERAL DE AERONÁUTICA CIVIL. (SECTOR PÚBLICO). DÉBITO DE LA LIBRETA 00117012001 DGAC, REPOSICIÓN DE ÚTILES DE ESCRITORIO."/>
    <m/>
    <m/>
    <m/>
    <m/>
    <m/>
    <m/>
    <n v="60"/>
    <n v="0"/>
    <s v="NO_CONCILIADO"/>
  </r>
  <r>
    <x v="4"/>
    <m/>
    <x v="4"/>
    <x v="94"/>
    <s v="S11271860001"/>
    <s v="COB"/>
    <n v="1127186"/>
    <m/>
    <s v="'COBRO DE'||UTILES DE ESCRITORIO POR EL COMPROBANTE NRO. 1127184 DE LA FECHA, S/G.NOTA GAFC-0356/DFC/URTE-097/2025 DE FECHA 26/2/2025 (HRE-TGL-3945) ENVIADO POR YACIMIENTOS PETROLIFEROS FISCALES BOLIVIANOS(SECTOR PÚBLICO). DÉBITO DE LA LIBRETA 00513022001 YPFB-&quot;OPERACIONES&quot; COBRO DE ÚTILES DE ESCRITORIO."/>
    <m/>
    <m/>
    <m/>
    <m/>
    <m/>
    <m/>
    <n v="60"/>
    <n v="0"/>
    <s v="NO_CONCILIADO"/>
  </r>
  <r>
    <x v="56"/>
    <m/>
    <x v="56"/>
    <x v="94"/>
    <s v="S11271920003"/>
    <s v="COB"/>
    <n v="1127192"/>
    <m/>
    <s v="||TRANSFERENCIA DE FONDOS S/G MENSAJE SWIFT NRO. 6836 EN ATENCIÓN A CORREO ELECTRÓNICO DE LA DGAC Y NOTA: DGAC/DAF/FIN/NE-0008/25 DE F.29/01/2025 (HRE-TGL-1866) ENVIADO POR LA DIRECCIÓN GENERAL DE AERONÁUTICA CIVIL (SECTOR PÚBLICO). DEBITO DE LA LIBRETA 00117012001 DGAC, REPOSICIÓN ÚTILES DE ESCRITORIO."/>
    <m/>
    <m/>
    <m/>
    <m/>
    <m/>
    <m/>
    <n v="60"/>
    <n v="0"/>
    <s v="NO_CONCILIADO"/>
  </r>
  <r>
    <x v="89"/>
    <m/>
    <x v="89"/>
    <x v="94"/>
    <s v="S11272150003"/>
    <s v="COB"/>
    <n v="1127215"/>
    <m/>
    <s v="||TRANSFERENCIA DE FONDOS S/G MENSAJE SWIFT NRO. 6857 EN ATENCIÓN A CORREO ELECTRÓNICO DE NAABOL Y NOTA CITE: CAR/DGE-DNAF N°0031/2025 DE FECHA 29/1/2025 (HRE-TGL-1912) ENVIADA POR NAVEGACIÓN AÉREA Y AEROPUERTOS BOLIVIANOS (SECTOR PÚBLICO). DEBITO DE LA LIBRETA 00389012001 NAABOL-ADMINISTRACIÓN CENTRAL, COBRO DE ÚTILES DE ESCRITORIO."/>
    <m/>
    <m/>
    <m/>
    <m/>
    <m/>
    <m/>
    <n v="60"/>
    <n v="0"/>
    <s v="NO_CONCILIADO"/>
  </r>
  <r>
    <x v="56"/>
    <m/>
    <x v="56"/>
    <x v="94"/>
    <s v="S11272140003"/>
    <s v="COB"/>
    <n v="1127214"/>
    <m/>
    <s v="||TRANSFERENCIA DE FONDOS S/G MENSAJE SWIFT NRO. 6858, CORREO ELECTRONICO DE LA FECHA Y NOTA CITE DGAC/DAF/FIN/NE-0008/25 DE F.29.01.2025 (HRE-TGL-1866) DE LA DIRECCION GENERAL DE AERONAUTICA CIVIL (SECTOR PÚBLICO). DEBITO DE LA LIBRETA 00117012001 DGAC, REPOSICIÓN DE ÚTILES DE ESCRITORIO."/>
    <m/>
    <m/>
    <m/>
    <m/>
    <m/>
    <m/>
    <n v="60"/>
    <n v="0"/>
    <s v="NO_CONCILIADO"/>
  </r>
  <r>
    <x v="89"/>
    <m/>
    <x v="89"/>
    <x v="94"/>
    <s v="S11272130003"/>
    <s v="COB"/>
    <n v="1127213"/>
    <m/>
    <s v="||TRANSFERENCIA DE FONDOS SEGÚN MENSAJE SWIFT N°6856, CORREO ELECTRÓNICO DE LA FECHA Y NOTA CITE: CAR/DGE-DNAF N°0031/2025 DE NAVEGACIÓN AEREA Y AEROPUERTOS BOLIVIANOS DE FECHA 29/01/2025 (HRE-TGL-1912). (SECTOR PÚBLICO). DÉBITO DE LA LIBRETA 00389012001 NAABOL  ADMINISTRACIÓN CENTRAL, REPOSICIÓN DE ÚTILES DE ESCRITORIO"/>
    <m/>
    <m/>
    <m/>
    <m/>
    <m/>
    <m/>
    <n v="60"/>
    <n v="0"/>
    <s v="NO_CONCILIADO"/>
  </r>
  <r>
    <x v="56"/>
    <m/>
    <x v="56"/>
    <x v="94"/>
    <s v="S11272120003"/>
    <s v="COB"/>
    <n v="1127212"/>
    <m/>
    <s v="||TRANSFERENCIA DE FONDOS S/G MENSAJE SWIFT NRO. 6844 EN ATENCIÓN A NOTA: DGAC/DAF/FIN/NE-0008/25 (HRE-TGL-2025-1866) ENVIADO POR LA DIRECCIÓN GENERAL DE AERONÁUTICA CIVIL (SECTOR PÚBLICO). DEBITO DE LA LIBRETA 00117012001 DGAC, REPOSICIÓN ÚTILES DE ESCRITORIO."/>
    <m/>
    <m/>
    <m/>
    <m/>
    <m/>
    <m/>
    <n v="60"/>
    <n v="0"/>
    <s v="NO_CONCILIADO"/>
  </r>
  <r>
    <x v="4"/>
    <m/>
    <x v="4"/>
    <x v="94"/>
    <s v="G31425700001"/>
    <s v="CVD"/>
    <n v="3142570"/>
    <m/>
    <s v="COBRO COSTOS DE PAPELERIA SEGUN TRANSFERENCIA DEL EXTERIOR POR ORDEN DE MGAS COMERCIALIZADORA DE GAS (RIO DE JANEIRO BRASIL) REF.: CRED INV EXB MCI 12 25 FECHA VALOR 20/05/2025. LIB. 00513012015 YPFB-HEROES DEL CHACO-BS"/>
    <m/>
    <m/>
    <m/>
    <m/>
    <m/>
    <m/>
    <n v="60"/>
    <n v="0"/>
    <s v="NO_CONCILIADO"/>
  </r>
  <r>
    <x v="13"/>
    <m/>
    <x v="13"/>
    <x v="94"/>
    <s v="S11271910002"/>
    <s v="CRV"/>
    <n v="1127191"/>
    <m/>
    <s v="||9NO. DESEMB. DE RECURSOS DEL CRED. EXT. FIREPRO OTORGADO AL TGN REPRESENTADO POR EL MEFP, SG NOTA: MEFP/VTCP/DGCP/UEPS/N°255/2025 (TRAM 8701), EN EL MARCO DE LA RD N°076/2023, CONT.SANO-DLBCI N°11/2023, LEY N°1670, MODIF. Y DOC. ADJ. ABONO EN LA LIB. 00099021001 TGN-RECURSOS ORDINARIOS (3987) SG. GLOSA DE REFERENCIA"/>
    <m/>
    <m/>
    <m/>
    <m/>
    <m/>
    <m/>
    <n v="0"/>
    <n v="100000000"/>
    <s v="NO_CONCILIADO"/>
  </r>
  <r>
    <x v="13"/>
    <m/>
    <x v="13"/>
    <x v="94"/>
    <s v="S11271890001"/>
    <s v="COB"/>
    <n v="1127189"/>
    <m/>
    <s v="||PAGO PRÉSTAMO BID 803-SF-BO VCTO. 20-05-2025 POR CUENTA DEL TGN, NTI. 019955 VALOR 20-05-025 CAPITAL USD 83.325.,60 INTERESES USD 4.166,28 CTA. 3987 CUENTA UNICA DEL TESORO LIB. 00099021001 REF.: COMISIONES BANCARIAS"/>
    <m/>
    <m/>
    <m/>
    <m/>
    <m/>
    <m/>
    <n v="960.18"/>
    <n v="0"/>
    <s v="NO_CONCILIADO"/>
  </r>
  <r>
    <x v="13"/>
    <m/>
    <x v="13"/>
    <x v="94"/>
    <s v="S11271950001"/>
    <s v="COB"/>
    <n v="1127195"/>
    <m/>
    <s v="COBRO DE||ÚTILES DE ESCRITORIO POR EL REG. DEL COMP. CONTABLE N° 1127191 POR EL 9NO DESEMBOLSO A FAVOR TGN REPRESENTADO POR EL MEFP PARA EL CRED.EXT FIREPRO SG. NOTA: MEFP/VTCP/DGCP/UEPS/N°255/2025. DE LA CTA. N° 3987, LIB 00099021001 TGN-RECURSOS ORDINARIOS"/>
    <m/>
    <m/>
    <m/>
    <m/>
    <m/>
    <m/>
    <n v="60"/>
    <n v="0"/>
    <s v="NO_CONCILIADO"/>
  </r>
  <r>
    <x v="22"/>
    <m/>
    <x v="22"/>
    <x v="95"/>
    <s v="O22881510002"/>
    <s v="BOD"/>
    <n v="2288151"/>
    <m/>
    <s v="00046171101 DEPOSITO DE EFECTIVO, DEPOSITANTE: IMPORTADORA REMEL MEDICA, CONCEPTO: SANCION JURIDICA, CUENTA DE DEPOSITO: CUENTA UNICA DEL TESORO"/>
    <m/>
    <m/>
    <m/>
    <m/>
    <m/>
    <m/>
    <n v="0"/>
    <n v="1100"/>
    <s v="NO_CONCILIADO"/>
  </r>
  <r>
    <x v="7"/>
    <m/>
    <x v="7"/>
    <x v="95"/>
    <s v="O22881540002"/>
    <s v="BOD"/>
    <n v="2288154"/>
    <m/>
    <s v="00086044201 DEPOSITO DE EFECTIVO, DEPOSITANTE: ORGANIZACION DE REGANTES CONDORCHINOCA, CONCEPTO: CONTRAPARTE, CUENTA DE DEPOSITO: CUENTA UNICA DEL TESORO"/>
    <m/>
    <m/>
    <m/>
    <m/>
    <m/>
    <m/>
    <n v="0"/>
    <n v="30630"/>
    <s v="NO_CONCILIADO"/>
  </r>
  <r>
    <x v="7"/>
    <m/>
    <x v="7"/>
    <x v="95"/>
    <s v="O22881560002"/>
    <s v="BOD"/>
    <n v="2288156"/>
    <m/>
    <s v="00086044201 DEPOSITO DE EFECTIVO, DEPOSITANTE: SISTEMA DE RIEGO JACHUMA, CONCEPTO: CONTRAPARTE, CUENTA DE DEPOSITO: CUENTA UNICA DEL TESORO"/>
    <m/>
    <m/>
    <m/>
    <m/>
    <m/>
    <m/>
    <n v="0"/>
    <n v="30630"/>
    <s v="NO_CONCILIADO"/>
  </r>
  <r>
    <x v="7"/>
    <m/>
    <x v="7"/>
    <x v="95"/>
    <s v="O22881570002"/>
    <s v="BOD"/>
    <n v="2288157"/>
    <m/>
    <s v="00086044201 DEPOSITO DE EFECTIVO, DEPOSITANTE: SISTEMA DE RIEGO OBRAJES, CONCEPTO: CONTRAPARTE, CUENTA DE DEPOSITO: CUENTA UNICA DEL TESORO"/>
    <m/>
    <m/>
    <m/>
    <m/>
    <m/>
    <m/>
    <n v="0"/>
    <n v="30630"/>
    <s v="NO_CONCILIADO"/>
  </r>
  <r>
    <x v="22"/>
    <m/>
    <x v="22"/>
    <x v="95"/>
    <s v="O22881590002"/>
    <s v="BOD"/>
    <n v="2288159"/>
    <m/>
    <s v="00046171101 DEPOSITO DE EFECTIVO, DEPOSITANTE: ROVIPHARMA, CONCEPTO: SANCION POR RESOLUCION S/53, CUENTA DE DEPOSITO: CUENTA UNICA DEL TESORO"/>
    <m/>
    <m/>
    <m/>
    <m/>
    <m/>
    <m/>
    <n v="0"/>
    <n v="830"/>
    <s v="NO_CONCILIADO"/>
  </r>
  <r>
    <x v="2"/>
    <m/>
    <x v="2"/>
    <x v="95"/>
    <s v="O22881600002"/>
    <s v="BOD"/>
    <n v="2288160"/>
    <m/>
    <s v="00099021001 DEPOSITO DE EFECTIVO, DEPOSITANTE: JOSE TOMAS ARAMAYO MALDONADO, CONCEPTO: DEVOLUCIÓN DE PASAJE SUCRE - LA PAZ, CUENTA DE DEPOSITO: CUENTA UNICA DEL TESORO"/>
    <m/>
    <m/>
    <m/>
    <m/>
    <m/>
    <m/>
    <n v="0"/>
    <n v="930"/>
    <s v="NO_CONCILIADO"/>
  </r>
  <r>
    <x v="49"/>
    <m/>
    <x v="49"/>
    <x v="95"/>
    <s v="O22881650002"/>
    <s v="BOD"/>
    <n v="2288165"/>
    <m/>
    <s v="00020061101 DEPOSITO DE EFECTIVO, DEPOSITANTE: GABRIEL CARLOS MITA COPA, CONCEPTO: REVERSION DE PASAJES, CUENTA DE DEPOSITO: CUENTA UNICA DEL TESORO"/>
    <m/>
    <m/>
    <m/>
    <m/>
    <m/>
    <m/>
    <n v="0"/>
    <n v="225"/>
    <s v="NO_CONCILIADO"/>
  </r>
  <r>
    <x v="11"/>
    <m/>
    <x v="11"/>
    <x v="95"/>
    <s v="O22881690002"/>
    <s v="BOD"/>
    <n v="2288169"/>
    <m/>
    <s v="00016011101 DEPOSITO DE EFECTIVO, DEPOSITANTE: RAQUEL SANTA CRUZ PRADO, CONCEPTO: PAGO EN EXCESO DE REFRIGERIO, CUENTA DE DEPOSITO: CUENTA UNICA DEL TESORO"/>
    <m/>
    <m/>
    <m/>
    <m/>
    <m/>
    <m/>
    <n v="0"/>
    <n v="18"/>
    <s v="NO_CONCILIADO"/>
  </r>
  <r>
    <x v="2"/>
    <m/>
    <x v="2"/>
    <x v="95"/>
    <s v="O22881820002"/>
    <s v="BOD"/>
    <n v="2288182"/>
    <m/>
    <s v="00099021001 DEPOSITO DE EFECTIVO, DEPOSITANTE: OSCAR GUERY VELASQUEZ QUISBERT, CONCEPTO: DEVOLUCION POR LEY FINANCIAL, CUENTA DE DEPOSITO: CUENTA UNICA DEL TESORO"/>
    <m/>
    <m/>
    <m/>
    <m/>
    <m/>
    <m/>
    <n v="0"/>
    <n v="100"/>
    <s v="NO_CONCILIADO"/>
  </r>
  <r>
    <x v="1"/>
    <m/>
    <x v="1"/>
    <x v="95"/>
    <s v="O22882300002"/>
    <s v="BOD"/>
    <n v="2288230"/>
    <m/>
    <s v="00015011107 DEPOSITO DE EFECTIVO, DEPOSITANTE: PROMID, CONCEPTO: PAGO SERVICIO ENERGIA ELECTRICA MAYO/25, CUENTA DE DEPOSITO: CUENTA UNICA DEL TESORO"/>
    <m/>
    <m/>
    <m/>
    <m/>
    <m/>
    <m/>
    <n v="0"/>
    <n v="505.08"/>
    <s v="NO_CONCILIADO"/>
  </r>
  <r>
    <x v="7"/>
    <m/>
    <x v="7"/>
    <x v="95"/>
    <s v="O22882310002"/>
    <s v="BOD"/>
    <n v="2288231"/>
    <m/>
    <s v="00086011109 DEPOSITO DE EFECTIVO, DEPOSITANTE: ERICK GUSTAVO GUTIERREZ MAMANI, CONCEPTO: REPOSICION DE CREDENCIAL, CUENTA DE DEPOSITO: CUENTA UNICA DEL TESORO"/>
    <m/>
    <m/>
    <m/>
    <m/>
    <m/>
    <m/>
    <n v="0"/>
    <n v="50"/>
    <s v="NO_CONCILIADO"/>
  </r>
  <r>
    <x v="11"/>
    <m/>
    <x v="11"/>
    <x v="95"/>
    <s v="O22882420002"/>
    <s v="BOD"/>
    <n v="2288242"/>
    <m/>
    <s v="00016011101 DEPOSITO DE EFECTIVO, DEPOSITANTE: DANIELA ROSARIO SALINAS CASTILLO, CONCEPTO: DEVOLUCION DE REFRIGERIO PAGADO EN EXCESO (DIA DE LA MUJER BOLIVIANA 11/10/2024), CUENTA DE DEPOSITO: CUENTA UNICA DEL TESORO"/>
    <m/>
    <m/>
    <m/>
    <m/>
    <m/>
    <m/>
    <n v="0"/>
    <n v="18"/>
    <s v="NO_CONCILIADO"/>
  </r>
  <r>
    <x v="22"/>
    <m/>
    <x v="22"/>
    <x v="95"/>
    <s v="O22882460002"/>
    <s v="BOD"/>
    <n v="2288246"/>
    <m/>
    <s v="00046171101 DEPOSITO DE EFECTIVO, DEPOSITANTE: IMPORT - BIO DIAGNOSTIC, CONCEPTO: SANCION JURIDICA, CUENTA DE DEPOSITO: CUENTA UNICA DEL TESORO"/>
    <m/>
    <m/>
    <m/>
    <m/>
    <m/>
    <m/>
    <n v="0"/>
    <n v="3400"/>
    <s v="NO_CONCILIADO"/>
  </r>
  <r>
    <x v="2"/>
    <m/>
    <x v="2"/>
    <x v="95"/>
    <s v="O22882470002"/>
    <s v="BOD"/>
    <n v="2288247"/>
    <m/>
    <s v="00099021001 DEPOSITO DE EFECTIVO, DEPOSITANTE: GLORIA DIGNA BERRIOS CONDARCO, CONCEPTO: REVERSION TOTAL HABERES MARZO 2025, CUENTA DE DEPOSITO: CUENTA UNICA DEL TESORO"/>
    <m/>
    <m/>
    <m/>
    <m/>
    <m/>
    <m/>
    <n v="0"/>
    <n v="5830.76"/>
    <s v="NO_CONCILIADO"/>
  </r>
  <r>
    <x v="2"/>
    <m/>
    <x v="2"/>
    <x v="95"/>
    <s v="O22882490002"/>
    <s v="BOD"/>
    <n v="2288249"/>
    <m/>
    <s v="00099021001 DEPOSITO DE EFECTIVO, DEPOSITANTE: GLORIA DIGNA BERRIOS CONDARCO, CONCEPTO: REVERSION TOTAL HABERES ABRIL 2025, CUENTA DE DEPOSITO: CUENTA UNICA DEL TESORO"/>
    <m/>
    <m/>
    <m/>
    <m/>
    <m/>
    <m/>
    <n v="0"/>
    <n v="5830.76"/>
    <s v="NO_CONCILIADO"/>
  </r>
  <r>
    <x v="75"/>
    <m/>
    <x v="75"/>
    <x v="95"/>
    <s v="O22882920002"/>
    <s v="BOD"/>
    <n v="2288292"/>
    <m/>
    <s v="00206012001 DEPOSITO DE EFECTIVO, DEPOSITANTE: INSTITUTO NACIONAL DE ESTADISTICA, CONCEPTO: DEPÓSITO POR VENTAS DE LA OFICINA CENTRAL LA PAZ, DE FECHA 20/05/2025, CUENTA DE DEPOSITO: CUENTA UNICA DEL TESORO"/>
    <m/>
    <m/>
    <m/>
    <m/>
    <m/>
    <m/>
    <n v="0"/>
    <n v="160"/>
    <s v="NO_CONCILIADO"/>
  </r>
  <r>
    <x v="7"/>
    <m/>
    <x v="7"/>
    <x v="95"/>
    <s v="O22883000002"/>
    <s v="BOD"/>
    <n v="2288300"/>
    <m/>
    <s v="00086011102 DEPOSITO DE EFECTIVO, DEPOSITANTE: ALTRABOL S.R.L., CONCEPTO: MULTAS - CONTRAVENCIONES MINISTERIO DE MEDIO AMBIENTE Y AGUA, CUENTA DE DEPOSITO: CUENTA UNICA DEL TESORO"/>
    <m/>
    <m/>
    <m/>
    <m/>
    <m/>
    <m/>
    <n v="0"/>
    <n v="5104.08"/>
    <s v="NO_CONCILIADO"/>
  </r>
  <r>
    <x v="95"/>
    <m/>
    <x v="95"/>
    <x v="95"/>
    <s v="O22883110002"/>
    <s v="BOD"/>
    <n v="2288311"/>
    <m/>
    <s v="00099021001 DEPOSITO DE EFECTIVO, DEPOSITANTE: JUAN CARLOS NINA BAUTISTA, CONCEPTO: DEVOLUCION DEL COSTO INDIVIDUAL CURSO &quot;INTELIGENCIA DE NEGOCIOS CON POWER BI&quot;, CUENTA DE DEPOSITO: CUENTA UNICA DEL TESORO/DJBR"/>
    <m/>
    <m/>
    <m/>
    <m/>
    <m/>
    <m/>
    <n v="0"/>
    <n v="495"/>
    <s v="NO_CONCILIADO"/>
  </r>
  <r>
    <x v="22"/>
    <m/>
    <x v="22"/>
    <x v="95"/>
    <s v="O22883160002"/>
    <s v="BOD"/>
    <n v="2288316"/>
    <m/>
    <s v="00046171101 DEPOSITO DE EFECTIVO, DEPOSITANTE: MULTIPLY S.R.L., CONCEPTO: SANCION JURIDICA, CUENTA DE DEPOSITO: CUENTA UNICA DEL TESORO"/>
    <m/>
    <m/>
    <m/>
    <m/>
    <m/>
    <m/>
    <n v="0"/>
    <n v="667"/>
    <s v="NO_CONCILIADO"/>
  </r>
  <r>
    <x v="76"/>
    <m/>
    <x v="76"/>
    <x v="95"/>
    <s v="O22883170002"/>
    <s v="BOD"/>
    <n v="2288317"/>
    <m/>
    <s v="00572012001 DEPOSITO DE EFECTIVO, DEPOSITANTE: BANESA QUISPE COPA, CONCEPTO: DEVOLUCION DE HABERES CORRESPONDIENTES AL MES DE MARZO DE 2025, CUENTA DE DEPOSITO: CUENTA UNICA DEL TESORO"/>
    <m/>
    <m/>
    <m/>
    <m/>
    <m/>
    <m/>
    <n v="0"/>
    <n v="1441"/>
    <s v="NO_CONCILIADO"/>
  </r>
  <r>
    <x v="5"/>
    <m/>
    <x v="5"/>
    <x v="95"/>
    <s v="B22881450002"/>
    <s v="BOD"/>
    <n v="2288145"/>
    <m/>
    <s v="00099021001 DEP.DE CHEQ.AJENOS,RET.DE CAM.,CONCEPTO: INCAPACIDADES,DEP.: CAJA NACIONAL DE SALUD , PROCEDENCIA: BANCO UNION S.A., CHEQUE: 27816, FECHA DE EMISION:19/05/2025"/>
    <m/>
    <m/>
    <m/>
    <m/>
    <m/>
    <m/>
    <n v="0"/>
    <n v="1091336.78"/>
    <s v="NO_CONCILIADO"/>
  </r>
  <r>
    <x v="41"/>
    <m/>
    <x v="41"/>
    <x v="95"/>
    <s v="B22881500002"/>
    <s v="BOD"/>
    <n v="2288150"/>
    <m/>
    <s v="00041011104 DEP.DE CHEQ.AJENOS,RET.DE CAM.,CONCEPTO: TRANSFERENCIA DE RECURSOS POR DEPÓSITOS NO UTILIZADOS,DEP.: MDPYEP , PROCEDENCIA: BANCO UNION S.A., CHEQUE: 1378, FECHA DE EMISION:16/05/2025"/>
    <m/>
    <m/>
    <m/>
    <m/>
    <m/>
    <m/>
    <n v="0"/>
    <n v="22797"/>
    <s v="NO_CONCILIADO"/>
  </r>
  <r>
    <x v="95"/>
    <m/>
    <x v="95"/>
    <x v="95"/>
    <s v="B22881930002"/>
    <s v="BOD"/>
    <n v="2288193"/>
    <m/>
    <s v="00099021001 DEP.DE CHEQ.AJENOS,RET.DE CAM.,CONCEPTO: AUTORIDAD DE REGULARIZACION Y FISCALIZACION ATT,DEP.: CAJA DE SALUD CORDES , PROCEDENCIA: BANCO UNION S.A., CHEQUE: 48474, FECHA DE EMISION:30/04/2025"/>
    <m/>
    <m/>
    <m/>
    <m/>
    <m/>
    <m/>
    <n v="0"/>
    <n v="26064.85"/>
    <s v="NO_CONCILIADO"/>
  </r>
  <r>
    <x v="2"/>
    <m/>
    <x v="2"/>
    <x v="95"/>
    <s v="B22881610002"/>
    <s v="BOD"/>
    <n v="2288161"/>
    <m/>
    <s v="00099021001 DEP.DE CHEQ.AJENOS,RET.DE CAM.,CONCEPTO: DEPÓSITO,DEP.: KARINA PANOZO CLAROS , PROCEDENCIA: BANCO UNION S.A., CHEQUE: 216048, FECHA DE EMISION:21/05/2025"/>
    <m/>
    <m/>
    <m/>
    <m/>
    <m/>
    <m/>
    <n v="0"/>
    <n v="5677"/>
    <s v="NO_CONCILIADO"/>
  </r>
  <r>
    <x v="89"/>
    <m/>
    <x v="89"/>
    <x v="95"/>
    <s v="B22881840002"/>
    <s v="BOD"/>
    <n v="2288184"/>
    <m/>
    <s v="00389012001 DEP.DE CHEQ.AJENOS,RET.DE CAM.,CONCEPTO: GARANTIAS,DEP.: NAABOL , PROCEDENCIA: BANCO UNION S.A., CHEQUE: 978, FECHA DE EMISION:20/05/2025"/>
    <m/>
    <m/>
    <m/>
    <m/>
    <m/>
    <m/>
    <n v="0"/>
    <n v="5686.28"/>
    <s v="NO_CONCILIADO"/>
  </r>
  <r>
    <x v="89"/>
    <m/>
    <x v="89"/>
    <x v="95"/>
    <s v="B22881850002"/>
    <s v="BOD"/>
    <n v="2288185"/>
    <m/>
    <s v="00389012001 DEP.DE CHEQ.AJENOS,RET.DE CAM.,CONCEPTO: GARANTIAS,DEP.: NAABOL , PROCEDENCIA: BANCO UNION S.A., CHEQUE: 979, FECHA DE EMISION:21/05/2025"/>
    <m/>
    <m/>
    <m/>
    <m/>
    <m/>
    <m/>
    <n v="0"/>
    <n v="1120.98"/>
    <s v="NO_CONCILIADO"/>
  </r>
  <r>
    <x v="41"/>
    <m/>
    <x v="41"/>
    <x v="95"/>
    <s v="B22881950002"/>
    <s v="BOD"/>
    <n v="2288195"/>
    <m/>
    <s v="00099021001 DEP.DE CHEQ.AJENOS,RET.DE CAM.,CONCEPTO: REEMBOLSO AL MINISTERIO DE DESARROLLO PRODUCTIVO Y ECONOMIA PLURAL,DEP.: CAJA DE SALUD CORDES , PROCEDENCIA: BANCO UNION S.A., CHEQUE: 48475, FECHA DE EMISION:30/04/2025"/>
    <m/>
    <m/>
    <m/>
    <m/>
    <m/>
    <m/>
    <n v="0"/>
    <n v="10928.9"/>
    <s v="NO_CONCILIADO"/>
  </r>
  <r>
    <x v="99"/>
    <m/>
    <x v="99"/>
    <x v="95"/>
    <s v="B22881980002"/>
    <s v="BOD"/>
    <n v="2288198"/>
    <m/>
    <s v="00342012001 DEP.DE CHEQ.AJENOS,RET.DE CAM.,CONCEPTO: REEMBOLSO,DEP.: CAJA DE SALUD CORDES , PROCEDENCIA: BANCO UNION S.A., CHEQUE: 48476, FECHA DE EMISION:30/04/2025"/>
    <m/>
    <m/>
    <m/>
    <m/>
    <m/>
    <m/>
    <n v="0"/>
    <n v="3344"/>
    <s v="NO_CONCILIADO"/>
  </r>
  <r>
    <x v="95"/>
    <m/>
    <x v="95"/>
    <x v="95"/>
    <s v="B22882010002"/>
    <s v="BOD"/>
    <n v="2288201"/>
    <m/>
    <s v="00099021001 DEP.DE CHEQ.AJENOS,RET.DE CAM.,CONCEPTO: REEMBOLSO A LA AUTORIDAD DE REGULARIZACION Y FISCALIZACION ATT,DEP.: CAJA DE SALUD CORDES , PROCEDENCIA: BANCO UNION S.A., CHEQUE: 48489, FECHA DE EMISION:30/04/2025"/>
    <m/>
    <m/>
    <m/>
    <m/>
    <m/>
    <m/>
    <n v="0"/>
    <n v="22816.43"/>
    <s v="NO_CONCILIADO"/>
  </r>
  <r>
    <x v="41"/>
    <m/>
    <x v="41"/>
    <x v="95"/>
    <s v="B22882070002"/>
    <s v="BOD"/>
    <n v="2288207"/>
    <m/>
    <s v="00099021001 DEP.DE CHEQ.AJENOS,RET.DE CAM.,CONCEPTO: REEMBOLSO AL MINISTERIO DE ECONOMIA Y DESARROLLO PLURAL,DEP.: CAJA DE SALUD CORDES , PROCEDENCIA: BANCO UNION S.A., CHEQUE: 48491, FECHA DE EMISION:30/04/2025"/>
    <m/>
    <m/>
    <m/>
    <m/>
    <m/>
    <m/>
    <n v="0"/>
    <n v="7567.39"/>
    <s v="NO_CONCILIADO"/>
  </r>
  <r>
    <x v="2"/>
    <m/>
    <x v="2"/>
    <x v="95"/>
    <s v="B22882130002"/>
    <s v="BOD"/>
    <n v="2288213"/>
    <m/>
    <s v="00099021001 DEP.DE CHEQ.AJENOS,RET.DE CAM.,CONCEPTO: DEVOLUCION DE APORTES,DEP.: CAJA DE SALUD DE LA BANCA PRIVADA , PROCEDENCIA: BANCO NACIONAL DE BOLIVIA S.A., CHEQUE: 7235659, FECHA DE EMISION:30/04/2025"/>
    <m/>
    <m/>
    <m/>
    <m/>
    <m/>
    <m/>
    <n v="0"/>
    <n v="447.73"/>
    <s v="NO_CONCILIADO"/>
  </r>
  <r>
    <x v="113"/>
    <m/>
    <x v="113"/>
    <x v="95"/>
    <s v="B22882160002"/>
    <s v="BOD"/>
    <n v="2288216"/>
    <m/>
    <s v="00287102001 DEP.DE CHEQ.AJENOS,RET.DE CAM.,CONCEPTO: RECURSOS POR PERMISOS SIN GOCE DE HABERES,DEP.: FPS , PROCEDENCIA: BANCO UNION S.A., CHEQUE: 1877, FECHA DE EMISION:20/05/2025"/>
    <m/>
    <m/>
    <m/>
    <m/>
    <m/>
    <m/>
    <n v="0"/>
    <n v="10655.98"/>
    <s v="NO_CONCILIADO"/>
  </r>
  <r>
    <x v="94"/>
    <m/>
    <x v="94"/>
    <x v="95"/>
    <s v="J06376210002"/>
    <s v="NTE"/>
    <n v="11970735"/>
    <m/>
    <s v="A:00373024109 A:00373024109 Transferencia de recursos de acuerdo a nota CITE: FDI/DGE/EXT/N°0209/2025 y de acuerdo al Informe CITE: MEFP/VTCP/DGPOT/UPCFTGN/INF/Nº49/2025 para el Desembolso de recursos al Fondo de Desarrollo Indígena a favor de los Programas y/o Proyectos de los Gobiernos Autónomos Municipales correspondiente a a la Cartera I y II (H.R.2025-20996-R)."/>
    <m/>
    <m/>
    <m/>
    <m/>
    <m/>
    <m/>
    <n v="0"/>
    <n v="9718552.0899999999"/>
    <s v="NO_CONCILIADO"/>
  </r>
  <r>
    <x v="94"/>
    <m/>
    <x v="94"/>
    <x v="95"/>
    <s v="Q22248080002"/>
    <s v="CRV"/>
    <n v="2224808"/>
    <m/>
    <s v="NUMERO DE LIBRETA CUT: LIBRETA NÂ° 00373024105 OPERACIÓN E75 TRANSFERENCIA DE LA CUENTA FISCAL BUN A LA CUT EN MN TRANSFERENCIA DE FONDOS A SOLICITUD DE: GOBIERNO AUTONOMO MUNICIPAL DE POTOSI CITE:SAF-DF-TES-085/2025, CUENTA CUT 3987 LIBRETA NÂ° 00373024105 FDI - TRANSFERENCIAS PROGRAMAS Y/O PROYE"/>
    <m/>
    <m/>
    <m/>
    <m/>
    <m/>
    <m/>
    <n v="0"/>
    <n v="47828.22"/>
    <s v="NO_CONCILIADO"/>
  </r>
  <r>
    <x v="14"/>
    <m/>
    <x v="14"/>
    <x v="95"/>
    <s v="Q22248100002"/>
    <s v="CRV"/>
    <n v="2224810"/>
    <m/>
    <s v="NUMERO DE LIBRETA CUT: LIBRETA NÂ° 00047364102 OPERACIÓN E75 TRANSFERENCIA DE LA CUENTA FISCAL BUN A LA CUT EN MN TRANSFERENCIA DE FONDOS A SOLICITUD DE: GOBIERNO AUTONOMO MUNICIPAL DE CORIPATA CITE: GAMC/MAE-JSB/DAF/NÂ°0204/2025 CUENTA CUT 3987 LIBRETA NÂ° 00047364102 &quot;MDRYT - FONADIN - CONTRA"/>
    <m/>
    <m/>
    <m/>
    <m/>
    <m/>
    <m/>
    <n v="0"/>
    <n v="245678.37"/>
    <s v="NO_CONCILIADO"/>
  </r>
  <r>
    <x v="14"/>
    <m/>
    <x v="14"/>
    <x v="95"/>
    <s v="Q22248110002"/>
    <s v="CRV"/>
    <n v="2224811"/>
    <m/>
    <s v="NUMERO DE LIBRETA CUT: LIBRETA NÂ° 00047364102 OPERACIÓN E75 TRANSFERENCIA DE LA CUENTA FISCAL BUN A LA CUT EN MN TRANSFERENCIA DE FONDOS A SOLICITUD DE: GOBIERNO AUTONOMO MUNICIPAL DE CORIPATA CITE: GAMC/MAE-JSB/DAF/NÂ°0203/2025 CUENTA CUT 3987 LIBRETA NÂ° 00047364102 &quot;MDRYT - FONADIN - CONTRA"/>
    <m/>
    <m/>
    <m/>
    <m/>
    <m/>
    <m/>
    <n v="0"/>
    <n v="224909.84"/>
    <s v="NO_CONCILIADO"/>
  </r>
  <r>
    <x v="8"/>
    <m/>
    <x v="8"/>
    <x v="95"/>
    <s v="F0025218"/>
    <s v="NTE"/>
    <n v="11981247"/>
    <m/>
    <s v="De: 00590012001 Transferencia de recursos a solicitud de la Empresa Pública QUIPUS mediante nota CITE: CAR/QUIPUS/GG/GAF/JDF N°0134/2025 en aplicación a la Resolución Ministerial N° 26 de 27 de enero de 2025 que aprueba el Reglamento Operativo para el pago de obligaciones en el extranjero H.R. 2025-21100-R"/>
    <m/>
    <m/>
    <m/>
    <m/>
    <m/>
    <m/>
    <n v="2922580.16"/>
    <n v="0"/>
    <s v="NO_CONCILIADO"/>
  </r>
  <r>
    <x v="106"/>
    <m/>
    <x v="106"/>
    <x v="95"/>
    <s v="G31437870002"/>
    <s v="CRV"/>
    <n v="3143787"/>
    <m/>
    <s v="REGULARIZACION DE TRANSFERENCIA DEL EXTERIOR SEGUN SWIFT NO.6808 DE FECHA 21/05/2025 ORDENANTE: CONSULADO GENERAL DE BOLIVIA (BUENOS AIRES ARGENTINA) REF.: GOVERNMENT SERVCI LIB. 00340012005 SEGIP - RECAUDACION EXTERIOR - CEDULAS DE IDENTIDAD"/>
    <m/>
    <m/>
    <m/>
    <m/>
    <m/>
    <m/>
    <n v="0"/>
    <n v="64216.87"/>
    <s v="NO_CONCILIADO"/>
  </r>
  <r>
    <x v="4"/>
    <m/>
    <x v="4"/>
    <x v="95"/>
    <s v="G31437760001"/>
    <s v="CVD"/>
    <n v="3143776"/>
    <m/>
    <s v="COBRO COSTOS DE PAPELERIA SEGUN TRANSFERENCIA DEL EXTERIOR POR ORDEN DE FIDEICOMISO HERCO-CKM (LIMA PERÚ) REF.: CRED EMB 12-05 CIST CONTRATO 48 FECHA VALOR 21/05/2025 LIB. 00513062002 YPFB - EXPORTACIÓN DE GLP Y OTROS-BOLIVIANOS"/>
    <m/>
    <m/>
    <m/>
    <m/>
    <m/>
    <m/>
    <n v="60"/>
    <n v="0"/>
    <s v="NO_CONCILIADO"/>
  </r>
  <r>
    <x v="4"/>
    <m/>
    <x v="4"/>
    <x v="95"/>
    <s v="G31437780001"/>
    <s v="CVD"/>
    <n v="3143778"/>
    <m/>
    <s v="COBRO COSTOS DE PAPELERIA SEGUN TRANSFERENCIA DEL EXTERIOR POR ORDEN DE YPFB ENERGIA DO BRASIL LTDA (BR/RIO DE JANEIRO) REF.: CRED IMP.488974002 INV EXB-EDBT-03/25 FECHA VALOR 20/05/2025 LIB. 00513012015 YPFB-HEROES DEL CHACO-BS"/>
    <m/>
    <m/>
    <m/>
    <m/>
    <m/>
    <m/>
    <n v="60"/>
    <n v="0"/>
    <s v="NO_CONCILIADO"/>
  </r>
  <r>
    <x v="4"/>
    <m/>
    <x v="4"/>
    <x v="95"/>
    <s v="G31437800001"/>
    <s v="CVD"/>
    <n v="3143780"/>
    <m/>
    <s v="COBRO COSTOS DE PAPELERIA SEGUN TRANSFERENCIA DEL EXTERIOR POR ORDEN DE MTX COMERCIALIZADORA DE GAS (BRAZIL SAO PAULO) REF.: CRED ND-MTXF-03/25 FECHA VALOR 20/05/2025 LIB. 00513012015 YPFB-HEROES DEL CHACO-BS"/>
    <m/>
    <m/>
    <m/>
    <m/>
    <m/>
    <m/>
    <n v="60"/>
    <n v="0"/>
    <s v="NO_CONCILIADO"/>
  </r>
  <r>
    <x v="4"/>
    <m/>
    <x v="4"/>
    <x v="95"/>
    <s v="G31437820001"/>
    <s v="CVD"/>
    <n v="3143782"/>
    <m/>
    <s v="COBRO COSTOS DE PAPELERIA SEGUN TRANSFERENCIA DEL EXTERIOR POR ORDEN DE MTX COMERCIALIZADORA DE GAS (BRAZIL SAO PAULO) REF.: CRED 2025052000505387 FECHA VALOR 20/05/2025 LIB. 00513012015 YPFB-HEROES DEL CHACO-BS"/>
    <m/>
    <m/>
    <m/>
    <m/>
    <m/>
    <m/>
    <n v="60"/>
    <n v="0"/>
    <s v="NO_CONCILIADO"/>
  </r>
  <r>
    <x v="4"/>
    <m/>
    <x v="4"/>
    <x v="95"/>
    <s v="G31437840001"/>
    <s v="CVD"/>
    <n v="3143784"/>
    <m/>
    <s v="COBRO COSTOS DE PAPELERIA SEGUN TRANSFERENCIA DEL EXTERIOR POR ORDEN DE YPFB ENERGIA DO BRASIL LTDA (BR RIO DE JANEIRO) REF.: CRED IMP.488974358 INV YPFB GCGN-271 DOGN-440/20258 FECHA VALOR 20/05/2025 LIB. 00513012015 YPFB-HEROES DEL CHACO-BS"/>
    <m/>
    <m/>
    <m/>
    <m/>
    <m/>
    <m/>
    <n v="60"/>
    <n v="0"/>
    <s v="NO_CONCILIADO"/>
  </r>
  <r>
    <x v="4"/>
    <m/>
    <x v="4"/>
    <x v="95"/>
    <s v="G31437860001"/>
    <s v="CVD"/>
    <n v="3143786"/>
    <m/>
    <s v="COBRO COSTOS DE PAPELERIA SEGUN TRANSFERENCIA DEL EXTERIOR POR ORDEN DE MGAS COMERCIALIZADORA DE GAS NATURAL LTDA. (RIO DE JANEIRO BRASIL) REF.: CRED INV EXB-MC-03/25 EXB-MCC-03/25 FECHA VALOR 20/05/2025 LIB. 00513012015 YPFB-HEROES DEL CHACO-BS"/>
    <m/>
    <m/>
    <m/>
    <m/>
    <m/>
    <m/>
    <n v="60"/>
    <n v="0"/>
    <s v="NO_CONCILIADO"/>
  </r>
  <r>
    <x v="106"/>
    <m/>
    <x v="106"/>
    <x v="95"/>
    <s v="G31437880001"/>
    <s v="CVD"/>
    <n v="3143788"/>
    <m/>
    <s v="COBRO COSTOS DE PAPELERIA POR REGULARIZACION DE TRANSFERENCIA DEL EXTERIOR POR ORDEN DE CONSULADO GENERAL DE BOLIVIA (BUENOS AIRES ARGENTINA) REF.: GOVERNMENT SERVCI LIB. 00340012003 RECAUDACION EXTRANJERIA - C.I. -L.C."/>
    <m/>
    <m/>
    <m/>
    <m/>
    <m/>
    <m/>
    <n v="60"/>
    <n v="0"/>
    <s v="NO_CONCILIADO"/>
  </r>
  <r>
    <x v="5"/>
    <m/>
    <x v="5"/>
    <x v="95"/>
    <s v="Q22249760002"/>
    <s v="CRV"/>
    <n v="2224976"/>
    <m/>
    <s v="NUMERO DE LIBRETA CUT: 00099021001 OPERACIÓN E18 TRANSFERENCIA DEL SISTEMA FINANCIERO POR CUENTA DE TERCEROS A LA CUT Devolucion al TGN por conciliacion de compensacion de cotizaciones fraccion complementaria Conciliacion enero 2025"/>
    <m/>
    <m/>
    <m/>
    <m/>
    <m/>
    <m/>
    <n v="0"/>
    <n v="121747.89"/>
    <s v="NO_CONCILIADO"/>
  </r>
  <r>
    <x v="5"/>
    <m/>
    <x v="5"/>
    <x v="95"/>
    <s v="Q22249770002"/>
    <s v="CRV"/>
    <n v="2224977"/>
    <m/>
    <s v="NUMERO DE LIBRETA CUT: 00099021001 OPERACIÓN E18 TRANSFERENCIA DEL SISTEMA FINANCIERO POR CUENTA DE TERCEROS A LA CUT Devolucion al TGN por conciliacion de compensacion de cotizaciones mensual Conciliacion enero 2025"/>
    <m/>
    <m/>
    <m/>
    <m/>
    <m/>
    <m/>
    <n v="0"/>
    <n v="972396.64"/>
    <s v="NO_CONCILIADO"/>
  </r>
  <r>
    <x v="89"/>
    <m/>
    <x v="89"/>
    <x v="95"/>
    <s v="S11272980003"/>
    <s v="COB"/>
    <n v="1127298"/>
    <m/>
    <s v="||TRANSFERENCIA DE FONDOS S/G MENSAJES SWIFT NROS. 6914, CORREO ELECTRONICO Y NOTA CITE CAR/DGE-DNAF/N°0031/2025 DE F.29.01.2025. (HRE-TGL-1912) ENVIADA POR LA NAVEGACION AEREA Y AEROPUERTOS BOLIVIANOS (SECTOR PÚBLICO). DEBITO DE LA LIB. 00389012001 NAABOL- ADMINISTRACIÓN , REPOSICIÓN DE ÚTILES DE ESCRITORIO"/>
    <m/>
    <m/>
    <m/>
    <m/>
    <m/>
    <m/>
    <n v="60"/>
    <n v="0"/>
    <s v="NO_CONCILIADO"/>
  </r>
  <r>
    <x v="89"/>
    <m/>
    <x v="89"/>
    <x v="95"/>
    <s v="S11272660003"/>
    <s v="COB"/>
    <n v="1127266"/>
    <m/>
    <s v="||TRANSFERENCIA DE FONDOS S/G MENSAJE SWIFT NRO. 6904 EN ATENCIÓN A CORREO ELECTRÓNICO DE NAABOL Y NOTA CITE: CAR/DGE-DNAF N°0031/2025 DE FECHA 29/1/2025 (HRE-TGL-1912) ENVIADA POR NAVEGACIÓN AÉREA Y AEROPUERTOS BOLIVIANOS (SECTOR PÚBLICO). DEBITO DE LA LIBRETA 00389012001 NAABOL-ADMINISTRACIÓN CENTRAL, COBRO DE ÚTILES DE ESCRITORIO."/>
    <m/>
    <m/>
    <m/>
    <m/>
    <m/>
    <m/>
    <n v="60"/>
    <n v="0"/>
    <s v="NO_CONCILIADO"/>
  </r>
  <r>
    <x v="4"/>
    <m/>
    <x v="4"/>
    <x v="95"/>
    <s v="S11272710001"/>
    <s v="COB"/>
    <n v="1127271"/>
    <m/>
    <s v="'COBRO DE'||ÚTILES DE ESCRITORIO POR EL COMPROBANTE NRO. 1127270 DE LA FECHA, S/G. NOTA GAFC-0356/DFC/URTE-097/2025 DE FECHA 26/2/2025 (HRE-TGL-2025-3945) ENVIADO POR YACIMIENTOS PETROLÍFEROS FISCALES BOLIVIANOS. DÉBITO DE LA LIBRETA 00513022001 YPFB-&quot;OPERACIONES&quot; COBRO DE ÚTILES DE ESCRITORIO."/>
    <m/>
    <m/>
    <m/>
    <m/>
    <m/>
    <m/>
    <n v="60"/>
    <n v="0"/>
    <s v="NO_CONCILIADO"/>
  </r>
  <r>
    <x v="11"/>
    <m/>
    <x v="11"/>
    <x v="96"/>
    <s v="O22885140002"/>
    <s v="BOD"/>
    <n v="2288514"/>
    <m/>
    <s v="00016011101 DEPOSITO DE EFECTIVO, DEPOSITANTE: MARIA LITA ROCHA MIRANDA, CONCEPTO: DEVOLUCION DE REFRIGERIO, CUENTA DE DEPOSITO: CUENTA UNICA DEL TESORO"/>
    <m/>
    <m/>
    <m/>
    <m/>
    <m/>
    <m/>
    <n v="0"/>
    <n v="36"/>
    <s v="NO_CONCILIADO"/>
  </r>
  <r>
    <x v="11"/>
    <m/>
    <x v="11"/>
    <x v="96"/>
    <s v="O22885160002"/>
    <s v="BOD"/>
    <n v="2288516"/>
    <m/>
    <s v="00016011101 DEPOSITO DE EFECTIVO, DEPOSITANTE: ANGELA MARCELA GUERRA CARRASCO, CONCEPTO: DEVOLUCION DE REFRIGERIO, CUENTA DE DEPOSITO: CUENTA UNICA DEL TESORO"/>
    <m/>
    <m/>
    <m/>
    <m/>
    <m/>
    <m/>
    <n v="0"/>
    <n v="18"/>
    <s v="NO_CONCILIADO"/>
  </r>
  <r>
    <x v="102"/>
    <m/>
    <x v="102"/>
    <x v="96"/>
    <s v="O22885300002"/>
    <s v="BOD"/>
    <n v="2288530"/>
    <m/>
    <s v="00099021001 DEPOSITO DE EFECTIVO, DEPOSITANTE: MARIA ISABEL PRADO PAZ, CONCEPTO: PAGO SERVICIO A LA PROCURADURIA GENERAL DEL ESTADO POR LOS MESES DE FEBRERO MARZO Y ABRIL, CUENTA DE DEPOSITO: CUENTA UNICA DEL TESORO"/>
    <m/>
    <m/>
    <m/>
    <m/>
    <m/>
    <m/>
    <n v="0"/>
    <n v="2565.2399999999998"/>
    <s v="NO_CONCILIADO"/>
  </r>
  <r>
    <x v="11"/>
    <m/>
    <x v="11"/>
    <x v="96"/>
    <s v="O22885450002"/>
    <s v="BOD"/>
    <n v="2288545"/>
    <m/>
    <s v="00016011101 DEPOSITO DE EFECTIVO, DEPOSITANTE: ADELA MACHACA MAMANI, CONCEPTO: ALQUILER DE AUDITORIO, CUENTA DE DEPOSITO: CUENTA UNICA DEL TESORO"/>
    <m/>
    <m/>
    <m/>
    <m/>
    <m/>
    <m/>
    <n v="0"/>
    <n v="2500"/>
    <s v="NO_CONCILIADO"/>
  </r>
  <r>
    <x v="14"/>
    <m/>
    <x v="14"/>
    <x v="96"/>
    <s v="O22885480002"/>
    <s v="BOD"/>
    <n v="2288548"/>
    <m/>
    <s v="00047137004 DEPOSITO DE EFECTIVO, DEPOSITANTE: ADALID MONJE ARAUCO DEL VILLAR, CONCEPTO: DEVOLUCION DE GASOLINA ABRIL 2025, CUENTA DE DEPOSITO: CUENTA UNICA DEL TESORO"/>
    <m/>
    <m/>
    <m/>
    <m/>
    <m/>
    <m/>
    <n v="0"/>
    <n v="2124.52"/>
    <s v="NO_CONCILIADO"/>
  </r>
  <r>
    <x v="22"/>
    <m/>
    <x v="22"/>
    <x v="96"/>
    <s v="O22885590002"/>
    <s v="BOD"/>
    <n v="2288559"/>
    <m/>
    <s v="00046171101 DEPOSITO DE EFECTIVO, DEPOSITANTE: JORGE ANDRES FLORES VARELA, CONCEPTO: SANCION JURIDICA, CUENTA DE DEPOSITO: CUENTA UNICA DEL TESORO"/>
    <m/>
    <m/>
    <m/>
    <m/>
    <m/>
    <m/>
    <n v="0"/>
    <n v="250"/>
    <s v="NO_CONCILIADO"/>
  </r>
  <r>
    <x v="79"/>
    <m/>
    <x v="79"/>
    <x v="96"/>
    <s v="O22885670002"/>
    <s v="BOD"/>
    <n v="2288567"/>
    <m/>
    <s v="00099021001 DEPOSITO DE EFECTIVO, DEPOSITANTE: AGETIC, CONCEPTO: DEVOLUCION DE VIATICOS VIAJE A COBIJA DEL 11 AL 13 DE MAYO DEL 2025. REYNA CHOQUEHUANCA PAIRUMANI, CUENTA DE DEPOSITO: CUENTA UNICA DEL TESORO"/>
    <m/>
    <m/>
    <m/>
    <m/>
    <m/>
    <m/>
    <n v="0"/>
    <n v="185.5"/>
    <s v="NO_CONCILIADO"/>
  </r>
  <r>
    <x v="79"/>
    <m/>
    <x v="79"/>
    <x v="96"/>
    <s v="O22885690002"/>
    <s v="BOD"/>
    <n v="2288569"/>
    <m/>
    <s v="00099021001 DEPOSITO DE EFECTIVO, DEPOSITANTE: AGETIC, CONCEPTO: DEVOLUCION DE VIATICOS VIAJE A COBIJA DEL 11 AL 13 DE MAYO DEL2025 -CESAR EDUARDO HUANCA CONDORI, CUENTA DE DEPOSITO: CUENTA UNICA DEL TESORO"/>
    <m/>
    <m/>
    <m/>
    <m/>
    <m/>
    <m/>
    <n v="0"/>
    <n v="185.5"/>
    <s v="NO_CONCILIADO"/>
  </r>
  <r>
    <x v="79"/>
    <m/>
    <x v="79"/>
    <x v="96"/>
    <s v="O22885720002"/>
    <s v="BOD"/>
    <n v="2288572"/>
    <m/>
    <s v="00099021001 DEPOSITO DE EFECTIVO, DEPOSITANTE: AGETIC, CONCEPTO: DEVOLUCION DE VIATICOS VIAJE A COBIJA DEL 11-13 DE MAYO DEL 2025 - ALEXIS EMILHY CAMACHO OBLITAS, CUENTA DE DEPOSITO: CUENTA UNICA DEL TESORO"/>
    <m/>
    <m/>
    <m/>
    <m/>
    <m/>
    <m/>
    <n v="0"/>
    <n v="185.5"/>
    <s v="NO_CONCILIADO"/>
  </r>
  <r>
    <x v="2"/>
    <m/>
    <x v="2"/>
    <x v="96"/>
    <s v="O22885860002"/>
    <s v="BOD"/>
    <n v="2288586"/>
    <m/>
    <s v="00099021001 DEPOSITO DE EFECTIVO, DEPOSITANTE: NORMA EDME BUTRON DE POZO, CONCEPTO: REVERSION MES DE MARZO, CUENTA DE DEPOSITO: CUENTA UNICA DEL TESORO"/>
    <m/>
    <m/>
    <m/>
    <m/>
    <m/>
    <m/>
    <n v="0"/>
    <n v="468"/>
    <s v="NO_CONCILIADO"/>
  </r>
  <r>
    <x v="79"/>
    <m/>
    <x v="79"/>
    <x v="96"/>
    <s v="O22885740002"/>
    <s v="BOD"/>
    <n v="2288574"/>
    <m/>
    <s v="00099021001 DEPOSITO DE EFECTIVO, DEPOSITANTE: AGETIC, CONCEPTO: DEVOLUCION DE VIATICOS VIAJE A COBIJA DEL 11-13 DE MAYO DEL 2025 YASSER HUGO CALLE SANDOVAL, CUENTA DE DEPOSITO: CUENTA UNICA DEL TESORO"/>
    <m/>
    <m/>
    <m/>
    <m/>
    <m/>
    <m/>
    <n v="0"/>
    <n v="185.5"/>
    <s v="NO_CONCILIADO"/>
  </r>
  <r>
    <x v="79"/>
    <m/>
    <x v="79"/>
    <x v="96"/>
    <s v="O22885760002"/>
    <s v="BOD"/>
    <n v="2288576"/>
    <m/>
    <s v="00099021001 DEPOSITO DE EFECTIVO, DEPOSITANTE: AGETIC, CONCEPTO: DEVOLUCION DE VIATICOS VIAJE A COBIJA DEL 11-13 DE MAYO DEL 2025 - FREDDY BRAYAN CONDORI, CUENTA DE DEPOSITO: CUENTA UNICA DEL TESORO"/>
    <m/>
    <m/>
    <m/>
    <m/>
    <m/>
    <m/>
    <n v="0"/>
    <n v="185.5"/>
    <s v="NO_CONCILIADO"/>
  </r>
  <r>
    <x v="2"/>
    <m/>
    <x v="2"/>
    <x v="96"/>
    <s v="O22885800002"/>
    <s v="BOD"/>
    <n v="2288580"/>
    <m/>
    <s v="00099021001 DEPOSITO DE EFECTIVO, DEPOSITANTE: HUMBERTO MARTIN BELLIDO QUINTANILLA, CONCEPTO: DEVOLUCION REFRIGERIO ENERO/2025, CUENTA DE DEPOSITO: CUENTA UNICA DEL TESORO"/>
    <m/>
    <m/>
    <m/>
    <m/>
    <m/>
    <m/>
    <n v="0"/>
    <n v="369"/>
    <s v="NO_CONCILIADO"/>
  </r>
  <r>
    <x v="2"/>
    <m/>
    <x v="2"/>
    <x v="96"/>
    <s v="O22885890002"/>
    <s v="BOD"/>
    <n v="2288589"/>
    <m/>
    <s v="00099021001 DEPOSITO DE EFECTIVO, DEPOSITANTE: NORMA EDME BUTRON DE POZO, CONCEPTO: REVERSION MES DE ABRIL, CUENTA DE DEPOSITO: CUENTA UNICA DEL TESORO"/>
    <m/>
    <m/>
    <m/>
    <m/>
    <m/>
    <m/>
    <n v="0"/>
    <n v="468"/>
    <s v="NO_CONCILIADO"/>
  </r>
  <r>
    <x v="76"/>
    <m/>
    <x v="76"/>
    <x v="96"/>
    <s v="O22885910002"/>
    <s v="BOD"/>
    <n v="2288591"/>
    <m/>
    <s v="00572012001 DEPOSITO DE EFECTIVO, DEPOSITANTE: MARIA EUGENIA CHIQUIPA FLORES, CONCEPTO: DEVOLUCION, CUENTA DE DEPOSITO: CUENTA UNICA DEL TESORO"/>
    <m/>
    <m/>
    <m/>
    <m/>
    <m/>
    <m/>
    <n v="0"/>
    <n v="303.05"/>
    <s v="NO_CONCILIADO"/>
  </r>
  <r>
    <x v="76"/>
    <m/>
    <x v="76"/>
    <x v="96"/>
    <s v="O22886080002"/>
    <s v="BOD"/>
    <n v="2288608"/>
    <m/>
    <s v="00572012001 DEPOSITO DE EFECTIVO, DEPOSITANTE: DEYSI MARIELA QUISPE QUISPE, CONCEPTO: DEVOLUCION, CUENTA DE DEPOSITO: CUENTA UNICA DEL TESORO"/>
    <m/>
    <m/>
    <m/>
    <m/>
    <m/>
    <m/>
    <n v="0"/>
    <n v="159.5"/>
    <s v="NO_CONCILIADO"/>
  </r>
  <r>
    <x v="97"/>
    <m/>
    <x v="97"/>
    <x v="96"/>
    <s v="O22886540002"/>
    <s v="BOD"/>
    <n v="2288654"/>
    <m/>
    <s v="00522012001 DEPOSITO DE EFECTIVO, DEPOSITANTE: RONALD MERLO CHOQUE, CONCEPTO: ALQUILER PREDIOS LA PAZ DEL MES DE ABRIL Y MAYO 2025, CUENTA DE DEPOSITO: CUENTA UNICA DEL TESORO"/>
    <m/>
    <m/>
    <m/>
    <m/>
    <m/>
    <m/>
    <n v="0"/>
    <n v="250"/>
    <s v="NO_CONCILIADO"/>
  </r>
  <r>
    <x v="97"/>
    <m/>
    <x v="97"/>
    <x v="96"/>
    <s v="O22886510002"/>
    <s v="BOD"/>
    <n v="2288651"/>
    <m/>
    <s v="00522012001 DEPOSITO DE EFECTIVO, DEPOSITANTE: SILVIA APARICIO CANO, CONCEPTO: ALQUILER PREDIOS POTOSI DEL MES DE MAYO 2025, CUENTA DE DEPOSITO: CUENTA UNICA DEL TESORO"/>
    <m/>
    <m/>
    <m/>
    <m/>
    <m/>
    <m/>
    <n v="0"/>
    <n v="7100"/>
    <s v="NO_CONCILIADO"/>
  </r>
  <r>
    <x v="97"/>
    <m/>
    <x v="97"/>
    <x v="96"/>
    <s v="O22886520002"/>
    <s v="BOD"/>
    <n v="2288652"/>
    <m/>
    <s v="00522012001 DEPOSITO DE EFECTIVO, DEPOSITANTE: GUALBERTO ALEJO CALDERON, CONCEPTO: ALQUILER PREDIOS LA PAZ DEL MES DE MAYO 2025, CUENTA DE DEPOSITO: CUENTA UNICA DEL TESORO"/>
    <m/>
    <m/>
    <m/>
    <m/>
    <m/>
    <m/>
    <n v="0"/>
    <n v="115"/>
    <s v="NO_CONCILIADO"/>
  </r>
  <r>
    <x v="97"/>
    <m/>
    <x v="97"/>
    <x v="96"/>
    <s v="O22886550002"/>
    <s v="BOD"/>
    <n v="2288655"/>
    <m/>
    <s v="00522012001 DEPOSITO DE EFECTIVO, DEPOSITANTE: JORGE LUIS MERLO CHOQUE, CONCEPTO: ALQUILER PREDIOS LA PAZ DEL MES DE ABRIL Y MAYO 2025, CUENTA DE DEPOSITO: CUENTA UNICA DEL TESORO"/>
    <m/>
    <m/>
    <m/>
    <m/>
    <m/>
    <m/>
    <n v="0"/>
    <n v="270"/>
    <s v="NO_CONCILIADO"/>
  </r>
  <r>
    <x v="97"/>
    <m/>
    <x v="97"/>
    <x v="96"/>
    <s v="O22886570002"/>
    <s v="BOD"/>
    <n v="2288657"/>
    <m/>
    <s v="00522012001 DEPOSITO DE EFECTIVO, DEPOSITANTE: MARTIN POCOACA QUISPE, CONCEPTO: ALQUILER PREDIOS LA PAZ DEL MES DE ABRIL Y MAYO 2025, CUENTA DE DEPOSITO: CUENTA UNICA DEL TESORO"/>
    <m/>
    <m/>
    <m/>
    <m/>
    <m/>
    <m/>
    <n v="0"/>
    <n v="230"/>
    <s v="NO_CONCILIADO"/>
  </r>
  <r>
    <x v="97"/>
    <m/>
    <x v="97"/>
    <x v="96"/>
    <s v="O22886580002"/>
    <s v="BOD"/>
    <n v="2288658"/>
    <m/>
    <s v="00522012001 DEPOSITO DE EFECTIVO, DEPOSITANTE: FELISA QUISPE HUANCA, CONCEPTO: ALQUILER PREDIOS LA PAZ DEL MES DE ABRIL Y MAYO 2025, CUENTA DE DEPOSITO: CUENTA UNICA DEL TESORO"/>
    <m/>
    <m/>
    <m/>
    <m/>
    <m/>
    <m/>
    <n v="0"/>
    <n v="230"/>
    <s v="NO_CONCILIADO"/>
  </r>
  <r>
    <x v="97"/>
    <m/>
    <x v="97"/>
    <x v="96"/>
    <s v="O22886590002"/>
    <s v="BOD"/>
    <n v="2288659"/>
    <m/>
    <s v="00522012001 DEPOSITO DE EFECTIVO, DEPOSITANTE: DOMINGA CHOQUE ORILLA, CONCEPTO: ALQUILER PREDIOS LA PAZ DEL MES DE ABRIL Y MAYO 2025, CUENTA DE DEPOSITO: CUENTA UNICA DEL TESORO"/>
    <m/>
    <m/>
    <m/>
    <m/>
    <m/>
    <m/>
    <n v="0"/>
    <n v="230"/>
    <s v="NO_CONCILIADO"/>
  </r>
  <r>
    <x v="97"/>
    <m/>
    <x v="97"/>
    <x v="96"/>
    <s v="O22886610002"/>
    <s v="BOD"/>
    <n v="2288661"/>
    <m/>
    <s v="00522012001 DEPOSITO DE EFECTIVO, DEPOSITANTE: JUANA BENITO COPA, CONCEPTO: ALQUILER PREDIOS LA PAZ DEL MES DE ABRIL Y MAYO 2025, CUENTA DE DEPOSITO: CUENTA UNICA DEL TESORO"/>
    <m/>
    <m/>
    <m/>
    <m/>
    <m/>
    <m/>
    <n v="0"/>
    <n v="230"/>
    <s v="NO_CONCILIADO"/>
  </r>
  <r>
    <x v="97"/>
    <m/>
    <x v="97"/>
    <x v="96"/>
    <s v="O22886620002"/>
    <s v="BOD"/>
    <n v="2288662"/>
    <m/>
    <s v="00522012001 DEPOSITO DE EFECTIVO, DEPOSITANTE: MARCELO POCOACA QUISPE, CONCEPTO: ALQUILER PREDIOS LA PAZ DEL MES DE ABRIL Y MAYO 2025, CUENTA DE DEPOSITO: CUENTA UNICA DEL TESORO"/>
    <m/>
    <m/>
    <m/>
    <m/>
    <m/>
    <m/>
    <n v="0"/>
    <n v="230"/>
    <s v="NO_CONCILIADO"/>
  </r>
  <r>
    <x v="22"/>
    <m/>
    <x v="22"/>
    <x v="96"/>
    <s v="O22886630002"/>
    <s v="BOD"/>
    <n v="2288663"/>
    <m/>
    <s v="00046171101 DEPOSITO DE EFECTIVO, DEPOSITANTE: IMPORTADORA MEDWINA, CONCEPTO: PAGO DE MULTA, CUENTA DE DEPOSITO: CUENTA UNICA DEL TESORO"/>
    <m/>
    <m/>
    <m/>
    <m/>
    <m/>
    <m/>
    <n v="0"/>
    <n v="920"/>
    <s v="NO_CONCILIADO"/>
  </r>
  <r>
    <x v="97"/>
    <m/>
    <x v="97"/>
    <x v="96"/>
    <s v="O22886640002"/>
    <s v="BOD"/>
    <n v="2288664"/>
    <m/>
    <s v="00522012001 DEPOSITO DE EFECTIVO, DEPOSITANTE: MARIA ROSARIO MERLO CHOQUE, CONCEPTO: ALQUILER PREDIOS LA PAZ DEL MES DE ABRIL Y MAYO 2025, CUENTA DE DEPOSITO: CUENTA UNICA DEL TESORO"/>
    <m/>
    <m/>
    <m/>
    <m/>
    <m/>
    <m/>
    <n v="0"/>
    <n v="230"/>
    <s v="NO_CONCILIADO"/>
  </r>
  <r>
    <x v="97"/>
    <m/>
    <x v="97"/>
    <x v="96"/>
    <s v="O22886650002"/>
    <s v="BOD"/>
    <n v="2288665"/>
    <m/>
    <s v="00522012001 DEPOSITO DE EFECTIVO, DEPOSITANTE: ERWIN ELIAS SANCHEZ LOPEZ, CONCEPTO: ALQUILER PREDIOS LA PAZ DEL MES DE ABRIL Y MAYO 2025, CUENTA DE DEPOSITO: CUENTA UNICA DEL TESORO"/>
    <m/>
    <m/>
    <m/>
    <m/>
    <m/>
    <m/>
    <n v="0"/>
    <n v="230"/>
    <s v="NO_CONCILIADO"/>
  </r>
  <r>
    <x v="22"/>
    <m/>
    <x v="22"/>
    <x v="96"/>
    <s v="O22886820002"/>
    <s v="BOD"/>
    <n v="2288682"/>
    <m/>
    <s v="00046171101 DEPOSITO DE EFECTIVO, DEPOSITANTE: IMPORTADORA DE COSMETICO BELLINA, CONCEPTO: POR SANCION S/277, CUENTA DE DEPOSITO: CUENTA UNICA DEL TESORO"/>
    <m/>
    <m/>
    <m/>
    <m/>
    <m/>
    <m/>
    <n v="0"/>
    <n v="3330"/>
    <s v="NO_CONCILIADO"/>
  </r>
  <r>
    <x v="76"/>
    <m/>
    <x v="76"/>
    <x v="96"/>
    <s v="O22887030002"/>
    <s v="BOD"/>
    <n v="2288703"/>
    <m/>
    <s v="00572012001 DEPOSITO DE EFECTIVO, DEPOSITANTE: NILDA MATIAS SOLIS, CONCEPTO: DEVOLUCION, CUENTA DE DEPOSITO: CUENTA UNICA DEL TESORO"/>
    <m/>
    <m/>
    <m/>
    <m/>
    <m/>
    <m/>
    <n v="0"/>
    <n v="398.75"/>
    <s v="NO_CONCILIADO"/>
  </r>
  <r>
    <x v="76"/>
    <m/>
    <x v="76"/>
    <x v="96"/>
    <s v="O22887120002"/>
    <s v="BOD"/>
    <n v="2288712"/>
    <m/>
    <s v="00572012001 DEPOSITO DE EFECTIVO, DEPOSITANTE: MIGUEL ANGEL QUISPE CHURATA, CONCEPTO: DEVOLUCION, CUENTA DE DEPOSITO: CUENTA UNICA DEL TESORO"/>
    <m/>
    <m/>
    <m/>
    <m/>
    <m/>
    <m/>
    <n v="0"/>
    <n v="478.5"/>
    <s v="NO_CONCILIADO"/>
  </r>
  <r>
    <x v="76"/>
    <m/>
    <x v="76"/>
    <x v="96"/>
    <s v="O22887130002"/>
    <s v="BOD"/>
    <n v="2288713"/>
    <m/>
    <s v="00572012001 DEPOSITO DE EFECTIVO, DEPOSITANTE: VALERIA CALLIZAYA PAQUIRI, CONCEPTO: DEVOLUCION, CUENTA DE DEPOSITO: CUENTA UNICA DEL TESORO"/>
    <m/>
    <m/>
    <m/>
    <m/>
    <m/>
    <m/>
    <n v="0"/>
    <n v="478.5"/>
    <s v="NO_CONCILIADO"/>
  </r>
  <r>
    <x v="33"/>
    <m/>
    <x v="33"/>
    <x v="96"/>
    <s v="O22887220002"/>
    <s v="BOD"/>
    <n v="2288722"/>
    <m/>
    <s v="00099021001 DEPOSITO DE EFECTIVO, DEPOSITANTE: TRIBUNAL CONSTITUCIONAL PLURINACIONAL, CONCEPTO: DEVOLUCION POR USO DE OTRO OPERADOR, CUENTA DE DEPOSITO: CUENTA UNICA DEL TESORO"/>
    <m/>
    <m/>
    <m/>
    <m/>
    <m/>
    <m/>
    <n v="0"/>
    <n v="2.83"/>
    <s v="NO_CONCILIADO"/>
  </r>
  <r>
    <x v="76"/>
    <m/>
    <x v="76"/>
    <x v="96"/>
    <s v="O22887260002"/>
    <s v="BOD"/>
    <n v="2288726"/>
    <m/>
    <s v="00572012001 DEPOSITO DE EFECTIVO, DEPOSITANTE: ZULEMA MAMANI PAUCARA, CONCEPTO: DEVOLUCION, CUENTA DE DEPOSITO: CUENTA UNICA DEL TESORO"/>
    <m/>
    <m/>
    <m/>
    <m/>
    <m/>
    <m/>
    <n v="0"/>
    <n v="478.5"/>
    <s v="NO_CONCILIADO"/>
  </r>
  <r>
    <x v="15"/>
    <m/>
    <x v="15"/>
    <x v="96"/>
    <s v="O22887290002"/>
    <s v="BOD"/>
    <n v="2288729"/>
    <m/>
    <s v="00099021001 DEPOSITO DE EFECTIVO, DEPOSITANTE: VICTOR HUGO SOLIZ CUENTAS, CONCEPTO: PAGO RESTRICCION VEHICULAR H.A.M. DEL VEHICULO OFICIAL PLACA 1149 YNC, EN LA GESTION 2024, CUENTA DE DEPOSITO: CUENTA UNICA DEL TESORO/DJBR"/>
    <m/>
    <m/>
    <m/>
    <m/>
    <m/>
    <m/>
    <n v="0"/>
    <n v="70"/>
    <s v="NO_CONCILIADO"/>
  </r>
  <r>
    <x v="2"/>
    <m/>
    <x v="2"/>
    <x v="96"/>
    <s v="O22887360002"/>
    <s v="BOD"/>
    <n v="2288736"/>
    <m/>
    <s v="00099021001 DEPOSITO DE EFECTIVO, DEPOSITANTE: RODRIGO ESCOBAR TORREZ, CONCEPTO: REVERSION, CUENTA DE DEPOSITO: CUENTA UNICA DEL TESORO"/>
    <m/>
    <m/>
    <m/>
    <m/>
    <m/>
    <m/>
    <n v="0"/>
    <n v="0.03"/>
    <s v="CONCILIADO_PARCIAL"/>
  </r>
  <r>
    <x v="40"/>
    <m/>
    <x v="40"/>
    <x v="96"/>
    <s v="O22887370002"/>
    <s v="BOD"/>
    <n v="2288737"/>
    <m/>
    <s v="00099021001 DEPOSITO DE EFECTIVO, DEPOSITANTE: CESAR ADALID SILES BAZAN, CONCEPTO: DEVOLUCION DE VIATICOS, CUENTA DE DEPOSITO: CUENTA UNICA DEL TESORO/DJBR"/>
    <m/>
    <m/>
    <m/>
    <m/>
    <m/>
    <m/>
    <n v="0"/>
    <n v="553"/>
    <s v="NO_CONCILIADO"/>
  </r>
  <r>
    <x v="118"/>
    <m/>
    <x v="118"/>
    <x v="96"/>
    <s v="O22887380002"/>
    <s v="BOD"/>
    <n v="2288738"/>
    <m/>
    <s v="00099021001 DEPOSITO DE EFECTIVO, DEPOSITANTE: JUAN CARLOS DORADO VARGAS, CONCEPTO: DEVOLUCION DE SALDO, CUENTA DE DEPOSITO: CUENTA UNICA DEL TESORO/DJBR"/>
    <m/>
    <m/>
    <m/>
    <m/>
    <m/>
    <m/>
    <n v="0"/>
    <n v="5065.5"/>
    <s v="NO_CONCILIADO"/>
  </r>
  <r>
    <x v="117"/>
    <m/>
    <x v="117"/>
    <x v="96"/>
    <s v="B22885090002"/>
    <s v="BOD"/>
    <n v="2288509"/>
    <m/>
    <s v="00578012002 DEP.DE CHEQ.AJENOS,RET.DE CAM.,CONCEPTO: REVERSION,DEP.: BOLIVIANA DE AVIACION , PROCEDENCIA: BANCO UNION S.A., CHEQUE: 19890, FECHA DE EMISION:21/05/2025"/>
    <m/>
    <m/>
    <m/>
    <m/>
    <m/>
    <m/>
    <n v="0"/>
    <n v="7603.53"/>
    <s v="NO_CONCILIADO"/>
  </r>
  <r>
    <x v="117"/>
    <m/>
    <x v="117"/>
    <x v="96"/>
    <s v="B22885100002"/>
    <s v="BOD"/>
    <n v="2288510"/>
    <m/>
    <s v="00578012002 DEP.DE CHEQ.AJENOS,RET.DE CAM.,CONCEPTO: REVERSION,DEP.: BOLIVIANA DE AVIACION , PROCEDENCIA: BANCO UNION S.A., CHEQUE: 19891, FECHA DE EMISION:21/05/2025"/>
    <m/>
    <m/>
    <m/>
    <m/>
    <m/>
    <m/>
    <n v="0"/>
    <n v="36093.97"/>
    <s v="NO_CONCILIADO"/>
  </r>
  <r>
    <x v="117"/>
    <m/>
    <x v="117"/>
    <x v="96"/>
    <s v="B22885110002"/>
    <s v="BOD"/>
    <n v="2288511"/>
    <m/>
    <s v="00578012002 DEP.DE CHEQ.AJENOS,RET.DE CAM.,CONCEPTO: REVERSION,DEP.: BOLIVIANA DE AVIACION , PROCEDENCIA: BANCO UNION S.A., CHEQUE: 19892, FECHA DE EMISION:21/05/2025"/>
    <m/>
    <m/>
    <m/>
    <m/>
    <m/>
    <m/>
    <n v="0"/>
    <n v="24485.64"/>
    <s v="NO_CONCILIADO"/>
  </r>
  <r>
    <x v="117"/>
    <m/>
    <x v="117"/>
    <x v="96"/>
    <s v="B22885120002"/>
    <s v="BOD"/>
    <n v="2288512"/>
    <m/>
    <s v="00578012002 DEP.DE CHEQ.AJENOS,RET.DE CAM.,CONCEPTO: REVERSION,DEP.: BOLIVIANA DE AVIACION , PROCEDENCIA: BANCO UNION S.A., CHEQUE: 19893, FECHA DE EMISION:21/05/2025"/>
    <m/>
    <m/>
    <m/>
    <m/>
    <m/>
    <m/>
    <n v="0"/>
    <n v="68409.570000000007"/>
    <s v="NO_CONCILIADO"/>
  </r>
  <r>
    <x v="117"/>
    <m/>
    <x v="117"/>
    <x v="96"/>
    <s v="B22885130002"/>
    <s v="BOD"/>
    <n v="2288513"/>
    <m/>
    <s v="00578012002 DEP.DE CHEQ.AJENOS,RET.DE CAM.,CONCEPTO: REVERSION,DEP.: BOLIVIANA DE AVIACION , PROCEDENCIA: BANCO UNION S.A., CHEQUE: 19894, FECHA DE EMISION:21/05/2025"/>
    <m/>
    <m/>
    <m/>
    <m/>
    <m/>
    <m/>
    <n v="0"/>
    <n v="65629.39"/>
    <s v="NO_CONCILIADO"/>
  </r>
  <r>
    <x v="2"/>
    <m/>
    <x v="2"/>
    <x v="96"/>
    <s v="B22885830002"/>
    <s v="BOD"/>
    <n v="2288583"/>
    <m/>
    <s v="00099021001 DEP.DE CHEQ.AJENOS,RET.DE CAM.,CONCEPTO: DEVOLUCION POR DPH,DEP.: FREDDY ALBER CHAMBI GUTIERREZ , PROCEDENCIA: BANCO UNION S.A., CHEQUE: 216049, FECHA DE EMISION:22/05/2025"/>
    <m/>
    <m/>
    <m/>
    <m/>
    <m/>
    <m/>
    <n v="0"/>
    <n v="7820.77"/>
    <s v="NO_CONCILIADO"/>
  </r>
  <r>
    <x v="89"/>
    <m/>
    <x v="89"/>
    <x v="96"/>
    <s v="B22885940002"/>
    <s v="BOD"/>
    <n v="2288594"/>
    <m/>
    <s v="00389012001 DEP.DE CHEQ.AJENOS,RET.DE CAM.,CONCEPTO: GARANTIAS,DEP.: NAABOL , PROCEDENCIA: BANCO UNION S.A., CHEQUE: 981, FECHA DE EMISION:22/05/2025"/>
    <m/>
    <m/>
    <m/>
    <m/>
    <m/>
    <m/>
    <n v="0"/>
    <n v="1300.2"/>
    <s v="NO_CONCILIADO"/>
  </r>
  <r>
    <x v="89"/>
    <m/>
    <x v="89"/>
    <x v="96"/>
    <s v="B22885960002"/>
    <s v="BOD"/>
    <n v="2288596"/>
    <m/>
    <s v="00389012001 DEP.DE CHEQ.AJENOS,RET.DE CAM.,CONCEPTO: GARANTIAS,DEP.: NAABOL , PROCEDENCIA: BANCO UNION S.A., CHEQUE: 982, FECHA DE EMISION:22/05/2025"/>
    <m/>
    <m/>
    <m/>
    <m/>
    <m/>
    <m/>
    <n v="0"/>
    <n v="6316.33"/>
    <s v="NO_CONCILIADO"/>
  </r>
  <r>
    <x v="14"/>
    <m/>
    <x v="14"/>
    <x v="96"/>
    <s v="B22886040002"/>
    <s v="BOD"/>
    <n v="2288604"/>
    <m/>
    <s v="00047377001 DEP.DE CHEQ.AJENOS,RET.DE CAM.,CONCEPTO: DEVOLUCION DE FONDOS,DEP.: COMUNIDAD SANTIAGO LLANGA , PROCEDENCIA: BANCO UNION S.A., CHEQUE: 24, FECHA DE EMISION:21/05/2025"/>
    <m/>
    <m/>
    <m/>
    <m/>
    <m/>
    <m/>
    <n v="0"/>
    <n v="36.46"/>
    <s v="NO_CONCILIADO"/>
  </r>
  <r>
    <x v="96"/>
    <m/>
    <x v="96"/>
    <x v="96"/>
    <s v="B22886150002"/>
    <s v="BOD"/>
    <n v="2288615"/>
    <m/>
    <s v="00514012004 DEP.DE CHEQ.AJENOS,RET.DE CAM.,CONCEPTO: TRANSFERENCIA ENTRE CUENTAS DE LA EMPRESA,DEP.: ENDE , PROCEDENCIA: BANCO UNION S.A., CHEQUE: 30248, FECHA DE EMISION:21/05/2025"/>
    <m/>
    <m/>
    <m/>
    <m/>
    <m/>
    <m/>
    <n v="0"/>
    <n v="74998830.019999996"/>
    <s v="NO_CONCILIADO"/>
  </r>
  <r>
    <x v="96"/>
    <m/>
    <x v="96"/>
    <x v="96"/>
    <s v="B22886160002"/>
    <s v="BOD"/>
    <n v="2288616"/>
    <m/>
    <s v="00514012004 DEP.DE CHEQ.AJENOS,RET.DE CAM.,CONCEPTO: TRANSFERENCIA ENTRE CUENTAS DE LA EMPRESA,DEP.: ENDE , PROCEDENCIA: BANCO UNION S.A., CHEQUE: 30249, FECHA DE EMISION:21/05/2025"/>
    <m/>
    <m/>
    <m/>
    <m/>
    <m/>
    <m/>
    <n v="0"/>
    <n v="6778896.8899999997"/>
    <s v="NO_CONCILIADO"/>
  </r>
  <r>
    <x v="24"/>
    <m/>
    <x v="24"/>
    <x v="96"/>
    <s v="B22886190002"/>
    <s v="BOD"/>
    <n v="2288619"/>
    <m/>
    <s v="00423012001 DEP.DE CHEQ.AJENOS,RET.DE CAM.,CONCEPTO: CONVENIO INTERISTITUCIONAL,DEP.: UNIVALLE S.A. , PROCEDENCIA: BANCO NACIONAL DE BOLIVIA S.A., CHEQUE: 8594, FECHA DE EMISION:16/05/2025"/>
    <m/>
    <m/>
    <m/>
    <m/>
    <m/>
    <m/>
    <n v="0"/>
    <n v="2784"/>
    <s v="NO_CONCILIADO"/>
  </r>
  <r>
    <x v="24"/>
    <m/>
    <x v="24"/>
    <x v="96"/>
    <s v="B22886230002"/>
    <s v="BOD"/>
    <n v="2288623"/>
    <m/>
    <s v="00423012001 DEP.DE CHEQ.AJENOS,RET.DE CAM.,CONCEPTO: CONVENIO INTERISTITUCIONAL,DEP.: UNIVALLE S.A. , PROCEDENCIA: BANCO NACIONAL DE BOLIVIA S.A., CHEQUE: 8595, FECHA DE EMISION:16/05/2025"/>
    <m/>
    <m/>
    <m/>
    <m/>
    <m/>
    <m/>
    <n v="0"/>
    <n v="4454.3999999999996"/>
    <s v="NO_CONCILIADO"/>
  </r>
  <r>
    <x v="117"/>
    <m/>
    <x v="117"/>
    <x v="96"/>
    <s v="B22886260002"/>
    <s v="BOD"/>
    <n v="2288626"/>
    <m/>
    <s v="00578012002 DEP.DE CHEQ.AJENOS,RET.DE CAM.,CONCEPTO: REVERSION,DEP.: BOLIVIANA DE AVIACION , PROCEDENCIA: BANCO UNION S.A., CHEQUE: 19902, FECHA DE EMISION:22/05/2025"/>
    <m/>
    <m/>
    <m/>
    <m/>
    <m/>
    <m/>
    <n v="0"/>
    <n v="6530"/>
    <s v="NO_CONCILIADO"/>
  </r>
  <r>
    <x v="117"/>
    <m/>
    <x v="117"/>
    <x v="96"/>
    <s v="B22886280002"/>
    <s v="BOD"/>
    <n v="2288628"/>
    <m/>
    <s v="00578012002 DEP.DE CHEQ.AJENOS,RET.DE CAM.,CONCEPTO: REVERSION,DEP.: BOLIVIANA DE AVIACION , PROCEDENCIA: BANCO UNION S.A., CHEQUE: 19903, FECHA DE EMISION:22/05/2025"/>
    <m/>
    <m/>
    <m/>
    <m/>
    <m/>
    <m/>
    <n v="0"/>
    <n v="235.39"/>
    <s v="NO_CONCILIADO"/>
  </r>
  <r>
    <x v="117"/>
    <m/>
    <x v="117"/>
    <x v="96"/>
    <s v="B22886300002"/>
    <s v="BOD"/>
    <n v="2288630"/>
    <m/>
    <s v="00578012002 DEP.DE CHEQ.AJENOS,RET.DE CAM.,CONCEPTO: REVERSION,DEP.: BOLIVIANA DE AVIACION , PROCEDENCIA: BANCO UNION S.A., CHEQUE: 19904, FECHA DE EMISION:22/05/2025"/>
    <m/>
    <m/>
    <m/>
    <m/>
    <m/>
    <m/>
    <n v="0"/>
    <n v="3763.01"/>
    <s v="NO_CONCILIADO"/>
  </r>
  <r>
    <x v="76"/>
    <m/>
    <x v="76"/>
    <x v="96"/>
    <s v="Q22255030002"/>
    <s v="CRV"/>
    <n v="2225503"/>
    <m/>
    <s v="NUMERO DE LIBRETA CUT: 00572019205 OPERACIÓN E82 TRANSFERENCIA BDP FINPRO A LA CUT DESEMBOLSO NRO 19 FINPRO 20027 IMPLEMENTACION DE LA INDUSTRIA DE CARNICOS EN EL BENI - EMAPA"/>
    <m/>
    <m/>
    <m/>
    <m/>
    <m/>
    <m/>
    <n v="0"/>
    <n v="5628891.2800000003"/>
    <s v="NO_CONCILIADO"/>
  </r>
  <r>
    <x v="21"/>
    <m/>
    <x v="21"/>
    <x v="96"/>
    <s v="Q22255700002"/>
    <s v="CRV"/>
    <n v="2225570"/>
    <m/>
    <s v="NUMERO DE LIBRETA CUT: 00132049201 OPERACIÓN E82 TRANSFERENCIA BDP FINPRO A LA CUT DESEMBOLSO NRO 18 FINPRO 20026 IMPLEMENTACION DE LA PLANTA DE BIOINSUMOS EN SANTA CRUZ - SEDEM"/>
    <m/>
    <m/>
    <m/>
    <m/>
    <m/>
    <m/>
    <n v="0"/>
    <n v="2739784.3"/>
    <s v="NO_CONCILIADO"/>
  </r>
  <r>
    <x v="76"/>
    <m/>
    <x v="76"/>
    <x v="96"/>
    <s v="Q22255810002"/>
    <s v="CRV"/>
    <n v="2225581"/>
    <m/>
    <s v="NUMERO DE LIBRETA CUT: 00572019204 OPERACIÓN E82 TRANSFERENCIA BDP FINPRO A LA CUT DESEMBOLSO NRO 17 FINPRO 20028 - IMPLEMENTACION DE LA PLANTA PISCICOLA EN EL CHACO EMAPA"/>
    <m/>
    <m/>
    <m/>
    <m/>
    <m/>
    <m/>
    <n v="0"/>
    <n v="337219.77"/>
    <s v="NO_CONCILIADO"/>
  </r>
  <r>
    <x v="14"/>
    <m/>
    <x v="14"/>
    <x v="96"/>
    <s v="Q22256840002"/>
    <s v="CRV"/>
    <n v="2225684"/>
    <m/>
    <s v="NUMERO DE LIBRETA CUT: LIBRETA NÂ° 00047134101 OPERACIÓN E75 TRANSFERENCIA DE LA CUENTA FISCAL BUN A LA CUT EN MN TRANSFERENCIA DE FONDOS A SOLICITUD DE GOB. AUTONOMO MCPAL. DE AIQUILE CITE: GAMA/DESP/R.O.M./O.E. NÂ° 184/25 CUENTA CUT 3987069001 LIBRETA NÂ° 00047134101 &quot;MDRYT - PAR III CONTRAPA"/>
    <m/>
    <m/>
    <m/>
    <m/>
    <m/>
    <m/>
    <n v="0"/>
    <n v="338775.56"/>
    <s v="NO_CONCILIADO"/>
  </r>
  <r>
    <x v="94"/>
    <m/>
    <x v="94"/>
    <x v="96"/>
    <s v="Q22256860002"/>
    <s v="CRV"/>
    <n v="2225686"/>
    <m/>
    <s v="NUMERO DE LIBRETA CUT: LIBRETA NÂ° 00373024108 OPERACIÓN E75 TRANSFERENCIA DE LA CUENTA FISCAL BUN A LA CUT EN MN TRANSFERENCIA DE FONDOS A SOLICITUD DE: GOBIERNO AUTONOMO MUNICIPAL EUCALIPTUS, CITE: GAME/MAE/220/2025CUENTA CUT 3987 LIBRETA NÂ° 00373024108 FDI-TRANSFERENCIAS PROGRAMAS Y/O PRO"/>
    <m/>
    <m/>
    <m/>
    <m/>
    <m/>
    <m/>
    <n v="0"/>
    <n v="4246.5"/>
    <s v="NO_CONCILIADO"/>
  </r>
  <r>
    <x v="14"/>
    <m/>
    <x v="14"/>
    <x v="96"/>
    <s v="Q22256880002"/>
    <s v="CRV"/>
    <n v="2225688"/>
    <m/>
    <s v="NUMERO DE LIBRETA CUT: LIBRETA NÂ° 00047134101 OPERACIÓN E75 TRANSFERENCIA DE LA CUENTA FISCAL BUN A LA CUT EN MN TRANSFERENCIA DE FONDOS A SOLICITUD DE: GOBIERNO AUTONOMO DEPARTAMENTAL DE LAS CARRERAS, CITE: OF. G.A.M.L.C. NÂ° 185/2025 CUENTA CUT 3987 LIBRETA NÂ° 00047134101 MDRYT-PARIII BS CO"/>
    <m/>
    <m/>
    <m/>
    <m/>
    <m/>
    <m/>
    <n v="0"/>
    <n v="118342.83"/>
    <s v="NO_CONCILIADO"/>
  </r>
  <r>
    <x v="14"/>
    <m/>
    <x v="14"/>
    <x v="96"/>
    <s v="Q22256890002"/>
    <s v="CRV"/>
    <n v="2225689"/>
    <m/>
    <s v="NUMERO DE LIBRETA CUT: LIBRETA NÂ° 00047134101 OPERACIÓN E75 TRANSFERENCIA DE LA CUENTA FISCAL BUN A LA CUT EN MN TRANSFERENCIA DE FONDOS A SOLICITUD DE: GOBIERNO AUTONOMO DEPARTAMENTAL DE LAS CARRERAS, CITE: OF. G.A.M.L.C. NÂ° 184/2025 CUENTA CUT 3987 LIBRETA NÂ° 00047134101 MDRYT-PARIII BS CO"/>
    <m/>
    <m/>
    <m/>
    <m/>
    <m/>
    <m/>
    <n v="0"/>
    <n v="157894.04"/>
    <s v="NO_CONCILIADO"/>
  </r>
  <r>
    <x v="14"/>
    <m/>
    <x v="14"/>
    <x v="96"/>
    <s v="Q22256920002"/>
    <s v="CRV"/>
    <n v="2225692"/>
    <m/>
    <s v="NUMERO DE LIBRETA CUT: LIBRETA NÂ° 00047134101 OPERACIÓN E75 TRANSFERENCIA DE LA CUENTA FISCAL BUN A LA CUT EN MN TRANSFERENCIA DE FONDOS A SOLICITUD DE: GOBIERNO AUTONOMO MUNICIPAL DE CAQUIAVIRI CITE: GAMC/EXT/MAE-RSF/NÂ°096/2024 CUENTA CUT 3987 LIBRETA NÂ° 00047134101 MDRYT-PARII BS CONTRAPARTE"/>
    <m/>
    <m/>
    <m/>
    <m/>
    <m/>
    <m/>
    <n v="0"/>
    <n v="323921.61"/>
    <s v="NO_CONCILIADO"/>
  </r>
  <r>
    <x v="14"/>
    <m/>
    <x v="14"/>
    <x v="96"/>
    <s v="Q22256940002"/>
    <s v="CRV"/>
    <n v="2225694"/>
    <m/>
    <s v="NUMERO DE LIBRETA CUT: LIBRETA NÂ° 00047134101 OPERACIÓN E75 TRANSFERENCIA DE LA CUENTA FISCAL BUN A LA CUT EN MN TRANSFERENCIA DE FONDOS A SOLICITUD DE: GOBIERNO AUTONOMO MUNICIPAL DE VILLA SERRANO, CITE: OF.G.A.M.V.S. 0325/2025 CUENTA CUT 3987 LIBRETA NÂ° 00047134101 MDRYT-PARIII BS CONTRAP"/>
    <m/>
    <m/>
    <m/>
    <m/>
    <m/>
    <m/>
    <n v="0"/>
    <n v="110391.16"/>
    <s v="NO_CONCILIADO"/>
  </r>
  <r>
    <x v="7"/>
    <m/>
    <x v="7"/>
    <x v="96"/>
    <s v="Q22258520002"/>
    <s v="CRV"/>
    <n v="2225852"/>
    <m/>
    <s v="NUMERO DE LIBRETA CUT: 00086038008 OPERACIÓN E18 TRANSFERENCIA DEL SISTEMA FINANCIERO POR CUENTA DE TERCEROS A LA CUT SEXTO DESEMBOLSO PARCIAL EN EL MARCO DEL CONVENIO DE COOPERACION INTERINSTITUCIONAL DE FINANCIAMIENTO SUSCRITO ENTRE EL SERNAP Y WCS"/>
    <m/>
    <m/>
    <m/>
    <m/>
    <m/>
    <m/>
    <n v="0"/>
    <n v="835088.64"/>
    <s v="NO_CONCILIADO"/>
  </r>
  <r>
    <x v="89"/>
    <m/>
    <x v="89"/>
    <x v="96"/>
    <s v="S11273440003"/>
    <s v="COB"/>
    <n v="1127344"/>
    <m/>
    <s v="||TRANSFERENCIA DE FONDOS S/G MENSAJE SWIFT NRO. 6920 Y NOTA CITE CAR/DGE-DNAF/N°0031/2025 DE F.29.01.2025. (HRE-TGL-1912) ENVIADA POR LA NAVEGACION AEREA Y AEROPUERTOS BOLIVIANOS (SECTOR PÚBLICO). DEBITO DE LA LIB. 00389012001 NAABOL- ADMINISTRACIÓN , REPOSICIÓN DE ÚTILES DE ESCRITORIO"/>
    <m/>
    <m/>
    <m/>
    <m/>
    <m/>
    <m/>
    <n v="60"/>
    <n v="0"/>
    <s v="NO_CONCILIADO"/>
  </r>
  <r>
    <x v="56"/>
    <m/>
    <x v="56"/>
    <x v="96"/>
    <s v="S11273580003"/>
    <s v="COB"/>
    <n v="1127358"/>
    <m/>
    <s v="||TRANSFERENCIA DE FONDOS S/G MENSAJE SWIFT NRO. 6936 EN ATENCIÓN A CORREO ELECTRÓNICO DE LA DGAC Y NOTA: DGAC/DAF/FIN/NE-0008/25 DE F.29/01/2025 (HRE-TGL-1866) ENVIADO POR LA DIRECCIÓN GENERAL DE AERONÁUTICA CIVIL (SECTOR PÚBLICO). DEBITO DE LA LIBRETA 00117012001 DGAC, REPOSICIÓN ÚTILES DE ESCRITORIO."/>
    <m/>
    <m/>
    <m/>
    <m/>
    <m/>
    <m/>
    <n v="60"/>
    <n v="0"/>
    <s v="NO_CONCILIADO"/>
  </r>
  <r>
    <x v="56"/>
    <m/>
    <x v="56"/>
    <x v="96"/>
    <s v="S11273740003"/>
    <s v="COB"/>
    <n v="1127374"/>
    <m/>
    <s v="||TRANSFERENCIA DE FONDOS S/G MENSAJE SWIFT NRO. 6921, CORREO ELECTRONICO DE LA FECHA Y NOTA CITE DGAC/DAF/FIN/NE-0008/25 DE F.29.01.2025 (HRE-TGL-1866) DE LA DIRECCION GENERAL DE AERONAUTICA CIVIL (SECTOR PÚBLICO). DEBITO DE LA LIBRETA 00117012001 DGAC, REPOSICIÓN DE ÚTILES DE ESCRITORIO."/>
    <m/>
    <m/>
    <m/>
    <m/>
    <m/>
    <m/>
    <n v="60"/>
    <n v="0"/>
    <s v="NO_CONCILIADO"/>
  </r>
  <r>
    <x v="89"/>
    <m/>
    <x v="89"/>
    <x v="96"/>
    <s v="S11273750003"/>
    <s v="COB"/>
    <n v="1127375"/>
    <m/>
    <s v="||TRANSFERENCIA DE FONDOS S/G MENSAJES SWIFT NRO. 6937 EN ATENCIÓN A CORREO ELECTRÓNICO Y NOTA CITE: CAR/DGE-DNAF N°0031/2025 DE FECHA 29/1/2025 (HRE-TGL-1912) ENVIADA POR NAVEGACIÓN AÉREA Y AEROPUERTOS BOLIVIANOS (SECTOR PÚBLICO). DEBITO DE LA LIBRETA 00389012001 NAABOL-ADMINISTRACIÓN CENTRAL, COBRO DE ÚTILES DE ESCRITORIO."/>
    <m/>
    <m/>
    <m/>
    <m/>
    <m/>
    <m/>
    <n v="60"/>
    <n v="0"/>
    <s v="NO_CONCILIADO"/>
  </r>
  <r>
    <x v="89"/>
    <m/>
    <x v="89"/>
    <x v="96"/>
    <s v="S11274170003"/>
    <s v="COB"/>
    <n v="1127417"/>
    <m/>
    <s v="||TRANSFERENCIA DE FONDOS SEGÚN MENSAJE SWIFT N°6962, CORREO ELECTRÓNICO DE LA FECHA Y NOTA CITE: CAR/DGE-DNAF N°0031/2025 DE NAVEGACIÓN AEREA Y AEROPUERTOS BOLIVIANOS DE FECHA 29/01/2025 (HRE-TGL-1912). (SECTOR PÚBLICO). DÉBITO DE LA LIBRETA 00389012001 NAABOL  ADMINISTRACIÓN CENTRAL, REPOSICIÓN DE ÚTILES DE ESCRITORIO"/>
    <m/>
    <m/>
    <m/>
    <m/>
    <m/>
    <m/>
    <n v="60"/>
    <n v="0"/>
    <s v="NO_CONCILIADO"/>
  </r>
  <r>
    <x v="56"/>
    <m/>
    <x v="56"/>
    <x v="96"/>
    <s v="S11274180003"/>
    <s v="COB"/>
    <n v="1127418"/>
    <m/>
    <s v="||TRANSFERENCIA DE FONDOS S/G MENSAJE SWIFT NRO. 6961 EN ATENCIÓN A CORREO ELECTRÓNICO DE LA DGAC Y NOTA: DGAC/DAF/FIN/NE-0008/25 DE F.29/1/2025 (HRE-TGL-1866) ENVIADO POR LA DIRECCIÓN GENERAL DE AERONÁUTICA CIVIL (SECTOR PÚBLICO). DEBITO DE LA LIBRETA 00117012001 DGAC, REPOSICIÓN ÚTILES DE ESCRITORIO."/>
    <m/>
    <m/>
    <m/>
    <m/>
    <m/>
    <m/>
    <n v="60"/>
    <n v="0"/>
    <s v="NO_CONCILIADO"/>
  </r>
  <r>
    <x v="22"/>
    <m/>
    <x v="22"/>
    <x v="97"/>
    <s v="O22889810002"/>
    <s v="BOD"/>
    <n v="2288981"/>
    <m/>
    <s v="00046171101 DEPOSITO DE EFECTIVO, DEPOSITANTE: LANAGO, CONCEPTO: PAGO SANCION JURIDICA RESOLUCION N° S/187. VENTA POR SERVICIOS 3° CUOTA, CUENTA DE DEPOSITO: CUENTA UNICA DEL TESORO"/>
    <m/>
    <m/>
    <m/>
    <m/>
    <m/>
    <m/>
    <n v="0"/>
    <n v="2500"/>
    <s v="NO_CONCILIADO"/>
  </r>
  <r>
    <x v="22"/>
    <m/>
    <x v="22"/>
    <x v="97"/>
    <s v="O22889840002"/>
    <s v="BOD"/>
    <n v="2288984"/>
    <m/>
    <s v="00046021109 DEPOSITO DE EFECTIVO, DEPOSITANTE: EMPRESA UNIPERSONAL DARIO MAMANI, CONCEPTO: PAGO DE SERVICIOS BASICOS, CUENTA DE DEPOSITO: CUENTA UNICA DEL TESORO"/>
    <m/>
    <m/>
    <m/>
    <m/>
    <m/>
    <m/>
    <n v="0"/>
    <n v="2288"/>
    <s v="NO_CONCILIADO"/>
  </r>
  <r>
    <x v="7"/>
    <m/>
    <x v="7"/>
    <x v="97"/>
    <s v="O22890050002"/>
    <s v="BOD"/>
    <n v="2289005"/>
    <m/>
    <s v="00086044201 DEPOSITO DE EFECTIVO, DEPOSITANTE: SISTEMA DE RIEGO FLOR DE ORO, CONCEPTO: CODIGO SISIN TPP00860000069, CUENTA DE DEPOSITO: CUENTA UNICA DEL TESORO"/>
    <m/>
    <m/>
    <m/>
    <m/>
    <m/>
    <m/>
    <n v="0"/>
    <n v="42000"/>
    <s v="NO_CONCILIADO"/>
  </r>
  <r>
    <x v="76"/>
    <m/>
    <x v="76"/>
    <x v="97"/>
    <s v="O22890130002"/>
    <s v="BOD"/>
    <n v="2289013"/>
    <m/>
    <s v="00572012001 DEPOSITO DE EFECTIVO, DEPOSITANTE: NINZA MAQUERA LARICO, CONCEPTO: DEVOLUCION, CUENTA DE DEPOSITO: CUENTA UNICA DEL TESORO"/>
    <m/>
    <m/>
    <m/>
    <m/>
    <m/>
    <m/>
    <n v="0"/>
    <n v="478.5"/>
    <s v="NO_CONCILIADO"/>
  </r>
  <r>
    <x v="25"/>
    <m/>
    <x v="25"/>
    <x v="97"/>
    <s v="O22890290002"/>
    <s v="BOD"/>
    <n v="2289029"/>
    <m/>
    <s v="00548012001 DEPOSITO DE EFECTIVO, DEPOSITANTE: JESSICA ROXANA VILLCA COLQUE, CONCEPTO: RETENCION DEL 13%, CUENTA DE DEPOSITO: CUENTA UNICA DEL TESORO"/>
    <m/>
    <m/>
    <m/>
    <m/>
    <m/>
    <m/>
    <n v="0"/>
    <n v="96"/>
    <s v="NO_CONCILIADO"/>
  </r>
  <r>
    <x v="25"/>
    <m/>
    <x v="25"/>
    <x v="97"/>
    <s v="O22890300002"/>
    <s v="BOD"/>
    <n v="2289030"/>
    <m/>
    <s v="00548012001 DEPOSITO DE EFECTIVO, DEPOSITANTE: YURGUEN CHRISTIAN GONZALES TOLA, CONCEPTO: RETENCION DEL 13%, CUENTA DE DEPOSITO: CUENTA UNICA DEL TESORO"/>
    <m/>
    <m/>
    <m/>
    <m/>
    <m/>
    <m/>
    <n v="0"/>
    <n v="96"/>
    <s v="NO_CONCILIADO"/>
  </r>
  <r>
    <x v="76"/>
    <m/>
    <x v="76"/>
    <x v="97"/>
    <s v="O22890370002"/>
    <s v="BOD"/>
    <n v="2289037"/>
    <m/>
    <s v="00572012001 DEPOSITO DE EFECTIVO, DEPOSITANTE: XIMENA CASTRO VENTURA, CONCEPTO: DEVOLUCION, CUENTA DE DEPOSITO: CUENTA UNICA DEL TESORO"/>
    <m/>
    <m/>
    <m/>
    <m/>
    <m/>
    <m/>
    <n v="0"/>
    <n v="478.5"/>
    <s v="NO_CONCILIADO"/>
  </r>
  <r>
    <x v="22"/>
    <m/>
    <x v="22"/>
    <x v="97"/>
    <s v="O22890450002"/>
    <s v="BOD"/>
    <n v="2289045"/>
    <m/>
    <s v="00046171101 DEPOSITO DE EFECTIVO, DEPOSITANTE: BIOMERLAB S.R.L., CONCEPTO: PAGO:POR SANCION, CUENTA DE DEPOSITO: CUENTA UNICA DEL TESORO"/>
    <m/>
    <m/>
    <m/>
    <m/>
    <m/>
    <m/>
    <n v="0"/>
    <n v="3500"/>
    <s v="NO_CONCILIADO"/>
  </r>
  <r>
    <x v="76"/>
    <m/>
    <x v="76"/>
    <x v="97"/>
    <s v="O22890490002"/>
    <s v="BOD"/>
    <n v="2289049"/>
    <m/>
    <s v="00572012001 DEPOSITO DE EFECTIVO, DEPOSITANTE: RUDDY ANGEL ARUQUIPA CONDORI, CONCEPTO: DEVOLUCION, CUENTA DE DEPOSITO: CUENTA UNICA DEL TESORO"/>
    <m/>
    <m/>
    <m/>
    <m/>
    <m/>
    <m/>
    <n v="0"/>
    <n v="478.5"/>
    <s v="NO_CONCILIADO"/>
  </r>
  <r>
    <x v="76"/>
    <m/>
    <x v="76"/>
    <x v="97"/>
    <s v="O22890510002"/>
    <s v="BOD"/>
    <n v="2289051"/>
    <m/>
    <s v="00572012001 DEPOSITO DE EFECTIVO, DEPOSITANTE: NORA KANTUTA CALLISAYA, CONCEPTO: DEVOLUCION, CUENTA DE DEPOSITO: CUENTA UNICA DEL TESORO"/>
    <m/>
    <m/>
    <m/>
    <m/>
    <m/>
    <m/>
    <n v="0"/>
    <n v="478.5"/>
    <s v="NO_CONCILIADO"/>
  </r>
  <r>
    <x v="11"/>
    <m/>
    <x v="11"/>
    <x v="97"/>
    <s v="O22890540002"/>
    <s v="BOD"/>
    <n v="2289054"/>
    <m/>
    <s v="00016011101 DEPOSITO DE EFECTIVO, DEPOSITANTE: ROSSE MARY ROJAS MIRANDA, CONCEPTO: REFRIGERIO CUMPLEAÑOS, CUENTA DE DEPOSITO: CUENTA UNICA DEL TESORO"/>
    <m/>
    <m/>
    <m/>
    <m/>
    <m/>
    <m/>
    <n v="0"/>
    <n v="18"/>
    <s v="NO_CONCILIADO"/>
  </r>
  <r>
    <x v="76"/>
    <m/>
    <x v="76"/>
    <x v="97"/>
    <s v="O22890580002"/>
    <s v="BOD"/>
    <n v="2289058"/>
    <m/>
    <s v="00572012001 DEPOSITO DE EFECTIVO, DEPOSITANTE: JUAN CARLOS CHURA TICONA, CONCEPTO: DEVOLUCION, CUENTA DE DEPOSITO: CUENTA UNICA DEL TESORO"/>
    <m/>
    <m/>
    <m/>
    <m/>
    <m/>
    <m/>
    <n v="0"/>
    <n v="175.45"/>
    <s v="NO_CONCILIADO"/>
  </r>
  <r>
    <x v="89"/>
    <m/>
    <x v="89"/>
    <x v="97"/>
    <s v="O22890610002"/>
    <s v="BOD"/>
    <n v="2289061"/>
    <m/>
    <s v="00389052001 DEPOSITO DE EFECTIVO, DEPOSITANTE: NAABOL, CONCEPTO: POR ERROR INVOLUNTARIO EN ASIG PRESUPUESTARIA, CUENTA DE DEPOSITO: CUENTA UNICA DEL TESORO"/>
    <m/>
    <m/>
    <m/>
    <m/>
    <m/>
    <m/>
    <n v="0"/>
    <n v="1282.8"/>
    <s v="NO_CONCILIADO"/>
  </r>
  <r>
    <x v="11"/>
    <m/>
    <x v="11"/>
    <x v="97"/>
    <s v="O22890640002"/>
    <s v="BOD"/>
    <n v="2289064"/>
    <m/>
    <s v="00099021001 DEPOSITO DE EFECTIVO, DEPOSITANTE: JANE LEONOR ROQUE MAMANI, CONCEPTO: DEVOLUCION MONTO EROGADO A CUENTA PROGRAMA 100 BECAS MINISTERIO DE EDUCACION, CUENTA DE DEPOSITO: CUENTA UNICA DEL TESORO"/>
    <m/>
    <m/>
    <m/>
    <m/>
    <m/>
    <m/>
    <n v="0"/>
    <n v="40000"/>
    <s v="NO_CONCILIADO"/>
  </r>
  <r>
    <x v="42"/>
    <m/>
    <x v="42"/>
    <x v="97"/>
    <s v="O22890860002"/>
    <s v="BOD"/>
    <n v="2289086"/>
    <m/>
    <s v="00670092001 DEPOSITO DE EFECTIVO, DEPOSITANTE: ROBERTO VACA RIVERO, CONCEPTO: DEVOLUCION DE VIATICOS, CUENTA DE DEPOSITO: CUENTA UNICA DEL TESORO"/>
    <m/>
    <m/>
    <m/>
    <m/>
    <m/>
    <m/>
    <n v="0"/>
    <n v="444"/>
    <s v="NO_CONCILIADO"/>
  </r>
  <r>
    <x v="42"/>
    <m/>
    <x v="42"/>
    <x v="97"/>
    <s v="O22890890002"/>
    <s v="BOD"/>
    <n v="2289089"/>
    <m/>
    <s v="00670092001 DEPOSITO DE EFECTIVO, DEPOSITANTE: ROXANA ROMAN AGUILERA, CONCEPTO: DEVOLUCION DE VIATICOS, CUENTA DE DEPOSITO: CUENTA UNICA DEL TESORO"/>
    <m/>
    <m/>
    <m/>
    <m/>
    <m/>
    <m/>
    <n v="0"/>
    <n v="252"/>
    <s v="NO_CONCILIADO"/>
  </r>
  <r>
    <x v="53"/>
    <m/>
    <x v="53"/>
    <x v="97"/>
    <s v="O22890910002"/>
    <s v="BOD"/>
    <n v="2289091"/>
    <m/>
    <s v="00070011104 DEPOSITO DE EFECTIVO, DEPOSITANTE: SEDERI - LP, CONCEPTO: PAGO POR LA TASA DE REGULACION DEL 4%, CUENTA DE DEPOSITO: CUENTA UNICA DEL TESORO"/>
    <m/>
    <m/>
    <m/>
    <m/>
    <m/>
    <m/>
    <n v="0"/>
    <n v="3469"/>
    <s v="NO_CONCILIADO"/>
  </r>
  <r>
    <x v="62"/>
    <m/>
    <x v="62"/>
    <x v="97"/>
    <s v="O22891100002"/>
    <s v="BOD"/>
    <n v="2289110"/>
    <m/>
    <s v="00660012002 DEPOSITO DE EFECTIVO, DEPOSITANTE: RUBEN MARIO HUARAYA CABRERA, CONCEPTO: REVERSION, CUENTA DE DEPOSITO: CUENTA UNICA DEL TESORO"/>
    <m/>
    <m/>
    <m/>
    <m/>
    <m/>
    <m/>
    <n v="0"/>
    <n v="3105.04"/>
    <s v="NO_CONCILIADO"/>
  </r>
  <r>
    <x v="82"/>
    <m/>
    <x v="82"/>
    <x v="97"/>
    <s v="O22891240002"/>
    <s v="BOD"/>
    <n v="2289124"/>
    <m/>
    <s v="00099021001 DEPOSITO DE EFECTIVO, DEPOSITANTE: RODRIGO ERNESTO GALLEGOS ZURITA, CONCEPTO: REPOSICION DE FACTURA NAABOL, CUENTA DE DEPOSITO: CUENTA UNICA DEL TESORO/DJBR"/>
    <m/>
    <m/>
    <m/>
    <m/>
    <m/>
    <m/>
    <n v="0"/>
    <n v="15"/>
    <s v="NO_CONCILIADO"/>
  </r>
  <r>
    <x v="11"/>
    <m/>
    <x v="11"/>
    <x v="97"/>
    <s v="O22891960002"/>
    <s v="BOD"/>
    <n v="2289196"/>
    <m/>
    <s v="00016011101 DEPOSITO DE EFECTIVO, DEPOSITANTE: LIBRERIA DEL MINISTERIO DE EDUCACION, CONCEPTO: VENTA DE MATERIAL BIBLIOGRAFICO Y/O MULTIMEDIA DE LA LIBRERIA DEL MINISTERIO DE EDUCACION, CUENTA DE DEPOSITO: CUENTA UNICA DEL TESORO"/>
    <m/>
    <m/>
    <m/>
    <m/>
    <m/>
    <m/>
    <n v="0"/>
    <n v="86"/>
    <s v="NO_CONCILIADO"/>
  </r>
  <r>
    <x v="106"/>
    <m/>
    <x v="106"/>
    <x v="97"/>
    <s v="B22889770002"/>
    <s v="BOD"/>
    <n v="2288977"/>
    <m/>
    <s v="00340012003 DEP.DE CHEQ.AJENOS,RET.DE CAM.,CONCEPTO: DEVOLUCION OBS. AUDITORIA RRHH 2023 - 2024 FUENTE 20,DEP.: SEGIP , PROCEDENCIA: BANCO UNION S.A., CHEQUE: 16519, FECHA DE EMISION:21/05/2025"/>
    <m/>
    <m/>
    <m/>
    <m/>
    <m/>
    <m/>
    <n v="0"/>
    <n v="566"/>
    <s v="NO_CONCILIADO"/>
  </r>
  <r>
    <x v="106"/>
    <m/>
    <x v="106"/>
    <x v="97"/>
    <s v="B22889830002"/>
    <s v="BOD"/>
    <n v="2288983"/>
    <m/>
    <s v="00340012003 DEP.DE CHEQ.AJENOS,RET.DE CAM.,CONCEPTO: DEVOLUCION CURSO PAWER BI 2023 FUENTE 20,DEP.: SEGIP , PROCEDENCIA: BANCO UNION S.A., CHEQUE: 16520, FECHA DE EMISION:21/05/2025"/>
    <m/>
    <m/>
    <m/>
    <m/>
    <m/>
    <m/>
    <n v="0"/>
    <n v="1750"/>
    <s v="NO_CONCILIADO"/>
  </r>
  <r>
    <x v="14"/>
    <m/>
    <x v="14"/>
    <x v="97"/>
    <s v="B22889900002"/>
    <s v="BOD"/>
    <n v="2288990"/>
    <m/>
    <s v="00047377001 DEP.DE CHEQ.AJENOS,RET.DE CAM.,CONCEPTO: DEVOLUCION DE FONDOS,DEP.: COMUNIDAD NORTE TAIPILLANGA , PROCEDENCIA: BANCO UNION S.A., CHEQUE: 10, FECHA DE EMISION:22/05/2025"/>
    <m/>
    <m/>
    <m/>
    <m/>
    <m/>
    <m/>
    <n v="0"/>
    <n v="25.28"/>
    <s v="NO_CONCILIADO"/>
  </r>
  <r>
    <x v="14"/>
    <m/>
    <x v="14"/>
    <x v="97"/>
    <s v="B22889940002"/>
    <s v="BOD"/>
    <n v="2288994"/>
    <m/>
    <s v="00047377001 DEP.DE CHEQ.AJENOS,RET.DE CAM.,CONCEPTO: DEVOLUCION DE FONDOS,DEP.: COMUNIDAD KETO TAYPILLANGA , PROCEDENCIA: BANCO UNION S.A., CHEQUE: 9, FECHA DE EMISION:15/05/2025"/>
    <m/>
    <m/>
    <m/>
    <m/>
    <m/>
    <m/>
    <n v="0"/>
    <n v="143.16"/>
    <s v="NO_CONCILIADO"/>
  </r>
  <r>
    <x v="1"/>
    <m/>
    <x v="1"/>
    <x v="97"/>
    <s v="B22890070002"/>
    <s v="BOD"/>
    <n v="2289007"/>
    <m/>
    <s v="00015011108 DEP.DE CHEQ.AJENOS,RET.DE CAM.,CONCEPTO: DEPÓSITO A LA CUT,DEP.: MINISTERIO DE GOBIERNO , PROCEDENCIA: BANCO UNION S.A., CHEQUE: 52539, FECHA DE EMISION:19/05/2025"/>
    <m/>
    <m/>
    <m/>
    <m/>
    <m/>
    <m/>
    <n v="0"/>
    <n v="100"/>
    <s v="NO_CONCILIADO"/>
  </r>
  <r>
    <x v="91"/>
    <m/>
    <x v="91"/>
    <x v="97"/>
    <s v="B22890280002"/>
    <s v="BOD"/>
    <n v="2289028"/>
    <m/>
    <s v="00595012003 DEP.DE CHEQ.AJENOS,RET.DE CAM.,CONCEPTO: DEVOLUCION POR BAJA DE INCAPACIDAD TEMPORAL,DEP.: CAJA DE SALUD DE LA BANCA PRIVADA , PROCEDENCIA: BANCO NACIONAL DE BOLIVIA S.A., CHEQUE: 7235658, FECHA DE EMISION:30/04/2025"/>
    <m/>
    <m/>
    <m/>
    <m/>
    <m/>
    <m/>
    <n v="0"/>
    <n v="2142.58"/>
    <s v="NO_CONCILIADO"/>
  </r>
  <r>
    <x v="46"/>
    <m/>
    <x v="46"/>
    <x v="97"/>
    <s v="B22890320002"/>
    <s v="BOD"/>
    <n v="2289032"/>
    <m/>
    <s v="00580012001 DEP.DE CHEQ.AJENOS,RET.DE CAM.,CONCEPTO: ANULACION DE FACTURA N° 210,DEP.: DEPÓSITOS ADUANEROS BOLIVIANOS , PROCEDENCIA: BANCO UNION S.A., CHEQUE: 1821, FECHA DE EMISION:21/05/2025"/>
    <m/>
    <m/>
    <m/>
    <m/>
    <m/>
    <m/>
    <n v="0"/>
    <n v="693"/>
    <s v="NO_CONCILIADO"/>
  </r>
  <r>
    <x v="46"/>
    <m/>
    <x v="46"/>
    <x v="97"/>
    <s v="B22890390002"/>
    <s v="BOD"/>
    <n v="2289039"/>
    <m/>
    <s v="00580012001 DEP.DE CHEQ.AJENOS,RET.DE CAM.,CONCEPTO: MULTAS SUBARRENDATARIO,DEP.: DEPÓSITOS ADUANEROS BOLIVIANOS , PROCEDENCIA: BANCO UNION S.A., CHEQUE: 1819, FECHA DE EMISION:21/05/2025"/>
    <m/>
    <m/>
    <m/>
    <m/>
    <m/>
    <m/>
    <n v="0"/>
    <n v="154.63"/>
    <s v="NO_CONCILIADO"/>
  </r>
  <r>
    <x v="46"/>
    <m/>
    <x v="46"/>
    <x v="97"/>
    <s v="B22890410002"/>
    <s v="BOD"/>
    <n v="2289041"/>
    <m/>
    <s v="00580012001 DEP.DE CHEQ.AJENOS,RET.DE CAM.,CONCEPTO: LICENCIA SIN GOCE DE HABERES MES ABRIL/2025,DEP.: DEPÓSITOS ADUANEROS BOLIVIANOS , PROCEDENCIA: BANCO UNION S.A., CHEQUE: 1824, FECHA DE EMISION:22/05/2025"/>
    <m/>
    <m/>
    <m/>
    <m/>
    <m/>
    <m/>
    <n v="0"/>
    <n v="1785.41"/>
    <s v="NO_CONCILIADO"/>
  </r>
  <r>
    <x v="117"/>
    <m/>
    <x v="117"/>
    <x v="97"/>
    <s v="B22890440002"/>
    <s v="BOD"/>
    <n v="2289044"/>
    <m/>
    <s v="00578012002 DEP.DE CHEQ.AJENOS,RET.DE CAM.,CONCEPTO: REVERSION,DEP.: BOA , PROCEDENCIA: BANCO UNION S.A., CHEQUE: 19910, FECHA DE EMISION:22/05/2025"/>
    <m/>
    <m/>
    <m/>
    <m/>
    <m/>
    <m/>
    <n v="0"/>
    <n v="124.2"/>
    <s v="NO_CONCILIADO"/>
  </r>
  <r>
    <x v="117"/>
    <m/>
    <x v="117"/>
    <x v="97"/>
    <s v="B22890460002"/>
    <s v="BOD"/>
    <n v="2289046"/>
    <m/>
    <s v="00578012002 DEP.DE CHEQ.AJENOS,RET.DE CAM.,CONCEPTO: REVERSION,DEP.: BOA , PROCEDENCIA: BANCO UNION S.A., CHEQUE: 19909, FECHA DE EMISION:22/05/2025"/>
    <m/>
    <m/>
    <m/>
    <m/>
    <m/>
    <m/>
    <n v="0"/>
    <n v="6000.35"/>
    <s v="NO_CONCILIADO"/>
  </r>
  <r>
    <x v="2"/>
    <m/>
    <x v="2"/>
    <x v="97"/>
    <s v="B22890710002"/>
    <s v="BOD"/>
    <n v="2289071"/>
    <m/>
    <s v="00099021001 DEP.DE CHEQ.AJENOS,RET.DE CAM.,CONCEPTO: DEVOLUCION DE SUELDO ENERO Y FEBRERO,DEP.: LIMBERT PRIETO JUSTINIANO , PROCEDENCIA: BANCO UNION S.A., CHEQUE: 216050, FECHA DE EMISION:23/05/2025"/>
    <m/>
    <m/>
    <m/>
    <m/>
    <m/>
    <m/>
    <n v="0"/>
    <n v="7580.28"/>
    <s v="NO_CONCILIADO"/>
  </r>
  <r>
    <x v="89"/>
    <m/>
    <x v="89"/>
    <x v="97"/>
    <s v="B22890720002"/>
    <s v="BOD"/>
    <n v="2289072"/>
    <m/>
    <s v="00389012001 DEP.DE CHEQ.AJENOS,RET.DE CAM.,CONCEPTO: GARANTIA,DEP.: NAABOL , PROCEDENCIA: BANCO UNION S.A., CHEQUE: 983, FECHA DE EMISION:23/05/2025"/>
    <m/>
    <m/>
    <m/>
    <m/>
    <m/>
    <m/>
    <n v="0"/>
    <n v="1310.93"/>
    <s v="NO_CONCILIADO"/>
  </r>
  <r>
    <x v="2"/>
    <m/>
    <x v="2"/>
    <x v="97"/>
    <s v="O22892310002"/>
    <s v="BOD"/>
    <n v="2289231"/>
    <m/>
    <s v="00099021001 DEPOSITO DE EFECTIVO, DEPOSITANTE: JHASMILA ELIZABETH FLORES ARUQUIPA, CONCEPTO: DEVOLUCION POR SERVICIO DE APOYO EN ACTIVIDADES GESTION 2023-UFI, CUENTA DE DEPOSITO: CUENTA UNICA DEL TESORO"/>
    <m/>
    <m/>
    <m/>
    <m/>
    <m/>
    <m/>
    <n v="0"/>
    <n v="180"/>
    <s v="NO_CONCILIADO"/>
  </r>
  <r>
    <x v="107"/>
    <m/>
    <x v="107"/>
    <x v="97"/>
    <s v="G31469320002"/>
    <s v="CRV"/>
    <n v="3146932"/>
    <m/>
    <s v="TRANSFERENCIA DEL EXTERIOR SEGUN SWIFT NO.6969 Y NO.6968 DE FECHA 23/05/2025 ORDENANTE: BIOAGGIL ARGENTINA SA REF.: URI/B06-PAGO DIFERIDO IMPO BS A CUENTA FACTURA 37 LIB. 00597012001 RECURSOS PROPIOS VENTAS YLB"/>
    <m/>
    <m/>
    <m/>
    <m/>
    <m/>
    <m/>
    <n v="0"/>
    <n v="268143.68"/>
    <s v="NO_CONCILIADO"/>
  </r>
  <r>
    <x v="4"/>
    <m/>
    <x v="4"/>
    <x v="97"/>
    <s v="G31469450001"/>
    <s v="CVD"/>
    <n v="3146945"/>
    <m/>
    <s v="COBRO COSTOS DE PAPELERIA SEGUN TRANSFERENCIA DEL EXTERIOR POR ORDEN DE FIDEICOMISO HERCO-CKM (LIMA PERÚ) REF.: CRED EMB 12-02 CIST CONTRATO 48 FECHA VALOR 23/05/2025 LIB. 00513062002 YPFB - EXPORTACIÓN DE GLP Y OTROS-BOLIVIANOS"/>
    <m/>
    <m/>
    <m/>
    <m/>
    <m/>
    <m/>
    <n v="60"/>
    <n v="0"/>
    <s v="NO_CONCILIADO"/>
  </r>
  <r>
    <x v="4"/>
    <m/>
    <x v="4"/>
    <x v="97"/>
    <s v="G31469400001"/>
    <s v="CVD"/>
    <n v="3146940"/>
    <m/>
    <s v="COBRO COSTOS DE PAPELERIA SEGUN TRANSFERENCIA DEL EXTERIOR POR ORDEN DE OILY LUBRIFICANTES LTDA (BRAZIL CAMPO GRANDE) REF.: CRED 041/2025 FECHA VALOR 22/05/2025 LIB. 00513062002 YPFB - EXPORTACIÓN DE GLP Y OTROS-BOLIVIANOS"/>
    <m/>
    <m/>
    <m/>
    <m/>
    <m/>
    <m/>
    <n v="60"/>
    <n v="0"/>
    <s v="NO_CONCILIADO"/>
  </r>
  <r>
    <x v="107"/>
    <m/>
    <x v="107"/>
    <x v="97"/>
    <s v="G31469330001"/>
    <s v="CVD"/>
    <n v="3146933"/>
    <m/>
    <s v="COBRO COSTOS DE PAPELERIA SEGUN TRANSFERENCIA DEL EXTERIOR POR ORDEN DE BIOAGGIL ARGENTINA SA REF.: URI/B06-PAGO DIFERIDO IMPO BS A CUENTA FACTURA 37 LIB. 00597032001 YLB-COMERCIALIZACION DE DIVERSAS SALES"/>
    <m/>
    <m/>
    <m/>
    <m/>
    <m/>
    <m/>
    <n v="60"/>
    <n v="0"/>
    <s v="NO_CONCILIADO"/>
  </r>
  <r>
    <x v="7"/>
    <m/>
    <x v="7"/>
    <x v="97"/>
    <s v="Q22262320002"/>
    <s v="CRV"/>
    <n v="2226232"/>
    <m/>
    <s v="NUMERO DE LIBRETA CUT: 00086038008 OPERACIÓN E18 TRANSFERENCIA DEL SISTEMA FINANCIERO POR CUENTA DE TERCEROS A LA CUT SEXTO DESEMBOLSO PARCIAL FINAL EN EL MARCO DEL CONVENIO DE COOPERACION INTERINSTITUCIONAL DE FINANCIAMIENTO SUSCRITO ENTRE SERNAP Y WCS"/>
    <m/>
    <m/>
    <m/>
    <m/>
    <m/>
    <m/>
    <n v="0"/>
    <n v="835081.68"/>
    <s v="NO_CONCILIADO"/>
  </r>
  <r>
    <x v="94"/>
    <m/>
    <x v="94"/>
    <x v="97"/>
    <s v="Q22263750002"/>
    <s v="CRV"/>
    <n v="2226375"/>
    <m/>
    <s v="NUMERO DE LIBRETA CUT: LIBRETA NÂ° 00373024105 OPERACIÓN E75 TRANSFERENCIA DE LA CUENTA FISCAL BUN A LA CUT EN MN TRANSFERENCIA DE FONDOS A SOLICITUD DE: GOBIERNO AUTONOMO MUNICIPAL DE TACACOMA CITE: GAMT/OE/NÂ° 019/2025 CUENTA CUT 3987 LIBRETA NÂ° 00373024105 FDI-TRANSFERENCIAS PROGRAMADAS Y/O P"/>
    <m/>
    <m/>
    <m/>
    <m/>
    <m/>
    <m/>
    <n v="0"/>
    <n v="12935"/>
    <s v="NO_CONCILIADO"/>
  </r>
  <r>
    <x v="89"/>
    <m/>
    <x v="89"/>
    <x v="97"/>
    <s v="S11274740003"/>
    <s v="COB"/>
    <n v="1127474"/>
    <m/>
    <s v="||TRANSFERENCIA DE FONDOS S/G MENSAJES SWIFT NRO. 6966-6967 EN ATENCIÓN A NOTA CITE: CAR/DGE-DNAF N°0031/2025 DE FECHA 29/1/2025 (HRE-TGL-1912) ENVIADA POR NAVEGACIÓN AÉREA Y AEROPUERTOS BOLIVIANOS (SECTOR PÚBLICO). DEBITO DE LA LIBRETA 00389012001 NAABOL-ADMINISTRACIÓN CENTRAL, COBRO DE ÚTILES DE ESCRITORIO."/>
    <m/>
    <m/>
    <m/>
    <m/>
    <m/>
    <m/>
    <n v="60"/>
    <n v="0"/>
    <s v="NO_CONCILIADO"/>
  </r>
  <r>
    <x v="56"/>
    <m/>
    <x v="56"/>
    <x v="97"/>
    <s v="S11275130003"/>
    <s v="COB"/>
    <n v="1127513"/>
    <m/>
    <s v="||TRANSFERENCIA DE FONDOS S/G MENSAJE SWIFT NRO. 6971 EN ATENCIÓN A CORREO ELECTRÓNICO DE LA DGAC Y NOTA: DGAC/DAF/FIN/NE-0008/25 DE F.29/1/2025 (HRE-TGL-1866) ENVIADO POR LA DIRECCIÓN GENERAL DE AERONÁUTICA CIVIL (SECTOR PÚBLICO). DEBITO DE LA LIBRETA 00117012001 DGAC, REPOSICIÓN ÚTILES DE ESCRITORIO."/>
    <m/>
    <m/>
    <m/>
    <m/>
    <m/>
    <m/>
    <n v="60"/>
    <n v="0"/>
    <s v="NO_CONCILIADO"/>
  </r>
  <r>
    <x v="4"/>
    <m/>
    <x v="4"/>
    <x v="97"/>
    <s v="S11275150001"/>
    <s v="COB"/>
    <n v="1127515"/>
    <m/>
    <s v="'COBRO DE'||ÚTILES DE ESCRITORIO POR EL COMPROBANTE NRO.1127514 DE LA FECHA S/G. NOTA CITE GAFC-0356/ DFC/URTE-097/2025 DE F.26.02.2025 (HRE-TGL-3945) ENVIADA POR YACIMIENTOS PETROLIFEROS FISCALES BOLIVIANOS DEBITO DE LA LIBRETA 00513022001 YPFB  OPERACIONES"/>
    <m/>
    <m/>
    <m/>
    <m/>
    <m/>
    <m/>
    <n v="60"/>
    <n v="0"/>
    <s v="NO_CONCILIADO"/>
  </r>
  <r>
    <x v="14"/>
    <m/>
    <x v="14"/>
    <x v="97"/>
    <s v="J06378780002"/>
    <s v="ARC"/>
    <n v="12023886"/>
    <m/>
    <s v="REGISTRO DE TRANSFERENCIA DE RECURSOS AL FONADIN CORRESPONDIENTE AL 20% DE CONTRAPARTE DEL PROYECTO CONSTRUCCION U.E. SANTA ROSA MUNICIPIO DE YANACACHI SEGUN CONVENIO FONADIN/CONV/PAPS III/004/2024, PARA LA EJECUCION DIRECTA DEL PROYECTO, RECURSOS A APROPIAR A LA LIBRETA N° 00047364102 MDRYT-FONADIN CONTRAPARTE MUNICIPAL(TGN-CT) SE ADJUNTA LA LEY N°069 DE TRASPASO PRESUPUESTARIO EN EL PLAN OPERATIVO ANUAL APROBADO POR EL CONCEJO MUNICIPIO"/>
    <m/>
    <m/>
    <m/>
    <m/>
    <m/>
    <m/>
    <n v="0"/>
    <n v="92209.35"/>
    <s v="NO_CONCILIADO"/>
  </r>
  <r>
    <x v="89"/>
    <m/>
    <x v="89"/>
    <x v="97"/>
    <s v="S11275260003"/>
    <s v="COB"/>
    <n v="1127526"/>
    <m/>
    <s v="||REGULARIZACIÓN DE NUESTRA OPERACIÓN N°1127523 DE LA FECHA SEGÚN NOTA CITE: CAR/DGE-DNAF N°0031/2025 DE F. 29/01/2025 (HRE-TGL-1912) Y CORREO ELECTRÓNICO DE LA FECHA. DÉBITO DE LA LIBRETA 00389012001 NAABOL  ADMINISTRACIÓN CENTRAL, REPOSICIÓN DE ÚTILES DE ESCRITORIO"/>
    <m/>
    <m/>
    <m/>
    <m/>
    <m/>
    <m/>
    <n v="60"/>
    <n v="0"/>
    <s v="NO_CONCILIADO"/>
  </r>
  <r>
    <x v="56"/>
    <m/>
    <x v="56"/>
    <x v="97"/>
    <s v="S11275280003"/>
    <s v="COB"/>
    <n v="1127528"/>
    <m/>
    <s v="||REGULARIZACIÓN DE NUESTRA OPERACIÓN N°1127523 DE LA FECHA SEGÚN NOTA CITE: DGAC/DAF/FIN/NE-0008/25 (HRE-TGL-1866) DE FECHA 29/01/2025 Y CORREO ELECTRÓNICO DE LA FECHA. DÉBITO DE LA LIBRETA 00117012001 DGAC, REPOSICIÓN DE ÚTILES DE ESCRITORIO."/>
    <m/>
    <m/>
    <m/>
    <m/>
    <m/>
    <m/>
    <n v="60"/>
    <n v="0"/>
    <s v="NO_CONCILIADO"/>
  </r>
  <r>
    <x v="4"/>
    <m/>
    <x v="4"/>
    <x v="97"/>
    <s v="F0025314"/>
    <s v="NTE"/>
    <n v="12023379"/>
    <m/>
    <s v="De: 00513012004 Transferencia de recursos a solicitud de Yacimientos Petrolíferos Fiscales Bolivianos mediante nota CITE: YPFB/GAFC/903-DFC/URTE-239/2025 en aplicación al Decreto Supremo N° 5348 de 10 de marzo de 2025 y la Resolución Ministerial N° 26 de 27 de enero de 2025 que aprueba el Reglamento Operativo para el pago de obligaciones en el extranjero H.R. 2025-20412-R"/>
    <m/>
    <m/>
    <m/>
    <m/>
    <m/>
    <m/>
    <n v="17893565.390000001"/>
    <n v="0"/>
    <s v="NO_CONCILIADO"/>
  </r>
  <r>
    <x v="95"/>
    <m/>
    <x v="95"/>
    <x v="97"/>
    <s v="G31477470002"/>
    <s v="CRV"/>
    <n v="23487"/>
    <m/>
    <s v="DEVOLUCIÓN DE SOLICITUD 055057-23487 A SOLICITUD DE AUTORIDAD DE REG.Y FISCALIZ.DE TELECOMUNICACIONES Y TRANSP. REF.: TRANSFERENCIA A LA UPAEP, CUOTA 20 20 CONVENIO DE RIO, SEGUN INFORME TECNICO ATT DAF INF TEC LP 73 Y CI ATT DAF CI LP 1589 2025, SEGÚN R.D. 025/2023 LIB. 00310012004 ATT - SERVICIO POSTAL - TASAS Y OTROS"/>
    <m/>
    <m/>
    <m/>
    <m/>
    <m/>
    <m/>
    <n v="0"/>
    <n v="24110.9"/>
    <s v="NO_CONCILIADO"/>
  </r>
  <r>
    <x v="95"/>
    <m/>
    <x v="95"/>
    <x v="97"/>
    <s v="G31477480002"/>
    <s v="CRV"/>
    <n v="23488"/>
    <m/>
    <s v="DEVOLUCIÓN DE SOLICITUD 055058-23488 A SOLICITUD DE AUTORIDAD DE REG.Y FISCALIZ.DE TELECOMUNICACIONES Y TRANSP. REF.: TRANSFERENCIA A LA UPAEP, CUOTA CONTRIBUTIVA 2025, SEGUN INFORME TECNICO ATT DAF INF TEC LP 73 2025 Y CI ATT DAF CI LP 1589 202, SEGÚN R.D. 025/2023 LIB. 00310012004 ATT - SERVICIO POSTAL - TASAS Y OTROS"/>
    <m/>
    <m/>
    <m/>
    <m/>
    <m/>
    <m/>
    <n v="0"/>
    <n v="222754.8"/>
    <s v="NO_CONCILIADO"/>
  </r>
  <r>
    <x v="56"/>
    <m/>
    <x v="56"/>
    <x v="97"/>
    <s v="G31477490002"/>
    <s v="CRV"/>
    <n v="23489"/>
    <m/>
    <s v="DEVOLUCIÓN DE SOLICITUD 055059-23489 A SOLICITUD DE DIRECCION GENERAL DE AERONAUTICA CIVIL REF.: PAGO A EMPRESA UNIVERSAL AVIONICS SYSTEMS POR RENOVACION DE LICENCIA FLIGHT MANAGEMENT SYSTEM FMS, PARA AERONAVE CP-2600 DE LA DGAC, SEGÚN R.D. 025/2023 LIB. 00117012001 LBP-DGAC-DIRECCION GRAL.DE AERONAUTICA CIVIL (4010430031)"/>
    <m/>
    <m/>
    <m/>
    <m/>
    <m/>
    <m/>
    <n v="0"/>
    <n v="38976"/>
    <s v="NO_CONCILIADO"/>
  </r>
  <r>
    <x v="95"/>
    <m/>
    <x v="95"/>
    <x v="97"/>
    <s v="G31477510002"/>
    <s v="CRV"/>
    <n v="23491"/>
    <m/>
    <s v="DEVOLUCIÓN DE SOLICITUD 055061-23491 A SOLICITUD DE AUTORIDAD DE REG.Y FISCALIZ.DE TELECOMUNICACIONES Y TRANSP.REF.: TRANSFERENCIA A UPU, CUOTA CONTRIBUTIVA 2024 2025, SEGUN INFORME TECNICO ATT DAF INF TEC LP 82 2025 Y CI ATT DAF CI LP 1589 202, SEGÚN R.D. 025/2023 LIB. 00310012004 ATT - SERVICIO POSTAL - TASAS Y OTROS"/>
    <m/>
    <m/>
    <m/>
    <m/>
    <m/>
    <m/>
    <n v="0"/>
    <n v="687325.33"/>
    <s v="NO_CONCILIADO"/>
  </r>
  <r>
    <x v="95"/>
    <m/>
    <x v="95"/>
    <x v="97"/>
    <s v="G31477520002"/>
    <s v="CRV"/>
    <n v="23492"/>
    <m/>
    <s v="DEVOLUCIÓN DE SOLICITUD 055062-23492 A SOLICITUD DE AUTORIDAD DE REG.Y FISCALIZ.DE TELECOMUNICACIONES Y TRANSP. REF.: TRANSFERENCIA A LA UIT CONTRIBUCION ANUAL 2023 2024 2025 SEGUN INFORME TECNICO ATT DAF INF TEC LP 20 2025 Y CI ATT DAF CI LP 14, SEGÚN R.D. 025/2023 LIB. 00099021001 TGN-RECURSOS ORDINARIOS (3987)"/>
    <m/>
    <m/>
    <m/>
    <m/>
    <m/>
    <m/>
    <n v="0"/>
    <n v="657980.78"/>
    <s v="NO_CONCILIADO"/>
  </r>
  <r>
    <x v="11"/>
    <m/>
    <x v="11"/>
    <x v="98"/>
    <s v="O22894730002"/>
    <s v="BOD"/>
    <n v="2289473"/>
    <m/>
    <s v="00016011101 DEPOSITO DE EFECTIVO, DEPOSITANTE: MARYLUZ CONDE SILVA, CONCEPTO: PAGO EN EXCESO - 01/11/2024 DIA DE TODOS LOS DIFUNTOS, CUENTA DE DEPOSITO: CUENTA UNICA DEL TESORO"/>
    <m/>
    <m/>
    <m/>
    <m/>
    <m/>
    <m/>
    <n v="0"/>
    <n v="18"/>
    <s v="NO_CONCILIADO"/>
  </r>
  <r>
    <x v="11"/>
    <m/>
    <x v="11"/>
    <x v="98"/>
    <s v="O22894750002"/>
    <s v="BOD"/>
    <n v="2289475"/>
    <m/>
    <s v="00016011101 DEPOSITO DE EFECTIVO, DEPOSITANTE: LIDIA ROSARIO GUZMAN QUINTANA, CONCEPTO: PAGO EN EXCESO POR VACACION, CUENTA DE DEPOSITO: CUENTA UNICA DEL TESORO"/>
    <m/>
    <m/>
    <m/>
    <m/>
    <m/>
    <m/>
    <n v="0"/>
    <n v="18"/>
    <s v="NO_CONCILIADO"/>
  </r>
  <r>
    <x v="11"/>
    <m/>
    <x v="11"/>
    <x v="98"/>
    <s v="O22894770002"/>
    <s v="BOD"/>
    <n v="2289477"/>
    <m/>
    <s v="00016011101 DEPOSITO DE EFECTIVO, DEPOSITANTE: HELLEN JEMY SAAVEDRA REGUERIN, CONCEPTO: PAGO EN EXCESO - 01/11/2024 DIA DE TODOS LOS DIFUNTOS, CUENTA DE DEPOSITO: CUENTA UNICA DEL TESORO"/>
    <m/>
    <m/>
    <m/>
    <m/>
    <m/>
    <m/>
    <n v="0"/>
    <n v="18"/>
    <s v="NO_CONCILIADO"/>
  </r>
  <r>
    <x v="11"/>
    <m/>
    <x v="11"/>
    <x v="98"/>
    <s v="O22894790002"/>
    <s v="BOD"/>
    <n v="2289479"/>
    <m/>
    <s v="00016011101 DEPOSITO DE EFECTIVO, DEPOSITANTE: BRIGITTE NINOSKA VARGAS URIBE, CONCEPTO: PAGO EN EXCESO - DIA DE LA MADRE 27/05/2024, CUENTA DE DEPOSITO: CUENTA UNICA DEL TESORO"/>
    <m/>
    <m/>
    <m/>
    <m/>
    <m/>
    <m/>
    <n v="0"/>
    <n v="18"/>
    <s v="NO_CONCILIADO"/>
  </r>
  <r>
    <x v="100"/>
    <m/>
    <x v="100"/>
    <x v="98"/>
    <s v="O22895010002"/>
    <s v="BOD"/>
    <n v="2289501"/>
    <m/>
    <s v="00383012001 DEPOSITO DE EFECTIVO, DEPOSITANTE: AGENCIA BOLIVIANA DE CORREOS, CONCEPTO: REGIONAL SUCRE 21-26/04/2025, CUENTA DE DEPOSITO: CUENTA UNICA DEL TESORO"/>
    <m/>
    <m/>
    <m/>
    <m/>
    <m/>
    <m/>
    <n v="0"/>
    <n v="5031"/>
    <s v="NO_CONCILIADO"/>
  </r>
  <r>
    <x v="42"/>
    <m/>
    <x v="42"/>
    <x v="98"/>
    <s v="O22895000002"/>
    <s v="BOD"/>
    <n v="2289500"/>
    <m/>
    <s v="00670012002 DEPOSITO DE EFECTIVO, DEPOSITANTE: OSCAR ABEL HASSENTEUFEL SALAZAR, CONCEPTO: COMISIÓN, CUENTA DE DEPOSITO: CUENTA UNICA DEL TESORO"/>
    <m/>
    <m/>
    <m/>
    <m/>
    <m/>
    <m/>
    <n v="0"/>
    <n v="553"/>
    <s v="NO_CONCILIADO"/>
  </r>
  <r>
    <x v="100"/>
    <m/>
    <x v="100"/>
    <x v="98"/>
    <s v="O22895020002"/>
    <s v="BOD"/>
    <n v="2289502"/>
    <m/>
    <s v="00383012001 DEPOSITO DE EFECTIVO, DEPOSITANTE: AGENCIA BOLIVIANA DE CORREOS, CONCEPTO: SERVICIOS BASICOS, CUENTA DE DEPOSITO: CUENTA UNICA DEL TESORO"/>
    <m/>
    <m/>
    <m/>
    <m/>
    <m/>
    <m/>
    <n v="0"/>
    <n v="230"/>
    <s v="NO_CONCILIADO"/>
  </r>
  <r>
    <x v="100"/>
    <m/>
    <x v="100"/>
    <x v="98"/>
    <s v="O22895030002"/>
    <s v="BOD"/>
    <n v="2289503"/>
    <m/>
    <s v="00383012001 DEPOSITO DE EFECTIVO, DEPOSITANTE: AGENCIA BOLIVIANA DE CORREOS, CONCEPTO: REGIONAL TARIJA 28/04-03/05/2025, CUENTA DE DEPOSITO: CUENTA UNICA DEL TESORO"/>
    <m/>
    <m/>
    <m/>
    <m/>
    <m/>
    <m/>
    <n v="0"/>
    <n v="1830"/>
    <s v="NO_CONCILIADO"/>
  </r>
  <r>
    <x v="100"/>
    <m/>
    <x v="100"/>
    <x v="98"/>
    <s v="O22895050002"/>
    <s v="BOD"/>
    <n v="2289505"/>
    <m/>
    <s v="00383012001 DEPOSITO DE EFECTIVO, DEPOSITANTE: AGENCIA BOLIVIANA DE CORREOS, CONCEPTO: REGIONAL SANTA CRUZ 1-5/04/2025, CUENTA DE DEPOSITO: CUENTA UNICA DEL TESORO"/>
    <m/>
    <m/>
    <m/>
    <m/>
    <m/>
    <m/>
    <n v="0"/>
    <n v="16682"/>
    <s v="NO_CONCILIADO"/>
  </r>
  <r>
    <x v="100"/>
    <m/>
    <x v="100"/>
    <x v="98"/>
    <s v="O22895060002"/>
    <s v="BOD"/>
    <n v="2289506"/>
    <m/>
    <s v="00383012001 DEPOSITO DE EFECTIVO, DEPOSITANTE: AGENCIA BOLIVIANA DE CORREOS, CONCEPTO: REGIONAL SUCRE 28-30/04/2025, CUENTA DE DEPOSITO: CUENTA UNICA DEL TESORO"/>
    <m/>
    <m/>
    <m/>
    <m/>
    <m/>
    <m/>
    <n v="0"/>
    <n v="1337"/>
    <s v="NO_CONCILIADO"/>
  </r>
  <r>
    <x v="100"/>
    <m/>
    <x v="100"/>
    <x v="98"/>
    <s v="O22895080002"/>
    <s v="BOD"/>
    <n v="2289508"/>
    <m/>
    <s v="00383012001 DEPOSITO DE EFECTIVO, DEPOSITANTE: AGENCIA BOLIVIANA DE CORREOS, CONCEPTO: REGIONAL SANTA CRUZ 7-12/04/2025, CUENTA DE DEPOSITO: CUENTA UNICA DEL TESORO"/>
    <m/>
    <m/>
    <m/>
    <m/>
    <m/>
    <m/>
    <n v="0"/>
    <n v="16723"/>
    <s v="NO_CONCILIADO"/>
  </r>
  <r>
    <x v="100"/>
    <m/>
    <x v="100"/>
    <x v="98"/>
    <s v="O22895090002"/>
    <s v="BOD"/>
    <n v="2289509"/>
    <m/>
    <s v="00383012001 DEPOSITO DE EFECTIVO, DEPOSITANTE: AGENCIA BOLIVIANA DE CORREOS, CONCEPTO: REGIONAL ORURO 21-26/04/2025, CUENTA DE DEPOSITO: CUENTA UNICA DEL TESORO"/>
    <m/>
    <m/>
    <m/>
    <m/>
    <m/>
    <m/>
    <n v="0"/>
    <n v="1669"/>
    <s v="NO_CONCILIADO"/>
  </r>
  <r>
    <x v="100"/>
    <m/>
    <x v="100"/>
    <x v="98"/>
    <s v="O22895100002"/>
    <s v="BOD"/>
    <n v="2289510"/>
    <m/>
    <s v="00383012001 DEPOSITO DE EFECTIVO, DEPOSITANTE: AGENCIA BOLIVIANA DE CORREOS, CONCEPTO: REGIONAL ORURO 28-30/04/2025, CUENTA DE DEPOSITO: CUENTA UNICA DEL TESORO"/>
    <m/>
    <m/>
    <m/>
    <m/>
    <m/>
    <m/>
    <n v="0"/>
    <n v="614"/>
    <s v="NO_CONCILIADO"/>
  </r>
  <r>
    <x v="100"/>
    <m/>
    <x v="100"/>
    <x v="98"/>
    <s v="O22895120002"/>
    <s v="BOD"/>
    <n v="2289512"/>
    <m/>
    <s v="00383012001 DEPOSITO DE EFECTIVO, DEPOSITANTE: AGENCIA BOLIVIANA DE CORREOS, CONCEPTO: REGIONAL POTOSI 24-28/02/2025, CUENTA DE DEPOSITO: CUENTA UNICA DEL TESORO"/>
    <m/>
    <m/>
    <m/>
    <m/>
    <m/>
    <m/>
    <n v="0"/>
    <n v="1928"/>
    <s v="NO_CONCILIADO"/>
  </r>
  <r>
    <x v="100"/>
    <m/>
    <x v="100"/>
    <x v="98"/>
    <s v="O22895130002"/>
    <s v="BOD"/>
    <n v="2289513"/>
    <m/>
    <s v="00383012001 DEPOSITO DE EFECTIVO, DEPOSITANTE: AGENCIA BOLIVIANA DE CORREOS, CONCEPTO: REGIONAL COCHABAMBA 21-26/04/2025, CUENTA DE DEPOSITO: CUENTA UNICA DEL TESORO"/>
    <m/>
    <m/>
    <m/>
    <m/>
    <m/>
    <m/>
    <n v="0"/>
    <n v="14533"/>
    <s v="NO_CONCILIADO"/>
  </r>
  <r>
    <x v="100"/>
    <m/>
    <x v="100"/>
    <x v="98"/>
    <s v="O22895160002"/>
    <s v="BOD"/>
    <n v="2289516"/>
    <m/>
    <s v="00383012001 DEPOSITO DE EFECTIVO, DEPOSITANTE: AGENCIA BOLIVIANA DE CORREOS, CONCEPTO: REGIONAL COCHABAMBA 28-30/04/2025, CUENTA DE DEPOSITO: CUENTA UNICA DEL TESORO"/>
    <m/>
    <m/>
    <m/>
    <m/>
    <m/>
    <m/>
    <n v="0"/>
    <n v="6136"/>
    <s v="NO_CONCILIADO"/>
  </r>
  <r>
    <x v="100"/>
    <m/>
    <x v="100"/>
    <x v="98"/>
    <s v="O22895170002"/>
    <s v="BOD"/>
    <n v="2289517"/>
    <m/>
    <s v="00383012001 DEPOSITO DE EFECTIVO, DEPOSITANTE: AGENCIA BOLIVIANA DE CORREOS, CONCEPTO: REGIONAL SUCRE 2-10/05/2025, CUENTA DE DEPOSITO: CUENTA UNICA DEL TESORO"/>
    <m/>
    <m/>
    <m/>
    <m/>
    <m/>
    <m/>
    <n v="0"/>
    <n v="4841"/>
    <s v="NO_CONCILIADO"/>
  </r>
  <r>
    <x v="100"/>
    <m/>
    <x v="100"/>
    <x v="98"/>
    <s v="O22895190002"/>
    <s v="BOD"/>
    <n v="2289519"/>
    <m/>
    <s v="00383012001 DEPOSITO DE EFECTIVO, DEPOSITANTE: AGENCIA BOLIVIANA DE CORREOS, CONCEPTO: REGIONAL TARIJA 5-10/05/2025, CUENTA DE DEPOSITO: CUENTA UNICA DEL TESORO"/>
    <m/>
    <m/>
    <m/>
    <m/>
    <m/>
    <m/>
    <n v="0"/>
    <n v="550"/>
    <s v="NO_CONCILIADO"/>
  </r>
  <r>
    <x v="11"/>
    <m/>
    <x v="11"/>
    <x v="98"/>
    <s v="O22894630002"/>
    <s v="BOD"/>
    <n v="2289463"/>
    <m/>
    <s v="00016011101 DEPOSITO DE EFECTIVO, DEPOSITANTE: ROCIO APAZA RAMOS, CONCEPTO: PAGO EN EXCESO - JUSTIFICATIVO MEDICO, CUENTA DE DEPOSITO: CUENTA UNICA DEL TESORO"/>
    <m/>
    <m/>
    <m/>
    <m/>
    <m/>
    <m/>
    <n v="0"/>
    <n v="36"/>
    <s v="NO_CONCILIADO"/>
  </r>
  <r>
    <x v="11"/>
    <m/>
    <x v="11"/>
    <x v="98"/>
    <s v="O22894660002"/>
    <s v="BOD"/>
    <n v="2289466"/>
    <m/>
    <s v="00016011101 DEPOSITO DE EFECTIVO, DEPOSITANTE: EVA OVIDIA COARITE CHOQUE, CONCEPTO: PAGO EN EXCESO - DIA DE LA MUJER 11/10/2024, CUENTA DE DEPOSITO: CUENTA UNICA DEL TESORO"/>
    <m/>
    <m/>
    <m/>
    <m/>
    <m/>
    <m/>
    <n v="0"/>
    <n v="18"/>
    <s v="NO_CONCILIADO"/>
  </r>
  <r>
    <x v="11"/>
    <m/>
    <x v="11"/>
    <x v="98"/>
    <s v="O22894680002"/>
    <s v="BOD"/>
    <n v="2289468"/>
    <m/>
    <s v="00016011101 DEPOSITO DE EFECTIVO, DEPOSITANTE: FELIPE PAUL CONCHA AGUILERA, CONCEPTO: PAGO EN EXCESO - DIA DEL PADRE 19/03/2024, CUENTA DE DEPOSITO: CUENTA UNICA DEL TESORO"/>
    <m/>
    <m/>
    <m/>
    <m/>
    <m/>
    <m/>
    <n v="0"/>
    <n v="18"/>
    <s v="NO_CONCILIADO"/>
  </r>
  <r>
    <x v="11"/>
    <m/>
    <x v="11"/>
    <x v="98"/>
    <s v="O22894720002"/>
    <s v="BOD"/>
    <n v="2289472"/>
    <m/>
    <s v="00016011101 DEPOSITO DE EFECTIVO, DEPOSITANTE: MARYLUZ CONDE SILVA, CONCEPTO: PAGO EN EXCESO - DIA INTERNACIONAL DE LA MUJER 08/03/2024, CUENTA DE DEPOSITO: CUENTA UNICA DEL TESORO"/>
    <m/>
    <m/>
    <m/>
    <m/>
    <m/>
    <m/>
    <n v="0"/>
    <n v="18"/>
    <s v="NO_CONCILIADO"/>
  </r>
  <r>
    <x v="2"/>
    <m/>
    <x v="2"/>
    <x v="98"/>
    <s v="O22895250002"/>
    <s v="BOD"/>
    <n v="2289525"/>
    <m/>
    <s v="00099021001 DEPOSITO DE EFECTIVO, DEPOSITANTE: FELIX TOLA CHURA, CONCEPTO: REVERSION POR DIAS DE HABERES PERCIBIDOS INDEBIDAMENTE, CUENTA DE DEPOSITO: CUENTA UNICA DEL TESORO"/>
    <m/>
    <m/>
    <m/>
    <m/>
    <m/>
    <m/>
    <n v="0"/>
    <n v="2539.5500000000002"/>
    <s v="NO_CONCILIADO"/>
  </r>
  <r>
    <x v="119"/>
    <m/>
    <x v="119"/>
    <x v="98"/>
    <s v="O22896400002"/>
    <s v="BOD"/>
    <n v="2289640"/>
    <m/>
    <s v="00099021001 DEPOSITO DE EFECTIVO, DEPOSITANTE: SENARI, CONCEPTO: DEVOLUCION DE FONDOS EN AVANCE PREV. 39, CUENTA DE DEPOSITO: CUENTA UNICA DEL TESORO"/>
    <m/>
    <m/>
    <m/>
    <m/>
    <m/>
    <m/>
    <n v="0"/>
    <n v="2.8"/>
    <s v="NO_CONCILIADO"/>
  </r>
  <r>
    <x v="89"/>
    <m/>
    <x v="89"/>
    <x v="98"/>
    <s v="O22896420002"/>
    <s v="BOD"/>
    <n v="2289642"/>
    <m/>
    <s v="00389022001 DEPOSITO DE EFECTIVO, DEPOSITANTE: NAABOL, CONCEPTO: DEVOLUCION POR SALDOS NO EJECUTADOS C 31 # 210, CUENTA DE DEPOSITO: CUENTA UNICA DEL TESORO"/>
    <m/>
    <m/>
    <m/>
    <m/>
    <m/>
    <m/>
    <n v="0"/>
    <n v="87.56"/>
    <s v="NO_CONCILIADO"/>
  </r>
  <r>
    <x v="76"/>
    <m/>
    <x v="76"/>
    <x v="98"/>
    <s v="O22896570002"/>
    <s v="BOD"/>
    <n v="2289657"/>
    <m/>
    <s v="00572012001 DEPOSITO DE EFECTIVO, DEPOSITANTE: MIRIAM ELIZA GUACHALLA QUISPE, CONCEPTO: DEVOLUCION, CUENTA DE DEPOSITO: CUENTA UNICA DEL TESORO"/>
    <m/>
    <m/>
    <m/>
    <m/>
    <m/>
    <m/>
    <n v="0"/>
    <n v="95.7"/>
    <s v="NO_CONCILIADO"/>
  </r>
  <r>
    <x v="0"/>
    <m/>
    <x v="0"/>
    <x v="98"/>
    <s v="O22896790002"/>
    <s v="BOD"/>
    <n v="2289679"/>
    <m/>
    <s v="00081011101 DEPOSITO DE EFECTIVO, DEPOSITANTE: RUTH SANDRA JARAMILLO ORTIZ, CONCEPTO: RENOVACION DE TARJETA, CUENTA DE DEPOSITO: CUENTA UNICA DEL TESORO"/>
    <m/>
    <m/>
    <m/>
    <m/>
    <m/>
    <m/>
    <n v="0"/>
    <n v="25"/>
    <s v="NO_CONCILIADO"/>
  </r>
  <r>
    <x v="22"/>
    <m/>
    <x v="22"/>
    <x v="98"/>
    <s v="O22896910002"/>
    <s v="BOD"/>
    <n v="2289691"/>
    <m/>
    <s v="00046171101 DEPOSITO DE EFECTIVO, DEPOSITANTE: ROSSETTI BOLIVIA S.R.L., CONCEPTO: PAGO DE SANCION PECUNIARIA, CUENTA DE DEPOSITO: CUENTA UNICA DEL TESORO"/>
    <m/>
    <m/>
    <m/>
    <m/>
    <m/>
    <m/>
    <n v="0"/>
    <n v="1334"/>
    <s v="NO_CONCILIADO"/>
  </r>
  <r>
    <x v="11"/>
    <m/>
    <x v="11"/>
    <x v="98"/>
    <s v="O22896940002"/>
    <s v="BOD"/>
    <n v="2289694"/>
    <m/>
    <s v="00016011101 DEPOSITO DE EFECTIVO, DEPOSITANTE: ELIANA IVONNE MENA PATZI, CONCEPTO: DEPÓSITO, CUENTA DE DEPOSITO: CUENTA UNICA DEL TESORO"/>
    <m/>
    <m/>
    <m/>
    <m/>
    <m/>
    <m/>
    <n v="0"/>
    <n v="120"/>
    <s v="NO_CONCILIADO"/>
  </r>
  <r>
    <x v="11"/>
    <m/>
    <x v="11"/>
    <x v="98"/>
    <s v="O22896950002"/>
    <s v="BOD"/>
    <n v="2289695"/>
    <m/>
    <s v="00016011101 DEPOSITO DE EFECTIVO, DEPOSITANTE: SILVIA DIAZ CHAVEZ, CONCEPTO: DEPÓSITO, CUENTA DE DEPOSITO: CUENTA UNICA DEL TESORO"/>
    <m/>
    <m/>
    <m/>
    <m/>
    <m/>
    <m/>
    <n v="0"/>
    <n v="120"/>
    <s v="NO_CONCILIADO"/>
  </r>
  <r>
    <x v="117"/>
    <m/>
    <x v="117"/>
    <x v="98"/>
    <s v="B22894870002"/>
    <s v="BOD"/>
    <n v="2289487"/>
    <m/>
    <s v="00578012002 DEP.DE CHEQ.AJENOS,RET.DE CAM.,CONCEPTO: REVERSION,DEP.: BOLIVIANA DE AVIACION , PROCEDENCIA: BANCO UNION S.A., CHEQUE: 19921, FECHA DE EMISION:23/05/2025"/>
    <m/>
    <m/>
    <m/>
    <m/>
    <m/>
    <m/>
    <n v="0"/>
    <n v="4920"/>
    <s v="NO_CONCILIADO"/>
  </r>
  <r>
    <x v="2"/>
    <m/>
    <x v="2"/>
    <x v="98"/>
    <s v="B22895430002"/>
    <s v="BOD"/>
    <n v="2289543"/>
    <m/>
    <s v="00099021001 DEP.DE CHEQ.AJENOS,RET.DE CAM.,CONCEPTO: DEPÓSITO,DEP.: BOA , PROCEDENCIA: BANCO UNION S.A., CHEQUE: 19900, FECHA DE EMISION:21/05/2025"/>
    <m/>
    <m/>
    <m/>
    <m/>
    <m/>
    <m/>
    <n v="0"/>
    <n v="1160"/>
    <s v="NO_CONCILIADO"/>
  </r>
  <r>
    <x v="105"/>
    <m/>
    <x v="105"/>
    <x v="98"/>
    <s v="B22895440002"/>
    <s v="BOD"/>
    <n v="2289544"/>
    <m/>
    <s v="00591012001 DEP.DE CHEQ.AJENOS,RET.DE CAM.,CONCEPTO: SG HR: MT/2025-03872,DEP.: E.E.T.C. MI TELEFERICO , PROCEDENCIA: BANCO UNION S.A., CHEQUE: 4217, FECHA DE EMISION:15/05/2025"/>
    <m/>
    <m/>
    <m/>
    <m/>
    <m/>
    <m/>
    <n v="0"/>
    <n v="1810"/>
    <s v="NO_CONCILIADO"/>
  </r>
  <r>
    <x v="105"/>
    <m/>
    <x v="105"/>
    <x v="98"/>
    <s v="B22895460002"/>
    <s v="BOD"/>
    <n v="2289546"/>
    <m/>
    <s v="00591012001 DEP.DE CHEQ.AJENOS,RET.DE CAM.,CONCEPTO: SG HR: MT/2025-03901,DEP.: E.E.T.C. MI TELEFERICO , PROCEDENCIA: BANCO UNION S.A., CHEQUE: 4223, FECHA DE EMISION:19/05/2025"/>
    <m/>
    <m/>
    <m/>
    <m/>
    <m/>
    <m/>
    <n v="0"/>
    <n v="8352"/>
    <s v="NO_CONCILIADO"/>
  </r>
  <r>
    <x v="105"/>
    <m/>
    <x v="105"/>
    <x v="98"/>
    <s v="B22895500002"/>
    <s v="BOD"/>
    <n v="2289550"/>
    <m/>
    <s v="00591012001 DEP.DE CHEQ.AJENOS,RET.DE CAM.,CONCEPTO: SG HR: MT/2025-03930,DEP.: E.E.T.C. MI TELEFERICO , PROCEDENCIA: BANCO UNION S.A., CHEQUE: 4224, FECHA DE EMISION:19/05/2025"/>
    <m/>
    <m/>
    <m/>
    <m/>
    <m/>
    <m/>
    <n v="0"/>
    <n v="348"/>
    <s v="NO_CONCILIADO"/>
  </r>
  <r>
    <x v="105"/>
    <m/>
    <x v="105"/>
    <x v="98"/>
    <s v="B22895510002"/>
    <s v="BOD"/>
    <n v="2289551"/>
    <m/>
    <s v="00591012001 DEP.DE CHEQ.AJENOS,RET.DE CAM.,CONCEPTO: SG HR: MT/2025-03893,DEP.: E.E.T.C. MI TELEFERICO , PROCEDENCIA: BANCO UNION S.A., CHEQUE: 4225, FECHA DE EMISION:19/05/2025"/>
    <m/>
    <m/>
    <m/>
    <m/>
    <m/>
    <m/>
    <n v="0"/>
    <n v="350"/>
    <s v="NO_CONCILIADO"/>
  </r>
  <r>
    <x v="105"/>
    <m/>
    <x v="105"/>
    <x v="98"/>
    <s v="B22895520002"/>
    <s v="BOD"/>
    <n v="2289552"/>
    <m/>
    <s v="00591012001 DEP.DE CHEQ.AJENOS,RET.DE CAM.,CONCEPTO: SG HR: MT/2025-03909,DEP.: E.E.T.C. MI TELEFERICO , PROCEDENCIA: BANCO UNION S.A., CHEQUE: 4226, FECHA DE EMISION:20/05/2025"/>
    <m/>
    <m/>
    <m/>
    <m/>
    <m/>
    <m/>
    <n v="0"/>
    <n v="348"/>
    <s v="NO_CONCILIADO"/>
  </r>
  <r>
    <x v="105"/>
    <m/>
    <x v="105"/>
    <x v="98"/>
    <s v="B22895540002"/>
    <s v="BOD"/>
    <n v="2289554"/>
    <m/>
    <s v="00591012001 DEP.DE CHEQ.AJENOS,RET.DE CAM.,CONCEPTO: SG HR: MT/2025-03814,DEP.: E.E.T.C. MI TELEFERICO , PROCEDENCIA: BANCO UNION S.A., CHEQUE: 4228, FECHA DE EMISION:21/05/2025"/>
    <m/>
    <m/>
    <m/>
    <m/>
    <m/>
    <m/>
    <n v="0"/>
    <n v="13.11"/>
    <s v="NO_CONCILIADO"/>
  </r>
  <r>
    <x v="86"/>
    <m/>
    <x v="86"/>
    <x v="98"/>
    <s v="Q22267720002"/>
    <s v="CRV"/>
    <n v="2226772"/>
    <m/>
    <s v="NUMERO DE LIBRETA CUT: 00599079203 OPERACIÓN E82 TRANSFERENCIA BDP FINPRO A LA CUT DESEMBOLSO NRO 6 FINPRO 20029 IMPLEMENTACION PLANTA DE TRANSFORMACION DE PRODUCTOS DE LA AMAZONIA BOLIVIANA EBA"/>
    <m/>
    <m/>
    <m/>
    <m/>
    <m/>
    <m/>
    <n v="0"/>
    <n v="340265.2"/>
    <s v="NO_CONCILIADO"/>
  </r>
  <r>
    <x v="4"/>
    <m/>
    <x v="4"/>
    <x v="98"/>
    <s v="G31487430001"/>
    <s v="CVD"/>
    <n v="3148743"/>
    <m/>
    <s v="COBRO COSTOS DE PAPELERIA SEGUN TRANSFERENCIA DEL EXTERIOR POR ORDEN DE EDGE COMERCIALIZACAO S.A. (SAO PAULO BRASIL) REF.: CRED INV/ND-ED-03/25, EXB-ED-03/25 / EXB-EDC-03/25, EXB-EDI-02/25 / EXB-EDCI-02/25 FECHA VALOR 23/05/2025 LIB. 00513012015 YPFB-HEROES DEL CHACO-BS"/>
    <m/>
    <m/>
    <m/>
    <m/>
    <m/>
    <m/>
    <n v="60"/>
    <n v="0"/>
    <s v="NO_CONCILIADO"/>
  </r>
  <r>
    <x v="12"/>
    <m/>
    <x v="12"/>
    <x v="98"/>
    <s v="Q22270190002"/>
    <s v="CRV"/>
    <n v="2227019"/>
    <m/>
    <s v="NUMERO DE LIBRETA CUT: 000990204113 OPERACIÓN E18 TRANSFERENCIA DEL SISTEMA FINANCIERO POR CUENTA DE TERCEROS A LA CUT PAGO ABONO A CUENTA UNICA DEL TESORO LIBRETA BOLIVIA CAMBIA No. 000990204113 DEL BANCO CENTRAL DE BOLIVIA CUENTA 3987 MINISTERIO DE LA PRESIDENCIA UNIDAD DE PROYECTOS ESPECIALES"/>
    <m/>
    <m/>
    <m/>
    <m/>
    <m/>
    <m/>
    <n v="0"/>
    <n v="75103.17"/>
    <s v="NO_CONCILIADO"/>
  </r>
  <r>
    <x v="12"/>
    <m/>
    <x v="12"/>
    <x v="98"/>
    <s v="Q22270330002"/>
    <s v="CRV"/>
    <n v="2227033"/>
    <m/>
    <s v="NUMERO DE LIBRETA CUT: 000990204113 OPERACIÓN E18 TRANSFERENCIA DEL SISTEMA FINANCIERO POR CUENTA DE TERCEROS A LA CUT PAGO ABONO A CUENTA UNICA DEL TESORO LIBRETA BOLIVIA CAMBIA No. 000990204113 DEL BANCO CENTRAL DE BOLIVIA CUENTA 3987 MINISTERIO DE LA PRESIDENCIA UNIDAD DE PROYECTOS ESPECIALES"/>
    <m/>
    <m/>
    <m/>
    <m/>
    <m/>
    <m/>
    <n v="0"/>
    <n v="75103.17"/>
    <s v="NO_CONCILIADO"/>
  </r>
  <r>
    <x v="12"/>
    <m/>
    <x v="12"/>
    <x v="98"/>
    <s v="Q22271000002"/>
    <s v="CRV"/>
    <n v="2227100"/>
    <m/>
    <s v="NUMERO DE LIBRETA CUT: 000990204113 OPERACIÓN E18 TRANSFERENCIA DEL SISTEMA FINANCIERO POR CUENTA DE TERCEROS A LA CUT PAGO ABONO A CUENTA UNICA DEL TESORO LIBRETA BOLIVIA CAMBIA No. 000990204113 DEL BANCO CENTRAL DE BOLIVIA CUENTA 3987 MINISTERIO DE LA PRESIDENCIA UNIDAD DE PROYECTOS ESPECIALES"/>
    <m/>
    <m/>
    <m/>
    <m/>
    <m/>
    <m/>
    <n v="0"/>
    <n v="75103.17"/>
    <s v="NO_CONCILIADO"/>
  </r>
  <r>
    <x v="94"/>
    <m/>
    <x v="94"/>
    <x v="98"/>
    <s v="Q22272380002"/>
    <s v="CRV"/>
    <n v="2227238"/>
    <m/>
    <s v="NUMERO DE LIBRETA CUT: LIBRETA NÂ° 00373024105 OPERACIÓN E75 TRANSFERENCIA DE LA CUENTA FISCAL BUN A LA CUT EN MN TRANSFERENCIA DE FONDOS A SOLICITUD DEL: GOBIERNO AUTONOMO MUNICIPAL SAN LORENZO, CITE: OF.DESP. GAMSL NÂ° 404/2025 CUENTA CUT 3987 LIBRETA NÂ° 00373024105 &quot;FDI - TRANSFERNCIAS PROG"/>
    <m/>
    <m/>
    <m/>
    <m/>
    <m/>
    <m/>
    <n v="0"/>
    <n v="177840.88"/>
    <s v="NO_CONCILIADO"/>
  </r>
  <r>
    <x v="94"/>
    <m/>
    <x v="94"/>
    <x v="98"/>
    <s v="Q22272390002"/>
    <s v="CRV"/>
    <n v="2227239"/>
    <m/>
    <s v="NUMERO DE LIBRETA CUT: LIBRETA NÂ° 00373024105 OPERACIÓN E75 TRANSFERENCIA DE LA CUENTA FISCAL BUN A LA CUT EN MN TRANSFERENCIA DE FONDOS A SOLICITUD DE: GOBIERNO AUTONOMO MUNICIPAL DE PUERTO SUAREZ, CITE: NÂ° 188/2025 CUENTA CUT 3987 LIBRETA NÂ° 00373024105 FDI-TRANSFERENCIAS PROGRAMADAS Y/O"/>
    <m/>
    <m/>
    <m/>
    <m/>
    <m/>
    <m/>
    <n v="0"/>
    <n v="7193.42"/>
    <s v="NO_CONCILIADO"/>
  </r>
  <r>
    <x v="13"/>
    <m/>
    <x v="13"/>
    <x v="98"/>
    <s v="F0025357"/>
    <s v="NTE"/>
    <n v="11996497"/>
    <m/>
    <s v="De: 00099021001 Transferencia de recursos a solicitud del Fondo de Desarrollo del Sistema Financiero y de Apoyo al Sector Productivo mediante nota CITE: FSF-DAA-NE- Nos 1499 Y 1685/2025 Informe FSF-DAA-INF-474/2025 y notas internas MEFP/VTCP/DGCP/UF/Nos 171 y 200/2025 de la Dirección General de Crédito Público (operación bimonetaria) para pago de sueldo adeudados (TC 6,86) H.R. 2025- 18128, 21045-R"/>
    <m/>
    <m/>
    <m/>
    <m/>
    <m/>
    <m/>
    <n v="31888.71"/>
    <n v="0"/>
    <s v="NO_CONCILIADO"/>
  </r>
  <r>
    <x v="13"/>
    <m/>
    <x v="13"/>
    <x v="98"/>
    <s v="S11275850003"/>
    <s v="CRV"/>
    <n v="1127585"/>
    <m/>
    <s v="||PAGO PRESTAMO BID 846-SF-BO VCTO.24-05-2025 POR CUENTA DEL FNDR SEGUN COD.LIQ.019966 VALOR 26-05-2025 CAPITAL USD10.244,10 INTERESES USD29.503,00 LIBRETA NRO 00099021001 TGN-RECURSOS ORDINARIOS (3987) - ALIVIO MDRI"/>
    <m/>
    <m/>
    <m/>
    <m/>
    <m/>
    <m/>
    <n v="0"/>
    <n v="276639.82"/>
    <s v="NO_CONCILIADO"/>
  </r>
  <r>
    <x v="89"/>
    <m/>
    <x v="89"/>
    <x v="98"/>
    <s v="S11275810003"/>
    <s v="COB"/>
    <n v="1127581"/>
    <m/>
    <s v="||TRANSFERENCIA DE FONDOS S/G MENSAJES SWIFT NROS. 7032 Y 7036 NOTA CITE CAR/DGE-DNAF/N°0031/2025 DE F.29.01.2025. (HRE-TGL-1912) ENVIADA POR LA NAVEGACION AEREA Y AEROPUERTOS BOLIVIANOS (SECTOR PÚBLICO). DEBITO DE LA LIB. 00389012001 NAABOL- ADMINISTRACIÓN , REPOSICIÓN DE ÚTILES DE ESCRITORIO"/>
    <m/>
    <m/>
    <m/>
    <m/>
    <m/>
    <m/>
    <n v="60"/>
    <n v="0"/>
    <s v="NO_CONCILIADO"/>
  </r>
  <r>
    <x v="56"/>
    <m/>
    <x v="56"/>
    <x v="98"/>
    <s v="S11275910003"/>
    <s v="COB"/>
    <n v="1127591"/>
    <m/>
    <s v="||TRANSFERENCIA DE FONDOS S/G MENSAJES SWIFTS NROS. 7033-7034 EN ATENCIÓN A NOTA: DGAC/DAF/FIN/NE-0008/25 DE F.29/1/2025 (HRE-TGL-1866) ENVIADO POR LA DIRECCIÓN GENERAL DE AERONÁUTICA CIVIL (SECTOR PÚBLICO). DEBITO DE LA LIBRETA 00117012001 DGAC, REPOSICIÓN ÚTILES DE ESCRITORIO."/>
    <m/>
    <m/>
    <m/>
    <m/>
    <m/>
    <m/>
    <n v="60"/>
    <n v="0"/>
    <s v="NO_CONCILIADO"/>
  </r>
  <r>
    <x v="22"/>
    <m/>
    <x v="22"/>
    <x v="99"/>
    <s v="O22899120002"/>
    <s v="BOD"/>
    <n v="2289912"/>
    <m/>
    <s v="00046171101 DEPOSITO DE EFECTIVO, DEPOSITANTE: TERCAVGROUP IMPORTACIONES Y REPRESENTACIONES, CONCEPTO: PAGO DE MULTA, CUENTA DE DEPOSITO: CUENTA UNICA DEL TESORO"/>
    <m/>
    <m/>
    <m/>
    <m/>
    <m/>
    <m/>
    <n v="0"/>
    <n v="5000"/>
    <s v="NO_CONCILIADO"/>
  </r>
  <r>
    <x v="22"/>
    <m/>
    <x v="22"/>
    <x v="99"/>
    <s v="O22899630002"/>
    <s v="BOD"/>
    <n v="2289963"/>
    <m/>
    <s v="00046171101 DEPOSITO DE EFECTIVO, DEPOSITANTE: IMPORTADORA COMERCIAL MEDITEC, CONCEPTO: SANCION PECUNIARIA, CUENTA DE DEPOSITO: CUENTA UNICA DEL TESORO"/>
    <m/>
    <m/>
    <m/>
    <m/>
    <m/>
    <m/>
    <n v="0"/>
    <n v="1000"/>
    <s v="NO_CONCILIADO"/>
  </r>
  <r>
    <x v="22"/>
    <m/>
    <x v="22"/>
    <x v="99"/>
    <s v="O22899870002"/>
    <s v="BOD"/>
    <n v="2289987"/>
    <m/>
    <s v="00046171101 DEPOSITO DE EFECTIVO, DEPOSITANTE: LABORATORIOS BAGO DE BOLIVIA S.A., CONCEPTO: PAGO DE SANCION PECUNIARIA, CUENTA DE DEPOSITO: CUENTA UNICA DEL TESORO"/>
    <m/>
    <m/>
    <m/>
    <m/>
    <m/>
    <m/>
    <n v="0"/>
    <n v="5000"/>
    <s v="NO_CONCILIADO"/>
  </r>
  <r>
    <x v="22"/>
    <m/>
    <x v="22"/>
    <x v="99"/>
    <s v="O22899890002"/>
    <s v="BOD"/>
    <n v="2289989"/>
    <m/>
    <s v="00046171101 DEPOSITO DE EFECTIVO, DEPOSITANTE: MEDICALMIX LTDA, CONCEPTO: INGRESOS POR VENTA DE SERVICIOS, CUENTA DE DEPOSITO: CUENTA UNICA DEL TESORO"/>
    <m/>
    <m/>
    <m/>
    <m/>
    <m/>
    <m/>
    <n v="0"/>
    <n v="5000"/>
    <s v="NO_CONCILIADO"/>
  </r>
  <r>
    <x v="2"/>
    <m/>
    <x v="2"/>
    <x v="99"/>
    <s v="O22899910002"/>
    <s v="BOD"/>
    <n v="2289991"/>
    <m/>
    <s v="00099021001 DEPOSITO DE EFECTIVO, DEPOSITANTE: WENDY SHIRLEY GUISBERT SANCHEZ, CONCEPTO: DEPÓSITO POR EXCEDENTE POR TOPE SALARIAL, CUENTA DE DEPOSITO: CUENTA UNICA DEL TESORO"/>
    <m/>
    <m/>
    <m/>
    <m/>
    <m/>
    <m/>
    <n v="0"/>
    <n v="679.03"/>
    <s v="NO_CONCILIADO"/>
  </r>
  <r>
    <x v="22"/>
    <m/>
    <x v="22"/>
    <x v="99"/>
    <s v="O22900270002"/>
    <s v="BOD"/>
    <n v="2290027"/>
    <m/>
    <s v="00046171101 DEPOSITO DE EFECTIVO, DEPOSITANTE: HASSGA IMP. EXP., CONCEPTO: SANCION POR INCUMPLIMIENTO A LA NORMA RESOLUCION ADMINISTRATIVA S/275, CUENTA DE DEPOSITO: CUENTA UNICA DEL TESORO"/>
    <m/>
    <m/>
    <m/>
    <m/>
    <m/>
    <m/>
    <n v="0"/>
    <n v="1666"/>
    <s v="NO_CONCILIADO"/>
  </r>
  <r>
    <x v="2"/>
    <m/>
    <x v="2"/>
    <x v="99"/>
    <s v="O22900510002"/>
    <s v="BOD"/>
    <n v="2290051"/>
    <m/>
    <s v="00099021001 DEPOSITO DE EFECTIVO, DEPOSITANTE: ROSSY MARY CAMAAÑO GUZMAN, CONCEPTO: DEVOLUCION DE PASAJES NO UTILIZADOS GESTIOON 2024, CUENTA DE DEPOSITO: CUENTA UNICA DEL TESORO"/>
    <m/>
    <m/>
    <m/>
    <m/>
    <m/>
    <m/>
    <n v="0"/>
    <n v="1138"/>
    <s v="NO_CONCILIADO"/>
  </r>
  <r>
    <x v="21"/>
    <m/>
    <x v="21"/>
    <x v="99"/>
    <s v="O22900730002"/>
    <s v="BOD"/>
    <n v="2290073"/>
    <m/>
    <s v="00132042003 DEPOSITO DE EFECTIVO, DEPOSITANTE: CRISTIAN ARIEL ZENTENO MOSCOSO, CONCEPTO: DEVOLUCION FONDOS EN AVANCE, CUENTA DE DEPOSITO: CUENTA UNICA DEL TESORO"/>
    <m/>
    <m/>
    <m/>
    <m/>
    <m/>
    <m/>
    <n v="0"/>
    <n v="10"/>
    <s v="NO_CONCILIADO"/>
  </r>
  <r>
    <x v="5"/>
    <m/>
    <x v="5"/>
    <x v="99"/>
    <s v="B22898740002"/>
    <s v="BOD"/>
    <n v="2289874"/>
    <m/>
    <s v="00099021001 DEP.DE CHEQ.AJENOS,RET.DE CAM.,CONCEPTO: INCAPACIDADES,DEP.: CAJA NACIONAL DE SALUD , PROCEDENCIA: BANCO UNION S.A., CHEQUE: 27837, FECHA DE EMISION:22/05/2025"/>
    <m/>
    <m/>
    <m/>
    <m/>
    <m/>
    <m/>
    <n v="0"/>
    <n v="269214.32"/>
    <s v="NO_CONCILIADO"/>
  </r>
  <r>
    <x v="5"/>
    <m/>
    <x v="5"/>
    <x v="99"/>
    <s v="B22898770002"/>
    <s v="BOD"/>
    <n v="2289877"/>
    <m/>
    <s v="00099021001 DEP.DE CHEQ.AJENOS,RET.DE CAM.,CONCEPTO: INCAPACIDADES,DEP.: CAJA NACIONAL DE SALUD , PROCEDENCIA: BANCO UNION S.A., CHEQUE: 104583, FECHA DE EMISION:13/05/2025"/>
    <m/>
    <m/>
    <m/>
    <m/>
    <m/>
    <m/>
    <n v="0"/>
    <n v="63821.35"/>
    <s v="NO_CONCILIADO"/>
  </r>
  <r>
    <x v="5"/>
    <m/>
    <x v="5"/>
    <x v="99"/>
    <s v="B22898800002"/>
    <s v="BOD"/>
    <n v="2289880"/>
    <m/>
    <s v="00099021001 DEP.DE CHEQ.AJENOS,RET.DE CAM.,CONCEPTO: INCAPACIDADES,DEP.: CAJA NACIONAL DE SALUD , PROCEDENCIA: BANCO UNION S.A., CHEQUE: 104579, FECHA DE EMISION:13/05/2025"/>
    <m/>
    <m/>
    <m/>
    <m/>
    <m/>
    <m/>
    <n v="0"/>
    <n v="129.78"/>
    <s v="NO_CONCILIADO"/>
  </r>
  <r>
    <x v="5"/>
    <m/>
    <x v="5"/>
    <x v="99"/>
    <s v="B22898810002"/>
    <s v="BOD"/>
    <n v="2289881"/>
    <m/>
    <s v="00099021001 DEP.DE CHEQ.AJENOS,RET.DE CAM.,CONCEPTO: INCAPACIDADES,DEP.: CAJA NACIONAL DE SALUD , PROCEDENCIA: BANCO UNION S.A., CHEQUE: 104584, FECHA DE EMISION:13/05/2025"/>
    <m/>
    <m/>
    <m/>
    <m/>
    <m/>
    <m/>
    <n v="0"/>
    <n v="14476.5"/>
    <s v="NO_CONCILIADO"/>
  </r>
  <r>
    <x v="5"/>
    <m/>
    <x v="5"/>
    <x v="99"/>
    <s v="B22898820002"/>
    <s v="BOD"/>
    <n v="2289882"/>
    <m/>
    <s v="00099021001 DEP.DE CHEQ.AJENOS,RET.DE CAM.,CONCEPTO: INCAPACIDADES,DEP.: CAJA NACIONAL DE SALUD , PROCEDENCIA: BANCO UNION S.A., CHEQUE: 104585, FECHA DE EMISION:13/05/2025"/>
    <m/>
    <m/>
    <m/>
    <m/>
    <m/>
    <m/>
    <n v="0"/>
    <n v="27750.33"/>
    <s v="NO_CONCILIADO"/>
  </r>
  <r>
    <x v="5"/>
    <m/>
    <x v="5"/>
    <x v="99"/>
    <s v="B22898830002"/>
    <s v="BOD"/>
    <n v="2289883"/>
    <m/>
    <s v="00099021001 DEP.DE CHEQ.AJENOS,RET.DE CAM.,CONCEPTO: INCAPACIDADES,DEP.: CAJA NACIONAL DE SALUD , PROCEDENCIA: BANCO UNION S.A., CHEQUE: 104586, FECHA DE EMISION:13/05/2025"/>
    <m/>
    <m/>
    <m/>
    <m/>
    <m/>
    <m/>
    <n v="0"/>
    <n v="338417.01"/>
    <s v="NO_CONCILIADO"/>
  </r>
  <r>
    <x v="5"/>
    <m/>
    <x v="5"/>
    <x v="99"/>
    <s v="B22898840002"/>
    <s v="BOD"/>
    <n v="2289884"/>
    <m/>
    <s v="00099021001 DEP.DE CHEQ.AJENOS,RET.DE CAM.,CONCEPTO: INCAPACIDADES,DEP.: CAJA NACIONAL DE SALUD , PROCEDENCIA: BANCO UNION S.A., CHEQUE: 104591, FECHA DE EMISION:13/05/2025"/>
    <m/>
    <m/>
    <m/>
    <m/>
    <m/>
    <m/>
    <n v="0"/>
    <n v="29871"/>
    <s v="NO_CONCILIADO"/>
  </r>
  <r>
    <x v="5"/>
    <m/>
    <x v="5"/>
    <x v="99"/>
    <s v="B22898860002"/>
    <s v="BOD"/>
    <n v="2289886"/>
    <m/>
    <s v="00099021001 DEP.DE CHEQ.AJENOS,RET.DE CAM.,CONCEPTO: INCAPACIDADES,DEP.: CAJA NACIONAL DE SALUD , PROCEDENCIA: BANCO UNION S.A., CHEQUE: 104595, FECHA DE EMISION:13/05/2025"/>
    <m/>
    <m/>
    <m/>
    <m/>
    <m/>
    <m/>
    <n v="0"/>
    <n v="467090.12"/>
    <s v="NO_CONCILIADO"/>
  </r>
  <r>
    <x v="5"/>
    <m/>
    <x v="5"/>
    <x v="99"/>
    <s v="B22898930002"/>
    <s v="BOD"/>
    <n v="2289893"/>
    <m/>
    <s v="00099021001 DEP.DE CHEQ.AJENOS,RET.DE CAM.,CONCEPTO: INCAPACIDADES,DEP.: CAJA NACIONAL DE SALUD , PROCEDENCIA: BANCO UNION S.A., CHEQUE: 104626, FECHA DE EMISION:14/05/2025"/>
    <m/>
    <m/>
    <m/>
    <m/>
    <m/>
    <m/>
    <n v="0"/>
    <n v="14184.99"/>
    <s v="NO_CONCILIADO"/>
  </r>
  <r>
    <x v="5"/>
    <m/>
    <x v="5"/>
    <x v="99"/>
    <s v="B22898870002"/>
    <s v="BOD"/>
    <n v="2289887"/>
    <m/>
    <s v="00099021001 DEP.DE CHEQ.AJENOS,RET.DE CAM.,CONCEPTO: INCAPACIDADES,DEP.: CAJA NACIONAL DE SALUD , PROCEDENCIA: BANCO UNION S.A., CHEQUE: 104601, FECHA DE EMISION:13/05/2025"/>
    <m/>
    <m/>
    <m/>
    <m/>
    <m/>
    <m/>
    <n v="0"/>
    <n v="409738.53"/>
    <s v="NO_CONCILIADO"/>
  </r>
  <r>
    <x v="5"/>
    <m/>
    <x v="5"/>
    <x v="99"/>
    <s v="B22898900002"/>
    <s v="BOD"/>
    <n v="2289890"/>
    <m/>
    <s v="00099021001 DEP.DE CHEQ.AJENOS,RET.DE CAM.,CONCEPTO: INCAPACIDADES,DEP.: CAJA NACIONAL DE SALUD , PROCEDENCIA: BANCO UNION S.A., CHEQUE: 104621, FECHA DE EMISION:14/05/2025"/>
    <m/>
    <m/>
    <m/>
    <m/>
    <m/>
    <m/>
    <n v="0"/>
    <n v="12664.8"/>
    <s v="NO_CONCILIADO"/>
  </r>
  <r>
    <x v="5"/>
    <m/>
    <x v="5"/>
    <x v="99"/>
    <s v="B22898910002"/>
    <s v="BOD"/>
    <n v="2289891"/>
    <m/>
    <s v="00099021001 DEP.DE CHEQ.AJENOS,RET.DE CAM.,CONCEPTO: INCAPACIDADES,DEP.: CAJA NACIONAL DE SALUD , PROCEDENCIA: BANCO UNION S.A., CHEQUE: 104622, FECHA DE EMISION:14/05/2025"/>
    <m/>
    <m/>
    <m/>
    <m/>
    <m/>
    <m/>
    <n v="0"/>
    <n v="9270.9"/>
    <s v="NO_CONCILIADO"/>
  </r>
  <r>
    <x v="5"/>
    <m/>
    <x v="5"/>
    <x v="99"/>
    <s v="B22898950002"/>
    <s v="BOD"/>
    <n v="2289895"/>
    <m/>
    <s v="00099021001 DEP.DE CHEQ.AJENOS,RET.DE CAM.,CONCEPTO: INCAPACIDADES,DEP.: CAJA NACIONAL DE SALUD , PROCEDENCIA: BANCO UNION S.A., CHEQUE: 104628, FECHA DE EMISION:14/05/2025"/>
    <m/>
    <m/>
    <m/>
    <m/>
    <m/>
    <m/>
    <n v="0"/>
    <n v="4777.6499999999996"/>
    <s v="NO_CONCILIADO"/>
  </r>
  <r>
    <x v="5"/>
    <m/>
    <x v="5"/>
    <x v="99"/>
    <s v="B22898970002"/>
    <s v="BOD"/>
    <n v="2289897"/>
    <m/>
    <s v="00099021001 DEP.DE CHEQ.AJENOS,RET.DE CAM.,CONCEPTO: INCAPACIDADES,DEP.: CAJA NACIONAL DE SALUD , PROCEDENCIA: BANCO UNION S.A., CHEQUE: 104629, FECHA DE EMISION:14/05/2025"/>
    <m/>
    <m/>
    <m/>
    <m/>
    <m/>
    <m/>
    <n v="0"/>
    <n v="65161.03"/>
    <s v="NO_CONCILIADO"/>
  </r>
  <r>
    <x v="5"/>
    <m/>
    <x v="5"/>
    <x v="99"/>
    <s v="B22898990002"/>
    <s v="BOD"/>
    <n v="2289899"/>
    <m/>
    <s v="00099021001 DEP.DE CHEQ.AJENOS,RET.DE CAM.,CONCEPTO: INCAPACIDADES,DEP.: CAJA NACIONAL DE SALUD , PROCEDENCIA: BANCO UNION S.A., CHEQUE: 104630, FECHA DE EMISION:14/05/2025"/>
    <m/>
    <m/>
    <m/>
    <m/>
    <m/>
    <m/>
    <n v="0"/>
    <n v="2178.04"/>
    <s v="NO_CONCILIADO"/>
  </r>
  <r>
    <x v="5"/>
    <m/>
    <x v="5"/>
    <x v="99"/>
    <s v="B22899000002"/>
    <s v="BOD"/>
    <n v="2289900"/>
    <m/>
    <s v="00099021001 DEP.DE CHEQ.AJENOS,RET.DE CAM.,CONCEPTO: INCAPACIDADES,DEP.: CAJA NACIONAL DE SALUD , PROCEDENCIA: BANCO UNION S.A., CHEQUE: 104648, FECHA DE EMISION:15/05/2025"/>
    <m/>
    <m/>
    <m/>
    <m/>
    <m/>
    <m/>
    <n v="0"/>
    <n v="35360.31"/>
    <s v="NO_CONCILIADO"/>
  </r>
  <r>
    <x v="5"/>
    <m/>
    <x v="5"/>
    <x v="99"/>
    <s v="B22899010002"/>
    <s v="BOD"/>
    <n v="2289901"/>
    <m/>
    <s v="00099021001 DEP.DE CHEQ.AJENOS,RET.DE CAM.,CONCEPTO: INCAPACIDADES,DEP.: CAJA NACIONAL DE SALUD , PROCEDENCIA: BANCO UNION S.A., CHEQUE: 104650, FECHA DE EMISION:15/05/2025"/>
    <m/>
    <m/>
    <m/>
    <m/>
    <m/>
    <m/>
    <n v="0"/>
    <n v="2869.92"/>
    <s v="NO_CONCILIADO"/>
  </r>
  <r>
    <x v="5"/>
    <m/>
    <x v="5"/>
    <x v="99"/>
    <s v="B22899030002"/>
    <s v="BOD"/>
    <n v="2289903"/>
    <m/>
    <s v="00099021001 DEP.DE CHEQ.AJENOS,RET.DE CAM.,CONCEPTO: INCAPACIDADES,DEP.: CAJA NACIONAL DE SALUD , PROCEDENCIA: BANCO UNION S.A., CHEQUE: 104681, FECHA DE EMISION:15/05/2025"/>
    <m/>
    <m/>
    <m/>
    <m/>
    <m/>
    <m/>
    <n v="0"/>
    <n v="52381.2"/>
    <s v="NO_CONCILIADO"/>
  </r>
  <r>
    <x v="5"/>
    <m/>
    <x v="5"/>
    <x v="99"/>
    <s v="B22899040002"/>
    <s v="BOD"/>
    <n v="2289904"/>
    <m/>
    <s v="00099021001 DEP.DE CHEQ.AJENOS,RET.DE CAM.,CONCEPTO: INCAPACIDADES,DEP.: CAJA NACIONAL DE SALUD , PROCEDENCIA: BANCO UNION S.A., CHEQUE: 104683, FECHA DE EMISION:15/05/2025"/>
    <m/>
    <m/>
    <m/>
    <m/>
    <m/>
    <m/>
    <n v="0"/>
    <n v="59842.1"/>
    <s v="NO_CONCILIADO"/>
  </r>
  <r>
    <x v="5"/>
    <m/>
    <x v="5"/>
    <x v="99"/>
    <s v="B22899050002"/>
    <s v="BOD"/>
    <n v="2289905"/>
    <m/>
    <s v="00099021001 DEP.DE CHEQ.AJENOS,RET.DE CAM.,CONCEPTO: INCAPACIDADES,DEP.: CAJA NACIONAL DE SALUD , PROCEDENCIA: BANCO UNION S.A., CHEQUE: 104684, FECHA DE EMISION:15/05/2025"/>
    <m/>
    <m/>
    <m/>
    <m/>
    <m/>
    <m/>
    <n v="0"/>
    <n v="62095.5"/>
    <s v="NO_CONCILIADO"/>
  </r>
  <r>
    <x v="5"/>
    <m/>
    <x v="5"/>
    <x v="99"/>
    <s v="B22899070002"/>
    <s v="BOD"/>
    <n v="2289907"/>
    <m/>
    <s v="00099021001 DEP.DE CHEQ.AJENOS,RET.DE CAM.,CONCEPTO: INCAPACIDADES,DEP.: CAJA NACIONAL DE SALUD , PROCEDENCIA: BANCO UNION S.A., CHEQUE: 104687, FECHA DE EMISION:15/05/2025"/>
    <m/>
    <m/>
    <m/>
    <m/>
    <m/>
    <m/>
    <n v="0"/>
    <n v="15256.8"/>
    <s v="NO_CONCILIADO"/>
  </r>
  <r>
    <x v="5"/>
    <m/>
    <x v="5"/>
    <x v="99"/>
    <s v="B22899080002"/>
    <s v="BOD"/>
    <n v="2289908"/>
    <m/>
    <s v="00099021001 DEP.DE CHEQ.AJENOS,RET.DE CAM.,CONCEPTO: INCAPACIDADES,DEP.: CAJA NACIONAL DE SALUD , PROCEDENCIA: BANCO UNION S.A., CHEQUE: 104689, FECHA DE EMISION:15/05/2025"/>
    <m/>
    <m/>
    <m/>
    <m/>
    <m/>
    <m/>
    <n v="0"/>
    <n v="3419.55"/>
    <s v="NO_CONCILIADO"/>
  </r>
  <r>
    <x v="5"/>
    <m/>
    <x v="5"/>
    <x v="99"/>
    <s v="B22899090002"/>
    <s v="BOD"/>
    <n v="2289909"/>
    <m/>
    <s v="00099021001 DEP.DE CHEQ.AJENOS,RET.DE CAM.,CONCEPTO: INCAPACIDADES,DEP.: CAJA NACIONAL DE SALUD , PROCEDENCIA: BANCO UNION S.A., CHEQUE: 104701, FECHA DE EMISION:15/05/2025"/>
    <m/>
    <m/>
    <m/>
    <m/>
    <m/>
    <m/>
    <n v="0"/>
    <n v="44261.1"/>
    <s v="NO_CONCILIADO"/>
  </r>
  <r>
    <x v="5"/>
    <m/>
    <x v="5"/>
    <x v="99"/>
    <s v="B22899110002"/>
    <s v="BOD"/>
    <n v="2289911"/>
    <m/>
    <s v="00099021001 DEP.DE CHEQ.AJENOS,RET.DE CAM.,CONCEPTO: INCAPACIDADES,DEP.: CAJA NACIONAL DE SALUD , PROCEDENCIA: BANCO UNION S.A., CHEQUE: 104702, FECHA DE EMISION:15/05/2025"/>
    <m/>
    <m/>
    <m/>
    <m/>
    <m/>
    <m/>
    <n v="0"/>
    <n v="23916.6"/>
    <s v="NO_CONCILIADO"/>
  </r>
  <r>
    <x v="15"/>
    <m/>
    <x v="15"/>
    <x v="99"/>
    <s v="B22899130002"/>
    <s v="BOD"/>
    <n v="2289913"/>
    <m/>
    <s v="00035031101 DEP.DE CHEQ.AJENOS,RET.DE CAM.,CONCEPTO: POR DAÑOS CUANTIFICADOS EVENTO &quot;SALON INTERNACIONAL DEL AUTOMOVIL 2025&quot;,DEP.: UCPP-MEFP , PROCEDENCIA: BANCO UNION S.A., CHEQUE: 730, FECHA DE EMISION:21/05/2025"/>
    <m/>
    <m/>
    <m/>
    <m/>
    <m/>
    <m/>
    <n v="0"/>
    <n v="1320"/>
    <s v="NO_CONCILIADO"/>
  </r>
  <r>
    <x v="5"/>
    <m/>
    <x v="5"/>
    <x v="99"/>
    <s v="B22899140002"/>
    <s v="BOD"/>
    <n v="2289914"/>
    <m/>
    <s v="00099021001 DEP.DE CHEQ.AJENOS,RET.DE CAM.,CONCEPTO: INCAPACIDADES,DEP.: CAJA NACIONAL DE SALUD , PROCEDENCIA: BANCO UNION S.A., CHEQUE: 104704, FECHA DE EMISION:15/05/2025"/>
    <m/>
    <m/>
    <m/>
    <m/>
    <m/>
    <m/>
    <n v="0"/>
    <n v="8874"/>
    <s v="NO_CONCILIADO"/>
  </r>
  <r>
    <x v="5"/>
    <m/>
    <x v="5"/>
    <x v="99"/>
    <s v="B22899160002"/>
    <s v="BOD"/>
    <n v="2289916"/>
    <m/>
    <s v="00099021001 DEP.DE CHEQ.AJENOS,RET.DE CAM.,CONCEPTO: INCAPACIDADES,DEP.: CAJA NACIONAL DE SALUD , PROCEDENCIA: BANCO UNION S.A., CHEQUE: 104576, FECHA DE EMISION:13/05/2025"/>
    <m/>
    <m/>
    <m/>
    <m/>
    <m/>
    <m/>
    <n v="0"/>
    <n v="1894.44"/>
    <s v="NO_CONCILIADO"/>
  </r>
  <r>
    <x v="5"/>
    <m/>
    <x v="5"/>
    <x v="99"/>
    <s v="B22899170002"/>
    <s v="BOD"/>
    <n v="2289917"/>
    <m/>
    <s v="00099021001 DEP.DE CHEQ.AJENOS,RET.DE CAM.,CONCEPTO: INCAPACIDADES,DEP.: CAJA NACIONAL DE SALUD , PROCEDENCIA: BANCO UNION S.A., CHEQUE: 104577, FECHA DE EMISION:13/05/2025"/>
    <m/>
    <m/>
    <m/>
    <m/>
    <m/>
    <m/>
    <n v="0"/>
    <n v="66946.23"/>
    <s v="NO_CONCILIADO"/>
  </r>
  <r>
    <x v="5"/>
    <m/>
    <x v="5"/>
    <x v="99"/>
    <s v="B22899200002"/>
    <s v="BOD"/>
    <n v="2289920"/>
    <m/>
    <s v="00099021001 DEP.DE CHEQ.AJENOS,RET.DE CAM.,CONCEPTO: INCAPACIDADES,DEP.: CAJA NACIONAL DE SALUD , PROCEDENCIA: BANCO UNION S.A., CHEQUE: 104578, FECHA DE EMISION:13/05/2025"/>
    <m/>
    <m/>
    <m/>
    <m/>
    <m/>
    <m/>
    <n v="0"/>
    <n v="23532.3"/>
    <s v="NO_CONCILIADO"/>
  </r>
  <r>
    <x v="5"/>
    <m/>
    <x v="5"/>
    <x v="99"/>
    <s v="B22899300002"/>
    <s v="BOD"/>
    <n v="2289930"/>
    <m/>
    <s v="00099021001 DEP.DE CHEQ.AJENOS,RET.DE CAM.,CONCEPTO: INCAPACIDADES,DEP.: CAJA NACIONAL DE SALUD , PROCEDENCIA: BANCO UNION S.A., CHEQUE: 104587, FECHA DE EMISION:13/05/2025"/>
    <m/>
    <m/>
    <m/>
    <m/>
    <m/>
    <m/>
    <n v="0"/>
    <n v="389990.11"/>
    <s v="NO_CONCILIADO"/>
  </r>
  <r>
    <x v="5"/>
    <m/>
    <x v="5"/>
    <x v="99"/>
    <s v="B22899220002"/>
    <s v="BOD"/>
    <n v="2289922"/>
    <m/>
    <s v="00099021001 DEP.DE CHEQ.AJENOS,RET.DE CAM.,CONCEPTO: INCAPACIDADES,DEP.: CAJA NACIONAL DE SALUD , PROCEDENCIA: BANCO UNION S.A., CHEQUE: 104580, FECHA DE EMISION:13/05/2025"/>
    <m/>
    <m/>
    <m/>
    <m/>
    <m/>
    <m/>
    <n v="0"/>
    <n v="7510.95"/>
    <s v="NO_CONCILIADO"/>
  </r>
  <r>
    <x v="5"/>
    <m/>
    <x v="5"/>
    <x v="99"/>
    <s v="B22899250002"/>
    <s v="BOD"/>
    <n v="2289925"/>
    <m/>
    <s v="00099021001 DEP.DE CHEQ.AJENOS,RET.DE CAM.,CONCEPTO: INCAPACIDADES,DEP.: CAJA NACIONAL DE SALUD , PROCEDENCIA: BANCO UNION S.A., CHEQUE: 104581, FECHA DE EMISION:13/05/2025"/>
    <m/>
    <m/>
    <m/>
    <m/>
    <m/>
    <m/>
    <n v="0"/>
    <n v="94.03"/>
    <s v="NO_CONCILIADO"/>
  </r>
  <r>
    <x v="5"/>
    <m/>
    <x v="5"/>
    <x v="99"/>
    <s v="B22899280002"/>
    <s v="BOD"/>
    <n v="2289928"/>
    <m/>
    <s v="00099021001 DEP.DE CHEQ.AJENOS,RET.DE CAM.,CONCEPTO: INCAPACIDADES,DEP.: CAJA NACIONAL DE SALUD , PROCEDENCIA: BANCO UNION S.A., CHEQUE: 104582, FECHA DE EMISION:13/05/2025"/>
    <m/>
    <m/>
    <m/>
    <m/>
    <m/>
    <m/>
    <n v="0"/>
    <n v="1384.44"/>
    <s v="NO_CONCILIADO"/>
  </r>
  <r>
    <x v="5"/>
    <m/>
    <x v="5"/>
    <x v="99"/>
    <s v="B22899320002"/>
    <s v="BOD"/>
    <n v="2289932"/>
    <m/>
    <s v="00099021001 DEP.DE CHEQ.AJENOS,RET.DE CAM.,CONCEPTO: INCAPACIDADES,DEP.: CAJA NACIONAL DE SALUD , PROCEDENCIA: BANCO UNION S.A., CHEQUE: 104588, FECHA DE EMISION:13/05/2025"/>
    <m/>
    <m/>
    <m/>
    <m/>
    <m/>
    <m/>
    <n v="0"/>
    <n v="6238.97"/>
    <s v="NO_CONCILIADO"/>
  </r>
  <r>
    <x v="75"/>
    <m/>
    <x v="75"/>
    <x v="99"/>
    <s v="B22899330002"/>
    <s v="BOD"/>
    <n v="2289933"/>
    <m/>
    <s v="00206012001 DEP.DE CHEQ.AJENOS,RET.DE CAM.,CONCEPTO: DEPÓSITO POR OTROS INGRESOS,DEP.: INSTITUTO NACIONAL DE ESTADISTICA , PROCEDENCIA: BANCO UNION S.A., CHEQUE: 5664, FECHA DE EMISION:26/05/2025"/>
    <m/>
    <m/>
    <m/>
    <m/>
    <m/>
    <m/>
    <n v="0"/>
    <n v="78"/>
    <s v="NO_CONCILIADO"/>
  </r>
  <r>
    <x v="5"/>
    <m/>
    <x v="5"/>
    <x v="99"/>
    <s v="B22899340002"/>
    <s v="BOD"/>
    <n v="2289934"/>
    <m/>
    <s v="00099021001 DEP.DE CHEQ.AJENOS,RET.DE CAM.,CONCEPTO: INCAPACIDADES,DEP.: CAJA NACIONAL DE SALUD , PROCEDENCIA: BANCO UNION S.A., CHEQUE: 104589, FECHA DE EMISION:13/05/2025"/>
    <m/>
    <m/>
    <m/>
    <m/>
    <m/>
    <m/>
    <n v="0"/>
    <n v="13172.4"/>
    <s v="NO_CONCILIADO"/>
  </r>
  <r>
    <x v="75"/>
    <m/>
    <x v="75"/>
    <x v="99"/>
    <s v="B22899350002"/>
    <s v="BOD"/>
    <n v="2289935"/>
    <m/>
    <s v="00206012001 DEP.DE CHEQ.AJENOS,RET.DE CAM.,CONCEPTO: DEPÓSITO POR OTROS INGRESOS,DEP.: INSTITUTO NACIONAL DE ESTADISTICA , PROCEDENCIA: BANCO UNION S.A., CHEQUE: 7867, FECHA DE EMISION:26/05/2025"/>
    <m/>
    <m/>
    <m/>
    <m/>
    <m/>
    <m/>
    <n v="0"/>
    <n v="100"/>
    <s v="NO_CONCILIADO"/>
  </r>
  <r>
    <x v="5"/>
    <m/>
    <x v="5"/>
    <x v="99"/>
    <s v="B22899360002"/>
    <s v="BOD"/>
    <n v="2289936"/>
    <m/>
    <s v="00099021001 DEP.DE CHEQ.AJENOS,RET.DE CAM.,CONCEPTO: INCAPACIDADES,DEP.: CAJA NACIONAL DE SALUD , PROCEDENCIA: BANCO UNION S.A., CHEQUE: 104590, FECHA DE EMISION:13/05/2025"/>
    <m/>
    <m/>
    <m/>
    <m/>
    <m/>
    <m/>
    <n v="0"/>
    <n v="47125.8"/>
    <s v="NO_CONCILIADO"/>
  </r>
  <r>
    <x v="5"/>
    <m/>
    <x v="5"/>
    <x v="99"/>
    <s v="B22899370002"/>
    <s v="BOD"/>
    <n v="2289937"/>
    <m/>
    <s v="00099021001 DEP.DE CHEQ.AJENOS,RET.DE CAM.,CONCEPTO: INCAPACIDADES,DEP.: CAJA NACIONAL DE SALUD , PROCEDENCIA: BANCO UNION S.A., CHEQUE: 104592, FECHA DE EMISION:13/05/2025"/>
    <m/>
    <m/>
    <m/>
    <m/>
    <m/>
    <m/>
    <n v="0"/>
    <n v="10076.35"/>
    <s v="NO_CONCILIADO"/>
  </r>
  <r>
    <x v="5"/>
    <m/>
    <x v="5"/>
    <x v="99"/>
    <s v="B22899390002"/>
    <s v="BOD"/>
    <n v="2289939"/>
    <m/>
    <s v="00099021001 DEP.DE CHEQ.AJENOS,RET.DE CAM.,CONCEPTO: INCAPACIDADES,DEP.: CAJA NACIONAL DE SALUD , PROCEDENCIA: BANCO UNION S.A., CHEQUE: 104593, FECHA DE EMISION:13/05/2025"/>
    <m/>
    <m/>
    <m/>
    <m/>
    <m/>
    <m/>
    <n v="0"/>
    <n v="23946.67"/>
    <s v="NO_CONCILIADO"/>
  </r>
  <r>
    <x v="5"/>
    <m/>
    <x v="5"/>
    <x v="99"/>
    <s v="B22899400002"/>
    <s v="BOD"/>
    <n v="2289940"/>
    <m/>
    <s v="00099021001 DEP.DE CHEQ.AJENOS,RET.DE CAM.,CONCEPTO: INCAPACIDADES,DEP.: CAJA NACIONAL DE SALUD , PROCEDENCIA: BANCO UNION S.A., CHEQUE: 104594, FECHA DE EMISION:13/05/2025"/>
    <m/>
    <m/>
    <m/>
    <m/>
    <m/>
    <m/>
    <n v="0"/>
    <n v="13843.8"/>
    <s v="NO_CONCILIADO"/>
  </r>
  <r>
    <x v="5"/>
    <m/>
    <x v="5"/>
    <x v="99"/>
    <s v="B22899410002"/>
    <s v="BOD"/>
    <n v="2289941"/>
    <m/>
    <s v="00099021001 DEP.DE CHEQ.AJENOS,RET.DE CAM.,CONCEPTO: INCAPACIDADES,DEP.: CAJA NACIONAL DE SALUD , PROCEDENCIA: BANCO UNION S.A., CHEQUE: 104596, FECHA DE EMISION:13/05/2025"/>
    <m/>
    <m/>
    <m/>
    <m/>
    <m/>
    <m/>
    <n v="0"/>
    <n v="60848.37"/>
    <s v="NO_CONCILIADO"/>
  </r>
  <r>
    <x v="5"/>
    <m/>
    <x v="5"/>
    <x v="99"/>
    <s v="B22899430002"/>
    <s v="BOD"/>
    <n v="2289943"/>
    <m/>
    <s v="00099021001 DEP.DE CHEQ.AJENOS,RET.DE CAM.,CONCEPTO: INCAPACIDADES,DEP.: CAJA NACIONAL DE SALUD , PROCEDENCIA: BANCO UNION S.A., CHEQUE: 104597, FECHA DE EMISION:13/05/2025"/>
    <m/>
    <m/>
    <m/>
    <m/>
    <m/>
    <m/>
    <n v="0"/>
    <n v="73388.05"/>
    <s v="NO_CONCILIADO"/>
  </r>
  <r>
    <x v="5"/>
    <m/>
    <x v="5"/>
    <x v="99"/>
    <s v="B22899440002"/>
    <s v="BOD"/>
    <n v="2289944"/>
    <m/>
    <s v="00099021001 DEP.DE CHEQ.AJENOS,RET.DE CAM.,CONCEPTO: INCAPACIDADES,DEP.: CAJA NACIONAL DE SALUD , PROCEDENCIA: BANCO UNION S.A., CHEQUE: 104598, FECHA DE EMISION:13/05/2025"/>
    <m/>
    <m/>
    <m/>
    <m/>
    <m/>
    <m/>
    <n v="0"/>
    <n v="309388.86"/>
    <s v="NO_CONCILIADO"/>
  </r>
  <r>
    <x v="5"/>
    <m/>
    <x v="5"/>
    <x v="99"/>
    <s v="B22899460002"/>
    <s v="BOD"/>
    <n v="2289946"/>
    <m/>
    <s v="00099021001 DEP.DE CHEQ.AJENOS,RET.DE CAM.,CONCEPTO: INCAPACIDADES,DEP.: CAJA NACIONAL DE SALUD , PROCEDENCIA: BANCO UNION S.A., CHEQUE: 104599, FECHA DE EMISION:13/05/2025"/>
    <m/>
    <m/>
    <m/>
    <m/>
    <m/>
    <m/>
    <n v="0"/>
    <n v="105277.38"/>
    <s v="NO_CONCILIADO"/>
  </r>
  <r>
    <x v="5"/>
    <m/>
    <x v="5"/>
    <x v="99"/>
    <s v="B22899480002"/>
    <s v="BOD"/>
    <n v="2289948"/>
    <m/>
    <s v="00099021001 DEP.DE CHEQ.AJENOS,RET.DE CAM.,CONCEPTO: INCAPACIDADES,DEP.: CAJA NACIONAL DE SALUD , PROCEDENCIA: BANCO UNION S.A., CHEQUE: 104600, FECHA DE EMISION:13/05/2025"/>
    <m/>
    <m/>
    <m/>
    <m/>
    <m/>
    <m/>
    <n v="0"/>
    <n v="53874.52"/>
    <s v="NO_CONCILIADO"/>
  </r>
  <r>
    <x v="5"/>
    <m/>
    <x v="5"/>
    <x v="99"/>
    <s v="B22899560002"/>
    <s v="BOD"/>
    <n v="2289956"/>
    <m/>
    <s v="00099021001 DEP.DE CHEQ.AJENOS,RET.DE CAM.,CONCEPTO: INCAPACIDADES,DEP.: CAJA NACIONAL DE SALUD , PROCEDENCIA: BANCO UNION S.A., CHEQUE: 104627, FECHA DE EMISION:14/05/2025"/>
    <m/>
    <m/>
    <m/>
    <m/>
    <m/>
    <m/>
    <n v="0"/>
    <n v="267.94"/>
    <s v="NO_CONCILIADO"/>
  </r>
  <r>
    <x v="5"/>
    <m/>
    <x v="5"/>
    <x v="99"/>
    <s v="B22899500002"/>
    <s v="BOD"/>
    <n v="2289950"/>
    <m/>
    <s v="00099021001 DEP.DE CHEQ.AJENOS,RET.DE CAM.,CONCEPTO: INCAPACIDADES,DEP.: CAJA NACIONAL DE SALUD , PROCEDENCIA: BANCO UNION S.A., CHEQUE: 104623, FECHA DE EMISION:14/05/2025"/>
    <m/>
    <m/>
    <m/>
    <m/>
    <m/>
    <m/>
    <n v="0"/>
    <n v="1553.8"/>
    <s v="NO_CONCILIADO"/>
  </r>
  <r>
    <x v="5"/>
    <m/>
    <x v="5"/>
    <x v="99"/>
    <s v="B22899510002"/>
    <s v="BOD"/>
    <n v="2289951"/>
    <m/>
    <s v="00099021001 DEP.DE CHEQ.AJENOS,RET.DE CAM.,CONCEPTO: INCAPACIDADES,DEP.: CAJA NACIONAL DE SALUD , PROCEDENCIA: BANCO UNION S.A., CHEQUE: 104624, FECHA DE EMISION:14/05/2025"/>
    <m/>
    <m/>
    <m/>
    <m/>
    <m/>
    <m/>
    <n v="0"/>
    <n v="74248.2"/>
    <s v="NO_CONCILIADO"/>
  </r>
  <r>
    <x v="5"/>
    <m/>
    <x v="5"/>
    <x v="99"/>
    <s v="B22899550002"/>
    <s v="BOD"/>
    <n v="2289955"/>
    <m/>
    <s v="00099021001 DEP.DE CHEQ.AJENOS,RET.DE CAM.,CONCEPTO: INCAPACIDADES,DEP.: CAJA NACIONAL DE SALUD , PROCEDENCIA: BANCO UNION S.A., CHEQUE: 104625, FECHA DE EMISION:14/05/2025"/>
    <m/>
    <m/>
    <m/>
    <m/>
    <m/>
    <m/>
    <n v="0"/>
    <n v="2795.16"/>
    <s v="NO_CONCILIADO"/>
  </r>
  <r>
    <x v="5"/>
    <m/>
    <x v="5"/>
    <x v="99"/>
    <s v="B22899570002"/>
    <s v="BOD"/>
    <n v="2289957"/>
    <m/>
    <s v="00099021001 DEP.DE CHEQ.AJENOS,RET.DE CAM.,CONCEPTO: INCAPACIDADES,DEP.: CAJA NACIONAL DE SALUD , PROCEDENCIA: BANCO UNION S.A., CHEQUE: 104703, FECHA DE EMISION:15/05/2025"/>
    <m/>
    <m/>
    <m/>
    <m/>
    <m/>
    <m/>
    <n v="0"/>
    <n v="38157.300000000003"/>
    <s v="NO_CONCILIADO"/>
  </r>
  <r>
    <x v="5"/>
    <m/>
    <x v="5"/>
    <x v="99"/>
    <s v="B22899590002"/>
    <s v="BOD"/>
    <n v="2289959"/>
    <m/>
    <s v="00099021001 DEP.DE CHEQ.AJENOS,RET.DE CAM.,CONCEPTO: INCAPACIDADES,DEP.: CAJA NACIONAL DE SALUD , PROCEDENCIA: BANCO UNION S.A., CHEQUE: 104705, FECHA DE EMISION:15/05/2025"/>
    <m/>
    <m/>
    <m/>
    <m/>
    <m/>
    <m/>
    <n v="0"/>
    <n v="2202.1799999999998"/>
    <s v="NO_CONCILIADO"/>
  </r>
  <r>
    <x v="5"/>
    <m/>
    <x v="5"/>
    <x v="99"/>
    <s v="B22899600002"/>
    <s v="BOD"/>
    <n v="2289960"/>
    <m/>
    <s v="00099021001 DEP.DE CHEQ.AJENOS,RET.DE CAM.,CONCEPTO: INCAPACIDADES,DEP.: CAJA NACIONAL DE SALUD , PROCEDENCIA: BANCO UNION S.A., CHEQUE: 104706, FECHA DE EMISION:15/05/2025"/>
    <m/>
    <m/>
    <m/>
    <m/>
    <m/>
    <m/>
    <n v="0"/>
    <n v="1774.8"/>
    <s v="NO_CONCILIADO"/>
  </r>
  <r>
    <x v="89"/>
    <m/>
    <x v="89"/>
    <x v="99"/>
    <s v="B22899660002"/>
    <s v="BOD"/>
    <n v="2289966"/>
    <m/>
    <s v="00389022001 DEP.DE CHEQ.AJENOS,RET.DE CAM.,CONCEPTO: LICENCIA SIN GOCE DE HABER LPZ,DEP.: NAABOL , PROCEDENCIA: BANCO UNION S.A., CHEQUE: 987, FECHA DE EMISION:27/05/2025"/>
    <m/>
    <m/>
    <m/>
    <m/>
    <m/>
    <m/>
    <n v="0"/>
    <n v="10152.32"/>
    <s v="NO_CONCILIADO"/>
  </r>
  <r>
    <x v="89"/>
    <m/>
    <x v="89"/>
    <x v="99"/>
    <s v="B22899670002"/>
    <s v="BOD"/>
    <n v="2289967"/>
    <m/>
    <s v="00389052001 DEP.DE CHEQ.AJENOS,RET.DE CAM.,CONCEPTO: LICENCIA SIN GOCE HABER BNI,DEP.: NAABOL , PROCEDENCIA: BANCO UNION S.A., CHEQUE: 988, FECHA DE EMISION:27/05/2025"/>
    <m/>
    <m/>
    <m/>
    <m/>
    <m/>
    <m/>
    <n v="0"/>
    <n v="483.69"/>
    <s v="NO_CONCILIADO"/>
  </r>
  <r>
    <x v="89"/>
    <m/>
    <x v="89"/>
    <x v="99"/>
    <s v="B22899690002"/>
    <s v="BOD"/>
    <n v="2289969"/>
    <m/>
    <s v="00389042001 DEP.DE CHEQ.AJENOS,RET.DE CAM.,CONCEPTO: LICENCIA SIN GOCE HABER SCZ,DEP.: NAABOL , PROCEDENCIA: BANCO UNION S.A., CHEQUE: 989, FECHA DE EMISION:27/05/2025"/>
    <m/>
    <m/>
    <m/>
    <m/>
    <m/>
    <m/>
    <n v="0"/>
    <n v="4918.33"/>
    <s v="NO_CONCILIADO"/>
  </r>
  <r>
    <x v="89"/>
    <m/>
    <x v="89"/>
    <x v="99"/>
    <s v="B22899700002"/>
    <s v="BOD"/>
    <n v="2289970"/>
    <m/>
    <s v="00389032001 DEP.DE CHEQ.AJENOS,RET.DE CAM.,CONCEPTO: LICENCIA SIN GOCE HABER CBB,DEP.: NAABOL , PROCEDENCIA: BANCO UNION S.A., CHEQUE: 990, FECHA DE EMISION:27/05/2025"/>
    <m/>
    <m/>
    <m/>
    <m/>
    <m/>
    <m/>
    <n v="0"/>
    <n v="2861.6"/>
    <s v="NO_CONCILIADO"/>
  </r>
  <r>
    <x v="89"/>
    <m/>
    <x v="89"/>
    <x v="99"/>
    <s v="B22899710002"/>
    <s v="BOD"/>
    <n v="2289971"/>
    <m/>
    <s v="00389012001 DEP.DE CHEQ.AJENOS,RET.DE CAM.,CONCEPTO: LICENCIA SIN GOCE HABER CENTRAL,DEP.: NAABOL , PROCEDENCIA: BANCO UNION S.A., CHEQUE: 991, FECHA DE EMISION:27/05/2025"/>
    <m/>
    <m/>
    <m/>
    <m/>
    <m/>
    <m/>
    <n v="0"/>
    <n v="6882.19"/>
    <s v="NO_CONCILIADO"/>
  </r>
  <r>
    <x v="89"/>
    <m/>
    <x v="89"/>
    <x v="99"/>
    <s v="B22899730002"/>
    <s v="BOD"/>
    <n v="2289973"/>
    <m/>
    <s v="00389022001 DEP.DE CHEQ.AJENOS,RET.DE CAM.,CONCEPTO: LICENCIA SIN GOCE HABER LPZ,DEP.: NAABOL , PROCEDENCIA: BANCO UNION S.A., CHEQUE: 992, FECHA DE EMISION:27/05/2025"/>
    <m/>
    <m/>
    <m/>
    <m/>
    <m/>
    <m/>
    <n v="0"/>
    <n v="628.09"/>
    <s v="NO_CONCILIADO"/>
  </r>
  <r>
    <x v="2"/>
    <m/>
    <x v="2"/>
    <x v="99"/>
    <s v="B22899740002"/>
    <s v="BOD"/>
    <n v="2289974"/>
    <m/>
    <s v="00099021001 DEP.DE CHEQ.AJENOS,RET.DE CAM.,CONCEPTO: DEPÓSITO,DEP.: ANDREA SALINAS ARTEAGA , PROCEDENCIA: BANCO UNION S.A., CHEQUE: 216061, FECHA DE EMISION:27/05/2025"/>
    <m/>
    <m/>
    <m/>
    <m/>
    <m/>
    <m/>
    <n v="0"/>
    <n v="1246.5"/>
    <s v="NO_CONCILIADO"/>
  </r>
  <r>
    <x v="2"/>
    <m/>
    <x v="2"/>
    <x v="99"/>
    <s v="B22899760002"/>
    <s v="BOD"/>
    <n v="2289976"/>
    <m/>
    <s v="00099021001 DEP.DE CHEQ.AJENOS,RET.DE CAM.,CONCEPTO: DEPÓSITO,DEP.: VICTOR LUIS VACA TORRICO , PROCEDENCIA: BANCO UNION S.A., CHEQUE: 216060, FECHA DE EMISION:24/05/2025"/>
    <m/>
    <m/>
    <m/>
    <m/>
    <m/>
    <m/>
    <n v="0"/>
    <n v="1571.21"/>
    <s v="NO_CONCILIADO"/>
  </r>
  <r>
    <x v="7"/>
    <m/>
    <x v="7"/>
    <x v="99"/>
    <s v="B22899790002"/>
    <s v="BOD"/>
    <n v="2289979"/>
    <m/>
    <s v="00086031101 DEP.DE CHEQ.AJENOS,RET.DE CAM.,CONCEPTO: SISCO DE ABRIL/25,DEP.: PN CARRASCO , PROCEDENCIA: BANCO UNION S.A., CHEQUE: 1598, FECHA DE EMISION:21/05/2025"/>
    <m/>
    <m/>
    <m/>
    <m/>
    <m/>
    <m/>
    <n v="0"/>
    <n v="1235"/>
    <s v="NO_CONCILIADO"/>
  </r>
  <r>
    <x v="11"/>
    <m/>
    <x v="11"/>
    <x v="99"/>
    <s v="O22901020002"/>
    <s v="BOD"/>
    <n v="2290102"/>
    <m/>
    <s v="00099021001 DEPOSITO DE EFECTIVO, DEPOSITANTE: JUAN SOSSA HUARACHI, CONCEPTO: DEVOLUCION DE BECA DE ESTUDIO CONTRATO DGESU-016/2016 DE JUAN JOSE SOSSA LEDEZMA, CUENTA DE DEPOSITO: CUENTA UNICA DEL TESORO"/>
    <m/>
    <m/>
    <m/>
    <m/>
    <m/>
    <m/>
    <n v="0"/>
    <n v="22000"/>
    <s v="NO_CONCILIADO"/>
  </r>
  <r>
    <x v="59"/>
    <m/>
    <x v="59"/>
    <x v="99"/>
    <s v="G31504790004"/>
    <s v="DVD"/>
    <n v="23403"/>
    <m/>
    <s v="VENTA DE DIVISAS CON TRANSFERENCIA DE FONDOS A SOLICITUD DE MINISTERIO DE PLANIFICACION DEL DESARROLLO SEGUN SOLICITUD 23403 REF: SALE OF CURRENCY FOR TRANSFER ABROAD MAINTENANCE MAY JUNE JULY SCHOLAR DANIELA JEMIO ZURITA CITE 541/2025 EQUIVALENTES 5.185,94 USD LIB. 00099021001 TGN-RECURSOS ORDINARIOS (3987) POR DIFERENCIAL CAMBIARIO"/>
    <m/>
    <m/>
    <m/>
    <m/>
    <m/>
    <m/>
    <n v="1305.6400000000001"/>
    <n v="0"/>
    <s v="NO_CONCILIADO"/>
  </r>
  <r>
    <x v="94"/>
    <m/>
    <x v="94"/>
    <x v="99"/>
    <s v="J06379720002"/>
    <s v="DAU"/>
    <n v="11981224"/>
    <m/>
    <s v="A:00373024105 Débito Automático por incumplimiento del GAM de Vallegrande – Santa Cruz, al Convenio Intergubernativo de Financiamiento FDI/CONV/N°588/2017 su Convenio Modificatorio N°1, suscritos entre el Fondo de Desarrollo Indígena y el GAM de Vallegrande para el proyecto “Construcción Atajados Familiares en Comunidades del Municipio de Vallegrande”."/>
    <m/>
    <m/>
    <m/>
    <m/>
    <m/>
    <m/>
    <n v="0"/>
    <n v="1644846.14"/>
    <s v="NO_CONCILIADO"/>
  </r>
  <r>
    <x v="13"/>
    <m/>
    <x v="13"/>
    <x v="99"/>
    <s v="G31506430003"/>
    <s v="COB"/>
    <n v="20171"/>
    <m/>
    <s v="PAGO A BID PRÉSTAMO 2880/BL-BO VCTO. 25-05-2025 POR CUENTA DE TGN , NTI. 020171 VALOR 27-05-2025 CAPITAL USD 8.879,92 INTERESES USD 5.079,41 COMISIONES USD 470,65 CTA. 3987 CUENTA UNICA DEL TESORO LIB. 00099021001 REF.: COMISIONES BANCARIAS"/>
    <m/>
    <m/>
    <m/>
    <m/>
    <m/>
    <m/>
    <n v="458.99"/>
    <n v="0"/>
    <s v="NO_CONCILIADO"/>
  </r>
  <r>
    <x v="13"/>
    <m/>
    <x v="13"/>
    <x v="99"/>
    <s v="G31506460003"/>
    <s v="COB"/>
    <n v="20075"/>
    <m/>
    <s v="PAGO A BID PRÉSTAMO 2880/BL-BO VCTO. 25-05-2025 POR CUENTA DE TGN , NTI. 020075 VALOR 27-05-2025 INTERESES USD 56,26 CTA. 3987 CUENTA UNICA DEL TESORO LIB. 00099021001 REF.: COMISIONES BANCARIAS"/>
    <m/>
    <m/>
    <m/>
    <m/>
    <m/>
    <m/>
    <n v="360.41"/>
    <n v="0"/>
    <s v="NO_CONCILIADO"/>
  </r>
  <r>
    <x v="21"/>
    <m/>
    <x v="21"/>
    <x v="99"/>
    <s v="S11276410001"/>
    <s v="COB"/>
    <n v="1127641"/>
    <m/>
    <s v="||COMISION TRANSFERENCIA FDOS.AL EXTERIOR 0,20% S/USD4.223,30,REEMB.GSTS.COMUNICACION BS300.-Y EMISION COMP.CONTABLE BS60.-REF.:PAGO 2 LC I-2023-60 P/C ENVIBOL A/F ROMI S.A.,EN COMPL.A COMP.1127640,27/05/2025. LIB.00132072003 SEDEM-AMPL. PLANTA ENVASES DE VIDRIO EN ZUDAÑEZ-CH.RF:COMISIONES PAGO 2 LC I-2023-60"/>
    <m/>
    <m/>
    <m/>
    <m/>
    <m/>
    <m/>
    <n v="417.97"/>
    <n v="0"/>
    <s v="NO_CONCILIADO"/>
  </r>
  <r>
    <x v="13"/>
    <m/>
    <x v="13"/>
    <x v="99"/>
    <s v="S11276180003"/>
    <s v="COB"/>
    <n v="1127618"/>
    <m/>
    <s v="||PAGO A BID PRESTAMO 1101-SF-BO VCTO. 25-05-2025 POR CUENTA DEL TGN, SEGUN COD.LIQ. 019963 DEL 22-05-2025, VALOR 27-05-2025 CAPITAL USD1.227.710,40 INTERES USD425.928,84 LIBRETA NRO. 00099021001 TGN-RECURSOS ORDINARIOS (3987) REF.: COMISIONES BANCARIAS"/>
    <m/>
    <m/>
    <m/>
    <m/>
    <m/>
    <m/>
    <n v="11703.97"/>
    <n v="0"/>
    <s v="NO_CONCILIADO"/>
  </r>
  <r>
    <x v="13"/>
    <m/>
    <x v="13"/>
    <x v="99"/>
    <s v="S11276200003"/>
    <s v="COB"/>
    <n v="1127620"/>
    <m/>
    <s v="||PAGO A BID PRESTAMO 1099-SF-BO VCTO. 25-05-2025 POR CUENTA DEL TGN, SEGUN COD.LIQ. 019962 DEL 22-05-2025, VALOR 27-05-2025 CAPITAL USD322.323,01 INTERES USD111.823,33 LIBRETA NRO. 00099021001 TGN-RECURSOS ORDINARIOS (3987) REF.: COMISIONES BANCARIAS"/>
    <m/>
    <m/>
    <m/>
    <m/>
    <m/>
    <m/>
    <n v="3338.27"/>
    <n v="0"/>
    <s v="NO_CONCILIADO"/>
  </r>
  <r>
    <x v="89"/>
    <m/>
    <x v="89"/>
    <x v="99"/>
    <s v="S11276380003"/>
    <s v="COB"/>
    <n v="1127638"/>
    <m/>
    <s v="||TRANSFERENCIA DE FONDOS SEGÚN MENSAJE SWIFT N°7065, CORREO ELECTRÓNICO DE LA FECHA Y NOTA CITE: CAR/DGE-DNAF N°0031/2025 DE NAVEGACIÓN AEREA Y AEROPUERTOS BOLIVIANOS DE FECHA 29/01/2025 (HRE-TGL-1912). (SECTOR PÚBLICO). DÉBITO DE LA LIBRETA 00389012001 NAABOL  ADMINISTRACIÓN CENTRAL, REPOSICIÓN DE ÚTILES DE ESCRITORIO"/>
    <m/>
    <m/>
    <m/>
    <m/>
    <m/>
    <m/>
    <n v="60"/>
    <n v="0"/>
    <s v="NO_CONCILIADO"/>
  </r>
  <r>
    <x v="21"/>
    <m/>
    <x v="21"/>
    <x v="99"/>
    <s v="S11276440001"/>
    <s v="COB"/>
    <n v="1127644"/>
    <m/>
    <s v="||COMISION TRANSFERENCIA FDOS.AL EXTERIOR 0,20% S/USD4.223,30,REEMB.GSTS.COMUNICACION BS300.-Y EMISION COMP.CONTABLE BS60.-REF.:PAGO 3 LC I-2023-60 P/C ENVIBOL A/F ROMI S.A.,EN COMPL.A COMP.1127642,27/05/2025. LIB.00132072003 SEDEM-AMPL. PLANTA ENVASES DE VIDRIO EN ZUDAÑEZ-CH.RF:COMISIONES PAGO 3 LC I-2023-60"/>
    <m/>
    <m/>
    <m/>
    <m/>
    <m/>
    <m/>
    <n v="417.97"/>
    <n v="0"/>
    <s v="NO_CONCILIADO"/>
  </r>
  <r>
    <x v="4"/>
    <m/>
    <x v="4"/>
    <x v="99"/>
    <s v="S11276450001"/>
    <s v="COB"/>
    <n v="1127645"/>
    <m/>
    <s v="'COBRO DE'||UTILES DE ESCRITORIO POR EL COMPROBANTE NRO. 1127643 DE LA FECHA, S/G.NOTA GAFC-0356/DFC/URTE-097/2025 DE FECHA 26/2/2025 (HRE-TGL-3945) ENVIADO POR YACIMIENTOS PETROLIFEROS FISCALES BOLIVIANOS DÉBITO DE LA LIBRETA 00513022001 YPFB-&quot;OPERACIONES&quot; COBRO DE ÚTILES DE ESCRITORIO"/>
    <m/>
    <m/>
    <m/>
    <m/>
    <m/>
    <m/>
    <n v="60"/>
    <n v="0"/>
    <s v="NO_CONCILIADO"/>
  </r>
  <r>
    <x v="94"/>
    <m/>
    <x v="94"/>
    <x v="99"/>
    <s v="Q22279330002"/>
    <s v="CRV"/>
    <n v="2227933"/>
    <m/>
    <s v="NUMERO DE LIBRETA CUT: 00373024108 OPERACIÓN E75 TRANSFERENCIA DE LA CUENTA FISCAL BUN A LA CUT EN MN TRANSF.FDOS.AL.BCB GOBIERNO AUTONOMO MUNICIPAL DE MAIRANA, CITE: GAMM DAF NÂ° 0159/2025 CUENTA CUT 3987 LIBRETA NÂ° 00373024108"/>
    <m/>
    <m/>
    <m/>
    <m/>
    <m/>
    <m/>
    <n v="0"/>
    <n v="494.47"/>
    <s v="NO_CONCILIADO"/>
  </r>
  <r>
    <x v="94"/>
    <m/>
    <x v="94"/>
    <x v="99"/>
    <s v="Q22279320002"/>
    <s v="CRV"/>
    <n v="2227932"/>
    <m/>
    <s v="NUMERO DE LIBRETA CUT: 00373024105 OPERACIÓN E75 TRANSFERENCIA DE LA CUENTA FISCAL BUN A LA CUT EN MN TRANSF.FDOS.AL.BCB GOBIERNO AUTONOMO MUNICIPAL DE PALCA CITE: GAMP/MAE/DESP/NÂ°435/2025 CUENTA CUT 3987 LIBRETA NÂ° 00373024105"/>
    <m/>
    <m/>
    <m/>
    <m/>
    <m/>
    <m/>
    <n v="0"/>
    <n v="24425.02"/>
    <s v="NO_CONCILIADO"/>
  </r>
  <r>
    <x v="107"/>
    <m/>
    <x v="107"/>
    <x v="99"/>
    <s v="G31506490002"/>
    <s v="CRV"/>
    <n v="3150649"/>
    <m/>
    <s v="TRANSFERENCIA DEL EXTERIOR SEGUN SWIFT NO.7071 Y NO.7027 DE FECHA 27/05/2025 ORDENANTE: COMERCIAL MINERALS CO SPA (ANTOFAGASTA CHILE) REF.: CRED PAGO ODV 107 LIB. 00597012001 RECURSOS PROPIOS VENTAS YLB"/>
    <m/>
    <m/>
    <m/>
    <m/>
    <m/>
    <m/>
    <n v="0"/>
    <n v="327016.2"/>
    <s v="NO_CONCILIADO"/>
  </r>
  <r>
    <x v="107"/>
    <m/>
    <x v="107"/>
    <x v="99"/>
    <s v="G31506500001"/>
    <s v="CVD"/>
    <n v="3150650"/>
    <m/>
    <s v="COBRO COSTOS DE PAPELERIA SEGUN TRANSFERENCIA DEL EXTERIOR POR ORDEN DE COMERCIAL MINERALS CO SPA (ANTOFAGASTA CHILE) REF.: CRED PAGO ODV 107 LIB. 00597032001 YLB-COMERCIALIZACION DE DIVERSAS SALES"/>
    <m/>
    <m/>
    <m/>
    <m/>
    <m/>
    <m/>
    <n v="60"/>
    <n v="0"/>
    <s v="NO_CONCILIADO"/>
  </r>
  <r>
    <x v="4"/>
    <m/>
    <x v="4"/>
    <x v="99"/>
    <s v="G31506520001"/>
    <s v="CVD"/>
    <n v="3150652"/>
    <m/>
    <s v="COBRO COSTOS DE PAPELERIA SEGUN TRANSFERENCIA DEL EXTERIOR POR ORDEN DE FIDEICOMISO HERCO-CKM (LIMA PERÚ) REF.: CRED EMB 14-02 CIST CONTRATO 48 FECHA VALOR 27/05/2025 LIB. 00513062002 YPFB - EXPORTACIÓN DE GLP Y OTROS-BOLIVIANOS"/>
    <m/>
    <m/>
    <m/>
    <m/>
    <m/>
    <m/>
    <n v="60"/>
    <n v="0"/>
    <s v="NO_CONCILIADO"/>
  </r>
  <r>
    <x v="13"/>
    <m/>
    <x v="13"/>
    <x v="99"/>
    <s v="J06379800002"/>
    <s v="NTE"/>
    <n v="12089762"/>
    <m/>
    <s v="A:00099021001 Transferencia de recursos a solicitud del Fondo de Desarrollo del Sistema Financiero y de Apoyo al Sector Productivo mediante nota CITE: FSF-DAA-NE-1692/2025, nota interna MEFP/VTCP/DGCP/UF/N°205/2025 de la Dirección General de Crédito Público, por concepto de recuperación de cartera del Fideicomiso del Programa de Reconversión Productiva y Comercial H.R. 2025-21027-R"/>
    <m/>
    <m/>
    <m/>
    <m/>
    <m/>
    <m/>
    <n v="0"/>
    <n v="11647.32"/>
    <s v="NO_CONCILIADO"/>
  </r>
  <r>
    <x v="4"/>
    <m/>
    <x v="4"/>
    <x v="99"/>
    <s v="G31508890001"/>
    <s v="CVD"/>
    <n v="3150889"/>
    <m/>
    <s v="COBRO COSTOS DE PAPELERIA SEGUN TRANSFERENCIA DEL EXTERIOR POR ORDEN DE COMPANHIA MATO-GROSSENSE DE GAS (CUIABA BRASIL) REF.: S0651471C3ED01 - S002740, 2025052700259340 FCHA VALOR 27/05/2025 LIB. 00513012015 YPFB-HEROES DEL CHACO-BS"/>
    <m/>
    <m/>
    <m/>
    <m/>
    <m/>
    <m/>
    <n v="60"/>
    <n v="0"/>
    <s v="NO_CONCILIADO"/>
  </r>
  <r>
    <x v="56"/>
    <m/>
    <x v="56"/>
    <x v="99"/>
    <s v="S11276640003"/>
    <s v="COB"/>
    <n v="1127664"/>
    <m/>
    <s v="||TRANSFERENCIA DE FONDOS SEGÚN MENSAJE SWIFT N°7128, CORREO ELECTRÓNICO DE LA FECHA Y NOTA CITE: DGAC/DAF/FIN/NE-0008/25 (HRE-TGL-1866) DE FECHA 29/01/2025 DE LA DIRECCIÓN GENERAL DE AERONÁUTICA CIVIL. (SECTOR PÚBLICO). DÉBITO DE LA LIBRETA 00117012001 DGAC, REPOSICIÓN DE ÚTILES DE ESCRITORIO."/>
    <m/>
    <m/>
    <m/>
    <m/>
    <m/>
    <m/>
    <n v="60"/>
    <n v="0"/>
    <s v="NO_CONCILIADO"/>
  </r>
  <r>
    <x v="4"/>
    <m/>
    <x v="4"/>
    <x v="99"/>
    <s v="S11276690001"/>
    <s v="COB"/>
    <n v="1127669"/>
    <m/>
    <s v="'COBRO DE'||UTILES DE ESCRITORIO POR EL COMPROBANTE NRO. 1127668 DE LA FECHA, S/G.NOTA GAFC-0356/DFC/URTE-097/2025 DE FECHA 26/2/2025 (HRE-TGL-3945) ENVIADO POR YACIMIENTOS PETROLIFEROS FISCALES BOLIVIANOS DÉBITO DE LA LIBRETA 00513022001 YPFB-&quot;OPERACIONES&quot; COBRO DE ÚTILES DE ESCRITORIO."/>
    <m/>
    <m/>
    <m/>
    <m/>
    <m/>
    <m/>
    <n v="60"/>
    <n v="0"/>
    <s v="NO_CONCILIADO"/>
  </r>
  <r>
    <x v="117"/>
    <m/>
    <x v="117"/>
    <x v="99"/>
    <s v="F0025478"/>
    <s v="NTE"/>
    <n v="12108072"/>
    <m/>
    <s v="De: 00578012002 Transferencia de recursos a solicitud de Boliviana de Aviación mediante nota CITE: OB.AA.NE.375.2025 en aplicación a la Resolución Ministerial N° 26 de 27/01/2025 que aprueba el Reglamento para la Canalización de Operaciones con Beneficiarios en el Exterior."/>
    <m/>
    <m/>
    <m/>
    <m/>
    <m/>
    <m/>
    <n v="156000000"/>
    <n v="0"/>
    <s v="NO_CONCILIADO"/>
  </r>
  <r>
    <x v="4"/>
    <m/>
    <x v="4"/>
    <x v="99"/>
    <s v="F0025478"/>
    <s v="NTE"/>
    <n v="12109118"/>
    <m/>
    <s v="De: 00513012004 Transferencia de recursos a solicitud de Yacimientos Petrolíferos Fiscales Bolivianos mediante nota CITE: YPFB/GAFC-911-DFC/URTE-241/2025 en aplicación al Decreto Supremo N° 5348 de 10/03/2025 y la Resolución Ministerial N° 26 de 27/01/2025 que aprueba el Reglamento para la Canalización de Operaciones con Beneficiarios en el Exterior H.R. 2025-22269-R."/>
    <m/>
    <m/>
    <m/>
    <m/>
    <m/>
    <m/>
    <n v="35393738.859999999"/>
    <n v="0"/>
    <s v="NO_CONCILIADO"/>
  </r>
  <r>
    <x v="4"/>
    <m/>
    <x v="4"/>
    <x v="99"/>
    <s v="F0025478"/>
    <s v="NTE"/>
    <n v="12109488"/>
    <m/>
    <s v="De: 00513012004 Transferencia de recursos a solicitud de Yacimientos Petrolíferos Fiscales Bolivianos mediante nota CITE: YPFB/GAFC-912-DFC/URTE-242/2025 en aplicación al Decreto Supremo N° 5348 de 10/03/2025 y la Resolución Ministerial N° 26 de 27/01/2025 que aprueba el Reglamento para la Canalización de Operaciones con Beneficiarios en el Exterior."/>
    <m/>
    <m/>
    <m/>
    <m/>
    <m/>
    <m/>
    <n v="35356319.549999997"/>
    <n v="0"/>
    <s v="NO_CONCILIADO"/>
  </r>
  <r>
    <x v="4"/>
    <m/>
    <x v="4"/>
    <x v="99"/>
    <s v="S11276760001"/>
    <s v="DEV"/>
    <n v="1127676"/>
    <m/>
    <s v="||TRANSFERENCIA DE FONDOS NOTA CITE: MEFP/VTCP/DGPOT/UPCFTGN/N°535/2025 DE LA FECHA ENVIADA POR EL MINISTERIO DE ECONOMÍA Y FINANZAS PÚBLICAS (HRE-TSO-693). DEBITO DE LA LIBRETA N°00513012015 YPFB - HEROES DEL CHACO - BS. (VENTA DIVISAS)"/>
    <m/>
    <m/>
    <m/>
    <m/>
    <m/>
    <m/>
    <n v="249538021.44"/>
    <n v="0"/>
    <s v="NO_CONCILIADO"/>
  </r>
  <r>
    <x v="4"/>
    <m/>
    <x v="4"/>
    <x v="99"/>
    <s v="S11276760004"/>
    <s v="COB"/>
    <n v="1127676"/>
    <m/>
    <s v="||TRANSFERENCIA DE FONDOS NOTA CITE: MEFP/VTCP/DGPOT/UPCFTGN/N°535/2025 DE LA FECHA ENVIADA POR EL MINISTERIO DE ECONOMÍA Y FINANZAS PÚBLICAS (HRE-TSO-693). DÉBITO DE LA LIBRETA 00513012007 YPFB - RECURSOS NACIONALIZACION,REPOSICIÓN DE ÚTILES DE ESCRITORIO."/>
    <m/>
    <m/>
    <m/>
    <m/>
    <m/>
    <m/>
    <n v="60"/>
    <n v="0"/>
    <s v="NO_CONCILIADO"/>
  </r>
  <r>
    <x v="11"/>
    <m/>
    <x v="11"/>
    <x v="100"/>
    <s v="O22902490002"/>
    <s v="BOD"/>
    <n v="2290249"/>
    <m/>
    <s v="00016011101 DEPOSITO DE EFECTIVO, DEPOSITANTE: FABIOLA CECILIA IBAÑEZ YANA, CONCEPTO: DEVOLUCIÓN DE 2 DÍAS DE REFRIGERIO, CUENTA DE DEPOSITO: CUENTA UNICA DEL TESORO"/>
    <m/>
    <m/>
    <m/>
    <m/>
    <m/>
    <m/>
    <n v="0"/>
    <n v="36"/>
    <s v="NO_CONCILIADO"/>
  </r>
  <r>
    <x v="7"/>
    <m/>
    <x v="7"/>
    <x v="100"/>
    <s v="O22902740002"/>
    <s v="BOD"/>
    <n v="2290274"/>
    <m/>
    <s v="00086011109 DEPOSITO DE EFECTIVO, DEPOSITANTE: MARCO ANTONIO ROMERO VIDES, CONCEPTO: REPOSICION DE CREDENCIAL, CUENTA DE DEPOSITO: CUENTA UNICA DEL TESORO"/>
    <m/>
    <m/>
    <m/>
    <m/>
    <m/>
    <m/>
    <n v="0"/>
    <n v="50"/>
    <s v="NO_CONCILIADO"/>
  </r>
  <r>
    <x v="67"/>
    <m/>
    <x v="67"/>
    <x v="100"/>
    <s v="O22902810002"/>
    <s v="BOD"/>
    <n v="2290281"/>
    <m/>
    <s v="00099021001 DEPOSITO DE EFECTIVO, DEPOSITANTE: MARIA CRISTINA MARTINEZ ORDOÑEZ, CONCEPTO: ENTIDAD 10. DEVOLUCION DE VIATICOS AL EXTERIOR, POR VIAJE CANCELADO, DEV-N°85, CUENTA DE DEPOSITO: CUENTA UNICA DEL TESORO/DJBR"/>
    <m/>
    <m/>
    <m/>
    <m/>
    <m/>
    <m/>
    <n v="0"/>
    <n v="2209.44"/>
    <s v="NO_CONCILIADO"/>
  </r>
  <r>
    <x v="119"/>
    <m/>
    <x v="119"/>
    <x v="100"/>
    <s v="O22903050002"/>
    <s v="BOD"/>
    <n v="2290305"/>
    <m/>
    <s v="00099021001 DEPOSITO DE EFECTIVO, DEPOSITANTE: SENARI, CONCEPTO: DEVOLUCION DE FONDOS EN AVANCE PREV. 39, CUENTA DE DEPOSITO: CUENTA UNICA DEL TESORO"/>
    <m/>
    <m/>
    <m/>
    <m/>
    <m/>
    <m/>
    <n v="0"/>
    <n v="2.85"/>
    <s v="NO_CONCILIADO"/>
  </r>
  <r>
    <x v="11"/>
    <m/>
    <x v="11"/>
    <x v="100"/>
    <s v="O22903130002"/>
    <s v="BOD"/>
    <n v="2290313"/>
    <m/>
    <s v="00099021001 DEPOSITO DE EFECTIVO, DEPOSITANTE: FLORENTINO QUISBERT TRONCOZO, CONCEPTO: DEV. BECA CONTRATO DGESU/100 BECAS N°03/2020, CUENTA DE DEPOSITO: CUENTA UNICA DEL TESORO"/>
    <m/>
    <m/>
    <m/>
    <m/>
    <m/>
    <m/>
    <n v="0"/>
    <n v="33316.15"/>
    <s v="NO_CONCILIADO"/>
  </r>
  <r>
    <x v="75"/>
    <m/>
    <x v="75"/>
    <x v="100"/>
    <s v="O22903240002"/>
    <s v="BOD"/>
    <n v="2290324"/>
    <m/>
    <s v="00206012001 DEPOSITO DE EFECTIVO, DEPOSITANTE: INSTITUTO NACIONAL DE ESTADISTICA, CONCEPTO: DEPÓSITO POR VENTA DE LA OFICINA CENTRAL LA PAZ DE FECHA 27/05/2025, CUENTA DE DEPOSITO: CUENTA UNICA DEL TESORO"/>
    <m/>
    <m/>
    <m/>
    <m/>
    <m/>
    <m/>
    <n v="0"/>
    <n v="20"/>
    <s v="NO_CONCILIADO"/>
  </r>
  <r>
    <x v="7"/>
    <m/>
    <x v="7"/>
    <x v="100"/>
    <s v="O22903590002"/>
    <s v="BOD"/>
    <n v="2290359"/>
    <m/>
    <s v="00086044201 DEPOSITO DE EFECTIVO, DEPOSITANTE: SISTEMA DE RIEGO ANOCARIRI, CONCEPTO: CONTRAPARTE, CUENTA DE DEPOSITO: CUENTA UNICA DEL TESORO"/>
    <m/>
    <m/>
    <m/>
    <m/>
    <m/>
    <m/>
    <n v="0"/>
    <n v="67386"/>
    <s v="NO_CONCILIADO"/>
  </r>
  <r>
    <x v="2"/>
    <m/>
    <x v="2"/>
    <x v="100"/>
    <s v="O22903750002"/>
    <s v="BOD"/>
    <n v="2290375"/>
    <m/>
    <s v="00099021001 DEPOSITO DE EFECTIVO, DEPOSITANTE: VILMA ELIANA CASTELLON ESCOBAR, CONCEPTO: REVERSION TOTAL, CUENTA DE DEPOSITO: CUENTA UNICA DEL TESORO"/>
    <m/>
    <m/>
    <m/>
    <m/>
    <m/>
    <m/>
    <n v="0"/>
    <n v="7220.81"/>
    <s v="NO_CONCILIADO"/>
  </r>
  <r>
    <x v="2"/>
    <m/>
    <x v="2"/>
    <x v="100"/>
    <s v="O22903800002"/>
    <s v="BOD"/>
    <n v="2290380"/>
    <m/>
    <s v="00099021001 DEPOSITO DE EFECTIVO, DEPOSITANTE: VILMA ELIANA CASTELLON ESCOBAR, CONCEPTO: REVERSION TOTAL, CUENTA DE DEPOSITO: CUENTA UNICA DEL TESORO"/>
    <m/>
    <m/>
    <m/>
    <m/>
    <m/>
    <m/>
    <n v="0"/>
    <n v="7220.81"/>
    <s v="NO_CONCILIADO"/>
  </r>
  <r>
    <x v="7"/>
    <m/>
    <x v="7"/>
    <x v="100"/>
    <s v="O22903830002"/>
    <s v="BOD"/>
    <n v="2290383"/>
    <m/>
    <s v="00086044201 DEPOSITO DE EFECTIVO, DEPOSITANTE: CONSTRUCCIÓN SISTEMA DE RIEGO VENTILLITA, CONCEPTO: CONTRAPARTE, CUENTA DE DEPOSITO: CUENTA UNICA DEL TESORO"/>
    <m/>
    <m/>
    <m/>
    <m/>
    <m/>
    <m/>
    <n v="0"/>
    <n v="49008"/>
    <s v="NO_CONCILIADO"/>
  </r>
  <r>
    <x v="21"/>
    <m/>
    <x v="21"/>
    <x v="100"/>
    <s v="O22904000002"/>
    <s v="BOD"/>
    <n v="2290400"/>
    <m/>
    <s v="00099021001 DEPOSITO DE EFECTIVO, DEPOSITANTE: THALIA BAUTISTA ARNEZ 4924660 LP, CONCEPTO: DEVOLUCIÓN VIATICO DE DEVENGADO 52, CUENTA DE DEPOSITO: CUENTA UNICA DEL TESORO/DJBR"/>
    <m/>
    <m/>
    <m/>
    <m/>
    <m/>
    <m/>
    <n v="0"/>
    <n v="371"/>
    <s v="NO_CONCILIADO"/>
  </r>
  <r>
    <x v="53"/>
    <m/>
    <x v="53"/>
    <x v="100"/>
    <s v="B22902550002"/>
    <s v="BOD"/>
    <n v="2290255"/>
    <m/>
    <s v="00070011102 DEP.DE CHEQ.AJENOS,RET.DE CAM.,CONCEPTO: DEVOLUCION VIATICO,DEP.: MTEPS , PROCEDENCIA: BANCO UNION S.A., CHEQUE: 11589, FECHA DE EMISION:26/05/2025"/>
    <m/>
    <m/>
    <m/>
    <m/>
    <m/>
    <m/>
    <n v="0"/>
    <n v="555"/>
    <s v="NO_CONCILIADO"/>
  </r>
  <r>
    <x v="107"/>
    <m/>
    <x v="107"/>
    <x v="100"/>
    <s v="B22903110002"/>
    <s v="BOD"/>
    <n v="2290311"/>
    <m/>
    <s v="00597022001 DEP.DE CHEQ.AJENOS,RET.DE CAM.,CONCEPTO: DEPÓSITO ENDE,DEP.: YACIMIENTOS DE LITIO , PROCEDENCIA: BANCO UNION S.A., CHEQUE: 307, FECHA DE EMISION:23/05/2025"/>
    <m/>
    <m/>
    <m/>
    <m/>
    <m/>
    <m/>
    <n v="0"/>
    <n v="8258774.0300000003"/>
    <s v="NO_CONCILIADO"/>
  </r>
  <r>
    <x v="5"/>
    <m/>
    <x v="5"/>
    <x v="100"/>
    <s v="B22903140002"/>
    <s v="BOD"/>
    <n v="2290314"/>
    <m/>
    <s v="00099021001 DEP.DE CHEQ.AJENOS,RET.DE CAM.,CONCEPTO: INCAPACIDADES,DEP.: CAJA NACIONAL DE SALUD , PROCEDENCIA: BANCO UNION S.A., CHEQUE: 13063, FECHA DE EMISION:26/05/2025"/>
    <m/>
    <m/>
    <m/>
    <m/>
    <m/>
    <m/>
    <n v="0"/>
    <n v="31518.61"/>
    <s v="NO_CONCILIADO"/>
  </r>
  <r>
    <x v="117"/>
    <m/>
    <x v="117"/>
    <x v="100"/>
    <s v="B22903250002"/>
    <s v="BOD"/>
    <n v="2290325"/>
    <m/>
    <s v="00578012002 DEP.DE CHEQ.AJENOS,RET.DE CAM.,CONCEPTO: REVERSION,DEP.: BOLIVIANA DE AVIACION , PROCEDENCIA: BANCO UNION S.A., CHEQUE: 3556, FECHA DE EMISION:26/05/2025"/>
    <m/>
    <m/>
    <m/>
    <m/>
    <m/>
    <m/>
    <n v="0"/>
    <n v="28"/>
    <s v="CONCILIADO_PARCIAL"/>
  </r>
  <r>
    <x v="47"/>
    <m/>
    <x v="47"/>
    <x v="100"/>
    <s v="B22903410002"/>
    <s v="BOD"/>
    <n v="2290341"/>
    <m/>
    <s v="00283012003 DEP.DE CHEQ.AJENOS,RET.DE CAM.,CONCEPTO: REVERSIÓN POR DEVOLUCIÓN DE INCENTIVO AL CONTRABANDO - GRLPZ - 1980,DEP.: ADUANA NACIONAL , PROCEDENCIA: BANCO UNION S.A., CHEQUE: 5293, FECHA DE EMISION:12/05/2025"/>
    <m/>
    <m/>
    <m/>
    <m/>
    <m/>
    <m/>
    <n v="0"/>
    <n v="12011.29"/>
    <s v="NO_CONCILIADO"/>
  </r>
  <r>
    <x v="47"/>
    <m/>
    <x v="47"/>
    <x v="100"/>
    <s v="B22903470002"/>
    <s v="BOD"/>
    <n v="2290347"/>
    <m/>
    <s v="00283012003 DEP.DE CHEQ.AJENOS,RET.DE CAM.,CONCEPTO: REVERSIÓN DEL PAGO INCENTIVO POR DENUNCIA AL CONTRABANDO - GRLPZ - 444,DEP.: ADUANA NACIONAL , PROCEDENCIA: BANCO UNION S.A., CHEQUE: 5292, FECHA DE EMISION:08/05/2025"/>
    <m/>
    <m/>
    <m/>
    <m/>
    <m/>
    <m/>
    <n v="0"/>
    <n v="10288.07"/>
    <s v="NO_CONCILIADO"/>
  </r>
  <r>
    <x v="49"/>
    <m/>
    <x v="49"/>
    <x v="100"/>
    <s v="B22903500002"/>
    <s v="BOD"/>
    <n v="2290350"/>
    <m/>
    <s v="00099021001 DEP.DE CHEQ.AJENOS,RET.DE CAM.,CONCEPTO: DEVOLUCION POR DEP ERRONEO DE LA ASOCIACION PRO JUBILADOS DE LA FAB,DEP.: MINISTERIO DE DEFENSA , PROCEDENCIA: BANCO UNION S.A., CHEQUE: 22282, FECHA DE EMISION:27/05/2025"/>
    <m/>
    <m/>
    <m/>
    <m/>
    <m/>
    <m/>
    <n v="0"/>
    <n v="1558.89"/>
    <s v="NO_CONCILIADO"/>
  </r>
  <r>
    <x v="15"/>
    <m/>
    <x v="15"/>
    <x v="100"/>
    <s v="B22903670002"/>
    <s v="BOD"/>
    <n v="2290367"/>
    <m/>
    <s v="00035011105 DEP.DE CHEQ.AJENOS,RET.DE CAM.,CONCEPTO: DEVOLUCIÓN DE RECURSOS POR INCAPACIDAD TEMPORAL DEL MES DE ENERO 2025-UCAS,DEP.: MINISTERIO DE ECONOMÍA Y FINANZAS PUBLICAS , PROCEDENCIA: BANCO UNION S.A., CHEQUE: 1108, FECHA DE EMISION:27/05/2025"/>
    <m/>
    <m/>
    <m/>
    <m/>
    <m/>
    <m/>
    <n v="0"/>
    <n v="4777.6499999999996"/>
    <s v="NO_CONCILIADO"/>
  </r>
  <r>
    <x v="91"/>
    <m/>
    <x v="91"/>
    <x v="100"/>
    <s v="B22903640002"/>
    <s v="BOD"/>
    <n v="2290364"/>
    <m/>
    <s v="00595012002 DEP.DE CHEQ.AJENOS,RET.DE CAM.,CONCEPTO: SUBSIDIOS POR INCAPACIDAD TEMPORTAL,DEP.: CAJA DE SALUD DE LA BANCA PRIVADA , PROCEDENCIA: BANCO NACIONAL DE BOLIVIA S.A., CHEQUE: 9927409, FECHA DE EMISION:20/05/2025"/>
    <m/>
    <m/>
    <m/>
    <m/>
    <m/>
    <m/>
    <n v="0"/>
    <n v="3040.81"/>
    <s v="NO_CONCILIADO"/>
  </r>
  <r>
    <x v="15"/>
    <m/>
    <x v="15"/>
    <x v="100"/>
    <s v="B22903650002"/>
    <s v="BOD"/>
    <n v="2290365"/>
    <m/>
    <s v="00099021001 DEP.DE CHEQ.AJENOS,RET.DE CAM.,CONCEPTO: DEVOLUCIÓN DE RECURSOS POR INCAPACIDAD TEMPORAL DEL MES DE ENERO 2025-MEFP,DEP.: MINISTERIO DE ECONOMÍA Y FINANZAS PUBLICAS , PROCEDENCIA: BANCO UNION S.A., CHEQUE: 1107, FECHA DE EMISION:27/05/2025"/>
    <m/>
    <m/>
    <m/>
    <m/>
    <m/>
    <m/>
    <n v="0"/>
    <n v="29364.35"/>
    <s v="NO_CONCILIADO"/>
  </r>
  <r>
    <x v="2"/>
    <m/>
    <x v="2"/>
    <x v="100"/>
    <s v="B22903660002"/>
    <s v="BOD"/>
    <n v="2290366"/>
    <m/>
    <s v="00099021001 DEP.DE CHEQ.AJENOS,RET.DE CAM.,CONCEPTO: REEMBOLSO POR INCAPACIDAD TEMPORAL,DEP.: CAJA DE SALUD DE LA BANCA PRIVADA , PROCEDENCIA: BANCO NACIONAL DE BOLIVIA S.A., CHEQUE: 9927509, FECHA DE EMISION:20/05/2025"/>
    <m/>
    <m/>
    <m/>
    <m/>
    <m/>
    <m/>
    <n v="0"/>
    <n v="399.37"/>
    <s v="NO_CONCILIADO"/>
  </r>
  <r>
    <x v="2"/>
    <m/>
    <x v="2"/>
    <x v="100"/>
    <s v="B22903680002"/>
    <s v="BOD"/>
    <n v="2290368"/>
    <m/>
    <s v="00099021001 DEP.DE CHEQ.AJENOS,RET.DE CAM.,CONCEPTO: REEMBOLSO POR INCAPACIDAD PERSONAL,DEP.: CAJA DE SALUD DE LA BANCA PRIVADA , PROCEDENCIA: BANCO NACIONAL DE BOLIVIA S.A., CHEQUE: 9927631, FECHA DE EMISION:20/05/2025"/>
    <m/>
    <m/>
    <m/>
    <m/>
    <m/>
    <m/>
    <n v="0"/>
    <n v="34216.65"/>
    <s v="NO_CONCILIADO"/>
  </r>
  <r>
    <x v="15"/>
    <m/>
    <x v="15"/>
    <x v="100"/>
    <s v="B22903690002"/>
    <s v="BOD"/>
    <n v="2290369"/>
    <m/>
    <s v="00099021001 DEP.DE CHEQ.AJENOS,RET.DE CAM.,CONCEPTO: DEVOLUCIÓN DE RECURSOS POR ATRASOS DE CONSULTORES EN LINEA FEBRERO 2025,DEP.: MINISTERIO DE ECONOMÍA Y FINANZAS PUBLICAS , PROCEDENCIA: BANCO UNION S.A., CHEQUE: 1103, FECHA DE EMISION:27/05/2025"/>
    <m/>
    <m/>
    <m/>
    <m/>
    <m/>
    <m/>
    <n v="0"/>
    <n v="1425.03"/>
    <s v="NO_CONCILIADO"/>
  </r>
  <r>
    <x v="15"/>
    <m/>
    <x v="15"/>
    <x v="100"/>
    <s v="B22903700002"/>
    <s v="BOD"/>
    <n v="2290370"/>
    <m/>
    <s v="00099021001 DEP.DE CHEQ.AJENOS,RET.DE CAM.,CONCEPTO: DEVOLUCIÓN DE RECURSOS POR ATRASOS DE CONSULTORES EN LINEA FEBRERO 2025,DEP.: MINISTERIO DE ECONOMÍA Y FINANZAS PUBLICAS , PROCEDENCIA: BANCO UNION S.A., CHEQUE: 1105, FECHA DE EMISION:27/05/2025"/>
    <m/>
    <m/>
    <m/>
    <m/>
    <m/>
    <m/>
    <n v="0"/>
    <n v="1168.56"/>
    <s v="NO_CONCILIADO"/>
  </r>
  <r>
    <x v="100"/>
    <m/>
    <x v="100"/>
    <x v="100"/>
    <s v="Q22288390002"/>
    <s v="CRV"/>
    <n v="2228839"/>
    <m/>
    <s v="NUMERO DE LIBRETA CUT: 00383012001 OPERACIÓN E18 TRANSFERENCIA DEL SISTEMA FINANCIERO POR CUENTA DE TERCEROS A LA CUT PAGO POR CORRESPONDENCIA ORURO MAYO 2025 DE CRECER IFD"/>
    <m/>
    <m/>
    <m/>
    <m/>
    <m/>
    <m/>
    <n v="0"/>
    <n v="167"/>
    <s v="NO_CONCILIADO"/>
  </r>
  <r>
    <x v="4"/>
    <m/>
    <x v="4"/>
    <x v="100"/>
    <s v="G31520070001"/>
    <s v="CVD"/>
    <n v="3152007"/>
    <m/>
    <s v="COBRO COSTOS DE PAPELERIA SEGUN TRANSFERENCIA DEL EXTERIOR POR ORDEN DE MTX COMERCIALIZADORA DE GAS (BRAZIL SAO PAULO) REF.: CRED INV PPAMTX3125 REFERENCIA DEPOSITO GAS NATURAL FECHA VALOR 27/05/2025 LIB. 00513012015 YPFB-HEROES DEL CHACO-BS"/>
    <m/>
    <m/>
    <m/>
    <m/>
    <m/>
    <m/>
    <n v="60"/>
    <n v="0"/>
    <s v="NO_CONCILIADO"/>
  </r>
  <r>
    <x v="4"/>
    <m/>
    <x v="4"/>
    <x v="100"/>
    <s v="G31520110001"/>
    <s v="CVD"/>
    <n v="3152011"/>
    <m/>
    <s v="COBRO COSTOS DE PAPELERIA SEGUN TRANSFERENCIA DEL EXTERIOR POR ORDEN DE OILY LUBRIFICANTES LTDA (BRAZIL CAMPO GRANDE) REF.: CRED 042/2025 FECHA VALOR 27/05/2025 LIB. 00513062002 YPFB - EXPORTACIÓN DE GLP Y OTROS-BOLIVIANOS"/>
    <m/>
    <m/>
    <m/>
    <m/>
    <m/>
    <m/>
    <n v="60"/>
    <n v="0"/>
    <s v="NO_CONCILIADO"/>
  </r>
  <r>
    <x v="4"/>
    <m/>
    <x v="4"/>
    <x v="100"/>
    <s v="G31520130001"/>
    <s v="CVD"/>
    <n v="3152013"/>
    <m/>
    <s v="COBRO COSTOS DE PAPELERIA SEGUN TRANSFERENCIA DEL EXTERIOR POR ORDEN DE FIDEICOMISO HERCO-CKM (LIMA PERÚ) REF.: CRED EMB 14-03 CIST CONTRATO 48 FECHA VALOR 28/05/2025 LIB. 00513062002 YPFB - EXPORTACIÓN DE GLP Y OTROS-BOLIVIANOS"/>
    <m/>
    <m/>
    <m/>
    <m/>
    <m/>
    <m/>
    <n v="60"/>
    <n v="0"/>
    <s v="NO_CONCILIADO"/>
  </r>
  <r>
    <x v="18"/>
    <m/>
    <x v="18"/>
    <x v="100"/>
    <s v="J06380160002"/>
    <s v="NTE"/>
    <n v="11995160"/>
    <m/>
    <s v="A:00862012001 GAM DE MAIRANA TRANSFERENCIA DE RECUPERACIONES SEGÚN NOTA INTERNA GEF-LCR-DYF-0502-NOT/25, POR CONCEPTO DE REMUNERACION DE ADMINISTRACION QUE CORRESPONDE AL FNDR DE ACUERDO A CONTRATO DE FIDEICOMISO “FINANCIAMIENTO DE APOYO A LA REACTIVACION DE LA INVERSION PUBLICA” (FARIP)."/>
    <m/>
    <m/>
    <m/>
    <m/>
    <m/>
    <m/>
    <n v="0"/>
    <n v="30411.27"/>
    <s v="NO_CONCILIADO"/>
  </r>
  <r>
    <x v="18"/>
    <m/>
    <x v="18"/>
    <x v="100"/>
    <s v="J06380170002"/>
    <s v="NTE"/>
    <n v="11995172"/>
    <m/>
    <s v="A:00862012001 GAM DE MAIRANA TRANSFERENCIA DE RECUPERACIONES SEGÚN NOTA INTERNA GEF-LCR-DYF-0502-NOT/25, POR CONCEPTO DE INTERES PENAL DE ACUERDO A CONTRATO DE FIDEICOMISO “FINANCIAMIENTO DE APOYO A LA REACTIVACION DE LA INVERSION PUBLICA” (FARIP)."/>
    <m/>
    <m/>
    <m/>
    <m/>
    <m/>
    <m/>
    <n v="0"/>
    <n v="38.020000000000003"/>
    <s v="NO_CONCILIADO"/>
  </r>
  <r>
    <x v="59"/>
    <m/>
    <x v="59"/>
    <x v="100"/>
    <s v="J06380180002"/>
    <s v="NTE"/>
    <n v="11995159"/>
    <m/>
    <s v="A:00099021001 GAM DE MAIRANA, TRANSFERENCIA DE RECUPERACIONES SEGÚN NOTA INTERNA GEF-LCR-DYF-0502-NOT/25, POR CONCEPTO DE CAPITAL E INTERESES DE ACUERDO A CONTRATO DE FIDEICOMISO “FINANCIAMIENTO DE APOYO A LA REACTIVACION DE LA INVERSION PUBLICA” (FARIP) FIRMADO ENTRE EL MPD Y EL FNDR."/>
    <m/>
    <m/>
    <m/>
    <m/>
    <m/>
    <m/>
    <n v="0"/>
    <n v="205232.46"/>
    <s v="NO_CONCILIADO"/>
  </r>
  <r>
    <x v="4"/>
    <m/>
    <x v="4"/>
    <x v="100"/>
    <s v="G31523170001"/>
    <s v="CVD"/>
    <n v="3152317"/>
    <m/>
    <s v="COBRO COSTOS DE PAPELERIA SEGUN TRANSFERENCIA DEL EXTERIOR POR ORDEN DE COMPASS COMERCIALIZACAO S.A. (BRAZIL SAO PAULO) REF.: CRED 5367983.21512 DEPOSITO GAS NATURAL FECHA VALOR 27/05/2025 LIB. 00513012015 YPFB-HEROES DEL CHACO-BS"/>
    <m/>
    <m/>
    <m/>
    <m/>
    <m/>
    <m/>
    <n v="60"/>
    <n v="0"/>
    <s v="NO_CONCILIADO"/>
  </r>
  <r>
    <x v="21"/>
    <m/>
    <x v="21"/>
    <x v="100"/>
    <s v="S11276940001"/>
    <s v="COB"/>
    <n v="1127694"/>
    <m/>
    <s v="||AMPLIACION DE VALIDEZ 0,15% S/USD 3.985,68 POR 123 DIAS, REEMB. GASTOS DE COMUNICACION BS300.- Y EMISION DE COMPROBANTE CONTABLE BS60.- S/G NOTA SEDEM/GG/KB N°0160/2025, REC. EN F. 27/5/25 REF: I-2023-26 P/C KOKABOL A/F HENAN OCEAN MACHINERY EQUIPMENT CO., LTD. LIB:00132102001 KOKABOL-GESTION OPERATIVA REF: COMISIONES ENMIENDA 8 LC I-2023-26."/>
    <m/>
    <m/>
    <m/>
    <m/>
    <m/>
    <m/>
    <n v="373.99"/>
    <n v="0"/>
    <s v="NO_CONCILIADO"/>
  </r>
  <r>
    <x v="21"/>
    <m/>
    <x v="21"/>
    <x v="100"/>
    <s v="S11276950001"/>
    <s v="COB"/>
    <n v="1127695"/>
    <m/>
    <s v="||AMPLIACION DE VALIDEZ 0,15% S/USD 87.519,90 POR 123 DIAS, REEMB. GASTOS DE COMUNICACION BS300.- Y EMISION DE COMPROBANTE CONTABLE BS60.- S/G NOTA SEDEM/GG/KB N°0160/2025, REC. EN F. 27/5/25 REF: I-2023-37 P/C KOKABOL A/F COMASA EUROPE S.R.L. LIB:00132102001 KOKABOL-GESTION OPERATIVA REF: COMISIONES ENMIENDA 5 LC I-2023-37."/>
    <m/>
    <m/>
    <m/>
    <m/>
    <m/>
    <m/>
    <n v="667.67"/>
    <n v="0"/>
    <s v="NO_CONCILIADO"/>
  </r>
  <r>
    <x v="120"/>
    <m/>
    <x v="120"/>
    <x v="100"/>
    <s v="G31526870002"/>
    <s v="CRV"/>
    <n v="3152687"/>
    <m/>
    <s v="TRANSFERENCIA DE FONDOS A SOLICITUD DE TRANSPORTES AEREOS BOLIVIANOS SEGUN SOLICITUD TAB-0007-2025 REF: TRASPASO DE FONDOS A LA CUENTA UNICA DEL TESORO - LIBRETA NRO. 00525012001 DE TAB, PARA GASTOS ADMINISTRATIVOS Y OPERATIVOS. 00525012001 LBP-TRANSPORTES AEREOS BOLIVIANOS (4030001162)"/>
    <m/>
    <m/>
    <m/>
    <m/>
    <m/>
    <m/>
    <n v="0"/>
    <n v="1886500"/>
    <s v="NO_CONCILIADO"/>
  </r>
  <r>
    <x v="107"/>
    <m/>
    <x v="107"/>
    <x v="100"/>
    <s v="G31526880002"/>
    <s v="CRV"/>
    <n v="3152688"/>
    <m/>
    <s v="TRANSFERENCIA DEL EXTERIOR SEGUN SWIFT NO.7190 Y NO.7189 DE FECHA 28/05/2025 ORDENANTE: COMERCIAL MINERALS CO SPA (ANTOFAGASTA CHILE) REF.: CRED PAGO ODV 106 LIB. 00597012001 RECURSOS PROPIOS VENTAS YLB"/>
    <m/>
    <m/>
    <m/>
    <m/>
    <m/>
    <m/>
    <n v="0"/>
    <n v="200655"/>
    <s v="NO_CONCILIADO"/>
  </r>
  <r>
    <x v="3"/>
    <m/>
    <x v="3"/>
    <x v="100"/>
    <s v="G31525240003"/>
    <s v="COB"/>
    <n v="3152524"/>
    <m/>
    <s v="TRANSFERENCIA RECIBIDA DEL EXTERIOR SEGÚN MENSAJES SWIFT Nos. 7196-7195 (REM.EXT.) DE FECHA 28-05-2025 POR DESEMBOLSO DE FONPLATA PRÉSTAMO BOL 33/2019 DESEMB.NRO. 13 LIBRETA N° 00291012002 ABC-RECURSOS PROPIOS REF.: UTILES DE ESCRITORIO"/>
    <m/>
    <m/>
    <m/>
    <m/>
    <m/>
    <m/>
    <n v="60"/>
    <n v="0"/>
    <s v="NO_CONCILIADO"/>
  </r>
  <r>
    <x v="107"/>
    <m/>
    <x v="107"/>
    <x v="100"/>
    <s v="G31526890001"/>
    <s v="CVD"/>
    <n v="3152689"/>
    <m/>
    <s v="COBRO COSTOS DE PAPELERIA SEGUN TRANSFERENCIA DEL EXTERIOR POR ORDEN DE COMERCIAL MINERALS CO SPA (ANTOFAGASTA CHILE) REF.: CRED PAGO ODV 106 LIB. 00597032001 YLB-COMERCIALIZACION DE DIVERSAS SALES"/>
    <m/>
    <m/>
    <m/>
    <m/>
    <m/>
    <m/>
    <n v="60"/>
    <n v="0"/>
    <s v="NO_CONCILIADO"/>
  </r>
  <r>
    <x v="77"/>
    <m/>
    <x v="77"/>
    <x v="100"/>
    <s v="S11277130003"/>
    <s v="COB"/>
    <n v="1127713"/>
    <m/>
    <s v="||TRANSFERENCIA DE FONDOS SEGÚN MENSAJES SWIFT N° 7134 Y 7135 DE LA FECHA Y NOTA CITE ADSIB-NE-102/2025 DE FECHA 04/02/2025 (HRE-TGL-2250) ENVIADA POR LA AGENCIA PARA EL DESARROLLO DE LA SOCIEDAD DE LA INFORMACIÓN EN BOLIVIA. (SECTOR PÚBLICO). DEB.DE LA LIB.00119012001 ADSIBAGENCIA DESAR.SOCIEDAD INFORMAC.EN BOL,REP.DE ÚTILES DE ESCRITORIO."/>
    <m/>
    <m/>
    <m/>
    <m/>
    <m/>
    <m/>
    <n v="60"/>
    <n v="0"/>
    <s v="NO_CONCILIADO"/>
  </r>
  <r>
    <x v="56"/>
    <m/>
    <x v="56"/>
    <x v="100"/>
    <s v="S11277330003"/>
    <s v="COB"/>
    <n v="1127733"/>
    <m/>
    <s v="||TRANSFERENCIA DE FONDOS S/G MENSAJE SWIFT NRO. 7136 EN ATENCIÓN A CORREO ELECTRÓNICO Y NOTA: DGAC/DAF/FIN/NE-0008/25 (HRE-TGL-2025-1866) ENVIADO POR LA DIRECCIÓN GENERAL DE AERONÁUTICA CIVIL (SECTOR PÚBLICO). DEBITO DE LA LIBRETA 00117012001 DGAC, REPOSICIÓN ÚTILES DE ESCRITORIO."/>
    <m/>
    <m/>
    <m/>
    <m/>
    <m/>
    <m/>
    <n v="60"/>
    <n v="0"/>
    <s v="NO_CONCILIADO"/>
  </r>
  <r>
    <x v="89"/>
    <m/>
    <x v="89"/>
    <x v="100"/>
    <s v="S11277410003"/>
    <s v="COB"/>
    <n v="1127741"/>
    <m/>
    <s v="||TRANSFERENCIA DE FONDOS S/G MENSAJES SWIFT NROS. 7137, CORREO ELECTRONICO DE LA FECHA Y NOTA CITE CAR/DGE-DNAF/N°0031/2025 DE F.29.01.2025. (HRE-TGL-1912) ENVIADA POR LA NAVEGACION AEREA Y AEROPUERTOS BOLIVIANOS (SECTOR PÚBLICO). DEBITO DE LA LIB. 00389012001 NAABOL- ADMINISTRACIÓN , REPOSICIÓN DE ÚTILES DE ESCRITORIO"/>
    <m/>
    <m/>
    <m/>
    <m/>
    <m/>
    <m/>
    <n v="60"/>
    <n v="0"/>
    <s v="NO_CONCILIADO"/>
  </r>
  <r>
    <x v="59"/>
    <m/>
    <x v="59"/>
    <x v="100"/>
    <s v="J06380640002"/>
    <s v="NTE"/>
    <n v="12098665"/>
    <m/>
    <s v="A:00099021001 GAM DE PADILLA, TRANSFERENCIA DE RECUPERACIONES SEGÚN NOTA GEF-LCR-JSZ-0509-NOT/25 POR CONCEPTO DE PAGO DE CAPITAL E INTERES DE ACUERDO A CONTRATO DE FIDEICOMISO “PROGRAMA APOYO A LA EJECUCION DE LA INVERSION PUBLICA” (AEIP) FIRMADO ENTRE MINISTERIO DE PLANIFICACION Y EL FNDR."/>
    <m/>
    <m/>
    <m/>
    <m/>
    <m/>
    <m/>
    <n v="0"/>
    <n v="55693.35"/>
    <s v="NO_CONCILIADO"/>
  </r>
  <r>
    <x v="18"/>
    <m/>
    <x v="18"/>
    <x v="100"/>
    <s v="J06380650002"/>
    <s v="NTE"/>
    <n v="12098678"/>
    <m/>
    <s v="A:00862012001 GAM DE PADILLA, TRANSFERENCIA DE RECUPERACIONES SEGÚN NOTA GEF-LCR-JSZ-0509-NOT/25 POR CONCEPTO DE REMUNERACIÓN POR ADMINISTRACION DE FIDEICOMISO QUE CORRESPONDEN AL FNDR DE ACUERDO A CONTRATO DE FIDEICOMISO “PROGRAMA APOYO A LA EJECUCION DE LA INVERSION PUBLICA” (AEIP)."/>
    <m/>
    <m/>
    <m/>
    <m/>
    <m/>
    <m/>
    <n v="0"/>
    <n v="4885.71"/>
    <s v="NO_CONCILIADO"/>
  </r>
  <r>
    <x v="18"/>
    <m/>
    <x v="18"/>
    <x v="100"/>
    <s v="J06380660002"/>
    <s v="NTE"/>
    <n v="12098698"/>
    <m/>
    <s v="A:00862012001 GAM DE PADILLA, TRANSFERENCIA DE RECUPERACIONES SEGÚN NOTA GEF-LCR-JSZ-0509-NOT/25 POR CONCEPTO DE INTERES PENAL DE ACUERDO A CONTRATO DE FIDEICOMISO DE “PROGRAMA APOYO A LA EJECUCION DE LA INVERSION PUBLICA” (AEIP)."/>
    <m/>
    <m/>
    <m/>
    <m/>
    <m/>
    <m/>
    <n v="0"/>
    <n v="13.83"/>
    <s v="NO_CONCILIADO"/>
  </r>
  <r>
    <x v="56"/>
    <m/>
    <x v="56"/>
    <x v="100"/>
    <s v="S11277180003"/>
    <s v="COB"/>
    <n v="1127718"/>
    <m/>
    <s v="||TRANSFERENCIA DE FONDOS S/G MENSAJE SWIFT NRO. 7149 EN ATENCIÓN A CORREOS ELECTRÓNICOS DE LA DGAC Y NOTA: DGAC/DAF/FIN/NE-0008/25 DE F.29/1/2025 (HRE-TGL-1866) ENVIADO POR LA DIRECCIÓN GENERAL DE AERONÁUTICA CIVIL (SECTOR PÚBLICO). DEBITO DE LA LIBRETA 00117012001 DGAC, REPOSICIÓN ÚTILES DE ESCRITORIO."/>
    <m/>
    <m/>
    <m/>
    <m/>
    <m/>
    <m/>
    <n v="60"/>
    <n v="0"/>
    <s v="NO_CONCILIADO"/>
  </r>
  <r>
    <x v="4"/>
    <m/>
    <x v="4"/>
    <x v="100"/>
    <s v="S11277500001"/>
    <s v="COB"/>
    <n v="1127750"/>
    <m/>
    <s v="'COBRO DE'||ÚTILES DE ESCRITORIO POR EL COMPROBANTE NRO.1127749 DE LA FECHA S/G. NOTA CITE GAFC-0356/ DFC/URTE-097/2025 DE F.26.02.2025 (HRE-TGL-3945) ENVIADA POR YACIMIENTOS PETROLIFEROS FISCALES BOLIVIANOS DEBITO DE LA LIBRETA 00513022001 YPFB  OPERACIONES, REPOSICION DE UTILES DE ESCRITORIO"/>
    <m/>
    <m/>
    <m/>
    <m/>
    <m/>
    <m/>
    <n v="60"/>
    <n v="0"/>
    <s v="NO_CONCILIADO"/>
  </r>
  <r>
    <x v="89"/>
    <m/>
    <x v="89"/>
    <x v="100"/>
    <s v="S11277510003"/>
    <s v="COB"/>
    <n v="1127751"/>
    <m/>
    <s v="||TRANSFERENCIA DE FONDOS S/G MENSAJE SWIFT NRO. 7167 EN ATENCIÓN A CORREOS ELECTRÓNICOS DE NAABOL, DGAC, GOI Y NOTA CITE: CAR/DGE-DNAF N° 0031/2025 DE FECHA 29/1/2025 (HRE-TGL-1912) ENVIADA POR NAVEGACIÓN AÉREA Y AEROPUERTOS BOLIVIANOS (SECTOR PÚBLICO). DEBITO DE LA LIBRETA 00389012001 NAABOL-ADMINISTRACIÓN CENTRAL, COBRO DE ÚTILES DE ESCRITORIO."/>
    <m/>
    <m/>
    <m/>
    <m/>
    <m/>
    <m/>
    <n v="60"/>
    <n v="0"/>
    <s v="NO_CONCILIADO"/>
  </r>
  <r>
    <x v="117"/>
    <m/>
    <x v="117"/>
    <x v="100"/>
    <s v="S11277520001"/>
    <s v="DEV"/>
    <n v="1127752"/>
    <m/>
    <s v="||TRANSFERENCIA DE FONDOS SG. NOTA MEFP/VTCP/DGCP/UF/N°145/2025 (TRAM-697) DE LA FECHA, REF.: DÉBITO AUTOMÁTICO A LA EMPRESA PÚBLICA NACIONAL ESTRATÉGICA BOLIVIANA DE AVIACIÓN EN FAVOR DEL FIDEICOMISO FINPRO. DE LA LIBRETA 00578012002 BOA-BOLIVIANA DE AVIACION-INGRESOS"/>
    <m/>
    <m/>
    <m/>
    <m/>
    <m/>
    <m/>
    <n v="4018615.3"/>
    <n v="0"/>
    <s v="NO_CONCILIADO"/>
  </r>
  <r>
    <x v="117"/>
    <m/>
    <x v="117"/>
    <x v="100"/>
    <s v="S11277530001"/>
    <s v="COB"/>
    <n v="1127753"/>
    <m/>
    <s v="COBRO DE||ÚTILES DE ESCRITORIO SG. NOTA MEFP/VTCP/DGCP/UF/N°145/2025 POR REGISTRO DE COMPROB. CONTABLE N°1127752, REF.: DÉBITO AUTOMATICO A LA EMPRESA PÚBLICA NACIONAL ESTRATÉGICA BOLIVIANA DE AVIACIÓN EN FAVOR DEL FIDEICOMISO FINPRO. COSTO ÚTILES DE ESCRITORIO DE LA LIBRETA 00578012002 BOA-BOLIVIANA DE AVIACION-INGRESOS"/>
    <m/>
    <m/>
    <m/>
    <m/>
    <m/>
    <m/>
    <n v="60"/>
    <n v="0"/>
    <s v="NO_CONCILIADO"/>
  </r>
  <r>
    <x v="4"/>
    <m/>
    <x v="4"/>
    <x v="100"/>
    <s v="F0025527"/>
    <s v="NTE"/>
    <n v="12119607"/>
    <m/>
    <s v="De: 00513012004 Transferencia de recursos a solicitud de Yacimientos Petrolíferos Fiscales Bolivianos mediante nota CITE: YPFB/GAFC-920-DFC/URTE-247/2025 en aplicación al Decreto Supremo N° 5348 de 10/03/2025 y la Resolución Ministerial N° 26 de 27/01/2025 que aprueba el Reglamento para la Canalización de Operaciones con Beneficiarios en el Exterior H.R. 2025-22429-R"/>
    <m/>
    <m/>
    <m/>
    <m/>
    <m/>
    <m/>
    <n v="53678305.969999999"/>
    <n v="0"/>
    <s v="NO_CONCILIADO"/>
  </r>
  <r>
    <x v="4"/>
    <m/>
    <x v="4"/>
    <x v="100"/>
    <s v="F0025527"/>
    <s v="NTE"/>
    <n v="12119616"/>
    <m/>
    <s v="De: 00513012004 Transferencia de recursos a solicitud de Yacimientos Petrolíferos Fiscales Bolivianos mediante nota CITE: YPFB/GAFC-919-DFC/URTE-246/2025 en aplicación al Decreto Supremo N° 5348 de 10/03/2025 y la Resolución Ministerial N° 26 de 27/01/2025 que aprueba el Reglamento para la Canalización de Operaciones con Beneficiarios en el Exterior H.R. 2025-22427-R"/>
    <m/>
    <m/>
    <m/>
    <m/>
    <m/>
    <m/>
    <n v="17688771.43"/>
    <n v="0"/>
    <s v="NO_CONCILIADO"/>
  </r>
  <r>
    <x v="4"/>
    <m/>
    <x v="4"/>
    <x v="100"/>
    <s v="F0025527"/>
    <s v="NTE"/>
    <n v="12119622"/>
    <m/>
    <s v="De: 00513012004 Transferencia de recursos a solicitud de Yacimientos Petrolíferos Fiscales Bolivianos mediante nota CITE: YPFB/GAFC-918-DFC/URTE-245/2025 en aplicación al Decreto Supremo N° 5348 de 10/03/2025 y la Resolución Ministerial N° 26 de 27/01/2025 que aprueba el Reglamento para la Canalización de Operaciones con Beneficiarios en el Exterior H.R. 2025-22426-R"/>
    <m/>
    <m/>
    <m/>
    <m/>
    <m/>
    <m/>
    <n v="12009330.75"/>
    <n v="0"/>
    <s v="NO_CONCILIADO"/>
  </r>
  <r>
    <x v="4"/>
    <m/>
    <x v="4"/>
    <x v="100"/>
    <s v="F0025527"/>
    <s v="NTE"/>
    <n v="12119590"/>
    <m/>
    <s v="De: 00513012004 Transferencia de recursos a solicitud de Yacimientos Petrolíferos Fiscales Bolivianos mediante nota CITE: YPFB/GAFC-921-DFC/URTE-248/2025 en aplicación al Decreto Supremo N° 5348 de 10/03/2025 y la Resolución Ministerial N° 26 de 27/01/2025 que aprueba el Reglamento para la Canalización de Operaciones con Beneficiarios en el Exterior H.R. 2025-22428-R"/>
    <m/>
    <m/>
    <m/>
    <m/>
    <m/>
    <m/>
    <n v="53090620.549999997"/>
    <n v="0"/>
    <s v="NO_CONCILIADO"/>
  </r>
  <r>
    <x v="25"/>
    <m/>
    <x v="25"/>
    <x v="101"/>
    <s v="O22906770002"/>
    <s v="BOD"/>
    <n v="2290677"/>
    <m/>
    <s v="00548132001 DEPOSITO DE EFECTIVO, DEPOSITANTE: RENE SUCAPUCA VALENCIA, CONCEPTO: DEVOLUCION DEL 13% DE VIATICOS, CUENTA DE DEPOSITO: CUENTA UNICA DEL TESORO"/>
    <m/>
    <m/>
    <m/>
    <m/>
    <m/>
    <m/>
    <n v="0"/>
    <n v="87"/>
    <s v="NO_CONCILIADO"/>
  </r>
  <r>
    <x v="25"/>
    <m/>
    <x v="25"/>
    <x v="101"/>
    <s v="O22906780002"/>
    <s v="BOD"/>
    <n v="2290678"/>
    <m/>
    <s v="00548132001 DEPOSITO DE EFECTIVO, DEPOSITANTE: LUIS JAVIER PLAZA ROQUE, CONCEPTO: DEVOLUCION DEL 13% DE VIATICOS, CUENTA DE DEPOSITO: CUENTA UNICA DEL TESORO"/>
    <m/>
    <m/>
    <m/>
    <m/>
    <m/>
    <m/>
    <n v="0"/>
    <n v="39"/>
    <s v="NO_CONCILIADO"/>
  </r>
  <r>
    <x v="62"/>
    <m/>
    <x v="62"/>
    <x v="101"/>
    <s v="O22906880002"/>
    <s v="BOD"/>
    <n v="2290688"/>
    <m/>
    <s v="00660012002 DEPOSITO DE EFECTIVO, DEPOSITANTE: RUBEN MARIO HUARAYA CABRERA, CONCEPTO: REVERSION, CUENTA DE DEPOSITO: CUENTA UNICA DEL TESORO"/>
    <m/>
    <m/>
    <m/>
    <m/>
    <m/>
    <m/>
    <n v="0"/>
    <n v="876.96"/>
    <s v="NO_CONCILIADO"/>
  </r>
  <r>
    <x v="22"/>
    <m/>
    <x v="22"/>
    <x v="101"/>
    <s v="O22906960002"/>
    <s v="BOD"/>
    <n v="2290696"/>
    <m/>
    <s v="00046171101 DEPOSITO DE EFECTIVO, DEPOSITANTE: IMBOLPAZ S.R.L., CONCEPTO: SANCION PECUNIARIA, CUENTA DE DEPOSITO: CUENTA UNICA DEL TESORO"/>
    <m/>
    <m/>
    <m/>
    <m/>
    <m/>
    <m/>
    <n v="0"/>
    <n v="830"/>
    <s v="NO_CONCILIADO"/>
  </r>
  <r>
    <x v="100"/>
    <m/>
    <x v="100"/>
    <x v="101"/>
    <s v="O22906970002"/>
    <s v="BOD"/>
    <n v="2290697"/>
    <m/>
    <s v="00383012001 DEPOSITO DE EFECTIVO, DEPOSITANTE: MENSAJE DE PAZ, CONCEPTO: PAGO DE ENVIO ABRIL GESTION 2025, CUENTA DE DEPOSITO: CUENTA UNICA DEL TESORO"/>
    <m/>
    <m/>
    <m/>
    <m/>
    <m/>
    <m/>
    <n v="0"/>
    <n v="1571"/>
    <s v="NO_CONCILIADO"/>
  </r>
  <r>
    <x v="100"/>
    <m/>
    <x v="100"/>
    <x v="101"/>
    <s v="O22907110002"/>
    <s v="BOD"/>
    <n v="2290711"/>
    <m/>
    <s v="00383012001 DEPOSITO DE EFECTIVO, DEPOSITANTE: AGENCIA BOLIVIANA DE CORREOS, CONCEPTO: REGIONAL LA PAZ 19-24/05/2025, CUENTA DE DEPOSITO: CUENTA UNICA DEL TESORO"/>
    <m/>
    <m/>
    <m/>
    <m/>
    <m/>
    <m/>
    <n v="0"/>
    <n v="71954.3"/>
    <s v="NO_CONCILIADO"/>
  </r>
  <r>
    <x v="11"/>
    <m/>
    <x v="11"/>
    <x v="101"/>
    <s v="O22907130002"/>
    <s v="BOD"/>
    <n v="2290713"/>
    <m/>
    <s v="00016011101 DEPOSITO DE EFECTIVO, DEPOSITANTE: ALFARO CASTELLON ARIEL, CONCEPTO: PAGO EN EXCESO DEL DIA DEL PADRE (ASUETO MEDIA JORNADA LABORAL EL 19/03/2024, CUENTA DE DEPOSITO: CUENTA UNICA DEL TESORO"/>
    <m/>
    <m/>
    <m/>
    <m/>
    <m/>
    <m/>
    <n v="0"/>
    <n v="18"/>
    <s v="NO_CONCILIADO"/>
  </r>
  <r>
    <x v="11"/>
    <m/>
    <x v="11"/>
    <x v="101"/>
    <s v="O22907160002"/>
    <s v="BOD"/>
    <n v="2290716"/>
    <m/>
    <s v="00016011101 DEPOSITO DE EFECTIVO, DEPOSITANTE: FERNANDEZ CAMPOS JUAN DE DIOS, CONCEPTO: PAGO EN EXCESO DEL DIA DE CUMPLEAÑOS (ASUETO MEDIO DIA), CUENTA DE DEPOSITO: CUENTA UNICA DEL TESORO"/>
    <m/>
    <m/>
    <m/>
    <m/>
    <m/>
    <m/>
    <n v="0"/>
    <n v="18"/>
    <s v="NO_CONCILIADO"/>
  </r>
  <r>
    <x v="11"/>
    <m/>
    <x v="11"/>
    <x v="101"/>
    <s v="O22907180002"/>
    <s v="BOD"/>
    <n v="2290718"/>
    <m/>
    <s v="00016011101 DEPOSITO DE EFECTIVO, DEPOSITANTE: UÑO PRIETO MARIANA, CONCEPTO: PAGO EN EXCESO DEL DIA DE CUMPLEAÑOS (ASUETO MEDIO DIA), CUENTA DE DEPOSITO: CUENTA UNICA DEL TESORO"/>
    <m/>
    <m/>
    <m/>
    <m/>
    <m/>
    <m/>
    <n v="0"/>
    <n v="18"/>
    <s v="NO_CONCILIADO"/>
  </r>
  <r>
    <x v="22"/>
    <m/>
    <x v="22"/>
    <x v="101"/>
    <s v="O22907240002"/>
    <s v="BOD"/>
    <n v="2290724"/>
    <m/>
    <s v="00046207001 DEPOSITO DE EFECTIVO, DEPOSITANTE: CHRISTIAN ARIEL OSINAGA CLAROS, CONCEPTO: DEVOLUCION DE PASAJES, CUENTA DE DEPOSITO: CUENTA UNICA DEL TESORO"/>
    <m/>
    <m/>
    <m/>
    <m/>
    <m/>
    <m/>
    <n v="0"/>
    <n v="371"/>
    <s v="NO_CONCILIADO"/>
  </r>
  <r>
    <x v="42"/>
    <m/>
    <x v="42"/>
    <x v="101"/>
    <s v="O22907530002"/>
    <s v="BOD"/>
    <n v="2290753"/>
    <m/>
    <s v="00670022001 DEPOSITO DE EFECTIVO, DEPOSITANTE: WILLY TOLA MAMANI, CONCEPTO: DEVOLUCION DE COMBUSTIBLE PREVENTIVO 96, CUENTA DE DEPOSITO: CUENTA UNICA DEL TESORO"/>
    <m/>
    <m/>
    <m/>
    <m/>
    <m/>
    <m/>
    <n v="0"/>
    <n v="224.4"/>
    <s v="NO_CONCILIADO"/>
  </r>
  <r>
    <x v="53"/>
    <m/>
    <x v="53"/>
    <x v="101"/>
    <s v="O22907700002"/>
    <s v="BOD"/>
    <n v="2290770"/>
    <m/>
    <s v="00070011102 DEPOSITO DE EFECTIVO, DEPOSITANTE: JUDITH ROMERO CALDERON, CONCEPTO: DEVOLUCION DE VIATICOS, CUENTA DE DEPOSITO: CUENTA UNICA DEL TESORO"/>
    <m/>
    <m/>
    <m/>
    <m/>
    <m/>
    <m/>
    <n v="0"/>
    <n v="1205.75"/>
    <s v="NO_CONCILIADO"/>
  </r>
  <r>
    <x v="2"/>
    <m/>
    <x v="2"/>
    <x v="101"/>
    <s v="O22907750002"/>
    <s v="BOD"/>
    <n v="2290775"/>
    <m/>
    <s v="00099021001 DEPOSITO DE EFECTIVO, DEPOSITANTE: RICHARD VALENTIN QUISBERT LAURA CI 3383211, CONCEPTO: DEPÓSITO MONTO EXCEDENTARIO A LA REMUNERACION MAXIMA - MAYO 2025, CUENTA DE DEPOSITO: CUENTA UNICA DEL TESORO"/>
    <m/>
    <m/>
    <m/>
    <m/>
    <m/>
    <m/>
    <n v="0"/>
    <n v="13437.98"/>
    <s v="NO_CONCILIADO"/>
  </r>
  <r>
    <x v="11"/>
    <m/>
    <x v="11"/>
    <x v="101"/>
    <s v="O22907900002"/>
    <s v="BOD"/>
    <n v="2290790"/>
    <m/>
    <s v="00099021001 DEPOSITO DE EFECTIVO, DEPOSITANTE: MARIA SOLEDAD CHINO MAMANI CI 6785524 LP, CONCEPTO: DEVOLUCION CONTRATO DGSU-016/2018 DE LA EX-BECARIA MARIA SOLEDAD CHINO MAMANI, CUENTA DE DEPOSITO: CUENTA UNICA DEL TESORO"/>
    <m/>
    <m/>
    <m/>
    <m/>
    <m/>
    <m/>
    <n v="0"/>
    <n v="2000"/>
    <s v="NO_CONCILIADO"/>
  </r>
  <r>
    <x v="86"/>
    <m/>
    <x v="86"/>
    <x v="101"/>
    <s v="O22907910002"/>
    <s v="BOD"/>
    <n v="2290791"/>
    <m/>
    <s v="00599012001 DEPOSITO DE EFECTIVO, DEPOSITANTE: BRUNO RICHARD MALDONADO TAMAYO, CONCEPTO: AGUA MES DE ABRIL 2025, CUENTA DE DEPOSITO: CUENTA UNICA DEL TESORO"/>
    <m/>
    <m/>
    <m/>
    <m/>
    <m/>
    <m/>
    <n v="0"/>
    <n v="268"/>
    <s v="NO_CONCILIADO"/>
  </r>
  <r>
    <x v="11"/>
    <m/>
    <x v="11"/>
    <x v="101"/>
    <s v="O22907980002"/>
    <s v="BOD"/>
    <n v="2290798"/>
    <m/>
    <s v="00016011101 DEPOSITO DE EFECTIVO, DEPOSITANTE: EVA AYALA BERNABE, CONCEPTO: DEVOLUCION, CUENTA DE DEPOSITO: CUENTA UNICA DEL TESORO"/>
    <m/>
    <m/>
    <m/>
    <m/>
    <m/>
    <m/>
    <n v="0"/>
    <n v="18"/>
    <s v="NO_CONCILIADO"/>
  </r>
  <r>
    <x v="49"/>
    <m/>
    <x v="49"/>
    <x v="101"/>
    <s v="O22908050002"/>
    <s v="BOD"/>
    <n v="2290805"/>
    <m/>
    <s v="00099021001 DEPOSITO DE EFECTIVO, DEPOSITANTE: 1392-FFAA FRANZ ANGEL FLORES AVILES, CONCEPTO: REVERSION PREVENTIVO 2, COMBUSTIBLE, FEBRERO 2025, CUENTA DE DEPOSITO: CUENTA UNICA DEL TESORO"/>
    <m/>
    <m/>
    <m/>
    <m/>
    <m/>
    <m/>
    <n v="0"/>
    <n v="149.6"/>
    <s v="NO_CONCILIADO"/>
  </r>
  <r>
    <x v="0"/>
    <m/>
    <x v="0"/>
    <x v="101"/>
    <s v="O22908240002"/>
    <s v="BOD"/>
    <n v="2290824"/>
    <m/>
    <s v="00081011101 DEPOSITO DE EFECTIVO, DEPOSITANTE: PEDRO ESPINOZA JAIMES, CONCEPTO: EXTRAVÍO DE CREDENCIAL, CUENTA DE DEPOSITO: CUENTA UNICA DEL TESORO"/>
    <m/>
    <m/>
    <m/>
    <m/>
    <m/>
    <m/>
    <n v="0"/>
    <n v="25"/>
    <s v="NO_CONCILIADO"/>
  </r>
  <r>
    <x v="41"/>
    <m/>
    <x v="41"/>
    <x v="101"/>
    <s v="O22908260002"/>
    <s v="BOD"/>
    <n v="2290826"/>
    <m/>
    <s v="00099021001 DEPOSITO DE EFECTIVO, DEPOSITANTE: GABRIELA BAUTISTA CHIPANA, CONCEPTO: DEVOLUCION DE VIATICOS GABRIELA BAUTISTA CHIPANA, CUENTA DE DEPOSITO: CUENTA UNICA DEL TESORO/DJBR"/>
    <m/>
    <m/>
    <m/>
    <m/>
    <m/>
    <m/>
    <n v="0"/>
    <n v="927.5"/>
    <s v="NO_CONCILIADO"/>
  </r>
  <r>
    <x v="53"/>
    <m/>
    <x v="53"/>
    <x v="101"/>
    <s v="O22908340002"/>
    <s v="BOD"/>
    <n v="2290834"/>
    <m/>
    <s v="00070011102 DEPOSITO DE EFECTIVO, DEPOSITANTE: YSAMAR JHOSELIN BALTAZAR TIÑINI, CONCEPTO: DEVOLUCION FACTURACION NAABOL, CUENTA DE DEPOSITO: CUENTA UNICA DEL TESORO"/>
    <m/>
    <m/>
    <m/>
    <m/>
    <m/>
    <m/>
    <n v="0"/>
    <n v="15"/>
    <s v="NO_CONCILIADO"/>
  </r>
  <r>
    <x v="1"/>
    <m/>
    <x v="1"/>
    <x v="101"/>
    <s v="O22908500002"/>
    <s v="BOD"/>
    <n v="2290850"/>
    <m/>
    <s v="00099021001 DEPOSITO DE EFECTIVO, DEPOSITANTE: CASTEDO SPITZ KATLYN, CONCEPTO: DEVOLUCION DE SALDO COMPROBANTE C-31 N°1145, CUENTA DE DEPOSITO: CUENTA UNICA DEL TESORO/DJBR"/>
    <m/>
    <m/>
    <m/>
    <m/>
    <m/>
    <m/>
    <n v="0"/>
    <n v="0.1"/>
    <s v="NO_CONCILIADO"/>
  </r>
  <r>
    <x v="22"/>
    <m/>
    <x v="22"/>
    <x v="101"/>
    <s v="O22908660002"/>
    <s v="BOD"/>
    <n v="2290866"/>
    <m/>
    <s v="00046171101 DEPOSITO DE EFECTIVO, DEPOSITANTE: SANT DRUG SRL, CONCEPTO: POR VENTA DE SERVICIOS, CUENTA DE DEPOSITO: CUENTA UNICA DEL TESORO"/>
    <m/>
    <m/>
    <m/>
    <m/>
    <m/>
    <m/>
    <n v="0"/>
    <n v="2500"/>
    <s v="NO_CONCILIADO"/>
  </r>
  <r>
    <x v="34"/>
    <m/>
    <x v="34"/>
    <x v="101"/>
    <s v="O22908810002"/>
    <s v="BOD"/>
    <n v="2290881"/>
    <m/>
    <s v="00224012007 DEPOSITO DE EFECTIVO, DEPOSITANTE: MARLENE ROSALES PANIAGUA, CONCEPTO: DEVOLUCIÓN DE PASAJES AÉREOS, CUENTA DE DEPOSITO: CUENTA UNICA DEL TESORO"/>
    <m/>
    <m/>
    <m/>
    <m/>
    <m/>
    <m/>
    <n v="0"/>
    <n v="363"/>
    <s v="NO_CONCILIADO"/>
  </r>
  <r>
    <x v="95"/>
    <m/>
    <x v="95"/>
    <x v="101"/>
    <s v="O22908980002"/>
    <s v="BOD"/>
    <n v="2290898"/>
    <m/>
    <s v="00099021001 DEPOSITO DE EFECTIVO, DEPOSITANTE: WILLIAM DAVID RIVAS TAPIA, CONCEPTO: DEVOLUCION DE VIATICOS, CUENTA DE DEPOSITO: CUENTA UNICA DEL TESORO/DJBR"/>
    <m/>
    <m/>
    <m/>
    <m/>
    <m/>
    <m/>
    <n v="0"/>
    <n v="556.5"/>
    <s v="NO_CONCILIADO"/>
  </r>
  <r>
    <x v="1"/>
    <m/>
    <x v="1"/>
    <x v="101"/>
    <s v="O22909050002"/>
    <s v="BOD"/>
    <n v="2290905"/>
    <m/>
    <s v="00099021001 DEPOSITO DE EFECTIVO, DEPOSITANTE: SIMON VENTURA CONDORI, CONCEPTO: DEVOLUCION DE SALARIO, CUENTA DE DEPOSITO: CUENTA UNICA DEL TESORO/DJBR"/>
    <m/>
    <m/>
    <m/>
    <m/>
    <m/>
    <m/>
    <n v="0"/>
    <n v="2000"/>
    <s v="NO_CONCILIADO"/>
  </r>
  <r>
    <x v="76"/>
    <m/>
    <x v="76"/>
    <x v="101"/>
    <s v="O22909060002"/>
    <s v="BOD"/>
    <n v="2290906"/>
    <m/>
    <s v="00572012001 DEPOSITO DE EFECTIVO, DEPOSITANTE: ALARCON CONDORI RUDDY JONATHAN, CONCEPTO: DEVOLUCION DE HABERES COPRRESPONDIENTES AL MES DE ABRIL, CUENTA DE DEPOSITO: CUENTA UNICA DEL TESORO"/>
    <m/>
    <m/>
    <m/>
    <m/>
    <m/>
    <m/>
    <n v="0"/>
    <n v="0.5"/>
    <s v="NO_CONCILIADO"/>
  </r>
  <r>
    <x v="15"/>
    <m/>
    <x v="15"/>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2265.3000000000002"/>
    <s v="NO_CONCILIADO"/>
  </r>
  <r>
    <x v="74"/>
    <m/>
    <x v="74"/>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1556.17"/>
    <s v="NO_CONCILIADO"/>
  </r>
  <r>
    <x v="59"/>
    <m/>
    <x v="59"/>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299.7"/>
    <s v="NO_CONCILIADO"/>
  </r>
  <r>
    <x v="1"/>
    <m/>
    <x v="1"/>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16122.62"/>
    <s v="NO_CONCILIADO"/>
  </r>
  <r>
    <x v="35"/>
    <m/>
    <x v="35"/>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3190.62"/>
    <s v="NO_CONCILIADO"/>
  </r>
  <r>
    <x v="15"/>
    <m/>
    <x v="15"/>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2849.6"/>
    <s v="NO_CONCILIADO"/>
  </r>
  <r>
    <x v="49"/>
    <m/>
    <x v="49"/>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43950.2"/>
    <s v="NO_CONCILIADO"/>
  </r>
  <r>
    <x v="12"/>
    <m/>
    <x v="12"/>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6310.2"/>
    <s v="NO_CONCILIADO"/>
  </r>
  <r>
    <x v="7"/>
    <m/>
    <x v="7"/>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241.54"/>
    <s v="NO_CONCILIADO"/>
  </r>
  <r>
    <x v="59"/>
    <m/>
    <x v="59"/>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39830.080000000002"/>
    <s v="NO_CONCILIADO"/>
  </r>
  <r>
    <x v="1"/>
    <m/>
    <x v="1"/>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501964.08"/>
    <s v="NO_CONCILIADO"/>
  </r>
  <r>
    <x v="40"/>
    <m/>
    <x v="40"/>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1433.3"/>
    <s v="NO_CONCILIADO"/>
  </r>
  <r>
    <x v="40"/>
    <m/>
    <x v="40"/>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24612.06"/>
    <s v="NO_CONCILIADO"/>
  </r>
  <r>
    <x v="12"/>
    <m/>
    <x v="12"/>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32537.7"/>
    <s v="NO_CONCILIADO"/>
  </r>
  <r>
    <x v="47"/>
    <m/>
    <x v="47"/>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44009.4"/>
    <s v="NO_CONCILIADO"/>
  </r>
  <r>
    <x v="47"/>
    <m/>
    <x v="47"/>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12798"/>
    <s v="NO_CONCILIADO"/>
  </r>
  <r>
    <x v="49"/>
    <m/>
    <x v="49"/>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8542.42"/>
    <s v="NO_CONCILIADO"/>
  </r>
  <r>
    <x v="45"/>
    <m/>
    <x v="45"/>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19291.07"/>
    <s v="NO_CONCILIADO"/>
  </r>
  <r>
    <x v="14"/>
    <m/>
    <x v="14"/>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22118.400000000001"/>
    <s v="NO_CONCILIADO"/>
  </r>
  <r>
    <x v="49"/>
    <m/>
    <x v="49"/>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7810"/>
    <s v="NO_CONCILIADO"/>
  </r>
  <r>
    <x v="26"/>
    <m/>
    <x v="26"/>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69525.119999999995"/>
    <s v="NO_CONCILIADO"/>
  </r>
  <r>
    <x v="26"/>
    <m/>
    <x v="26"/>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11015.34"/>
    <s v="NO_CONCILIADO"/>
  </r>
  <r>
    <x v="11"/>
    <m/>
    <x v="11"/>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23787.4"/>
    <s v="NO_CONCILIADO"/>
  </r>
  <r>
    <x v="22"/>
    <m/>
    <x v="22"/>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926.7"/>
    <s v="NO_CONCILIADO"/>
  </r>
  <r>
    <x v="49"/>
    <m/>
    <x v="49"/>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974.2"/>
    <s v="NO_CONCILIADO"/>
  </r>
  <r>
    <x v="26"/>
    <m/>
    <x v="26"/>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974.38"/>
    <s v="NO_CONCILIADO"/>
  </r>
  <r>
    <x v="62"/>
    <m/>
    <x v="62"/>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14874.59"/>
    <s v="NO_CONCILIADO"/>
  </r>
  <r>
    <x v="52"/>
    <m/>
    <x v="52"/>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704680.14"/>
    <s v="NO_CONCILIADO"/>
  </r>
  <r>
    <x v="70"/>
    <m/>
    <x v="70"/>
    <x v="101"/>
    <s v="B22906900002"/>
    <s v="BOD"/>
    <n v="2290690"/>
    <m/>
    <s v="00099021001 DEP.DE CHEQ.AJENOS,RET.DE CAM.,CONCEPTO: REEMBOLSO POR SUBSIDIO DE INCAPACIDAD SECTOR PUBLICO FEB/25,DEP.: CAJA NACIONAL DE SALUD , PROCEDENCIA: BANCO UNION S.A., CHEQUE: 84172, FECHA DE EMISION:29/05/2025._x000a_TRLP-748/2025 P2592"/>
    <m/>
    <m/>
    <m/>
    <m/>
    <m/>
    <m/>
    <n v="0"/>
    <n v="12089.15"/>
    <s v="NO_CONCILIADO"/>
  </r>
  <r>
    <x v="64"/>
    <m/>
    <x v="64"/>
    <x v="101"/>
    <s v="B22906930002"/>
    <s v="BOD"/>
    <n v="2290693"/>
    <m/>
    <s v="00099021001 DEP.DE CHEQ.AJENOS,RET.DE CAM.,CONCEPTO: REEMBOLSO POR SUBSIDIO DE INCAPACIDAD SECTOR PUBLICO MARZO/25,DEP.: CAJA NACIONAL DE SALUD , PROCEDENCIA: BANCO UNION S.A., CHEQUE: 84173, FECHA DE_x000a_EMISION:29/05/2025._x000a_TRLP-748/2025 P2589"/>
    <m/>
    <m/>
    <m/>
    <m/>
    <m/>
    <m/>
    <n v="0"/>
    <n v="445.88"/>
    <s v="NO_CONCILIADO"/>
  </r>
  <r>
    <x v="41"/>
    <m/>
    <x v="41"/>
    <x v="101"/>
    <s v="B22907310002"/>
    <s v="BOD"/>
    <n v="2290731"/>
    <m/>
    <s v="00041011103 DEP.DE CHEQ.AJENOS,RET.DE CAM.,CONCEPTO: TRANSFERENCIA POR DEPÓSITOS REALIZADOS,DEP.: MDPYEP , PROCEDENCIA: BANCO UNION S.A., CHEQUE: 1380, FECHA DE EMISION:19/05/2025"/>
    <m/>
    <m/>
    <m/>
    <m/>
    <m/>
    <m/>
    <n v="0"/>
    <n v="381160"/>
    <s v="NO_CONCILIADO"/>
  </r>
  <r>
    <x v="42"/>
    <m/>
    <x v="42"/>
    <x v="101"/>
    <s v="B22906990002"/>
    <s v="BOD"/>
    <n v="2290699"/>
    <m/>
    <s v="00670012002 DEP.DE CHEQ.AJENOS,RET.DE CAM.,CONCEPTO: DEVOLUCION BONO FRONTERA ABRIL/25,DEP.: CLEDY CALDERON CRUZ , PROCEDENCIA: BANCO UNION S.A., CHEQUE: 1200, FECHA DE EMISION:26/05/2025"/>
    <m/>
    <m/>
    <m/>
    <m/>
    <m/>
    <m/>
    <n v="0"/>
    <n v="516"/>
    <s v="NO_CONCILIADO"/>
  </r>
  <r>
    <x v="15"/>
    <m/>
    <x v="15"/>
    <x v="101"/>
    <s v="B22907290002"/>
    <s v="BOD"/>
    <n v="2290729"/>
    <m/>
    <s v="00099021001 DEP.DE CHEQ.AJENOS,RET.DE CAM.,CONCEPTO: DEVOLUCIÓN DE RECURSOS POR DEVOLUCIÓN DE PASAJES BOA,DEP.: MINISTERIO DE ECONOMÍA Y FINANZAS PUBLICAS , PROCEDENCIA: BANCO UNION S.A., CHEQUE: 1110, FECHA DE EMISION:27/05/2025"/>
    <m/>
    <m/>
    <m/>
    <m/>
    <m/>
    <m/>
    <n v="0"/>
    <n v="2351"/>
    <s v="NO_CONCILIADO"/>
  </r>
  <r>
    <x v="15"/>
    <m/>
    <x v="15"/>
    <x v="101"/>
    <s v="B22907320002"/>
    <s v="BOD"/>
    <n v="2290732"/>
    <m/>
    <s v="00099021001 DEP.DE CHEQ.AJENOS,RET.DE CAM.,CONCEPTO: DEVOLUCIÓN DE RECURSOS POR DEVOLUCIÓN DE PASAJES BOA,DEP.: MINISTERIO DE ECONOMÍA Y FINANZAS PUBLICAS , PROCEDENCIA: BANCO UNION S.A., CHEQUE: 1106, FECHA DE EMISION:27/05/2025"/>
    <m/>
    <m/>
    <m/>
    <m/>
    <m/>
    <m/>
    <n v="0"/>
    <n v="6354"/>
    <s v="NO_CONCILIADO"/>
  </r>
  <r>
    <x v="41"/>
    <m/>
    <x v="41"/>
    <x v="101"/>
    <s v="B22907350002"/>
    <s v="BOD"/>
    <n v="2290735"/>
    <m/>
    <s v="00041011104 DEP.DE CHEQ.AJENOS,RET.DE CAM.,CONCEPTO: TRANSFERENCIA POR DEPÓSITOS REALIZADOS,DEP.: MDPYEP , PROCEDENCIA: BANCO UNION S.A., CHEQUE: 1381, FECHA DE EMISION:19/05/2025"/>
    <m/>
    <m/>
    <m/>
    <m/>
    <m/>
    <m/>
    <n v="0"/>
    <n v="48100"/>
    <s v="NO_CONCILIADO"/>
  </r>
  <r>
    <x v="41"/>
    <m/>
    <x v="41"/>
    <x v="101"/>
    <s v="B22907360002"/>
    <s v="BOD"/>
    <n v="2290736"/>
    <m/>
    <s v="00041011103 DEP.DE CHEQ.AJENOS,RET.DE CAM.,CONCEPTO: TRANSFERENCIA DE RECURSOS POR DEPÓSITOS NO UTILIZADOS,DEP.: MDPYEP , PROCEDENCIA: BANCO UNION S.A., CHEQUE: 1382, FECHA DE EMISION:23/05/2025"/>
    <m/>
    <m/>
    <m/>
    <m/>
    <m/>
    <m/>
    <n v="0"/>
    <n v="960"/>
    <s v="NO_CONCILIADO"/>
  </r>
  <r>
    <x v="2"/>
    <m/>
    <x v="2"/>
    <x v="101"/>
    <s v="B22907370002"/>
    <s v="BOD"/>
    <n v="2290737"/>
    <m/>
    <s v="00099021001 DEP.DE CHEQ.AJENOS,RET.DE CAM.,CONCEPTO: DEPÓSITO,DEP.: WILDER AYALA GARECA , PROCEDENCIA: BANCO UNION S.A., CHEQUE: 216062, FECHA DE EMISION:29/05/2025"/>
    <m/>
    <m/>
    <m/>
    <m/>
    <m/>
    <m/>
    <n v="0"/>
    <n v="128.47999999999999"/>
    <s v="NO_CONCILIADO"/>
  </r>
  <r>
    <x v="15"/>
    <m/>
    <x v="15"/>
    <x v="101"/>
    <s v="B22907380002"/>
    <s v="BOD"/>
    <n v="2290738"/>
    <m/>
    <s v="00099021001 DEP.DE CHEQ.AJENOS,RET.DE CAM.,CONCEPTO: DEVOLUCIÓN DE RECURSOS POR CURSOS DE CAPACITACIÓN &quot;VISUALIZACIÓN DE DATOS&quot; ABRIL 2025,DEP.: MINISTERIO DE ECONOMÍA Y FINANZAS PUBLICAS"/>
    <m/>
    <m/>
    <m/>
    <m/>
    <m/>
    <m/>
    <n v="0"/>
    <n v="1029.28"/>
    <s v="NO_CONCILIADO"/>
  </r>
  <r>
    <x v="41"/>
    <m/>
    <x v="41"/>
    <x v="101"/>
    <s v="B22907400002"/>
    <s v="BOD"/>
    <n v="2290740"/>
    <m/>
    <s v="00041011104 DEP.DE CHEQ.AJENOS,RET.DE CAM.,CONCEPTO: TRANSFERENCIA DE RECURSOS POR DEPÓSITOS NO UTILIZADOS,DEP.: MDPYEP , PROCEDENCIA: BANCO UNION S.A., CHEQUE: 1383, FECHA DE EMISION:23/05/2025"/>
    <m/>
    <m/>
    <m/>
    <m/>
    <m/>
    <m/>
    <n v="0"/>
    <n v="2750"/>
    <s v="NO_CONCILIADO"/>
  </r>
  <r>
    <x v="86"/>
    <m/>
    <x v="86"/>
    <x v="101"/>
    <s v="B22907450002"/>
    <s v="BOD"/>
    <n v="2290745"/>
    <m/>
    <s v="00599032003 DEP.DE CHEQ.AJENOS,RET.DE CAM.,CONCEPTO: AMORTIZACION CUENTAS POR COBRAR NICAM 2024,DEP.: E.B.A. , PROCEDENCIA: BANCO UNION S.A., CHEQUE: 974, FECHA DE EMISION:29/05/2025"/>
    <m/>
    <m/>
    <m/>
    <m/>
    <m/>
    <m/>
    <n v="0"/>
    <n v="3500"/>
    <s v="NO_CONCILIADO"/>
  </r>
  <r>
    <x v="86"/>
    <m/>
    <x v="86"/>
    <x v="101"/>
    <s v="B22907460002"/>
    <s v="BOD"/>
    <n v="2290746"/>
    <m/>
    <s v="00599032003 DEP.DE CHEQ.AJENOS,RET.DE CAM.,CONCEPTO: AMORTIZACION CUENTAS POR COBRAR NICAM 2025,DEP.: E.B.A. , PROCEDENCIA: BANCO UNION S.A., CHEQUE: 975, FECHA DE EMISION:29/05/2025"/>
    <m/>
    <m/>
    <m/>
    <m/>
    <m/>
    <m/>
    <n v="0"/>
    <n v="10500"/>
    <s v="NO_CONCILIADO"/>
  </r>
  <r>
    <x v="86"/>
    <m/>
    <x v="86"/>
    <x v="101"/>
    <s v="B22907470002"/>
    <s v="BOD"/>
    <n v="2290747"/>
    <m/>
    <s v="00599042001 DEP.DE CHEQ.AJENOS,RET.DE CAM.,CONCEPTO: DEVOLUCION FONDO EN AVANCE G-2025 C31 500 DA 4,DEP.: E.B.A. , PROCEDENCIA: BANCO UNION S.A., CHEQUE: 1793, FECHA DE EMISION:28/05/2025"/>
    <m/>
    <m/>
    <m/>
    <m/>
    <m/>
    <m/>
    <n v="0"/>
    <n v="1211.28"/>
    <s v="NO_CONCILIADO"/>
  </r>
  <r>
    <x v="86"/>
    <m/>
    <x v="86"/>
    <x v="101"/>
    <s v="B22907490002"/>
    <s v="BOD"/>
    <n v="2290749"/>
    <m/>
    <s v="00599032003 DEP.DE CHEQ.AJENOS,RET.DE CAM.,CONCEPTO: TRASPASO A LIBRETA LACTEOS,DEP.: E.B.A. , PROCEDENCIA: BANCO UNION S.A., CHEQUE: 1794, FECHA DE EMISION:28/05/2025"/>
    <m/>
    <m/>
    <m/>
    <m/>
    <m/>
    <m/>
    <n v="0"/>
    <n v="7200"/>
    <s v="NO_CONCILIADO"/>
  </r>
  <r>
    <x v="86"/>
    <m/>
    <x v="86"/>
    <x v="101"/>
    <s v="B22907520002"/>
    <s v="BOD"/>
    <n v="2290752"/>
    <m/>
    <s v="00599032003 DEP.DE CHEQ.AJENOS,RET.DE CAM.,CONCEPTO: TRASPASO A LIBRETA LACTEOS,DEP.: E.B.A. , PROCEDENCIA: BANCO UNION S.A., CHEQUE: 1795, FECHA DE EMISION:28/05/2025"/>
    <m/>
    <m/>
    <m/>
    <m/>
    <m/>
    <m/>
    <n v="0"/>
    <n v="3600"/>
    <s v="NO_CONCILIADO"/>
  </r>
  <r>
    <x v="53"/>
    <m/>
    <x v="53"/>
    <x v="101"/>
    <s v="B22907570002"/>
    <s v="BOD"/>
    <n v="2290757"/>
    <m/>
    <s v="00070011102 DEP.DE CHEQ.AJENOS,RET.DE CAM.,CONCEPTO: DEVOLUCION LA RAZON,DEP.: MTEPS , PROCEDENCIA: BANCO UNION S.A., CHEQUE: 11591, FECHA DE EMISION:28/05/2025"/>
    <m/>
    <m/>
    <m/>
    <m/>
    <m/>
    <m/>
    <n v="0"/>
    <n v="597.55999999999995"/>
    <s v="NO_CONCILIADO"/>
  </r>
  <r>
    <x v="67"/>
    <m/>
    <x v="67"/>
    <x v="101"/>
    <s v="B22907600002"/>
    <s v="BOD"/>
    <n v="2290760"/>
    <m/>
    <s v="00010011102 DEP.DE CHEQ.AJENOS,RET.DE CAM.,CONCEPTO: COMPENSACION COSTO DE VIDA OCTUBRE 2024,DEP.: MINISTERIO DE RELACIONES EXTERIORES , PROCEDENCIA: BANCO UNION S.A., CHEQUE: 421, FECHA DE EMISION:22/05/2025"/>
    <m/>
    <m/>
    <m/>
    <m/>
    <m/>
    <m/>
    <n v="0"/>
    <n v="4076670.52"/>
    <s v="NO_CONCILIADO"/>
  </r>
  <r>
    <x v="69"/>
    <m/>
    <x v="69"/>
    <x v="101"/>
    <s v="B22907660002"/>
    <s v="BOD"/>
    <n v="2290766"/>
    <m/>
    <s v="00253014124 DEP.DE CHEQ.AJENOS,RET.DE CAM.,CONCEPTO: CONSTRUCCION PRESA TERACOLLO (PUCARANI) - PROGRAMA DE PRESAS OFID 12601P,DEP.: GOB. AUTONOMO DEPARTAMENTAL DE LA PAZ , PROCEDENCIA: BANCO UNION S.A., CHEQUE: 1872, FECHA DE EMISION:29/05/2025"/>
    <m/>
    <m/>
    <m/>
    <m/>
    <m/>
    <m/>
    <n v="0"/>
    <n v="2302695.2999999998"/>
    <s v="NO_CONCILIADO"/>
  </r>
  <r>
    <x v="69"/>
    <m/>
    <x v="69"/>
    <x v="101"/>
    <s v="B22907680002"/>
    <s v="BOD"/>
    <n v="2290768"/>
    <m/>
    <s v="00253014221 DEP.DE CHEQ.AJENOS,RET.DE CAM.,CONCEPTO: CONSTRUCCION PRESA TERACOLLO (PUCARANI) - PROGRAMA DE PRESAS OFID 12601P,DEP.: GOB. AUTONOMO DEPARTAMENTAL DE LA PAZ , PROCEDENCIA: BANCO UNION S.A., CHEQUE: 1873, FECHA DE EMISION:29/05/2025"/>
    <m/>
    <m/>
    <m/>
    <m/>
    <m/>
    <m/>
    <n v="0"/>
    <n v="3253117.33"/>
    <s v="NO_CONCILIADO"/>
  </r>
  <r>
    <x v="94"/>
    <m/>
    <x v="94"/>
    <x v="101"/>
    <s v="Q22295550002"/>
    <s v="CRV"/>
    <n v="2229555"/>
    <m/>
    <s v="NUMERO DE LIBRETA CUT: LIBRETA NÂ° 00373024108 OPERACIÓN E75 TRANSFERENCIA DE LA CUENTA FISCAL BUN A LA CUT EN MN TRANSFERENCIA DE FONDOS A SOLICITUD DE: GOBIERNO AUTONOMO MUNICIPAL DE TARVITA, CITE:MAE/EXT/GAMT.085/2025 CUENTA CUT 3987 LIBRETA NÂ° 00373024108 FDI-TRANSFERENCIAS PROGRAMADAS Y"/>
    <m/>
    <m/>
    <m/>
    <m/>
    <m/>
    <m/>
    <n v="0"/>
    <n v="3933.88"/>
    <s v="NO_CONCILIADO"/>
  </r>
  <r>
    <x v="4"/>
    <m/>
    <x v="4"/>
    <x v="101"/>
    <s v="G31537570001"/>
    <s v="CVD"/>
    <n v="3153757"/>
    <m/>
    <s v="COBRO COSTOS DE PAPELERIA SEGUN TRANSFERENCIA DEL EXTERIOR POR ORDEN DE FIDEICOMISO HERCO-CKM (LIMA PERÚ) REF.: CRED EMB 14-02 CIST CONTRATO 48 FECHA VALOR 29/05/2025 LIB. 00513062002 YPFB - EXPORTACIÓN DE GLP Y OTROS-BOLIVIANOS"/>
    <m/>
    <m/>
    <m/>
    <m/>
    <m/>
    <m/>
    <n v="60"/>
    <n v="0"/>
    <s v="NO_CONCILIADO"/>
  </r>
  <r>
    <x v="14"/>
    <m/>
    <x v="14"/>
    <x v="101"/>
    <s v="Q22295880002"/>
    <s v="CRV"/>
    <n v="2229588"/>
    <m/>
    <s v="NUMERO DE LIBRETA CUT: LIBRETA NÂ° 00047134102 OPERACIÓN E75 TRANSFERENCIA DE LA CUENTA FISCAL BUN A LA CUT EN MN TRANSFERENCIA DE FONDOS A SOLICITUD DE: GOBIERNO AUTONOMO MUNICIPAL DE CAMATAQUI - VILLA ABECIA, CITE:G.A.M. V.A. 388/2025 CUENTA CUT 3987 LIBRETA NÂ° 00047134102 MDRYT-PARIII BS."/>
    <m/>
    <m/>
    <m/>
    <m/>
    <m/>
    <m/>
    <n v="0"/>
    <n v="198396.34"/>
    <s v="NO_CONCILIADO"/>
  </r>
  <r>
    <x v="14"/>
    <m/>
    <x v="14"/>
    <x v="101"/>
    <s v="Q22295920002"/>
    <s v="CRV"/>
    <n v="2229592"/>
    <m/>
    <s v="NUMERO DE LIBRETA CUT: LIBRETA NÂ° 00047134101 OPERACIÓN E75 TRANSFERENCIA DE LA CUENTA FISCAL BUN A LA CUT EN MN TRANSFERENCIA DE FONDOS A SOLICITUD DE: GOBIERNO AUTONOMO MUNICIPAL DE PUCARANI CITE: GAM-SMAF-MAE-NÂ°183/2025 CUENTA CUT 3987 LIBRETA NÂ° 00047134101 MDRYT-PAR III&quot;BS CONTRAPARTE GAM"/>
    <m/>
    <m/>
    <m/>
    <m/>
    <m/>
    <m/>
    <n v="0"/>
    <n v="222323.43"/>
    <s v="NO_CONCILIADO"/>
  </r>
  <r>
    <x v="14"/>
    <m/>
    <x v="14"/>
    <x v="101"/>
    <s v="Q22295930002"/>
    <s v="CRV"/>
    <n v="2229593"/>
    <m/>
    <s v="NUMERO DE LIBRETA CUT: LIBRETA NÂ° 00047134101 OPERACIÓN E75 TRANSFERENCIA DE LA CUENTA FISCAL BUN A LA CUT EN MN TRANSFERENCIA DE FONDOS A SOLICITUD DE: GOBIERNO AUTONOMO MUNICIPAL DE PUCARANI CITE: GAM-SMAF-MAE-NÂ°181/2025 CUENTA CUT 3987 LIBRETA NÂ° 00047134101 MDRYT-PAR III&quot;BS CONTRAPARTE GA"/>
    <m/>
    <m/>
    <m/>
    <m/>
    <m/>
    <m/>
    <n v="0"/>
    <n v="267199.25"/>
    <s v="NO_CONCILIADO"/>
  </r>
  <r>
    <x v="14"/>
    <m/>
    <x v="14"/>
    <x v="101"/>
    <s v="Q22295950002"/>
    <s v="CRV"/>
    <n v="2229595"/>
    <m/>
    <s v="NUMERO DE LIBRETA CUT: LIBRETA NÂ° 00047134101 OPERACIÓN E75 TRANSFERENCIA DE LA CUENTA FISCAL BUN A LA CUT EN MN TRANSFERENCIA DE FONDOS A SOLICITUD DE: GOBIERNO AUTONOMO MUNICIPAL DE PUCARANI CITE: GAM-SMAF-MAE-NÂ°179/2025 CUENTA CUT 3987 LIBRETA NÂ° 00047134101 MDRYT-PAR III&quot;BS CONTRAPARTE GAM"/>
    <m/>
    <m/>
    <m/>
    <m/>
    <m/>
    <m/>
    <n v="0"/>
    <n v="138252.13"/>
    <s v="NO_CONCILIADO"/>
  </r>
  <r>
    <x v="14"/>
    <m/>
    <x v="14"/>
    <x v="101"/>
    <s v="Q22296080002"/>
    <s v="CRV"/>
    <n v="2229608"/>
    <m/>
    <s v="NUMERO DE LIBRETA CUT: LIBRETA NÂ° 00047134101 OPERACIÓN E75 TRANSFERENCIA DE LA CUENTA FISCAL BUN A LA CUT EN MN TRANSFERENCIA DE FONDOS A SOLICITUD DE: GOBIERNO AUTONOMO MUNICIPAL DE PUCARANI CITE: GAM-SMAF-MAE-NÂ°180/2025 CUENTA CUT 3987 LIBRETA NÂ° 00047134101 MDRYT-PAR III&quot;BS CONTRAPARTE GAM"/>
    <m/>
    <m/>
    <m/>
    <m/>
    <m/>
    <m/>
    <n v="0"/>
    <n v="162608.16"/>
    <s v="NO_CONCILIADO"/>
  </r>
  <r>
    <x v="56"/>
    <m/>
    <x v="56"/>
    <x v="101"/>
    <s v="S11278300003"/>
    <s v="COB"/>
    <n v="1127830"/>
    <m/>
    <s v="||TRANSFERENCIA DE FONDOS SEGÚN MENSAJES SWIFT N°7211 Y 7216 DE LA FECHA Y NOTA CITE: DGAC/DAF/FIN/NE-0008/25 (HRE-TGL-1866) DE FECHA 29/01/2025 DE LA DIRECCIÓN GENERAL DE AERONÁUTICA CIVIL. (SECTOR PÚBLICO). DÉBITO DE LA LIBRETA 00117012001 DGAC, REPOSICIÓN DE ÚTILES DE ESCRITORIO."/>
    <m/>
    <m/>
    <m/>
    <m/>
    <m/>
    <m/>
    <n v="60"/>
    <n v="0"/>
    <s v="NO_CONCILIADO"/>
  </r>
  <r>
    <x v="5"/>
    <m/>
    <x v="5"/>
    <x v="101"/>
    <s v="Q22299710002"/>
    <s v="CRV"/>
    <n v="2229971"/>
    <m/>
    <s v="NÚMERO DE LIBRETA CUT: 99021001.00 OPERACIÓN T01 TRANSFERENCIA DE FONDOS A LA CUT - TESORO DIRECTO DE BANCO DE DESARROLLO PRODUCTIVO S.A.M. A CUENTA UNICA DEL TESORO CON NUMERO DE SOLICITUD = 10831227 Y NUMERO CORRELATIVO = 9500529202508405316838"/>
    <m/>
    <m/>
    <m/>
    <m/>
    <m/>
    <m/>
    <n v="0"/>
    <n v="97045250.480000004"/>
    <s v="NO_CONCILIADO"/>
  </r>
  <r>
    <x v="89"/>
    <m/>
    <x v="89"/>
    <x v="101"/>
    <s v="S11278520003"/>
    <s v="COB"/>
    <n v="1127852"/>
    <m/>
    <s v="||TRANSFERENCIA DE FONDOS S/G MENSAJES SWIFT NROS. 7204-7213 EN ATENCIÓN A NOTA CITE: CAR/DGE-DNAF N°0031/2025 DE FECHA 29/1/2025 (HRE-TGL-1912) ENVIADA POR NAVEGACIÓN AÉREA Y AEROPUERTOS BOLIVIANOS (SECTOR PÚBLICO). DEBITO DE LA LIBRETA 00389012001 NAABOL-ADMINISTRACIÓN CENTRAL, COBRO DE ÚTILES DE ESCRITORIO."/>
    <m/>
    <m/>
    <m/>
    <m/>
    <m/>
    <m/>
    <n v="60"/>
    <n v="0"/>
    <s v="NO_CONCILIADO"/>
  </r>
  <r>
    <x v="89"/>
    <m/>
    <x v="89"/>
    <x v="101"/>
    <s v="S11278630003"/>
    <s v="COB"/>
    <n v="1127863"/>
    <m/>
    <s v="||TRANSFERENCIA DE FONDOS S/G MENSAJES SWIFT NROS. 7210 Y 7215 Y NOTA CITE CAR/DGE-DNAF/N°0031/2025 DE F.29.01.2025. (HRE-TGL-1912) ENVIADA POR LA NAVEGACION AEREA Y AEROPUERTOS BOLIVIANOS (SECTOR PÚBLICO). DEBITO DE LA LIB. 00389012001 NAABOL- ADMINISTRACIÓN , REPOSICIÓN DE ÚTILES DE ESCRITORIO"/>
    <m/>
    <m/>
    <m/>
    <m/>
    <m/>
    <m/>
    <n v="60"/>
    <n v="0"/>
    <s v="NO_CONCILIADO"/>
  </r>
  <r>
    <x v="56"/>
    <m/>
    <x v="56"/>
    <x v="101"/>
    <s v="S11278650003"/>
    <s v="COB"/>
    <n v="1127865"/>
    <m/>
    <s v="||TRANSFERENCIA DE FONDOS S/G MENSAJES SWIFT NRO. 7205-7214 EN ATENCIÓN A NOTA: DGAC/DAF/FIN/NE-0008/25 (HRE-TGL-2025-1866) ENVIADO POR LA DIRECCIÓN GENERAL DE AERONÁUTICA CIVIL (SECTOR PÚBLICO). DEBITO DE LA LIBRETA 00117012001 DGAC, REPOSICIÓN ÚTILES DE ESCRITORIO."/>
    <m/>
    <m/>
    <m/>
    <m/>
    <m/>
    <m/>
    <n v="60"/>
    <n v="0"/>
    <s v="NO_CONCILIADO"/>
  </r>
  <r>
    <x v="4"/>
    <m/>
    <x v="4"/>
    <x v="101"/>
    <s v="S11278660001"/>
    <s v="COB"/>
    <n v="1127866"/>
    <m/>
    <s v="'COBRO DE'||ÚTILES DE ESCRITORIO POR EL COMPROBANTE NRO. 1127864 DE LA FECHA S/G. NOTA CITE GAFC-0356/ DFC/URTE-097/2025 DE F.26.02.2025 (HRE-TGL-3945) ENVIADA POR YACIMIENTOS PETROLIFEROS FISCALES BOLIVIANOS DEBITO DE LA LIBRETA 00513022001 YPFB  OPERACIONES"/>
    <m/>
    <m/>
    <m/>
    <m/>
    <m/>
    <m/>
    <n v="60"/>
    <n v="0"/>
    <s v="NO_CONCILIADO"/>
  </r>
  <r>
    <x v="121"/>
    <m/>
    <x v="121"/>
    <x v="101"/>
    <s v="S11278700001"/>
    <s v="DEV"/>
    <n v="1127870"/>
    <m/>
    <s v="||RESPUESTA A DEBITO DEL BANQUERO, COBRO COMISIONES POR TRANSFERENCIA DE FONDOS AL EXTERIOR SEGUN SWIFT NO. 7247 DE LA FECHA REF:SOL. 053724-22518 DE LA EMP.PUB. TAM, TRANF. EUR 67.275.- FECHA VALOR 27/01/2025 A /F ANSETT AVIATION REF:SERV.DE ENTRENAMIENTO SIMULADOR DE VUELO GESTION 2024 LIBRETA NO.00596012001 EP-TAM GESTION ADMINISTRATIVA"/>
    <m/>
    <m/>
    <m/>
    <m/>
    <m/>
    <m/>
    <n v="1057.57"/>
    <n v="0"/>
    <s v="NO_CONCILIADO"/>
  </r>
  <r>
    <x v="121"/>
    <m/>
    <x v="121"/>
    <x v="101"/>
    <s v="S11278700004"/>
    <s v="COB"/>
    <n v="1127870"/>
    <m/>
    <s v="||RESPUESTA A DEBITO DEL BANQUERO, COBRO COMISIONES POR TRANSFERENCIA DE FONDOS AL EXTERIOR SEGUN SWIFT NO. 7247 DE LA FECHA REF:SOL. 053724-22518 DE LA EMP.PUB. TAM, TRANF. EUR 67.275.- FECHA VALOR 27/01/2025 A /F ANSETT AVIATION REF:SERV.DE ENTRENAMIENTO SIMULADOR DE VUELO GESTION 2024 CGO.LIBRETA NO.00596012001 EP-TAM GESTION ADMINISTRATIVA (UTILES DE ESCRITORIO)"/>
    <m/>
    <m/>
    <m/>
    <m/>
    <m/>
    <m/>
    <n v="60"/>
    <n v="0"/>
    <s v="NO_CONCILIADO"/>
  </r>
  <r>
    <x v="89"/>
    <m/>
    <x v="89"/>
    <x v="101"/>
    <s v="S11278750003"/>
    <s v="COB"/>
    <n v="1127875"/>
    <m/>
    <s v="||TRANSFERENCIA DE FONDOS S/G MENSAJE SWIFT NRO. 7248 EN ATENCIÓN A CORREO ELECTRÓNICO DE NAABOL Y NOTA CITE: CAR/DGE-DNAF N°0031/2025 DE FECHA 29/1/2025 (HRE-TGL-1912) ENVIADA POR NAVEGACIÓN AÉREA Y AEROPUERTOS BOLIVIANOS (SECTOR PÚBLICO). DEBITO DE LA LIBRETA 00389012001 NAABOL-ADMINISTRACIÓN CENTRAL, COBRO DE ÚTILES DE ESCRITORIO."/>
    <m/>
    <m/>
    <m/>
    <m/>
    <m/>
    <m/>
    <n v="60"/>
    <n v="0"/>
    <s v="NO_CONCILIADO"/>
  </r>
  <r>
    <x v="56"/>
    <m/>
    <x v="56"/>
    <x v="101"/>
    <s v="S11278780003"/>
    <s v="COB"/>
    <n v="1127878"/>
    <m/>
    <s v="||TRANSFERENCIA DE FONDOS S/G MENSAJES SWIFT NRO. 7249 EN ATENCIÓN A CORREO ELECTRÓNICO Y NOTA: DGAC/DAF/FIN/NE-0008/25 (HRE-TGL-2025-1866) ENVIADO POR LA DIRECCIÓN GENERAL DE AERONÁUTICA CIVIL (SECTOR PÚBLICO). DEBITO DE LA LIBRETA 00117012001 DGAC, REPOSICIÓN ÚTILES DE ESCRITORIO."/>
    <m/>
    <m/>
    <m/>
    <m/>
    <m/>
    <m/>
    <n v="60"/>
    <n v="0"/>
    <s v="NO_CONCILIADO"/>
  </r>
  <r>
    <x v="56"/>
    <m/>
    <x v="56"/>
    <x v="101"/>
    <s v="S11279130003"/>
    <s v="COB"/>
    <n v="1127913"/>
    <m/>
    <s v="||TRANSFERENCIA DE FONDOS S/G MENSAJES SWIFTS NROS. 7260-7258 EN ATENCIÓN A CORREOS ELECTRÓNICOS DE LA DGAC Y NOTA: DGAC/DAF/FIN/NE-0008/25 DE F.29/1/2025 (HRE-TGL-1866) ENVIADO POR LA DIRECCIÓN GENERAL DE AERONÁUTICA CIVIL (SECTOR PÚBLICO). DEBITO DE LA LIBRETA 00117012001 DGAC, REPOSICIÓN ÚTILES DE ESCRITORIO."/>
    <m/>
    <m/>
    <m/>
    <m/>
    <m/>
    <m/>
    <n v="60"/>
    <n v="0"/>
    <s v="NO_CONCILIADO"/>
  </r>
  <r>
    <x v="89"/>
    <m/>
    <x v="89"/>
    <x v="101"/>
    <s v="S11278990003"/>
    <s v="COB"/>
    <n v="1127899"/>
    <m/>
    <s v="||TRANSFERENCIA DE FONDOS S/G MENSAJES SWIFT NROS. 7261, CORREO ELECTRONICO Y NOTA CITE CAR/DGE-DNAF/N°0031/2025 DE F.29.01.2025. (HRE-TGL-1912) ENVIADA POR LA NAVEGACION AEREA Y AEROPUERTOS BOLIVIANOS (SECTOR PÚBLICO). DEBITO DE LA LIB. 00389012001 NAABOL- ADMINISTRACIÓN , REPOSICIÓN DE ÚTILES DE ESCRITORIO"/>
    <m/>
    <m/>
    <m/>
    <m/>
    <m/>
    <m/>
    <n v="60"/>
    <n v="0"/>
    <s v="NO_CONCILIADO"/>
  </r>
  <r>
    <x v="89"/>
    <m/>
    <x v="89"/>
    <x v="101"/>
    <s v="S11279010003"/>
    <s v="COB"/>
    <n v="1127901"/>
    <m/>
    <s v="||TRANSFERENCIA DE FONDOS SEGÚN MENSAJES SWIFT N°7257 Y 7259, CORREO ELECTRÓNICO DE LA FECHA Y NOTA CITE: CAR/DGE-DNAF N°0031/2025 DE NAVEGACIÓN AEREA Y AEROPUERTOS BOLIVIANOS DE FECHA 29/01/2025 (HRE-TGL-1912). (SECTOR PÚBLICO). DÉBITO DE LA LIBRETA 00389012001 NAABOL  ADMINISTRACIÓN CENTRAL, REPOSICIÓN DE ÚTILES DE ESCRITORIO"/>
    <m/>
    <m/>
    <m/>
    <m/>
    <m/>
    <m/>
    <n v="60"/>
    <n v="0"/>
    <s v="NO_CONCILIADO"/>
  </r>
  <r>
    <x v="56"/>
    <m/>
    <x v="56"/>
    <x v="101"/>
    <s v="S11279080003"/>
    <s v="COB"/>
    <n v="1127908"/>
    <m/>
    <s v="||TRANSFERENCIA DE FONDOS S/G MENSAJES SWIFT NRO. 7256 EN ATENCIÓN A CORREO ELECTRÓNICO Y NOTA: DGAC/DAF/FIN/NE-0008/25 (HRE-TGL-2025-1866) ENVIADO POR LA DIRECCIÓN GENERAL DE AERONÁUTICA CIVIL (SECTOR PÚBLICO). DEBITO DE LA LIBRETA 00117012001 DGAC, REPOSICIÓN ÚTILES DE ESCRITORIO."/>
    <m/>
    <m/>
    <m/>
    <m/>
    <m/>
    <m/>
    <n v="60"/>
    <n v="0"/>
    <s v="NO_CONCILIADO"/>
  </r>
  <r>
    <x v="4"/>
    <m/>
    <x v="4"/>
    <x v="101"/>
    <s v="F0025554"/>
    <s v="NTE"/>
    <n v="12125577"/>
    <m/>
    <s v="De: 00513012004 Transferencia de recursos a solicitud de Yacimientos Petrolíferos Fiscales Bolivianos mediante nota CITE: YPFB/GAFC-936-DFC/URTE-249/2025 en aplicación al Decreto Supremo N° 5348 de 10/03/2025 y la Resolución Ministerial N° 26 de 27/01/2025 que aprueba el Reglamento para la Canalización de Operaciones con Beneficiarios en el Exterior."/>
    <m/>
    <m/>
    <m/>
    <m/>
    <m/>
    <m/>
    <n v="70782929.819999993"/>
    <n v="0"/>
    <s v="NO_CONCILIADO"/>
  </r>
  <r>
    <x v="5"/>
    <m/>
    <x v="5"/>
    <x v="101"/>
    <s v="S11278870002"/>
    <s v="CRV"/>
    <n v="596"/>
    <m/>
    <s v="||TRANSFERENCIA A LA CUENTA ÚNICA DEL TESORO POR REMUNERACIÓN MÁXIMA DEL SECTOR PÚBLICO DE PINO GUZMAN GUMERCINDO HECTOR, CORRESPONDIENTE AL MES DE ABRIL/2025, SEGÚN BOLETA PAGO DE LA UNIVERSIDAD MAYOR DE SAN ANDRES Y DOCUMENTOS ADJUNTOS. TRANSFERENCIA REM.MÁXIMA DE PINO GUZMAN GUMERCINDO HECTOR ABRIL/2025 LIBRETA 00099021001"/>
    <m/>
    <m/>
    <m/>
    <m/>
    <m/>
    <m/>
    <n v="0"/>
    <n v="246.36"/>
    <s v="NO_CONCILIADO"/>
  </r>
  <r>
    <x v="22"/>
    <m/>
    <x v="22"/>
    <x v="102"/>
    <s v="O22910900002"/>
    <s v="BOD"/>
    <n v="2291090"/>
    <m/>
    <s v="00046024204 DEPOSITO DE EFECTIVO, DEPOSITANTE: HARLIN SANCHEZ PAZ, CONCEPTO: DEVOLUCION DE FONDOS (PAGO DE VIATICOS), CUENTA DE DEPOSITO: CUENTA UNICA DEL TESORO"/>
    <m/>
    <m/>
    <m/>
    <m/>
    <m/>
    <m/>
    <n v="0"/>
    <n v="4642.8999999999996"/>
    <s v="NO_CONCILIADO"/>
  </r>
  <r>
    <x v="22"/>
    <m/>
    <x v="22"/>
    <x v="102"/>
    <s v="O22911270002"/>
    <s v="BOD"/>
    <n v="2291127"/>
    <m/>
    <s v="00046171101 DEPOSITO DE EFECTIVO, DEPOSITANTE: GRUPO CADENA SUR S.R.L., CONCEPTO: SANCION POR INCUMPLIMIENTO A LA NORMA GESTION 2025, CUENTA DE DEPOSITO: CUENTA UNICA DEL TESORO"/>
    <m/>
    <m/>
    <m/>
    <m/>
    <m/>
    <m/>
    <n v="0"/>
    <n v="1500"/>
    <s v="NO_CONCILIADO"/>
  </r>
  <r>
    <x v="2"/>
    <m/>
    <x v="2"/>
    <x v="102"/>
    <s v="O22911600002"/>
    <s v="BOD"/>
    <n v="2291160"/>
    <m/>
    <s v="00099021001 DEPOSITO DE EFECTIVO, DEPOSITANTE: KEVIN APAZA CHOQUE, CONCEPTO: REVERSION, CUENTA DE DEPOSITO: CUENTA UNICA DEL TESORO"/>
    <m/>
    <m/>
    <m/>
    <m/>
    <m/>
    <m/>
    <n v="0"/>
    <n v="12.9"/>
    <s v="NO_CONCILIADO"/>
  </r>
  <r>
    <x v="122"/>
    <m/>
    <x v="122"/>
    <x v="102"/>
    <s v="O22911660002"/>
    <s v="BOD"/>
    <n v="2291166"/>
    <m/>
    <s v="00293134201 DEPOSITO DE EFECTIVO, DEPOSITANTE: MARIANA VARGAS TORO, CONCEPTO: REVERSION DE VIATICOS, CUENTA DE DEPOSITO: CUENTA UNICA DEL TESORO"/>
    <m/>
    <m/>
    <m/>
    <m/>
    <m/>
    <m/>
    <n v="0"/>
    <n v="742"/>
    <s v="NO_CONCILIADO"/>
  </r>
  <r>
    <x v="21"/>
    <m/>
    <x v="21"/>
    <x v="102"/>
    <s v="O22912480002"/>
    <s v="BOD"/>
    <n v="2291248"/>
    <m/>
    <s v="00099021001 DEPOSITO DE EFECTIVO, DEPOSITANTE: EBER CHAMBI CHAMBI, CONCEPTO: DEVOLUCION DE VIATICOS DEL DEVENGADO N° 42, CUENTA DE DEPOSITO: CUENTA UNICA DEL TESORO/DJBR"/>
    <m/>
    <m/>
    <m/>
    <m/>
    <m/>
    <m/>
    <n v="0"/>
    <n v="371"/>
    <s v="NO_CONCILIADO"/>
  </r>
  <r>
    <x v="56"/>
    <m/>
    <x v="56"/>
    <x v="102"/>
    <s v="O22912520002"/>
    <s v="BOD"/>
    <n v="2291252"/>
    <m/>
    <s v="00117012001 DEPOSITO DE EFECTIVO, DEPOSITANTE: DGAC, CONCEPTO: REVERSION N°C-31 466, CUENTA DE DEPOSITO: CUENTA UNICA DEL TESORO"/>
    <m/>
    <m/>
    <m/>
    <m/>
    <m/>
    <m/>
    <n v="0"/>
    <n v="1113"/>
    <s v="NO_CONCILIADO"/>
  </r>
  <r>
    <x v="11"/>
    <m/>
    <x v="11"/>
    <x v="102"/>
    <s v="O22912740002"/>
    <s v="BOD"/>
    <n v="2291274"/>
    <m/>
    <s v="00016011101 DEPOSITO DE EFECTIVO, DEPOSITANTE: VERONICA SILVIA CHOQUE ALANOCA, CONCEPTO: DEVOLUCIÓN DE REFRIGERIO, CUENTA DE DEPOSITO: CUENTA UNICA DEL TESORO"/>
    <m/>
    <m/>
    <m/>
    <m/>
    <m/>
    <m/>
    <n v="0"/>
    <n v="18"/>
    <s v="NO_CONCILIADO"/>
  </r>
  <r>
    <x v="11"/>
    <m/>
    <x v="11"/>
    <x v="102"/>
    <s v="O22912750002"/>
    <s v="BOD"/>
    <n v="2291275"/>
    <m/>
    <s v="00016011101 DEPOSITO DE EFECTIVO, DEPOSITANTE: ELSA MARLENY CHAVARRIA ARROYO, CONCEPTO: DEVOLUCIÓN DE REFRIGERIO, CUENTA DE DEPOSITO: CUENTA UNICA DEL TESORO"/>
    <m/>
    <m/>
    <m/>
    <m/>
    <m/>
    <m/>
    <n v="0"/>
    <n v="18"/>
    <s v="NO_CONCILIADO"/>
  </r>
  <r>
    <x v="2"/>
    <m/>
    <x v="2"/>
    <x v="102"/>
    <s v="O22912770002"/>
    <s v="BOD"/>
    <n v="2291277"/>
    <m/>
    <s v="00099021001 DEPOSITO DE EFECTIVO, DEPOSITANTE: ANDREA KARINA LUNA MAMANI, CONCEPTO: DEV. JUNIO 2024, CUENTA DE DEPOSITO: CUENTA UNICA DEL TESORO"/>
    <m/>
    <m/>
    <m/>
    <m/>
    <m/>
    <m/>
    <n v="0"/>
    <n v="703.38"/>
    <s v="NO_CONCILIADO"/>
  </r>
  <r>
    <x v="11"/>
    <m/>
    <x v="11"/>
    <x v="102"/>
    <s v="O22912780002"/>
    <s v="BOD"/>
    <n v="2291278"/>
    <m/>
    <s v="00016011101 DEPOSITO DE EFECTIVO, DEPOSITANTE: JOSE LUIS PUMACAHUA HUASCO, CONCEPTO: DEVOLUCIÓN DE REFRIGERIO, CUENTA DE DEPOSITO: CUENTA UNICA DEL TESORO"/>
    <m/>
    <m/>
    <m/>
    <m/>
    <m/>
    <m/>
    <n v="0"/>
    <n v="18"/>
    <s v="NO_CONCILIADO"/>
  </r>
  <r>
    <x v="11"/>
    <m/>
    <x v="11"/>
    <x v="102"/>
    <s v="O22912800002"/>
    <s v="BOD"/>
    <n v="2291280"/>
    <m/>
    <s v="00016011101 DEPOSITO DE EFECTIVO, DEPOSITANTE: JUAN CARLOS VILLEGAS LOPEZ, CONCEPTO: DEVOLUCIÓN DE VIÁTICOS, CUENTA DE DEPOSITO: CUENTA UNICA DEL TESORO"/>
    <m/>
    <m/>
    <m/>
    <m/>
    <m/>
    <m/>
    <n v="0"/>
    <n v="327"/>
    <s v="NO_CONCILIADO"/>
  </r>
  <r>
    <x v="2"/>
    <m/>
    <x v="2"/>
    <x v="102"/>
    <s v="O22912960002"/>
    <s v="BOD"/>
    <n v="2291296"/>
    <m/>
    <s v="00099021001 DEPOSITO DE EFECTIVO, DEPOSITANTE: NESTOR SANGA HUANCA, CONCEPTO: REVERSION TOTAL, CUENTA DE DEPOSITO: CUENTA UNICA DEL TESORO"/>
    <m/>
    <m/>
    <m/>
    <m/>
    <m/>
    <m/>
    <n v="0"/>
    <n v="10030.89"/>
    <s v="NO_CONCILIADO"/>
  </r>
  <r>
    <x v="107"/>
    <m/>
    <x v="107"/>
    <x v="102"/>
    <s v="O22913030002"/>
    <s v="BOD"/>
    <n v="2291303"/>
    <m/>
    <s v="00597012001 DEPOSITO DE EFECTIVO, DEPOSITANTE: MARIA ELSA BUSTILLOS BAUTISTA, CONCEPTO: DEPÓSITO 13% POR 2 FACTURAS NO DECLRADAS - BOA, CUENTA DE DEPOSITO: CUENTA UNICA DEL TESORO"/>
    <m/>
    <m/>
    <m/>
    <m/>
    <m/>
    <m/>
    <n v="0"/>
    <n v="28.6"/>
    <s v="NO_CONCILIADO"/>
  </r>
  <r>
    <x v="96"/>
    <m/>
    <x v="96"/>
    <x v="102"/>
    <s v="O22913430002"/>
    <s v="BOD"/>
    <n v="2291343"/>
    <m/>
    <s v="00514014303 DEPOSITO DE EFECTIVO, DEPOSITANTE: JUAN CAUNA RODRIGUEZ, CONCEPTO: DEVOLUCIÓN, CUENTA DE DEPOSITO: CUENTA UNICA DEL TESORO"/>
    <m/>
    <m/>
    <m/>
    <m/>
    <m/>
    <m/>
    <n v="0"/>
    <n v="17.16"/>
    <s v="NO_CONCILIADO"/>
  </r>
  <r>
    <x v="96"/>
    <m/>
    <x v="96"/>
    <x v="102"/>
    <s v="O22913450002"/>
    <s v="BOD"/>
    <n v="2291345"/>
    <m/>
    <s v="00514014303 DEPOSITO DE EFECTIVO, DEPOSITANTE: JUAN CAUNA RODRIGUEZ, CONCEPTO: DEVOLUCIÓN, CUENTA DE DEPOSITO: CUENTA UNICA DEL TESORO"/>
    <m/>
    <m/>
    <m/>
    <m/>
    <m/>
    <m/>
    <n v="0"/>
    <n v="16"/>
    <s v="NO_CONCILIADO"/>
  </r>
  <r>
    <x v="96"/>
    <m/>
    <x v="96"/>
    <x v="102"/>
    <s v="O22913470002"/>
    <s v="BOD"/>
    <n v="2291347"/>
    <m/>
    <s v="00514014303 DEPOSITO DE EFECTIVO, DEPOSITANTE: CARLOS CARDENAS MURILLO, CONCEPTO: DEVOLUCIÓN, CUENTA DE DEPOSITO: CUENTA UNICA DEL TESORO"/>
    <m/>
    <m/>
    <m/>
    <m/>
    <m/>
    <m/>
    <n v="0"/>
    <n v="557.97"/>
    <s v="NO_CONCILIADO"/>
  </r>
  <r>
    <x v="123"/>
    <m/>
    <x v="123"/>
    <x v="102"/>
    <s v="O22913500002"/>
    <s v="BOD"/>
    <n v="2291350"/>
    <m/>
    <s v="00099021001 DEPOSITO DE EFECTIVO, DEPOSITANTE: DENISE LOIDA SALAZAR GOMEZ, CONCEPTO: DEVOLUCION DE MEDIO DIA DE VIATICO UIF, CUENTA DE DEPOSITO: CUENTA UNICA DEL TESORO/DJBR"/>
    <m/>
    <m/>
    <m/>
    <m/>
    <m/>
    <m/>
    <n v="0"/>
    <n v="195.5"/>
    <s v="NO_CONCILIADO"/>
  </r>
  <r>
    <x v="26"/>
    <m/>
    <x v="26"/>
    <x v="102"/>
    <s v="O22913680002"/>
    <s v="BOD"/>
    <n v="2291368"/>
    <m/>
    <s v="00099021001 DEPOSITO DE EFECTIVO, DEPOSITANTE: RAUL EDUARDO SALINAS AYAVIRI, CONCEPTO: DEVOLUCION DE PASAJES, CUENTA DE DEPOSITO: CUENTA UNICA DEL TESORO/DJBR"/>
    <m/>
    <m/>
    <m/>
    <m/>
    <m/>
    <m/>
    <n v="0"/>
    <n v="726"/>
    <s v="NO_CONCILIADO"/>
  </r>
  <r>
    <x v="75"/>
    <m/>
    <x v="75"/>
    <x v="102"/>
    <s v="O22913720002"/>
    <s v="BOD"/>
    <n v="2291372"/>
    <m/>
    <s v="00206012001 DEPOSITO DE EFECTIVO, DEPOSITANTE: INSTITUTO NACIONAL DE ESTADISTICA, CONCEPTO: DEPÓSITO POR VENTA DE LA OFICINA CENTRAL LA PAZ, DE FECHA 29/05/2025, CUENTA DE DEPOSITO: CUENTA UNICA DEL TESORO"/>
    <m/>
    <m/>
    <m/>
    <m/>
    <m/>
    <m/>
    <n v="0"/>
    <n v="52.1"/>
    <s v="NO_CONCILIADO"/>
  </r>
  <r>
    <x v="2"/>
    <m/>
    <x v="2"/>
    <x v="102"/>
    <s v="O22913840002"/>
    <s v="BOD"/>
    <n v="2291384"/>
    <m/>
    <s v="00099021001 DEPOSITO DE EFECTIVO, DEPOSITANTE: LEONARDO ANIBAL COLQUE CANAZA, CONCEPTO: PAGO DE AGUA, CUENTA DE DEPOSITO: CUENTA UNICA DEL TESORO"/>
    <m/>
    <m/>
    <m/>
    <m/>
    <m/>
    <m/>
    <n v="0"/>
    <n v="1000"/>
    <s v="NO_CONCILIADO"/>
  </r>
  <r>
    <x v="2"/>
    <m/>
    <x v="2"/>
    <x v="102"/>
    <s v="O22913870002"/>
    <s v="BOD"/>
    <n v="2291387"/>
    <m/>
    <s v="00099021001 DEPOSITO DE EFECTIVO, DEPOSITANTE: LEONARDO ANIBAL COLQUE CANAZA, CONCEPTO: PAGO DE ELECTRICIDAD, CUENTA DE DEPOSITO: CUENTA UNICA DEL TESORO"/>
    <m/>
    <m/>
    <m/>
    <m/>
    <m/>
    <m/>
    <n v="0"/>
    <n v="1000"/>
    <s v="NO_CONCILIADO"/>
  </r>
  <r>
    <x v="2"/>
    <m/>
    <x v="2"/>
    <x v="102"/>
    <s v="O22913890002"/>
    <s v="BOD"/>
    <n v="2291389"/>
    <m/>
    <s v="00099021001 DEPOSITO DE EFECTIVO, DEPOSITANTE: LEONARDO ANIBAL COLQUE CANAZA, CONCEPTO: PAGO DE GAS, CUENTA DE DEPOSITO: CUENTA UNICA DEL TESORO"/>
    <m/>
    <m/>
    <m/>
    <m/>
    <m/>
    <m/>
    <n v="0"/>
    <n v="1513.2"/>
    <s v="NO_CONCILIADO"/>
  </r>
  <r>
    <x v="2"/>
    <m/>
    <x v="2"/>
    <x v="102"/>
    <s v="O22913910002"/>
    <s v="BOD"/>
    <n v="2291391"/>
    <m/>
    <s v="00099021001 DEPOSITO DE EFECTIVO, DEPOSITANTE: ZENOBIO GONZALES COPA, CONCEPTO: REVERSION TOTAL, CUENTA DE DEPOSITO: CUENTA UNICA DEL TESORO"/>
    <m/>
    <m/>
    <m/>
    <m/>
    <m/>
    <m/>
    <n v="0"/>
    <n v="1294.54"/>
    <s v="NO_CONCILIADO"/>
  </r>
  <r>
    <x v="105"/>
    <m/>
    <x v="105"/>
    <x v="102"/>
    <s v="B22911450002"/>
    <s v="BOD"/>
    <n v="2291145"/>
    <m/>
    <s v="00591012001 DEP.DE CHEQ.AJENOS,RET.DE CAM.,CONCEPTO: SG HR: MT/2025-04181,DEP.: E.E.T.C. MI TELEFERICO , PROCEDENCIA: BANCO UNION S.A., CHEQUE: 4229, FECHA DE EMISION:27/05/2025"/>
    <m/>
    <m/>
    <m/>
    <m/>
    <m/>
    <m/>
    <n v="0"/>
    <n v="5000"/>
    <s v="NO_CONCILIADO"/>
  </r>
  <r>
    <x v="105"/>
    <m/>
    <x v="105"/>
    <x v="102"/>
    <s v="B22911490002"/>
    <s v="BOD"/>
    <n v="2291149"/>
    <m/>
    <s v="00591012001 DEP.DE CHEQ.AJENOS,RET.DE CAM.,CONCEPTO: SG HR: MT/2025-04186,DEP.: E.E.T.C. MI TELEFERICO , PROCEDENCIA: BANCO UNION S.A., CHEQUE: 4230, FECHA DE EMISION:27/05/2025"/>
    <m/>
    <m/>
    <m/>
    <m/>
    <m/>
    <m/>
    <n v="0"/>
    <n v="70"/>
    <s v="NO_CONCILIADO"/>
  </r>
  <r>
    <x v="105"/>
    <m/>
    <x v="105"/>
    <x v="102"/>
    <s v="B22911500002"/>
    <s v="BOD"/>
    <n v="2291150"/>
    <m/>
    <s v="00591012001 DEP.DE CHEQ.AJENOS,RET.DE CAM.,CONCEPTO: SG HR: MT/2025-04168,DEP.: E.E.T.C. MI TELEFERICO , PROCEDENCIA: BANCO UNION S.A., CHEQUE: 4231, FECHA DE EMISION:27/05/2025"/>
    <m/>
    <m/>
    <m/>
    <m/>
    <m/>
    <m/>
    <n v="0"/>
    <n v="1810"/>
    <s v="NO_CONCILIADO"/>
  </r>
  <r>
    <x v="105"/>
    <m/>
    <x v="105"/>
    <x v="102"/>
    <s v="B22911510002"/>
    <s v="BOD"/>
    <n v="2291151"/>
    <m/>
    <s v="00591012001 DEP.DE CHEQ.AJENOS,RET.DE CAM.,CONCEPTO: SG HR: MT/2025-04191,DEP.: E.E.T.C. MI TELEFERICO , PROCEDENCIA: BANCO UNION S.A., CHEQUE: 4232, FECHA DE EMISION:27/05/2025"/>
    <m/>
    <m/>
    <m/>
    <m/>
    <m/>
    <m/>
    <n v="0"/>
    <n v="8700"/>
    <s v="NO_CONCILIADO"/>
  </r>
  <r>
    <x v="105"/>
    <m/>
    <x v="105"/>
    <x v="102"/>
    <s v="B22911540002"/>
    <s v="BOD"/>
    <n v="2291154"/>
    <m/>
    <s v="00591012001 DEP.DE CHEQ.AJENOS,RET.DE CAM.,CONCEPTO: SG HR: MT/2025-04173,DEP.: E.E.T.C. MI TELEFERICO , PROCEDENCIA: BANCO UNION S.A., CHEQUE: 4233, FECHA DE EMISION:27/05/2025"/>
    <m/>
    <m/>
    <m/>
    <m/>
    <m/>
    <m/>
    <n v="0"/>
    <n v="12143.46"/>
    <s v="NO_CONCILIADO"/>
  </r>
  <r>
    <x v="104"/>
    <m/>
    <x v="104"/>
    <x v="102"/>
    <s v="B22911570002"/>
    <s v="BOD"/>
    <n v="2291157"/>
    <m/>
    <s v="00155012001 DEP.DE CHEQ.AJENOS,RET.DE CAM.,CONCEPTO: POR IMPRESION DE CREDENCIALES NOTARIALES,DEP.: DIRECCION DEL NOTARIADO PLURINACIONAL , PROCEDENCIA: BANCO UNION S.A., CHEQUE: 1066, FECHA DE EMISION:28/05/2025"/>
    <m/>
    <m/>
    <m/>
    <m/>
    <m/>
    <m/>
    <n v="0"/>
    <n v="702"/>
    <s v="NO_CONCILIADO"/>
  </r>
  <r>
    <x v="105"/>
    <m/>
    <x v="105"/>
    <x v="102"/>
    <s v="B22911590002"/>
    <s v="BOD"/>
    <n v="2291159"/>
    <m/>
    <s v="00591012001 DEP.DE CHEQ.AJENOS,RET.DE CAM.,CONCEPTO: SG HR: MT/2025-03654,DEP.: E.E.T.C. MI TELEFERICO , PROCEDENCIA: BANCO UNION S.A., CHEQUE: 4234, FECHA DE EMISION:28/05/2025"/>
    <m/>
    <m/>
    <m/>
    <m/>
    <m/>
    <m/>
    <n v="0"/>
    <n v="900"/>
    <s v="NO_CONCILIADO"/>
  </r>
  <r>
    <x v="111"/>
    <m/>
    <x v="111"/>
    <x v="102"/>
    <s v="B22911740002"/>
    <s v="BOD"/>
    <n v="2291174"/>
    <m/>
    <s v="00290074101 DEP.DE CHEQ.AJENOS,RET.DE CAM.,CONCEPTO: REVERSION S/G TRMITE N°11296748,DEP.: SERVICIO DE IMPUESTOS NACIONALES , PROCEDENCIA: BANCO UNION S.A., CHEQUE: 8092, FECHA DE EMISION:23/05/2025"/>
    <m/>
    <m/>
    <m/>
    <m/>
    <m/>
    <m/>
    <n v="0"/>
    <n v="20"/>
    <s v="NO_CONCILIADO"/>
  </r>
  <r>
    <x v="111"/>
    <m/>
    <x v="111"/>
    <x v="102"/>
    <s v="B22911690002"/>
    <s v="BOD"/>
    <n v="2291169"/>
    <m/>
    <s v="00290012001 DEP.DE CHEQ.AJENOS,RET.DE CAM.,CONCEPTO: OTROS INGRESOS S/G TRAMITE N°11307344,DEP.: SERVICIO DE IMPUESTOS NACIONALES , PROCEDENCIA: BANCO UNION S.A., CHEQUE: 8094, FECHA DE EMISION:23/05/2025"/>
    <m/>
    <m/>
    <m/>
    <m/>
    <m/>
    <m/>
    <n v="0"/>
    <n v="18"/>
    <s v="NO_CONCILIADO"/>
  </r>
  <r>
    <x v="15"/>
    <m/>
    <x v="15"/>
    <x v="102"/>
    <s v="B22911700002"/>
    <s v="BOD"/>
    <n v="2291170"/>
    <m/>
    <s v="00099021001 DEP.DE CHEQ.AJENOS,RET.DE CAM.,CONCEPTO: CONVENIO DOBLE PERCEPCION- SENASIR RONALD ZORRILLA,DEP.: SERVICIO DE IMPUESTOS NACIONALES , PROCEDENCIA: BANCO UNION S.A., CHEQUE: 8095, FECHA DE EMISION:23/05/2025"/>
    <m/>
    <m/>
    <m/>
    <m/>
    <m/>
    <m/>
    <n v="0"/>
    <n v="696"/>
    <s v="NO_CONCILIADO"/>
  </r>
  <r>
    <x v="111"/>
    <m/>
    <x v="111"/>
    <x v="102"/>
    <s v="B22911720002"/>
    <s v="BOD"/>
    <n v="2291172"/>
    <m/>
    <s v="00290034101 DEP.DE CHEQ.AJENOS,RET.DE CAM.,CONCEPTO: REVERSION S/G TRAMITE N° 11383871,DEP.: SERVICIO DE IMPUESTOS NACIONALES , PROCEDENCIA: BANCO UNION S.A., CHEQUE: 8091, FECHA DE EMISION:23/05/2025"/>
    <m/>
    <m/>
    <m/>
    <m/>
    <m/>
    <m/>
    <n v="0"/>
    <n v="556.5"/>
    <s v="NO_CONCILIADO"/>
  </r>
  <r>
    <x v="111"/>
    <m/>
    <x v="111"/>
    <x v="102"/>
    <s v="B22911760002"/>
    <s v="BOD"/>
    <n v="2291176"/>
    <m/>
    <s v="00290072001 DEP.DE CHEQ.AJENOS,RET.DE CAM.,CONCEPTO: REVERSION S/G TRAMITE N°11296748,DEP.: SERVICIO DE IMPUESTOS NACIONALES , PROCEDENCIA: BANCO UNION S.A., CHEQUE: 8093, FECHA DE EMISION:23/05/2025"/>
    <m/>
    <m/>
    <m/>
    <m/>
    <m/>
    <m/>
    <n v="0"/>
    <n v="18.559999999999999"/>
    <s v="NO_CONCILIADO"/>
  </r>
  <r>
    <x v="74"/>
    <m/>
    <x v="74"/>
    <x v="102"/>
    <s v="B22911790002"/>
    <s v="BOD"/>
    <n v="2291179"/>
    <m/>
    <s v="00078034201 DEP.DE CHEQ.AJENOS,RET.DE CAM.,CONCEPTO: PAGO REALIZADO POR PROPIETARIOS DE VEHICULOS Y LICENCIA SIN GOCE DE HABER,DEP.: EEC-GNV , PROCEDENCIA: BANCO UNION S.A., CHEQUE: 403, FECHA DE EMISION:28/05/2025"/>
    <m/>
    <m/>
    <m/>
    <m/>
    <m/>
    <m/>
    <n v="0"/>
    <n v="4560.0600000000004"/>
    <s v="NO_CONCILIADO"/>
  </r>
  <r>
    <x v="78"/>
    <m/>
    <x v="78"/>
    <x v="102"/>
    <s v="B22911840002"/>
    <s v="BOD"/>
    <n v="2291184"/>
    <m/>
    <s v="00385014201 DEP.DE CHEQ.AJENOS,RET.DE CAM.,CONCEPTO: DEVOLUCION INCAPACIDAD TEMPORAL FEB/2025,DEP.: ASUSS , PROCEDENCIA: BANCO UNION S.A., CHEQUE: 23078, FECHA DE EMISION:30/05/2025"/>
    <m/>
    <m/>
    <m/>
    <m/>
    <m/>
    <m/>
    <n v="0"/>
    <n v="10346.81"/>
    <s v="NO_CONCILIADO"/>
  </r>
  <r>
    <x v="26"/>
    <m/>
    <x v="26"/>
    <x v="102"/>
    <s v="B22911850002"/>
    <s v="BOD"/>
    <n v="2291185"/>
    <m/>
    <s v="00099021001 DEP.DE CHEQ.AJENOS,RET.DE CAM.,CONCEPTO: DEVOLUCION INCAPACIDAD TEMPORAL FEB/2025,DEP.: HONORABLE CAMARA DE DIPUTADOS , PROCEDENCIA: BANCO UNION S.A., CHEQUE: 23077, FECHA DE EMISION:30/05/2025"/>
    <m/>
    <m/>
    <m/>
    <m/>
    <m/>
    <m/>
    <n v="0"/>
    <n v="3624"/>
    <s v="NO_CONCILIADO"/>
  </r>
  <r>
    <x v="26"/>
    <m/>
    <x v="26"/>
    <x v="102"/>
    <s v="B22911880002"/>
    <s v="BOD"/>
    <n v="2291188"/>
    <m/>
    <s v="00099021001 DEP.DE CHEQ.AJENOS,RET.DE CAM.,CONCEPTO: DEVOLUCION INCAPACIDAD TEMPORAL FEB/2025,DEP.: HONORABLE CAMARA DE SENADORES , PROCEDENCIA: BANCO UNION S.A., CHEQUE: 23076, FECHA DE EMISION:30/05/2025"/>
    <m/>
    <m/>
    <m/>
    <m/>
    <m/>
    <m/>
    <n v="0"/>
    <n v="7901.82"/>
    <s v="NO_CONCILIADO"/>
  </r>
  <r>
    <x v="22"/>
    <m/>
    <x v="22"/>
    <x v="102"/>
    <s v="B22911900002"/>
    <s v="BOD"/>
    <n v="2291190"/>
    <m/>
    <s v="00046171101 DEP.DE CHEQ.AJENOS,RET.DE CAM.,CONCEPTO: DEVOLUCION INCAPACIDAD TEMPORAL FEB/2025,DEP.: AGEMED , PROCEDENCIA: BANCO UNION S.A., CHEQUE: 23075, FECHA DE EMISION:30/05/2025"/>
    <m/>
    <m/>
    <m/>
    <m/>
    <m/>
    <m/>
    <n v="0"/>
    <n v="5240.63"/>
    <s v="NO_CONCILIADO"/>
  </r>
  <r>
    <x v="110"/>
    <m/>
    <x v="110"/>
    <x v="102"/>
    <s v="B22911910002"/>
    <s v="BOD"/>
    <n v="2291191"/>
    <m/>
    <s v="00292082001 DEP.DE CHEQ.AJENOS,RET.DE CAM.,CONCEPTO: DEVOLUCION DE PAGO TRANSPORTE ENERO 2025 REGIONAL SANTA CRUZ,DEP.: LILIANA NINA BAUTISTA , PROCEDENCIA: BANCO UNION S.A., CHEQUE: 4082, FECHA DE EMISION:19/05/2025"/>
    <m/>
    <m/>
    <m/>
    <m/>
    <m/>
    <m/>
    <n v="0"/>
    <n v="200"/>
    <s v="NO_CONCILIADO"/>
  </r>
  <r>
    <x v="81"/>
    <m/>
    <x v="81"/>
    <x v="102"/>
    <s v="B22911930002"/>
    <s v="BOD"/>
    <n v="2291193"/>
    <m/>
    <s v="00099021001 DEP.DE CHEQ.AJENOS,RET.DE CAM.,CONCEPTO: DEVOLUCION INCAPACIDAD TEMPORAL FEB/2025,DEP.: AUTORIDAD DE IMPUGNACION TRIBUTARIA , PROCEDENCIA: BANCO UNION S.A., CHEQUE: 23079, FECHA DE EMISION:30/05/2025"/>
    <m/>
    <m/>
    <m/>
    <m/>
    <m/>
    <m/>
    <n v="0"/>
    <n v="21635.66"/>
    <s v="NO_CONCILIADO"/>
  </r>
  <r>
    <x v="110"/>
    <m/>
    <x v="110"/>
    <x v="102"/>
    <s v="B22911960002"/>
    <s v="BOD"/>
    <n v="2291196"/>
    <m/>
    <s v="00292092001 DEP.DE CHEQ.AJENOS,RET.DE CAM.,CONCEPTO: DEVOLUCION DE PAGO EN DEMASIA VIATICOS,DEP.: ORLANDO YAKA HERBAS , PROCEDENCIA: BANCO UNION S.A., CHEQUE: 4090, FECHA DE EMISION:22/05/2025"/>
    <m/>
    <m/>
    <m/>
    <m/>
    <m/>
    <m/>
    <n v="0"/>
    <n v="1354.8"/>
    <s v="NO_CONCILIADO"/>
  </r>
  <r>
    <x v="107"/>
    <m/>
    <x v="107"/>
    <x v="102"/>
    <s v="B22911970002"/>
    <s v="BOD"/>
    <n v="2291197"/>
    <m/>
    <s v="00597019202 DEP.DE CHEQ.AJENOS,RET.DE CAM.,CONCEPTO: DEVOLUCION INCAPACIDAD TEMPORAL FEB/2025,DEP.: YACIMIENTOS DE LITIO BOLIVIANO YLB , PROCEDENCIA: BANCO UNION S.A., CHEQUE: 23081, FECHA DE EMISION:30/05/2025"/>
    <m/>
    <m/>
    <m/>
    <m/>
    <m/>
    <m/>
    <n v="0"/>
    <n v="23868.1"/>
    <s v="NO_CONCILIADO"/>
  </r>
  <r>
    <x v="74"/>
    <m/>
    <x v="74"/>
    <x v="102"/>
    <s v="B22911990002"/>
    <s v="BOD"/>
    <n v="2291199"/>
    <m/>
    <s v="00099021001 DEP.DE CHEQ.AJENOS,RET.DE CAM.,CONCEPTO: DEVOLUCION INCAPACIDAD TEMPORAL FEB/2025,DEP.: MINISTERIO DE HIDROCARBUROSY ENERGIAS , PROCEDENCIA: BANCO UNION S.A., CHEQUE: 23080, FECHA DE EMISION:30/05/2025"/>
    <m/>
    <m/>
    <m/>
    <m/>
    <m/>
    <m/>
    <n v="0"/>
    <n v="4103.8"/>
    <s v="NO_CONCILIADO"/>
  </r>
  <r>
    <x v="18"/>
    <m/>
    <x v="18"/>
    <x v="102"/>
    <s v="B22912060002"/>
    <s v="BOD"/>
    <n v="2291206"/>
    <m/>
    <s v="00862012001 DEP.DE CHEQ.AJENOS,RET.DE CAM.,CONCEPTO: DEVOLUCION INCAPACIDAD TEMPORAL FEB/2025,DEP.: FONDO NACIONAL DE DESARROLLO REGIONAL , PROCEDENCIA: BANCO UNION S.A., CHEQUE: 23082, FECHA DE EMISION:30/05/2025"/>
    <m/>
    <m/>
    <m/>
    <m/>
    <m/>
    <m/>
    <n v="0"/>
    <n v="173.1"/>
    <s v="NO_CONCILIADO"/>
  </r>
  <r>
    <x v="88"/>
    <m/>
    <x v="88"/>
    <x v="102"/>
    <s v="B22912080002"/>
    <s v="BOD"/>
    <n v="2291208"/>
    <m/>
    <s v="00099021001 DEP.DE CHEQ.AJENOS,RET.DE CAM.,CONCEPTO: DEVOLUCION INCAPACIDAD TEMPORAL FEB/2025,DEP.: AUTORIDAD DE AGUA POTABLE Y SANEAMIENTO BASICO , PROCEDENCIA: BANCO UNION S.A., CHEQUE: 23083, FECHA DE EMISION:30/05/2025"/>
    <m/>
    <m/>
    <m/>
    <m/>
    <m/>
    <m/>
    <n v="0"/>
    <n v="420.3"/>
    <s v="NO_CONCILIADO"/>
  </r>
  <r>
    <x v="2"/>
    <m/>
    <x v="2"/>
    <x v="102"/>
    <s v="B22912090002"/>
    <s v="BOD"/>
    <n v="2291209"/>
    <m/>
    <s v="00099021001 DEP.DE CHEQ.AJENOS,RET.DE CAM.,CONCEPTO: REMISION PLANILLA DE PARTES DE BAJAS MEDICAS - ENERO 2025,DEP.: CAJA DE SALUD DE LA BANCA PRIVADA , PROCEDENCIA: BANCO NACIONAL DE BOLIVIA S.A., CHEQUE: 9927738, FECHA DE EMISION:20/05/2025"/>
    <m/>
    <m/>
    <m/>
    <m/>
    <m/>
    <m/>
    <n v="0"/>
    <n v="7206.75"/>
    <s v="NO_CONCILIADO"/>
  </r>
  <r>
    <x v="2"/>
    <m/>
    <x v="2"/>
    <x v="102"/>
    <s v="B22912150002"/>
    <s v="BOD"/>
    <n v="2291215"/>
    <m/>
    <s v="00099021001 DEP.DE CHEQ.AJENOS,RET.DE CAM.,CONCEPTO: REMISION PLANILLA DE PARTES DE BAJAS MEDICAS FEBRERO 2025,DEP.: CAJA DE SALUD DE LA BANCA PRIVADA , PROCEDENCIA: BANCO NACIONAL DE BOLIVIA S.A., CHEQUE: 9928210, FECHA DE EMISION:20/05/2025"/>
    <m/>
    <m/>
    <m/>
    <m/>
    <m/>
    <m/>
    <n v="0"/>
    <n v="21393.439999999999"/>
    <s v="NO_CONCILIADO"/>
  </r>
  <r>
    <x v="116"/>
    <m/>
    <x v="116"/>
    <x v="102"/>
    <s v="B22912100002"/>
    <s v="BOD"/>
    <n v="2291210"/>
    <m/>
    <s v="00099021001 DEP.DE CHEQ.AJENOS,RET.DE CAM.,CONCEPTO: DEVOLUCION INCAPACIDAD TEMPORAL FEB/2025,DEP.: OF. TEC. PARA EL FORTALECIMIENTO DE LA E. PUBLICA , PROCEDENCIA: BANCO UNION S.A., CHEQUE: 23084, FECHA DE EMISION:30/05/2025"/>
    <m/>
    <m/>
    <m/>
    <m/>
    <m/>
    <m/>
    <n v="0"/>
    <n v="13107.43"/>
    <s v="NO_CONCILIADO"/>
  </r>
  <r>
    <x v="91"/>
    <m/>
    <x v="91"/>
    <x v="102"/>
    <s v="B22912130002"/>
    <s v="BOD"/>
    <n v="2291213"/>
    <m/>
    <s v="00595012003 DEP.DE CHEQ.AJENOS,RET.DE CAM.,CONCEPTO: DEV. DE FONDOS INCAPACIDAD TEMPORAL - FEBRERO 2025 - LA PAZ,DEP.: CAJA DE SALUD DE LA BANCA PRIVADA , PROCEDENCIA: BANCO NACIONAL DE BOLIVIA S.A., CHEQUE: 9928044, FECHA DE EMISION:20/05/2025"/>
    <m/>
    <m/>
    <m/>
    <m/>
    <m/>
    <m/>
    <n v="0"/>
    <n v="2872.75"/>
    <s v="NO_CONCILIADO"/>
  </r>
  <r>
    <x v="2"/>
    <m/>
    <x v="2"/>
    <x v="102"/>
    <s v="B22912170002"/>
    <s v="BOD"/>
    <n v="2291217"/>
    <m/>
    <s v="00099021001 DEP.DE CHEQ.AJENOS,RET.DE CAM.,CONCEPTO: REMISION PLANILLA DE PARTES DE NAJAS MEDICAS - FEBRERO 2025,DEP.: CAJA DE SALUD DE LA BANCA PRIVADA , PROCEDENCIA: BANCO NACIONAL DE BOLIVIA S.A., CHEQUE: 9928108, FECHA DE EMISION:20/05/2025"/>
    <m/>
    <m/>
    <m/>
    <m/>
    <m/>
    <m/>
    <n v="0"/>
    <n v="8579.25"/>
    <s v="NO_CONCILIADO"/>
  </r>
  <r>
    <x v="7"/>
    <m/>
    <x v="7"/>
    <x v="102"/>
    <s v="B22912180002"/>
    <s v="BOD"/>
    <n v="2291218"/>
    <m/>
    <s v="00086031110 DEP.DE CHEQ.AJENOS,RET.DE CAM.,CONCEPTO: SISCO MES ENERO A MARZO 2025,DEP.: PN AMBORO , PROCEDENCIA: BANCO UNION S.A., CHEQUE: 1430, FECHA DE EMISION:27/05/2025"/>
    <m/>
    <m/>
    <m/>
    <m/>
    <m/>
    <m/>
    <n v="0"/>
    <n v="28820"/>
    <s v="NO_CONCILIADO"/>
  </r>
  <r>
    <x v="91"/>
    <m/>
    <x v="91"/>
    <x v="102"/>
    <s v="B22912200002"/>
    <s v="BOD"/>
    <n v="2291220"/>
    <m/>
    <s v="00595012005 DEP.DE CHEQ.AJENOS,RET.DE CAM.,CONCEPTO: DEP. INTERES ABRIL 2025 AEVIVIENDA,DEP.: GESTORA DE PENSIONES , PROCEDENCIA: BANCO UNION S.A., CHEQUE: 2076, FECHA DE EMISION:29/05/2025"/>
    <m/>
    <m/>
    <m/>
    <m/>
    <m/>
    <m/>
    <n v="0"/>
    <n v="732.8"/>
    <s v="NO_CONCILIADO"/>
  </r>
  <r>
    <x v="7"/>
    <m/>
    <x v="7"/>
    <x v="102"/>
    <s v="B22912220002"/>
    <s v="BOD"/>
    <n v="2291222"/>
    <m/>
    <s v="00086031110 DEP.DE CHEQ.AJENOS,RET.DE CAM.,CONCEPTO: MULTAS DE GESTION 2024,DEP.: PN AMBORO , PROCEDENCIA: BANCO UNION S.A., CHEQUE: 1424, FECHA DE EMISION:20/05/2025"/>
    <m/>
    <m/>
    <m/>
    <m/>
    <m/>
    <m/>
    <n v="0"/>
    <n v="9999"/>
    <s v="NO_CONCILIADO"/>
  </r>
  <r>
    <x v="91"/>
    <m/>
    <x v="91"/>
    <x v="102"/>
    <s v="B22912230002"/>
    <s v="BOD"/>
    <n v="2291223"/>
    <m/>
    <s v="00595012003 DEP.DE CHEQ.AJENOS,RET.DE CAM.,CONCEPTO: DEVOLUCION PAGO EN EXCESO AGUINALDO 2023 RIVERO GUAYAO YULIA,DEP.: GESTORA DE PENSIONES , PROCEDENCIA: BANCO UNION S.A., CHEQUE: 2077, FECHA DE EMISION:29/05/2025"/>
    <m/>
    <m/>
    <m/>
    <m/>
    <m/>
    <m/>
    <n v="0"/>
    <n v="1000.64"/>
    <s v="NO_CONCILIADO"/>
  </r>
  <r>
    <x v="7"/>
    <m/>
    <x v="7"/>
    <x v="102"/>
    <s v="B22912250002"/>
    <s v="BOD"/>
    <n v="2291225"/>
    <m/>
    <s v="00086031110 DEP.DE CHEQ.AJENOS,RET.DE CAM.,CONCEPTO: MULTAS DE GESTION 2024,DEP.: PN AMBORO , PROCEDENCIA: BANCO UNION S.A., CHEQUE: 1425, FECHA DE EMISION:20/05/2025"/>
    <m/>
    <m/>
    <m/>
    <m/>
    <m/>
    <m/>
    <n v="0"/>
    <n v="9999"/>
    <s v="NO_CONCILIADO"/>
  </r>
  <r>
    <x v="91"/>
    <m/>
    <x v="91"/>
    <x v="102"/>
    <s v="B22912270002"/>
    <s v="BOD"/>
    <n v="2291227"/>
    <m/>
    <s v="00595012003 DEP.DE CHEQ.AJENOS,RET.DE CAM.,CONCEPTO: DEVOLUCION PAGO EN EXCESO AGUINALDO 2023 VLADIMIR GONZALO ZAMBRANA BRAÑEZ,DEP.: GESTORA DE PENSIONES , PROCEDENCIA: BANCO UNION S.A., CHEQUE: 2078, FECHA DE EMISION:29/05/2025"/>
    <m/>
    <m/>
    <m/>
    <m/>
    <m/>
    <m/>
    <n v="0"/>
    <n v="168.11"/>
    <s v="NO_CONCILIADO"/>
  </r>
  <r>
    <x v="21"/>
    <m/>
    <x v="21"/>
    <x v="102"/>
    <s v="B22912280002"/>
    <s v="BOD"/>
    <n v="2291228"/>
    <m/>
    <s v="00132072001 DEP.DE CHEQ.AJENOS,RET.DE CAM.,CONCEPTO: REEMBOLSO POR REPARACION DE LUMINARIAS DEFINITIVAS - ENVIBOL,DEP.: UNIBIENES S.A. , PROCEDENCIA: BANCO UNION S.A., CHEQUE: 6523, FECHA DE EMISION:23/05/2025"/>
    <m/>
    <m/>
    <m/>
    <m/>
    <m/>
    <m/>
    <n v="0"/>
    <n v="98351.6"/>
    <s v="NO_CONCILIADO"/>
  </r>
  <r>
    <x v="89"/>
    <m/>
    <x v="89"/>
    <x v="102"/>
    <s v="B22912440002"/>
    <s v="BOD"/>
    <n v="2291244"/>
    <m/>
    <s v="00389012001 DEP.DE CHEQ.AJENOS,RET.DE CAM.,CONCEPTO: GARANTIA,DEP.: NAABOL , PROCEDENCIA: BANCO UNION S.A., CHEQUE: 996, FECHA DE EMISION:30/05/2025"/>
    <m/>
    <m/>
    <m/>
    <m/>
    <m/>
    <m/>
    <n v="0"/>
    <n v="76929"/>
    <s v="NO_CONCILIADO"/>
  </r>
  <r>
    <x v="1"/>
    <m/>
    <x v="1"/>
    <x v="102"/>
    <s v="B22912450002"/>
    <s v="BOD"/>
    <n v="2291245"/>
    <m/>
    <s v="00015011108 DEP.DE CHEQ.AJENOS,RET.DE CAM.,CONCEPTO: DEVOLUCION,DEP.: MINISTERIO DE GOBIERNO , PROCEDENCIA: BANCO UNION S.A., CHEQUE: 52540, FECHA DE EMISION:27/05/2025"/>
    <m/>
    <m/>
    <m/>
    <m/>
    <m/>
    <m/>
    <n v="0"/>
    <n v="200"/>
    <s v="NO_CONCILIADO"/>
  </r>
  <r>
    <x v="1"/>
    <m/>
    <x v="1"/>
    <x v="102"/>
    <s v="B22912460002"/>
    <s v="BOD"/>
    <n v="2291246"/>
    <m/>
    <s v="00015011108 DEP.DE CHEQ.AJENOS,RET.DE CAM.,CONCEPTO: DEVOLUCION,DEP.: MINISTERIO DE GOBIERNO , PROCEDENCIA: BANCO UNION S.A., CHEQUE: 52541, FECHA DE EMISION:27/05/2025"/>
    <m/>
    <m/>
    <m/>
    <m/>
    <m/>
    <m/>
    <n v="0"/>
    <n v="100"/>
    <s v="NO_CONCILIADO"/>
  </r>
  <r>
    <x v="1"/>
    <m/>
    <x v="1"/>
    <x v="102"/>
    <s v="B22912490002"/>
    <s v="BOD"/>
    <n v="2291249"/>
    <m/>
    <s v="00015011108 DEP.DE CHEQ.AJENOS,RET.DE CAM.,CONCEPTO: DEVOLUCION,DEP.: MINISTERIO DE GOBIERNO , PROCEDENCIA: BANCO UNION S.A., CHEQUE: 52542, FECHA DE EMISION:30/05/2025"/>
    <m/>
    <m/>
    <m/>
    <m/>
    <m/>
    <m/>
    <n v="0"/>
    <n v="500"/>
    <s v="NO_CONCILIADO"/>
  </r>
  <r>
    <x v="4"/>
    <m/>
    <x v="4"/>
    <x v="102"/>
    <s v="G31554880001"/>
    <s v="CVD"/>
    <n v="3155488"/>
    <m/>
    <s v="COBRO COSTOS DE PAPELERIA SEGUN TRANSFERENCIA DEL EXTERIOR POR ORDEN DE MTX COMERCIALIZADORA DE GAS (BRAZIL SAO PAULO) REF.: CRED INV PPA-MTX-32/25 FECHA VALOR 29/05/2025. LIB. 00513012015 YPFB-HEROES DEL CHACO-BS"/>
    <m/>
    <m/>
    <m/>
    <m/>
    <m/>
    <m/>
    <n v="60"/>
    <n v="0"/>
    <s v="NO_CONCILIADO"/>
  </r>
  <r>
    <x v="4"/>
    <m/>
    <x v="4"/>
    <x v="102"/>
    <s v="S11279730001"/>
    <s v="COB"/>
    <n v="1127973"/>
    <m/>
    <s v="'COBRO DE'||ÚTILES DE ESCRITORIO POR EL COMPROBANTE NRO.1127971 DE LA FECHA S/G. NOTA CITE GAFC-0356/ DFC/URTE-097/2025 DE F.26.02.2025 (HRE-TGL-3945) ENVIADA POR YACIMIENTOS PETROLIFEROS FISCALES BOLIVIANOS DEBITO DE LA LIBRETA 00513022001 YPFB  OPERACIONES"/>
    <m/>
    <m/>
    <m/>
    <m/>
    <m/>
    <m/>
    <n v="60"/>
    <n v="0"/>
    <s v="NO_CONCILIADO"/>
  </r>
  <r>
    <x v="56"/>
    <m/>
    <x v="56"/>
    <x v="102"/>
    <s v="S11279760003"/>
    <s v="COB"/>
    <n v="1127976"/>
    <m/>
    <s v="||TRANSFERENCIA DE FONDOS S/G MENSAJE SWIFT NRO. 7265 EN ATENCIÓN A NOTA: DGAC/DAF/FIN/NE-0008/25 DE F.29/1/2025 (HRE-TGL-1866) ENVIADO POR LA DIRECCIÓN GENERAL DE AERONÁUTICA CIVIL (SECTOR PÚBLICO). DEBITO DE LA LIBRETA 00117012001 DGAC, REPOSICIÓN ÚTILES DE ESCRITORIO."/>
    <m/>
    <m/>
    <m/>
    <m/>
    <m/>
    <m/>
    <n v="60"/>
    <n v="0"/>
    <s v="NO_CONCILIADO"/>
  </r>
  <r>
    <x v="117"/>
    <m/>
    <x v="117"/>
    <x v="102"/>
    <s v="F0025577"/>
    <s v="NTE"/>
    <n v="12128349"/>
    <m/>
    <s v="De: 00578012002 Transferencia de recursos a solicitud de Boliviana de Aviación mediante nota CITE: OB.AA.NE.383.2025 en aplicación a la Resolución Ministerial N° 26 de 27/01/2025 que aprueba el Reglamento para la Canalización de Operaciones con Beneficiarios en el Exterior."/>
    <m/>
    <m/>
    <m/>
    <m/>
    <m/>
    <m/>
    <n v="39000000"/>
    <n v="0"/>
    <s v="NO_CONCILIADO"/>
  </r>
  <r>
    <x v="21"/>
    <m/>
    <x v="21"/>
    <x v="102"/>
    <s v="S11279630001"/>
    <s v="COB"/>
    <n v="1127963"/>
    <m/>
    <s v="'COBRO DE UTILES DE ESCRITORIO POR´||BS60.-Y REEMB.GSTS.COMUNICACION BS300.-X 2.REFS.:1701763107 (BCB:SB-R-2017-18), 17DEG150825000 (BCB:SB-R-2017-19) A/F ECEBOL,S/G NOTA SEDEM/GG/EB N°0525/2025,29/05/2025. LIB.00132032001 ECEBOL - GESTION OPERATIVA REF.:R.COM.X2 Y COMP.CONT.SBLC 1701763107,17DEG150825000"/>
    <m/>
    <m/>
    <m/>
    <m/>
    <m/>
    <m/>
    <n v="660"/>
    <n v="0"/>
    <s v="NO_CONCILIADO"/>
  </r>
  <r>
    <x v="122"/>
    <m/>
    <x v="122"/>
    <x v="102"/>
    <s v="S11280110002"/>
    <s v="CRV"/>
    <n v="1128011"/>
    <m/>
    <s v="||TRANSF.DE RECURSOS A LA FUNDACION CULTURAL DEL BCB (6TO DESEMBOLSO) SEGUNDO TRIMESTRE/25-INVERSION CONST.DEL EDIF.DE ARCHIVO Y BIBLIOTECA NACIONAL DE BOLIVIA-ABNB-SUCRE.S/G FC-BCB.PDCIA.Nº 566/25,INF.BCB-GADM-SCONT-DAF-INF-2025-92 AUTORIZ.GADM HR. BCB-HRE-TGL-2025-8503 TRANSFERENCIA A LA LIBRETA Nº 00293054202- FC-BCB CONST.EDIF.ARCH BIBL.NAL DE BOLIVIA-ABNB"/>
    <m/>
    <m/>
    <m/>
    <m/>
    <m/>
    <m/>
    <n v="0"/>
    <n v="1003641.19"/>
    <s v="NO_CONCILIADO"/>
  </r>
  <r>
    <x v="4"/>
    <m/>
    <x v="4"/>
    <x v="102"/>
    <s v="G31562300002"/>
    <s v="CRV"/>
    <n v="23609"/>
    <m/>
    <s v="DEVOLUCION DE FONDOS SOLICITUD 055199-23609 DE YACIMIENTOS PETROLIFEROS FISCALES BOLIVIANOS REF.: VITOL ENERGIA AMERICAS SA 33ER POST PAGO SUM HIDR LIQ SUR ORIENTE 2024 OP UPCA 1057 HR DCIM 8715 2025 PROC 312, SEGÚN DIPOSICIÓN ADICIONAL TERCERA DE LA R.D. 025/2023. LIB. 00513012004 LBP-YPFB-UNICOMERCIAL (4030005415/1-2188907)"/>
    <m/>
    <m/>
    <m/>
    <m/>
    <m/>
    <m/>
    <n v="0"/>
    <n v="20233270.920000002"/>
    <s v="NO_CONCILIADO"/>
  </r>
  <r>
    <x v="4"/>
    <m/>
    <x v="4"/>
    <x v="102"/>
    <s v="F0025591"/>
    <s v="NTE"/>
    <n v="12132585"/>
    <m/>
    <s v="De: 00513012004 Transferencia de recursos a solicitud de Yacimientos Petrolíferos Fiscales Bolivianos mediante nota CITE: YPFB/GAFC-943-DFC/URTE-253/2025 en aplicación al Decreto Supremo N° 5348 de 10/03/2025 y la Resolución Ministerial N° 26 de 27/01/2025 que aprueba el Reglamento para la Canalización de Operaciones con Beneficiarios en el Exterior H.R. 2025-22795-R"/>
    <m/>
    <m/>
    <m/>
    <m/>
    <m/>
    <m/>
    <n v="54292845.149999999"/>
    <n v="0"/>
    <s v="NO_CONCILIADO"/>
  </r>
  <r>
    <x v="56"/>
    <m/>
    <x v="56"/>
    <x v="102"/>
    <s v="S11280480003"/>
    <s v="COB"/>
    <n v="1128048"/>
    <m/>
    <s v="||TRANSFERENCIA DE FONDOS S/G MENSAJES SWIFT NROS. 7309-7308 EN ATENCIÓN A CORREO ELECTRÓNICO DE LA DGAC Y NOTA: DGAC/DAF/FIN/NE-0008/25 DE F. 29/1/2025 (HRE-TGL-1866) ENVIADO POR LA DIRECCIÓN GENERAL DE AERONÁUTICA CIVIL (SECTOR PÚBLICO). DEBITO DE LA LIBRETA 00117012001 DGAC, REPOSICIÓN ÚTILES DE ESCRITORIO."/>
    <m/>
    <m/>
    <m/>
    <m/>
    <m/>
    <m/>
    <n v="60"/>
    <n v="0"/>
    <s v="NO_CONCILIADO"/>
  </r>
  <r>
    <x v="56"/>
    <m/>
    <x v="56"/>
    <x v="102"/>
    <s v="S11280450003"/>
    <s v="COB"/>
    <n v="1128045"/>
    <m/>
    <s v="||TRANSFERENCIA DE FONDOS S/G MENSAJE SWIFT NRO. 7317, DE LA FECHA Y NOTA CITE DGAC/DAF/FIN/NE-0008/25 DE F.29.01.2025 (HRE-TGL-1866) DE LA DIRECCION GENERAL DE AERONAUTICA CIVIL (SECTOR PÚBLICO). DEBITO DE LA LIBRETA 00117012001 DGAC, REPOSICIÓN DE ÚTILES DE ESCRITORIO."/>
    <m/>
    <m/>
    <m/>
    <m/>
    <m/>
    <m/>
    <n v="60"/>
    <n v="0"/>
    <s v="NO_CONCILIADO"/>
  </r>
  <r>
    <x v="4"/>
    <m/>
    <x v="4"/>
    <x v="102"/>
    <s v="F0025591"/>
    <s v="NTE"/>
    <n v="12132490"/>
    <m/>
    <s v="De: 00513012004 Transferencia de recursos a solicitud de Yacimientos Petrolíferos Fiscales Bolivianos mediante nota CITE: YPFB/GAFC-944-DFC/URTE-254/2025 en aplicación al Decreto Supremo N° 5348 de 10/03/2025 y la Resolución Ministerial N° 26 de 27/01/2025 que aprueba el Reglamento para la Canalización de Operaciones con Beneficiarios en el Exterior H.R. 2025-22803-R"/>
    <m/>
    <m/>
    <m/>
    <m/>
    <m/>
    <m/>
    <n v="53070448.340000004"/>
    <n v="0"/>
    <s v="NO_CONCILIADO"/>
  </r>
  <r>
    <x v="4"/>
    <m/>
    <x v="4"/>
    <x v="102"/>
    <s v="G31564070002"/>
    <s v="CRV"/>
    <n v="23608"/>
    <m/>
    <s v="DEVOLUCION DE FONDOS DE SOLIC.055200-23608 DE YPFB DE 30/05/2025 REF.: VITOL ENERGIA AMERICAS SA 33ER POST PAGO SUM HIDR LIQ SUR ORIENTE 2024 OP UPCA 1057 HR DCIM 8715 2025 PROC 313, SEGUN DISPOSICION ADICIONAL TERCERA DE LA R.D. NO.025/2023. LIB. 00513012004 LBP-YPFB-UNICOMERCIAL (4030005415/1-2188907)"/>
    <m/>
    <m/>
    <m/>
    <m/>
    <m/>
    <m/>
    <n v="0"/>
    <n v="20609075.699999999"/>
    <s v="NO_CONCILIADO"/>
  </r>
  <r>
    <x v="4"/>
    <m/>
    <x v="4"/>
    <x v="102"/>
    <s v="S11280070001"/>
    <s v="DEV"/>
    <n v="1128007"/>
    <m/>
    <s v="||RESPUESTA A DEBITO DEL BANQUERO S/G MJE. SWIFT NO.7264 DE LA FECHA, POR COBRO DE GASTOS DE CANCELACION POR TRANSF. AL EXTERIOR POR EUR 4.452.621,80 A FAVOR DE GALILEO TRADING DMCC F.V. 30/05/2025 SG SOL. 054661-23189 DE YPFB REF: 1ER POST PAGO SUM HIDR LIQ 2025 PROC 218 LIB. 00513012004 LBP-YPFB-UNICOMERCIAL (4030005415/1-2188907) (COMIS. EQUIVALENTE A EUR 25,-)"/>
    <m/>
    <m/>
    <m/>
    <m/>
    <m/>
    <m/>
    <n v="197.94"/>
    <n v="0"/>
    <s v="NO_CONCILIADO"/>
  </r>
  <r>
    <x v="4"/>
    <m/>
    <x v="4"/>
    <x v="102"/>
    <s v="S11280070004"/>
    <s v="COB"/>
    <n v="1128007"/>
    <m/>
    <s v="||RESPUESTA A DEBITO DEL BANQUERO S/G MJE. SWIFT NO.7264 DE LA FECHA, POR COBRO DE GASTOS DE CANCELACION POR TRANSF. AL EXTERIOR POR EUR 4.452.621,80 A FAVOR DE GALILEO TRADING DMCC F.V. 30/05/2025 SG SOL. 054661-23189 DE YPFB REF: 1ER POST PAGO SUM HIDR LIQ 2025 PROC 218 CARGO LIB. 00513012004 LBP-YPFB-UNICOMERCIAL (4030005415/1-2188907) COBRO DE UTILES DE ESCRITORIO"/>
    <m/>
    <m/>
    <m/>
    <m/>
    <m/>
    <m/>
    <n v="60"/>
    <n v="0"/>
    <s v="NO_CONCILIADO"/>
  </r>
  <r>
    <x v="89"/>
    <m/>
    <x v="89"/>
    <x v="102"/>
    <s v="S11280570003"/>
    <s v="COB"/>
    <n v="1128057"/>
    <m/>
    <s v="||TRANSFERENCIA DE FONDOS S/G MENSAJES SWIFT NRO. 7310-7311 EN ATENCIÓN A CORREO ELECTRÓNICO Y NOTA CITE: CAR/DGE-DNAF N°0031/2025 DE FECHA 29/1/2025 (HRE-TGL-1912) ENVIADA POR NAVEGACIÓN AÉREA Y AEROPUERTOS BOLIVIANOS (SECTOR PÚBLICO). DEBITO DE LA LIBRETA 00389012001 NAABOL-ADMINISTRACIÓN CENTRAL, COBRO DE ÚTILES DE ESCRITORIO."/>
    <m/>
    <m/>
    <m/>
    <m/>
    <m/>
    <m/>
    <n v="60"/>
    <n v="0"/>
    <s v="NO_CONCILIADO"/>
  </r>
  <r>
    <x v="4"/>
    <m/>
    <x v="4"/>
    <x v="102"/>
    <s v="S11280670001"/>
    <s v="DEV"/>
    <n v="1128067"/>
    <m/>
    <s v="||RESPUESTA A DEBITO DEL BANQUERO S/G MJE. SWIFT NO.7264 DE LA FECHA, POR COBRO DE CARGOS DE CANCELACION POR TRANSF. AL EXTERIOR POR EUR 11.843.973,99 A FAVOR DE GALILEO TRADING DMCC F.V. 30/05/2025 SG SOL. 054662-23190 DE YPFB REF: 1ER POST PAGO SUM HIDR LIQ 2025 PROC 219 LIB. 00513012004 LBP-YPFB-UNICOMERCIAL (4030005415/1-2188907) (COMIS. EQUIVALENTE A EUR 25,-)"/>
    <m/>
    <m/>
    <m/>
    <m/>
    <m/>
    <m/>
    <n v="197.94"/>
    <n v="0"/>
    <s v="NO_CONCILIADO"/>
  </r>
  <r>
    <x v="4"/>
    <m/>
    <x v="4"/>
    <x v="102"/>
    <s v="S11280670004"/>
    <s v="COB"/>
    <n v="1128067"/>
    <m/>
    <s v="||RESPUESTA A DEBITO DEL BANQUERO S/G MJE. SWIFT NO.7264 DE LA FECHA, POR COBRO DE CARGOS DE CANCELACION POR TRANSF. AL EXTERIOR POR EUR 11.843.973,99 A FAVOR DE GALILEO TRADING DMCC F.V. 30/05/2025 SG SOL. 054662-23190 DE YPFB REF: 1ER POST PAGO SUM HIDR LIQ 2025 PROC 219 CARGO LIB. 00513012004 LBP-YPFB-UNICOMERCIAL (4030005415/1-2188907) COBRO DE UTILES DE ESCRITORIO"/>
    <m/>
    <m/>
    <m/>
    <m/>
    <m/>
    <m/>
    <n v="60"/>
    <n v="0"/>
    <s v="NO_CONCILIAD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0">
  <r>
    <x v="0"/>
    <m/>
    <x v="0"/>
    <x v="0"/>
    <s v="D00259200011"/>
    <s v="RVL"/>
    <n v="25920"/>
    <m/>
    <s v="AJUSTE COMPLEMENTARIO POR REVALORIZACION SALDOS DE ACTIVOS DE RESERVA Y OBLIGACIONES MONEDA EXTRANJERA (DOLARES) Saldo MO = -28668868.78 ;Bs/Mo: 6.86000000000 ;Saldo Bs: -196668439.84"/>
    <m/>
    <m/>
    <m/>
    <m/>
    <n v="0"/>
    <n v="0"/>
    <n v="0.01"/>
    <n v="0"/>
    <s v="NO_CONCILIADO"/>
  </r>
  <r>
    <x v="0"/>
    <m/>
    <x v="0"/>
    <x v="1"/>
    <s v="D00259250008"/>
    <s v="RVL"/>
    <n v="25925"/>
    <m/>
    <s v="AJUSTE COMPLEMENTARIO POR REVALORIZACION SALDOS DE ACTIVOS DE RESERVA Y OBLIGACIONES MONEDA EXTRANJERA (DOLARES) Saldo MO = -16020341.82 ;Bs/Mo: 6.86000000000 ;Saldo Bs: -109899544.90"/>
    <m/>
    <m/>
    <m/>
    <m/>
    <n v="0"/>
    <n v="0"/>
    <n v="0.01"/>
    <n v="0"/>
    <s v="NO_CONCILIADO"/>
  </r>
  <r>
    <x v="1"/>
    <m/>
    <x v="1"/>
    <x v="2"/>
    <s v="G29848590002"/>
    <s v="CRV"/>
    <n v="2984859"/>
    <m/>
    <s v="REGULARIZACION DE TRANSFERENCIA DEL EXTERIOR SEGUN SWIFT NO.298 DE FECHA 08/01/2025 ORDENANTE: YPF EXPLORACIÓN + PRODUCCIÓN DE FERMIN PERALTA TORRES REF.: ATS OF 25/01/07 FECHA VALOR 7/01/2025 LIB. 00513012005 YPFB-OPERACIONES EXTRAORDINARIAS USD"/>
    <m/>
    <m/>
    <m/>
    <m/>
    <n v="0"/>
    <n v="60776.800000000003"/>
    <n v="0"/>
    <n v="416928.85"/>
    <s v="NO_CONCILIADO"/>
  </r>
  <r>
    <x v="0"/>
    <m/>
    <x v="0"/>
    <x v="2"/>
    <s v="D00259310010"/>
    <s v="RVL"/>
    <n v="25931"/>
    <m/>
    <s v="AJUSTE COMPLEMENTARIO POR REVALORIZACION SALDOS DE ACTIVOS DE RESERVA Y OBLIGACIONES MONEDA EXTRANJERA (DOLARES) Saldo MO = -16151048.64 ;Bs/Mo: 6.86000000000 ;Saldo Bs: -110796193.68"/>
    <m/>
    <m/>
    <m/>
    <m/>
    <n v="0"/>
    <n v="0"/>
    <n v="0.01"/>
    <n v="0"/>
    <s v="NO_CONCILIADO"/>
  </r>
  <r>
    <x v="0"/>
    <m/>
    <x v="0"/>
    <x v="3"/>
    <s v="D00259400013"/>
    <s v="RVL"/>
    <n v="25940"/>
    <m/>
    <s v="AJUSTE COMPLEMENTARIO POR REVALORIZACION SALDOS DE ACTIVOS DE RESERVA Y OBLIGACIONES MONEDA EXTRANJERA (DOLARES) Saldo MO = -16210890.33 ;Bs/Mo: 6.86000000000 ;Saldo Bs: -111206707.67"/>
    <m/>
    <m/>
    <m/>
    <m/>
    <n v="0"/>
    <n v="0"/>
    <n v="0.01"/>
    <n v="0"/>
    <s v="NO_CONCILIADO"/>
  </r>
  <r>
    <x v="0"/>
    <m/>
    <x v="0"/>
    <x v="4"/>
    <s v="D00259510001"/>
    <s v="RVL"/>
    <n v="25951"/>
    <m/>
    <s v="AJUSTE COMPLEMENTARIO POR REVALORIZACION SALDOS DE ACTIVOS DE RESERVA Y OBLIGACIONES MONEDA EXTRANJERA (DOLARES) Saldo MO = -16220873.89 ;Bs/Mo: 6.86000000000 ;Saldo Bs: -111275194.88"/>
    <m/>
    <m/>
    <m/>
    <m/>
    <n v="0"/>
    <n v="0"/>
    <n v="0"/>
    <n v="0.01"/>
    <s v="NO_CONCILIADO"/>
  </r>
  <r>
    <x v="1"/>
    <m/>
    <x v="1"/>
    <x v="5"/>
    <s v="G29907210002"/>
    <s v="CRV"/>
    <n v="2990721"/>
    <m/>
    <s v="TRANSFERENCIA DEL EXTERIOR SEGUN SWIFT NO.537 DE FECHA 13/01/2025 ORDENANTE: BOTRADING SA (ASUNCIÓN PARAGUAY) REF.: YPFB OP FIN EXT GARANTIA SERIEDAD PROPUESTA PAC4783 SUMINISTRO HIDROCARBUROS LIQ 2025, FECHA VALOR 13/01/2025 LIB. 00513012005 YPFB-OPERACIONES EXTRAORDINARIAS USD"/>
    <m/>
    <m/>
    <m/>
    <m/>
    <n v="0"/>
    <n v="564846.72"/>
    <n v="0"/>
    <n v="3874848.5"/>
    <s v="NO_CONCILIADO"/>
  </r>
  <r>
    <x v="0"/>
    <m/>
    <x v="0"/>
    <x v="5"/>
    <s v="D00259570009"/>
    <s v="RVL"/>
    <n v="25957"/>
    <m/>
    <s v="AJUSTE COMPLEMENTARIO POR REVALORIZACION SALDOS DE ACTIVOS DE RESERVA Y OBLIGACIONES MONEDA EXTRANJERA (DOLARES) Saldo MO = -16810913.73 ;Bs/Mo: 6.86000000000 ;Saldo Bs: -115322868.20"/>
    <m/>
    <m/>
    <m/>
    <m/>
    <n v="0"/>
    <n v="0"/>
    <n v="0.01"/>
    <n v="0"/>
    <s v="NO_CONCILIADO"/>
  </r>
  <r>
    <x v="0"/>
    <m/>
    <x v="0"/>
    <x v="6"/>
    <s v="D00259620012"/>
    <s v="RVL"/>
    <n v="25962"/>
    <m/>
    <s v="AJUSTE COMPLEMENTARIO POR REVALORIZACION SALDOS DE ACTIVOS DE RESERVA Y OBLIGACIONES MONEDA EXTRANJERA (DOLARES) Saldo MO = -17028204.04 ;Bs/Mo: 6.86000000000 ;Saldo Bs: -116813479.73"/>
    <m/>
    <m/>
    <m/>
    <m/>
    <n v="0"/>
    <n v="0"/>
    <n v="0.02"/>
    <n v="0"/>
    <s v="NO_CONCILIADO"/>
  </r>
  <r>
    <x v="2"/>
    <m/>
    <x v="2"/>
    <x v="7"/>
    <s v="G29932410001"/>
    <s v="NTI"/>
    <n v="19596"/>
    <m/>
    <s v="PAGO A BID PRÉSTAMO 3797/BL-BO VCTO. 15-01-2025 POR CUENTA DE TGN , NTI. 019596 VALOR 15-01-2025 CAPITAL USD 115.139,92 INTERESES USD 150.266,15 CTA. 5970 CUENTA UNICA DEL TESORO DOLARES AMERICANOS LIB. 00099021001"/>
    <m/>
    <m/>
    <m/>
    <m/>
    <n v="265406.07"/>
    <n v="0"/>
    <n v="1820685.64"/>
    <n v="0"/>
    <s v="NO_CONCILIADO"/>
  </r>
  <r>
    <x v="2"/>
    <m/>
    <x v="2"/>
    <x v="7"/>
    <s v="G29932360001"/>
    <s v="NTI"/>
    <n v="19641"/>
    <m/>
    <s v="PAGO A BID PRÉSTAMO 5376/OC-BO VCTO. 15-01-2025 POR CUENTA DE TGN , NTI. 019641 VALOR 15-01-2025 INTERESES USD 7.132.957,11 COMISIONES USD 598.956,98 CTA. 5970 CUENTA UNICA DEL TESORO DOLARES AMERICANOS LIB. 00099021001"/>
    <m/>
    <m/>
    <m/>
    <m/>
    <n v="7731914.0899999999"/>
    <n v="0"/>
    <n v="53040930.659999996"/>
    <n v="0"/>
    <s v="NO_CONCILIADO"/>
  </r>
  <r>
    <x v="0"/>
    <m/>
    <x v="0"/>
    <x v="7"/>
    <s v="D00259670008"/>
    <s v="RVL"/>
    <n v="25967"/>
    <m/>
    <s v="AJUSTE COMPLEMENTARIO POR REVALORIZACION SALDOS DE ACTIVOS DE RESERVA Y OBLIGACIONES MONEDA EXTRANJERA (DOLARES) Saldo MO = -64378.40 ;Bs/Mo: 6.86000000000 ;Saldo Bs: -441635.80"/>
    <m/>
    <m/>
    <m/>
    <m/>
    <n v="0"/>
    <n v="0"/>
    <n v="0"/>
    <n v="0.02"/>
    <s v="NO_CONCILIADO"/>
  </r>
  <r>
    <x v="1"/>
    <m/>
    <x v="1"/>
    <x v="8"/>
    <s v="G29970820002"/>
    <s v="CRV"/>
    <n v="2997082"/>
    <m/>
    <s v="REGULARIZACION DE TRANSFERENCIA DEL EXTERIOR SEGUN SWIFT NO.337 DE FECHA 17/01/2025 ORDENANTE: YPFB ENERGIA DO BRASIL LTDA (BR/RIO DE JANEIRO) REF.: YPFB GARANTIA POR SUMINISTRO DE GAS NATURAL FECHA VALOR 7/01/2025 LIB. 00513012005 YPFB-OPERACIONES EXTRAORDINARIAS USD"/>
    <m/>
    <m/>
    <m/>
    <m/>
    <n v="0"/>
    <n v="122854.98"/>
    <n v="0"/>
    <n v="842785.16"/>
    <s v="NO_CONCILIADO"/>
  </r>
  <r>
    <x v="3"/>
    <m/>
    <x v="3"/>
    <x v="8"/>
    <s v="G29970860002"/>
    <s v="CRV"/>
    <n v="2997086"/>
    <m/>
    <s v="TRANSFERENCIA RECIBIDA DEL EXTERIOR SEGÚN MENSAJES SWIFT Nos. 804-803 (REM.EXT.) DE FECHA 17-01-2025 POR DESEMBOLSO DE FONPLATA PRÉSTAMO BOL 36/2023 ROC/5568425017FS//URI/DESEMB. NRO. 2 LIBRETA N° 00291034305 ABC-USD-MEJ. Y AMP. A 8 CARRILES CARRET.LP-OR.TR.SENKATA-APA"/>
    <m/>
    <m/>
    <m/>
    <m/>
    <n v="0"/>
    <n v="13900000"/>
    <n v="0"/>
    <n v="95354000"/>
    <s v="NO_CONCILIADO"/>
  </r>
  <r>
    <x v="0"/>
    <m/>
    <x v="0"/>
    <x v="8"/>
    <s v="D00259770011"/>
    <s v="RVL"/>
    <n v="25977"/>
    <m/>
    <s v="AJUSTE COMPLEMENTARIO POR REVALORIZACION SALDOS DE ACTIVOS DE RESERVA Y OBLIGACIONES MONEDA EXTRANJERA (DOLARES) Saldo MO = -209361563.63 ;Bs/Mo: 6.86000000000 ;Saldo Bs: -1436220326.51"/>
    <m/>
    <m/>
    <m/>
    <m/>
    <n v="0"/>
    <n v="0"/>
    <n v="0.01"/>
    <n v="0"/>
    <s v="NO_CONCILIADO"/>
  </r>
  <r>
    <x v="0"/>
    <m/>
    <x v="0"/>
    <x v="9"/>
    <s v="D00259910012"/>
    <s v="RVL"/>
    <n v="25991"/>
    <m/>
    <s v="AJUSTE COMPLEMENTARIO POR REVALORIZACION SALDOS DE ACTIVOS DE RESERVA Y OBLIGACIONES MONEDA EXTRANJERA (DOLARES) Saldo MO = -209031535.85 ;Bs/Mo: 6.86000000000 ;Saldo Bs: -1433956335.94"/>
    <m/>
    <m/>
    <m/>
    <m/>
    <n v="0"/>
    <n v="0"/>
    <n v="0.01"/>
    <n v="0"/>
    <s v="NO_CONCILIADO"/>
  </r>
  <r>
    <x v="0"/>
    <m/>
    <x v="0"/>
    <x v="10"/>
    <s v="D00259960011"/>
    <s v="RVL"/>
    <n v="25996"/>
    <m/>
    <s v="AJUSTE COMPLEMENTARIO POR REVALORIZACION SALDOS DE ACTIVOS DE RESERVA Y OBLIGACIONES MONEDA EXTRANJERA (DOLARES) Saldo MO = -115302530.18 ;Bs/Mo: 6.86000000000 ;Saldo Bs: -790975357.01"/>
    <m/>
    <m/>
    <m/>
    <m/>
    <n v="0"/>
    <n v="0"/>
    <n v="0"/>
    <n v="0.02"/>
    <s v="NO_CONCILIADO"/>
  </r>
  <r>
    <x v="2"/>
    <m/>
    <x v="2"/>
    <x v="11"/>
    <s v="G30017640001"/>
    <s v="NTI"/>
    <n v="19594"/>
    <m/>
    <s v="PAGO A BID PRÉSTAMO 3181/BL-BO VCTO. 23-01-2025 POR CUENTA DE TGN , NTI. 019594 VALOR 23-01-2025 CAPITAL USD 1.766.666,67 INTERESES USD 1.382.518,96 CTA. 5970 CUENTA UNICA DEL TESORO DOLARES AMERICANOS LIB. 00099021001"/>
    <m/>
    <m/>
    <m/>
    <m/>
    <n v="3149185.63"/>
    <n v="0"/>
    <n v="21603413.420000002"/>
    <n v="0"/>
    <s v="NO_CONCILIADO"/>
  </r>
  <r>
    <x v="1"/>
    <m/>
    <x v="1"/>
    <x v="11"/>
    <s v="G30026750002"/>
    <s v="CRV"/>
    <n v="3002675"/>
    <m/>
    <s v="TRANSFERENCIA DEL EXTERIOR SEGUN SWIFT NO.993 DE FECHA 23/01/2025 ORDENANTE: BOTRADING SA (ASUNCIÓN PARAGUAY) REF.: GARANTÍA DE SERIEDAD DE OFERTA PAC4782 SUMINISTRO DE CRUDO Y CONDENSADO AL MERCADO INTERNO 2025 SEGUNDA SELECC. FECHA VALOR 21/01/2025 LIB. 00513012005 YPFB-OPERACIONES EXTRAORDINARIAS USD"/>
    <m/>
    <m/>
    <m/>
    <m/>
    <n v="0"/>
    <n v="32073.24"/>
    <n v="0"/>
    <n v="220022.43"/>
    <s v="NO_CONCILIADO"/>
  </r>
  <r>
    <x v="0"/>
    <m/>
    <x v="0"/>
    <x v="12"/>
    <s v="D00260140011"/>
    <s v="RVL"/>
    <n v="26014"/>
    <m/>
    <s v="AJUSTE COMPLEMENTARIO POR REVALORIZACION SALDOS DE ACTIVOS DE RESERVA Y OBLIGACIONES MONEDA EXTRANJERA (DOLARES) Saldo MO = -110401010.44 ;Bs/Mo: 6.86000000000 ;Saldo Bs: -757350931.61"/>
    <m/>
    <m/>
    <m/>
    <m/>
    <n v="0"/>
    <n v="0"/>
    <n v="0"/>
    <n v="0.01"/>
    <s v="NO_CONCILIADO"/>
  </r>
  <r>
    <x v="0"/>
    <m/>
    <x v="0"/>
    <x v="13"/>
    <s v="D00260230002"/>
    <s v="RVL"/>
    <n v="26023"/>
    <m/>
    <s v="AJUSTE COMPLEMENTARIO POR REVALORIZACION SALDOS DE ACTIVOS DE RESERVA Y OBLIGACIONES MONEDA EXTRANJERA (DOLARES) Saldo MO = -110418973.47 ;Bs/Mo: 6.86000000000 ;Saldo Bs: -757474158.01"/>
    <m/>
    <m/>
    <m/>
    <m/>
    <n v="0"/>
    <n v="0"/>
    <n v="0.01"/>
    <n v="0"/>
    <s v="NO_CONCILIADO"/>
  </r>
  <r>
    <x v="0"/>
    <m/>
    <x v="0"/>
    <x v="14"/>
    <s v="D00260280008"/>
    <s v="RVL"/>
    <n v="26028"/>
    <m/>
    <s v="AJUSTE COMPLEMENTARIO POR REVALORIZACION SALDOS DE ACTIVOS DE RESERVA Y OBLIGACIONES MONEDA EXTRANJERA (DOLARES) Saldo MO = -146452243.23 ;Bs/Mo: 6.86000000000 ;Saldo Bs: -1004662388.55"/>
    <m/>
    <m/>
    <m/>
    <m/>
    <n v="0"/>
    <n v="0"/>
    <n v="0"/>
    <n v="0.01"/>
    <s v="NO_CONCILIADO"/>
  </r>
  <r>
    <x v="2"/>
    <m/>
    <x v="2"/>
    <x v="15"/>
    <s v="G30075790001"/>
    <s v="NTI"/>
    <n v="19542"/>
    <m/>
    <s v="PAGO A BID PRÉSTAMO 2450/BL-BO VCTO. 28-01-2025 POR CUENTA DE TGN , NTI. 019542 VALOR 28-01-2025 CAPITAL USD 279.430,17 INTERESES USD 171.592,81 CTA. 5970 CUENTA UNICA DEL TESORO DOLARES AMERICANOS LIB. 00099021001"/>
    <m/>
    <m/>
    <m/>
    <m/>
    <n v="451022.98"/>
    <n v="0"/>
    <n v="3094017.64"/>
    <n v="0"/>
    <s v="NO_CONCILIADO"/>
  </r>
  <r>
    <x v="0"/>
    <m/>
    <x v="0"/>
    <x v="15"/>
    <s v="D00260330008"/>
    <s v="RVL"/>
    <n v="26033"/>
    <m/>
    <s v="AJUSTE COMPLEMENTARIO POR REVALORIZACION SALDOS DE ACTIVOS DE RESERVA Y OBLIGACIONES MONEDA EXTRANJERA (DOLARES) Saldo MO = -102712063.56 ;Bs/Mo: 6.86000000000 ;Saldo Bs: -704604756.03"/>
    <m/>
    <m/>
    <m/>
    <m/>
    <n v="0"/>
    <n v="0"/>
    <n v="0.01"/>
    <n v="0"/>
    <s v="NO_CONCILIADO"/>
  </r>
  <r>
    <x v="0"/>
    <m/>
    <x v="0"/>
    <x v="16"/>
    <s v="D00260370009"/>
    <s v="RVL"/>
    <n v="26037"/>
    <m/>
    <s v="AJUSTE COMPLEMENTARIO POR REVALORIZACION SALDOS DE ACTIVOS DE RESERVA Y OBLIGACIONES MONEDA EXTRANJERA (DOLARES) Saldo MO = -102861386.25 ;Bs/Mo: 6.86000000000 ;Saldo Bs: -705629109.67"/>
    <m/>
    <m/>
    <m/>
    <m/>
    <n v="0"/>
    <n v="0"/>
    <n v="0"/>
    <n v="0.01"/>
    <s v="NO_CONCILIADO"/>
  </r>
  <r>
    <x v="3"/>
    <m/>
    <x v="3"/>
    <x v="17"/>
    <s v="G30111790002"/>
    <s v="CRV"/>
    <n v="3011179"/>
    <m/>
    <s v="TRANSFERENCIA RECIBIDA DEL EXTERIOR SEGÚN MENSAJES SWIFT Nos. 1598-1600 (REM.EXT.) DE FECHA 30-01-2025 POR DESEMBOLSO DE BIRF PRÉSTAMO 8552-BO 47 LIBRETA N° 00291014371 ABC-USD-8552-BO.PROY. DESARROLLO DE CAPACIDADES EN EL SECTOR VIAL"/>
    <m/>
    <m/>
    <m/>
    <m/>
    <n v="0"/>
    <n v="1512757.99"/>
    <n v="0"/>
    <n v="10377519.810000001"/>
    <s v="NO_CONCILIADO"/>
  </r>
  <r>
    <x v="0"/>
    <m/>
    <x v="0"/>
    <x v="17"/>
    <s v="D00260430008"/>
    <s v="RVL"/>
    <n v="26043"/>
    <m/>
    <s v="AJUSTE COMPLEMENTARIO POR REVALORIZACION SALDOS DE ACTIVOS DE RESERVA Y OBLIGACIONES MONEDA EXTRANJERA (DOLARES) Saldo MO = -104469276.56 ;Bs/Mo: 6.86000000000 ;Saldo Bs: -716659237.21"/>
    <m/>
    <m/>
    <m/>
    <m/>
    <n v="0"/>
    <n v="0"/>
    <n v="0.01"/>
    <n v="0"/>
    <s v="NO_CONCILIADO"/>
  </r>
  <r>
    <x v="3"/>
    <m/>
    <x v="3"/>
    <x v="18"/>
    <s v="G30211420002"/>
    <s v="CRV"/>
    <n v="3021142"/>
    <m/>
    <s v="TRANSFERENCIA RECIBIDA DEL EXTERIOR SEGÚN MENSAJES SWIFT Nos. 1881-1885 (REM.EXT.) DE FECHA 06-02-2025 POR DESEMBOLSO DE IDA PRÉSTAMO 5745-BO 23 LIBRETA N° 00291014379 ABC-USD-5744-5745-REHAB.CUMPL.ESTAND.(CRECE) CARR.STA.CRUZ.TR"/>
    <m/>
    <m/>
    <m/>
    <m/>
    <n v="0"/>
    <n v="472162.97"/>
    <n v="0"/>
    <n v="3239037.97"/>
    <s v="NO_CONCILIADO"/>
  </r>
  <r>
    <x v="0"/>
    <m/>
    <x v="0"/>
    <x v="19"/>
    <s v="D00260790009"/>
    <s v="RVL"/>
    <n v="26079"/>
    <m/>
    <s v="AJUSTE COMPLEMENTARIO POR REVALORIZACION SALDOS DE ACTIVOS DE RESERVA Y OBLIGACIONES MONEDA EXTRANJERA (DOLARES) Saldo MO = -73241878.15 ;Bs/Mo: 6.86000000000 ;Saldo Bs: -502439284.09"/>
    <m/>
    <m/>
    <m/>
    <m/>
    <n v="0"/>
    <n v="0"/>
    <n v="0"/>
    <n v="0.02"/>
    <s v="NO_CONCILIADO"/>
  </r>
  <r>
    <x v="0"/>
    <m/>
    <x v="0"/>
    <x v="20"/>
    <s v="D00260930009"/>
    <s v="RVL"/>
    <n v="26093"/>
    <m/>
    <s v="AJUSTE COMPLEMENTARIO POR REVALORIZACION SALDOS DE ACTIVOS DE RESERVA Y OBLIGACIONES MONEDA EXTRANJERA (DOLARES) Saldo MO = -62800815.49 ;Bs/Mo: 6.86000000000 ;Saldo Bs: -430813594.25"/>
    <m/>
    <m/>
    <m/>
    <m/>
    <n v="0"/>
    <n v="0"/>
    <n v="0"/>
    <n v="0.01"/>
    <s v="NO_CONCILIADO"/>
  </r>
  <r>
    <x v="0"/>
    <m/>
    <x v="0"/>
    <x v="21"/>
    <s v="D00260990006"/>
    <s v="RVL"/>
    <n v="26099"/>
    <m/>
    <s v="AJUSTE COMPLEMENTARIO POR REVALORIZACION SALDOS DE ACTIVOS DE RESERVA Y OBLIGACIONES MONEDA EXTRANJERA (DOLARES) Saldo MO = -53713451.67 ;Bs/Mo: 6.86000000000 ;Saldo Bs: -368474278.45"/>
    <m/>
    <m/>
    <m/>
    <m/>
    <n v="0"/>
    <n v="0"/>
    <n v="0"/>
    <n v="0.01"/>
    <s v="NO_CONCILIADO"/>
  </r>
  <r>
    <x v="1"/>
    <m/>
    <x v="1"/>
    <x v="22"/>
    <s v="G30288040002"/>
    <s v="CRV"/>
    <n v="3028804"/>
    <m/>
    <s v="TRANSFERENCIA DEL EXTERIOR SEGUN SWIFT NO.2048 DE FECHA 12/02/2025 ORDENANTE: YPF EXPLORACIÓN + PRODUCCIÓN DE FERMIN PERALTA TORRES DELTA REF.: ATS OF 25/02/11 FECHA VALOR 11/02/2025 LIB. 00513012005 YPFB-OPERACIONES EXTRAORDINARIAS USD"/>
    <m/>
    <m/>
    <m/>
    <m/>
    <n v="0"/>
    <n v="62606.18"/>
    <n v="0"/>
    <n v="429478.39"/>
    <s v="NO_CONCILIADO"/>
  </r>
  <r>
    <x v="0"/>
    <m/>
    <x v="0"/>
    <x v="22"/>
    <s v="D00261050006"/>
    <s v="RVL"/>
    <n v="26105"/>
    <m/>
    <s v="AJUSTE COMPLEMENTARIO POR REVALORIZACION SALDOS DE ACTIVOS DE RESERVA Y OBLIGACIONES MONEDA EXTRANJERA (DOLARES) Saldo MO = -54037091.57 ;Bs/Mo: 6.86000000000 ;Saldo Bs: -370694448.18"/>
    <m/>
    <m/>
    <m/>
    <m/>
    <n v="0"/>
    <n v="0"/>
    <n v="0.01"/>
    <n v="0"/>
    <s v="NO_CONCILIADO"/>
  </r>
  <r>
    <x v="0"/>
    <m/>
    <x v="0"/>
    <x v="23"/>
    <s v="D00261100011"/>
    <s v="RVL"/>
    <n v="26110"/>
    <m/>
    <s v="AJUSTE COMPLEMENTARIO POR REVALORIZACION SALDOS DE ACTIVOS DE RESERVA Y OBLIGACIONES MONEDA EXTRANJERA (DOLARES) Saldo MO = -54173651.36 ;Bs/Mo: 6.86000000000 ;Saldo Bs: -371631248.34"/>
    <m/>
    <m/>
    <m/>
    <m/>
    <n v="0"/>
    <n v="0"/>
    <n v="0.01"/>
    <n v="0"/>
    <s v="NO_CONCILIADO"/>
  </r>
  <r>
    <x v="0"/>
    <m/>
    <x v="0"/>
    <x v="24"/>
    <s v="D00261150012"/>
    <s v="RVL"/>
    <n v="26115"/>
    <m/>
    <s v="AJUSTE COMPLEMENTARIO POR REVALORIZACION SALDOS DE ACTIVOS DE RESERVA Y OBLIGACIONES MONEDA EXTRANJERA (DOLARES) Saldo MO = -54420885.15 ;Bs/Mo: 6.86000000000 ;Saldo Bs: -373327272.12"/>
    <m/>
    <m/>
    <m/>
    <m/>
    <n v="0"/>
    <n v="0"/>
    <n v="0"/>
    <n v="0.01"/>
    <s v="NO_CONCILIADO"/>
  </r>
  <r>
    <x v="0"/>
    <m/>
    <x v="0"/>
    <x v="25"/>
    <s v="D00261230002"/>
    <s v="RVL"/>
    <n v="26123"/>
    <m/>
    <s v="AJUSTE COMPLEMENTARIO POR REVALORIZACION SALDOS DE ACTIVOS DE RESERVA Y OBLIGACIONES MONEDA EXTRANJERA (DOLARES) Saldo MO = -54435694.47 ;Bs/Mo: 6.86000000000 ;Saldo Bs: -373428864.07"/>
    <m/>
    <m/>
    <m/>
    <m/>
    <n v="0"/>
    <n v="0"/>
    <n v="0.01"/>
    <n v="0"/>
    <s v="NO_CONCILIADO"/>
  </r>
  <r>
    <x v="4"/>
    <m/>
    <x v="4"/>
    <x v="26"/>
    <s v="G30339180002"/>
    <s v="CRV"/>
    <n v="3033918"/>
    <m/>
    <s v="TRANSFERENCIA RECIBIDA DEL EXTERIOR SEGÚN MENSAJES SWIFT Nos. 2214-2213 (REM.EXT.) DE FECHA 17-02-2025 POR DESEMBOLSO DE BID PRÉSTAMO 2880/BL-BO REQ 00044 BO 2025009264 LIBRETA N° 00086057002 MMAYA-USD-PROG. GEST. INTEGRAL RESIDUOS SOLIDOS EN BOLIVIA"/>
    <m/>
    <m/>
    <m/>
    <m/>
    <n v="0"/>
    <n v="2112155.0099999998"/>
    <n v="0"/>
    <n v="14489383.369999999"/>
    <s v="NO_CONCILIADO"/>
  </r>
  <r>
    <x v="4"/>
    <m/>
    <x v="4"/>
    <x v="26"/>
    <s v="G30339180003"/>
    <s v="COB"/>
    <n v="3033918"/>
    <m/>
    <s v="TRANSFERENCIA RECIBIDA DEL EXTERIOR SEGÚN MENSAJES SWIFT Nos. 2214-2213 (REM.EXT.) DE FECHA 17-02-2025 POR DESEMBOLSO DE BID PRÉSTAMO 2880/BL-BO REQ 00044 BO 2025009264 LIBRETA N° 00086057002 MMAYA-USD-PROG. GEST. INTEGRAL RESIDUOS SOLIDOS EN BOLIVIA REF.: UTILES DE ESCRITORIO"/>
    <m/>
    <m/>
    <m/>
    <m/>
    <n v="8.75"/>
    <n v="0"/>
    <n v="60.03"/>
    <n v="0"/>
    <s v="NO_CONCILIADO"/>
  </r>
  <r>
    <x v="0"/>
    <m/>
    <x v="0"/>
    <x v="26"/>
    <s v="D00261270011"/>
    <s v="RVL"/>
    <n v="26127"/>
    <m/>
    <s v="AJUSTE COMPLEMENTARIO POR REVALORIZACION SALDOS DE ACTIVOS DE RESERVA Y OBLIGACIONES MONEDA EXTRANJERA (DOLARES) Saldo MO = -56590430.05 ;Bs/Mo: 6.86000000000 ;Saldo Bs: -388210350.15"/>
    <m/>
    <m/>
    <m/>
    <m/>
    <n v="0"/>
    <n v="0"/>
    <n v="0.01"/>
    <n v="0"/>
    <s v="NO_CONCILIADO"/>
  </r>
  <r>
    <x v="0"/>
    <m/>
    <x v="0"/>
    <x v="27"/>
    <s v="D00261370008"/>
    <s v="RVL"/>
    <n v="26137"/>
    <m/>
    <s v="AJUSTE COMPLEMENTARIO POR REVALORIZACION SALDOS DE ACTIVOS DE RESERVA Y OBLIGACIONES MONEDA EXTRANJERA (DOLARES) Saldo MO = -9537486.48 ;Bs/Mo: 6.86000000000 ;Saldo Bs: -65427157.26"/>
    <m/>
    <m/>
    <m/>
    <m/>
    <n v="0"/>
    <n v="0"/>
    <n v="0.01"/>
    <n v="0"/>
    <s v="NO_CONCILIADO"/>
  </r>
  <r>
    <x v="0"/>
    <m/>
    <x v="0"/>
    <x v="28"/>
    <s v="D00261410006"/>
    <s v="RVL"/>
    <n v="26141"/>
    <m/>
    <s v="AJUSTE COMPLEMENTARIO POR REVALORIZACION SALDOS DE ACTIVOS DE RESERVA Y OBLIGACIONES MONEDA EXTRANJERA (DOLARES) Saldo MO = -9087271.09 ;Bs/Mo: 6.86000000000 ;Saldo Bs: -62338679.67"/>
    <m/>
    <m/>
    <m/>
    <m/>
    <n v="0"/>
    <n v="0"/>
    <n v="0"/>
    <n v="0.01"/>
    <s v="NO_CONCILIADO"/>
  </r>
  <r>
    <x v="0"/>
    <m/>
    <x v="0"/>
    <x v="29"/>
    <s v="D00261470010"/>
    <s v="RVL"/>
    <n v="26147"/>
    <m/>
    <s v="AJUSTE COMPLEMENTARIO POR REVALORIZACION SALDOS DE ACTIVOS DE RESERVA Y OBLIGACIONES MONEDA EXTRANJERA (DOLARES) Saldo MO = -260824.11 ;Bs/Mo: 6.86000000000 ;Saldo Bs: -1789253.40"/>
    <m/>
    <m/>
    <m/>
    <m/>
    <n v="0"/>
    <n v="0"/>
    <n v="0.01"/>
    <n v="0"/>
    <s v="NO_CONCILIADO"/>
  </r>
  <r>
    <x v="0"/>
    <m/>
    <x v="0"/>
    <x v="30"/>
    <s v="D00261620010"/>
    <s v="RVL"/>
    <n v="26162"/>
    <m/>
    <s v="AJUSTE COMPLEMENTARIO POR REVALORIZACION SALDOS DE ACTIVOS DE RESERVA Y OBLIGACIONES MONEDA EXTRANJERA (DOLARES) Saldo MO = -24876.90 ;Bs/Mo: 6.86000000000 ;Saldo Bs: -170655.55"/>
    <m/>
    <m/>
    <m/>
    <m/>
    <n v="0"/>
    <n v="0"/>
    <n v="0.02"/>
    <n v="0"/>
    <s v="NO_CONCILIADO"/>
  </r>
  <r>
    <x v="4"/>
    <m/>
    <x v="4"/>
    <x v="31"/>
    <s v="G30438700002"/>
    <s v="CRV"/>
    <n v="3043870"/>
    <m/>
    <s v="TRANSFERENCIA RECIBIDA DEL EXTERIOR SEGÚN MENSAJES SWIFT Nos. 2766-2767 (REM.EXT.) DE FECHA 25-02-2025 POR DESEMBOLSO DE BID PRÉSTAMO 4403/BL-BO REQ 00024 BO 2025007262 LIBRETA N° 00086047007 MMAYA-UCEP MI RIEGO IMPLEMENTACION PROGRAMA BOLIVIA RESILIENTE"/>
    <m/>
    <m/>
    <m/>
    <m/>
    <n v="0"/>
    <n v="220801"/>
    <n v="0"/>
    <n v="1514694.86"/>
    <s v="NO_CONCILIADO"/>
  </r>
  <r>
    <x v="4"/>
    <m/>
    <x v="4"/>
    <x v="31"/>
    <s v="G30438700003"/>
    <s v="COB"/>
    <n v="3043870"/>
    <m/>
    <s v="TRANSFERENCIA RECIBIDA DEL EXTERIOR SEGÚN MENSAJES SWIFT Nos. 2766-2767 (REM.EXT.) DE FECHA 25-02-2025 POR DESEMBOLSO DE BID PRÉSTAMO 4403/BL-BO REQ 00024 BO 2025007262 LIBRETA N° 00086047007 MMAYA-UCEP MI RIEGO IMPLEMENTACION PROGRAMA BOLIVIA RESILIENTE REF.: UTILES DE ESCRITORIO"/>
    <m/>
    <m/>
    <m/>
    <m/>
    <n v="8.75"/>
    <n v="0"/>
    <n v="60.03"/>
    <n v="0"/>
    <s v="NO_CONCILIADO"/>
  </r>
  <r>
    <x v="3"/>
    <m/>
    <x v="3"/>
    <x v="31"/>
    <s v="G30441610002"/>
    <s v="CRV"/>
    <n v="3044161"/>
    <m/>
    <s v="TRANSFERENCIA RECIBIDA DEL EXTERIOR SEGÚN MENSAJES SWIFT Nos. 2774-2773 (REM.EXT.) DE FECHA 25-02-2025 POR DESEMBOLSO DE IDA PRÉSTAMO 5744-BO 43 LIBRETA N° 00291014379 ABC-USD-5744-5745-REHAB.CUMPL.ESTAND.(CRECE) CARR.STA.CRUZ.TR"/>
    <m/>
    <m/>
    <m/>
    <m/>
    <n v="0"/>
    <n v="1566429.31"/>
    <n v="0"/>
    <n v="10745705.07"/>
    <s v="NO_CONCILIADO"/>
  </r>
  <r>
    <x v="0"/>
    <m/>
    <x v="0"/>
    <x v="31"/>
    <s v="D00261670010"/>
    <s v="RVL"/>
    <n v="26167"/>
    <m/>
    <s v="AJUSTE COMPLEMENTARIO POR REVALORIZACION SALDOS DE ACTIVOS DE RESERVA Y OBLIGACIONES MONEDA EXTRANJERA (DOLARES) Saldo MO = -2069343.24 ;Bs/Mo: 6.86000000000 ;Saldo Bs: -14195694.62"/>
    <m/>
    <m/>
    <m/>
    <m/>
    <n v="0"/>
    <n v="0"/>
    <n v="0"/>
    <n v="0.01"/>
    <s v="NO_CONCILIADO"/>
  </r>
  <r>
    <x v="0"/>
    <m/>
    <x v="0"/>
    <x v="32"/>
    <s v="D00261710009"/>
    <s v="RVL"/>
    <n v="26171"/>
    <m/>
    <s v="AJUSTE COMPLEMENTARIO POR REVALORIZACION SALDOS DE ACTIVOS DE RESERVA Y OBLIGACIONES MONEDA EXTRANJERA (DOLARES) Saldo MO = -47736556.33 ;Bs/Mo: 6.86000000000 ;Saldo Bs: -327472776.40"/>
    <m/>
    <m/>
    <m/>
    <m/>
    <n v="0"/>
    <n v="0"/>
    <n v="0"/>
    <n v="0.02"/>
    <s v="NO_CONCILIADO"/>
  </r>
  <r>
    <x v="0"/>
    <m/>
    <x v="0"/>
    <x v="33"/>
    <s v="D00261770008"/>
    <s v="RVL"/>
    <n v="26177"/>
    <m/>
    <s v="AJUSTE COMPLEMENTARIO POR REVALORIZACION SALDOS DE ACTIVOS DE RESERVA Y OBLIGACIONES MONEDA EXTRANJERA (DOLARES) Saldo MO = -1101389.34 ;Bs/Mo: 6.86000000000 ;Saldo Bs: -7555530.88"/>
    <m/>
    <m/>
    <m/>
    <m/>
    <n v="0"/>
    <n v="0"/>
    <n v="0.01"/>
    <n v="0"/>
    <s v="NO_CONCILIADO"/>
  </r>
  <r>
    <x v="0"/>
    <m/>
    <x v="0"/>
    <x v="34"/>
    <s v="D00261920002"/>
    <s v="RVL"/>
    <n v="26192"/>
    <m/>
    <s v="AJUSTE COMPLEMENTARIO POR REVALORIZACION SALDOS DE ACTIVOS DE RESERVA Y OBLIGACIONES MONEDA EXTRANJERA (DOLARES) Saldo MO = -1170632.04 ;Bs/Mo: 6.86000000000 ;Saldo Bs: -8030535.80"/>
    <m/>
    <m/>
    <m/>
    <m/>
    <n v="0"/>
    <n v="0"/>
    <n v="0.01"/>
    <n v="0"/>
    <s v="NO_CONCILIADO"/>
  </r>
  <r>
    <x v="5"/>
    <m/>
    <x v="5"/>
    <x v="35"/>
    <s v="S11213980002"/>
    <s v="CRV"/>
    <n v="1121398"/>
    <m/>
    <s v="'TRANSFERENCIA'||RECIBIDA DEL EXTERIOR SEGÚN MENSAJES SWIFT NOS. 2999-3050 (REM.EXT.) DE FECHA 05-03-2025 POR DESEMBOLSO DE BID PRÉSTAMO 4612/BL-BO REQ 00021 BO 2025009918 LIBRETA N° 00046057009 MS-USD PROG. MEJORA SERV. DE SALUD MATERNA NEONATAL BID4612"/>
    <m/>
    <m/>
    <m/>
    <m/>
    <n v="0"/>
    <n v="405414"/>
    <n v="0"/>
    <n v="2781140.04"/>
    <s v="NO_CONCILIADO"/>
  </r>
  <r>
    <x v="5"/>
    <m/>
    <x v="5"/>
    <x v="35"/>
    <s v="S11213980003"/>
    <s v="COB"/>
    <n v="1121398"/>
    <m/>
    <s v="'TRANSFERENCIA'||RECIBIDA DEL EXTERIOR SEGÚN MENSAJES SWIFT NOS. 2999-3050 (REM.EXT.) DE FECHA 05-03-2025 POR DESEMBOLSO DE BID PRÉSTAMO 4612/BL-BO REQ 00021 BO 2025009918 LIB.NRO.00046057009 MS-USD PROG.MEJORA SERV.DE SALUD MATERNA NEONATAL BID4612 REF: UT. DE ESCRITORIO"/>
    <m/>
    <m/>
    <m/>
    <m/>
    <n v="8.75"/>
    <n v="0"/>
    <n v="60.03"/>
    <n v="0"/>
    <s v="NO_CONCILIADO"/>
  </r>
  <r>
    <x v="0"/>
    <m/>
    <x v="0"/>
    <x v="35"/>
    <s v="D00262050010"/>
    <s v="RVL"/>
    <n v="26205"/>
    <m/>
    <s v="AJUSTE COMPLEMENTARIO POR REVALORIZACION SALDOS DE ACTIVOS DE RESERVA Y OBLIGACIONES MONEDA EXTRANJERA (DOLARES) Saldo MO = -912103.01 ;Bs/Mo: 6.86000000000 ;Saldo Bs: -6257026.64"/>
    <m/>
    <m/>
    <m/>
    <m/>
    <n v="0"/>
    <n v="0"/>
    <n v="0"/>
    <n v="0.01"/>
    <s v="NO_CONCILIADO"/>
  </r>
  <r>
    <x v="0"/>
    <m/>
    <x v="0"/>
    <x v="36"/>
    <s v="D00262100010"/>
    <s v="RVL"/>
    <n v="26210"/>
    <m/>
    <s v="AJUSTE COMPLEMENTARIO POR REVALORIZACION SALDOS DE ACTIVOS DE RESERVA Y OBLIGACIONES MONEDA EXTRANJERA (DOLARES) Saldo MO = -1014886.16 ;Bs/Mo: 6.86000000000 ;Saldo Bs: -6962119.07"/>
    <m/>
    <m/>
    <m/>
    <m/>
    <n v="0"/>
    <n v="0"/>
    <n v="0.01"/>
    <n v="0"/>
    <s v="NO_CONCILIADO"/>
  </r>
  <r>
    <x v="0"/>
    <m/>
    <x v="0"/>
    <x v="37"/>
    <s v="D00262170012"/>
    <s v="RVL"/>
    <n v="26217"/>
    <m/>
    <s v="AJUSTE COMPLEMENTARIO POR REVALORIZACION SALDOS DE ACTIVOS DE RESERVA Y OBLIGACIONES MONEDA EXTRANJERA (DOLARES) Saldo MO = -1084726.27 ;Bs/Mo: 6.86000000000 ;Saldo Bs: -7441222.22"/>
    <m/>
    <m/>
    <m/>
    <m/>
    <n v="0"/>
    <n v="0"/>
    <n v="0.01"/>
    <n v="0"/>
    <s v="NO_CONCILIADO"/>
  </r>
  <r>
    <x v="1"/>
    <m/>
    <x v="1"/>
    <x v="38"/>
    <s v="G30575890002"/>
    <s v="CRV"/>
    <n v="3057589"/>
    <m/>
    <s v="TRANSFERENCIA DEL EXTERIOR SEGUN SWIFT NO.3338 DE FECHA 11/03/2025 ORDENANTE: YPF EXPLORACIÓN + PRODUCCIÓN DE FERMIN PERALTA TORRES REF.: ATS OF 25/03/10 FECHA VALOR 10/03/2025 LIB. 00513012005 YPFB-OPERACIONES EXTRAORDINARIAS USD"/>
    <m/>
    <m/>
    <m/>
    <m/>
    <n v="0"/>
    <n v="62606.18"/>
    <n v="0"/>
    <n v="429478.39"/>
    <s v="NO_CONCILIADO"/>
  </r>
  <r>
    <x v="0"/>
    <m/>
    <x v="0"/>
    <x v="39"/>
    <s v="D00262410005"/>
    <s v="RVL"/>
    <n v="26241"/>
    <m/>
    <s v="AJUSTE COMPLEMENTARIO POR REVALORIZACION SALDOS DE ACTIVOS DE RESERVA Y OBLIGACIONES MONEDA EXTRANJERA (DOLARES) Saldo MO = -371668.70 ;Bs/Mo: 6.86000000000 ;Saldo Bs: -2549647.30"/>
    <m/>
    <m/>
    <m/>
    <m/>
    <n v="0"/>
    <n v="0"/>
    <n v="0.02"/>
    <n v="0"/>
    <s v="NO_CONCILIADO"/>
  </r>
  <r>
    <x v="0"/>
    <m/>
    <x v="0"/>
    <x v="40"/>
    <s v="D00262460003"/>
    <s v="RVL"/>
    <n v="26246"/>
    <m/>
    <s v="AJUSTE COMPLEMENTARIO POR REVALORIZACION SALDOS DE ACTIVOS DE RESERVA Y OBLIGACIONES MONEDA EXTRANJERA (DOLARES) Saldo MO = -521221.33 ;Bs/Mo: 6.86000000000 ;Saldo Bs: -3575578.31"/>
    <m/>
    <m/>
    <m/>
    <m/>
    <n v="0"/>
    <n v="0"/>
    <n v="0"/>
    <n v="0.01"/>
    <s v="NO_CONCILIADO"/>
  </r>
  <r>
    <x v="6"/>
    <m/>
    <x v="6"/>
    <x v="41"/>
    <s v="S11220290002"/>
    <s v="CRV"/>
    <n v="1122029"/>
    <m/>
    <s v="||DEVOLUCION DE FONDOS, POR USD 8,75, SEGÚN NOTA BCB-GOM-SOSP-DOSP-CI-2025-59 DE 10/3/2025. LIB: 00348018001 APMT - UNOPS - DONACION - USD, REF: DEVOLUCION DE FONDOS."/>
    <m/>
    <m/>
    <m/>
    <m/>
    <n v="0"/>
    <n v="8.75"/>
    <n v="0"/>
    <n v="60.03"/>
    <s v="NO_CONCILIADO"/>
  </r>
  <r>
    <x v="0"/>
    <m/>
    <x v="0"/>
    <x v="41"/>
    <s v="D00262500009"/>
    <s v="RVL"/>
    <n v="26250"/>
    <m/>
    <s v="AJUSTE COMPLEMENTARIO POR REVALORIZACION SALDOS DE ACTIVOS DE RESERVA Y OBLIGACIONES MONEDA EXTRANJERA (DOLARES) Saldo MO = -694590.26 ;Bs/Mo: 6.86000000000 ;Saldo Bs: -4764889.20"/>
    <m/>
    <m/>
    <m/>
    <m/>
    <n v="0"/>
    <n v="0"/>
    <n v="0.02"/>
    <n v="0"/>
    <s v="NO_CONCILIADO"/>
  </r>
  <r>
    <x v="0"/>
    <m/>
    <x v="0"/>
    <x v="42"/>
    <s v="D00262600001"/>
    <s v="RVL"/>
    <n v="26260"/>
    <m/>
    <s v="AJUSTE COMPLEMENTARIO POR REVALORIZACION SALDOS DE ACTIVOS DE RESERVA Y OBLIGACIONES MONEDA EXTRANJERA (DOLARES) Saldo MO = -714512.74 ;Bs/Mo: 6.86000000000 ;Saldo Bs: -4901557.39"/>
    <m/>
    <m/>
    <m/>
    <m/>
    <n v="0"/>
    <n v="0"/>
    <n v="0"/>
    <n v="0.01"/>
    <s v="NO_CONCILIADO"/>
  </r>
  <r>
    <x v="5"/>
    <m/>
    <x v="5"/>
    <x v="43"/>
    <s v="G30645680002"/>
    <s v="CRV"/>
    <n v="3064568"/>
    <m/>
    <s v="TRANSFERENCIA RECIBIDA DEL EXTERIOR SEGÚN MENSAJES SWIFT Nos. 3570-3571 (REM.EXT.) DE FECHA 17-03-2025 POR DESEMBOLSO DE BID PRÉSTAMO 5376/OC-BO REQ 00008 BO 2025016382 LIBRETA N° 00046027001 MSD-$US. REEMBOLSO - CONTRATO DE PRESTAMO 5376/OC-BO"/>
    <m/>
    <m/>
    <m/>
    <m/>
    <n v="0"/>
    <n v="32383452.620000001"/>
    <n v="0"/>
    <n v="222150484.97"/>
    <s v="NO_CONCILIADO"/>
  </r>
  <r>
    <x v="5"/>
    <m/>
    <x v="5"/>
    <x v="43"/>
    <s v="G30645680003"/>
    <s v="COB"/>
    <n v="3064568"/>
    <m/>
    <s v="TRANSFERENCIA RECIBIDA DEL EXTERIOR SEGÚN MENSAJES SWIFT Nos. 3570-3571 (REM.EXT.) DE FECHA 17-03-2025 POR DESEMBOLSO DE BID PRÉSTAMO 5376/OC-BO REQ 00008 BO 2025016382 LIBRETA N° 00046027001 MSD-$US. REEMBOLSO - CONTRATO DE PRESTAMO 5376/OC-BO REF.: UTILES DE ESCRITORIO"/>
    <m/>
    <m/>
    <m/>
    <m/>
    <n v="8.75"/>
    <n v="0"/>
    <n v="60.03"/>
    <n v="0"/>
    <s v="NO_CONCILIADO"/>
  </r>
  <r>
    <x v="2"/>
    <m/>
    <x v="2"/>
    <x v="43"/>
    <s v="G30647200001"/>
    <s v="NTI"/>
    <n v="19878"/>
    <m/>
    <s v="PAGO A CAF PRÉSTAMO CFA011691 VCTO. 17-03-2025 POR CUENTA DE TGN , NTI. 019878 VALOR 17-03-2025 INTERESES USD 1.059.984,46 COMISIONES USD 591,04 CTA. 5970 CUENTA UNICA DEL TESORO DOLARES AMERICANOS"/>
    <m/>
    <m/>
    <m/>
    <m/>
    <n v="1060575.5"/>
    <n v="0"/>
    <n v="7275547.9299999997"/>
    <n v="0"/>
    <s v="NO_CONCILIADO"/>
  </r>
  <r>
    <x v="3"/>
    <m/>
    <x v="3"/>
    <x v="43"/>
    <s v="G30650180002"/>
    <s v="CRV"/>
    <n v="3065018"/>
    <m/>
    <s v="TRANSFERENCIA RECIBIDA DEL EXTERIOR SEGÚN MENSAJES SWIFT Nos. 3578-3577 (REM.EXT.) DE FECHA 17-03-2025 POR DESEMBOLSO DE CAF PRÉSTAMO CFA011694 PROYECTO CONSTRUCCIÓN CARRETERA UNDUAVI-CHULUMANI TRAMO 2 LIBRETA N° 00291034301 ABC-USD-PROY. UNDUAVI-CHULUMANI TRAMO 2 (CAF 11694)"/>
    <m/>
    <m/>
    <m/>
    <m/>
    <n v="0"/>
    <n v="7000000"/>
    <n v="0"/>
    <n v="48020000"/>
    <s v="NO_CONCILIADO"/>
  </r>
  <r>
    <x v="0"/>
    <m/>
    <x v="0"/>
    <x v="43"/>
    <s v="D00262650007"/>
    <s v="RVL"/>
    <n v="26265"/>
    <m/>
    <s v="AJUSTE COMPLEMENTARIO POR REVALORIZACION SALDOS DE ACTIVOS DE RESERVA Y OBLIGACIONES MONEDA EXTRANJERA (DOLARES) Saldo MO = -3793577.24 ;Bs/Mo: 6.86000000000 ;Saldo Bs: -26023939.86"/>
    <m/>
    <m/>
    <m/>
    <m/>
    <n v="0"/>
    <n v="0"/>
    <n v="0"/>
    <n v="0.01"/>
    <s v="NO_CONCILIADO"/>
  </r>
  <r>
    <x v="3"/>
    <m/>
    <x v="3"/>
    <x v="44"/>
    <s v="G30663490002"/>
    <s v="CRV"/>
    <n v="3066349"/>
    <m/>
    <s v="TRANSFERENCIA RECIBIDA DEL EXTERIOR SEGÚN MENSAJES SWIFT Nos. 3658-3657 (REM.EXT.) DE FECHA 18-03-2025 POR DESEMBOLSO DE CAF PRÉSTAMO CFA011997 CONSTRUCCIÓN Y ASFALTADO DE LA JOYA RVF 031 LIBRETA N° 00291054302 ABC-USD CONST. ASFALTADO LA JOYA-TOTORA (CFA 11997)"/>
    <m/>
    <m/>
    <m/>
    <m/>
    <n v="0"/>
    <n v="11447262"/>
    <n v="0"/>
    <n v="78528217.319999993"/>
    <s v="NO_CONCILIADO"/>
  </r>
  <r>
    <x v="3"/>
    <m/>
    <x v="3"/>
    <x v="44"/>
    <s v="G30668150002"/>
    <s v="CRV"/>
    <n v="3066815"/>
    <m/>
    <s v="TRANSFERENCIA RECIBIDA DEL EXTERIOR SEGÚN MENSAJES SWIFT Nos. 3668-3669 (REM.EXT.) DE FECHA 18-03-2025 POR DESEMBOLSO DE BID PRÉSTAMO 4376/BL-BO REQ 00035 BO 2025016795 LIBRETA N° 00291014370 ABC-USD BID 4376/BL-BO PROYECTOS DE RECONSTRUCCION DE LA RVF"/>
    <m/>
    <m/>
    <m/>
    <m/>
    <n v="0"/>
    <n v="133262.20000000001"/>
    <n v="0"/>
    <n v="914178.69"/>
    <s v="NO_CONCILIADO"/>
  </r>
  <r>
    <x v="0"/>
    <m/>
    <x v="0"/>
    <x v="44"/>
    <s v="D00262700008"/>
    <s v="RVL"/>
    <n v="26270"/>
    <m/>
    <s v="AJUSTE COMPLEMENTARIO POR REVALORIZACION SALDOS DE ACTIVOS DE RESERVA Y OBLIGACIONES MONEDA EXTRANJERA (DOLARES) Saldo MO = -600092.32 ;Bs/Mo: 6.86000000000 ;Saldo Bs: -4116633.31"/>
    <m/>
    <m/>
    <m/>
    <m/>
    <n v="0"/>
    <n v="0"/>
    <n v="0"/>
    <n v="0.01"/>
    <s v="NO_CONCILIADO"/>
  </r>
  <r>
    <x v="0"/>
    <m/>
    <x v="0"/>
    <x v="45"/>
    <s v="D00262960001"/>
    <s v="RVL"/>
    <n v="26296"/>
    <m/>
    <s v="AJUSTE COMPLEMENTARIO POR REVALORIZACION SALDOS DE ACTIVOS DE RESERVA Y OBLIGACIONES MONEDA EXTRANJERA (DOLARES) Saldo MO = -606113.46 ;Bs/Mo: 6.86000000000 ;Saldo Bs: -4157938.33"/>
    <m/>
    <m/>
    <m/>
    <m/>
    <n v="0"/>
    <n v="0"/>
    <n v="0"/>
    <n v="0.01"/>
    <s v="NO_CONCILIADO"/>
  </r>
  <r>
    <x v="7"/>
    <m/>
    <x v="7"/>
    <x v="46"/>
    <s v="G30738140002"/>
    <s v="CRV"/>
    <n v="22892"/>
    <m/>
    <s v="DEVOLUCION DE FONDOS DE SOLIC. 054247-22892 DEL TGN DE 18/03/2025 REF.: REF. CONTRIBUTIONS 1/25/1. PAGO A LA ORGANIZ. DE LAS NACIONES UNIDAS (ONU), MEMBRESIA POR USD1.208.754,00, SEGUN NOTA VRE-DGRM-UPIDH-CS-116, SEGUN R.D. NO.025/2023. LIB. 00099021001 TGN-RECURSOS ORDINARIOS-DOLARES AMERICANOS (5970)"/>
    <m/>
    <m/>
    <m/>
    <m/>
    <n v="0"/>
    <n v="1208754"/>
    <n v="0"/>
    <n v="8292052.4400000004"/>
    <s v="NO_CONCILIADO"/>
  </r>
  <r>
    <x v="0"/>
    <m/>
    <x v="0"/>
    <x v="46"/>
    <s v="D00263010014"/>
    <s v="RVL"/>
    <n v="26301"/>
    <m/>
    <s v="AJUSTE COMPLEMENTARIO POR REVALORIZACION SALDOS DE ACTIVOS DE RESERVA Y OBLIGACIONES MONEDA EXTRANJERA (DOLARES) Saldo MO = -3202665.67 ;Bs/Mo: 6.86000000000 ;Saldo Bs: -21970286.49"/>
    <m/>
    <m/>
    <m/>
    <m/>
    <n v="0"/>
    <n v="0"/>
    <n v="0"/>
    <n v="0.01"/>
    <s v="NO_CONCILIADO"/>
  </r>
  <r>
    <x v="0"/>
    <m/>
    <x v="0"/>
    <x v="47"/>
    <s v="D00263050013"/>
    <s v="RVL"/>
    <n v="26305"/>
    <m/>
    <s v="AJUSTE COMPLEMENTARIO POR REVALORIZACION SALDOS DE ACTIVOS DE RESERVA Y OBLIGACIONES MONEDA EXTRANJERA (DOLARES) Saldo MO = -61879742.81 ;Bs/Mo: 6.86000000000 ;Saldo Bs: -424495035.69"/>
    <m/>
    <m/>
    <m/>
    <m/>
    <n v="0"/>
    <n v="0"/>
    <n v="0.01"/>
    <n v="0"/>
    <s v="NO_CONCILIADO"/>
  </r>
  <r>
    <x v="0"/>
    <m/>
    <x v="0"/>
    <x v="48"/>
    <s v="D00263100013"/>
    <s v="RVL"/>
    <n v="26310"/>
    <m/>
    <s v="AJUSTE COMPLEMENTARIO POR REVALORIZACION SALDOS DE ACTIVOS DE RESERVA Y OBLIGACIONES MONEDA EXTRANJERA (DOLARES) Saldo MO = -102603689.59 ;Bs/Mo: 6.86000000000 ;Saldo Bs: -703861310.57"/>
    <m/>
    <m/>
    <m/>
    <m/>
    <n v="0"/>
    <n v="0"/>
    <n v="0"/>
    <n v="0.02"/>
    <s v="NO_CONCILIADO"/>
  </r>
  <r>
    <x v="0"/>
    <m/>
    <x v="0"/>
    <x v="49"/>
    <s v="D00263160008"/>
    <s v="RVL"/>
    <n v="26316"/>
    <m/>
    <s v="AJUSTE COMPLEMENTARIO POR REVALORIZACION SALDOS DE ACTIVOS DE RESERVA Y OBLIGACIONES MONEDA EXTRANJERA (DOLARES) Saldo MO = -94430681.22 ;Bs/Mo: 6.86000000000 ;Saldo Bs: -647794473.15"/>
    <m/>
    <m/>
    <m/>
    <m/>
    <n v="0"/>
    <n v="0"/>
    <n v="0"/>
    <n v="0.02"/>
    <s v="NO_CONCILIADO"/>
  </r>
  <r>
    <x v="3"/>
    <m/>
    <x v="3"/>
    <x v="50"/>
    <s v="G30797380002"/>
    <s v="CRV"/>
    <n v="3079738"/>
    <m/>
    <s v="REGULARIZACION DE TRANSFERENCIA DEL EXTERIOR SEGUN SWIFT NO.3509 DE FECHA 28/03/2025 ORDENANTE: CHAMBRE DE COMMERCE INTERNATIONALE (PARIS) REF.: CASE 26433 JPA AJP REIMBURSMENT OF ADVANCE ON COSTS AS PER THE COURT S DECISION 23 01 25 Y NOTA ABC/GNA/SAF/ATE/2025-0563 DE 27.03.2025 DE ABC LIB. 00291012001 US-ABC-OTROS RECURSOS ESPECIFICOS"/>
    <m/>
    <m/>
    <m/>
    <m/>
    <n v="0"/>
    <n v="90000"/>
    <n v="0"/>
    <n v="617400"/>
    <s v="NO_CONCILIADO"/>
  </r>
  <r>
    <x v="0"/>
    <m/>
    <x v="0"/>
    <x v="51"/>
    <s v="D00263320012"/>
    <s v="RVL"/>
    <n v="26332"/>
    <m/>
    <s v="AJUSTE COMPLEMENTARIO POR REVALORIZACION SALDOS DE ACTIVOS DE RESERVA Y OBLIGACIONES MONEDA EXTRANJERA (DOLARES) Saldo MO = -42598547.07 ;Bs/Mo: 6.86000000000 ;Saldo Bs: -292226032.89"/>
    <m/>
    <m/>
    <m/>
    <m/>
    <n v="0"/>
    <n v="0"/>
    <n v="0"/>
    <n v="0.01"/>
    <s v="NO_CONCILIADO"/>
  </r>
  <r>
    <x v="8"/>
    <m/>
    <x v="8"/>
    <x v="52"/>
    <s v="G30838870002"/>
    <s v="CRV"/>
    <n v="3083887"/>
    <m/>
    <s v="TRANSFERENCIA RECIBIDA DEL EXTERIOR SEGÚN MENSAJES SWIFT Nos. 4267-4266 (REM.EXT.) DE FECHA 01-04-2025 POR DESEMBOLSO DE BID PRÉSTAMO 5601/OC-BO REQ 00007 BO 2024082413 LIBRETA N° 00081127003 MOPSV-USD-PROG.DE INFRAESTRUCTURA AEREA-ETAPA II"/>
    <m/>
    <m/>
    <m/>
    <m/>
    <n v="0"/>
    <n v="4915122.01"/>
    <n v="0"/>
    <n v="33717736.990000002"/>
    <s v="NO_CONCILIADO"/>
  </r>
  <r>
    <x v="8"/>
    <m/>
    <x v="8"/>
    <x v="52"/>
    <s v="G30838870003"/>
    <s v="COB"/>
    <n v="3083887"/>
    <m/>
    <s v="TRANSFERENCIA RECIBIDA DEL EXTERIOR SEGÚN MENSAJES SWIFT Nos. 4267-4266 (REM.EXT.) DE FECHA 01-04-2025 POR DESEMBOLSO DE BID PRÉSTAMO 5601/OC-BO REQ 00007 BO 2024082413 LIBRETA N° 00081127003 MOPSV-USD-PROG.DE INFRAESTRUCTURA AEREA-ETAPA II REF.: UTILES DE ESCRITORIO"/>
    <m/>
    <m/>
    <m/>
    <m/>
    <n v="8.75"/>
    <n v="0"/>
    <n v="60.03"/>
    <n v="0"/>
    <s v="NO_CONCILIADO"/>
  </r>
  <r>
    <x v="0"/>
    <m/>
    <x v="0"/>
    <x v="52"/>
    <s v="D00263390008"/>
    <s v="RVL"/>
    <n v="26339"/>
    <m/>
    <s v="AJUSTE COMPLEMENTARIO POR REVALORIZACION SALDOS DE ACTIVOS DE RESERVA Y OBLIGACIONES MONEDA EXTRANJERA (DOLARES) Saldo MO = -47544866.51 ;Bs/Mo: 6.86000000000 ;Saldo Bs: -326157784.27"/>
    <m/>
    <m/>
    <m/>
    <m/>
    <n v="0"/>
    <n v="0"/>
    <n v="0.01"/>
    <n v="0"/>
    <s v="NO_CONCILIADO"/>
  </r>
  <r>
    <x v="2"/>
    <m/>
    <x v="2"/>
    <x v="53"/>
    <s v="S11237080001"/>
    <s v="NTI"/>
    <n v="1123708"/>
    <m/>
    <s v="||PAGO A FONPLATA PRESTAMO BOL 34/2021 VCTO. 15-03-2025 POR CUENTA DE TGN, S/G NOTA MEFP/VTCP/DGCP/UODP/N° 132/2025 DE FECHA 14-03-2025, VALOR 02-04-2025 INTERESES USD 3.459.065,24 Y COMISIONES USD 4.128,09 CTA. 5970 CUENTA UNICA DEL TESORO DOLARES AMERICANOS LIB. 00099021001"/>
    <m/>
    <m/>
    <m/>
    <m/>
    <n v="3463193.33"/>
    <n v="0"/>
    <n v="23757506.239999998"/>
    <n v="0"/>
    <s v="NO_CONCILIADO"/>
  </r>
  <r>
    <x v="0"/>
    <m/>
    <x v="0"/>
    <x v="53"/>
    <s v="D00263440007"/>
    <s v="RVL"/>
    <n v="26344"/>
    <m/>
    <s v="AJUSTE COMPLEMENTARIO POR REVALORIZACION SALDOS DE ACTIVOS DE RESERVA Y OBLIGACIONES MONEDA EXTRANJERA (DOLARES) Saldo MO = -44770492.74 ;Bs/Mo: 6.86000000000 ;Saldo Bs: -307125580.19"/>
    <m/>
    <m/>
    <m/>
    <m/>
    <n v="0"/>
    <n v="0"/>
    <n v="0"/>
    <n v="0.01"/>
    <s v="NO_CONCILIADO"/>
  </r>
  <r>
    <x v="8"/>
    <m/>
    <x v="8"/>
    <x v="54"/>
    <s v="O22741110002"/>
    <s v="BOD"/>
    <n v="2274111"/>
    <m/>
    <s v="00081127003 DEPOSITO DE EFECTIVO, DEPOSITANTE: MINISTERIO DE OBRAS PUBLICAS SERVICIOS Y VIVIENDAS, CONCEPTO: RESTITUCION COMISIONES, CUENTA DE DEPOSITO: CUENTA UNICA DEL TESORO EN DOLARES AMERICANOS"/>
    <m/>
    <m/>
    <m/>
    <m/>
    <n v="0"/>
    <n v="8.75"/>
    <n v="0"/>
    <n v="60.03"/>
    <s v="NO_CONCILIADO"/>
  </r>
  <r>
    <x v="0"/>
    <m/>
    <x v="0"/>
    <x v="54"/>
    <s v="D00263480006"/>
    <s v="RVL"/>
    <n v="26348"/>
    <m/>
    <s v="AJUSTE COMPLEMENTARIO POR REVALORIZACION SALDOS DE ACTIVOS DE RESERVA Y OBLIGACIONES MONEDA EXTRANJERA (DOLARES) Saldo MO = -44803630.92 ;Bs/Mo: 6.86000000000 ;Saldo Bs: -307352908.13"/>
    <m/>
    <m/>
    <m/>
    <m/>
    <n v="0"/>
    <n v="0"/>
    <n v="0.02"/>
    <n v="0"/>
    <s v="NO_CONCILIADO"/>
  </r>
  <r>
    <x v="2"/>
    <m/>
    <x v="2"/>
    <x v="55"/>
    <s v="G30883320001"/>
    <s v="NTI"/>
    <n v="19823"/>
    <m/>
    <s v="PAGO A CAF PRÉSTAMO CFA010253 VCTO. 04-04-2025 POR CUENTA DE TGN , NTI. 019823 VALOR 04-04-2025 CAPITAL USD 199.409,09 INTERESES USD 110.727,57 CTA. 5970 CUENTA UNICA DEL TESORO DOLARES AMERICANOS LIB. 00099021001"/>
    <m/>
    <m/>
    <m/>
    <m/>
    <n v="310136.65999999997"/>
    <n v="0"/>
    <n v="2127537.4900000002"/>
    <n v="0"/>
    <s v="NO_CONCILIADO"/>
  </r>
  <r>
    <x v="1"/>
    <m/>
    <x v="1"/>
    <x v="55"/>
    <s v="G30888510002"/>
    <s v="CRV"/>
    <n v="3088851"/>
    <m/>
    <s v="REGULARIZACION DE TRANSFERENCIA DEL EXTERIOR SEGUN SWIFT NO.4343 Y NO.4342 DE FECHA 04/04/2025 ORDENANTE: CANACOL ENERGY LTD (CALGARY AB) REF.: CRED URI/PROFORMANO 14 BS11.936,40 FECHA VALOR 2/04/2025 LIB. 00513012005 YPFB-OPERACIONES EXTRAORDINARIAS USD"/>
    <m/>
    <m/>
    <m/>
    <m/>
    <n v="0"/>
    <n v="1745"/>
    <n v="0"/>
    <n v="11970.7"/>
    <s v="NO_CONCILIADO"/>
  </r>
  <r>
    <x v="0"/>
    <m/>
    <x v="0"/>
    <x v="55"/>
    <s v="D00263530008"/>
    <s v="RVL"/>
    <n v="26353"/>
    <m/>
    <s v="AJUSTE COMPLEMENTARIO POR REVALORIZACION SALDOS DE ACTIVOS DE RESERVA Y OBLIGACIONES MONEDA EXTRANJERA (DOLARES) Saldo MO = -61537034.48 ;Bs/Mo: 6.86000000000 ;Saldo Bs: -422144056.55"/>
    <m/>
    <m/>
    <m/>
    <m/>
    <n v="0"/>
    <n v="0"/>
    <n v="0.02"/>
    <n v="0"/>
    <s v="NO_CONCILIADO"/>
  </r>
  <r>
    <x v="0"/>
    <m/>
    <x v="0"/>
    <x v="56"/>
    <s v="D00263740012"/>
    <s v="RVL"/>
    <n v="26374"/>
    <m/>
    <s v="AJUSTE COMPLEMENTARIO POR REVALORIZACION SALDOS DE ACTIVOS DE RESERVA Y OBLIGACIONES MONEDA EXTRANJERA (DOLARES) Saldo MO = -56497828.48 ;Bs/Mo: 6.86000000000 ;Saldo Bs: -387575103.34"/>
    <m/>
    <m/>
    <m/>
    <m/>
    <n v="0"/>
    <n v="0"/>
    <n v="0"/>
    <n v="0.03"/>
    <s v="NO_CONCILIADO"/>
  </r>
  <r>
    <x v="1"/>
    <m/>
    <x v="1"/>
    <x v="57"/>
    <s v="G30958130002"/>
    <s v="CRV"/>
    <n v="3095813"/>
    <m/>
    <s v="TRANSFERENCIA DEL EXTERIOR SEGUN SWIFT NO.4917 DE FECHA 10/04/2025 ORDENANTE: YPF EXPLORACIÓN + PRODUCCIÓN DE FERMIN PERALTA TORRES REF.: ATS OF 25/04/09 FECHA VALOR 10/04/2025 LIB. 00513012005 YPFB-OPERACIONES EXTRAORDINARIAS USD"/>
    <m/>
    <m/>
    <m/>
    <m/>
    <n v="0"/>
    <n v="62606.18"/>
    <n v="0"/>
    <n v="429478.39"/>
    <s v="NO_CONCILIADO"/>
  </r>
  <r>
    <x v="0"/>
    <m/>
    <x v="0"/>
    <x v="58"/>
    <s v="D00263850010"/>
    <s v="RVL"/>
    <n v="26385"/>
    <m/>
    <s v="AJUSTE COMPLEMENTARIO POR REVALORIZACION SALDOS DE ACTIVOS DE RESERVA Y OBLIGACIONES MONEDA EXTRANJERA (DOLARES) Saldo MO = -64499964.90 ;Bs/Mo: 6.86000000000 ;Saldo Bs: -442469759.22"/>
    <m/>
    <m/>
    <m/>
    <m/>
    <n v="0"/>
    <n v="0"/>
    <n v="0.01"/>
    <n v="0"/>
    <s v="NO_CONCILIADO"/>
  </r>
  <r>
    <x v="0"/>
    <m/>
    <x v="0"/>
    <x v="59"/>
    <s v="D00263900001"/>
    <s v="RVL"/>
    <n v="26390"/>
    <m/>
    <s v="AJUSTE COMPLEMENTARIO POR REVALORIZACION SALDOS DE ACTIVOS DE RESERVA Y OBLIGACIONES MONEDA EXTRANJERA (DOLARES) Saldo MO = -64515098.67 ;Bs/Mo: 6.86000000000 ;Saldo Bs: -442573576.87"/>
    <m/>
    <m/>
    <m/>
    <m/>
    <n v="0"/>
    <n v="0"/>
    <n v="0"/>
    <n v="0.01"/>
    <s v="NO_CONCILIADO"/>
  </r>
  <r>
    <x v="0"/>
    <m/>
    <x v="0"/>
    <x v="60"/>
    <s v="D00264000010"/>
    <s v="RVL"/>
    <n v="26400"/>
    <m/>
    <s v="AJUSTE COMPLEMENTARIO POR REVALORIZACION SALDOS DE ACTIVOS DE RESERVA Y OBLIGACIONES MONEDA EXTRANJERA (DOLARES) Saldo MO = -62416009.25 ;Bs/Mo: 6.86000000000 ;Saldo Bs: -428173823.47"/>
    <m/>
    <m/>
    <m/>
    <m/>
    <n v="0"/>
    <n v="0"/>
    <n v="0.01"/>
    <n v="0"/>
    <s v="NO_CONCILIADO"/>
  </r>
  <r>
    <x v="3"/>
    <m/>
    <x v="3"/>
    <x v="61"/>
    <s v="G31015170002"/>
    <s v="CRV"/>
    <n v="3101517"/>
    <m/>
    <s v="TRANSFERENCIA RECIBIDA DEL EXTERIOR SEGÚN MENSAJES SWIFT Nos. 5066-5067 (REM.EXT.) DE FECHA 15-04-2025 POR DESEMBOLSO DE BID PRÉSTAMO 3540/BL-BO REQ 00030 BO 2025015494 LIBRETA N° 00291014362 USD-AB-BID 3540/BL-BO PROG.DE INFRAESTRUC.VIAL DE APOYO AL DESARROLLO Y GESTION RVF II"/>
    <m/>
    <m/>
    <m/>
    <m/>
    <n v="0"/>
    <n v="5000000"/>
    <n v="0"/>
    <n v="34300000"/>
    <s v="NO_CONCILIADO"/>
  </r>
  <r>
    <x v="2"/>
    <m/>
    <x v="2"/>
    <x v="61"/>
    <s v="G31019080001"/>
    <s v="NTI"/>
    <n v="20020"/>
    <m/>
    <s v="PAGO A BID PRÉSTAMO 4647/BL-BO VCTO. 15-04-2025 POR CUENTA DE TGN S/G NOTA MEFP/VTCP/DGCP/UODP/N°186/2025 DEL 14/04/2025, NTI. 020020 VALOR 15-04-2025 INTERESES USD 309.616,70 COMISIONES USD 116.580,34 CTA. 5970 CUENTA UNICA DEL TESORO DOLARES AMERICANOS"/>
    <m/>
    <m/>
    <m/>
    <m/>
    <n v="426197.04"/>
    <n v="0"/>
    <n v="2923711.69"/>
    <n v="0"/>
    <s v="NO_CONCILIADO"/>
  </r>
  <r>
    <x v="2"/>
    <m/>
    <x v="2"/>
    <x v="61"/>
    <s v="G31019090001"/>
    <s v="NTI"/>
    <n v="20019"/>
    <m/>
    <s v="PAGO A BID PRÉSTAMO 4647/BL-BO VCTO. 15-04-2025 POR CUENTA DE TGN S/G NOTA MEFP/VTCP/DGCP/UODP/N°186/2025 DEL 14/04/2025, NTI. 020019 VALOR 15-04-2025 INTERESES USD 2.382,16 CTA. 5970 CUENTA UNICA DEL TESORO DOLARES AMERICANOS"/>
    <m/>
    <m/>
    <m/>
    <m/>
    <n v="2382.16"/>
    <n v="0"/>
    <n v="16341.62"/>
    <n v="0"/>
    <s v="NO_CONCILIADO"/>
  </r>
  <r>
    <x v="2"/>
    <m/>
    <x v="2"/>
    <x v="61"/>
    <s v="G31019650001"/>
    <s v="NTI"/>
    <n v="20016"/>
    <m/>
    <s v="PAGO A BID PRÉSTAMO 4643/BL-BO VCTO. 15-04-2025 POR CUENTA DE TGN S/G NOTA MEFP/VTCP/DGCP/UODP/N°186/2025 DEL 14/04/2025 , NTI. 020016 VALOR 15-04-2025 INTERESES USD 2.616,76 CTA. 5970 CUENTA UNICA DEL TESORO DOLARES AMERICANOS"/>
    <m/>
    <m/>
    <m/>
    <m/>
    <n v="2616.7600000000002"/>
    <n v="0"/>
    <n v="17950.97"/>
    <n v="0"/>
    <s v="NO_CONCILIADO"/>
  </r>
  <r>
    <x v="2"/>
    <m/>
    <x v="2"/>
    <x v="61"/>
    <s v="G31019660001"/>
    <s v="NTI"/>
    <n v="20017"/>
    <m/>
    <s v="PAGO A BID PRÉSTAMO 4643/BL-BO VCTO. 15-04-2025 POR CUENTA DE TGN S/G NOTA MEFP/VTCP/DGCP/UODP/N°186/2025 DEL 14/04/2025, NTI. 020017 VALOR 15-04-2025 INTERESES USD 318,84 CTA. 5970 CUENTA UNICA DEL TESORO DOLARES AMERICANOS"/>
    <m/>
    <m/>
    <m/>
    <m/>
    <n v="318.83999999999997"/>
    <n v="0"/>
    <n v="2187.2399999999998"/>
    <n v="0"/>
    <s v="NO_CONCILIADO"/>
  </r>
  <r>
    <x v="2"/>
    <m/>
    <x v="2"/>
    <x v="61"/>
    <s v="G31019670001"/>
    <s v="NTI"/>
    <n v="20015"/>
    <m/>
    <s v="PAGO A BID PRÉSTAMO 4643/BL-BO VCTO. 15-04-2025 POR CUENTA DE TGN S/G NOTA MEFP/VTCP/DGCP/UODP/N°186/2025 DEL 14/04/2025, NTI. 020015 VALOR 15-04-2025 INTERESES USD 330.710,09 COMISIONES USD 44,78 CTA. 5970 CUENTA UNICA DEL TESORO DOLARES AMERICANOS"/>
    <m/>
    <m/>
    <m/>
    <m/>
    <n v="330754.87"/>
    <n v="0"/>
    <n v="2268978.41"/>
    <n v="0"/>
    <s v="NO_CONCILIADO"/>
  </r>
  <r>
    <x v="2"/>
    <m/>
    <x v="2"/>
    <x v="61"/>
    <s v="G31019680001"/>
    <s v="NTI"/>
    <n v="20018"/>
    <m/>
    <s v="PAGO A BID PRÉSTAMO 4643/BL-BO VCTO. 15-04-2025 POR CUENTA DE TGN S/G NOTA MEFP/VTCP/DGCP/UODP/N°186/2025 DEL 14/04/2025, NTI. 020018 VALOR 15-04-2025 INTERESES USD 41.193,78 COMISIONES USD 21.719,15 CTA. 5970 CUENTA UNICA DEL TESORO DOLARES AMERICANOS"/>
    <m/>
    <m/>
    <m/>
    <m/>
    <n v="62912.93"/>
    <n v="0"/>
    <n v="431582.7"/>
    <n v="0"/>
    <s v="NO_CONCILIADO"/>
  </r>
  <r>
    <x v="2"/>
    <m/>
    <x v="2"/>
    <x v="61"/>
    <s v="G31019690001"/>
    <s v="NTI"/>
    <n v="20036"/>
    <m/>
    <s v="PAGO A BID PRÉSTAMO 4758/OC-BO VCTO. 15-04-2025 POR CUENTA DE TGN S/G NOTA MEFP/VTCP/DGCP/UODP/N°186/2025 DEL 14/04/2025, NTI. 020036 VALOR 15-04-2025 INTERESES USD 2.130.577,57 CTA. 5970 CUENTA UNICA DEL TESORO DOLARES AMERICANOS"/>
    <m/>
    <m/>
    <m/>
    <m/>
    <n v="2130577.5699999998"/>
    <n v="0"/>
    <n v="14615762.130000001"/>
    <n v="0"/>
    <s v="NO_CONCILIADO"/>
  </r>
  <r>
    <x v="2"/>
    <m/>
    <x v="2"/>
    <x v="61"/>
    <s v="G31019720001"/>
    <s v="NTI"/>
    <n v="20035"/>
    <m/>
    <s v="PAGO A BID PRÉSTAMO 4612/BL-BO VCTO. 15-04-2025 POR CUENTA DE TGN S/G NOTA MEFP/VTCP/DGCP/UODP/N°186/2025 DEL 14/04/2025, NTI. 020035 VALOR 15-04-2025 INTERESES USD 1.466.566,19 COMISIONES USD 435.527,95 CTA. 5970 CUENTA UNICA DEL TESORO DOLARES AMERICANOS"/>
    <m/>
    <m/>
    <m/>
    <m/>
    <n v="1902094.14"/>
    <n v="0"/>
    <n v="13048365.800000001"/>
    <n v="0"/>
    <s v="NO_CONCILIADO"/>
  </r>
  <r>
    <x v="2"/>
    <m/>
    <x v="2"/>
    <x v="61"/>
    <s v="G31019730001"/>
    <s v="NTI"/>
    <n v="20034"/>
    <m/>
    <s v="PAGO A BID PRÉSTAMO 4612/BL-BO VCTO. 15-04-2025 POR CUENTA DE TGN S/G NOTA MEFP/VTCP/DGCP/UODP/N°186/2025 DEL 14/04/2025, NTI. 020034 VALOR 15-04-2025 INTERESES USD 12.932,10 CTA. 5970 CUENTA UNICA DEL TESORO DOLARES AMERICANOS"/>
    <m/>
    <m/>
    <m/>
    <m/>
    <n v="12932.1"/>
    <n v="0"/>
    <n v="88714.21"/>
    <n v="0"/>
    <s v="NO_CONCILIADO"/>
  </r>
  <r>
    <x v="2"/>
    <m/>
    <x v="2"/>
    <x v="61"/>
    <s v="G31019570001"/>
    <s v="NTI"/>
    <n v="19864"/>
    <m/>
    <s v="PAGO A IDA PRÉSTAMO 6248-BO VCTO. 15-04-2025 POR CUENTA DE TGN , NTI. 019864 VALOR 15-04-2025 INTERESES USD 83.146,39 CTA. 5970 CUENTA UNICA DEL TESORO DOLARES AMERICANOS LIB. 00099021001"/>
    <m/>
    <m/>
    <m/>
    <m/>
    <n v="83146.39"/>
    <n v="0"/>
    <n v="570384.24"/>
    <n v="0"/>
    <s v="NO_CONCILIADO"/>
  </r>
  <r>
    <x v="2"/>
    <m/>
    <x v="2"/>
    <x v="61"/>
    <s v="G31019780001"/>
    <s v="NTI"/>
    <n v="20057"/>
    <m/>
    <s v="PAGO A BID PRÉSTAMO 5514/OC-BO VCTO. 15-04-2025 POR CUENTA DE TGN S/G NOTA MEFP/VTCP/DGCP/UODP/N°186/2025 DEL 14/04/2025, NTI. 020057 VALOR 15-04-2025 INTERESES USD 701.677,22 COMISIONES USD 174.636,65 CTA. 5970 CUENTA UNICA DEL TESORO DOLARES AMERICANOS"/>
    <m/>
    <m/>
    <m/>
    <m/>
    <n v="876313.87"/>
    <n v="0"/>
    <n v="6011513.1500000004"/>
    <n v="0"/>
    <s v="NO_CONCILIADO"/>
  </r>
  <r>
    <x v="2"/>
    <m/>
    <x v="2"/>
    <x v="61"/>
    <s v="G31019800001"/>
    <s v="NTI"/>
    <n v="19967"/>
    <m/>
    <s v="PAGO A BID PRÉSTAMO 3725/BL-BO VCTO. 15-04-2025 POR CUENTA DE TGN S/G NOTA MEFP/VTCP/DGCP/UODP/N°186/2025 DEL 14/04/2025, NTI. 019967 VALOR 15-04-2025 CAPITAL USD 109.569,18 INTERESES USD 92.276,43 CTA. 5970 CUENTA UNICA DEL TESORO DOLARES AMERICANOS"/>
    <m/>
    <m/>
    <m/>
    <m/>
    <n v="201845.61"/>
    <n v="0"/>
    <n v="1384660.88"/>
    <n v="0"/>
    <s v="NO_CONCILIADO"/>
  </r>
  <r>
    <x v="2"/>
    <m/>
    <x v="2"/>
    <x v="61"/>
    <s v="G31019810001"/>
    <s v="NTI"/>
    <n v="19968"/>
    <m/>
    <s v="PAGO A BID PRÉSTAMO 3725/BL-BO VCTO. 15-04-2025 POR CUENTA DE TGN S/G NOTA MEFP/VTCP/DGCP/UODP/N°186/2025 DEL 14/04/2025, NTI. 019968 VALOR 15-04-2025 INTERESES USD 1.151,58 CTA. 5970 CUENTA UNICA DEL TESORO DOLARES AMERICANOS"/>
    <m/>
    <m/>
    <m/>
    <m/>
    <n v="1151.58"/>
    <n v="0"/>
    <n v="7899.84"/>
    <n v="0"/>
    <s v="NO_CONCILIADO"/>
  </r>
  <r>
    <x v="2"/>
    <m/>
    <x v="2"/>
    <x v="61"/>
    <s v="G31019830001"/>
    <s v="NTI"/>
    <n v="19971"/>
    <m/>
    <s v="PAGO A BID PRÉSTAMO 3725/BL-BO VCTO. 15-04-2025 POR CUENTA DE TGN S/G NOTA MEFP/VTCP/DGCP/UODP/N°186/2025 DEL 14/04/2025, NTI. 019971 VALOR 15-04-2025 INTERESES USD 11.308,33 CTA. 5970 CUENTA UNICA DEL TESORO DOLARES AMERICANOS"/>
    <m/>
    <m/>
    <m/>
    <m/>
    <n v="11308.33"/>
    <n v="0"/>
    <n v="77575.14"/>
    <n v="0"/>
    <s v="NO_CONCILIADO"/>
  </r>
  <r>
    <x v="2"/>
    <m/>
    <x v="2"/>
    <x v="61"/>
    <s v="G31019820001"/>
    <s v="NTI"/>
    <n v="19969"/>
    <m/>
    <s v="PAGO A BID PRÉSTAMO 3725/BL-BO VCTO. 15-04-2025 POR CUENTA DE TGN S/G NOTA MEFP/VTCP/DGCP/UODP/N°186/2025 DEL 14/04/2025, NTI. 019969 VALOR 15-04-2025 CAPITAL USD 1.076.545,10 INTERESES USD 880.969,13 CTA. 5970 CUENTA UNICA DEL TESORO DOLARES AMERICANOS"/>
    <m/>
    <m/>
    <m/>
    <m/>
    <n v="1957514.23"/>
    <n v="0"/>
    <n v="13428547.619999999"/>
    <n v="0"/>
    <s v="NO_CONCILIADO"/>
  </r>
  <r>
    <x v="2"/>
    <m/>
    <x v="2"/>
    <x v="62"/>
    <s v="G31037660001"/>
    <s v="NTI"/>
    <n v="20040"/>
    <m/>
    <s v="PAGO A BID PRÉSTAMO 4606/BL-BO VCTO. 15-04-2025 POR CUENTA DE TGN S/G NOTA MEFP/VTCP/DGCP/UODP/NRO.186/2025 DEL 14/04/2025 , NTI. 020040 VALOR 16-04-2025 INTERESES JPY 14.109.351,00 CTA. 5970 CUENTA UNICA DEL TESORO DOLARES AMERICANOS"/>
    <m/>
    <m/>
    <m/>
    <m/>
    <n v="98539.21"/>
    <n v="0"/>
    <n v="675978.98"/>
    <n v="0"/>
    <s v="NO_CONCILIADO"/>
  </r>
  <r>
    <x v="2"/>
    <m/>
    <x v="2"/>
    <x v="62"/>
    <s v="G31037670001"/>
    <s v="NTI"/>
    <n v="20043"/>
    <m/>
    <s v="PAGO A BID PRÉSTAMO 4612/BL-BO VCTO. 15-04-2025 POR CUENTA DE TGN S/G NOTA MEFP/VTCP/DGCP/UODP/NRO.186/2025 DEL 14/04/2025, NTI. 020043 VALOR 16-04-2025 INTERESES JPY 10.487.326,00 CTA. 5970 CUENTA UNICA DEL TESORO DOLARES AMERICANOS"/>
    <m/>
    <m/>
    <m/>
    <m/>
    <n v="73243.12"/>
    <n v="0"/>
    <n v="502447.8"/>
    <n v="0"/>
    <s v="NO_CONCILIADO"/>
  </r>
  <r>
    <x v="0"/>
    <m/>
    <x v="0"/>
    <x v="62"/>
    <s v="D00264120010"/>
    <s v="RVL"/>
    <n v="26412"/>
    <m/>
    <s v="AJUSTE COMPLEMENTARIO POR REVALORIZACION SALDOS DE ACTIVOS DE RESERVA Y OBLIGACIONES MONEDA EXTRANJERA (DOLARES) Saldo MO = -38656296.61 ;Bs/Mo: 6.86000000000 ;Saldo Bs: -265182194.73"/>
    <m/>
    <m/>
    <m/>
    <m/>
    <n v="0"/>
    <n v="0"/>
    <n v="0"/>
    <n v="0.01"/>
    <s v="NO_CONCILIADO"/>
  </r>
  <r>
    <x v="0"/>
    <m/>
    <x v="0"/>
    <x v="63"/>
    <s v="J06338670002"/>
    <s v="NTE"/>
    <n v="11636897"/>
    <m/>
    <s v="A:00099021001 Transferencia de recursos a solicitud del Órgano Judicial mediante nota CITE: UNID./NAL./FINANZAS/DAF/OJ N°332/2025 (operación bimonetaria) a favor del Gobierno Autónomo Municipal de Laja por concepto de Restitución del Certificado de Depósito Judicial N°0135190-86105 Tipo de Cambio (6,86) H.R.2025-15709-R"/>
    <m/>
    <m/>
    <m/>
    <m/>
    <n v="0"/>
    <n v="1228.23"/>
    <n v="0"/>
    <n v="8425.66"/>
    <s v="NO_CONCILIADO"/>
  </r>
  <r>
    <x v="0"/>
    <m/>
    <x v="0"/>
    <x v="63"/>
    <s v="D00264160011"/>
    <s v="RVL"/>
    <n v="26416"/>
    <m/>
    <s v="AJUSTE COMPLEMENTARIO POR REVALORIZACION SALDOS DE ACTIVOS DE RESERVA Y OBLIGACIONES MONEDA EXTRANJERA (DOLARES) Saldo MO = -32589530.33 ;Bs/Mo: 6.86000000000 ;Saldo Bs: -223564178.05"/>
    <m/>
    <m/>
    <m/>
    <m/>
    <n v="0"/>
    <n v="0"/>
    <n v="0"/>
    <n v="0.01"/>
    <s v="NO_CONCILIADO"/>
  </r>
  <r>
    <x v="0"/>
    <m/>
    <x v="0"/>
    <x v="64"/>
    <s v="D00264280002"/>
    <s v="RVL"/>
    <n v="26428"/>
    <m/>
    <s v="AJUSTE COMPLEMENTARIO POR REVALORIZACION SALDOS DE ACTIVOS DE RESERVA Y OBLIGACIONES MONEDA EXTRANJERA (DOLARES) Saldo MO = -32622421.17 ;Bs/Mo: 6.86000000000 ;Saldo Bs: -223789809.22"/>
    <m/>
    <m/>
    <m/>
    <m/>
    <n v="0"/>
    <n v="0"/>
    <n v="0"/>
    <n v="0.01"/>
    <s v="NO_CONCILIADO"/>
  </r>
  <r>
    <x v="2"/>
    <m/>
    <x v="2"/>
    <x v="65"/>
    <s v="G31067090001"/>
    <s v="NTI"/>
    <n v="20076"/>
    <m/>
    <s v="PAGO A BID PRÉSTAMO 2908/BL-BO VCTO. 18-04-2025 POR CUENTA DE TGN SEGUN NOTA MEFP/VTCP/DGCP/UODP/NRO.189/2025, NTI. 020076 VALOR 21-04-2025 CAPITAL USD 721.951,51 INTERESES USD 551.786,12 CTA. 5970 CUENTA UNICA DEL TESORO DOLARES AMERICANOS"/>
    <m/>
    <m/>
    <m/>
    <m/>
    <n v="1273737.6299999999"/>
    <n v="0"/>
    <n v="8737840.1400000006"/>
    <n v="0"/>
    <s v="NO_CONCILIADO"/>
  </r>
  <r>
    <x v="2"/>
    <m/>
    <x v="2"/>
    <x v="65"/>
    <s v="G31067080001"/>
    <s v="NTI"/>
    <n v="20074"/>
    <m/>
    <s v="PAGO A BID PRÉSTAMO 2908/BL-BO VCTO. 18-04-2025 POR CUENTA DE TGN S/G NOTA MEFP/VTCP/DGCP/UODP/NRO.189/2025 DEL 17/04/2025, NTI. 020074 VALOR 21-04-2025 INTERESES USD 10.788,81 CTA. 5970 CUENTA UNICA DEL TESORO DOLARES AMERICANOS"/>
    <m/>
    <m/>
    <m/>
    <m/>
    <n v="10788.81"/>
    <n v="0"/>
    <n v="74011.240000000005"/>
    <n v="0"/>
    <s v="NO_CONCILIADO"/>
  </r>
  <r>
    <x v="0"/>
    <m/>
    <x v="0"/>
    <x v="65"/>
    <s v="D00264340013"/>
    <s v="RVL"/>
    <n v="26434"/>
    <m/>
    <s v="AJUSTE COMPLEMENTARIO POR REVALORIZACION SALDOS DE ACTIVOS DE RESERVA Y OBLIGACIONES MONEDA EXTRANJERA (DOLARES) Saldo MO = -13884453.11 ;Bs/Mo: 6.86000000000 ;Saldo Bs: -95247348.35"/>
    <m/>
    <m/>
    <m/>
    <m/>
    <n v="0"/>
    <n v="0"/>
    <n v="0.02"/>
    <n v="0"/>
    <s v="NO_CONCILIADO"/>
  </r>
  <r>
    <x v="0"/>
    <m/>
    <x v="0"/>
    <x v="66"/>
    <s v="D00264390009"/>
    <s v="RVL"/>
    <n v="26439"/>
    <m/>
    <s v="AJUSTE COMPLEMENTARIO POR REVALORIZACION SALDOS DE ACTIVOS DE RESERVA Y OBLIGACIONES MONEDA EXTRANJERA (DOLARES) Saldo MO = -18574211.81 ;Bs/Mo: 6.86000000000 ;Saldo Bs: -127419093.01"/>
    <m/>
    <m/>
    <m/>
    <m/>
    <n v="0"/>
    <n v="0"/>
    <n v="0"/>
    <n v="0.01"/>
    <s v="NO_CONCILIADO"/>
  </r>
  <r>
    <x v="2"/>
    <m/>
    <x v="2"/>
    <x v="67"/>
    <s v="G31114530001"/>
    <s v="NTI"/>
    <n v="19842"/>
    <m/>
    <s v="PAGO A FND PRÉSTAMO NDF 367 VCTO. 24-04-2025 POR CUENTA DE TGN , NTI. 019842 VALOR 24-04-2025 CAPITAL EUR 49.226,27 INTERESES EUR 6.460,95 CTA. 5970 CUENTA UNICA DEL TESORO DOLARES AMERICANOS LIB. 00099021001"/>
    <m/>
    <m/>
    <m/>
    <m/>
    <n v="63043.78"/>
    <n v="0"/>
    <n v="432480.33"/>
    <n v="0"/>
    <s v="NO_CONCILIADO"/>
  </r>
  <r>
    <x v="4"/>
    <m/>
    <x v="4"/>
    <x v="67"/>
    <s v="S11253290002"/>
    <s v="CRV"/>
    <n v="1125329"/>
    <m/>
    <s v="||REGULARIZACIÓN DE RECURSOS PENDIENTES DE APLICACIÓN DEL COMP. CONTABLE N° 1119360 DE FECHA 13/02/2025, SG. NOTA MMAYA/DGAA N° 121/2025 DE FECHA 23/04/25 (TRAM 562) ENVIADO POR EL MINISTERIO DE MEDIO AMBIENTE Y AGUA A LA LIB. 00086018029 MMAYA-$US-FORT.CAP.NAL.GEST.SUST.QUIM. Y RESID.POR CTA DE UNITED NATIONS."/>
    <m/>
    <m/>
    <m/>
    <m/>
    <n v="0"/>
    <n v="37875"/>
    <n v="0"/>
    <n v="259822.5"/>
    <s v="NO_CONCILIADO"/>
  </r>
  <r>
    <x v="4"/>
    <m/>
    <x v="4"/>
    <x v="67"/>
    <s v="S11253310001"/>
    <s v="COB"/>
    <n v="1125331"/>
    <m/>
    <s v="COBRO DE||ÚTILES DE ESCRITORIO POR EL REGISTRO DEL COMP. CONTABLE N° 1125329 DE LA FECHA , SG. NOTA MMAYA/DGAA N° 121/2025 DE FECHA 23/04/25 (TRAM - 562) ENVIADO POR EL MINISTERIO DE MEDIO AMBIENTE Y AGUA COBRO ÚTILES DE ESCRITORIO DE LA LIB. 00086018029 MMAYA-$US-FORT.CAP.NAL.GEST.SUST.QUIM. Y RESID"/>
    <m/>
    <m/>
    <m/>
    <m/>
    <n v="8.75"/>
    <n v="0"/>
    <n v="60.03"/>
    <n v="0"/>
    <s v="NO_CONCILIADO"/>
  </r>
  <r>
    <x v="0"/>
    <m/>
    <x v="0"/>
    <x v="67"/>
    <s v="D00264490008"/>
    <s v="RVL"/>
    <n v="26449"/>
    <m/>
    <s v="AJUSTE COMPLEMENTARIO POR REVALORIZACION SALDOS DE ACTIVOS DE RESERVA Y OBLIGACIONES MONEDA EXTRANJERA (DOLARES) Saldo MO = -8496824.89 ;Bs/Mo: 6.86000000000 ;Saldo Bs: -58288218.74"/>
    <m/>
    <m/>
    <m/>
    <m/>
    <n v="0"/>
    <n v="0"/>
    <n v="0"/>
    <n v="0.01"/>
    <s v="NO_CONCILIADO"/>
  </r>
  <r>
    <x v="0"/>
    <m/>
    <x v="0"/>
    <x v="68"/>
    <s v="D00264530011"/>
    <s v="RVL"/>
    <n v="26453"/>
    <m/>
    <s v="AJUSTE COMPLEMENTARIO POR REVALORIZACION SALDOS DE ACTIVOS DE RESERVA Y OBLIGACIONES MONEDA EXTRANJERA (DOLARES) Saldo MO = -7805574.41 ;Bs/Mo: 6.86000000000 ;Saldo Bs: -53546240.44"/>
    <m/>
    <m/>
    <m/>
    <m/>
    <n v="0"/>
    <n v="0"/>
    <n v="0"/>
    <n v="0.01"/>
    <s v="NO_CONCILIADO"/>
  </r>
  <r>
    <x v="0"/>
    <m/>
    <x v="0"/>
    <x v="69"/>
    <s v="D00264630001"/>
    <s v="RVL"/>
    <n v="26463"/>
    <m/>
    <s v="AJUSTE COMPLEMENTARIO POR REVALORIZACION SALDOS DE ACTIVOS DE RESERVA Y OBLIGACIONES MONEDA EXTRANJERA (DOLARES) Saldo MO = -7822637.39 ;Bs/Mo: 6.86000000000 ;Saldo Bs: -53663292.49"/>
    <m/>
    <m/>
    <m/>
    <m/>
    <n v="0"/>
    <n v="0"/>
    <n v="0"/>
    <n v="0.01"/>
    <s v="NO_CONCILIADO"/>
  </r>
  <r>
    <x v="0"/>
    <m/>
    <x v="0"/>
    <x v="70"/>
    <s v="D00264680009"/>
    <s v="RVL"/>
    <n v="26468"/>
    <m/>
    <s v="AJUSTE COMPLEMENTARIO POR REVALORIZACION SALDOS DE ACTIVOS DE RESERVA Y OBLIGACIONES MONEDA EXTRANJERA (DOLARES) Saldo MO = -8432114.87 ;Bs/Mo: 6.86000000000 ;Saldo Bs: -57844308.00"/>
    <m/>
    <m/>
    <m/>
    <m/>
    <n v="0"/>
    <n v="0"/>
    <n v="0"/>
    <n v="0.01"/>
    <s v="NO_CONCILIADO"/>
  </r>
  <r>
    <x v="3"/>
    <m/>
    <x v="3"/>
    <x v="71"/>
    <s v="G31167550002"/>
    <s v="CRV"/>
    <n v="3116755"/>
    <m/>
    <s v="TRANSFERENCIA RECIBIDA DEL EXTERIOR SEGÚN MENSAJES SWIFT Nos. 5943-5905 (REM.EXT.) DE FECHA 29-04-2025 POR DESEMBOLSO DE BIRF PRÉSTAMO BIRF 8648-BO 63 LIBRETA N° 00291084302 ABC-USD-BM PROY CORREDOR DE INTEGRACION CARRETERAS"/>
    <m/>
    <m/>
    <m/>
    <m/>
    <n v="0"/>
    <n v="2404975.4300000002"/>
    <n v="0"/>
    <n v="16498131.449999999"/>
    <s v="NO_CONCILIADO"/>
  </r>
  <r>
    <x v="0"/>
    <m/>
    <x v="0"/>
    <x v="71"/>
    <s v="D00264730010"/>
    <s v="RVL"/>
    <n v="26473"/>
    <m/>
    <s v="AJUSTE COMPLEMENTARIO POR REVALORIZACION SALDOS DE ACTIVOS DE RESERVA Y OBLIGACIONES MONEDA EXTRANJERA (DOLARES) Saldo MO = -5052434.29 ;Bs/Mo: 6.86000000000 ;Saldo Bs: -34659699.22"/>
    <m/>
    <m/>
    <m/>
    <m/>
    <n v="0"/>
    <n v="0"/>
    <n v="0"/>
    <n v="0.01"/>
    <s v="NO_CONCILIADO"/>
  </r>
  <r>
    <x v="0"/>
    <m/>
    <x v="0"/>
    <x v="72"/>
    <s v="D00264790012"/>
    <s v="RVL"/>
    <n v="26479"/>
    <m/>
    <s v="AJUSTE COMPLEMENTARIO POR REVALORIZACION SALDOS DE ACTIVOS DE RESERVA Y OBLIGACIONES MONEDA EXTRANJERA (DOLARES) Saldo MO = -4422652.28 ;Bs/Mo: 6.86000000000 ;Saldo Bs: -30339394.62"/>
    <m/>
    <m/>
    <m/>
    <m/>
    <n v="0"/>
    <n v="0"/>
    <n v="0"/>
    <n v="0.02"/>
    <s v="NO_CONCILIADO"/>
  </r>
  <r>
    <x v="7"/>
    <m/>
    <x v="7"/>
    <x v="73"/>
    <s v="O22823260002"/>
    <s v="BOD"/>
    <n v="2282326"/>
    <m/>
    <s v="00010011102 DEPOSITO DE EFECTIVO, DEPOSITANTE: YHAMILA MAYDE QUISPE MAMANI, CONCEPTO: RECAUDACIONES TIMBRES, CUENTA DE DEPOSITO: CUENTA UNICA DEL TESORO EN DOLARES AMERICANOS"/>
    <m/>
    <m/>
    <m/>
    <m/>
    <n v="0"/>
    <n v="50"/>
    <n v="0"/>
    <n v="343"/>
    <s v="NO_CONCILIADO"/>
  </r>
  <r>
    <x v="7"/>
    <m/>
    <x v="7"/>
    <x v="73"/>
    <s v="O22823270002"/>
    <s v="BOD"/>
    <n v="2282327"/>
    <m/>
    <s v="00010011102 DEPOSITO DE EFECTIVO, DEPOSITANTE: YHAMILA MAYDE QUISPE MAMANI, CONCEPTO: RECAUDACIONES TIMBRES, CUENTA DE DEPOSITO: CUENTA UNICA DEL TESORO EN DOLARES AMERICANOS"/>
    <m/>
    <m/>
    <m/>
    <m/>
    <n v="0"/>
    <n v="50"/>
    <n v="0"/>
    <n v="343"/>
    <s v="NO_CONCILIADO"/>
  </r>
  <r>
    <x v="2"/>
    <m/>
    <x v="2"/>
    <x v="73"/>
    <s v="G31204690001"/>
    <s v="NTI"/>
    <n v="19956"/>
    <m/>
    <s v="PAGO A BIRF PRÉSTAMO BIRF 9115-BO VCTO. 01-05-2025 POR CUENTA DE TGN , NTI. 019956 VALOR 02-05-2025 INTERESES USD 3.216.470,86 CTA. 5970 CUENTA UNICA DEL TESORO DOLARES AMERICANOS"/>
    <m/>
    <m/>
    <m/>
    <m/>
    <n v="3216470.86"/>
    <n v="0"/>
    <n v="22064990.100000001"/>
    <n v="0"/>
    <s v="NO_CONCILIADO"/>
  </r>
  <r>
    <x v="7"/>
    <m/>
    <x v="7"/>
    <x v="73"/>
    <s v="G31213070002"/>
    <s v="CRV"/>
    <n v="23322"/>
    <m/>
    <s v="DEVOLUCIÓN DE FONDOS SOLICITUD 054828-23322 DE MINISTERIO DE RELACIONES EXTERIORES REF.: PROCESO 13 PAGO DE COSTO DE VIDA AL PERSONAL DE EMBAJADAS Y CONSULADOS CORRESPONDIENTE A FEBRERO PLANILLA 022501, SEGÚN DISPOSICIÓN ADICIONAL TERCERA DE LA R.D. 025/2023. LIB. 00099021001 TGN-RECURSOS ORDINARIOS-DOLARES AMERICANOS (5970)"/>
    <m/>
    <m/>
    <m/>
    <m/>
    <n v="0"/>
    <n v="603478.21"/>
    <n v="0"/>
    <n v="4139860.52"/>
    <s v="NO_CONCILIADO"/>
  </r>
  <r>
    <x v="9"/>
    <m/>
    <x v="9"/>
    <x v="73"/>
    <s v="G31214730002"/>
    <s v="CRV"/>
    <n v="23333"/>
    <m/>
    <s v="DEVOLUCIÓN DE SOLICITUD 054847 - 23333 A SOLICITUD DE MINISTERIO DE EDUCACION REF.: TRANSF A FAVOR DE RODRIGO FLORES PATTY POR ASIGNACIONES MENSUALES DIC 2024 HASTA ABR 2025, SEGÚN R.D. NO.025/2023 LIB. 00099021001 TGN-RECURSOS ORDINARIOS-DOLARES AMERICANOS (5970)"/>
    <m/>
    <m/>
    <m/>
    <m/>
    <n v="0"/>
    <n v="6500"/>
    <n v="0"/>
    <n v="44590"/>
    <s v="NO_CONCILIADO"/>
  </r>
  <r>
    <x v="7"/>
    <m/>
    <x v="7"/>
    <x v="73"/>
    <s v="G31214780002"/>
    <s v="CRV"/>
    <n v="23321"/>
    <m/>
    <s v="DEVOLUCION DE FONDOS DE SOLIC.054829-23321 DE MIN. RELACIONES EXTERIORES REF.: PROCESO 14 PAGO DE COSTO DE VIDA AL PERSONAL DE EMBAJADAS Y CONSULADOS CORRESPONDIENTE A FEBRERO PLANILLA 022502, SEGUN R.D. NO.025/2023. LIB. 00010011102 MIN.REL.EXT.- USD INGRESOS POR GESTORÍA CONSULAR"/>
    <m/>
    <m/>
    <m/>
    <m/>
    <n v="0"/>
    <n v="8125.17"/>
    <n v="0"/>
    <n v="55738.67"/>
    <s v="NO_CONCILIADO"/>
  </r>
  <r>
    <x v="9"/>
    <m/>
    <x v="9"/>
    <x v="73"/>
    <s v="G31214720002"/>
    <s v="CRV"/>
    <n v="23332"/>
    <m/>
    <s v="DEVOLUCIÓN DE SOLICITUD 054848 - 23332 A SOLICITUD DE MINISTERIO DE EDUCACION REF.: TRANSF A FAVOR DE GLUDY LIMACHI QUISPE POR ASIGNACIONES MENSUALES DIC 2024 HASTA ABR 2025, SEGÚN R.D. NO.025/2023, SEGÚN R.D. NO.025/2023 LIB. 00099021001 TGN-RECURSOS ORDINARIOS-DOLARES AMERICANOS (5970)"/>
    <m/>
    <m/>
    <m/>
    <m/>
    <n v="0"/>
    <n v="6500"/>
    <n v="0"/>
    <n v="44590"/>
    <s v="NO_CONCILIADO"/>
  </r>
  <r>
    <x v="7"/>
    <m/>
    <x v="7"/>
    <x v="73"/>
    <s v="G31214800002"/>
    <s v="CRV"/>
    <n v="23319"/>
    <m/>
    <s v="DEVOLUCION DE FONDOS DE SOLIC.054831-23319 DE MIN. RELACIONES EXTERIORES DE 30/4/2025 REF.: PROCESO 18 PAGO DE COSTO DE VIDA AL PERSONAL DE EMBAJADAS Y CONSULADOS CORRESPONDIENTE A FEBRERO, SEGUN R.D. NO.025/2023. LIB. 00099021001 TGN-RECURSOS ORDINARIOS-DOLARES AMERICANOS (5970)"/>
    <m/>
    <m/>
    <m/>
    <m/>
    <n v="0"/>
    <n v="2501.81"/>
    <n v="0"/>
    <n v="17162.419999999998"/>
    <s v="NO_CONCILIADO"/>
  </r>
  <r>
    <x v="7"/>
    <m/>
    <x v="7"/>
    <x v="73"/>
    <s v="G31214790002"/>
    <s v="CRV"/>
    <n v="23320"/>
    <m/>
    <s v="DEVOLUCION DE FONDOS DE SOLIC.054830-23320 DE MIN. RELACIONES EXTERIORES DE 30/4/2025 REF.: PROCESO 17 PAGO DE COSTO DE VIDA AL PERSONAL DE EMBAJADAS Y CONSULADOS CORRESPONDIENTE A FEBRERO, SEGUN R.D. NO.025/2023. LIB. 00099021001 TGN-RECURSOS ORDINARIOS-DOLARES AMERICANOS (5970)"/>
    <m/>
    <m/>
    <m/>
    <m/>
    <n v="0"/>
    <n v="93065.16"/>
    <n v="0"/>
    <n v="638427"/>
    <s v="NO_CONCILIADO"/>
  </r>
  <r>
    <x v="0"/>
    <m/>
    <x v="0"/>
    <x v="73"/>
    <s v="D00264910007"/>
    <s v="RVL"/>
    <n v="26491"/>
    <m/>
    <s v="AJUSTE COMPLEMENTARIO POR REVALORIZACION SALDOS DE ACTIVOS DE RESERVA Y OBLIGACIONES MONEDA EXTRANJERA (DOLARES) Saldo MO = -1106277.27 ;Bs/Mo: 6.86000000000 ;Saldo Bs: -7589062.09"/>
    <m/>
    <m/>
    <m/>
    <m/>
    <n v="0"/>
    <n v="0"/>
    <n v="0.02"/>
    <n v="0"/>
    <s v="NO_CONCILIADO"/>
  </r>
  <r>
    <x v="2"/>
    <m/>
    <x v="2"/>
    <x v="74"/>
    <s v="G31227550001"/>
    <s v="NTI"/>
    <n v="20092"/>
    <m/>
    <s v="PAGO A BID PRÉSTAMO 3385/BL-BO VCTO. 04-05-2025 POR CUENTA DE TGN , NTI. 020092 VALOR 05-05-2025 CAPITAL USD 1.114.537,73 CTA. 5970 CUENTA UNICA DEL TESORO DOLARES AMERICANOS LIB. 00099021001"/>
    <m/>
    <m/>
    <m/>
    <m/>
    <n v="1114537.73"/>
    <n v="0"/>
    <n v="7645728.8300000001"/>
    <n v="0"/>
    <s v="NO_CONCILIADO"/>
  </r>
  <r>
    <x v="2"/>
    <m/>
    <x v="2"/>
    <x v="74"/>
    <s v="G31227540001"/>
    <s v="NTI"/>
    <n v="20093"/>
    <m/>
    <s v="PAGO A BID PRÉSTAMO 3385/BL-BO VCTO. 04-05-2025 POR CUENTA DE TGN , NTI. 020093 VALOR 05-05-2025 INTERESES USD 45.924,55 CTA. 5970 CUENTA UNICA DEL TESORO DOLARES AMERICANOS LIB. 00099021001"/>
    <m/>
    <m/>
    <m/>
    <m/>
    <n v="45924.55"/>
    <n v="0"/>
    <n v="315042.40999999997"/>
    <n v="0"/>
    <s v="NO_CONCILIADO"/>
  </r>
  <r>
    <x v="1"/>
    <m/>
    <x v="1"/>
    <x v="74"/>
    <s v="G31234950002"/>
    <s v="CRV"/>
    <n v="3123495"/>
    <m/>
    <s v="TRANSFERENCIA DEL EXTERIOR SEGUN SWIFT NO.6141 DE FECHA 05/05/2025 ORDENANTE: YPF EXPLORACIÓN + PRODUCCIÓN DE FERMIN PERALTA TORRES REF.: ATS OF 25/04/30 FECHA VALOR 5/05/2025 LIB. 00513012005 YPFB-OPERACIONES EXTRAORDINARIAS USD"/>
    <m/>
    <m/>
    <m/>
    <m/>
    <n v="0"/>
    <n v="62606.18"/>
    <n v="0"/>
    <n v="429478.39"/>
    <s v="NO_CONCILIADO"/>
  </r>
  <r>
    <x v="10"/>
    <m/>
    <x v="10"/>
    <x v="75"/>
    <s v="S11260270001"/>
    <s v="COB"/>
    <n v="1126027"/>
    <m/>
    <s v="'COBRO DE'||ÚTILES DE ESCRITORIO POR EL COMPROBANTE NRO.1126026 DE LA FECHA, S/G. NOTA CITE: RIBB-UAF/SCO N°009/25 DE FECHA 29/1/2025 (HRE-TGL-1880) ENVIADA POR EL REGISTRO INTERNACIONAL BOLIVIANO DE BUQUES. DEBITO DE LA LIBRETA 00020061101 MIN.DEF.-RIBB-INGRESOS VARIOS USD, COBRO DE ÚTILES DE ESCRITORIO."/>
    <m/>
    <m/>
    <m/>
    <m/>
    <n v="8.75"/>
    <n v="0"/>
    <n v="60.03"/>
    <n v="0"/>
    <s v="NO_CONCILIADO"/>
  </r>
  <r>
    <x v="0"/>
    <m/>
    <x v="0"/>
    <x v="75"/>
    <s v="D00265100007"/>
    <s v="RVL"/>
    <n v="26510"/>
    <m/>
    <s v="AJUSTE COMPLEMENTARIO POR REVALORIZACION SALDOS DE ACTIVOS DE RESERVA Y OBLIGACIONES MONEDA EXTRANJERA (DOLARES) Saldo MO = -735137.82 ;Bs/Mo: 6.86000000000 ;Saldo Bs: -5043045.43"/>
    <m/>
    <m/>
    <m/>
    <m/>
    <n v="0"/>
    <n v="0"/>
    <n v="0"/>
    <n v="0.02"/>
    <s v="NO_CONCILIADO"/>
  </r>
  <r>
    <x v="0"/>
    <m/>
    <x v="0"/>
    <x v="76"/>
    <s v="D00265150009"/>
    <s v="RVL"/>
    <n v="26515"/>
    <m/>
    <s v="AJUSTE COMPLEMENTARIO POR REVALORIZACION SALDOS DE ACTIVOS DE RESERVA Y OBLIGACIONES MONEDA EXTRANJERA (DOLARES) Saldo MO = -773100.48 ;Bs/Mo: 6.86000000000 ;Saldo Bs: -5303469.30"/>
    <m/>
    <m/>
    <m/>
    <m/>
    <n v="0"/>
    <n v="0"/>
    <n v="0.01"/>
    <n v="0"/>
    <s v="NO_CONCILIADO"/>
  </r>
  <r>
    <x v="2"/>
    <m/>
    <x v="2"/>
    <x v="77"/>
    <s v="G31273670001"/>
    <s v="NTI"/>
    <n v="20000"/>
    <m/>
    <s v="PAGO A FONPLATA PRÉSTAMO BOL 21/2014 VCTO. 08-05-2025 POR CUENTA DE TGN, SEGUN NOTA MEFP/VTCP/DGCP/NO 213/2025 DE VALOR 30-04-2025 CAPITAL USD 802.812,36 CTA. 5970 CUENTA UNICA DEL TESORO DOLARES AMERICANOS LIB. 00099021001"/>
    <m/>
    <m/>
    <m/>
    <m/>
    <n v="802812.36"/>
    <n v="0"/>
    <n v="5507292.79"/>
    <n v="0"/>
    <s v="NO_CONCILIADO"/>
  </r>
  <r>
    <x v="3"/>
    <m/>
    <x v="3"/>
    <x v="78"/>
    <s v="G31291870002"/>
    <s v="CRV"/>
    <n v="3129187"/>
    <m/>
    <s v="TRANSFERENCIA RECIBIDA DEL EXTERIOR SEGÚN MENSAJES SWIFT Nos. 6424-6423 (REM.EXT.) DE FECHA 09-05-2025 POR DESEMBOLSO DE CAF PRÉSTAMO CFA009272 PROY.CARR.DOBLE VÍA SC-WARNES LIBRETA N° 00291014358 ABC-USD-CAF 9272 CONSTRUCCION DOBLE VIA SANTA CRUZ WARNES (LADO ESTE)"/>
    <m/>
    <m/>
    <m/>
    <m/>
    <n v="0"/>
    <n v="8115000"/>
    <n v="0"/>
    <n v="55668900"/>
    <s v="NO_CONCILIADO"/>
  </r>
  <r>
    <x v="2"/>
    <m/>
    <x v="2"/>
    <x v="78"/>
    <s v="G31293590001"/>
    <s v="NTI"/>
    <n v="19941"/>
    <m/>
    <s v="PAGO A CAF PRÉSTAMO CFA011994 VCTO. 09-05-2025 POR CUENTA DE TGN, SEGUN MEFP/VTCP/DGCP/UODP/No 213/2025 DE 30-04-25, VALOR 09-05-2025 INTERESES USD 721.811,51 COMISIONES USD 61.010,26 CTA. 5970 CUENTA UNICA DEL TESORO DOLARES AMERICANOS LIB. 00099021001"/>
    <m/>
    <m/>
    <m/>
    <m/>
    <n v="782821.77"/>
    <n v="0"/>
    <n v="5370157.3399999999"/>
    <n v="0"/>
    <s v="NO_CONCILIADO"/>
  </r>
  <r>
    <x v="2"/>
    <m/>
    <x v="2"/>
    <x v="78"/>
    <s v="G31293610001"/>
    <s v="NTI"/>
    <n v="19943"/>
    <m/>
    <s v="PAGO A CAF PRÉSTAMO CFA011999 VCTO. 09-05-2025 POR CUENTA DE TGN, SEGUN MEFP/VTCP/DGCP/UODP/No 213/2025 DE 30-04-2025, VALOR 09-05-2025 INTERESES USD 140.406,40 COMISIONES USD 44.129,17 CTA. 5970 CUENTA UNICA DEL TESORO DOLARES AMERICANOS LIB. 00099021001"/>
    <m/>
    <m/>
    <m/>
    <m/>
    <n v="184535.57"/>
    <n v="0"/>
    <n v="1265914.01"/>
    <n v="0"/>
    <s v="NO_CONCILIADO"/>
  </r>
  <r>
    <x v="2"/>
    <m/>
    <x v="2"/>
    <x v="78"/>
    <s v="G31293600001"/>
    <s v="NTI"/>
    <n v="19942"/>
    <m/>
    <s v="PAGO A CAF PRÉSTAMO CFA011997 VCTO. 09-05-2025 POR CUENTA DE TGN, SEGUN MEFP/VTCP/DGCP/UODP/No 213/2025 DE 30-04-25, VALOR 09-05-2025 INTERESES USD 248.664,86 COMISIONES USD 126.059,96 CTA. 5970 CUENTA UNICA DEL TESORO DOLARES AMERICANOS LIB. 00099021001"/>
    <m/>
    <m/>
    <m/>
    <m/>
    <n v="374724.82"/>
    <n v="0"/>
    <n v="2570612.27"/>
    <n v="0"/>
    <s v="NO_CONCILIADO"/>
  </r>
  <r>
    <x v="11"/>
    <m/>
    <x v="11"/>
    <x v="79"/>
    <s v="G31325990003"/>
    <s v="CRV"/>
    <n v="23401"/>
    <m/>
    <s v="TRANSFERENCIA DE FONDOS AL EXTERIOR A SOLICITUD DE AGENCIA NACIONAL DE HIDROCARBUROS SEGUN SOLICITUD 23401 REF: DPE - TRF. PAGO A LA ARIAE POR CUOTA ANUAL GESTION 2024, S/ NI-DPEUPAE 0052/2025, INF-DPE 0005/2025, INF. UGIRE 0014/2025 Y DOC. ADJ. EQUIVALENTES 1.039,92 USD LIB. 00099021001 TGN-RECURSOS ORDINARIOS-DOLARES AMERICANOS (5970) POR DIFERENCIAL CAMBIARIO"/>
    <m/>
    <m/>
    <m/>
    <m/>
    <n v="0"/>
    <n v="19.309999999999999"/>
    <n v="0"/>
    <n v="132.47"/>
    <s v="NO_CONCILIADO"/>
  </r>
  <r>
    <x v="10"/>
    <m/>
    <x v="10"/>
    <x v="79"/>
    <s v="S11264280001"/>
    <s v="COB"/>
    <n v="1126428"/>
    <m/>
    <s v="'COBRO DE'||ÚTILES DE ESCRITORIO POR EL COMPROBANTE N°1126425 Y NOTA CITE: RIBB/UAF/SCO N°009/25 DEL REGISTRO INTERNACIONAL BOLIVIANO DE BUQUES DE FECHA 29/01/2025 (HRE-TSO-1880). (SECTOR PÚBLICO). DÉBITO DE LA LIBRETA 00020061101 MIN.DEF.-RIBB-ING.VARIOS USD."/>
    <m/>
    <m/>
    <m/>
    <m/>
    <n v="8.75"/>
    <n v="0"/>
    <n v="60.03"/>
    <n v="0"/>
    <s v="NO_CONCILIADO"/>
  </r>
  <r>
    <x v="10"/>
    <m/>
    <x v="10"/>
    <x v="79"/>
    <s v="S11264540001"/>
    <s v="COB"/>
    <n v="1126454"/>
    <m/>
    <s v="'COBRO DE'||ÚTILES DE ESCRITORIO POR EL COMPROBANTE NRO.1126451 DE LA FECHA, S/G. NOTA CITE: RIBB/UAF/SCO N°009/25 DE FECHA 29/1/2025 (HRE-TGL-1880) ENVIADA POR EL REGISTRO INTERNACIONAL BOLIVIANO DE BUQUES. DEBITO DE LA LIBRETA 00020061101 MIN.DEF.-RIBB-INGRESOS VARIOS USD, COBRO DE ÚTILES DE ESCRITORIO."/>
    <m/>
    <m/>
    <m/>
    <m/>
    <n v="8.75"/>
    <n v="0"/>
    <n v="60.03"/>
    <n v="0"/>
    <s v="NO_CONCILIADO"/>
  </r>
  <r>
    <x v="2"/>
    <m/>
    <x v="2"/>
    <x v="79"/>
    <s v="S11264210002"/>
    <s v="CRV"/>
    <n v="1126421"/>
    <m/>
    <s v="||PAGO PRESTAMO BID 1020-SF-BO VCTO. 13-05-2025 POR CUENTA DEL BDP, SEGUN COD.LIQ. 019959 DE FECHA 12-05-2025 Y NOTA MEFP/VTCP/DGCP/UODP-1167/2013 DE FECHA 12-11-2013, VALOR 13-05-2025. LIBRETA 00099021001 CUENTA UNICA DEL TESORO EN DOLARES AMERICANOS (5970)"/>
    <m/>
    <m/>
    <m/>
    <m/>
    <n v="0"/>
    <n v="5486.26"/>
    <n v="0"/>
    <n v="37635.74"/>
    <s v="NO_CONCILIADO"/>
  </r>
  <r>
    <x v="2"/>
    <m/>
    <x v="2"/>
    <x v="79"/>
    <s v="S11264900002"/>
    <s v="CRV"/>
    <n v="1126490"/>
    <m/>
    <s v="'TRANSFERENCIA'||RECIBIDA DEL EXTERIOR S/MENSAJES SWIFT N° 6556-6555 DE FECHA 13-05-2025 POR DESEMBOLSO DE LA CAF POR LINEA DE CREDITO CONTINGENTE NO COMPROMETIDA DE LIQUIDEZ CFA012533 S/LEY N° 1613 DEL PGE-GESTION 2025 DEL 01-01-2025 Y NOTA MEFP/VTCP/DGCP/UEPS/N°256/2025 DE LA FECHA LIB. 00099021001 TGN-RECURSOS ORDINARIOS-DOLARES AMERICANOS (5970)"/>
    <m/>
    <m/>
    <m/>
    <m/>
    <n v="0"/>
    <n v="99100000"/>
    <n v="0"/>
    <n v="679826000"/>
    <s v="NO_CONCILIADO"/>
  </r>
  <r>
    <x v="0"/>
    <m/>
    <x v="0"/>
    <x v="79"/>
    <s v="D00265430007"/>
    <s v="RVL"/>
    <n v="26543"/>
    <m/>
    <s v="AJUSTE COMPLEMENTARIO POR REVALORIZACION SALDOS DE ACTIVOS DE RESERVA Y OBLIGACIONES MONEDA EXTRANJERA (DOLARES) Saldo MO = -99508649.61 ;Bs/Mo: 6.86000000000 ;Saldo Bs: -682629336.31"/>
    <m/>
    <m/>
    <m/>
    <m/>
    <n v="0"/>
    <n v="0"/>
    <n v="0"/>
    <n v="0.01"/>
    <s v="NO_CONCILIADO"/>
  </r>
  <r>
    <x v="4"/>
    <m/>
    <x v="4"/>
    <x v="80"/>
    <s v="G31348380002"/>
    <s v="CRV"/>
    <n v="3134838"/>
    <m/>
    <s v="TRANSFERENCIA RECIBIDA DEL EXTERIOR SEGÚN MENSAJES SWIFT Nos. 6569-6568 (REM.EXT.) DE FECHA 13-03-2025 POR DESEMBOLSO DE BID PRÉSTAMO 4710/BL-BO REQ.00006 BO 2025031219 LIBRETA N° 00086017007 MMAYA-$US-PROG. AGUA Y SANEAMIENTO (BID 4710/BL-BO)"/>
    <m/>
    <m/>
    <m/>
    <m/>
    <n v="0"/>
    <n v="6000000"/>
    <n v="0"/>
    <n v="41160000"/>
    <s v="NO_CONCILIADO"/>
  </r>
  <r>
    <x v="4"/>
    <m/>
    <x v="4"/>
    <x v="80"/>
    <s v="G31348380003"/>
    <s v="COB"/>
    <n v="3134838"/>
    <m/>
    <s v="TRANSFERENCIA RECIBIDA DEL EXTERIOR SEGÚN MENSAJES SWIFT Nos. 6569-6568 (REM.EXT.) DE FECHA 13-03-2025 POR DESEMBOLSO DE BID PRÉSTAMO 4710/BL-BO REQ.00006 BO 2025031219 LIBRETA N° 00086017007 MMAYA-$US-PROG. AGUA Y SANEAMIENTO (BID 4710/BL-BO) REF.: UTILES DE ESCRITORIO"/>
    <m/>
    <m/>
    <m/>
    <m/>
    <n v="8.75"/>
    <n v="0"/>
    <n v="60.03"/>
    <n v="0"/>
    <s v="NO_CONCILIADO"/>
  </r>
  <r>
    <x v="0"/>
    <m/>
    <x v="0"/>
    <x v="80"/>
    <s v="D00265480009"/>
    <s v="RVL"/>
    <n v="26548"/>
    <m/>
    <s v="AJUSTE COMPLEMENTARIO POR REVALORIZACION SALDOS DE ACTIVOS DE RESERVA Y OBLIGACIONES MONEDA EXTRANJERA (DOLARES) Saldo MO = -105870976.32 ;Bs/Mo: 6.86000000000 ;Saldo Bs: -726274897.54"/>
    <m/>
    <m/>
    <m/>
    <m/>
    <n v="0"/>
    <n v="0"/>
    <n v="0"/>
    <n v="0.02"/>
    <s v="NO_CONCILIADO"/>
  </r>
  <r>
    <x v="2"/>
    <m/>
    <x v="2"/>
    <x v="81"/>
    <s v="G31364190001"/>
    <s v="NTI"/>
    <n v="20130"/>
    <m/>
    <s v="PAGO A BID PRÉSTAMO 5601/OC-BO VCTO. 15-05-2025 POR CUENTA DE TGN , NTI. 020130 VALOR 15-05-2025 INTERESES USD 152.377,37 COMISIONES USD 137.405,14 CTA. 5970 CUENTA UNICA DEL TESORO DOLARES AMERICANOS LIB. 00099021001"/>
    <m/>
    <m/>
    <m/>
    <m/>
    <n v="289782.51"/>
    <n v="0"/>
    <n v="1987908.02"/>
    <n v="0"/>
    <s v="NO_CONCILIADO"/>
  </r>
  <r>
    <x v="2"/>
    <m/>
    <x v="2"/>
    <x v="81"/>
    <s v="G31370660001"/>
    <s v="NTI"/>
    <n v="20088"/>
    <m/>
    <s v="PAGO A BID PRÉSTAMO 5039/OC-BO VCTO. 15-05-2025 POR CUENTA DE TGN , NTI. 020088 VALOR 15-05-2025 INTERESES CHF 1.365.075,51 CTA. 5970 CUENTA UNICA DEL TESORO DOLARES AMERICANOS LIB. 00099021001"/>
    <m/>
    <m/>
    <m/>
    <m/>
    <n v="1619114.87"/>
    <n v="0"/>
    <n v="11107128.01"/>
    <n v="0"/>
    <s v="NO_CONCILIADO"/>
  </r>
  <r>
    <x v="2"/>
    <m/>
    <x v="2"/>
    <x v="81"/>
    <s v="G31370670001"/>
    <s v="NTI"/>
    <n v="20085"/>
    <m/>
    <s v="PAGO A BID PRÉSTAMO 4769/OC-BO VCTO. 15-05-2025 POR CUENTA DE TGN , NTI. 020085 VALOR 15-05-2025 CAPITAL CHF 4.514.500,00 INTERESES CHF 272.414,26 CTA. 5970 CUENTA UNICA DEL TESORO DOLARES AMERICANOS LIB. 00099021001"/>
    <m/>
    <m/>
    <m/>
    <m/>
    <n v="5677754.8200000003"/>
    <n v="0"/>
    <n v="38949398.07"/>
    <n v="0"/>
    <s v="NO_CONCILIADO"/>
  </r>
  <r>
    <x v="4"/>
    <m/>
    <x v="4"/>
    <x v="81"/>
    <s v="S11269740002"/>
    <s v="CRV"/>
    <n v="1126974"/>
    <m/>
    <s v="||REGULARIZACION DE RECURSOS PENDIENTES DE APLICACIÓN DEL COMPROBANTE 1126252 DE FECHA 9/5/2025 REGISTRADO POR EL DPTO.DE OPERACIONES DE INVERSION EN ATENCIÓN A NOTA MMAYA/DGAA N°192/2025 (TRAM-632) DE LA FECHA ENVIADO POR EL MINISTERIO DEL MEDIO AMBIENTE Y AGUA. A LA LIB.00086018029 MMAYA-$U$-FORT.CAP.NAL.GEST.SUST.QUIM. Y RESID."/>
    <m/>
    <m/>
    <m/>
    <m/>
    <n v="0"/>
    <n v="123000"/>
    <n v="0"/>
    <n v="843780"/>
    <s v="NO_CONCILIADO"/>
  </r>
  <r>
    <x v="4"/>
    <m/>
    <x v="4"/>
    <x v="81"/>
    <s v="S11269750001"/>
    <s v="COB"/>
    <n v="1126975"/>
    <m/>
    <s v="COBRO DE||ÚTILES DE ESCRITORIO POR REG. DE COMP. CONTABLE N°1126974 DE LA FECHA, SEGÚN NOTA MMAYA/DGAA N°192/2025 DE LA FECHA ENVIADO POR EL MINISTERIO MEDIO AMBIENTE Y AGUA. COSTO ÚTILES DE ESCRITORIO DE LA LIB.00086018029 MMAYA-$U$-FORT.CAP.NAL.GEST.SUST.QUIM. Y RESID"/>
    <m/>
    <m/>
    <m/>
    <m/>
    <n v="8.75"/>
    <n v="0"/>
    <n v="60.03"/>
    <n v="0"/>
    <s v="NO_CONCILIADO"/>
  </r>
  <r>
    <x v="0"/>
    <m/>
    <x v="0"/>
    <x v="81"/>
    <s v="D00265530008"/>
    <s v="RVL"/>
    <n v="26553"/>
    <m/>
    <s v="AJUSTE COMPLEMENTARIO POR REVALORIZACION SALDOS DE ACTIVOS DE RESERVA Y OBLIGACIONES MONEDA EXTRANJERA (DOLARES) Saldo MO = -74067148.96 ;Bs/Mo: 6.86000000000 ;Saldo Bs: -508100641.86"/>
    <m/>
    <m/>
    <m/>
    <m/>
    <n v="0"/>
    <n v="0"/>
    <n v="0"/>
    <n v="0.01"/>
    <s v="NO_CONCILIADO"/>
  </r>
  <r>
    <x v="0"/>
    <m/>
    <x v="0"/>
    <x v="82"/>
    <s v="D00265590009"/>
    <s v="RVL"/>
    <n v="26559"/>
    <m/>
    <s v="AJUSTE COMPLEMENTARIO POR REVALORIZACION SALDOS DE ACTIVOS DE RESERVA Y OBLIGACIONES MONEDA EXTRANJERA (DOLARES) Saldo MO = -72028786.33 ;Bs/Mo: 6.86000000000 ;Saldo Bs: -494117474.23"/>
    <m/>
    <m/>
    <m/>
    <m/>
    <n v="0"/>
    <n v="0"/>
    <n v="0.01"/>
    <n v="0"/>
    <s v="NO_CONCILIADO"/>
  </r>
  <r>
    <x v="0"/>
    <m/>
    <x v="0"/>
    <x v="83"/>
    <s v="D00265680001"/>
    <s v="RVL"/>
    <n v="26568"/>
    <m/>
    <s v="AJUSTE COMPLEMENTARIO POR REVALORIZACION SALDOS DE ACTIVOS DE RESERVA Y OBLIGACIONES MONEDA EXTRANJERA (DOLARES) Saldo MO = -72052263.94 ;Bs/Mo: 6.86000000000 ;Saldo Bs: -494278530.62"/>
    <m/>
    <m/>
    <m/>
    <m/>
    <n v="0"/>
    <n v="0"/>
    <n v="0"/>
    <n v="0.01"/>
    <s v="NO_CONCILIADO"/>
  </r>
  <r>
    <x v="12"/>
    <m/>
    <x v="12"/>
    <x v="84"/>
    <s v="G31425670002"/>
    <s v="CRV"/>
    <n v="23421"/>
    <m/>
    <s v="DEVOLUCIÓN DE FONDOS SOLICITUD 054955-23421 DE PROCURADURIA GENERAL DEL ESTADO REF.: PAGO POR COSTAS SEGUN SENTENCIA A FRESHFIELDS BRUCKHAUS DERINGER CASO BANCO BILBAO VIZCAYA ARGENTARIA S. INFORME PGE-DGDA-INF 77-2025, SEGÚN R.D. 025/2023. LIB. 00099021001 TGN-RECURSOS ORDINARIOS-DOLARES AMERICANOS (5970)"/>
    <m/>
    <m/>
    <m/>
    <m/>
    <n v="0"/>
    <n v="26866.84"/>
    <n v="0"/>
    <n v="184306.52"/>
    <s v="NO_CONCILIADO"/>
  </r>
  <r>
    <x v="7"/>
    <m/>
    <x v="7"/>
    <x v="84"/>
    <s v="G31427260002"/>
    <s v="CRV"/>
    <n v="23449"/>
    <m/>
    <s v="DEVOLUCION DE FONDOS DE SOLIC.054998-23449 DE TGN DE 16/05/2025 REF.: PAGO COMITE INTERGUBERNAMENTAL COORDINADOR DE LOS PAISES DE LA CUENCA DEL PLATA, MEMBRESIA USD29.074,87, VRE-DGRM-UPIDH-CS-339/2025, SEGUN R.D. NO.025/2023. LIB. 00099021001 TGN-RECURSOS ORDINARIOS-DOLARES AMERICANOS (5970)"/>
    <m/>
    <m/>
    <m/>
    <m/>
    <n v="0"/>
    <n v="29074.87"/>
    <n v="0"/>
    <n v="199453.61"/>
    <s v="NO_CONCILIADO"/>
  </r>
  <r>
    <x v="2"/>
    <m/>
    <x v="2"/>
    <x v="84"/>
    <s v="S11271820001"/>
    <s v="NTI"/>
    <n v="1127182"/>
    <m/>
    <s v="||PAGO PRÉSTAMO BID 803-SF-BO VCTO. 20-05-2025 POR CUENTA DEL TGN, NTI. 019955 VALOR 20-05-025 CAPITAL USD 83.325.,60 INTERESES USD 4.166,28 CTA. 5970 CUENTA ÚNICA DEL TESORO DÓLARES AMERICANOS LIB. 00099021001"/>
    <m/>
    <m/>
    <m/>
    <m/>
    <n v="87491.88"/>
    <n v="0"/>
    <n v="600194.30000000005"/>
    <n v="0"/>
    <s v="NO_CONCILIADO"/>
  </r>
  <r>
    <x v="0"/>
    <m/>
    <x v="0"/>
    <x v="84"/>
    <s v="D00265800012"/>
    <s v="RVL"/>
    <n v="26580"/>
    <m/>
    <s v="AJUSTE COMPLEMENTARIO POR REVALORIZACION SALDOS DE ACTIVOS DE RESERVA Y OBLIGACIONES MONEDA EXTRANJERA (DOLARES) Saldo MO = -65161771.58 ;Bs/Mo: 6.86000000000 ;Saldo Bs: -447009753.05"/>
    <m/>
    <m/>
    <m/>
    <m/>
    <n v="0"/>
    <n v="0"/>
    <n v="0.01"/>
    <n v="0"/>
    <s v="NO_CONCILIADO"/>
  </r>
  <r>
    <x v="10"/>
    <m/>
    <x v="10"/>
    <x v="85"/>
    <s v="S11272910001"/>
    <s v="COB"/>
    <n v="1127291"/>
    <m/>
    <s v="'COBRO DE'||ÚTILES DE ESCRITORIO POR EL COMPROBANTE N°1127290 Y NOTA CITE: RIBB/UAF/SCO N°009/25 DEL REGISTRO INTERNACIONAL BOLIVIANO DE BUQUES DE FECHA 29/01/2025 (HRE-TSO-1880). (SECTOR PÚBLICO). DÉBITO DE LA LIBRETA 00020061101 MIN.DEF.-RIBB-ING.VARIOS USD."/>
    <m/>
    <m/>
    <m/>
    <m/>
    <n v="8.75"/>
    <n v="0"/>
    <n v="60.03"/>
    <n v="0"/>
    <s v="NO_CONCILIADO"/>
  </r>
  <r>
    <x v="13"/>
    <m/>
    <x v="13"/>
    <x v="86"/>
    <s v="G31459040002"/>
    <s v="CRV"/>
    <n v="3145904"/>
    <m/>
    <s v="TRANSFERENCIA RECIBIDA DEL EXTERIOR SEGÚN MENSAJES SWIFT Nos. 6935-6922 (REM.EXT.) DE FECHA 22-05-2025 POR DESEMBOLSO DE BID PRÉSTAMO 5802/KI-BO REQ 00003 BO 2025033084 LIBRETA N° 00514014309 ENDE- USD. PROY. COMPONENTE I - PERIII 5802 KI-BO"/>
    <m/>
    <m/>
    <m/>
    <m/>
    <n v="0"/>
    <n v="11999970"/>
    <n v="0"/>
    <n v="82319794.200000003"/>
    <s v="NO_CONCILIADO"/>
  </r>
  <r>
    <x v="0"/>
    <m/>
    <x v="0"/>
    <x v="86"/>
    <s v="J06377360002"/>
    <s v="NTE"/>
    <n v="11984889"/>
    <m/>
    <s v="A:00099021001 Transferencia de recursos a solicitud el Fondo de Desarrollo del Sistema Financiero y de Apoyo al Sector Productivo dependiente del Ministerio de Planificación del Desarrollo mediante nota CITE: FSF-DAA-NE-1688/2025 Informe FSF-DAA-INF-782/2025 (operación bimonetaria) para el pago a beneficiarios (TC 6,86) H.R 2025-21029-R."/>
    <m/>
    <m/>
    <m/>
    <m/>
    <n v="0"/>
    <n v="1201594.92"/>
    <n v="0"/>
    <n v="8242941.1500000004"/>
    <s v="NO_CONCILIADO"/>
  </r>
  <r>
    <x v="13"/>
    <m/>
    <x v="13"/>
    <x v="86"/>
    <s v="G31459040003"/>
    <s v="COB"/>
    <n v="3145904"/>
    <m/>
    <s v="TRANSFERENCIA RECIBIDA DEL EXTERIOR SEGÚN MENSAJES SWIFT Nos. 6935-6922 (REM.EXT.) DE FECHA 22-05-2025 POR DESEMBOLSO DE BID PRÉSTAMO 5802/KI-BO REQ 00003 BO 2025033084 LIBRETA N° 00514012004 ENDE - GESTION ADMINISTRATIVA REF.: UTILES DE ESCRITORIO"/>
    <m/>
    <m/>
    <m/>
    <m/>
    <n v="8.75"/>
    <n v="0"/>
    <n v="60.03"/>
    <n v="0"/>
    <s v="NO_CONCILIADO"/>
  </r>
  <r>
    <x v="0"/>
    <m/>
    <x v="0"/>
    <x v="86"/>
    <s v="D00265910008"/>
    <s v="RVL"/>
    <n v="26591"/>
    <m/>
    <s v="AJUSTE COMPLEMENTARIO POR REVALORIZACION SALDOS DE ACTIVOS DE RESERVA Y OBLIGACIONES MONEDA EXTRANJERA (DOLARES) Saldo MO = -78762084.99 ;Bs/Mo: 6.86000000000 ;Saldo Bs: -540307903.04"/>
    <m/>
    <m/>
    <m/>
    <m/>
    <n v="0"/>
    <n v="0"/>
    <n v="0.01"/>
    <n v="0"/>
    <s v="NO_CONCILIADO"/>
  </r>
  <r>
    <x v="7"/>
    <m/>
    <x v="7"/>
    <x v="87"/>
    <s v="O22894600002"/>
    <s v="BOD"/>
    <n v="2289460"/>
    <m/>
    <s v="00010011102 DEPOSITO DE EFECTIVO, DEPOSITANTE: YHAMILA MAYDE QUISPE MAMANI, CONCEPTO: RECAUDACION TIMBRE, CUENTA DE DEPOSITO: CUENTA UNICA DEL TESORO EN DOLARES AMERICANOS"/>
    <m/>
    <m/>
    <m/>
    <m/>
    <n v="0"/>
    <n v="100"/>
    <n v="0"/>
    <n v="686"/>
    <s v="NO_CONCILIADO"/>
  </r>
  <r>
    <x v="2"/>
    <m/>
    <x v="2"/>
    <x v="87"/>
    <s v="J06378990002"/>
    <s v="NTE"/>
    <n v="11996444"/>
    <m/>
    <s v="A:00099021001 Transferencia de recursos a solicitud del Fondo de Desarrollo del Sistema Financiero y de Apoyo al Sector Productivo mediante nota CITE: FSF-DAA-NE- Nos 1499 Y 1685/2025 Informe FSF-DAA-INF-474/2025 y notas internas MEFP/VTCP/DGCP/UF/Nos 171 y 200/2025 de la Dirección General de Crédito Público (operación bimonetaria) para pago de sueldo adeudados (TC 6,86) H.R. 2025- 18128, 21045-R"/>
    <m/>
    <m/>
    <m/>
    <m/>
    <n v="0"/>
    <n v="4648.5"/>
    <n v="0"/>
    <n v="31888.71"/>
    <s v="NO_CONCILIADO"/>
  </r>
  <r>
    <x v="0"/>
    <m/>
    <x v="0"/>
    <x v="87"/>
    <s v="D00266150008"/>
    <s v="RVL"/>
    <n v="26615"/>
    <m/>
    <s v="AJUSTE COMPLEMENTARIO POR REVALORIZACION SALDOS DE ACTIVOS DE RESERVA Y OBLIGACIONES MONEDA EXTRANJERA (DOLARES) Saldo MO = -78186543.41 ;Bs/Mo: 6.86000000000 ;Saldo Bs: -536359687.80"/>
    <m/>
    <m/>
    <m/>
    <m/>
    <n v="0"/>
    <n v="0"/>
    <n v="0.01"/>
    <n v="0"/>
    <s v="NO_CONCILIADO"/>
  </r>
  <r>
    <x v="2"/>
    <m/>
    <x v="2"/>
    <x v="88"/>
    <s v="G31506460001"/>
    <s v="NTI"/>
    <n v="20075"/>
    <m/>
    <s v="PAGO A BID PRÉSTAMO 2880/BL-BO VCTO. 25-05-2025 POR CUENTA DE TGN , NTI. 020075 VALOR 27-05-2025 INTERESES USD 56,26 CTA. 5970 CUENTA UNICA DEL TESORO DOLARES AMERICANOS LIB. 00099021001"/>
    <m/>
    <m/>
    <m/>
    <m/>
    <n v="56.26"/>
    <n v="0"/>
    <n v="385.94"/>
    <n v="0"/>
    <s v="NO_CONCILIADO"/>
  </r>
  <r>
    <x v="2"/>
    <m/>
    <x v="2"/>
    <x v="88"/>
    <s v="G31506430001"/>
    <s v="NTI"/>
    <n v="20171"/>
    <m/>
    <s v="PAGO A BID PRÉSTAMO 2880/BL-BO VCTO. 25-05-2025 POR CUENTA DE TGN , NTI. 020171 VALOR 27-05-2025 CAPITAL USD 8.879,92 INTERESES USD 5.079,41 COMISIONES USD 470,65 CTA. 5970 CUENTA UNICA DEL TESORO DOLARES AMERICANOS LIB. 00099021001"/>
    <m/>
    <m/>
    <m/>
    <m/>
    <n v="14429.98"/>
    <n v="0"/>
    <n v="98989.66"/>
    <n v="0"/>
    <s v="NO_CONCILIADO"/>
  </r>
  <r>
    <x v="2"/>
    <m/>
    <x v="2"/>
    <x v="88"/>
    <s v="S11276180001"/>
    <s v="NTI"/>
    <n v="1127618"/>
    <m/>
    <s v="||PAGO A BID PRESTAMO 1101-SF-BO VCTO. 25-05-2025 POR CUENTA DEL TGN, SEGUN COD.LIQ. 019963 DEL 22-05-2025, VALOR 27-05-2025 CAPITAL USD1.227.710,40 INTERES USD425.928,84 LIBRETA NRO. 00099021001 TGN-RECURSOS ORDINARIOS-DOLARES AMERICANOS (5970)"/>
    <m/>
    <m/>
    <m/>
    <m/>
    <n v="1653639.24"/>
    <n v="0"/>
    <n v="11343965.189999999"/>
    <n v="0"/>
    <s v="NO_CONCILIADO"/>
  </r>
  <r>
    <x v="2"/>
    <m/>
    <x v="2"/>
    <x v="88"/>
    <s v="S11276200001"/>
    <s v="NTI"/>
    <n v="1127620"/>
    <m/>
    <s v="||PAGO A BID PRESTAMO 1099-SF-BO VCTO. 25-05-2025 POR CUENTA DEL TGN, SEGUN COD.LIQ. 019962 DEL 22-05-2025, VALOR 27-05-2025 CAPITAL USD322.323,01 INTERES USD111.823,33 LIBRETA NRO. 00099021001 TGN-RECURSOS ORDINARIOS-DOLARES AMERICANOS (5970)"/>
    <m/>
    <m/>
    <m/>
    <m/>
    <n v="434146.34"/>
    <n v="0"/>
    <n v="2978243.89"/>
    <n v="0"/>
    <s v="NO_CONCILIADO"/>
  </r>
  <r>
    <x v="2"/>
    <m/>
    <x v="2"/>
    <x v="88"/>
    <s v="J06379790002"/>
    <s v="NTE"/>
    <n v="12089725"/>
    <m/>
    <s v="A:00099021001 Transferencia de recursos a solicitud del Fondo de Desarrollo del Sistema Financiero y de Apoyo al Sector Productivo mediante nota CITE: FSF-DAA-NE- 1691/2025 Informe FSF-DFGC-INF-673/2025 y nota interna MEFP/VTCP/DGCP/UF/N°199/2025 de la Dirección General de Crédito Público H.R. 2025-21038-R"/>
    <m/>
    <m/>
    <m/>
    <m/>
    <n v="0"/>
    <n v="18420.14"/>
    <n v="0"/>
    <n v="126362.16"/>
    <s v="NO_CONCILIADO"/>
  </r>
  <r>
    <x v="0"/>
    <m/>
    <x v="0"/>
    <x v="88"/>
    <s v="J06379810002"/>
    <s v="NTE"/>
    <n v="12089827"/>
    <m/>
    <s v="A:00099021001 Transferencia de recursos a solicitud del Fondo de Desarrollo del Sistema Financiero y de Apoyo al Sector Productivo dependiente del Ministerio de Planificación del Desarrollo mediante nota CITE: FSF-DAA-NE- 1744/2025 Informe FSF-DFGC-DJ-INF-666/2025 (operación bimonetaria) para el cierre del Programa de Electrificación Rural - Fotovoltaicos (TC 6,86) H.R. 2025-21581-R"/>
    <m/>
    <m/>
    <m/>
    <m/>
    <n v="0"/>
    <n v="83711.350000000006"/>
    <n v="0"/>
    <n v="574259.86"/>
    <s v="NO_CONCILIADO"/>
  </r>
  <r>
    <x v="1"/>
    <m/>
    <x v="1"/>
    <x v="88"/>
    <s v="S11276760002"/>
    <s v="CRV"/>
    <n v="1127676"/>
    <m/>
    <s v="||TRANSFERENCIA DE FONDOS NOTA CITE: MEFP/VTCP/DGPOT/UPCFTGN/N°535/2025 DE LA FECHA ENVIADA POR EL MINISTERIO DE ECONOMÍA Y FINANZAS PÚBLICAS (HRE-TSO-693). ABONO A LA LIBRETA N°00513012005 YPFB  OPERACIONES EXTRAORDINARIAS USD"/>
    <m/>
    <m/>
    <m/>
    <m/>
    <n v="0"/>
    <n v="35853164"/>
    <n v="0"/>
    <n v="245952705.03999999"/>
    <s v="NO_CONCILIADO"/>
  </r>
  <r>
    <x v="0"/>
    <m/>
    <x v="0"/>
    <x v="88"/>
    <s v="D00266220014"/>
    <s v="RVL"/>
    <n v="26622"/>
    <m/>
    <s v="AJUSTE COMPLEMENTARIO POR REVALORIZACION SALDOS DE ACTIVOS DE RESERVA Y OBLIGACIONES MONEDA EXTRANJERA (DOLARES) Saldo MO = -104795443.12 ;Bs/Mo: 6.86000000000 ;Saldo Bs: -718896739.81"/>
    <m/>
    <m/>
    <m/>
    <m/>
    <n v="0"/>
    <n v="0"/>
    <n v="0.01"/>
    <n v="0"/>
    <s v="NO_CONCILIADO"/>
  </r>
  <r>
    <x v="3"/>
    <m/>
    <x v="3"/>
    <x v="89"/>
    <s v="G31525240002"/>
    <s v="CRV"/>
    <n v="3152524"/>
    <m/>
    <s v="TRANSFERENCIA RECIBIDA DEL EXTERIOR SEGÚN MENSAJES SWIFT Nos. 7196-7195 (REM.EXT.) DE FECHA 28-05-2025 POR DESEMBOLSO DE FONPLATA PRÉSTAMO BOL 33/2019 DESEMB.NRO. 13 LIBRETA N° 00291014380 ABC-USD-BOL-33/2019 CONST. ACHERAL-CHOERE"/>
    <m/>
    <m/>
    <m/>
    <m/>
    <n v="0"/>
    <n v="3500000"/>
    <n v="0"/>
    <n v="24010000"/>
    <s v="NO_CONCILIADO"/>
  </r>
  <r>
    <x v="0"/>
    <m/>
    <x v="0"/>
    <x v="89"/>
    <s v="D00266260011"/>
    <s v="RVL"/>
    <n v="26626"/>
    <m/>
    <s v="AJUSTE COMPLEMENTARIO POR REVALORIZACION SALDOS DE ACTIVOS DE RESERVA Y OBLIGACIONES MONEDA EXTRANJERA (DOLARES) Saldo MO = -68027422.29 ;Bs/Mo: 6.86000000000 ;Saldo Bs: -466668116.90"/>
    <m/>
    <m/>
    <m/>
    <m/>
    <n v="0"/>
    <n v="0"/>
    <n v="0"/>
    <n v="0.01"/>
    <s v="NO_CONCILIADO"/>
  </r>
  <r>
    <x v="10"/>
    <m/>
    <x v="10"/>
    <x v="90"/>
    <s v="S11278340001"/>
    <s v="COB"/>
    <n v="1127834"/>
    <m/>
    <s v="'COBRO DE'||ÚTILES DE ESCRITORIO POR EL COMPROBANTE N°1127833 Y NOTA CITE: RIBB/UAF/SCO N°009/25 DEL REGISTRO INTERNACIONAL BOLIVIANO DE BUQUES DE FECHA 29/01/2025 (HRE-TSO-1880). (SECTOR PÚBLICO). DÉBITO DE LA LIBRETA 00020061101 MIN.DEF.-RIBB-ING.VARIOS USD."/>
    <m/>
    <m/>
    <m/>
    <m/>
    <n v="8.75"/>
    <n v="0"/>
    <n v="60.03"/>
    <n v="0"/>
    <s v="NO_CONCILIADO"/>
  </r>
  <r>
    <x v="0"/>
    <m/>
    <x v="0"/>
    <x v="91"/>
    <s v="D00266370010"/>
    <s v="RVL"/>
    <n v="26637"/>
    <m/>
    <s v="AJUSTE COMPLEMENTARIO POR REVALORIZACION SALDOS DE ACTIVOS DE RESERVA Y OBLIGACIONES MONEDA EXTRANJERA (DOLARES) Saldo MO = -62121615.11 ;Bs/Mo: 6.86000000000 ;Saldo Bs: -426154279.66"/>
    <m/>
    <m/>
    <m/>
    <m/>
    <n v="0"/>
    <n v="0"/>
    <n v="0.01"/>
    <n v="0"/>
    <s v="NO_CONCILIADO"/>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
  <r>
    <x v="0"/>
    <n v="1"/>
    <x v="0"/>
    <x v="0"/>
    <n v="8"/>
    <s v="00086011109"/>
    <s v="De: 00086011109 A:00066011102 Débito Automático (DA) según CITE: MPD/VIPFE/DGPP/UP-NE 2385/2024, Inf. Legal MPD/VIPFE/DGPP/UP-INF 0885/2024 e Inf. Técnico MPD/VIPFE/DGPP/UP-INF 0865/2024 y la nota de la DGAJ del MEFP que recomienda la viabi"/>
    <m/>
    <m/>
    <m/>
    <m/>
    <m/>
    <m/>
    <n v="20676.61"/>
    <n v="0"/>
    <n v="20676.61"/>
  </r>
  <r>
    <x v="1"/>
    <n v="3"/>
    <x v="1"/>
    <x v="1"/>
    <n v="117"/>
    <s v="00291034302"/>
    <s v="De: 00099021001 A:00291034302 Transferencia de recursos a solicitud de la Administradora Boliviana de Carreteras mediante nota CITE: ABC/GNA/SAF/ATE/2025-0066 (operación bimonetaria), para el pago a beneficiarios (TC 6,86) H.R 2025-02056-R."/>
    <m/>
    <m/>
    <m/>
    <m/>
    <m/>
    <m/>
    <n v="0"/>
    <n v="4116000"/>
    <n v="4116000"/>
  </r>
  <r>
    <x v="1"/>
    <n v="3"/>
    <x v="1"/>
    <x v="1"/>
    <n v="118"/>
    <s v="00291034305"/>
    <s v="De: 00099021001 A:00291034305 Transferencia de recursos a solicitud de la Administradora Boliviana de Carreteras mediante nota CITE: ABC/GNA/SAF/ATE/2025-0066 (operación bimonetaria), para el pago a beneficiarios (TC 6,86) H.R 2025-02056-R."/>
    <m/>
    <m/>
    <m/>
    <m/>
    <m/>
    <m/>
    <n v="0"/>
    <n v="10290000"/>
    <n v="10290000"/>
  </r>
  <r>
    <x v="1"/>
    <n v="3"/>
    <x v="1"/>
    <x v="1"/>
    <n v="119"/>
    <s v="00291034303"/>
    <s v="De: 00099021001 A:00291034303 Transferencia de recursos a solicitud de la Administradora Boliviana de Carreteras mediante nota CITE: ABC/GNA/SAF/ATE/2025-0066 (operación bimonetaria), para el pago a beneficiarios (TC 6,86) H.R 2025-02056-R."/>
    <m/>
    <m/>
    <m/>
    <m/>
    <m/>
    <m/>
    <n v="0"/>
    <n v="20580000"/>
    <n v="20580000"/>
  </r>
  <r>
    <x v="0"/>
    <n v="1"/>
    <x v="0"/>
    <x v="2"/>
    <n v="171"/>
    <s v="00086014407"/>
    <s v="De: 00086014407 A:00099021001 Transferencia de Recursos a solicitud del Ministerio de Medio Ambiente y Agua mediante nota CITE: MMAYA/DGAA N°025/2025, por concepto de deposito erróneo, correspondiente a saldos no ejecutados del Proyecto Ma"/>
    <m/>
    <m/>
    <m/>
    <m/>
    <m/>
    <m/>
    <n v="20899.22"/>
    <n v="0"/>
    <n v="20899.22"/>
  </r>
  <r>
    <x v="2"/>
    <n v="2"/>
    <x v="2"/>
    <x v="2"/>
    <n v="171"/>
    <s v="00099021001"/>
    <s v="De: 00086014407 A:00099021001 Transferencia de Recursos a solicitud del Ministerio de Medio Ambiente y Agua mediante nota CITE: MMAYA/DGAA N°025/2025, por concepto de deposito erróneo, correspondiente a saldos no ejecutados del Proyecto Ma"/>
    <m/>
    <m/>
    <m/>
    <m/>
    <m/>
    <m/>
    <n v="0"/>
    <n v="20899.22"/>
    <n v="20899.22"/>
  </r>
  <r>
    <x v="1"/>
    <n v="1"/>
    <x v="1"/>
    <x v="3"/>
    <n v="304"/>
    <s v="00291014351"/>
    <s v="De: 00099021001 A:00291014351 Transferencia de recursos a solicitud de la Administradora Boliviana de Carreteras mediante nota CITE: ABC/GNA/SAF/ATE/2025-0226 (operación bimonetaria), para pagos a beneficiarios (TC 6,86) H.R 2025-04962-R."/>
    <m/>
    <m/>
    <m/>
    <m/>
    <m/>
    <m/>
    <n v="0"/>
    <n v="21948123.550000001"/>
    <n v="21948123.550000001"/>
  </r>
  <r>
    <x v="1"/>
    <n v="1"/>
    <x v="1"/>
    <x v="3"/>
    <n v="306"/>
    <s v="00291014381"/>
    <s v="De: 00099021001 A:00291014381 Transferencia de recursos a solicitud de la Administradora Boliviana de Carreteras mediante nota CITE: ABC/GNA/SAF/ATE/2025-0226 (operación bimonetaria), para pagos a beneficiarios (TC 6,86) H.R 2025-04962-R."/>
    <m/>
    <m/>
    <m/>
    <m/>
    <m/>
    <m/>
    <n v="0"/>
    <n v="10290000"/>
    <n v="10290000"/>
  </r>
  <r>
    <x v="1"/>
    <n v="8"/>
    <x v="1"/>
    <x v="3"/>
    <n v="309"/>
    <s v="00291084302"/>
    <s v="De: 00099021001 A:00291084302 Transferencia de recursos a solicitud de la Administradora Boliviana de Carreteras mediante nota CITE: ABC/GNA/SAF/ATE/2025-0220 (operación bimonetaria), para pagos a beneficiarios (TC 6,86) H.R 2025-04773-R."/>
    <m/>
    <m/>
    <m/>
    <m/>
    <m/>
    <m/>
    <n v="0"/>
    <n v="8232000"/>
    <n v="8232000"/>
  </r>
  <r>
    <x v="1"/>
    <n v="1"/>
    <x v="1"/>
    <x v="3"/>
    <n v="310"/>
    <s v="00291014380"/>
    <s v="De: 00099021001 A:00291014380 Transferencia de recursos a solicitud de la Administradora Boliviana de Carreteras mediante nota CITE: ABC/GNA/SAF/ATE/2025-0220 (operación bimonetaria), para pagos a beneficiarios (TC 6,86) H.R 2025-04773-R."/>
    <m/>
    <m/>
    <m/>
    <m/>
    <m/>
    <m/>
    <n v="0"/>
    <n v="1804214.3"/>
    <n v="1804214.3"/>
  </r>
  <r>
    <x v="1"/>
    <n v="1"/>
    <x v="1"/>
    <x v="3"/>
    <n v="312"/>
    <s v="00291014369"/>
    <s v="De: 00099021001 A:00291014369 Transferencia de recursos a solicitud de la Administradora Boliviana de Carreteras mediante nota CITE: ABC/GNA/SAF/ATE/2025-0188 (operación bimonetaria), para pagos a beneficiarios (TC 6,86) H.R 2025-04210-R."/>
    <m/>
    <m/>
    <m/>
    <m/>
    <m/>
    <m/>
    <n v="0"/>
    <n v="20580000"/>
    <n v="20580000"/>
  </r>
  <r>
    <x v="1"/>
    <n v="3"/>
    <x v="1"/>
    <x v="3"/>
    <n v="313"/>
    <s v="00291034306"/>
    <s v="De: 00099021001 A:00291034306 Transferencia de recursos a solicitud de la Administradora Boliviana de Carreteras mediante nota CITE: ABC/GNA/SAF/ATE/2025-0188 (operación bimonetaria), para pagos a beneficiarios (TC 6,86) H.R 2025-04210-R."/>
    <m/>
    <m/>
    <m/>
    <m/>
    <m/>
    <m/>
    <n v="0"/>
    <n v="68600000"/>
    <n v="68600000"/>
  </r>
  <r>
    <x v="1"/>
    <n v="8"/>
    <x v="1"/>
    <x v="4"/>
    <n v="330"/>
    <s v="00291084302"/>
    <s v="De: 00099021001 A:00291084302 Transferencia de recursos a solicitud de la Administradora Boliviana de Carreteras mediante nota CITE: ABC/GNA/SAF/ATE/2025-0231 (operación bimonetaria), para pagos a beneficiarios (TC 6,86) H.R 2025-05424-R."/>
    <m/>
    <m/>
    <m/>
    <m/>
    <m/>
    <m/>
    <n v="0"/>
    <n v="6860000"/>
    <n v="6860000"/>
  </r>
  <r>
    <x v="1"/>
    <n v="1"/>
    <x v="1"/>
    <x v="4"/>
    <n v="332"/>
    <s v="00291014372"/>
    <s v="De: 00099021001 A:00291014372 Transferencia de recursos a solicitud de la Administradora Boliviana de Carreteras mediante nota CITE: ABC/GNA/SAF/ATE/2025-0231 (operación bimonetaria), para pagos a beneficiarios (TC 6,86) H.R 2025-05424-R."/>
    <m/>
    <m/>
    <m/>
    <m/>
    <m/>
    <m/>
    <n v="0"/>
    <n v="9862084.3800000008"/>
    <n v="9862084.3800000008"/>
  </r>
  <r>
    <x v="1"/>
    <n v="1"/>
    <x v="1"/>
    <x v="5"/>
    <n v="344"/>
    <s v="00291014380"/>
    <s v="De: 00099021001 A:00291014380 Transferencia de recursos a solicitud de la Administradora Boliviana de Carreteras mediante nota CITE: ABC/GNA/SAF/ATE/2025-0235 (operación bimonetaria), para pagos a beneficiarios (TC 6,86) H.R 2025-05652-R."/>
    <m/>
    <m/>
    <m/>
    <m/>
    <m/>
    <m/>
    <n v="0"/>
    <n v="3239037.97"/>
    <n v="3239037.97"/>
  </r>
  <r>
    <x v="3"/>
    <n v="1"/>
    <x v="2"/>
    <x v="6"/>
    <n v="391"/>
    <s v="00099014102"/>
    <s v="De: 00099014102 A:00190012002 Transferencia de recursos a solicitud de la Unidad de Administración e Información Salarial mediante nota CITE: MEFP/VTCP/DGPOT/UAIS/No. 002/2025 para atender la solicitud de la Autoridad Jurisdiccional Adminis"/>
    <m/>
    <m/>
    <m/>
    <m/>
    <m/>
    <m/>
    <n v="3389.16"/>
    <n v="0"/>
    <n v="3389.16"/>
  </r>
  <r>
    <x v="4"/>
    <n v="1"/>
    <x v="3"/>
    <x v="6"/>
    <n v="391"/>
    <s v="00190012002"/>
    <s v="De: 00099014102 A:00190012002 Transferencia de recursos a solicitud de la Unidad de Administración e Información Salarial mediante nota CITE: MEFP/VTCP/DGPOT/UAIS/No. 002/2025 para atender la solicitud de la Autoridad Jurisdiccional Adminis"/>
    <m/>
    <m/>
    <m/>
    <m/>
    <m/>
    <m/>
    <n v="0"/>
    <n v="3389.16"/>
    <n v="3389.16"/>
  </r>
  <r>
    <x v="1"/>
    <n v="1"/>
    <x v="1"/>
    <x v="7"/>
    <n v="405"/>
    <s v="00291012009"/>
    <s v="De: 00291012009 A:00099021001 De: 00291012009 A:00099021001 Transferencia a solicitud de la Dirección General de Crédito Público mediante nota CITE: MEFP/VTCP/DGCP/UODP/N°013/2025 en cumplimiento a lo establecido en el parágrafo III de la D"/>
    <m/>
    <m/>
    <m/>
    <m/>
    <m/>
    <m/>
    <n v="1396231.37"/>
    <n v="0"/>
    <n v="1396231.37"/>
  </r>
  <r>
    <x v="1"/>
    <n v="1"/>
    <x v="1"/>
    <x v="7"/>
    <n v="404"/>
    <s v="00291014369"/>
    <s v="De: 00099021001 A:00291014369 Transferencia de recursos a solicitud de la Administradora Boliviana de Carreteras mediante nota CITE: ABC/GNA/SAF/ATE/2025-0279 (operación bimonetaria), para pagos a beneficiarios (TC 6,86) H.R 2025-06977-R."/>
    <m/>
    <m/>
    <m/>
    <m/>
    <m/>
    <m/>
    <n v="0"/>
    <n v="20580000"/>
    <n v="20580000"/>
  </r>
  <r>
    <x v="2"/>
    <n v="2"/>
    <x v="2"/>
    <x v="7"/>
    <n v="405"/>
    <s v="00099021001"/>
    <s v="De: 00291012009 A:00099021001 De: 00291012009 A:00099021001 Transferencia a solicitud de la Dirección General de Crédito Público mediante nota CITE: MEFP/VTCP/DGCP/UODP/N°013/2025 en cumplimiento a lo establecido en el parágrafo III de la D"/>
    <m/>
    <m/>
    <m/>
    <m/>
    <m/>
    <m/>
    <n v="0"/>
    <n v="1396231.37"/>
    <n v="1396231.37"/>
  </r>
  <r>
    <x v="2"/>
    <n v="2"/>
    <x v="2"/>
    <x v="7"/>
    <n v="406"/>
    <s v="00099021001"/>
    <s v="De: 00046021109 A:00099021001 De: 00046021109 A:00099021001 Transferencia a solicitud de la Dirección General de Crédito Público mediante nota CITE: MEFP/VTCP/DGCP/UODP/N°013/2025 en cumplimiento a lo establecido en el parágrafo III de la D"/>
    <m/>
    <m/>
    <m/>
    <m/>
    <m/>
    <m/>
    <n v="0"/>
    <n v="55735.51"/>
    <n v="55735.51"/>
  </r>
  <r>
    <x v="5"/>
    <n v="12"/>
    <x v="4"/>
    <x v="8"/>
    <n v="423"/>
    <s v="00081127004"/>
    <s v="De: 00081127004 A:00066047003 Transferencia de recursos a solicitud del Ministerio de Obras Públicas, Servicios y Vivienda mediante nota CITE: CAR/MOPSV/VMT/DGTA/UTA N°0022/2025 cierre Proyecto Mejoramiento y Ampliación del Aeropuerto de Gu"/>
    <m/>
    <m/>
    <m/>
    <m/>
    <m/>
    <m/>
    <n v="0.01"/>
    <n v="0"/>
    <n v="0.01"/>
  </r>
  <r>
    <x v="6"/>
    <n v="5"/>
    <x v="5"/>
    <x v="8"/>
    <n v="422"/>
    <s v="00046057009"/>
    <s v="De: 00099021001 A:00046057009 Transferencia de recursos a solicitud del Ministerio de Salud y Deportes mediante nota CITE: MSyD/DGP/UGESPRO/FRISDP/CE/7/2025 (operación bimonetaria), para la ejecución del Programa Mejora en la Accesibilidad"/>
    <m/>
    <m/>
    <m/>
    <m/>
    <m/>
    <m/>
    <n v="0"/>
    <n v="556540.96"/>
    <n v="556540.96"/>
  </r>
  <r>
    <x v="0"/>
    <n v="4"/>
    <x v="0"/>
    <x v="9"/>
    <n v="543"/>
    <s v="00086047008"/>
    <s v="De: 00099021001 A:00086047008 Transferencia de Recursos a solicitud de la Unidad de Coordinación y Ejecución del Programa Más Inversión para Riego UCEP MI RIEGO dependiente del Ministerio de Medio Ambiente y Agua mediante nota CITE: UCEP-M"/>
    <m/>
    <m/>
    <m/>
    <m/>
    <m/>
    <m/>
    <n v="0"/>
    <n v="1514634.84"/>
    <n v="1514634.84"/>
  </r>
  <r>
    <x v="1"/>
    <n v="1"/>
    <x v="1"/>
    <x v="10"/>
    <n v="554"/>
    <s v="00291012009"/>
    <s v="De: 00291012009 A:00099021001 Transferencia de recursos a solicitud de la Dirección General de Crédito Público mediante nota CITE: MEFP/VTCP/DGCP/UODP/N°111/2025 en cumplimiento a lo establecido en el parágrafo III de la Disposición Adicion"/>
    <m/>
    <m/>
    <m/>
    <m/>
    <m/>
    <m/>
    <n v="5253790.47"/>
    <n v="0"/>
    <n v="5253790.47"/>
  </r>
  <r>
    <x v="7"/>
    <n v="1"/>
    <x v="6"/>
    <x v="10"/>
    <n v="557"/>
    <s v="00253014115"/>
    <s v="De: 00253014115 A:00099021001 Transferencia de recursos a solicitud de la Dirección General de Crédito Público mediante nota CITE: MEFP/VTCP/DGCP/UODP/N°111/2025 en cumplimiento a lo establecido en el parágrafo III de la Disposición Adicion"/>
    <m/>
    <m/>
    <m/>
    <m/>
    <m/>
    <m/>
    <n v="66186.720000000001"/>
    <n v="0"/>
    <n v="66186.720000000001"/>
  </r>
  <r>
    <x v="1"/>
    <n v="8"/>
    <x v="1"/>
    <x v="10"/>
    <n v="551"/>
    <s v="00291084302"/>
    <s v="De: 00099021001 A:00291084302 Transferencia de recursos a solicitud de la Administradora Boliviana de Carreteras mediante nota CITE: ABC/GNA/SAF/ATE/2025-0379 (operación bimonetaria), para pagos a beneficiarios (TC 6,86) H.R 2025-09064-R."/>
    <m/>
    <m/>
    <m/>
    <m/>
    <m/>
    <m/>
    <n v="0"/>
    <n v="11662000"/>
    <n v="11662000"/>
  </r>
  <r>
    <x v="1"/>
    <n v="1"/>
    <x v="1"/>
    <x v="10"/>
    <n v="553"/>
    <s v="00291014380"/>
    <s v="De: 00099021001 A:00291014380 Transferencia de recursos a solicitud de la Administradora Boliviana de Carreteras mediante nota CITE: ABC/GNA/SAF/ATE/2025-0379 (operación bimonetaria), para pagos a beneficiarios (TC 6,86) H.R 2025-09064-R."/>
    <m/>
    <m/>
    <m/>
    <m/>
    <m/>
    <m/>
    <n v="0"/>
    <n v="8681504.4499999993"/>
    <n v="8681504.4499999993"/>
  </r>
  <r>
    <x v="2"/>
    <n v="2"/>
    <x v="2"/>
    <x v="10"/>
    <n v="554"/>
    <s v="00099021001"/>
    <s v="De: 00291012009 A:00099021001 Transferencia de recursos a solicitud de la Dirección General de Crédito Público mediante nota CITE: MEFP/VTCP/DGCP/UODP/N°111/2025 en cumplimiento a lo establecido en el parágrafo III de la Disposición Adicion"/>
    <m/>
    <m/>
    <m/>
    <m/>
    <m/>
    <m/>
    <n v="0"/>
    <n v="5253790.47"/>
    <n v="5253790.47"/>
  </r>
  <r>
    <x v="2"/>
    <n v="2"/>
    <x v="2"/>
    <x v="10"/>
    <n v="557"/>
    <s v="00099021001"/>
    <s v="De: 00253014115 A:00099021001 Transferencia de recursos a solicitud de la Dirección General de Crédito Público mediante nota CITE: MEFP/VTCP/DGCP/UODP/N°111/2025 en cumplimiento a lo establecido en el parágrafo III de la Disposición Adicion"/>
    <m/>
    <m/>
    <m/>
    <m/>
    <m/>
    <m/>
    <n v="0"/>
    <n v="66186.720000000001"/>
    <n v="66186.720000000001"/>
  </r>
  <r>
    <x v="0"/>
    <n v="1"/>
    <x v="0"/>
    <x v="10"/>
    <n v="555"/>
    <s v="00086011101"/>
    <s v="De: 00086011101 A:00099021001 Transferencia de recursos a solicitud de la Dirección General de Crédito Público mediante nota CITE: MEFP/VTCP/DGCP/UODP/N°111/2025 en cumplimiento a lo establecido en el parágrafo III de la Disposición Adicion"/>
    <m/>
    <m/>
    <m/>
    <m/>
    <m/>
    <m/>
    <n v="322249.19"/>
    <n v="0"/>
    <n v="322249.19"/>
  </r>
  <r>
    <x v="8"/>
    <n v="8"/>
    <x v="7"/>
    <x v="10"/>
    <n v="556"/>
    <s v="00047081101"/>
    <s v="De: 00047081101 A:00099021001 Transferencia de recursos a solicitud de la Dirección General de Crédito Público mediante nota CITE: MEFP/VTCP/DGCP/UODP/N°111/2025 en cumplimiento a lo establecido en el parágrafo III de la Disposición Adicion"/>
    <m/>
    <m/>
    <m/>
    <m/>
    <m/>
    <m/>
    <n v="16363.64"/>
    <n v="0"/>
    <n v="16363.64"/>
  </r>
  <r>
    <x v="2"/>
    <n v="2"/>
    <x v="2"/>
    <x v="10"/>
    <n v="555"/>
    <s v="00099021001"/>
    <s v="De: 00086011101 A:00099021001 Transferencia de recursos a solicitud de la Dirección General de Crédito Público mediante nota CITE: MEFP/VTCP/DGCP/UODP/N°111/2025 en cumplimiento a lo establecido en el parágrafo III de la Disposición Adicion"/>
    <m/>
    <m/>
    <m/>
    <m/>
    <m/>
    <m/>
    <n v="0"/>
    <n v="322249.19"/>
    <n v="322249.19"/>
  </r>
  <r>
    <x v="2"/>
    <n v="2"/>
    <x v="2"/>
    <x v="10"/>
    <n v="556"/>
    <s v="00099021001"/>
    <s v="De: 00047081101 A:00099021001 Transferencia de recursos a solicitud de la Dirección General de Crédito Público mediante nota CITE: MEFP/VTCP/DGCP/UODP/N°111/2025 en cumplimiento a lo establecido en el parágrafo III de la Disposición Adicion"/>
    <m/>
    <m/>
    <m/>
    <m/>
    <m/>
    <m/>
    <n v="0"/>
    <n v="16363.64"/>
    <n v="16363.64"/>
  </r>
  <r>
    <x v="1"/>
    <n v="1"/>
    <x v="1"/>
    <x v="11"/>
    <n v="573"/>
    <s v="00291014369"/>
    <s v="De: 00099021001 A:00291014369 Transferencia de recursos a solicitud de la Administradora Boliviana de Carreteras mediante nota CITE: ABC/GNA/SAF/ATE/2025-0402 (operación Bimonetaria), para pagos a beneficiarios (TC 6,86) H.R 2025-09809-R."/>
    <m/>
    <m/>
    <m/>
    <m/>
    <m/>
    <m/>
    <n v="0"/>
    <n v="13720000"/>
    <n v="13720000"/>
  </r>
  <r>
    <x v="1"/>
    <n v="1"/>
    <x v="1"/>
    <x v="11"/>
    <n v="575"/>
    <s v="00291014351"/>
    <s v="De: 00099021001 A:00291014351 Transferencia de recursos a solicitud de la Administradora Boliviana de Carreteras mediante nota CITE: ABC/GNA/SAF/ATE/2025-0402 (operación bimonetaria), para pagos a beneficiarios (TC 6,86) H.R 2025-09809-R."/>
    <m/>
    <m/>
    <m/>
    <m/>
    <m/>
    <m/>
    <n v="0"/>
    <n v="9905226.3000000007"/>
    <n v="9905226.3000000007"/>
  </r>
  <r>
    <x v="9"/>
    <n v="1"/>
    <x v="8"/>
    <x v="12"/>
    <n v="662"/>
    <s v="00283014101"/>
    <s v="De: 00283014101 A:00099021001 De: 00283014101 A: 00099021001 Transferencia de recursos a favor del Tesoro General de la Nación a solicitud de la Aduana Nacional (AN) mediante nota CITE: AN/GNAF/N/DF/164/2025 por concepto de restitución de r"/>
    <m/>
    <m/>
    <m/>
    <m/>
    <m/>
    <m/>
    <n v="38400"/>
    <n v="0"/>
    <n v="38400"/>
  </r>
  <r>
    <x v="2"/>
    <n v="2"/>
    <x v="2"/>
    <x v="12"/>
    <n v="662"/>
    <s v="00099021001"/>
    <s v="De: 00283014101 A:00099021001 De: 00283014101 A: 00099021001 Transferencia de recursos a favor del Tesoro General de la Nación a solicitud de la Aduana Nacional (AN) mediante nota CITE: AN/GNAF/N/DF/164/2025 por concepto de restitución de r"/>
    <m/>
    <m/>
    <m/>
    <m/>
    <m/>
    <m/>
    <n v="0"/>
    <n v="38400"/>
    <n v="38400"/>
  </r>
  <r>
    <x v="7"/>
    <n v="1"/>
    <x v="6"/>
    <x v="12"/>
    <n v="665"/>
    <s v="00253014306"/>
    <s v="De: 00099021001 A:00253014306 Transferencia de recursos a solicitud de la Entidad Ejecutora de Medio Ambiente y Agua dependiente del Ministerio de Medio Ambiente y Agua mediante nota CITE: GM-0209-EMAGUA/2025 (operación bimonetaria), para"/>
    <m/>
    <m/>
    <m/>
    <m/>
    <m/>
    <m/>
    <n v="0"/>
    <n v="13720000"/>
    <n v="13720000"/>
  </r>
  <r>
    <x v="7"/>
    <n v="1"/>
    <x v="6"/>
    <x v="12"/>
    <n v="666"/>
    <s v="00253014307"/>
    <s v="De: 00099021001 A:00253014307 Transferencia de recursos a solicitud de la Entidad Ejecutora de Medio Ambiente y Agua dependiente del Ministerio de Medio Ambiente y Agua mediante nota CITE: GM-0209-EMAGUA/2025 (operación bimonetaria), para"/>
    <m/>
    <m/>
    <m/>
    <m/>
    <m/>
    <m/>
    <n v="0"/>
    <n v="1334482.6599999999"/>
    <n v="1334482.6599999999"/>
  </r>
  <r>
    <x v="1"/>
    <n v="1"/>
    <x v="1"/>
    <x v="13"/>
    <n v="719"/>
    <s v="00291014372"/>
    <s v="De: 00099021001 A:00291014372 Transferencia de recursos a solicitud de la Administradora Boliviana de Carreteras mediante nota CITE: ABC/GNA/SAF/ATE/2025-0454 (operación bimonetaria), para pagos a beneficiarios (TC 6,86) H.R 2025-11037-R."/>
    <m/>
    <m/>
    <m/>
    <m/>
    <m/>
    <m/>
    <n v="0"/>
    <n v="515435.43"/>
    <n v="515435.43"/>
  </r>
  <r>
    <x v="1"/>
    <n v="1"/>
    <x v="1"/>
    <x v="13"/>
    <n v="721"/>
    <s v="00291014351"/>
    <s v="De: 00099021001 A:00291014351 Transferencia de recursos a solicitud de la Administradora Boliviana de Carreteras mediante nota CITE: ABC/GNA/SAF/ATE/2025-0454 (operación bimonetaria), para pagos a beneficiarios (TC 6,86) H.R 2025-11037-R."/>
    <m/>
    <m/>
    <m/>
    <m/>
    <m/>
    <m/>
    <n v="0"/>
    <n v="54880000"/>
    <n v="54880000"/>
  </r>
  <r>
    <x v="1"/>
    <n v="1"/>
    <x v="1"/>
    <x v="13"/>
    <n v="723"/>
    <s v="00291014348"/>
    <s v="De: 00099021001 A:00291014348 Transferencia de recursos a solicitud de la Administradora Boliviana de Carreteras mediante nota CITE: ABC/GNA/SAF/ATE/2025-0454 (operación bimonetaria), para pagos a beneficiarios (TC 6,86) H.R 2025-11037-R."/>
    <m/>
    <m/>
    <m/>
    <m/>
    <m/>
    <m/>
    <n v="0"/>
    <n v="2744000"/>
    <n v="2744000"/>
  </r>
  <r>
    <x v="1"/>
    <n v="5"/>
    <x v="1"/>
    <x v="13"/>
    <n v="725"/>
    <s v="00291054302"/>
    <s v="De: 00099021001 A:00291054302 Transferencia de recursos a solicitud de la Administradora Boliviana de Carreteras mediante nota CITE: ABC/GNA/SAF/ATE/2025-0454 (operación bimonetaria), para pagos a beneficiarios (TC 6,86) H.R 2025-11037-R."/>
    <m/>
    <m/>
    <m/>
    <m/>
    <m/>
    <m/>
    <n v="0"/>
    <n v="34300000"/>
    <n v="34300000"/>
  </r>
  <r>
    <x v="10"/>
    <n v="1"/>
    <x v="9"/>
    <x v="14"/>
    <n v="746"/>
    <s v="00389012001"/>
    <s v="De: 00389012001 A:00099021001 Transferencia de recursos a solicitud de la Dirección General de Administración y Finanzas Territoriales mediante nota interna CITE: MEFP/VTCP/DGAFT/USCFT/N°77/2025, por concepto de recuperaciones de la deuda e"/>
    <m/>
    <m/>
    <m/>
    <m/>
    <m/>
    <m/>
    <n v="164512.82"/>
    <n v="0"/>
    <n v="164512.82"/>
  </r>
  <r>
    <x v="5"/>
    <n v="1"/>
    <x v="4"/>
    <x v="14"/>
    <n v="749"/>
    <s v="00081011101"/>
    <s v="De: 00081011101 A:00066011102 Transferencia de recursos a solicitud del Ministerio de Obras Públicas, Servicios y Vivienda mediante nota CITE: MOPSV/DGAA/N°184/2025 Informe INF/MOPSV/VMT/DGTA/UTA N° 0085/2025 E/2025-02012 para el pago de co"/>
    <m/>
    <m/>
    <m/>
    <m/>
    <m/>
    <m/>
    <n v="2132.3200000000002"/>
    <n v="0"/>
    <n v="2132.3200000000002"/>
  </r>
  <r>
    <x v="3"/>
    <n v="1"/>
    <x v="2"/>
    <x v="15"/>
    <n v="822"/>
    <s v="00099014102"/>
    <s v="De: 00099014102 A:00660012002 Transferencia de recursos a solicitud de la Unidad de Administración e Información Salarial mediante nota CITE: MEFP/VTCP/DGPOT/UAIS/No. 063/2025 Anexo N°1, para atender la solicitud del Órgano Judicial realiza"/>
    <m/>
    <m/>
    <m/>
    <m/>
    <m/>
    <m/>
    <n v="24678.65"/>
    <n v="0"/>
    <n v="24678.65"/>
  </r>
  <r>
    <x v="11"/>
    <n v="1"/>
    <x v="10"/>
    <x v="15"/>
    <n v="822"/>
    <s v="00660012002"/>
    <s v="De: 00099014102 A:00660012002 Transferencia de recursos a solicitud de la Unidad de Administración e Información Salarial mediante nota CITE: MEFP/VTCP/DGPOT/UAIS/No. 063/2025 Anexo N°1, para atender la solicitud del Órgano Judicial realiza"/>
    <m/>
    <m/>
    <m/>
    <m/>
    <m/>
    <m/>
    <n v="0"/>
    <n v="24678.65"/>
    <n v="24678.65"/>
  </r>
  <r>
    <x v="12"/>
    <n v="1"/>
    <x v="11"/>
    <x v="15"/>
    <n v="823"/>
    <s v="00006011101"/>
    <s v="De: 00006011101 A:00066014202 Débito Automático (DA) según CITE: MPD/CPIU-NE 0018/2025, Inf. Legal MPD/DGAJ/UAJ-INF-0045/2025 e Inf. Técnico MPD/CPIU-INF 0004/2025 y nota CITE: MEFP/VTCP/DGPOT/UPCFTGN/N°121/2025 y MEFP/DGAJ/UAJ/N°0144/2025"/>
    <m/>
    <m/>
    <m/>
    <m/>
    <m/>
    <m/>
    <n v="231991.75"/>
    <n v="0"/>
    <n v="231991.75"/>
  </r>
  <r>
    <x v="7"/>
    <n v="1"/>
    <x v="6"/>
    <x v="16"/>
    <n v="850"/>
    <s v="00253014306"/>
    <s v="De: 00253014306 A:00099021001 Transferencia de recursos a favor del Tesoro General de la Nación a solicitud de la Entidad Ejecutora de Medio Ambiente y Agua dependiente del Ministerio de Medio Ambiente y Agua mediante nota CITE: GM-0250-EM"/>
    <m/>
    <m/>
    <m/>
    <m/>
    <m/>
    <m/>
    <n v="54273.3"/>
    <n v="0"/>
    <n v="54273.3"/>
  </r>
  <r>
    <x v="7"/>
    <n v="1"/>
    <x v="6"/>
    <x v="16"/>
    <n v="851"/>
    <s v="00253018011"/>
    <s v="De: 00253018011 A:00099021001 Transferencia de recursos a favor del Tesoro General de la Nación a solicitud de la Entidad Ejecutora de Medio Ambiente y Agua dependiente del Ministerio de Medio Ambiente y Agua mediante nota CITE: GM-0250-EM"/>
    <m/>
    <m/>
    <m/>
    <m/>
    <m/>
    <m/>
    <n v="12437.15"/>
    <n v="0"/>
    <n v="12437.15"/>
  </r>
  <r>
    <x v="7"/>
    <n v="1"/>
    <x v="6"/>
    <x v="16"/>
    <n v="852"/>
    <s v="00253018012"/>
    <s v="De: 00253018012 A:00099021001 Transferencia de recursos a favor del Tesoro General de la Nación a solicitud de la Entidad Ejecutora de Medio Ambiente y Agua dependiente del Ministerio de Medio Ambiente y Agua mediante nota CITE: GM-0250-EM"/>
    <m/>
    <m/>
    <m/>
    <m/>
    <m/>
    <m/>
    <n v="8544.74"/>
    <n v="0"/>
    <n v="8544.74"/>
  </r>
  <r>
    <x v="7"/>
    <n v="1"/>
    <x v="6"/>
    <x v="16"/>
    <n v="853"/>
    <s v="00253014306"/>
    <s v="De: 00253014306 A:00099021001 Transferencia de recursos a favor del Tesoro General de la Nación a solicitud de la Entidad Ejecutora de Medio Ambiente y Agua dependiente del Ministerio de Medio Ambiente y Agua mediante nota CITE: GM-0250-EM"/>
    <m/>
    <m/>
    <m/>
    <m/>
    <m/>
    <m/>
    <n v="138656.03"/>
    <n v="0"/>
    <n v="138656.03"/>
  </r>
  <r>
    <x v="7"/>
    <n v="1"/>
    <x v="6"/>
    <x v="16"/>
    <n v="854"/>
    <s v="00253014307"/>
    <s v="De: 00253014307 A:00099021001 Transferencia de recursos a favor del Tesoro General de la Nación a solicitud de la Entidad Ejecutora de Medio Ambiente y Agua dependiente del Ministerio de Medio Ambiente y Agua mediante nota CITE: GM-0250-EM"/>
    <m/>
    <m/>
    <m/>
    <m/>
    <m/>
    <m/>
    <n v="72"/>
    <n v="0"/>
    <n v="72"/>
  </r>
  <r>
    <x v="7"/>
    <n v="1"/>
    <x v="6"/>
    <x v="16"/>
    <n v="855"/>
    <s v="00253018011"/>
    <s v="De: 00253018011 A:00099021001 Transferencia de recursos a favor del Tesoro General de la Nación a solicitud de la Entidad Ejecutora de Medio Ambiente y Agua dependiente del Ministerio de Medio Ambiente y Agua mediante nota CITE: GM-0250-EM"/>
    <m/>
    <m/>
    <m/>
    <m/>
    <m/>
    <m/>
    <n v="32337.05"/>
    <n v="0"/>
    <n v="32337.05"/>
  </r>
  <r>
    <x v="7"/>
    <n v="1"/>
    <x v="6"/>
    <x v="16"/>
    <n v="856"/>
    <s v="00253018012"/>
    <s v="De: 00253018012 A:00099021001 Transferencia de recursos a favor del Tesoro General de la Nación a solicitud de la Entidad Ejecutora de Medio Ambiente y Agua dependiente del Ministerio de Medio Ambiente y Agua mediante nota CITE: GM-0250-EM"/>
    <m/>
    <m/>
    <m/>
    <m/>
    <m/>
    <m/>
    <n v="14954.82"/>
    <n v="0"/>
    <n v="14954.82"/>
  </r>
  <r>
    <x v="0"/>
    <n v="7"/>
    <x v="0"/>
    <x v="16"/>
    <n v="847"/>
    <s v="00086077012"/>
    <s v="De: 00066047005 A:00086077012 Transferencia de recursos a solicitud del Ministerio de Planificación del Desarrollo mediante nota CITE: MPD/VIPFE/DGPP/UP-NE 0534/2025, para el financiamiento del Programa Multisectorial de Preinversión II – P"/>
    <m/>
    <m/>
    <m/>
    <m/>
    <m/>
    <m/>
    <n v="0"/>
    <n v="98000"/>
    <n v="98000"/>
  </r>
  <r>
    <x v="13"/>
    <n v="1"/>
    <x v="12"/>
    <x v="16"/>
    <n v="848"/>
    <s v="00053017001"/>
    <s v="De: 00066047005 A:00053017001 Transferencia de recursos a solicitud del Ministerio de Planificación del Desarrollo mediante nota CITE: MPD/VIPFE/DGPP/UP-NE 0535/2025, para el financiamiento del Programa Multisectorial de Preinversión II – P"/>
    <m/>
    <m/>
    <m/>
    <m/>
    <m/>
    <m/>
    <n v="0"/>
    <n v="194616"/>
    <n v="194616"/>
  </r>
  <r>
    <x v="2"/>
    <n v="2"/>
    <x v="2"/>
    <x v="17"/>
    <n v="904"/>
    <s v="00099021001"/>
    <s v="De: 00099021001 A:00020031101 Transferencia de recursos, a solicitud del Comando General del Ejercito mediante nota CITE: DGAFE. UF. SECC. CONTAB. N°24/25, y en virtud a la nota MEFP/VPCF/DGCF/UCI NI N°0058/2025 en la que solicita la devolu"/>
    <m/>
    <m/>
    <m/>
    <m/>
    <m/>
    <m/>
    <n v="1106"/>
    <n v="0"/>
    <n v="1106"/>
  </r>
  <r>
    <x v="5"/>
    <n v="1"/>
    <x v="4"/>
    <x v="18"/>
    <n v="1034"/>
    <s v="00081017009"/>
    <s v="De: 00066047002 A:00081017009 Transferencia de recursos a solicitud del Ministerio de Planificación del Desarrollo mediante nota CITE: MPD/VIPFE/DGPP/UP-NE 0580/2025, para el financiamiento parcial del Programa Multisectorial de Preinversió"/>
    <m/>
    <m/>
    <m/>
    <m/>
    <m/>
    <m/>
    <n v="0"/>
    <n v="1479340.9"/>
    <n v="1479340.9"/>
  </r>
  <r>
    <x v="1"/>
    <n v="1"/>
    <x v="1"/>
    <x v="19"/>
    <n v="1057"/>
    <s v="00291014380"/>
    <s v="De: 00099021001 A:00291014380 Transferencia de recursos a solicitud de la Administradora Boliviana de Carreteras mediante nota CITE: ABC/GNA/SAF/ATE/2025-0599 (operación bimonetaria), para pagos a beneficiarios (TC 6,86) H.R 2025-14266-R."/>
    <m/>
    <m/>
    <m/>
    <m/>
    <m/>
    <m/>
    <n v="0"/>
    <n v="1300777.6299999999"/>
    <n v="1300777.6299999999"/>
  </r>
  <r>
    <x v="1"/>
    <n v="8"/>
    <x v="1"/>
    <x v="19"/>
    <n v="1059"/>
    <s v="00291084302"/>
    <s v="De: 00099021001 A:00291084302 Transferencia de recursos a solicitud de la Administradora Boliviana de Carreteras mediante nota CITE: ABC/GNA/SAF/ATE/2025-0599 (operación bimonetaria), para pagos a beneficiarios (TC 6,86) H.R 2025-14266-R."/>
    <m/>
    <m/>
    <m/>
    <m/>
    <m/>
    <m/>
    <n v="0"/>
    <n v="3087000"/>
    <n v="3087000"/>
  </r>
  <r>
    <x v="5"/>
    <n v="12"/>
    <x v="4"/>
    <x v="20"/>
    <n v="1114"/>
    <s v="00081127003"/>
    <s v="De: 00099021001 A:00081127003 Transferencia de recursos a solicitud del Ministerio de Obras Públicas, Servicios y Vivienda mediante nota CITE: CAR/MOPSV/VMT/DGTA/UTA N° 0052/2025 (operación bimonetaria), para el pago de C-31, en el marco de"/>
    <m/>
    <m/>
    <m/>
    <m/>
    <m/>
    <m/>
    <n v="0"/>
    <n v="33717736.990000002"/>
    <n v="33717736.990000002"/>
  </r>
  <r>
    <x v="2"/>
    <n v="2"/>
    <x v="2"/>
    <x v="21"/>
    <n v="1181"/>
    <s v="00099021001"/>
    <s v="De: 00099021001 A:00291064302 Transferencia de recursos a solicitud de la Administradora Boliviana de Carreteras mediante nota CITE: ABC/GNA/SAF/ATE/2025-0651 (operación bimonetaria), para pagos a beneficiarios (TC 6,86) H.R 2025-15633-R."/>
    <m/>
    <m/>
    <m/>
    <m/>
    <m/>
    <m/>
    <n v="343000"/>
    <n v="0"/>
    <n v="343000"/>
  </r>
  <r>
    <x v="2"/>
    <n v="2"/>
    <x v="2"/>
    <x v="21"/>
    <n v="1183"/>
    <s v="00099021001"/>
    <s v="De: 00099021001 A:00291014378 Transferencia de recursos a solicitud de la Administradora Boliviana de Carreteras mediante nota CITE: ABC/GNA/SAF/ATE/2025-0651 (operación bimonetaria), para pagos a beneficiarios (TC 6,86) H.R 2025-15633-R."/>
    <m/>
    <m/>
    <m/>
    <m/>
    <m/>
    <m/>
    <n v="914178.69"/>
    <n v="0"/>
    <n v="914178.69"/>
  </r>
  <r>
    <x v="1"/>
    <n v="6"/>
    <x v="1"/>
    <x v="21"/>
    <n v="1181"/>
    <s v="00291064302"/>
    <s v="De: 00099021001 A:00291064302 Transferencia de recursos a solicitud de la Administradora Boliviana de Carreteras mediante nota CITE: ABC/GNA/SAF/ATE/2025-0651 (operación bimonetaria), para pagos a beneficiarios (TC 6,86) H.R 2025-15633-R."/>
    <m/>
    <m/>
    <m/>
    <m/>
    <m/>
    <m/>
    <n v="0"/>
    <n v="343000"/>
    <n v="343000"/>
  </r>
  <r>
    <x v="1"/>
    <n v="1"/>
    <x v="1"/>
    <x v="21"/>
    <n v="1183"/>
    <s v="00291014378"/>
    <s v="De: 00099021001 A:00291014378 Transferencia de recursos a solicitud de la Administradora Boliviana de Carreteras mediante nota CITE: ABC/GNA/SAF/ATE/2025-0651 (operación bimonetaria), para pagos a beneficiarios (TC 6,86) H.R 2025-15633-R."/>
    <m/>
    <m/>
    <m/>
    <m/>
    <m/>
    <m/>
    <n v="0"/>
    <n v="914178.69"/>
    <n v="914178.69"/>
  </r>
  <r>
    <x v="2"/>
    <n v="2"/>
    <x v="2"/>
    <x v="21"/>
    <n v="1179"/>
    <s v="00099021001"/>
    <s v="De: 00099021001 A:00081011108 Transferencia de recursos a solicitud del Ministerio de Obras Públicas, Servicios y Vivienda mediante nota CITE: MOPSV/DGAA/N°257/2025 (operación bimonetaria) correspondiente a depósitos por concepto de las rec"/>
    <m/>
    <m/>
    <m/>
    <m/>
    <m/>
    <m/>
    <n v="3453.94"/>
    <n v="0"/>
    <n v="3453.94"/>
  </r>
  <r>
    <x v="5"/>
    <n v="1"/>
    <x v="4"/>
    <x v="21"/>
    <n v="1179"/>
    <s v="00081011108"/>
    <s v="De: 00099021001 A:00081011108 Transferencia de recursos a solicitud del Ministerio de Obras Públicas, Servicios y Vivienda mediante nota CITE: MOPSV/DGAA/N°257/2025 (operación bimonetaria) correspondiente a depósitos por concepto de las rec"/>
    <m/>
    <m/>
    <m/>
    <m/>
    <m/>
    <m/>
    <n v="0"/>
    <n v="3453.94"/>
    <n v="3453.94"/>
  </r>
  <r>
    <x v="2"/>
    <n v="2"/>
    <x v="2"/>
    <x v="22"/>
    <n v="1190"/>
    <s v="00099021001"/>
    <s v="De: 00099021001 A:00041097001 Transferencia de recursos a solicitud del Programa de Dinamización Turística del destino Salar de Uyuni y Lagunas de Colores dependiente del Ministerio de Desarrollo Productivo y Economía Plural mediante nota C"/>
    <m/>
    <m/>
    <m/>
    <m/>
    <m/>
    <m/>
    <n v="6860000"/>
    <n v="0"/>
    <n v="6860000"/>
  </r>
  <r>
    <x v="2"/>
    <n v="2"/>
    <x v="2"/>
    <x v="23"/>
    <n v="1247"/>
    <s v="00099021001"/>
    <s v="De: 00099021001 A:00253014306 Transferencia de recursos a solicitud de la Entidad Ejecutora de Medio Ambiente y Agua dependiente del Ministerio de Medio Ambiente y Agua mediante nota CITE: GM-0328-EMAGUA/2025 (operación bimonetaria), para e"/>
    <m/>
    <m/>
    <m/>
    <m/>
    <m/>
    <m/>
    <n v="8232000"/>
    <n v="0"/>
    <n v="8232000"/>
  </r>
  <r>
    <x v="7"/>
    <n v="1"/>
    <x v="6"/>
    <x v="23"/>
    <n v="1247"/>
    <s v="00253014306"/>
    <s v="De: 00099021001 A:00253014306 Transferencia de recursos a solicitud de la Entidad Ejecutora de Medio Ambiente y Agua dependiente del Ministerio de Medio Ambiente y Agua mediante nota CITE: GM-0328-EMAGUA/2025 (operación bimonetaria), para e"/>
    <m/>
    <m/>
    <m/>
    <m/>
    <m/>
    <m/>
    <n v="0"/>
    <n v="8232000"/>
    <n v="8232000"/>
  </r>
  <r>
    <x v="2"/>
    <n v="2"/>
    <x v="2"/>
    <x v="24"/>
    <n v="1285"/>
    <s v="00099021001"/>
    <s v="De: 00066134201 A:00099021001 Transferencia de recursos a solicitud del Ministerio de Planificación del Desarrollo mediante nota CITE: MPD/DGAA/UF/T-NE 037/2025 INFORME MPD/DGAA/UF/T-INF 039/2025 en el marco de la Disposición Transitoria Ún"/>
    <m/>
    <m/>
    <m/>
    <m/>
    <m/>
    <m/>
    <n v="0"/>
    <n v="217397"/>
    <n v="217397"/>
  </r>
  <r>
    <x v="0"/>
    <n v="1"/>
    <x v="0"/>
    <x v="25"/>
    <n v="1327"/>
    <s v="00086014102"/>
    <s v="De: 00086014102 A:00066011102 De: 00086014102 A:00066011102 Débito Automático (DA) según CITE: MPD/VIPFE/DGPP/UP-NE 0510/2025, Inf. Legal MPD/VIPFE/DGPP/UP-INF 0179/2025 e Inf. Técnico MPD/VIPFE/DGPP/UP-INF 0165/2025 y la nota de la DGAJ de"/>
    <m/>
    <m/>
    <m/>
    <m/>
    <m/>
    <m/>
    <n v="11945.65"/>
    <n v="0"/>
    <n v="11945.65"/>
  </r>
  <r>
    <x v="6"/>
    <n v="20"/>
    <x v="5"/>
    <x v="26"/>
    <n v="1356"/>
    <s v="00046207001"/>
    <s v="De: 00099021001 A:00046207001 Transferencia de recursos a solicitud del Ministerio de Salud y Deportes mediante nota CITE: MSyD/DPCH/PGBID5376/CE/470/2025 (operación bimonetaria), para la ejecución del Programa Apoyo a Poblaciones Vulnerabl"/>
    <m/>
    <m/>
    <m/>
    <m/>
    <m/>
    <m/>
    <n v="0"/>
    <n v="6860000"/>
    <n v="6860000"/>
  </r>
  <r>
    <x v="6"/>
    <n v="5"/>
    <x v="5"/>
    <x v="27"/>
    <n v="1494"/>
    <s v="00046057009"/>
    <s v="De: 00099021001 A:00046057009 Transferencia de recursos a solicitud del Ministerio de Salud y Deportes mediante nota CITE: MSyD/DGP/UGESPRO/FRISDP/CE/16/2025 (operación bimonetaria), para la ejecución del Programa Mejora en la Accesibilidad"/>
    <m/>
    <m/>
    <m/>
    <m/>
    <m/>
    <m/>
    <n v="0"/>
    <n v="2058000"/>
    <n v="2058000"/>
  </r>
  <r>
    <x v="14"/>
    <n v="13"/>
    <x v="13"/>
    <x v="28"/>
    <n v="1507"/>
    <s v="00066134201"/>
    <s v="De: 00066134201 A:00099021001 Transferencia de recursos a favor del TGN a solicitud del Ministerio de Planificación del Desarrollo mediante nota CITE: MPD/DGAA/UF/T-NE 039/2025 Informe MPD/DGAA/UF/T-INF 042/2025 en el marco a la Disposición"/>
    <m/>
    <m/>
    <m/>
    <m/>
    <m/>
    <m/>
    <n v="240666.79"/>
    <n v="0"/>
    <n v="240666.79"/>
  </r>
  <r>
    <x v="2"/>
    <n v="2"/>
    <x v="2"/>
    <x v="28"/>
    <n v="1507"/>
    <s v="00099021001"/>
    <s v="De: 00066134201 A:00099021001 Transferencia de recursos a favor del TGN a solicitud del Ministerio de Planificación del Desarrollo mediante nota CITE: MPD/DGAA/UF/T-NE 039/2025 Informe MPD/DGAA/UF/T-INF 042/2025 en el marco a la Disposición"/>
    <m/>
    <m/>
    <m/>
    <m/>
    <m/>
    <m/>
    <n v="0"/>
    <n v="240666.79"/>
    <n v="240666.79"/>
  </r>
  <r>
    <x v="14"/>
    <n v="4"/>
    <x v="13"/>
    <x v="29"/>
    <n v="1534"/>
    <s v="00066047002"/>
    <s v="De: 00066047002 A:00081017009 Transferencia de recursos a solicitud del Ministerio de Planificación del Desarrollo mediante nota CITE: MPD/VIPFE/DGPP/UP-NE 0810/2025, Certificado de Pago N°4 de la Fase 2 Supervisión del Estudio de Diseño Té"/>
    <m/>
    <m/>
    <m/>
    <m/>
    <m/>
    <m/>
    <n v="221369.04"/>
    <n v="0"/>
    <n v="221369.04"/>
  </r>
  <r>
    <x v="14"/>
    <n v="13"/>
    <x v="13"/>
    <x v="29"/>
    <n v="1535"/>
    <s v="00066134201"/>
    <s v="De: 00066134201 A:00099021001 Transferencia de recursos a solicitud del Ministerio de Planificación del Desarrollo mediante nota CITE: MPD/DGAA/UF/T-NE 042/2025 Informe MPD/DGAA/UF/T-INF 044/2025 en el marco a la Disposición Transitoria Úni"/>
    <m/>
    <m/>
    <m/>
    <m/>
    <m/>
    <m/>
    <n v="1931500"/>
    <n v="0"/>
    <n v="1931500"/>
  </r>
  <r>
    <x v="5"/>
    <n v="1"/>
    <x v="4"/>
    <x v="29"/>
    <n v="1534"/>
    <s v="00081017009"/>
    <s v="De: 00066047002 A:00081017009 Transferencia de recursos a solicitud del Ministerio de Planificación del Desarrollo mediante nota CITE: MPD/VIPFE/DGPP/UP-NE 0810/2025, Certificado de Pago N°4 de la Fase 2 Supervisión del Estudio de Diseño Té"/>
    <m/>
    <m/>
    <m/>
    <m/>
    <m/>
    <m/>
    <n v="0"/>
    <n v="221369.04"/>
    <n v="221369.04"/>
  </r>
  <r>
    <x v="2"/>
    <n v="2"/>
    <x v="2"/>
    <x v="29"/>
    <n v="1535"/>
    <s v="00099021001"/>
    <s v="De: 00066134201 A:00099021001 Transferencia de recursos a solicitud del Ministerio de Planificación del Desarrollo mediante nota CITE: MPD/DGAA/UF/T-NE 042/2025 Informe MPD/DGAA/UF/T-INF 044/2025 en el marco a la Disposición Transitoria Úni"/>
    <m/>
    <m/>
    <m/>
    <m/>
    <m/>
    <m/>
    <n v="0"/>
    <n v="1931500"/>
    <n v="1931500"/>
  </r>
  <r>
    <x v="2"/>
    <n v="2"/>
    <x v="2"/>
    <x v="30"/>
    <n v="1579"/>
    <s v="00099021001"/>
    <s v="De: 00099021001 A:00291084302 Transferencia de recursos a solicitud de la Administradora Boliviana de Carreteras mediante nota CITE: ABC/GNA/SAF/ATE/2025-0835 (operación bimonetaria), para pagos a beneficiarios (TC 6,86) H.R 2025-19047-R."/>
    <m/>
    <m/>
    <m/>
    <m/>
    <m/>
    <m/>
    <n v="6860000"/>
    <n v="0"/>
    <n v="6860000"/>
  </r>
  <r>
    <x v="2"/>
    <n v="2"/>
    <x v="2"/>
    <x v="30"/>
    <n v="1580"/>
    <s v="00099021001"/>
    <s v="De: 00099021001 A:00291014333 Transferencia de recursos a solicitud de la Administradora Boliviana de Carreteras mediante nota CITE: ABC/GNA/SAF/ATE/2025-0835 (operación bimonetaria), para pagos a beneficiarios (TC 6,86) H.R 2025-19047-R."/>
    <m/>
    <m/>
    <m/>
    <m/>
    <m/>
    <m/>
    <n v="7546000"/>
    <n v="0"/>
    <n v="7546000"/>
  </r>
  <r>
    <x v="1"/>
    <n v="8"/>
    <x v="1"/>
    <x v="30"/>
    <n v="1579"/>
    <s v="00291084302"/>
    <s v="De: 00099021001 A:00291084302 Transferencia de recursos a solicitud de la Administradora Boliviana de Carreteras mediante nota CITE: ABC/GNA/SAF/ATE/2025-0835 (operación bimonetaria), para pagos a beneficiarios (TC 6,86) H.R 2025-19047-R."/>
    <m/>
    <m/>
    <m/>
    <m/>
    <m/>
    <m/>
    <n v="0"/>
    <n v="6860000"/>
    <n v="6860000"/>
  </r>
  <r>
    <x v="1"/>
    <n v="1"/>
    <x v="1"/>
    <x v="30"/>
    <n v="1580"/>
    <s v="00291014333"/>
    <s v="De: 00099021001 A:00291014333 Transferencia de recursos a solicitud de la Administradora Boliviana de Carreteras mediante nota CITE: ABC/GNA/SAF/ATE/2025-0835 (operación bimonetaria), para pagos a beneficiarios (TC 6,86) H.R 2025-19047-R."/>
    <m/>
    <m/>
    <m/>
    <m/>
    <m/>
    <m/>
    <n v="0"/>
    <n v="7546000"/>
    <n v="7546000"/>
  </r>
  <r>
    <x v="14"/>
    <n v="13"/>
    <x v="13"/>
    <x v="30"/>
    <n v="1581"/>
    <s v="00066134201"/>
    <s v="De: 00066134201 A:00099021001 Transferencia de recursos a solicitud del Ministerio de Planificación del Desarrollo mediante nota CITE: MPD/DGAA/UF/T-NE 043/2025 Informe MPD/DGAA/UF/T-INF 045/2025 en el marco a la Disposición Transitoria Úni"/>
    <m/>
    <m/>
    <m/>
    <m/>
    <m/>
    <m/>
    <n v="105000"/>
    <n v="0"/>
    <n v="105000"/>
  </r>
  <r>
    <x v="2"/>
    <n v="2"/>
    <x v="2"/>
    <x v="30"/>
    <n v="1581"/>
    <s v="00099021001"/>
    <s v="De: 00066134201 A:00099021001 Transferencia de recursos a solicitud del Ministerio de Planificación del Desarrollo mediante nota CITE: MPD/DGAA/UF/T-NE 043/2025 Informe MPD/DGAA/UF/T-INF 045/2025 en el marco a la Disposición Transitoria Úni"/>
    <m/>
    <m/>
    <m/>
    <m/>
    <m/>
    <m/>
    <n v="0"/>
    <n v="105000"/>
    <n v="105000"/>
  </r>
  <r>
    <x v="2"/>
    <n v="2"/>
    <x v="2"/>
    <x v="31"/>
    <n v="1601"/>
    <s v="00099021001"/>
    <s v="De: 00099021001 A:00206044301 Transferencia de recursos a solicitud del Instituto Nacional de Estadística mediante nota CITE: INE-PFSEEPB/UEP-JNAP Nº 1082/2025 (operación bimonetaria), para actividades previas al Censo Agropecuario Experim"/>
    <m/>
    <m/>
    <m/>
    <m/>
    <m/>
    <m/>
    <n v="5145000"/>
    <n v="0"/>
    <n v="5145000"/>
  </r>
  <r>
    <x v="15"/>
    <n v="4"/>
    <x v="14"/>
    <x v="31"/>
    <n v="1601"/>
    <s v="00206044301"/>
    <s v="De: 00099021001 A:00206044301 Transferencia de recursos a solicitud del Instituto Nacional de Estadística mediante nota CITE: INE-PFSEEPB/UEP-JNAP Nº 1082/2025 (operación bimonetaria), para actividades previas al Censo Agropecuario Experim"/>
    <m/>
    <m/>
    <m/>
    <m/>
    <m/>
    <m/>
    <n v="0"/>
    <n v="5145000"/>
    <n v="5145000"/>
  </r>
  <r>
    <x v="14"/>
    <n v="3"/>
    <x v="13"/>
    <x v="32"/>
    <n v="1642"/>
    <s v="00066031021"/>
    <s v="De: 00066031021 A:00086041001 Transferencia de recursos a solicitud del Ministerio de Planificación del Desarrollo mediante nota CITE: MPD/VIPFE/DGGFE/UAP-NE 1256/2025, Proyecto Construcción Presa Laguna Laurawani – Batallas CIF UAP/JAP/133"/>
    <m/>
    <m/>
    <m/>
    <m/>
    <m/>
    <m/>
    <n v="4304059.95"/>
    <n v="0"/>
    <n v="4304059.95"/>
  </r>
  <r>
    <x v="14"/>
    <n v="3"/>
    <x v="13"/>
    <x v="32"/>
    <n v="1643"/>
    <s v="00066031023"/>
    <s v="De: 00066031023 A:00086041001 Transferencia de recursos a solicitud del Ministerio de Planificación del Desarrollo mediante nota CITE: MPD/VIPFE/DGGFE/UAP-NE 1256/2025, Proyecto Construcción Presa Laguna Laurawani – Batallas CIF UAP/JAP/133"/>
    <m/>
    <m/>
    <m/>
    <m/>
    <m/>
    <m/>
    <n v="744388.52"/>
    <n v="0"/>
    <n v="744388.52"/>
  </r>
  <r>
    <x v="0"/>
    <n v="4"/>
    <x v="0"/>
    <x v="32"/>
    <n v="1642"/>
    <s v="00086041001"/>
    <s v="De: 00066031021 A:00086041001 Transferencia de recursos a solicitud del Ministerio de Planificación del Desarrollo mediante nota CITE: MPD/VIPFE/DGGFE/UAP-NE 1256/2025, Proyecto Construcción Presa Laguna Laurawani – Batallas CIF UAP/JAP/133"/>
    <m/>
    <m/>
    <m/>
    <m/>
    <m/>
    <m/>
    <n v="0"/>
    <n v="4304059.95"/>
    <n v="4304059.95"/>
  </r>
  <r>
    <x v="0"/>
    <n v="4"/>
    <x v="0"/>
    <x v="32"/>
    <n v="1643"/>
    <s v="00086041001"/>
    <s v="De: 00066031023 A:00086041001 Transferencia de recursos a solicitud del Ministerio de Planificación del Desarrollo mediante nota CITE: MPD/VIPFE/DGGFE/UAP-NE 1256/2025, Proyecto Construcción Presa Laguna Laurawani – Batallas CIF UAP/JAP/133"/>
    <m/>
    <m/>
    <m/>
    <m/>
    <m/>
    <m/>
    <n v="0"/>
    <n v="744388.52"/>
    <n v="744388.52"/>
  </r>
  <r>
    <x v="16"/>
    <n v="10"/>
    <x v="15"/>
    <x v="33"/>
    <n v="1682"/>
    <s v="00287100001"/>
    <s v="De: 00287100001 A:00099021001 Transferencia de recursos a solicitud del Fondo Nacional de Inversión Productiva y Social mediante nota CITE: CAR/FPS/GAF/UF/TES/TRL N°0070/2025 por concepto de devolución de anticipo convenio FOCIPP Proyecto I"/>
    <m/>
    <m/>
    <m/>
    <m/>
    <m/>
    <m/>
    <n v="44286"/>
    <n v="0"/>
    <n v="44286"/>
  </r>
  <r>
    <x v="2"/>
    <n v="2"/>
    <x v="2"/>
    <x v="33"/>
    <n v="1685"/>
    <s v="00099021001"/>
    <s v="De: 00099021001 A:00291014380 Transferencia de recursos a solicitud de la Administradora Boliviana de Carreteras mediante nota CITE: ABC/GNA/SAF/ATE/2025-0885 (operación bimonetaria), para pagos a beneficiarios (TC 6,86) H.R 2025-20503-R."/>
    <m/>
    <m/>
    <m/>
    <m/>
    <m/>
    <m/>
    <n v="152344"/>
    <n v="0"/>
    <n v="152344"/>
  </r>
  <r>
    <x v="2"/>
    <n v="2"/>
    <x v="2"/>
    <x v="33"/>
    <n v="1686"/>
    <s v="00099021001"/>
    <s v="De: 00099021001 A:00291014348 Transferencia de recursos a solicitud de la Administradora Boliviana de Carreteras mediante nota CITE: ABC/GNA/SAF/ATE/2025-0885 (operación bimonetaria), para pagos a beneficiarios (TC 6,86) H.R 2025-20503-R."/>
    <m/>
    <m/>
    <m/>
    <m/>
    <m/>
    <m/>
    <n v="2744000"/>
    <n v="0"/>
    <n v="2744000"/>
  </r>
  <r>
    <x v="2"/>
    <n v="2"/>
    <x v="2"/>
    <x v="33"/>
    <n v="1682"/>
    <s v="00099021001"/>
    <s v="De: 00287100001 A:00099021001 Transferencia de recursos a solicitud del Fondo Nacional de Inversión Productiva y Social mediante nota CITE: CAR/FPS/GAF/UF/TES/TRL N°0070/2025 por concepto de devolución de anticipo convenio FOCIPP Proyecto I"/>
    <m/>
    <m/>
    <m/>
    <m/>
    <m/>
    <m/>
    <n v="0"/>
    <n v="44286"/>
    <n v="44286"/>
  </r>
  <r>
    <x v="1"/>
    <n v="1"/>
    <x v="1"/>
    <x v="33"/>
    <n v="1685"/>
    <s v="00291014380"/>
    <s v="De: 00099021001 A:00291014380 Transferencia de recursos a solicitud de la Administradora Boliviana de Carreteras mediante nota CITE: ABC/GNA/SAF/ATE/2025-0885 (operación bimonetaria), para pagos a beneficiarios (TC 6,86) H.R 2025-20503-R."/>
    <m/>
    <m/>
    <m/>
    <m/>
    <m/>
    <m/>
    <n v="0"/>
    <n v="152344"/>
    <n v="152344"/>
  </r>
  <r>
    <x v="1"/>
    <n v="1"/>
    <x v="1"/>
    <x v="33"/>
    <n v="1686"/>
    <s v="00291014348"/>
    <s v="De: 00099021001 A:00291014348 Transferencia de recursos a solicitud de la Administradora Boliviana de Carreteras mediante nota CITE: ABC/GNA/SAF/ATE/2025-0885 (operación bimonetaria), para pagos a beneficiarios (TC 6,86) H.R 2025-20503-R."/>
    <m/>
    <m/>
    <m/>
    <m/>
    <m/>
    <m/>
    <n v="0"/>
    <n v="2744000"/>
    <n v="2744000"/>
  </r>
  <r>
    <x v="10"/>
    <n v="1"/>
    <x v="9"/>
    <x v="34"/>
    <n v="1733"/>
    <s v="00389012001"/>
    <s v="De: 00389012001 A:00099021001 Transferencia de recursos a solicitud de la Dirección General de Administración y Finanzas Territoriales mediante nota interna CITE: MEFP/VTCP/DGAFT/USCFT/N°131/2025, por concepto de recuperaciones de la deuda"/>
    <m/>
    <m/>
    <m/>
    <m/>
    <m/>
    <m/>
    <n v="164512.82"/>
    <n v="0"/>
    <n v="164512.82"/>
  </r>
  <r>
    <x v="2"/>
    <n v="2"/>
    <x v="2"/>
    <x v="34"/>
    <n v="1733"/>
    <s v="00099021001"/>
    <s v="De: 00389012001 A:00099021001 Transferencia de recursos a solicitud de la Dirección General de Administración y Finanzas Territoriales mediante nota interna CITE: MEFP/VTCP/DGAFT/USCFT/N°131/2025, por concepto de recuperaciones de la deuda"/>
    <m/>
    <m/>
    <m/>
    <m/>
    <m/>
    <m/>
    <n v="0"/>
    <n v="164512.82"/>
    <n v="164512.82"/>
  </r>
  <r>
    <x v="14"/>
    <n v="3"/>
    <x v="13"/>
    <x v="35"/>
    <n v="1853"/>
    <s v="00066031025"/>
    <s v="De: 00066031025 A:00041041001 Transferencia de recursos a solicitud del Ministerio de Planificación del Desarrollo mediante nota CITE: MPD/VIPFE/DGGFE/UAP-NE 1358/2025, desembolso UAP/007/2025 CIF Construcción Centro Artesanal Chuquisaca -"/>
    <m/>
    <m/>
    <m/>
    <m/>
    <m/>
    <m/>
    <n v="8318548.8499999996"/>
    <n v="0"/>
    <n v="8318548.8499999996"/>
  </r>
  <r>
    <x v="14"/>
    <n v="3"/>
    <x v="13"/>
    <x v="35"/>
    <n v="1854"/>
    <s v="00066031032"/>
    <s v="De: 00066031032 A:00041041001 Transferencia de recursos a solicitud del Ministerio de Planificación del Desarrollo mediante nota CITE: MPD/VIPFE/DGGFE/UAP-NE 1358/2025, desembolso UAP/007/2025 CIF Construcción Centro Artesanal Chuquisaca -"/>
    <m/>
    <m/>
    <m/>
    <m/>
    <m/>
    <m/>
    <n v="436312.15"/>
    <n v="0"/>
    <n v="436312.15"/>
  </r>
  <r>
    <x v="17"/>
    <n v="4"/>
    <x v="16"/>
    <x v="35"/>
    <n v="1853"/>
    <s v="00041041001"/>
    <s v="De: 00066031025 A:00041041001 Transferencia de recursos a solicitud del Ministerio de Planificación del Desarrollo mediante nota CITE: MPD/VIPFE/DGGFE/UAP-NE 1358/2025, desembolso UAP/007/2025 CIF Construcción Centro Artesanal Chuquisaca -"/>
    <m/>
    <m/>
    <m/>
    <m/>
    <m/>
    <m/>
    <n v="0"/>
    <n v="8318548.8499999996"/>
    <n v="8318548.8499999996"/>
  </r>
  <r>
    <x v="17"/>
    <n v="4"/>
    <x v="16"/>
    <x v="35"/>
    <n v="1854"/>
    <s v="00041041001"/>
    <s v="De: 00066031032 A:00041041001 Transferencia de recursos a solicitud del Ministerio de Planificación del Desarrollo mediante nota CITE: MPD/VIPFE/DGGFE/UAP-NE 1358/2025, desembolso UAP/007/2025 CIF Construcción Centro Artesanal Chuquisaca -"/>
    <m/>
    <m/>
    <m/>
    <m/>
    <m/>
    <m/>
    <n v="0"/>
    <n v="436312.15"/>
    <n v="436312.15"/>
  </r>
  <r>
    <x v="2"/>
    <n v="2"/>
    <x v="2"/>
    <x v="36"/>
    <n v="1874"/>
    <s v="00099021001"/>
    <s v="De: 00099021001 A:00291014380 Transferencia de recursos a solicitud de la Administradora Boliviana de Carreteras mediante nota CITE: ABC/GNA/SAF/ATE/2025-0938 (operación bimonetaria), para pagos a beneficiarios (TC 6,86) H.R 2025-20770-R."/>
    <m/>
    <m/>
    <m/>
    <m/>
    <m/>
    <m/>
    <n v="611078.99"/>
    <n v="0"/>
    <n v="611078.99"/>
  </r>
  <r>
    <x v="2"/>
    <n v="2"/>
    <x v="2"/>
    <x v="36"/>
    <n v="1875"/>
    <s v="00099021001"/>
    <s v="De: 00099021001 A:00291014377 Transferencia de recursos a solicitud de la Administradora Boliviana de Carreteras mediante nota CITE: ABC/GNA/SAF/ATE/2025-0938 (operación bimonetaria), para pagos a beneficiarios (TC 6,86) H.R 2025-20770-R."/>
    <m/>
    <m/>
    <m/>
    <m/>
    <m/>
    <m/>
    <n v="45404281.590000004"/>
    <n v="0"/>
    <n v="45404281.590000004"/>
  </r>
  <r>
    <x v="2"/>
    <n v="2"/>
    <x v="2"/>
    <x v="36"/>
    <n v="1891"/>
    <s v="00099021001"/>
    <s v="De: 00099021001 A:00865012001 Transferencia de recursos a solicitud el Fondo de Desarrollo del Sistema Financiero y de Apoyo al Sector Productivo dependiente del Ministerio de Planificación del Desarrollo mediante nota CITE: FSF-DAA-NE-1688"/>
    <m/>
    <m/>
    <m/>
    <m/>
    <m/>
    <m/>
    <n v="8242941.1500000004"/>
    <n v="0"/>
    <n v="8242941.1500000004"/>
  </r>
  <r>
    <x v="5"/>
    <n v="1"/>
    <x v="4"/>
    <x v="36"/>
    <n v="1892"/>
    <s v="00081014205"/>
    <s v="De: 00081014205 A:00383014201 Transferencia de recursos a solicitud del Ministerio de Obras Públicas, Servicios y Vivienda mediante nota CITE: MOPSV/DGAA/N°370/2025 Informe Técnico INF/MOPSV/VMTEL/DGSTEL/N°0014/2025 E/2025-05507 en virtud a"/>
    <m/>
    <m/>
    <m/>
    <m/>
    <m/>
    <m/>
    <n v="2353138"/>
    <n v="0"/>
    <n v="2353138"/>
  </r>
  <r>
    <x v="1"/>
    <n v="1"/>
    <x v="1"/>
    <x v="36"/>
    <n v="1874"/>
    <s v="00291014380"/>
    <s v="De: 00099021001 A:00291014380 Transferencia de recursos a solicitud de la Administradora Boliviana de Carreteras mediante nota CITE: ABC/GNA/SAF/ATE/2025-0938 (operación bimonetaria), para pagos a beneficiarios (TC 6,86) H.R 2025-20770-R."/>
    <m/>
    <m/>
    <m/>
    <m/>
    <m/>
    <m/>
    <n v="0"/>
    <n v="611078.99"/>
    <n v="611078.99"/>
  </r>
  <r>
    <x v="1"/>
    <n v="1"/>
    <x v="1"/>
    <x v="36"/>
    <n v="1875"/>
    <s v="00291014377"/>
    <s v="De: 00099021001 A:00291014377 Transferencia de recursos a solicitud de la Administradora Boliviana de Carreteras mediante nota CITE: ABC/GNA/SAF/ATE/2025-0938 (operación bimonetaria), para pagos a beneficiarios (TC 6,86) H.R 2025-20770-R."/>
    <m/>
    <m/>
    <m/>
    <m/>
    <m/>
    <m/>
    <n v="0"/>
    <n v="45404281.590000004"/>
    <n v="45404281.590000004"/>
  </r>
  <r>
    <x v="18"/>
    <n v="1"/>
    <x v="17"/>
    <x v="36"/>
    <n v="1891"/>
    <s v="00865012001"/>
    <s v="De: 00099021001 A:00865012001 Transferencia de recursos a solicitud el Fondo de Desarrollo del Sistema Financiero y de Apoyo al Sector Productivo dependiente del Ministerio de Planificación del Desarrollo mediante nota CITE: FSF-DAA-NE-1688"/>
    <m/>
    <m/>
    <m/>
    <m/>
    <m/>
    <m/>
    <n v="0"/>
    <n v="8242941.1500000004"/>
    <n v="8242941.1500000004"/>
  </r>
  <r>
    <x v="19"/>
    <n v="1"/>
    <x v="18"/>
    <x v="36"/>
    <n v="1892"/>
    <s v="00383014201"/>
    <s v="De: 00081014205 A:00383014201 Transferencia de recursos a solicitud del Ministerio de Obras Públicas, Servicios y Vivienda mediante nota CITE: MOPSV/DGAA/N°370/2025 Informe Técnico INF/MOPSV/VMTEL/DGSTEL/N°0014/2025 E/2025-05507 en virtud a"/>
    <m/>
    <m/>
    <m/>
    <m/>
    <m/>
    <m/>
    <n v="0"/>
    <n v="2353138"/>
    <n v="2353138"/>
  </r>
  <r>
    <x v="2"/>
    <n v="2"/>
    <x v="2"/>
    <x v="36"/>
    <n v="1895"/>
    <s v="00099021001"/>
    <s v="De: 00099021001 A:00086018061 Transferencia de Recursos a solicitud del Ministerio de Medio Ambiente y Agua mediante nota CITE: MMAYA/DGAA N°197/2025 (operación bimonetaria), para la atención de la solicitud del Viceministerio de Medio Ambi"/>
    <m/>
    <m/>
    <m/>
    <m/>
    <m/>
    <m/>
    <n v="843719.98"/>
    <n v="0"/>
    <n v="843719.98"/>
  </r>
  <r>
    <x v="14"/>
    <n v="4"/>
    <x v="13"/>
    <x v="36"/>
    <n v="1896"/>
    <s v="00066047002"/>
    <s v="De: 00066047002 A:00081017009 Transferencia de recursos a solicitud del Ministerio de Planificación del Desarrollo mediante nota CITE: MPD/VIPFE/DGPP/UP-NE 0920/2025, Certificado de Pago de Fiscalización N°2 EDTP Hidrovía Ichilo - Mamoré (T"/>
    <m/>
    <m/>
    <m/>
    <m/>
    <m/>
    <m/>
    <n v="147941.57"/>
    <n v="0"/>
    <n v="147941.57"/>
  </r>
  <r>
    <x v="14"/>
    <n v="13"/>
    <x v="13"/>
    <x v="36"/>
    <n v="1897"/>
    <s v="00066134201"/>
    <s v="De: 00066134201 A:00099021001 Transferencia de recursos a solicitud del Ministerio de Planificación del Desarrollo mediante nota CITE: MPD/DGAA/UF/T-NE 045/2025 Informe MPD/DGAA/UF/T-INF 049/2025 en el marco a la Disposición Transitoria Úni"/>
    <m/>
    <m/>
    <m/>
    <m/>
    <m/>
    <m/>
    <n v="1787750"/>
    <n v="0"/>
    <n v="1787750"/>
  </r>
  <r>
    <x v="0"/>
    <n v="1"/>
    <x v="0"/>
    <x v="36"/>
    <n v="1895"/>
    <s v="00086018061"/>
    <s v="De: 00099021001 A:00086018061 Transferencia de Recursos a solicitud del Ministerio de Medio Ambiente y Agua mediante nota CITE: MMAYA/DGAA N°197/2025 (operación bimonetaria), para la atención de la solicitud del Viceministerio de Medio Ambi"/>
    <m/>
    <m/>
    <m/>
    <m/>
    <m/>
    <m/>
    <n v="0"/>
    <n v="843719.98"/>
    <n v="843719.98"/>
  </r>
  <r>
    <x v="5"/>
    <n v="1"/>
    <x v="4"/>
    <x v="36"/>
    <n v="1896"/>
    <s v="00081017009"/>
    <s v="De: 00066047002 A:00081017009 Transferencia de recursos a solicitud del Ministerio de Planificación del Desarrollo mediante nota CITE: MPD/VIPFE/DGPP/UP-NE 0920/2025, Certificado de Pago de Fiscalización N°2 EDTP Hidrovía Ichilo - Mamoré (T"/>
    <m/>
    <m/>
    <m/>
    <m/>
    <m/>
    <m/>
    <n v="0"/>
    <n v="147941.57"/>
    <n v="147941.57"/>
  </r>
  <r>
    <x v="2"/>
    <n v="2"/>
    <x v="2"/>
    <x v="36"/>
    <n v="1897"/>
    <s v="00099021001"/>
    <s v="De: 00066134201 A:00099021001 Transferencia de recursos a solicitud del Ministerio de Planificación del Desarrollo mediante nota CITE: MPD/DGAA/UF/T-NE 045/2025 Informe MPD/DGAA/UF/T-INF 049/2025 en el marco a la Disposición Transitoria Úni"/>
    <m/>
    <m/>
    <m/>
    <m/>
    <m/>
    <m/>
    <n v="0"/>
    <n v="1787750"/>
    <n v="1787750"/>
  </r>
  <r>
    <x v="2"/>
    <n v="2"/>
    <x v="2"/>
    <x v="37"/>
    <n v="1937"/>
    <s v="00099021001"/>
    <s v="De: 00099021001 A:00086017006 Transferencia de recursos a solicitud del Ministerio de Medio Ambiente y Agua mediante nota CITE: MMAYA/DGAA N°199/2025 (operación bimonetaria), para la atención de la solicitud del Viceministerio de Agua Potab"/>
    <m/>
    <m/>
    <m/>
    <m/>
    <m/>
    <m/>
    <n v="41159989.979999997"/>
    <n v="0"/>
    <n v="41159989.979999997"/>
  </r>
  <r>
    <x v="0"/>
    <n v="1"/>
    <x v="0"/>
    <x v="37"/>
    <n v="1937"/>
    <s v="00086017006"/>
    <s v="De: 00099021001 A:00086017006 Transferencia de recursos a solicitud del Ministerio de Medio Ambiente y Agua mediante nota CITE: MMAYA/DGAA N°199/2025 (operación bimonetaria), para la atención de la solicitud del Viceministerio de Agua Potab"/>
    <m/>
    <m/>
    <m/>
    <m/>
    <m/>
    <m/>
    <n v="0"/>
    <n v="41159989.979999997"/>
    <n v="41159989.979999997"/>
  </r>
  <r>
    <x v="2"/>
    <n v="2"/>
    <x v="2"/>
    <x v="38"/>
    <n v="2114"/>
    <s v="00099021001"/>
    <s v="De: 00099021001 A:00078021103 Transferencia de recursos a solicitud del Fondo de Desarrollo del Sistema Financiero y de Apoyo al Sector Productivo dependiente del Ministerio de Planificación del Desarrollo mediante nota CITE: FSF-DAA-NE- 17"/>
    <m/>
    <m/>
    <m/>
    <m/>
    <m/>
    <m/>
    <n v="574259.86"/>
    <n v="0"/>
    <n v="574259.86"/>
  </r>
  <r>
    <x v="20"/>
    <n v="2"/>
    <x v="19"/>
    <x v="38"/>
    <n v="2114"/>
    <s v="00078021103"/>
    <s v="De: 00099021001 A:00078021103 Transferencia de recursos a solicitud del Fondo de Desarrollo del Sistema Financiero y de Apoyo al Sector Productivo dependiente del Ministerio de Planificación del Desarrollo mediante nota CITE: FSF-DAA-NE- 17"/>
    <m/>
    <m/>
    <m/>
    <m/>
    <m/>
    <m/>
    <n v="0"/>
    <n v="574259.86"/>
    <n v="574259.86"/>
  </r>
  <r>
    <x v="14"/>
    <n v="3"/>
    <x v="13"/>
    <x v="39"/>
    <n v="2207"/>
    <s v="00066037001"/>
    <s v="De: 00066037001 A:00086107015 Transferencia de recursos a solicitud del Ministerio de Planificación del Desarrollo mediante nota CITE: MPD/VIPFE/DGGFE/UAP-NE 1516/2025, Proyecto Obras de Control Hidráulico en Zonas de Riesgo del Municipio d"/>
    <m/>
    <m/>
    <m/>
    <m/>
    <m/>
    <m/>
    <n v="1199920.69"/>
    <n v="0"/>
    <n v="1199920.69"/>
  </r>
  <r>
    <x v="0"/>
    <n v="10"/>
    <x v="0"/>
    <x v="39"/>
    <n v="2207"/>
    <s v="00086107015"/>
    <s v="De: 00066037001 A:00086107015 Transferencia de recursos a solicitud del Ministerio de Planificación del Desarrollo mediante nota CITE: MPD/VIPFE/DGGFE/UAP-NE 1516/2025, Proyecto Obras de Control Hidráulico en Zonas de Riesgo del Municipio d"/>
    <m/>
    <m/>
    <m/>
    <m/>
    <m/>
    <m/>
    <n v="0"/>
    <n v="1199920.69"/>
    <n v="1199920.69"/>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
  <r>
    <x v="0"/>
    <n v="3"/>
    <x v="0"/>
    <x v="0"/>
    <n v="120"/>
    <s v="00291034301"/>
    <s v="De: 00291034301 A:00099021001 Transferencia de recursos a solicitud de la Administradora Boliviana de Carreteras mediante nota CITE: ABC/GNA/SAF/ATE/2025-0066 (operación bimonetaria), para el pago a beneficiarios (TC 6,86) H.R 2025-02056-R."/>
    <m/>
    <m/>
    <m/>
    <m/>
    <n v="600000"/>
    <n v="0"/>
    <n v="4116000"/>
    <n v="0"/>
    <n v="4116000"/>
    <m/>
  </r>
  <r>
    <x v="0"/>
    <n v="3"/>
    <x v="0"/>
    <x v="0"/>
    <n v="121"/>
    <s v="00291034304"/>
    <s v="De: 00291034304 A:00099021001 Transferencia de recursos a solicitud de la Administradora Boliviana de Carreteras mediante nota CITE: ABC/GNA/SAF/ATE/2025-0066 (operación bimonetaria), para el pago a beneficiarios (TC 6,86) H.R 2025-02056-R."/>
    <m/>
    <m/>
    <m/>
    <m/>
    <n v="1500000"/>
    <n v="0"/>
    <n v="10290000"/>
    <n v="0"/>
    <n v="10290000"/>
    <m/>
  </r>
  <r>
    <x v="0"/>
    <n v="3"/>
    <x v="0"/>
    <x v="0"/>
    <n v="122"/>
    <s v="00291034302"/>
    <s v="De: 00291034302 A:00099021001 Transferencia de recursos a solicitud de la Administradora Boliviana de Carreteras mediante nota CITE: ABC/GNA/SAF/ATE/2025-0066 (operación bimonetaria), para el pago a beneficiarios (TC 6,86) H.R 2025-02056-R."/>
    <m/>
    <m/>
    <m/>
    <m/>
    <n v="3000000"/>
    <n v="0"/>
    <n v="20580000"/>
    <n v="0"/>
    <n v="20580000"/>
    <m/>
  </r>
  <r>
    <x v="0"/>
    <n v="1"/>
    <x v="0"/>
    <x v="1"/>
    <n v="303"/>
    <s v="00291014344"/>
    <s v="De: 00291014344 A:00099021001 Transferencia de recursos a solicitud de la Administradora Boliviana de Carreteras mediante nota CITE: ABC/GNA/SAF/ATE/2025-0226 (operación bimonetaria), para pagos a beneficiarios (TC 6,86) H.R 2025-04962-R."/>
    <m/>
    <m/>
    <m/>
    <m/>
    <n v="3199434.92"/>
    <n v="0"/>
    <n v="21948123.551199999"/>
    <n v="0"/>
    <n v="21948123.551199999"/>
    <m/>
  </r>
  <r>
    <x v="0"/>
    <n v="1"/>
    <x v="0"/>
    <x v="1"/>
    <n v="305"/>
    <s v="00291014380"/>
    <s v="De: 00291014380 A:00099021001 Transferencia de recursos a solicitud de la Administradora Boliviana de Carreteras mediante nota CITE: ABC/GNA/SAF/ATE/2025-0226 (operación bimonetaria), para pagos a beneficiarios (TC 6,86) H.R 2025-04962-R."/>
    <m/>
    <m/>
    <m/>
    <m/>
    <n v="1500000"/>
    <n v="0"/>
    <n v="10290000"/>
    <n v="0"/>
    <n v="10290000"/>
    <m/>
  </r>
  <r>
    <x v="0"/>
    <n v="1"/>
    <x v="0"/>
    <x v="1"/>
    <n v="307"/>
    <s v="00291014379"/>
    <s v="De: 00291014379 A:00099021001 Transferencia de recursos a solicitud de la Administradora Boliviana de Carreteras mediante nota CITE: ABC/GNA/SAF/ATE/2025-0220 (operación bimonetaria), para pagos a beneficiarios (TC 6,86) H.R 2025-04773-R."/>
    <m/>
    <m/>
    <m/>
    <m/>
    <n v="263005"/>
    <n v="0"/>
    <n v="1804214.3"/>
    <n v="0"/>
    <n v="1804214.3"/>
    <m/>
  </r>
  <r>
    <x v="0"/>
    <n v="8"/>
    <x v="0"/>
    <x v="1"/>
    <n v="308"/>
    <s v="00291084302"/>
    <s v="De: 00291084302 A:00099021001 Transferencia de recursos a solicitud de la Administradora Boliviana de Carreteras mediante nota CITE: ABC/GNA/SAF/ATE/2025-0220 (operación bimonetaria), para pagos a beneficiarios (TC 6,86) H.R 2025-04773-R."/>
    <m/>
    <m/>
    <m/>
    <m/>
    <n v="1200000"/>
    <n v="0"/>
    <n v="8232000"/>
    <n v="0"/>
    <n v="8232000"/>
    <m/>
  </r>
  <r>
    <x v="0"/>
    <n v="3"/>
    <x v="0"/>
    <x v="1"/>
    <n v="314"/>
    <s v="00291034305"/>
    <s v="De: 00291034305 A:00099021001 Transferencia de recursos a solicitud de la Administradora Boliviana de Carreteras mediante nota CITE: ABC/GNA/SAF/ATE/2025-0188 (operación bimonetaria), para pagos a beneficiarios (TC 6,86) H.R 2025-04210-R."/>
    <m/>
    <m/>
    <m/>
    <m/>
    <n v="10000000"/>
    <n v="0"/>
    <n v="68600000"/>
    <n v="0"/>
    <n v="68600000"/>
    <m/>
  </r>
  <r>
    <x v="0"/>
    <n v="1"/>
    <x v="0"/>
    <x v="1"/>
    <n v="315"/>
    <s v="00291014362"/>
    <s v="De: 00291014362 A:00099021001 Transferencia de recursos a solicitud de la Administradora Boliviana de Carreteras mediante nota CITE: ABC/GNA/SAF/ATE/2025-0188 (operación bimonetaria), para pagos a beneficiarios (TC 6,86) H.R 2025-04210-R."/>
    <m/>
    <m/>
    <m/>
    <m/>
    <n v="3000000"/>
    <n v="0"/>
    <n v="20580000"/>
    <n v="0"/>
    <n v="20580000"/>
    <m/>
  </r>
  <r>
    <x v="0"/>
    <n v="8"/>
    <x v="0"/>
    <x v="2"/>
    <n v="329"/>
    <s v="00291084302"/>
    <s v="De: 00291084302 A:00099021001 Transferencia de recursos a solicitud de la Administradora Boliviana de Carreteras mediante nota CITE: ABC/GNA/SAF/ATE/2025-0231 (operación bimonetaria), para pagos a beneficiarios (TC 6,86) H.R 2025-05424-R."/>
    <m/>
    <m/>
    <m/>
    <m/>
    <n v="1000000"/>
    <n v="0"/>
    <n v="6860000"/>
    <n v="0"/>
    <n v="6860000"/>
    <m/>
  </r>
  <r>
    <x v="0"/>
    <n v="1"/>
    <x v="0"/>
    <x v="2"/>
    <n v="331"/>
    <s v="00291014371"/>
    <s v="De: 00291014371 A:00099021001 Transferencia de recursos a solicitud de la Administradora Boliviana de Carreteras mediante nota CITE: ABC/GNA/SAF/ATE/2025-0231 (operación bimonetaria), para pagos a beneficiarios (TC 6,86) H.R 2025-05424-R."/>
    <m/>
    <m/>
    <m/>
    <m/>
    <n v="1437621.63"/>
    <n v="0"/>
    <n v="9862084.3817999996"/>
    <n v="0"/>
    <n v="9862084.3817999996"/>
    <m/>
  </r>
  <r>
    <x v="0"/>
    <n v="1"/>
    <x v="0"/>
    <x v="3"/>
    <n v="343"/>
    <s v="00291014379"/>
    <s v="De: 00291014379 A:00099021001 Transferencia de recursos a solicitud de la Administradora Boliviana de Carreteras mediante nota CITE: ABC/GNA/SAF/ATE/2025-0235 (operación bimonetaria), para pagos a beneficiarios (TC 6,86) H.R 2025-05652-R."/>
    <m/>
    <m/>
    <m/>
    <m/>
    <n v="472162.97"/>
    <n v="0"/>
    <n v="3239037.9742000001"/>
    <n v="0"/>
    <n v="3239037.9742000001"/>
    <m/>
  </r>
  <r>
    <x v="0"/>
    <n v="1"/>
    <x v="0"/>
    <x v="4"/>
    <n v="403"/>
    <s v="00291014362"/>
    <s v="De: 00291014362 A:00099021001 Transferencia de recursos a solicitud de la Administradora Boliviana de Carreteras mediante nota CITE: ABC/GNA/SAF/ATE/2025-0279 (operación bimonetaria), para pagos a beneficiarios (TC 6,86) H.R 2025-06977-R."/>
    <m/>
    <m/>
    <m/>
    <m/>
    <n v="3000000"/>
    <n v="0"/>
    <n v="20580000"/>
    <n v="0"/>
    <n v="20580000"/>
    <m/>
  </r>
  <r>
    <x v="1"/>
    <n v="5"/>
    <x v="1"/>
    <x v="5"/>
    <n v="421"/>
    <s v="00046057009"/>
    <s v="De: 00046057009 A:00099021001 Transferencia de recursos a solicitud del Ministerio de Salud y Deportes mediante nota CITE: MSyD/DGP/UGESPRO/FRISDP/CE/7/2025 (operación bimonetaria), para la ejecución del Programa Mejora en la Accesibilidad"/>
    <m/>
    <m/>
    <m/>
    <m/>
    <n v="81128.42"/>
    <n v="0"/>
    <n v="556540.96120000002"/>
    <n v="0"/>
    <n v="556540.96120000002"/>
    <m/>
  </r>
  <r>
    <x v="2"/>
    <n v="4"/>
    <x v="2"/>
    <x v="6"/>
    <n v="542"/>
    <s v="00086047007"/>
    <s v="De: 00086047007 A:00099021001 Transferencia de Recursos a solicitud de la Unidad de Coordinación y Ejecución del Programa Más Inversión para Riego UCEP MI RIEGO dependiente del Ministerio de Medio Ambiente y Agua mediante nota CITE: UCEP-M"/>
    <m/>
    <m/>
    <m/>
    <m/>
    <n v="220792.25"/>
    <n v="0"/>
    <n v="1514634.835"/>
    <n v="0"/>
    <n v="1514634.835"/>
    <m/>
  </r>
  <r>
    <x v="0"/>
    <n v="8"/>
    <x v="0"/>
    <x v="7"/>
    <n v="550"/>
    <s v="00291084302"/>
    <s v="De: 00291084302 A:00099021001 Transferencia de recursos a solicitud de la Administradora Boliviana de Carreteras mediante nota CITE: ABC/GNA/SAF/ATE/2025-0379 (operación bimonetaria), para pagos a beneficiarios (TC 6,86) H.R 2025-09064-R."/>
    <m/>
    <m/>
    <m/>
    <m/>
    <n v="1700000"/>
    <n v="0"/>
    <n v="11662000"/>
    <n v="0"/>
    <n v="11662000"/>
    <m/>
  </r>
  <r>
    <x v="0"/>
    <n v="1"/>
    <x v="0"/>
    <x v="7"/>
    <n v="552"/>
    <s v="00291014379"/>
    <s v="De: 00291014379 A:00099021001 Transferencia de recursos a solicitud de la Administradora Boliviana de Carreteras mediante nota CITE: ABC/GNA/SAF/ATE/2025-0379 (operación bimonetaria), para pagos a beneficiarios (TC 6,86) H.R 2025-09064-R."/>
    <m/>
    <m/>
    <m/>
    <m/>
    <n v="1265525.43"/>
    <n v="0"/>
    <n v="8681504.4497999996"/>
    <n v="0"/>
    <n v="8681504.4497999996"/>
    <m/>
  </r>
  <r>
    <x v="0"/>
    <n v="1"/>
    <x v="0"/>
    <x v="8"/>
    <n v="572"/>
    <s v="00291014362"/>
    <s v="De: 00291014362 A:00099021001 De: 00291014362 A: 00099021001 Transferencia de recursos a solicitud de la Administradora Boliviana de Carreteras mediante nota CITE: ABC/GNA/SAF/ATE/2025-0402 (operación bimonetaria), para pagos a beneficiari"/>
    <m/>
    <m/>
    <m/>
    <m/>
    <n v="2000000"/>
    <n v="0"/>
    <n v="13720000"/>
    <n v="0"/>
    <n v="13720000"/>
    <m/>
  </r>
  <r>
    <x v="0"/>
    <n v="1"/>
    <x v="0"/>
    <x v="8"/>
    <n v="574"/>
    <s v="00291014344"/>
    <s v="De: 00291014344 A:00099021001 De: 00291014344 A: 00099021001 Transferencia de recursos a solicitud de la Administradora Boliviana de Carreteras mediante nota CITE: ABC/GNA/SAF/ATE/2025-0402 (operación bimonetaria), para pagos a beneficiari"/>
    <m/>
    <m/>
    <m/>
    <m/>
    <n v="1443910.54"/>
    <n v="0"/>
    <n v="9905226.3044000007"/>
    <n v="0"/>
    <n v="9905226.3044000007"/>
    <m/>
  </r>
  <r>
    <x v="3"/>
    <n v="1"/>
    <x v="3"/>
    <x v="9"/>
    <n v="663"/>
    <s v="00253014301"/>
    <s v="De: 00253014301 A:00099021001 Transferencia de recursos a solicitud de la Entidad Ejecutora de Medio Ambiente y Agua dependiente del Ministerio de Medio Ambiente y Agua mediante nota CITE: GM-0209-EMAGUA/2025 (operación bimonetaria), para"/>
    <m/>
    <m/>
    <m/>
    <m/>
    <n v="2000000"/>
    <n v="0"/>
    <n v="13720000"/>
    <n v="0"/>
    <n v="13720000"/>
    <m/>
  </r>
  <r>
    <x v="3"/>
    <n v="1"/>
    <x v="3"/>
    <x v="9"/>
    <n v="664"/>
    <s v="00253014301"/>
    <s v="De: 00253014301 A:00099021001 Transferencia de recursos a solicitud de la Entidad Ejecutora de Medio Ambiente y Agua dependiente del Ministerio de Medio Ambiente y Agua mediante nota CITE: GM-0209-EMAGUA/2025 (operación bimonetaria), para"/>
    <m/>
    <m/>
    <m/>
    <m/>
    <n v="194531"/>
    <n v="0"/>
    <n v="1334482.6600000001"/>
    <n v="0"/>
    <n v="1334482.6600000001"/>
    <m/>
  </r>
  <r>
    <x v="0"/>
    <n v="1"/>
    <x v="0"/>
    <x v="10"/>
    <n v="718"/>
    <s v="00291014371"/>
    <s v="De: 00291014371 A:00099021001 Transferencia de recursos a solicitud de la Administradora Boliviana de Carreteras mediante nota CITE: ABC/GNA/SAF/ATE/2025-0454 (operación bimonetaria), para pagos a beneficiarios (TC 6,86) H.R 2025-11037-R."/>
    <m/>
    <m/>
    <m/>
    <m/>
    <n v="75136.36"/>
    <n v="0"/>
    <n v="515435.42960000003"/>
    <n v="0"/>
    <n v="515435.42960000003"/>
    <m/>
  </r>
  <r>
    <x v="0"/>
    <n v="1"/>
    <x v="0"/>
    <x v="10"/>
    <n v="720"/>
    <s v="00291014344"/>
    <s v="De: 00291014344 A:00099021001 Transferencia de recursos a solicitud de la Administradora Boliviana de Carreteras mediante nota CITE: ABC/GNA/SAF/ATE/2025-0454 (operación bimonetaria), para pagos a beneficiarios (TC 6,86) H.R 2025-11037-R."/>
    <m/>
    <m/>
    <m/>
    <m/>
    <n v="8000000"/>
    <n v="0"/>
    <n v="54880000"/>
    <n v="0"/>
    <n v="54880000"/>
    <m/>
  </r>
  <r>
    <x v="0"/>
    <n v="1"/>
    <x v="0"/>
    <x v="10"/>
    <n v="722"/>
    <s v="00291014341"/>
    <s v="De: 00291014341 A:00099021001 Transferencia de recursos a solicitud de la Administradora Boliviana de Carreteras mediante nota CITE: ABC/GNA/SAF/ATE/2025-0454 (operación bimonetaria), para pagos a beneficiarios (TC 6,86) H.R 2025-11037-R."/>
    <m/>
    <m/>
    <m/>
    <m/>
    <n v="400000"/>
    <n v="0"/>
    <n v="2744000"/>
    <n v="0"/>
    <n v="2744000"/>
    <m/>
  </r>
  <r>
    <x v="0"/>
    <n v="5"/>
    <x v="0"/>
    <x v="10"/>
    <n v="724"/>
    <s v="00291054301"/>
    <s v="De: 00291054301 A:00099021001 Transferencia de recursos a solicitud de la Administradora Boliviana de Carreteras mediante nota CITE: ABC/GNA/SAF/ATE/2025-0454 (operación bimonetaria), para pagos a beneficiarios (TC 6,86) H.R 2025-11037-R."/>
    <m/>
    <m/>
    <m/>
    <m/>
    <n v="5000000"/>
    <n v="0"/>
    <n v="34300000"/>
    <n v="0"/>
    <n v="34300000"/>
    <m/>
  </r>
  <r>
    <x v="0"/>
    <n v="1"/>
    <x v="0"/>
    <x v="11"/>
    <n v="1056"/>
    <s v="00291014379"/>
    <s v="De: 00291014379 A:00099021001 Transferencia de recursos a solicitud de la Administradora Boliviana de Carreteras mediante nota CITE: ABC/GNA/SAF/ATE/2025-0599 (operación bimonetaria), para pagos a beneficiarios (TC 6,86) H.R 2025-14266-R."/>
    <m/>
    <m/>
    <m/>
    <m/>
    <n v="189617.73"/>
    <n v="0"/>
    <n v="1300777.6278000001"/>
    <n v="0"/>
    <n v="1300777.6278000001"/>
    <m/>
  </r>
  <r>
    <x v="0"/>
    <n v="8"/>
    <x v="0"/>
    <x v="11"/>
    <n v="1058"/>
    <s v="00291084302"/>
    <s v="De: 00291084302 A:00099021001 Transferencia de recursos a solicitud de la Administradora Boliviana de Carreteras mediante nota CITE: ABC/GNA/SAF/ATE/2025-0599 (operación bimonetaria), para pagos a beneficiarios (TC 6,86) H.R 2025-14266-R."/>
    <m/>
    <m/>
    <m/>
    <m/>
    <n v="450000"/>
    <n v="0"/>
    <n v="3087000"/>
    <n v="0"/>
    <n v="3087000"/>
    <m/>
  </r>
  <r>
    <x v="4"/>
    <n v="12"/>
    <x v="4"/>
    <x v="12"/>
    <n v="1113"/>
    <s v="00081127003"/>
    <s v="De: 00081127003 A:00099021001 Transferencia de recursos a solicitud del Ministerio de Obras Públicas, Servicios y Vivienda mediante nota CITE: CAR/MOPSV/VMT/DGTA/UTA N° 0052/2025 (operación bimonetaria), para el pago de C-31, en el marco de"/>
    <m/>
    <m/>
    <m/>
    <m/>
    <n v="4915122.01"/>
    <n v="0"/>
    <n v="33717736.988600001"/>
    <n v="0"/>
    <n v="33717736.988600001"/>
    <m/>
  </r>
  <r>
    <x v="0"/>
    <n v="6"/>
    <x v="0"/>
    <x v="13"/>
    <n v="1180"/>
    <s v="00291064301"/>
    <s v="De: 00291064301 A:00099021001 Transferencia de recursos a solicitud de la Administradora Boliviana de Carreteras mediante nota CITE: ABC/GNA/SAF/ATE/2025-0651 (operación bimonetaria), para pagos a beneficiarios (TC 6,86) H.R 2025-15633-R."/>
    <m/>
    <m/>
    <m/>
    <m/>
    <n v="50000"/>
    <n v="0"/>
    <n v="343000"/>
    <n v="0"/>
    <n v="343000"/>
    <m/>
  </r>
  <r>
    <x v="5"/>
    <n v="2"/>
    <x v="5"/>
    <x v="13"/>
    <n v="1180"/>
    <s v="00099021001"/>
    <s v="De: 00291064301 A:00099021001 Transferencia de recursos a solicitud de la Administradora Boliviana de Carreteras mediante nota CITE: ABC/GNA/SAF/ATE/2025-0651 (operación bimonetaria), para pagos a beneficiarios (TC 6,86) H.R 2025-15633-R."/>
    <m/>
    <m/>
    <m/>
    <m/>
    <n v="0"/>
    <n v="50000"/>
    <n v="0"/>
    <n v="343000"/>
    <n v="343000"/>
    <m/>
  </r>
  <r>
    <x v="0"/>
    <n v="1"/>
    <x v="0"/>
    <x v="13"/>
    <n v="1182"/>
    <s v="00291014370"/>
    <s v="De: 00291014370 A:00099021001 Transferencia de recursos a solicitud de la Administradora Boliviana de Carreteras mediante nota CITE: ABC/GNA/SAF/ATE/2025-0651 (operación bimonetaria), para pagos a beneficiarios (TC 6,86) H.R 2025-15633-R."/>
    <m/>
    <m/>
    <m/>
    <m/>
    <n v="133262.20000000001"/>
    <n v="0"/>
    <n v="914178.69200000016"/>
    <n v="0"/>
    <n v="914178.69200000016"/>
    <m/>
  </r>
  <r>
    <x v="5"/>
    <n v="2"/>
    <x v="5"/>
    <x v="13"/>
    <n v="1182"/>
    <s v="00099021001"/>
    <s v="De: 00291014370 A:00099021001 Transferencia de recursos a solicitud de la Administradora Boliviana de Carreteras mediante nota CITE: ABC/GNA/SAF/ATE/2025-0651 (operación bimonetaria), para pagos a beneficiarios (TC 6,86) H.R 2025-15633-R."/>
    <m/>
    <m/>
    <m/>
    <m/>
    <n v="0"/>
    <n v="133262.20000000001"/>
    <n v="0"/>
    <n v="914178.69200000016"/>
    <n v="914178.69200000016"/>
    <m/>
  </r>
  <r>
    <x v="5"/>
    <n v="2"/>
    <x v="5"/>
    <x v="14"/>
    <n v="1189"/>
    <s v="00099021001"/>
    <s v="De: 00041097001 A:00099021001 Transferencia de recursos a solicitud del Programa de Dinamización Turística del destino Salar de Uyuni y Lagunas de Colores dependiente del Ministerio de Desarrollo Productivo y Economía Plural mediante nota C"/>
    <m/>
    <m/>
    <m/>
    <m/>
    <n v="0"/>
    <n v="1000000"/>
    <n v="0"/>
    <n v="6860000"/>
    <n v="6860000"/>
    <m/>
  </r>
  <r>
    <x v="3"/>
    <n v="1"/>
    <x v="3"/>
    <x v="15"/>
    <n v="1246"/>
    <s v="00253014301"/>
    <s v="De: 00253014301 A:00099021001 Transferencia de recursos a solicitud de la Entidad Ejecutora de Medio Ambiente y Agua dependiente del Ministerio de Medio Ambiente y Agua mediante nota CITE: GM-0328-EMAGUA/2025 (operación bimonetaria), para e"/>
    <m/>
    <m/>
    <m/>
    <m/>
    <n v="1200000"/>
    <n v="0"/>
    <n v="8232000"/>
    <n v="0"/>
    <n v="8232000"/>
    <m/>
  </r>
  <r>
    <x v="5"/>
    <n v="2"/>
    <x v="5"/>
    <x v="15"/>
    <n v="1246"/>
    <s v="00099021001"/>
    <s v="De: 00253014301 A:00099021001 Transferencia de recursos a solicitud de la Entidad Ejecutora de Medio Ambiente y Agua dependiente del Ministerio de Medio Ambiente y Agua mediante nota CITE: GM-0328-EMAGUA/2025 (operación bimonetaria), para e"/>
    <m/>
    <m/>
    <m/>
    <m/>
    <n v="0"/>
    <n v="1200000"/>
    <n v="0"/>
    <n v="8232000"/>
    <n v="8232000"/>
    <m/>
  </r>
  <r>
    <x v="1"/>
    <n v="20"/>
    <x v="1"/>
    <x v="16"/>
    <n v="1355"/>
    <s v="00046207001"/>
    <s v="De: 00046207001 A:00099021001 Transferencia de recursos a solicitud del Ministerio de Salud y Deportes mediante nota CITE: MSyD/DPCH/PGBID5376/CE/470/2025 (operación bimonetaria), para la ejecución del Programa Apoyo a Poblaciones Vulnerabl"/>
    <m/>
    <m/>
    <m/>
    <m/>
    <n v="1000000"/>
    <n v="0"/>
    <n v="6860000"/>
    <n v="0"/>
    <n v="6860000"/>
    <m/>
  </r>
  <r>
    <x v="1"/>
    <n v="5"/>
    <x v="1"/>
    <x v="17"/>
    <n v="1493"/>
    <s v="00046057009"/>
    <s v="De: 00046057009 A:00099021001 Transferencia de recursos a solicitud del Ministerio de Salud y Deportes mediante nota CITE: MSyD/DGP/UGESPRO/FRISDP/CE/16/2025 (operación bimonetaria), para la ejecución del Programa Mejora en la Accesibilidad"/>
    <m/>
    <m/>
    <m/>
    <m/>
    <n v="300000"/>
    <n v="0"/>
    <n v="2058000"/>
    <n v="0"/>
    <n v="2058000"/>
    <m/>
  </r>
  <r>
    <x v="0"/>
    <n v="8"/>
    <x v="0"/>
    <x v="18"/>
    <n v="1577"/>
    <s v="00291084302"/>
    <s v="De: 00291084302 A:00099021001 Transferencia de recursos a solicitud de la Administradora Boliviana de Carreteras mediante nota CITE: ABC/GNA/SAF/ATE/2025-0835 (operación bimonetaria), para pagos a beneficiarios (TC 6,86) H.R 2025-19047-R."/>
    <m/>
    <m/>
    <m/>
    <m/>
    <n v="1000000"/>
    <n v="0"/>
    <n v="6860000"/>
    <n v="0"/>
    <n v="6860000"/>
    <m/>
  </r>
  <r>
    <x v="5"/>
    <n v="2"/>
    <x v="5"/>
    <x v="18"/>
    <n v="1577"/>
    <s v="00099021001"/>
    <s v="De: 00291084302 A:00099021001 Transferencia de recursos a solicitud de la Administradora Boliviana de Carreteras mediante nota CITE: ABC/GNA/SAF/ATE/2025-0835 (operación bimonetaria), para pagos a beneficiarios (TC 6,86) H.R 2025-19047-R."/>
    <m/>
    <m/>
    <m/>
    <m/>
    <n v="0"/>
    <n v="1000000"/>
    <n v="0"/>
    <n v="6860000"/>
    <n v="6860000"/>
    <m/>
  </r>
  <r>
    <x v="0"/>
    <n v="1"/>
    <x v="0"/>
    <x v="18"/>
    <n v="1578"/>
    <s v="00291014326"/>
    <s v="De: 00291014326 A:00099021001 Transferencia de recursos a solicitud de la Administradora Boliviana de Carreteras mediante nota CITE: ABC/GNA/SAF/ATE/2025-0835 (operación bimonetaria), para pagos a beneficiarios (TC 6,86) H.R 2025-19047-R."/>
    <m/>
    <m/>
    <m/>
    <m/>
    <n v="1100000"/>
    <n v="0"/>
    <n v="7546000"/>
    <n v="0"/>
    <n v="7546000"/>
    <m/>
  </r>
  <r>
    <x v="5"/>
    <n v="2"/>
    <x v="5"/>
    <x v="18"/>
    <n v="1578"/>
    <s v="00099021001"/>
    <s v="De: 00291014326 A:00099021001 Transferencia de recursos a solicitud de la Administradora Boliviana de Carreteras mediante nota CITE: ABC/GNA/SAF/ATE/2025-0835 (operación bimonetaria), para pagos a beneficiarios (TC 6,86) H.R 2025-19047-R."/>
    <m/>
    <m/>
    <m/>
    <m/>
    <n v="0"/>
    <n v="1100000"/>
    <n v="0"/>
    <n v="7546000"/>
    <n v="7546000"/>
    <m/>
  </r>
  <r>
    <x v="6"/>
    <n v="4"/>
    <x v="6"/>
    <x v="19"/>
    <n v="1600"/>
    <s v="00206044301"/>
    <s v="De: 00206044301 A:00099021001 Transferencia de recursos a solicitud del Instituto Nacional de Estadística mediante nota CITE: INE-PFSEEPB/UEP-JNAP Nº 1082/2025 (operación bimonetaria), para actividades previas al Censo Agropecuario Experim"/>
    <m/>
    <m/>
    <m/>
    <m/>
    <n v="750000"/>
    <n v="0"/>
    <n v="5145000"/>
    <n v="0"/>
    <n v="5145000"/>
    <m/>
  </r>
  <r>
    <x v="5"/>
    <n v="2"/>
    <x v="5"/>
    <x v="19"/>
    <n v="1600"/>
    <s v="00099021001"/>
    <s v="De: 00206044301 A:00099021001 Transferencia de recursos a solicitud del Instituto Nacional de Estadística mediante nota CITE: INE-PFSEEPB/UEP-JNAP Nº 1082/2025 (operación bimonetaria), para actividades previas al Censo Agropecuario Experim"/>
    <m/>
    <m/>
    <m/>
    <m/>
    <n v="0"/>
    <n v="750000"/>
    <n v="0"/>
    <n v="5145000"/>
    <n v="5145000"/>
    <m/>
  </r>
  <r>
    <x v="0"/>
    <n v="1"/>
    <x v="0"/>
    <x v="20"/>
    <n v="1683"/>
    <s v="00291014379"/>
    <s v="De: 00291014379 A:00099021001 Transferencia de recursos a solicitud de la Administradora Boliviana de Carreteras mediante nota CITE: ABC/GNA/SAF/ATE/2025-0885 (operación bimonetaria), para pagos a beneficiarios (TC 6,86) H.R 2025-20503-R."/>
    <m/>
    <m/>
    <m/>
    <m/>
    <n v="22207.58"/>
    <n v="0"/>
    <n v="152343.99880000003"/>
    <n v="0"/>
    <n v="152343.99880000003"/>
    <m/>
  </r>
  <r>
    <x v="5"/>
    <n v="2"/>
    <x v="5"/>
    <x v="20"/>
    <n v="1683"/>
    <s v="00099021001"/>
    <s v="De: 00291014379 A:00099021001 Transferencia de recursos a solicitud de la Administradora Boliviana de Carreteras mediante nota CITE: ABC/GNA/SAF/ATE/2025-0885 (operación bimonetaria), para pagos a beneficiarios (TC 6,86) H.R 2025-20503-R."/>
    <m/>
    <m/>
    <m/>
    <m/>
    <n v="0"/>
    <n v="22207.58"/>
    <n v="0"/>
    <n v="152343.99880000003"/>
    <n v="152343.99880000003"/>
    <m/>
  </r>
  <r>
    <x v="0"/>
    <n v="1"/>
    <x v="0"/>
    <x v="20"/>
    <n v="1684"/>
    <s v="00291014341"/>
    <s v="De: 00291014341 A:00099021001 Transferencia de recursos a solicitud de la Administradora Boliviana de Carreteras mediante nota CITE: ABC/GNA/SAF/ATE/2025-0885 (operación bimonetaria), para pagos a beneficiarios (TC 6,86) H.R 2025-20503-R."/>
    <m/>
    <m/>
    <m/>
    <m/>
    <n v="400000"/>
    <n v="0"/>
    <n v="2744000"/>
    <n v="0"/>
    <n v="2744000"/>
    <m/>
  </r>
  <r>
    <x v="5"/>
    <n v="2"/>
    <x v="5"/>
    <x v="20"/>
    <n v="1684"/>
    <s v="00099021001"/>
    <s v="De: 00291014341 A:00099021001 Transferencia de recursos a solicitud de la Administradora Boliviana de Carreteras mediante nota CITE: ABC/GNA/SAF/ATE/2025-0885 (operación bimonetaria), para pagos a beneficiarios (TC 6,86) H.R 2025-20503-R."/>
    <m/>
    <m/>
    <m/>
    <m/>
    <n v="0"/>
    <n v="400000"/>
    <n v="0"/>
    <n v="2744000"/>
    <n v="2744000"/>
    <m/>
  </r>
  <r>
    <x v="0"/>
    <n v="1"/>
    <x v="0"/>
    <x v="21"/>
    <n v="1855"/>
    <s v="00291014379"/>
    <s v="De: 00291014379 A:00099021001 Transferencia de recursos a solicitud de la Administradora Boliviana de Carreteras mediante nota CITE: ABC/GNA/SAF/ATE/2025-0938 (operación bimonetaria), para pagos a beneficiarios (TC 6,86) H.R 2025-20770-R."/>
    <m/>
    <m/>
    <m/>
    <m/>
    <n v="89078.57"/>
    <n v="0"/>
    <n v="611078.99020000012"/>
    <n v="0"/>
    <n v="611078.99020000012"/>
    <m/>
  </r>
  <r>
    <x v="5"/>
    <n v="2"/>
    <x v="5"/>
    <x v="21"/>
    <n v="1855"/>
    <s v="00099021001"/>
    <s v="De: 00291014379 A:00099021001 Transferencia de recursos a solicitud de la Administradora Boliviana de Carreteras mediante nota CITE: ABC/GNA/SAF/ATE/2025-0938 (operación bimonetaria), para pagos a beneficiarios (TC 6,86) H.R 2025-20770-R."/>
    <m/>
    <m/>
    <m/>
    <m/>
    <n v="0"/>
    <n v="89078.57"/>
    <n v="0"/>
    <n v="611078.99020000012"/>
    <n v="611078.99020000012"/>
    <m/>
  </r>
  <r>
    <x v="0"/>
    <n v="1"/>
    <x v="0"/>
    <x v="21"/>
    <n v="1856"/>
    <s v="00291014369"/>
    <s v="De: 00291014369 A:00099021001 Transferencia de recursos a solicitud de la Administradora Boliviana de Carreteras mediante nota CITE: ABC/GNA/SAF/ATE/2025-0938 (operación bimonetaria), para pagos a beneficiarios (TC 6,86) H.R 2025-20770-R."/>
    <m/>
    <m/>
    <m/>
    <m/>
    <n v="6618699.9400000004"/>
    <n v="0"/>
    <n v="45404281.588400006"/>
    <n v="0"/>
    <n v="45404281.588400006"/>
    <m/>
  </r>
  <r>
    <x v="5"/>
    <n v="2"/>
    <x v="5"/>
    <x v="21"/>
    <n v="1856"/>
    <s v="00099021001"/>
    <s v="De: 00291014369 A:00099021001 Transferencia de recursos a solicitud de la Administradora Boliviana de Carreteras mediante nota CITE: ABC/GNA/SAF/ATE/2025-0938 (operación bimonetaria), para pagos a beneficiarios (TC 6,86) H.R 2025-20770-R."/>
    <m/>
    <m/>
    <m/>
    <m/>
    <n v="0"/>
    <n v="6618699.9400000004"/>
    <n v="0"/>
    <n v="45404281.588400006"/>
    <n v="45404281.588400006"/>
    <m/>
  </r>
  <r>
    <x v="2"/>
    <n v="1"/>
    <x v="2"/>
    <x v="22"/>
    <n v="1894"/>
    <s v="00086018029"/>
    <s v="De: 00086018029 A:00099021001 Transferencia de Recursos a solicitud del Ministerio de Medio Ambiente y Agua mediante nota CITE: MMAYA/DGAA N°197/2025 (operación bimonetaria), para la atención de la solicitud del Viceministerio de Medio Ambi"/>
    <m/>
    <m/>
    <m/>
    <m/>
    <n v="122991.25"/>
    <n v="0"/>
    <n v="843719.97500000009"/>
    <n v="0"/>
    <n v="843719.97500000009"/>
    <m/>
  </r>
  <r>
    <x v="5"/>
    <n v="2"/>
    <x v="5"/>
    <x v="22"/>
    <n v="1894"/>
    <s v="00099021001"/>
    <s v="De: 00086018029 A:00099021001 Transferencia de Recursos a solicitud del Ministerio de Medio Ambiente y Agua mediante nota CITE: MMAYA/DGAA N°197/2025 (operación bimonetaria), para la atención de la solicitud del Viceministerio de Medio Ambi"/>
    <m/>
    <m/>
    <m/>
    <m/>
    <n v="0"/>
    <n v="122991.25"/>
    <n v="0"/>
    <n v="843719.97500000009"/>
    <n v="843719.97500000009"/>
    <m/>
  </r>
  <r>
    <x v="2"/>
    <n v="1"/>
    <x v="2"/>
    <x v="23"/>
    <n v="1936"/>
    <s v="00086017007"/>
    <s v="De: 00086017007 A:00099021001 Transferencia de recursos a solicitud del Ministerio de Medio Ambiente y Agua mediante nota CITE: MMAYA/DGAA N°199/2025 (operación bimonetaria), para la atención de la solicitud del Viceministerio de Agua Potab"/>
    <m/>
    <m/>
    <m/>
    <m/>
    <n v="5999998.54"/>
    <n v="0"/>
    <n v="41159989.984400004"/>
    <n v="0"/>
    <n v="41159989.984400004"/>
    <m/>
  </r>
  <r>
    <x v="5"/>
    <n v="2"/>
    <x v="5"/>
    <x v="23"/>
    <n v="1936"/>
    <s v="00099021001"/>
    <s v="De: 00086017007 A:00099021001 Transferencia de recursos a solicitud del Ministerio de Medio Ambiente y Agua mediante nota CITE: MMAYA/DGAA N°199/2025 (operación bimonetaria), para la atención de la solicitud del Viceministerio de Agua Potab"/>
    <m/>
    <m/>
    <m/>
    <m/>
    <n v="0"/>
    <n v="5999998.54"/>
    <n v="0"/>
    <n v="41159989.984400004"/>
    <n v="41159989.984400004"/>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0">
  <r>
    <x v="0"/>
    <n v="1"/>
    <x v="0"/>
    <n v="0"/>
    <n v="0"/>
    <n v="319897.42"/>
    <n v="0"/>
    <n v="319897.42"/>
  </r>
  <r>
    <x v="1"/>
    <n v="4"/>
    <x v="1"/>
    <n v="0.2"/>
    <n v="0"/>
    <n v="0"/>
    <n v="0"/>
    <n v="0.2"/>
  </r>
  <r>
    <x v="2"/>
    <n v="2"/>
    <x v="2"/>
    <n v="33743010.779999986"/>
    <n v="0"/>
    <n v="383765.7"/>
    <n v="0"/>
    <n v="34126776.479999989"/>
  </r>
  <r>
    <x v="2"/>
    <n v="19"/>
    <x v="2"/>
    <n v="4755.6000000000004"/>
    <n v="0"/>
    <n v="0"/>
    <n v="0"/>
    <n v="4755.6000000000004"/>
  </r>
  <r>
    <x v="3"/>
    <n v="26"/>
    <x v="3"/>
    <n v="0"/>
    <n v="0"/>
    <n v="157153.84999999998"/>
    <n v="0"/>
    <n v="157153.84999999998"/>
  </r>
  <r>
    <x v="4"/>
    <n v="2"/>
    <x v="4"/>
    <n v="0"/>
    <n v="0"/>
    <n v="1740"/>
    <n v="0"/>
    <n v="1740"/>
  </r>
  <r>
    <x v="5"/>
    <n v="3"/>
    <x v="5"/>
    <n v="13601145.48"/>
    <n v="0"/>
    <n v="11391.68"/>
    <n v="0"/>
    <n v="13612537.16"/>
  </r>
  <r>
    <x v="6"/>
    <n v="1"/>
    <x v="6"/>
    <n v="39000000"/>
    <n v="0"/>
    <n v="0"/>
    <n v="0"/>
    <n v="39000000"/>
  </r>
  <r>
    <x v="6"/>
    <n v="16"/>
    <x v="6"/>
    <n v="0"/>
    <n v="0"/>
    <n v="1950"/>
    <n v="0"/>
    <n v="1950"/>
  </r>
  <r>
    <x v="6"/>
    <n v="19"/>
    <x v="6"/>
    <n v="0"/>
    <n v="0"/>
    <n v="2106"/>
    <n v="0"/>
    <n v="2106"/>
  </r>
  <r>
    <x v="7"/>
    <n v="2"/>
    <x v="7"/>
    <n v="60512952.140000001"/>
    <n v="0"/>
    <n v="0"/>
    <n v="0"/>
    <n v="60512952.140000001"/>
  </r>
  <r>
    <x v="8"/>
    <n v="1"/>
    <x v="8"/>
    <n v="0"/>
    <n v="0"/>
    <n v="0"/>
    <n v="36000"/>
    <n v="36000"/>
  </r>
  <r>
    <x v="9"/>
    <n v="1"/>
    <x v="9"/>
    <n v="0"/>
    <n v="0"/>
    <n v="0"/>
    <n v="231080"/>
    <n v="231080"/>
  </r>
  <r>
    <x v="10"/>
    <n v="1"/>
    <x v="10"/>
    <n v="0"/>
    <n v="0"/>
    <n v="0"/>
    <n v="5054054.7499999991"/>
    <n v="5054054.7499999991"/>
  </r>
  <r>
    <x v="11"/>
    <n v="1"/>
    <x v="11"/>
    <n v="0"/>
    <n v="0"/>
    <n v="0"/>
    <n v="50"/>
    <n v="50"/>
  </r>
  <r>
    <x v="11"/>
    <n v="10"/>
    <x v="11"/>
    <n v="272938.12"/>
    <n v="0"/>
    <n v="0"/>
    <n v="0"/>
    <n v="272938.12"/>
  </r>
  <r>
    <x v="11"/>
    <n v="11"/>
    <x v="11"/>
    <n v="2786062.35"/>
    <n v="0"/>
    <n v="0"/>
    <n v="0"/>
    <n v="2786062.35"/>
  </r>
  <r>
    <x v="11"/>
    <n v="12"/>
    <x v="11"/>
    <n v="200000000"/>
    <n v="0"/>
    <n v="0"/>
    <n v="0"/>
    <n v="200000000"/>
  </r>
  <r>
    <x v="11"/>
    <n v="13"/>
    <x v="11"/>
    <n v="417333.09"/>
    <n v="0"/>
    <n v="0"/>
    <n v="0"/>
    <n v="417333.09"/>
  </r>
  <r>
    <x v="11"/>
    <n v="14"/>
    <x v="11"/>
    <n v="0"/>
    <n v="0"/>
    <n v="0"/>
    <n v="3848048.8700000006"/>
    <n v="3848048.8700000006"/>
  </r>
  <r>
    <x v="12"/>
    <n v="1"/>
    <x v="12"/>
    <n v="0"/>
    <n v="0"/>
    <n v="0"/>
    <n v="690050.64999999991"/>
    <n v="690050.64999999991"/>
  </r>
  <r>
    <x v="13"/>
    <n v="1"/>
    <x v="13"/>
    <n v="0"/>
    <n v="0"/>
    <n v="0"/>
    <n v="16765227.84"/>
    <n v="16765227.84"/>
  </r>
  <r>
    <x v="14"/>
    <n v="1"/>
    <x v="14"/>
    <n v="1018336.71"/>
    <n v="0"/>
    <n v="0"/>
    <n v="0"/>
    <n v="1018336.71"/>
  </r>
  <r>
    <x v="15"/>
    <n v="1"/>
    <x v="15"/>
    <n v="0"/>
    <n v="0"/>
    <n v="0"/>
    <n v="23432.77"/>
    <n v="23432.77"/>
  </r>
  <r>
    <x v="15"/>
    <n v="2"/>
    <x v="15"/>
    <n v="0"/>
    <n v="0"/>
    <n v="0"/>
    <n v="310268.45"/>
    <n v="310268.45"/>
  </r>
  <r>
    <x v="15"/>
    <n v="3"/>
    <x v="15"/>
    <n v="0"/>
    <n v="0"/>
    <n v="0"/>
    <n v="880031.5"/>
    <n v="880031.5"/>
  </r>
  <r>
    <x v="15"/>
    <n v="4"/>
    <x v="15"/>
    <n v="0"/>
    <n v="0"/>
    <n v="0"/>
    <n v="43632.39"/>
    <n v="43632.39"/>
  </r>
  <r>
    <x v="15"/>
    <n v="6"/>
    <x v="15"/>
    <n v="0"/>
    <n v="0"/>
    <n v="0"/>
    <n v="300"/>
    <n v="300"/>
  </r>
  <r>
    <x v="16"/>
    <n v="1"/>
    <x v="16"/>
    <n v="0"/>
    <n v="0"/>
    <n v="0"/>
    <n v="1389845"/>
    <n v="1389845"/>
  </r>
  <r>
    <x v="17"/>
    <n v="1"/>
    <x v="17"/>
    <n v="0"/>
    <n v="0"/>
    <n v="0"/>
    <n v="851735.24"/>
    <n v="851735.24"/>
  </r>
  <r>
    <x v="18"/>
    <n v="1"/>
    <x v="18"/>
    <n v="851877.12"/>
    <n v="0"/>
    <n v="0"/>
    <n v="0"/>
    <n v="851877.12"/>
  </r>
  <r>
    <x v="19"/>
    <n v="1"/>
    <x v="19"/>
    <n v="6330832.7599999998"/>
    <n v="0"/>
    <n v="0"/>
    <n v="0"/>
    <n v="6330832.7599999998"/>
  </r>
  <r>
    <x v="20"/>
    <n v="1"/>
    <x v="20"/>
    <n v="0"/>
    <n v="0"/>
    <n v="0"/>
    <n v="159382.5"/>
    <n v="159382.5"/>
  </r>
  <r>
    <x v="21"/>
    <n v="1"/>
    <x v="21"/>
    <n v="221809.66"/>
    <n v="0"/>
    <n v="0"/>
    <n v="0"/>
    <n v="221809.66"/>
  </r>
  <r>
    <x v="22"/>
    <n v="2"/>
    <x v="22"/>
    <n v="1504800"/>
    <n v="0"/>
    <n v="0"/>
    <n v="0"/>
    <n v="1504800"/>
  </r>
  <r>
    <x v="23"/>
    <n v="2"/>
    <x v="23"/>
    <n v="0"/>
    <n v="0"/>
    <n v="0"/>
    <n v="36823.300000000003"/>
    <n v="36823.300000000003"/>
  </r>
  <r>
    <x v="24"/>
    <n v="2"/>
    <x v="24"/>
    <n v="136618"/>
    <n v="0"/>
    <n v="0"/>
    <n v="0"/>
    <n v="136618"/>
  </r>
  <r>
    <x v="25"/>
    <n v="1"/>
    <x v="25"/>
    <n v="1677660.87"/>
    <n v="0"/>
    <n v="0"/>
    <n v="29947568"/>
    <n v="31625228.870000001"/>
  </r>
  <r>
    <x v="26"/>
    <n v="1"/>
    <x v="26"/>
    <n v="47110954.460000001"/>
    <n v="0"/>
    <n v="0"/>
    <n v="0"/>
    <n v="47110954.460000001"/>
  </r>
  <r>
    <x v="27"/>
    <n v="1"/>
    <x v="27"/>
    <n v="0"/>
    <n v="0"/>
    <n v="0"/>
    <n v="23278.5"/>
    <n v="23278.5"/>
  </r>
  <r>
    <x v="28"/>
    <n v="1"/>
    <x v="28"/>
    <n v="0"/>
    <n v="0"/>
    <n v="0"/>
    <n v="6351"/>
    <n v="6351"/>
  </r>
  <r>
    <x v="28"/>
    <n v="3"/>
    <x v="28"/>
    <n v="0"/>
    <n v="0"/>
    <n v="0"/>
    <n v="3437"/>
    <n v="3437"/>
  </r>
  <r>
    <x v="29"/>
    <n v="1"/>
    <x v="29"/>
    <n v="0"/>
    <n v="0"/>
    <n v="0"/>
    <n v="171891"/>
    <n v="171891"/>
  </r>
  <r>
    <x v="30"/>
    <n v="1"/>
    <x v="30"/>
    <n v="0"/>
    <n v="0"/>
    <n v="0"/>
    <n v="15223.74"/>
    <n v="15223.74"/>
  </r>
  <r>
    <x v="31"/>
    <n v="1"/>
    <x v="31"/>
    <n v="0"/>
    <n v="0"/>
    <n v="0"/>
    <n v="13222.66"/>
    <n v="13222.66"/>
  </r>
  <r>
    <x v="32"/>
    <n v="1"/>
    <x v="32"/>
    <n v="0"/>
    <n v="0"/>
    <n v="0"/>
    <n v="125000"/>
    <n v="125000"/>
  </r>
  <r>
    <x v="33"/>
    <n v="1"/>
    <x v="33"/>
    <n v="36430.340000000004"/>
    <n v="0"/>
    <n v="0"/>
    <n v="2249661.64"/>
    <n v="2286091.98"/>
  </r>
  <r>
    <x v="34"/>
    <n v="1"/>
    <x v="34"/>
    <n v="0"/>
    <n v="0"/>
    <n v="0"/>
    <n v="18681811.920000006"/>
    <n v="18681811.920000006"/>
  </r>
  <r>
    <x v="35"/>
    <n v="1"/>
    <x v="35"/>
    <n v="962125.34"/>
    <n v="0"/>
    <n v="0"/>
    <n v="0"/>
    <n v="962125.34"/>
  </r>
  <r>
    <x v="36"/>
    <n v="1"/>
    <x v="36"/>
    <n v="1772869.75"/>
    <n v="0"/>
    <n v="0"/>
    <n v="0"/>
    <n v="1772869.75"/>
  </r>
  <r>
    <x v="37"/>
    <n v="1"/>
    <x v="37"/>
    <n v="1953203"/>
    <n v="0"/>
    <n v="0"/>
    <n v="0"/>
    <n v="1953203"/>
  </r>
  <r>
    <x v="38"/>
    <n v="1"/>
    <x v="38"/>
    <n v="0"/>
    <n v="0"/>
    <n v="0"/>
    <n v="1221133.5"/>
    <n v="1221133.5"/>
  </r>
  <r>
    <x v="39"/>
    <n v="1"/>
    <x v="39"/>
    <n v="6870462"/>
    <n v="0"/>
    <n v="0"/>
    <n v="0"/>
    <n v="6870462"/>
  </r>
  <r>
    <x v="40"/>
    <n v="1"/>
    <x v="40"/>
    <n v="6512199"/>
    <n v="0"/>
    <n v="0"/>
    <n v="18979.98"/>
    <n v="6531178.9800000004"/>
  </r>
  <r>
    <x v="41"/>
    <n v="1"/>
    <x v="41"/>
    <n v="0"/>
    <n v="0"/>
    <n v="0"/>
    <n v="3077971.8100000005"/>
    <n v="3077971.8100000005"/>
  </r>
  <r>
    <x v="41"/>
    <n v="2"/>
    <x v="41"/>
    <n v="0"/>
    <n v="0"/>
    <n v="0"/>
    <n v="676118.48999999976"/>
    <n v="676118.48999999976"/>
  </r>
  <r>
    <x v="41"/>
    <n v="3"/>
    <x v="41"/>
    <n v="0"/>
    <n v="0"/>
    <n v="0"/>
    <n v="124506.08000000005"/>
    <n v="124506.08000000005"/>
  </r>
  <r>
    <x v="41"/>
    <n v="4"/>
    <x v="41"/>
    <n v="0"/>
    <n v="0"/>
    <n v="0"/>
    <n v="1248218.25"/>
    <n v="1248218.25"/>
  </r>
  <r>
    <x v="41"/>
    <n v="5"/>
    <x v="41"/>
    <n v="0"/>
    <n v="0"/>
    <n v="0"/>
    <n v="11418.619999999999"/>
    <n v="11418.619999999999"/>
  </r>
  <r>
    <x v="42"/>
    <n v="1"/>
    <x v="42"/>
    <n v="0"/>
    <n v="0"/>
    <n v="0"/>
    <n v="2500000"/>
    <n v="2500000"/>
  </r>
  <r>
    <x v="43"/>
    <n v="1"/>
    <x v="43"/>
    <n v="2530031.04"/>
    <n v="0"/>
    <n v="0"/>
    <n v="0"/>
    <n v="2530031.04"/>
  </r>
  <r>
    <x v="44"/>
    <n v="1"/>
    <x v="44"/>
    <n v="0"/>
    <n v="0"/>
    <n v="0"/>
    <n v="25020.559999999998"/>
    <n v="25020.559999999998"/>
  </r>
  <r>
    <x v="44"/>
    <n v="2"/>
    <x v="44"/>
    <n v="0"/>
    <n v="0"/>
    <n v="0"/>
    <n v="112957"/>
    <n v="112957"/>
  </r>
  <r>
    <x v="44"/>
    <n v="5"/>
    <x v="44"/>
    <n v="0"/>
    <n v="0"/>
    <n v="0"/>
    <n v="40"/>
    <n v="40"/>
  </r>
  <r>
    <x v="44"/>
    <n v="11"/>
    <x v="44"/>
    <n v="0"/>
    <n v="0"/>
    <n v="0"/>
    <n v="112745.27"/>
    <n v="112745.27"/>
  </r>
  <r>
    <x v="45"/>
    <n v="1"/>
    <x v="45"/>
    <n v="6387046.3799999999"/>
    <n v="0"/>
    <n v="0"/>
    <n v="0"/>
    <n v="6387046.3799999999"/>
  </r>
  <r>
    <x v="46"/>
    <n v="1"/>
    <x v="46"/>
    <n v="0"/>
    <n v="0"/>
    <n v="0"/>
    <n v="755073.55000000028"/>
    <n v="755073.55000000028"/>
  </r>
  <r>
    <x v="47"/>
    <n v="1"/>
    <x v="47"/>
    <n v="0"/>
    <n v="0"/>
    <n v="0"/>
    <n v="8371489.4000000004"/>
    <n v="8371489.4000000004"/>
  </r>
  <r>
    <x v="48"/>
    <n v="1"/>
    <x v="48"/>
    <n v="147750"/>
    <n v="0"/>
    <n v="0"/>
    <n v="0"/>
    <n v="147750"/>
  </r>
  <r>
    <x v="49"/>
    <n v="1"/>
    <x v="49"/>
    <n v="0"/>
    <n v="0"/>
    <n v="0"/>
    <n v="2841383"/>
    <n v="2841383"/>
  </r>
  <r>
    <x v="50"/>
    <n v="1"/>
    <x v="50"/>
    <n v="0"/>
    <n v="0"/>
    <n v="0"/>
    <n v="20725649.81000001"/>
    <n v="20725649.81000001"/>
  </r>
  <r>
    <x v="51"/>
    <n v="1"/>
    <x v="51"/>
    <n v="402890.37"/>
    <n v="0"/>
    <n v="0"/>
    <n v="0"/>
    <n v="402890.37"/>
  </r>
  <r>
    <x v="51"/>
    <n v="3"/>
    <x v="51"/>
    <n v="23516780.759999994"/>
    <n v="0"/>
    <n v="0"/>
    <n v="0"/>
    <n v="23516780.759999994"/>
  </r>
  <r>
    <x v="52"/>
    <n v="1"/>
    <x v="52"/>
    <n v="0"/>
    <n v="0"/>
    <n v="0"/>
    <n v="1148181.3700000001"/>
    <n v="1148181.3700000001"/>
  </r>
  <r>
    <x v="53"/>
    <n v="1"/>
    <x v="53"/>
    <n v="0"/>
    <n v="0"/>
    <n v="0"/>
    <n v="4212.1000000000004"/>
    <n v="4212.1000000000004"/>
  </r>
  <r>
    <x v="54"/>
    <n v="1"/>
    <x v="54"/>
    <n v="0"/>
    <n v="0"/>
    <n v="0"/>
    <n v="24987631.32"/>
    <n v="24987631.32"/>
  </r>
  <r>
    <x v="55"/>
    <n v="1"/>
    <x v="55"/>
    <n v="0"/>
    <n v="0"/>
    <n v="0"/>
    <n v="1374888.5"/>
    <n v="1374888.5"/>
  </r>
  <r>
    <x v="56"/>
    <n v="1"/>
    <x v="56"/>
    <n v="0"/>
    <n v="0"/>
    <n v="0"/>
    <n v="2467693.3200000003"/>
    <n v="2467693.3200000003"/>
  </r>
  <r>
    <x v="57"/>
    <n v="1"/>
    <x v="57"/>
    <n v="0"/>
    <n v="0"/>
    <n v="0"/>
    <n v="3962"/>
    <n v="3962"/>
  </r>
  <r>
    <x v="58"/>
    <n v="1"/>
    <x v="58"/>
    <n v="7298826.54"/>
    <n v="0"/>
    <n v="0"/>
    <n v="0"/>
    <n v="7298826.5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C276D57-708A-42D9-A601-1607FD0535E8}" name="TablaDinámica3" cacheId="149"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B3:AM19" firstHeaderRow="1" firstDataRow="3" firstDataCol="2"/>
  <pivotFields count="18">
    <pivotField axis="axisRow" compact="0" outline="0" subtotalTop="0" showAll="0" defaultSubtotal="0">
      <items count="37">
        <item x="0"/>
        <item x="7"/>
        <item x="10"/>
        <item x="2"/>
        <item x="3"/>
        <item x="1"/>
        <item x="4"/>
        <item x="13"/>
        <item m="1" x="22"/>
        <item m="1" x="21"/>
        <item x="8"/>
        <item m="1" x="36"/>
        <item m="1" x="23"/>
        <item m="1" x="24"/>
        <item m="1" x="31"/>
        <item x="12"/>
        <item m="1" x="29"/>
        <item m="1" x="15"/>
        <item m="1" x="16"/>
        <item m="1" x="28"/>
        <item m="1" x="30"/>
        <item m="1" x="35"/>
        <item m="1" x="32"/>
        <item x="9"/>
        <item m="1" x="25"/>
        <item x="11"/>
        <item m="1" x="33"/>
        <item m="1" x="34"/>
        <item m="1" x="26"/>
        <item m="1" x="27"/>
        <item x="5"/>
        <item m="1" x="20"/>
        <item m="1" x="19"/>
        <item x="6"/>
        <item m="1" x="14"/>
        <item m="1" x="18"/>
        <item m="1" x="17"/>
      </items>
    </pivotField>
    <pivotField compact="0" outline="0" subtotalTop="0" showAll="0" defaultSubtotal="0"/>
    <pivotField axis="axisRow" compact="0" outline="0" subtotalTop="0" showAll="0" defaultSubtotal="0">
      <items count="38">
        <item x="2"/>
        <item x="0"/>
        <item x="7"/>
        <item x="10"/>
        <item x="3"/>
        <item x="1"/>
        <item x="4"/>
        <item x="13"/>
        <item m="1" x="22"/>
        <item m="1" x="21"/>
        <item x="8"/>
        <item m="1" x="37"/>
        <item m="1" x="23"/>
        <item m="1" x="24"/>
        <item m="1" x="32"/>
        <item x="12"/>
        <item m="1" x="28"/>
        <item m="1" x="30"/>
        <item m="1" x="15"/>
        <item m="1" x="16"/>
        <item m="1" x="29"/>
        <item m="1" x="31"/>
        <item m="1" x="36"/>
        <item m="1" x="33"/>
        <item x="9"/>
        <item m="1" x="25"/>
        <item x="11"/>
        <item m="1" x="34"/>
        <item m="1" x="35"/>
        <item m="1" x="26"/>
        <item m="1" x="27"/>
        <item x="5"/>
        <item m="1" x="20"/>
        <item m="1" x="19"/>
        <item x="6"/>
        <item m="1" x="14"/>
        <item m="1" x="18"/>
        <item m="1" x="17"/>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dataField="1" compact="0" outline="0" subtotalTop="0" showAll="0" defaultSubtotal="0"/>
    <pivotField compact="0" outline="0" subtotalTop="0" showAll="0" defaultSubtotal="0"/>
  </pivotFields>
  <rowFields count="2">
    <field x="0"/>
    <field x="2"/>
  </rowFields>
  <rowItems count="14">
    <i>
      <x/>
      <x v="1"/>
    </i>
    <i>
      <x v="1"/>
      <x v="2"/>
    </i>
    <i>
      <x v="2"/>
      <x v="3"/>
    </i>
    <i>
      <x v="3"/>
      <x/>
    </i>
    <i>
      <x v="4"/>
      <x v="4"/>
    </i>
    <i>
      <x v="5"/>
      <x v="5"/>
    </i>
    <i>
      <x v="6"/>
      <x v="6"/>
    </i>
    <i>
      <x v="7"/>
      <x v="7"/>
    </i>
    <i>
      <x v="10"/>
      <x v="10"/>
    </i>
    <i>
      <x v="15"/>
      <x v="15"/>
    </i>
    <i>
      <x v="23"/>
      <x v="24"/>
    </i>
    <i>
      <x v="25"/>
      <x v="26"/>
    </i>
    <i>
      <x v="30"/>
      <x v="31"/>
    </i>
    <i>
      <x v="33"/>
      <x v="34"/>
    </i>
  </rowItems>
  <colFields count="2">
    <field x="3"/>
    <field x="-2"/>
  </colFields>
  <colItems count="10">
    <i>
      <x v="1"/>
      <x/>
    </i>
    <i r="1" i="1">
      <x v="1"/>
    </i>
    <i>
      <x v="2"/>
      <x/>
    </i>
    <i r="1" i="1">
      <x v="1"/>
    </i>
    <i>
      <x v="3"/>
      <x/>
    </i>
    <i r="1" i="1">
      <x v="1"/>
    </i>
    <i>
      <x v="4"/>
      <x/>
    </i>
    <i r="1" i="1">
      <x v="1"/>
    </i>
    <i>
      <x v="5"/>
      <x/>
    </i>
    <i r="1" i="1">
      <x v="1"/>
    </i>
  </colItems>
  <dataFields count="2">
    <dataField name="Suma de Débitos_x000a_(Bs)" fld="15" baseField="0" baseItem="0"/>
    <dataField name="Suma de Créditos_x000a_(Bs)"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5D429DC-901A-487D-AF0F-C4F22BE3420B}" name="TablaDinámica7" cacheId="161"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CD3:CO12" firstHeaderRow="1" firstDataRow="3" firstDataCol="2"/>
  <pivotFields count="17">
    <pivotField axis="axisRow" compact="0" outline="0" showAll="0" defaultSubtotal="0">
      <items count="27">
        <item x="5"/>
        <item x="0"/>
        <item m="1" x="18"/>
        <item x="1"/>
        <item m="1" x="26"/>
        <item x="2"/>
        <item m="1" x="8"/>
        <item x="3"/>
        <item m="1" x="14"/>
        <item m="1" x="21"/>
        <item x="6"/>
        <item m="1" x="12"/>
        <item m="1" x="9"/>
        <item m="1" x="7"/>
        <item m="1" x="16"/>
        <item m="1" x="22"/>
        <item m="1" x="10"/>
        <item m="1" x="24"/>
        <item m="1" x="17"/>
        <item x="4"/>
        <item m="1" x="13"/>
        <item m="1" x="23"/>
        <item m="1" x="19"/>
        <item m="1" x="25"/>
        <item m="1" x="15"/>
        <item m="1" x="20"/>
        <item m="1" x="11"/>
      </items>
    </pivotField>
    <pivotField compact="0" outline="0" showAll="0" defaultSubtotal="0"/>
    <pivotField axis="axisRow" compact="0" outline="0" showAll="0" defaultSubtotal="0">
      <items count="27">
        <item x="5"/>
        <item x="0"/>
        <item m="1" x="18"/>
        <item x="1"/>
        <item m="1" x="26"/>
        <item x="2"/>
        <item m="1" x="8"/>
        <item x="3"/>
        <item m="1" x="14"/>
        <item m="1" x="21"/>
        <item x="6"/>
        <item m="1" x="12"/>
        <item m="1" x="9"/>
        <item m="1" x="7"/>
        <item m="1" x="16"/>
        <item m="1" x="22"/>
        <item m="1" x="10"/>
        <item m="1" x="24"/>
        <item m="1" x="17"/>
        <item x="4"/>
        <item m="1" x="13"/>
        <item m="1" x="23"/>
        <item m="1" x="19"/>
        <item m="1" x="25"/>
        <item m="1" x="15"/>
        <item m="1" x="20"/>
        <item m="1" x="11"/>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 compact="0" outline="0" subtotalTop="0" showAll="0" defaultSubtotal="0"/>
  </pivotFields>
  <rowFields count="2">
    <field x="0"/>
    <field x="2"/>
  </rowFields>
  <rowItems count="7">
    <i>
      <x/>
      <x/>
    </i>
    <i>
      <x v="1"/>
      <x v="1"/>
    </i>
    <i>
      <x v="3"/>
      <x v="3"/>
    </i>
    <i>
      <x v="5"/>
      <x v="5"/>
    </i>
    <i>
      <x v="7"/>
      <x v="7"/>
    </i>
    <i>
      <x v="10"/>
      <x v="10"/>
    </i>
    <i>
      <x v="19"/>
      <x v="19"/>
    </i>
  </rowItems>
  <colFields count="2">
    <field x="3"/>
    <field x="-2"/>
  </colFields>
  <colItems count="10">
    <i>
      <x v="1"/>
      <x/>
    </i>
    <i r="1" i="1">
      <x v="1"/>
    </i>
    <i>
      <x v="2"/>
      <x/>
    </i>
    <i r="1" i="1">
      <x v="1"/>
    </i>
    <i>
      <x v="3"/>
      <x/>
    </i>
    <i r="1" i="1">
      <x v="1"/>
    </i>
    <i>
      <x v="4"/>
      <x/>
    </i>
    <i r="1" i="1">
      <x v="1"/>
    </i>
    <i>
      <x v="5"/>
      <x/>
    </i>
    <i r="1" i="1">
      <x v="1"/>
    </i>
  </colItems>
  <dataFields count="2">
    <dataField name="Suma de Débitos_x000a_(Bs)" fld="13" baseField="0" baseItem="0"/>
    <dataField name="Suma de Créditos_x000a_(Bs)"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3F7A6C3-FEBA-41E2-8906-B63A8258B7A3}" name="TablaDinámica5" cacheId="155"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BC3:BN26" firstHeaderRow="1" firstDataRow="3" firstDataCol="2"/>
  <pivotFields count="16">
    <pivotField axis="axisRow" compact="0" outline="0" showAll="0" defaultSubtotal="0">
      <items count="49">
        <item x="0"/>
        <item x="1"/>
        <item x="2"/>
        <item x="6"/>
        <item x="16"/>
        <item m="1" x="30"/>
        <item x="7"/>
        <item x="17"/>
        <item x="14"/>
        <item m="1" x="21"/>
        <item m="1" x="22"/>
        <item m="1" x="31"/>
        <item m="1" x="44"/>
        <item m="1" x="45"/>
        <item m="1" x="26"/>
        <item m="1" x="29"/>
        <item m="1" x="32"/>
        <item x="15"/>
        <item x="11"/>
        <item m="1" x="35"/>
        <item m="1" x="23"/>
        <item m="1" x="28"/>
        <item x="4"/>
        <item x="18"/>
        <item x="8"/>
        <item m="1" x="42"/>
        <item x="20"/>
        <item m="1" x="46"/>
        <item x="5"/>
        <item m="1" x="24"/>
        <item m="1" x="38"/>
        <item m="1" x="47"/>
        <item m="1" x="48"/>
        <item x="19"/>
        <item x="9"/>
        <item m="1" x="43"/>
        <item m="1" x="27"/>
        <item m="1" x="41"/>
        <item m="1" x="36"/>
        <item x="13"/>
        <item m="1" x="34"/>
        <item m="1" x="37"/>
        <item m="1" x="39"/>
        <item x="12"/>
        <item m="1" x="40"/>
        <item m="1" x="33"/>
        <item x="10"/>
        <item m="1" x="25"/>
        <item x="3"/>
      </items>
    </pivotField>
    <pivotField compact="0" outline="0" showAll="0" defaultSubtotal="0"/>
    <pivotField axis="axisRow" compact="0" outline="0" showAll="0" defaultSubtotal="0">
      <items count="48">
        <item x="2"/>
        <item x="0"/>
        <item x="1"/>
        <item x="5"/>
        <item x="15"/>
        <item m="1" x="29"/>
        <item x="6"/>
        <item x="16"/>
        <item x="13"/>
        <item m="1" x="20"/>
        <item m="1" x="21"/>
        <item m="1" x="30"/>
        <item m="1" x="43"/>
        <item m="1" x="44"/>
        <item m="1" x="25"/>
        <item m="1" x="28"/>
        <item m="1" x="31"/>
        <item x="14"/>
        <item x="10"/>
        <item m="1" x="34"/>
        <item m="1" x="22"/>
        <item m="1" x="27"/>
        <item x="3"/>
        <item x="17"/>
        <item x="7"/>
        <item m="1" x="41"/>
        <item x="19"/>
        <item m="1" x="45"/>
        <item x="4"/>
        <item m="1" x="23"/>
        <item m="1" x="37"/>
        <item m="1" x="46"/>
        <item m="1" x="47"/>
        <item x="18"/>
        <item x="8"/>
        <item m="1" x="42"/>
        <item m="1" x="26"/>
        <item m="1" x="40"/>
        <item m="1" x="35"/>
        <item x="12"/>
        <item m="1" x="33"/>
        <item m="1" x="36"/>
        <item m="1" x="38"/>
        <item x="11"/>
        <item m="1" x="39"/>
        <item m="1" x="32"/>
        <item x="9"/>
        <item m="1" x="24"/>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numFmtId="164" outline="0" subtotalTop="0" showAll="0" defaultSubtotal="0"/>
  </pivotFields>
  <rowFields count="2">
    <field x="0"/>
    <field x="2"/>
  </rowFields>
  <rowItems count="21">
    <i>
      <x/>
      <x v="1"/>
    </i>
    <i>
      <x v="1"/>
      <x v="2"/>
    </i>
    <i>
      <x v="2"/>
      <x/>
    </i>
    <i>
      <x v="3"/>
      <x v="3"/>
    </i>
    <i>
      <x v="4"/>
      <x v="4"/>
    </i>
    <i>
      <x v="6"/>
      <x v="6"/>
    </i>
    <i>
      <x v="7"/>
      <x v="7"/>
    </i>
    <i>
      <x v="8"/>
      <x v="8"/>
    </i>
    <i>
      <x v="17"/>
      <x v="17"/>
    </i>
    <i>
      <x v="18"/>
      <x v="18"/>
    </i>
    <i>
      <x v="22"/>
      <x v="22"/>
    </i>
    <i>
      <x v="23"/>
      <x v="23"/>
    </i>
    <i>
      <x v="24"/>
      <x v="24"/>
    </i>
    <i>
      <x v="26"/>
      <x v="26"/>
    </i>
    <i>
      <x v="28"/>
      <x v="28"/>
    </i>
    <i>
      <x v="33"/>
      <x v="33"/>
    </i>
    <i>
      <x v="34"/>
      <x v="34"/>
    </i>
    <i>
      <x v="39"/>
      <x v="39"/>
    </i>
    <i>
      <x v="43"/>
      <x v="43"/>
    </i>
    <i>
      <x v="46"/>
      <x v="46"/>
    </i>
    <i>
      <x v="48"/>
      <x/>
    </i>
  </rowItems>
  <colFields count="2">
    <field x="3"/>
    <field x="-2"/>
  </colFields>
  <colItems count="10">
    <i>
      <x v="1"/>
      <x/>
    </i>
    <i r="1" i="1">
      <x v="1"/>
    </i>
    <i>
      <x v="2"/>
      <x/>
    </i>
    <i r="1" i="1">
      <x v="1"/>
    </i>
    <i>
      <x v="3"/>
      <x/>
    </i>
    <i r="1" i="1">
      <x v="1"/>
    </i>
    <i>
      <x v="4"/>
      <x/>
    </i>
    <i r="1" i="1">
      <x v="1"/>
    </i>
    <i>
      <x v="5"/>
      <x/>
    </i>
    <i r="1" i="1">
      <x v="1"/>
    </i>
  </colItems>
  <dataFields count="2">
    <dataField name="Suma de Débitos" fld="13" baseField="2" baseItem="3" numFmtId="4"/>
    <dataField name="Suma de Créditos" fld="14" baseField="2" baseItem="3"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60002C7-988C-4E3B-9AD9-86C2252D204D}" name="TablaDinámica1" cacheId="143"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3:L129" firstHeaderRow="1" firstDataRow="3" firstDataCol="2"/>
  <pivotFields count="18">
    <pivotField axis="axisRow" compact="0" outline="0" showAll="0" defaultSubtotal="0">
      <items count="167">
        <item x="67"/>
        <item x="1"/>
        <item x="11"/>
        <item x="49"/>
        <item x="12"/>
        <item x="15"/>
        <item x="41"/>
        <item x="22"/>
        <item x="14"/>
        <item x="0"/>
        <item x="7"/>
        <item x="56"/>
        <item x="21"/>
        <item x="48"/>
        <item x="113"/>
        <item x="3"/>
        <item x="106"/>
        <item x="100"/>
        <item x="4"/>
        <item x="117"/>
        <item x="114"/>
        <item x="26"/>
        <item x="62"/>
        <item x="42"/>
        <item x="70"/>
        <item x="5"/>
        <item x="9"/>
        <item x="2"/>
        <item x="107"/>
        <item x="91"/>
        <item x="74"/>
        <item x="47"/>
        <item x="82"/>
        <item x="104"/>
        <item x="111"/>
        <item x="94"/>
        <item x="99"/>
        <item x="27"/>
        <item x="79"/>
        <item x="32"/>
        <item x="46"/>
        <item x="59"/>
        <item x="75"/>
        <item x="35"/>
        <item x="96"/>
        <item x="18"/>
        <item x="53"/>
        <item m="1" x="136"/>
        <item x="10"/>
        <item x="45"/>
        <item x="89"/>
        <item x="13"/>
        <item x="69"/>
        <item x="24"/>
        <item x="52"/>
        <item x="25"/>
        <item m="1" x="133"/>
        <item x="72"/>
        <item x="66"/>
        <item x="50"/>
        <item m="1" x="150"/>
        <item x="8"/>
        <item m="1" x="137"/>
        <item x="16"/>
        <item x="23"/>
        <item x="76"/>
        <item x="115"/>
        <item x="120"/>
        <item x="30"/>
        <item x="95"/>
        <item x="43"/>
        <item m="1" x="125"/>
        <item m="1" x="164"/>
        <item x="83"/>
        <item x="86"/>
        <item x="122"/>
        <item x="105"/>
        <item x="88"/>
        <item x="31"/>
        <item m="1" x="143"/>
        <item m="1" x="158"/>
        <item x="40"/>
        <item x="33"/>
        <item x="92"/>
        <item x="116"/>
        <item m="1" x="139"/>
        <item x="81"/>
        <item x="93"/>
        <item x="102"/>
        <item x="121"/>
        <item x="90"/>
        <item m="1" x="128"/>
        <item x="78"/>
        <item x="97"/>
        <item x="118"/>
        <item m="1" x="159"/>
        <item x="29"/>
        <item m="1" x="163"/>
        <item x="77"/>
        <item m="1" x="157"/>
        <item x="28"/>
        <item x="60"/>
        <item x="39"/>
        <item x="17"/>
        <item x="119"/>
        <item m="1" x="147"/>
        <item m="1" x="140"/>
        <item x="6"/>
        <item m="1" x="160"/>
        <item x="87"/>
        <item x="64"/>
        <item m="1" x="141"/>
        <item m="1" x="142"/>
        <item x="80"/>
        <item m="1" x="129"/>
        <item m="1" x="166"/>
        <item m="1" x="165"/>
        <item m="1" x="132"/>
        <item x="123"/>
        <item x="54"/>
        <item x="65"/>
        <item m="1" x="156"/>
        <item x="84"/>
        <item m="1" x="154"/>
        <item x="36"/>
        <item x="51"/>
        <item x="112"/>
        <item m="1" x="131"/>
        <item x="55"/>
        <item x="20"/>
        <item x="109"/>
        <item x="110"/>
        <item x="61"/>
        <item x="34"/>
        <item m="1" x="148"/>
        <item m="1" x="145"/>
        <item m="1" x="151"/>
        <item m="1" x="162"/>
        <item m="1" x="134"/>
        <item m="1" x="155"/>
        <item x="37"/>
        <item m="1" x="138"/>
        <item m="1" x="144"/>
        <item x="19"/>
        <item x="103"/>
        <item x="38"/>
        <item m="1" x="146"/>
        <item m="1" x="161"/>
        <item x="57"/>
        <item x="58"/>
        <item x="85"/>
        <item m="1" x="126"/>
        <item x="98"/>
        <item x="73"/>
        <item m="1" x="149"/>
        <item x="71"/>
        <item x="108"/>
        <item x="44"/>
        <item m="1" x="153"/>
        <item m="1" x="124"/>
        <item m="1" x="130"/>
        <item m="1" x="152"/>
        <item x="101"/>
        <item m="1" x="135"/>
        <item m="1" x="127"/>
        <item x="63"/>
        <item x="68"/>
      </items>
    </pivotField>
    <pivotField compact="0" outline="0" showAll="0" defaultSubtotal="0"/>
    <pivotField axis="axisRow" compact="0" outline="0" showAll="0" defaultSubtotal="0">
      <items count="168">
        <item x="3"/>
        <item x="100"/>
        <item x="26"/>
        <item x="117"/>
        <item x="9"/>
        <item x="56"/>
        <item x="13"/>
        <item x="5"/>
        <item x="114"/>
        <item x="113"/>
        <item x="70"/>
        <item m="1" x="136"/>
        <item x="48"/>
        <item x="49"/>
        <item x="41"/>
        <item x="14"/>
        <item x="15"/>
        <item x="1"/>
        <item x="12"/>
        <item x="7"/>
        <item x="0"/>
        <item x="67"/>
        <item x="2"/>
        <item x="42"/>
        <item x="62"/>
        <item x="21"/>
        <item x="106"/>
        <item x="4"/>
        <item x="107"/>
        <item x="91"/>
        <item x="22"/>
        <item x="11"/>
        <item x="74"/>
        <item x="47"/>
        <item x="82"/>
        <item x="104"/>
        <item x="111"/>
        <item x="94"/>
        <item x="99"/>
        <item x="27"/>
        <item x="79"/>
        <item x="32"/>
        <item x="46"/>
        <item x="59"/>
        <item x="75"/>
        <item x="35"/>
        <item x="96"/>
        <item x="18"/>
        <item x="53"/>
        <item m="1" x="137"/>
        <item x="10"/>
        <item x="45"/>
        <item x="89"/>
        <item x="69"/>
        <item x="24"/>
        <item x="52"/>
        <item x="25"/>
        <item m="1" x="133"/>
        <item x="72"/>
        <item x="66"/>
        <item x="50"/>
        <item m="1" x="151"/>
        <item x="8"/>
        <item m="1" x="138"/>
        <item x="16"/>
        <item x="23"/>
        <item x="76"/>
        <item x="115"/>
        <item x="120"/>
        <item x="30"/>
        <item x="95"/>
        <item x="43"/>
        <item m="1" x="125"/>
        <item m="1" x="165"/>
        <item x="83"/>
        <item x="86"/>
        <item x="122"/>
        <item x="105"/>
        <item x="88"/>
        <item x="31"/>
        <item m="1" x="144"/>
        <item m="1" x="159"/>
        <item x="40"/>
        <item x="33"/>
        <item x="92"/>
        <item x="116"/>
        <item m="1" x="140"/>
        <item x="81"/>
        <item x="93"/>
        <item x="102"/>
        <item x="121"/>
        <item x="90"/>
        <item m="1" x="128"/>
        <item x="78"/>
        <item x="97"/>
        <item x="118"/>
        <item m="1" x="160"/>
        <item x="29"/>
        <item m="1" x="164"/>
        <item x="77"/>
        <item m="1" x="158"/>
        <item x="28"/>
        <item x="60"/>
        <item x="39"/>
        <item x="17"/>
        <item x="119"/>
        <item m="1" x="148"/>
        <item m="1" x="141"/>
        <item x="6"/>
        <item m="1" x="161"/>
        <item x="87"/>
        <item x="64"/>
        <item m="1" x="142"/>
        <item m="1" x="143"/>
        <item x="80"/>
        <item m="1" x="129"/>
        <item m="1" x="167"/>
        <item m="1" x="166"/>
        <item m="1" x="132"/>
        <item x="123"/>
        <item x="54"/>
        <item x="65"/>
        <item m="1" x="157"/>
        <item x="84"/>
        <item m="1" x="155"/>
        <item x="36"/>
        <item x="51"/>
        <item x="112"/>
        <item m="1" x="131"/>
        <item x="55"/>
        <item x="20"/>
        <item x="109"/>
        <item x="110"/>
        <item x="61"/>
        <item x="34"/>
        <item m="1" x="149"/>
        <item m="1" x="146"/>
        <item m="1" x="152"/>
        <item m="1" x="163"/>
        <item m="1" x="134"/>
        <item m="1" x="156"/>
        <item x="37"/>
        <item m="1" x="139"/>
        <item m="1" x="145"/>
        <item x="19"/>
        <item x="103"/>
        <item x="38"/>
        <item m="1" x="147"/>
        <item m="1" x="162"/>
        <item x="57"/>
        <item x="58"/>
        <item x="85"/>
        <item m="1" x="126"/>
        <item x="98"/>
        <item x="73"/>
        <item m="1" x="150"/>
        <item x="71"/>
        <item x="108"/>
        <item x="44"/>
        <item m="1" x="154"/>
        <item m="1" x="124"/>
        <item m="1" x="130"/>
        <item m="1" x="153"/>
        <item x="101"/>
        <item m="1" x="135"/>
        <item m="1" x="127"/>
        <item x="63"/>
        <item x="68"/>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164" outline="0" subtotalTop="0" showAll="0" defaultSubtotal="0"/>
    <pivotField dataField="1" compact="0" numFmtId="164" outline="0" subtotalTop="0" showAll="0" defaultSubtotal="0"/>
    <pivotField compact="0" outline="0" showAll="0" defaultSubtotal="0"/>
  </pivotFields>
  <rowFields count="2">
    <field x="0"/>
    <field x="2"/>
  </rowFields>
  <rowItems count="124">
    <i>
      <x/>
      <x v="21"/>
    </i>
    <i>
      <x v="1"/>
      <x v="17"/>
    </i>
    <i>
      <x v="2"/>
      <x v="31"/>
    </i>
    <i>
      <x v="3"/>
      <x v="13"/>
    </i>
    <i>
      <x v="4"/>
      <x v="18"/>
    </i>
    <i>
      <x v="5"/>
      <x v="16"/>
    </i>
    <i>
      <x v="6"/>
      <x v="14"/>
    </i>
    <i>
      <x v="7"/>
      <x v="30"/>
    </i>
    <i>
      <x v="8"/>
      <x v="15"/>
    </i>
    <i>
      <x v="9"/>
      <x v="20"/>
    </i>
    <i>
      <x v="10"/>
      <x v="19"/>
    </i>
    <i>
      <x v="11"/>
      <x v="5"/>
    </i>
    <i>
      <x v="12"/>
      <x v="25"/>
    </i>
    <i>
      <x v="13"/>
      <x v="12"/>
    </i>
    <i>
      <x v="14"/>
      <x v="9"/>
    </i>
    <i>
      <x v="15"/>
      <x/>
    </i>
    <i>
      <x v="16"/>
      <x v="26"/>
    </i>
    <i>
      <x v="17"/>
      <x v="1"/>
    </i>
    <i>
      <x v="18"/>
      <x v="27"/>
    </i>
    <i>
      <x v="19"/>
      <x v="3"/>
    </i>
    <i>
      <x v="20"/>
      <x v="8"/>
    </i>
    <i>
      <x v="21"/>
      <x v="2"/>
    </i>
    <i>
      <x v="22"/>
      <x v="24"/>
    </i>
    <i>
      <x v="23"/>
      <x v="23"/>
    </i>
    <i>
      <x v="24"/>
      <x v="10"/>
    </i>
    <i>
      <x v="25"/>
      <x v="7"/>
    </i>
    <i>
      <x v="26"/>
      <x v="4"/>
    </i>
    <i>
      <x v="27"/>
      <x v="22"/>
    </i>
    <i>
      <x v="28"/>
      <x v="28"/>
    </i>
    <i>
      <x v="29"/>
      <x v="29"/>
    </i>
    <i>
      <x v="30"/>
      <x v="32"/>
    </i>
    <i>
      <x v="31"/>
      <x v="33"/>
    </i>
    <i>
      <x v="32"/>
      <x v="34"/>
    </i>
    <i>
      <x v="33"/>
      <x v="35"/>
    </i>
    <i>
      <x v="34"/>
      <x v="36"/>
    </i>
    <i>
      <x v="35"/>
      <x v="37"/>
    </i>
    <i>
      <x v="36"/>
      <x v="38"/>
    </i>
    <i>
      <x v="37"/>
      <x v="39"/>
    </i>
    <i>
      <x v="38"/>
      <x v="40"/>
    </i>
    <i>
      <x v="39"/>
      <x v="41"/>
    </i>
    <i>
      <x v="40"/>
      <x v="42"/>
    </i>
    <i>
      <x v="41"/>
      <x v="43"/>
    </i>
    <i>
      <x v="42"/>
      <x v="44"/>
    </i>
    <i>
      <x v="43"/>
      <x v="45"/>
    </i>
    <i>
      <x v="44"/>
      <x v="46"/>
    </i>
    <i>
      <x v="45"/>
      <x v="47"/>
    </i>
    <i>
      <x v="46"/>
      <x v="48"/>
    </i>
    <i>
      <x v="48"/>
      <x v="50"/>
    </i>
    <i>
      <x v="49"/>
      <x v="51"/>
    </i>
    <i>
      <x v="50"/>
      <x v="52"/>
    </i>
    <i>
      <x v="51"/>
      <x v="6"/>
    </i>
    <i>
      <x v="52"/>
      <x v="53"/>
    </i>
    <i>
      <x v="53"/>
      <x v="54"/>
    </i>
    <i>
      <x v="54"/>
      <x v="55"/>
    </i>
    <i>
      <x v="55"/>
      <x v="56"/>
    </i>
    <i>
      <x v="57"/>
      <x v="58"/>
    </i>
    <i>
      <x v="58"/>
      <x v="59"/>
    </i>
    <i>
      <x v="59"/>
      <x v="60"/>
    </i>
    <i>
      <x v="61"/>
      <x v="62"/>
    </i>
    <i>
      <x v="63"/>
      <x v="64"/>
    </i>
    <i>
      <x v="64"/>
      <x v="65"/>
    </i>
    <i>
      <x v="65"/>
      <x v="66"/>
    </i>
    <i>
      <x v="66"/>
      <x v="67"/>
    </i>
    <i>
      <x v="67"/>
      <x v="68"/>
    </i>
    <i>
      <x v="68"/>
      <x v="69"/>
    </i>
    <i>
      <x v="69"/>
      <x v="70"/>
    </i>
    <i>
      <x v="70"/>
      <x v="71"/>
    </i>
    <i>
      <x v="73"/>
      <x v="74"/>
    </i>
    <i>
      <x v="74"/>
      <x v="75"/>
    </i>
    <i>
      <x v="75"/>
      <x v="76"/>
    </i>
    <i>
      <x v="76"/>
      <x v="77"/>
    </i>
    <i>
      <x v="77"/>
      <x v="78"/>
    </i>
    <i>
      <x v="78"/>
      <x v="79"/>
    </i>
    <i>
      <x v="81"/>
      <x v="82"/>
    </i>
    <i>
      <x v="82"/>
      <x v="83"/>
    </i>
    <i>
      <x v="83"/>
      <x v="84"/>
    </i>
    <i>
      <x v="84"/>
      <x v="85"/>
    </i>
    <i>
      <x v="86"/>
      <x v="87"/>
    </i>
    <i>
      <x v="87"/>
      <x v="88"/>
    </i>
    <i>
      <x v="88"/>
      <x v="89"/>
    </i>
    <i>
      <x v="89"/>
      <x v="90"/>
    </i>
    <i>
      <x v="90"/>
      <x v="91"/>
    </i>
    <i>
      <x v="92"/>
      <x v="93"/>
    </i>
    <i>
      <x v="93"/>
      <x v="94"/>
    </i>
    <i>
      <x v="94"/>
      <x v="95"/>
    </i>
    <i>
      <x v="96"/>
      <x v="97"/>
    </i>
    <i>
      <x v="98"/>
      <x v="99"/>
    </i>
    <i>
      <x v="100"/>
      <x v="101"/>
    </i>
    <i>
      <x v="101"/>
      <x v="102"/>
    </i>
    <i>
      <x v="102"/>
      <x v="103"/>
    </i>
    <i>
      <x v="103"/>
      <x v="104"/>
    </i>
    <i>
      <x v="104"/>
      <x v="105"/>
    </i>
    <i>
      <x v="107"/>
      <x v="108"/>
    </i>
    <i>
      <x v="109"/>
      <x v="110"/>
    </i>
    <i>
      <x v="110"/>
      <x v="111"/>
    </i>
    <i>
      <x v="113"/>
      <x v="114"/>
    </i>
    <i>
      <x v="118"/>
      <x v="119"/>
    </i>
    <i>
      <x v="119"/>
      <x v="120"/>
    </i>
    <i>
      <x v="120"/>
      <x v="121"/>
    </i>
    <i>
      <x v="122"/>
      <x v="123"/>
    </i>
    <i>
      <x v="124"/>
      <x v="125"/>
    </i>
    <i>
      <x v="125"/>
      <x v="126"/>
    </i>
    <i>
      <x v="126"/>
      <x v="127"/>
    </i>
    <i>
      <x v="128"/>
      <x v="129"/>
    </i>
    <i>
      <x v="129"/>
      <x v="130"/>
    </i>
    <i>
      <x v="130"/>
      <x v="131"/>
    </i>
    <i>
      <x v="131"/>
      <x v="132"/>
    </i>
    <i>
      <x v="132"/>
      <x v="133"/>
    </i>
    <i>
      <x v="133"/>
      <x v="134"/>
    </i>
    <i>
      <x v="140"/>
      <x v="141"/>
    </i>
    <i>
      <x v="143"/>
      <x v="144"/>
    </i>
    <i>
      <x v="144"/>
      <x v="145"/>
    </i>
    <i>
      <x v="145"/>
      <x v="146"/>
    </i>
    <i>
      <x v="148"/>
      <x v="149"/>
    </i>
    <i>
      <x v="149"/>
      <x v="150"/>
    </i>
    <i>
      <x v="150"/>
      <x v="151"/>
    </i>
    <i>
      <x v="152"/>
      <x v="153"/>
    </i>
    <i>
      <x v="153"/>
      <x v="154"/>
    </i>
    <i>
      <x v="155"/>
      <x v="156"/>
    </i>
    <i>
      <x v="156"/>
      <x v="157"/>
    </i>
    <i>
      <x v="157"/>
      <x v="158"/>
    </i>
    <i>
      <x v="162"/>
      <x v="163"/>
    </i>
    <i>
      <x v="165"/>
      <x v="166"/>
    </i>
    <i>
      <x v="166"/>
      <x v="167"/>
    </i>
  </rowItems>
  <colFields count="2">
    <field x="3"/>
    <field x="-2"/>
  </colFields>
  <colItems count="10">
    <i>
      <x v="1"/>
      <x/>
    </i>
    <i r="1" i="1">
      <x v="1"/>
    </i>
    <i>
      <x v="2"/>
      <x/>
    </i>
    <i r="1" i="1">
      <x v="1"/>
    </i>
    <i>
      <x v="3"/>
      <x/>
    </i>
    <i r="1" i="1">
      <x v="1"/>
    </i>
    <i>
      <x v="4"/>
      <x/>
    </i>
    <i r="1" i="1">
      <x v="1"/>
    </i>
    <i>
      <x v="5"/>
      <x/>
    </i>
    <i r="1" i="1">
      <x v="1"/>
    </i>
  </colItems>
  <dataFields count="2">
    <dataField name="Suma de Débitos" fld="15" baseField="2" baseItem="128" numFmtId="4"/>
    <dataField name="Suma de Créditos" fld="16" baseField="2" baseItem="128"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420012C-F357-45BB-AA50-2E6E71253A94}" name="TablaDinámica9" cacheId="166"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DE3:DG62" firstHeaderRow="1" firstDataRow="1" firstDataCol="2"/>
  <pivotFields count="8">
    <pivotField axis="axisRow" compact="0" outline="0" showAll="0" defaultSubtotal="0">
      <items count="96">
        <item x="2"/>
        <item x="9"/>
        <item x="10"/>
        <item x="14"/>
        <item x="18"/>
        <item x="49"/>
        <item x="55"/>
        <item x="0"/>
        <item x="26"/>
        <item x="6"/>
        <item x="25"/>
        <item x="5"/>
        <item x="17"/>
        <item x="29"/>
        <item x="13"/>
        <item x="28"/>
        <item x="47"/>
        <item x="57"/>
        <item x="30"/>
        <item x="12"/>
        <item m="1" x="89"/>
        <item m="1" x="83"/>
        <item x="23"/>
        <item x="41"/>
        <item m="1" x="75"/>
        <item x="54"/>
        <item x="1"/>
        <item x="7"/>
        <item x="34"/>
        <item x="44"/>
        <item x="51"/>
        <item x="11"/>
        <item x="3"/>
        <item x="56"/>
        <item x="4"/>
        <item m="1" x="77"/>
        <item x="35"/>
        <item m="1" x="68"/>
        <item m="1" x="79"/>
        <item m="1" x="61"/>
        <item x="38"/>
        <item x="36"/>
        <item x="37"/>
        <item x="43"/>
        <item m="1" x="76"/>
        <item x="20"/>
        <item m="1" x="63"/>
        <item m="1" x="62"/>
        <item m="1" x="60"/>
        <item x="16"/>
        <item x="19"/>
        <item x="21"/>
        <item x="31"/>
        <item x="33"/>
        <item x="40"/>
        <item x="45"/>
        <item m="1" x="72"/>
        <item m="1" x="85"/>
        <item m="1" x="95"/>
        <item m="1" x="70"/>
        <item x="39"/>
        <item m="1" x="64"/>
        <item m="1" x="66"/>
        <item x="42"/>
        <item x="50"/>
        <item x="8"/>
        <item m="1" x="81"/>
        <item x="22"/>
        <item m="1" x="82"/>
        <item m="1" x="91"/>
        <item m="1" x="92"/>
        <item x="27"/>
        <item m="1" x="94"/>
        <item x="48"/>
        <item x="46"/>
        <item m="1" x="67"/>
        <item m="1" x="84"/>
        <item m="1" x="86"/>
        <item m="1" x="87"/>
        <item m="1" x="80"/>
        <item m="1" x="88"/>
        <item m="1" x="90"/>
        <item m="1" x="74"/>
        <item m="1" x="93"/>
        <item x="52"/>
        <item m="1" x="69"/>
        <item m="1" x="78"/>
        <item x="24"/>
        <item m="1" x="71"/>
        <item x="15"/>
        <item x="58"/>
        <item m="1" x="73"/>
        <item m="1" x="65"/>
        <item x="53"/>
        <item x="32"/>
        <item m="1" x="59"/>
      </items>
    </pivotField>
    <pivotField compact="0" outline="0" showAll="0" defaultSubtotal="0"/>
    <pivotField axis="axisRow" compact="0" outline="0" showAll="0" defaultSubtotal="0">
      <items count="96">
        <item x="9"/>
        <item x="10"/>
        <item x="14"/>
        <item x="18"/>
        <item x="49"/>
        <item x="55"/>
        <item x="0"/>
        <item x="2"/>
        <item x="26"/>
        <item x="6"/>
        <item x="25"/>
        <item x="5"/>
        <item x="17"/>
        <item x="29"/>
        <item x="13"/>
        <item x="28"/>
        <item x="47"/>
        <item x="57"/>
        <item x="30"/>
        <item x="12"/>
        <item m="1" x="89"/>
        <item m="1" x="83"/>
        <item x="23"/>
        <item x="41"/>
        <item m="1" x="75"/>
        <item x="54"/>
        <item x="1"/>
        <item x="7"/>
        <item x="34"/>
        <item x="44"/>
        <item x="51"/>
        <item x="11"/>
        <item x="3"/>
        <item x="56"/>
        <item x="4"/>
        <item m="1" x="77"/>
        <item x="35"/>
        <item m="1" x="68"/>
        <item m="1" x="79"/>
        <item m="1" x="61"/>
        <item x="38"/>
        <item x="36"/>
        <item x="37"/>
        <item x="43"/>
        <item m="1" x="76"/>
        <item x="20"/>
        <item m="1" x="63"/>
        <item m="1" x="62"/>
        <item m="1" x="60"/>
        <item x="16"/>
        <item x="19"/>
        <item x="21"/>
        <item x="31"/>
        <item x="33"/>
        <item x="40"/>
        <item x="45"/>
        <item m="1" x="72"/>
        <item m="1" x="85"/>
        <item m="1" x="95"/>
        <item m="1" x="70"/>
        <item x="39"/>
        <item m="1" x="64"/>
        <item m="1" x="66"/>
        <item x="42"/>
        <item x="50"/>
        <item x="8"/>
        <item m="1" x="81"/>
        <item x="22"/>
        <item m="1" x="82"/>
        <item m="1" x="91"/>
        <item m="1" x="92"/>
        <item x="27"/>
        <item m="1" x="94"/>
        <item x="48"/>
        <item x="46"/>
        <item m="1" x="67"/>
        <item m="1" x="84"/>
        <item m="1" x="86"/>
        <item m="1" x="87"/>
        <item m="1" x="80"/>
        <item m="1" x="88"/>
        <item m="1" x="90"/>
        <item m="1" x="74"/>
        <item m="1" x="93"/>
        <item x="52"/>
        <item m="1" x="69"/>
        <item m="1" x="78"/>
        <item x="24"/>
        <item m="1" x="71"/>
        <item x="15"/>
        <item x="58"/>
        <item m="1" x="73"/>
        <item m="1" x="65"/>
        <item x="53"/>
        <item x="32"/>
        <item m="1" x="59"/>
      </items>
    </pivotField>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dataField="1" compact="0" numFmtId="164" outline="0" subtotalTop="0" showAll="0" defaultSubtotal="0"/>
  </pivotFields>
  <rowFields count="2">
    <field x="0"/>
    <field x="2"/>
  </rowFields>
  <rowItems count="59">
    <i>
      <x/>
      <x v="7"/>
    </i>
    <i>
      <x v="1"/>
      <x/>
    </i>
    <i>
      <x v="2"/>
      <x v="1"/>
    </i>
    <i>
      <x v="3"/>
      <x v="2"/>
    </i>
    <i>
      <x v="4"/>
      <x v="3"/>
    </i>
    <i>
      <x v="5"/>
      <x v="4"/>
    </i>
    <i>
      <x v="6"/>
      <x v="5"/>
    </i>
    <i>
      <x v="7"/>
      <x v="6"/>
    </i>
    <i>
      <x v="8"/>
      <x v="8"/>
    </i>
    <i>
      <x v="9"/>
      <x v="9"/>
    </i>
    <i>
      <x v="10"/>
      <x v="10"/>
    </i>
    <i>
      <x v="11"/>
      <x v="11"/>
    </i>
    <i>
      <x v="12"/>
      <x v="12"/>
    </i>
    <i>
      <x v="13"/>
      <x v="13"/>
    </i>
    <i>
      <x v="14"/>
      <x v="14"/>
    </i>
    <i>
      <x v="15"/>
      <x v="15"/>
    </i>
    <i>
      <x v="16"/>
      <x v="16"/>
    </i>
    <i>
      <x v="17"/>
      <x v="17"/>
    </i>
    <i>
      <x v="18"/>
      <x v="18"/>
    </i>
    <i>
      <x v="19"/>
      <x v="19"/>
    </i>
    <i>
      <x v="22"/>
      <x v="22"/>
    </i>
    <i>
      <x v="23"/>
      <x v="23"/>
    </i>
    <i>
      <x v="25"/>
      <x v="25"/>
    </i>
    <i>
      <x v="26"/>
      <x v="26"/>
    </i>
    <i>
      <x v="27"/>
      <x v="27"/>
    </i>
    <i>
      <x v="28"/>
      <x v="28"/>
    </i>
    <i>
      <x v="29"/>
      <x v="29"/>
    </i>
    <i>
      <x v="30"/>
      <x v="30"/>
    </i>
    <i>
      <x v="31"/>
      <x v="31"/>
    </i>
    <i>
      <x v="32"/>
      <x v="32"/>
    </i>
    <i>
      <x v="33"/>
      <x v="33"/>
    </i>
    <i>
      <x v="34"/>
      <x v="34"/>
    </i>
    <i>
      <x v="36"/>
      <x v="36"/>
    </i>
    <i>
      <x v="40"/>
      <x v="40"/>
    </i>
    <i>
      <x v="41"/>
      <x v="41"/>
    </i>
    <i>
      <x v="42"/>
      <x v="42"/>
    </i>
    <i>
      <x v="43"/>
      <x v="43"/>
    </i>
    <i>
      <x v="45"/>
      <x v="45"/>
    </i>
    <i>
      <x v="49"/>
      <x v="49"/>
    </i>
    <i>
      <x v="50"/>
      <x v="50"/>
    </i>
    <i>
      <x v="51"/>
      <x v="51"/>
    </i>
    <i>
      <x v="52"/>
      <x v="52"/>
    </i>
    <i>
      <x v="53"/>
      <x v="53"/>
    </i>
    <i>
      <x v="54"/>
      <x v="54"/>
    </i>
    <i>
      <x v="55"/>
      <x v="55"/>
    </i>
    <i>
      <x v="60"/>
      <x v="60"/>
    </i>
    <i>
      <x v="63"/>
      <x v="63"/>
    </i>
    <i>
      <x v="64"/>
      <x v="64"/>
    </i>
    <i>
      <x v="65"/>
      <x v="65"/>
    </i>
    <i>
      <x v="67"/>
      <x v="67"/>
    </i>
    <i>
      <x v="71"/>
      <x v="71"/>
    </i>
    <i>
      <x v="73"/>
      <x v="73"/>
    </i>
    <i>
      <x v="74"/>
      <x v="74"/>
    </i>
    <i>
      <x v="84"/>
      <x v="84"/>
    </i>
    <i>
      <x v="87"/>
      <x v="87"/>
    </i>
    <i>
      <x v="89"/>
      <x v="89"/>
    </i>
    <i>
      <x v="90"/>
      <x v="90"/>
    </i>
    <i>
      <x v="93"/>
      <x v="93"/>
    </i>
    <i>
      <x v="94"/>
      <x v="94"/>
    </i>
  </rowItems>
  <colItems count="1">
    <i/>
  </colItems>
  <dataFields count="1">
    <dataField name="Suma de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15D9C-93C5-4383-871C-20D7429E4C9A}">
  <sheetPr codeName="Hoja2"/>
  <dimension ref="A1:E536"/>
  <sheetViews>
    <sheetView showGridLines="0" topLeftCell="A143" workbookViewId="0">
      <selection activeCell="B170" sqref="B170"/>
    </sheetView>
  </sheetViews>
  <sheetFormatPr baseColWidth="10" defaultColWidth="11.42578125" defaultRowHeight="13.5"/>
  <cols>
    <col min="1" max="1" width="6.5703125" style="278" bestFit="1" customWidth="1"/>
    <col min="2" max="2" width="72.28515625" style="278" bestFit="1" customWidth="1"/>
    <col min="3" max="3" width="24.7109375" style="278" bestFit="1" customWidth="1"/>
    <col min="4" max="4" width="14.5703125" style="278" bestFit="1" customWidth="1"/>
    <col min="5" max="5" width="50.140625" style="278" customWidth="1"/>
    <col min="6" max="16384" width="11.42578125" style="278"/>
  </cols>
  <sheetData>
    <row r="1" spans="1:5" ht="18">
      <c r="A1" s="386" t="s">
        <v>1358</v>
      </c>
      <c r="B1" s="386"/>
      <c r="C1" s="386"/>
      <c r="D1" s="386"/>
      <c r="E1" s="386"/>
    </row>
    <row r="3" spans="1:5" ht="25.5">
      <c r="A3" s="279" t="s">
        <v>34</v>
      </c>
      <c r="B3" s="279" t="s">
        <v>2</v>
      </c>
      <c r="C3" s="279" t="s">
        <v>1316</v>
      </c>
      <c r="D3" s="279" t="s">
        <v>1390</v>
      </c>
      <c r="E3" s="279" t="s">
        <v>1359</v>
      </c>
    </row>
    <row r="4" spans="1:5">
      <c r="A4" s="280">
        <v>6</v>
      </c>
      <c r="B4" s="281" t="s">
        <v>37</v>
      </c>
      <c r="C4" s="374" t="str">
        <f>+VLOOKUP(A4,[2]DISTRIBUCIÓN!$A$8:$F$178,6,FALSE)</f>
        <v>José Rivas</v>
      </c>
      <c r="D4" s="374" t="str">
        <f>+VLOOKUP(C4,[2]Hoja1!$A$1:$C$12,2,FALSE)</f>
        <v>2183333 - 1632</v>
      </c>
      <c r="E4" s="382" t="str">
        <f>+VLOOKUP(C4,[2]Hoja1!$A$1:$C$12,3,FALSE)</f>
        <v>jose.rivas@economiayfinanzas.gob.bo</v>
      </c>
    </row>
    <row r="5" spans="1:5">
      <c r="A5" s="282">
        <v>10</v>
      </c>
      <c r="B5" s="283" t="s">
        <v>38</v>
      </c>
      <c r="C5" s="374" t="str">
        <f>+VLOOKUP(A5,[2]DISTRIBUCIÓN!$A$8:$F$178,6,FALSE)</f>
        <v>Judith Machicado</v>
      </c>
      <c r="D5" s="374" t="str">
        <f>+VLOOKUP(C5,[2]Hoja1!$A$1:$C$12,2,FALSE)</f>
        <v>2183333 - 1648</v>
      </c>
      <c r="E5" s="382" t="str">
        <f>+VLOOKUP(C5,[2]Hoja1!$A$1:$C$12,3,FALSE)</f>
        <v>judith.machicado@economiayfinanzas.gob.bo</v>
      </c>
    </row>
    <row r="6" spans="1:5">
      <c r="A6" s="282">
        <v>15</v>
      </c>
      <c r="B6" s="283" t="s">
        <v>39</v>
      </c>
      <c r="C6" s="374" t="str">
        <f>+VLOOKUP(A6,[2]DISTRIBUCIÓN!$A$8:$F$178,6,FALSE)</f>
        <v>Virginia Callisaya</v>
      </c>
      <c r="D6" s="374" t="str">
        <f>+VLOOKUP(C6,[2]Hoja1!$A$1:$C$12,2,FALSE)</f>
        <v>2183333 - 1645</v>
      </c>
      <c r="E6" s="382" t="str">
        <f>+VLOOKUP(C6,[2]Hoja1!$A$1:$C$12,3,FALSE)</f>
        <v>virginia.callisaya@economiayfinanzas.gob.bo</v>
      </c>
    </row>
    <row r="7" spans="1:5">
      <c r="A7" s="282">
        <v>16</v>
      </c>
      <c r="B7" s="283" t="s">
        <v>40</v>
      </c>
      <c r="C7" s="374" t="str">
        <f>+VLOOKUP(A7,[2]DISTRIBUCIÓN!$A$8:$F$178,6,FALSE)</f>
        <v>Emma Ticonipa</v>
      </c>
      <c r="D7" s="374" t="str">
        <f>+VLOOKUP(C7,[2]Hoja1!$A$1:$C$12,2,FALSE)</f>
        <v>2183333 - 1635</v>
      </c>
      <c r="E7" s="382" t="str">
        <f>+VLOOKUP(C7,[2]Hoja1!$A$1:$C$12,3,FALSE)</f>
        <v>emma.ticonipa@economiayfinanzas.gob.bo</v>
      </c>
    </row>
    <row r="8" spans="1:5">
      <c r="A8" s="282">
        <v>20</v>
      </c>
      <c r="B8" s="283" t="s">
        <v>41</v>
      </c>
      <c r="C8" s="374" t="str">
        <f>+VLOOKUP(A8,[2]DISTRIBUCIÓN!$A$8:$F$178,6,FALSE)</f>
        <v>Rommel Cuba</v>
      </c>
      <c r="D8" s="374" t="str">
        <f>+VLOOKUP(C8,[2]Hoja1!$A$1:$C$12,2,FALSE)</f>
        <v>2183333 - 1649</v>
      </c>
      <c r="E8" s="382" t="str">
        <f>+VLOOKUP(C8,[2]Hoja1!$A$1:$C$12,3,FALSE)</f>
        <v>rommel.cuba@economiayfinanzas.gob.bo</v>
      </c>
    </row>
    <row r="9" spans="1:5">
      <c r="A9" s="282">
        <v>25</v>
      </c>
      <c r="B9" s="283" t="s">
        <v>42</v>
      </c>
      <c r="C9" s="374" t="str">
        <f>+VLOOKUP(A9,[2]DISTRIBUCIÓN!$A$8:$F$178,6,FALSE)</f>
        <v>Elizabeth Nina</v>
      </c>
      <c r="D9" s="374" t="str">
        <f>+VLOOKUP(C9,[2]Hoja1!$A$1:$C$12,2,FALSE)</f>
        <v>2183333 - 1637</v>
      </c>
      <c r="E9" s="382" t="str">
        <f>+VLOOKUP(C9,[2]Hoja1!$A$1:$C$12,3,FALSE)</f>
        <v>elizabeth.nina@economiayfinanzas.gob.bo</v>
      </c>
    </row>
    <row r="10" spans="1:5">
      <c r="A10" s="282">
        <v>30</v>
      </c>
      <c r="B10" s="283" t="s">
        <v>1411</v>
      </c>
      <c r="C10" s="374" t="str">
        <f>+VLOOKUP(A10,[2]DISTRIBUCIÓN!$A$8:$F$178,6,FALSE)</f>
        <v>Jeovana Zabala</v>
      </c>
      <c r="D10" s="374" t="str">
        <f>+VLOOKUP(C10,[2]Hoja1!$A$1:$C$12,2,FALSE)</f>
        <v>2183333 - 1663</v>
      </c>
      <c r="E10" s="382" t="str">
        <f>+VLOOKUP(C10,[2]Hoja1!$A$1:$C$12,3,FALSE)</f>
        <v>jeovana.zabala@economiayfinanzas.gob.bo</v>
      </c>
    </row>
    <row r="11" spans="1:5">
      <c r="A11" s="282">
        <v>35</v>
      </c>
      <c r="B11" s="283" t="s">
        <v>43</v>
      </c>
      <c r="C11" s="374" t="str">
        <f>+VLOOKUP(A11,[2]DISTRIBUCIÓN!$A$8:$F$178,6,FALSE)</f>
        <v>José Rivas</v>
      </c>
      <c r="D11" s="374" t="str">
        <f>+VLOOKUP(C11,[2]Hoja1!$A$1:$C$12,2,FALSE)</f>
        <v>2183333 - 1632</v>
      </c>
      <c r="E11" s="382" t="str">
        <f>+VLOOKUP(C11,[2]Hoja1!$A$1:$C$12,3,FALSE)</f>
        <v>jose.rivas@economiayfinanzas.gob.bo</v>
      </c>
    </row>
    <row r="12" spans="1:5">
      <c r="A12" s="282">
        <v>41</v>
      </c>
      <c r="B12" s="283" t="s">
        <v>44</v>
      </c>
      <c r="C12" s="374" t="str">
        <f>+VLOOKUP(A12,[2]DISTRIBUCIÓN!$A$8:$F$178,6,FALSE)</f>
        <v>Virginia Huanca</v>
      </c>
      <c r="D12" s="374" t="str">
        <f>+VLOOKUP(C12,[2]Hoja1!$A$1:$C$12,2,FALSE)</f>
        <v>2183333 - 1636</v>
      </c>
      <c r="E12" s="382" t="str">
        <f>+VLOOKUP(C12,[2]Hoja1!$A$1:$C$12,3,FALSE)</f>
        <v>virginia.huanca@economiayfinanzas.gob.bo</v>
      </c>
    </row>
    <row r="13" spans="1:5">
      <c r="A13" s="282">
        <v>46</v>
      </c>
      <c r="B13" s="283" t="s">
        <v>1367</v>
      </c>
      <c r="C13" s="374" t="str">
        <f>+VLOOKUP(A13,[2]DISTRIBUCIÓN!$A$8:$F$178,6,FALSE)</f>
        <v>Rommel Cuba</v>
      </c>
      <c r="D13" s="374" t="str">
        <f>+VLOOKUP(C13,[2]Hoja1!$A$1:$C$12,2,FALSE)</f>
        <v>2183333 - 1649</v>
      </c>
      <c r="E13" s="382" t="str">
        <f>+VLOOKUP(C13,[2]Hoja1!$A$1:$C$12,3,FALSE)</f>
        <v>rommel.cuba@economiayfinanzas.gob.bo</v>
      </c>
    </row>
    <row r="14" spans="1:5">
      <c r="A14" s="282">
        <v>47</v>
      </c>
      <c r="B14" s="283" t="s">
        <v>45</v>
      </c>
      <c r="C14" s="374" t="str">
        <f>+VLOOKUP(A14,[2]DISTRIBUCIÓN!$A$8:$F$178,6,FALSE)</f>
        <v>Guadalupe Challco</v>
      </c>
      <c r="D14" s="374" t="str">
        <f>+VLOOKUP(C14,[2]Hoja1!$A$1:$C$12,2,FALSE)</f>
        <v>2183333 - 1640</v>
      </c>
      <c r="E14" s="382" t="str">
        <f>+VLOOKUP(C14,[2]Hoja1!$A$1:$C$12,3,FALSE)</f>
        <v>guadalupe.challco@economiayfinanzas.gob.bo</v>
      </c>
    </row>
    <row r="15" spans="1:5">
      <c r="A15" s="282">
        <v>53</v>
      </c>
      <c r="B15" s="283" t="s">
        <v>1372</v>
      </c>
      <c r="C15" s="374" t="str">
        <f>+VLOOKUP(A15,[2]DISTRIBUCIÓN!$A$8:$F$178,6,FALSE)</f>
        <v>Virginia Callisaya</v>
      </c>
      <c r="D15" s="374" t="str">
        <f>+VLOOKUP(C15,[2]Hoja1!$A$1:$C$12,2,FALSE)</f>
        <v>2183333 - 1645</v>
      </c>
      <c r="E15" s="382" t="str">
        <f>+VLOOKUP(C15,[2]Hoja1!$A$1:$C$12,3,FALSE)</f>
        <v>virginia.callisaya@economiayfinanzas.gob.bo</v>
      </c>
    </row>
    <row r="16" spans="1:5">
      <c r="A16" s="282">
        <v>66</v>
      </c>
      <c r="B16" s="283" t="s">
        <v>46</v>
      </c>
      <c r="C16" s="374" t="str">
        <f>+VLOOKUP(A16,[2]DISTRIBUCIÓN!$A$8:$F$178,6,FALSE)</f>
        <v>Huascar Nova</v>
      </c>
      <c r="D16" s="374" t="str">
        <f>+VLOOKUP(C16,[2]Hoja1!$A$1:$C$12,2,FALSE)</f>
        <v>2183333 - 1651</v>
      </c>
      <c r="E16" s="382" t="str">
        <f>+VLOOKUP(C16,[2]Hoja1!$A$1:$C$12,3,FALSE)</f>
        <v>huascar.nova@economiayfinanzas.gob.bo</v>
      </c>
    </row>
    <row r="17" spans="1:5">
      <c r="A17" s="282">
        <v>70</v>
      </c>
      <c r="B17" s="283" t="s">
        <v>47</v>
      </c>
      <c r="C17" s="374" t="str">
        <f>+VLOOKUP(A17,[2]DISTRIBUCIÓN!$A$8:$F$178,6,FALSE)</f>
        <v>Huascar Nova</v>
      </c>
      <c r="D17" s="374" t="str">
        <f>+VLOOKUP(C17,[2]Hoja1!$A$1:$C$12,2,FALSE)</f>
        <v>2183333 - 1651</v>
      </c>
      <c r="E17" s="382" t="str">
        <f>+VLOOKUP(C17,[2]Hoja1!$A$1:$C$12,3,FALSE)</f>
        <v>huascar.nova@economiayfinanzas.gob.bo</v>
      </c>
    </row>
    <row r="18" spans="1:5">
      <c r="A18" s="282">
        <v>76</v>
      </c>
      <c r="B18" s="283" t="s">
        <v>48</v>
      </c>
      <c r="C18" s="374" t="str">
        <f>+VLOOKUP(A18,[2]DISTRIBUCIÓN!$A$8:$F$178,6,FALSE)</f>
        <v>Jeovana Zabala</v>
      </c>
      <c r="D18" s="374" t="str">
        <f>+VLOOKUP(C18,[2]Hoja1!$A$1:$C$12,2,FALSE)</f>
        <v>2183333 - 1663</v>
      </c>
      <c r="E18" s="382" t="str">
        <f>+VLOOKUP(C18,[2]Hoja1!$A$1:$C$12,3,FALSE)</f>
        <v>jeovana.zabala@economiayfinanzas.gob.bo</v>
      </c>
    </row>
    <row r="19" spans="1:5">
      <c r="A19" s="282">
        <v>78</v>
      </c>
      <c r="B19" s="283" t="s">
        <v>1368</v>
      </c>
      <c r="C19" s="374" t="str">
        <f>+VLOOKUP(A19,[2]DISTRIBUCIÓN!$A$8:$F$178,6,FALSE)</f>
        <v>Belén Espejo</v>
      </c>
      <c r="D19" s="374" t="str">
        <f>+VLOOKUP(C19,[2]Hoja1!$A$1:$C$12,2,FALSE)</f>
        <v>2183333 - 1644</v>
      </c>
      <c r="E19" s="382" t="str">
        <f>+VLOOKUP(C19,[2]Hoja1!$A$1:$C$12,3,FALSE)</f>
        <v>belen.espejo@economiayfinanzas.gob.bo</v>
      </c>
    </row>
    <row r="20" spans="1:5">
      <c r="A20" s="282">
        <v>81</v>
      </c>
      <c r="B20" s="283" t="s">
        <v>49</v>
      </c>
      <c r="C20" s="374" t="str">
        <f>+VLOOKUP(A20,[2]DISTRIBUCIÓN!$A$8:$F$178,6,FALSE)</f>
        <v>Judith Machicado</v>
      </c>
      <c r="D20" s="374" t="str">
        <f>+VLOOKUP(C20,[2]Hoja1!$A$1:$C$12,2,FALSE)</f>
        <v>2183333 - 1648</v>
      </c>
      <c r="E20" s="382" t="str">
        <f>+VLOOKUP(C20,[2]Hoja1!$A$1:$C$12,3,FALSE)</f>
        <v>judith.machicado@economiayfinanzas.gob.bo</v>
      </c>
    </row>
    <row r="21" spans="1:5">
      <c r="A21" s="282">
        <v>86</v>
      </c>
      <c r="B21" s="283" t="s">
        <v>50</v>
      </c>
      <c r="C21" s="374" t="str">
        <f>+VLOOKUP(A21,[2]DISTRIBUCIÓN!$A$8:$F$178,6,FALSE)</f>
        <v>Jorge Vargas</v>
      </c>
      <c r="D21" s="374" t="str">
        <f>+VLOOKUP(C21,[2]Hoja1!$A$1:$C$12,2,FALSE)</f>
        <v>2183333 - 1633</v>
      </c>
      <c r="E21" s="382" t="str">
        <f>+VLOOKUP(C21,[2]Hoja1!$A$1:$C$12,3,FALSE)</f>
        <v>jorge.vargas@economiayfinanzas.gob.bo</v>
      </c>
    </row>
    <row r="22" spans="1:5">
      <c r="A22" s="282">
        <v>95</v>
      </c>
      <c r="B22" s="283" t="s">
        <v>1412</v>
      </c>
      <c r="C22" s="374" t="str">
        <f>+VLOOKUP(A22,[2]DISTRIBUCIÓN!$A$8:$F$178,6,FALSE)</f>
        <v>Rommel Cuba</v>
      </c>
      <c r="D22" s="374" t="str">
        <f>+VLOOKUP(C22,[2]Hoja1!$A$1:$C$12,2,FALSE)</f>
        <v>2183333 - 1649</v>
      </c>
      <c r="E22" s="382" t="str">
        <f>+VLOOKUP(C22,[2]Hoja1!$A$1:$C$12,3,FALSE)</f>
        <v>rommel.cuba@economiayfinanzas.gob.bo</v>
      </c>
    </row>
    <row r="23" spans="1:5">
      <c r="A23" s="347" t="s">
        <v>539</v>
      </c>
      <c r="B23" s="347" t="s">
        <v>590</v>
      </c>
      <c r="C23" s="374" t="str">
        <f>+VLOOKUP(A23,[2]DISTRIBUCIÓN!$A$8:$F$178,6,FALSE)</f>
        <v>Guadalupe Challco</v>
      </c>
      <c r="D23" s="374" t="str">
        <f>+VLOOKUP(C23,[2]Hoja1!$A$1:$C$12,2,FALSE)</f>
        <v>2183333 - 1640</v>
      </c>
      <c r="E23" s="382" t="str">
        <f>+VLOOKUP(C23,[2]Hoja1!$A$1:$C$12,3,FALSE)</f>
        <v>guadalupe.challco@economiayfinanzas.gob.bo</v>
      </c>
    </row>
    <row r="24" spans="1:5">
      <c r="A24" s="347" t="s">
        <v>541</v>
      </c>
      <c r="B24" s="347" t="s">
        <v>590</v>
      </c>
      <c r="C24" s="374" t="str">
        <f>+VLOOKUP(A24,[2]DISTRIBUCIÓN!$A$8:$F$178,6,FALSE)</f>
        <v>Virginia Huanca</v>
      </c>
      <c r="D24" s="374" t="str">
        <f>+VLOOKUP(C24,[2]Hoja1!$A$1:$C$12,2,FALSE)</f>
        <v>2183333 - 1636</v>
      </c>
      <c r="E24" s="382" t="str">
        <f>+VLOOKUP(C24,[2]Hoja1!$A$1:$C$12,3,FALSE)</f>
        <v>virginia.huanca@economiayfinanzas.gob.bo</v>
      </c>
    </row>
    <row r="25" spans="1:5">
      <c r="A25" s="347" t="s">
        <v>542</v>
      </c>
      <c r="B25" s="347" t="s">
        <v>687</v>
      </c>
      <c r="C25" s="374" t="str">
        <f>+VLOOKUP(A25,[2]DISTRIBUCIÓN!$A$8:$F$178,6,FALSE)</f>
        <v>Belén Espejo</v>
      </c>
      <c r="D25" s="374" t="str">
        <f>+VLOOKUP(C25,[2]Hoja1!$A$1:$C$12,2,FALSE)</f>
        <v>2183333 - 1644</v>
      </c>
      <c r="E25" s="382" t="str">
        <f>+VLOOKUP(C25,[2]Hoja1!$A$1:$C$12,3,FALSE)</f>
        <v>belen.espejo@economiayfinanzas.gob.bo</v>
      </c>
    </row>
    <row r="26" spans="1:5">
      <c r="A26" s="347" t="s">
        <v>544</v>
      </c>
      <c r="B26" s="347" t="s">
        <v>1460</v>
      </c>
      <c r="C26" s="374" t="str">
        <f>+VLOOKUP(A26,[2]DISTRIBUCIÓN!$A$8:$F$178,6,FALSE)</f>
        <v>Guadalupe Challco</v>
      </c>
      <c r="D26" s="374" t="str">
        <f>+VLOOKUP(C26,[2]Hoja1!$A$1:$C$12,2,FALSE)</f>
        <v>2183333 - 1640</v>
      </c>
      <c r="E26" s="382" t="str">
        <f>+VLOOKUP(C26,[2]Hoja1!$A$1:$C$12,3,FALSE)</f>
        <v>guadalupe.challco@economiayfinanzas.gob.bo</v>
      </c>
    </row>
    <row r="27" spans="1:5">
      <c r="A27" s="347" t="s">
        <v>546</v>
      </c>
      <c r="B27" s="347" t="s">
        <v>1461</v>
      </c>
      <c r="C27" s="374" t="str">
        <f>+VLOOKUP(A27,[2]DISTRIBUCIÓN!$A$8:$F$178,6,FALSE)</f>
        <v>Guadalupe Challco</v>
      </c>
      <c r="D27" s="374" t="str">
        <f>+VLOOKUP(C27,[2]Hoja1!$A$1:$C$12,2,FALSE)</f>
        <v>2183333 - 1640</v>
      </c>
      <c r="E27" s="382" t="str">
        <f>+VLOOKUP(C27,[2]Hoja1!$A$1:$C$12,3,FALSE)</f>
        <v>guadalupe.challco@economiayfinanzas.gob.bo</v>
      </c>
    </row>
    <row r="28" spans="1:5">
      <c r="A28" s="282">
        <v>108</v>
      </c>
      <c r="B28" s="283" t="s">
        <v>51</v>
      </c>
      <c r="C28" s="374" t="str">
        <f>+VLOOKUP(A28,[2]DISTRIBUCIÓN!$A$8:$F$178,6,FALSE)</f>
        <v>Jorge Vargas</v>
      </c>
      <c r="D28" s="374" t="str">
        <f>+VLOOKUP(C28,[2]Hoja1!$A$1:$C$12,2,FALSE)</f>
        <v>2183333 - 1633</v>
      </c>
      <c r="E28" s="382" t="str">
        <f>+VLOOKUP(C28,[2]Hoja1!$A$1:$C$12,3,FALSE)</f>
        <v>jorge.vargas@economiayfinanzas.gob.bo</v>
      </c>
    </row>
    <row r="29" spans="1:5">
      <c r="A29" s="284">
        <v>109</v>
      </c>
      <c r="B29" s="285" t="s">
        <v>1413</v>
      </c>
      <c r="C29" s="374" t="str">
        <f>+VLOOKUP(A29,[2]DISTRIBUCIÓN!$A$8:$F$178,6,FALSE)</f>
        <v>Jorge Vargas</v>
      </c>
      <c r="D29" s="374" t="str">
        <f>+VLOOKUP(C29,[2]Hoja1!$A$1:$C$12,2,FALSE)</f>
        <v>2183333 - 1633</v>
      </c>
      <c r="E29" s="382" t="str">
        <f>+VLOOKUP(C29,[2]Hoja1!$A$1:$C$12,3,FALSE)</f>
        <v>jorge.vargas@economiayfinanzas.gob.bo</v>
      </c>
    </row>
    <row r="30" spans="1:5">
      <c r="A30" s="282">
        <v>111</v>
      </c>
      <c r="B30" s="283" t="s">
        <v>52</v>
      </c>
      <c r="C30" s="374" t="str">
        <f>+VLOOKUP(A30,[2]DISTRIBUCIÓN!$A$8:$F$178,6,FALSE)</f>
        <v>Virginia Callisaya</v>
      </c>
      <c r="D30" s="374" t="str">
        <f>+VLOOKUP(C30,[2]Hoja1!$A$1:$C$12,2,FALSE)</f>
        <v>2183333 - 1645</v>
      </c>
      <c r="E30" s="382" t="str">
        <f>+VLOOKUP(C30,[2]Hoja1!$A$1:$C$12,3,FALSE)</f>
        <v>virginia.callisaya@economiayfinanzas.gob.bo</v>
      </c>
    </row>
    <row r="31" spans="1:5">
      <c r="A31" s="282">
        <v>117</v>
      </c>
      <c r="B31" s="283" t="s">
        <v>54</v>
      </c>
      <c r="C31" s="374" t="str">
        <f>+VLOOKUP(A31,[2]DISTRIBUCIÓN!$A$8:$F$178,6,FALSE)</f>
        <v>Emma Ticonipa</v>
      </c>
      <c r="D31" s="374" t="str">
        <f>+VLOOKUP(C31,[2]Hoja1!$A$1:$C$12,2,FALSE)</f>
        <v>2183333 - 1635</v>
      </c>
      <c r="E31" s="382" t="str">
        <f>+VLOOKUP(C31,[2]Hoja1!$A$1:$C$12,3,FALSE)</f>
        <v>emma.ticonipa@economiayfinanzas.gob.bo</v>
      </c>
    </row>
    <row r="32" spans="1:5">
      <c r="A32" s="282">
        <v>119</v>
      </c>
      <c r="B32" s="283" t="s">
        <v>1414</v>
      </c>
      <c r="C32" s="374" t="str">
        <f>+VLOOKUP(A32,[2]DISTRIBUCIÓN!$A$8:$F$178,6,FALSE)</f>
        <v>Virginia Callisaya</v>
      </c>
      <c r="D32" s="374" t="str">
        <f>+VLOOKUP(C32,[2]Hoja1!$A$1:$C$12,2,FALSE)</f>
        <v>2183333 - 1645</v>
      </c>
      <c r="E32" s="382" t="str">
        <f>+VLOOKUP(C32,[2]Hoja1!$A$1:$C$12,3,FALSE)</f>
        <v>virginia.callisaya@economiayfinanzas.gob.bo</v>
      </c>
    </row>
    <row r="33" spans="1:5">
      <c r="A33" s="282">
        <v>124</v>
      </c>
      <c r="B33" s="283" t="s">
        <v>56</v>
      </c>
      <c r="C33" s="374" t="str">
        <f>+VLOOKUP(A33,[2]DISTRIBUCIÓN!$A$8:$F$178,6,FALSE)</f>
        <v>Jeovana Zabala</v>
      </c>
      <c r="D33" s="374" t="str">
        <f>+VLOOKUP(C33,[2]Hoja1!$A$1:$C$12,2,FALSE)</f>
        <v>2183333 - 1663</v>
      </c>
      <c r="E33" s="382" t="str">
        <f>+VLOOKUP(C33,[2]Hoja1!$A$1:$C$12,3,FALSE)</f>
        <v>jeovana.zabala@economiayfinanzas.gob.bo</v>
      </c>
    </row>
    <row r="34" spans="1:5">
      <c r="A34" s="282">
        <v>129</v>
      </c>
      <c r="B34" s="283" t="s">
        <v>57</v>
      </c>
      <c r="C34" s="374" t="str">
        <f>+VLOOKUP(A34,[2]DISTRIBUCIÓN!$A$8:$F$178,6,FALSE)</f>
        <v>Elizabeth Nina</v>
      </c>
      <c r="D34" s="374" t="str">
        <f>+VLOOKUP(C34,[2]Hoja1!$A$1:$C$12,2,FALSE)</f>
        <v>2183333 - 1637</v>
      </c>
      <c r="E34" s="382" t="str">
        <f>+VLOOKUP(C34,[2]Hoja1!$A$1:$C$12,3,FALSE)</f>
        <v>elizabeth.nina@economiayfinanzas.gob.bo</v>
      </c>
    </row>
    <row r="35" spans="1:5">
      <c r="A35" s="282">
        <v>130</v>
      </c>
      <c r="B35" s="283" t="s">
        <v>58</v>
      </c>
      <c r="C35" s="374" t="str">
        <f>+VLOOKUP(A35,[2]DISTRIBUCIÓN!$A$8:$F$178,6,FALSE)</f>
        <v>Jorge Vargas</v>
      </c>
      <c r="D35" s="374" t="str">
        <f>+VLOOKUP(C35,[2]Hoja1!$A$1:$C$12,2,FALSE)</f>
        <v>2183333 - 1633</v>
      </c>
      <c r="E35" s="382" t="str">
        <f>+VLOOKUP(C35,[2]Hoja1!$A$1:$C$12,3,FALSE)</f>
        <v>jorge.vargas@economiayfinanzas.gob.bo</v>
      </c>
    </row>
    <row r="36" spans="1:5">
      <c r="A36" s="282">
        <v>132</v>
      </c>
      <c r="B36" s="283" t="s">
        <v>59</v>
      </c>
      <c r="C36" s="374" t="str">
        <f>+VLOOKUP(A36,[2]DISTRIBUCIÓN!$A$8:$F$178,6,FALSE)</f>
        <v>Rommel Cuba</v>
      </c>
      <c r="D36" s="374" t="str">
        <f>+VLOOKUP(C36,[2]Hoja1!$A$1:$C$12,2,FALSE)</f>
        <v>2183333 - 1649</v>
      </c>
      <c r="E36" s="382" t="str">
        <f>+VLOOKUP(C36,[2]Hoja1!$A$1:$C$12,3,FALSE)</f>
        <v>rommel.cuba@economiayfinanzas.gob.bo</v>
      </c>
    </row>
    <row r="37" spans="1:5">
      <c r="A37" s="282">
        <v>133</v>
      </c>
      <c r="B37" s="283" t="s">
        <v>60</v>
      </c>
      <c r="C37" s="374" t="str">
        <f>+VLOOKUP(A37,[2]DISTRIBUCIÓN!$A$8:$F$178,6,FALSE)</f>
        <v>Jorge Vargas</v>
      </c>
      <c r="D37" s="374" t="str">
        <f>+VLOOKUP(C37,[2]Hoja1!$A$1:$C$12,2,FALSE)</f>
        <v>2183333 - 1633</v>
      </c>
      <c r="E37" s="382" t="str">
        <f>+VLOOKUP(C37,[2]Hoja1!$A$1:$C$12,3,FALSE)</f>
        <v>jorge.vargas@economiayfinanzas.gob.bo</v>
      </c>
    </row>
    <row r="38" spans="1:5">
      <c r="A38" s="282">
        <v>134</v>
      </c>
      <c r="B38" s="283" t="s">
        <v>61</v>
      </c>
      <c r="C38" s="374" t="str">
        <f>+VLOOKUP(A38,[2]DISTRIBUCIÓN!$A$8:$F$178,6,FALSE)</f>
        <v>Belén Espejo</v>
      </c>
      <c r="D38" s="374" t="str">
        <f>+VLOOKUP(C38,[2]Hoja1!$A$1:$C$12,2,FALSE)</f>
        <v>2183333 - 1644</v>
      </c>
      <c r="E38" s="382" t="str">
        <f>+VLOOKUP(C38,[2]Hoja1!$A$1:$C$12,3,FALSE)</f>
        <v>belen.espejo@economiayfinanzas.gob.bo</v>
      </c>
    </row>
    <row r="39" spans="1:5">
      <c r="A39" s="282">
        <v>137</v>
      </c>
      <c r="B39" s="283" t="s">
        <v>62</v>
      </c>
      <c r="C39" s="374" t="str">
        <f>+VLOOKUP(A39,[2]DISTRIBUCIÓN!$A$8:$F$178,6,FALSE)</f>
        <v>Huascar Nova</v>
      </c>
      <c r="D39" s="374" t="str">
        <f>+VLOOKUP(C39,[2]Hoja1!$A$1:$C$12,2,FALSE)</f>
        <v>2183333 - 1651</v>
      </c>
      <c r="E39" s="382" t="str">
        <f>+VLOOKUP(C39,[2]Hoja1!$A$1:$C$12,3,FALSE)</f>
        <v>huascar.nova@economiayfinanzas.gob.bo</v>
      </c>
    </row>
    <row r="40" spans="1:5">
      <c r="A40" s="282">
        <v>138</v>
      </c>
      <c r="B40" s="283" t="s">
        <v>63</v>
      </c>
      <c r="C40" s="374" t="s">
        <v>1536</v>
      </c>
      <c r="D40" s="374" t="str">
        <f>+VLOOKUP(C40,[2]Hoja1!$A$1:$C$12,2,FALSE)</f>
        <v>2183333 - 1648</v>
      </c>
      <c r="E40" s="382" t="str">
        <f>+VLOOKUP(C40,[2]Hoja1!$A$1:$C$12,3,FALSE)</f>
        <v>judith.machicado@economiayfinanzas.gob.bo</v>
      </c>
    </row>
    <row r="41" spans="1:5">
      <c r="A41" s="284">
        <v>139</v>
      </c>
      <c r="B41" s="285" t="s">
        <v>64</v>
      </c>
      <c r="C41" s="374" t="s">
        <v>1536</v>
      </c>
      <c r="D41" s="374" t="str">
        <f>+VLOOKUP(C41,[2]Hoja1!$A$1:$C$12,2,FALSE)</f>
        <v>2183333 - 1648</v>
      </c>
      <c r="E41" s="382" t="str">
        <f>+VLOOKUP(C41,[2]Hoja1!$A$1:$C$12,3,FALSE)</f>
        <v>judith.machicado@economiayfinanzas.gob.bo</v>
      </c>
    </row>
    <row r="42" spans="1:5">
      <c r="A42" s="282">
        <v>140</v>
      </c>
      <c r="B42" s="283" t="s">
        <v>1273</v>
      </c>
      <c r="C42" s="374" t="s">
        <v>1536</v>
      </c>
      <c r="D42" s="374" t="str">
        <f>+VLOOKUP(C42,[2]Hoja1!$A$1:$C$12,2,FALSE)</f>
        <v>2183333 - 1648</v>
      </c>
      <c r="E42" s="382" t="str">
        <f>+VLOOKUP(C42,[2]Hoja1!$A$1:$C$12,3,FALSE)</f>
        <v>judith.machicado@economiayfinanzas.gob.bo</v>
      </c>
    </row>
    <row r="43" spans="1:5">
      <c r="A43" s="282">
        <v>141</v>
      </c>
      <c r="B43" s="283" t="s">
        <v>65</v>
      </c>
      <c r="C43" s="374" t="s">
        <v>1536</v>
      </c>
      <c r="D43" s="374" t="str">
        <f>+VLOOKUP(C43,[2]Hoja1!$A$1:$C$12,2,FALSE)</f>
        <v>2183333 - 1648</v>
      </c>
      <c r="E43" s="382" t="str">
        <f>+VLOOKUP(C43,[2]Hoja1!$A$1:$C$12,3,FALSE)</f>
        <v>judith.machicado@economiayfinanzas.gob.bo</v>
      </c>
    </row>
    <row r="44" spans="1:5">
      <c r="A44" s="282">
        <v>142</v>
      </c>
      <c r="B44" s="283" t="s">
        <v>66</v>
      </c>
      <c r="C44" s="374" t="s">
        <v>1536</v>
      </c>
      <c r="D44" s="374" t="str">
        <f>+VLOOKUP(C44,[2]Hoja1!$A$1:$C$12,2,FALSE)</f>
        <v>2183333 - 1648</v>
      </c>
      <c r="E44" s="382" t="str">
        <f>+VLOOKUP(C44,[2]Hoja1!$A$1:$C$12,3,FALSE)</f>
        <v>judith.machicado@economiayfinanzas.gob.bo</v>
      </c>
    </row>
    <row r="45" spans="1:5">
      <c r="A45" s="282">
        <v>143</v>
      </c>
      <c r="B45" s="283" t="s">
        <v>67</v>
      </c>
      <c r="C45" s="374" t="s">
        <v>1536</v>
      </c>
      <c r="D45" s="374" t="str">
        <f>+VLOOKUP(C45,[2]Hoja1!$A$1:$C$12,2,FALSE)</f>
        <v>2183333 - 1648</v>
      </c>
      <c r="E45" s="382" t="str">
        <f>+VLOOKUP(C45,[2]Hoja1!$A$1:$C$12,3,FALSE)</f>
        <v>judith.machicado@economiayfinanzas.gob.bo</v>
      </c>
    </row>
    <row r="46" spans="1:5">
      <c r="A46" s="282">
        <v>144</v>
      </c>
      <c r="B46" s="283" t="s">
        <v>1274</v>
      </c>
      <c r="C46" s="374" t="s">
        <v>1536</v>
      </c>
      <c r="D46" s="374" t="str">
        <f>+VLOOKUP(C46,[2]Hoja1!$A$1:$C$12,2,FALSE)</f>
        <v>2183333 - 1648</v>
      </c>
      <c r="E46" s="382" t="str">
        <f>+VLOOKUP(C46,[2]Hoja1!$A$1:$C$12,3,FALSE)</f>
        <v>judith.machicado@economiayfinanzas.gob.bo</v>
      </c>
    </row>
    <row r="47" spans="1:5">
      <c r="A47" s="282">
        <v>145</v>
      </c>
      <c r="B47" s="283" t="s">
        <v>68</v>
      </c>
      <c r="C47" s="374" t="s">
        <v>1536</v>
      </c>
      <c r="D47" s="374" t="str">
        <f>+VLOOKUP(C47,[2]Hoja1!$A$1:$C$12,2,FALSE)</f>
        <v>2183333 - 1648</v>
      </c>
      <c r="E47" s="382" t="str">
        <f>+VLOOKUP(C47,[2]Hoja1!$A$1:$C$12,3,FALSE)</f>
        <v>judith.machicado@economiayfinanzas.gob.bo</v>
      </c>
    </row>
    <row r="48" spans="1:5">
      <c r="A48" s="282">
        <v>146</v>
      </c>
      <c r="B48" s="283" t="s">
        <v>69</v>
      </c>
      <c r="C48" s="374" t="s">
        <v>1536</v>
      </c>
      <c r="D48" s="374" t="str">
        <f>+VLOOKUP(C48,[2]Hoja1!$A$1:$C$12,2,FALSE)</f>
        <v>2183333 - 1648</v>
      </c>
      <c r="E48" s="382" t="str">
        <f>+VLOOKUP(C48,[2]Hoja1!$A$1:$C$12,3,FALSE)</f>
        <v>judith.machicado@economiayfinanzas.gob.bo</v>
      </c>
    </row>
    <row r="49" spans="1:5">
      <c r="A49" s="282">
        <v>147</v>
      </c>
      <c r="B49" s="283" t="s">
        <v>1237</v>
      </c>
      <c r="C49" s="374" t="s">
        <v>1536</v>
      </c>
      <c r="D49" s="374" t="str">
        <f>+VLOOKUP(C49,[2]Hoja1!$A$1:$C$12,2,FALSE)</f>
        <v>2183333 - 1648</v>
      </c>
      <c r="E49" s="382" t="str">
        <f>+VLOOKUP(C49,[2]Hoja1!$A$1:$C$12,3,FALSE)</f>
        <v>judith.machicado@economiayfinanzas.gob.bo</v>
      </c>
    </row>
    <row r="50" spans="1:5">
      <c r="A50" s="282">
        <v>148</v>
      </c>
      <c r="B50" s="283" t="s">
        <v>70</v>
      </c>
      <c r="C50" s="374" t="s">
        <v>1536</v>
      </c>
      <c r="D50" s="374" t="str">
        <f>+VLOOKUP(C50,[2]Hoja1!$A$1:$C$12,2,FALSE)</f>
        <v>2183333 - 1648</v>
      </c>
      <c r="E50" s="382" t="str">
        <f>+VLOOKUP(C50,[2]Hoja1!$A$1:$C$12,3,FALSE)</f>
        <v>judith.machicado@economiayfinanzas.gob.bo</v>
      </c>
    </row>
    <row r="51" spans="1:5">
      <c r="A51" s="282">
        <v>150</v>
      </c>
      <c r="B51" s="283" t="s">
        <v>71</v>
      </c>
      <c r="C51" s="374" t="str">
        <f>+VLOOKUP(A51,[2]DISTRIBUCIÓN!$A$8:$F$178,6,FALSE)</f>
        <v>Judith Machicado</v>
      </c>
      <c r="D51" s="374" t="str">
        <f>+VLOOKUP(C51,[2]Hoja1!$A$1:$C$12,2,FALSE)</f>
        <v>2183333 - 1648</v>
      </c>
      <c r="E51" s="382" t="str">
        <f>+VLOOKUP(C51,[2]Hoja1!$A$1:$C$12,3,FALSE)</f>
        <v>judith.machicado@economiayfinanzas.gob.bo</v>
      </c>
    </row>
    <row r="52" spans="1:5">
      <c r="A52" s="282">
        <v>152</v>
      </c>
      <c r="B52" s="283" t="s">
        <v>1415</v>
      </c>
      <c r="C52" s="374" t="str">
        <f>+VLOOKUP(A52,[2]DISTRIBUCIÓN!$A$8:$F$178,6,FALSE)</f>
        <v>Virginia Callisaya</v>
      </c>
      <c r="D52" s="374" t="str">
        <f>+VLOOKUP(C52,[2]Hoja1!$A$1:$C$12,2,FALSE)</f>
        <v>2183333 - 1645</v>
      </c>
      <c r="E52" s="382" t="str">
        <f>+VLOOKUP(C52,[2]Hoja1!$A$1:$C$12,3,FALSE)</f>
        <v>virginia.callisaya@economiayfinanzas.gob.bo</v>
      </c>
    </row>
    <row r="53" spans="1:5">
      <c r="A53" s="282">
        <v>153</v>
      </c>
      <c r="B53" s="283" t="s">
        <v>1416</v>
      </c>
      <c r="C53" s="374" t="str">
        <f>+VLOOKUP(A53,[2]DISTRIBUCIÓN!$A$8:$F$178,6,FALSE)</f>
        <v>Virginia Callisaya</v>
      </c>
      <c r="D53" s="374" t="str">
        <f>+VLOOKUP(C53,[2]Hoja1!$A$1:$C$12,2,FALSE)</f>
        <v>2183333 - 1645</v>
      </c>
      <c r="E53" s="382" t="str">
        <f>+VLOOKUP(C53,[2]Hoja1!$A$1:$C$12,3,FALSE)</f>
        <v>virginia.callisaya@economiayfinanzas.gob.bo</v>
      </c>
    </row>
    <row r="54" spans="1:5">
      <c r="A54" s="282">
        <v>154</v>
      </c>
      <c r="B54" s="283" t="s">
        <v>74</v>
      </c>
      <c r="C54" s="374" t="str">
        <f>+VLOOKUP(A54,[2]DISTRIBUCIÓN!$A$8:$F$178,6,FALSE)</f>
        <v>Huascar Nova</v>
      </c>
      <c r="D54" s="374" t="str">
        <f>+VLOOKUP(C54,[2]Hoja1!$A$1:$C$12,2,FALSE)</f>
        <v>2183333 - 1651</v>
      </c>
      <c r="E54" s="382" t="str">
        <f>+VLOOKUP(C54,[2]Hoja1!$A$1:$C$12,3,FALSE)</f>
        <v>huascar.nova@economiayfinanzas.gob.bo</v>
      </c>
    </row>
    <row r="55" spans="1:5">
      <c r="A55" s="282">
        <v>155</v>
      </c>
      <c r="B55" s="283" t="s">
        <v>75</v>
      </c>
      <c r="C55" s="374" t="str">
        <f>+VLOOKUP(A55,[2]DISTRIBUCIÓN!$A$8:$F$178,6,FALSE)</f>
        <v>Elizabeth Nina</v>
      </c>
      <c r="D55" s="374" t="str">
        <f>+VLOOKUP(C55,[2]Hoja1!$A$1:$C$12,2,FALSE)</f>
        <v>2183333 - 1637</v>
      </c>
      <c r="E55" s="382" t="str">
        <f>+VLOOKUP(C55,[2]Hoja1!$A$1:$C$12,3,FALSE)</f>
        <v>elizabeth.nina@economiayfinanzas.gob.bo</v>
      </c>
    </row>
    <row r="56" spans="1:5">
      <c r="A56" s="282">
        <v>156</v>
      </c>
      <c r="B56" s="283" t="s">
        <v>76</v>
      </c>
      <c r="C56" s="374" t="str">
        <f>+VLOOKUP(A56,[2]DISTRIBUCIÓN!$A$8:$F$178,6,FALSE)</f>
        <v>Jorge Vargas</v>
      </c>
      <c r="D56" s="374" t="str">
        <f>+VLOOKUP(C56,[2]Hoja1!$A$1:$C$12,2,FALSE)</f>
        <v>2183333 - 1633</v>
      </c>
      <c r="E56" s="382" t="str">
        <f>+VLOOKUP(C56,[2]Hoja1!$A$1:$C$12,3,FALSE)</f>
        <v>jorge.vargas@economiayfinanzas.gob.bo</v>
      </c>
    </row>
    <row r="57" spans="1:5">
      <c r="A57" s="282">
        <v>159</v>
      </c>
      <c r="B57" s="283" t="s">
        <v>1417</v>
      </c>
      <c r="C57" s="374" t="str">
        <f>+VLOOKUP(A57,[2]DISTRIBUCIÓN!$A$8:$F$178,6,FALSE)</f>
        <v>Huascar Nova</v>
      </c>
      <c r="D57" s="374" t="str">
        <f>+VLOOKUP(C57,[2]Hoja1!$A$1:$C$12,2,FALSE)</f>
        <v>2183333 - 1651</v>
      </c>
      <c r="E57" s="382" t="str">
        <f>+VLOOKUP(C57,[2]Hoja1!$A$1:$C$12,3,FALSE)</f>
        <v>huascar.nova@economiayfinanzas.gob.bo</v>
      </c>
    </row>
    <row r="58" spans="1:5">
      <c r="A58" s="282">
        <v>163</v>
      </c>
      <c r="B58" s="283" t="s">
        <v>78</v>
      </c>
      <c r="C58" s="374" t="str">
        <f>+VLOOKUP(A58,[2]DISTRIBUCIÓN!$A$8:$F$178,6,FALSE)</f>
        <v>Elizabeth Nina</v>
      </c>
      <c r="D58" s="374" t="str">
        <f>+VLOOKUP(C58,[2]Hoja1!$A$1:$C$12,2,FALSE)</f>
        <v>2183333 - 1637</v>
      </c>
      <c r="E58" s="382" t="str">
        <f>+VLOOKUP(C58,[2]Hoja1!$A$1:$C$12,3,FALSE)</f>
        <v>elizabeth.nina@economiayfinanzas.gob.bo</v>
      </c>
    </row>
    <row r="59" spans="1:5">
      <c r="A59" s="282">
        <v>169</v>
      </c>
      <c r="B59" s="283" t="s">
        <v>79</v>
      </c>
      <c r="C59" s="374" t="str">
        <f>+VLOOKUP(A59,[2]DISTRIBUCIÓN!$A$8:$F$178,6,FALSE)</f>
        <v>Emma Ticonipa</v>
      </c>
      <c r="D59" s="374" t="str">
        <f>+VLOOKUP(C59,[2]Hoja1!$A$1:$C$12,2,FALSE)</f>
        <v>2183333 - 1635</v>
      </c>
      <c r="E59" s="382" t="str">
        <f>+VLOOKUP(C59,[2]Hoja1!$A$1:$C$12,3,FALSE)</f>
        <v>emma.ticonipa@economiayfinanzas.gob.bo</v>
      </c>
    </row>
    <row r="60" spans="1:5">
      <c r="A60" s="284">
        <v>170</v>
      </c>
      <c r="B60" s="285" t="s">
        <v>80</v>
      </c>
      <c r="C60" s="374" t="str">
        <f>+VLOOKUP(A60,[2]DISTRIBUCIÓN!$A$8:$F$178,6,FALSE)</f>
        <v>Judith Machicado</v>
      </c>
      <c r="D60" s="374" t="str">
        <f>+VLOOKUP(C60,[2]Hoja1!$A$1:$C$12,2,FALSE)</f>
        <v>2183333 - 1648</v>
      </c>
      <c r="E60" s="382" t="str">
        <f>+VLOOKUP(C60,[2]Hoja1!$A$1:$C$12,3,FALSE)</f>
        <v>judith.machicado@economiayfinanzas.gob.bo</v>
      </c>
    </row>
    <row r="61" spans="1:5">
      <c r="A61" s="284">
        <v>190</v>
      </c>
      <c r="B61" s="285" t="s">
        <v>1418</v>
      </c>
      <c r="C61" s="374" t="str">
        <f>+VLOOKUP(A61,[2]DISTRIBUCIÓN!$A$8:$F$178,6,FALSE)</f>
        <v>Huascar Nova</v>
      </c>
      <c r="D61" s="374" t="str">
        <f>+VLOOKUP(C61,[2]Hoja1!$A$1:$C$12,2,FALSE)</f>
        <v>2183333 - 1651</v>
      </c>
      <c r="E61" s="382" t="str">
        <f>+VLOOKUP(C61,[2]Hoja1!$A$1:$C$12,3,FALSE)</f>
        <v>huascar.nova@economiayfinanzas.gob.bo</v>
      </c>
    </row>
    <row r="62" spans="1:5">
      <c r="A62" s="282">
        <v>192</v>
      </c>
      <c r="B62" s="283" t="s">
        <v>1419</v>
      </c>
      <c r="C62" s="374" t="str">
        <f>+VLOOKUP(A62,[2]DISTRIBUCIÓN!$A$8:$F$178,6,FALSE)</f>
        <v>Virginia Huanca</v>
      </c>
      <c r="D62" s="374" t="str">
        <f>+VLOOKUP(C62,[2]Hoja1!$A$1:$C$12,2,FALSE)</f>
        <v>2183333 - 1636</v>
      </c>
      <c r="E62" s="382" t="str">
        <f>+VLOOKUP(C62,[2]Hoja1!$A$1:$C$12,3,FALSE)</f>
        <v>virginia.huanca@economiayfinanzas.gob.bo</v>
      </c>
    </row>
    <row r="63" spans="1:5">
      <c r="A63" s="282">
        <v>197</v>
      </c>
      <c r="B63" s="283" t="s">
        <v>1420</v>
      </c>
      <c r="C63" s="374" t="str">
        <f>+VLOOKUP(A63,[2]DISTRIBUCIÓN!$A$8:$F$178,6,FALSE)</f>
        <v>Virginia Callisaya</v>
      </c>
      <c r="D63" s="374" t="str">
        <f>+VLOOKUP(C63,[2]Hoja1!$A$1:$C$12,2,FALSE)</f>
        <v>2183333 - 1645</v>
      </c>
      <c r="E63" s="382" t="str">
        <f>+VLOOKUP(C63,[2]Hoja1!$A$1:$C$12,3,FALSE)</f>
        <v>virginia.callisaya@economiayfinanzas.gob.bo</v>
      </c>
    </row>
    <row r="64" spans="1:5">
      <c r="A64" s="282">
        <v>200</v>
      </c>
      <c r="B64" s="283" t="s">
        <v>84</v>
      </c>
      <c r="C64" s="374" t="str">
        <f>+VLOOKUP(A64,[2]DISTRIBUCIÓN!$A$8:$F$178,6,FALSE)</f>
        <v>Guadalupe Challco</v>
      </c>
      <c r="D64" s="374" t="str">
        <f>+VLOOKUP(C64,[2]Hoja1!$A$1:$C$12,2,FALSE)</f>
        <v>2183333 - 1640</v>
      </c>
      <c r="E64" s="382" t="str">
        <f>+VLOOKUP(C64,[2]Hoja1!$A$1:$C$12,3,FALSE)</f>
        <v>guadalupe.challco@economiayfinanzas.gob.bo</v>
      </c>
    </row>
    <row r="65" spans="1:5">
      <c r="A65" s="282">
        <v>203</v>
      </c>
      <c r="B65" s="283" t="s">
        <v>86</v>
      </c>
      <c r="C65" s="374" t="str">
        <f>+VLOOKUP(A65,[2]DISTRIBUCIÓN!$A$8:$F$178,6,FALSE)</f>
        <v>Elizabeth Nina</v>
      </c>
      <c r="D65" s="374" t="str">
        <f>+VLOOKUP(C65,[2]Hoja1!$A$1:$C$12,2,FALSE)</f>
        <v>2183333 - 1637</v>
      </c>
      <c r="E65" s="382" t="str">
        <f>+VLOOKUP(C65,[2]Hoja1!$A$1:$C$12,3,FALSE)</f>
        <v>elizabeth.nina@economiayfinanzas.gob.bo</v>
      </c>
    </row>
    <row r="66" spans="1:5">
      <c r="A66" s="282">
        <v>206</v>
      </c>
      <c r="B66" s="283" t="s">
        <v>87</v>
      </c>
      <c r="C66" s="374" t="str">
        <f>+VLOOKUP(A66,[2]DISTRIBUCIÓN!$A$8:$F$178,6,FALSE)</f>
        <v>Virginia Callisaya</v>
      </c>
      <c r="D66" s="374" t="str">
        <f>+VLOOKUP(C66,[2]Hoja1!$A$1:$C$12,2,FALSE)</f>
        <v>2183333 - 1645</v>
      </c>
      <c r="E66" s="382" t="str">
        <f>+VLOOKUP(C66,[2]Hoja1!$A$1:$C$12,3,FALSE)</f>
        <v>virginia.callisaya@economiayfinanzas.gob.bo</v>
      </c>
    </row>
    <row r="67" spans="1:5">
      <c r="A67" s="282">
        <v>210</v>
      </c>
      <c r="B67" s="283" t="s">
        <v>89</v>
      </c>
      <c r="C67" s="374" t="str">
        <f>+VLOOKUP(A67,[2]DISTRIBUCIÓN!$A$8:$F$178,6,FALSE)</f>
        <v>Jorge Vargas</v>
      </c>
      <c r="D67" s="374" t="str">
        <f>+VLOOKUP(C67,[2]Hoja1!$A$1:$C$12,2,FALSE)</f>
        <v>2183333 - 1633</v>
      </c>
      <c r="E67" s="382" t="str">
        <f>+VLOOKUP(C67,[2]Hoja1!$A$1:$C$12,3,FALSE)</f>
        <v>jorge.vargas@economiayfinanzas.gob.bo</v>
      </c>
    </row>
    <row r="68" spans="1:5">
      <c r="A68" s="282">
        <v>212</v>
      </c>
      <c r="B68" s="283" t="s">
        <v>90</v>
      </c>
      <c r="C68" s="374" t="str">
        <f>+VLOOKUP(A68,[2]DISTRIBUCIÓN!$A$8:$F$178,6,FALSE)</f>
        <v>Judith Machicado</v>
      </c>
      <c r="D68" s="374" t="str">
        <f>+VLOOKUP(C68,[2]Hoja1!$A$1:$C$12,2,FALSE)</f>
        <v>2183333 - 1648</v>
      </c>
      <c r="E68" s="382" t="str">
        <f>+VLOOKUP(C68,[2]Hoja1!$A$1:$C$12,3,FALSE)</f>
        <v>judith.machicado@economiayfinanzas.gob.bo</v>
      </c>
    </row>
    <row r="69" spans="1:5">
      <c r="A69" s="282">
        <v>213</v>
      </c>
      <c r="B69" s="283" t="s">
        <v>91</v>
      </c>
      <c r="C69" s="374" t="str">
        <f>+VLOOKUP(A69,[2]DISTRIBUCIÓN!$A$8:$F$178,6,FALSE)</f>
        <v>Elizabeth Nina</v>
      </c>
      <c r="D69" s="374" t="str">
        <f>+VLOOKUP(C69,[2]Hoja1!$A$1:$C$12,2,FALSE)</f>
        <v>2183333 - 1637</v>
      </c>
      <c r="E69" s="382" t="str">
        <f>+VLOOKUP(C69,[2]Hoja1!$A$1:$C$12,3,FALSE)</f>
        <v>elizabeth.nina@economiayfinanzas.gob.bo</v>
      </c>
    </row>
    <row r="70" spans="1:5">
      <c r="A70" s="282">
        <v>221</v>
      </c>
      <c r="B70" s="283" t="s">
        <v>1421</v>
      </c>
      <c r="C70" s="374" t="str">
        <f>+VLOOKUP(A70,[2]DISTRIBUCIÓN!$A$8:$F$178,6,FALSE)</f>
        <v>Virginia Huanca</v>
      </c>
      <c r="D70" s="374" t="str">
        <f>+VLOOKUP(C70,[2]Hoja1!$A$1:$C$12,2,FALSE)</f>
        <v>2183333 - 1636</v>
      </c>
      <c r="E70" s="382" t="str">
        <f>+VLOOKUP(C70,[2]Hoja1!$A$1:$C$12,3,FALSE)</f>
        <v>virginia.huanca@economiayfinanzas.gob.bo</v>
      </c>
    </row>
    <row r="71" spans="1:5">
      <c r="A71" s="282">
        <v>222</v>
      </c>
      <c r="B71" s="283" t="s">
        <v>93</v>
      </c>
      <c r="C71" s="374" t="str">
        <f>+VLOOKUP(A71,[2]DISTRIBUCIÓN!$A$8:$F$178,6,FALSE)</f>
        <v>Elizabeth Nina</v>
      </c>
      <c r="D71" s="374" t="str">
        <f>+VLOOKUP(C71,[2]Hoja1!$A$1:$C$12,2,FALSE)</f>
        <v>2183333 - 1637</v>
      </c>
      <c r="E71" s="382" t="str">
        <f>+VLOOKUP(C71,[2]Hoja1!$A$1:$C$12,3,FALSE)</f>
        <v>elizabeth.nina@economiayfinanzas.gob.bo</v>
      </c>
    </row>
    <row r="72" spans="1:5">
      <c r="A72" s="282">
        <v>223</v>
      </c>
      <c r="B72" s="283" t="s">
        <v>94</v>
      </c>
      <c r="C72" s="374" t="str">
        <f>+VLOOKUP(A72,[2]DISTRIBUCIÓN!$A$8:$F$178,6,FALSE)</f>
        <v>Judith Machicado</v>
      </c>
      <c r="D72" s="374" t="str">
        <f>+VLOOKUP(C72,[2]Hoja1!$A$1:$C$12,2,FALSE)</f>
        <v>2183333 - 1648</v>
      </c>
      <c r="E72" s="382" t="str">
        <f>+VLOOKUP(C72,[2]Hoja1!$A$1:$C$12,3,FALSE)</f>
        <v>judith.machicado@economiayfinanzas.gob.bo</v>
      </c>
    </row>
    <row r="73" spans="1:5">
      <c r="A73" s="282">
        <v>224</v>
      </c>
      <c r="B73" s="283" t="s">
        <v>95</v>
      </c>
      <c r="C73" s="374" t="str">
        <f>+VLOOKUP(A73,[2]DISTRIBUCIÓN!$A$8:$F$178,6,FALSE)</f>
        <v>Huascar Nova</v>
      </c>
      <c r="D73" s="374" t="str">
        <f>+VLOOKUP(C73,[2]Hoja1!$A$1:$C$12,2,FALSE)</f>
        <v>2183333 - 1651</v>
      </c>
      <c r="E73" s="382" t="str">
        <f>+VLOOKUP(C73,[2]Hoja1!$A$1:$C$12,3,FALSE)</f>
        <v>huascar.nova@economiayfinanzas.gob.bo</v>
      </c>
    </row>
    <row r="74" spans="1:5">
      <c r="A74" s="282">
        <v>225</v>
      </c>
      <c r="B74" s="283" t="s">
        <v>1422</v>
      </c>
      <c r="C74" s="374" t="str">
        <f>+VLOOKUP(A74,[2]DISTRIBUCIÓN!$A$8:$F$178,6,FALSE)</f>
        <v>Elizabeth Nina</v>
      </c>
      <c r="D74" s="374" t="str">
        <f>+VLOOKUP(C74,[2]Hoja1!$A$1:$C$12,2,FALSE)</f>
        <v>2183333 - 1637</v>
      </c>
      <c r="E74" s="382" t="str">
        <f>+VLOOKUP(C74,[2]Hoja1!$A$1:$C$12,3,FALSE)</f>
        <v>elizabeth.nina@economiayfinanzas.gob.bo</v>
      </c>
    </row>
    <row r="75" spans="1:5">
      <c r="A75" s="282">
        <v>226</v>
      </c>
      <c r="B75" s="283" t="s">
        <v>97</v>
      </c>
      <c r="C75" s="374" t="str">
        <f>+VLOOKUP(A75,[2]DISTRIBUCIÓN!$A$8:$F$178,6,FALSE)</f>
        <v>Virginia Huanca</v>
      </c>
      <c r="D75" s="374" t="str">
        <f>+VLOOKUP(C75,[2]Hoja1!$A$1:$C$12,2,FALSE)</f>
        <v>2183333 - 1636</v>
      </c>
      <c r="E75" s="382" t="str">
        <f>+VLOOKUP(C75,[2]Hoja1!$A$1:$C$12,3,FALSE)</f>
        <v>virginia.huanca@economiayfinanzas.gob.bo</v>
      </c>
    </row>
    <row r="76" spans="1:5">
      <c r="A76" s="282">
        <v>227</v>
      </c>
      <c r="B76" s="283" t="s">
        <v>98</v>
      </c>
      <c r="C76" s="374" t="str">
        <f>+VLOOKUP(A76,[2]DISTRIBUCIÓN!$A$8:$F$178,6,FALSE)</f>
        <v>Virginia Huanca</v>
      </c>
      <c r="D76" s="374" t="str">
        <f>+VLOOKUP(C76,[2]Hoja1!$A$1:$C$12,2,FALSE)</f>
        <v>2183333 - 1636</v>
      </c>
      <c r="E76" s="382" t="str">
        <f>+VLOOKUP(C76,[2]Hoja1!$A$1:$C$12,3,FALSE)</f>
        <v>virginia.huanca@economiayfinanzas.gob.bo</v>
      </c>
    </row>
    <row r="77" spans="1:5">
      <c r="A77" s="282">
        <v>234</v>
      </c>
      <c r="B77" s="283" t="s">
        <v>1423</v>
      </c>
      <c r="C77" s="374" t="str">
        <f>+VLOOKUP(A77,[2]DISTRIBUCIÓN!$A$8:$F$178,6,FALSE)</f>
        <v>Virginia Callisaya</v>
      </c>
      <c r="D77" s="374" t="str">
        <f>+VLOOKUP(C77,[2]Hoja1!$A$1:$C$12,2,FALSE)</f>
        <v>2183333 - 1645</v>
      </c>
      <c r="E77" s="382" t="str">
        <f>+VLOOKUP(C77,[2]Hoja1!$A$1:$C$12,3,FALSE)</f>
        <v>virginia.callisaya@economiayfinanzas.gob.bo</v>
      </c>
    </row>
    <row r="78" spans="1:5">
      <c r="A78" s="282">
        <v>243</v>
      </c>
      <c r="B78" s="283" t="s">
        <v>99</v>
      </c>
      <c r="C78" s="374" t="str">
        <f>+VLOOKUP(A78,[2]DISTRIBUCIÓN!$A$8:$F$178,6,FALSE)</f>
        <v>Elizabeth Nina</v>
      </c>
      <c r="D78" s="374" t="str">
        <f>+VLOOKUP(C78,[2]Hoja1!$A$1:$C$12,2,FALSE)</f>
        <v>2183333 - 1637</v>
      </c>
      <c r="E78" s="382" t="str">
        <f>+VLOOKUP(C78,[2]Hoja1!$A$1:$C$12,3,FALSE)</f>
        <v>elizabeth.nina@economiayfinanzas.gob.bo</v>
      </c>
    </row>
    <row r="79" spans="1:5">
      <c r="A79" s="282">
        <v>244</v>
      </c>
      <c r="B79" s="283" t="s">
        <v>100</v>
      </c>
      <c r="C79" s="374" t="str">
        <f>+VLOOKUP(A79,[2]DISTRIBUCIÓN!$A$8:$F$178,6,FALSE)</f>
        <v>José Rivas</v>
      </c>
      <c r="D79" s="374" t="str">
        <f>+VLOOKUP(C79,[2]Hoja1!$A$1:$C$12,2,FALSE)</f>
        <v>2183333 - 1632</v>
      </c>
      <c r="E79" s="382" t="str">
        <f>+VLOOKUP(C79,[2]Hoja1!$A$1:$C$12,3,FALSE)</f>
        <v>jose.rivas@economiayfinanzas.gob.bo</v>
      </c>
    </row>
    <row r="80" spans="1:5">
      <c r="A80" s="282">
        <v>245</v>
      </c>
      <c r="B80" s="283" t="s">
        <v>101</v>
      </c>
      <c r="C80" s="374" t="str">
        <f>+VLOOKUP(A80,[2]DISTRIBUCIÓN!$A$8:$F$178,6,FALSE)</f>
        <v>Huascar Nova</v>
      </c>
      <c r="D80" s="374" t="str">
        <f>+VLOOKUP(C80,[2]Hoja1!$A$1:$C$12,2,FALSE)</f>
        <v>2183333 - 1651</v>
      </c>
      <c r="E80" s="382" t="str">
        <f>+VLOOKUP(C80,[2]Hoja1!$A$1:$C$12,3,FALSE)</f>
        <v>huascar.nova@economiayfinanzas.gob.bo</v>
      </c>
    </row>
    <row r="81" spans="1:5">
      <c r="A81" s="282">
        <v>249</v>
      </c>
      <c r="B81" s="283" t="s">
        <v>1424</v>
      </c>
      <c r="C81" s="374" t="str">
        <f>+VLOOKUP(A81,[2]DISTRIBUCIÓN!$A$8:$F$178,6,FALSE)</f>
        <v>Jeovana Zabala</v>
      </c>
      <c r="D81" s="374" t="str">
        <f>+VLOOKUP(C81,[2]Hoja1!$A$1:$C$12,2,FALSE)</f>
        <v>2183333 - 1663</v>
      </c>
      <c r="E81" s="382" t="str">
        <f>+VLOOKUP(C81,[2]Hoja1!$A$1:$C$12,3,FALSE)</f>
        <v>jeovana.zabala@economiayfinanzas.gob.bo</v>
      </c>
    </row>
    <row r="82" spans="1:5">
      <c r="A82" s="284">
        <v>251</v>
      </c>
      <c r="B82" s="285" t="s">
        <v>103</v>
      </c>
      <c r="C82" s="374" t="str">
        <f>+VLOOKUP(A82,[2]DISTRIBUCIÓN!$A$8:$F$178,6,FALSE)</f>
        <v>Jorge Vargas</v>
      </c>
      <c r="D82" s="374" t="str">
        <f>+VLOOKUP(C82,[2]Hoja1!$A$1:$C$12,2,FALSE)</f>
        <v>2183333 - 1633</v>
      </c>
      <c r="E82" s="382" t="str">
        <f>+VLOOKUP(C82,[2]Hoja1!$A$1:$C$12,3,FALSE)</f>
        <v>jorge.vargas@economiayfinanzas.gob.bo</v>
      </c>
    </row>
    <row r="83" spans="1:5">
      <c r="A83" s="282">
        <v>253</v>
      </c>
      <c r="B83" s="283" t="s">
        <v>104</v>
      </c>
      <c r="C83" s="374" t="str">
        <f>+VLOOKUP(A83,[2]DISTRIBUCIÓN!$A$8:$F$178,6,FALSE)</f>
        <v>Belén Espejo</v>
      </c>
      <c r="D83" s="374" t="str">
        <f>+VLOOKUP(C83,[2]Hoja1!$A$1:$C$12,2,FALSE)</f>
        <v>2183333 - 1644</v>
      </c>
      <c r="E83" s="382" t="str">
        <f>+VLOOKUP(C83,[2]Hoja1!$A$1:$C$12,3,FALSE)</f>
        <v>belen.espejo@economiayfinanzas.gob.bo</v>
      </c>
    </row>
    <row r="84" spans="1:5">
      <c r="A84" s="282">
        <v>254</v>
      </c>
      <c r="B84" s="283" t="s">
        <v>105</v>
      </c>
      <c r="C84" s="374" t="str">
        <f>+VLOOKUP(A84,[2]DISTRIBUCIÓN!$A$8:$F$178,6,FALSE)</f>
        <v>Belén Espejo</v>
      </c>
      <c r="D84" s="374" t="str">
        <f>+VLOOKUP(C84,[2]Hoja1!$A$1:$C$12,2,FALSE)</f>
        <v>2183333 - 1644</v>
      </c>
      <c r="E84" s="382" t="str">
        <f>+VLOOKUP(C84,[2]Hoja1!$A$1:$C$12,3,FALSE)</f>
        <v>belen.espejo@economiayfinanzas.gob.bo</v>
      </c>
    </row>
    <row r="85" spans="1:5">
      <c r="A85" s="282">
        <v>265</v>
      </c>
      <c r="B85" s="283" t="s">
        <v>106</v>
      </c>
      <c r="C85" s="374" t="str">
        <f>+VLOOKUP(A85,[2]DISTRIBUCIÓN!$A$8:$F$178,6,FALSE)</f>
        <v>Jeovana Zabala</v>
      </c>
      <c r="D85" s="374" t="str">
        <f>+VLOOKUP(C85,[2]Hoja1!$A$1:$C$12,2,FALSE)</f>
        <v>2183333 - 1663</v>
      </c>
      <c r="E85" s="382" t="str">
        <f>+VLOOKUP(C85,[2]Hoja1!$A$1:$C$12,3,FALSE)</f>
        <v>jeovana.zabala@economiayfinanzas.gob.bo</v>
      </c>
    </row>
    <row r="86" spans="1:5">
      <c r="A86" s="282">
        <v>266</v>
      </c>
      <c r="B86" s="283" t="s">
        <v>1264</v>
      </c>
      <c r="C86" s="374" t="str">
        <f>+VLOOKUP(A86,[2]DISTRIBUCIÓN!$A$8:$F$178,6,FALSE)</f>
        <v>Jeovana Zabala</v>
      </c>
      <c r="D86" s="374" t="str">
        <f>+VLOOKUP(C86,[2]Hoja1!$A$1:$C$12,2,FALSE)</f>
        <v>2183333 - 1663</v>
      </c>
      <c r="E86" s="382" t="str">
        <f>+VLOOKUP(C86,[2]Hoja1!$A$1:$C$12,3,FALSE)</f>
        <v>jeovana.zabala@economiayfinanzas.gob.bo</v>
      </c>
    </row>
    <row r="87" spans="1:5">
      <c r="A87" s="282">
        <v>267</v>
      </c>
      <c r="B87" s="283" t="s">
        <v>107</v>
      </c>
      <c r="C87" s="374" t="str">
        <f>+VLOOKUP(A87,[2]DISTRIBUCIÓN!$A$8:$F$178,6,FALSE)</f>
        <v>Jeovana Zabala</v>
      </c>
      <c r="D87" s="374" t="str">
        <f>+VLOOKUP(C87,[2]Hoja1!$A$1:$C$12,2,FALSE)</f>
        <v>2183333 - 1663</v>
      </c>
      <c r="E87" s="382" t="str">
        <f>+VLOOKUP(C87,[2]Hoja1!$A$1:$C$12,3,FALSE)</f>
        <v>jeovana.zabala@economiayfinanzas.gob.bo</v>
      </c>
    </row>
    <row r="88" spans="1:5">
      <c r="A88" s="282">
        <v>268</v>
      </c>
      <c r="B88" s="283" t="s">
        <v>108</v>
      </c>
      <c r="C88" s="374" t="str">
        <f>+VLOOKUP(A88,[2]DISTRIBUCIÓN!$A$8:$F$178,6,FALSE)</f>
        <v>Jeovana Zabala</v>
      </c>
      <c r="D88" s="374" t="str">
        <f>+VLOOKUP(C88,[2]Hoja1!$A$1:$C$12,2,FALSE)</f>
        <v>2183333 - 1663</v>
      </c>
      <c r="E88" s="382" t="str">
        <f>+VLOOKUP(C88,[2]Hoja1!$A$1:$C$12,3,FALSE)</f>
        <v>jeovana.zabala@economiayfinanzas.gob.bo</v>
      </c>
    </row>
    <row r="89" spans="1:5">
      <c r="A89" s="282">
        <v>269</v>
      </c>
      <c r="B89" s="283" t="s">
        <v>109</v>
      </c>
      <c r="C89" s="374" t="str">
        <f>+VLOOKUP(A89,[2]DISTRIBUCIÓN!$A$8:$F$178,6,FALSE)</f>
        <v>Jeovana Zabala</v>
      </c>
      <c r="D89" s="374" t="str">
        <f>+VLOOKUP(C89,[2]Hoja1!$A$1:$C$12,2,FALSE)</f>
        <v>2183333 - 1663</v>
      </c>
      <c r="E89" s="382" t="str">
        <f>+VLOOKUP(C89,[2]Hoja1!$A$1:$C$12,3,FALSE)</f>
        <v>jeovana.zabala@economiayfinanzas.gob.bo</v>
      </c>
    </row>
    <row r="90" spans="1:5">
      <c r="A90" s="282">
        <v>270</v>
      </c>
      <c r="B90" s="283" t="s">
        <v>110</v>
      </c>
      <c r="C90" s="374" t="str">
        <f>+VLOOKUP(A90,[2]DISTRIBUCIÓN!$A$8:$F$178,6,FALSE)</f>
        <v>Jeovana Zabala</v>
      </c>
      <c r="D90" s="374" t="str">
        <f>+VLOOKUP(C90,[2]Hoja1!$A$1:$C$12,2,FALSE)</f>
        <v>2183333 - 1663</v>
      </c>
      <c r="E90" s="382" t="str">
        <f>+VLOOKUP(C90,[2]Hoja1!$A$1:$C$12,3,FALSE)</f>
        <v>jeovana.zabala@economiayfinanzas.gob.bo</v>
      </c>
    </row>
    <row r="91" spans="1:5">
      <c r="A91" s="282">
        <v>271</v>
      </c>
      <c r="B91" s="283" t="s">
        <v>111</v>
      </c>
      <c r="C91" s="374" t="str">
        <f>+VLOOKUP(A91,[2]DISTRIBUCIÓN!$A$8:$F$178,6,FALSE)</f>
        <v>Jeovana Zabala</v>
      </c>
      <c r="D91" s="374" t="str">
        <f>+VLOOKUP(C91,[2]Hoja1!$A$1:$C$12,2,FALSE)</f>
        <v>2183333 - 1663</v>
      </c>
      <c r="E91" s="382" t="str">
        <f>+VLOOKUP(C91,[2]Hoja1!$A$1:$C$12,3,FALSE)</f>
        <v>jeovana.zabala@economiayfinanzas.gob.bo</v>
      </c>
    </row>
    <row r="92" spans="1:5">
      <c r="A92" s="282">
        <v>272</v>
      </c>
      <c r="B92" s="283" t="s">
        <v>112</v>
      </c>
      <c r="C92" s="374" t="str">
        <f>+VLOOKUP(A92,[2]DISTRIBUCIÓN!$A$8:$F$178,6,FALSE)</f>
        <v>Jeovana Zabala</v>
      </c>
      <c r="D92" s="374" t="str">
        <f>+VLOOKUP(C92,[2]Hoja1!$A$1:$C$12,2,FALSE)</f>
        <v>2183333 - 1663</v>
      </c>
      <c r="E92" s="382" t="str">
        <f>+VLOOKUP(C92,[2]Hoja1!$A$1:$C$12,3,FALSE)</f>
        <v>jeovana.zabala@economiayfinanzas.gob.bo</v>
      </c>
    </row>
    <row r="93" spans="1:5">
      <c r="A93" s="282">
        <v>273</v>
      </c>
      <c r="B93" s="283" t="s">
        <v>113</v>
      </c>
      <c r="C93" s="374" t="str">
        <f>+VLOOKUP(A93,[2]DISTRIBUCIÓN!$A$8:$F$178,6,FALSE)</f>
        <v>Jeovana Zabala</v>
      </c>
      <c r="D93" s="374" t="str">
        <f>+VLOOKUP(C93,[2]Hoja1!$A$1:$C$12,2,FALSE)</f>
        <v>2183333 - 1663</v>
      </c>
      <c r="E93" s="382" t="str">
        <f>+VLOOKUP(C93,[2]Hoja1!$A$1:$C$12,3,FALSE)</f>
        <v>jeovana.zabala@economiayfinanzas.gob.bo</v>
      </c>
    </row>
    <row r="94" spans="1:5">
      <c r="A94" s="282">
        <v>281</v>
      </c>
      <c r="B94" s="283" t="s">
        <v>1425</v>
      </c>
      <c r="C94" s="374" t="str">
        <f>+VLOOKUP(A94,[2]DISTRIBUCIÓN!$A$8:$F$178,6,FALSE)</f>
        <v>Jeovana Zabala</v>
      </c>
      <c r="D94" s="374" t="str">
        <f>+VLOOKUP(C94,[2]Hoja1!$A$1:$C$12,2,FALSE)</f>
        <v>2183333 - 1663</v>
      </c>
      <c r="E94" s="382" t="str">
        <f>+VLOOKUP(C94,[2]Hoja1!$A$1:$C$12,3,FALSE)</f>
        <v>jeovana.zabala@economiayfinanzas.gob.bo</v>
      </c>
    </row>
    <row r="95" spans="1:5">
      <c r="A95" s="282">
        <v>283</v>
      </c>
      <c r="B95" s="283" t="s">
        <v>115</v>
      </c>
      <c r="C95" s="374" t="str">
        <f>+VLOOKUP(A95,[2]DISTRIBUCIÓN!$A$8:$F$178,6,FALSE)</f>
        <v>Emma Ticonipa</v>
      </c>
      <c r="D95" s="374" t="str">
        <f>+VLOOKUP(C95,[2]Hoja1!$A$1:$C$12,2,FALSE)</f>
        <v>2183333 - 1635</v>
      </c>
      <c r="E95" s="382" t="str">
        <f>+VLOOKUP(C95,[2]Hoja1!$A$1:$C$12,3,FALSE)</f>
        <v>emma.ticonipa@economiayfinanzas.gob.bo</v>
      </c>
    </row>
    <row r="96" spans="1:5">
      <c r="A96" s="282">
        <v>287</v>
      </c>
      <c r="B96" s="283" t="s">
        <v>1426</v>
      </c>
      <c r="C96" s="374" t="str">
        <f>+VLOOKUP(A96,[2]DISTRIBUCIÓN!$A$8:$F$178,6,FALSE)</f>
        <v>José Rivas</v>
      </c>
      <c r="D96" s="374" t="str">
        <f>+VLOOKUP(C96,[2]Hoja1!$A$1:$C$12,2,FALSE)</f>
        <v>2183333 - 1632</v>
      </c>
      <c r="E96" s="382" t="str">
        <f>+VLOOKUP(C96,[2]Hoja1!$A$1:$C$12,3,FALSE)</f>
        <v>jose.rivas@economiayfinanzas.gob.bo</v>
      </c>
    </row>
    <row r="97" spans="1:5">
      <c r="A97" s="282">
        <v>288</v>
      </c>
      <c r="B97" s="283" t="s">
        <v>117</v>
      </c>
      <c r="C97" s="374" t="str">
        <f>+VLOOKUP(A97,[2]DISTRIBUCIÓN!$A$8:$F$178,6,FALSE)</f>
        <v>Virginia Callisaya</v>
      </c>
      <c r="D97" s="374" t="str">
        <f>+VLOOKUP(C97,[2]Hoja1!$A$1:$C$12,2,FALSE)</f>
        <v>2183333 - 1645</v>
      </c>
      <c r="E97" s="382" t="str">
        <f>+VLOOKUP(C97,[2]Hoja1!$A$1:$C$12,3,FALSE)</f>
        <v>virginia.callisaya@economiayfinanzas.gob.bo</v>
      </c>
    </row>
    <row r="98" spans="1:5">
      <c r="A98" s="282">
        <v>290</v>
      </c>
      <c r="B98" s="283" t="s">
        <v>118</v>
      </c>
      <c r="C98" s="374" t="str">
        <f>+VLOOKUP(A98,[2]DISTRIBUCIÓN!$A$8:$F$178,6,FALSE)</f>
        <v>Emma Ticonipa</v>
      </c>
      <c r="D98" s="374" t="str">
        <f>+VLOOKUP(C98,[2]Hoja1!$A$1:$C$12,2,FALSE)</f>
        <v>2183333 - 1635</v>
      </c>
      <c r="E98" s="382" t="str">
        <f>+VLOOKUP(C98,[2]Hoja1!$A$1:$C$12,3,FALSE)</f>
        <v>emma.ticonipa@economiayfinanzas.gob.bo</v>
      </c>
    </row>
    <row r="99" spans="1:5">
      <c r="A99" s="282">
        <v>291</v>
      </c>
      <c r="B99" s="283" t="s">
        <v>119</v>
      </c>
      <c r="C99" s="374" t="str">
        <f>+VLOOKUP(A99,[2]DISTRIBUCIÓN!$A$8:$F$178,6,FALSE)</f>
        <v>Emma Ticonipa</v>
      </c>
      <c r="D99" s="374" t="str">
        <f>+VLOOKUP(C99,[2]Hoja1!$A$1:$C$12,2,FALSE)</f>
        <v>2183333 - 1635</v>
      </c>
      <c r="E99" s="382" t="str">
        <f>+VLOOKUP(C99,[2]Hoja1!$A$1:$C$12,3,FALSE)</f>
        <v>emma.ticonipa@economiayfinanzas.gob.bo</v>
      </c>
    </row>
    <row r="100" spans="1:5">
      <c r="A100" s="282">
        <v>292</v>
      </c>
      <c r="B100" s="283" t="s">
        <v>120</v>
      </c>
      <c r="C100" s="374" t="str">
        <f>+VLOOKUP(A100,[2]DISTRIBUCIÓN!$A$8:$F$178,6,FALSE)</f>
        <v>Judith Machicado</v>
      </c>
      <c r="D100" s="374" t="str">
        <f>+VLOOKUP(C100,[2]Hoja1!$A$1:$C$12,2,FALSE)</f>
        <v>2183333 - 1648</v>
      </c>
      <c r="E100" s="382" t="str">
        <f>+VLOOKUP(C100,[2]Hoja1!$A$1:$C$12,3,FALSE)</f>
        <v>judith.machicado@economiayfinanzas.gob.bo</v>
      </c>
    </row>
    <row r="101" spans="1:5">
      <c r="A101" s="282">
        <v>293</v>
      </c>
      <c r="B101" s="283" t="s">
        <v>1427</v>
      </c>
      <c r="C101" s="374" t="str">
        <f>+VLOOKUP(A101,[2]DISTRIBUCIÓN!$A$8:$F$178,6,FALSE)</f>
        <v>Emma Ticonipa</v>
      </c>
      <c r="D101" s="374" t="str">
        <f>+VLOOKUP(C101,[2]Hoja1!$A$1:$C$12,2,FALSE)</f>
        <v>2183333 - 1635</v>
      </c>
      <c r="E101" s="382" t="str">
        <f>+VLOOKUP(C101,[2]Hoja1!$A$1:$C$12,3,FALSE)</f>
        <v>emma.ticonipa@economiayfinanzas.gob.bo</v>
      </c>
    </row>
    <row r="102" spans="1:5">
      <c r="A102" s="282">
        <v>294</v>
      </c>
      <c r="B102" s="283" t="s">
        <v>1428</v>
      </c>
      <c r="C102" s="374" t="str">
        <f>+VLOOKUP(A102,[2]DISTRIBUCIÓN!$A$8:$F$178,6,FALSE)</f>
        <v>José Rivas</v>
      </c>
      <c r="D102" s="374" t="str">
        <f>+VLOOKUP(C102,[2]Hoja1!$A$1:$C$12,2,FALSE)</f>
        <v>2183333 - 1632</v>
      </c>
      <c r="E102" s="382" t="str">
        <f>+VLOOKUP(C102,[2]Hoja1!$A$1:$C$12,3,FALSE)</f>
        <v>jose.rivas@economiayfinanzas.gob.bo</v>
      </c>
    </row>
    <row r="103" spans="1:5">
      <c r="A103" s="282">
        <v>295</v>
      </c>
      <c r="B103" s="283" t="s">
        <v>1429</v>
      </c>
      <c r="C103" s="374" t="str">
        <f>+VLOOKUP(A103,[2]DISTRIBUCIÓN!$A$8:$F$178,6,FALSE)</f>
        <v>Rommel Cuba</v>
      </c>
      <c r="D103" s="374" t="str">
        <f>+VLOOKUP(C103,[2]Hoja1!$A$1:$C$12,2,FALSE)</f>
        <v>2183333 - 1649</v>
      </c>
      <c r="E103" s="382" t="str">
        <f>+VLOOKUP(C103,[2]Hoja1!$A$1:$C$12,3,FALSE)</f>
        <v>rommel.cuba@economiayfinanzas.gob.bo</v>
      </c>
    </row>
    <row r="104" spans="1:5">
      <c r="A104" s="282">
        <v>296</v>
      </c>
      <c r="B104" s="283" t="s">
        <v>1430</v>
      </c>
      <c r="C104" s="374" t="str">
        <f>+VLOOKUP(A104,[2]DISTRIBUCIÓN!$A$8:$F$178,6,FALSE)</f>
        <v>Belén Espejo</v>
      </c>
      <c r="D104" s="374" t="str">
        <f>+VLOOKUP(C104,[2]Hoja1!$A$1:$C$12,2,FALSE)</f>
        <v>2183333 - 1644</v>
      </c>
      <c r="E104" s="382" t="str">
        <f>+VLOOKUP(C104,[2]Hoja1!$A$1:$C$12,3,FALSE)</f>
        <v>belen.espejo@economiayfinanzas.gob.bo</v>
      </c>
    </row>
    <row r="105" spans="1:5">
      <c r="A105" s="282">
        <v>298</v>
      </c>
      <c r="B105" s="283" t="s">
        <v>125</v>
      </c>
      <c r="C105" s="374" t="str">
        <f>+VLOOKUP(A105,[2]DISTRIBUCIÓN!$A$8:$F$178,6,FALSE)</f>
        <v>Guadalupe Challco</v>
      </c>
      <c r="D105" s="374" t="str">
        <f>+VLOOKUP(C105,[2]Hoja1!$A$1:$C$12,2,FALSE)</f>
        <v>2183333 - 1640</v>
      </c>
      <c r="E105" s="382" t="str">
        <f>+VLOOKUP(C105,[2]Hoja1!$A$1:$C$12,3,FALSE)</f>
        <v>guadalupe.challco@economiayfinanzas.gob.bo</v>
      </c>
    </row>
    <row r="106" spans="1:5">
      <c r="A106" s="282">
        <v>299</v>
      </c>
      <c r="B106" s="283" t="s">
        <v>126</v>
      </c>
      <c r="C106" s="374" t="str">
        <f>+VLOOKUP(A106,[2]DISTRIBUCIÓN!$A$8:$F$178,6,FALSE)</f>
        <v>Guadalupe Challco</v>
      </c>
      <c r="D106" s="374" t="str">
        <f>+VLOOKUP(C106,[2]Hoja1!$A$1:$C$12,2,FALSE)</f>
        <v>2183333 - 1640</v>
      </c>
      <c r="E106" s="382" t="str">
        <f>+VLOOKUP(C106,[2]Hoja1!$A$1:$C$12,3,FALSE)</f>
        <v>guadalupe.challco@economiayfinanzas.gob.bo</v>
      </c>
    </row>
    <row r="107" spans="1:5">
      <c r="A107" s="282">
        <v>300</v>
      </c>
      <c r="B107" s="283" t="s">
        <v>127</v>
      </c>
      <c r="C107" s="374" t="str">
        <f>+VLOOKUP(A107,[2]DISTRIBUCIÓN!$A$8:$F$178,6,FALSE)</f>
        <v>Guadalupe Challco</v>
      </c>
      <c r="D107" s="374" t="str">
        <f>+VLOOKUP(C107,[2]Hoja1!$A$1:$C$12,2,FALSE)</f>
        <v>2183333 - 1640</v>
      </c>
      <c r="E107" s="382" t="str">
        <f>+VLOOKUP(C107,[2]Hoja1!$A$1:$C$12,3,FALSE)</f>
        <v>guadalupe.challco@economiayfinanzas.gob.bo</v>
      </c>
    </row>
    <row r="108" spans="1:5">
      <c r="A108" s="282">
        <v>301</v>
      </c>
      <c r="B108" s="283" t="s">
        <v>128</v>
      </c>
      <c r="C108" s="374" t="str">
        <f>+VLOOKUP(A108,[2]DISTRIBUCIÓN!$A$8:$F$178,6,FALSE)</f>
        <v>Guadalupe Challco</v>
      </c>
      <c r="D108" s="374" t="str">
        <f>+VLOOKUP(C108,[2]Hoja1!$A$1:$C$12,2,FALSE)</f>
        <v>2183333 - 1640</v>
      </c>
      <c r="E108" s="382" t="str">
        <f>+VLOOKUP(C108,[2]Hoja1!$A$1:$C$12,3,FALSE)</f>
        <v>guadalupe.challco@economiayfinanzas.gob.bo</v>
      </c>
    </row>
    <row r="109" spans="1:5">
      <c r="A109" s="282">
        <v>302</v>
      </c>
      <c r="B109" s="283" t="s">
        <v>129</v>
      </c>
      <c r="C109" s="374" t="str">
        <f>+VLOOKUP(A109,[2]DISTRIBUCIÓN!$A$8:$F$178,6,FALSE)</f>
        <v>Guadalupe Challco</v>
      </c>
      <c r="D109" s="374" t="str">
        <f>+VLOOKUP(C109,[2]Hoja1!$A$1:$C$12,2,FALSE)</f>
        <v>2183333 - 1640</v>
      </c>
      <c r="E109" s="382" t="str">
        <f>+VLOOKUP(C109,[2]Hoja1!$A$1:$C$12,3,FALSE)</f>
        <v>guadalupe.challco@economiayfinanzas.gob.bo</v>
      </c>
    </row>
    <row r="110" spans="1:5">
      <c r="A110" s="282">
        <v>303</v>
      </c>
      <c r="B110" s="283" t="s">
        <v>130</v>
      </c>
      <c r="C110" s="374" t="str">
        <f>+VLOOKUP(A110,[2]DISTRIBUCIÓN!$A$8:$F$178,6,FALSE)</f>
        <v>Guadalupe Challco</v>
      </c>
      <c r="D110" s="374" t="str">
        <f>+VLOOKUP(C110,[2]Hoja1!$A$1:$C$12,2,FALSE)</f>
        <v>2183333 - 1640</v>
      </c>
      <c r="E110" s="382" t="str">
        <f>+VLOOKUP(C110,[2]Hoja1!$A$1:$C$12,3,FALSE)</f>
        <v>guadalupe.challco@economiayfinanzas.gob.bo</v>
      </c>
    </row>
    <row r="111" spans="1:5">
      <c r="A111" s="284">
        <v>309</v>
      </c>
      <c r="B111" s="285" t="s">
        <v>1431</v>
      </c>
      <c r="C111" s="374" t="str">
        <f>+VLOOKUP(A111,[2]DISTRIBUCIÓN!$A$8:$F$178,6,FALSE)</f>
        <v>Elizabeth Nina</v>
      </c>
      <c r="D111" s="374" t="str">
        <f>+VLOOKUP(C111,[2]Hoja1!$A$1:$C$12,2,FALSE)</f>
        <v>2183333 - 1637</v>
      </c>
      <c r="E111" s="382" t="str">
        <f>+VLOOKUP(C111,[2]Hoja1!$A$1:$C$12,3,FALSE)</f>
        <v>elizabeth.nina@economiayfinanzas.gob.bo</v>
      </c>
    </row>
    <row r="112" spans="1:5">
      <c r="A112" s="282">
        <v>310</v>
      </c>
      <c r="B112" s="283" t="s">
        <v>1432</v>
      </c>
      <c r="C112" s="374" t="str">
        <f>+VLOOKUP(A112,[2]DISTRIBUCIÓN!$A$8:$F$178,6,FALSE)</f>
        <v>Huascar Nova</v>
      </c>
      <c r="D112" s="374" t="str">
        <f>+VLOOKUP(C112,[2]Hoja1!$A$1:$C$12,2,FALSE)</f>
        <v>2183333 - 1651</v>
      </c>
      <c r="E112" s="382" t="str">
        <f>+VLOOKUP(C112,[2]Hoja1!$A$1:$C$12,3,FALSE)</f>
        <v>huascar.nova@economiayfinanzas.gob.bo</v>
      </c>
    </row>
    <row r="113" spans="1:5">
      <c r="A113" s="282">
        <v>311</v>
      </c>
      <c r="B113" s="283" t="s">
        <v>132</v>
      </c>
      <c r="C113" s="374" t="str">
        <f>+VLOOKUP(A113,[2]DISTRIBUCIÓN!$A$8:$F$178,6,FALSE)</f>
        <v>Guadalupe Challco</v>
      </c>
      <c r="D113" s="374" t="str">
        <f>+VLOOKUP(C113,[2]Hoja1!$A$1:$C$12,2,FALSE)</f>
        <v>2183333 - 1640</v>
      </c>
      <c r="E113" s="382" t="str">
        <f>+VLOOKUP(C113,[2]Hoja1!$A$1:$C$12,3,FALSE)</f>
        <v>guadalupe.challco@economiayfinanzas.gob.bo</v>
      </c>
    </row>
    <row r="114" spans="1:5">
      <c r="A114" s="282">
        <v>312</v>
      </c>
      <c r="B114" s="283" t="s">
        <v>1433</v>
      </c>
      <c r="C114" s="374" t="str">
        <f>+VLOOKUP(A114,[2]DISTRIBUCIÓN!$A$8:$F$178,6,FALSE)</f>
        <v>Virginia Huanca</v>
      </c>
      <c r="D114" s="374" t="str">
        <f>+VLOOKUP(C114,[2]Hoja1!$A$1:$C$12,2,FALSE)</f>
        <v>2183333 - 1636</v>
      </c>
      <c r="E114" s="382" t="str">
        <f>+VLOOKUP(C114,[2]Hoja1!$A$1:$C$12,3,FALSE)</f>
        <v>virginia.huanca@economiayfinanzas.gob.bo</v>
      </c>
    </row>
    <row r="115" spans="1:5">
      <c r="A115" s="284">
        <v>313</v>
      </c>
      <c r="B115" s="285" t="s">
        <v>1434</v>
      </c>
      <c r="C115" s="374" t="str">
        <f>+VLOOKUP(A115,[2]DISTRIBUCIÓN!$A$8:$F$178,6,FALSE)</f>
        <v>Huascar Nova</v>
      </c>
      <c r="D115" s="374" t="str">
        <f>+VLOOKUP(C115,[2]Hoja1!$A$1:$C$12,2,FALSE)</f>
        <v>2183333 - 1651</v>
      </c>
      <c r="E115" s="382" t="str">
        <f>+VLOOKUP(C115,[2]Hoja1!$A$1:$C$12,3,FALSE)</f>
        <v>huascar.nova@economiayfinanzas.gob.bo</v>
      </c>
    </row>
    <row r="116" spans="1:5">
      <c r="A116" s="282">
        <v>314</v>
      </c>
      <c r="B116" s="283" t="s">
        <v>1435</v>
      </c>
      <c r="C116" s="374" t="str">
        <f>+VLOOKUP(A116,[2]DISTRIBUCIÓN!$A$8:$F$178,6,FALSE)</f>
        <v>Huascar Nova</v>
      </c>
      <c r="D116" s="374" t="str">
        <f>+VLOOKUP(C116,[2]Hoja1!$A$1:$C$12,2,FALSE)</f>
        <v>2183333 - 1651</v>
      </c>
      <c r="E116" s="382" t="str">
        <f>+VLOOKUP(C116,[2]Hoja1!$A$1:$C$12,3,FALSE)</f>
        <v>huascar.nova@economiayfinanzas.gob.bo</v>
      </c>
    </row>
    <row r="117" spans="1:5">
      <c r="A117" s="282">
        <v>315</v>
      </c>
      <c r="B117" s="283" t="s">
        <v>1436</v>
      </c>
      <c r="C117" s="374" t="str">
        <f>+VLOOKUP(A117,[2]DISTRIBUCIÓN!$A$8:$F$178,6,FALSE)</f>
        <v>Virginia Huanca</v>
      </c>
      <c r="D117" s="374" t="str">
        <f>+VLOOKUP(C117,[2]Hoja1!$A$1:$C$12,2,FALSE)</f>
        <v>2183333 - 1636</v>
      </c>
      <c r="E117" s="382" t="str">
        <f>+VLOOKUP(C117,[2]Hoja1!$A$1:$C$12,3,FALSE)</f>
        <v>virginia.huanca@economiayfinanzas.gob.bo</v>
      </c>
    </row>
    <row r="118" spans="1:5">
      <c r="A118" s="282">
        <v>324</v>
      </c>
      <c r="B118" s="283" t="s">
        <v>135</v>
      </c>
      <c r="C118" s="374" t="str">
        <f>+VLOOKUP(A118,[2]DISTRIBUCIÓN!$A$8:$F$178,6,FALSE)</f>
        <v>Jeovana Zabala</v>
      </c>
      <c r="D118" s="374" t="str">
        <f>+VLOOKUP(C118,[2]Hoja1!$A$1:$C$12,2,FALSE)</f>
        <v>2183333 - 1663</v>
      </c>
      <c r="E118" s="382" t="str">
        <f>+VLOOKUP(C118,[2]Hoja1!$A$1:$C$12,3,FALSE)</f>
        <v>jeovana.zabala@economiayfinanzas.gob.bo</v>
      </c>
    </row>
    <row r="119" spans="1:5">
      <c r="A119" s="282">
        <v>340</v>
      </c>
      <c r="B119" s="283" t="s">
        <v>136</v>
      </c>
      <c r="C119" s="374" t="str">
        <f>+VLOOKUP(A119,[2]DISTRIBUCIÓN!$A$8:$F$178,6,FALSE)</f>
        <v>Judith Machicado</v>
      </c>
      <c r="D119" s="374" t="str">
        <f>+VLOOKUP(C119,[2]Hoja1!$A$1:$C$12,2,FALSE)</f>
        <v>2183333 - 1648</v>
      </c>
      <c r="E119" s="382" t="str">
        <f>+VLOOKUP(C119,[2]Hoja1!$A$1:$C$12,3,FALSE)</f>
        <v>judith.machicado@economiayfinanzas.gob.bo</v>
      </c>
    </row>
    <row r="120" spans="1:5">
      <c r="A120" s="282">
        <v>342</v>
      </c>
      <c r="B120" s="283" t="s">
        <v>137</v>
      </c>
      <c r="C120" s="374" t="str">
        <f>+VLOOKUP(A120,[2]DISTRIBUCIÓN!$A$8:$F$178,6,FALSE)</f>
        <v>José Rivas</v>
      </c>
      <c r="D120" s="374" t="str">
        <f>+VLOOKUP(C120,[2]Hoja1!$A$1:$C$12,2,FALSE)</f>
        <v>2183333 - 1632</v>
      </c>
      <c r="E120" s="382" t="str">
        <f>+VLOOKUP(C120,[2]Hoja1!$A$1:$C$12,3,FALSE)</f>
        <v>jose.rivas@economiayfinanzas.gob.bo</v>
      </c>
    </row>
    <row r="121" spans="1:5">
      <c r="A121" s="282">
        <v>343</v>
      </c>
      <c r="B121" s="283" t="s">
        <v>138</v>
      </c>
      <c r="C121" s="374" t="str">
        <f>+VLOOKUP(A121,[2]DISTRIBUCIÓN!$A$8:$F$178,6,FALSE)</f>
        <v>Emma Ticonipa</v>
      </c>
      <c r="D121" s="374" t="str">
        <f>+VLOOKUP(C121,[2]Hoja1!$A$1:$C$12,2,FALSE)</f>
        <v>2183333 - 1635</v>
      </c>
      <c r="E121" s="382" t="str">
        <f>+VLOOKUP(C121,[2]Hoja1!$A$1:$C$12,3,FALSE)</f>
        <v>emma.ticonipa@economiayfinanzas.gob.bo</v>
      </c>
    </row>
    <row r="122" spans="1:5">
      <c r="A122" s="282">
        <v>344</v>
      </c>
      <c r="B122" s="283" t="s">
        <v>1437</v>
      </c>
      <c r="C122" s="374" t="str">
        <f>+VLOOKUP(A122,[2]DISTRIBUCIÓN!$A$8:$F$178,6,FALSE)</f>
        <v>Belén Espejo</v>
      </c>
      <c r="D122" s="374" t="str">
        <f>+VLOOKUP(C122,[2]Hoja1!$A$1:$C$12,2,FALSE)</f>
        <v>2183333 - 1644</v>
      </c>
      <c r="E122" s="382" t="str">
        <f>+VLOOKUP(C122,[2]Hoja1!$A$1:$C$12,3,FALSE)</f>
        <v>belen.espejo@economiayfinanzas.gob.bo</v>
      </c>
    </row>
    <row r="123" spans="1:5">
      <c r="A123" s="282">
        <v>345</v>
      </c>
      <c r="B123" s="283" t="s">
        <v>140</v>
      </c>
      <c r="C123" s="374" t="str">
        <f>+VLOOKUP(A123,[2]DISTRIBUCIÓN!$A$8:$F$178,6,FALSE)</f>
        <v>Belén Espejo</v>
      </c>
      <c r="D123" s="374" t="str">
        <f>+VLOOKUP(C123,[2]Hoja1!$A$1:$C$12,2,FALSE)</f>
        <v>2183333 - 1644</v>
      </c>
      <c r="E123" s="382" t="str">
        <f>+VLOOKUP(C123,[2]Hoja1!$A$1:$C$12,3,FALSE)</f>
        <v>belen.espejo@economiayfinanzas.gob.bo</v>
      </c>
    </row>
    <row r="124" spans="1:5">
      <c r="A124" s="282">
        <v>346</v>
      </c>
      <c r="B124" s="283" t="s">
        <v>141</v>
      </c>
      <c r="C124" s="374" t="str">
        <f>+VLOOKUP(A124,[2]DISTRIBUCIÓN!$A$8:$F$178,6,FALSE)</f>
        <v>Huascar Nova</v>
      </c>
      <c r="D124" s="374" t="str">
        <f>+VLOOKUP(C124,[2]Hoja1!$A$1:$C$12,2,FALSE)</f>
        <v>2183333 - 1651</v>
      </c>
      <c r="E124" s="382" t="str">
        <f>+VLOOKUP(C124,[2]Hoja1!$A$1:$C$12,3,FALSE)</f>
        <v>huascar.nova@economiayfinanzas.gob.bo</v>
      </c>
    </row>
    <row r="125" spans="1:5">
      <c r="A125" s="282">
        <v>347</v>
      </c>
      <c r="B125" s="283" t="s">
        <v>142</v>
      </c>
      <c r="C125" s="374" t="str">
        <f>+VLOOKUP(A125,[2]DISTRIBUCIÓN!$A$8:$F$178,6,FALSE)</f>
        <v>Jorge Vargas</v>
      </c>
      <c r="D125" s="374" t="str">
        <f>+VLOOKUP(C125,[2]Hoja1!$A$1:$C$12,2,FALSE)</f>
        <v>2183333 - 1633</v>
      </c>
      <c r="E125" s="382" t="str">
        <f>+VLOOKUP(C125,[2]Hoja1!$A$1:$C$12,3,FALSE)</f>
        <v>jorge.vargas@economiayfinanzas.gob.bo</v>
      </c>
    </row>
    <row r="126" spans="1:5">
      <c r="A126" s="282">
        <v>348</v>
      </c>
      <c r="B126" s="283" t="s">
        <v>143</v>
      </c>
      <c r="C126" s="374" t="str">
        <f>+VLOOKUP(A126,[2]DISTRIBUCIÓN!$A$8:$F$178,6,FALSE)</f>
        <v>Elizabeth Nina</v>
      </c>
      <c r="D126" s="374" t="str">
        <f>+VLOOKUP(C126,[2]Hoja1!$A$1:$C$12,2,FALSE)</f>
        <v>2183333 - 1637</v>
      </c>
      <c r="E126" s="382" t="str">
        <f>+VLOOKUP(C126,[2]Hoja1!$A$1:$C$12,3,FALSE)</f>
        <v>elizabeth.nina@economiayfinanzas.gob.bo</v>
      </c>
    </row>
    <row r="127" spans="1:5">
      <c r="A127" s="282">
        <v>349</v>
      </c>
      <c r="B127" s="283" t="s">
        <v>1438</v>
      </c>
      <c r="C127" s="374" t="str">
        <f>+VLOOKUP(A127,[2]DISTRIBUCIÓN!$A$8:$F$178,6,FALSE)</f>
        <v>José Rivas</v>
      </c>
      <c r="D127" s="374" t="str">
        <f>+VLOOKUP(C127,[2]Hoja1!$A$1:$C$12,2,FALSE)</f>
        <v>2183333 - 1632</v>
      </c>
      <c r="E127" s="382" t="str">
        <f>+VLOOKUP(C127,[2]Hoja1!$A$1:$C$12,3,FALSE)</f>
        <v>jose.rivas@economiayfinanzas.gob.bo</v>
      </c>
    </row>
    <row r="128" spans="1:5">
      <c r="A128" s="282">
        <v>371</v>
      </c>
      <c r="B128" s="283" t="s">
        <v>145</v>
      </c>
      <c r="C128" s="374" t="str">
        <f>+VLOOKUP(A128,[2]DISTRIBUCIÓN!$A$8:$F$178,6,FALSE)</f>
        <v>Rommel Cuba</v>
      </c>
      <c r="D128" s="374" t="str">
        <f>+VLOOKUP(C128,[2]Hoja1!$A$1:$C$12,2,FALSE)</f>
        <v>2183333 - 1649</v>
      </c>
      <c r="E128" s="382" t="str">
        <f>+VLOOKUP(C128,[2]Hoja1!$A$1:$C$12,3,FALSE)</f>
        <v>rommel.cuba@economiayfinanzas.gob.bo</v>
      </c>
    </row>
    <row r="129" spans="1:5">
      <c r="A129" s="282">
        <v>373</v>
      </c>
      <c r="B129" s="283" t="s">
        <v>1439</v>
      </c>
      <c r="C129" s="374" t="str">
        <f>+VLOOKUP(A129,[2]DISTRIBUCIÓN!$A$8:$F$178,6,FALSE)</f>
        <v>Rommel Cuba</v>
      </c>
      <c r="D129" s="374" t="str">
        <f>+VLOOKUP(C129,[2]Hoja1!$A$1:$C$12,2,FALSE)</f>
        <v>2183333 - 1649</v>
      </c>
      <c r="E129" s="382" t="str">
        <f>+VLOOKUP(C129,[2]Hoja1!$A$1:$C$12,3,FALSE)</f>
        <v>rommel.cuba@economiayfinanzas.gob.bo</v>
      </c>
    </row>
    <row r="130" spans="1:5">
      <c r="A130" s="282">
        <v>374</v>
      </c>
      <c r="B130" s="283" t="s">
        <v>606</v>
      </c>
      <c r="C130" s="374" t="str">
        <f>+VLOOKUP(A130,[2]DISTRIBUCIÓN!$A$8:$F$178,6,FALSE)</f>
        <v>Virginia Callisaya</v>
      </c>
      <c r="D130" s="374" t="str">
        <f>+VLOOKUP(C130,[2]Hoja1!$A$1:$C$12,2,FALSE)</f>
        <v>2183333 - 1645</v>
      </c>
      <c r="E130" s="382" t="str">
        <f>+VLOOKUP(C130,[2]Hoja1!$A$1:$C$12,3,FALSE)</f>
        <v>virginia.callisaya@economiayfinanzas.gob.bo</v>
      </c>
    </row>
    <row r="131" spans="1:5">
      <c r="A131" s="282">
        <v>376</v>
      </c>
      <c r="B131" s="283" t="s">
        <v>607</v>
      </c>
      <c r="C131" s="374" t="str">
        <f>+VLOOKUP(A131,[2]DISTRIBUCIÓN!$A$8:$F$178,6,FALSE)</f>
        <v>Belén Espejo</v>
      </c>
      <c r="D131" s="374" t="str">
        <f>+VLOOKUP(C131,[2]Hoja1!$A$1:$C$12,2,FALSE)</f>
        <v>2183333 - 1644</v>
      </c>
      <c r="E131" s="382" t="str">
        <f>+VLOOKUP(C131,[2]Hoja1!$A$1:$C$12,3,FALSE)</f>
        <v>belen.espejo@economiayfinanzas.gob.bo</v>
      </c>
    </row>
    <row r="132" spans="1:5">
      <c r="A132" s="282">
        <v>378</v>
      </c>
      <c r="B132" s="283" t="s">
        <v>608</v>
      </c>
      <c r="C132" s="374" t="str">
        <f>+VLOOKUP(A132,[2]DISTRIBUCIÓN!$A$8:$F$178,6,FALSE)</f>
        <v>Rommel Cuba</v>
      </c>
      <c r="D132" s="374" t="str">
        <f>+VLOOKUP(C132,[2]Hoja1!$A$1:$C$12,2,FALSE)</f>
        <v>2183333 - 1649</v>
      </c>
      <c r="E132" s="382" t="str">
        <f>+VLOOKUP(C132,[2]Hoja1!$A$1:$C$12,3,FALSE)</f>
        <v>rommel.cuba@economiayfinanzas.gob.bo</v>
      </c>
    </row>
    <row r="133" spans="1:5">
      <c r="A133" s="282">
        <v>379</v>
      </c>
      <c r="B133" s="283" t="s">
        <v>1240</v>
      </c>
      <c r="C133" s="374" t="str">
        <f>+VLOOKUP(A133,[2]DISTRIBUCIÓN!$A$8:$F$178,6,FALSE)</f>
        <v>Jeovana Zabala</v>
      </c>
      <c r="D133" s="374" t="str">
        <f>+VLOOKUP(C133,[2]Hoja1!$A$1:$C$12,2,FALSE)</f>
        <v>2183333 - 1663</v>
      </c>
      <c r="E133" s="382" t="str">
        <f>+VLOOKUP(C133,[2]Hoja1!$A$1:$C$12,3,FALSE)</f>
        <v>jeovana.zabala@economiayfinanzas.gob.bo</v>
      </c>
    </row>
    <row r="134" spans="1:5">
      <c r="A134" s="282">
        <v>382</v>
      </c>
      <c r="B134" s="283" t="s">
        <v>1241</v>
      </c>
      <c r="C134" s="374" t="str">
        <f>+VLOOKUP(A134,[2]DISTRIBUCIÓN!$A$8:$F$178,6,FALSE)</f>
        <v>Rommel Cuba</v>
      </c>
      <c r="D134" s="374" t="str">
        <f>+VLOOKUP(C134,[2]Hoja1!$A$1:$C$12,2,FALSE)</f>
        <v>2183333 - 1649</v>
      </c>
      <c r="E134" s="382" t="str">
        <f>+VLOOKUP(C134,[2]Hoja1!$A$1:$C$12,3,FALSE)</f>
        <v>rommel.cuba@economiayfinanzas.gob.bo</v>
      </c>
    </row>
    <row r="135" spans="1:5">
      <c r="A135" s="282">
        <v>383</v>
      </c>
      <c r="B135" s="283" t="s">
        <v>1242</v>
      </c>
      <c r="C135" s="374" t="str">
        <f>+VLOOKUP(A135,[2]DISTRIBUCIÓN!$A$8:$F$178,6,FALSE)</f>
        <v>Elizabeth Nina</v>
      </c>
      <c r="D135" s="374" t="str">
        <f>+VLOOKUP(C135,[2]Hoja1!$A$1:$C$12,2,FALSE)</f>
        <v>2183333 - 1637</v>
      </c>
      <c r="E135" s="382" t="str">
        <f>+VLOOKUP(C135,[2]Hoja1!$A$1:$C$12,3,FALSE)</f>
        <v>elizabeth.nina@economiayfinanzas.gob.bo</v>
      </c>
    </row>
    <row r="136" spans="1:5">
      <c r="A136" s="282">
        <v>385</v>
      </c>
      <c r="B136" s="283" t="s">
        <v>688</v>
      </c>
      <c r="C136" s="374" t="str">
        <f>+VLOOKUP(A136,[2]DISTRIBUCIÓN!$A$8:$F$178,6,FALSE)</f>
        <v>Jorge Vargas</v>
      </c>
      <c r="D136" s="374" t="str">
        <f>+VLOOKUP(C136,[2]Hoja1!$A$1:$C$12,2,FALSE)</f>
        <v>2183333 - 1633</v>
      </c>
      <c r="E136" s="382" t="str">
        <f>+VLOOKUP(C136,[2]Hoja1!$A$1:$C$12,3,FALSE)</f>
        <v>jorge.vargas@economiayfinanzas.gob.bo</v>
      </c>
    </row>
    <row r="137" spans="1:5">
      <c r="A137" s="282">
        <v>386</v>
      </c>
      <c r="B137" s="283" t="s">
        <v>1440</v>
      </c>
      <c r="C137" s="374" t="str">
        <f>+VLOOKUP(A137,[2]DISTRIBUCIÓN!$A$8:$F$178,6,FALSE)</f>
        <v>Belén Espejo</v>
      </c>
      <c r="D137" s="374" t="str">
        <f>+VLOOKUP(C137,[2]Hoja1!$A$1:$C$12,2,FALSE)</f>
        <v>2183333 - 1644</v>
      </c>
      <c r="E137" s="382" t="str">
        <f>+VLOOKUP(C137,[2]Hoja1!$A$1:$C$12,3,FALSE)</f>
        <v>belen.espejo@economiayfinanzas.gob.bo</v>
      </c>
    </row>
    <row r="138" spans="1:5">
      <c r="A138" s="282">
        <v>387</v>
      </c>
      <c r="B138" s="283" t="s">
        <v>1263</v>
      </c>
      <c r="C138" s="374" t="str">
        <f>+VLOOKUP(A138,[2]DISTRIBUCIÓN!$A$8:$F$178,6,FALSE)</f>
        <v>Huascar Nova</v>
      </c>
      <c r="D138" s="374" t="str">
        <f>+VLOOKUP(C138,[2]Hoja1!$A$1:$C$12,2,FALSE)</f>
        <v>2183333 - 1651</v>
      </c>
      <c r="E138" s="382" t="str">
        <f>+VLOOKUP(C138,[2]Hoja1!$A$1:$C$12,3,FALSE)</f>
        <v>huascar.nova@economiayfinanzas.gob.bo</v>
      </c>
    </row>
    <row r="139" spans="1:5">
      <c r="A139" s="282">
        <v>388</v>
      </c>
      <c r="B139" s="283" t="s">
        <v>1410</v>
      </c>
      <c r="C139" s="374" t="str">
        <f>+VLOOKUP(A139,[2]DISTRIBUCIÓN!$A$8:$F$178,6,FALSE)</f>
        <v>Jorge Vargas</v>
      </c>
      <c r="D139" s="374" t="str">
        <f>+VLOOKUP(C139,[2]Hoja1!$A$1:$C$12,2,FALSE)</f>
        <v>2183333 - 1633</v>
      </c>
      <c r="E139" s="382" t="str">
        <f>+VLOOKUP(C139,[2]Hoja1!$A$1:$C$12,3,FALSE)</f>
        <v>jorge.vargas@economiayfinanzas.gob.bo</v>
      </c>
    </row>
    <row r="140" spans="1:5">
      <c r="A140" s="284">
        <v>389</v>
      </c>
      <c r="B140" s="285" t="s">
        <v>1441</v>
      </c>
      <c r="C140" s="374" t="str">
        <f>+VLOOKUP(A140,[2]DISTRIBUCIÓN!$A$8:$F$178,6,FALSE)</f>
        <v>Belén Espejo</v>
      </c>
      <c r="D140" s="374" t="str">
        <f>+VLOOKUP(C140,[2]Hoja1!$A$1:$C$12,2,FALSE)</f>
        <v>2183333 - 1644</v>
      </c>
      <c r="E140" s="382" t="str">
        <f>+VLOOKUP(C140,[2]Hoja1!$A$1:$C$12,3,FALSE)</f>
        <v>belen.espejo@economiayfinanzas.gob.bo</v>
      </c>
    </row>
    <row r="141" spans="1:5">
      <c r="A141" s="282">
        <v>422</v>
      </c>
      <c r="B141" s="283" t="s">
        <v>149</v>
      </c>
      <c r="C141" s="374" t="str">
        <f>+VLOOKUP(A141,[2]DISTRIBUCIÓN!$A$8:$F$178,6,FALSE)</f>
        <v>José Rivas</v>
      </c>
      <c r="D141" s="374" t="str">
        <f>+VLOOKUP(C141,[2]Hoja1!$A$1:$C$12,2,FALSE)</f>
        <v>2183333 - 1632</v>
      </c>
      <c r="E141" s="382" t="str">
        <f>+VLOOKUP(C141,[2]Hoja1!$A$1:$C$12,3,FALSE)</f>
        <v>jose.rivas@economiayfinanzas.gob.bo</v>
      </c>
    </row>
    <row r="142" spans="1:5">
      <c r="A142" s="282">
        <v>423</v>
      </c>
      <c r="B142" s="283" t="s">
        <v>1442</v>
      </c>
      <c r="C142" s="374" t="str">
        <f>+VLOOKUP(A142,[2]DISTRIBUCIÓN!$A$8:$F$178,6,FALSE)</f>
        <v>José Rivas</v>
      </c>
      <c r="D142" s="374" t="str">
        <f>+VLOOKUP(C142,[2]Hoja1!$A$1:$C$12,2,FALSE)</f>
        <v>2183333 - 1632</v>
      </c>
      <c r="E142" s="382" t="str">
        <f>+VLOOKUP(C142,[2]Hoja1!$A$1:$C$12,3,FALSE)</f>
        <v>jose.rivas@economiayfinanzas.gob.bo</v>
      </c>
    </row>
    <row r="143" spans="1:5">
      <c r="A143" s="282">
        <v>513</v>
      </c>
      <c r="B143" s="283" t="s">
        <v>160</v>
      </c>
      <c r="C143" s="374" t="str">
        <f>+VLOOKUP(A143,[2]DISTRIBUCIÓN!$A$8:$F$178,6,FALSE)</f>
        <v>Virginia Huanca</v>
      </c>
      <c r="D143" s="374" t="str">
        <f>+VLOOKUP(C143,[2]Hoja1!$A$1:$C$12,2,FALSE)</f>
        <v>2183333 - 1636</v>
      </c>
      <c r="E143" s="382" t="str">
        <f>+VLOOKUP(C143,[2]Hoja1!$A$1:$C$12,3,FALSE)</f>
        <v>virginia.huanca@economiayfinanzas.gob.bo</v>
      </c>
    </row>
    <row r="144" spans="1:5">
      <c r="A144" s="282">
        <v>514</v>
      </c>
      <c r="B144" s="283" t="s">
        <v>161</v>
      </c>
      <c r="C144" s="374" t="str">
        <f>+VLOOKUP(A144,[2]DISTRIBUCIÓN!$A$8:$F$178,6,FALSE)</f>
        <v>Elizabeth Nina</v>
      </c>
      <c r="D144" s="374" t="str">
        <f>+VLOOKUP(C144,[2]Hoja1!$A$1:$C$12,2,FALSE)</f>
        <v>2183333 - 1637</v>
      </c>
      <c r="E144" s="382" t="str">
        <f>+VLOOKUP(C144,[2]Hoja1!$A$1:$C$12,3,FALSE)</f>
        <v>elizabeth.nina@economiayfinanzas.gob.bo</v>
      </c>
    </row>
    <row r="145" spans="1:5">
      <c r="A145" s="282">
        <v>520</v>
      </c>
      <c r="B145" s="283" t="s">
        <v>1278</v>
      </c>
      <c r="C145" s="374" t="str">
        <f>+VLOOKUP(A145,[2]DISTRIBUCIÓN!$A$8:$F$178,6,FALSE)</f>
        <v>Virginia Huanca</v>
      </c>
      <c r="D145" s="374" t="str">
        <f>+VLOOKUP(C145,[2]Hoja1!$A$1:$C$12,2,FALSE)</f>
        <v>2183333 - 1636</v>
      </c>
      <c r="E145" s="382" t="str">
        <f>+VLOOKUP(C145,[2]Hoja1!$A$1:$C$12,3,FALSE)</f>
        <v>virginia.huanca@economiayfinanzas.gob.bo</v>
      </c>
    </row>
    <row r="146" spans="1:5">
      <c r="A146" s="282">
        <v>522</v>
      </c>
      <c r="B146" s="283" t="s">
        <v>163</v>
      </c>
      <c r="C146" s="374" t="str">
        <f>+VLOOKUP(A146,[2]DISTRIBUCIÓN!$A$8:$F$178,6,FALSE)</f>
        <v>Virginia Huanca</v>
      </c>
      <c r="D146" s="374" t="str">
        <f>+VLOOKUP(C146,[2]Hoja1!$A$1:$C$12,2,FALSE)</f>
        <v>2183333 - 1636</v>
      </c>
      <c r="E146" s="382" t="str">
        <f>+VLOOKUP(C146,[2]Hoja1!$A$1:$C$12,3,FALSE)</f>
        <v>virginia.huanca@economiayfinanzas.gob.bo</v>
      </c>
    </row>
    <row r="147" spans="1:5">
      <c r="A147" s="282">
        <v>525</v>
      </c>
      <c r="B147" s="283" t="s">
        <v>1443</v>
      </c>
      <c r="C147" s="374" t="str">
        <f>+VLOOKUP(A147,[2]DISTRIBUCIÓN!$A$8:$F$178,6,FALSE)</f>
        <v>Jorge Vargas</v>
      </c>
      <c r="D147" s="374" t="str">
        <f>+VLOOKUP(C147,[2]Hoja1!$A$1:$C$12,2,FALSE)</f>
        <v>2183333 - 1633</v>
      </c>
      <c r="E147" s="382" t="str">
        <f>+VLOOKUP(C147,[2]Hoja1!$A$1:$C$12,3,FALSE)</f>
        <v>jorge.vargas@economiayfinanzas.gob.bo</v>
      </c>
    </row>
    <row r="148" spans="1:5">
      <c r="A148" s="282">
        <v>526</v>
      </c>
      <c r="B148" s="283" t="s">
        <v>1444</v>
      </c>
      <c r="C148" s="374" t="str">
        <f>+VLOOKUP(A148,[2]DISTRIBUCIÓN!$A$8:$F$178,6,FALSE)</f>
        <v>Virginia Callisaya</v>
      </c>
      <c r="D148" s="374" t="str">
        <f>+VLOOKUP(C148,[2]Hoja1!$A$1:$C$12,2,FALSE)</f>
        <v>2183333 - 1645</v>
      </c>
      <c r="E148" s="382" t="str">
        <f>+VLOOKUP(C148,[2]Hoja1!$A$1:$C$12,3,FALSE)</f>
        <v>virginia.callisaya@economiayfinanzas.gob.bo</v>
      </c>
    </row>
    <row r="149" spans="1:5">
      <c r="A149" s="282">
        <v>548</v>
      </c>
      <c r="B149" s="283" t="s">
        <v>1445</v>
      </c>
      <c r="C149" s="374" t="str">
        <f>+VLOOKUP(A149,[2]DISTRIBUCIÓN!$A$8:$F$178,6,FALSE)</f>
        <v>José Rivas</v>
      </c>
      <c r="D149" s="374" t="str">
        <f>+VLOOKUP(C149,[2]Hoja1!$A$1:$C$12,2,FALSE)</f>
        <v>2183333 - 1632</v>
      </c>
      <c r="E149" s="382" t="str">
        <f>+VLOOKUP(C149,[2]Hoja1!$A$1:$C$12,3,FALSE)</f>
        <v>jose.rivas@economiayfinanzas.gob.bo</v>
      </c>
    </row>
    <row r="150" spans="1:5">
      <c r="A150" s="284">
        <v>551</v>
      </c>
      <c r="B150" s="285" t="s">
        <v>165</v>
      </c>
      <c r="C150" s="374" t="str">
        <f>+VLOOKUP(A150,[2]DISTRIBUCIÓN!$A$8:$F$178,6,FALSE)</f>
        <v>Jorge Vargas</v>
      </c>
      <c r="D150" s="374" t="str">
        <f>+VLOOKUP(C150,[2]Hoja1!$A$1:$C$12,2,FALSE)</f>
        <v>2183333 - 1633</v>
      </c>
      <c r="E150" s="382" t="str">
        <f>+VLOOKUP(C150,[2]Hoja1!$A$1:$C$12,3,FALSE)</f>
        <v>jorge.vargas@economiayfinanzas.gob.bo</v>
      </c>
    </row>
    <row r="151" spans="1:5">
      <c r="A151" s="282">
        <v>572</v>
      </c>
      <c r="B151" s="283" t="s">
        <v>166</v>
      </c>
      <c r="C151" s="374" t="str">
        <f>+VLOOKUP(A151,[2]DISTRIBUCIÓN!$A$8:$F$178,6,FALSE)</f>
        <v>Virginia Callisaya</v>
      </c>
      <c r="D151" s="374" t="str">
        <f>+VLOOKUP(C151,[2]Hoja1!$A$1:$C$12,2,FALSE)</f>
        <v>2183333 - 1645</v>
      </c>
      <c r="E151" s="382" t="str">
        <f>+VLOOKUP(C151,[2]Hoja1!$A$1:$C$12,3,FALSE)</f>
        <v>virginia.callisaya@economiayfinanzas.gob.bo</v>
      </c>
    </row>
    <row r="152" spans="1:5">
      <c r="A152" s="282">
        <v>573</v>
      </c>
      <c r="B152" s="283" t="s">
        <v>1446</v>
      </c>
      <c r="C152" s="374" t="str">
        <f>+VLOOKUP(A152,[2]DISTRIBUCIÓN!$A$8:$F$178,6,FALSE)</f>
        <v>Huascar Nova</v>
      </c>
      <c r="D152" s="374" t="str">
        <f>+VLOOKUP(C152,[2]Hoja1!$A$1:$C$12,2,FALSE)</f>
        <v>2183333 - 1651</v>
      </c>
      <c r="E152" s="382" t="str">
        <f>+VLOOKUP(C152,[2]Hoja1!$A$1:$C$12,3,FALSE)</f>
        <v>huascar.nova@economiayfinanzas.gob.bo</v>
      </c>
    </row>
    <row r="153" spans="1:5">
      <c r="A153" s="282">
        <v>576</v>
      </c>
      <c r="B153" s="283" t="s">
        <v>1447</v>
      </c>
      <c r="C153" s="374" t="str">
        <f>+VLOOKUP(A153,[2]DISTRIBUCIÓN!$A$8:$F$178,6,FALSE)</f>
        <v>Rommel Cuba</v>
      </c>
      <c r="D153" s="374" t="str">
        <f>+VLOOKUP(C153,[2]Hoja1!$A$1:$C$12,2,FALSE)</f>
        <v>2183333 - 1649</v>
      </c>
      <c r="E153" s="382" t="str">
        <f>+VLOOKUP(C153,[2]Hoja1!$A$1:$C$12,3,FALSE)</f>
        <v>rommel.cuba@economiayfinanzas.gob.bo</v>
      </c>
    </row>
    <row r="154" spans="1:5">
      <c r="A154" s="282">
        <v>578</v>
      </c>
      <c r="B154" s="283" t="s">
        <v>168</v>
      </c>
      <c r="C154" s="374" t="str">
        <f>+VLOOKUP(A154,[2]DISTRIBUCIÓN!$A$8:$F$178,6,FALSE)</f>
        <v>José Rivas</v>
      </c>
      <c r="D154" s="374" t="str">
        <f>+VLOOKUP(C154,[2]Hoja1!$A$1:$C$12,2,FALSE)</f>
        <v>2183333 - 1632</v>
      </c>
      <c r="E154" s="382" t="str">
        <f>+VLOOKUP(C154,[2]Hoja1!$A$1:$C$12,3,FALSE)</f>
        <v>jose.rivas@economiayfinanzas.gob.bo</v>
      </c>
    </row>
    <row r="155" spans="1:5">
      <c r="A155" s="282">
        <v>580</v>
      </c>
      <c r="B155" s="283" t="s">
        <v>169</v>
      </c>
      <c r="C155" s="374" t="str">
        <f>+VLOOKUP(A155,[2]DISTRIBUCIÓN!$A$8:$F$178,6,FALSE)</f>
        <v>Elizabeth Nina</v>
      </c>
      <c r="D155" s="374" t="str">
        <f>+VLOOKUP(C155,[2]Hoja1!$A$1:$C$12,2,FALSE)</f>
        <v>2183333 - 1637</v>
      </c>
      <c r="E155" s="382" t="str">
        <f>+VLOOKUP(C155,[2]Hoja1!$A$1:$C$12,3,FALSE)</f>
        <v>elizabeth.nina@economiayfinanzas.gob.bo</v>
      </c>
    </row>
    <row r="156" spans="1:5">
      <c r="A156" s="282">
        <v>584</v>
      </c>
      <c r="B156" s="283" t="s">
        <v>1448</v>
      </c>
      <c r="C156" s="374" t="str">
        <f>+VLOOKUP(A156,[2]DISTRIBUCIÓN!$A$8:$F$178,6,FALSE)</f>
        <v>Judith Machicado</v>
      </c>
      <c r="D156" s="374" t="str">
        <f>+VLOOKUP(C156,[2]Hoja1!$A$1:$C$12,2,FALSE)</f>
        <v>2183333 - 1648</v>
      </c>
      <c r="E156" s="382" t="str">
        <f>+VLOOKUP(C156,[2]Hoja1!$A$1:$C$12,3,FALSE)</f>
        <v>judith.machicado@economiayfinanzas.gob.bo</v>
      </c>
    </row>
    <row r="157" spans="1:5">
      <c r="A157" s="284">
        <v>585</v>
      </c>
      <c r="B157" s="285" t="s">
        <v>1449</v>
      </c>
      <c r="C157" s="374" t="str">
        <f>+VLOOKUP(A157,[2]DISTRIBUCIÓN!$A$8:$F$178,6,FALSE)</f>
        <v>Jorge Vargas</v>
      </c>
      <c r="D157" s="374" t="str">
        <f>+VLOOKUP(C157,[2]Hoja1!$A$1:$C$12,2,FALSE)</f>
        <v>2183333 - 1633</v>
      </c>
      <c r="E157" s="382" t="str">
        <f>+VLOOKUP(C157,[2]Hoja1!$A$1:$C$12,3,FALSE)</f>
        <v>jorge.vargas@economiayfinanzas.gob.bo</v>
      </c>
    </row>
    <row r="158" spans="1:5">
      <c r="A158" s="284">
        <v>586</v>
      </c>
      <c r="B158" s="285" t="s">
        <v>172</v>
      </c>
      <c r="C158" s="374" t="str">
        <f>+VLOOKUP(A158,[2]DISTRIBUCIÓN!$A$8:$F$178,6,FALSE)</f>
        <v>Huascar Nova</v>
      </c>
      <c r="D158" s="374" t="str">
        <f>+VLOOKUP(C158,[2]Hoja1!$A$1:$C$12,2,FALSE)</f>
        <v>2183333 - 1651</v>
      </c>
      <c r="E158" s="382" t="str">
        <f>+VLOOKUP(C158,[2]Hoja1!$A$1:$C$12,3,FALSE)</f>
        <v>huascar.nova@economiayfinanzas.gob.bo</v>
      </c>
    </row>
    <row r="159" spans="1:5">
      <c r="A159" s="282">
        <v>587</v>
      </c>
      <c r="B159" s="286" t="s">
        <v>1450</v>
      </c>
      <c r="C159" s="374" t="str">
        <f>+VLOOKUP(A159,[2]DISTRIBUCIÓN!$A$8:$F$178,6,FALSE)</f>
        <v>Elizabeth Nina</v>
      </c>
      <c r="D159" s="374" t="str">
        <f>+VLOOKUP(C159,[2]Hoja1!$A$1:$C$12,2,FALSE)</f>
        <v>2183333 - 1637</v>
      </c>
      <c r="E159" s="382" t="str">
        <f>+VLOOKUP(C159,[2]Hoja1!$A$1:$C$12,3,FALSE)</f>
        <v>elizabeth.nina@economiayfinanzas.gob.bo</v>
      </c>
    </row>
    <row r="160" spans="1:5">
      <c r="A160" s="282">
        <v>590</v>
      </c>
      <c r="B160" s="283" t="s">
        <v>1280</v>
      </c>
      <c r="C160" s="374" t="str">
        <f>+VLOOKUP(A160,[2]DISTRIBUCIÓN!$A$8:$F$178,6,FALSE)</f>
        <v>Jeovana Zabala</v>
      </c>
      <c r="D160" s="374" t="str">
        <f>+VLOOKUP(C160,[2]Hoja1!$A$1:$C$12,2,FALSE)</f>
        <v>2183333 - 1663</v>
      </c>
      <c r="E160" s="382" t="str">
        <f>+VLOOKUP(C160,[2]Hoja1!$A$1:$C$12,3,FALSE)</f>
        <v>jeovana.zabala@economiayfinanzas.gob.bo</v>
      </c>
    </row>
    <row r="161" spans="1:5">
      <c r="A161" s="282">
        <v>591</v>
      </c>
      <c r="B161" s="283" t="s">
        <v>1451</v>
      </c>
      <c r="C161" s="374" t="str">
        <f>+VLOOKUP(A161,[2]DISTRIBUCIÓN!$A$8:$F$178,6,FALSE)</f>
        <v>Judith Machicado</v>
      </c>
      <c r="D161" s="374" t="str">
        <f>+VLOOKUP(C161,[2]Hoja1!$A$1:$C$12,2,FALSE)</f>
        <v>2183333 - 1648</v>
      </c>
      <c r="E161" s="382" t="str">
        <f>+VLOOKUP(C161,[2]Hoja1!$A$1:$C$12,3,FALSE)</f>
        <v>judith.machicado@economiayfinanzas.gob.bo</v>
      </c>
    </row>
    <row r="162" spans="1:5">
      <c r="A162" s="282">
        <v>593</v>
      </c>
      <c r="B162" s="283" t="s">
        <v>1281</v>
      </c>
      <c r="C162" s="374" t="str">
        <f>+VLOOKUP(A162,[2]DISTRIBUCIÓN!$A$8:$F$178,6,FALSE)</f>
        <v>Jorge Vargas</v>
      </c>
      <c r="D162" s="374" t="str">
        <f>+VLOOKUP(C162,[2]Hoja1!$A$1:$C$12,2,FALSE)</f>
        <v>2183333 - 1633</v>
      </c>
      <c r="E162" s="382" t="str">
        <f>+VLOOKUP(C162,[2]Hoja1!$A$1:$C$12,3,FALSE)</f>
        <v>jorge.vargas@economiayfinanzas.gob.bo</v>
      </c>
    </row>
    <row r="163" spans="1:5">
      <c r="A163" s="282">
        <v>594</v>
      </c>
      <c r="B163" s="283" t="s">
        <v>88</v>
      </c>
      <c r="C163" s="374" t="str">
        <f>+VLOOKUP(A163,[2]DISTRIBUCIÓN!$A$8:$F$178,6,FALSE)</f>
        <v>Virginia Huanca</v>
      </c>
      <c r="D163" s="374" t="str">
        <f>+VLOOKUP(C163,[2]Hoja1!$A$1:$C$12,2,FALSE)</f>
        <v>2183333 - 1636</v>
      </c>
      <c r="E163" s="382" t="str">
        <f>+VLOOKUP(C163,[2]Hoja1!$A$1:$C$12,3,FALSE)</f>
        <v>virginia.huanca@economiayfinanzas.gob.bo</v>
      </c>
    </row>
    <row r="164" spans="1:5">
      <c r="A164" s="282">
        <v>595</v>
      </c>
      <c r="B164" s="283" t="s">
        <v>609</v>
      </c>
      <c r="C164" s="374" t="str">
        <f>+VLOOKUP(A164,[2]DISTRIBUCIÓN!$A$8:$F$178,6,FALSE)</f>
        <v>Virginia Huanca</v>
      </c>
      <c r="D164" s="374" t="str">
        <f>+VLOOKUP(C164,[2]Hoja1!$A$1:$C$12,2,FALSE)</f>
        <v>2183333 - 1636</v>
      </c>
      <c r="E164" s="382" t="str">
        <f>+VLOOKUP(C164,[2]Hoja1!$A$1:$C$12,3,FALSE)</f>
        <v>virginia.huanca@economiayfinanzas.gob.bo</v>
      </c>
    </row>
    <row r="165" spans="1:5">
      <c r="A165" s="282">
        <v>596</v>
      </c>
      <c r="B165" s="283" t="s">
        <v>1452</v>
      </c>
      <c r="C165" s="374" t="str">
        <f>+VLOOKUP(A165,[2]DISTRIBUCIÓN!$A$8:$F$178,6,FALSE)</f>
        <v>Guadalupe Challco</v>
      </c>
      <c r="D165" s="374" t="str">
        <f>+VLOOKUP(C165,[2]Hoja1!$A$1:$C$12,2,FALSE)</f>
        <v>2183333 - 1640</v>
      </c>
      <c r="E165" s="382" t="str">
        <f>+VLOOKUP(C165,[2]Hoja1!$A$1:$C$12,3,FALSE)</f>
        <v>guadalupe.challco@economiayfinanzas.gob.bo</v>
      </c>
    </row>
    <row r="166" spans="1:5">
      <c r="A166" s="282">
        <v>597</v>
      </c>
      <c r="B166" s="283" t="s">
        <v>673</v>
      </c>
      <c r="C166" s="374" t="str">
        <f>+VLOOKUP(A166,[2]DISTRIBUCIÓN!$A$8:$F$178,6,FALSE)</f>
        <v>José Rivas</v>
      </c>
      <c r="D166" s="374" t="str">
        <f>+VLOOKUP(C166,[2]Hoja1!$A$1:$C$12,2,FALSE)</f>
        <v>2183333 - 1632</v>
      </c>
      <c r="E166" s="382" t="str">
        <f>+VLOOKUP(C166,[2]Hoja1!$A$1:$C$12,3,FALSE)</f>
        <v>jose.rivas@economiayfinanzas.gob.bo</v>
      </c>
    </row>
    <row r="167" spans="1:5">
      <c r="A167" s="282">
        <v>598</v>
      </c>
      <c r="B167" s="287" t="s">
        <v>668</v>
      </c>
      <c r="C167" s="374" t="str">
        <f>+VLOOKUP(A167,[2]DISTRIBUCIÓN!$A$8:$F$178,6,FALSE)</f>
        <v>Belén Espejo</v>
      </c>
      <c r="D167" s="374" t="str">
        <f>+VLOOKUP(C167,[2]Hoja1!$A$1:$C$12,2,FALSE)</f>
        <v>2183333 - 1644</v>
      </c>
      <c r="E167" s="382" t="str">
        <f>+VLOOKUP(C167,[2]Hoja1!$A$1:$C$12,3,FALSE)</f>
        <v>belen.espejo@economiayfinanzas.gob.bo</v>
      </c>
    </row>
    <row r="168" spans="1:5">
      <c r="A168" s="282">
        <v>599</v>
      </c>
      <c r="B168" s="283" t="s">
        <v>1245</v>
      </c>
      <c r="C168" s="374" t="str">
        <f>+VLOOKUP(A168,[2]DISTRIBUCIÓN!$A$8:$F$178,6,FALSE)</f>
        <v>Belén Espejo</v>
      </c>
      <c r="D168" s="374" t="str">
        <f>+VLOOKUP(C168,[2]Hoja1!$A$1:$C$12,2,FALSE)</f>
        <v>2183333 - 1644</v>
      </c>
      <c r="E168" s="382" t="str">
        <f>+VLOOKUP(C168,[2]Hoja1!$A$1:$C$12,3,FALSE)</f>
        <v>belen.espejo@economiayfinanzas.gob.bo</v>
      </c>
    </row>
    <row r="169" spans="1:5">
      <c r="A169" s="282">
        <v>600</v>
      </c>
      <c r="B169" s="283" t="s">
        <v>1282</v>
      </c>
      <c r="C169" s="374" t="str">
        <f>+VLOOKUP(A169,[2]DISTRIBUCIÓN!$A$8:$F$178,6,FALSE)</f>
        <v>Rommel Cuba</v>
      </c>
      <c r="D169" s="374" t="str">
        <f>+VLOOKUP(C169,[2]Hoja1!$A$1:$C$12,2,FALSE)</f>
        <v>2183333 - 1649</v>
      </c>
      <c r="E169" s="382" t="str">
        <f>+VLOOKUP(C169,[2]Hoja1!$A$1:$C$12,3,FALSE)</f>
        <v>rommel.cuba@economiayfinanzas.gob.bo</v>
      </c>
    </row>
    <row r="170" spans="1:5">
      <c r="A170" s="282">
        <v>601</v>
      </c>
      <c r="B170" s="283" t="s">
        <v>1453</v>
      </c>
      <c r="C170" s="374" t="str">
        <f>+VLOOKUP(A170,[2]DISTRIBUCIÓN!$A$8:$F$178,6,FALSE)</f>
        <v>Elizabeth Nina</v>
      </c>
      <c r="D170" s="374" t="str">
        <f>+VLOOKUP(C170,[2]Hoja1!$A$1:$C$12,2,FALSE)</f>
        <v>2183333 - 1637</v>
      </c>
      <c r="E170" s="382" t="str">
        <f>+VLOOKUP(C170,[2]Hoja1!$A$1:$C$12,3,FALSE)</f>
        <v>elizabeth.nina@economiayfinanzas.gob.bo</v>
      </c>
    </row>
    <row r="171" spans="1:5">
      <c r="A171" s="282">
        <v>633</v>
      </c>
      <c r="B171" s="283" t="s">
        <v>173</v>
      </c>
      <c r="C171" s="374" t="str">
        <f>+VLOOKUP(A171,[2]DISTRIBUCIÓN!$A$8:$F$178,6,FALSE)</f>
        <v>Judith Machicado</v>
      </c>
      <c r="D171" s="374" t="str">
        <f>+VLOOKUP(C171,[2]Hoja1!$A$1:$C$12,2,FALSE)</f>
        <v>2183333 - 1648</v>
      </c>
      <c r="E171" s="382" t="str">
        <f>+VLOOKUP(C171,[2]Hoja1!$A$1:$C$12,3,FALSE)</f>
        <v>judith.machicado@economiayfinanzas.gob.bo</v>
      </c>
    </row>
    <row r="172" spans="1:5">
      <c r="A172" s="282">
        <v>650</v>
      </c>
      <c r="B172" s="283" t="s">
        <v>175</v>
      </c>
      <c r="C172" s="374" t="str">
        <f>+VLOOKUP(A172,[2]DISTRIBUCIÓN!$A$8:$F$178,6,FALSE)</f>
        <v>Emma Ticonipa</v>
      </c>
      <c r="D172" s="374" t="str">
        <f>+VLOOKUP(C172,[2]Hoja1!$A$1:$C$12,2,FALSE)</f>
        <v>2183333 - 1635</v>
      </c>
      <c r="E172" s="382" t="str">
        <f>+VLOOKUP(C172,[2]Hoja1!$A$1:$C$12,3,FALSE)</f>
        <v>emma.ticonipa@economiayfinanzas.gob.bo</v>
      </c>
    </row>
    <row r="173" spans="1:5">
      <c r="A173" s="282">
        <v>660</v>
      </c>
      <c r="B173" s="283" t="s">
        <v>1454</v>
      </c>
      <c r="C173" s="374" t="str">
        <f>+VLOOKUP(A173,[2]DISTRIBUCIÓN!$A$8:$F$178,6,FALSE)</f>
        <v>Virginia Huanca</v>
      </c>
      <c r="D173" s="374" t="str">
        <f>+VLOOKUP(C173,[2]Hoja1!$A$1:$C$12,2,FALSE)</f>
        <v>2183333 - 1636</v>
      </c>
      <c r="E173" s="382" t="str">
        <f>+VLOOKUP(C173,[2]Hoja1!$A$1:$C$12,3,FALSE)</f>
        <v>virginia.huanca@economiayfinanzas.gob.bo</v>
      </c>
    </row>
    <row r="174" spans="1:5">
      <c r="A174" s="282">
        <v>661</v>
      </c>
      <c r="B174" s="283" t="s">
        <v>177</v>
      </c>
      <c r="C174" s="374" t="str">
        <f>+VLOOKUP(A174,[2]DISTRIBUCIÓN!$A$8:$F$178,6,FALSE)</f>
        <v>Jeovana Zabala</v>
      </c>
      <c r="D174" s="374" t="str">
        <f>+VLOOKUP(C174,[2]Hoja1!$A$1:$C$12,2,FALSE)</f>
        <v>2183333 - 1663</v>
      </c>
      <c r="E174" s="382" t="str">
        <f>+VLOOKUP(C174,[2]Hoja1!$A$1:$C$12,3,FALSE)</f>
        <v>jeovana.zabala@economiayfinanzas.gob.bo</v>
      </c>
    </row>
    <row r="175" spans="1:5">
      <c r="A175" s="282">
        <v>670</v>
      </c>
      <c r="B175" s="283" t="s">
        <v>178</v>
      </c>
      <c r="C175" s="374" t="str">
        <f>+VLOOKUP(A175,[2]DISTRIBUCIÓN!$A$8:$F$178,6,FALSE)</f>
        <v>Elizabeth Nina</v>
      </c>
      <c r="D175" s="374" t="str">
        <f>+VLOOKUP(C175,[2]Hoja1!$A$1:$C$12,2,FALSE)</f>
        <v>2183333 - 1637</v>
      </c>
      <c r="E175" s="382" t="str">
        <f>+VLOOKUP(C175,[2]Hoja1!$A$1:$C$12,3,FALSE)</f>
        <v>elizabeth.nina@economiayfinanzas.gob.bo</v>
      </c>
    </row>
    <row r="176" spans="1:5">
      <c r="A176" s="282">
        <v>680</v>
      </c>
      <c r="B176" s="283" t="s">
        <v>1455</v>
      </c>
      <c r="C176" s="374" t="str">
        <f>+VLOOKUP(A176,[2]DISTRIBUCIÓN!$A$8:$F$178,6,FALSE)</f>
        <v>Belén Espejo</v>
      </c>
      <c r="D176" s="374" t="str">
        <f>+VLOOKUP(C176,[2]Hoja1!$A$1:$C$12,2,FALSE)</f>
        <v>2183333 - 1644</v>
      </c>
      <c r="E176" s="382" t="str">
        <f>+VLOOKUP(C176,[2]Hoja1!$A$1:$C$12,3,FALSE)</f>
        <v>belen.espejo@economiayfinanzas.gob.bo</v>
      </c>
    </row>
    <row r="177" spans="1:5">
      <c r="A177" s="282">
        <v>681</v>
      </c>
      <c r="B177" s="283" t="s">
        <v>1456</v>
      </c>
      <c r="C177" s="374" t="str">
        <f>+VLOOKUP(A177,[2]DISTRIBUCIÓN!$A$8:$F$178,6,FALSE)</f>
        <v>Elizabeth Nina</v>
      </c>
      <c r="D177" s="374" t="str">
        <f>+VLOOKUP(C177,[2]Hoja1!$A$1:$C$12,2,FALSE)</f>
        <v>2183333 - 1637</v>
      </c>
      <c r="E177" s="382" t="str">
        <f>+VLOOKUP(C177,[2]Hoja1!$A$1:$C$12,3,FALSE)</f>
        <v>elizabeth.nina@economiayfinanzas.gob.bo</v>
      </c>
    </row>
    <row r="178" spans="1:5">
      <c r="A178" s="282">
        <v>682</v>
      </c>
      <c r="B178" s="283" t="s">
        <v>1457</v>
      </c>
      <c r="C178" s="374" t="str">
        <f>+VLOOKUP(A178,[2]DISTRIBUCIÓN!$A$8:$F$178,6,FALSE)</f>
        <v>Jeovana Zabala</v>
      </c>
      <c r="D178" s="374" t="str">
        <f>+VLOOKUP(C178,[2]Hoja1!$A$1:$C$12,2,FALSE)</f>
        <v>2183333 - 1663</v>
      </c>
      <c r="E178" s="382" t="str">
        <f>+VLOOKUP(C178,[2]Hoja1!$A$1:$C$12,3,FALSE)</f>
        <v>jeovana.zabala@economiayfinanzas.gob.bo</v>
      </c>
    </row>
    <row r="179" spans="1:5">
      <c r="A179" s="282">
        <v>683</v>
      </c>
      <c r="B179" s="283" t="s">
        <v>1458</v>
      </c>
      <c r="C179" s="374" t="str">
        <f>+VLOOKUP(A179,[2]DISTRIBUCIÓN!$A$8:$F$178,6,FALSE)</f>
        <v>Elizabeth Nina</v>
      </c>
      <c r="D179" s="374" t="str">
        <f>+VLOOKUP(C179,[2]Hoja1!$A$1:$C$12,2,FALSE)</f>
        <v>2183333 - 1637</v>
      </c>
      <c r="E179" s="382" t="str">
        <f>+VLOOKUP(C179,[2]Hoja1!$A$1:$C$12,3,FALSE)</f>
        <v>elizabeth.nina@economiayfinanzas.gob.bo</v>
      </c>
    </row>
    <row r="180" spans="1:5">
      <c r="A180" s="282">
        <v>802</v>
      </c>
      <c r="B180" s="283" t="s">
        <v>184</v>
      </c>
      <c r="C180" s="374" t="str">
        <f>+VLOOKUP(A180,[2]DISTRIBUCIÓN!$A$8:$F$178,6,FALSE)</f>
        <v>Judith Machicado</v>
      </c>
      <c r="D180" s="374" t="str">
        <f>+VLOOKUP(C180,[2]Hoja1!$A$1:$C$12,2,FALSE)</f>
        <v>2183333 - 1648</v>
      </c>
      <c r="E180" s="382" t="str">
        <f>+VLOOKUP(C180,[2]Hoja1!$A$1:$C$12,3,FALSE)</f>
        <v>judith.machicado@economiayfinanzas.gob.bo</v>
      </c>
    </row>
    <row r="181" spans="1:5">
      <c r="A181" s="282">
        <v>862</v>
      </c>
      <c r="B181" s="283" t="s">
        <v>187</v>
      </c>
      <c r="C181" s="374" t="str">
        <f>+VLOOKUP(A181,[2]DISTRIBUCIÓN!$A$8:$F$178,6,FALSE)</f>
        <v>Elizabeth Nina</v>
      </c>
      <c r="D181" s="374" t="str">
        <f>+VLOOKUP(C181,[2]Hoja1!$A$1:$C$12,2,FALSE)</f>
        <v>2183333 - 1637</v>
      </c>
      <c r="E181" s="382" t="str">
        <f>+VLOOKUP(C181,[2]Hoja1!$A$1:$C$12,3,FALSE)</f>
        <v>elizabeth.nina@economiayfinanzas.gob.bo</v>
      </c>
    </row>
    <row r="182" spans="1:5">
      <c r="A182" s="282">
        <v>865</v>
      </c>
      <c r="B182" s="283" t="s">
        <v>1459</v>
      </c>
      <c r="C182" s="374" t="str">
        <f>+VLOOKUP(A182,[2]DISTRIBUCIÓN!$A$8:$F$178,6,FALSE)</f>
        <v>Judith Machicado</v>
      </c>
      <c r="D182" s="374" t="str">
        <f>+VLOOKUP(C182,[2]Hoja1!$A$1:$C$12,2,FALSE)</f>
        <v>2183333 - 1648</v>
      </c>
      <c r="E182" s="382" t="str">
        <f>+VLOOKUP(C182,[2]Hoja1!$A$1:$C$12,3,FALSE)</f>
        <v>judith.machicado@economiayfinanzas.gob.bo</v>
      </c>
    </row>
    <row r="183" spans="1:5">
      <c r="A183" s="282">
        <v>867</v>
      </c>
      <c r="B183" s="283" t="s">
        <v>189</v>
      </c>
      <c r="C183" s="374" t="str">
        <f>+VLOOKUP(A183,[2]DISTRIBUCIÓN!$A$8:$F$178,6,FALSE)</f>
        <v>Judith Machicado</v>
      </c>
      <c r="D183" s="374" t="str">
        <f>+VLOOKUP(C183,[2]Hoja1!$A$1:$C$12,2,FALSE)</f>
        <v>2183333 - 1648</v>
      </c>
      <c r="E183" s="382" t="str">
        <f>+VLOOKUP(C183,[2]Hoja1!$A$1:$C$12,3,FALSE)</f>
        <v>judith.machicado@economiayfinanzas.gob.bo</v>
      </c>
    </row>
    <row r="184" spans="1:5">
      <c r="A184" s="282">
        <v>901</v>
      </c>
      <c r="B184" s="283" t="s">
        <v>190</v>
      </c>
      <c r="C184" s="374" t="str">
        <f>+VLOOKUP($A184,[3]DISTRIBUCIÓN!$A$8:$G$540,5,FALSE)</f>
        <v>Belén Espejo</v>
      </c>
      <c r="D184" s="374" t="str">
        <f>+VLOOKUP(C184,[2]Hoja1!$A$1:$C$12,2,FALSE)</f>
        <v>2183333 - 1644</v>
      </c>
      <c r="E184" s="382" t="str">
        <f>+VLOOKUP(C184,[2]Hoja1!$A$1:$C$12,3,FALSE)</f>
        <v>belen.espejo@economiayfinanzas.gob.bo</v>
      </c>
    </row>
    <row r="185" spans="1:5">
      <c r="A185" s="282">
        <v>902</v>
      </c>
      <c r="B185" s="283" t="s">
        <v>191</v>
      </c>
      <c r="C185" s="374" t="str">
        <f>+VLOOKUP($A185,[3]DISTRIBUCIÓN!$A$8:$G$540,5,FALSE)</f>
        <v>Belén Espejo</v>
      </c>
      <c r="D185" s="374" t="str">
        <f>+VLOOKUP(C185,[2]Hoja1!$A$1:$C$12,2,FALSE)</f>
        <v>2183333 - 1644</v>
      </c>
      <c r="E185" s="382" t="str">
        <f>+VLOOKUP(C185,[2]Hoja1!$A$1:$C$12,3,FALSE)</f>
        <v>belen.espejo@economiayfinanzas.gob.bo</v>
      </c>
    </row>
    <row r="186" spans="1:5">
      <c r="A186" s="282">
        <v>903</v>
      </c>
      <c r="B186" s="283" t="s">
        <v>192</v>
      </c>
      <c r="C186" s="374" t="str">
        <f>+VLOOKUP($A186,[3]DISTRIBUCIÓN!$A$8:$G$540,5,FALSE)</f>
        <v>Belén Espejo</v>
      </c>
      <c r="D186" s="374" t="str">
        <f>+VLOOKUP(C186,[2]Hoja1!$A$1:$C$12,2,FALSE)</f>
        <v>2183333 - 1644</v>
      </c>
      <c r="E186" s="382" t="str">
        <f>+VLOOKUP(C186,[2]Hoja1!$A$1:$C$12,3,FALSE)</f>
        <v>belen.espejo@economiayfinanzas.gob.bo</v>
      </c>
    </row>
    <row r="187" spans="1:5">
      <c r="A187" s="282">
        <v>904</v>
      </c>
      <c r="B187" s="283" t="s">
        <v>193</v>
      </c>
      <c r="C187" s="374" t="str">
        <f>+VLOOKUP($A187,[3]DISTRIBUCIÓN!$A$8:$G$540,5,FALSE)</f>
        <v>Belén Espejo</v>
      </c>
      <c r="D187" s="374" t="str">
        <f>+VLOOKUP(C187,[2]Hoja1!$A$1:$C$12,2,FALSE)</f>
        <v>2183333 - 1644</v>
      </c>
      <c r="E187" s="382" t="str">
        <f>+VLOOKUP(C187,[2]Hoja1!$A$1:$C$12,3,FALSE)</f>
        <v>belen.espejo@economiayfinanzas.gob.bo</v>
      </c>
    </row>
    <row r="188" spans="1:5">
      <c r="A188" s="282">
        <v>905</v>
      </c>
      <c r="B188" s="283" t="s">
        <v>194</v>
      </c>
      <c r="C188" s="374" t="str">
        <f>+VLOOKUP($A188,[3]DISTRIBUCIÓN!$A$8:$G$540,5,FALSE)</f>
        <v>Belén Espejo</v>
      </c>
      <c r="D188" s="374" t="str">
        <f>+VLOOKUP(C188,[2]Hoja1!$A$1:$C$12,2,FALSE)</f>
        <v>2183333 - 1644</v>
      </c>
      <c r="E188" s="382" t="str">
        <f>+VLOOKUP(C188,[2]Hoja1!$A$1:$C$12,3,FALSE)</f>
        <v>belen.espejo@economiayfinanzas.gob.bo</v>
      </c>
    </row>
    <row r="189" spans="1:5">
      <c r="A189" s="282">
        <v>906</v>
      </c>
      <c r="B189" s="283" t="s">
        <v>195</v>
      </c>
      <c r="C189" s="374" t="str">
        <f>+VLOOKUP($A189,[3]DISTRIBUCIÓN!$A$8:$G$540,5,FALSE)</f>
        <v>Belén Espejo</v>
      </c>
      <c r="D189" s="374" t="str">
        <f>+VLOOKUP(C189,[2]Hoja1!$A$1:$C$12,2,FALSE)</f>
        <v>2183333 - 1644</v>
      </c>
      <c r="E189" s="382" t="str">
        <f>+VLOOKUP(C189,[2]Hoja1!$A$1:$C$12,3,FALSE)</f>
        <v>belen.espejo@economiayfinanzas.gob.bo</v>
      </c>
    </row>
    <row r="190" spans="1:5">
      <c r="A190" s="282">
        <v>907</v>
      </c>
      <c r="B190" s="283" t="s">
        <v>196</v>
      </c>
      <c r="C190" s="374" t="str">
        <f>+VLOOKUP($A190,[3]DISTRIBUCIÓN!$A$8:$G$540,5,FALSE)</f>
        <v>Belén Espejo</v>
      </c>
      <c r="D190" s="374" t="str">
        <f>+VLOOKUP(C190,[2]Hoja1!$A$1:$C$12,2,FALSE)</f>
        <v>2183333 - 1644</v>
      </c>
      <c r="E190" s="382" t="str">
        <f>+VLOOKUP(C190,[2]Hoja1!$A$1:$C$12,3,FALSE)</f>
        <v>belen.espejo@economiayfinanzas.gob.bo</v>
      </c>
    </row>
    <row r="191" spans="1:5">
      <c r="A191" s="282">
        <v>908</v>
      </c>
      <c r="B191" s="283" t="s">
        <v>197</v>
      </c>
      <c r="C191" s="374" t="str">
        <f>+VLOOKUP($A191,[3]DISTRIBUCIÓN!$A$8:$G$540,5,FALSE)</f>
        <v>Belén Espejo</v>
      </c>
      <c r="D191" s="374" t="str">
        <f>+VLOOKUP(C191,[2]Hoja1!$A$1:$C$12,2,FALSE)</f>
        <v>2183333 - 1644</v>
      </c>
      <c r="E191" s="382" t="str">
        <f>+VLOOKUP(C191,[2]Hoja1!$A$1:$C$12,3,FALSE)</f>
        <v>belen.espejo@economiayfinanzas.gob.bo</v>
      </c>
    </row>
    <row r="192" spans="1:5">
      <c r="A192" s="282">
        <v>909</v>
      </c>
      <c r="B192" s="283" t="s">
        <v>198</v>
      </c>
      <c r="C192" s="374" t="str">
        <f>+VLOOKUP($A192,[3]DISTRIBUCIÓN!$A$8:$G$540,5,FALSE)</f>
        <v>Belén Espejo</v>
      </c>
      <c r="D192" s="374" t="str">
        <f>+VLOOKUP(C192,[2]Hoja1!$A$1:$C$12,2,FALSE)</f>
        <v>2183333 - 1644</v>
      </c>
      <c r="E192" s="382" t="str">
        <f>+VLOOKUP(C192,[2]Hoja1!$A$1:$C$12,3,FALSE)</f>
        <v>belen.espejo@economiayfinanzas.gob.bo</v>
      </c>
    </row>
    <row r="193" spans="1:5">
      <c r="A193" s="282">
        <v>1101</v>
      </c>
      <c r="B193" s="283" t="s">
        <v>200</v>
      </c>
      <c r="C193" s="374" t="str">
        <f>+VLOOKUP($A193,[3]DISTRIBUCIÓN!$A$8:$G$540,5,FALSE)</f>
        <v>Emma Ticonipa</v>
      </c>
      <c r="D193" s="374" t="str">
        <f>+VLOOKUP(C193,[2]Hoja1!$A$1:$C$12,2,FALSE)</f>
        <v>2183333 - 1635</v>
      </c>
      <c r="E193" s="382" t="str">
        <f>+VLOOKUP(C193,[2]Hoja1!$A$1:$C$12,3,FALSE)</f>
        <v>emma.ticonipa@economiayfinanzas.gob.bo</v>
      </c>
    </row>
    <row r="194" spans="1:5">
      <c r="A194" s="282">
        <v>1102</v>
      </c>
      <c r="B194" s="283" t="s">
        <v>201</v>
      </c>
      <c r="C194" s="374" t="str">
        <f>+VLOOKUP($A194,[3]DISTRIBUCIÓN!$A$8:$G$540,5,FALSE)</f>
        <v>Emma Ticonipa</v>
      </c>
      <c r="D194" s="374" t="str">
        <f>+VLOOKUP(C194,[2]Hoja1!$A$1:$C$12,2,FALSE)</f>
        <v>2183333 - 1635</v>
      </c>
      <c r="E194" s="382" t="str">
        <f>+VLOOKUP(C194,[2]Hoja1!$A$1:$C$12,3,FALSE)</f>
        <v>emma.ticonipa@economiayfinanzas.gob.bo</v>
      </c>
    </row>
    <row r="195" spans="1:5">
      <c r="A195" s="282">
        <v>1103</v>
      </c>
      <c r="B195" s="283" t="s">
        <v>202</v>
      </c>
      <c r="C195" s="374" t="str">
        <f>+VLOOKUP($A195,[3]DISTRIBUCIÓN!$A$8:$G$540,5,FALSE)</f>
        <v>Emma Ticonipa</v>
      </c>
      <c r="D195" s="374" t="str">
        <f>+VLOOKUP(C195,[2]Hoja1!$A$1:$C$12,2,FALSE)</f>
        <v>2183333 - 1635</v>
      </c>
      <c r="E195" s="382" t="str">
        <f>+VLOOKUP(C195,[2]Hoja1!$A$1:$C$12,3,FALSE)</f>
        <v>emma.ticonipa@economiayfinanzas.gob.bo</v>
      </c>
    </row>
    <row r="196" spans="1:5">
      <c r="A196" s="282">
        <v>1104</v>
      </c>
      <c r="B196" s="283" t="s">
        <v>203</v>
      </c>
      <c r="C196" s="374" t="str">
        <f>+VLOOKUP($A196,[3]DISTRIBUCIÓN!$A$8:$G$540,5,FALSE)</f>
        <v>Emma Ticonipa</v>
      </c>
      <c r="D196" s="374" t="str">
        <f>+VLOOKUP(C196,[2]Hoja1!$A$1:$C$12,2,FALSE)</f>
        <v>2183333 - 1635</v>
      </c>
      <c r="E196" s="382" t="str">
        <f>+VLOOKUP(C196,[2]Hoja1!$A$1:$C$12,3,FALSE)</f>
        <v>emma.ticonipa@economiayfinanzas.gob.bo</v>
      </c>
    </row>
    <row r="197" spans="1:5">
      <c r="A197" s="282">
        <v>1105</v>
      </c>
      <c r="B197" s="283" t="s">
        <v>204</v>
      </c>
      <c r="C197" s="374" t="str">
        <f>+VLOOKUP($A197,[3]DISTRIBUCIÓN!$A$8:$G$540,5,FALSE)</f>
        <v>Emma Ticonipa</v>
      </c>
      <c r="D197" s="374" t="str">
        <f>+VLOOKUP(C197,[2]Hoja1!$A$1:$C$12,2,FALSE)</f>
        <v>2183333 - 1635</v>
      </c>
      <c r="E197" s="382" t="str">
        <f>+VLOOKUP(C197,[2]Hoja1!$A$1:$C$12,3,FALSE)</f>
        <v>emma.ticonipa@economiayfinanzas.gob.bo</v>
      </c>
    </row>
    <row r="198" spans="1:5">
      <c r="A198" s="282">
        <v>1106</v>
      </c>
      <c r="B198" s="283" t="s">
        <v>205</v>
      </c>
      <c r="C198" s="374" t="str">
        <f>+VLOOKUP($A198,[3]DISTRIBUCIÓN!$A$8:$G$540,5,FALSE)</f>
        <v>Emma Ticonipa</v>
      </c>
      <c r="D198" s="374" t="str">
        <f>+VLOOKUP(C198,[2]Hoja1!$A$1:$C$12,2,FALSE)</f>
        <v>2183333 - 1635</v>
      </c>
      <c r="E198" s="382" t="str">
        <f>+VLOOKUP(C198,[2]Hoja1!$A$1:$C$12,3,FALSE)</f>
        <v>emma.ticonipa@economiayfinanzas.gob.bo</v>
      </c>
    </row>
    <row r="199" spans="1:5">
      <c r="A199" s="282">
        <v>1107</v>
      </c>
      <c r="B199" s="283" t="s">
        <v>206</v>
      </c>
      <c r="C199" s="374" t="str">
        <f>+VLOOKUP($A199,[3]DISTRIBUCIÓN!$A$8:$G$540,5,FALSE)</f>
        <v>Emma Ticonipa</v>
      </c>
      <c r="D199" s="374" t="str">
        <f>+VLOOKUP(C199,[2]Hoja1!$A$1:$C$12,2,FALSE)</f>
        <v>2183333 - 1635</v>
      </c>
      <c r="E199" s="382" t="str">
        <f>+VLOOKUP(C199,[2]Hoja1!$A$1:$C$12,3,FALSE)</f>
        <v>emma.ticonipa@economiayfinanzas.gob.bo</v>
      </c>
    </row>
    <row r="200" spans="1:5">
      <c r="A200" s="282">
        <v>1108</v>
      </c>
      <c r="B200" s="283" t="s">
        <v>207</v>
      </c>
      <c r="C200" s="374" t="str">
        <f>+VLOOKUP($A200,[3]DISTRIBUCIÓN!$A$8:$G$540,5,FALSE)</f>
        <v>Emma Ticonipa</v>
      </c>
      <c r="D200" s="374" t="str">
        <f>+VLOOKUP(C200,[2]Hoja1!$A$1:$C$12,2,FALSE)</f>
        <v>2183333 - 1635</v>
      </c>
      <c r="E200" s="382" t="str">
        <f>+VLOOKUP(C200,[2]Hoja1!$A$1:$C$12,3,FALSE)</f>
        <v>emma.ticonipa@economiayfinanzas.gob.bo</v>
      </c>
    </row>
    <row r="201" spans="1:5">
      <c r="A201" s="282">
        <v>1109</v>
      </c>
      <c r="B201" s="283" t="s">
        <v>208</v>
      </c>
      <c r="C201" s="374" t="str">
        <f>+VLOOKUP($A201,[3]DISTRIBUCIÓN!$A$8:$G$540,5,FALSE)</f>
        <v>Emma Ticonipa</v>
      </c>
      <c r="D201" s="374" t="str">
        <f>+VLOOKUP(C201,[2]Hoja1!$A$1:$C$12,2,FALSE)</f>
        <v>2183333 - 1635</v>
      </c>
      <c r="E201" s="382" t="str">
        <f>+VLOOKUP(C201,[2]Hoja1!$A$1:$C$12,3,FALSE)</f>
        <v>emma.ticonipa@economiayfinanzas.gob.bo</v>
      </c>
    </row>
    <row r="202" spans="1:5">
      <c r="A202" s="282">
        <v>1110</v>
      </c>
      <c r="B202" s="283" t="s">
        <v>209</v>
      </c>
      <c r="C202" s="374" t="str">
        <f>+VLOOKUP($A202,[3]DISTRIBUCIÓN!$A$8:$G$540,5,FALSE)</f>
        <v>Emma Ticonipa</v>
      </c>
      <c r="D202" s="374" t="str">
        <f>+VLOOKUP(C202,[2]Hoja1!$A$1:$C$12,2,FALSE)</f>
        <v>2183333 - 1635</v>
      </c>
      <c r="E202" s="382" t="str">
        <f>+VLOOKUP(C202,[2]Hoja1!$A$1:$C$12,3,FALSE)</f>
        <v>emma.ticonipa@economiayfinanzas.gob.bo</v>
      </c>
    </row>
    <row r="203" spans="1:5">
      <c r="A203" s="282">
        <v>1111</v>
      </c>
      <c r="B203" s="283" t="s">
        <v>210</v>
      </c>
      <c r="C203" s="374" t="str">
        <f>+VLOOKUP($A203,[3]DISTRIBUCIÓN!$A$8:$G$540,5,FALSE)</f>
        <v>Emma Ticonipa</v>
      </c>
      <c r="D203" s="374" t="str">
        <f>+VLOOKUP(C203,[2]Hoja1!$A$1:$C$12,2,FALSE)</f>
        <v>2183333 - 1635</v>
      </c>
      <c r="E203" s="382" t="str">
        <f>+VLOOKUP(C203,[2]Hoja1!$A$1:$C$12,3,FALSE)</f>
        <v>emma.ticonipa@economiayfinanzas.gob.bo</v>
      </c>
    </row>
    <row r="204" spans="1:5">
      <c r="A204" s="282">
        <v>1112</v>
      </c>
      <c r="B204" s="283" t="s">
        <v>211</v>
      </c>
      <c r="C204" s="374" t="str">
        <f>+VLOOKUP($A204,[3]DISTRIBUCIÓN!$A$8:$G$540,5,FALSE)</f>
        <v>Emma Ticonipa</v>
      </c>
      <c r="D204" s="374" t="str">
        <f>+VLOOKUP(C204,[2]Hoja1!$A$1:$C$12,2,FALSE)</f>
        <v>2183333 - 1635</v>
      </c>
      <c r="E204" s="382" t="str">
        <f>+VLOOKUP(C204,[2]Hoja1!$A$1:$C$12,3,FALSE)</f>
        <v>emma.ticonipa@economiayfinanzas.gob.bo</v>
      </c>
    </row>
    <row r="205" spans="1:5">
      <c r="A205" s="282">
        <v>1113</v>
      </c>
      <c r="B205" s="283" t="s">
        <v>212</v>
      </c>
      <c r="C205" s="374" t="str">
        <f>+VLOOKUP($A205,[3]DISTRIBUCIÓN!$A$8:$G$540,5,FALSE)</f>
        <v>Emma Ticonipa</v>
      </c>
      <c r="D205" s="374" t="str">
        <f>+VLOOKUP(C205,[2]Hoja1!$A$1:$C$12,2,FALSE)</f>
        <v>2183333 - 1635</v>
      </c>
      <c r="E205" s="382" t="str">
        <f>+VLOOKUP(C205,[2]Hoja1!$A$1:$C$12,3,FALSE)</f>
        <v>emma.ticonipa@economiayfinanzas.gob.bo</v>
      </c>
    </row>
    <row r="206" spans="1:5">
      <c r="A206" s="282">
        <v>1114</v>
      </c>
      <c r="B206" s="283" t="s">
        <v>1374</v>
      </c>
      <c r="C206" s="374" t="str">
        <f>+VLOOKUP($A206,[3]DISTRIBUCIÓN!$A$8:$G$540,5,FALSE)</f>
        <v>Emma Ticonipa</v>
      </c>
      <c r="D206" s="374" t="str">
        <f>+VLOOKUP(C206,[2]Hoja1!$A$1:$C$12,2,FALSE)</f>
        <v>2183333 - 1635</v>
      </c>
      <c r="E206" s="382" t="str">
        <f>+VLOOKUP(C206,[2]Hoja1!$A$1:$C$12,3,FALSE)</f>
        <v>emma.ticonipa@economiayfinanzas.gob.bo</v>
      </c>
    </row>
    <row r="207" spans="1:5">
      <c r="A207" s="282">
        <v>1115</v>
      </c>
      <c r="B207" s="283" t="s">
        <v>213</v>
      </c>
      <c r="C207" s="374" t="str">
        <f>+VLOOKUP($A207,[3]DISTRIBUCIÓN!$A$8:$G$540,5,FALSE)</f>
        <v>Emma Ticonipa</v>
      </c>
      <c r="D207" s="374" t="str">
        <f>+VLOOKUP(C207,[2]Hoja1!$A$1:$C$12,2,FALSE)</f>
        <v>2183333 - 1635</v>
      </c>
      <c r="E207" s="382" t="str">
        <f>+VLOOKUP(C207,[2]Hoja1!$A$1:$C$12,3,FALSE)</f>
        <v>emma.ticonipa@economiayfinanzas.gob.bo</v>
      </c>
    </row>
    <row r="208" spans="1:5">
      <c r="A208" s="282">
        <v>1116</v>
      </c>
      <c r="B208" s="283" t="s">
        <v>214</v>
      </c>
      <c r="C208" s="374" t="str">
        <f>+VLOOKUP($A208,[3]DISTRIBUCIÓN!$A$8:$G$540,5,FALSE)</f>
        <v>Emma Ticonipa</v>
      </c>
      <c r="D208" s="374" t="str">
        <f>+VLOOKUP(C208,[2]Hoja1!$A$1:$C$12,2,FALSE)</f>
        <v>2183333 - 1635</v>
      </c>
      <c r="E208" s="382" t="str">
        <f>+VLOOKUP(C208,[2]Hoja1!$A$1:$C$12,3,FALSE)</f>
        <v>emma.ticonipa@economiayfinanzas.gob.bo</v>
      </c>
    </row>
    <row r="209" spans="1:5">
      <c r="A209" s="282">
        <v>1117</v>
      </c>
      <c r="B209" s="283" t="s">
        <v>215</v>
      </c>
      <c r="C209" s="374" t="str">
        <f>+VLOOKUP($A209,[3]DISTRIBUCIÓN!$A$8:$G$540,5,FALSE)</f>
        <v>Emma Ticonipa</v>
      </c>
      <c r="D209" s="374" t="str">
        <f>+VLOOKUP(C209,[2]Hoja1!$A$1:$C$12,2,FALSE)</f>
        <v>2183333 - 1635</v>
      </c>
      <c r="E209" s="382" t="str">
        <f>+VLOOKUP(C209,[2]Hoja1!$A$1:$C$12,3,FALSE)</f>
        <v>emma.ticonipa@economiayfinanzas.gob.bo</v>
      </c>
    </row>
    <row r="210" spans="1:5">
      <c r="A210" s="282">
        <v>1118</v>
      </c>
      <c r="B210" s="283" t="s">
        <v>216</v>
      </c>
      <c r="C210" s="374" t="str">
        <f>+VLOOKUP($A210,[3]DISTRIBUCIÓN!$A$8:$G$540,5,FALSE)</f>
        <v>Emma Ticonipa</v>
      </c>
      <c r="D210" s="374" t="str">
        <f>+VLOOKUP(C210,[2]Hoja1!$A$1:$C$12,2,FALSE)</f>
        <v>2183333 - 1635</v>
      </c>
      <c r="E210" s="382" t="str">
        <f>+VLOOKUP(C210,[2]Hoja1!$A$1:$C$12,3,FALSE)</f>
        <v>emma.ticonipa@economiayfinanzas.gob.bo</v>
      </c>
    </row>
    <row r="211" spans="1:5">
      <c r="A211" s="282">
        <v>1119</v>
      </c>
      <c r="B211" s="283" t="s">
        <v>217</v>
      </c>
      <c r="C211" s="374" t="str">
        <f>+VLOOKUP($A211,[3]DISTRIBUCIÓN!$A$8:$G$540,5,FALSE)</f>
        <v>Emma Ticonipa</v>
      </c>
      <c r="D211" s="374" t="str">
        <f>+VLOOKUP(C211,[2]Hoja1!$A$1:$C$12,2,FALSE)</f>
        <v>2183333 - 1635</v>
      </c>
      <c r="E211" s="382" t="str">
        <f>+VLOOKUP(C211,[2]Hoja1!$A$1:$C$12,3,FALSE)</f>
        <v>emma.ticonipa@economiayfinanzas.gob.bo</v>
      </c>
    </row>
    <row r="212" spans="1:5">
      <c r="A212" s="282">
        <v>1120</v>
      </c>
      <c r="B212" s="283" t="s">
        <v>218</v>
      </c>
      <c r="C212" s="374" t="str">
        <f>+VLOOKUP($A212,[3]DISTRIBUCIÓN!$A$8:$G$540,5,FALSE)</f>
        <v>Emma Ticonipa</v>
      </c>
      <c r="D212" s="374" t="str">
        <f>+VLOOKUP(C212,[2]Hoja1!$A$1:$C$12,2,FALSE)</f>
        <v>2183333 - 1635</v>
      </c>
      <c r="E212" s="382" t="str">
        <f>+VLOOKUP(C212,[2]Hoja1!$A$1:$C$12,3,FALSE)</f>
        <v>emma.ticonipa@economiayfinanzas.gob.bo</v>
      </c>
    </row>
    <row r="213" spans="1:5">
      <c r="A213" s="282">
        <v>1121</v>
      </c>
      <c r="B213" s="283" t="s">
        <v>219</v>
      </c>
      <c r="C213" s="374" t="str">
        <f>+VLOOKUP($A213,[3]DISTRIBUCIÓN!$A$8:$G$540,5,FALSE)</f>
        <v>Emma Ticonipa</v>
      </c>
      <c r="D213" s="374" t="str">
        <f>+VLOOKUP(C213,[2]Hoja1!$A$1:$C$12,2,FALSE)</f>
        <v>2183333 - 1635</v>
      </c>
      <c r="E213" s="382" t="str">
        <f>+VLOOKUP(C213,[2]Hoja1!$A$1:$C$12,3,FALSE)</f>
        <v>emma.ticonipa@economiayfinanzas.gob.bo</v>
      </c>
    </row>
    <row r="214" spans="1:5">
      <c r="A214" s="282">
        <v>1122</v>
      </c>
      <c r="B214" s="283" t="s">
        <v>220</v>
      </c>
      <c r="C214" s="374" t="str">
        <f>+VLOOKUP($A214,[3]DISTRIBUCIÓN!$A$8:$G$540,5,FALSE)</f>
        <v>Emma Ticonipa</v>
      </c>
      <c r="D214" s="374" t="str">
        <f>+VLOOKUP(C214,[2]Hoja1!$A$1:$C$12,2,FALSE)</f>
        <v>2183333 - 1635</v>
      </c>
      <c r="E214" s="382" t="str">
        <f>+VLOOKUP(C214,[2]Hoja1!$A$1:$C$12,3,FALSE)</f>
        <v>emma.ticonipa@economiayfinanzas.gob.bo</v>
      </c>
    </row>
    <row r="215" spans="1:5">
      <c r="A215" s="282">
        <v>1123</v>
      </c>
      <c r="B215" s="283" t="s">
        <v>221</v>
      </c>
      <c r="C215" s="374" t="str">
        <f>+VLOOKUP($A215,[3]DISTRIBUCIÓN!$A$8:$G$540,5,FALSE)</f>
        <v>Emma Ticonipa</v>
      </c>
      <c r="D215" s="374" t="str">
        <f>+VLOOKUP(C215,[2]Hoja1!$A$1:$C$12,2,FALSE)</f>
        <v>2183333 - 1635</v>
      </c>
      <c r="E215" s="382" t="str">
        <f>+VLOOKUP(C215,[2]Hoja1!$A$1:$C$12,3,FALSE)</f>
        <v>emma.ticonipa@economiayfinanzas.gob.bo</v>
      </c>
    </row>
    <row r="216" spans="1:5">
      <c r="A216" s="282">
        <v>1124</v>
      </c>
      <c r="B216" s="283" t="s">
        <v>222</v>
      </c>
      <c r="C216" s="374" t="str">
        <f>+VLOOKUP($A216,[3]DISTRIBUCIÓN!$A$8:$G$540,5,FALSE)</f>
        <v>Emma Ticonipa</v>
      </c>
      <c r="D216" s="374" t="str">
        <f>+VLOOKUP(C216,[2]Hoja1!$A$1:$C$12,2,FALSE)</f>
        <v>2183333 - 1635</v>
      </c>
      <c r="E216" s="382" t="str">
        <f>+VLOOKUP(C216,[2]Hoja1!$A$1:$C$12,3,FALSE)</f>
        <v>emma.ticonipa@economiayfinanzas.gob.bo</v>
      </c>
    </row>
    <row r="217" spans="1:5">
      <c r="A217" s="282">
        <v>1125</v>
      </c>
      <c r="B217" s="283" t="s">
        <v>223</v>
      </c>
      <c r="C217" s="374" t="str">
        <f>+VLOOKUP($A217,[3]DISTRIBUCIÓN!$A$8:$G$540,5,FALSE)</f>
        <v>Emma Ticonipa</v>
      </c>
      <c r="D217" s="374" t="str">
        <f>+VLOOKUP(C217,[2]Hoja1!$A$1:$C$12,2,FALSE)</f>
        <v>2183333 - 1635</v>
      </c>
      <c r="E217" s="382" t="str">
        <f>+VLOOKUP(C217,[2]Hoja1!$A$1:$C$12,3,FALSE)</f>
        <v>emma.ticonipa@economiayfinanzas.gob.bo</v>
      </c>
    </row>
    <row r="218" spans="1:5">
      <c r="A218" s="282">
        <v>1126</v>
      </c>
      <c r="B218" s="283" t="s">
        <v>224</v>
      </c>
      <c r="C218" s="374" t="str">
        <f>+VLOOKUP($A218,[3]DISTRIBUCIÓN!$A$8:$G$540,5,FALSE)</f>
        <v>Emma Ticonipa</v>
      </c>
      <c r="D218" s="374" t="str">
        <f>+VLOOKUP(C218,[2]Hoja1!$A$1:$C$12,2,FALSE)</f>
        <v>2183333 - 1635</v>
      </c>
      <c r="E218" s="382" t="str">
        <f>+VLOOKUP(C218,[2]Hoja1!$A$1:$C$12,3,FALSE)</f>
        <v>emma.ticonipa@economiayfinanzas.gob.bo</v>
      </c>
    </row>
    <row r="219" spans="1:5">
      <c r="A219" s="282">
        <v>1127</v>
      </c>
      <c r="B219" s="283" t="s">
        <v>225</v>
      </c>
      <c r="C219" s="374" t="str">
        <f>+VLOOKUP($A219,[3]DISTRIBUCIÓN!$A$8:$G$540,5,FALSE)</f>
        <v>Emma Ticonipa</v>
      </c>
      <c r="D219" s="374" t="str">
        <f>+VLOOKUP(C219,[2]Hoja1!$A$1:$C$12,2,FALSE)</f>
        <v>2183333 - 1635</v>
      </c>
      <c r="E219" s="382" t="str">
        <f>+VLOOKUP(C219,[2]Hoja1!$A$1:$C$12,3,FALSE)</f>
        <v>emma.ticonipa@economiayfinanzas.gob.bo</v>
      </c>
    </row>
    <row r="220" spans="1:5">
      <c r="A220" s="282">
        <v>1128</v>
      </c>
      <c r="B220" s="283" t="s">
        <v>226</v>
      </c>
      <c r="C220" s="374" t="str">
        <f>+VLOOKUP($A220,[3]DISTRIBUCIÓN!$A$8:$G$540,5,FALSE)</f>
        <v>Emma Ticonipa</v>
      </c>
      <c r="D220" s="374" t="str">
        <f>+VLOOKUP(C220,[2]Hoja1!$A$1:$C$12,2,FALSE)</f>
        <v>2183333 - 1635</v>
      </c>
      <c r="E220" s="382" t="str">
        <f>+VLOOKUP(C220,[2]Hoja1!$A$1:$C$12,3,FALSE)</f>
        <v>emma.ticonipa@economiayfinanzas.gob.bo</v>
      </c>
    </row>
    <row r="221" spans="1:5">
      <c r="A221" s="282">
        <v>1129</v>
      </c>
      <c r="B221" s="283" t="s">
        <v>227</v>
      </c>
      <c r="C221" s="374" t="str">
        <f>+VLOOKUP($A221,[3]DISTRIBUCIÓN!$A$8:$G$540,5,FALSE)</f>
        <v>Emma Ticonipa</v>
      </c>
      <c r="D221" s="374" t="str">
        <f>+VLOOKUP(C221,[2]Hoja1!$A$1:$C$12,2,FALSE)</f>
        <v>2183333 - 1635</v>
      </c>
      <c r="E221" s="382" t="str">
        <f>+VLOOKUP(C221,[2]Hoja1!$A$1:$C$12,3,FALSE)</f>
        <v>emma.ticonipa@economiayfinanzas.gob.bo</v>
      </c>
    </row>
    <row r="222" spans="1:5">
      <c r="A222" s="282">
        <v>1201</v>
      </c>
      <c r="B222" s="283" t="s">
        <v>228</v>
      </c>
      <c r="C222" s="374" t="str">
        <f>+VLOOKUP($A222,[3]DISTRIBUCIÓN!$A$8:$G$540,5,FALSE)</f>
        <v>Emma Ticonipa</v>
      </c>
      <c r="D222" s="374" t="str">
        <f>+VLOOKUP(C222,[2]Hoja1!$A$1:$C$12,2,FALSE)</f>
        <v>2183333 - 1635</v>
      </c>
      <c r="E222" s="382" t="str">
        <f>+VLOOKUP(C222,[2]Hoja1!$A$1:$C$12,3,FALSE)</f>
        <v>emma.ticonipa@economiayfinanzas.gob.bo</v>
      </c>
    </row>
    <row r="223" spans="1:5">
      <c r="A223" s="282">
        <v>1202</v>
      </c>
      <c r="B223" s="283" t="s">
        <v>229</v>
      </c>
      <c r="C223" s="374" t="str">
        <f>+VLOOKUP($A223,[3]DISTRIBUCIÓN!$A$8:$G$540,5,FALSE)</f>
        <v>Emma Ticonipa</v>
      </c>
      <c r="D223" s="374" t="str">
        <f>+VLOOKUP(C223,[2]Hoja1!$A$1:$C$12,2,FALSE)</f>
        <v>2183333 - 1635</v>
      </c>
      <c r="E223" s="382" t="str">
        <f>+VLOOKUP(C223,[2]Hoja1!$A$1:$C$12,3,FALSE)</f>
        <v>emma.ticonipa@economiayfinanzas.gob.bo</v>
      </c>
    </row>
    <row r="224" spans="1:5">
      <c r="A224" s="282">
        <v>1203</v>
      </c>
      <c r="B224" s="283" t="s">
        <v>230</v>
      </c>
      <c r="C224" s="374" t="str">
        <f>+VLOOKUP($A224,[3]DISTRIBUCIÓN!$A$8:$G$540,5,FALSE)</f>
        <v>Emma Ticonipa</v>
      </c>
      <c r="D224" s="374" t="str">
        <f>+VLOOKUP(C224,[2]Hoja1!$A$1:$C$12,2,FALSE)</f>
        <v>2183333 - 1635</v>
      </c>
      <c r="E224" s="382" t="str">
        <f>+VLOOKUP(C224,[2]Hoja1!$A$1:$C$12,3,FALSE)</f>
        <v>emma.ticonipa@economiayfinanzas.gob.bo</v>
      </c>
    </row>
    <row r="225" spans="1:5">
      <c r="A225" s="282">
        <v>1204</v>
      </c>
      <c r="B225" s="283" t="s">
        <v>231</v>
      </c>
      <c r="C225" s="374" t="str">
        <f>+VLOOKUP($A225,[3]DISTRIBUCIÓN!$A$8:$G$540,5,FALSE)</f>
        <v>Emma Ticonipa</v>
      </c>
      <c r="D225" s="374" t="str">
        <f>+VLOOKUP(C225,[2]Hoja1!$A$1:$C$12,2,FALSE)</f>
        <v>2183333 - 1635</v>
      </c>
      <c r="E225" s="382" t="str">
        <f>+VLOOKUP(C225,[2]Hoja1!$A$1:$C$12,3,FALSE)</f>
        <v>emma.ticonipa@economiayfinanzas.gob.bo</v>
      </c>
    </row>
    <row r="226" spans="1:5">
      <c r="A226" s="282">
        <v>1205</v>
      </c>
      <c r="B226" s="283" t="s">
        <v>232</v>
      </c>
      <c r="C226" s="374" t="str">
        <f>+VLOOKUP($A226,[3]DISTRIBUCIÓN!$A$8:$G$540,5,FALSE)</f>
        <v>Emma Ticonipa</v>
      </c>
      <c r="D226" s="374" t="str">
        <f>+VLOOKUP(C226,[2]Hoja1!$A$1:$C$12,2,FALSE)</f>
        <v>2183333 - 1635</v>
      </c>
      <c r="E226" s="382" t="str">
        <f>+VLOOKUP(C226,[2]Hoja1!$A$1:$C$12,3,FALSE)</f>
        <v>emma.ticonipa@economiayfinanzas.gob.bo</v>
      </c>
    </row>
    <row r="227" spans="1:5">
      <c r="A227" s="282">
        <v>1206</v>
      </c>
      <c r="B227" s="283" t="s">
        <v>233</v>
      </c>
      <c r="C227" s="374" t="str">
        <f>+VLOOKUP($A227,[3]DISTRIBUCIÓN!$A$8:$G$540,5,FALSE)</f>
        <v>Emma Ticonipa</v>
      </c>
      <c r="D227" s="374" t="str">
        <f>+VLOOKUP(C227,[2]Hoja1!$A$1:$C$12,2,FALSE)</f>
        <v>2183333 - 1635</v>
      </c>
      <c r="E227" s="382" t="str">
        <f>+VLOOKUP(C227,[2]Hoja1!$A$1:$C$12,3,FALSE)</f>
        <v>emma.ticonipa@economiayfinanzas.gob.bo</v>
      </c>
    </row>
    <row r="228" spans="1:5">
      <c r="A228" s="282">
        <v>1207</v>
      </c>
      <c r="B228" s="283" t="s">
        <v>234</v>
      </c>
      <c r="C228" s="374" t="str">
        <f>+VLOOKUP($A228,[3]DISTRIBUCIÓN!$A$8:$G$540,5,FALSE)</f>
        <v>Emma Ticonipa</v>
      </c>
      <c r="D228" s="374" t="str">
        <f>+VLOOKUP(C228,[2]Hoja1!$A$1:$C$12,2,FALSE)</f>
        <v>2183333 - 1635</v>
      </c>
      <c r="E228" s="382" t="str">
        <f>+VLOOKUP(C228,[2]Hoja1!$A$1:$C$12,3,FALSE)</f>
        <v>emma.ticonipa@economiayfinanzas.gob.bo</v>
      </c>
    </row>
    <row r="229" spans="1:5">
      <c r="A229" s="282">
        <v>1208</v>
      </c>
      <c r="B229" s="283" t="s">
        <v>235</v>
      </c>
      <c r="C229" s="374" t="str">
        <f>+VLOOKUP($A229,[3]DISTRIBUCIÓN!$A$8:$G$540,5,FALSE)</f>
        <v>Emma Ticonipa</v>
      </c>
      <c r="D229" s="374" t="str">
        <f>+VLOOKUP(C229,[2]Hoja1!$A$1:$C$12,2,FALSE)</f>
        <v>2183333 - 1635</v>
      </c>
      <c r="E229" s="382" t="str">
        <f>+VLOOKUP(C229,[2]Hoja1!$A$1:$C$12,3,FALSE)</f>
        <v>emma.ticonipa@economiayfinanzas.gob.bo</v>
      </c>
    </row>
    <row r="230" spans="1:5">
      <c r="A230" s="282">
        <v>1209</v>
      </c>
      <c r="B230" s="283" t="s">
        <v>236</v>
      </c>
      <c r="C230" s="374" t="str">
        <f>+VLOOKUP($A230,[3]DISTRIBUCIÓN!$A$8:$G$540,5,FALSE)</f>
        <v>Emma Ticonipa</v>
      </c>
      <c r="D230" s="374" t="str">
        <f>+VLOOKUP(C230,[2]Hoja1!$A$1:$C$12,2,FALSE)</f>
        <v>2183333 - 1635</v>
      </c>
      <c r="E230" s="382" t="str">
        <f>+VLOOKUP(C230,[2]Hoja1!$A$1:$C$12,3,FALSE)</f>
        <v>emma.ticonipa@economiayfinanzas.gob.bo</v>
      </c>
    </row>
    <row r="231" spans="1:5">
      <c r="A231" s="282">
        <v>1210</v>
      </c>
      <c r="B231" s="283" t="s">
        <v>237</v>
      </c>
      <c r="C231" s="374" t="str">
        <f>+VLOOKUP($A231,[3]DISTRIBUCIÓN!$A$8:$G$540,5,FALSE)</f>
        <v>Emma Ticonipa</v>
      </c>
      <c r="D231" s="374" t="str">
        <f>+VLOOKUP(C231,[2]Hoja1!$A$1:$C$12,2,FALSE)</f>
        <v>2183333 - 1635</v>
      </c>
      <c r="E231" s="382" t="str">
        <f>+VLOOKUP(C231,[2]Hoja1!$A$1:$C$12,3,FALSE)</f>
        <v>emma.ticonipa@economiayfinanzas.gob.bo</v>
      </c>
    </row>
    <row r="232" spans="1:5">
      <c r="A232" s="282">
        <v>1211</v>
      </c>
      <c r="B232" s="283" t="s">
        <v>238</v>
      </c>
      <c r="C232" s="374" t="str">
        <f>+VLOOKUP($A232,[3]DISTRIBUCIÓN!$A$8:$G$540,5,FALSE)</f>
        <v>Emma Ticonipa</v>
      </c>
      <c r="D232" s="374" t="str">
        <f>+VLOOKUP(C232,[2]Hoja1!$A$1:$C$12,2,FALSE)</f>
        <v>2183333 - 1635</v>
      </c>
      <c r="E232" s="382" t="str">
        <f>+VLOOKUP(C232,[2]Hoja1!$A$1:$C$12,3,FALSE)</f>
        <v>emma.ticonipa@economiayfinanzas.gob.bo</v>
      </c>
    </row>
    <row r="233" spans="1:5">
      <c r="A233" s="282">
        <v>1212</v>
      </c>
      <c r="B233" s="283" t="s">
        <v>239</v>
      </c>
      <c r="C233" s="374" t="str">
        <f>+VLOOKUP($A233,[3]DISTRIBUCIÓN!$A$8:$G$540,5,FALSE)</f>
        <v>Emma Ticonipa</v>
      </c>
      <c r="D233" s="374" t="str">
        <f>+VLOOKUP(C233,[2]Hoja1!$A$1:$C$12,2,FALSE)</f>
        <v>2183333 - 1635</v>
      </c>
      <c r="E233" s="382" t="str">
        <f>+VLOOKUP(C233,[2]Hoja1!$A$1:$C$12,3,FALSE)</f>
        <v>emma.ticonipa@economiayfinanzas.gob.bo</v>
      </c>
    </row>
    <row r="234" spans="1:5">
      <c r="A234" s="282">
        <v>1213</v>
      </c>
      <c r="B234" s="283" t="s">
        <v>240</v>
      </c>
      <c r="C234" s="374" t="str">
        <f>+VLOOKUP($A234,[3]DISTRIBUCIÓN!$A$8:$G$540,5,FALSE)</f>
        <v>Emma Ticonipa</v>
      </c>
      <c r="D234" s="374" t="str">
        <f>+VLOOKUP(C234,[2]Hoja1!$A$1:$C$12,2,FALSE)</f>
        <v>2183333 - 1635</v>
      </c>
      <c r="E234" s="382" t="str">
        <f>+VLOOKUP(C234,[2]Hoja1!$A$1:$C$12,3,FALSE)</f>
        <v>emma.ticonipa@economiayfinanzas.gob.bo</v>
      </c>
    </row>
    <row r="235" spans="1:5">
      <c r="A235" s="282">
        <v>1214</v>
      </c>
      <c r="B235" s="283" t="s">
        <v>241</v>
      </c>
      <c r="C235" s="374" t="str">
        <f>+VLOOKUP($A235,[3]DISTRIBUCIÓN!$A$8:$G$540,5,FALSE)</f>
        <v>Emma Ticonipa</v>
      </c>
      <c r="D235" s="374" t="str">
        <f>+VLOOKUP(C235,[2]Hoja1!$A$1:$C$12,2,FALSE)</f>
        <v>2183333 - 1635</v>
      </c>
      <c r="E235" s="382" t="str">
        <f>+VLOOKUP(C235,[2]Hoja1!$A$1:$C$12,3,FALSE)</f>
        <v>emma.ticonipa@economiayfinanzas.gob.bo</v>
      </c>
    </row>
    <row r="236" spans="1:5">
      <c r="A236" s="282">
        <v>1215</v>
      </c>
      <c r="B236" s="283" t="s">
        <v>242</v>
      </c>
      <c r="C236" s="374" t="str">
        <f>+VLOOKUP($A236,[3]DISTRIBUCIÓN!$A$8:$G$540,5,FALSE)</f>
        <v>Emma Ticonipa</v>
      </c>
      <c r="D236" s="374" t="str">
        <f>+VLOOKUP(C236,[2]Hoja1!$A$1:$C$12,2,FALSE)</f>
        <v>2183333 - 1635</v>
      </c>
      <c r="E236" s="382" t="str">
        <f>+VLOOKUP(C236,[2]Hoja1!$A$1:$C$12,3,FALSE)</f>
        <v>emma.ticonipa@economiayfinanzas.gob.bo</v>
      </c>
    </row>
    <row r="237" spans="1:5">
      <c r="A237" s="282">
        <v>1216</v>
      </c>
      <c r="B237" s="283" t="s">
        <v>243</v>
      </c>
      <c r="C237" s="374" t="str">
        <f>+VLOOKUP($A237,[3]DISTRIBUCIÓN!$A$8:$G$540,5,FALSE)</f>
        <v>Emma Ticonipa</v>
      </c>
      <c r="D237" s="374" t="str">
        <f>+VLOOKUP(C237,[2]Hoja1!$A$1:$C$12,2,FALSE)</f>
        <v>2183333 - 1635</v>
      </c>
      <c r="E237" s="382" t="str">
        <f>+VLOOKUP(C237,[2]Hoja1!$A$1:$C$12,3,FALSE)</f>
        <v>emma.ticonipa@economiayfinanzas.gob.bo</v>
      </c>
    </row>
    <row r="238" spans="1:5">
      <c r="A238" s="282">
        <v>1217</v>
      </c>
      <c r="B238" s="283" t="s">
        <v>244</v>
      </c>
      <c r="C238" s="374" t="str">
        <f>+VLOOKUP($A238,[3]DISTRIBUCIÓN!$A$8:$G$540,5,FALSE)</f>
        <v>Emma Ticonipa</v>
      </c>
      <c r="D238" s="374" t="str">
        <f>+VLOOKUP(C238,[2]Hoja1!$A$1:$C$12,2,FALSE)</f>
        <v>2183333 - 1635</v>
      </c>
      <c r="E238" s="382" t="str">
        <f>+VLOOKUP(C238,[2]Hoja1!$A$1:$C$12,3,FALSE)</f>
        <v>emma.ticonipa@economiayfinanzas.gob.bo</v>
      </c>
    </row>
    <row r="239" spans="1:5">
      <c r="A239" s="282">
        <v>1218</v>
      </c>
      <c r="B239" s="283" t="s">
        <v>245</v>
      </c>
      <c r="C239" s="374" t="str">
        <f>+VLOOKUP($A239,[3]DISTRIBUCIÓN!$A$8:$G$540,5,FALSE)</f>
        <v>Emma Ticonipa</v>
      </c>
      <c r="D239" s="374" t="str">
        <f>+VLOOKUP(C239,[2]Hoja1!$A$1:$C$12,2,FALSE)</f>
        <v>2183333 - 1635</v>
      </c>
      <c r="E239" s="382" t="str">
        <f>+VLOOKUP(C239,[2]Hoja1!$A$1:$C$12,3,FALSE)</f>
        <v>emma.ticonipa@economiayfinanzas.gob.bo</v>
      </c>
    </row>
    <row r="240" spans="1:5">
      <c r="A240" s="282">
        <v>1219</v>
      </c>
      <c r="B240" s="283" t="s">
        <v>246</v>
      </c>
      <c r="C240" s="374" t="str">
        <f>+VLOOKUP($A240,[3]DISTRIBUCIÓN!$A$8:$G$540,5,FALSE)</f>
        <v>Emma Ticonipa</v>
      </c>
      <c r="D240" s="374" t="str">
        <f>+VLOOKUP(C240,[2]Hoja1!$A$1:$C$12,2,FALSE)</f>
        <v>2183333 - 1635</v>
      </c>
      <c r="E240" s="382" t="str">
        <f>+VLOOKUP(C240,[2]Hoja1!$A$1:$C$12,3,FALSE)</f>
        <v>emma.ticonipa@economiayfinanzas.gob.bo</v>
      </c>
    </row>
    <row r="241" spans="1:5">
      <c r="A241" s="282">
        <v>1220</v>
      </c>
      <c r="B241" s="283" t="s">
        <v>247</v>
      </c>
      <c r="C241" s="374" t="str">
        <f>+VLOOKUP($A241,[3]DISTRIBUCIÓN!$A$8:$G$540,5,FALSE)</f>
        <v>Emma Ticonipa</v>
      </c>
      <c r="D241" s="374" t="str">
        <f>+VLOOKUP(C241,[2]Hoja1!$A$1:$C$12,2,FALSE)</f>
        <v>2183333 - 1635</v>
      </c>
      <c r="E241" s="382" t="str">
        <f>+VLOOKUP(C241,[2]Hoja1!$A$1:$C$12,3,FALSE)</f>
        <v>emma.ticonipa@economiayfinanzas.gob.bo</v>
      </c>
    </row>
    <row r="242" spans="1:5">
      <c r="A242" s="282">
        <v>1221</v>
      </c>
      <c r="B242" s="283" t="s">
        <v>248</v>
      </c>
      <c r="C242" s="374" t="str">
        <f>+VLOOKUP($A242,[3]DISTRIBUCIÓN!$A$8:$G$540,5,FALSE)</f>
        <v>Emma Ticonipa</v>
      </c>
      <c r="D242" s="374" t="str">
        <f>+VLOOKUP(C242,[2]Hoja1!$A$1:$C$12,2,FALSE)</f>
        <v>2183333 - 1635</v>
      </c>
      <c r="E242" s="382" t="str">
        <f>+VLOOKUP(C242,[2]Hoja1!$A$1:$C$12,3,FALSE)</f>
        <v>emma.ticonipa@economiayfinanzas.gob.bo</v>
      </c>
    </row>
    <row r="243" spans="1:5">
      <c r="A243" s="282">
        <v>1222</v>
      </c>
      <c r="B243" s="283" t="s">
        <v>249</v>
      </c>
      <c r="C243" s="374" t="str">
        <f>+VLOOKUP($A243,[3]DISTRIBUCIÓN!$A$8:$G$540,5,FALSE)</f>
        <v>Emma Ticonipa</v>
      </c>
      <c r="D243" s="374" t="str">
        <f>+VLOOKUP(C243,[2]Hoja1!$A$1:$C$12,2,FALSE)</f>
        <v>2183333 - 1635</v>
      </c>
      <c r="E243" s="382" t="str">
        <f>+VLOOKUP(C243,[2]Hoja1!$A$1:$C$12,3,FALSE)</f>
        <v>emma.ticonipa@economiayfinanzas.gob.bo</v>
      </c>
    </row>
    <row r="244" spans="1:5">
      <c r="A244" s="282">
        <v>1223</v>
      </c>
      <c r="B244" s="283" t="s">
        <v>250</v>
      </c>
      <c r="C244" s="374" t="str">
        <f>+VLOOKUP($A244,[3]DISTRIBUCIÓN!$A$8:$G$540,5,FALSE)</f>
        <v>Emma Ticonipa</v>
      </c>
      <c r="D244" s="374" t="str">
        <f>+VLOOKUP(C244,[2]Hoja1!$A$1:$C$12,2,FALSE)</f>
        <v>2183333 - 1635</v>
      </c>
      <c r="E244" s="382" t="str">
        <f>+VLOOKUP(C244,[2]Hoja1!$A$1:$C$12,3,FALSE)</f>
        <v>emma.ticonipa@economiayfinanzas.gob.bo</v>
      </c>
    </row>
    <row r="245" spans="1:5">
      <c r="A245" s="282">
        <v>1224</v>
      </c>
      <c r="B245" s="283" t="s">
        <v>251</v>
      </c>
      <c r="C245" s="374" t="str">
        <f>+VLOOKUP($A245,[3]DISTRIBUCIÓN!$A$8:$G$540,5,FALSE)</f>
        <v>Emma Ticonipa</v>
      </c>
      <c r="D245" s="374" t="str">
        <f>+VLOOKUP(C245,[2]Hoja1!$A$1:$C$12,2,FALSE)</f>
        <v>2183333 - 1635</v>
      </c>
      <c r="E245" s="382" t="str">
        <f>+VLOOKUP(C245,[2]Hoja1!$A$1:$C$12,3,FALSE)</f>
        <v>emma.ticonipa@economiayfinanzas.gob.bo</v>
      </c>
    </row>
    <row r="246" spans="1:5">
      <c r="A246" s="282">
        <v>1225</v>
      </c>
      <c r="B246" s="283" t="s">
        <v>252</v>
      </c>
      <c r="C246" s="374" t="str">
        <f>+VLOOKUP($A246,[3]DISTRIBUCIÓN!$A$8:$G$540,5,FALSE)</f>
        <v>Emma Ticonipa</v>
      </c>
      <c r="D246" s="374" t="str">
        <f>+VLOOKUP(C246,[2]Hoja1!$A$1:$C$12,2,FALSE)</f>
        <v>2183333 - 1635</v>
      </c>
      <c r="E246" s="382" t="str">
        <f>+VLOOKUP(C246,[2]Hoja1!$A$1:$C$12,3,FALSE)</f>
        <v>emma.ticonipa@economiayfinanzas.gob.bo</v>
      </c>
    </row>
    <row r="247" spans="1:5">
      <c r="A247" s="282">
        <v>1226</v>
      </c>
      <c r="B247" s="283" t="s">
        <v>253</v>
      </c>
      <c r="C247" s="374" t="str">
        <f>+VLOOKUP($A247,[3]DISTRIBUCIÓN!$A$8:$G$540,5,FALSE)</f>
        <v>Emma Ticonipa</v>
      </c>
      <c r="D247" s="374" t="str">
        <f>+VLOOKUP(C247,[2]Hoja1!$A$1:$C$12,2,FALSE)</f>
        <v>2183333 - 1635</v>
      </c>
      <c r="E247" s="382" t="str">
        <f>+VLOOKUP(C247,[2]Hoja1!$A$1:$C$12,3,FALSE)</f>
        <v>emma.ticonipa@economiayfinanzas.gob.bo</v>
      </c>
    </row>
    <row r="248" spans="1:5">
      <c r="A248" s="282">
        <v>1227</v>
      </c>
      <c r="B248" s="283" t="s">
        <v>254</v>
      </c>
      <c r="C248" s="374" t="str">
        <f>+VLOOKUP($A248,[3]DISTRIBUCIÓN!$A$8:$G$540,5,FALSE)</f>
        <v>Emma Ticonipa</v>
      </c>
      <c r="D248" s="374" t="str">
        <f>+VLOOKUP(C248,[2]Hoja1!$A$1:$C$12,2,FALSE)</f>
        <v>2183333 - 1635</v>
      </c>
      <c r="E248" s="382" t="str">
        <f>+VLOOKUP(C248,[2]Hoja1!$A$1:$C$12,3,FALSE)</f>
        <v>emma.ticonipa@economiayfinanzas.gob.bo</v>
      </c>
    </row>
    <row r="249" spans="1:5">
      <c r="A249" s="282">
        <v>1228</v>
      </c>
      <c r="B249" s="283" t="s">
        <v>255</v>
      </c>
      <c r="C249" s="374" t="str">
        <f>+VLOOKUP($A249,[3]DISTRIBUCIÓN!$A$8:$G$540,5,FALSE)</f>
        <v>Emma Ticonipa</v>
      </c>
      <c r="D249" s="374" t="str">
        <f>+VLOOKUP(C249,[2]Hoja1!$A$1:$C$12,2,FALSE)</f>
        <v>2183333 - 1635</v>
      </c>
      <c r="E249" s="382" t="str">
        <f>+VLOOKUP(C249,[2]Hoja1!$A$1:$C$12,3,FALSE)</f>
        <v>emma.ticonipa@economiayfinanzas.gob.bo</v>
      </c>
    </row>
    <row r="250" spans="1:5">
      <c r="A250" s="282">
        <v>1229</v>
      </c>
      <c r="B250" s="283" t="s">
        <v>256</v>
      </c>
      <c r="C250" s="374" t="str">
        <f>+VLOOKUP($A250,[3]DISTRIBUCIÓN!$A$8:$G$540,5,FALSE)</f>
        <v>Emma Ticonipa</v>
      </c>
      <c r="D250" s="374" t="str">
        <f>+VLOOKUP(C250,[2]Hoja1!$A$1:$C$12,2,FALSE)</f>
        <v>2183333 - 1635</v>
      </c>
      <c r="E250" s="382" t="str">
        <f>+VLOOKUP(C250,[2]Hoja1!$A$1:$C$12,3,FALSE)</f>
        <v>emma.ticonipa@economiayfinanzas.gob.bo</v>
      </c>
    </row>
    <row r="251" spans="1:5">
      <c r="A251" s="282">
        <v>1230</v>
      </c>
      <c r="B251" s="283" t="s">
        <v>257</v>
      </c>
      <c r="C251" s="374" t="str">
        <f>+VLOOKUP($A251,[3]DISTRIBUCIÓN!$A$8:$G$540,5,FALSE)</f>
        <v>Emma Ticonipa</v>
      </c>
      <c r="D251" s="374" t="str">
        <f>+VLOOKUP(C251,[2]Hoja1!$A$1:$C$12,2,FALSE)</f>
        <v>2183333 - 1635</v>
      </c>
      <c r="E251" s="382" t="str">
        <f>+VLOOKUP(C251,[2]Hoja1!$A$1:$C$12,3,FALSE)</f>
        <v>emma.ticonipa@economiayfinanzas.gob.bo</v>
      </c>
    </row>
    <row r="252" spans="1:5">
      <c r="A252" s="282">
        <v>1231</v>
      </c>
      <c r="B252" s="283" t="s">
        <v>258</v>
      </c>
      <c r="C252" s="374" t="str">
        <f>+VLOOKUP($A252,[3]DISTRIBUCIÓN!$A$8:$G$540,5,FALSE)</f>
        <v>Emma Ticonipa</v>
      </c>
      <c r="D252" s="374" t="str">
        <f>+VLOOKUP(C252,[2]Hoja1!$A$1:$C$12,2,FALSE)</f>
        <v>2183333 - 1635</v>
      </c>
      <c r="E252" s="382" t="str">
        <f>+VLOOKUP(C252,[2]Hoja1!$A$1:$C$12,3,FALSE)</f>
        <v>emma.ticonipa@economiayfinanzas.gob.bo</v>
      </c>
    </row>
    <row r="253" spans="1:5">
      <c r="A253" s="282">
        <v>1232</v>
      </c>
      <c r="B253" s="283" t="s">
        <v>259</v>
      </c>
      <c r="C253" s="374" t="str">
        <f>+VLOOKUP($A253,[3]DISTRIBUCIÓN!$A$8:$G$540,5,FALSE)</f>
        <v>Emma Ticonipa</v>
      </c>
      <c r="D253" s="374" t="str">
        <f>+VLOOKUP(C253,[2]Hoja1!$A$1:$C$12,2,FALSE)</f>
        <v>2183333 - 1635</v>
      </c>
      <c r="E253" s="382" t="str">
        <f>+VLOOKUP(C253,[2]Hoja1!$A$1:$C$12,3,FALSE)</f>
        <v>emma.ticonipa@economiayfinanzas.gob.bo</v>
      </c>
    </row>
    <row r="254" spans="1:5">
      <c r="A254" s="282">
        <v>1233</v>
      </c>
      <c r="B254" s="283" t="s">
        <v>260</v>
      </c>
      <c r="C254" s="374" t="str">
        <f>+VLOOKUP($A254,[3]DISTRIBUCIÓN!$A$8:$G$540,5,FALSE)</f>
        <v>Emma Ticonipa</v>
      </c>
      <c r="D254" s="374" t="str">
        <f>+VLOOKUP(C254,[2]Hoja1!$A$1:$C$12,2,FALSE)</f>
        <v>2183333 - 1635</v>
      </c>
      <c r="E254" s="382" t="str">
        <f>+VLOOKUP(C254,[2]Hoja1!$A$1:$C$12,3,FALSE)</f>
        <v>emma.ticonipa@economiayfinanzas.gob.bo</v>
      </c>
    </row>
    <row r="255" spans="1:5">
      <c r="A255" s="282">
        <v>1234</v>
      </c>
      <c r="B255" s="283" t="s">
        <v>261</v>
      </c>
      <c r="C255" s="374" t="str">
        <f>+VLOOKUP($A255,[3]DISTRIBUCIÓN!$A$8:$G$540,5,FALSE)</f>
        <v>Emma Ticonipa</v>
      </c>
      <c r="D255" s="374" t="str">
        <f>+VLOOKUP(C255,[2]Hoja1!$A$1:$C$12,2,FALSE)</f>
        <v>2183333 - 1635</v>
      </c>
      <c r="E255" s="382" t="str">
        <f>+VLOOKUP(C255,[2]Hoja1!$A$1:$C$12,3,FALSE)</f>
        <v>emma.ticonipa@economiayfinanzas.gob.bo</v>
      </c>
    </row>
    <row r="256" spans="1:5">
      <c r="A256" s="282">
        <v>1235</v>
      </c>
      <c r="B256" s="283" t="s">
        <v>262</v>
      </c>
      <c r="C256" s="374" t="str">
        <f>+VLOOKUP($A256,[3]DISTRIBUCIÓN!$A$8:$G$540,5,FALSE)</f>
        <v>Emma Ticonipa</v>
      </c>
      <c r="D256" s="374" t="str">
        <f>+VLOOKUP(C256,[2]Hoja1!$A$1:$C$12,2,FALSE)</f>
        <v>2183333 - 1635</v>
      </c>
      <c r="E256" s="382" t="str">
        <f>+VLOOKUP(C256,[2]Hoja1!$A$1:$C$12,3,FALSE)</f>
        <v>emma.ticonipa@economiayfinanzas.gob.bo</v>
      </c>
    </row>
    <row r="257" spans="1:5">
      <c r="A257" s="282">
        <v>1236</v>
      </c>
      <c r="B257" s="283" t="s">
        <v>263</v>
      </c>
      <c r="C257" s="374" t="str">
        <f>+VLOOKUP($A257,[3]DISTRIBUCIÓN!$A$8:$G$540,5,FALSE)</f>
        <v>Emma Ticonipa</v>
      </c>
      <c r="D257" s="374" t="str">
        <f>+VLOOKUP(C257,[2]Hoja1!$A$1:$C$12,2,FALSE)</f>
        <v>2183333 - 1635</v>
      </c>
      <c r="E257" s="382" t="str">
        <f>+VLOOKUP(C257,[2]Hoja1!$A$1:$C$12,3,FALSE)</f>
        <v>emma.ticonipa@economiayfinanzas.gob.bo</v>
      </c>
    </row>
    <row r="258" spans="1:5">
      <c r="A258" s="282">
        <v>1237</v>
      </c>
      <c r="B258" s="283" t="s">
        <v>264</v>
      </c>
      <c r="C258" s="374" t="str">
        <f>+VLOOKUP($A258,[3]DISTRIBUCIÓN!$A$8:$G$540,5,FALSE)</f>
        <v>Emma Ticonipa</v>
      </c>
      <c r="D258" s="374" t="str">
        <f>+VLOOKUP(C258,[2]Hoja1!$A$1:$C$12,2,FALSE)</f>
        <v>2183333 - 1635</v>
      </c>
      <c r="E258" s="382" t="str">
        <f>+VLOOKUP(C258,[2]Hoja1!$A$1:$C$12,3,FALSE)</f>
        <v>emma.ticonipa@economiayfinanzas.gob.bo</v>
      </c>
    </row>
    <row r="259" spans="1:5">
      <c r="A259" s="282">
        <v>1238</v>
      </c>
      <c r="B259" s="283" t="s">
        <v>265</v>
      </c>
      <c r="C259" s="374" t="str">
        <f>+VLOOKUP($A259,[3]DISTRIBUCIÓN!$A$8:$G$540,5,FALSE)</f>
        <v>Emma Ticonipa</v>
      </c>
      <c r="D259" s="374" t="str">
        <f>+VLOOKUP(C259,[2]Hoja1!$A$1:$C$12,2,FALSE)</f>
        <v>2183333 - 1635</v>
      </c>
      <c r="E259" s="382" t="str">
        <f>+VLOOKUP(C259,[2]Hoja1!$A$1:$C$12,3,FALSE)</f>
        <v>emma.ticonipa@economiayfinanzas.gob.bo</v>
      </c>
    </row>
    <row r="260" spans="1:5">
      <c r="A260" s="282">
        <v>1239</v>
      </c>
      <c r="B260" s="283" t="s">
        <v>266</v>
      </c>
      <c r="C260" s="374" t="str">
        <f>+VLOOKUP($A260,[3]DISTRIBUCIÓN!$A$8:$G$540,5,FALSE)</f>
        <v>Emma Ticonipa</v>
      </c>
      <c r="D260" s="374" t="str">
        <f>+VLOOKUP(C260,[2]Hoja1!$A$1:$C$12,2,FALSE)</f>
        <v>2183333 - 1635</v>
      </c>
      <c r="E260" s="382" t="str">
        <f>+VLOOKUP(C260,[2]Hoja1!$A$1:$C$12,3,FALSE)</f>
        <v>emma.ticonipa@economiayfinanzas.gob.bo</v>
      </c>
    </row>
    <row r="261" spans="1:5">
      <c r="A261" s="282">
        <v>1240</v>
      </c>
      <c r="B261" s="283" t="s">
        <v>267</v>
      </c>
      <c r="C261" s="374" t="str">
        <f>+VLOOKUP($A261,[3]DISTRIBUCIÓN!$A$8:$G$540,5,FALSE)</f>
        <v>Emma Ticonipa</v>
      </c>
      <c r="D261" s="374" t="str">
        <f>+VLOOKUP(C261,[2]Hoja1!$A$1:$C$12,2,FALSE)</f>
        <v>2183333 - 1635</v>
      </c>
      <c r="E261" s="382" t="str">
        <f>+VLOOKUP(C261,[2]Hoja1!$A$1:$C$12,3,FALSE)</f>
        <v>emma.ticonipa@economiayfinanzas.gob.bo</v>
      </c>
    </row>
    <row r="262" spans="1:5">
      <c r="A262" s="282">
        <v>1241</v>
      </c>
      <c r="B262" s="283" t="s">
        <v>268</v>
      </c>
      <c r="C262" s="374" t="str">
        <f>+VLOOKUP($A262,[3]DISTRIBUCIÓN!$A$8:$G$540,5,FALSE)</f>
        <v>Emma Ticonipa</v>
      </c>
      <c r="D262" s="374" t="str">
        <f>+VLOOKUP(C262,[2]Hoja1!$A$1:$C$12,2,FALSE)</f>
        <v>2183333 - 1635</v>
      </c>
      <c r="E262" s="382" t="str">
        <f>+VLOOKUP(C262,[2]Hoja1!$A$1:$C$12,3,FALSE)</f>
        <v>emma.ticonipa@economiayfinanzas.gob.bo</v>
      </c>
    </row>
    <row r="263" spans="1:5">
      <c r="A263" s="282">
        <v>1242</v>
      </c>
      <c r="B263" s="283" t="s">
        <v>269</v>
      </c>
      <c r="C263" s="374" t="str">
        <f>+VLOOKUP($A263,[3]DISTRIBUCIÓN!$A$8:$G$540,5,FALSE)</f>
        <v>Emma Ticonipa</v>
      </c>
      <c r="D263" s="374" t="str">
        <f>+VLOOKUP(C263,[2]Hoja1!$A$1:$C$12,2,FALSE)</f>
        <v>2183333 - 1635</v>
      </c>
      <c r="E263" s="382" t="str">
        <f>+VLOOKUP(C263,[2]Hoja1!$A$1:$C$12,3,FALSE)</f>
        <v>emma.ticonipa@economiayfinanzas.gob.bo</v>
      </c>
    </row>
    <row r="264" spans="1:5">
      <c r="A264" s="282">
        <v>1243</v>
      </c>
      <c r="B264" s="283" t="s">
        <v>270</v>
      </c>
      <c r="C264" s="374" t="str">
        <f>+VLOOKUP($A264,[3]DISTRIBUCIÓN!$A$8:$G$540,5,FALSE)</f>
        <v>Emma Ticonipa</v>
      </c>
      <c r="D264" s="374" t="str">
        <f>+VLOOKUP(C264,[2]Hoja1!$A$1:$C$12,2,FALSE)</f>
        <v>2183333 - 1635</v>
      </c>
      <c r="E264" s="382" t="str">
        <f>+VLOOKUP(C264,[2]Hoja1!$A$1:$C$12,3,FALSE)</f>
        <v>emma.ticonipa@economiayfinanzas.gob.bo</v>
      </c>
    </row>
    <row r="265" spans="1:5">
      <c r="A265" s="282">
        <v>1244</v>
      </c>
      <c r="B265" s="283" t="s">
        <v>271</v>
      </c>
      <c r="C265" s="374" t="str">
        <f>+VLOOKUP($A265,[3]DISTRIBUCIÓN!$A$8:$G$540,5,FALSE)</f>
        <v>Emma Ticonipa</v>
      </c>
      <c r="D265" s="374" t="str">
        <f>+VLOOKUP(C265,[2]Hoja1!$A$1:$C$12,2,FALSE)</f>
        <v>2183333 - 1635</v>
      </c>
      <c r="E265" s="382" t="str">
        <f>+VLOOKUP(C265,[2]Hoja1!$A$1:$C$12,3,FALSE)</f>
        <v>emma.ticonipa@economiayfinanzas.gob.bo</v>
      </c>
    </row>
    <row r="266" spans="1:5">
      <c r="A266" s="282">
        <v>1245</v>
      </c>
      <c r="B266" s="283" t="s">
        <v>272</v>
      </c>
      <c r="C266" s="374" t="str">
        <f>+VLOOKUP($A266,[3]DISTRIBUCIÓN!$A$8:$G$540,5,FALSE)</f>
        <v>Emma Ticonipa</v>
      </c>
      <c r="D266" s="374" t="str">
        <f>+VLOOKUP(C266,[2]Hoja1!$A$1:$C$12,2,FALSE)</f>
        <v>2183333 - 1635</v>
      </c>
      <c r="E266" s="382" t="str">
        <f>+VLOOKUP(C266,[2]Hoja1!$A$1:$C$12,3,FALSE)</f>
        <v>emma.ticonipa@economiayfinanzas.gob.bo</v>
      </c>
    </row>
    <row r="267" spans="1:5">
      <c r="A267" s="282">
        <v>1246</v>
      </c>
      <c r="B267" s="283" t="s">
        <v>273</v>
      </c>
      <c r="C267" s="374" t="str">
        <f>+VLOOKUP($A267,[3]DISTRIBUCIÓN!$A$8:$G$540,5,FALSE)</f>
        <v>Emma Ticonipa</v>
      </c>
      <c r="D267" s="374" t="str">
        <f>+VLOOKUP(C267,[2]Hoja1!$A$1:$C$12,2,FALSE)</f>
        <v>2183333 - 1635</v>
      </c>
      <c r="E267" s="382" t="str">
        <f>+VLOOKUP(C267,[2]Hoja1!$A$1:$C$12,3,FALSE)</f>
        <v>emma.ticonipa@economiayfinanzas.gob.bo</v>
      </c>
    </row>
    <row r="268" spans="1:5">
      <c r="A268" s="282">
        <v>1247</v>
      </c>
      <c r="B268" s="283" t="s">
        <v>274</v>
      </c>
      <c r="C268" s="374" t="str">
        <f>+VLOOKUP($A268,[3]DISTRIBUCIÓN!$A$8:$G$540,5,FALSE)</f>
        <v>Emma Ticonipa</v>
      </c>
      <c r="D268" s="374" t="str">
        <f>+VLOOKUP(C268,[2]Hoja1!$A$1:$C$12,2,FALSE)</f>
        <v>2183333 - 1635</v>
      </c>
      <c r="E268" s="382" t="str">
        <f>+VLOOKUP(C268,[2]Hoja1!$A$1:$C$12,3,FALSE)</f>
        <v>emma.ticonipa@economiayfinanzas.gob.bo</v>
      </c>
    </row>
    <row r="269" spans="1:5">
      <c r="A269" s="282">
        <v>1248</v>
      </c>
      <c r="B269" s="283" t="s">
        <v>275</v>
      </c>
      <c r="C269" s="374" t="str">
        <f>+VLOOKUP($A269,[3]DISTRIBUCIÓN!$A$8:$G$540,5,FALSE)</f>
        <v>Emma Ticonipa</v>
      </c>
      <c r="D269" s="374" t="str">
        <f>+VLOOKUP(C269,[2]Hoja1!$A$1:$C$12,2,FALSE)</f>
        <v>2183333 - 1635</v>
      </c>
      <c r="E269" s="382" t="str">
        <f>+VLOOKUP(C269,[2]Hoja1!$A$1:$C$12,3,FALSE)</f>
        <v>emma.ticonipa@economiayfinanzas.gob.bo</v>
      </c>
    </row>
    <row r="270" spans="1:5">
      <c r="A270" s="282">
        <v>1249</v>
      </c>
      <c r="B270" s="283" t="s">
        <v>276</v>
      </c>
      <c r="C270" s="374" t="str">
        <f>+VLOOKUP($A270,[3]DISTRIBUCIÓN!$A$8:$G$540,5,FALSE)</f>
        <v>Emma Ticonipa</v>
      </c>
      <c r="D270" s="374" t="str">
        <f>+VLOOKUP(C270,[2]Hoja1!$A$1:$C$12,2,FALSE)</f>
        <v>2183333 - 1635</v>
      </c>
      <c r="E270" s="382" t="str">
        <f>+VLOOKUP(C270,[2]Hoja1!$A$1:$C$12,3,FALSE)</f>
        <v>emma.ticonipa@economiayfinanzas.gob.bo</v>
      </c>
    </row>
    <row r="271" spans="1:5">
      <c r="A271" s="282">
        <v>1250</v>
      </c>
      <c r="B271" s="283" t="s">
        <v>277</v>
      </c>
      <c r="C271" s="374" t="str">
        <f>+VLOOKUP($A271,[3]DISTRIBUCIÓN!$A$8:$G$540,5,FALSE)</f>
        <v>Emma Ticonipa</v>
      </c>
      <c r="D271" s="374" t="str">
        <f>+VLOOKUP(C271,[2]Hoja1!$A$1:$C$12,2,FALSE)</f>
        <v>2183333 - 1635</v>
      </c>
      <c r="E271" s="382" t="str">
        <f>+VLOOKUP(C271,[2]Hoja1!$A$1:$C$12,3,FALSE)</f>
        <v>emma.ticonipa@economiayfinanzas.gob.bo</v>
      </c>
    </row>
    <row r="272" spans="1:5">
      <c r="A272" s="282">
        <v>1251</v>
      </c>
      <c r="B272" s="283" t="s">
        <v>278</v>
      </c>
      <c r="C272" s="374" t="str">
        <f>+VLOOKUP($A272,[3]DISTRIBUCIÓN!$A$8:$G$540,5,FALSE)</f>
        <v>Emma Ticonipa</v>
      </c>
      <c r="D272" s="374" t="str">
        <f>+VLOOKUP(C272,[2]Hoja1!$A$1:$C$12,2,FALSE)</f>
        <v>2183333 - 1635</v>
      </c>
      <c r="E272" s="382" t="str">
        <f>+VLOOKUP(C272,[2]Hoja1!$A$1:$C$12,3,FALSE)</f>
        <v>emma.ticonipa@economiayfinanzas.gob.bo</v>
      </c>
    </row>
    <row r="273" spans="1:5">
      <c r="A273" s="282">
        <v>1252</v>
      </c>
      <c r="B273" s="283" t="s">
        <v>279</v>
      </c>
      <c r="C273" s="374" t="str">
        <f>+VLOOKUP($A273,[3]DISTRIBUCIÓN!$A$8:$G$540,5,FALSE)</f>
        <v>Emma Ticonipa</v>
      </c>
      <c r="D273" s="374" t="str">
        <f>+VLOOKUP(C273,[2]Hoja1!$A$1:$C$12,2,FALSE)</f>
        <v>2183333 - 1635</v>
      </c>
      <c r="E273" s="382" t="str">
        <f>+VLOOKUP(C273,[2]Hoja1!$A$1:$C$12,3,FALSE)</f>
        <v>emma.ticonipa@economiayfinanzas.gob.bo</v>
      </c>
    </row>
    <row r="274" spans="1:5">
      <c r="A274" s="282">
        <v>1253</v>
      </c>
      <c r="B274" s="283" t="s">
        <v>280</v>
      </c>
      <c r="C274" s="374" t="str">
        <f>+VLOOKUP($A274,[3]DISTRIBUCIÓN!$A$8:$G$540,5,FALSE)</f>
        <v>Emma Ticonipa</v>
      </c>
      <c r="D274" s="374" t="str">
        <f>+VLOOKUP(C274,[2]Hoja1!$A$1:$C$12,2,FALSE)</f>
        <v>2183333 - 1635</v>
      </c>
      <c r="E274" s="382" t="str">
        <f>+VLOOKUP(C274,[2]Hoja1!$A$1:$C$12,3,FALSE)</f>
        <v>emma.ticonipa@economiayfinanzas.gob.bo</v>
      </c>
    </row>
    <row r="275" spans="1:5">
      <c r="A275" s="282">
        <v>1254</v>
      </c>
      <c r="B275" s="283" t="s">
        <v>281</v>
      </c>
      <c r="C275" s="374" t="str">
        <f>+VLOOKUP($A275,[3]DISTRIBUCIÓN!$A$8:$G$540,5,FALSE)</f>
        <v>Emma Ticonipa</v>
      </c>
      <c r="D275" s="374" t="str">
        <f>+VLOOKUP(C275,[2]Hoja1!$A$1:$C$12,2,FALSE)</f>
        <v>2183333 - 1635</v>
      </c>
      <c r="E275" s="382" t="str">
        <f>+VLOOKUP(C275,[2]Hoja1!$A$1:$C$12,3,FALSE)</f>
        <v>emma.ticonipa@economiayfinanzas.gob.bo</v>
      </c>
    </row>
    <row r="276" spans="1:5">
      <c r="A276" s="282">
        <v>1255</v>
      </c>
      <c r="B276" s="283" t="s">
        <v>282</v>
      </c>
      <c r="C276" s="374" t="str">
        <f>+VLOOKUP($A276,[3]DISTRIBUCIÓN!$A$8:$G$540,5,FALSE)</f>
        <v>Emma Ticonipa</v>
      </c>
      <c r="D276" s="374" t="str">
        <f>+VLOOKUP(C276,[2]Hoja1!$A$1:$C$12,2,FALSE)</f>
        <v>2183333 - 1635</v>
      </c>
      <c r="E276" s="382" t="str">
        <f>+VLOOKUP(C276,[2]Hoja1!$A$1:$C$12,3,FALSE)</f>
        <v>emma.ticonipa@economiayfinanzas.gob.bo</v>
      </c>
    </row>
    <row r="277" spans="1:5">
      <c r="A277" s="282">
        <v>1256</v>
      </c>
      <c r="B277" s="283" t="s">
        <v>283</v>
      </c>
      <c r="C277" s="374" t="str">
        <f>+VLOOKUP($A277,[3]DISTRIBUCIÓN!$A$8:$G$540,5,FALSE)</f>
        <v>Emma Ticonipa</v>
      </c>
      <c r="D277" s="374" t="str">
        <f>+VLOOKUP(C277,[2]Hoja1!$A$1:$C$12,2,FALSE)</f>
        <v>2183333 - 1635</v>
      </c>
      <c r="E277" s="382" t="str">
        <f>+VLOOKUP(C277,[2]Hoja1!$A$1:$C$12,3,FALSE)</f>
        <v>emma.ticonipa@economiayfinanzas.gob.bo</v>
      </c>
    </row>
    <row r="278" spans="1:5">
      <c r="A278" s="282">
        <v>1257</v>
      </c>
      <c r="B278" s="283" t="s">
        <v>284</v>
      </c>
      <c r="C278" s="374" t="str">
        <f>+VLOOKUP($A278,[3]DISTRIBUCIÓN!$A$8:$G$540,5,FALSE)</f>
        <v>Emma Ticonipa</v>
      </c>
      <c r="D278" s="374" t="str">
        <f>+VLOOKUP(C278,[2]Hoja1!$A$1:$C$12,2,FALSE)</f>
        <v>2183333 - 1635</v>
      </c>
      <c r="E278" s="382" t="str">
        <f>+VLOOKUP(C278,[2]Hoja1!$A$1:$C$12,3,FALSE)</f>
        <v>emma.ticonipa@economiayfinanzas.gob.bo</v>
      </c>
    </row>
    <row r="279" spans="1:5">
      <c r="A279" s="282">
        <v>1258</v>
      </c>
      <c r="B279" s="283" t="s">
        <v>285</v>
      </c>
      <c r="C279" s="374" t="str">
        <f>+VLOOKUP($A279,[3]DISTRIBUCIÓN!$A$8:$G$540,5,FALSE)</f>
        <v>Emma Ticonipa</v>
      </c>
      <c r="D279" s="374" t="str">
        <f>+VLOOKUP(C279,[2]Hoja1!$A$1:$C$12,2,FALSE)</f>
        <v>2183333 - 1635</v>
      </c>
      <c r="E279" s="382" t="str">
        <f>+VLOOKUP(C279,[2]Hoja1!$A$1:$C$12,3,FALSE)</f>
        <v>emma.ticonipa@economiayfinanzas.gob.bo</v>
      </c>
    </row>
    <row r="280" spans="1:5">
      <c r="A280" s="282">
        <v>1259</v>
      </c>
      <c r="B280" s="283" t="s">
        <v>286</v>
      </c>
      <c r="C280" s="374" t="str">
        <f>+VLOOKUP($A280,[3]DISTRIBUCIÓN!$A$8:$G$540,5,FALSE)</f>
        <v>Emma Ticonipa</v>
      </c>
      <c r="D280" s="374" t="str">
        <f>+VLOOKUP(C280,[2]Hoja1!$A$1:$C$12,2,FALSE)</f>
        <v>2183333 - 1635</v>
      </c>
      <c r="E280" s="382" t="str">
        <f>+VLOOKUP(C280,[2]Hoja1!$A$1:$C$12,3,FALSE)</f>
        <v>emma.ticonipa@economiayfinanzas.gob.bo</v>
      </c>
    </row>
    <row r="281" spans="1:5">
      <c r="A281" s="282">
        <v>1260</v>
      </c>
      <c r="B281" s="283" t="s">
        <v>287</v>
      </c>
      <c r="C281" s="374" t="str">
        <f>+VLOOKUP($A281,[3]DISTRIBUCIÓN!$A$8:$G$540,5,FALSE)</f>
        <v>Emma Ticonipa</v>
      </c>
      <c r="D281" s="374" t="str">
        <f>+VLOOKUP(C281,[2]Hoja1!$A$1:$C$12,2,FALSE)</f>
        <v>2183333 - 1635</v>
      </c>
      <c r="E281" s="382" t="str">
        <f>+VLOOKUP(C281,[2]Hoja1!$A$1:$C$12,3,FALSE)</f>
        <v>emma.ticonipa@economiayfinanzas.gob.bo</v>
      </c>
    </row>
    <row r="282" spans="1:5">
      <c r="A282" s="282">
        <v>1261</v>
      </c>
      <c r="B282" s="283" t="s">
        <v>288</v>
      </c>
      <c r="C282" s="374" t="str">
        <f>+VLOOKUP($A282,[3]DISTRIBUCIÓN!$A$8:$G$540,5,FALSE)</f>
        <v>Emma Ticonipa</v>
      </c>
      <c r="D282" s="374" t="str">
        <f>+VLOOKUP(C282,[2]Hoja1!$A$1:$C$12,2,FALSE)</f>
        <v>2183333 - 1635</v>
      </c>
      <c r="E282" s="382" t="str">
        <f>+VLOOKUP(C282,[2]Hoja1!$A$1:$C$12,3,FALSE)</f>
        <v>emma.ticonipa@economiayfinanzas.gob.bo</v>
      </c>
    </row>
    <row r="283" spans="1:5">
      <c r="A283" s="282">
        <v>1262</v>
      </c>
      <c r="B283" s="283" t="s">
        <v>289</v>
      </c>
      <c r="C283" s="374" t="str">
        <f>+VLOOKUP($A283,[3]DISTRIBUCIÓN!$A$8:$G$540,5,FALSE)</f>
        <v>Emma Ticonipa</v>
      </c>
      <c r="D283" s="374" t="str">
        <f>+VLOOKUP(C283,[2]Hoja1!$A$1:$C$12,2,FALSE)</f>
        <v>2183333 - 1635</v>
      </c>
      <c r="E283" s="382" t="str">
        <f>+VLOOKUP(C283,[2]Hoja1!$A$1:$C$12,3,FALSE)</f>
        <v>emma.ticonipa@economiayfinanzas.gob.bo</v>
      </c>
    </row>
    <row r="284" spans="1:5">
      <c r="A284" s="282">
        <v>1263</v>
      </c>
      <c r="B284" s="283" t="s">
        <v>290</v>
      </c>
      <c r="C284" s="374" t="str">
        <f>+VLOOKUP($A284,[3]DISTRIBUCIÓN!$A$8:$G$540,5,FALSE)</f>
        <v>Emma Ticonipa</v>
      </c>
      <c r="D284" s="374" t="str">
        <f>+VLOOKUP(C284,[2]Hoja1!$A$1:$C$12,2,FALSE)</f>
        <v>2183333 - 1635</v>
      </c>
      <c r="E284" s="382" t="str">
        <f>+VLOOKUP(C284,[2]Hoja1!$A$1:$C$12,3,FALSE)</f>
        <v>emma.ticonipa@economiayfinanzas.gob.bo</v>
      </c>
    </row>
    <row r="285" spans="1:5">
      <c r="A285" s="282">
        <v>1264</v>
      </c>
      <c r="B285" s="283" t="s">
        <v>291</v>
      </c>
      <c r="C285" s="374" t="str">
        <f>+VLOOKUP($A285,[3]DISTRIBUCIÓN!$A$8:$G$540,5,FALSE)</f>
        <v>Emma Ticonipa</v>
      </c>
      <c r="D285" s="374" t="str">
        <f>+VLOOKUP(C285,[2]Hoja1!$A$1:$C$12,2,FALSE)</f>
        <v>2183333 - 1635</v>
      </c>
      <c r="E285" s="382" t="str">
        <f>+VLOOKUP(C285,[2]Hoja1!$A$1:$C$12,3,FALSE)</f>
        <v>emma.ticonipa@economiayfinanzas.gob.bo</v>
      </c>
    </row>
    <row r="286" spans="1:5">
      <c r="A286" s="282">
        <v>1265</v>
      </c>
      <c r="B286" s="283" t="s">
        <v>292</v>
      </c>
      <c r="C286" s="374" t="str">
        <f>+VLOOKUP($A286,[3]DISTRIBUCIÓN!$A$8:$G$540,5,FALSE)</f>
        <v>Emma Ticonipa</v>
      </c>
      <c r="D286" s="374" t="str">
        <f>+VLOOKUP(C286,[2]Hoja1!$A$1:$C$12,2,FALSE)</f>
        <v>2183333 - 1635</v>
      </c>
      <c r="E286" s="382" t="str">
        <f>+VLOOKUP(C286,[2]Hoja1!$A$1:$C$12,3,FALSE)</f>
        <v>emma.ticonipa@economiayfinanzas.gob.bo</v>
      </c>
    </row>
    <row r="287" spans="1:5">
      <c r="A287" s="282">
        <v>1266</v>
      </c>
      <c r="B287" s="283" t="s">
        <v>293</v>
      </c>
      <c r="C287" s="374" t="str">
        <f>+VLOOKUP($A287,[3]DISTRIBUCIÓN!$A$8:$G$540,5,FALSE)</f>
        <v>Emma Ticonipa</v>
      </c>
      <c r="D287" s="374" t="str">
        <f>+VLOOKUP(C287,[2]Hoja1!$A$1:$C$12,2,FALSE)</f>
        <v>2183333 - 1635</v>
      </c>
      <c r="E287" s="382" t="str">
        <f>+VLOOKUP(C287,[2]Hoja1!$A$1:$C$12,3,FALSE)</f>
        <v>emma.ticonipa@economiayfinanzas.gob.bo</v>
      </c>
    </row>
    <row r="288" spans="1:5">
      <c r="A288" s="282">
        <v>1267</v>
      </c>
      <c r="B288" s="283" t="s">
        <v>294</v>
      </c>
      <c r="C288" s="374" t="str">
        <f>+VLOOKUP($A288,[3]DISTRIBUCIÓN!$A$8:$G$540,5,FALSE)</f>
        <v>Emma Ticonipa</v>
      </c>
      <c r="D288" s="374" t="str">
        <f>+VLOOKUP(C288,[2]Hoja1!$A$1:$C$12,2,FALSE)</f>
        <v>2183333 - 1635</v>
      </c>
      <c r="E288" s="382" t="str">
        <f>+VLOOKUP(C288,[2]Hoja1!$A$1:$C$12,3,FALSE)</f>
        <v>emma.ticonipa@economiayfinanzas.gob.bo</v>
      </c>
    </row>
    <row r="289" spans="1:5">
      <c r="A289" s="282">
        <v>1268</v>
      </c>
      <c r="B289" s="283" t="s">
        <v>295</v>
      </c>
      <c r="C289" s="374" t="str">
        <f>+VLOOKUP($A289,[3]DISTRIBUCIÓN!$A$8:$G$540,5,FALSE)</f>
        <v>Emma Ticonipa</v>
      </c>
      <c r="D289" s="374" t="str">
        <f>+VLOOKUP(C289,[2]Hoja1!$A$1:$C$12,2,FALSE)</f>
        <v>2183333 - 1635</v>
      </c>
      <c r="E289" s="382" t="str">
        <f>+VLOOKUP(C289,[2]Hoja1!$A$1:$C$12,3,FALSE)</f>
        <v>emma.ticonipa@economiayfinanzas.gob.bo</v>
      </c>
    </row>
    <row r="290" spans="1:5">
      <c r="A290" s="282">
        <v>1269</v>
      </c>
      <c r="B290" s="283" t="s">
        <v>296</v>
      </c>
      <c r="C290" s="374" t="str">
        <f>+VLOOKUP($A290,[3]DISTRIBUCIÓN!$A$8:$G$540,5,FALSE)</f>
        <v>Emma Ticonipa</v>
      </c>
      <c r="D290" s="374" t="str">
        <f>+VLOOKUP(C290,[2]Hoja1!$A$1:$C$12,2,FALSE)</f>
        <v>2183333 - 1635</v>
      </c>
      <c r="E290" s="382" t="str">
        <f>+VLOOKUP(C290,[2]Hoja1!$A$1:$C$12,3,FALSE)</f>
        <v>emma.ticonipa@economiayfinanzas.gob.bo</v>
      </c>
    </row>
    <row r="291" spans="1:5">
      <c r="A291" s="282">
        <v>1270</v>
      </c>
      <c r="B291" s="283" t="s">
        <v>297</v>
      </c>
      <c r="C291" s="374" t="str">
        <f>+VLOOKUP($A291,[3]DISTRIBUCIÓN!$A$8:$G$540,5,FALSE)</f>
        <v>Emma Ticonipa</v>
      </c>
      <c r="D291" s="374" t="str">
        <f>+VLOOKUP(C291,[2]Hoja1!$A$1:$C$12,2,FALSE)</f>
        <v>2183333 - 1635</v>
      </c>
      <c r="E291" s="382" t="str">
        <f>+VLOOKUP(C291,[2]Hoja1!$A$1:$C$12,3,FALSE)</f>
        <v>emma.ticonipa@economiayfinanzas.gob.bo</v>
      </c>
    </row>
    <row r="292" spans="1:5">
      <c r="A292" s="282">
        <v>1271</v>
      </c>
      <c r="B292" s="283" t="s">
        <v>298</v>
      </c>
      <c r="C292" s="374" t="str">
        <f>+VLOOKUP($A292,[3]DISTRIBUCIÓN!$A$8:$G$540,5,FALSE)</f>
        <v>Emma Ticonipa</v>
      </c>
      <c r="D292" s="374" t="str">
        <f>+VLOOKUP(C292,[2]Hoja1!$A$1:$C$12,2,FALSE)</f>
        <v>2183333 - 1635</v>
      </c>
      <c r="E292" s="382" t="str">
        <f>+VLOOKUP(C292,[2]Hoja1!$A$1:$C$12,3,FALSE)</f>
        <v>emma.ticonipa@economiayfinanzas.gob.bo</v>
      </c>
    </row>
    <row r="293" spans="1:5">
      <c r="A293" s="282">
        <v>1272</v>
      </c>
      <c r="B293" s="283" t="s">
        <v>299</v>
      </c>
      <c r="C293" s="374" t="str">
        <f>+VLOOKUP($A293,[3]DISTRIBUCIÓN!$A$8:$G$540,5,FALSE)</f>
        <v>Emma Ticonipa</v>
      </c>
      <c r="D293" s="374" t="str">
        <f>+VLOOKUP(C293,[2]Hoja1!$A$1:$C$12,2,FALSE)</f>
        <v>2183333 - 1635</v>
      </c>
      <c r="E293" s="382" t="str">
        <f>+VLOOKUP(C293,[2]Hoja1!$A$1:$C$12,3,FALSE)</f>
        <v>emma.ticonipa@economiayfinanzas.gob.bo</v>
      </c>
    </row>
    <row r="294" spans="1:5">
      <c r="A294" s="282">
        <v>1273</v>
      </c>
      <c r="B294" s="283" t="s">
        <v>300</v>
      </c>
      <c r="C294" s="374" t="str">
        <f>+VLOOKUP($A294,[3]DISTRIBUCIÓN!$A$8:$G$540,5,FALSE)</f>
        <v>Emma Ticonipa</v>
      </c>
      <c r="D294" s="374" t="str">
        <f>+VLOOKUP(C294,[2]Hoja1!$A$1:$C$12,2,FALSE)</f>
        <v>2183333 - 1635</v>
      </c>
      <c r="E294" s="382" t="str">
        <f>+VLOOKUP(C294,[2]Hoja1!$A$1:$C$12,3,FALSE)</f>
        <v>emma.ticonipa@economiayfinanzas.gob.bo</v>
      </c>
    </row>
    <row r="295" spans="1:5">
      <c r="A295" s="282">
        <v>1274</v>
      </c>
      <c r="B295" s="283" t="s">
        <v>301</v>
      </c>
      <c r="C295" s="374" t="str">
        <f>+VLOOKUP($A295,[3]DISTRIBUCIÓN!$A$8:$G$540,5,FALSE)</f>
        <v>Emma Ticonipa</v>
      </c>
      <c r="D295" s="374" t="str">
        <f>+VLOOKUP(C295,[2]Hoja1!$A$1:$C$12,2,FALSE)</f>
        <v>2183333 - 1635</v>
      </c>
      <c r="E295" s="382" t="str">
        <f>+VLOOKUP(C295,[2]Hoja1!$A$1:$C$12,3,FALSE)</f>
        <v>emma.ticonipa@economiayfinanzas.gob.bo</v>
      </c>
    </row>
    <row r="296" spans="1:5">
      <c r="A296" s="282">
        <v>1275</v>
      </c>
      <c r="B296" s="283" t="s">
        <v>302</v>
      </c>
      <c r="C296" s="374" t="str">
        <f>+VLOOKUP($A296,[3]DISTRIBUCIÓN!$A$8:$G$540,5,FALSE)</f>
        <v>Emma Ticonipa</v>
      </c>
      <c r="D296" s="374" t="str">
        <f>+VLOOKUP(C296,[2]Hoja1!$A$1:$C$12,2,FALSE)</f>
        <v>2183333 - 1635</v>
      </c>
      <c r="E296" s="382" t="str">
        <f>+VLOOKUP(C296,[2]Hoja1!$A$1:$C$12,3,FALSE)</f>
        <v>emma.ticonipa@economiayfinanzas.gob.bo</v>
      </c>
    </row>
    <row r="297" spans="1:5">
      <c r="A297" s="282">
        <v>1276</v>
      </c>
      <c r="B297" s="283" t="s">
        <v>303</v>
      </c>
      <c r="C297" s="374" t="str">
        <f>+VLOOKUP($A297,[3]DISTRIBUCIÓN!$A$8:$G$540,5,FALSE)</f>
        <v>Emma Ticonipa</v>
      </c>
      <c r="D297" s="374" t="str">
        <f>+VLOOKUP(C297,[2]Hoja1!$A$1:$C$12,2,FALSE)</f>
        <v>2183333 - 1635</v>
      </c>
      <c r="E297" s="382" t="str">
        <f>+VLOOKUP(C297,[2]Hoja1!$A$1:$C$12,3,FALSE)</f>
        <v>emma.ticonipa@economiayfinanzas.gob.bo</v>
      </c>
    </row>
    <row r="298" spans="1:5">
      <c r="A298" s="282">
        <v>1277</v>
      </c>
      <c r="B298" s="283" t="s">
        <v>304</v>
      </c>
      <c r="C298" s="374" t="str">
        <f>+VLOOKUP($A298,[3]DISTRIBUCIÓN!$A$8:$G$540,5,FALSE)</f>
        <v>Emma Ticonipa</v>
      </c>
      <c r="D298" s="374" t="str">
        <f>+VLOOKUP(C298,[2]Hoja1!$A$1:$C$12,2,FALSE)</f>
        <v>2183333 - 1635</v>
      </c>
      <c r="E298" s="382" t="str">
        <f>+VLOOKUP(C298,[2]Hoja1!$A$1:$C$12,3,FALSE)</f>
        <v>emma.ticonipa@economiayfinanzas.gob.bo</v>
      </c>
    </row>
    <row r="299" spans="1:5">
      <c r="A299" s="282">
        <v>1278</v>
      </c>
      <c r="B299" s="283" t="s">
        <v>305</v>
      </c>
      <c r="C299" s="374" t="str">
        <f>+VLOOKUP($A299,[3]DISTRIBUCIÓN!$A$8:$G$540,5,FALSE)</f>
        <v>Emma Ticonipa</v>
      </c>
      <c r="D299" s="374" t="str">
        <f>+VLOOKUP(C299,[2]Hoja1!$A$1:$C$12,2,FALSE)</f>
        <v>2183333 - 1635</v>
      </c>
      <c r="E299" s="382" t="str">
        <f>+VLOOKUP(C299,[2]Hoja1!$A$1:$C$12,3,FALSE)</f>
        <v>emma.ticonipa@economiayfinanzas.gob.bo</v>
      </c>
    </row>
    <row r="300" spans="1:5">
      <c r="A300" s="282">
        <v>1279</v>
      </c>
      <c r="B300" s="283" t="s">
        <v>306</v>
      </c>
      <c r="C300" s="374" t="str">
        <f>+VLOOKUP($A300,[3]DISTRIBUCIÓN!$A$8:$G$540,5,FALSE)</f>
        <v>Emma Ticonipa</v>
      </c>
      <c r="D300" s="374" t="str">
        <f>+VLOOKUP(C300,[2]Hoja1!$A$1:$C$12,2,FALSE)</f>
        <v>2183333 - 1635</v>
      </c>
      <c r="E300" s="382" t="str">
        <f>+VLOOKUP(C300,[2]Hoja1!$A$1:$C$12,3,FALSE)</f>
        <v>emma.ticonipa@economiayfinanzas.gob.bo</v>
      </c>
    </row>
    <row r="301" spans="1:5">
      <c r="A301" s="282">
        <v>1280</v>
      </c>
      <c r="B301" s="283" t="s">
        <v>307</v>
      </c>
      <c r="C301" s="374" t="str">
        <f>+VLOOKUP($A301,[3]DISTRIBUCIÓN!$A$8:$G$540,5,FALSE)</f>
        <v>Emma Ticonipa</v>
      </c>
      <c r="D301" s="374" t="str">
        <f>+VLOOKUP(C301,[2]Hoja1!$A$1:$C$12,2,FALSE)</f>
        <v>2183333 - 1635</v>
      </c>
      <c r="E301" s="382" t="str">
        <f>+VLOOKUP(C301,[2]Hoja1!$A$1:$C$12,3,FALSE)</f>
        <v>emma.ticonipa@economiayfinanzas.gob.bo</v>
      </c>
    </row>
    <row r="302" spans="1:5">
      <c r="A302" s="282">
        <v>1281</v>
      </c>
      <c r="B302" s="283" t="s">
        <v>308</v>
      </c>
      <c r="C302" s="374" t="str">
        <f>+VLOOKUP($A302,[3]DISTRIBUCIÓN!$A$8:$G$540,5,FALSE)</f>
        <v>Emma Ticonipa</v>
      </c>
      <c r="D302" s="374" t="str">
        <f>+VLOOKUP(C302,[2]Hoja1!$A$1:$C$12,2,FALSE)</f>
        <v>2183333 - 1635</v>
      </c>
      <c r="E302" s="382" t="str">
        <f>+VLOOKUP(C302,[2]Hoja1!$A$1:$C$12,3,FALSE)</f>
        <v>emma.ticonipa@economiayfinanzas.gob.bo</v>
      </c>
    </row>
    <row r="303" spans="1:5">
      <c r="A303" s="282">
        <v>1282</v>
      </c>
      <c r="B303" s="283" t="s">
        <v>309</v>
      </c>
      <c r="C303" s="374" t="str">
        <f>+VLOOKUP($A303,[3]DISTRIBUCIÓN!$A$8:$G$540,5,FALSE)</f>
        <v>Emma Ticonipa</v>
      </c>
      <c r="D303" s="374" t="str">
        <f>+VLOOKUP(C303,[2]Hoja1!$A$1:$C$12,2,FALSE)</f>
        <v>2183333 - 1635</v>
      </c>
      <c r="E303" s="382" t="str">
        <f>+VLOOKUP(C303,[2]Hoja1!$A$1:$C$12,3,FALSE)</f>
        <v>emma.ticonipa@economiayfinanzas.gob.bo</v>
      </c>
    </row>
    <row r="304" spans="1:5">
      <c r="A304" s="282">
        <v>1283</v>
      </c>
      <c r="B304" s="283" t="s">
        <v>310</v>
      </c>
      <c r="C304" s="374" t="str">
        <f>+VLOOKUP($A304,[3]DISTRIBUCIÓN!$A$8:$G$540,5,FALSE)</f>
        <v>Emma Ticonipa</v>
      </c>
      <c r="D304" s="374" t="str">
        <f>+VLOOKUP(C304,[2]Hoja1!$A$1:$C$12,2,FALSE)</f>
        <v>2183333 - 1635</v>
      </c>
      <c r="E304" s="382" t="str">
        <f>+VLOOKUP(C304,[2]Hoja1!$A$1:$C$12,3,FALSE)</f>
        <v>emma.ticonipa@economiayfinanzas.gob.bo</v>
      </c>
    </row>
    <row r="305" spans="1:5">
      <c r="A305" s="282">
        <v>1284</v>
      </c>
      <c r="B305" s="283" t="s">
        <v>311</v>
      </c>
      <c r="C305" s="374" t="str">
        <f>+VLOOKUP($A305,[3]DISTRIBUCIÓN!$A$8:$G$540,5,FALSE)</f>
        <v>Emma Ticonipa</v>
      </c>
      <c r="D305" s="374" t="str">
        <f>+VLOOKUP(C305,[2]Hoja1!$A$1:$C$12,2,FALSE)</f>
        <v>2183333 - 1635</v>
      </c>
      <c r="E305" s="382" t="str">
        <f>+VLOOKUP(C305,[2]Hoja1!$A$1:$C$12,3,FALSE)</f>
        <v>emma.ticonipa@economiayfinanzas.gob.bo</v>
      </c>
    </row>
    <row r="306" spans="1:5">
      <c r="A306" s="282">
        <v>1285</v>
      </c>
      <c r="B306" s="283" t="s">
        <v>312</v>
      </c>
      <c r="C306" s="374" t="str">
        <f>+VLOOKUP($A306,[3]DISTRIBUCIÓN!$A$8:$G$540,5,FALSE)</f>
        <v>Emma Ticonipa</v>
      </c>
      <c r="D306" s="374" t="str">
        <f>+VLOOKUP(C306,[2]Hoja1!$A$1:$C$12,2,FALSE)</f>
        <v>2183333 - 1635</v>
      </c>
      <c r="E306" s="382" t="str">
        <f>+VLOOKUP(C306,[2]Hoja1!$A$1:$C$12,3,FALSE)</f>
        <v>emma.ticonipa@economiayfinanzas.gob.bo</v>
      </c>
    </row>
    <row r="307" spans="1:5">
      <c r="A307" s="282">
        <v>1286</v>
      </c>
      <c r="B307" s="283" t="s">
        <v>313</v>
      </c>
      <c r="C307" s="374" t="str">
        <f>+VLOOKUP($A307,[3]DISTRIBUCIÓN!$A$8:$G$540,5,FALSE)</f>
        <v>Emma Ticonipa</v>
      </c>
      <c r="D307" s="374" t="str">
        <f>+VLOOKUP(C307,[2]Hoja1!$A$1:$C$12,2,FALSE)</f>
        <v>2183333 - 1635</v>
      </c>
      <c r="E307" s="382" t="str">
        <f>+VLOOKUP(C307,[2]Hoja1!$A$1:$C$12,3,FALSE)</f>
        <v>emma.ticonipa@economiayfinanzas.gob.bo</v>
      </c>
    </row>
    <row r="308" spans="1:5">
      <c r="A308" s="282">
        <v>1287</v>
      </c>
      <c r="B308" s="283" t="s">
        <v>314</v>
      </c>
      <c r="C308" s="374" t="str">
        <f>+VLOOKUP($A308,[3]DISTRIBUCIÓN!$A$8:$G$540,5,FALSE)</f>
        <v>Emma Ticonipa</v>
      </c>
      <c r="D308" s="374" t="str">
        <f>+VLOOKUP(C308,[2]Hoja1!$A$1:$C$12,2,FALSE)</f>
        <v>2183333 - 1635</v>
      </c>
      <c r="E308" s="382" t="str">
        <f>+VLOOKUP(C308,[2]Hoja1!$A$1:$C$12,3,FALSE)</f>
        <v>emma.ticonipa@economiayfinanzas.gob.bo</v>
      </c>
    </row>
    <row r="309" spans="1:5">
      <c r="A309" s="282">
        <v>1301</v>
      </c>
      <c r="B309" s="283" t="s">
        <v>315</v>
      </c>
      <c r="C309" s="374" t="str">
        <f>+VLOOKUP($A309,[3]DISTRIBUCIÓN!$A$8:$G$540,5,FALSE)</f>
        <v>Emma Ticonipa</v>
      </c>
      <c r="D309" s="374" t="str">
        <f>+VLOOKUP(C309,[2]Hoja1!$A$1:$C$12,2,FALSE)</f>
        <v>2183333 - 1635</v>
      </c>
      <c r="E309" s="382" t="str">
        <f>+VLOOKUP(C309,[2]Hoja1!$A$1:$C$12,3,FALSE)</f>
        <v>emma.ticonipa@economiayfinanzas.gob.bo</v>
      </c>
    </row>
    <row r="310" spans="1:5">
      <c r="A310" s="282">
        <v>1302</v>
      </c>
      <c r="B310" s="283" t="s">
        <v>316</v>
      </c>
      <c r="C310" s="374" t="str">
        <f>+VLOOKUP($A310,[3]DISTRIBUCIÓN!$A$8:$G$540,5,FALSE)</f>
        <v>Emma Ticonipa</v>
      </c>
      <c r="D310" s="374" t="str">
        <f>+VLOOKUP(C310,[2]Hoja1!$A$1:$C$12,2,FALSE)</f>
        <v>2183333 - 1635</v>
      </c>
      <c r="E310" s="382" t="str">
        <f>+VLOOKUP(C310,[2]Hoja1!$A$1:$C$12,3,FALSE)</f>
        <v>emma.ticonipa@economiayfinanzas.gob.bo</v>
      </c>
    </row>
    <row r="311" spans="1:5">
      <c r="A311" s="282">
        <v>1303</v>
      </c>
      <c r="B311" s="283" t="s">
        <v>317</v>
      </c>
      <c r="C311" s="374" t="str">
        <f>+VLOOKUP($A311,[3]DISTRIBUCIÓN!$A$8:$G$540,5,FALSE)</f>
        <v>Emma Ticonipa</v>
      </c>
      <c r="D311" s="374" t="str">
        <f>+VLOOKUP(C311,[2]Hoja1!$A$1:$C$12,2,FALSE)</f>
        <v>2183333 - 1635</v>
      </c>
      <c r="E311" s="382" t="str">
        <f>+VLOOKUP(C311,[2]Hoja1!$A$1:$C$12,3,FALSE)</f>
        <v>emma.ticonipa@economiayfinanzas.gob.bo</v>
      </c>
    </row>
    <row r="312" spans="1:5">
      <c r="A312" s="282">
        <v>1304</v>
      </c>
      <c r="B312" s="283" t="s">
        <v>318</v>
      </c>
      <c r="C312" s="374" t="str">
        <f>+VLOOKUP($A312,[3]DISTRIBUCIÓN!$A$8:$G$540,5,FALSE)</f>
        <v>Emma Ticonipa</v>
      </c>
      <c r="D312" s="374" t="str">
        <f>+VLOOKUP(C312,[2]Hoja1!$A$1:$C$12,2,FALSE)</f>
        <v>2183333 - 1635</v>
      </c>
      <c r="E312" s="382" t="str">
        <f>+VLOOKUP(C312,[2]Hoja1!$A$1:$C$12,3,FALSE)</f>
        <v>emma.ticonipa@economiayfinanzas.gob.bo</v>
      </c>
    </row>
    <row r="313" spans="1:5">
      <c r="A313" s="282">
        <v>1305</v>
      </c>
      <c r="B313" s="283" t="s">
        <v>319</v>
      </c>
      <c r="C313" s="374" t="str">
        <f>+VLOOKUP($A313,[3]DISTRIBUCIÓN!$A$8:$G$540,5,FALSE)</f>
        <v>Emma Ticonipa</v>
      </c>
      <c r="D313" s="374" t="str">
        <f>+VLOOKUP(C313,[2]Hoja1!$A$1:$C$12,2,FALSE)</f>
        <v>2183333 - 1635</v>
      </c>
      <c r="E313" s="382" t="str">
        <f>+VLOOKUP(C313,[2]Hoja1!$A$1:$C$12,3,FALSE)</f>
        <v>emma.ticonipa@economiayfinanzas.gob.bo</v>
      </c>
    </row>
    <row r="314" spans="1:5">
      <c r="A314" s="282">
        <v>1306</v>
      </c>
      <c r="B314" s="283" t="s">
        <v>320</v>
      </c>
      <c r="C314" s="374" t="str">
        <f>+VLOOKUP($A314,[3]DISTRIBUCIÓN!$A$8:$G$540,5,FALSE)</f>
        <v>Emma Ticonipa</v>
      </c>
      <c r="D314" s="374" t="str">
        <f>+VLOOKUP(C314,[2]Hoja1!$A$1:$C$12,2,FALSE)</f>
        <v>2183333 - 1635</v>
      </c>
      <c r="E314" s="382" t="str">
        <f>+VLOOKUP(C314,[2]Hoja1!$A$1:$C$12,3,FALSE)</f>
        <v>emma.ticonipa@economiayfinanzas.gob.bo</v>
      </c>
    </row>
    <row r="315" spans="1:5">
      <c r="A315" s="282">
        <v>1307</v>
      </c>
      <c r="B315" s="283" t="s">
        <v>321</v>
      </c>
      <c r="C315" s="374" t="str">
        <f>+VLOOKUP($A315,[3]DISTRIBUCIÓN!$A$8:$G$540,5,FALSE)</f>
        <v>Emma Ticonipa</v>
      </c>
      <c r="D315" s="374" t="str">
        <f>+VLOOKUP(C315,[2]Hoja1!$A$1:$C$12,2,FALSE)</f>
        <v>2183333 - 1635</v>
      </c>
      <c r="E315" s="382" t="str">
        <f>+VLOOKUP(C315,[2]Hoja1!$A$1:$C$12,3,FALSE)</f>
        <v>emma.ticonipa@economiayfinanzas.gob.bo</v>
      </c>
    </row>
    <row r="316" spans="1:5">
      <c r="A316" s="282">
        <v>1308</v>
      </c>
      <c r="B316" s="283" t="s">
        <v>322</v>
      </c>
      <c r="C316" s="374" t="str">
        <f>+VLOOKUP($A316,[3]DISTRIBUCIÓN!$A$8:$G$540,5,FALSE)</f>
        <v>Emma Ticonipa</v>
      </c>
      <c r="D316" s="374" t="str">
        <f>+VLOOKUP(C316,[2]Hoja1!$A$1:$C$12,2,FALSE)</f>
        <v>2183333 - 1635</v>
      </c>
      <c r="E316" s="382" t="str">
        <f>+VLOOKUP(C316,[2]Hoja1!$A$1:$C$12,3,FALSE)</f>
        <v>emma.ticonipa@economiayfinanzas.gob.bo</v>
      </c>
    </row>
    <row r="317" spans="1:5">
      <c r="A317" s="282">
        <v>1309</v>
      </c>
      <c r="B317" s="283" t="s">
        <v>323</v>
      </c>
      <c r="C317" s="374" t="str">
        <f>+VLOOKUP($A317,[3]DISTRIBUCIÓN!$A$8:$G$540,5,FALSE)</f>
        <v>Emma Ticonipa</v>
      </c>
      <c r="D317" s="374" t="str">
        <f>+VLOOKUP(C317,[2]Hoja1!$A$1:$C$12,2,FALSE)</f>
        <v>2183333 - 1635</v>
      </c>
      <c r="E317" s="382" t="str">
        <f>+VLOOKUP(C317,[2]Hoja1!$A$1:$C$12,3,FALSE)</f>
        <v>emma.ticonipa@economiayfinanzas.gob.bo</v>
      </c>
    </row>
    <row r="318" spans="1:5">
      <c r="A318" s="282">
        <v>1310</v>
      </c>
      <c r="B318" s="283" t="s">
        <v>324</v>
      </c>
      <c r="C318" s="374" t="str">
        <f>+VLOOKUP($A318,[3]DISTRIBUCIÓN!$A$8:$G$540,5,FALSE)</f>
        <v>Emma Ticonipa</v>
      </c>
      <c r="D318" s="374" t="str">
        <f>+VLOOKUP(C318,[2]Hoja1!$A$1:$C$12,2,FALSE)</f>
        <v>2183333 - 1635</v>
      </c>
      <c r="E318" s="382" t="str">
        <f>+VLOOKUP(C318,[2]Hoja1!$A$1:$C$12,3,FALSE)</f>
        <v>emma.ticonipa@economiayfinanzas.gob.bo</v>
      </c>
    </row>
    <row r="319" spans="1:5">
      <c r="A319" s="282">
        <v>1311</v>
      </c>
      <c r="B319" s="283" t="s">
        <v>325</v>
      </c>
      <c r="C319" s="374" t="str">
        <f>+VLOOKUP($A319,[3]DISTRIBUCIÓN!$A$8:$G$540,5,FALSE)</f>
        <v>Emma Ticonipa</v>
      </c>
      <c r="D319" s="374" t="str">
        <f>+VLOOKUP(C319,[2]Hoja1!$A$1:$C$12,2,FALSE)</f>
        <v>2183333 - 1635</v>
      </c>
      <c r="E319" s="382" t="str">
        <f>+VLOOKUP(C319,[2]Hoja1!$A$1:$C$12,3,FALSE)</f>
        <v>emma.ticonipa@economiayfinanzas.gob.bo</v>
      </c>
    </row>
    <row r="320" spans="1:5">
      <c r="A320" s="282">
        <v>1312</v>
      </c>
      <c r="B320" s="283" t="s">
        <v>326</v>
      </c>
      <c r="C320" s="374" t="str">
        <f>+VLOOKUP($A320,[3]DISTRIBUCIÓN!$A$8:$G$540,5,FALSE)</f>
        <v>Emma Ticonipa</v>
      </c>
      <c r="D320" s="374" t="str">
        <f>+VLOOKUP(C320,[2]Hoja1!$A$1:$C$12,2,FALSE)</f>
        <v>2183333 - 1635</v>
      </c>
      <c r="E320" s="382" t="str">
        <f>+VLOOKUP(C320,[2]Hoja1!$A$1:$C$12,3,FALSE)</f>
        <v>emma.ticonipa@economiayfinanzas.gob.bo</v>
      </c>
    </row>
    <row r="321" spans="1:5">
      <c r="A321" s="282">
        <v>1313</v>
      </c>
      <c r="B321" s="283" t="s">
        <v>327</v>
      </c>
      <c r="C321" s="374" t="str">
        <f>+VLOOKUP($A321,[3]DISTRIBUCIÓN!$A$8:$G$540,5,FALSE)</f>
        <v>Emma Ticonipa</v>
      </c>
      <c r="D321" s="374" t="str">
        <f>+VLOOKUP(C321,[2]Hoja1!$A$1:$C$12,2,FALSE)</f>
        <v>2183333 - 1635</v>
      </c>
      <c r="E321" s="382" t="str">
        <f>+VLOOKUP(C321,[2]Hoja1!$A$1:$C$12,3,FALSE)</f>
        <v>emma.ticonipa@economiayfinanzas.gob.bo</v>
      </c>
    </row>
    <row r="322" spans="1:5">
      <c r="A322" s="282">
        <v>1314</v>
      </c>
      <c r="B322" s="283" t="s">
        <v>328</v>
      </c>
      <c r="C322" s="374" t="str">
        <f>+VLOOKUP($A322,[3]DISTRIBUCIÓN!$A$8:$G$540,5,FALSE)</f>
        <v>Emma Ticonipa</v>
      </c>
      <c r="D322" s="374" t="str">
        <f>+VLOOKUP(C322,[2]Hoja1!$A$1:$C$12,2,FALSE)</f>
        <v>2183333 - 1635</v>
      </c>
      <c r="E322" s="382" t="str">
        <f>+VLOOKUP(C322,[2]Hoja1!$A$1:$C$12,3,FALSE)</f>
        <v>emma.ticonipa@economiayfinanzas.gob.bo</v>
      </c>
    </row>
    <row r="323" spans="1:5">
      <c r="A323" s="282">
        <v>1315</v>
      </c>
      <c r="B323" s="283" t="s">
        <v>329</v>
      </c>
      <c r="C323" s="374" t="str">
        <f>+VLOOKUP($A323,[3]DISTRIBUCIÓN!$A$8:$G$540,5,FALSE)</f>
        <v>Emma Ticonipa</v>
      </c>
      <c r="D323" s="374" t="str">
        <f>+VLOOKUP(C323,[2]Hoja1!$A$1:$C$12,2,FALSE)</f>
        <v>2183333 - 1635</v>
      </c>
      <c r="E323" s="382" t="str">
        <f>+VLOOKUP(C323,[2]Hoja1!$A$1:$C$12,3,FALSE)</f>
        <v>emma.ticonipa@economiayfinanzas.gob.bo</v>
      </c>
    </row>
    <row r="324" spans="1:5">
      <c r="A324" s="282">
        <v>1316</v>
      </c>
      <c r="B324" s="283" t="s">
        <v>330</v>
      </c>
      <c r="C324" s="374" t="str">
        <f>+VLOOKUP($A324,[3]DISTRIBUCIÓN!$A$8:$G$540,5,FALSE)</f>
        <v>Emma Ticonipa</v>
      </c>
      <c r="D324" s="374" t="str">
        <f>+VLOOKUP(C324,[2]Hoja1!$A$1:$C$12,2,FALSE)</f>
        <v>2183333 - 1635</v>
      </c>
      <c r="E324" s="382" t="str">
        <f>+VLOOKUP(C324,[2]Hoja1!$A$1:$C$12,3,FALSE)</f>
        <v>emma.ticonipa@economiayfinanzas.gob.bo</v>
      </c>
    </row>
    <row r="325" spans="1:5">
      <c r="A325" s="282">
        <v>1317</v>
      </c>
      <c r="B325" s="283" t="s">
        <v>331</v>
      </c>
      <c r="C325" s="374" t="str">
        <f>+VLOOKUP($A325,[3]DISTRIBUCIÓN!$A$8:$G$540,5,FALSE)</f>
        <v>Emma Ticonipa</v>
      </c>
      <c r="D325" s="374" t="str">
        <f>+VLOOKUP(C325,[2]Hoja1!$A$1:$C$12,2,FALSE)</f>
        <v>2183333 - 1635</v>
      </c>
      <c r="E325" s="382" t="str">
        <f>+VLOOKUP(C325,[2]Hoja1!$A$1:$C$12,3,FALSE)</f>
        <v>emma.ticonipa@economiayfinanzas.gob.bo</v>
      </c>
    </row>
    <row r="326" spans="1:5">
      <c r="A326" s="282">
        <v>1318</v>
      </c>
      <c r="B326" s="283" t="s">
        <v>332</v>
      </c>
      <c r="C326" s="374" t="str">
        <f>+VLOOKUP($A326,[3]DISTRIBUCIÓN!$A$8:$G$540,5,FALSE)</f>
        <v>Emma Ticonipa</v>
      </c>
      <c r="D326" s="374" t="str">
        <f>+VLOOKUP(C326,[2]Hoja1!$A$1:$C$12,2,FALSE)</f>
        <v>2183333 - 1635</v>
      </c>
      <c r="E326" s="382" t="str">
        <f>+VLOOKUP(C326,[2]Hoja1!$A$1:$C$12,3,FALSE)</f>
        <v>emma.ticonipa@economiayfinanzas.gob.bo</v>
      </c>
    </row>
    <row r="327" spans="1:5">
      <c r="A327" s="282">
        <v>1319</v>
      </c>
      <c r="B327" s="283" t="s">
        <v>333</v>
      </c>
      <c r="C327" s="374" t="str">
        <f>+VLOOKUP($A327,[3]DISTRIBUCIÓN!$A$8:$G$540,5,FALSE)</f>
        <v>Emma Ticonipa</v>
      </c>
      <c r="D327" s="374" t="str">
        <f>+VLOOKUP(C327,[2]Hoja1!$A$1:$C$12,2,FALSE)</f>
        <v>2183333 - 1635</v>
      </c>
      <c r="E327" s="382" t="str">
        <f>+VLOOKUP(C327,[2]Hoja1!$A$1:$C$12,3,FALSE)</f>
        <v>emma.ticonipa@economiayfinanzas.gob.bo</v>
      </c>
    </row>
    <row r="328" spans="1:5">
      <c r="A328" s="282">
        <v>1320</v>
      </c>
      <c r="B328" s="283" t="s">
        <v>334</v>
      </c>
      <c r="C328" s="374" t="str">
        <f>+VLOOKUP($A328,[3]DISTRIBUCIÓN!$A$8:$G$540,5,FALSE)</f>
        <v>Emma Ticonipa</v>
      </c>
      <c r="D328" s="374" t="str">
        <f>+VLOOKUP(C328,[2]Hoja1!$A$1:$C$12,2,FALSE)</f>
        <v>2183333 - 1635</v>
      </c>
      <c r="E328" s="382" t="str">
        <f>+VLOOKUP(C328,[2]Hoja1!$A$1:$C$12,3,FALSE)</f>
        <v>emma.ticonipa@economiayfinanzas.gob.bo</v>
      </c>
    </row>
    <row r="329" spans="1:5">
      <c r="A329" s="282">
        <v>1321</v>
      </c>
      <c r="B329" s="283" t="s">
        <v>335</v>
      </c>
      <c r="C329" s="374" t="str">
        <f>+VLOOKUP($A329,[3]DISTRIBUCIÓN!$A$8:$G$540,5,FALSE)</f>
        <v>Emma Ticonipa</v>
      </c>
      <c r="D329" s="374" t="str">
        <f>+VLOOKUP(C329,[2]Hoja1!$A$1:$C$12,2,FALSE)</f>
        <v>2183333 - 1635</v>
      </c>
      <c r="E329" s="382" t="str">
        <f>+VLOOKUP(C329,[2]Hoja1!$A$1:$C$12,3,FALSE)</f>
        <v>emma.ticonipa@economiayfinanzas.gob.bo</v>
      </c>
    </row>
    <row r="330" spans="1:5">
      <c r="A330" s="282">
        <v>1322</v>
      </c>
      <c r="B330" s="283" t="s">
        <v>336</v>
      </c>
      <c r="C330" s="374" t="str">
        <f>+VLOOKUP($A330,[3]DISTRIBUCIÓN!$A$8:$G$540,5,FALSE)</f>
        <v>Emma Ticonipa</v>
      </c>
      <c r="D330" s="374" t="str">
        <f>+VLOOKUP(C330,[2]Hoja1!$A$1:$C$12,2,FALSE)</f>
        <v>2183333 - 1635</v>
      </c>
      <c r="E330" s="382" t="str">
        <f>+VLOOKUP(C330,[2]Hoja1!$A$1:$C$12,3,FALSE)</f>
        <v>emma.ticonipa@economiayfinanzas.gob.bo</v>
      </c>
    </row>
    <row r="331" spans="1:5">
      <c r="A331" s="282">
        <v>1323</v>
      </c>
      <c r="B331" s="283" t="s">
        <v>337</v>
      </c>
      <c r="C331" s="374" t="str">
        <f>+VLOOKUP($A331,[3]DISTRIBUCIÓN!$A$8:$G$540,5,FALSE)</f>
        <v>Emma Ticonipa</v>
      </c>
      <c r="D331" s="374" t="str">
        <f>+VLOOKUP(C331,[2]Hoja1!$A$1:$C$12,2,FALSE)</f>
        <v>2183333 - 1635</v>
      </c>
      <c r="E331" s="382" t="str">
        <f>+VLOOKUP(C331,[2]Hoja1!$A$1:$C$12,3,FALSE)</f>
        <v>emma.ticonipa@economiayfinanzas.gob.bo</v>
      </c>
    </row>
    <row r="332" spans="1:5">
      <c r="A332" s="282">
        <v>1324</v>
      </c>
      <c r="B332" s="283" t="s">
        <v>338</v>
      </c>
      <c r="C332" s="374" t="str">
        <f>+VLOOKUP($A332,[3]DISTRIBUCIÓN!$A$8:$G$540,5,FALSE)</f>
        <v>Emma Ticonipa</v>
      </c>
      <c r="D332" s="374" t="str">
        <f>+VLOOKUP(C332,[2]Hoja1!$A$1:$C$12,2,FALSE)</f>
        <v>2183333 - 1635</v>
      </c>
      <c r="E332" s="382" t="str">
        <f>+VLOOKUP(C332,[2]Hoja1!$A$1:$C$12,3,FALSE)</f>
        <v>emma.ticonipa@economiayfinanzas.gob.bo</v>
      </c>
    </row>
    <row r="333" spans="1:5">
      <c r="A333" s="282">
        <v>1325</v>
      </c>
      <c r="B333" s="283" t="s">
        <v>339</v>
      </c>
      <c r="C333" s="374" t="str">
        <f>+VLOOKUP($A333,[3]DISTRIBUCIÓN!$A$8:$G$540,5,FALSE)</f>
        <v>Emma Ticonipa</v>
      </c>
      <c r="D333" s="374" t="str">
        <f>+VLOOKUP(C333,[2]Hoja1!$A$1:$C$12,2,FALSE)</f>
        <v>2183333 - 1635</v>
      </c>
      <c r="E333" s="382" t="str">
        <f>+VLOOKUP(C333,[2]Hoja1!$A$1:$C$12,3,FALSE)</f>
        <v>emma.ticonipa@economiayfinanzas.gob.bo</v>
      </c>
    </row>
    <row r="334" spans="1:5">
      <c r="A334" s="282">
        <v>1326</v>
      </c>
      <c r="B334" s="283" t="s">
        <v>340</v>
      </c>
      <c r="C334" s="374" t="str">
        <f>+VLOOKUP($A334,[3]DISTRIBUCIÓN!$A$8:$G$540,5,FALSE)</f>
        <v>Emma Ticonipa</v>
      </c>
      <c r="D334" s="374" t="str">
        <f>+VLOOKUP(C334,[2]Hoja1!$A$1:$C$12,2,FALSE)</f>
        <v>2183333 - 1635</v>
      </c>
      <c r="E334" s="382" t="str">
        <f>+VLOOKUP(C334,[2]Hoja1!$A$1:$C$12,3,FALSE)</f>
        <v>emma.ticonipa@economiayfinanzas.gob.bo</v>
      </c>
    </row>
    <row r="335" spans="1:5">
      <c r="A335" s="282">
        <v>1327</v>
      </c>
      <c r="B335" s="283" t="s">
        <v>341</v>
      </c>
      <c r="C335" s="374" t="str">
        <f>+VLOOKUP($A335,[3]DISTRIBUCIÓN!$A$8:$G$540,5,FALSE)</f>
        <v>Emma Ticonipa</v>
      </c>
      <c r="D335" s="374" t="str">
        <f>+VLOOKUP(C335,[2]Hoja1!$A$1:$C$12,2,FALSE)</f>
        <v>2183333 - 1635</v>
      </c>
      <c r="E335" s="382" t="str">
        <f>+VLOOKUP(C335,[2]Hoja1!$A$1:$C$12,3,FALSE)</f>
        <v>emma.ticonipa@economiayfinanzas.gob.bo</v>
      </c>
    </row>
    <row r="336" spans="1:5">
      <c r="A336" s="282">
        <v>1328</v>
      </c>
      <c r="B336" s="283" t="s">
        <v>342</v>
      </c>
      <c r="C336" s="374" t="str">
        <f>+VLOOKUP($A336,[3]DISTRIBUCIÓN!$A$8:$G$540,5,FALSE)</f>
        <v>Emma Ticonipa</v>
      </c>
      <c r="D336" s="374" t="str">
        <f>+VLOOKUP(C336,[2]Hoja1!$A$1:$C$12,2,FALSE)</f>
        <v>2183333 - 1635</v>
      </c>
      <c r="E336" s="382" t="str">
        <f>+VLOOKUP(C336,[2]Hoja1!$A$1:$C$12,3,FALSE)</f>
        <v>emma.ticonipa@economiayfinanzas.gob.bo</v>
      </c>
    </row>
    <row r="337" spans="1:5">
      <c r="A337" s="282">
        <v>1329</v>
      </c>
      <c r="B337" s="283" t="s">
        <v>343</v>
      </c>
      <c r="C337" s="374" t="str">
        <f>+VLOOKUP($A337,[3]DISTRIBUCIÓN!$A$8:$G$540,5,FALSE)</f>
        <v>Emma Ticonipa</v>
      </c>
      <c r="D337" s="374" t="str">
        <f>+VLOOKUP(C337,[2]Hoja1!$A$1:$C$12,2,FALSE)</f>
        <v>2183333 - 1635</v>
      </c>
      <c r="E337" s="382" t="str">
        <f>+VLOOKUP(C337,[2]Hoja1!$A$1:$C$12,3,FALSE)</f>
        <v>emma.ticonipa@economiayfinanzas.gob.bo</v>
      </c>
    </row>
    <row r="338" spans="1:5">
      <c r="A338" s="282">
        <v>1330</v>
      </c>
      <c r="B338" s="283" t="s">
        <v>344</v>
      </c>
      <c r="C338" s="374" t="str">
        <f>+VLOOKUP($A338,[3]DISTRIBUCIÓN!$A$8:$G$540,5,FALSE)</f>
        <v>Emma Ticonipa</v>
      </c>
      <c r="D338" s="374" t="str">
        <f>+VLOOKUP(C338,[2]Hoja1!$A$1:$C$12,2,FALSE)</f>
        <v>2183333 - 1635</v>
      </c>
      <c r="E338" s="382" t="str">
        <f>+VLOOKUP(C338,[2]Hoja1!$A$1:$C$12,3,FALSE)</f>
        <v>emma.ticonipa@economiayfinanzas.gob.bo</v>
      </c>
    </row>
    <row r="339" spans="1:5">
      <c r="A339" s="282">
        <v>1331</v>
      </c>
      <c r="B339" s="283" t="s">
        <v>345</v>
      </c>
      <c r="C339" s="374" t="str">
        <f>+VLOOKUP($A339,[3]DISTRIBUCIÓN!$A$8:$G$540,5,FALSE)</f>
        <v>Emma Ticonipa</v>
      </c>
      <c r="D339" s="374" t="str">
        <f>+VLOOKUP(C339,[2]Hoja1!$A$1:$C$12,2,FALSE)</f>
        <v>2183333 - 1635</v>
      </c>
      <c r="E339" s="382" t="str">
        <f>+VLOOKUP(C339,[2]Hoja1!$A$1:$C$12,3,FALSE)</f>
        <v>emma.ticonipa@economiayfinanzas.gob.bo</v>
      </c>
    </row>
    <row r="340" spans="1:5">
      <c r="A340" s="282">
        <v>1332</v>
      </c>
      <c r="B340" s="283" t="s">
        <v>346</v>
      </c>
      <c r="C340" s="374" t="str">
        <f>+VLOOKUP($A340,[3]DISTRIBUCIÓN!$A$8:$G$540,5,FALSE)</f>
        <v>Emma Ticonipa</v>
      </c>
      <c r="D340" s="374" t="str">
        <f>+VLOOKUP(C340,[2]Hoja1!$A$1:$C$12,2,FALSE)</f>
        <v>2183333 - 1635</v>
      </c>
      <c r="E340" s="382" t="str">
        <f>+VLOOKUP(C340,[2]Hoja1!$A$1:$C$12,3,FALSE)</f>
        <v>emma.ticonipa@economiayfinanzas.gob.bo</v>
      </c>
    </row>
    <row r="341" spans="1:5">
      <c r="A341" s="282">
        <v>1333</v>
      </c>
      <c r="B341" s="283" t="s">
        <v>347</v>
      </c>
      <c r="C341" s="374" t="str">
        <f>+VLOOKUP($A341,[3]DISTRIBUCIÓN!$A$8:$G$540,5,FALSE)</f>
        <v>Emma Ticonipa</v>
      </c>
      <c r="D341" s="374" t="str">
        <f>+VLOOKUP(C341,[2]Hoja1!$A$1:$C$12,2,FALSE)</f>
        <v>2183333 - 1635</v>
      </c>
      <c r="E341" s="382" t="str">
        <f>+VLOOKUP(C341,[2]Hoja1!$A$1:$C$12,3,FALSE)</f>
        <v>emma.ticonipa@economiayfinanzas.gob.bo</v>
      </c>
    </row>
    <row r="342" spans="1:5">
      <c r="A342" s="282">
        <v>1334</v>
      </c>
      <c r="B342" s="283" t="s">
        <v>348</v>
      </c>
      <c r="C342" s="374" t="str">
        <f>+VLOOKUP($A342,[3]DISTRIBUCIÓN!$A$8:$G$540,5,FALSE)</f>
        <v>Emma Ticonipa</v>
      </c>
      <c r="D342" s="374" t="str">
        <f>+VLOOKUP(C342,[2]Hoja1!$A$1:$C$12,2,FALSE)</f>
        <v>2183333 - 1635</v>
      </c>
      <c r="E342" s="382" t="str">
        <f>+VLOOKUP(C342,[2]Hoja1!$A$1:$C$12,3,FALSE)</f>
        <v>emma.ticonipa@economiayfinanzas.gob.bo</v>
      </c>
    </row>
    <row r="343" spans="1:5">
      <c r="A343" s="282">
        <v>1335</v>
      </c>
      <c r="B343" s="283" t="s">
        <v>349</v>
      </c>
      <c r="C343" s="374" t="str">
        <f>+VLOOKUP($A343,[3]DISTRIBUCIÓN!$A$8:$G$540,5,FALSE)</f>
        <v>Emma Ticonipa</v>
      </c>
      <c r="D343" s="374" t="str">
        <f>+VLOOKUP(C343,[2]Hoja1!$A$1:$C$12,2,FALSE)</f>
        <v>2183333 - 1635</v>
      </c>
      <c r="E343" s="382" t="str">
        <f>+VLOOKUP(C343,[2]Hoja1!$A$1:$C$12,3,FALSE)</f>
        <v>emma.ticonipa@economiayfinanzas.gob.bo</v>
      </c>
    </row>
    <row r="344" spans="1:5">
      <c r="A344" s="282">
        <v>1336</v>
      </c>
      <c r="B344" s="283" t="s">
        <v>350</v>
      </c>
      <c r="C344" s="374" t="str">
        <f>+VLOOKUP($A344,[3]DISTRIBUCIÓN!$A$8:$G$540,5,FALSE)</f>
        <v>Emma Ticonipa</v>
      </c>
      <c r="D344" s="374" t="str">
        <f>+VLOOKUP(C344,[2]Hoja1!$A$1:$C$12,2,FALSE)</f>
        <v>2183333 - 1635</v>
      </c>
      <c r="E344" s="382" t="str">
        <f>+VLOOKUP(C344,[2]Hoja1!$A$1:$C$12,3,FALSE)</f>
        <v>emma.ticonipa@economiayfinanzas.gob.bo</v>
      </c>
    </row>
    <row r="345" spans="1:5">
      <c r="A345" s="282">
        <v>1337</v>
      </c>
      <c r="B345" s="283" t="s">
        <v>351</v>
      </c>
      <c r="C345" s="374" t="str">
        <f>+VLOOKUP($A345,[3]DISTRIBUCIÓN!$A$8:$G$540,5,FALSE)</f>
        <v>Emma Ticonipa</v>
      </c>
      <c r="D345" s="374" t="str">
        <f>+VLOOKUP(C345,[2]Hoja1!$A$1:$C$12,2,FALSE)</f>
        <v>2183333 - 1635</v>
      </c>
      <c r="E345" s="382" t="str">
        <f>+VLOOKUP(C345,[2]Hoja1!$A$1:$C$12,3,FALSE)</f>
        <v>emma.ticonipa@economiayfinanzas.gob.bo</v>
      </c>
    </row>
    <row r="346" spans="1:5">
      <c r="A346" s="282">
        <v>1338</v>
      </c>
      <c r="B346" s="283" t="s">
        <v>352</v>
      </c>
      <c r="C346" s="374" t="str">
        <f>+VLOOKUP($A346,[3]DISTRIBUCIÓN!$A$8:$G$540,5,FALSE)</f>
        <v>Emma Ticonipa</v>
      </c>
      <c r="D346" s="374" t="str">
        <f>+VLOOKUP(C346,[2]Hoja1!$A$1:$C$12,2,FALSE)</f>
        <v>2183333 - 1635</v>
      </c>
      <c r="E346" s="382" t="str">
        <f>+VLOOKUP(C346,[2]Hoja1!$A$1:$C$12,3,FALSE)</f>
        <v>emma.ticonipa@economiayfinanzas.gob.bo</v>
      </c>
    </row>
    <row r="347" spans="1:5">
      <c r="A347" s="282">
        <v>1339</v>
      </c>
      <c r="B347" s="283" t="s">
        <v>353</v>
      </c>
      <c r="C347" s="374" t="str">
        <f>+VLOOKUP($A347,[3]DISTRIBUCIÓN!$A$8:$G$540,5,FALSE)</f>
        <v>Emma Ticonipa</v>
      </c>
      <c r="D347" s="374" t="str">
        <f>+VLOOKUP(C347,[2]Hoja1!$A$1:$C$12,2,FALSE)</f>
        <v>2183333 - 1635</v>
      </c>
      <c r="E347" s="382" t="str">
        <f>+VLOOKUP(C347,[2]Hoja1!$A$1:$C$12,3,FALSE)</f>
        <v>emma.ticonipa@economiayfinanzas.gob.bo</v>
      </c>
    </row>
    <row r="348" spans="1:5">
      <c r="A348" s="282">
        <v>1340</v>
      </c>
      <c r="B348" s="283" t="s">
        <v>354</v>
      </c>
      <c r="C348" s="374" t="str">
        <f>+VLOOKUP($A348,[3]DISTRIBUCIÓN!$A$8:$G$540,5,FALSE)</f>
        <v>Emma Ticonipa</v>
      </c>
      <c r="D348" s="374" t="str">
        <f>+VLOOKUP(C348,[2]Hoja1!$A$1:$C$12,2,FALSE)</f>
        <v>2183333 - 1635</v>
      </c>
      <c r="E348" s="382" t="str">
        <f>+VLOOKUP(C348,[2]Hoja1!$A$1:$C$12,3,FALSE)</f>
        <v>emma.ticonipa@economiayfinanzas.gob.bo</v>
      </c>
    </row>
    <row r="349" spans="1:5">
      <c r="A349" s="282">
        <v>1341</v>
      </c>
      <c r="B349" s="283" t="s">
        <v>355</v>
      </c>
      <c r="C349" s="374" t="str">
        <f>+VLOOKUP($A349,[3]DISTRIBUCIÓN!$A$8:$G$540,5,FALSE)</f>
        <v>Emma Ticonipa</v>
      </c>
      <c r="D349" s="374" t="str">
        <f>+VLOOKUP(C349,[2]Hoja1!$A$1:$C$12,2,FALSE)</f>
        <v>2183333 - 1635</v>
      </c>
      <c r="E349" s="382" t="str">
        <f>+VLOOKUP(C349,[2]Hoja1!$A$1:$C$12,3,FALSE)</f>
        <v>emma.ticonipa@economiayfinanzas.gob.bo</v>
      </c>
    </row>
    <row r="350" spans="1:5">
      <c r="A350" s="282">
        <v>1342</v>
      </c>
      <c r="B350" s="283" t="s">
        <v>356</v>
      </c>
      <c r="C350" s="374" t="str">
        <f>+VLOOKUP($A350,[3]DISTRIBUCIÓN!$A$8:$G$540,5,FALSE)</f>
        <v>Emma Ticonipa</v>
      </c>
      <c r="D350" s="374" t="str">
        <f>+VLOOKUP(C350,[2]Hoja1!$A$1:$C$12,2,FALSE)</f>
        <v>2183333 - 1635</v>
      </c>
      <c r="E350" s="382" t="str">
        <f>+VLOOKUP(C350,[2]Hoja1!$A$1:$C$12,3,FALSE)</f>
        <v>emma.ticonipa@economiayfinanzas.gob.bo</v>
      </c>
    </row>
    <row r="351" spans="1:5">
      <c r="A351" s="282">
        <v>1343</v>
      </c>
      <c r="B351" s="283" t="s">
        <v>357</v>
      </c>
      <c r="C351" s="374" t="str">
        <f>+VLOOKUP($A351,[3]DISTRIBUCIÓN!$A$8:$G$540,5,FALSE)</f>
        <v>Emma Ticonipa</v>
      </c>
      <c r="D351" s="374" t="str">
        <f>+VLOOKUP(C351,[2]Hoja1!$A$1:$C$12,2,FALSE)</f>
        <v>2183333 - 1635</v>
      </c>
      <c r="E351" s="382" t="str">
        <f>+VLOOKUP(C351,[2]Hoja1!$A$1:$C$12,3,FALSE)</f>
        <v>emma.ticonipa@economiayfinanzas.gob.bo</v>
      </c>
    </row>
    <row r="352" spans="1:5">
      <c r="A352" s="282">
        <v>1344</v>
      </c>
      <c r="B352" s="283" t="s">
        <v>358</v>
      </c>
      <c r="C352" s="374" t="str">
        <f>+VLOOKUP($A352,[3]DISTRIBUCIÓN!$A$8:$G$540,5,FALSE)</f>
        <v>Emma Ticonipa</v>
      </c>
      <c r="D352" s="374" t="str">
        <f>+VLOOKUP(C352,[2]Hoja1!$A$1:$C$12,2,FALSE)</f>
        <v>2183333 - 1635</v>
      </c>
      <c r="E352" s="382" t="str">
        <f>+VLOOKUP(C352,[2]Hoja1!$A$1:$C$12,3,FALSE)</f>
        <v>emma.ticonipa@economiayfinanzas.gob.bo</v>
      </c>
    </row>
    <row r="353" spans="1:5">
      <c r="A353" s="282">
        <v>1345</v>
      </c>
      <c r="B353" s="283" t="s">
        <v>359</v>
      </c>
      <c r="C353" s="374" t="str">
        <f>+VLOOKUP($A353,[3]DISTRIBUCIÓN!$A$8:$G$540,5,FALSE)</f>
        <v>Emma Ticonipa</v>
      </c>
      <c r="D353" s="374" t="str">
        <f>+VLOOKUP(C353,[2]Hoja1!$A$1:$C$12,2,FALSE)</f>
        <v>2183333 - 1635</v>
      </c>
      <c r="E353" s="382" t="str">
        <f>+VLOOKUP(C353,[2]Hoja1!$A$1:$C$12,3,FALSE)</f>
        <v>emma.ticonipa@economiayfinanzas.gob.bo</v>
      </c>
    </row>
    <row r="354" spans="1:5">
      <c r="A354" s="282">
        <v>1346</v>
      </c>
      <c r="B354" s="283" t="s">
        <v>360</v>
      </c>
      <c r="C354" s="374" t="str">
        <f>+VLOOKUP($A354,[3]DISTRIBUCIÓN!$A$8:$G$540,5,FALSE)</f>
        <v>Emma Ticonipa</v>
      </c>
      <c r="D354" s="374" t="str">
        <f>+VLOOKUP(C354,[2]Hoja1!$A$1:$C$12,2,FALSE)</f>
        <v>2183333 - 1635</v>
      </c>
      <c r="E354" s="382" t="str">
        <f>+VLOOKUP(C354,[2]Hoja1!$A$1:$C$12,3,FALSE)</f>
        <v>emma.ticonipa@economiayfinanzas.gob.bo</v>
      </c>
    </row>
    <row r="355" spans="1:5">
      <c r="A355" s="282">
        <v>1347</v>
      </c>
      <c r="B355" s="283" t="s">
        <v>361</v>
      </c>
      <c r="C355" s="374" t="str">
        <f>+VLOOKUP($A355,[3]DISTRIBUCIÓN!$A$8:$G$540,5,FALSE)</f>
        <v>Emma Ticonipa</v>
      </c>
      <c r="D355" s="374" t="str">
        <f>+VLOOKUP(C355,[2]Hoja1!$A$1:$C$12,2,FALSE)</f>
        <v>2183333 - 1635</v>
      </c>
      <c r="E355" s="382" t="str">
        <f>+VLOOKUP(C355,[2]Hoja1!$A$1:$C$12,3,FALSE)</f>
        <v>emma.ticonipa@economiayfinanzas.gob.bo</v>
      </c>
    </row>
    <row r="356" spans="1:5">
      <c r="A356" s="282">
        <v>1401</v>
      </c>
      <c r="B356" s="283" t="s">
        <v>362</v>
      </c>
      <c r="C356" s="374" t="str">
        <f>+VLOOKUP($A356,[3]DISTRIBUCIÓN!$A$8:$G$540,5,FALSE)</f>
        <v>Emma Ticonipa</v>
      </c>
      <c r="D356" s="374" t="str">
        <f>+VLOOKUP(C356,[2]Hoja1!$A$1:$C$12,2,FALSE)</f>
        <v>2183333 - 1635</v>
      </c>
      <c r="E356" s="382" t="str">
        <f>+VLOOKUP(C356,[2]Hoja1!$A$1:$C$12,3,FALSE)</f>
        <v>emma.ticonipa@economiayfinanzas.gob.bo</v>
      </c>
    </row>
    <row r="357" spans="1:5">
      <c r="A357" s="282">
        <v>1402</v>
      </c>
      <c r="B357" s="283" t="s">
        <v>363</v>
      </c>
      <c r="C357" s="374" t="str">
        <f>+VLOOKUP($A357,[3]DISTRIBUCIÓN!$A$8:$G$540,5,FALSE)</f>
        <v>Emma Ticonipa</v>
      </c>
      <c r="D357" s="374" t="str">
        <f>+VLOOKUP(C357,[2]Hoja1!$A$1:$C$12,2,FALSE)</f>
        <v>2183333 - 1635</v>
      </c>
      <c r="E357" s="382" t="str">
        <f>+VLOOKUP(C357,[2]Hoja1!$A$1:$C$12,3,FALSE)</f>
        <v>emma.ticonipa@economiayfinanzas.gob.bo</v>
      </c>
    </row>
    <row r="358" spans="1:5">
      <c r="A358" s="282">
        <v>1403</v>
      </c>
      <c r="B358" s="283" t="s">
        <v>1375</v>
      </c>
      <c r="C358" s="374" t="str">
        <f>+VLOOKUP($A358,[3]DISTRIBUCIÓN!$A$8:$G$540,5,FALSE)</f>
        <v>Emma Ticonipa</v>
      </c>
      <c r="D358" s="374" t="str">
        <f>+VLOOKUP(C358,[2]Hoja1!$A$1:$C$12,2,FALSE)</f>
        <v>2183333 - 1635</v>
      </c>
      <c r="E358" s="382" t="str">
        <f>+VLOOKUP(C358,[2]Hoja1!$A$1:$C$12,3,FALSE)</f>
        <v>emma.ticonipa@economiayfinanzas.gob.bo</v>
      </c>
    </row>
    <row r="359" spans="1:5">
      <c r="A359" s="282">
        <v>1404</v>
      </c>
      <c r="B359" s="283" t="s">
        <v>364</v>
      </c>
      <c r="C359" s="374" t="str">
        <f>+VLOOKUP($A359,[3]DISTRIBUCIÓN!$A$8:$G$540,5,FALSE)</f>
        <v>Emma Ticonipa</v>
      </c>
      <c r="D359" s="374" t="str">
        <f>+VLOOKUP(C359,[2]Hoja1!$A$1:$C$12,2,FALSE)</f>
        <v>2183333 - 1635</v>
      </c>
      <c r="E359" s="382" t="str">
        <f>+VLOOKUP(C359,[2]Hoja1!$A$1:$C$12,3,FALSE)</f>
        <v>emma.ticonipa@economiayfinanzas.gob.bo</v>
      </c>
    </row>
    <row r="360" spans="1:5">
      <c r="A360" s="282">
        <v>1405</v>
      </c>
      <c r="B360" s="283" t="s">
        <v>365</v>
      </c>
      <c r="C360" s="374" t="str">
        <f>+VLOOKUP($A360,[3]DISTRIBUCIÓN!$A$8:$G$540,5,FALSE)</f>
        <v>Emma Ticonipa</v>
      </c>
      <c r="D360" s="374" t="str">
        <f>+VLOOKUP(C360,[2]Hoja1!$A$1:$C$12,2,FALSE)</f>
        <v>2183333 - 1635</v>
      </c>
      <c r="E360" s="382" t="str">
        <f>+VLOOKUP(C360,[2]Hoja1!$A$1:$C$12,3,FALSE)</f>
        <v>emma.ticonipa@economiayfinanzas.gob.bo</v>
      </c>
    </row>
    <row r="361" spans="1:5">
      <c r="A361" s="282">
        <v>1406</v>
      </c>
      <c r="B361" s="283" t="s">
        <v>366</v>
      </c>
      <c r="C361" s="374" t="str">
        <f>+VLOOKUP($A361,[3]DISTRIBUCIÓN!$A$8:$G$540,5,FALSE)</f>
        <v>Emma Ticonipa</v>
      </c>
      <c r="D361" s="374" t="str">
        <f>+VLOOKUP(C361,[2]Hoja1!$A$1:$C$12,2,FALSE)</f>
        <v>2183333 - 1635</v>
      </c>
      <c r="E361" s="382" t="str">
        <f>+VLOOKUP(C361,[2]Hoja1!$A$1:$C$12,3,FALSE)</f>
        <v>emma.ticonipa@economiayfinanzas.gob.bo</v>
      </c>
    </row>
    <row r="362" spans="1:5">
      <c r="A362" s="282">
        <v>1407</v>
      </c>
      <c r="B362" s="283" t="s">
        <v>367</v>
      </c>
      <c r="C362" s="374" t="str">
        <f>+VLOOKUP($A362,[3]DISTRIBUCIÓN!$A$8:$G$540,5,FALSE)</f>
        <v>Emma Ticonipa</v>
      </c>
      <c r="D362" s="374" t="str">
        <f>+VLOOKUP(C362,[2]Hoja1!$A$1:$C$12,2,FALSE)</f>
        <v>2183333 - 1635</v>
      </c>
      <c r="E362" s="382" t="str">
        <f>+VLOOKUP(C362,[2]Hoja1!$A$1:$C$12,3,FALSE)</f>
        <v>emma.ticonipa@economiayfinanzas.gob.bo</v>
      </c>
    </row>
    <row r="363" spans="1:5">
      <c r="A363" s="282">
        <v>1408</v>
      </c>
      <c r="B363" s="283" t="s">
        <v>368</v>
      </c>
      <c r="C363" s="374" t="str">
        <f>+VLOOKUP($A363,[3]DISTRIBUCIÓN!$A$8:$G$540,5,FALSE)</f>
        <v>Emma Ticonipa</v>
      </c>
      <c r="D363" s="374" t="str">
        <f>+VLOOKUP(C363,[2]Hoja1!$A$1:$C$12,2,FALSE)</f>
        <v>2183333 - 1635</v>
      </c>
      <c r="E363" s="382" t="str">
        <f>+VLOOKUP(C363,[2]Hoja1!$A$1:$C$12,3,FALSE)</f>
        <v>emma.ticonipa@economiayfinanzas.gob.bo</v>
      </c>
    </row>
    <row r="364" spans="1:5">
      <c r="A364" s="282">
        <v>1409</v>
      </c>
      <c r="B364" s="283" t="s">
        <v>369</v>
      </c>
      <c r="C364" s="374" t="str">
        <f>+VLOOKUP($A364,[3]DISTRIBUCIÓN!$A$8:$G$540,5,FALSE)</f>
        <v>Emma Ticonipa</v>
      </c>
      <c r="D364" s="374" t="str">
        <f>+VLOOKUP(C364,[2]Hoja1!$A$1:$C$12,2,FALSE)</f>
        <v>2183333 - 1635</v>
      </c>
      <c r="E364" s="382" t="str">
        <f>+VLOOKUP(C364,[2]Hoja1!$A$1:$C$12,3,FALSE)</f>
        <v>emma.ticonipa@economiayfinanzas.gob.bo</v>
      </c>
    </row>
    <row r="365" spans="1:5">
      <c r="A365" s="282">
        <v>1410</v>
      </c>
      <c r="B365" s="283" t="s">
        <v>370</v>
      </c>
      <c r="C365" s="374" t="str">
        <f>+VLOOKUP($A365,[3]DISTRIBUCIÓN!$A$8:$G$540,5,FALSE)</f>
        <v>Emma Ticonipa</v>
      </c>
      <c r="D365" s="374" t="str">
        <f>+VLOOKUP(C365,[2]Hoja1!$A$1:$C$12,2,FALSE)</f>
        <v>2183333 - 1635</v>
      </c>
      <c r="E365" s="382" t="str">
        <f>+VLOOKUP(C365,[2]Hoja1!$A$1:$C$12,3,FALSE)</f>
        <v>emma.ticonipa@economiayfinanzas.gob.bo</v>
      </c>
    </row>
    <row r="366" spans="1:5">
      <c r="A366" s="282">
        <v>1411</v>
      </c>
      <c r="B366" s="283" t="s">
        <v>371</v>
      </c>
      <c r="C366" s="374" t="str">
        <f>+VLOOKUP($A366,[3]DISTRIBUCIÓN!$A$8:$G$540,5,FALSE)</f>
        <v>Emma Ticonipa</v>
      </c>
      <c r="D366" s="374" t="str">
        <f>+VLOOKUP(C366,[2]Hoja1!$A$1:$C$12,2,FALSE)</f>
        <v>2183333 - 1635</v>
      </c>
      <c r="E366" s="382" t="str">
        <f>+VLOOKUP(C366,[2]Hoja1!$A$1:$C$12,3,FALSE)</f>
        <v>emma.ticonipa@economiayfinanzas.gob.bo</v>
      </c>
    </row>
    <row r="367" spans="1:5">
      <c r="A367" s="282">
        <v>1412</v>
      </c>
      <c r="B367" s="283" t="s">
        <v>372</v>
      </c>
      <c r="C367" s="374" t="str">
        <f>+VLOOKUP($A367,[3]DISTRIBUCIÓN!$A$8:$G$540,5,FALSE)</f>
        <v>Emma Ticonipa</v>
      </c>
      <c r="D367" s="374" t="str">
        <f>+VLOOKUP(C367,[2]Hoja1!$A$1:$C$12,2,FALSE)</f>
        <v>2183333 - 1635</v>
      </c>
      <c r="E367" s="382" t="str">
        <f>+VLOOKUP(C367,[2]Hoja1!$A$1:$C$12,3,FALSE)</f>
        <v>emma.ticonipa@economiayfinanzas.gob.bo</v>
      </c>
    </row>
    <row r="368" spans="1:5">
      <c r="A368" s="282">
        <v>1413</v>
      </c>
      <c r="B368" s="283" t="s">
        <v>345</v>
      </c>
      <c r="C368" s="374" t="str">
        <f>+VLOOKUP($A368,[3]DISTRIBUCIÓN!$A$8:$G$540,5,FALSE)</f>
        <v>Emma Ticonipa</v>
      </c>
      <c r="D368" s="374" t="str">
        <f>+VLOOKUP(C368,[2]Hoja1!$A$1:$C$12,2,FALSE)</f>
        <v>2183333 - 1635</v>
      </c>
      <c r="E368" s="382" t="str">
        <f>+VLOOKUP(C368,[2]Hoja1!$A$1:$C$12,3,FALSE)</f>
        <v>emma.ticonipa@economiayfinanzas.gob.bo</v>
      </c>
    </row>
    <row r="369" spans="1:5">
      <c r="A369" s="282">
        <v>1414</v>
      </c>
      <c r="B369" s="283" t="s">
        <v>373</v>
      </c>
      <c r="C369" s="374" t="str">
        <f>+VLOOKUP($A369,[3]DISTRIBUCIÓN!$A$8:$G$540,5,FALSE)</f>
        <v>Emma Ticonipa</v>
      </c>
      <c r="D369" s="374" t="str">
        <f>+VLOOKUP(C369,[2]Hoja1!$A$1:$C$12,2,FALSE)</f>
        <v>2183333 - 1635</v>
      </c>
      <c r="E369" s="382" t="str">
        <f>+VLOOKUP(C369,[2]Hoja1!$A$1:$C$12,3,FALSE)</f>
        <v>emma.ticonipa@economiayfinanzas.gob.bo</v>
      </c>
    </row>
    <row r="370" spans="1:5">
      <c r="A370" s="282">
        <v>1415</v>
      </c>
      <c r="B370" s="283" t="s">
        <v>374</v>
      </c>
      <c r="C370" s="374" t="str">
        <f>+VLOOKUP($A370,[3]DISTRIBUCIÓN!$A$8:$G$540,5,FALSE)</f>
        <v>Emma Ticonipa</v>
      </c>
      <c r="D370" s="374" t="str">
        <f>+VLOOKUP(C370,[2]Hoja1!$A$1:$C$12,2,FALSE)</f>
        <v>2183333 - 1635</v>
      </c>
      <c r="E370" s="382" t="str">
        <f>+VLOOKUP(C370,[2]Hoja1!$A$1:$C$12,3,FALSE)</f>
        <v>emma.ticonipa@economiayfinanzas.gob.bo</v>
      </c>
    </row>
    <row r="371" spans="1:5">
      <c r="A371" s="282">
        <v>1416</v>
      </c>
      <c r="B371" s="283" t="s">
        <v>375</v>
      </c>
      <c r="C371" s="374" t="str">
        <f>+VLOOKUP($A371,[3]DISTRIBUCIÓN!$A$8:$G$540,5,FALSE)</f>
        <v>Emma Ticonipa</v>
      </c>
      <c r="D371" s="374" t="str">
        <f>+VLOOKUP(C371,[2]Hoja1!$A$1:$C$12,2,FALSE)</f>
        <v>2183333 - 1635</v>
      </c>
      <c r="E371" s="382" t="str">
        <f>+VLOOKUP(C371,[2]Hoja1!$A$1:$C$12,3,FALSE)</f>
        <v>emma.ticonipa@economiayfinanzas.gob.bo</v>
      </c>
    </row>
    <row r="372" spans="1:5">
      <c r="A372" s="282">
        <v>1417</v>
      </c>
      <c r="B372" s="283" t="s">
        <v>376</v>
      </c>
      <c r="C372" s="374" t="str">
        <f>+VLOOKUP($A372,[3]DISTRIBUCIÓN!$A$8:$G$540,5,FALSE)</f>
        <v>Emma Ticonipa</v>
      </c>
      <c r="D372" s="374" t="str">
        <f>+VLOOKUP(C372,[2]Hoja1!$A$1:$C$12,2,FALSE)</f>
        <v>2183333 - 1635</v>
      </c>
      <c r="E372" s="382" t="str">
        <f>+VLOOKUP(C372,[2]Hoja1!$A$1:$C$12,3,FALSE)</f>
        <v>emma.ticonipa@economiayfinanzas.gob.bo</v>
      </c>
    </row>
    <row r="373" spans="1:5">
      <c r="A373" s="282">
        <v>1418</v>
      </c>
      <c r="B373" s="283" t="s">
        <v>377</v>
      </c>
      <c r="C373" s="374" t="str">
        <f>+VLOOKUP($A373,[3]DISTRIBUCIÓN!$A$8:$G$540,5,FALSE)</f>
        <v>Emma Ticonipa</v>
      </c>
      <c r="D373" s="374" t="str">
        <f>+VLOOKUP(C373,[2]Hoja1!$A$1:$C$12,2,FALSE)</f>
        <v>2183333 - 1635</v>
      </c>
      <c r="E373" s="382" t="str">
        <f>+VLOOKUP(C373,[2]Hoja1!$A$1:$C$12,3,FALSE)</f>
        <v>emma.ticonipa@economiayfinanzas.gob.bo</v>
      </c>
    </row>
    <row r="374" spans="1:5">
      <c r="A374" s="282">
        <v>1419</v>
      </c>
      <c r="B374" s="283" t="s">
        <v>378</v>
      </c>
      <c r="C374" s="374" t="str">
        <f>+VLOOKUP($A374,[3]DISTRIBUCIÓN!$A$8:$G$540,5,FALSE)</f>
        <v>Emma Ticonipa</v>
      </c>
      <c r="D374" s="374" t="str">
        <f>+VLOOKUP(C374,[2]Hoja1!$A$1:$C$12,2,FALSE)</f>
        <v>2183333 - 1635</v>
      </c>
      <c r="E374" s="382" t="str">
        <f>+VLOOKUP(C374,[2]Hoja1!$A$1:$C$12,3,FALSE)</f>
        <v>emma.ticonipa@economiayfinanzas.gob.bo</v>
      </c>
    </row>
    <row r="375" spans="1:5">
      <c r="A375" s="282">
        <v>1420</v>
      </c>
      <c r="B375" s="283" t="s">
        <v>379</v>
      </c>
      <c r="C375" s="374" t="str">
        <f>+VLOOKUP($A375,[3]DISTRIBUCIÓN!$A$8:$G$540,5,FALSE)</f>
        <v>Emma Ticonipa</v>
      </c>
      <c r="D375" s="374" t="str">
        <f>+VLOOKUP(C375,[2]Hoja1!$A$1:$C$12,2,FALSE)</f>
        <v>2183333 - 1635</v>
      </c>
      <c r="E375" s="382" t="str">
        <f>+VLOOKUP(C375,[2]Hoja1!$A$1:$C$12,3,FALSE)</f>
        <v>emma.ticonipa@economiayfinanzas.gob.bo</v>
      </c>
    </row>
    <row r="376" spans="1:5">
      <c r="A376" s="282">
        <v>1421</v>
      </c>
      <c r="B376" s="283" t="s">
        <v>380</v>
      </c>
      <c r="C376" s="374" t="str">
        <f>+VLOOKUP($A376,[3]DISTRIBUCIÓN!$A$8:$G$540,5,FALSE)</f>
        <v>Emma Ticonipa</v>
      </c>
      <c r="D376" s="374" t="str">
        <f>+VLOOKUP(C376,[2]Hoja1!$A$1:$C$12,2,FALSE)</f>
        <v>2183333 - 1635</v>
      </c>
      <c r="E376" s="382" t="str">
        <f>+VLOOKUP(C376,[2]Hoja1!$A$1:$C$12,3,FALSE)</f>
        <v>emma.ticonipa@economiayfinanzas.gob.bo</v>
      </c>
    </row>
    <row r="377" spans="1:5">
      <c r="A377" s="282">
        <v>1422</v>
      </c>
      <c r="B377" s="283" t="s">
        <v>381</v>
      </c>
      <c r="C377" s="374" t="str">
        <f>+VLOOKUP($A377,[3]DISTRIBUCIÓN!$A$8:$G$540,5,FALSE)</f>
        <v>Emma Ticonipa</v>
      </c>
      <c r="D377" s="374" t="str">
        <f>+VLOOKUP(C377,[2]Hoja1!$A$1:$C$12,2,FALSE)</f>
        <v>2183333 - 1635</v>
      </c>
      <c r="E377" s="382" t="str">
        <f>+VLOOKUP(C377,[2]Hoja1!$A$1:$C$12,3,FALSE)</f>
        <v>emma.ticonipa@economiayfinanzas.gob.bo</v>
      </c>
    </row>
    <row r="378" spans="1:5">
      <c r="A378" s="282">
        <v>1423</v>
      </c>
      <c r="B378" s="283" t="s">
        <v>382</v>
      </c>
      <c r="C378" s="374" t="str">
        <f>+VLOOKUP($A378,[3]DISTRIBUCIÓN!$A$8:$G$540,5,FALSE)</f>
        <v>Emma Ticonipa</v>
      </c>
      <c r="D378" s="374" t="str">
        <f>+VLOOKUP(C378,[2]Hoja1!$A$1:$C$12,2,FALSE)</f>
        <v>2183333 - 1635</v>
      </c>
      <c r="E378" s="382" t="str">
        <f>+VLOOKUP(C378,[2]Hoja1!$A$1:$C$12,3,FALSE)</f>
        <v>emma.ticonipa@economiayfinanzas.gob.bo</v>
      </c>
    </row>
    <row r="379" spans="1:5">
      <c r="A379" s="282">
        <v>1424</v>
      </c>
      <c r="B379" s="283" t="s">
        <v>383</v>
      </c>
      <c r="C379" s="374" t="str">
        <f>+VLOOKUP($A379,[3]DISTRIBUCIÓN!$A$8:$G$540,5,FALSE)</f>
        <v>Emma Ticonipa</v>
      </c>
      <c r="D379" s="374" t="str">
        <f>+VLOOKUP(C379,[2]Hoja1!$A$1:$C$12,2,FALSE)</f>
        <v>2183333 - 1635</v>
      </c>
      <c r="E379" s="382" t="str">
        <f>+VLOOKUP(C379,[2]Hoja1!$A$1:$C$12,3,FALSE)</f>
        <v>emma.ticonipa@economiayfinanzas.gob.bo</v>
      </c>
    </row>
    <row r="380" spans="1:5">
      <c r="A380" s="282">
        <v>1425</v>
      </c>
      <c r="B380" s="283" t="s">
        <v>384</v>
      </c>
      <c r="C380" s="374" t="str">
        <f>+VLOOKUP($A380,[3]DISTRIBUCIÓN!$A$8:$G$540,5,FALSE)</f>
        <v>Emma Ticonipa</v>
      </c>
      <c r="D380" s="374" t="str">
        <f>+VLOOKUP(C380,[2]Hoja1!$A$1:$C$12,2,FALSE)</f>
        <v>2183333 - 1635</v>
      </c>
      <c r="E380" s="382" t="str">
        <f>+VLOOKUP(C380,[2]Hoja1!$A$1:$C$12,3,FALSE)</f>
        <v>emma.ticonipa@economiayfinanzas.gob.bo</v>
      </c>
    </row>
    <row r="381" spans="1:5">
      <c r="A381" s="282">
        <v>1426</v>
      </c>
      <c r="B381" s="283" t="s">
        <v>385</v>
      </c>
      <c r="C381" s="374" t="str">
        <f>+VLOOKUP($A381,[3]DISTRIBUCIÓN!$A$8:$G$540,5,FALSE)</f>
        <v>Emma Ticonipa</v>
      </c>
      <c r="D381" s="374" t="str">
        <f>+VLOOKUP(C381,[2]Hoja1!$A$1:$C$12,2,FALSE)</f>
        <v>2183333 - 1635</v>
      </c>
      <c r="E381" s="382" t="str">
        <f>+VLOOKUP(C381,[2]Hoja1!$A$1:$C$12,3,FALSE)</f>
        <v>emma.ticonipa@economiayfinanzas.gob.bo</v>
      </c>
    </row>
    <row r="382" spans="1:5">
      <c r="A382" s="282">
        <v>1427</v>
      </c>
      <c r="B382" s="283" t="s">
        <v>386</v>
      </c>
      <c r="C382" s="374" t="str">
        <f>+VLOOKUP($A382,[3]DISTRIBUCIÓN!$A$8:$G$540,5,FALSE)</f>
        <v>Emma Ticonipa</v>
      </c>
      <c r="D382" s="374" t="str">
        <f>+VLOOKUP(C382,[2]Hoja1!$A$1:$C$12,2,FALSE)</f>
        <v>2183333 - 1635</v>
      </c>
      <c r="E382" s="382" t="str">
        <f>+VLOOKUP(C382,[2]Hoja1!$A$1:$C$12,3,FALSE)</f>
        <v>emma.ticonipa@economiayfinanzas.gob.bo</v>
      </c>
    </row>
    <row r="383" spans="1:5">
      <c r="A383" s="282">
        <v>1428</v>
      </c>
      <c r="B383" s="283" t="s">
        <v>1376</v>
      </c>
      <c r="C383" s="374" t="str">
        <f>+VLOOKUP($A383,[3]DISTRIBUCIÓN!$A$8:$G$540,5,FALSE)</f>
        <v>Emma Ticonipa</v>
      </c>
      <c r="D383" s="374" t="str">
        <f>+VLOOKUP(C383,[2]Hoja1!$A$1:$C$12,2,FALSE)</f>
        <v>2183333 - 1635</v>
      </c>
      <c r="E383" s="382" t="str">
        <f>+VLOOKUP(C383,[2]Hoja1!$A$1:$C$12,3,FALSE)</f>
        <v>emma.ticonipa@economiayfinanzas.gob.bo</v>
      </c>
    </row>
    <row r="384" spans="1:5">
      <c r="A384" s="282">
        <v>1429</v>
      </c>
      <c r="B384" s="283" t="s">
        <v>387</v>
      </c>
      <c r="C384" s="374" t="str">
        <f>+VLOOKUP($A384,[3]DISTRIBUCIÓN!$A$8:$G$540,5,FALSE)</f>
        <v>Emma Ticonipa</v>
      </c>
      <c r="D384" s="374" t="str">
        <f>+VLOOKUP(C384,[2]Hoja1!$A$1:$C$12,2,FALSE)</f>
        <v>2183333 - 1635</v>
      </c>
      <c r="E384" s="382" t="str">
        <f>+VLOOKUP(C384,[2]Hoja1!$A$1:$C$12,3,FALSE)</f>
        <v>emma.ticonipa@economiayfinanzas.gob.bo</v>
      </c>
    </row>
    <row r="385" spans="1:5">
      <c r="A385" s="282">
        <v>1430</v>
      </c>
      <c r="B385" s="283" t="s">
        <v>388</v>
      </c>
      <c r="C385" s="374" t="str">
        <f>+VLOOKUP($A385,[3]DISTRIBUCIÓN!$A$8:$G$540,5,FALSE)</f>
        <v>Emma Ticonipa</v>
      </c>
      <c r="D385" s="374" t="str">
        <f>+VLOOKUP(C385,[2]Hoja1!$A$1:$C$12,2,FALSE)</f>
        <v>2183333 - 1635</v>
      </c>
      <c r="E385" s="382" t="str">
        <f>+VLOOKUP(C385,[2]Hoja1!$A$1:$C$12,3,FALSE)</f>
        <v>emma.ticonipa@economiayfinanzas.gob.bo</v>
      </c>
    </row>
    <row r="386" spans="1:5">
      <c r="A386" s="282">
        <v>1431</v>
      </c>
      <c r="B386" s="283" t="s">
        <v>389</v>
      </c>
      <c r="C386" s="374" t="str">
        <f>+VLOOKUP($A386,[3]DISTRIBUCIÓN!$A$8:$G$540,5,FALSE)</f>
        <v>Emma Ticonipa</v>
      </c>
      <c r="D386" s="374" t="str">
        <f>+VLOOKUP(C386,[2]Hoja1!$A$1:$C$12,2,FALSE)</f>
        <v>2183333 - 1635</v>
      </c>
      <c r="E386" s="382" t="str">
        <f>+VLOOKUP(C386,[2]Hoja1!$A$1:$C$12,3,FALSE)</f>
        <v>emma.ticonipa@economiayfinanzas.gob.bo</v>
      </c>
    </row>
    <row r="387" spans="1:5">
      <c r="A387" s="282">
        <v>1432</v>
      </c>
      <c r="B387" s="283" t="s">
        <v>390</v>
      </c>
      <c r="C387" s="374" t="str">
        <f>+VLOOKUP($A387,[3]DISTRIBUCIÓN!$A$8:$G$540,5,FALSE)</f>
        <v>Emma Ticonipa</v>
      </c>
      <c r="D387" s="374" t="str">
        <f>+VLOOKUP(C387,[2]Hoja1!$A$1:$C$12,2,FALSE)</f>
        <v>2183333 - 1635</v>
      </c>
      <c r="E387" s="382" t="str">
        <f>+VLOOKUP(C387,[2]Hoja1!$A$1:$C$12,3,FALSE)</f>
        <v>emma.ticonipa@economiayfinanzas.gob.bo</v>
      </c>
    </row>
    <row r="388" spans="1:5">
      <c r="A388" s="282">
        <v>1434</v>
      </c>
      <c r="B388" s="283" t="s">
        <v>391</v>
      </c>
      <c r="C388" s="374" t="str">
        <f>+VLOOKUP($A388,[3]DISTRIBUCIÓN!$A$8:$G$540,5,FALSE)</f>
        <v>Emma Ticonipa</v>
      </c>
      <c r="D388" s="374" t="str">
        <f>+VLOOKUP(C388,[2]Hoja1!$A$1:$C$12,2,FALSE)</f>
        <v>2183333 - 1635</v>
      </c>
      <c r="E388" s="382" t="str">
        <f>+VLOOKUP(C388,[2]Hoja1!$A$1:$C$12,3,FALSE)</f>
        <v>emma.ticonipa@economiayfinanzas.gob.bo</v>
      </c>
    </row>
    <row r="389" spans="1:5">
      <c r="A389" s="282">
        <v>1435</v>
      </c>
      <c r="B389" s="283" t="s">
        <v>392</v>
      </c>
      <c r="C389" s="374" t="str">
        <f>+VLOOKUP($A389,[3]DISTRIBUCIÓN!$A$8:$G$540,5,FALSE)</f>
        <v>Emma Ticonipa</v>
      </c>
      <c r="D389" s="374" t="str">
        <f>+VLOOKUP(C389,[2]Hoja1!$A$1:$C$12,2,FALSE)</f>
        <v>2183333 - 1635</v>
      </c>
      <c r="E389" s="382" t="str">
        <f>+VLOOKUP(C389,[2]Hoja1!$A$1:$C$12,3,FALSE)</f>
        <v>emma.ticonipa@economiayfinanzas.gob.bo</v>
      </c>
    </row>
    <row r="390" spans="1:5">
      <c r="A390" s="282">
        <v>1501</v>
      </c>
      <c r="B390" s="283" t="s">
        <v>393</v>
      </c>
      <c r="C390" s="374" t="str">
        <f>+VLOOKUP($A390,[3]DISTRIBUCIÓN!$A$8:$G$540,5,FALSE)</f>
        <v>Emma Ticonipa</v>
      </c>
      <c r="D390" s="374" t="str">
        <f>+VLOOKUP(C390,[2]Hoja1!$A$1:$C$12,2,FALSE)</f>
        <v>2183333 - 1635</v>
      </c>
      <c r="E390" s="382" t="str">
        <f>+VLOOKUP(C390,[2]Hoja1!$A$1:$C$12,3,FALSE)</f>
        <v>emma.ticonipa@economiayfinanzas.gob.bo</v>
      </c>
    </row>
    <row r="391" spans="1:5">
      <c r="A391" s="282">
        <v>1502</v>
      </c>
      <c r="B391" s="283" t="s">
        <v>394</v>
      </c>
      <c r="C391" s="374" t="str">
        <f>+VLOOKUP($A391,[3]DISTRIBUCIÓN!$A$8:$G$540,5,FALSE)</f>
        <v>Emma Ticonipa</v>
      </c>
      <c r="D391" s="374" t="str">
        <f>+VLOOKUP(C391,[2]Hoja1!$A$1:$C$12,2,FALSE)</f>
        <v>2183333 - 1635</v>
      </c>
      <c r="E391" s="382" t="str">
        <f>+VLOOKUP(C391,[2]Hoja1!$A$1:$C$12,3,FALSE)</f>
        <v>emma.ticonipa@economiayfinanzas.gob.bo</v>
      </c>
    </row>
    <row r="392" spans="1:5">
      <c r="A392" s="282">
        <v>1503</v>
      </c>
      <c r="B392" s="283" t="s">
        <v>395</v>
      </c>
      <c r="C392" s="374" t="str">
        <f>+VLOOKUP($A392,[3]DISTRIBUCIÓN!$A$8:$G$540,5,FALSE)</f>
        <v>Emma Ticonipa</v>
      </c>
      <c r="D392" s="374" t="str">
        <f>+VLOOKUP(C392,[2]Hoja1!$A$1:$C$12,2,FALSE)</f>
        <v>2183333 - 1635</v>
      </c>
      <c r="E392" s="382" t="str">
        <f>+VLOOKUP(C392,[2]Hoja1!$A$1:$C$12,3,FALSE)</f>
        <v>emma.ticonipa@economiayfinanzas.gob.bo</v>
      </c>
    </row>
    <row r="393" spans="1:5">
      <c r="A393" s="282">
        <v>1504</v>
      </c>
      <c r="B393" s="283" t="s">
        <v>396</v>
      </c>
      <c r="C393" s="374" t="str">
        <f>+VLOOKUP($A393,[3]DISTRIBUCIÓN!$A$8:$G$540,5,FALSE)</f>
        <v>Emma Ticonipa</v>
      </c>
      <c r="D393" s="374" t="str">
        <f>+VLOOKUP(C393,[2]Hoja1!$A$1:$C$12,2,FALSE)</f>
        <v>2183333 - 1635</v>
      </c>
      <c r="E393" s="382" t="str">
        <f>+VLOOKUP(C393,[2]Hoja1!$A$1:$C$12,3,FALSE)</f>
        <v>emma.ticonipa@economiayfinanzas.gob.bo</v>
      </c>
    </row>
    <row r="394" spans="1:5">
      <c r="A394" s="282">
        <v>1505</v>
      </c>
      <c r="B394" s="283" t="s">
        <v>397</v>
      </c>
      <c r="C394" s="374" t="str">
        <f>+VLOOKUP($A394,[3]DISTRIBUCIÓN!$A$8:$G$540,5,FALSE)</f>
        <v>Emma Ticonipa</v>
      </c>
      <c r="D394" s="374" t="str">
        <f>+VLOOKUP(C394,[2]Hoja1!$A$1:$C$12,2,FALSE)</f>
        <v>2183333 - 1635</v>
      </c>
      <c r="E394" s="382" t="str">
        <f>+VLOOKUP(C394,[2]Hoja1!$A$1:$C$12,3,FALSE)</f>
        <v>emma.ticonipa@economiayfinanzas.gob.bo</v>
      </c>
    </row>
    <row r="395" spans="1:5">
      <c r="A395" s="282">
        <v>1506</v>
      </c>
      <c r="B395" s="283" t="s">
        <v>398</v>
      </c>
      <c r="C395" s="374" t="str">
        <f>+VLOOKUP($A395,[3]DISTRIBUCIÓN!$A$8:$G$540,5,FALSE)</f>
        <v>Emma Ticonipa</v>
      </c>
      <c r="D395" s="374" t="str">
        <f>+VLOOKUP(C395,[2]Hoja1!$A$1:$C$12,2,FALSE)</f>
        <v>2183333 - 1635</v>
      </c>
      <c r="E395" s="382" t="str">
        <f>+VLOOKUP(C395,[2]Hoja1!$A$1:$C$12,3,FALSE)</f>
        <v>emma.ticonipa@economiayfinanzas.gob.bo</v>
      </c>
    </row>
    <row r="396" spans="1:5">
      <c r="A396" s="282">
        <v>1507</v>
      </c>
      <c r="B396" s="283" t="s">
        <v>399</v>
      </c>
      <c r="C396" s="374" t="str">
        <f>+VLOOKUP($A396,[3]DISTRIBUCIÓN!$A$8:$G$540,5,FALSE)</f>
        <v>Emma Ticonipa</v>
      </c>
      <c r="D396" s="374" t="str">
        <f>+VLOOKUP(C396,[2]Hoja1!$A$1:$C$12,2,FALSE)</f>
        <v>2183333 - 1635</v>
      </c>
      <c r="E396" s="382" t="str">
        <f>+VLOOKUP(C396,[2]Hoja1!$A$1:$C$12,3,FALSE)</f>
        <v>emma.ticonipa@economiayfinanzas.gob.bo</v>
      </c>
    </row>
    <row r="397" spans="1:5">
      <c r="A397" s="282">
        <v>1508</v>
      </c>
      <c r="B397" s="283" t="s">
        <v>400</v>
      </c>
      <c r="C397" s="374" t="str">
        <f>+VLOOKUP($A397,[3]DISTRIBUCIÓN!$A$8:$G$540,5,FALSE)</f>
        <v>Emma Ticonipa</v>
      </c>
      <c r="D397" s="374" t="str">
        <f>+VLOOKUP(C397,[2]Hoja1!$A$1:$C$12,2,FALSE)</f>
        <v>2183333 - 1635</v>
      </c>
      <c r="E397" s="382" t="str">
        <f>+VLOOKUP(C397,[2]Hoja1!$A$1:$C$12,3,FALSE)</f>
        <v>emma.ticonipa@economiayfinanzas.gob.bo</v>
      </c>
    </row>
    <row r="398" spans="1:5">
      <c r="A398" s="282">
        <v>1509</v>
      </c>
      <c r="B398" s="283" t="s">
        <v>401</v>
      </c>
      <c r="C398" s="374" t="str">
        <f>+VLOOKUP($A398,[3]DISTRIBUCIÓN!$A$8:$G$540,5,FALSE)</f>
        <v>Emma Ticonipa</v>
      </c>
      <c r="D398" s="374" t="str">
        <f>+VLOOKUP(C398,[2]Hoja1!$A$1:$C$12,2,FALSE)</f>
        <v>2183333 - 1635</v>
      </c>
      <c r="E398" s="382" t="str">
        <f>+VLOOKUP(C398,[2]Hoja1!$A$1:$C$12,3,FALSE)</f>
        <v>emma.ticonipa@economiayfinanzas.gob.bo</v>
      </c>
    </row>
    <row r="399" spans="1:5">
      <c r="A399" s="282">
        <v>1510</v>
      </c>
      <c r="B399" s="283" t="s">
        <v>402</v>
      </c>
      <c r="C399" s="374" t="str">
        <f>+VLOOKUP($A399,[3]DISTRIBUCIÓN!$A$8:$G$540,5,FALSE)</f>
        <v>Emma Ticonipa</v>
      </c>
      <c r="D399" s="374" t="str">
        <f>+VLOOKUP(C399,[2]Hoja1!$A$1:$C$12,2,FALSE)</f>
        <v>2183333 - 1635</v>
      </c>
      <c r="E399" s="382" t="str">
        <f>+VLOOKUP(C399,[2]Hoja1!$A$1:$C$12,3,FALSE)</f>
        <v>emma.ticonipa@economiayfinanzas.gob.bo</v>
      </c>
    </row>
    <row r="400" spans="1:5">
      <c r="A400" s="282">
        <v>1511</v>
      </c>
      <c r="B400" s="283" t="s">
        <v>403</v>
      </c>
      <c r="C400" s="374" t="str">
        <f>+VLOOKUP($A400,[3]DISTRIBUCIÓN!$A$8:$G$540,5,FALSE)</f>
        <v>Emma Ticonipa</v>
      </c>
      <c r="D400" s="374" t="str">
        <f>+VLOOKUP(C400,[2]Hoja1!$A$1:$C$12,2,FALSE)</f>
        <v>2183333 - 1635</v>
      </c>
      <c r="E400" s="382" t="str">
        <f>+VLOOKUP(C400,[2]Hoja1!$A$1:$C$12,3,FALSE)</f>
        <v>emma.ticonipa@economiayfinanzas.gob.bo</v>
      </c>
    </row>
    <row r="401" spans="1:5">
      <c r="A401" s="282">
        <v>1512</v>
      </c>
      <c r="B401" s="283" t="s">
        <v>404</v>
      </c>
      <c r="C401" s="374" t="str">
        <f>+VLOOKUP($A401,[3]DISTRIBUCIÓN!$A$8:$G$540,5,FALSE)</f>
        <v>Emma Ticonipa</v>
      </c>
      <c r="D401" s="374" t="str">
        <f>+VLOOKUP(C401,[2]Hoja1!$A$1:$C$12,2,FALSE)</f>
        <v>2183333 - 1635</v>
      </c>
      <c r="E401" s="382" t="str">
        <f>+VLOOKUP(C401,[2]Hoja1!$A$1:$C$12,3,FALSE)</f>
        <v>emma.ticonipa@economiayfinanzas.gob.bo</v>
      </c>
    </row>
    <row r="402" spans="1:5">
      <c r="A402" s="282">
        <v>1513</v>
      </c>
      <c r="B402" s="283" t="s">
        <v>405</v>
      </c>
      <c r="C402" s="374" t="str">
        <f>+VLOOKUP($A402,[3]DISTRIBUCIÓN!$A$8:$G$540,5,FALSE)</f>
        <v>Emma Ticonipa</v>
      </c>
      <c r="D402" s="374" t="str">
        <f>+VLOOKUP(C402,[2]Hoja1!$A$1:$C$12,2,FALSE)</f>
        <v>2183333 - 1635</v>
      </c>
      <c r="E402" s="382" t="str">
        <f>+VLOOKUP(C402,[2]Hoja1!$A$1:$C$12,3,FALSE)</f>
        <v>emma.ticonipa@economiayfinanzas.gob.bo</v>
      </c>
    </row>
    <row r="403" spans="1:5">
      <c r="A403" s="282">
        <v>1514</v>
      </c>
      <c r="B403" s="283" t="s">
        <v>406</v>
      </c>
      <c r="C403" s="374" t="str">
        <f>+VLOOKUP($A403,[3]DISTRIBUCIÓN!$A$8:$G$540,5,FALSE)</f>
        <v>Emma Ticonipa</v>
      </c>
      <c r="D403" s="374" t="str">
        <f>+VLOOKUP(C403,[2]Hoja1!$A$1:$C$12,2,FALSE)</f>
        <v>2183333 - 1635</v>
      </c>
      <c r="E403" s="382" t="str">
        <f>+VLOOKUP(C403,[2]Hoja1!$A$1:$C$12,3,FALSE)</f>
        <v>emma.ticonipa@economiayfinanzas.gob.bo</v>
      </c>
    </row>
    <row r="404" spans="1:5">
      <c r="A404" s="282">
        <v>1515</v>
      </c>
      <c r="B404" s="283" t="s">
        <v>407</v>
      </c>
      <c r="C404" s="374" t="str">
        <f>+VLOOKUP($A404,[3]DISTRIBUCIÓN!$A$8:$G$540,5,FALSE)</f>
        <v>Emma Ticonipa</v>
      </c>
      <c r="D404" s="374" t="str">
        <f>+VLOOKUP(C404,[2]Hoja1!$A$1:$C$12,2,FALSE)</f>
        <v>2183333 - 1635</v>
      </c>
      <c r="E404" s="382" t="str">
        <f>+VLOOKUP(C404,[2]Hoja1!$A$1:$C$12,3,FALSE)</f>
        <v>emma.ticonipa@economiayfinanzas.gob.bo</v>
      </c>
    </row>
    <row r="405" spans="1:5">
      <c r="A405" s="282">
        <v>1516</v>
      </c>
      <c r="B405" s="283" t="s">
        <v>408</v>
      </c>
      <c r="C405" s="374" t="str">
        <f>+VLOOKUP($A405,[3]DISTRIBUCIÓN!$A$8:$G$540,5,FALSE)</f>
        <v>Emma Ticonipa</v>
      </c>
      <c r="D405" s="374" t="str">
        <f>+VLOOKUP(C405,[2]Hoja1!$A$1:$C$12,2,FALSE)</f>
        <v>2183333 - 1635</v>
      </c>
      <c r="E405" s="382" t="str">
        <f>+VLOOKUP(C405,[2]Hoja1!$A$1:$C$12,3,FALSE)</f>
        <v>emma.ticonipa@economiayfinanzas.gob.bo</v>
      </c>
    </row>
    <row r="406" spans="1:5">
      <c r="A406" s="282">
        <v>1517</v>
      </c>
      <c r="B406" s="283" t="s">
        <v>409</v>
      </c>
      <c r="C406" s="374" t="str">
        <f>+VLOOKUP($A406,[3]DISTRIBUCIÓN!$A$8:$G$540,5,FALSE)</f>
        <v>Emma Ticonipa</v>
      </c>
      <c r="D406" s="374" t="str">
        <f>+VLOOKUP(C406,[2]Hoja1!$A$1:$C$12,2,FALSE)</f>
        <v>2183333 - 1635</v>
      </c>
      <c r="E406" s="382" t="str">
        <f>+VLOOKUP(C406,[2]Hoja1!$A$1:$C$12,3,FALSE)</f>
        <v>emma.ticonipa@economiayfinanzas.gob.bo</v>
      </c>
    </row>
    <row r="407" spans="1:5">
      <c r="A407" s="282">
        <v>1518</v>
      </c>
      <c r="B407" s="283" t="s">
        <v>410</v>
      </c>
      <c r="C407" s="374" t="str">
        <f>+VLOOKUP($A407,[3]DISTRIBUCIÓN!$A$8:$G$540,5,FALSE)</f>
        <v>Emma Ticonipa</v>
      </c>
      <c r="D407" s="374" t="str">
        <f>+VLOOKUP(C407,[2]Hoja1!$A$1:$C$12,2,FALSE)</f>
        <v>2183333 - 1635</v>
      </c>
      <c r="E407" s="382" t="str">
        <f>+VLOOKUP(C407,[2]Hoja1!$A$1:$C$12,3,FALSE)</f>
        <v>emma.ticonipa@economiayfinanzas.gob.bo</v>
      </c>
    </row>
    <row r="408" spans="1:5">
      <c r="A408" s="282">
        <v>1519</v>
      </c>
      <c r="B408" s="283" t="s">
        <v>411</v>
      </c>
      <c r="C408" s="374" t="str">
        <f>+VLOOKUP($A408,[3]DISTRIBUCIÓN!$A$8:$G$540,5,FALSE)</f>
        <v>Emma Ticonipa</v>
      </c>
      <c r="D408" s="374" t="str">
        <f>+VLOOKUP(C408,[2]Hoja1!$A$1:$C$12,2,FALSE)</f>
        <v>2183333 - 1635</v>
      </c>
      <c r="E408" s="382" t="str">
        <f>+VLOOKUP(C408,[2]Hoja1!$A$1:$C$12,3,FALSE)</f>
        <v>emma.ticonipa@economiayfinanzas.gob.bo</v>
      </c>
    </row>
    <row r="409" spans="1:5">
      <c r="A409" s="282">
        <v>1520</v>
      </c>
      <c r="B409" s="283" t="s">
        <v>412</v>
      </c>
      <c r="C409" s="374" t="str">
        <f>+VLOOKUP($A409,[3]DISTRIBUCIÓN!$A$8:$G$540,5,FALSE)</f>
        <v>Emma Ticonipa</v>
      </c>
      <c r="D409" s="374" t="str">
        <f>+VLOOKUP(C409,[2]Hoja1!$A$1:$C$12,2,FALSE)</f>
        <v>2183333 - 1635</v>
      </c>
      <c r="E409" s="382" t="str">
        <f>+VLOOKUP(C409,[2]Hoja1!$A$1:$C$12,3,FALSE)</f>
        <v>emma.ticonipa@economiayfinanzas.gob.bo</v>
      </c>
    </row>
    <row r="410" spans="1:5">
      <c r="A410" s="282">
        <v>1521</v>
      </c>
      <c r="B410" s="283" t="s">
        <v>413</v>
      </c>
      <c r="C410" s="374" t="str">
        <f>+VLOOKUP($A410,[3]DISTRIBUCIÓN!$A$8:$G$540,5,FALSE)</f>
        <v>Emma Ticonipa</v>
      </c>
      <c r="D410" s="374" t="str">
        <f>+VLOOKUP(C410,[2]Hoja1!$A$1:$C$12,2,FALSE)</f>
        <v>2183333 - 1635</v>
      </c>
      <c r="E410" s="382" t="str">
        <f>+VLOOKUP(C410,[2]Hoja1!$A$1:$C$12,3,FALSE)</f>
        <v>emma.ticonipa@economiayfinanzas.gob.bo</v>
      </c>
    </row>
    <row r="411" spans="1:5">
      <c r="A411" s="282">
        <v>1522</v>
      </c>
      <c r="B411" s="283" t="s">
        <v>414</v>
      </c>
      <c r="C411" s="374" t="str">
        <f>+VLOOKUP($A411,[3]DISTRIBUCIÓN!$A$8:$G$540,5,FALSE)</f>
        <v>Emma Ticonipa</v>
      </c>
      <c r="D411" s="374" t="str">
        <f>+VLOOKUP(C411,[2]Hoja1!$A$1:$C$12,2,FALSE)</f>
        <v>2183333 - 1635</v>
      </c>
      <c r="E411" s="382" t="str">
        <f>+VLOOKUP(C411,[2]Hoja1!$A$1:$C$12,3,FALSE)</f>
        <v>emma.ticonipa@economiayfinanzas.gob.bo</v>
      </c>
    </row>
    <row r="412" spans="1:5">
      <c r="A412" s="282">
        <v>1523</v>
      </c>
      <c r="B412" s="283" t="s">
        <v>415</v>
      </c>
      <c r="C412" s="374" t="str">
        <f>+VLOOKUP($A412,[3]DISTRIBUCIÓN!$A$8:$G$540,5,FALSE)</f>
        <v>Emma Ticonipa</v>
      </c>
      <c r="D412" s="374" t="str">
        <f>+VLOOKUP(C412,[2]Hoja1!$A$1:$C$12,2,FALSE)</f>
        <v>2183333 - 1635</v>
      </c>
      <c r="E412" s="382" t="str">
        <f>+VLOOKUP(C412,[2]Hoja1!$A$1:$C$12,3,FALSE)</f>
        <v>emma.ticonipa@economiayfinanzas.gob.bo</v>
      </c>
    </row>
    <row r="413" spans="1:5">
      <c r="A413" s="282">
        <v>1524</v>
      </c>
      <c r="B413" s="283" t="s">
        <v>416</v>
      </c>
      <c r="C413" s="374" t="str">
        <f>+VLOOKUP($A413,[3]DISTRIBUCIÓN!$A$8:$G$540,5,FALSE)</f>
        <v>Emma Ticonipa</v>
      </c>
      <c r="D413" s="374" t="str">
        <f>+VLOOKUP(C413,[2]Hoja1!$A$1:$C$12,2,FALSE)</f>
        <v>2183333 - 1635</v>
      </c>
      <c r="E413" s="382" t="str">
        <f>+VLOOKUP(C413,[2]Hoja1!$A$1:$C$12,3,FALSE)</f>
        <v>emma.ticonipa@economiayfinanzas.gob.bo</v>
      </c>
    </row>
    <row r="414" spans="1:5">
      <c r="A414" s="282">
        <v>1525</v>
      </c>
      <c r="B414" s="283" t="s">
        <v>417</v>
      </c>
      <c r="C414" s="374" t="str">
        <f>+VLOOKUP($A414,[3]DISTRIBUCIÓN!$A$8:$G$540,5,FALSE)</f>
        <v>Emma Ticonipa</v>
      </c>
      <c r="D414" s="374" t="str">
        <f>+VLOOKUP(C414,[2]Hoja1!$A$1:$C$12,2,FALSE)</f>
        <v>2183333 - 1635</v>
      </c>
      <c r="E414" s="382" t="str">
        <f>+VLOOKUP(C414,[2]Hoja1!$A$1:$C$12,3,FALSE)</f>
        <v>emma.ticonipa@economiayfinanzas.gob.bo</v>
      </c>
    </row>
    <row r="415" spans="1:5">
      <c r="A415" s="282">
        <v>1526</v>
      </c>
      <c r="B415" s="283" t="s">
        <v>418</v>
      </c>
      <c r="C415" s="374" t="str">
        <f>+VLOOKUP($A415,[3]DISTRIBUCIÓN!$A$8:$G$540,5,FALSE)</f>
        <v>Emma Ticonipa</v>
      </c>
      <c r="D415" s="374" t="str">
        <f>+VLOOKUP(C415,[2]Hoja1!$A$1:$C$12,2,FALSE)</f>
        <v>2183333 - 1635</v>
      </c>
      <c r="E415" s="382" t="str">
        <f>+VLOOKUP(C415,[2]Hoja1!$A$1:$C$12,3,FALSE)</f>
        <v>emma.ticonipa@economiayfinanzas.gob.bo</v>
      </c>
    </row>
    <row r="416" spans="1:5">
      <c r="A416" s="282">
        <v>1527</v>
      </c>
      <c r="B416" s="283" t="s">
        <v>419</v>
      </c>
      <c r="C416" s="374" t="str">
        <f>+VLOOKUP($A416,[3]DISTRIBUCIÓN!$A$8:$G$540,5,FALSE)</f>
        <v>Emma Ticonipa</v>
      </c>
      <c r="D416" s="374" t="str">
        <f>+VLOOKUP(C416,[2]Hoja1!$A$1:$C$12,2,FALSE)</f>
        <v>2183333 - 1635</v>
      </c>
      <c r="E416" s="382" t="str">
        <f>+VLOOKUP(C416,[2]Hoja1!$A$1:$C$12,3,FALSE)</f>
        <v>emma.ticonipa@economiayfinanzas.gob.bo</v>
      </c>
    </row>
    <row r="417" spans="1:5">
      <c r="A417" s="282">
        <v>1528</v>
      </c>
      <c r="B417" s="283" t="s">
        <v>420</v>
      </c>
      <c r="C417" s="374" t="str">
        <f>+VLOOKUP($A417,[3]DISTRIBUCIÓN!$A$8:$G$540,5,FALSE)</f>
        <v>Emma Ticonipa</v>
      </c>
      <c r="D417" s="374" t="str">
        <f>+VLOOKUP(C417,[2]Hoja1!$A$1:$C$12,2,FALSE)</f>
        <v>2183333 - 1635</v>
      </c>
      <c r="E417" s="382" t="str">
        <f>+VLOOKUP(C417,[2]Hoja1!$A$1:$C$12,3,FALSE)</f>
        <v>emma.ticonipa@economiayfinanzas.gob.bo</v>
      </c>
    </row>
    <row r="418" spans="1:5">
      <c r="A418" s="282">
        <v>1529</v>
      </c>
      <c r="B418" s="283" t="s">
        <v>421</v>
      </c>
      <c r="C418" s="374" t="str">
        <f>+VLOOKUP($A418,[3]DISTRIBUCIÓN!$A$8:$G$540,5,FALSE)</f>
        <v>Emma Ticonipa</v>
      </c>
      <c r="D418" s="374" t="str">
        <f>+VLOOKUP(C418,[2]Hoja1!$A$1:$C$12,2,FALSE)</f>
        <v>2183333 - 1635</v>
      </c>
      <c r="E418" s="382" t="str">
        <f>+VLOOKUP(C418,[2]Hoja1!$A$1:$C$12,3,FALSE)</f>
        <v>emma.ticonipa@economiayfinanzas.gob.bo</v>
      </c>
    </row>
    <row r="419" spans="1:5">
      <c r="A419" s="282">
        <v>1530</v>
      </c>
      <c r="B419" s="283" t="s">
        <v>422</v>
      </c>
      <c r="C419" s="374" t="str">
        <f>+VLOOKUP($A419,[3]DISTRIBUCIÓN!$A$8:$G$540,5,FALSE)</f>
        <v>Emma Ticonipa</v>
      </c>
      <c r="D419" s="374" t="str">
        <f>+VLOOKUP(C419,[2]Hoja1!$A$1:$C$12,2,FALSE)</f>
        <v>2183333 - 1635</v>
      </c>
      <c r="E419" s="382" t="str">
        <f>+VLOOKUP(C419,[2]Hoja1!$A$1:$C$12,3,FALSE)</f>
        <v>emma.ticonipa@economiayfinanzas.gob.bo</v>
      </c>
    </row>
    <row r="420" spans="1:5">
      <c r="A420" s="282">
        <v>1531</v>
      </c>
      <c r="B420" s="283" t="s">
        <v>423</v>
      </c>
      <c r="C420" s="374" t="str">
        <f>+VLOOKUP($A420,[3]DISTRIBUCIÓN!$A$8:$G$540,5,FALSE)</f>
        <v>Emma Ticonipa</v>
      </c>
      <c r="D420" s="374" t="str">
        <f>+VLOOKUP(C420,[2]Hoja1!$A$1:$C$12,2,FALSE)</f>
        <v>2183333 - 1635</v>
      </c>
      <c r="E420" s="382" t="str">
        <f>+VLOOKUP(C420,[2]Hoja1!$A$1:$C$12,3,FALSE)</f>
        <v>emma.ticonipa@economiayfinanzas.gob.bo</v>
      </c>
    </row>
    <row r="421" spans="1:5">
      <c r="A421" s="282">
        <v>1532</v>
      </c>
      <c r="B421" s="283" t="s">
        <v>424</v>
      </c>
      <c r="C421" s="374" t="str">
        <f>+VLOOKUP($A421,[3]DISTRIBUCIÓN!$A$8:$G$540,5,FALSE)</f>
        <v>Emma Ticonipa</v>
      </c>
      <c r="D421" s="374" t="str">
        <f>+VLOOKUP(C421,[2]Hoja1!$A$1:$C$12,2,FALSE)</f>
        <v>2183333 - 1635</v>
      </c>
      <c r="E421" s="382" t="str">
        <f>+VLOOKUP(C421,[2]Hoja1!$A$1:$C$12,3,FALSE)</f>
        <v>emma.ticonipa@economiayfinanzas.gob.bo</v>
      </c>
    </row>
    <row r="422" spans="1:5">
      <c r="A422" s="282">
        <v>1533</v>
      </c>
      <c r="B422" s="283" t="s">
        <v>425</v>
      </c>
      <c r="C422" s="374" t="str">
        <f>+VLOOKUP($A422,[3]DISTRIBUCIÓN!$A$8:$G$540,5,FALSE)</f>
        <v>Emma Ticonipa</v>
      </c>
      <c r="D422" s="374" t="str">
        <f>+VLOOKUP(C422,[2]Hoja1!$A$1:$C$12,2,FALSE)</f>
        <v>2183333 - 1635</v>
      </c>
      <c r="E422" s="382" t="str">
        <f>+VLOOKUP(C422,[2]Hoja1!$A$1:$C$12,3,FALSE)</f>
        <v>emma.ticonipa@economiayfinanzas.gob.bo</v>
      </c>
    </row>
    <row r="423" spans="1:5">
      <c r="A423" s="282">
        <v>1534</v>
      </c>
      <c r="B423" s="283" t="s">
        <v>426</v>
      </c>
      <c r="C423" s="374" t="str">
        <f>+VLOOKUP($A423,[3]DISTRIBUCIÓN!$A$8:$G$540,5,FALSE)</f>
        <v>Emma Ticonipa</v>
      </c>
      <c r="D423" s="374" t="str">
        <f>+VLOOKUP(C423,[2]Hoja1!$A$1:$C$12,2,FALSE)</f>
        <v>2183333 - 1635</v>
      </c>
      <c r="E423" s="382" t="str">
        <f>+VLOOKUP(C423,[2]Hoja1!$A$1:$C$12,3,FALSE)</f>
        <v>emma.ticonipa@economiayfinanzas.gob.bo</v>
      </c>
    </row>
    <row r="424" spans="1:5">
      <c r="A424" s="282">
        <v>1535</v>
      </c>
      <c r="B424" s="283" t="s">
        <v>427</v>
      </c>
      <c r="C424" s="374" t="str">
        <f>+VLOOKUP($A424,[3]DISTRIBUCIÓN!$A$8:$G$540,5,FALSE)</f>
        <v>Emma Ticonipa</v>
      </c>
      <c r="D424" s="374" t="str">
        <f>+VLOOKUP(C424,[2]Hoja1!$A$1:$C$12,2,FALSE)</f>
        <v>2183333 - 1635</v>
      </c>
      <c r="E424" s="382" t="str">
        <f>+VLOOKUP(C424,[2]Hoja1!$A$1:$C$12,3,FALSE)</f>
        <v>emma.ticonipa@economiayfinanzas.gob.bo</v>
      </c>
    </row>
    <row r="425" spans="1:5">
      <c r="A425" s="282">
        <v>1536</v>
      </c>
      <c r="B425" s="283" t="s">
        <v>428</v>
      </c>
      <c r="C425" s="374" t="str">
        <f>+VLOOKUP($A425,[3]DISTRIBUCIÓN!$A$8:$G$540,5,FALSE)</f>
        <v>Emma Ticonipa</v>
      </c>
      <c r="D425" s="374" t="str">
        <f>+VLOOKUP(C425,[2]Hoja1!$A$1:$C$12,2,FALSE)</f>
        <v>2183333 - 1635</v>
      </c>
      <c r="E425" s="382" t="str">
        <f>+VLOOKUP(C425,[2]Hoja1!$A$1:$C$12,3,FALSE)</f>
        <v>emma.ticonipa@economiayfinanzas.gob.bo</v>
      </c>
    </row>
    <row r="426" spans="1:5">
      <c r="A426" s="282">
        <v>1537</v>
      </c>
      <c r="B426" s="283" t="s">
        <v>429</v>
      </c>
      <c r="C426" s="374" t="str">
        <f>+VLOOKUP($A426,[3]DISTRIBUCIÓN!$A$8:$G$540,5,FALSE)</f>
        <v>Emma Ticonipa</v>
      </c>
      <c r="D426" s="374" t="str">
        <f>+VLOOKUP(C426,[2]Hoja1!$A$1:$C$12,2,FALSE)</f>
        <v>2183333 - 1635</v>
      </c>
      <c r="E426" s="382" t="str">
        <f>+VLOOKUP(C426,[2]Hoja1!$A$1:$C$12,3,FALSE)</f>
        <v>emma.ticonipa@economiayfinanzas.gob.bo</v>
      </c>
    </row>
    <row r="427" spans="1:5">
      <c r="A427" s="282">
        <v>1538</v>
      </c>
      <c r="B427" s="283" t="s">
        <v>430</v>
      </c>
      <c r="C427" s="374" t="str">
        <f>+VLOOKUP($A427,[3]DISTRIBUCIÓN!$A$8:$G$540,5,FALSE)</f>
        <v>Emma Ticonipa</v>
      </c>
      <c r="D427" s="374" t="str">
        <f>+VLOOKUP(C427,[2]Hoja1!$A$1:$C$12,2,FALSE)</f>
        <v>2183333 - 1635</v>
      </c>
      <c r="E427" s="382" t="str">
        <f>+VLOOKUP(C427,[2]Hoja1!$A$1:$C$12,3,FALSE)</f>
        <v>emma.ticonipa@economiayfinanzas.gob.bo</v>
      </c>
    </row>
    <row r="428" spans="1:5">
      <c r="A428" s="282">
        <v>1539</v>
      </c>
      <c r="B428" s="283" t="s">
        <v>431</v>
      </c>
      <c r="C428" s="374" t="str">
        <f>+VLOOKUP($A428,[3]DISTRIBUCIÓN!$A$8:$G$540,5,FALSE)</f>
        <v>Emma Ticonipa</v>
      </c>
      <c r="D428" s="374" t="str">
        <f>+VLOOKUP(C428,[2]Hoja1!$A$1:$C$12,2,FALSE)</f>
        <v>2183333 - 1635</v>
      </c>
      <c r="E428" s="382" t="str">
        <f>+VLOOKUP(C428,[2]Hoja1!$A$1:$C$12,3,FALSE)</f>
        <v>emma.ticonipa@economiayfinanzas.gob.bo</v>
      </c>
    </row>
    <row r="429" spans="1:5">
      <c r="A429" s="282">
        <v>1540</v>
      </c>
      <c r="B429" s="283" t="s">
        <v>1248</v>
      </c>
      <c r="C429" s="374" t="str">
        <f>+VLOOKUP($A429,[3]DISTRIBUCIÓN!$A$8:$G$540,5,FALSE)</f>
        <v>Emma Ticonipa</v>
      </c>
      <c r="D429" s="374" t="str">
        <f>+VLOOKUP(C429,[2]Hoja1!$A$1:$C$12,2,FALSE)</f>
        <v>2183333 - 1635</v>
      </c>
      <c r="E429" s="382" t="str">
        <f>+VLOOKUP(C429,[2]Hoja1!$A$1:$C$12,3,FALSE)</f>
        <v>emma.ticonipa@economiayfinanzas.gob.bo</v>
      </c>
    </row>
    <row r="430" spans="1:5">
      <c r="A430" s="282">
        <v>1601</v>
      </c>
      <c r="B430" s="283" t="s">
        <v>432</v>
      </c>
      <c r="C430" s="374" t="str">
        <f>+VLOOKUP($A430,[3]DISTRIBUCIÓN!$A$8:$G$540,5,FALSE)</f>
        <v>Emma Ticonipa</v>
      </c>
      <c r="D430" s="374" t="str">
        <f>+VLOOKUP(C430,[2]Hoja1!$A$1:$C$12,2,FALSE)</f>
        <v>2183333 - 1635</v>
      </c>
      <c r="E430" s="382" t="str">
        <f>+VLOOKUP(C430,[2]Hoja1!$A$1:$C$12,3,FALSE)</f>
        <v>emma.ticonipa@economiayfinanzas.gob.bo</v>
      </c>
    </row>
    <row r="431" spans="1:5">
      <c r="A431" s="282">
        <v>1602</v>
      </c>
      <c r="B431" s="283" t="s">
        <v>433</v>
      </c>
      <c r="C431" s="374" t="str">
        <f>+VLOOKUP($A431,[3]DISTRIBUCIÓN!$A$8:$G$540,5,FALSE)</f>
        <v>Emma Ticonipa</v>
      </c>
      <c r="D431" s="374" t="str">
        <f>+VLOOKUP(C431,[2]Hoja1!$A$1:$C$12,2,FALSE)</f>
        <v>2183333 - 1635</v>
      </c>
      <c r="E431" s="382" t="str">
        <f>+VLOOKUP(C431,[2]Hoja1!$A$1:$C$12,3,FALSE)</f>
        <v>emma.ticonipa@economiayfinanzas.gob.bo</v>
      </c>
    </row>
    <row r="432" spans="1:5">
      <c r="A432" s="282">
        <v>1603</v>
      </c>
      <c r="B432" s="283" t="s">
        <v>434</v>
      </c>
      <c r="C432" s="374" t="str">
        <f>+VLOOKUP($A432,[3]DISTRIBUCIÓN!$A$8:$G$540,5,FALSE)</f>
        <v>Emma Ticonipa</v>
      </c>
      <c r="D432" s="374" t="str">
        <f>+VLOOKUP(C432,[2]Hoja1!$A$1:$C$12,2,FALSE)</f>
        <v>2183333 - 1635</v>
      </c>
      <c r="E432" s="382" t="str">
        <f>+VLOOKUP(C432,[2]Hoja1!$A$1:$C$12,3,FALSE)</f>
        <v>emma.ticonipa@economiayfinanzas.gob.bo</v>
      </c>
    </row>
    <row r="433" spans="1:5">
      <c r="A433" s="282">
        <v>1604</v>
      </c>
      <c r="B433" s="283" t="s">
        <v>435</v>
      </c>
      <c r="C433" s="374" t="str">
        <f>+VLOOKUP($A433,[3]DISTRIBUCIÓN!$A$8:$G$540,5,FALSE)</f>
        <v>Emma Ticonipa</v>
      </c>
      <c r="D433" s="374" t="str">
        <f>+VLOOKUP(C433,[2]Hoja1!$A$1:$C$12,2,FALSE)</f>
        <v>2183333 - 1635</v>
      </c>
      <c r="E433" s="382" t="str">
        <f>+VLOOKUP(C433,[2]Hoja1!$A$1:$C$12,3,FALSE)</f>
        <v>emma.ticonipa@economiayfinanzas.gob.bo</v>
      </c>
    </row>
    <row r="434" spans="1:5">
      <c r="A434" s="282">
        <v>1605</v>
      </c>
      <c r="B434" s="283" t="s">
        <v>436</v>
      </c>
      <c r="C434" s="374" t="str">
        <f>+VLOOKUP($A434,[3]DISTRIBUCIÓN!$A$8:$G$540,5,FALSE)</f>
        <v>Emma Ticonipa</v>
      </c>
      <c r="D434" s="374" t="str">
        <f>+VLOOKUP(C434,[2]Hoja1!$A$1:$C$12,2,FALSE)</f>
        <v>2183333 - 1635</v>
      </c>
      <c r="E434" s="382" t="str">
        <f>+VLOOKUP(C434,[2]Hoja1!$A$1:$C$12,3,FALSE)</f>
        <v>emma.ticonipa@economiayfinanzas.gob.bo</v>
      </c>
    </row>
    <row r="435" spans="1:5">
      <c r="A435" s="282">
        <v>1606</v>
      </c>
      <c r="B435" s="283" t="s">
        <v>437</v>
      </c>
      <c r="C435" s="374" t="str">
        <f>+VLOOKUP($A435,[3]DISTRIBUCIÓN!$A$8:$G$540,5,FALSE)</f>
        <v>Emma Ticonipa</v>
      </c>
      <c r="D435" s="374" t="str">
        <f>+VLOOKUP(C435,[2]Hoja1!$A$1:$C$12,2,FALSE)</f>
        <v>2183333 - 1635</v>
      </c>
      <c r="E435" s="382" t="str">
        <f>+VLOOKUP(C435,[2]Hoja1!$A$1:$C$12,3,FALSE)</f>
        <v>emma.ticonipa@economiayfinanzas.gob.bo</v>
      </c>
    </row>
    <row r="436" spans="1:5">
      <c r="A436" s="282">
        <v>1607</v>
      </c>
      <c r="B436" s="283" t="s">
        <v>438</v>
      </c>
      <c r="C436" s="374" t="str">
        <f>+VLOOKUP($A436,[3]DISTRIBUCIÓN!$A$8:$G$540,5,FALSE)</f>
        <v>Emma Ticonipa</v>
      </c>
      <c r="D436" s="374" t="str">
        <f>+VLOOKUP(C436,[2]Hoja1!$A$1:$C$12,2,FALSE)</f>
        <v>2183333 - 1635</v>
      </c>
      <c r="E436" s="382" t="str">
        <f>+VLOOKUP(C436,[2]Hoja1!$A$1:$C$12,3,FALSE)</f>
        <v>emma.ticonipa@economiayfinanzas.gob.bo</v>
      </c>
    </row>
    <row r="437" spans="1:5">
      <c r="A437" s="282">
        <v>1608</v>
      </c>
      <c r="B437" s="283" t="s">
        <v>439</v>
      </c>
      <c r="C437" s="374" t="str">
        <f>+VLOOKUP($A437,[3]DISTRIBUCIÓN!$A$8:$G$540,5,FALSE)</f>
        <v>Emma Ticonipa</v>
      </c>
      <c r="D437" s="374" t="str">
        <f>+VLOOKUP(C437,[2]Hoja1!$A$1:$C$12,2,FALSE)</f>
        <v>2183333 - 1635</v>
      </c>
      <c r="E437" s="382" t="str">
        <f>+VLOOKUP(C437,[2]Hoja1!$A$1:$C$12,3,FALSE)</f>
        <v>emma.ticonipa@economiayfinanzas.gob.bo</v>
      </c>
    </row>
    <row r="438" spans="1:5">
      <c r="A438" s="282">
        <v>1609</v>
      </c>
      <c r="B438" s="283" t="s">
        <v>440</v>
      </c>
      <c r="C438" s="374" t="str">
        <f>+VLOOKUP($A438,[3]DISTRIBUCIÓN!$A$8:$G$540,5,FALSE)</f>
        <v>Emma Ticonipa</v>
      </c>
      <c r="D438" s="374" t="str">
        <f>+VLOOKUP(C438,[2]Hoja1!$A$1:$C$12,2,FALSE)</f>
        <v>2183333 - 1635</v>
      </c>
      <c r="E438" s="382" t="str">
        <f>+VLOOKUP(C438,[2]Hoja1!$A$1:$C$12,3,FALSE)</f>
        <v>emma.ticonipa@economiayfinanzas.gob.bo</v>
      </c>
    </row>
    <row r="439" spans="1:5">
      <c r="A439" s="282">
        <v>1610</v>
      </c>
      <c r="B439" s="283" t="s">
        <v>1377</v>
      </c>
      <c r="C439" s="374" t="str">
        <f>+VLOOKUP($A439,[3]DISTRIBUCIÓN!$A$8:$G$540,5,FALSE)</f>
        <v>Emma Ticonipa</v>
      </c>
      <c r="D439" s="374" t="str">
        <f>+VLOOKUP(C439,[2]Hoja1!$A$1:$C$12,2,FALSE)</f>
        <v>2183333 - 1635</v>
      </c>
      <c r="E439" s="382" t="str">
        <f>+VLOOKUP(C439,[2]Hoja1!$A$1:$C$12,3,FALSE)</f>
        <v>emma.ticonipa@economiayfinanzas.gob.bo</v>
      </c>
    </row>
    <row r="440" spans="1:5">
      <c r="A440" s="282">
        <v>1611</v>
      </c>
      <c r="B440" s="283" t="s">
        <v>441</v>
      </c>
      <c r="C440" s="374" t="str">
        <f>+VLOOKUP($A440,[3]DISTRIBUCIÓN!$A$8:$G$540,5,FALSE)</f>
        <v>Emma Ticonipa</v>
      </c>
      <c r="D440" s="374" t="str">
        <f>+VLOOKUP(C440,[2]Hoja1!$A$1:$C$12,2,FALSE)</f>
        <v>2183333 - 1635</v>
      </c>
      <c r="E440" s="382" t="str">
        <f>+VLOOKUP(C440,[2]Hoja1!$A$1:$C$12,3,FALSE)</f>
        <v>emma.ticonipa@economiayfinanzas.gob.bo</v>
      </c>
    </row>
    <row r="441" spans="1:5">
      <c r="A441" s="282">
        <v>1701</v>
      </c>
      <c r="B441" s="283" t="s">
        <v>1378</v>
      </c>
      <c r="C441" s="374" t="str">
        <f>+VLOOKUP($A441,[3]DISTRIBUCIÓN!$A$8:$G$540,5,FALSE)</f>
        <v>Emma Ticonipa</v>
      </c>
      <c r="D441" s="374" t="str">
        <f>+VLOOKUP(C441,[2]Hoja1!$A$1:$C$12,2,FALSE)</f>
        <v>2183333 - 1635</v>
      </c>
      <c r="E441" s="382" t="str">
        <f>+VLOOKUP(C441,[2]Hoja1!$A$1:$C$12,3,FALSE)</f>
        <v>emma.ticonipa@economiayfinanzas.gob.bo</v>
      </c>
    </row>
    <row r="442" spans="1:5">
      <c r="A442" s="282">
        <v>1702</v>
      </c>
      <c r="B442" s="283" t="s">
        <v>442</v>
      </c>
      <c r="C442" s="374" t="str">
        <f>+VLOOKUP($A442,[3]DISTRIBUCIÓN!$A$8:$G$540,5,FALSE)</f>
        <v>Emma Ticonipa</v>
      </c>
      <c r="D442" s="374" t="str">
        <f>+VLOOKUP(C442,[2]Hoja1!$A$1:$C$12,2,FALSE)</f>
        <v>2183333 - 1635</v>
      </c>
      <c r="E442" s="382" t="str">
        <f>+VLOOKUP(C442,[2]Hoja1!$A$1:$C$12,3,FALSE)</f>
        <v>emma.ticonipa@economiayfinanzas.gob.bo</v>
      </c>
    </row>
    <row r="443" spans="1:5">
      <c r="A443" s="282">
        <v>1703</v>
      </c>
      <c r="B443" s="283" t="s">
        <v>443</v>
      </c>
      <c r="C443" s="374" t="str">
        <f>+VLOOKUP($A443,[3]DISTRIBUCIÓN!$A$8:$G$540,5,FALSE)</f>
        <v>Emma Ticonipa</v>
      </c>
      <c r="D443" s="374" t="str">
        <f>+VLOOKUP(C443,[2]Hoja1!$A$1:$C$12,2,FALSE)</f>
        <v>2183333 - 1635</v>
      </c>
      <c r="E443" s="382" t="str">
        <f>+VLOOKUP(C443,[2]Hoja1!$A$1:$C$12,3,FALSE)</f>
        <v>emma.ticonipa@economiayfinanzas.gob.bo</v>
      </c>
    </row>
    <row r="444" spans="1:5">
      <c r="A444" s="282">
        <v>1704</v>
      </c>
      <c r="B444" s="283" t="s">
        <v>1379</v>
      </c>
      <c r="C444" s="374" t="str">
        <f>+VLOOKUP($A444,[3]DISTRIBUCIÓN!$A$8:$G$540,5,FALSE)</f>
        <v>Emma Ticonipa</v>
      </c>
      <c r="D444" s="374" t="str">
        <f>+VLOOKUP(C444,[2]Hoja1!$A$1:$C$12,2,FALSE)</f>
        <v>2183333 - 1635</v>
      </c>
      <c r="E444" s="382" t="str">
        <f>+VLOOKUP(C444,[2]Hoja1!$A$1:$C$12,3,FALSE)</f>
        <v>emma.ticonipa@economiayfinanzas.gob.bo</v>
      </c>
    </row>
    <row r="445" spans="1:5">
      <c r="A445" s="282">
        <v>1705</v>
      </c>
      <c r="B445" s="283" t="s">
        <v>1380</v>
      </c>
      <c r="C445" s="374" t="str">
        <f>+VLOOKUP($A445,[3]DISTRIBUCIÓN!$A$8:$G$540,5,FALSE)</f>
        <v>Emma Ticonipa</v>
      </c>
      <c r="D445" s="374" t="str">
        <f>+VLOOKUP(C445,[2]Hoja1!$A$1:$C$12,2,FALSE)</f>
        <v>2183333 - 1635</v>
      </c>
      <c r="E445" s="382" t="str">
        <f>+VLOOKUP(C445,[2]Hoja1!$A$1:$C$12,3,FALSE)</f>
        <v>emma.ticonipa@economiayfinanzas.gob.bo</v>
      </c>
    </row>
    <row r="446" spans="1:5">
      <c r="A446" s="282">
        <v>1706</v>
      </c>
      <c r="B446" s="283" t="s">
        <v>444</v>
      </c>
      <c r="C446" s="374" t="str">
        <f>+VLOOKUP($A446,[3]DISTRIBUCIÓN!$A$8:$G$540,5,FALSE)</f>
        <v>Emma Ticonipa</v>
      </c>
      <c r="D446" s="374" t="str">
        <f>+VLOOKUP(C446,[2]Hoja1!$A$1:$C$12,2,FALSE)</f>
        <v>2183333 - 1635</v>
      </c>
      <c r="E446" s="382" t="str">
        <f>+VLOOKUP(C446,[2]Hoja1!$A$1:$C$12,3,FALSE)</f>
        <v>emma.ticonipa@economiayfinanzas.gob.bo</v>
      </c>
    </row>
    <row r="447" spans="1:5">
      <c r="A447" s="282">
        <v>1707</v>
      </c>
      <c r="B447" s="283" t="s">
        <v>445</v>
      </c>
      <c r="C447" s="374" t="str">
        <f>+VLOOKUP($A447,[3]DISTRIBUCIÓN!$A$8:$G$540,5,FALSE)</f>
        <v>Emma Ticonipa</v>
      </c>
      <c r="D447" s="374" t="str">
        <f>+VLOOKUP(C447,[2]Hoja1!$A$1:$C$12,2,FALSE)</f>
        <v>2183333 - 1635</v>
      </c>
      <c r="E447" s="382" t="str">
        <f>+VLOOKUP(C447,[2]Hoja1!$A$1:$C$12,3,FALSE)</f>
        <v>emma.ticonipa@economiayfinanzas.gob.bo</v>
      </c>
    </row>
    <row r="448" spans="1:5">
      <c r="A448" s="282">
        <v>1708</v>
      </c>
      <c r="B448" s="283" t="s">
        <v>446</v>
      </c>
      <c r="C448" s="374" t="str">
        <f>+VLOOKUP($A448,[3]DISTRIBUCIÓN!$A$8:$G$540,5,FALSE)</f>
        <v>Emma Ticonipa</v>
      </c>
      <c r="D448" s="374" t="str">
        <f>+VLOOKUP(C448,[2]Hoja1!$A$1:$C$12,2,FALSE)</f>
        <v>2183333 - 1635</v>
      </c>
      <c r="E448" s="382" t="str">
        <f>+VLOOKUP(C448,[2]Hoja1!$A$1:$C$12,3,FALSE)</f>
        <v>emma.ticonipa@economiayfinanzas.gob.bo</v>
      </c>
    </row>
    <row r="449" spans="1:5">
      <c r="A449" s="282">
        <v>1709</v>
      </c>
      <c r="B449" s="283" t="s">
        <v>447</v>
      </c>
      <c r="C449" s="374" t="str">
        <f>+VLOOKUP($A449,[3]DISTRIBUCIÓN!$A$8:$G$540,5,FALSE)</f>
        <v>Emma Ticonipa</v>
      </c>
      <c r="D449" s="374" t="str">
        <f>+VLOOKUP(C449,[2]Hoja1!$A$1:$C$12,2,FALSE)</f>
        <v>2183333 - 1635</v>
      </c>
      <c r="E449" s="382" t="str">
        <f>+VLOOKUP(C449,[2]Hoja1!$A$1:$C$12,3,FALSE)</f>
        <v>emma.ticonipa@economiayfinanzas.gob.bo</v>
      </c>
    </row>
    <row r="450" spans="1:5">
      <c r="A450" s="282">
        <v>1710</v>
      </c>
      <c r="B450" s="283" t="s">
        <v>448</v>
      </c>
      <c r="C450" s="374" t="str">
        <f>+VLOOKUP($A450,[3]DISTRIBUCIÓN!$A$8:$G$540,5,FALSE)</f>
        <v>Emma Ticonipa</v>
      </c>
      <c r="D450" s="374" t="str">
        <f>+VLOOKUP(C450,[2]Hoja1!$A$1:$C$12,2,FALSE)</f>
        <v>2183333 - 1635</v>
      </c>
      <c r="E450" s="382" t="str">
        <f>+VLOOKUP(C450,[2]Hoja1!$A$1:$C$12,3,FALSE)</f>
        <v>emma.ticonipa@economiayfinanzas.gob.bo</v>
      </c>
    </row>
    <row r="451" spans="1:5">
      <c r="A451" s="282">
        <v>1711</v>
      </c>
      <c r="B451" s="283" t="s">
        <v>449</v>
      </c>
      <c r="C451" s="374" t="str">
        <f>+VLOOKUP($A451,[3]DISTRIBUCIÓN!$A$8:$G$540,5,FALSE)</f>
        <v>Emma Ticonipa</v>
      </c>
      <c r="D451" s="374" t="str">
        <f>+VLOOKUP(C451,[2]Hoja1!$A$1:$C$12,2,FALSE)</f>
        <v>2183333 - 1635</v>
      </c>
      <c r="E451" s="382" t="str">
        <f>+VLOOKUP(C451,[2]Hoja1!$A$1:$C$12,3,FALSE)</f>
        <v>emma.ticonipa@economiayfinanzas.gob.bo</v>
      </c>
    </row>
    <row r="452" spans="1:5">
      <c r="A452" s="282">
        <v>1712</v>
      </c>
      <c r="B452" s="283" t="s">
        <v>450</v>
      </c>
      <c r="C452" s="374" t="str">
        <f>+VLOOKUP($A452,[3]DISTRIBUCIÓN!$A$8:$G$540,5,FALSE)</f>
        <v>Emma Ticonipa</v>
      </c>
      <c r="D452" s="374" t="str">
        <f>+VLOOKUP(C452,[2]Hoja1!$A$1:$C$12,2,FALSE)</f>
        <v>2183333 - 1635</v>
      </c>
      <c r="E452" s="382" t="str">
        <f>+VLOOKUP(C452,[2]Hoja1!$A$1:$C$12,3,FALSE)</f>
        <v>emma.ticonipa@economiayfinanzas.gob.bo</v>
      </c>
    </row>
    <row r="453" spans="1:5">
      <c r="A453" s="282">
        <v>1713</v>
      </c>
      <c r="B453" s="283" t="s">
        <v>451</v>
      </c>
      <c r="C453" s="374" t="str">
        <f>+VLOOKUP($A453,[3]DISTRIBUCIÓN!$A$8:$G$540,5,FALSE)</f>
        <v>Emma Ticonipa</v>
      </c>
      <c r="D453" s="374" t="str">
        <f>+VLOOKUP(C453,[2]Hoja1!$A$1:$C$12,2,FALSE)</f>
        <v>2183333 - 1635</v>
      </c>
      <c r="E453" s="382" t="str">
        <f>+VLOOKUP(C453,[2]Hoja1!$A$1:$C$12,3,FALSE)</f>
        <v>emma.ticonipa@economiayfinanzas.gob.bo</v>
      </c>
    </row>
    <row r="454" spans="1:5">
      <c r="A454" s="282">
        <v>1714</v>
      </c>
      <c r="B454" s="283" t="s">
        <v>452</v>
      </c>
      <c r="C454" s="374" t="str">
        <f>+VLOOKUP($A454,[3]DISTRIBUCIÓN!$A$8:$G$540,5,FALSE)</f>
        <v>Emma Ticonipa</v>
      </c>
      <c r="D454" s="374" t="str">
        <f>+VLOOKUP(C454,[2]Hoja1!$A$1:$C$12,2,FALSE)</f>
        <v>2183333 - 1635</v>
      </c>
      <c r="E454" s="382" t="str">
        <f>+VLOOKUP(C454,[2]Hoja1!$A$1:$C$12,3,FALSE)</f>
        <v>emma.ticonipa@economiayfinanzas.gob.bo</v>
      </c>
    </row>
    <row r="455" spans="1:5">
      <c r="A455" s="282">
        <v>1715</v>
      </c>
      <c r="B455" s="283" t="s">
        <v>453</v>
      </c>
      <c r="C455" s="374" t="str">
        <f>+VLOOKUP($A455,[3]DISTRIBUCIÓN!$A$8:$G$540,5,FALSE)</f>
        <v>Emma Ticonipa</v>
      </c>
      <c r="D455" s="374" t="str">
        <f>+VLOOKUP(C455,[2]Hoja1!$A$1:$C$12,2,FALSE)</f>
        <v>2183333 - 1635</v>
      </c>
      <c r="E455" s="382" t="str">
        <f>+VLOOKUP(C455,[2]Hoja1!$A$1:$C$12,3,FALSE)</f>
        <v>emma.ticonipa@economiayfinanzas.gob.bo</v>
      </c>
    </row>
    <row r="456" spans="1:5">
      <c r="A456" s="282">
        <v>1716</v>
      </c>
      <c r="B456" s="283" t="s">
        <v>454</v>
      </c>
      <c r="C456" s="374" t="str">
        <f>+VLOOKUP($A456,[3]DISTRIBUCIÓN!$A$8:$G$540,5,FALSE)</f>
        <v>Emma Ticonipa</v>
      </c>
      <c r="D456" s="374" t="str">
        <f>+VLOOKUP(C456,[2]Hoja1!$A$1:$C$12,2,FALSE)</f>
        <v>2183333 - 1635</v>
      </c>
      <c r="E456" s="382" t="str">
        <f>+VLOOKUP(C456,[2]Hoja1!$A$1:$C$12,3,FALSE)</f>
        <v>emma.ticonipa@economiayfinanzas.gob.bo</v>
      </c>
    </row>
    <row r="457" spans="1:5">
      <c r="A457" s="282">
        <v>1717</v>
      </c>
      <c r="B457" s="283" t="s">
        <v>455</v>
      </c>
      <c r="C457" s="374" t="str">
        <f>+VLOOKUP($A457,[3]DISTRIBUCIÓN!$A$8:$G$540,5,FALSE)</f>
        <v>Emma Ticonipa</v>
      </c>
      <c r="D457" s="374" t="str">
        <f>+VLOOKUP(C457,[2]Hoja1!$A$1:$C$12,2,FALSE)</f>
        <v>2183333 - 1635</v>
      </c>
      <c r="E457" s="382" t="str">
        <f>+VLOOKUP(C457,[2]Hoja1!$A$1:$C$12,3,FALSE)</f>
        <v>emma.ticonipa@economiayfinanzas.gob.bo</v>
      </c>
    </row>
    <row r="458" spans="1:5">
      <c r="A458" s="282">
        <v>1718</v>
      </c>
      <c r="B458" s="283" t="s">
        <v>456</v>
      </c>
      <c r="C458" s="374" t="str">
        <f>+VLOOKUP($A458,[3]DISTRIBUCIÓN!$A$8:$G$540,5,FALSE)</f>
        <v>Emma Ticonipa</v>
      </c>
      <c r="D458" s="374" t="str">
        <f>+VLOOKUP(C458,[2]Hoja1!$A$1:$C$12,2,FALSE)</f>
        <v>2183333 - 1635</v>
      </c>
      <c r="E458" s="382" t="str">
        <f>+VLOOKUP(C458,[2]Hoja1!$A$1:$C$12,3,FALSE)</f>
        <v>emma.ticonipa@economiayfinanzas.gob.bo</v>
      </c>
    </row>
    <row r="459" spans="1:5">
      <c r="A459" s="282">
        <v>1720</v>
      </c>
      <c r="B459" s="283" t="s">
        <v>457</v>
      </c>
      <c r="C459" s="374" t="str">
        <f>+VLOOKUP($A459,[3]DISTRIBUCIÓN!$A$8:$G$540,5,FALSE)</f>
        <v>Emma Ticonipa</v>
      </c>
      <c r="D459" s="374" t="str">
        <f>+VLOOKUP(C459,[2]Hoja1!$A$1:$C$12,2,FALSE)</f>
        <v>2183333 - 1635</v>
      </c>
      <c r="E459" s="382" t="str">
        <f>+VLOOKUP(C459,[2]Hoja1!$A$1:$C$12,3,FALSE)</f>
        <v>emma.ticonipa@economiayfinanzas.gob.bo</v>
      </c>
    </row>
    <row r="460" spans="1:5">
      <c r="A460" s="282">
        <v>1721</v>
      </c>
      <c r="B460" s="283" t="s">
        <v>458</v>
      </c>
      <c r="C460" s="374" t="str">
        <f>+VLOOKUP($A460,[3]DISTRIBUCIÓN!$A$8:$G$540,5,FALSE)</f>
        <v>Emma Ticonipa</v>
      </c>
      <c r="D460" s="374" t="str">
        <f>+VLOOKUP(C460,[2]Hoja1!$A$1:$C$12,2,FALSE)</f>
        <v>2183333 - 1635</v>
      </c>
      <c r="E460" s="382" t="str">
        <f>+VLOOKUP(C460,[2]Hoja1!$A$1:$C$12,3,FALSE)</f>
        <v>emma.ticonipa@economiayfinanzas.gob.bo</v>
      </c>
    </row>
    <row r="461" spans="1:5">
      <c r="A461" s="282">
        <v>1722</v>
      </c>
      <c r="B461" s="283" t="s">
        <v>459</v>
      </c>
      <c r="C461" s="374" t="str">
        <f>+VLOOKUP($A461,[3]DISTRIBUCIÓN!$A$8:$G$540,5,FALSE)</f>
        <v>Emma Ticonipa</v>
      </c>
      <c r="D461" s="374" t="str">
        <f>+VLOOKUP(C461,[2]Hoja1!$A$1:$C$12,2,FALSE)</f>
        <v>2183333 - 1635</v>
      </c>
      <c r="E461" s="382" t="str">
        <f>+VLOOKUP(C461,[2]Hoja1!$A$1:$C$12,3,FALSE)</f>
        <v>emma.ticonipa@economiayfinanzas.gob.bo</v>
      </c>
    </row>
    <row r="462" spans="1:5">
      <c r="A462" s="282">
        <v>1723</v>
      </c>
      <c r="B462" s="283" t="s">
        <v>460</v>
      </c>
      <c r="C462" s="374" t="str">
        <f>+VLOOKUP($A462,[3]DISTRIBUCIÓN!$A$8:$G$540,5,FALSE)</f>
        <v>Emma Ticonipa</v>
      </c>
      <c r="D462" s="374" t="str">
        <f>+VLOOKUP(C462,[2]Hoja1!$A$1:$C$12,2,FALSE)</f>
        <v>2183333 - 1635</v>
      </c>
      <c r="E462" s="382" t="str">
        <f>+VLOOKUP(C462,[2]Hoja1!$A$1:$C$12,3,FALSE)</f>
        <v>emma.ticonipa@economiayfinanzas.gob.bo</v>
      </c>
    </row>
    <row r="463" spans="1:5">
      <c r="A463" s="282">
        <v>1724</v>
      </c>
      <c r="B463" s="283" t="s">
        <v>461</v>
      </c>
      <c r="C463" s="374" t="str">
        <f>+VLOOKUP($A463,[3]DISTRIBUCIÓN!$A$8:$G$540,5,FALSE)</f>
        <v>Emma Ticonipa</v>
      </c>
      <c r="D463" s="374" t="str">
        <f>+VLOOKUP(C463,[2]Hoja1!$A$1:$C$12,2,FALSE)</f>
        <v>2183333 - 1635</v>
      </c>
      <c r="E463" s="382" t="str">
        <f>+VLOOKUP(C463,[2]Hoja1!$A$1:$C$12,3,FALSE)</f>
        <v>emma.ticonipa@economiayfinanzas.gob.bo</v>
      </c>
    </row>
    <row r="464" spans="1:5">
      <c r="A464" s="282">
        <v>1725</v>
      </c>
      <c r="B464" s="283" t="s">
        <v>462</v>
      </c>
      <c r="C464" s="374" t="str">
        <f>+VLOOKUP($A464,[3]DISTRIBUCIÓN!$A$8:$G$540,5,FALSE)</f>
        <v>Emma Ticonipa</v>
      </c>
      <c r="D464" s="374" t="str">
        <f>+VLOOKUP(C464,[2]Hoja1!$A$1:$C$12,2,FALSE)</f>
        <v>2183333 - 1635</v>
      </c>
      <c r="E464" s="382" t="str">
        <f>+VLOOKUP(C464,[2]Hoja1!$A$1:$C$12,3,FALSE)</f>
        <v>emma.ticonipa@economiayfinanzas.gob.bo</v>
      </c>
    </row>
    <row r="465" spans="1:5">
      <c r="A465" s="282">
        <v>1726</v>
      </c>
      <c r="B465" s="283" t="s">
        <v>463</v>
      </c>
      <c r="C465" s="374" t="str">
        <f>+VLOOKUP($A465,[3]DISTRIBUCIÓN!$A$8:$G$540,5,FALSE)</f>
        <v>Emma Ticonipa</v>
      </c>
      <c r="D465" s="374" t="str">
        <f>+VLOOKUP(C465,[2]Hoja1!$A$1:$C$12,2,FALSE)</f>
        <v>2183333 - 1635</v>
      </c>
      <c r="E465" s="382" t="str">
        <f>+VLOOKUP(C465,[2]Hoja1!$A$1:$C$12,3,FALSE)</f>
        <v>emma.ticonipa@economiayfinanzas.gob.bo</v>
      </c>
    </row>
    <row r="466" spans="1:5">
      <c r="A466" s="282">
        <v>1727</v>
      </c>
      <c r="B466" s="283" t="s">
        <v>464</v>
      </c>
      <c r="C466" s="374" t="str">
        <f>+VLOOKUP($A466,[3]DISTRIBUCIÓN!$A$8:$G$540,5,FALSE)</f>
        <v>Emma Ticonipa</v>
      </c>
      <c r="D466" s="374" t="str">
        <f>+VLOOKUP(C466,[2]Hoja1!$A$1:$C$12,2,FALSE)</f>
        <v>2183333 - 1635</v>
      </c>
      <c r="E466" s="382" t="str">
        <f>+VLOOKUP(C466,[2]Hoja1!$A$1:$C$12,3,FALSE)</f>
        <v>emma.ticonipa@economiayfinanzas.gob.bo</v>
      </c>
    </row>
    <row r="467" spans="1:5">
      <c r="A467" s="282">
        <v>1728</v>
      </c>
      <c r="B467" s="283" t="s">
        <v>465</v>
      </c>
      <c r="C467" s="374" t="str">
        <f>+VLOOKUP($A467,[3]DISTRIBUCIÓN!$A$8:$G$540,5,FALSE)</f>
        <v>Emma Ticonipa</v>
      </c>
      <c r="D467" s="374" t="str">
        <f>+VLOOKUP(C467,[2]Hoja1!$A$1:$C$12,2,FALSE)</f>
        <v>2183333 - 1635</v>
      </c>
      <c r="E467" s="382" t="str">
        <f>+VLOOKUP(C467,[2]Hoja1!$A$1:$C$12,3,FALSE)</f>
        <v>emma.ticonipa@economiayfinanzas.gob.bo</v>
      </c>
    </row>
    <row r="468" spans="1:5">
      <c r="A468" s="282">
        <v>1729</v>
      </c>
      <c r="B468" s="283" t="s">
        <v>466</v>
      </c>
      <c r="C468" s="374" t="str">
        <f>+VLOOKUP($A468,[3]DISTRIBUCIÓN!$A$8:$G$540,5,FALSE)</f>
        <v>Emma Ticonipa</v>
      </c>
      <c r="D468" s="374" t="str">
        <f>+VLOOKUP(C468,[2]Hoja1!$A$1:$C$12,2,FALSE)</f>
        <v>2183333 - 1635</v>
      </c>
      <c r="E468" s="382" t="str">
        <f>+VLOOKUP(C468,[2]Hoja1!$A$1:$C$12,3,FALSE)</f>
        <v>emma.ticonipa@economiayfinanzas.gob.bo</v>
      </c>
    </row>
    <row r="469" spans="1:5">
      <c r="A469" s="282">
        <v>1730</v>
      </c>
      <c r="B469" s="283" t="s">
        <v>467</v>
      </c>
      <c r="C469" s="374" t="str">
        <f>+VLOOKUP($A469,[3]DISTRIBUCIÓN!$A$8:$G$540,5,FALSE)</f>
        <v>Emma Ticonipa</v>
      </c>
      <c r="D469" s="374" t="str">
        <f>+VLOOKUP(C469,[2]Hoja1!$A$1:$C$12,2,FALSE)</f>
        <v>2183333 - 1635</v>
      </c>
      <c r="E469" s="382" t="str">
        <f>+VLOOKUP(C469,[2]Hoja1!$A$1:$C$12,3,FALSE)</f>
        <v>emma.ticonipa@economiayfinanzas.gob.bo</v>
      </c>
    </row>
    <row r="470" spans="1:5">
      <c r="A470" s="282">
        <v>1731</v>
      </c>
      <c r="B470" s="283" t="s">
        <v>468</v>
      </c>
      <c r="C470" s="374" t="str">
        <f>+VLOOKUP($A470,[3]DISTRIBUCIÓN!$A$8:$G$540,5,FALSE)</f>
        <v>Emma Ticonipa</v>
      </c>
      <c r="D470" s="374" t="str">
        <f>+VLOOKUP(C470,[2]Hoja1!$A$1:$C$12,2,FALSE)</f>
        <v>2183333 - 1635</v>
      </c>
      <c r="E470" s="382" t="str">
        <f>+VLOOKUP(C470,[2]Hoja1!$A$1:$C$12,3,FALSE)</f>
        <v>emma.ticonipa@economiayfinanzas.gob.bo</v>
      </c>
    </row>
    <row r="471" spans="1:5">
      <c r="A471" s="282">
        <v>1732</v>
      </c>
      <c r="B471" s="283" t="s">
        <v>469</v>
      </c>
      <c r="C471" s="374" t="str">
        <f>+VLOOKUP($A471,[3]DISTRIBUCIÓN!$A$8:$G$540,5,FALSE)</f>
        <v>Emma Ticonipa</v>
      </c>
      <c r="D471" s="374" t="str">
        <f>+VLOOKUP(C471,[2]Hoja1!$A$1:$C$12,2,FALSE)</f>
        <v>2183333 - 1635</v>
      </c>
      <c r="E471" s="382" t="str">
        <f>+VLOOKUP(C471,[2]Hoja1!$A$1:$C$12,3,FALSE)</f>
        <v>emma.ticonipa@economiayfinanzas.gob.bo</v>
      </c>
    </row>
    <row r="472" spans="1:5">
      <c r="A472" s="282">
        <v>1733</v>
      </c>
      <c r="B472" s="283" t="s">
        <v>470</v>
      </c>
      <c r="C472" s="374" t="str">
        <f>+VLOOKUP($A472,[3]DISTRIBUCIÓN!$A$8:$G$540,5,FALSE)</f>
        <v>Emma Ticonipa</v>
      </c>
      <c r="D472" s="374" t="str">
        <f>+VLOOKUP(C472,[2]Hoja1!$A$1:$C$12,2,FALSE)</f>
        <v>2183333 - 1635</v>
      </c>
      <c r="E472" s="382" t="str">
        <f>+VLOOKUP(C472,[2]Hoja1!$A$1:$C$12,3,FALSE)</f>
        <v>emma.ticonipa@economiayfinanzas.gob.bo</v>
      </c>
    </row>
    <row r="473" spans="1:5">
      <c r="A473" s="282">
        <v>1734</v>
      </c>
      <c r="B473" s="283" t="s">
        <v>471</v>
      </c>
      <c r="C473" s="374" t="str">
        <f>+VLOOKUP($A473,[3]DISTRIBUCIÓN!$A$8:$G$540,5,FALSE)</f>
        <v>Emma Ticonipa</v>
      </c>
      <c r="D473" s="374" t="str">
        <f>+VLOOKUP(C473,[2]Hoja1!$A$1:$C$12,2,FALSE)</f>
        <v>2183333 - 1635</v>
      </c>
      <c r="E473" s="382" t="str">
        <f>+VLOOKUP(C473,[2]Hoja1!$A$1:$C$12,3,FALSE)</f>
        <v>emma.ticonipa@economiayfinanzas.gob.bo</v>
      </c>
    </row>
    <row r="474" spans="1:5">
      <c r="A474" s="282">
        <v>1735</v>
      </c>
      <c r="B474" s="283" t="s">
        <v>472</v>
      </c>
      <c r="C474" s="374" t="str">
        <f>+VLOOKUP($A474,[3]DISTRIBUCIÓN!$A$8:$G$540,5,FALSE)</f>
        <v>Emma Ticonipa</v>
      </c>
      <c r="D474" s="374" t="str">
        <f>+VLOOKUP(C474,[2]Hoja1!$A$1:$C$12,2,FALSE)</f>
        <v>2183333 - 1635</v>
      </c>
      <c r="E474" s="382" t="str">
        <f>+VLOOKUP(C474,[2]Hoja1!$A$1:$C$12,3,FALSE)</f>
        <v>emma.ticonipa@economiayfinanzas.gob.bo</v>
      </c>
    </row>
    <row r="475" spans="1:5">
      <c r="A475" s="282">
        <v>1736</v>
      </c>
      <c r="B475" s="283" t="s">
        <v>473</v>
      </c>
      <c r="C475" s="374" t="str">
        <f>+VLOOKUP($A475,[3]DISTRIBUCIÓN!$A$8:$G$540,5,FALSE)</f>
        <v>Emma Ticonipa</v>
      </c>
      <c r="D475" s="374" t="str">
        <f>+VLOOKUP(C475,[2]Hoja1!$A$1:$C$12,2,FALSE)</f>
        <v>2183333 - 1635</v>
      </c>
      <c r="E475" s="382" t="str">
        <f>+VLOOKUP(C475,[2]Hoja1!$A$1:$C$12,3,FALSE)</f>
        <v>emma.ticonipa@economiayfinanzas.gob.bo</v>
      </c>
    </row>
    <row r="476" spans="1:5">
      <c r="A476" s="282">
        <v>1737</v>
      </c>
      <c r="B476" s="283" t="s">
        <v>474</v>
      </c>
      <c r="C476" s="374" t="str">
        <f>+VLOOKUP($A476,[3]DISTRIBUCIÓN!$A$8:$G$540,5,FALSE)</f>
        <v>Emma Ticonipa</v>
      </c>
      <c r="D476" s="374" t="str">
        <f>+VLOOKUP(C476,[2]Hoja1!$A$1:$C$12,2,FALSE)</f>
        <v>2183333 - 1635</v>
      </c>
      <c r="E476" s="382" t="str">
        <f>+VLOOKUP(C476,[2]Hoja1!$A$1:$C$12,3,FALSE)</f>
        <v>emma.ticonipa@economiayfinanzas.gob.bo</v>
      </c>
    </row>
    <row r="477" spans="1:5">
      <c r="A477" s="282">
        <v>1738</v>
      </c>
      <c r="B477" s="283" t="s">
        <v>475</v>
      </c>
      <c r="C477" s="374" t="str">
        <f>+VLOOKUP($A477,[3]DISTRIBUCIÓN!$A$8:$G$540,5,FALSE)</f>
        <v>Emma Ticonipa</v>
      </c>
      <c r="D477" s="374" t="str">
        <f>+VLOOKUP(C477,[2]Hoja1!$A$1:$C$12,2,FALSE)</f>
        <v>2183333 - 1635</v>
      </c>
      <c r="E477" s="382" t="str">
        <f>+VLOOKUP(C477,[2]Hoja1!$A$1:$C$12,3,FALSE)</f>
        <v>emma.ticonipa@economiayfinanzas.gob.bo</v>
      </c>
    </row>
    <row r="478" spans="1:5">
      <c r="A478" s="282">
        <v>1739</v>
      </c>
      <c r="B478" s="283" t="s">
        <v>476</v>
      </c>
      <c r="C478" s="374" t="str">
        <f>+VLOOKUP($A478,[3]DISTRIBUCIÓN!$A$8:$G$540,5,FALSE)</f>
        <v>Emma Ticonipa</v>
      </c>
      <c r="D478" s="374" t="str">
        <f>+VLOOKUP(C478,[2]Hoja1!$A$1:$C$12,2,FALSE)</f>
        <v>2183333 - 1635</v>
      </c>
      <c r="E478" s="382" t="str">
        <f>+VLOOKUP(C478,[2]Hoja1!$A$1:$C$12,3,FALSE)</f>
        <v>emma.ticonipa@economiayfinanzas.gob.bo</v>
      </c>
    </row>
    <row r="479" spans="1:5">
      <c r="A479" s="282">
        <v>1740</v>
      </c>
      <c r="B479" s="283" t="s">
        <v>477</v>
      </c>
      <c r="C479" s="374" t="str">
        <f>+VLOOKUP($A479,[3]DISTRIBUCIÓN!$A$8:$G$540,5,FALSE)</f>
        <v>Emma Ticonipa</v>
      </c>
      <c r="D479" s="374" t="str">
        <f>+VLOOKUP(C479,[2]Hoja1!$A$1:$C$12,2,FALSE)</f>
        <v>2183333 - 1635</v>
      </c>
      <c r="E479" s="382" t="str">
        <f>+VLOOKUP(C479,[2]Hoja1!$A$1:$C$12,3,FALSE)</f>
        <v>emma.ticonipa@economiayfinanzas.gob.bo</v>
      </c>
    </row>
    <row r="480" spans="1:5">
      <c r="A480" s="282">
        <v>1741</v>
      </c>
      <c r="B480" s="283" t="s">
        <v>478</v>
      </c>
      <c r="C480" s="374" t="str">
        <f>+VLOOKUP($A480,[3]DISTRIBUCIÓN!$A$8:$G$540,5,FALSE)</f>
        <v>Emma Ticonipa</v>
      </c>
      <c r="D480" s="374" t="str">
        <f>+VLOOKUP(C480,[2]Hoja1!$A$1:$C$12,2,FALSE)</f>
        <v>2183333 - 1635</v>
      </c>
      <c r="E480" s="382" t="str">
        <f>+VLOOKUP(C480,[2]Hoja1!$A$1:$C$12,3,FALSE)</f>
        <v>emma.ticonipa@economiayfinanzas.gob.bo</v>
      </c>
    </row>
    <row r="481" spans="1:5">
      <c r="A481" s="282">
        <v>1742</v>
      </c>
      <c r="B481" s="283" t="s">
        <v>479</v>
      </c>
      <c r="C481" s="374" t="str">
        <f>+VLOOKUP($A481,[3]DISTRIBUCIÓN!$A$8:$G$540,5,FALSE)</f>
        <v>Emma Ticonipa</v>
      </c>
      <c r="D481" s="374" t="str">
        <f>+VLOOKUP(C481,[2]Hoja1!$A$1:$C$12,2,FALSE)</f>
        <v>2183333 - 1635</v>
      </c>
      <c r="E481" s="382" t="str">
        <f>+VLOOKUP(C481,[2]Hoja1!$A$1:$C$12,3,FALSE)</f>
        <v>emma.ticonipa@economiayfinanzas.gob.bo</v>
      </c>
    </row>
    <row r="482" spans="1:5">
      <c r="A482" s="282">
        <v>1743</v>
      </c>
      <c r="B482" s="283" t="s">
        <v>480</v>
      </c>
      <c r="C482" s="374" t="str">
        <f>+VLOOKUP($A482,[3]DISTRIBUCIÓN!$A$8:$G$540,5,FALSE)</f>
        <v>Emma Ticonipa</v>
      </c>
      <c r="D482" s="374" t="str">
        <f>+VLOOKUP(C482,[2]Hoja1!$A$1:$C$12,2,FALSE)</f>
        <v>2183333 - 1635</v>
      </c>
      <c r="E482" s="382" t="str">
        <f>+VLOOKUP(C482,[2]Hoja1!$A$1:$C$12,3,FALSE)</f>
        <v>emma.ticonipa@economiayfinanzas.gob.bo</v>
      </c>
    </row>
    <row r="483" spans="1:5">
      <c r="A483" s="282">
        <v>1744</v>
      </c>
      <c r="B483" s="283" t="s">
        <v>481</v>
      </c>
      <c r="C483" s="374" t="str">
        <f>+VLOOKUP($A483,[3]DISTRIBUCIÓN!$A$8:$G$540,5,FALSE)</f>
        <v>Emma Ticonipa</v>
      </c>
      <c r="D483" s="374" t="str">
        <f>+VLOOKUP(C483,[2]Hoja1!$A$1:$C$12,2,FALSE)</f>
        <v>2183333 - 1635</v>
      </c>
      <c r="E483" s="382" t="str">
        <f>+VLOOKUP(C483,[2]Hoja1!$A$1:$C$12,3,FALSE)</f>
        <v>emma.ticonipa@economiayfinanzas.gob.bo</v>
      </c>
    </row>
    <row r="484" spans="1:5">
      <c r="A484" s="282">
        <v>1745</v>
      </c>
      <c r="B484" s="283" t="s">
        <v>482</v>
      </c>
      <c r="C484" s="374" t="str">
        <f>+VLOOKUP($A484,[3]DISTRIBUCIÓN!$A$8:$G$540,5,FALSE)</f>
        <v>Emma Ticonipa</v>
      </c>
      <c r="D484" s="374" t="str">
        <f>+VLOOKUP(C484,[2]Hoja1!$A$1:$C$12,2,FALSE)</f>
        <v>2183333 - 1635</v>
      </c>
      <c r="E484" s="382" t="str">
        <f>+VLOOKUP(C484,[2]Hoja1!$A$1:$C$12,3,FALSE)</f>
        <v>emma.ticonipa@economiayfinanzas.gob.bo</v>
      </c>
    </row>
    <row r="485" spans="1:5">
      <c r="A485" s="282">
        <v>1746</v>
      </c>
      <c r="B485" s="283" t="s">
        <v>483</v>
      </c>
      <c r="C485" s="374" t="str">
        <f>+VLOOKUP($A485,[3]DISTRIBUCIÓN!$A$8:$G$540,5,FALSE)</f>
        <v>Emma Ticonipa</v>
      </c>
      <c r="D485" s="374" t="str">
        <f>+VLOOKUP(C485,[2]Hoja1!$A$1:$C$12,2,FALSE)</f>
        <v>2183333 - 1635</v>
      </c>
      <c r="E485" s="382" t="str">
        <f>+VLOOKUP(C485,[2]Hoja1!$A$1:$C$12,3,FALSE)</f>
        <v>emma.ticonipa@economiayfinanzas.gob.bo</v>
      </c>
    </row>
    <row r="486" spans="1:5">
      <c r="A486" s="282">
        <v>1747</v>
      </c>
      <c r="B486" s="283" t="s">
        <v>1377</v>
      </c>
      <c r="C486" s="374" t="str">
        <f>+VLOOKUP($A486,[3]DISTRIBUCIÓN!$A$8:$G$540,5,FALSE)</f>
        <v>Emma Ticonipa</v>
      </c>
      <c r="D486" s="374" t="str">
        <f>+VLOOKUP(C486,[2]Hoja1!$A$1:$C$12,2,FALSE)</f>
        <v>2183333 - 1635</v>
      </c>
      <c r="E486" s="382" t="str">
        <f>+VLOOKUP(C486,[2]Hoja1!$A$1:$C$12,3,FALSE)</f>
        <v>emma.ticonipa@economiayfinanzas.gob.bo</v>
      </c>
    </row>
    <row r="487" spans="1:5">
      <c r="A487" s="282">
        <v>1748</v>
      </c>
      <c r="B487" s="283" t="s">
        <v>484</v>
      </c>
      <c r="C487" s="374" t="str">
        <f>+VLOOKUP($A487,[3]DISTRIBUCIÓN!$A$8:$G$540,5,FALSE)</f>
        <v>Emma Ticonipa</v>
      </c>
      <c r="D487" s="374" t="str">
        <f>+VLOOKUP(C487,[2]Hoja1!$A$1:$C$12,2,FALSE)</f>
        <v>2183333 - 1635</v>
      </c>
      <c r="E487" s="382" t="str">
        <f>+VLOOKUP(C487,[2]Hoja1!$A$1:$C$12,3,FALSE)</f>
        <v>emma.ticonipa@economiayfinanzas.gob.bo</v>
      </c>
    </row>
    <row r="488" spans="1:5">
      <c r="A488" s="282">
        <v>1749</v>
      </c>
      <c r="B488" s="283" t="s">
        <v>485</v>
      </c>
      <c r="C488" s="374" t="str">
        <f>+VLOOKUP($A488,[3]DISTRIBUCIÓN!$A$8:$G$540,5,FALSE)</f>
        <v>Emma Ticonipa</v>
      </c>
      <c r="D488" s="374" t="str">
        <f>+VLOOKUP(C488,[2]Hoja1!$A$1:$C$12,2,FALSE)</f>
        <v>2183333 - 1635</v>
      </c>
      <c r="E488" s="382" t="str">
        <f>+VLOOKUP(C488,[2]Hoja1!$A$1:$C$12,3,FALSE)</f>
        <v>emma.ticonipa@economiayfinanzas.gob.bo</v>
      </c>
    </row>
    <row r="489" spans="1:5">
      <c r="A489" s="282">
        <v>1750</v>
      </c>
      <c r="B489" s="283" t="s">
        <v>486</v>
      </c>
      <c r="C489" s="374" t="str">
        <f>+VLOOKUP($A489,[3]DISTRIBUCIÓN!$A$8:$G$540,5,FALSE)</f>
        <v>Emma Ticonipa</v>
      </c>
      <c r="D489" s="374" t="str">
        <f>+VLOOKUP(C489,[2]Hoja1!$A$1:$C$12,2,FALSE)</f>
        <v>2183333 - 1635</v>
      </c>
      <c r="E489" s="382" t="str">
        <f>+VLOOKUP(C489,[2]Hoja1!$A$1:$C$12,3,FALSE)</f>
        <v>emma.ticonipa@economiayfinanzas.gob.bo</v>
      </c>
    </row>
    <row r="490" spans="1:5">
      <c r="A490" s="282">
        <v>1751</v>
      </c>
      <c r="B490" s="283" t="s">
        <v>487</v>
      </c>
      <c r="C490" s="374" t="str">
        <f>+VLOOKUP($A490,[3]DISTRIBUCIÓN!$A$8:$G$540,5,FALSE)</f>
        <v>Emma Ticonipa</v>
      </c>
      <c r="D490" s="374" t="str">
        <f>+VLOOKUP(C490,[2]Hoja1!$A$1:$C$12,2,FALSE)</f>
        <v>2183333 - 1635</v>
      </c>
      <c r="E490" s="382" t="str">
        <f>+VLOOKUP(C490,[2]Hoja1!$A$1:$C$12,3,FALSE)</f>
        <v>emma.ticonipa@economiayfinanzas.gob.bo</v>
      </c>
    </row>
    <row r="491" spans="1:5">
      <c r="A491" s="282">
        <v>1752</v>
      </c>
      <c r="B491" s="283" t="s">
        <v>488</v>
      </c>
      <c r="C491" s="374" t="str">
        <f>+VLOOKUP($A491,[3]DISTRIBUCIÓN!$A$8:$G$540,5,FALSE)</f>
        <v>Emma Ticonipa</v>
      </c>
      <c r="D491" s="374" t="str">
        <f>+VLOOKUP(C491,[2]Hoja1!$A$1:$C$12,2,FALSE)</f>
        <v>2183333 - 1635</v>
      </c>
      <c r="E491" s="382" t="str">
        <f>+VLOOKUP(C491,[2]Hoja1!$A$1:$C$12,3,FALSE)</f>
        <v>emma.ticonipa@economiayfinanzas.gob.bo</v>
      </c>
    </row>
    <row r="492" spans="1:5">
      <c r="A492" s="282">
        <v>1753</v>
      </c>
      <c r="B492" s="283" t="s">
        <v>489</v>
      </c>
      <c r="C492" s="374" t="str">
        <f>+VLOOKUP($A492,[3]DISTRIBUCIÓN!$A$8:$G$540,5,FALSE)</f>
        <v>Emma Ticonipa</v>
      </c>
      <c r="D492" s="374" t="str">
        <f>+VLOOKUP(C492,[2]Hoja1!$A$1:$C$12,2,FALSE)</f>
        <v>2183333 - 1635</v>
      </c>
      <c r="E492" s="382" t="str">
        <f>+VLOOKUP(C492,[2]Hoja1!$A$1:$C$12,3,FALSE)</f>
        <v>emma.ticonipa@economiayfinanzas.gob.bo</v>
      </c>
    </row>
    <row r="493" spans="1:5">
      <c r="A493" s="282">
        <v>1754</v>
      </c>
      <c r="B493" s="283" t="s">
        <v>490</v>
      </c>
      <c r="C493" s="374" t="str">
        <f>+VLOOKUP($A493,[3]DISTRIBUCIÓN!$A$8:$G$540,5,FALSE)</f>
        <v>Emma Ticonipa</v>
      </c>
      <c r="D493" s="374" t="str">
        <f>+VLOOKUP(C493,[2]Hoja1!$A$1:$C$12,2,FALSE)</f>
        <v>2183333 - 1635</v>
      </c>
      <c r="E493" s="382" t="str">
        <f>+VLOOKUP(C493,[2]Hoja1!$A$1:$C$12,3,FALSE)</f>
        <v>emma.ticonipa@economiayfinanzas.gob.bo</v>
      </c>
    </row>
    <row r="494" spans="1:5">
      <c r="A494" s="282">
        <v>1755</v>
      </c>
      <c r="B494" s="283" t="s">
        <v>491</v>
      </c>
      <c r="C494" s="374" t="str">
        <f>+VLOOKUP($A494,[3]DISTRIBUCIÓN!$A$8:$G$540,5,FALSE)</f>
        <v>Emma Ticonipa</v>
      </c>
      <c r="D494" s="374" t="str">
        <f>+VLOOKUP(C494,[2]Hoja1!$A$1:$C$12,2,FALSE)</f>
        <v>2183333 - 1635</v>
      </c>
      <c r="E494" s="382" t="str">
        <f>+VLOOKUP(C494,[2]Hoja1!$A$1:$C$12,3,FALSE)</f>
        <v>emma.ticonipa@economiayfinanzas.gob.bo</v>
      </c>
    </row>
    <row r="495" spans="1:5">
      <c r="A495" s="282">
        <v>1756</v>
      </c>
      <c r="B495" s="283" t="s">
        <v>492</v>
      </c>
      <c r="C495" s="374" t="str">
        <f>+VLOOKUP($A495,[3]DISTRIBUCIÓN!$A$8:$G$540,5,FALSE)</f>
        <v>Emma Ticonipa</v>
      </c>
      <c r="D495" s="374" t="str">
        <f>+VLOOKUP(C495,[2]Hoja1!$A$1:$C$12,2,FALSE)</f>
        <v>2183333 - 1635</v>
      </c>
      <c r="E495" s="382" t="str">
        <f>+VLOOKUP(C495,[2]Hoja1!$A$1:$C$12,3,FALSE)</f>
        <v>emma.ticonipa@economiayfinanzas.gob.bo</v>
      </c>
    </row>
    <row r="496" spans="1:5">
      <c r="A496" s="282">
        <v>1801</v>
      </c>
      <c r="B496" s="283" t="s">
        <v>493</v>
      </c>
      <c r="C496" s="374" t="str">
        <f>+VLOOKUP($A496,[3]DISTRIBUCIÓN!$A$8:$G$540,5,FALSE)</f>
        <v>Emma Ticonipa</v>
      </c>
      <c r="D496" s="374" t="str">
        <f>+VLOOKUP(C496,[2]Hoja1!$A$1:$C$12,2,FALSE)</f>
        <v>2183333 - 1635</v>
      </c>
      <c r="E496" s="382" t="str">
        <f>+VLOOKUP(C496,[2]Hoja1!$A$1:$C$12,3,FALSE)</f>
        <v>emma.ticonipa@economiayfinanzas.gob.bo</v>
      </c>
    </row>
    <row r="497" spans="1:5">
      <c r="A497" s="282">
        <v>1802</v>
      </c>
      <c r="B497" s="283" t="s">
        <v>475</v>
      </c>
      <c r="C497" s="374" t="str">
        <f>+VLOOKUP($A497,[3]DISTRIBUCIÓN!$A$8:$G$540,5,FALSE)</f>
        <v>Emma Ticonipa</v>
      </c>
      <c r="D497" s="374" t="str">
        <f>+VLOOKUP(C497,[2]Hoja1!$A$1:$C$12,2,FALSE)</f>
        <v>2183333 - 1635</v>
      </c>
      <c r="E497" s="382" t="str">
        <f>+VLOOKUP(C497,[2]Hoja1!$A$1:$C$12,3,FALSE)</f>
        <v>emma.ticonipa@economiayfinanzas.gob.bo</v>
      </c>
    </row>
    <row r="498" spans="1:5">
      <c r="A498" s="282">
        <v>1803</v>
      </c>
      <c r="B498" s="283" t="s">
        <v>494</v>
      </c>
      <c r="C498" s="374" t="str">
        <f>+VLOOKUP($A498,[3]DISTRIBUCIÓN!$A$8:$G$540,5,FALSE)</f>
        <v>Emma Ticonipa</v>
      </c>
      <c r="D498" s="374" t="str">
        <f>+VLOOKUP(C498,[2]Hoja1!$A$1:$C$12,2,FALSE)</f>
        <v>2183333 - 1635</v>
      </c>
      <c r="E498" s="382" t="str">
        <f>+VLOOKUP(C498,[2]Hoja1!$A$1:$C$12,3,FALSE)</f>
        <v>emma.ticonipa@economiayfinanzas.gob.bo</v>
      </c>
    </row>
    <row r="499" spans="1:5">
      <c r="A499" s="282">
        <v>1805</v>
      </c>
      <c r="B499" s="283" t="s">
        <v>495</v>
      </c>
      <c r="C499" s="374" t="str">
        <f>+VLOOKUP($A499,[3]DISTRIBUCIÓN!$A$8:$G$540,5,FALSE)</f>
        <v>Emma Ticonipa</v>
      </c>
      <c r="D499" s="374" t="str">
        <f>+VLOOKUP(C499,[2]Hoja1!$A$1:$C$12,2,FALSE)</f>
        <v>2183333 - 1635</v>
      </c>
      <c r="E499" s="382" t="str">
        <f>+VLOOKUP(C499,[2]Hoja1!$A$1:$C$12,3,FALSE)</f>
        <v>emma.ticonipa@economiayfinanzas.gob.bo</v>
      </c>
    </row>
    <row r="500" spans="1:5">
      <c r="A500" s="282">
        <v>1806</v>
      </c>
      <c r="B500" s="283" t="s">
        <v>496</v>
      </c>
      <c r="C500" s="374" t="str">
        <f>+VLOOKUP($A500,[3]DISTRIBUCIÓN!$A$8:$G$540,5,FALSE)</f>
        <v>Emma Ticonipa</v>
      </c>
      <c r="D500" s="374" t="str">
        <f>+VLOOKUP(C500,[2]Hoja1!$A$1:$C$12,2,FALSE)</f>
        <v>2183333 - 1635</v>
      </c>
      <c r="E500" s="382" t="str">
        <f>+VLOOKUP(C500,[2]Hoja1!$A$1:$C$12,3,FALSE)</f>
        <v>emma.ticonipa@economiayfinanzas.gob.bo</v>
      </c>
    </row>
    <row r="501" spans="1:5">
      <c r="A501" s="282">
        <v>1807</v>
      </c>
      <c r="B501" s="283" t="s">
        <v>497</v>
      </c>
      <c r="C501" s="374" t="str">
        <f>+VLOOKUP($A501,[3]DISTRIBUCIÓN!$A$8:$G$540,5,FALSE)</f>
        <v>Emma Ticonipa</v>
      </c>
      <c r="D501" s="374" t="str">
        <f>+VLOOKUP(C501,[2]Hoja1!$A$1:$C$12,2,FALSE)</f>
        <v>2183333 - 1635</v>
      </c>
      <c r="E501" s="382" t="str">
        <f>+VLOOKUP(C501,[2]Hoja1!$A$1:$C$12,3,FALSE)</f>
        <v>emma.ticonipa@economiayfinanzas.gob.bo</v>
      </c>
    </row>
    <row r="502" spans="1:5">
      <c r="A502" s="282">
        <v>1808</v>
      </c>
      <c r="B502" s="283" t="s">
        <v>498</v>
      </c>
      <c r="C502" s="374" t="str">
        <f>+VLOOKUP($A502,[3]DISTRIBUCIÓN!$A$8:$G$540,5,FALSE)</f>
        <v>Emma Ticonipa</v>
      </c>
      <c r="D502" s="374" t="str">
        <f>+VLOOKUP(C502,[2]Hoja1!$A$1:$C$12,2,FALSE)</f>
        <v>2183333 - 1635</v>
      </c>
      <c r="E502" s="382" t="str">
        <f>+VLOOKUP(C502,[2]Hoja1!$A$1:$C$12,3,FALSE)</f>
        <v>emma.ticonipa@economiayfinanzas.gob.bo</v>
      </c>
    </row>
    <row r="503" spans="1:5">
      <c r="A503" s="282">
        <v>1809</v>
      </c>
      <c r="B503" s="283" t="s">
        <v>499</v>
      </c>
      <c r="C503" s="374" t="str">
        <f>+VLOOKUP($A503,[3]DISTRIBUCIÓN!$A$8:$G$540,5,FALSE)</f>
        <v>Emma Ticonipa</v>
      </c>
      <c r="D503" s="374" t="str">
        <f>+VLOOKUP(C503,[2]Hoja1!$A$1:$C$12,2,FALSE)</f>
        <v>2183333 - 1635</v>
      </c>
      <c r="E503" s="382" t="str">
        <f>+VLOOKUP(C503,[2]Hoja1!$A$1:$C$12,3,FALSE)</f>
        <v>emma.ticonipa@economiayfinanzas.gob.bo</v>
      </c>
    </row>
    <row r="504" spans="1:5">
      <c r="A504" s="282">
        <v>1810</v>
      </c>
      <c r="B504" s="283" t="s">
        <v>500</v>
      </c>
      <c r="C504" s="374" t="str">
        <f>+VLOOKUP($A504,[3]DISTRIBUCIÓN!$A$8:$G$540,5,FALSE)</f>
        <v>Emma Ticonipa</v>
      </c>
      <c r="D504" s="374" t="str">
        <f>+VLOOKUP(C504,[2]Hoja1!$A$1:$C$12,2,FALSE)</f>
        <v>2183333 - 1635</v>
      </c>
      <c r="E504" s="382" t="str">
        <f>+VLOOKUP(C504,[2]Hoja1!$A$1:$C$12,3,FALSE)</f>
        <v>emma.ticonipa@economiayfinanzas.gob.bo</v>
      </c>
    </row>
    <row r="505" spans="1:5">
      <c r="A505" s="282">
        <v>1811</v>
      </c>
      <c r="B505" s="283" t="s">
        <v>501</v>
      </c>
      <c r="C505" s="374" t="str">
        <f>+VLOOKUP($A505,[3]DISTRIBUCIÓN!$A$8:$G$540,5,FALSE)</f>
        <v>Emma Ticonipa</v>
      </c>
      <c r="D505" s="374" t="str">
        <f>+VLOOKUP(C505,[2]Hoja1!$A$1:$C$12,2,FALSE)</f>
        <v>2183333 - 1635</v>
      </c>
      <c r="E505" s="382" t="str">
        <f>+VLOOKUP(C505,[2]Hoja1!$A$1:$C$12,3,FALSE)</f>
        <v>emma.ticonipa@economiayfinanzas.gob.bo</v>
      </c>
    </row>
    <row r="506" spans="1:5">
      <c r="A506" s="282">
        <v>1812</v>
      </c>
      <c r="B506" s="283" t="s">
        <v>502</v>
      </c>
      <c r="C506" s="374" t="str">
        <f>+VLOOKUP($A506,[3]DISTRIBUCIÓN!$A$8:$G$540,5,FALSE)</f>
        <v>Emma Ticonipa</v>
      </c>
      <c r="D506" s="374" t="str">
        <f>+VLOOKUP(C506,[2]Hoja1!$A$1:$C$12,2,FALSE)</f>
        <v>2183333 - 1635</v>
      </c>
      <c r="E506" s="382" t="str">
        <f>+VLOOKUP(C506,[2]Hoja1!$A$1:$C$12,3,FALSE)</f>
        <v>emma.ticonipa@economiayfinanzas.gob.bo</v>
      </c>
    </row>
    <row r="507" spans="1:5">
      <c r="A507" s="282">
        <v>1813</v>
      </c>
      <c r="B507" s="283" t="s">
        <v>503</v>
      </c>
      <c r="C507" s="374" t="str">
        <f>+VLOOKUP($A507,[3]DISTRIBUCIÓN!$A$8:$G$540,5,FALSE)</f>
        <v>Emma Ticonipa</v>
      </c>
      <c r="D507" s="374" t="str">
        <f>+VLOOKUP(C507,[2]Hoja1!$A$1:$C$12,2,FALSE)</f>
        <v>2183333 - 1635</v>
      </c>
      <c r="E507" s="382" t="str">
        <f>+VLOOKUP(C507,[2]Hoja1!$A$1:$C$12,3,FALSE)</f>
        <v>emma.ticonipa@economiayfinanzas.gob.bo</v>
      </c>
    </row>
    <row r="508" spans="1:5">
      <c r="A508" s="282">
        <v>1814</v>
      </c>
      <c r="B508" s="283" t="s">
        <v>504</v>
      </c>
      <c r="C508" s="374" t="str">
        <f>+VLOOKUP($A508,[3]DISTRIBUCIÓN!$A$8:$G$540,5,FALSE)</f>
        <v>Emma Ticonipa</v>
      </c>
      <c r="D508" s="374" t="str">
        <f>+VLOOKUP(C508,[2]Hoja1!$A$1:$C$12,2,FALSE)</f>
        <v>2183333 - 1635</v>
      </c>
      <c r="E508" s="382" t="str">
        <f>+VLOOKUP(C508,[2]Hoja1!$A$1:$C$12,3,FALSE)</f>
        <v>emma.ticonipa@economiayfinanzas.gob.bo</v>
      </c>
    </row>
    <row r="509" spans="1:5">
      <c r="A509" s="343">
        <v>1815</v>
      </c>
      <c r="B509" s="344" t="s">
        <v>486</v>
      </c>
      <c r="C509" s="374" t="str">
        <f>+VLOOKUP($A509,[3]DISTRIBUCIÓN!$A$8:$G$540,5,FALSE)</f>
        <v>Emma Ticonipa</v>
      </c>
      <c r="D509" s="374" t="str">
        <f>+VLOOKUP(C509,[2]Hoja1!$A$1:$C$12,2,FALSE)</f>
        <v>2183333 - 1635</v>
      </c>
      <c r="E509" s="382" t="str">
        <f>+VLOOKUP(C509,[2]Hoja1!$A$1:$C$12,3,FALSE)</f>
        <v>emma.ticonipa@economiayfinanzas.gob.bo</v>
      </c>
    </row>
    <row r="510" spans="1:5">
      <c r="A510" s="345">
        <v>1816</v>
      </c>
      <c r="B510" s="346" t="s">
        <v>505</v>
      </c>
      <c r="C510" s="374" t="str">
        <f>+VLOOKUP($A510,[3]DISTRIBUCIÓN!$A$8:$G$540,5,FALSE)</f>
        <v>Emma Ticonipa</v>
      </c>
      <c r="D510" s="374" t="str">
        <f>+VLOOKUP(C510,[2]Hoja1!$A$1:$C$12,2,FALSE)</f>
        <v>2183333 - 1635</v>
      </c>
      <c r="E510" s="382" t="str">
        <f>+VLOOKUP(C510,[2]Hoja1!$A$1:$C$12,3,FALSE)</f>
        <v>emma.ticonipa@economiayfinanzas.gob.bo</v>
      </c>
    </row>
    <row r="511" spans="1:5">
      <c r="A511" s="347">
        <v>1817</v>
      </c>
      <c r="B511" s="347" t="s">
        <v>506</v>
      </c>
      <c r="C511" s="374" t="str">
        <f>+VLOOKUP($A511,[3]DISTRIBUCIÓN!$A$8:$G$540,5,FALSE)</f>
        <v>Emma Ticonipa</v>
      </c>
      <c r="D511" s="374" t="str">
        <f>+VLOOKUP(C511,[2]Hoja1!$A$1:$C$12,2,FALSE)</f>
        <v>2183333 - 1635</v>
      </c>
      <c r="E511" s="382" t="str">
        <f>+VLOOKUP(C511,[2]Hoja1!$A$1:$C$12,3,FALSE)</f>
        <v>emma.ticonipa@economiayfinanzas.gob.bo</v>
      </c>
    </row>
    <row r="512" spans="1:5">
      <c r="A512" s="347">
        <v>1818</v>
      </c>
      <c r="B512" s="347" t="s">
        <v>507</v>
      </c>
      <c r="C512" s="374" t="str">
        <f>+VLOOKUP($A512,[3]DISTRIBUCIÓN!$A$8:$G$540,5,FALSE)</f>
        <v>Emma Ticonipa</v>
      </c>
      <c r="D512" s="374" t="str">
        <f>+VLOOKUP(C512,[2]Hoja1!$A$1:$C$12,2,FALSE)</f>
        <v>2183333 - 1635</v>
      </c>
      <c r="E512" s="382" t="str">
        <f>+VLOOKUP(C512,[2]Hoja1!$A$1:$C$12,3,FALSE)</f>
        <v>emma.ticonipa@economiayfinanzas.gob.bo</v>
      </c>
    </row>
    <row r="513" spans="1:5">
      <c r="A513" s="347">
        <v>1819</v>
      </c>
      <c r="B513" s="347" t="s">
        <v>508</v>
      </c>
      <c r="C513" s="374" t="str">
        <f>+VLOOKUP($A513,[3]DISTRIBUCIÓN!$A$8:$G$540,5,FALSE)</f>
        <v>Emma Ticonipa</v>
      </c>
      <c r="D513" s="374" t="str">
        <f>+VLOOKUP(C513,[2]Hoja1!$A$1:$C$12,2,FALSE)</f>
        <v>2183333 - 1635</v>
      </c>
      <c r="E513" s="382" t="str">
        <f>+VLOOKUP(C513,[2]Hoja1!$A$1:$C$12,3,FALSE)</f>
        <v>emma.ticonipa@economiayfinanzas.gob.bo</v>
      </c>
    </row>
    <row r="514" spans="1:5">
      <c r="A514" s="347">
        <v>1820</v>
      </c>
      <c r="B514" s="347" t="s">
        <v>509</v>
      </c>
      <c r="C514" s="374" t="str">
        <f>+VLOOKUP($A514,[3]DISTRIBUCIÓN!$A$8:$G$540,5,FALSE)</f>
        <v>Emma Ticonipa</v>
      </c>
      <c r="D514" s="374" t="str">
        <f>+VLOOKUP(C514,[2]Hoja1!$A$1:$C$12,2,FALSE)</f>
        <v>2183333 - 1635</v>
      </c>
      <c r="E514" s="382" t="str">
        <f>+VLOOKUP(C514,[2]Hoja1!$A$1:$C$12,3,FALSE)</f>
        <v>emma.ticonipa@economiayfinanzas.gob.bo</v>
      </c>
    </row>
    <row r="515" spans="1:5">
      <c r="A515" s="347">
        <v>1901</v>
      </c>
      <c r="B515" s="347" t="s">
        <v>510</v>
      </c>
      <c r="C515" s="374" t="str">
        <f>+VLOOKUP($A515,[3]DISTRIBUCIÓN!$A$8:$G$540,5,FALSE)</f>
        <v>Emma Ticonipa</v>
      </c>
      <c r="D515" s="374" t="str">
        <f>+VLOOKUP(C515,[2]Hoja1!$A$1:$C$12,2,FALSE)</f>
        <v>2183333 - 1635</v>
      </c>
      <c r="E515" s="382" t="str">
        <f>+VLOOKUP(C515,[2]Hoja1!$A$1:$C$12,3,FALSE)</f>
        <v>emma.ticonipa@economiayfinanzas.gob.bo</v>
      </c>
    </row>
    <row r="516" spans="1:5">
      <c r="A516" s="347">
        <v>1902</v>
      </c>
      <c r="B516" s="347" t="s">
        <v>511</v>
      </c>
      <c r="C516" s="374" t="str">
        <f>+VLOOKUP($A516,[3]DISTRIBUCIÓN!$A$8:$G$540,5,FALSE)</f>
        <v>Emma Ticonipa</v>
      </c>
      <c r="D516" s="374" t="str">
        <f>+VLOOKUP(C516,[2]Hoja1!$A$1:$C$12,2,FALSE)</f>
        <v>2183333 - 1635</v>
      </c>
      <c r="E516" s="382" t="str">
        <f>+VLOOKUP(C516,[2]Hoja1!$A$1:$C$12,3,FALSE)</f>
        <v>emma.ticonipa@economiayfinanzas.gob.bo</v>
      </c>
    </row>
    <row r="517" spans="1:5">
      <c r="A517" s="347">
        <v>1903</v>
      </c>
      <c r="B517" s="347" t="s">
        <v>512</v>
      </c>
      <c r="C517" s="374" t="str">
        <f>+VLOOKUP($A517,[3]DISTRIBUCIÓN!$A$8:$G$540,5,FALSE)</f>
        <v>Emma Ticonipa</v>
      </c>
      <c r="D517" s="374" t="str">
        <f>+VLOOKUP(C517,[2]Hoja1!$A$1:$C$12,2,FALSE)</f>
        <v>2183333 - 1635</v>
      </c>
      <c r="E517" s="382" t="str">
        <f>+VLOOKUP(C517,[2]Hoja1!$A$1:$C$12,3,FALSE)</f>
        <v>emma.ticonipa@economiayfinanzas.gob.bo</v>
      </c>
    </row>
    <row r="518" spans="1:5">
      <c r="A518" s="347">
        <v>1904</v>
      </c>
      <c r="B518" s="347" t="s">
        <v>513</v>
      </c>
      <c r="C518" s="374" t="str">
        <f>+VLOOKUP($A518,[3]DISTRIBUCIÓN!$A$8:$G$540,5,FALSE)</f>
        <v>Emma Ticonipa</v>
      </c>
      <c r="D518" s="374" t="str">
        <f>+VLOOKUP(C518,[2]Hoja1!$A$1:$C$12,2,FALSE)</f>
        <v>2183333 - 1635</v>
      </c>
      <c r="E518" s="382" t="str">
        <f>+VLOOKUP(C518,[2]Hoja1!$A$1:$C$12,3,FALSE)</f>
        <v>emma.ticonipa@economiayfinanzas.gob.bo</v>
      </c>
    </row>
    <row r="519" spans="1:5">
      <c r="A519" s="347">
        <v>1905</v>
      </c>
      <c r="B519" s="347" t="s">
        <v>514</v>
      </c>
      <c r="C519" s="374" t="str">
        <f>+VLOOKUP($A519,[3]DISTRIBUCIÓN!$A$8:$G$540,5,FALSE)</f>
        <v>Emma Ticonipa</v>
      </c>
      <c r="D519" s="374" t="str">
        <f>+VLOOKUP(C519,[2]Hoja1!$A$1:$C$12,2,FALSE)</f>
        <v>2183333 - 1635</v>
      </c>
      <c r="E519" s="382" t="str">
        <f>+VLOOKUP(C519,[2]Hoja1!$A$1:$C$12,3,FALSE)</f>
        <v>emma.ticonipa@economiayfinanzas.gob.bo</v>
      </c>
    </row>
    <row r="520" spans="1:5">
      <c r="A520" s="347">
        <v>1906</v>
      </c>
      <c r="B520" s="347" t="s">
        <v>490</v>
      </c>
      <c r="C520" s="374" t="str">
        <f>+VLOOKUP($A520,[3]DISTRIBUCIÓN!$A$8:$G$540,5,FALSE)</f>
        <v>Emma Ticonipa</v>
      </c>
      <c r="D520" s="374" t="str">
        <f>+VLOOKUP(C520,[2]Hoja1!$A$1:$C$12,2,FALSE)</f>
        <v>2183333 - 1635</v>
      </c>
      <c r="E520" s="382" t="str">
        <f>+VLOOKUP(C520,[2]Hoja1!$A$1:$C$12,3,FALSE)</f>
        <v>emma.ticonipa@economiayfinanzas.gob.bo</v>
      </c>
    </row>
    <row r="521" spans="1:5">
      <c r="A521" s="347">
        <v>1907</v>
      </c>
      <c r="B521" s="347" t="s">
        <v>515</v>
      </c>
      <c r="C521" s="374" t="str">
        <f>+VLOOKUP($A521,[3]DISTRIBUCIÓN!$A$8:$G$540,5,FALSE)</f>
        <v>Emma Ticonipa</v>
      </c>
      <c r="D521" s="374" t="str">
        <f>+VLOOKUP(C521,[2]Hoja1!$A$1:$C$12,2,FALSE)</f>
        <v>2183333 - 1635</v>
      </c>
      <c r="E521" s="382" t="str">
        <f>+VLOOKUP(C521,[2]Hoja1!$A$1:$C$12,3,FALSE)</f>
        <v>emma.ticonipa@economiayfinanzas.gob.bo</v>
      </c>
    </row>
    <row r="522" spans="1:5">
      <c r="A522" s="347">
        <v>1908</v>
      </c>
      <c r="B522" s="347" t="s">
        <v>516</v>
      </c>
      <c r="C522" s="374" t="str">
        <f>+VLOOKUP($A522,[3]DISTRIBUCIÓN!$A$8:$G$540,5,FALSE)</f>
        <v>Emma Ticonipa</v>
      </c>
      <c r="D522" s="374" t="str">
        <f>+VLOOKUP(C522,[2]Hoja1!$A$1:$C$12,2,FALSE)</f>
        <v>2183333 - 1635</v>
      </c>
      <c r="E522" s="382" t="str">
        <f>+VLOOKUP(C522,[2]Hoja1!$A$1:$C$12,3,FALSE)</f>
        <v>emma.ticonipa@economiayfinanzas.gob.bo</v>
      </c>
    </row>
    <row r="523" spans="1:5">
      <c r="A523" s="347">
        <v>1909</v>
      </c>
      <c r="B523" s="347" t="s">
        <v>440</v>
      </c>
      <c r="C523" s="374" t="str">
        <f>+VLOOKUP($A523,[3]DISTRIBUCIÓN!$A$8:$G$540,5,FALSE)</f>
        <v>Emma Ticonipa</v>
      </c>
      <c r="D523" s="374" t="str">
        <f>+VLOOKUP(C523,[2]Hoja1!$A$1:$C$12,2,FALSE)</f>
        <v>2183333 - 1635</v>
      </c>
      <c r="E523" s="382" t="str">
        <f>+VLOOKUP(C523,[2]Hoja1!$A$1:$C$12,3,FALSE)</f>
        <v>emma.ticonipa@economiayfinanzas.gob.bo</v>
      </c>
    </row>
    <row r="524" spans="1:5">
      <c r="A524" s="347">
        <v>1910</v>
      </c>
      <c r="B524" s="347" t="s">
        <v>517</v>
      </c>
      <c r="C524" s="374" t="str">
        <f>+VLOOKUP($A524,[3]DISTRIBUCIÓN!$A$8:$G$540,5,FALSE)</f>
        <v>Emma Ticonipa</v>
      </c>
      <c r="D524" s="374" t="str">
        <f>+VLOOKUP(C524,[2]Hoja1!$A$1:$C$12,2,FALSE)</f>
        <v>2183333 - 1635</v>
      </c>
      <c r="E524" s="382" t="str">
        <f>+VLOOKUP(C524,[2]Hoja1!$A$1:$C$12,3,FALSE)</f>
        <v>emma.ticonipa@economiayfinanzas.gob.bo</v>
      </c>
    </row>
    <row r="525" spans="1:5">
      <c r="A525" s="347">
        <v>1911</v>
      </c>
      <c r="B525" s="347" t="s">
        <v>518</v>
      </c>
      <c r="C525" s="374" t="str">
        <f>+VLOOKUP($A525,[3]DISTRIBUCIÓN!$A$8:$G$540,5,FALSE)</f>
        <v>Emma Ticonipa</v>
      </c>
      <c r="D525" s="374" t="str">
        <f>+VLOOKUP(C525,[2]Hoja1!$A$1:$C$12,2,FALSE)</f>
        <v>2183333 - 1635</v>
      </c>
      <c r="E525" s="382" t="str">
        <f>+VLOOKUP(C525,[2]Hoja1!$A$1:$C$12,3,FALSE)</f>
        <v>emma.ticonipa@economiayfinanzas.gob.bo</v>
      </c>
    </row>
    <row r="526" spans="1:5">
      <c r="A526" s="347">
        <v>1912</v>
      </c>
      <c r="B526" s="347" t="s">
        <v>519</v>
      </c>
      <c r="C526" s="374" t="str">
        <f>+VLOOKUP($A526,[3]DISTRIBUCIÓN!$A$8:$G$540,5,FALSE)</f>
        <v>Emma Ticonipa</v>
      </c>
      <c r="D526" s="374" t="str">
        <f>+VLOOKUP(C526,[2]Hoja1!$A$1:$C$12,2,FALSE)</f>
        <v>2183333 - 1635</v>
      </c>
      <c r="E526" s="382" t="str">
        <f>+VLOOKUP(C526,[2]Hoja1!$A$1:$C$12,3,FALSE)</f>
        <v>emma.ticonipa@economiayfinanzas.gob.bo</v>
      </c>
    </row>
    <row r="527" spans="1:5">
      <c r="A527" s="347">
        <v>1913</v>
      </c>
      <c r="B527" s="347" t="s">
        <v>520</v>
      </c>
      <c r="C527" s="374" t="str">
        <f>+VLOOKUP($A527,[3]DISTRIBUCIÓN!$A$8:$G$540,5,FALSE)</f>
        <v>Emma Ticonipa</v>
      </c>
      <c r="D527" s="374" t="str">
        <f>+VLOOKUP(C527,[2]Hoja1!$A$1:$C$12,2,FALSE)</f>
        <v>2183333 - 1635</v>
      </c>
      <c r="E527" s="382" t="str">
        <f>+VLOOKUP(C527,[2]Hoja1!$A$1:$C$12,3,FALSE)</f>
        <v>emma.ticonipa@economiayfinanzas.gob.bo</v>
      </c>
    </row>
    <row r="528" spans="1:5">
      <c r="A528" s="347">
        <v>1914</v>
      </c>
      <c r="B528" s="347" t="s">
        <v>521</v>
      </c>
      <c r="C528" s="374" t="str">
        <f>+VLOOKUP($A528,[3]DISTRIBUCIÓN!$A$8:$G$540,5,FALSE)</f>
        <v>Emma Ticonipa</v>
      </c>
      <c r="D528" s="374" t="str">
        <f>+VLOOKUP(C528,[2]Hoja1!$A$1:$C$12,2,FALSE)</f>
        <v>2183333 - 1635</v>
      </c>
      <c r="E528" s="382" t="str">
        <f>+VLOOKUP(C528,[2]Hoja1!$A$1:$C$12,3,FALSE)</f>
        <v>emma.ticonipa@economiayfinanzas.gob.bo</v>
      </c>
    </row>
    <row r="529" spans="1:5">
      <c r="A529" s="347">
        <v>1915</v>
      </c>
      <c r="B529" s="347" t="s">
        <v>522</v>
      </c>
      <c r="C529" s="374" t="str">
        <f>+VLOOKUP($A529,[3]DISTRIBUCIÓN!$A$8:$G$540,5,FALSE)</f>
        <v>Emma Ticonipa</v>
      </c>
      <c r="D529" s="374" t="str">
        <f>+VLOOKUP(C529,[2]Hoja1!$A$1:$C$12,2,FALSE)</f>
        <v>2183333 - 1635</v>
      </c>
      <c r="E529" s="382" t="str">
        <f>+VLOOKUP(C529,[2]Hoja1!$A$1:$C$12,3,FALSE)</f>
        <v>emma.ticonipa@economiayfinanzas.gob.bo</v>
      </c>
    </row>
    <row r="530" spans="1:5">
      <c r="A530" s="347">
        <v>3301</v>
      </c>
      <c r="B530" s="347" t="s">
        <v>1511</v>
      </c>
      <c r="C530" s="374" t="str">
        <f>+VLOOKUP($A530,[3]DISTRIBUCIÓN!$A$8:$G$540,5,FALSE)</f>
        <v>Emma Ticonipa</v>
      </c>
      <c r="D530" s="374" t="str">
        <f>+VLOOKUP(C530,[2]Hoja1!$A$1:$C$12,2,FALSE)</f>
        <v>2183333 - 1635</v>
      </c>
      <c r="E530" s="382" t="str">
        <f>+VLOOKUP(C530,[2]Hoja1!$A$1:$C$12,3,FALSE)</f>
        <v>emma.ticonipa@economiayfinanzas.gob.bo</v>
      </c>
    </row>
    <row r="531" spans="1:5">
      <c r="A531" s="347">
        <v>3401</v>
      </c>
      <c r="B531" s="347" t="s">
        <v>1388</v>
      </c>
      <c r="C531" s="374" t="str">
        <f>+VLOOKUP($A531,[3]DISTRIBUCIÓN!$A$8:$G$540,5,FALSE)</f>
        <v>Emma Ticonipa</v>
      </c>
      <c r="D531" s="374" t="str">
        <f>+VLOOKUP(C531,[2]Hoja1!$A$1:$C$12,2,FALSE)</f>
        <v>2183333 - 1635</v>
      </c>
      <c r="E531" s="382" t="str">
        <f>+VLOOKUP(C531,[2]Hoja1!$A$1:$C$12,3,FALSE)</f>
        <v>emma.ticonipa@economiayfinanzas.gob.bo</v>
      </c>
    </row>
    <row r="532" spans="1:5">
      <c r="A532" s="347">
        <v>3402</v>
      </c>
      <c r="B532" s="347" t="s">
        <v>1512</v>
      </c>
      <c r="C532" s="374" t="str">
        <f>+VLOOKUP($A532,[3]DISTRIBUCIÓN!$A$8:$G$540,5,FALSE)</f>
        <v>Emma Ticonipa</v>
      </c>
      <c r="D532" s="374" t="str">
        <f>+VLOOKUP(C532,[2]Hoja1!$A$1:$C$12,2,FALSE)</f>
        <v>2183333 - 1635</v>
      </c>
      <c r="E532" s="382" t="str">
        <f>+VLOOKUP(C532,[2]Hoja1!$A$1:$C$12,3,FALSE)</f>
        <v>emma.ticonipa@economiayfinanzas.gob.bo</v>
      </c>
    </row>
    <row r="533" spans="1:5">
      <c r="A533" s="347">
        <v>3501</v>
      </c>
      <c r="B533" s="347" t="s">
        <v>1513</v>
      </c>
      <c r="C533" s="374" t="str">
        <f>+VLOOKUP($A533,[3]DISTRIBUCIÓN!$A$8:$G$540,5,FALSE)</f>
        <v>Emma Ticonipa</v>
      </c>
      <c r="D533" s="374" t="str">
        <f>+VLOOKUP(C533,[2]Hoja1!$A$1:$C$12,2,FALSE)</f>
        <v>2183333 - 1635</v>
      </c>
      <c r="E533" s="382" t="str">
        <f>+VLOOKUP(C533,[2]Hoja1!$A$1:$C$12,3,FALSE)</f>
        <v>emma.ticonipa@economiayfinanzas.gob.bo</v>
      </c>
    </row>
    <row r="534" spans="1:5">
      <c r="A534" s="347">
        <v>3701</v>
      </c>
      <c r="B534" s="347" t="s">
        <v>1514</v>
      </c>
      <c r="C534" s="374" t="str">
        <f>+VLOOKUP($A534,[3]DISTRIBUCIÓN!$A$8:$G$540,5,FALSE)</f>
        <v>Emma Ticonipa</v>
      </c>
      <c r="D534" s="374" t="str">
        <f>+VLOOKUP(C534,[2]Hoja1!$A$1:$C$12,2,FALSE)</f>
        <v>2183333 - 1635</v>
      </c>
      <c r="E534" s="382" t="str">
        <f>+VLOOKUP(C534,[2]Hoja1!$A$1:$C$12,3,FALSE)</f>
        <v>emma.ticonipa@economiayfinanzas.gob.bo</v>
      </c>
    </row>
    <row r="535" spans="1:5">
      <c r="A535" s="347">
        <v>3702</v>
      </c>
      <c r="B535" s="347" t="s">
        <v>1515</v>
      </c>
      <c r="C535" s="374" t="str">
        <f>+VLOOKUP($A535,[3]DISTRIBUCIÓN!$A$8:$G$540,5,FALSE)</f>
        <v>Emma Ticonipa</v>
      </c>
      <c r="D535" s="374" t="str">
        <f>+VLOOKUP(C535,[2]Hoja1!$A$1:$C$12,2,FALSE)</f>
        <v>2183333 - 1635</v>
      </c>
      <c r="E535" s="382" t="str">
        <f>+VLOOKUP(C535,[2]Hoja1!$A$1:$C$12,3,FALSE)</f>
        <v>emma.ticonipa@economiayfinanzas.gob.bo</v>
      </c>
    </row>
    <row r="536" spans="1:5">
      <c r="A536" s="383">
        <v>3801</v>
      </c>
      <c r="B536" s="383" t="s">
        <v>1516</v>
      </c>
      <c r="C536" s="384" t="str">
        <f>+VLOOKUP($A536,[3]DISTRIBUCIÓN!$A$8:$G$540,5,FALSE)</f>
        <v>Emma Ticonipa</v>
      </c>
      <c r="D536" s="384" t="str">
        <f>+VLOOKUP(C536,[2]Hoja1!$A$1:$C$12,2,FALSE)</f>
        <v>2183333 - 1635</v>
      </c>
      <c r="E536" s="385" t="str">
        <f>+VLOOKUP(C536,[2]Hoja1!$A$1:$C$12,3,FALSE)</f>
        <v>emma.ticonipa@economiayfinanzas.gob.bo</v>
      </c>
    </row>
  </sheetData>
  <autoFilter ref="A3:E536" xr:uid="{79E15D9C-93C5-4383-871C-20D7429E4C9A}"/>
  <mergeCells count="1">
    <mergeCell ref="A1:E1"/>
  </mergeCells>
  <conditionalFormatting sqref="A4:A536">
    <cfRule type="duplicateValues" dxfId="0" priority="19"/>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4" tint="-0.249977111117893"/>
  </sheetPr>
  <dimension ref="A1:R153"/>
  <sheetViews>
    <sheetView showGridLines="0" view="pageBreakPreview" zoomScaleNormal="85" zoomScaleSheetLayoutView="100" workbookViewId="0">
      <pane ySplit="7" topLeftCell="A8" activePane="bottomLeft" state="frozen"/>
      <selection pane="bottomLeft"/>
    </sheetView>
  </sheetViews>
  <sheetFormatPr baseColWidth="10" defaultColWidth="11.42578125" defaultRowHeight="12.75" outlineLevelCol="1"/>
  <cols>
    <col min="1" max="1" width="6.140625" style="88" customWidth="1"/>
    <col min="2" max="2" width="4.140625" style="88" bestFit="1" customWidth="1"/>
    <col min="3" max="3" width="30.7109375" style="184" customWidth="1"/>
    <col min="4" max="4" width="11.5703125" style="123" bestFit="1" customWidth="1"/>
    <col min="5" max="5" width="9.7109375" style="66" customWidth="1"/>
    <col min="6" max="6" width="11.7109375" style="66" customWidth="1"/>
    <col min="7" max="7" width="60.28515625" style="107" customWidth="1"/>
    <col min="8" max="11" width="10.5703125" style="64" customWidth="1"/>
    <col min="12" max="12" width="15" style="64" hidden="1" customWidth="1" outlineLevel="1"/>
    <col min="13" max="13" width="14.42578125" style="64" hidden="1" customWidth="1" outlineLevel="1"/>
    <col min="14" max="14" width="16.28515625" style="109" bestFit="1" customWidth="1" collapsed="1"/>
    <col min="15" max="15" width="15.85546875" style="109" bestFit="1" customWidth="1"/>
    <col min="16" max="16" width="17.28515625" style="109" customWidth="1"/>
    <col min="17" max="17" width="14.5703125" style="64" customWidth="1"/>
    <col min="18" max="16384" width="11.42578125" style="64"/>
  </cols>
  <sheetData>
    <row r="1" spans="1:17">
      <c r="A1" s="215" t="s">
        <v>665</v>
      </c>
      <c r="B1" s="215"/>
      <c r="C1" s="216"/>
      <c r="D1" s="217"/>
      <c r="E1" s="217"/>
      <c r="F1" s="217"/>
      <c r="G1" s="215"/>
      <c r="H1" s="215"/>
      <c r="I1" s="215"/>
      <c r="J1" s="215"/>
      <c r="K1" s="215"/>
      <c r="L1" s="215"/>
      <c r="M1" s="215"/>
      <c r="N1" s="126"/>
      <c r="O1" s="126"/>
      <c r="P1" s="126"/>
      <c r="Q1" s="215"/>
    </row>
    <row r="2" spans="1:17">
      <c r="A2" s="215" t="s">
        <v>32</v>
      </c>
      <c r="B2" s="215"/>
      <c r="C2" s="216"/>
      <c r="D2" s="217"/>
      <c r="E2" s="217"/>
      <c r="F2" s="217"/>
      <c r="G2" s="215"/>
      <c r="H2" s="215"/>
      <c r="I2" s="215"/>
      <c r="J2" s="215"/>
      <c r="K2" s="215"/>
      <c r="L2" s="215"/>
      <c r="M2" s="215"/>
      <c r="N2" s="126"/>
      <c r="O2" s="126"/>
      <c r="P2" s="126"/>
      <c r="Q2" s="215"/>
    </row>
    <row r="3" spans="1:17">
      <c r="A3" s="215" t="str">
        <f>+'CUT MN'!A3</f>
        <v>CORRESPONDIENTE AL PERIODO DE ENERO A MAYO DE 2025</v>
      </c>
      <c r="B3" s="215"/>
      <c r="C3" s="216"/>
      <c r="D3" s="217"/>
      <c r="E3" s="217"/>
      <c r="F3" s="217"/>
      <c r="G3" s="215"/>
      <c r="H3" s="215"/>
      <c r="I3" s="215"/>
      <c r="J3" s="215"/>
      <c r="K3" s="215"/>
      <c r="L3" s="215"/>
      <c r="M3" s="215"/>
      <c r="N3" s="126"/>
      <c r="O3" s="126"/>
      <c r="P3" s="126"/>
      <c r="Q3" s="215"/>
    </row>
    <row r="4" spans="1:17">
      <c r="A4" s="218" t="str">
        <f>+'CUT MN'!A4</f>
        <v>ACTUALIZADO AL : 5 de junio de 2025 Hrs. 14:05</v>
      </c>
      <c r="B4" s="218"/>
      <c r="C4" s="219"/>
      <c r="D4" s="220"/>
      <c r="E4" s="220"/>
      <c r="F4" s="220"/>
      <c r="G4" s="218"/>
      <c r="H4" s="218"/>
      <c r="I4" s="218"/>
      <c r="J4" s="218"/>
      <c r="K4" s="218"/>
      <c r="L4" s="218"/>
      <c r="M4" s="218"/>
      <c r="N4" s="137"/>
      <c r="O4" s="137"/>
      <c r="P4" s="137"/>
      <c r="Q4" s="218"/>
    </row>
    <row r="5" spans="1:17">
      <c r="A5" s="221"/>
      <c r="B5" s="222"/>
      <c r="C5" s="223"/>
      <c r="D5" s="224"/>
      <c r="E5" s="225"/>
      <c r="F5" s="225"/>
      <c r="G5" s="226"/>
      <c r="H5" s="227"/>
      <c r="I5" s="227"/>
      <c r="J5" s="227"/>
      <c r="K5" s="227"/>
      <c r="L5" s="227"/>
      <c r="M5" s="227"/>
      <c r="N5" s="78"/>
      <c r="O5" s="78"/>
      <c r="P5" s="110"/>
      <c r="Q5" s="227"/>
    </row>
    <row r="6" spans="1:17">
      <c r="A6" s="465" t="s">
        <v>1463</v>
      </c>
      <c r="B6" s="466"/>
      <c r="C6" s="229"/>
      <c r="D6" s="230"/>
      <c r="E6" s="228"/>
      <c r="F6" s="228"/>
      <c r="G6" s="231"/>
      <c r="H6" s="465" t="s">
        <v>1465</v>
      </c>
      <c r="I6" s="466"/>
      <c r="J6" s="465" t="s">
        <v>1466</v>
      </c>
      <c r="K6" s="466"/>
      <c r="L6" s="463" t="s">
        <v>1467</v>
      </c>
      <c r="M6" s="464"/>
      <c r="N6" s="463" t="s">
        <v>1468</v>
      </c>
      <c r="O6" s="464"/>
      <c r="P6" s="111"/>
      <c r="Q6" s="67"/>
    </row>
    <row r="7" spans="1:17" ht="38.25">
      <c r="A7" s="266" t="s">
        <v>653</v>
      </c>
      <c r="B7" s="266" t="s">
        <v>654</v>
      </c>
      <c r="C7" s="264" t="s">
        <v>660</v>
      </c>
      <c r="D7" s="338" t="s">
        <v>1462</v>
      </c>
      <c r="E7" s="83" t="s">
        <v>552</v>
      </c>
      <c r="F7" s="83" t="s">
        <v>1464</v>
      </c>
      <c r="G7" s="83" t="s">
        <v>36</v>
      </c>
      <c r="H7" s="266" t="s">
        <v>655</v>
      </c>
      <c r="I7" s="266" t="s">
        <v>658</v>
      </c>
      <c r="J7" s="266" t="s">
        <v>656</v>
      </c>
      <c r="K7" s="266" t="s">
        <v>657</v>
      </c>
      <c r="L7" s="265" t="s">
        <v>1301</v>
      </c>
      <c r="M7" s="265" t="s">
        <v>1302</v>
      </c>
      <c r="N7" s="265" t="s">
        <v>1287</v>
      </c>
      <c r="O7" s="265" t="s">
        <v>1288</v>
      </c>
      <c r="P7" s="84" t="s">
        <v>659</v>
      </c>
      <c r="Q7" s="116" t="s">
        <v>1469</v>
      </c>
    </row>
    <row r="8" spans="1:17" ht="51">
      <c r="A8" s="85">
        <v>86</v>
      </c>
      <c r="B8" s="85">
        <v>1</v>
      </c>
      <c r="C8" s="69" t="s">
        <v>50</v>
      </c>
      <c r="D8" s="86">
        <v>45665</v>
      </c>
      <c r="E8" s="85">
        <v>8</v>
      </c>
      <c r="F8" s="85" t="s">
        <v>1508</v>
      </c>
      <c r="G8" s="87" t="s">
        <v>1950</v>
      </c>
      <c r="H8" s="87"/>
      <c r="I8" s="87"/>
      <c r="J8" s="87"/>
      <c r="K8" s="87"/>
      <c r="L8" s="353"/>
      <c r="M8" s="353"/>
      <c r="N8" s="138">
        <v>20676.61</v>
      </c>
      <c r="O8" s="138">
        <v>0</v>
      </c>
      <c r="P8" s="139">
        <v>20676.61</v>
      </c>
      <c r="Q8" s="87"/>
    </row>
    <row r="9" spans="1:17" ht="51">
      <c r="A9" s="85">
        <v>291</v>
      </c>
      <c r="B9" s="85">
        <v>3</v>
      </c>
      <c r="C9" s="69" t="s">
        <v>119</v>
      </c>
      <c r="D9" s="86">
        <v>45677</v>
      </c>
      <c r="E9" s="85">
        <v>117</v>
      </c>
      <c r="F9" s="85" t="s">
        <v>1952</v>
      </c>
      <c r="G9" s="87" t="s">
        <v>1951</v>
      </c>
      <c r="H9" s="87"/>
      <c r="I9" s="87"/>
      <c r="J9" s="87"/>
      <c r="K9" s="87"/>
      <c r="L9" s="353"/>
      <c r="M9" s="353"/>
      <c r="N9" s="138">
        <v>0</v>
      </c>
      <c r="O9" s="138">
        <v>4116000</v>
      </c>
      <c r="P9" s="139">
        <v>4116000</v>
      </c>
      <c r="Q9" s="87"/>
    </row>
    <row r="10" spans="1:17" ht="51">
      <c r="A10" s="85">
        <v>291</v>
      </c>
      <c r="B10" s="85">
        <v>3</v>
      </c>
      <c r="C10" s="69" t="s">
        <v>119</v>
      </c>
      <c r="D10" s="86">
        <v>45677</v>
      </c>
      <c r="E10" s="85">
        <v>118</v>
      </c>
      <c r="F10" s="85" t="s">
        <v>1954</v>
      </c>
      <c r="G10" s="87" t="s">
        <v>1953</v>
      </c>
      <c r="H10" s="87"/>
      <c r="I10" s="87"/>
      <c r="J10" s="87"/>
      <c r="K10" s="87"/>
      <c r="L10" s="353"/>
      <c r="M10" s="353"/>
      <c r="N10" s="138">
        <v>0</v>
      </c>
      <c r="O10" s="138">
        <v>10290000</v>
      </c>
      <c r="P10" s="139">
        <v>10290000</v>
      </c>
      <c r="Q10" s="87"/>
    </row>
    <row r="11" spans="1:17" ht="51">
      <c r="A11" s="85">
        <v>291</v>
      </c>
      <c r="B11" s="85">
        <v>3</v>
      </c>
      <c r="C11" s="69" t="s">
        <v>119</v>
      </c>
      <c r="D11" s="86">
        <v>45677</v>
      </c>
      <c r="E11" s="85">
        <v>119</v>
      </c>
      <c r="F11" s="85" t="s">
        <v>1956</v>
      </c>
      <c r="G11" s="87" t="s">
        <v>1955</v>
      </c>
      <c r="H11" s="87"/>
      <c r="I11" s="87"/>
      <c r="J11" s="87"/>
      <c r="K11" s="87"/>
      <c r="L11" s="353"/>
      <c r="M11" s="353"/>
      <c r="N11" s="138">
        <v>0</v>
      </c>
      <c r="O11" s="138">
        <v>20580000</v>
      </c>
      <c r="P11" s="139">
        <v>20580000</v>
      </c>
      <c r="Q11" s="87"/>
    </row>
    <row r="12" spans="1:17" ht="51">
      <c r="A12" s="85">
        <v>86</v>
      </c>
      <c r="B12" s="85">
        <v>1</v>
      </c>
      <c r="C12" s="69" t="s">
        <v>50</v>
      </c>
      <c r="D12" s="86">
        <v>45684</v>
      </c>
      <c r="E12" s="85">
        <v>171</v>
      </c>
      <c r="F12" s="85" t="s">
        <v>1957</v>
      </c>
      <c r="G12" s="87" t="s">
        <v>1958</v>
      </c>
      <c r="H12" s="87"/>
      <c r="I12" s="87"/>
      <c r="J12" s="87"/>
      <c r="K12" s="87"/>
      <c r="L12" s="353"/>
      <c r="M12" s="353"/>
      <c r="N12" s="138">
        <v>20899.22</v>
      </c>
      <c r="O12" s="138">
        <v>0</v>
      </c>
      <c r="P12" s="139">
        <v>20899.22</v>
      </c>
      <c r="Q12" s="87"/>
    </row>
    <row r="13" spans="1:17" ht="51">
      <c r="A13" s="85" t="s">
        <v>541</v>
      </c>
      <c r="B13" s="85">
        <v>2</v>
      </c>
      <c r="C13" s="69" t="s">
        <v>590</v>
      </c>
      <c r="D13" s="86">
        <v>45684</v>
      </c>
      <c r="E13" s="85">
        <v>171</v>
      </c>
      <c r="F13" s="85" t="s">
        <v>1480</v>
      </c>
      <c r="G13" s="87" t="s">
        <v>1958</v>
      </c>
      <c r="H13" s="87"/>
      <c r="I13" s="87"/>
      <c r="J13" s="87"/>
      <c r="K13" s="87"/>
      <c r="L13" s="353"/>
      <c r="M13" s="353"/>
      <c r="N13" s="138">
        <v>0</v>
      </c>
      <c r="O13" s="138">
        <v>20899.22</v>
      </c>
      <c r="P13" s="139">
        <v>20899.22</v>
      </c>
      <c r="Q13" s="87"/>
    </row>
    <row r="14" spans="1:17" ht="51">
      <c r="A14" s="85">
        <v>291</v>
      </c>
      <c r="B14" s="85">
        <v>1</v>
      </c>
      <c r="C14" s="69" t="s">
        <v>119</v>
      </c>
      <c r="D14" s="86">
        <v>45693</v>
      </c>
      <c r="E14" s="85">
        <v>304</v>
      </c>
      <c r="F14" s="85" t="s">
        <v>2352</v>
      </c>
      <c r="G14" s="87" t="s">
        <v>2351</v>
      </c>
      <c r="H14" s="87"/>
      <c r="I14" s="87"/>
      <c r="J14" s="87"/>
      <c r="K14" s="87"/>
      <c r="L14" s="353"/>
      <c r="M14" s="353"/>
      <c r="N14" s="138">
        <v>0</v>
      </c>
      <c r="O14" s="138">
        <v>21948123.550000001</v>
      </c>
      <c r="P14" s="139">
        <v>21948123.550000001</v>
      </c>
      <c r="Q14" s="87"/>
    </row>
    <row r="15" spans="1:17" ht="51">
      <c r="A15" s="85">
        <v>291</v>
      </c>
      <c r="B15" s="85">
        <v>1</v>
      </c>
      <c r="C15" s="69" t="s">
        <v>119</v>
      </c>
      <c r="D15" s="86">
        <v>45693</v>
      </c>
      <c r="E15" s="85">
        <v>306</v>
      </c>
      <c r="F15" s="85" t="s">
        <v>2354</v>
      </c>
      <c r="G15" s="87" t="s">
        <v>2353</v>
      </c>
      <c r="H15" s="87"/>
      <c r="I15" s="87"/>
      <c r="J15" s="87"/>
      <c r="K15" s="87"/>
      <c r="L15" s="353"/>
      <c r="M15" s="353"/>
      <c r="N15" s="138">
        <v>0</v>
      </c>
      <c r="O15" s="138">
        <v>10290000</v>
      </c>
      <c r="P15" s="139">
        <v>10290000</v>
      </c>
      <c r="Q15" s="87"/>
    </row>
    <row r="16" spans="1:17" ht="51">
      <c r="A16" s="85">
        <v>291</v>
      </c>
      <c r="B16" s="85">
        <v>8</v>
      </c>
      <c r="C16" s="69" t="s">
        <v>119</v>
      </c>
      <c r="D16" s="86">
        <v>45693</v>
      </c>
      <c r="E16" s="85">
        <v>309</v>
      </c>
      <c r="F16" s="85" t="s">
        <v>2356</v>
      </c>
      <c r="G16" s="87" t="s">
        <v>2355</v>
      </c>
      <c r="H16" s="87"/>
      <c r="I16" s="87"/>
      <c r="J16" s="87"/>
      <c r="K16" s="87"/>
      <c r="L16" s="353"/>
      <c r="M16" s="353"/>
      <c r="N16" s="138">
        <v>0</v>
      </c>
      <c r="O16" s="138">
        <v>8232000</v>
      </c>
      <c r="P16" s="139">
        <v>8232000</v>
      </c>
      <c r="Q16" s="87"/>
    </row>
    <row r="17" spans="1:17" ht="51">
      <c r="A17" s="85">
        <v>291</v>
      </c>
      <c r="B17" s="85">
        <v>1</v>
      </c>
      <c r="C17" s="69" t="s">
        <v>119</v>
      </c>
      <c r="D17" s="86">
        <v>45693</v>
      </c>
      <c r="E17" s="85">
        <v>310</v>
      </c>
      <c r="F17" s="85" t="s">
        <v>2358</v>
      </c>
      <c r="G17" s="87" t="s">
        <v>2357</v>
      </c>
      <c r="H17" s="87"/>
      <c r="I17" s="87"/>
      <c r="J17" s="87"/>
      <c r="K17" s="87"/>
      <c r="L17" s="353"/>
      <c r="M17" s="353"/>
      <c r="N17" s="138">
        <v>0</v>
      </c>
      <c r="O17" s="138">
        <v>1804214.3</v>
      </c>
      <c r="P17" s="139">
        <v>1804214.3</v>
      </c>
      <c r="Q17" s="87"/>
    </row>
    <row r="18" spans="1:17" ht="51">
      <c r="A18" s="85">
        <v>291</v>
      </c>
      <c r="B18" s="85">
        <v>1</v>
      </c>
      <c r="C18" s="69" t="s">
        <v>119</v>
      </c>
      <c r="D18" s="86">
        <v>45693</v>
      </c>
      <c r="E18" s="85">
        <v>312</v>
      </c>
      <c r="F18" s="85" t="s">
        <v>2360</v>
      </c>
      <c r="G18" s="87" t="s">
        <v>2359</v>
      </c>
      <c r="H18" s="87"/>
      <c r="I18" s="87"/>
      <c r="J18" s="87"/>
      <c r="K18" s="87"/>
      <c r="L18" s="353"/>
      <c r="M18" s="353"/>
      <c r="N18" s="138">
        <v>0</v>
      </c>
      <c r="O18" s="138">
        <v>20580000</v>
      </c>
      <c r="P18" s="139">
        <v>20580000</v>
      </c>
      <c r="Q18" s="87"/>
    </row>
    <row r="19" spans="1:17" ht="51">
      <c r="A19" s="85">
        <v>291</v>
      </c>
      <c r="B19" s="85">
        <v>3</v>
      </c>
      <c r="C19" s="69" t="s">
        <v>119</v>
      </c>
      <c r="D19" s="86">
        <v>45693</v>
      </c>
      <c r="E19" s="85">
        <v>313</v>
      </c>
      <c r="F19" s="85" t="s">
        <v>2362</v>
      </c>
      <c r="G19" s="87" t="s">
        <v>2361</v>
      </c>
      <c r="H19" s="87"/>
      <c r="I19" s="87"/>
      <c r="J19" s="87"/>
      <c r="K19" s="87"/>
      <c r="L19" s="353"/>
      <c r="M19" s="353"/>
      <c r="N19" s="138">
        <v>0</v>
      </c>
      <c r="O19" s="138">
        <v>68600000</v>
      </c>
      <c r="P19" s="139">
        <v>68600000</v>
      </c>
      <c r="Q19" s="87"/>
    </row>
    <row r="20" spans="1:17" ht="51">
      <c r="A20" s="85">
        <v>291</v>
      </c>
      <c r="B20" s="85">
        <v>8</v>
      </c>
      <c r="C20" s="69" t="s">
        <v>119</v>
      </c>
      <c r="D20" s="86">
        <v>45694</v>
      </c>
      <c r="E20" s="85">
        <v>330</v>
      </c>
      <c r="F20" s="85" t="s">
        <v>2356</v>
      </c>
      <c r="G20" s="87" t="s">
        <v>2363</v>
      </c>
      <c r="H20" s="87"/>
      <c r="I20" s="87"/>
      <c r="J20" s="87"/>
      <c r="K20" s="87"/>
      <c r="L20" s="353"/>
      <c r="M20" s="353"/>
      <c r="N20" s="138">
        <v>0</v>
      </c>
      <c r="O20" s="138">
        <v>6860000</v>
      </c>
      <c r="P20" s="139">
        <v>6860000</v>
      </c>
      <c r="Q20" s="87"/>
    </row>
    <row r="21" spans="1:17" ht="51">
      <c r="A21" s="85">
        <v>291</v>
      </c>
      <c r="B21" s="85">
        <v>1</v>
      </c>
      <c r="C21" s="69" t="s">
        <v>119</v>
      </c>
      <c r="D21" s="86">
        <v>45694</v>
      </c>
      <c r="E21" s="85">
        <v>332</v>
      </c>
      <c r="F21" s="85" t="s">
        <v>2365</v>
      </c>
      <c r="G21" s="87" t="s">
        <v>2364</v>
      </c>
      <c r="H21" s="87"/>
      <c r="I21" s="87"/>
      <c r="J21" s="87"/>
      <c r="K21" s="87"/>
      <c r="L21" s="353"/>
      <c r="M21" s="353"/>
      <c r="N21" s="138">
        <v>0</v>
      </c>
      <c r="O21" s="138">
        <v>9862084.3800000008</v>
      </c>
      <c r="P21" s="139">
        <v>9862084.3800000008</v>
      </c>
      <c r="Q21" s="87"/>
    </row>
    <row r="22" spans="1:17" ht="51">
      <c r="A22" s="85">
        <v>291</v>
      </c>
      <c r="B22" s="85">
        <v>1</v>
      </c>
      <c r="C22" s="69" t="s">
        <v>119</v>
      </c>
      <c r="D22" s="86">
        <v>45695</v>
      </c>
      <c r="E22" s="85">
        <v>344</v>
      </c>
      <c r="F22" s="85" t="s">
        <v>2358</v>
      </c>
      <c r="G22" s="87" t="s">
        <v>2366</v>
      </c>
      <c r="H22" s="87"/>
      <c r="I22" s="87"/>
      <c r="J22" s="87"/>
      <c r="K22" s="87"/>
      <c r="L22" s="353"/>
      <c r="M22" s="353"/>
      <c r="N22" s="138">
        <v>0</v>
      </c>
      <c r="O22" s="138">
        <v>3239037.97</v>
      </c>
      <c r="P22" s="139">
        <v>3239037.97</v>
      </c>
      <c r="Q22" s="87"/>
    </row>
    <row r="23" spans="1:17" ht="51">
      <c r="A23" s="85" t="s">
        <v>539</v>
      </c>
      <c r="B23" s="85">
        <v>1</v>
      </c>
      <c r="C23" s="69" t="s">
        <v>590</v>
      </c>
      <c r="D23" s="86">
        <v>45701</v>
      </c>
      <c r="E23" s="85">
        <v>391</v>
      </c>
      <c r="F23" s="85" t="s">
        <v>2367</v>
      </c>
      <c r="G23" s="87" t="s">
        <v>2368</v>
      </c>
      <c r="H23" s="87"/>
      <c r="I23" s="87"/>
      <c r="J23" s="87"/>
      <c r="K23" s="87"/>
      <c r="L23" s="353"/>
      <c r="M23" s="353"/>
      <c r="N23" s="138">
        <v>3389.16</v>
      </c>
      <c r="O23" s="138">
        <v>0</v>
      </c>
      <c r="P23" s="139">
        <v>3389.16</v>
      </c>
      <c r="Q23" s="87"/>
    </row>
    <row r="24" spans="1:17" ht="51">
      <c r="A24" s="85">
        <v>190</v>
      </c>
      <c r="B24" s="85">
        <v>1</v>
      </c>
      <c r="C24" s="69" t="s">
        <v>82</v>
      </c>
      <c r="D24" s="86">
        <v>45701</v>
      </c>
      <c r="E24" s="85">
        <v>391</v>
      </c>
      <c r="F24" s="85" t="s">
        <v>2369</v>
      </c>
      <c r="G24" s="87" t="s">
        <v>2368</v>
      </c>
      <c r="H24" s="87"/>
      <c r="I24" s="87"/>
      <c r="J24" s="87"/>
      <c r="K24" s="87"/>
      <c r="L24" s="353"/>
      <c r="M24" s="353"/>
      <c r="N24" s="138">
        <v>0</v>
      </c>
      <c r="O24" s="138">
        <v>3389.16</v>
      </c>
      <c r="P24" s="139">
        <v>3389.16</v>
      </c>
      <c r="Q24" s="87"/>
    </row>
    <row r="25" spans="1:17" ht="51">
      <c r="A25" s="85">
        <v>291</v>
      </c>
      <c r="B25" s="85">
        <v>1</v>
      </c>
      <c r="C25" s="69" t="s">
        <v>119</v>
      </c>
      <c r="D25" s="86">
        <v>45702</v>
      </c>
      <c r="E25" s="85">
        <v>405</v>
      </c>
      <c r="F25" s="85" t="s">
        <v>2371</v>
      </c>
      <c r="G25" s="87" t="s">
        <v>2372</v>
      </c>
      <c r="H25" s="87"/>
      <c r="I25" s="87"/>
      <c r="J25" s="87"/>
      <c r="K25" s="87"/>
      <c r="L25" s="353"/>
      <c r="M25" s="353"/>
      <c r="N25" s="138">
        <v>1396231.37</v>
      </c>
      <c r="O25" s="138">
        <v>0</v>
      </c>
      <c r="P25" s="139">
        <v>1396231.37</v>
      </c>
      <c r="Q25" s="87"/>
    </row>
    <row r="26" spans="1:17" ht="51">
      <c r="A26" s="85">
        <v>291</v>
      </c>
      <c r="B26" s="85">
        <v>1</v>
      </c>
      <c r="C26" s="69" t="s">
        <v>119</v>
      </c>
      <c r="D26" s="86">
        <v>45702</v>
      </c>
      <c r="E26" s="85">
        <v>404</v>
      </c>
      <c r="F26" s="85" t="s">
        <v>2360</v>
      </c>
      <c r="G26" s="87" t="s">
        <v>2370</v>
      </c>
      <c r="H26" s="87"/>
      <c r="I26" s="87"/>
      <c r="J26" s="87"/>
      <c r="K26" s="87"/>
      <c r="L26" s="353"/>
      <c r="M26" s="353"/>
      <c r="N26" s="138">
        <v>0</v>
      </c>
      <c r="O26" s="138">
        <v>20580000</v>
      </c>
      <c r="P26" s="139">
        <v>20580000</v>
      </c>
      <c r="Q26" s="87"/>
    </row>
    <row r="27" spans="1:17" ht="51">
      <c r="A27" s="85" t="s">
        <v>541</v>
      </c>
      <c r="B27" s="85">
        <v>2</v>
      </c>
      <c r="C27" s="69" t="s">
        <v>590</v>
      </c>
      <c r="D27" s="86">
        <v>45702</v>
      </c>
      <c r="E27" s="85">
        <v>405</v>
      </c>
      <c r="F27" s="85" t="s">
        <v>1480</v>
      </c>
      <c r="G27" s="87" t="s">
        <v>2372</v>
      </c>
      <c r="H27" s="87"/>
      <c r="I27" s="87"/>
      <c r="J27" s="87"/>
      <c r="K27" s="87"/>
      <c r="L27" s="353"/>
      <c r="M27" s="353"/>
      <c r="N27" s="138">
        <v>0</v>
      </c>
      <c r="O27" s="138">
        <v>1396231.37</v>
      </c>
      <c r="P27" s="139">
        <v>1396231.37</v>
      </c>
      <c r="Q27" s="87"/>
    </row>
    <row r="28" spans="1:17" ht="51">
      <c r="A28" s="85" t="s">
        <v>541</v>
      </c>
      <c r="B28" s="85">
        <v>2</v>
      </c>
      <c r="C28" s="69" t="s">
        <v>590</v>
      </c>
      <c r="D28" s="86">
        <v>45702</v>
      </c>
      <c r="E28" s="85">
        <v>406</v>
      </c>
      <c r="F28" s="85" t="s">
        <v>1480</v>
      </c>
      <c r="G28" s="87" t="s">
        <v>2373</v>
      </c>
      <c r="H28" s="87"/>
      <c r="I28" s="87"/>
      <c r="J28" s="87"/>
      <c r="K28" s="87"/>
      <c r="L28" s="353"/>
      <c r="M28" s="353"/>
      <c r="N28" s="138">
        <v>0</v>
      </c>
      <c r="O28" s="138">
        <v>55735.51</v>
      </c>
      <c r="P28" s="139">
        <v>55735.51</v>
      </c>
      <c r="Q28" s="87"/>
    </row>
    <row r="29" spans="1:17" ht="51">
      <c r="A29" s="85">
        <v>81</v>
      </c>
      <c r="B29" s="85">
        <v>12</v>
      </c>
      <c r="C29" s="69" t="s">
        <v>49</v>
      </c>
      <c r="D29" s="86">
        <v>45706</v>
      </c>
      <c r="E29" s="85">
        <v>423</v>
      </c>
      <c r="F29" s="85" t="s">
        <v>2376</v>
      </c>
      <c r="G29" s="87" t="s">
        <v>2377</v>
      </c>
      <c r="H29" s="87"/>
      <c r="I29" s="87"/>
      <c r="J29" s="87"/>
      <c r="K29" s="87"/>
      <c r="L29" s="353"/>
      <c r="M29" s="353"/>
      <c r="N29" s="138">
        <v>0.01</v>
      </c>
      <c r="O29" s="138">
        <v>0</v>
      </c>
      <c r="P29" s="139">
        <v>0.01</v>
      </c>
      <c r="Q29" s="87"/>
    </row>
    <row r="30" spans="1:17" ht="51">
      <c r="A30" s="85">
        <v>46</v>
      </c>
      <c r="B30" s="85">
        <v>5</v>
      </c>
      <c r="C30" s="69" t="s">
        <v>1367</v>
      </c>
      <c r="D30" s="86">
        <v>45706</v>
      </c>
      <c r="E30" s="85">
        <v>422</v>
      </c>
      <c r="F30" s="85" t="s">
        <v>2375</v>
      </c>
      <c r="G30" s="87" t="s">
        <v>2374</v>
      </c>
      <c r="H30" s="87"/>
      <c r="I30" s="87"/>
      <c r="J30" s="87"/>
      <c r="K30" s="87"/>
      <c r="L30" s="353"/>
      <c r="M30" s="353"/>
      <c r="N30" s="138">
        <v>0</v>
      </c>
      <c r="O30" s="138">
        <v>556540.96</v>
      </c>
      <c r="P30" s="139">
        <v>556540.96</v>
      </c>
      <c r="Q30" s="87"/>
    </row>
    <row r="31" spans="1:17" ht="51">
      <c r="A31" s="85">
        <v>86</v>
      </c>
      <c r="B31" s="85">
        <v>4</v>
      </c>
      <c r="C31" s="69" t="s">
        <v>50</v>
      </c>
      <c r="D31" s="86">
        <v>45715</v>
      </c>
      <c r="E31" s="85">
        <v>543</v>
      </c>
      <c r="F31" s="85" t="s">
        <v>2379</v>
      </c>
      <c r="G31" s="87" t="s">
        <v>2378</v>
      </c>
      <c r="H31" s="87"/>
      <c r="I31" s="87"/>
      <c r="J31" s="87"/>
      <c r="K31" s="87"/>
      <c r="L31" s="353"/>
      <c r="M31" s="353"/>
      <c r="N31" s="138">
        <v>0</v>
      </c>
      <c r="O31" s="138">
        <v>1514634.84</v>
      </c>
      <c r="P31" s="139">
        <v>1514634.84</v>
      </c>
      <c r="Q31" s="87"/>
    </row>
    <row r="32" spans="1:17" ht="51">
      <c r="A32" s="85">
        <v>291</v>
      </c>
      <c r="B32" s="85">
        <v>1</v>
      </c>
      <c r="C32" s="69" t="s">
        <v>119</v>
      </c>
      <c r="D32" s="86">
        <v>45716</v>
      </c>
      <c r="E32" s="85">
        <v>554</v>
      </c>
      <c r="F32" s="85" t="s">
        <v>2371</v>
      </c>
      <c r="G32" s="87" t="s">
        <v>2382</v>
      </c>
      <c r="H32" s="87"/>
      <c r="I32" s="87"/>
      <c r="J32" s="87"/>
      <c r="K32" s="87"/>
      <c r="L32" s="353"/>
      <c r="M32" s="353"/>
      <c r="N32" s="138">
        <v>5253790.47</v>
      </c>
      <c r="O32" s="138">
        <v>0</v>
      </c>
      <c r="P32" s="139">
        <v>5253790.47</v>
      </c>
      <c r="Q32" s="87"/>
    </row>
    <row r="33" spans="1:17" ht="51">
      <c r="A33" s="85">
        <v>253</v>
      </c>
      <c r="B33" s="85">
        <v>1</v>
      </c>
      <c r="C33" s="69" t="s">
        <v>104</v>
      </c>
      <c r="D33" s="86">
        <v>45716</v>
      </c>
      <c r="E33" s="85">
        <v>557</v>
      </c>
      <c r="F33" s="85" t="s">
        <v>2387</v>
      </c>
      <c r="G33" s="87" t="s">
        <v>2388</v>
      </c>
      <c r="H33" s="87"/>
      <c r="I33" s="87"/>
      <c r="J33" s="87"/>
      <c r="K33" s="87"/>
      <c r="L33" s="353"/>
      <c r="M33" s="353"/>
      <c r="N33" s="138">
        <v>66186.720000000001</v>
      </c>
      <c r="O33" s="138">
        <v>0</v>
      </c>
      <c r="P33" s="139">
        <v>66186.720000000001</v>
      </c>
      <c r="Q33" s="87"/>
    </row>
    <row r="34" spans="1:17" ht="51">
      <c r="A34" s="85">
        <v>291</v>
      </c>
      <c r="B34" s="85">
        <v>8</v>
      </c>
      <c r="C34" s="69" t="s">
        <v>119</v>
      </c>
      <c r="D34" s="86">
        <v>45716</v>
      </c>
      <c r="E34" s="85">
        <v>551</v>
      </c>
      <c r="F34" s="85" t="s">
        <v>2356</v>
      </c>
      <c r="G34" s="87" t="s">
        <v>2380</v>
      </c>
      <c r="H34" s="87"/>
      <c r="I34" s="87"/>
      <c r="J34" s="87"/>
      <c r="K34" s="87"/>
      <c r="L34" s="353"/>
      <c r="M34" s="353"/>
      <c r="N34" s="138">
        <v>0</v>
      </c>
      <c r="O34" s="138">
        <v>11662000</v>
      </c>
      <c r="P34" s="139">
        <v>11662000</v>
      </c>
      <c r="Q34" s="87"/>
    </row>
    <row r="35" spans="1:17" ht="51">
      <c r="A35" s="85">
        <v>291</v>
      </c>
      <c r="B35" s="85">
        <v>1</v>
      </c>
      <c r="C35" s="69" t="s">
        <v>119</v>
      </c>
      <c r="D35" s="86">
        <v>45716</v>
      </c>
      <c r="E35" s="85">
        <v>553</v>
      </c>
      <c r="F35" s="85" t="s">
        <v>2358</v>
      </c>
      <c r="G35" s="87" t="s">
        <v>2381</v>
      </c>
      <c r="H35" s="87"/>
      <c r="I35" s="87"/>
      <c r="J35" s="87"/>
      <c r="K35" s="87"/>
      <c r="L35" s="353"/>
      <c r="M35" s="353"/>
      <c r="N35" s="138">
        <v>0</v>
      </c>
      <c r="O35" s="138">
        <v>8681504.4499999993</v>
      </c>
      <c r="P35" s="139">
        <v>8681504.4499999993</v>
      </c>
      <c r="Q35" s="87"/>
    </row>
    <row r="36" spans="1:17" ht="51">
      <c r="A36" s="85" t="s">
        <v>541</v>
      </c>
      <c r="B36" s="85">
        <v>2</v>
      </c>
      <c r="C36" s="69" t="s">
        <v>590</v>
      </c>
      <c r="D36" s="86">
        <v>45716</v>
      </c>
      <c r="E36" s="85">
        <v>554</v>
      </c>
      <c r="F36" s="85" t="s">
        <v>1480</v>
      </c>
      <c r="G36" s="87" t="s">
        <v>2382</v>
      </c>
      <c r="H36" s="87"/>
      <c r="I36" s="87"/>
      <c r="J36" s="87"/>
      <c r="K36" s="87"/>
      <c r="L36" s="353"/>
      <c r="M36" s="353"/>
      <c r="N36" s="138">
        <v>0</v>
      </c>
      <c r="O36" s="138">
        <v>5253790.47</v>
      </c>
      <c r="P36" s="139">
        <v>5253790.47</v>
      </c>
      <c r="Q36" s="87"/>
    </row>
    <row r="37" spans="1:17" ht="51">
      <c r="A37" s="85" t="s">
        <v>541</v>
      </c>
      <c r="B37" s="85">
        <v>2</v>
      </c>
      <c r="C37" s="69" t="s">
        <v>590</v>
      </c>
      <c r="D37" s="86">
        <v>45716</v>
      </c>
      <c r="E37" s="85">
        <v>557</v>
      </c>
      <c r="F37" s="85" t="s">
        <v>1480</v>
      </c>
      <c r="G37" s="87" t="s">
        <v>2388</v>
      </c>
      <c r="H37" s="87"/>
      <c r="I37" s="87"/>
      <c r="J37" s="87"/>
      <c r="K37" s="87"/>
      <c r="L37" s="353"/>
      <c r="M37" s="353"/>
      <c r="N37" s="138">
        <v>0</v>
      </c>
      <c r="O37" s="138">
        <v>66186.720000000001</v>
      </c>
      <c r="P37" s="139">
        <v>66186.720000000001</v>
      </c>
      <c r="Q37" s="87"/>
    </row>
    <row r="38" spans="1:17" ht="51">
      <c r="A38" s="85">
        <v>86</v>
      </c>
      <c r="B38" s="85">
        <v>1</v>
      </c>
      <c r="C38" s="69" t="s">
        <v>50</v>
      </c>
      <c r="D38" s="86">
        <v>45716</v>
      </c>
      <c r="E38" s="85">
        <v>555</v>
      </c>
      <c r="F38" s="85" t="s">
        <v>2383</v>
      </c>
      <c r="G38" s="87" t="s">
        <v>2384</v>
      </c>
      <c r="H38" s="87"/>
      <c r="I38" s="87"/>
      <c r="J38" s="87"/>
      <c r="K38" s="87"/>
      <c r="L38" s="353"/>
      <c r="M38" s="353"/>
      <c r="N38" s="138">
        <v>322249.19</v>
      </c>
      <c r="O38" s="138">
        <v>0</v>
      </c>
      <c r="P38" s="139">
        <v>322249.19</v>
      </c>
      <c r="Q38" s="87"/>
    </row>
    <row r="39" spans="1:17" ht="51">
      <c r="A39" s="85">
        <v>47</v>
      </c>
      <c r="B39" s="85">
        <v>8</v>
      </c>
      <c r="C39" s="69" t="s">
        <v>45</v>
      </c>
      <c r="D39" s="86">
        <v>45716</v>
      </c>
      <c r="E39" s="85">
        <v>556</v>
      </c>
      <c r="F39" s="85" t="s">
        <v>2385</v>
      </c>
      <c r="G39" s="87" t="s">
        <v>2386</v>
      </c>
      <c r="H39" s="87"/>
      <c r="I39" s="87"/>
      <c r="J39" s="87"/>
      <c r="K39" s="87"/>
      <c r="L39" s="353"/>
      <c r="M39" s="353"/>
      <c r="N39" s="138">
        <v>16363.64</v>
      </c>
      <c r="O39" s="138">
        <v>0</v>
      </c>
      <c r="P39" s="139">
        <v>16363.64</v>
      </c>
      <c r="Q39" s="87"/>
    </row>
    <row r="40" spans="1:17" ht="51">
      <c r="A40" s="85" t="s">
        <v>541</v>
      </c>
      <c r="B40" s="85">
        <v>2</v>
      </c>
      <c r="C40" s="69" t="s">
        <v>590</v>
      </c>
      <c r="D40" s="86">
        <v>45716</v>
      </c>
      <c r="E40" s="85">
        <v>555</v>
      </c>
      <c r="F40" s="85" t="s">
        <v>1480</v>
      </c>
      <c r="G40" s="87" t="s">
        <v>2384</v>
      </c>
      <c r="H40" s="87"/>
      <c r="I40" s="87"/>
      <c r="J40" s="87"/>
      <c r="K40" s="87"/>
      <c r="L40" s="353"/>
      <c r="M40" s="353"/>
      <c r="N40" s="138">
        <v>0</v>
      </c>
      <c r="O40" s="138">
        <v>322249.19</v>
      </c>
      <c r="P40" s="139">
        <v>322249.19</v>
      </c>
      <c r="Q40" s="87"/>
    </row>
    <row r="41" spans="1:17" ht="51">
      <c r="A41" s="85" t="s">
        <v>541</v>
      </c>
      <c r="B41" s="85">
        <v>2</v>
      </c>
      <c r="C41" s="69" t="s">
        <v>590</v>
      </c>
      <c r="D41" s="86">
        <v>45716</v>
      </c>
      <c r="E41" s="85">
        <v>556</v>
      </c>
      <c r="F41" s="85" t="s">
        <v>1480</v>
      </c>
      <c r="G41" s="87" t="s">
        <v>2386</v>
      </c>
      <c r="H41" s="87"/>
      <c r="I41" s="87"/>
      <c r="J41" s="87"/>
      <c r="K41" s="87"/>
      <c r="L41" s="353"/>
      <c r="M41" s="353"/>
      <c r="N41" s="138">
        <v>0</v>
      </c>
      <c r="O41" s="138">
        <v>16363.64</v>
      </c>
      <c r="P41" s="139">
        <v>16363.64</v>
      </c>
      <c r="Q41" s="87"/>
    </row>
    <row r="42" spans="1:17" ht="51">
      <c r="A42" s="85">
        <v>291</v>
      </c>
      <c r="B42" s="85">
        <v>1</v>
      </c>
      <c r="C42" s="69" t="s">
        <v>119</v>
      </c>
      <c r="D42" s="86">
        <v>45722</v>
      </c>
      <c r="E42" s="85">
        <v>573</v>
      </c>
      <c r="F42" s="85" t="s">
        <v>2360</v>
      </c>
      <c r="G42" s="87" t="s">
        <v>2905</v>
      </c>
      <c r="H42" s="87"/>
      <c r="I42" s="87"/>
      <c r="J42" s="87"/>
      <c r="K42" s="87"/>
      <c r="L42" s="353"/>
      <c r="M42" s="353"/>
      <c r="N42" s="138">
        <v>0</v>
      </c>
      <c r="O42" s="138">
        <v>13720000</v>
      </c>
      <c r="P42" s="139">
        <v>13720000</v>
      </c>
      <c r="Q42" s="87"/>
    </row>
    <row r="43" spans="1:17" ht="51">
      <c r="A43" s="85">
        <v>291</v>
      </c>
      <c r="B43" s="85">
        <v>1</v>
      </c>
      <c r="C43" s="69" t="s">
        <v>119</v>
      </c>
      <c r="D43" s="86">
        <v>45722</v>
      </c>
      <c r="E43" s="85">
        <v>575</v>
      </c>
      <c r="F43" s="85" t="s">
        <v>2352</v>
      </c>
      <c r="G43" s="87" t="s">
        <v>2906</v>
      </c>
      <c r="H43" s="87"/>
      <c r="I43" s="87"/>
      <c r="J43" s="87"/>
      <c r="K43" s="87"/>
      <c r="L43" s="353"/>
      <c r="M43" s="353"/>
      <c r="N43" s="138">
        <v>0</v>
      </c>
      <c r="O43" s="138">
        <v>9905226.3000000007</v>
      </c>
      <c r="P43" s="139">
        <v>9905226.3000000007</v>
      </c>
      <c r="Q43" s="87"/>
    </row>
    <row r="44" spans="1:17" ht="51">
      <c r="A44" s="85">
        <v>283</v>
      </c>
      <c r="B44" s="85">
        <v>1</v>
      </c>
      <c r="C44" s="69" t="s">
        <v>115</v>
      </c>
      <c r="D44" s="86">
        <v>45729</v>
      </c>
      <c r="E44" s="85">
        <v>662</v>
      </c>
      <c r="F44" s="85" t="s">
        <v>2907</v>
      </c>
      <c r="G44" s="87" t="s">
        <v>2908</v>
      </c>
      <c r="H44" s="87"/>
      <c r="I44" s="87"/>
      <c r="J44" s="87"/>
      <c r="K44" s="87"/>
      <c r="L44" s="353"/>
      <c r="M44" s="353"/>
      <c r="N44" s="138">
        <v>38400</v>
      </c>
      <c r="O44" s="138">
        <v>0</v>
      </c>
      <c r="P44" s="139">
        <v>38400</v>
      </c>
      <c r="Q44" s="87"/>
    </row>
    <row r="45" spans="1:17" ht="51">
      <c r="A45" s="85" t="s">
        <v>541</v>
      </c>
      <c r="B45" s="85">
        <v>2</v>
      </c>
      <c r="C45" s="69" t="s">
        <v>590</v>
      </c>
      <c r="D45" s="86">
        <v>45729</v>
      </c>
      <c r="E45" s="85">
        <v>662</v>
      </c>
      <c r="F45" s="85" t="s">
        <v>1480</v>
      </c>
      <c r="G45" s="87" t="s">
        <v>2908</v>
      </c>
      <c r="H45" s="87"/>
      <c r="I45" s="87"/>
      <c r="J45" s="87"/>
      <c r="K45" s="87"/>
      <c r="L45" s="353"/>
      <c r="M45" s="353"/>
      <c r="N45" s="138">
        <v>0</v>
      </c>
      <c r="O45" s="138">
        <v>38400</v>
      </c>
      <c r="P45" s="139">
        <v>38400</v>
      </c>
      <c r="Q45" s="87"/>
    </row>
    <row r="46" spans="1:17" ht="51">
      <c r="A46" s="85">
        <v>253</v>
      </c>
      <c r="B46" s="85">
        <v>1</v>
      </c>
      <c r="C46" s="69" t="s">
        <v>104</v>
      </c>
      <c r="D46" s="86">
        <v>45729</v>
      </c>
      <c r="E46" s="85">
        <v>665</v>
      </c>
      <c r="F46" s="85" t="s">
        <v>2910</v>
      </c>
      <c r="G46" s="87" t="s">
        <v>2909</v>
      </c>
      <c r="H46" s="87"/>
      <c r="I46" s="87"/>
      <c r="J46" s="87"/>
      <c r="K46" s="87"/>
      <c r="L46" s="353"/>
      <c r="M46" s="353"/>
      <c r="N46" s="138">
        <v>0</v>
      </c>
      <c r="O46" s="138">
        <v>13720000</v>
      </c>
      <c r="P46" s="139">
        <v>13720000</v>
      </c>
      <c r="Q46" s="87"/>
    </row>
    <row r="47" spans="1:17" ht="51">
      <c r="A47" s="85">
        <v>253</v>
      </c>
      <c r="B47" s="85">
        <v>1</v>
      </c>
      <c r="C47" s="69" t="s">
        <v>104</v>
      </c>
      <c r="D47" s="86">
        <v>45729</v>
      </c>
      <c r="E47" s="85">
        <v>666</v>
      </c>
      <c r="F47" s="85" t="s">
        <v>2912</v>
      </c>
      <c r="G47" s="87" t="s">
        <v>2911</v>
      </c>
      <c r="H47" s="87"/>
      <c r="I47" s="87"/>
      <c r="J47" s="87"/>
      <c r="K47" s="87"/>
      <c r="L47" s="353"/>
      <c r="M47" s="353"/>
      <c r="N47" s="138">
        <v>0</v>
      </c>
      <c r="O47" s="138">
        <v>1334482.6599999999</v>
      </c>
      <c r="P47" s="139">
        <v>1334482.6599999999</v>
      </c>
      <c r="Q47" s="87"/>
    </row>
    <row r="48" spans="1:17" ht="51">
      <c r="A48" s="85">
        <v>291</v>
      </c>
      <c r="B48" s="85">
        <v>1</v>
      </c>
      <c r="C48" s="69" t="s">
        <v>119</v>
      </c>
      <c r="D48" s="86">
        <v>45733</v>
      </c>
      <c r="E48" s="85">
        <v>719</v>
      </c>
      <c r="F48" s="85" t="s">
        <v>2365</v>
      </c>
      <c r="G48" s="87" t="s">
        <v>2913</v>
      </c>
      <c r="H48" s="87"/>
      <c r="I48" s="87"/>
      <c r="J48" s="87"/>
      <c r="K48" s="87"/>
      <c r="L48" s="353"/>
      <c r="M48" s="353"/>
      <c r="N48" s="138">
        <v>0</v>
      </c>
      <c r="O48" s="138">
        <v>515435.43</v>
      </c>
      <c r="P48" s="139">
        <v>515435.43</v>
      </c>
      <c r="Q48" s="87"/>
    </row>
    <row r="49" spans="1:17" ht="51">
      <c r="A49" s="85">
        <v>291</v>
      </c>
      <c r="B49" s="85">
        <v>1</v>
      </c>
      <c r="C49" s="69" t="s">
        <v>119</v>
      </c>
      <c r="D49" s="86">
        <v>45733</v>
      </c>
      <c r="E49" s="85">
        <v>721</v>
      </c>
      <c r="F49" s="85" t="s">
        <v>2352</v>
      </c>
      <c r="G49" s="87" t="s">
        <v>2914</v>
      </c>
      <c r="H49" s="87"/>
      <c r="I49" s="87"/>
      <c r="J49" s="87"/>
      <c r="K49" s="87"/>
      <c r="L49" s="353"/>
      <c r="M49" s="353"/>
      <c r="N49" s="138">
        <v>0</v>
      </c>
      <c r="O49" s="138">
        <v>54880000</v>
      </c>
      <c r="P49" s="139">
        <v>54880000</v>
      </c>
      <c r="Q49" s="87"/>
    </row>
    <row r="50" spans="1:17" ht="51">
      <c r="A50" s="85">
        <v>291</v>
      </c>
      <c r="B50" s="85">
        <v>1</v>
      </c>
      <c r="C50" s="69" t="s">
        <v>119</v>
      </c>
      <c r="D50" s="86">
        <v>45733</v>
      </c>
      <c r="E50" s="85">
        <v>723</v>
      </c>
      <c r="F50" s="85" t="s">
        <v>2916</v>
      </c>
      <c r="G50" s="87" t="s">
        <v>2915</v>
      </c>
      <c r="H50" s="87"/>
      <c r="I50" s="87"/>
      <c r="J50" s="87"/>
      <c r="K50" s="87"/>
      <c r="L50" s="353"/>
      <c r="M50" s="353"/>
      <c r="N50" s="138">
        <v>0</v>
      </c>
      <c r="O50" s="138">
        <v>2744000</v>
      </c>
      <c r="P50" s="139">
        <v>2744000</v>
      </c>
      <c r="Q50" s="87"/>
    </row>
    <row r="51" spans="1:17" ht="51">
      <c r="A51" s="85">
        <v>291</v>
      </c>
      <c r="B51" s="85">
        <v>5</v>
      </c>
      <c r="C51" s="69" t="s">
        <v>119</v>
      </c>
      <c r="D51" s="86">
        <v>45733</v>
      </c>
      <c r="E51" s="85">
        <v>725</v>
      </c>
      <c r="F51" s="85" t="s">
        <v>2918</v>
      </c>
      <c r="G51" s="87" t="s">
        <v>2917</v>
      </c>
      <c r="H51" s="87"/>
      <c r="I51" s="87"/>
      <c r="J51" s="87"/>
      <c r="K51" s="87"/>
      <c r="L51" s="353"/>
      <c r="M51" s="353"/>
      <c r="N51" s="138">
        <v>0</v>
      </c>
      <c r="O51" s="138">
        <v>34300000</v>
      </c>
      <c r="P51" s="139">
        <v>34300000</v>
      </c>
      <c r="Q51" s="87"/>
    </row>
    <row r="52" spans="1:17" ht="51">
      <c r="A52" s="85">
        <v>389</v>
      </c>
      <c r="B52" s="85">
        <v>1</v>
      </c>
      <c r="C52" s="69" t="s">
        <v>1401</v>
      </c>
      <c r="D52" s="86">
        <v>45735</v>
      </c>
      <c r="E52" s="85">
        <v>746</v>
      </c>
      <c r="F52" s="85" t="s">
        <v>2919</v>
      </c>
      <c r="G52" s="87" t="s">
        <v>2920</v>
      </c>
      <c r="H52" s="87"/>
      <c r="I52" s="87"/>
      <c r="J52" s="87"/>
      <c r="K52" s="87"/>
      <c r="L52" s="353"/>
      <c r="M52" s="353"/>
      <c r="N52" s="138">
        <v>164512.82</v>
      </c>
      <c r="O52" s="138">
        <v>0</v>
      </c>
      <c r="P52" s="139">
        <v>164512.82</v>
      </c>
      <c r="Q52" s="87"/>
    </row>
    <row r="53" spans="1:17" ht="51">
      <c r="A53" s="85">
        <v>81</v>
      </c>
      <c r="B53" s="85">
        <v>1</v>
      </c>
      <c r="C53" s="69" t="s">
        <v>49</v>
      </c>
      <c r="D53" s="86">
        <v>45735</v>
      </c>
      <c r="E53" s="85">
        <v>749</v>
      </c>
      <c r="F53" s="85" t="s">
        <v>2922</v>
      </c>
      <c r="G53" s="87" t="s">
        <v>2923</v>
      </c>
      <c r="H53" s="87"/>
      <c r="I53" s="87"/>
      <c r="J53" s="87"/>
      <c r="K53" s="87"/>
      <c r="L53" s="353"/>
      <c r="M53" s="353"/>
      <c r="N53" s="138">
        <v>2132.3200000000002</v>
      </c>
      <c r="O53" s="138">
        <v>0</v>
      </c>
      <c r="P53" s="139">
        <v>2132.3200000000002</v>
      </c>
      <c r="Q53" s="87"/>
    </row>
    <row r="54" spans="1:17" ht="51">
      <c r="A54" s="85" t="s">
        <v>539</v>
      </c>
      <c r="B54" s="85">
        <v>1</v>
      </c>
      <c r="C54" s="69" t="s">
        <v>590</v>
      </c>
      <c r="D54" s="86">
        <v>45740</v>
      </c>
      <c r="E54" s="85">
        <v>822</v>
      </c>
      <c r="F54" s="85" t="s">
        <v>2367</v>
      </c>
      <c r="G54" s="87" t="s">
        <v>2924</v>
      </c>
      <c r="H54" s="87"/>
      <c r="I54" s="87"/>
      <c r="J54" s="87"/>
      <c r="K54" s="87"/>
      <c r="L54" s="353"/>
      <c r="M54" s="353"/>
      <c r="N54" s="138">
        <v>24678.65</v>
      </c>
      <c r="O54" s="138">
        <v>0</v>
      </c>
      <c r="P54" s="139">
        <v>24678.65</v>
      </c>
      <c r="Q54" s="87"/>
    </row>
    <row r="55" spans="1:17" ht="51">
      <c r="A55" s="85">
        <v>660</v>
      </c>
      <c r="B55" s="85">
        <v>1</v>
      </c>
      <c r="C55" s="69" t="s">
        <v>176</v>
      </c>
      <c r="D55" s="86">
        <v>45740</v>
      </c>
      <c r="E55" s="85">
        <v>822</v>
      </c>
      <c r="F55" s="85" t="s">
        <v>2925</v>
      </c>
      <c r="G55" s="87" t="s">
        <v>2924</v>
      </c>
      <c r="H55" s="87"/>
      <c r="I55" s="87"/>
      <c r="J55" s="87"/>
      <c r="K55" s="87"/>
      <c r="L55" s="353"/>
      <c r="M55" s="353"/>
      <c r="N55" s="138">
        <v>0</v>
      </c>
      <c r="O55" s="138">
        <v>24678.65</v>
      </c>
      <c r="P55" s="139">
        <v>24678.65</v>
      </c>
      <c r="Q55" s="87"/>
    </row>
    <row r="56" spans="1:17" ht="63.75">
      <c r="A56" s="85">
        <v>6</v>
      </c>
      <c r="B56" s="85">
        <v>1</v>
      </c>
      <c r="C56" s="69" t="s">
        <v>37</v>
      </c>
      <c r="D56" s="86">
        <v>45740</v>
      </c>
      <c r="E56" s="85">
        <v>823</v>
      </c>
      <c r="F56" s="85" t="s">
        <v>2926</v>
      </c>
      <c r="G56" s="87" t="s">
        <v>2927</v>
      </c>
      <c r="H56" s="87"/>
      <c r="I56" s="87"/>
      <c r="J56" s="87"/>
      <c r="K56" s="87"/>
      <c r="L56" s="353"/>
      <c r="M56" s="353"/>
      <c r="N56" s="138">
        <v>231991.75</v>
      </c>
      <c r="O56" s="138">
        <v>0</v>
      </c>
      <c r="P56" s="139">
        <v>231991.75</v>
      </c>
      <c r="Q56" s="87"/>
    </row>
    <row r="57" spans="1:17" ht="51">
      <c r="A57" s="85">
        <v>253</v>
      </c>
      <c r="B57" s="85">
        <v>1</v>
      </c>
      <c r="C57" s="69" t="s">
        <v>104</v>
      </c>
      <c r="D57" s="86">
        <v>45742</v>
      </c>
      <c r="E57" s="85">
        <v>850</v>
      </c>
      <c r="F57" s="85" t="s">
        <v>2910</v>
      </c>
      <c r="G57" s="87" t="s">
        <v>2933</v>
      </c>
      <c r="H57" s="87"/>
      <c r="I57" s="87"/>
      <c r="J57" s="87"/>
      <c r="K57" s="87"/>
      <c r="L57" s="353"/>
      <c r="M57" s="353"/>
      <c r="N57" s="138">
        <v>54273.3</v>
      </c>
      <c r="O57" s="138">
        <v>0</v>
      </c>
      <c r="P57" s="139">
        <v>54273.3</v>
      </c>
      <c r="Q57" s="87"/>
    </row>
    <row r="58" spans="1:17" ht="51">
      <c r="A58" s="85">
        <v>253</v>
      </c>
      <c r="B58" s="85">
        <v>1</v>
      </c>
      <c r="C58" s="69" t="s">
        <v>104</v>
      </c>
      <c r="D58" s="86">
        <v>45742</v>
      </c>
      <c r="E58" s="85">
        <v>851</v>
      </c>
      <c r="F58" s="85" t="s">
        <v>2934</v>
      </c>
      <c r="G58" s="87" t="s">
        <v>2935</v>
      </c>
      <c r="H58" s="87"/>
      <c r="I58" s="87"/>
      <c r="J58" s="87"/>
      <c r="K58" s="87"/>
      <c r="L58" s="353"/>
      <c r="M58" s="353"/>
      <c r="N58" s="138">
        <v>12437.15</v>
      </c>
      <c r="O58" s="138">
        <v>0</v>
      </c>
      <c r="P58" s="139">
        <v>12437.15</v>
      </c>
      <c r="Q58" s="87"/>
    </row>
    <row r="59" spans="1:17" ht="51">
      <c r="A59" s="85">
        <v>253</v>
      </c>
      <c r="B59" s="85">
        <v>1</v>
      </c>
      <c r="C59" s="69" t="s">
        <v>104</v>
      </c>
      <c r="D59" s="86">
        <v>45742</v>
      </c>
      <c r="E59" s="85">
        <v>852</v>
      </c>
      <c r="F59" s="85" t="s">
        <v>2936</v>
      </c>
      <c r="G59" s="87" t="s">
        <v>2937</v>
      </c>
      <c r="H59" s="87"/>
      <c r="I59" s="87"/>
      <c r="J59" s="87"/>
      <c r="K59" s="87"/>
      <c r="L59" s="353"/>
      <c r="M59" s="353"/>
      <c r="N59" s="138">
        <v>8544.74</v>
      </c>
      <c r="O59" s="138">
        <v>0</v>
      </c>
      <c r="P59" s="139">
        <v>8544.74</v>
      </c>
      <c r="Q59" s="87"/>
    </row>
    <row r="60" spans="1:17" ht="51">
      <c r="A60" s="85">
        <v>253</v>
      </c>
      <c r="B60" s="85">
        <v>1</v>
      </c>
      <c r="C60" s="69" t="s">
        <v>104</v>
      </c>
      <c r="D60" s="86">
        <v>45742</v>
      </c>
      <c r="E60" s="85">
        <v>853</v>
      </c>
      <c r="F60" s="85" t="s">
        <v>2910</v>
      </c>
      <c r="G60" s="87" t="s">
        <v>2933</v>
      </c>
      <c r="H60" s="87"/>
      <c r="I60" s="87"/>
      <c r="J60" s="87"/>
      <c r="K60" s="87"/>
      <c r="L60" s="353"/>
      <c r="M60" s="353"/>
      <c r="N60" s="138">
        <v>138656.03</v>
      </c>
      <c r="O60" s="138">
        <v>0</v>
      </c>
      <c r="P60" s="139">
        <v>138656.03</v>
      </c>
      <c r="Q60" s="87"/>
    </row>
    <row r="61" spans="1:17" ht="51">
      <c r="A61" s="85">
        <v>253</v>
      </c>
      <c r="B61" s="85">
        <v>1</v>
      </c>
      <c r="C61" s="69" t="s">
        <v>104</v>
      </c>
      <c r="D61" s="86">
        <v>45742</v>
      </c>
      <c r="E61" s="85">
        <v>854</v>
      </c>
      <c r="F61" s="85" t="s">
        <v>2912</v>
      </c>
      <c r="G61" s="87" t="s">
        <v>2938</v>
      </c>
      <c r="H61" s="87"/>
      <c r="I61" s="87"/>
      <c r="J61" s="87"/>
      <c r="K61" s="87"/>
      <c r="L61" s="353"/>
      <c r="M61" s="353"/>
      <c r="N61" s="138">
        <v>72</v>
      </c>
      <c r="O61" s="138">
        <v>0</v>
      </c>
      <c r="P61" s="139">
        <v>72</v>
      </c>
      <c r="Q61" s="87"/>
    </row>
    <row r="62" spans="1:17" ht="51">
      <c r="A62" s="85">
        <v>253</v>
      </c>
      <c r="B62" s="85">
        <v>1</v>
      </c>
      <c r="C62" s="69" t="s">
        <v>104</v>
      </c>
      <c r="D62" s="86">
        <v>45742</v>
      </c>
      <c r="E62" s="85">
        <v>855</v>
      </c>
      <c r="F62" s="85" t="s">
        <v>2934</v>
      </c>
      <c r="G62" s="87" t="s">
        <v>2935</v>
      </c>
      <c r="H62" s="87"/>
      <c r="I62" s="87"/>
      <c r="J62" s="87"/>
      <c r="K62" s="87"/>
      <c r="L62" s="353"/>
      <c r="M62" s="353"/>
      <c r="N62" s="138">
        <v>32337.05</v>
      </c>
      <c r="O62" s="138">
        <v>0</v>
      </c>
      <c r="P62" s="139">
        <v>32337.05</v>
      </c>
      <c r="Q62" s="87"/>
    </row>
    <row r="63" spans="1:17" ht="51">
      <c r="A63" s="85">
        <v>253</v>
      </c>
      <c r="B63" s="85">
        <v>1</v>
      </c>
      <c r="C63" s="69" t="s">
        <v>104</v>
      </c>
      <c r="D63" s="86">
        <v>45742</v>
      </c>
      <c r="E63" s="85">
        <v>856</v>
      </c>
      <c r="F63" s="85" t="s">
        <v>2936</v>
      </c>
      <c r="G63" s="87" t="s">
        <v>2937</v>
      </c>
      <c r="H63" s="87"/>
      <c r="I63" s="87"/>
      <c r="J63" s="87"/>
      <c r="K63" s="87"/>
      <c r="L63" s="353"/>
      <c r="M63" s="353"/>
      <c r="N63" s="138">
        <v>14954.82</v>
      </c>
      <c r="O63" s="138">
        <v>0</v>
      </c>
      <c r="P63" s="139">
        <v>14954.82</v>
      </c>
      <c r="Q63" s="87"/>
    </row>
    <row r="64" spans="1:17" ht="51">
      <c r="A64" s="85">
        <v>86</v>
      </c>
      <c r="B64" s="85">
        <v>7</v>
      </c>
      <c r="C64" s="69" t="s">
        <v>50</v>
      </c>
      <c r="D64" s="86">
        <v>45742</v>
      </c>
      <c r="E64" s="85">
        <v>847</v>
      </c>
      <c r="F64" s="85" t="s">
        <v>2930</v>
      </c>
      <c r="G64" s="87" t="s">
        <v>2929</v>
      </c>
      <c r="H64" s="87"/>
      <c r="I64" s="87"/>
      <c r="J64" s="87"/>
      <c r="K64" s="87"/>
      <c r="L64" s="353"/>
      <c r="M64" s="353"/>
      <c r="N64" s="138">
        <v>0</v>
      </c>
      <c r="O64" s="138">
        <v>98000</v>
      </c>
      <c r="P64" s="139">
        <v>98000</v>
      </c>
      <c r="Q64" s="87"/>
    </row>
    <row r="65" spans="1:17" ht="51">
      <c r="A65" s="85">
        <v>53</v>
      </c>
      <c r="B65" s="85">
        <v>1</v>
      </c>
      <c r="C65" s="69" t="s">
        <v>1372</v>
      </c>
      <c r="D65" s="86">
        <v>45742</v>
      </c>
      <c r="E65" s="85">
        <v>848</v>
      </c>
      <c r="F65" s="85" t="s">
        <v>2932</v>
      </c>
      <c r="G65" s="87" t="s">
        <v>2931</v>
      </c>
      <c r="H65" s="87"/>
      <c r="I65" s="87"/>
      <c r="J65" s="87"/>
      <c r="K65" s="87"/>
      <c r="L65" s="353"/>
      <c r="M65" s="353"/>
      <c r="N65" s="138">
        <v>0</v>
      </c>
      <c r="O65" s="138">
        <v>194616</v>
      </c>
      <c r="P65" s="139">
        <v>194616</v>
      </c>
      <c r="Q65" s="87"/>
    </row>
    <row r="66" spans="1:17" ht="51">
      <c r="A66" s="85" t="s">
        <v>541</v>
      </c>
      <c r="B66" s="85">
        <v>2</v>
      </c>
      <c r="C66" s="69" t="s">
        <v>590</v>
      </c>
      <c r="D66" s="86">
        <v>45744</v>
      </c>
      <c r="E66" s="85">
        <v>904</v>
      </c>
      <c r="F66" s="85" t="s">
        <v>1480</v>
      </c>
      <c r="G66" s="87" t="s">
        <v>2939</v>
      </c>
      <c r="H66" s="87"/>
      <c r="I66" s="87"/>
      <c r="J66" s="87"/>
      <c r="K66" s="87"/>
      <c r="L66" s="353"/>
      <c r="M66" s="353"/>
      <c r="N66" s="138">
        <v>1106</v>
      </c>
      <c r="O66" s="138">
        <v>0</v>
      </c>
      <c r="P66" s="139">
        <v>1106</v>
      </c>
      <c r="Q66" s="87"/>
    </row>
    <row r="67" spans="1:17" ht="51">
      <c r="A67" s="85">
        <v>81</v>
      </c>
      <c r="B67" s="85">
        <v>1</v>
      </c>
      <c r="C67" s="69" t="s">
        <v>49</v>
      </c>
      <c r="D67" s="86">
        <v>45749</v>
      </c>
      <c r="E67" s="85">
        <v>1034</v>
      </c>
      <c r="F67" s="85" t="s">
        <v>4049</v>
      </c>
      <c r="G67" s="87" t="s">
        <v>4048</v>
      </c>
      <c r="H67" s="87"/>
      <c r="I67" s="87"/>
      <c r="J67" s="87"/>
      <c r="K67" s="87"/>
      <c r="L67" s="353"/>
      <c r="M67" s="353"/>
      <c r="N67" s="138">
        <v>0</v>
      </c>
      <c r="O67" s="138">
        <v>1479340.9</v>
      </c>
      <c r="P67" s="139">
        <v>1479340.9</v>
      </c>
      <c r="Q67" s="87"/>
    </row>
    <row r="68" spans="1:17" ht="51">
      <c r="A68" s="85">
        <v>291</v>
      </c>
      <c r="B68" s="85">
        <v>1</v>
      </c>
      <c r="C68" s="69" t="s">
        <v>119</v>
      </c>
      <c r="D68" s="86">
        <v>45751</v>
      </c>
      <c r="E68" s="85">
        <v>1057</v>
      </c>
      <c r="F68" s="85" t="s">
        <v>2358</v>
      </c>
      <c r="G68" s="87" t="s">
        <v>4050</v>
      </c>
      <c r="H68" s="87"/>
      <c r="I68" s="87"/>
      <c r="J68" s="87"/>
      <c r="K68" s="87"/>
      <c r="L68" s="353"/>
      <c r="M68" s="353"/>
      <c r="N68" s="138">
        <v>0</v>
      </c>
      <c r="O68" s="138">
        <v>1300777.6299999999</v>
      </c>
      <c r="P68" s="139">
        <v>1300777.6299999999</v>
      </c>
      <c r="Q68" s="87"/>
    </row>
    <row r="69" spans="1:17" ht="51">
      <c r="A69" s="85">
        <v>291</v>
      </c>
      <c r="B69" s="85">
        <v>8</v>
      </c>
      <c r="C69" s="69" t="s">
        <v>119</v>
      </c>
      <c r="D69" s="86">
        <v>45751</v>
      </c>
      <c r="E69" s="85">
        <v>1059</v>
      </c>
      <c r="F69" s="85" t="s">
        <v>2356</v>
      </c>
      <c r="G69" s="87" t="s">
        <v>4051</v>
      </c>
      <c r="H69" s="87"/>
      <c r="I69" s="87"/>
      <c r="J69" s="87"/>
      <c r="K69" s="87"/>
      <c r="L69" s="353"/>
      <c r="M69" s="353"/>
      <c r="N69" s="138">
        <v>0</v>
      </c>
      <c r="O69" s="138">
        <v>3087000</v>
      </c>
      <c r="P69" s="139">
        <v>3087000</v>
      </c>
      <c r="Q69" s="87"/>
    </row>
    <row r="70" spans="1:17" ht="51">
      <c r="A70" s="85">
        <v>81</v>
      </c>
      <c r="B70" s="85">
        <v>12</v>
      </c>
      <c r="C70" s="69" t="s">
        <v>49</v>
      </c>
      <c r="D70" s="86">
        <v>45757</v>
      </c>
      <c r="E70" s="85">
        <v>1114</v>
      </c>
      <c r="F70" s="85" t="s">
        <v>4053</v>
      </c>
      <c r="G70" s="87" t="s">
        <v>4052</v>
      </c>
      <c r="H70" s="87"/>
      <c r="I70" s="87"/>
      <c r="J70" s="87"/>
      <c r="K70" s="87"/>
      <c r="L70" s="353"/>
      <c r="M70" s="353"/>
      <c r="N70" s="138">
        <v>0</v>
      </c>
      <c r="O70" s="138">
        <v>33717736.990000002</v>
      </c>
      <c r="P70" s="139">
        <v>33717736.990000002</v>
      </c>
      <c r="Q70" s="87"/>
    </row>
    <row r="71" spans="1:17" ht="51">
      <c r="A71" s="85" t="s">
        <v>541</v>
      </c>
      <c r="B71" s="85">
        <v>2</v>
      </c>
      <c r="C71" s="69" t="s">
        <v>590</v>
      </c>
      <c r="D71" s="86">
        <v>45762</v>
      </c>
      <c r="E71" s="85">
        <v>1181</v>
      </c>
      <c r="F71" s="85" t="s">
        <v>1480</v>
      </c>
      <c r="G71" s="87" t="s">
        <v>4056</v>
      </c>
      <c r="H71" s="87"/>
      <c r="I71" s="87"/>
      <c r="J71" s="87"/>
      <c r="K71" s="87"/>
      <c r="L71" s="353"/>
      <c r="M71" s="353"/>
      <c r="N71" s="138">
        <v>343000</v>
      </c>
      <c r="O71" s="138">
        <v>0</v>
      </c>
      <c r="P71" s="139">
        <v>343000</v>
      </c>
      <c r="Q71" s="87"/>
    </row>
    <row r="72" spans="1:17" ht="51">
      <c r="A72" s="85" t="s">
        <v>541</v>
      </c>
      <c r="B72" s="85">
        <v>2</v>
      </c>
      <c r="C72" s="69" t="s">
        <v>590</v>
      </c>
      <c r="D72" s="86">
        <v>45762</v>
      </c>
      <c r="E72" s="85">
        <v>1183</v>
      </c>
      <c r="F72" s="85" t="s">
        <v>1480</v>
      </c>
      <c r="G72" s="87" t="s">
        <v>4058</v>
      </c>
      <c r="H72" s="87"/>
      <c r="I72" s="87"/>
      <c r="J72" s="87"/>
      <c r="K72" s="87"/>
      <c r="L72" s="353"/>
      <c r="M72" s="353"/>
      <c r="N72" s="138">
        <v>914178.69</v>
      </c>
      <c r="O72" s="138">
        <v>0</v>
      </c>
      <c r="P72" s="139">
        <v>914178.69</v>
      </c>
      <c r="Q72" s="87"/>
    </row>
    <row r="73" spans="1:17" ht="51">
      <c r="A73" s="85">
        <v>291</v>
      </c>
      <c r="B73" s="85">
        <v>6</v>
      </c>
      <c r="C73" s="69" t="s">
        <v>119</v>
      </c>
      <c r="D73" s="86">
        <v>45762</v>
      </c>
      <c r="E73" s="85">
        <v>1181</v>
      </c>
      <c r="F73" s="85" t="s">
        <v>4057</v>
      </c>
      <c r="G73" s="87" t="s">
        <v>4056</v>
      </c>
      <c r="H73" s="87"/>
      <c r="I73" s="87"/>
      <c r="J73" s="87"/>
      <c r="K73" s="87"/>
      <c r="L73" s="353"/>
      <c r="M73" s="353"/>
      <c r="N73" s="138">
        <v>0</v>
      </c>
      <c r="O73" s="138">
        <v>343000</v>
      </c>
      <c r="P73" s="139">
        <v>343000</v>
      </c>
      <c r="Q73" s="87"/>
    </row>
    <row r="74" spans="1:17" ht="51">
      <c r="A74" s="85">
        <v>291</v>
      </c>
      <c r="B74" s="85">
        <v>1</v>
      </c>
      <c r="C74" s="69" t="s">
        <v>119</v>
      </c>
      <c r="D74" s="86">
        <v>45762</v>
      </c>
      <c r="E74" s="85">
        <v>1183</v>
      </c>
      <c r="F74" s="85" t="s">
        <v>4059</v>
      </c>
      <c r="G74" s="87" t="s">
        <v>4058</v>
      </c>
      <c r="H74" s="87"/>
      <c r="I74" s="87"/>
      <c r="J74" s="87"/>
      <c r="K74" s="87"/>
      <c r="L74" s="353"/>
      <c r="M74" s="353"/>
      <c r="N74" s="138">
        <v>0</v>
      </c>
      <c r="O74" s="138">
        <v>914178.69</v>
      </c>
      <c r="P74" s="139">
        <v>914178.69</v>
      </c>
      <c r="Q74" s="87"/>
    </row>
    <row r="75" spans="1:17" ht="51">
      <c r="A75" s="85" t="s">
        <v>541</v>
      </c>
      <c r="B75" s="85">
        <v>2</v>
      </c>
      <c r="C75" s="69" t="s">
        <v>590</v>
      </c>
      <c r="D75" s="86">
        <v>45762</v>
      </c>
      <c r="E75" s="85">
        <v>1179</v>
      </c>
      <c r="F75" s="85" t="s">
        <v>1480</v>
      </c>
      <c r="G75" s="87" t="s">
        <v>4054</v>
      </c>
      <c r="H75" s="87"/>
      <c r="I75" s="87"/>
      <c r="J75" s="87"/>
      <c r="K75" s="87"/>
      <c r="L75" s="353"/>
      <c r="M75" s="353"/>
      <c r="N75" s="138">
        <v>3453.94</v>
      </c>
      <c r="O75" s="138">
        <v>0</v>
      </c>
      <c r="P75" s="139">
        <v>3453.94</v>
      </c>
      <c r="Q75" s="87"/>
    </row>
    <row r="76" spans="1:17" ht="51">
      <c r="A76" s="85">
        <v>81</v>
      </c>
      <c r="B76" s="85">
        <v>1</v>
      </c>
      <c r="C76" s="69" t="s">
        <v>49</v>
      </c>
      <c r="D76" s="86">
        <v>45762</v>
      </c>
      <c r="E76" s="85">
        <v>1179</v>
      </c>
      <c r="F76" s="85" t="s">
        <v>4055</v>
      </c>
      <c r="G76" s="87" t="s">
        <v>4054</v>
      </c>
      <c r="H76" s="87"/>
      <c r="I76" s="87"/>
      <c r="J76" s="87"/>
      <c r="K76" s="87"/>
      <c r="L76" s="353"/>
      <c r="M76" s="353"/>
      <c r="N76" s="138">
        <v>0</v>
      </c>
      <c r="O76" s="138">
        <v>3453.94</v>
      </c>
      <c r="P76" s="139">
        <v>3453.94</v>
      </c>
      <c r="Q76" s="87"/>
    </row>
    <row r="77" spans="1:17" ht="51">
      <c r="A77" s="85" t="s">
        <v>541</v>
      </c>
      <c r="B77" s="85">
        <v>2</v>
      </c>
      <c r="C77" s="69" t="s">
        <v>590</v>
      </c>
      <c r="D77" s="86">
        <v>45763</v>
      </c>
      <c r="E77" s="85">
        <v>1190</v>
      </c>
      <c r="F77" s="85" t="s">
        <v>1480</v>
      </c>
      <c r="G77" s="87" t="s">
        <v>4060</v>
      </c>
      <c r="H77" s="87"/>
      <c r="I77" s="87"/>
      <c r="J77" s="87"/>
      <c r="K77" s="87"/>
      <c r="L77" s="353"/>
      <c r="M77" s="353"/>
      <c r="N77" s="138">
        <v>6860000</v>
      </c>
      <c r="O77" s="138">
        <v>0</v>
      </c>
      <c r="P77" s="139">
        <v>6860000</v>
      </c>
      <c r="Q77" s="87"/>
    </row>
    <row r="78" spans="1:17" ht="51">
      <c r="A78" s="85" t="s">
        <v>541</v>
      </c>
      <c r="B78" s="85">
        <v>2</v>
      </c>
      <c r="C78" s="69" t="s">
        <v>590</v>
      </c>
      <c r="D78" s="86">
        <v>45768</v>
      </c>
      <c r="E78" s="85">
        <v>1247</v>
      </c>
      <c r="F78" s="85" t="s">
        <v>1480</v>
      </c>
      <c r="G78" s="87" t="s">
        <v>4061</v>
      </c>
      <c r="H78" s="87"/>
      <c r="I78" s="87"/>
      <c r="J78" s="87"/>
      <c r="K78" s="87"/>
      <c r="L78" s="353"/>
      <c r="M78" s="353"/>
      <c r="N78" s="138">
        <v>8232000</v>
      </c>
      <c r="O78" s="138">
        <v>0</v>
      </c>
      <c r="P78" s="139">
        <v>8232000</v>
      </c>
      <c r="Q78" s="87"/>
    </row>
    <row r="79" spans="1:17" ht="51">
      <c r="A79" s="85">
        <v>253</v>
      </c>
      <c r="B79" s="85">
        <v>1</v>
      </c>
      <c r="C79" s="69" t="s">
        <v>104</v>
      </c>
      <c r="D79" s="86">
        <v>45768</v>
      </c>
      <c r="E79" s="85">
        <v>1247</v>
      </c>
      <c r="F79" s="85" t="s">
        <v>2910</v>
      </c>
      <c r="G79" s="87" t="s">
        <v>4061</v>
      </c>
      <c r="H79" s="87"/>
      <c r="I79" s="87"/>
      <c r="J79" s="87"/>
      <c r="K79" s="87"/>
      <c r="L79" s="353"/>
      <c r="M79" s="353"/>
      <c r="N79" s="138">
        <v>0</v>
      </c>
      <c r="O79" s="138">
        <v>8232000</v>
      </c>
      <c r="P79" s="139">
        <v>8232000</v>
      </c>
      <c r="Q79" s="87"/>
    </row>
    <row r="80" spans="1:17" ht="51">
      <c r="A80" s="85" t="s">
        <v>541</v>
      </c>
      <c r="B80" s="85">
        <v>2</v>
      </c>
      <c r="C80" s="69" t="s">
        <v>590</v>
      </c>
      <c r="D80" s="86">
        <v>45770</v>
      </c>
      <c r="E80" s="85">
        <v>1285</v>
      </c>
      <c r="F80" s="85" t="s">
        <v>1480</v>
      </c>
      <c r="G80" s="87" t="s">
        <v>4062</v>
      </c>
      <c r="H80" s="87"/>
      <c r="I80" s="87"/>
      <c r="J80" s="87"/>
      <c r="K80" s="87"/>
      <c r="L80" s="353"/>
      <c r="M80" s="353"/>
      <c r="N80" s="138">
        <v>0</v>
      </c>
      <c r="O80" s="138">
        <v>217397</v>
      </c>
      <c r="P80" s="139">
        <v>217397</v>
      </c>
      <c r="Q80" s="87"/>
    </row>
    <row r="81" spans="1:17" ht="51">
      <c r="A81" s="85">
        <v>86</v>
      </c>
      <c r="B81" s="85">
        <v>1</v>
      </c>
      <c r="C81" s="69" t="s">
        <v>50</v>
      </c>
      <c r="D81" s="86">
        <v>45771</v>
      </c>
      <c r="E81" s="85">
        <v>1327</v>
      </c>
      <c r="F81" s="85" t="s">
        <v>4063</v>
      </c>
      <c r="G81" s="87" t="s">
        <v>4064</v>
      </c>
      <c r="H81" s="87"/>
      <c r="I81" s="87"/>
      <c r="J81" s="87"/>
      <c r="K81" s="87"/>
      <c r="L81" s="353"/>
      <c r="M81" s="353"/>
      <c r="N81" s="138">
        <v>11945.65</v>
      </c>
      <c r="O81" s="138">
        <v>0</v>
      </c>
      <c r="P81" s="139">
        <v>11945.65</v>
      </c>
      <c r="Q81" s="87"/>
    </row>
    <row r="82" spans="1:17" ht="51">
      <c r="A82" s="85">
        <v>46</v>
      </c>
      <c r="B82" s="85">
        <v>20</v>
      </c>
      <c r="C82" s="69" t="s">
        <v>1367</v>
      </c>
      <c r="D82" s="86">
        <v>45775</v>
      </c>
      <c r="E82" s="85">
        <v>1356</v>
      </c>
      <c r="F82" s="85" t="s">
        <v>4066</v>
      </c>
      <c r="G82" s="87" t="s">
        <v>4065</v>
      </c>
      <c r="H82" s="87"/>
      <c r="I82" s="87"/>
      <c r="J82" s="87"/>
      <c r="K82" s="87"/>
      <c r="L82" s="353"/>
      <c r="M82" s="353"/>
      <c r="N82" s="138">
        <v>0</v>
      </c>
      <c r="O82" s="138">
        <v>6860000</v>
      </c>
      <c r="P82" s="139">
        <v>6860000</v>
      </c>
      <c r="Q82" s="87"/>
    </row>
    <row r="83" spans="1:17" ht="51">
      <c r="A83" s="85">
        <v>46</v>
      </c>
      <c r="B83" s="85">
        <v>5</v>
      </c>
      <c r="C83" s="69" t="s">
        <v>1367</v>
      </c>
      <c r="D83" s="86">
        <v>45777</v>
      </c>
      <c r="E83" s="85">
        <v>1494</v>
      </c>
      <c r="F83" s="85" t="s">
        <v>2375</v>
      </c>
      <c r="G83" s="87" t="s">
        <v>4067</v>
      </c>
      <c r="H83" s="87"/>
      <c r="I83" s="87"/>
      <c r="J83" s="87"/>
      <c r="K83" s="87"/>
      <c r="L83" s="353"/>
      <c r="M83" s="353"/>
      <c r="N83" s="138">
        <v>0</v>
      </c>
      <c r="O83" s="138">
        <v>2058000</v>
      </c>
      <c r="P83" s="139">
        <v>2058000</v>
      </c>
      <c r="Q83" s="87"/>
    </row>
    <row r="84" spans="1:17" ht="51">
      <c r="A84" s="85">
        <v>66</v>
      </c>
      <c r="B84" s="85">
        <v>13</v>
      </c>
      <c r="C84" s="69" t="s">
        <v>46</v>
      </c>
      <c r="D84" s="86">
        <v>45779</v>
      </c>
      <c r="E84" s="85">
        <v>1507</v>
      </c>
      <c r="F84" s="85" t="s">
        <v>2928</v>
      </c>
      <c r="G84" s="87" t="s">
        <v>6631</v>
      </c>
      <c r="H84" s="87"/>
      <c r="I84" s="87"/>
      <c r="J84" s="87"/>
      <c r="K84" s="87"/>
      <c r="L84" s="353"/>
      <c r="M84" s="353"/>
      <c r="N84" s="138">
        <v>240666.79</v>
      </c>
      <c r="O84" s="138">
        <v>0</v>
      </c>
      <c r="P84" s="139">
        <v>240666.79</v>
      </c>
      <c r="Q84" s="87"/>
    </row>
    <row r="85" spans="1:17" ht="51">
      <c r="A85" s="85" t="s">
        <v>541</v>
      </c>
      <c r="B85" s="85">
        <v>2</v>
      </c>
      <c r="C85" s="69" t="s">
        <v>590</v>
      </c>
      <c r="D85" s="86">
        <v>45779</v>
      </c>
      <c r="E85" s="85">
        <v>1507</v>
      </c>
      <c r="F85" s="85" t="s">
        <v>1480</v>
      </c>
      <c r="G85" s="87" t="s">
        <v>6631</v>
      </c>
      <c r="H85" s="87"/>
      <c r="I85" s="87"/>
      <c r="J85" s="87"/>
      <c r="K85" s="87"/>
      <c r="L85" s="353"/>
      <c r="M85" s="353"/>
      <c r="N85" s="138">
        <v>0</v>
      </c>
      <c r="O85" s="138">
        <v>240666.79</v>
      </c>
      <c r="P85" s="139">
        <v>240666.79</v>
      </c>
      <c r="Q85" s="87"/>
    </row>
    <row r="86" spans="1:17" ht="51">
      <c r="A86" s="85">
        <v>66</v>
      </c>
      <c r="B86" s="85">
        <v>4</v>
      </c>
      <c r="C86" s="69" t="s">
        <v>46</v>
      </c>
      <c r="D86" s="86">
        <v>45783</v>
      </c>
      <c r="E86" s="85">
        <v>1534</v>
      </c>
      <c r="F86" s="85" t="s">
        <v>4047</v>
      </c>
      <c r="G86" s="87" t="s">
        <v>6632</v>
      </c>
      <c r="H86" s="87"/>
      <c r="I86" s="87"/>
      <c r="J86" s="87"/>
      <c r="K86" s="87"/>
      <c r="L86" s="353"/>
      <c r="M86" s="353"/>
      <c r="N86" s="138">
        <v>221369.04</v>
      </c>
      <c r="O86" s="138">
        <v>0</v>
      </c>
      <c r="P86" s="139">
        <v>221369.04</v>
      </c>
      <c r="Q86" s="87"/>
    </row>
    <row r="87" spans="1:17" ht="51">
      <c r="A87" s="85">
        <v>66</v>
      </c>
      <c r="B87" s="85">
        <v>13</v>
      </c>
      <c r="C87" s="69" t="s">
        <v>46</v>
      </c>
      <c r="D87" s="86">
        <v>45783</v>
      </c>
      <c r="E87" s="85">
        <v>1535</v>
      </c>
      <c r="F87" s="85" t="s">
        <v>2928</v>
      </c>
      <c r="G87" s="87" t="s">
        <v>6633</v>
      </c>
      <c r="H87" s="87"/>
      <c r="I87" s="87"/>
      <c r="J87" s="87"/>
      <c r="K87" s="87"/>
      <c r="L87" s="353"/>
      <c r="M87" s="353"/>
      <c r="N87" s="138">
        <v>1931500</v>
      </c>
      <c r="O87" s="138">
        <v>0</v>
      </c>
      <c r="P87" s="139">
        <v>1931500</v>
      </c>
      <c r="Q87" s="87"/>
    </row>
    <row r="88" spans="1:17" ht="51">
      <c r="A88" s="85">
        <v>81</v>
      </c>
      <c r="B88" s="85">
        <v>1</v>
      </c>
      <c r="C88" s="69" t="s">
        <v>49</v>
      </c>
      <c r="D88" s="86">
        <v>45783</v>
      </c>
      <c r="E88" s="85">
        <v>1534</v>
      </c>
      <c r="F88" s="85" t="s">
        <v>4049</v>
      </c>
      <c r="G88" s="87" t="s">
        <v>6632</v>
      </c>
      <c r="H88" s="87"/>
      <c r="I88" s="87"/>
      <c r="J88" s="87"/>
      <c r="K88" s="87"/>
      <c r="L88" s="353"/>
      <c r="M88" s="353"/>
      <c r="N88" s="138">
        <v>0</v>
      </c>
      <c r="O88" s="138">
        <v>221369.04</v>
      </c>
      <c r="P88" s="139">
        <v>221369.04</v>
      </c>
      <c r="Q88" s="87"/>
    </row>
    <row r="89" spans="1:17" ht="51">
      <c r="A89" s="85" t="s">
        <v>541</v>
      </c>
      <c r="B89" s="85">
        <v>2</v>
      </c>
      <c r="C89" s="69" t="s">
        <v>590</v>
      </c>
      <c r="D89" s="86">
        <v>45783</v>
      </c>
      <c r="E89" s="85">
        <v>1535</v>
      </c>
      <c r="F89" s="85" t="s">
        <v>1480</v>
      </c>
      <c r="G89" s="87" t="s">
        <v>6633</v>
      </c>
      <c r="H89" s="87"/>
      <c r="I89" s="87"/>
      <c r="J89" s="87"/>
      <c r="K89" s="87"/>
      <c r="L89" s="353"/>
      <c r="M89" s="353"/>
      <c r="N89" s="138">
        <v>0</v>
      </c>
      <c r="O89" s="138">
        <v>1931500</v>
      </c>
      <c r="P89" s="139">
        <v>1931500</v>
      </c>
      <c r="Q89" s="87"/>
    </row>
    <row r="90" spans="1:17" ht="51">
      <c r="A90" s="85" t="s">
        <v>541</v>
      </c>
      <c r="B90" s="85">
        <v>2</v>
      </c>
      <c r="C90" s="69" t="s">
        <v>590</v>
      </c>
      <c r="D90" s="86">
        <v>45785</v>
      </c>
      <c r="E90" s="85">
        <v>1579</v>
      </c>
      <c r="F90" s="85" t="s">
        <v>1480</v>
      </c>
      <c r="G90" s="87" t="s">
        <v>6634</v>
      </c>
      <c r="H90" s="87"/>
      <c r="I90" s="87"/>
      <c r="J90" s="87"/>
      <c r="K90" s="87"/>
      <c r="L90" s="353"/>
      <c r="M90" s="353"/>
      <c r="N90" s="138">
        <v>6860000</v>
      </c>
      <c r="O90" s="138">
        <v>0</v>
      </c>
      <c r="P90" s="139">
        <v>6860000</v>
      </c>
      <c r="Q90" s="87"/>
    </row>
    <row r="91" spans="1:17" ht="51">
      <c r="A91" s="85" t="s">
        <v>541</v>
      </c>
      <c r="B91" s="85">
        <v>2</v>
      </c>
      <c r="C91" s="69" t="s">
        <v>590</v>
      </c>
      <c r="D91" s="86">
        <v>45785</v>
      </c>
      <c r="E91" s="85">
        <v>1580</v>
      </c>
      <c r="F91" s="85" t="s">
        <v>1480</v>
      </c>
      <c r="G91" s="87" t="s">
        <v>6635</v>
      </c>
      <c r="H91" s="87"/>
      <c r="I91" s="87"/>
      <c r="J91" s="87"/>
      <c r="K91" s="87"/>
      <c r="L91" s="353"/>
      <c r="M91" s="353"/>
      <c r="N91" s="138">
        <v>7546000</v>
      </c>
      <c r="O91" s="138">
        <v>0</v>
      </c>
      <c r="P91" s="139">
        <v>7546000</v>
      </c>
      <c r="Q91" s="87"/>
    </row>
    <row r="92" spans="1:17" ht="51">
      <c r="A92" s="85">
        <v>291</v>
      </c>
      <c r="B92" s="85">
        <v>8</v>
      </c>
      <c r="C92" s="69" t="s">
        <v>119</v>
      </c>
      <c r="D92" s="86">
        <v>45785</v>
      </c>
      <c r="E92" s="85">
        <v>1579</v>
      </c>
      <c r="F92" s="85" t="s">
        <v>2356</v>
      </c>
      <c r="G92" s="87" t="s">
        <v>6634</v>
      </c>
      <c r="H92" s="87"/>
      <c r="I92" s="87"/>
      <c r="J92" s="87"/>
      <c r="K92" s="87"/>
      <c r="L92" s="353"/>
      <c r="M92" s="353"/>
      <c r="N92" s="138">
        <v>0</v>
      </c>
      <c r="O92" s="138">
        <v>6860000</v>
      </c>
      <c r="P92" s="139">
        <v>6860000</v>
      </c>
      <c r="Q92" s="87"/>
    </row>
    <row r="93" spans="1:17" ht="51">
      <c r="A93" s="85">
        <v>291</v>
      </c>
      <c r="B93" s="85">
        <v>1</v>
      </c>
      <c r="C93" s="69" t="s">
        <v>119</v>
      </c>
      <c r="D93" s="86">
        <v>45785</v>
      </c>
      <c r="E93" s="85">
        <v>1580</v>
      </c>
      <c r="F93" s="85" t="s">
        <v>6636</v>
      </c>
      <c r="G93" s="87" t="s">
        <v>6635</v>
      </c>
      <c r="H93" s="87"/>
      <c r="I93" s="87"/>
      <c r="J93" s="87"/>
      <c r="K93" s="87"/>
      <c r="L93" s="353"/>
      <c r="M93" s="353"/>
      <c r="N93" s="138">
        <v>0</v>
      </c>
      <c r="O93" s="138">
        <v>7546000</v>
      </c>
      <c r="P93" s="139">
        <v>7546000</v>
      </c>
      <c r="Q93" s="87"/>
    </row>
    <row r="94" spans="1:17" ht="51">
      <c r="A94" s="85">
        <v>66</v>
      </c>
      <c r="B94" s="85">
        <v>13</v>
      </c>
      <c r="C94" s="69" t="s">
        <v>46</v>
      </c>
      <c r="D94" s="86">
        <v>45785</v>
      </c>
      <c r="E94" s="85">
        <v>1581</v>
      </c>
      <c r="F94" s="85" t="s">
        <v>2928</v>
      </c>
      <c r="G94" s="87" t="s">
        <v>6637</v>
      </c>
      <c r="H94" s="87"/>
      <c r="I94" s="87"/>
      <c r="J94" s="87"/>
      <c r="K94" s="87"/>
      <c r="L94" s="353"/>
      <c r="M94" s="353"/>
      <c r="N94" s="138">
        <v>105000</v>
      </c>
      <c r="O94" s="138">
        <v>0</v>
      </c>
      <c r="P94" s="139">
        <v>105000</v>
      </c>
      <c r="Q94" s="87"/>
    </row>
    <row r="95" spans="1:17" ht="51">
      <c r="A95" s="85" t="s">
        <v>541</v>
      </c>
      <c r="B95" s="85">
        <v>2</v>
      </c>
      <c r="C95" s="69" t="s">
        <v>590</v>
      </c>
      <c r="D95" s="86">
        <v>45785</v>
      </c>
      <c r="E95" s="85">
        <v>1581</v>
      </c>
      <c r="F95" s="85" t="s">
        <v>1480</v>
      </c>
      <c r="G95" s="87" t="s">
        <v>6637</v>
      </c>
      <c r="H95" s="87"/>
      <c r="I95" s="87"/>
      <c r="J95" s="87"/>
      <c r="K95" s="87"/>
      <c r="L95" s="353"/>
      <c r="M95" s="353"/>
      <c r="N95" s="138">
        <v>0</v>
      </c>
      <c r="O95" s="138">
        <v>105000</v>
      </c>
      <c r="P95" s="139">
        <v>105000</v>
      </c>
      <c r="Q95" s="87"/>
    </row>
    <row r="96" spans="1:17" ht="51">
      <c r="A96" s="85" t="s">
        <v>541</v>
      </c>
      <c r="B96" s="85">
        <v>2</v>
      </c>
      <c r="C96" s="69" t="s">
        <v>590</v>
      </c>
      <c r="D96" s="86">
        <v>45789</v>
      </c>
      <c r="E96" s="85">
        <v>1601</v>
      </c>
      <c r="F96" s="85" t="s">
        <v>1480</v>
      </c>
      <c r="G96" s="87" t="s">
        <v>6638</v>
      </c>
      <c r="H96" s="87"/>
      <c r="I96" s="87"/>
      <c r="J96" s="87"/>
      <c r="K96" s="87"/>
      <c r="L96" s="353"/>
      <c r="M96" s="353"/>
      <c r="N96" s="138">
        <v>5145000</v>
      </c>
      <c r="O96" s="138">
        <v>0</v>
      </c>
      <c r="P96" s="139">
        <v>5145000</v>
      </c>
      <c r="Q96" s="87"/>
    </row>
    <row r="97" spans="1:17" ht="51">
      <c r="A97" s="85">
        <v>206</v>
      </c>
      <c r="B97" s="85">
        <v>4</v>
      </c>
      <c r="C97" s="69" t="s">
        <v>87</v>
      </c>
      <c r="D97" s="86">
        <v>45789</v>
      </c>
      <c r="E97" s="85">
        <v>1601</v>
      </c>
      <c r="F97" s="85" t="s">
        <v>6639</v>
      </c>
      <c r="G97" s="87" t="s">
        <v>6638</v>
      </c>
      <c r="H97" s="87"/>
      <c r="I97" s="87"/>
      <c r="J97" s="87"/>
      <c r="K97" s="87"/>
      <c r="L97" s="353"/>
      <c r="M97" s="353"/>
      <c r="N97" s="138">
        <v>0</v>
      </c>
      <c r="O97" s="138">
        <v>5145000</v>
      </c>
      <c r="P97" s="139">
        <v>5145000</v>
      </c>
      <c r="Q97" s="87"/>
    </row>
    <row r="98" spans="1:17" ht="51">
      <c r="A98" s="85">
        <v>66</v>
      </c>
      <c r="B98" s="85">
        <v>3</v>
      </c>
      <c r="C98" s="69" t="s">
        <v>46</v>
      </c>
      <c r="D98" s="86">
        <v>45791</v>
      </c>
      <c r="E98" s="85">
        <v>1642</v>
      </c>
      <c r="F98" s="85" t="s">
        <v>6640</v>
      </c>
      <c r="G98" s="87" t="s">
        <v>6641</v>
      </c>
      <c r="H98" s="87"/>
      <c r="I98" s="87"/>
      <c r="J98" s="87"/>
      <c r="K98" s="87"/>
      <c r="L98" s="353"/>
      <c r="M98" s="353"/>
      <c r="N98" s="138">
        <v>4304059.95</v>
      </c>
      <c r="O98" s="138">
        <v>0</v>
      </c>
      <c r="P98" s="139">
        <v>4304059.95</v>
      </c>
      <c r="Q98" s="87"/>
    </row>
    <row r="99" spans="1:17" ht="51">
      <c r="A99" s="85">
        <v>66</v>
      </c>
      <c r="B99" s="85">
        <v>3</v>
      </c>
      <c r="C99" s="69" t="s">
        <v>46</v>
      </c>
      <c r="D99" s="86">
        <v>45791</v>
      </c>
      <c r="E99" s="85">
        <v>1643</v>
      </c>
      <c r="F99" s="85" t="s">
        <v>6642</v>
      </c>
      <c r="G99" s="87" t="s">
        <v>6643</v>
      </c>
      <c r="H99" s="87"/>
      <c r="I99" s="87"/>
      <c r="J99" s="87"/>
      <c r="K99" s="87"/>
      <c r="L99" s="353"/>
      <c r="M99" s="353"/>
      <c r="N99" s="138">
        <v>744388.52</v>
      </c>
      <c r="O99" s="138">
        <v>0</v>
      </c>
      <c r="P99" s="139">
        <v>744388.52</v>
      </c>
      <c r="Q99" s="87"/>
    </row>
    <row r="100" spans="1:17" ht="51">
      <c r="A100" s="85">
        <v>86</v>
      </c>
      <c r="B100" s="85">
        <v>4</v>
      </c>
      <c r="C100" s="69" t="s">
        <v>50</v>
      </c>
      <c r="D100" s="86">
        <v>45791</v>
      </c>
      <c r="E100" s="85">
        <v>1642</v>
      </c>
      <c r="F100" s="85" t="s">
        <v>6644</v>
      </c>
      <c r="G100" s="87" t="s">
        <v>6641</v>
      </c>
      <c r="H100" s="87"/>
      <c r="I100" s="87"/>
      <c r="J100" s="87"/>
      <c r="K100" s="87"/>
      <c r="L100" s="353"/>
      <c r="M100" s="353"/>
      <c r="N100" s="138">
        <v>0</v>
      </c>
      <c r="O100" s="138">
        <v>4304059.95</v>
      </c>
      <c r="P100" s="139">
        <v>4304059.95</v>
      </c>
      <c r="Q100" s="87"/>
    </row>
    <row r="101" spans="1:17" ht="51">
      <c r="A101" s="85">
        <v>86</v>
      </c>
      <c r="B101" s="85">
        <v>4</v>
      </c>
      <c r="C101" s="69" t="s">
        <v>50</v>
      </c>
      <c r="D101" s="86">
        <v>45791</v>
      </c>
      <c r="E101" s="85">
        <v>1643</v>
      </c>
      <c r="F101" s="85" t="s">
        <v>6644</v>
      </c>
      <c r="G101" s="87" t="s">
        <v>6643</v>
      </c>
      <c r="H101" s="87"/>
      <c r="I101" s="87"/>
      <c r="J101" s="87"/>
      <c r="K101" s="87"/>
      <c r="L101" s="353"/>
      <c r="M101" s="353"/>
      <c r="N101" s="138">
        <v>0</v>
      </c>
      <c r="O101" s="138">
        <v>744388.52</v>
      </c>
      <c r="P101" s="139">
        <v>744388.52</v>
      </c>
      <c r="Q101" s="87"/>
    </row>
    <row r="102" spans="1:17" ht="51">
      <c r="A102" s="85">
        <v>287</v>
      </c>
      <c r="B102" s="85">
        <v>10</v>
      </c>
      <c r="C102" s="69" t="s">
        <v>116</v>
      </c>
      <c r="D102" s="86">
        <v>45793</v>
      </c>
      <c r="E102" s="85">
        <v>1682</v>
      </c>
      <c r="F102" s="85" t="s">
        <v>6645</v>
      </c>
      <c r="G102" s="87" t="s">
        <v>6646</v>
      </c>
      <c r="H102" s="87"/>
      <c r="I102" s="87"/>
      <c r="J102" s="87"/>
      <c r="K102" s="87"/>
      <c r="L102" s="353"/>
      <c r="M102" s="353"/>
      <c r="N102" s="138">
        <v>44286</v>
      </c>
      <c r="O102" s="138">
        <v>0</v>
      </c>
      <c r="P102" s="139">
        <v>44286</v>
      </c>
      <c r="Q102" s="87"/>
    </row>
    <row r="103" spans="1:17" ht="51">
      <c r="A103" s="85" t="s">
        <v>541</v>
      </c>
      <c r="B103" s="85">
        <v>2</v>
      </c>
      <c r="C103" s="69" t="s">
        <v>590</v>
      </c>
      <c r="D103" s="86">
        <v>45793</v>
      </c>
      <c r="E103" s="85">
        <v>1685</v>
      </c>
      <c r="F103" s="85" t="s">
        <v>1480</v>
      </c>
      <c r="G103" s="87" t="s">
        <v>6647</v>
      </c>
      <c r="H103" s="87"/>
      <c r="I103" s="87"/>
      <c r="J103" s="87"/>
      <c r="K103" s="87"/>
      <c r="L103" s="353"/>
      <c r="M103" s="353"/>
      <c r="N103" s="138">
        <v>152344</v>
      </c>
      <c r="O103" s="138">
        <v>0</v>
      </c>
      <c r="P103" s="139">
        <v>152344</v>
      </c>
      <c r="Q103" s="87"/>
    </row>
    <row r="104" spans="1:17" ht="51">
      <c r="A104" s="85" t="s">
        <v>541</v>
      </c>
      <c r="B104" s="85">
        <v>2</v>
      </c>
      <c r="C104" s="69" t="s">
        <v>590</v>
      </c>
      <c r="D104" s="86">
        <v>45793</v>
      </c>
      <c r="E104" s="85">
        <v>1686</v>
      </c>
      <c r="F104" s="85" t="s">
        <v>1480</v>
      </c>
      <c r="G104" s="87" t="s">
        <v>6648</v>
      </c>
      <c r="H104" s="87"/>
      <c r="I104" s="87"/>
      <c r="J104" s="87"/>
      <c r="K104" s="87"/>
      <c r="L104" s="353"/>
      <c r="M104" s="353"/>
      <c r="N104" s="138">
        <v>2744000</v>
      </c>
      <c r="O104" s="138">
        <v>0</v>
      </c>
      <c r="P104" s="139">
        <v>2744000</v>
      </c>
      <c r="Q104" s="87"/>
    </row>
    <row r="105" spans="1:17" ht="51">
      <c r="A105" s="85" t="s">
        <v>541</v>
      </c>
      <c r="B105" s="85">
        <v>2</v>
      </c>
      <c r="C105" s="69" t="s">
        <v>590</v>
      </c>
      <c r="D105" s="86">
        <v>45793</v>
      </c>
      <c r="E105" s="85">
        <v>1682</v>
      </c>
      <c r="F105" s="85" t="s">
        <v>1480</v>
      </c>
      <c r="G105" s="87" t="s">
        <v>6646</v>
      </c>
      <c r="H105" s="87"/>
      <c r="I105" s="87"/>
      <c r="J105" s="87"/>
      <c r="K105" s="87"/>
      <c r="L105" s="353"/>
      <c r="M105" s="353"/>
      <c r="N105" s="138">
        <v>0</v>
      </c>
      <c r="O105" s="138">
        <v>44286</v>
      </c>
      <c r="P105" s="139">
        <v>44286</v>
      </c>
      <c r="Q105" s="87"/>
    </row>
    <row r="106" spans="1:17" ht="51">
      <c r="A106" s="85">
        <v>291</v>
      </c>
      <c r="B106" s="85">
        <v>1</v>
      </c>
      <c r="C106" s="69" t="s">
        <v>119</v>
      </c>
      <c r="D106" s="86">
        <v>45793</v>
      </c>
      <c r="E106" s="85">
        <v>1685</v>
      </c>
      <c r="F106" s="85" t="s">
        <v>2358</v>
      </c>
      <c r="G106" s="87" t="s">
        <v>6647</v>
      </c>
      <c r="H106" s="87"/>
      <c r="I106" s="87"/>
      <c r="J106" s="87"/>
      <c r="K106" s="87"/>
      <c r="L106" s="353"/>
      <c r="M106" s="353"/>
      <c r="N106" s="138">
        <v>0</v>
      </c>
      <c r="O106" s="138">
        <v>152344</v>
      </c>
      <c r="P106" s="139">
        <v>152344</v>
      </c>
      <c r="Q106" s="87"/>
    </row>
    <row r="107" spans="1:17" ht="51">
      <c r="A107" s="85">
        <v>291</v>
      </c>
      <c r="B107" s="85">
        <v>1</v>
      </c>
      <c r="C107" s="69" t="s">
        <v>119</v>
      </c>
      <c r="D107" s="86">
        <v>45793</v>
      </c>
      <c r="E107" s="85">
        <v>1686</v>
      </c>
      <c r="F107" s="85" t="s">
        <v>2916</v>
      </c>
      <c r="G107" s="87" t="s">
        <v>6648</v>
      </c>
      <c r="H107" s="87"/>
      <c r="I107" s="87"/>
      <c r="J107" s="87"/>
      <c r="K107" s="87"/>
      <c r="L107" s="353"/>
      <c r="M107" s="353"/>
      <c r="N107" s="138">
        <v>0</v>
      </c>
      <c r="O107" s="138">
        <v>2744000</v>
      </c>
      <c r="P107" s="139">
        <v>2744000</v>
      </c>
      <c r="Q107" s="87"/>
    </row>
    <row r="108" spans="1:17" ht="51">
      <c r="A108" s="85">
        <v>389</v>
      </c>
      <c r="B108" s="85">
        <v>1</v>
      </c>
      <c r="C108" s="69" t="s">
        <v>1401</v>
      </c>
      <c r="D108" s="86">
        <v>45796</v>
      </c>
      <c r="E108" s="85">
        <v>1733</v>
      </c>
      <c r="F108" s="85" t="s">
        <v>2919</v>
      </c>
      <c r="G108" s="87" t="s">
        <v>6649</v>
      </c>
      <c r="H108" s="87"/>
      <c r="I108" s="87"/>
      <c r="J108" s="87"/>
      <c r="K108" s="87"/>
      <c r="L108" s="353"/>
      <c r="M108" s="353"/>
      <c r="N108" s="138">
        <v>164512.82</v>
      </c>
      <c r="O108" s="138">
        <v>0</v>
      </c>
      <c r="P108" s="139">
        <v>164512.82</v>
      </c>
      <c r="Q108" s="87"/>
    </row>
    <row r="109" spans="1:17" ht="51">
      <c r="A109" s="85" t="s">
        <v>541</v>
      </c>
      <c r="B109" s="85">
        <v>2</v>
      </c>
      <c r="C109" s="69" t="s">
        <v>590</v>
      </c>
      <c r="D109" s="86">
        <v>45796</v>
      </c>
      <c r="E109" s="85">
        <v>1733</v>
      </c>
      <c r="F109" s="85" t="s">
        <v>1480</v>
      </c>
      <c r="G109" s="87" t="s">
        <v>6649</v>
      </c>
      <c r="H109" s="87"/>
      <c r="I109" s="87"/>
      <c r="J109" s="87"/>
      <c r="K109" s="87"/>
      <c r="L109" s="353"/>
      <c r="M109" s="353"/>
      <c r="N109" s="138">
        <v>0</v>
      </c>
      <c r="O109" s="138">
        <v>164512.82</v>
      </c>
      <c r="P109" s="139">
        <v>164512.82</v>
      </c>
      <c r="Q109" s="87"/>
    </row>
    <row r="110" spans="1:17" ht="51">
      <c r="A110" s="85">
        <v>66</v>
      </c>
      <c r="B110" s="85">
        <v>3</v>
      </c>
      <c r="C110" s="69" t="s">
        <v>46</v>
      </c>
      <c r="D110" s="86">
        <v>45798</v>
      </c>
      <c r="E110" s="85">
        <v>1853</v>
      </c>
      <c r="F110" s="85" t="s">
        <v>6650</v>
      </c>
      <c r="G110" s="87" t="s">
        <v>6651</v>
      </c>
      <c r="H110" s="87"/>
      <c r="I110" s="87"/>
      <c r="J110" s="87"/>
      <c r="K110" s="87"/>
      <c r="L110" s="353"/>
      <c r="M110" s="353"/>
      <c r="N110" s="138">
        <v>8318548.8499999996</v>
      </c>
      <c r="O110" s="138">
        <v>0</v>
      </c>
      <c r="P110" s="139">
        <v>8318548.8499999996</v>
      </c>
      <c r="Q110" s="87"/>
    </row>
    <row r="111" spans="1:17" ht="51">
      <c r="A111" s="85">
        <v>66</v>
      </c>
      <c r="B111" s="85">
        <v>3</v>
      </c>
      <c r="C111" s="69" t="s">
        <v>46</v>
      </c>
      <c r="D111" s="86">
        <v>45798</v>
      </c>
      <c r="E111" s="85">
        <v>1854</v>
      </c>
      <c r="F111" s="85" t="s">
        <v>6652</v>
      </c>
      <c r="G111" s="87" t="s">
        <v>6653</v>
      </c>
      <c r="H111" s="87"/>
      <c r="I111" s="87"/>
      <c r="J111" s="87"/>
      <c r="K111" s="87"/>
      <c r="L111" s="353"/>
      <c r="M111" s="353"/>
      <c r="N111" s="138">
        <v>436312.15</v>
      </c>
      <c r="O111" s="138">
        <v>0</v>
      </c>
      <c r="P111" s="139">
        <v>436312.15</v>
      </c>
      <c r="Q111" s="87"/>
    </row>
    <row r="112" spans="1:17" ht="51">
      <c r="A112" s="85">
        <v>41</v>
      </c>
      <c r="B112" s="85">
        <v>4</v>
      </c>
      <c r="C112" s="69" t="s">
        <v>44</v>
      </c>
      <c r="D112" s="86">
        <v>45798</v>
      </c>
      <c r="E112" s="85">
        <v>1853</v>
      </c>
      <c r="F112" s="85" t="s">
        <v>6654</v>
      </c>
      <c r="G112" s="87" t="s">
        <v>6651</v>
      </c>
      <c r="H112" s="87"/>
      <c r="I112" s="87"/>
      <c r="J112" s="87"/>
      <c r="K112" s="87"/>
      <c r="L112" s="353"/>
      <c r="M112" s="353"/>
      <c r="N112" s="138">
        <v>0</v>
      </c>
      <c r="O112" s="138">
        <v>8318548.8499999996</v>
      </c>
      <c r="P112" s="139">
        <v>8318548.8499999996</v>
      </c>
      <c r="Q112" s="87"/>
    </row>
    <row r="113" spans="1:17" ht="51">
      <c r="A113" s="85">
        <v>41</v>
      </c>
      <c r="B113" s="85">
        <v>4</v>
      </c>
      <c r="C113" s="69" t="s">
        <v>44</v>
      </c>
      <c r="D113" s="86">
        <v>45798</v>
      </c>
      <c r="E113" s="85">
        <v>1854</v>
      </c>
      <c r="F113" s="85" t="s">
        <v>6654</v>
      </c>
      <c r="G113" s="87" t="s">
        <v>6653</v>
      </c>
      <c r="H113" s="87"/>
      <c r="I113" s="87"/>
      <c r="J113" s="87"/>
      <c r="K113" s="87"/>
      <c r="L113" s="353"/>
      <c r="M113" s="353"/>
      <c r="N113" s="138">
        <v>0</v>
      </c>
      <c r="O113" s="138">
        <v>436312.15</v>
      </c>
      <c r="P113" s="139">
        <v>436312.15</v>
      </c>
      <c r="Q113" s="87"/>
    </row>
    <row r="114" spans="1:17" ht="51">
      <c r="A114" s="85" t="s">
        <v>541</v>
      </c>
      <c r="B114" s="85">
        <v>2</v>
      </c>
      <c r="C114" s="69" t="s">
        <v>590</v>
      </c>
      <c r="D114" s="86">
        <v>45799</v>
      </c>
      <c r="E114" s="85">
        <v>1874</v>
      </c>
      <c r="F114" s="85" t="s">
        <v>1480</v>
      </c>
      <c r="G114" s="87" t="s">
        <v>6655</v>
      </c>
      <c r="H114" s="87"/>
      <c r="I114" s="87"/>
      <c r="J114" s="87"/>
      <c r="K114" s="87"/>
      <c r="L114" s="353"/>
      <c r="M114" s="353"/>
      <c r="N114" s="138">
        <v>611078.99</v>
      </c>
      <c r="O114" s="138">
        <v>0</v>
      </c>
      <c r="P114" s="139">
        <v>611078.99</v>
      </c>
      <c r="Q114" s="87"/>
    </row>
    <row r="115" spans="1:17" ht="51">
      <c r="A115" s="85" t="s">
        <v>541</v>
      </c>
      <c r="B115" s="85">
        <v>2</v>
      </c>
      <c r="C115" s="69" t="s">
        <v>590</v>
      </c>
      <c r="D115" s="86">
        <v>45799</v>
      </c>
      <c r="E115" s="85">
        <v>1875</v>
      </c>
      <c r="F115" s="85" t="s">
        <v>1480</v>
      </c>
      <c r="G115" s="87" t="s">
        <v>6656</v>
      </c>
      <c r="H115" s="87"/>
      <c r="I115" s="87"/>
      <c r="J115" s="87"/>
      <c r="K115" s="87"/>
      <c r="L115" s="353"/>
      <c r="M115" s="353"/>
      <c r="N115" s="138">
        <v>45404281.590000004</v>
      </c>
      <c r="O115" s="138">
        <v>0</v>
      </c>
      <c r="P115" s="139">
        <v>45404281.590000004</v>
      </c>
      <c r="Q115" s="87"/>
    </row>
    <row r="116" spans="1:17" ht="51">
      <c r="A116" s="85" t="s">
        <v>541</v>
      </c>
      <c r="B116" s="85">
        <v>2</v>
      </c>
      <c r="C116" s="69" t="s">
        <v>590</v>
      </c>
      <c r="D116" s="86">
        <v>45799</v>
      </c>
      <c r="E116" s="85">
        <v>1891</v>
      </c>
      <c r="F116" s="85" t="s">
        <v>1480</v>
      </c>
      <c r="G116" s="87" t="s">
        <v>6657</v>
      </c>
      <c r="H116" s="87"/>
      <c r="I116" s="87"/>
      <c r="J116" s="87"/>
      <c r="K116" s="87"/>
      <c r="L116" s="353"/>
      <c r="M116" s="353"/>
      <c r="N116" s="138">
        <v>8242941.1500000004</v>
      </c>
      <c r="O116" s="138">
        <v>0</v>
      </c>
      <c r="P116" s="139">
        <v>8242941.1500000004</v>
      </c>
      <c r="Q116" s="87"/>
    </row>
    <row r="117" spans="1:17" ht="51">
      <c r="A117" s="85">
        <v>81</v>
      </c>
      <c r="B117" s="85">
        <v>1</v>
      </c>
      <c r="C117" s="69" t="s">
        <v>49</v>
      </c>
      <c r="D117" s="86">
        <v>45799</v>
      </c>
      <c r="E117" s="85">
        <v>1892</v>
      </c>
      <c r="F117" s="85" t="s">
        <v>6658</v>
      </c>
      <c r="G117" s="87" t="s">
        <v>6659</v>
      </c>
      <c r="H117" s="87"/>
      <c r="I117" s="87"/>
      <c r="J117" s="87"/>
      <c r="K117" s="87"/>
      <c r="L117" s="353"/>
      <c r="M117" s="353"/>
      <c r="N117" s="138">
        <v>2353138</v>
      </c>
      <c r="O117" s="138">
        <v>0</v>
      </c>
      <c r="P117" s="139">
        <v>2353138</v>
      </c>
      <c r="Q117" s="87"/>
    </row>
    <row r="118" spans="1:17" ht="51">
      <c r="A118" s="85">
        <v>291</v>
      </c>
      <c r="B118" s="85">
        <v>1</v>
      </c>
      <c r="C118" s="69" t="s">
        <v>119</v>
      </c>
      <c r="D118" s="86">
        <v>45799</v>
      </c>
      <c r="E118" s="85">
        <v>1874</v>
      </c>
      <c r="F118" s="85" t="s">
        <v>2358</v>
      </c>
      <c r="G118" s="87" t="s">
        <v>6655</v>
      </c>
      <c r="H118" s="87"/>
      <c r="I118" s="87"/>
      <c r="J118" s="87"/>
      <c r="K118" s="87"/>
      <c r="L118" s="353"/>
      <c r="M118" s="353"/>
      <c r="N118" s="138">
        <v>0</v>
      </c>
      <c r="O118" s="138">
        <v>611078.99</v>
      </c>
      <c r="P118" s="139">
        <v>611078.99</v>
      </c>
      <c r="Q118" s="87"/>
    </row>
    <row r="119" spans="1:17" ht="51">
      <c r="A119" s="85">
        <v>291</v>
      </c>
      <c r="B119" s="85">
        <v>1</v>
      </c>
      <c r="C119" s="69" t="s">
        <v>119</v>
      </c>
      <c r="D119" s="86">
        <v>45799</v>
      </c>
      <c r="E119" s="85">
        <v>1875</v>
      </c>
      <c r="F119" s="85" t="s">
        <v>6660</v>
      </c>
      <c r="G119" s="87" t="s">
        <v>6656</v>
      </c>
      <c r="H119" s="87"/>
      <c r="I119" s="87"/>
      <c r="J119" s="87"/>
      <c r="K119" s="87"/>
      <c r="L119" s="353"/>
      <c r="M119" s="353"/>
      <c r="N119" s="138">
        <v>0</v>
      </c>
      <c r="O119" s="138">
        <v>45404281.590000004</v>
      </c>
      <c r="P119" s="139">
        <v>45404281.590000004</v>
      </c>
      <c r="Q119" s="87"/>
    </row>
    <row r="120" spans="1:17" ht="51">
      <c r="A120" s="85">
        <v>865</v>
      </c>
      <c r="B120" s="85">
        <v>1</v>
      </c>
      <c r="C120" s="69" t="s">
        <v>188</v>
      </c>
      <c r="D120" s="86">
        <v>45799</v>
      </c>
      <c r="E120" s="85">
        <v>1891</v>
      </c>
      <c r="F120" s="85" t="s">
        <v>2921</v>
      </c>
      <c r="G120" s="87" t="s">
        <v>6657</v>
      </c>
      <c r="H120" s="87"/>
      <c r="I120" s="87"/>
      <c r="J120" s="87"/>
      <c r="K120" s="87"/>
      <c r="L120" s="353"/>
      <c r="M120" s="353"/>
      <c r="N120" s="138">
        <v>0</v>
      </c>
      <c r="O120" s="138">
        <v>8242941.1500000004</v>
      </c>
      <c r="P120" s="139">
        <v>8242941.1500000004</v>
      </c>
      <c r="Q120" s="87"/>
    </row>
    <row r="121" spans="1:17" ht="51">
      <c r="A121" s="85">
        <v>383</v>
      </c>
      <c r="B121" s="85">
        <v>1</v>
      </c>
      <c r="C121" s="69" t="s">
        <v>1242</v>
      </c>
      <c r="D121" s="86">
        <v>45799</v>
      </c>
      <c r="E121" s="85">
        <v>1892</v>
      </c>
      <c r="F121" s="85" t="s">
        <v>6661</v>
      </c>
      <c r="G121" s="87" t="s">
        <v>6659</v>
      </c>
      <c r="H121" s="87"/>
      <c r="I121" s="87"/>
      <c r="J121" s="87"/>
      <c r="K121" s="87"/>
      <c r="L121" s="353"/>
      <c r="M121" s="353"/>
      <c r="N121" s="138">
        <v>0</v>
      </c>
      <c r="O121" s="138">
        <v>2353138</v>
      </c>
      <c r="P121" s="139">
        <v>2353138</v>
      </c>
      <c r="Q121" s="87"/>
    </row>
    <row r="122" spans="1:17" ht="51">
      <c r="A122" s="85" t="s">
        <v>541</v>
      </c>
      <c r="B122" s="85">
        <v>2</v>
      </c>
      <c r="C122" s="69" t="s">
        <v>590</v>
      </c>
      <c r="D122" s="86">
        <v>45799</v>
      </c>
      <c r="E122" s="85">
        <v>1895</v>
      </c>
      <c r="F122" s="85" t="s">
        <v>1480</v>
      </c>
      <c r="G122" s="87" t="s">
        <v>6662</v>
      </c>
      <c r="H122" s="87"/>
      <c r="I122" s="87"/>
      <c r="J122" s="87"/>
      <c r="K122" s="87"/>
      <c r="L122" s="353"/>
      <c r="M122" s="353"/>
      <c r="N122" s="138">
        <v>843719.98</v>
      </c>
      <c r="O122" s="138">
        <v>0</v>
      </c>
      <c r="P122" s="139">
        <v>843719.98</v>
      </c>
      <c r="Q122" s="87"/>
    </row>
    <row r="123" spans="1:17" ht="51">
      <c r="A123" s="85">
        <v>66</v>
      </c>
      <c r="B123" s="85">
        <v>4</v>
      </c>
      <c r="C123" s="69" t="s">
        <v>46</v>
      </c>
      <c r="D123" s="86">
        <v>45799</v>
      </c>
      <c r="E123" s="85">
        <v>1896</v>
      </c>
      <c r="F123" s="85" t="s">
        <v>4047</v>
      </c>
      <c r="G123" s="87" t="s">
        <v>6663</v>
      </c>
      <c r="H123" s="87"/>
      <c r="I123" s="87"/>
      <c r="J123" s="87"/>
      <c r="K123" s="87"/>
      <c r="L123" s="353"/>
      <c r="M123" s="353"/>
      <c r="N123" s="138">
        <v>147941.57</v>
      </c>
      <c r="O123" s="138">
        <v>0</v>
      </c>
      <c r="P123" s="139">
        <v>147941.57</v>
      </c>
      <c r="Q123" s="87"/>
    </row>
    <row r="124" spans="1:17" ht="51">
      <c r="A124" s="85">
        <v>66</v>
      </c>
      <c r="B124" s="85">
        <v>13</v>
      </c>
      <c r="C124" s="69" t="s">
        <v>46</v>
      </c>
      <c r="D124" s="86">
        <v>45799</v>
      </c>
      <c r="E124" s="85">
        <v>1897</v>
      </c>
      <c r="F124" s="85" t="s">
        <v>2928</v>
      </c>
      <c r="G124" s="87" t="s">
        <v>6664</v>
      </c>
      <c r="H124" s="87"/>
      <c r="I124" s="87"/>
      <c r="J124" s="87"/>
      <c r="K124" s="87"/>
      <c r="L124" s="353"/>
      <c r="M124" s="353"/>
      <c r="N124" s="138">
        <v>1787750</v>
      </c>
      <c r="O124" s="138">
        <v>0</v>
      </c>
      <c r="P124" s="139">
        <v>1787750</v>
      </c>
      <c r="Q124" s="87"/>
    </row>
    <row r="125" spans="1:17" ht="51">
      <c r="A125" s="85">
        <v>86</v>
      </c>
      <c r="B125" s="85">
        <v>1</v>
      </c>
      <c r="C125" s="69" t="s">
        <v>50</v>
      </c>
      <c r="D125" s="86">
        <v>45799</v>
      </c>
      <c r="E125" s="85">
        <v>1895</v>
      </c>
      <c r="F125" s="85" t="s">
        <v>6665</v>
      </c>
      <c r="G125" s="87" t="s">
        <v>6662</v>
      </c>
      <c r="H125" s="87"/>
      <c r="I125" s="87"/>
      <c r="J125" s="87"/>
      <c r="K125" s="87"/>
      <c r="L125" s="353"/>
      <c r="M125" s="353"/>
      <c r="N125" s="138">
        <v>0</v>
      </c>
      <c r="O125" s="138">
        <v>843719.98</v>
      </c>
      <c r="P125" s="139">
        <v>843719.98</v>
      </c>
      <c r="Q125" s="87"/>
    </row>
    <row r="126" spans="1:17" ht="51">
      <c r="A126" s="85">
        <v>81</v>
      </c>
      <c r="B126" s="85">
        <v>1</v>
      </c>
      <c r="C126" s="69" t="s">
        <v>49</v>
      </c>
      <c r="D126" s="86">
        <v>45799</v>
      </c>
      <c r="E126" s="85">
        <v>1896</v>
      </c>
      <c r="F126" s="85" t="s">
        <v>4049</v>
      </c>
      <c r="G126" s="87" t="s">
        <v>6663</v>
      </c>
      <c r="H126" s="87"/>
      <c r="I126" s="87"/>
      <c r="J126" s="87"/>
      <c r="K126" s="87"/>
      <c r="L126" s="353"/>
      <c r="M126" s="353"/>
      <c r="N126" s="138">
        <v>0</v>
      </c>
      <c r="O126" s="138">
        <v>147941.57</v>
      </c>
      <c r="P126" s="139">
        <v>147941.57</v>
      </c>
      <c r="Q126" s="87"/>
    </row>
    <row r="127" spans="1:17" ht="51">
      <c r="A127" s="85" t="s">
        <v>541</v>
      </c>
      <c r="B127" s="85">
        <v>2</v>
      </c>
      <c r="C127" s="69" t="s">
        <v>590</v>
      </c>
      <c r="D127" s="86">
        <v>45799</v>
      </c>
      <c r="E127" s="85">
        <v>1897</v>
      </c>
      <c r="F127" s="85" t="s">
        <v>1480</v>
      </c>
      <c r="G127" s="87" t="s">
        <v>6664</v>
      </c>
      <c r="H127" s="87"/>
      <c r="I127" s="87"/>
      <c r="J127" s="87"/>
      <c r="K127" s="87"/>
      <c r="L127" s="353"/>
      <c r="M127" s="353"/>
      <c r="N127" s="138">
        <v>0</v>
      </c>
      <c r="O127" s="138">
        <v>1787750</v>
      </c>
      <c r="P127" s="139">
        <v>1787750</v>
      </c>
      <c r="Q127" s="87"/>
    </row>
    <row r="128" spans="1:17" ht="51">
      <c r="A128" s="85" t="s">
        <v>541</v>
      </c>
      <c r="B128" s="85">
        <v>2</v>
      </c>
      <c r="C128" s="69" t="s">
        <v>590</v>
      </c>
      <c r="D128" s="86">
        <v>45800</v>
      </c>
      <c r="E128" s="85">
        <v>1937</v>
      </c>
      <c r="F128" s="85" t="s">
        <v>1480</v>
      </c>
      <c r="G128" s="87" t="s">
        <v>6666</v>
      </c>
      <c r="H128" s="87"/>
      <c r="I128" s="87"/>
      <c r="J128" s="87"/>
      <c r="K128" s="87"/>
      <c r="L128" s="353"/>
      <c r="M128" s="353"/>
      <c r="N128" s="138">
        <v>41159989.979999997</v>
      </c>
      <c r="O128" s="138">
        <v>0</v>
      </c>
      <c r="P128" s="139">
        <v>41159989.979999997</v>
      </c>
      <c r="Q128" s="87"/>
    </row>
    <row r="129" spans="1:18" ht="51">
      <c r="A129" s="85">
        <v>86</v>
      </c>
      <c r="B129" s="85">
        <v>1</v>
      </c>
      <c r="C129" s="69" t="s">
        <v>50</v>
      </c>
      <c r="D129" s="86">
        <v>45800</v>
      </c>
      <c r="E129" s="85">
        <v>1937</v>
      </c>
      <c r="F129" s="85" t="s">
        <v>6667</v>
      </c>
      <c r="G129" s="87" t="s">
        <v>6666</v>
      </c>
      <c r="H129" s="87"/>
      <c r="I129" s="87"/>
      <c r="J129" s="87"/>
      <c r="K129" s="87"/>
      <c r="L129" s="353"/>
      <c r="M129" s="353"/>
      <c r="N129" s="138">
        <v>0</v>
      </c>
      <c r="O129" s="138">
        <v>41159989.979999997</v>
      </c>
      <c r="P129" s="139">
        <v>41159989.979999997</v>
      </c>
      <c r="Q129" s="87"/>
    </row>
    <row r="130" spans="1:18" ht="51">
      <c r="A130" s="85" t="s">
        <v>541</v>
      </c>
      <c r="B130" s="85">
        <v>2</v>
      </c>
      <c r="C130" s="69" t="s">
        <v>590</v>
      </c>
      <c r="D130" s="86">
        <v>45804</v>
      </c>
      <c r="E130" s="85">
        <v>2114</v>
      </c>
      <c r="F130" s="85" t="s">
        <v>1480</v>
      </c>
      <c r="G130" s="87" t="s">
        <v>6668</v>
      </c>
      <c r="H130" s="87"/>
      <c r="I130" s="87"/>
      <c r="J130" s="87"/>
      <c r="K130" s="87"/>
      <c r="L130" s="353"/>
      <c r="M130" s="353"/>
      <c r="N130" s="138">
        <v>574259.86</v>
      </c>
      <c r="O130" s="138">
        <v>0</v>
      </c>
      <c r="P130" s="139">
        <v>574259.86</v>
      </c>
      <c r="Q130" s="87"/>
    </row>
    <row r="131" spans="1:18" ht="51">
      <c r="A131" s="85">
        <v>78</v>
      </c>
      <c r="B131" s="85">
        <v>2</v>
      </c>
      <c r="C131" s="69" t="s">
        <v>1368</v>
      </c>
      <c r="D131" s="86">
        <v>45804</v>
      </c>
      <c r="E131" s="85">
        <v>2114</v>
      </c>
      <c r="F131" s="85" t="s">
        <v>6669</v>
      </c>
      <c r="G131" s="87" t="s">
        <v>6668</v>
      </c>
      <c r="H131" s="87"/>
      <c r="I131" s="87"/>
      <c r="J131" s="87"/>
      <c r="K131" s="87"/>
      <c r="L131" s="353"/>
      <c r="M131" s="353"/>
      <c r="N131" s="138">
        <v>0</v>
      </c>
      <c r="O131" s="138">
        <v>574259.86</v>
      </c>
      <c r="P131" s="139">
        <v>574259.86</v>
      </c>
      <c r="Q131" s="87"/>
    </row>
    <row r="132" spans="1:18" ht="51">
      <c r="A132" s="85">
        <v>66</v>
      </c>
      <c r="B132" s="85">
        <v>3</v>
      </c>
      <c r="C132" s="69" t="s">
        <v>46</v>
      </c>
      <c r="D132" s="86">
        <v>45806</v>
      </c>
      <c r="E132" s="85">
        <v>2207</v>
      </c>
      <c r="F132" s="85" t="s">
        <v>6670</v>
      </c>
      <c r="G132" s="87" t="s">
        <v>6671</v>
      </c>
      <c r="H132" s="87"/>
      <c r="I132" s="87"/>
      <c r="J132" s="87"/>
      <c r="K132" s="87"/>
      <c r="L132" s="353"/>
      <c r="M132" s="353"/>
      <c r="N132" s="138">
        <v>1199920.69</v>
      </c>
      <c r="O132" s="138">
        <v>0</v>
      </c>
      <c r="P132" s="139">
        <v>1199920.69</v>
      </c>
      <c r="Q132" s="87"/>
    </row>
    <row r="133" spans="1:18" ht="51">
      <c r="A133" s="85">
        <v>86</v>
      </c>
      <c r="B133" s="85">
        <v>10</v>
      </c>
      <c r="C133" s="69" t="s">
        <v>50</v>
      </c>
      <c r="D133" s="86">
        <v>45806</v>
      </c>
      <c r="E133" s="85">
        <v>2207</v>
      </c>
      <c r="F133" s="85" t="s">
        <v>6672</v>
      </c>
      <c r="G133" s="87" t="s">
        <v>6671</v>
      </c>
      <c r="H133" s="87"/>
      <c r="I133" s="87"/>
      <c r="J133" s="87"/>
      <c r="K133" s="87"/>
      <c r="L133" s="353"/>
      <c r="M133" s="353"/>
      <c r="N133" s="138">
        <v>0</v>
      </c>
      <c r="O133" s="138">
        <v>1199920.69</v>
      </c>
      <c r="P133" s="139">
        <v>1199920.69</v>
      </c>
      <c r="Q133" s="87"/>
    </row>
    <row r="134" spans="1:18">
      <c r="A134" s="198"/>
      <c r="B134" s="198"/>
      <c r="C134" s="104"/>
      <c r="D134" s="199"/>
      <c r="E134" s="198"/>
      <c r="F134" s="198"/>
      <c r="G134" s="200"/>
      <c r="H134" s="200"/>
      <c r="I134" s="200"/>
      <c r="J134" s="200"/>
      <c r="K134" s="200"/>
      <c r="L134" s="365"/>
      <c r="M134" s="365"/>
      <c r="N134" s="201"/>
      <c r="O134" s="201"/>
      <c r="P134" s="202"/>
      <c r="Q134" s="200"/>
    </row>
    <row r="135" spans="1:18">
      <c r="G135" s="147" t="s">
        <v>554</v>
      </c>
      <c r="H135" s="147"/>
      <c r="I135" s="147"/>
      <c r="J135" s="147"/>
      <c r="K135" s="147"/>
      <c r="L135" s="147"/>
      <c r="M135" s="147"/>
      <c r="N135" s="113">
        <f>+SUBTOTAL(9,N8:N133)</f>
        <v>165471471.23000002</v>
      </c>
      <c r="O135" s="113">
        <f>+SUBTOTAL(9,O8:O133)</f>
        <v>567501719.85000002</v>
      </c>
      <c r="P135" s="113">
        <f>+SUBTOTAL(9,P8:P133)</f>
        <v>732973191.08000016</v>
      </c>
      <c r="Q135" s="113"/>
    </row>
    <row r="138" spans="1:18">
      <c r="A138" s="66"/>
      <c r="B138" s="66"/>
      <c r="C138" s="104"/>
      <c r="D138" s="66"/>
      <c r="G138" s="66"/>
      <c r="H138" s="66"/>
      <c r="I138" s="66"/>
      <c r="J138" s="66"/>
      <c r="K138" s="72"/>
      <c r="L138" s="72"/>
      <c r="M138" s="72"/>
      <c r="N138" s="66"/>
      <c r="O138" s="157"/>
      <c r="P138" s="157"/>
      <c r="Q138" s="66"/>
      <c r="R138" s="66"/>
    </row>
    <row r="139" spans="1:18">
      <c r="A139" s="66"/>
      <c r="B139" s="66"/>
      <c r="C139" s="104"/>
      <c r="D139" s="66"/>
      <c r="G139" s="66"/>
      <c r="H139" s="66"/>
      <c r="I139" s="66"/>
      <c r="J139" s="66"/>
      <c r="K139" s="72"/>
      <c r="L139" s="72"/>
      <c r="M139" s="72"/>
      <c r="N139" s="66"/>
      <c r="O139" s="157"/>
      <c r="P139" s="157"/>
      <c r="Q139" s="66"/>
      <c r="R139" s="66"/>
    </row>
    <row r="140" spans="1:18">
      <c r="A140" s="66"/>
      <c r="B140" s="66"/>
      <c r="C140" s="104"/>
      <c r="D140" s="66"/>
      <c r="G140" s="66"/>
      <c r="H140" s="66"/>
      <c r="I140" s="66"/>
      <c r="J140" s="66"/>
      <c r="K140" s="72"/>
      <c r="L140" s="72"/>
      <c r="M140" s="72"/>
      <c r="N140" s="66"/>
      <c r="O140" s="157"/>
      <c r="P140" s="157"/>
      <c r="Q140" s="66"/>
      <c r="R140" s="66"/>
    </row>
    <row r="141" spans="1:18">
      <c r="A141" s="66"/>
      <c r="B141" s="66"/>
      <c r="C141" s="104"/>
      <c r="D141" s="66"/>
      <c r="G141" s="66"/>
      <c r="H141" s="66"/>
      <c r="I141" s="66"/>
      <c r="J141" s="66"/>
      <c r="K141" s="72"/>
      <c r="L141" s="72"/>
      <c r="M141" s="72"/>
      <c r="N141" s="66"/>
      <c r="O141" s="157"/>
      <c r="P141" s="157"/>
      <c r="Q141" s="66"/>
      <c r="R141" s="66"/>
    </row>
    <row r="142" spans="1:18">
      <c r="A142" s="66"/>
      <c r="B142" s="66"/>
      <c r="C142" s="104"/>
      <c r="D142" s="66"/>
      <c r="G142" s="66"/>
      <c r="H142" s="66"/>
      <c r="I142" s="66"/>
      <c r="J142" s="66"/>
      <c r="K142" s="72"/>
      <c r="L142" s="72"/>
      <c r="M142" s="72"/>
      <c r="N142" s="66"/>
      <c r="O142" s="157"/>
      <c r="P142" s="157"/>
      <c r="Q142" s="66"/>
      <c r="R142" s="66"/>
    </row>
    <row r="143" spans="1:18">
      <c r="A143" s="66"/>
      <c r="B143" s="66"/>
      <c r="C143" s="104"/>
      <c r="D143" s="66"/>
      <c r="E143" s="64"/>
      <c r="G143" s="66"/>
      <c r="H143" s="66"/>
      <c r="I143" s="66"/>
      <c r="J143" s="66"/>
      <c r="K143" s="72"/>
      <c r="L143" s="72"/>
      <c r="M143" s="72"/>
      <c r="N143" s="66"/>
      <c r="O143" s="157"/>
      <c r="P143" s="157"/>
      <c r="Q143" s="66"/>
      <c r="R143" s="66"/>
    </row>
    <row r="144" spans="1:18">
      <c r="A144" s="66"/>
      <c r="B144" s="66"/>
      <c r="C144" s="104"/>
      <c r="D144" s="66"/>
      <c r="G144" s="66"/>
      <c r="H144" s="66"/>
      <c r="I144" s="66"/>
      <c r="J144" s="66"/>
      <c r="K144" s="72"/>
      <c r="L144" s="72"/>
      <c r="M144" s="72"/>
      <c r="N144" s="66"/>
      <c r="O144" s="157"/>
      <c r="P144" s="157"/>
      <c r="Q144" s="66"/>
      <c r="R144" s="66"/>
    </row>
    <row r="148" spans="1:1">
      <c r="A148" s="352" t="s">
        <v>1470</v>
      </c>
    </row>
    <row r="149" spans="1:1">
      <c r="A149" s="351" t="s">
        <v>1471</v>
      </c>
    </row>
    <row r="150" spans="1:1">
      <c r="A150" s="351" t="s">
        <v>1472</v>
      </c>
    </row>
    <row r="151" spans="1:1">
      <c r="A151" s="351"/>
    </row>
    <row r="152" spans="1:1">
      <c r="A152" s="351" t="s">
        <v>1473</v>
      </c>
    </row>
    <row r="153" spans="1:1">
      <c r="A153" s="351" t="s">
        <v>1474</v>
      </c>
    </row>
  </sheetData>
  <sheetProtection formatCells="0" formatColumns="0" formatRows="0" autoFilter="0"/>
  <protectedRanges>
    <protectedRange sqref="H8:M133 Q8:Q133" name="Rango1"/>
  </protectedRanges>
  <autoFilter ref="A7:P133" xr:uid="{00000000-0001-0000-0600-000000000000}"/>
  <mergeCells count="5">
    <mergeCell ref="A6:B6"/>
    <mergeCell ref="J6:K6"/>
    <mergeCell ref="H6:I6"/>
    <mergeCell ref="L6:M6"/>
    <mergeCell ref="N6:O6"/>
  </mergeCells>
  <pageMargins left="0.39370078740157483" right="0.43307086614173229" top="0.55118110236220474" bottom="0.31496062992125984" header="0.31496062992125984" footer="0.31496062992125984"/>
  <pageSetup scale="54"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4" tint="0.39997558519241921"/>
  </sheetPr>
  <dimension ref="A1:Q81"/>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ColWidth="11.42578125" defaultRowHeight="12.75"/>
  <cols>
    <col min="1" max="1" width="7.140625" style="64" customWidth="1"/>
    <col min="2" max="2" width="4.140625" style="64" bestFit="1" customWidth="1"/>
    <col min="3" max="3" width="30.7109375" style="64" customWidth="1"/>
    <col min="4" max="4" width="11.5703125" style="66" bestFit="1" customWidth="1"/>
    <col min="5" max="5" width="9.7109375" style="66" customWidth="1"/>
    <col min="6" max="6" width="11.7109375" style="66" customWidth="1"/>
    <col min="7" max="7" width="54.7109375" style="107" customWidth="1"/>
    <col min="8" max="11" width="10.5703125" style="64" customWidth="1"/>
    <col min="12" max="12" width="14.7109375" style="64" bestFit="1" customWidth="1"/>
    <col min="13" max="13" width="14.42578125" style="64" bestFit="1" customWidth="1"/>
    <col min="14" max="16" width="15.85546875" style="64" bestFit="1" customWidth="1"/>
    <col min="17" max="17" width="14.5703125" style="64" customWidth="1"/>
    <col min="18" max="16384" width="11.42578125" style="64"/>
  </cols>
  <sheetData>
    <row r="1" spans="1:17">
      <c r="A1" s="115" t="s">
        <v>665</v>
      </c>
      <c r="B1" s="115"/>
      <c r="C1" s="115"/>
      <c r="D1" s="132"/>
      <c r="E1" s="132"/>
      <c r="F1" s="132"/>
      <c r="G1" s="141"/>
      <c r="H1" s="115"/>
      <c r="I1" s="115"/>
      <c r="J1" s="115"/>
      <c r="K1" s="115"/>
      <c r="L1" s="115"/>
      <c r="M1" s="115"/>
      <c r="N1" s="115"/>
      <c r="O1" s="114"/>
      <c r="P1" s="114"/>
      <c r="Q1" s="115"/>
    </row>
    <row r="2" spans="1:17">
      <c r="A2" s="115" t="s">
        <v>664</v>
      </c>
      <c r="B2" s="115"/>
      <c r="C2" s="115"/>
      <c r="D2" s="132"/>
      <c r="E2" s="132"/>
      <c r="F2" s="132"/>
      <c r="G2" s="141"/>
      <c r="H2" s="115"/>
      <c r="I2" s="115"/>
      <c r="J2" s="115"/>
      <c r="K2" s="115"/>
      <c r="L2" s="115"/>
      <c r="M2" s="115"/>
      <c r="N2" s="115"/>
      <c r="O2" s="114"/>
      <c r="P2" s="114"/>
      <c r="Q2" s="115"/>
    </row>
    <row r="3" spans="1:17">
      <c r="A3" s="115" t="str">
        <f>+'CUT MN'!A3</f>
        <v>CORRESPONDIENTE AL PERIODO DE ENERO A MAYO DE 2025</v>
      </c>
      <c r="B3" s="115"/>
      <c r="C3" s="115"/>
      <c r="D3" s="132"/>
      <c r="E3" s="132"/>
      <c r="F3" s="132"/>
      <c r="G3" s="141"/>
      <c r="H3" s="115"/>
      <c r="I3" s="115"/>
      <c r="J3" s="115"/>
      <c r="K3" s="115"/>
      <c r="L3" s="115"/>
      <c r="M3" s="115"/>
      <c r="N3" s="115"/>
      <c r="O3" s="114"/>
      <c r="P3" s="114"/>
      <c r="Q3" s="115"/>
    </row>
    <row r="4" spans="1:17" ht="13.5" customHeight="1">
      <c r="A4" s="65" t="str">
        <f>+'CUT MN'!A4</f>
        <v>ACTUALIZADO AL : 5 de junio de 2025 Hrs. 14:05</v>
      </c>
      <c r="B4" s="185"/>
      <c r="C4" s="65"/>
      <c r="D4" s="133"/>
      <c r="E4" s="133"/>
      <c r="F4" s="133"/>
      <c r="G4" s="142"/>
      <c r="H4" s="65"/>
      <c r="I4" s="65"/>
      <c r="J4" s="65"/>
      <c r="K4" s="65"/>
      <c r="L4" s="65"/>
      <c r="M4" s="65"/>
      <c r="N4" s="65"/>
      <c r="O4" s="114"/>
      <c r="P4" s="114"/>
      <c r="Q4" s="65"/>
    </row>
    <row r="5" spans="1:17">
      <c r="A5" s="89"/>
      <c r="B5" s="89"/>
      <c r="C5" s="89"/>
      <c r="D5" s="80"/>
      <c r="E5" s="80"/>
      <c r="F5" s="80"/>
      <c r="G5" s="105"/>
      <c r="H5" s="82"/>
      <c r="I5" s="82"/>
      <c r="J5" s="82"/>
      <c r="K5" s="82"/>
      <c r="L5" s="82"/>
      <c r="M5" s="82"/>
      <c r="O5" s="114"/>
      <c r="P5" s="114"/>
      <c r="Q5" s="82"/>
    </row>
    <row r="6" spans="1:17">
      <c r="A6" s="465" t="s">
        <v>1463</v>
      </c>
      <c r="B6" s="466"/>
      <c r="C6" s="80"/>
      <c r="D6" s="81"/>
      <c r="E6" s="80"/>
      <c r="F6" s="80"/>
      <c r="G6" s="105"/>
      <c r="H6" s="465" t="s">
        <v>1465</v>
      </c>
      <c r="I6" s="466"/>
      <c r="J6" s="465" t="s">
        <v>1466</v>
      </c>
      <c r="K6" s="466"/>
      <c r="L6" s="463" t="s">
        <v>1467</v>
      </c>
      <c r="M6" s="464"/>
      <c r="N6" s="463" t="s">
        <v>1468</v>
      </c>
      <c r="O6" s="464"/>
      <c r="P6" s="114"/>
      <c r="Q6" s="117"/>
    </row>
    <row r="7" spans="1:17" ht="38.25">
      <c r="A7" s="266" t="s">
        <v>653</v>
      </c>
      <c r="B7" s="266" t="s">
        <v>654</v>
      </c>
      <c r="C7" s="158" t="s">
        <v>660</v>
      </c>
      <c r="D7" s="338" t="s">
        <v>1462</v>
      </c>
      <c r="E7" s="83" t="s">
        <v>552</v>
      </c>
      <c r="F7" s="83" t="s">
        <v>1464</v>
      </c>
      <c r="G7" s="83" t="s">
        <v>36</v>
      </c>
      <c r="H7" s="266" t="s">
        <v>655</v>
      </c>
      <c r="I7" s="266" t="s">
        <v>658</v>
      </c>
      <c r="J7" s="266" t="s">
        <v>656</v>
      </c>
      <c r="K7" s="266" t="s">
        <v>657</v>
      </c>
      <c r="L7" s="265" t="s">
        <v>1301</v>
      </c>
      <c r="M7" s="264" t="s">
        <v>1302</v>
      </c>
      <c r="N7" s="264" t="s">
        <v>1287</v>
      </c>
      <c r="O7" s="264" t="s">
        <v>1288</v>
      </c>
      <c r="P7" s="84" t="s">
        <v>659</v>
      </c>
      <c r="Q7" s="116" t="s">
        <v>1469</v>
      </c>
    </row>
    <row r="8" spans="1:17" ht="51">
      <c r="A8" s="68">
        <v>291</v>
      </c>
      <c r="B8" s="68">
        <v>3</v>
      </c>
      <c r="C8" s="69" t="s">
        <v>119</v>
      </c>
      <c r="D8" s="108">
        <v>45677</v>
      </c>
      <c r="E8" s="68">
        <v>120</v>
      </c>
      <c r="F8" s="68" t="s">
        <v>1959</v>
      </c>
      <c r="G8" s="106" t="s">
        <v>1960</v>
      </c>
      <c r="H8" s="68"/>
      <c r="I8" s="68"/>
      <c r="J8" s="68"/>
      <c r="K8" s="68"/>
      <c r="L8" s="134">
        <v>600000</v>
      </c>
      <c r="M8" s="134">
        <v>0</v>
      </c>
      <c r="N8" s="134">
        <v>4116000</v>
      </c>
      <c r="O8" s="134">
        <v>0</v>
      </c>
      <c r="P8" s="140">
        <v>4116000</v>
      </c>
      <c r="Q8" s="68"/>
    </row>
    <row r="9" spans="1:17" ht="51">
      <c r="A9" s="68">
        <v>291</v>
      </c>
      <c r="B9" s="68">
        <v>3</v>
      </c>
      <c r="C9" s="69" t="s">
        <v>119</v>
      </c>
      <c r="D9" s="108">
        <v>45677</v>
      </c>
      <c r="E9" s="68">
        <v>121</v>
      </c>
      <c r="F9" s="68" t="s">
        <v>1961</v>
      </c>
      <c r="G9" s="106" t="s">
        <v>1962</v>
      </c>
      <c r="H9" s="68"/>
      <c r="I9" s="68"/>
      <c r="J9" s="68"/>
      <c r="K9" s="68"/>
      <c r="L9" s="134">
        <v>1500000</v>
      </c>
      <c r="M9" s="134">
        <v>0</v>
      </c>
      <c r="N9" s="134">
        <v>10290000</v>
      </c>
      <c r="O9" s="134">
        <v>0</v>
      </c>
      <c r="P9" s="140">
        <v>10290000</v>
      </c>
      <c r="Q9" s="68"/>
    </row>
    <row r="10" spans="1:17" ht="51">
      <c r="A10" s="68">
        <v>291</v>
      </c>
      <c r="B10" s="68">
        <v>3</v>
      </c>
      <c r="C10" s="69" t="s">
        <v>119</v>
      </c>
      <c r="D10" s="108">
        <v>45677</v>
      </c>
      <c r="E10" s="68">
        <v>122</v>
      </c>
      <c r="F10" s="68" t="s">
        <v>1952</v>
      </c>
      <c r="G10" s="106" t="s">
        <v>1963</v>
      </c>
      <c r="H10" s="68"/>
      <c r="I10" s="68"/>
      <c r="J10" s="68"/>
      <c r="K10" s="68"/>
      <c r="L10" s="134">
        <v>3000000</v>
      </c>
      <c r="M10" s="134">
        <v>0</v>
      </c>
      <c r="N10" s="134">
        <v>20580000</v>
      </c>
      <c r="O10" s="134">
        <v>0</v>
      </c>
      <c r="P10" s="140">
        <v>20580000</v>
      </c>
      <c r="Q10" s="68"/>
    </row>
    <row r="11" spans="1:17" ht="51">
      <c r="A11" s="68">
        <v>291</v>
      </c>
      <c r="B11" s="68">
        <v>1</v>
      </c>
      <c r="C11" s="69" t="s">
        <v>119</v>
      </c>
      <c r="D11" s="108">
        <v>45693</v>
      </c>
      <c r="E11" s="68">
        <v>303</v>
      </c>
      <c r="F11" s="68" t="s">
        <v>2389</v>
      </c>
      <c r="G11" s="106" t="s">
        <v>2390</v>
      </c>
      <c r="H11" s="68"/>
      <c r="I11" s="68"/>
      <c r="J11" s="68"/>
      <c r="K11" s="68"/>
      <c r="L11" s="134">
        <v>3199434.92</v>
      </c>
      <c r="M11" s="134">
        <v>0</v>
      </c>
      <c r="N11" s="134">
        <v>21948123.551199999</v>
      </c>
      <c r="O11" s="134">
        <v>0</v>
      </c>
      <c r="P11" s="140">
        <v>21948123.551199999</v>
      </c>
      <c r="Q11" s="68"/>
    </row>
    <row r="12" spans="1:17" ht="51">
      <c r="A12" s="68">
        <v>291</v>
      </c>
      <c r="B12" s="68">
        <v>1</v>
      </c>
      <c r="C12" s="69" t="s">
        <v>119</v>
      </c>
      <c r="D12" s="108">
        <v>45693</v>
      </c>
      <c r="E12" s="68">
        <v>305</v>
      </c>
      <c r="F12" s="68" t="s">
        <v>2358</v>
      </c>
      <c r="G12" s="106" t="s">
        <v>2391</v>
      </c>
      <c r="H12" s="68"/>
      <c r="I12" s="68"/>
      <c r="J12" s="68"/>
      <c r="K12" s="68"/>
      <c r="L12" s="134">
        <v>1500000</v>
      </c>
      <c r="M12" s="134">
        <v>0</v>
      </c>
      <c r="N12" s="134">
        <v>10290000</v>
      </c>
      <c r="O12" s="134">
        <v>0</v>
      </c>
      <c r="P12" s="140">
        <v>10290000</v>
      </c>
      <c r="Q12" s="68"/>
    </row>
    <row r="13" spans="1:17" ht="51">
      <c r="A13" s="68">
        <v>291</v>
      </c>
      <c r="B13" s="68">
        <v>1</v>
      </c>
      <c r="C13" s="69" t="s">
        <v>119</v>
      </c>
      <c r="D13" s="108">
        <v>45693</v>
      </c>
      <c r="E13" s="68">
        <v>307</v>
      </c>
      <c r="F13" s="68" t="s">
        <v>2392</v>
      </c>
      <c r="G13" s="106" t="s">
        <v>2393</v>
      </c>
      <c r="H13" s="68"/>
      <c r="I13" s="68"/>
      <c r="J13" s="68"/>
      <c r="K13" s="68"/>
      <c r="L13" s="134">
        <v>263005</v>
      </c>
      <c r="M13" s="134">
        <v>0</v>
      </c>
      <c r="N13" s="134">
        <v>1804214.3</v>
      </c>
      <c r="O13" s="134">
        <v>0</v>
      </c>
      <c r="P13" s="140">
        <v>1804214.3</v>
      </c>
      <c r="Q13" s="68"/>
    </row>
    <row r="14" spans="1:17" ht="51">
      <c r="A14" s="68">
        <v>291</v>
      </c>
      <c r="B14" s="68">
        <v>8</v>
      </c>
      <c r="C14" s="69" t="s">
        <v>119</v>
      </c>
      <c r="D14" s="108">
        <v>45693</v>
      </c>
      <c r="E14" s="68">
        <v>308</v>
      </c>
      <c r="F14" s="68" t="s">
        <v>2356</v>
      </c>
      <c r="G14" s="106" t="s">
        <v>2394</v>
      </c>
      <c r="H14" s="68"/>
      <c r="I14" s="68"/>
      <c r="J14" s="68"/>
      <c r="K14" s="68"/>
      <c r="L14" s="134">
        <v>1200000</v>
      </c>
      <c r="M14" s="134">
        <v>0</v>
      </c>
      <c r="N14" s="134">
        <v>8232000</v>
      </c>
      <c r="O14" s="134">
        <v>0</v>
      </c>
      <c r="P14" s="140">
        <v>8232000</v>
      </c>
      <c r="Q14" s="68"/>
    </row>
    <row r="15" spans="1:17" ht="51">
      <c r="A15" s="68">
        <v>291</v>
      </c>
      <c r="B15" s="68">
        <v>3</v>
      </c>
      <c r="C15" s="69" t="s">
        <v>119</v>
      </c>
      <c r="D15" s="108">
        <v>45693</v>
      </c>
      <c r="E15" s="68">
        <v>314</v>
      </c>
      <c r="F15" s="68" t="s">
        <v>1954</v>
      </c>
      <c r="G15" s="106" t="s">
        <v>2395</v>
      </c>
      <c r="H15" s="68"/>
      <c r="I15" s="68"/>
      <c r="J15" s="68"/>
      <c r="K15" s="68"/>
      <c r="L15" s="134">
        <v>10000000</v>
      </c>
      <c r="M15" s="134">
        <v>0</v>
      </c>
      <c r="N15" s="134">
        <v>68600000</v>
      </c>
      <c r="O15" s="134">
        <v>0</v>
      </c>
      <c r="P15" s="140">
        <v>68600000</v>
      </c>
      <c r="Q15" s="68"/>
    </row>
    <row r="16" spans="1:17" ht="51">
      <c r="A16" s="68">
        <v>291</v>
      </c>
      <c r="B16" s="68">
        <v>1</v>
      </c>
      <c r="C16" s="69" t="s">
        <v>119</v>
      </c>
      <c r="D16" s="108">
        <v>45693</v>
      </c>
      <c r="E16" s="68">
        <v>315</v>
      </c>
      <c r="F16" s="68" t="s">
        <v>2396</v>
      </c>
      <c r="G16" s="106" t="s">
        <v>2397</v>
      </c>
      <c r="H16" s="68"/>
      <c r="I16" s="68"/>
      <c r="J16" s="68"/>
      <c r="K16" s="68"/>
      <c r="L16" s="134">
        <v>3000000</v>
      </c>
      <c r="M16" s="134">
        <v>0</v>
      </c>
      <c r="N16" s="134">
        <v>20580000</v>
      </c>
      <c r="O16" s="134">
        <v>0</v>
      </c>
      <c r="P16" s="140">
        <v>20580000</v>
      </c>
      <c r="Q16" s="68"/>
    </row>
    <row r="17" spans="1:17" ht="51">
      <c r="A17" s="68">
        <v>291</v>
      </c>
      <c r="B17" s="68">
        <v>8</v>
      </c>
      <c r="C17" s="69" t="s">
        <v>119</v>
      </c>
      <c r="D17" s="108">
        <v>45694</v>
      </c>
      <c r="E17" s="68">
        <v>329</v>
      </c>
      <c r="F17" s="68" t="s">
        <v>2356</v>
      </c>
      <c r="G17" s="106" t="s">
        <v>2398</v>
      </c>
      <c r="H17" s="68"/>
      <c r="I17" s="68"/>
      <c r="J17" s="68"/>
      <c r="K17" s="68"/>
      <c r="L17" s="134">
        <v>1000000</v>
      </c>
      <c r="M17" s="134">
        <v>0</v>
      </c>
      <c r="N17" s="134">
        <v>6860000</v>
      </c>
      <c r="O17" s="134">
        <v>0</v>
      </c>
      <c r="P17" s="140">
        <v>6860000</v>
      </c>
      <c r="Q17" s="68"/>
    </row>
    <row r="18" spans="1:17" ht="51">
      <c r="A18" s="68">
        <v>291</v>
      </c>
      <c r="B18" s="68">
        <v>1</v>
      </c>
      <c r="C18" s="69" t="s">
        <v>119</v>
      </c>
      <c r="D18" s="108">
        <v>45694</v>
      </c>
      <c r="E18" s="68">
        <v>331</v>
      </c>
      <c r="F18" s="68" t="s">
        <v>2399</v>
      </c>
      <c r="G18" s="106" t="s">
        <v>2400</v>
      </c>
      <c r="H18" s="68"/>
      <c r="I18" s="68"/>
      <c r="J18" s="68"/>
      <c r="K18" s="68"/>
      <c r="L18" s="134">
        <v>1437621.63</v>
      </c>
      <c r="M18" s="134">
        <v>0</v>
      </c>
      <c r="N18" s="134">
        <v>9862084.3817999996</v>
      </c>
      <c r="O18" s="134">
        <v>0</v>
      </c>
      <c r="P18" s="140">
        <v>9862084.3817999996</v>
      </c>
      <c r="Q18" s="68"/>
    </row>
    <row r="19" spans="1:17" ht="51">
      <c r="A19" s="68">
        <v>291</v>
      </c>
      <c r="B19" s="68">
        <v>1</v>
      </c>
      <c r="C19" s="69" t="s">
        <v>119</v>
      </c>
      <c r="D19" s="108">
        <v>45695</v>
      </c>
      <c r="E19" s="68">
        <v>343</v>
      </c>
      <c r="F19" s="68" t="s">
        <v>2392</v>
      </c>
      <c r="G19" s="106" t="s">
        <v>2401</v>
      </c>
      <c r="H19" s="68"/>
      <c r="I19" s="68"/>
      <c r="J19" s="68"/>
      <c r="K19" s="68"/>
      <c r="L19" s="134">
        <v>472162.97</v>
      </c>
      <c r="M19" s="134">
        <v>0</v>
      </c>
      <c r="N19" s="134">
        <v>3239037.9742000001</v>
      </c>
      <c r="O19" s="134">
        <v>0</v>
      </c>
      <c r="P19" s="140">
        <v>3239037.9742000001</v>
      </c>
      <c r="Q19" s="68"/>
    </row>
    <row r="20" spans="1:17" ht="51">
      <c r="A20" s="68">
        <v>291</v>
      </c>
      <c r="B20" s="68">
        <v>1</v>
      </c>
      <c r="C20" s="69" t="s">
        <v>119</v>
      </c>
      <c r="D20" s="108">
        <v>45702</v>
      </c>
      <c r="E20" s="68">
        <v>403</v>
      </c>
      <c r="F20" s="68" t="s">
        <v>2396</v>
      </c>
      <c r="G20" s="106" t="s">
        <v>2402</v>
      </c>
      <c r="H20" s="68"/>
      <c r="I20" s="68"/>
      <c r="J20" s="68"/>
      <c r="K20" s="68"/>
      <c r="L20" s="134">
        <v>3000000</v>
      </c>
      <c r="M20" s="134">
        <v>0</v>
      </c>
      <c r="N20" s="134">
        <v>20580000</v>
      </c>
      <c r="O20" s="134">
        <v>0</v>
      </c>
      <c r="P20" s="140">
        <v>20580000</v>
      </c>
      <c r="Q20" s="68"/>
    </row>
    <row r="21" spans="1:17" ht="51">
      <c r="A21" s="68">
        <v>46</v>
      </c>
      <c r="B21" s="68">
        <v>5</v>
      </c>
      <c r="C21" s="69" t="s">
        <v>1367</v>
      </c>
      <c r="D21" s="108">
        <v>45706</v>
      </c>
      <c r="E21" s="68">
        <v>421</v>
      </c>
      <c r="F21" s="68" t="s">
        <v>2375</v>
      </c>
      <c r="G21" s="106" t="s">
        <v>2403</v>
      </c>
      <c r="H21" s="68"/>
      <c r="I21" s="68"/>
      <c r="J21" s="68"/>
      <c r="K21" s="68"/>
      <c r="L21" s="134">
        <v>81128.42</v>
      </c>
      <c r="M21" s="134">
        <v>0</v>
      </c>
      <c r="N21" s="134">
        <v>556540.96120000002</v>
      </c>
      <c r="O21" s="134">
        <v>0</v>
      </c>
      <c r="P21" s="140">
        <v>556540.96120000002</v>
      </c>
      <c r="Q21" s="68"/>
    </row>
    <row r="22" spans="1:17" ht="51">
      <c r="A22" s="68">
        <v>86</v>
      </c>
      <c r="B22" s="68">
        <v>4</v>
      </c>
      <c r="C22" s="69" t="s">
        <v>50</v>
      </c>
      <c r="D22" s="108">
        <v>45715</v>
      </c>
      <c r="E22" s="68">
        <v>542</v>
      </c>
      <c r="F22" s="68" t="s">
        <v>2404</v>
      </c>
      <c r="G22" s="106" t="s">
        <v>2405</v>
      </c>
      <c r="H22" s="68"/>
      <c r="I22" s="68"/>
      <c r="J22" s="68"/>
      <c r="K22" s="68"/>
      <c r="L22" s="134">
        <v>220792.25</v>
      </c>
      <c r="M22" s="134">
        <v>0</v>
      </c>
      <c r="N22" s="134">
        <v>1514634.835</v>
      </c>
      <c r="O22" s="134">
        <v>0</v>
      </c>
      <c r="P22" s="140">
        <v>1514634.835</v>
      </c>
      <c r="Q22" s="68"/>
    </row>
    <row r="23" spans="1:17" ht="51">
      <c r="A23" s="68">
        <v>291</v>
      </c>
      <c r="B23" s="68">
        <v>8</v>
      </c>
      <c r="C23" s="69" t="s">
        <v>119</v>
      </c>
      <c r="D23" s="108">
        <v>45716</v>
      </c>
      <c r="E23" s="68">
        <v>550</v>
      </c>
      <c r="F23" s="68" t="s">
        <v>2356</v>
      </c>
      <c r="G23" s="106" t="s">
        <v>2406</v>
      </c>
      <c r="H23" s="68"/>
      <c r="I23" s="68"/>
      <c r="J23" s="68"/>
      <c r="K23" s="68"/>
      <c r="L23" s="134">
        <v>1700000</v>
      </c>
      <c r="M23" s="134">
        <v>0</v>
      </c>
      <c r="N23" s="134">
        <v>11662000</v>
      </c>
      <c r="O23" s="134">
        <v>0</v>
      </c>
      <c r="P23" s="140">
        <v>11662000</v>
      </c>
      <c r="Q23" s="68"/>
    </row>
    <row r="24" spans="1:17" ht="51">
      <c r="A24" s="68">
        <v>291</v>
      </c>
      <c r="B24" s="68">
        <v>1</v>
      </c>
      <c r="C24" s="69" t="s">
        <v>119</v>
      </c>
      <c r="D24" s="108">
        <v>45716</v>
      </c>
      <c r="E24" s="68">
        <v>552</v>
      </c>
      <c r="F24" s="68" t="s">
        <v>2392</v>
      </c>
      <c r="G24" s="106" t="s">
        <v>2407</v>
      </c>
      <c r="H24" s="68"/>
      <c r="I24" s="68"/>
      <c r="J24" s="68"/>
      <c r="K24" s="68"/>
      <c r="L24" s="134">
        <v>1265525.43</v>
      </c>
      <c r="M24" s="134">
        <v>0</v>
      </c>
      <c r="N24" s="134">
        <v>8681504.4497999996</v>
      </c>
      <c r="O24" s="134">
        <v>0</v>
      </c>
      <c r="P24" s="140">
        <v>8681504.4497999996</v>
      </c>
      <c r="Q24" s="68"/>
    </row>
    <row r="25" spans="1:17" ht="63.75">
      <c r="A25" s="68">
        <v>291</v>
      </c>
      <c r="B25" s="68">
        <v>1</v>
      </c>
      <c r="C25" s="69" t="s">
        <v>119</v>
      </c>
      <c r="D25" s="108">
        <v>45722</v>
      </c>
      <c r="E25" s="68">
        <v>572</v>
      </c>
      <c r="F25" s="68" t="s">
        <v>2396</v>
      </c>
      <c r="G25" s="106" t="s">
        <v>2940</v>
      </c>
      <c r="H25" s="68"/>
      <c r="I25" s="68"/>
      <c r="J25" s="68"/>
      <c r="K25" s="68"/>
      <c r="L25" s="134">
        <v>2000000</v>
      </c>
      <c r="M25" s="134">
        <v>0</v>
      </c>
      <c r="N25" s="134">
        <v>13720000</v>
      </c>
      <c r="O25" s="134">
        <v>0</v>
      </c>
      <c r="P25" s="140">
        <v>13720000</v>
      </c>
      <c r="Q25" s="68"/>
    </row>
    <row r="26" spans="1:17" ht="63.75">
      <c r="A26" s="68">
        <v>291</v>
      </c>
      <c r="B26" s="68">
        <v>1</v>
      </c>
      <c r="C26" s="69" t="s">
        <v>119</v>
      </c>
      <c r="D26" s="108">
        <v>45722</v>
      </c>
      <c r="E26" s="68">
        <v>574</v>
      </c>
      <c r="F26" s="68" t="s">
        <v>2389</v>
      </c>
      <c r="G26" s="106" t="s">
        <v>2941</v>
      </c>
      <c r="H26" s="68"/>
      <c r="I26" s="68"/>
      <c r="J26" s="68"/>
      <c r="K26" s="68"/>
      <c r="L26" s="134">
        <v>1443910.54</v>
      </c>
      <c r="M26" s="134">
        <v>0</v>
      </c>
      <c r="N26" s="134">
        <v>9905226.3044000007</v>
      </c>
      <c r="O26" s="134">
        <v>0</v>
      </c>
      <c r="P26" s="140">
        <v>9905226.3044000007</v>
      </c>
      <c r="Q26" s="68"/>
    </row>
    <row r="27" spans="1:17" ht="51">
      <c r="A27" s="68">
        <v>253</v>
      </c>
      <c r="B27" s="68">
        <v>1</v>
      </c>
      <c r="C27" s="69" t="s">
        <v>104</v>
      </c>
      <c r="D27" s="108">
        <v>45729</v>
      </c>
      <c r="E27" s="68">
        <v>663</v>
      </c>
      <c r="F27" s="68" t="s">
        <v>2942</v>
      </c>
      <c r="G27" s="106" t="s">
        <v>2943</v>
      </c>
      <c r="H27" s="68"/>
      <c r="I27" s="68"/>
      <c r="J27" s="68"/>
      <c r="K27" s="68"/>
      <c r="L27" s="134">
        <v>2000000</v>
      </c>
      <c r="M27" s="134">
        <v>0</v>
      </c>
      <c r="N27" s="134">
        <v>13720000</v>
      </c>
      <c r="O27" s="134">
        <v>0</v>
      </c>
      <c r="P27" s="140">
        <v>13720000</v>
      </c>
      <c r="Q27" s="68"/>
    </row>
    <row r="28" spans="1:17" ht="51">
      <c r="A28" s="68">
        <v>253</v>
      </c>
      <c r="B28" s="68">
        <v>1</v>
      </c>
      <c r="C28" s="69" t="s">
        <v>104</v>
      </c>
      <c r="D28" s="108">
        <v>45729</v>
      </c>
      <c r="E28" s="68">
        <v>664</v>
      </c>
      <c r="F28" s="68" t="s">
        <v>2942</v>
      </c>
      <c r="G28" s="106" t="s">
        <v>2943</v>
      </c>
      <c r="H28" s="68"/>
      <c r="I28" s="68"/>
      <c r="J28" s="68"/>
      <c r="K28" s="68"/>
      <c r="L28" s="134">
        <v>194531</v>
      </c>
      <c r="M28" s="134">
        <v>0</v>
      </c>
      <c r="N28" s="134">
        <v>1334482.6600000001</v>
      </c>
      <c r="O28" s="134">
        <v>0</v>
      </c>
      <c r="P28" s="140">
        <v>1334482.6600000001</v>
      </c>
      <c r="Q28" s="68"/>
    </row>
    <row r="29" spans="1:17" ht="51">
      <c r="A29" s="68">
        <v>291</v>
      </c>
      <c r="B29" s="68">
        <v>1</v>
      </c>
      <c r="C29" s="69" t="s">
        <v>119</v>
      </c>
      <c r="D29" s="108">
        <v>45733</v>
      </c>
      <c r="E29" s="68">
        <v>718</v>
      </c>
      <c r="F29" s="68" t="s">
        <v>2399</v>
      </c>
      <c r="G29" s="106" t="s">
        <v>2944</v>
      </c>
      <c r="H29" s="68"/>
      <c r="I29" s="68"/>
      <c r="J29" s="68"/>
      <c r="K29" s="68"/>
      <c r="L29" s="134">
        <v>75136.36</v>
      </c>
      <c r="M29" s="134">
        <v>0</v>
      </c>
      <c r="N29" s="134">
        <v>515435.42960000003</v>
      </c>
      <c r="O29" s="134">
        <v>0</v>
      </c>
      <c r="P29" s="140">
        <v>515435.42960000003</v>
      </c>
      <c r="Q29" s="68"/>
    </row>
    <row r="30" spans="1:17" ht="51">
      <c r="A30" s="68">
        <v>291</v>
      </c>
      <c r="B30" s="68">
        <v>1</v>
      </c>
      <c r="C30" s="69" t="s">
        <v>119</v>
      </c>
      <c r="D30" s="108">
        <v>45733</v>
      </c>
      <c r="E30" s="68">
        <v>720</v>
      </c>
      <c r="F30" s="68" t="s">
        <v>2389</v>
      </c>
      <c r="G30" s="106" t="s">
        <v>2945</v>
      </c>
      <c r="H30" s="68"/>
      <c r="I30" s="68"/>
      <c r="J30" s="68"/>
      <c r="K30" s="68"/>
      <c r="L30" s="134">
        <v>8000000</v>
      </c>
      <c r="M30" s="134">
        <v>0</v>
      </c>
      <c r="N30" s="134">
        <v>54880000</v>
      </c>
      <c r="O30" s="134">
        <v>0</v>
      </c>
      <c r="P30" s="140">
        <v>54880000</v>
      </c>
      <c r="Q30" s="68"/>
    </row>
    <row r="31" spans="1:17" ht="51">
      <c r="A31" s="68">
        <v>291</v>
      </c>
      <c r="B31" s="68">
        <v>1</v>
      </c>
      <c r="C31" s="69" t="s">
        <v>119</v>
      </c>
      <c r="D31" s="108">
        <v>45733</v>
      </c>
      <c r="E31" s="68">
        <v>722</v>
      </c>
      <c r="F31" s="68" t="s">
        <v>2946</v>
      </c>
      <c r="G31" s="106" t="s">
        <v>2947</v>
      </c>
      <c r="H31" s="68"/>
      <c r="I31" s="68"/>
      <c r="J31" s="68"/>
      <c r="K31" s="68"/>
      <c r="L31" s="134">
        <v>400000</v>
      </c>
      <c r="M31" s="134">
        <v>0</v>
      </c>
      <c r="N31" s="134">
        <v>2744000</v>
      </c>
      <c r="O31" s="134">
        <v>0</v>
      </c>
      <c r="P31" s="140">
        <v>2744000</v>
      </c>
      <c r="Q31" s="68"/>
    </row>
    <row r="32" spans="1:17" ht="51">
      <c r="A32" s="68">
        <v>291</v>
      </c>
      <c r="B32" s="68">
        <v>5</v>
      </c>
      <c r="C32" s="69" t="s">
        <v>119</v>
      </c>
      <c r="D32" s="108">
        <v>45733</v>
      </c>
      <c r="E32" s="68">
        <v>724</v>
      </c>
      <c r="F32" s="68" t="s">
        <v>2948</v>
      </c>
      <c r="G32" s="106" t="s">
        <v>2949</v>
      </c>
      <c r="H32" s="68"/>
      <c r="I32" s="68"/>
      <c r="J32" s="68"/>
      <c r="K32" s="68"/>
      <c r="L32" s="134">
        <v>5000000</v>
      </c>
      <c r="M32" s="134">
        <v>0</v>
      </c>
      <c r="N32" s="134">
        <v>34300000</v>
      </c>
      <c r="O32" s="134">
        <v>0</v>
      </c>
      <c r="P32" s="140">
        <v>34300000</v>
      </c>
      <c r="Q32" s="68"/>
    </row>
    <row r="33" spans="1:17" ht="51">
      <c r="A33" s="68">
        <v>291</v>
      </c>
      <c r="B33" s="68">
        <v>1</v>
      </c>
      <c r="C33" s="69" t="s">
        <v>119</v>
      </c>
      <c r="D33" s="108">
        <v>45751</v>
      </c>
      <c r="E33" s="68">
        <v>1056</v>
      </c>
      <c r="F33" s="68" t="s">
        <v>2392</v>
      </c>
      <c r="G33" s="106" t="s">
        <v>4068</v>
      </c>
      <c r="H33" s="68"/>
      <c r="I33" s="68"/>
      <c r="J33" s="68"/>
      <c r="K33" s="68"/>
      <c r="L33" s="134">
        <v>189617.73</v>
      </c>
      <c r="M33" s="134">
        <v>0</v>
      </c>
      <c r="N33" s="134">
        <v>1300777.6278000001</v>
      </c>
      <c r="O33" s="134">
        <v>0</v>
      </c>
      <c r="P33" s="140">
        <v>1300777.6278000001</v>
      </c>
      <c r="Q33" s="68"/>
    </row>
    <row r="34" spans="1:17" ht="51">
      <c r="A34" s="68">
        <v>291</v>
      </c>
      <c r="B34" s="68">
        <v>8</v>
      </c>
      <c r="C34" s="69" t="s">
        <v>119</v>
      </c>
      <c r="D34" s="108">
        <v>45751</v>
      </c>
      <c r="E34" s="68">
        <v>1058</v>
      </c>
      <c r="F34" s="68" t="s">
        <v>2356</v>
      </c>
      <c r="G34" s="106" t="s">
        <v>4069</v>
      </c>
      <c r="H34" s="68"/>
      <c r="I34" s="68"/>
      <c r="J34" s="68"/>
      <c r="K34" s="68"/>
      <c r="L34" s="134">
        <v>450000</v>
      </c>
      <c r="M34" s="134">
        <v>0</v>
      </c>
      <c r="N34" s="134">
        <v>3087000</v>
      </c>
      <c r="O34" s="134">
        <v>0</v>
      </c>
      <c r="P34" s="140">
        <v>3087000</v>
      </c>
      <c r="Q34" s="68"/>
    </row>
    <row r="35" spans="1:17" ht="51">
      <c r="A35" s="68">
        <v>81</v>
      </c>
      <c r="B35" s="68">
        <v>12</v>
      </c>
      <c r="C35" s="69" t="s">
        <v>49</v>
      </c>
      <c r="D35" s="108">
        <v>45757</v>
      </c>
      <c r="E35" s="68">
        <v>1113</v>
      </c>
      <c r="F35" s="68" t="s">
        <v>4053</v>
      </c>
      <c r="G35" s="106" t="s">
        <v>4070</v>
      </c>
      <c r="H35" s="68"/>
      <c r="I35" s="68"/>
      <c r="J35" s="68"/>
      <c r="K35" s="68"/>
      <c r="L35" s="134">
        <v>4915122.01</v>
      </c>
      <c r="M35" s="134">
        <v>0</v>
      </c>
      <c r="N35" s="134">
        <v>33717736.988600001</v>
      </c>
      <c r="O35" s="134">
        <v>0</v>
      </c>
      <c r="P35" s="140">
        <v>33717736.988600001</v>
      </c>
      <c r="Q35" s="68"/>
    </row>
    <row r="36" spans="1:17" ht="51">
      <c r="A36" s="68">
        <v>291</v>
      </c>
      <c r="B36" s="68">
        <v>6</v>
      </c>
      <c r="C36" s="69" t="s">
        <v>119</v>
      </c>
      <c r="D36" s="108">
        <v>45762</v>
      </c>
      <c r="E36" s="68">
        <v>1180</v>
      </c>
      <c r="F36" s="68" t="s">
        <v>4071</v>
      </c>
      <c r="G36" s="106" t="s">
        <v>4072</v>
      </c>
      <c r="H36" s="68"/>
      <c r="I36" s="68"/>
      <c r="J36" s="68"/>
      <c r="K36" s="68"/>
      <c r="L36" s="134">
        <v>50000</v>
      </c>
      <c r="M36" s="134">
        <v>0</v>
      </c>
      <c r="N36" s="134">
        <v>343000</v>
      </c>
      <c r="O36" s="134">
        <v>0</v>
      </c>
      <c r="P36" s="140">
        <v>343000</v>
      </c>
      <c r="Q36" s="68"/>
    </row>
    <row r="37" spans="1:17" ht="51">
      <c r="A37" s="68" t="s">
        <v>541</v>
      </c>
      <c r="B37" s="68">
        <v>2</v>
      </c>
      <c r="C37" s="69" t="s">
        <v>590</v>
      </c>
      <c r="D37" s="108">
        <v>45762</v>
      </c>
      <c r="E37" s="68">
        <v>1180</v>
      </c>
      <c r="F37" s="68" t="s">
        <v>1480</v>
      </c>
      <c r="G37" s="106" t="s">
        <v>4072</v>
      </c>
      <c r="H37" s="68"/>
      <c r="I37" s="68"/>
      <c r="J37" s="68"/>
      <c r="K37" s="68"/>
      <c r="L37" s="134">
        <v>0</v>
      </c>
      <c r="M37" s="134">
        <v>50000</v>
      </c>
      <c r="N37" s="134">
        <v>0</v>
      </c>
      <c r="O37" s="134">
        <v>343000</v>
      </c>
      <c r="P37" s="140">
        <v>343000</v>
      </c>
      <c r="Q37" s="68"/>
    </row>
    <row r="38" spans="1:17" ht="51">
      <c r="A38" s="68">
        <v>291</v>
      </c>
      <c r="B38" s="68">
        <v>1</v>
      </c>
      <c r="C38" s="69" t="s">
        <v>119</v>
      </c>
      <c r="D38" s="108">
        <v>45762</v>
      </c>
      <c r="E38" s="68">
        <v>1182</v>
      </c>
      <c r="F38" s="68" t="s">
        <v>4073</v>
      </c>
      <c r="G38" s="106" t="s">
        <v>4074</v>
      </c>
      <c r="H38" s="68"/>
      <c r="I38" s="68"/>
      <c r="J38" s="68"/>
      <c r="K38" s="68"/>
      <c r="L38" s="134">
        <v>133262.20000000001</v>
      </c>
      <c r="M38" s="134">
        <v>0</v>
      </c>
      <c r="N38" s="134">
        <v>914178.69200000016</v>
      </c>
      <c r="O38" s="134">
        <v>0</v>
      </c>
      <c r="P38" s="140">
        <v>914178.69200000016</v>
      </c>
      <c r="Q38" s="68"/>
    </row>
    <row r="39" spans="1:17" ht="51">
      <c r="A39" s="68" t="s">
        <v>541</v>
      </c>
      <c r="B39" s="68">
        <v>2</v>
      </c>
      <c r="C39" s="69" t="s">
        <v>590</v>
      </c>
      <c r="D39" s="108">
        <v>45762</v>
      </c>
      <c r="E39" s="68">
        <v>1182</v>
      </c>
      <c r="F39" s="68" t="s">
        <v>1480</v>
      </c>
      <c r="G39" s="106" t="s">
        <v>4074</v>
      </c>
      <c r="H39" s="68"/>
      <c r="I39" s="68"/>
      <c r="J39" s="68"/>
      <c r="K39" s="68"/>
      <c r="L39" s="134">
        <v>0</v>
      </c>
      <c r="M39" s="134">
        <v>133262.20000000001</v>
      </c>
      <c r="N39" s="134">
        <v>0</v>
      </c>
      <c r="O39" s="134">
        <v>914178.69200000016</v>
      </c>
      <c r="P39" s="140">
        <v>914178.69200000016</v>
      </c>
      <c r="Q39" s="68"/>
    </row>
    <row r="40" spans="1:17" ht="51">
      <c r="A40" s="68" t="s">
        <v>541</v>
      </c>
      <c r="B40" s="68">
        <v>2</v>
      </c>
      <c r="C40" s="69" t="s">
        <v>590</v>
      </c>
      <c r="D40" s="108">
        <v>45763</v>
      </c>
      <c r="E40" s="68">
        <v>1189</v>
      </c>
      <c r="F40" s="68" t="s">
        <v>1480</v>
      </c>
      <c r="G40" s="106" t="s">
        <v>4075</v>
      </c>
      <c r="H40" s="68"/>
      <c r="I40" s="68"/>
      <c r="J40" s="68"/>
      <c r="K40" s="68"/>
      <c r="L40" s="134">
        <v>0</v>
      </c>
      <c r="M40" s="134">
        <v>1000000</v>
      </c>
      <c r="N40" s="134">
        <v>0</v>
      </c>
      <c r="O40" s="134">
        <v>6860000</v>
      </c>
      <c r="P40" s="140">
        <v>6860000</v>
      </c>
      <c r="Q40" s="68"/>
    </row>
    <row r="41" spans="1:17" ht="63.75">
      <c r="A41" s="68">
        <v>253</v>
      </c>
      <c r="B41" s="68">
        <v>1</v>
      </c>
      <c r="C41" s="69" t="s">
        <v>104</v>
      </c>
      <c r="D41" s="108">
        <v>45768</v>
      </c>
      <c r="E41" s="68">
        <v>1246</v>
      </c>
      <c r="F41" s="68" t="s">
        <v>2942</v>
      </c>
      <c r="G41" s="106" t="s">
        <v>4076</v>
      </c>
      <c r="H41" s="68"/>
      <c r="I41" s="68"/>
      <c r="J41" s="68"/>
      <c r="K41" s="68"/>
      <c r="L41" s="134">
        <v>1200000</v>
      </c>
      <c r="M41" s="134">
        <v>0</v>
      </c>
      <c r="N41" s="134">
        <v>8232000</v>
      </c>
      <c r="O41" s="134">
        <v>0</v>
      </c>
      <c r="P41" s="140">
        <v>8232000</v>
      </c>
      <c r="Q41" s="68"/>
    </row>
    <row r="42" spans="1:17" ht="63.75">
      <c r="A42" s="68" t="s">
        <v>541</v>
      </c>
      <c r="B42" s="68">
        <v>2</v>
      </c>
      <c r="C42" s="69" t="s">
        <v>590</v>
      </c>
      <c r="D42" s="108">
        <v>45768</v>
      </c>
      <c r="E42" s="68">
        <v>1246</v>
      </c>
      <c r="F42" s="68" t="s">
        <v>1480</v>
      </c>
      <c r="G42" s="106" t="s">
        <v>4076</v>
      </c>
      <c r="H42" s="68"/>
      <c r="I42" s="68"/>
      <c r="J42" s="68"/>
      <c r="K42" s="68"/>
      <c r="L42" s="134">
        <v>0</v>
      </c>
      <c r="M42" s="134">
        <v>1200000</v>
      </c>
      <c r="N42" s="134">
        <v>0</v>
      </c>
      <c r="O42" s="134">
        <v>8232000</v>
      </c>
      <c r="P42" s="140">
        <v>8232000</v>
      </c>
      <c r="Q42" s="68"/>
    </row>
    <row r="43" spans="1:17" ht="51">
      <c r="A43" s="68">
        <v>46</v>
      </c>
      <c r="B43" s="68">
        <v>20</v>
      </c>
      <c r="C43" s="69" t="s">
        <v>1367</v>
      </c>
      <c r="D43" s="108">
        <v>45775</v>
      </c>
      <c r="E43" s="68">
        <v>1355</v>
      </c>
      <c r="F43" s="68" t="s">
        <v>4066</v>
      </c>
      <c r="G43" s="106" t="s">
        <v>4077</v>
      </c>
      <c r="H43" s="68"/>
      <c r="I43" s="68"/>
      <c r="J43" s="68"/>
      <c r="K43" s="68"/>
      <c r="L43" s="134">
        <v>1000000</v>
      </c>
      <c r="M43" s="134">
        <v>0</v>
      </c>
      <c r="N43" s="134">
        <v>6860000</v>
      </c>
      <c r="O43" s="134">
        <v>0</v>
      </c>
      <c r="P43" s="140">
        <v>6860000</v>
      </c>
      <c r="Q43" s="68"/>
    </row>
    <row r="44" spans="1:17" ht="63.75">
      <c r="A44" s="68">
        <v>46</v>
      </c>
      <c r="B44" s="68">
        <v>5</v>
      </c>
      <c r="C44" s="69" t="s">
        <v>1367</v>
      </c>
      <c r="D44" s="108">
        <v>45777</v>
      </c>
      <c r="E44" s="68">
        <v>1493</v>
      </c>
      <c r="F44" s="68" t="s">
        <v>2375</v>
      </c>
      <c r="G44" s="106" t="s">
        <v>4078</v>
      </c>
      <c r="H44" s="68"/>
      <c r="I44" s="68"/>
      <c r="J44" s="68"/>
      <c r="K44" s="68"/>
      <c r="L44" s="134">
        <v>300000</v>
      </c>
      <c r="M44" s="134">
        <v>0</v>
      </c>
      <c r="N44" s="134">
        <v>2058000</v>
      </c>
      <c r="O44" s="134">
        <v>0</v>
      </c>
      <c r="P44" s="140">
        <v>2058000</v>
      </c>
      <c r="Q44" s="68"/>
    </row>
    <row r="45" spans="1:17" ht="51">
      <c r="A45" s="68">
        <v>291</v>
      </c>
      <c r="B45" s="68">
        <v>8</v>
      </c>
      <c r="C45" s="69" t="s">
        <v>119</v>
      </c>
      <c r="D45" s="108">
        <v>45785</v>
      </c>
      <c r="E45" s="68">
        <v>1577</v>
      </c>
      <c r="F45" s="68" t="s">
        <v>2356</v>
      </c>
      <c r="G45" s="106" t="s">
        <v>6673</v>
      </c>
      <c r="H45" s="68"/>
      <c r="I45" s="68"/>
      <c r="J45" s="68"/>
      <c r="K45" s="68"/>
      <c r="L45" s="134">
        <v>1000000</v>
      </c>
      <c r="M45" s="134">
        <v>0</v>
      </c>
      <c r="N45" s="134">
        <v>6860000</v>
      </c>
      <c r="O45" s="134">
        <v>0</v>
      </c>
      <c r="P45" s="140">
        <v>6860000</v>
      </c>
      <c r="Q45" s="68"/>
    </row>
    <row r="46" spans="1:17" ht="51">
      <c r="A46" s="68" t="s">
        <v>541</v>
      </c>
      <c r="B46" s="68">
        <v>2</v>
      </c>
      <c r="C46" s="69" t="s">
        <v>590</v>
      </c>
      <c r="D46" s="108">
        <v>45785</v>
      </c>
      <c r="E46" s="68">
        <v>1577</v>
      </c>
      <c r="F46" s="68" t="s">
        <v>1480</v>
      </c>
      <c r="G46" s="106" t="s">
        <v>6673</v>
      </c>
      <c r="H46" s="68"/>
      <c r="I46" s="68"/>
      <c r="J46" s="68"/>
      <c r="K46" s="68"/>
      <c r="L46" s="134">
        <v>0</v>
      </c>
      <c r="M46" s="134">
        <v>1000000</v>
      </c>
      <c r="N46" s="134">
        <v>0</v>
      </c>
      <c r="O46" s="134">
        <v>6860000</v>
      </c>
      <c r="P46" s="140">
        <v>6860000</v>
      </c>
      <c r="Q46" s="68"/>
    </row>
    <row r="47" spans="1:17" ht="51">
      <c r="A47" s="68">
        <v>291</v>
      </c>
      <c r="B47" s="68">
        <v>1</v>
      </c>
      <c r="C47" s="69" t="s">
        <v>119</v>
      </c>
      <c r="D47" s="108">
        <v>45785</v>
      </c>
      <c r="E47" s="68">
        <v>1578</v>
      </c>
      <c r="F47" s="68" t="s">
        <v>6674</v>
      </c>
      <c r="G47" s="106" t="s">
        <v>6675</v>
      </c>
      <c r="H47" s="68"/>
      <c r="I47" s="68"/>
      <c r="J47" s="68"/>
      <c r="K47" s="68"/>
      <c r="L47" s="134">
        <v>1100000</v>
      </c>
      <c r="M47" s="134">
        <v>0</v>
      </c>
      <c r="N47" s="134">
        <v>7546000</v>
      </c>
      <c r="O47" s="134">
        <v>0</v>
      </c>
      <c r="P47" s="140">
        <v>7546000</v>
      </c>
      <c r="Q47" s="68"/>
    </row>
    <row r="48" spans="1:17" ht="51">
      <c r="A48" s="68" t="s">
        <v>541</v>
      </c>
      <c r="B48" s="68">
        <v>2</v>
      </c>
      <c r="C48" s="69" t="s">
        <v>590</v>
      </c>
      <c r="D48" s="108">
        <v>45785</v>
      </c>
      <c r="E48" s="68">
        <v>1578</v>
      </c>
      <c r="F48" s="68" t="s">
        <v>1480</v>
      </c>
      <c r="G48" s="106" t="s">
        <v>6675</v>
      </c>
      <c r="H48" s="68"/>
      <c r="I48" s="68"/>
      <c r="J48" s="68"/>
      <c r="K48" s="68"/>
      <c r="L48" s="134">
        <v>0</v>
      </c>
      <c r="M48" s="134">
        <v>1100000</v>
      </c>
      <c r="N48" s="134">
        <v>0</v>
      </c>
      <c r="O48" s="134">
        <v>7546000</v>
      </c>
      <c r="P48" s="140">
        <v>7546000</v>
      </c>
      <c r="Q48" s="68"/>
    </row>
    <row r="49" spans="1:17" ht="51">
      <c r="A49" s="68">
        <v>206</v>
      </c>
      <c r="B49" s="68">
        <v>4</v>
      </c>
      <c r="C49" s="69" t="s">
        <v>87</v>
      </c>
      <c r="D49" s="108">
        <v>45789</v>
      </c>
      <c r="E49" s="68">
        <v>1600</v>
      </c>
      <c r="F49" s="68" t="s">
        <v>6639</v>
      </c>
      <c r="G49" s="106" t="s">
        <v>6676</v>
      </c>
      <c r="H49" s="68"/>
      <c r="I49" s="68"/>
      <c r="J49" s="68"/>
      <c r="K49" s="68"/>
      <c r="L49" s="134">
        <v>750000</v>
      </c>
      <c r="M49" s="134">
        <v>0</v>
      </c>
      <c r="N49" s="134">
        <v>5145000</v>
      </c>
      <c r="O49" s="134">
        <v>0</v>
      </c>
      <c r="P49" s="140">
        <v>5145000</v>
      </c>
      <c r="Q49" s="68"/>
    </row>
    <row r="50" spans="1:17" ht="51">
      <c r="A50" s="68" t="s">
        <v>541</v>
      </c>
      <c r="B50" s="68">
        <v>2</v>
      </c>
      <c r="C50" s="69" t="s">
        <v>590</v>
      </c>
      <c r="D50" s="108">
        <v>45789</v>
      </c>
      <c r="E50" s="68">
        <v>1600</v>
      </c>
      <c r="F50" s="68" t="s">
        <v>1480</v>
      </c>
      <c r="G50" s="106" t="s">
        <v>6676</v>
      </c>
      <c r="H50" s="68"/>
      <c r="I50" s="68"/>
      <c r="J50" s="68"/>
      <c r="K50" s="68"/>
      <c r="L50" s="134">
        <v>0</v>
      </c>
      <c r="M50" s="134">
        <v>750000</v>
      </c>
      <c r="N50" s="134">
        <v>0</v>
      </c>
      <c r="O50" s="134">
        <v>5145000</v>
      </c>
      <c r="P50" s="140">
        <v>5145000</v>
      </c>
      <c r="Q50" s="68"/>
    </row>
    <row r="51" spans="1:17" ht="51">
      <c r="A51" s="68">
        <v>291</v>
      </c>
      <c r="B51" s="68">
        <v>1</v>
      </c>
      <c r="C51" s="69" t="s">
        <v>119</v>
      </c>
      <c r="D51" s="108">
        <v>45793</v>
      </c>
      <c r="E51" s="68">
        <v>1683</v>
      </c>
      <c r="F51" s="68" t="s">
        <v>2392</v>
      </c>
      <c r="G51" s="106" t="s">
        <v>6677</v>
      </c>
      <c r="H51" s="68"/>
      <c r="I51" s="68"/>
      <c r="J51" s="68"/>
      <c r="K51" s="68"/>
      <c r="L51" s="134">
        <v>22207.58</v>
      </c>
      <c r="M51" s="134">
        <v>0</v>
      </c>
      <c r="N51" s="134">
        <v>152343.99880000003</v>
      </c>
      <c r="O51" s="134">
        <v>0</v>
      </c>
      <c r="P51" s="140">
        <v>152343.99880000003</v>
      </c>
      <c r="Q51" s="68"/>
    </row>
    <row r="52" spans="1:17" ht="51">
      <c r="A52" s="68" t="s">
        <v>541</v>
      </c>
      <c r="B52" s="68">
        <v>2</v>
      </c>
      <c r="C52" s="69" t="s">
        <v>590</v>
      </c>
      <c r="D52" s="108">
        <v>45793</v>
      </c>
      <c r="E52" s="68">
        <v>1683</v>
      </c>
      <c r="F52" s="68" t="s">
        <v>1480</v>
      </c>
      <c r="G52" s="106" t="s">
        <v>6677</v>
      </c>
      <c r="H52" s="68"/>
      <c r="I52" s="68"/>
      <c r="J52" s="68"/>
      <c r="K52" s="68"/>
      <c r="L52" s="134">
        <v>0</v>
      </c>
      <c r="M52" s="134">
        <v>22207.58</v>
      </c>
      <c r="N52" s="134">
        <v>0</v>
      </c>
      <c r="O52" s="134">
        <v>152343.99880000003</v>
      </c>
      <c r="P52" s="140">
        <v>152343.99880000003</v>
      </c>
      <c r="Q52" s="68"/>
    </row>
    <row r="53" spans="1:17" ht="51">
      <c r="A53" s="68">
        <v>291</v>
      </c>
      <c r="B53" s="68">
        <v>1</v>
      </c>
      <c r="C53" s="69" t="s">
        <v>119</v>
      </c>
      <c r="D53" s="108">
        <v>45793</v>
      </c>
      <c r="E53" s="68">
        <v>1684</v>
      </c>
      <c r="F53" s="68" t="s">
        <v>2946</v>
      </c>
      <c r="G53" s="106" t="s">
        <v>6678</v>
      </c>
      <c r="H53" s="68"/>
      <c r="I53" s="68"/>
      <c r="J53" s="68"/>
      <c r="K53" s="68"/>
      <c r="L53" s="134">
        <v>400000</v>
      </c>
      <c r="M53" s="134">
        <v>0</v>
      </c>
      <c r="N53" s="134">
        <v>2744000</v>
      </c>
      <c r="O53" s="134">
        <v>0</v>
      </c>
      <c r="P53" s="140">
        <v>2744000</v>
      </c>
      <c r="Q53" s="68"/>
    </row>
    <row r="54" spans="1:17" ht="51">
      <c r="A54" s="68" t="s">
        <v>541</v>
      </c>
      <c r="B54" s="68">
        <v>2</v>
      </c>
      <c r="C54" s="69" t="s">
        <v>590</v>
      </c>
      <c r="D54" s="108">
        <v>45793</v>
      </c>
      <c r="E54" s="68">
        <v>1684</v>
      </c>
      <c r="F54" s="68" t="s">
        <v>1480</v>
      </c>
      <c r="G54" s="106" t="s">
        <v>6678</v>
      </c>
      <c r="H54" s="68"/>
      <c r="I54" s="68"/>
      <c r="J54" s="68"/>
      <c r="K54" s="68"/>
      <c r="L54" s="134">
        <v>0</v>
      </c>
      <c r="M54" s="134">
        <v>400000</v>
      </c>
      <c r="N54" s="134">
        <v>0</v>
      </c>
      <c r="O54" s="134">
        <v>2744000</v>
      </c>
      <c r="P54" s="140">
        <v>2744000</v>
      </c>
      <c r="Q54" s="68"/>
    </row>
    <row r="55" spans="1:17" ht="51">
      <c r="A55" s="68">
        <v>291</v>
      </c>
      <c r="B55" s="68">
        <v>1</v>
      </c>
      <c r="C55" s="69" t="s">
        <v>119</v>
      </c>
      <c r="D55" s="108">
        <v>45798</v>
      </c>
      <c r="E55" s="68">
        <v>1855</v>
      </c>
      <c r="F55" s="68" t="s">
        <v>2392</v>
      </c>
      <c r="G55" s="106" t="s">
        <v>6679</v>
      </c>
      <c r="H55" s="68"/>
      <c r="I55" s="68"/>
      <c r="J55" s="68"/>
      <c r="K55" s="68"/>
      <c r="L55" s="134">
        <v>89078.57</v>
      </c>
      <c r="M55" s="134">
        <v>0</v>
      </c>
      <c r="N55" s="134">
        <v>611078.99020000012</v>
      </c>
      <c r="O55" s="134">
        <v>0</v>
      </c>
      <c r="P55" s="140">
        <v>611078.99020000012</v>
      </c>
      <c r="Q55" s="68"/>
    </row>
    <row r="56" spans="1:17" ht="51">
      <c r="A56" s="68" t="s">
        <v>541</v>
      </c>
      <c r="B56" s="68">
        <v>2</v>
      </c>
      <c r="C56" s="69" t="s">
        <v>590</v>
      </c>
      <c r="D56" s="108">
        <v>45798</v>
      </c>
      <c r="E56" s="68">
        <v>1855</v>
      </c>
      <c r="F56" s="68" t="s">
        <v>1480</v>
      </c>
      <c r="G56" s="106" t="s">
        <v>6679</v>
      </c>
      <c r="H56" s="68"/>
      <c r="I56" s="68"/>
      <c r="J56" s="68"/>
      <c r="K56" s="68"/>
      <c r="L56" s="134">
        <v>0</v>
      </c>
      <c r="M56" s="134">
        <v>89078.57</v>
      </c>
      <c r="N56" s="134">
        <v>0</v>
      </c>
      <c r="O56" s="134">
        <v>611078.99020000012</v>
      </c>
      <c r="P56" s="140">
        <v>611078.99020000012</v>
      </c>
      <c r="Q56" s="68"/>
    </row>
    <row r="57" spans="1:17" ht="51">
      <c r="A57" s="68">
        <v>291</v>
      </c>
      <c r="B57" s="68">
        <v>1</v>
      </c>
      <c r="C57" s="69" t="s">
        <v>119</v>
      </c>
      <c r="D57" s="108">
        <v>45798</v>
      </c>
      <c r="E57" s="68">
        <v>1856</v>
      </c>
      <c r="F57" s="68" t="s">
        <v>2360</v>
      </c>
      <c r="G57" s="106" t="s">
        <v>6680</v>
      </c>
      <c r="H57" s="68"/>
      <c r="I57" s="68"/>
      <c r="J57" s="68"/>
      <c r="K57" s="68"/>
      <c r="L57" s="134">
        <v>6618699.9400000004</v>
      </c>
      <c r="M57" s="134">
        <v>0</v>
      </c>
      <c r="N57" s="134">
        <v>45404281.588400006</v>
      </c>
      <c r="O57" s="134">
        <v>0</v>
      </c>
      <c r="P57" s="140">
        <v>45404281.588400006</v>
      </c>
      <c r="Q57" s="68"/>
    </row>
    <row r="58" spans="1:17" ht="51">
      <c r="A58" s="68" t="s">
        <v>541</v>
      </c>
      <c r="B58" s="68">
        <v>2</v>
      </c>
      <c r="C58" s="69" t="s">
        <v>590</v>
      </c>
      <c r="D58" s="108">
        <v>45798</v>
      </c>
      <c r="E58" s="68">
        <v>1856</v>
      </c>
      <c r="F58" s="68" t="s">
        <v>1480</v>
      </c>
      <c r="G58" s="106" t="s">
        <v>6680</v>
      </c>
      <c r="H58" s="68"/>
      <c r="I58" s="68"/>
      <c r="J58" s="68"/>
      <c r="K58" s="68"/>
      <c r="L58" s="134">
        <v>0</v>
      </c>
      <c r="M58" s="134">
        <v>6618699.9400000004</v>
      </c>
      <c r="N58" s="134">
        <v>0</v>
      </c>
      <c r="O58" s="134">
        <v>45404281.588400006</v>
      </c>
      <c r="P58" s="140">
        <v>45404281.588400006</v>
      </c>
      <c r="Q58" s="68"/>
    </row>
    <row r="59" spans="1:17" ht="51">
      <c r="A59" s="68">
        <v>86</v>
      </c>
      <c r="B59" s="68">
        <v>1</v>
      </c>
      <c r="C59" s="69" t="s">
        <v>50</v>
      </c>
      <c r="D59" s="108">
        <v>45799</v>
      </c>
      <c r="E59" s="68">
        <v>1894</v>
      </c>
      <c r="F59" s="68" t="s">
        <v>6681</v>
      </c>
      <c r="G59" s="106" t="s">
        <v>6682</v>
      </c>
      <c r="H59" s="68"/>
      <c r="I59" s="68"/>
      <c r="J59" s="68"/>
      <c r="K59" s="68"/>
      <c r="L59" s="134">
        <v>122991.25</v>
      </c>
      <c r="M59" s="134">
        <v>0</v>
      </c>
      <c r="N59" s="134">
        <v>843719.97500000009</v>
      </c>
      <c r="O59" s="134">
        <v>0</v>
      </c>
      <c r="P59" s="140">
        <v>843719.97500000009</v>
      </c>
      <c r="Q59" s="68"/>
    </row>
    <row r="60" spans="1:17" ht="51">
      <c r="A60" s="68" t="s">
        <v>541</v>
      </c>
      <c r="B60" s="68">
        <v>2</v>
      </c>
      <c r="C60" s="69" t="s">
        <v>590</v>
      </c>
      <c r="D60" s="108">
        <v>45799</v>
      </c>
      <c r="E60" s="68">
        <v>1894</v>
      </c>
      <c r="F60" s="68" t="s">
        <v>1480</v>
      </c>
      <c r="G60" s="106" t="s">
        <v>6682</v>
      </c>
      <c r="H60" s="68"/>
      <c r="I60" s="68"/>
      <c r="J60" s="68"/>
      <c r="K60" s="68"/>
      <c r="L60" s="134">
        <v>0</v>
      </c>
      <c r="M60" s="134">
        <v>122991.25</v>
      </c>
      <c r="N60" s="134">
        <v>0</v>
      </c>
      <c r="O60" s="134">
        <v>843719.97500000009</v>
      </c>
      <c r="P60" s="140">
        <v>843719.97500000009</v>
      </c>
      <c r="Q60" s="68"/>
    </row>
    <row r="61" spans="1:17" ht="51">
      <c r="A61" s="68">
        <v>86</v>
      </c>
      <c r="B61" s="68">
        <v>1</v>
      </c>
      <c r="C61" s="69" t="s">
        <v>50</v>
      </c>
      <c r="D61" s="108">
        <v>45800</v>
      </c>
      <c r="E61" s="68">
        <v>1936</v>
      </c>
      <c r="F61" s="68" t="s">
        <v>6683</v>
      </c>
      <c r="G61" s="106" t="s">
        <v>6684</v>
      </c>
      <c r="H61" s="68"/>
      <c r="I61" s="68"/>
      <c r="J61" s="68"/>
      <c r="K61" s="68"/>
      <c r="L61" s="134">
        <v>5999998.54</v>
      </c>
      <c r="M61" s="134">
        <v>0</v>
      </c>
      <c r="N61" s="134">
        <v>41159989.984400004</v>
      </c>
      <c r="O61" s="134">
        <v>0</v>
      </c>
      <c r="P61" s="140">
        <v>41159989.984400004</v>
      </c>
      <c r="Q61" s="68"/>
    </row>
    <row r="62" spans="1:17" ht="51">
      <c r="A62" s="68" t="s">
        <v>541</v>
      </c>
      <c r="B62" s="68">
        <v>2</v>
      </c>
      <c r="C62" s="69" t="s">
        <v>590</v>
      </c>
      <c r="D62" s="108">
        <v>45800</v>
      </c>
      <c r="E62" s="68">
        <v>1936</v>
      </c>
      <c r="F62" s="68" t="s">
        <v>1480</v>
      </c>
      <c r="G62" s="106" t="s">
        <v>6684</v>
      </c>
      <c r="H62" s="68"/>
      <c r="I62" s="68"/>
      <c r="J62" s="68"/>
      <c r="K62" s="68"/>
      <c r="L62" s="134">
        <v>0</v>
      </c>
      <c r="M62" s="134">
        <v>5999998.54</v>
      </c>
      <c r="N62" s="134">
        <v>0</v>
      </c>
      <c r="O62" s="134">
        <v>41159989.984400004</v>
      </c>
      <c r="P62" s="140">
        <v>41159989.984400004</v>
      </c>
      <c r="Q62" s="68"/>
    </row>
    <row r="63" spans="1:17">
      <c r="A63" s="66"/>
      <c r="B63" s="66"/>
      <c r="C63" s="104"/>
      <c r="D63" s="123"/>
      <c r="H63" s="66"/>
      <c r="I63" s="66"/>
      <c r="J63" s="66"/>
      <c r="K63" s="66"/>
      <c r="L63" s="296"/>
      <c r="M63" s="296"/>
      <c r="N63" s="296"/>
      <c r="O63" s="296"/>
      <c r="P63" s="297"/>
      <c r="Q63" s="66"/>
    </row>
    <row r="64" spans="1:17">
      <c r="A64" s="91"/>
      <c r="B64" s="91"/>
      <c r="C64" s="91"/>
      <c r="D64" s="181"/>
      <c r="E64" s="181"/>
      <c r="F64" s="181"/>
      <c r="G64" s="355" t="s">
        <v>554</v>
      </c>
      <c r="H64" s="147"/>
      <c r="I64" s="147"/>
      <c r="J64" s="147"/>
      <c r="K64" s="147"/>
      <c r="L64" s="368">
        <f>+SUBTOTAL(9,L8:L62)</f>
        <v>76894226.340000004</v>
      </c>
      <c r="M64" s="368">
        <f>+SUBTOTAL(9,M8:M62)</f>
        <v>18486238.080000002</v>
      </c>
      <c r="N64" s="368">
        <f>+SUBTOTAL(9,N8:N62)</f>
        <v>527494392.69239998</v>
      </c>
      <c r="O64" s="368">
        <f>+SUBTOTAL(9,O8:O62)</f>
        <v>126815593.2288</v>
      </c>
      <c r="P64" s="368">
        <f>+SUBTOTAL(9,P8:P62)</f>
        <v>654309985.92120004</v>
      </c>
      <c r="Q64" s="354"/>
    </row>
    <row r="65" spans="1:17">
      <c r="A65" s="92"/>
      <c r="B65" s="92"/>
      <c r="C65" s="92"/>
      <c r="D65" s="182"/>
      <c r="E65" s="182"/>
      <c r="F65" s="182"/>
      <c r="G65" s="143"/>
      <c r="H65" s="90"/>
      <c r="I65" s="90"/>
      <c r="J65" s="90"/>
      <c r="K65" s="90"/>
      <c r="L65" s="90"/>
      <c r="M65" s="90"/>
      <c r="Q65" s="90"/>
    </row>
    <row r="76" spans="1:17">
      <c r="A76" s="352" t="s">
        <v>1470</v>
      </c>
    </row>
    <row r="77" spans="1:17">
      <c r="A77" s="351" t="s">
        <v>1471</v>
      </c>
    </row>
    <row r="78" spans="1:17">
      <c r="A78" s="351" t="s">
        <v>1472</v>
      </c>
    </row>
    <row r="79" spans="1:17">
      <c r="A79" s="351"/>
    </row>
    <row r="80" spans="1:17">
      <c r="A80" s="351" t="s">
        <v>1473</v>
      </c>
    </row>
    <row r="81" spans="1:1">
      <c r="A81" s="351" t="s">
        <v>1474</v>
      </c>
    </row>
  </sheetData>
  <sheetProtection formatCells="0" formatColumns="0" formatRows="0" autoFilter="0"/>
  <protectedRanges>
    <protectedRange sqref="Q63 H63:K63 H8:K62 Q8:Q62" name="Rango1"/>
  </protectedRanges>
  <autoFilter ref="A7:P62" xr:uid="{00000000-0009-0000-0000-000007000000}"/>
  <mergeCells count="5">
    <mergeCell ref="N6:O6"/>
    <mergeCell ref="J6:K6"/>
    <mergeCell ref="H6:I6"/>
    <mergeCell ref="A6:B6"/>
    <mergeCell ref="L6:M6"/>
  </mergeCells>
  <pageMargins left="0.39370078740157483" right="0.43307086614173229" top="0.74803149606299213" bottom="0.74803149606299213" header="0.31496062992125984" footer="0.31496062992125984"/>
  <pageSetup scale="49"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tabColor theme="9" tint="0.39997558519241921"/>
  </sheetPr>
  <dimension ref="A1:I91"/>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ColWidth="11.42578125" defaultRowHeight="12.75"/>
  <cols>
    <col min="1" max="1" width="7" style="98" customWidth="1"/>
    <col min="2" max="2" width="6.140625" style="98" customWidth="1"/>
    <col min="3" max="3" width="60" style="99" customWidth="1"/>
    <col min="4" max="4" width="16.5703125" style="131" bestFit="1" customWidth="1"/>
    <col min="5" max="5" width="15.85546875" style="131" bestFit="1" customWidth="1"/>
    <col min="6" max="6" width="15.42578125" style="131" bestFit="1" customWidth="1"/>
    <col min="7" max="7" width="18.42578125" style="131" bestFit="1" customWidth="1"/>
    <col min="8" max="8" width="18.28515625" style="131" bestFit="1" customWidth="1"/>
    <col min="9" max="16384" width="11.42578125" style="98"/>
  </cols>
  <sheetData>
    <row r="1" spans="1:9" s="93" customFormat="1">
      <c r="A1" s="118" t="s">
        <v>31</v>
      </c>
      <c r="B1" s="115"/>
      <c r="C1" s="115"/>
      <c r="D1" s="126"/>
      <c r="E1" s="126"/>
      <c r="F1" s="126"/>
      <c r="G1" s="126"/>
      <c r="H1" s="126"/>
      <c r="I1" s="124"/>
    </row>
    <row r="2" spans="1:9" s="93" customFormat="1">
      <c r="A2" s="118" t="s">
        <v>32</v>
      </c>
      <c r="B2" s="115"/>
      <c r="C2" s="115"/>
      <c r="D2" s="126"/>
      <c r="E2" s="126"/>
      <c r="F2" s="126"/>
      <c r="G2" s="126"/>
      <c r="H2" s="126"/>
      <c r="I2" s="124"/>
    </row>
    <row r="3" spans="1:9" s="93" customFormat="1">
      <c r="A3" s="119" t="str">
        <f>+'CUT MN'!A3</f>
        <v>CORRESPONDIENTE AL PERIODO DE ENERO A MAYO DE 2025</v>
      </c>
      <c r="B3" s="125"/>
      <c r="C3" s="125"/>
      <c r="D3" s="127"/>
      <c r="E3" s="127"/>
      <c r="F3" s="127"/>
      <c r="G3" s="127"/>
      <c r="H3" s="127"/>
      <c r="I3" s="125"/>
    </row>
    <row r="4" spans="1:9" s="93" customFormat="1">
      <c r="A4" s="186" t="str">
        <f>+'CUT MN'!A4</f>
        <v>ACTUALIZADO AL : 5 de junio de 2025 Hrs. 14:05</v>
      </c>
      <c r="B4" s="76"/>
      <c r="C4" s="77"/>
      <c r="D4" s="78"/>
      <c r="E4" s="78"/>
      <c r="F4" s="128"/>
      <c r="G4" s="129"/>
      <c r="H4" s="129"/>
      <c r="I4" s="79"/>
    </row>
    <row r="5" spans="1:9" s="93" customFormat="1">
      <c r="A5" s="94"/>
      <c r="B5" s="95"/>
      <c r="C5" s="96"/>
      <c r="D5" s="130"/>
      <c r="E5" s="130"/>
      <c r="F5" s="130"/>
      <c r="G5" s="130"/>
      <c r="H5" s="135"/>
    </row>
    <row r="6" spans="1:9" s="93" customFormat="1">
      <c r="C6" s="97"/>
      <c r="D6" s="472" t="s">
        <v>614</v>
      </c>
      <c r="E6" s="472"/>
      <c r="F6" s="472"/>
      <c r="G6" s="472"/>
      <c r="H6" s="136"/>
    </row>
    <row r="7" spans="1:9">
      <c r="A7" s="357" t="s">
        <v>653</v>
      </c>
      <c r="B7" s="358" t="s">
        <v>654</v>
      </c>
      <c r="C7" s="359" t="s">
        <v>660</v>
      </c>
      <c r="D7" s="360" t="s">
        <v>631</v>
      </c>
      <c r="E7" s="360" t="s">
        <v>632</v>
      </c>
      <c r="F7" s="360" t="s">
        <v>633</v>
      </c>
      <c r="G7" s="360" t="s">
        <v>634</v>
      </c>
      <c r="H7" s="361" t="s">
        <v>661</v>
      </c>
    </row>
    <row r="8" spans="1:9">
      <c r="A8" s="187">
        <v>25</v>
      </c>
      <c r="B8" s="187">
        <v>1</v>
      </c>
      <c r="C8" s="188" t="s">
        <v>42</v>
      </c>
      <c r="D8" s="322">
        <v>0</v>
      </c>
      <c r="E8" s="322">
        <v>0</v>
      </c>
      <c r="F8" s="322">
        <v>319897.42</v>
      </c>
      <c r="G8" s="322">
        <v>0</v>
      </c>
      <c r="H8" s="323">
        <f>+D8+E8+F8+G8</f>
        <v>319897.42</v>
      </c>
    </row>
    <row r="9" spans="1:9">
      <c r="A9" s="187">
        <v>41</v>
      </c>
      <c r="B9" s="187">
        <v>4</v>
      </c>
      <c r="C9" s="188" t="s">
        <v>44</v>
      </c>
      <c r="D9" s="322">
        <v>0.2</v>
      </c>
      <c r="E9" s="322">
        <v>0</v>
      </c>
      <c r="F9" s="322">
        <v>0</v>
      </c>
      <c r="G9" s="322">
        <v>0</v>
      </c>
      <c r="H9" s="323">
        <f t="shared" ref="H9:H72" si="0">+D9+E9+F9+G9</f>
        <v>0.2</v>
      </c>
    </row>
    <row r="10" spans="1:9">
      <c r="A10" s="187">
        <v>46</v>
      </c>
      <c r="B10" s="187">
        <v>2</v>
      </c>
      <c r="C10" s="188" t="s">
        <v>1367</v>
      </c>
      <c r="D10" s="322">
        <v>33743010.779999986</v>
      </c>
      <c r="E10" s="322">
        <v>0</v>
      </c>
      <c r="F10" s="322">
        <v>383765.7</v>
      </c>
      <c r="G10" s="322">
        <v>0</v>
      </c>
      <c r="H10" s="323">
        <f t="shared" si="0"/>
        <v>34126776.479999989</v>
      </c>
    </row>
    <row r="11" spans="1:9">
      <c r="A11" s="187">
        <v>46</v>
      </c>
      <c r="B11" s="187">
        <v>19</v>
      </c>
      <c r="C11" s="188" t="s">
        <v>1367</v>
      </c>
      <c r="D11" s="322">
        <v>4755.6000000000004</v>
      </c>
      <c r="E11" s="322">
        <v>0</v>
      </c>
      <c r="F11" s="322">
        <v>0</v>
      </c>
      <c r="G11" s="322">
        <v>0</v>
      </c>
      <c r="H11" s="323">
        <f t="shared" si="0"/>
        <v>4755.6000000000004</v>
      </c>
    </row>
    <row r="12" spans="1:9">
      <c r="A12" s="187">
        <v>47</v>
      </c>
      <c r="B12" s="187">
        <v>26</v>
      </c>
      <c r="C12" s="188" t="s">
        <v>45</v>
      </c>
      <c r="D12" s="322">
        <v>0</v>
      </c>
      <c r="E12" s="322">
        <v>0</v>
      </c>
      <c r="F12" s="322">
        <v>157153.84999999998</v>
      </c>
      <c r="G12" s="322">
        <v>0</v>
      </c>
      <c r="H12" s="323">
        <f t="shared" si="0"/>
        <v>157153.84999999998</v>
      </c>
    </row>
    <row r="13" spans="1:9">
      <c r="A13" s="187">
        <v>66</v>
      </c>
      <c r="B13" s="187">
        <v>2</v>
      </c>
      <c r="C13" s="188" t="s">
        <v>46</v>
      </c>
      <c r="D13" s="322">
        <v>0</v>
      </c>
      <c r="E13" s="322">
        <v>0</v>
      </c>
      <c r="F13" s="322">
        <v>1740</v>
      </c>
      <c r="G13" s="322">
        <v>0</v>
      </c>
      <c r="H13" s="323">
        <f t="shared" si="0"/>
        <v>1740</v>
      </c>
    </row>
    <row r="14" spans="1:9">
      <c r="A14" s="187">
        <v>78</v>
      </c>
      <c r="B14" s="187">
        <v>3</v>
      </c>
      <c r="C14" s="188" t="s">
        <v>1368</v>
      </c>
      <c r="D14" s="322">
        <v>13601145.48</v>
      </c>
      <c r="E14" s="322">
        <v>0</v>
      </c>
      <c r="F14" s="322">
        <v>11391.68</v>
      </c>
      <c r="G14" s="322">
        <v>0</v>
      </c>
      <c r="H14" s="323">
        <f t="shared" si="0"/>
        <v>13612537.16</v>
      </c>
    </row>
    <row r="15" spans="1:9">
      <c r="A15" s="187">
        <v>81</v>
      </c>
      <c r="B15" s="187">
        <v>1</v>
      </c>
      <c r="C15" s="188" t="s">
        <v>49</v>
      </c>
      <c r="D15" s="322">
        <v>39000000</v>
      </c>
      <c r="E15" s="322">
        <v>0</v>
      </c>
      <c r="F15" s="322">
        <v>0</v>
      </c>
      <c r="G15" s="322">
        <v>0</v>
      </c>
      <c r="H15" s="323">
        <f t="shared" si="0"/>
        <v>39000000</v>
      </c>
    </row>
    <row r="16" spans="1:9">
      <c r="A16" s="187">
        <v>81</v>
      </c>
      <c r="B16" s="187">
        <v>16</v>
      </c>
      <c r="C16" s="188" t="s">
        <v>49</v>
      </c>
      <c r="D16" s="322">
        <v>0</v>
      </c>
      <c r="E16" s="322">
        <v>0</v>
      </c>
      <c r="F16" s="322">
        <v>1950</v>
      </c>
      <c r="G16" s="322">
        <v>0</v>
      </c>
      <c r="H16" s="323">
        <f t="shared" si="0"/>
        <v>1950</v>
      </c>
    </row>
    <row r="17" spans="1:8">
      <c r="A17" s="187">
        <v>81</v>
      </c>
      <c r="B17" s="187">
        <v>19</v>
      </c>
      <c r="C17" s="188" t="s">
        <v>49</v>
      </c>
      <c r="D17" s="322">
        <v>0</v>
      </c>
      <c r="E17" s="322">
        <v>0</v>
      </c>
      <c r="F17" s="322">
        <v>2106</v>
      </c>
      <c r="G17" s="322">
        <v>0</v>
      </c>
      <c r="H17" s="323">
        <f t="shared" si="0"/>
        <v>2106</v>
      </c>
    </row>
    <row r="18" spans="1:8">
      <c r="A18" s="187" t="s">
        <v>541</v>
      </c>
      <c r="B18" s="187">
        <v>2</v>
      </c>
      <c r="C18" s="188" t="s">
        <v>590</v>
      </c>
      <c r="D18" s="322">
        <v>60512952.140000001</v>
      </c>
      <c r="E18" s="322">
        <v>0</v>
      </c>
      <c r="F18" s="322">
        <v>0</v>
      </c>
      <c r="G18" s="322">
        <v>0</v>
      </c>
      <c r="H18" s="323">
        <f t="shared" si="0"/>
        <v>60512952.140000001</v>
      </c>
    </row>
    <row r="19" spans="1:8">
      <c r="A19" s="187">
        <v>108</v>
      </c>
      <c r="B19" s="187">
        <v>1</v>
      </c>
      <c r="C19" s="188" t="s">
        <v>51</v>
      </c>
      <c r="D19" s="322">
        <v>0</v>
      </c>
      <c r="E19" s="322">
        <v>0</v>
      </c>
      <c r="F19" s="322">
        <v>0</v>
      </c>
      <c r="G19" s="322">
        <v>36000</v>
      </c>
      <c r="H19" s="323">
        <f t="shared" si="0"/>
        <v>36000</v>
      </c>
    </row>
    <row r="20" spans="1:8">
      <c r="A20" s="187">
        <v>109</v>
      </c>
      <c r="B20" s="187">
        <v>1</v>
      </c>
      <c r="C20" s="188" t="s">
        <v>611</v>
      </c>
      <c r="D20" s="322">
        <v>0</v>
      </c>
      <c r="E20" s="322">
        <v>0</v>
      </c>
      <c r="F20" s="322">
        <v>0</v>
      </c>
      <c r="G20" s="322">
        <v>231080</v>
      </c>
      <c r="H20" s="323">
        <f t="shared" si="0"/>
        <v>231080</v>
      </c>
    </row>
    <row r="21" spans="1:8">
      <c r="A21" s="187">
        <v>117</v>
      </c>
      <c r="B21" s="187">
        <v>1</v>
      </c>
      <c r="C21" s="188" t="s">
        <v>54</v>
      </c>
      <c r="D21" s="322">
        <v>0</v>
      </c>
      <c r="E21" s="322">
        <v>0</v>
      </c>
      <c r="F21" s="322">
        <v>0</v>
      </c>
      <c r="G21" s="322">
        <v>5054054.7499999991</v>
      </c>
      <c r="H21" s="323">
        <f t="shared" si="0"/>
        <v>5054054.7499999991</v>
      </c>
    </row>
    <row r="22" spans="1:8">
      <c r="A22" s="187">
        <v>132</v>
      </c>
      <c r="B22" s="187">
        <v>1</v>
      </c>
      <c r="C22" s="188" t="s">
        <v>59</v>
      </c>
      <c r="D22" s="322">
        <v>0</v>
      </c>
      <c r="E22" s="322">
        <v>0</v>
      </c>
      <c r="F22" s="322">
        <v>0</v>
      </c>
      <c r="G22" s="322">
        <v>50</v>
      </c>
      <c r="H22" s="323">
        <f t="shared" si="0"/>
        <v>50</v>
      </c>
    </row>
    <row r="23" spans="1:8">
      <c r="A23" s="187">
        <v>132</v>
      </c>
      <c r="B23" s="187">
        <v>10</v>
      </c>
      <c r="C23" s="188" t="s">
        <v>59</v>
      </c>
      <c r="D23" s="322">
        <v>272938.12</v>
      </c>
      <c r="E23" s="322">
        <v>0</v>
      </c>
      <c r="F23" s="322">
        <v>0</v>
      </c>
      <c r="G23" s="322">
        <v>0</v>
      </c>
      <c r="H23" s="323">
        <f t="shared" si="0"/>
        <v>272938.12</v>
      </c>
    </row>
    <row r="24" spans="1:8">
      <c r="A24" s="187">
        <v>132</v>
      </c>
      <c r="B24" s="187">
        <v>11</v>
      </c>
      <c r="C24" s="188" t="s">
        <v>59</v>
      </c>
      <c r="D24" s="322">
        <v>2786062.35</v>
      </c>
      <c r="E24" s="322">
        <v>0</v>
      </c>
      <c r="F24" s="322">
        <v>0</v>
      </c>
      <c r="G24" s="322">
        <v>0</v>
      </c>
      <c r="H24" s="323">
        <f t="shared" si="0"/>
        <v>2786062.35</v>
      </c>
    </row>
    <row r="25" spans="1:8">
      <c r="A25" s="187">
        <v>132</v>
      </c>
      <c r="B25" s="187">
        <v>12</v>
      </c>
      <c r="C25" s="188" t="s">
        <v>59</v>
      </c>
      <c r="D25" s="322">
        <v>200000000</v>
      </c>
      <c r="E25" s="322">
        <v>0</v>
      </c>
      <c r="F25" s="322">
        <v>0</v>
      </c>
      <c r="G25" s="322">
        <v>0</v>
      </c>
      <c r="H25" s="323">
        <f t="shared" si="0"/>
        <v>200000000</v>
      </c>
    </row>
    <row r="26" spans="1:8">
      <c r="A26" s="187">
        <v>132</v>
      </c>
      <c r="B26" s="187">
        <v>13</v>
      </c>
      <c r="C26" s="188" t="s">
        <v>59</v>
      </c>
      <c r="D26" s="322">
        <v>417333.09</v>
      </c>
      <c r="E26" s="322">
        <v>0</v>
      </c>
      <c r="F26" s="322">
        <v>0</v>
      </c>
      <c r="G26" s="322">
        <v>0</v>
      </c>
      <c r="H26" s="323">
        <f t="shared" si="0"/>
        <v>417333.09</v>
      </c>
    </row>
    <row r="27" spans="1:8">
      <c r="A27" s="187">
        <v>132</v>
      </c>
      <c r="B27" s="187">
        <v>14</v>
      </c>
      <c r="C27" s="188" t="s">
        <v>59</v>
      </c>
      <c r="D27" s="322">
        <v>0</v>
      </c>
      <c r="E27" s="322">
        <v>0</v>
      </c>
      <c r="F27" s="322">
        <v>0</v>
      </c>
      <c r="G27" s="322">
        <v>3848048.8700000006</v>
      </c>
      <c r="H27" s="323">
        <f t="shared" si="0"/>
        <v>3848048.8700000006</v>
      </c>
    </row>
    <row r="28" spans="1:8">
      <c r="A28" s="187">
        <v>133</v>
      </c>
      <c r="B28" s="187">
        <v>1</v>
      </c>
      <c r="C28" s="188" t="s">
        <v>60</v>
      </c>
      <c r="D28" s="322">
        <v>0</v>
      </c>
      <c r="E28" s="322">
        <v>0</v>
      </c>
      <c r="F28" s="322">
        <v>0</v>
      </c>
      <c r="G28" s="322">
        <v>690050.64999999991</v>
      </c>
      <c r="H28" s="323">
        <f t="shared" si="0"/>
        <v>690050.64999999991</v>
      </c>
    </row>
    <row r="29" spans="1:8">
      <c r="A29" s="187">
        <v>134</v>
      </c>
      <c r="B29" s="187">
        <v>1</v>
      </c>
      <c r="C29" s="188" t="s">
        <v>61</v>
      </c>
      <c r="D29" s="322">
        <v>0</v>
      </c>
      <c r="E29" s="322">
        <v>0</v>
      </c>
      <c r="F29" s="322">
        <v>0</v>
      </c>
      <c r="G29" s="322">
        <v>16765227.84</v>
      </c>
      <c r="H29" s="323">
        <f t="shared" si="0"/>
        <v>16765227.84</v>
      </c>
    </row>
    <row r="30" spans="1:8">
      <c r="A30" s="187">
        <v>163</v>
      </c>
      <c r="B30" s="187">
        <v>1</v>
      </c>
      <c r="C30" s="188" t="s">
        <v>78</v>
      </c>
      <c r="D30" s="322">
        <v>1018336.71</v>
      </c>
      <c r="E30" s="322">
        <v>0</v>
      </c>
      <c r="F30" s="322">
        <v>0</v>
      </c>
      <c r="G30" s="322">
        <v>0</v>
      </c>
      <c r="H30" s="323">
        <f t="shared" si="0"/>
        <v>1018336.71</v>
      </c>
    </row>
    <row r="31" spans="1:8">
      <c r="A31" s="187">
        <v>170</v>
      </c>
      <c r="B31" s="187">
        <v>1</v>
      </c>
      <c r="C31" s="188" t="s">
        <v>80</v>
      </c>
      <c r="D31" s="322">
        <v>0</v>
      </c>
      <c r="E31" s="322">
        <v>0</v>
      </c>
      <c r="F31" s="322">
        <v>0</v>
      </c>
      <c r="G31" s="322">
        <v>23432.77</v>
      </c>
      <c r="H31" s="323">
        <f t="shared" si="0"/>
        <v>23432.77</v>
      </c>
    </row>
    <row r="32" spans="1:8">
      <c r="A32" s="187">
        <v>170</v>
      </c>
      <c r="B32" s="187">
        <v>2</v>
      </c>
      <c r="C32" s="188" t="s">
        <v>80</v>
      </c>
      <c r="D32" s="322">
        <v>0</v>
      </c>
      <c r="E32" s="322">
        <v>0</v>
      </c>
      <c r="F32" s="322">
        <v>0</v>
      </c>
      <c r="G32" s="322">
        <v>310268.45</v>
      </c>
      <c r="H32" s="323">
        <f t="shared" si="0"/>
        <v>310268.45</v>
      </c>
    </row>
    <row r="33" spans="1:8">
      <c r="A33" s="187">
        <v>170</v>
      </c>
      <c r="B33" s="187">
        <v>3</v>
      </c>
      <c r="C33" s="188" t="s">
        <v>80</v>
      </c>
      <c r="D33" s="322">
        <v>0</v>
      </c>
      <c r="E33" s="322">
        <v>0</v>
      </c>
      <c r="F33" s="322">
        <v>0</v>
      </c>
      <c r="G33" s="322">
        <v>880031.5</v>
      </c>
      <c r="H33" s="323">
        <f t="shared" si="0"/>
        <v>880031.5</v>
      </c>
    </row>
    <row r="34" spans="1:8">
      <c r="A34" s="187">
        <v>170</v>
      </c>
      <c r="B34" s="187">
        <v>4</v>
      </c>
      <c r="C34" s="188" t="s">
        <v>80</v>
      </c>
      <c r="D34" s="322">
        <v>0</v>
      </c>
      <c r="E34" s="322">
        <v>0</v>
      </c>
      <c r="F34" s="322">
        <v>0</v>
      </c>
      <c r="G34" s="322">
        <v>43632.39</v>
      </c>
      <c r="H34" s="323">
        <f t="shared" si="0"/>
        <v>43632.39</v>
      </c>
    </row>
    <row r="35" spans="1:8">
      <c r="A35" s="187">
        <v>170</v>
      </c>
      <c r="B35" s="187">
        <v>6</v>
      </c>
      <c r="C35" s="188" t="s">
        <v>80</v>
      </c>
      <c r="D35" s="322">
        <v>0</v>
      </c>
      <c r="E35" s="322">
        <v>0</v>
      </c>
      <c r="F35" s="322">
        <v>0</v>
      </c>
      <c r="G35" s="322">
        <v>300</v>
      </c>
      <c r="H35" s="323">
        <f t="shared" si="0"/>
        <v>300</v>
      </c>
    </row>
    <row r="36" spans="1:8">
      <c r="A36" s="187">
        <v>192</v>
      </c>
      <c r="B36" s="187">
        <v>1</v>
      </c>
      <c r="C36" s="188" t="s">
        <v>83</v>
      </c>
      <c r="D36" s="322">
        <v>0</v>
      </c>
      <c r="E36" s="322">
        <v>0</v>
      </c>
      <c r="F36" s="322">
        <v>0</v>
      </c>
      <c r="G36" s="322">
        <v>1389845</v>
      </c>
      <c r="H36" s="323">
        <f t="shared" si="0"/>
        <v>1389845</v>
      </c>
    </row>
    <row r="37" spans="1:8">
      <c r="A37" s="187">
        <v>203</v>
      </c>
      <c r="B37" s="187">
        <v>1</v>
      </c>
      <c r="C37" s="188" t="s">
        <v>86</v>
      </c>
      <c r="D37" s="322">
        <v>0</v>
      </c>
      <c r="E37" s="322">
        <v>0</v>
      </c>
      <c r="F37" s="322">
        <v>0</v>
      </c>
      <c r="G37" s="322">
        <v>851735.24</v>
      </c>
      <c r="H37" s="323">
        <f t="shared" si="0"/>
        <v>851735.24</v>
      </c>
    </row>
    <row r="38" spans="1:8">
      <c r="A38" s="187">
        <v>222</v>
      </c>
      <c r="B38" s="187">
        <v>1</v>
      </c>
      <c r="C38" s="188" t="s">
        <v>93</v>
      </c>
      <c r="D38" s="322">
        <v>851877.12</v>
      </c>
      <c r="E38" s="322">
        <v>0</v>
      </c>
      <c r="F38" s="322">
        <v>0</v>
      </c>
      <c r="G38" s="322">
        <v>0</v>
      </c>
      <c r="H38" s="323">
        <f t="shared" si="0"/>
        <v>851877.12</v>
      </c>
    </row>
    <row r="39" spans="1:8">
      <c r="A39" s="187">
        <v>223</v>
      </c>
      <c r="B39" s="187">
        <v>1</v>
      </c>
      <c r="C39" s="188" t="s">
        <v>94</v>
      </c>
      <c r="D39" s="322">
        <v>6330832.7599999998</v>
      </c>
      <c r="E39" s="322">
        <v>0</v>
      </c>
      <c r="F39" s="322">
        <v>0</v>
      </c>
      <c r="G39" s="322">
        <v>0</v>
      </c>
      <c r="H39" s="323">
        <f t="shared" si="0"/>
        <v>6330832.7599999998</v>
      </c>
    </row>
    <row r="40" spans="1:8">
      <c r="A40" s="187">
        <v>234</v>
      </c>
      <c r="B40" s="187">
        <v>1</v>
      </c>
      <c r="C40" s="188" t="s">
        <v>612</v>
      </c>
      <c r="D40" s="322">
        <v>0</v>
      </c>
      <c r="E40" s="322">
        <v>0</v>
      </c>
      <c r="F40" s="322">
        <v>0</v>
      </c>
      <c r="G40" s="322">
        <v>159382.5</v>
      </c>
      <c r="H40" s="323">
        <f t="shared" si="0"/>
        <v>159382.5</v>
      </c>
    </row>
    <row r="41" spans="1:8">
      <c r="A41" s="187">
        <v>253</v>
      </c>
      <c r="B41" s="187">
        <v>1</v>
      </c>
      <c r="C41" s="188" t="s">
        <v>104</v>
      </c>
      <c r="D41" s="322">
        <v>221809.66</v>
      </c>
      <c r="E41" s="322">
        <v>0</v>
      </c>
      <c r="F41" s="322">
        <v>0</v>
      </c>
      <c r="G41" s="322">
        <v>0</v>
      </c>
      <c r="H41" s="323">
        <f t="shared" si="0"/>
        <v>221809.66</v>
      </c>
    </row>
    <row r="42" spans="1:8">
      <c r="A42" s="187">
        <v>267</v>
      </c>
      <c r="B42" s="187">
        <v>2</v>
      </c>
      <c r="C42" s="188" t="s">
        <v>107</v>
      </c>
      <c r="D42" s="322">
        <v>1504800</v>
      </c>
      <c r="E42" s="322">
        <v>0</v>
      </c>
      <c r="F42" s="322">
        <v>0</v>
      </c>
      <c r="G42" s="322">
        <v>0</v>
      </c>
      <c r="H42" s="323">
        <f t="shared" si="0"/>
        <v>1504800</v>
      </c>
    </row>
    <row r="43" spans="1:8">
      <c r="A43" s="187">
        <v>269</v>
      </c>
      <c r="B43" s="187">
        <v>2</v>
      </c>
      <c r="C43" s="188" t="s">
        <v>109</v>
      </c>
      <c r="D43" s="322">
        <v>0</v>
      </c>
      <c r="E43" s="322">
        <v>0</v>
      </c>
      <c r="F43" s="322">
        <v>0</v>
      </c>
      <c r="G43" s="322">
        <v>36823.300000000003</v>
      </c>
      <c r="H43" s="323">
        <f t="shared" si="0"/>
        <v>36823.300000000003</v>
      </c>
    </row>
    <row r="44" spans="1:8">
      <c r="A44" s="187">
        <v>270</v>
      </c>
      <c r="B44" s="187">
        <v>2</v>
      </c>
      <c r="C44" s="188" t="s">
        <v>110</v>
      </c>
      <c r="D44" s="322">
        <v>136618</v>
      </c>
      <c r="E44" s="322">
        <v>0</v>
      </c>
      <c r="F44" s="322">
        <v>0</v>
      </c>
      <c r="G44" s="322">
        <v>0</v>
      </c>
      <c r="H44" s="323">
        <f t="shared" si="0"/>
        <v>136618</v>
      </c>
    </row>
    <row r="45" spans="1:8">
      <c r="A45" s="187">
        <v>283</v>
      </c>
      <c r="B45" s="187">
        <v>1</v>
      </c>
      <c r="C45" s="188" t="s">
        <v>115</v>
      </c>
      <c r="D45" s="322">
        <v>1677660.87</v>
      </c>
      <c r="E45" s="322">
        <v>0</v>
      </c>
      <c r="F45" s="322">
        <v>0</v>
      </c>
      <c r="G45" s="322">
        <v>29947568</v>
      </c>
      <c r="H45" s="323">
        <f t="shared" si="0"/>
        <v>31625228.870000001</v>
      </c>
    </row>
    <row r="46" spans="1:8">
      <c r="A46" s="187">
        <v>291</v>
      </c>
      <c r="B46" s="187">
        <v>1</v>
      </c>
      <c r="C46" s="188" t="s">
        <v>119</v>
      </c>
      <c r="D46" s="322">
        <v>47110954.460000001</v>
      </c>
      <c r="E46" s="322">
        <v>0</v>
      </c>
      <c r="F46" s="322">
        <v>0</v>
      </c>
      <c r="G46" s="322">
        <v>0</v>
      </c>
      <c r="H46" s="323">
        <f t="shared" si="0"/>
        <v>47110954.460000001</v>
      </c>
    </row>
    <row r="47" spans="1:8">
      <c r="A47" s="187">
        <v>292</v>
      </c>
      <c r="B47" s="187">
        <v>1</v>
      </c>
      <c r="C47" s="188" t="s">
        <v>120</v>
      </c>
      <c r="D47" s="322">
        <v>0</v>
      </c>
      <c r="E47" s="322">
        <v>0</v>
      </c>
      <c r="F47" s="322">
        <v>0</v>
      </c>
      <c r="G47" s="322">
        <v>23278.5</v>
      </c>
      <c r="H47" s="323">
        <f t="shared" si="0"/>
        <v>23278.5</v>
      </c>
    </row>
    <row r="48" spans="1:8">
      <c r="A48" s="187">
        <v>293</v>
      </c>
      <c r="B48" s="187">
        <v>1</v>
      </c>
      <c r="C48" s="188" t="s">
        <v>121</v>
      </c>
      <c r="D48" s="322">
        <v>0</v>
      </c>
      <c r="E48" s="322">
        <v>0</v>
      </c>
      <c r="F48" s="322">
        <v>0</v>
      </c>
      <c r="G48" s="322">
        <v>6351</v>
      </c>
      <c r="H48" s="323">
        <f t="shared" si="0"/>
        <v>6351</v>
      </c>
    </row>
    <row r="49" spans="1:8">
      <c r="A49" s="187">
        <v>293</v>
      </c>
      <c r="B49" s="187">
        <v>3</v>
      </c>
      <c r="C49" s="188" t="s">
        <v>121</v>
      </c>
      <c r="D49" s="322">
        <v>0</v>
      </c>
      <c r="E49" s="322">
        <v>0</v>
      </c>
      <c r="F49" s="322">
        <v>0</v>
      </c>
      <c r="G49" s="322">
        <v>3437</v>
      </c>
      <c r="H49" s="323">
        <f t="shared" si="0"/>
        <v>3437</v>
      </c>
    </row>
    <row r="50" spans="1:8">
      <c r="A50" s="187">
        <v>294</v>
      </c>
      <c r="B50" s="187">
        <v>1</v>
      </c>
      <c r="C50" s="188" t="s">
        <v>122</v>
      </c>
      <c r="D50" s="322">
        <v>0</v>
      </c>
      <c r="E50" s="322">
        <v>0</v>
      </c>
      <c r="F50" s="322">
        <v>0</v>
      </c>
      <c r="G50" s="322">
        <v>171891</v>
      </c>
      <c r="H50" s="323">
        <f t="shared" si="0"/>
        <v>171891</v>
      </c>
    </row>
    <row r="51" spans="1:8">
      <c r="A51" s="187">
        <v>295</v>
      </c>
      <c r="B51" s="187">
        <v>1</v>
      </c>
      <c r="C51" s="188" t="s">
        <v>123</v>
      </c>
      <c r="D51" s="322">
        <v>0</v>
      </c>
      <c r="E51" s="322">
        <v>0</v>
      </c>
      <c r="F51" s="322">
        <v>0</v>
      </c>
      <c r="G51" s="322">
        <v>15223.74</v>
      </c>
      <c r="H51" s="323">
        <f t="shared" si="0"/>
        <v>15223.74</v>
      </c>
    </row>
    <row r="52" spans="1:8">
      <c r="A52" s="187">
        <v>296</v>
      </c>
      <c r="B52" s="187">
        <v>1</v>
      </c>
      <c r="C52" s="188" t="s">
        <v>124</v>
      </c>
      <c r="D52" s="322">
        <v>0</v>
      </c>
      <c r="E52" s="322">
        <v>0</v>
      </c>
      <c r="F52" s="322">
        <v>0</v>
      </c>
      <c r="G52" s="322">
        <v>13222.66</v>
      </c>
      <c r="H52" s="323">
        <f t="shared" si="0"/>
        <v>13222.66</v>
      </c>
    </row>
    <row r="53" spans="1:8">
      <c r="A53" s="187">
        <v>298</v>
      </c>
      <c r="B53" s="187">
        <v>1</v>
      </c>
      <c r="C53" s="188" t="s">
        <v>125</v>
      </c>
      <c r="D53" s="322">
        <v>0</v>
      </c>
      <c r="E53" s="322">
        <v>0</v>
      </c>
      <c r="F53" s="322">
        <v>0</v>
      </c>
      <c r="G53" s="322">
        <v>125000</v>
      </c>
      <c r="H53" s="323">
        <f t="shared" si="0"/>
        <v>125000</v>
      </c>
    </row>
    <row r="54" spans="1:8">
      <c r="A54" s="187">
        <v>310</v>
      </c>
      <c r="B54" s="187">
        <v>1</v>
      </c>
      <c r="C54" s="188" t="s">
        <v>131</v>
      </c>
      <c r="D54" s="322">
        <v>36430.340000000004</v>
      </c>
      <c r="E54" s="322">
        <v>0</v>
      </c>
      <c r="F54" s="322">
        <v>0</v>
      </c>
      <c r="G54" s="322">
        <v>2249661.64</v>
      </c>
      <c r="H54" s="323">
        <f t="shared" si="0"/>
        <v>2286091.98</v>
      </c>
    </row>
    <row r="55" spans="1:8">
      <c r="A55" s="187">
        <v>312</v>
      </c>
      <c r="B55" s="187">
        <v>1</v>
      </c>
      <c r="C55" s="188" t="s">
        <v>133</v>
      </c>
      <c r="D55" s="322">
        <v>0</v>
      </c>
      <c r="E55" s="322">
        <v>0</v>
      </c>
      <c r="F55" s="322">
        <v>0</v>
      </c>
      <c r="G55" s="322">
        <v>18681811.920000006</v>
      </c>
      <c r="H55" s="323">
        <f t="shared" si="0"/>
        <v>18681811.920000006</v>
      </c>
    </row>
    <row r="56" spans="1:8">
      <c r="A56" s="187">
        <v>315</v>
      </c>
      <c r="B56" s="187">
        <v>1</v>
      </c>
      <c r="C56" s="188" t="s">
        <v>1239</v>
      </c>
      <c r="D56" s="322">
        <v>962125.34</v>
      </c>
      <c r="E56" s="322">
        <v>0</v>
      </c>
      <c r="F56" s="322">
        <v>0</v>
      </c>
      <c r="G56" s="322">
        <v>0</v>
      </c>
      <c r="H56" s="323">
        <f t="shared" si="0"/>
        <v>962125.34</v>
      </c>
    </row>
    <row r="57" spans="1:8">
      <c r="A57" s="187">
        <v>343</v>
      </c>
      <c r="B57" s="187">
        <v>1</v>
      </c>
      <c r="C57" s="188" t="s">
        <v>138</v>
      </c>
      <c r="D57" s="322">
        <v>1772869.75</v>
      </c>
      <c r="E57" s="322">
        <v>0</v>
      </c>
      <c r="F57" s="322">
        <v>0</v>
      </c>
      <c r="G57" s="322">
        <v>0</v>
      </c>
      <c r="H57" s="323">
        <f t="shared" si="0"/>
        <v>1772869.75</v>
      </c>
    </row>
    <row r="58" spans="1:8">
      <c r="A58" s="187">
        <v>344</v>
      </c>
      <c r="B58" s="187">
        <v>1</v>
      </c>
      <c r="C58" s="188" t="s">
        <v>139</v>
      </c>
      <c r="D58" s="322">
        <v>1953203</v>
      </c>
      <c r="E58" s="322">
        <v>0</v>
      </c>
      <c r="F58" s="322">
        <v>0</v>
      </c>
      <c r="G58" s="322">
        <v>0</v>
      </c>
      <c r="H58" s="323">
        <f t="shared" si="0"/>
        <v>1953203</v>
      </c>
    </row>
    <row r="59" spans="1:8">
      <c r="A59" s="187">
        <v>347</v>
      </c>
      <c r="B59" s="187">
        <v>1</v>
      </c>
      <c r="C59" s="188" t="s">
        <v>142</v>
      </c>
      <c r="D59" s="322">
        <v>0</v>
      </c>
      <c r="E59" s="322">
        <v>0</v>
      </c>
      <c r="F59" s="322">
        <v>0</v>
      </c>
      <c r="G59" s="322">
        <v>1221133.5</v>
      </c>
      <c r="H59" s="323">
        <f t="shared" si="0"/>
        <v>1221133.5</v>
      </c>
    </row>
    <row r="60" spans="1:8">
      <c r="A60" s="187">
        <v>378</v>
      </c>
      <c r="B60" s="187">
        <v>1</v>
      </c>
      <c r="C60" s="188" t="s">
        <v>608</v>
      </c>
      <c r="D60" s="322">
        <v>6870462</v>
      </c>
      <c r="E60" s="322">
        <v>0</v>
      </c>
      <c r="F60" s="322">
        <v>0</v>
      </c>
      <c r="G60" s="322">
        <v>0</v>
      </c>
      <c r="H60" s="323">
        <f t="shared" si="0"/>
        <v>6870462</v>
      </c>
    </row>
    <row r="61" spans="1:8">
      <c r="A61" s="187">
        <v>387</v>
      </c>
      <c r="B61" s="187">
        <v>1</v>
      </c>
      <c r="C61" s="188" t="s">
        <v>1263</v>
      </c>
      <c r="D61" s="322">
        <v>6512199</v>
      </c>
      <c r="E61" s="322">
        <v>0</v>
      </c>
      <c r="F61" s="322">
        <v>0</v>
      </c>
      <c r="G61" s="322">
        <v>18979.98</v>
      </c>
      <c r="H61" s="323">
        <f t="shared" si="0"/>
        <v>6531178.9800000004</v>
      </c>
    </row>
    <row r="62" spans="1:8">
      <c r="A62" s="187">
        <v>389</v>
      </c>
      <c r="B62" s="187">
        <v>1</v>
      </c>
      <c r="C62" s="188" t="s">
        <v>1401</v>
      </c>
      <c r="D62" s="322">
        <v>0</v>
      </c>
      <c r="E62" s="322">
        <v>0</v>
      </c>
      <c r="F62" s="322">
        <v>0</v>
      </c>
      <c r="G62" s="322">
        <v>3077971.8100000005</v>
      </c>
      <c r="H62" s="323">
        <f t="shared" si="0"/>
        <v>3077971.8100000005</v>
      </c>
    </row>
    <row r="63" spans="1:8">
      <c r="A63" s="187">
        <v>389</v>
      </c>
      <c r="B63" s="187">
        <v>2</v>
      </c>
      <c r="C63" s="188" t="s">
        <v>1401</v>
      </c>
      <c r="D63" s="322">
        <v>0</v>
      </c>
      <c r="E63" s="322">
        <v>0</v>
      </c>
      <c r="F63" s="322">
        <v>0</v>
      </c>
      <c r="G63" s="322">
        <v>676118.48999999976</v>
      </c>
      <c r="H63" s="323">
        <f t="shared" si="0"/>
        <v>676118.48999999976</v>
      </c>
    </row>
    <row r="64" spans="1:8">
      <c r="A64" s="187">
        <v>389</v>
      </c>
      <c r="B64" s="187">
        <v>3</v>
      </c>
      <c r="C64" s="188" t="s">
        <v>1401</v>
      </c>
      <c r="D64" s="322">
        <v>0</v>
      </c>
      <c r="E64" s="322">
        <v>0</v>
      </c>
      <c r="F64" s="322">
        <v>0</v>
      </c>
      <c r="G64" s="322">
        <v>124506.08000000005</v>
      </c>
      <c r="H64" s="323">
        <f t="shared" si="0"/>
        <v>124506.08000000005</v>
      </c>
    </row>
    <row r="65" spans="1:8">
      <c r="A65" s="187">
        <v>389</v>
      </c>
      <c r="B65" s="187">
        <v>4</v>
      </c>
      <c r="C65" s="188" t="s">
        <v>1401</v>
      </c>
      <c r="D65" s="322">
        <v>0</v>
      </c>
      <c r="E65" s="322">
        <v>0</v>
      </c>
      <c r="F65" s="322">
        <v>0</v>
      </c>
      <c r="G65" s="322">
        <v>1248218.25</v>
      </c>
      <c r="H65" s="323">
        <f t="shared" si="0"/>
        <v>1248218.25</v>
      </c>
    </row>
    <row r="66" spans="1:8">
      <c r="A66" s="187">
        <v>389</v>
      </c>
      <c r="B66" s="187">
        <v>5</v>
      </c>
      <c r="C66" s="188" t="s">
        <v>1401</v>
      </c>
      <c r="D66" s="322">
        <v>0</v>
      </c>
      <c r="E66" s="322">
        <v>0</v>
      </c>
      <c r="F66" s="322">
        <v>0</v>
      </c>
      <c r="G66" s="322">
        <v>11418.619999999999</v>
      </c>
      <c r="H66" s="323">
        <f t="shared" si="0"/>
        <v>11418.619999999999</v>
      </c>
    </row>
    <row r="67" spans="1:8">
      <c r="A67" s="187">
        <v>525</v>
      </c>
      <c r="B67" s="187">
        <v>1</v>
      </c>
      <c r="C67" s="188" t="s">
        <v>164</v>
      </c>
      <c r="D67" s="322">
        <v>0</v>
      </c>
      <c r="E67" s="322">
        <v>0</v>
      </c>
      <c r="F67" s="322">
        <v>0</v>
      </c>
      <c r="G67" s="322">
        <v>2500000</v>
      </c>
      <c r="H67" s="323">
        <f t="shared" si="0"/>
        <v>2500000</v>
      </c>
    </row>
    <row r="68" spans="1:8">
      <c r="A68" s="187">
        <v>526</v>
      </c>
      <c r="B68" s="187">
        <v>1</v>
      </c>
      <c r="C68" s="188" t="s">
        <v>1262</v>
      </c>
      <c r="D68" s="322">
        <v>2530031.04</v>
      </c>
      <c r="E68" s="322">
        <v>0</v>
      </c>
      <c r="F68" s="322">
        <v>0</v>
      </c>
      <c r="G68" s="322">
        <v>0</v>
      </c>
      <c r="H68" s="323">
        <f t="shared" si="0"/>
        <v>2530031.04</v>
      </c>
    </row>
    <row r="69" spans="1:8">
      <c r="A69" s="187">
        <v>548</v>
      </c>
      <c r="B69" s="187">
        <v>1</v>
      </c>
      <c r="C69" s="188" t="s">
        <v>1279</v>
      </c>
      <c r="D69" s="322">
        <v>0</v>
      </c>
      <c r="E69" s="322">
        <v>0</v>
      </c>
      <c r="F69" s="322">
        <v>0</v>
      </c>
      <c r="G69" s="322">
        <v>25020.559999999998</v>
      </c>
      <c r="H69" s="323">
        <f t="shared" si="0"/>
        <v>25020.559999999998</v>
      </c>
    </row>
    <row r="70" spans="1:8">
      <c r="A70" s="187">
        <v>548</v>
      </c>
      <c r="B70" s="187">
        <v>2</v>
      </c>
      <c r="C70" s="188" t="s">
        <v>1279</v>
      </c>
      <c r="D70" s="322">
        <v>0</v>
      </c>
      <c r="E70" s="322">
        <v>0</v>
      </c>
      <c r="F70" s="322">
        <v>0</v>
      </c>
      <c r="G70" s="322">
        <v>112957</v>
      </c>
      <c r="H70" s="323">
        <f t="shared" si="0"/>
        <v>112957</v>
      </c>
    </row>
    <row r="71" spans="1:8">
      <c r="A71" s="187">
        <v>548</v>
      </c>
      <c r="B71" s="187">
        <v>5</v>
      </c>
      <c r="C71" s="188" t="s">
        <v>1279</v>
      </c>
      <c r="D71" s="322">
        <v>0</v>
      </c>
      <c r="E71" s="322">
        <v>0</v>
      </c>
      <c r="F71" s="322">
        <v>0</v>
      </c>
      <c r="G71" s="322">
        <v>40</v>
      </c>
      <c r="H71" s="323">
        <f t="shared" si="0"/>
        <v>40</v>
      </c>
    </row>
    <row r="72" spans="1:8">
      <c r="A72" s="187">
        <v>548</v>
      </c>
      <c r="B72" s="187">
        <v>11</v>
      </c>
      <c r="C72" s="188" t="s">
        <v>1279</v>
      </c>
      <c r="D72" s="322">
        <v>0</v>
      </c>
      <c r="E72" s="322">
        <v>0</v>
      </c>
      <c r="F72" s="322">
        <v>0</v>
      </c>
      <c r="G72" s="322">
        <v>112745.27</v>
      </c>
      <c r="H72" s="323">
        <f t="shared" si="0"/>
        <v>112745.27</v>
      </c>
    </row>
    <row r="73" spans="1:8">
      <c r="A73" s="187">
        <v>572</v>
      </c>
      <c r="B73" s="187">
        <v>1</v>
      </c>
      <c r="C73" s="188" t="s">
        <v>166</v>
      </c>
      <c r="D73" s="322">
        <v>6387046.3799999999</v>
      </c>
      <c r="E73" s="322">
        <v>0</v>
      </c>
      <c r="F73" s="322">
        <v>0</v>
      </c>
      <c r="G73" s="322">
        <v>0</v>
      </c>
      <c r="H73" s="323">
        <f t="shared" ref="H73:H87" si="1">+D73+E73+F73+G73</f>
        <v>6387046.3799999999</v>
      </c>
    </row>
    <row r="74" spans="1:8">
      <c r="A74" s="187">
        <v>580</v>
      </c>
      <c r="B74" s="187">
        <v>1</v>
      </c>
      <c r="C74" s="188" t="s">
        <v>169</v>
      </c>
      <c r="D74" s="322">
        <v>0</v>
      </c>
      <c r="E74" s="322">
        <v>0</v>
      </c>
      <c r="F74" s="322">
        <v>0</v>
      </c>
      <c r="G74" s="322">
        <v>755073.55000000028</v>
      </c>
      <c r="H74" s="323">
        <f t="shared" si="1"/>
        <v>755073.55000000028</v>
      </c>
    </row>
    <row r="75" spans="1:8">
      <c r="A75" s="187">
        <v>586</v>
      </c>
      <c r="B75" s="187">
        <v>1</v>
      </c>
      <c r="C75" s="188" t="s">
        <v>172</v>
      </c>
      <c r="D75" s="322">
        <v>0</v>
      </c>
      <c r="E75" s="322">
        <v>0</v>
      </c>
      <c r="F75" s="322">
        <v>0</v>
      </c>
      <c r="G75" s="322">
        <v>8371489.4000000004</v>
      </c>
      <c r="H75" s="323">
        <f t="shared" si="1"/>
        <v>8371489.4000000004</v>
      </c>
    </row>
    <row r="76" spans="1:8">
      <c r="A76" s="187">
        <v>590</v>
      </c>
      <c r="B76" s="187">
        <v>1</v>
      </c>
      <c r="C76" s="188" t="s">
        <v>1280</v>
      </c>
      <c r="D76" s="322">
        <v>147750</v>
      </c>
      <c r="E76" s="322">
        <v>0</v>
      </c>
      <c r="F76" s="322">
        <v>0</v>
      </c>
      <c r="G76" s="322">
        <v>0</v>
      </c>
      <c r="H76" s="323">
        <f t="shared" si="1"/>
        <v>147750</v>
      </c>
    </row>
    <row r="77" spans="1:8">
      <c r="A77" s="187">
        <v>591</v>
      </c>
      <c r="B77" s="187">
        <v>1</v>
      </c>
      <c r="C77" s="188" t="s">
        <v>670</v>
      </c>
      <c r="D77" s="322">
        <v>0</v>
      </c>
      <c r="E77" s="322">
        <v>0</v>
      </c>
      <c r="F77" s="322">
        <v>0</v>
      </c>
      <c r="G77" s="322">
        <v>2841383</v>
      </c>
      <c r="H77" s="323">
        <f t="shared" si="1"/>
        <v>2841383</v>
      </c>
    </row>
    <row r="78" spans="1:8">
      <c r="A78" s="187">
        <v>594</v>
      </c>
      <c r="B78" s="187">
        <v>1</v>
      </c>
      <c r="C78" s="188" t="s">
        <v>88</v>
      </c>
      <c r="D78" s="322">
        <v>0</v>
      </c>
      <c r="E78" s="322">
        <v>0</v>
      </c>
      <c r="F78" s="322">
        <v>0</v>
      </c>
      <c r="G78" s="322">
        <v>20725649.81000001</v>
      </c>
      <c r="H78" s="323">
        <f t="shared" si="1"/>
        <v>20725649.81000001</v>
      </c>
    </row>
    <row r="79" spans="1:8">
      <c r="A79" s="187">
        <v>599</v>
      </c>
      <c r="B79" s="187">
        <v>1</v>
      </c>
      <c r="C79" s="188" t="s">
        <v>1245</v>
      </c>
      <c r="D79" s="322">
        <v>402890.37</v>
      </c>
      <c r="E79" s="322">
        <v>0</v>
      </c>
      <c r="F79" s="322">
        <v>0</v>
      </c>
      <c r="G79" s="322">
        <v>0</v>
      </c>
      <c r="H79" s="323">
        <f t="shared" si="1"/>
        <v>402890.37</v>
      </c>
    </row>
    <row r="80" spans="1:8">
      <c r="A80" s="187">
        <v>599</v>
      </c>
      <c r="B80" s="187">
        <v>3</v>
      </c>
      <c r="C80" s="188" t="s">
        <v>1245</v>
      </c>
      <c r="D80" s="322">
        <v>23516780.759999994</v>
      </c>
      <c r="E80" s="322">
        <v>0</v>
      </c>
      <c r="F80" s="322">
        <v>0</v>
      </c>
      <c r="G80" s="322">
        <v>0</v>
      </c>
      <c r="H80" s="323">
        <f t="shared" si="1"/>
        <v>23516780.759999994</v>
      </c>
    </row>
    <row r="81" spans="1:8">
      <c r="A81" s="187">
        <v>601</v>
      </c>
      <c r="B81" s="187">
        <v>1</v>
      </c>
      <c r="C81" s="188" t="s">
        <v>1453</v>
      </c>
      <c r="D81" s="322">
        <v>0</v>
      </c>
      <c r="E81" s="322">
        <v>0</v>
      </c>
      <c r="F81" s="322">
        <v>0</v>
      </c>
      <c r="G81" s="322">
        <v>1148181.3700000001</v>
      </c>
      <c r="H81" s="323">
        <f t="shared" si="1"/>
        <v>1148181.3700000001</v>
      </c>
    </row>
    <row r="82" spans="1:8">
      <c r="A82" s="187">
        <v>633</v>
      </c>
      <c r="B82" s="187">
        <v>1</v>
      </c>
      <c r="C82" s="188" t="s">
        <v>173</v>
      </c>
      <c r="D82" s="322">
        <v>0</v>
      </c>
      <c r="E82" s="322">
        <v>0</v>
      </c>
      <c r="F82" s="322">
        <v>0</v>
      </c>
      <c r="G82" s="322">
        <v>4212.1000000000004</v>
      </c>
      <c r="H82" s="323">
        <f t="shared" si="1"/>
        <v>4212.1000000000004</v>
      </c>
    </row>
    <row r="83" spans="1:8">
      <c r="A83" s="187">
        <v>660</v>
      </c>
      <c r="B83" s="187">
        <v>1</v>
      </c>
      <c r="C83" s="188" t="s">
        <v>176</v>
      </c>
      <c r="D83" s="322">
        <v>0</v>
      </c>
      <c r="E83" s="322">
        <v>0</v>
      </c>
      <c r="F83" s="322">
        <v>0</v>
      </c>
      <c r="G83" s="322">
        <v>24987631.32</v>
      </c>
      <c r="H83" s="323">
        <f t="shared" si="1"/>
        <v>24987631.32</v>
      </c>
    </row>
    <row r="84" spans="1:8">
      <c r="A84" s="187">
        <v>670</v>
      </c>
      <c r="B84" s="187">
        <v>1</v>
      </c>
      <c r="C84" s="188" t="s">
        <v>178</v>
      </c>
      <c r="D84" s="322">
        <v>0</v>
      </c>
      <c r="E84" s="322">
        <v>0</v>
      </c>
      <c r="F84" s="322">
        <v>0</v>
      </c>
      <c r="G84" s="322">
        <v>1374888.5</v>
      </c>
      <c r="H84" s="323">
        <f t="shared" si="1"/>
        <v>1374888.5</v>
      </c>
    </row>
    <row r="85" spans="1:8">
      <c r="A85" s="187">
        <v>681</v>
      </c>
      <c r="B85" s="187">
        <v>1</v>
      </c>
      <c r="C85" s="188" t="s">
        <v>180</v>
      </c>
      <c r="D85" s="322">
        <v>0</v>
      </c>
      <c r="E85" s="322">
        <v>0</v>
      </c>
      <c r="F85" s="322">
        <v>0</v>
      </c>
      <c r="G85" s="322">
        <v>2467693.3200000003</v>
      </c>
      <c r="H85" s="323">
        <f t="shared" si="1"/>
        <v>2467693.3200000003</v>
      </c>
    </row>
    <row r="86" spans="1:8">
      <c r="A86" s="187">
        <v>683</v>
      </c>
      <c r="B86" s="187">
        <v>1</v>
      </c>
      <c r="C86" s="188" t="s">
        <v>1247</v>
      </c>
      <c r="D86" s="322">
        <v>0</v>
      </c>
      <c r="E86" s="322">
        <v>0</v>
      </c>
      <c r="F86" s="322">
        <v>0</v>
      </c>
      <c r="G86" s="322">
        <v>3962</v>
      </c>
      <c r="H86" s="323">
        <f t="shared" si="1"/>
        <v>3962</v>
      </c>
    </row>
    <row r="87" spans="1:8">
      <c r="A87" s="187">
        <v>862</v>
      </c>
      <c r="B87" s="187">
        <v>1</v>
      </c>
      <c r="C87" s="188" t="s">
        <v>187</v>
      </c>
      <c r="D87" s="322">
        <v>7298826.54</v>
      </c>
      <c r="E87" s="322">
        <v>0</v>
      </c>
      <c r="F87" s="322">
        <v>0</v>
      </c>
      <c r="G87" s="322">
        <v>0</v>
      </c>
      <c r="H87" s="323">
        <f t="shared" si="1"/>
        <v>7298826.54</v>
      </c>
    </row>
    <row r="88" spans="1:8">
      <c r="A88" s="366"/>
      <c r="B88" s="366"/>
      <c r="C88" s="367"/>
      <c r="D88" s="324"/>
      <c r="E88" s="324"/>
      <c r="F88" s="324"/>
      <c r="G88" s="324"/>
      <c r="H88" s="325"/>
    </row>
    <row r="89" spans="1:8">
      <c r="C89" s="147" t="s">
        <v>554</v>
      </c>
      <c r="D89" s="341">
        <f>+SUBTOTAL(9,D8:D87)</f>
        <v>467581701.8599999</v>
      </c>
      <c r="E89" s="341">
        <f>+SUBTOTAL(9,E8:E87)</f>
        <v>0</v>
      </c>
      <c r="F89" s="341">
        <f>+SUBTOTAL(9,F8:F87)</f>
        <v>878004.65</v>
      </c>
      <c r="G89" s="341">
        <f>+SUBTOTAL(9,G8:G87)</f>
        <v>153366682.65000001</v>
      </c>
      <c r="H89" s="341">
        <f>+SUBTOTAL(9,H8:H87)</f>
        <v>621826389.16000009</v>
      </c>
    </row>
    <row r="91" spans="1:8" ht="15.75">
      <c r="A91" s="156"/>
    </row>
  </sheetData>
  <autoFilter ref="A7:H87" xr:uid="{00000000-0009-0000-0000-000008000000}"/>
  <mergeCells count="1">
    <mergeCell ref="D6:G6"/>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tabColor theme="6" tint="0.39997558519241921"/>
  </sheetPr>
  <dimension ref="A1:F65"/>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16384" width="11.42578125" style="166"/>
  </cols>
  <sheetData>
    <row r="1" spans="1:6">
      <c r="A1" s="162" t="s">
        <v>680</v>
      </c>
    </row>
    <row r="2" spans="1:6" ht="15.75">
      <c r="A2" s="162" t="s">
        <v>671</v>
      </c>
    </row>
    <row r="3" spans="1:6">
      <c r="A3" s="162" t="str">
        <f>+'CUT MN'!A3</f>
        <v>CORRESPONDIENTE AL PERIODO DE ENERO A MAYO DE 2025</v>
      </c>
    </row>
    <row r="4" spans="1:6">
      <c r="A4" s="167" t="str">
        <f>+'CUT MN'!A4</f>
        <v>ACTUALIZADO AL : 5 de junio de 2025 Hrs. 14:05</v>
      </c>
    </row>
    <row r="6" spans="1:6" s="172" customFormat="1" ht="30">
      <c r="A6" s="168" t="s">
        <v>681</v>
      </c>
      <c r="B6" s="168" t="s">
        <v>682</v>
      </c>
      <c r="C6" s="169" t="s">
        <v>683</v>
      </c>
      <c r="D6" s="170" t="s">
        <v>35</v>
      </c>
      <c r="E6" s="169" t="s">
        <v>684</v>
      </c>
      <c r="F6" s="171" t="s">
        <v>685</v>
      </c>
    </row>
    <row r="7" spans="1:6" ht="33">
      <c r="A7" s="309" t="s">
        <v>6685</v>
      </c>
      <c r="B7" s="310" t="s">
        <v>6686</v>
      </c>
      <c r="C7" s="311">
        <v>16</v>
      </c>
      <c r="D7" s="312" t="s">
        <v>40</v>
      </c>
      <c r="E7" s="313">
        <v>2</v>
      </c>
      <c r="F7" s="314">
        <v>18030</v>
      </c>
    </row>
    <row r="8" spans="1:6" ht="33">
      <c r="A8" s="309" t="s">
        <v>1964</v>
      </c>
      <c r="B8" s="310" t="s">
        <v>1965</v>
      </c>
      <c r="C8" s="311">
        <v>16</v>
      </c>
      <c r="D8" s="312" t="s">
        <v>40</v>
      </c>
      <c r="E8" s="313">
        <v>3</v>
      </c>
      <c r="F8" s="314">
        <v>18820</v>
      </c>
    </row>
    <row r="9" spans="1:6" ht="16.5">
      <c r="A9" s="309" t="s">
        <v>1966</v>
      </c>
      <c r="B9" s="310" t="s">
        <v>1967</v>
      </c>
      <c r="C9" s="311">
        <v>16</v>
      </c>
      <c r="D9" s="312" t="s">
        <v>40</v>
      </c>
      <c r="E9" s="313">
        <v>4</v>
      </c>
      <c r="F9" s="314">
        <v>11530</v>
      </c>
    </row>
    <row r="10" spans="1:6" ht="33">
      <c r="A10" s="309" t="s">
        <v>1483</v>
      </c>
      <c r="B10" s="310" t="s">
        <v>1521</v>
      </c>
      <c r="C10" s="311">
        <v>16</v>
      </c>
      <c r="D10" s="312" t="s">
        <v>40</v>
      </c>
      <c r="E10" s="313">
        <v>7</v>
      </c>
      <c r="F10" s="314">
        <v>18350</v>
      </c>
    </row>
    <row r="11" spans="1:6" ht="33">
      <c r="A11" s="309" t="s">
        <v>1481</v>
      </c>
      <c r="B11" s="310" t="s">
        <v>1482</v>
      </c>
      <c r="C11" s="311">
        <v>16</v>
      </c>
      <c r="D11" s="312" t="s">
        <v>40</v>
      </c>
      <c r="E11" s="313">
        <v>7</v>
      </c>
      <c r="F11" s="314">
        <v>380795</v>
      </c>
    </row>
    <row r="12" spans="1:6" ht="49.5">
      <c r="A12" s="309" t="s">
        <v>1484</v>
      </c>
      <c r="B12" s="310" t="s">
        <v>1485</v>
      </c>
      <c r="C12" s="311">
        <v>16</v>
      </c>
      <c r="D12" s="312" t="s">
        <v>40</v>
      </c>
      <c r="E12" s="313">
        <v>10</v>
      </c>
      <c r="F12" s="314">
        <v>390980</v>
      </c>
    </row>
    <row r="13" spans="1:6" ht="33">
      <c r="A13" s="309" t="s">
        <v>2950</v>
      </c>
      <c r="B13" s="310" t="s">
        <v>2951</v>
      </c>
      <c r="C13" s="311">
        <v>16</v>
      </c>
      <c r="D13" s="312" t="s">
        <v>40</v>
      </c>
      <c r="E13" s="313">
        <v>11</v>
      </c>
      <c r="F13" s="314">
        <v>2577</v>
      </c>
    </row>
    <row r="14" spans="1:6" ht="33">
      <c r="A14" s="309" t="s">
        <v>4079</v>
      </c>
      <c r="B14" s="310" t="s">
        <v>4080</v>
      </c>
      <c r="C14" s="311">
        <v>16</v>
      </c>
      <c r="D14" s="312" t="s">
        <v>40</v>
      </c>
      <c r="E14" s="313">
        <v>14</v>
      </c>
      <c r="F14" s="314">
        <v>3590</v>
      </c>
    </row>
    <row r="15" spans="1:6" ht="33">
      <c r="A15" s="309" t="s">
        <v>1968</v>
      </c>
      <c r="B15" s="310" t="s">
        <v>1969</v>
      </c>
      <c r="C15" s="311">
        <v>16</v>
      </c>
      <c r="D15" s="312" t="s">
        <v>40</v>
      </c>
      <c r="E15" s="313">
        <v>16</v>
      </c>
      <c r="F15" s="314">
        <v>12657</v>
      </c>
    </row>
    <row r="16" spans="1:6" ht="33">
      <c r="A16" s="309" t="s">
        <v>6687</v>
      </c>
      <c r="B16" s="310" t="s">
        <v>6688</v>
      </c>
      <c r="C16" s="311">
        <v>16</v>
      </c>
      <c r="D16" s="312" t="s">
        <v>40</v>
      </c>
      <c r="E16" s="313">
        <v>18</v>
      </c>
      <c r="F16" s="314">
        <v>9805</v>
      </c>
    </row>
    <row r="17" spans="1:6" ht="16.5">
      <c r="A17" s="309" t="s">
        <v>6689</v>
      </c>
      <c r="B17" s="310" t="s">
        <v>6690</v>
      </c>
      <c r="C17" s="311">
        <v>16</v>
      </c>
      <c r="D17" s="312" t="s">
        <v>40</v>
      </c>
      <c r="E17" s="313">
        <v>19</v>
      </c>
      <c r="F17" s="314">
        <v>9220</v>
      </c>
    </row>
    <row r="18" spans="1:6" ht="16.5">
      <c r="A18" s="309" t="s">
        <v>4081</v>
      </c>
      <c r="B18" s="310" t="s">
        <v>4082</v>
      </c>
      <c r="C18" s="311">
        <v>16</v>
      </c>
      <c r="D18" s="312" t="s">
        <v>40</v>
      </c>
      <c r="E18" s="313">
        <v>20</v>
      </c>
      <c r="F18" s="314">
        <v>3015</v>
      </c>
    </row>
    <row r="19" spans="1:6" ht="33">
      <c r="A19" s="309" t="s">
        <v>1486</v>
      </c>
      <c r="B19" s="310" t="s">
        <v>1522</v>
      </c>
      <c r="C19" s="311">
        <v>16</v>
      </c>
      <c r="D19" s="312" t="s">
        <v>40</v>
      </c>
      <c r="E19" s="313">
        <v>22</v>
      </c>
      <c r="F19" s="314">
        <v>28310</v>
      </c>
    </row>
    <row r="20" spans="1:6" ht="33">
      <c r="A20" s="309" t="s">
        <v>6691</v>
      </c>
      <c r="B20" s="310" t="s">
        <v>6692</v>
      </c>
      <c r="C20" s="311">
        <v>16</v>
      </c>
      <c r="D20" s="312" t="s">
        <v>40</v>
      </c>
      <c r="E20" s="313">
        <v>24</v>
      </c>
      <c r="F20" s="314">
        <v>1370</v>
      </c>
    </row>
    <row r="21" spans="1:6" ht="33">
      <c r="A21" s="309" t="s">
        <v>1526</v>
      </c>
      <c r="B21" s="310" t="s">
        <v>1527</v>
      </c>
      <c r="C21" s="311">
        <v>16</v>
      </c>
      <c r="D21" s="312" t="s">
        <v>40</v>
      </c>
      <c r="E21" s="313">
        <v>25</v>
      </c>
      <c r="F21" s="314">
        <v>109540</v>
      </c>
    </row>
    <row r="22" spans="1:6" ht="33">
      <c r="A22" s="309" t="s">
        <v>1509</v>
      </c>
      <c r="B22" s="310" t="s">
        <v>1510</v>
      </c>
      <c r="C22" s="311">
        <v>16</v>
      </c>
      <c r="D22" s="312" t="s">
        <v>40</v>
      </c>
      <c r="E22" s="313">
        <v>26</v>
      </c>
      <c r="F22" s="314">
        <v>1100</v>
      </c>
    </row>
    <row r="23" spans="1:6" ht="16.5">
      <c r="A23" s="309" t="s">
        <v>1970</v>
      </c>
      <c r="B23" s="310" t="s">
        <v>1971</v>
      </c>
      <c r="C23" s="311">
        <v>16</v>
      </c>
      <c r="D23" s="312" t="s">
        <v>40</v>
      </c>
      <c r="E23" s="313">
        <v>27</v>
      </c>
      <c r="F23" s="314">
        <v>1930</v>
      </c>
    </row>
    <row r="24" spans="1:6" ht="66">
      <c r="A24" s="309" t="s">
        <v>1972</v>
      </c>
      <c r="B24" s="310" t="s">
        <v>1973</v>
      </c>
      <c r="C24" s="311">
        <v>16</v>
      </c>
      <c r="D24" s="312" t="s">
        <v>40</v>
      </c>
      <c r="E24" s="313">
        <v>28</v>
      </c>
      <c r="F24" s="314">
        <v>200</v>
      </c>
    </row>
    <row r="25" spans="1:6" ht="49.5">
      <c r="A25" s="309" t="s">
        <v>1974</v>
      </c>
      <c r="B25" s="310" t="s">
        <v>1975</v>
      </c>
      <c r="C25" s="311">
        <v>16</v>
      </c>
      <c r="D25" s="312" t="s">
        <v>40</v>
      </c>
      <c r="E25" s="313">
        <v>29</v>
      </c>
      <c r="F25" s="314">
        <v>300</v>
      </c>
    </row>
    <row r="26" spans="1:6" ht="49.5">
      <c r="A26" s="309" t="s">
        <v>1976</v>
      </c>
      <c r="B26" s="310" t="s">
        <v>1977</v>
      </c>
      <c r="C26" s="311">
        <v>16</v>
      </c>
      <c r="D26" s="312" t="s">
        <v>40</v>
      </c>
      <c r="E26" s="313">
        <v>30</v>
      </c>
      <c r="F26" s="314">
        <v>205</v>
      </c>
    </row>
    <row r="27" spans="1:6" ht="33">
      <c r="A27" s="309" t="s">
        <v>6693</v>
      </c>
      <c r="B27" s="310" t="s">
        <v>6694</v>
      </c>
      <c r="C27" s="311">
        <v>16</v>
      </c>
      <c r="D27" s="312" t="s">
        <v>40</v>
      </c>
      <c r="E27" s="313">
        <v>31</v>
      </c>
      <c r="F27" s="314">
        <v>4130.5</v>
      </c>
    </row>
    <row r="28" spans="1:6" ht="33">
      <c r="A28" s="309" t="s">
        <v>1528</v>
      </c>
      <c r="B28" s="310" t="s">
        <v>1529</v>
      </c>
      <c r="C28" s="311">
        <v>46</v>
      </c>
      <c r="D28" s="312" t="s">
        <v>1367</v>
      </c>
      <c r="E28" s="313">
        <v>2</v>
      </c>
      <c r="F28" s="314">
        <v>4194</v>
      </c>
    </row>
    <row r="29" spans="1:6" ht="49.5">
      <c r="A29" s="309" t="s">
        <v>1487</v>
      </c>
      <c r="B29" s="310" t="s">
        <v>1488</v>
      </c>
      <c r="C29" s="311">
        <v>46</v>
      </c>
      <c r="D29" s="312" t="s">
        <v>1367</v>
      </c>
      <c r="E29" s="313">
        <v>2</v>
      </c>
      <c r="F29" s="314">
        <v>67075729.269999973</v>
      </c>
    </row>
    <row r="30" spans="1:6" ht="33">
      <c r="A30" s="309" t="s">
        <v>1978</v>
      </c>
      <c r="B30" s="310" t="s">
        <v>1979</v>
      </c>
      <c r="C30" s="311">
        <v>46</v>
      </c>
      <c r="D30" s="312" t="s">
        <v>1367</v>
      </c>
      <c r="E30" s="313">
        <v>11</v>
      </c>
      <c r="F30" s="314">
        <v>12175</v>
      </c>
    </row>
    <row r="31" spans="1:6" ht="33">
      <c r="A31" s="309" t="s">
        <v>4083</v>
      </c>
      <c r="B31" s="310" t="s">
        <v>4084</v>
      </c>
      <c r="C31" s="311">
        <v>70</v>
      </c>
      <c r="D31" s="312" t="s">
        <v>47</v>
      </c>
      <c r="E31" s="313">
        <v>1</v>
      </c>
      <c r="F31" s="314">
        <v>51509.79</v>
      </c>
    </row>
    <row r="32" spans="1:6" ht="33">
      <c r="A32" s="309" t="s">
        <v>1980</v>
      </c>
      <c r="B32" s="310" t="s">
        <v>1981</v>
      </c>
      <c r="C32" s="311">
        <v>70</v>
      </c>
      <c r="D32" s="312" t="s">
        <v>47</v>
      </c>
      <c r="E32" s="313">
        <v>1</v>
      </c>
      <c r="F32" s="314">
        <v>76858</v>
      </c>
    </row>
    <row r="33" spans="1:6" ht="33">
      <c r="A33" s="309" t="s">
        <v>6695</v>
      </c>
      <c r="B33" s="310" t="s">
        <v>6696</v>
      </c>
      <c r="C33" s="311">
        <v>86</v>
      </c>
      <c r="D33" s="312" t="s">
        <v>50</v>
      </c>
      <c r="E33" s="313">
        <v>3</v>
      </c>
      <c r="F33" s="314">
        <v>21052.86</v>
      </c>
    </row>
    <row r="34" spans="1:6" ht="49.5">
      <c r="A34" s="309" t="s">
        <v>1489</v>
      </c>
      <c r="B34" s="310" t="s">
        <v>1501</v>
      </c>
      <c r="C34" s="311" t="s">
        <v>541</v>
      </c>
      <c r="D34" s="312" t="s">
        <v>590</v>
      </c>
      <c r="E34" s="313">
        <v>2</v>
      </c>
      <c r="F34" s="314">
        <v>15623.179999999998</v>
      </c>
    </row>
    <row r="35" spans="1:6" ht="49.5">
      <c r="A35" s="309" t="s">
        <v>1490</v>
      </c>
      <c r="B35" s="310" t="s">
        <v>1491</v>
      </c>
      <c r="C35" s="311" t="s">
        <v>541</v>
      </c>
      <c r="D35" s="312" t="s">
        <v>590</v>
      </c>
      <c r="E35" s="313">
        <v>2</v>
      </c>
      <c r="F35" s="314">
        <v>2169926.0699999998</v>
      </c>
    </row>
    <row r="36" spans="1:6" ht="33">
      <c r="A36" s="309" t="s">
        <v>6697</v>
      </c>
      <c r="B36" s="310" t="s">
        <v>6698</v>
      </c>
      <c r="C36" s="311">
        <v>111</v>
      </c>
      <c r="D36" s="312" t="s">
        <v>52</v>
      </c>
      <c r="E36" s="313">
        <v>1</v>
      </c>
      <c r="F36" s="314">
        <v>16060</v>
      </c>
    </row>
    <row r="37" spans="1:6" ht="33">
      <c r="A37" s="309" t="s">
        <v>1523</v>
      </c>
      <c r="B37" s="310" t="s">
        <v>1524</v>
      </c>
      <c r="C37" s="311">
        <v>132</v>
      </c>
      <c r="D37" s="312" t="s">
        <v>59</v>
      </c>
      <c r="E37" s="313">
        <v>1</v>
      </c>
      <c r="F37" s="314">
        <v>49271604.75</v>
      </c>
    </row>
    <row r="38" spans="1:6" ht="33">
      <c r="A38" s="309" t="s">
        <v>2408</v>
      </c>
      <c r="B38" s="310" t="s">
        <v>2409</v>
      </c>
      <c r="C38" s="311">
        <v>132</v>
      </c>
      <c r="D38" s="312" t="s">
        <v>59</v>
      </c>
      <c r="E38" s="313">
        <v>2</v>
      </c>
      <c r="F38" s="314">
        <v>5071576.3400000008</v>
      </c>
    </row>
    <row r="39" spans="1:6" ht="33">
      <c r="A39" s="309" t="s">
        <v>1982</v>
      </c>
      <c r="B39" s="310" t="s">
        <v>1983</v>
      </c>
      <c r="C39" s="311">
        <v>132</v>
      </c>
      <c r="D39" s="312" t="s">
        <v>59</v>
      </c>
      <c r="E39" s="313">
        <v>3</v>
      </c>
      <c r="F39" s="314">
        <v>8572922.8800000008</v>
      </c>
    </row>
    <row r="40" spans="1:6" ht="33">
      <c r="A40" s="309" t="s">
        <v>1492</v>
      </c>
      <c r="B40" s="310" t="s">
        <v>1493</v>
      </c>
      <c r="C40" s="311">
        <v>137</v>
      </c>
      <c r="D40" s="312" t="s">
        <v>62</v>
      </c>
      <c r="E40" s="313">
        <v>1</v>
      </c>
      <c r="F40" s="314">
        <v>960499.6</v>
      </c>
    </row>
    <row r="41" spans="1:6" ht="49.5">
      <c r="A41" s="309" t="s">
        <v>1494</v>
      </c>
      <c r="B41" s="310" t="s">
        <v>1502</v>
      </c>
      <c r="C41" s="311">
        <v>155</v>
      </c>
      <c r="D41" s="312" t="s">
        <v>75</v>
      </c>
      <c r="E41" s="313">
        <v>1</v>
      </c>
      <c r="F41" s="314">
        <v>3349945</v>
      </c>
    </row>
    <row r="42" spans="1:6" ht="33">
      <c r="A42" s="309" t="s">
        <v>1495</v>
      </c>
      <c r="B42" s="310" t="s">
        <v>1503</v>
      </c>
      <c r="C42" s="311">
        <v>155</v>
      </c>
      <c r="D42" s="312" t="s">
        <v>75</v>
      </c>
      <c r="E42" s="313">
        <v>1</v>
      </c>
      <c r="F42" s="314">
        <v>1440660</v>
      </c>
    </row>
    <row r="43" spans="1:6" ht="49.5">
      <c r="A43" s="309" t="s">
        <v>4085</v>
      </c>
      <c r="B43" s="310" t="s">
        <v>4086</v>
      </c>
      <c r="C43" s="311">
        <v>200</v>
      </c>
      <c r="D43" s="312" t="s">
        <v>84</v>
      </c>
      <c r="E43" s="313">
        <v>1</v>
      </c>
      <c r="F43" s="314">
        <v>506238.81</v>
      </c>
    </row>
    <row r="44" spans="1:6" ht="33">
      <c r="A44" s="309" t="s">
        <v>6699</v>
      </c>
      <c r="B44" s="310" t="s">
        <v>6700</v>
      </c>
      <c r="C44" s="311">
        <v>287</v>
      </c>
      <c r="D44" s="312" t="s">
        <v>116</v>
      </c>
      <c r="E44" s="313">
        <v>2</v>
      </c>
      <c r="F44" s="314">
        <v>20000</v>
      </c>
    </row>
    <row r="45" spans="1:6" ht="33">
      <c r="A45" s="309" t="s">
        <v>2410</v>
      </c>
      <c r="B45" s="310" t="s">
        <v>2411</v>
      </c>
      <c r="C45" s="311">
        <v>296</v>
      </c>
      <c r="D45" s="312" t="s">
        <v>124</v>
      </c>
      <c r="E45" s="313">
        <v>1</v>
      </c>
      <c r="F45" s="314">
        <v>1848354.98</v>
      </c>
    </row>
    <row r="46" spans="1:6" ht="33">
      <c r="A46" s="309" t="s">
        <v>2412</v>
      </c>
      <c r="B46" s="310" t="s">
        <v>2413</v>
      </c>
      <c r="C46" s="311">
        <v>299</v>
      </c>
      <c r="D46" s="312" t="s">
        <v>126</v>
      </c>
      <c r="E46" s="313">
        <v>1</v>
      </c>
      <c r="F46" s="314">
        <v>2522</v>
      </c>
    </row>
    <row r="47" spans="1:6" ht="33">
      <c r="A47" s="309" t="s">
        <v>6701</v>
      </c>
      <c r="B47" s="310" t="s">
        <v>6702</v>
      </c>
      <c r="C47" s="311">
        <v>311</v>
      </c>
      <c r="D47" s="312" t="s">
        <v>132</v>
      </c>
      <c r="E47" s="313">
        <v>1</v>
      </c>
      <c r="F47" s="314">
        <v>1483066.97</v>
      </c>
    </row>
    <row r="48" spans="1:6" ht="33">
      <c r="A48" s="309" t="s">
        <v>6703</v>
      </c>
      <c r="B48" s="310" t="s">
        <v>6704</v>
      </c>
      <c r="C48" s="311">
        <v>311</v>
      </c>
      <c r="D48" s="312" t="s">
        <v>132</v>
      </c>
      <c r="E48" s="313">
        <v>1</v>
      </c>
      <c r="F48" s="314">
        <v>400</v>
      </c>
    </row>
    <row r="49" spans="1:6" ht="49.5">
      <c r="A49" s="309" t="s">
        <v>6705</v>
      </c>
      <c r="B49" s="310" t="s">
        <v>6706</v>
      </c>
      <c r="C49" s="311">
        <v>313</v>
      </c>
      <c r="D49" s="312" t="s">
        <v>134</v>
      </c>
      <c r="E49" s="313">
        <v>1</v>
      </c>
      <c r="F49" s="314">
        <v>2158.06</v>
      </c>
    </row>
    <row r="50" spans="1:6" ht="33">
      <c r="A50" s="309" t="s">
        <v>2414</v>
      </c>
      <c r="B50" s="310" t="s">
        <v>2415</v>
      </c>
      <c r="C50" s="311">
        <v>345</v>
      </c>
      <c r="D50" s="312" t="s">
        <v>140</v>
      </c>
      <c r="E50" s="313">
        <v>1</v>
      </c>
      <c r="F50" s="314">
        <v>691562.48</v>
      </c>
    </row>
    <row r="51" spans="1:6" ht="16.5">
      <c r="A51" s="309" t="s">
        <v>6707</v>
      </c>
      <c r="B51" s="310" t="s">
        <v>6708</v>
      </c>
      <c r="C51" s="311">
        <v>345</v>
      </c>
      <c r="D51" s="312" t="s">
        <v>140</v>
      </c>
      <c r="E51" s="313">
        <v>1</v>
      </c>
      <c r="F51" s="314">
        <v>12079.61</v>
      </c>
    </row>
    <row r="52" spans="1:6" ht="33">
      <c r="A52" s="309" t="s">
        <v>1984</v>
      </c>
      <c r="B52" s="310" t="s">
        <v>1985</v>
      </c>
      <c r="C52" s="311">
        <v>385</v>
      </c>
      <c r="D52" s="312" t="s">
        <v>688</v>
      </c>
      <c r="E52" s="313">
        <v>1</v>
      </c>
      <c r="F52" s="314">
        <v>411202.88</v>
      </c>
    </row>
    <row r="53" spans="1:6" ht="33">
      <c r="A53" s="309" t="s">
        <v>1497</v>
      </c>
      <c r="B53" s="310" t="s">
        <v>1525</v>
      </c>
      <c r="C53" s="311">
        <v>572</v>
      </c>
      <c r="D53" s="312" t="s">
        <v>166</v>
      </c>
      <c r="E53" s="313">
        <v>1</v>
      </c>
      <c r="F53" s="314">
        <v>59853226.06999997</v>
      </c>
    </row>
    <row r="54" spans="1:6" ht="33">
      <c r="A54" s="309" t="s">
        <v>1986</v>
      </c>
      <c r="B54" s="310" t="s">
        <v>1987</v>
      </c>
      <c r="C54" s="311">
        <v>572</v>
      </c>
      <c r="D54" s="312" t="s">
        <v>166</v>
      </c>
      <c r="E54" s="313">
        <v>1</v>
      </c>
      <c r="F54" s="314">
        <v>1572714.3199999996</v>
      </c>
    </row>
    <row r="55" spans="1:6" ht="33">
      <c r="A55" s="309" t="s">
        <v>1496</v>
      </c>
      <c r="B55" s="310" t="s">
        <v>1504</v>
      </c>
      <c r="C55" s="311">
        <v>572</v>
      </c>
      <c r="D55" s="312" t="s">
        <v>166</v>
      </c>
      <c r="E55" s="313">
        <v>1</v>
      </c>
      <c r="F55" s="314">
        <v>2939996.4099999992</v>
      </c>
    </row>
    <row r="56" spans="1:6" ht="33">
      <c r="A56" s="309" t="s">
        <v>1498</v>
      </c>
      <c r="B56" s="310" t="s">
        <v>1505</v>
      </c>
      <c r="C56" s="311">
        <v>572</v>
      </c>
      <c r="D56" s="312" t="s">
        <v>166</v>
      </c>
      <c r="E56" s="313">
        <v>1</v>
      </c>
      <c r="F56" s="314">
        <v>2602677.1400000006</v>
      </c>
    </row>
    <row r="57" spans="1:6" ht="33">
      <c r="A57" s="309" t="s">
        <v>1518</v>
      </c>
      <c r="B57" s="310" t="s">
        <v>1519</v>
      </c>
      <c r="C57" s="311">
        <v>572</v>
      </c>
      <c r="D57" s="312" t="s">
        <v>166</v>
      </c>
      <c r="E57" s="313">
        <v>1</v>
      </c>
      <c r="F57" s="314">
        <v>44418500.109999999</v>
      </c>
    </row>
    <row r="58" spans="1:6" ht="33">
      <c r="A58" s="309" t="s">
        <v>6709</v>
      </c>
      <c r="B58" s="310" t="s">
        <v>6710</v>
      </c>
      <c r="C58" s="311">
        <v>596</v>
      </c>
      <c r="D58" s="312" t="s">
        <v>1244</v>
      </c>
      <c r="E58" s="313">
        <v>1</v>
      </c>
      <c r="F58" s="314">
        <v>103021.02</v>
      </c>
    </row>
    <row r="59" spans="1:6" ht="33">
      <c r="A59" s="309" t="s">
        <v>1499</v>
      </c>
      <c r="B59" s="310" t="s">
        <v>1506</v>
      </c>
      <c r="C59" s="311">
        <v>598</v>
      </c>
      <c r="D59" s="312" t="s">
        <v>668</v>
      </c>
      <c r="E59" s="313">
        <v>1</v>
      </c>
      <c r="F59" s="314">
        <v>7631460.0999999996</v>
      </c>
    </row>
    <row r="60" spans="1:6" ht="33">
      <c r="A60" s="309" t="s">
        <v>4087</v>
      </c>
      <c r="B60" s="310" t="s">
        <v>4088</v>
      </c>
      <c r="C60" s="311">
        <v>598</v>
      </c>
      <c r="D60" s="312" t="s">
        <v>668</v>
      </c>
      <c r="E60" s="313">
        <v>1</v>
      </c>
      <c r="F60" s="314">
        <v>10900</v>
      </c>
    </row>
    <row r="61" spans="1:6" ht="33">
      <c r="A61" s="309" t="s">
        <v>2416</v>
      </c>
      <c r="B61" s="310" t="s">
        <v>2417</v>
      </c>
      <c r="C61" s="311">
        <v>862</v>
      </c>
      <c r="D61" s="312" t="s">
        <v>187</v>
      </c>
      <c r="E61" s="313">
        <v>1</v>
      </c>
      <c r="F61" s="314">
        <v>16076.88</v>
      </c>
    </row>
    <row r="62" spans="1:6">
      <c r="A62" s="164"/>
      <c r="C62" s="189"/>
      <c r="F62" s="190"/>
    </row>
    <row r="63" spans="1:6" ht="16.5" thickBot="1">
      <c r="D63" s="473" t="s">
        <v>1257</v>
      </c>
      <c r="E63" s="473"/>
      <c r="F63" s="175">
        <f>+SUBTOTAL(9,F7:F61)</f>
        <v>263262949.07999992</v>
      </c>
    </row>
    <row r="64" spans="1:6" ht="15.75" thickTop="1"/>
    <row r="65" ht="7.5" customHeight="1"/>
  </sheetData>
  <autoFilter ref="A6:F61" xr:uid="{00000000-0009-0000-0000-000009000000}"/>
  <mergeCells count="1">
    <mergeCell ref="D63:E63"/>
  </mergeCells>
  <pageMargins left="0.7" right="0.7" top="0.75" bottom="0.75" header="0.3" footer="0.3"/>
  <pageSetup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tabColor theme="0" tint="-0.249977111117893"/>
  </sheetPr>
  <dimension ref="A1:G12"/>
  <sheetViews>
    <sheetView view="pageBreakPreview" zoomScaleNormal="160" zoomScaleSheetLayoutView="100" workbookViewId="0"/>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7" width="15.85546875" style="166" customWidth="1"/>
    <col min="8" max="16384" width="11.42578125" style="166"/>
  </cols>
  <sheetData>
    <row r="1" spans="1:7">
      <c r="A1" s="162" t="s">
        <v>680</v>
      </c>
    </row>
    <row r="2" spans="1:7" ht="15.75">
      <c r="A2" s="162" t="s">
        <v>672</v>
      </c>
    </row>
    <row r="3" spans="1:7">
      <c r="A3" s="162" t="str">
        <f>+'CUT MN'!A3</f>
        <v>CORRESPONDIENTE AL PERIODO DE ENERO A MAYO DE 2025</v>
      </c>
    </row>
    <row r="4" spans="1:7">
      <c r="A4" s="167" t="str">
        <f>+'CUT MN'!A4</f>
        <v>ACTUALIZADO AL : 5 de junio de 2025 Hrs. 14:05</v>
      </c>
    </row>
    <row r="6" spans="1:7" s="172" customFormat="1" ht="30">
      <c r="A6" s="168" t="s">
        <v>681</v>
      </c>
      <c r="B6" s="168" t="s">
        <v>682</v>
      </c>
      <c r="C6" s="169" t="s">
        <v>683</v>
      </c>
      <c r="D6" s="170" t="s">
        <v>35</v>
      </c>
      <c r="E6" s="169" t="s">
        <v>684</v>
      </c>
      <c r="F6" s="269" t="s">
        <v>1345</v>
      </c>
      <c r="G6" s="269" t="s">
        <v>685</v>
      </c>
    </row>
    <row r="7" spans="1:7" ht="16.5">
      <c r="A7" s="173"/>
      <c r="B7" s="174"/>
      <c r="C7" s="277"/>
      <c r="D7" s="174"/>
      <c r="E7" s="173"/>
      <c r="F7" s="326"/>
      <c r="G7" s="326"/>
    </row>
    <row r="8" spans="1:7">
      <c r="A8" s="164"/>
      <c r="C8" s="288"/>
      <c r="F8" s="190"/>
      <c r="G8" s="289"/>
    </row>
    <row r="9" spans="1:7">
      <c r="A9" s="164"/>
      <c r="C9" s="189"/>
      <c r="F9" s="190"/>
    </row>
    <row r="10" spans="1:7" ht="16.5" thickBot="1">
      <c r="D10" s="473" t="s">
        <v>1256</v>
      </c>
      <c r="E10" s="473"/>
      <c r="F10" s="175">
        <f>+SUBTOTAL(9,F7:F7)</f>
        <v>0</v>
      </c>
      <c r="G10" s="175">
        <f>+SUBTOTAL(9,G7:G7)</f>
        <v>0</v>
      </c>
    </row>
    <row r="11" spans="1:7" ht="15.75" thickTop="1"/>
    <row r="12" spans="1:7" ht="7.5" customHeight="1"/>
  </sheetData>
  <autoFilter ref="A6:F6" xr:uid="{00000000-0009-0000-0000-00000A000000}"/>
  <mergeCells count="1">
    <mergeCell ref="D10:E10"/>
  </mergeCells>
  <pageMargins left="0.7" right="0.7" top="0.75" bottom="0.75" header="0.3" footer="0.3"/>
  <pageSetup scale="7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AF77-0ED8-4840-A37A-AA6DC1F995C0}">
  <sheetPr>
    <tabColor theme="7" tint="0.59999389629810485"/>
  </sheetPr>
  <dimension ref="A1:F16"/>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9" style="165" bestFit="1" customWidth="1"/>
    <col min="7" max="16384" width="11.42578125" style="166"/>
  </cols>
  <sheetData>
    <row r="1" spans="1:6">
      <c r="A1" s="162" t="s">
        <v>680</v>
      </c>
    </row>
    <row r="2" spans="1:6" ht="15.75">
      <c r="A2" s="162" t="s">
        <v>671</v>
      </c>
    </row>
    <row r="3" spans="1:6">
      <c r="A3" s="162" t="str">
        <f>+'CUT MN'!A3</f>
        <v>CORRESPONDIENTE AL PERIODO DE ENERO A MAYO DE 2025</v>
      </c>
    </row>
    <row r="4" spans="1:6">
      <c r="A4" s="167" t="str">
        <f>+'CUT MN'!A4</f>
        <v>ACTUALIZADO AL : 5 de junio de 2025 Hrs. 14:05</v>
      </c>
    </row>
    <row r="6" spans="1:6" s="172" customFormat="1" ht="30">
      <c r="A6" s="168" t="s">
        <v>681</v>
      </c>
      <c r="B6" s="168" t="s">
        <v>682</v>
      </c>
      <c r="C6" s="169" t="s">
        <v>683</v>
      </c>
      <c r="D6" s="170" t="s">
        <v>35</v>
      </c>
      <c r="E6" s="169" t="s">
        <v>684</v>
      </c>
      <c r="F6" s="171" t="s">
        <v>685</v>
      </c>
    </row>
    <row r="7" spans="1:6" ht="49.5">
      <c r="A7" s="309" t="s">
        <v>1500</v>
      </c>
      <c r="B7" s="310" t="s">
        <v>1507</v>
      </c>
      <c r="C7" s="311" t="s">
        <v>541</v>
      </c>
      <c r="D7" s="312" t="s">
        <v>590</v>
      </c>
      <c r="E7" s="313">
        <v>2</v>
      </c>
      <c r="F7" s="314">
        <v>1426313473.0999999</v>
      </c>
    </row>
    <row r="8" spans="1:6" ht="49.5">
      <c r="A8" s="309" t="s">
        <v>1988</v>
      </c>
      <c r="B8" s="310" t="s">
        <v>1989</v>
      </c>
      <c r="C8" s="311" t="s">
        <v>541</v>
      </c>
      <c r="D8" s="312" t="s">
        <v>590</v>
      </c>
      <c r="E8" s="313">
        <v>2</v>
      </c>
      <c r="F8" s="314">
        <v>17288302.699999999</v>
      </c>
    </row>
    <row r="9" spans="1:6" ht="49.5">
      <c r="A9" s="309" t="s">
        <v>1990</v>
      </c>
      <c r="B9" s="310" t="s">
        <v>1991</v>
      </c>
      <c r="C9" s="311" t="s">
        <v>541</v>
      </c>
      <c r="D9" s="312" t="s">
        <v>590</v>
      </c>
      <c r="E9" s="313">
        <v>2</v>
      </c>
      <c r="F9" s="314">
        <v>1692820.88</v>
      </c>
    </row>
    <row r="10" spans="1:6" ht="33">
      <c r="A10" s="309">
        <v>7400069001</v>
      </c>
      <c r="B10" s="310" t="s">
        <v>4089</v>
      </c>
      <c r="C10" s="311">
        <v>190</v>
      </c>
      <c r="D10" s="312" t="s">
        <v>82</v>
      </c>
      <c r="E10" s="313">
        <v>1</v>
      </c>
      <c r="F10" s="314">
        <v>6944088.5999999996</v>
      </c>
    </row>
    <row r="11" spans="1:6" ht="33">
      <c r="A11" s="309" t="s">
        <v>4090</v>
      </c>
      <c r="B11" s="310" t="s">
        <v>4091</v>
      </c>
      <c r="C11" s="311">
        <v>290</v>
      </c>
      <c r="D11" s="312" t="s">
        <v>118</v>
      </c>
      <c r="E11" s="313">
        <v>1</v>
      </c>
      <c r="F11" s="314">
        <v>1410354.0299999998</v>
      </c>
    </row>
    <row r="12" spans="1:6" ht="33">
      <c r="A12" s="309" t="s">
        <v>6711</v>
      </c>
      <c r="B12" s="310" t="s">
        <v>6712</v>
      </c>
      <c r="C12" s="311">
        <v>513</v>
      </c>
      <c r="D12" s="312" t="s">
        <v>160</v>
      </c>
      <c r="E12" s="313">
        <v>6</v>
      </c>
      <c r="F12" s="314">
        <v>61465.599999999999</v>
      </c>
    </row>
    <row r="13" spans="1:6">
      <c r="A13" s="164"/>
      <c r="C13" s="189"/>
      <c r="F13" s="190"/>
    </row>
    <row r="14" spans="1:6" ht="16.5" thickBot="1">
      <c r="D14" s="473" t="s">
        <v>1257</v>
      </c>
      <c r="E14" s="473"/>
      <c r="F14" s="175">
        <f>+SUBTOTAL(9,F7:F12)</f>
        <v>1453710504.9099998</v>
      </c>
    </row>
    <row r="15" spans="1:6" ht="15.75" thickTop="1"/>
    <row r="16" spans="1:6" ht="7.5" customHeight="1"/>
  </sheetData>
  <autoFilter ref="A6:F12" xr:uid="{00000000-0009-0000-0000-000009000000}"/>
  <mergeCells count="1">
    <mergeCell ref="D14:E14"/>
  </mergeCells>
  <pageMargins left="0.7" right="0.7" top="0.75" bottom="0.75" header="0.3" footer="0.3"/>
  <pageSetup scale="8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5D858-5F9D-4CF3-A546-6FE4BEA236A4}">
  <sheetPr>
    <tabColor theme="8" tint="0.39997558519241921"/>
  </sheetPr>
  <dimension ref="A1:G11"/>
  <sheetViews>
    <sheetView view="pageBreakPreview" zoomScaleNormal="160" zoomScaleSheetLayoutView="100" workbookViewId="0"/>
  </sheetViews>
  <sheetFormatPr baseColWidth="10" defaultColWidth="11.42578125" defaultRowHeight="15"/>
  <cols>
    <col min="1" max="1" width="17.140625" style="166" customWidth="1"/>
    <col min="2" max="2" width="34" style="163" customWidth="1"/>
    <col min="3" max="3" width="11.5703125" style="164" bestFit="1" customWidth="1"/>
    <col min="4" max="4" width="27" style="163" customWidth="1"/>
    <col min="5" max="5" width="3.5703125" style="164" bestFit="1" customWidth="1"/>
    <col min="6" max="6" width="15.7109375" style="165" bestFit="1" customWidth="1"/>
    <col min="7" max="7" width="15.85546875" style="166" customWidth="1"/>
    <col min="8" max="16384" width="11.42578125" style="166"/>
  </cols>
  <sheetData>
    <row r="1" spans="1:7">
      <c r="A1" s="162" t="s">
        <v>680</v>
      </c>
    </row>
    <row r="2" spans="1:7" ht="15.75">
      <c r="A2" s="162" t="s">
        <v>672</v>
      </c>
    </row>
    <row r="3" spans="1:7">
      <c r="A3" s="162" t="str">
        <f>+'CUT MN'!A3</f>
        <v>CORRESPONDIENTE AL PERIODO DE ENERO A MAYO DE 2025</v>
      </c>
    </row>
    <row r="4" spans="1:7">
      <c r="A4" s="167" t="str">
        <f>+'CUT MN'!A4</f>
        <v>ACTUALIZADO AL : 5 de junio de 2025 Hrs. 14:05</v>
      </c>
    </row>
    <row r="6" spans="1:7" s="172" customFormat="1" ht="30">
      <c r="A6" s="168" t="s">
        <v>681</v>
      </c>
      <c r="B6" s="168" t="s">
        <v>682</v>
      </c>
      <c r="C6" s="169" t="s">
        <v>683</v>
      </c>
      <c r="D6" s="170" t="s">
        <v>35</v>
      </c>
      <c r="E6" s="169" t="s">
        <v>684</v>
      </c>
      <c r="F6" s="269" t="s">
        <v>1345</v>
      </c>
      <c r="G6" s="269" t="s">
        <v>685</v>
      </c>
    </row>
    <row r="7" spans="1:7" ht="16.5">
      <c r="A7" s="173"/>
      <c r="B7" s="174"/>
      <c r="C7" s="277"/>
      <c r="D7" s="174"/>
      <c r="E7" s="173"/>
      <c r="F7" s="326"/>
      <c r="G7" s="326"/>
    </row>
    <row r="8" spans="1:7">
      <c r="A8" s="164"/>
      <c r="C8" s="189"/>
      <c r="F8" s="190"/>
    </row>
    <row r="9" spans="1:7" ht="16.5" thickBot="1">
      <c r="D9" s="473" t="s">
        <v>1256</v>
      </c>
      <c r="E9" s="473"/>
      <c r="F9" s="175">
        <f>+SUBTOTAL(9,F7:F7)</f>
        <v>0</v>
      </c>
      <c r="G9" s="175">
        <f>+SUBTOTAL(9,G7:G7)</f>
        <v>0</v>
      </c>
    </row>
    <row r="10" spans="1:7" ht="15.75" thickTop="1"/>
    <row r="11" spans="1:7" ht="7.5" customHeight="1"/>
  </sheetData>
  <autoFilter ref="A6:F6" xr:uid="{00000000-0009-0000-0000-00000A000000}"/>
  <mergeCells count="1">
    <mergeCell ref="D9:E9"/>
  </mergeCells>
  <pageMargins left="0.7" right="0.7" top="0.75" bottom="0.75" header="0.3" footer="0.3"/>
  <pageSetup scale="72"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2C68-2BDD-4FCD-ACAE-1897A4977DA0}">
  <sheetPr codeName="Hoja17">
    <tabColor theme="8" tint="-0.249977111117893"/>
  </sheetPr>
  <dimension ref="A1:J92"/>
  <sheetViews>
    <sheetView showGridLines="0" view="pageBreakPreview" zoomScaleNormal="100" zoomScaleSheetLayoutView="100" workbookViewId="0">
      <pane ySplit="6" topLeftCell="A7" activePane="bottomLeft" state="frozen"/>
      <selection activeCell="H15" sqref="H15"/>
      <selection pane="bottomLeft"/>
    </sheetView>
  </sheetViews>
  <sheetFormatPr baseColWidth="10" defaultColWidth="11.42578125" defaultRowHeight="12.75"/>
  <cols>
    <col min="1" max="1" width="7.140625" style="66" customWidth="1"/>
    <col min="2" max="2" width="15.5703125" style="104" customWidth="1"/>
    <col min="3" max="3" width="12.28515625" style="66" bestFit="1" customWidth="1"/>
    <col min="4" max="4" width="14" style="66" customWidth="1"/>
    <col min="5" max="5" width="12.140625" style="66" customWidth="1"/>
    <col min="6" max="6" width="9.42578125" style="66" customWidth="1"/>
    <col min="7" max="7" width="50.28515625" style="72" customWidth="1"/>
    <col min="8" max="9" width="16.85546875" style="109" customWidth="1"/>
    <col min="10" max="10" width="13.85546875" style="66" customWidth="1"/>
    <col min="11" max="16384" width="11.42578125" style="64"/>
  </cols>
  <sheetData>
    <row r="1" spans="1:10">
      <c r="A1" s="115" t="s">
        <v>31</v>
      </c>
      <c r="B1" s="115"/>
      <c r="C1" s="115"/>
      <c r="D1" s="115"/>
      <c r="E1" s="115"/>
      <c r="F1" s="115"/>
      <c r="G1" s="115"/>
      <c r="H1" s="112"/>
      <c r="I1" s="112"/>
      <c r="J1" s="73"/>
    </row>
    <row r="2" spans="1:10" ht="15.75">
      <c r="A2" s="115" t="s">
        <v>1397</v>
      </c>
      <c r="B2" s="115"/>
      <c r="C2" s="115"/>
      <c r="D2" s="115"/>
      <c r="E2" s="115"/>
      <c r="F2" s="115"/>
      <c r="G2" s="115"/>
      <c r="H2" s="112"/>
      <c r="I2" s="112"/>
      <c r="J2" s="73"/>
    </row>
    <row r="3" spans="1:10">
      <c r="A3" s="115" t="str">
        <f>+'CUT MN'!A3</f>
        <v>CORRESPONDIENTE AL PERIODO DE ENERO A MAYO DE 2025</v>
      </c>
      <c r="B3" s="115"/>
      <c r="C3" s="115"/>
      <c r="D3" s="115"/>
      <c r="E3" s="115"/>
      <c r="F3" s="115"/>
      <c r="G3" s="115"/>
      <c r="H3" s="112"/>
      <c r="I3" s="112"/>
      <c r="J3" s="73"/>
    </row>
    <row r="4" spans="1:10">
      <c r="A4" s="65" t="str">
        <f>+'CUT MN'!A4</f>
        <v>ACTUALIZADO AL : 5 de junio de 2025 Hrs. 14:05</v>
      </c>
      <c r="B4" s="62"/>
      <c r="C4" s="62"/>
      <c r="D4" s="75"/>
      <c r="E4" s="62"/>
      <c r="F4" s="62"/>
      <c r="G4" s="70"/>
      <c r="H4" s="112"/>
      <c r="I4" s="112"/>
      <c r="J4" s="73"/>
    </row>
    <row r="5" spans="1:10">
      <c r="A5" s="65"/>
      <c r="B5" s="62"/>
      <c r="C5" s="62"/>
      <c r="D5" s="75"/>
      <c r="E5" s="62"/>
      <c r="F5" s="62"/>
      <c r="G5" s="70"/>
      <c r="H5" s="112"/>
      <c r="I5" s="112"/>
      <c r="J5" s="73"/>
    </row>
    <row r="6" spans="1:10" ht="31.5" customHeight="1">
      <c r="A6" s="266" t="s">
        <v>653</v>
      </c>
      <c r="B6" s="264" t="s">
        <v>660</v>
      </c>
      <c r="C6" s="264" t="s">
        <v>650</v>
      </c>
      <c r="D6" s="264" t="s">
        <v>648</v>
      </c>
      <c r="E6" s="264" t="s">
        <v>649</v>
      </c>
      <c r="F6" s="264" t="s">
        <v>651</v>
      </c>
      <c r="G6" s="264" t="s">
        <v>652</v>
      </c>
      <c r="H6" s="265" t="s">
        <v>1287</v>
      </c>
      <c r="I6" s="264" t="s">
        <v>1288</v>
      </c>
      <c r="J6" s="264" t="s">
        <v>662</v>
      </c>
    </row>
    <row r="7" spans="1:10" ht="89.25">
      <c r="A7" s="191">
        <v>513</v>
      </c>
      <c r="B7" s="212" t="s">
        <v>160</v>
      </c>
      <c r="C7" s="213">
        <v>45660</v>
      </c>
      <c r="D7" s="191" t="s">
        <v>1543</v>
      </c>
      <c r="E7" s="191" t="s">
        <v>14</v>
      </c>
      <c r="F7" s="191">
        <v>22337</v>
      </c>
      <c r="G7" s="197" t="s">
        <v>1741</v>
      </c>
      <c r="H7" s="290">
        <v>68411.199999999997</v>
      </c>
      <c r="I7" s="290">
        <v>0</v>
      </c>
      <c r="J7" s="291" t="s">
        <v>1479</v>
      </c>
    </row>
    <row r="8" spans="1:10" ht="76.5">
      <c r="A8" s="191">
        <v>513</v>
      </c>
      <c r="B8" s="212" t="s">
        <v>160</v>
      </c>
      <c r="C8" s="213">
        <v>45660</v>
      </c>
      <c r="D8" s="191" t="s">
        <v>1544</v>
      </c>
      <c r="E8" s="191" t="s">
        <v>14</v>
      </c>
      <c r="F8" s="191">
        <v>22341</v>
      </c>
      <c r="G8" s="197" t="s">
        <v>1742</v>
      </c>
      <c r="H8" s="290">
        <v>363.36</v>
      </c>
      <c r="I8" s="290">
        <v>0</v>
      </c>
      <c r="J8" s="291" t="s">
        <v>1479</v>
      </c>
    </row>
    <row r="9" spans="1:10" ht="89.25">
      <c r="A9" s="191">
        <v>513</v>
      </c>
      <c r="B9" s="212" t="s">
        <v>160</v>
      </c>
      <c r="C9" s="213">
        <v>45660</v>
      </c>
      <c r="D9" s="191" t="s">
        <v>1545</v>
      </c>
      <c r="E9" s="191" t="s">
        <v>14</v>
      </c>
      <c r="F9" s="191">
        <v>22335</v>
      </c>
      <c r="G9" s="197" t="s">
        <v>1743</v>
      </c>
      <c r="H9" s="290">
        <v>68960</v>
      </c>
      <c r="I9" s="290">
        <v>0</v>
      </c>
      <c r="J9" s="291" t="s">
        <v>1479</v>
      </c>
    </row>
    <row r="10" spans="1:10" ht="76.5">
      <c r="A10" s="191">
        <v>513</v>
      </c>
      <c r="B10" s="212" t="s">
        <v>160</v>
      </c>
      <c r="C10" s="213">
        <v>45660</v>
      </c>
      <c r="D10" s="191" t="s">
        <v>1546</v>
      </c>
      <c r="E10" s="191" t="s">
        <v>14</v>
      </c>
      <c r="F10" s="191">
        <v>22344</v>
      </c>
      <c r="G10" s="197" t="s">
        <v>1744</v>
      </c>
      <c r="H10" s="290">
        <v>661.63</v>
      </c>
      <c r="I10" s="290">
        <v>0</v>
      </c>
      <c r="J10" s="291" t="s">
        <v>1479</v>
      </c>
    </row>
    <row r="11" spans="1:10" ht="76.5">
      <c r="A11" s="191">
        <v>513</v>
      </c>
      <c r="B11" s="212" t="s">
        <v>160</v>
      </c>
      <c r="C11" s="213">
        <v>45660</v>
      </c>
      <c r="D11" s="191" t="s">
        <v>1547</v>
      </c>
      <c r="E11" s="191" t="s">
        <v>14</v>
      </c>
      <c r="F11" s="191">
        <v>22343</v>
      </c>
      <c r="G11" s="197" t="s">
        <v>1745</v>
      </c>
      <c r="H11" s="290">
        <v>361.58</v>
      </c>
      <c r="I11" s="290">
        <v>0</v>
      </c>
      <c r="J11" s="291" t="s">
        <v>1479</v>
      </c>
    </row>
    <row r="12" spans="1:10" ht="76.5">
      <c r="A12" s="191">
        <v>513</v>
      </c>
      <c r="B12" s="212" t="s">
        <v>160</v>
      </c>
      <c r="C12" s="213">
        <v>45660</v>
      </c>
      <c r="D12" s="191" t="s">
        <v>1548</v>
      </c>
      <c r="E12" s="191" t="s">
        <v>14</v>
      </c>
      <c r="F12" s="191">
        <v>22339</v>
      </c>
      <c r="G12" s="197" t="s">
        <v>1746</v>
      </c>
      <c r="H12" s="290">
        <v>584.12</v>
      </c>
      <c r="I12" s="290">
        <v>0</v>
      </c>
      <c r="J12" s="291" t="s">
        <v>1479</v>
      </c>
    </row>
    <row r="13" spans="1:10" ht="76.5">
      <c r="A13" s="191">
        <v>513</v>
      </c>
      <c r="B13" s="212" t="s">
        <v>160</v>
      </c>
      <c r="C13" s="213">
        <v>45660</v>
      </c>
      <c r="D13" s="191" t="s">
        <v>1549</v>
      </c>
      <c r="E13" s="191" t="s">
        <v>14</v>
      </c>
      <c r="F13" s="191">
        <v>22340</v>
      </c>
      <c r="G13" s="197" t="s">
        <v>1747</v>
      </c>
      <c r="H13" s="290">
        <v>370.36</v>
      </c>
      <c r="I13" s="290">
        <v>0</v>
      </c>
      <c r="J13" s="291" t="s">
        <v>1479</v>
      </c>
    </row>
    <row r="14" spans="1:10" ht="76.5">
      <c r="A14" s="191">
        <v>513</v>
      </c>
      <c r="B14" s="212" t="s">
        <v>160</v>
      </c>
      <c r="C14" s="213">
        <v>45660</v>
      </c>
      <c r="D14" s="191" t="s">
        <v>1550</v>
      </c>
      <c r="E14" s="191" t="s">
        <v>14</v>
      </c>
      <c r="F14" s="191">
        <v>22342</v>
      </c>
      <c r="G14" s="197" t="s">
        <v>1748</v>
      </c>
      <c r="H14" s="290">
        <v>367.75</v>
      </c>
      <c r="I14" s="290">
        <v>0</v>
      </c>
      <c r="J14" s="291" t="s">
        <v>1479</v>
      </c>
    </row>
    <row r="15" spans="1:10" ht="76.5">
      <c r="A15" s="191">
        <v>513</v>
      </c>
      <c r="B15" s="212" t="s">
        <v>160</v>
      </c>
      <c r="C15" s="213">
        <v>45663</v>
      </c>
      <c r="D15" s="191" t="s">
        <v>1558</v>
      </c>
      <c r="E15" s="191" t="s">
        <v>14</v>
      </c>
      <c r="F15" s="191">
        <v>22367</v>
      </c>
      <c r="G15" s="197" t="s">
        <v>1756</v>
      </c>
      <c r="H15" s="290">
        <v>666.5</v>
      </c>
      <c r="I15" s="290">
        <v>0</v>
      </c>
      <c r="J15" s="291" t="s">
        <v>1479</v>
      </c>
    </row>
    <row r="16" spans="1:10" ht="89.25">
      <c r="A16" s="191">
        <v>513</v>
      </c>
      <c r="B16" s="212" t="s">
        <v>160</v>
      </c>
      <c r="C16" s="213">
        <v>45663</v>
      </c>
      <c r="D16" s="191" t="s">
        <v>1559</v>
      </c>
      <c r="E16" s="191" t="s">
        <v>14</v>
      </c>
      <c r="F16" s="191">
        <v>22366</v>
      </c>
      <c r="G16" s="197" t="s">
        <v>1757</v>
      </c>
      <c r="H16" s="290">
        <v>27800</v>
      </c>
      <c r="I16" s="290">
        <v>0</v>
      </c>
      <c r="J16" s="291" t="s">
        <v>1479</v>
      </c>
    </row>
    <row r="17" spans="1:10" ht="89.25">
      <c r="A17" s="191">
        <v>513</v>
      </c>
      <c r="B17" s="212" t="s">
        <v>160</v>
      </c>
      <c r="C17" s="213">
        <v>45663</v>
      </c>
      <c r="D17" s="191" t="s">
        <v>1560</v>
      </c>
      <c r="E17" s="191" t="s">
        <v>14</v>
      </c>
      <c r="F17" s="191">
        <v>22365</v>
      </c>
      <c r="G17" s="197" t="s">
        <v>1758</v>
      </c>
      <c r="H17" s="290">
        <v>14080</v>
      </c>
      <c r="I17" s="290">
        <v>0</v>
      </c>
      <c r="J17" s="291" t="s">
        <v>1479</v>
      </c>
    </row>
    <row r="18" spans="1:10" ht="89.25">
      <c r="A18" s="191">
        <v>513</v>
      </c>
      <c r="B18" s="212" t="s">
        <v>160</v>
      </c>
      <c r="C18" s="213">
        <v>45663</v>
      </c>
      <c r="D18" s="191" t="s">
        <v>1561</v>
      </c>
      <c r="E18" s="191" t="s">
        <v>14</v>
      </c>
      <c r="F18" s="191">
        <v>22364</v>
      </c>
      <c r="G18" s="197" t="s">
        <v>1759</v>
      </c>
      <c r="H18" s="290">
        <v>68960</v>
      </c>
      <c r="I18" s="290">
        <v>0</v>
      </c>
      <c r="J18" s="291" t="s">
        <v>1479</v>
      </c>
    </row>
    <row r="19" spans="1:10" ht="89.25">
      <c r="A19" s="191">
        <v>513</v>
      </c>
      <c r="B19" s="212" t="s">
        <v>160</v>
      </c>
      <c r="C19" s="213">
        <v>45663</v>
      </c>
      <c r="D19" s="191" t="s">
        <v>1562</v>
      </c>
      <c r="E19" s="191" t="s">
        <v>14</v>
      </c>
      <c r="F19" s="191">
        <v>22363</v>
      </c>
      <c r="G19" s="197" t="s">
        <v>1760</v>
      </c>
      <c r="H19" s="290">
        <v>27800</v>
      </c>
      <c r="I19" s="290">
        <v>0</v>
      </c>
      <c r="J19" s="291" t="s">
        <v>1479</v>
      </c>
    </row>
    <row r="20" spans="1:10" ht="89.25">
      <c r="A20" s="191">
        <v>513</v>
      </c>
      <c r="B20" s="212" t="s">
        <v>160</v>
      </c>
      <c r="C20" s="213">
        <v>45663</v>
      </c>
      <c r="D20" s="191" t="s">
        <v>1563</v>
      </c>
      <c r="E20" s="191" t="s">
        <v>14</v>
      </c>
      <c r="F20" s="191">
        <v>22362</v>
      </c>
      <c r="G20" s="197" t="s">
        <v>1761</v>
      </c>
      <c r="H20" s="290">
        <v>27800</v>
      </c>
      <c r="I20" s="290">
        <v>0</v>
      </c>
      <c r="J20" s="291" t="s">
        <v>1479</v>
      </c>
    </row>
    <row r="21" spans="1:10" ht="76.5">
      <c r="A21" s="191">
        <v>513</v>
      </c>
      <c r="B21" s="212" t="s">
        <v>160</v>
      </c>
      <c r="C21" s="213">
        <v>45663</v>
      </c>
      <c r="D21" s="191" t="s">
        <v>1564</v>
      </c>
      <c r="E21" s="191" t="s">
        <v>14</v>
      </c>
      <c r="F21" s="191">
        <v>22358</v>
      </c>
      <c r="G21" s="197" t="s">
        <v>1762</v>
      </c>
      <c r="H21" s="290">
        <v>14080</v>
      </c>
      <c r="I21" s="290">
        <v>0</v>
      </c>
      <c r="J21" s="291" t="s">
        <v>1479</v>
      </c>
    </row>
    <row r="22" spans="1:10" ht="76.5">
      <c r="A22" s="191">
        <v>513</v>
      </c>
      <c r="B22" s="212" t="s">
        <v>160</v>
      </c>
      <c r="C22" s="213">
        <v>45663</v>
      </c>
      <c r="D22" s="191" t="s">
        <v>1565</v>
      </c>
      <c r="E22" s="191" t="s">
        <v>14</v>
      </c>
      <c r="F22" s="191">
        <v>22359</v>
      </c>
      <c r="G22" s="197" t="s">
        <v>1763</v>
      </c>
      <c r="H22" s="290">
        <v>27800</v>
      </c>
      <c r="I22" s="290">
        <v>0</v>
      </c>
      <c r="J22" s="291" t="s">
        <v>1479</v>
      </c>
    </row>
    <row r="23" spans="1:10" ht="76.5">
      <c r="A23" s="191">
        <v>513</v>
      </c>
      <c r="B23" s="212" t="s">
        <v>160</v>
      </c>
      <c r="C23" s="213">
        <v>45663</v>
      </c>
      <c r="D23" s="191" t="s">
        <v>1566</v>
      </c>
      <c r="E23" s="191" t="s">
        <v>14</v>
      </c>
      <c r="F23" s="191">
        <v>22360</v>
      </c>
      <c r="G23" s="197" t="s">
        <v>1764</v>
      </c>
      <c r="H23" s="290">
        <v>68960</v>
      </c>
      <c r="I23" s="290">
        <v>0</v>
      </c>
      <c r="J23" s="291" t="s">
        <v>1479</v>
      </c>
    </row>
    <row r="24" spans="1:10" ht="89.25">
      <c r="A24" s="191">
        <v>513</v>
      </c>
      <c r="B24" s="212" t="s">
        <v>160</v>
      </c>
      <c r="C24" s="213">
        <v>45663</v>
      </c>
      <c r="D24" s="191" t="s">
        <v>1567</v>
      </c>
      <c r="E24" s="191" t="s">
        <v>14</v>
      </c>
      <c r="F24" s="191">
        <v>22361</v>
      </c>
      <c r="G24" s="197" t="s">
        <v>1765</v>
      </c>
      <c r="H24" s="290">
        <v>14080</v>
      </c>
      <c r="I24" s="290">
        <v>0</v>
      </c>
      <c r="J24" s="291" t="s">
        <v>1479</v>
      </c>
    </row>
    <row r="25" spans="1:10" ht="89.25">
      <c r="A25" s="191">
        <v>513</v>
      </c>
      <c r="B25" s="212" t="s">
        <v>160</v>
      </c>
      <c r="C25" s="213">
        <v>45663</v>
      </c>
      <c r="D25" s="191" t="s">
        <v>1568</v>
      </c>
      <c r="E25" s="191" t="s">
        <v>14</v>
      </c>
      <c r="F25" s="191">
        <v>22370</v>
      </c>
      <c r="G25" s="197" t="s">
        <v>1766</v>
      </c>
      <c r="H25" s="290">
        <v>1123.5899999999999</v>
      </c>
      <c r="I25" s="290">
        <v>0</v>
      </c>
      <c r="J25" s="291" t="s">
        <v>1479</v>
      </c>
    </row>
    <row r="26" spans="1:10" ht="76.5">
      <c r="A26" s="191">
        <v>513</v>
      </c>
      <c r="B26" s="212" t="s">
        <v>160</v>
      </c>
      <c r="C26" s="213">
        <v>45663</v>
      </c>
      <c r="D26" s="191" t="s">
        <v>1569</v>
      </c>
      <c r="E26" s="191" t="s">
        <v>14</v>
      </c>
      <c r="F26" s="191">
        <v>22371</v>
      </c>
      <c r="G26" s="197" t="s">
        <v>1767</v>
      </c>
      <c r="H26" s="290">
        <v>668.84</v>
      </c>
      <c r="I26" s="290">
        <v>0</v>
      </c>
      <c r="J26" s="291" t="s">
        <v>1479</v>
      </c>
    </row>
    <row r="27" spans="1:10" ht="76.5">
      <c r="A27" s="191">
        <v>513</v>
      </c>
      <c r="B27" s="212" t="s">
        <v>160</v>
      </c>
      <c r="C27" s="213">
        <v>45663</v>
      </c>
      <c r="D27" s="191" t="s">
        <v>1570</v>
      </c>
      <c r="E27" s="191" t="s">
        <v>14</v>
      </c>
      <c r="F27" s="191">
        <v>22372</v>
      </c>
      <c r="G27" s="197" t="s">
        <v>1768</v>
      </c>
      <c r="H27" s="290">
        <v>457.69</v>
      </c>
      <c r="I27" s="290">
        <v>0</v>
      </c>
      <c r="J27" s="291" t="s">
        <v>1479</v>
      </c>
    </row>
    <row r="28" spans="1:10" ht="76.5">
      <c r="A28" s="191">
        <v>513</v>
      </c>
      <c r="B28" s="212" t="s">
        <v>160</v>
      </c>
      <c r="C28" s="213">
        <v>45663</v>
      </c>
      <c r="D28" s="191" t="s">
        <v>1571</v>
      </c>
      <c r="E28" s="191" t="s">
        <v>14</v>
      </c>
      <c r="F28" s="191">
        <v>22373</v>
      </c>
      <c r="G28" s="197" t="s">
        <v>1769</v>
      </c>
      <c r="H28" s="290">
        <v>450.35</v>
      </c>
      <c r="I28" s="290">
        <v>0</v>
      </c>
      <c r="J28" s="291" t="s">
        <v>1479</v>
      </c>
    </row>
    <row r="29" spans="1:10" ht="76.5">
      <c r="A29" s="191">
        <v>513</v>
      </c>
      <c r="B29" s="212" t="s">
        <v>160</v>
      </c>
      <c r="C29" s="213">
        <v>45663</v>
      </c>
      <c r="D29" s="191" t="s">
        <v>1572</v>
      </c>
      <c r="E29" s="191" t="s">
        <v>14</v>
      </c>
      <c r="F29" s="191">
        <v>22374</v>
      </c>
      <c r="G29" s="197" t="s">
        <v>1770</v>
      </c>
      <c r="H29" s="290">
        <v>532.73</v>
      </c>
      <c r="I29" s="290">
        <v>0</v>
      </c>
      <c r="J29" s="291" t="s">
        <v>1479</v>
      </c>
    </row>
    <row r="30" spans="1:10" ht="76.5">
      <c r="A30" s="191">
        <v>513</v>
      </c>
      <c r="B30" s="212" t="s">
        <v>160</v>
      </c>
      <c r="C30" s="213">
        <v>45663</v>
      </c>
      <c r="D30" s="191" t="s">
        <v>1573</v>
      </c>
      <c r="E30" s="191" t="s">
        <v>14</v>
      </c>
      <c r="F30" s="191">
        <v>22375</v>
      </c>
      <c r="G30" s="197" t="s">
        <v>1771</v>
      </c>
      <c r="H30" s="290">
        <v>27800</v>
      </c>
      <c r="I30" s="290">
        <v>0</v>
      </c>
      <c r="J30" s="291" t="s">
        <v>1479</v>
      </c>
    </row>
    <row r="31" spans="1:10" ht="76.5">
      <c r="A31" s="191">
        <v>513</v>
      </c>
      <c r="B31" s="212" t="s">
        <v>160</v>
      </c>
      <c r="C31" s="213">
        <v>45663</v>
      </c>
      <c r="D31" s="191" t="s">
        <v>1574</v>
      </c>
      <c r="E31" s="191" t="s">
        <v>14</v>
      </c>
      <c r="F31" s="191">
        <v>22376</v>
      </c>
      <c r="G31" s="197" t="s">
        <v>1772</v>
      </c>
      <c r="H31" s="290">
        <v>379.55</v>
      </c>
      <c r="I31" s="290">
        <v>0</v>
      </c>
      <c r="J31" s="291" t="s">
        <v>1479</v>
      </c>
    </row>
    <row r="32" spans="1:10" ht="102">
      <c r="A32" s="191">
        <v>86</v>
      </c>
      <c r="B32" s="212" t="s">
        <v>50</v>
      </c>
      <c r="C32" s="213">
        <v>45664</v>
      </c>
      <c r="D32" s="191" t="s">
        <v>1578</v>
      </c>
      <c r="E32" s="191" t="s">
        <v>14</v>
      </c>
      <c r="F32" s="191">
        <v>22384</v>
      </c>
      <c r="G32" s="197" t="s">
        <v>1776</v>
      </c>
      <c r="H32" s="290">
        <v>28743.94</v>
      </c>
      <c r="I32" s="290">
        <v>0</v>
      </c>
      <c r="J32" s="291" t="s">
        <v>1479</v>
      </c>
    </row>
    <row r="33" spans="1:10" ht="76.5">
      <c r="A33" s="191">
        <v>513</v>
      </c>
      <c r="B33" s="212" t="s">
        <v>160</v>
      </c>
      <c r="C33" s="213">
        <v>45664</v>
      </c>
      <c r="D33" s="191" t="s">
        <v>1580</v>
      </c>
      <c r="E33" s="191" t="s">
        <v>14</v>
      </c>
      <c r="F33" s="191">
        <v>22378</v>
      </c>
      <c r="G33" s="197" t="s">
        <v>1778</v>
      </c>
      <c r="H33" s="290">
        <v>366.52</v>
      </c>
      <c r="I33" s="290">
        <v>0</v>
      </c>
      <c r="J33" s="291" t="s">
        <v>1479</v>
      </c>
    </row>
    <row r="34" spans="1:10" ht="76.5">
      <c r="A34" s="191">
        <v>513</v>
      </c>
      <c r="B34" s="212" t="s">
        <v>160</v>
      </c>
      <c r="C34" s="213">
        <v>45664</v>
      </c>
      <c r="D34" s="191" t="s">
        <v>1581</v>
      </c>
      <c r="E34" s="191" t="s">
        <v>14</v>
      </c>
      <c r="F34" s="191">
        <v>22377</v>
      </c>
      <c r="G34" s="197" t="s">
        <v>1779</v>
      </c>
      <c r="H34" s="290">
        <v>363.91</v>
      </c>
      <c r="I34" s="290">
        <v>0</v>
      </c>
      <c r="J34" s="291" t="s">
        <v>1479</v>
      </c>
    </row>
    <row r="35" spans="1:10" ht="89.25">
      <c r="A35" s="191">
        <v>513</v>
      </c>
      <c r="B35" s="212" t="s">
        <v>160</v>
      </c>
      <c r="C35" s="213">
        <v>45664</v>
      </c>
      <c r="D35" s="191" t="s">
        <v>1582</v>
      </c>
      <c r="E35" s="191" t="s">
        <v>14</v>
      </c>
      <c r="F35" s="191">
        <v>22383</v>
      </c>
      <c r="G35" s="197" t="s">
        <v>1780</v>
      </c>
      <c r="H35" s="290">
        <v>1726.31</v>
      </c>
      <c r="I35" s="290">
        <v>0</v>
      </c>
      <c r="J35" s="291" t="s">
        <v>1479</v>
      </c>
    </row>
    <row r="36" spans="1:10" ht="89.25">
      <c r="A36" s="191">
        <v>513</v>
      </c>
      <c r="B36" s="212" t="s">
        <v>160</v>
      </c>
      <c r="C36" s="213">
        <v>45664</v>
      </c>
      <c r="D36" s="191" t="s">
        <v>1583</v>
      </c>
      <c r="E36" s="191" t="s">
        <v>14</v>
      </c>
      <c r="F36" s="191">
        <v>22382</v>
      </c>
      <c r="G36" s="197" t="s">
        <v>1781</v>
      </c>
      <c r="H36" s="290">
        <v>1537.79</v>
      </c>
      <c r="I36" s="290">
        <v>0</v>
      </c>
      <c r="J36" s="291" t="s">
        <v>1479</v>
      </c>
    </row>
    <row r="37" spans="1:10" ht="76.5">
      <c r="A37" s="191">
        <v>513</v>
      </c>
      <c r="B37" s="212" t="s">
        <v>160</v>
      </c>
      <c r="C37" s="213">
        <v>45664</v>
      </c>
      <c r="D37" s="191" t="s">
        <v>1584</v>
      </c>
      <c r="E37" s="191" t="s">
        <v>14</v>
      </c>
      <c r="F37" s="191">
        <v>22381</v>
      </c>
      <c r="G37" s="197" t="s">
        <v>1782</v>
      </c>
      <c r="H37" s="290">
        <v>1015.75</v>
      </c>
      <c r="I37" s="290">
        <v>0</v>
      </c>
      <c r="J37" s="291" t="s">
        <v>1479</v>
      </c>
    </row>
    <row r="38" spans="1:10" ht="89.25">
      <c r="A38" s="191">
        <v>513</v>
      </c>
      <c r="B38" s="212" t="s">
        <v>160</v>
      </c>
      <c r="C38" s="213">
        <v>45664</v>
      </c>
      <c r="D38" s="191" t="s">
        <v>1585</v>
      </c>
      <c r="E38" s="191" t="s">
        <v>14</v>
      </c>
      <c r="F38" s="191">
        <v>22380</v>
      </c>
      <c r="G38" s="197" t="s">
        <v>1783</v>
      </c>
      <c r="H38" s="290">
        <v>1461.78</v>
      </c>
      <c r="I38" s="290">
        <v>0</v>
      </c>
      <c r="J38" s="291" t="s">
        <v>1479</v>
      </c>
    </row>
    <row r="39" spans="1:10" ht="89.25">
      <c r="A39" s="191">
        <v>513</v>
      </c>
      <c r="B39" s="212" t="s">
        <v>160</v>
      </c>
      <c r="C39" s="213">
        <v>45664</v>
      </c>
      <c r="D39" s="191" t="s">
        <v>1586</v>
      </c>
      <c r="E39" s="191" t="s">
        <v>14</v>
      </c>
      <c r="F39" s="191">
        <v>22379</v>
      </c>
      <c r="G39" s="197" t="s">
        <v>1784</v>
      </c>
      <c r="H39" s="290">
        <v>1130.31</v>
      </c>
      <c r="I39" s="290">
        <v>0</v>
      </c>
      <c r="J39" s="291" t="s">
        <v>1479</v>
      </c>
    </row>
    <row r="40" spans="1:10" ht="89.25">
      <c r="A40" s="191">
        <v>513</v>
      </c>
      <c r="B40" s="212" t="s">
        <v>160</v>
      </c>
      <c r="C40" s="213">
        <v>45667</v>
      </c>
      <c r="D40" s="191" t="s">
        <v>1614</v>
      </c>
      <c r="E40" s="191" t="s">
        <v>14</v>
      </c>
      <c r="F40" s="191">
        <v>22385</v>
      </c>
      <c r="G40" s="197" t="s">
        <v>1810</v>
      </c>
      <c r="H40" s="290">
        <v>27800</v>
      </c>
      <c r="I40" s="290">
        <v>0</v>
      </c>
      <c r="J40" s="291" t="s">
        <v>1479</v>
      </c>
    </row>
    <row r="41" spans="1:10" ht="89.25">
      <c r="A41" s="191">
        <v>513</v>
      </c>
      <c r="B41" s="212" t="s">
        <v>160</v>
      </c>
      <c r="C41" s="213">
        <v>45667</v>
      </c>
      <c r="D41" s="191" t="s">
        <v>1615</v>
      </c>
      <c r="E41" s="191" t="s">
        <v>14</v>
      </c>
      <c r="F41" s="191">
        <v>22386</v>
      </c>
      <c r="G41" s="197" t="s">
        <v>1811</v>
      </c>
      <c r="H41" s="290">
        <v>68960</v>
      </c>
      <c r="I41" s="290">
        <v>0</v>
      </c>
      <c r="J41" s="291" t="s">
        <v>1479</v>
      </c>
    </row>
    <row r="42" spans="1:10" ht="89.25">
      <c r="A42" s="191">
        <v>513</v>
      </c>
      <c r="B42" s="212" t="s">
        <v>160</v>
      </c>
      <c r="C42" s="213">
        <v>45678</v>
      </c>
      <c r="D42" s="191" t="s">
        <v>1671</v>
      </c>
      <c r="E42" s="191" t="s">
        <v>14</v>
      </c>
      <c r="F42" s="191">
        <v>22451</v>
      </c>
      <c r="G42" s="197" t="s">
        <v>1863</v>
      </c>
      <c r="H42" s="290">
        <v>7518.82</v>
      </c>
      <c r="I42" s="290">
        <v>0</v>
      </c>
      <c r="J42" s="291" t="s">
        <v>1479</v>
      </c>
    </row>
    <row r="43" spans="1:10" ht="89.25">
      <c r="A43" s="191">
        <v>513</v>
      </c>
      <c r="B43" s="212" t="s">
        <v>160</v>
      </c>
      <c r="C43" s="213">
        <v>45678</v>
      </c>
      <c r="D43" s="191" t="s">
        <v>1672</v>
      </c>
      <c r="E43" s="191" t="s">
        <v>14</v>
      </c>
      <c r="F43" s="191">
        <v>22461</v>
      </c>
      <c r="G43" s="197" t="s">
        <v>1864</v>
      </c>
      <c r="H43" s="290">
        <v>68960</v>
      </c>
      <c r="I43" s="290">
        <v>0</v>
      </c>
      <c r="J43" s="291" t="s">
        <v>1479</v>
      </c>
    </row>
    <row r="44" spans="1:10" ht="89.25">
      <c r="A44" s="191">
        <v>513</v>
      </c>
      <c r="B44" s="212" t="s">
        <v>160</v>
      </c>
      <c r="C44" s="213">
        <v>45678</v>
      </c>
      <c r="D44" s="191" t="s">
        <v>1673</v>
      </c>
      <c r="E44" s="191" t="s">
        <v>14</v>
      </c>
      <c r="F44" s="191">
        <v>22460</v>
      </c>
      <c r="G44" s="197" t="s">
        <v>1865</v>
      </c>
      <c r="H44" s="290">
        <v>27800</v>
      </c>
      <c r="I44" s="290">
        <v>0</v>
      </c>
      <c r="J44" s="291" t="s">
        <v>1479</v>
      </c>
    </row>
    <row r="45" spans="1:10" ht="89.25">
      <c r="A45" s="191">
        <v>513</v>
      </c>
      <c r="B45" s="212" t="s">
        <v>160</v>
      </c>
      <c r="C45" s="213">
        <v>45678</v>
      </c>
      <c r="D45" s="191" t="s">
        <v>1674</v>
      </c>
      <c r="E45" s="191" t="s">
        <v>14</v>
      </c>
      <c r="F45" s="191">
        <v>22458</v>
      </c>
      <c r="G45" s="197" t="s">
        <v>1866</v>
      </c>
      <c r="H45" s="290">
        <v>14080</v>
      </c>
      <c r="I45" s="290">
        <v>0</v>
      </c>
      <c r="J45" s="291" t="s">
        <v>1479</v>
      </c>
    </row>
    <row r="46" spans="1:10" ht="89.25">
      <c r="A46" s="191">
        <v>513</v>
      </c>
      <c r="B46" s="212" t="s">
        <v>160</v>
      </c>
      <c r="C46" s="213">
        <v>45678</v>
      </c>
      <c r="D46" s="191" t="s">
        <v>1675</v>
      </c>
      <c r="E46" s="191" t="s">
        <v>14</v>
      </c>
      <c r="F46" s="191">
        <v>22459</v>
      </c>
      <c r="G46" s="197" t="s">
        <v>1867</v>
      </c>
      <c r="H46" s="290">
        <v>20641.18</v>
      </c>
      <c r="I46" s="290">
        <v>0</v>
      </c>
      <c r="J46" s="291" t="s">
        <v>1479</v>
      </c>
    </row>
    <row r="47" spans="1:10" ht="102">
      <c r="A47" s="191">
        <v>595</v>
      </c>
      <c r="B47" s="212" t="s">
        <v>609</v>
      </c>
      <c r="C47" s="213">
        <v>45681</v>
      </c>
      <c r="D47" s="191" t="s">
        <v>1686</v>
      </c>
      <c r="E47" s="191" t="s">
        <v>14</v>
      </c>
      <c r="F47" s="191">
        <v>22490</v>
      </c>
      <c r="G47" s="197" t="s">
        <v>1877</v>
      </c>
      <c r="H47" s="290">
        <v>480.05</v>
      </c>
      <c r="I47" s="290">
        <v>0</v>
      </c>
      <c r="J47" s="291" t="s">
        <v>1479</v>
      </c>
    </row>
    <row r="48" spans="1:10" ht="102">
      <c r="A48" s="191">
        <v>595</v>
      </c>
      <c r="B48" s="212" t="s">
        <v>609</v>
      </c>
      <c r="C48" s="213">
        <v>45681</v>
      </c>
      <c r="D48" s="191" t="s">
        <v>1687</v>
      </c>
      <c r="E48" s="191" t="s">
        <v>14</v>
      </c>
      <c r="F48" s="191">
        <v>22491</v>
      </c>
      <c r="G48" s="197" t="s">
        <v>1878</v>
      </c>
      <c r="H48" s="290">
        <v>420.03</v>
      </c>
      <c r="I48" s="290">
        <v>0</v>
      </c>
      <c r="J48" s="291" t="s">
        <v>1479</v>
      </c>
    </row>
    <row r="49" spans="1:10" ht="102">
      <c r="A49" s="191">
        <v>595</v>
      </c>
      <c r="B49" s="212" t="s">
        <v>609</v>
      </c>
      <c r="C49" s="213">
        <v>45681</v>
      </c>
      <c r="D49" s="191" t="s">
        <v>1688</v>
      </c>
      <c r="E49" s="191" t="s">
        <v>14</v>
      </c>
      <c r="F49" s="191">
        <v>22494</v>
      </c>
      <c r="G49" s="197" t="s">
        <v>1879</v>
      </c>
      <c r="H49" s="290">
        <v>420.03</v>
      </c>
      <c r="I49" s="290">
        <v>0</v>
      </c>
      <c r="J49" s="291" t="s">
        <v>1479</v>
      </c>
    </row>
    <row r="50" spans="1:10" ht="102">
      <c r="A50" s="191">
        <v>595</v>
      </c>
      <c r="B50" s="212" t="s">
        <v>609</v>
      </c>
      <c r="C50" s="213">
        <v>45681</v>
      </c>
      <c r="D50" s="191" t="s">
        <v>1689</v>
      </c>
      <c r="E50" s="191" t="s">
        <v>14</v>
      </c>
      <c r="F50" s="191">
        <v>22495</v>
      </c>
      <c r="G50" s="197" t="s">
        <v>1880</v>
      </c>
      <c r="H50" s="290">
        <v>600.37</v>
      </c>
      <c r="I50" s="290">
        <v>0</v>
      </c>
      <c r="J50" s="291" t="s">
        <v>1479</v>
      </c>
    </row>
    <row r="51" spans="1:10" ht="102">
      <c r="A51" s="191">
        <v>595</v>
      </c>
      <c r="B51" s="212" t="s">
        <v>609</v>
      </c>
      <c r="C51" s="213">
        <v>45681</v>
      </c>
      <c r="D51" s="191" t="s">
        <v>1690</v>
      </c>
      <c r="E51" s="191" t="s">
        <v>14</v>
      </c>
      <c r="F51" s="191">
        <v>22496</v>
      </c>
      <c r="G51" s="197" t="s">
        <v>1881</v>
      </c>
      <c r="H51" s="290">
        <v>606</v>
      </c>
      <c r="I51" s="290">
        <v>0</v>
      </c>
      <c r="J51" s="291" t="s">
        <v>1479</v>
      </c>
    </row>
    <row r="52" spans="1:10" ht="102">
      <c r="A52" s="191">
        <v>595</v>
      </c>
      <c r="B52" s="212" t="s">
        <v>609</v>
      </c>
      <c r="C52" s="213">
        <v>45681</v>
      </c>
      <c r="D52" s="191" t="s">
        <v>1691</v>
      </c>
      <c r="E52" s="191" t="s">
        <v>14</v>
      </c>
      <c r="F52" s="191">
        <v>22497</v>
      </c>
      <c r="G52" s="197" t="s">
        <v>1882</v>
      </c>
      <c r="H52" s="290">
        <v>396.02</v>
      </c>
      <c r="I52" s="290">
        <v>0</v>
      </c>
      <c r="J52" s="291" t="s">
        <v>1479</v>
      </c>
    </row>
    <row r="53" spans="1:10" ht="102">
      <c r="A53" s="191">
        <v>595</v>
      </c>
      <c r="B53" s="212" t="s">
        <v>609</v>
      </c>
      <c r="C53" s="213">
        <v>45681</v>
      </c>
      <c r="D53" s="191" t="s">
        <v>1692</v>
      </c>
      <c r="E53" s="191" t="s">
        <v>14</v>
      </c>
      <c r="F53" s="191">
        <v>22498</v>
      </c>
      <c r="G53" s="197" t="s">
        <v>1883</v>
      </c>
      <c r="H53" s="290">
        <v>379.21</v>
      </c>
      <c r="I53" s="290">
        <v>0</v>
      </c>
      <c r="J53" s="291" t="s">
        <v>1479</v>
      </c>
    </row>
    <row r="54" spans="1:10" ht="102">
      <c r="A54" s="191">
        <v>595</v>
      </c>
      <c r="B54" s="212" t="s">
        <v>609</v>
      </c>
      <c r="C54" s="213">
        <v>45681</v>
      </c>
      <c r="D54" s="191" t="s">
        <v>1693</v>
      </c>
      <c r="E54" s="191" t="s">
        <v>14</v>
      </c>
      <c r="F54" s="191">
        <v>22499</v>
      </c>
      <c r="G54" s="197" t="s">
        <v>1884</v>
      </c>
      <c r="H54" s="290">
        <v>530.4</v>
      </c>
      <c r="I54" s="290">
        <v>0</v>
      </c>
      <c r="J54" s="291" t="s">
        <v>1479</v>
      </c>
    </row>
    <row r="55" spans="1:10" ht="102">
      <c r="A55" s="191">
        <v>595</v>
      </c>
      <c r="B55" s="212" t="s">
        <v>609</v>
      </c>
      <c r="C55" s="213">
        <v>45681</v>
      </c>
      <c r="D55" s="191" t="s">
        <v>1694</v>
      </c>
      <c r="E55" s="191" t="s">
        <v>14</v>
      </c>
      <c r="F55" s="191">
        <v>22500</v>
      </c>
      <c r="G55" s="197" t="s">
        <v>1885</v>
      </c>
      <c r="H55" s="290">
        <v>408.02</v>
      </c>
      <c r="I55" s="290">
        <v>0</v>
      </c>
      <c r="J55" s="291" t="s">
        <v>1479</v>
      </c>
    </row>
    <row r="56" spans="1:10" ht="102">
      <c r="A56" s="191">
        <v>595</v>
      </c>
      <c r="B56" s="212" t="s">
        <v>609</v>
      </c>
      <c r="C56" s="213">
        <v>45681</v>
      </c>
      <c r="D56" s="191" t="s">
        <v>1695</v>
      </c>
      <c r="E56" s="191" t="s">
        <v>14</v>
      </c>
      <c r="F56" s="191">
        <v>22492</v>
      </c>
      <c r="G56" s="197" t="s">
        <v>1886</v>
      </c>
      <c r="H56" s="290">
        <v>475.04</v>
      </c>
      <c r="I56" s="290">
        <v>0</v>
      </c>
      <c r="J56" s="291" t="s">
        <v>1479</v>
      </c>
    </row>
    <row r="57" spans="1:10" ht="102">
      <c r="A57" s="191">
        <v>595</v>
      </c>
      <c r="B57" s="212" t="s">
        <v>609</v>
      </c>
      <c r="C57" s="213">
        <v>45681</v>
      </c>
      <c r="D57" s="191" t="s">
        <v>1696</v>
      </c>
      <c r="E57" s="191" t="s">
        <v>14</v>
      </c>
      <c r="F57" s="191">
        <v>22493</v>
      </c>
      <c r="G57" s="197" t="s">
        <v>1887</v>
      </c>
      <c r="H57" s="290">
        <v>404.04</v>
      </c>
      <c r="I57" s="290">
        <v>0</v>
      </c>
      <c r="J57" s="291" t="s">
        <v>1479</v>
      </c>
    </row>
    <row r="58" spans="1:10" ht="63.75">
      <c r="A58" s="191">
        <v>683</v>
      </c>
      <c r="B58" s="212" t="s">
        <v>1247</v>
      </c>
      <c r="C58" s="213">
        <v>45707</v>
      </c>
      <c r="D58" s="191" t="s">
        <v>2100</v>
      </c>
      <c r="E58" s="191" t="s">
        <v>14</v>
      </c>
      <c r="F58" s="191">
        <v>22663</v>
      </c>
      <c r="G58" s="197" t="s">
        <v>3490</v>
      </c>
      <c r="H58" s="290">
        <v>713.7</v>
      </c>
      <c r="I58" s="290">
        <v>0</v>
      </c>
      <c r="J58" s="291" t="s">
        <v>1479</v>
      </c>
    </row>
    <row r="59" spans="1:10" ht="76.5">
      <c r="A59" s="191">
        <v>683</v>
      </c>
      <c r="B59" s="212" t="s">
        <v>1247</v>
      </c>
      <c r="C59" s="213">
        <v>45707</v>
      </c>
      <c r="D59" s="191" t="s">
        <v>2101</v>
      </c>
      <c r="E59" s="191" t="s">
        <v>14</v>
      </c>
      <c r="F59" s="191">
        <v>22664</v>
      </c>
      <c r="G59" s="197" t="s">
        <v>3491</v>
      </c>
      <c r="H59" s="290">
        <v>1283.3599999999999</v>
      </c>
      <c r="I59" s="290">
        <v>0</v>
      </c>
      <c r="J59" s="291" t="s">
        <v>1479</v>
      </c>
    </row>
    <row r="60" spans="1:10" ht="76.5">
      <c r="A60" s="191">
        <v>513</v>
      </c>
      <c r="B60" s="212" t="s">
        <v>160</v>
      </c>
      <c r="C60" s="213">
        <v>45722</v>
      </c>
      <c r="D60" s="191" t="s">
        <v>2439</v>
      </c>
      <c r="E60" s="191" t="s">
        <v>14</v>
      </c>
      <c r="F60" s="191">
        <v>22821</v>
      </c>
      <c r="G60" s="197" t="s">
        <v>3492</v>
      </c>
      <c r="H60" s="290">
        <v>560.24</v>
      </c>
      <c r="I60" s="290">
        <v>0</v>
      </c>
      <c r="J60" s="291" t="s">
        <v>1479</v>
      </c>
    </row>
    <row r="61" spans="1:10" ht="76.5">
      <c r="A61" s="191">
        <v>513</v>
      </c>
      <c r="B61" s="212" t="s">
        <v>160</v>
      </c>
      <c r="C61" s="213">
        <v>45722</v>
      </c>
      <c r="D61" s="191" t="s">
        <v>2440</v>
      </c>
      <c r="E61" s="191" t="s">
        <v>14</v>
      </c>
      <c r="F61" s="191">
        <v>22820</v>
      </c>
      <c r="G61" s="197" t="s">
        <v>3493</v>
      </c>
      <c r="H61" s="290">
        <v>656.28</v>
      </c>
      <c r="I61" s="290">
        <v>0</v>
      </c>
      <c r="J61" s="291" t="s">
        <v>1479</v>
      </c>
    </row>
    <row r="62" spans="1:10" ht="76.5">
      <c r="A62" s="191">
        <v>513</v>
      </c>
      <c r="B62" s="212" t="s">
        <v>160</v>
      </c>
      <c r="C62" s="213">
        <v>45722</v>
      </c>
      <c r="D62" s="191" t="s">
        <v>2441</v>
      </c>
      <c r="E62" s="191" t="s">
        <v>14</v>
      </c>
      <c r="F62" s="191">
        <v>22822</v>
      </c>
      <c r="G62" s="197" t="s">
        <v>3494</v>
      </c>
      <c r="H62" s="290">
        <v>413.58</v>
      </c>
      <c r="I62" s="290">
        <v>0</v>
      </c>
      <c r="J62" s="291" t="s">
        <v>1479</v>
      </c>
    </row>
    <row r="63" spans="1:10" ht="76.5">
      <c r="A63" s="191">
        <v>513</v>
      </c>
      <c r="B63" s="212" t="s">
        <v>160</v>
      </c>
      <c r="C63" s="213">
        <v>45722</v>
      </c>
      <c r="D63" s="191" t="s">
        <v>2442</v>
      </c>
      <c r="E63" s="191" t="s">
        <v>14</v>
      </c>
      <c r="F63" s="191">
        <v>22823</v>
      </c>
      <c r="G63" s="197" t="s">
        <v>3495</v>
      </c>
      <c r="H63" s="290">
        <v>689.62</v>
      </c>
      <c r="I63" s="290">
        <v>0</v>
      </c>
      <c r="J63" s="291" t="s">
        <v>1479</v>
      </c>
    </row>
    <row r="64" spans="1:10" ht="89.25">
      <c r="A64" s="191">
        <v>313</v>
      </c>
      <c r="B64" s="212" t="s">
        <v>134</v>
      </c>
      <c r="C64" s="213">
        <v>45728</v>
      </c>
      <c r="D64" s="191" t="s">
        <v>2472</v>
      </c>
      <c r="E64" s="191" t="s">
        <v>14</v>
      </c>
      <c r="F64" s="191">
        <v>22862</v>
      </c>
      <c r="G64" s="197" t="s">
        <v>3496</v>
      </c>
      <c r="H64" s="290">
        <v>2589.5</v>
      </c>
      <c r="I64" s="290">
        <v>0</v>
      </c>
      <c r="J64" s="291" t="s">
        <v>1479</v>
      </c>
    </row>
    <row r="65" spans="1:10" ht="76.5">
      <c r="A65" s="191">
        <v>10</v>
      </c>
      <c r="B65" s="212" t="s">
        <v>38</v>
      </c>
      <c r="C65" s="213">
        <v>45754</v>
      </c>
      <c r="D65" s="191" t="s">
        <v>3124</v>
      </c>
      <c r="E65" s="191" t="s">
        <v>14</v>
      </c>
      <c r="F65" s="191">
        <v>23063</v>
      </c>
      <c r="G65" s="197" t="s">
        <v>3592</v>
      </c>
      <c r="H65" s="290">
        <v>28727.48</v>
      </c>
      <c r="I65" s="290">
        <v>0</v>
      </c>
      <c r="J65" s="291" t="s">
        <v>1479</v>
      </c>
    </row>
    <row r="66" spans="1:10" ht="76.5">
      <c r="A66" s="191">
        <v>10</v>
      </c>
      <c r="B66" s="212" t="s">
        <v>38</v>
      </c>
      <c r="C66" s="213">
        <v>45754</v>
      </c>
      <c r="D66" s="191" t="s">
        <v>3125</v>
      </c>
      <c r="E66" s="191" t="s">
        <v>14</v>
      </c>
      <c r="F66" s="191">
        <v>23062</v>
      </c>
      <c r="G66" s="197" t="s">
        <v>3593</v>
      </c>
      <c r="H66" s="290">
        <v>388.4</v>
      </c>
      <c r="I66" s="290">
        <v>0</v>
      </c>
      <c r="J66" s="291" t="s">
        <v>1479</v>
      </c>
    </row>
    <row r="67" spans="1:10" ht="76.5">
      <c r="A67" s="191">
        <v>10</v>
      </c>
      <c r="B67" s="212" t="s">
        <v>38</v>
      </c>
      <c r="C67" s="213">
        <v>45754</v>
      </c>
      <c r="D67" s="191" t="s">
        <v>3126</v>
      </c>
      <c r="E67" s="191" t="s">
        <v>14</v>
      </c>
      <c r="F67" s="191">
        <v>23058</v>
      </c>
      <c r="G67" s="197" t="s">
        <v>3594</v>
      </c>
      <c r="H67" s="290">
        <v>1634.9</v>
      </c>
      <c r="I67" s="290">
        <v>0</v>
      </c>
      <c r="J67" s="291" t="s">
        <v>1479</v>
      </c>
    </row>
    <row r="68" spans="1:10" ht="76.5">
      <c r="A68" s="191">
        <v>10</v>
      </c>
      <c r="B68" s="212" t="s">
        <v>38</v>
      </c>
      <c r="C68" s="213">
        <v>45754</v>
      </c>
      <c r="D68" s="191" t="s">
        <v>3127</v>
      </c>
      <c r="E68" s="191" t="s">
        <v>14</v>
      </c>
      <c r="F68" s="191">
        <v>23065</v>
      </c>
      <c r="G68" s="197" t="s">
        <v>3595</v>
      </c>
      <c r="H68" s="290">
        <v>401.3</v>
      </c>
      <c r="I68" s="290">
        <v>0</v>
      </c>
      <c r="J68" s="291" t="s">
        <v>1479</v>
      </c>
    </row>
    <row r="69" spans="1:10" ht="76.5">
      <c r="A69" s="191">
        <v>10</v>
      </c>
      <c r="B69" s="212" t="s">
        <v>38</v>
      </c>
      <c r="C69" s="213">
        <v>45754</v>
      </c>
      <c r="D69" s="191" t="s">
        <v>3128</v>
      </c>
      <c r="E69" s="191" t="s">
        <v>14</v>
      </c>
      <c r="F69" s="191">
        <v>23066</v>
      </c>
      <c r="G69" s="197" t="s">
        <v>3596</v>
      </c>
      <c r="H69" s="290">
        <v>1371.48</v>
      </c>
      <c r="I69" s="290">
        <v>0</v>
      </c>
      <c r="J69" s="291" t="s">
        <v>1479</v>
      </c>
    </row>
    <row r="70" spans="1:10" ht="63.75">
      <c r="A70" s="191">
        <v>10</v>
      </c>
      <c r="B70" s="212" t="s">
        <v>38</v>
      </c>
      <c r="C70" s="213">
        <v>45754</v>
      </c>
      <c r="D70" s="191" t="s">
        <v>3129</v>
      </c>
      <c r="E70" s="191" t="s">
        <v>14</v>
      </c>
      <c r="F70" s="191">
        <v>23067</v>
      </c>
      <c r="G70" s="197" t="s">
        <v>3597</v>
      </c>
      <c r="H70" s="290">
        <v>1971.82</v>
      </c>
      <c r="I70" s="290">
        <v>0</v>
      </c>
      <c r="J70" s="291" t="s">
        <v>1479</v>
      </c>
    </row>
    <row r="71" spans="1:10" ht="76.5">
      <c r="A71" s="191">
        <v>10</v>
      </c>
      <c r="B71" s="212" t="s">
        <v>38</v>
      </c>
      <c r="C71" s="213">
        <v>45754</v>
      </c>
      <c r="D71" s="191" t="s">
        <v>3130</v>
      </c>
      <c r="E71" s="191" t="s">
        <v>14</v>
      </c>
      <c r="F71" s="191">
        <v>23061</v>
      </c>
      <c r="G71" s="197" t="s">
        <v>3598</v>
      </c>
      <c r="H71" s="290">
        <v>1334.09</v>
      </c>
      <c r="I71" s="290">
        <v>0</v>
      </c>
      <c r="J71" s="291" t="s">
        <v>1479</v>
      </c>
    </row>
    <row r="72" spans="1:10" ht="76.5">
      <c r="A72" s="191">
        <v>10</v>
      </c>
      <c r="B72" s="212" t="s">
        <v>38</v>
      </c>
      <c r="C72" s="213">
        <v>45754</v>
      </c>
      <c r="D72" s="191" t="s">
        <v>3131</v>
      </c>
      <c r="E72" s="191" t="s">
        <v>14</v>
      </c>
      <c r="F72" s="191">
        <v>23064</v>
      </c>
      <c r="G72" s="197" t="s">
        <v>3599</v>
      </c>
      <c r="H72" s="290">
        <v>8653.27</v>
      </c>
      <c r="I72" s="290">
        <v>0</v>
      </c>
      <c r="J72" s="291" t="s">
        <v>1479</v>
      </c>
    </row>
    <row r="73" spans="1:10" ht="76.5">
      <c r="A73" s="191">
        <v>10</v>
      </c>
      <c r="B73" s="212" t="s">
        <v>38</v>
      </c>
      <c r="C73" s="213">
        <v>45754</v>
      </c>
      <c r="D73" s="191" t="s">
        <v>3132</v>
      </c>
      <c r="E73" s="191" t="s">
        <v>14</v>
      </c>
      <c r="F73" s="191">
        <v>23060</v>
      </c>
      <c r="G73" s="197" t="s">
        <v>3600</v>
      </c>
      <c r="H73" s="290">
        <v>25791.81</v>
      </c>
      <c r="I73" s="290">
        <v>0</v>
      </c>
      <c r="J73" s="291" t="s">
        <v>1479</v>
      </c>
    </row>
    <row r="74" spans="1:10" ht="76.5">
      <c r="A74" s="191">
        <v>594</v>
      </c>
      <c r="B74" s="212" t="s">
        <v>88</v>
      </c>
      <c r="C74" s="213">
        <v>45754</v>
      </c>
      <c r="D74" s="191" t="s">
        <v>3133</v>
      </c>
      <c r="E74" s="191" t="s">
        <v>14</v>
      </c>
      <c r="F74" s="191">
        <v>23077</v>
      </c>
      <c r="G74" s="197" t="s">
        <v>3601</v>
      </c>
      <c r="H74" s="290">
        <v>459.68</v>
      </c>
      <c r="I74" s="290">
        <v>0</v>
      </c>
      <c r="J74" s="291" t="s">
        <v>1479</v>
      </c>
    </row>
    <row r="75" spans="1:10" ht="76.5">
      <c r="A75" s="191">
        <v>10</v>
      </c>
      <c r="B75" s="212" t="s">
        <v>38</v>
      </c>
      <c r="C75" s="213">
        <v>45754</v>
      </c>
      <c r="D75" s="191" t="s">
        <v>3134</v>
      </c>
      <c r="E75" s="191" t="s">
        <v>14</v>
      </c>
      <c r="F75" s="191">
        <v>23059</v>
      </c>
      <c r="G75" s="197" t="s">
        <v>3602</v>
      </c>
      <c r="H75" s="290">
        <v>407.88</v>
      </c>
      <c r="I75" s="290">
        <v>0</v>
      </c>
      <c r="J75" s="291" t="s">
        <v>1479</v>
      </c>
    </row>
    <row r="76" spans="1:10" ht="76.5">
      <c r="A76" s="191">
        <v>10</v>
      </c>
      <c r="B76" s="212" t="s">
        <v>38</v>
      </c>
      <c r="C76" s="213">
        <v>45768</v>
      </c>
      <c r="D76" s="191" t="s">
        <v>3287</v>
      </c>
      <c r="E76" s="191" t="s">
        <v>14</v>
      </c>
      <c r="F76" s="191">
        <v>23176</v>
      </c>
      <c r="G76" s="197" t="s">
        <v>3753</v>
      </c>
      <c r="H76" s="290">
        <v>397.25</v>
      </c>
      <c r="I76" s="290">
        <v>0</v>
      </c>
      <c r="J76" s="291" t="s">
        <v>1479</v>
      </c>
    </row>
    <row r="77" spans="1:10" ht="76.5">
      <c r="A77" s="191">
        <v>10</v>
      </c>
      <c r="B77" s="212" t="s">
        <v>38</v>
      </c>
      <c r="C77" s="213">
        <v>45768</v>
      </c>
      <c r="D77" s="191" t="s">
        <v>3288</v>
      </c>
      <c r="E77" s="191" t="s">
        <v>14</v>
      </c>
      <c r="F77" s="191">
        <v>23179</v>
      </c>
      <c r="G77" s="197" t="s">
        <v>3754</v>
      </c>
      <c r="H77" s="290">
        <v>7948.31</v>
      </c>
      <c r="I77" s="290">
        <v>0</v>
      </c>
      <c r="J77" s="291" t="s">
        <v>1479</v>
      </c>
    </row>
    <row r="78" spans="1:10" ht="76.5">
      <c r="A78" s="191">
        <v>10</v>
      </c>
      <c r="B78" s="212" t="s">
        <v>38</v>
      </c>
      <c r="C78" s="213">
        <v>45768</v>
      </c>
      <c r="D78" s="191" t="s">
        <v>3289</v>
      </c>
      <c r="E78" s="191" t="s">
        <v>14</v>
      </c>
      <c r="F78" s="191">
        <v>23177</v>
      </c>
      <c r="G78" s="197" t="s">
        <v>3755</v>
      </c>
      <c r="H78" s="290">
        <v>29162.14</v>
      </c>
      <c r="I78" s="290">
        <v>0</v>
      </c>
      <c r="J78" s="291" t="s">
        <v>1479</v>
      </c>
    </row>
    <row r="79" spans="1:10" ht="76.5">
      <c r="A79" s="191">
        <v>10</v>
      </c>
      <c r="B79" s="212" t="s">
        <v>38</v>
      </c>
      <c r="C79" s="213">
        <v>45768</v>
      </c>
      <c r="D79" s="191" t="s">
        <v>3290</v>
      </c>
      <c r="E79" s="191" t="s">
        <v>14</v>
      </c>
      <c r="F79" s="191">
        <v>23180</v>
      </c>
      <c r="G79" s="197" t="s">
        <v>3756</v>
      </c>
      <c r="H79" s="290">
        <v>401.3</v>
      </c>
      <c r="I79" s="290">
        <v>0</v>
      </c>
      <c r="J79" s="291" t="s">
        <v>1479</v>
      </c>
    </row>
    <row r="80" spans="1:10" ht="76.5">
      <c r="A80" s="191">
        <v>10</v>
      </c>
      <c r="B80" s="212" t="s">
        <v>38</v>
      </c>
      <c r="C80" s="213">
        <v>45768</v>
      </c>
      <c r="D80" s="191" t="s">
        <v>3292</v>
      </c>
      <c r="E80" s="191" t="s">
        <v>14</v>
      </c>
      <c r="F80" s="191">
        <v>23174</v>
      </c>
      <c r="G80" s="197" t="s">
        <v>3758</v>
      </c>
      <c r="H80" s="290">
        <v>1334.09</v>
      </c>
      <c r="I80" s="290">
        <v>0</v>
      </c>
      <c r="J80" s="291" t="s">
        <v>1479</v>
      </c>
    </row>
    <row r="81" spans="1:10" ht="76.5">
      <c r="A81" s="191">
        <v>10</v>
      </c>
      <c r="B81" s="212" t="s">
        <v>38</v>
      </c>
      <c r="C81" s="213">
        <v>45768</v>
      </c>
      <c r="D81" s="191" t="s">
        <v>3293</v>
      </c>
      <c r="E81" s="191" t="s">
        <v>14</v>
      </c>
      <c r="F81" s="191">
        <v>23178</v>
      </c>
      <c r="G81" s="197" t="s">
        <v>3759</v>
      </c>
      <c r="H81" s="290">
        <v>1371.48</v>
      </c>
      <c r="I81" s="290">
        <v>0</v>
      </c>
      <c r="J81" s="291" t="s">
        <v>1479</v>
      </c>
    </row>
    <row r="82" spans="1:10" ht="76.5">
      <c r="A82" s="191">
        <v>10</v>
      </c>
      <c r="B82" s="212" t="s">
        <v>38</v>
      </c>
      <c r="C82" s="213">
        <v>45768</v>
      </c>
      <c r="D82" s="191" t="s">
        <v>3294</v>
      </c>
      <c r="E82" s="191" t="s">
        <v>14</v>
      </c>
      <c r="F82" s="191">
        <v>23181</v>
      </c>
      <c r="G82" s="197" t="s">
        <v>3760</v>
      </c>
      <c r="H82" s="290">
        <v>427.78</v>
      </c>
      <c r="I82" s="290">
        <v>0</v>
      </c>
      <c r="J82" s="291" t="s">
        <v>1479</v>
      </c>
    </row>
    <row r="83" spans="1:10" ht="76.5">
      <c r="A83" s="191">
        <v>10</v>
      </c>
      <c r="B83" s="212" t="s">
        <v>38</v>
      </c>
      <c r="C83" s="213">
        <v>45768</v>
      </c>
      <c r="D83" s="191" t="s">
        <v>3295</v>
      </c>
      <c r="E83" s="191" t="s">
        <v>14</v>
      </c>
      <c r="F83" s="191">
        <v>23173</v>
      </c>
      <c r="G83" s="197" t="s">
        <v>3761</v>
      </c>
      <c r="H83" s="290">
        <v>26129.13</v>
      </c>
      <c r="I83" s="290">
        <v>0</v>
      </c>
      <c r="J83" s="291" t="s">
        <v>1479</v>
      </c>
    </row>
    <row r="84" spans="1:10" ht="76.5">
      <c r="A84" s="191">
        <v>10</v>
      </c>
      <c r="B84" s="212" t="s">
        <v>38</v>
      </c>
      <c r="C84" s="213">
        <v>45768</v>
      </c>
      <c r="D84" s="191" t="s">
        <v>3297</v>
      </c>
      <c r="E84" s="191" t="s">
        <v>14</v>
      </c>
      <c r="F84" s="191">
        <v>23175</v>
      </c>
      <c r="G84" s="197" t="s">
        <v>3763</v>
      </c>
      <c r="H84" s="290">
        <v>388.4</v>
      </c>
      <c r="I84" s="290">
        <v>0</v>
      </c>
      <c r="J84" s="291" t="s">
        <v>1479</v>
      </c>
    </row>
    <row r="85" spans="1:10" ht="102">
      <c r="A85" s="191">
        <v>86</v>
      </c>
      <c r="B85" s="212" t="s">
        <v>50</v>
      </c>
      <c r="C85" s="213">
        <v>45770</v>
      </c>
      <c r="D85" s="191" t="s">
        <v>3320</v>
      </c>
      <c r="E85" s="191" t="s">
        <v>14</v>
      </c>
      <c r="F85" s="191">
        <v>23195</v>
      </c>
      <c r="G85" s="197" t="s">
        <v>3786</v>
      </c>
      <c r="H85" s="290">
        <v>107928.64</v>
      </c>
      <c r="I85" s="290">
        <v>0</v>
      </c>
      <c r="J85" s="291" t="s">
        <v>1479</v>
      </c>
    </row>
    <row r="86" spans="1:10" ht="89.25">
      <c r="A86" s="191">
        <v>35</v>
      </c>
      <c r="B86" s="212" t="s">
        <v>43</v>
      </c>
      <c r="C86" s="213">
        <v>45793</v>
      </c>
      <c r="D86" s="191" t="s">
        <v>4681</v>
      </c>
      <c r="E86" s="191" t="s">
        <v>14</v>
      </c>
      <c r="F86" s="191">
        <v>23448</v>
      </c>
      <c r="G86" s="197" t="s">
        <v>5887</v>
      </c>
      <c r="H86" s="290">
        <v>2832.69</v>
      </c>
      <c r="I86" s="290">
        <v>0</v>
      </c>
      <c r="J86" s="291" t="s">
        <v>1479</v>
      </c>
    </row>
    <row r="87" spans="1:10" ht="89.25">
      <c r="A87" s="191">
        <v>591</v>
      </c>
      <c r="B87" s="212" t="s">
        <v>670</v>
      </c>
      <c r="C87" s="213">
        <v>45799</v>
      </c>
      <c r="D87" s="191" t="s">
        <v>4907</v>
      </c>
      <c r="E87" s="191" t="s">
        <v>14</v>
      </c>
      <c r="F87" s="191">
        <v>23483</v>
      </c>
      <c r="G87" s="197" t="s">
        <v>6107</v>
      </c>
      <c r="H87" s="290">
        <v>1746.47</v>
      </c>
      <c r="I87" s="290">
        <v>0</v>
      </c>
      <c r="J87" s="291" t="s">
        <v>1479</v>
      </c>
    </row>
    <row r="88" spans="1:10">
      <c r="A88" s="369"/>
      <c r="B88" s="370"/>
      <c r="C88" s="371"/>
      <c r="D88" s="369"/>
      <c r="E88" s="369"/>
      <c r="F88" s="369"/>
      <c r="G88" s="372"/>
      <c r="H88" s="342"/>
      <c r="I88" s="342"/>
      <c r="J88" s="373"/>
    </row>
    <row r="89" spans="1:10" ht="18.75">
      <c r="A89" s="178"/>
      <c r="G89" s="276" t="s">
        <v>554</v>
      </c>
      <c r="H89" s="176">
        <f>+SUBTOTAL(9,H7:H87)</f>
        <v>998860.84000000032</v>
      </c>
      <c r="I89" s="176">
        <f>+SUBTOTAL(9,I7:I87)</f>
        <v>0</v>
      </c>
    </row>
    <row r="90" spans="1:10">
      <c r="H90" s="157"/>
      <c r="I90" s="157"/>
    </row>
    <row r="91" spans="1:10">
      <c r="H91" s="157"/>
      <c r="I91" s="157"/>
    </row>
    <row r="92" spans="1:10">
      <c r="H92" s="157"/>
      <c r="I92" s="157"/>
    </row>
  </sheetData>
  <autoFilter ref="A6:J87" xr:uid="{23B62C68-2BDD-4FCD-ACAE-1897A4977DA0}"/>
  <pageMargins left="0.39370078740157483" right="0.19685039370078741" top="0.31496062992125984" bottom="0.74803149606299213" header="0.31496062992125984" footer="0.31496062992125984"/>
  <pageSetup scale="61"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5F426-73A8-4428-84AD-3BC3517CC3C9}">
  <sheetPr codeName="Hoja4"/>
  <dimension ref="A1:E593"/>
  <sheetViews>
    <sheetView topLeftCell="A179" zoomScale="175" zoomScaleNormal="175" workbookViewId="0">
      <selection activeCell="B189" sqref="B189"/>
    </sheetView>
  </sheetViews>
  <sheetFormatPr baseColWidth="10" defaultColWidth="11.42578125" defaultRowHeight="15"/>
  <cols>
    <col min="1" max="1" width="7" style="6" bestFit="1" customWidth="1"/>
    <col min="2" max="2" width="68.28515625" style="6" customWidth="1"/>
    <col min="3" max="3" width="56.7109375" style="6" customWidth="1"/>
    <col min="4" max="4" width="11.85546875" style="6" bestFit="1" customWidth="1"/>
    <col min="5" max="16384" width="11.42578125" style="6"/>
  </cols>
  <sheetData>
    <row r="1" spans="1:5" ht="15" customHeight="1"/>
    <row r="2" spans="1:5" ht="21">
      <c r="A2" s="253" t="s">
        <v>34</v>
      </c>
      <c r="B2" s="254" t="str">
        <f>UPPER(C2)</f>
        <v>DESCRIPCIÓN</v>
      </c>
      <c r="C2" s="254" t="s">
        <v>2</v>
      </c>
      <c r="D2" s="254" t="s">
        <v>1316</v>
      </c>
      <c r="E2" s="254" t="s">
        <v>1311</v>
      </c>
    </row>
    <row r="3" spans="1:5">
      <c r="A3" s="300">
        <v>6</v>
      </c>
      <c r="B3" s="301" t="s">
        <v>690</v>
      </c>
      <c r="C3" s="301" t="s">
        <v>37</v>
      </c>
      <c r="D3" s="6" t="s">
        <v>640</v>
      </c>
      <c r="E3" s="6" t="s">
        <v>1340</v>
      </c>
    </row>
    <row r="4" spans="1:5">
      <c r="A4" s="300">
        <v>10</v>
      </c>
      <c r="B4" s="301" t="s">
        <v>691</v>
      </c>
      <c r="C4" s="301" t="s">
        <v>38</v>
      </c>
      <c r="D4" s="6" t="s">
        <v>667</v>
      </c>
      <c r="E4" s="6" t="s">
        <v>1340</v>
      </c>
    </row>
    <row r="5" spans="1:5">
      <c r="A5" s="300">
        <v>15</v>
      </c>
      <c r="B5" s="301" t="s">
        <v>692</v>
      </c>
      <c r="C5" s="301" t="s">
        <v>39</v>
      </c>
      <c r="D5" s="6" t="s">
        <v>642</v>
      </c>
      <c r="E5" s="6" t="s">
        <v>1340</v>
      </c>
    </row>
    <row r="6" spans="1:5">
      <c r="A6" s="300">
        <v>16</v>
      </c>
      <c r="B6" s="301" t="s">
        <v>1391</v>
      </c>
      <c r="C6" s="301" t="s">
        <v>40</v>
      </c>
      <c r="D6" s="6" t="s">
        <v>643</v>
      </c>
      <c r="E6" s="6" t="s">
        <v>1340</v>
      </c>
    </row>
    <row r="7" spans="1:5">
      <c r="A7" s="300">
        <v>20</v>
      </c>
      <c r="B7" s="301" t="s">
        <v>693</v>
      </c>
      <c r="C7" s="301" t="s">
        <v>41</v>
      </c>
      <c r="D7" s="6" t="s">
        <v>641</v>
      </c>
      <c r="E7" s="6" t="s">
        <v>1340</v>
      </c>
    </row>
    <row r="8" spans="1:5">
      <c r="A8" s="300">
        <v>25</v>
      </c>
      <c r="B8" s="301" t="s">
        <v>694</v>
      </c>
      <c r="C8" s="301" t="s">
        <v>42</v>
      </c>
      <c r="D8" s="6" t="s">
        <v>643</v>
      </c>
      <c r="E8" s="6" t="s">
        <v>1340</v>
      </c>
    </row>
    <row r="9" spans="1:5">
      <c r="A9" s="300">
        <v>30</v>
      </c>
      <c r="B9" s="301" t="s">
        <v>695</v>
      </c>
      <c r="C9" s="301" t="s">
        <v>638</v>
      </c>
      <c r="D9" s="6" t="s">
        <v>642</v>
      </c>
      <c r="E9" s="6" t="s">
        <v>1340</v>
      </c>
    </row>
    <row r="10" spans="1:5">
      <c r="A10" s="300">
        <v>35</v>
      </c>
      <c r="B10" s="301" t="s">
        <v>696</v>
      </c>
      <c r="C10" s="301" t="s">
        <v>43</v>
      </c>
      <c r="D10" s="6" t="s">
        <v>644</v>
      </c>
      <c r="E10" s="6" t="s">
        <v>1340</v>
      </c>
    </row>
    <row r="11" spans="1:5">
      <c r="A11" s="300">
        <v>41</v>
      </c>
      <c r="B11" s="301" t="s">
        <v>697</v>
      </c>
      <c r="C11" s="301" t="s">
        <v>44</v>
      </c>
      <c r="D11" s="6" t="s">
        <v>641</v>
      </c>
      <c r="E11" s="6" t="s">
        <v>1340</v>
      </c>
    </row>
    <row r="12" spans="1:5">
      <c r="A12" s="300">
        <v>46</v>
      </c>
      <c r="B12" s="301" t="s">
        <v>1369</v>
      </c>
      <c r="C12" s="301" t="s">
        <v>1367</v>
      </c>
      <c r="D12" s="6" t="s">
        <v>645</v>
      </c>
      <c r="E12" s="6" t="s">
        <v>1340</v>
      </c>
    </row>
    <row r="13" spans="1:5">
      <c r="A13" s="300">
        <v>47</v>
      </c>
      <c r="B13" s="301" t="s">
        <v>698</v>
      </c>
      <c r="C13" s="301" t="s">
        <v>45</v>
      </c>
      <c r="D13" s="6" t="s">
        <v>646</v>
      </c>
      <c r="E13" s="6" t="s">
        <v>1340</v>
      </c>
    </row>
    <row r="14" spans="1:5">
      <c r="A14" s="302">
        <v>53</v>
      </c>
      <c r="B14" s="303" t="s">
        <v>1392</v>
      </c>
      <c r="C14" s="303" t="s">
        <v>1372</v>
      </c>
      <c r="D14" s="6" t="s">
        <v>667</v>
      </c>
      <c r="E14" s="6" t="s">
        <v>1340</v>
      </c>
    </row>
    <row r="15" spans="1:5">
      <c r="A15" s="300">
        <v>66</v>
      </c>
      <c r="B15" s="301" t="s">
        <v>699</v>
      </c>
      <c r="C15" s="301" t="s">
        <v>46</v>
      </c>
      <c r="D15" s="6" t="s">
        <v>647</v>
      </c>
      <c r="E15" s="6" t="s">
        <v>1340</v>
      </c>
    </row>
    <row r="16" spans="1:5">
      <c r="A16" s="256">
        <v>70</v>
      </c>
      <c r="B16" s="257" t="s">
        <v>700</v>
      </c>
      <c r="C16" s="257" t="s">
        <v>47</v>
      </c>
      <c r="D16" s="298" t="s">
        <v>647</v>
      </c>
      <c r="E16" s="6" t="s">
        <v>1340</v>
      </c>
    </row>
    <row r="17" spans="1:5">
      <c r="A17" s="300">
        <v>76</v>
      </c>
      <c r="B17" s="301" t="s">
        <v>701</v>
      </c>
      <c r="C17" s="301" t="s">
        <v>48</v>
      </c>
      <c r="D17" s="6" t="s">
        <v>640</v>
      </c>
      <c r="E17" s="6" t="s">
        <v>1340</v>
      </c>
    </row>
    <row r="18" spans="1:5">
      <c r="A18" s="300">
        <v>78</v>
      </c>
      <c r="B18" s="301" t="s">
        <v>1370</v>
      </c>
      <c r="C18" s="301" t="s">
        <v>1368</v>
      </c>
      <c r="D18" s="6" t="s">
        <v>642</v>
      </c>
      <c r="E18" s="6" t="s">
        <v>1340</v>
      </c>
    </row>
    <row r="19" spans="1:5">
      <c r="A19" s="300">
        <v>81</v>
      </c>
      <c r="B19" s="301" t="s">
        <v>702</v>
      </c>
      <c r="C19" s="301" t="s">
        <v>49</v>
      </c>
      <c r="D19" s="6" t="s">
        <v>640</v>
      </c>
      <c r="E19" s="6" t="s">
        <v>1340</v>
      </c>
    </row>
    <row r="20" spans="1:5">
      <c r="A20" s="300">
        <v>86</v>
      </c>
      <c r="B20" s="301" t="s">
        <v>703</v>
      </c>
      <c r="C20" s="301" t="s">
        <v>50</v>
      </c>
      <c r="D20" s="6" t="s">
        <v>643</v>
      </c>
      <c r="E20" s="6" t="s">
        <v>1340</v>
      </c>
    </row>
    <row r="21" spans="1:5">
      <c r="A21" s="300" t="s">
        <v>539</v>
      </c>
      <c r="B21" s="301" t="s">
        <v>540</v>
      </c>
      <c r="C21" s="301" t="s">
        <v>590</v>
      </c>
      <c r="D21" s="6" t="s">
        <v>645</v>
      </c>
      <c r="E21" s="6" t="s">
        <v>1340</v>
      </c>
    </row>
    <row r="22" spans="1:5">
      <c r="A22" s="300" t="s">
        <v>541</v>
      </c>
      <c r="B22" s="301" t="s">
        <v>540</v>
      </c>
      <c r="C22" s="301" t="s">
        <v>590</v>
      </c>
      <c r="D22" s="6" t="s">
        <v>645</v>
      </c>
      <c r="E22" s="6" t="s">
        <v>1340</v>
      </c>
    </row>
    <row r="23" spans="1:5">
      <c r="A23" s="300" t="s">
        <v>542</v>
      </c>
      <c r="B23" s="301" t="s">
        <v>543</v>
      </c>
      <c r="C23" s="301" t="s">
        <v>687</v>
      </c>
      <c r="D23" s="6" t="s">
        <v>646</v>
      </c>
      <c r="E23" s="6" t="s">
        <v>1340</v>
      </c>
    </row>
    <row r="24" spans="1:5">
      <c r="A24" s="300" t="s">
        <v>544</v>
      </c>
      <c r="B24" s="301" t="s">
        <v>545</v>
      </c>
      <c r="C24" s="301" t="s">
        <v>679</v>
      </c>
      <c r="D24" s="6" t="s">
        <v>666</v>
      </c>
      <c r="E24" s="6" t="s">
        <v>1340</v>
      </c>
    </row>
    <row r="25" spans="1:5">
      <c r="A25" s="300" t="s">
        <v>546</v>
      </c>
      <c r="B25" s="301" t="s">
        <v>547</v>
      </c>
      <c r="C25" s="301" t="s">
        <v>1236</v>
      </c>
      <c r="D25" s="6" t="s">
        <v>666</v>
      </c>
      <c r="E25" s="6" t="s">
        <v>1340</v>
      </c>
    </row>
    <row r="26" spans="1:5">
      <c r="A26" s="300">
        <v>108</v>
      </c>
      <c r="B26" s="301" t="s">
        <v>704</v>
      </c>
      <c r="C26" s="301" t="s">
        <v>51</v>
      </c>
      <c r="D26" s="6" t="s">
        <v>644</v>
      </c>
      <c r="E26" s="6" t="s">
        <v>1322</v>
      </c>
    </row>
    <row r="27" spans="1:5">
      <c r="A27" s="300">
        <v>109</v>
      </c>
      <c r="B27" s="301" t="s">
        <v>705</v>
      </c>
      <c r="C27" s="301" t="s">
        <v>611</v>
      </c>
      <c r="D27" s="6" t="s">
        <v>644</v>
      </c>
      <c r="E27" s="6" t="s">
        <v>1322</v>
      </c>
    </row>
    <row r="28" spans="1:5">
      <c r="A28" s="302">
        <v>111</v>
      </c>
      <c r="B28" s="303" t="s">
        <v>706</v>
      </c>
      <c r="C28" s="303" t="s">
        <v>52</v>
      </c>
      <c r="D28" s="6" t="s">
        <v>645</v>
      </c>
      <c r="E28" s="6" t="s">
        <v>1322</v>
      </c>
    </row>
    <row r="29" spans="1:5">
      <c r="A29" s="300">
        <v>112</v>
      </c>
      <c r="B29" s="301" t="s">
        <v>707</v>
      </c>
      <c r="C29" s="301" t="s">
        <v>53</v>
      </c>
      <c r="D29" s="6" t="s">
        <v>645</v>
      </c>
      <c r="E29" s="6" t="s">
        <v>1322</v>
      </c>
    </row>
    <row r="30" spans="1:5">
      <c r="A30" s="300">
        <v>117</v>
      </c>
      <c r="B30" s="303" t="s">
        <v>708</v>
      </c>
      <c r="C30" s="303" t="s">
        <v>54</v>
      </c>
      <c r="D30" s="6" t="s">
        <v>647</v>
      </c>
      <c r="E30" s="6" t="s">
        <v>1322</v>
      </c>
    </row>
    <row r="31" spans="1:5">
      <c r="A31" s="300">
        <v>119</v>
      </c>
      <c r="B31" s="301" t="s">
        <v>709</v>
      </c>
      <c r="C31" s="301" t="s">
        <v>55</v>
      </c>
      <c r="D31" s="6" t="s">
        <v>647</v>
      </c>
      <c r="E31" s="6" t="s">
        <v>1322</v>
      </c>
    </row>
    <row r="32" spans="1:5">
      <c r="A32" s="300">
        <v>124</v>
      </c>
      <c r="B32" s="301" t="s">
        <v>710</v>
      </c>
      <c r="C32" s="301" t="s">
        <v>56</v>
      </c>
      <c r="D32" s="6" t="s">
        <v>644</v>
      </c>
      <c r="E32" s="6" t="s">
        <v>1322</v>
      </c>
    </row>
    <row r="33" spans="1:5">
      <c r="A33" s="300">
        <v>129</v>
      </c>
      <c r="B33" s="301" t="s">
        <v>711</v>
      </c>
      <c r="C33" s="301" t="s">
        <v>57</v>
      </c>
      <c r="D33" s="6" t="s">
        <v>666</v>
      </c>
      <c r="E33" s="6" t="s">
        <v>1322</v>
      </c>
    </row>
    <row r="34" spans="1:5">
      <c r="A34" s="300">
        <v>130</v>
      </c>
      <c r="B34" s="301" t="s">
        <v>712</v>
      </c>
      <c r="C34" s="301" t="s">
        <v>58</v>
      </c>
      <c r="D34" s="6" t="s">
        <v>640</v>
      </c>
      <c r="E34" s="6" t="s">
        <v>1322</v>
      </c>
    </row>
    <row r="35" spans="1:5">
      <c r="A35" s="300">
        <v>132</v>
      </c>
      <c r="B35" s="301" t="s">
        <v>713</v>
      </c>
      <c r="C35" s="301" t="s">
        <v>59</v>
      </c>
      <c r="D35" s="6" t="s">
        <v>641</v>
      </c>
      <c r="E35" s="6" t="s">
        <v>1322</v>
      </c>
    </row>
    <row r="36" spans="1:5">
      <c r="A36" s="300">
        <v>133</v>
      </c>
      <c r="B36" s="301" t="s">
        <v>714</v>
      </c>
      <c r="C36" s="301" t="s">
        <v>60</v>
      </c>
      <c r="D36" s="6" t="s">
        <v>641</v>
      </c>
      <c r="E36" s="6" t="s">
        <v>1322</v>
      </c>
    </row>
    <row r="37" spans="1:5">
      <c r="A37" s="300">
        <v>134</v>
      </c>
      <c r="B37" s="301" t="s">
        <v>715</v>
      </c>
      <c r="C37" s="301" t="s">
        <v>61</v>
      </c>
      <c r="D37" s="6" t="s">
        <v>642</v>
      </c>
      <c r="E37" s="6" t="s">
        <v>1322</v>
      </c>
    </row>
    <row r="38" spans="1:5">
      <c r="A38" s="300">
        <v>137</v>
      </c>
      <c r="B38" s="301" t="s">
        <v>716</v>
      </c>
      <c r="C38" s="301" t="s">
        <v>62</v>
      </c>
      <c r="D38" s="6" t="s">
        <v>641</v>
      </c>
      <c r="E38" s="6" t="s">
        <v>1322</v>
      </c>
    </row>
    <row r="39" spans="1:5">
      <c r="A39" s="300">
        <v>138</v>
      </c>
      <c r="B39" s="301" t="s">
        <v>717</v>
      </c>
      <c r="C39" s="301" t="s">
        <v>63</v>
      </c>
      <c r="D39" s="6" t="s">
        <v>624</v>
      </c>
      <c r="E39" s="6" t="s">
        <v>1324</v>
      </c>
    </row>
    <row r="40" spans="1:5">
      <c r="A40" s="300">
        <v>139</v>
      </c>
      <c r="B40" s="301" t="s">
        <v>718</v>
      </c>
      <c r="C40" s="301" t="s">
        <v>64</v>
      </c>
      <c r="D40" s="6" t="s">
        <v>624</v>
      </c>
      <c r="E40" s="6" t="s">
        <v>1324</v>
      </c>
    </row>
    <row r="41" spans="1:5">
      <c r="A41" s="300">
        <v>140</v>
      </c>
      <c r="B41" s="301" t="s">
        <v>719</v>
      </c>
      <c r="C41" s="301" t="s">
        <v>1273</v>
      </c>
      <c r="D41" s="6" t="s">
        <v>624</v>
      </c>
      <c r="E41" s="6" t="s">
        <v>1324</v>
      </c>
    </row>
    <row r="42" spans="1:5">
      <c r="A42" s="300">
        <v>141</v>
      </c>
      <c r="B42" s="301" t="s">
        <v>720</v>
      </c>
      <c r="C42" s="301" t="s">
        <v>65</v>
      </c>
      <c r="D42" s="6" t="s">
        <v>624</v>
      </c>
      <c r="E42" s="6" t="s">
        <v>1324</v>
      </c>
    </row>
    <row r="43" spans="1:5">
      <c r="A43" s="302">
        <v>142</v>
      </c>
      <c r="B43" s="303" t="s">
        <v>721</v>
      </c>
      <c r="C43" s="303" t="s">
        <v>66</v>
      </c>
      <c r="D43" s="6" t="s">
        <v>624</v>
      </c>
      <c r="E43" s="6" t="s">
        <v>1324</v>
      </c>
    </row>
    <row r="44" spans="1:5">
      <c r="A44" s="300">
        <v>143</v>
      </c>
      <c r="B44" s="301" t="s">
        <v>722</v>
      </c>
      <c r="C44" s="301" t="s">
        <v>67</v>
      </c>
      <c r="D44" s="6" t="s">
        <v>624</v>
      </c>
      <c r="E44" s="6" t="s">
        <v>1324</v>
      </c>
    </row>
    <row r="45" spans="1:5">
      <c r="A45" s="300">
        <v>144</v>
      </c>
      <c r="B45" s="301" t="s">
        <v>723</v>
      </c>
      <c r="C45" s="301" t="s">
        <v>1274</v>
      </c>
      <c r="D45" s="6" t="s">
        <v>624</v>
      </c>
      <c r="E45" s="6" t="s">
        <v>1324</v>
      </c>
    </row>
    <row r="46" spans="1:5">
      <c r="A46" s="300">
        <v>145</v>
      </c>
      <c r="B46" s="301" t="s">
        <v>724</v>
      </c>
      <c r="C46" s="301" t="s">
        <v>68</v>
      </c>
      <c r="D46" s="6" t="s">
        <v>624</v>
      </c>
      <c r="E46" s="6" t="s">
        <v>1324</v>
      </c>
    </row>
    <row r="47" spans="1:5">
      <c r="A47" s="300">
        <v>146</v>
      </c>
      <c r="B47" s="301" t="s">
        <v>725</v>
      </c>
      <c r="C47" s="301" t="s">
        <v>69</v>
      </c>
      <c r="D47" s="6" t="s">
        <v>624</v>
      </c>
      <c r="E47" s="6" t="s">
        <v>1324</v>
      </c>
    </row>
    <row r="48" spans="1:5">
      <c r="A48" s="300">
        <v>147</v>
      </c>
      <c r="B48" s="301" t="s">
        <v>726</v>
      </c>
      <c r="C48" s="301" t="s">
        <v>1237</v>
      </c>
      <c r="D48" s="6" t="s">
        <v>624</v>
      </c>
      <c r="E48" s="6" t="s">
        <v>1324</v>
      </c>
    </row>
    <row r="49" spans="1:5">
      <c r="A49" s="300">
        <v>148</v>
      </c>
      <c r="B49" s="301" t="s">
        <v>727</v>
      </c>
      <c r="C49" s="301" t="s">
        <v>70</v>
      </c>
      <c r="D49" s="6" t="s">
        <v>624</v>
      </c>
      <c r="E49" s="6" t="s">
        <v>1324</v>
      </c>
    </row>
    <row r="50" spans="1:5">
      <c r="A50" s="302">
        <v>150</v>
      </c>
      <c r="B50" s="303" t="s">
        <v>728</v>
      </c>
      <c r="C50" s="303" t="s">
        <v>71</v>
      </c>
      <c r="D50" s="6" t="s">
        <v>644</v>
      </c>
      <c r="E50" s="6" t="s">
        <v>1322</v>
      </c>
    </row>
    <row r="51" spans="1:5">
      <c r="A51" s="300">
        <v>152</v>
      </c>
      <c r="B51" s="301" t="s">
        <v>729</v>
      </c>
      <c r="C51" s="301" t="s">
        <v>72</v>
      </c>
      <c r="D51" s="6" t="s">
        <v>641</v>
      </c>
      <c r="E51" s="6" t="s">
        <v>1322</v>
      </c>
    </row>
    <row r="52" spans="1:5">
      <c r="A52" s="300">
        <v>153</v>
      </c>
      <c r="B52" s="301" t="s">
        <v>730</v>
      </c>
      <c r="C52" s="301" t="s">
        <v>73</v>
      </c>
      <c r="D52" s="6" t="s">
        <v>641</v>
      </c>
      <c r="E52" s="6" t="s">
        <v>1322</v>
      </c>
    </row>
    <row r="53" spans="1:5">
      <c r="A53" s="300">
        <v>154</v>
      </c>
      <c r="B53" s="301" t="s">
        <v>731</v>
      </c>
      <c r="C53" s="301" t="s">
        <v>74</v>
      </c>
      <c r="D53" s="6" t="s">
        <v>641</v>
      </c>
      <c r="E53" s="6" t="s">
        <v>1322</v>
      </c>
    </row>
    <row r="54" spans="1:5">
      <c r="A54" s="300">
        <v>155</v>
      </c>
      <c r="B54" s="301" t="s">
        <v>732</v>
      </c>
      <c r="C54" s="301" t="s">
        <v>75</v>
      </c>
      <c r="D54" s="6" t="s">
        <v>666</v>
      </c>
      <c r="E54" s="6" t="s">
        <v>1322</v>
      </c>
    </row>
    <row r="55" spans="1:5">
      <c r="A55" s="300">
        <v>156</v>
      </c>
      <c r="B55" s="301" t="s">
        <v>733</v>
      </c>
      <c r="C55" s="301" t="s">
        <v>76</v>
      </c>
      <c r="D55" s="6" t="s">
        <v>666</v>
      </c>
      <c r="E55" s="6" t="s">
        <v>1322</v>
      </c>
    </row>
    <row r="56" spans="1:5">
      <c r="A56" s="300">
        <v>157</v>
      </c>
      <c r="B56" s="301" t="s">
        <v>734</v>
      </c>
      <c r="C56" s="301" t="s">
        <v>77</v>
      </c>
      <c r="D56" s="6" t="s">
        <v>666</v>
      </c>
      <c r="E56" s="6" t="s">
        <v>1322</v>
      </c>
    </row>
    <row r="57" spans="1:5">
      <c r="A57" s="300">
        <v>159</v>
      </c>
      <c r="B57" s="301" t="s">
        <v>735</v>
      </c>
      <c r="C57" s="301" t="s">
        <v>1275</v>
      </c>
      <c r="D57" s="6" t="s">
        <v>666</v>
      </c>
      <c r="E57" s="6" t="s">
        <v>1322</v>
      </c>
    </row>
    <row r="58" spans="1:5">
      <c r="A58" s="300">
        <v>163</v>
      </c>
      <c r="B58" s="301" t="s">
        <v>736</v>
      </c>
      <c r="C58" s="301" t="s">
        <v>78</v>
      </c>
      <c r="D58" s="6" t="s">
        <v>642</v>
      </c>
      <c r="E58" s="6" t="s">
        <v>1322</v>
      </c>
    </row>
    <row r="59" spans="1:5">
      <c r="A59" s="300">
        <v>169</v>
      </c>
      <c r="B59" s="301" t="s">
        <v>737</v>
      </c>
      <c r="C59" s="301" t="s">
        <v>79</v>
      </c>
      <c r="D59" s="6" t="s">
        <v>667</v>
      </c>
      <c r="E59" s="6" t="s">
        <v>1322</v>
      </c>
    </row>
    <row r="60" spans="1:5">
      <c r="A60" s="300">
        <v>170</v>
      </c>
      <c r="B60" s="301" t="s">
        <v>738</v>
      </c>
      <c r="C60" s="301" t="s">
        <v>80</v>
      </c>
      <c r="D60" s="6" t="s">
        <v>641</v>
      </c>
      <c r="E60" s="6" t="s">
        <v>1322</v>
      </c>
    </row>
    <row r="61" spans="1:5">
      <c r="A61" s="300">
        <v>171</v>
      </c>
      <c r="B61" s="301" t="s">
        <v>739</v>
      </c>
      <c r="C61" s="301" t="s">
        <v>81</v>
      </c>
      <c r="D61" s="6" t="s">
        <v>624</v>
      </c>
      <c r="E61" s="6" t="s">
        <v>1322</v>
      </c>
    </row>
    <row r="62" spans="1:5">
      <c r="A62" s="300">
        <v>190</v>
      </c>
      <c r="B62" s="301" t="s">
        <v>740</v>
      </c>
      <c r="C62" s="301" t="s">
        <v>82</v>
      </c>
      <c r="D62" s="6" t="s">
        <v>640</v>
      </c>
      <c r="E62" s="6" t="s">
        <v>1322</v>
      </c>
    </row>
    <row r="63" spans="1:5">
      <c r="A63" s="300">
        <v>192</v>
      </c>
      <c r="B63" s="301" t="s">
        <v>741</v>
      </c>
      <c r="C63" s="301" t="s">
        <v>83</v>
      </c>
      <c r="D63" s="6" t="s">
        <v>666</v>
      </c>
      <c r="E63" s="6" t="s">
        <v>1322</v>
      </c>
    </row>
    <row r="64" spans="1:5">
      <c r="A64" s="300">
        <v>197</v>
      </c>
      <c r="B64" s="301" t="s">
        <v>742</v>
      </c>
      <c r="C64" s="301" t="s">
        <v>742</v>
      </c>
      <c r="D64" s="6" t="s">
        <v>641</v>
      </c>
      <c r="E64" s="6" t="s">
        <v>1322</v>
      </c>
    </row>
    <row r="65" spans="1:5">
      <c r="A65" s="300">
        <v>200</v>
      </c>
      <c r="B65" s="301" t="s">
        <v>743</v>
      </c>
      <c r="C65" s="301" t="s">
        <v>84</v>
      </c>
      <c r="D65" s="6" t="s">
        <v>647</v>
      </c>
      <c r="E65" s="6" t="s">
        <v>1322</v>
      </c>
    </row>
    <row r="66" spans="1:5">
      <c r="A66" s="300">
        <v>201</v>
      </c>
      <c r="B66" s="301" t="s">
        <v>744</v>
      </c>
      <c r="C66" s="301" t="s">
        <v>85</v>
      </c>
      <c r="D66" s="6" t="s">
        <v>641</v>
      </c>
      <c r="E66" s="6" t="s">
        <v>1322</v>
      </c>
    </row>
    <row r="67" spans="1:5">
      <c r="A67" s="300">
        <v>203</v>
      </c>
      <c r="B67" s="301" t="s">
        <v>745</v>
      </c>
      <c r="C67" s="301" t="s">
        <v>86</v>
      </c>
      <c r="D67" s="6" t="s">
        <v>667</v>
      </c>
      <c r="E67" s="6" t="s">
        <v>1322</v>
      </c>
    </row>
    <row r="68" spans="1:5">
      <c r="A68" s="300">
        <v>206</v>
      </c>
      <c r="B68" s="301" t="s">
        <v>746</v>
      </c>
      <c r="C68" s="301" t="s">
        <v>87</v>
      </c>
      <c r="D68" s="6" t="s">
        <v>644</v>
      </c>
      <c r="E68" s="6" t="s">
        <v>1322</v>
      </c>
    </row>
    <row r="69" spans="1:5">
      <c r="A69" s="300">
        <v>210</v>
      </c>
      <c r="B69" s="301" t="s">
        <v>747</v>
      </c>
      <c r="C69" s="301" t="s">
        <v>89</v>
      </c>
      <c r="D69" s="6" t="s">
        <v>667</v>
      </c>
      <c r="E69" s="6" t="s">
        <v>1322</v>
      </c>
    </row>
    <row r="70" spans="1:5">
      <c r="A70" s="300">
        <v>212</v>
      </c>
      <c r="B70" s="301" t="s">
        <v>748</v>
      </c>
      <c r="C70" s="301" t="s">
        <v>90</v>
      </c>
      <c r="D70" s="6" t="s">
        <v>646</v>
      </c>
      <c r="E70" s="6" t="s">
        <v>1322</v>
      </c>
    </row>
    <row r="71" spans="1:5">
      <c r="A71" s="300">
        <v>213</v>
      </c>
      <c r="B71" s="301" t="s">
        <v>749</v>
      </c>
      <c r="C71" s="301" t="s">
        <v>91</v>
      </c>
      <c r="D71" s="6" t="s">
        <v>641</v>
      </c>
      <c r="E71" s="6" t="s">
        <v>1322</v>
      </c>
    </row>
    <row r="72" spans="1:5">
      <c r="A72" s="300">
        <v>221</v>
      </c>
      <c r="B72" s="301" t="s">
        <v>750</v>
      </c>
      <c r="C72" s="301" t="s">
        <v>92</v>
      </c>
      <c r="D72" s="6" t="s">
        <v>666</v>
      </c>
      <c r="E72" s="6" t="s">
        <v>1322</v>
      </c>
    </row>
    <row r="73" spans="1:5">
      <c r="A73" s="300">
        <v>222</v>
      </c>
      <c r="B73" s="301" t="s">
        <v>751</v>
      </c>
      <c r="C73" s="301" t="s">
        <v>93</v>
      </c>
      <c r="D73" s="6" t="s">
        <v>646</v>
      </c>
      <c r="E73" s="6" t="s">
        <v>1322</v>
      </c>
    </row>
    <row r="74" spans="1:5">
      <c r="A74" s="300">
        <v>223</v>
      </c>
      <c r="B74" s="301" t="s">
        <v>752</v>
      </c>
      <c r="C74" s="301" t="s">
        <v>94</v>
      </c>
      <c r="D74" s="6" t="s">
        <v>646</v>
      </c>
      <c r="E74" s="6" t="s">
        <v>1322</v>
      </c>
    </row>
    <row r="75" spans="1:5">
      <c r="A75" s="300">
        <v>224</v>
      </c>
      <c r="B75" s="301" t="s">
        <v>753</v>
      </c>
      <c r="C75" s="301" t="s">
        <v>95</v>
      </c>
      <c r="D75" s="6" t="s">
        <v>640</v>
      </c>
      <c r="E75" s="6" t="s">
        <v>1322</v>
      </c>
    </row>
    <row r="76" spans="1:5">
      <c r="A76" s="300">
        <v>225</v>
      </c>
      <c r="B76" s="301" t="s">
        <v>754</v>
      </c>
      <c r="C76" s="301" t="s">
        <v>96</v>
      </c>
      <c r="D76" s="6" t="s">
        <v>667</v>
      </c>
      <c r="E76" s="6" t="s">
        <v>1322</v>
      </c>
    </row>
    <row r="77" spans="1:5">
      <c r="A77" s="302">
        <v>226</v>
      </c>
      <c r="B77" s="303" t="s">
        <v>755</v>
      </c>
      <c r="C77" s="303" t="s">
        <v>97</v>
      </c>
      <c r="D77" s="6" t="s">
        <v>640</v>
      </c>
      <c r="E77" s="6" t="s">
        <v>1322</v>
      </c>
    </row>
    <row r="78" spans="1:5">
      <c r="A78" s="300">
        <v>227</v>
      </c>
      <c r="B78" s="301" t="s">
        <v>756</v>
      </c>
      <c r="C78" s="301" t="s">
        <v>98</v>
      </c>
      <c r="D78" s="6" t="s">
        <v>641</v>
      </c>
      <c r="E78" s="6" t="s">
        <v>1322</v>
      </c>
    </row>
    <row r="79" spans="1:5">
      <c r="A79" s="300">
        <v>234</v>
      </c>
      <c r="B79" s="301" t="s">
        <v>757</v>
      </c>
      <c r="C79" s="301" t="s">
        <v>612</v>
      </c>
      <c r="D79" s="6" t="s">
        <v>643</v>
      </c>
      <c r="E79" s="6" t="s">
        <v>1322</v>
      </c>
    </row>
    <row r="80" spans="1:5">
      <c r="A80" s="300">
        <v>243</v>
      </c>
      <c r="B80" s="301" t="s">
        <v>758</v>
      </c>
      <c r="C80" s="301" t="s">
        <v>99</v>
      </c>
      <c r="D80" s="6" t="s">
        <v>643</v>
      </c>
      <c r="E80" s="6" t="s">
        <v>1322</v>
      </c>
    </row>
    <row r="81" spans="1:5">
      <c r="A81" s="300">
        <v>244</v>
      </c>
      <c r="B81" s="301" t="s">
        <v>759</v>
      </c>
      <c r="C81" s="301" t="s">
        <v>100</v>
      </c>
      <c r="D81" s="6" t="s">
        <v>647</v>
      </c>
      <c r="E81" s="6" t="s">
        <v>1322</v>
      </c>
    </row>
    <row r="82" spans="1:5">
      <c r="A82" s="300">
        <v>245</v>
      </c>
      <c r="B82" s="301" t="s">
        <v>760</v>
      </c>
      <c r="C82" s="301" t="s">
        <v>101</v>
      </c>
      <c r="D82" s="6" t="s">
        <v>647</v>
      </c>
      <c r="E82" s="6" t="s">
        <v>1322</v>
      </c>
    </row>
    <row r="83" spans="1:5">
      <c r="A83" s="300">
        <v>249</v>
      </c>
      <c r="B83" s="301" t="s">
        <v>761</v>
      </c>
      <c r="C83" s="301" t="s">
        <v>102</v>
      </c>
      <c r="D83" s="6" t="s">
        <v>645</v>
      </c>
      <c r="E83" s="6" t="s">
        <v>1322</v>
      </c>
    </row>
    <row r="84" spans="1:5">
      <c r="A84" s="300">
        <v>251</v>
      </c>
      <c r="B84" s="301" t="s">
        <v>762</v>
      </c>
      <c r="C84" s="301" t="s">
        <v>103</v>
      </c>
      <c r="D84" s="6" t="s">
        <v>645</v>
      </c>
      <c r="E84" s="6" t="s">
        <v>1322</v>
      </c>
    </row>
    <row r="85" spans="1:5">
      <c r="A85" s="300">
        <v>253</v>
      </c>
      <c r="B85" s="301" t="s">
        <v>763</v>
      </c>
      <c r="C85" s="301" t="s">
        <v>104</v>
      </c>
      <c r="D85" s="6" t="s">
        <v>667</v>
      </c>
      <c r="E85" s="6" t="s">
        <v>1322</v>
      </c>
    </row>
    <row r="86" spans="1:5">
      <c r="A86" s="300">
        <v>254</v>
      </c>
      <c r="B86" s="301" t="s">
        <v>764</v>
      </c>
      <c r="C86" s="301" t="s">
        <v>105</v>
      </c>
      <c r="D86" s="6" t="s">
        <v>640</v>
      </c>
      <c r="E86" s="6" t="s">
        <v>1322</v>
      </c>
    </row>
    <row r="87" spans="1:5">
      <c r="A87" s="300">
        <v>265</v>
      </c>
      <c r="B87" s="301" t="s">
        <v>765</v>
      </c>
      <c r="C87" s="301" t="s">
        <v>106</v>
      </c>
      <c r="D87" s="6" t="s">
        <v>641</v>
      </c>
      <c r="E87" s="6" t="s">
        <v>1322</v>
      </c>
    </row>
    <row r="88" spans="1:5">
      <c r="A88" s="300">
        <v>266</v>
      </c>
      <c r="B88" s="301" t="s">
        <v>766</v>
      </c>
      <c r="C88" s="301" t="s">
        <v>1264</v>
      </c>
      <c r="D88" s="6" t="s">
        <v>641</v>
      </c>
      <c r="E88" s="6" t="s">
        <v>1322</v>
      </c>
    </row>
    <row r="89" spans="1:5">
      <c r="A89" s="300">
        <v>267</v>
      </c>
      <c r="B89" s="301" t="s">
        <v>767</v>
      </c>
      <c r="C89" s="301" t="s">
        <v>107</v>
      </c>
      <c r="D89" s="6" t="s">
        <v>641</v>
      </c>
      <c r="E89" s="6" t="s">
        <v>1322</v>
      </c>
    </row>
    <row r="90" spans="1:5">
      <c r="A90" s="300">
        <v>268</v>
      </c>
      <c r="B90" s="301" t="s">
        <v>768</v>
      </c>
      <c r="C90" s="301" t="s">
        <v>108</v>
      </c>
      <c r="D90" s="6" t="s">
        <v>641</v>
      </c>
      <c r="E90" s="6" t="s">
        <v>1322</v>
      </c>
    </row>
    <row r="91" spans="1:5">
      <c r="A91" s="300">
        <v>269</v>
      </c>
      <c r="B91" s="301" t="s">
        <v>769</v>
      </c>
      <c r="C91" s="301" t="s">
        <v>109</v>
      </c>
      <c r="D91" s="6" t="s">
        <v>641</v>
      </c>
      <c r="E91" s="6" t="s">
        <v>1322</v>
      </c>
    </row>
    <row r="92" spans="1:5">
      <c r="A92" s="300">
        <v>270</v>
      </c>
      <c r="B92" s="301" t="s">
        <v>770</v>
      </c>
      <c r="C92" s="301" t="s">
        <v>110</v>
      </c>
      <c r="D92" s="6" t="s">
        <v>641</v>
      </c>
      <c r="E92" s="6" t="s">
        <v>1322</v>
      </c>
    </row>
    <row r="93" spans="1:5">
      <c r="A93" s="300">
        <v>271</v>
      </c>
      <c r="B93" s="301" t="s">
        <v>771</v>
      </c>
      <c r="C93" s="301" t="s">
        <v>111</v>
      </c>
      <c r="D93" s="6" t="s">
        <v>641</v>
      </c>
      <c r="E93" s="6" t="s">
        <v>1322</v>
      </c>
    </row>
    <row r="94" spans="1:5">
      <c r="A94" s="300">
        <v>272</v>
      </c>
      <c r="B94" s="301" t="s">
        <v>772</v>
      </c>
      <c r="C94" s="301" t="s">
        <v>112</v>
      </c>
      <c r="D94" s="6" t="s">
        <v>641</v>
      </c>
      <c r="E94" s="6" t="s">
        <v>1322</v>
      </c>
    </row>
    <row r="95" spans="1:5">
      <c r="A95" s="300">
        <v>273</v>
      </c>
      <c r="B95" s="301" t="s">
        <v>773</v>
      </c>
      <c r="C95" s="301" t="s">
        <v>113</v>
      </c>
      <c r="D95" s="6" t="s">
        <v>641</v>
      </c>
      <c r="E95" s="6" t="s">
        <v>1322</v>
      </c>
    </row>
    <row r="96" spans="1:5">
      <c r="A96" s="300">
        <v>281</v>
      </c>
      <c r="B96" s="301" t="s">
        <v>774</v>
      </c>
      <c r="C96" s="301" t="s">
        <v>114</v>
      </c>
      <c r="D96" s="6" t="s">
        <v>646</v>
      </c>
      <c r="E96" s="6" t="s">
        <v>1322</v>
      </c>
    </row>
    <row r="97" spans="1:5">
      <c r="A97" s="300">
        <v>283</v>
      </c>
      <c r="B97" s="301" t="s">
        <v>775</v>
      </c>
      <c r="C97" s="301" t="s">
        <v>115</v>
      </c>
      <c r="D97" s="6" t="s">
        <v>641</v>
      </c>
      <c r="E97" s="6" t="s">
        <v>1322</v>
      </c>
    </row>
    <row r="98" spans="1:5">
      <c r="A98" s="300">
        <v>287</v>
      </c>
      <c r="B98" s="301" t="s">
        <v>776</v>
      </c>
      <c r="C98" s="301" t="s">
        <v>116</v>
      </c>
      <c r="D98" s="6" t="s">
        <v>667</v>
      </c>
      <c r="E98" s="6" t="s">
        <v>1322</v>
      </c>
    </row>
    <row r="99" spans="1:5">
      <c r="A99" s="302">
        <v>288</v>
      </c>
      <c r="B99" s="303" t="s">
        <v>777</v>
      </c>
      <c r="C99" s="303" t="s">
        <v>117</v>
      </c>
      <c r="D99" s="6" t="s">
        <v>666</v>
      </c>
      <c r="E99" s="6" t="s">
        <v>1322</v>
      </c>
    </row>
    <row r="100" spans="1:5">
      <c r="A100" s="304">
        <v>290</v>
      </c>
      <c r="B100" s="305" t="s">
        <v>778</v>
      </c>
      <c r="C100" s="305" t="s">
        <v>118</v>
      </c>
      <c r="D100" s="6" t="s">
        <v>641</v>
      </c>
      <c r="E100" s="6" t="s">
        <v>1322</v>
      </c>
    </row>
    <row r="101" spans="1:5">
      <c r="A101" s="300">
        <v>291</v>
      </c>
      <c r="B101" s="301" t="s">
        <v>779</v>
      </c>
      <c r="C101" s="301" t="s">
        <v>119</v>
      </c>
      <c r="D101" s="6" t="s">
        <v>646</v>
      </c>
      <c r="E101" s="6" t="s">
        <v>1322</v>
      </c>
    </row>
    <row r="102" spans="1:5">
      <c r="A102" s="300">
        <v>292</v>
      </c>
      <c r="B102" s="301" t="s">
        <v>780</v>
      </c>
      <c r="C102" s="301" t="s">
        <v>120</v>
      </c>
      <c r="D102" s="6" t="s">
        <v>645</v>
      </c>
      <c r="E102" s="6" t="s">
        <v>1322</v>
      </c>
    </row>
    <row r="103" spans="1:5">
      <c r="A103" s="300">
        <v>293</v>
      </c>
      <c r="B103" s="301" t="s">
        <v>781</v>
      </c>
      <c r="C103" s="301" t="s">
        <v>121</v>
      </c>
      <c r="D103" s="6" t="s">
        <v>645</v>
      </c>
      <c r="E103" s="6" t="s">
        <v>1322</v>
      </c>
    </row>
    <row r="104" spans="1:5">
      <c r="A104" s="300">
        <v>294</v>
      </c>
      <c r="B104" s="301" t="s">
        <v>782</v>
      </c>
      <c r="C104" s="301" t="s">
        <v>122</v>
      </c>
      <c r="D104" s="6" t="s">
        <v>644</v>
      </c>
      <c r="E104" s="6" t="s">
        <v>1322</v>
      </c>
    </row>
    <row r="105" spans="1:5">
      <c r="A105" s="300">
        <v>295</v>
      </c>
      <c r="B105" s="301" t="s">
        <v>783</v>
      </c>
      <c r="C105" s="301" t="s">
        <v>123</v>
      </c>
      <c r="D105" s="6" t="s">
        <v>624</v>
      </c>
      <c r="E105" s="6" t="s">
        <v>1322</v>
      </c>
    </row>
    <row r="106" spans="1:5">
      <c r="A106" s="300">
        <v>296</v>
      </c>
      <c r="B106" s="301" t="s">
        <v>784</v>
      </c>
      <c r="C106" s="301" t="s">
        <v>124</v>
      </c>
      <c r="D106" s="6" t="s">
        <v>624</v>
      </c>
      <c r="E106" s="6" t="s">
        <v>1322</v>
      </c>
    </row>
    <row r="107" spans="1:5">
      <c r="A107" s="300">
        <v>298</v>
      </c>
      <c r="B107" s="301" t="s">
        <v>785</v>
      </c>
      <c r="C107" s="301" t="s">
        <v>125</v>
      </c>
      <c r="D107" s="6" t="s">
        <v>666</v>
      </c>
      <c r="E107" s="6" t="s">
        <v>1322</v>
      </c>
    </row>
    <row r="108" spans="1:5">
      <c r="A108" s="300">
        <v>299</v>
      </c>
      <c r="B108" s="301" t="s">
        <v>786</v>
      </c>
      <c r="C108" s="301" t="s">
        <v>126</v>
      </c>
      <c r="D108" s="6" t="s">
        <v>666</v>
      </c>
      <c r="E108" s="6" t="s">
        <v>1322</v>
      </c>
    </row>
    <row r="109" spans="1:5">
      <c r="A109" s="300">
        <v>300</v>
      </c>
      <c r="B109" s="301" t="s">
        <v>787</v>
      </c>
      <c r="C109" s="301" t="s">
        <v>127</v>
      </c>
      <c r="D109" s="6" t="s">
        <v>666</v>
      </c>
      <c r="E109" s="6" t="s">
        <v>1322</v>
      </c>
    </row>
    <row r="110" spans="1:5">
      <c r="A110" s="300">
        <v>301</v>
      </c>
      <c r="B110" s="301" t="s">
        <v>788</v>
      </c>
      <c r="C110" s="301" t="s">
        <v>128</v>
      </c>
      <c r="D110" s="6" t="s">
        <v>666</v>
      </c>
      <c r="E110" s="6" t="s">
        <v>1322</v>
      </c>
    </row>
    <row r="111" spans="1:5">
      <c r="A111" s="300">
        <v>302</v>
      </c>
      <c r="B111" s="301" t="s">
        <v>789</v>
      </c>
      <c r="C111" s="301" t="s">
        <v>129</v>
      </c>
      <c r="D111" s="6" t="s">
        <v>666</v>
      </c>
      <c r="E111" s="6" t="s">
        <v>1322</v>
      </c>
    </row>
    <row r="112" spans="1:5">
      <c r="A112" s="300">
        <v>303</v>
      </c>
      <c r="B112" s="301" t="s">
        <v>790</v>
      </c>
      <c r="C112" s="301" t="s">
        <v>130</v>
      </c>
      <c r="D112" s="6" t="s">
        <v>666</v>
      </c>
      <c r="E112" s="6" t="s">
        <v>1322</v>
      </c>
    </row>
    <row r="113" spans="1:5">
      <c r="A113" s="300">
        <v>309</v>
      </c>
      <c r="B113" s="301" t="s">
        <v>791</v>
      </c>
      <c r="C113" s="301" t="s">
        <v>1238</v>
      </c>
      <c r="D113" s="6" t="s">
        <v>643</v>
      </c>
      <c r="E113" s="6" t="s">
        <v>1322</v>
      </c>
    </row>
    <row r="114" spans="1:5">
      <c r="A114" s="300">
        <v>310</v>
      </c>
      <c r="B114" s="301" t="s">
        <v>792</v>
      </c>
      <c r="C114" s="301" t="s">
        <v>131</v>
      </c>
      <c r="D114" s="6" t="s">
        <v>647</v>
      </c>
      <c r="E114" s="6" t="s">
        <v>1322</v>
      </c>
    </row>
    <row r="115" spans="1:5">
      <c r="A115" s="300">
        <v>311</v>
      </c>
      <c r="B115" s="301" t="s">
        <v>793</v>
      </c>
      <c r="C115" s="301" t="s">
        <v>132</v>
      </c>
      <c r="D115" s="6" t="s">
        <v>647</v>
      </c>
      <c r="E115" s="6" t="s">
        <v>1322</v>
      </c>
    </row>
    <row r="116" spans="1:5">
      <c r="A116" s="300">
        <v>312</v>
      </c>
      <c r="B116" s="301" t="s">
        <v>794</v>
      </c>
      <c r="C116" s="301" t="s">
        <v>133</v>
      </c>
      <c r="D116" s="6" t="s">
        <v>645</v>
      </c>
      <c r="E116" s="6" t="s">
        <v>1322</v>
      </c>
    </row>
    <row r="117" spans="1:5">
      <c r="A117" s="300">
        <v>313</v>
      </c>
      <c r="B117" s="301" t="s">
        <v>795</v>
      </c>
      <c r="C117" s="301" t="s">
        <v>134</v>
      </c>
      <c r="D117" s="6" t="s">
        <v>667</v>
      </c>
      <c r="E117" s="6" t="s">
        <v>1322</v>
      </c>
    </row>
    <row r="118" spans="1:5">
      <c r="A118" s="300">
        <v>314</v>
      </c>
      <c r="B118" s="301" t="s">
        <v>1393</v>
      </c>
      <c r="C118" s="301" t="s">
        <v>1373</v>
      </c>
      <c r="D118" s="6" t="s">
        <v>667</v>
      </c>
      <c r="E118" s="6" t="s">
        <v>1322</v>
      </c>
    </row>
    <row r="119" spans="1:5">
      <c r="A119" s="300">
        <v>315</v>
      </c>
      <c r="B119" s="301" t="s">
        <v>796</v>
      </c>
      <c r="C119" s="301" t="s">
        <v>1239</v>
      </c>
      <c r="D119" s="6" t="s">
        <v>640</v>
      </c>
      <c r="E119" s="6" t="s">
        <v>1322</v>
      </c>
    </row>
    <row r="120" spans="1:5">
      <c r="A120" s="300">
        <v>324</v>
      </c>
      <c r="B120" s="301" t="s">
        <v>797</v>
      </c>
      <c r="C120" s="301" t="s">
        <v>135</v>
      </c>
      <c r="D120" s="6" t="s">
        <v>640</v>
      </c>
      <c r="E120" s="6" t="s">
        <v>1322</v>
      </c>
    </row>
    <row r="121" spans="1:5">
      <c r="A121" s="300">
        <v>340</v>
      </c>
      <c r="B121" s="301" t="s">
        <v>798</v>
      </c>
      <c r="C121" s="301" t="s">
        <v>136</v>
      </c>
      <c r="D121" s="6" t="s">
        <v>667</v>
      </c>
      <c r="E121" s="6" t="s">
        <v>1322</v>
      </c>
    </row>
    <row r="122" spans="1:5">
      <c r="A122" s="300">
        <v>342</v>
      </c>
      <c r="B122" s="301" t="s">
        <v>799</v>
      </c>
      <c r="C122" s="301" t="s">
        <v>137</v>
      </c>
      <c r="D122" s="6" t="s">
        <v>643</v>
      </c>
      <c r="E122" s="6" t="s">
        <v>1322</v>
      </c>
    </row>
    <row r="123" spans="1:5">
      <c r="A123" s="300">
        <v>343</v>
      </c>
      <c r="B123" s="301" t="s">
        <v>800</v>
      </c>
      <c r="C123" s="301" t="s">
        <v>138</v>
      </c>
      <c r="D123" s="6" t="s">
        <v>643</v>
      </c>
      <c r="E123" s="6" t="s">
        <v>1322</v>
      </c>
    </row>
    <row r="124" spans="1:5">
      <c r="A124" s="300">
        <v>344</v>
      </c>
      <c r="B124" s="301" t="s">
        <v>801</v>
      </c>
      <c r="C124" s="301" t="s">
        <v>139</v>
      </c>
      <c r="D124" s="6" t="s">
        <v>667</v>
      </c>
      <c r="E124" s="6" t="s">
        <v>1322</v>
      </c>
    </row>
    <row r="125" spans="1:5">
      <c r="A125" s="300">
        <v>345</v>
      </c>
      <c r="B125" s="301" t="s">
        <v>802</v>
      </c>
      <c r="C125" s="301" t="s">
        <v>140</v>
      </c>
      <c r="D125" s="6" t="s">
        <v>642</v>
      </c>
      <c r="E125" s="6" t="s">
        <v>1322</v>
      </c>
    </row>
    <row r="126" spans="1:5">
      <c r="A126" s="300">
        <v>346</v>
      </c>
      <c r="B126" s="301" t="s">
        <v>803</v>
      </c>
      <c r="C126" s="301" t="s">
        <v>141</v>
      </c>
      <c r="D126" s="6" t="s">
        <v>642</v>
      </c>
      <c r="E126" s="6" t="s">
        <v>1322</v>
      </c>
    </row>
    <row r="127" spans="1:5">
      <c r="A127" s="300">
        <v>347</v>
      </c>
      <c r="B127" s="301" t="s">
        <v>804</v>
      </c>
      <c r="C127" s="301" t="s">
        <v>142</v>
      </c>
      <c r="D127" s="6" t="s">
        <v>642</v>
      </c>
      <c r="E127" s="6" t="s">
        <v>1322</v>
      </c>
    </row>
    <row r="128" spans="1:5">
      <c r="A128" s="302">
        <v>348</v>
      </c>
      <c r="B128" s="303" t="s">
        <v>805</v>
      </c>
      <c r="C128" s="303" t="s">
        <v>143</v>
      </c>
      <c r="D128" s="6" t="s">
        <v>645</v>
      </c>
      <c r="E128" s="6" t="s">
        <v>1322</v>
      </c>
    </row>
    <row r="129" spans="1:5">
      <c r="A129" s="300">
        <v>349</v>
      </c>
      <c r="B129" s="301" t="s">
        <v>806</v>
      </c>
      <c r="C129" s="301" t="s">
        <v>144</v>
      </c>
      <c r="D129" s="6" t="s">
        <v>644</v>
      </c>
      <c r="E129" s="6" t="s">
        <v>1322</v>
      </c>
    </row>
    <row r="130" spans="1:5">
      <c r="A130" s="300">
        <v>371</v>
      </c>
      <c r="B130" s="301" t="s">
        <v>807</v>
      </c>
      <c r="C130" s="301" t="s">
        <v>145</v>
      </c>
      <c r="D130" s="6" t="s">
        <v>643</v>
      </c>
      <c r="E130" s="6" t="s">
        <v>1322</v>
      </c>
    </row>
    <row r="131" spans="1:5">
      <c r="A131" s="300">
        <v>373</v>
      </c>
      <c r="B131" s="301" t="s">
        <v>808</v>
      </c>
      <c r="C131" s="301" t="s">
        <v>605</v>
      </c>
      <c r="D131" s="6" t="s">
        <v>641</v>
      </c>
      <c r="E131" s="6" t="s">
        <v>1322</v>
      </c>
    </row>
    <row r="132" spans="1:5">
      <c r="A132" s="300">
        <v>374</v>
      </c>
      <c r="B132" s="301" t="s">
        <v>809</v>
      </c>
      <c r="C132" s="301" t="s">
        <v>606</v>
      </c>
      <c r="D132" s="6" t="s">
        <v>647</v>
      </c>
      <c r="E132" s="6" t="s">
        <v>1322</v>
      </c>
    </row>
    <row r="133" spans="1:5">
      <c r="A133" s="302">
        <v>376</v>
      </c>
      <c r="B133" s="303" t="s">
        <v>810</v>
      </c>
      <c r="C133" s="303" t="s">
        <v>607</v>
      </c>
      <c r="D133" s="6" t="s">
        <v>642</v>
      </c>
      <c r="E133" s="6" t="s">
        <v>1322</v>
      </c>
    </row>
    <row r="134" spans="1:5">
      <c r="A134" s="300">
        <v>378</v>
      </c>
      <c r="B134" s="301" t="s">
        <v>811</v>
      </c>
      <c r="C134" s="301" t="s">
        <v>608</v>
      </c>
      <c r="D134" s="6" t="s">
        <v>666</v>
      </c>
      <c r="E134" s="6" t="s">
        <v>1322</v>
      </c>
    </row>
    <row r="135" spans="1:5">
      <c r="A135" s="300">
        <v>379</v>
      </c>
      <c r="B135" s="301" t="s">
        <v>812</v>
      </c>
      <c r="C135" s="301" t="s">
        <v>1240</v>
      </c>
      <c r="D135" s="6" t="s">
        <v>641</v>
      </c>
      <c r="E135" s="6" t="s">
        <v>1322</v>
      </c>
    </row>
    <row r="136" spans="1:5">
      <c r="A136" s="300">
        <v>382</v>
      </c>
      <c r="B136" s="301" t="s">
        <v>813</v>
      </c>
      <c r="C136" s="301" t="s">
        <v>1241</v>
      </c>
      <c r="D136" s="6" t="s">
        <v>643</v>
      </c>
      <c r="E136" s="6" t="s">
        <v>1322</v>
      </c>
    </row>
    <row r="137" spans="1:5">
      <c r="A137" s="300">
        <v>383</v>
      </c>
      <c r="B137" s="301" t="s">
        <v>814</v>
      </c>
      <c r="C137" s="301" t="s">
        <v>1242</v>
      </c>
      <c r="D137" s="6" t="s">
        <v>667</v>
      </c>
      <c r="E137" s="6" t="s">
        <v>1322</v>
      </c>
    </row>
    <row r="138" spans="1:5">
      <c r="A138" s="300">
        <v>385</v>
      </c>
      <c r="B138" s="301" t="s">
        <v>815</v>
      </c>
      <c r="C138" s="301" t="s">
        <v>688</v>
      </c>
      <c r="D138" s="6" t="s">
        <v>667</v>
      </c>
      <c r="E138" s="6" t="s">
        <v>1322</v>
      </c>
    </row>
    <row r="139" spans="1:5">
      <c r="A139" s="300">
        <v>386</v>
      </c>
      <c r="B139" s="301" t="s">
        <v>1317</v>
      </c>
      <c r="C139" s="301" t="s">
        <v>1276</v>
      </c>
      <c r="D139" s="6" t="s">
        <v>666</v>
      </c>
      <c r="E139" s="6" t="s">
        <v>1322</v>
      </c>
    </row>
    <row r="140" spans="1:5">
      <c r="A140" s="300">
        <v>387</v>
      </c>
      <c r="B140" s="301" t="s">
        <v>1318</v>
      </c>
      <c r="C140" s="301" t="s">
        <v>1263</v>
      </c>
      <c r="D140" s="6" t="s">
        <v>666</v>
      </c>
      <c r="E140" s="6" t="s">
        <v>1322</v>
      </c>
    </row>
    <row r="141" spans="1:5">
      <c r="A141" s="300">
        <v>388</v>
      </c>
      <c r="B141" s="301" t="s">
        <v>6714</v>
      </c>
      <c r="C141" s="301" t="s">
        <v>1410</v>
      </c>
    </row>
    <row r="142" spans="1:5">
      <c r="A142" s="300">
        <v>389</v>
      </c>
      <c r="B142" s="301" t="s">
        <v>1403</v>
      </c>
      <c r="C142" s="301" t="s">
        <v>1401</v>
      </c>
      <c r="D142" s="298" t="s">
        <v>1402</v>
      </c>
      <c r="E142" s="6" t="s">
        <v>1322</v>
      </c>
    </row>
    <row r="143" spans="1:5">
      <c r="A143" s="300">
        <v>411</v>
      </c>
      <c r="B143" s="301" t="s">
        <v>816</v>
      </c>
      <c r="C143" s="301" t="s">
        <v>146</v>
      </c>
      <c r="D143" s="6" t="s">
        <v>624</v>
      </c>
      <c r="E143" s="6" t="s">
        <v>1326</v>
      </c>
    </row>
    <row r="144" spans="1:5">
      <c r="A144" s="300">
        <v>417</v>
      </c>
      <c r="B144" s="301" t="s">
        <v>817</v>
      </c>
      <c r="C144" s="301" t="s">
        <v>147</v>
      </c>
      <c r="D144" s="6" t="s">
        <v>624</v>
      </c>
      <c r="E144" s="6" t="s">
        <v>1326</v>
      </c>
    </row>
    <row r="145" spans="1:5">
      <c r="A145" s="300">
        <v>418</v>
      </c>
      <c r="B145" s="301" t="s">
        <v>818</v>
      </c>
      <c r="C145" s="301" t="s">
        <v>148</v>
      </c>
      <c r="D145" s="6" t="s">
        <v>624</v>
      </c>
      <c r="E145" s="6" t="s">
        <v>1326</v>
      </c>
    </row>
    <row r="146" spans="1:5">
      <c r="A146" s="300">
        <v>422</v>
      </c>
      <c r="B146" s="301" t="s">
        <v>819</v>
      </c>
      <c r="C146" s="301" t="s">
        <v>149</v>
      </c>
      <c r="D146" s="6" t="s">
        <v>624</v>
      </c>
      <c r="E146" s="6" t="s">
        <v>1326</v>
      </c>
    </row>
    <row r="147" spans="1:5">
      <c r="A147" s="300">
        <v>423</v>
      </c>
      <c r="B147" s="301" t="s">
        <v>820</v>
      </c>
      <c r="C147" s="301" t="s">
        <v>150</v>
      </c>
      <c r="D147" s="6" t="s">
        <v>624</v>
      </c>
      <c r="E147" s="6" t="s">
        <v>1326</v>
      </c>
    </row>
    <row r="148" spans="1:5">
      <c r="A148" s="300">
        <v>424</v>
      </c>
      <c r="B148" s="301" t="s">
        <v>821</v>
      </c>
      <c r="C148" s="301" t="s">
        <v>1277</v>
      </c>
      <c r="D148" s="6" t="s">
        <v>624</v>
      </c>
      <c r="E148" s="6" t="s">
        <v>1326</v>
      </c>
    </row>
    <row r="149" spans="1:5">
      <c r="A149" s="300">
        <v>425</v>
      </c>
      <c r="B149" s="301" t="s">
        <v>822</v>
      </c>
      <c r="C149" s="301" t="s">
        <v>151</v>
      </c>
      <c r="D149" s="6" t="s">
        <v>624</v>
      </c>
      <c r="E149" s="6" t="s">
        <v>1326</v>
      </c>
    </row>
    <row r="150" spans="1:5">
      <c r="A150" s="300">
        <v>426</v>
      </c>
      <c r="B150" s="301" t="s">
        <v>823</v>
      </c>
      <c r="C150" s="301" t="s">
        <v>152</v>
      </c>
      <c r="D150" s="6" t="s">
        <v>624</v>
      </c>
      <c r="E150" s="6" t="s">
        <v>1326</v>
      </c>
    </row>
    <row r="151" spans="1:5">
      <c r="A151" s="300">
        <v>427</v>
      </c>
      <c r="B151" s="301" t="s">
        <v>824</v>
      </c>
      <c r="C151" s="301" t="s">
        <v>153</v>
      </c>
      <c r="D151" s="6" t="s">
        <v>624</v>
      </c>
      <c r="E151" s="6" t="s">
        <v>1326</v>
      </c>
    </row>
    <row r="152" spans="1:5">
      <c r="A152" s="300">
        <v>428</v>
      </c>
      <c r="B152" s="301" t="s">
        <v>825</v>
      </c>
      <c r="C152" s="301" t="s">
        <v>154</v>
      </c>
      <c r="D152" s="6" t="s">
        <v>624</v>
      </c>
      <c r="E152" s="6" t="s">
        <v>1326</v>
      </c>
    </row>
    <row r="153" spans="1:5">
      <c r="A153" s="300">
        <v>429</v>
      </c>
      <c r="B153" s="301" t="s">
        <v>826</v>
      </c>
      <c r="C153" s="301" t="s">
        <v>155</v>
      </c>
      <c r="D153" s="6" t="s">
        <v>624</v>
      </c>
      <c r="E153" s="6" t="s">
        <v>1326</v>
      </c>
    </row>
    <row r="154" spans="1:5">
      <c r="A154" s="300">
        <v>432</v>
      </c>
      <c r="B154" s="301" t="s">
        <v>827</v>
      </c>
      <c r="C154" s="301" t="s">
        <v>156</v>
      </c>
      <c r="D154" s="6" t="s">
        <v>624</v>
      </c>
      <c r="E154" s="6" t="s">
        <v>1326</v>
      </c>
    </row>
    <row r="155" spans="1:5">
      <c r="A155" s="300">
        <v>433</v>
      </c>
      <c r="B155" s="301" t="s">
        <v>828</v>
      </c>
      <c r="C155" s="301" t="s">
        <v>157</v>
      </c>
      <c r="D155" s="6" t="s">
        <v>624</v>
      </c>
      <c r="E155" s="6" t="s">
        <v>1326</v>
      </c>
    </row>
    <row r="156" spans="1:5">
      <c r="A156" s="300">
        <v>434</v>
      </c>
      <c r="B156" s="301" t="s">
        <v>829</v>
      </c>
      <c r="C156" s="301" t="s">
        <v>158</v>
      </c>
      <c r="D156" s="6" t="s">
        <v>624</v>
      </c>
      <c r="E156" s="6" t="s">
        <v>1326</v>
      </c>
    </row>
    <row r="157" spans="1:5">
      <c r="A157" s="300">
        <v>435</v>
      </c>
      <c r="B157" s="301" t="s">
        <v>830</v>
      </c>
      <c r="C157" s="301" t="s">
        <v>159</v>
      </c>
      <c r="D157" s="6" t="s">
        <v>624</v>
      </c>
      <c r="E157" s="6" t="s">
        <v>1326</v>
      </c>
    </row>
    <row r="158" spans="1:5">
      <c r="A158" s="300">
        <v>512</v>
      </c>
      <c r="B158" s="301" t="s">
        <v>831</v>
      </c>
      <c r="C158" s="301" t="s">
        <v>689</v>
      </c>
      <c r="D158" s="6" t="s">
        <v>644</v>
      </c>
      <c r="E158" s="6" t="s">
        <v>1327</v>
      </c>
    </row>
    <row r="159" spans="1:5">
      <c r="A159" s="300">
        <v>513</v>
      </c>
      <c r="B159" s="301" t="s">
        <v>832</v>
      </c>
      <c r="C159" s="301" t="s">
        <v>160</v>
      </c>
      <c r="D159" s="6" t="s">
        <v>641</v>
      </c>
      <c r="E159" s="6" t="s">
        <v>1327</v>
      </c>
    </row>
    <row r="160" spans="1:5">
      <c r="A160" s="300">
        <v>514</v>
      </c>
      <c r="B160" s="301" t="s">
        <v>833</v>
      </c>
      <c r="C160" s="301" t="s">
        <v>161</v>
      </c>
      <c r="D160" s="6" t="s">
        <v>667</v>
      </c>
      <c r="E160" s="6" t="s">
        <v>1327</v>
      </c>
    </row>
    <row r="161" spans="1:5">
      <c r="A161" s="300">
        <v>517</v>
      </c>
      <c r="B161" s="301" t="s">
        <v>834</v>
      </c>
      <c r="C161" s="301" t="s">
        <v>162</v>
      </c>
      <c r="D161" s="6" t="s">
        <v>667</v>
      </c>
      <c r="E161" s="6" t="s">
        <v>1327</v>
      </c>
    </row>
    <row r="162" spans="1:5">
      <c r="A162" s="300">
        <v>520</v>
      </c>
      <c r="B162" s="301" t="s">
        <v>835</v>
      </c>
      <c r="C162" s="301" t="s">
        <v>1278</v>
      </c>
      <c r="D162" s="6" t="s">
        <v>640</v>
      </c>
      <c r="E162" s="6" t="s">
        <v>1327</v>
      </c>
    </row>
    <row r="163" spans="1:5">
      <c r="A163" s="302">
        <v>522</v>
      </c>
      <c r="B163" s="303" t="s">
        <v>836</v>
      </c>
      <c r="C163" s="303" t="s">
        <v>163</v>
      </c>
      <c r="D163" s="6" t="s">
        <v>640</v>
      </c>
      <c r="E163" s="6" t="s">
        <v>1327</v>
      </c>
    </row>
    <row r="164" spans="1:5">
      <c r="A164" s="302">
        <v>525</v>
      </c>
      <c r="B164" s="303" t="s">
        <v>837</v>
      </c>
      <c r="C164" s="303" t="s">
        <v>164</v>
      </c>
      <c r="D164" s="6" t="s">
        <v>647</v>
      </c>
      <c r="E164" s="6" t="s">
        <v>1327</v>
      </c>
    </row>
    <row r="165" spans="1:5">
      <c r="A165" s="300">
        <v>526</v>
      </c>
      <c r="B165" s="301" t="s">
        <v>838</v>
      </c>
      <c r="C165" s="301" t="s">
        <v>1262</v>
      </c>
      <c r="D165" s="6" t="s">
        <v>640</v>
      </c>
      <c r="E165" s="6" t="s">
        <v>1327</v>
      </c>
    </row>
    <row r="166" spans="1:5">
      <c r="A166" s="300">
        <v>548</v>
      </c>
      <c r="B166" s="301" t="s">
        <v>839</v>
      </c>
      <c r="C166" s="301" t="s">
        <v>1279</v>
      </c>
      <c r="D166" s="6" t="s">
        <v>646</v>
      </c>
      <c r="E166" s="6" t="s">
        <v>1327</v>
      </c>
    </row>
    <row r="167" spans="1:5">
      <c r="A167" s="300">
        <v>551</v>
      </c>
      <c r="B167" s="301" t="s">
        <v>840</v>
      </c>
      <c r="C167" s="301" t="s">
        <v>165</v>
      </c>
      <c r="D167" s="6" t="s">
        <v>647</v>
      </c>
      <c r="E167" s="6" t="s">
        <v>1327</v>
      </c>
    </row>
    <row r="168" spans="1:5">
      <c r="A168" s="300">
        <v>572</v>
      </c>
      <c r="B168" s="301" t="s">
        <v>841</v>
      </c>
      <c r="C168" s="301" t="s">
        <v>166</v>
      </c>
      <c r="D168" s="6" t="s">
        <v>646</v>
      </c>
      <c r="E168" s="6" t="s">
        <v>1327</v>
      </c>
    </row>
    <row r="169" spans="1:5">
      <c r="A169" s="300">
        <v>573</v>
      </c>
      <c r="B169" s="301" t="s">
        <v>842</v>
      </c>
      <c r="C169" s="301" t="s">
        <v>167</v>
      </c>
      <c r="D169" s="6" t="s">
        <v>640</v>
      </c>
      <c r="E169" s="6" t="s">
        <v>1327</v>
      </c>
    </row>
    <row r="170" spans="1:5">
      <c r="A170" s="300">
        <v>576</v>
      </c>
      <c r="B170" s="301" t="s">
        <v>843</v>
      </c>
      <c r="C170" s="301" t="s">
        <v>1243</v>
      </c>
      <c r="D170" s="6" t="s">
        <v>645</v>
      </c>
      <c r="E170" s="6" t="s">
        <v>1327</v>
      </c>
    </row>
    <row r="171" spans="1:5">
      <c r="A171" s="300">
        <v>578</v>
      </c>
      <c r="B171" s="301" t="s">
        <v>844</v>
      </c>
      <c r="C171" s="301" t="s">
        <v>168</v>
      </c>
      <c r="D171" s="6" t="s">
        <v>640</v>
      </c>
      <c r="E171" s="6" t="s">
        <v>1327</v>
      </c>
    </row>
    <row r="172" spans="1:5">
      <c r="A172" s="300">
        <v>580</v>
      </c>
      <c r="B172" s="301" t="s">
        <v>845</v>
      </c>
      <c r="C172" s="301" t="s">
        <v>169</v>
      </c>
      <c r="D172" s="6" t="s">
        <v>667</v>
      </c>
      <c r="E172" s="6" t="s">
        <v>1327</v>
      </c>
    </row>
    <row r="173" spans="1:5">
      <c r="A173" s="300">
        <v>584</v>
      </c>
      <c r="B173" s="301" t="s">
        <v>846</v>
      </c>
      <c r="C173" s="301" t="s">
        <v>170</v>
      </c>
      <c r="D173" s="6" t="s">
        <v>644</v>
      </c>
      <c r="E173" s="6" t="s">
        <v>1327</v>
      </c>
    </row>
    <row r="174" spans="1:5">
      <c r="A174" s="300">
        <v>585</v>
      </c>
      <c r="B174" s="301" t="s">
        <v>847</v>
      </c>
      <c r="C174" s="301" t="s">
        <v>171</v>
      </c>
      <c r="D174" s="6" t="s">
        <v>641</v>
      </c>
      <c r="E174" s="6" t="s">
        <v>1327</v>
      </c>
    </row>
    <row r="175" spans="1:5">
      <c r="A175" s="300">
        <v>586</v>
      </c>
      <c r="B175" s="301" t="s">
        <v>848</v>
      </c>
      <c r="C175" s="301" t="s">
        <v>172</v>
      </c>
      <c r="D175" s="6" t="s">
        <v>641</v>
      </c>
      <c r="E175" s="6" t="s">
        <v>1327</v>
      </c>
    </row>
    <row r="176" spans="1:5">
      <c r="A176" s="302">
        <v>587</v>
      </c>
      <c r="B176" s="303" t="s">
        <v>849</v>
      </c>
      <c r="C176" s="303" t="s">
        <v>669</v>
      </c>
      <c r="D176" s="6" t="s">
        <v>667</v>
      </c>
      <c r="E176" s="6" t="s">
        <v>1327</v>
      </c>
    </row>
    <row r="177" spans="1:5">
      <c r="A177" s="300">
        <v>590</v>
      </c>
      <c r="B177" s="301" t="s">
        <v>850</v>
      </c>
      <c r="C177" s="301" t="s">
        <v>1280</v>
      </c>
      <c r="D177" s="6" t="s">
        <v>643</v>
      </c>
      <c r="E177" s="6" t="s">
        <v>1327</v>
      </c>
    </row>
    <row r="178" spans="1:5">
      <c r="A178" s="300">
        <v>591</v>
      </c>
      <c r="B178" s="301" t="s">
        <v>851</v>
      </c>
      <c r="C178" s="301" t="s">
        <v>670</v>
      </c>
      <c r="D178" s="6" t="s">
        <v>642</v>
      </c>
      <c r="E178" s="6" t="s">
        <v>1327</v>
      </c>
    </row>
    <row r="179" spans="1:5">
      <c r="A179" s="300">
        <v>592</v>
      </c>
      <c r="B179" s="301" t="s">
        <v>852</v>
      </c>
      <c r="C179" s="301" t="s">
        <v>613</v>
      </c>
      <c r="D179" s="6" t="s">
        <v>645</v>
      </c>
      <c r="E179" s="6" t="s">
        <v>1327</v>
      </c>
    </row>
    <row r="180" spans="1:5">
      <c r="A180" s="300">
        <v>593</v>
      </c>
      <c r="B180" s="301" t="s">
        <v>853</v>
      </c>
      <c r="C180" s="301" t="s">
        <v>1281</v>
      </c>
      <c r="D180" s="6" t="s">
        <v>645</v>
      </c>
      <c r="E180" s="6" t="s">
        <v>1327</v>
      </c>
    </row>
    <row r="181" spans="1:5">
      <c r="A181" s="300">
        <v>594</v>
      </c>
      <c r="B181" s="301" t="s">
        <v>854</v>
      </c>
      <c r="C181" s="301" t="s">
        <v>88</v>
      </c>
      <c r="D181" s="6" t="s">
        <v>640</v>
      </c>
      <c r="E181" s="6" t="s">
        <v>1327</v>
      </c>
    </row>
    <row r="182" spans="1:5">
      <c r="A182" s="300">
        <v>595</v>
      </c>
      <c r="B182" s="301" t="s">
        <v>855</v>
      </c>
      <c r="C182" s="301" t="s">
        <v>609</v>
      </c>
      <c r="D182" s="6" t="s">
        <v>640</v>
      </c>
      <c r="E182" s="6" t="s">
        <v>1327</v>
      </c>
    </row>
    <row r="183" spans="1:5">
      <c r="A183" s="300">
        <v>596</v>
      </c>
      <c r="B183" s="301" t="s">
        <v>856</v>
      </c>
      <c r="C183" s="301" t="s">
        <v>1244</v>
      </c>
      <c r="D183" s="6" t="s">
        <v>642</v>
      </c>
      <c r="E183" s="6" t="s">
        <v>1327</v>
      </c>
    </row>
    <row r="184" spans="1:5">
      <c r="A184" s="300">
        <v>597</v>
      </c>
      <c r="B184" s="301" t="s">
        <v>857</v>
      </c>
      <c r="C184" s="301" t="s">
        <v>673</v>
      </c>
      <c r="D184" s="6" t="s">
        <v>666</v>
      </c>
      <c r="E184" s="6" t="s">
        <v>1327</v>
      </c>
    </row>
    <row r="185" spans="1:5">
      <c r="A185" s="300">
        <v>598</v>
      </c>
      <c r="B185" s="301" t="s">
        <v>858</v>
      </c>
      <c r="C185" s="301" t="s">
        <v>668</v>
      </c>
      <c r="D185" s="6" t="s">
        <v>666</v>
      </c>
      <c r="E185" s="6" t="s">
        <v>1327</v>
      </c>
    </row>
    <row r="186" spans="1:5">
      <c r="A186" s="300">
        <v>599</v>
      </c>
      <c r="B186" s="301" t="s">
        <v>859</v>
      </c>
      <c r="C186" s="301" t="s">
        <v>1245</v>
      </c>
      <c r="D186" s="6" t="s">
        <v>642</v>
      </c>
      <c r="E186" s="6" t="s">
        <v>1327</v>
      </c>
    </row>
    <row r="187" spans="1:5">
      <c r="A187" s="300">
        <v>600</v>
      </c>
      <c r="B187" s="301" t="s">
        <v>1319</v>
      </c>
      <c r="C187" s="301" t="s">
        <v>1282</v>
      </c>
      <c r="D187" s="6" t="s">
        <v>666</v>
      </c>
      <c r="E187" s="6" t="s">
        <v>1327</v>
      </c>
    </row>
    <row r="188" spans="1:5">
      <c r="A188" s="302">
        <v>601</v>
      </c>
      <c r="B188" s="303" t="str">
        <f>+UPPER(C188)</f>
        <v>EMPRESA BOLIVIANA DE PRODUCCIÓN AGROPECUARIA</v>
      </c>
      <c r="C188" s="303" t="s">
        <v>1453</v>
      </c>
    </row>
    <row r="189" spans="1:5">
      <c r="A189" s="302">
        <v>633</v>
      </c>
      <c r="B189" s="303" t="s">
        <v>860</v>
      </c>
      <c r="C189" s="303" t="s">
        <v>173</v>
      </c>
      <c r="D189" s="6" t="s">
        <v>646</v>
      </c>
      <c r="E189" s="6" t="s">
        <v>1327</v>
      </c>
    </row>
    <row r="190" spans="1:5">
      <c r="A190" s="300">
        <v>634</v>
      </c>
      <c r="B190" s="301" t="s">
        <v>861</v>
      </c>
      <c r="C190" s="301" t="s">
        <v>174</v>
      </c>
      <c r="D190" s="6" t="s">
        <v>666</v>
      </c>
      <c r="E190" s="6" t="s">
        <v>1327</v>
      </c>
    </row>
    <row r="191" spans="1:5">
      <c r="A191" s="300">
        <v>650</v>
      </c>
      <c r="B191" s="301" t="s">
        <v>862</v>
      </c>
      <c r="C191" s="301" t="s">
        <v>175</v>
      </c>
      <c r="D191" s="6" t="s">
        <v>667</v>
      </c>
      <c r="E191" s="6" t="s">
        <v>1322</v>
      </c>
    </row>
    <row r="192" spans="1:5">
      <c r="A192" s="300">
        <v>660</v>
      </c>
      <c r="B192" s="301" t="s">
        <v>863</v>
      </c>
      <c r="C192" s="301" t="s">
        <v>176</v>
      </c>
      <c r="D192" s="6" t="s">
        <v>646</v>
      </c>
      <c r="E192" s="6" t="s">
        <v>1322</v>
      </c>
    </row>
    <row r="193" spans="1:5">
      <c r="A193" s="300">
        <v>661</v>
      </c>
      <c r="B193" s="301" t="s">
        <v>864</v>
      </c>
      <c r="C193" s="301" t="s">
        <v>177</v>
      </c>
      <c r="D193" s="6" t="s">
        <v>646</v>
      </c>
      <c r="E193" s="6" t="s">
        <v>1322</v>
      </c>
    </row>
    <row r="194" spans="1:5">
      <c r="A194" s="300">
        <v>670</v>
      </c>
      <c r="B194" s="301" t="s">
        <v>865</v>
      </c>
      <c r="C194" s="301" t="s">
        <v>178</v>
      </c>
      <c r="D194" s="6" t="s">
        <v>667</v>
      </c>
      <c r="E194" s="6" t="s">
        <v>1322</v>
      </c>
    </row>
    <row r="195" spans="1:5">
      <c r="A195" s="300">
        <v>680</v>
      </c>
      <c r="B195" s="301" t="s">
        <v>866</v>
      </c>
      <c r="C195" s="301" t="s">
        <v>179</v>
      </c>
      <c r="D195" s="6" t="s">
        <v>644</v>
      </c>
      <c r="E195" s="6" t="s">
        <v>1322</v>
      </c>
    </row>
    <row r="196" spans="1:5">
      <c r="A196" s="300">
        <v>681</v>
      </c>
      <c r="B196" s="301" t="s">
        <v>867</v>
      </c>
      <c r="C196" s="301" t="s">
        <v>180</v>
      </c>
      <c r="D196" s="6" t="s">
        <v>666</v>
      </c>
      <c r="E196" s="6" t="s">
        <v>1322</v>
      </c>
    </row>
    <row r="197" spans="1:5">
      <c r="A197" s="300">
        <v>682</v>
      </c>
      <c r="B197" s="301" t="s">
        <v>868</v>
      </c>
      <c r="C197" s="301" t="s">
        <v>1246</v>
      </c>
      <c r="D197" s="6" t="s">
        <v>646</v>
      </c>
      <c r="E197" s="6" t="s">
        <v>1322</v>
      </c>
    </row>
    <row r="198" spans="1:5">
      <c r="A198" s="300">
        <v>683</v>
      </c>
      <c r="B198" s="301" t="s">
        <v>869</v>
      </c>
      <c r="C198" s="301" t="s">
        <v>1247</v>
      </c>
      <c r="D198" s="6" t="s">
        <v>644</v>
      </c>
      <c r="E198" s="6" t="s">
        <v>1322</v>
      </c>
    </row>
    <row r="199" spans="1:5">
      <c r="A199" s="302">
        <v>716</v>
      </c>
      <c r="B199" s="303" t="s">
        <v>870</v>
      </c>
      <c r="C199" s="303" t="s">
        <v>181</v>
      </c>
      <c r="D199" s="6" t="s">
        <v>624</v>
      </c>
      <c r="E199" s="6" t="s">
        <v>1329</v>
      </c>
    </row>
    <row r="200" spans="1:5">
      <c r="A200" s="302">
        <v>761</v>
      </c>
      <c r="B200" s="303" t="s">
        <v>871</v>
      </c>
      <c r="C200" s="303" t="s">
        <v>182</v>
      </c>
      <c r="D200" s="6" t="s">
        <v>624</v>
      </c>
      <c r="E200" s="6" t="s">
        <v>1329</v>
      </c>
    </row>
    <row r="201" spans="1:5">
      <c r="A201" s="302">
        <v>781</v>
      </c>
      <c r="B201" s="303" t="s">
        <v>872</v>
      </c>
      <c r="C201" s="303" t="s">
        <v>183</v>
      </c>
      <c r="D201" s="6" t="s">
        <v>624</v>
      </c>
      <c r="E201" s="6" t="s">
        <v>1329</v>
      </c>
    </row>
    <row r="202" spans="1:5">
      <c r="A202" s="300">
        <v>802</v>
      </c>
      <c r="B202" s="306" t="s">
        <v>873</v>
      </c>
      <c r="C202" s="306" t="s">
        <v>184</v>
      </c>
      <c r="D202" s="6" t="s">
        <v>624</v>
      </c>
      <c r="E202" s="6" t="s">
        <v>1329</v>
      </c>
    </row>
    <row r="203" spans="1:5">
      <c r="A203" s="300">
        <v>821</v>
      </c>
      <c r="B203" s="301" t="s">
        <v>874</v>
      </c>
      <c r="C203" s="301" t="s">
        <v>185</v>
      </c>
      <c r="D203" s="6" t="s">
        <v>624</v>
      </c>
      <c r="E203" s="6" t="s">
        <v>1329</v>
      </c>
    </row>
    <row r="204" spans="1:5">
      <c r="A204" s="300">
        <v>831</v>
      </c>
      <c r="B204" s="301" t="s">
        <v>875</v>
      </c>
      <c r="C204" s="301" t="s">
        <v>186</v>
      </c>
      <c r="D204" s="6" t="s">
        <v>624</v>
      </c>
      <c r="E204" s="6" t="s">
        <v>1329</v>
      </c>
    </row>
    <row r="205" spans="1:5">
      <c r="A205" s="300">
        <v>862</v>
      </c>
      <c r="B205" s="301" t="s">
        <v>876</v>
      </c>
      <c r="C205" s="301" t="s">
        <v>187</v>
      </c>
      <c r="D205" s="6" t="s">
        <v>644</v>
      </c>
      <c r="E205" s="6" t="s">
        <v>1323</v>
      </c>
    </row>
    <row r="206" spans="1:5">
      <c r="A206" s="300">
        <v>865</v>
      </c>
      <c r="B206" s="301" t="s">
        <v>877</v>
      </c>
      <c r="C206" s="301" t="s">
        <v>188</v>
      </c>
      <c r="D206" s="6" t="s">
        <v>646</v>
      </c>
      <c r="E206" s="6" t="s">
        <v>1323</v>
      </c>
    </row>
    <row r="207" spans="1:5">
      <c r="A207" s="300">
        <v>867</v>
      </c>
      <c r="B207" s="301" t="s">
        <v>878</v>
      </c>
      <c r="C207" s="301" t="s">
        <v>189</v>
      </c>
      <c r="D207" s="6" t="s">
        <v>646</v>
      </c>
      <c r="E207" s="6" t="s">
        <v>1330</v>
      </c>
    </row>
    <row r="208" spans="1:5">
      <c r="A208" s="300">
        <v>901</v>
      </c>
      <c r="B208" s="301" t="s">
        <v>879</v>
      </c>
      <c r="C208" s="301" t="s">
        <v>190</v>
      </c>
      <c r="D208" s="6" t="s">
        <v>624</v>
      </c>
      <c r="E208" s="6" t="s">
        <v>1331</v>
      </c>
    </row>
    <row r="209" spans="1:5">
      <c r="A209" s="300">
        <v>902</v>
      </c>
      <c r="B209" s="301" t="s">
        <v>880</v>
      </c>
      <c r="C209" s="301" t="s">
        <v>191</v>
      </c>
      <c r="D209" s="6" t="s">
        <v>624</v>
      </c>
      <c r="E209" s="6" t="s">
        <v>1331</v>
      </c>
    </row>
    <row r="210" spans="1:5">
      <c r="A210" s="300">
        <v>903</v>
      </c>
      <c r="B210" s="301" t="s">
        <v>881</v>
      </c>
      <c r="C210" s="301" t="s">
        <v>192</v>
      </c>
      <c r="D210" s="6" t="s">
        <v>624</v>
      </c>
      <c r="E210" s="6" t="s">
        <v>1331</v>
      </c>
    </row>
    <row r="211" spans="1:5">
      <c r="A211" s="300">
        <v>904</v>
      </c>
      <c r="B211" s="301" t="s">
        <v>882</v>
      </c>
      <c r="C211" s="301" t="s">
        <v>193</v>
      </c>
      <c r="D211" s="6" t="s">
        <v>624</v>
      </c>
      <c r="E211" s="6" t="s">
        <v>1331</v>
      </c>
    </row>
    <row r="212" spans="1:5">
      <c r="A212" s="300">
        <v>905</v>
      </c>
      <c r="B212" s="301" t="s">
        <v>883</v>
      </c>
      <c r="C212" s="301" t="s">
        <v>194</v>
      </c>
      <c r="D212" s="6" t="s">
        <v>624</v>
      </c>
      <c r="E212" s="6" t="s">
        <v>1331</v>
      </c>
    </row>
    <row r="213" spans="1:5">
      <c r="A213" s="300">
        <v>906</v>
      </c>
      <c r="B213" s="301" t="s">
        <v>884</v>
      </c>
      <c r="C213" s="301" t="s">
        <v>195</v>
      </c>
      <c r="D213" s="6" t="s">
        <v>624</v>
      </c>
      <c r="E213" s="6" t="s">
        <v>1331</v>
      </c>
    </row>
    <row r="214" spans="1:5">
      <c r="A214" s="300">
        <v>907</v>
      </c>
      <c r="B214" s="301" t="s">
        <v>885</v>
      </c>
      <c r="C214" s="301" t="s">
        <v>196</v>
      </c>
      <c r="D214" s="6" t="s">
        <v>624</v>
      </c>
      <c r="E214" s="6" t="s">
        <v>1331</v>
      </c>
    </row>
    <row r="215" spans="1:5">
      <c r="A215" s="300">
        <v>908</v>
      </c>
      <c r="B215" s="301" t="s">
        <v>886</v>
      </c>
      <c r="C215" s="301" t="s">
        <v>197</v>
      </c>
      <c r="D215" s="6" t="s">
        <v>624</v>
      </c>
      <c r="E215" s="6" t="s">
        <v>1331</v>
      </c>
    </row>
    <row r="216" spans="1:5">
      <c r="A216" s="300">
        <v>909</v>
      </c>
      <c r="B216" s="301" t="s">
        <v>887</v>
      </c>
      <c r="C216" s="301" t="s">
        <v>198</v>
      </c>
      <c r="D216" s="6" t="s">
        <v>624</v>
      </c>
      <c r="E216" s="6" t="s">
        <v>1331</v>
      </c>
    </row>
    <row r="217" spans="1:5">
      <c r="A217" s="300">
        <v>951</v>
      </c>
      <c r="B217" s="301" t="s">
        <v>888</v>
      </c>
      <c r="C217" s="301" t="s">
        <v>199</v>
      </c>
      <c r="D217" s="6" t="s">
        <v>624</v>
      </c>
      <c r="E217" s="6" t="s">
        <v>1332</v>
      </c>
    </row>
    <row r="218" spans="1:5">
      <c r="A218" s="300">
        <v>1101</v>
      </c>
      <c r="B218" s="301" t="s">
        <v>889</v>
      </c>
      <c r="C218" s="307" t="s">
        <v>200</v>
      </c>
      <c r="D218" s="6" t="s">
        <v>624</v>
      </c>
      <c r="E218" s="6" t="s">
        <v>1333</v>
      </c>
    </row>
    <row r="219" spans="1:5">
      <c r="A219" s="300">
        <v>1102</v>
      </c>
      <c r="B219" s="301" t="s">
        <v>890</v>
      </c>
      <c r="C219" s="301" t="s">
        <v>201</v>
      </c>
      <c r="D219" s="6" t="s">
        <v>624</v>
      </c>
      <c r="E219" s="6" t="s">
        <v>1333</v>
      </c>
    </row>
    <row r="220" spans="1:5">
      <c r="A220" s="300">
        <v>1103</v>
      </c>
      <c r="B220" s="301" t="s">
        <v>891</v>
      </c>
      <c r="C220" s="301" t="s">
        <v>202</v>
      </c>
      <c r="D220" s="6" t="s">
        <v>624</v>
      </c>
      <c r="E220" s="6" t="s">
        <v>1333</v>
      </c>
    </row>
    <row r="221" spans="1:5">
      <c r="A221" s="300">
        <v>1104</v>
      </c>
      <c r="B221" s="301" t="s">
        <v>892</v>
      </c>
      <c r="C221" s="301" t="s">
        <v>203</v>
      </c>
      <c r="D221" s="6" t="s">
        <v>624</v>
      </c>
      <c r="E221" s="6" t="s">
        <v>1333</v>
      </c>
    </row>
    <row r="222" spans="1:5">
      <c r="A222" s="300">
        <v>1105</v>
      </c>
      <c r="B222" s="301" t="s">
        <v>893</v>
      </c>
      <c r="C222" s="301" t="s">
        <v>204</v>
      </c>
      <c r="D222" s="6" t="s">
        <v>624</v>
      </c>
      <c r="E222" s="6" t="s">
        <v>1333</v>
      </c>
    </row>
    <row r="223" spans="1:5">
      <c r="A223" s="300">
        <v>1106</v>
      </c>
      <c r="B223" s="301" t="s">
        <v>894</v>
      </c>
      <c r="C223" s="301" t="s">
        <v>205</v>
      </c>
      <c r="D223" s="6" t="s">
        <v>624</v>
      </c>
      <c r="E223" s="6" t="s">
        <v>1333</v>
      </c>
    </row>
    <row r="224" spans="1:5">
      <c r="A224" s="300">
        <v>1107</v>
      </c>
      <c r="B224" s="301" t="s">
        <v>895</v>
      </c>
      <c r="C224" s="301" t="s">
        <v>206</v>
      </c>
      <c r="D224" s="6" t="s">
        <v>624</v>
      </c>
      <c r="E224" s="6" t="s">
        <v>1333</v>
      </c>
    </row>
    <row r="225" spans="1:5">
      <c r="A225" s="300">
        <v>1108</v>
      </c>
      <c r="B225" s="301" t="s">
        <v>896</v>
      </c>
      <c r="C225" s="301" t="s">
        <v>207</v>
      </c>
      <c r="D225" s="6" t="s">
        <v>624</v>
      </c>
      <c r="E225" s="6" t="s">
        <v>1333</v>
      </c>
    </row>
    <row r="226" spans="1:5">
      <c r="A226" s="300">
        <v>1109</v>
      </c>
      <c r="B226" s="301" t="s">
        <v>897</v>
      </c>
      <c r="C226" s="301" t="s">
        <v>208</v>
      </c>
      <c r="D226" s="6" t="s">
        <v>624</v>
      </c>
      <c r="E226" s="6" t="s">
        <v>1333</v>
      </c>
    </row>
    <row r="227" spans="1:5">
      <c r="A227" s="300">
        <v>1110</v>
      </c>
      <c r="B227" s="301" t="s">
        <v>898</v>
      </c>
      <c r="C227" s="301" t="s">
        <v>209</v>
      </c>
      <c r="D227" s="6" t="s">
        <v>624</v>
      </c>
      <c r="E227" s="6" t="s">
        <v>1333</v>
      </c>
    </row>
    <row r="228" spans="1:5">
      <c r="A228" s="300">
        <v>1111</v>
      </c>
      <c r="B228" s="301" t="s">
        <v>899</v>
      </c>
      <c r="C228" s="301" t="s">
        <v>210</v>
      </c>
      <c r="D228" s="6" t="s">
        <v>624</v>
      </c>
      <c r="E228" s="6" t="s">
        <v>1333</v>
      </c>
    </row>
    <row r="229" spans="1:5">
      <c r="A229" s="300">
        <v>1112</v>
      </c>
      <c r="B229" s="301" t="s">
        <v>900</v>
      </c>
      <c r="C229" s="301" t="s">
        <v>211</v>
      </c>
      <c r="D229" s="6" t="s">
        <v>624</v>
      </c>
      <c r="E229" s="6" t="s">
        <v>1333</v>
      </c>
    </row>
    <row r="230" spans="1:5">
      <c r="A230" s="300">
        <v>1113</v>
      </c>
      <c r="B230" s="301" t="s">
        <v>901</v>
      </c>
      <c r="C230" s="301" t="s">
        <v>212</v>
      </c>
      <c r="D230" s="6" t="s">
        <v>624</v>
      </c>
      <c r="E230" s="6" t="s">
        <v>1333</v>
      </c>
    </row>
    <row r="231" spans="1:5">
      <c r="A231" s="300">
        <v>1114</v>
      </c>
      <c r="B231" s="301" t="s">
        <v>902</v>
      </c>
      <c r="C231" s="301" t="s">
        <v>1374</v>
      </c>
      <c r="D231" s="6" t="s">
        <v>624</v>
      </c>
      <c r="E231" s="6" t="s">
        <v>1333</v>
      </c>
    </row>
    <row r="232" spans="1:5">
      <c r="A232" s="300">
        <v>1115</v>
      </c>
      <c r="B232" s="301" t="s">
        <v>903</v>
      </c>
      <c r="C232" s="301" t="s">
        <v>213</v>
      </c>
      <c r="D232" s="6" t="s">
        <v>624</v>
      </c>
      <c r="E232" s="6" t="s">
        <v>1333</v>
      </c>
    </row>
    <row r="233" spans="1:5">
      <c r="A233" s="300">
        <v>1116</v>
      </c>
      <c r="B233" s="301" t="s">
        <v>904</v>
      </c>
      <c r="C233" s="301" t="s">
        <v>214</v>
      </c>
      <c r="D233" s="6" t="s">
        <v>624</v>
      </c>
      <c r="E233" s="6" t="s">
        <v>1333</v>
      </c>
    </row>
    <row r="234" spans="1:5">
      <c r="A234" s="300">
        <v>1117</v>
      </c>
      <c r="B234" s="301" t="s">
        <v>905</v>
      </c>
      <c r="C234" s="301" t="s">
        <v>215</v>
      </c>
      <c r="D234" s="6" t="s">
        <v>624</v>
      </c>
      <c r="E234" s="6" t="s">
        <v>1333</v>
      </c>
    </row>
    <row r="235" spans="1:5">
      <c r="A235" s="300">
        <v>1118</v>
      </c>
      <c r="B235" s="301" t="s">
        <v>906</v>
      </c>
      <c r="C235" s="301" t="s">
        <v>216</v>
      </c>
      <c r="D235" s="6" t="s">
        <v>624</v>
      </c>
      <c r="E235" s="6" t="s">
        <v>1333</v>
      </c>
    </row>
    <row r="236" spans="1:5">
      <c r="A236" s="300">
        <v>1119</v>
      </c>
      <c r="B236" s="301" t="s">
        <v>907</v>
      </c>
      <c r="C236" s="301" t="s">
        <v>217</v>
      </c>
      <c r="D236" s="6" t="s">
        <v>624</v>
      </c>
      <c r="E236" s="6" t="s">
        <v>1333</v>
      </c>
    </row>
    <row r="237" spans="1:5">
      <c r="A237" s="300">
        <v>1120</v>
      </c>
      <c r="B237" s="301" t="s">
        <v>908</v>
      </c>
      <c r="C237" s="301" t="s">
        <v>218</v>
      </c>
      <c r="D237" s="6" t="s">
        <v>624</v>
      </c>
      <c r="E237" s="6" t="s">
        <v>1333</v>
      </c>
    </row>
    <row r="238" spans="1:5">
      <c r="A238" s="300">
        <v>1121</v>
      </c>
      <c r="B238" s="301" t="s">
        <v>909</v>
      </c>
      <c r="C238" s="301" t="s">
        <v>219</v>
      </c>
      <c r="D238" s="6" t="s">
        <v>624</v>
      </c>
      <c r="E238" s="6" t="s">
        <v>1333</v>
      </c>
    </row>
    <row r="239" spans="1:5">
      <c r="A239" s="300">
        <v>1122</v>
      </c>
      <c r="B239" s="301" t="s">
        <v>910</v>
      </c>
      <c r="C239" s="301" t="s">
        <v>220</v>
      </c>
      <c r="D239" s="6" t="s">
        <v>624</v>
      </c>
      <c r="E239" s="6" t="s">
        <v>1333</v>
      </c>
    </row>
    <row r="240" spans="1:5">
      <c r="A240" s="300">
        <v>1123</v>
      </c>
      <c r="B240" s="301" t="s">
        <v>911</v>
      </c>
      <c r="C240" s="301" t="s">
        <v>221</v>
      </c>
      <c r="D240" s="6" t="s">
        <v>624</v>
      </c>
      <c r="E240" s="6" t="s">
        <v>1333</v>
      </c>
    </row>
    <row r="241" spans="1:5">
      <c r="A241" s="300">
        <v>1124</v>
      </c>
      <c r="B241" s="301" t="s">
        <v>912</v>
      </c>
      <c r="C241" s="301" t="s">
        <v>222</v>
      </c>
      <c r="D241" s="6" t="s">
        <v>624</v>
      </c>
      <c r="E241" s="6" t="s">
        <v>1333</v>
      </c>
    </row>
    <row r="242" spans="1:5">
      <c r="A242" s="300">
        <v>1125</v>
      </c>
      <c r="B242" s="301" t="s">
        <v>913</v>
      </c>
      <c r="C242" s="301" t="s">
        <v>223</v>
      </c>
      <c r="D242" s="6" t="s">
        <v>624</v>
      </c>
      <c r="E242" s="6" t="s">
        <v>1333</v>
      </c>
    </row>
    <row r="243" spans="1:5">
      <c r="A243" s="300">
        <v>1126</v>
      </c>
      <c r="B243" s="301" t="s">
        <v>914</v>
      </c>
      <c r="C243" s="301" t="s">
        <v>224</v>
      </c>
      <c r="D243" s="6" t="s">
        <v>624</v>
      </c>
      <c r="E243" s="6" t="s">
        <v>1333</v>
      </c>
    </row>
    <row r="244" spans="1:5">
      <c r="A244" s="300">
        <v>1127</v>
      </c>
      <c r="B244" s="301" t="s">
        <v>915</v>
      </c>
      <c r="C244" s="301" t="s">
        <v>225</v>
      </c>
      <c r="D244" s="6" t="s">
        <v>624</v>
      </c>
      <c r="E244" s="6" t="s">
        <v>1333</v>
      </c>
    </row>
    <row r="245" spans="1:5">
      <c r="A245" s="300">
        <v>1128</v>
      </c>
      <c r="B245" s="301" t="s">
        <v>916</v>
      </c>
      <c r="C245" s="301" t="s">
        <v>226</v>
      </c>
      <c r="D245" s="6" t="s">
        <v>624</v>
      </c>
      <c r="E245" s="6" t="s">
        <v>1333</v>
      </c>
    </row>
    <row r="246" spans="1:5">
      <c r="A246" s="300">
        <v>1129</v>
      </c>
      <c r="B246" s="301" t="s">
        <v>917</v>
      </c>
      <c r="C246" s="301" t="s">
        <v>227</v>
      </c>
      <c r="D246" s="6" t="s">
        <v>624</v>
      </c>
      <c r="E246" s="6" t="s">
        <v>1333</v>
      </c>
    </row>
    <row r="247" spans="1:5">
      <c r="A247" s="300">
        <v>1201</v>
      </c>
      <c r="B247" s="301" t="s">
        <v>918</v>
      </c>
      <c r="C247" s="301" t="s">
        <v>228</v>
      </c>
      <c r="D247" s="6" t="s">
        <v>624</v>
      </c>
      <c r="E247" s="6" t="s">
        <v>1333</v>
      </c>
    </row>
    <row r="248" spans="1:5">
      <c r="A248" s="300">
        <v>1202</v>
      </c>
      <c r="B248" s="301" t="s">
        <v>919</v>
      </c>
      <c r="C248" s="301" t="s">
        <v>229</v>
      </c>
      <c r="D248" s="6" t="s">
        <v>624</v>
      </c>
      <c r="E248" s="6" t="s">
        <v>1333</v>
      </c>
    </row>
    <row r="249" spans="1:5">
      <c r="A249" s="300">
        <v>1203</v>
      </c>
      <c r="B249" s="301" t="s">
        <v>920</v>
      </c>
      <c r="C249" s="301" t="s">
        <v>230</v>
      </c>
      <c r="D249" s="6" t="s">
        <v>624</v>
      </c>
      <c r="E249" s="6" t="s">
        <v>1333</v>
      </c>
    </row>
    <row r="250" spans="1:5">
      <c r="A250" s="300">
        <v>1204</v>
      </c>
      <c r="B250" s="301" t="s">
        <v>921</v>
      </c>
      <c r="C250" s="301" t="s">
        <v>231</v>
      </c>
      <c r="D250" s="6" t="s">
        <v>624</v>
      </c>
      <c r="E250" s="6" t="s">
        <v>1333</v>
      </c>
    </row>
    <row r="251" spans="1:5">
      <c r="A251" s="300">
        <v>1205</v>
      </c>
      <c r="B251" s="301" t="s">
        <v>922</v>
      </c>
      <c r="C251" s="301" t="s">
        <v>232</v>
      </c>
      <c r="D251" s="6" t="s">
        <v>624</v>
      </c>
      <c r="E251" s="6" t="s">
        <v>1333</v>
      </c>
    </row>
    <row r="252" spans="1:5">
      <c r="A252" s="300">
        <v>1206</v>
      </c>
      <c r="B252" s="301" t="s">
        <v>923</v>
      </c>
      <c r="C252" s="301" t="s">
        <v>233</v>
      </c>
      <c r="D252" s="6" t="s">
        <v>624</v>
      </c>
      <c r="E252" s="6" t="s">
        <v>1333</v>
      </c>
    </row>
    <row r="253" spans="1:5">
      <c r="A253" s="300">
        <v>1207</v>
      </c>
      <c r="B253" s="301" t="s">
        <v>924</v>
      </c>
      <c r="C253" s="301" t="s">
        <v>234</v>
      </c>
      <c r="D253" s="6" t="s">
        <v>624</v>
      </c>
      <c r="E253" s="6" t="s">
        <v>1333</v>
      </c>
    </row>
    <row r="254" spans="1:5">
      <c r="A254" s="300">
        <v>1208</v>
      </c>
      <c r="B254" s="301" t="s">
        <v>925</v>
      </c>
      <c r="C254" s="301" t="s">
        <v>235</v>
      </c>
      <c r="D254" s="6" t="s">
        <v>624</v>
      </c>
      <c r="E254" s="6" t="s">
        <v>1333</v>
      </c>
    </row>
    <row r="255" spans="1:5">
      <c r="A255" s="300">
        <v>1209</v>
      </c>
      <c r="B255" s="301" t="s">
        <v>926</v>
      </c>
      <c r="C255" s="301" t="s">
        <v>236</v>
      </c>
      <c r="D255" s="6" t="s">
        <v>624</v>
      </c>
      <c r="E255" s="6" t="s">
        <v>1333</v>
      </c>
    </row>
    <row r="256" spans="1:5">
      <c r="A256" s="300">
        <v>1210</v>
      </c>
      <c r="B256" s="301" t="s">
        <v>927</v>
      </c>
      <c r="C256" s="301" t="s">
        <v>237</v>
      </c>
      <c r="D256" s="6" t="s">
        <v>624</v>
      </c>
      <c r="E256" s="6" t="s">
        <v>1333</v>
      </c>
    </row>
    <row r="257" spans="1:5">
      <c r="A257" s="300">
        <v>1211</v>
      </c>
      <c r="B257" s="301" t="s">
        <v>928</v>
      </c>
      <c r="C257" s="301" t="s">
        <v>238</v>
      </c>
      <c r="D257" s="6" t="s">
        <v>624</v>
      </c>
      <c r="E257" s="6" t="s">
        <v>1333</v>
      </c>
    </row>
    <row r="258" spans="1:5">
      <c r="A258" s="300">
        <v>1212</v>
      </c>
      <c r="B258" s="301" t="s">
        <v>929</v>
      </c>
      <c r="C258" s="301" t="s">
        <v>239</v>
      </c>
      <c r="D258" s="6" t="s">
        <v>624</v>
      </c>
      <c r="E258" s="6" t="s">
        <v>1333</v>
      </c>
    </row>
    <row r="259" spans="1:5">
      <c r="A259" s="300">
        <v>1213</v>
      </c>
      <c r="B259" s="301" t="s">
        <v>930</v>
      </c>
      <c r="C259" s="301" t="s">
        <v>240</v>
      </c>
      <c r="D259" s="6" t="s">
        <v>624</v>
      </c>
      <c r="E259" s="6" t="s">
        <v>1333</v>
      </c>
    </row>
    <row r="260" spans="1:5">
      <c r="A260" s="300">
        <v>1214</v>
      </c>
      <c r="B260" s="301" t="s">
        <v>931</v>
      </c>
      <c r="C260" s="301" t="s">
        <v>241</v>
      </c>
      <c r="D260" s="6" t="s">
        <v>624</v>
      </c>
      <c r="E260" s="6" t="s">
        <v>1333</v>
      </c>
    </row>
    <row r="261" spans="1:5">
      <c r="A261" s="300">
        <v>1215</v>
      </c>
      <c r="B261" s="301" t="s">
        <v>932</v>
      </c>
      <c r="C261" s="301" t="s">
        <v>242</v>
      </c>
      <c r="D261" s="6" t="s">
        <v>624</v>
      </c>
      <c r="E261" s="6" t="s">
        <v>1333</v>
      </c>
    </row>
    <row r="262" spans="1:5">
      <c r="A262" s="300">
        <v>1216</v>
      </c>
      <c r="B262" s="301" t="s">
        <v>933</v>
      </c>
      <c r="C262" s="301" t="s">
        <v>243</v>
      </c>
      <c r="D262" s="6" t="s">
        <v>624</v>
      </c>
      <c r="E262" s="6" t="s">
        <v>1333</v>
      </c>
    </row>
    <row r="263" spans="1:5">
      <c r="A263" s="300">
        <v>1217</v>
      </c>
      <c r="B263" s="301" t="s">
        <v>934</v>
      </c>
      <c r="C263" s="301" t="s">
        <v>244</v>
      </c>
      <c r="D263" s="6" t="s">
        <v>624</v>
      </c>
      <c r="E263" s="6" t="s">
        <v>1333</v>
      </c>
    </row>
    <row r="264" spans="1:5">
      <c r="A264" s="300">
        <v>1218</v>
      </c>
      <c r="B264" s="301" t="s">
        <v>935</v>
      </c>
      <c r="C264" s="301" t="s">
        <v>245</v>
      </c>
      <c r="D264" s="6" t="s">
        <v>624</v>
      </c>
      <c r="E264" s="6" t="s">
        <v>1333</v>
      </c>
    </row>
    <row r="265" spans="1:5">
      <c r="A265" s="300">
        <v>1219</v>
      </c>
      <c r="B265" s="301" t="s">
        <v>936</v>
      </c>
      <c r="C265" s="301" t="s">
        <v>246</v>
      </c>
      <c r="D265" s="6" t="s">
        <v>624</v>
      </c>
      <c r="E265" s="6" t="s">
        <v>1333</v>
      </c>
    </row>
    <row r="266" spans="1:5">
      <c r="A266" s="300">
        <v>1220</v>
      </c>
      <c r="B266" s="301" t="s">
        <v>937</v>
      </c>
      <c r="C266" s="301" t="s">
        <v>247</v>
      </c>
      <c r="D266" s="6" t="s">
        <v>624</v>
      </c>
      <c r="E266" s="6" t="s">
        <v>1333</v>
      </c>
    </row>
    <row r="267" spans="1:5">
      <c r="A267" s="300">
        <v>1221</v>
      </c>
      <c r="B267" s="301" t="s">
        <v>938</v>
      </c>
      <c r="C267" s="301" t="s">
        <v>248</v>
      </c>
      <c r="D267" s="6" t="s">
        <v>624</v>
      </c>
      <c r="E267" s="6" t="s">
        <v>1333</v>
      </c>
    </row>
    <row r="268" spans="1:5">
      <c r="A268" s="300">
        <v>1222</v>
      </c>
      <c r="B268" s="301" t="s">
        <v>939</v>
      </c>
      <c r="C268" s="301" t="s">
        <v>249</v>
      </c>
      <c r="D268" s="6" t="s">
        <v>624</v>
      </c>
      <c r="E268" s="6" t="s">
        <v>1333</v>
      </c>
    </row>
    <row r="269" spans="1:5">
      <c r="A269" s="300">
        <v>1223</v>
      </c>
      <c r="B269" s="301" t="s">
        <v>940</v>
      </c>
      <c r="C269" s="301" t="s">
        <v>250</v>
      </c>
      <c r="D269" s="6" t="s">
        <v>624</v>
      </c>
      <c r="E269" s="6" t="s">
        <v>1333</v>
      </c>
    </row>
    <row r="270" spans="1:5">
      <c r="A270" s="300">
        <v>1224</v>
      </c>
      <c r="B270" s="301" t="s">
        <v>941</v>
      </c>
      <c r="C270" s="301" t="s">
        <v>251</v>
      </c>
      <c r="D270" s="6" t="s">
        <v>624</v>
      </c>
      <c r="E270" s="6" t="s">
        <v>1333</v>
      </c>
    </row>
    <row r="271" spans="1:5">
      <c r="A271" s="300">
        <v>1225</v>
      </c>
      <c r="B271" s="301" t="s">
        <v>942</v>
      </c>
      <c r="C271" s="301" t="s">
        <v>252</v>
      </c>
      <c r="D271" s="6" t="s">
        <v>624</v>
      </c>
      <c r="E271" s="6" t="s">
        <v>1333</v>
      </c>
    </row>
    <row r="272" spans="1:5">
      <c r="A272" s="300">
        <v>1226</v>
      </c>
      <c r="B272" s="301" t="s">
        <v>943</v>
      </c>
      <c r="C272" s="301" t="s">
        <v>253</v>
      </c>
      <c r="D272" s="6" t="s">
        <v>624</v>
      </c>
      <c r="E272" s="6" t="s">
        <v>1333</v>
      </c>
    </row>
    <row r="273" spans="1:5">
      <c r="A273" s="300">
        <v>1227</v>
      </c>
      <c r="B273" s="301" t="s">
        <v>944</v>
      </c>
      <c r="C273" s="301" t="s">
        <v>254</v>
      </c>
      <c r="D273" s="6" t="s">
        <v>624</v>
      </c>
      <c r="E273" s="6" t="s">
        <v>1333</v>
      </c>
    </row>
    <row r="274" spans="1:5">
      <c r="A274" s="300">
        <v>1228</v>
      </c>
      <c r="B274" s="301" t="s">
        <v>945</v>
      </c>
      <c r="C274" s="301" t="s">
        <v>255</v>
      </c>
      <c r="D274" s="6" t="s">
        <v>624</v>
      </c>
      <c r="E274" s="6" t="s">
        <v>1333</v>
      </c>
    </row>
    <row r="275" spans="1:5">
      <c r="A275" s="300">
        <v>1229</v>
      </c>
      <c r="B275" s="301" t="s">
        <v>946</v>
      </c>
      <c r="C275" s="301" t="s">
        <v>256</v>
      </c>
      <c r="D275" s="6" t="s">
        <v>624</v>
      </c>
      <c r="E275" s="6" t="s">
        <v>1333</v>
      </c>
    </row>
    <row r="276" spans="1:5">
      <c r="A276" s="300">
        <v>1230</v>
      </c>
      <c r="B276" s="301" t="s">
        <v>947</v>
      </c>
      <c r="C276" s="301" t="s">
        <v>257</v>
      </c>
      <c r="D276" s="6" t="s">
        <v>624</v>
      </c>
      <c r="E276" s="6" t="s">
        <v>1333</v>
      </c>
    </row>
    <row r="277" spans="1:5">
      <c r="A277" s="300">
        <v>1231</v>
      </c>
      <c r="B277" s="301" t="s">
        <v>948</v>
      </c>
      <c r="C277" s="301" t="s">
        <v>258</v>
      </c>
      <c r="D277" s="6" t="s">
        <v>624</v>
      </c>
      <c r="E277" s="6" t="s">
        <v>1333</v>
      </c>
    </row>
    <row r="278" spans="1:5">
      <c r="A278" s="300">
        <v>1232</v>
      </c>
      <c r="B278" s="301" t="s">
        <v>949</v>
      </c>
      <c r="C278" s="301" t="s">
        <v>259</v>
      </c>
      <c r="D278" s="6" t="s">
        <v>624</v>
      </c>
      <c r="E278" s="6" t="s">
        <v>1333</v>
      </c>
    </row>
    <row r="279" spans="1:5">
      <c r="A279" s="300">
        <v>1233</v>
      </c>
      <c r="B279" s="301" t="s">
        <v>950</v>
      </c>
      <c r="C279" s="301" t="s">
        <v>260</v>
      </c>
      <c r="D279" s="6" t="s">
        <v>624</v>
      </c>
      <c r="E279" s="6" t="s">
        <v>1333</v>
      </c>
    </row>
    <row r="280" spans="1:5">
      <c r="A280" s="300">
        <v>1234</v>
      </c>
      <c r="B280" s="301" t="s">
        <v>951</v>
      </c>
      <c r="C280" s="301" t="s">
        <v>261</v>
      </c>
      <c r="D280" s="6" t="s">
        <v>624</v>
      </c>
      <c r="E280" s="6" t="s">
        <v>1333</v>
      </c>
    </row>
    <row r="281" spans="1:5">
      <c r="A281" s="300">
        <v>1235</v>
      </c>
      <c r="B281" s="301" t="s">
        <v>952</v>
      </c>
      <c r="C281" s="301" t="s">
        <v>262</v>
      </c>
      <c r="D281" s="6" t="s">
        <v>624</v>
      </c>
      <c r="E281" s="6" t="s">
        <v>1333</v>
      </c>
    </row>
    <row r="282" spans="1:5">
      <c r="A282" s="300">
        <v>1236</v>
      </c>
      <c r="B282" s="301" t="s">
        <v>953</v>
      </c>
      <c r="C282" s="301" t="s">
        <v>263</v>
      </c>
      <c r="D282" s="6" t="s">
        <v>624</v>
      </c>
      <c r="E282" s="6" t="s">
        <v>1333</v>
      </c>
    </row>
    <row r="283" spans="1:5">
      <c r="A283" s="300">
        <v>1237</v>
      </c>
      <c r="B283" s="301" t="s">
        <v>954</v>
      </c>
      <c r="C283" s="301" t="s">
        <v>264</v>
      </c>
      <c r="D283" s="6" t="s">
        <v>624</v>
      </c>
      <c r="E283" s="6" t="s">
        <v>1333</v>
      </c>
    </row>
    <row r="284" spans="1:5">
      <c r="A284" s="300">
        <v>1238</v>
      </c>
      <c r="B284" s="301" t="s">
        <v>955</v>
      </c>
      <c r="C284" s="301" t="s">
        <v>265</v>
      </c>
      <c r="D284" s="6" t="s">
        <v>624</v>
      </c>
      <c r="E284" s="6" t="s">
        <v>1333</v>
      </c>
    </row>
    <row r="285" spans="1:5">
      <c r="A285" s="300">
        <v>1239</v>
      </c>
      <c r="B285" s="301" t="s">
        <v>956</v>
      </c>
      <c r="C285" s="301" t="s">
        <v>266</v>
      </c>
      <c r="D285" s="6" t="s">
        <v>624</v>
      </c>
      <c r="E285" s="6" t="s">
        <v>1333</v>
      </c>
    </row>
    <row r="286" spans="1:5">
      <c r="A286" s="300">
        <v>1240</v>
      </c>
      <c r="B286" s="301" t="s">
        <v>957</v>
      </c>
      <c r="C286" s="301" t="s">
        <v>267</v>
      </c>
      <c r="D286" s="6" t="s">
        <v>624</v>
      </c>
      <c r="E286" s="6" t="s">
        <v>1333</v>
      </c>
    </row>
    <row r="287" spans="1:5">
      <c r="A287" s="300">
        <v>1241</v>
      </c>
      <c r="B287" s="301" t="s">
        <v>958</v>
      </c>
      <c r="C287" s="301" t="s">
        <v>268</v>
      </c>
      <c r="D287" s="6" t="s">
        <v>624</v>
      </c>
      <c r="E287" s="6" t="s">
        <v>1333</v>
      </c>
    </row>
    <row r="288" spans="1:5">
      <c r="A288" s="300">
        <v>1242</v>
      </c>
      <c r="B288" s="301" t="s">
        <v>959</v>
      </c>
      <c r="C288" s="301" t="s">
        <v>269</v>
      </c>
      <c r="D288" s="6" t="s">
        <v>624</v>
      </c>
      <c r="E288" s="6" t="s">
        <v>1333</v>
      </c>
    </row>
    <row r="289" spans="1:5">
      <c r="A289" s="300">
        <v>1243</v>
      </c>
      <c r="B289" s="301" t="s">
        <v>960</v>
      </c>
      <c r="C289" s="301" t="s">
        <v>270</v>
      </c>
      <c r="D289" s="6" t="s">
        <v>624</v>
      </c>
      <c r="E289" s="6" t="s">
        <v>1333</v>
      </c>
    </row>
    <row r="290" spans="1:5">
      <c r="A290" s="300">
        <v>1244</v>
      </c>
      <c r="B290" s="301" t="s">
        <v>961</v>
      </c>
      <c r="C290" s="301" t="s">
        <v>271</v>
      </c>
      <c r="D290" s="6" t="s">
        <v>624</v>
      </c>
      <c r="E290" s="6" t="s">
        <v>1333</v>
      </c>
    </row>
    <row r="291" spans="1:5">
      <c r="A291" s="300">
        <v>1245</v>
      </c>
      <c r="B291" s="301" t="s">
        <v>962</v>
      </c>
      <c r="C291" s="301" t="s">
        <v>272</v>
      </c>
      <c r="D291" s="6" t="s">
        <v>624</v>
      </c>
      <c r="E291" s="6" t="s">
        <v>1333</v>
      </c>
    </row>
    <row r="292" spans="1:5">
      <c r="A292" s="300">
        <v>1246</v>
      </c>
      <c r="B292" s="301" t="s">
        <v>963</v>
      </c>
      <c r="C292" s="301" t="s">
        <v>273</v>
      </c>
      <c r="D292" s="6" t="s">
        <v>624</v>
      </c>
      <c r="E292" s="6" t="s">
        <v>1333</v>
      </c>
    </row>
    <row r="293" spans="1:5">
      <c r="A293" s="300">
        <v>1247</v>
      </c>
      <c r="B293" s="301" t="s">
        <v>964</v>
      </c>
      <c r="C293" s="301" t="s">
        <v>274</v>
      </c>
      <c r="D293" s="6" t="s">
        <v>624</v>
      </c>
      <c r="E293" s="6" t="s">
        <v>1333</v>
      </c>
    </row>
    <row r="294" spans="1:5">
      <c r="A294" s="300">
        <v>1248</v>
      </c>
      <c r="B294" s="301" t="s">
        <v>965</v>
      </c>
      <c r="C294" s="301" t="s">
        <v>275</v>
      </c>
      <c r="D294" s="6" t="s">
        <v>624</v>
      </c>
      <c r="E294" s="6" t="s">
        <v>1333</v>
      </c>
    </row>
    <row r="295" spans="1:5">
      <c r="A295" s="300">
        <v>1249</v>
      </c>
      <c r="B295" s="301" t="s">
        <v>966</v>
      </c>
      <c r="C295" s="301" t="s">
        <v>276</v>
      </c>
      <c r="D295" s="6" t="s">
        <v>624</v>
      </c>
      <c r="E295" s="6" t="s">
        <v>1333</v>
      </c>
    </row>
    <row r="296" spans="1:5">
      <c r="A296" s="300">
        <v>1250</v>
      </c>
      <c r="B296" s="301" t="s">
        <v>967</v>
      </c>
      <c r="C296" s="301" t="s">
        <v>277</v>
      </c>
      <c r="D296" s="6" t="s">
        <v>624</v>
      </c>
      <c r="E296" s="6" t="s">
        <v>1333</v>
      </c>
    </row>
    <row r="297" spans="1:5">
      <c r="A297" s="300">
        <v>1251</v>
      </c>
      <c r="B297" s="301" t="s">
        <v>968</v>
      </c>
      <c r="C297" s="301" t="s">
        <v>278</v>
      </c>
      <c r="D297" s="6" t="s">
        <v>624</v>
      </c>
      <c r="E297" s="6" t="s">
        <v>1333</v>
      </c>
    </row>
    <row r="298" spans="1:5">
      <c r="A298" s="300">
        <v>1252</v>
      </c>
      <c r="B298" s="301" t="s">
        <v>969</v>
      </c>
      <c r="C298" s="301" t="s">
        <v>279</v>
      </c>
      <c r="D298" s="6" t="s">
        <v>624</v>
      </c>
      <c r="E298" s="6" t="s">
        <v>1333</v>
      </c>
    </row>
    <row r="299" spans="1:5">
      <c r="A299" s="300">
        <v>1253</v>
      </c>
      <c r="B299" s="301" t="s">
        <v>970</v>
      </c>
      <c r="C299" s="301" t="s">
        <v>280</v>
      </c>
      <c r="D299" s="6" t="s">
        <v>624</v>
      </c>
      <c r="E299" s="6" t="s">
        <v>1333</v>
      </c>
    </row>
    <row r="300" spans="1:5">
      <c r="A300" s="300">
        <v>1254</v>
      </c>
      <c r="B300" s="301" t="s">
        <v>971</v>
      </c>
      <c r="C300" s="301" t="s">
        <v>281</v>
      </c>
      <c r="D300" s="6" t="s">
        <v>624</v>
      </c>
      <c r="E300" s="6" t="s">
        <v>1333</v>
      </c>
    </row>
    <row r="301" spans="1:5">
      <c r="A301" s="300">
        <v>1255</v>
      </c>
      <c r="B301" s="301" t="s">
        <v>972</v>
      </c>
      <c r="C301" s="301" t="s">
        <v>282</v>
      </c>
      <c r="D301" s="6" t="s">
        <v>624</v>
      </c>
      <c r="E301" s="6" t="s">
        <v>1333</v>
      </c>
    </row>
    <row r="302" spans="1:5">
      <c r="A302" s="300">
        <v>1256</v>
      </c>
      <c r="B302" s="301" t="s">
        <v>973</v>
      </c>
      <c r="C302" s="301" t="s">
        <v>283</v>
      </c>
      <c r="D302" s="6" t="s">
        <v>624</v>
      </c>
      <c r="E302" s="6" t="s">
        <v>1333</v>
      </c>
    </row>
    <row r="303" spans="1:5">
      <c r="A303" s="300">
        <v>1257</v>
      </c>
      <c r="B303" s="301" t="s">
        <v>974</v>
      </c>
      <c r="C303" s="301" t="s">
        <v>284</v>
      </c>
      <c r="D303" s="6" t="s">
        <v>624</v>
      </c>
      <c r="E303" s="6" t="s">
        <v>1333</v>
      </c>
    </row>
    <row r="304" spans="1:5">
      <c r="A304" s="300">
        <v>1258</v>
      </c>
      <c r="B304" s="301" t="s">
        <v>975</v>
      </c>
      <c r="C304" s="301" t="s">
        <v>285</v>
      </c>
      <c r="D304" s="6" t="s">
        <v>624</v>
      </c>
      <c r="E304" s="6" t="s">
        <v>1333</v>
      </c>
    </row>
    <row r="305" spans="1:5">
      <c r="A305" s="300">
        <v>1259</v>
      </c>
      <c r="B305" s="301" t="s">
        <v>976</v>
      </c>
      <c r="C305" s="301" t="s">
        <v>286</v>
      </c>
      <c r="D305" s="6" t="s">
        <v>624</v>
      </c>
      <c r="E305" s="6" t="s">
        <v>1333</v>
      </c>
    </row>
    <row r="306" spans="1:5">
      <c r="A306" s="300">
        <v>1260</v>
      </c>
      <c r="B306" s="301" t="s">
        <v>977</v>
      </c>
      <c r="C306" s="301" t="s">
        <v>287</v>
      </c>
      <c r="D306" s="6" t="s">
        <v>624</v>
      </c>
      <c r="E306" s="6" t="s">
        <v>1333</v>
      </c>
    </row>
    <row r="307" spans="1:5">
      <c r="A307" s="300">
        <v>1261</v>
      </c>
      <c r="B307" s="301" t="s">
        <v>978</v>
      </c>
      <c r="C307" s="301" t="s">
        <v>288</v>
      </c>
      <c r="D307" s="6" t="s">
        <v>624</v>
      </c>
      <c r="E307" s="6" t="s">
        <v>1333</v>
      </c>
    </row>
    <row r="308" spans="1:5">
      <c r="A308" s="300">
        <v>1262</v>
      </c>
      <c r="B308" s="301" t="s">
        <v>979</v>
      </c>
      <c r="C308" s="301" t="s">
        <v>289</v>
      </c>
      <c r="D308" s="6" t="s">
        <v>624</v>
      </c>
      <c r="E308" s="6" t="s">
        <v>1333</v>
      </c>
    </row>
    <row r="309" spans="1:5">
      <c r="A309" s="300">
        <v>1263</v>
      </c>
      <c r="B309" s="301" t="s">
        <v>980</v>
      </c>
      <c r="C309" s="301" t="s">
        <v>290</v>
      </c>
      <c r="D309" s="6" t="s">
        <v>624</v>
      </c>
      <c r="E309" s="6" t="s">
        <v>1333</v>
      </c>
    </row>
    <row r="310" spans="1:5">
      <c r="A310" s="300">
        <v>1264</v>
      </c>
      <c r="B310" s="301" t="s">
        <v>981</v>
      </c>
      <c r="C310" s="301" t="s">
        <v>291</v>
      </c>
      <c r="D310" s="6" t="s">
        <v>624</v>
      </c>
      <c r="E310" s="6" t="s">
        <v>1333</v>
      </c>
    </row>
    <row r="311" spans="1:5">
      <c r="A311" s="300">
        <v>1265</v>
      </c>
      <c r="B311" s="301" t="s">
        <v>982</v>
      </c>
      <c r="C311" s="301" t="s">
        <v>292</v>
      </c>
      <c r="D311" s="6" t="s">
        <v>624</v>
      </c>
      <c r="E311" s="6" t="s">
        <v>1333</v>
      </c>
    </row>
    <row r="312" spans="1:5">
      <c r="A312" s="300">
        <v>1266</v>
      </c>
      <c r="B312" s="301" t="s">
        <v>983</v>
      </c>
      <c r="C312" s="301" t="s">
        <v>293</v>
      </c>
      <c r="D312" s="6" t="s">
        <v>624</v>
      </c>
      <c r="E312" s="6" t="s">
        <v>1333</v>
      </c>
    </row>
    <row r="313" spans="1:5">
      <c r="A313" s="300">
        <v>1267</v>
      </c>
      <c r="B313" s="301" t="s">
        <v>984</v>
      </c>
      <c r="C313" s="301" t="s">
        <v>294</v>
      </c>
      <c r="D313" s="6" t="s">
        <v>624</v>
      </c>
      <c r="E313" s="6" t="s">
        <v>1333</v>
      </c>
    </row>
    <row r="314" spans="1:5">
      <c r="A314" s="300">
        <v>1268</v>
      </c>
      <c r="B314" s="301" t="s">
        <v>985</v>
      </c>
      <c r="C314" s="301" t="s">
        <v>295</v>
      </c>
      <c r="D314" s="6" t="s">
        <v>624</v>
      </c>
      <c r="E314" s="6" t="s">
        <v>1333</v>
      </c>
    </row>
    <row r="315" spans="1:5">
      <c r="A315" s="300">
        <v>1269</v>
      </c>
      <c r="B315" s="301" t="s">
        <v>986</v>
      </c>
      <c r="C315" s="301" t="s">
        <v>296</v>
      </c>
      <c r="D315" s="6" t="s">
        <v>624</v>
      </c>
      <c r="E315" s="6" t="s">
        <v>1333</v>
      </c>
    </row>
    <row r="316" spans="1:5">
      <c r="A316" s="300">
        <v>1270</v>
      </c>
      <c r="B316" s="301" t="s">
        <v>987</v>
      </c>
      <c r="C316" s="301" t="s">
        <v>297</v>
      </c>
      <c r="D316" s="6" t="s">
        <v>624</v>
      </c>
      <c r="E316" s="6" t="s">
        <v>1333</v>
      </c>
    </row>
    <row r="317" spans="1:5">
      <c r="A317" s="300">
        <v>1271</v>
      </c>
      <c r="B317" s="301" t="s">
        <v>988</v>
      </c>
      <c r="C317" s="301" t="s">
        <v>298</v>
      </c>
      <c r="D317" s="6" t="s">
        <v>624</v>
      </c>
      <c r="E317" s="6" t="s">
        <v>1333</v>
      </c>
    </row>
    <row r="318" spans="1:5">
      <c r="A318" s="300">
        <v>1272</v>
      </c>
      <c r="B318" s="301" t="s">
        <v>989</v>
      </c>
      <c r="C318" s="301" t="s">
        <v>299</v>
      </c>
      <c r="D318" s="6" t="s">
        <v>624</v>
      </c>
      <c r="E318" s="6" t="s">
        <v>1333</v>
      </c>
    </row>
    <row r="319" spans="1:5">
      <c r="A319" s="300">
        <v>1273</v>
      </c>
      <c r="B319" s="301" t="s">
        <v>990</v>
      </c>
      <c r="C319" s="301" t="s">
        <v>300</v>
      </c>
      <c r="D319" s="6" t="s">
        <v>624</v>
      </c>
      <c r="E319" s="6" t="s">
        <v>1333</v>
      </c>
    </row>
    <row r="320" spans="1:5">
      <c r="A320" s="300">
        <v>1274</v>
      </c>
      <c r="B320" s="301" t="s">
        <v>991</v>
      </c>
      <c r="C320" s="301" t="s">
        <v>301</v>
      </c>
      <c r="D320" s="6" t="s">
        <v>624</v>
      </c>
      <c r="E320" s="6" t="s">
        <v>1333</v>
      </c>
    </row>
    <row r="321" spans="1:5">
      <c r="A321" s="300">
        <v>1275</v>
      </c>
      <c r="B321" s="301" t="s">
        <v>992</v>
      </c>
      <c r="C321" s="301" t="s">
        <v>302</v>
      </c>
      <c r="D321" s="6" t="s">
        <v>624</v>
      </c>
      <c r="E321" s="6" t="s">
        <v>1333</v>
      </c>
    </row>
    <row r="322" spans="1:5">
      <c r="A322" s="300">
        <v>1276</v>
      </c>
      <c r="B322" s="301" t="s">
        <v>993</v>
      </c>
      <c r="C322" s="301" t="s">
        <v>303</v>
      </c>
      <c r="D322" s="6" t="s">
        <v>624</v>
      </c>
      <c r="E322" s="6" t="s">
        <v>1333</v>
      </c>
    </row>
    <row r="323" spans="1:5">
      <c r="A323" s="300">
        <v>1277</v>
      </c>
      <c r="B323" s="301" t="s">
        <v>994</v>
      </c>
      <c r="C323" s="301" t="s">
        <v>304</v>
      </c>
      <c r="D323" s="6" t="s">
        <v>624</v>
      </c>
      <c r="E323" s="6" t="s">
        <v>1333</v>
      </c>
    </row>
    <row r="324" spans="1:5">
      <c r="A324" s="300">
        <v>1278</v>
      </c>
      <c r="B324" s="301" t="s">
        <v>995</v>
      </c>
      <c r="C324" s="301" t="s">
        <v>305</v>
      </c>
      <c r="D324" s="6" t="s">
        <v>624</v>
      </c>
      <c r="E324" s="6" t="s">
        <v>1333</v>
      </c>
    </row>
    <row r="325" spans="1:5">
      <c r="A325" s="300">
        <v>1279</v>
      </c>
      <c r="B325" s="301" t="s">
        <v>996</v>
      </c>
      <c r="C325" s="301" t="s">
        <v>306</v>
      </c>
      <c r="D325" s="6" t="s">
        <v>624</v>
      </c>
      <c r="E325" s="6" t="s">
        <v>1333</v>
      </c>
    </row>
    <row r="326" spans="1:5">
      <c r="A326" s="300">
        <v>1280</v>
      </c>
      <c r="B326" s="301" t="s">
        <v>997</v>
      </c>
      <c r="C326" s="301" t="s">
        <v>307</v>
      </c>
      <c r="D326" s="6" t="s">
        <v>624</v>
      </c>
      <c r="E326" s="6" t="s">
        <v>1333</v>
      </c>
    </row>
    <row r="327" spans="1:5">
      <c r="A327" s="300">
        <v>1281</v>
      </c>
      <c r="B327" s="301" t="s">
        <v>998</v>
      </c>
      <c r="C327" s="301" t="s">
        <v>308</v>
      </c>
      <c r="D327" s="6" t="s">
        <v>624</v>
      </c>
      <c r="E327" s="6" t="s">
        <v>1333</v>
      </c>
    </row>
    <row r="328" spans="1:5">
      <c r="A328" s="300">
        <v>1282</v>
      </c>
      <c r="B328" s="301" t="s">
        <v>999</v>
      </c>
      <c r="C328" s="301" t="s">
        <v>309</v>
      </c>
      <c r="D328" s="6" t="s">
        <v>624</v>
      </c>
      <c r="E328" s="6" t="s">
        <v>1333</v>
      </c>
    </row>
    <row r="329" spans="1:5">
      <c r="A329" s="300">
        <v>1283</v>
      </c>
      <c r="B329" s="301" t="s">
        <v>1000</v>
      </c>
      <c r="C329" s="301" t="s">
        <v>310</v>
      </c>
      <c r="D329" s="6" t="s">
        <v>624</v>
      </c>
      <c r="E329" s="6" t="s">
        <v>1333</v>
      </c>
    </row>
    <row r="330" spans="1:5">
      <c r="A330" s="300">
        <v>1284</v>
      </c>
      <c r="B330" s="301" t="s">
        <v>1001</v>
      </c>
      <c r="C330" s="301" t="s">
        <v>311</v>
      </c>
      <c r="D330" s="6" t="s">
        <v>624</v>
      </c>
      <c r="E330" s="6" t="s">
        <v>1333</v>
      </c>
    </row>
    <row r="331" spans="1:5">
      <c r="A331" s="300">
        <v>1285</v>
      </c>
      <c r="B331" s="301" t="s">
        <v>1002</v>
      </c>
      <c r="C331" s="301" t="s">
        <v>312</v>
      </c>
      <c r="D331" s="6" t="s">
        <v>624</v>
      </c>
      <c r="E331" s="6" t="s">
        <v>1333</v>
      </c>
    </row>
    <row r="332" spans="1:5">
      <c r="A332" s="300">
        <v>1286</v>
      </c>
      <c r="B332" s="301" t="s">
        <v>1003</v>
      </c>
      <c r="C332" s="301" t="s">
        <v>313</v>
      </c>
      <c r="D332" s="6" t="s">
        <v>624</v>
      </c>
      <c r="E332" s="6" t="s">
        <v>1333</v>
      </c>
    </row>
    <row r="333" spans="1:5">
      <c r="A333" s="300">
        <v>1287</v>
      </c>
      <c r="B333" s="301" t="s">
        <v>1004</v>
      </c>
      <c r="C333" s="301" t="s">
        <v>314</v>
      </c>
      <c r="D333" s="6" t="s">
        <v>624</v>
      </c>
      <c r="E333" s="6" t="s">
        <v>1333</v>
      </c>
    </row>
    <row r="334" spans="1:5">
      <c r="A334" s="300">
        <v>1301</v>
      </c>
      <c r="B334" s="301" t="s">
        <v>1005</v>
      </c>
      <c r="C334" s="301" t="s">
        <v>315</v>
      </c>
      <c r="D334" s="6" t="s">
        <v>624</v>
      </c>
      <c r="E334" s="6" t="s">
        <v>1333</v>
      </c>
    </row>
    <row r="335" spans="1:5">
      <c r="A335" s="300">
        <v>1302</v>
      </c>
      <c r="B335" s="301" t="s">
        <v>1006</v>
      </c>
      <c r="C335" s="301" t="s">
        <v>316</v>
      </c>
      <c r="D335" s="6" t="s">
        <v>624</v>
      </c>
      <c r="E335" s="6" t="s">
        <v>1333</v>
      </c>
    </row>
    <row r="336" spans="1:5">
      <c r="A336" s="300">
        <v>1303</v>
      </c>
      <c r="B336" s="301" t="s">
        <v>1007</v>
      </c>
      <c r="C336" s="301" t="s">
        <v>317</v>
      </c>
      <c r="D336" s="6" t="s">
        <v>624</v>
      </c>
      <c r="E336" s="6" t="s">
        <v>1333</v>
      </c>
    </row>
    <row r="337" spans="1:5">
      <c r="A337" s="300">
        <v>1304</v>
      </c>
      <c r="B337" s="301" t="s">
        <v>1008</v>
      </c>
      <c r="C337" s="301" t="s">
        <v>318</v>
      </c>
      <c r="D337" s="6" t="s">
        <v>624</v>
      </c>
      <c r="E337" s="6" t="s">
        <v>1333</v>
      </c>
    </row>
    <row r="338" spans="1:5">
      <c r="A338" s="300">
        <v>1305</v>
      </c>
      <c r="B338" s="301" t="s">
        <v>1009</v>
      </c>
      <c r="C338" s="301" t="s">
        <v>319</v>
      </c>
      <c r="D338" s="6" t="s">
        <v>624</v>
      </c>
      <c r="E338" s="6" t="s">
        <v>1333</v>
      </c>
    </row>
    <row r="339" spans="1:5">
      <c r="A339" s="300">
        <v>1306</v>
      </c>
      <c r="B339" s="301" t="s">
        <v>1010</v>
      </c>
      <c r="C339" s="301" t="s">
        <v>320</v>
      </c>
      <c r="D339" s="6" t="s">
        <v>624</v>
      </c>
      <c r="E339" s="6" t="s">
        <v>1333</v>
      </c>
    </row>
    <row r="340" spans="1:5">
      <c r="A340" s="300">
        <v>1307</v>
      </c>
      <c r="B340" s="301" t="s">
        <v>1011</v>
      </c>
      <c r="C340" s="301" t="s">
        <v>321</v>
      </c>
      <c r="D340" s="6" t="s">
        <v>624</v>
      </c>
      <c r="E340" s="6" t="s">
        <v>1333</v>
      </c>
    </row>
    <row r="341" spans="1:5">
      <c r="A341" s="300">
        <v>1308</v>
      </c>
      <c r="B341" s="301" t="s">
        <v>1012</v>
      </c>
      <c r="C341" s="301" t="s">
        <v>322</v>
      </c>
      <c r="D341" s="6" t="s">
        <v>624</v>
      </c>
      <c r="E341" s="6" t="s">
        <v>1333</v>
      </c>
    </row>
    <row r="342" spans="1:5">
      <c r="A342" s="300">
        <v>1309</v>
      </c>
      <c r="B342" s="301" t="s">
        <v>1013</v>
      </c>
      <c r="C342" s="301" t="s">
        <v>323</v>
      </c>
      <c r="D342" s="6" t="s">
        <v>624</v>
      </c>
      <c r="E342" s="6" t="s">
        <v>1333</v>
      </c>
    </row>
    <row r="343" spans="1:5">
      <c r="A343" s="300">
        <v>1310</v>
      </c>
      <c r="B343" s="301" t="s">
        <v>1014</v>
      </c>
      <c r="C343" s="301" t="s">
        <v>324</v>
      </c>
      <c r="D343" s="6" t="s">
        <v>624</v>
      </c>
      <c r="E343" s="6" t="s">
        <v>1333</v>
      </c>
    </row>
    <row r="344" spans="1:5">
      <c r="A344" s="300">
        <v>1311</v>
      </c>
      <c r="B344" s="301" t="s">
        <v>1015</v>
      </c>
      <c r="C344" s="301" t="s">
        <v>325</v>
      </c>
      <c r="D344" s="6" t="s">
        <v>624</v>
      </c>
      <c r="E344" s="6" t="s">
        <v>1333</v>
      </c>
    </row>
    <row r="345" spans="1:5">
      <c r="A345" s="300">
        <v>1312</v>
      </c>
      <c r="B345" s="301" t="s">
        <v>1016</v>
      </c>
      <c r="C345" s="301" t="s">
        <v>326</v>
      </c>
      <c r="D345" s="6" t="s">
        <v>624</v>
      </c>
      <c r="E345" s="6" t="s">
        <v>1333</v>
      </c>
    </row>
    <row r="346" spans="1:5">
      <c r="A346" s="300">
        <v>1313</v>
      </c>
      <c r="B346" s="301" t="s">
        <v>1017</v>
      </c>
      <c r="C346" s="301" t="s">
        <v>327</v>
      </c>
      <c r="D346" s="6" t="s">
        <v>624</v>
      </c>
      <c r="E346" s="6" t="s">
        <v>1333</v>
      </c>
    </row>
    <row r="347" spans="1:5">
      <c r="A347" s="300">
        <v>1314</v>
      </c>
      <c r="B347" s="301" t="s">
        <v>1018</v>
      </c>
      <c r="C347" s="301" t="s">
        <v>328</v>
      </c>
      <c r="D347" s="6" t="s">
        <v>624</v>
      </c>
      <c r="E347" s="6" t="s">
        <v>1333</v>
      </c>
    </row>
    <row r="348" spans="1:5">
      <c r="A348" s="300">
        <v>1315</v>
      </c>
      <c r="B348" s="301" t="s">
        <v>1019</v>
      </c>
      <c r="C348" s="301" t="s">
        <v>329</v>
      </c>
      <c r="D348" s="6" t="s">
        <v>624</v>
      </c>
      <c r="E348" s="6" t="s">
        <v>1333</v>
      </c>
    </row>
    <row r="349" spans="1:5">
      <c r="A349" s="300">
        <v>1316</v>
      </c>
      <c r="B349" s="301" t="s">
        <v>1020</v>
      </c>
      <c r="C349" s="301" t="s">
        <v>330</v>
      </c>
      <c r="D349" s="6" t="s">
        <v>624</v>
      </c>
      <c r="E349" s="6" t="s">
        <v>1333</v>
      </c>
    </row>
    <row r="350" spans="1:5">
      <c r="A350" s="300">
        <v>1317</v>
      </c>
      <c r="B350" s="301" t="s">
        <v>1021</v>
      </c>
      <c r="C350" s="301" t="s">
        <v>331</v>
      </c>
      <c r="D350" s="6" t="s">
        <v>624</v>
      </c>
      <c r="E350" s="6" t="s">
        <v>1333</v>
      </c>
    </row>
    <row r="351" spans="1:5">
      <c r="A351" s="300">
        <v>1318</v>
      </c>
      <c r="B351" s="301" t="s">
        <v>1022</v>
      </c>
      <c r="C351" s="301" t="s">
        <v>332</v>
      </c>
      <c r="D351" s="6" t="s">
        <v>624</v>
      </c>
      <c r="E351" s="6" t="s">
        <v>1333</v>
      </c>
    </row>
    <row r="352" spans="1:5">
      <c r="A352" s="300">
        <v>1319</v>
      </c>
      <c r="B352" s="301" t="s">
        <v>1023</v>
      </c>
      <c r="C352" s="301" t="s">
        <v>333</v>
      </c>
      <c r="D352" s="6" t="s">
        <v>624</v>
      </c>
      <c r="E352" s="6" t="s">
        <v>1333</v>
      </c>
    </row>
    <row r="353" spans="1:5">
      <c r="A353" s="300">
        <v>1320</v>
      </c>
      <c r="B353" s="301" t="s">
        <v>1024</v>
      </c>
      <c r="C353" s="301" t="s">
        <v>334</v>
      </c>
      <c r="D353" s="6" t="s">
        <v>624</v>
      </c>
      <c r="E353" s="6" t="s">
        <v>1333</v>
      </c>
    </row>
    <row r="354" spans="1:5">
      <c r="A354" s="300">
        <v>1321</v>
      </c>
      <c r="B354" s="301" t="s">
        <v>1025</v>
      </c>
      <c r="C354" s="301" t="s">
        <v>335</v>
      </c>
      <c r="D354" s="6" t="s">
        <v>624</v>
      </c>
      <c r="E354" s="6" t="s">
        <v>1333</v>
      </c>
    </row>
    <row r="355" spans="1:5">
      <c r="A355" s="300">
        <v>1322</v>
      </c>
      <c r="B355" s="301" t="s">
        <v>1026</v>
      </c>
      <c r="C355" s="301" t="s">
        <v>336</v>
      </c>
      <c r="D355" s="6" t="s">
        <v>624</v>
      </c>
      <c r="E355" s="6" t="s">
        <v>1333</v>
      </c>
    </row>
    <row r="356" spans="1:5">
      <c r="A356" s="300">
        <v>1323</v>
      </c>
      <c r="B356" s="301" t="s">
        <v>1027</v>
      </c>
      <c r="C356" s="301" t="s">
        <v>337</v>
      </c>
      <c r="D356" s="6" t="s">
        <v>624</v>
      </c>
      <c r="E356" s="6" t="s">
        <v>1333</v>
      </c>
    </row>
    <row r="357" spans="1:5">
      <c r="A357" s="300">
        <v>1324</v>
      </c>
      <c r="B357" s="301" t="s">
        <v>1028</v>
      </c>
      <c r="C357" s="301" t="s">
        <v>338</v>
      </c>
      <c r="D357" s="6" t="s">
        <v>624</v>
      </c>
      <c r="E357" s="6" t="s">
        <v>1333</v>
      </c>
    </row>
    <row r="358" spans="1:5">
      <c r="A358" s="300">
        <v>1325</v>
      </c>
      <c r="B358" s="301" t="s">
        <v>1029</v>
      </c>
      <c r="C358" s="301" t="s">
        <v>339</v>
      </c>
      <c r="D358" s="6" t="s">
        <v>624</v>
      </c>
      <c r="E358" s="6" t="s">
        <v>1333</v>
      </c>
    </row>
    <row r="359" spans="1:5">
      <c r="A359" s="300">
        <v>1326</v>
      </c>
      <c r="B359" s="301" t="s">
        <v>1030</v>
      </c>
      <c r="C359" s="301" t="s">
        <v>340</v>
      </c>
      <c r="D359" s="6" t="s">
        <v>624</v>
      </c>
      <c r="E359" s="6" t="s">
        <v>1333</v>
      </c>
    </row>
    <row r="360" spans="1:5">
      <c r="A360" s="300">
        <v>1327</v>
      </c>
      <c r="B360" s="301" t="s">
        <v>1031</v>
      </c>
      <c r="C360" s="301" t="s">
        <v>341</v>
      </c>
      <c r="D360" s="6" t="s">
        <v>624</v>
      </c>
      <c r="E360" s="6" t="s">
        <v>1333</v>
      </c>
    </row>
    <row r="361" spans="1:5">
      <c r="A361" s="300">
        <v>1328</v>
      </c>
      <c r="B361" s="301" t="s">
        <v>1032</v>
      </c>
      <c r="C361" s="301" t="s">
        <v>342</v>
      </c>
      <c r="D361" s="6" t="s">
        <v>624</v>
      </c>
      <c r="E361" s="6" t="s">
        <v>1333</v>
      </c>
    </row>
    <row r="362" spans="1:5">
      <c r="A362" s="300">
        <v>1329</v>
      </c>
      <c r="B362" s="301" t="s">
        <v>1033</v>
      </c>
      <c r="C362" s="301" t="s">
        <v>343</v>
      </c>
      <c r="D362" s="6" t="s">
        <v>624</v>
      </c>
      <c r="E362" s="6" t="s">
        <v>1333</v>
      </c>
    </row>
    <row r="363" spans="1:5">
      <c r="A363" s="300">
        <v>1330</v>
      </c>
      <c r="B363" s="301" t="s">
        <v>1034</v>
      </c>
      <c r="C363" s="301" t="s">
        <v>344</v>
      </c>
      <c r="D363" s="6" t="s">
        <v>624</v>
      </c>
      <c r="E363" s="6" t="s">
        <v>1333</v>
      </c>
    </row>
    <row r="364" spans="1:5">
      <c r="A364" s="300">
        <v>1331</v>
      </c>
      <c r="B364" s="301" t="s">
        <v>1035</v>
      </c>
      <c r="C364" s="301" t="s">
        <v>345</v>
      </c>
      <c r="D364" s="6" t="s">
        <v>624</v>
      </c>
      <c r="E364" s="6" t="s">
        <v>1333</v>
      </c>
    </row>
    <row r="365" spans="1:5">
      <c r="A365" s="300">
        <v>1332</v>
      </c>
      <c r="B365" s="301" t="s">
        <v>1036</v>
      </c>
      <c r="C365" s="301" t="s">
        <v>346</v>
      </c>
      <c r="D365" s="6" t="s">
        <v>624</v>
      </c>
      <c r="E365" s="6" t="s">
        <v>1333</v>
      </c>
    </row>
    <row r="366" spans="1:5">
      <c r="A366" s="300">
        <v>1333</v>
      </c>
      <c r="B366" s="301" t="s">
        <v>1037</v>
      </c>
      <c r="C366" s="301" t="s">
        <v>347</v>
      </c>
      <c r="D366" s="6" t="s">
        <v>624</v>
      </c>
      <c r="E366" s="6" t="s">
        <v>1333</v>
      </c>
    </row>
    <row r="367" spans="1:5">
      <c r="A367" s="300">
        <v>1334</v>
      </c>
      <c r="B367" s="301" t="s">
        <v>1038</v>
      </c>
      <c r="C367" s="301" t="s">
        <v>348</v>
      </c>
      <c r="D367" s="6" t="s">
        <v>624</v>
      </c>
      <c r="E367" s="6" t="s">
        <v>1333</v>
      </c>
    </row>
    <row r="368" spans="1:5">
      <c r="A368" s="300">
        <v>1335</v>
      </c>
      <c r="B368" s="301" t="s">
        <v>1039</v>
      </c>
      <c r="C368" s="301" t="s">
        <v>349</v>
      </c>
      <c r="D368" s="6" t="s">
        <v>624</v>
      </c>
      <c r="E368" s="6" t="s">
        <v>1333</v>
      </c>
    </row>
    <row r="369" spans="1:5">
      <c r="A369" s="300">
        <v>1336</v>
      </c>
      <c r="B369" s="301" t="s">
        <v>1040</v>
      </c>
      <c r="C369" s="301" t="s">
        <v>350</v>
      </c>
      <c r="D369" s="6" t="s">
        <v>624</v>
      </c>
      <c r="E369" s="6" t="s">
        <v>1333</v>
      </c>
    </row>
    <row r="370" spans="1:5">
      <c r="A370" s="300">
        <v>1337</v>
      </c>
      <c r="B370" s="301" t="s">
        <v>1041</v>
      </c>
      <c r="C370" s="301" t="s">
        <v>351</v>
      </c>
      <c r="D370" s="6" t="s">
        <v>624</v>
      </c>
      <c r="E370" s="6" t="s">
        <v>1333</v>
      </c>
    </row>
    <row r="371" spans="1:5">
      <c r="A371" s="300">
        <v>1338</v>
      </c>
      <c r="B371" s="301" t="s">
        <v>1042</v>
      </c>
      <c r="C371" s="301" t="s">
        <v>352</v>
      </c>
      <c r="D371" s="6" t="s">
        <v>624</v>
      </c>
      <c r="E371" s="6" t="s">
        <v>1333</v>
      </c>
    </row>
    <row r="372" spans="1:5">
      <c r="A372" s="300">
        <v>1339</v>
      </c>
      <c r="B372" s="301" t="s">
        <v>1043</v>
      </c>
      <c r="C372" s="301" t="s">
        <v>353</v>
      </c>
      <c r="D372" s="6" t="s">
        <v>624</v>
      </c>
      <c r="E372" s="6" t="s">
        <v>1333</v>
      </c>
    </row>
    <row r="373" spans="1:5">
      <c r="A373" s="300">
        <v>1340</v>
      </c>
      <c r="B373" s="301" t="s">
        <v>1044</v>
      </c>
      <c r="C373" s="301" t="s">
        <v>354</v>
      </c>
      <c r="D373" s="6" t="s">
        <v>624</v>
      </c>
      <c r="E373" s="6" t="s">
        <v>1333</v>
      </c>
    </row>
    <row r="374" spans="1:5">
      <c r="A374" s="300">
        <v>1341</v>
      </c>
      <c r="B374" s="301" t="s">
        <v>1045</v>
      </c>
      <c r="C374" s="301" t="s">
        <v>355</v>
      </c>
      <c r="D374" s="6" t="s">
        <v>624</v>
      </c>
      <c r="E374" s="6" t="s">
        <v>1333</v>
      </c>
    </row>
    <row r="375" spans="1:5">
      <c r="A375" s="300">
        <v>1342</v>
      </c>
      <c r="B375" s="301" t="s">
        <v>1046</v>
      </c>
      <c r="C375" s="301" t="s">
        <v>356</v>
      </c>
      <c r="D375" s="6" t="s">
        <v>624</v>
      </c>
      <c r="E375" s="6" t="s">
        <v>1333</v>
      </c>
    </row>
    <row r="376" spans="1:5">
      <c r="A376" s="300">
        <v>1343</v>
      </c>
      <c r="B376" s="301" t="s">
        <v>1047</v>
      </c>
      <c r="C376" s="301" t="s">
        <v>357</v>
      </c>
      <c r="D376" s="6" t="s">
        <v>624</v>
      </c>
      <c r="E376" s="6" t="s">
        <v>1333</v>
      </c>
    </row>
    <row r="377" spans="1:5">
      <c r="A377" s="300">
        <v>1344</v>
      </c>
      <c r="B377" s="301" t="s">
        <v>1048</v>
      </c>
      <c r="C377" s="301" t="s">
        <v>358</v>
      </c>
      <c r="D377" s="6" t="s">
        <v>624</v>
      </c>
      <c r="E377" s="6" t="s">
        <v>1333</v>
      </c>
    </row>
    <row r="378" spans="1:5">
      <c r="A378" s="300">
        <v>1345</v>
      </c>
      <c r="B378" s="301" t="s">
        <v>1049</v>
      </c>
      <c r="C378" s="301" t="s">
        <v>359</v>
      </c>
      <c r="D378" s="6" t="s">
        <v>624</v>
      </c>
      <c r="E378" s="6" t="s">
        <v>1333</v>
      </c>
    </row>
    <row r="379" spans="1:5">
      <c r="A379" s="300">
        <v>1346</v>
      </c>
      <c r="B379" s="301" t="s">
        <v>1050</v>
      </c>
      <c r="C379" s="301" t="s">
        <v>360</v>
      </c>
      <c r="D379" s="6" t="s">
        <v>624</v>
      </c>
      <c r="E379" s="6" t="s">
        <v>1333</v>
      </c>
    </row>
    <row r="380" spans="1:5">
      <c r="A380" s="300">
        <v>1347</v>
      </c>
      <c r="B380" s="301" t="s">
        <v>1051</v>
      </c>
      <c r="C380" s="301" t="s">
        <v>361</v>
      </c>
      <c r="D380" s="6" t="s">
        <v>624</v>
      </c>
      <c r="E380" s="6" t="s">
        <v>1333</v>
      </c>
    </row>
    <row r="381" spans="1:5">
      <c r="A381" s="300">
        <v>1401</v>
      </c>
      <c r="B381" s="301" t="s">
        <v>1052</v>
      </c>
      <c r="C381" s="301" t="s">
        <v>362</v>
      </c>
      <c r="D381" s="6" t="s">
        <v>624</v>
      </c>
      <c r="E381" s="6" t="s">
        <v>1333</v>
      </c>
    </row>
    <row r="382" spans="1:5">
      <c r="A382" s="300">
        <v>1402</v>
      </c>
      <c r="B382" s="301" t="s">
        <v>1053</v>
      </c>
      <c r="C382" s="301" t="s">
        <v>363</v>
      </c>
      <c r="D382" s="6" t="s">
        <v>624</v>
      </c>
      <c r="E382" s="6" t="s">
        <v>1333</v>
      </c>
    </row>
    <row r="383" spans="1:5">
      <c r="A383" s="300">
        <v>1403</v>
      </c>
      <c r="B383" s="301" t="s">
        <v>1054</v>
      </c>
      <c r="C383" s="301" t="s">
        <v>1375</v>
      </c>
      <c r="D383" s="6" t="s">
        <v>624</v>
      </c>
      <c r="E383" s="6" t="s">
        <v>1333</v>
      </c>
    </row>
    <row r="384" spans="1:5">
      <c r="A384" s="300">
        <v>1404</v>
      </c>
      <c r="B384" s="301" t="s">
        <v>1055</v>
      </c>
      <c r="C384" s="301" t="s">
        <v>364</v>
      </c>
      <c r="D384" s="6" t="s">
        <v>624</v>
      </c>
      <c r="E384" s="6" t="s">
        <v>1333</v>
      </c>
    </row>
    <row r="385" spans="1:5">
      <c r="A385" s="300">
        <v>1405</v>
      </c>
      <c r="B385" s="301" t="s">
        <v>1056</v>
      </c>
      <c r="C385" s="301" t="s">
        <v>365</v>
      </c>
      <c r="D385" s="6" t="s">
        <v>624</v>
      </c>
      <c r="E385" s="6" t="s">
        <v>1333</v>
      </c>
    </row>
    <row r="386" spans="1:5">
      <c r="A386" s="300">
        <v>1406</v>
      </c>
      <c r="B386" s="301" t="s">
        <v>1057</v>
      </c>
      <c r="C386" s="301" t="s">
        <v>366</v>
      </c>
      <c r="D386" s="6" t="s">
        <v>624</v>
      </c>
      <c r="E386" s="6" t="s">
        <v>1333</v>
      </c>
    </row>
    <row r="387" spans="1:5">
      <c r="A387" s="300">
        <v>1407</v>
      </c>
      <c r="B387" s="301" t="s">
        <v>1058</v>
      </c>
      <c r="C387" s="301" t="s">
        <v>367</v>
      </c>
      <c r="D387" s="6" t="s">
        <v>624</v>
      </c>
      <c r="E387" s="6" t="s">
        <v>1333</v>
      </c>
    </row>
    <row r="388" spans="1:5">
      <c r="A388" s="300">
        <v>1408</v>
      </c>
      <c r="B388" s="301" t="s">
        <v>1059</v>
      </c>
      <c r="C388" s="301" t="s">
        <v>368</v>
      </c>
      <c r="D388" s="6" t="s">
        <v>624</v>
      </c>
      <c r="E388" s="6" t="s">
        <v>1333</v>
      </c>
    </row>
    <row r="389" spans="1:5">
      <c r="A389" s="300">
        <v>1409</v>
      </c>
      <c r="B389" s="301" t="s">
        <v>1060</v>
      </c>
      <c r="C389" s="301" t="s">
        <v>369</v>
      </c>
      <c r="D389" s="6" t="s">
        <v>624</v>
      </c>
      <c r="E389" s="6" t="s">
        <v>1333</v>
      </c>
    </row>
    <row r="390" spans="1:5">
      <c r="A390" s="300">
        <v>1410</v>
      </c>
      <c r="B390" s="301" t="s">
        <v>1061</v>
      </c>
      <c r="C390" s="301" t="s">
        <v>370</v>
      </c>
      <c r="D390" s="6" t="s">
        <v>624</v>
      </c>
      <c r="E390" s="6" t="s">
        <v>1333</v>
      </c>
    </row>
    <row r="391" spans="1:5">
      <c r="A391" s="300">
        <v>1411</v>
      </c>
      <c r="B391" s="301" t="s">
        <v>1062</v>
      </c>
      <c r="C391" s="301" t="s">
        <v>371</v>
      </c>
      <c r="D391" s="6" t="s">
        <v>624</v>
      </c>
      <c r="E391" s="6" t="s">
        <v>1333</v>
      </c>
    </row>
    <row r="392" spans="1:5">
      <c r="A392" s="300">
        <v>1412</v>
      </c>
      <c r="B392" s="301" t="s">
        <v>1063</v>
      </c>
      <c r="C392" s="301" t="s">
        <v>372</v>
      </c>
      <c r="D392" s="6" t="s">
        <v>624</v>
      </c>
      <c r="E392" s="6" t="s">
        <v>1333</v>
      </c>
    </row>
    <row r="393" spans="1:5">
      <c r="A393" s="300">
        <v>1413</v>
      </c>
      <c r="B393" s="301" t="s">
        <v>1035</v>
      </c>
      <c r="C393" s="301" t="s">
        <v>345</v>
      </c>
      <c r="D393" s="6" t="s">
        <v>624</v>
      </c>
      <c r="E393" s="6" t="s">
        <v>1333</v>
      </c>
    </row>
    <row r="394" spans="1:5">
      <c r="A394" s="300">
        <v>1414</v>
      </c>
      <c r="B394" s="301" t="s">
        <v>1064</v>
      </c>
      <c r="C394" s="301" t="s">
        <v>373</v>
      </c>
      <c r="D394" s="6" t="s">
        <v>624</v>
      </c>
      <c r="E394" s="6" t="s">
        <v>1333</v>
      </c>
    </row>
    <row r="395" spans="1:5">
      <c r="A395" s="300">
        <v>1415</v>
      </c>
      <c r="B395" s="301" t="s">
        <v>1065</v>
      </c>
      <c r="C395" s="301" t="s">
        <v>374</v>
      </c>
      <c r="D395" s="6" t="s">
        <v>624</v>
      </c>
      <c r="E395" s="6" t="s">
        <v>1333</v>
      </c>
    </row>
    <row r="396" spans="1:5">
      <c r="A396" s="300">
        <v>1416</v>
      </c>
      <c r="B396" s="301" t="s">
        <v>1066</v>
      </c>
      <c r="C396" s="301" t="s">
        <v>375</v>
      </c>
      <c r="D396" s="6" t="s">
        <v>624</v>
      </c>
      <c r="E396" s="6" t="s">
        <v>1333</v>
      </c>
    </row>
    <row r="397" spans="1:5">
      <c r="A397" s="300">
        <v>1417</v>
      </c>
      <c r="B397" s="301" t="s">
        <v>1067</v>
      </c>
      <c r="C397" s="301" t="s">
        <v>376</v>
      </c>
      <c r="D397" s="6" t="s">
        <v>624</v>
      </c>
      <c r="E397" s="6" t="s">
        <v>1333</v>
      </c>
    </row>
    <row r="398" spans="1:5">
      <c r="A398" s="300">
        <v>1418</v>
      </c>
      <c r="B398" s="301" t="s">
        <v>1068</v>
      </c>
      <c r="C398" s="301" t="s">
        <v>377</v>
      </c>
      <c r="D398" s="6" t="s">
        <v>624</v>
      </c>
      <c r="E398" s="6" t="s">
        <v>1333</v>
      </c>
    </row>
    <row r="399" spans="1:5">
      <c r="A399" s="300">
        <v>1419</v>
      </c>
      <c r="B399" s="301" t="s">
        <v>1069</v>
      </c>
      <c r="C399" s="301" t="s">
        <v>378</v>
      </c>
      <c r="D399" s="6" t="s">
        <v>624</v>
      </c>
      <c r="E399" s="6" t="s">
        <v>1333</v>
      </c>
    </row>
    <row r="400" spans="1:5">
      <c r="A400" s="300">
        <v>1420</v>
      </c>
      <c r="B400" s="301" t="s">
        <v>1070</v>
      </c>
      <c r="C400" s="301" t="s">
        <v>379</v>
      </c>
      <c r="D400" s="6" t="s">
        <v>624</v>
      </c>
      <c r="E400" s="6" t="s">
        <v>1333</v>
      </c>
    </row>
    <row r="401" spans="1:5">
      <c r="A401" s="300">
        <v>1421</v>
      </c>
      <c r="B401" s="301" t="s">
        <v>1071</v>
      </c>
      <c r="C401" s="301" t="s">
        <v>380</v>
      </c>
      <c r="D401" s="6" t="s">
        <v>624</v>
      </c>
      <c r="E401" s="6" t="s">
        <v>1333</v>
      </c>
    </row>
    <row r="402" spans="1:5">
      <c r="A402" s="300">
        <v>1422</v>
      </c>
      <c r="B402" s="301" t="s">
        <v>1072</v>
      </c>
      <c r="C402" s="301" t="s">
        <v>381</v>
      </c>
      <c r="D402" s="6" t="s">
        <v>624</v>
      </c>
      <c r="E402" s="6" t="s">
        <v>1333</v>
      </c>
    </row>
    <row r="403" spans="1:5">
      <c r="A403" s="300">
        <v>1423</v>
      </c>
      <c r="B403" s="301" t="s">
        <v>1073</v>
      </c>
      <c r="C403" s="301" t="s">
        <v>382</v>
      </c>
      <c r="D403" s="6" t="s">
        <v>624</v>
      </c>
      <c r="E403" s="6" t="s">
        <v>1333</v>
      </c>
    </row>
    <row r="404" spans="1:5">
      <c r="A404" s="300">
        <v>1424</v>
      </c>
      <c r="B404" s="301" t="s">
        <v>1074</v>
      </c>
      <c r="C404" s="301" t="s">
        <v>383</v>
      </c>
      <c r="D404" s="6" t="s">
        <v>624</v>
      </c>
      <c r="E404" s="6" t="s">
        <v>1333</v>
      </c>
    </row>
    <row r="405" spans="1:5">
      <c r="A405" s="300">
        <v>1425</v>
      </c>
      <c r="B405" s="301" t="s">
        <v>1075</v>
      </c>
      <c r="C405" s="301" t="s">
        <v>384</v>
      </c>
      <c r="D405" s="6" t="s">
        <v>624</v>
      </c>
      <c r="E405" s="6" t="s">
        <v>1333</v>
      </c>
    </row>
    <row r="406" spans="1:5">
      <c r="A406" s="300">
        <v>1426</v>
      </c>
      <c r="B406" s="301" t="s">
        <v>1076</v>
      </c>
      <c r="C406" s="301" t="s">
        <v>385</v>
      </c>
      <c r="D406" s="6" t="s">
        <v>624</v>
      </c>
      <c r="E406" s="6" t="s">
        <v>1333</v>
      </c>
    </row>
    <row r="407" spans="1:5">
      <c r="A407" s="300">
        <v>1427</v>
      </c>
      <c r="B407" s="301" t="s">
        <v>1077</v>
      </c>
      <c r="C407" s="301" t="s">
        <v>386</v>
      </c>
      <c r="D407" s="6" t="s">
        <v>624</v>
      </c>
      <c r="E407" s="6" t="s">
        <v>1333</v>
      </c>
    </row>
    <row r="408" spans="1:5">
      <c r="A408" s="300">
        <v>1428</v>
      </c>
      <c r="B408" s="301" t="s">
        <v>1078</v>
      </c>
      <c r="C408" s="301" t="s">
        <v>1376</v>
      </c>
      <c r="D408" s="6" t="s">
        <v>624</v>
      </c>
      <c r="E408" s="6" t="s">
        <v>1333</v>
      </c>
    </row>
    <row r="409" spans="1:5">
      <c r="A409" s="300">
        <v>1429</v>
      </c>
      <c r="B409" s="301" t="s">
        <v>1079</v>
      </c>
      <c r="C409" s="301" t="s">
        <v>387</v>
      </c>
      <c r="D409" s="6" t="s">
        <v>624</v>
      </c>
      <c r="E409" s="6" t="s">
        <v>1333</v>
      </c>
    </row>
    <row r="410" spans="1:5">
      <c r="A410" s="300">
        <v>1430</v>
      </c>
      <c r="B410" s="301" t="s">
        <v>1080</v>
      </c>
      <c r="C410" s="301" t="s">
        <v>388</v>
      </c>
      <c r="D410" s="6" t="s">
        <v>624</v>
      </c>
      <c r="E410" s="6" t="s">
        <v>1333</v>
      </c>
    </row>
    <row r="411" spans="1:5">
      <c r="A411" s="300">
        <v>1431</v>
      </c>
      <c r="B411" s="301" t="s">
        <v>1081</v>
      </c>
      <c r="C411" s="301" t="s">
        <v>389</v>
      </c>
      <c r="D411" s="6" t="s">
        <v>624</v>
      </c>
      <c r="E411" s="6" t="s">
        <v>1333</v>
      </c>
    </row>
    <row r="412" spans="1:5">
      <c r="A412" s="300">
        <v>1432</v>
      </c>
      <c r="B412" s="301" t="s">
        <v>1082</v>
      </c>
      <c r="C412" s="301" t="s">
        <v>390</v>
      </c>
      <c r="D412" s="6" t="s">
        <v>624</v>
      </c>
      <c r="E412" s="6" t="s">
        <v>1333</v>
      </c>
    </row>
    <row r="413" spans="1:5">
      <c r="A413" s="300">
        <v>1434</v>
      </c>
      <c r="B413" s="301" t="s">
        <v>1083</v>
      </c>
      <c r="C413" s="301" t="s">
        <v>391</v>
      </c>
      <c r="D413" s="6" t="s">
        <v>624</v>
      </c>
      <c r="E413" s="6" t="s">
        <v>1333</v>
      </c>
    </row>
    <row r="414" spans="1:5">
      <c r="A414" s="300">
        <v>1435</v>
      </c>
      <c r="B414" s="301" t="s">
        <v>1084</v>
      </c>
      <c r="C414" s="301" t="s">
        <v>392</v>
      </c>
      <c r="D414" s="6" t="s">
        <v>624</v>
      </c>
      <c r="E414" s="6" t="s">
        <v>1333</v>
      </c>
    </row>
    <row r="415" spans="1:5">
      <c r="A415" s="300">
        <v>1501</v>
      </c>
      <c r="B415" s="301" t="s">
        <v>1085</v>
      </c>
      <c r="C415" s="301" t="s">
        <v>393</v>
      </c>
      <c r="D415" s="6" t="s">
        <v>624</v>
      </c>
      <c r="E415" s="6" t="s">
        <v>1333</v>
      </c>
    </row>
    <row r="416" spans="1:5">
      <c r="A416" s="300">
        <v>1502</v>
      </c>
      <c r="B416" s="301" t="s">
        <v>1086</v>
      </c>
      <c r="C416" s="301" t="s">
        <v>394</v>
      </c>
      <c r="D416" s="6" t="s">
        <v>624</v>
      </c>
      <c r="E416" s="6" t="s">
        <v>1333</v>
      </c>
    </row>
    <row r="417" spans="1:5">
      <c r="A417" s="300">
        <v>1503</v>
      </c>
      <c r="B417" s="301" t="s">
        <v>1087</v>
      </c>
      <c r="C417" s="301" t="s">
        <v>395</v>
      </c>
      <c r="D417" s="6" t="s">
        <v>624</v>
      </c>
      <c r="E417" s="6" t="s">
        <v>1333</v>
      </c>
    </row>
    <row r="418" spans="1:5">
      <c r="A418" s="300">
        <v>1504</v>
      </c>
      <c r="B418" s="301" t="s">
        <v>1088</v>
      </c>
      <c r="C418" s="301" t="s">
        <v>396</v>
      </c>
      <c r="D418" s="6" t="s">
        <v>624</v>
      </c>
      <c r="E418" s="6" t="s">
        <v>1333</v>
      </c>
    </row>
    <row r="419" spans="1:5">
      <c r="A419" s="300">
        <v>1505</v>
      </c>
      <c r="B419" s="301" t="s">
        <v>1089</v>
      </c>
      <c r="C419" s="301" t="s">
        <v>397</v>
      </c>
      <c r="D419" s="6" t="s">
        <v>624</v>
      </c>
      <c r="E419" s="6" t="s">
        <v>1333</v>
      </c>
    </row>
    <row r="420" spans="1:5">
      <c r="A420" s="300">
        <v>1506</v>
      </c>
      <c r="B420" s="301" t="s">
        <v>1090</v>
      </c>
      <c r="C420" s="301" t="s">
        <v>398</v>
      </c>
      <c r="D420" s="6" t="s">
        <v>624</v>
      </c>
      <c r="E420" s="6" t="s">
        <v>1333</v>
      </c>
    </row>
    <row r="421" spans="1:5">
      <c r="A421" s="300">
        <v>1507</v>
      </c>
      <c r="B421" s="301" t="s">
        <v>1091</v>
      </c>
      <c r="C421" s="301" t="s">
        <v>399</v>
      </c>
      <c r="D421" s="6" t="s">
        <v>624</v>
      </c>
      <c r="E421" s="6" t="s">
        <v>1333</v>
      </c>
    </row>
    <row r="422" spans="1:5">
      <c r="A422" s="300">
        <v>1508</v>
      </c>
      <c r="B422" s="301" t="s">
        <v>1092</v>
      </c>
      <c r="C422" s="301" t="s">
        <v>400</v>
      </c>
      <c r="D422" s="6" t="s">
        <v>624</v>
      </c>
      <c r="E422" s="6" t="s">
        <v>1333</v>
      </c>
    </row>
    <row r="423" spans="1:5">
      <c r="A423" s="300">
        <v>1509</v>
      </c>
      <c r="B423" s="301" t="s">
        <v>1093</v>
      </c>
      <c r="C423" s="301" t="s">
        <v>401</v>
      </c>
      <c r="D423" s="6" t="s">
        <v>624</v>
      </c>
      <c r="E423" s="6" t="s">
        <v>1333</v>
      </c>
    </row>
    <row r="424" spans="1:5">
      <c r="A424" s="300">
        <v>1510</v>
      </c>
      <c r="B424" s="301" t="s">
        <v>1094</v>
      </c>
      <c r="C424" s="301" t="s">
        <v>402</v>
      </c>
      <c r="D424" s="6" t="s">
        <v>624</v>
      </c>
      <c r="E424" s="6" t="s">
        <v>1333</v>
      </c>
    </row>
    <row r="425" spans="1:5">
      <c r="A425" s="300">
        <v>1511</v>
      </c>
      <c r="B425" s="301" t="s">
        <v>1095</v>
      </c>
      <c r="C425" s="301" t="s">
        <v>403</v>
      </c>
      <c r="D425" s="6" t="s">
        <v>624</v>
      </c>
      <c r="E425" s="6" t="s">
        <v>1333</v>
      </c>
    </row>
    <row r="426" spans="1:5">
      <c r="A426" s="300">
        <v>1512</v>
      </c>
      <c r="B426" s="301" t="s">
        <v>1096</v>
      </c>
      <c r="C426" s="301" t="s">
        <v>404</v>
      </c>
      <c r="D426" s="6" t="s">
        <v>624</v>
      </c>
      <c r="E426" s="6" t="s">
        <v>1333</v>
      </c>
    </row>
    <row r="427" spans="1:5">
      <c r="A427" s="300">
        <v>1513</v>
      </c>
      <c r="B427" s="301" t="s">
        <v>1097</v>
      </c>
      <c r="C427" s="301" t="s">
        <v>405</v>
      </c>
      <c r="D427" s="6" t="s">
        <v>624</v>
      </c>
      <c r="E427" s="6" t="s">
        <v>1333</v>
      </c>
    </row>
    <row r="428" spans="1:5">
      <c r="A428" s="300">
        <v>1514</v>
      </c>
      <c r="B428" s="301" t="s">
        <v>1098</v>
      </c>
      <c r="C428" s="301" t="s">
        <v>406</v>
      </c>
      <c r="D428" s="6" t="s">
        <v>624</v>
      </c>
      <c r="E428" s="6" t="s">
        <v>1333</v>
      </c>
    </row>
    <row r="429" spans="1:5">
      <c r="A429" s="300">
        <v>1515</v>
      </c>
      <c r="B429" s="301" t="s">
        <v>1099</v>
      </c>
      <c r="C429" s="301" t="s">
        <v>407</v>
      </c>
      <c r="D429" s="6" t="s">
        <v>624</v>
      </c>
      <c r="E429" s="6" t="s">
        <v>1333</v>
      </c>
    </row>
    <row r="430" spans="1:5">
      <c r="A430" s="300">
        <v>1516</v>
      </c>
      <c r="B430" s="301" t="s">
        <v>1100</v>
      </c>
      <c r="C430" s="301" t="s">
        <v>408</v>
      </c>
      <c r="D430" s="6" t="s">
        <v>624</v>
      </c>
      <c r="E430" s="6" t="s">
        <v>1333</v>
      </c>
    </row>
    <row r="431" spans="1:5">
      <c r="A431" s="300">
        <v>1517</v>
      </c>
      <c r="B431" s="301" t="s">
        <v>1101</v>
      </c>
      <c r="C431" s="301" t="s">
        <v>409</v>
      </c>
      <c r="D431" s="6" t="s">
        <v>624</v>
      </c>
      <c r="E431" s="6" t="s">
        <v>1333</v>
      </c>
    </row>
    <row r="432" spans="1:5">
      <c r="A432" s="300">
        <v>1518</v>
      </c>
      <c r="B432" s="301" t="s">
        <v>1102</v>
      </c>
      <c r="C432" s="301" t="s">
        <v>410</v>
      </c>
      <c r="D432" s="6" t="s">
        <v>624</v>
      </c>
      <c r="E432" s="6" t="s">
        <v>1333</v>
      </c>
    </row>
    <row r="433" spans="1:5">
      <c r="A433" s="300">
        <v>1519</v>
      </c>
      <c r="B433" s="301" t="s">
        <v>1103</v>
      </c>
      <c r="C433" s="301" t="s">
        <v>411</v>
      </c>
      <c r="D433" s="6" t="s">
        <v>624</v>
      </c>
      <c r="E433" s="6" t="s">
        <v>1333</v>
      </c>
    </row>
    <row r="434" spans="1:5">
      <c r="A434" s="300">
        <v>1520</v>
      </c>
      <c r="B434" s="301" t="s">
        <v>1104</v>
      </c>
      <c r="C434" s="301" t="s">
        <v>412</v>
      </c>
      <c r="D434" s="6" t="s">
        <v>624</v>
      </c>
      <c r="E434" s="6" t="s">
        <v>1333</v>
      </c>
    </row>
    <row r="435" spans="1:5">
      <c r="A435" s="300">
        <v>1521</v>
      </c>
      <c r="B435" s="301" t="s">
        <v>1105</v>
      </c>
      <c r="C435" s="301" t="s">
        <v>413</v>
      </c>
      <c r="D435" s="6" t="s">
        <v>624</v>
      </c>
      <c r="E435" s="6" t="s">
        <v>1333</v>
      </c>
    </row>
    <row r="436" spans="1:5">
      <c r="A436" s="300">
        <v>1522</v>
      </c>
      <c r="B436" s="301" t="s">
        <v>1106</v>
      </c>
      <c r="C436" s="301" t="s">
        <v>414</v>
      </c>
      <c r="D436" s="6" t="s">
        <v>624</v>
      </c>
      <c r="E436" s="6" t="s">
        <v>1333</v>
      </c>
    </row>
    <row r="437" spans="1:5">
      <c r="A437" s="300">
        <v>1523</v>
      </c>
      <c r="B437" s="301" t="s">
        <v>1107</v>
      </c>
      <c r="C437" s="301" t="s">
        <v>415</v>
      </c>
      <c r="D437" s="6" t="s">
        <v>624</v>
      </c>
      <c r="E437" s="6" t="s">
        <v>1333</v>
      </c>
    </row>
    <row r="438" spans="1:5">
      <c r="A438" s="300">
        <v>1524</v>
      </c>
      <c r="B438" s="301" t="s">
        <v>1108</v>
      </c>
      <c r="C438" s="301" t="s">
        <v>416</v>
      </c>
      <c r="D438" s="6" t="s">
        <v>624</v>
      </c>
      <c r="E438" s="6" t="s">
        <v>1333</v>
      </c>
    </row>
    <row r="439" spans="1:5">
      <c r="A439" s="300">
        <v>1525</v>
      </c>
      <c r="B439" s="301" t="s">
        <v>1109</v>
      </c>
      <c r="C439" s="301" t="s">
        <v>417</v>
      </c>
      <c r="D439" s="6" t="s">
        <v>624</v>
      </c>
      <c r="E439" s="6" t="s">
        <v>1333</v>
      </c>
    </row>
    <row r="440" spans="1:5">
      <c r="A440" s="300">
        <v>1526</v>
      </c>
      <c r="B440" s="301" t="s">
        <v>1110</v>
      </c>
      <c r="C440" s="301" t="s">
        <v>418</v>
      </c>
      <c r="D440" s="6" t="s">
        <v>624</v>
      </c>
      <c r="E440" s="6" t="s">
        <v>1333</v>
      </c>
    </row>
    <row r="441" spans="1:5">
      <c r="A441" s="300">
        <v>1527</v>
      </c>
      <c r="B441" s="301" t="s">
        <v>1111</v>
      </c>
      <c r="C441" s="301" t="s">
        <v>419</v>
      </c>
      <c r="D441" s="6" t="s">
        <v>624</v>
      </c>
      <c r="E441" s="6" t="s">
        <v>1333</v>
      </c>
    </row>
    <row r="442" spans="1:5">
      <c r="A442" s="300">
        <v>1528</v>
      </c>
      <c r="B442" s="301" t="s">
        <v>1112</v>
      </c>
      <c r="C442" s="301" t="s">
        <v>420</v>
      </c>
      <c r="D442" s="6" t="s">
        <v>624</v>
      </c>
      <c r="E442" s="6" t="s">
        <v>1333</v>
      </c>
    </row>
    <row r="443" spans="1:5">
      <c r="A443" s="300">
        <v>1529</v>
      </c>
      <c r="B443" s="301" t="s">
        <v>1113</v>
      </c>
      <c r="C443" s="301" t="s">
        <v>421</v>
      </c>
      <c r="D443" s="6" t="s">
        <v>624</v>
      </c>
      <c r="E443" s="6" t="s">
        <v>1333</v>
      </c>
    </row>
    <row r="444" spans="1:5">
      <c r="A444" s="300">
        <v>1530</v>
      </c>
      <c r="B444" s="301" t="s">
        <v>1114</v>
      </c>
      <c r="C444" s="301" t="s">
        <v>422</v>
      </c>
      <c r="D444" s="6" t="s">
        <v>624</v>
      </c>
      <c r="E444" s="6" t="s">
        <v>1333</v>
      </c>
    </row>
    <row r="445" spans="1:5">
      <c r="A445" s="300">
        <v>1531</v>
      </c>
      <c r="B445" s="301" t="s">
        <v>1115</v>
      </c>
      <c r="C445" s="301" t="s">
        <v>423</v>
      </c>
      <c r="D445" s="6" t="s">
        <v>624</v>
      </c>
      <c r="E445" s="6" t="s">
        <v>1333</v>
      </c>
    </row>
    <row r="446" spans="1:5">
      <c r="A446" s="300">
        <v>1532</v>
      </c>
      <c r="B446" s="301" t="s">
        <v>1116</v>
      </c>
      <c r="C446" s="301" t="s">
        <v>424</v>
      </c>
      <c r="D446" s="6" t="s">
        <v>624</v>
      </c>
      <c r="E446" s="6" t="s">
        <v>1333</v>
      </c>
    </row>
    <row r="447" spans="1:5">
      <c r="A447" s="300">
        <v>1533</v>
      </c>
      <c r="B447" s="301" t="s">
        <v>1117</v>
      </c>
      <c r="C447" s="301" t="s">
        <v>425</v>
      </c>
      <c r="D447" s="6" t="s">
        <v>624</v>
      </c>
      <c r="E447" s="6" t="s">
        <v>1333</v>
      </c>
    </row>
    <row r="448" spans="1:5">
      <c r="A448" s="300">
        <v>1534</v>
      </c>
      <c r="B448" s="301" t="s">
        <v>1118</v>
      </c>
      <c r="C448" s="301" t="s">
        <v>426</v>
      </c>
      <c r="D448" s="6" t="s">
        <v>624</v>
      </c>
      <c r="E448" s="6" t="s">
        <v>1333</v>
      </c>
    </row>
    <row r="449" spans="1:5">
      <c r="A449" s="300">
        <v>1535</v>
      </c>
      <c r="B449" s="301" t="s">
        <v>1119</v>
      </c>
      <c r="C449" s="301" t="s">
        <v>427</v>
      </c>
      <c r="D449" s="6" t="s">
        <v>624</v>
      </c>
      <c r="E449" s="6" t="s">
        <v>1333</v>
      </c>
    </row>
    <row r="450" spans="1:5">
      <c r="A450" s="300">
        <v>1536</v>
      </c>
      <c r="B450" s="301" t="s">
        <v>1120</v>
      </c>
      <c r="C450" s="301" t="s">
        <v>428</v>
      </c>
      <c r="D450" s="6" t="s">
        <v>624</v>
      </c>
      <c r="E450" s="6" t="s">
        <v>1333</v>
      </c>
    </row>
    <row r="451" spans="1:5">
      <c r="A451" s="300">
        <v>1537</v>
      </c>
      <c r="B451" s="301" t="s">
        <v>1121</v>
      </c>
      <c r="C451" s="301" t="s">
        <v>429</v>
      </c>
      <c r="D451" s="6" t="s">
        <v>624</v>
      </c>
      <c r="E451" s="6" t="s">
        <v>1333</v>
      </c>
    </row>
    <row r="452" spans="1:5">
      <c r="A452" s="300">
        <v>1538</v>
      </c>
      <c r="B452" s="301" t="s">
        <v>1122</v>
      </c>
      <c r="C452" s="301" t="s">
        <v>430</v>
      </c>
      <c r="D452" s="6" t="s">
        <v>624</v>
      </c>
      <c r="E452" s="6" t="s">
        <v>1333</v>
      </c>
    </row>
    <row r="453" spans="1:5">
      <c r="A453" s="300">
        <v>1539</v>
      </c>
      <c r="B453" s="301" t="s">
        <v>1123</v>
      </c>
      <c r="C453" s="301" t="s">
        <v>431</v>
      </c>
      <c r="D453" s="6" t="s">
        <v>624</v>
      </c>
      <c r="E453" s="6" t="s">
        <v>1333</v>
      </c>
    </row>
    <row r="454" spans="1:5">
      <c r="A454" s="300">
        <v>1540</v>
      </c>
      <c r="B454" s="301" t="s">
        <v>1124</v>
      </c>
      <c r="C454" s="301" t="s">
        <v>1248</v>
      </c>
      <c r="D454" s="6" t="s">
        <v>624</v>
      </c>
      <c r="E454" s="6" t="s">
        <v>1333</v>
      </c>
    </row>
    <row r="455" spans="1:5">
      <c r="A455" s="300">
        <v>1601</v>
      </c>
      <c r="B455" s="301" t="s">
        <v>1125</v>
      </c>
      <c r="C455" s="301" t="s">
        <v>432</v>
      </c>
      <c r="D455" s="6" t="s">
        <v>624</v>
      </c>
      <c r="E455" s="6" t="s">
        <v>1333</v>
      </c>
    </row>
    <row r="456" spans="1:5">
      <c r="A456" s="300">
        <v>1602</v>
      </c>
      <c r="B456" s="301" t="s">
        <v>1126</v>
      </c>
      <c r="C456" s="301" t="s">
        <v>433</v>
      </c>
      <c r="D456" s="6" t="s">
        <v>624</v>
      </c>
      <c r="E456" s="6" t="s">
        <v>1333</v>
      </c>
    </row>
    <row r="457" spans="1:5">
      <c r="A457" s="300">
        <v>1603</v>
      </c>
      <c r="B457" s="301" t="s">
        <v>1127</v>
      </c>
      <c r="C457" s="301" t="s">
        <v>434</v>
      </c>
      <c r="D457" s="6" t="s">
        <v>624</v>
      </c>
      <c r="E457" s="6" t="s">
        <v>1333</v>
      </c>
    </row>
    <row r="458" spans="1:5">
      <c r="A458" s="300">
        <v>1604</v>
      </c>
      <c r="B458" s="301" t="s">
        <v>1128</v>
      </c>
      <c r="C458" s="301" t="s">
        <v>435</v>
      </c>
      <c r="D458" s="6" t="s">
        <v>624</v>
      </c>
      <c r="E458" s="6" t="s">
        <v>1333</v>
      </c>
    </row>
    <row r="459" spans="1:5">
      <c r="A459" s="300">
        <v>1605</v>
      </c>
      <c r="B459" s="301" t="s">
        <v>1129</v>
      </c>
      <c r="C459" s="301" t="s">
        <v>436</v>
      </c>
      <c r="D459" s="6" t="s">
        <v>624</v>
      </c>
      <c r="E459" s="6" t="s">
        <v>1333</v>
      </c>
    </row>
    <row r="460" spans="1:5">
      <c r="A460" s="300">
        <v>1606</v>
      </c>
      <c r="B460" s="301" t="s">
        <v>1130</v>
      </c>
      <c r="C460" s="301" t="s">
        <v>437</v>
      </c>
      <c r="D460" s="6" t="s">
        <v>624</v>
      </c>
      <c r="E460" s="6" t="s">
        <v>1333</v>
      </c>
    </row>
    <row r="461" spans="1:5">
      <c r="A461" s="300">
        <v>1607</v>
      </c>
      <c r="B461" s="301" t="s">
        <v>1131</v>
      </c>
      <c r="C461" s="301" t="s">
        <v>438</v>
      </c>
      <c r="D461" s="6" t="s">
        <v>624</v>
      </c>
      <c r="E461" s="6" t="s">
        <v>1333</v>
      </c>
    </row>
    <row r="462" spans="1:5">
      <c r="A462" s="300">
        <v>1608</v>
      </c>
      <c r="B462" s="301" t="s">
        <v>1132</v>
      </c>
      <c r="C462" s="301" t="s">
        <v>439</v>
      </c>
      <c r="D462" s="6" t="s">
        <v>624</v>
      </c>
      <c r="E462" s="6" t="s">
        <v>1333</v>
      </c>
    </row>
    <row r="463" spans="1:5">
      <c r="A463" s="300">
        <v>1609</v>
      </c>
      <c r="B463" s="301" t="s">
        <v>1133</v>
      </c>
      <c r="C463" s="301" t="s">
        <v>440</v>
      </c>
      <c r="D463" s="6" t="s">
        <v>624</v>
      </c>
      <c r="E463" s="6" t="s">
        <v>1333</v>
      </c>
    </row>
    <row r="464" spans="1:5">
      <c r="A464" s="300">
        <v>1610</v>
      </c>
      <c r="B464" s="301" t="s">
        <v>1134</v>
      </c>
      <c r="C464" s="301" t="s">
        <v>1377</v>
      </c>
      <c r="D464" s="6" t="s">
        <v>624</v>
      </c>
      <c r="E464" s="6" t="s">
        <v>1333</v>
      </c>
    </row>
    <row r="465" spans="1:5">
      <c r="A465" s="300">
        <v>1611</v>
      </c>
      <c r="B465" s="301" t="s">
        <v>1135</v>
      </c>
      <c r="C465" s="301" t="s">
        <v>441</v>
      </c>
      <c r="D465" s="6" t="s">
        <v>624</v>
      </c>
      <c r="E465" s="6" t="s">
        <v>1333</v>
      </c>
    </row>
    <row r="466" spans="1:5">
      <c r="A466" s="300">
        <v>1701</v>
      </c>
      <c r="B466" s="301" t="s">
        <v>1136</v>
      </c>
      <c r="C466" s="301" t="s">
        <v>1378</v>
      </c>
      <c r="D466" s="6" t="s">
        <v>624</v>
      </c>
      <c r="E466" s="6" t="s">
        <v>1333</v>
      </c>
    </row>
    <row r="467" spans="1:5">
      <c r="A467" s="300">
        <v>1702</v>
      </c>
      <c r="B467" s="301" t="s">
        <v>1137</v>
      </c>
      <c r="C467" s="301" t="s">
        <v>442</v>
      </c>
      <c r="D467" s="6" t="s">
        <v>624</v>
      </c>
      <c r="E467" s="6" t="s">
        <v>1333</v>
      </c>
    </row>
    <row r="468" spans="1:5">
      <c r="A468" s="300">
        <v>1703</v>
      </c>
      <c r="B468" s="301" t="s">
        <v>1138</v>
      </c>
      <c r="C468" s="301" t="s">
        <v>443</v>
      </c>
      <c r="D468" s="6" t="s">
        <v>624</v>
      </c>
      <c r="E468" s="6" t="s">
        <v>1333</v>
      </c>
    </row>
    <row r="469" spans="1:5">
      <c r="A469" s="300">
        <v>1704</v>
      </c>
      <c r="B469" s="301" t="s">
        <v>1139</v>
      </c>
      <c r="C469" s="301" t="s">
        <v>1379</v>
      </c>
      <c r="D469" s="6" t="s">
        <v>624</v>
      </c>
      <c r="E469" s="6" t="s">
        <v>1333</v>
      </c>
    </row>
    <row r="470" spans="1:5">
      <c r="A470" s="300">
        <v>1705</v>
      </c>
      <c r="B470" s="301" t="s">
        <v>1140</v>
      </c>
      <c r="C470" s="301" t="s">
        <v>1380</v>
      </c>
      <c r="D470" s="6" t="s">
        <v>624</v>
      </c>
      <c r="E470" s="6" t="s">
        <v>1333</v>
      </c>
    </row>
    <row r="471" spans="1:5">
      <c r="A471" s="300">
        <v>1706</v>
      </c>
      <c r="B471" s="301" t="s">
        <v>1141</v>
      </c>
      <c r="C471" s="301" t="s">
        <v>444</v>
      </c>
      <c r="D471" s="6" t="s">
        <v>624</v>
      </c>
      <c r="E471" s="6" t="s">
        <v>1333</v>
      </c>
    </row>
    <row r="472" spans="1:5">
      <c r="A472" s="300">
        <v>1707</v>
      </c>
      <c r="B472" s="301" t="s">
        <v>1142</v>
      </c>
      <c r="C472" s="301" t="s">
        <v>445</v>
      </c>
      <c r="D472" s="6" t="s">
        <v>624</v>
      </c>
      <c r="E472" s="6" t="s">
        <v>1333</v>
      </c>
    </row>
    <row r="473" spans="1:5">
      <c r="A473" s="300">
        <v>1708</v>
      </c>
      <c r="B473" s="301" t="s">
        <v>1143</v>
      </c>
      <c r="C473" s="301" t="s">
        <v>446</v>
      </c>
      <c r="D473" s="6" t="s">
        <v>624</v>
      </c>
      <c r="E473" s="6" t="s">
        <v>1333</v>
      </c>
    </row>
    <row r="474" spans="1:5">
      <c r="A474" s="300">
        <v>1709</v>
      </c>
      <c r="B474" s="301" t="s">
        <v>1144</v>
      </c>
      <c r="C474" s="301" t="s">
        <v>447</v>
      </c>
      <c r="D474" s="6" t="s">
        <v>624</v>
      </c>
      <c r="E474" s="6" t="s">
        <v>1333</v>
      </c>
    </row>
    <row r="475" spans="1:5">
      <c r="A475" s="300">
        <v>1710</v>
      </c>
      <c r="B475" s="301" t="s">
        <v>1145</v>
      </c>
      <c r="C475" s="301" t="s">
        <v>448</v>
      </c>
      <c r="D475" s="6" t="s">
        <v>624</v>
      </c>
      <c r="E475" s="6" t="s">
        <v>1333</v>
      </c>
    </row>
    <row r="476" spans="1:5">
      <c r="A476" s="300">
        <v>1711</v>
      </c>
      <c r="B476" s="301" t="s">
        <v>1146</v>
      </c>
      <c r="C476" s="301" t="s">
        <v>449</v>
      </c>
      <c r="D476" s="6" t="s">
        <v>624</v>
      </c>
      <c r="E476" s="6" t="s">
        <v>1333</v>
      </c>
    </row>
    <row r="477" spans="1:5">
      <c r="A477" s="300">
        <v>1712</v>
      </c>
      <c r="B477" s="301" t="s">
        <v>1147</v>
      </c>
      <c r="C477" s="301" t="s">
        <v>450</v>
      </c>
      <c r="D477" s="6" t="s">
        <v>624</v>
      </c>
      <c r="E477" s="6" t="s">
        <v>1333</v>
      </c>
    </row>
    <row r="478" spans="1:5">
      <c r="A478" s="300">
        <v>1713</v>
      </c>
      <c r="B478" s="301" t="s">
        <v>1148</v>
      </c>
      <c r="C478" s="301" t="s">
        <v>451</v>
      </c>
      <c r="D478" s="6" t="s">
        <v>624</v>
      </c>
      <c r="E478" s="6" t="s">
        <v>1333</v>
      </c>
    </row>
    <row r="479" spans="1:5">
      <c r="A479" s="300">
        <v>1714</v>
      </c>
      <c r="B479" s="301" t="s">
        <v>1149</v>
      </c>
      <c r="C479" s="301" t="s">
        <v>452</v>
      </c>
      <c r="D479" s="6" t="s">
        <v>624</v>
      </c>
      <c r="E479" s="6" t="s">
        <v>1333</v>
      </c>
    </row>
    <row r="480" spans="1:5">
      <c r="A480" s="300">
        <v>1715</v>
      </c>
      <c r="B480" s="301" t="s">
        <v>1150</v>
      </c>
      <c r="C480" s="301" t="s">
        <v>453</v>
      </c>
      <c r="D480" s="6" t="s">
        <v>624</v>
      </c>
      <c r="E480" s="6" t="s">
        <v>1333</v>
      </c>
    </row>
    <row r="481" spans="1:5">
      <c r="A481" s="300">
        <v>1716</v>
      </c>
      <c r="B481" s="301" t="s">
        <v>1151</v>
      </c>
      <c r="C481" s="301" t="s">
        <v>454</v>
      </c>
      <c r="D481" s="6" t="s">
        <v>624</v>
      </c>
      <c r="E481" s="6" t="s">
        <v>1333</v>
      </c>
    </row>
    <row r="482" spans="1:5">
      <c r="A482" s="300">
        <v>1717</v>
      </c>
      <c r="B482" s="301" t="s">
        <v>1152</v>
      </c>
      <c r="C482" s="301" t="s">
        <v>455</v>
      </c>
      <c r="D482" s="6" t="s">
        <v>624</v>
      </c>
      <c r="E482" s="6" t="s">
        <v>1333</v>
      </c>
    </row>
    <row r="483" spans="1:5">
      <c r="A483" s="300">
        <v>1718</v>
      </c>
      <c r="B483" s="301" t="s">
        <v>1153</v>
      </c>
      <c r="C483" s="301" t="s">
        <v>456</v>
      </c>
      <c r="D483" s="6" t="s">
        <v>624</v>
      </c>
      <c r="E483" s="6" t="s">
        <v>1333</v>
      </c>
    </row>
    <row r="484" spans="1:5">
      <c r="A484" s="300">
        <v>1720</v>
      </c>
      <c r="B484" s="301" t="s">
        <v>1154</v>
      </c>
      <c r="C484" s="301" t="s">
        <v>457</v>
      </c>
      <c r="D484" s="6" t="s">
        <v>624</v>
      </c>
      <c r="E484" s="6" t="s">
        <v>1333</v>
      </c>
    </row>
    <row r="485" spans="1:5">
      <c r="A485" s="300">
        <v>1721</v>
      </c>
      <c r="B485" s="301" t="s">
        <v>1155</v>
      </c>
      <c r="C485" s="301" t="s">
        <v>458</v>
      </c>
      <c r="D485" s="6" t="s">
        <v>624</v>
      </c>
      <c r="E485" s="6" t="s">
        <v>1333</v>
      </c>
    </row>
    <row r="486" spans="1:5">
      <c r="A486" s="300">
        <v>1722</v>
      </c>
      <c r="B486" s="301" t="s">
        <v>1156</v>
      </c>
      <c r="C486" s="301" t="s">
        <v>459</v>
      </c>
      <c r="D486" s="6" t="s">
        <v>624</v>
      </c>
      <c r="E486" s="6" t="s">
        <v>1333</v>
      </c>
    </row>
    <row r="487" spans="1:5">
      <c r="A487" s="300">
        <v>1723</v>
      </c>
      <c r="B487" s="301" t="s">
        <v>1157</v>
      </c>
      <c r="C487" s="301" t="s">
        <v>460</v>
      </c>
      <c r="D487" s="6" t="s">
        <v>624</v>
      </c>
      <c r="E487" s="6" t="s">
        <v>1333</v>
      </c>
    </row>
    <row r="488" spans="1:5">
      <c r="A488" s="300">
        <v>1724</v>
      </c>
      <c r="B488" s="301" t="s">
        <v>1158</v>
      </c>
      <c r="C488" s="301" t="s">
        <v>461</v>
      </c>
      <c r="D488" s="6" t="s">
        <v>624</v>
      </c>
      <c r="E488" s="6" t="s">
        <v>1333</v>
      </c>
    </row>
    <row r="489" spans="1:5">
      <c r="A489" s="300">
        <v>1725</v>
      </c>
      <c r="B489" s="301" t="s">
        <v>1159</v>
      </c>
      <c r="C489" s="301" t="s">
        <v>462</v>
      </c>
      <c r="D489" s="6" t="s">
        <v>624</v>
      </c>
      <c r="E489" s="6" t="s">
        <v>1333</v>
      </c>
    </row>
    <row r="490" spans="1:5">
      <c r="A490" s="300">
        <v>1726</v>
      </c>
      <c r="B490" s="301" t="s">
        <v>1160</v>
      </c>
      <c r="C490" s="301" t="s">
        <v>463</v>
      </c>
      <c r="D490" s="6" t="s">
        <v>624</v>
      </c>
      <c r="E490" s="6" t="s">
        <v>1333</v>
      </c>
    </row>
    <row r="491" spans="1:5">
      <c r="A491" s="300">
        <v>1727</v>
      </c>
      <c r="B491" s="301" t="s">
        <v>1161</v>
      </c>
      <c r="C491" s="301" t="s">
        <v>464</v>
      </c>
      <c r="D491" s="6" t="s">
        <v>624</v>
      </c>
      <c r="E491" s="6" t="s">
        <v>1333</v>
      </c>
    </row>
    <row r="492" spans="1:5">
      <c r="A492" s="300">
        <v>1728</v>
      </c>
      <c r="B492" s="301" t="s">
        <v>1162</v>
      </c>
      <c r="C492" s="301" t="s">
        <v>465</v>
      </c>
      <c r="D492" s="6" t="s">
        <v>624</v>
      </c>
      <c r="E492" s="6" t="s">
        <v>1333</v>
      </c>
    </row>
    <row r="493" spans="1:5">
      <c r="A493" s="300">
        <v>1729</v>
      </c>
      <c r="B493" s="301" t="s">
        <v>1163</v>
      </c>
      <c r="C493" s="301" t="s">
        <v>466</v>
      </c>
      <c r="D493" s="6" t="s">
        <v>624</v>
      </c>
      <c r="E493" s="6" t="s">
        <v>1333</v>
      </c>
    </row>
    <row r="494" spans="1:5">
      <c r="A494" s="300">
        <v>1730</v>
      </c>
      <c r="B494" s="301" t="s">
        <v>1164</v>
      </c>
      <c r="C494" s="301" t="s">
        <v>467</v>
      </c>
      <c r="D494" s="6" t="s">
        <v>624</v>
      </c>
      <c r="E494" s="6" t="s">
        <v>1333</v>
      </c>
    </row>
    <row r="495" spans="1:5">
      <c r="A495" s="300">
        <v>1731</v>
      </c>
      <c r="B495" s="301" t="s">
        <v>1165</v>
      </c>
      <c r="C495" s="301" t="s">
        <v>468</v>
      </c>
      <c r="D495" s="6" t="s">
        <v>624</v>
      </c>
      <c r="E495" s="6" t="s">
        <v>1333</v>
      </c>
    </row>
    <row r="496" spans="1:5">
      <c r="A496" s="300">
        <v>1732</v>
      </c>
      <c r="B496" s="301" t="s">
        <v>1166</v>
      </c>
      <c r="C496" s="301" t="s">
        <v>469</v>
      </c>
      <c r="D496" s="6" t="s">
        <v>624</v>
      </c>
      <c r="E496" s="6" t="s">
        <v>1333</v>
      </c>
    </row>
    <row r="497" spans="1:5">
      <c r="A497" s="300">
        <v>1733</v>
      </c>
      <c r="B497" s="301" t="s">
        <v>1167</v>
      </c>
      <c r="C497" s="301" t="s">
        <v>470</v>
      </c>
      <c r="D497" s="6" t="s">
        <v>624</v>
      </c>
      <c r="E497" s="6" t="s">
        <v>1333</v>
      </c>
    </row>
    <row r="498" spans="1:5">
      <c r="A498" s="300">
        <v>1734</v>
      </c>
      <c r="B498" s="301" t="s">
        <v>1168</v>
      </c>
      <c r="C498" s="301" t="s">
        <v>471</v>
      </c>
      <c r="D498" s="6" t="s">
        <v>624</v>
      </c>
      <c r="E498" s="6" t="s">
        <v>1333</v>
      </c>
    </row>
    <row r="499" spans="1:5">
      <c r="A499" s="300">
        <v>1735</v>
      </c>
      <c r="B499" s="301" t="s">
        <v>1169</v>
      </c>
      <c r="C499" s="301" t="s">
        <v>472</v>
      </c>
      <c r="D499" s="6" t="s">
        <v>624</v>
      </c>
      <c r="E499" s="6" t="s">
        <v>1333</v>
      </c>
    </row>
    <row r="500" spans="1:5">
      <c r="A500" s="300">
        <v>1736</v>
      </c>
      <c r="B500" s="301" t="s">
        <v>1170</v>
      </c>
      <c r="C500" s="301" t="s">
        <v>473</v>
      </c>
      <c r="D500" s="6" t="s">
        <v>624</v>
      </c>
      <c r="E500" s="6" t="s">
        <v>1333</v>
      </c>
    </row>
    <row r="501" spans="1:5">
      <c r="A501" s="300">
        <v>1737</v>
      </c>
      <c r="B501" s="301" t="s">
        <v>1171</v>
      </c>
      <c r="C501" s="301" t="s">
        <v>474</v>
      </c>
      <c r="D501" s="6" t="s">
        <v>624</v>
      </c>
      <c r="E501" s="6" t="s">
        <v>1333</v>
      </c>
    </row>
    <row r="502" spans="1:5">
      <c r="A502" s="300">
        <v>1738</v>
      </c>
      <c r="B502" s="301" t="s">
        <v>1172</v>
      </c>
      <c r="C502" s="301" t="s">
        <v>475</v>
      </c>
      <c r="D502" s="6" t="s">
        <v>624</v>
      </c>
      <c r="E502" s="6" t="s">
        <v>1333</v>
      </c>
    </row>
    <row r="503" spans="1:5">
      <c r="A503" s="300">
        <v>1739</v>
      </c>
      <c r="B503" s="301" t="s">
        <v>1173</v>
      </c>
      <c r="C503" s="301" t="s">
        <v>476</v>
      </c>
      <c r="D503" s="6" t="s">
        <v>624</v>
      </c>
      <c r="E503" s="6" t="s">
        <v>1333</v>
      </c>
    </row>
    <row r="504" spans="1:5">
      <c r="A504" s="300">
        <v>1740</v>
      </c>
      <c r="B504" s="301" t="s">
        <v>1174</v>
      </c>
      <c r="C504" s="301" t="s">
        <v>477</v>
      </c>
      <c r="D504" s="6" t="s">
        <v>624</v>
      </c>
      <c r="E504" s="6" t="s">
        <v>1333</v>
      </c>
    </row>
    <row r="505" spans="1:5">
      <c r="A505" s="300">
        <v>1741</v>
      </c>
      <c r="B505" s="301" t="s">
        <v>1175</v>
      </c>
      <c r="C505" s="301" t="s">
        <v>478</v>
      </c>
      <c r="D505" s="6" t="s">
        <v>624</v>
      </c>
      <c r="E505" s="6" t="s">
        <v>1333</v>
      </c>
    </row>
    <row r="506" spans="1:5">
      <c r="A506" s="300">
        <v>1742</v>
      </c>
      <c r="B506" s="301" t="s">
        <v>1176</v>
      </c>
      <c r="C506" s="301" t="s">
        <v>479</v>
      </c>
      <c r="D506" s="6" t="s">
        <v>624</v>
      </c>
      <c r="E506" s="6" t="s">
        <v>1333</v>
      </c>
    </row>
    <row r="507" spans="1:5">
      <c r="A507" s="300">
        <v>1743</v>
      </c>
      <c r="B507" s="301" t="s">
        <v>1177</v>
      </c>
      <c r="C507" s="301" t="s">
        <v>480</v>
      </c>
      <c r="D507" s="6" t="s">
        <v>624</v>
      </c>
      <c r="E507" s="6" t="s">
        <v>1333</v>
      </c>
    </row>
    <row r="508" spans="1:5">
      <c r="A508" s="300">
        <v>1744</v>
      </c>
      <c r="B508" s="301" t="s">
        <v>1178</v>
      </c>
      <c r="C508" s="301" t="s">
        <v>481</v>
      </c>
      <c r="D508" s="6" t="s">
        <v>624</v>
      </c>
      <c r="E508" s="6" t="s">
        <v>1333</v>
      </c>
    </row>
    <row r="509" spans="1:5">
      <c r="A509" s="300">
        <v>1745</v>
      </c>
      <c r="B509" s="301" t="s">
        <v>1179</v>
      </c>
      <c r="C509" s="301" t="s">
        <v>482</v>
      </c>
      <c r="D509" s="6" t="s">
        <v>624</v>
      </c>
      <c r="E509" s="6" t="s">
        <v>1333</v>
      </c>
    </row>
    <row r="510" spans="1:5">
      <c r="A510" s="300">
        <v>1746</v>
      </c>
      <c r="B510" s="301" t="s">
        <v>1180</v>
      </c>
      <c r="C510" s="301" t="s">
        <v>483</v>
      </c>
      <c r="D510" s="6" t="s">
        <v>624</v>
      </c>
      <c r="E510" s="6" t="s">
        <v>1333</v>
      </c>
    </row>
    <row r="511" spans="1:5">
      <c r="A511" s="300">
        <v>1747</v>
      </c>
      <c r="B511" s="301" t="s">
        <v>1134</v>
      </c>
      <c r="C511" s="301" t="s">
        <v>1377</v>
      </c>
      <c r="D511" s="6" t="s">
        <v>624</v>
      </c>
      <c r="E511" s="6" t="s">
        <v>1333</v>
      </c>
    </row>
    <row r="512" spans="1:5">
      <c r="A512" s="300">
        <v>1748</v>
      </c>
      <c r="B512" s="301" t="s">
        <v>1181</v>
      </c>
      <c r="C512" s="301" t="s">
        <v>484</v>
      </c>
      <c r="D512" s="6" t="s">
        <v>624</v>
      </c>
      <c r="E512" s="6" t="s">
        <v>1333</v>
      </c>
    </row>
    <row r="513" spans="1:5">
      <c r="A513" s="300">
        <v>1749</v>
      </c>
      <c r="B513" s="301" t="s">
        <v>1182</v>
      </c>
      <c r="C513" s="301" t="s">
        <v>485</v>
      </c>
      <c r="D513" s="6" t="s">
        <v>624</v>
      </c>
      <c r="E513" s="6" t="s">
        <v>1333</v>
      </c>
    </row>
    <row r="514" spans="1:5">
      <c r="A514" s="300">
        <v>1750</v>
      </c>
      <c r="B514" s="301" t="s">
        <v>1183</v>
      </c>
      <c r="C514" s="301" t="s">
        <v>486</v>
      </c>
      <c r="D514" s="6" t="s">
        <v>624</v>
      </c>
      <c r="E514" s="6" t="s">
        <v>1333</v>
      </c>
    </row>
    <row r="515" spans="1:5">
      <c r="A515" s="300">
        <v>1751</v>
      </c>
      <c r="B515" s="301" t="s">
        <v>1184</v>
      </c>
      <c r="C515" s="301" t="s">
        <v>487</v>
      </c>
      <c r="D515" s="6" t="s">
        <v>624</v>
      </c>
      <c r="E515" s="6" t="s">
        <v>1333</v>
      </c>
    </row>
    <row r="516" spans="1:5">
      <c r="A516" s="300">
        <v>1752</v>
      </c>
      <c r="B516" s="301" t="s">
        <v>1185</v>
      </c>
      <c r="C516" s="301" t="s">
        <v>488</v>
      </c>
      <c r="D516" s="6" t="s">
        <v>624</v>
      </c>
      <c r="E516" s="6" t="s">
        <v>1333</v>
      </c>
    </row>
    <row r="517" spans="1:5">
      <c r="A517" s="300">
        <v>1753</v>
      </c>
      <c r="B517" s="301" t="s">
        <v>1186</v>
      </c>
      <c r="C517" s="301" t="s">
        <v>489</v>
      </c>
      <c r="D517" s="6" t="s">
        <v>624</v>
      </c>
      <c r="E517" s="6" t="s">
        <v>1333</v>
      </c>
    </row>
    <row r="518" spans="1:5">
      <c r="A518" s="300">
        <v>1754</v>
      </c>
      <c r="B518" s="301" t="s">
        <v>1187</v>
      </c>
      <c r="C518" s="301" t="s">
        <v>490</v>
      </c>
      <c r="D518" s="6" t="s">
        <v>624</v>
      </c>
      <c r="E518" s="6" t="s">
        <v>1333</v>
      </c>
    </row>
    <row r="519" spans="1:5">
      <c r="A519" s="300">
        <v>1755</v>
      </c>
      <c r="B519" s="301" t="s">
        <v>1188</v>
      </c>
      <c r="C519" s="301" t="s">
        <v>491</v>
      </c>
      <c r="D519" s="6" t="s">
        <v>624</v>
      </c>
      <c r="E519" s="6" t="s">
        <v>1333</v>
      </c>
    </row>
    <row r="520" spans="1:5">
      <c r="A520" s="300">
        <v>1756</v>
      </c>
      <c r="B520" s="301" t="s">
        <v>1189</v>
      </c>
      <c r="C520" s="301" t="s">
        <v>492</v>
      </c>
      <c r="D520" s="6" t="s">
        <v>624</v>
      </c>
      <c r="E520" s="6" t="s">
        <v>1333</v>
      </c>
    </row>
    <row r="521" spans="1:5">
      <c r="A521" s="300">
        <v>1801</v>
      </c>
      <c r="B521" s="301" t="s">
        <v>1190</v>
      </c>
      <c r="C521" s="301" t="s">
        <v>493</v>
      </c>
      <c r="D521" s="6" t="s">
        <v>624</v>
      </c>
      <c r="E521" s="6" t="s">
        <v>1333</v>
      </c>
    </row>
    <row r="522" spans="1:5">
      <c r="A522" s="300">
        <v>1802</v>
      </c>
      <c r="B522" s="301" t="s">
        <v>1172</v>
      </c>
      <c r="C522" s="301" t="s">
        <v>475</v>
      </c>
      <c r="D522" s="6" t="s">
        <v>624</v>
      </c>
      <c r="E522" s="6" t="s">
        <v>1333</v>
      </c>
    </row>
    <row r="523" spans="1:5">
      <c r="A523" s="300">
        <v>1803</v>
      </c>
      <c r="B523" s="301" t="s">
        <v>1191</v>
      </c>
      <c r="C523" s="301" t="s">
        <v>494</v>
      </c>
      <c r="D523" s="6" t="s">
        <v>624</v>
      </c>
      <c r="E523" s="6" t="s">
        <v>1333</v>
      </c>
    </row>
    <row r="524" spans="1:5">
      <c r="A524" s="300">
        <v>1805</v>
      </c>
      <c r="B524" s="301" t="s">
        <v>1192</v>
      </c>
      <c r="C524" s="301" t="s">
        <v>495</v>
      </c>
      <c r="D524" s="6" t="s">
        <v>624</v>
      </c>
      <c r="E524" s="6" t="s">
        <v>1333</v>
      </c>
    </row>
    <row r="525" spans="1:5">
      <c r="A525" s="300">
        <v>1806</v>
      </c>
      <c r="B525" s="301" t="s">
        <v>1193</v>
      </c>
      <c r="C525" s="301" t="s">
        <v>496</v>
      </c>
      <c r="D525" s="6" t="s">
        <v>624</v>
      </c>
      <c r="E525" s="6" t="s">
        <v>1333</v>
      </c>
    </row>
    <row r="526" spans="1:5">
      <c r="A526" s="300">
        <v>1807</v>
      </c>
      <c r="B526" s="301" t="s">
        <v>1194</v>
      </c>
      <c r="C526" s="301" t="s">
        <v>497</v>
      </c>
      <c r="D526" s="6" t="s">
        <v>624</v>
      </c>
      <c r="E526" s="6" t="s">
        <v>1333</v>
      </c>
    </row>
    <row r="527" spans="1:5">
      <c r="A527" s="300">
        <v>1808</v>
      </c>
      <c r="B527" s="301" t="s">
        <v>1195</v>
      </c>
      <c r="C527" s="301" t="s">
        <v>498</v>
      </c>
      <c r="D527" s="6" t="s">
        <v>624</v>
      </c>
      <c r="E527" s="6" t="s">
        <v>1333</v>
      </c>
    </row>
    <row r="528" spans="1:5">
      <c r="A528" s="300">
        <v>1809</v>
      </c>
      <c r="B528" s="301" t="s">
        <v>1196</v>
      </c>
      <c r="C528" s="301" t="s">
        <v>499</v>
      </c>
      <c r="D528" s="6" t="s">
        <v>624</v>
      </c>
      <c r="E528" s="6" t="s">
        <v>1333</v>
      </c>
    </row>
    <row r="529" spans="1:5">
      <c r="A529" s="300">
        <v>1810</v>
      </c>
      <c r="B529" s="301" t="s">
        <v>1197</v>
      </c>
      <c r="C529" s="301" t="s">
        <v>500</v>
      </c>
      <c r="D529" s="6" t="s">
        <v>624</v>
      </c>
      <c r="E529" s="6" t="s">
        <v>1333</v>
      </c>
    </row>
    <row r="530" spans="1:5">
      <c r="A530" s="300">
        <v>1811</v>
      </c>
      <c r="B530" s="301" t="s">
        <v>1198</v>
      </c>
      <c r="C530" s="301" t="s">
        <v>501</v>
      </c>
      <c r="D530" s="6" t="s">
        <v>624</v>
      </c>
      <c r="E530" s="6" t="s">
        <v>1333</v>
      </c>
    </row>
    <row r="531" spans="1:5">
      <c r="A531" s="300">
        <v>1812</v>
      </c>
      <c r="B531" s="301" t="s">
        <v>1199</v>
      </c>
      <c r="C531" s="301" t="s">
        <v>502</v>
      </c>
      <c r="D531" s="6" t="s">
        <v>624</v>
      </c>
      <c r="E531" s="6" t="s">
        <v>1333</v>
      </c>
    </row>
    <row r="532" spans="1:5">
      <c r="A532" s="300">
        <v>1813</v>
      </c>
      <c r="B532" s="301" t="s">
        <v>1200</v>
      </c>
      <c r="C532" s="301" t="s">
        <v>503</v>
      </c>
      <c r="D532" s="6" t="s">
        <v>624</v>
      </c>
      <c r="E532" s="6" t="s">
        <v>1333</v>
      </c>
    </row>
    <row r="533" spans="1:5">
      <c r="A533" s="300">
        <v>1814</v>
      </c>
      <c r="B533" s="301" t="s">
        <v>1201</v>
      </c>
      <c r="C533" s="301" t="s">
        <v>504</v>
      </c>
      <c r="D533" s="6" t="s">
        <v>624</v>
      </c>
      <c r="E533" s="6" t="s">
        <v>1333</v>
      </c>
    </row>
    <row r="534" spans="1:5">
      <c r="A534" s="300">
        <v>1815</v>
      </c>
      <c r="B534" s="301" t="s">
        <v>1183</v>
      </c>
      <c r="C534" s="301" t="s">
        <v>486</v>
      </c>
      <c r="D534" s="6" t="s">
        <v>624</v>
      </c>
      <c r="E534" s="6" t="s">
        <v>1333</v>
      </c>
    </row>
    <row r="535" spans="1:5">
      <c r="A535" s="300">
        <v>1816</v>
      </c>
      <c r="B535" s="301" t="s">
        <v>1202</v>
      </c>
      <c r="C535" s="301" t="s">
        <v>505</v>
      </c>
      <c r="D535" s="6" t="s">
        <v>624</v>
      </c>
      <c r="E535" s="6" t="s">
        <v>1333</v>
      </c>
    </row>
    <row r="536" spans="1:5">
      <c r="A536" s="300">
        <v>1817</v>
      </c>
      <c r="B536" s="301" t="s">
        <v>1203</v>
      </c>
      <c r="C536" s="301" t="s">
        <v>506</v>
      </c>
      <c r="D536" s="6" t="s">
        <v>624</v>
      </c>
      <c r="E536" s="6" t="s">
        <v>1333</v>
      </c>
    </row>
    <row r="537" spans="1:5">
      <c r="A537" s="300">
        <v>1818</v>
      </c>
      <c r="B537" s="301" t="s">
        <v>1204</v>
      </c>
      <c r="C537" s="301" t="s">
        <v>507</v>
      </c>
      <c r="D537" s="6" t="s">
        <v>624</v>
      </c>
      <c r="E537" s="6" t="s">
        <v>1333</v>
      </c>
    </row>
    <row r="538" spans="1:5">
      <c r="A538" s="300">
        <v>1819</v>
      </c>
      <c r="B538" s="301" t="s">
        <v>1205</v>
      </c>
      <c r="C538" s="301" t="s">
        <v>508</v>
      </c>
      <c r="D538" s="6" t="s">
        <v>624</v>
      </c>
      <c r="E538" s="6" t="s">
        <v>1333</v>
      </c>
    </row>
    <row r="539" spans="1:5">
      <c r="A539" s="300">
        <v>1820</v>
      </c>
      <c r="B539" s="301" t="s">
        <v>1206</v>
      </c>
      <c r="C539" s="301" t="s">
        <v>509</v>
      </c>
      <c r="D539" s="6" t="s">
        <v>624</v>
      </c>
      <c r="E539" s="6" t="s">
        <v>1333</v>
      </c>
    </row>
    <row r="540" spans="1:5">
      <c r="A540" s="300">
        <v>1901</v>
      </c>
      <c r="B540" s="301" t="s">
        <v>1207</v>
      </c>
      <c r="C540" s="301" t="s">
        <v>510</v>
      </c>
      <c r="D540" s="6" t="s">
        <v>624</v>
      </c>
      <c r="E540" s="6" t="s">
        <v>1333</v>
      </c>
    </row>
    <row r="541" spans="1:5">
      <c r="A541" s="300">
        <v>1902</v>
      </c>
      <c r="B541" s="301" t="s">
        <v>1208</v>
      </c>
      <c r="C541" s="301" t="s">
        <v>511</v>
      </c>
      <c r="D541" s="6" t="s">
        <v>624</v>
      </c>
      <c r="E541" s="6" t="s">
        <v>1333</v>
      </c>
    </row>
    <row r="542" spans="1:5">
      <c r="A542" s="300">
        <v>1903</v>
      </c>
      <c r="B542" s="301" t="s">
        <v>1209</v>
      </c>
      <c r="C542" s="301" t="s">
        <v>512</v>
      </c>
      <c r="D542" s="6" t="s">
        <v>624</v>
      </c>
      <c r="E542" s="6" t="s">
        <v>1333</v>
      </c>
    </row>
    <row r="543" spans="1:5">
      <c r="A543" s="300">
        <v>1904</v>
      </c>
      <c r="B543" s="301" t="s">
        <v>1210</v>
      </c>
      <c r="C543" s="301" t="s">
        <v>513</v>
      </c>
      <c r="D543" s="6" t="s">
        <v>624</v>
      </c>
      <c r="E543" s="6" t="s">
        <v>1333</v>
      </c>
    </row>
    <row r="544" spans="1:5">
      <c r="A544" s="300">
        <v>1905</v>
      </c>
      <c r="B544" s="301" t="s">
        <v>1211</v>
      </c>
      <c r="C544" s="301" t="s">
        <v>514</v>
      </c>
      <c r="D544" s="6" t="s">
        <v>624</v>
      </c>
      <c r="E544" s="6" t="s">
        <v>1333</v>
      </c>
    </row>
    <row r="545" spans="1:5">
      <c r="A545" s="300">
        <v>1906</v>
      </c>
      <c r="B545" s="301" t="s">
        <v>1187</v>
      </c>
      <c r="C545" s="301" t="s">
        <v>490</v>
      </c>
      <c r="D545" s="6" t="s">
        <v>624</v>
      </c>
      <c r="E545" s="6" t="s">
        <v>1333</v>
      </c>
    </row>
    <row r="546" spans="1:5">
      <c r="A546" s="300">
        <v>1907</v>
      </c>
      <c r="B546" s="301" t="s">
        <v>1212</v>
      </c>
      <c r="C546" s="301" t="s">
        <v>515</v>
      </c>
      <c r="D546" s="6" t="s">
        <v>624</v>
      </c>
      <c r="E546" s="6" t="s">
        <v>1333</v>
      </c>
    </row>
    <row r="547" spans="1:5">
      <c r="A547" s="300">
        <v>1908</v>
      </c>
      <c r="B547" s="301" t="s">
        <v>1213</v>
      </c>
      <c r="C547" s="301" t="s">
        <v>516</v>
      </c>
      <c r="D547" s="6" t="s">
        <v>624</v>
      </c>
      <c r="E547" s="6" t="s">
        <v>1333</v>
      </c>
    </row>
    <row r="548" spans="1:5">
      <c r="A548" s="300">
        <v>1909</v>
      </c>
      <c r="B548" s="301" t="s">
        <v>1133</v>
      </c>
      <c r="C548" s="301" t="s">
        <v>440</v>
      </c>
      <c r="D548" s="6" t="s">
        <v>624</v>
      </c>
      <c r="E548" s="6" t="s">
        <v>1333</v>
      </c>
    </row>
    <row r="549" spans="1:5">
      <c r="A549" s="300">
        <v>1910</v>
      </c>
      <c r="B549" s="301" t="s">
        <v>1214</v>
      </c>
      <c r="C549" s="301" t="s">
        <v>517</v>
      </c>
      <c r="D549" s="6" t="s">
        <v>624</v>
      </c>
      <c r="E549" s="6" t="s">
        <v>1333</v>
      </c>
    </row>
    <row r="550" spans="1:5">
      <c r="A550" s="300">
        <v>1911</v>
      </c>
      <c r="B550" s="301" t="s">
        <v>1215</v>
      </c>
      <c r="C550" s="301" t="s">
        <v>518</v>
      </c>
      <c r="D550" s="6" t="s">
        <v>624</v>
      </c>
      <c r="E550" s="6" t="s">
        <v>1333</v>
      </c>
    </row>
    <row r="551" spans="1:5">
      <c r="A551" s="300">
        <v>1912</v>
      </c>
      <c r="B551" s="301" t="s">
        <v>1216</v>
      </c>
      <c r="C551" s="301" t="s">
        <v>519</v>
      </c>
      <c r="D551" s="6" t="s">
        <v>624</v>
      </c>
      <c r="E551" s="6" t="s">
        <v>1333</v>
      </c>
    </row>
    <row r="552" spans="1:5">
      <c r="A552" s="300">
        <v>1913</v>
      </c>
      <c r="B552" s="301" t="s">
        <v>1217</v>
      </c>
      <c r="C552" s="301" t="s">
        <v>520</v>
      </c>
      <c r="D552" s="6" t="s">
        <v>624</v>
      </c>
      <c r="E552" s="6" t="s">
        <v>1333</v>
      </c>
    </row>
    <row r="553" spans="1:5">
      <c r="A553" s="300">
        <v>1914</v>
      </c>
      <c r="B553" s="301" t="s">
        <v>1218</v>
      </c>
      <c r="C553" s="301" t="s">
        <v>521</v>
      </c>
      <c r="D553" s="6" t="s">
        <v>624</v>
      </c>
      <c r="E553" s="6" t="s">
        <v>1333</v>
      </c>
    </row>
    <row r="554" spans="1:5">
      <c r="A554" s="300">
        <v>1915</v>
      </c>
      <c r="B554" s="301" t="s">
        <v>1219</v>
      </c>
      <c r="C554" s="301" t="s">
        <v>522</v>
      </c>
      <c r="D554" s="6" t="s">
        <v>624</v>
      </c>
      <c r="E554" s="6" t="s">
        <v>1333</v>
      </c>
    </row>
    <row r="555" spans="1:5">
      <c r="A555" s="300">
        <v>2301</v>
      </c>
      <c r="B555" s="301" t="s">
        <v>1220</v>
      </c>
      <c r="C555" s="301" t="s">
        <v>523</v>
      </c>
      <c r="D555" s="6" t="s">
        <v>624</v>
      </c>
      <c r="E555" s="6" t="s">
        <v>1329</v>
      </c>
    </row>
    <row r="556" spans="1:5">
      <c r="A556" s="300">
        <v>2302</v>
      </c>
      <c r="B556" s="301" t="s">
        <v>1221</v>
      </c>
      <c r="C556" s="301" t="s">
        <v>524</v>
      </c>
      <c r="D556" s="6" t="s">
        <v>624</v>
      </c>
      <c r="E556" s="6" t="s">
        <v>1329</v>
      </c>
    </row>
    <row r="557" spans="1:5">
      <c r="A557" s="300">
        <v>2303</v>
      </c>
      <c r="B557" s="301" t="s">
        <v>1222</v>
      </c>
      <c r="C557" s="301" t="s">
        <v>1381</v>
      </c>
      <c r="D557" s="6" t="s">
        <v>624</v>
      </c>
      <c r="E557" s="6" t="s">
        <v>1329</v>
      </c>
    </row>
    <row r="558" spans="1:5">
      <c r="A558" s="300">
        <v>2311</v>
      </c>
      <c r="B558" s="301" t="s">
        <v>1223</v>
      </c>
      <c r="C558" s="301" t="s">
        <v>1223</v>
      </c>
      <c r="D558" s="6" t="s">
        <v>624</v>
      </c>
      <c r="E558" s="6" t="s">
        <v>1325</v>
      </c>
    </row>
    <row r="559" spans="1:5">
      <c r="A559" s="300">
        <v>2312</v>
      </c>
      <c r="B559" s="301" t="s">
        <v>525</v>
      </c>
      <c r="C559" s="301" t="s">
        <v>525</v>
      </c>
      <c r="D559" s="6" t="s">
        <v>624</v>
      </c>
      <c r="E559" s="6" t="s">
        <v>1329</v>
      </c>
    </row>
    <row r="560" spans="1:5">
      <c r="A560" s="300">
        <v>2313</v>
      </c>
      <c r="B560" s="301" t="s">
        <v>526</v>
      </c>
      <c r="C560" s="301" t="s">
        <v>526</v>
      </c>
      <c r="D560" s="6" t="s">
        <v>624</v>
      </c>
      <c r="E560" s="6" t="s">
        <v>1329</v>
      </c>
    </row>
    <row r="561" spans="1:5">
      <c r="A561" s="300">
        <v>2314</v>
      </c>
      <c r="B561" s="301" t="s">
        <v>527</v>
      </c>
      <c r="C561" s="301" t="s">
        <v>527</v>
      </c>
      <c r="D561" s="6" t="s">
        <v>624</v>
      </c>
      <c r="E561" s="6" t="s">
        <v>1329</v>
      </c>
    </row>
    <row r="562" spans="1:5">
      <c r="A562" s="300">
        <v>2315</v>
      </c>
      <c r="B562" s="301" t="s">
        <v>1224</v>
      </c>
      <c r="C562" s="301" t="s">
        <v>528</v>
      </c>
      <c r="D562" s="6" t="s">
        <v>624</v>
      </c>
      <c r="E562" s="6" t="s">
        <v>1329</v>
      </c>
    </row>
    <row r="563" spans="1:5">
      <c r="A563" s="300">
        <v>2316</v>
      </c>
      <c r="B563" s="301" t="s">
        <v>1225</v>
      </c>
      <c r="C563" s="301" t="s">
        <v>529</v>
      </c>
      <c r="D563" s="6" t="s">
        <v>624</v>
      </c>
      <c r="E563" s="6" t="s">
        <v>1329</v>
      </c>
    </row>
    <row r="564" spans="1:5">
      <c r="A564" s="300">
        <v>2317</v>
      </c>
      <c r="B564" s="301" t="s">
        <v>1226</v>
      </c>
      <c r="C564" s="301" t="s">
        <v>530</v>
      </c>
      <c r="D564" s="6" t="s">
        <v>624</v>
      </c>
      <c r="E564" s="6" t="s">
        <v>1329</v>
      </c>
    </row>
    <row r="565" spans="1:5">
      <c r="A565" s="300">
        <v>2318</v>
      </c>
      <c r="B565" s="301" t="s">
        <v>1227</v>
      </c>
      <c r="C565" s="301" t="s">
        <v>1382</v>
      </c>
      <c r="D565" s="6" t="s">
        <v>624</v>
      </c>
      <c r="E565" s="6" t="s">
        <v>1329</v>
      </c>
    </row>
    <row r="566" spans="1:5">
      <c r="A566" s="300">
        <v>2319</v>
      </c>
      <c r="B566" s="301" t="s">
        <v>531</v>
      </c>
      <c r="C566" s="301" t="s">
        <v>531</v>
      </c>
      <c r="D566" s="6" t="s">
        <v>624</v>
      </c>
      <c r="E566" s="6" t="s">
        <v>1329</v>
      </c>
    </row>
    <row r="567" spans="1:5">
      <c r="A567" s="300">
        <v>2320</v>
      </c>
      <c r="B567" s="301" t="s">
        <v>532</v>
      </c>
      <c r="C567" s="301" t="s">
        <v>532</v>
      </c>
      <c r="D567" s="6" t="s">
        <v>624</v>
      </c>
      <c r="E567" s="6" t="s">
        <v>1329</v>
      </c>
    </row>
    <row r="568" spans="1:5">
      <c r="A568" s="300">
        <v>2322</v>
      </c>
      <c r="B568" s="301" t="s">
        <v>533</v>
      </c>
      <c r="C568" s="301" t="s">
        <v>533</v>
      </c>
      <c r="D568" s="6" t="s">
        <v>624</v>
      </c>
      <c r="E568" s="6" t="s">
        <v>1334</v>
      </c>
    </row>
    <row r="569" spans="1:5">
      <c r="A569" s="300">
        <v>2323</v>
      </c>
      <c r="B569" s="301" t="s">
        <v>534</v>
      </c>
      <c r="C569" s="301" t="s">
        <v>534</v>
      </c>
      <c r="D569" s="6" t="s">
        <v>624</v>
      </c>
      <c r="E569" s="6" t="s">
        <v>1334</v>
      </c>
    </row>
    <row r="570" spans="1:5">
      <c r="A570" s="300">
        <v>2324</v>
      </c>
      <c r="B570" s="301" t="s">
        <v>535</v>
      </c>
      <c r="C570" s="301" t="s">
        <v>535</v>
      </c>
      <c r="D570" s="6" t="s">
        <v>624</v>
      </c>
      <c r="E570" s="6" t="s">
        <v>1334</v>
      </c>
    </row>
    <row r="571" spans="1:5">
      <c r="A571" s="300">
        <v>2325</v>
      </c>
      <c r="B571" s="301" t="s">
        <v>536</v>
      </c>
      <c r="C571" s="301" t="s">
        <v>536</v>
      </c>
      <c r="D571" s="6" t="s">
        <v>624</v>
      </c>
      <c r="E571" s="6" t="s">
        <v>1334</v>
      </c>
    </row>
    <row r="572" spans="1:5">
      <c r="A572" s="300">
        <v>2326</v>
      </c>
      <c r="B572" s="301" t="s">
        <v>537</v>
      </c>
      <c r="C572" s="301" t="s">
        <v>537</v>
      </c>
      <c r="D572" s="6" t="s">
        <v>624</v>
      </c>
      <c r="E572" s="6" t="s">
        <v>1334</v>
      </c>
    </row>
    <row r="573" spans="1:5">
      <c r="A573" s="300">
        <v>2327</v>
      </c>
      <c r="B573" s="301" t="s">
        <v>538</v>
      </c>
      <c r="C573" s="301" t="s">
        <v>538</v>
      </c>
      <c r="D573" s="6" t="s">
        <v>624</v>
      </c>
      <c r="E573" s="6" t="s">
        <v>1334</v>
      </c>
    </row>
    <row r="574" spans="1:5">
      <c r="A574" s="300">
        <v>2328</v>
      </c>
      <c r="B574" s="301" t="s">
        <v>610</v>
      </c>
      <c r="C574" s="301" t="s">
        <v>610</v>
      </c>
      <c r="D574" s="6" t="s">
        <v>624</v>
      </c>
      <c r="E574" s="6" t="s">
        <v>1334</v>
      </c>
    </row>
    <row r="575" spans="1:5">
      <c r="A575" s="300">
        <v>2330</v>
      </c>
      <c r="B575" s="301" t="s">
        <v>1228</v>
      </c>
      <c r="C575" s="301" t="s">
        <v>1228</v>
      </c>
      <c r="D575" s="6" t="s">
        <v>624</v>
      </c>
      <c r="E575" s="6" t="s">
        <v>1334</v>
      </c>
    </row>
    <row r="576" spans="1:5">
      <c r="A576" s="300">
        <v>2331</v>
      </c>
      <c r="B576" s="301" t="s">
        <v>1229</v>
      </c>
      <c r="C576" s="301" t="s">
        <v>1229</v>
      </c>
      <c r="D576" s="6" t="s">
        <v>624</v>
      </c>
      <c r="E576" s="6" t="s">
        <v>1334</v>
      </c>
    </row>
    <row r="577" spans="1:5">
      <c r="A577" s="300">
        <v>2333</v>
      </c>
      <c r="B577" s="301" t="s">
        <v>1230</v>
      </c>
      <c r="C577" s="301" t="s">
        <v>1230</v>
      </c>
      <c r="D577" s="6" t="s">
        <v>624</v>
      </c>
      <c r="E577" s="6" t="s">
        <v>1334</v>
      </c>
    </row>
    <row r="578" spans="1:5">
      <c r="A578" s="300">
        <v>2334</v>
      </c>
      <c r="B578" s="301" t="s">
        <v>1231</v>
      </c>
      <c r="C578" s="301" t="s">
        <v>1231</v>
      </c>
      <c r="D578" s="6" t="s">
        <v>624</v>
      </c>
      <c r="E578" s="6" t="s">
        <v>1329</v>
      </c>
    </row>
    <row r="579" spans="1:5">
      <c r="A579" s="300">
        <v>2335</v>
      </c>
      <c r="B579" s="301" t="s">
        <v>1383</v>
      </c>
      <c r="C579" s="301" t="s">
        <v>1383</v>
      </c>
      <c r="D579" s="6" t="s">
        <v>624</v>
      </c>
      <c r="E579" s="6" t="s">
        <v>1328</v>
      </c>
    </row>
    <row r="580" spans="1:5">
      <c r="A580" s="300">
        <v>2336</v>
      </c>
      <c r="B580" s="301" t="s">
        <v>1232</v>
      </c>
      <c r="C580" s="301" t="s">
        <v>1232</v>
      </c>
      <c r="D580" s="6" t="s">
        <v>624</v>
      </c>
      <c r="E580" s="6" t="s">
        <v>1328</v>
      </c>
    </row>
    <row r="581" spans="1:5">
      <c r="A581" s="300">
        <v>2337</v>
      </c>
      <c r="B581" s="301" t="s">
        <v>1384</v>
      </c>
      <c r="C581" s="301" t="s">
        <v>1384</v>
      </c>
      <c r="D581" s="6" t="s">
        <v>624</v>
      </c>
      <c r="E581" s="6" t="s">
        <v>1334</v>
      </c>
    </row>
    <row r="582" spans="1:5">
      <c r="A582" s="300">
        <v>2338</v>
      </c>
      <c r="B582" s="301" t="s">
        <v>1385</v>
      </c>
      <c r="C582" s="301" t="s">
        <v>1385</v>
      </c>
      <c r="D582" s="6" t="s">
        <v>624</v>
      </c>
      <c r="E582" s="6" t="s">
        <v>1334</v>
      </c>
    </row>
    <row r="583" spans="1:5">
      <c r="A583" s="300">
        <v>2339</v>
      </c>
      <c r="B583" s="301" t="s">
        <v>1386</v>
      </c>
      <c r="C583" s="301" t="s">
        <v>1386</v>
      </c>
      <c r="D583" s="6" t="s">
        <v>624</v>
      </c>
      <c r="E583" s="6" t="s">
        <v>1328</v>
      </c>
    </row>
    <row r="584" spans="1:5">
      <c r="A584" s="300">
        <v>2341</v>
      </c>
      <c r="B584" s="301" t="s">
        <v>1387</v>
      </c>
      <c r="C584" s="301" t="s">
        <v>1387</v>
      </c>
      <c r="D584" s="6" t="s">
        <v>624</v>
      </c>
      <c r="E584" s="6" t="s">
        <v>1335</v>
      </c>
    </row>
    <row r="585" spans="1:5">
      <c r="A585" s="300">
        <v>3301</v>
      </c>
      <c r="B585" s="301" t="s">
        <v>1233</v>
      </c>
      <c r="C585" s="301" t="s">
        <v>1249</v>
      </c>
      <c r="D585" s="6" t="s">
        <v>624</v>
      </c>
      <c r="E585" s="6" t="s">
        <v>1335</v>
      </c>
    </row>
    <row r="586" spans="1:5">
      <c r="A586" s="300">
        <v>3401</v>
      </c>
      <c r="B586" s="301" t="s">
        <v>1234</v>
      </c>
      <c r="C586" s="301" t="s">
        <v>1388</v>
      </c>
      <c r="D586" s="6" t="s">
        <v>624</v>
      </c>
      <c r="E586" s="6" t="s">
        <v>1335</v>
      </c>
    </row>
    <row r="587" spans="1:5">
      <c r="A587" s="300">
        <v>4601</v>
      </c>
      <c r="B587" s="301" t="s">
        <v>1235</v>
      </c>
      <c r="C587" s="301" t="s">
        <v>1250</v>
      </c>
      <c r="D587" s="6" t="s">
        <v>624</v>
      </c>
      <c r="E587" s="6" t="s">
        <v>1336</v>
      </c>
    </row>
    <row r="588" spans="1:5">
      <c r="A588" s="300" t="s">
        <v>548</v>
      </c>
      <c r="B588" s="301" t="s">
        <v>1394</v>
      </c>
      <c r="C588" s="301" t="s">
        <v>588</v>
      </c>
      <c r="D588" s="6" t="s">
        <v>624</v>
      </c>
      <c r="E588" s="6" t="s">
        <v>1321</v>
      </c>
    </row>
    <row r="589" spans="1:5">
      <c r="A589" s="300" t="s">
        <v>1362</v>
      </c>
      <c r="B589" s="301" t="s">
        <v>33</v>
      </c>
      <c r="C589" s="301" t="s">
        <v>1260</v>
      </c>
      <c r="D589" s="6" t="s">
        <v>624</v>
      </c>
      <c r="E589" s="6" t="s">
        <v>1321</v>
      </c>
    </row>
    <row r="590" spans="1:5">
      <c r="A590" s="300" t="s">
        <v>549</v>
      </c>
      <c r="B590" s="301" t="s">
        <v>1395</v>
      </c>
      <c r="C590" s="301" t="s">
        <v>1251</v>
      </c>
      <c r="D590" s="6" t="s">
        <v>624</v>
      </c>
      <c r="E590" s="6" t="s">
        <v>1321</v>
      </c>
    </row>
    <row r="591" spans="1:5">
      <c r="A591" s="300" t="s">
        <v>550</v>
      </c>
      <c r="B591" s="301" t="s">
        <v>1396</v>
      </c>
      <c r="C591" s="301" t="s">
        <v>589</v>
      </c>
      <c r="D591" s="6" t="s">
        <v>624</v>
      </c>
      <c r="E591" s="6" t="s">
        <v>1321</v>
      </c>
    </row>
    <row r="592" spans="1:5">
      <c r="A592" s="300" t="s">
        <v>663</v>
      </c>
      <c r="B592" s="301" t="s">
        <v>1320</v>
      </c>
      <c r="C592" s="301" t="s">
        <v>1252</v>
      </c>
      <c r="D592" s="6" t="s">
        <v>624</v>
      </c>
      <c r="E592" s="6" t="s">
        <v>1321</v>
      </c>
    </row>
    <row r="593" spans="3:3">
      <c r="C593" s="255" t="str">
        <f>+PROPER(B593)</f>
        <v/>
      </c>
    </row>
  </sheetData>
  <autoFilter ref="A2:E593" xr:uid="{F6210D54-8698-432D-8641-DCA92B314747}"/>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FFC49-AB01-4026-894C-A597054DDD30}">
  <sheetPr codeName="Hoja5" filterMode="1">
    <tabColor theme="6" tint="-0.499984740745262"/>
  </sheetPr>
  <dimension ref="A1:AA1183"/>
  <sheetViews>
    <sheetView showGridLines="0" topLeftCell="B1" zoomScale="85" zoomScaleNormal="85" workbookViewId="0">
      <selection activeCell="B1" sqref="B1"/>
    </sheetView>
  </sheetViews>
  <sheetFormatPr baseColWidth="10" defaultColWidth="11.42578125" defaultRowHeight="15"/>
  <cols>
    <col min="1" max="1" width="12" hidden="1" customWidth="1"/>
    <col min="2" max="2" width="12.7109375" style="242" customWidth="1"/>
    <col min="3" max="3" width="86.42578125" hidden="1" customWidth="1"/>
    <col min="4" max="4" width="55" style="267" customWidth="1"/>
    <col min="5" max="5" width="10" style="242" bestFit="1" customWidth="1"/>
    <col min="6" max="10" width="17" style="242" customWidth="1"/>
    <col min="11" max="17" width="17" style="242" hidden="1" customWidth="1"/>
    <col min="18" max="18" width="17.7109375" style="242" bestFit="1" customWidth="1"/>
    <col min="19" max="19" width="17.7109375" style="242" customWidth="1"/>
    <col min="20" max="20" width="21.7109375" hidden="1" customWidth="1"/>
    <col min="21" max="21" width="9.42578125" hidden="1" customWidth="1"/>
    <col min="22" max="22" width="33.5703125" hidden="1" customWidth="1"/>
    <col min="23" max="23" width="33.5703125" style="242" customWidth="1"/>
    <col min="24" max="24" width="12.42578125" style="242" hidden="1" customWidth="1"/>
    <col min="25" max="26" width="11.42578125" style="242" hidden="1" customWidth="1"/>
    <col min="27" max="27" width="35.85546875" style="242" hidden="1" customWidth="1"/>
    <col min="28" max="28" width="11.42578125" style="242" customWidth="1"/>
    <col min="29" max="16384" width="11.42578125" style="242"/>
  </cols>
  <sheetData>
    <row r="1" spans="1:27">
      <c r="B1" s="248" t="s">
        <v>1306</v>
      </c>
      <c r="C1" s="248"/>
      <c r="D1" s="260"/>
      <c r="E1" s="248"/>
      <c r="F1" s="248"/>
      <c r="G1" s="248"/>
      <c r="H1" s="248"/>
      <c r="I1" s="248"/>
      <c r="J1" s="248"/>
      <c r="K1" s="248"/>
      <c r="L1" s="248"/>
      <c r="M1" s="248"/>
      <c r="N1" s="248"/>
      <c r="O1" s="248"/>
      <c r="P1" s="248"/>
      <c r="Q1" s="248"/>
      <c r="R1" s="248"/>
      <c r="S1" s="248"/>
      <c r="T1" s="248"/>
      <c r="U1" s="248"/>
      <c r="V1" s="248"/>
      <c r="W1" s="248"/>
    </row>
    <row r="2" spans="1:27">
      <c r="B2" s="246" t="str">
        <f ca="1">+"Fecha de Corte: "&amp;TEXT(TODAY(),"dd/mm/yyyy")</f>
        <v>Fecha de Corte: 05/06/2025</v>
      </c>
      <c r="C2" s="246"/>
      <c r="D2" s="308"/>
      <c r="E2" s="246"/>
      <c r="F2" s="246"/>
      <c r="G2" s="246"/>
      <c r="H2" s="246"/>
      <c r="I2" s="246"/>
      <c r="J2" s="246"/>
      <c r="K2" s="246"/>
      <c r="L2" s="246"/>
      <c r="M2" s="246"/>
      <c r="N2" s="246"/>
      <c r="O2" s="246"/>
      <c r="P2" s="246"/>
      <c r="Q2" s="246"/>
      <c r="R2" s="246"/>
      <c r="S2" s="246"/>
      <c r="T2" s="246"/>
      <c r="U2" s="246"/>
      <c r="V2" s="246"/>
      <c r="W2" s="246"/>
    </row>
    <row r="3" spans="1:27" thickBot="1">
      <c r="A3" s="238"/>
      <c r="C3" s="239"/>
      <c r="T3" s="238"/>
      <c r="U3" s="238"/>
      <c r="V3" s="238"/>
    </row>
    <row r="4" spans="1:27" ht="14.25" thickBot="1">
      <c r="A4" s="240" t="s">
        <v>1339</v>
      </c>
      <c r="B4" s="240" t="s">
        <v>653</v>
      </c>
      <c r="C4" s="241" t="s">
        <v>660</v>
      </c>
      <c r="D4" s="261" t="s">
        <v>660</v>
      </c>
      <c r="E4" s="240" t="s">
        <v>1307</v>
      </c>
      <c r="F4" s="240" t="s">
        <v>1289</v>
      </c>
      <c r="G4" s="240" t="s">
        <v>1290</v>
      </c>
      <c r="H4" s="240" t="s">
        <v>1291</v>
      </c>
      <c r="I4" s="240" t="s">
        <v>1292</v>
      </c>
      <c r="J4" s="240" t="s">
        <v>1293</v>
      </c>
      <c r="K4" s="240" t="s">
        <v>1294</v>
      </c>
      <c r="L4" s="240" t="s">
        <v>1295</v>
      </c>
      <c r="M4" s="240" t="s">
        <v>1296</v>
      </c>
      <c r="N4" s="240" t="s">
        <v>1297</v>
      </c>
      <c r="O4" s="240" t="s">
        <v>1298</v>
      </c>
      <c r="P4" s="240" t="s">
        <v>1312</v>
      </c>
      <c r="Q4" s="240" t="s">
        <v>1313</v>
      </c>
      <c r="R4" s="240" t="s">
        <v>1308</v>
      </c>
      <c r="S4" s="240" t="s">
        <v>1309</v>
      </c>
      <c r="T4" s="240" t="s">
        <v>1338</v>
      </c>
      <c r="U4" s="240" t="s">
        <v>1310</v>
      </c>
      <c r="V4" s="240" t="s">
        <v>1337</v>
      </c>
      <c r="W4" s="240" t="s">
        <v>1311</v>
      </c>
      <c r="X4" s="242" t="s">
        <v>1365</v>
      </c>
      <c r="Y4" s="242" t="s">
        <v>1366</v>
      </c>
      <c r="Z4" s="240" t="s">
        <v>1363</v>
      </c>
      <c r="AA4" s="240" t="s">
        <v>1364</v>
      </c>
    </row>
    <row r="5" spans="1:27" customFormat="1" ht="15" hidden="1" customHeight="1">
      <c r="A5" s="32">
        <v>0</v>
      </c>
      <c r="B5" s="394">
        <f>+A5</f>
        <v>0</v>
      </c>
      <c r="C5" s="247" t="e">
        <f>+VLOOKUP(A5,bd_lista!$A$3:$C$592,3,FALSE)</f>
        <v>#N/A</v>
      </c>
      <c r="D5" s="395" t="e">
        <f>+C5</f>
        <v>#N/A</v>
      </c>
      <c r="E5" s="242" t="s">
        <v>1304</v>
      </c>
      <c r="F5" s="243">
        <f ca="1">+IFERROR(INDEX('Hoja de Trabajo para listado'!$A$155:$Z$1048576,MATCH($A5,'Hoja de Trabajo para listado'!$A$155:$A$1048576,0),MATCH((CUADRO!F$4&amp;$E5),'Hoja de Trabajo para listado'!$A$151:$Z$151,0)),0)+IFERROR(INDEX('Hoja de Trabajo para listado'!$AB$155:$BA$1048576,MATCH($A5,'Hoja de Trabajo para listado'!$AB$155:$AB$1048576,0),MATCH((CUADRO!F$4&amp;$E5),'Hoja de Trabajo para listado'!$AB$151:$BA$151,0)),0)+IFERROR(INDEX('Hoja de Trabajo para listado'!$BC$155:$CB$1048576,MATCH($A5,'Hoja de Trabajo para listado'!$BC$155:$BC$1048576,0),MATCH((CUADRO!F$4&amp;$E5),'Hoja de Trabajo para listado'!$BC$151:$CB$151,0)),0)+IFERROR(INDEX('Hoja de Trabajo para listado'!$DE$153:$DG$274,MATCH($A5,'Hoja de Trabajo para listado'!$DE$153:$DE$1048576,0),MATCH((CUADRO!F$4&amp;$E5),'Hoja de Trabajo para listado'!$DE$151:$DG$151,0)),0)+IFERROR(INDEX('Hoja de Trabajo para listado'!$CD$155:$DC$1048576,MATCH($A5,'Hoja de Trabajo para listado'!$CD$155:$CD$1048576,0),MATCH((CUADRO!F$4&amp;$E5),'Hoja de Trabajo para listado'!$CD$151:$DC$151,0)),0)</f>
        <v>0</v>
      </c>
      <c r="G5" s="243">
        <f ca="1">+IFERROR(INDEX('Hoja de Trabajo para listado'!$A$155:$Z$1048576,MATCH($A5,'Hoja de Trabajo para listado'!$A$155:$A$1048576,0),MATCH((CUADRO!G$4&amp;$E5),'Hoja de Trabajo para listado'!$A$151:$Z$151,0)),0)+IFERROR(INDEX('Hoja de Trabajo para listado'!$AB$155:$BA$1048576,MATCH($A5,'Hoja de Trabajo para listado'!$AB$155:$AB$1048576,0),MATCH((CUADRO!G$4&amp;$E5),'Hoja de Trabajo para listado'!$AB$151:$BA$151,0)),0)+IFERROR(INDEX('Hoja de Trabajo para listado'!$BC$155:$CB$1048576,MATCH($A5,'Hoja de Trabajo para listado'!$BC$155:$BC$1048576,0),MATCH((CUADRO!G$4&amp;$E5),'Hoja de Trabajo para listado'!$BC$151:$CB$151,0)),0)+IFERROR(INDEX('Hoja de Trabajo para listado'!$DE$153:$DG$274,MATCH($A5,'Hoja de Trabajo para listado'!$DE$153:$DE$1048576,0),MATCH((CUADRO!G$4&amp;$E5),'Hoja de Trabajo para listado'!$DE$151:$DG$151,0)),0)+IFERROR(INDEX('Hoja de Trabajo para listado'!$CD$155:$DC$1048576,MATCH($A5,'Hoja de Trabajo para listado'!$CD$155:$CD$1048576,0),MATCH((CUADRO!G$4&amp;$E5),'Hoja de Trabajo para listado'!$CD$151:$DC$151,0)),0)</f>
        <v>0</v>
      </c>
      <c r="H5" s="243">
        <f ca="1">+IFERROR(INDEX('Hoja de Trabajo para listado'!$A$155:$Z$1048576,MATCH($A5,'Hoja de Trabajo para listado'!$A$155:$A$1048576,0),MATCH((CUADRO!H$4&amp;$E5),'Hoja de Trabajo para listado'!$A$151:$Z$151,0)),0)+IFERROR(INDEX('Hoja de Trabajo para listado'!$AB$155:$BA$1048576,MATCH($A5,'Hoja de Trabajo para listado'!$AB$155:$AB$1048576,0),MATCH((CUADRO!H$4&amp;$E5),'Hoja de Trabajo para listado'!$AB$151:$BA$151,0)),0)+IFERROR(INDEX('Hoja de Trabajo para listado'!$BC$155:$CB$1048576,MATCH($A5,'Hoja de Trabajo para listado'!$BC$155:$BC$1048576,0),MATCH((CUADRO!H$4&amp;$E5),'Hoja de Trabajo para listado'!$BC$151:$CB$151,0)),0)+IFERROR(INDEX('Hoja de Trabajo para listado'!$DE$153:$DG$274,MATCH($A5,'Hoja de Trabajo para listado'!$DE$153:$DE$1048576,0),MATCH((CUADRO!H$4&amp;$E5),'Hoja de Trabajo para listado'!$DE$151:$DG$151,0)),0)+IFERROR(INDEX('Hoja de Trabajo para listado'!$CD$155:$DC$1048576,MATCH($A5,'Hoja de Trabajo para listado'!$CD$155:$CD$1048576,0),MATCH((CUADRO!H$4&amp;$E5),'Hoja de Trabajo para listado'!$CD$151:$DC$151,0)),0)</f>
        <v>0</v>
      </c>
      <c r="I5" s="243">
        <f ca="1">+IFERROR(INDEX('Hoja de Trabajo para listado'!$A$155:$Z$1048576,MATCH($A5,'Hoja de Trabajo para listado'!$A$155:$A$1048576,0),MATCH((CUADRO!I$4&amp;$E5),'Hoja de Trabajo para listado'!$A$151:$Z$151,0)),0)+IFERROR(INDEX('Hoja de Trabajo para listado'!$AB$155:$BA$1048576,MATCH($A5,'Hoja de Trabajo para listado'!$AB$155:$AB$1048576,0),MATCH((CUADRO!I$4&amp;$E5),'Hoja de Trabajo para listado'!$AB$151:$BA$151,0)),0)+IFERROR(INDEX('Hoja de Trabajo para listado'!$BC$155:$CB$1048576,MATCH($A5,'Hoja de Trabajo para listado'!$BC$155:$BC$1048576,0),MATCH((CUADRO!I$4&amp;$E5),'Hoja de Trabajo para listado'!$BC$151:$CB$151,0)),0)+IFERROR(INDEX('Hoja de Trabajo para listado'!$DE$153:$DG$274,MATCH($A5,'Hoja de Trabajo para listado'!$DE$153:$DE$1048576,0),MATCH((CUADRO!I$4&amp;$E5),'Hoja de Trabajo para listado'!$DE$151:$DG$151,0)),0)+IFERROR(INDEX('Hoja de Trabajo para listado'!$CD$155:$DC$1048576,MATCH($A5,'Hoja de Trabajo para listado'!$CD$155:$CD$1048576,0),MATCH((CUADRO!I$4&amp;$E5),'Hoja de Trabajo para listado'!$CD$151:$DC$151,0)),0)</f>
        <v>0</v>
      </c>
      <c r="J5" s="243">
        <f ca="1">+IFERROR(INDEX('Hoja de Trabajo para listado'!$A$155:$Z$1048576,MATCH($A5,'Hoja de Trabajo para listado'!$A$155:$A$1048576,0),MATCH((CUADRO!J$4&amp;$E5),'Hoja de Trabajo para listado'!$A$151:$Z$151,0)),0)+IFERROR(INDEX('Hoja de Trabajo para listado'!$AB$155:$BA$1048576,MATCH($A5,'Hoja de Trabajo para listado'!$AB$155:$AB$1048576,0),MATCH((CUADRO!J$4&amp;$E5),'Hoja de Trabajo para listado'!$AB$151:$BA$151,0)),0)+IFERROR(INDEX('Hoja de Trabajo para listado'!$BC$155:$CB$1048576,MATCH($A5,'Hoja de Trabajo para listado'!$BC$155:$BC$1048576,0),MATCH((CUADRO!J$4&amp;$E5),'Hoja de Trabajo para listado'!$BC$151:$CB$151,0)),0)+IFERROR(INDEX('Hoja de Trabajo para listado'!$DE$153:$DG$274,MATCH($A5,'Hoja de Trabajo para listado'!$DE$153:$DE$1048576,0),MATCH((CUADRO!J$4&amp;$E5),'Hoja de Trabajo para listado'!$DE$151:$DG$151,0)),0)+IFERROR(INDEX('Hoja de Trabajo para listado'!$CD$155:$DC$1048576,MATCH($A5,'Hoja de Trabajo para listado'!$CD$155:$CD$1048576,0),MATCH((CUADRO!J$4&amp;$E5),'Hoja de Trabajo para listado'!$CD$151:$DC$151,0)),0)</f>
        <v>0</v>
      </c>
      <c r="K5" s="243">
        <f ca="1">+IFERROR(INDEX('Hoja de Trabajo para listado'!$A$155:$Z$1048576,MATCH($A5,'Hoja de Trabajo para listado'!$A$155:$A$1048576,0),MATCH((CUADRO!K$4&amp;$E5),'Hoja de Trabajo para listado'!$A$151:$Z$151,0)),0)+IFERROR(INDEX('Hoja de Trabajo para listado'!$AB$155:$BA$1048576,MATCH($A5,'Hoja de Trabajo para listado'!$AB$155:$AB$1048576,0),MATCH((CUADRO!K$4&amp;$E5),'Hoja de Trabajo para listado'!$AB$151:$BA$151,0)),0)+IFERROR(INDEX('Hoja de Trabajo para listado'!$BC$155:$CB$1048576,MATCH($A5,'Hoja de Trabajo para listado'!$BC$155:$BC$1048576,0),MATCH((CUADRO!K$4&amp;$E5),'Hoja de Trabajo para listado'!$BC$151:$CB$151,0)),0)+IFERROR(INDEX('Hoja de Trabajo para listado'!$DE$153:$DG$274,MATCH($A5,'Hoja de Trabajo para listado'!$DE$153:$DE$1048576,0),MATCH((CUADRO!K$4&amp;$E5),'Hoja de Trabajo para listado'!$DE$151:$DG$151,0)),0)+IFERROR(INDEX('Hoja de Trabajo para listado'!$CD$155:$DC$1048576,MATCH($A5,'Hoja de Trabajo para listado'!$CD$155:$CD$1048576,0),MATCH((CUADRO!K$4&amp;$E5),'Hoja de Trabajo para listado'!$CD$151:$DC$151,0)),0)</f>
        <v>0</v>
      </c>
      <c r="L5" s="243">
        <f ca="1">+IFERROR(INDEX('Hoja de Trabajo para listado'!$A$155:$Z$1048576,MATCH($A5,'Hoja de Trabajo para listado'!$A$155:$A$1048576,0),MATCH((CUADRO!L$4&amp;$E5),'Hoja de Trabajo para listado'!$A$151:$Z$151,0)),0)+IFERROR(INDEX('Hoja de Trabajo para listado'!$AB$155:$BA$1048576,MATCH($A5,'Hoja de Trabajo para listado'!$AB$155:$AB$1048576,0),MATCH((CUADRO!L$4&amp;$E5),'Hoja de Trabajo para listado'!$AB$151:$BA$151,0)),0)+IFERROR(INDEX('Hoja de Trabajo para listado'!$BC$155:$CB$1048576,MATCH($A5,'Hoja de Trabajo para listado'!$BC$155:$BC$1048576,0),MATCH((CUADRO!L$4&amp;$E5),'Hoja de Trabajo para listado'!$BC$151:$CB$151,0)),0)+IFERROR(INDEX('Hoja de Trabajo para listado'!$DE$153:$DG$274,MATCH($A5,'Hoja de Trabajo para listado'!$DE$153:$DE$1048576,0),MATCH((CUADRO!L$4&amp;$E5),'Hoja de Trabajo para listado'!$DE$151:$DG$151,0)),0)+IFERROR(INDEX('Hoja de Trabajo para listado'!$CD$155:$DC$1048576,MATCH($A5,'Hoja de Trabajo para listado'!$CD$155:$CD$1048576,0),MATCH((CUADRO!L$4&amp;$E5),'Hoja de Trabajo para listado'!$CD$151:$DC$151,0)),0)</f>
        <v>0</v>
      </c>
      <c r="M5" s="243">
        <f ca="1">+IFERROR(INDEX('Hoja de Trabajo para listado'!$A$155:$Z$1048576,MATCH($A5,'Hoja de Trabajo para listado'!$A$155:$A$1048576,0),MATCH((CUADRO!M$4&amp;$E5),'Hoja de Trabajo para listado'!$A$151:$Z$151,0)),0)+IFERROR(INDEX('Hoja de Trabajo para listado'!$AB$155:$BA$1048576,MATCH($A5,'Hoja de Trabajo para listado'!$AB$155:$AB$1048576,0),MATCH((CUADRO!M$4&amp;$E5),'Hoja de Trabajo para listado'!$AB$151:$BA$151,0)),0)+IFERROR(INDEX('Hoja de Trabajo para listado'!$BC$155:$CB$1048576,MATCH($A5,'Hoja de Trabajo para listado'!$BC$155:$BC$1048576,0),MATCH((CUADRO!M$4&amp;$E5),'Hoja de Trabajo para listado'!$BC$151:$CB$151,0)),0)+IFERROR(INDEX('Hoja de Trabajo para listado'!$DE$153:$DG$274,MATCH($A5,'Hoja de Trabajo para listado'!$DE$153:$DE$1048576,0),MATCH((CUADRO!M$4&amp;$E5),'Hoja de Trabajo para listado'!$DE$151:$DG$151,0)),0)+IFERROR(INDEX('Hoja de Trabajo para listado'!$CD$155:$DC$1048576,MATCH($A5,'Hoja de Trabajo para listado'!$CD$155:$CD$1048576,0),MATCH((CUADRO!M$4&amp;$E5),'Hoja de Trabajo para listado'!$CD$151:$DC$151,0)),0)</f>
        <v>0</v>
      </c>
      <c r="N5" s="243">
        <f ca="1">+IFERROR(INDEX('Hoja de Trabajo para listado'!$A$155:$Z$1048576,MATCH($A5,'Hoja de Trabajo para listado'!$A$155:$A$1048576,0),MATCH((CUADRO!N$4&amp;$E5),'Hoja de Trabajo para listado'!$A$151:$Z$151,0)),0)+IFERROR(INDEX('Hoja de Trabajo para listado'!$AB$155:$BA$1048576,MATCH($A5,'Hoja de Trabajo para listado'!$AB$155:$AB$1048576,0),MATCH((CUADRO!N$4&amp;$E5),'Hoja de Trabajo para listado'!$AB$151:$BA$151,0)),0)+IFERROR(INDEX('Hoja de Trabajo para listado'!$BC$155:$CB$1048576,MATCH($A5,'Hoja de Trabajo para listado'!$BC$155:$BC$1048576,0),MATCH((CUADRO!N$4&amp;$E5),'Hoja de Trabajo para listado'!$BC$151:$CB$151,0)),0)+IFERROR(INDEX('Hoja de Trabajo para listado'!$DE$153:$DG$274,MATCH($A5,'Hoja de Trabajo para listado'!$DE$153:$DE$1048576,0),MATCH((CUADRO!N$4&amp;$E5),'Hoja de Trabajo para listado'!$DE$151:$DG$151,0)),0)+IFERROR(INDEX('Hoja de Trabajo para listado'!$CD$155:$DC$1048576,MATCH($A5,'Hoja de Trabajo para listado'!$CD$155:$CD$1048576,0),MATCH((CUADRO!N$4&amp;$E5),'Hoja de Trabajo para listado'!$CD$151:$DC$151,0)),0)</f>
        <v>0</v>
      </c>
      <c r="O5" s="243">
        <f ca="1">+IFERROR(INDEX('Hoja de Trabajo para listado'!$A$155:$Z$1048576,MATCH($A5,'Hoja de Trabajo para listado'!$A$155:$A$1048576,0),MATCH((CUADRO!O$4&amp;$E5),'Hoja de Trabajo para listado'!$A$151:$Z$151,0)),0)+IFERROR(INDEX('Hoja de Trabajo para listado'!$AB$155:$BA$1048576,MATCH($A5,'Hoja de Trabajo para listado'!$AB$155:$AB$1048576,0),MATCH((CUADRO!O$4&amp;$E5),'Hoja de Trabajo para listado'!$AB$151:$BA$151,0)),0)+IFERROR(INDEX('Hoja de Trabajo para listado'!$BC$155:$CB$1048576,MATCH($A5,'Hoja de Trabajo para listado'!$BC$155:$BC$1048576,0),MATCH((CUADRO!O$4&amp;$E5),'Hoja de Trabajo para listado'!$BC$151:$CB$151,0)),0)+IFERROR(INDEX('Hoja de Trabajo para listado'!$DE$153:$DG$274,MATCH($A5,'Hoja de Trabajo para listado'!$DE$153:$DE$1048576,0),MATCH((CUADRO!O$4&amp;$E5),'Hoja de Trabajo para listado'!$DE$151:$DG$151,0)),0)+IFERROR(INDEX('Hoja de Trabajo para listado'!$CD$155:$DC$1048576,MATCH($A5,'Hoja de Trabajo para listado'!$CD$155:$CD$1048576,0),MATCH((CUADRO!O$4&amp;$E5),'Hoja de Trabajo para listado'!$CD$151:$DC$151,0)),0)</f>
        <v>0</v>
      </c>
      <c r="P5" s="243">
        <f ca="1">+IFERROR(INDEX('Hoja de Trabajo para listado'!$A$155:$Z$1048576,MATCH($A5,'Hoja de Trabajo para listado'!$A$155:$A$1048576,0),MATCH((CUADRO!P$4&amp;$E5),'Hoja de Trabajo para listado'!$A$151:$Z$151,0)),0)+IFERROR(INDEX('Hoja de Trabajo para listado'!$AB$155:$BA$1048576,MATCH($A5,'Hoja de Trabajo para listado'!$AB$155:$AB$1048576,0),MATCH((CUADRO!P$4&amp;$E5),'Hoja de Trabajo para listado'!$AB$151:$BA$151,0)),0)+IFERROR(INDEX('Hoja de Trabajo para listado'!$BC$155:$CB$1048576,MATCH($A5,'Hoja de Trabajo para listado'!$BC$155:$BC$1048576,0),MATCH((CUADRO!P$4&amp;$E5),'Hoja de Trabajo para listado'!$BC$151:$CB$151,0)),0)+IFERROR(INDEX('Hoja de Trabajo para listado'!$DE$153:$DG$274,MATCH($A5,'Hoja de Trabajo para listado'!$DE$153:$DE$1048576,0),MATCH((CUADRO!P$4&amp;$E5),'Hoja de Trabajo para listado'!$DE$151:$DG$151,0)),0)+IFERROR(INDEX('Hoja de Trabajo para listado'!$CD$155:$DC$1048576,MATCH($A5,'Hoja de Trabajo para listado'!$CD$155:$CD$1048576,0),MATCH((CUADRO!P$4&amp;$E5),'Hoja de Trabajo para listado'!$CD$151:$DC$151,0)),0)</f>
        <v>0</v>
      </c>
      <c r="Q5" s="243">
        <f ca="1">+IFERROR(INDEX('Hoja de Trabajo para listado'!$A$155:$Z$1048576,MATCH($A5,'Hoja de Trabajo para listado'!$A$155:$A$1048576,0),MATCH((CUADRO!Q$4&amp;$E5),'Hoja de Trabajo para listado'!$A$151:$Z$151,0)),0)+IFERROR(INDEX('Hoja de Trabajo para listado'!$AB$155:$BA$1048576,MATCH($A5,'Hoja de Trabajo para listado'!$AB$155:$AB$1048576,0),MATCH((CUADRO!Q$4&amp;$E5),'Hoja de Trabajo para listado'!$AB$151:$BA$151,0)),0)+IFERROR(INDEX('Hoja de Trabajo para listado'!$BC$155:$CB$1048576,MATCH($A5,'Hoja de Trabajo para listado'!$BC$155:$BC$1048576,0),MATCH((CUADRO!Q$4&amp;$E5),'Hoja de Trabajo para listado'!$BC$151:$CB$151,0)),0)+IFERROR(INDEX('Hoja de Trabajo para listado'!$DE$153:$DG$274,MATCH($A5,'Hoja de Trabajo para listado'!$DE$153:$DE$1048576,0),MATCH((CUADRO!Q$4&amp;$E5),'Hoja de Trabajo para listado'!$DE$151:$DG$151,0)),0)+IFERROR(INDEX('Hoja de Trabajo para listado'!$CD$155:$DC$1048576,MATCH($A5,'Hoja de Trabajo para listado'!$CD$155:$CD$1048576,0),MATCH((CUADRO!Q$4&amp;$E5),'Hoja de Trabajo para listado'!$CD$151:$DC$151,0)),0)</f>
        <v>0</v>
      </c>
      <c r="R5" s="243">
        <f t="shared" ref="R5:R68" ca="1" si="0">+SUM(F5:Q5)</f>
        <v>0</v>
      </c>
      <c r="S5" s="243"/>
      <c r="T5" s="243">
        <f ca="1">+T6</f>
        <v>0</v>
      </c>
      <c r="U5" s="242">
        <f t="shared" ref="U5:U68" si="1">+IF(E5="Débitos",1,2)</f>
        <v>1</v>
      </c>
      <c r="V5" s="258" t="e">
        <f>+VLOOKUP(A5,bd_lista!A3:E592,5,FALSE)</f>
        <v>#N/A</v>
      </c>
      <c r="W5" s="391" t="e">
        <f>+V5</f>
        <v>#N/A</v>
      </c>
      <c r="X5" s="242" t="e">
        <f>+VLOOKUP(A5,[4]Sheet1!$A$13:$D$744,4,FALSE)</f>
        <v>#N/A</v>
      </c>
      <c r="Y5" s="242" t="e">
        <f>+VLOOKUP(X5,bd_lista!$A$3:$C$592,3,FALSE)</f>
        <v>#N/A</v>
      </c>
      <c r="Z5" s="246" t="e">
        <f>+X5</f>
        <v>#N/A</v>
      </c>
      <c r="AA5" s="247" t="e">
        <f>+Y5</f>
        <v>#N/A</v>
      </c>
    </row>
    <row r="6" spans="1:27" customFormat="1" ht="15" hidden="1" customHeight="1">
      <c r="A6" s="32">
        <v>0</v>
      </c>
      <c r="B6" s="392"/>
      <c r="C6" s="247" t="e">
        <f>+VLOOKUP(A6,bd_lista!$A$3:$C$592,3,FALSE)</f>
        <v>#N/A</v>
      </c>
      <c r="D6" s="396"/>
      <c r="E6" s="244" t="s">
        <v>1305</v>
      </c>
      <c r="F6" s="243">
        <f ca="1">+IFERROR(INDEX('Hoja de Trabajo para listado'!$A$155:$Z$1048576,MATCH($A6,'Hoja de Trabajo para listado'!$A$155:$A$1048576,0),MATCH((CUADRO!F$4&amp;$E6),'Hoja de Trabajo para listado'!$A$151:$Z$151,0)),0)+IFERROR(INDEX('Hoja de Trabajo para listado'!$AB$155:$BA$1048576,MATCH($A6,'Hoja de Trabajo para listado'!$AB$155:$AB$1048576,0),MATCH((CUADRO!F$4&amp;$E6),'Hoja de Trabajo para listado'!$AB$151:$BA$151,0)),0)+IFERROR(INDEX('Hoja de Trabajo para listado'!$BC$155:$CB$1048576,MATCH($A6,'Hoja de Trabajo para listado'!$BC$155:$BC$1048576,0),MATCH((CUADRO!F$4&amp;$E6),'Hoja de Trabajo para listado'!$BC$151:$CB$151,0)),0)+IFERROR(INDEX('Hoja de Trabajo para listado'!$DE$153:$DG$274,MATCH($A6,'Hoja de Trabajo para listado'!$DE$153:$DE$1048576,0),MATCH((CUADRO!F$4&amp;$E6),'Hoja de Trabajo para listado'!$DE$151:$DG$151,0)),0)+IFERROR(INDEX('Hoja de Trabajo para listado'!$CD$155:$DC$1048576,MATCH($A6,'Hoja de Trabajo para listado'!$CD$155:$CD$1048576,0),MATCH((CUADRO!F$4&amp;$E6),'Hoja de Trabajo para listado'!$CD$151:$DC$151,0)),0)</f>
        <v>0</v>
      </c>
      <c r="G6" s="243">
        <f ca="1">+IFERROR(INDEX('Hoja de Trabajo para listado'!$A$155:$Z$1048576,MATCH($A6,'Hoja de Trabajo para listado'!$A$155:$A$1048576,0),MATCH((CUADRO!G$4&amp;$E6),'Hoja de Trabajo para listado'!$A$151:$Z$151,0)),0)+IFERROR(INDEX('Hoja de Trabajo para listado'!$AB$155:$BA$1048576,MATCH($A6,'Hoja de Trabajo para listado'!$AB$155:$AB$1048576,0),MATCH((CUADRO!G$4&amp;$E6),'Hoja de Trabajo para listado'!$AB$151:$BA$151,0)),0)+IFERROR(INDEX('Hoja de Trabajo para listado'!$BC$155:$CB$1048576,MATCH($A6,'Hoja de Trabajo para listado'!$BC$155:$BC$1048576,0),MATCH((CUADRO!G$4&amp;$E6),'Hoja de Trabajo para listado'!$BC$151:$CB$151,0)),0)+IFERROR(INDEX('Hoja de Trabajo para listado'!$DE$153:$DG$274,MATCH($A6,'Hoja de Trabajo para listado'!$DE$153:$DE$1048576,0),MATCH((CUADRO!G$4&amp;$E6),'Hoja de Trabajo para listado'!$DE$151:$DG$151,0)),0)+IFERROR(INDEX('Hoja de Trabajo para listado'!$CD$155:$DC$1048576,MATCH($A6,'Hoja de Trabajo para listado'!$CD$155:$CD$1048576,0),MATCH((CUADRO!G$4&amp;$E6),'Hoja de Trabajo para listado'!$CD$151:$DC$151,0)),0)</f>
        <v>0</v>
      </c>
      <c r="H6" s="243">
        <f ca="1">+IFERROR(INDEX('Hoja de Trabajo para listado'!$A$155:$Z$1048576,MATCH($A6,'Hoja de Trabajo para listado'!$A$155:$A$1048576,0),MATCH((CUADRO!H$4&amp;$E6),'Hoja de Trabajo para listado'!$A$151:$Z$151,0)),0)+IFERROR(INDEX('Hoja de Trabajo para listado'!$AB$155:$BA$1048576,MATCH($A6,'Hoja de Trabajo para listado'!$AB$155:$AB$1048576,0),MATCH((CUADRO!H$4&amp;$E6),'Hoja de Trabajo para listado'!$AB$151:$BA$151,0)),0)+IFERROR(INDEX('Hoja de Trabajo para listado'!$BC$155:$CB$1048576,MATCH($A6,'Hoja de Trabajo para listado'!$BC$155:$BC$1048576,0),MATCH((CUADRO!H$4&amp;$E6),'Hoja de Trabajo para listado'!$BC$151:$CB$151,0)),0)+IFERROR(INDEX('Hoja de Trabajo para listado'!$DE$153:$DG$274,MATCH($A6,'Hoja de Trabajo para listado'!$DE$153:$DE$1048576,0),MATCH((CUADRO!H$4&amp;$E6),'Hoja de Trabajo para listado'!$DE$151:$DG$151,0)),0)+IFERROR(INDEX('Hoja de Trabajo para listado'!$CD$155:$DC$1048576,MATCH($A6,'Hoja de Trabajo para listado'!$CD$155:$CD$1048576,0),MATCH((CUADRO!H$4&amp;$E6),'Hoja de Trabajo para listado'!$CD$151:$DC$151,0)),0)</f>
        <v>0</v>
      </c>
      <c r="I6" s="243">
        <f ca="1">+IFERROR(INDEX('Hoja de Trabajo para listado'!$A$155:$Z$1048576,MATCH($A6,'Hoja de Trabajo para listado'!$A$155:$A$1048576,0),MATCH((CUADRO!I$4&amp;$E6),'Hoja de Trabajo para listado'!$A$151:$Z$151,0)),0)+IFERROR(INDEX('Hoja de Trabajo para listado'!$AB$155:$BA$1048576,MATCH($A6,'Hoja de Trabajo para listado'!$AB$155:$AB$1048576,0),MATCH((CUADRO!I$4&amp;$E6),'Hoja de Trabajo para listado'!$AB$151:$BA$151,0)),0)+IFERROR(INDEX('Hoja de Trabajo para listado'!$BC$155:$CB$1048576,MATCH($A6,'Hoja de Trabajo para listado'!$BC$155:$BC$1048576,0),MATCH((CUADRO!I$4&amp;$E6),'Hoja de Trabajo para listado'!$BC$151:$CB$151,0)),0)+IFERROR(INDEX('Hoja de Trabajo para listado'!$DE$153:$DG$274,MATCH($A6,'Hoja de Trabajo para listado'!$DE$153:$DE$1048576,0),MATCH((CUADRO!I$4&amp;$E6),'Hoja de Trabajo para listado'!$DE$151:$DG$151,0)),0)+IFERROR(INDEX('Hoja de Trabajo para listado'!$CD$155:$DC$1048576,MATCH($A6,'Hoja de Trabajo para listado'!$CD$155:$CD$1048576,0),MATCH((CUADRO!I$4&amp;$E6),'Hoja de Trabajo para listado'!$CD$151:$DC$151,0)),0)</f>
        <v>0</v>
      </c>
      <c r="J6" s="243">
        <f ca="1">+IFERROR(INDEX('Hoja de Trabajo para listado'!$A$155:$Z$1048576,MATCH($A6,'Hoja de Trabajo para listado'!$A$155:$A$1048576,0),MATCH((CUADRO!J$4&amp;$E6),'Hoja de Trabajo para listado'!$A$151:$Z$151,0)),0)+IFERROR(INDEX('Hoja de Trabajo para listado'!$AB$155:$BA$1048576,MATCH($A6,'Hoja de Trabajo para listado'!$AB$155:$AB$1048576,0),MATCH((CUADRO!J$4&amp;$E6),'Hoja de Trabajo para listado'!$AB$151:$BA$151,0)),0)+IFERROR(INDEX('Hoja de Trabajo para listado'!$BC$155:$CB$1048576,MATCH($A6,'Hoja de Trabajo para listado'!$BC$155:$BC$1048576,0),MATCH((CUADRO!J$4&amp;$E6),'Hoja de Trabajo para listado'!$BC$151:$CB$151,0)),0)+IFERROR(INDEX('Hoja de Trabajo para listado'!$DE$153:$DG$274,MATCH($A6,'Hoja de Trabajo para listado'!$DE$153:$DE$1048576,0),MATCH((CUADRO!J$4&amp;$E6),'Hoja de Trabajo para listado'!$DE$151:$DG$151,0)),0)+IFERROR(INDEX('Hoja de Trabajo para listado'!$CD$155:$DC$1048576,MATCH($A6,'Hoja de Trabajo para listado'!$CD$155:$CD$1048576,0),MATCH((CUADRO!J$4&amp;$E6),'Hoja de Trabajo para listado'!$CD$151:$DC$151,0)),0)</f>
        <v>0</v>
      </c>
      <c r="K6" s="243">
        <f ca="1">+IFERROR(INDEX('Hoja de Trabajo para listado'!$A$155:$Z$1048576,MATCH($A6,'Hoja de Trabajo para listado'!$A$155:$A$1048576,0),MATCH((CUADRO!K$4&amp;$E6),'Hoja de Trabajo para listado'!$A$151:$Z$151,0)),0)+IFERROR(INDEX('Hoja de Trabajo para listado'!$AB$155:$BA$1048576,MATCH($A6,'Hoja de Trabajo para listado'!$AB$155:$AB$1048576,0),MATCH((CUADRO!K$4&amp;$E6),'Hoja de Trabajo para listado'!$AB$151:$BA$151,0)),0)+IFERROR(INDEX('Hoja de Trabajo para listado'!$BC$155:$CB$1048576,MATCH($A6,'Hoja de Trabajo para listado'!$BC$155:$BC$1048576,0),MATCH((CUADRO!K$4&amp;$E6),'Hoja de Trabajo para listado'!$BC$151:$CB$151,0)),0)+IFERROR(INDEX('Hoja de Trabajo para listado'!$DE$153:$DG$274,MATCH($A6,'Hoja de Trabajo para listado'!$DE$153:$DE$1048576,0),MATCH((CUADRO!K$4&amp;$E6),'Hoja de Trabajo para listado'!$DE$151:$DG$151,0)),0)+IFERROR(INDEX('Hoja de Trabajo para listado'!$CD$155:$DC$1048576,MATCH($A6,'Hoja de Trabajo para listado'!$CD$155:$CD$1048576,0),MATCH((CUADRO!K$4&amp;$E6),'Hoja de Trabajo para listado'!$CD$151:$DC$151,0)),0)</f>
        <v>0</v>
      </c>
      <c r="L6" s="243">
        <f ca="1">+IFERROR(INDEX('Hoja de Trabajo para listado'!$A$155:$Z$1048576,MATCH($A6,'Hoja de Trabajo para listado'!$A$155:$A$1048576,0),MATCH((CUADRO!L$4&amp;$E6),'Hoja de Trabajo para listado'!$A$151:$Z$151,0)),0)+IFERROR(INDEX('Hoja de Trabajo para listado'!$AB$155:$BA$1048576,MATCH($A6,'Hoja de Trabajo para listado'!$AB$155:$AB$1048576,0),MATCH((CUADRO!L$4&amp;$E6),'Hoja de Trabajo para listado'!$AB$151:$BA$151,0)),0)+IFERROR(INDEX('Hoja de Trabajo para listado'!$BC$155:$CB$1048576,MATCH($A6,'Hoja de Trabajo para listado'!$BC$155:$BC$1048576,0),MATCH((CUADRO!L$4&amp;$E6),'Hoja de Trabajo para listado'!$BC$151:$CB$151,0)),0)+IFERROR(INDEX('Hoja de Trabajo para listado'!$DE$153:$DG$274,MATCH($A6,'Hoja de Trabajo para listado'!$DE$153:$DE$1048576,0),MATCH((CUADRO!L$4&amp;$E6),'Hoja de Trabajo para listado'!$DE$151:$DG$151,0)),0)+IFERROR(INDEX('Hoja de Trabajo para listado'!$CD$155:$DC$1048576,MATCH($A6,'Hoja de Trabajo para listado'!$CD$155:$CD$1048576,0),MATCH((CUADRO!L$4&amp;$E6),'Hoja de Trabajo para listado'!$CD$151:$DC$151,0)),0)</f>
        <v>0</v>
      </c>
      <c r="M6" s="243">
        <f ca="1">+IFERROR(INDEX('Hoja de Trabajo para listado'!$A$155:$Z$1048576,MATCH($A6,'Hoja de Trabajo para listado'!$A$155:$A$1048576,0),MATCH((CUADRO!M$4&amp;$E6),'Hoja de Trabajo para listado'!$A$151:$Z$151,0)),0)+IFERROR(INDEX('Hoja de Trabajo para listado'!$AB$155:$BA$1048576,MATCH($A6,'Hoja de Trabajo para listado'!$AB$155:$AB$1048576,0),MATCH((CUADRO!M$4&amp;$E6),'Hoja de Trabajo para listado'!$AB$151:$BA$151,0)),0)+IFERROR(INDEX('Hoja de Trabajo para listado'!$BC$155:$CB$1048576,MATCH($A6,'Hoja de Trabajo para listado'!$BC$155:$BC$1048576,0),MATCH((CUADRO!M$4&amp;$E6),'Hoja de Trabajo para listado'!$BC$151:$CB$151,0)),0)+IFERROR(INDEX('Hoja de Trabajo para listado'!$DE$153:$DG$274,MATCH($A6,'Hoja de Trabajo para listado'!$DE$153:$DE$1048576,0),MATCH((CUADRO!M$4&amp;$E6),'Hoja de Trabajo para listado'!$DE$151:$DG$151,0)),0)+IFERROR(INDEX('Hoja de Trabajo para listado'!$CD$155:$DC$1048576,MATCH($A6,'Hoja de Trabajo para listado'!$CD$155:$CD$1048576,0),MATCH((CUADRO!M$4&amp;$E6),'Hoja de Trabajo para listado'!$CD$151:$DC$151,0)),0)</f>
        <v>0</v>
      </c>
      <c r="N6" s="243">
        <f ca="1">+IFERROR(INDEX('Hoja de Trabajo para listado'!$A$155:$Z$1048576,MATCH($A6,'Hoja de Trabajo para listado'!$A$155:$A$1048576,0),MATCH((CUADRO!N$4&amp;$E6),'Hoja de Trabajo para listado'!$A$151:$Z$151,0)),0)+IFERROR(INDEX('Hoja de Trabajo para listado'!$AB$155:$BA$1048576,MATCH($A6,'Hoja de Trabajo para listado'!$AB$155:$AB$1048576,0),MATCH((CUADRO!N$4&amp;$E6),'Hoja de Trabajo para listado'!$AB$151:$BA$151,0)),0)+IFERROR(INDEX('Hoja de Trabajo para listado'!$BC$155:$CB$1048576,MATCH($A6,'Hoja de Trabajo para listado'!$BC$155:$BC$1048576,0),MATCH((CUADRO!N$4&amp;$E6),'Hoja de Trabajo para listado'!$BC$151:$CB$151,0)),0)+IFERROR(INDEX('Hoja de Trabajo para listado'!$DE$153:$DG$274,MATCH($A6,'Hoja de Trabajo para listado'!$DE$153:$DE$1048576,0),MATCH((CUADRO!N$4&amp;$E6),'Hoja de Trabajo para listado'!$DE$151:$DG$151,0)),0)+IFERROR(INDEX('Hoja de Trabajo para listado'!$CD$155:$DC$1048576,MATCH($A6,'Hoja de Trabajo para listado'!$CD$155:$CD$1048576,0),MATCH((CUADRO!N$4&amp;$E6),'Hoja de Trabajo para listado'!$CD$151:$DC$151,0)),0)</f>
        <v>0</v>
      </c>
      <c r="O6" s="243">
        <f ca="1">+IFERROR(INDEX('Hoja de Trabajo para listado'!$A$155:$Z$1048576,MATCH($A6,'Hoja de Trabajo para listado'!$A$155:$A$1048576,0),MATCH((CUADRO!O$4&amp;$E6),'Hoja de Trabajo para listado'!$A$151:$Z$151,0)),0)+IFERROR(INDEX('Hoja de Trabajo para listado'!$AB$155:$BA$1048576,MATCH($A6,'Hoja de Trabajo para listado'!$AB$155:$AB$1048576,0),MATCH((CUADRO!O$4&amp;$E6),'Hoja de Trabajo para listado'!$AB$151:$BA$151,0)),0)+IFERROR(INDEX('Hoja de Trabajo para listado'!$BC$155:$CB$1048576,MATCH($A6,'Hoja de Trabajo para listado'!$BC$155:$BC$1048576,0),MATCH((CUADRO!O$4&amp;$E6),'Hoja de Trabajo para listado'!$BC$151:$CB$151,0)),0)+IFERROR(INDEX('Hoja de Trabajo para listado'!$DE$153:$DG$274,MATCH($A6,'Hoja de Trabajo para listado'!$DE$153:$DE$1048576,0),MATCH((CUADRO!O$4&amp;$E6),'Hoja de Trabajo para listado'!$DE$151:$DG$151,0)),0)+IFERROR(INDEX('Hoja de Trabajo para listado'!$CD$155:$DC$1048576,MATCH($A6,'Hoja de Trabajo para listado'!$CD$155:$CD$1048576,0),MATCH((CUADRO!O$4&amp;$E6),'Hoja de Trabajo para listado'!$CD$151:$DC$151,0)),0)</f>
        <v>0</v>
      </c>
      <c r="P6" s="243">
        <f ca="1">+IFERROR(INDEX('Hoja de Trabajo para listado'!$A$155:$Z$1048576,MATCH($A6,'Hoja de Trabajo para listado'!$A$155:$A$1048576,0),MATCH((CUADRO!P$4&amp;$E6),'Hoja de Trabajo para listado'!$A$151:$Z$151,0)),0)+IFERROR(INDEX('Hoja de Trabajo para listado'!$AB$155:$BA$1048576,MATCH($A6,'Hoja de Trabajo para listado'!$AB$155:$AB$1048576,0),MATCH((CUADRO!P$4&amp;$E6),'Hoja de Trabajo para listado'!$AB$151:$BA$151,0)),0)+IFERROR(INDEX('Hoja de Trabajo para listado'!$BC$155:$CB$1048576,MATCH($A6,'Hoja de Trabajo para listado'!$BC$155:$BC$1048576,0),MATCH((CUADRO!P$4&amp;$E6),'Hoja de Trabajo para listado'!$BC$151:$CB$151,0)),0)+IFERROR(INDEX('Hoja de Trabajo para listado'!$DE$153:$DG$274,MATCH($A6,'Hoja de Trabajo para listado'!$DE$153:$DE$1048576,0),MATCH((CUADRO!P$4&amp;$E6),'Hoja de Trabajo para listado'!$DE$151:$DG$151,0)),0)+IFERROR(INDEX('Hoja de Trabajo para listado'!$CD$155:$DC$1048576,MATCH($A6,'Hoja de Trabajo para listado'!$CD$155:$CD$1048576,0),MATCH((CUADRO!P$4&amp;$E6),'Hoja de Trabajo para listado'!$CD$151:$DC$151,0)),0)</f>
        <v>0</v>
      </c>
      <c r="Q6" s="243">
        <f ca="1">+IFERROR(INDEX('Hoja de Trabajo para listado'!$A$155:$Z$1048576,MATCH($A6,'Hoja de Trabajo para listado'!$A$155:$A$1048576,0),MATCH((CUADRO!Q$4&amp;$E6),'Hoja de Trabajo para listado'!$A$151:$Z$151,0)),0)+IFERROR(INDEX('Hoja de Trabajo para listado'!$AB$155:$BA$1048576,MATCH($A6,'Hoja de Trabajo para listado'!$AB$155:$AB$1048576,0),MATCH((CUADRO!Q$4&amp;$E6),'Hoja de Trabajo para listado'!$AB$151:$BA$151,0)),0)+IFERROR(INDEX('Hoja de Trabajo para listado'!$BC$155:$CB$1048576,MATCH($A6,'Hoja de Trabajo para listado'!$BC$155:$BC$1048576,0),MATCH((CUADRO!Q$4&amp;$E6),'Hoja de Trabajo para listado'!$BC$151:$CB$151,0)),0)+IFERROR(INDEX('Hoja de Trabajo para listado'!$DE$153:$DG$274,MATCH($A6,'Hoja de Trabajo para listado'!$DE$153:$DE$1048576,0),MATCH((CUADRO!Q$4&amp;$E6),'Hoja de Trabajo para listado'!$DE$151:$DG$151,0)),0)+IFERROR(INDEX('Hoja de Trabajo para listado'!$CD$155:$DC$1048576,MATCH($A6,'Hoja de Trabajo para listado'!$CD$155:$CD$1048576,0),MATCH((CUADRO!Q$4&amp;$E6),'Hoja de Trabajo para listado'!$CD$151:$DC$151,0)),0)</f>
        <v>0</v>
      </c>
      <c r="R6" s="243">
        <f t="shared" ca="1" si="0"/>
        <v>0</v>
      </c>
      <c r="S6" s="245">
        <f ca="1">+R5+R6</f>
        <v>0</v>
      </c>
      <c r="T6" s="243">
        <f ca="1">+S6</f>
        <v>0</v>
      </c>
      <c r="U6" s="242">
        <f t="shared" si="1"/>
        <v>2</v>
      </c>
      <c r="V6" s="333" t="e">
        <f>+VLOOKUP(A6,bd_lista!$A$3:$E$592,5,FALSE)</f>
        <v>#N/A</v>
      </c>
      <c r="W6" s="388"/>
      <c r="X6" s="242" t="e">
        <f>+VLOOKUP(A6,[4]Sheet1!$A$13:$D$744,4,FALSE)</f>
        <v>#N/A</v>
      </c>
      <c r="Y6" s="242" t="e">
        <f>+VLOOKUP(X6,bd_lista!$A$3:$C$592,3,FALSE)</f>
        <v>#N/A</v>
      </c>
      <c r="Z6" s="246"/>
      <c r="AA6" s="247"/>
    </row>
    <row r="7" spans="1:27" ht="15" customHeight="1">
      <c r="A7" s="32">
        <v>6</v>
      </c>
      <c r="B7" s="392">
        <f>+A7</f>
        <v>6</v>
      </c>
      <c r="C7" s="247" t="str">
        <f>+VLOOKUP(A7,bd_lista!$A$3:$C$592,3,FALSE)</f>
        <v>Vicepresidencia del Estado Plurinacional</v>
      </c>
      <c r="D7" s="389" t="str">
        <f>+C7</f>
        <v>Vicepresidencia del Estado Plurinacional</v>
      </c>
      <c r="E7" s="247" t="s">
        <v>1304</v>
      </c>
      <c r="F7" s="243">
        <f ca="1">+IFERROR(INDEX('Hoja de Trabajo para listado'!$A$155:$Z$1048576,MATCH($A7,'Hoja de Trabajo para listado'!$A$155:$A$1048576,0),MATCH((CUADRO!F$4&amp;$E7),'Hoja de Trabajo para listado'!$A$151:$Z$151,0)),0)+IFERROR(INDEX('Hoja de Trabajo para listado'!$AB$155:$BA$1048576,MATCH($A7,'Hoja de Trabajo para listado'!$AB$155:$AB$1048576,0),MATCH((CUADRO!F$4&amp;$E7),'Hoja de Trabajo para listado'!$AB$151:$BA$151,0)),0)+IFERROR(INDEX('Hoja de Trabajo para listado'!$BC$155:$CB$1048576,MATCH($A7,'Hoja de Trabajo para listado'!$BC$155:$BC$1048576,0),MATCH((CUADRO!F$4&amp;$E7),'Hoja de Trabajo para listado'!$BC$151:$CB$151,0)),0)+IFERROR(INDEX('Hoja de Trabajo para listado'!$DE$153:$DG$274,MATCH($A7,'Hoja de Trabajo para listado'!$DE$153:$DE$1048576,0),MATCH((CUADRO!F$4&amp;$E7),'Hoja de Trabajo para listado'!$DE$151:$DG$151,0)),0)+IFERROR(INDEX('Hoja de Trabajo para listado'!$CD$155:$DC$1048576,MATCH($A7,'Hoja de Trabajo para listado'!$CD$155:$CD$1048576,0),MATCH((CUADRO!F$4&amp;$E7),'Hoja de Trabajo para listado'!$CD$151:$DC$151,0)),0)</f>
        <v>0</v>
      </c>
      <c r="G7" s="243">
        <f ca="1">+IFERROR(INDEX('Hoja de Trabajo para listado'!$A$155:$Z$1048576,MATCH($A7,'Hoja de Trabajo para listado'!$A$155:$A$1048576,0),MATCH((CUADRO!G$4&amp;$E7),'Hoja de Trabajo para listado'!$A$151:$Z$151,0)),0)+IFERROR(INDEX('Hoja de Trabajo para listado'!$AB$155:$BA$1048576,MATCH($A7,'Hoja de Trabajo para listado'!$AB$155:$AB$1048576,0),MATCH((CUADRO!G$4&amp;$E7),'Hoja de Trabajo para listado'!$AB$151:$BA$151,0)),0)+IFERROR(INDEX('Hoja de Trabajo para listado'!$BC$155:$CB$1048576,MATCH($A7,'Hoja de Trabajo para listado'!$BC$155:$BC$1048576,0),MATCH((CUADRO!G$4&amp;$E7),'Hoja de Trabajo para listado'!$BC$151:$CB$151,0)),0)+IFERROR(INDEX('Hoja de Trabajo para listado'!$DE$153:$DG$274,MATCH($A7,'Hoja de Trabajo para listado'!$DE$153:$DE$1048576,0),MATCH((CUADRO!G$4&amp;$E7),'Hoja de Trabajo para listado'!$DE$151:$DG$151,0)),0)+IFERROR(INDEX('Hoja de Trabajo para listado'!$CD$155:$DC$1048576,MATCH($A7,'Hoja de Trabajo para listado'!$CD$155:$CD$1048576,0),MATCH((CUADRO!G$4&amp;$E7),'Hoja de Trabajo para listado'!$CD$151:$DC$151,0)),0)</f>
        <v>0</v>
      </c>
      <c r="H7" s="243">
        <f ca="1">+IFERROR(INDEX('Hoja de Trabajo para listado'!$A$155:$Z$1048576,MATCH($A7,'Hoja de Trabajo para listado'!$A$155:$A$1048576,0),MATCH((CUADRO!H$4&amp;$E7),'Hoja de Trabajo para listado'!$A$151:$Z$151,0)),0)+IFERROR(INDEX('Hoja de Trabajo para listado'!$AB$155:$BA$1048576,MATCH($A7,'Hoja de Trabajo para listado'!$AB$155:$AB$1048576,0),MATCH((CUADRO!H$4&amp;$E7),'Hoja de Trabajo para listado'!$AB$151:$BA$151,0)),0)+IFERROR(INDEX('Hoja de Trabajo para listado'!$BC$155:$CB$1048576,MATCH($A7,'Hoja de Trabajo para listado'!$BC$155:$BC$1048576,0),MATCH((CUADRO!H$4&amp;$E7),'Hoja de Trabajo para listado'!$BC$151:$CB$151,0)),0)+IFERROR(INDEX('Hoja de Trabajo para listado'!$DE$153:$DG$274,MATCH($A7,'Hoja de Trabajo para listado'!$DE$153:$DE$1048576,0),MATCH((CUADRO!H$4&amp;$E7),'Hoja de Trabajo para listado'!$DE$151:$DG$151,0)),0)+IFERROR(INDEX('Hoja de Trabajo para listado'!$CD$155:$DC$1048576,MATCH($A7,'Hoja de Trabajo para listado'!$CD$155:$CD$1048576,0),MATCH((CUADRO!H$4&amp;$E7),'Hoja de Trabajo para listado'!$CD$151:$DC$151,0)),0)</f>
        <v>231991.75</v>
      </c>
      <c r="I7" s="243">
        <f ca="1">+IFERROR(INDEX('Hoja de Trabajo para listado'!$A$155:$Z$1048576,MATCH($A7,'Hoja de Trabajo para listado'!$A$155:$A$1048576,0),MATCH((CUADRO!I$4&amp;$E7),'Hoja de Trabajo para listado'!$A$151:$Z$151,0)),0)+IFERROR(INDEX('Hoja de Trabajo para listado'!$AB$155:$BA$1048576,MATCH($A7,'Hoja de Trabajo para listado'!$AB$155:$AB$1048576,0),MATCH((CUADRO!I$4&amp;$E7),'Hoja de Trabajo para listado'!$AB$151:$BA$151,0)),0)+IFERROR(INDEX('Hoja de Trabajo para listado'!$BC$155:$CB$1048576,MATCH($A7,'Hoja de Trabajo para listado'!$BC$155:$BC$1048576,0),MATCH((CUADRO!I$4&amp;$E7),'Hoja de Trabajo para listado'!$BC$151:$CB$151,0)),0)+IFERROR(INDEX('Hoja de Trabajo para listado'!$DE$153:$DG$274,MATCH($A7,'Hoja de Trabajo para listado'!$DE$153:$DE$1048576,0),MATCH((CUADRO!I$4&amp;$E7),'Hoja de Trabajo para listado'!$DE$151:$DG$151,0)),0)+IFERROR(INDEX('Hoja de Trabajo para listado'!$CD$155:$DC$1048576,MATCH($A7,'Hoja de Trabajo para listado'!$CD$155:$CD$1048576,0),MATCH((CUADRO!I$4&amp;$E7),'Hoja de Trabajo para listado'!$CD$151:$DC$151,0)),0)</f>
        <v>0</v>
      </c>
      <c r="J7" s="243">
        <f ca="1">+IFERROR(INDEX('Hoja de Trabajo para listado'!$A$155:$Z$1048576,MATCH($A7,'Hoja de Trabajo para listado'!$A$155:$A$1048576,0),MATCH((CUADRO!J$4&amp;$E7),'Hoja de Trabajo para listado'!$A$151:$Z$151,0)),0)+IFERROR(INDEX('Hoja de Trabajo para listado'!$AB$155:$BA$1048576,MATCH($A7,'Hoja de Trabajo para listado'!$AB$155:$AB$1048576,0),MATCH((CUADRO!J$4&amp;$E7),'Hoja de Trabajo para listado'!$AB$151:$BA$151,0)),0)+IFERROR(INDEX('Hoja de Trabajo para listado'!$BC$155:$CB$1048576,MATCH($A7,'Hoja de Trabajo para listado'!$BC$155:$BC$1048576,0),MATCH((CUADRO!J$4&amp;$E7),'Hoja de Trabajo para listado'!$BC$151:$CB$151,0)),0)+IFERROR(INDEX('Hoja de Trabajo para listado'!$DE$153:$DG$274,MATCH($A7,'Hoja de Trabajo para listado'!$DE$153:$DE$1048576,0),MATCH((CUADRO!J$4&amp;$E7),'Hoja de Trabajo para listado'!$DE$151:$DG$151,0)),0)+IFERROR(INDEX('Hoja de Trabajo para listado'!$CD$155:$DC$1048576,MATCH($A7,'Hoja de Trabajo para listado'!$CD$155:$CD$1048576,0),MATCH((CUADRO!J$4&amp;$E7),'Hoja de Trabajo para listado'!$CD$151:$DC$151,0)),0)</f>
        <v>0</v>
      </c>
      <c r="K7" s="243">
        <f ca="1">+IFERROR(INDEX('Hoja de Trabajo para listado'!$A$155:$Z$1048576,MATCH($A7,'Hoja de Trabajo para listado'!$A$155:$A$1048576,0),MATCH((CUADRO!K$4&amp;$E7),'Hoja de Trabajo para listado'!$A$151:$Z$151,0)),0)+IFERROR(INDEX('Hoja de Trabajo para listado'!$AB$155:$BA$1048576,MATCH($A7,'Hoja de Trabajo para listado'!$AB$155:$AB$1048576,0),MATCH((CUADRO!K$4&amp;$E7),'Hoja de Trabajo para listado'!$AB$151:$BA$151,0)),0)+IFERROR(INDEX('Hoja de Trabajo para listado'!$BC$155:$CB$1048576,MATCH($A7,'Hoja de Trabajo para listado'!$BC$155:$BC$1048576,0),MATCH((CUADRO!K$4&amp;$E7),'Hoja de Trabajo para listado'!$BC$151:$CB$151,0)),0)+IFERROR(INDEX('Hoja de Trabajo para listado'!$DE$153:$DG$274,MATCH($A7,'Hoja de Trabajo para listado'!$DE$153:$DE$1048576,0),MATCH((CUADRO!K$4&amp;$E7),'Hoja de Trabajo para listado'!$DE$151:$DG$151,0)),0)+IFERROR(INDEX('Hoja de Trabajo para listado'!$CD$155:$DC$1048576,MATCH($A7,'Hoja de Trabajo para listado'!$CD$155:$CD$1048576,0),MATCH((CUADRO!K$4&amp;$E7),'Hoja de Trabajo para listado'!$CD$151:$DC$151,0)),0)</f>
        <v>0</v>
      </c>
      <c r="L7" s="243">
        <f ca="1">+IFERROR(INDEX('Hoja de Trabajo para listado'!$A$155:$Z$1048576,MATCH($A7,'Hoja de Trabajo para listado'!$A$155:$A$1048576,0),MATCH((CUADRO!L$4&amp;$E7),'Hoja de Trabajo para listado'!$A$151:$Z$151,0)),0)+IFERROR(INDEX('Hoja de Trabajo para listado'!$AB$155:$BA$1048576,MATCH($A7,'Hoja de Trabajo para listado'!$AB$155:$AB$1048576,0),MATCH((CUADRO!L$4&amp;$E7),'Hoja de Trabajo para listado'!$AB$151:$BA$151,0)),0)+IFERROR(INDEX('Hoja de Trabajo para listado'!$BC$155:$CB$1048576,MATCH($A7,'Hoja de Trabajo para listado'!$BC$155:$BC$1048576,0),MATCH((CUADRO!L$4&amp;$E7),'Hoja de Trabajo para listado'!$BC$151:$CB$151,0)),0)+IFERROR(INDEX('Hoja de Trabajo para listado'!$DE$153:$DG$274,MATCH($A7,'Hoja de Trabajo para listado'!$DE$153:$DE$1048576,0),MATCH((CUADRO!L$4&amp;$E7),'Hoja de Trabajo para listado'!$DE$151:$DG$151,0)),0)+IFERROR(INDEX('Hoja de Trabajo para listado'!$CD$155:$DC$1048576,MATCH($A7,'Hoja de Trabajo para listado'!$CD$155:$CD$1048576,0),MATCH((CUADRO!L$4&amp;$E7),'Hoja de Trabajo para listado'!$CD$151:$DC$151,0)),0)</f>
        <v>0</v>
      </c>
      <c r="M7" s="243">
        <f ca="1">+IFERROR(INDEX('Hoja de Trabajo para listado'!$A$155:$Z$1048576,MATCH($A7,'Hoja de Trabajo para listado'!$A$155:$A$1048576,0),MATCH((CUADRO!M$4&amp;$E7),'Hoja de Trabajo para listado'!$A$151:$Z$151,0)),0)+IFERROR(INDEX('Hoja de Trabajo para listado'!$AB$155:$BA$1048576,MATCH($A7,'Hoja de Trabajo para listado'!$AB$155:$AB$1048576,0),MATCH((CUADRO!M$4&amp;$E7),'Hoja de Trabajo para listado'!$AB$151:$BA$151,0)),0)+IFERROR(INDEX('Hoja de Trabajo para listado'!$BC$155:$CB$1048576,MATCH($A7,'Hoja de Trabajo para listado'!$BC$155:$BC$1048576,0),MATCH((CUADRO!M$4&amp;$E7),'Hoja de Trabajo para listado'!$BC$151:$CB$151,0)),0)+IFERROR(INDEX('Hoja de Trabajo para listado'!$DE$153:$DG$274,MATCH($A7,'Hoja de Trabajo para listado'!$DE$153:$DE$1048576,0),MATCH((CUADRO!M$4&amp;$E7),'Hoja de Trabajo para listado'!$DE$151:$DG$151,0)),0)+IFERROR(INDEX('Hoja de Trabajo para listado'!$CD$155:$DC$1048576,MATCH($A7,'Hoja de Trabajo para listado'!$CD$155:$CD$1048576,0),MATCH((CUADRO!M$4&amp;$E7),'Hoja de Trabajo para listado'!$CD$151:$DC$151,0)),0)</f>
        <v>0</v>
      </c>
      <c r="N7" s="243">
        <f ca="1">+IFERROR(INDEX('Hoja de Trabajo para listado'!$A$155:$Z$1048576,MATCH($A7,'Hoja de Trabajo para listado'!$A$155:$A$1048576,0),MATCH((CUADRO!N$4&amp;$E7),'Hoja de Trabajo para listado'!$A$151:$Z$151,0)),0)+IFERROR(INDEX('Hoja de Trabajo para listado'!$AB$155:$BA$1048576,MATCH($A7,'Hoja de Trabajo para listado'!$AB$155:$AB$1048576,0),MATCH((CUADRO!N$4&amp;$E7),'Hoja de Trabajo para listado'!$AB$151:$BA$151,0)),0)+IFERROR(INDEX('Hoja de Trabajo para listado'!$BC$155:$CB$1048576,MATCH($A7,'Hoja de Trabajo para listado'!$BC$155:$BC$1048576,0),MATCH((CUADRO!N$4&amp;$E7),'Hoja de Trabajo para listado'!$BC$151:$CB$151,0)),0)+IFERROR(INDEX('Hoja de Trabajo para listado'!$DE$153:$DG$274,MATCH($A7,'Hoja de Trabajo para listado'!$DE$153:$DE$1048576,0),MATCH((CUADRO!N$4&amp;$E7),'Hoja de Trabajo para listado'!$DE$151:$DG$151,0)),0)+IFERROR(INDEX('Hoja de Trabajo para listado'!$CD$155:$DC$1048576,MATCH($A7,'Hoja de Trabajo para listado'!$CD$155:$CD$1048576,0),MATCH((CUADRO!N$4&amp;$E7),'Hoja de Trabajo para listado'!$CD$151:$DC$151,0)),0)</f>
        <v>0</v>
      </c>
      <c r="O7" s="243">
        <f ca="1">+IFERROR(INDEX('Hoja de Trabajo para listado'!$A$155:$Z$1048576,MATCH($A7,'Hoja de Trabajo para listado'!$A$155:$A$1048576,0),MATCH((CUADRO!O$4&amp;$E7),'Hoja de Trabajo para listado'!$A$151:$Z$151,0)),0)+IFERROR(INDEX('Hoja de Trabajo para listado'!$AB$155:$BA$1048576,MATCH($A7,'Hoja de Trabajo para listado'!$AB$155:$AB$1048576,0),MATCH((CUADRO!O$4&amp;$E7),'Hoja de Trabajo para listado'!$AB$151:$BA$151,0)),0)+IFERROR(INDEX('Hoja de Trabajo para listado'!$BC$155:$CB$1048576,MATCH($A7,'Hoja de Trabajo para listado'!$BC$155:$BC$1048576,0),MATCH((CUADRO!O$4&amp;$E7),'Hoja de Trabajo para listado'!$BC$151:$CB$151,0)),0)+IFERROR(INDEX('Hoja de Trabajo para listado'!$DE$153:$DG$274,MATCH($A7,'Hoja de Trabajo para listado'!$DE$153:$DE$1048576,0),MATCH((CUADRO!O$4&amp;$E7),'Hoja de Trabajo para listado'!$DE$151:$DG$151,0)),0)+IFERROR(INDEX('Hoja de Trabajo para listado'!$CD$155:$DC$1048576,MATCH($A7,'Hoja de Trabajo para listado'!$CD$155:$CD$1048576,0),MATCH((CUADRO!O$4&amp;$E7),'Hoja de Trabajo para listado'!$CD$151:$DC$151,0)),0)</f>
        <v>0</v>
      </c>
      <c r="P7" s="243">
        <f ca="1">+IFERROR(INDEX('Hoja de Trabajo para listado'!$A$155:$Z$1048576,MATCH($A7,'Hoja de Trabajo para listado'!$A$155:$A$1048576,0),MATCH((CUADRO!P$4&amp;$E7),'Hoja de Trabajo para listado'!$A$151:$Z$151,0)),0)+IFERROR(INDEX('Hoja de Trabajo para listado'!$AB$155:$BA$1048576,MATCH($A7,'Hoja de Trabajo para listado'!$AB$155:$AB$1048576,0),MATCH((CUADRO!P$4&amp;$E7),'Hoja de Trabajo para listado'!$AB$151:$BA$151,0)),0)+IFERROR(INDEX('Hoja de Trabajo para listado'!$BC$155:$CB$1048576,MATCH($A7,'Hoja de Trabajo para listado'!$BC$155:$BC$1048576,0),MATCH((CUADRO!P$4&amp;$E7),'Hoja de Trabajo para listado'!$BC$151:$CB$151,0)),0)+IFERROR(INDEX('Hoja de Trabajo para listado'!$DE$153:$DG$274,MATCH($A7,'Hoja de Trabajo para listado'!$DE$153:$DE$1048576,0),MATCH((CUADRO!P$4&amp;$E7),'Hoja de Trabajo para listado'!$DE$151:$DG$151,0)),0)+IFERROR(INDEX('Hoja de Trabajo para listado'!$CD$155:$DC$1048576,MATCH($A7,'Hoja de Trabajo para listado'!$CD$155:$CD$1048576,0),MATCH((CUADRO!P$4&amp;$E7),'Hoja de Trabajo para listado'!$CD$151:$DC$151,0)),0)</f>
        <v>0</v>
      </c>
      <c r="Q7" s="243">
        <f ca="1">+IFERROR(INDEX('Hoja de Trabajo para listado'!$A$155:$Z$1048576,MATCH($A7,'Hoja de Trabajo para listado'!$A$155:$A$1048576,0),MATCH((CUADRO!Q$4&amp;$E7),'Hoja de Trabajo para listado'!$A$151:$Z$151,0)),0)+IFERROR(INDEX('Hoja de Trabajo para listado'!$AB$155:$BA$1048576,MATCH($A7,'Hoja de Trabajo para listado'!$AB$155:$AB$1048576,0),MATCH((CUADRO!Q$4&amp;$E7),'Hoja de Trabajo para listado'!$AB$151:$BA$151,0)),0)+IFERROR(INDEX('Hoja de Trabajo para listado'!$BC$155:$CB$1048576,MATCH($A7,'Hoja de Trabajo para listado'!$BC$155:$BC$1048576,0),MATCH((CUADRO!Q$4&amp;$E7),'Hoja de Trabajo para listado'!$BC$151:$CB$151,0)),0)+IFERROR(INDEX('Hoja de Trabajo para listado'!$DE$153:$DG$274,MATCH($A7,'Hoja de Trabajo para listado'!$DE$153:$DE$1048576,0),MATCH((CUADRO!Q$4&amp;$E7),'Hoja de Trabajo para listado'!$DE$151:$DG$151,0)),0)+IFERROR(INDEX('Hoja de Trabajo para listado'!$CD$155:$DC$1048576,MATCH($A7,'Hoja de Trabajo para listado'!$CD$155:$CD$1048576,0),MATCH((CUADRO!Q$4&amp;$E7),'Hoja de Trabajo para listado'!$CD$151:$DC$151,0)),0)</f>
        <v>0</v>
      </c>
      <c r="R7" s="243">
        <f t="shared" ca="1" si="0"/>
        <v>231991.75</v>
      </c>
      <c r="S7" s="243"/>
      <c r="T7" s="243">
        <f ca="1">+T8</f>
        <v>248120.14</v>
      </c>
      <c r="U7" s="242">
        <f t="shared" si="1"/>
        <v>1</v>
      </c>
      <c r="V7" s="333" t="str">
        <f>+VLOOKUP(A7,bd_lista!$A$3:$E$592,5,FALSE)</f>
        <v>Órgano Ejecutivo</v>
      </c>
      <c r="W7" s="387" t="str">
        <f>+V7</f>
        <v>Órgano Ejecutivo</v>
      </c>
      <c r="X7" s="242">
        <f t="shared" ref="X7:X18" si="2">+A7</f>
        <v>6</v>
      </c>
      <c r="Y7" s="242" t="str">
        <f>+VLOOKUP(X7,bd_lista!$A$3:$C$592,3,FALSE)</f>
        <v>Vicepresidencia del Estado Plurinacional</v>
      </c>
      <c r="Z7" s="246">
        <f>+X7</f>
        <v>6</v>
      </c>
      <c r="AA7" s="246" t="str">
        <f>+Y7</f>
        <v>Vicepresidencia del Estado Plurinacional</v>
      </c>
    </row>
    <row r="8" spans="1:27" ht="15" customHeight="1">
      <c r="A8" s="32">
        <v>6</v>
      </c>
      <c r="B8" s="393"/>
      <c r="C8" s="333" t="str">
        <f>+VLOOKUP(A8,bd_lista!$A$3:$C$592,3,FALSE)</f>
        <v>Vicepresidencia del Estado Plurinacional</v>
      </c>
      <c r="D8" s="390"/>
      <c r="E8" s="333" t="s">
        <v>1305</v>
      </c>
      <c r="F8" s="245">
        <f ca="1">+IFERROR(INDEX('Hoja de Trabajo para listado'!$A$155:$Z$1048576,MATCH($A8,'Hoja de Trabajo para listado'!$A$155:$A$1048576,0),MATCH((CUADRO!F$4&amp;$E8),'Hoja de Trabajo para listado'!$A$151:$Z$151,0)),0)+IFERROR(INDEX('Hoja de Trabajo para listado'!$AB$155:$BA$1048576,MATCH($A8,'Hoja de Trabajo para listado'!$AB$155:$AB$1048576,0),MATCH((CUADRO!F$4&amp;$E8),'Hoja de Trabajo para listado'!$AB$151:$BA$151,0)),0)+IFERROR(INDEX('Hoja de Trabajo para listado'!$BC$155:$CB$1048576,MATCH($A8,'Hoja de Trabajo para listado'!$BC$155:$BC$1048576,0),MATCH((CUADRO!F$4&amp;$E8),'Hoja de Trabajo para listado'!$BC$151:$CB$151,0)),0)+IFERROR(INDEX('Hoja de Trabajo para listado'!$DE$153:$DG$274,MATCH($A8,'Hoja de Trabajo para listado'!$DE$153:$DE$1048576,0),MATCH((CUADRO!F$4&amp;$E8),'Hoja de Trabajo para listado'!$DE$151:$DG$151,0)),0)+IFERROR(INDEX('Hoja de Trabajo para listado'!$CD$155:$DC$1048576,MATCH($A8,'Hoja de Trabajo para listado'!$CD$155:$CD$1048576,0),MATCH((CUADRO!F$4&amp;$E8),'Hoja de Trabajo para listado'!$CD$151:$DC$151,0)),0)</f>
        <v>0</v>
      </c>
      <c r="G8" s="245">
        <f ca="1">+IFERROR(INDEX('Hoja de Trabajo para listado'!$A$155:$Z$1048576,MATCH($A8,'Hoja de Trabajo para listado'!$A$155:$A$1048576,0),MATCH((CUADRO!G$4&amp;$E8),'Hoja de Trabajo para listado'!$A$151:$Z$151,0)),0)+IFERROR(INDEX('Hoja de Trabajo para listado'!$AB$155:$BA$1048576,MATCH($A8,'Hoja de Trabajo para listado'!$AB$155:$AB$1048576,0),MATCH((CUADRO!G$4&amp;$E8),'Hoja de Trabajo para listado'!$AB$151:$BA$151,0)),0)+IFERROR(INDEX('Hoja de Trabajo para listado'!$BC$155:$CB$1048576,MATCH($A8,'Hoja de Trabajo para listado'!$BC$155:$BC$1048576,0),MATCH((CUADRO!G$4&amp;$E8),'Hoja de Trabajo para listado'!$BC$151:$CB$151,0)),0)+IFERROR(INDEX('Hoja de Trabajo para listado'!$DE$153:$DG$274,MATCH($A8,'Hoja de Trabajo para listado'!$DE$153:$DE$1048576,0),MATCH((CUADRO!G$4&amp;$E8),'Hoja de Trabajo para listado'!$DE$151:$DG$151,0)),0)+IFERROR(INDEX('Hoja de Trabajo para listado'!$CD$155:$DC$1048576,MATCH($A8,'Hoja de Trabajo para listado'!$CD$155:$CD$1048576,0),MATCH((CUADRO!G$4&amp;$E8),'Hoja de Trabajo para listado'!$CD$151:$DC$151,0)),0)</f>
        <v>0</v>
      </c>
      <c r="H8" s="245">
        <f ca="1">+IFERROR(INDEX('Hoja de Trabajo para listado'!$A$155:$Z$1048576,MATCH($A8,'Hoja de Trabajo para listado'!$A$155:$A$1048576,0),MATCH((CUADRO!H$4&amp;$E8),'Hoja de Trabajo para listado'!$A$151:$Z$151,0)),0)+IFERROR(INDEX('Hoja de Trabajo para listado'!$AB$155:$BA$1048576,MATCH($A8,'Hoja de Trabajo para listado'!$AB$155:$AB$1048576,0),MATCH((CUADRO!H$4&amp;$E8),'Hoja de Trabajo para listado'!$AB$151:$BA$151,0)),0)+IFERROR(INDEX('Hoja de Trabajo para listado'!$BC$155:$CB$1048576,MATCH($A8,'Hoja de Trabajo para listado'!$BC$155:$BC$1048576,0),MATCH((CUADRO!H$4&amp;$E8),'Hoja de Trabajo para listado'!$BC$151:$CB$151,0)),0)+IFERROR(INDEX('Hoja de Trabajo para listado'!$DE$153:$DG$274,MATCH($A8,'Hoja de Trabajo para listado'!$DE$153:$DE$1048576,0),MATCH((CUADRO!H$4&amp;$E8),'Hoja de Trabajo para listado'!$DE$151:$DG$151,0)),0)+IFERROR(INDEX('Hoja de Trabajo para listado'!$CD$155:$DC$1048576,MATCH($A8,'Hoja de Trabajo para listado'!$CD$155:$CD$1048576,0),MATCH((CUADRO!H$4&amp;$E8),'Hoja de Trabajo para listado'!$CD$151:$DC$151,0)),0)</f>
        <v>4528.8999999999996</v>
      </c>
      <c r="I8" s="245">
        <f ca="1">+IFERROR(INDEX('Hoja de Trabajo para listado'!$A$155:$Z$1048576,MATCH($A8,'Hoja de Trabajo para listado'!$A$155:$A$1048576,0),MATCH((CUADRO!I$4&amp;$E8),'Hoja de Trabajo para listado'!$A$151:$Z$151,0)),0)+IFERROR(INDEX('Hoja de Trabajo para listado'!$AB$155:$BA$1048576,MATCH($A8,'Hoja de Trabajo para listado'!$AB$155:$AB$1048576,0),MATCH((CUADRO!I$4&amp;$E8),'Hoja de Trabajo para listado'!$AB$151:$BA$151,0)),0)+IFERROR(INDEX('Hoja de Trabajo para listado'!$BC$155:$CB$1048576,MATCH($A8,'Hoja de Trabajo para listado'!$BC$155:$BC$1048576,0),MATCH((CUADRO!I$4&amp;$E8),'Hoja de Trabajo para listado'!$BC$151:$CB$151,0)),0)+IFERROR(INDEX('Hoja de Trabajo para listado'!$DE$153:$DG$274,MATCH($A8,'Hoja de Trabajo para listado'!$DE$153:$DE$1048576,0),MATCH((CUADRO!I$4&amp;$E8),'Hoja de Trabajo para listado'!$DE$151:$DG$151,0)),0)+IFERROR(INDEX('Hoja de Trabajo para listado'!$CD$155:$DC$1048576,MATCH($A8,'Hoja de Trabajo para listado'!$CD$155:$CD$1048576,0),MATCH((CUADRO!I$4&amp;$E8),'Hoja de Trabajo para listado'!$CD$151:$DC$151,0)),0)</f>
        <v>337.58</v>
      </c>
      <c r="J8" s="245">
        <f ca="1">+IFERROR(INDEX('Hoja de Trabajo para listado'!$A$155:$Z$1048576,MATCH($A8,'Hoja de Trabajo para listado'!$A$155:$A$1048576,0),MATCH((CUADRO!J$4&amp;$E8),'Hoja de Trabajo para listado'!$A$151:$Z$151,0)),0)+IFERROR(INDEX('Hoja de Trabajo para listado'!$AB$155:$BA$1048576,MATCH($A8,'Hoja de Trabajo para listado'!$AB$155:$AB$1048576,0),MATCH((CUADRO!J$4&amp;$E8),'Hoja de Trabajo para listado'!$AB$151:$BA$151,0)),0)+IFERROR(INDEX('Hoja de Trabajo para listado'!$BC$155:$CB$1048576,MATCH($A8,'Hoja de Trabajo para listado'!$BC$155:$BC$1048576,0),MATCH((CUADRO!J$4&amp;$E8),'Hoja de Trabajo para listado'!$BC$151:$CB$151,0)),0)+IFERROR(INDEX('Hoja de Trabajo para listado'!$DE$153:$DG$274,MATCH($A8,'Hoja de Trabajo para listado'!$DE$153:$DE$1048576,0),MATCH((CUADRO!J$4&amp;$E8),'Hoja de Trabajo para listado'!$DE$151:$DG$151,0)),0)+IFERROR(INDEX('Hoja de Trabajo para listado'!$CD$155:$DC$1048576,MATCH($A8,'Hoja de Trabajo para listado'!$CD$155:$CD$1048576,0),MATCH((CUADRO!J$4&amp;$E8),'Hoja de Trabajo para listado'!$CD$151:$DC$151,0)),0)</f>
        <v>11261.91</v>
      </c>
      <c r="K8" s="245">
        <f ca="1">+IFERROR(INDEX('Hoja de Trabajo para listado'!$A$155:$Z$1048576,MATCH($A8,'Hoja de Trabajo para listado'!$A$155:$A$1048576,0),MATCH((CUADRO!K$4&amp;$E8),'Hoja de Trabajo para listado'!$A$151:$Z$151,0)),0)+IFERROR(INDEX('Hoja de Trabajo para listado'!$AB$155:$BA$1048576,MATCH($A8,'Hoja de Trabajo para listado'!$AB$155:$AB$1048576,0),MATCH((CUADRO!K$4&amp;$E8),'Hoja de Trabajo para listado'!$AB$151:$BA$151,0)),0)+IFERROR(INDEX('Hoja de Trabajo para listado'!$BC$155:$CB$1048576,MATCH($A8,'Hoja de Trabajo para listado'!$BC$155:$BC$1048576,0),MATCH((CUADRO!K$4&amp;$E8),'Hoja de Trabajo para listado'!$BC$151:$CB$151,0)),0)+IFERROR(INDEX('Hoja de Trabajo para listado'!$DE$153:$DG$274,MATCH($A8,'Hoja de Trabajo para listado'!$DE$153:$DE$1048576,0),MATCH((CUADRO!K$4&amp;$E8),'Hoja de Trabajo para listado'!$DE$151:$DG$151,0)),0)+IFERROR(INDEX('Hoja de Trabajo para listado'!$CD$155:$DC$1048576,MATCH($A8,'Hoja de Trabajo para listado'!$CD$155:$CD$1048576,0),MATCH((CUADRO!K$4&amp;$E8),'Hoja de Trabajo para listado'!$CD$151:$DC$151,0)),0)</f>
        <v>0</v>
      </c>
      <c r="L8" s="245">
        <f ca="1">+IFERROR(INDEX('Hoja de Trabajo para listado'!$A$155:$Z$1048576,MATCH($A8,'Hoja de Trabajo para listado'!$A$155:$A$1048576,0),MATCH((CUADRO!L$4&amp;$E8),'Hoja de Trabajo para listado'!$A$151:$Z$151,0)),0)+IFERROR(INDEX('Hoja de Trabajo para listado'!$AB$155:$BA$1048576,MATCH($A8,'Hoja de Trabajo para listado'!$AB$155:$AB$1048576,0),MATCH((CUADRO!L$4&amp;$E8),'Hoja de Trabajo para listado'!$AB$151:$BA$151,0)),0)+IFERROR(INDEX('Hoja de Trabajo para listado'!$BC$155:$CB$1048576,MATCH($A8,'Hoja de Trabajo para listado'!$BC$155:$BC$1048576,0),MATCH((CUADRO!L$4&amp;$E8),'Hoja de Trabajo para listado'!$BC$151:$CB$151,0)),0)+IFERROR(INDEX('Hoja de Trabajo para listado'!$DE$153:$DG$274,MATCH($A8,'Hoja de Trabajo para listado'!$DE$153:$DE$1048576,0),MATCH((CUADRO!L$4&amp;$E8),'Hoja de Trabajo para listado'!$DE$151:$DG$151,0)),0)+IFERROR(INDEX('Hoja de Trabajo para listado'!$CD$155:$DC$1048576,MATCH($A8,'Hoja de Trabajo para listado'!$CD$155:$CD$1048576,0),MATCH((CUADRO!L$4&amp;$E8),'Hoja de Trabajo para listado'!$CD$151:$DC$151,0)),0)</f>
        <v>0</v>
      </c>
      <c r="M8" s="245">
        <f ca="1">+IFERROR(INDEX('Hoja de Trabajo para listado'!$A$155:$Z$1048576,MATCH($A8,'Hoja de Trabajo para listado'!$A$155:$A$1048576,0),MATCH((CUADRO!M$4&amp;$E8),'Hoja de Trabajo para listado'!$A$151:$Z$151,0)),0)+IFERROR(INDEX('Hoja de Trabajo para listado'!$AB$155:$BA$1048576,MATCH($A8,'Hoja de Trabajo para listado'!$AB$155:$AB$1048576,0),MATCH((CUADRO!M$4&amp;$E8),'Hoja de Trabajo para listado'!$AB$151:$BA$151,0)),0)+IFERROR(INDEX('Hoja de Trabajo para listado'!$BC$155:$CB$1048576,MATCH($A8,'Hoja de Trabajo para listado'!$BC$155:$BC$1048576,0),MATCH((CUADRO!M$4&amp;$E8),'Hoja de Trabajo para listado'!$BC$151:$CB$151,0)),0)+IFERROR(INDEX('Hoja de Trabajo para listado'!$DE$153:$DG$274,MATCH($A8,'Hoja de Trabajo para listado'!$DE$153:$DE$1048576,0),MATCH((CUADRO!M$4&amp;$E8),'Hoja de Trabajo para listado'!$DE$151:$DG$151,0)),0)+IFERROR(INDEX('Hoja de Trabajo para listado'!$CD$155:$DC$1048576,MATCH($A8,'Hoja de Trabajo para listado'!$CD$155:$CD$1048576,0),MATCH((CUADRO!M$4&amp;$E8),'Hoja de Trabajo para listado'!$CD$151:$DC$151,0)),0)</f>
        <v>0</v>
      </c>
      <c r="N8" s="245">
        <f ca="1">+IFERROR(INDEX('Hoja de Trabajo para listado'!$A$155:$Z$1048576,MATCH($A8,'Hoja de Trabajo para listado'!$A$155:$A$1048576,0),MATCH((CUADRO!N$4&amp;$E8),'Hoja de Trabajo para listado'!$A$151:$Z$151,0)),0)+IFERROR(INDEX('Hoja de Trabajo para listado'!$AB$155:$BA$1048576,MATCH($A8,'Hoja de Trabajo para listado'!$AB$155:$AB$1048576,0),MATCH((CUADRO!N$4&amp;$E8),'Hoja de Trabajo para listado'!$AB$151:$BA$151,0)),0)+IFERROR(INDEX('Hoja de Trabajo para listado'!$BC$155:$CB$1048576,MATCH($A8,'Hoja de Trabajo para listado'!$BC$155:$BC$1048576,0),MATCH((CUADRO!N$4&amp;$E8),'Hoja de Trabajo para listado'!$BC$151:$CB$151,0)),0)+IFERROR(INDEX('Hoja de Trabajo para listado'!$DE$153:$DG$274,MATCH($A8,'Hoja de Trabajo para listado'!$DE$153:$DE$1048576,0),MATCH((CUADRO!N$4&amp;$E8),'Hoja de Trabajo para listado'!$DE$151:$DG$151,0)),0)+IFERROR(INDEX('Hoja de Trabajo para listado'!$CD$155:$DC$1048576,MATCH($A8,'Hoja de Trabajo para listado'!$CD$155:$CD$1048576,0),MATCH((CUADRO!N$4&amp;$E8),'Hoja de Trabajo para listado'!$CD$151:$DC$151,0)),0)</f>
        <v>0</v>
      </c>
      <c r="O8" s="245">
        <f ca="1">+IFERROR(INDEX('Hoja de Trabajo para listado'!$A$155:$Z$1048576,MATCH($A8,'Hoja de Trabajo para listado'!$A$155:$A$1048576,0),MATCH((CUADRO!O$4&amp;$E8),'Hoja de Trabajo para listado'!$A$151:$Z$151,0)),0)+IFERROR(INDEX('Hoja de Trabajo para listado'!$AB$155:$BA$1048576,MATCH($A8,'Hoja de Trabajo para listado'!$AB$155:$AB$1048576,0),MATCH((CUADRO!O$4&amp;$E8),'Hoja de Trabajo para listado'!$AB$151:$BA$151,0)),0)+IFERROR(INDEX('Hoja de Trabajo para listado'!$BC$155:$CB$1048576,MATCH($A8,'Hoja de Trabajo para listado'!$BC$155:$BC$1048576,0),MATCH((CUADRO!O$4&amp;$E8),'Hoja de Trabajo para listado'!$BC$151:$CB$151,0)),0)+IFERROR(INDEX('Hoja de Trabajo para listado'!$DE$153:$DG$274,MATCH($A8,'Hoja de Trabajo para listado'!$DE$153:$DE$1048576,0),MATCH((CUADRO!O$4&amp;$E8),'Hoja de Trabajo para listado'!$DE$151:$DG$151,0)),0)+IFERROR(INDEX('Hoja de Trabajo para listado'!$CD$155:$DC$1048576,MATCH($A8,'Hoja de Trabajo para listado'!$CD$155:$CD$1048576,0),MATCH((CUADRO!O$4&amp;$E8),'Hoja de Trabajo para listado'!$CD$151:$DC$151,0)),0)</f>
        <v>0</v>
      </c>
      <c r="P8" s="245">
        <f ca="1">+IFERROR(INDEX('Hoja de Trabajo para listado'!$A$155:$Z$1048576,MATCH($A8,'Hoja de Trabajo para listado'!$A$155:$A$1048576,0),MATCH((CUADRO!P$4&amp;$E8),'Hoja de Trabajo para listado'!$A$151:$Z$151,0)),0)+IFERROR(INDEX('Hoja de Trabajo para listado'!$AB$155:$BA$1048576,MATCH($A8,'Hoja de Trabajo para listado'!$AB$155:$AB$1048576,0),MATCH((CUADRO!P$4&amp;$E8),'Hoja de Trabajo para listado'!$AB$151:$BA$151,0)),0)+IFERROR(INDEX('Hoja de Trabajo para listado'!$BC$155:$CB$1048576,MATCH($A8,'Hoja de Trabajo para listado'!$BC$155:$BC$1048576,0),MATCH((CUADRO!P$4&amp;$E8),'Hoja de Trabajo para listado'!$BC$151:$CB$151,0)),0)+IFERROR(INDEX('Hoja de Trabajo para listado'!$DE$153:$DG$274,MATCH($A8,'Hoja de Trabajo para listado'!$DE$153:$DE$1048576,0),MATCH((CUADRO!P$4&amp;$E8),'Hoja de Trabajo para listado'!$DE$151:$DG$151,0)),0)+IFERROR(INDEX('Hoja de Trabajo para listado'!$CD$155:$DC$1048576,MATCH($A8,'Hoja de Trabajo para listado'!$CD$155:$CD$1048576,0),MATCH((CUADRO!P$4&amp;$E8),'Hoja de Trabajo para listado'!$CD$151:$DC$151,0)),0)</f>
        <v>0</v>
      </c>
      <c r="Q8" s="245">
        <f ca="1">+IFERROR(INDEX('Hoja de Trabajo para listado'!$A$155:$Z$1048576,MATCH($A8,'Hoja de Trabajo para listado'!$A$155:$A$1048576,0),MATCH((CUADRO!Q$4&amp;$E8),'Hoja de Trabajo para listado'!$A$151:$Z$151,0)),0)+IFERROR(INDEX('Hoja de Trabajo para listado'!$AB$155:$BA$1048576,MATCH($A8,'Hoja de Trabajo para listado'!$AB$155:$AB$1048576,0),MATCH((CUADRO!Q$4&amp;$E8),'Hoja de Trabajo para listado'!$AB$151:$BA$151,0)),0)+IFERROR(INDEX('Hoja de Trabajo para listado'!$BC$155:$CB$1048576,MATCH($A8,'Hoja de Trabajo para listado'!$BC$155:$BC$1048576,0),MATCH((CUADRO!Q$4&amp;$E8),'Hoja de Trabajo para listado'!$BC$151:$CB$151,0)),0)+IFERROR(INDEX('Hoja de Trabajo para listado'!$DE$153:$DG$274,MATCH($A8,'Hoja de Trabajo para listado'!$DE$153:$DE$1048576,0),MATCH((CUADRO!Q$4&amp;$E8),'Hoja de Trabajo para listado'!$DE$151:$DG$151,0)),0)+IFERROR(INDEX('Hoja de Trabajo para listado'!$CD$155:$DC$1048576,MATCH($A8,'Hoja de Trabajo para listado'!$CD$155:$CD$1048576,0),MATCH((CUADRO!Q$4&amp;$E8),'Hoja de Trabajo para listado'!$CD$151:$DC$151,0)),0)</f>
        <v>0</v>
      </c>
      <c r="R8" s="245">
        <f t="shared" ca="1" si="0"/>
        <v>16128.39</v>
      </c>
      <c r="S8" s="245">
        <f ca="1">+R7+R8</f>
        <v>248120.14</v>
      </c>
      <c r="T8" s="245">
        <f ca="1">+S8</f>
        <v>248120.14</v>
      </c>
      <c r="U8" s="244">
        <f t="shared" si="1"/>
        <v>2</v>
      </c>
      <c r="V8" s="333" t="str">
        <f>+VLOOKUP(A8,bd_lista!$A$3:$E$592,5,FALSE)</f>
        <v>Órgano Ejecutivo</v>
      </c>
      <c r="W8" s="388"/>
      <c r="X8" s="242">
        <f t="shared" si="2"/>
        <v>6</v>
      </c>
      <c r="Y8" s="242" t="str">
        <f>+VLOOKUP(X8,bd_lista!$A$3:$C$592,3,FALSE)</f>
        <v>Vicepresidencia del Estado Plurinacional</v>
      </c>
      <c r="Z8" s="246"/>
      <c r="AA8" s="246"/>
    </row>
    <row r="9" spans="1:27" ht="17.25" customHeight="1">
      <c r="A9" s="251">
        <v>10</v>
      </c>
      <c r="B9" s="392">
        <f>+A9</f>
        <v>10</v>
      </c>
      <c r="C9" s="247" t="str">
        <f>+VLOOKUP(A9,bd_lista!$A$3:$C$592,3,FALSE)</f>
        <v>Ministerio de Relaciones Exteriores</v>
      </c>
      <c r="D9" s="389" t="str">
        <f>+C9</f>
        <v>Ministerio de Relaciones Exteriores</v>
      </c>
      <c r="E9" s="247" t="s">
        <v>1304</v>
      </c>
      <c r="F9" s="243">
        <f ca="1">+IFERROR(INDEX('Hoja de Trabajo para listado'!$A$155:$Z$1048576,MATCH($A9,'Hoja de Trabajo para listado'!$A$155:$A$1048576,0),MATCH((CUADRO!F$4&amp;$E9),'Hoja de Trabajo para listado'!$A$151:$Z$151,0)),0)+IFERROR(INDEX('Hoja de Trabajo para listado'!$AB$155:$BA$1048576,MATCH($A9,'Hoja de Trabajo para listado'!$AB$155:$AB$1048576,0),MATCH((CUADRO!F$4&amp;$E9),'Hoja de Trabajo para listado'!$AB$151:$BA$151,0)),0)+IFERROR(INDEX('Hoja de Trabajo para listado'!$BC$155:$CB$1048576,MATCH($A9,'Hoja de Trabajo para listado'!$BC$155:$BC$1048576,0),MATCH((CUADRO!F$4&amp;$E9),'Hoja de Trabajo para listado'!$BC$151:$CB$151,0)),0)+IFERROR(INDEX('Hoja de Trabajo para listado'!$DE$153:$DG$274,MATCH($A9,'Hoja de Trabajo para listado'!$DE$153:$DE$1048576,0),MATCH((CUADRO!F$4&amp;$E9),'Hoja de Trabajo para listado'!$DE$151:$DG$151,0)),0)+IFERROR(INDEX('Hoja de Trabajo para listado'!$CD$155:$DC$1048576,MATCH($A9,'Hoja de Trabajo para listado'!$CD$155:$CD$1048576,0),MATCH((CUADRO!F$4&amp;$E9),'Hoja de Trabajo para listado'!$CD$151:$DC$151,0)),0)</f>
        <v>0</v>
      </c>
      <c r="G9" s="243">
        <f ca="1">+IFERROR(INDEX('Hoja de Trabajo para listado'!$A$155:$Z$1048576,MATCH($A9,'Hoja de Trabajo para listado'!$A$155:$A$1048576,0),MATCH((CUADRO!G$4&amp;$E9),'Hoja de Trabajo para listado'!$A$151:$Z$151,0)),0)+IFERROR(INDEX('Hoja de Trabajo para listado'!$AB$155:$BA$1048576,MATCH($A9,'Hoja de Trabajo para listado'!$AB$155:$AB$1048576,0),MATCH((CUADRO!G$4&amp;$E9),'Hoja de Trabajo para listado'!$AB$151:$BA$151,0)),0)+IFERROR(INDEX('Hoja de Trabajo para listado'!$BC$155:$CB$1048576,MATCH($A9,'Hoja de Trabajo para listado'!$BC$155:$BC$1048576,0),MATCH((CUADRO!G$4&amp;$E9),'Hoja de Trabajo para listado'!$BC$151:$CB$151,0)),0)+IFERROR(INDEX('Hoja de Trabajo para listado'!$DE$153:$DG$274,MATCH($A9,'Hoja de Trabajo para listado'!$DE$153:$DE$1048576,0),MATCH((CUADRO!G$4&amp;$E9),'Hoja de Trabajo para listado'!$DE$151:$DG$151,0)),0)+IFERROR(INDEX('Hoja de Trabajo para listado'!$CD$155:$DC$1048576,MATCH($A9,'Hoja de Trabajo para listado'!$CD$155:$CD$1048576,0),MATCH((CUADRO!G$4&amp;$E9),'Hoja de Trabajo para listado'!$CD$151:$DC$151,0)),0)</f>
        <v>0</v>
      </c>
      <c r="H9" s="243">
        <f ca="1">+IFERROR(INDEX('Hoja de Trabajo para listado'!$A$155:$Z$1048576,MATCH($A9,'Hoja de Trabajo para listado'!$A$155:$A$1048576,0),MATCH((CUADRO!H$4&amp;$E9),'Hoja de Trabajo para listado'!$A$151:$Z$151,0)),0)+IFERROR(INDEX('Hoja de Trabajo para listado'!$AB$155:$BA$1048576,MATCH($A9,'Hoja de Trabajo para listado'!$AB$155:$AB$1048576,0),MATCH((CUADRO!H$4&amp;$E9),'Hoja de Trabajo para listado'!$AB$151:$BA$151,0)),0)+IFERROR(INDEX('Hoja de Trabajo para listado'!$BC$155:$CB$1048576,MATCH($A9,'Hoja de Trabajo para listado'!$BC$155:$BC$1048576,0),MATCH((CUADRO!H$4&amp;$E9),'Hoja de Trabajo para listado'!$BC$151:$CB$151,0)),0)+IFERROR(INDEX('Hoja de Trabajo para listado'!$DE$153:$DG$274,MATCH($A9,'Hoja de Trabajo para listado'!$DE$153:$DE$1048576,0),MATCH((CUADRO!H$4&amp;$E9),'Hoja de Trabajo para listado'!$DE$151:$DG$151,0)),0)+IFERROR(INDEX('Hoja de Trabajo para listado'!$CD$155:$DC$1048576,MATCH($A9,'Hoja de Trabajo para listado'!$CD$155:$CD$1048576,0),MATCH((CUADRO!H$4&amp;$E9),'Hoja de Trabajo para listado'!$CD$151:$DC$151,0)),0)</f>
        <v>0</v>
      </c>
      <c r="I9" s="243">
        <f ca="1">+IFERROR(INDEX('Hoja de Trabajo para listado'!$A$155:$Z$1048576,MATCH($A9,'Hoja de Trabajo para listado'!$A$155:$A$1048576,0),MATCH((CUADRO!I$4&amp;$E9),'Hoja de Trabajo para listado'!$A$151:$Z$151,0)),0)+IFERROR(INDEX('Hoja de Trabajo para listado'!$AB$155:$BA$1048576,MATCH($A9,'Hoja de Trabajo para listado'!$AB$155:$AB$1048576,0),MATCH((CUADRO!I$4&amp;$E9),'Hoja de Trabajo para listado'!$AB$151:$BA$151,0)),0)+IFERROR(INDEX('Hoja de Trabajo para listado'!$BC$155:$CB$1048576,MATCH($A9,'Hoja de Trabajo para listado'!$BC$155:$BC$1048576,0),MATCH((CUADRO!I$4&amp;$E9),'Hoja de Trabajo para listado'!$BC$151:$CB$151,0)),0)+IFERROR(INDEX('Hoja de Trabajo para listado'!$DE$153:$DG$274,MATCH($A9,'Hoja de Trabajo para listado'!$DE$153:$DE$1048576,0),MATCH((CUADRO!I$4&amp;$E9),'Hoja de Trabajo para listado'!$DE$151:$DG$151,0)),0)+IFERROR(INDEX('Hoja de Trabajo para listado'!$CD$155:$DC$1048576,MATCH($A9,'Hoja de Trabajo para listado'!$CD$155:$CD$1048576,0),MATCH((CUADRO!I$4&amp;$E9),'Hoja de Trabajo para listado'!$CD$151:$DC$151,0)),0)</f>
        <v>0.2</v>
      </c>
      <c r="J9" s="243">
        <f ca="1">+IFERROR(INDEX('Hoja de Trabajo para listado'!$A$155:$Z$1048576,MATCH($A9,'Hoja de Trabajo para listado'!$A$155:$A$1048576,0),MATCH((CUADRO!J$4&amp;$E9),'Hoja de Trabajo para listado'!$A$151:$Z$151,0)),0)+IFERROR(INDEX('Hoja de Trabajo para listado'!$AB$155:$BA$1048576,MATCH($A9,'Hoja de Trabajo para listado'!$AB$155:$AB$1048576,0),MATCH((CUADRO!J$4&amp;$E9),'Hoja de Trabajo para listado'!$AB$151:$BA$151,0)),0)+IFERROR(INDEX('Hoja de Trabajo para listado'!$BC$155:$CB$1048576,MATCH($A9,'Hoja de Trabajo para listado'!$BC$155:$BC$1048576,0),MATCH((CUADRO!J$4&amp;$E9),'Hoja de Trabajo para listado'!$BC$151:$CB$151,0)),0)+IFERROR(INDEX('Hoja de Trabajo para listado'!$DE$153:$DG$274,MATCH($A9,'Hoja de Trabajo para listado'!$DE$153:$DE$1048576,0),MATCH((CUADRO!J$4&amp;$E9),'Hoja de Trabajo para listado'!$DE$151:$DG$151,0)),0)+IFERROR(INDEX('Hoja de Trabajo para listado'!$CD$155:$DC$1048576,MATCH($A9,'Hoja de Trabajo para listado'!$CD$155:$CD$1048576,0),MATCH((CUADRO!J$4&amp;$E9),'Hoja de Trabajo para listado'!$CD$151:$DC$151,0)),0)</f>
        <v>0</v>
      </c>
      <c r="K9" s="243">
        <f ca="1">+IFERROR(INDEX('Hoja de Trabajo para listado'!$A$155:$Z$1048576,MATCH($A9,'Hoja de Trabajo para listado'!$A$155:$A$1048576,0),MATCH((CUADRO!K$4&amp;$E9),'Hoja de Trabajo para listado'!$A$151:$Z$151,0)),0)+IFERROR(INDEX('Hoja de Trabajo para listado'!$AB$155:$BA$1048576,MATCH($A9,'Hoja de Trabajo para listado'!$AB$155:$AB$1048576,0),MATCH((CUADRO!K$4&amp;$E9),'Hoja de Trabajo para listado'!$AB$151:$BA$151,0)),0)+IFERROR(INDEX('Hoja de Trabajo para listado'!$BC$155:$CB$1048576,MATCH($A9,'Hoja de Trabajo para listado'!$BC$155:$BC$1048576,0),MATCH((CUADRO!K$4&amp;$E9),'Hoja de Trabajo para listado'!$BC$151:$CB$151,0)),0)+IFERROR(INDEX('Hoja de Trabajo para listado'!$DE$153:$DG$274,MATCH($A9,'Hoja de Trabajo para listado'!$DE$153:$DE$1048576,0),MATCH((CUADRO!K$4&amp;$E9),'Hoja de Trabajo para listado'!$DE$151:$DG$151,0)),0)+IFERROR(INDEX('Hoja de Trabajo para listado'!$CD$155:$DC$1048576,MATCH($A9,'Hoja de Trabajo para listado'!$CD$155:$CD$1048576,0),MATCH((CUADRO!K$4&amp;$E9),'Hoja de Trabajo para listado'!$CD$151:$DC$151,0)),0)</f>
        <v>0</v>
      </c>
      <c r="L9" s="243">
        <f ca="1">+IFERROR(INDEX('Hoja de Trabajo para listado'!$A$155:$Z$1048576,MATCH($A9,'Hoja de Trabajo para listado'!$A$155:$A$1048576,0),MATCH((CUADRO!L$4&amp;$E9),'Hoja de Trabajo para listado'!$A$151:$Z$151,0)),0)+IFERROR(INDEX('Hoja de Trabajo para listado'!$AB$155:$BA$1048576,MATCH($A9,'Hoja de Trabajo para listado'!$AB$155:$AB$1048576,0),MATCH((CUADRO!L$4&amp;$E9),'Hoja de Trabajo para listado'!$AB$151:$BA$151,0)),0)+IFERROR(INDEX('Hoja de Trabajo para listado'!$BC$155:$CB$1048576,MATCH($A9,'Hoja de Trabajo para listado'!$BC$155:$BC$1048576,0),MATCH((CUADRO!L$4&amp;$E9),'Hoja de Trabajo para listado'!$BC$151:$CB$151,0)),0)+IFERROR(INDEX('Hoja de Trabajo para listado'!$DE$153:$DG$274,MATCH($A9,'Hoja de Trabajo para listado'!$DE$153:$DE$1048576,0),MATCH((CUADRO!L$4&amp;$E9),'Hoja de Trabajo para listado'!$DE$151:$DG$151,0)),0)+IFERROR(INDEX('Hoja de Trabajo para listado'!$CD$155:$DC$1048576,MATCH($A9,'Hoja de Trabajo para listado'!$CD$155:$CD$1048576,0),MATCH((CUADRO!L$4&amp;$E9),'Hoja de Trabajo para listado'!$CD$151:$DC$151,0)),0)</f>
        <v>0</v>
      </c>
      <c r="M9" s="243">
        <f ca="1">+IFERROR(INDEX('Hoja de Trabajo para listado'!$A$155:$Z$1048576,MATCH($A9,'Hoja de Trabajo para listado'!$A$155:$A$1048576,0),MATCH((CUADRO!M$4&amp;$E9),'Hoja de Trabajo para listado'!$A$151:$Z$151,0)),0)+IFERROR(INDEX('Hoja de Trabajo para listado'!$AB$155:$BA$1048576,MATCH($A9,'Hoja de Trabajo para listado'!$AB$155:$AB$1048576,0),MATCH((CUADRO!M$4&amp;$E9),'Hoja de Trabajo para listado'!$AB$151:$BA$151,0)),0)+IFERROR(INDEX('Hoja de Trabajo para listado'!$BC$155:$CB$1048576,MATCH($A9,'Hoja de Trabajo para listado'!$BC$155:$BC$1048576,0),MATCH((CUADRO!M$4&amp;$E9),'Hoja de Trabajo para listado'!$BC$151:$CB$151,0)),0)+IFERROR(INDEX('Hoja de Trabajo para listado'!$DE$153:$DG$274,MATCH($A9,'Hoja de Trabajo para listado'!$DE$153:$DE$1048576,0),MATCH((CUADRO!M$4&amp;$E9),'Hoja de Trabajo para listado'!$DE$151:$DG$151,0)),0)+IFERROR(INDEX('Hoja de Trabajo para listado'!$CD$155:$DC$1048576,MATCH($A9,'Hoja de Trabajo para listado'!$CD$155:$CD$1048576,0),MATCH((CUADRO!M$4&amp;$E9),'Hoja de Trabajo para listado'!$CD$151:$DC$151,0)),0)</f>
        <v>0</v>
      </c>
      <c r="N9" s="243">
        <f ca="1">+IFERROR(INDEX('Hoja de Trabajo para listado'!$A$155:$Z$1048576,MATCH($A9,'Hoja de Trabajo para listado'!$A$155:$A$1048576,0),MATCH((CUADRO!N$4&amp;$E9),'Hoja de Trabajo para listado'!$A$151:$Z$151,0)),0)+IFERROR(INDEX('Hoja de Trabajo para listado'!$AB$155:$BA$1048576,MATCH($A9,'Hoja de Trabajo para listado'!$AB$155:$AB$1048576,0),MATCH((CUADRO!N$4&amp;$E9),'Hoja de Trabajo para listado'!$AB$151:$BA$151,0)),0)+IFERROR(INDEX('Hoja de Trabajo para listado'!$BC$155:$CB$1048576,MATCH($A9,'Hoja de Trabajo para listado'!$BC$155:$BC$1048576,0),MATCH((CUADRO!N$4&amp;$E9),'Hoja de Trabajo para listado'!$BC$151:$CB$151,0)),0)+IFERROR(INDEX('Hoja de Trabajo para listado'!$DE$153:$DG$274,MATCH($A9,'Hoja de Trabajo para listado'!$DE$153:$DE$1048576,0),MATCH((CUADRO!N$4&amp;$E9),'Hoja de Trabajo para listado'!$DE$151:$DG$151,0)),0)+IFERROR(INDEX('Hoja de Trabajo para listado'!$CD$155:$DC$1048576,MATCH($A9,'Hoja de Trabajo para listado'!$CD$155:$CD$1048576,0),MATCH((CUADRO!N$4&amp;$E9),'Hoja de Trabajo para listado'!$CD$151:$DC$151,0)),0)</f>
        <v>0</v>
      </c>
      <c r="O9" s="243">
        <f ca="1">+IFERROR(INDEX('Hoja de Trabajo para listado'!$A$155:$Z$1048576,MATCH($A9,'Hoja de Trabajo para listado'!$A$155:$A$1048576,0),MATCH((CUADRO!O$4&amp;$E9),'Hoja de Trabajo para listado'!$A$151:$Z$151,0)),0)+IFERROR(INDEX('Hoja de Trabajo para listado'!$AB$155:$BA$1048576,MATCH($A9,'Hoja de Trabajo para listado'!$AB$155:$AB$1048576,0),MATCH((CUADRO!O$4&amp;$E9),'Hoja de Trabajo para listado'!$AB$151:$BA$151,0)),0)+IFERROR(INDEX('Hoja de Trabajo para listado'!$BC$155:$CB$1048576,MATCH($A9,'Hoja de Trabajo para listado'!$BC$155:$BC$1048576,0),MATCH((CUADRO!O$4&amp;$E9),'Hoja de Trabajo para listado'!$BC$151:$CB$151,0)),0)+IFERROR(INDEX('Hoja de Trabajo para listado'!$DE$153:$DG$274,MATCH($A9,'Hoja de Trabajo para listado'!$DE$153:$DE$1048576,0),MATCH((CUADRO!O$4&amp;$E9),'Hoja de Trabajo para listado'!$DE$151:$DG$151,0)),0)+IFERROR(INDEX('Hoja de Trabajo para listado'!$CD$155:$DC$1048576,MATCH($A9,'Hoja de Trabajo para listado'!$CD$155:$CD$1048576,0),MATCH((CUADRO!O$4&amp;$E9),'Hoja de Trabajo para listado'!$CD$151:$DC$151,0)),0)</f>
        <v>0</v>
      </c>
      <c r="P9" s="243">
        <f ca="1">+IFERROR(INDEX('Hoja de Trabajo para listado'!$A$155:$Z$1048576,MATCH($A9,'Hoja de Trabajo para listado'!$A$155:$A$1048576,0),MATCH((CUADRO!P$4&amp;$E9),'Hoja de Trabajo para listado'!$A$151:$Z$151,0)),0)+IFERROR(INDEX('Hoja de Trabajo para listado'!$AB$155:$BA$1048576,MATCH($A9,'Hoja de Trabajo para listado'!$AB$155:$AB$1048576,0),MATCH((CUADRO!P$4&amp;$E9),'Hoja de Trabajo para listado'!$AB$151:$BA$151,0)),0)+IFERROR(INDEX('Hoja de Trabajo para listado'!$BC$155:$CB$1048576,MATCH($A9,'Hoja de Trabajo para listado'!$BC$155:$BC$1048576,0),MATCH((CUADRO!P$4&amp;$E9),'Hoja de Trabajo para listado'!$BC$151:$CB$151,0)),0)+IFERROR(INDEX('Hoja de Trabajo para listado'!$DE$153:$DG$274,MATCH($A9,'Hoja de Trabajo para listado'!$DE$153:$DE$1048576,0),MATCH((CUADRO!P$4&amp;$E9),'Hoja de Trabajo para listado'!$DE$151:$DG$151,0)),0)+IFERROR(INDEX('Hoja de Trabajo para listado'!$CD$155:$DC$1048576,MATCH($A9,'Hoja de Trabajo para listado'!$CD$155:$CD$1048576,0),MATCH((CUADRO!P$4&amp;$E9),'Hoja de Trabajo para listado'!$CD$151:$DC$151,0)),0)</f>
        <v>0</v>
      </c>
      <c r="Q9" s="243">
        <f ca="1">+IFERROR(INDEX('Hoja de Trabajo para listado'!$A$155:$Z$1048576,MATCH($A9,'Hoja de Trabajo para listado'!$A$155:$A$1048576,0),MATCH((CUADRO!Q$4&amp;$E9),'Hoja de Trabajo para listado'!$A$151:$Z$151,0)),0)+IFERROR(INDEX('Hoja de Trabajo para listado'!$AB$155:$BA$1048576,MATCH($A9,'Hoja de Trabajo para listado'!$AB$155:$AB$1048576,0),MATCH((CUADRO!Q$4&amp;$E9),'Hoja de Trabajo para listado'!$AB$151:$BA$151,0)),0)+IFERROR(INDEX('Hoja de Trabajo para listado'!$BC$155:$CB$1048576,MATCH($A9,'Hoja de Trabajo para listado'!$BC$155:$BC$1048576,0),MATCH((CUADRO!Q$4&amp;$E9),'Hoja de Trabajo para listado'!$BC$151:$CB$151,0)),0)+IFERROR(INDEX('Hoja de Trabajo para listado'!$DE$153:$DG$274,MATCH($A9,'Hoja de Trabajo para listado'!$DE$153:$DE$1048576,0),MATCH((CUADRO!Q$4&amp;$E9),'Hoja de Trabajo para listado'!$DE$151:$DG$151,0)),0)+IFERROR(INDEX('Hoja de Trabajo para listado'!$CD$155:$DC$1048576,MATCH($A9,'Hoja de Trabajo para listado'!$CD$155:$CD$1048576,0),MATCH((CUADRO!Q$4&amp;$E9),'Hoja de Trabajo para listado'!$CD$151:$DC$151,0)),0)</f>
        <v>0</v>
      </c>
      <c r="R9" s="243">
        <f t="shared" ca="1" si="0"/>
        <v>0.2</v>
      </c>
      <c r="S9" s="243"/>
      <c r="T9" s="243">
        <f ca="1">+T10</f>
        <v>17527393.459999997</v>
      </c>
      <c r="U9" s="242">
        <f t="shared" si="1"/>
        <v>1</v>
      </c>
      <c r="V9" s="333" t="str">
        <f>+VLOOKUP(A9,bd_lista!$A$3:$E$592,5,FALSE)</f>
        <v>Órgano Ejecutivo</v>
      </c>
      <c r="W9" s="387" t="str">
        <f>+V9</f>
        <v>Órgano Ejecutivo</v>
      </c>
      <c r="X9" s="242">
        <f t="shared" si="2"/>
        <v>10</v>
      </c>
      <c r="Y9" s="242" t="str">
        <f>+VLOOKUP(X9,bd_lista!$A$3:$C$592,3,FALSE)</f>
        <v>Ministerio de Relaciones Exteriores</v>
      </c>
      <c r="Z9" s="246">
        <f>+X9</f>
        <v>10</v>
      </c>
      <c r="AA9" s="246" t="str">
        <f>+Y9</f>
        <v>Ministerio de Relaciones Exteriores</v>
      </c>
    </row>
    <row r="10" spans="1:27" ht="15" customHeight="1">
      <c r="A10" s="32">
        <v>10</v>
      </c>
      <c r="B10" s="393"/>
      <c r="C10" s="333" t="str">
        <f>+VLOOKUP(A10,bd_lista!$A$3:$C$592,3,FALSE)</f>
        <v>Ministerio de Relaciones Exteriores</v>
      </c>
      <c r="D10" s="390"/>
      <c r="E10" s="333" t="s">
        <v>1305</v>
      </c>
      <c r="F10" s="245">
        <f ca="1">+IFERROR(INDEX('Hoja de Trabajo para listado'!$A$155:$Z$1048576,MATCH($A10,'Hoja de Trabajo para listado'!$A$155:$A$1048576,0),MATCH((CUADRO!F$4&amp;$E10),'Hoja de Trabajo para listado'!$A$151:$Z$151,0)),0)+IFERROR(INDEX('Hoja de Trabajo para listado'!$AB$155:$BA$1048576,MATCH($A10,'Hoja de Trabajo para listado'!$AB$155:$AB$1048576,0),MATCH((CUADRO!F$4&amp;$E10),'Hoja de Trabajo para listado'!$AB$151:$BA$151,0)),0)+IFERROR(INDEX('Hoja de Trabajo para listado'!$BC$155:$CB$1048576,MATCH($A10,'Hoja de Trabajo para listado'!$BC$155:$BC$1048576,0),MATCH((CUADRO!F$4&amp;$E10),'Hoja de Trabajo para listado'!$BC$151:$CB$151,0)),0)+IFERROR(INDEX('Hoja de Trabajo para listado'!$DE$153:$DG$274,MATCH($A10,'Hoja de Trabajo para listado'!$DE$153:$DE$1048576,0),MATCH((CUADRO!F$4&amp;$E10),'Hoja de Trabajo para listado'!$DE$151:$DG$151,0)),0)+IFERROR(INDEX('Hoja de Trabajo para listado'!$CD$155:$DC$1048576,MATCH($A10,'Hoja de Trabajo para listado'!$CD$155:$CD$1048576,0),MATCH((CUADRO!F$4&amp;$E10),'Hoja de Trabajo para listado'!$CD$151:$DC$151,0)),0)</f>
        <v>0</v>
      </c>
      <c r="G10" s="245">
        <f ca="1">+IFERROR(INDEX('Hoja de Trabajo para listado'!$A$155:$Z$1048576,MATCH($A10,'Hoja de Trabajo para listado'!$A$155:$A$1048576,0),MATCH((CUADRO!G$4&amp;$E10),'Hoja de Trabajo para listado'!$A$151:$Z$151,0)),0)+IFERROR(INDEX('Hoja de Trabajo para listado'!$AB$155:$BA$1048576,MATCH($A10,'Hoja de Trabajo para listado'!$AB$155:$AB$1048576,0),MATCH((CUADRO!G$4&amp;$E10),'Hoja de Trabajo para listado'!$AB$151:$BA$151,0)),0)+IFERROR(INDEX('Hoja de Trabajo para listado'!$BC$155:$CB$1048576,MATCH($A10,'Hoja de Trabajo para listado'!$BC$155:$BC$1048576,0),MATCH((CUADRO!G$4&amp;$E10),'Hoja de Trabajo para listado'!$BC$151:$CB$151,0)),0)+IFERROR(INDEX('Hoja de Trabajo para listado'!$DE$153:$DG$274,MATCH($A10,'Hoja de Trabajo para listado'!$DE$153:$DE$1048576,0),MATCH((CUADRO!G$4&amp;$E10),'Hoja de Trabajo para listado'!$DE$151:$DG$151,0)),0)+IFERROR(INDEX('Hoja de Trabajo para listado'!$CD$155:$DC$1048576,MATCH($A10,'Hoja de Trabajo para listado'!$CD$155:$CD$1048576,0),MATCH((CUADRO!G$4&amp;$E10),'Hoja de Trabajo para listado'!$CD$151:$DC$151,0)),0)</f>
        <v>0</v>
      </c>
      <c r="H10" s="245">
        <f ca="1">+IFERROR(INDEX('Hoja de Trabajo para listado'!$A$155:$Z$1048576,MATCH($A10,'Hoja de Trabajo para listado'!$A$155:$A$1048576,0),MATCH((CUADRO!H$4&amp;$E10),'Hoja de Trabajo para listado'!$A$151:$Z$151,0)),0)+IFERROR(INDEX('Hoja de Trabajo para listado'!$AB$155:$BA$1048576,MATCH($A10,'Hoja de Trabajo para listado'!$AB$155:$AB$1048576,0),MATCH((CUADRO!H$4&amp;$E10),'Hoja de Trabajo para listado'!$AB$151:$BA$151,0)),0)+IFERROR(INDEX('Hoja de Trabajo para listado'!$BC$155:$CB$1048576,MATCH($A10,'Hoja de Trabajo para listado'!$BC$155:$BC$1048576,0),MATCH((CUADRO!H$4&amp;$E10),'Hoja de Trabajo para listado'!$BC$151:$CB$151,0)),0)+IFERROR(INDEX('Hoja de Trabajo para listado'!$DE$153:$DG$274,MATCH($A10,'Hoja de Trabajo para listado'!$DE$153:$DE$1048576,0),MATCH((CUADRO!H$4&amp;$E10),'Hoja de Trabajo para listado'!$DE$151:$DG$151,0)),0)+IFERROR(INDEX('Hoja de Trabajo para listado'!$CD$155:$DC$1048576,MATCH($A10,'Hoja de Trabajo para listado'!$CD$155:$CD$1048576,0),MATCH((CUADRO!H$4&amp;$E10),'Hoja de Trabajo para listado'!$CD$151:$DC$151,0)),0)</f>
        <v>8385644.6300000008</v>
      </c>
      <c r="I10" s="245">
        <f ca="1">+IFERROR(INDEX('Hoja de Trabajo para listado'!$A$155:$Z$1048576,MATCH($A10,'Hoja de Trabajo para listado'!$A$155:$A$1048576,0),MATCH((CUADRO!I$4&amp;$E10),'Hoja de Trabajo para listado'!$A$151:$Z$151,0)),0)+IFERROR(INDEX('Hoja de Trabajo para listado'!$AB$155:$BA$1048576,MATCH($A10,'Hoja de Trabajo para listado'!$AB$155:$AB$1048576,0),MATCH((CUADRO!I$4&amp;$E10),'Hoja de Trabajo para listado'!$AB$151:$BA$151,0)),0)+IFERROR(INDEX('Hoja de Trabajo para listado'!$BC$155:$CB$1048576,MATCH($A10,'Hoja de Trabajo para listado'!$BC$155:$BC$1048576,0),MATCH((CUADRO!I$4&amp;$E10),'Hoja de Trabajo para listado'!$BC$151:$CB$151,0)),0)+IFERROR(INDEX('Hoja de Trabajo para listado'!$DE$153:$DG$274,MATCH($A10,'Hoja de Trabajo para listado'!$DE$153:$DE$1048576,0),MATCH((CUADRO!I$4&amp;$E10),'Hoja de Trabajo para listado'!$DE$151:$DG$151,0)),0)+IFERROR(INDEX('Hoja de Trabajo para listado'!$CD$155:$DC$1048576,MATCH($A10,'Hoja de Trabajo para listado'!$CD$155:$CD$1048576,0),MATCH((CUADRO!I$4&amp;$E10),'Hoja de Trabajo para listado'!$CD$151:$DC$151,0)),0)</f>
        <v>10854.45</v>
      </c>
      <c r="J10" s="245">
        <f ca="1">+IFERROR(INDEX('Hoja de Trabajo para listado'!$A$155:$Z$1048576,MATCH($A10,'Hoja de Trabajo para listado'!$A$155:$A$1048576,0),MATCH((CUADRO!J$4&amp;$E10),'Hoja de Trabajo para listado'!$A$151:$Z$151,0)),0)+IFERROR(INDEX('Hoja de Trabajo para listado'!$AB$155:$BA$1048576,MATCH($A10,'Hoja de Trabajo para listado'!$AB$155:$AB$1048576,0),MATCH((CUADRO!J$4&amp;$E10),'Hoja de Trabajo para listado'!$AB$151:$BA$151,0)),0)+IFERROR(INDEX('Hoja de Trabajo para listado'!$BC$155:$CB$1048576,MATCH($A10,'Hoja de Trabajo para listado'!$BC$155:$BC$1048576,0),MATCH((CUADRO!J$4&amp;$E10),'Hoja de Trabajo para listado'!$BC$151:$CB$151,0)),0)+IFERROR(INDEX('Hoja de Trabajo para listado'!$DE$153:$DG$274,MATCH($A10,'Hoja de Trabajo para listado'!$DE$153:$DE$1048576,0),MATCH((CUADRO!J$4&amp;$E10),'Hoja de Trabajo para listado'!$DE$151:$DG$151,0)),0)+IFERROR(INDEX('Hoja de Trabajo para listado'!$CD$155:$DC$1048576,MATCH($A10,'Hoja de Trabajo para listado'!$CD$155:$CD$1048576,0),MATCH((CUADRO!J$4&amp;$E10),'Hoja de Trabajo para listado'!$CD$151:$DC$151,0)),0)</f>
        <v>9130894.1799999997</v>
      </c>
      <c r="K10" s="245">
        <f ca="1">+IFERROR(INDEX('Hoja de Trabajo para listado'!$A$155:$Z$1048576,MATCH($A10,'Hoja de Trabajo para listado'!$A$155:$A$1048576,0),MATCH((CUADRO!K$4&amp;$E10),'Hoja de Trabajo para listado'!$A$151:$Z$151,0)),0)+IFERROR(INDEX('Hoja de Trabajo para listado'!$AB$155:$BA$1048576,MATCH($A10,'Hoja de Trabajo para listado'!$AB$155:$AB$1048576,0),MATCH((CUADRO!K$4&amp;$E10),'Hoja de Trabajo para listado'!$AB$151:$BA$151,0)),0)+IFERROR(INDEX('Hoja de Trabajo para listado'!$BC$155:$CB$1048576,MATCH($A10,'Hoja de Trabajo para listado'!$BC$155:$BC$1048576,0),MATCH((CUADRO!K$4&amp;$E10),'Hoja de Trabajo para listado'!$BC$151:$CB$151,0)),0)+IFERROR(INDEX('Hoja de Trabajo para listado'!$DE$153:$DG$274,MATCH($A10,'Hoja de Trabajo para listado'!$DE$153:$DE$1048576,0),MATCH((CUADRO!K$4&amp;$E10),'Hoja de Trabajo para listado'!$DE$151:$DG$151,0)),0)+IFERROR(INDEX('Hoja de Trabajo para listado'!$CD$155:$DC$1048576,MATCH($A10,'Hoja de Trabajo para listado'!$CD$155:$CD$1048576,0),MATCH((CUADRO!K$4&amp;$E10),'Hoja de Trabajo para listado'!$CD$151:$DC$151,0)),0)</f>
        <v>0</v>
      </c>
      <c r="L10" s="245">
        <f ca="1">+IFERROR(INDEX('Hoja de Trabajo para listado'!$A$155:$Z$1048576,MATCH($A10,'Hoja de Trabajo para listado'!$A$155:$A$1048576,0),MATCH((CUADRO!L$4&amp;$E10),'Hoja de Trabajo para listado'!$A$151:$Z$151,0)),0)+IFERROR(INDEX('Hoja de Trabajo para listado'!$AB$155:$BA$1048576,MATCH($A10,'Hoja de Trabajo para listado'!$AB$155:$AB$1048576,0),MATCH((CUADRO!L$4&amp;$E10),'Hoja de Trabajo para listado'!$AB$151:$BA$151,0)),0)+IFERROR(INDEX('Hoja de Trabajo para listado'!$BC$155:$CB$1048576,MATCH($A10,'Hoja de Trabajo para listado'!$BC$155:$BC$1048576,0),MATCH((CUADRO!L$4&amp;$E10),'Hoja de Trabajo para listado'!$BC$151:$CB$151,0)),0)+IFERROR(INDEX('Hoja de Trabajo para listado'!$DE$153:$DG$274,MATCH($A10,'Hoja de Trabajo para listado'!$DE$153:$DE$1048576,0),MATCH((CUADRO!L$4&amp;$E10),'Hoja de Trabajo para listado'!$DE$151:$DG$151,0)),0)+IFERROR(INDEX('Hoja de Trabajo para listado'!$CD$155:$DC$1048576,MATCH($A10,'Hoja de Trabajo para listado'!$CD$155:$CD$1048576,0),MATCH((CUADRO!L$4&amp;$E10),'Hoja de Trabajo para listado'!$CD$151:$DC$151,0)),0)</f>
        <v>0</v>
      </c>
      <c r="M10" s="245">
        <f ca="1">+IFERROR(INDEX('Hoja de Trabajo para listado'!$A$155:$Z$1048576,MATCH($A10,'Hoja de Trabajo para listado'!$A$155:$A$1048576,0),MATCH((CUADRO!M$4&amp;$E10),'Hoja de Trabajo para listado'!$A$151:$Z$151,0)),0)+IFERROR(INDEX('Hoja de Trabajo para listado'!$AB$155:$BA$1048576,MATCH($A10,'Hoja de Trabajo para listado'!$AB$155:$AB$1048576,0),MATCH((CUADRO!M$4&amp;$E10),'Hoja de Trabajo para listado'!$AB$151:$BA$151,0)),0)+IFERROR(INDEX('Hoja de Trabajo para listado'!$BC$155:$CB$1048576,MATCH($A10,'Hoja de Trabajo para listado'!$BC$155:$BC$1048576,0),MATCH((CUADRO!M$4&amp;$E10),'Hoja de Trabajo para listado'!$BC$151:$CB$151,0)),0)+IFERROR(INDEX('Hoja de Trabajo para listado'!$DE$153:$DG$274,MATCH($A10,'Hoja de Trabajo para listado'!$DE$153:$DE$1048576,0),MATCH((CUADRO!M$4&amp;$E10),'Hoja de Trabajo para listado'!$DE$151:$DG$151,0)),0)+IFERROR(INDEX('Hoja de Trabajo para listado'!$CD$155:$DC$1048576,MATCH($A10,'Hoja de Trabajo para listado'!$CD$155:$CD$1048576,0),MATCH((CUADRO!M$4&amp;$E10),'Hoja de Trabajo para listado'!$CD$151:$DC$151,0)),0)</f>
        <v>0</v>
      </c>
      <c r="N10" s="245">
        <f ca="1">+IFERROR(INDEX('Hoja de Trabajo para listado'!$A$155:$Z$1048576,MATCH($A10,'Hoja de Trabajo para listado'!$A$155:$A$1048576,0),MATCH((CUADRO!N$4&amp;$E10),'Hoja de Trabajo para listado'!$A$151:$Z$151,0)),0)+IFERROR(INDEX('Hoja de Trabajo para listado'!$AB$155:$BA$1048576,MATCH($A10,'Hoja de Trabajo para listado'!$AB$155:$AB$1048576,0),MATCH((CUADRO!N$4&amp;$E10),'Hoja de Trabajo para listado'!$AB$151:$BA$151,0)),0)+IFERROR(INDEX('Hoja de Trabajo para listado'!$BC$155:$CB$1048576,MATCH($A10,'Hoja de Trabajo para listado'!$BC$155:$BC$1048576,0),MATCH((CUADRO!N$4&amp;$E10),'Hoja de Trabajo para listado'!$BC$151:$CB$151,0)),0)+IFERROR(INDEX('Hoja de Trabajo para listado'!$DE$153:$DG$274,MATCH($A10,'Hoja de Trabajo para listado'!$DE$153:$DE$1048576,0),MATCH((CUADRO!N$4&amp;$E10),'Hoja de Trabajo para listado'!$DE$151:$DG$151,0)),0)+IFERROR(INDEX('Hoja de Trabajo para listado'!$CD$155:$DC$1048576,MATCH($A10,'Hoja de Trabajo para listado'!$CD$155:$CD$1048576,0),MATCH((CUADRO!N$4&amp;$E10),'Hoja de Trabajo para listado'!$CD$151:$DC$151,0)),0)</f>
        <v>0</v>
      </c>
      <c r="O10" s="245">
        <f ca="1">+IFERROR(INDEX('Hoja de Trabajo para listado'!$A$155:$Z$1048576,MATCH($A10,'Hoja de Trabajo para listado'!$A$155:$A$1048576,0),MATCH((CUADRO!O$4&amp;$E10),'Hoja de Trabajo para listado'!$A$151:$Z$151,0)),0)+IFERROR(INDEX('Hoja de Trabajo para listado'!$AB$155:$BA$1048576,MATCH($A10,'Hoja de Trabajo para listado'!$AB$155:$AB$1048576,0),MATCH((CUADRO!O$4&amp;$E10),'Hoja de Trabajo para listado'!$AB$151:$BA$151,0)),0)+IFERROR(INDEX('Hoja de Trabajo para listado'!$BC$155:$CB$1048576,MATCH($A10,'Hoja de Trabajo para listado'!$BC$155:$BC$1048576,0),MATCH((CUADRO!O$4&amp;$E10),'Hoja de Trabajo para listado'!$BC$151:$CB$151,0)),0)+IFERROR(INDEX('Hoja de Trabajo para listado'!$DE$153:$DG$274,MATCH($A10,'Hoja de Trabajo para listado'!$DE$153:$DE$1048576,0),MATCH((CUADRO!O$4&amp;$E10),'Hoja de Trabajo para listado'!$DE$151:$DG$151,0)),0)+IFERROR(INDEX('Hoja de Trabajo para listado'!$CD$155:$DC$1048576,MATCH($A10,'Hoja de Trabajo para listado'!$CD$155:$CD$1048576,0),MATCH((CUADRO!O$4&amp;$E10),'Hoja de Trabajo para listado'!$CD$151:$DC$151,0)),0)</f>
        <v>0</v>
      </c>
      <c r="P10" s="245">
        <f ca="1">+IFERROR(INDEX('Hoja de Trabajo para listado'!$A$155:$Z$1048576,MATCH($A10,'Hoja de Trabajo para listado'!$A$155:$A$1048576,0),MATCH((CUADRO!P$4&amp;$E10),'Hoja de Trabajo para listado'!$A$151:$Z$151,0)),0)+IFERROR(INDEX('Hoja de Trabajo para listado'!$AB$155:$BA$1048576,MATCH($A10,'Hoja de Trabajo para listado'!$AB$155:$AB$1048576,0),MATCH((CUADRO!P$4&amp;$E10),'Hoja de Trabajo para listado'!$AB$151:$BA$151,0)),0)+IFERROR(INDEX('Hoja de Trabajo para listado'!$BC$155:$CB$1048576,MATCH($A10,'Hoja de Trabajo para listado'!$BC$155:$BC$1048576,0),MATCH((CUADRO!P$4&amp;$E10),'Hoja de Trabajo para listado'!$BC$151:$CB$151,0)),0)+IFERROR(INDEX('Hoja de Trabajo para listado'!$DE$153:$DG$274,MATCH($A10,'Hoja de Trabajo para listado'!$DE$153:$DE$1048576,0),MATCH((CUADRO!P$4&amp;$E10),'Hoja de Trabajo para listado'!$DE$151:$DG$151,0)),0)+IFERROR(INDEX('Hoja de Trabajo para listado'!$CD$155:$DC$1048576,MATCH($A10,'Hoja de Trabajo para listado'!$CD$155:$CD$1048576,0),MATCH((CUADRO!P$4&amp;$E10),'Hoja de Trabajo para listado'!$CD$151:$DC$151,0)),0)</f>
        <v>0</v>
      </c>
      <c r="Q10" s="245">
        <f ca="1">+IFERROR(INDEX('Hoja de Trabajo para listado'!$A$155:$Z$1048576,MATCH($A10,'Hoja de Trabajo para listado'!$A$155:$A$1048576,0),MATCH((CUADRO!Q$4&amp;$E10),'Hoja de Trabajo para listado'!$A$151:$Z$151,0)),0)+IFERROR(INDEX('Hoja de Trabajo para listado'!$AB$155:$BA$1048576,MATCH($A10,'Hoja de Trabajo para listado'!$AB$155:$AB$1048576,0),MATCH((CUADRO!Q$4&amp;$E10),'Hoja de Trabajo para listado'!$AB$151:$BA$151,0)),0)+IFERROR(INDEX('Hoja de Trabajo para listado'!$BC$155:$CB$1048576,MATCH($A10,'Hoja de Trabajo para listado'!$BC$155:$BC$1048576,0),MATCH((CUADRO!Q$4&amp;$E10),'Hoja de Trabajo para listado'!$BC$151:$CB$151,0)),0)+IFERROR(INDEX('Hoja de Trabajo para listado'!$DE$153:$DG$274,MATCH($A10,'Hoja de Trabajo para listado'!$DE$153:$DE$1048576,0),MATCH((CUADRO!Q$4&amp;$E10),'Hoja de Trabajo para listado'!$DE$151:$DG$151,0)),0)+IFERROR(INDEX('Hoja de Trabajo para listado'!$CD$155:$DC$1048576,MATCH($A10,'Hoja de Trabajo para listado'!$CD$155:$CD$1048576,0),MATCH((CUADRO!Q$4&amp;$E10),'Hoja de Trabajo para listado'!$CD$151:$DC$151,0)),0)</f>
        <v>0</v>
      </c>
      <c r="R10" s="245">
        <f t="shared" ca="1" si="0"/>
        <v>17527393.259999998</v>
      </c>
      <c r="S10" s="245">
        <f ca="1">+R9+R10</f>
        <v>17527393.459999997</v>
      </c>
      <c r="T10" s="245">
        <f ca="1">+S10</f>
        <v>17527393.459999997</v>
      </c>
      <c r="U10" s="244">
        <f t="shared" si="1"/>
        <v>2</v>
      </c>
      <c r="V10" s="333" t="str">
        <f>+VLOOKUP(A10,bd_lista!$A$3:$E$592,5,FALSE)</f>
        <v>Órgano Ejecutivo</v>
      </c>
      <c r="W10" s="388"/>
      <c r="X10" s="242">
        <f t="shared" si="2"/>
        <v>10</v>
      </c>
      <c r="Y10" s="242" t="str">
        <f>+VLOOKUP(X10,bd_lista!$A$3:$C$592,3,FALSE)</f>
        <v>Ministerio de Relaciones Exteriores</v>
      </c>
      <c r="Z10" s="246"/>
      <c r="AA10" s="246"/>
    </row>
    <row r="11" spans="1:27" ht="12.75" customHeight="1">
      <c r="A11" s="251">
        <v>15</v>
      </c>
      <c r="B11" s="392">
        <f>+A11</f>
        <v>15</v>
      </c>
      <c r="C11" s="247" t="str">
        <f>+VLOOKUP(A11,bd_lista!$A$3:$C$592,3,FALSE)</f>
        <v>Ministerio de Gobierno</v>
      </c>
      <c r="D11" s="389" t="str">
        <f>+C11</f>
        <v>Ministerio de Gobierno</v>
      </c>
      <c r="E11" s="247" t="s">
        <v>1304</v>
      </c>
      <c r="F11" s="243">
        <f ca="1">+IFERROR(INDEX('Hoja de Trabajo para listado'!$A$155:$Z$1048576,MATCH($A11,'Hoja de Trabajo para listado'!$A$155:$A$1048576,0),MATCH((CUADRO!F$4&amp;$E11),'Hoja de Trabajo para listado'!$A$151:$Z$151,0)),0)+IFERROR(INDEX('Hoja de Trabajo para listado'!$AB$155:$BA$1048576,MATCH($A11,'Hoja de Trabajo para listado'!$AB$155:$AB$1048576,0),MATCH((CUADRO!F$4&amp;$E11),'Hoja de Trabajo para listado'!$AB$151:$BA$151,0)),0)+IFERROR(INDEX('Hoja de Trabajo para listado'!$BC$155:$CB$1048576,MATCH($A11,'Hoja de Trabajo para listado'!$BC$155:$BC$1048576,0),MATCH((CUADRO!F$4&amp;$E11),'Hoja de Trabajo para listado'!$BC$151:$CB$151,0)),0)+IFERROR(INDEX('Hoja de Trabajo para listado'!$DE$153:$DG$274,MATCH($A11,'Hoja de Trabajo para listado'!$DE$153:$DE$1048576,0),MATCH((CUADRO!F$4&amp;$E11),'Hoja de Trabajo para listado'!$DE$151:$DG$151,0)),0)+IFERROR(INDEX('Hoja de Trabajo para listado'!$CD$155:$DC$1048576,MATCH($A11,'Hoja de Trabajo para listado'!$CD$155:$CD$1048576,0),MATCH((CUADRO!F$4&amp;$E11),'Hoja de Trabajo para listado'!$CD$151:$DC$151,0)),0)</f>
        <v>0</v>
      </c>
      <c r="G11" s="243">
        <f ca="1">+IFERROR(INDEX('Hoja de Trabajo para listado'!$A$155:$Z$1048576,MATCH($A11,'Hoja de Trabajo para listado'!$A$155:$A$1048576,0),MATCH((CUADRO!G$4&amp;$E11),'Hoja de Trabajo para listado'!$A$151:$Z$151,0)),0)+IFERROR(INDEX('Hoja de Trabajo para listado'!$AB$155:$BA$1048576,MATCH($A11,'Hoja de Trabajo para listado'!$AB$155:$AB$1048576,0),MATCH((CUADRO!G$4&amp;$E11),'Hoja de Trabajo para listado'!$AB$151:$BA$151,0)),0)+IFERROR(INDEX('Hoja de Trabajo para listado'!$BC$155:$CB$1048576,MATCH($A11,'Hoja de Trabajo para listado'!$BC$155:$BC$1048576,0),MATCH((CUADRO!G$4&amp;$E11),'Hoja de Trabajo para listado'!$BC$151:$CB$151,0)),0)+IFERROR(INDEX('Hoja de Trabajo para listado'!$DE$153:$DG$274,MATCH($A11,'Hoja de Trabajo para listado'!$DE$153:$DE$1048576,0),MATCH((CUADRO!G$4&amp;$E11),'Hoja de Trabajo para listado'!$DE$151:$DG$151,0)),0)+IFERROR(INDEX('Hoja de Trabajo para listado'!$CD$155:$DC$1048576,MATCH($A11,'Hoja de Trabajo para listado'!$CD$155:$CD$1048576,0),MATCH((CUADRO!G$4&amp;$E11),'Hoja de Trabajo para listado'!$CD$151:$DC$151,0)),0)</f>
        <v>0</v>
      </c>
      <c r="H11" s="243">
        <f ca="1">+IFERROR(INDEX('Hoja de Trabajo para listado'!$A$155:$Z$1048576,MATCH($A11,'Hoja de Trabajo para listado'!$A$155:$A$1048576,0),MATCH((CUADRO!H$4&amp;$E11),'Hoja de Trabajo para listado'!$A$151:$Z$151,0)),0)+IFERROR(INDEX('Hoja de Trabajo para listado'!$AB$155:$BA$1048576,MATCH($A11,'Hoja de Trabajo para listado'!$AB$155:$AB$1048576,0),MATCH((CUADRO!H$4&amp;$E11),'Hoja de Trabajo para listado'!$AB$151:$BA$151,0)),0)+IFERROR(INDEX('Hoja de Trabajo para listado'!$BC$155:$CB$1048576,MATCH($A11,'Hoja de Trabajo para listado'!$BC$155:$BC$1048576,0),MATCH((CUADRO!H$4&amp;$E11),'Hoja de Trabajo para listado'!$BC$151:$CB$151,0)),0)+IFERROR(INDEX('Hoja de Trabajo para listado'!$DE$153:$DG$274,MATCH($A11,'Hoja de Trabajo para listado'!$DE$153:$DE$1048576,0),MATCH((CUADRO!H$4&amp;$E11),'Hoja de Trabajo para listado'!$DE$151:$DG$151,0)),0)+IFERROR(INDEX('Hoja de Trabajo para listado'!$CD$155:$DC$1048576,MATCH($A11,'Hoja de Trabajo para listado'!$CD$155:$CD$1048576,0),MATCH((CUADRO!H$4&amp;$E11),'Hoja de Trabajo para listado'!$CD$151:$DC$151,0)),0)</f>
        <v>0</v>
      </c>
      <c r="I11" s="243">
        <f ca="1">+IFERROR(INDEX('Hoja de Trabajo para listado'!$A$155:$Z$1048576,MATCH($A11,'Hoja de Trabajo para listado'!$A$155:$A$1048576,0),MATCH((CUADRO!I$4&amp;$E11),'Hoja de Trabajo para listado'!$A$151:$Z$151,0)),0)+IFERROR(INDEX('Hoja de Trabajo para listado'!$AB$155:$BA$1048576,MATCH($A11,'Hoja de Trabajo para listado'!$AB$155:$AB$1048576,0),MATCH((CUADRO!I$4&amp;$E11),'Hoja de Trabajo para listado'!$AB$151:$BA$151,0)),0)+IFERROR(INDEX('Hoja de Trabajo para listado'!$BC$155:$CB$1048576,MATCH($A11,'Hoja de Trabajo para listado'!$BC$155:$BC$1048576,0),MATCH((CUADRO!I$4&amp;$E11),'Hoja de Trabajo para listado'!$BC$151:$CB$151,0)),0)+IFERROR(INDEX('Hoja de Trabajo para listado'!$DE$153:$DG$274,MATCH($A11,'Hoja de Trabajo para listado'!$DE$153:$DE$1048576,0),MATCH((CUADRO!I$4&amp;$E11),'Hoja de Trabajo para listado'!$DE$151:$DG$151,0)),0)+IFERROR(INDEX('Hoja de Trabajo para listado'!$CD$155:$DC$1048576,MATCH($A11,'Hoja de Trabajo para listado'!$CD$155:$CD$1048576,0),MATCH((CUADRO!I$4&amp;$E11),'Hoja de Trabajo para listado'!$CD$151:$DC$151,0)),0)</f>
        <v>0</v>
      </c>
      <c r="J11" s="243">
        <f ca="1">+IFERROR(INDEX('Hoja de Trabajo para listado'!$A$155:$Z$1048576,MATCH($A11,'Hoja de Trabajo para listado'!$A$155:$A$1048576,0),MATCH((CUADRO!J$4&amp;$E11),'Hoja de Trabajo para listado'!$A$151:$Z$151,0)),0)+IFERROR(INDEX('Hoja de Trabajo para listado'!$AB$155:$BA$1048576,MATCH($A11,'Hoja de Trabajo para listado'!$AB$155:$AB$1048576,0),MATCH((CUADRO!J$4&amp;$E11),'Hoja de Trabajo para listado'!$AB$151:$BA$151,0)),0)+IFERROR(INDEX('Hoja de Trabajo para listado'!$BC$155:$CB$1048576,MATCH($A11,'Hoja de Trabajo para listado'!$BC$155:$BC$1048576,0),MATCH((CUADRO!J$4&amp;$E11),'Hoja de Trabajo para listado'!$BC$151:$CB$151,0)),0)+IFERROR(INDEX('Hoja de Trabajo para listado'!$DE$153:$DG$274,MATCH($A11,'Hoja de Trabajo para listado'!$DE$153:$DE$1048576,0),MATCH((CUADRO!J$4&amp;$E11),'Hoja de Trabajo para listado'!$DE$151:$DG$151,0)),0)+IFERROR(INDEX('Hoja de Trabajo para listado'!$CD$155:$DC$1048576,MATCH($A11,'Hoja de Trabajo para listado'!$CD$155:$CD$1048576,0),MATCH((CUADRO!J$4&amp;$E11),'Hoja de Trabajo para listado'!$CD$151:$DC$151,0)),0)</f>
        <v>0</v>
      </c>
      <c r="K11" s="243">
        <f ca="1">+IFERROR(INDEX('Hoja de Trabajo para listado'!$A$155:$Z$1048576,MATCH($A11,'Hoja de Trabajo para listado'!$A$155:$A$1048576,0),MATCH((CUADRO!K$4&amp;$E11),'Hoja de Trabajo para listado'!$A$151:$Z$151,0)),0)+IFERROR(INDEX('Hoja de Trabajo para listado'!$AB$155:$BA$1048576,MATCH($A11,'Hoja de Trabajo para listado'!$AB$155:$AB$1048576,0),MATCH((CUADRO!K$4&amp;$E11),'Hoja de Trabajo para listado'!$AB$151:$BA$151,0)),0)+IFERROR(INDEX('Hoja de Trabajo para listado'!$BC$155:$CB$1048576,MATCH($A11,'Hoja de Trabajo para listado'!$BC$155:$BC$1048576,0),MATCH((CUADRO!K$4&amp;$E11),'Hoja de Trabajo para listado'!$BC$151:$CB$151,0)),0)+IFERROR(INDEX('Hoja de Trabajo para listado'!$DE$153:$DG$274,MATCH($A11,'Hoja de Trabajo para listado'!$DE$153:$DE$1048576,0),MATCH((CUADRO!K$4&amp;$E11),'Hoja de Trabajo para listado'!$DE$151:$DG$151,0)),0)+IFERROR(INDEX('Hoja de Trabajo para listado'!$CD$155:$DC$1048576,MATCH($A11,'Hoja de Trabajo para listado'!$CD$155:$CD$1048576,0),MATCH((CUADRO!K$4&amp;$E11),'Hoja de Trabajo para listado'!$CD$151:$DC$151,0)),0)</f>
        <v>0</v>
      </c>
      <c r="L11" s="243">
        <f ca="1">+IFERROR(INDEX('Hoja de Trabajo para listado'!$A$155:$Z$1048576,MATCH($A11,'Hoja de Trabajo para listado'!$A$155:$A$1048576,0),MATCH((CUADRO!L$4&amp;$E11),'Hoja de Trabajo para listado'!$A$151:$Z$151,0)),0)+IFERROR(INDEX('Hoja de Trabajo para listado'!$AB$155:$BA$1048576,MATCH($A11,'Hoja de Trabajo para listado'!$AB$155:$AB$1048576,0),MATCH((CUADRO!L$4&amp;$E11),'Hoja de Trabajo para listado'!$AB$151:$BA$151,0)),0)+IFERROR(INDEX('Hoja de Trabajo para listado'!$BC$155:$CB$1048576,MATCH($A11,'Hoja de Trabajo para listado'!$BC$155:$BC$1048576,0),MATCH((CUADRO!L$4&amp;$E11),'Hoja de Trabajo para listado'!$BC$151:$CB$151,0)),0)+IFERROR(INDEX('Hoja de Trabajo para listado'!$DE$153:$DG$274,MATCH($A11,'Hoja de Trabajo para listado'!$DE$153:$DE$1048576,0),MATCH((CUADRO!L$4&amp;$E11),'Hoja de Trabajo para listado'!$DE$151:$DG$151,0)),0)+IFERROR(INDEX('Hoja de Trabajo para listado'!$CD$155:$DC$1048576,MATCH($A11,'Hoja de Trabajo para listado'!$CD$155:$CD$1048576,0),MATCH((CUADRO!L$4&amp;$E11),'Hoja de Trabajo para listado'!$CD$151:$DC$151,0)),0)</f>
        <v>0</v>
      </c>
      <c r="M11" s="243">
        <f ca="1">+IFERROR(INDEX('Hoja de Trabajo para listado'!$A$155:$Z$1048576,MATCH($A11,'Hoja de Trabajo para listado'!$A$155:$A$1048576,0),MATCH((CUADRO!M$4&amp;$E11),'Hoja de Trabajo para listado'!$A$151:$Z$151,0)),0)+IFERROR(INDEX('Hoja de Trabajo para listado'!$AB$155:$BA$1048576,MATCH($A11,'Hoja de Trabajo para listado'!$AB$155:$AB$1048576,0),MATCH((CUADRO!M$4&amp;$E11),'Hoja de Trabajo para listado'!$AB$151:$BA$151,0)),0)+IFERROR(INDEX('Hoja de Trabajo para listado'!$BC$155:$CB$1048576,MATCH($A11,'Hoja de Trabajo para listado'!$BC$155:$BC$1048576,0),MATCH((CUADRO!M$4&amp;$E11),'Hoja de Trabajo para listado'!$BC$151:$CB$151,0)),0)+IFERROR(INDEX('Hoja de Trabajo para listado'!$DE$153:$DG$274,MATCH($A11,'Hoja de Trabajo para listado'!$DE$153:$DE$1048576,0),MATCH((CUADRO!M$4&amp;$E11),'Hoja de Trabajo para listado'!$DE$151:$DG$151,0)),0)+IFERROR(INDEX('Hoja de Trabajo para listado'!$CD$155:$DC$1048576,MATCH($A11,'Hoja de Trabajo para listado'!$CD$155:$CD$1048576,0),MATCH((CUADRO!M$4&amp;$E11),'Hoja de Trabajo para listado'!$CD$151:$DC$151,0)),0)</f>
        <v>0</v>
      </c>
      <c r="N11" s="243">
        <f ca="1">+IFERROR(INDEX('Hoja de Trabajo para listado'!$A$155:$Z$1048576,MATCH($A11,'Hoja de Trabajo para listado'!$A$155:$A$1048576,0),MATCH((CUADRO!N$4&amp;$E11),'Hoja de Trabajo para listado'!$A$151:$Z$151,0)),0)+IFERROR(INDEX('Hoja de Trabajo para listado'!$AB$155:$BA$1048576,MATCH($A11,'Hoja de Trabajo para listado'!$AB$155:$AB$1048576,0),MATCH((CUADRO!N$4&amp;$E11),'Hoja de Trabajo para listado'!$AB$151:$BA$151,0)),0)+IFERROR(INDEX('Hoja de Trabajo para listado'!$BC$155:$CB$1048576,MATCH($A11,'Hoja de Trabajo para listado'!$BC$155:$BC$1048576,0),MATCH((CUADRO!N$4&amp;$E11),'Hoja de Trabajo para listado'!$BC$151:$CB$151,0)),0)+IFERROR(INDEX('Hoja de Trabajo para listado'!$DE$153:$DG$274,MATCH($A11,'Hoja de Trabajo para listado'!$DE$153:$DE$1048576,0),MATCH((CUADRO!N$4&amp;$E11),'Hoja de Trabajo para listado'!$DE$151:$DG$151,0)),0)+IFERROR(INDEX('Hoja de Trabajo para listado'!$CD$155:$DC$1048576,MATCH($A11,'Hoja de Trabajo para listado'!$CD$155:$CD$1048576,0),MATCH((CUADRO!N$4&amp;$E11),'Hoja de Trabajo para listado'!$CD$151:$DC$151,0)),0)</f>
        <v>0</v>
      </c>
      <c r="O11" s="243">
        <f ca="1">+IFERROR(INDEX('Hoja de Trabajo para listado'!$A$155:$Z$1048576,MATCH($A11,'Hoja de Trabajo para listado'!$A$155:$A$1048576,0),MATCH((CUADRO!O$4&amp;$E11),'Hoja de Trabajo para listado'!$A$151:$Z$151,0)),0)+IFERROR(INDEX('Hoja de Trabajo para listado'!$AB$155:$BA$1048576,MATCH($A11,'Hoja de Trabajo para listado'!$AB$155:$AB$1048576,0),MATCH((CUADRO!O$4&amp;$E11),'Hoja de Trabajo para listado'!$AB$151:$BA$151,0)),0)+IFERROR(INDEX('Hoja de Trabajo para listado'!$BC$155:$CB$1048576,MATCH($A11,'Hoja de Trabajo para listado'!$BC$155:$BC$1048576,0),MATCH((CUADRO!O$4&amp;$E11),'Hoja de Trabajo para listado'!$BC$151:$CB$151,0)),0)+IFERROR(INDEX('Hoja de Trabajo para listado'!$DE$153:$DG$274,MATCH($A11,'Hoja de Trabajo para listado'!$DE$153:$DE$1048576,0),MATCH((CUADRO!O$4&amp;$E11),'Hoja de Trabajo para listado'!$DE$151:$DG$151,0)),0)+IFERROR(INDEX('Hoja de Trabajo para listado'!$CD$155:$DC$1048576,MATCH($A11,'Hoja de Trabajo para listado'!$CD$155:$CD$1048576,0),MATCH((CUADRO!O$4&amp;$E11),'Hoja de Trabajo para listado'!$CD$151:$DC$151,0)),0)</f>
        <v>0</v>
      </c>
      <c r="P11" s="243">
        <f ca="1">+IFERROR(INDEX('Hoja de Trabajo para listado'!$A$155:$Z$1048576,MATCH($A11,'Hoja de Trabajo para listado'!$A$155:$A$1048576,0),MATCH((CUADRO!P$4&amp;$E11),'Hoja de Trabajo para listado'!$A$151:$Z$151,0)),0)+IFERROR(INDEX('Hoja de Trabajo para listado'!$AB$155:$BA$1048576,MATCH($A11,'Hoja de Trabajo para listado'!$AB$155:$AB$1048576,0),MATCH((CUADRO!P$4&amp;$E11),'Hoja de Trabajo para listado'!$AB$151:$BA$151,0)),0)+IFERROR(INDEX('Hoja de Trabajo para listado'!$BC$155:$CB$1048576,MATCH($A11,'Hoja de Trabajo para listado'!$BC$155:$BC$1048576,0),MATCH((CUADRO!P$4&amp;$E11),'Hoja de Trabajo para listado'!$BC$151:$CB$151,0)),0)+IFERROR(INDEX('Hoja de Trabajo para listado'!$DE$153:$DG$274,MATCH($A11,'Hoja de Trabajo para listado'!$DE$153:$DE$1048576,0),MATCH((CUADRO!P$4&amp;$E11),'Hoja de Trabajo para listado'!$DE$151:$DG$151,0)),0)+IFERROR(INDEX('Hoja de Trabajo para listado'!$CD$155:$DC$1048576,MATCH($A11,'Hoja de Trabajo para listado'!$CD$155:$CD$1048576,0),MATCH((CUADRO!P$4&amp;$E11),'Hoja de Trabajo para listado'!$CD$151:$DC$151,0)),0)</f>
        <v>0</v>
      </c>
      <c r="Q11" s="243">
        <f ca="1">+IFERROR(INDEX('Hoja de Trabajo para listado'!$A$155:$Z$1048576,MATCH($A11,'Hoja de Trabajo para listado'!$A$155:$A$1048576,0),MATCH((CUADRO!Q$4&amp;$E11),'Hoja de Trabajo para listado'!$A$151:$Z$151,0)),0)+IFERROR(INDEX('Hoja de Trabajo para listado'!$AB$155:$BA$1048576,MATCH($A11,'Hoja de Trabajo para listado'!$AB$155:$AB$1048576,0),MATCH((CUADRO!Q$4&amp;$E11),'Hoja de Trabajo para listado'!$AB$151:$BA$151,0)),0)+IFERROR(INDEX('Hoja de Trabajo para listado'!$BC$155:$CB$1048576,MATCH($A11,'Hoja de Trabajo para listado'!$BC$155:$BC$1048576,0),MATCH((CUADRO!Q$4&amp;$E11),'Hoja de Trabajo para listado'!$BC$151:$CB$151,0)),0)+IFERROR(INDEX('Hoja de Trabajo para listado'!$DE$153:$DG$274,MATCH($A11,'Hoja de Trabajo para listado'!$DE$153:$DE$1048576,0),MATCH((CUADRO!Q$4&amp;$E11),'Hoja de Trabajo para listado'!$DE$151:$DG$151,0)),0)+IFERROR(INDEX('Hoja de Trabajo para listado'!$CD$155:$DC$1048576,MATCH($A11,'Hoja de Trabajo para listado'!$CD$155:$CD$1048576,0),MATCH((CUADRO!Q$4&amp;$E11),'Hoja de Trabajo para listado'!$CD$151:$DC$151,0)),0)</f>
        <v>0</v>
      </c>
      <c r="R11" s="243">
        <f t="shared" ca="1" si="0"/>
        <v>0</v>
      </c>
      <c r="S11" s="243"/>
      <c r="T11" s="243">
        <f ca="1">+T12</f>
        <v>11282155</v>
      </c>
      <c r="U11" s="242">
        <f t="shared" si="1"/>
        <v>1</v>
      </c>
      <c r="V11" s="333" t="str">
        <f>+VLOOKUP(A11,bd_lista!$A$3:$E$592,5,FALSE)</f>
        <v>Órgano Ejecutivo</v>
      </c>
      <c r="W11" s="387" t="str">
        <f>+V11</f>
        <v>Órgano Ejecutivo</v>
      </c>
      <c r="X11" s="242">
        <f t="shared" si="2"/>
        <v>15</v>
      </c>
      <c r="Y11" s="242" t="str">
        <f>+VLOOKUP(X11,bd_lista!$A$3:$C$592,3,FALSE)</f>
        <v>Ministerio de Gobierno</v>
      </c>
      <c r="Z11" s="246">
        <f>+X11</f>
        <v>15</v>
      </c>
      <c r="AA11" s="246" t="str">
        <f>+Y11</f>
        <v>Ministerio de Gobierno</v>
      </c>
    </row>
    <row r="12" spans="1:27" ht="15" customHeight="1">
      <c r="A12" s="32">
        <v>15</v>
      </c>
      <c r="B12" s="393"/>
      <c r="C12" s="333" t="str">
        <f>+VLOOKUP(A12,bd_lista!$A$3:$C$592,3,FALSE)</f>
        <v>Ministerio de Gobierno</v>
      </c>
      <c r="D12" s="390"/>
      <c r="E12" s="333" t="s">
        <v>1305</v>
      </c>
      <c r="F12" s="245">
        <f ca="1">+IFERROR(INDEX('Hoja de Trabajo para listado'!$A$155:$Z$1048576,MATCH($A12,'Hoja de Trabajo para listado'!$A$155:$A$1048576,0),MATCH((CUADRO!F$4&amp;$E12),'Hoja de Trabajo para listado'!$A$151:$Z$151,0)),0)+IFERROR(INDEX('Hoja de Trabajo para listado'!$AB$155:$BA$1048576,MATCH($A12,'Hoja de Trabajo para listado'!$AB$155:$AB$1048576,0),MATCH((CUADRO!F$4&amp;$E12),'Hoja de Trabajo para listado'!$AB$151:$BA$151,0)),0)+IFERROR(INDEX('Hoja de Trabajo para listado'!$BC$155:$CB$1048576,MATCH($A12,'Hoja de Trabajo para listado'!$BC$155:$BC$1048576,0),MATCH((CUADRO!F$4&amp;$E12),'Hoja de Trabajo para listado'!$BC$151:$CB$151,0)),0)+IFERROR(INDEX('Hoja de Trabajo para listado'!$DE$153:$DG$274,MATCH($A12,'Hoja de Trabajo para listado'!$DE$153:$DE$1048576,0),MATCH((CUADRO!F$4&amp;$E12),'Hoja de Trabajo para listado'!$DE$151:$DG$151,0)),0)+IFERROR(INDEX('Hoja de Trabajo para listado'!$CD$155:$DC$1048576,MATCH($A12,'Hoja de Trabajo para listado'!$CD$155:$CD$1048576,0),MATCH((CUADRO!F$4&amp;$E12),'Hoja de Trabajo para listado'!$CD$151:$DC$151,0)),0)</f>
        <v>32518.260000000006</v>
      </c>
      <c r="G12" s="245">
        <f ca="1">+IFERROR(INDEX('Hoja de Trabajo para listado'!$A$155:$Z$1048576,MATCH($A12,'Hoja de Trabajo para listado'!$A$155:$A$1048576,0),MATCH((CUADRO!G$4&amp;$E12),'Hoja de Trabajo para listado'!$A$151:$Z$151,0)),0)+IFERROR(INDEX('Hoja de Trabajo para listado'!$AB$155:$BA$1048576,MATCH($A12,'Hoja de Trabajo para listado'!$AB$155:$AB$1048576,0),MATCH((CUADRO!G$4&amp;$E12),'Hoja de Trabajo para listado'!$AB$151:$BA$151,0)),0)+IFERROR(INDEX('Hoja de Trabajo para listado'!$BC$155:$CB$1048576,MATCH($A12,'Hoja de Trabajo para listado'!$BC$155:$BC$1048576,0),MATCH((CUADRO!G$4&amp;$E12),'Hoja de Trabajo para listado'!$BC$151:$CB$151,0)),0)+IFERROR(INDEX('Hoja de Trabajo para listado'!$DE$153:$DG$274,MATCH($A12,'Hoja de Trabajo para listado'!$DE$153:$DE$1048576,0),MATCH((CUADRO!G$4&amp;$E12),'Hoja de Trabajo para listado'!$DE$151:$DG$151,0)),0)+IFERROR(INDEX('Hoja de Trabajo para listado'!$CD$155:$DC$1048576,MATCH($A12,'Hoja de Trabajo para listado'!$CD$155:$CD$1048576,0),MATCH((CUADRO!G$4&amp;$E12),'Hoja de Trabajo para listado'!$CD$151:$DC$151,0)),0)</f>
        <v>33900.97</v>
      </c>
      <c r="H12" s="245">
        <f ca="1">+IFERROR(INDEX('Hoja de Trabajo para listado'!$A$155:$Z$1048576,MATCH($A12,'Hoja de Trabajo para listado'!$A$155:$A$1048576,0),MATCH((CUADRO!H$4&amp;$E12),'Hoja de Trabajo para listado'!$A$151:$Z$151,0)),0)+IFERROR(INDEX('Hoja de Trabajo para listado'!$AB$155:$BA$1048576,MATCH($A12,'Hoja de Trabajo para listado'!$AB$155:$AB$1048576,0),MATCH((CUADRO!H$4&amp;$E12),'Hoja de Trabajo para listado'!$AB$151:$BA$151,0)),0)+IFERROR(INDEX('Hoja de Trabajo para listado'!$BC$155:$CB$1048576,MATCH($A12,'Hoja de Trabajo para listado'!$BC$155:$BC$1048576,0),MATCH((CUADRO!H$4&amp;$E12),'Hoja de Trabajo para listado'!$BC$151:$CB$151,0)),0)+IFERROR(INDEX('Hoja de Trabajo para listado'!$DE$153:$DG$274,MATCH($A12,'Hoja de Trabajo para listado'!$DE$153:$DE$1048576,0),MATCH((CUADRO!H$4&amp;$E12),'Hoja de Trabajo para listado'!$DE$151:$DG$151,0)),0)+IFERROR(INDEX('Hoja de Trabajo para listado'!$CD$155:$DC$1048576,MATCH($A12,'Hoja de Trabajo para listado'!$CD$155:$CD$1048576,0),MATCH((CUADRO!H$4&amp;$E12),'Hoja de Trabajo para listado'!$CD$151:$DC$151,0)),0)</f>
        <v>575077.49</v>
      </c>
      <c r="I12" s="245">
        <f ca="1">+IFERROR(INDEX('Hoja de Trabajo para listado'!$A$155:$Z$1048576,MATCH($A12,'Hoja de Trabajo para listado'!$A$155:$A$1048576,0),MATCH((CUADRO!I$4&amp;$E12),'Hoja de Trabajo para listado'!$A$151:$Z$151,0)),0)+IFERROR(INDEX('Hoja de Trabajo para listado'!$AB$155:$BA$1048576,MATCH($A12,'Hoja de Trabajo para listado'!$AB$155:$AB$1048576,0),MATCH((CUADRO!I$4&amp;$E12),'Hoja de Trabajo para listado'!$AB$151:$BA$151,0)),0)+IFERROR(INDEX('Hoja de Trabajo para listado'!$BC$155:$CB$1048576,MATCH($A12,'Hoja de Trabajo para listado'!$BC$155:$BC$1048576,0),MATCH((CUADRO!I$4&amp;$E12),'Hoja de Trabajo para listado'!$BC$151:$CB$151,0)),0)+IFERROR(INDEX('Hoja de Trabajo para listado'!$DE$153:$DG$274,MATCH($A12,'Hoja de Trabajo para listado'!$DE$153:$DE$1048576,0),MATCH((CUADRO!I$4&amp;$E12),'Hoja de Trabajo para listado'!$DE$151:$DG$151,0)),0)+IFERROR(INDEX('Hoja de Trabajo para listado'!$CD$155:$DC$1048576,MATCH($A12,'Hoja de Trabajo para listado'!$CD$155:$CD$1048576,0),MATCH((CUADRO!I$4&amp;$E12),'Hoja de Trabajo para listado'!$CD$151:$DC$151,0)),0)</f>
        <v>9572842.7299999986</v>
      </c>
      <c r="J12" s="245">
        <f ca="1">+IFERROR(INDEX('Hoja de Trabajo para listado'!$A$155:$Z$1048576,MATCH($A12,'Hoja de Trabajo para listado'!$A$155:$A$1048576,0),MATCH((CUADRO!J$4&amp;$E12),'Hoja de Trabajo para listado'!$A$151:$Z$151,0)),0)+IFERROR(INDEX('Hoja de Trabajo para listado'!$AB$155:$BA$1048576,MATCH($A12,'Hoja de Trabajo para listado'!$AB$155:$AB$1048576,0),MATCH((CUADRO!J$4&amp;$E12),'Hoja de Trabajo para listado'!$AB$151:$BA$151,0)),0)+IFERROR(INDEX('Hoja de Trabajo para listado'!$BC$155:$CB$1048576,MATCH($A12,'Hoja de Trabajo para listado'!$BC$155:$BC$1048576,0),MATCH((CUADRO!J$4&amp;$E12),'Hoja de Trabajo para listado'!$BC$151:$CB$151,0)),0)+IFERROR(INDEX('Hoja de Trabajo para listado'!$DE$153:$DG$274,MATCH($A12,'Hoja de Trabajo para listado'!$DE$153:$DE$1048576,0),MATCH((CUADRO!J$4&amp;$E12),'Hoja de Trabajo para listado'!$DE$151:$DG$151,0)),0)+IFERROR(INDEX('Hoja de Trabajo para listado'!$CD$155:$DC$1048576,MATCH($A12,'Hoja de Trabajo para listado'!$CD$155:$CD$1048576,0),MATCH((CUADRO!J$4&amp;$E12),'Hoja de Trabajo para listado'!$CD$151:$DC$151,0)),0)</f>
        <v>1067815.55</v>
      </c>
      <c r="K12" s="245">
        <f ca="1">+IFERROR(INDEX('Hoja de Trabajo para listado'!$A$155:$Z$1048576,MATCH($A12,'Hoja de Trabajo para listado'!$A$155:$A$1048576,0),MATCH((CUADRO!K$4&amp;$E12),'Hoja de Trabajo para listado'!$A$151:$Z$151,0)),0)+IFERROR(INDEX('Hoja de Trabajo para listado'!$AB$155:$BA$1048576,MATCH($A12,'Hoja de Trabajo para listado'!$AB$155:$AB$1048576,0),MATCH((CUADRO!K$4&amp;$E12),'Hoja de Trabajo para listado'!$AB$151:$BA$151,0)),0)+IFERROR(INDEX('Hoja de Trabajo para listado'!$BC$155:$CB$1048576,MATCH($A12,'Hoja de Trabajo para listado'!$BC$155:$BC$1048576,0),MATCH((CUADRO!K$4&amp;$E12),'Hoja de Trabajo para listado'!$BC$151:$CB$151,0)),0)+IFERROR(INDEX('Hoja de Trabajo para listado'!$DE$153:$DG$274,MATCH($A12,'Hoja de Trabajo para listado'!$DE$153:$DE$1048576,0),MATCH((CUADRO!K$4&amp;$E12),'Hoja de Trabajo para listado'!$DE$151:$DG$151,0)),0)+IFERROR(INDEX('Hoja de Trabajo para listado'!$CD$155:$DC$1048576,MATCH($A12,'Hoja de Trabajo para listado'!$CD$155:$CD$1048576,0),MATCH((CUADRO!K$4&amp;$E12),'Hoja de Trabajo para listado'!$CD$151:$DC$151,0)),0)</f>
        <v>0</v>
      </c>
      <c r="L12" s="245">
        <f ca="1">+IFERROR(INDEX('Hoja de Trabajo para listado'!$A$155:$Z$1048576,MATCH($A12,'Hoja de Trabajo para listado'!$A$155:$A$1048576,0),MATCH((CUADRO!L$4&amp;$E12),'Hoja de Trabajo para listado'!$A$151:$Z$151,0)),0)+IFERROR(INDEX('Hoja de Trabajo para listado'!$AB$155:$BA$1048576,MATCH($A12,'Hoja de Trabajo para listado'!$AB$155:$AB$1048576,0),MATCH((CUADRO!L$4&amp;$E12),'Hoja de Trabajo para listado'!$AB$151:$BA$151,0)),0)+IFERROR(INDEX('Hoja de Trabajo para listado'!$BC$155:$CB$1048576,MATCH($A12,'Hoja de Trabajo para listado'!$BC$155:$BC$1048576,0),MATCH((CUADRO!L$4&amp;$E12),'Hoja de Trabajo para listado'!$BC$151:$CB$151,0)),0)+IFERROR(INDEX('Hoja de Trabajo para listado'!$DE$153:$DG$274,MATCH($A12,'Hoja de Trabajo para listado'!$DE$153:$DE$1048576,0),MATCH((CUADRO!L$4&amp;$E12),'Hoja de Trabajo para listado'!$DE$151:$DG$151,0)),0)+IFERROR(INDEX('Hoja de Trabajo para listado'!$CD$155:$DC$1048576,MATCH($A12,'Hoja de Trabajo para listado'!$CD$155:$CD$1048576,0),MATCH((CUADRO!L$4&amp;$E12),'Hoja de Trabajo para listado'!$CD$151:$DC$151,0)),0)</f>
        <v>0</v>
      </c>
      <c r="M12" s="245">
        <f ca="1">+IFERROR(INDEX('Hoja de Trabajo para listado'!$A$155:$Z$1048576,MATCH($A12,'Hoja de Trabajo para listado'!$A$155:$A$1048576,0),MATCH((CUADRO!M$4&amp;$E12),'Hoja de Trabajo para listado'!$A$151:$Z$151,0)),0)+IFERROR(INDEX('Hoja de Trabajo para listado'!$AB$155:$BA$1048576,MATCH($A12,'Hoja de Trabajo para listado'!$AB$155:$AB$1048576,0),MATCH((CUADRO!M$4&amp;$E12),'Hoja de Trabajo para listado'!$AB$151:$BA$151,0)),0)+IFERROR(INDEX('Hoja de Trabajo para listado'!$BC$155:$CB$1048576,MATCH($A12,'Hoja de Trabajo para listado'!$BC$155:$BC$1048576,0),MATCH((CUADRO!M$4&amp;$E12),'Hoja de Trabajo para listado'!$BC$151:$CB$151,0)),0)+IFERROR(INDEX('Hoja de Trabajo para listado'!$DE$153:$DG$274,MATCH($A12,'Hoja de Trabajo para listado'!$DE$153:$DE$1048576,0),MATCH((CUADRO!M$4&amp;$E12),'Hoja de Trabajo para listado'!$DE$151:$DG$151,0)),0)+IFERROR(INDEX('Hoja de Trabajo para listado'!$CD$155:$DC$1048576,MATCH($A12,'Hoja de Trabajo para listado'!$CD$155:$CD$1048576,0),MATCH((CUADRO!M$4&amp;$E12),'Hoja de Trabajo para listado'!$CD$151:$DC$151,0)),0)</f>
        <v>0</v>
      </c>
      <c r="N12" s="245">
        <f ca="1">+IFERROR(INDEX('Hoja de Trabajo para listado'!$A$155:$Z$1048576,MATCH($A12,'Hoja de Trabajo para listado'!$A$155:$A$1048576,0),MATCH((CUADRO!N$4&amp;$E12),'Hoja de Trabajo para listado'!$A$151:$Z$151,0)),0)+IFERROR(INDEX('Hoja de Trabajo para listado'!$AB$155:$BA$1048576,MATCH($A12,'Hoja de Trabajo para listado'!$AB$155:$AB$1048576,0),MATCH((CUADRO!N$4&amp;$E12),'Hoja de Trabajo para listado'!$AB$151:$BA$151,0)),0)+IFERROR(INDEX('Hoja de Trabajo para listado'!$BC$155:$CB$1048576,MATCH($A12,'Hoja de Trabajo para listado'!$BC$155:$BC$1048576,0),MATCH((CUADRO!N$4&amp;$E12),'Hoja de Trabajo para listado'!$BC$151:$CB$151,0)),0)+IFERROR(INDEX('Hoja de Trabajo para listado'!$DE$153:$DG$274,MATCH($A12,'Hoja de Trabajo para listado'!$DE$153:$DE$1048576,0),MATCH((CUADRO!N$4&amp;$E12),'Hoja de Trabajo para listado'!$DE$151:$DG$151,0)),0)+IFERROR(INDEX('Hoja de Trabajo para listado'!$CD$155:$DC$1048576,MATCH($A12,'Hoja de Trabajo para listado'!$CD$155:$CD$1048576,0),MATCH((CUADRO!N$4&amp;$E12),'Hoja de Trabajo para listado'!$CD$151:$DC$151,0)),0)</f>
        <v>0</v>
      </c>
      <c r="O12" s="245">
        <f ca="1">+IFERROR(INDEX('Hoja de Trabajo para listado'!$A$155:$Z$1048576,MATCH($A12,'Hoja de Trabajo para listado'!$A$155:$A$1048576,0),MATCH((CUADRO!O$4&amp;$E12),'Hoja de Trabajo para listado'!$A$151:$Z$151,0)),0)+IFERROR(INDEX('Hoja de Trabajo para listado'!$AB$155:$BA$1048576,MATCH($A12,'Hoja de Trabajo para listado'!$AB$155:$AB$1048576,0),MATCH((CUADRO!O$4&amp;$E12),'Hoja de Trabajo para listado'!$AB$151:$BA$151,0)),0)+IFERROR(INDEX('Hoja de Trabajo para listado'!$BC$155:$CB$1048576,MATCH($A12,'Hoja de Trabajo para listado'!$BC$155:$BC$1048576,0),MATCH((CUADRO!O$4&amp;$E12),'Hoja de Trabajo para listado'!$BC$151:$CB$151,0)),0)+IFERROR(INDEX('Hoja de Trabajo para listado'!$DE$153:$DG$274,MATCH($A12,'Hoja de Trabajo para listado'!$DE$153:$DE$1048576,0),MATCH((CUADRO!O$4&amp;$E12),'Hoja de Trabajo para listado'!$DE$151:$DG$151,0)),0)+IFERROR(INDEX('Hoja de Trabajo para listado'!$CD$155:$DC$1048576,MATCH($A12,'Hoja de Trabajo para listado'!$CD$155:$CD$1048576,0),MATCH((CUADRO!O$4&amp;$E12),'Hoja de Trabajo para listado'!$CD$151:$DC$151,0)),0)</f>
        <v>0</v>
      </c>
      <c r="P12" s="245">
        <f ca="1">+IFERROR(INDEX('Hoja de Trabajo para listado'!$A$155:$Z$1048576,MATCH($A12,'Hoja de Trabajo para listado'!$A$155:$A$1048576,0),MATCH((CUADRO!P$4&amp;$E12),'Hoja de Trabajo para listado'!$A$151:$Z$151,0)),0)+IFERROR(INDEX('Hoja de Trabajo para listado'!$AB$155:$BA$1048576,MATCH($A12,'Hoja de Trabajo para listado'!$AB$155:$AB$1048576,0),MATCH((CUADRO!P$4&amp;$E12),'Hoja de Trabajo para listado'!$AB$151:$BA$151,0)),0)+IFERROR(INDEX('Hoja de Trabajo para listado'!$BC$155:$CB$1048576,MATCH($A12,'Hoja de Trabajo para listado'!$BC$155:$BC$1048576,0),MATCH((CUADRO!P$4&amp;$E12),'Hoja de Trabajo para listado'!$BC$151:$CB$151,0)),0)+IFERROR(INDEX('Hoja de Trabajo para listado'!$DE$153:$DG$274,MATCH($A12,'Hoja de Trabajo para listado'!$DE$153:$DE$1048576,0),MATCH((CUADRO!P$4&amp;$E12),'Hoja de Trabajo para listado'!$DE$151:$DG$151,0)),0)+IFERROR(INDEX('Hoja de Trabajo para listado'!$CD$155:$DC$1048576,MATCH($A12,'Hoja de Trabajo para listado'!$CD$155:$CD$1048576,0),MATCH((CUADRO!P$4&amp;$E12),'Hoja de Trabajo para listado'!$CD$151:$DC$151,0)),0)</f>
        <v>0</v>
      </c>
      <c r="Q12" s="245">
        <f ca="1">+IFERROR(INDEX('Hoja de Trabajo para listado'!$A$155:$Z$1048576,MATCH($A12,'Hoja de Trabajo para listado'!$A$155:$A$1048576,0),MATCH((CUADRO!Q$4&amp;$E12),'Hoja de Trabajo para listado'!$A$151:$Z$151,0)),0)+IFERROR(INDEX('Hoja de Trabajo para listado'!$AB$155:$BA$1048576,MATCH($A12,'Hoja de Trabajo para listado'!$AB$155:$AB$1048576,0),MATCH((CUADRO!Q$4&amp;$E12),'Hoja de Trabajo para listado'!$AB$151:$BA$151,0)),0)+IFERROR(INDEX('Hoja de Trabajo para listado'!$BC$155:$CB$1048576,MATCH($A12,'Hoja de Trabajo para listado'!$BC$155:$BC$1048576,0),MATCH((CUADRO!Q$4&amp;$E12),'Hoja de Trabajo para listado'!$BC$151:$CB$151,0)),0)+IFERROR(INDEX('Hoja de Trabajo para listado'!$DE$153:$DG$274,MATCH($A12,'Hoja de Trabajo para listado'!$DE$153:$DE$1048576,0),MATCH((CUADRO!Q$4&amp;$E12),'Hoja de Trabajo para listado'!$DE$151:$DG$151,0)),0)+IFERROR(INDEX('Hoja de Trabajo para listado'!$CD$155:$DC$1048576,MATCH($A12,'Hoja de Trabajo para listado'!$CD$155:$CD$1048576,0),MATCH((CUADRO!Q$4&amp;$E12),'Hoja de Trabajo para listado'!$CD$151:$DC$151,0)),0)</f>
        <v>0</v>
      </c>
      <c r="R12" s="245">
        <f t="shared" ca="1" si="0"/>
        <v>11282155</v>
      </c>
      <c r="S12" s="245">
        <f ca="1">+R11+R12</f>
        <v>11282155</v>
      </c>
      <c r="T12" s="245">
        <f ca="1">+S12</f>
        <v>11282155</v>
      </c>
      <c r="U12" s="244">
        <f t="shared" si="1"/>
        <v>2</v>
      </c>
      <c r="V12" s="333" t="str">
        <f>+VLOOKUP(A12,bd_lista!$A$3:$E$592,5,FALSE)</f>
        <v>Órgano Ejecutivo</v>
      </c>
      <c r="W12" s="388"/>
      <c r="X12" s="242">
        <f t="shared" si="2"/>
        <v>15</v>
      </c>
      <c r="Y12" s="242" t="str">
        <f>+VLOOKUP(X12,bd_lista!$A$3:$C$592,3,FALSE)</f>
        <v>Ministerio de Gobierno</v>
      </c>
      <c r="Z12" s="246"/>
      <c r="AA12" s="246"/>
    </row>
    <row r="13" spans="1:27" ht="15" customHeight="1">
      <c r="A13" s="251">
        <v>16</v>
      </c>
      <c r="B13" s="392">
        <f>+A13</f>
        <v>16</v>
      </c>
      <c r="C13" s="247" t="str">
        <f>+VLOOKUP(A13,bd_lista!$A$3:$C$592,3,FALSE)</f>
        <v>Ministerio de Educación</v>
      </c>
      <c r="D13" s="389" t="str">
        <f>+C13</f>
        <v>Ministerio de Educación</v>
      </c>
      <c r="E13" s="247" t="s">
        <v>1304</v>
      </c>
      <c r="F13" s="243">
        <f ca="1">+IFERROR(INDEX('Hoja de Trabajo para listado'!$A$155:$Z$1048576,MATCH($A13,'Hoja de Trabajo para listado'!$A$155:$A$1048576,0),MATCH((CUADRO!F$4&amp;$E13),'Hoja de Trabajo para listado'!$A$151:$Z$151,0)),0)+IFERROR(INDEX('Hoja de Trabajo para listado'!$AB$155:$BA$1048576,MATCH($A13,'Hoja de Trabajo para listado'!$AB$155:$AB$1048576,0),MATCH((CUADRO!F$4&amp;$E13),'Hoja de Trabajo para listado'!$AB$151:$BA$151,0)),0)+IFERROR(INDEX('Hoja de Trabajo para listado'!$BC$155:$CB$1048576,MATCH($A13,'Hoja de Trabajo para listado'!$BC$155:$BC$1048576,0),MATCH((CUADRO!F$4&amp;$E13),'Hoja de Trabajo para listado'!$BC$151:$CB$151,0)),0)+IFERROR(INDEX('Hoja de Trabajo para listado'!$DE$153:$DG$274,MATCH($A13,'Hoja de Trabajo para listado'!$DE$153:$DE$1048576,0),MATCH((CUADRO!F$4&amp;$E13),'Hoja de Trabajo para listado'!$DE$151:$DG$151,0)),0)+IFERROR(INDEX('Hoja de Trabajo para listado'!$CD$155:$DC$1048576,MATCH($A13,'Hoja de Trabajo para listado'!$CD$155:$CD$1048576,0),MATCH((CUADRO!F$4&amp;$E13),'Hoja de Trabajo para listado'!$CD$151:$DC$151,0)),0)</f>
        <v>0</v>
      </c>
      <c r="G13" s="243">
        <f ca="1">+IFERROR(INDEX('Hoja de Trabajo para listado'!$A$155:$Z$1048576,MATCH($A13,'Hoja de Trabajo para listado'!$A$155:$A$1048576,0),MATCH((CUADRO!G$4&amp;$E13),'Hoja de Trabajo para listado'!$A$151:$Z$151,0)),0)+IFERROR(INDEX('Hoja de Trabajo para listado'!$AB$155:$BA$1048576,MATCH($A13,'Hoja de Trabajo para listado'!$AB$155:$AB$1048576,0),MATCH((CUADRO!G$4&amp;$E13),'Hoja de Trabajo para listado'!$AB$151:$BA$151,0)),0)+IFERROR(INDEX('Hoja de Trabajo para listado'!$BC$155:$CB$1048576,MATCH($A13,'Hoja de Trabajo para listado'!$BC$155:$BC$1048576,0),MATCH((CUADRO!G$4&amp;$E13),'Hoja de Trabajo para listado'!$BC$151:$CB$151,0)),0)+IFERROR(INDEX('Hoja de Trabajo para listado'!$DE$153:$DG$274,MATCH($A13,'Hoja de Trabajo para listado'!$DE$153:$DE$1048576,0),MATCH((CUADRO!G$4&amp;$E13),'Hoja de Trabajo para listado'!$DE$151:$DG$151,0)),0)+IFERROR(INDEX('Hoja de Trabajo para listado'!$CD$155:$DC$1048576,MATCH($A13,'Hoja de Trabajo para listado'!$CD$155:$CD$1048576,0),MATCH((CUADRO!G$4&amp;$E13),'Hoja de Trabajo para listado'!$CD$151:$DC$151,0)),0)</f>
        <v>0</v>
      </c>
      <c r="H13" s="243">
        <f ca="1">+IFERROR(INDEX('Hoja de Trabajo para listado'!$A$155:$Z$1048576,MATCH($A13,'Hoja de Trabajo para listado'!$A$155:$A$1048576,0),MATCH((CUADRO!H$4&amp;$E13),'Hoja de Trabajo para listado'!$A$151:$Z$151,0)),0)+IFERROR(INDEX('Hoja de Trabajo para listado'!$AB$155:$BA$1048576,MATCH($A13,'Hoja de Trabajo para listado'!$AB$155:$AB$1048576,0),MATCH((CUADRO!H$4&amp;$E13),'Hoja de Trabajo para listado'!$AB$151:$BA$151,0)),0)+IFERROR(INDEX('Hoja de Trabajo para listado'!$BC$155:$CB$1048576,MATCH($A13,'Hoja de Trabajo para listado'!$BC$155:$BC$1048576,0),MATCH((CUADRO!H$4&amp;$E13),'Hoja de Trabajo para listado'!$BC$151:$CB$151,0)),0)+IFERROR(INDEX('Hoja de Trabajo para listado'!$DE$153:$DG$274,MATCH($A13,'Hoja de Trabajo para listado'!$DE$153:$DE$1048576,0),MATCH((CUADRO!H$4&amp;$E13),'Hoja de Trabajo para listado'!$DE$151:$DG$151,0)),0)+IFERROR(INDEX('Hoja de Trabajo para listado'!$CD$155:$DC$1048576,MATCH($A13,'Hoja de Trabajo para listado'!$CD$155:$CD$1048576,0),MATCH((CUADRO!H$4&amp;$E13),'Hoja de Trabajo para listado'!$CD$151:$DC$151,0)),0)</f>
        <v>0</v>
      </c>
      <c r="I13" s="243">
        <f ca="1">+IFERROR(INDEX('Hoja de Trabajo para listado'!$A$155:$Z$1048576,MATCH($A13,'Hoja de Trabajo para listado'!$A$155:$A$1048576,0),MATCH((CUADRO!I$4&amp;$E13),'Hoja de Trabajo para listado'!$A$151:$Z$151,0)),0)+IFERROR(INDEX('Hoja de Trabajo para listado'!$AB$155:$BA$1048576,MATCH($A13,'Hoja de Trabajo para listado'!$AB$155:$AB$1048576,0),MATCH((CUADRO!I$4&amp;$E13),'Hoja de Trabajo para listado'!$AB$151:$BA$151,0)),0)+IFERROR(INDEX('Hoja de Trabajo para listado'!$BC$155:$CB$1048576,MATCH($A13,'Hoja de Trabajo para listado'!$BC$155:$BC$1048576,0),MATCH((CUADRO!I$4&amp;$E13),'Hoja de Trabajo para listado'!$BC$151:$CB$151,0)),0)+IFERROR(INDEX('Hoja de Trabajo para listado'!$DE$153:$DG$274,MATCH($A13,'Hoja de Trabajo para listado'!$DE$153:$DE$1048576,0),MATCH((CUADRO!I$4&amp;$E13),'Hoja de Trabajo para listado'!$DE$151:$DG$151,0)),0)+IFERROR(INDEX('Hoja de Trabajo para listado'!$CD$155:$DC$1048576,MATCH($A13,'Hoja de Trabajo para listado'!$CD$155:$CD$1048576,0),MATCH((CUADRO!I$4&amp;$E13),'Hoja de Trabajo para listado'!$CD$151:$DC$151,0)),0)</f>
        <v>0</v>
      </c>
      <c r="J13" s="243">
        <f ca="1">+IFERROR(INDEX('Hoja de Trabajo para listado'!$A$155:$Z$1048576,MATCH($A13,'Hoja de Trabajo para listado'!$A$155:$A$1048576,0),MATCH((CUADRO!J$4&amp;$E13),'Hoja de Trabajo para listado'!$A$151:$Z$151,0)),0)+IFERROR(INDEX('Hoja de Trabajo para listado'!$AB$155:$BA$1048576,MATCH($A13,'Hoja de Trabajo para listado'!$AB$155:$AB$1048576,0),MATCH((CUADRO!J$4&amp;$E13),'Hoja de Trabajo para listado'!$AB$151:$BA$151,0)),0)+IFERROR(INDEX('Hoja de Trabajo para listado'!$BC$155:$CB$1048576,MATCH($A13,'Hoja de Trabajo para listado'!$BC$155:$BC$1048576,0),MATCH((CUADRO!J$4&amp;$E13),'Hoja de Trabajo para listado'!$BC$151:$CB$151,0)),0)+IFERROR(INDEX('Hoja de Trabajo para listado'!$DE$153:$DG$274,MATCH($A13,'Hoja de Trabajo para listado'!$DE$153:$DE$1048576,0),MATCH((CUADRO!J$4&amp;$E13),'Hoja de Trabajo para listado'!$DE$151:$DG$151,0)),0)+IFERROR(INDEX('Hoja de Trabajo para listado'!$CD$155:$DC$1048576,MATCH($A13,'Hoja de Trabajo para listado'!$CD$155:$CD$1048576,0),MATCH((CUADRO!J$4&amp;$E13),'Hoja de Trabajo para listado'!$CD$151:$DC$151,0)),0)</f>
        <v>0</v>
      </c>
      <c r="K13" s="243">
        <f ca="1">+IFERROR(INDEX('Hoja de Trabajo para listado'!$A$155:$Z$1048576,MATCH($A13,'Hoja de Trabajo para listado'!$A$155:$A$1048576,0),MATCH((CUADRO!K$4&amp;$E13),'Hoja de Trabajo para listado'!$A$151:$Z$151,0)),0)+IFERROR(INDEX('Hoja de Trabajo para listado'!$AB$155:$BA$1048576,MATCH($A13,'Hoja de Trabajo para listado'!$AB$155:$AB$1048576,0),MATCH((CUADRO!K$4&amp;$E13),'Hoja de Trabajo para listado'!$AB$151:$BA$151,0)),0)+IFERROR(INDEX('Hoja de Trabajo para listado'!$BC$155:$CB$1048576,MATCH($A13,'Hoja de Trabajo para listado'!$BC$155:$BC$1048576,0),MATCH((CUADRO!K$4&amp;$E13),'Hoja de Trabajo para listado'!$BC$151:$CB$151,0)),0)+IFERROR(INDEX('Hoja de Trabajo para listado'!$DE$153:$DG$274,MATCH($A13,'Hoja de Trabajo para listado'!$DE$153:$DE$1048576,0),MATCH((CUADRO!K$4&amp;$E13),'Hoja de Trabajo para listado'!$DE$151:$DG$151,0)),0)+IFERROR(INDEX('Hoja de Trabajo para listado'!$CD$155:$DC$1048576,MATCH($A13,'Hoja de Trabajo para listado'!$CD$155:$CD$1048576,0),MATCH((CUADRO!K$4&amp;$E13),'Hoja de Trabajo para listado'!$CD$151:$DC$151,0)),0)</f>
        <v>0</v>
      </c>
      <c r="L13" s="243">
        <f ca="1">+IFERROR(INDEX('Hoja de Trabajo para listado'!$A$155:$Z$1048576,MATCH($A13,'Hoja de Trabajo para listado'!$A$155:$A$1048576,0),MATCH((CUADRO!L$4&amp;$E13),'Hoja de Trabajo para listado'!$A$151:$Z$151,0)),0)+IFERROR(INDEX('Hoja de Trabajo para listado'!$AB$155:$BA$1048576,MATCH($A13,'Hoja de Trabajo para listado'!$AB$155:$AB$1048576,0),MATCH((CUADRO!L$4&amp;$E13),'Hoja de Trabajo para listado'!$AB$151:$BA$151,0)),0)+IFERROR(INDEX('Hoja de Trabajo para listado'!$BC$155:$CB$1048576,MATCH($A13,'Hoja de Trabajo para listado'!$BC$155:$BC$1048576,0),MATCH((CUADRO!L$4&amp;$E13),'Hoja de Trabajo para listado'!$BC$151:$CB$151,0)),0)+IFERROR(INDEX('Hoja de Trabajo para listado'!$DE$153:$DG$274,MATCH($A13,'Hoja de Trabajo para listado'!$DE$153:$DE$1048576,0),MATCH((CUADRO!L$4&amp;$E13),'Hoja de Trabajo para listado'!$DE$151:$DG$151,0)),0)+IFERROR(INDEX('Hoja de Trabajo para listado'!$CD$155:$DC$1048576,MATCH($A13,'Hoja de Trabajo para listado'!$CD$155:$CD$1048576,0),MATCH((CUADRO!L$4&amp;$E13),'Hoja de Trabajo para listado'!$CD$151:$DC$151,0)),0)</f>
        <v>0</v>
      </c>
      <c r="M13" s="243">
        <f ca="1">+IFERROR(INDEX('Hoja de Trabajo para listado'!$A$155:$Z$1048576,MATCH($A13,'Hoja de Trabajo para listado'!$A$155:$A$1048576,0),MATCH((CUADRO!M$4&amp;$E13),'Hoja de Trabajo para listado'!$A$151:$Z$151,0)),0)+IFERROR(INDEX('Hoja de Trabajo para listado'!$AB$155:$BA$1048576,MATCH($A13,'Hoja de Trabajo para listado'!$AB$155:$AB$1048576,0),MATCH((CUADRO!M$4&amp;$E13),'Hoja de Trabajo para listado'!$AB$151:$BA$151,0)),0)+IFERROR(INDEX('Hoja de Trabajo para listado'!$BC$155:$CB$1048576,MATCH($A13,'Hoja de Trabajo para listado'!$BC$155:$BC$1048576,0),MATCH((CUADRO!M$4&amp;$E13),'Hoja de Trabajo para listado'!$BC$151:$CB$151,0)),0)+IFERROR(INDEX('Hoja de Trabajo para listado'!$DE$153:$DG$274,MATCH($A13,'Hoja de Trabajo para listado'!$DE$153:$DE$1048576,0),MATCH((CUADRO!M$4&amp;$E13),'Hoja de Trabajo para listado'!$DE$151:$DG$151,0)),0)+IFERROR(INDEX('Hoja de Trabajo para listado'!$CD$155:$DC$1048576,MATCH($A13,'Hoja de Trabajo para listado'!$CD$155:$CD$1048576,0),MATCH((CUADRO!M$4&amp;$E13),'Hoja de Trabajo para listado'!$CD$151:$DC$151,0)),0)</f>
        <v>0</v>
      </c>
      <c r="N13" s="243">
        <f ca="1">+IFERROR(INDEX('Hoja de Trabajo para listado'!$A$155:$Z$1048576,MATCH($A13,'Hoja de Trabajo para listado'!$A$155:$A$1048576,0),MATCH((CUADRO!N$4&amp;$E13),'Hoja de Trabajo para listado'!$A$151:$Z$151,0)),0)+IFERROR(INDEX('Hoja de Trabajo para listado'!$AB$155:$BA$1048576,MATCH($A13,'Hoja de Trabajo para listado'!$AB$155:$AB$1048576,0),MATCH((CUADRO!N$4&amp;$E13),'Hoja de Trabajo para listado'!$AB$151:$BA$151,0)),0)+IFERROR(INDEX('Hoja de Trabajo para listado'!$BC$155:$CB$1048576,MATCH($A13,'Hoja de Trabajo para listado'!$BC$155:$BC$1048576,0),MATCH((CUADRO!N$4&amp;$E13),'Hoja de Trabajo para listado'!$BC$151:$CB$151,0)),0)+IFERROR(INDEX('Hoja de Trabajo para listado'!$DE$153:$DG$274,MATCH($A13,'Hoja de Trabajo para listado'!$DE$153:$DE$1048576,0),MATCH((CUADRO!N$4&amp;$E13),'Hoja de Trabajo para listado'!$DE$151:$DG$151,0)),0)+IFERROR(INDEX('Hoja de Trabajo para listado'!$CD$155:$DC$1048576,MATCH($A13,'Hoja de Trabajo para listado'!$CD$155:$CD$1048576,0),MATCH((CUADRO!N$4&amp;$E13),'Hoja de Trabajo para listado'!$CD$151:$DC$151,0)),0)</f>
        <v>0</v>
      </c>
      <c r="O13" s="243">
        <f ca="1">+IFERROR(INDEX('Hoja de Trabajo para listado'!$A$155:$Z$1048576,MATCH($A13,'Hoja de Trabajo para listado'!$A$155:$A$1048576,0),MATCH((CUADRO!O$4&amp;$E13),'Hoja de Trabajo para listado'!$A$151:$Z$151,0)),0)+IFERROR(INDEX('Hoja de Trabajo para listado'!$AB$155:$BA$1048576,MATCH($A13,'Hoja de Trabajo para listado'!$AB$155:$AB$1048576,0),MATCH((CUADRO!O$4&amp;$E13),'Hoja de Trabajo para listado'!$AB$151:$BA$151,0)),0)+IFERROR(INDEX('Hoja de Trabajo para listado'!$BC$155:$CB$1048576,MATCH($A13,'Hoja de Trabajo para listado'!$BC$155:$BC$1048576,0),MATCH((CUADRO!O$4&amp;$E13),'Hoja de Trabajo para listado'!$BC$151:$CB$151,0)),0)+IFERROR(INDEX('Hoja de Trabajo para listado'!$DE$153:$DG$274,MATCH($A13,'Hoja de Trabajo para listado'!$DE$153:$DE$1048576,0),MATCH((CUADRO!O$4&amp;$E13),'Hoja de Trabajo para listado'!$DE$151:$DG$151,0)),0)+IFERROR(INDEX('Hoja de Trabajo para listado'!$CD$155:$DC$1048576,MATCH($A13,'Hoja de Trabajo para listado'!$CD$155:$CD$1048576,0),MATCH((CUADRO!O$4&amp;$E13),'Hoja de Trabajo para listado'!$CD$151:$DC$151,0)),0)</f>
        <v>0</v>
      </c>
      <c r="P13" s="243">
        <f ca="1">+IFERROR(INDEX('Hoja de Trabajo para listado'!$A$155:$Z$1048576,MATCH($A13,'Hoja de Trabajo para listado'!$A$155:$A$1048576,0),MATCH((CUADRO!P$4&amp;$E13),'Hoja de Trabajo para listado'!$A$151:$Z$151,0)),0)+IFERROR(INDEX('Hoja de Trabajo para listado'!$AB$155:$BA$1048576,MATCH($A13,'Hoja de Trabajo para listado'!$AB$155:$AB$1048576,0),MATCH((CUADRO!P$4&amp;$E13),'Hoja de Trabajo para listado'!$AB$151:$BA$151,0)),0)+IFERROR(INDEX('Hoja de Trabajo para listado'!$BC$155:$CB$1048576,MATCH($A13,'Hoja de Trabajo para listado'!$BC$155:$BC$1048576,0),MATCH((CUADRO!P$4&amp;$E13),'Hoja de Trabajo para listado'!$BC$151:$CB$151,0)),0)+IFERROR(INDEX('Hoja de Trabajo para listado'!$DE$153:$DG$274,MATCH($A13,'Hoja de Trabajo para listado'!$DE$153:$DE$1048576,0),MATCH((CUADRO!P$4&amp;$E13),'Hoja de Trabajo para listado'!$DE$151:$DG$151,0)),0)+IFERROR(INDEX('Hoja de Trabajo para listado'!$CD$155:$DC$1048576,MATCH($A13,'Hoja de Trabajo para listado'!$CD$155:$CD$1048576,0),MATCH((CUADRO!P$4&amp;$E13),'Hoja de Trabajo para listado'!$CD$151:$DC$151,0)),0)</f>
        <v>0</v>
      </c>
      <c r="Q13" s="243">
        <f ca="1">+IFERROR(INDEX('Hoja de Trabajo para listado'!$A$155:$Z$1048576,MATCH($A13,'Hoja de Trabajo para listado'!$A$155:$A$1048576,0),MATCH((CUADRO!Q$4&amp;$E13),'Hoja de Trabajo para listado'!$A$151:$Z$151,0)),0)+IFERROR(INDEX('Hoja de Trabajo para listado'!$AB$155:$BA$1048576,MATCH($A13,'Hoja de Trabajo para listado'!$AB$155:$AB$1048576,0),MATCH((CUADRO!Q$4&amp;$E13),'Hoja de Trabajo para listado'!$AB$151:$BA$151,0)),0)+IFERROR(INDEX('Hoja de Trabajo para listado'!$BC$155:$CB$1048576,MATCH($A13,'Hoja de Trabajo para listado'!$BC$155:$BC$1048576,0),MATCH((CUADRO!Q$4&amp;$E13),'Hoja de Trabajo para listado'!$BC$151:$CB$151,0)),0)+IFERROR(INDEX('Hoja de Trabajo para listado'!$DE$153:$DG$274,MATCH($A13,'Hoja de Trabajo para listado'!$DE$153:$DE$1048576,0),MATCH((CUADRO!Q$4&amp;$E13),'Hoja de Trabajo para listado'!$DE$151:$DG$151,0)),0)+IFERROR(INDEX('Hoja de Trabajo para listado'!$CD$155:$DC$1048576,MATCH($A13,'Hoja de Trabajo para listado'!$CD$155:$CD$1048576,0),MATCH((CUADRO!Q$4&amp;$E13),'Hoja de Trabajo para listado'!$CD$151:$DC$151,0)),0)</f>
        <v>0</v>
      </c>
      <c r="R13" s="243">
        <f t="shared" ca="1" si="0"/>
        <v>0</v>
      </c>
      <c r="S13" s="243"/>
      <c r="T13" s="243">
        <f ca="1">+T14</f>
        <v>1567370.33</v>
      </c>
      <c r="U13" s="242">
        <f t="shared" si="1"/>
        <v>1</v>
      </c>
      <c r="V13" s="333" t="str">
        <f>+VLOOKUP(A13,bd_lista!$A$3:$E$592,5,FALSE)</f>
        <v>Órgano Ejecutivo</v>
      </c>
      <c r="W13" s="387" t="str">
        <f>+V13</f>
        <v>Órgano Ejecutivo</v>
      </c>
      <c r="X13" s="242">
        <f t="shared" si="2"/>
        <v>16</v>
      </c>
      <c r="Y13" s="242" t="str">
        <f>+VLOOKUP(X13,bd_lista!$A$3:$C$592,3,FALSE)</f>
        <v>Ministerio de Educación</v>
      </c>
      <c r="Z13" s="246">
        <f>+X13</f>
        <v>16</v>
      </c>
      <c r="AA13" s="246" t="str">
        <f>+Y13</f>
        <v>Ministerio de Educación</v>
      </c>
    </row>
    <row r="14" spans="1:27" ht="15" customHeight="1">
      <c r="A14" s="32">
        <v>16</v>
      </c>
      <c r="B14" s="393"/>
      <c r="C14" s="333" t="str">
        <f>+VLOOKUP(A14,bd_lista!$A$3:$C$592,3,FALSE)</f>
        <v>Ministerio de Educación</v>
      </c>
      <c r="D14" s="390"/>
      <c r="E14" s="333" t="s">
        <v>1305</v>
      </c>
      <c r="F14" s="245">
        <f ca="1">+IFERROR(INDEX('Hoja de Trabajo para listado'!$A$155:$Z$1048576,MATCH($A14,'Hoja de Trabajo para listado'!$A$155:$A$1048576,0),MATCH((CUADRO!F$4&amp;$E14),'Hoja de Trabajo para listado'!$A$151:$Z$151,0)),0)+IFERROR(INDEX('Hoja de Trabajo para listado'!$AB$155:$BA$1048576,MATCH($A14,'Hoja de Trabajo para listado'!$AB$155:$AB$1048576,0),MATCH((CUADRO!F$4&amp;$E14),'Hoja de Trabajo para listado'!$AB$151:$BA$151,0)),0)+IFERROR(INDEX('Hoja de Trabajo para listado'!$BC$155:$CB$1048576,MATCH($A14,'Hoja de Trabajo para listado'!$BC$155:$BC$1048576,0),MATCH((CUADRO!F$4&amp;$E14),'Hoja de Trabajo para listado'!$BC$151:$CB$151,0)),0)+IFERROR(INDEX('Hoja de Trabajo para listado'!$DE$153:$DG$274,MATCH($A14,'Hoja de Trabajo para listado'!$DE$153:$DE$1048576,0),MATCH((CUADRO!F$4&amp;$E14),'Hoja de Trabajo para listado'!$DE$151:$DG$151,0)),0)+IFERROR(INDEX('Hoja de Trabajo para listado'!$CD$155:$DC$1048576,MATCH($A14,'Hoja de Trabajo para listado'!$CD$155:$CD$1048576,0),MATCH((CUADRO!F$4&amp;$E14),'Hoja de Trabajo para listado'!$CD$151:$DC$151,0)),0)</f>
        <v>154579.18</v>
      </c>
      <c r="G14" s="245">
        <f ca="1">+IFERROR(INDEX('Hoja de Trabajo para listado'!$A$155:$Z$1048576,MATCH($A14,'Hoja de Trabajo para listado'!$A$155:$A$1048576,0),MATCH((CUADRO!G$4&amp;$E14),'Hoja de Trabajo para listado'!$A$151:$Z$151,0)),0)+IFERROR(INDEX('Hoja de Trabajo para listado'!$AB$155:$BA$1048576,MATCH($A14,'Hoja de Trabajo para listado'!$AB$155:$AB$1048576,0),MATCH((CUADRO!G$4&amp;$E14),'Hoja de Trabajo para listado'!$AB$151:$BA$151,0)),0)+IFERROR(INDEX('Hoja de Trabajo para listado'!$BC$155:$CB$1048576,MATCH($A14,'Hoja de Trabajo para listado'!$BC$155:$BC$1048576,0),MATCH((CUADRO!G$4&amp;$E14),'Hoja de Trabajo para listado'!$BC$151:$CB$151,0)),0)+IFERROR(INDEX('Hoja de Trabajo para listado'!$DE$153:$DG$274,MATCH($A14,'Hoja de Trabajo para listado'!$DE$153:$DE$1048576,0),MATCH((CUADRO!G$4&amp;$E14),'Hoja de Trabajo para listado'!$DE$151:$DG$151,0)),0)+IFERROR(INDEX('Hoja de Trabajo para listado'!$CD$155:$DC$1048576,MATCH($A14,'Hoja de Trabajo para listado'!$CD$155:$CD$1048576,0),MATCH((CUADRO!G$4&amp;$E14),'Hoja de Trabajo para listado'!$CD$151:$DC$151,0)),0)</f>
        <v>3724.16</v>
      </c>
      <c r="H14" s="245">
        <f ca="1">+IFERROR(INDEX('Hoja de Trabajo para listado'!$A$155:$Z$1048576,MATCH($A14,'Hoja de Trabajo para listado'!$A$155:$A$1048576,0),MATCH((CUADRO!H$4&amp;$E14),'Hoja de Trabajo para listado'!$A$151:$Z$151,0)),0)+IFERROR(INDEX('Hoja de Trabajo para listado'!$AB$155:$BA$1048576,MATCH($A14,'Hoja de Trabajo para listado'!$AB$155:$AB$1048576,0),MATCH((CUADRO!H$4&amp;$E14),'Hoja de Trabajo para listado'!$AB$151:$BA$151,0)),0)+IFERROR(INDEX('Hoja de Trabajo para listado'!$BC$155:$CB$1048576,MATCH($A14,'Hoja de Trabajo para listado'!$BC$155:$BC$1048576,0),MATCH((CUADRO!H$4&amp;$E14),'Hoja de Trabajo para listado'!$BC$151:$CB$151,0)),0)+IFERROR(INDEX('Hoja de Trabajo para listado'!$DE$153:$DG$274,MATCH($A14,'Hoja de Trabajo para listado'!$DE$153:$DE$1048576,0),MATCH((CUADRO!H$4&amp;$E14),'Hoja de Trabajo para listado'!$DE$151:$DG$151,0)),0)+IFERROR(INDEX('Hoja de Trabajo para listado'!$CD$155:$DC$1048576,MATCH($A14,'Hoja de Trabajo para listado'!$CD$155:$CD$1048576,0),MATCH((CUADRO!H$4&amp;$E14),'Hoja de Trabajo para listado'!$CD$151:$DC$151,0)),0)</f>
        <v>21460.75</v>
      </c>
      <c r="I14" s="245">
        <f ca="1">+IFERROR(INDEX('Hoja de Trabajo para listado'!$A$155:$Z$1048576,MATCH($A14,'Hoja de Trabajo para listado'!$A$155:$A$1048576,0),MATCH((CUADRO!I$4&amp;$E14),'Hoja de Trabajo para listado'!$A$151:$Z$151,0)),0)+IFERROR(INDEX('Hoja de Trabajo para listado'!$AB$155:$BA$1048576,MATCH($A14,'Hoja de Trabajo para listado'!$AB$155:$AB$1048576,0),MATCH((CUADRO!I$4&amp;$E14),'Hoja de Trabajo para listado'!$AB$151:$BA$151,0)),0)+IFERROR(INDEX('Hoja de Trabajo para listado'!$BC$155:$CB$1048576,MATCH($A14,'Hoja de Trabajo para listado'!$BC$155:$BC$1048576,0),MATCH((CUADRO!I$4&amp;$E14),'Hoja de Trabajo para listado'!$BC$151:$CB$151,0)),0)+IFERROR(INDEX('Hoja de Trabajo para listado'!$DE$153:$DG$274,MATCH($A14,'Hoja de Trabajo para listado'!$DE$153:$DE$1048576,0),MATCH((CUADRO!I$4&amp;$E14),'Hoja de Trabajo para listado'!$DE$151:$DG$151,0)),0)+IFERROR(INDEX('Hoja de Trabajo para listado'!$CD$155:$DC$1048576,MATCH($A14,'Hoja de Trabajo para listado'!$CD$155:$CD$1048576,0),MATCH((CUADRO!I$4&amp;$E14),'Hoja de Trabajo para listado'!$CD$151:$DC$151,0)),0)</f>
        <v>973752.64</v>
      </c>
      <c r="J14" s="245">
        <f ca="1">+IFERROR(INDEX('Hoja de Trabajo para listado'!$A$155:$Z$1048576,MATCH($A14,'Hoja de Trabajo para listado'!$A$155:$A$1048576,0),MATCH((CUADRO!J$4&amp;$E14),'Hoja de Trabajo para listado'!$A$151:$Z$151,0)),0)+IFERROR(INDEX('Hoja de Trabajo para listado'!$AB$155:$BA$1048576,MATCH($A14,'Hoja de Trabajo para listado'!$AB$155:$AB$1048576,0),MATCH((CUADRO!J$4&amp;$E14),'Hoja de Trabajo para listado'!$AB$151:$BA$151,0)),0)+IFERROR(INDEX('Hoja de Trabajo para listado'!$BC$155:$CB$1048576,MATCH($A14,'Hoja de Trabajo para listado'!$BC$155:$BC$1048576,0),MATCH((CUADRO!J$4&amp;$E14),'Hoja de Trabajo para listado'!$BC$151:$CB$151,0)),0)+IFERROR(INDEX('Hoja de Trabajo para listado'!$DE$153:$DG$274,MATCH($A14,'Hoja de Trabajo para listado'!$DE$153:$DE$1048576,0),MATCH((CUADRO!J$4&amp;$E14),'Hoja de Trabajo para listado'!$DE$151:$DG$151,0)),0)+IFERROR(INDEX('Hoja de Trabajo para listado'!$CD$155:$DC$1048576,MATCH($A14,'Hoja de Trabajo para listado'!$CD$155:$CD$1048576,0),MATCH((CUADRO!J$4&amp;$E14),'Hoja de Trabajo para listado'!$CD$151:$DC$151,0)),0)</f>
        <v>413853.60000000009</v>
      </c>
      <c r="K14" s="245">
        <f ca="1">+IFERROR(INDEX('Hoja de Trabajo para listado'!$A$155:$Z$1048576,MATCH($A14,'Hoja de Trabajo para listado'!$A$155:$A$1048576,0),MATCH((CUADRO!K$4&amp;$E14),'Hoja de Trabajo para listado'!$A$151:$Z$151,0)),0)+IFERROR(INDEX('Hoja de Trabajo para listado'!$AB$155:$BA$1048576,MATCH($A14,'Hoja de Trabajo para listado'!$AB$155:$AB$1048576,0),MATCH((CUADRO!K$4&amp;$E14),'Hoja de Trabajo para listado'!$AB$151:$BA$151,0)),0)+IFERROR(INDEX('Hoja de Trabajo para listado'!$BC$155:$CB$1048576,MATCH($A14,'Hoja de Trabajo para listado'!$BC$155:$BC$1048576,0),MATCH((CUADRO!K$4&amp;$E14),'Hoja de Trabajo para listado'!$BC$151:$CB$151,0)),0)+IFERROR(INDEX('Hoja de Trabajo para listado'!$DE$153:$DG$274,MATCH($A14,'Hoja de Trabajo para listado'!$DE$153:$DE$1048576,0),MATCH((CUADRO!K$4&amp;$E14),'Hoja de Trabajo para listado'!$DE$151:$DG$151,0)),0)+IFERROR(INDEX('Hoja de Trabajo para listado'!$CD$155:$DC$1048576,MATCH($A14,'Hoja de Trabajo para listado'!$CD$155:$CD$1048576,0),MATCH((CUADRO!K$4&amp;$E14),'Hoja de Trabajo para listado'!$CD$151:$DC$151,0)),0)</f>
        <v>0</v>
      </c>
      <c r="L14" s="245">
        <f ca="1">+IFERROR(INDEX('Hoja de Trabajo para listado'!$A$155:$Z$1048576,MATCH($A14,'Hoja de Trabajo para listado'!$A$155:$A$1048576,0),MATCH((CUADRO!L$4&amp;$E14),'Hoja de Trabajo para listado'!$A$151:$Z$151,0)),0)+IFERROR(INDEX('Hoja de Trabajo para listado'!$AB$155:$BA$1048576,MATCH($A14,'Hoja de Trabajo para listado'!$AB$155:$AB$1048576,0),MATCH((CUADRO!L$4&amp;$E14),'Hoja de Trabajo para listado'!$AB$151:$BA$151,0)),0)+IFERROR(INDEX('Hoja de Trabajo para listado'!$BC$155:$CB$1048576,MATCH($A14,'Hoja de Trabajo para listado'!$BC$155:$BC$1048576,0),MATCH((CUADRO!L$4&amp;$E14),'Hoja de Trabajo para listado'!$BC$151:$CB$151,0)),0)+IFERROR(INDEX('Hoja de Trabajo para listado'!$DE$153:$DG$274,MATCH($A14,'Hoja de Trabajo para listado'!$DE$153:$DE$1048576,0),MATCH((CUADRO!L$4&amp;$E14),'Hoja de Trabajo para listado'!$DE$151:$DG$151,0)),0)+IFERROR(INDEX('Hoja de Trabajo para listado'!$CD$155:$DC$1048576,MATCH($A14,'Hoja de Trabajo para listado'!$CD$155:$CD$1048576,0),MATCH((CUADRO!L$4&amp;$E14),'Hoja de Trabajo para listado'!$CD$151:$DC$151,0)),0)</f>
        <v>0</v>
      </c>
      <c r="M14" s="245">
        <f ca="1">+IFERROR(INDEX('Hoja de Trabajo para listado'!$A$155:$Z$1048576,MATCH($A14,'Hoja de Trabajo para listado'!$A$155:$A$1048576,0),MATCH((CUADRO!M$4&amp;$E14),'Hoja de Trabajo para listado'!$A$151:$Z$151,0)),0)+IFERROR(INDEX('Hoja de Trabajo para listado'!$AB$155:$BA$1048576,MATCH($A14,'Hoja de Trabajo para listado'!$AB$155:$AB$1048576,0),MATCH((CUADRO!M$4&amp;$E14),'Hoja de Trabajo para listado'!$AB$151:$BA$151,0)),0)+IFERROR(INDEX('Hoja de Trabajo para listado'!$BC$155:$CB$1048576,MATCH($A14,'Hoja de Trabajo para listado'!$BC$155:$BC$1048576,0),MATCH((CUADRO!M$4&amp;$E14),'Hoja de Trabajo para listado'!$BC$151:$CB$151,0)),0)+IFERROR(INDEX('Hoja de Trabajo para listado'!$DE$153:$DG$274,MATCH($A14,'Hoja de Trabajo para listado'!$DE$153:$DE$1048576,0),MATCH((CUADRO!M$4&amp;$E14),'Hoja de Trabajo para listado'!$DE$151:$DG$151,0)),0)+IFERROR(INDEX('Hoja de Trabajo para listado'!$CD$155:$DC$1048576,MATCH($A14,'Hoja de Trabajo para listado'!$CD$155:$CD$1048576,0),MATCH((CUADRO!M$4&amp;$E14),'Hoja de Trabajo para listado'!$CD$151:$DC$151,0)),0)</f>
        <v>0</v>
      </c>
      <c r="N14" s="245">
        <f ca="1">+IFERROR(INDEX('Hoja de Trabajo para listado'!$A$155:$Z$1048576,MATCH($A14,'Hoja de Trabajo para listado'!$A$155:$A$1048576,0),MATCH((CUADRO!N$4&amp;$E14),'Hoja de Trabajo para listado'!$A$151:$Z$151,0)),0)+IFERROR(INDEX('Hoja de Trabajo para listado'!$AB$155:$BA$1048576,MATCH($A14,'Hoja de Trabajo para listado'!$AB$155:$AB$1048576,0),MATCH((CUADRO!N$4&amp;$E14),'Hoja de Trabajo para listado'!$AB$151:$BA$151,0)),0)+IFERROR(INDEX('Hoja de Trabajo para listado'!$BC$155:$CB$1048576,MATCH($A14,'Hoja de Trabajo para listado'!$BC$155:$BC$1048576,0),MATCH((CUADRO!N$4&amp;$E14),'Hoja de Trabajo para listado'!$BC$151:$CB$151,0)),0)+IFERROR(INDEX('Hoja de Trabajo para listado'!$DE$153:$DG$274,MATCH($A14,'Hoja de Trabajo para listado'!$DE$153:$DE$1048576,0),MATCH((CUADRO!N$4&amp;$E14),'Hoja de Trabajo para listado'!$DE$151:$DG$151,0)),0)+IFERROR(INDEX('Hoja de Trabajo para listado'!$CD$155:$DC$1048576,MATCH($A14,'Hoja de Trabajo para listado'!$CD$155:$CD$1048576,0),MATCH((CUADRO!N$4&amp;$E14),'Hoja de Trabajo para listado'!$CD$151:$DC$151,0)),0)</f>
        <v>0</v>
      </c>
      <c r="O14" s="245">
        <f ca="1">+IFERROR(INDEX('Hoja de Trabajo para listado'!$A$155:$Z$1048576,MATCH($A14,'Hoja de Trabajo para listado'!$A$155:$A$1048576,0),MATCH((CUADRO!O$4&amp;$E14),'Hoja de Trabajo para listado'!$A$151:$Z$151,0)),0)+IFERROR(INDEX('Hoja de Trabajo para listado'!$AB$155:$BA$1048576,MATCH($A14,'Hoja de Trabajo para listado'!$AB$155:$AB$1048576,0),MATCH((CUADRO!O$4&amp;$E14),'Hoja de Trabajo para listado'!$AB$151:$BA$151,0)),0)+IFERROR(INDEX('Hoja de Trabajo para listado'!$BC$155:$CB$1048576,MATCH($A14,'Hoja de Trabajo para listado'!$BC$155:$BC$1048576,0),MATCH((CUADRO!O$4&amp;$E14),'Hoja de Trabajo para listado'!$BC$151:$CB$151,0)),0)+IFERROR(INDEX('Hoja de Trabajo para listado'!$DE$153:$DG$274,MATCH($A14,'Hoja de Trabajo para listado'!$DE$153:$DE$1048576,0),MATCH((CUADRO!O$4&amp;$E14),'Hoja de Trabajo para listado'!$DE$151:$DG$151,0)),0)+IFERROR(INDEX('Hoja de Trabajo para listado'!$CD$155:$DC$1048576,MATCH($A14,'Hoja de Trabajo para listado'!$CD$155:$CD$1048576,0),MATCH((CUADRO!O$4&amp;$E14),'Hoja de Trabajo para listado'!$CD$151:$DC$151,0)),0)</f>
        <v>0</v>
      </c>
      <c r="P14" s="245">
        <f ca="1">+IFERROR(INDEX('Hoja de Trabajo para listado'!$A$155:$Z$1048576,MATCH($A14,'Hoja de Trabajo para listado'!$A$155:$A$1048576,0),MATCH((CUADRO!P$4&amp;$E14),'Hoja de Trabajo para listado'!$A$151:$Z$151,0)),0)+IFERROR(INDEX('Hoja de Trabajo para listado'!$AB$155:$BA$1048576,MATCH($A14,'Hoja de Trabajo para listado'!$AB$155:$AB$1048576,0),MATCH((CUADRO!P$4&amp;$E14),'Hoja de Trabajo para listado'!$AB$151:$BA$151,0)),0)+IFERROR(INDEX('Hoja de Trabajo para listado'!$BC$155:$CB$1048576,MATCH($A14,'Hoja de Trabajo para listado'!$BC$155:$BC$1048576,0),MATCH((CUADRO!P$4&amp;$E14),'Hoja de Trabajo para listado'!$BC$151:$CB$151,0)),0)+IFERROR(INDEX('Hoja de Trabajo para listado'!$DE$153:$DG$274,MATCH($A14,'Hoja de Trabajo para listado'!$DE$153:$DE$1048576,0),MATCH((CUADRO!P$4&amp;$E14),'Hoja de Trabajo para listado'!$DE$151:$DG$151,0)),0)+IFERROR(INDEX('Hoja de Trabajo para listado'!$CD$155:$DC$1048576,MATCH($A14,'Hoja de Trabajo para listado'!$CD$155:$CD$1048576,0),MATCH((CUADRO!P$4&amp;$E14),'Hoja de Trabajo para listado'!$CD$151:$DC$151,0)),0)</f>
        <v>0</v>
      </c>
      <c r="Q14" s="245">
        <f ca="1">+IFERROR(INDEX('Hoja de Trabajo para listado'!$A$155:$Z$1048576,MATCH($A14,'Hoja de Trabajo para listado'!$A$155:$A$1048576,0),MATCH((CUADRO!Q$4&amp;$E14),'Hoja de Trabajo para listado'!$A$151:$Z$151,0)),0)+IFERROR(INDEX('Hoja de Trabajo para listado'!$AB$155:$BA$1048576,MATCH($A14,'Hoja de Trabajo para listado'!$AB$155:$AB$1048576,0),MATCH((CUADRO!Q$4&amp;$E14),'Hoja de Trabajo para listado'!$AB$151:$BA$151,0)),0)+IFERROR(INDEX('Hoja de Trabajo para listado'!$BC$155:$CB$1048576,MATCH($A14,'Hoja de Trabajo para listado'!$BC$155:$BC$1048576,0),MATCH((CUADRO!Q$4&amp;$E14),'Hoja de Trabajo para listado'!$BC$151:$CB$151,0)),0)+IFERROR(INDEX('Hoja de Trabajo para listado'!$DE$153:$DG$274,MATCH($A14,'Hoja de Trabajo para listado'!$DE$153:$DE$1048576,0),MATCH((CUADRO!Q$4&amp;$E14),'Hoja de Trabajo para listado'!$DE$151:$DG$151,0)),0)+IFERROR(INDEX('Hoja de Trabajo para listado'!$CD$155:$DC$1048576,MATCH($A14,'Hoja de Trabajo para listado'!$CD$155:$CD$1048576,0),MATCH((CUADRO!Q$4&amp;$E14),'Hoja de Trabajo para listado'!$CD$151:$DC$151,0)),0)</f>
        <v>0</v>
      </c>
      <c r="R14" s="245">
        <f t="shared" ca="1" si="0"/>
        <v>1567370.33</v>
      </c>
      <c r="S14" s="245">
        <f ca="1">+R13+R14</f>
        <v>1567370.33</v>
      </c>
      <c r="T14" s="245">
        <f ca="1">+S14</f>
        <v>1567370.33</v>
      </c>
      <c r="U14" s="244">
        <f t="shared" si="1"/>
        <v>2</v>
      </c>
      <c r="V14" s="333" t="str">
        <f>+VLOOKUP(A14,bd_lista!$A$3:$E$592,5,FALSE)</f>
        <v>Órgano Ejecutivo</v>
      </c>
      <c r="W14" s="388"/>
      <c r="X14" s="242">
        <f t="shared" si="2"/>
        <v>16</v>
      </c>
      <c r="Y14" s="242" t="str">
        <f>+VLOOKUP(X14,bd_lista!$A$3:$C$592,3,FALSE)</f>
        <v>Ministerio de Educación</v>
      </c>
      <c r="Z14" s="246"/>
      <c r="AA14" s="246"/>
    </row>
    <row r="15" spans="1:27" ht="15" customHeight="1">
      <c r="A15" s="251">
        <v>20</v>
      </c>
      <c r="B15" s="392">
        <f>+A15</f>
        <v>20</v>
      </c>
      <c r="C15" s="247" t="str">
        <f>+VLOOKUP(A15,bd_lista!$A$3:$C$592,3,FALSE)</f>
        <v>Ministerio de Defensa</v>
      </c>
      <c r="D15" s="389" t="str">
        <f>+C15</f>
        <v>Ministerio de Defensa</v>
      </c>
      <c r="E15" s="247" t="s">
        <v>1304</v>
      </c>
      <c r="F15" s="243">
        <f ca="1">+IFERROR(INDEX('Hoja de Trabajo para listado'!$A$155:$Z$1048576,MATCH($A15,'Hoja de Trabajo para listado'!$A$155:$A$1048576,0),MATCH((CUADRO!F$4&amp;$E15),'Hoja de Trabajo para listado'!$A$151:$Z$151,0)),0)+IFERROR(INDEX('Hoja de Trabajo para listado'!$AB$155:$BA$1048576,MATCH($A15,'Hoja de Trabajo para listado'!$AB$155:$AB$1048576,0),MATCH((CUADRO!F$4&amp;$E15),'Hoja de Trabajo para listado'!$AB$151:$BA$151,0)),0)+IFERROR(INDEX('Hoja de Trabajo para listado'!$BC$155:$CB$1048576,MATCH($A15,'Hoja de Trabajo para listado'!$BC$155:$BC$1048576,0),MATCH((CUADRO!F$4&amp;$E15),'Hoja de Trabajo para listado'!$BC$151:$CB$151,0)),0)+IFERROR(INDEX('Hoja de Trabajo para listado'!$DE$153:$DG$274,MATCH($A15,'Hoja de Trabajo para listado'!$DE$153:$DE$1048576,0),MATCH((CUADRO!F$4&amp;$E15),'Hoja de Trabajo para listado'!$DE$151:$DG$151,0)),0)+IFERROR(INDEX('Hoja de Trabajo para listado'!$CD$155:$DC$1048576,MATCH($A15,'Hoja de Trabajo para listado'!$CD$155:$CD$1048576,0),MATCH((CUADRO!F$4&amp;$E15),'Hoja de Trabajo para listado'!$CD$151:$DC$151,0)),0)</f>
        <v>0</v>
      </c>
      <c r="G15" s="243">
        <f ca="1">+IFERROR(INDEX('Hoja de Trabajo para listado'!$A$155:$Z$1048576,MATCH($A15,'Hoja de Trabajo para listado'!$A$155:$A$1048576,0),MATCH((CUADRO!G$4&amp;$E15),'Hoja de Trabajo para listado'!$A$151:$Z$151,0)),0)+IFERROR(INDEX('Hoja de Trabajo para listado'!$AB$155:$BA$1048576,MATCH($A15,'Hoja de Trabajo para listado'!$AB$155:$AB$1048576,0),MATCH((CUADRO!G$4&amp;$E15),'Hoja de Trabajo para listado'!$AB$151:$BA$151,0)),0)+IFERROR(INDEX('Hoja de Trabajo para listado'!$BC$155:$CB$1048576,MATCH($A15,'Hoja de Trabajo para listado'!$BC$155:$BC$1048576,0),MATCH((CUADRO!G$4&amp;$E15),'Hoja de Trabajo para listado'!$BC$151:$CB$151,0)),0)+IFERROR(INDEX('Hoja de Trabajo para listado'!$DE$153:$DG$274,MATCH($A15,'Hoja de Trabajo para listado'!$DE$153:$DE$1048576,0),MATCH((CUADRO!G$4&amp;$E15),'Hoja de Trabajo para listado'!$DE$151:$DG$151,0)),0)+IFERROR(INDEX('Hoja de Trabajo para listado'!$CD$155:$DC$1048576,MATCH($A15,'Hoja de Trabajo para listado'!$CD$155:$CD$1048576,0),MATCH((CUADRO!G$4&amp;$E15),'Hoja de Trabajo para listado'!$CD$151:$DC$151,0)),0)</f>
        <v>0</v>
      </c>
      <c r="H15" s="243">
        <f ca="1">+IFERROR(INDEX('Hoja de Trabajo para listado'!$A$155:$Z$1048576,MATCH($A15,'Hoja de Trabajo para listado'!$A$155:$A$1048576,0),MATCH((CUADRO!H$4&amp;$E15),'Hoja de Trabajo para listado'!$A$151:$Z$151,0)),0)+IFERROR(INDEX('Hoja de Trabajo para listado'!$AB$155:$BA$1048576,MATCH($A15,'Hoja de Trabajo para listado'!$AB$155:$AB$1048576,0),MATCH((CUADRO!H$4&amp;$E15),'Hoja de Trabajo para listado'!$AB$151:$BA$151,0)),0)+IFERROR(INDEX('Hoja de Trabajo para listado'!$BC$155:$CB$1048576,MATCH($A15,'Hoja de Trabajo para listado'!$BC$155:$BC$1048576,0),MATCH((CUADRO!H$4&amp;$E15),'Hoja de Trabajo para listado'!$BC$151:$CB$151,0)),0)+IFERROR(INDEX('Hoja de Trabajo para listado'!$DE$153:$DG$274,MATCH($A15,'Hoja de Trabajo para listado'!$DE$153:$DE$1048576,0),MATCH((CUADRO!H$4&amp;$E15),'Hoja de Trabajo para listado'!$DE$151:$DG$151,0)),0)+IFERROR(INDEX('Hoja de Trabajo para listado'!$CD$155:$DC$1048576,MATCH($A15,'Hoja de Trabajo para listado'!$CD$155:$CD$1048576,0),MATCH((CUADRO!H$4&amp;$E15),'Hoja de Trabajo para listado'!$CD$151:$DC$151,0)),0)</f>
        <v>0</v>
      </c>
      <c r="I15" s="243">
        <f ca="1">+IFERROR(INDEX('Hoja de Trabajo para listado'!$A$155:$Z$1048576,MATCH($A15,'Hoja de Trabajo para listado'!$A$155:$A$1048576,0),MATCH((CUADRO!I$4&amp;$E15),'Hoja de Trabajo para listado'!$A$151:$Z$151,0)),0)+IFERROR(INDEX('Hoja de Trabajo para listado'!$AB$155:$BA$1048576,MATCH($A15,'Hoja de Trabajo para listado'!$AB$155:$AB$1048576,0),MATCH((CUADRO!I$4&amp;$E15),'Hoja de Trabajo para listado'!$AB$151:$BA$151,0)),0)+IFERROR(INDEX('Hoja de Trabajo para listado'!$BC$155:$CB$1048576,MATCH($A15,'Hoja de Trabajo para listado'!$BC$155:$BC$1048576,0),MATCH((CUADRO!I$4&amp;$E15),'Hoja de Trabajo para listado'!$BC$151:$CB$151,0)),0)+IFERROR(INDEX('Hoja de Trabajo para listado'!$DE$153:$DG$274,MATCH($A15,'Hoja de Trabajo para listado'!$DE$153:$DE$1048576,0),MATCH((CUADRO!I$4&amp;$E15),'Hoja de Trabajo para listado'!$DE$151:$DG$151,0)),0)+IFERROR(INDEX('Hoja de Trabajo para listado'!$CD$155:$DC$1048576,MATCH($A15,'Hoja de Trabajo para listado'!$CD$155:$CD$1048576,0),MATCH((CUADRO!I$4&amp;$E15),'Hoja de Trabajo para listado'!$CD$151:$DC$151,0)),0)</f>
        <v>0</v>
      </c>
      <c r="J15" s="243">
        <f ca="1">+IFERROR(INDEX('Hoja de Trabajo para listado'!$A$155:$Z$1048576,MATCH($A15,'Hoja de Trabajo para listado'!$A$155:$A$1048576,0),MATCH((CUADRO!J$4&amp;$E15),'Hoja de Trabajo para listado'!$A$151:$Z$151,0)),0)+IFERROR(INDEX('Hoja de Trabajo para listado'!$AB$155:$BA$1048576,MATCH($A15,'Hoja de Trabajo para listado'!$AB$155:$AB$1048576,0),MATCH((CUADRO!J$4&amp;$E15),'Hoja de Trabajo para listado'!$AB$151:$BA$151,0)),0)+IFERROR(INDEX('Hoja de Trabajo para listado'!$BC$155:$CB$1048576,MATCH($A15,'Hoja de Trabajo para listado'!$BC$155:$BC$1048576,0),MATCH((CUADRO!J$4&amp;$E15),'Hoja de Trabajo para listado'!$BC$151:$CB$151,0)),0)+IFERROR(INDEX('Hoja de Trabajo para listado'!$DE$153:$DG$274,MATCH($A15,'Hoja de Trabajo para listado'!$DE$153:$DE$1048576,0),MATCH((CUADRO!J$4&amp;$E15),'Hoja de Trabajo para listado'!$DE$151:$DG$151,0)),0)+IFERROR(INDEX('Hoja de Trabajo para listado'!$CD$155:$DC$1048576,MATCH($A15,'Hoja de Trabajo para listado'!$CD$155:$CD$1048576,0),MATCH((CUADRO!J$4&amp;$E15),'Hoja de Trabajo para listado'!$CD$151:$DC$151,0)),0)</f>
        <v>300.14999999999998</v>
      </c>
      <c r="K15" s="243">
        <f ca="1">+IFERROR(INDEX('Hoja de Trabajo para listado'!$A$155:$Z$1048576,MATCH($A15,'Hoja de Trabajo para listado'!$A$155:$A$1048576,0),MATCH((CUADRO!K$4&amp;$E15),'Hoja de Trabajo para listado'!$A$151:$Z$151,0)),0)+IFERROR(INDEX('Hoja de Trabajo para listado'!$AB$155:$BA$1048576,MATCH($A15,'Hoja de Trabajo para listado'!$AB$155:$AB$1048576,0),MATCH((CUADRO!K$4&amp;$E15),'Hoja de Trabajo para listado'!$AB$151:$BA$151,0)),0)+IFERROR(INDEX('Hoja de Trabajo para listado'!$BC$155:$CB$1048576,MATCH($A15,'Hoja de Trabajo para listado'!$BC$155:$BC$1048576,0),MATCH((CUADRO!K$4&amp;$E15),'Hoja de Trabajo para listado'!$BC$151:$CB$151,0)),0)+IFERROR(INDEX('Hoja de Trabajo para listado'!$DE$153:$DG$274,MATCH($A15,'Hoja de Trabajo para listado'!$DE$153:$DE$1048576,0),MATCH((CUADRO!K$4&amp;$E15),'Hoja de Trabajo para listado'!$DE$151:$DG$151,0)),0)+IFERROR(INDEX('Hoja de Trabajo para listado'!$CD$155:$DC$1048576,MATCH($A15,'Hoja de Trabajo para listado'!$CD$155:$CD$1048576,0),MATCH((CUADRO!K$4&amp;$E15),'Hoja de Trabajo para listado'!$CD$151:$DC$151,0)),0)</f>
        <v>0</v>
      </c>
      <c r="L15" s="243">
        <f ca="1">+IFERROR(INDEX('Hoja de Trabajo para listado'!$A$155:$Z$1048576,MATCH($A15,'Hoja de Trabajo para listado'!$A$155:$A$1048576,0),MATCH((CUADRO!L$4&amp;$E15),'Hoja de Trabajo para listado'!$A$151:$Z$151,0)),0)+IFERROR(INDEX('Hoja de Trabajo para listado'!$AB$155:$BA$1048576,MATCH($A15,'Hoja de Trabajo para listado'!$AB$155:$AB$1048576,0),MATCH((CUADRO!L$4&amp;$E15),'Hoja de Trabajo para listado'!$AB$151:$BA$151,0)),0)+IFERROR(INDEX('Hoja de Trabajo para listado'!$BC$155:$CB$1048576,MATCH($A15,'Hoja de Trabajo para listado'!$BC$155:$BC$1048576,0),MATCH((CUADRO!L$4&amp;$E15),'Hoja de Trabajo para listado'!$BC$151:$CB$151,0)),0)+IFERROR(INDEX('Hoja de Trabajo para listado'!$DE$153:$DG$274,MATCH($A15,'Hoja de Trabajo para listado'!$DE$153:$DE$1048576,0),MATCH((CUADRO!L$4&amp;$E15),'Hoja de Trabajo para listado'!$DE$151:$DG$151,0)),0)+IFERROR(INDEX('Hoja de Trabajo para listado'!$CD$155:$DC$1048576,MATCH($A15,'Hoja de Trabajo para listado'!$CD$155:$CD$1048576,0),MATCH((CUADRO!L$4&amp;$E15),'Hoja de Trabajo para listado'!$CD$151:$DC$151,0)),0)</f>
        <v>0</v>
      </c>
      <c r="M15" s="243">
        <f ca="1">+IFERROR(INDEX('Hoja de Trabajo para listado'!$A$155:$Z$1048576,MATCH($A15,'Hoja de Trabajo para listado'!$A$155:$A$1048576,0),MATCH((CUADRO!M$4&amp;$E15),'Hoja de Trabajo para listado'!$A$151:$Z$151,0)),0)+IFERROR(INDEX('Hoja de Trabajo para listado'!$AB$155:$BA$1048576,MATCH($A15,'Hoja de Trabajo para listado'!$AB$155:$AB$1048576,0),MATCH((CUADRO!M$4&amp;$E15),'Hoja de Trabajo para listado'!$AB$151:$BA$151,0)),0)+IFERROR(INDEX('Hoja de Trabajo para listado'!$BC$155:$CB$1048576,MATCH($A15,'Hoja de Trabajo para listado'!$BC$155:$BC$1048576,0),MATCH((CUADRO!M$4&amp;$E15),'Hoja de Trabajo para listado'!$BC$151:$CB$151,0)),0)+IFERROR(INDEX('Hoja de Trabajo para listado'!$DE$153:$DG$274,MATCH($A15,'Hoja de Trabajo para listado'!$DE$153:$DE$1048576,0),MATCH((CUADRO!M$4&amp;$E15),'Hoja de Trabajo para listado'!$DE$151:$DG$151,0)),0)+IFERROR(INDEX('Hoja de Trabajo para listado'!$CD$155:$DC$1048576,MATCH($A15,'Hoja de Trabajo para listado'!$CD$155:$CD$1048576,0),MATCH((CUADRO!M$4&amp;$E15),'Hoja de Trabajo para listado'!$CD$151:$DC$151,0)),0)</f>
        <v>0</v>
      </c>
      <c r="N15" s="243">
        <f ca="1">+IFERROR(INDEX('Hoja de Trabajo para listado'!$A$155:$Z$1048576,MATCH($A15,'Hoja de Trabajo para listado'!$A$155:$A$1048576,0),MATCH((CUADRO!N$4&amp;$E15),'Hoja de Trabajo para listado'!$A$151:$Z$151,0)),0)+IFERROR(INDEX('Hoja de Trabajo para listado'!$AB$155:$BA$1048576,MATCH($A15,'Hoja de Trabajo para listado'!$AB$155:$AB$1048576,0),MATCH((CUADRO!N$4&amp;$E15),'Hoja de Trabajo para listado'!$AB$151:$BA$151,0)),0)+IFERROR(INDEX('Hoja de Trabajo para listado'!$BC$155:$CB$1048576,MATCH($A15,'Hoja de Trabajo para listado'!$BC$155:$BC$1048576,0),MATCH((CUADRO!N$4&amp;$E15),'Hoja de Trabajo para listado'!$BC$151:$CB$151,0)),0)+IFERROR(INDEX('Hoja de Trabajo para listado'!$DE$153:$DG$274,MATCH($A15,'Hoja de Trabajo para listado'!$DE$153:$DE$1048576,0),MATCH((CUADRO!N$4&amp;$E15),'Hoja de Trabajo para listado'!$DE$151:$DG$151,0)),0)+IFERROR(INDEX('Hoja de Trabajo para listado'!$CD$155:$DC$1048576,MATCH($A15,'Hoja de Trabajo para listado'!$CD$155:$CD$1048576,0),MATCH((CUADRO!N$4&amp;$E15),'Hoja de Trabajo para listado'!$CD$151:$DC$151,0)),0)</f>
        <v>0</v>
      </c>
      <c r="O15" s="243">
        <f ca="1">+IFERROR(INDEX('Hoja de Trabajo para listado'!$A$155:$Z$1048576,MATCH($A15,'Hoja de Trabajo para listado'!$A$155:$A$1048576,0),MATCH((CUADRO!O$4&amp;$E15),'Hoja de Trabajo para listado'!$A$151:$Z$151,0)),0)+IFERROR(INDEX('Hoja de Trabajo para listado'!$AB$155:$BA$1048576,MATCH($A15,'Hoja de Trabajo para listado'!$AB$155:$AB$1048576,0),MATCH((CUADRO!O$4&amp;$E15),'Hoja de Trabajo para listado'!$AB$151:$BA$151,0)),0)+IFERROR(INDEX('Hoja de Trabajo para listado'!$BC$155:$CB$1048576,MATCH($A15,'Hoja de Trabajo para listado'!$BC$155:$BC$1048576,0),MATCH((CUADRO!O$4&amp;$E15),'Hoja de Trabajo para listado'!$BC$151:$CB$151,0)),0)+IFERROR(INDEX('Hoja de Trabajo para listado'!$DE$153:$DG$274,MATCH($A15,'Hoja de Trabajo para listado'!$DE$153:$DE$1048576,0),MATCH((CUADRO!O$4&amp;$E15),'Hoja de Trabajo para listado'!$DE$151:$DG$151,0)),0)+IFERROR(INDEX('Hoja de Trabajo para listado'!$CD$155:$DC$1048576,MATCH($A15,'Hoja de Trabajo para listado'!$CD$155:$CD$1048576,0),MATCH((CUADRO!O$4&amp;$E15),'Hoja de Trabajo para listado'!$CD$151:$DC$151,0)),0)</f>
        <v>0</v>
      </c>
      <c r="P15" s="243">
        <f ca="1">+IFERROR(INDEX('Hoja de Trabajo para listado'!$A$155:$Z$1048576,MATCH($A15,'Hoja de Trabajo para listado'!$A$155:$A$1048576,0),MATCH((CUADRO!P$4&amp;$E15),'Hoja de Trabajo para listado'!$A$151:$Z$151,0)),0)+IFERROR(INDEX('Hoja de Trabajo para listado'!$AB$155:$BA$1048576,MATCH($A15,'Hoja de Trabajo para listado'!$AB$155:$AB$1048576,0),MATCH((CUADRO!P$4&amp;$E15),'Hoja de Trabajo para listado'!$AB$151:$BA$151,0)),0)+IFERROR(INDEX('Hoja de Trabajo para listado'!$BC$155:$CB$1048576,MATCH($A15,'Hoja de Trabajo para listado'!$BC$155:$BC$1048576,0),MATCH((CUADRO!P$4&amp;$E15),'Hoja de Trabajo para listado'!$BC$151:$CB$151,0)),0)+IFERROR(INDEX('Hoja de Trabajo para listado'!$DE$153:$DG$274,MATCH($A15,'Hoja de Trabajo para listado'!$DE$153:$DE$1048576,0),MATCH((CUADRO!P$4&amp;$E15),'Hoja de Trabajo para listado'!$DE$151:$DG$151,0)),0)+IFERROR(INDEX('Hoja de Trabajo para listado'!$CD$155:$DC$1048576,MATCH($A15,'Hoja de Trabajo para listado'!$CD$155:$CD$1048576,0),MATCH((CUADRO!P$4&amp;$E15),'Hoja de Trabajo para listado'!$CD$151:$DC$151,0)),0)</f>
        <v>0</v>
      </c>
      <c r="Q15" s="243">
        <f ca="1">+IFERROR(INDEX('Hoja de Trabajo para listado'!$A$155:$Z$1048576,MATCH($A15,'Hoja de Trabajo para listado'!$A$155:$A$1048576,0),MATCH((CUADRO!Q$4&amp;$E15),'Hoja de Trabajo para listado'!$A$151:$Z$151,0)),0)+IFERROR(INDEX('Hoja de Trabajo para listado'!$AB$155:$BA$1048576,MATCH($A15,'Hoja de Trabajo para listado'!$AB$155:$AB$1048576,0),MATCH((CUADRO!Q$4&amp;$E15),'Hoja de Trabajo para listado'!$AB$151:$BA$151,0)),0)+IFERROR(INDEX('Hoja de Trabajo para listado'!$BC$155:$CB$1048576,MATCH($A15,'Hoja de Trabajo para listado'!$BC$155:$BC$1048576,0),MATCH((CUADRO!Q$4&amp;$E15),'Hoja de Trabajo para listado'!$BC$151:$CB$151,0)),0)+IFERROR(INDEX('Hoja de Trabajo para listado'!$DE$153:$DG$274,MATCH($A15,'Hoja de Trabajo para listado'!$DE$153:$DE$1048576,0),MATCH((CUADRO!Q$4&amp;$E15),'Hoja de Trabajo para listado'!$DE$151:$DG$151,0)),0)+IFERROR(INDEX('Hoja de Trabajo para listado'!$CD$155:$DC$1048576,MATCH($A15,'Hoja de Trabajo para listado'!$CD$155:$CD$1048576,0),MATCH((CUADRO!Q$4&amp;$E15),'Hoja de Trabajo para listado'!$CD$151:$DC$151,0)),0)</f>
        <v>0</v>
      </c>
      <c r="R15" s="243">
        <f t="shared" ca="1" si="0"/>
        <v>300.14999999999998</v>
      </c>
      <c r="S15" s="243"/>
      <c r="T15" s="243">
        <f ca="1">+T16</f>
        <v>420367.10000000003</v>
      </c>
      <c r="U15" s="242">
        <f t="shared" si="1"/>
        <v>1</v>
      </c>
      <c r="V15" s="333" t="str">
        <f>+VLOOKUP(A15,bd_lista!$A$3:$E$592,5,FALSE)</f>
        <v>Órgano Ejecutivo</v>
      </c>
      <c r="W15" s="387" t="str">
        <f>+V15</f>
        <v>Órgano Ejecutivo</v>
      </c>
      <c r="X15" s="242">
        <f t="shared" si="2"/>
        <v>20</v>
      </c>
      <c r="Y15" s="242" t="str">
        <f>+VLOOKUP(X15,bd_lista!$A$3:$C$592,3,FALSE)</f>
        <v>Ministerio de Defensa</v>
      </c>
      <c r="Z15" s="246">
        <f>+X15</f>
        <v>20</v>
      </c>
      <c r="AA15" s="246" t="str">
        <f>+Y15</f>
        <v>Ministerio de Defensa</v>
      </c>
    </row>
    <row r="16" spans="1:27" ht="15" customHeight="1">
      <c r="A16" s="32">
        <v>20</v>
      </c>
      <c r="B16" s="393"/>
      <c r="C16" s="333" t="str">
        <f>+VLOOKUP(A16,bd_lista!$A$3:$C$592,3,FALSE)</f>
        <v>Ministerio de Defensa</v>
      </c>
      <c r="D16" s="390"/>
      <c r="E16" s="333" t="s">
        <v>1305</v>
      </c>
      <c r="F16" s="245">
        <f ca="1">+IFERROR(INDEX('Hoja de Trabajo para listado'!$A$155:$Z$1048576,MATCH($A16,'Hoja de Trabajo para listado'!$A$155:$A$1048576,0),MATCH((CUADRO!F$4&amp;$E16),'Hoja de Trabajo para listado'!$A$151:$Z$151,0)),0)+IFERROR(INDEX('Hoja de Trabajo para listado'!$AB$155:$BA$1048576,MATCH($A16,'Hoja de Trabajo para listado'!$AB$155:$AB$1048576,0),MATCH((CUADRO!F$4&amp;$E16),'Hoja de Trabajo para listado'!$AB$151:$BA$151,0)),0)+IFERROR(INDEX('Hoja de Trabajo para listado'!$BC$155:$CB$1048576,MATCH($A16,'Hoja de Trabajo para listado'!$BC$155:$BC$1048576,0),MATCH((CUADRO!F$4&amp;$E16),'Hoja de Trabajo para listado'!$BC$151:$CB$151,0)),0)+IFERROR(INDEX('Hoja de Trabajo para listado'!$DE$153:$DG$274,MATCH($A16,'Hoja de Trabajo para listado'!$DE$153:$DE$1048576,0),MATCH((CUADRO!F$4&amp;$E16),'Hoja de Trabajo para listado'!$DE$151:$DG$151,0)),0)+IFERROR(INDEX('Hoja de Trabajo para listado'!$CD$155:$DC$1048576,MATCH($A16,'Hoja de Trabajo para listado'!$CD$155:$CD$1048576,0),MATCH((CUADRO!F$4&amp;$E16),'Hoja de Trabajo para listado'!$CD$151:$DC$151,0)),0)</f>
        <v>0</v>
      </c>
      <c r="G16" s="245">
        <f ca="1">+IFERROR(INDEX('Hoja de Trabajo para listado'!$A$155:$Z$1048576,MATCH($A16,'Hoja de Trabajo para listado'!$A$155:$A$1048576,0),MATCH((CUADRO!G$4&amp;$E16),'Hoja de Trabajo para listado'!$A$151:$Z$151,0)),0)+IFERROR(INDEX('Hoja de Trabajo para listado'!$AB$155:$BA$1048576,MATCH($A16,'Hoja de Trabajo para listado'!$AB$155:$AB$1048576,0),MATCH((CUADRO!G$4&amp;$E16),'Hoja de Trabajo para listado'!$AB$151:$BA$151,0)),0)+IFERROR(INDEX('Hoja de Trabajo para listado'!$BC$155:$CB$1048576,MATCH($A16,'Hoja de Trabajo para listado'!$BC$155:$BC$1048576,0),MATCH((CUADRO!G$4&amp;$E16),'Hoja de Trabajo para listado'!$BC$151:$CB$151,0)),0)+IFERROR(INDEX('Hoja de Trabajo para listado'!$DE$153:$DG$274,MATCH($A16,'Hoja de Trabajo para listado'!$DE$153:$DE$1048576,0),MATCH((CUADRO!G$4&amp;$E16),'Hoja de Trabajo para listado'!$DE$151:$DG$151,0)),0)+IFERROR(INDEX('Hoja de Trabajo para listado'!$CD$155:$DC$1048576,MATCH($A16,'Hoja de Trabajo para listado'!$CD$155:$CD$1048576,0),MATCH((CUADRO!G$4&amp;$E16),'Hoja de Trabajo para listado'!$CD$151:$DC$151,0)),0)</f>
        <v>0</v>
      </c>
      <c r="H16" s="245">
        <f ca="1">+IFERROR(INDEX('Hoja de Trabajo para listado'!$A$155:$Z$1048576,MATCH($A16,'Hoja de Trabajo para listado'!$A$155:$A$1048576,0),MATCH((CUADRO!H$4&amp;$E16),'Hoja de Trabajo para listado'!$A$151:$Z$151,0)),0)+IFERROR(INDEX('Hoja de Trabajo para listado'!$AB$155:$BA$1048576,MATCH($A16,'Hoja de Trabajo para listado'!$AB$155:$AB$1048576,0),MATCH((CUADRO!H$4&amp;$E16),'Hoja de Trabajo para listado'!$AB$151:$BA$151,0)),0)+IFERROR(INDEX('Hoja de Trabajo para listado'!$BC$155:$CB$1048576,MATCH($A16,'Hoja de Trabajo para listado'!$BC$155:$BC$1048576,0),MATCH((CUADRO!H$4&amp;$E16),'Hoja de Trabajo para listado'!$BC$151:$CB$151,0)),0)+IFERROR(INDEX('Hoja de Trabajo para listado'!$DE$153:$DG$274,MATCH($A16,'Hoja de Trabajo para listado'!$DE$153:$DE$1048576,0),MATCH((CUADRO!H$4&amp;$E16),'Hoja de Trabajo para listado'!$DE$151:$DG$151,0)),0)+IFERROR(INDEX('Hoja de Trabajo para listado'!$CD$155:$DC$1048576,MATCH($A16,'Hoja de Trabajo para listado'!$CD$155:$CD$1048576,0),MATCH((CUADRO!H$4&amp;$E16),'Hoja de Trabajo para listado'!$CD$151:$DC$151,0)),0)</f>
        <v>244615.95</v>
      </c>
      <c r="I16" s="245">
        <f ca="1">+IFERROR(INDEX('Hoja de Trabajo para listado'!$A$155:$Z$1048576,MATCH($A16,'Hoja de Trabajo para listado'!$A$155:$A$1048576,0),MATCH((CUADRO!I$4&amp;$E16),'Hoja de Trabajo para listado'!$A$151:$Z$151,0)),0)+IFERROR(INDEX('Hoja de Trabajo para listado'!$AB$155:$BA$1048576,MATCH($A16,'Hoja de Trabajo para listado'!$AB$155:$AB$1048576,0),MATCH((CUADRO!I$4&amp;$E16),'Hoja de Trabajo para listado'!$AB$151:$BA$151,0)),0)+IFERROR(INDEX('Hoja de Trabajo para listado'!$BC$155:$CB$1048576,MATCH($A16,'Hoja de Trabajo para listado'!$BC$155:$BC$1048576,0),MATCH((CUADRO!I$4&amp;$E16),'Hoja de Trabajo para listado'!$BC$151:$CB$151,0)),0)+IFERROR(INDEX('Hoja de Trabajo para listado'!$DE$153:$DG$274,MATCH($A16,'Hoja de Trabajo para listado'!$DE$153:$DE$1048576,0),MATCH((CUADRO!I$4&amp;$E16),'Hoja de Trabajo para listado'!$DE$151:$DG$151,0)),0)+IFERROR(INDEX('Hoja de Trabajo para listado'!$CD$155:$DC$1048576,MATCH($A16,'Hoja de Trabajo para listado'!$CD$155:$CD$1048576,0),MATCH((CUADRO!I$4&amp;$E16),'Hoja de Trabajo para listado'!$CD$151:$DC$151,0)),0)</f>
        <v>51971.14</v>
      </c>
      <c r="J16" s="245">
        <f ca="1">+IFERROR(INDEX('Hoja de Trabajo para listado'!$A$155:$Z$1048576,MATCH($A16,'Hoja de Trabajo para listado'!$A$155:$A$1048576,0),MATCH((CUADRO!J$4&amp;$E16),'Hoja de Trabajo para listado'!$A$151:$Z$151,0)),0)+IFERROR(INDEX('Hoja de Trabajo para listado'!$AB$155:$BA$1048576,MATCH($A16,'Hoja de Trabajo para listado'!$AB$155:$AB$1048576,0),MATCH((CUADRO!J$4&amp;$E16),'Hoja de Trabajo para listado'!$AB$151:$BA$151,0)),0)+IFERROR(INDEX('Hoja de Trabajo para listado'!$BC$155:$CB$1048576,MATCH($A16,'Hoja de Trabajo para listado'!$BC$155:$BC$1048576,0),MATCH((CUADRO!J$4&amp;$E16),'Hoja de Trabajo para listado'!$BC$151:$CB$151,0)),0)+IFERROR(INDEX('Hoja de Trabajo para listado'!$DE$153:$DG$274,MATCH($A16,'Hoja de Trabajo para listado'!$DE$153:$DE$1048576,0),MATCH((CUADRO!J$4&amp;$E16),'Hoja de Trabajo para listado'!$DE$151:$DG$151,0)),0)+IFERROR(INDEX('Hoja de Trabajo para listado'!$CD$155:$DC$1048576,MATCH($A16,'Hoja de Trabajo para listado'!$CD$155:$CD$1048576,0),MATCH((CUADRO!J$4&amp;$E16),'Hoja de Trabajo para listado'!$CD$151:$DC$151,0)),0)</f>
        <v>123479.85999999999</v>
      </c>
      <c r="K16" s="245">
        <f ca="1">+IFERROR(INDEX('Hoja de Trabajo para listado'!$A$155:$Z$1048576,MATCH($A16,'Hoja de Trabajo para listado'!$A$155:$A$1048576,0),MATCH((CUADRO!K$4&amp;$E16),'Hoja de Trabajo para listado'!$A$151:$Z$151,0)),0)+IFERROR(INDEX('Hoja de Trabajo para listado'!$AB$155:$BA$1048576,MATCH($A16,'Hoja de Trabajo para listado'!$AB$155:$AB$1048576,0),MATCH((CUADRO!K$4&amp;$E16),'Hoja de Trabajo para listado'!$AB$151:$BA$151,0)),0)+IFERROR(INDEX('Hoja de Trabajo para listado'!$BC$155:$CB$1048576,MATCH($A16,'Hoja de Trabajo para listado'!$BC$155:$BC$1048576,0),MATCH((CUADRO!K$4&amp;$E16),'Hoja de Trabajo para listado'!$BC$151:$CB$151,0)),0)+IFERROR(INDEX('Hoja de Trabajo para listado'!$DE$153:$DG$274,MATCH($A16,'Hoja de Trabajo para listado'!$DE$153:$DE$1048576,0),MATCH((CUADRO!K$4&amp;$E16),'Hoja de Trabajo para listado'!$DE$151:$DG$151,0)),0)+IFERROR(INDEX('Hoja de Trabajo para listado'!$CD$155:$DC$1048576,MATCH($A16,'Hoja de Trabajo para listado'!$CD$155:$CD$1048576,0),MATCH((CUADRO!K$4&amp;$E16),'Hoja de Trabajo para listado'!$CD$151:$DC$151,0)),0)</f>
        <v>0</v>
      </c>
      <c r="L16" s="245">
        <f ca="1">+IFERROR(INDEX('Hoja de Trabajo para listado'!$A$155:$Z$1048576,MATCH($A16,'Hoja de Trabajo para listado'!$A$155:$A$1048576,0),MATCH((CUADRO!L$4&amp;$E16),'Hoja de Trabajo para listado'!$A$151:$Z$151,0)),0)+IFERROR(INDEX('Hoja de Trabajo para listado'!$AB$155:$BA$1048576,MATCH($A16,'Hoja de Trabajo para listado'!$AB$155:$AB$1048576,0),MATCH((CUADRO!L$4&amp;$E16),'Hoja de Trabajo para listado'!$AB$151:$BA$151,0)),0)+IFERROR(INDEX('Hoja de Trabajo para listado'!$BC$155:$CB$1048576,MATCH($A16,'Hoja de Trabajo para listado'!$BC$155:$BC$1048576,0),MATCH((CUADRO!L$4&amp;$E16),'Hoja de Trabajo para listado'!$BC$151:$CB$151,0)),0)+IFERROR(INDEX('Hoja de Trabajo para listado'!$DE$153:$DG$274,MATCH($A16,'Hoja de Trabajo para listado'!$DE$153:$DE$1048576,0),MATCH((CUADRO!L$4&amp;$E16),'Hoja de Trabajo para listado'!$DE$151:$DG$151,0)),0)+IFERROR(INDEX('Hoja de Trabajo para listado'!$CD$155:$DC$1048576,MATCH($A16,'Hoja de Trabajo para listado'!$CD$155:$CD$1048576,0),MATCH((CUADRO!L$4&amp;$E16),'Hoja de Trabajo para listado'!$CD$151:$DC$151,0)),0)</f>
        <v>0</v>
      </c>
      <c r="M16" s="245">
        <f ca="1">+IFERROR(INDEX('Hoja de Trabajo para listado'!$A$155:$Z$1048576,MATCH($A16,'Hoja de Trabajo para listado'!$A$155:$A$1048576,0),MATCH((CUADRO!M$4&amp;$E16),'Hoja de Trabajo para listado'!$A$151:$Z$151,0)),0)+IFERROR(INDEX('Hoja de Trabajo para listado'!$AB$155:$BA$1048576,MATCH($A16,'Hoja de Trabajo para listado'!$AB$155:$AB$1048576,0),MATCH((CUADRO!M$4&amp;$E16),'Hoja de Trabajo para listado'!$AB$151:$BA$151,0)),0)+IFERROR(INDEX('Hoja de Trabajo para listado'!$BC$155:$CB$1048576,MATCH($A16,'Hoja de Trabajo para listado'!$BC$155:$BC$1048576,0),MATCH((CUADRO!M$4&amp;$E16),'Hoja de Trabajo para listado'!$BC$151:$CB$151,0)),0)+IFERROR(INDEX('Hoja de Trabajo para listado'!$DE$153:$DG$274,MATCH($A16,'Hoja de Trabajo para listado'!$DE$153:$DE$1048576,0),MATCH((CUADRO!M$4&amp;$E16),'Hoja de Trabajo para listado'!$DE$151:$DG$151,0)),0)+IFERROR(INDEX('Hoja de Trabajo para listado'!$CD$155:$DC$1048576,MATCH($A16,'Hoja de Trabajo para listado'!$CD$155:$CD$1048576,0),MATCH((CUADRO!M$4&amp;$E16),'Hoja de Trabajo para listado'!$CD$151:$DC$151,0)),0)</f>
        <v>0</v>
      </c>
      <c r="N16" s="245">
        <f ca="1">+IFERROR(INDEX('Hoja de Trabajo para listado'!$A$155:$Z$1048576,MATCH($A16,'Hoja de Trabajo para listado'!$A$155:$A$1048576,0),MATCH((CUADRO!N$4&amp;$E16),'Hoja de Trabajo para listado'!$A$151:$Z$151,0)),0)+IFERROR(INDEX('Hoja de Trabajo para listado'!$AB$155:$BA$1048576,MATCH($A16,'Hoja de Trabajo para listado'!$AB$155:$AB$1048576,0),MATCH((CUADRO!N$4&amp;$E16),'Hoja de Trabajo para listado'!$AB$151:$BA$151,0)),0)+IFERROR(INDEX('Hoja de Trabajo para listado'!$BC$155:$CB$1048576,MATCH($A16,'Hoja de Trabajo para listado'!$BC$155:$BC$1048576,0),MATCH((CUADRO!N$4&amp;$E16),'Hoja de Trabajo para listado'!$BC$151:$CB$151,0)),0)+IFERROR(INDEX('Hoja de Trabajo para listado'!$DE$153:$DG$274,MATCH($A16,'Hoja de Trabajo para listado'!$DE$153:$DE$1048576,0),MATCH((CUADRO!N$4&amp;$E16),'Hoja de Trabajo para listado'!$DE$151:$DG$151,0)),0)+IFERROR(INDEX('Hoja de Trabajo para listado'!$CD$155:$DC$1048576,MATCH($A16,'Hoja de Trabajo para listado'!$CD$155:$CD$1048576,0),MATCH((CUADRO!N$4&amp;$E16),'Hoja de Trabajo para listado'!$CD$151:$DC$151,0)),0)</f>
        <v>0</v>
      </c>
      <c r="O16" s="245">
        <f ca="1">+IFERROR(INDEX('Hoja de Trabajo para listado'!$A$155:$Z$1048576,MATCH($A16,'Hoja de Trabajo para listado'!$A$155:$A$1048576,0),MATCH((CUADRO!O$4&amp;$E16),'Hoja de Trabajo para listado'!$A$151:$Z$151,0)),0)+IFERROR(INDEX('Hoja de Trabajo para listado'!$AB$155:$BA$1048576,MATCH($A16,'Hoja de Trabajo para listado'!$AB$155:$AB$1048576,0),MATCH((CUADRO!O$4&amp;$E16),'Hoja de Trabajo para listado'!$AB$151:$BA$151,0)),0)+IFERROR(INDEX('Hoja de Trabajo para listado'!$BC$155:$CB$1048576,MATCH($A16,'Hoja de Trabajo para listado'!$BC$155:$BC$1048576,0),MATCH((CUADRO!O$4&amp;$E16),'Hoja de Trabajo para listado'!$BC$151:$CB$151,0)),0)+IFERROR(INDEX('Hoja de Trabajo para listado'!$DE$153:$DG$274,MATCH($A16,'Hoja de Trabajo para listado'!$DE$153:$DE$1048576,0),MATCH((CUADRO!O$4&amp;$E16),'Hoja de Trabajo para listado'!$DE$151:$DG$151,0)),0)+IFERROR(INDEX('Hoja de Trabajo para listado'!$CD$155:$DC$1048576,MATCH($A16,'Hoja de Trabajo para listado'!$CD$155:$CD$1048576,0),MATCH((CUADRO!O$4&amp;$E16),'Hoja de Trabajo para listado'!$CD$151:$DC$151,0)),0)</f>
        <v>0</v>
      </c>
      <c r="P16" s="245">
        <f ca="1">+IFERROR(INDEX('Hoja de Trabajo para listado'!$A$155:$Z$1048576,MATCH($A16,'Hoja de Trabajo para listado'!$A$155:$A$1048576,0),MATCH((CUADRO!P$4&amp;$E16),'Hoja de Trabajo para listado'!$A$151:$Z$151,0)),0)+IFERROR(INDEX('Hoja de Trabajo para listado'!$AB$155:$BA$1048576,MATCH($A16,'Hoja de Trabajo para listado'!$AB$155:$AB$1048576,0),MATCH((CUADRO!P$4&amp;$E16),'Hoja de Trabajo para listado'!$AB$151:$BA$151,0)),0)+IFERROR(INDEX('Hoja de Trabajo para listado'!$BC$155:$CB$1048576,MATCH($A16,'Hoja de Trabajo para listado'!$BC$155:$BC$1048576,0),MATCH((CUADRO!P$4&amp;$E16),'Hoja de Trabajo para listado'!$BC$151:$CB$151,0)),0)+IFERROR(INDEX('Hoja de Trabajo para listado'!$DE$153:$DG$274,MATCH($A16,'Hoja de Trabajo para listado'!$DE$153:$DE$1048576,0),MATCH((CUADRO!P$4&amp;$E16),'Hoja de Trabajo para listado'!$DE$151:$DG$151,0)),0)+IFERROR(INDEX('Hoja de Trabajo para listado'!$CD$155:$DC$1048576,MATCH($A16,'Hoja de Trabajo para listado'!$CD$155:$CD$1048576,0),MATCH((CUADRO!P$4&amp;$E16),'Hoja de Trabajo para listado'!$CD$151:$DC$151,0)),0)</f>
        <v>0</v>
      </c>
      <c r="Q16" s="245">
        <f ca="1">+IFERROR(INDEX('Hoja de Trabajo para listado'!$A$155:$Z$1048576,MATCH($A16,'Hoja de Trabajo para listado'!$A$155:$A$1048576,0),MATCH((CUADRO!Q$4&amp;$E16),'Hoja de Trabajo para listado'!$A$151:$Z$151,0)),0)+IFERROR(INDEX('Hoja de Trabajo para listado'!$AB$155:$BA$1048576,MATCH($A16,'Hoja de Trabajo para listado'!$AB$155:$AB$1048576,0),MATCH((CUADRO!Q$4&amp;$E16),'Hoja de Trabajo para listado'!$AB$151:$BA$151,0)),0)+IFERROR(INDEX('Hoja de Trabajo para listado'!$BC$155:$CB$1048576,MATCH($A16,'Hoja de Trabajo para listado'!$BC$155:$BC$1048576,0),MATCH((CUADRO!Q$4&amp;$E16),'Hoja de Trabajo para listado'!$BC$151:$CB$151,0)),0)+IFERROR(INDEX('Hoja de Trabajo para listado'!$DE$153:$DG$274,MATCH($A16,'Hoja de Trabajo para listado'!$DE$153:$DE$1048576,0),MATCH((CUADRO!Q$4&amp;$E16),'Hoja de Trabajo para listado'!$DE$151:$DG$151,0)),0)+IFERROR(INDEX('Hoja de Trabajo para listado'!$CD$155:$DC$1048576,MATCH($A16,'Hoja de Trabajo para listado'!$CD$155:$CD$1048576,0),MATCH((CUADRO!Q$4&amp;$E16),'Hoja de Trabajo para listado'!$CD$151:$DC$151,0)),0)</f>
        <v>0</v>
      </c>
      <c r="R16" s="245">
        <f t="shared" ca="1" si="0"/>
        <v>420066.95</v>
      </c>
      <c r="S16" s="245">
        <f ca="1">+R15+R16</f>
        <v>420367.10000000003</v>
      </c>
      <c r="T16" s="245">
        <f ca="1">+S16</f>
        <v>420367.10000000003</v>
      </c>
      <c r="U16" s="244">
        <f t="shared" si="1"/>
        <v>2</v>
      </c>
      <c r="V16" s="333" t="str">
        <f>+VLOOKUP(A16,bd_lista!$A$3:$E$592,5,FALSE)</f>
        <v>Órgano Ejecutivo</v>
      </c>
      <c r="W16" s="388"/>
      <c r="X16" s="242">
        <f t="shared" si="2"/>
        <v>20</v>
      </c>
      <c r="Y16" s="242" t="str">
        <f>+VLOOKUP(X16,bd_lista!$A$3:$C$592,3,FALSE)</f>
        <v>Ministerio de Defensa</v>
      </c>
      <c r="Z16" s="246"/>
      <c r="AA16" s="246"/>
    </row>
    <row r="17" spans="1:27" ht="15" customHeight="1">
      <c r="A17" s="251">
        <v>25</v>
      </c>
      <c r="B17" s="392">
        <f>+A17</f>
        <v>25</v>
      </c>
      <c r="C17" s="247" t="str">
        <f>+VLOOKUP(A17,bd_lista!$A$3:$C$592,3,FALSE)</f>
        <v>Ministerio de la Presidencia</v>
      </c>
      <c r="D17" s="389" t="str">
        <f>+C17</f>
        <v>Ministerio de la Presidencia</v>
      </c>
      <c r="E17" s="247" t="s">
        <v>1304</v>
      </c>
      <c r="F17" s="243">
        <f ca="1">+IFERROR(INDEX('Hoja de Trabajo para listado'!$A$155:$Z$1048576,MATCH($A17,'Hoja de Trabajo para listado'!$A$155:$A$1048576,0),MATCH((CUADRO!F$4&amp;$E17),'Hoja de Trabajo para listado'!$A$151:$Z$151,0)),0)+IFERROR(INDEX('Hoja de Trabajo para listado'!$AB$155:$BA$1048576,MATCH($A17,'Hoja de Trabajo para listado'!$AB$155:$AB$1048576,0),MATCH((CUADRO!F$4&amp;$E17),'Hoja de Trabajo para listado'!$AB$151:$BA$151,0)),0)+IFERROR(INDEX('Hoja de Trabajo para listado'!$BC$155:$CB$1048576,MATCH($A17,'Hoja de Trabajo para listado'!$BC$155:$BC$1048576,0),MATCH((CUADRO!F$4&amp;$E17),'Hoja de Trabajo para listado'!$BC$151:$CB$151,0)),0)+IFERROR(INDEX('Hoja de Trabajo para listado'!$DE$153:$DG$274,MATCH($A17,'Hoja de Trabajo para listado'!$DE$153:$DE$1048576,0),MATCH((CUADRO!F$4&amp;$E17),'Hoja de Trabajo para listado'!$DE$151:$DG$151,0)),0)+IFERROR(INDEX('Hoja de Trabajo para listado'!$CD$155:$DC$1048576,MATCH($A17,'Hoja de Trabajo para listado'!$CD$155:$CD$1048576,0),MATCH((CUADRO!F$4&amp;$E17),'Hoja de Trabajo para listado'!$CD$151:$DC$151,0)),0)</f>
        <v>0</v>
      </c>
      <c r="G17" s="243">
        <f ca="1">+IFERROR(INDEX('Hoja de Trabajo para listado'!$A$155:$Z$1048576,MATCH($A17,'Hoja de Trabajo para listado'!$A$155:$A$1048576,0),MATCH((CUADRO!G$4&amp;$E17),'Hoja de Trabajo para listado'!$A$151:$Z$151,0)),0)+IFERROR(INDEX('Hoja de Trabajo para listado'!$AB$155:$BA$1048576,MATCH($A17,'Hoja de Trabajo para listado'!$AB$155:$AB$1048576,0),MATCH((CUADRO!G$4&amp;$E17),'Hoja de Trabajo para listado'!$AB$151:$BA$151,0)),0)+IFERROR(INDEX('Hoja de Trabajo para listado'!$BC$155:$CB$1048576,MATCH($A17,'Hoja de Trabajo para listado'!$BC$155:$BC$1048576,0),MATCH((CUADRO!G$4&amp;$E17),'Hoja de Trabajo para listado'!$BC$151:$CB$151,0)),0)+IFERROR(INDEX('Hoja de Trabajo para listado'!$DE$153:$DG$274,MATCH($A17,'Hoja de Trabajo para listado'!$DE$153:$DE$1048576,0),MATCH((CUADRO!G$4&amp;$E17),'Hoja de Trabajo para listado'!$DE$151:$DG$151,0)),0)+IFERROR(INDEX('Hoja de Trabajo para listado'!$CD$155:$DC$1048576,MATCH($A17,'Hoja de Trabajo para listado'!$CD$155:$CD$1048576,0),MATCH((CUADRO!G$4&amp;$E17),'Hoja de Trabajo para listado'!$CD$151:$DC$151,0)),0)</f>
        <v>0</v>
      </c>
      <c r="H17" s="243">
        <f ca="1">+IFERROR(INDEX('Hoja de Trabajo para listado'!$A$155:$Z$1048576,MATCH($A17,'Hoja de Trabajo para listado'!$A$155:$A$1048576,0),MATCH((CUADRO!H$4&amp;$E17),'Hoja de Trabajo para listado'!$A$151:$Z$151,0)),0)+IFERROR(INDEX('Hoja de Trabajo para listado'!$AB$155:$BA$1048576,MATCH($A17,'Hoja de Trabajo para listado'!$AB$155:$AB$1048576,0),MATCH((CUADRO!H$4&amp;$E17),'Hoja de Trabajo para listado'!$AB$151:$BA$151,0)),0)+IFERROR(INDEX('Hoja de Trabajo para listado'!$BC$155:$CB$1048576,MATCH($A17,'Hoja de Trabajo para listado'!$BC$155:$BC$1048576,0),MATCH((CUADRO!H$4&amp;$E17),'Hoja de Trabajo para listado'!$BC$151:$CB$151,0)),0)+IFERROR(INDEX('Hoja de Trabajo para listado'!$DE$153:$DG$274,MATCH($A17,'Hoja de Trabajo para listado'!$DE$153:$DE$1048576,0),MATCH((CUADRO!H$4&amp;$E17),'Hoja de Trabajo para listado'!$DE$151:$DG$151,0)),0)+IFERROR(INDEX('Hoja de Trabajo para listado'!$CD$155:$DC$1048576,MATCH($A17,'Hoja de Trabajo para listado'!$CD$155:$CD$1048576,0),MATCH((CUADRO!H$4&amp;$E17),'Hoja de Trabajo para listado'!$CD$151:$DC$151,0)),0)</f>
        <v>0</v>
      </c>
      <c r="I17" s="243">
        <f ca="1">+IFERROR(INDEX('Hoja de Trabajo para listado'!$A$155:$Z$1048576,MATCH($A17,'Hoja de Trabajo para listado'!$A$155:$A$1048576,0),MATCH((CUADRO!I$4&amp;$E17),'Hoja de Trabajo para listado'!$A$151:$Z$151,0)),0)+IFERROR(INDEX('Hoja de Trabajo para listado'!$AB$155:$BA$1048576,MATCH($A17,'Hoja de Trabajo para listado'!$AB$155:$AB$1048576,0),MATCH((CUADRO!I$4&amp;$E17),'Hoja de Trabajo para listado'!$AB$151:$BA$151,0)),0)+IFERROR(INDEX('Hoja de Trabajo para listado'!$BC$155:$CB$1048576,MATCH($A17,'Hoja de Trabajo para listado'!$BC$155:$BC$1048576,0),MATCH((CUADRO!I$4&amp;$E17),'Hoja de Trabajo para listado'!$BC$151:$CB$151,0)),0)+IFERROR(INDEX('Hoja de Trabajo para listado'!$DE$153:$DG$274,MATCH($A17,'Hoja de Trabajo para listado'!$DE$153:$DE$1048576,0),MATCH((CUADRO!I$4&amp;$E17),'Hoja de Trabajo para listado'!$DE$151:$DG$151,0)),0)+IFERROR(INDEX('Hoja de Trabajo para listado'!$CD$155:$DC$1048576,MATCH($A17,'Hoja de Trabajo para listado'!$CD$155:$CD$1048576,0),MATCH((CUADRO!I$4&amp;$E17),'Hoja de Trabajo para listado'!$CD$151:$DC$151,0)),0)</f>
        <v>0</v>
      </c>
      <c r="J17" s="243">
        <f ca="1">+IFERROR(INDEX('Hoja de Trabajo para listado'!$A$155:$Z$1048576,MATCH($A17,'Hoja de Trabajo para listado'!$A$155:$A$1048576,0),MATCH((CUADRO!J$4&amp;$E17),'Hoja de Trabajo para listado'!$A$151:$Z$151,0)),0)+IFERROR(INDEX('Hoja de Trabajo para listado'!$AB$155:$BA$1048576,MATCH($A17,'Hoja de Trabajo para listado'!$AB$155:$AB$1048576,0),MATCH((CUADRO!J$4&amp;$E17),'Hoja de Trabajo para listado'!$AB$151:$BA$151,0)),0)+IFERROR(INDEX('Hoja de Trabajo para listado'!$BC$155:$CB$1048576,MATCH($A17,'Hoja de Trabajo para listado'!$BC$155:$BC$1048576,0),MATCH((CUADRO!J$4&amp;$E17),'Hoja de Trabajo para listado'!$BC$151:$CB$151,0)),0)+IFERROR(INDEX('Hoja de Trabajo para listado'!$DE$153:$DG$274,MATCH($A17,'Hoja de Trabajo para listado'!$DE$153:$DE$1048576,0),MATCH((CUADRO!J$4&amp;$E17),'Hoja de Trabajo para listado'!$DE$151:$DG$151,0)),0)+IFERROR(INDEX('Hoja de Trabajo para listado'!$CD$155:$DC$1048576,MATCH($A17,'Hoja de Trabajo para listado'!$CD$155:$CD$1048576,0),MATCH((CUADRO!J$4&amp;$E17),'Hoja de Trabajo para listado'!$CD$151:$DC$151,0)),0)</f>
        <v>0</v>
      </c>
      <c r="K17" s="243">
        <f ca="1">+IFERROR(INDEX('Hoja de Trabajo para listado'!$A$155:$Z$1048576,MATCH($A17,'Hoja de Trabajo para listado'!$A$155:$A$1048576,0),MATCH((CUADRO!K$4&amp;$E17),'Hoja de Trabajo para listado'!$A$151:$Z$151,0)),0)+IFERROR(INDEX('Hoja de Trabajo para listado'!$AB$155:$BA$1048576,MATCH($A17,'Hoja de Trabajo para listado'!$AB$155:$AB$1048576,0),MATCH((CUADRO!K$4&amp;$E17),'Hoja de Trabajo para listado'!$AB$151:$BA$151,0)),0)+IFERROR(INDEX('Hoja de Trabajo para listado'!$BC$155:$CB$1048576,MATCH($A17,'Hoja de Trabajo para listado'!$BC$155:$BC$1048576,0),MATCH((CUADRO!K$4&amp;$E17),'Hoja de Trabajo para listado'!$BC$151:$CB$151,0)),0)+IFERROR(INDEX('Hoja de Trabajo para listado'!$DE$153:$DG$274,MATCH($A17,'Hoja de Trabajo para listado'!$DE$153:$DE$1048576,0),MATCH((CUADRO!K$4&amp;$E17),'Hoja de Trabajo para listado'!$DE$151:$DG$151,0)),0)+IFERROR(INDEX('Hoja de Trabajo para listado'!$CD$155:$DC$1048576,MATCH($A17,'Hoja de Trabajo para listado'!$CD$155:$CD$1048576,0),MATCH((CUADRO!K$4&amp;$E17),'Hoja de Trabajo para listado'!$CD$151:$DC$151,0)),0)</f>
        <v>0</v>
      </c>
      <c r="L17" s="243">
        <f ca="1">+IFERROR(INDEX('Hoja de Trabajo para listado'!$A$155:$Z$1048576,MATCH($A17,'Hoja de Trabajo para listado'!$A$155:$A$1048576,0),MATCH((CUADRO!L$4&amp;$E17),'Hoja de Trabajo para listado'!$A$151:$Z$151,0)),0)+IFERROR(INDEX('Hoja de Trabajo para listado'!$AB$155:$BA$1048576,MATCH($A17,'Hoja de Trabajo para listado'!$AB$155:$AB$1048576,0),MATCH((CUADRO!L$4&amp;$E17),'Hoja de Trabajo para listado'!$AB$151:$BA$151,0)),0)+IFERROR(INDEX('Hoja de Trabajo para listado'!$BC$155:$CB$1048576,MATCH($A17,'Hoja de Trabajo para listado'!$BC$155:$BC$1048576,0),MATCH((CUADRO!L$4&amp;$E17),'Hoja de Trabajo para listado'!$BC$151:$CB$151,0)),0)+IFERROR(INDEX('Hoja de Trabajo para listado'!$DE$153:$DG$274,MATCH($A17,'Hoja de Trabajo para listado'!$DE$153:$DE$1048576,0),MATCH((CUADRO!L$4&amp;$E17),'Hoja de Trabajo para listado'!$DE$151:$DG$151,0)),0)+IFERROR(INDEX('Hoja de Trabajo para listado'!$CD$155:$DC$1048576,MATCH($A17,'Hoja de Trabajo para listado'!$CD$155:$CD$1048576,0),MATCH((CUADRO!L$4&amp;$E17),'Hoja de Trabajo para listado'!$CD$151:$DC$151,0)),0)</f>
        <v>0</v>
      </c>
      <c r="M17" s="243">
        <f ca="1">+IFERROR(INDEX('Hoja de Trabajo para listado'!$A$155:$Z$1048576,MATCH($A17,'Hoja de Trabajo para listado'!$A$155:$A$1048576,0),MATCH((CUADRO!M$4&amp;$E17),'Hoja de Trabajo para listado'!$A$151:$Z$151,0)),0)+IFERROR(INDEX('Hoja de Trabajo para listado'!$AB$155:$BA$1048576,MATCH($A17,'Hoja de Trabajo para listado'!$AB$155:$AB$1048576,0),MATCH((CUADRO!M$4&amp;$E17),'Hoja de Trabajo para listado'!$AB$151:$BA$151,0)),0)+IFERROR(INDEX('Hoja de Trabajo para listado'!$BC$155:$CB$1048576,MATCH($A17,'Hoja de Trabajo para listado'!$BC$155:$BC$1048576,0),MATCH((CUADRO!M$4&amp;$E17),'Hoja de Trabajo para listado'!$BC$151:$CB$151,0)),0)+IFERROR(INDEX('Hoja de Trabajo para listado'!$DE$153:$DG$274,MATCH($A17,'Hoja de Trabajo para listado'!$DE$153:$DE$1048576,0),MATCH((CUADRO!M$4&amp;$E17),'Hoja de Trabajo para listado'!$DE$151:$DG$151,0)),0)+IFERROR(INDEX('Hoja de Trabajo para listado'!$CD$155:$DC$1048576,MATCH($A17,'Hoja de Trabajo para listado'!$CD$155:$CD$1048576,0),MATCH((CUADRO!M$4&amp;$E17),'Hoja de Trabajo para listado'!$CD$151:$DC$151,0)),0)</f>
        <v>0</v>
      </c>
      <c r="N17" s="243">
        <f ca="1">+IFERROR(INDEX('Hoja de Trabajo para listado'!$A$155:$Z$1048576,MATCH($A17,'Hoja de Trabajo para listado'!$A$155:$A$1048576,0),MATCH((CUADRO!N$4&amp;$E17),'Hoja de Trabajo para listado'!$A$151:$Z$151,0)),0)+IFERROR(INDEX('Hoja de Trabajo para listado'!$AB$155:$BA$1048576,MATCH($A17,'Hoja de Trabajo para listado'!$AB$155:$AB$1048576,0),MATCH((CUADRO!N$4&amp;$E17),'Hoja de Trabajo para listado'!$AB$151:$BA$151,0)),0)+IFERROR(INDEX('Hoja de Trabajo para listado'!$BC$155:$CB$1048576,MATCH($A17,'Hoja de Trabajo para listado'!$BC$155:$BC$1048576,0),MATCH((CUADRO!N$4&amp;$E17),'Hoja de Trabajo para listado'!$BC$151:$CB$151,0)),0)+IFERROR(INDEX('Hoja de Trabajo para listado'!$DE$153:$DG$274,MATCH($A17,'Hoja de Trabajo para listado'!$DE$153:$DE$1048576,0),MATCH((CUADRO!N$4&amp;$E17),'Hoja de Trabajo para listado'!$DE$151:$DG$151,0)),0)+IFERROR(INDEX('Hoja de Trabajo para listado'!$CD$155:$DC$1048576,MATCH($A17,'Hoja de Trabajo para listado'!$CD$155:$CD$1048576,0),MATCH((CUADRO!N$4&amp;$E17),'Hoja de Trabajo para listado'!$CD$151:$DC$151,0)),0)</f>
        <v>0</v>
      </c>
      <c r="O17" s="243">
        <f ca="1">+IFERROR(INDEX('Hoja de Trabajo para listado'!$A$155:$Z$1048576,MATCH($A17,'Hoja de Trabajo para listado'!$A$155:$A$1048576,0),MATCH((CUADRO!O$4&amp;$E17),'Hoja de Trabajo para listado'!$A$151:$Z$151,0)),0)+IFERROR(INDEX('Hoja de Trabajo para listado'!$AB$155:$BA$1048576,MATCH($A17,'Hoja de Trabajo para listado'!$AB$155:$AB$1048576,0),MATCH((CUADRO!O$4&amp;$E17),'Hoja de Trabajo para listado'!$AB$151:$BA$151,0)),0)+IFERROR(INDEX('Hoja de Trabajo para listado'!$BC$155:$CB$1048576,MATCH($A17,'Hoja de Trabajo para listado'!$BC$155:$BC$1048576,0),MATCH((CUADRO!O$4&amp;$E17),'Hoja de Trabajo para listado'!$BC$151:$CB$151,0)),0)+IFERROR(INDEX('Hoja de Trabajo para listado'!$DE$153:$DG$274,MATCH($A17,'Hoja de Trabajo para listado'!$DE$153:$DE$1048576,0),MATCH((CUADRO!O$4&amp;$E17),'Hoja de Trabajo para listado'!$DE$151:$DG$151,0)),0)+IFERROR(INDEX('Hoja de Trabajo para listado'!$CD$155:$DC$1048576,MATCH($A17,'Hoja de Trabajo para listado'!$CD$155:$CD$1048576,0),MATCH((CUADRO!O$4&amp;$E17),'Hoja de Trabajo para listado'!$CD$151:$DC$151,0)),0)</f>
        <v>0</v>
      </c>
      <c r="P17" s="243">
        <f ca="1">+IFERROR(INDEX('Hoja de Trabajo para listado'!$A$155:$Z$1048576,MATCH($A17,'Hoja de Trabajo para listado'!$A$155:$A$1048576,0),MATCH((CUADRO!P$4&amp;$E17),'Hoja de Trabajo para listado'!$A$151:$Z$151,0)),0)+IFERROR(INDEX('Hoja de Trabajo para listado'!$AB$155:$BA$1048576,MATCH($A17,'Hoja de Trabajo para listado'!$AB$155:$AB$1048576,0),MATCH((CUADRO!P$4&amp;$E17),'Hoja de Trabajo para listado'!$AB$151:$BA$151,0)),0)+IFERROR(INDEX('Hoja de Trabajo para listado'!$BC$155:$CB$1048576,MATCH($A17,'Hoja de Trabajo para listado'!$BC$155:$BC$1048576,0),MATCH((CUADRO!P$4&amp;$E17),'Hoja de Trabajo para listado'!$BC$151:$CB$151,0)),0)+IFERROR(INDEX('Hoja de Trabajo para listado'!$DE$153:$DG$274,MATCH($A17,'Hoja de Trabajo para listado'!$DE$153:$DE$1048576,0),MATCH((CUADRO!P$4&amp;$E17),'Hoja de Trabajo para listado'!$DE$151:$DG$151,0)),0)+IFERROR(INDEX('Hoja de Trabajo para listado'!$CD$155:$DC$1048576,MATCH($A17,'Hoja de Trabajo para listado'!$CD$155:$CD$1048576,0),MATCH((CUADRO!P$4&amp;$E17),'Hoja de Trabajo para listado'!$CD$151:$DC$151,0)),0)</f>
        <v>0</v>
      </c>
      <c r="Q17" s="243">
        <f ca="1">+IFERROR(INDEX('Hoja de Trabajo para listado'!$A$155:$Z$1048576,MATCH($A17,'Hoja de Trabajo para listado'!$A$155:$A$1048576,0),MATCH((CUADRO!Q$4&amp;$E17),'Hoja de Trabajo para listado'!$A$151:$Z$151,0)),0)+IFERROR(INDEX('Hoja de Trabajo para listado'!$AB$155:$BA$1048576,MATCH($A17,'Hoja de Trabajo para listado'!$AB$155:$AB$1048576,0),MATCH((CUADRO!Q$4&amp;$E17),'Hoja de Trabajo para listado'!$AB$151:$BA$151,0)),0)+IFERROR(INDEX('Hoja de Trabajo para listado'!$BC$155:$CB$1048576,MATCH($A17,'Hoja de Trabajo para listado'!$BC$155:$BC$1048576,0),MATCH((CUADRO!Q$4&amp;$E17),'Hoja de Trabajo para listado'!$BC$151:$CB$151,0)),0)+IFERROR(INDEX('Hoja de Trabajo para listado'!$DE$153:$DG$274,MATCH($A17,'Hoja de Trabajo para listado'!$DE$153:$DE$1048576,0),MATCH((CUADRO!Q$4&amp;$E17),'Hoja de Trabajo para listado'!$DE$151:$DG$151,0)),0)+IFERROR(INDEX('Hoja de Trabajo para listado'!$CD$155:$DC$1048576,MATCH($A17,'Hoja de Trabajo para listado'!$CD$155:$CD$1048576,0),MATCH((CUADRO!Q$4&amp;$E17),'Hoja de Trabajo para listado'!$CD$151:$DC$151,0)),0)</f>
        <v>0</v>
      </c>
      <c r="R17" s="243">
        <f t="shared" ca="1" si="0"/>
        <v>0</v>
      </c>
      <c r="S17" s="243"/>
      <c r="T17" s="243">
        <f ca="1">+T18</f>
        <v>849260.42999999993</v>
      </c>
      <c r="U17" s="242">
        <f t="shared" si="1"/>
        <v>1</v>
      </c>
      <c r="V17" s="333" t="str">
        <f>+VLOOKUP(A17,bd_lista!$A$3:$E$592,5,FALSE)</f>
        <v>Órgano Ejecutivo</v>
      </c>
      <c r="W17" s="387" t="str">
        <f>+V17</f>
        <v>Órgano Ejecutivo</v>
      </c>
      <c r="X17" s="242">
        <f t="shared" si="2"/>
        <v>25</v>
      </c>
      <c r="Y17" s="242" t="str">
        <f>+VLOOKUP(X17,bd_lista!$A$3:$C$592,3,FALSE)</f>
        <v>Ministerio de la Presidencia</v>
      </c>
      <c r="Z17" s="246">
        <f>+X17</f>
        <v>25</v>
      </c>
      <c r="AA17" s="246" t="str">
        <f>+Y17</f>
        <v>Ministerio de la Presidencia</v>
      </c>
    </row>
    <row r="18" spans="1:27" ht="15" customHeight="1">
      <c r="A18" s="32">
        <v>25</v>
      </c>
      <c r="B18" s="393"/>
      <c r="C18" s="333" t="str">
        <f>+VLOOKUP(A18,bd_lista!$A$3:$C$592,3,FALSE)</f>
        <v>Ministerio de la Presidencia</v>
      </c>
      <c r="D18" s="390"/>
      <c r="E18" s="333" t="s">
        <v>1305</v>
      </c>
      <c r="F18" s="245">
        <f ca="1">+IFERROR(INDEX('Hoja de Trabajo para listado'!$A$155:$Z$1048576,MATCH($A18,'Hoja de Trabajo para listado'!$A$155:$A$1048576,0),MATCH((CUADRO!F$4&amp;$E18),'Hoja de Trabajo para listado'!$A$151:$Z$151,0)),0)+IFERROR(INDEX('Hoja de Trabajo para listado'!$AB$155:$BA$1048576,MATCH($A18,'Hoja de Trabajo para listado'!$AB$155:$AB$1048576,0),MATCH((CUADRO!F$4&amp;$E18),'Hoja de Trabajo para listado'!$AB$151:$BA$151,0)),0)+IFERROR(INDEX('Hoja de Trabajo para listado'!$BC$155:$CB$1048576,MATCH($A18,'Hoja de Trabajo para listado'!$BC$155:$BC$1048576,0),MATCH((CUADRO!F$4&amp;$E18),'Hoja de Trabajo para listado'!$BC$151:$CB$151,0)),0)+IFERROR(INDEX('Hoja de Trabajo para listado'!$DE$153:$DG$274,MATCH($A18,'Hoja de Trabajo para listado'!$DE$153:$DE$1048576,0),MATCH((CUADRO!F$4&amp;$E18),'Hoja de Trabajo para listado'!$DE$151:$DG$151,0)),0)+IFERROR(INDEX('Hoja de Trabajo para listado'!$CD$155:$DC$1048576,MATCH($A18,'Hoja de Trabajo para listado'!$CD$155:$CD$1048576,0),MATCH((CUADRO!F$4&amp;$E18),'Hoja de Trabajo para listado'!$CD$151:$DC$151,0)),0)</f>
        <v>3321.8</v>
      </c>
      <c r="G18" s="245">
        <f ca="1">+IFERROR(INDEX('Hoja de Trabajo para listado'!$A$155:$Z$1048576,MATCH($A18,'Hoja de Trabajo para listado'!$A$155:$A$1048576,0),MATCH((CUADRO!G$4&amp;$E18),'Hoja de Trabajo para listado'!$A$151:$Z$151,0)),0)+IFERROR(INDEX('Hoja de Trabajo para listado'!$AB$155:$BA$1048576,MATCH($A18,'Hoja de Trabajo para listado'!$AB$155:$AB$1048576,0),MATCH((CUADRO!G$4&amp;$E18),'Hoja de Trabajo para listado'!$AB$151:$BA$151,0)),0)+IFERROR(INDEX('Hoja de Trabajo para listado'!$BC$155:$CB$1048576,MATCH($A18,'Hoja de Trabajo para listado'!$BC$155:$BC$1048576,0),MATCH((CUADRO!G$4&amp;$E18),'Hoja de Trabajo para listado'!$BC$151:$CB$151,0)),0)+IFERROR(INDEX('Hoja de Trabajo para listado'!$DE$153:$DG$274,MATCH($A18,'Hoja de Trabajo para listado'!$DE$153:$DE$1048576,0),MATCH((CUADRO!G$4&amp;$E18),'Hoja de Trabajo para listado'!$DE$151:$DG$151,0)),0)+IFERROR(INDEX('Hoja de Trabajo para listado'!$CD$155:$DC$1048576,MATCH($A18,'Hoja de Trabajo para listado'!$CD$155:$CD$1048576,0),MATCH((CUADRO!G$4&amp;$E18),'Hoja de Trabajo para listado'!$CD$151:$DC$151,0)),0)</f>
        <v>0</v>
      </c>
      <c r="H18" s="245">
        <f ca="1">+IFERROR(INDEX('Hoja de Trabajo para listado'!$A$155:$Z$1048576,MATCH($A18,'Hoja de Trabajo para listado'!$A$155:$A$1048576,0),MATCH((CUADRO!H$4&amp;$E18),'Hoja de Trabajo para listado'!$A$151:$Z$151,0)),0)+IFERROR(INDEX('Hoja de Trabajo para listado'!$AB$155:$BA$1048576,MATCH($A18,'Hoja de Trabajo para listado'!$AB$155:$AB$1048576,0),MATCH((CUADRO!H$4&amp;$E18),'Hoja de Trabajo para listado'!$AB$151:$BA$151,0)),0)+IFERROR(INDEX('Hoja de Trabajo para listado'!$BC$155:$CB$1048576,MATCH($A18,'Hoja de Trabajo para listado'!$BC$155:$BC$1048576,0),MATCH((CUADRO!H$4&amp;$E18),'Hoja de Trabajo para listado'!$BC$151:$CB$151,0)),0)+IFERROR(INDEX('Hoja de Trabajo para listado'!$DE$153:$DG$274,MATCH($A18,'Hoja de Trabajo para listado'!$DE$153:$DE$1048576,0),MATCH((CUADRO!H$4&amp;$E18),'Hoja de Trabajo para listado'!$DE$151:$DG$151,0)),0)+IFERROR(INDEX('Hoja de Trabajo para listado'!$CD$155:$DC$1048576,MATCH($A18,'Hoja de Trabajo para listado'!$CD$155:$CD$1048576,0),MATCH((CUADRO!H$4&amp;$E18),'Hoja de Trabajo para listado'!$CD$151:$DC$151,0)),0)</f>
        <v>182917.02000000005</v>
      </c>
      <c r="I18" s="245">
        <f ca="1">+IFERROR(INDEX('Hoja de Trabajo para listado'!$A$155:$Z$1048576,MATCH($A18,'Hoja de Trabajo para listado'!$A$155:$A$1048576,0),MATCH((CUADRO!I$4&amp;$E18),'Hoja de Trabajo para listado'!$A$151:$Z$151,0)),0)+IFERROR(INDEX('Hoja de Trabajo para listado'!$AB$155:$BA$1048576,MATCH($A18,'Hoja de Trabajo para listado'!$AB$155:$AB$1048576,0),MATCH((CUADRO!I$4&amp;$E18),'Hoja de Trabajo para listado'!$AB$151:$BA$151,0)),0)+IFERROR(INDEX('Hoja de Trabajo para listado'!$BC$155:$CB$1048576,MATCH($A18,'Hoja de Trabajo para listado'!$BC$155:$BC$1048576,0),MATCH((CUADRO!I$4&amp;$E18),'Hoja de Trabajo para listado'!$BC$151:$CB$151,0)),0)+IFERROR(INDEX('Hoja de Trabajo para listado'!$DE$153:$DG$274,MATCH($A18,'Hoja de Trabajo para listado'!$DE$153:$DE$1048576,0),MATCH((CUADRO!I$4&amp;$E18),'Hoja de Trabajo para listado'!$DE$151:$DG$151,0)),0)+IFERROR(INDEX('Hoja de Trabajo para listado'!$CD$155:$DC$1048576,MATCH($A18,'Hoja de Trabajo para listado'!$CD$155:$CD$1048576,0),MATCH((CUADRO!I$4&amp;$E18),'Hoja de Trabajo para listado'!$CD$151:$DC$151,0)),0)</f>
        <v>36005.030000000006</v>
      </c>
      <c r="J18" s="245">
        <f ca="1">+IFERROR(INDEX('Hoja de Trabajo para listado'!$A$155:$Z$1048576,MATCH($A18,'Hoja de Trabajo para listado'!$A$155:$A$1048576,0),MATCH((CUADRO!J$4&amp;$E18),'Hoja de Trabajo para listado'!$A$151:$Z$151,0)),0)+IFERROR(INDEX('Hoja de Trabajo para listado'!$AB$155:$BA$1048576,MATCH($A18,'Hoja de Trabajo para listado'!$AB$155:$AB$1048576,0),MATCH((CUADRO!J$4&amp;$E18),'Hoja de Trabajo para listado'!$AB$151:$BA$151,0)),0)+IFERROR(INDEX('Hoja de Trabajo para listado'!$BC$155:$CB$1048576,MATCH($A18,'Hoja de Trabajo para listado'!$BC$155:$BC$1048576,0),MATCH((CUADRO!J$4&amp;$E18),'Hoja de Trabajo para listado'!$BC$151:$CB$151,0)),0)+IFERROR(INDEX('Hoja de Trabajo para listado'!$DE$153:$DG$274,MATCH($A18,'Hoja de Trabajo para listado'!$DE$153:$DE$1048576,0),MATCH((CUADRO!J$4&amp;$E18),'Hoja de Trabajo para listado'!$DE$151:$DG$151,0)),0)+IFERROR(INDEX('Hoja de Trabajo para listado'!$CD$155:$DC$1048576,MATCH($A18,'Hoja de Trabajo para listado'!$CD$155:$CD$1048576,0),MATCH((CUADRO!J$4&amp;$E18),'Hoja de Trabajo para listado'!$CD$151:$DC$151,0)),0)</f>
        <v>627016.57999999996</v>
      </c>
      <c r="K18" s="245">
        <f ca="1">+IFERROR(INDEX('Hoja de Trabajo para listado'!$A$155:$Z$1048576,MATCH($A18,'Hoja de Trabajo para listado'!$A$155:$A$1048576,0),MATCH((CUADRO!K$4&amp;$E18),'Hoja de Trabajo para listado'!$A$151:$Z$151,0)),0)+IFERROR(INDEX('Hoja de Trabajo para listado'!$AB$155:$BA$1048576,MATCH($A18,'Hoja de Trabajo para listado'!$AB$155:$AB$1048576,0),MATCH((CUADRO!K$4&amp;$E18),'Hoja de Trabajo para listado'!$AB$151:$BA$151,0)),0)+IFERROR(INDEX('Hoja de Trabajo para listado'!$BC$155:$CB$1048576,MATCH($A18,'Hoja de Trabajo para listado'!$BC$155:$BC$1048576,0),MATCH((CUADRO!K$4&amp;$E18),'Hoja de Trabajo para listado'!$BC$151:$CB$151,0)),0)+IFERROR(INDEX('Hoja de Trabajo para listado'!$DE$153:$DG$274,MATCH($A18,'Hoja de Trabajo para listado'!$DE$153:$DE$1048576,0),MATCH((CUADRO!K$4&amp;$E18),'Hoja de Trabajo para listado'!$DE$151:$DG$151,0)),0)+IFERROR(INDEX('Hoja de Trabajo para listado'!$CD$155:$DC$1048576,MATCH($A18,'Hoja de Trabajo para listado'!$CD$155:$CD$1048576,0),MATCH((CUADRO!K$4&amp;$E18),'Hoja de Trabajo para listado'!$CD$151:$DC$151,0)),0)</f>
        <v>0</v>
      </c>
      <c r="L18" s="245">
        <f ca="1">+IFERROR(INDEX('Hoja de Trabajo para listado'!$A$155:$Z$1048576,MATCH($A18,'Hoja de Trabajo para listado'!$A$155:$A$1048576,0),MATCH((CUADRO!L$4&amp;$E18),'Hoja de Trabajo para listado'!$A$151:$Z$151,0)),0)+IFERROR(INDEX('Hoja de Trabajo para listado'!$AB$155:$BA$1048576,MATCH($A18,'Hoja de Trabajo para listado'!$AB$155:$AB$1048576,0),MATCH((CUADRO!L$4&amp;$E18),'Hoja de Trabajo para listado'!$AB$151:$BA$151,0)),0)+IFERROR(INDEX('Hoja de Trabajo para listado'!$BC$155:$CB$1048576,MATCH($A18,'Hoja de Trabajo para listado'!$BC$155:$BC$1048576,0),MATCH((CUADRO!L$4&amp;$E18),'Hoja de Trabajo para listado'!$BC$151:$CB$151,0)),0)+IFERROR(INDEX('Hoja de Trabajo para listado'!$DE$153:$DG$274,MATCH($A18,'Hoja de Trabajo para listado'!$DE$153:$DE$1048576,0),MATCH((CUADRO!L$4&amp;$E18),'Hoja de Trabajo para listado'!$DE$151:$DG$151,0)),0)+IFERROR(INDEX('Hoja de Trabajo para listado'!$CD$155:$DC$1048576,MATCH($A18,'Hoja de Trabajo para listado'!$CD$155:$CD$1048576,0),MATCH((CUADRO!L$4&amp;$E18),'Hoja de Trabajo para listado'!$CD$151:$DC$151,0)),0)</f>
        <v>0</v>
      </c>
      <c r="M18" s="245">
        <f ca="1">+IFERROR(INDEX('Hoja de Trabajo para listado'!$A$155:$Z$1048576,MATCH($A18,'Hoja de Trabajo para listado'!$A$155:$A$1048576,0),MATCH((CUADRO!M$4&amp;$E18),'Hoja de Trabajo para listado'!$A$151:$Z$151,0)),0)+IFERROR(INDEX('Hoja de Trabajo para listado'!$AB$155:$BA$1048576,MATCH($A18,'Hoja de Trabajo para listado'!$AB$155:$AB$1048576,0),MATCH((CUADRO!M$4&amp;$E18),'Hoja de Trabajo para listado'!$AB$151:$BA$151,0)),0)+IFERROR(INDEX('Hoja de Trabajo para listado'!$BC$155:$CB$1048576,MATCH($A18,'Hoja de Trabajo para listado'!$BC$155:$BC$1048576,0),MATCH((CUADRO!M$4&amp;$E18),'Hoja de Trabajo para listado'!$BC$151:$CB$151,0)),0)+IFERROR(INDEX('Hoja de Trabajo para listado'!$DE$153:$DG$274,MATCH($A18,'Hoja de Trabajo para listado'!$DE$153:$DE$1048576,0),MATCH((CUADRO!M$4&amp;$E18),'Hoja de Trabajo para listado'!$DE$151:$DG$151,0)),0)+IFERROR(INDEX('Hoja de Trabajo para listado'!$CD$155:$DC$1048576,MATCH($A18,'Hoja de Trabajo para listado'!$CD$155:$CD$1048576,0),MATCH((CUADRO!M$4&amp;$E18),'Hoja de Trabajo para listado'!$CD$151:$DC$151,0)),0)</f>
        <v>0</v>
      </c>
      <c r="N18" s="245">
        <f ca="1">+IFERROR(INDEX('Hoja de Trabajo para listado'!$A$155:$Z$1048576,MATCH($A18,'Hoja de Trabajo para listado'!$A$155:$A$1048576,0),MATCH((CUADRO!N$4&amp;$E18),'Hoja de Trabajo para listado'!$A$151:$Z$151,0)),0)+IFERROR(INDEX('Hoja de Trabajo para listado'!$AB$155:$BA$1048576,MATCH($A18,'Hoja de Trabajo para listado'!$AB$155:$AB$1048576,0),MATCH((CUADRO!N$4&amp;$E18),'Hoja de Trabajo para listado'!$AB$151:$BA$151,0)),0)+IFERROR(INDEX('Hoja de Trabajo para listado'!$BC$155:$CB$1048576,MATCH($A18,'Hoja de Trabajo para listado'!$BC$155:$BC$1048576,0),MATCH((CUADRO!N$4&amp;$E18),'Hoja de Trabajo para listado'!$BC$151:$CB$151,0)),0)+IFERROR(INDEX('Hoja de Trabajo para listado'!$DE$153:$DG$274,MATCH($A18,'Hoja de Trabajo para listado'!$DE$153:$DE$1048576,0),MATCH((CUADRO!N$4&amp;$E18),'Hoja de Trabajo para listado'!$DE$151:$DG$151,0)),0)+IFERROR(INDEX('Hoja de Trabajo para listado'!$CD$155:$DC$1048576,MATCH($A18,'Hoja de Trabajo para listado'!$CD$155:$CD$1048576,0),MATCH((CUADRO!N$4&amp;$E18),'Hoja de Trabajo para listado'!$CD$151:$DC$151,0)),0)</f>
        <v>0</v>
      </c>
      <c r="O18" s="245">
        <f ca="1">+IFERROR(INDEX('Hoja de Trabajo para listado'!$A$155:$Z$1048576,MATCH($A18,'Hoja de Trabajo para listado'!$A$155:$A$1048576,0),MATCH((CUADRO!O$4&amp;$E18),'Hoja de Trabajo para listado'!$A$151:$Z$151,0)),0)+IFERROR(INDEX('Hoja de Trabajo para listado'!$AB$155:$BA$1048576,MATCH($A18,'Hoja de Trabajo para listado'!$AB$155:$AB$1048576,0),MATCH((CUADRO!O$4&amp;$E18),'Hoja de Trabajo para listado'!$AB$151:$BA$151,0)),0)+IFERROR(INDEX('Hoja de Trabajo para listado'!$BC$155:$CB$1048576,MATCH($A18,'Hoja de Trabajo para listado'!$BC$155:$BC$1048576,0),MATCH((CUADRO!O$4&amp;$E18),'Hoja de Trabajo para listado'!$BC$151:$CB$151,0)),0)+IFERROR(INDEX('Hoja de Trabajo para listado'!$DE$153:$DG$274,MATCH($A18,'Hoja de Trabajo para listado'!$DE$153:$DE$1048576,0),MATCH((CUADRO!O$4&amp;$E18),'Hoja de Trabajo para listado'!$DE$151:$DG$151,0)),0)+IFERROR(INDEX('Hoja de Trabajo para listado'!$CD$155:$DC$1048576,MATCH($A18,'Hoja de Trabajo para listado'!$CD$155:$CD$1048576,0),MATCH((CUADRO!O$4&amp;$E18),'Hoja de Trabajo para listado'!$CD$151:$DC$151,0)),0)</f>
        <v>0</v>
      </c>
      <c r="P18" s="245">
        <f ca="1">+IFERROR(INDEX('Hoja de Trabajo para listado'!$A$155:$Z$1048576,MATCH($A18,'Hoja de Trabajo para listado'!$A$155:$A$1048576,0),MATCH((CUADRO!P$4&amp;$E18),'Hoja de Trabajo para listado'!$A$151:$Z$151,0)),0)+IFERROR(INDEX('Hoja de Trabajo para listado'!$AB$155:$BA$1048576,MATCH($A18,'Hoja de Trabajo para listado'!$AB$155:$AB$1048576,0),MATCH((CUADRO!P$4&amp;$E18),'Hoja de Trabajo para listado'!$AB$151:$BA$151,0)),0)+IFERROR(INDEX('Hoja de Trabajo para listado'!$BC$155:$CB$1048576,MATCH($A18,'Hoja de Trabajo para listado'!$BC$155:$BC$1048576,0),MATCH((CUADRO!P$4&amp;$E18),'Hoja de Trabajo para listado'!$BC$151:$CB$151,0)),0)+IFERROR(INDEX('Hoja de Trabajo para listado'!$DE$153:$DG$274,MATCH($A18,'Hoja de Trabajo para listado'!$DE$153:$DE$1048576,0),MATCH((CUADRO!P$4&amp;$E18),'Hoja de Trabajo para listado'!$DE$151:$DG$151,0)),0)+IFERROR(INDEX('Hoja de Trabajo para listado'!$CD$155:$DC$1048576,MATCH($A18,'Hoja de Trabajo para listado'!$CD$155:$CD$1048576,0),MATCH((CUADRO!P$4&amp;$E18),'Hoja de Trabajo para listado'!$CD$151:$DC$151,0)),0)</f>
        <v>0</v>
      </c>
      <c r="Q18" s="245">
        <f ca="1">+IFERROR(INDEX('Hoja de Trabajo para listado'!$A$155:$Z$1048576,MATCH($A18,'Hoja de Trabajo para listado'!$A$155:$A$1048576,0),MATCH((CUADRO!Q$4&amp;$E18),'Hoja de Trabajo para listado'!$A$151:$Z$151,0)),0)+IFERROR(INDEX('Hoja de Trabajo para listado'!$AB$155:$BA$1048576,MATCH($A18,'Hoja de Trabajo para listado'!$AB$155:$AB$1048576,0),MATCH((CUADRO!Q$4&amp;$E18),'Hoja de Trabajo para listado'!$AB$151:$BA$151,0)),0)+IFERROR(INDEX('Hoja de Trabajo para listado'!$BC$155:$CB$1048576,MATCH($A18,'Hoja de Trabajo para listado'!$BC$155:$BC$1048576,0),MATCH((CUADRO!Q$4&amp;$E18),'Hoja de Trabajo para listado'!$BC$151:$CB$151,0)),0)+IFERROR(INDEX('Hoja de Trabajo para listado'!$DE$153:$DG$274,MATCH($A18,'Hoja de Trabajo para listado'!$DE$153:$DE$1048576,0),MATCH((CUADRO!Q$4&amp;$E18),'Hoja de Trabajo para listado'!$DE$151:$DG$151,0)),0)+IFERROR(INDEX('Hoja de Trabajo para listado'!$CD$155:$DC$1048576,MATCH($A18,'Hoja de Trabajo para listado'!$CD$155:$CD$1048576,0),MATCH((CUADRO!Q$4&amp;$E18),'Hoja de Trabajo para listado'!$CD$151:$DC$151,0)),0)</f>
        <v>0</v>
      </c>
      <c r="R18" s="245">
        <f t="shared" ca="1" si="0"/>
        <v>849260.42999999993</v>
      </c>
      <c r="S18" s="245">
        <f ca="1">+R17+R18</f>
        <v>849260.42999999993</v>
      </c>
      <c r="T18" s="245">
        <f ca="1">+S18</f>
        <v>849260.42999999993</v>
      </c>
      <c r="U18" s="244">
        <f t="shared" si="1"/>
        <v>2</v>
      </c>
      <c r="V18" s="333" t="str">
        <f>+VLOOKUP(A18,bd_lista!$A$3:$E$592,5,FALSE)</f>
        <v>Órgano Ejecutivo</v>
      </c>
      <c r="W18" s="388"/>
      <c r="X18" s="242">
        <f t="shared" si="2"/>
        <v>25</v>
      </c>
      <c r="Y18" s="242" t="str">
        <f>+VLOOKUP(X18,bd_lista!$A$3:$C$592,3,FALSE)</f>
        <v>Ministerio de la Presidencia</v>
      </c>
      <c r="Z18" s="246"/>
      <c r="AA18" s="246"/>
    </row>
    <row r="19" spans="1:27" ht="15" customHeight="1">
      <c r="A19" s="251">
        <v>30</v>
      </c>
      <c r="B19" s="392">
        <f>+A19</f>
        <v>30</v>
      </c>
      <c r="C19" s="247" t="str">
        <f>+VLOOKUP(A19,bd_lista!$A$3:$C$592,3,FALSE)</f>
        <v>Ministerio de Justicia y Transparencia Institucional</v>
      </c>
      <c r="D19" s="389" t="str">
        <f>+C19</f>
        <v>Ministerio de Justicia y Transparencia Institucional</v>
      </c>
      <c r="E19" s="247" t="s">
        <v>1304</v>
      </c>
      <c r="F19" s="243">
        <f ca="1">+IFERROR(INDEX('Hoja de Trabajo para listado'!$A$155:$Z$1048576,MATCH($A19,'Hoja de Trabajo para listado'!$A$155:$A$1048576,0),MATCH((CUADRO!F$4&amp;$E19),'Hoja de Trabajo para listado'!$A$151:$Z$151,0)),0)+IFERROR(INDEX('Hoja de Trabajo para listado'!$AB$155:$BA$1048576,MATCH($A19,'Hoja de Trabajo para listado'!$AB$155:$AB$1048576,0),MATCH((CUADRO!F$4&amp;$E19),'Hoja de Trabajo para listado'!$AB$151:$BA$151,0)),0)+IFERROR(INDEX('Hoja de Trabajo para listado'!$BC$155:$CB$1048576,MATCH($A19,'Hoja de Trabajo para listado'!$BC$155:$BC$1048576,0),MATCH((CUADRO!F$4&amp;$E19),'Hoja de Trabajo para listado'!$BC$151:$CB$151,0)),0)+IFERROR(INDEX('Hoja de Trabajo para listado'!$DE$153:$DG$274,MATCH($A19,'Hoja de Trabajo para listado'!$DE$153:$DE$1048576,0),MATCH((CUADRO!F$4&amp;$E19),'Hoja de Trabajo para listado'!$DE$151:$DG$151,0)),0)+IFERROR(INDEX('Hoja de Trabajo para listado'!$CD$155:$DC$1048576,MATCH($A19,'Hoja de Trabajo para listado'!$CD$155:$CD$1048576,0),MATCH((CUADRO!F$4&amp;$E19),'Hoja de Trabajo para listado'!$CD$151:$DC$151,0)),0)</f>
        <v>0</v>
      </c>
      <c r="G19" s="243">
        <f ca="1">+IFERROR(INDEX('Hoja de Trabajo para listado'!$A$155:$Z$1048576,MATCH($A19,'Hoja de Trabajo para listado'!$A$155:$A$1048576,0),MATCH((CUADRO!G$4&amp;$E19),'Hoja de Trabajo para listado'!$A$151:$Z$151,0)),0)+IFERROR(INDEX('Hoja de Trabajo para listado'!$AB$155:$BA$1048576,MATCH($A19,'Hoja de Trabajo para listado'!$AB$155:$AB$1048576,0),MATCH((CUADRO!G$4&amp;$E19),'Hoja de Trabajo para listado'!$AB$151:$BA$151,0)),0)+IFERROR(INDEX('Hoja de Trabajo para listado'!$BC$155:$CB$1048576,MATCH($A19,'Hoja de Trabajo para listado'!$BC$155:$BC$1048576,0),MATCH((CUADRO!G$4&amp;$E19),'Hoja de Trabajo para listado'!$BC$151:$CB$151,0)),0)+IFERROR(INDEX('Hoja de Trabajo para listado'!$DE$153:$DG$274,MATCH($A19,'Hoja de Trabajo para listado'!$DE$153:$DE$1048576,0),MATCH((CUADRO!G$4&amp;$E19),'Hoja de Trabajo para listado'!$DE$151:$DG$151,0)),0)+IFERROR(INDEX('Hoja de Trabajo para listado'!$CD$155:$DC$1048576,MATCH($A19,'Hoja de Trabajo para listado'!$CD$155:$CD$1048576,0),MATCH((CUADRO!G$4&amp;$E19),'Hoja de Trabajo para listado'!$CD$151:$DC$151,0)),0)</f>
        <v>0</v>
      </c>
      <c r="H19" s="243">
        <f ca="1">+IFERROR(INDEX('Hoja de Trabajo para listado'!$A$155:$Z$1048576,MATCH($A19,'Hoja de Trabajo para listado'!$A$155:$A$1048576,0),MATCH((CUADRO!H$4&amp;$E19),'Hoja de Trabajo para listado'!$A$151:$Z$151,0)),0)+IFERROR(INDEX('Hoja de Trabajo para listado'!$AB$155:$BA$1048576,MATCH($A19,'Hoja de Trabajo para listado'!$AB$155:$AB$1048576,0),MATCH((CUADRO!H$4&amp;$E19),'Hoja de Trabajo para listado'!$AB$151:$BA$151,0)),0)+IFERROR(INDEX('Hoja de Trabajo para listado'!$BC$155:$CB$1048576,MATCH($A19,'Hoja de Trabajo para listado'!$BC$155:$BC$1048576,0),MATCH((CUADRO!H$4&amp;$E19),'Hoja de Trabajo para listado'!$BC$151:$CB$151,0)),0)+IFERROR(INDEX('Hoja de Trabajo para listado'!$DE$153:$DG$274,MATCH($A19,'Hoja de Trabajo para listado'!$DE$153:$DE$1048576,0),MATCH((CUADRO!H$4&amp;$E19),'Hoja de Trabajo para listado'!$DE$151:$DG$151,0)),0)+IFERROR(INDEX('Hoja de Trabajo para listado'!$CD$155:$DC$1048576,MATCH($A19,'Hoja de Trabajo para listado'!$CD$155:$CD$1048576,0),MATCH((CUADRO!H$4&amp;$E19),'Hoja de Trabajo para listado'!$CD$151:$DC$151,0)),0)</f>
        <v>0</v>
      </c>
      <c r="I19" s="243">
        <f ca="1">+IFERROR(INDEX('Hoja de Trabajo para listado'!$A$155:$Z$1048576,MATCH($A19,'Hoja de Trabajo para listado'!$A$155:$A$1048576,0),MATCH((CUADRO!I$4&amp;$E19),'Hoja de Trabajo para listado'!$A$151:$Z$151,0)),0)+IFERROR(INDEX('Hoja de Trabajo para listado'!$AB$155:$BA$1048576,MATCH($A19,'Hoja de Trabajo para listado'!$AB$155:$AB$1048576,0),MATCH((CUADRO!I$4&amp;$E19),'Hoja de Trabajo para listado'!$AB$151:$BA$151,0)),0)+IFERROR(INDEX('Hoja de Trabajo para listado'!$BC$155:$CB$1048576,MATCH($A19,'Hoja de Trabajo para listado'!$BC$155:$BC$1048576,0),MATCH((CUADRO!I$4&amp;$E19),'Hoja de Trabajo para listado'!$BC$151:$CB$151,0)),0)+IFERROR(INDEX('Hoja de Trabajo para listado'!$DE$153:$DG$274,MATCH($A19,'Hoja de Trabajo para listado'!$DE$153:$DE$1048576,0),MATCH((CUADRO!I$4&amp;$E19),'Hoja de Trabajo para listado'!$DE$151:$DG$151,0)),0)+IFERROR(INDEX('Hoja de Trabajo para listado'!$CD$155:$DC$1048576,MATCH($A19,'Hoja de Trabajo para listado'!$CD$155:$CD$1048576,0),MATCH((CUADRO!I$4&amp;$E19),'Hoja de Trabajo para listado'!$CD$151:$DC$151,0)),0)</f>
        <v>0</v>
      </c>
      <c r="J19" s="243">
        <f ca="1">+IFERROR(INDEX('Hoja de Trabajo para listado'!$A$155:$Z$1048576,MATCH($A19,'Hoja de Trabajo para listado'!$A$155:$A$1048576,0),MATCH((CUADRO!J$4&amp;$E19),'Hoja de Trabajo para listado'!$A$151:$Z$151,0)),0)+IFERROR(INDEX('Hoja de Trabajo para listado'!$AB$155:$BA$1048576,MATCH($A19,'Hoja de Trabajo para listado'!$AB$155:$AB$1048576,0),MATCH((CUADRO!J$4&amp;$E19),'Hoja de Trabajo para listado'!$AB$151:$BA$151,0)),0)+IFERROR(INDEX('Hoja de Trabajo para listado'!$BC$155:$CB$1048576,MATCH($A19,'Hoja de Trabajo para listado'!$BC$155:$BC$1048576,0),MATCH((CUADRO!J$4&amp;$E19),'Hoja de Trabajo para listado'!$BC$151:$CB$151,0)),0)+IFERROR(INDEX('Hoja de Trabajo para listado'!$DE$153:$DG$274,MATCH($A19,'Hoja de Trabajo para listado'!$DE$153:$DE$1048576,0),MATCH((CUADRO!J$4&amp;$E19),'Hoja de Trabajo para listado'!$DE$151:$DG$151,0)),0)+IFERROR(INDEX('Hoja de Trabajo para listado'!$CD$155:$DC$1048576,MATCH($A19,'Hoja de Trabajo para listado'!$CD$155:$CD$1048576,0),MATCH((CUADRO!J$4&amp;$E19),'Hoja de Trabajo para listado'!$CD$151:$DC$151,0)),0)</f>
        <v>0</v>
      </c>
      <c r="K19" s="243">
        <f ca="1">+IFERROR(INDEX('Hoja de Trabajo para listado'!$A$155:$Z$1048576,MATCH($A19,'Hoja de Trabajo para listado'!$A$155:$A$1048576,0),MATCH((CUADRO!K$4&amp;$E19),'Hoja de Trabajo para listado'!$A$151:$Z$151,0)),0)+IFERROR(INDEX('Hoja de Trabajo para listado'!$AB$155:$BA$1048576,MATCH($A19,'Hoja de Trabajo para listado'!$AB$155:$AB$1048576,0),MATCH((CUADRO!K$4&amp;$E19),'Hoja de Trabajo para listado'!$AB$151:$BA$151,0)),0)+IFERROR(INDEX('Hoja de Trabajo para listado'!$BC$155:$CB$1048576,MATCH($A19,'Hoja de Trabajo para listado'!$BC$155:$BC$1048576,0),MATCH((CUADRO!K$4&amp;$E19),'Hoja de Trabajo para listado'!$BC$151:$CB$151,0)),0)+IFERROR(INDEX('Hoja de Trabajo para listado'!$DE$153:$DG$274,MATCH($A19,'Hoja de Trabajo para listado'!$DE$153:$DE$1048576,0),MATCH((CUADRO!K$4&amp;$E19),'Hoja de Trabajo para listado'!$DE$151:$DG$151,0)),0)+IFERROR(INDEX('Hoja de Trabajo para listado'!$CD$155:$DC$1048576,MATCH($A19,'Hoja de Trabajo para listado'!$CD$155:$CD$1048576,0),MATCH((CUADRO!K$4&amp;$E19),'Hoja de Trabajo para listado'!$CD$151:$DC$151,0)),0)</f>
        <v>0</v>
      </c>
      <c r="L19" s="243">
        <f ca="1">+IFERROR(INDEX('Hoja de Trabajo para listado'!$A$155:$Z$1048576,MATCH($A19,'Hoja de Trabajo para listado'!$A$155:$A$1048576,0),MATCH((CUADRO!L$4&amp;$E19),'Hoja de Trabajo para listado'!$A$151:$Z$151,0)),0)+IFERROR(INDEX('Hoja de Trabajo para listado'!$AB$155:$BA$1048576,MATCH($A19,'Hoja de Trabajo para listado'!$AB$155:$AB$1048576,0),MATCH((CUADRO!L$4&amp;$E19),'Hoja de Trabajo para listado'!$AB$151:$BA$151,0)),0)+IFERROR(INDEX('Hoja de Trabajo para listado'!$BC$155:$CB$1048576,MATCH($A19,'Hoja de Trabajo para listado'!$BC$155:$BC$1048576,0),MATCH((CUADRO!L$4&amp;$E19),'Hoja de Trabajo para listado'!$BC$151:$CB$151,0)),0)+IFERROR(INDEX('Hoja de Trabajo para listado'!$DE$153:$DG$274,MATCH($A19,'Hoja de Trabajo para listado'!$DE$153:$DE$1048576,0),MATCH((CUADRO!L$4&amp;$E19),'Hoja de Trabajo para listado'!$DE$151:$DG$151,0)),0)+IFERROR(INDEX('Hoja de Trabajo para listado'!$CD$155:$DC$1048576,MATCH($A19,'Hoja de Trabajo para listado'!$CD$155:$CD$1048576,0),MATCH((CUADRO!L$4&amp;$E19),'Hoja de Trabajo para listado'!$CD$151:$DC$151,0)),0)</f>
        <v>0</v>
      </c>
      <c r="M19" s="243">
        <f ca="1">+IFERROR(INDEX('Hoja de Trabajo para listado'!$A$155:$Z$1048576,MATCH($A19,'Hoja de Trabajo para listado'!$A$155:$A$1048576,0),MATCH((CUADRO!M$4&amp;$E19),'Hoja de Trabajo para listado'!$A$151:$Z$151,0)),0)+IFERROR(INDEX('Hoja de Trabajo para listado'!$AB$155:$BA$1048576,MATCH($A19,'Hoja de Trabajo para listado'!$AB$155:$AB$1048576,0),MATCH((CUADRO!M$4&amp;$E19),'Hoja de Trabajo para listado'!$AB$151:$BA$151,0)),0)+IFERROR(INDEX('Hoja de Trabajo para listado'!$BC$155:$CB$1048576,MATCH($A19,'Hoja de Trabajo para listado'!$BC$155:$BC$1048576,0),MATCH((CUADRO!M$4&amp;$E19),'Hoja de Trabajo para listado'!$BC$151:$CB$151,0)),0)+IFERROR(INDEX('Hoja de Trabajo para listado'!$DE$153:$DG$274,MATCH($A19,'Hoja de Trabajo para listado'!$DE$153:$DE$1048576,0),MATCH((CUADRO!M$4&amp;$E19),'Hoja de Trabajo para listado'!$DE$151:$DG$151,0)),0)+IFERROR(INDEX('Hoja de Trabajo para listado'!$CD$155:$DC$1048576,MATCH($A19,'Hoja de Trabajo para listado'!$CD$155:$CD$1048576,0),MATCH((CUADRO!M$4&amp;$E19),'Hoja de Trabajo para listado'!$CD$151:$DC$151,0)),0)</f>
        <v>0</v>
      </c>
      <c r="N19" s="243">
        <f ca="1">+IFERROR(INDEX('Hoja de Trabajo para listado'!$A$155:$Z$1048576,MATCH($A19,'Hoja de Trabajo para listado'!$A$155:$A$1048576,0),MATCH((CUADRO!N$4&amp;$E19),'Hoja de Trabajo para listado'!$A$151:$Z$151,0)),0)+IFERROR(INDEX('Hoja de Trabajo para listado'!$AB$155:$BA$1048576,MATCH($A19,'Hoja de Trabajo para listado'!$AB$155:$AB$1048576,0),MATCH((CUADRO!N$4&amp;$E19),'Hoja de Trabajo para listado'!$AB$151:$BA$151,0)),0)+IFERROR(INDEX('Hoja de Trabajo para listado'!$BC$155:$CB$1048576,MATCH($A19,'Hoja de Trabajo para listado'!$BC$155:$BC$1048576,0),MATCH((CUADRO!N$4&amp;$E19),'Hoja de Trabajo para listado'!$BC$151:$CB$151,0)),0)+IFERROR(INDEX('Hoja de Trabajo para listado'!$DE$153:$DG$274,MATCH($A19,'Hoja de Trabajo para listado'!$DE$153:$DE$1048576,0),MATCH((CUADRO!N$4&amp;$E19),'Hoja de Trabajo para listado'!$DE$151:$DG$151,0)),0)+IFERROR(INDEX('Hoja de Trabajo para listado'!$CD$155:$DC$1048576,MATCH($A19,'Hoja de Trabajo para listado'!$CD$155:$CD$1048576,0),MATCH((CUADRO!N$4&amp;$E19),'Hoja de Trabajo para listado'!$CD$151:$DC$151,0)),0)</f>
        <v>0</v>
      </c>
      <c r="O19" s="243">
        <f ca="1">+IFERROR(INDEX('Hoja de Trabajo para listado'!$A$155:$Z$1048576,MATCH($A19,'Hoja de Trabajo para listado'!$A$155:$A$1048576,0),MATCH((CUADRO!O$4&amp;$E19),'Hoja de Trabajo para listado'!$A$151:$Z$151,0)),0)+IFERROR(INDEX('Hoja de Trabajo para listado'!$AB$155:$BA$1048576,MATCH($A19,'Hoja de Trabajo para listado'!$AB$155:$AB$1048576,0),MATCH((CUADRO!O$4&amp;$E19),'Hoja de Trabajo para listado'!$AB$151:$BA$151,0)),0)+IFERROR(INDEX('Hoja de Trabajo para listado'!$BC$155:$CB$1048576,MATCH($A19,'Hoja de Trabajo para listado'!$BC$155:$BC$1048576,0),MATCH((CUADRO!O$4&amp;$E19),'Hoja de Trabajo para listado'!$BC$151:$CB$151,0)),0)+IFERROR(INDEX('Hoja de Trabajo para listado'!$DE$153:$DG$274,MATCH($A19,'Hoja de Trabajo para listado'!$DE$153:$DE$1048576,0),MATCH((CUADRO!O$4&amp;$E19),'Hoja de Trabajo para listado'!$DE$151:$DG$151,0)),0)+IFERROR(INDEX('Hoja de Trabajo para listado'!$CD$155:$DC$1048576,MATCH($A19,'Hoja de Trabajo para listado'!$CD$155:$CD$1048576,0),MATCH((CUADRO!O$4&amp;$E19),'Hoja de Trabajo para listado'!$CD$151:$DC$151,0)),0)</f>
        <v>0</v>
      </c>
      <c r="P19" s="243">
        <f ca="1">+IFERROR(INDEX('Hoja de Trabajo para listado'!$A$155:$Z$1048576,MATCH($A19,'Hoja de Trabajo para listado'!$A$155:$A$1048576,0),MATCH((CUADRO!P$4&amp;$E19),'Hoja de Trabajo para listado'!$A$151:$Z$151,0)),0)+IFERROR(INDEX('Hoja de Trabajo para listado'!$AB$155:$BA$1048576,MATCH($A19,'Hoja de Trabajo para listado'!$AB$155:$AB$1048576,0),MATCH((CUADRO!P$4&amp;$E19),'Hoja de Trabajo para listado'!$AB$151:$BA$151,0)),0)+IFERROR(INDEX('Hoja de Trabajo para listado'!$BC$155:$CB$1048576,MATCH($A19,'Hoja de Trabajo para listado'!$BC$155:$BC$1048576,0),MATCH((CUADRO!P$4&amp;$E19),'Hoja de Trabajo para listado'!$BC$151:$CB$151,0)),0)+IFERROR(INDEX('Hoja de Trabajo para listado'!$DE$153:$DG$274,MATCH($A19,'Hoja de Trabajo para listado'!$DE$153:$DE$1048576,0),MATCH((CUADRO!P$4&amp;$E19),'Hoja de Trabajo para listado'!$DE$151:$DG$151,0)),0)+IFERROR(INDEX('Hoja de Trabajo para listado'!$CD$155:$DC$1048576,MATCH($A19,'Hoja de Trabajo para listado'!$CD$155:$CD$1048576,0),MATCH((CUADRO!P$4&amp;$E19),'Hoja de Trabajo para listado'!$CD$151:$DC$151,0)),0)</f>
        <v>0</v>
      </c>
      <c r="Q19" s="243">
        <f ca="1">+IFERROR(INDEX('Hoja de Trabajo para listado'!$A$155:$Z$1048576,MATCH($A19,'Hoja de Trabajo para listado'!$A$155:$A$1048576,0),MATCH((CUADRO!Q$4&amp;$E19),'Hoja de Trabajo para listado'!$A$151:$Z$151,0)),0)+IFERROR(INDEX('Hoja de Trabajo para listado'!$AB$155:$BA$1048576,MATCH($A19,'Hoja de Trabajo para listado'!$AB$155:$AB$1048576,0),MATCH((CUADRO!Q$4&amp;$E19),'Hoja de Trabajo para listado'!$AB$151:$BA$151,0)),0)+IFERROR(INDEX('Hoja de Trabajo para listado'!$BC$155:$CB$1048576,MATCH($A19,'Hoja de Trabajo para listado'!$BC$155:$BC$1048576,0),MATCH((CUADRO!Q$4&amp;$E19),'Hoja de Trabajo para listado'!$BC$151:$CB$151,0)),0)+IFERROR(INDEX('Hoja de Trabajo para listado'!$DE$153:$DG$274,MATCH($A19,'Hoja de Trabajo para listado'!$DE$153:$DE$1048576,0),MATCH((CUADRO!Q$4&amp;$E19),'Hoja de Trabajo para listado'!$DE$151:$DG$151,0)),0)+IFERROR(INDEX('Hoja de Trabajo para listado'!$CD$155:$DC$1048576,MATCH($A19,'Hoja de Trabajo para listado'!$CD$155:$CD$1048576,0),MATCH((CUADRO!Q$4&amp;$E19),'Hoja de Trabajo para listado'!$CD$151:$DC$151,0)),0)</f>
        <v>0</v>
      </c>
      <c r="R19" s="243">
        <f t="shared" ca="1" si="0"/>
        <v>0</v>
      </c>
      <c r="S19" s="243"/>
      <c r="T19" s="243">
        <f ca="1">+T20</f>
        <v>142674.97999999998</v>
      </c>
      <c r="U19" s="242">
        <f t="shared" si="1"/>
        <v>1</v>
      </c>
      <c r="V19" s="333" t="str">
        <f>+VLOOKUP(A19,bd_lista!$A$3:$E$592,5,FALSE)</f>
        <v>Órgano Ejecutivo</v>
      </c>
      <c r="W19" s="387" t="str">
        <f>+V19</f>
        <v>Órgano Ejecutivo</v>
      </c>
      <c r="X19" s="242">
        <v>30</v>
      </c>
      <c r="Y19" s="242" t="str">
        <f>+VLOOKUP(X19,bd_lista!$A$3:$C$592,3,FALSE)</f>
        <v>Ministerio de Justicia y Transparencia Institucional</v>
      </c>
      <c r="Z19" s="246">
        <f>+X19</f>
        <v>30</v>
      </c>
      <c r="AA19" s="246" t="str">
        <f>+Y19</f>
        <v>Ministerio de Justicia y Transparencia Institucional</v>
      </c>
    </row>
    <row r="20" spans="1:27" ht="15" customHeight="1">
      <c r="A20" s="32">
        <v>30</v>
      </c>
      <c r="B20" s="393"/>
      <c r="C20" s="333" t="str">
        <f>+VLOOKUP(A20,bd_lista!$A$3:$C$592,3,FALSE)</f>
        <v>Ministerio de Justicia y Transparencia Institucional</v>
      </c>
      <c r="D20" s="390"/>
      <c r="E20" s="333" t="s">
        <v>1305</v>
      </c>
      <c r="F20" s="245">
        <f ca="1">+IFERROR(INDEX('Hoja de Trabajo para listado'!$A$155:$Z$1048576,MATCH($A20,'Hoja de Trabajo para listado'!$A$155:$A$1048576,0),MATCH((CUADRO!F$4&amp;$E20),'Hoja de Trabajo para listado'!$A$151:$Z$151,0)),0)+IFERROR(INDEX('Hoja de Trabajo para listado'!$AB$155:$BA$1048576,MATCH($A20,'Hoja de Trabajo para listado'!$AB$155:$AB$1048576,0),MATCH((CUADRO!F$4&amp;$E20),'Hoja de Trabajo para listado'!$AB$151:$BA$151,0)),0)+IFERROR(INDEX('Hoja de Trabajo para listado'!$BC$155:$CB$1048576,MATCH($A20,'Hoja de Trabajo para listado'!$BC$155:$BC$1048576,0),MATCH((CUADRO!F$4&amp;$E20),'Hoja de Trabajo para listado'!$BC$151:$CB$151,0)),0)+IFERROR(INDEX('Hoja de Trabajo para listado'!$DE$153:$DG$274,MATCH($A20,'Hoja de Trabajo para listado'!$DE$153:$DE$1048576,0),MATCH((CUADRO!F$4&amp;$E20),'Hoja de Trabajo para listado'!$DE$151:$DG$151,0)),0)+IFERROR(INDEX('Hoja de Trabajo para listado'!$CD$155:$DC$1048576,MATCH($A20,'Hoja de Trabajo para listado'!$CD$155:$CD$1048576,0),MATCH((CUADRO!F$4&amp;$E20),'Hoja de Trabajo para listado'!$CD$151:$DC$151,0)),0)</f>
        <v>0</v>
      </c>
      <c r="G20" s="245">
        <f ca="1">+IFERROR(INDEX('Hoja de Trabajo para listado'!$A$155:$Z$1048576,MATCH($A20,'Hoja de Trabajo para listado'!$A$155:$A$1048576,0),MATCH((CUADRO!G$4&amp;$E20),'Hoja de Trabajo para listado'!$A$151:$Z$151,0)),0)+IFERROR(INDEX('Hoja de Trabajo para listado'!$AB$155:$BA$1048576,MATCH($A20,'Hoja de Trabajo para listado'!$AB$155:$AB$1048576,0),MATCH((CUADRO!G$4&amp;$E20),'Hoja de Trabajo para listado'!$AB$151:$BA$151,0)),0)+IFERROR(INDEX('Hoja de Trabajo para listado'!$BC$155:$CB$1048576,MATCH($A20,'Hoja de Trabajo para listado'!$BC$155:$BC$1048576,0),MATCH((CUADRO!G$4&amp;$E20),'Hoja de Trabajo para listado'!$BC$151:$CB$151,0)),0)+IFERROR(INDEX('Hoja de Trabajo para listado'!$DE$153:$DG$274,MATCH($A20,'Hoja de Trabajo para listado'!$DE$153:$DE$1048576,0),MATCH((CUADRO!G$4&amp;$E20),'Hoja de Trabajo para listado'!$DE$151:$DG$151,0)),0)+IFERROR(INDEX('Hoja de Trabajo para listado'!$CD$155:$DC$1048576,MATCH($A20,'Hoja de Trabajo para listado'!$CD$155:$CD$1048576,0),MATCH((CUADRO!G$4&amp;$E20),'Hoja de Trabajo para listado'!$CD$151:$DC$151,0)),0)</f>
        <v>0</v>
      </c>
      <c r="H20" s="245">
        <f ca="1">+IFERROR(INDEX('Hoja de Trabajo para listado'!$A$155:$Z$1048576,MATCH($A20,'Hoja de Trabajo para listado'!$A$155:$A$1048576,0),MATCH((CUADRO!H$4&amp;$E20),'Hoja de Trabajo para listado'!$A$151:$Z$151,0)),0)+IFERROR(INDEX('Hoja de Trabajo para listado'!$AB$155:$BA$1048576,MATCH($A20,'Hoja de Trabajo para listado'!$AB$155:$AB$1048576,0),MATCH((CUADRO!H$4&amp;$E20),'Hoja de Trabajo para listado'!$AB$151:$BA$151,0)),0)+IFERROR(INDEX('Hoja de Trabajo para listado'!$BC$155:$CB$1048576,MATCH($A20,'Hoja de Trabajo para listado'!$BC$155:$BC$1048576,0),MATCH((CUADRO!H$4&amp;$E20),'Hoja de Trabajo para listado'!$BC$151:$CB$151,0)),0)+IFERROR(INDEX('Hoja de Trabajo para listado'!$DE$153:$DG$274,MATCH($A20,'Hoja de Trabajo para listado'!$DE$153:$DE$1048576,0),MATCH((CUADRO!H$4&amp;$E20),'Hoja de Trabajo para listado'!$DE$151:$DG$151,0)),0)+IFERROR(INDEX('Hoja de Trabajo para listado'!$CD$155:$DC$1048576,MATCH($A20,'Hoja de Trabajo para listado'!$CD$155:$CD$1048576,0),MATCH((CUADRO!H$4&amp;$E20),'Hoja de Trabajo para listado'!$CD$151:$DC$151,0)),0)</f>
        <v>106222.26</v>
      </c>
      <c r="I20" s="245">
        <f ca="1">+IFERROR(INDEX('Hoja de Trabajo para listado'!$A$155:$Z$1048576,MATCH($A20,'Hoja de Trabajo para listado'!$A$155:$A$1048576,0),MATCH((CUADRO!I$4&amp;$E20),'Hoja de Trabajo para listado'!$A$151:$Z$151,0)),0)+IFERROR(INDEX('Hoja de Trabajo para listado'!$AB$155:$BA$1048576,MATCH($A20,'Hoja de Trabajo para listado'!$AB$155:$AB$1048576,0),MATCH((CUADRO!I$4&amp;$E20),'Hoja de Trabajo para listado'!$AB$151:$BA$151,0)),0)+IFERROR(INDEX('Hoja de Trabajo para listado'!$BC$155:$CB$1048576,MATCH($A20,'Hoja de Trabajo para listado'!$BC$155:$BC$1048576,0),MATCH((CUADRO!I$4&amp;$E20),'Hoja de Trabajo para listado'!$BC$151:$CB$151,0)),0)+IFERROR(INDEX('Hoja de Trabajo para listado'!$DE$153:$DG$274,MATCH($A20,'Hoja de Trabajo para listado'!$DE$153:$DE$1048576,0),MATCH((CUADRO!I$4&amp;$E20),'Hoja de Trabajo para listado'!$DE$151:$DG$151,0)),0)+IFERROR(INDEX('Hoja de Trabajo para listado'!$CD$155:$DC$1048576,MATCH($A20,'Hoja de Trabajo para listado'!$CD$155:$CD$1048576,0),MATCH((CUADRO!I$4&amp;$E20),'Hoja de Trabajo para listado'!$CD$151:$DC$151,0)),0)</f>
        <v>2812.01</v>
      </c>
      <c r="J20" s="245">
        <f ca="1">+IFERROR(INDEX('Hoja de Trabajo para listado'!$A$155:$Z$1048576,MATCH($A20,'Hoja de Trabajo para listado'!$A$155:$A$1048576,0),MATCH((CUADRO!J$4&amp;$E20),'Hoja de Trabajo para listado'!$A$151:$Z$151,0)),0)+IFERROR(INDEX('Hoja de Trabajo para listado'!$AB$155:$BA$1048576,MATCH($A20,'Hoja de Trabajo para listado'!$AB$155:$AB$1048576,0),MATCH((CUADRO!J$4&amp;$E20),'Hoja de Trabajo para listado'!$AB$151:$BA$151,0)),0)+IFERROR(INDEX('Hoja de Trabajo para listado'!$BC$155:$CB$1048576,MATCH($A20,'Hoja de Trabajo para listado'!$BC$155:$BC$1048576,0),MATCH((CUADRO!J$4&amp;$E20),'Hoja de Trabajo para listado'!$BC$151:$CB$151,0)),0)+IFERROR(INDEX('Hoja de Trabajo para listado'!$DE$153:$DG$274,MATCH($A20,'Hoja de Trabajo para listado'!$DE$153:$DE$1048576,0),MATCH((CUADRO!J$4&amp;$E20),'Hoja de Trabajo para listado'!$DE$151:$DG$151,0)),0)+IFERROR(INDEX('Hoja de Trabajo para listado'!$CD$155:$DC$1048576,MATCH($A20,'Hoja de Trabajo para listado'!$CD$155:$CD$1048576,0),MATCH((CUADRO!J$4&amp;$E20),'Hoja de Trabajo para listado'!$CD$151:$DC$151,0)),0)</f>
        <v>33640.71</v>
      </c>
      <c r="K20" s="245">
        <f ca="1">+IFERROR(INDEX('Hoja de Trabajo para listado'!$A$155:$Z$1048576,MATCH($A20,'Hoja de Trabajo para listado'!$A$155:$A$1048576,0),MATCH((CUADRO!K$4&amp;$E20),'Hoja de Trabajo para listado'!$A$151:$Z$151,0)),0)+IFERROR(INDEX('Hoja de Trabajo para listado'!$AB$155:$BA$1048576,MATCH($A20,'Hoja de Trabajo para listado'!$AB$155:$AB$1048576,0),MATCH((CUADRO!K$4&amp;$E20),'Hoja de Trabajo para listado'!$AB$151:$BA$151,0)),0)+IFERROR(INDEX('Hoja de Trabajo para listado'!$BC$155:$CB$1048576,MATCH($A20,'Hoja de Trabajo para listado'!$BC$155:$BC$1048576,0),MATCH((CUADRO!K$4&amp;$E20),'Hoja de Trabajo para listado'!$BC$151:$CB$151,0)),0)+IFERROR(INDEX('Hoja de Trabajo para listado'!$DE$153:$DG$274,MATCH($A20,'Hoja de Trabajo para listado'!$DE$153:$DE$1048576,0),MATCH((CUADRO!K$4&amp;$E20),'Hoja de Trabajo para listado'!$DE$151:$DG$151,0)),0)+IFERROR(INDEX('Hoja de Trabajo para listado'!$CD$155:$DC$1048576,MATCH($A20,'Hoja de Trabajo para listado'!$CD$155:$CD$1048576,0),MATCH((CUADRO!K$4&amp;$E20),'Hoja de Trabajo para listado'!$CD$151:$DC$151,0)),0)</f>
        <v>0</v>
      </c>
      <c r="L20" s="245">
        <f ca="1">+IFERROR(INDEX('Hoja de Trabajo para listado'!$A$155:$Z$1048576,MATCH($A20,'Hoja de Trabajo para listado'!$A$155:$A$1048576,0),MATCH((CUADRO!L$4&amp;$E20),'Hoja de Trabajo para listado'!$A$151:$Z$151,0)),0)+IFERROR(INDEX('Hoja de Trabajo para listado'!$AB$155:$BA$1048576,MATCH($A20,'Hoja de Trabajo para listado'!$AB$155:$AB$1048576,0),MATCH((CUADRO!L$4&amp;$E20),'Hoja de Trabajo para listado'!$AB$151:$BA$151,0)),0)+IFERROR(INDEX('Hoja de Trabajo para listado'!$BC$155:$CB$1048576,MATCH($A20,'Hoja de Trabajo para listado'!$BC$155:$BC$1048576,0),MATCH((CUADRO!L$4&amp;$E20),'Hoja de Trabajo para listado'!$BC$151:$CB$151,0)),0)+IFERROR(INDEX('Hoja de Trabajo para listado'!$DE$153:$DG$274,MATCH($A20,'Hoja de Trabajo para listado'!$DE$153:$DE$1048576,0),MATCH((CUADRO!L$4&amp;$E20),'Hoja de Trabajo para listado'!$DE$151:$DG$151,0)),0)+IFERROR(INDEX('Hoja de Trabajo para listado'!$CD$155:$DC$1048576,MATCH($A20,'Hoja de Trabajo para listado'!$CD$155:$CD$1048576,0),MATCH((CUADRO!L$4&amp;$E20),'Hoja de Trabajo para listado'!$CD$151:$DC$151,0)),0)</f>
        <v>0</v>
      </c>
      <c r="M20" s="245">
        <f ca="1">+IFERROR(INDEX('Hoja de Trabajo para listado'!$A$155:$Z$1048576,MATCH($A20,'Hoja de Trabajo para listado'!$A$155:$A$1048576,0),MATCH((CUADRO!M$4&amp;$E20),'Hoja de Trabajo para listado'!$A$151:$Z$151,0)),0)+IFERROR(INDEX('Hoja de Trabajo para listado'!$AB$155:$BA$1048576,MATCH($A20,'Hoja de Trabajo para listado'!$AB$155:$AB$1048576,0),MATCH((CUADRO!M$4&amp;$E20),'Hoja de Trabajo para listado'!$AB$151:$BA$151,0)),0)+IFERROR(INDEX('Hoja de Trabajo para listado'!$BC$155:$CB$1048576,MATCH($A20,'Hoja de Trabajo para listado'!$BC$155:$BC$1048576,0),MATCH((CUADRO!M$4&amp;$E20),'Hoja de Trabajo para listado'!$BC$151:$CB$151,0)),0)+IFERROR(INDEX('Hoja de Trabajo para listado'!$DE$153:$DG$274,MATCH($A20,'Hoja de Trabajo para listado'!$DE$153:$DE$1048576,0),MATCH((CUADRO!M$4&amp;$E20),'Hoja de Trabajo para listado'!$DE$151:$DG$151,0)),0)+IFERROR(INDEX('Hoja de Trabajo para listado'!$CD$155:$DC$1048576,MATCH($A20,'Hoja de Trabajo para listado'!$CD$155:$CD$1048576,0),MATCH((CUADRO!M$4&amp;$E20),'Hoja de Trabajo para listado'!$CD$151:$DC$151,0)),0)</f>
        <v>0</v>
      </c>
      <c r="N20" s="245">
        <f ca="1">+IFERROR(INDEX('Hoja de Trabajo para listado'!$A$155:$Z$1048576,MATCH($A20,'Hoja de Trabajo para listado'!$A$155:$A$1048576,0),MATCH((CUADRO!N$4&amp;$E20),'Hoja de Trabajo para listado'!$A$151:$Z$151,0)),0)+IFERROR(INDEX('Hoja de Trabajo para listado'!$AB$155:$BA$1048576,MATCH($A20,'Hoja de Trabajo para listado'!$AB$155:$AB$1048576,0),MATCH((CUADRO!N$4&amp;$E20),'Hoja de Trabajo para listado'!$AB$151:$BA$151,0)),0)+IFERROR(INDEX('Hoja de Trabajo para listado'!$BC$155:$CB$1048576,MATCH($A20,'Hoja de Trabajo para listado'!$BC$155:$BC$1048576,0),MATCH((CUADRO!N$4&amp;$E20),'Hoja de Trabajo para listado'!$BC$151:$CB$151,0)),0)+IFERROR(INDEX('Hoja de Trabajo para listado'!$DE$153:$DG$274,MATCH($A20,'Hoja de Trabajo para listado'!$DE$153:$DE$1048576,0),MATCH((CUADRO!N$4&amp;$E20),'Hoja de Trabajo para listado'!$DE$151:$DG$151,0)),0)+IFERROR(INDEX('Hoja de Trabajo para listado'!$CD$155:$DC$1048576,MATCH($A20,'Hoja de Trabajo para listado'!$CD$155:$CD$1048576,0),MATCH((CUADRO!N$4&amp;$E20),'Hoja de Trabajo para listado'!$CD$151:$DC$151,0)),0)</f>
        <v>0</v>
      </c>
      <c r="O20" s="245">
        <f ca="1">+IFERROR(INDEX('Hoja de Trabajo para listado'!$A$155:$Z$1048576,MATCH($A20,'Hoja de Trabajo para listado'!$A$155:$A$1048576,0),MATCH((CUADRO!O$4&amp;$E20),'Hoja de Trabajo para listado'!$A$151:$Z$151,0)),0)+IFERROR(INDEX('Hoja de Trabajo para listado'!$AB$155:$BA$1048576,MATCH($A20,'Hoja de Trabajo para listado'!$AB$155:$AB$1048576,0),MATCH((CUADRO!O$4&amp;$E20),'Hoja de Trabajo para listado'!$AB$151:$BA$151,0)),0)+IFERROR(INDEX('Hoja de Trabajo para listado'!$BC$155:$CB$1048576,MATCH($A20,'Hoja de Trabajo para listado'!$BC$155:$BC$1048576,0),MATCH((CUADRO!O$4&amp;$E20),'Hoja de Trabajo para listado'!$BC$151:$CB$151,0)),0)+IFERROR(INDEX('Hoja de Trabajo para listado'!$DE$153:$DG$274,MATCH($A20,'Hoja de Trabajo para listado'!$DE$153:$DE$1048576,0),MATCH((CUADRO!O$4&amp;$E20),'Hoja de Trabajo para listado'!$DE$151:$DG$151,0)),0)+IFERROR(INDEX('Hoja de Trabajo para listado'!$CD$155:$DC$1048576,MATCH($A20,'Hoja de Trabajo para listado'!$CD$155:$CD$1048576,0),MATCH((CUADRO!O$4&amp;$E20),'Hoja de Trabajo para listado'!$CD$151:$DC$151,0)),0)</f>
        <v>0</v>
      </c>
      <c r="P20" s="245">
        <f ca="1">+IFERROR(INDEX('Hoja de Trabajo para listado'!$A$155:$Z$1048576,MATCH($A20,'Hoja de Trabajo para listado'!$A$155:$A$1048576,0),MATCH((CUADRO!P$4&amp;$E20),'Hoja de Trabajo para listado'!$A$151:$Z$151,0)),0)+IFERROR(INDEX('Hoja de Trabajo para listado'!$AB$155:$BA$1048576,MATCH($A20,'Hoja de Trabajo para listado'!$AB$155:$AB$1048576,0),MATCH((CUADRO!P$4&amp;$E20),'Hoja de Trabajo para listado'!$AB$151:$BA$151,0)),0)+IFERROR(INDEX('Hoja de Trabajo para listado'!$BC$155:$CB$1048576,MATCH($A20,'Hoja de Trabajo para listado'!$BC$155:$BC$1048576,0),MATCH((CUADRO!P$4&amp;$E20),'Hoja de Trabajo para listado'!$BC$151:$CB$151,0)),0)+IFERROR(INDEX('Hoja de Trabajo para listado'!$DE$153:$DG$274,MATCH($A20,'Hoja de Trabajo para listado'!$DE$153:$DE$1048576,0),MATCH((CUADRO!P$4&amp;$E20),'Hoja de Trabajo para listado'!$DE$151:$DG$151,0)),0)+IFERROR(INDEX('Hoja de Trabajo para listado'!$CD$155:$DC$1048576,MATCH($A20,'Hoja de Trabajo para listado'!$CD$155:$CD$1048576,0),MATCH((CUADRO!P$4&amp;$E20),'Hoja de Trabajo para listado'!$CD$151:$DC$151,0)),0)</f>
        <v>0</v>
      </c>
      <c r="Q20" s="245">
        <f ca="1">+IFERROR(INDEX('Hoja de Trabajo para listado'!$A$155:$Z$1048576,MATCH($A20,'Hoja de Trabajo para listado'!$A$155:$A$1048576,0),MATCH((CUADRO!Q$4&amp;$E20),'Hoja de Trabajo para listado'!$A$151:$Z$151,0)),0)+IFERROR(INDEX('Hoja de Trabajo para listado'!$AB$155:$BA$1048576,MATCH($A20,'Hoja de Trabajo para listado'!$AB$155:$AB$1048576,0),MATCH((CUADRO!Q$4&amp;$E20),'Hoja de Trabajo para listado'!$AB$151:$BA$151,0)),0)+IFERROR(INDEX('Hoja de Trabajo para listado'!$BC$155:$CB$1048576,MATCH($A20,'Hoja de Trabajo para listado'!$BC$155:$BC$1048576,0),MATCH((CUADRO!Q$4&amp;$E20),'Hoja de Trabajo para listado'!$BC$151:$CB$151,0)),0)+IFERROR(INDEX('Hoja de Trabajo para listado'!$DE$153:$DG$274,MATCH($A20,'Hoja de Trabajo para listado'!$DE$153:$DE$1048576,0),MATCH((CUADRO!Q$4&amp;$E20),'Hoja de Trabajo para listado'!$DE$151:$DG$151,0)),0)+IFERROR(INDEX('Hoja de Trabajo para listado'!$CD$155:$DC$1048576,MATCH($A20,'Hoja de Trabajo para listado'!$CD$155:$CD$1048576,0),MATCH((CUADRO!Q$4&amp;$E20),'Hoja de Trabajo para listado'!$CD$151:$DC$151,0)),0)</f>
        <v>0</v>
      </c>
      <c r="R20" s="245">
        <f t="shared" ca="1" si="0"/>
        <v>142674.97999999998</v>
      </c>
      <c r="S20" s="245">
        <f ca="1">+R19+R20</f>
        <v>142674.97999999998</v>
      </c>
      <c r="T20" s="245">
        <f ca="1">+S20</f>
        <v>142674.97999999998</v>
      </c>
      <c r="U20" s="244">
        <f t="shared" si="1"/>
        <v>2</v>
      </c>
      <c r="V20" s="333" t="str">
        <f>+VLOOKUP(A20,bd_lista!$A$3:$E$592,5,FALSE)</f>
        <v>Órgano Ejecutivo</v>
      </c>
      <c r="W20" s="388"/>
      <c r="X20" s="242">
        <v>30</v>
      </c>
      <c r="Y20" s="242" t="str">
        <f>+VLOOKUP(X20,bd_lista!$A$3:$C$592,3,FALSE)</f>
        <v>Ministerio de Justicia y Transparencia Institucional</v>
      </c>
      <c r="Z20" s="246"/>
      <c r="AA20" s="246"/>
    </row>
    <row r="21" spans="1:27" ht="15" customHeight="1">
      <c r="A21" s="251">
        <v>35</v>
      </c>
      <c r="B21" s="392">
        <f>+A21</f>
        <v>35</v>
      </c>
      <c r="C21" s="247" t="str">
        <f>+VLOOKUP(A21,bd_lista!$A$3:$C$592,3,FALSE)</f>
        <v>Ministerio de Economía y Finanzas Públicas</v>
      </c>
      <c r="D21" s="389" t="str">
        <f>+C21</f>
        <v>Ministerio de Economía y Finanzas Públicas</v>
      </c>
      <c r="E21" s="247" t="s">
        <v>1304</v>
      </c>
      <c r="F21" s="243">
        <f ca="1">+IFERROR(INDEX('Hoja de Trabajo para listado'!$A$155:$Z$1048576,MATCH($A21,'Hoja de Trabajo para listado'!$A$155:$A$1048576,0),MATCH((CUADRO!F$4&amp;$E21),'Hoja de Trabajo para listado'!$A$151:$Z$151,0)),0)+IFERROR(INDEX('Hoja de Trabajo para listado'!$AB$155:$BA$1048576,MATCH($A21,'Hoja de Trabajo para listado'!$AB$155:$AB$1048576,0),MATCH((CUADRO!F$4&amp;$E21),'Hoja de Trabajo para listado'!$AB$151:$BA$151,0)),0)+IFERROR(INDEX('Hoja de Trabajo para listado'!$BC$155:$CB$1048576,MATCH($A21,'Hoja de Trabajo para listado'!$BC$155:$BC$1048576,0),MATCH((CUADRO!F$4&amp;$E21),'Hoja de Trabajo para listado'!$BC$151:$CB$151,0)),0)+IFERROR(INDEX('Hoja de Trabajo para listado'!$DE$153:$DG$274,MATCH($A21,'Hoja de Trabajo para listado'!$DE$153:$DE$1048576,0),MATCH((CUADRO!F$4&amp;$E21),'Hoja de Trabajo para listado'!$DE$151:$DG$151,0)),0)+IFERROR(INDEX('Hoja de Trabajo para listado'!$CD$155:$DC$1048576,MATCH($A21,'Hoja de Trabajo para listado'!$CD$155:$CD$1048576,0),MATCH((CUADRO!F$4&amp;$E21),'Hoja de Trabajo para listado'!$CD$151:$DC$151,0)),0)</f>
        <v>0</v>
      </c>
      <c r="G21" s="243">
        <f ca="1">+IFERROR(INDEX('Hoja de Trabajo para listado'!$A$155:$Z$1048576,MATCH($A21,'Hoja de Trabajo para listado'!$A$155:$A$1048576,0),MATCH((CUADRO!G$4&amp;$E21),'Hoja de Trabajo para listado'!$A$151:$Z$151,0)),0)+IFERROR(INDEX('Hoja de Trabajo para listado'!$AB$155:$BA$1048576,MATCH($A21,'Hoja de Trabajo para listado'!$AB$155:$AB$1048576,0),MATCH((CUADRO!G$4&amp;$E21),'Hoja de Trabajo para listado'!$AB$151:$BA$151,0)),0)+IFERROR(INDEX('Hoja de Trabajo para listado'!$BC$155:$CB$1048576,MATCH($A21,'Hoja de Trabajo para listado'!$BC$155:$BC$1048576,0),MATCH((CUADRO!G$4&amp;$E21),'Hoja de Trabajo para listado'!$BC$151:$CB$151,0)),0)+IFERROR(INDEX('Hoja de Trabajo para listado'!$DE$153:$DG$274,MATCH($A21,'Hoja de Trabajo para listado'!$DE$153:$DE$1048576,0),MATCH((CUADRO!G$4&amp;$E21),'Hoja de Trabajo para listado'!$DE$151:$DG$151,0)),0)+IFERROR(INDEX('Hoja de Trabajo para listado'!$CD$155:$DC$1048576,MATCH($A21,'Hoja de Trabajo para listado'!$CD$155:$CD$1048576,0),MATCH((CUADRO!G$4&amp;$E21),'Hoja de Trabajo para listado'!$CD$151:$DC$151,0)),0)</f>
        <v>0</v>
      </c>
      <c r="H21" s="243">
        <f ca="1">+IFERROR(INDEX('Hoja de Trabajo para listado'!$A$155:$Z$1048576,MATCH($A21,'Hoja de Trabajo para listado'!$A$155:$A$1048576,0),MATCH((CUADRO!H$4&amp;$E21),'Hoja de Trabajo para listado'!$A$151:$Z$151,0)),0)+IFERROR(INDEX('Hoja de Trabajo para listado'!$AB$155:$BA$1048576,MATCH($A21,'Hoja de Trabajo para listado'!$AB$155:$AB$1048576,0),MATCH((CUADRO!H$4&amp;$E21),'Hoja de Trabajo para listado'!$AB$151:$BA$151,0)),0)+IFERROR(INDEX('Hoja de Trabajo para listado'!$BC$155:$CB$1048576,MATCH($A21,'Hoja de Trabajo para listado'!$BC$155:$BC$1048576,0),MATCH((CUADRO!H$4&amp;$E21),'Hoja de Trabajo para listado'!$BC$151:$CB$151,0)),0)+IFERROR(INDEX('Hoja de Trabajo para listado'!$DE$153:$DG$274,MATCH($A21,'Hoja de Trabajo para listado'!$DE$153:$DE$1048576,0),MATCH((CUADRO!H$4&amp;$E21),'Hoja de Trabajo para listado'!$DE$151:$DG$151,0)),0)+IFERROR(INDEX('Hoja de Trabajo para listado'!$CD$155:$DC$1048576,MATCH($A21,'Hoja de Trabajo para listado'!$CD$155:$CD$1048576,0),MATCH((CUADRO!H$4&amp;$E21),'Hoja de Trabajo para listado'!$CD$151:$DC$151,0)),0)</f>
        <v>0</v>
      </c>
      <c r="I21" s="243">
        <f ca="1">+IFERROR(INDEX('Hoja de Trabajo para listado'!$A$155:$Z$1048576,MATCH($A21,'Hoja de Trabajo para listado'!$A$155:$A$1048576,0),MATCH((CUADRO!I$4&amp;$E21),'Hoja de Trabajo para listado'!$A$151:$Z$151,0)),0)+IFERROR(INDEX('Hoja de Trabajo para listado'!$AB$155:$BA$1048576,MATCH($A21,'Hoja de Trabajo para listado'!$AB$155:$AB$1048576,0),MATCH((CUADRO!I$4&amp;$E21),'Hoja de Trabajo para listado'!$AB$151:$BA$151,0)),0)+IFERROR(INDEX('Hoja de Trabajo para listado'!$BC$155:$CB$1048576,MATCH($A21,'Hoja de Trabajo para listado'!$BC$155:$BC$1048576,0),MATCH((CUADRO!I$4&amp;$E21),'Hoja de Trabajo para listado'!$BC$151:$CB$151,0)),0)+IFERROR(INDEX('Hoja de Trabajo para listado'!$DE$153:$DG$274,MATCH($A21,'Hoja de Trabajo para listado'!$DE$153:$DE$1048576,0),MATCH((CUADRO!I$4&amp;$E21),'Hoja de Trabajo para listado'!$DE$151:$DG$151,0)),0)+IFERROR(INDEX('Hoja de Trabajo para listado'!$CD$155:$DC$1048576,MATCH($A21,'Hoja de Trabajo para listado'!$CD$155:$CD$1048576,0),MATCH((CUADRO!I$4&amp;$E21),'Hoja de Trabajo para listado'!$CD$151:$DC$151,0)),0)</f>
        <v>0</v>
      </c>
      <c r="J21" s="243">
        <f ca="1">+IFERROR(INDEX('Hoja de Trabajo para listado'!$A$155:$Z$1048576,MATCH($A21,'Hoja de Trabajo para listado'!$A$155:$A$1048576,0),MATCH((CUADRO!J$4&amp;$E21),'Hoja de Trabajo para listado'!$A$151:$Z$151,0)),0)+IFERROR(INDEX('Hoja de Trabajo para listado'!$AB$155:$BA$1048576,MATCH($A21,'Hoja de Trabajo para listado'!$AB$155:$AB$1048576,0),MATCH((CUADRO!J$4&amp;$E21),'Hoja de Trabajo para listado'!$AB$151:$BA$151,0)),0)+IFERROR(INDEX('Hoja de Trabajo para listado'!$BC$155:$CB$1048576,MATCH($A21,'Hoja de Trabajo para listado'!$BC$155:$BC$1048576,0),MATCH((CUADRO!J$4&amp;$E21),'Hoja de Trabajo para listado'!$BC$151:$CB$151,0)),0)+IFERROR(INDEX('Hoja de Trabajo para listado'!$DE$153:$DG$274,MATCH($A21,'Hoja de Trabajo para listado'!$DE$153:$DE$1048576,0),MATCH((CUADRO!J$4&amp;$E21),'Hoja de Trabajo para listado'!$DE$151:$DG$151,0)),0)+IFERROR(INDEX('Hoja de Trabajo para listado'!$CD$155:$DC$1048576,MATCH($A21,'Hoja de Trabajo para listado'!$CD$155:$CD$1048576,0),MATCH((CUADRO!J$4&amp;$E21),'Hoja de Trabajo para listado'!$CD$151:$DC$151,0)),0)</f>
        <v>0</v>
      </c>
      <c r="K21" s="243">
        <f ca="1">+IFERROR(INDEX('Hoja de Trabajo para listado'!$A$155:$Z$1048576,MATCH($A21,'Hoja de Trabajo para listado'!$A$155:$A$1048576,0),MATCH((CUADRO!K$4&amp;$E21),'Hoja de Trabajo para listado'!$A$151:$Z$151,0)),0)+IFERROR(INDEX('Hoja de Trabajo para listado'!$AB$155:$BA$1048576,MATCH($A21,'Hoja de Trabajo para listado'!$AB$155:$AB$1048576,0),MATCH((CUADRO!K$4&amp;$E21),'Hoja de Trabajo para listado'!$AB$151:$BA$151,0)),0)+IFERROR(INDEX('Hoja de Trabajo para listado'!$BC$155:$CB$1048576,MATCH($A21,'Hoja de Trabajo para listado'!$BC$155:$BC$1048576,0),MATCH((CUADRO!K$4&amp;$E21),'Hoja de Trabajo para listado'!$BC$151:$CB$151,0)),0)+IFERROR(INDEX('Hoja de Trabajo para listado'!$DE$153:$DG$274,MATCH($A21,'Hoja de Trabajo para listado'!$DE$153:$DE$1048576,0),MATCH((CUADRO!K$4&amp;$E21),'Hoja de Trabajo para listado'!$DE$151:$DG$151,0)),0)+IFERROR(INDEX('Hoja de Trabajo para listado'!$CD$155:$DC$1048576,MATCH($A21,'Hoja de Trabajo para listado'!$CD$155:$CD$1048576,0),MATCH((CUADRO!K$4&amp;$E21),'Hoja de Trabajo para listado'!$CD$151:$DC$151,0)),0)</f>
        <v>0</v>
      </c>
      <c r="L21" s="243">
        <f ca="1">+IFERROR(INDEX('Hoja de Trabajo para listado'!$A$155:$Z$1048576,MATCH($A21,'Hoja de Trabajo para listado'!$A$155:$A$1048576,0),MATCH((CUADRO!L$4&amp;$E21),'Hoja de Trabajo para listado'!$A$151:$Z$151,0)),0)+IFERROR(INDEX('Hoja de Trabajo para listado'!$AB$155:$BA$1048576,MATCH($A21,'Hoja de Trabajo para listado'!$AB$155:$AB$1048576,0),MATCH((CUADRO!L$4&amp;$E21),'Hoja de Trabajo para listado'!$AB$151:$BA$151,0)),0)+IFERROR(INDEX('Hoja de Trabajo para listado'!$BC$155:$CB$1048576,MATCH($A21,'Hoja de Trabajo para listado'!$BC$155:$BC$1048576,0),MATCH((CUADRO!L$4&amp;$E21),'Hoja de Trabajo para listado'!$BC$151:$CB$151,0)),0)+IFERROR(INDEX('Hoja de Trabajo para listado'!$DE$153:$DG$274,MATCH($A21,'Hoja de Trabajo para listado'!$DE$153:$DE$1048576,0),MATCH((CUADRO!L$4&amp;$E21),'Hoja de Trabajo para listado'!$DE$151:$DG$151,0)),0)+IFERROR(INDEX('Hoja de Trabajo para listado'!$CD$155:$DC$1048576,MATCH($A21,'Hoja de Trabajo para listado'!$CD$155:$CD$1048576,0),MATCH((CUADRO!L$4&amp;$E21),'Hoja de Trabajo para listado'!$CD$151:$DC$151,0)),0)</f>
        <v>0</v>
      </c>
      <c r="M21" s="243">
        <f ca="1">+IFERROR(INDEX('Hoja de Trabajo para listado'!$A$155:$Z$1048576,MATCH($A21,'Hoja de Trabajo para listado'!$A$155:$A$1048576,0),MATCH((CUADRO!M$4&amp;$E21),'Hoja de Trabajo para listado'!$A$151:$Z$151,0)),0)+IFERROR(INDEX('Hoja de Trabajo para listado'!$AB$155:$BA$1048576,MATCH($A21,'Hoja de Trabajo para listado'!$AB$155:$AB$1048576,0),MATCH((CUADRO!M$4&amp;$E21),'Hoja de Trabajo para listado'!$AB$151:$BA$151,0)),0)+IFERROR(INDEX('Hoja de Trabajo para listado'!$BC$155:$CB$1048576,MATCH($A21,'Hoja de Trabajo para listado'!$BC$155:$BC$1048576,0),MATCH((CUADRO!M$4&amp;$E21),'Hoja de Trabajo para listado'!$BC$151:$CB$151,0)),0)+IFERROR(INDEX('Hoja de Trabajo para listado'!$DE$153:$DG$274,MATCH($A21,'Hoja de Trabajo para listado'!$DE$153:$DE$1048576,0),MATCH((CUADRO!M$4&amp;$E21),'Hoja de Trabajo para listado'!$DE$151:$DG$151,0)),0)+IFERROR(INDEX('Hoja de Trabajo para listado'!$CD$155:$DC$1048576,MATCH($A21,'Hoja de Trabajo para listado'!$CD$155:$CD$1048576,0),MATCH((CUADRO!M$4&amp;$E21),'Hoja de Trabajo para listado'!$CD$151:$DC$151,0)),0)</f>
        <v>0</v>
      </c>
      <c r="N21" s="243">
        <f ca="1">+IFERROR(INDEX('Hoja de Trabajo para listado'!$A$155:$Z$1048576,MATCH($A21,'Hoja de Trabajo para listado'!$A$155:$A$1048576,0),MATCH((CUADRO!N$4&amp;$E21),'Hoja de Trabajo para listado'!$A$151:$Z$151,0)),0)+IFERROR(INDEX('Hoja de Trabajo para listado'!$AB$155:$BA$1048576,MATCH($A21,'Hoja de Trabajo para listado'!$AB$155:$AB$1048576,0),MATCH((CUADRO!N$4&amp;$E21),'Hoja de Trabajo para listado'!$AB$151:$BA$151,0)),0)+IFERROR(INDEX('Hoja de Trabajo para listado'!$BC$155:$CB$1048576,MATCH($A21,'Hoja de Trabajo para listado'!$BC$155:$BC$1048576,0),MATCH((CUADRO!N$4&amp;$E21),'Hoja de Trabajo para listado'!$BC$151:$CB$151,0)),0)+IFERROR(INDEX('Hoja de Trabajo para listado'!$DE$153:$DG$274,MATCH($A21,'Hoja de Trabajo para listado'!$DE$153:$DE$1048576,0),MATCH((CUADRO!N$4&amp;$E21),'Hoja de Trabajo para listado'!$DE$151:$DG$151,0)),0)+IFERROR(INDEX('Hoja de Trabajo para listado'!$CD$155:$DC$1048576,MATCH($A21,'Hoja de Trabajo para listado'!$CD$155:$CD$1048576,0),MATCH((CUADRO!N$4&amp;$E21),'Hoja de Trabajo para listado'!$CD$151:$DC$151,0)),0)</f>
        <v>0</v>
      </c>
      <c r="O21" s="243">
        <f ca="1">+IFERROR(INDEX('Hoja de Trabajo para listado'!$A$155:$Z$1048576,MATCH($A21,'Hoja de Trabajo para listado'!$A$155:$A$1048576,0),MATCH((CUADRO!O$4&amp;$E21),'Hoja de Trabajo para listado'!$A$151:$Z$151,0)),0)+IFERROR(INDEX('Hoja de Trabajo para listado'!$AB$155:$BA$1048576,MATCH($A21,'Hoja de Trabajo para listado'!$AB$155:$AB$1048576,0),MATCH((CUADRO!O$4&amp;$E21),'Hoja de Trabajo para listado'!$AB$151:$BA$151,0)),0)+IFERROR(INDEX('Hoja de Trabajo para listado'!$BC$155:$CB$1048576,MATCH($A21,'Hoja de Trabajo para listado'!$BC$155:$BC$1048576,0),MATCH((CUADRO!O$4&amp;$E21),'Hoja de Trabajo para listado'!$BC$151:$CB$151,0)),0)+IFERROR(INDEX('Hoja de Trabajo para listado'!$DE$153:$DG$274,MATCH($A21,'Hoja de Trabajo para listado'!$DE$153:$DE$1048576,0),MATCH((CUADRO!O$4&amp;$E21),'Hoja de Trabajo para listado'!$DE$151:$DG$151,0)),0)+IFERROR(INDEX('Hoja de Trabajo para listado'!$CD$155:$DC$1048576,MATCH($A21,'Hoja de Trabajo para listado'!$CD$155:$CD$1048576,0),MATCH((CUADRO!O$4&amp;$E21),'Hoja de Trabajo para listado'!$CD$151:$DC$151,0)),0)</f>
        <v>0</v>
      </c>
      <c r="P21" s="243">
        <f ca="1">+IFERROR(INDEX('Hoja de Trabajo para listado'!$A$155:$Z$1048576,MATCH($A21,'Hoja de Trabajo para listado'!$A$155:$A$1048576,0),MATCH((CUADRO!P$4&amp;$E21),'Hoja de Trabajo para listado'!$A$151:$Z$151,0)),0)+IFERROR(INDEX('Hoja de Trabajo para listado'!$AB$155:$BA$1048576,MATCH($A21,'Hoja de Trabajo para listado'!$AB$155:$AB$1048576,0),MATCH((CUADRO!P$4&amp;$E21),'Hoja de Trabajo para listado'!$AB$151:$BA$151,0)),0)+IFERROR(INDEX('Hoja de Trabajo para listado'!$BC$155:$CB$1048576,MATCH($A21,'Hoja de Trabajo para listado'!$BC$155:$BC$1048576,0),MATCH((CUADRO!P$4&amp;$E21),'Hoja de Trabajo para listado'!$BC$151:$CB$151,0)),0)+IFERROR(INDEX('Hoja de Trabajo para listado'!$DE$153:$DG$274,MATCH($A21,'Hoja de Trabajo para listado'!$DE$153:$DE$1048576,0),MATCH((CUADRO!P$4&amp;$E21),'Hoja de Trabajo para listado'!$DE$151:$DG$151,0)),0)+IFERROR(INDEX('Hoja de Trabajo para listado'!$CD$155:$DC$1048576,MATCH($A21,'Hoja de Trabajo para listado'!$CD$155:$CD$1048576,0),MATCH((CUADRO!P$4&amp;$E21),'Hoja de Trabajo para listado'!$CD$151:$DC$151,0)),0)</f>
        <v>0</v>
      </c>
      <c r="Q21" s="243">
        <f ca="1">+IFERROR(INDEX('Hoja de Trabajo para listado'!$A$155:$Z$1048576,MATCH($A21,'Hoja de Trabajo para listado'!$A$155:$A$1048576,0),MATCH((CUADRO!Q$4&amp;$E21),'Hoja de Trabajo para listado'!$A$151:$Z$151,0)),0)+IFERROR(INDEX('Hoja de Trabajo para listado'!$AB$155:$BA$1048576,MATCH($A21,'Hoja de Trabajo para listado'!$AB$155:$AB$1048576,0),MATCH((CUADRO!Q$4&amp;$E21),'Hoja de Trabajo para listado'!$AB$151:$BA$151,0)),0)+IFERROR(INDEX('Hoja de Trabajo para listado'!$BC$155:$CB$1048576,MATCH($A21,'Hoja de Trabajo para listado'!$BC$155:$BC$1048576,0),MATCH((CUADRO!Q$4&amp;$E21),'Hoja de Trabajo para listado'!$BC$151:$CB$151,0)),0)+IFERROR(INDEX('Hoja de Trabajo para listado'!$DE$153:$DG$274,MATCH($A21,'Hoja de Trabajo para listado'!$DE$153:$DE$1048576,0),MATCH((CUADRO!Q$4&amp;$E21),'Hoja de Trabajo para listado'!$DE$151:$DG$151,0)),0)+IFERROR(INDEX('Hoja de Trabajo para listado'!$CD$155:$DC$1048576,MATCH($A21,'Hoja de Trabajo para listado'!$CD$155:$CD$1048576,0),MATCH((CUADRO!Q$4&amp;$E21),'Hoja de Trabajo para listado'!$CD$151:$DC$151,0)),0)</f>
        <v>0</v>
      </c>
      <c r="R21" s="243">
        <f t="shared" ca="1" si="0"/>
        <v>0</v>
      </c>
      <c r="S21" s="243"/>
      <c r="T21" s="243">
        <f ca="1">+T22</f>
        <v>239251.43</v>
      </c>
      <c r="U21" s="242">
        <f t="shared" si="1"/>
        <v>1</v>
      </c>
      <c r="V21" s="333" t="str">
        <f>+VLOOKUP(A21,bd_lista!$A$3:$E$592,5,FALSE)</f>
        <v>Órgano Ejecutivo</v>
      </c>
      <c r="W21" s="387" t="str">
        <f>+V21</f>
        <v>Órgano Ejecutivo</v>
      </c>
      <c r="X21" s="242">
        <f t="shared" ref="X21:X30" si="3">+A21</f>
        <v>35</v>
      </c>
      <c r="Y21" s="242" t="str">
        <f>+VLOOKUP(X21,bd_lista!$A$3:$C$592,3,FALSE)</f>
        <v>Ministerio de Economía y Finanzas Públicas</v>
      </c>
      <c r="Z21" s="246">
        <f>+X21</f>
        <v>35</v>
      </c>
      <c r="AA21" s="246" t="str">
        <f>+Y21</f>
        <v>Ministerio de Economía y Finanzas Públicas</v>
      </c>
    </row>
    <row r="22" spans="1:27" ht="15" customHeight="1">
      <c r="A22" s="32">
        <v>35</v>
      </c>
      <c r="B22" s="393"/>
      <c r="C22" s="333" t="str">
        <f>+VLOOKUP(A22,bd_lista!$A$3:$C$592,3,FALSE)</f>
        <v>Ministerio de Economía y Finanzas Públicas</v>
      </c>
      <c r="D22" s="390"/>
      <c r="E22" s="333" t="s">
        <v>1305</v>
      </c>
      <c r="F22" s="245">
        <f ca="1">+IFERROR(INDEX('Hoja de Trabajo para listado'!$A$155:$Z$1048576,MATCH($A22,'Hoja de Trabajo para listado'!$A$155:$A$1048576,0),MATCH((CUADRO!F$4&amp;$E22),'Hoja de Trabajo para listado'!$A$151:$Z$151,0)),0)+IFERROR(INDEX('Hoja de Trabajo para listado'!$AB$155:$BA$1048576,MATCH($A22,'Hoja de Trabajo para listado'!$AB$155:$AB$1048576,0),MATCH((CUADRO!F$4&amp;$E22),'Hoja de Trabajo para listado'!$AB$151:$BA$151,0)),0)+IFERROR(INDEX('Hoja de Trabajo para listado'!$BC$155:$CB$1048576,MATCH($A22,'Hoja de Trabajo para listado'!$BC$155:$BC$1048576,0),MATCH((CUADRO!F$4&amp;$E22),'Hoja de Trabajo para listado'!$BC$151:$CB$151,0)),0)+IFERROR(INDEX('Hoja de Trabajo para listado'!$DE$153:$DG$274,MATCH($A22,'Hoja de Trabajo para listado'!$DE$153:$DE$1048576,0),MATCH((CUADRO!F$4&amp;$E22),'Hoja de Trabajo para listado'!$DE$151:$DG$151,0)),0)+IFERROR(INDEX('Hoja de Trabajo para listado'!$CD$155:$DC$1048576,MATCH($A22,'Hoja de Trabajo para listado'!$CD$155:$CD$1048576,0),MATCH((CUADRO!F$4&amp;$E22),'Hoja de Trabajo para listado'!$CD$151:$DC$151,0)),0)</f>
        <v>4286.9799999999996</v>
      </c>
      <c r="G22" s="245">
        <f ca="1">+IFERROR(INDEX('Hoja de Trabajo para listado'!$A$155:$Z$1048576,MATCH($A22,'Hoja de Trabajo para listado'!$A$155:$A$1048576,0),MATCH((CUADRO!G$4&amp;$E22),'Hoja de Trabajo para listado'!$A$151:$Z$151,0)),0)+IFERROR(INDEX('Hoja de Trabajo para listado'!$AB$155:$BA$1048576,MATCH($A22,'Hoja de Trabajo para listado'!$AB$155:$AB$1048576,0),MATCH((CUADRO!G$4&amp;$E22),'Hoja de Trabajo para listado'!$AB$151:$BA$151,0)),0)+IFERROR(INDEX('Hoja de Trabajo para listado'!$BC$155:$CB$1048576,MATCH($A22,'Hoja de Trabajo para listado'!$BC$155:$BC$1048576,0),MATCH((CUADRO!G$4&amp;$E22),'Hoja de Trabajo para listado'!$BC$151:$CB$151,0)),0)+IFERROR(INDEX('Hoja de Trabajo para listado'!$DE$153:$DG$274,MATCH($A22,'Hoja de Trabajo para listado'!$DE$153:$DE$1048576,0),MATCH((CUADRO!G$4&amp;$E22),'Hoja de Trabajo para listado'!$DE$151:$DG$151,0)),0)+IFERROR(INDEX('Hoja de Trabajo para listado'!$CD$155:$DC$1048576,MATCH($A22,'Hoja de Trabajo para listado'!$CD$155:$CD$1048576,0),MATCH((CUADRO!G$4&amp;$E22),'Hoja de Trabajo para listado'!$CD$151:$DC$151,0)),0)</f>
        <v>0</v>
      </c>
      <c r="H22" s="245">
        <f ca="1">+IFERROR(INDEX('Hoja de Trabajo para listado'!$A$155:$Z$1048576,MATCH($A22,'Hoja de Trabajo para listado'!$A$155:$A$1048576,0),MATCH((CUADRO!H$4&amp;$E22),'Hoja de Trabajo para listado'!$A$151:$Z$151,0)),0)+IFERROR(INDEX('Hoja de Trabajo para listado'!$AB$155:$BA$1048576,MATCH($A22,'Hoja de Trabajo para listado'!$AB$155:$AB$1048576,0),MATCH((CUADRO!H$4&amp;$E22),'Hoja de Trabajo para listado'!$AB$151:$BA$151,0)),0)+IFERROR(INDEX('Hoja de Trabajo para listado'!$BC$155:$CB$1048576,MATCH($A22,'Hoja de Trabajo para listado'!$BC$155:$BC$1048576,0),MATCH((CUADRO!H$4&amp;$E22),'Hoja de Trabajo para listado'!$BC$151:$CB$151,0)),0)+IFERROR(INDEX('Hoja de Trabajo para listado'!$DE$153:$DG$274,MATCH($A22,'Hoja de Trabajo para listado'!$DE$153:$DE$1048576,0),MATCH((CUADRO!H$4&amp;$E22),'Hoja de Trabajo para listado'!$DE$151:$DG$151,0)),0)+IFERROR(INDEX('Hoja de Trabajo para listado'!$CD$155:$DC$1048576,MATCH($A22,'Hoja de Trabajo para listado'!$CD$155:$CD$1048576,0),MATCH((CUADRO!H$4&amp;$E22),'Hoja de Trabajo para listado'!$CD$151:$DC$151,0)),0)</f>
        <v>148630.44</v>
      </c>
      <c r="I22" s="245">
        <f ca="1">+IFERROR(INDEX('Hoja de Trabajo para listado'!$A$155:$Z$1048576,MATCH($A22,'Hoja de Trabajo para listado'!$A$155:$A$1048576,0),MATCH((CUADRO!I$4&amp;$E22),'Hoja de Trabajo para listado'!$A$151:$Z$151,0)),0)+IFERROR(INDEX('Hoja de Trabajo para listado'!$AB$155:$BA$1048576,MATCH($A22,'Hoja de Trabajo para listado'!$AB$155:$AB$1048576,0),MATCH((CUADRO!I$4&amp;$E22),'Hoja de Trabajo para listado'!$AB$151:$BA$151,0)),0)+IFERROR(INDEX('Hoja de Trabajo para listado'!$BC$155:$CB$1048576,MATCH($A22,'Hoja de Trabajo para listado'!$BC$155:$BC$1048576,0),MATCH((CUADRO!I$4&amp;$E22),'Hoja de Trabajo para listado'!$BC$151:$CB$151,0)),0)+IFERROR(INDEX('Hoja de Trabajo para listado'!$DE$153:$DG$274,MATCH($A22,'Hoja de Trabajo para listado'!$DE$153:$DE$1048576,0),MATCH((CUADRO!I$4&amp;$E22),'Hoja de Trabajo para listado'!$DE$151:$DG$151,0)),0)+IFERROR(INDEX('Hoja de Trabajo para listado'!$CD$155:$DC$1048576,MATCH($A22,'Hoja de Trabajo para listado'!$CD$155:$CD$1048576,0),MATCH((CUADRO!I$4&amp;$E22),'Hoja de Trabajo para listado'!$CD$151:$DC$151,0)),0)</f>
        <v>12844.02</v>
      </c>
      <c r="J22" s="245">
        <f ca="1">+IFERROR(INDEX('Hoja de Trabajo para listado'!$A$155:$Z$1048576,MATCH($A22,'Hoja de Trabajo para listado'!$A$155:$A$1048576,0),MATCH((CUADRO!J$4&amp;$E22),'Hoja de Trabajo para listado'!$A$151:$Z$151,0)),0)+IFERROR(INDEX('Hoja de Trabajo para listado'!$AB$155:$BA$1048576,MATCH($A22,'Hoja de Trabajo para listado'!$AB$155:$AB$1048576,0),MATCH((CUADRO!J$4&amp;$E22),'Hoja de Trabajo para listado'!$AB$151:$BA$151,0)),0)+IFERROR(INDEX('Hoja de Trabajo para listado'!$BC$155:$CB$1048576,MATCH($A22,'Hoja de Trabajo para listado'!$BC$155:$BC$1048576,0),MATCH((CUADRO!J$4&amp;$E22),'Hoja de Trabajo para listado'!$BC$151:$CB$151,0)),0)+IFERROR(INDEX('Hoja de Trabajo para listado'!$DE$153:$DG$274,MATCH($A22,'Hoja de Trabajo para listado'!$DE$153:$DE$1048576,0),MATCH((CUADRO!J$4&amp;$E22),'Hoja de Trabajo para listado'!$DE$151:$DG$151,0)),0)+IFERROR(INDEX('Hoja de Trabajo para listado'!$CD$155:$DC$1048576,MATCH($A22,'Hoja de Trabajo para listado'!$CD$155:$CD$1048576,0),MATCH((CUADRO!J$4&amp;$E22),'Hoja de Trabajo para listado'!$CD$151:$DC$151,0)),0)</f>
        <v>73489.989999999991</v>
      </c>
      <c r="K22" s="245">
        <f ca="1">+IFERROR(INDEX('Hoja de Trabajo para listado'!$A$155:$Z$1048576,MATCH($A22,'Hoja de Trabajo para listado'!$A$155:$A$1048576,0),MATCH((CUADRO!K$4&amp;$E22),'Hoja de Trabajo para listado'!$A$151:$Z$151,0)),0)+IFERROR(INDEX('Hoja de Trabajo para listado'!$AB$155:$BA$1048576,MATCH($A22,'Hoja de Trabajo para listado'!$AB$155:$AB$1048576,0),MATCH((CUADRO!K$4&amp;$E22),'Hoja de Trabajo para listado'!$AB$151:$BA$151,0)),0)+IFERROR(INDEX('Hoja de Trabajo para listado'!$BC$155:$CB$1048576,MATCH($A22,'Hoja de Trabajo para listado'!$BC$155:$BC$1048576,0),MATCH((CUADRO!K$4&amp;$E22),'Hoja de Trabajo para listado'!$BC$151:$CB$151,0)),0)+IFERROR(INDEX('Hoja de Trabajo para listado'!$DE$153:$DG$274,MATCH($A22,'Hoja de Trabajo para listado'!$DE$153:$DE$1048576,0),MATCH((CUADRO!K$4&amp;$E22),'Hoja de Trabajo para listado'!$DE$151:$DG$151,0)),0)+IFERROR(INDEX('Hoja de Trabajo para listado'!$CD$155:$DC$1048576,MATCH($A22,'Hoja de Trabajo para listado'!$CD$155:$CD$1048576,0),MATCH((CUADRO!K$4&amp;$E22),'Hoja de Trabajo para listado'!$CD$151:$DC$151,0)),0)</f>
        <v>0</v>
      </c>
      <c r="L22" s="245">
        <f ca="1">+IFERROR(INDEX('Hoja de Trabajo para listado'!$A$155:$Z$1048576,MATCH($A22,'Hoja de Trabajo para listado'!$A$155:$A$1048576,0),MATCH((CUADRO!L$4&amp;$E22),'Hoja de Trabajo para listado'!$A$151:$Z$151,0)),0)+IFERROR(INDEX('Hoja de Trabajo para listado'!$AB$155:$BA$1048576,MATCH($A22,'Hoja de Trabajo para listado'!$AB$155:$AB$1048576,0),MATCH((CUADRO!L$4&amp;$E22),'Hoja de Trabajo para listado'!$AB$151:$BA$151,0)),0)+IFERROR(INDEX('Hoja de Trabajo para listado'!$BC$155:$CB$1048576,MATCH($A22,'Hoja de Trabajo para listado'!$BC$155:$BC$1048576,0),MATCH((CUADRO!L$4&amp;$E22),'Hoja de Trabajo para listado'!$BC$151:$CB$151,0)),0)+IFERROR(INDEX('Hoja de Trabajo para listado'!$DE$153:$DG$274,MATCH($A22,'Hoja de Trabajo para listado'!$DE$153:$DE$1048576,0),MATCH((CUADRO!L$4&amp;$E22),'Hoja de Trabajo para listado'!$DE$151:$DG$151,0)),0)+IFERROR(INDEX('Hoja de Trabajo para listado'!$CD$155:$DC$1048576,MATCH($A22,'Hoja de Trabajo para listado'!$CD$155:$CD$1048576,0),MATCH((CUADRO!L$4&amp;$E22),'Hoja de Trabajo para listado'!$CD$151:$DC$151,0)),0)</f>
        <v>0</v>
      </c>
      <c r="M22" s="245">
        <f ca="1">+IFERROR(INDEX('Hoja de Trabajo para listado'!$A$155:$Z$1048576,MATCH($A22,'Hoja de Trabajo para listado'!$A$155:$A$1048576,0),MATCH((CUADRO!M$4&amp;$E22),'Hoja de Trabajo para listado'!$A$151:$Z$151,0)),0)+IFERROR(INDEX('Hoja de Trabajo para listado'!$AB$155:$BA$1048576,MATCH($A22,'Hoja de Trabajo para listado'!$AB$155:$AB$1048576,0),MATCH((CUADRO!M$4&amp;$E22),'Hoja de Trabajo para listado'!$AB$151:$BA$151,0)),0)+IFERROR(INDEX('Hoja de Trabajo para listado'!$BC$155:$CB$1048576,MATCH($A22,'Hoja de Trabajo para listado'!$BC$155:$BC$1048576,0),MATCH((CUADRO!M$4&amp;$E22),'Hoja de Trabajo para listado'!$BC$151:$CB$151,0)),0)+IFERROR(INDEX('Hoja de Trabajo para listado'!$DE$153:$DG$274,MATCH($A22,'Hoja de Trabajo para listado'!$DE$153:$DE$1048576,0),MATCH((CUADRO!M$4&amp;$E22),'Hoja de Trabajo para listado'!$DE$151:$DG$151,0)),0)+IFERROR(INDEX('Hoja de Trabajo para listado'!$CD$155:$DC$1048576,MATCH($A22,'Hoja de Trabajo para listado'!$CD$155:$CD$1048576,0),MATCH((CUADRO!M$4&amp;$E22),'Hoja de Trabajo para listado'!$CD$151:$DC$151,0)),0)</f>
        <v>0</v>
      </c>
      <c r="N22" s="245">
        <f ca="1">+IFERROR(INDEX('Hoja de Trabajo para listado'!$A$155:$Z$1048576,MATCH($A22,'Hoja de Trabajo para listado'!$A$155:$A$1048576,0),MATCH((CUADRO!N$4&amp;$E22),'Hoja de Trabajo para listado'!$A$151:$Z$151,0)),0)+IFERROR(INDEX('Hoja de Trabajo para listado'!$AB$155:$BA$1048576,MATCH($A22,'Hoja de Trabajo para listado'!$AB$155:$AB$1048576,0),MATCH((CUADRO!N$4&amp;$E22),'Hoja de Trabajo para listado'!$AB$151:$BA$151,0)),0)+IFERROR(INDEX('Hoja de Trabajo para listado'!$BC$155:$CB$1048576,MATCH($A22,'Hoja de Trabajo para listado'!$BC$155:$BC$1048576,0),MATCH((CUADRO!N$4&amp;$E22),'Hoja de Trabajo para listado'!$BC$151:$CB$151,0)),0)+IFERROR(INDEX('Hoja de Trabajo para listado'!$DE$153:$DG$274,MATCH($A22,'Hoja de Trabajo para listado'!$DE$153:$DE$1048576,0),MATCH((CUADRO!N$4&amp;$E22),'Hoja de Trabajo para listado'!$DE$151:$DG$151,0)),0)+IFERROR(INDEX('Hoja de Trabajo para listado'!$CD$155:$DC$1048576,MATCH($A22,'Hoja de Trabajo para listado'!$CD$155:$CD$1048576,0),MATCH((CUADRO!N$4&amp;$E22),'Hoja de Trabajo para listado'!$CD$151:$DC$151,0)),0)</f>
        <v>0</v>
      </c>
      <c r="O22" s="245">
        <f ca="1">+IFERROR(INDEX('Hoja de Trabajo para listado'!$A$155:$Z$1048576,MATCH($A22,'Hoja de Trabajo para listado'!$A$155:$A$1048576,0),MATCH((CUADRO!O$4&amp;$E22),'Hoja de Trabajo para listado'!$A$151:$Z$151,0)),0)+IFERROR(INDEX('Hoja de Trabajo para listado'!$AB$155:$BA$1048576,MATCH($A22,'Hoja de Trabajo para listado'!$AB$155:$AB$1048576,0),MATCH((CUADRO!O$4&amp;$E22),'Hoja de Trabajo para listado'!$AB$151:$BA$151,0)),0)+IFERROR(INDEX('Hoja de Trabajo para listado'!$BC$155:$CB$1048576,MATCH($A22,'Hoja de Trabajo para listado'!$BC$155:$BC$1048576,0),MATCH((CUADRO!O$4&amp;$E22),'Hoja de Trabajo para listado'!$BC$151:$CB$151,0)),0)+IFERROR(INDEX('Hoja de Trabajo para listado'!$DE$153:$DG$274,MATCH($A22,'Hoja de Trabajo para listado'!$DE$153:$DE$1048576,0),MATCH((CUADRO!O$4&amp;$E22),'Hoja de Trabajo para listado'!$DE$151:$DG$151,0)),0)+IFERROR(INDEX('Hoja de Trabajo para listado'!$CD$155:$DC$1048576,MATCH($A22,'Hoja de Trabajo para listado'!$CD$155:$CD$1048576,0),MATCH((CUADRO!O$4&amp;$E22),'Hoja de Trabajo para listado'!$CD$151:$DC$151,0)),0)</f>
        <v>0</v>
      </c>
      <c r="P22" s="245">
        <f ca="1">+IFERROR(INDEX('Hoja de Trabajo para listado'!$A$155:$Z$1048576,MATCH($A22,'Hoja de Trabajo para listado'!$A$155:$A$1048576,0),MATCH((CUADRO!P$4&amp;$E22),'Hoja de Trabajo para listado'!$A$151:$Z$151,0)),0)+IFERROR(INDEX('Hoja de Trabajo para listado'!$AB$155:$BA$1048576,MATCH($A22,'Hoja de Trabajo para listado'!$AB$155:$AB$1048576,0),MATCH((CUADRO!P$4&amp;$E22),'Hoja de Trabajo para listado'!$AB$151:$BA$151,0)),0)+IFERROR(INDEX('Hoja de Trabajo para listado'!$BC$155:$CB$1048576,MATCH($A22,'Hoja de Trabajo para listado'!$BC$155:$BC$1048576,0),MATCH((CUADRO!P$4&amp;$E22),'Hoja de Trabajo para listado'!$BC$151:$CB$151,0)),0)+IFERROR(INDEX('Hoja de Trabajo para listado'!$DE$153:$DG$274,MATCH($A22,'Hoja de Trabajo para listado'!$DE$153:$DE$1048576,0),MATCH((CUADRO!P$4&amp;$E22),'Hoja de Trabajo para listado'!$DE$151:$DG$151,0)),0)+IFERROR(INDEX('Hoja de Trabajo para listado'!$CD$155:$DC$1048576,MATCH($A22,'Hoja de Trabajo para listado'!$CD$155:$CD$1048576,0),MATCH((CUADRO!P$4&amp;$E22),'Hoja de Trabajo para listado'!$CD$151:$DC$151,0)),0)</f>
        <v>0</v>
      </c>
      <c r="Q22" s="245">
        <f ca="1">+IFERROR(INDEX('Hoja de Trabajo para listado'!$A$155:$Z$1048576,MATCH($A22,'Hoja de Trabajo para listado'!$A$155:$A$1048576,0),MATCH((CUADRO!Q$4&amp;$E22),'Hoja de Trabajo para listado'!$A$151:$Z$151,0)),0)+IFERROR(INDEX('Hoja de Trabajo para listado'!$AB$155:$BA$1048576,MATCH($A22,'Hoja de Trabajo para listado'!$AB$155:$AB$1048576,0),MATCH((CUADRO!Q$4&amp;$E22),'Hoja de Trabajo para listado'!$AB$151:$BA$151,0)),0)+IFERROR(INDEX('Hoja de Trabajo para listado'!$BC$155:$CB$1048576,MATCH($A22,'Hoja de Trabajo para listado'!$BC$155:$BC$1048576,0),MATCH((CUADRO!Q$4&amp;$E22),'Hoja de Trabajo para listado'!$BC$151:$CB$151,0)),0)+IFERROR(INDEX('Hoja de Trabajo para listado'!$DE$153:$DG$274,MATCH($A22,'Hoja de Trabajo para listado'!$DE$153:$DE$1048576,0),MATCH((CUADRO!Q$4&amp;$E22),'Hoja de Trabajo para listado'!$DE$151:$DG$151,0)),0)+IFERROR(INDEX('Hoja de Trabajo para listado'!$CD$155:$DC$1048576,MATCH($A22,'Hoja de Trabajo para listado'!$CD$155:$CD$1048576,0),MATCH((CUADRO!Q$4&amp;$E22),'Hoja de Trabajo para listado'!$CD$151:$DC$151,0)),0)</f>
        <v>0</v>
      </c>
      <c r="R22" s="245">
        <f t="shared" ca="1" si="0"/>
        <v>239251.43</v>
      </c>
      <c r="S22" s="245">
        <f ca="1">+R21+R22</f>
        <v>239251.43</v>
      </c>
      <c r="T22" s="245">
        <f ca="1">+S22</f>
        <v>239251.43</v>
      </c>
      <c r="U22" s="244">
        <f t="shared" si="1"/>
        <v>2</v>
      </c>
      <c r="V22" s="333" t="str">
        <f>+VLOOKUP(A22,bd_lista!$A$3:$E$592,5,FALSE)</f>
        <v>Órgano Ejecutivo</v>
      </c>
      <c r="W22" s="388"/>
      <c r="X22" s="242">
        <f t="shared" si="3"/>
        <v>35</v>
      </c>
      <c r="Y22" s="242" t="str">
        <f>+VLOOKUP(X22,bd_lista!$A$3:$C$592,3,FALSE)</f>
        <v>Ministerio de Economía y Finanzas Públicas</v>
      </c>
      <c r="Z22" s="246"/>
      <c r="AA22" s="246"/>
    </row>
    <row r="23" spans="1:27" ht="15" customHeight="1">
      <c r="A23" s="251">
        <v>41</v>
      </c>
      <c r="B23" s="392">
        <f>+A23</f>
        <v>41</v>
      </c>
      <c r="C23" s="247" t="str">
        <f>+VLOOKUP(A23,bd_lista!$A$3:$C$592,3,FALSE)</f>
        <v>Ministerio de Desarrollo Productivo y Economía Plural</v>
      </c>
      <c r="D23" s="389" t="str">
        <f>+C23</f>
        <v>Ministerio de Desarrollo Productivo y Economía Plural</v>
      </c>
      <c r="E23" s="247" t="s">
        <v>1304</v>
      </c>
      <c r="F23" s="243">
        <f ca="1">+IFERROR(INDEX('Hoja de Trabajo para listado'!$A$155:$Z$1048576,MATCH($A23,'Hoja de Trabajo para listado'!$A$155:$A$1048576,0),MATCH((CUADRO!F$4&amp;$E23),'Hoja de Trabajo para listado'!$A$151:$Z$151,0)),0)+IFERROR(INDEX('Hoja de Trabajo para listado'!$AB$155:$BA$1048576,MATCH($A23,'Hoja de Trabajo para listado'!$AB$155:$AB$1048576,0),MATCH((CUADRO!F$4&amp;$E23),'Hoja de Trabajo para listado'!$AB$151:$BA$151,0)),0)+IFERROR(INDEX('Hoja de Trabajo para listado'!$BC$155:$CB$1048576,MATCH($A23,'Hoja de Trabajo para listado'!$BC$155:$BC$1048576,0),MATCH((CUADRO!F$4&amp;$E23),'Hoja de Trabajo para listado'!$BC$151:$CB$151,0)),0)+IFERROR(INDEX('Hoja de Trabajo para listado'!$DE$153:$DG$274,MATCH($A23,'Hoja de Trabajo para listado'!$DE$153:$DE$1048576,0),MATCH((CUADRO!F$4&amp;$E23),'Hoja de Trabajo para listado'!$DE$151:$DG$151,0)),0)+IFERROR(INDEX('Hoja de Trabajo para listado'!$CD$155:$DC$1048576,MATCH($A23,'Hoja de Trabajo para listado'!$CD$155:$CD$1048576,0),MATCH((CUADRO!F$4&amp;$E23),'Hoja de Trabajo para listado'!$CD$151:$DC$151,0)),0)</f>
        <v>0</v>
      </c>
      <c r="G23" s="243">
        <f ca="1">+IFERROR(INDEX('Hoja de Trabajo para listado'!$A$155:$Z$1048576,MATCH($A23,'Hoja de Trabajo para listado'!$A$155:$A$1048576,0),MATCH((CUADRO!G$4&amp;$E23),'Hoja de Trabajo para listado'!$A$151:$Z$151,0)),0)+IFERROR(INDEX('Hoja de Trabajo para listado'!$AB$155:$BA$1048576,MATCH($A23,'Hoja de Trabajo para listado'!$AB$155:$AB$1048576,0),MATCH((CUADRO!G$4&amp;$E23),'Hoja de Trabajo para listado'!$AB$151:$BA$151,0)),0)+IFERROR(INDEX('Hoja de Trabajo para listado'!$BC$155:$CB$1048576,MATCH($A23,'Hoja de Trabajo para listado'!$BC$155:$BC$1048576,0),MATCH((CUADRO!G$4&amp;$E23),'Hoja de Trabajo para listado'!$BC$151:$CB$151,0)),0)+IFERROR(INDEX('Hoja de Trabajo para listado'!$DE$153:$DG$274,MATCH($A23,'Hoja de Trabajo para listado'!$DE$153:$DE$1048576,0),MATCH((CUADRO!G$4&amp;$E23),'Hoja de Trabajo para listado'!$DE$151:$DG$151,0)),0)+IFERROR(INDEX('Hoja de Trabajo para listado'!$CD$155:$DC$1048576,MATCH($A23,'Hoja de Trabajo para listado'!$CD$155:$CD$1048576,0),MATCH((CUADRO!G$4&amp;$E23),'Hoja de Trabajo para listado'!$CD$151:$DC$151,0)),0)</f>
        <v>0</v>
      </c>
      <c r="H23" s="243">
        <f ca="1">+IFERROR(INDEX('Hoja de Trabajo para listado'!$A$155:$Z$1048576,MATCH($A23,'Hoja de Trabajo para listado'!$A$155:$A$1048576,0),MATCH((CUADRO!H$4&amp;$E23),'Hoja de Trabajo para listado'!$A$151:$Z$151,0)),0)+IFERROR(INDEX('Hoja de Trabajo para listado'!$AB$155:$BA$1048576,MATCH($A23,'Hoja de Trabajo para listado'!$AB$155:$AB$1048576,0),MATCH((CUADRO!H$4&amp;$E23),'Hoja de Trabajo para listado'!$AB$151:$BA$151,0)),0)+IFERROR(INDEX('Hoja de Trabajo para listado'!$BC$155:$CB$1048576,MATCH($A23,'Hoja de Trabajo para listado'!$BC$155:$BC$1048576,0),MATCH((CUADRO!H$4&amp;$E23),'Hoja de Trabajo para listado'!$BC$151:$CB$151,0)),0)+IFERROR(INDEX('Hoja de Trabajo para listado'!$DE$153:$DG$274,MATCH($A23,'Hoja de Trabajo para listado'!$DE$153:$DE$1048576,0),MATCH((CUADRO!H$4&amp;$E23),'Hoja de Trabajo para listado'!$DE$151:$DG$151,0)),0)+IFERROR(INDEX('Hoja de Trabajo para listado'!$CD$155:$DC$1048576,MATCH($A23,'Hoja de Trabajo para listado'!$CD$155:$CD$1048576,0),MATCH((CUADRO!H$4&amp;$E23),'Hoja de Trabajo para listado'!$CD$151:$DC$151,0)),0)</f>
        <v>0</v>
      </c>
      <c r="I23" s="243">
        <f ca="1">+IFERROR(INDEX('Hoja de Trabajo para listado'!$A$155:$Z$1048576,MATCH($A23,'Hoja de Trabajo para listado'!$A$155:$A$1048576,0),MATCH((CUADRO!I$4&amp;$E23),'Hoja de Trabajo para listado'!$A$151:$Z$151,0)),0)+IFERROR(INDEX('Hoja de Trabajo para listado'!$AB$155:$BA$1048576,MATCH($A23,'Hoja de Trabajo para listado'!$AB$155:$AB$1048576,0),MATCH((CUADRO!I$4&amp;$E23),'Hoja de Trabajo para listado'!$AB$151:$BA$151,0)),0)+IFERROR(INDEX('Hoja de Trabajo para listado'!$BC$155:$CB$1048576,MATCH($A23,'Hoja de Trabajo para listado'!$BC$155:$BC$1048576,0),MATCH((CUADRO!I$4&amp;$E23),'Hoja de Trabajo para listado'!$BC$151:$CB$151,0)),0)+IFERROR(INDEX('Hoja de Trabajo para listado'!$DE$153:$DG$274,MATCH($A23,'Hoja de Trabajo para listado'!$DE$153:$DE$1048576,0),MATCH((CUADRO!I$4&amp;$E23),'Hoja de Trabajo para listado'!$DE$151:$DG$151,0)),0)+IFERROR(INDEX('Hoja de Trabajo para listado'!$CD$155:$DC$1048576,MATCH($A23,'Hoja de Trabajo para listado'!$CD$155:$CD$1048576,0),MATCH((CUADRO!I$4&amp;$E23),'Hoja de Trabajo para listado'!$CD$151:$DC$151,0)),0)</f>
        <v>1109.1500000000001</v>
      </c>
      <c r="J23" s="243">
        <f ca="1">+IFERROR(INDEX('Hoja de Trabajo para listado'!$A$155:$Z$1048576,MATCH($A23,'Hoja de Trabajo para listado'!$A$155:$A$1048576,0),MATCH((CUADRO!J$4&amp;$E23),'Hoja de Trabajo para listado'!$A$151:$Z$151,0)),0)+IFERROR(INDEX('Hoja de Trabajo para listado'!$AB$155:$BA$1048576,MATCH($A23,'Hoja de Trabajo para listado'!$AB$155:$AB$1048576,0),MATCH((CUADRO!J$4&amp;$E23),'Hoja de Trabajo para listado'!$AB$151:$BA$151,0)),0)+IFERROR(INDEX('Hoja de Trabajo para listado'!$BC$155:$CB$1048576,MATCH($A23,'Hoja de Trabajo para listado'!$BC$155:$BC$1048576,0),MATCH((CUADRO!J$4&amp;$E23),'Hoja de Trabajo para listado'!$BC$151:$CB$151,0)),0)+IFERROR(INDEX('Hoja de Trabajo para listado'!$DE$153:$DG$274,MATCH($A23,'Hoja de Trabajo para listado'!$DE$153:$DE$1048576,0),MATCH((CUADRO!J$4&amp;$E23),'Hoja de Trabajo para listado'!$DE$151:$DG$151,0)),0)+IFERROR(INDEX('Hoja de Trabajo para listado'!$CD$155:$DC$1048576,MATCH($A23,'Hoja de Trabajo para listado'!$CD$155:$CD$1048576,0),MATCH((CUADRO!J$4&amp;$E23),'Hoja de Trabajo para listado'!$CD$151:$DC$151,0)),0)</f>
        <v>0</v>
      </c>
      <c r="K23" s="243">
        <f ca="1">+IFERROR(INDEX('Hoja de Trabajo para listado'!$A$155:$Z$1048576,MATCH($A23,'Hoja de Trabajo para listado'!$A$155:$A$1048576,0),MATCH((CUADRO!K$4&amp;$E23),'Hoja de Trabajo para listado'!$A$151:$Z$151,0)),0)+IFERROR(INDEX('Hoja de Trabajo para listado'!$AB$155:$BA$1048576,MATCH($A23,'Hoja de Trabajo para listado'!$AB$155:$AB$1048576,0),MATCH((CUADRO!K$4&amp;$E23),'Hoja de Trabajo para listado'!$AB$151:$BA$151,0)),0)+IFERROR(INDEX('Hoja de Trabajo para listado'!$BC$155:$CB$1048576,MATCH($A23,'Hoja de Trabajo para listado'!$BC$155:$BC$1048576,0),MATCH((CUADRO!K$4&amp;$E23),'Hoja de Trabajo para listado'!$BC$151:$CB$151,0)),0)+IFERROR(INDEX('Hoja de Trabajo para listado'!$DE$153:$DG$274,MATCH($A23,'Hoja de Trabajo para listado'!$DE$153:$DE$1048576,0),MATCH((CUADRO!K$4&amp;$E23),'Hoja de Trabajo para listado'!$DE$151:$DG$151,0)),0)+IFERROR(INDEX('Hoja de Trabajo para listado'!$CD$155:$DC$1048576,MATCH($A23,'Hoja de Trabajo para listado'!$CD$155:$CD$1048576,0),MATCH((CUADRO!K$4&amp;$E23),'Hoja de Trabajo para listado'!$CD$151:$DC$151,0)),0)</f>
        <v>0</v>
      </c>
      <c r="L23" s="243">
        <f ca="1">+IFERROR(INDEX('Hoja de Trabajo para listado'!$A$155:$Z$1048576,MATCH($A23,'Hoja de Trabajo para listado'!$A$155:$A$1048576,0),MATCH((CUADRO!L$4&amp;$E23),'Hoja de Trabajo para listado'!$A$151:$Z$151,0)),0)+IFERROR(INDEX('Hoja de Trabajo para listado'!$AB$155:$BA$1048576,MATCH($A23,'Hoja de Trabajo para listado'!$AB$155:$AB$1048576,0),MATCH((CUADRO!L$4&amp;$E23),'Hoja de Trabajo para listado'!$AB$151:$BA$151,0)),0)+IFERROR(INDEX('Hoja de Trabajo para listado'!$BC$155:$CB$1048576,MATCH($A23,'Hoja de Trabajo para listado'!$BC$155:$BC$1048576,0),MATCH((CUADRO!L$4&amp;$E23),'Hoja de Trabajo para listado'!$BC$151:$CB$151,0)),0)+IFERROR(INDEX('Hoja de Trabajo para listado'!$DE$153:$DG$274,MATCH($A23,'Hoja de Trabajo para listado'!$DE$153:$DE$1048576,0),MATCH((CUADRO!L$4&amp;$E23),'Hoja de Trabajo para listado'!$DE$151:$DG$151,0)),0)+IFERROR(INDEX('Hoja de Trabajo para listado'!$CD$155:$DC$1048576,MATCH($A23,'Hoja de Trabajo para listado'!$CD$155:$CD$1048576,0),MATCH((CUADRO!L$4&amp;$E23),'Hoja de Trabajo para listado'!$CD$151:$DC$151,0)),0)</f>
        <v>0</v>
      </c>
      <c r="M23" s="243">
        <f ca="1">+IFERROR(INDEX('Hoja de Trabajo para listado'!$A$155:$Z$1048576,MATCH($A23,'Hoja de Trabajo para listado'!$A$155:$A$1048576,0),MATCH((CUADRO!M$4&amp;$E23),'Hoja de Trabajo para listado'!$A$151:$Z$151,0)),0)+IFERROR(INDEX('Hoja de Trabajo para listado'!$AB$155:$BA$1048576,MATCH($A23,'Hoja de Trabajo para listado'!$AB$155:$AB$1048576,0),MATCH((CUADRO!M$4&amp;$E23),'Hoja de Trabajo para listado'!$AB$151:$BA$151,0)),0)+IFERROR(INDEX('Hoja de Trabajo para listado'!$BC$155:$CB$1048576,MATCH($A23,'Hoja de Trabajo para listado'!$BC$155:$BC$1048576,0),MATCH((CUADRO!M$4&amp;$E23),'Hoja de Trabajo para listado'!$BC$151:$CB$151,0)),0)+IFERROR(INDEX('Hoja de Trabajo para listado'!$DE$153:$DG$274,MATCH($A23,'Hoja de Trabajo para listado'!$DE$153:$DE$1048576,0),MATCH((CUADRO!M$4&amp;$E23),'Hoja de Trabajo para listado'!$DE$151:$DG$151,0)),0)+IFERROR(INDEX('Hoja de Trabajo para listado'!$CD$155:$DC$1048576,MATCH($A23,'Hoja de Trabajo para listado'!$CD$155:$CD$1048576,0),MATCH((CUADRO!M$4&amp;$E23),'Hoja de Trabajo para listado'!$CD$151:$DC$151,0)),0)</f>
        <v>0</v>
      </c>
      <c r="N23" s="243">
        <f ca="1">+IFERROR(INDEX('Hoja de Trabajo para listado'!$A$155:$Z$1048576,MATCH($A23,'Hoja de Trabajo para listado'!$A$155:$A$1048576,0),MATCH((CUADRO!N$4&amp;$E23),'Hoja de Trabajo para listado'!$A$151:$Z$151,0)),0)+IFERROR(INDEX('Hoja de Trabajo para listado'!$AB$155:$BA$1048576,MATCH($A23,'Hoja de Trabajo para listado'!$AB$155:$AB$1048576,0),MATCH((CUADRO!N$4&amp;$E23),'Hoja de Trabajo para listado'!$AB$151:$BA$151,0)),0)+IFERROR(INDEX('Hoja de Trabajo para listado'!$BC$155:$CB$1048576,MATCH($A23,'Hoja de Trabajo para listado'!$BC$155:$BC$1048576,0),MATCH((CUADRO!N$4&amp;$E23),'Hoja de Trabajo para listado'!$BC$151:$CB$151,0)),0)+IFERROR(INDEX('Hoja de Trabajo para listado'!$DE$153:$DG$274,MATCH($A23,'Hoja de Trabajo para listado'!$DE$153:$DE$1048576,0),MATCH((CUADRO!N$4&amp;$E23),'Hoja de Trabajo para listado'!$DE$151:$DG$151,0)),0)+IFERROR(INDEX('Hoja de Trabajo para listado'!$CD$155:$DC$1048576,MATCH($A23,'Hoja de Trabajo para listado'!$CD$155:$CD$1048576,0),MATCH((CUADRO!N$4&amp;$E23),'Hoja de Trabajo para listado'!$CD$151:$DC$151,0)),0)</f>
        <v>0</v>
      </c>
      <c r="O23" s="243">
        <f ca="1">+IFERROR(INDEX('Hoja de Trabajo para listado'!$A$155:$Z$1048576,MATCH($A23,'Hoja de Trabajo para listado'!$A$155:$A$1048576,0),MATCH((CUADRO!O$4&amp;$E23),'Hoja de Trabajo para listado'!$A$151:$Z$151,0)),0)+IFERROR(INDEX('Hoja de Trabajo para listado'!$AB$155:$BA$1048576,MATCH($A23,'Hoja de Trabajo para listado'!$AB$155:$AB$1048576,0),MATCH((CUADRO!O$4&amp;$E23),'Hoja de Trabajo para listado'!$AB$151:$BA$151,0)),0)+IFERROR(INDEX('Hoja de Trabajo para listado'!$BC$155:$CB$1048576,MATCH($A23,'Hoja de Trabajo para listado'!$BC$155:$BC$1048576,0),MATCH((CUADRO!O$4&amp;$E23),'Hoja de Trabajo para listado'!$BC$151:$CB$151,0)),0)+IFERROR(INDEX('Hoja de Trabajo para listado'!$DE$153:$DG$274,MATCH($A23,'Hoja de Trabajo para listado'!$DE$153:$DE$1048576,0),MATCH((CUADRO!O$4&amp;$E23),'Hoja de Trabajo para listado'!$DE$151:$DG$151,0)),0)+IFERROR(INDEX('Hoja de Trabajo para listado'!$CD$155:$DC$1048576,MATCH($A23,'Hoja de Trabajo para listado'!$CD$155:$CD$1048576,0),MATCH((CUADRO!O$4&amp;$E23),'Hoja de Trabajo para listado'!$CD$151:$DC$151,0)),0)</f>
        <v>0</v>
      </c>
      <c r="P23" s="243">
        <f ca="1">+IFERROR(INDEX('Hoja de Trabajo para listado'!$A$155:$Z$1048576,MATCH($A23,'Hoja de Trabajo para listado'!$A$155:$A$1048576,0),MATCH((CUADRO!P$4&amp;$E23),'Hoja de Trabajo para listado'!$A$151:$Z$151,0)),0)+IFERROR(INDEX('Hoja de Trabajo para listado'!$AB$155:$BA$1048576,MATCH($A23,'Hoja de Trabajo para listado'!$AB$155:$AB$1048576,0),MATCH((CUADRO!P$4&amp;$E23),'Hoja de Trabajo para listado'!$AB$151:$BA$151,0)),0)+IFERROR(INDEX('Hoja de Trabajo para listado'!$BC$155:$CB$1048576,MATCH($A23,'Hoja de Trabajo para listado'!$BC$155:$BC$1048576,0),MATCH((CUADRO!P$4&amp;$E23),'Hoja de Trabajo para listado'!$BC$151:$CB$151,0)),0)+IFERROR(INDEX('Hoja de Trabajo para listado'!$DE$153:$DG$274,MATCH($A23,'Hoja de Trabajo para listado'!$DE$153:$DE$1048576,0),MATCH((CUADRO!P$4&amp;$E23),'Hoja de Trabajo para listado'!$DE$151:$DG$151,0)),0)+IFERROR(INDEX('Hoja de Trabajo para listado'!$CD$155:$DC$1048576,MATCH($A23,'Hoja de Trabajo para listado'!$CD$155:$CD$1048576,0),MATCH((CUADRO!P$4&amp;$E23),'Hoja de Trabajo para listado'!$CD$151:$DC$151,0)),0)</f>
        <v>0</v>
      </c>
      <c r="Q23" s="243">
        <f ca="1">+IFERROR(INDEX('Hoja de Trabajo para listado'!$A$155:$Z$1048576,MATCH($A23,'Hoja de Trabajo para listado'!$A$155:$A$1048576,0),MATCH((CUADRO!Q$4&amp;$E23),'Hoja de Trabajo para listado'!$A$151:$Z$151,0)),0)+IFERROR(INDEX('Hoja de Trabajo para listado'!$AB$155:$BA$1048576,MATCH($A23,'Hoja de Trabajo para listado'!$AB$155:$AB$1048576,0),MATCH((CUADRO!Q$4&amp;$E23),'Hoja de Trabajo para listado'!$AB$151:$BA$151,0)),0)+IFERROR(INDEX('Hoja de Trabajo para listado'!$BC$155:$CB$1048576,MATCH($A23,'Hoja de Trabajo para listado'!$BC$155:$BC$1048576,0),MATCH((CUADRO!Q$4&amp;$E23),'Hoja de Trabajo para listado'!$BC$151:$CB$151,0)),0)+IFERROR(INDEX('Hoja de Trabajo para listado'!$DE$153:$DG$274,MATCH($A23,'Hoja de Trabajo para listado'!$DE$153:$DE$1048576,0),MATCH((CUADRO!Q$4&amp;$E23),'Hoja de Trabajo para listado'!$DE$151:$DG$151,0)),0)+IFERROR(INDEX('Hoja de Trabajo para listado'!$CD$155:$DC$1048576,MATCH($A23,'Hoja de Trabajo para listado'!$CD$155:$CD$1048576,0),MATCH((CUADRO!Q$4&amp;$E23),'Hoja de Trabajo para listado'!$CD$151:$DC$151,0)),0)</f>
        <v>0</v>
      </c>
      <c r="R23" s="243">
        <f t="shared" ca="1" si="0"/>
        <v>1109.1500000000001</v>
      </c>
      <c r="S23" s="243"/>
      <c r="T23" s="243">
        <f ca="1">+T24</f>
        <v>9387356.790000001</v>
      </c>
      <c r="U23" s="242">
        <f t="shared" si="1"/>
        <v>1</v>
      </c>
      <c r="V23" s="333" t="str">
        <f>+VLOOKUP(A23,bd_lista!$A$3:$E$592,5,FALSE)</f>
        <v>Órgano Ejecutivo</v>
      </c>
      <c r="W23" s="387" t="str">
        <f>+V23</f>
        <v>Órgano Ejecutivo</v>
      </c>
      <c r="X23" s="242">
        <f t="shared" si="3"/>
        <v>41</v>
      </c>
      <c r="Y23" s="242" t="str">
        <f>+VLOOKUP(X23,bd_lista!$A$3:$C$592,3,FALSE)</f>
        <v>Ministerio de Desarrollo Productivo y Economía Plural</v>
      </c>
      <c r="Z23" s="246">
        <f>+X23</f>
        <v>41</v>
      </c>
      <c r="AA23" s="246" t="str">
        <f>+Y23</f>
        <v>Ministerio de Desarrollo Productivo y Economía Plural</v>
      </c>
    </row>
    <row r="24" spans="1:27" ht="15" customHeight="1">
      <c r="A24" s="32">
        <v>41</v>
      </c>
      <c r="B24" s="393"/>
      <c r="C24" s="333" t="str">
        <f>+VLOOKUP(A24,bd_lista!$A$3:$C$592,3,FALSE)</f>
        <v>Ministerio de Desarrollo Productivo y Economía Plural</v>
      </c>
      <c r="D24" s="390"/>
      <c r="E24" s="333" t="s">
        <v>1305</v>
      </c>
      <c r="F24" s="245">
        <f ca="1">+IFERROR(INDEX('Hoja de Trabajo para listado'!$A$155:$Z$1048576,MATCH($A24,'Hoja de Trabajo para listado'!$A$155:$A$1048576,0),MATCH((CUADRO!F$4&amp;$E24),'Hoja de Trabajo para listado'!$A$151:$Z$151,0)),0)+IFERROR(INDEX('Hoja de Trabajo para listado'!$AB$155:$BA$1048576,MATCH($A24,'Hoja de Trabajo para listado'!$AB$155:$AB$1048576,0),MATCH((CUADRO!F$4&amp;$E24),'Hoja de Trabajo para listado'!$AB$151:$BA$151,0)),0)+IFERROR(INDEX('Hoja de Trabajo para listado'!$BC$155:$CB$1048576,MATCH($A24,'Hoja de Trabajo para listado'!$BC$155:$BC$1048576,0),MATCH((CUADRO!F$4&amp;$E24),'Hoja de Trabajo para listado'!$BC$151:$CB$151,0)),0)+IFERROR(INDEX('Hoja de Trabajo para listado'!$DE$153:$DG$274,MATCH($A24,'Hoja de Trabajo para listado'!$DE$153:$DE$1048576,0),MATCH((CUADRO!F$4&amp;$E24),'Hoja de Trabajo para listado'!$DE$151:$DG$151,0)),0)+IFERROR(INDEX('Hoja de Trabajo para listado'!$CD$155:$DC$1048576,MATCH($A24,'Hoja de Trabajo para listado'!$CD$155:$CD$1048576,0),MATCH((CUADRO!F$4&amp;$E24),'Hoja de Trabajo para listado'!$CD$151:$DC$151,0)),0)</f>
        <v>0</v>
      </c>
      <c r="G24" s="245">
        <f ca="1">+IFERROR(INDEX('Hoja de Trabajo para listado'!$A$155:$Z$1048576,MATCH($A24,'Hoja de Trabajo para listado'!$A$155:$A$1048576,0),MATCH((CUADRO!G$4&amp;$E24),'Hoja de Trabajo para listado'!$A$151:$Z$151,0)),0)+IFERROR(INDEX('Hoja de Trabajo para listado'!$AB$155:$BA$1048576,MATCH($A24,'Hoja de Trabajo para listado'!$AB$155:$AB$1048576,0),MATCH((CUADRO!G$4&amp;$E24),'Hoja de Trabajo para listado'!$AB$151:$BA$151,0)),0)+IFERROR(INDEX('Hoja de Trabajo para listado'!$BC$155:$CB$1048576,MATCH($A24,'Hoja de Trabajo para listado'!$BC$155:$BC$1048576,0),MATCH((CUADRO!G$4&amp;$E24),'Hoja de Trabajo para listado'!$BC$151:$CB$151,0)),0)+IFERROR(INDEX('Hoja de Trabajo para listado'!$DE$153:$DG$274,MATCH($A24,'Hoja de Trabajo para listado'!$DE$153:$DE$1048576,0),MATCH((CUADRO!G$4&amp;$E24),'Hoja de Trabajo para listado'!$DE$151:$DG$151,0)),0)+IFERROR(INDEX('Hoja de Trabajo para listado'!$CD$155:$DC$1048576,MATCH($A24,'Hoja de Trabajo para listado'!$CD$155:$CD$1048576,0),MATCH((CUADRO!G$4&amp;$E24),'Hoja de Trabajo para listado'!$CD$151:$DC$151,0)),0)</f>
        <v>0</v>
      </c>
      <c r="H24" s="245">
        <f ca="1">+IFERROR(INDEX('Hoja de Trabajo para listado'!$A$155:$Z$1048576,MATCH($A24,'Hoja de Trabajo para listado'!$A$155:$A$1048576,0),MATCH((CUADRO!H$4&amp;$E24),'Hoja de Trabajo para listado'!$A$151:$Z$151,0)),0)+IFERROR(INDEX('Hoja de Trabajo para listado'!$AB$155:$BA$1048576,MATCH($A24,'Hoja de Trabajo para listado'!$AB$155:$AB$1048576,0),MATCH((CUADRO!H$4&amp;$E24),'Hoja de Trabajo para listado'!$AB$151:$BA$151,0)),0)+IFERROR(INDEX('Hoja de Trabajo para listado'!$BC$155:$CB$1048576,MATCH($A24,'Hoja de Trabajo para listado'!$BC$155:$BC$1048576,0),MATCH((CUADRO!H$4&amp;$E24),'Hoja de Trabajo para listado'!$BC$151:$CB$151,0)),0)+IFERROR(INDEX('Hoja de Trabajo para listado'!$DE$153:$DG$274,MATCH($A24,'Hoja de Trabajo para listado'!$DE$153:$DE$1048576,0),MATCH((CUADRO!H$4&amp;$E24),'Hoja de Trabajo para listado'!$DE$151:$DG$151,0)),0)+IFERROR(INDEX('Hoja de Trabajo para listado'!$CD$155:$DC$1048576,MATCH($A24,'Hoja de Trabajo para listado'!$CD$155:$CD$1048576,0),MATCH((CUADRO!H$4&amp;$E24),'Hoja de Trabajo para listado'!$CD$151:$DC$151,0)),0)</f>
        <v>16773.419999999998</v>
      </c>
      <c r="I24" s="245">
        <f ca="1">+IFERROR(INDEX('Hoja de Trabajo para listado'!$A$155:$Z$1048576,MATCH($A24,'Hoja de Trabajo para listado'!$A$155:$A$1048576,0),MATCH((CUADRO!I$4&amp;$E24),'Hoja de Trabajo para listado'!$A$151:$Z$151,0)),0)+IFERROR(INDEX('Hoja de Trabajo para listado'!$AB$155:$BA$1048576,MATCH($A24,'Hoja de Trabajo para listado'!$AB$155:$AB$1048576,0),MATCH((CUADRO!I$4&amp;$E24),'Hoja de Trabajo para listado'!$AB$151:$BA$151,0)),0)+IFERROR(INDEX('Hoja de Trabajo para listado'!$BC$155:$CB$1048576,MATCH($A24,'Hoja de Trabajo para listado'!$BC$155:$BC$1048576,0),MATCH((CUADRO!I$4&amp;$E24),'Hoja de Trabajo para listado'!$BC$151:$CB$151,0)),0)+IFERROR(INDEX('Hoja de Trabajo para listado'!$DE$153:$DG$274,MATCH($A24,'Hoja de Trabajo para listado'!$DE$153:$DE$1048576,0),MATCH((CUADRO!I$4&amp;$E24),'Hoja de Trabajo para listado'!$DE$151:$DG$151,0)),0)+IFERROR(INDEX('Hoja de Trabajo para listado'!$CD$155:$DC$1048576,MATCH($A24,'Hoja de Trabajo para listado'!$CD$155:$CD$1048576,0),MATCH((CUADRO!I$4&amp;$E24),'Hoja de Trabajo para listado'!$CD$151:$DC$151,0)),0)</f>
        <v>24573.89</v>
      </c>
      <c r="J24" s="245">
        <f ca="1">+IFERROR(INDEX('Hoja de Trabajo para listado'!$A$155:$Z$1048576,MATCH($A24,'Hoja de Trabajo para listado'!$A$155:$A$1048576,0),MATCH((CUADRO!J$4&amp;$E24),'Hoja de Trabajo para listado'!$A$151:$Z$151,0)),0)+IFERROR(INDEX('Hoja de Trabajo para listado'!$AB$155:$BA$1048576,MATCH($A24,'Hoja de Trabajo para listado'!$AB$155:$AB$1048576,0),MATCH((CUADRO!J$4&amp;$E24),'Hoja de Trabajo para listado'!$AB$151:$BA$151,0)),0)+IFERROR(INDEX('Hoja de Trabajo para listado'!$BC$155:$CB$1048576,MATCH($A24,'Hoja de Trabajo para listado'!$BC$155:$BC$1048576,0),MATCH((CUADRO!J$4&amp;$E24),'Hoja de Trabajo para listado'!$BC$151:$CB$151,0)),0)+IFERROR(INDEX('Hoja de Trabajo para listado'!$DE$153:$DG$274,MATCH($A24,'Hoja de Trabajo para listado'!$DE$153:$DE$1048576,0),MATCH((CUADRO!J$4&amp;$E24),'Hoja de Trabajo para listado'!$DE$151:$DG$151,0)),0)+IFERROR(INDEX('Hoja de Trabajo para listado'!$CD$155:$DC$1048576,MATCH($A24,'Hoja de Trabajo para listado'!$CD$155:$CD$1048576,0),MATCH((CUADRO!J$4&amp;$E24),'Hoja de Trabajo para listado'!$CD$151:$DC$151,0)),0)</f>
        <v>9344900.3300000001</v>
      </c>
      <c r="K24" s="245">
        <f ca="1">+IFERROR(INDEX('Hoja de Trabajo para listado'!$A$155:$Z$1048576,MATCH($A24,'Hoja de Trabajo para listado'!$A$155:$A$1048576,0),MATCH((CUADRO!K$4&amp;$E24),'Hoja de Trabajo para listado'!$A$151:$Z$151,0)),0)+IFERROR(INDEX('Hoja de Trabajo para listado'!$AB$155:$BA$1048576,MATCH($A24,'Hoja de Trabajo para listado'!$AB$155:$AB$1048576,0),MATCH((CUADRO!K$4&amp;$E24),'Hoja de Trabajo para listado'!$AB$151:$BA$151,0)),0)+IFERROR(INDEX('Hoja de Trabajo para listado'!$BC$155:$CB$1048576,MATCH($A24,'Hoja de Trabajo para listado'!$BC$155:$BC$1048576,0),MATCH((CUADRO!K$4&amp;$E24),'Hoja de Trabajo para listado'!$BC$151:$CB$151,0)),0)+IFERROR(INDEX('Hoja de Trabajo para listado'!$DE$153:$DG$274,MATCH($A24,'Hoja de Trabajo para listado'!$DE$153:$DE$1048576,0),MATCH((CUADRO!K$4&amp;$E24),'Hoja de Trabajo para listado'!$DE$151:$DG$151,0)),0)+IFERROR(INDEX('Hoja de Trabajo para listado'!$CD$155:$DC$1048576,MATCH($A24,'Hoja de Trabajo para listado'!$CD$155:$CD$1048576,0),MATCH((CUADRO!K$4&amp;$E24),'Hoja de Trabajo para listado'!$CD$151:$DC$151,0)),0)</f>
        <v>0</v>
      </c>
      <c r="L24" s="245">
        <f ca="1">+IFERROR(INDEX('Hoja de Trabajo para listado'!$A$155:$Z$1048576,MATCH($A24,'Hoja de Trabajo para listado'!$A$155:$A$1048576,0),MATCH((CUADRO!L$4&amp;$E24),'Hoja de Trabajo para listado'!$A$151:$Z$151,0)),0)+IFERROR(INDEX('Hoja de Trabajo para listado'!$AB$155:$BA$1048576,MATCH($A24,'Hoja de Trabajo para listado'!$AB$155:$AB$1048576,0),MATCH((CUADRO!L$4&amp;$E24),'Hoja de Trabajo para listado'!$AB$151:$BA$151,0)),0)+IFERROR(INDEX('Hoja de Trabajo para listado'!$BC$155:$CB$1048576,MATCH($A24,'Hoja de Trabajo para listado'!$BC$155:$BC$1048576,0),MATCH((CUADRO!L$4&amp;$E24),'Hoja de Trabajo para listado'!$BC$151:$CB$151,0)),0)+IFERROR(INDEX('Hoja de Trabajo para listado'!$DE$153:$DG$274,MATCH($A24,'Hoja de Trabajo para listado'!$DE$153:$DE$1048576,0),MATCH((CUADRO!L$4&amp;$E24),'Hoja de Trabajo para listado'!$DE$151:$DG$151,0)),0)+IFERROR(INDEX('Hoja de Trabajo para listado'!$CD$155:$DC$1048576,MATCH($A24,'Hoja de Trabajo para listado'!$CD$155:$CD$1048576,0),MATCH((CUADRO!L$4&amp;$E24),'Hoja de Trabajo para listado'!$CD$151:$DC$151,0)),0)</f>
        <v>0</v>
      </c>
      <c r="M24" s="245">
        <f ca="1">+IFERROR(INDEX('Hoja de Trabajo para listado'!$A$155:$Z$1048576,MATCH($A24,'Hoja de Trabajo para listado'!$A$155:$A$1048576,0),MATCH((CUADRO!M$4&amp;$E24),'Hoja de Trabajo para listado'!$A$151:$Z$151,0)),0)+IFERROR(INDEX('Hoja de Trabajo para listado'!$AB$155:$BA$1048576,MATCH($A24,'Hoja de Trabajo para listado'!$AB$155:$AB$1048576,0),MATCH((CUADRO!M$4&amp;$E24),'Hoja de Trabajo para listado'!$AB$151:$BA$151,0)),0)+IFERROR(INDEX('Hoja de Trabajo para listado'!$BC$155:$CB$1048576,MATCH($A24,'Hoja de Trabajo para listado'!$BC$155:$BC$1048576,0),MATCH((CUADRO!M$4&amp;$E24),'Hoja de Trabajo para listado'!$BC$151:$CB$151,0)),0)+IFERROR(INDEX('Hoja de Trabajo para listado'!$DE$153:$DG$274,MATCH($A24,'Hoja de Trabajo para listado'!$DE$153:$DE$1048576,0),MATCH((CUADRO!M$4&amp;$E24),'Hoja de Trabajo para listado'!$DE$151:$DG$151,0)),0)+IFERROR(INDEX('Hoja de Trabajo para listado'!$CD$155:$DC$1048576,MATCH($A24,'Hoja de Trabajo para listado'!$CD$155:$CD$1048576,0),MATCH((CUADRO!M$4&amp;$E24),'Hoja de Trabajo para listado'!$CD$151:$DC$151,0)),0)</f>
        <v>0</v>
      </c>
      <c r="N24" s="245">
        <f ca="1">+IFERROR(INDEX('Hoja de Trabajo para listado'!$A$155:$Z$1048576,MATCH($A24,'Hoja de Trabajo para listado'!$A$155:$A$1048576,0),MATCH((CUADRO!N$4&amp;$E24),'Hoja de Trabajo para listado'!$A$151:$Z$151,0)),0)+IFERROR(INDEX('Hoja de Trabajo para listado'!$AB$155:$BA$1048576,MATCH($A24,'Hoja de Trabajo para listado'!$AB$155:$AB$1048576,0),MATCH((CUADRO!N$4&amp;$E24),'Hoja de Trabajo para listado'!$AB$151:$BA$151,0)),0)+IFERROR(INDEX('Hoja de Trabajo para listado'!$BC$155:$CB$1048576,MATCH($A24,'Hoja de Trabajo para listado'!$BC$155:$BC$1048576,0),MATCH((CUADRO!N$4&amp;$E24),'Hoja de Trabajo para listado'!$BC$151:$CB$151,0)),0)+IFERROR(INDEX('Hoja de Trabajo para listado'!$DE$153:$DG$274,MATCH($A24,'Hoja de Trabajo para listado'!$DE$153:$DE$1048576,0),MATCH((CUADRO!N$4&amp;$E24),'Hoja de Trabajo para listado'!$DE$151:$DG$151,0)),0)+IFERROR(INDEX('Hoja de Trabajo para listado'!$CD$155:$DC$1048576,MATCH($A24,'Hoja de Trabajo para listado'!$CD$155:$CD$1048576,0),MATCH((CUADRO!N$4&amp;$E24),'Hoja de Trabajo para listado'!$CD$151:$DC$151,0)),0)</f>
        <v>0</v>
      </c>
      <c r="O24" s="245">
        <f ca="1">+IFERROR(INDEX('Hoja de Trabajo para listado'!$A$155:$Z$1048576,MATCH($A24,'Hoja de Trabajo para listado'!$A$155:$A$1048576,0),MATCH((CUADRO!O$4&amp;$E24),'Hoja de Trabajo para listado'!$A$151:$Z$151,0)),0)+IFERROR(INDEX('Hoja de Trabajo para listado'!$AB$155:$BA$1048576,MATCH($A24,'Hoja de Trabajo para listado'!$AB$155:$AB$1048576,0),MATCH((CUADRO!O$4&amp;$E24),'Hoja de Trabajo para listado'!$AB$151:$BA$151,0)),0)+IFERROR(INDEX('Hoja de Trabajo para listado'!$BC$155:$CB$1048576,MATCH($A24,'Hoja de Trabajo para listado'!$BC$155:$BC$1048576,0),MATCH((CUADRO!O$4&amp;$E24),'Hoja de Trabajo para listado'!$BC$151:$CB$151,0)),0)+IFERROR(INDEX('Hoja de Trabajo para listado'!$DE$153:$DG$274,MATCH($A24,'Hoja de Trabajo para listado'!$DE$153:$DE$1048576,0),MATCH((CUADRO!O$4&amp;$E24),'Hoja de Trabajo para listado'!$DE$151:$DG$151,0)),0)+IFERROR(INDEX('Hoja de Trabajo para listado'!$CD$155:$DC$1048576,MATCH($A24,'Hoja de Trabajo para listado'!$CD$155:$CD$1048576,0),MATCH((CUADRO!O$4&amp;$E24),'Hoja de Trabajo para listado'!$CD$151:$DC$151,0)),0)</f>
        <v>0</v>
      </c>
      <c r="P24" s="245">
        <f ca="1">+IFERROR(INDEX('Hoja de Trabajo para listado'!$A$155:$Z$1048576,MATCH($A24,'Hoja de Trabajo para listado'!$A$155:$A$1048576,0),MATCH((CUADRO!P$4&amp;$E24),'Hoja de Trabajo para listado'!$A$151:$Z$151,0)),0)+IFERROR(INDEX('Hoja de Trabajo para listado'!$AB$155:$BA$1048576,MATCH($A24,'Hoja de Trabajo para listado'!$AB$155:$AB$1048576,0),MATCH((CUADRO!P$4&amp;$E24),'Hoja de Trabajo para listado'!$AB$151:$BA$151,0)),0)+IFERROR(INDEX('Hoja de Trabajo para listado'!$BC$155:$CB$1048576,MATCH($A24,'Hoja de Trabajo para listado'!$BC$155:$BC$1048576,0),MATCH((CUADRO!P$4&amp;$E24),'Hoja de Trabajo para listado'!$BC$151:$CB$151,0)),0)+IFERROR(INDEX('Hoja de Trabajo para listado'!$DE$153:$DG$274,MATCH($A24,'Hoja de Trabajo para listado'!$DE$153:$DE$1048576,0),MATCH((CUADRO!P$4&amp;$E24),'Hoja de Trabajo para listado'!$DE$151:$DG$151,0)),0)+IFERROR(INDEX('Hoja de Trabajo para listado'!$CD$155:$DC$1048576,MATCH($A24,'Hoja de Trabajo para listado'!$CD$155:$CD$1048576,0),MATCH((CUADRO!P$4&amp;$E24),'Hoja de Trabajo para listado'!$CD$151:$DC$151,0)),0)</f>
        <v>0</v>
      </c>
      <c r="Q24" s="245">
        <f ca="1">+IFERROR(INDEX('Hoja de Trabajo para listado'!$A$155:$Z$1048576,MATCH($A24,'Hoja de Trabajo para listado'!$A$155:$A$1048576,0),MATCH((CUADRO!Q$4&amp;$E24),'Hoja de Trabajo para listado'!$A$151:$Z$151,0)),0)+IFERROR(INDEX('Hoja de Trabajo para listado'!$AB$155:$BA$1048576,MATCH($A24,'Hoja de Trabajo para listado'!$AB$155:$AB$1048576,0),MATCH((CUADRO!Q$4&amp;$E24),'Hoja de Trabajo para listado'!$AB$151:$BA$151,0)),0)+IFERROR(INDEX('Hoja de Trabajo para listado'!$BC$155:$CB$1048576,MATCH($A24,'Hoja de Trabajo para listado'!$BC$155:$BC$1048576,0),MATCH((CUADRO!Q$4&amp;$E24),'Hoja de Trabajo para listado'!$BC$151:$CB$151,0)),0)+IFERROR(INDEX('Hoja de Trabajo para listado'!$DE$153:$DG$274,MATCH($A24,'Hoja de Trabajo para listado'!$DE$153:$DE$1048576,0),MATCH((CUADRO!Q$4&amp;$E24),'Hoja de Trabajo para listado'!$DE$151:$DG$151,0)),0)+IFERROR(INDEX('Hoja de Trabajo para listado'!$CD$155:$DC$1048576,MATCH($A24,'Hoja de Trabajo para listado'!$CD$155:$CD$1048576,0),MATCH((CUADRO!Q$4&amp;$E24),'Hoja de Trabajo para listado'!$CD$151:$DC$151,0)),0)</f>
        <v>0</v>
      </c>
      <c r="R24" s="245">
        <f t="shared" ca="1" si="0"/>
        <v>9386247.6400000006</v>
      </c>
      <c r="S24" s="245">
        <f ca="1">+R23+R24</f>
        <v>9387356.790000001</v>
      </c>
      <c r="T24" s="245">
        <f ca="1">+S24</f>
        <v>9387356.790000001</v>
      </c>
      <c r="U24" s="244">
        <f t="shared" si="1"/>
        <v>2</v>
      </c>
      <c r="V24" s="333" t="str">
        <f>+VLOOKUP(A24,bd_lista!$A$3:$E$592,5,FALSE)</f>
        <v>Órgano Ejecutivo</v>
      </c>
      <c r="W24" s="388"/>
      <c r="X24" s="242">
        <f t="shared" si="3"/>
        <v>41</v>
      </c>
      <c r="Y24" s="242" t="str">
        <f>+VLOOKUP(X24,bd_lista!$A$3:$C$592,3,FALSE)</f>
        <v>Ministerio de Desarrollo Productivo y Economía Plural</v>
      </c>
      <c r="Z24" s="246"/>
      <c r="AA24" s="246"/>
    </row>
    <row r="25" spans="1:27" ht="15" customHeight="1">
      <c r="A25" s="251">
        <v>46</v>
      </c>
      <c r="B25" s="392">
        <f>+A25</f>
        <v>46</v>
      </c>
      <c r="C25" s="247" t="str">
        <f>+VLOOKUP(A25,bd_lista!$A$3:$C$592,3,FALSE)</f>
        <v>Ministerio de Salud y Deportes</v>
      </c>
      <c r="D25" s="389" t="str">
        <f>+C25</f>
        <v>Ministerio de Salud y Deportes</v>
      </c>
      <c r="E25" s="247" t="s">
        <v>1304</v>
      </c>
      <c r="F25" s="243">
        <f ca="1">+IFERROR(INDEX('Hoja de Trabajo para listado'!$A$155:$Z$1048576,MATCH($A25,'Hoja de Trabajo para listado'!$A$155:$A$1048576,0),MATCH((CUADRO!F$4&amp;$E25),'Hoja de Trabajo para listado'!$A$151:$Z$151,0)),0)+IFERROR(INDEX('Hoja de Trabajo para listado'!$AB$155:$BA$1048576,MATCH($A25,'Hoja de Trabajo para listado'!$AB$155:$AB$1048576,0),MATCH((CUADRO!F$4&amp;$E25),'Hoja de Trabajo para listado'!$AB$151:$BA$151,0)),0)+IFERROR(INDEX('Hoja de Trabajo para listado'!$BC$155:$CB$1048576,MATCH($A25,'Hoja de Trabajo para listado'!$BC$155:$BC$1048576,0),MATCH((CUADRO!F$4&amp;$E25),'Hoja de Trabajo para listado'!$BC$151:$CB$151,0)),0)+IFERROR(INDEX('Hoja de Trabajo para listado'!$DE$153:$DG$274,MATCH($A25,'Hoja de Trabajo para listado'!$DE$153:$DE$1048576,0),MATCH((CUADRO!F$4&amp;$E25),'Hoja de Trabajo para listado'!$DE$151:$DG$151,0)),0)+IFERROR(INDEX('Hoja de Trabajo para listado'!$CD$155:$DC$1048576,MATCH($A25,'Hoja de Trabajo para listado'!$CD$155:$CD$1048576,0),MATCH((CUADRO!F$4&amp;$E25),'Hoja de Trabajo para listado'!$CD$151:$DC$151,0)),0)</f>
        <v>0</v>
      </c>
      <c r="G25" s="243">
        <f ca="1">+IFERROR(INDEX('Hoja de Trabajo para listado'!$A$155:$Z$1048576,MATCH($A25,'Hoja de Trabajo para listado'!$A$155:$A$1048576,0),MATCH((CUADRO!G$4&amp;$E25),'Hoja de Trabajo para listado'!$A$151:$Z$151,0)),0)+IFERROR(INDEX('Hoja de Trabajo para listado'!$AB$155:$BA$1048576,MATCH($A25,'Hoja de Trabajo para listado'!$AB$155:$AB$1048576,0),MATCH((CUADRO!G$4&amp;$E25),'Hoja de Trabajo para listado'!$AB$151:$BA$151,0)),0)+IFERROR(INDEX('Hoja de Trabajo para listado'!$BC$155:$CB$1048576,MATCH($A25,'Hoja de Trabajo para listado'!$BC$155:$BC$1048576,0),MATCH((CUADRO!G$4&amp;$E25),'Hoja de Trabajo para listado'!$BC$151:$CB$151,0)),0)+IFERROR(INDEX('Hoja de Trabajo para listado'!$DE$153:$DG$274,MATCH($A25,'Hoja de Trabajo para listado'!$DE$153:$DE$1048576,0),MATCH((CUADRO!G$4&amp;$E25),'Hoja de Trabajo para listado'!$DE$151:$DG$151,0)),0)+IFERROR(INDEX('Hoja de Trabajo para listado'!$CD$155:$DC$1048576,MATCH($A25,'Hoja de Trabajo para listado'!$CD$155:$CD$1048576,0),MATCH((CUADRO!G$4&amp;$E25),'Hoja de Trabajo para listado'!$CD$151:$DC$151,0)),0)</f>
        <v>556540.96120000002</v>
      </c>
      <c r="H25" s="243">
        <f ca="1">+IFERROR(INDEX('Hoja de Trabajo para listado'!$A$155:$Z$1048576,MATCH($A25,'Hoja de Trabajo para listado'!$A$155:$A$1048576,0),MATCH((CUADRO!H$4&amp;$E25),'Hoja de Trabajo para listado'!$A$151:$Z$151,0)),0)+IFERROR(INDEX('Hoja de Trabajo para listado'!$AB$155:$BA$1048576,MATCH($A25,'Hoja de Trabajo para listado'!$AB$155:$AB$1048576,0),MATCH((CUADRO!H$4&amp;$E25),'Hoja de Trabajo para listado'!$AB$151:$BA$151,0)),0)+IFERROR(INDEX('Hoja de Trabajo para listado'!$BC$155:$CB$1048576,MATCH($A25,'Hoja de Trabajo para listado'!$BC$155:$BC$1048576,0),MATCH((CUADRO!H$4&amp;$E25),'Hoja de Trabajo para listado'!$BC$151:$CB$151,0)),0)+IFERROR(INDEX('Hoja de Trabajo para listado'!$DE$153:$DG$274,MATCH($A25,'Hoja de Trabajo para listado'!$DE$153:$DE$1048576,0),MATCH((CUADRO!H$4&amp;$E25),'Hoja de Trabajo para listado'!$DE$151:$DG$151,0)),0)+IFERROR(INDEX('Hoja de Trabajo para listado'!$CD$155:$DC$1048576,MATCH($A25,'Hoja de Trabajo para listado'!$CD$155:$CD$1048576,0),MATCH((CUADRO!H$4&amp;$E25),'Hoja de Trabajo para listado'!$CD$151:$DC$151,0)),0)</f>
        <v>120.06</v>
      </c>
      <c r="I25" s="243">
        <f ca="1">+IFERROR(INDEX('Hoja de Trabajo para listado'!$A$155:$Z$1048576,MATCH($A25,'Hoja de Trabajo para listado'!$A$155:$A$1048576,0),MATCH((CUADRO!I$4&amp;$E25),'Hoja de Trabajo para listado'!$A$151:$Z$151,0)),0)+IFERROR(INDEX('Hoja de Trabajo para listado'!$AB$155:$BA$1048576,MATCH($A25,'Hoja de Trabajo para listado'!$AB$155:$AB$1048576,0),MATCH((CUADRO!I$4&amp;$E25),'Hoja de Trabajo para listado'!$AB$151:$BA$151,0)),0)+IFERROR(INDEX('Hoja de Trabajo para listado'!$BC$155:$CB$1048576,MATCH($A25,'Hoja de Trabajo para listado'!$BC$155:$BC$1048576,0),MATCH((CUADRO!I$4&amp;$E25),'Hoja de Trabajo para listado'!$BC$151:$CB$151,0)),0)+IFERROR(INDEX('Hoja de Trabajo para listado'!$DE$153:$DG$274,MATCH($A25,'Hoja de Trabajo para listado'!$DE$153:$DE$1048576,0),MATCH((CUADRO!I$4&amp;$E25),'Hoja de Trabajo para listado'!$DE$151:$DG$151,0)),0)+IFERROR(INDEX('Hoja de Trabajo para listado'!$CD$155:$DC$1048576,MATCH($A25,'Hoja de Trabajo para listado'!$CD$155:$CD$1048576,0),MATCH((CUADRO!I$4&amp;$E25),'Hoja de Trabajo para listado'!$CD$151:$DC$151,0)),0)</f>
        <v>8918000</v>
      </c>
      <c r="J25" s="243">
        <f ca="1">+IFERROR(INDEX('Hoja de Trabajo para listado'!$A$155:$Z$1048576,MATCH($A25,'Hoja de Trabajo para listado'!$A$155:$A$1048576,0),MATCH((CUADRO!J$4&amp;$E25),'Hoja de Trabajo para listado'!$A$151:$Z$151,0)),0)+IFERROR(INDEX('Hoja de Trabajo para listado'!$AB$155:$BA$1048576,MATCH($A25,'Hoja de Trabajo para listado'!$AB$155:$AB$1048576,0),MATCH((CUADRO!J$4&amp;$E25),'Hoja de Trabajo para listado'!$AB$151:$BA$151,0)),0)+IFERROR(INDEX('Hoja de Trabajo para listado'!$BC$155:$CB$1048576,MATCH($A25,'Hoja de Trabajo para listado'!$BC$155:$BC$1048576,0),MATCH((CUADRO!J$4&amp;$E25),'Hoja de Trabajo para listado'!$BC$151:$CB$151,0)),0)+IFERROR(INDEX('Hoja de Trabajo para listado'!$DE$153:$DG$274,MATCH($A25,'Hoja de Trabajo para listado'!$DE$153:$DE$1048576,0),MATCH((CUADRO!J$4&amp;$E25),'Hoja de Trabajo para listado'!$DE$151:$DG$151,0)),0)+IFERROR(INDEX('Hoja de Trabajo para listado'!$CD$155:$DC$1048576,MATCH($A25,'Hoja de Trabajo para listado'!$CD$155:$CD$1048576,0),MATCH((CUADRO!J$4&amp;$E25),'Hoja de Trabajo para listado'!$CD$151:$DC$151,0)),0)</f>
        <v>0</v>
      </c>
      <c r="K25" s="243">
        <f ca="1">+IFERROR(INDEX('Hoja de Trabajo para listado'!$A$155:$Z$1048576,MATCH($A25,'Hoja de Trabajo para listado'!$A$155:$A$1048576,0),MATCH((CUADRO!K$4&amp;$E25),'Hoja de Trabajo para listado'!$A$151:$Z$151,0)),0)+IFERROR(INDEX('Hoja de Trabajo para listado'!$AB$155:$BA$1048576,MATCH($A25,'Hoja de Trabajo para listado'!$AB$155:$AB$1048576,0),MATCH((CUADRO!K$4&amp;$E25),'Hoja de Trabajo para listado'!$AB$151:$BA$151,0)),0)+IFERROR(INDEX('Hoja de Trabajo para listado'!$BC$155:$CB$1048576,MATCH($A25,'Hoja de Trabajo para listado'!$BC$155:$BC$1048576,0),MATCH((CUADRO!K$4&amp;$E25),'Hoja de Trabajo para listado'!$BC$151:$CB$151,0)),0)+IFERROR(INDEX('Hoja de Trabajo para listado'!$DE$153:$DG$274,MATCH($A25,'Hoja de Trabajo para listado'!$DE$153:$DE$1048576,0),MATCH((CUADRO!K$4&amp;$E25),'Hoja de Trabajo para listado'!$DE$151:$DG$151,0)),0)+IFERROR(INDEX('Hoja de Trabajo para listado'!$CD$155:$DC$1048576,MATCH($A25,'Hoja de Trabajo para listado'!$CD$155:$CD$1048576,0),MATCH((CUADRO!K$4&amp;$E25),'Hoja de Trabajo para listado'!$CD$151:$DC$151,0)),0)</f>
        <v>0</v>
      </c>
      <c r="L25" s="243">
        <f ca="1">+IFERROR(INDEX('Hoja de Trabajo para listado'!$A$155:$Z$1048576,MATCH($A25,'Hoja de Trabajo para listado'!$A$155:$A$1048576,0),MATCH((CUADRO!L$4&amp;$E25),'Hoja de Trabajo para listado'!$A$151:$Z$151,0)),0)+IFERROR(INDEX('Hoja de Trabajo para listado'!$AB$155:$BA$1048576,MATCH($A25,'Hoja de Trabajo para listado'!$AB$155:$AB$1048576,0),MATCH((CUADRO!L$4&amp;$E25),'Hoja de Trabajo para listado'!$AB$151:$BA$151,0)),0)+IFERROR(INDEX('Hoja de Trabajo para listado'!$BC$155:$CB$1048576,MATCH($A25,'Hoja de Trabajo para listado'!$BC$155:$BC$1048576,0),MATCH((CUADRO!L$4&amp;$E25),'Hoja de Trabajo para listado'!$BC$151:$CB$151,0)),0)+IFERROR(INDEX('Hoja de Trabajo para listado'!$DE$153:$DG$274,MATCH($A25,'Hoja de Trabajo para listado'!$DE$153:$DE$1048576,0),MATCH((CUADRO!L$4&amp;$E25),'Hoja de Trabajo para listado'!$DE$151:$DG$151,0)),0)+IFERROR(INDEX('Hoja de Trabajo para listado'!$CD$155:$DC$1048576,MATCH($A25,'Hoja de Trabajo para listado'!$CD$155:$CD$1048576,0),MATCH((CUADRO!L$4&amp;$E25),'Hoja de Trabajo para listado'!$CD$151:$DC$151,0)),0)</f>
        <v>0</v>
      </c>
      <c r="M25" s="243">
        <f ca="1">+IFERROR(INDEX('Hoja de Trabajo para listado'!$A$155:$Z$1048576,MATCH($A25,'Hoja de Trabajo para listado'!$A$155:$A$1048576,0),MATCH((CUADRO!M$4&amp;$E25),'Hoja de Trabajo para listado'!$A$151:$Z$151,0)),0)+IFERROR(INDEX('Hoja de Trabajo para listado'!$AB$155:$BA$1048576,MATCH($A25,'Hoja de Trabajo para listado'!$AB$155:$AB$1048576,0),MATCH((CUADRO!M$4&amp;$E25),'Hoja de Trabajo para listado'!$AB$151:$BA$151,0)),0)+IFERROR(INDEX('Hoja de Trabajo para listado'!$BC$155:$CB$1048576,MATCH($A25,'Hoja de Trabajo para listado'!$BC$155:$BC$1048576,0),MATCH((CUADRO!M$4&amp;$E25),'Hoja de Trabajo para listado'!$BC$151:$CB$151,0)),0)+IFERROR(INDEX('Hoja de Trabajo para listado'!$DE$153:$DG$274,MATCH($A25,'Hoja de Trabajo para listado'!$DE$153:$DE$1048576,0),MATCH((CUADRO!M$4&amp;$E25),'Hoja de Trabajo para listado'!$DE$151:$DG$151,0)),0)+IFERROR(INDEX('Hoja de Trabajo para listado'!$CD$155:$DC$1048576,MATCH($A25,'Hoja de Trabajo para listado'!$CD$155:$CD$1048576,0),MATCH((CUADRO!M$4&amp;$E25),'Hoja de Trabajo para listado'!$CD$151:$DC$151,0)),0)</f>
        <v>0</v>
      </c>
      <c r="N25" s="243">
        <f ca="1">+IFERROR(INDEX('Hoja de Trabajo para listado'!$A$155:$Z$1048576,MATCH($A25,'Hoja de Trabajo para listado'!$A$155:$A$1048576,0),MATCH((CUADRO!N$4&amp;$E25),'Hoja de Trabajo para listado'!$A$151:$Z$151,0)),0)+IFERROR(INDEX('Hoja de Trabajo para listado'!$AB$155:$BA$1048576,MATCH($A25,'Hoja de Trabajo para listado'!$AB$155:$AB$1048576,0),MATCH((CUADRO!N$4&amp;$E25),'Hoja de Trabajo para listado'!$AB$151:$BA$151,0)),0)+IFERROR(INDEX('Hoja de Trabajo para listado'!$BC$155:$CB$1048576,MATCH($A25,'Hoja de Trabajo para listado'!$BC$155:$BC$1048576,0),MATCH((CUADRO!N$4&amp;$E25),'Hoja de Trabajo para listado'!$BC$151:$CB$151,0)),0)+IFERROR(INDEX('Hoja de Trabajo para listado'!$DE$153:$DG$274,MATCH($A25,'Hoja de Trabajo para listado'!$DE$153:$DE$1048576,0),MATCH((CUADRO!N$4&amp;$E25),'Hoja de Trabajo para listado'!$DE$151:$DG$151,0)),0)+IFERROR(INDEX('Hoja de Trabajo para listado'!$CD$155:$DC$1048576,MATCH($A25,'Hoja de Trabajo para listado'!$CD$155:$CD$1048576,0),MATCH((CUADRO!N$4&amp;$E25),'Hoja de Trabajo para listado'!$CD$151:$DC$151,0)),0)</f>
        <v>0</v>
      </c>
      <c r="O25" s="243">
        <f ca="1">+IFERROR(INDEX('Hoja de Trabajo para listado'!$A$155:$Z$1048576,MATCH($A25,'Hoja de Trabajo para listado'!$A$155:$A$1048576,0),MATCH((CUADRO!O$4&amp;$E25),'Hoja de Trabajo para listado'!$A$151:$Z$151,0)),0)+IFERROR(INDEX('Hoja de Trabajo para listado'!$AB$155:$BA$1048576,MATCH($A25,'Hoja de Trabajo para listado'!$AB$155:$AB$1048576,0),MATCH((CUADRO!O$4&amp;$E25),'Hoja de Trabajo para listado'!$AB$151:$BA$151,0)),0)+IFERROR(INDEX('Hoja de Trabajo para listado'!$BC$155:$CB$1048576,MATCH($A25,'Hoja de Trabajo para listado'!$BC$155:$BC$1048576,0),MATCH((CUADRO!O$4&amp;$E25),'Hoja de Trabajo para listado'!$BC$151:$CB$151,0)),0)+IFERROR(INDEX('Hoja de Trabajo para listado'!$DE$153:$DG$274,MATCH($A25,'Hoja de Trabajo para listado'!$DE$153:$DE$1048576,0),MATCH((CUADRO!O$4&amp;$E25),'Hoja de Trabajo para listado'!$DE$151:$DG$151,0)),0)+IFERROR(INDEX('Hoja de Trabajo para listado'!$CD$155:$DC$1048576,MATCH($A25,'Hoja de Trabajo para listado'!$CD$155:$CD$1048576,0),MATCH((CUADRO!O$4&amp;$E25),'Hoja de Trabajo para listado'!$CD$151:$DC$151,0)),0)</f>
        <v>0</v>
      </c>
      <c r="P25" s="243">
        <f ca="1">+IFERROR(INDEX('Hoja de Trabajo para listado'!$A$155:$Z$1048576,MATCH($A25,'Hoja de Trabajo para listado'!$A$155:$A$1048576,0),MATCH((CUADRO!P$4&amp;$E25),'Hoja de Trabajo para listado'!$A$151:$Z$151,0)),0)+IFERROR(INDEX('Hoja de Trabajo para listado'!$AB$155:$BA$1048576,MATCH($A25,'Hoja de Trabajo para listado'!$AB$155:$AB$1048576,0),MATCH((CUADRO!P$4&amp;$E25),'Hoja de Trabajo para listado'!$AB$151:$BA$151,0)),0)+IFERROR(INDEX('Hoja de Trabajo para listado'!$BC$155:$CB$1048576,MATCH($A25,'Hoja de Trabajo para listado'!$BC$155:$BC$1048576,0),MATCH((CUADRO!P$4&amp;$E25),'Hoja de Trabajo para listado'!$BC$151:$CB$151,0)),0)+IFERROR(INDEX('Hoja de Trabajo para listado'!$DE$153:$DG$274,MATCH($A25,'Hoja de Trabajo para listado'!$DE$153:$DE$1048576,0),MATCH((CUADRO!P$4&amp;$E25),'Hoja de Trabajo para listado'!$DE$151:$DG$151,0)),0)+IFERROR(INDEX('Hoja de Trabajo para listado'!$CD$155:$DC$1048576,MATCH($A25,'Hoja de Trabajo para listado'!$CD$155:$CD$1048576,0),MATCH((CUADRO!P$4&amp;$E25),'Hoja de Trabajo para listado'!$CD$151:$DC$151,0)),0)</f>
        <v>0</v>
      </c>
      <c r="Q25" s="243">
        <f ca="1">+IFERROR(INDEX('Hoja de Trabajo para listado'!$A$155:$Z$1048576,MATCH($A25,'Hoja de Trabajo para listado'!$A$155:$A$1048576,0),MATCH((CUADRO!Q$4&amp;$E25),'Hoja de Trabajo para listado'!$A$151:$Z$151,0)),0)+IFERROR(INDEX('Hoja de Trabajo para listado'!$AB$155:$BA$1048576,MATCH($A25,'Hoja de Trabajo para listado'!$AB$155:$AB$1048576,0),MATCH((CUADRO!Q$4&amp;$E25),'Hoja de Trabajo para listado'!$AB$151:$BA$151,0)),0)+IFERROR(INDEX('Hoja de Trabajo para listado'!$BC$155:$CB$1048576,MATCH($A25,'Hoja de Trabajo para listado'!$BC$155:$BC$1048576,0),MATCH((CUADRO!Q$4&amp;$E25),'Hoja de Trabajo para listado'!$BC$151:$CB$151,0)),0)+IFERROR(INDEX('Hoja de Trabajo para listado'!$DE$153:$DG$274,MATCH($A25,'Hoja de Trabajo para listado'!$DE$153:$DE$1048576,0),MATCH((CUADRO!Q$4&amp;$E25),'Hoja de Trabajo para listado'!$DE$151:$DG$151,0)),0)+IFERROR(INDEX('Hoja de Trabajo para listado'!$CD$155:$DC$1048576,MATCH($A25,'Hoja de Trabajo para listado'!$CD$155:$CD$1048576,0),MATCH((CUADRO!Q$4&amp;$E25),'Hoja de Trabajo para listado'!$CD$151:$DC$151,0)),0)</f>
        <v>0</v>
      </c>
      <c r="R25" s="243">
        <f t="shared" ca="1" si="0"/>
        <v>9474661.0211999994</v>
      </c>
      <c r="S25" s="243"/>
      <c r="T25" s="243">
        <f ca="1">+T26</f>
        <v>278295127.63119996</v>
      </c>
      <c r="U25" s="242">
        <f t="shared" si="1"/>
        <v>1</v>
      </c>
      <c r="V25" s="333" t="str">
        <f>+VLOOKUP(A25,bd_lista!$A$3:$E$592,5,FALSE)</f>
        <v>Órgano Ejecutivo</v>
      </c>
      <c r="W25" s="387" t="str">
        <f>+V25</f>
        <v>Órgano Ejecutivo</v>
      </c>
      <c r="X25" s="242">
        <f t="shared" si="3"/>
        <v>46</v>
      </c>
      <c r="Y25" s="242" t="str">
        <f>+VLOOKUP(X25,bd_lista!$A$3:$C$592,3,FALSE)</f>
        <v>Ministerio de Salud y Deportes</v>
      </c>
      <c r="Z25" s="246">
        <f>+X25</f>
        <v>46</v>
      </c>
      <c r="AA25" s="246" t="str">
        <f>+Y25</f>
        <v>Ministerio de Salud y Deportes</v>
      </c>
    </row>
    <row r="26" spans="1:27" ht="15" customHeight="1">
      <c r="A26" s="32">
        <v>46</v>
      </c>
      <c r="B26" s="393"/>
      <c r="C26" s="333" t="str">
        <f>+VLOOKUP(A26,bd_lista!$A$3:$C$592,3,FALSE)</f>
        <v>Ministerio de Salud y Deportes</v>
      </c>
      <c r="D26" s="390"/>
      <c r="E26" s="333" t="s">
        <v>1305</v>
      </c>
      <c r="F26" s="245">
        <f ca="1">+IFERROR(INDEX('Hoja de Trabajo para listado'!$A$155:$Z$1048576,MATCH($A26,'Hoja de Trabajo para listado'!$A$155:$A$1048576,0),MATCH((CUADRO!F$4&amp;$E26),'Hoja de Trabajo para listado'!$A$151:$Z$151,0)),0)+IFERROR(INDEX('Hoja de Trabajo para listado'!$AB$155:$BA$1048576,MATCH($A26,'Hoja de Trabajo para listado'!$AB$155:$AB$1048576,0),MATCH((CUADRO!F$4&amp;$E26),'Hoja de Trabajo para listado'!$AB$151:$BA$151,0)),0)+IFERROR(INDEX('Hoja de Trabajo para listado'!$BC$155:$CB$1048576,MATCH($A26,'Hoja de Trabajo para listado'!$BC$155:$BC$1048576,0),MATCH((CUADRO!F$4&amp;$E26),'Hoja de Trabajo para listado'!$BC$151:$CB$151,0)),0)+IFERROR(INDEX('Hoja de Trabajo para listado'!$DE$153:$DG$274,MATCH($A26,'Hoja de Trabajo para listado'!$DE$153:$DE$1048576,0),MATCH((CUADRO!F$4&amp;$E26),'Hoja de Trabajo para listado'!$DE$151:$DG$151,0)),0)+IFERROR(INDEX('Hoja de Trabajo para listado'!$CD$155:$DC$1048576,MATCH($A26,'Hoja de Trabajo para listado'!$CD$155:$CD$1048576,0),MATCH((CUADRO!F$4&amp;$E26),'Hoja de Trabajo para listado'!$CD$151:$DC$151,0)),0)</f>
        <v>43302.15</v>
      </c>
      <c r="G26" s="245">
        <f ca="1">+IFERROR(INDEX('Hoja de Trabajo para listado'!$A$155:$Z$1048576,MATCH($A26,'Hoja de Trabajo para listado'!$A$155:$A$1048576,0),MATCH((CUADRO!G$4&amp;$E26),'Hoja de Trabajo para listado'!$A$151:$Z$151,0)),0)+IFERROR(INDEX('Hoja de Trabajo para listado'!$AB$155:$BA$1048576,MATCH($A26,'Hoja de Trabajo para listado'!$AB$155:$AB$1048576,0),MATCH((CUADRO!G$4&amp;$E26),'Hoja de Trabajo para listado'!$AB$151:$BA$151,0)),0)+IFERROR(INDEX('Hoja de Trabajo para listado'!$BC$155:$CB$1048576,MATCH($A26,'Hoja de Trabajo para listado'!$BC$155:$BC$1048576,0),MATCH((CUADRO!G$4&amp;$E26),'Hoja de Trabajo para listado'!$BC$151:$CB$151,0)),0)+IFERROR(INDEX('Hoja de Trabajo para listado'!$DE$153:$DG$274,MATCH($A26,'Hoja de Trabajo para listado'!$DE$153:$DE$1048576,0),MATCH((CUADRO!G$4&amp;$E26),'Hoja de Trabajo para listado'!$DE$151:$DG$151,0)),0)+IFERROR(INDEX('Hoja de Trabajo para listado'!$CD$155:$DC$1048576,MATCH($A26,'Hoja de Trabajo para listado'!$CD$155:$CD$1048576,0),MATCH((CUADRO!G$4&amp;$E26),'Hoja de Trabajo para listado'!$CD$151:$DC$151,0)),0)</f>
        <v>569294.43999999994</v>
      </c>
      <c r="H26" s="245">
        <f ca="1">+IFERROR(INDEX('Hoja de Trabajo para listado'!$A$155:$Z$1048576,MATCH($A26,'Hoja de Trabajo para listado'!$A$155:$A$1048576,0),MATCH((CUADRO!H$4&amp;$E26),'Hoja de Trabajo para listado'!$A$151:$Z$151,0)),0)+IFERROR(INDEX('Hoja de Trabajo para listado'!$AB$155:$BA$1048576,MATCH($A26,'Hoja de Trabajo para listado'!$AB$155:$AB$1048576,0),MATCH((CUADRO!H$4&amp;$E26),'Hoja de Trabajo para listado'!$AB$151:$BA$151,0)),0)+IFERROR(INDEX('Hoja de Trabajo para listado'!$BC$155:$CB$1048576,MATCH($A26,'Hoja de Trabajo para listado'!$BC$155:$BC$1048576,0),MATCH((CUADRO!H$4&amp;$E26),'Hoja de Trabajo para listado'!$BC$151:$CB$151,0)),0)+IFERROR(INDEX('Hoja de Trabajo para listado'!$DE$153:$DG$274,MATCH($A26,'Hoja de Trabajo para listado'!$DE$153:$DE$1048576,0),MATCH((CUADRO!H$4&amp;$E26),'Hoja de Trabajo para listado'!$DE$151:$DG$151,0)),0)+IFERROR(INDEX('Hoja de Trabajo para listado'!$CD$155:$DC$1048576,MATCH($A26,'Hoja de Trabajo para listado'!$CD$155:$CD$1048576,0),MATCH((CUADRO!H$4&amp;$E26),'Hoja de Trabajo para listado'!$CD$151:$DC$151,0)),0)</f>
        <v>224966712.48999998</v>
      </c>
      <c r="I26" s="245">
        <f ca="1">+IFERROR(INDEX('Hoja de Trabajo para listado'!$A$155:$Z$1048576,MATCH($A26,'Hoja de Trabajo para listado'!$A$155:$A$1048576,0),MATCH((CUADRO!I$4&amp;$E26),'Hoja de Trabajo para listado'!$A$151:$Z$151,0)),0)+IFERROR(INDEX('Hoja de Trabajo para listado'!$AB$155:$BA$1048576,MATCH($A26,'Hoja de Trabajo para listado'!$AB$155:$AB$1048576,0),MATCH((CUADRO!I$4&amp;$E26),'Hoja de Trabajo para listado'!$AB$151:$BA$151,0)),0)+IFERROR(INDEX('Hoja de Trabajo para listado'!$BC$155:$CB$1048576,MATCH($A26,'Hoja de Trabajo para listado'!$BC$155:$BC$1048576,0),MATCH((CUADRO!I$4&amp;$E26),'Hoja de Trabajo para listado'!$BC$151:$CB$151,0)),0)+IFERROR(INDEX('Hoja de Trabajo para listado'!$DE$153:$DG$274,MATCH($A26,'Hoja de Trabajo para listado'!$DE$153:$DE$1048576,0),MATCH((CUADRO!I$4&amp;$E26),'Hoja de Trabajo para listado'!$DE$151:$DG$151,0)),0)+IFERROR(INDEX('Hoja de Trabajo para listado'!$CD$155:$DC$1048576,MATCH($A26,'Hoja de Trabajo para listado'!$CD$155:$CD$1048576,0),MATCH((CUADRO!I$4&amp;$E26),'Hoja de Trabajo para listado'!$CD$151:$DC$151,0)),0)</f>
        <v>8992104.9199999999</v>
      </c>
      <c r="J26" s="245">
        <f ca="1">+IFERROR(INDEX('Hoja de Trabajo para listado'!$A$155:$Z$1048576,MATCH($A26,'Hoja de Trabajo para listado'!$A$155:$A$1048576,0),MATCH((CUADRO!J$4&amp;$E26),'Hoja de Trabajo para listado'!$A$151:$Z$151,0)),0)+IFERROR(INDEX('Hoja de Trabajo para listado'!$AB$155:$BA$1048576,MATCH($A26,'Hoja de Trabajo para listado'!$AB$155:$AB$1048576,0),MATCH((CUADRO!J$4&amp;$E26),'Hoja de Trabajo para listado'!$AB$151:$BA$151,0)),0)+IFERROR(INDEX('Hoja de Trabajo para listado'!$BC$155:$CB$1048576,MATCH($A26,'Hoja de Trabajo para listado'!$BC$155:$BC$1048576,0),MATCH((CUADRO!J$4&amp;$E26),'Hoja de Trabajo para listado'!$BC$151:$CB$151,0)),0)+IFERROR(INDEX('Hoja de Trabajo para listado'!$DE$153:$DG$274,MATCH($A26,'Hoja de Trabajo para listado'!$DE$153:$DE$1048576,0),MATCH((CUADRO!J$4&amp;$E26),'Hoja de Trabajo para listado'!$DE$151:$DG$151,0)),0)+IFERROR(INDEX('Hoja de Trabajo para listado'!$CD$155:$DC$1048576,MATCH($A26,'Hoja de Trabajo para listado'!$CD$155:$CD$1048576,0),MATCH((CUADRO!J$4&amp;$E26),'Hoja de Trabajo para listado'!$CD$151:$DC$151,0)),0)</f>
        <v>34249052.609999992</v>
      </c>
      <c r="K26" s="245">
        <f ca="1">+IFERROR(INDEX('Hoja de Trabajo para listado'!$A$155:$Z$1048576,MATCH($A26,'Hoja de Trabajo para listado'!$A$155:$A$1048576,0),MATCH((CUADRO!K$4&amp;$E26),'Hoja de Trabajo para listado'!$A$151:$Z$151,0)),0)+IFERROR(INDEX('Hoja de Trabajo para listado'!$AB$155:$BA$1048576,MATCH($A26,'Hoja de Trabajo para listado'!$AB$155:$AB$1048576,0),MATCH((CUADRO!K$4&amp;$E26),'Hoja de Trabajo para listado'!$AB$151:$BA$151,0)),0)+IFERROR(INDEX('Hoja de Trabajo para listado'!$BC$155:$CB$1048576,MATCH($A26,'Hoja de Trabajo para listado'!$BC$155:$BC$1048576,0),MATCH((CUADRO!K$4&amp;$E26),'Hoja de Trabajo para listado'!$BC$151:$CB$151,0)),0)+IFERROR(INDEX('Hoja de Trabajo para listado'!$DE$153:$DG$274,MATCH($A26,'Hoja de Trabajo para listado'!$DE$153:$DE$1048576,0),MATCH((CUADRO!K$4&amp;$E26),'Hoja de Trabajo para listado'!$DE$151:$DG$151,0)),0)+IFERROR(INDEX('Hoja de Trabajo para listado'!$CD$155:$DC$1048576,MATCH($A26,'Hoja de Trabajo para listado'!$CD$155:$CD$1048576,0),MATCH((CUADRO!K$4&amp;$E26),'Hoja de Trabajo para listado'!$CD$151:$DC$151,0)),0)</f>
        <v>0</v>
      </c>
      <c r="L26" s="245">
        <f ca="1">+IFERROR(INDEX('Hoja de Trabajo para listado'!$A$155:$Z$1048576,MATCH($A26,'Hoja de Trabajo para listado'!$A$155:$A$1048576,0),MATCH((CUADRO!L$4&amp;$E26),'Hoja de Trabajo para listado'!$A$151:$Z$151,0)),0)+IFERROR(INDEX('Hoja de Trabajo para listado'!$AB$155:$BA$1048576,MATCH($A26,'Hoja de Trabajo para listado'!$AB$155:$AB$1048576,0),MATCH((CUADRO!L$4&amp;$E26),'Hoja de Trabajo para listado'!$AB$151:$BA$151,0)),0)+IFERROR(INDEX('Hoja de Trabajo para listado'!$BC$155:$CB$1048576,MATCH($A26,'Hoja de Trabajo para listado'!$BC$155:$BC$1048576,0),MATCH((CUADRO!L$4&amp;$E26),'Hoja de Trabajo para listado'!$BC$151:$CB$151,0)),0)+IFERROR(INDEX('Hoja de Trabajo para listado'!$DE$153:$DG$274,MATCH($A26,'Hoja de Trabajo para listado'!$DE$153:$DE$1048576,0),MATCH((CUADRO!L$4&amp;$E26),'Hoja de Trabajo para listado'!$DE$151:$DG$151,0)),0)+IFERROR(INDEX('Hoja de Trabajo para listado'!$CD$155:$DC$1048576,MATCH($A26,'Hoja de Trabajo para listado'!$CD$155:$CD$1048576,0),MATCH((CUADRO!L$4&amp;$E26),'Hoja de Trabajo para listado'!$CD$151:$DC$151,0)),0)</f>
        <v>0</v>
      </c>
      <c r="M26" s="245">
        <f ca="1">+IFERROR(INDEX('Hoja de Trabajo para listado'!$A$155:$Z$1048576,MATCH($A26,'Hoja de Trabajo para listado'!$A$155:$A$1048576,0),MATCH((CUADRO!M$4&amp;$E26),'Hoja de Trabajo para listado'!$A$151:$Z$151,0)),0)+IFERROR(INDEX('Hoja de Trabajo para listado'!$AB$155:$BA$1048576,MATCH($A26,'Hoja de Trabajo para listado'!$AB$155:$AB$1048576,0),MATCH((CUADRO!M$4&amp;$E26),'Hoja de Trabajo para listado'!$AB$151:$BA$151,0)),0)+IFERROR(INDEX('Hoja de Trabajo para listado'!$BC$155:$CB$1048576,MATCH($A26,'Hoja de Trabajo para listado'!$BC$155:$BC$1048576,0),MATCH((CUADRO!M$4&amp;$E26),'Hoja de Trabajo para listado'!$BC$151:$CB$151,0)),0)+IFERROR(INDEX('Hoja de Trabajo para listado'!$DE$153:$DG$274,MATCH($A26,'Hoja de Trabajo para listado'!$DE$153:$DE$1048576,0),MATCH((CUADRO!M$4&amp;$E26),'Hoja de Trabajo para listado'!$DE$151:$DG$151,0)),0)+IFERROR(INDEX('Hoja de Trabajo para listado'!$CD$155:$DC$1048576,MATCH($A26,'Hoja de Trabajo para listado'!$CD$155:$CD$1048576,0),MATCH((CUADRO!M$4&amp;$E26),'Hoja de Trabajo para listado'!$CD$151:$DC$151,0)),0)</f>
        <v>0</v>
      </c>
      <c r="N26" s="245">
        <f ca="1">+IFERROR(INDEX('Hoja de Trabajo para listado'!$A$155:$Z$1048576,MATCH($A26,'Hoja de Trabajo para listado'!$A$155:$A$1048576,0),MATCH((CUADRO!N$4&amp;$E26),'Hoja de Trabajo para listado'!$A$151:$Z$151,0)),0)+IFERROR(INDEX('Hoja de Trabajo para listado'!$AB$155:$BA$1048576,MATCH($A26,'Hoja de Trabajo para listado'!$AB$155:$AB$1048576,0),MATCH((CUADRO!N$4&amp;$E26),'Hoja de Trabajo para listado'!$AB$151:$BA$151,0)),0)+IFERROR(INDEX('Hoja de Trabajo para listado'!$BC$155:$CB$1048576,MATCH($A26,'Hoja de Trabajo para listado'!$BC$155:$BC$1048576,0),MATCH((CUADRO!N$4&amp;$E26),'Hoja de Trabajo para listado'!$BC$151:$CB$151,0)),0)+IFERROR(INDEX('Hoja de Trabajo para listado'!$DE$153:$DG$274,MATCH($A26,'Hoja de Trabajo para listado'!$DE$153:$DE$1048576,0),MATCH((CUADRO!N$4&amp;$E26),'Hoja de Trabajo para listado'!$DE$151:$DG$151,0)),0)+IFERROR(INDEX('Hoja de Trabajo para listado'!$CD$155:$DC$1048576,MATCH($A26,'Hoja de Trabajo para listado'!$CD$155:$CD$1048576,0),MATCH((CUADRO!N$4&amp;$E26),'Hoja de Trabajo para listado'!$CD$151:$DC$151,0)),0)</f>
        <v>0</v>
      </c>
      <c r="O26" s="245">
        <f ca="1">+IFERROR(INDEX('Hoja de Trabajo para listado'!$A$155:$Z$1048576,MATCH($A26,'Hoja de Trabajo para listado'!$A$155:$A$1048576,0),MATCH((CUADRO!O$4&amp;$E26),'Hoja de Trabajo para listado'!$A$151:$Z$151,0)),0)+IFERROR(INDEX('Hoja de Trabajo para listado'!$AB$155:$BA$1048576,MATCH($A26,'Hoja de Trabajo para listado'!$AB$155:$AB$1048576,0),MATCH((CUADRO!O$4&amp;$E26),'Hoja de Trabajo para listado'!$AB$151:$BA$151,0)),0)+IFERROR(INDEX('Hoja de Trabajo para listado'!$BC$155:$CB$1048576,MATCH($A26,'Hoja de Trabajo para listado'!$BC$155:$BC$1048576,0),MATCH((CUADRO!O$4&amp;$E26),'Hoja de Trabajo para listado'!$BC$151:$CB$151,0)),0)+IFERROR(INDEX('Hoja de Trabajo para listado'!$DE$153:$DG$274,MATCH($A26,'Hoja de Trabajo para listado'!$DE$153:$DE$1048576,0),MATCH((CUADRO!O$4&amp;$E26),'Hoja de Trabajo para listado'!$DE$151:$DG$151,0)),0)+IFERROR(INDEX('Hoja de Trabajo para listado'!$CD$155:$DC$1048576,MATCH($A26,'Hoja de Trabajo para listado'!$CD$155:$CD$1048576,0),MATCH((CUADRO!O$4&amp;$E26),'Hoja de Trabajo para listado'!$CD$151:$DC$151,0)),0)</f>
        <v>0</v>
      </c>
      <c r="P26" s="245">
        <f ca="1">+IFERROR(INDEX('Hoja de Trabajo para listado'!$A$155:$Z$1048576,MATCH($A26,'Hoja de Trabajo para listado'!$A$155:$A$1048576,0),MATCH((CUADRO!P$4&amp;$E26),'Hoja de Trabajo para listado'!$A$151:$Z$151,0)),0)+IFERROR(INDEX('Hoja de Trabajo para listado'!$AB$155:$BA$1048576,MATCH($A26,'Hoja de Trabajo para listado'!$AB$155:$AB$1048576,0),MATCH((CUADRO!P$4&amp;$E26),'Hoja de Trabajo para listado'!$AB$151:$BA$151,0)),0)+IFERROR(INDEX('Hoja de Trabajo para listado'!$BC$155:$CB$1048576,MATCH($A26,'Hoja de Trabajo para listado'!$BC$155:$BC$1048576,0),MATCH((CUADRO!P$4&amp;$E26),'Hoja de Trabajo para listado'!$BC$151:$CB$151,0)),0)+IFERROR(INDEX('Hoja de Trabajo para listado'!$DE$153:$DG$274,MATCH($A26,'Hoja de Trabajo para listado'!$DE$153:$DE$1048576,0),MATCH((CUADRO!P$4&amp;$E26),'Hoja de Trabajo para listado'!$DE$151:$DG$151,0)),0)+IFERROR(INDEX('Hoja de Trabajo para listado'!$CD$155:$DC$1048576,MATCH($A26,'Hoja de Trabajo para listado'!$CD$155:$CD$1048576,0),MATCH((CUADRO!P$4&amp;$E26),'Hoja de Trabajo para listado'!$CD$151:$DC$151,0)),0)</f>
        <v>0</v>
      </c>
      <c r="Q26" s="245">
        <f ca="1">+IFERROR(INDEX('Hoja de Trabajo para listado'!$A$155:$Z$1048576,MATCH($A26,'Hoja de Trabajo para listado'!$A$155:$A$1048576,0),MATCH((CUADRO!Q$4&amp;$E26),'Hoja de Trabajo para listado'!$A$151:$Z$151,0)),0)+IFERROR(INDEX('Hoja de Trabajo para listado'!$AB$155:$BA$1048576,MATCH($A26,'Hoja de Trabajo para listado'!$AB$155:$AB$1048576,0),MATCH((CUADRO!Q$4&amp;$E26),'Hoja de Trabajo para listado'!$AB$151:$BA$151,0)),0)+IFERROR(INDEX('Hoja de Trabajo para listado'!$BC$155:$CB$1048576,MATCH($A26,'Hoja de Trabajo para listado'!$BC$155:$BC$1048576,0),MATCH((CUADRO!Q$4&amp;$E26),'Hoja de Trabajo para listado'!$BC$151:$CB$151,0)),0)+IFERROR(INDEX('Hoja de Trabajo para listado'!$DE$153:$DG$274,MATCH($A26,'Hoja de Trabajo para listado'!$DE$153:$DE$1048576,0),MATCH((CUADRO!Q$4&amp;$E26),'Hoja de Trabajo para listado'!$DE$151:$DG$151,0)),0)+IFERROR(INDEX('Hoja de Trabajo para listado'!$CD$155:$DC$1048576,MATCH($A26,'Hoja de Trabajo para listado'!$CD$155:$CD$1048576,0),MATCH((CUADRO!Q$4&amp;$E26),'Hoja de Trabajo para listado'!$CD$151:$DC$151,0)),0)</f>
        <v>0</v>
      </c>
      <c r="R26" s="245">
        <f t="shared" ca="1" si="0"/>
        <v>268820466.60999995</v>
      </c>
      <c r="S26" s="245">
        <f ca="1">+R25+R26</f>
        <v>278295127.63119996</v>
      </c>
      <c r="T26" s="245">
        <f ca="1">+S26</f>
        <v>278295127.63119996</v>
      </c>
      <c r="U26" s="244">
        <f t="shared" si="1"/>
        <v>2</v>
      </c>
      <c r="V26" s="333" t="str">
        <f>+VLOOKUP(A26,bd_lista!$A$3:$E$592,5,FALSE)</f>
        <v>Órgano Ejecutivo</v>
      </c>
      <c r="W26" s="388"/>
      <c r="X26" s="242">
        <f t="shared" si="3"/>
        <v>46</v>
      </c>
      <c r="Y26" s="242" t="str">
        <f>+VLOOKUP(X26,bd_lista!$A$3:$C$592,3,FALSE)</f>
        <v>Ministerio de Salud y Deportes</v>
      </c>
      <c r="Z26" s="246"/>
      <c r="AA26" s="246"/>
    </row>
    <row r="27" spans="1:27" ht="15" customHeight="1">
      <c r="A27" s="251">
        <v>47</v>
      </c>
      <c r="B27" s="392">
        <f>+A27</f>
        <v>47</v>
      </c>
      <c r="C27" s="247" t="str">
        <f>+VLOOKUP(A27,bd_lista!$A$3:$C$592,3,FALSE)</f>
        <v>Ministerio de Desarrollo Rural y Tierras</v>
      </c>
      <c r="D27" s="389" t="str">
        <f>+C27</f>
        <v>Ministerio de Desarrollo Rural y Tierras</v>
      </c>
      <c r="E27" s="247" t="s">
        <v>1304</v>
      </c>
      <c r="F27" s="243">
        <f ca="1">+IFERROR(INDEX('Hoja de Trabajo para listado'!$A$155:$Z$1048576,MATCH($A27,'Hoja de Trabajo para listado'!$A$155:$A$1048576,0),MATCH((CUADRO!F$4&amp;$E27),'Hoja de Trabajo para listado'!$A$151:$Z$151,0)),0)+IFERROR(INDEX('Hoja de Trabajo para listado'!$AB$155:$BA$1048576,MATCH($A27,'Hoja de Trabajo para listado'!$AB$155:$AB$1048576,0),MATCH((CUADRO!F$4&amp;$E27),'Hoja de Trabajo para listado'!$AB$151:$BA$151,0)),0)+IFERROR(INDEX('Hoja de Trabajo para listado'!$BC$155:$CB$1048576,MATCH($A27,'Hoja de Trabajo para listado'!$BC$155:$BC$1048576,0),MATCH((CUADRO!F$4&amp;$E27),'Hoja de Trabajo para listado'!$BC$151:$CB$151,0)),0)+IFERROR(INDEX('Hoja de Trabajo para listado'!$DE$153:$DG$274,MATCH($A27,'Hoja de Trabajo para listado'!$DE$153:$DE$1048576,0),MATCH((CUADRO!F$4&amp;$E27),'Hoja de Trabajo para listado'!$DE$151:$DG$151,0)),0)+IFERROR(INDEX('Hoja de Trabajo para listado'!$CD$155:$DC$1048576,MATCH($A27,'Hoja de Trabajo para listado'!$CD$155:$CD$1048576,0),MATCH((CUADRO!F$4&amp;$E27),'Hoja de Trabajo para listado'!$CD$151:$DC$151,0)),0)</f>
        <v>0</v>
      </c>
      <c r="G27" s="243">
        <f ca="1">+IFERROR(INDEX('Hoja de Trabajo para listado'!$A$155:$Z$1048576,MATCH($A27,'Hoja de Trabajo para listado'!$A$155:$A$1048576,0),MATCH((CUADRO!G$4&amp;$E27),'Hoja de Trabajo para listado'!$A$151:$Z$151,0)),0)+IFERROR(INDEX('Hoja de Trabajo para listado'!$AB$155:$BA$1048576,MATCH($A27,'Hoja de Trabajo para listado'!$AB$155:$AB$1048576,0),MATCH((CUADRO!G$4&amp;$E27),'Hoja de Trabajo para listado'!$AB$151:$BA$151,0)),0)+IFERROR(INDEX('Hoja de Trabajo para listado'!$BC$155:$CB$1048576,MATCH($A27,'Hoja de Trabajo para listado'!$BC$155:$BC$1048576,0),MATCH((CUADRO!G$4&amp;$E27),'Hoja de Trabajo para listado'!$BC$151:$CB$151,0)),0)+IFERROR(INDEX('Hoja de Trabajo para listado'!$DE$153:$DG$274,MATCH($A27,'Hoja de Trabajo para listado'!$DE$153:$DE$1048576,0),MATCH((CUADRO!G$4&amp;$E27),'Hoja de Trabajo para listado'!$DE$151:$DG$151,0)),0)+IFERROR(INDEX('Hoja de Trabajo para listado'!$CD$155:$DC$1048576,MATCH($A27,'Hoja de Trabajo para listado'!$CD$155:$CD$1048576,0),MATCH((CUADRO!G$4&amp;$E27),'Hoja de Trabajo para listado'!$CD$151:$DC$151,0)),0)</f>
        <v>16363.64</v>
      </c>
      <c r="H27" s="243">
        <f ca="1">+IFERROR(INDEX('Hoja de Trabajo para listado'!$A$155:$Z$1048576,MATCH($A27,'Hoja de Trabajo para listado'!$A$155:$A$1048576,0),MATCH((CUADRO!H$4&amp;$E27),'Hoja de Trabajo para listado'!$A$151:$Z$151,0)),0)+IFERROR(INDEX('Hoja de Trabajo para listado'!$AB$155:$BA$1048576,MATCH($A27,'Hoja de Trabajo para listado'!$AB$155:$AB$1048576,0),MATCH((CUADRO!H$4&amp;$E27),'Hoja de Trabajo para listado'!$AB$151:$BA$151,0)),0)+IFERROR(INDEX('Hoja de Trabajo para listado'!$BC$155:$CB$1048576,MATCH($A27,'Hoja de Trabajo para listado'!$BC$155:$BC$1048576,0),MATCH((CUADRO!H$4&amp;$E27),'Hoja de Trabajo para listado'!$BC$151:$CB$151,0)),0)+IFERROR(INDEX('Hoja de Trabajo para listado'!$DE$153:$DG$274,MATCH($A27,'Hoja de Trabajo para listado'!$DE$153:$DE$1048576,0),MATCH((CUADRO!H$4&amp;$E27),'Hoja de Trabajo para listado'!$DE$151:$DG$151,0)),0)+IFERROR(INDEX('Hoja de Trabajo para listado'!$CD$155:$DC$1048576,MATCH($A27,'Hoja de Trabajo para listado'!$CD$155:$CD$1048576,0),MATCH((CUADRO!H$4&amp;$E27),'Hoja de Trabajo para listado'!$CD$151:$DC$151,0)),0)</f>
        <v>0</v>
      </c>
      <c r="I27" s="243">
        <f ca="1">+IFERROR(INDEX('Hoja de Trabajo para listado'!$A$155:$Z$1048576,MATCH($A27,'Hoja de Trabajo para listado'!$A$155:$A$1048576,0),MATCH((CUADRO!I$4&amp;$E27),'Hoja de Trabajo para listado'!$A$151:$Z$151,0)),0)+IFERROR(INDEX('Hoja de Trabajo para listado'!$AB$155:$BA$1048576,MATCH($A27,'Hoja de Trabajo para listado'!$AB$155:$AB$1048576,0),MATCH((CUADRO!I$4&amp;$E27),'Hoja de Trabajo para listado'!$AB$151:$BA$151,0)),0)+IFERROR(INDEX('Hoja de Trabajo para listado'!$BC$155:$CB$1048576,MATCH($A27,'Hoja de Trabajo para listado'!$BC$155:$BC$1048576,0),MATCH((CUADRO!I$4&amp;$E27),'Hoja de Trabajo para listado'!$BC$151:$CB$151,0)),0)+IFERROR(INDEX('Hoja de Trabajo para listado'!$DE$153:$DG$274,MATCH($A27,'Hoja de Trabajo para listado'!$DE$153:$DE$1048576,0),MATCH((CUADRO!I$4&amp;$E27),'Hoja de Trabajo para listado'!$DE$151:$DG$151,0)),0)+IFERROR(INDEX('Hoja de Trabajo para listado'!$CD$155:$DC$1048576,MATCH($A27,'Hoja de Trabajo para listado'!$CD$155:$CD$1048576,0),MATCH((CUADRO!I$4&amp;$E27),'Hoja de Trabajo para listado'!$CD$151:$DC$151,0)),0)</f>
        <v>0</v>
      </c>
      <c r="J27" s="243">
        <f ca="1">+IFERROR(INDEX('Hoja de Trabajo para listado'!$A$155:$Z$1048576,MATCH($A27,'Hoja de Trabajo para listado'!$A$155:$A$1048576,0),MATCH((CUADRO!J$4&amp;$E27),'Hoja de Trabajo para listado'!$A$151:$Z$151,0)),0)+IFERROR(INDEX('Hoja de Trabajo para listado'!$AB$155:$BA$1048576,MATCH($A27,'Hoja de Trabajo para listado'!$AB$155:$AB$1048576,0),MATCH((CUADRO!J$4&amp;$E27),'Hoja de Trabajo para listado'!$AB$151:$BA$151,0)),0)+IFERROR(INDEX('Hoja de Trabajo para listado'!$BC$155:$CB$1048576,MATCH($A27,'Hoja de Trabajo para listado'!$BC$155:$BC$1048576,0),MATCH((CUADRO!J$4&amp;$E27),'Hoja de Trabajo para listado'!$BC$151:$CB$151,0)),0)+IFERROR(INDEX('Hoja de Trabajo para listado'!$DE$153:$DG$274,MATCH($A27,'Hoja de Trabajo para listado'!$DE$153:$DE$1048576,0),MATCH((CUADRO!J$4&amp;$E27),'Hoja de Trabajo para listado'!$DE$151:$DG$151,0)),0)+IFERROR(INDEX('Hoja de Trabajo para listado'!$CD$155:$DC$1048576,MATCH($A27,'Hoja de Trabajo para listado'!$CD$155:$CD$1048576,0),MATCH((CUADRO!J$4&amp;$E27),'Hoja de Trabajo para listado'!$CD$151:$DC$151,0)),0)</f>
        <v>0</v>
      </c>
      <c r="K27" s="243">
        <f ca="1">+IFERROR(INDEX('Hoja de Trabajo para listado'!$A$155:$Z$1048576,MATCH($A27,'Hoja de Trabajo para listado'!$A$155:$A$1048576,0),MATCH((CUADRO!K$4&amp;$E27),'Hoja de Trabajo para listado'!$A$151:$Z$151,0)),0)+IFERROR(INDEX('Hoja de Trabajo para listado'!$AB$155:$BA$1048576,MATCH($A27,'Hoja de Trabajo para listado'!$AB$155:$AB$1048576,0),MATCH((CUADRO!K$4&amp;$E27),'Hoja de Trabajo para listado'!$AB$151:$BA$151,0)),0)+IFERROR(INDEX('Hoja de Trabajo para listado'!$BC$155:$CB$1048576,MATCH($A27,'Hoja de Trabajo para listado'!$BC$155:$BC$1048576,0),MATCH((CUADRO!K$4&amp;$E27),'Hoja de Trabajo para listado'!$BC$151:$CB$151,0)),0)+IFERROR(INDEX('Hoja de Trabajo para listado'!$DE$153:$DG$274,MATCH($A27,'Hoja de Trabajo para listado'!$DE$153:$DE$1048576,0),MATCH((CUADRO!K$4&amp;$E27),'Hoja de Trabajo para listado'!$DE$151:$DG$151,0)),0)+IFERROR(INDEX('Hoja de Trabajo para listado'!$CD$155:$DC$1048576,MATCH($A27,'Hoja de Trabajo para listado'!$CD$155:$CD$1048576,0),MATCH((CUADRO!K$4&amp;$E27),'Hoja de Trabajo para listado'!$CD$151:$DC$151,0)),0)</f>
        <v>0</v>
      </c>
      <c r="L27" s="243">
        <f ca="1">+IFERROR(INDEX('Hoja de Trabajo para listado'!$A$155:$Z$1048576,MATCH($A27,'Hoja de Trabajo para listado'!$A$155:$A$1048576,0),MATCH((CUADRO!L$4&amp;$E27),'Hoja de Trabajo para listado'!$A$151:$Z$151,0)),0)+IFERROR(INDEX('Hoja de Trabajo para listado'!$AB$155:$BA$1048576,MATCH($A27,'Hoja de Trabajo para listado'!$AB$155:$AB$1048576,0),MATCH((CUADRO!L$4&amp;$E27),'Hoja de Trabajo para listado'!$AB$151:$BA$151,0)),0)+IFERROR(INDEX('Hoja de Trabajo para listado'!$BC$155:$CB$1048576,MATCH($A27,'Hoja de Trabajo para listado'!$BC$155:$BC$1048576,0),MATCH((CUADRO!L$4&amp;$E27),'Hoja de Trabajo para listado'!$BC$151:$CB$151,0)),0)+IFERROR(INDEX('Hoja de Trabajo para listado'!$DE$153:$DG$274,MATCH($A27,'Hoja de Trabajo para listado'!$DE$153:$DE$1048576,0),MATCH((CUADRO!L$4&amp;$E27),'Hoja de Trabajo para listado'!$DE$151:$DG$151,0)),0)+IFERROR(INDEX('Hoja de Trabajo para listado'!$CD$155:$DC$1048576,MATCH($A27,'Hoja de Trabajo para listado'!$CD$155:$CD$1048576,0),MATCH((CUADRO!L$4&amp;$E27),'Hoja de Trabajo para listado'!$CD$151:$DC$151,0)),0)</f>
        <v>0</v>
      </c>
      <c r="M27" s="243">
        <f ca="1">+IFERROR(INDEX('Hoja de Trabajo para listado'!$A$155:$Z$1048576,MATCH($A27,'Hoja de Trabajo para listado'!$A$155:$A$1048576,0),MATCH((CUADRO!M$4&amp;$E27),'Hoja de Trabajo para listado'!$A$151:$Z$151,0)),0)+IFERROR(INDEX('Hoja de Trabajo para listado'!$AB$155:$BA$1048576,MATCH($A27,'Hoja de Trabajo para listado'!$AB$155:$AB$1048576,0),MATCH((CUADRO!M$4&amp;$E27),'Hoja de Trabajo para listado'!$AB$151:$BA$151,0)),0)+IFERROR(INDEX('Hoja de Trabajo para listado'!$BC$155:$CB$1048576,MATCH($A27,'Hoja de Trabajo para listado'!$BC$155:$BC$1048576,0),MATCH((CUADRO!M$4&amp;$E27),'Hoja de Trabajo para listado'!$BC$151:$CB$151,0)),0)+IFERROR(INDEX('Hoja de Trabajo para listado'!$DE$153:$DG$274,MATCH($A27,'Hoja de Trabajo para listado'!$DE$153:$DE$1048576,0),MATCH((CUADRO!M$4&amp;$E27),'Hoja de Trabajo para listado'!$DE$151:$DG$151,0)),0)+IFERROR(INDEX('Hoja de Trabajo para listado'!$CD$155:$DC$1048576,MATCH($A27,'Hoja de Trabajo para listado'!$CD$155:$CD$1048576,0),MATCH((CUADRO!M$4&amp;$E27),'Hoja de Trabajo para listado'!$CD$151:$DC$151,0)),0)</f>
        <v>0</v>
      </c>
      <c r="N27" s="243">
        <f ca="1">+IFERROR(INDEX('Hoja de Trabajo para listado'!$A$155:$Z$1048576,MATCH($A27,'Hoja de Trabajo para listado'!$A$155:$A$1048576,0),MATCH((CUADRO!N$4&amp;$E27),'Hoja de Trabajo para listado'!$A$151:$Z$151,0)),0)+IFERROR(INDEX('Hoja de Trabajo para listado'!$AB$155:$BA$1048576,MATCH($A27,'Hoja de Trabajo para listado'!$AB$155:$AB$1048576,0),MATCH((CUADRO!N$4&amp;$E27),'Hoja de Trabajo para listado'!$AB$151:$BA$151,0)),0)+IFERROR(INDEX('Hoja de Trabajo para listado'!$BC$155:$CB$1048576,MATCH($A27,'Hoja de Trabajo para listado'!$BC$155:$BC$1048576,0),MATCH((CUADRO!N$4&amp;$E27),'Hoja de Trabajo para listado'!$BC$151:$CB$151,0)),0)+IFERROR(INDEX('Hoja de Trabajo para listado'!$DE$153:$DG$274,MATCH($A27,'Hoja de Trabajo para listado'!$DE$153:$DE$1048576,0),MATCH((CUADRO!N$4&amp;$E27),'Hoja de Trabajo para listado'!$DE$151:$DG$151,0)),0)+IFERROR(INDEX('Hoja de Trabajo para listado'!$CD$155:$DC$1048576,MATCH($A27,'Hoja de Trabajo para listado'!$CD$155:$CD$1048576,0),MATCH((CUADRO!N$4&amp;$E27),'Hoja de Trabajo para listado'!$CD$151:$DC$151,0)),0)</f>
        <v>0</v>
      </c>
      <c r="O27" s="243">
        <f ca="1">+IFERROR(INDEX('Hoja de Trabajo para listado'!$A$155:$Z$1048576,MATCH($A27,'Hoja de Trabajo para listado'!$A$155:$A$1048576,0),MATCH((CUADRO!O$4&amp;$E27),'Hoja de Trabajo para listado'!$A$151:$Z$151,0)),0)+IFERROR(INDEX('Hoja de Trabajo para listado'!$AB$155:$BA$1048576,MATCH($A27,'Hoja de Trabajo para listado'!$AB$155:$AB$1048576,0),MATCH((CUADRO!O$4&amp;$E27),'Hoja de Trabajo para listado'!$AB$151:$BA$151,0)),0)+IFERROR(INDEX('Hoja de Trabajo para listado'!$BC$155:$CB$1048576,MATCH($A27,'Hoja de Trabajo para listado'!$BC$155:$BC$1048576,0),MATCH((CUADRO!O$4&amp;$E27),'Hoja de Trabajo para listado'!$BC$151:$CB$151,0)),0)+IFERROR(INDEX('Hoja de Trabajo para listado'!$DE$153:$DG$274,MATCH($A27,'Hoja de Trabajo para listado'!$DE$153:$DE$1048576,0),MATCH((CUADRO!O$4&amp;$E27),'Hoja de Trabajo para listado'!$DE$151:$DG$151,0)),0)+IFERROR(INDEX('Hoja de Trabajo para listado'!$CD$155:$DC$1048576,MATCH($A27,'Hoja de Trabajo para listado'!$CD$155:$CD$1048576,0),MATCH((CUADRO!O$4&amp;$E27),'Hoja de Trabajo para listado'!$CD$151:$DC$151,0)),0)</f>
        <v>0</v>
      </c>
      <c r="P27" s="243">
        <f ca="1">+IFERROR(INDEX('Hoja de Trabajo para listado'!$A$155:$Z$1048576,MATCH($A27,'Hoja de Trabajo para listado'!$A$155:$A$1048576,0),MATCH((CUADRO!P$4&amp;$E27),'Hoja de Trabajo para listado'!$A$151:$Z$151,0)),0)+IFERROR(INDEX('Hoja de Trabajo para listado'!$AB$155:$BA$1048576,MATCH($A27,'Hoja de Trabajo para listado'!$AB$155:$AB$1048576,0),MATCH((CUADRO!P$4&amp;$E27),'Hoja de Trabajo para listado'!$AB$151:$BA$151,0)),0)+IFERROR(INDEX('Hoja de Trabajo para listado'!$BC$155:$CB$1048576,MATCH($A27,'Hoja de Trabajo para listado'!$BC$155:$BC$1048576,0),MATCH((CUADRO!P$4&amp;$E27),'Hoja de Trabajo para listado'!$BC$151:$CB$151,0)),0)+IFERROR(INDEX('Hoja de Trabajo para listado'!$DE$153:$DG$274,MATCH($A27,'Hoja de Trabajo para listado'!$DE$153:$DE$1048576,0),MATCH((CUADRO!P$4&amp;$E27),'Hoja de Trabajo para listado'!$DE$151:$DG$151,0)),0)+IFERROR(INDEX('Hoja de Trabajo para listado'!$CD$155:$DC$1048576,MATCH($A27,'Hoja de Trabajo para listado'!$CD$155:$CD$1048576,0),MATCH((CUADRO!P$4&amp;$E27),'Hoja de Trabajo para listado'!$CD$151:$DC$151,0)),0)</f>
        <v>0</v>
      </c>
      <c r="Q27" s="243">
        <f ca="1">+IFERROR(INDEX('Hoja de Trabajo para listado'!$A$155:$Z$1048576,MATCH($A27,'Hoja de Trabajo para listado'!$A$155:$A$1048576,0),MATCH((CUADRO!Q$4&amp;$E27),'Hoja de Trabajo para listado'!$A$151:$Z$151,0)),0)+IFERROR(INDEX('Hoja de Trabajo para listado'!$AB$155:$BA$1048576,MATCH($A27,'Hoja de Trabajo para listado'!$AB$155:$AB$1048576,0),MATCH((CUADRO!Q$4&amp;$E27),'Hoja de Trabajo para listado'!$AB$151:$BA$151,0)),0)+IFERROR(INDEX('Hoja de Trabajo para listado'!$BC$155:$CB$1048576,MATCH($A27,'Hoja de Trabajo para listado'!$BC$155:$BC$1048576,0),MATCH((CUADRO!Q$4&amp;$E27),'Hoja de Trabajo para listado'!$BC$151:$CB$151,0)),0)+IFERROR(INDEX('Hoja de Trabajo para listado'!$DE$153:$DG$274,MATCH($A27,'Hoja de Trabajo para listado'!$DE$153:$DE$1048576,0),MATCH((CUADRO!Q$4&amp;$E27),'Hoja de Trabajo para listado'!$DE$151:$DG$151,0)),0)+IFERROR(INDEX('Hoja de Trabajo para listado'!$CD$155:$DC$1048576,MATCH($A27,'Hoja de Trabajo para listado'!$CD$155:$CD$1048576,0),MATCH((CUADRO!Q$4&amp;$E27),'Hoja de Trabajo para listado'!$CD$151:$DC$151,0)),0)</f>
        <v>0</v>
      </c>
      <c r="R27" s="243">
        <f t="shared" ca="1" si="0"/>
        <v>16363.64</v>
      </c>
      <c r="S27" s="243"/>
      <c r="T27" s="243">
        <f ca="1">+T28</f>
        <v>3263614.3300000005</v>
      </c>
      <c r="U27" s="242">
        <f t="shared" si="1"/>
        <v>1</v>
      </c>
      <c r="V27" s="333" t="str">
        <f>+VLOOKUP(A27,bd_lista!$A$3:$E$592,5,FALSE)</f>
        <v>Órgano Ejecutivo</v>
      </c>
      <c r="W27" s="387" t="str">
        <f>+V27</f>
        <v>Órgano Ejecutivo</v>
      </c>
      <c r="X27" s="242">
        <f t="shared" si="3"/>
        <v>47</v>
      </c>
      <c r="Y27" s="242" t="str">
        <f>+VLOOKUP(X27,bd_lista!$A$3:$C$592,3,FALSE)</f>
        <v>Ministerio de Desarrollo Rural y Tierras</v>
      </c>
      <c r="Z27" s="246">
        <f>+X27</f>
        <v>47</v>
      </c>
      <c r="AA27" s="246" t="str">
        <f>+Y27</f>
        <v>Ministerio de Desarrollo Rural y Tierras</v>
      </c>
    </row>
    <row r="28" spans="1:27" ht="15" customHeight="1">
      <c r="A28" s="32">
        <v>47</v>
      </c>
      <c r="B28" s="393"/>
      <c r="C28" s="333" t="str">
        <f>+VLOOKUP(A28,bd_lista!$A$3:$C$592,3,FALSE)</f>
        <v>Ministerio de Desarrollo Rural y Tierras</v>
      </c>
      <c r="D28" s="390"/>
      <c r="E28" s="333" t="s">
        <v>1305</v>
      </c>
      <c r="F28" s="245">
        <f ca="1">+IFERROR(INDEX('Hoja de Trabajo para listado'!$A$155:$Z$1048576,MATCH($A28,'Hoja de Trabajo para listado'!$A$155:$A$1048576,0),MATCH((CUADRO!F$4&amp;$E28),'Hoja de Trabajo para listado'!$A$151:$Z$151,0)),0)+IFERROR(INDEX('Hoja de Trabajo para listado'!$AB$155:$BA$1048576,MATCH($A28,'Hoja de Trabajo para listado'!$AB$155:$AB$1048576,0),MATCH((CUADRO!F$4&amp;$E28),'Hoja de Trabajo para listado'!$AB$151:$BA$151,0)),0)+IFERROR(INDEX('Hoja de Trabajo para listado'!$BC$155:$CB$1048576,MATCH($A28,'Hoja de Trabajo para listado'!$BC$155:$BC$1048576,0),MATCH((CUADRO!F$4&amp;$E28),'Hoja de Trabajo para listado'!$BC$151:$CB$151,0)),0)+IFERROR(INDEX('Hoja de Trabajo para listado'!$DE$153:$DG$274,MATCH($A28,'Hoja de Trabajo para listado'!$DE$153:$DE$1048576,0),MATCH((CUADRO!F$4&amp;$E28),'Hoja de Trabajo para listado'!$DE$151:$DG$151,0)),0)+IFERROR(INDEX('Hoja de Trabajo para listado'!$CD$155:$DC$1048576,MATCH($A28,'Hoja de Trabajo para listado'!$CD$155:$CD$1048576,0),MATCH((CUADRO!F$4&amp;$E28),'Hoja de Trabajo para listado'!$CD$151:$DC$151,0)),0)</f>
        <v>31223</v>
      </c>
      <c r="G28" s="245">
        <f ca="1">+IFERROR(INDEX('Hoja de Trabajo para listado'!$A$155:$Z$1048576,MATCH($A28,'Hoja de Trabajo para listado'!$A$155:$A$1048576,0),MATCH((CUADRO!G$4&amp;$E28),'Hoja de Trabajo para listado'!$A$151:$Z$151,0)),0)+IFERROR(INDEX('Hoja de Trabajo para listado'!$AB$155:$BA$1048576,MATCH($A28,'Hoja de Trabajo para listado'!$AB$155:$AB$1048576,0),MATCH((CUADRO!G$4&amp;$E28),'Hoja de Trabajo para listado'!$AB$151:$BA$151,0)),0)+IFERROR(INDEX('Hoja de Trabajo para listado'!$BC$155:$CB$1048576,MATCH($A28,'Hoja de Trabajo para listado'!$BC$155:$BC$1048576,0),MATCH((CUADRO!G$4&amp;$E28),'Hoja de Trabajo para listado'!$BC$151:$CB$151,0)),0)+IFERROR(INDEX('Hoja de Trabajo para listado'!$DE$153:$DG$274,MATCH($A28,'Hoja de Trabajo para listado'!$DE$153:$DE$1048576,0),MATCH((CUADRO!G$4&amp;$E28),'Hoja de Trabajo para listado'!$DE$151:$DG$151,0)),0)+IFERROR(INDEX('Hoja de Trabajo para listado'!$CD$155:$DC$1048576,MATCH($A28,'Hoja de Trabajo para listado'!$CD$155:$CD$1048576,0),MATCH((CUADRO!G$4&amp;$E28),'Hoja de Trabajo para listado'!$CD$151:$DC$151,0)),0)</f>
        <v>5678.84</v>
      </c>
      <c r="H28" s="245">
        <f ca="1">+IFERROR(INDEX('Hoja de Trabajo para listado'!$A$155:$Z$1048576,MATCH($A28,'Hoja de Trabajo para listado'!$A$155:$A$1048576,0),MATCH((CUADRO!H$4&amp;$E28),'Hoja de Trabajo para listado'!$A$151:$Z$151,0)),0)+IFERROR(INDEX('Hoja de Trabajo para listado'!$AB$155:$BA$1048576,MATCH($A28,'Hoja de Trabajo para listado'!$AB$155:$AB$1048576,0),MATCH((CUADRO!H$4&amp;$E28),'Hoja de Trabajo para listado'!$AB$151:$BA$151,0)),0)+IFERROR(INDEX('Hoja de Trabajo para listado'!$BC$155:$CB$1048576,MATCH($A28,'Hoja de Trabajo para listado'!$BC$155:$BC$1048576,0),MATCH((CUADRO!H$4&amp;$E28),'Hoja de Trabajo para listado'!$BC$151:$CB$151,0)),0)+IFERROR(INDEX('Hoja de Trabajo para listado'!$DE$153:$DG$274,MATCH($A28,'Hoja de Trabajo para listado'!$DE$153:$DE$1048576,0),MATCH((CUADRO!H$4&amp;$E28),'Hoja de Trabajo para listado'!$DE$151:$DG$151,0)),0)+IFERROR(INDEX('Hoja de Trabajo para listado'!$CD$155:$DC$1048576,MATCH($A28,'Hoja de Trabajo para listado'!$CD$155:$CD$1048576,0),MATCH((CUADRO!H$4&amp;$E28),'Hoja de Trabajo para listado'!$CD$151:$DC$151,0)),0)</f>
        <v>15203.880000000001</v>
      </c>
      <c r="I28" s="245">
        <f ca="1">+IFERROR(INDEX('Hoja de Trabajo para listado'!$A$155:$Z$1048576,MATCH($A28,'Hoja de Trabajo para listado'!$A$155:$A$1048576,0),MATCH((CUADRO!I$4&amp;$E28),'Hoja de Trabajo para listado'!$A$151:$Z$151,0)),0)+IFERROR(INDEX('Hoja de Trabajo para listado'!$AB$155:$BA$1048576,MATCH($A28,'Hoja de Trabajo para listado'!$AB$155:$AB$1048576,0),MATCH((CUADRO!I$4&amp;$E28),'Hoja de Trabajo para listado'!$AB$151:$BA$151,0)),0)+IFERROR(INDEX('Hoja de Trabajo para listado'!$BC$155:$CB$1048576,MATCH($A28,'Hoja de Trabajo para listado'!$BC$155:$BC$1048576,0),MATCH((CUADRO!I$4&amp;$E28),'Hoja de Trabajo para listado'!$BC$151:$CB$151,0)),0)+IFERROR(INDEX('Hoja de Trabajo para listado'!$DE$153:$DG$274,MATCH($A28,'Hoja de Trabajo para listado'!$DE$153:$DE$1048576,0),MATCH((CUADRO!I$4&amp;$E28),'Hoja de Trabajo para listado'!$DE$151:$DG$151,0)),0)+IFERROR(INDEX('Hoja de Trabajo para listado'!$CD$155:$DC$1048576,MATCH($A28,'Hoja de Trabajo para listado'!$CD$155:$CD$1048576,0),MATCH((CUADRO!I$4&amp;$E28),'Hoja de Trabajo para listado'!$CD$151:$DC$151,0)),0)</f>
        <v>28447.279999999999</v>
      </c>
      <c r="J28" s="245">
        <f ca="1">+IFERROR(INDEX('Hoja de Trabajo para listado'!$A$155:$Z$1048576,MATCH($A28,'Hoja de Trabajo para listado'!$A$155:$A$1048576,0),MATCH((CUADRO!J$4&amp;$E28),'Hoja de Trabajo para listado'!$A$151:$Z$151,0)),0)+IFERROR(INDEX('Hoja de Trabajo para listado'!$AB$155:$BA$1048576,MATCH($A28,'Hoja de Trabajo para listado'!$AB$155:$AB$1048576,0),MATCH((CUADRO!J$4&amp;$E28),'Hoja de Trabajo para listado'!$AB$151:$BA$151,0)),0)+IFERROR(INDEX('Hoja de Trabajo para listado'!$BC$155:$CB$1048576,MATCH($A28,'Hoja de Trabajo para listado'!$BC$155:$BC$1048576,0),MATCH((CUADRO!J$4&amp;$E28),'Hoja de Trabajo para listado'!$BC$151:$CB$151,0)),0)+IFERROR(INDEX('Hoja de Trabajo para listado'!$DE$153:$DG$274,MATCH($A28,'Hoja de Trabajo para listado'!$DE$153:$DE$1048576,0),MATCH((CUADRO!J$4&amp;$E28),'Hoja de Trabajo para listado'!$DE$151:$DG$151,0)),0)+IFERROR(INDEX('Hoja de Trabajo para listado'!$CD$155:$DC$1048576,MATCH($A28,'Hoja de Trabajo para listado'!$CD$155:$CD$1048576,0),MATCH((CUADRO!J$4&amp;$E28),'Hoja de Trabajo para listado'!$CD$151:$DC$151,0)),0)</f>
        <v>3166697.6900000004</v>
      </c>
      <c r="K28" s="245">
        <f ca="1">+IFERROR(INDEX('Hoja de Trabajo para listado'!$A$155:$Z$1048576,MATCH($A28,'Hoja de Trabajo para listado'!$A$155:$A$1048576,0),MATCH((CUADRO!K$4&amp;$E28),'Hoja de Trabajo para listado'!$A$151:$Z$151,0)),0)+IFERROR(INDEX('Hoja de Trabajo para listado'!$AB$155:$BA$1048576,MATCH($A28,'Hoja de Trabajo para listado'!$AB$155:$AB$1048576,0),MATCH((CUADRO!K$4&amp;$E28),'Hoja de Trabajo para listado'!$AB$151:$BA$151,0)),0)+IFERROR(INDEX('Hoja de Trabajo para listado'!$BC$155:$CB$1048576,MATCH($A28,'Hoja de Trabajo para listado'!$BC$155:$BC$1048576,0),MATCH((CUADRO!K$4&amp;$E28),'Hoja de Trabajo para listado'!$BC$151:$CB$151,0)),0)+IFERROR(INDEX('Hoja de Trabajo para listado'!$DE$153:$DG$274,MATCH($A28,'Hoja de Trabajo para listado'!$DE$153:$DE$1048576,0),MATCH((CUADRO!K$4&amp;$E28),'Hoja de Trabajo para listado'!$DE$151:$DG$151,0)),0)+IFERROR(INDEX('Hoja de Trabajo para listado'!$CD$155:$DC$1048576,MATCH($A28,'Hoja de Trabajo para listado'!$CD$155:$CD$1048576,0),MATCH((CUADRO!K$4&amp;$E28),'Hoja de Trabajo para listado'!$CD$151:$DC$151,0)),0)</f>
        <v>0</v>
      </c>
      <c r="L28" s="245">
        <f ca="1">+IFERROR(INDEX('Hoja de Trabajo para listado'!$A$155:$Z$1048576,MATCH($A28,'Hoja de Trabajo para listado'!$A$155:$A$1048576,0),MATCH((CUADRO!L$4&amp;$E28),'Hoja de Trabajo para listado'!$A$151:$Z$151,0)),0)+IFERROR(INDEX('Hoja de Trabajo para listado'!$AB$155:$BA$1048576,MATCH($A28,'Hoja de Trabajo para listado'!$AB$155:$AB$1048576,0),MATCH((CUADRO!L$4&amp;$E28),'Hoja de Trabajo para listado'!$AB$151:$BA$151,0)),0)+IFERROR(INDEX('Hoja de Trabajo para listado'!$BC$155:$CB$1048576,MATCH($A28,'Hoja de Trabajo para listado'!$BC$155:$BC$1048576,0),MATCH((CUADRO!L$4&amp;$E28),'Hoja de Trabajo para listado'!$BC$151:$CB$151,0)),0)+IFERROR(INDEX('Hoja de Trabajo para listado'!$DE$153:$DG$274,MATCH($A28,'Hoja de Trabajo para listado'!$DE$153:$DE$1048576,0),MATCH((CUADRO!L$4&amp;$E28),'Hoja de Trabajo para listado'!$DE$151:$DG$151,0)),0)+IFERROR(INDEX('Hoja de Trabajo para listado'!$CD$155:$DC$1048576,MATCH($A28,'Hoja de Trabajo para listado'!$CD$155:$CD$1048576,0),MATCH((CUADRO!L$4&amp;$E28),'Hoja de Trabajo para listado'!$CD$151:$DC$151,0)),0)</f>
        <v>0</v>
      </c>
      <c r="M28" s="245">
        <f ca="1">+IFERROR(INDEX('Hoja de Trabajo para listado'!$A$155:$Z$1048576,MATCH($A28,'Hoja de Trabajo para listado'!$A$155:$A$1048576,0),MATCH((CUADRO!M$4&amp;$E28),'Hoja de Trabajo para listado'!$A$151:$Z$151,0)),0)+IFERROR(INDEX('Hoja de Trabajo para listado'!$AB$155:$BA$1048576,MATCH($A28,'Hoja de Trabajo para listado'!$AB$155:$AB$1048576,0),MATCH((CUADRO!M$4&amp;$E28),'Hoja de Trabajo para listado'!$AB$151:$BA$151,0)),0)+IFERROR(INDEX('Hoja de Trabajo para listado'!$BC$155:$CB$1048576,MATCH($A28,'Hoja de Trabajo para listado'!$BC$155:$BC$1048576,0),MATCH((CUADRO!M$4&amp;$E28),'Hoja de Trabajo para listado'!$BC$151:$CB$151,0)),0)+IFERROR(INDEX('Hoja de Trabajo para listado'!$DE$153:$DG$274,MATCH($A28,'Hoja de Trabajo para listado'!$DE$153:$DE$1048576,0),MATCH((CUADRO!M$4&amp;$E28),'Hoja de Trabajo para listado'!$DE$151:$DG$151,0)),0)+IFERROR(INDEX('Hoja de Trabajo para listado'!$CD$155:$DC$1048576,MATCH($A28,'Hoja de Trabajo para listado'!$CD$155:$CD$1048576,0),MATCH((CUADRO!M$4&amp;$E28),'Hoja de Trabajo para listado'!$CD$151:$DC$151,0)),0)</f>
        <v>0</v>
      </c>
      <c r="N28" s="245">
        <f ca="1">+IFERROR(INDEX('Hoja de Trabajo para listado'!$A$155:$Z$1048576,MATCH($A28,'Hoja de Trabajo para listado'!$A$155:$A$1048576,0),MATCH((CUADRO!N$4&amp;$E28),'Hoja de Trabajo para listado'!$A$151:$Z$151,0)),0)+IFERROR(INDEX('Hoja de Trabajo para listado'!$AB$155:$BA$1048576,MATCH($A28,'Hoja de Trabajo para listado'!$AB$155:$AB$1048576,0),MATCH((CUADRO!N$4&amp;$E28),'Hoja de Trabajo para listado'!$AB$151:$BA$151,0)),0)+IFERROR(INDEX('Hoja de Trabajo para listado'!$BC$155:$CB$1048576,MATCH($A28,'Hoja de Trabajo para listado'!$BC$155:$BC$1048576,0),MATCH((CUADRO!N$4&amp;$E28),'Hoja de Trabajo para listado'!$BC$151:$CB$151,0)),0)+IFERROR(INDEX('Hoja de Trabajo para listado'!$DE$153:$DG$274,MATCH($A28,'Hoja de Trabajo para listado'!$DE$153:$DE$1048576,0),MATCH((CUADRO!N$4&amp;$E28),'Hoja de Trabajo para listado'!$DE$151:$DG$151,0)),0)+IFERROR(INDEX('Hoja de Trabajo para listado'!$CD$155:$DC$1048576,MATCH($A28,'Hoja de Trabajo para listado'!$CD$155:$CD$1048576,0),MATCH((CUADRO!N$4&amp;$E28),'Hoja de Trabajo para listado'!$CD$151:$DC$151,0)),0)</f>
        <v>0</v>
      </c>
      <c r="O28" s="245">
        <f ca="1">+IFERROR(INDEX('Hoja de Trabajo para listado'!$A$155:$Z$1048576,MATCH($A28,'Hoja de Trabajo para listado'!$A$155:$A$1048576,0),MATCH((CUADRO!O$4&amp;$E28),'Hoja de Trabajo para listado'!$A$151:$Z$151,0)),0)+IFERROR(INDEX('Hoja de Trabajo para listado'!$AB$155:$BA$1048576,MATCH($A28,'Hoja de Trabajo para listado'!$AB$155:$AB$1048576,0),MATCH((CUADRO!O$4&amp;$E28),'Hoja de Trabajo para listado'!$AB$151:$BA$151,0)),0)+IFERROR(INDEX('Hoja de Trabajo para listado'!$BC$155:$CB$1048576,MATCH($A28,'Hoja de Trabajo para listado'!$BC$155:$BC$1048576,0),MATCH((CUADRO!O$4&amp;$E28),'Hoja de Trabajo para listado'!$BC$151:$CB$151,0)),0)+IFERROR(INDEX('Hoja de Trabajo para listado'!$DE$153:$DG$274,MATCH($A28,'Hoja de Trabajo para listado'!$DE$153:$DE$1048576,0),MATCH((CUADRO!O$4&amp;$E28),'Hoja de Trabajo para listado'!$DE$151:$DG$151,0)),0)+IFERROR(INDEX('Hoja de Trabajo para listado'!$CD$155:$DC$1048576,MATCH($A28,'Hoja de Trabajo para listado'!$CD$155:$CD$1048576,0),MATCH((CUADRO!O$4&amp;$E28),'Hoja de Trabajo para listado'!$CD$151:$DC$151,0)),0)</f>
        <v>0</v>
      </c>
      <c r="P28" s="245">
        <f ca="1">+IFERROR(INDEX('Hoja de Trabajo para listado'!$A$155:$Z$1048576,MATCH($A28,'Hoja de Trabajo para listado'!$A$155:$A$1048576,0),MATCH((CUADRO!P$4&amp;$E28),'Hoja de Trabajo para listado'!$A$151:$Z$151,0)),0)+IFERROR(INDEX('Hoja de Trabajo para listado'!$AB$155:$BA$1048576,MATCH($A28,'Hoja de Trabajo para listado'!$AB$155:$AB$1048576,0),MATCH((CUADRO!P$4&amp;$E28),'Hoja de Trabajo para listado'!$AB$151:$BA$151,0)),0)+IFERROR(INDEX('Hoja de Trabajo para listado'!$BC$155:$CB$1048576,MATCH($A28,'Hoja de Trabajo para listado'!$BC$155:$BC$1048576,0),MATCH((CUADRO!P$4&amp;$E28),'Hoja de Trabajo para listado'!$BC$151:$CB$151,0)),0)+IFERROR(INDEX('Hoja de Trabajo para listado'!$DE$153:$DG$274,MATCH($A28,'Hoja de Trabajo para listado'!$DE$153:$DE$1048576,0),MATCH((CUADRO!P$4&amp;$E28),'Hoja de Trabajo para listado'!$DE$151:$DG$151,0)),0)+IFERROR(INDEX('Hoja de Trabajo para listado'!$CD$155:$DC$1048576,MATCH($A28,'Hoja de Trabajo para listado'!$CD$155:$CD$1048576,0),MATCH((CUADRO!P$4&amp;$E28),'Hoja de Trabajo para listado'!$CD$151:$DC$151,0)),0)</f>
        <v>0</v>
      </c>
      <c r="Q28" s="245">
        <f ca="1">+IFERROR(INDEX('Hoja de Trabajo para listado'!$A$155:$Z$1048576,MATCH($A28,'Hoja de Trabajo para listado'!$A$155:$A$1048576,0),MATCH((CUADRO!Q$4&amp;$E28),'Hoja de Trabajo para listado'!$A$151:$Z$151,0)),0)+IFERROR(INDEX('Hoja de Trabajo para listado'!$AB$155:$BA$1048576,MATCH($A28,'Hoja de Trabajo para listado'!$AB$155:$AB$1048576,0),MATCH((CUADRO!Q$4&amp;$E28),'Hoja de Trabajo para listado'!$AB$151:$BA$151,0)),0)+IFERROR(INDEX('Hoja de Trabajo para listado'!$BC$155:$CB$1048576,MATCH($A28,'Hoja de Trabajo para listado'!$BC$155:$BC$1048576,0),MATCH((CUADRO!Q$4&amp;$E28),'Hoja de Trabajo para listado'!$BC$151:$CB$151,0)),0)+IFERROR(INDEX('Hoja de Trabajo para listado'!$DE$153:$DG$274,MATCH($A28,'Hoja de Trabajo para listado'!$DE$153:$DE$1048576,0),MATCH((CUADRO!Q$4&amp;$E28),'Hoja de Trabajo para listado'!$DE$151:$DG$151,0)),0)+IFERROR(INDEX('Hoja de Trabajo para listado'!$CD$155:$DC$1048576,MATCH($A28,'Hoja de Trabajo para listado'!$CD$155:$CD$1048576,0),MATCH((CUADRO!Q$4&amp;$E28),'Hoja de Trabajo para listado'!$CD$151:$DC$151,0)),0)</f>
        <v>0</v>
      </c>
      <c r="R28" s="245">
        <f t="shared" ca="1" si="0"/>
        <v>3247250.6900000004</v>
      </c>
      <c r="S28" s="245">
        <f ca="1">+R27+R28</f>
        <v>3263614.3300000005</v>
      </c>
      <c r="T28" s="245">
        <f ca="1">+S28</f>
        <v>3263614.3300000005</v>
      </c>
      <c r="U28" s="244">
        <f t="shared" si="1"/>
        <v>2</v>
      </c>
      <c r="V28" s="333" t="str">
        <f>+VLOOKUP(A28,bd_lista!$A$3:$E$592,5,FALSE)</f>
        <v>Órgano Ejecutivo</v>
      </c>
      <c r="W28" s="388"/>
      <c r="X28" s="242">
        <f t="shared" si="3"/>
        <v>47</v>
      </c>
      <c r="Y28" s="242" t="str">
        <f>+VLOOKUP(X28,bd_lista!$A$3:$C$592,3,FALSE)</f>
        <v>Ministerio de Desarrollo Rural y Tierras</v>
      </c>
      <c r="Z28" s="246"/>
      <c r="AA28" s="246"/>
    </row>
    <row r="29" spans="1:27" ht="15" hidden="1" customHeight="1">
      <c r="A29" s="251">
        <v>48</v>
      </c>
      <c r="B29" s="392">
        <f>+A29</f>
        <v>48</v>
      </c>
      <c r="C29" s="247" t="e">
        <f>+VLOOKUP(A29,bd_lista!$A$3:$C$592,3,FALSE)</f>
        <v>#N/A</v>
      </c>
      <c r="D29" s="389" t="e">
        <f>+C29</f>
        <v>#N/A</v>
      </c>
      <c r="E29" s="247" t="s">
        <v>1304</v>
      </c>
      <c r="F29" s="243">
        <f ca="1">+IFERROR(INDEX('Hoja de Trabajo para listado'!$A$155:$Z$1048576,MATCH($A29,'Hoja de Trabajo para listado'!$A$155:$A$1048576,0),MATCH((CUADRO!F$4&amp;$E29),'Hoja de Trabajo para listado'!$A$151:$Z$151,0)),0)+IFERROR(INDEX('Hoja de Trabajo para listado'!$AB$155:$BA$1048576,MATCH($A29,'Hoja de Trabajo para listado'!$AB$155:$AB$1048576,0),MATCH((CUADRO!F$4&amp;$E29),'Hoja de Trabajo para listado'!$AB$151:$BA$151,0)),0)+IFERROR(INDEX('Hoja de Trabajo para listado'!$BC$155:$CB$1048576,MATCH($A29,'Hoja de Trabajo para listado'!$BC$155:$BC$1048576,0),MATCH((CUADRO!F$4&amp;$E29),'Hoja de Trabajo para listado'!$BC$151:$CB$151,0)),0)+IFERROR(INDEX('Hoja de Trabajo para listado'!$DE$153:$DG$274,MATCH($A29,'Hoja de Trabajo para listado'!$DE$153:$DE$1048576,0),MATCH((CUADRO!F$4&amp;$E29),'Hoja de Trabajo para listado'!$DE$151:$DG$151,0)),0)+IFERROR(INDEX('Hoja de Trabajo para listado'!$CD$155:$DC$1048576,MATCH($A29,'Hoja de Trabajo para listado'!$CD$155:$CD$1048576,0),MATCH((CUADRO!F$4&amp;$E29),'Hoja de Trabajo para listado'!$CD$151:$DC$151,0)),0)</f>
        <v>0</v>
      </c>
      <c r="G29" s="243">
        <f ca="1">+IFERROR(INDEX('Hoja de Trabajo para listado'!$A$155:$Z$1048576,MATCH($A29,'Hoja de Trabajo para listado'!$A$155:$A$1048576,0),MATCH((CUADRO!G$4&amp;$E29),'Hoja de Trabajo para listado'!$A$151:$Z$151,0)),0)+IFERROR(INDEX('Hoja de Trabajo para listado'!$AB$155:$BA$1048576,MATCH($A29,'Hoja de Trabajo para listado'!$AB$155:$AB$1048576,0),MATCH((CUADRO!G$4&amp;$E29),'Hoja de Trabajo para listado'!$AB$151:$BA$151,0)),0)+IFERROR(INDEX('Hoja de Trabajo para listado'!$BC$155:$CB$1048576,MATCH($A29,'Hoja de Trabajo para listado'!$BC$155:$BC$1048576,0),MATCH((CUADRO!G$4&amp;$E29),'Hoja de Trabajo para listado'!$BC$151:$CB$151,0)),0)+IFERROR(INDEX('Hoja de Trabajo para listado'!$DE$153:$DG$274,MATCH($A29,'Hoja de Trabajo para listado'!$DE$153:$DE$1048576,0),MATCH((CUADRO!G$4&amp;$E29),'Hoja de Trabajo para listado'!$DE$151:$DG$151,0)),0)+IFERROR(INDEX('Hoja de Trabajo para listado'!$CD$155:$DC$1048576,MATCH($A29,'Hoja de Trabajo para listado'!$CD$155:$CD$1048576,0),MATCH((CUADRO!G$4&amp;$E29),'Hoja de Trabajo para listado'!$CD$151:$DC$151,0)),0)</f>
        <v>0</v>
      </c>
      <c r="H29" s="243">
        <f ca="1">+IFERROR(INDEX('Hoja de Trabajo para listado'!$A$155:$Z$1048576,MATCH($A29,'Hoja de Trabajo para listado'!$A$155:$A$1048576,0),MATCH((CUADRO!H$4&amp;$E29),'Hoja de Trabajo para listado'!$A$151:$Z$151,0)),0)+IFERROR(INDEX('Hoja de Trabajo para listado'!$AB$155:$BA$1048576,MATCH($A29,'Hoja de Trabajo para listado'!$AB$155:$AB$1048576,0),MATCH((CUADRO!H$4&amp;$E29),'Hoja de Trabajo para listado'!$AB$151:$BA$151,0)),0)+IFERROR(INDEX('Hoja de Trabajo para listado'!$BC$155:$CB$1048576,MATCH($A29,'Hoja de Trabajo para listado'!$BC$155:$BC$1048576,0),MATCH((CUADRO!H$4&amp;$E29),'Hoja de Trabajo para listado'!$BC$151:$CB$151,0)),0)+IFERROR(INDEX('Hoja de Trabajo para listado'!$DE$153:$DG$274,MATCH($A29,'Hoja de Trabajo para listado'!$DE$153:$DE$1048576,0),MATCH((CUADRO!H$4&amp;$E29),'Hoja de Trabajo para listado'!$DE$151:$DG$151,0)),0)+IFERROR(INDEX('Hoja de Trabajo para listado'!$CD$155:$DC$1048576,MATCH($A29,'Hoja de Trabajo para listado'!$CD$155:$CD$1048576,0),MATCH((CUADRO!H$4&amp;$E29),'Hoja de Trabajo para listado'!$CD$151:$DC$151,0)),0)</f>
        <v>0</v>
      </c>
      <c r="I29" s="243">
        <f ca="1">+IFERROR(INDEX('Hoja de Trabajo para listado'!$A$155:$Z$1048576,MATCH($A29,'Hoja de Trabajo para listado'!$A$155:$A$1048576,0),MATCH((CUADRO!I$4&amp;$E29),'Hoja de Trabajo para listado'!$A$151:$Z$151,0)),0)+IFERROR(INDEX('Hoja de Trabajo para listado'!$AB$155:$BA$1048576,MATCH($A29,'Hoja de Trabajo para listado'!$AB$155:$AB$1048576,0),MATCH((CUADRO!I$4&amp;$E29),'Hoja de Trabajo para listado'!$AB$151:$BA$151,0)),0)+IFERROR(INDEX('Hoja de Trabajo para listado'!$BC$155:$CB$1048576,MATCH($A29,'Hoja de Trabajo para listado'!$BC$155:$BC$1048576,0),MATCH((CUADRO!I$4&amp;$E29),'Hoja de Trabajo para listado'!$BC$151:$CB$151,0)),0)+IFERROR(INDEX('Hoja de Trabajo para listado'!$DE$153:$DG$274,MATCH($A29,'Hoja de Trabajo para listado'!$DE$153:$DE$1048576,0),MATCH((CUADRO!I$4&amp;$E29),'Hoja de Trabajo para listado'!$DE$151:$DG$151,0)),0)+IFERROR(INDEX('Hoja de Trabajo para listado'!$CD$155:$DC$1048576,MATCH($A29,'Hoja de Trabajo para listado'!$CD$155:$CD$1048576,0),MATCH((CUADRO!I$4&amp;$E29),'Hoja de Trabajo para listado'!$CD$151:$DC$151,0)),0)</f>
        <v>0</v>
      </c>
      <c r="J29" s="243">
        <f ca="1">+IFERROR(INDEX('Hoja de Trabajo para listado'!$A$155:$Z$1048576,MATCH($A29,'Hoja de Trabajo para listado'!$A$155:$A$1048576,0),MATCH((CUADRO!J$4&amp;$E29),'Hoja de Trabajo para listado'!$A$151:$Z$151,0)),0)+IFERROR(INDEX('Hoja de Trabajo para listado'!$AB$155:$BA$1048576,MATCH($A29,'Hoja de Trabajo para listado'!$AB$155:$AB$1048576,0),MATCH((CUADRO!J$4&amp;$E29),'Hoja de Trabajo para listado'!$AB$151:$BA$151,0)),0)+IFERROR(INDEX('Hoja de Trabajo para listado'!$BC$155:$CB$1048576,MATCH($A29,'Hoja de Trabajo para listado'!$BC$155:$BC$1048576,0),MATCH((CUADRO!J$4&amp;$E29),'Hoja de Trabajo para listado'!$BC$151:$CB$151,0)),0)+IFERROR(INDEX('Hoja de Trabajo para listado'!$DE$153:$DG$274,MATCH($A29,'Hoja de Trabajo para listado'!$DE$153:$DE$1048576,0),MATCH((CUADRO!J$4&amp;$E29),'Hoja de Trabajo para listado'!$DE$151:$DG$151,0)),0)+IFERROR(INDEX('Hoja de Trabajo para listado'!$CD$155:$DC$1048576,MATCH($A29,'Hoja de Trabajo para listado'!$CD$155:$CD$1048576,0),MATCH((CUADRO!J$4&amp;$E29),'Hoja de Trabajo para listado'!$CD$151:$DC$151,0)),0)</f>
        <v>0</v>
      </c>
      <c r="K29" s="243">
        <f ca="1">+IFERROR(INDEX('Hoja de Trabajo para listado'!$A$155:$Z$1048576,MATCH($A29,'Hoja de Trabajo para listado'!$A$155:$A$1048576,0),MATCH((CUADRO!K$4&amp;$E29),'Hoja de Trabajo para listado'!$A$151:$Z$151,0)),0)+IFERROR(INDEX('Hoja de Trabajo para listado'!$AB$155:$BA$1048576,MATCH($A29,'Hoja de Trabajo para listado'!$AB$155:$AB$1048576,0),MATCH((CUADRO!K$4&amp;$E29),'Hoja de Trabajo para listado'!$AB$151:$BA$151,0)),0)+IFERROR(INDEX('Hoja de Trabajo para listado'!$BC$155:$CB$1048576,MATCH($A29,'Hoja de Trabajo para listado'!$BC$155:$BC$1048576,0),MATCH((CUADRO!K$4&amp;$E29),'Hoja de Trabajo para listado'!$BC$151:$CB$151,0)),0)+IFERROR(INDEX('Hoja de Trabajo para listado'!$DE$153:$DG$274,MATCH($A29,'Hoja de Trabajo para listado'!$DE$153:$DE$1048576,0),MATCH((CUADRO!K$4&amp;$E29),'Hoja de Trabajo para listado'!$DE$151:$DG$151,0)),0)+IFERROR(INDEX('Hoja de Trabajo para listado'!$CD$155:$DC$1048576,MATCH($A29,'Hoja de Trabajo para listado'!$CD$155:$CD$1048576,0),MATCH((CUADRO!K$4&amp;$E29),'Hoja de Trabajo para listado'!$CD$151:$DC$151,0)),0)</f>
        <v>0</v>
      </c>
      <c r="L29" s="243">
        <f ca="1">+IFERROR(INDEX('Hoja de Trabajo para listado'!$A$155:$Z$1048576,MATCH($A29,'Hoja de Trabajo para listado'!$A$155:$A$1048576,0),MATCH((CUADRO!L$4&amp;$E29),'Hoja de Trabajo para listado'!$A$151:$Z$151,0)),0)+IFERROR(INDEX('Hoja de Trabajo para listado'!$AB$155:$BA$1048576,MATCH($A29,'Hoja de Trabajo para listado'!$AB$155:$AB$1048576,0),MATCH((CUADRO!L$4&amp;$E29),'Hoja de Trabajo para listado'!$AB$151:$BA$151,0)),0)+IFERROR(INDEX('Hoja de Trabajo para listado'!$BC$155:$CB$1048576,MATCH($A29,'Hoja de Trabajo para listado'!$BC$155:$BC$1048576,0),MATCH((CUADRO!L$4&amp;$E29),'Hoja de Trabajo para listado'!$BC$151:$CB$151,0)),0)+IFERROR(INDEX('Hoja de Trabajo para listado'!$DE$153:$DG$274,MATCH($A29,'Hoja de Trabajo para listado'!$DE$153:$DE$1048576,0),MATCH((CUADRO!L$4&amp;$E29),'Hoja de Trabajo para listado'!$DE$151:$DG$151,0)),0)+IFERROR(INDEX('Hoja de Trabajo para listado'!$CD$155:$DC$1048576,MATCH($A29,'Hoja de Trabajo para listado'!$CD$155:$CD$1048576,0),MATCH((CUADRO!L$4&amp;$E29),'Hoja de Trabajo para listado'!$CD$151:$DC$151,0)),0)</f>
        <v>0</v>
      </c>
      <c r="M29" s="243">
        <f ca="1">+IFERROR(INDEX('Hoja de Trabajo para listado'!$A$155:$Z$1048576,MATCH($A29,'Hoja de Trabajo para listado'!$A$155:$A$1048576,0),MATCH((CUADRO!M$4&amp;$E29),'Hoja de Trabajo para listado'!$A$151:$Z$151,0)),0)+IFERROR(INDEX('Hoja de Trabajo para listado'!$AB$155:$BA$1048576,MATCH($A29,'Hoja de Trabajo para listado'!$AB$155:$AB$1048576,0),MATCH((CUADRO!M$4&amp;$E29),'Hoja de Trabajo para listado'!$AB$151:$BA$151,0)),0)+IFERROR(INDEX('Hoja de Trabajo para listado'!$BC$155:$CB$1048576,MATCH($A29,'Hoja de Trabajo para listado'!$BC$155:$BC$1048576,0),MATCH((CUADRO!M$4&amp;$E29),'Hoja de Trabajo para listado'!$BC$151:$CB$151,0)),0)+IFERROR(INDEX('Hoja de Trabajo para listado'!$DE$153:$DG$274,MATCH($A29,'Hoja de Trabajo para listado'!$DE$153:$DE$1048576,0),MATCH((CUADRO!M$4&amp;$E29),'Hoja de Trabajo para listado'!$DE$151:$DG$151,0)),0)+IFERROR(INDEX('Hoja de Trabajo para listado'!$CD$155:$DC$1048576,MATCH($A29,'Hoja de Trabajo para listado'!$CD$155:$CD$1048576,0),MATCH((CUADRO!M$4&amp;$E29),'Hoja de Trabajo para listado'!$CD$151:$DC$151,0)),0)</f>
        <v>0</v>
      </c>
      <c r="N29" s="243">
        <f ca="1">+IFERROR(INDEX('Hoja de Trabajo para listado'!$A$155:$Z$1048576,MATCH($A29,'Hoja de Trabajo para listado'!$A$155:$A$1048576,0),MATCH((CUADRO!N$4&amp;$E29),'Hoja de Trabajo para listado'!$A$151:$Z$151,0)),0)+IFERROR(INDEX('Hoja de Trabajo para listado'!$AB$155:$BA$1048576,MATCH($A29,'Hoja de Trabajo para listado'!$AB$155:$AB$1048576,0),MATCH((CUADRO!N$4&amp;$E29),'Hoja de Trabajo para listado'!$AB$151:$BA$151,0)),0)+IFERROR(INDEX('Hoja de Trabajo para listado'!$BC$155:$CB$1048576,MATCH($A29,'Hoja de Trabajo para listado'!$BC$155:$BC$1048576,0),MATCH((CUADRO!N$4&amp;$E29),'Hoja de Trabajo para listado'!$BC$151:$CB$151,0)),0)+IFERROR(INDEX('Hoja de Trabajo para listado'!$DE$153:$DG$274,MATCH($A29,'Hoja de Trabajo para listado'!$DE$153:$DE$1048576,0),MATCH((CUADRO!N$4&amp;$E29),'Hoja de Trabajo para listado'!$DE$151:$DG$151,0)),0)+IFERROR(INDEX('Hoja de Trabajo para listado'!$CD$155:$DC$1048576,MATCH($A29,'Hoja de Trabajo para listado'!$CD$155:$CD$1048576,0),MATCH((CUADRO!N$4&amp;$E29),'Hoja de Trabajo para listado'!$CD$151:$DC$151,0)),0)</f>
        <v>0</v>
      </c>
      <c r="O29" s="243">
        <f ca="1">+IFERROR(INDEX('Hoja de Trabajo para listado'!$A$155:$Z$1048576,MATCH($A29,'Hoja de Trabajo para listado'!$A$155:$A$1048576,0),MATCH((CUADRO!O$4&amp;$E29),'Hoja de Trabajo para listado'!$A$151:$Z$151,0)),0)+IFERROR(INDEX('Hoja de Trabajo para listado'!$AB$155:$BA$1048576,MATCH($A29,'Hoja de Trabajo para listado'!$AB$155:$AB$1048576,0),MATCH((CUADRO!O$4&amp;$E29),'Hoja de Trabajo para listado'!$AB$151:$BA$151,0)),0)+IFERROR(INDEX('Hoja de Trabajo para listado'!$BC$155:$CB$1048576,MATCH($A29,'Hoja de Trabajo para listado'!$BC$155:$BC$1048576,0),MATCH((CUADRO!O$4&amp;$E29),'Hoja de Trabajo para listado'!$BC$151:$CB$151,0)),0)+IFERROR(INDEX('Hoja de Trabajo para listado'!$DE$153:$DG$274,MATCH($A29,'Hoja de Trabajo para listado'!$DE$153:$DE$1048576,0),MATCH((CUADRO!O$4&amp;$E29),'Hoja de Trabajo para listado'!$DE$151:$DG$151,0)),0)+IFERROR(INDEX('Hoja de Trabajo para listado'!$CD$155:$DC$1048576,MATCH($A29,'Hoja de Trabajo para listado'!$CD$155:$CD$1048576,0),MATCH((CUADRO!O$4&amp;$E29),'Hoja de Trabajo para listado'!$CD$151:$DC$151,0)),0)</f>
        <v>0</v>
      </c>
      <c r="P29" s="243">
        <f ca="1">+IFERROR(INDEX('Hoja de Trabajo para listado'!$A$155:$Z$1048576,MATCH($A29,'Hoja de Trabajo para listado'!$A$155:$A$1048576,0),MATCH((CUADRO!P$4&amp;$E29),'Hoja de Trabajo para listado'!$A$151:$Z$151,0)),0)+IFERROR(INDEX('Hoja de Trabajo para listado'!$AB$155:$BA$1048576,MATCH($A29,'Hoja de Trabajo para listado'!$AB$155:$AB$1048576,0),MATCH((CUADRO!P$4&amp;$E29),'Hoja de Trabajo para listado'!$AB$151:$BA$151,0)),0)+IFERROR(INDEX('Hoja de Trabajo para listado'!$BC$155:$CB$1048576,MATCH($A29,'Hoja de Trabajo para listado'!$BC$155:$BC$1048576,0),MATCH((CUADRO!P$4&amp;$E29),'Hoja de Trabajo para listado'!$BC$151:$CB$151,0)),0)+IFERROR(INDEX('Hoja de Trabajo para listado'!$DE$153:$DG$274,MATCH($A29,'Hoja de Trabajo para listado'!$DE$153:$DE$1048576,0),MATCH((CUADRO!P$4&amp;$E29),'Hoja de Trabajo para listado'!$DE$151:$DG$151,0)),0)+IFERROR(INDEX('Hoja de Trabajo para listado'!$CD$155:$DC$1048576,MATCH($A29,'Hoja de Trabajo para listado'!$CD$155:$CD$1048576,0),MATCH((CUADRO!P$4&amp;$E29),'Hoja de Trabajo para listado'!$CD$151:$DC$151,0)),0)</f>
        <v>0</v>
      </c>
      <c r="Q29" s="243">
        <f ca="1">+IFERROR(INDEX('Hoja de Trabajo para listado'!$A$155:$Z$1048576,MATCH($A29,'Hoja de Trabajo para listado'!$A$155:$A$1048576,0),MATCH((CUADRO!Q$4&amp;$E29),'Hoja de Trabajo para listado'!$A$151:$Z$151,0)),0)+IFERROR(INDEX('Hoja de Trabajo para listado'!$AB$155:$BA$1048576,MATCH($A29,'Hoja de Trabajo para listado'!$AB$155:$AB$1048576,0),MATCH((CUADRO!Q$4&amp;$E29),'Hoja de Trabajo para listado'!$AB$151:$BA$151,0)),0)+IFERROR(INDEX('Hoja de Trabajo para listado'!$BC$155:$CB$1048576,MATCH($A29,'Hoja de Trabajo para listado'!$BC$155:$BC$1048576,0),MATCH((CUADRO!Q$4&amp;$E29),'Hoja de Trabajo para listado'!$BC$151:$CB$151,0)),0)+IFERROR(INDEX('Hoja de Trabajo para listado'!$DE$153:$DG$274,MATCH($A29,'Hoja de Trabajo para listado'!$DE$153:$DE$1048576,0),MATCH((CUADRO!Q$4&amp;$E29),'Hoja de Trabajo para listado'!$DE$151:$DG$151,0)),0)+IFERROR(INDEX('Hoja de Trabajo para listado'!$CD$155:$DC$1048576,MATCH($A29,'Hoja de Trabajo para listado'!$CD$155:$CD$1048576,0),MATCH((CUADRO!Q$4&amp;$E29),'Hoja de Trabajo para listado'!$CD$151:$DC$151,0)),0)</f>
        <v>0</v>
      </c>
      <c r="R29" s="243">
        <f t="shared" ca="1" si="0"/>
        <v>0</v>
      </c>
      <c r="S29" s="243"/>
      <c r="T29" s="243">
        <f ca="1">+T30</f>
        <v>0</v>
      </c>
      <c r="U29" s="242">
        <f t="shared" si="1"/>
        <v>1</v>
      </c>
      <c r="V29" s="333" t="e">
        <f>+VLOOKUP(A29,bd_lista!$A$3:$E$592,5,FALSE)</f>
        <v>#N/A</v>
      </c>
      <c r="W29" s="387" t="e">
        <f>+V29</f>
        <v>#N/A</v>
      </c>
      <c r="X29" s="242">
        <f t="shared" si="3"/>
        <v>48</v>
      </c>
      <c r="Y29" s="242" t="e">
        <f>+VLOOKUP(X29,bd_lista!$A$3:$C$592,3,FALSE)</f>
        <v>#N/A</v>
      </c>
      <c r="Z29" s="246">
        <f>+X29</f>
        <v>48</v>
      </c>
      <c r="AA29" s="247" t="e">
        <f>+Y29</f>
        <v>#N/A</v>
      </c>
    </row>
    <row r="30" spans="1:27" ht="15" hidden="1" customHeight="1">
      <c r="A30" s="32">
        <v>48</v>
      </c>
      <c r="B30" s="393"/>
      <c r="C30" s="333" t="e">
        <f>+VLOOKUP(A30,bd_lista!$A$3:$C$592,3,FALSE)</f>
        <v>#N/A</v>
      </c>
      <c r="D30" s="390"/>
      <c r="E30" s="333" t="s">
        <v>1305</v>
      </c>
      <c r="F30" s="245">
        <f ca="1">+IFERROR(INDEX('Hoja de Trabajo para listado'!$A$155:$Z$1048576,MATCH($A30,'Hoja de Trabajo para listado'!$A$155:$A$1048576,0),MATCH((CUADRO!F$4&amp;$E30),'Hoja de Trabajo para listado'!$A$151:$Z$151,0)),0)+IFERROR(INDEX('Hoja de Trabajo para listado'!$AB$155:$BA$1048576,MATCH($A30,'Hoja de Trabajo para listado'!$AB$155:$AB$1048576,0),MATCH((CUADRO!F$4&amp;$E30),'Hoja de Trabajo para listado'!$AB$151:$BA$151,0)),0)+IFERROR(INDEX('Hoja de Trabajo para listado'!$BC$155:$CB$1048576,MATCH($A30,'Hoja de Trabajo para listado'!$BC$155:$BC$1048576,0),MATCH((CUADRO!F$4&amp;$E30),'Hoja de Trabajo para listado'!$BC$151:$CB$151,0)),0)+IFERROR(INDEX('Hoja de Trabajo para listado'!$DE$153:$DG$274,MATCH($A30,'Hoja de Trabajo para listado'!$DE$153:$DE$1048576,0),MATCH((CUADRO!F$4&amp;$E30),'Hoja de Trabajo para listado'!$DE$151:$DG$151,0)),0)+IFERROR(INDEX('Hoja de Trabajo para listado'!$CD$155:$DC$1048576,MATCH($A30,'Hoja de Trabajo para listado'!$CD$155:$CD$1048576,0),MATCH((CUADRO!F$4&amp;$E30),'Hoja de Trabajo para listado'!$CD$151:$DC$151,0)),0)</f>
        <v>0</v>
      </c>
      <c r="G30" s="245">
        <f ca="1">+IFERROR(INDEX('Hoja de Trabajo para listado'!$A$155:$Z$1048576,MATCH($A30,'Hoja de Trabajo para listado'!$A$155:$A$1048576,0),MATCH((CUADRO!G$4&amp;$E30),'Hoja de Trabajo para listado'!$A$151:$Z$151,0)),0)+IFERROR(INDEX('Hoja de Trabajo para listado'!$AB$155:$BA$1048576,MATCH($A30,'Hoja de Trabajo para listado'!$AB$155:$AB$1048576,0),MATCH((CUADRO!G$4&amp;$E30),'Hoja de Trabajo para listado'!$AB$151:$BA$151,0)),0)+IFERROR(INDEX('Hoja de Trabajo para listado'!$BC$155:$CB$1048576,MATCH($A30,'Hoja de Trabajo para listado'!$BC$155:$BC$1048576,0),MATCH((CUADRO!G$4&amp;$E30),'Hoja de Trabajo para listado'!$BC$151:$CB$151,0)),0)+IFERROR(INDEX('Hoja de Trabajo para listado'!$DE$153:$DG$274,MATCH($A30,'Hoja de Trabajo para listado'!$DE$153:$DE$1048576,0),MATCH((CUADRO!G$4&amp;$E30),'Hoja de Trabajo para listado'!$DE$151:$DG$151,0)),0)+IFERROR(INDEX('Hoja de Trabajo para listado'!$CD$155:$DC$1048576,MATCH($A30,'Hoja de Trabajo para listado'!$CD$155:$CD$1048576,0),MATCH((CUADRO!G$4&amp;$E30),'Hoja de Trabajo para listado'!$CD$151:$DC$151,0)),0)</f>
        <v>0</v>
      </c>
      <c r="H30" s="245">
        <f ca="1">+IFERROR(INDEX('Hoja de Trabajo para listado'!$A$155:$Z$1048576,MATCH($A30,'Hoja de Trabajo para listado'!$A$155:$A$1048576,0),MATCH((CUADRO!H$4&amp;$E30),'Hoja de Trabajo para listado'!$A$151:$Z$151,0)),0)+IFERROR(INDEX('Hoja de Trabajo para listado'!$AB$155:$BA$1048576,MATCH($A30,'Hoja de Trabajo para listado'!$AB$155:$AB$1048576,0),MATCH((CUADRO!H$4&amp;$E30),'Hoja de Trabajo para listado'!$AB$151:$BA$151,0)),0)+IFERROR(INDEX('Hoja de Trabajo para listado'!$BC$155:$CB$1048576,MATCH($A30,'Hoja de Trabajo para listado'!$BC$155:$BC$1048576,0),MATCH((CUADRO!H$4&amp;$E30),'Hoja de Trabajo para listado'!$BC$151:$CB$151,0)),0)+IFERROR(INDEX('Hoja de Trabajo para listado'!$DE$153:$DG$274,MATCH($A30,'Hoja de Trabajo para listado'!$DE$153:$DE$1048576,0),MATCH((CUADRO!H$4&amp;$E30),'Hoja de Trabajo para listado'!$DE$151:$DG$151,0)),0)+IFERROR(INDEX('Hoja de Trabajo para listado'!$CD$155:$DC$1048576,MATCH($A30,'Hoja de Trabajo para listado'!$CD$155:$CD$1048576,0),MATCH((CUADRO!H$4&amp;$E30),'Hoja de Trabajo para listado'!$CD$151:$DC$151,0)),0)</f>
        <v>0</v>
      </c>
      <c r="I30" s="245">
        <f ca="1">+IFERROR(INDEX('Hoja de Trabajo para listado'!$A$155:$Z$1048576,MATCH($A30,'Hoja de Trabajo para listado'!$A$155:$A$1048576,0),MATCH((CUADRO!I$4&amp;$E30),'Hoja de Trabajo para listado'!$A$151:$Z$151,0)),0)+IFERROR(INDEX('Hoja de Trabajo para listado'!$AB$155:$BA$1048576,MATCH($A30,'Hoja de Trabajo para listado'!$AB$155:$AB$1048576,0),MATCH((CUADRO!I$4&amp;$E30),'Hoja de Trabajo para listado'!$AB$151:$BA$151,0)),0)+IFERROR(INDEX('Hoja de Trabajo para listado'!$BC$155:$CB$1048576,MATCH($A30,'Hoja de Trabajo para listado'!$BC$155:$BC$1048576,0),MATCH((CUADRO!I$4&amp;$E30),'Hoja de Trabajo para listado'!$BC$151:$CB$151,0)),0)+IFERROR(INDEX('Hoja de Trabajo para listado'!$DE$153:$DG$274,MATCH($A30,'Hoja de Trabajo para listado'!$DE$153:$DE$1048576,0),MATCH((CUADRO!I$4&amp;$E30),'Hoja de Trabajo para listado'!$DE$151:$DG$151,0)),0)+IFERROR(INDEX('Hoja de Trabajo para listado'!$CD$155:$DC$1048576,MATCH($A30,'Hoja de Trabajo para listado'!$CD$155:$CD$1048576,0),MATCH((CUADRO!I$4&amp;$E30),'Hoja de Trabajo para listado'!$CD$151:$DC$151,0)),0)</f>
        <v>0</v>
      </c>
      <c r="J30" s="245">
        <f ca="1">+IFERROR(INDEX('Hoja de Trabajo para listado'!$A$155:$Z$1048576,MATCH($A30,'Hoja de Trabajo para listado'!$A$155:$A$1048576,0),MATCH((CUADRO!J$4&amp;$E30),'Hoja de Trabajo para listado'!$A$151:$Z$151,0)),0)+IFERROR(INDEX('Hoja de Trabajo para listado'!$AB$155:$BA$1048576,MATCH($A30,'Hoja de Trabajo para listado'!$AB$155:$AB$1048576,0),MATCH((CUADRO!J$4&amp;$E30),'Hoja de Trabajo para listado'!$AB$151:$BA$151,0)),0)+IFERROR(INDEX('Hoja de Trabajo para listado'!$BC$155:$CB$1048576,MATCH($A30,'Hoja de Trabajo para listado'!$BC$155:$BC$1048576,0),MATCH((CUADRO!J$4&amp;$E30),'Hoja de Trabajo para listado'!$BC$151:$CB$151,0)),0)+IFERROR(INDEX('Hoja de Trabajo para listado'!$DE$153:$DG$274,MATCH($A30,'Hoja de Trabajo para listado'!$DE$153:$DE$1048576,0),MATCH((CUADRO!J$4&amp;$E30),'Hoja de Trabajo para listado'!$DE$151:$DG$151,0)),0)+IFERROR(INDEX('Hoja de Trabajo para listado'!$CD$155:$DC$1048576,MATCH($A30,'Hoja de Trabajo para listado'!$CD$155:$CD$1048576,0),MATCH((CUADRO!J$4&amp;$E30),'Hoja de Trabajo para listado'!$CD$151:$DC$151,0)),0)</f>
        <v>0</v>
      </c>
      <c r="K30" s="245">
        <f ca="1">+IFERROR(INDEX('Hoja de Trabajo para listado'!$A$155:$Z$1048576,MATCH($A30,'Hoja de Trabajo para listado'!$A$155:$A$1048576,0),MATCH((CUADRO!K$4&amp;$E30),'Hoja de Trabajo para listado'!$A$151:$Z$151,0)),0)+IFERROR(INDEX('Hoja de Trabajo para listado'!$AB$155:$BA$1048576,MATCH($A30,'Hoja de Trabajo para listado'!$AB$155:$AB$1048576,0),MATCH((CUADRO!K$4&amp;$E30),'Hoja de Trabajo para listado'!$AB$151:$BA$151,0)),0)+IFERROR(INDEX('Hoja de Trabajo para listado'!$BC$155:$CB$1048576,MATCH($A30,'Hoja de Trabajo para listado'!$BC$155:$BC$1048576,0),MATCH((CUADRO!K$4&amp;$E30),'Hoja de Trabajo para listado'!$BC$151:$CB$151,0)),0)+IFERROR(INDEX('Hoja de Trabajo para listado'!$DE$153:$DG$274,MATCH($A30,'Hoja de Trabajo para listado'!$DE$153:$DE$1048576,0),MATCH((CUADRO!K$4&amp;$E30),'Hoja de Trabajo para listado'!$DE$151:$DG$151,0)),0)+IFERROR(INDEX('Hoja de Trabajo para listado'!$CD$155:$DC$1048576,MATCH($A30,'Hoja de Trabajo para listado'!$CD$155:$CD$1048576,0),MATCH((CUADRO!K$4&amp;$E30),'Hoja de Trabajo para listado'!$CD$151:$DC$151,0)),0)</f>
        <v>0</v>
      </c>
      <c r="L30" s="245">
        <f ca="1">+IFERROR(INDEX('Hoja de Trabajo para listado'!$A$155:$Z$1048576,MATCH($A30,'Hoja de Trabajo para listado'!$A$155:$A$1048576,0),MATCH((CUADRO!L$4&amp;$E30),'Hoja de Trabajo para listado'!$A$151:$Z$151,0)),0)+IFERROR(INDEX('Hoja de Trabajo para listado'!$AB$155:$BA$1048576,MATCH($A30,'Hoja de Trabajo para listado'!$AB$155:$AB$1048576,0),MATCH((CUADRO!L$4&amp;$E30),'Hoja de Trabajo para listado'!$AB$151:$BA$151,0)),0)+IFERROR(INDEX('Hoja de Trabajo para listado'!$BC$155:$CB$1048576,MATCH($A30,'Hoja de Trabajo para listado'!$BC$155:$BC$1048576,0),MATCH((CUADRO!L$4&amp;$E30),'Hoja de Trabajo para listado'!$BC$151:$CB$151,0)),0)+IFERROR(INDEX('Hoja de Trabajo para listado'!$DE$153:$DG$274,MATCH($A30,'Hoja de Trabajo para listado'!$DE$153:$DE$1048576,0),MATCH((CUADRO!L$4&amp;$E30),'Hoja de Trabajo para listado'!$DE$151:$DG$151,0)),0)+IFERROR(INDEX('Hoja de Trabajo para listado'!$CD$155:$DC$1048576,MATCH($A30,'Hoja de Trabajo para listado'!$CD$155:$CD$1048576,0),MATCH((CUADRO!L$4&amp;$E30),'Hoja de Trabajo para listado'!$CD$151:$DC$151,0)),0)</f>
        <v>0</v>
      </c>
      <c r="M30" s="245">
        <f ca="1">+IFERROR(INDEX('Hoja de Trabajo para listado'!$A$155:$Z$1048576,MATCH($A30,'Hoja de Trabajo para listado'!$A$155:$A$1048576,0),MATCH((CUADRO!M$4&amp;$E30),'Hoja de Trabajo para listado'!$A$151:$Z$151,0)),0)+IFERROR(INDEX('Hoja de Trabajo para listado'!$AB$155:$BA$1048576,MATCH($A30,'Hoja de Trabajo para listado'!$AB$155:$AB$1048576,0),MATCH((CUADRO!M$4&amp;$E30),'Hoja de Trabajo para listado'!$AB$151:$BA$151,0)),0)+IFERROR(INDEX('Hoja de Trabajo para listado'!$BC$155:$CB$1048576,MATCH($A30,'Hoja de Trabajo para listado'!$BC$155:$BC$1048576,0),MATCH((CUADRO!M$4&amp;$E30),'Hoja de Trabajo para listado'!$BC$151:$CB$151,0)),0)+IFERROR(INDEX('Hoja de Trabajo para listado'!$DE$153:$DG$274,MATCH($A30,'Hoja de Trabajo para listado'!$DE$153:$DE$1048576,0),MATCH((CUADRO!M$4&amp;$E30),'Hoja de Trabajo para listado'!$DE$151:$DG$151,0)),0)+IFERROR(INDEX('Hoja de Trabajo para listado'!$CD$155:$DC$1048576,MATCH($A30,'Hoja de Trabajo para listado'!$CD$155:$CD$1048576,0),MATCH((CUADRO!M$4&amp;$E30),'Hoja de Trabajo para listado'!$CD$151:$DC$151,0)),0)</f>
        <v>0</v>
      </c>
      <c r="N30" s="245">
        <f ca="1">+IFERROR(INDEX('Hoja de Trabajo para listado'!$A$155:$Z$1048576,MATCH($A30,'Hoja de Trabajo para listado'!$A$155:$A$1048576,0),MATCH((CUADRO!N$4&amp;$E30),'Hoja de Trabajo para listado'!$A$151:$Z$151,0)),0)+IFERROR(INDEX('Hoja de Trabajo para listado'!$AB$155:$BA$1048576,MATCH($A30,'Hoja de Trabajo para listado'!$AB$155:$AB$1048576,0),MATCH((CUADRO!N$4&amp;$E30),'Hoja de Trabajo para listado'!$AB$151:$BA$151,0)),0)+IFERROR(INDEX('Hoja de Trabajo para listado'!$BC$155:$CB$1048576,MATCH($A30,'Hoja de Trabajo para listado'!$BC$155:$BC$1048576,0),MATCH((CUADRO!N$4&amp;$E30),'Hoja de Trabajo para listado'!$BC$151:$CB$151,0)),0)+IFERROR(INDEX('Hoja de Trabajo para listado'!$DE$153:$DG$274,MATCH($A30,'Hoja de Trabajo para listado'!$DE$153:$DE$1048576,0),MATCH((CUADRO!N$4&amp;$E30),'Hoja de Trabajo para listado'!$DE$151:$DG$151,0)),0)+IFERROR(INDEX('Hoja de Trabajo para listado'!$CD$155:$DC$1048576,MATCH($A30,'Hoja de Trabajo para listado'!$CD$155:$CD$1048576,0),MATCH((CUADRO!N$4&amp;$E30),'Hoja de Trabajo para listado'!$CD$151:$DC$151,0)),0)</f>
        <v>0</v>
      </c>
      <c r="O30" s="245">
        <f ca="1">+IFERROR(INDEX('Hoja de Trabajo para listado'!$A$155:$Z$1048576,MATCH($A30,'Hoja de Trabajo para listado'!$A$155:$A$1048576,0),MATCH((CUADRO!O$4&amp;$E30),'Hoja de Trabajo para listado'!$A$151:$Z$151,0)),0)+IFERROR(INDEX('Hoja de Trabajo para listado'!$AB$155:$BA$1048576,MATCH($A30,'Hoja de Trabajo para listado'!$AB$155:$AB$1048576,0),MATCH((CUADRO!O$4&amp;$E30),'Hoja de Trabajo para listado'!$AB$151:$BA$151,0)),0)+IFERROR(INDEX('Hoja de Trabajo para listado'!$BC$155:$CB$1048576,MATCH($A30,'Hoja de Trabajo para listado'!$BC$155:$BC$1048576,0),MATCH((CUADRO!O$4&amp;$E30),'Hoja de Trabajo para listado'!$BC$151:$CB$151,0)),0)+IFERROR(INDEX('Hoja de Trabajo para listado'!$DE$153:$DG$274,MATCH($A30,'Hoja de Trabajo para listado'!$DE$153:$DE$1048576,0),MATCH((CUADRO!O$4&amp;$E30),'Hoja de Trabajo para listado'!$DE$151:$DG$151,0)),0)+IFERROR(INDEX('Hoja de Trabajo para listado'!$CD$155:$DC$1048576,MATCH($A30,'Hoja de Trabajo para listado'!$CD$155:$CD$1048576,0),MATCH((CUADRO!O$4&amp;$E30),'Hoja de Trabajo para listado'!$CD$151:$DC$151,0)),0)</f>
        <v>0</v>
      </c>
      <c r="P30" s="245">
        <f ca="1">+IFERROR(INDEX('Hoja de Trabajo para listado'!$A$155:$Z$1048576,MATCH($A30,'Hoja de Trabajo para listado'!$A$155:$A$1048576,0),MATCH((CUADRO!P$4&amp;$E30),'Hoja de Trabajo para listado'!$A$151:$Z$151,0)),0)+IFERROR(INDEX('Hoja de Trabajo para listado'!$AB$155:$BA$1048576,MATCH($A30,'Hoja de Trabajo para listado'!$AB$155:$AB$1048576,0),MATCH((CUADRO!P$4&amp;$E30),'Hoja de Trabajo para listado'!$AB$151:$BA$151,0)),0)+IFERROR(INDEX('Hoja de Trabajo para listado'!$BC$155:$CB$1048576,MATCH($A30,'Hoja de Trabajo para listado'!$BC$155:$BC$1048576,0),MATCH((CUADRO!P$4&amp;$E30),'Hoja de Trabajo para listado'!$BC$151:$CB$151,0)),0)+IFERROR(INDEX('Hoja de Trabajo para listado'!$DE$153:$DG$274,MATCH($A30,'Hoja de Trabajo para listado'!$DE$153:$DE$1048576,0),MATCH((CUADRO!P$4&amp;$E30),'Hoja de Trabajo para listado'!$DE$151:$DG$151,0)),0)+IFERROR(INDEX('Hoja de Trabajo para listado'!$CD$155:$DC$1048576,MATCH($A30,'Hoja de Trabajo para listado'!$CD$155:$CD$1048576,0),MATCH((CUADRO!P$4&amp;$E30),'Hoja de Trabajo para listado'!$CD$151:$DC$151,0)),0)</f>
        <v>0</v>
      </c>
      <c r="Q30" s="245">
        <f ca="1">+IFERROR(INDEX('Hoja de Trabajo para listado'!$A$155:$Z$1048576,MATCH($A30,'Hoja de Trabajo para listado'!$A$155:$A$1048576,0),MATCH((CUADRO!Q$4&amp;$E30),'Hoja de Trabajo para listado'!$A$151:$Z$151,0)),0)+IFERROR(INDEX('Hoja de Trabajo para listado'!$AB$155:$BA$1048576,MATCH($A30,'Hoja de Trabajo para listado'!$AB$155:$AB$1048576,0),MATCH((CUADRO!Q$4&amp;$E30),'Hoja de Trabajo para listado'!$AB$151:$BA$151,0)),0)+IFERROR(INDEX('Hoja de Trabajo para listado'!$BC$155:$CB$1048576,MATCH($A30,'Hoja de Trabajo para listado'!$BC$155:$BC$1048576,0),MATCH((CUADRO!Q$4&amp;$E30),'Hoja de Trabajo para listado'!$BC$151:$CB$151,0)),0)+IFERROR(INDEX('Hoja de Trabajo para listado'!$DE$153:$DG$274,MATCH($A30,'Hoja de Trabajo para listado'!$DE$153:$DE$1048576,0),MATCH((CUADRO!Q$4&amp;$E30),'Hoja de Trabajo para listado'!$DE$151:$DG$151,0)),0)+IFERROR(INDEX('Hoja de Trabajo para listado'!$CD$155:$DC$1048576,MATCH($A30,'Hoja de Trabajo para listado'!$CD$155:$CD$1048576,0),MATCH((CUADRO!Q$4&amp;$E30),'Hoja de Trabajo para listado'!$CD$151:$DC$151,0)),0)</f>
        <v>0</v>
      </c>
      <c r="R30" s="245">
        <f t="shared" ca="1" si="0"/>
        <v>0</v>
      </c>
      <c r="S30" s="245">
        <f ca="1">+R29+R30</f>
        <v>0</v>
      </c>
      <c r="T30" s="245">
        <f ca="1">+S30</f>
        <v>0</v>
      </c>
      <c r="U30" s="244">
        <f t="shared" si="1"/>
        <v>2</v>
      </c>
      <c r="V30" s="333" t="e">
        <f>+VLOOKUP(A30,bd_lista!$A$3:$E$592,5,FALSE)</f>
        <v>#N/A</v>
      </c>
      <c r="W30" s="388"/>
      <c r="X30" s="242">
        <f t="shared" si="3"/>
        <v>48</v>
      </c>
      <c r="Y30" s="242" t="e">
        <f>+VLOOKUP(X30,bd_lista!$A$3:$C$592,3,FALSE)</f>
        <v>#N/A</v>
      </c>
      <c r="Z30" s="246"/>
      <c r="AA30" s="247"/>
    </row>
    <row r="31" spans="1:27" ht="15" customHeight="1">
      <c r="A31" s="251">
        <v>53</v>
      </c>
      <c r="B31" s="392">
        <f>+A31</f>
        <v>53</v>
      </c>
      <c r="C31" s="247" t="str">
        <f>+VLOOKUP(A31,bd_lista!$A$3:$C$592,3,FALSE)</f>
        <v>Ministerio de Culturas, Descolonización y Despatriarcalización</v>
      </c>
      <c r="D31" s="389" t="str">
        <f>+C31</f>
        <v>Ministerio de Culturas, Descolonización y Despatriarcalización</v>
      </c>
      <c r="E31" s="247" t="s">
        <v>1304</v>
      </c>
      <c r="F31" s="243">
        <f ca="1">+IFERROR(INDEX('Hoja de Trabajo para listado'!$A$155:$Z$1048576,MATCH($A31,'Hoja de Trabajo para listado'!$A$155:$A$1048576,0),MATCH((CUADRO!F$4&amp;$E31),'Hoja de Trabajo para listado'!$A$151:$Z$151,0)),0)+IFERROR(INDEX('Hoja de Trabajo para listado'!$AB$155:$BA$1048576,MATCH($A31,'Hoja de Trabajo para listado'!$AB$155:$AB$1048576,0),MATCH((CUADRO!F$4&amp;$E31),'Hoja de Trabajo para listado'!$AB$151:$BA$151,0)),0)+IFERROR(INDEX('Hoja de Trabajo para listado'!$BC$155:$CB$1048576,MATCH($A31,'Hoja de Trabajo para listado'!$BC$155:$BC$1048576,0),MATCH((CUADRO!F$4&amp;$E31),'Hoja de Trabajo para listado'!$BC$151:$CB$151,0)),0)+IFERROR(INDEX('Hoja de Trabajo para listado'!$DE$153:$DG$274,MATCH($A31,'Hoja de Trabajo para listado'!$DE$153:$DE$1048576,0),MATCH((CUADRO!F$4&amp;$E31),'Hoja de Trabajo para listado'!$DE$151:$DG$151,0)),0)+IFERROR(INDEX('Hoja de Trabajo para listado'!$CD$155:$DC$1048576,MATCH($A31,'Hoja de Trabajo para listado'!$CD$155:$CD$1048576,0),MATCH((CUADRO!F$4&amp;$E31),'Hoja de Trabajo para listado'!$CD$151:$DC$151,0)),0)</f>
        <v>0</v>
      </c>
      <c r="G31" s="243">
        <f ca="1">+IFERROR(INDEX('Hoja de Trabajo para listado'!$A$155:$Z$1048576,MATCH($A31,'Hoja de Trabajo para listado'!$A$155:$A$1048576,0),MATCH((CUADRO!G$4&amp;$E31),'Hoja de Trabajo para listado'!$A$151:$Z$151,0)),0)+IFERROR(INDEX('Hoja de Trabajo para listado'!$AB$155:$BA$1048576,MATCH($A31,'Hoja de Trabajo para listado'!$AB$155:$AB$1048576,0),MATCH((CUADRO!G$4&amp;$E31),'Hoja de Trabajo para listado'!$AB$151:$BA$151,0)),0)+IFERROR(INDEX('Hoja de Trabajo para listado'!$BC$155:$CB$1048576,MATCH($A31,'Hoja de Trabajo para listado'!$BC$155:$BC$1048576,0),MATCH((CUADRO!G$4&amp;$E31),'Hoja de Trabajo para listado'!$BC$151:$CB$151,0)),0)+IFERROR(INDEX('Hoja de Trabajo para listado'!$DE$153:$DG$274,MATCH($A31,'Hoja de Trabajo para listado'!$DE$153:$DE$1048576,0),MATCH((CUADRO!G$4&amp;$E31),'Hoja de Trabajo para listado'!$DE$151:$DG$151,0)),0)+IFERROR(INDEX('Hoja de Trabajo para listado'!$CD$155:$DC$1048576,MATCH($A31,'Hoja de Trabajo para listado'!$CD$155:$CD$1048576,0),MATCH((CUADRO!G$4&amp;$E31),'Hoja de Trabajo para listado'!$CD$151:$DC$151,0)),0)</f>
        <v>0</v>
      </c>
      <c r="H31" s="243">
        <f ca="1">+IFERROR(INDEX('Hoja de Trabajo para listado'!$A$155:$Z$1048576,MATCH($A31,'Hoja de Trabajo para listado'!$A$155:$A$1048576,0),MATCH((CUADRO!H$4&amp;$E31),'Hoja de Trabajo para listado'!$A$151:$Z$151,0)),0)+IFERROR(INDEX('Hoja de Trabajo para listado'!$AB$155:$BA$1048576,MATCH($A31,'Hoja de Trabajo para listado'!$AB$155:$AB$1048576,0),MATCH((CUADRO!H$4&amp;$E31),'Hoja de Trabajo para listado'!$AB$151:$BA$151,0)),0)+IFERROR(INDEX('Hoja de Trabajo para listado'!$BC$155:$CB$1048576,MATCH($A31,'Hoja de Trabajo para listado'!$BC$155:$BC$1048576,0),MATCH((CUADRO!H$4&amp;$E31),'Hoja de Trabajo para listado'!$BC$151:$CB$151,0)),0)+IFERROR(INDEX('Hoja de Trabajo para listado'!$DE$153:$DG$274,MATCH($A31,'Hoja de Trabajo para listado'!$DE$153:$DE$1048576,0),MATCH((CUADRO!H$4&amp;$E31),'Hoja de Trabajo para listado'!$DE$151:$DG$151,0)),0)+IFERROR(INDEX('Hoja de Trabajo para listado'!$CD$155:$DC$1048576,MATCH($A31,'Hoja de Trabajo para listado'!$CD$155:$CD$1048576,0),MATCH((CUADRO!H$4&amp;$E31),'Hoja de Trabajo para listado'!$CD$151:$DC$151,0)),0)</f>
        <v>0</v>
      </c>
      <c r="I31" s="243">
        <f ca="1">+IFERROR(INDEX('Hoja de Trabajo para listado'!$A$155:$Z$1048576,MATCH($A31,'Hoja de Trabajo para listado'!$A$155:$A$1048576,0),MATCH((CUADRO!I$4&amp;$E31),'Hoja de Trabajo para listado'!$A$151:$Z$151,0)),0)+IFERROR(INDEX('Hoja de Trabajo para listado'!$AB$155:$BA$1048576,MATCH($A31,'Hoja de Trabajo para listado'!$AB$155:$AB$1048576,0),MATCH((CUADRO!I$4&amp;$E31),'Hoja de Trabajo para listado'!$AB$151:$BA$151,0)),0)+IFERROR(INDEX('Hoja de Trabajo para listado'!$BC$155:$CB$1048576,MATCH($A31,'Hoja de Trabajo para listado'!$BC$155:$BC$1048576,0),MATCH((CUADRO!I$4&amp;$E31),'Hoja de Trabajo para listado'!$BC$151:$CB$151,0)),0)+IFERROR(INDEX('Hoja de Trabajo para listado'!$DE$153:$DG$274,MATCH($A31,'Hoja de Trabajo para listado'!$DE$153:$DE$1048576,0),MATCH((CUADRO!I$4&amp;$E31),'Hoja de Trabajo para listado'!$DE$151:$DG$151,0)),0)+IFERROR(INDEX('Hoja de Trabajo para listado'!$CD$155:$DC$1048576,MATCH($A31,'Hoja de Trabajo para listado'!$CD$155:$CD$1048576,0),MATCH((CUADRO!I$4&amp;$E31),'Hoja de Trabajo para listado'!$CD$151:$DC$151,0)),0)</f>
        <v>0</v>
      </c>
      <c r="J31" s="243">
        <f ca="1">+IFERROR(INDEX('Hoja de Trabajo para listado'!$A$155:$Z$1048576,MATCH($A31,'Hoja de Trabajo para listado'!$A$155:$A$1048576,0),MATCH((CUADRO!J$4&amp;$E31),'Hoja de Trabajo para listado'!$A$151:$Z$151,0)),0)+IFERROR(INDEX('Hoja de Trabajo para listado'!$AB$155:$BA$1048576,MATCH($A31,'Hoja de Trabajo para listado'!$AB$155:$AB$1048576,0),MATCH((CUADRO!J$4&amp;$E31),'Hoja de Trabajo para listado'!$AB$151:$BA$151,0)),0)+IFERROR(INDEX('Hoja de Trabajo para listado'!$BC$155:$CB$1048576,MATCH($A31,'Hoja de Trabajo para listado'!$BC$155:$BC$1048576,0),MATCH((CUADRO!J$4&amp;$E31),'Hoja de Trabajo para listado'!$BC$151:$CB$151,0)),0)+IFERROR(INDEX('Hoja de Trabajo para listado'!$DE$153:$DG$274,MATCH($A31,'Hoja de Trabajo para listado'!$DE$153:$DE$1048576,0),MATCH((CUADRO!J$4&amp;$E31),'Hoja de Trabajo para listado'!$DE$151:$DG$151,0)),0)+IFERROR(INDEX('Hoja de Trabajo para listado'!$CD$155:$DC$1048576,MATCH($A31,'Hoja de Trabajo para listado'!$CD$155:$CD$1048576,0),MATCH((CUADRO!J$4&amp;$E31),'Hoja de Trabajo para listado'!$CD$151:$DC$151,0)),0)</f>
        <v>0</v>
      </c>
      <c r="K31" s="243">
        <f ca="1">+IFERROR(INDEX('Hoja de Trabajo para listado'!$A$155:$Z$1048576,MATCH($A31,'Hoja de Trabajo para listado'!$A$155:$A$1048576,0),MATCH((CUADRO!K$4&amp;$E31),'Hoja de Trabajo para listado'!$A$151:$Z$151,0)),0)+IFERROR(INDEX('Hoja de Trabajo para listado'!$AB$155:$BA$1048576,MATCH($A31,'Hoja de Trabajo para listado'!$AB$155:$AB$1048576,0),MATCH((CUADRO!K$4&amp;$E31),'Hoja de Trabajo para listado'!$AB$151:$BA$151,0)),0)+IFERROR(INDEX('Hoja de Trabajo para listado'!$BC$155:$CB$1048576,MATCH($A31,'Hoja de Trabajo para listado'!$BC$155:$BC$1048576,0),MATCH((CUADRO!K$4&amp;$E31),'Hoja de Trabajo para listado'!$BC$151:$CB$151,0)),0)+IFERROR(INDEX('Hoja de Trabajo para listado'!$DE$153:$DG$274,MATCH($A31,'Hoja de Trabajo para listado'!$DE$153:$DE$1048576,0),MATCH((CUADRO!K$4&amp;$E31),'Hoja de Trabajo para listado'!$DE$151:$DG$151,0)),0)+IFERROR(INDEX('Hoja de Trabajo para listado'!$CD$155:$DC$1048576,MATCH($A31,'Hoja de Trabajo para listado'!$CD$155:$CD$1048576,0),MATCH((CUADRO!K$4&amp;$E31),'Hoja de Trabajo para listado'!$CD$151:$DC$151,0)),0)</f>
        <v>0</v>
      </c>
      <c r="L31" s="243">
        <f ca="1">+IFERROR(INDEX('Hoja de Trabajo para listado'!$A$155:$Z$1048576,MATCH($A31,'Hoja de Trabajo para listado'!$A$155:$A$1048576,0),MATCH((CUADRO!L$4&amp;$E31),'Hoja de Trabajo para listado'!$A$151:$Z$151,0)),0)+IFERROR(INDEX('Hoja de Trabajo para listado'!$AB$155:$BA$1048576,MATCH($A31,'Hoja de Trabajo para listado'!$AB$155:$AB$1048576,0),MATCH((CUADRO!L$4&amp;$E31),'Hoja de Trabajo para listado'!$AB$151:$BA$151,0)),0)+IFERROR(INDEX('Hoja de Trabajo para listado'!$BC$155:$CB$1048576,MATCH($A31,'Hoja de Trabajo para listado'!$BC$155:$BC$1048576,0),MATCH((CUADRO!L$4&amp;$E31),'Hoja de Trabajo para listado'!$BC$151:$CB$151,0)),0)+IFERROR(INDEX('Hoja de Trabajo para listado'!$DE$153:$DG$274,MATCH($A31,'Hoja de Trabajo para listado'!$DE$153:$DE$1048576,0),MATCH((CUADRO!L$4&amp;$E31),'Hoja de Trabajo para listado'!$DE$151:$DG$151,0)),0)+IFERROR(INDEX('Hoja de Trabajo para listado'!$CD$155:$DC$1048576,MATCH($A31,'Hoja de Trabajo para listado'!$CD$155:$CD$1048576,0),MATCH((CUADRO!L$4&amp;$E31),'Hoja de Trabajo para listado'!$CD$151:$DC$151,0)),0)</f>
        <v>0</v>
      </c>
      <c r="M31" s="243">
        <f ca="1">+IFERROR(INDEX('Hoja de Trabajo para listado'!$A$155:$Z$1048576,MATCH($A31,'Hoja de Trabajo para listado'!$A$155:$A$1048576,0),MATCH((CUADRO!M$4&amp;$E31),'Hoja de Trabajo para listado'!$A$151:$Z$151,0)),0)+IFERROR(INDEX('Hoja de Trabajo para listado'!$AB$155:$BA$1048576,MATCH($A31,'Hoja de Trabajo para listado'!$AB$155:$AB$1048576,0),MATCH((CUADRO!M$4&amp;$E31),'Hoja de Trabajo para listado'!$AB$151:$BA$151,0)),0)+IFERROR(INDEX('Hoja de Trabajo para listado'!$BC$155:$CB$1048576,MATCH($A31,'Hoja de Trabajo para listado'!$BC$155:$BC$1048576,0),MATCH((CUADRO!M$4&amp;$E31),'Hoja de Trabajo para listado'!$BC$151:$CB$151,0)),0)+IFERROR(INDEX('Hoja de Trabajo para listado'!$DE$153:$DG$274,MATCH($A31,'Hoja de Trabajo para listado'!$DE$153:$DE$1048576,0),MATCH((CUADRO!M$4&amp;$E31),'Hoja de Trabajo para listado'!$DE$151:$DG$151,0)),0)+IFERROR(INDEX('Hoja de Trabajo para listado'!$CD$155:$DC$1048576,MATCH($A31,'Hoja de Trabajo para listado'!$CD$155:$CD$1048576,0),MATCH((CUADRO!M$4&amp;$E31),'Hoja de Trabajo para listado'!$CD$151:$DC$151,0)),0)</f>
        <v>0</v>
      </c>
      <c r="N31" s="243">
        <f ca="1">+IFERROR(INDEX('Hoja de Trabajo para listado'!$A$155:$Z$1048576,MATCH($A31,'Hoja de Trabajo para listado'!$A$155:$A$1048576,0),MATCH((CUADRO!N$4&amp;$E31),'Hoja de Trabajo para listado'!$A$151:$Z$151,0)),0)+IFERROR(INDEX('Hoja de Trabajo para listado'!$AB$155:$BA$1048576,MATCH($A31,'Hoja de Trabajo para listado'!$AB$155:$AB$1048576,0),MATCH((CUADRO!N$4&amp;$E31),'Hoja de Trabajo para listado'!$AB$151:$BA$151,0)),0)+IFERROR(INDEX('Hoja de Trabajo para listado'!$BC$155:$CB$1048576,MATCH($A31,'Hoja de Trabajo para listado'!$BC$155:$BC$1048576,0),MATCH((CUADRO!N$4&amp;$E31),'Hoja de Trabajo para listado'!$BC$151:$CB$151,0)),0)+IFERROR(INDEX('Hoja de Trabajo para listado'!$DE$153:$DG$274,MATCH($A31,'Hoja de Trabajo para listado'!$DE$153:$DE$1048576,0),MATCH((CUADRO!N$4&amp;$E31),'Hoja de Trabajo para listado'!$DE$151:$DG$151,0)),0)+IFERROR(INDEX('Hoja de Trabajo para listado'!$CD$155:$DC$1048576,MATCH($A31,'Hoja de Trabajo para listado'!$CD$155:$CD$1048576,0),MATCH((CUADRO!N$4&amp;$E31),'Hoja de Trabajo para listado'!$CD$151:$DC$151,0)),0)</f>
        <v>0</v>
      </c>
      <c r="O31" s="243">
        <f ca="1">+IFERROR(INDEX('Hoja de Trabajo para listado'!$A$155:$Z$1048576,MATCH($A31,'Hoja de Trabajo para listado'!$A$155:$A$1048576,0),MATCH((CUADRO!O$4&amp;$E31),'Hoja de Trabajo para listado'!$A$151:$Z$151,0)),0)+IFERROR(INDEX('Hoja de Trabajo para listado'!$AB$155:$BA$1048576,MATCH($A31,'Hoja de Trabajo para listado'!$AB$155:$AB$1048576,0),MATCH((CUADRO!O$4&amp;$E31),'Hoja de Trabajo para listado'!$AB$151:$BA$151,0)),0)+IFERROR(INDEX('Hoja de Trabajo para listado'!$BC$155:$CB$1048576,MATCH($A31,'Hoja de Trabajo para listado'!$BC$155:$BC$1048576,0),MATCH((CUADRO!O$4&amp;$E31),'Hoja de Trabajo para listado'!$BC$151:$CB$151,0)),0)+IFERROR(INDEX('Hoja de Trabajo para listado'!$DE$153:$DG$274,MATCH($A31,'Hoja de Trabajo para listado'!$DE$153:$DE$1048576,0),MATCH((CUADRO!O$4&amp;$E31),'Hoja de Trabajo para listado'!$DE$151:$DG$151,0)),0)+IFERROR(INDEX('Hoja de Trabajo para listado'!$CD$155:$DC$1048576,MATCH($A31,'Hoja de Trabajo para listado'!$CD$155:$CD$1048576,0),MATCH((CUADRO!O$4&amp;$E31),'Hoja de Trabajo para listado'!$CD$151:$DC$151,0)),0)</f>
        <v>0</v>
      </c>
      <c r="P31" s="243">
        <f ca="1">+IFERROR(INDEX('Hoja de Trabajo para listado'!$A$155:$Z$1048576,MATCH($A31,'Hoja de Trabajo para listado'!$A$155:$A$1048576,0),MATCH((CUADRO!P$4&amp;$E31),'Hoja de Trabajo para listado'!$A$151:$Z$151,0)),0)+IFERROR(INDEX('Hoja de Trabajo para listado'!$AB$155:$BA$1048576,MATCH($A31,'Hoja de Trabajo para listado'!$AB$155:$AB$1048576,0),MATCH((CUADRO!P$4&amp;$E31),'Hoja de Trabajo para listado'!$AB$151:$BA$151,0)),0)+IFERROR(INDEX('Hoja de Trabajo para listado'!$BC$155:$CB$1048576,MATCH($A31,'Hoja de Trabajo para listado'!$BC$155:$BC$1048576,0),MATCH((CUADRO!P$4&amp;$E31),'Hoja de Trabajo para listado'!$BC$151:$CB$151,0)),0)+IFERROR(INDEX('Hoja de Trabajo para listado'!$DE$153:$DG$274,MATCH($A31,'Hoja de Trabajo para listado'!$DE$153:$DE$1048576,0),MATCH((CUADRO!P$4&amp;$E31),'Hoja de Trabajo para listado'!$DE$151:$DG$151,0)),0)+IFERROR(INDEX('Hoja de Trabajo para listado'!$CD$155:$DC$1048576,MATCH($A31,'Hoja de Trabajo para listado'!$CD$155:$CD$1048576,0),MATCH((CUADRO!P$4&amp;$E31),'Hoja de Trabajo para listado'!$CD$151:$DC$151,0)),0)</f>
        <v>0</v>
      </c>
      <c r="Q31" s="243">
        <f ca="1">+IFERROR(INDEX('Hoja de Trabajo para listado'!$A$155:$Z$1048576,MATCH($A31,'Hoja de Trabajo para listado'!$A$155:$A$1048576,0),MATCH((CUADRO!Q$4&amp;$E31),'Hoja de Trabajo para listado'!$A$151:$Z$151,0)),0)+IFERROR(INDEX('Hoja de Trabajo para listado'!$AB$155:$BA$1048576,MATCH($A31,'Hoja de Trabajo para listado'!$AB$155:$AB$1048576,0),MATCH((CUADRO!Q$4&amp;$E31),'Hoja de Trabajo para listado'!$AB$151:$BA$151,0)),0)+IFERROR(INDEX('Hoja de Trabajo para listado'!$BC$155:$CB$1048576,MATCH($A31,'Hoja de Trabajo para listado'!$BC$155:$BC$1048576,0),MATCH((CUADRO!Q$4&amp;$E31),'Hoja de Trabajo para listado'!$BC$151:$CB$151,0)),0)+IFERROR(INDEX('Hoja de Trabajo para listado'!$DE$153:$DG$274,MATCH($A31,'Hoja de Trabajo para listado'!$DE$153:$DE$1048576,0),MATCH((CUADRO!Q$4&amp;$E31),'Hoja de Trabajo para listado'!$DE$151:$DG$151,0)),0)+IFERROR(INDEX('Hoja de Trabajo para listado'!$CD$155:$DC$1048576,MATCH($A31,'Hoja de Trabajo para listado'!$CD$155:$CD$1048576,0),MATCH((CUADRO!Q$4&amp;$E31),'Hoja de Trabajo para listado'!$CD$151:$DC$151,0)),0)</f>
        <v>0</v>
      </c>
      <c r="R31" s="243">
        <f t="shared" ca="1" si="0"/>
        <v>0</v>
      </c>
      <c r="S31" s="243"/>
      <c r="T31" s="243">
        <f ca="1">+T32</f>
        <v>197898.62</v>
      </c>
      <c r="U31" s="242">
        <f t="shared" si="1"/>
        <v>1</v>
      </c>
      <c r="V31" s="333" t="str">
        <f>+VLOOKUP(A31,bd_lista!$A$3:$E$592,5,FALSE)</f>
        <v>Órgano Ejecutivo</v>
      </c>
      <c r="W31" s="387" t="str">
        <f>+V31</f>
        <v>Órgano Ejecutivo</v>
      </c>
      <c r="X31" s="242">
        <v>53</v>
      </c>
      <c r="Y31" s="242" t="str">
        <f>+VLOOKUP(X31,bd_lista!$A$3:$C$592,3,FALSE)</f>
        <v>Ministerio de Culturas, Descolonización y Despatriarcalización</v>
      </c>
      <c r="Z31" s="246">
        <f>+X31</f>
        <v>53</v>
      </c>
      <c r="AA31" s="246" t="str">
        <f>+Y31</f>
        <v>Ministerio de Culturas, Descolonización y Despatriarcalización</v>
      </c>
    </row>
    <row r="32" spans="1:27" ht="15" customHeight="1">
      <c r="A32" s="32">
        <v>53</v>
      </c>
      <c r="B32" s="393"/>
      <c r="C32" s="333" t="str">
        <f>+VLOOKUP(A32,bd_lista!$A$3:$C$592,3,FALSE)</f>
        <v>Ministerio de Culturas, Descolonización y Despatriarcalización</v>
      </c>
      <c r="D32" s="390"/>
      <c r="E32" s="333" t="s">
        <v>1305</v>
      </c>
      <c r="F32" s="245">
        <f ca="1">+IFERROR(INDEX('Hoja de Trabajo para listado'!$A$155:$Z$1048576,MATCH($A32,'Hoja de Trabajo para listado'!$A$155:$A$1048576,0),MATCH((CUADRO!F$4&amp;$E32),'Hoja de Trabajo para listado'!$A$151:$Z$151,0)),0)+IFERROR(INDEX('Hoja de Trabajo para listado'!$AB$155:$BA$1048576,MATCH($A32,'Hoja de Trabajo para listado'!$AB$155:$AB$1048576,0),MATCH((CUADRO!F$4&amp;$E32),'Hoja de Trabajo para listado'!$AB$151:$BA$151,0)),0)+IFERROR(INDEX('Hoja de Trabajo para listado'!$BC$155:$CB$1048576,MATCH($A32,'Hoja de Trabajo para listado'!$BC$155:$BC$1048576,0),MATCH((CUADRO!F$4&amp;$E32),'Hoja de Trabajo para listado'!$BC$151:$CB$151,0)),0)+IFERROR(INDEX('Hoja de Trabajo para listado'!$DE$153:$DG$274,MATCH($A32,'Hoja de Trabajo para listado'!$DE$153:$DE$1048576,0),MATCH((CUADRO!F$4&amp;$E32),'Hoja de Trabajo para listado'!$DE$151:$DG$151,0)),0)+IFERROR(INDEX('Hoja de Trabajo para listado'!$CD$155:$DC$1048576,MATCH($A32,'Hoja de Trabajo para listado'!$CD$155:$CD$1048576,0),MATCH((CUADRO!F$4&amp;$E32),'Hoja de Trabajo para listado'!$CD$151:$DC$151,0)),0)</f>
        <v>0</v>
      </c>
      <c r="G32" s="245">
        <f ca="1">+IFERROR(INDEX('Hoja de Trabajo para listado'!$A$155:$Z$1048576,MATCH($A32,'Hoja de Trabajo para listado'!$A$155:$A$1048576,0),MATCH((CUADRO!G$4&amp;$E32),'Hoja de Trabajo para listado'!$A$151:$Z$151,0)),0)+IFERROR(INDEX('Hoja de Trabajo para listado'!$AB$155:$BA$1048576,MATCH($A32,'Hoja de Trabajo para listado'!$AB$155:$AB$1048576,0),MATCH((CUADRO!G$4&amp;$E32),'Hoja de Trabajo para listado'!$AB$151:$BA$151,0)),0)+IFERROR(INDEX('Hoja de Trabajo para listado'!$BC$155:$CB$1048576,MATCH($A32,'Hoja de Trabajo para listado'!$BC$155:$BC$1048576,0),MATCH((CUADRO!G$4&amp;$E32),'Hoja de Trabajo para listado'!$BC$151:$CB$151,0)),0)+IFERROR(INDEX('Hoja de Trabajo para listado'!$DE$153:$DG$274,MATCH($A32,'Hoja de Trabajo para listado'!$DE$153:$DE$1048576,0),MATCH((CUADRO!G$4&amp;$E32),'Hoja de Trabajo para listado'!$DE$151:$DG$151,0)),0)+IFERROR(INDEX('Hoja de Trabajo para listado'!$CD$155:$DC$1048576,MATCH($A32,'Hoja de Trabajo para listado'!$CD$155:$CD$1048576,0),MATCH((CUADRO!G$4&amp;$E32),'Hoja de Trabajo para listado'!$CD$151:$DC$151,0)),0)</f>
        <v>0</v>
      </c>
      <c r="H32" s="245">
        <f ca="1">+IFERROR(INDEX('Hoja de Trabajo para listado'!$A$155:$Z$1048576,MATCH($A32,'Hoja de Trabajo para listado'!$A$155:$A$1048576,0),MATCH((CUADRO!H$4&amp;$E32),'Hoja de Trabajo para listado'!$A$151:$Z$151,0)),0)+IFERROR(INDEX('Hoja de Trabajo para listado'!$AB$155:$BA$1048576,MATCH($A32,'Hoja de Trabajo para listado'!$AB$155:$AB$1048576,0),MATCH((CUADRO!H$4&amp;$E32),'Hoja de Trabajo para listado'!$AB$151:$BA$151,0)),0)+IFERROR(INDEX('Hoja de Trabajo para listado'!$BC$155:$CB$1048576,MATCH($A32,'Hoja de Trabajo para listado'!$BC$155:$BC$1048576,0),MATCH((CUADRO!H$4&amp;$E32),'Hoja de Trabajo para listado'!$BC$151:$CB$151,0)),0)+IFERROR(INDEX('Hoja de Trabajo para listado'!$DE$153:$DG$274,MATCH($A32,'Hoja de Trabajo para listado'!$DE$153:$DE$1048576,0),MATCH((CUADRO!H$4&amp;$E32),'Hoja de Trabajo para listado'!$DE$151:$DG$151,0)),0)+IFERROR(INDEX('Hoja de Trabajo para listado'!$CD$155:$DC$1048576,MATCH($A32,'Hoja de Trabajo para listado'!$CD$155:$CD$1048576,0),MATCH((CUADRO!H$4&amp;$E32),'Hoja de Trabajo para listado'!$CD$151:$DC$151,0)),0)</f>
        <v>194648</v>
      </c>
      <c r="I32" s="245">
        <f ca="1">+IFERROR(INDEX('Hoja de Trabajo para listado'!$A$155:$Z$1048576,MATCH($A32,'Hoja de Trabajo para listado'!$A$155:$A$1048576,0),MATCH((CUADRO!I$4&amp;$E32),'Hoja de Trabajo para listado'!$A$151:$Z$151,0)),0)+IFERROR(INDEX('Hoja de Trabajo para listado'!$AB$155:$BA$1048576,MATCH($A32,'Hoja de Trabajo para listado'!$AB$155:$AB$1048576,0),MATCH((CUADRO!I$4&amp;$E32),'Hoja de Trabajo para listado'!$AB$151:$BA$151,0)),0)+IFERROR(INDEX('Hoja de Trabajo para listado'!$BC$155:$CB$1048576,MATCH($A32,'Hoja de Trabajo para listado'!$BC$155:$BC$1048576,0),MATCH((CUADRO!I$4&amp;$E32),'Hoja de Trabajo para listado'!$BC$151:$CB$151,0)),0)+IFERROR(INDEX('Hoja de Trabajo para listado'!$DE$153:$DG$274,MATCH($A32,'Hoja de Trabajo para listado'!$DE$153:$DE$1048576,0),MATCH((CUADRO!I$4&amp;$E32),'Hoja de Trabajo para listado'!$DE$151:$DG$151,0)),0)+IFERROR(INDEX('Hoja de Trabajo para listado'!$CD$155:$DC$1048576,MATCH($A32,'Hoja de Trabajo para listado'!$CD$155:$CD$1048576,0),MATCH((CUADRO!I$4&amp;$E32),'Hoja de Trabajo para listado'!$CD$151:$DC$151,0)),0)</f>
        <v>60</v>
      </c>
      <c r="J32" s="245">
        <f ca="1">+IFERROR(INDEX('Hoja de Trabajo para listado'!$A$155:$Z$1048576,MATCH($A32,'Hoja de Trabajo para listado'!$A$155:$A$1048576,0),MATCH((CUADRO!J$4&amp;$E32),'Hoja de Trabajo para listado'!$A$151:$Z$151,0)),0)+IFERROR(INDEX('Hoja de Trabajo para listado'!$AB$155:$BA$1048576,MATCH($A32,'Hoja de Trabajo para listado'!$AB$155:$AB$1048576,0),MATCH((CUADRO!J$4&amp;$E32),'Hoja de Trabajo para listado'!$AB$151:$BA$151,0)),0)+IFERROR(INDEX('Hoja de Trabajo para listado'!$BC$155:$CB$1048576,MATCH($A32,'Hoja de Trabajo para listado'!$BC$155:$BC$1048576,0),MATCH((CUADRO!J$4&amp;$E32),'Hoja de Trabajo para listado'!$BC$151:$CB$151,0)),0)+IFERROR(INDEX('Hoja de Trabajo para listado'!$DE$153:$DG$274,MATCH($A32,'Hoja de Trabajo para listado'!$DE$153:$DE$1048576,0),MATCH((CUADRO!J$4&amp;$E32),'Hoja de Trabajo para listado'!$DE$151:$DG$151,0)),0)+IFERROR(INDEX('Hoja de Trabajo para listado'!$CD$155:$DC$1048576,MATCH($A32,'Hoja de Trabajo para listado'!$CD$155:$CD$1048576,0),MATCH((CUADRO!J$4&amp;$E32),'Hoja de Trabajo para listado'!$CD$151:$DC$151,0)),0)</f>
        <v>3190.62</v>
      </c>
      <c r="K32" s="245">
        <f ca="1">+IFERROR(INDEX('Hoja de Trabajo para listado'!$A$155:$Z$1048576,MATCH($A32,'Hoja de Trabajo para listado'!$A$155:$A$1048576,0),MATCH((CUADRO!K$4&amp;$E32),'Hoja de Trabajo para listado'!$A$151:$Z$151,0)),0)+IFERROR(INDEX('Hoja de Trabajo para listado'!$AB$155:$BA$1048576,MATCH($A32,'Hoja de Trabajo para listado'!$AB$155:$AB$1048576,0),MATCH((CUADRO!K$4&amp;$E32),'Hoja de Trabajo para listado'!$AB$151:$BA$151,0)),0)+IFERROR(INDEX('Hoja de Trabajo para listado'!$BC$155:$CB$1048576,MATCH($A32,'Hoja de Trabajo para listado'!$BC$155:$BC$1048576,0),MATCH((CUADRO!K$4&amp;$E32),'Hoja de Trabajo para listado'!$BC$151:$CB$151,0)),0)+IFERROR(INDEX('Hoja de Trabajo para listado'!$DE$153:$DG$274,MATCH($A32,'Hoja de Trabajo para listado'!$DE$153:$DE$1048576,0),MATCH((CUADRO!K$4&amp;$E32),'Hoja de Trabajo para listado'!$DE$151:$DG$151,0)),0)+IFERROR(INDEX('Hoja de Trabajo para listado'!$CD$155:$DC$1048576,MATCH($A32,'Hoja de Trabajo para listado'!$CD$155:$CD$1048576,0),MATCH((CUADRO!K$4&amp;$E32),'Hoja de Trabajo para listado'!$CD$151:$DC$151,0)),0)</f>
        <v>0</v>
      </c>
      <c r="L32" s="245">
        <f ca="1">+IFERROR(INDEX('Hoja de Trabajo para listado'!$A$155:$Z$1048576,MATCH($A32,'Hoja de Trabajo para listado'!$A$155:$A$1048576,0),MATCH((CUADRO!L$4&amp;$E32),'Hoja de Trabajo para listado'!$A$151:$Z$151,0)),0)+IFERROR(INDEX('Hoja de Trabajo para listado'!$AB$155:$BA$1048576,MATCH($A32,'Hoja de Trabajo para listado'!$AB$155:$AB$1048576,0),MATCH((CUADRO!L$4&amp;$E32),'Hoja de Trabajo para listado'!$AB$151:$BA$151,0)),0)+IFERROR(INDEX('Hoja de Trabajo para listado'!$BC$155:$CB$1048576,MATCH($A32,'Hoja de Trabajo para listado'!$BC$155:$BC$1048576,0),MATCH((CUADRO!L$4&amp;$E32),'Hoja de Trabajo para listado'!$BC$151:$CB$151,0)),0)+IFERROR(INDEX('Hoja de Trabajo para listado'!$DE$153:$DG$274,MATCH($A32,'Hoja de Trabajo para listado'!$DE$153:$DE$1048576,0),MATCH((CUADRO!L$4&amp;$E32),'Hoja de Trabajo para listado'!$DE$151:$DG$151,0)),0)+IFERROR(INDEX('Hoja de Trabajo para listado'!$CD$155:$DC$1048576,MATCH($A32,'Hoja de Trabajo para listado'!$CD$155:$CD$1048576,0),MATCH((CUADRO!L$4&amp;$E32),'Hoja de Trabajo para listado'!$CD$151:$DC$151,0)),0)</f>
        <v>0</v>
      </c>
      <c r="M32" s="245">
        <f ca="1">+IFERROR(INDEX('Hoja de Trabajo para listado'!$A$155:$Z$1048576,MATCH($A32,'Hoja de Trabajo para listado'!$A$155:$A$1048576,0),MATCH((CUADRO!M$4&amp;$E32),'Hoja de Trabajo para listado'!$A$151:$Z$151,0)),0)+IFERROR(INDEX('Hoja de Trabajo para listado'!$AB$155:$BA$1048576,MATCH($A32,'Hoja de Trabajo para listado'!$AB$155:$AB$1048576,0),MATCH((CUADRO!M$4&amp;$E32),'Hoja de Trabajo para listado'!$AB$151:$BA$151,0)),0)+IFERROR(INDEX('Hoja de Trabajo para listado'!$BC$155:$CB$1048576,MATCH($A32,'Hoja de Trabajo para listado'!$BC$155:$BC$1048576,0),MATCH((CUADRO!M$4&amp;$E32),'Hoja de Trabajo para listado'!$BC$151:$CB$151,0)),0)+IFERROR(INDEX('Hoja de Trabajo para listado'!$DE$153:$DG$274,MATCH($A32,'Hoja de Trabajo para listado'!$DE$153:$DE$1048576,0),MATCH((CUADRO!M$4&amp;$E32),'Hoja de Trabajo para listado'!$DE$151:$DG$151,0)),0)+IFERROR(INDEX('Hoja de Trabajo para listado'!$CD$155:$DC$1048576,MATCH($A32,'Hoja de Trabajo para listado'!$CD$155:$CD$1048576,0),MATCH((CUADRO!M$4&amp;$E32),'Hoja de Trabajo para listado'!$CD$151:$DC$151,0)),0)</f>
        <v>0</v>
      </c>
      <c r="N32" s="245">
        <f ca="1">+IFERROR(INDEX('Hoja de Trabajo para listado'!$A$155:$Z$1048576,MATCH($A32,'Hoja de Trabajo para listado'!$A$155:$A$1048576,0),MATCH((CUADRO!N$4&amp;$E32),'Hoja de Trabajo para listado'!$A$151:$Z$151,0)),0)+IFERROR(INDEX('Hoja de Trabajo para listado'!$AB$155:$BA$1048576,MATCH($A32,'Hoja de Trabajo para listado'!$AB$155:$AB$1048576,0),MATCH((CUADRO!N$4&amp;$E32),'Hoja de Trabajo para listado'!$AB$151:$BA$151,0)),0)+IFERROR(INDEX('Hoja de Trabajo para listado'!$BC$155:$CB$1048576,MATCH($A32,'Hoja de Trabajo para listado'!$BC$155:$BC$1048576,0),MATCH((CUADRO!N$4&amp;$E32),'Hoja de Trabajo para listado'!$BC$151:$CB$151,0)),0)+IFERROR(INDEX('Hoja de Trabajo para listado'!$DE$153:$DG$274,MATCH($A32,'Hoja de Trabajo para listado'!$DE$153:$DE$1048576,0),MATCH((CUADRO!N$4&amp;$E32),'Hoja de Trabajo para listado'!$DE$151:$DG$151,0)),0)+IFERROR(INDEX('Hoja de Trabajo para listado'!$CD$155:$DC$1048576,MATCH($A32,'Hoja de Trabajo para listado'!$CD$155:$CD$1048576,0),MATCH((CUADRO!N$4&amp;$E32),'Hoja de Trabajo para listado'!$CD$151:$DC$151,0)),0)</f>
        <v>0</v>
      </c>
      <c r="O32" s="245">
        <f ca="1">+IFERROR(INDEX('Hoja de Trabajo para listado'!$A$155:$Z$1048576,MATCH($A32,'Hoja de Trabajo para listado'!$A$155:$A$1048576,0),MATCH((CUADRO!O$4&amp;$E32),'Hoja de Trabajo para listado'!$A$151:$Z$151,0)),0)+IFERROR(INDEX('Hoja de Trabajo para listado'!$AB$155:$BA$1048576,MATCH($A32,'Hoja de Trabajo para listado'!$AB$155:$AB$1048576,0),MATCH((CUADRO!O$4&amp;$E32),'Hoja de Trabajo para listado'!$AB$151:$BA$151,0)),0)+IFERROR(INDEX('Hoja de Trabajo para listado'!$BC$155:$CB$1048576,MATCH($A32,'Hoja de Trabajo para listado'!$BC$155:$BC$1048576,0),MATCH((CUADRO!O$4&amp;$E32),'Hoja de Trabajo para listado'!$BC$151:$CB$151,0)),0)+IFERROR(INDEX('Hoja de Trabajo para listado'!$DE$153:$DG$274,MATCH($A32,'Hoja de Trabajo para listado'!$DE$153:$DE$1048576,0),MATCH((CUADRO!O$4&amp;$E32),'Hoja de Trabajo para listado'!$DE$151:$DG$151,0)),0)+IFERROR(INDEX('Hoja de Trabajo para listado'!$CD$155:$DC$1048576,MATCH($A32,'Hoja de Trabajo para listado'!$CD$155:$CD$1048576,0),MATCH((CUADRO!O$4&amp;$E32),'Hoja de Trabajo para listado'!$CD$151:$DC$151,0)),0)</f>
        <v>0</v>
      </c>
      <c r="P32" s="245">
        <f ca="1">+IFERROR(INDEX('Hoja de Trabajo para listado'!$A$155:$Z$1048576,MATCH($A32,'Hoja de Trabajo para listado'!$A$155:$A$1048576,0),MATCH((CUADRO!P$4&amp;$E32),'Hoja de Trabajo para listado'!$A$151:$Z$151,0)),0)+IFERROR(INDEX('Hoja de Trabajo para listado'!$AB$155:$BA$1048576,MATCH($A32,'Hoja de Trabajo para listado'!$AB$155:$AB$1048576,0),MATCH((CUADRO!P$4&amp;$E32),'Hoja de Trabajo para listado'!$AB$151:$BA$151,0)),0)+IFERROR(INDEX('Hoja de Trabajo para listado'!$BC$155:$CB$1048576,MATCH($A32,'Hoja de Trabajo para listado'!$BC$155:$BC$1048576,0),MATCH((CUADRO!P$4&amp;$E32),'Hoja de Trabajo para listado'!$BC$151:$CB$151,0)),0)+IFERROR(INDEX('Hoja de Trabajo para listado'!$DE$153:$DG$274,MATCH($A32,'Hoja de Trabajo para listado'!$DE$153:$DE$1048576,0),MATCH((CUADRO!P$4&amp;$E32),'Hoja de Trabajo para listado'!$DE$151:$DG$151,0)),0)+IFERROR(INDEX('Hoja de Trabajo para listado'!$CD$155:$DC$1048576,MATCH($A32,'Hoja de Trabajo para listado'!$CD$155:$CD$1048576,0),MATCH((CUADRO!P$4&amp;$E32),'Hoja de Trabajo para listado'!$CD$151:$DC$151,0)),0)</f>
        <v>0</v>
      </c>
      <c r="Q32" s="245">
        <f ca="1">+IFERROR(INDEX('Hoja de Trabajo para listado'!$A$155:$Z$1048576,MATCH($A32,'Hoja de Trabajo para listado'!$A$155:$A$1048576,0),MATCH((CUADRO!Q$4&amp;$E32),'Hoja de Trabajo para listado'!$A$151:$Z$151,0)),0)+IFERROR(INDEX('Hoja de Trabajo para listado'!$AB$155:$BA$1048576,MATCH($A32,'Hoja de Trabajo para listado'!$AB$155:$AB$1048576,0),MATCH((CUADRO!Q$4&amp;$E32),'Hoja de Trabajo para listado'!$AB$151:$BA$151,0)),0)+IFERROR(INDEX('Hoja de Trabajo para listado'!$BC$155:$CB$1048576,MATCH($A32,'Hoja de Trabajo para listado'!$BC$155:$BC$1048576,0),MATCH((CUADRO!Q$4&amp;$E32),'Hoja de Trabajo para listado'!$BC$151:$CB$151,0)),0)+IFERROR(INDEX('Hoja de Trabajo para listado'!$DE$153:$DG$274,MATCH($A32,'Hoja de Trabajo para listado'!$DE$153:$DE$1048576,0),MATCH((CUADRO!Q$4&amp;$E32),'Hoja de Trabajo para listado'!$DE$151:$DG$151,0)),0)+IFERROR(INDEX('Hoja de Trabajo para listado'!$CD$155:$DC$1048576,MATCH($A32,'Hoja de Trabajo para listado'!$CD$155:$CD$1048576,0),MATCH((CUADRO!Q$4&amp;$E32),'Hoja de Trabajo para listado'!$CD$151:$DC$151,0)),0)</f>
        <v>0</v>
      </c>
      <c r="R32" s="245">
        <f t="shared" ca="1" si="0"/>
        <v>197898.62</v>
      </c>
      <c r="S32" s="245">
        <f ca="1">+R31+R32</f>
        <v>197898.62</v>
      </c>
      <c r="T32" s="245">
        <f ca="1">+S32</f>
        <v>197898.62</v>
      </c>
      <c r="U32" s="244">
        <f t="shared" si="1"/>
        <v>2</v>
      </c>
      <c r="V32" s="333" t="str">
        <f>+VLOOKUP(A32,bd_lista!$A$3:$E$592,5,FALSE)</f>
        <v>Órgano Ejecutivo</v>
      </c>
      <c r="W32" s="388"/>
      <c r="X32" s="242">
        <v>53</v>
      </c>
      <c r="Y32" s="242" t="str">
        <f>+VLOOKUP(X32,bd_lista!$A$3:$C$592,3,FALSE)</f>
        <v>Ministerio de Culturas, Descolonización y Despatriarcalización</v>
      </c>
      <c r="Z32" s="246"/>
      <c r="AA32" s="246"/>
    </row>
    <row r="33" spans="1:27" ht="15" customHeight="1">
      <c r="A33" s="251">
        <v>66</v>
      </c>
      <c r="B33" s="392">
        <f>+A33</f>
        <v>66</v>
      </c>
      <c r="C33" s="247" t="str">
        <f>+VLOOKUP(A33,bd_lista!$A$3:$C$592,3,FALSE)</f>
        <v>Ministerio de Planificación del Desarrollo</v>
      </c>
      <c r="D33" s="389" t="str">
        <f>+C33</f>
        <v>Ministerio de Planificación del Desarrollo</v>
      </c>
      <c r="E33" s="247" t="s">
        <v>1304</v>
      </c>
      <c r="F33" s="243">
        <f ca="1">+IFERROR(INDEX('Hoja de Trabajo para listado'!$A$155:$Z$1048576,MATCH($A33,'Hoja de Trabajo para listado'!$A$155:$A$1048576,0),MATCH((CUADRO!F$4&amp;$E33),'Hoja de Trabajo para listado'!$A$151:$Z$151,0)),0)+IFERROR(INDEX('Hoja de Trabajo para listado'!$AB$155:$BA$1048576,MATCH($A33,'Hoja de Trabajo para listado'!$AB$155:$AB$1048576,0),MATCH((CUADRO!F$4&amp;$E33),'Hoja de Trabajo para listado'!$AB$151:$BA$151,0)),0)+IFERROR(INDEX('Hoja de Trabajo para listado'!$BC$155:$CB$1048576,MATCH($A33,'Hoja de Trabajo para listado'!$BC$155:$BC$1048576,0),MATCH((CUADRO!F$4&amp;$E33),'Hoja de Trabajo para listado'!$BC$151:$CB$151,0)),0)+IFERROR(INDEX('Hoja de Trabajo para listado'!$DE$153:$DG$274,MATCH($A33,'Hoja de Trabajo para listado'!$DE$153:$DE$1048576,0),MATCH((CUADRO!F$4&amp;$E33),'Hoja de Trabajo para listado'!$DE$151:$DG$151,0)),0)+IFERROR(INDEX('Hoja de Trabajo para listado'!$CD$155:$DC$1048576,MATCH($A33,'Hoja de Trabajo para listado'!$CD$155:$CD$1048576,0),MATCH((CUADRO!F$4&amp;$E33),'Hoja de Trabajo para listado'!$CD$151:$DC$151,0)),0)</f>
        <v>0</v>
      </c>
      <c r="G33" s="243">
        <f ca="1">+IFERROR(INDEX('Hoja de Trabajo para listado'!$A$155:$Z$1048576,MATCH($A33,'Hoja de Trabajo para listado'!$A$155:$A$1048576,0),MATCH((CUADRO!G$4&amp;$E33),'Hoja de Trabajo para listado'!$A$151:$Z$151,0)),0)+IFERROR(INDEX('Hoja de Trabajo para listado'!$AB$155:$BA$1048576,MATCH($A33,'Hoja de Trabajo para listado'!$AB$155:$AB$1048576,0),MATCH((CUADRO!G$4&amp;$E33),'Hoja de Trabajo para listado'!$AB$151:$BA$151,0)),0)+IFERROR(INDEX('Hoja de Trabajo para listado'!$BC$155:$CB$1048576,MATCH($A33,'Hoja de Trabajo para listado'!$BC$155:$BC$1048576,0),MATCH((CUADRO!G$4&amp;$E33),'Hoja de Trabajo para listado'!$BC$151:$CB$151,0)),0)+IFERROR(INDEX('Hoja de Trabajo para listado'!$DE$153:$DG$274,MATCH($A33,'Hoja de Trabajo para listado'!$DE$153:$DE$1048576,0),MATCH((CUADRO!G$4&amp;$E33),'Hoja de Trabajo para listado'!$DE$151:$DG$151,0)),0)+IFERROR(INDEX('Hoja de Trabajo para listado'!$CD$155:$DC$1048576,MATCH($A33,'Hoja de Trabajo para listado'!$CD$155:$CD$1048576,0),MATCH((CUADRO!G$4&amp;$E33),'Hoja de Trabajo para listado'!$CD$151:$DC$151,0)),0)</f>
        <v>0</v>
      </c>
      <c r="H33" s="243">
        <f ca="1">+IFERROR(INDEX('Hoja de Trabajo para listado'!$A$155:$Z$1048576,MATCH($A33,'Hoja de Trabajo para listado'!$A$155:$A$1048576,0),MATCH((CUADRO!H$4&amp;$E33),'Hoja de Trabajo para listado'!$A$151:$Z$151,0)),0)+IFERROR(INDEX('Hoja de Trabajo para listado'!$AB$155:$BA$1048576,MATCH($A33,'Hoja de Trabajo para listado'!$AB$155:$AB$1048576,0),MATCH((CUADRO!H$4&amp;$E33),'Hoja de Trabajo para listado'!$AB$151:$BA$151,0)),0)+IFERROR(INDEX('Hoja de Trabajo para listado'!$BC$155:$CB$1048576,MATCH($A33,'Hoja de Trabajo para listado'!$BC$155:$BC$1048576,0),MATCH((CUADRO!H$4&amp;$E33),'Hoja de Trabajo para listado'!$BC$151:$CB$151,0)),0)+IFERROR(INDEX('Hoja de Trabajo para listado'!$DE$153:$DG$274,MATCH($A33,'Hoja de Trabajo para listado'!$DE$153:$DE$1048576,0),MATCH((CUADRO!H$4&amp;$E33),'Hoja de Trabajo para listado'!$DE$151:$DG$151,0)),0)+IFERROR(INDEX('Hoja de Trabajo para listado'!$CD$155:$DC$1048576,MATCH($A33,'Hoja de Trabajo para listado'!$CD$155:$CD$1048576,0),MATCH((CUADRO!H$4&amp;$E33),'Hoja de Trabajo para listado'!$CD$151:$DC$151,0)),0)</f>
        <v>0</v>
      </c>
      <c r="I33" s="243">
        <f ca="1">+IFERROR(INDEX('Hoja de Trabajo para listado'!$A$155:$Z$1048576,MATCH($A33,'Hoja de Trabajo para listado'!$A$155:$A$1048576,0),MATCH((CUADRO!I$4&amp;$E33),'Hoja de Trabajo para listado'!$A$151:$Z$151,0)),0)+IFERROR(INDEX('Hoja de Trabajo para listado'!$AB$155:$BA$1048576,MATCH($A33,'Hoja de Trabajo para listado'!$AB$155:$AB$1048576,0),MATCH((CUADRO!I$4&amp;$E33),'Hoja de Trabajo para listado'!$AB$151:$BA$151,0)),0)+IFERROR(INDEX('Hoja de Trabajo para listado'!$BC$155:$CB$1048576,MATCH($A33,'Hoja de Trabajo para listado'!$BC$155:$BC$1048576,0),MATCH((CUADRO!I$4&amp;$E33),'Hoja de Trabajo para listado'!$BC$151:$CB$151,0)),0)+IFERROR(INDEX('Hoja de Trabajo para listado'!$DE$153:$DG$274,MATCH($A33,'Hoja de Trabajo para listado'!$DE$153:$DE$1048576,0),MATCH((CUADRO!I$4&amp;$E33),'Hoja de Trabajo para listado'!$DE$151:$DG$151,0)),0)+IFERROR(INDEX('Hoja de Trabajo para listado'!$CD$155:$DC$1048576,MATCH($A33,'Hoja de Trabajo para listado'!$CD$155:$CD$1048576,0),MATCH((CUADRO!I$4&amp;$E33),'Hoja de Trabajo para listado'!$CD$151:$DC$151,0)),0)</f>
        <v>0</v>
      </c>
      <c r="J33" s="243">
        <f ca="1">+IFERROR(INDEX('Hoja de Trabajo para listado'!$A$155:$Z$1048576,MATCH($A33,'Hoja de Trabajo para listado'!$A$155:$A$1048576,0),MATCH((CUADRO!J$4&amp;$E33),'Hoja de Trabajo para listado'!$A$151:$Z$151,0)),0)+IFERROR(INDEX('Hoja de Trabajo para listado'!$AB$155:$BA$1048576,MATCH($A33,'Hoja de Trabajo para listado'!$AB$155:$AB$1048576,0),MATCH((CUADRO!J$4&amp;$E33),'Hoja de Trabajo para listado'!$AB$151:$BA$151,0)),0)+IFERROR(INDEX('Hoja de Trabajo para listado'!$BC$155:$CB$1048576,MATCH($A33,'Hoja de Trabajo para listado'!$BC$155:$BC$1048576,0),MATCH((CUADRO!J$4&amp;$E33),'Hoja de Trabajo para listado'!$BC$151:$CB$151,0)),0)+IFERROR(INDEX('Hoja de Trabajo para listado'!$DE$153:$DG$274,MATCH($A33,'Hoja de Trabajo para listado'!$DE$153:$DE$1048576,0),MATCH((CUADRO!J$4&amp;$E33),'Hoja de Trabajo para listado'!$DE$151:$DG$151,0)),0)+IFERROR(INDEX('Hoja de Trabajo para listado'!$CD$155:$DC$1048576,MATCH($A33,'Hoja de Trabajo para listado'!$CD$155:$CD$1048576,0),MATCH((CUADRO!J$4&amp;$E33),'Hoja de Trabajo para listado'!$CD$151:$DC$151,0)),0)</f>
        <v>19438763.200000003</v>
      </c>
      <c r="K33" s="243">
        <f ca="1">+IFERROR(INDEX('Hoja de Trabajo para listado'!$A$155:$Z$1048576,MATCH($A33,'Hoja de Trabajo para listado'!$A$155:$A$1048576,0),MATCH((CUADRO!K$4&amp;$E33),'Hoja de Trabajo para listado'!$A$151:$Z$151,0)),0)+IFERROR(INDEX('Hoja de Trabajo para listado'!$AB$155:$BA$1048576,MATCH($A33,'Hoja de Trabajo para listado'!$AB$155:$AB$1048576,0),MATCH((CUADRO!K$4&amp;$E33),'Hoja de Trabajo para listado'!$AB$151:$BA$151,0)),0)+IFERROR(INDEX('Hoja de Trabajo para listado'!$BC$155:$CB$1048576,MATCH($A33,'Hoja de Trabajo para listado'!$BC$155:$BC$1048576,0),MATCH((CUADRO!K$4&amp;$E33),'Hoja de Trabajo para listado'!$BC$151:$CB$151,0)),0)+IFERROR(INDEX('Hoja de Trabajo para listado'!$DE$153:$DG$274,MATCH($A33,'Hoja de Trabajo para listado'!$DE$153:$DE$1048576,0),MATCH((CUADRO!K$4&amp;$E33),'Hoja de Trabajo para listado'!$DE$151:$DG$151,0)),0)+IFERROR(INDEX('Hoja de Trabajo para listado'!$CD$155:$DC$1048576,MATCH($A33,'Hoja de Trabajo para listado'!$CD$155:$CD$1048576,0),MATCH((CUADRO!K$4&amp;$E33),'Hoja de Trabajo para listado'!$CD$151:$DC$151,0)),0)</f>
        <v>0</v>
      </c>
      <c r="L33" s="243">
        <f ca="1">+IFERROR(INDEX('Hoja de Trabajo para listado'!$A$155:$Z$1048576,MATCH($A33,'Hoja de Trabajo para listado'!$A$155:$A$1048576,0),MATCH((CUADRO!L$4&amp;$E33),'Hoja de Trabajo para listado'!$A$151:$Z$151,0)),0)+IFERROR(INDEX('Hoja de Trabajo para listado'!$AB$155:$BA$1048576,MATCH($A33,'Hoja de Trabajo para listado'!$AB$155:$AB$1048576,0),MATCH((CUADRO!L$4&amp;$E33),'Hoja de Trabajo para listado'!$AB$151:$BA$151,0)),0)+IFERROR(INDEX('Hoja de Trabajo para listado'!$BC$155:$CB$1048576,MATCH($A33,'Hoja de Trabajo para listado'!$BC$155:$BC$1048576,0),MATCH((CUADRO!L$4&amp;$E33),'Hoja de Trabajo para listado'!$BC$151:$CB$151,0)),0)+IFERROR(INDEX('Hoja de Trabajo para listado'!$DE$153:$DG$274,MATCH($A33,'Hoja de Trabajo para listado'!$DE$153:$DE$1048576,0),MATCH((CUADRO!L$4&amp;$E33),'Hoja de Trabajo para listado'!$DE$151:$DG$151,0)),0)+IFERROR(INDEX('Hoja de Trabajo para listado'!$CD$155:$DC$1048576,MATCH($A33,'Hoja de Trabajo para listado'!$CD$155:$CD$1048576,0),MATCH((CUADRO!L$4&amp;$E33),'Hoja de Trabajo para listado'!$CD$151:$DC$151,0)),0)</f>
        <v>0</v>
      </c>
      <c r="M33" s="243">
        <f ca="1">+IFERROR(INDEX('Hoja de Trabajo para listado'!$A$155:$Z$1048576,MATCH($A33,'Hoja de Trabajo para listado'!$A$155:$A$1048576,0),MATCH((CUADRO!M$4&amp;$E33),'Hoja de Trabajo para listado'!$A$151:$Z$151,0)),0)+IFERROR(INDEX('Hoja de Trabajo para listado'!$AB$155:$BA$1048576,MATCH($A33,'Hoja de Trabajo para listado'!$AB$155:$AB$1048576,0),MATCH((CUADRO!M$4&amp;$E33),'Hoja de Trabajo para listado'!$AB$151:$BA$151,0)),0)+IFERROR(INDEX('Hoja de Trabajo para listado'!$BC$155:$CB$1048576,MATCH($A33,'Hoja de Trabajo para listado'!$BC$155:$BC$1048576,0),MATCH((CUADRO!M$4&amp;$E33),'Hoja de Trabajo para listado'!$BC$151:$CB$151,0)),0)+IFERROR(INDEX('Hoja de Trabajo para listado'!$DE$153:$DG$274,MATCH($A33,'Hoja de Trabajo para listado'!$DE$153:$DE$1048576,0),MATCH((CUADRO!M$4&amp;$E33),'Hoja de Trabajo para listado'!$DE$151:$DG$151,0)),0)+IFERROR(INDEX('Hoja de Trabajo para listado'!$CD$155:$DC$1048576,MATCH($A33,'Hoja de Trabajo para listado'!$CD$155:$CD$1048576,0),MATCH((CUADRO!M$4&amp;$E33),'Hoja de Trabajo para listado'!$CD$151:$DC$151,0)),0)</f>
        <v>0</v>
      </c>
      <c r="N33" s="243">
        <f ca="1">+IFERROR(INDEX('Hoja de Trabajo para listado'!$A$155:$Z$1048576,MATCH($A33,'Hoja de Trabajo para listado'!$A$155:$A$1048576,0),MATCH((CUADRO!N$4&amp;$E33),'Hoja de Trabajo para listado'!$A$151:$Z$151,0)),0)+IFERROR(INDEX('Hoja de Trabajo para listado'!$AB$155:$BA$1048576,MATCH($A33,'Hoja de Trabajo para listado'!$AB$155:$AB$1048576,0),MATCH((CUADRO!N$4&amp;$E33),'Hoja de Trabajo para listado'!$AB$151:$BA$151,0)),0)+IFERROR(INDEX('Hoja de Trabajo para listado'!$BC$155:$CB$1048576,MATCH($A33,'Hoja de Trabajo para listado'!$BC$155:$BC$1048576,0),MATCH((CUADRO!N$4&amp;$E33),'Hoja de Trabajo para listado'!$BC$151:$CB$151,0)),0)+IFERROR(INDEX('Hoja de Trabajo para listado'!$DE$153:$DG$274,MATCH($A33,'Hoja de Trabajo para listado'!$DE$153:$DE$1048576,0),MATCH((CUADRO!N$4&amp;$E33),'Hoja de Trabajo para listado'!$DE$151:$DG$151,0)),0)+IFERROR(INDEX('Hoja de Trabajo para listado'!$CD$155:$DC$1048576,MATCH($A33,'Hoja de Trabajo para listado'!$CD$155:$CD$1048576,0),MATCH((CUADRO!N$4&amp;$E33),'Hoja de Trabajo para listado'!$CD$151:$DC$151,0)),0)</f>
        <v>0</v>
      </c>
      <c r="O33" s="243">
        <f ca="1">+IFERROR(INDEX('Hoja de Trabajo para listado'!$A$155:$Z$1048576,MATCH($A33,'Hoja de Trabajo para listado'!$A$155:$A$1048576,0),MATCH((CUADRO!O$4&amp;$E33),'Hoja de Trabajo para listado'!$A$151:$Z$151,0)),0)+IFERROR(INDEX('Hoja de Trabajo para listado'!$AB$155:$BA$1048576,MATCH($A33,'Hoja de Trabajo para listado'!$AB$155:$AB$1048576,0),MATCH((CUADRO!O$4&amp;$E33),'Hoja de Trabajo para listado'!$AB$151:$BA$151,0)),0)+IFERROR(INDEX('Hoja de Trabajo para listado'!$BC$155:$CB$1048576,MATCH($A33,'Hoja de Trabajo para listado'!$BC$155:$BC$1048576,0),MATCH((CUADRO!O$4&amp;$E33),'Hoja de Trabajo para listado'!$BC$151:$CB$151,0)),0)+IFERROR(INDEX('Hoja de Trabajo para listado'!$DE$153:$DG$274,MATCH($A33,'Hoja de Trabajo para listado'!$DE$153:$DE$1048576,0),MATCH((CUADRO!O$4&amp;$E33),'Hoja de Trabajo para listado'!$DE$151:$DG$151,0)),0)+IFERROR(INDEX('Hoja de Trabajo para listado'!$CD$155:$DC$1048576,MATCH($A33,'Hoja de Trabajo para listado'!$CD$155:$CD$1048576,0),MATCH((CUADRO!O$4&amp;$E33),'Hoja de Trabajo para listado'!$CD$151:$DC$151,0)),0)</f>
        <v>0</v>
      </c>
      <c r="P33" s="243">
        <f ca="1">+IFERROR(INDEX('Hoja de Trabajo para listado'!$A$155:$Z$1048576,MATCH($A33,'Hoja de Trabajo para listado'!$A$155:$A$1048576,0),MATCH((CUADRO!P$4&amp;$E33),'Hoja de Trabajo para listado'!$A$151:$Z$151,0)),0)+IFERROR(INDEX('Hoja de Trabajo para listado'!$AB$155:$BA$1048576,MATCH($A33,'Hoja de Trabajo para listado'!$AB$155:$AB$1048576,0),MATCH((CUADRO!P$4&amp;$E33),'Hoja de Trabajo para listado'!$AB$151:$BA$151,0)),0)+IFERROR(INDEX('Hoja de Trabajo para listado'!$BC$155:$CB$1048576,MATCH($A33,'Hoja de Trabajo para listado'!$BC$155:$BC$1048576,0),MATCH((CUADRO!P$4&amp;$E33),'Hoja de Trabajo para listado'!$BC$151:$CB$151,0)),0)+IFERROR(INDEX('Hoja de Trabajo para listado'!$DE$153:$DG$274,MATCH($A33,'Hoja de Trabajo para listado'!$DE$153:$DE$1048576,0),MATCH((CUADRO!P$4&amp;$E33),'Hoja de Trabajo para listado'!$DE$151:$DG$151,0)),0)+IFERROR(INDEX('Hoja de Trabajo para listado'!$CD$155:$DC$1048576,MATCH($A33,'Hoja de Trabajo para listado'!$CD$155:$CD$1048576,0),MATCH((CUADRO!P$4&amp;$E33),'Hoja de Trabajo para listado'!$CD$151:$DC$151,0)),0)</f>
        <v>0</v>
      </c>
      <c r="Q33" s="243">
        <f ca="1">+IFERROR(INDEX('Hoja de Trabajo para listado'!$A$155:$Z$1048576,MATCH($A33,'Hoja de Trabajo para listado'!$A$155:$A$1048576,0),MATCH((CUADRO!Q$4&amp;$E33),'Hoja de Trabajo para listado'!$A$151:$Z$151,0)),0)+IFERROR(INDEX('Hoja de Trabajo para listado'!$AB$155:$BA$1048576,MATCH($A33,'Hoja de Trabajo para listado'!$AB$155:$AB$1048576,0),MATCH((CUADRO!Q$4&amp;$E33),'Hoja de Trabajo para listado'!$AB$151:$BA$151,0)),0)+IFERROR(INDEX('Hoja de Trabajo para listado'!$BC$155:$CB$1048576,MATCH($A33,'Hoja de Trabajo para listado'!$BC$155:$BC$1048576,0),MATCH((CUADRO!Q$4&amp;$E33),'Hoja de Trabajo para listado'!$BC$151:$CB$151,0)),0)+IFERROR(INDEX('Hoja de Trabajo para listado'!$DE$153:$DG$274,MATCH($A33,'Hoja de Trabajo para listado'!$DE$153:$DE$1048576,0),MATCH((CUADRO!Q$4&amp;$E33),'Hoja de Trabajo para listado'!$DE$151:$DG$151,0)),0)+IFERROR(INDEX('Hoja de Trabajo para listado'!$CD$155:$DC$1048576,MATCH($A33,'Hoja de Trabajo para listado'!$CD$155:$CD$1048576,0),MATCH((CUADRO!Q$4&amp;$E33),'Hoja de Trabajo para listado'!$CD$151:$DC$151,0)),0)</f>
        <v>0</v>
      </c>
      <c r="R33" s="243">
        <f t="shared" ca="1" si="0"/>
        <v>19438763.200000003</v>
      </c>
      <c r="S33" s="243"/>
      <c r="T33" s="243">
        <f ca="1">+T34</f>
        <v>37881790.530000001</v>
      </c>
      <c r="U33" s="242">
        <f t="shared" si="1"/>
        <v>1</v>
      </c>
      <c r="V33" s="333" t="str">
        <f>+VLOOKUP(A33,bd_lista!$A$3:$E$592,5,FALSE)</f>
        <v>Órgano Ejecutivo</v>
      </c>
      <c r="W33" s="387" t="str">
        <f>+V33</f>
        <v>Órgano Ejecutivo</v>
      </c>
      <c r="X33" s="242">
        <f t="shared" ref="X33:X40" si="4">+A33</f>
        <v>66</v>
      </c>
      <c r="Y33" s="242" t="str">
        <f>+VLOOKUP(X33,bd_lista!$A$3:$C$592,3,FALSE)</f>
        <v>Ministerio de Planificación del Desarrollo</v>
      </c>
      <c r="Z33" s="246">
        <f>+X33</f>
        <v>66</v>
      </c>
      <c r="AA33" s="246" t="str">
        <f>+Y33</f>
        <v>Ministerio de Planificación del Desarrollo</v>
      </c>
    </row>
    <row r="34" spans="1:27" ht="15" customHeight="1">
      <c r="A34" s="32">
        <v>66</v>
      </c>
      <c r="B34" s="393"/>
      <c r="C34" s="333" t="str">
        <f>+VLOOKUP(A34,bd_lista!$A$3:$C$592,3,FALSE)</f>
        <v>Ministerio de Planificación del Desarrollo</v>
      </c>
      <c r="D34" s="390"/>
      <c r="E34" s="333" t="s">
        <v>1305</v>
      </c>
      <c r="F34" s="245">
        <f ca="1">+IFERROR(INDEX('Hoja de Trabajo para listado'!$A$155:$Z$1048576,MATCH($A34,'Hoja de Trabajo para listado'!$A$155:$A$1048576,0),MATCH((CUADRO!F$4&amp;$E34),'Hoja de Trabajo para listado'!$A$151:$Z$151,0)),0)+IFERROR(INDEX('Hoja de Trabajo para listado'!$AB$155:$BA$1048576,MATCH($A34,'Hoja de Trabajo para listado'!$AB$155:$AB$1048576,0),MATCH((CUADRO!F$4&amp;$E34),'Hoja de Trabajo para listado'!$AB$151:$BA$151,0)),0)+IFERROR(INDEX('Hoja de Trabajo para listado'!$BC$155:$CB$1048576,MATCH($A34,'Hoja de Trabajo para listado'!$BC$155:$BC$1048576,0),MATCH((CUADRO!F$4&amp;$E34),'Hoja de Trabajo para listado'!$BC$151:$CB$151,0)),0)+IFERROR(INDEX('Hoja de Trabajo para listado'!$DE$153:$DG$274,MATCH($A34,'Hoja de Trabajo para listado'!$DE$153:$DE$1048576,0),MATCH((CUADRO!F$4&amp;$E34),'Hoja de Trabajo para listado'!$DE$151:$DG$151,0)),0)+IFERROR(INDEX('Hoja de Trabajo para listado'!$CD$155:$DC$1048576,MATCH($A34,'Hoja de Trabajo para listado'!$CD$155:$CD$1048576,0),MATCH((CUADRO!F$4&amp;$E34),'Hoja de Trabajo para listado'!$CD$151:$DC$151,0)),0)</f>
        <v>0</v>
      </c>
      <c r="G34" s="245">
        <f ca="1">+IFERROR(INDEX('Hoja de Trabajo para listado'!$A$155:$Z$1048576,MATCH($A34,'Hoja de Trabajo para listado'!$A$155:$A$1048576,0),MATCH((CUADRO!G$4&amp;$E34),'Hoja de Trabajo para listado'!$A$151:$Z$151,0)),0)+IFERROR(INDEX('Hoja de Trabajo para listado'!$AB$155:$BA$1048576,MATCH($A34,'Hoja de Trabajo para listado'!$AB$155:$AB$1048576,0),MATCH((CUADRO!G$4&amp;$E34),'Hoja de Trabajo para listado'!$AB$151:$BA$151,0)),0)+IFERROR(INDEX('Hoja de Trabajo para listado'!$BC$155:$CB$1048576,MATCH($A34,'Hoja de Trabajo para listado'!$BC$155:$BC$1048576,0),MATCH((CUADRO!G$4&amp;$E34),'Hoja de Trabajo para listado'!$BC$151:$CB$151,0)),0)+IFERROR(INDEX('Hoja de Trabajo para listado'!$DE$153:$DG$274,MATCH($A34,'Hoja de Trabajo para listado'!$DE$153:$DE$1048576,0),MATCH((CUADRO!G$4&amp;$E34),'Hoja de Trabajo para listado'!$DE$151:$DG$151,0)),0)+IFERROR(INDEX('Hoja de Trabajo para listado'!$CD$155:$DC$1048576,MATCH($A34,'Hoja de Trabajo para listado'!$CD$155:$CD$1048576,0),MATCH((CUADRO!G$4&amp;$E34),'Hoja de Trabajo para listado'!$CD$151:$DC$151,0)),0)</f>
        <v>0</v>
      </c>
      <c r="H34" s="245">
        <f ca="1">+IFERROR(INDEX('Hoja de Trabajo para listado'!$A$155:$Z$1048576,MATCH($A34,'Hoja de Trabajo para listado'!$A$155:$A$1048576,0),MATCH((CUADRO!H$4&amp;$E34),'Hoja de Trabajo para listado'!$A$151:$Z$151,0)),0)+IFERROR(INDEX('Hoja de Trabajo para listado'!$AB$155:$BA$1048576,MATCH($A34,'Hoja de Trabajo para listado'!$AB$155:$AB$1048576,0),MATCH((CUADRO!H$4&amp;$E34),'Hoja de Trabajo para listado'!$AB$151:$BA$151,0)),0)+IFERROR(INDEX('Hoja de Trabajo para listado'!$BC$155:$CB$1048576,MATCH($A34,'Hoja de Trabajo para listado'!$BC$155:$BC$1048576,0),MATCH((CUADRO!H$4&amp;$E34),'Hoja de Trabajo para listado'!$BC$151:$CB$151,0)),0)+IFERROR(INDEX('Hoja de Trabajo para listado'!$DE$153:$DG$274,MATCH($A34,'Hoja de Trabajo para listado'!$DE$153:$DE$1048576,0),MATCH((CUADRO!H$4&amp;$E34),'Hoja de Trabajo para listado'!$DE$151:$DG$151,0)),0)+IFERROR(INDEX('Hoja de Trabajo para listado'!$CD$155:$DC$1048576,MATCH($A34,'Hoja de Trabajo para listado'!$CD$155:$CD$1048576,0),MATCH((CUADRO!H$4&amp;$E34),'Hoja de Trabajo para listado'!$CD$151:$DC$151,0)),0)</f>
        <v>65243.96</v>
      </c>
      <c r="I34" s="245">
        <f ca="1">+IFERROR(INDEX('Hoja de Trabajo para listado'!$A$155:$Z$1048576,MATCH($A34,'Hoja de Trabajo para listado'!$A$155:$A$1048576,0),MATCH((CUADRO!I$4&amp;$E34),'Hoja de Trabajo para listado'!$A$151:$Z$151,0)),0)+IFERROR(INDEX('Hoja de Trabajo para listado'!$AB$155:$BA$1048576,MATCH($A34,'Hoja de Trabajo para listado'!$AB$155:$AB$1048576,0),MATCH((CUADRO!I$4&amp;$E34),'Hoja de Trabajo para listado'!$AB$151:$BA$151,0)),0)+IFERROR(INDEX('Hoja de Trabajo para listado'!$BC$155:$CB$1048576,MATCH($A34,'Hoja de Trabajo para listado'!$BC$155:$BC$1048576,0),MATCH((CUADRO!I$4&amp;$E34),'Hoja de Trabajo para listado'!$BC$151:$CB$151,0)),0)+IFERROR(INDEX('Hoja de Trabajo para listado'!$DE$153:$DG$274,MATCH($A34,'Hoja de Trabajo para listado'!$DE$153:$DE$1048576,0),MATCH((CUADRO!I$4&amp;$E34),'Hoja de Trabajo para listado'!$DE$151:$DG$151,0)),0)+IFERROR(INDEX('Hoja de Trabajo para listado'!$CD$155:$DC$1048576,MATCH($A34,'Hoja de Trabajo para listado'!$CD$155:$CD$1048576,0),MATCH((CUADRO!I$4&amp;$E34),'Hoja de Trabajo para listado'!$CD$151:$DC$151,0)),0)</f>
        <v>9538.869999999999</v>
      </c>
      <c r="J34" s="245">
        <f ca="1">+IFERROR(INDEX('Hoja de Trabajo para listado'!$A$155:$Z$1048576,MATCH($A34,'Hoja de Trabajo para listado'!$A$155:$A$1048576,0),MATCH((CUADRO!J$4&amp;$E34),'Hoja de Trabajo para listado'!$A$151:$Z$151,0)),0)+IFERROR(INDEX('Hoja de Trabajo para listado'!$AB$155:$BA$1048576,MATCH($A34,'Hoja de Trabajo para listado'!$AB$155:$AB$1048576,0),MATCH((CUADRO!J$4&amp;$E34),'Hoja de Trabajo para listado'!$AB$151:$BA$151,0)),0)+IFERROR(INDEX('Hoja de Trabajo para listado'!$BC$155:$CB$1048576,MATCH($A34,'Hoja de Trabajo para listado'!$BC$155:$BC$1048576,0),MATCH((CUADRO!J$4&amp;$E34),'Hoja de Trabajo para listado'!$BC$151:$CB$151,0)),0)+IFERROR(INDEX('Hoja de Trabajo para listado'!$DE$153:$DG$274,MATCH($A34,'Hoja de Trabajo para listado'!$DE$153:$DE$1048576,0),MATCH((CUADRO!J$4&amp;$E34),'Hoja de Trabajo para listado'!$DE$151:$DG$151,0)),0)+IFERROR(INDEX('Hoja de Trabajo para listado'!$CD$155:$DC$1048576,MATCH($A34,'Hoja de Trabajo para listado'!$CD$155:$CD$1048576,0),MATCH((CUADRO!J$4&amp;$E34),'Hoja de Trabajo para listado'!$CD$151:$DC$151,0)),0)</f>
        <v>18368244.499999996</v>
      </c>
      <c r="K34" s="245">
        <f ca="1">+IFERROR(INDEX('Hoja de Trabajo para listado'!$A$155:$Z$1048576,MATCH($A34,'Hoja de Trabajo para listado'!$A$155:$A$1048576,0),MATCH((CUADRO!K$4&amp;$E34),'Hoja de Trabajo para listado'!$A$151:$Z$151,0)),0)+IFERROR(INDEX('Hoja de Trabajo para listado'!$AB$155:$BA$1048576,MATCH($A34,'Hoja de Trabajo para listado'!$AB$155:$AB$1048576,0),MATCH((CUADRO!K$4&amp;$E34),'Hoja de Trabajo para listado'!$AB$151:$BA$151,0)),0)+IFERROR(INDEX('Hoja de Trabajo para listado'!$BC$155:$CB$1048576,MATCH($A34,'Hoja de Trabajo para listado'!$BC$155:$BC$1048576,0),MATCH((CUADRO!K$4&amp;$E34),'Hoja de Trabajo para listado'!$BC$151:$CB$151,0)),0)+IFERROR(INDEX('Hoja de Trabajo para listado'!$DE$153:$DG$274,MATCH($A34,'Hoja de Trabajo para listado'!$DE$153:$DE$1048576,0),MATCH((CUADRO!K$4&amp;$E34),'Hoja de Trabajo para listado'!$DE$151:$DG$151,0)),0)+IFERROR(INDEX('Hoja de Trabajo para listado'!$CD$155:$DC$1048576,MATCH($A34,'Hoja de Trabajo para listado'!$CD$155:$CD$1048576,0),MATCH((CUADRO!K$4&amp;$E34),'Hoja de Trabajo para listado'!$CD$151:$DC$151,0)),0)</f>
        <v>0</v>
      </c>
      <c r="L34" s="245">
        <f ca="1">+IFERROR(INDEX('Hoja de Trabajo para listado'!$A$155:$Z$1048576,MATCH($A34,'Hoja de Trabajo para listado'!$A$155:$A$1048576,0),MATCH((CUADRO!L$4&amp;$E34),'Hoja de Trabajo para listado'!$A$151:$Z$151,0)),0)+IFERROR(INDEX('Hoja de Trabajo para listado'!$AB$155:$BA$1048576,MATCH($A34,'Hoja de Trabajo para listado'!$AB$155:$AB$1048576,0),MATCH((CUADRO!L$4&amp;$E34),'Hoja de Trabajo para listado'!$AB$151:$BA$151,0)),0)+IFERROR(INDEX('Hoja de Trabajo para listado'!$BC$155:$CB$1048576,MATCH($A34,'Hoja de Trabajo para listado'!$BC$155:$BC$1048576,0),MATCH((CUADRO!L$4&amp;$E34),'Hoja de Trabajo para listado'!$BC$151:$CB$151,0)),0)+IFERROR(INDEX('Hoja de Trabajo para listado'!$DE$153:$DG$274,MATCH($A34,'Hoja de Trabajo para listado'!$DE$153:$DE$1048576,0),MATCH((CUADRO!L$4&amp;$E34),'Hoja de Trabajo para listado'!$DE$151:$DG$151,0)),0)+IFERROR(INDEX('Hoja de Trabajo para listado'!$CD$155:$DC$1048576,MATCH($A34,'Hoja de Trabajo para listado'!$CD$155:$CD$1048576,0),MATCH((CUADRO!L$4&amp;$E34),'Hoja de Trabajo para listado'!$CD$151:$DC$151,0)),0)</f>
        <v>0</v>
      </c>
      <c r="M34" s="245">
        <f ca="1">+IFERROR(INDEX('Hoja de Trabajo para listado'!$A$155:$Z$1048576,MATCH($A34,'Hoja de Trabajo para listado'!$A$155:$A$1048576,0),MATCH((CUADRO!M$4&amp;$E34),'Hoja de Trabajo para listado'!$A$151:$Z$151,0)),0)+IFERROR(INDEX('Hoja de Trabajo para listado'!$AB$155:$BA$1048576,MATCH($A34,'Hoja de Trabajo para listado'!$AB$155:$AB$1048576,0),MATCH((CUADRO!M$4&amp;$E34),'Hoja de Trabajo para listado'!$AB$151:$BA$151,0)),0)+IFERROR(INDEX('Hoja de Trabajo para listado'!$BC$155:$CB$1048576,MATCH($A34,'Hoja de Trabajo para listado'!$BC$155:$BC$1048576,0),MATCH((CUADRO!M$4&amp;$E34),'Hoja de Trabajo para listado'!$BC$151:$CB$151,0)),0)+IFERROR(INDEX('Hoja de Trabajo para listado'!$DE$153:$DG$274,MATCH($A34,'Hoja de Trabajo para listado'!$DE$153:$DE$1048576,0),MATCH((CUADRO!M$4&amp;$E34),'Hoja de Trabajo para listado'!$DE$151:$DG$151,0)),0)+IFERROR(INDEX('Hoja de Trabajo para listado'!$CD$155:$DC$1048576,MATCH($A34,'Hoja de Trabajo para listado'!$CD$155:$CD$1048576,0),MATCH((CUADRO!M$4&amp;$E34),'Hoja de Trabajo para listado'!$CD$151:$DC$151,0)),0)</f>
        <v>0</v>
      </c>
      <c r="N34" s="245">
        <f ca="1">+IFERROR(INDEX('Hoja de Trabajo para listado'!$A$155:$Z$1048576,MATCH($A34,'Hoja de Trabajo para listado'!$A$155:$A$1048576,0),MATCH((CUADRO!N$4&amp;$E34),'Hoja de Trabajo para listado'!$A$151:$Z$151,0)),0)+IFERROR(INDEX('Hoja de Trabajo para listado'!$AB$155:$BA$1048576,MATCH($A34,'Hoja de Trabajo para listado'!$AB$155:$AB$1048576,0),MATCH((CUADRO!N$4&amp;$E34),'Hoja de Trabajo para listado'!$AB$151:$BA$151,0)),0)+IFERROR(INDEX('Hoja de Trabajo para listado'!$BC$155:$CB$1048576,MATCH($A34,'Hoja de Trabajo para listado'!$BC$155:$BC$1048576,0),MATCH((CUADRO!N$4&amp;$E34),'Hoja de Trabajo para listado'!$BC$151:$CB$151,0)),0)+IFERROR(INDEX('Hoja de Trabajo para listado'!$DE$153:$DG$274,MATCH($A34,'Hoja de Trabajo para listado'!$DE$153:$DE$1048576,0),MATCH((CUADRO!N$4&amp;$E34),'Hoja de Trabajo para listado'!$DE$151:$DG$151,0)),0)+IFERROR(INDEX('Hoja de Trabajo para listado'!$CD$155:$DC$1048576,MATCH($A34,'Hoja de Trabajo para listado'!$CD$155:$CD$1048576,0),MATCH((CUADRO!N$4&amp;$E34),'Hoja de Trabajo para listado'!$CD$151:$DC$151,0)),0)</f>
        <v>0</v>
      </c>
      <c r="O34" s="245">
        <f ca="1">+IFERROR(INDEX('Hoja de Trabajo para listado'!$A$155:$Z$1048576,MATCH($A34,'Hoja de Trabajo para listado'!$A$155:$A$1048576,0),MATCH((CUADRO!O$4&amp;$E34),'Hoja de Trabajo para listado'!$A$151:$Z$151,0)),0)+IFERROR(INDEX('Hoja de Trabajo para listado'!$AB$155:$BA$1048576,MATCH($A34,'Hoja de Trabajo para listado'!$AB$155:$AB$1048576,0),MATCH((CUADRO!O$4&amp;$E34),'Hoja de Trabajo para listado'!$AB$151:$BA$151,0)),0)+IFERROR(INDEX('Hoja de Trabajo para listado'!$BC$155:$CB$1048576,MATCH($A34,'Hoja de Trabajo para listado'!$BC$155:$BC$1048576,0),MATCH((CUADRO!O$4&amp;$E34),'Hoja de Trabajo para listado'!$BC$151:$CB$151,0)),0)+IFERROR(INDEX('Hoja de Trabajo para listado'!$DE$153:$DG$274,MATCH($A34,'Hoja de Trabajo para listado'!$DE$153:$DE$1048576,0),MATCH((CUADRO!O$4&amp;$E34),'Hoja de Trabajo para listado'!$DE$151:$DG$151,0)),0)+IFERROR(INDEX('Hoja de Trabajo para listado'!$CD$155:$DC$1048576,MATCH($A34,'Hoja de Trabajo para listado'!$CD$155:$CD$1048576,0),MATCH((CUADRO!O$4&amp;$E34),'Hoja de Trabajo para listado'!$CD$151:$DC$151,0)),0)</f>
        <v>0</v>
      </c>
      <c r="P34" s="245">
        <f ca="1">+IFERROR(INDEX('Hoja de Trabajo para listado'!$A$155:$Z$1048576,MATCH($A34,'Hoja de Trabajo para listado'!$A$155:$A$1048576,0),MATCH((CUADRO!P$4&amp;$E34),'Hoja de Trabajo para listado'!$A$151:$Z$151,0)),0)+IFERROR(INDEX('Hoja de Trabajo para listado'!$AB$155:$BA$1048576,MATCH($A34,'Hoja de Trabajo para listado'!$AB$155:$AB$1048576,0),MATCH((CUADRO!P$4&amp;$E34),'Hoja de Trabajo para listado'!$AB$151:$BA$151,0)),0)+IFERROR(INDEX('Hoja de Trabajo para listado'!$BC$155:$CB$1048576,MATCH($A34,'Hoja de Trabajo para listado'!$BC$155:$BC$1048576,0),MATCH((CUADRO!P$4&amp;$E34),'Hoja de Trabajo para listado'!$BC$151:$CB$151,0)),0)+IFERROR(INDEX('Hoja de Trabajo para listado'!$DE$153:$DG$274,MATCH($A34,'Hoja de Trabajo para listado'!$DE$153:$DE$1048576,0),MATCH((CUADRO!P$4&amp;$E34),'Hoja de Trabajo para listado'!$DE$151:$DG$151,0)),0)+IFERROR(INDEX('Hoja de Trabajo para listado'!$CD$155:$DC$1048576,MATCH($A34,'Hoja de Trabajo para listado'!$CD$155:$CD$1048576,0),MATCH((CUADRO!P$4&amp;$E34),'Hoja de Trabajo para listado'!$CD$151:$DC$151,0)),0)</f>
        <v>0</v>
      </c>
      <c r="Q34" s="245">
        <f ca="1">+IFERROR(INDEX('Hoja de Trabajo para listado'!$A$155:$Z$1048576,MATCH($A34,'Hoja de Trabajo para listado'!$A$155:$A$1048576,0),MATCH((CUADRO!Q$4&amp;$E34),'Hoja de Trabajo para listado'!$A$151:$Z$151,0)),0)+IFERROR(INDEX('Hoja de Trabajo para listado'!$AB$155:$BA$1048576,MATCH($A34,'Hoja de Trabajo para listado'!$AB$155:$AB$1048576,0),MATCH((CUADRO!Q$4&amp;$E34),'Hoja de Trabajo para listado'!$AB$151:$BA$151,0)),0)+IFERROR(INDEX('Hoja de Trabajo para listado'!$BC$155:$CB$1048576,MATCH($A34,'Hoja de Trabajo para listado'!$BC$155:$BC$1048576,0),MATCH((CUADRO!Q$4&amp;$E34),'Hoja de Trabajo para listado'!$BC$151:$CB$151,0)),0)+IFERROR(INDEX('Hoja de Trabajo para listado'!$DE$153:$DG$274,MATCH($A34,'Hoja de Trabajo para listado'!$DE$153:$DE$1048576,0),MATCH((CUADRO!Q$4&amp;$E34),'Hoja de Trabajo para listado'!$DE$151:$DG$151,0)),0)+IFERROR(INDEX('Hoja de Trabajo para listado'!$CD$155:$DC$1048576,MATCH($A34,'Hoja de Trabajo para listado'!$CD$155:$CD$1048576,0),MATCH((CUADRO!Q$4&amp;$E34),'Hoja de Trabajo para listado'!$CD$151:$DC$151,0)),0)</f>
        <v>0</v>
      </c>
      <c r="R34" s="245">
        <f t="shared" ca="1" si="0"/>
        <v>18443027.329999994</v>
      </c>
      <c r="S34" s="245">
        <f ca="1">+R33+R34</f>
        <v>37881790.530000001</v>
      </c>
      <c r="T34" s="245">
        <f ca="1">+S34</f>
        <v>37881790.530000001</v>
      </c>
      <c r="U34" s="244">
        <f t="shared" si="1"/>
        <v>2</v>
      </c>
      <c r="V34" s="333" t="str">
        <f>+VLOOKUP(A34,bd_lista!$A$3:$E$592,5,FALSE)</f>
        <v>Órgano Ejecutivo</v>
      </c>
      <c r="W34" s="388"/>
      <c r="X34" s="242">
        <f t="shared" si="4"/>
        <v>66</v>
      </c>
      <c r="Y34" s="242" t="str">
        <f>+VLOOKUP(X34,bd_lista!$A$3:$C$592,3,FALSE)</f>
        <v>Ministerio de Planificación del Desarrollo</v>
      </c>
      <c r="Z34" s="246"/>
      <c r="AA34" s="246"/>
    </row>
    <row r="35" spans="1:27" ht="15" customHeight="1">
      <c r="A35" s="251">
        <v>70</v>
      </c>
      <c r="B35" s="392">
        <f>+A35</f>
        <v>70</v>
      </c>
      <c r="C35" s="247" t="str">
        <f>+VLOOKUP(A35,bd_lista!$A$3:$C$592,3,FALSE)</f>
        <v>Ministerio de Trabajo, Empleo y Previsión Social</v>
      </c>
      <c r="D35" s="389" t="str">
        <f>+C35</f>
        <v>Ministerio de Trabajo, Empleo y Previsión Social</v>
      </c>
      <c r="E35" s="247" t="s">
        <v>1304</v>
      </c>
      <c r="F35" s="243">
        <f ca="1">+IFERROR(INDEX('Hoja de Trabajo para listado'!$A$155:$Z$1048576,MATCH($A35,'Hoja de Trabajo para listado'!$A$155:$A$1048576,0),MATCH((CUADRO!F$4&amp;$E35),'Hoja de Trabajo para listado'!$A$151:$Z$151,0)),0)+IFERROR(INDEX('Hoja de Trabajo para listado'!$AB$155:$BA$1048576,MATCH($A35,'Hoja de Trabajo para listado'!$AB$155:$AB$1048576,0),MATCH((CUADRO!F$4&amp;$E35),'Hoja de Trabajo para listado'!$AB$151:$BA$151,0)),0)+IFERROR(INDEX('Hoja de Trabajo para listado'!$BC$155:$CB$1048576,MATCH($A35,'Hoja de Trabajo para listado'!$BC$155:$BC$1048576,0),MATCH((CUADRO!F$4&amp;$E35),'Hoja de Trabajo para listado'!$BC$151:$CB$151,0)),0)+IFERROR(INDEX('Hoja de Trabajo para listado'!$DE$153:$DG$274,MATCH($A35,'Hoja de Trabajo para listado'!$DE$153:$DE$1048576,0),MATCH((CUADRO!F$4&amp;$E35),'Hoja de Trabajo para listado'!$DE$151:$DG$151,0)),0)+IFERROR(INDEX('Hoja de Trabajo para listado'!$CD$155:$DC$1048576,MATCH($A35,'Hoja de Trabajo para listado'!$CD$155:$CD$1048576,0),MATCH((CUADRO!F$4&amp;$E35),'Hoja de Trabajo para listado'!$CD$151:$DC$151,0)),0)</f>
        <v>0</v>
      </c>
      <c r="G35" s="243">
        <f ca="1">+IFERROR(INDEX('Hoja de Trabajo para listado'!$A$155:$Z$1048576,MATCH($A35,'Hoja de Trabajo para listado'!$A$155:$A$1048576,0),MATCH((CUADRO!G$4&amp;$E35),'Hoja de Trabajo para listado'!$A$151:$Z$151,0)),0)+IFERROR(INDEX('Hoja de Trabajo para listado'!$AB$155:$BA$1048576,MATCH($A35,'Hoja de Trabajo para listado'!$AB$155:$AB$1048576,0),MATCH((CUADRO!G$4&amp;$E35),'Hoja de Trabajo para listado'!$AB$151:$BA$151,0)),0)+IFERROR(INDEX('Hoja de Trabajo para listado'!$BC$155:$CB$1048576,MATCH($A35,'Hoja de Trabajo para listado'!$BC$155:$BC$1048576,0),MATCH((CUADRO!G$4&amp;$E35),'Hoja de Trabajo para listado'!$BC$151:$CB$151,0)),0)+IFERROR(INDEX('Hoja de Trabajo para listado'!$DE$153:$DG$274,MATCH($A35,'Hoja de Trabajo para listado'!$DE$153:$DE$1048576,0),MATCH((CUADRO!G$4&amp;$E35),'Hoja de Trabajo para listado'!$DE$151:$DG$151,0)),0)+IFERROR(INDEX('Hoja de Trabajo para listado'!$CD$155:$DC$1048576,MATCH($A35,'Hoja de Trabajo para listado'!$CD$155:$CD$1048576,0),MATCH((CUADRO!G$4&amp;$E35),'Hoja de Trabajo para listado'!$CD$151:$DC$151,0)),0)</f>
        <v>0</v>
      </c>
      <c r="H35" s="243">
        <f ca="1">+IFERROR(INDEX('Hoja de Trabajo para listado'!$A$155:$Z$1048576,MATCH($A35,'Hoja de Trabajo para listado'!$A$155:$A$1048576,0),MATCH((CUADRO!H$4&amp;$E35),'Hoja de Trabajo para listado'!$A$151:$Z$151,0)),0)+IFERROR(INDEX('Hoja de Trabajo para listado'!$AB$155:$BA$1048576,MATCH($A35,'Hoja de Trabajo para listado'!$AB$155:$AB$1048576,0),MATCH((CUADRO!H$4&amp;$E35),'Hoja de Trabajo para listado'!$AB$151:$BA$151,0)),0)+IFERROR(INDEX('Hoja de Trabajo para listado'!$BC$155:$CB$1048576,MATCH($A35,'Hoja de Trabajo para listado'!$BC$155:$BC$1048576,0),MATCH((CUADRO!H$4&amp;$E35),'Hoja de Trabajo para listado'!$BC$151:$CB$151,0)),0)+IFERROR(INDEX('Hoja de Trabajo para listado'!$DE$153:$DG$274,MATCH($A35,'Hoja de Trabajo para listado'!$DE$153:$DE$1048576,0),MATCH((CUADRO!H$4&amp;$E35),'Hoja de Trabajo para listado'!$DE$151:$DG$151,0)),0)+IFERROR(INDEX('Hoja de Trabajo para listado'!$CD$155:$DC$1048576,MATCH($A35,'Hoja de Trabajo para listado'!$CD$155:$CD$1048576,0),MATCH((CUADRO!H$4&amp;$E35),'Hoja de Trabajo para listado'!$CD$151:$DC$151,0)),0)</f>
        <v>0</v>
      </c>
      <c r="I35" s="243">
        <f ca="1">+IFERROR(INDEX('Hoja de Trabajo para listado'!$A$155:$Z$1048576,MATCH($A35,'Hoja de Trabajo para listado'!$A$155:$A$1048576,0),MATCH((CUADRO!I$4&amp;$E35),'Hoja de Trabajo para listado'!$A$151:$Z$151,0)),0)+IFERROR(INDEX('Hoja de Trabajo para listado'!$AB$155:$BA$1048576,MATCH($A35,'Hoja de Trabajo para listado'!$AB$155:$AB$1048576,0),MATCH((CUADRO!I$4&amp;$E35),'Hoja de Trabajo para listado'!$AB$151:$BA$151,0)),0)+IFERROR(INDEX('Hoja de Trabajo para listado'!$BC$155:$CB$1048576,MATCH($A35,'Hoja de Trabajo para listado'!$BC$155:$BC$1048576,0),MATCH((CUADRO!I$4&amp;$E35),'Hoja de Trabajo para listado'!$BC$151:$CB$151,0)),0)+IFERROR(INDEX('Hoja de Trabajo para listado'!$DE$153:$DG$274,MATCH($A35,'Hoja de Trabajo para listado'!$DE$153:$DE$1048576,0),MATCH((CUADRO!I$4&amp;$E35),'Hoja de Trabajo para listado'!$DE$151:$DG$151,0)),0)+IFERROR(INDEX('Hoja de Trabajo para listado'!$CD$155:$DC$1048576,MATCH($A35,'Hoja de Trabajo para listado'!$CD$155:$CD$1048576,0),MATCH((CUADRO!I$4&amp;$E35),'Hoja de Trabajo para listado'!$CD$151:$DC$151,0)),0)</f>
        <v>0</v>
      </c>
      <c r="J35" s="243">
        <f ca="1">+IFERROR(INDEX('Hoja de Trabajo para listado'!$A$155:$Z$1048576,MATCH($A35,'Hoja de Trabajo para listado'!$A$155:$A$1048576,0),MATCH((CUADRO!J$4&amp;$E35),'Hoja de Trabajo para listado'!$A$151:$Z$151,0)),0)+IFERROR(INDEX('Hoja de Trabajo para listado'!$AB$155:$BA$1048576,MATCH($A35,'Hoja de Trabajo para listado'!$AB$155:$AB$1048576,0),MATCH((CUADRO!J$4&amp;$E35),'Hoja de Trabajo para listado'!$AB$151:$BA$151,0)),0)+IFERROR(INDEX('Hoja de Trabajo para listado'!$BC$155:$CB$1048576,MATCH($A35,'Hoja de Trabajo para listado'!$BC$155:$BC$1048576,0),MATCH((CUADRO!J$4&amp;$E35),'Hoja de Trabajo para listado'!$BC$151:$CB$151,0)),0)+IFERROR(INDEX('Hoja de Trabajo para listado'!$DE$153:$DG$274,MATCH($A35,'Hoja de Trabajo para listado'!$DE$153:$DE$1048576,0),MATCH((CUADRO!J$4&amp;$E35),'Hoja de Trabajo para listado'!$DE$151:$DG$151,0)),0)+IFERROR(INDEX('Hoja de Trabajo para listado'!$CD$155:$DC$1048576,MATCH($A35,'Hoja de Trabajo para listado'!$CD$155:$CD$1048576,0),MATCH((CUADRO!J$4&amp;$E35),'Hoja de Trabajo para listado'!$CD$151:$DC$151,0)),0)</f>
        <v>0</v>
      </c>
      <c r="K35" s="243">
        <f ca="1">+IFERROR(INDEX('Hoja de Trabajo para listado'!$A$155:$Z$1048576,MATCH($A35,'Hoja de Trabajo para listado'!$A$155:$A$1048576,0),MATCH((CUADRO!K$4&amp;$E35),'Hoja de Trabajo para listado'!$A$151:$Z$151,0)),0)+IFERROR(INDEX('Hoja de Trabajo para listado'!$AB$155:$BA$1048576,MATCH($A35,'Hoja de Trabajo para listado'!$AB$155:$AB$1048576,0),MATCH((CUADRO!K$4&amp;$E35),'Hoja de Trabajo para listado'!$AB$151:$BA$151,0)),0)+IFERROR(INDEX('Hoja de Trabajo para listado'!$BC$155:$CB$1048576,MATCH($A35,'Hoja de Trabajo para listado'!$BC$155:$BC$1048576,0),MATCH((CUADRO!K$4&amp;$E35),'Hoja de Trabajo para listado'!$BC$151:$CB$151,0)),0)+IFERROR(INDEX('Hoja de Trabajo para listado'!$DE$153:$DG$274,MATCH($A35,'Hoja de Trabajo para listado'!$DE$153:$DE$1048576,0),MATCH((CUADRO!K$4&amp;$E35),'Hoja de Trabajo para listado'!$DE$151:$DG$151,0)),0)+IFERROR(INDEX('Hoja de Trabajo para listado'!$CD$155:$DC$1048576,MATCH($A35,'Hoja de Trabajo para listado'!$CD$155:$CD$1048576,0),MATCH((CUADRO!K$4&amp;$E35),'Hoja de Trabajo para listado'!$CD$151:$DC$151,0)),0)</f>
        <v>0</v>
      </c>
      <c r="L35" s="243">
        <f ca="1">+IFERROR(INDEX('Hoja de Trabajo para listado'!$A$155:$Z$1048576,MATCH($A35,'Hoja de Trabajo para listado'!$A$155:$A$1048576,0),MATCH((CUADRO!L$4&amp;$E35),'Hoja de Trabajo para listado'!$A$151:$Z$151,0)),0)+IFERROR(INDEX('Hoja de Trabajo para listado'!$AB$155:$BA$1048576,MATCH($A35,'Hoja de Trabajo para listado'!$AB$155:$AB$1048576,0),MATCH((CUADRO!L$4&amp;$E35),'Hoja de Trabajo para listado'!$AB$151:$BA$151,0)),0)+IFERROR(INDEX('Hoja de Trabajo para listado'!$BC$155:$CB$1048576,MATCH($A35,'Hoja de Trabajo para listado'!$BC$155:$BC$1048576,0),MATCH((CUADRO!L$4&amp;$E35),'Hoja de Trabajo para listado'!$BC$151:$CB$151,0)),0)+IFERROR(INDEX('Hoja de Trabajo para listado'!$DE$153:$DG$274,MATCH($A35,'Hoja de Trabajo para listado'!$DE$153:$DE$1048576,0),MATCH((CUADRO!L$4&amp;$E35),'Hoja de Trabajo para listado'!$DE$151:$DG$151,0)),0)+IFERROR(INDEX('Hoja de Trabajo para listado'!$CD$155:$DC$1048576,MATCH($A35,'Hoja de Trabajo para listado'!$CD$155:$CD$1048576,0),MATCH((CUADRO!L$4&amp;$E35),'Hoja de Trabajo para listado'!$CD$151:$DC$151,0)),0)</f>
        <v>0</v>
      </c>
      <c r="M35" s="243">
        <f ca="1">+IFERROR(INDEX('Hoja de Trabajo para listado'!$A$155:$Z$1048576,MATCH($A35,'Hoja de Trabajo para listado'!$A$155:$A$1048576,0),MATCH((CUADRO!M$4&amp;$E35),'Hoja de Trabajo para listado'!$A$151:$Z$151,0)),0)+IFERROR(INDEX('Hoja de Trabajo para listado'!$AB$155:$BA$1048576,MATCH($A35,'Hoja de Trabajo para listado'!$AB$155:$AB$1048576,0),MATCH((CUADRO!M$4&amp;$E35),'Hoja de Trabajo para listado'!$AB$151:$BA$151,0)),0)+IFERROR(INDEX('Hoja de Trabajo para listado'!$BC$155:$CB$1048576,MATCH($A35,'Hoja de Trabajo para listado'!$BC$155:$BC$1048576,0),MATCH((CUADRO!M$4&amp;$E35),'Hoja de Trabajo para listado'!$BC$151:$CB$151,0)),0)+IFERROR(INDEX('Hoja de Trabajo para listado'!$DE$153:$DG$274,MATCH($A35,'Hoja de Trabajo para listado'!$DE$153:$DE$1048576,0),MATCH((CUADRO!M$4&amp;$E35),'Hoja de Trabajo para listado'!$DE$151:$DG$151,0)),0)+IFERROR(INDEX('Hoja de Trabajo para listado'!$CD$155:$DC$1048576,MATCH($A35,'Hoja de Trabajo para listado'!$CD$155:$CD$1048576,0),MATCH((CUADRO!M$4&amp;$E35),'Hoja de Trabajo para listado'!$CD$151:$DC$151,0)),0)</f>
        <v>0</v>
      </c>
      <c r="N35" s="243">
        <f ca="1">+IFERROR(INDEX('Hoja de Trabajo para listado'!$A$155:$Z$1048576,MATCH($A35,'Hoja de Trabajo para listado'!$A$155:$A$1048576,0),MATCH((CUADRO!N$4&amp;$E35),'Hoja de Trabajo para listado'!$A$151:$Z$151,0)),0)+IFERROR(INDEX('Hoja de Trabajo para listado'!$AB$155:$BA$1048576,MATCH($A35,'Hoja de Trabajo para listado'!$AB$155:$AB$1048576,0),MATCH((CUADRO!N$4&amp;$E35),'Hoja de Trabajo para listado'!$AB$151:$BA$151,0)),0)+IFERROR(INDEX('Hoja de Trabajo para listado'!$BC$155:$CB$1048576,MATCH($A35,'Hoja de Trabajo para listado'!$BC$155:$BC$1048576,0),MATCH((CUADRO!N$4&amp;$E35),'Hoja de Trabajo para listado'!$BC$151:$CB$151,0)),0)+IFERROR(INDEX('Hoja de Trabajo para listado'!$DE$153:$DG$274,MATCH($A35,'Hoja de Trabajo para listado'!$DE$153:$DE$1048576,0),MATCH((CUADRO!N$4&amp;$E35),'Hoja de Trabajo para listado'!$DE$151:$DG$151,0)),0)+IFERROR(INDEX('Hoja de Trabajo para listado'!$CD$155:$DC$1048576,MATCH($A35,'Hoja de Trabajo para listado'!$CD$155:$CD$1048576,0),MATCH((CUADRO!N$4&amp;$E35),'Hoja de Trabajo para listado'!$CD$151:$DC$151,0)),0)</f>
        <v>0</v>
      </c>
      <c r="O35" s="243">
        <f ca="1">+IFERROR(INDEX('Hoja de Trabajo para listado'!$A$155:$Z$1048576,MATCH($A35,'Hoja de Trabajo para listado'!$A$155:$A$1048576,0),MATCH((CUADRO!O$4&amp;$E35),'Hoja de Trabajo para listado'!$A$151:$Z$151,0)),0)+IFERROR(INDEX('Hoja de Trabajo para listado'!$AB$155:$BA$1048576,MATCH($A35,'Hoja de Trabajo para listado'!$AB$155:$AB$1048576,0),MATCH((CUADRO!O$4&amp;$E35),'Hoja de Trabajo para listado'!$AB$151:$BA$151,0)),0)+IFERROR(INDEX('Hoja de Trabajo para listado'!$BC$155:$CB$1048576,MATCH($A35,'Hoja de Trabajo para listado'!$BC$155:$BC$1048576,0),MATCH((CUADRO!O$4&amp;$E35),'Hoja de Trabajo para listado'!$BC$151:$CB$151,0)),0)+IFERROR(INDEX('Hoja de Trabajo para listado'!$DE$153:$DG$274,MATCH($A35,'Hoja de Trabajo para listado'!$DE$153:$DE$1048576,0),MATCH((CUADRO!O$4&amp;$E35),'Hoja de Trabajo para listado'!$DE$151:$DG$151,0)),0)+IFERROR(INDEX('Hoja de Trabajo para listado'!$CD$155:$DC$1048576,MATCH($A35,'Hoja de Trabajo para listado'!$CD$155:$CD$1048576,0),MATCH((CUADRO!O$4&amp;$E35),'Hoja de Trabajo para listado'!$CD$151:$DC$151,0)),0)</f>
        <v>0</v>
      </c>
      <c r="P35" s="243">
        <f ca="1">+IFERROR(INDEX('Hoja de Trabajo para listado'!$A$155:$Z$1048576,MATCH($A35,'Hoja de Trabajo para listado'!$A$155:$A$1048576,0),MATCH((CUADRO!P$4&amp;$E35),'Hoja de Trabajo para listado'!$A$151:$Z$151,0)),0)+IFERROR(INDEX('Hoja de Trabajo para listado'!$AB$155:$BA$1048576,MATCH($A35,'Hoja de Trabajo para listado'!$AB$155:$AB$1048576,0),MATCH((CUADRO!P$4&amp;$E35),'Hoja de Trabajo para listado'!$AB$151:$BA$151,0)),0)+IFERROR(INDEX('Hoja de Trabajo para listado'!$BC$155:$CB$1048576,MATCH($A35,'Hoja de Trabajo para listado'!$BC$155:$BC$1048576,0),MATCH((CUADRO!P$4&amp;$E35),'Hoja de Trabajo para listado'!$BC$151:$CB$151,0)),0)+IFERROR(INDEX('Hoja de Trabajo para listado'!$DE$153:$DG$274,MATCH($A35,'Hoja de Trabajo para listado'!$DE$153:$DE$1048576,0),MATCH((CUADRO!P$4&amp;$E35),'Hoja de Trabajo para listado'!$DE$151:$DG$151,0)),0)+IFERROR(INDEX('Hoja de Trabajo para listado'!$CD$155:$DC$1048576,MATCH($A35,'Hoja de Trabajo para listado'!$CD$155:$CD$1048576,0),MATCH((CUADRO!P$4&amp;$E35),'Hoja de Trabajo para listado'!$CD$151:$DC$151,0)),0)</f>
        <v>0</v>
      </c>
      <c r="Q35" s="243">
        <f ca="1">+IFERROR(INDEX('Hoja de Trabajo para listado'!$A$155:$Z$1048576,MATCH($A35,'Hoja de Trabajo para listado'!$A$155:$A$1048576,0),MATCH((CUADRO!Q$4&amp;$E35),'Hoja de Trabajo para listado'!$A$151:$Z$151,0)),0)+IFERROR(INDEX('Hoja de Trabajo para listado'!$AB$155:$BA$1048576,MATCH($A35,'Hoja de Trabajo para listado'!$AB$155:$AB$1048576,0),MATCH((CUADRO!Q$4&amp;$E35),'Hoja de Trabajo para listado'!$AB$151:$BA$151,0)),0)+IFERROR(INDEX('Hoja de Trabajo para listado'!$BC$155:$CB$1048576,MATCH($A35,'Hoja de Trabajo para listado'!$BC$155:$BC$1048576,0),MATCH((CUADRO!Q$4&amp;$E35),'Hoja de Trabajo para listado'!$BC$151:$CB$151,0)),0)+IFERROR(INDEX('Hoja de Trabajo para listado'!$DE$153:$DG$274,MATCH($A35,'Hoja de Trabajo para listado'!$DE$153:$DE$1048576,0),MATCH((CUADRO!Q$4&amp;$E35),'Hoja de Trabajo para listado'!$DE$151:$DG$151,0)),0)+IFERROR(INDEX('Hoja de Trabajo para listado'!$CD$155:$DC$1048576,MATCH($A35,'Hoja de Trabajo para listado'!$CD$155:$CD$1048576,0),MATCH((CUADRO!Q$4&amp;$E35),'Hoja de Trabajo para listado'!$CD$151:$DC$151,0)),0)</f>
        <v>0</v>
      </c>
      <c r="R35" s="243">
        <f t="shared" ca="1" si="0"/>
        <v>0</v>
      </c>
      <c r="S35" s="243"/>
      <c r="T35" s="243">
        <f ca="1">+T36</f>
        <v>74564.100000000006</v>
      </c>
      <c r="U35" s="242">
        <f t="shared" si="1"/>
        <v>1</v>
      </c>
      <c r="V35" s="333" t="str">
        <f>+VLOOKUP(A35,bd_lista!$A$3:$E$592,5,FALSE)</f>
        <v>Órgano Ejecutivo</v>
      </c>
      <c r="W35" s="387" t="str">
        <f>+V35</f>
        <v>Órgano Ejecutivo</v>
      </c>
      <c r="X35" s="242">
        <f t="shared" si="4"/>
        <v>70</v>
      </c>
      <c r="Y35" s="242" t="str">
        <f>+VLOOKUP(X35,bd_lista!$A$3:$C$592,3,FALSE)</f>
        <v>Ministerio de Trabajo, Empleo y Previsión Social</v>
      </c>
      <c r="Z35" s="246">
        <f>+X35</f>
        <v>70</v>
      </c>
      <c r="AA35" s="246" t="str">
        <f>+Y35</f>
        <v>Ministerio de Trabajo, Empleo y Previsión Social</v>
      </c>
    </row>
    <row r="36" spans="1:27" ht="15" customHeight="1">
      <c r="A36" s="32">
        <v>70</v>
      </c>
      <c r="B36" s="393"/>
      <c r="C36" s="333" t="str">
        <f>+VLOOKUP(A36,bd_lista!$A$3:$C$592,3,FALSE)</f>
        <v>Ministerio de Trabajo, Empleo y Previsión Social</v>
      </c>
      <c r="D36" s="390"/>
      <c r="E36" s="333" t="s">
        <v>1305</v>
      </c>
      <c r="F36" s="245">
        <f ca="1">+IFERROR(INDEX('Hoja de Trabajo para listado'!$A$155:$Z$1048576,MATCH($A36,'Hoja de Trabajo para listado'!$A$155:$A$1048576,0),MATCH((CUADRO!F$4&amp;$E36),'Hoja de Trabajo para listado'!$A$151:$Z$151,0)),0)+IFERROR(INDEX('Hoja de Trabajo para listado'!$AB$155:$BA$1048576,MATCH($A36,'Hoja de Trabajo para listado'!$AB$155:$AB$1048576,0),MATCH((CUADRO!F$4&amp;$E36),'Hoja de Trabajo para listado'!$AB$151:$BA$151,0)),0)+IFERROR(INDEX('Hoja de Trabajo para listado'!$BC$155:$CB$1048576,MATCH($A36,'Hoja de Trabajo para listado'!$BC$155:$BC$1048576,0),MATCH((CUADRO!F$4&amp;$E36),'Hoja de Trabajo para listado'!$BC$151:$CB$151,0)),0)+IFERROR(INDEX('Hoja de Trabajo para listado'!$DE$153:$DG$274,MATCH($A36,'Hoja de Trabajo para listado'!$DE$153:$DE$1048576,0),MATCH((CUADRO!F$4&amp;$E36),'Hoja de Trabajo para listado'!$DE$151:$DG$151,0)),0)+IFERROR(INDEX('Hoja de Trabajo para listado'!$CD$155:$DC$1048576,MATCH($A36,'Hoja de Trabajo para listado'!$CD$155:$CD$1048576,0),MATCH((CUADRO!F$4&amp;$E36),'Hoja de Trabajo para listado'!$CD$151:$DC$151,0)),0)</f>
        <v>0</v>
      </c>
      <c r="G36" s="245">
        <f ca="1">+IFERROR(INDEX('Hoja de Trabajo para listado'!$A$155:$Z$1048576,MATCH($A36,'Hoja de Trabajo para listado'!$A$155:$A$1048576,0),MATCH((CUADRO!G$4&amp;$E36),'Hoja de Trabajo para listado'!$A$151:$Z$151,0)),0)+IFERROR(INDEX('Hoja de Trabajo para listado'!$AB$155:$BA$1048576,MATCH($A36,'Hoja de Trabajo para listado'!$AB$155:$AB$1048576,0),MATCH((CUADRO!G$4&amp;$E36),'Hoja de Trabajo para listado'!$AB$151:$BA$151,0)),0)+IFERROR(INDEX('Hoja de Trabajo para listado'!$BC$155:$CB$1048576,MATCH($A36,'Hoja de Trabajo para listado'!$BC$155:$BC$1048576,0),MATCH((CUADRO!G$4&amp;$E36),'Hoja de Trabajo para listado'!$BC$151:$CB$151,0)),0)+IFERROR(INDEX('Hoja de Trabajo para listado'!$DE$153:$DG$274,MATCH($A36,'Hoja de Trabajo para listado'!$DE$153:$DE$1048576,0),MATCH((CUADRO!G$4&amp;$E36),'Hoja de Trabajo para listado'!$DE$151:$DG$151,0)),0)+IFERROR(INDEX('Hoja de Trabajo para listado'!$CD$155:$DC$1048576,MATCH($A36,'Hoja de Trabajo para listado'!$CD$155:$CD$1048576,0),MATCH((CUADRO!G$4&amp;$E36),'Hoja de Trabajo para listado'!$CD$151:$DC$151,0)),0)</f>
        <v>0</v>
      </c>
      <c r="H36" s="245">
        <f ca="1">+IFERROR(INDEX('Hoja de Trabajo para listado'!$A$155:$Z$1048576,MATCH($A36,'Hoja de Trabajo para listado'!$A$155:$A$1048576,0),MATCH((CUADRO!H$4&amp;$E36),'Hoja de Trabajo para listado'!$A$151:$Z$151,0)),0)+IFERROR(INDEX('Hoja de Trabajo para listado'!$AB$155:$BA$1048576,MATCH($A36,'Hoja de Trabajo para listado'!$AB$155:$AB$1048576,0),MATCH((CUADRO!H$4&amp;$E36),'Hoja de Trabajo para listado'!$AB$151:$BA$151,0)),0)+IFERROR(INDEX('Hoja de Trabajo para listado'!$BC$155:$CB$1048576,MATCH($A36,'Hoja de Trabajo para listado'!$BC$155:$BC$1048576,0),MATCH((CUADRO!H$4&amp;$E36),'Hoja de Trabajo para listado'!$BC$151:$CB$151,0)),0)+IFERROR(INDEX('Hoja de Trabajo para listado'!$DE$153:$DG$274,MATCH($A36,'Hoja de Trabajo para listado'!$DE$153:$DE$1048576,0),MATCH((CUADRO!H$4&amp;$E36),'Hoja de Trabajo para listado'!$DE$151:$DG$151,0)),0)+IFERROR(INDEX('Hoja de Trabajo para listado'!$CD$155:$DC$1048576,MATCH($A36,'Hoja de Trabajo para listado'!$CD$155:$CD$1048576,0),MATCH((CUADRO!H$4&amp;$E36),'Hoja de Trabajo para listado'!$CD$151:$DC$151,0)),0)</f>
        <v>42052.99</v>
      </c>
      <c r="I36" s="245">
        <f ca="1">+IFERROR(INDEX('Hoja de Trabajo para listado'!$A$155:$Z$1048576,MATCH($A36,'Hoja de Trabajo para listado'!$A$155:$A$1048576,0),MATCH((CUADRO!I$4&amp;$E36),'Hoja de Trabajo para listado'!$A$151:$Z$151,0)),0)+IFERROR(INDEX('Hoja de Trabajo para listado'!$AB$155:$BA$1048576,MATCH($A36,'Hoja de Trabajo para listado'!$AB$155:$AB$1048576,0),MATCH((CUADRO!I$4&amp;$E36),'Hoja de Trabajo para listado'!$AB$151:$BA$151,0)),0)+IFERROR(INDEX('Hoja de Trabajo para listado'!$BC$155:$CB$1048576,MATCH($A36,'Hoja de Trabajo para listado'!$BC$155:$BC$1048576,0),MATCH((CUADRO!I$4&amp;$E36),'Hoja de Trabajo para listado'!$BC$151:$CB$151,0)),0)+IFERROR(INDEX('Hoja de Trabajo para listado'!$DE$153:$DG$274,MATCH($A36,'Hoja de Trabajo para listado'!$DE$153:$DE$1048576,0),MATCH((CUADRO!I$4&amp;$E36),'Hoja de Trabajo para listado'!$DE$151:$DG$151,0)),0)+IFERROR(INDEX('Hoja de Trabajo para listado'!$CD$155:$DC$1048576,MATCH($A36,'Hoja de Trabajo para listado'!$CD$155:$CD$1048576,0),MATCH((CUADRO!I$4&amp;$E36),'Hoja de Trabajo para listado'!$CD$151:$DC$151,0)),0)</f>
        <v>3513.51</v>
      </c>
      <c r="J36" s="245">
        <f ca="1">+IFERROR(INDEX('Hoja de Trabajo para listado'!$A$155:$Z$1048576,MATCH($A36,'Hoja de Trabajo para listado'!$A$155:$A$1048576,0),MATCH((CUADRO!J$4&amp;$E36),'Hoja de Trabajo para listado'!$A$151:$Z$151,0)),0)+IFERROR(INDEX('Hoja de Trabajo para listado'!$AB$155:$BA$1048576,MATCH($A36,'Hoja de Trabajo para listado'!$AB$155:$AB$1048576,0),MATCH((CUADRO!J$4&amp;$E36),'Hoja de Trabajo para listado'!$AB$151:$BA$151,0)),0)+IFERROR(INDEX('Hoja de Trabajo para listado'!$BC$155:$CB$1048576,MATCH($A36,'Hoja de Trabajo para listado'!$BC$155:$BC$1048576,0),MATCH((CUADRO!J$4&amp;$E36),'Hoja de Trabajo para listado'!$BC$151:$CB$151,0)),0)+IFERROR(INDEX('Hoja de Trabajo para listado'!$DE$153:$DG$274,MATCH($A36,'Hoja de Trabajo para listado'!$DE$153:$DE$1048576,0),MATCH((CUADRO!J$4&amp;$E36),'Hoja de Trabajo para listado'!$DE$151:$DG$151,0)),0)+IFERROR(INDEX('Hoja de Trabajo para listado'!$CD$155:$DC$1048576,MATCH($A36,'Hoja de Trabajo para listado'!$CD$155:$CD$1048576,0),MATCH((CUADRO!J$4&amp;$E36),'Hoja de Trabajo para listado'!$CD$151:$DC$151,0)),0)</f>
        <v>28997.600000000002</v>
      </c>
      <c r="K36" s="245">
        <f ca="1">+IFERROR(INDEX('Hoja de Trabajo para listado'!$A$155:$Z$1048576,MATCH($A36,'Hoja de Trabajo para listado'!$A$155:$A$1048576,0),MATCH((CUADRO!K$4&amp;$E36),'Hoja de Trabajo para listado'!$A$151:$Z$151,0)),0)+IFERROR(INDEX('Hoja de Trabajo para listado'!$AB$155:$BA$1048576,MATCH($A36,'Hoja de Trabajo para listado'!$AB$155:$AB$1048576,0),MATCH((CUADRO!K$4&amp;$E36),'Hoja de Trabajo para listado'!$AB$151:$BA$151,0)),0)+IFERROR(INDEX('Hoja de Trabajo para listado'!$BC$155:$CB$1048576,MATCH($A36,'Hoja de Trabajo para listado'!$BC$155:$BC$1048576,0),MATCH((CUADRO!K$4&amp;$E36),'Hoja de Trabajo para listado'!$BC$151:$CB$151,0)),0)+IFERROR(INDEX('Hoja de Trabajo para listado'!$DE$153:$DG$274,MATCH($A36,'Hoja de Trabajo para listado'!$DE$153:$DE$1048576,0),MATCH((CUADRO!K$4&amp;$E36),'Hoja de Trabajo para listado'!$DE$151:$DG$151,0)),0)+IFERROR(INDEX('Hoja de Trabajo para listado'!$CD$155:$DC$1048576,MATCH($A36,'Hoja de Trabajo para listado'!$CD$155:$CD$1048576,0),MATCH((CUADRO!K$4&amp;$E36),'Hoja de Trabajo para listado'!$CD$151:$DC$151,0)),0)</f>
        <v>0</v>
      </c>
      <c r="L36" s="245">
        <f ca="1">+IFERROR(INDEX('Hoja de Trabajo para listado'!$A$155:$Z$1048576,MATCH($A36,'Hoja de Trabajo para listado'!$A$155:$A$1048576,0),MATCH((CUADRO!L$4&amp;$E36),'Hoja de Trabajo para listado'!$A$151:$Z$151,0)),0)+IFERROR(INDEX('Hoja de Trabajo para listado'!$AB$155:$BA$1048576,MATCH($A36,'Hoja de Trabajo para listado'!$AB$155:$AB$1048576,0),MATCH((CUADRO!L$4&amp;$E36),'Hoja de Trabajo para listado'!$AB$151:$BA$151,0)),0)+IFERROR(INDEX('Hoja de Trabajo para listado'!$BC$155:$CB$1048576,MATCH($A36,'Hoja de Trabajo para listado'!$BC$155:$BC$1048576,0),MATCH((CUADRO!L$4&amp;$E36),'Hoja de Trabajo para listado'!$BC$151:$CB$151,0)),0)+IFERROR(INDEX('Hoja de Trabajo para listado'!$DE$153:$DG$274,MATCH($A36,'Hoja de Trabajo para listado'!$DE$153:$DE$1048576,0),MATCH((CUADRO!L$4&amp;$E36),'Hoja de Trabajo para listado'!$DE$151:$DG$151,0)),0)+IFERROR(INDEX('Hoja de Trabajo para listado'!$CD$155:$DC$1048576,MATCH($A36,'Hoja de Trabajo para listado'!$CD$155:$CD$1048576,0),MATCH((CUADRO!L$4&amp;$E36),'Hoja de Trabajo para listado'!$CD$151:$DC$151,0)),0)</f>
        <v>0</v>
      </c>
      <c r="M36" s="245">
        <f ca="1">+IFERROR(INDEX('Hoja de Trabajo para listado'!$A$155:$Z$1048576,MATCH($A36,'Hoja de Trabajo para listado'!$A$155:$A$1048576,0),MATCH((CUADRO!M$4&amp;$E36),'Hoja de Trabajo para listado'!$A$151:$Z$151,0)),0)+IFERROR(INDEX('Hoja de Trabajo para listado'!$AB$155:$BA$1048576,MATCH($A36,'Hoja de Trabajo para listado'!$AB$155:$AB$1048576,0),MATCH((CUADRO!M$4&amp;$E36),'Hoja de Trabajo para listado'!$AB$151:$BA$151,0)),0)+IFERROR(INDEX('Hoja de Trabajo para listado'!$BC$155:$CB$1048576,MATCH($A36,'Hoja de Trabajo para listado'!$BC$155:$BC$1048576,0),MATCH((CUADRO!M$4&amp;$E36),'Hoja de Trabajo para listado'!$BC$151:$CB$151,0)),0)+IFERROR(INDEX('Hoja de Trabajo para listado'!$DE$153:$DG$274,MATCH($A36,'Hoja de Trabajo para listado'!$DE$153:$DE$1048576,0),MATCH((CUADRO!M$4&amp;$E36),'Hoja de Trabajo para listado'!$DE$151:$DG$151,0)),0)+IFERROR(INDEX('Hoja de Trabajo para listado'!$CD$155:$DC$1048576,MATCH($A36,'Hoja de Trabajo para listado'!$CD$155:$CD$1048576,0),MATCH((CUADRO!M$4&amp;$E36),'Hoja de Trabajo para listado'!$CD$151:$DC$151,0)),0)</f>
        <v>0</v>
      </c>
      <c r="N36" s="245">
        <f ca="1">+IFERROR(INDEX('Hoja de Trabajo para listado'!$A$155:$Z$1048576,MATCH($A36,'Hoja de Trabajo para listado'!$A$155:$A$1048576,0),MATCH((CUADRO!N$4&amp;$E36),'Hoja de Trabajo para listado'!$A$151:$Z$151,0)),0)+IFERROR(INDEX('Hoja de Trabajo para listado'!$AB$155:$BA$1048576,MATCH($A36,'Hoja de Trabajo para listado'!$AB$155:$AB$1048576,0),MATCH((CUADRO!N$4&amp;$E36),'Hoja de Trabajo para listado'!$AB$151:$BA$151,0)),0)+IFERROR(INDEX('Hoja de Trabajo para listado'!$BC$155:$CB$1048576,MATCH($A36,'Hoja de Trabajo para listado'!$BC$155:$BC$1048576,0),MATCH((CUADRO!N$4&amp;$E36),'Hoja de Trabajo para listado'!$BC$151:$CB$151,0)),0)+IFERROR(INDEX('Hoja de Trabajo para listado'!$DE$153:$DG$274,MATCH($A36,'Hoja de Trabajo para listado'!$DE$153:$DE$1048576,0),MATCH((CUADRO!N$4&amp;$E36),'Hoja de Trabajo para listado'!$DE$151:$DG$151,0)),0)+IFERROR(INDEX('Hoja de Trabajo para listado'!$CD$155:$DC$1048576,MATCH($A36,'Hoja de Trabajo para listado'!$CD$155:$CD$1048576,0),MATCH((CUADRO!N$4&amp;$E36),'Hoja de Trabajo para listado'!$CD$151:$DC$151,0)),0)</f>
        <v>0</v>
      </c>
      <c r="O36" s="245">
        <f ca="1">+IFERROR(INDEX('Hoja de Trabajo para listado'!$A$155:$Z$1048576,MATCH($A36,'Hoja de Trabajo para listado'!$A$155:$A$1048576,0),MATCH((CUADRO!O$4&amp;$E36),'Hoja de Trabajo para listado'!$A$151:$Z$151,0)),0)+IFERROR(INDEX('Hoja de Trabajo para listado'!$AB$155:$BA$1048576,MATCH($A36,'Hoja de Trabajo para listado'!$AB$155:$AB$1048576,0),MATCH((CUADRO!O$4&amp;$E36),'Hoja de Trabajo para listado'!$AB$151:$BA$151,0)),0)+IFERROR(INDEX('Hoja de Trabajo para listado'!$BC$155:$CB$1048576,MATCH($A36,'Hoja de Trabajo para listado'!$BC$155:$BC$1048576,0),MATCH((CUADRO!O$4&amp;$E36),'Hoja de Trabajo para listado'!$BC$151:$CB$151,0)),0)+IFERROR(INDEX('Hoja de Trabajo para listado'!$DE$153:$DG$274,MATCH($A36,'Hoja de Trabajo para listado'!$DE$153:$DE$1048576,0),MATCH((CUADRO!O$4&amp;$E36),'Hoja de Trabajo para listado'!$DE$151:$DG$151,0)),0)+IFERROR(INDEX('Hoja de Trabajo para listado'!$CD$155:$DC$1048576,MATCH($A36,'Hoja de Trabajo para listado'!$CD$155:$CD$1048576,0),MATCH((CUADRO!O$4&amp;$E36),'Hoja de Trabajo para listado'!$CD$151:$DC$151,0)),0)</f>
        <v>0</v>
      </c>
      <c r="P36" s="245">
        <f ca="1">+IFERROR(INDEX('Hoja de Trabajo para listado'!$A$155:$Z$1048576,MATCH($A36,'Hoja de Trabajo para listado'!$A$155:$A$1048576,0),MATCH((CUADRO!P$4&amp;$E36),'Hoja de Trabajo para listado'!$A$151:$Z$151,0)),0)+IFERROR(INDEX('Hoja de Trabajo para listado'!$AB$155:$BA$1048576,MATCH($A36,'Hoja de Trabajo para listado'!$AB$155:$AB$1048576,0),MATCH((CUADRO!P$4&amp;$E36),'Hoja de Trabajo para listado'!$AB$151:$BA$151,0)),0)+IFERROR(INDEX('Hoja de Trabajo para listado'!$BC$155:$CB$1048576,MATCH($A36,'Hoja de Trabajo para listado'!$BC$155:$BC$1048576,0),MATCH((CUADRO!P$4&amp;$E36),'Hoja de Trabajo para listado'!$BC$151:$CB$151,0)),0)+IFERROR(INDEX('Hoja de Trabajo para listado'!$DE$153:$DG$274,MATCH($A36,'Hoja de Trabajo para listado'!$DE$153:$DE$1048576,0),MATCH((CUADRO!P$4&amp;$E36),'Hoja de Trabajo para listado'!$DE$151:$DG$151,0)),0)+IFERROR(INDEX('Hoja de Trabajo para listado'!$CD$155:$DC$1048576,MATCH($A36,'Hoja de Trabajo para listado'!$CD$155:$CD$1048576,0),MATCH((CUADRO!P$4&amp;$E36),'Hoja de Trabajo para listado'!$CD$151:$DC$151,0)),0)</f>
        <v>0</v>
      </c>
      <c r="Q36" s="245">
        <f ca="1">+IFERROR(INDEX('Hoja de Trabajo para listado'!$A$155:$Z$1048576,MATCH($A36,'Hoja de Trabajo para listado'!$A$155:$A$1048576,0),MATCH((CUADRO!Q$4&amp;$E36),'Hoja de Trabajo para listado'!$A$151:$Z$151,0)),0)+IFERROR(INDEX('Hoja de Trabajo para listado'!$AB$155:$BA$1048576,MATCH($A36,'Hoja de Trabajo para listado'!$AB$155:$AB$1048576,0),MATCH((CUADRO!Q$4&amp;$E36),'Hoja de Trabajo para listado'!$AB$151:$BA$151,0)),0)+IFERROR(INDEX('Hoja de Trabajo para listado'!$BC$155:$CB$1048576,MATCH($A36,'Hoja de Trabajo para listado'!$BC$155:$BC$1048576,0),MATCH((CUADRO!Q$4&amp;$E36),'Hoja de Trabajo para listado'!$BC$151:$CB$151,0)),0)+IFERROR(INDEX('Hoja de Trabajo para listado'!$DE$153:$DG$274,MATCH($A36,'Hoja de Trabajo para listado'!$DE$153:$DE$1048576,0),MATCH((CUADRO!Q$4&amp;$E36),'Hoja de Trabajo para listado'!$DE$151:$DG$151,0)),0)+IFERROR(INDEX('Hoja de Trabajo para listado'!$CD$155:$DC$1048576,MATCH($A36,'Hoja de Trabajo para listado'!$CD$155:$CD$1048576,0),MATCH((CUADRO!Q$4&amp;$E36),'Hoja de Trabajo para listado'!$CD$151:$DC$151,0)),0)</f>
        <v>0</v>
      </c>
      <c r="R36" s="245">
        <f t="shared" ca="1" si="0"/>
        <v>74564.100000000006</v>
      </c>
      <c r="S36" s="245">
        <f ca="1">+R35+R36</f>
        <v>74564.100000000006</v>
      </c>
      <c r="T36" s="245">
        <f ca="1">+S36</f>
        <v>74564.100000000006</v>
      </c>
      <c r="U36" s="244">
        <f t="shared" si="1"/>
        <v>2</v>
      </c>
      <c r="V36" s="333" t="str">
        <f>+VLOOKUP(A36,bd_lista!$A$3:$E$592,5,FALSE)</f>
        <v>Órgano Ejecutivo</v>
      </c>
      <c r="W36" s="388"/>
      <c r="X36" s="242">
        <f t="shared" si="4"/>
        <v>70</v>
      </c>
      <c r="Y36" s="242" t="str">
        <f>+VLOOKUP(X36,bd_lista!$A$3:$C$592,3,FALSE)</f>
        <v>Ministerio de Trabajo, Empleo y Previsión Social</v>
      </c>
      <c r="Z36" s="246"/>
      <c r="AA36" s="246"/>
    </row>
    <row r="37" spans="1:27" ht="15" customHeight="1">
      <c r="A37" s="251">
        <v>76</v>
      </c>
      <c r="B37" s="392">
        <f>+A37</f>
        <v>76</v>
      </c>
      <c r="C37" s="247" t="str">
        <f>+VLOOKUP(A37,bd_lista!$A$3:$C$592,3,FALSE)</f>
        <v>Ministerio de Minería y Metalurgia</v>
      </c>
      <c r="D37" s="389" t="str">
        <f>+C37</f>
        <v>Ministerio de Minería y Metalurgia</v>
      </c>
      <c r="E37" s="247" t="s">
        <v>1304</v>
      </c>
      <c r="F37" s="243">
        <f ca="1">+IFERROR(INDEX('Hoja de Trabajo para listado'!$A$155:$Z$1048576,MATCH($A37,'Hoja de Trabajo para listado'!$A$155:$A$1048576,0),MATCH((CUADRO!F$4&amp;$E37),'Hoja de Trabajo para listado'!$A$151:$Z$151,0)),0)+IFERROR(INDEX('Hoja de Trabajo para listado'!$AB$155:$BA$1048576,MATCH($A37,'Hoja de Trabajo para listado'!$AB$155:$AB$1048576,0),MATCH((CUADRO!F$4&amp;$E37),'Hoja de Trabajo para listado'!$AB$151:$BA$151,0)),0)+IFERROR(INDEX('Hoja de Trabajo para listado'!$BC$155:$CB$1048576,MATCH($A37,'Hoja de Trabajo para listado'!$BC$155:$BC$1048576,0),MATCH((CUADRO!F$4&amp;$E37),'Hoja de Trabajo para listado'!$BC$151:$CB$151,0)),0)+IFERROR(INDEX('Hoja de Trabajo para listado'!$DE$153:$DG$274,MATCH($A37,'Hoja de Trabajo para listado'!$DE$153:$DE$1048576,0),MATCH((CUADRO!F$4&amp;$E37),'Hoja de Trabajo para listado'!$DE$151:$DG$151,0)),0)+IFERROR(INDEX('Hoja de Trabajo para listado'!$CD$155:$DC$1048576,MATCH($A37,'Hoja de Trabajo para listado'!$CD$155:$CD$1048576,0),MATCH((CUADRO!F$4&amp;$E37),'Hoja de Trabajo para listado'!$CD$151:$DC$151,0)),0)</f>
        <v>0</v>
      </c>
      <c r="G37" s="243">
        <f ca="1">+IFERROR(INDEX('Hoja de Trabajo para listado'!$A$155:$Z$1048576,MATCH($A37,'Hoja de Trabajo para listado'!$A$155:$A$1048576,0),MATCH((CUADRO!G$4&amp;$E37),'Hoja de Trabajo para listado'!$A$151:$Z$151,0)),0)+IFERROR(INDEX('Hoja de Trabajo para listado'!$AB$155:$BA$1048576,MATCH($A37,'Hoja de Trabajo para listado'!$AB$155:$AB$1048576,0),MATCH((CUADRO!G$4&amp;$E37),'Hoja de Trabajo para listado'!$AB$151:$BA$151,0)),0)+IFERROR(INDEX('Hoja de Trabajo para listado'!$BC$155:$CB$1048576,MATCH($A37,'Hoja de Trabajo para listado'!$BC$155:$BC$1048576,0),MATCH((CUADRO!G$4&amp;$E37),'Hoja de Trabajo para listado'!$BC$151:$CB$151,0)),0)+IFERROR(INDEX('Hoja de Trabajo para listado'!$DE$153:$DG$274,MATCH($A37,'Hoja de Trabajo para listado'!$DE$153:$DE$1048576,0),MATCH((CUADRO!G$4&amp;$E37),'Hoja de Trabajo para listado'!$DE$151:$DG$151,0)),0)+IFERROR(INDEX('Hoja de Trabajo para listado'!$CD$155:$DC$1048576,MATCH($A37,'Hoja de Trabajo para listado'!$CD$155:$CD$1048576,0),MATCH((CUADRO!G$4&amp;$E37),'Hoja de Trabajo para listado'!$CD$151:$DC$151,0)),0)</f>
        <v>0</v>
      </c>
      <c r="H37" s="243">
        <f ca="1">+IFERROR(INDEX('Hoja de Trabajo para listado'!$A$155:$Z$1048576,MATCH($A37,'Hoja de Trabajo para listado'!$A$155:$A$1048576,0),MATCH((CUADRO!H$4&amp;$E37),'Hoja de Trabajo para listado'!$A$151:$Z$151,0)),0)+IFERROR(INDEX('Hoja de Trabajo para listado'!$AB$155:$BA$1048576,MATCH($A37,'Hoja de Trabajo para listado'!$AB$155:$AB$1048576,0),MATCH((CUADRO!H$4&amp;$E37),'Hoja de Trabajo para listado'!$AB$151:$BA$151,0)),0)+IFERROR(INDEX('Hoja de Trabajo para listado'!$BC$155:$CB$1048576,MATCH($A37,'Hoja de Trabajo para listado'!$BC$155:$BC$1048576,0),MATCH((CUADRO!H$4&amp;$E37),'Hoja de Trabajo para listado'!$BC$151:$CB$151,0)),0)+IFERROR(INDEX('Hoja de Trabajo para listado'!$DE$153:$DG$274,MATCH($A37,'Hoja de Trabajo para listado'!$DE$153:$DE$1048576,0),MATCH((CUADRO!H$4&amp;$E37),'Hoja de Trabajo para listado'!$DE$151:$DG$151,0)),0)+IFERROR(INDEX('Hoja de Trabajo para listado'!$CD$155:$DC$1048576,MATCH($A37,'Hoja de Trabajo para listado'!$CD$155:$CD$1048576,0),MATCH((CUADRO!H$4&amp;$E37),'Hoja de Trabajo para listado'!$CD$151:$DC$151,0)),0)</f>
        <v>0</v>
      </c>
      <c r="I37" s="243">
        <f ca="1">+IFERROR(INDEX('Hoja de Trabajo para listado'!$A$155:$Z$1048576,MATCH($A37,'Hoja de Trabajo para listado'!$A$155:$A$1048576,0),MATCH((CUADRO!I$4&amp;$E37),'Hoja de Trabajo para listado'!$A$151:$Z$151,0)),0)+IFERROR(INDEX('Hoja de Trabajo para listado'!$AB$155:$BA$1048576,MATCH($A37,'Hoja de Trabajo para listado'!$AB$155:$AB$1048576,0),MATCH((CUADRO!I$4&amp;$E37),'Hoja de Trabajo para listado'!$AB$151:$BA$151,0)),0)+IFERROR(INDEX('Hoja de Trabajo para listado'!$BC$155:$CB$1048576,MATCH($A37,'Hoja de Trabajo para listado'!$BC$155:$BC$1048576,0),MATCH((CUADRO!I$4&amp;$E37),'Hoja de Trabajo para listado'!$BC$151:$CB$151,0)),0)+IFERROR(INDEX('Hoja de Trabajo para listado'!$DE$153:$DG$274,MATCH($A37,'Hoja de Trabajo para listado'!$DE$153:$DE$1048576,0),MATCH((CUADRO!I$4&amp;$E37),'Hoja de Trabajo para listado'!$DE$151:$DG$151,0)),0)+IFERROR(INDEX('Hoja de Trabajo para listado'!$CD$155:$DC$1048576,MATCH($A37,'Hoja de Trabajo para listado'!$CD$155:$CD$1048576,0),MATCH((CUADRO!I$4&amp;$E37),'Hoja de Trabajo para listado'!$CD$151:$DC$151,0)),0)</f>
        <v>0</v>
      </c>
      <c r="J37" s="243">
        <f ca="1">+IFERROR(INDEX('Hoja de Trabajo para listado'!$A$155:$Z$1048576,MATCH($A37,'Hoja de Trabajo para listado'!$A$155:$A$1048576,0),MATCH((CUADRO!J$4&amp;$E37),'Hoja de Trabajo para listado'!$A$151:$Z$151,0)),0)+IFERROR(INDEX('Hoja de Trabajo para listado'!$AB$155:$BA$1048576,MATCH($A37,'Hoja de Trabajo para listado'!$AB$155:$AB$1048576,0),MATCH((CUADRO!J$4&amp;$E37),'Hoja de Trabajo para listado'!$AB$151:$BA$151,0)),0)+IFERROR(INDEX('Hoja de Trabajo para listado'!$BC$155:$CB$1048576,MATCH($A37,'Hoja de Trabajo para listado'!$BC$155:$BC$1048576,0),MATCH((CUADRO!J$4&amp;$E37),'Hoja de Trabajo para listado'!$BC$151:$CB$151,0)),0)+IFERROR(INDEX('Hoja de Trabajo para listado'!$DE$153:$DG$274,MATCH($A37,'Hoja de Trabajo para listado'!$DE$153:$DE$1048576,0),MATCH((CUADRO!J$4&amp;$E37),'Hoja de Trabajo para listado'!$DE$151:$DG$151,0)),0)+IFERROR(INDEX('Hoja de Trabajo para listado'!$CD$155:$DC$1048576,MATCH($A37,'Hoja de Trabajo para listado'!$CD$155:$CD$1048576,0),MATCH((CUADRO!J$4&amp;$E37),'Hoja de Trabajo para listado'!$CD$151:$DC$151,0)),0)</f>
        <v>0</v>
      </c>
      <c r="K37" s="243">
        <f ca="1">+IFERROR(INDEX('Hoja de Trabajo para listado'!$A$155:$Z$1048576,MATCH($A37,'Hoja de Trabajo para listado'!$A$155:$A$1048576,0),MATCH((CUADRO!K$4&amp;$E37),'Hoja de Trabajo para listado'!$A$151:$Z$151,0)),0)+IFERROR(INDEX('Hoja de Trabajo para listado'!$AB$155:$BA$1048576,MATCH($A37,'Hoja de Trabajo para listado'!$AB$155:$AB$1048576,0),MATCH((CUADRO!K$4&amp;$E37),'Hoja de Trabajo para listado'!$AB$151:$BA$151,0)),0)+IFERROR(INDEX('Hoja de Trabajo para listado'!$BC$155:$CB$1048576,MATCH($A37,'Hoja de Trabajo para listado'!$BC$155:$BC$1048576,0),MATCH((CUADRO!K$4&amp;$E37),'Hoja de Trabajo para listado'!$BC$151:$CB$151,0)),0)+IFERROR(INDEX('Hoja de Trabajo para listado'!$DE$153:$DG$274,MATCH($A37,'Hoja de Trabajo para listado'!$DE$153:$DE$1048576,0),MATCH((CUADRO!K$4&amp;$E37),'Hoja de Trabajo para listado'!$DE$151:$DG$151,0)),0)+IFERROR(INDEX('Hoja de Trabajo para listado'!$CD$155:$DC$1048576,MATCH($A37,'Hoja de Trabajo para listado'!$CD$155:$CD$1048576,0),MATCH((CUADRO!K$4&amp;$E37),'Hoja de Trabajo para listado'!$CD$151:$DC$151,0)),0)</f>
        <v>0</v>
      </c>
      <c r="L37" s="243">
        <f ca="1">+IFERROR(INDEX('Hoja de Trabajo para listado'!$A$155:$Z$1048576,MATCH($A37,'Hoja de Trabajo para listado'!$A$155:$A$1048576,0),MATCH((CUADRO!L$4&amp;$E37),'Hoja de Trabajo para listado'!$A$151:$Z$151,0)),0)+IFERROR(INDEX('Hoja de Trabajo para listado'!$AB$155:$BA$1048576,MATCH($A37,'Hoja de Trabajo para listado'!$AB$155:$AB$1048576,0),MATCH((CUADRO!L$4&amp;$E37),'Hoja de Trabajo para listado'!$AB$151:$BA$151,0)),0)+IFERROR(INDEX('Hoja de Trabajo para listado'!$BC$155:$CB$1048576,MATCH($A37,'Hoja de Trabajo para listado'!$BC$155:$BC$1048576,0),MATCH((CUADRO!L$4&amp;$E37),'Hoja de Trabajo para listado'!$BC$151:$CB$151,0)),0)+IFERROR(INDEX('Hoja de Trabajo para listado'!$DE$153:$DG$274,MATCH($A37,'Hoja de Trabajo para listado'!$DE$153:$DE$1048576,0),MATCH((CUADRO!L$4&amp;$E37),'Hoja de Trabajo para listado'!$DE$151:$DG$151,0)),0)+IFERROR(INDEX('Hoja de Trabajo para listado'!$CD$155:$DC$1048576,MATCH($A37,'Hoja de Trabajo para listado'!$CD$155:$CD$1048576,0),MATCH((CUADRO!L$4&amp;$E37),'Hoja de Trabajo para listado'!$CD$151:$DC$151,0)),0)</f>
        <v>0</v>
      </c>
      <c r="M37" s="243">
        <f ca="1">+IFERROR(INDEX('Hoja de Trabajo para listado'!$A$155:$Z$1048576,MATCH($A37,'Hoja de Trabajo para listado'!$A$155:$A$1048576,0),MATCH((CUADRO!M$4&amp;$E37),'Hoja de Trabajo para listado'!$A$151:$Z$151,0)),0)+IFERROR(INDEX('Hoja de Trabajo para listado'!$AB$155:$BA$1048576,MATCH($A37,'Hoja de Trabajo para listado'!$AB$155:$AB$1048576,0),MATCH((CUADRO!M$4&amp;$E37),'Hoja de Trabajo para listado'!$AB$151:$BA$151,0)),0)+IFERROR(INDEX('Hoja de Trabajo para listado'!$BC$155:$CB$1048576,MATCH($A37,'Hoja de Trabajo para listado'!$BC$155:$BC$1048576,0),MATCH((CUADRO!M$4&amp;$E37),'Hoja de Trabajo para listado'!$BC$151:$CB$151,0)),0)+IFERROR(INDEX('Hoja de Trabajo para listado'!$DE$153:$DG$274,MATCH($A37,'Hoja de Trabajo para listado'!$DE$153:$DE$1048576,0),MATCH((CUADRO!M$4&amp;$E37),'Hoja de Trabajo para listado'!$DE$151:$DG$151,0)),0)+IFERROR(INDEX('Hoja de Trabajo para listado'!$CD$155:$DC$1048576,MATCH($A37,'Hoja de Trabajo para listado'!$CD$155:$CD$1048576,0),MATCH((CUADRO!M$4&amp;$E37),'Hoja de Trabajo para listado'!$CD$151:$DC$151,0)),0)</f>
        <v>0</v>
      </c>
      <c r="N37" s="243">
        <f ca="1">+IFERROR(INDEX('Hoja de Trabajo para listado'!$A$155:$Z$1048576,MATCH($A37,'Hoja de Trabajo para listado'!$A$155:$A$1048576,0),MATCH((CUADRO!N$4&amp;$E37),'Hoja de Trabajo para listado'!$A$151:$Z$151,0)),0)+IFERROR(INDEX('Hoja de Trabajo para listado'!$AB$155:$BA$1048576,MATCH($A37,'Hoja de Trabajo para listado'!$AB$155:$AB$1048576,0),MATCH((CUADRO!N$4&amp;$E37),'Hoja de Trabajo para listado'!$AB$151:$BA$151,0)),0)+IFERROR(INDEX('Hoja de Trabajo para listado'!$BC$155:$CB$1048576,MATCH($A37,'Hoja de Trabajo para listado'!$BC$155:$BC$1048576,0),MATCH((CUADRO!N$4&amp;$E37),'Hoja de Trabajo para listado'!$BC$151:$CB$151,0)),0)+IFERROR(INDEX('Hoja de Trabajo para listado'!$DE$153:$DG$274,MATCH($A37,'Hoja de Trabajo para listado'!$DE$153:$DE$1048576,0),MATCH((CUADRO!N$4&amp;$E37),'Hoja de Trabajo para listado'!$DE$151:$DG$151,0)),0)+IFERROR(INDEX('Hoja de Trabajo para listado'!$CD$155:$DC$1048576,MATCH($A37,'Hoja de Trabajo para listado'!$CD$155:$CD$1048576,0),MATCH((CUADRO!N$4&amp;$E37),'Hoja de Trabajo para listado'!$CD$151:$DC$151,0)),0)</f>
        <v>0</v>
      </c>
      <c r="O37" s="243">
        <f ca="1">+IFERROR(INDEX('Hoja de Trabajo para listado'!$A$155:$Z$1048576,MATCH($A37,'Hoja de Trabajo para listado'!$A$155:$A$1048576,0),MATCH((CUADRO!O$4&amp;$E37),'Hoja de Trabajo para listado'!$A$151:$Z$151,0)),0)+IFERROR(INDEX('Hoja de Trabajo para listado'!$AB$155:$BA$1048576,MATCH($A37,'Hoja de Trabajo para listado'!$AB$155:$AB$1048576,0),MATCH((CUADRO!O$4&amp;$E37),'Hoja de Trabajo para listado'!$AB$151:$BA$151,0)),0)+IFERROR(INDEX('Hoja de Trabajo para listado'!$BC$155:$CB$1048576,MATCH($A37,'Hoja de Trabajo para listado'!$BC$155:$BC$1048576,0),MATCH((CUADRO!O$4&amp;$E37),'Hoja de Trabajo para listado'!$BC$151:$CB$151,0)),0)+IFERROR(INDEX('Hoja de Trabajo para listado'!$DE$153:$DG$274,MATCH($A37,'Hoja de Trabajo para listado'!$DE$153:$DE$1048576,0),MATCH((CUADRO!O$4&amp;$E37),'Hoja de Trabajo para listado'!$DE$151:$DG$151,0)),0)+IFERROR(INDEX('Hoja de Trabajo para listado'!$CD$155:$DC$1048576,MATCH($A37,'Hoja de Trabajo para listado'!$CD$155:$CD$1048576,0),MATCH((CUADRO!O$4&amp;$E37),'Hoja de Trabajo para listado'!$CD$151:$DC$151,0)),0)</f>
        <v>0</v>
      </c>
      <c r="P37" s="243">
        <f ca="1">+IFERROR(INDEX('Hoja de Trabajo para listado'!$A$155:$Z$1048576,MATCH($A37,'Hoja de Trabajo para listado'!$A$155:$A$1048576,0),MATCH((CUADRO!P$4&amp;$E37),'Hoja de Trabajo para listado'!$A$151:$Z$151,0)),0)+IFERROR(INDEX('Hoja de Trabajo para listado'!$AB$155:$BA$1048576,MATCH($A37,'Hoja de Trabajo para listado'!$AB$155:$AB$1048576,0),MATCH((CUADRO!P$4&amp;$E37),'Hoja de Trabajo para listado'!$AB$151:$BA$151,0)),0)+IFERROR(INDEX('Hoja de Trabajo para listado'!$BC$155:$CB$1048576,MATCH($A37,'Hoja de Trabajo para listado'!$BC$155:$BC$1048576,0),MATCH((CUADRO!P$4&amp;$E37),'Hoja de Trabajo para listado'!$BC$151:$CB$151,0)),0)+IFERROR(INDEX('Hoja de Trabajo para listado'!$DE$153:$DG$274,MATCH($A37,'Hoja de Trabajo para listado'!$DE$153:$DE$1048576,0),MATCH((CUADRO!P$4&amp;$E37),'Hoja de Trabajo para listado'!$DE$151:$DG$151,0)),0)+IFERROR(INDEX('Hoja de Trabajo para listado'!$CD$155:$DC$1048576,MATCH($A37,'Hoja de Trabajo para listado'!$CD$155:$CD$1048576,0),MATCH((CUADRO!P$4&amp;$E37),'Hoja de Trabajo para listado'!$CD$151:$DC$151,0)),0)</f>
        <v>0</v>
      </c>
      <c r="Q37" s="243">
        <f ca="1">+IFERROR(INDEX('Hoja de Trabajo para listado'!$A$155:$Z$1048576,MATCH($A37,'Hoja de Trabajo para listado'!$A$155:$A$1048576,0),MATCH((CUADRO!Q$4&amp;$E37),'Hoja de Trabajo para listado'!$A$151:$Z$151,0)),0)+IFERROR(INDEX('Hoja de Trabajo para listado'!$AB$155:$BA$1048576,MATCH($A37,'Hoja de Trabajo para listado'!$AB$155:$AB$1048576,0),MATCH((CUADRO!Q$4&amp;$E37),'Hoja de Trabajo para listado'!$AB$151:$BA$151,0)),0)+IFERROR(INDEX('Hoja de Trabajo para listado'!$BC$155:$CB$1048576,MATCH($A37,'Hoja de Trabajo para listado'!$BC$155:$BC$1048576,0),MATCH((CUADRO!Q$4&amp;$E37),'Hoja de Trabajo para listado'!$BC$151:$CB$151,0)),0)+IFERROR(INDEX('Hoja de Trabajo para listado'!$DE$153:$DG$274,MATCH($A37,'Hoja de Trabajo para listado'!$DE$153:$DE$1048576,0),MATCH((CUADRO!Q$4&amp;$E37),'Hoja de Trabajo para listado'!$DE$151:$DG$151,0)),0)+IFERROR(INDEX('Hoja de Trabajo para listado'!$CD$155:$DC$1048576,MATCH($A37,'Hoja de Trabajo para listado'!$CD$155:$CD$1048576,0),MATCH((CUADRO!Q$4&amp;$E37),'Hoja de Trabajo para listado'!$CD$151:$DC$151,0)),0)</f>
        <v>0</v>
      </c>
      <c r="R37" s="243">
        <f t="shared" ca="1" si="0"/>
        <v>0</v>
      </c>
      <c r="S37" s="243"/>
      <c r="T37" s="243">
        <f ca="1">+T38</f>
        <v>8525.57</v>
      </c>
      <c r="U37" s="242">
        <f t="shared" si="1"/>
        <v>1</v>
      </c>
      <c r="V37" s="333" t="str">
        <f>+VLOOKUP(A37,bd_lista!$A$3:$E$592,5,FALSE)</f>
        <v>Órgano Ejecutivo</v>
      </c>
      <c r="W37" s="387" t="str">
        <f>+V37</f>
        <v>Órgano Ejecutivo</v>
      </c>
      <c r="X37" s="242">
        <f t="shared" si="4"/>
        <v>76</v>
      </c>
      <c r="Y37" s="242" t="str">
        <f>+VLOOKUP(X37,bd_lista!$A$3:$C$592,3,FALSE)</f>
        <v>Ministerio de Minería y Metalurgia</v>
      </c>
      <c r="Z37" s="246">
        <f>+X37</f>
        <v>76</v>
      </c>
      <c r="AA37" s="246" t="str">
        <f>+Y37</f>
        <v>Ministerio de Minería y Metalurgia</v>
      </c>
    </row>
    <row r="38" spans="1:27" ht="15" customHeight="1">
      <c r="A38" s="32">
        <v>76</v>
      </c>
      <c r="B38" s="393"/>
      <c r="C38" s="333" t="str">
        <f>+VLOOKUP(A38,bd_lista!$A$3:$C$592,3,FALSE)</f>
        <v>Ministerio de Minería y Metalurgia</v>
      </c>
      <c r="D38" s="390"/>
      <c r="E38" s="333" t="s">
        <v>1305</v>
      </c>
      <c r="F38" s="245">
        <f ca="1">+IFERROR(INDEX('Hoja de Trabajo para listado'!$A$155:$Z$1048576,MATCH($A38,'Hoja de Trabajo para listado'!$A$155:$A$1048576,0),MATCH((CUADRO!F$4&amp;$E38),'Hoja de Trabajo para listado'!$A$151:$Z$151,0)),0)+IFERROR(INDEX('Hoja de Trabajo para listado'!$AB$155:$BA$1048576,MATCH($A38,'Hoja de Trabajo para listado'!$AB$155:$AB$1048576,0),MATCH((CUADRO!F$4&amp;$E38),'Hoja de Trabajo para listado'!$AB$151:$BA$151,0)),0)+IFERROR(INDEX('Hoja de Trabajo para listado'!$BC$155:$CB$1048576,MATCH($A38,'Hoja de Trabajo para listado'!$BC$155:$BC$1048576,0),MATCH((CUADRO!F$4&amp;$E38),'Hoja de Trabajo para listado'!$BC$151:$CB$151,0)),0)+IFERROR(INDEX('Hoja de Trabajo para listado'!$DE$153:$DG$274,MATCH($A38,'Hoja de Trabajo para listado'!$DE$153:$DE$1048576,0),MATCH((CUADRO!F$4&amp;$E38),'Hoja de Trabajo para listado'!$DE$151:$DG$151,0)),0)+IFERROR(INDEX('Hoja de Trabajo para listado'!$CD$155:$DC$1048576,MATCH($A38,'Hoja de Trabajo para listado'!$CD$155:$CD$1048576,0),MATCH((CUADRO!F$4&amp;$E38),'Hoja de Trabajo para listado'!$CD$151:$DC$151,0)),0)</f>
        <v>0</v>
      </c>
      <c r="G38" s="245">
        <f ca="1">+IFERROR(INDEX('Hoja de Trabajo para listado'!$A$155:$Z$1048576,MATCH($A38,'Hoja de Trabajo para listado'!$A$155:$A$1048576,0),MATCH((CUADRO!G$4&amp;$E38),'Hoja de Trabajo para listado'!$A$151:$Z$151,0)),0)+IFERROR(INDEX('Hoja de Trabajo para listado'!$AB$155:$BA$1048576,MATCH($A38,'Hoja de Trabajo para listado'!$AB$155:$AB$1048576,0),MATCH((CUADRO!G$4&amp;$E38),'Hoja de Trabajo para listado'!$AB$151:$BA$151,0)),0)+IFERROR(INDEX('Hoja de Trabajo para listado'!$BC$155:$CB$1048576,MATCH($A38,'Hoja de Trabajo para listado'!$BC$155:$BC$1048576,0),MATCH((CUADRO!G$4&amp;$E38),'Hoja de Trabajo para listado'!$BC$151:$CB$151,0)),0)+IFERROR(INDEX('Hoja de Trabajo para listado'!$DE$153:$DG$274,MATCH($A38,'Hoja de Trabajo para listado'!$DE$153:$DE$1048576,0),MATCH((CUADRO!G$4&amp;$E38),'Hoja de Trabajo para listado'!$DE$151:$DG$151,0)),0)+IFERROR(INDEX('Hoja de Trabajo para listado'!$CD$155:$DC$1048576,MATCH($A38,'Hoja de Trabajo para listado'!$CD$155:$CD$1048576,0),MATCH((CUADRO!G$4&amp;$E38),'Hoja de Trabajo para listado'!$CD$151:$DC$151,0)),0)</f>
        <v>1512.8</v>
      </c>
      <c r="H38" s="245">
        <f ca="1">+IFERROR(INDEX('Hoja de Trabajo para listado'!$A$155:$Z$1048576,MATCH($A38,'Hoja de Trabajo para listado'!$A$155:$A$1048576,0),MATCH((CUADRO!H$4&amp;$E38),'Hoja de Trabajo para listado'!$A$151:$Z$151,0)),0)+IFERROR(INDEX('Hoja de Trabajo para listado'!$AB$155:$BA$1048576,MATCH($A38,'Hoja de Trabajo para listado'!$AB$155:$AB$1048576,0),MATCH((CUADRO!H$4&amp;$E38),'Hoja de Trabajo para listado'!$AB$151:$BA$151,0)),0)+IFERROR(INDEX('Hoja de Trabajo para listado'!$BC$155:$CB$1048576,MATCH($A38,'Hoja de Trabajo para listado'!$BC$155:$BC$1048576,0),MATCH((CUADRO!H$4&amp;$E38),'Hoja de Trabajo para listado'!$BC$151:$CB$151,0)),0)+IFERROR(INDEX('Hoja de Trabajo para listado'!$DE$153:$DG$274,MATCH($A38,'Hoja de Trabajo para listado'!$DE$153:$DE$1048576,0),MATCH((CUADRO!H$4&amp;$E38),'Hoja de Trabajo para listado'!$DE$151:$DG$151,0)),0)+IFERROR(INDEX('Hoja de Trabajo para listado'!$CD$155:$DC$1048576,MATCH($A38,'Hoja de Trabajo para listado'!$CD$155:$CD$1048576,0),MATCH((CUADRO!H$4&amp;$E38),'Hoja de Trabajo para listado'!$CD$151:$DC$151,0)),0)</f>
        <v>5178.51</v>
      </c>
      <c r="I38" s="245">
        <f ca="1">+IFERROR(INDEX('Hoja de Trabajo para listado'!$A$155:$Z$1048576,MATCH($A38,'Hoja de Trabajo para listado'!$A$155:$A$1048576,0),MATCH((CUADRO!I$4&amp;$E38),'Hoja de Trabajo para listado'!$A$151:$Z$151,0)),0)+IFERROR(INDEX('Hoja de Trabajo para listado'!$AB$155:$BA$1048576,MATCH($A38,'Hoja de Trabajo para listado'!$AB$155:$AB$1048576,0),MATCH((CUADRO!I$4&amp;$E38),'Hoja de Trabajo para listado'!$AB$151:$BA$151,0)),0)+IFERROR(INDEX('Hoja de Trabajo para listado'!$BC$155:$CB$1048576,MATCH($A38,'Hoja de Trabajo para listado'!$BC$155:$BC$1048576,0),MATCH((CUADRO!I$4&amp;$E38),'Hoja de Trabajo para listado'!$BC$151:$CB$151,0)),0)+IFERROR(INDEX('Hoja de Trabajo para listado'!$DE$153:$DG$274,MATCH($A38,'Hoja de Trabajo para listado'!$DE$153:$DE$1048576,0),MATCH((CUADRO!I$4&amp;$E38),'Hoja de Trabajo para listado'!$DE$151:$DG$151,0)),0)+IFERROR(INDEX('Hoja de Trabajo para listado'!$CD$155:$DC$1048576,MATCH($A38,'Hoja de Trabajo para listado'!$CD$155:$CD$1048576,0),MATCH((CUADRO!I$4&amp;$E38),'Hoja de Trabajo para listado'!$CD$151:$DC$151,0)),0)</f>
        <v>499.26</v>
      </c>
      <c r="J38" s="245">
        <f ca="1">+IFERROR(INDEX('Hoja de Trabajo para listado'!$A$155:$Z$1048576,MATCH($A38,'Hoja de Trabajo para listado'!$A$155:$A$1048576,0),MATCH((CUADRO!J$4&amp;$E38),'Hoja de Trabajo para listado'!$A$151:$Z$151,0)),0)+IFERROR(INDEX('Hoja de Trabajo para listado'!$AB$155:$BA$1048576,MATCH($A38,'Hoja de Trabajo para listado'!$AB$155:$AB$1048576,0),MATCH((CUADRO!J$4&amp;$E38),'Hoja de Trabajo para listado'!$AB$151:$BA$151,0)),0)+IFERROR(INDEX('Hoja de Trabajo para listado'!$BC$155:$CB$1048576,MATCH($A38,'Hoja de Trabajo para listado'!$BC$155:$BC$1048576,0),MATCH((CUADRO!J$4&amp;$E38),'Hoja de Trabajo para listado'!$BC$151:$CB$151,0)),0)+IFERROR(INDEX('Hoja de Trabajo para listado'!$DE$153:$DG$274,MATCH($A38,'Hoja de Trabajo para listado'!$DE$153:$DE$1048576,0),MATCH((CUADRO!J$4&amp;$E38),'Hoja de Trabajo para listado'!$DE$151:$DG$151,0)),0)+IFERROR(INDEX('Hoja de Trabajo para listado'!$CD$155:$DC$1048576,MATCH($A38,'Hoja de Trabajo para listado'!$CD$155:$CD$1048576,0),MATCH((CUADRO!J$4&amp;$E38),'Hoja de Trabajo para listado'!$CD$151:$DC$151,0)),0)</f>
        <v>1335</v>
      </c>
      <c r="K38" s="245">
        <f ca="1">+IFERROR(INDEX('Hoja de Trabajo para listado'!$A$155:$Z$1048576,MATCH($A38,'Hoja de Trabajo para listado'!$A$155:$A$1048576,0),MATCH((CUADRO!K$4&amp;$E38),'Hoja de Trabajo para listado'!$A$151:$Z$151,0)),0)+IFERROR(INDEX('Hoja de Trabajo para listado'!$AB$155:$BA$1048576,MATCH($A38,'Hoja de Trabajo para listado'!$AB$155:$AB$1048576,0),MATCH((CUADRO!K$4&amp;$E38),'Hoja de Trabajo para listado'!$AB$151:$BA$151,0)),0)+IFERROR(INDEX('Hoja de Trabajo para listado'!$BC$155:$CB$1048576,MATCH($A38,'Hoja de Trabajo para listado'!$BC$155:$BC$1048576,0),MATCH((CUADRO!K$4&amp;$E38),'Hoja de Trabajo para listado'!$BC$151:$CB$151,0)),0)+IFERROR(INDEX('Hoja de Trabajo para listado'!$DE$153:$DG$274,MATCH($A38,'Hoja de Trabajo para listado'!$DE$153:$DE$1048576,0),MATCH((CUADRO!K$4&amp;$E38),'Hoja de Trabajo para listado'!$DE$151:$DG$151,0)),0)+IFERROR(INDEX('Hoja de Trabajo para listado'!$CD$155:$DC$1048576,MATCH($A38,'Hoja de Trabajo para listado'!$CD$155:$CD$1048576,0),MATCH((CUADRO!K$4&amp;$E38),'Hoja de Trabajo para listado'!$CD$151:$DC$151,0)),0)</f>
        <v>0</v>
      </c>
      <c r="L38" s="245">
        <f ca="1">+IFERROR(INDEX('Hoja de Trabajo para listado'!$A$155:$Z$1048576,MATCH($A38,'Hoja de Trabajo para listado'!$A$155:$A$1048576,0),MATCH((CUADRO!L$4&amp;$E38),'Hoja de Trabajo para listado'!$A$151:$Z$151,0)),0)+IFERROR(INDEX('Hoja de Trabajo para listado'!$AB$155:$BA$1048576,MATCH($A38,'Hoja de Trabajo para listado'!$AB$155:$AB$1048576,0),MATCH((CUADRO!L$4&amp;$E38),'Hoja de Trabajo para listado'!$AB$151:$BA$151,0)),0)+IFERROR(INDEX('Hoja de Trabajo para listado'!$BC$155:$CB$1048576,MATCH($A38,'Hoja de Trabajo para listado'!$BC$155:$BC$1048576,0),MATCH((CUADRO!L$4&amp;$E38),'Hoja de Trabajo para listado'!$BC$151:$CB$151,0)),0)+IFERROR(INDEX('Hoja de Trabajo para listado'!$DE$153:$DG$274,MATCH($A38,'Hoja de Trabajo para listado'!$DE$153:$DE$1048576,0),MATCH((CUADRO!L$4&amp;$E38),'Hoja de Trabajo para listado'!$DE$151:$DG$151,0)),0)+IFERROR(INDEX('Hoja de Trabajo para listado'!$CD$155:$DC$1048576,MATCH($A38,'Hoja de Trabajo para listado'!$CD$155:$CD$1048576,0),MATCH((CUADRO!L$4&amp;$E38),'Hoja de Trabajo para listado'!$CD$151:$DC$151,0)),0)</f>
        <v>0</v>
      </c>
      <c r="M38" s="245">
        <f ca="1">+IFERROR(INDEX('Hoja de Trabajo para listado'!$A$155:$Z$1048576,MATCH($A38,'Hoja de Trabajo para listado'!$A$155:$A$1048576,0),MATCH((CUADRO!M$4&amp;$E38),'Hoja de Trabajo para listado'!$A$151:$Z$151,0)),0)+IFERROR(INDEX('Hoja de Trabajo para listado'!$AB$155:$BA$1048576,MATCH($A38,'Hoja de Trabajo para listado'!$AB$155:$AB$1048576,0),MATCH((CUADRO!M$4&amp;$E38),'Hoja de Trabajo para listado'!$AB$151:$BA$151,0)),0)+IFERROR(INDEX('Hoja de Trabajo para listado'!$BC$155:$CB$1048576,MATCH($A38,'Hoja de Trabajo para listado'!$BC$155:$BC$1048576,0),MATCH((CUADRO!M$4&amp;$E38),'Hoja de Trabajo para listado'!$BC$151:$CB$151,0)),0)+IFERROR(INDEX('Hoja de Trabajo para listado'!$DE$153:$DG$274,MATCH($A38,'Hoja de Trabajo para listado'!$DE$153:$DE$1048576,0),MATCH((CUADRO!M$4&amp;$E38),'Hoja de Trabajo para listado'!$DE$151:$DG$151,0)),0)+IFERROR(INDEX('Hoja de Trabajo para listado'!$CD$155:$DC$1048576,MATCH($A38,'Hoja de Trabajo para listado'!$CD$155:$CD$1048576,0),MATCH((CUADRO!M$4&amp;$E38),'Hoja de Trabajo para listado'!$CD$151:$DC$151,0)),0)</f>
        <v>0</v>
      </c>
      <c r="N38" s="245">
        <f ca="1">+IFERROR(INDEX('Hoja de Trabajo para listado'!$A$155:$Z$1048576,MATCH($A38,'Hoja de Trabajo para listado'!$A$155:$A$1048576,0),MATCH((CUADRO!N$4&amp;$E38),'Hoja de Trabajo para listado'!$A$151:$Z$151,0)),0)+IFERROR(INDEX('Hoja de Trabajo para listado'!$AB$155:$BA$1048576,MATCH($A38,'Hoja de Trabajo para listado'!$AB$155:$AB$1048576,0),MATCH((CUADRO!N$4&amp;$E38),'Hoja de Trabajo para listado'!$AB$151:$BA$151,0)),0)+IFERROR(INDEX('Hoja de Trabajo para listado'!$BC$155:$CB$1048576,MATCH($A38,'Hoja de Trabajo para listado'!$BC$155:$BC$1048576,0),MATCH((CUADRO!N$4&amp;$E38),'Hoja de Trabajo para listado'!$BC$151:$CB$151,0)),0)+IFERROR(INDEX('Hoja de Trabajo para listado'!$DE$153:$DG$274,MATCH($A38,'Hoja de Trabajo para listado'!$DE$153:$DE$1048576,0),MATCH((CUADRO!N$4&amp;$E38),'Hoja de Trabajo para listado'!$DE$151:$DG$151,0)),0)+IFERROR(INDEX('Hoja de Trabajo para listado'!$CD$155:$DC$1048576,MATCH($A38,'Hoja de Trabajo para listado'!$CD$155:$CD$1048576,0),MATCH((CUADRO!N$4&amp;$E38),'Hoja de Trabajo para listado'!$CD$151:$DC$151,0)),0)</f>
        <v>0</v>
      </c>
      <c r="O38" s="245">
        <f ca="1">+IFERROR(INDEX('Hoja de Trabajo para listado'!$A$155:$Z$1048576,MATCH($A38,'Hoja de Trabajo para listado'!$A$155:$A$1048576,0),MATCH((CUADRO!O$4&amp;$E38),'Hoja de Trabajo para listado'!$A$151:$Z$151,0)),0)+IFERROR(INDEX('Hoja de Trabajo para listado'!$AB$155:$BA$1048576,MATCH($A38,'Hoja de Trabajo para listado'!$AB$155:$AB$1048576,0),MATCH((CUADRO!O$4&amp;$E38),'Hoja de Trabajo para listado'!$AB$151:$BA$151,0)),0)+IFERROR(INDEX('Hoja de Trabajo para listado'!$BC$155:$CB$1048576,MATCH($A38,'Hoja de Trabajo para listado'!$BC$155:$BC$1048576,0),MATCH((CUADRO!O$4&amp;$E38),'Hoja de Trabajo para listado'!$BC$151:$CB$151,0)),0)+IFERROR(INDEX('Hoja de Trabajo para listado'!$DE$153:$DG$274,MATCH($A38,'Hoja de Trabajo para listado'!$DE$153:$DE$1048576,0),MATCH((CUADRO!O$4&amp;$E38),'Hoja de Trabajo para listado'!$DE$151:$DG$151,0)),0)+IFERROR(INDEX('Hoja de Trabajo para listado'!$CD$155:$DC$1048576,MATCH($A38,'Hoja de Trabajo para listado'!$CD$155:$CD$1048576,0),MATCH((CUADRO!O$4&amp;$E38),'Hoja de Trabajo para listado'!$CD$151:$DC$151,0)),0)</f>
        <v>0</v>
      </c>
      <c r="P38" s="245">
        <f ca="1">+IFERROR(INDEX('Hoja de Trabajo para listado'!$A$155:$Z$1048576,MATCH($A38,'Hoja de Trabajo para listado'!$A$155:$A$1048576,0),MATCH((CUADRO!P$4&amp;$E38),'Hoja de Trabajo para listado'!$A$151:$Z$151,0)),0)+IFERROR(INDEX('Hoja de Trabajo para listado'!$AB$155:$BA$1048576,MATCH($A38,'Hoja de Trabajo para listado'!$AB$155:$AB$1048576,0),MATCH((CUADRO!P$4&amp;$E38),'Hoja de Trabajo para listado'!$AB$151:$BA$151,0)),0)+IFERROR(INDEX('Hoja de Trabajo para listado'!$BC$155:$CB$1048576,MATCH($A38,'Hoja de Trabajo para listado'!$BC$155:$BC$1048576,0),MATCH((CUADRO!P$4&amp;$E38),'Hoja de Trabajo para listado'!$BC$151:$CB$151,0)),0)+IFERROR(INDEX('Hoja de Trabajo para listado'!$DE$153:$DG$274,MATCH($A38,'Hoja de Trabajo para listado'!$DE$153:$DE$1048576,0),MATCH((CUADRO!P$4&amp;$E38),'Hoja de Trabajo para listado'!$DE$151:$DG$151,0)),0)+IFERROR(INDEX('Hoja de Trabajo para listado'!$CD$155:$DC$1048576,MATCH($A38,'Hoja de Trabajo para listado'!$CD$155:$CD$1048576,0),MATCH((CUADRO!P$4&amp;$E38),'Hoja de Trabajo para listado'!$CD$151:$DC$151,0)),0)</f>
        <v>0</v>
      </c>
      <c r="Q38" s="245">
        <f ca="1">+IFERROR(INDEX('Hoja de Trabajo para listado'!$A$155:$Z$1048576,MATCH($A38,'Hoja de Trabajo para listado'!$A$155:$A$1048576,0),MATCH((CUADRO!Q$4&amp;$E38),'Hoja de Trabajo para listado'!$A$151:$Z$151,0)),0)+IFERROR(INDEX('Hoja de Trabajo para listado'!$AB$155:$BA$1048576,MATCH($A38,'Hoja de Trabajo para listado'!$AB$155:$AB$1048576,0),MATCH((CUADRO!Q$4&amp;$E38),'Hoja de Trabajo para listado'!$AB$151:$BA$151,0)),0)+IFERROR(INDEX('Hoja de Trabajo para listado'!$BC$155:$CB$1048576,MATCH($A38,'Hoja de Trabajo para listado'!$BC$155:$BC$1048576,0),MATCH((CUADRO!Q$4&amp;$E38),'Hoja de Trabajo para listado'!$BC$151:$CB$151,0)),0)+IFERROR(INDEX('Hoja de Trabajo para listado'!$DE$153:$DG$274,MATCH($A38,'Hoja de Trabajo para listado'!$DE$153:$DE$1048576,0),MATCH((CUADRO!Q$4&amp;$E38),'Hoja de Trabajo para listado'!$DE$151:$DG$151,0)),0)+IFERROR(INDEX('Hoja de Trabajo para listado'!$CD$155:$DC$1048576,MATCH($A38,'Hoja de Trabajo para listado'!$CD$155:$CD$1048576,0),MATCH((CUADRO!Q$4&amp;$E38),'Hoja de Trabajo para listado'!$CD$151:$DC$151,0)),0)</f>
        <v>0</v>
      </c>
      <c r="R38" s="245">
        <f t="shared" ca="1" si="0"/>
        <v>8525.57</v>
      </c>
      <c r="S38" s="245">
        <f ca="1">+R37+R38</f>
        <v>8525.57</v>
      </c>
      <c r="T38" s="245">
        <f ca="1">+S38</f>
        <v>8525.57</v>
      </c>
      <c r="U38" s="244">
        <f t="shared" si="1"/>
        <v>2</v>
      </c>
      <c r="V38" s="333" t="str">
        <f>+VLOOKUP(A38,bd_lista!$A$3:$E$592,5,FALSE)</f>
        <v>Órgano Ejecutivo</v>
      </c>
      <c r="W38" s="388"/>
      <c r="X38" s="242">
        <f t="shared" si="4"/>
        <v>76</v>
      </c>
      <c r="Y38" s="242" t="str">
        <f>+VLOOKUP(X38,bd_lista!$A$3:$C$592,3,FALSE)</f>
        <v>Ministerio de Minería y Metalurgia</v>
      </c>
      <c r="Z38" s="246"/>
      <c r="AA38" s="246"/>
    </row>
    <row r="39" spans="1:27" ht="15" customHeight="1">
      <c r="A39" s="251">
        <v>78</v>
      </c>
      <c r="B39" s="392">
        <f>+A39</f>
        <v>78</v>
      </c>
      <c r="C39" s="247" t="str">
        <f>+VLOOKUP(A39,bd_lista!$A$3:$C$592,3,FALSE)</f>
        <v>Ministerio de Hidrocarburos y Energías</v>
      </c>
      <c r="D39" s="389" t="str">
        <f>+C39</f>
        <v>Ministerio de Hidrocarburos y Energías</v>
      </c>
      <c r="E39" s="247" t="s">
        <v>1304</v>
      </c>
      <c r="F39" s="243">
        <f ca="1">+IFERROR(INDEX('Hoja de Trabajo para listado'!$A$155:$Z$1048576,MATCH($A39,'Hoja de Trabajo para listado'!$A$155:$A$1048576,0),MATCH((CUADRO!F$4&amp;$E39),'Hoja de Trabajo para listado'!$A$151:$Z$151,0)),0)+IFERROR(INDEX('Hoja de Trabajo para listado'!$AB$155:$BA$1048576,MATCH($A39,'Hoja de Trabajo para listado'!$AB$155:$AB$1048576,0),MATCH((CUADRO!F$4&amp;$E39),'Hoja de Trabajo para listado'!$AB$151:$BA$151,0)),0)+IFERROR(INDEX('Hoja de Trabajo para listado'!$BC$155:$CB$1048576,MATCH($A39,'Hoja de Trabajo para listado'!$BC$155:$BC$1048576,0),MATCH((CUADRO!F$4&amp;$E39),'Hoja de Trabajo para listado'!$BC$151:$CB$151,0)),0)+IFERROR(INDEX('Hoja de Trabajo para listado'!$DE$153:$DG$274,MATCH($A39,'Hoja de Trabajo para listado'!$DE$153:$DE$1048576,0),MATCH((CUADRO!F$4&amp;$E39),'Hoja de Trabajo para listado'!$DE$151:$DG$151,0)),0)+IFERROR(INDEX('Hoja de Trabajo para listado'!$CD$155:$DC$1048576,MATCH($A39,'Hoja de Trabajo para listado'!$CD$155:$CD$1048576,0),MATCH((CUADRO!F$4&amp;$E39),'Hoja de Trabajo para listado'!$CD$151:$DC$151,0)),0)</f>
        <v>0</v>
      </c>
      <c r="G39" s="243">
        <f ca="1">+IFERROR(INDEX('Hoja de Trabajo para listado'!$A$155:$Z$1048576,MATCH($A39,'Hoja de Trabajo para listado'!$A$155:$A$1048576,0),MATCH((CUADRO!G$4&amp;$E39),'Hoja de Trabajo para listado'!$A$151:$Z$151,0)),0)+IFERROR(INDEX('Hoja de Trabajo para listado'!$AB$155:$BA$1048576,MATCH($A39,'Hoja de Trabajo para listado'!$AB$155:$AB$1048576,0),MATCH((CUADRO!G$4&amp;$E39),'Hoja de Trabajo para listado'!$AB$151:$BA$151,0)),0)+IFERROR(INDEX('Hoja de Trabajo para listado'!$BC$155:$CB$1048576,MATCH($A39,'Hoja de Trabajo para listado'!$BC$155:$BC$1048576,0),MATCH((CUADRO!G$4&amp;$E39),'Hoja de Trabajo para listado'!$BC$151:$CB$151,0)),0)+IFERROR(INDEX('Hoja de Trabajo para listado'!$DE$153:$DG$274,MATCH($A39,'Hoja de Trabajo para listado'!$DE$153:$DE$1048576,0),MATCH((CUADRO!G$4&amp;$E39),'Hoja de Trabajo para listado'!$DE$151:$DG$151,0)),0)+IFERROR(INDEX('Hoja de Trabajo para listado'!$CD$155:$DC$1048576,MATCH($A39,'Hoja de Trabajo para listado'!$CD$155:$CD$1048576,0),MATCH((CUADRO!G$4&amp;$E39),'Hoja de Trabajo para listado'!$CD$151:$DC$151,0)),0)</f>
        <v>0</v>
      </c>
      <c r="H39" s="243">
        <f ca="1">+IFERROR(INDEX('Hoja de Trabajo para listado'!$A$155:$Z$1048576,MATCH($A39,'Hoja de Trabajo para listado'!$A$155:$A$1048576,0),MATCH((CUADRO!H$4&amp;$E39),'Hoja de Trabajo para listado'!$A$151:$Z$151,0)),0)+IFERROR(INDEX('Hoja de Trabajo para listado'!$AB$155:$BA$1048576,MATCH($A39,'Hoja de Trabajo para listado'!$AB$155:$AB$1048576,0),MATCH((CUADRO!H$4&amp;$E39),'Hoja de Trabajo para listado'!$AB$151:$BA$151,0)),0)+IFERROR(INDEX('Hoja de Trabajo para listado'!$BC$155:$CB$1048576,MATCH($A39,'Hoja de Trabajo para listado'!$BC$155:$BC$1048576,0),MATCH((CUADRO!H$4&amp;$E39),'Hoja de Trabajo para listado'!$BC$151:$CB$151,0)),0)+IFERROR(INDEX('Hoja de Trabajo para listado'!$DE$153:$DG$274,MATCH($A39,'Hoja de Trabajo para listado'!$DE$153:$DE$1048576,0),MATCH((CUADRO!H$4&amp;$E39),'Hoja de Trabajo para listado'!$DE$151:$DG$151,0)),0)+IFERROR(INDEX('Hoja de Trabajo para listado'!$CD$155:$DC$1048576,MATCH($A39,'Hoja de Trabajo para listado'!$CD$155:$CD$1048576,0),MATCH((CUADRO!H$4&amp;$E39),'Hoja de Trabajo para listado'!$CD$151:$DC$151,0)),0)</f>
        <v>0</v>
      </c>
      <c r="I39" s="243">
        <f ca="1">+IFERROR(INDEX('Hoja de Trabajo para listado'!$A$155:$Z$1048576,MATCH($A39,'Hoja de Trabajo para listado'!$A$155:$A$1048576,0),MATCH((CUADRO!I$4&amp;$E39),'Hoja de Trabajo para listado'!$A$151:$Z$151,0)),0)+IFERROR(INDEX('Hoja de Trabajo para listado'!$AB$155:$BA$1048576,MATCH($A39,'Hoja de Trabajo para listado'!$AB$155:$AB$1048576,0),MATCH((CUADRO!I$4&amp;$E39),'Hoja de Trabajo para listado'!$AB$151:$BA$151,0)),0)+IFERROR(INDEX('Hoja de Trabajo para listado'!$BC$155:$CB$1048576,MATCH($A39,'Hoja de Trabajo para listado'!$BC$155:$BC$1048576,0),MATCH((CUADRO!I$4&amp;$E39),'Hoja de Trabajo para listado'!$BC$151:$CB$151,0)),0)+IFERROR(INDEX('Hoja de Trabajo para listado'!$DE$153:$DG$274,MATCH($A39,'Hoja de Trabajo para listado'!$DE$153:$DE$1048576,0),MATCH((CUADRO!I$4&amp;$E39),'Hoja de Trabajo para listado'!$DE$151:$DG$151,0)),0)+IFERROR(INDEX('Hoja de Trabajo para listado'!$CD$155:$DC$1048576,MATCH($A39,'Hoja de Trabajo para listado'!$CD$155:$CD$1048576,0),MATCH((CUADRO!I$4&amp;$E39),'Hoja de Trabajo para listado'!$CD$151:$DC$151,0)),0)</f>
        <v>0</v>
      </c>
      <c r="J39" s="243">
        <f ca="1">+IFERROR(INDEX('Hoja de Trabajo para listado'!$A$155:$Z$1048576,MATCH($A39,'Hoja de Trabajo para listado'!$A$155:$A$1048576,0),MATCH((CUADRO!J$4&amp;$E39),'Hoja de Trabajo para listado'!$A$151:$Z$151,0)),0)+IFERROR(INDEX('Hoja de Trabajo para listado'!$AB$155:$BA$1048576,MATCH($A39,'Hoja de Trabajo para listado'!$AB$155:$AB$1048576,0),MATCH((CUADRO!J$4&amp;$E39),'Hoja de Trabajo para listado'!$AB$151:$BA$151,0)),0)+IFERROR(INDEX('Hoja de Trabajo para listado'!$BC$155:$CB$1048576,MATCH($A39,'Hoja de Trabajo para listado'!$BC$155:$BC$1048576,0),MATCH((CUADRO!J$4&amp;$E39),'Hoja de Trabajo para listado'!$BC$151:$CB$151,0)),0)+IFERROR(INDEX('Hoja de Trabajo para listado'!$DE$153:$DG$274,MATCH($A39,'Hoja de Trabajo para listado'!$DE$153:$DE$1048576,0),MATCH((CUADRO!J$4&amp;$E39),'Hoja de Trabajo para listado'!$DE$151:$DG$151,0)),0)+IFERROR(INDEX('Hoja de Trabajo para listado'!$CD$155:$DC$1048576,MATCH($A39,'Hoja de Trabajo para listado'!$CD$155:$CD$1048576,0),MATCH((CUADRO!J$4&amp;$E39),'Hoja de Trabajo para listado'!$CD$151:$DC$151,0)),0)</f>
        <v>0</v>
      </c>
      <c r="K39" s="243">
        <f ca="1">+IFERROR(INDEX('Hoja de Trabajo para listado'!$A$155:$Z$1048576,MATCH($A39,'Hoja de Trabajo para listado'!$A$155:$A$1048576,0),MATCH((CUADRO!K$4&amp;$E39),'Hoja de Trabajo para listado'!$A$151:$Z$151,0)),0)+IFERROR(INDEX('Hoja de Trabajo para listado'!$AB$155:$BA$1048576,MATCH($A39,'Hoja de Trabajo para listado'!$AB$155:$AB$1048576,0),MATCH((CUADRO!K$4&amp;$E39),'Hoja de Trabajo para listado'!$AB$151:$BA$151,0)),0)+IFERROR(INDEX('Hoja de Trabajo para listado'!$BC$155:$CB$1048576,MATCH($A39,'Hoja de Trabajo para listado'!$BC$155:$BC$1048576,0),MATCH((CUADRO!K$4&amp;$E39),'Hoja de Trabajo para listado'!$BC$151:$CB$151,0)),0)+IFERROR(INDEX('Hoja de Trabajo para listado'!$DE$153:$DG$274,MATCH($A39,'Hoja de Trabajo para listado'!$DE$153:$DE$1048576,0),MATCH((CUADRO!K$4&amp;$E39),'Hoja de Trabajo para listado'!$DE$151:$DG$151,0)),0)+IFERROR(INDEX('Hoja de Trabajo para listado'!$CD$155:$DC$1048576,MATCH($A39,'Hoja de Trabajo para listado'!$CD$155:$CD$1048576,0),MATCH((CUADRO!K$4&amp;$E39),'Hoja de Trabajo para listado'!$CD$151:$DC$151,0)),0)</f>
        <v>0</v>
      </c>
      <c r="L39" s="243">
        <f ca="1">+IFERROR(INDEX('Hoja de Trabajo para listado'!$A$155:$Z$1048576,MATCH($A39,'Hoja de Trabajo para listado'!$A$155:$A$1048576,0),MATCH((CUADRO!L$4&amp;$E39),'Hoja de Trabajo para listado'!$A$151:$Z$151,0)),0)+IFERROR(INDEX('Hoja de Trabajo para listado'!$AB$155:$BA$1048576,MATCH($A39,'Hoja de Trabajo para listado'!$AB$155:$AB$1048576,0),MATCH((CUADRO!L$4&amp;$E39),'Hoja de Trabajo para listado'!$AB$151:$BA$151,0)),0)+IFERROR(INDEX('Hoja de Trabajo para listado'!$BC$155:$CB$1048576,MATCH($A39,'Hoja de Trabajo para listado'!$BC$155:$BC$1048576,0),MATCH((CUADRO!L$4&amp;$E39),'Hoja de Trabajo para listado'!$BC$151:$CB$151,0)),0)+IFERROR(INDEX('Hoja de Trabajo para listado'!$DE$153:$DG$274,MATCH($A39,'Hoja de Trabajo para listado'!$DE$153:$DE$1048576,0),MATCH((CUADRO!L$4&amp;$E39),'Hoja de Trabajo para listado'!$DE$151:$DG$151,0)),0)+IFERROR(INDEX('Hoja de Trabajo para listado'!$CD$155:$DC$1048576,MATCH($A39,'Hoja de Trabajo para listado'!$CD$155:$CD$1048576,0),MATCH((CUADRO!L$4&amp;$E39),'Hoja de Trabajo para listado'!$CD$151:$DC$151,0)),0)</f>
        <v>0</v>
      </c>
      <c r="M39" s="243">
        <f ca="1">+IFERROR(INDEX('Hoja de Trabajo para listado'!$A$155:$Z$1048576,MATCH($A39,'Hoja de Trabajo para listado'!$A$155:$A$1048576,0),MATCH((CUADRO!M$4&amp;$E39),'Hoja de Trabajo para listado'!$A$151:$Z$151,0)),0)+IFERROR(INDEX('Hoja de Trabajo para listado'!$AB$155:$BA$1048576,MATCH($A39,'Hoja de Trabajo para listado'!$AB$155:$AB$1048576,0),MATCH((CUADRO!M$4&amp;$E39),'Hoja de Trabajo para listado'!$AB$151:$BA$151,0)),0)+IFERROR(INDEX('Hoja de Trabajo para listado'!$BC$155:$CB$1048576,MATCH($A39,'Hoja de Trabajo para listado'!$BC$155:$BC$1048576,0),MATCH((CUADRO!M$4&amp;$E39),'Hoja de Trabajo para listado'!$BC$151:$CB$151,0)),0)+IFERROR(INDEX('Hoja de Trabajo para listado'!$DE$153:$DG$274,MATCH($A39,'Hoja de Trabajo para listado'!$DE$153:$DE$1048576,0),MATCH((CUADRO!M$4&amp;$E39),'Hoja de Trabajo para listado'!$DE$151:$DG$151,0)),0)+IFERROR(INDEX('Hoja de Trabajo para listado'!$CD$155:$DC$1048576,MATCH($A39,'Hoja de Trabajo para listado'!$CD$155:$CD$1048576,0),MATCH((CUADRO!M$4&amp;$E39),'Hoja de Trabajo para listado'!$CD$151:$DC$151,0)),0)</f>
        <v>0</v>
      </c>
      <c r="N39" s="243">
        <f ca="1">+IFERROR(INDEX('Hoja de Trabajo para listado'!$A$155:$Z$1048576,MATCH($A39,'Hoja de Trabajo para listado'!$A$155:$A$1048576,0),MATCH((CUADRO!N$4&amp;$E39),'Hoja de Trabajo para listado'!$A$151:$Z$151,0)),0)+IFERROR(INDEX('Hoja de Trabajo para listado'!$AB$155:$BA$1048576,MATCH($A39,'Hoja de Trabajo para listado'!$AB$155:$AB$1048576,0),MATCH((CUADRO!N$4&amp;$E39),'Hoja de Trabajo para listado'!$AB$151:$BA$151,0)),0)+IFERROR(INDEX('Hoja de Trabajo para listado'!$BC$155:$CB$1048576,MATCH($A39,'Hoja de Trabajo para listado'!$BC$155:$BC$1048576,0),MATCH((CUADRO!N$4&amp;$E39),'Hoja de Trabajo para listado'!$BC$151:$CB$151,0)),0)+IFERROR(INDEX('Hoja de Trabajo para listado'!$DE$153:$DG$274,MATCH($A39,'Hoja de Trabajo para listado'!$DE$153:$DE$1048576,0),MATCH((CUADRO!N$4&amp;$E39),'Hoja de Trabajo para listado'!$DE$151:$DG$151,0)),0)+IFERROR(INDEX('Hoja de Trabajo para listado'!$CD$155:$DC$1048576,MATCH($A39,'Hoja de Trabajo para listado'!$CD$155:$CD$1048576,0),MATCH((CUADRO!N$4&amp;$E39),'Hoja de Trabajo para listado'!$CD$151:$DC$151,0)),0)</f>
        <v>0</v>
      </c>
      <c r="O39" s="243">
        <f ca="1">+IFERROR(INDEX('Hoja de Trabajo para listado'!$A$155:$Z$1048576,MATCH($A39,'Hoja de Trabajo para listado'!$A$155:$A$1048576,0),MATCH((CUADRO!O$4&amp;$E39),'Hoja de Trabajo para listado'!$A$151:$Z$151,0)),0)+IFERROR(INDEX('Hoja de Trabajo para listado'!$AB$155:$BA$1048576,MATCH($A39,'Hoja de Trabajo para listado'!$AB$155:$AB$1048576,0),MATCH((CUADRO!O$4&amp;$E39),'Hoja de Trabajo para listado'!$AB$151:$BA$151,0)),0)+IFERROR(INDEX('Hoja de Trabajo para listado'!$BC$155:$CB$1048576,MATCH($A39,'Hoja de Trabajo para listado'!$BC$155:$BC$1048576,0),MATCH((CUADRO!O$4&amp;$E39),'Hoja de Trabajo para listado'!$BC$151:$CB$151,0)),0)+IFERROR(INDEX('Hoja de Trabajo para listado'!$DE$153:$DG$274,MATCH($A39,'Hoja de Trabajo para listado'!$DE$153:$DE$1048576,0),MATCH((CUADRO!O$4&amp;$E39),'Hoja de Trabajo para listado'!$DE$151:$DG$151,0)),0)+IFERROR(INDEX('Hoja de Trabajo para listado'!$CD$155:$DC$1048576,MATCH($A39,'Hoja de Trabajo para listado'!$CD$155:$CD$1048576,0),MATCH((CUADRO!O$4&amp;$E39),'Hoja de Trabajo para listado'!$CD$151:$DC$151,0)),0)</f>
        <v>0</v>
      </c>
      <c r="P39" s="243">
        <f ca="1">+IFERROR(INDEX('Hoja de Trabajo para listado'!$A$155:$Z$1048576,MATCH($A39,'Hoja de Trabajo para listado'!$A$155:$A$1048576,0),MATCH((CUADRO!P$4&amp;$E39),'Hoja de Trabajo para listado'!$A$151:$Z$151,0)),0)+IFERROR(INDEX('Hoja de Trabajo para listado'!$AB$155:$BA$1048576,MATCH($A39,'Hoja de Trabajo para listado'!$AB$155:$AB$1048576,0),MATCH((CUADRO!P$4&amp;$E39),'Hoja de Trabajo para listado'!$AB$151:$BA$151,0)),0)+IFERROR(INDEX('Hoja de Trabajo para listado'!$BC$155:$CB$1048576,MATCH($A39,'Hoja de Trabajo para listado'!$BC$155:$BC$1048576,0),MATCH((CUADRO!P$4&amp;$E39),'Hoja de Trabajo para listado'!$BC$151:$CB$151,0)),0)+IFERROR(INDEX('Hoja de Trabajo para listado'!$DE$153:$DG$274,MATCH($A39,'Hoja de Trabajo para listado'!$DE$153:$DE$1048576,0),MATCH((CUADRO!P$4&amp;$E39),'Hoja de Trabajo para listado'!$DE$151:$DG$151,0)),0)+IFERROR(INDEX('Hoja de Trabajo para listado'!$CD$155:$DC$1048576,MATCH($A39,'Hoja de Trabajo para listado'!$CD$155:$CD$1048576,0),MATCH((CUADRO!P$4&amp;$E39),'Hoja de Trabajo para listado'!$CD$151:$DC$151,0)),0)</f>
        <v>0</v>
      </c>
      <c r="Q39" s="243">
        <f ca="1">+IFERROR(INDEX('Hoja de Trabajo para listado'!$A$155:$Z$1048576,MATCH($A39,'Hoja de Trabajo para listado'!$A$155:$A$1048576,0),MATCH((CUADRO!Q$4&amp;$E39),'Hoja de Trabajo para listado'!$A$151:$Z$151,0)),0)+IFERROR(INDEX('Hoja de Trabajo para listado'!$AB$155:$BA$1048576,MATCH($A39,'Hoja de Trabajo para listado'!$AB$155:$AB$1048576,0),MATCH((CUADRO!Q$4&amp;$E39),'Hoja de Trabajo para listado'!$AB$151:$BA$151,0)),0)+IFERROR(INDEX('Hoja de Trabajo para listado'!$BC$155:$CB$1048576,MATCH($A39,'Hoja de Trabajo para listado'!$BC$155:$BC$1048576,0),MATCH((CUADRO!Q$4&amp;$E39),'Hoja de Trabajo para listado'!$BC$151:$CB$151,0)),0)+IFERROR(INDEX('Hoja de Trabajo para listado'!$DE$153:$DG$274,MATCH($A39,'Hoja de Trabajo para listado'!$DE$153:$DE$1048576,0),MATCH((CUADRO!Q$4&amp;$E39),'Hoja de Trabajo para listado'!$DE$151:$DG$151,0)),0)+IFERROR(INDEX('Hoja de Trabajo para listado'!$CD$155:$DC$1048576,MATCH($A39,'Hoja de Trabajo para listado'!$CD$155:$CD$1048576,0),MATCH((CUADRO!Q$4&amp;$E39),'Hoja de Trabajo para listado'!$CD$151:$DC$151,0)),0)</f>
        <v>0</v>
      </c>
      <c r="R39" s="243">
        <f t="shared" ca="1" si="0"/>
        <v>0</v>
      </c>
      <c r="S39" s="243"/>
      <c r="T39" s="243">
        <f ca="1">+T40</f>
        <v>14277378.789999999</v>
      </c>
      <c r="U39" s="242">
        <f t="shared" si="1"/>
        <v>1</v>
      </c>
      <c r="V39" s="333" t="str">
        <f>+VLOOKUP(A39,bd_lista!$A$3:$E$592,5,FALSE)</f>
        <v>Órgano Ejecutivo</v>
      </c>
      <c r="W39" s="387" t="str">
        <f>+V39</f>
        <v>Órgano Ejecutivo</v>
      </c>
      <c r="X39" s="242">
        <f t="shared" si="4"/>
        <v>78</v>
      </c>
      <c r="Y39" s="242" t="str">
        <f>+VLOOKUP(X39,bd_lista!$A$3:$C$592,3,FALSE)</f>
        <v>Ministerio de Hidrocarburos y Energías</v>
      </c>
      <c r="Z39" s="246">
        <f>+X39</f>
        <v>78</v>
      </c>
      <c r="AA39" s="246" t="str">
        <f>+Y39</f>
        <v>Ministerio de Hidrocarburos y Energías</v>
      </c>
    </row>
    <row r="40" spans="1:27" ht="15" customHeight="1">
      <c r="A40" s="32">
        <v>78</v>
      </c>
      <c r="B40" s="393"/>
      <c r="C40" s="333" t="str">
        <f>+VLOOKUP(A40,bd_lista!$A$3:$C$592,3,FALSE)</f>
        <v>Ministerio de Hidrocarburos y Energías</v>
      </c>
      <c r="D40" s="390"/>
      <c r="E40" s="333" t="s">
        <v>1305</v>
      </c>
      <c r="F40" s="245">
        <f ca="1">+IFERROR(INDEX('Hoja de Trabajo para listado'!$A$155:$Z$1048576,MATCH($A40,'Hoja de Trabajo para listado'!$A$155:$A$1048576,0),MATCH((CUADRO!F$4&amp;$E40),'Hoja de Trabajo para listado'!$A$151:$Z$151,0)),0)+IFERROR(INDEX('Hoja de Trabajo para listado'!$AB$155:$BA$1048576,MATCH($A40,'Hoja de Trabajo para listado'!$AB$155:$AB$1048576,0),MATCH((CUADRO!F$4&amp;$E40),'Hoja de Trabajo para listado'!$AB$151:$BA$151,0)),0)+IFERROR(INDEX('Hoja de Trabajo para listado'!$BC$155:$CB$1048576,MATCH($A40,'Hoja de Trabajo para listado'!$BC$155:$BC$1048576,0),MATCH((CUADRO!F$4&amp;$E40),'Hoja de Trabajo para listado'!$BC$151:$CB$151,0)),0)+IFERROR(INDEX('Hoja de Trabajo para listado'!$DE$153:$DG$274,MATCH($A40,'Hoja de Trabajo para listado'!$DE$153:$DE$1048576,0),MATCH((CUADRO!F$4&amp;$E40),'Hoja de Trabajo para listado'!$DE$151:$DG$151,0)),0)+IFERROR(INDEX('Hoja de Trabajo para listado'!$CD$155:$DC$1048576,MATCH($A40,'Hoja de Trabajo para listado'!$CD$155:$CD$1048576,0),MATCH((CUADRO!F$4&amp;$E40),'Hoja de Trabajo para listado'!$CD$151:$DC$151,0)),0)</f>
        <v>0</v>
      </c>
      <c r="G40" s="245">
        <f ca="1">+IFERROR(INDEX('Hoja de Trabajo para listado'!$A$155:$Z$1048576,MATCH($A40,'Hoja de Trabajo para listado'!$A$155:$A$1048576,0),MATCH((CUADRO!G$4&amp;$E40),'Hoja de Trabajo para listado'!$A$151:$Z$151,0)),0)+IFERROR(INDEX('Hoja de Trabajo para listado'!$AB$155:$BA$1048576,MATCH($A40,'Hoja de Trabajo para listado'!$AB$155:$AB$1048576,0),MATCH((CUADRO!G$4&amp;$E40),'Hoja de Trabajo para listado'!$AB$151:$BA$151,0)),0)+IFERROR(INDEX('Hoja de Trabajo para listado'!$BC$155:$CB$1048576,MATCH($A40,'Hoja de Trabajo para listado'!$BC$155:$BC$1048576,0),MATCH((CUADRO!G$4&amp;$E40),'Hoja de Trabajo para listado'!$BC$151:$CB$151,0)),0)+IFERROR(INDEX('Hoja de Trabajo para listado'!$DE$153:$DG$274,MATCH($A40,'Hoja de Trabajo para listado'!$DE$153:$DE$1048576,0),MATCH((CUADRO!G$4&amp;$E40),'Hoja de Trabajo para listado'!$DE$151:$DG$151,0)),0)+IFERROR(INDEX('Hoja de Trabajo para listado'!$CD$155:$DC$1048576,MATCH($A40,'Hoja de Trabajo para listado'!$CD$155:$CD$1048576,0),MATCH((CUADRO!G$4&amp;$E40),'Hoja de Trabajo para listado'!$CD$151:$DC$151,0)),0)</f>
        <v>0</v>
      </c>
      <c r="H40" s="245">
        <f ca="1">+IFERROR(INDEX('Hoja de Trabajo para listado'!$A$155:$Z$1048576,MATCH($A40,'Hoja de Trabajo para listado'!$A$155:$A$1048576,0),MATCH((CUADRO!H$4&amp;$E40),'Hoja de Trabajo para listado'!$A$151:$Z$151,0)),0)+IFERROR(INDEX('Hoja de Trabajo para listado'!$AB$155:$BA$1048576,MATCH($A40,'Hoja de Trabajo para listado'!$AB$155:$AB$1048576,0),MATCH((CUADRO!H$4&amp;$E40),'Hoja de Trabajo para listado'!$AB$151:$BA$151,0)),0)+IFERROR(INDEX('Hoja de Trabajo para listado'!$BC$155:$CB$1048576,MATCH($A40,'Hoja de Trabajo para listado'!$BC$155:$BC$1048576,0),MATCH((CUADRO!H$4&amp;$E40),'Hoja de Trabajo para listado'!$BC$151:$CB$151,0)),0)+IFERROR(INDEX('Hoja de Trabajo para listado'!$DE$153:$DG$274,MATCH($A40,'Hoja de Trabajo para listado'!$DE$153:$DE$1048576,0),MATCH((CUADRO!H$4&amp;$E40),'Hoja de Trabajo para listado'!$DE$151:$DG$151,0)),0)+IFERROR(INDEX('Hoja de Trabajo para listado'!$CD$155:$DC$1048576,MATCH($A40,'Hoja de Trabajo para listado'!$CD$155:$CD$1048576,0),MATCH((CUADRO!H$4&amp;$E40),'Hoja de Trabajo para listado'!$CD$151:$DC$151,0)),0)</f>
        <v>6214.2</v>
      </c>
      <c r="I40" s="245">
        <f ca="1">+IFERROR(INDEX('Hoja de Trabajo para listado'!$A$155:$Z$1048576,MATCH($A40,'Hoja de Trabajo para listado'!$A$155:$A$1048576,0),MATCH((CUADRO!I$4&amp;$E40),'Hoja de Trabajo para listado'!$A$151:$Z$151,0)),0)+IFERROR(INDEX('Hoja de Trabajo para listado'!$AB$155:$BA$1048576,MATCH($A40,'Hoja de Trabajo para listado'!$AB$155:$AB$1048576,0),MATCH((CUADRO!I$4&amp;$E40),'Hoja de Trabajo para listado'!$AB$151:$BA$151,0)),0)+IFERROR(INDEX('Hoja de Trabajo para listado'!$BC$155:$CB$1048576,MATCH($A40,'Hoja de Trabajo para listado'!$BC$155:$BC$1048576,0),MATCH((CUADRO!I$4&amp;$E40),'Hoja de Trabajo para listado'!$BC$151:$CB$151,0)),0)+IFERROR(INDEX('Hoja de Trabajo para listado'!$DE$153:$DG$274,MATCH($A40,'Hoja de Trabajo para listado'!$DE$153:$DE$1048576,0),MATCH((CUADRO!I$4&amp;$E40),'Hoja de Trabajo para listado'!$DE$151:$DG$151,0)),0)+IFERROR(INDEX('Hoja de Trabajo para listado'!$CD$155:$DC$1048576,MATCH($A40,'Hoja de Trabajo para listado'!$CD$155:$CD$1048576,0),MATCH((CUADRO!I$4&amp;$E40),'Hoja de Trabajo para listado'!$CD$151:$DC$151,0)),0)</f>
        <v>13301</v>
      </c>
      <c r="J40" s="245">
        <f ca="1">+IFERROR(INDEX('Hoja de Trabajo para listado'!$A$155:$Z$1048576,MATCH($A40,'Hoja de Trabajo para listado'!$A$155:$A$1048576,0),MATCH((CUADRO!J$4&amp;$E40),'Hoja de Trabajo para listado'!$A$151:$Z$151,0)),0)+IFERROR(INDEX('Hoja de Trabajo para listado'!$AB$155:$BA$1048576,MATCH($A40,'Hoja de Trabajo para listado'!$AB$155:$AB$1048576,0),MATCH((CUADRO!J$4&amp;$E40),'Hoja de Trabajo para listado'!$AB$151:$BA$151,0)),0)+IFERROR(INDEX('Hoja de Trabajo para listado'!$BC$155:$CB$1048576,MATCH($A40,'Hoja de Trabajo para listado'!$BC$155:$BC$1048576,0),MATCH((CUADRO!J$4&amp;$E40),'Hoja de Trabajo para listado'!$BC$151:$CB$151,0)),0)+IFERROR(INDEX('Hoja de Trabajo para listado'!$DE$153:$DG$274,MATCH($A40,'Hoja de Trabajo para listado'!$DE$153:$DE$1048576,0),MATCH((CUADRO!J$4&amp;$E40),'Hoja de Trabajo para listado'!$DE$151:$DG$151,0)),0)+IFERROR(INDEX('Hoja de Trabajo para listado'!$CD$155:$DC$1048576,MATCH($A40,'Hoja de Trabajo para listado'!$CD$155:$CD$1048576,0),MATCH((CUADRO!J$4&amp;$E40),'Hoja de Trabajo para listado'!$CD$151:$DC$151,0)),0)</f>
        <v>14257863.59</v>
      </c>
      <c r="K40" s="245">
        <f ca="1">+IFERROR(INDEX('Hoja de Trabajo para listado'!$A$155:$Z$1048576,MATCH($A40,'Hoja de Trabajo para listado'!$A$155:$A$1048576,0),MATCH((CUADRO!K$4&amp;$E40),'Hoja de Trabajo para listado'!$A$151:$Z$151,0)),0)+IFERROR(INDEX('Hoja de Trabajo para listado'!$AB$155:$BA$1048576,MATCH($A40,'Hoja de Trabajo para listado'!$AB$155:$AB$1048576,0),MATCH((CUADRO!K$4&amp;$E40),'Hoja de Trabajo para listado'!$AB$151:$BA$151,0)),0)+IFERROR(INDEX('Hoja de Trabajo para listado'!$BC$155:$CB$1048576,MATCH($A40,'Hoja de Trabajo para listado'!$BC$155:$BC$1048576,0),MATCH((CUADRO!K$4&amp;$E40),'Hoja de Trabajo para listado'!$BC$151:$CB$151,0)),0)+IFERROR(INDEX('Hoja de Trabajo para listado'!$DE$153:$DG$274,MATCH($A40,'Hoja de Trabajo para listado'!$DE$153:$DE$1048576,0),MATCH((CUADRO!K$4&amp;$E40),'Hoja de Trabajo para listado'!$DE$151:$DG$151,0)),0)+IFERROR(INDEX('Hoja de Trabajo para listado'!$CD$155:$DC$1048576,MATCH($A40,'Hoja de Trabajo para listado'!$CD$155:$CD$1048576,0),MATCH((CUADRO!K$4&amp;$E40),'Hoja de Trabajo para listado'!$CD$151:$DC$151,0)),0)</f>
        <v>0</v>
      </c>
      <c r="L40" s="245">
        <f ca="1">+IFERROR(INDEX('Hoja de Trabajo para listado'!$A$155:$Z$1048576,MATCH($A40,'Hoja de Trabajo para listado'!$A$155:$A$1048576,0),MATCH((CUADRO!L$4&amp;$E40),'Hoja de Trabajo para listado'!$A$151:$Z$151,0)),0)+IFERROR(INDEX('Hoja de Trabajo para listado'!$AB$155:$BA$1048576,MATCH($A40,'Hoja de Trabajo para listado'!$AB$155:$AB$1048576,0),MATCH((CUADRO!L$4&amp;$E40),'Hoja de Trabajo para listado'!$AB$151:$BA$151,0)),0)+IFERROR(INDEX('Hoja de Trabajo para listado'!$BC$155:$CB$1048576,MATCH($A40,'Hoja de Trabajo para listado'!$BC$155:$BC$1048576,0),MATCH((CUADRO!L$4&amp;$E40),'Hoja de Trabajo para listado'!$BC$151:$CB$151,0)),0)+IFERROR(INDEX('Hoja de Trabajo para listado'!$DE$153:$DG$274,MATCH($A40,'Hoja de Trabajo para listado'!$DE$153:$DE$1048576,0),MATCH((CUADRO!L$4&amp;$E40),'Hoja de Trabajo para listado'!$DE$151:$DG$151,0)),0)+IFERROR(INDEX('Hoja de Trabajo para listado'!$CD$155:$DC$1048576,MATCH($A40,'Hoja de Trabajo para listado'!$CD$155:$CD$1048576,0),MATCH((CUADRO!L$4&amp;$E40),'Hoja de Trabajo para listado'!$CD$151:$DC$151,0)),0)</f>
        <v>0</v>
      </c>
      <c r="M40" s="245">
        <f ca="1">+IFERROR(INDEX('Hoja de Trabajo para listado'!$A$155:$Z$1048576,MATCH($A40,'Hoja de Trabajo para listado'!$A$155:$A$1048576,0),MATCH((CUADRO!M$4&amp;$E40),'Hoja de Trabajo para listado'!$A$151:$Z$151,0)),0)+IFERROR(INDEX('Hoja de Trabajo para listado'!$AB$155:$BA$1048576,MATCH($A40,'Hoja de Trabajo para listado'!$AB$155:$AB$1048576,0),MATCH((CUADRO!M$4&amp;$E40),'Hoja de Trabajo para listado'!$AB$151:$BA$151,0)),0)+IFERROR(INDEX('Hoja de Trabajo para listado'!$BC$155:$CB$1048576,MATCH($A40,'Hoja de Trabajo para listado'!$BC$155:$BC$1048576,0),MATCH((CUADRO!M$4&amp;$E40),'Hoja de Trabajo para listado'!$BC$151:$CB$151,0)),0)+IFERROR(INDEX('Hoja de Trabajo para listado'!$DE$153:$DG$274,MATCH($A40,'Hoja de Trabajo para listado'!$DE$153:$DE$1048576,0),MATCH((CUADRO!M$4&amp;$E40),'Hoja de Trabajo para listado'!$DE$151:$DG$151,0)),0)+IFERROR(INDEX('Hoja de Trabajo para listado'!$CD$155:$DC$1048576,MATCH($A40,'Hoja de Trabajo para listado'!$CD$155:$CD$1048576,0),MATCH((CUADRO!M$4&amp;$E40),'Hoja de Trabajo para listado'!$CD$151:$DC$151,0)),0)</f>
        <v>0</v>
      </c>
      <c r="N40" s="245">
        <f ca="1">+IFERROR(INDEX('Hoja de Trabajo para listado'!$A$155:$Z$1048576,MATCH($A40,'Hoja de Trabajo para listado'!$A$155:$A$1048576,0),MATCH((CUADRO!N$4&amp;$E40),'Hoja de Trabajo para listado'!$A$151:$Z$151,0)),0)+IFERROR(INDEX('Hoja de Trabajo para listado'!$AB$155:$BA$1048576,MATCH($A40,'Hoja de Trabajo para listado'!$AB$155:$AB$1048576,0),MATCH((CUADRO!N$4&amp;$E40),'Hoja de Trabajo para listado'!$AB$151:$BA$151,0)),0)+IFERROR(INDEX('Hoja de Trabajo para listado'!$BC$155:$CB$1048576,MATCH($A40,'Hoja de Trabajo para listado'!$BC$155:$BC$1048576,0),MATCH((CUADRO!N$4&amp;$E40),'Hoja de Trabajo para listado'!$BC$151:$CB$151,0)),0)+IFERROR(INDEX('Hoja de Trabajo para listado'!$DE$153:$DG$274,MATCH($A40,'Hoja de Trabajo para listado'!$DE$153:$DE$1048576,0),MATCH((CUADRO!N$4&amp;$E40),'Hoja de Trabajo para listado'!$DE$151:$DG$151,0)),0)+IFERROR(INDEX('Hoja de Trabajo para listado'!$CD$155:$DC$1048576,MATCH($A40,'Hoja de Trabajo para listado'!$CD$155:$CD$1048576,0),MATCH((CUADRO!N$4&amp;$E40),'Hoja de Trabajo para listado'!$CD$151:$DC$151,0)),0)</f>
        <v>0</v>
      </c>
      <c r="O40" s="245">
        <f ca="1">+IFERROR(INDEX('Hoja de Trabajo para listado'!$A$155:$Z$1048576,MATCH($A40,'Hoja de Trabajo para listado'!$A$155:$A$1048576,0),MATCH((CUADRO!O$4&amp;$E40),'Hoja de Trabajo para listado'!$A$151:$Z$151,0)),0)+IFERROR(INDEX('Hoja de Trabajo para listado'!$AB$155:$BA$1048576,MATCH($A40,'Hoja de Trabajo para listado'!$AB$155:$AB$1048576,0),MATCH((CUADRO!O$4&amp;$E40),'Hoja de Trabajo para listado'!$AB$151:$BA$151,0)),0)+IFERROR(INDEX('Hoja de Trabajo para listado'!$BC$155:$CB$1048576,MATCH($A40,'Hoja de Trabajo para listado'!$BC$155:$BC$1048576,0),MATCH((CUADRO!O$4&amp;$E40),'Hoja de Trabajo para listado'!$BC$151:$CB$151,0)),0)+IFERROR(INDEX('Hoja de Trabajo para listado'!$DE$153:$DG$274,MATCH($A40,'Hoja de Trabajo para listado'!$DE$153:$DE$1048576,0),MATCH((CUADRO!O$4&amp;$E40),'Hoja de Trabajo para listado'!$DE$151:$DG$151,0)),0)+IFERROR(INDEX('Hoja de Trabajo para listado'!$CD$155:$DC$1048576,MATCH($A40,'Hoja de Trabajo para listado'!$CD$155:$CD$1048576,0),MATCH((CUADRO!O$4&amp;$E40),'Hoja de Trabajo para listado'!$CD$151:$DC$151,0)),0)</f>
        <v>0</v>
      </c>
      <c r="P40" s="245">
        <f ca="1">+IFERROR(INDEX('Hoja de Trabajo para listado'!$A$155:$Z$1048576,MATCH($A40,'Hoja de Trabajo para listado'!$A$155:$A$1048576,0),MATCH((CUADRO!P$4&amp;$E40),'Hoja de Trabajo para listado'!$A$151:$Z$151,0)),0)+IFERROR(INDEX('Hoja de Trabajo para listado'!$AB$155:$BA$1048576,MATCH($A40,'Hoja de Trabajo para listado'!$AB$155:$AB$1048576,0),MATCH((CUADRO!P$4&amp;$E40),'Hoja de Trabajo para listado'!$AB$151:$BA$151,0)),0)+IFERROR(INDEX('Hoja de Trabajo para listado'!$BC$155:$CB$1048576,MATCH($A40,'Hoja de Trabajo para listado'!$BC$155:$BC$1048576,0),MATCH((CUADRO!P$4&amp;$E40),'Hoja de Trabajo para listado'!$BC$151:$CB$151,0)),0)+IFERROR(INDEX('Hoja de Trabajo para listado'!$DE$153:$DG$274,MATCH($A40,'Hoja de Trabajo para listado'!$DE$153:$DE$1048576,0),MATCH((CUADRO!P$4&amp;$E40),'Hoja de Trabajo para listado'!$DE$151:$DG$151,0)),0)+IFERROR(INDEX('Hoja de Trabajo para listado'!$CD$155:$DC$1048576,MATCH($A40,'Hoja de Trabajo para listado'!$CD$155:$CD$1048576,0),MATCH((CUADRO!P$4&amp;$E40),'Hoja de Trabajo para listado'!$CD$151:$DC$151,0)),0)</f>
        <v>0</v>
      </c>
      <c r="Q40" s="245">
        <f ca="1">+IFERROR(INDEX('Hoja de Trabajo para listado'!$A$155:$Z$1048576,MATCH($A40,'Hoja de Trabajo para listado'!$A$155:$A$1048576,0),MATCH((CUADRO!Q$4&amp;$E40),'Hoja de Trabajo para listado'!$A$151:$Z$151,0)),0)+IFERROR(INDEX('Hoja de Trabajo para listado'!$AB$155:$BA$1048576,MATCH($A40,'Hoja de Trabajo para listado'!$AB$155:$AB$1048576,0),MATCH((CUADRO!Q$4&amp;$E40),'Hoja de Trabajo para listado'!$AB$151:$BA$151,0)),0)+IFERROR(INDEX('Hoja de Trabajo para listado'!$BC$155:$CB$1048576,MATCH($A40,'Hoja de Trabajo para listado'!$BC$155:$BC$1048576,0),MATCH((CUADRO!Q$4&amp;$E40),'Hoja de Trabajo para listado'!$BC$151:$CB$151,0)),0)+IFERROR(INDEX('Hoja de Trabajo para listado'!$DE$153:$DG$274,MATCH($A40,'Hoja de Trabajo para listado'!$DE$153:$DE$1048576,0),MATCH((CUADRO!Q$4&amp;$E40),'Hoja de Trabajo para listado'!$DE$151:$DG$151,0)),0)+IFERROR(INDEX('Hoja de Trabajo para listado'!$CD$155:$DC$1048576,MATCH($A40,'Hoja de Trabajo para listado'!$CD$155:$CD$1048576,0),MATCH((CUADRO!Q$4&amp;$E40),'Hoja de Trabajo para listado'!$CD$151:$DC$151,0)),0)</f>
        <v>0</v>
      </c>
      <c r="R40" s="245">
        <f t="shared" ca="1" si="0"/>
        <v>14277378.789999999</v>
      </c>
      <c r="S40" s="245">
        <f ca="1">+R39+R40</f>
        <v>14277378.789999999</v>
      </c>
      <c r="T40" s="245">
        <f ca="1">+S40</f>
        <v>14277378.789999999</v>
      </c>
      <c r="U40" s="244">
        <f t="shared" si="1"/>
        <v>2</v>
      </c>
      <c r="V40" s="333" t="str">
        <f>+VLOOKUP(A40,bd_lista!$A$3:$E$592,5,FALSE)</f>
        <v>Órgano Ejecutivo</v>
      </c>
      <c r="W40" s="388"/>
      <c r="X40" s="242">
        <f t="shared" si="4"/>
        <v>78</v>
      </c>
      <c r="Y40" s="242" t="str">
        <f>+VLOOKUP(X40,bd_lista!$A$3:$C$592,3,FALSE)</f>
        <v>Ministerio de Hidrocarburos y Energías</v>
      </c>
      <c r="Z40" s="246"/>
      <c r="AA40" s="246"/>
    </row>
    <row r="41" spans="1:27" ht="15" customHeight="1">
      <c r="A41" s="251">
        <v>81</v>
      </c>
      <c r="B41" s="392">
        <f>+A41</f>
        <v>81</v>
      </c>
      <c r="C41" s="247" t="str">
        <f>+VLOOKUP(A41,bd_lista!$A$3:$C$592,3,FALSE)</f>
        <v>Ministerio de Obras Públicas, Servicios y Vivienda</v>
      </c>
      <c r="D41" s="389" t="str">
        <f>+C41</f>
        <v>Ministerio de Obras Públicas, Servicios y Vivienda</v>
      </c>
      <c r="E41" s="247" t="s">
        <v>1304</v>
      </c>
      <c r="F41" s="243">
        <f ca="1">+IFERROR(INDEX('Hoja de Trabajo para listado'!$A$155:$Z$1048576,MATCH($A41,'Hoja de Trabajo para listado'!$A$155:$A$1048576,0),MATCH((CUADRO!F$4&amp;$E41),'Hoja de Trabajo para listado'!$A$151:$Z$151,0)),0)+IFERROR(INDEX('Hoja de Trabajo para listado'!$AB$155:$BA$1048576,MATCH($A41,'Hoja de Trabajo para listado'!$AB$155:$AB$1048576,0),MATCH((CUADRO!F$4&amp;$E41),'Hoja de Trabajo para listado'!$AB$151:$BA$151,0)),0)+IFERROR(INDEX('Hoja de Trabajo para listado'!$BC$155:$CB$1048576,MATCH($A41,'Hoja de Trabajo para listado'!$BC$155:$BC$1048576,0),MATCH((CUADRO!F$4&amp;$E41),'Hoja de Trabajo para listado'!$BC$151:$CB$151,0)),0)+IFERROR(INDEX('Hoja de Trabajo para listado'!$DE$153:$DG$274,MATCH($A41,'Hoja de Trabajo para listado'!$DE$153:$DE$1048576,0),MATCH((CUADRO!F$4&amp;$E41),'Hoja de Trabajo para listado'!$DE$151:$DG$151,0)),0)+IFERROR(INDEX('Hoja de Trabajo para listado'!$CD$155:$DC$1048576,MATCH($A41,'Hoja de Trabajo para listado'!$CD$155:$CD$1048576,0),MATCH((CUADRO!F$4&amp;$E41),'Hoja de Trabajo para listado'!$CD$151:$DC$151,0)),0)</f>
        <v>0</v>
      </c>
      <c r="G41" s="243">
        <f ca="1">+IFERROR(INDEX('Hoja de Trabajo para listado'!$A$155:$Z$1048576,MATCH($A41,'Hoja de Trabajo para listado'!$A$155:$A$1048576,0),MATCH((CUADRO!G$4&amp;$E41),'Hoja de Trabajo para listado'!$A$151:$Z$151,0)),0)+IFERROR(INDEX('Hoja de Trabajo para listado'!$AB$155:$BA$1048576,MATCH($A41,'Hoja de Trabajo para listado'!$AB$155:$AB$1048576,0),MATCH((CUADRO!G$4&amp;$E41),'Hoja de Trabajo para listado'!$AB$151:$BA$151,0)),0)+IFERROR(INDEX('Hoja de Trabajo para listado'!$BC$155:$CB$1048576,MATCH($A41,'Hoja de Trabajo para listado'!$BC$155:$BC$1048576,0),MATCH((CUADRO!G$4&amp;$E41),'Hoja de Trabajo para listado'!$BC$151:$CB$151,0)),0)+IFERROR(INDEX('Hoja de Trabajo para listado'!$DE$153:$DG$274,MATCH($A41,'Hoja de Trabajo para listado'!$DE$153:$DE$1048576,0),MATCH((CUADRO!G$4&amp;$E41),'Hoja de Trabajo para listado'!$DE$151:$DG$151,0)),0)+IFERROR(INDEX('Hoja de Trabajo para listado'!$CD$155:$DC$1048576,MATCH($A41,'Hoja de Trabajo para listado'!$CD$155:$CD$1048576,0),MATCH((CUADRO!G$4&amp;$E41),'Hoja de Trabajo para listado'!$CD$151:$DC$151,0)),0)</f>
        <v>0.01</v>
      </c>
      <c r="H41" s="243">
        <f ca="1">+IFERROR(INDEX('Hoja de Trabajo para listado'!$A$155:$Z$1048576,MATCH($A41,'Hoja de Trabajo para listado'!$A$155:$A$1048576,0),MATCH((CUADRO!H$4&amp;$E41),'Hoja de Trabajo para listado'!$A$151:$Z$151,0)),0)+IFERROR(INDEX('Hoja de Trabajo para listado'!$AB$155:$BA$1048576,MATCH($A41,'Hoja de Trabajo para listado'!$AB$155:$AB$1048576,0),MATCH((CUADRO!H$4&amp;$E41),'Hoja de Trabajo para listado'!$AB$151:$BA$151,0)),0)+IFERROR(INDEX('Hoja de Trabajo para listado'!$BC$155:$CB$1048576,MATCH($A41,'Hoja de Trabajo para listado'!$BC$155:$BC$1048576,0),MATCH((CUADRO!H$4&amp;$E41),'Hoja de Trabajo para listado'!$BC$151:$CB$151,0)),0)+IFERROR(INDEX('Hoja de Trabajo para listado'!$DE$153:$DG$274,MATCH($A41,'Hoja de Trabajo para listado'!$DE$153:$DE$1048576,0),MATCH((CUADRO!H$4&amp;$E41),'Hoja de Trabajo para listado'!$DE$151:$DG$151,0)),0)+IFERROR(INDEX('Hoja de Trabajo para listado'!$CD$155:$DC$1048576,MATCH($A41,'Hoja de Trabajo para listado'!$CD$155:$CD$1048576,0),MATCH((CUADRO!H$4&amp;$E41),'Hoja de Trabajo para listado'!$CD$151:$DC$151,0)),0)</f>
        <v>2132.3200000000002</v>
      </c>
      <c r="I41" s="243">
        <f ca="1">+IFERROR(INDEX('Hoja de Trabajo para listado'!$A$155:$Z$1048576,MATCH($A41,'Hoja de Trabajo para listado'!$A$155:$A$1048576,0),MATCH((CUADRO!I$4&amp;$E41),'Hoja de Trabajo para listado'!$A$151:$Z$151,0)),0)+IFERROR(INDEX('Hoja de Trabajo para listado'!$AB$155:$BA$1048576,MATCH($A41,'Hoja de Trabajo para listado'!$AB$155:$AB$1048576,0),MATCH((CUADRO!I$4&amp;$E41),'Hoja de Trabajo para listado'!$AB$151:$BA$151,0)),0)+IFERROR(INDEX('Hoja de Trabajo para listado'!$BC$155:$CB$1048576,MATCH($A41,'Hoja de Trabajo para listado'!$BC$155:$BC$1048576,0),MATCH((CUADRO!I$4&amp;$E41),'Hoja de Trabajo para listado'!$BC$151:$CB$151,0)),0)+IFERROR(INDEX('Hoja de Trabajo para listado'!$DE$153:$DG$274,MATCH($A41,'Hoja de Trabajo para listado'!$DE$153:$DE$1048576,0),MATCH((CUADRO!I$4&amp;$E41),'Hoja de Trabajo para listado'!$DE$151:$DG$151,0)),0)+IFERROR(INDEX('Hoja de Trabajo para listado'!$CD$155:$DC$1048576,MATCH($A41,'Hoja de Trabajo para listado'!$CD$155:$CD$1048576,0),MATCH((CUADRO!I$4&amp;$E41),'Hoja de Trabajo para listado'!$CD$151:$DC$151,0)),0)</f>
        <v>33717797.018600002</v>
      </c>
      <c r="J41" s="243">
        <f ca="1">+IFERROR(INDEX('Hoja de Trabajo para listado'!$A$155:$Z$1048576,MATCH($A41,'Hoja de Trabajo para listado'!$A$155:$A$1048576,0),MATCH((CUADRO!J$4&amp;$E41),'Hoja de Trabajo para listado'!$A$151:$Z$151,0)),0)+IFERROR(INDEX('Hoja de Trabajo para listado'!$AB$155:$BA$1048576,MATCH($A41,'Hoja de Trabajo para listado'!$AB$155:$AB$1048576,0),MATCH((CUADRO!J$4&amp;$E41),'Hoja de Trabajo para listado'!$AB$151:$BA$151,0)),0)+IFERROR(INDEX('Hoja de Trabajo para listado'!$BC$155:$CB$1048576,MATCH($A41,'Hoja de Trabajo para listado'!$BC$155:$BC$1048576,0),MATCH((CUADRO!J$4&amp;$E41),'Hoja de Trabajo para listado'!$BC$151:$CB$151,0)),0)+IFERROR(INDEX('Hoja de Trabajo para listado'!$DE$153:$DG$274,MATCH($A41,'Hoja de Trabajo para listado'!$DE$153:$DE$1048576,0),MATCH((CUADRO!J$4&amp;$E41),'Hoja de Trabajo para listado'!$DE$151:$DG$151,0)),0)+IFERROR(INDEX('Hoja de Trabajo para listado'!$CD$155:$DC$1048576,MATCH($A41,'Hoja de Trabajo para listado'!$CD$155:$CD$1048576,0),MATCH((CUADRO!J$4&amp;$E41),'Hoja de Trabajo para listado'!$CD$151:$DC$151,0)),0)</f>
        <v>2353138</v>
      </c>
      <c r="K41" s="243">
        <f ca="1">+IFERROR(INDEX('Hoja de Trabajo para listado'!$A$155:$Z$1048576,MATCH($A41,'Hoja de Trabajo para listado'!$A$155:$A$1048576,0),MATCH((CUADRO!K$4&amp;$E41),'Hoja de Trabajo para listado'!$A$151:$Z$151,0)),0)+IFERROR(INDEX('Hoja de Trabajo para listado'!$AB$155:$BA$1048576,MATCH($A41,'Hoja de Trabajo para listado'!$AB$155:$AB$1048576,0),MATCH((CUADRO!K$4&amp;$E41),'Hoja de Trabajo para listado'!$AB$151:$BA$151,0)),0)+IFERROR(INDEX('Hoja de Trabajo para listado'!$BC$155:$CB$1048576,MATCH($A41,'Hoja de Trabajo para listado'!$BC$155:$BC$1048576,0),MATCH((CUADRO!K$4&amp;$E41),'Hoja de Trabajo para listado'!$BC$151:$CB$151,0)),0)+IFERROR(INDEX('Hoja de Trabajo para listado'!$DE$153:$DG$274,MATCH($A41,'Hoja de Trabajo para listado'!$DE$153:$DE$1048576,0),MATCH((CUADRO!K$4&amp;$E41),'Hoja de Trabajo para listado'!$DE$151:$DG$151,0)),0)+IFERROR(INDEX('Hoja de Trabajo para listado'!$CD$155:$DC$1048576,MATCH($A41,'Hoja de Trabajo para listado'!$CD$155:$CD$1048576,0),MATCH((CUADRO!K$4&amp;$E41),'Hoja de Trabajo para listado'!$CD$151:$DC$151,0)),0)</f>
        <v>0</v>
      </c>
      <c r="L41" s="243">
        <f ca="1">+IFERROR(INDEX('Hoja de Trabajo para listado'!$A$155:$Z$1048576,MATCH($A41,'Hoja de Trabajo para listado'!$A$155:$A$1048576,0),MATCH((CUADRO!L$4&amp;$E41),'Hoja de Trabajo para listado'!$A$151:$Z$151,0)),0)+IFERROR(INDEX('Hoja de Trabajo para listado'!$AB$155:$BA$1048576,MATCH($A41,'Hoja de Trabajo para listado'!$AB$155:$AB$1048576,0),MATCH((CUADRO!L$4&amp;$E41),'Hoja de Trabajo para listado'!$AB$151:$BA$151,0)),0)+IFERROR(INDEX('Hoja de Trabajo para listado'!$BC$155:$CB$1048576,MATCH($A41,'Hoja de Trabajo para listado'!$BC$155:$BC$1048576,0),MATCH((CUADRO!L$4&amp;$E41),'Hoja de Trabajo para listado'!$BC$151:$CB$151,0)),0)+IFERROR(INDEX('Hoja de Trabajo para listado'!$DE$153:$DG$274,MATCH($A41,'Hoja de Trabajo para listado'!$DE$153:$DE$1048576,0),MATCH((CUADRO!L$4&amp;$E41),'Hoja de Trabajo para listado'!$DE$151:$DG$151,0)),0)+IFERROR(INDEX('Hoja de Trabajo para listado'!$CD$155:$DC$1048576,MATCH($A41,'Hoja de Trabajo para listado'!$CD$155:$CD$1048576,0),MATCH((CUADRO!L$4&amp;$E41),'Hoja de Trabajo para listado'!$CD$151:$DC$151,0)),0)</f>
        <v>0</v>
      </c>
      <c r="M41" s="243">
        <f ca="1">+IFERROR(INDEX('Hoja de Trabajo para listado'!$A$155:$Z$1048576,MATCH($A41,'Hoja de Trabajo para listado'!$A$155:$A$1048576,0),MATCH((CUADRO!M$4&amp;$E41),'Hoja de Trabajo para listado'!$A$151:$Z$151,0)),0)+IFERROR(INDEX('Hoja de Trabajo para listado'!$AB$155:$BA$1048576,MATCH($A41,'Hoja de Trabajo para listado'!$AB$155:$AB$1048576,0),MATCH((CUADRO!M$4&amp;$E41),'Hoja de Trabajo para listado'!$AB$151:$BA$151,0)),0)+IFERROR(INDEX('Hoja de Trabajo para listado'!$BC$155:$CB$1048576,MATCH($A41,'Hoja de Trabajo para listado'!$BC$155:$BC$1048576,0),MATCH((CUADRO!M$4&amp;$E41),'Hoja de Trabajo para listado'!$BC$151:$CB$151,0)),0)+IFERROR(INDEX('Hoja de Trabajo para listado'!$DE$153:$DG$274,MATCH($A41,'Hoja de Trabajo para listado'!$DE$153:$DE$1048576,0),MATCH((CUADRO!M$4&amp;$E41),'Hoja de Trabajo para listado'!$DE$151:$DG$151,0)),0)+IFERROR(INDEX('Hoja de Trabajo para listado'!$CD$155:$DC$1048576,MATCH($A41,'Hoja de Trabajo para listado'!$CD$155:$CD$1048576,0),MATCH((CUADRO!M$4&amp;$E41),'Hoja de Trabajo para listado'!$CD$151:$DC$151,0)),0)</f>
        <v>0</v>
      </c>
      <c r="N41" s="243">
        <f ca="1">+IFERROR(INDEX('Hoja de Trabajo para listado'!$A$155:$Z$1048576,MATCH($A41,'Hoja de Trabajo para listado'!$A$155:$A$1048576,0),MATCH((CUADRO!N$4&amp;$E41),'Hoja de Trabajo para listado'!$A$151:$Z$151,0)),0)+IFERROR(INDEX('Hoja de Trabajo para listado'!$AB$155:$BA$1048576,MATCH($A41,'Hoja de Trabajo para listado'!$AB$155:$AB$1048576,0),MATCH((CUADRO!N$4&amp;$E41),'Hoja de Trabajo para listado'!$AB$151:$BA$151,0)),0)+IFERROR(INDEX('Hoja de Trabajo para listado'!$BC$155:$CB$1048576,MATCH($A41,'Hoja de Trabajo para listado'!$BC$155:$BC$1048576,0),MATCH((CUADRO!N$4&amp;$E41),'Hoja de Trabajo para listado'!$BC$151:$CB$151,0)),0)+IFERROR(INDEX('Hoja de Trabajo para listado'!$DE$153:$DG$274,MATCH($A41,'Hoja de Trabajo para listado'!$DE$153:$DE$1048576,0),MATCH((CUADRO!N$4&amp;$E41),'Hoja de Trabajo para listado'!$DE$151:$DG$151,0)),0)+IFERROR(INDEX('Hoja de Trabajo para listado'!$CD$155:$DC$1048576,MATCH($A41,'Hoja de Trabajo para listado'!$CD$155:$CD$1048576,0),MATCH((CUADRO!N$4&amp;$E41),'Hoja de Trabajo para listado'!$CD$151:$DC$151,0)),0)</f>
        <v>0</v>
      </c>
      <c r="O41" s="243">
        <f ca="1">+IFERROR(INDEX('Hoja de Trabajo para listado'!$A$155:$Z$1048576,MATCH($A41,'Hoja de Trabajo para listado'!$A$155:$A$1048576,0),MATCH((CUADRO!O$4&amp;$E41),'Hoja de Trabajo para listado'!$A$151:$Z$151,0)),0)+IFERROR(INDEX('Hoja de Trabajo para listado'!$AB$155:$BA$1048576,MATCH($A41,'Hoja de Trabajo para listado'!$AB$155:$AB$1048576,0),MATCH((CUADRO!O$4&amp;$E41),'Hoja de Trabajo para listado'!$AB$151:$BA$151,0)),0)+IFERROR(INDEX('Hoja de Trabajo para listado'!$BC$155:$CB$1048576,MATCH($A41,'Hoja de Trabajo para listado'!$BC$155:$BC$1048576,0),MATCH((CUADRO!O$4&amp;$E41),'Hoja de Trabajo para listado'!$BC$151:$CB$151,0)),0)+IFERROR(INDEX('Hoja de Trabajo para listado'!$DE$153:$DG$274,MATCH($A41,'Hoja de Trabajo para listado'!$DE$153:$DE$1048576,0),MATCH((CUADRO!O$4&amp;$E41),'Hoja de Trabajo para listado'!$DE$151:$DG$151,0)),0)+IFERROR(INDEX('Hoja de Trabajo para listado'!$CD$155:$DC$1048576,MATCH($A41,'Hoja de Trabajo para listado'!$CD$155:$CD$1048576,0),MATCH((CUADRO!O$4&amp;$E41),'Hoja de Trabajo para listado'!$CD$151:$DC$151,0)),0)</f>
        <v>0</v>
      </c>
      <c r="P41" s="243">
        <f ca="1">+IFERROR(INDEX('Hoja de Trabajo para listado'!$A$155:$Z$1048576,MATCH($A41,'Hoja de Trabajo para listado'!$A$155:$A$1048576,0),MATCH((CUADRO!P$4&amp;$E41),'Hoja de Trabajo para listado'!$A$151:$Z$151,0)),0)+IFERROR(INDEX('Hoja de Trabajo para listado'!$AB$155:$BA$1048576,MATCH($A41,'Hoja de Trabajo para listado'!$AB$155:$AB$1048576,0),MATCH((CUADRO!P$4&amp;$E41),'Hoja de Trabajo para listado'!$AB$151:$BA$151,0)),0)+IFERROR(INDEX('Hoja de Trabajo para listado'!$BC$155:$CB$1048576,MATCH($A41,'Hoja de Trabajo para listado'!$BC$155:$BC$1048576,0),MATCH((CUADRO!P$4&amp;$E41),'Hoja de Trabajo para listado'!$BC$151:$CB$151,0)),0)+IFERROR(INDEX('Hoja de Trabajo para listado'!$DE$153:$DG$274,MATCH($A41,'Hoja de Trabajo para listado'!$DE$153:$DE$1048576,0),MATCH((CUADRO!P$4&amp;$E41),'Hoja de Trabajo para listado'!$DE$151:$DG$151,0)),0)+IFERROR(INDEX('Hoja de Trabajo para listado'!$CD$155:$DC$1048576,MATCH($A41,'Hoja de Trabajo para listado'!$CD$155:$CD$1048576,0),MATCH((CUADRO!P$4&amp;$E41),'Hoja de Trabajo para listado'!$CD$151:$DC$151,0)),0)</f>
        <v>0</v>
      </c>
      <c r="Q41" s="243">
        <f ca="1">+IFERROR(INDEX('Hoja de Trabajo para listado'!$A$155:$Z$1048576,MATCH($A41,'Hoja de Trabajo para listado'!$A$155:$A$1048576,0),MATCH((CUADRO!Q$4&amp;$E41),'Hoja de Trabajo para listado'!$A$151:$Z$151,0)),0)+IFERROR(INDEX('Hoja de Trabajo para listado'!$AB$155:$BA$1048576,MATCH($A41,'Hoja de Trabajo para listado'!$AB$155:$AB$1048576,0),MATCH((CUADRO!Q$4&amp;$E41),'Hoja de Trabajo para listado'!$AB$151:$BA$151,0)),0)+IFERROR(INDEX('Hoja de Trabajo para listado'!$BC$155:$CB$1048576,MATCH($A41,'Hoja de Trabajo para listado'!$BC$155:$BC$1048576,0),MATCH((CUADRO!Q$4&amp;$E41),'Hoja de Trabajo para listado'!$BC$151:$CB$151,0)),0)+IFERROR(INDEX('Hoja de Trabajo para listado'!$DE$153:$DG$274,MATCH($A41,'Hoja de Trabajo para listado'!$DE$153:$DE$1048576,0),MATCH((CUADRO!Q$4&amp;$E41),'Hoja de Trabajo para listado'!$DE$151:$DG$151,0)),0)+IFERROR(INDEX('Hoja de Trabajo para listado'!$CD$155:$DC$1048576,MATCH($A41,'Hoja de Trabajo para listado'!$CD$155:$CD$1048576,0),MATCH((CUADRO!Q$4&amp;$E41),'Hoja de Trabajo para listado'!$CD$151:$DC$151,0)),0)</f>
        <v>0</v>
      </c>
      <c r="R41" s="243">
        <f t="shared" ca="1" si="0"/>
        <v>36073067.3486</v>
      </c>
      <c r="S41" s="243"/>
      <c r="T41" s="243">
        <f ca="1">+T42</f>
        <v>189923265.1286</v>
      </c>
      <c r="U41" s="242">
        <f t="shared" si="1"/>
        <v>1</v>
      </c>
      <c r="V41" s="333" t="str">
        <f>+VLOOKUP(A41,bd_lista!$A$3:$E$592,5,FALSE)</f>
        <v>Órgano Ejecutivo</v>
      </c>
      <c r="W41" s="387" t="str">
        <f>+V41</f>
        <v>Órgano Ejecutivo</v>
      </c>
      <c r="X41" s="242">
        <v>81</v>
      </c>
      <c r="Y41" s="242" t="str">
        <f>+VLOOKUP(X41,bd_lista!$A$3:$C$592,3,FALSE)</f>
        <v>Ministerio de Obras Públicas, Servicios y Vivienda</v>
      </c>
      <c r="Z41" s="246">
        <f>+X41</f>
        <v>81</v>
      </c>
      <c r="AA41" s="246" t="str">
        <f>+Y41</f>
        <v>Ministerio de Obras Públicas, Servicios y Vivienda</v>
      </c>
    </row>
    <row r="42" spans="1:27" ht="15" customHeight="1">
      <c r="A42" s="32">
        <v>81</v>
      </c>
      <c r="B42" s="393"/>
      <c r="C42" s="333" t="str">
        <f>+VLOOKUP(A42,bd_lista!$A$3:$C$592,3,FALSE)</f>
        <v>Ministerio de Obras Públicas, Servicios y Vivienda</v>
      </c>
      <c r="D42" s="390"/>
      <c r="E42" s="333" t="s">
        <v>1305</v>
      </c>
      <c r="F42" s="245">
        <f ca="1">+IFERROR(INDEX('Hoja de Trabajo para listado'!$A$155:$Z$1048576,MATCH($A42,'Hoja de Trabajo para listado'!$A$155:$A$1048576,0),MATCH((CUADRO!F$4&amp;$E42),'Hoja de Trabajo para listado'!$A$151:$Z$151,0)),0)+IFERROR(INDEX('Hoja de Trabajo para listado'!$AB$155:$BA$1048576,MATCH($A42,'Hoja de Trabajo para listado'!$AB$155:$AB$1048576,0),MATCH((CUADRO!F$4&amp;$E42),'Hoja de Trabajo para listado'!$AB$151:$BA$151,0)),0)+IFERROR(INDEX('Hoja de Trabajo para listado'!$BC$155:$CB$1048576,MATCH($A42,'Hoja de Trabajo para listado'!$BC$155:$BC$1048576,0),MATCH((CUADRO!F$4&amp;$E42),'Hoja de Trabajo para listado'!$BC$151:$CB$151,0)),0)+IFERROR(INDEX('Hoja de Trabajo para listado'!$DE$153:$DG$274,MATCH($A42,'Hoja de Trabajo para listado'!$DE$153:$DE$1048576,0),MATCH((CUADRO!F$4&amp;$E42),'Hoja de Trabajo para listado'!$DE$151:$DG$151,0)),0)+IFERROR(INDEX('Hoja de Trabajo para listado'!$CD$155:$DC$1048576,MATCH($A42,'Hoja de Trabajo para listado'!$CD$155:$CD$1048576,0),MATCH((CUADRO!F$4&amp;$E42),'Hoja de Trabajo para listado'!$CD$151:$DC$151,0)),0)</f>
        <v>936.52</v>
      </c>
      <c r="G42" s="245">
        <f ca="1">+IFERROR(INDEX('Hoja de Trabajo para listado'!$A$155:$Z$1048576,MATCH($A42,'Hoja de Trabajo para listado'!$A$155:$A$1048576,0),MATCH((CUADRO!G$4&amp;$E42),'Hoja de Trabajo para listado'!$A$151:$Z$151,0)),0)+IFERROR(INDEX('Hoja de Trabajo para listado'!$AB$155:$BA$1048576,MATCH($A42,'Hoja de Trabajo para listado'!$AB$155:$AB$1048576,0),MATCH((CUADRO!G$4&amp;$E42),'Hoja de Trabajo para listado'!$AB$151:$BA$151,0)),0)+IFERROR(INDEX('Hoja de Trabajo para listado'!$BC$155:$CB$1048576,MATCH($A42,'Hoja de Trabajo para listado'!$BC$155:$BC$1048576,0),MATCH((CUADRO!G$4&amp;$E42),'Hoja de Trabajo para listado'!$BC$151:$CB$151,0)),0)+IFERROR(INDEX('Hoja de Trabajo para listado'!$DE$153:$DG$274,MATCH($A42,'Hoja de Trabajo para listado'!$DE$153:$DE$1048576,0),MATCH((CUADRO!G$4&amp;$E42),'Hoja de Trabajo para listado'!$DE$151:$DG$151,0)),0)+IFERROR(INDEX('Hoja de Trabajo para listado'!$CD$155:$DC$1048576,MATCH($A42,'Hoja de Trabajo para listado'!$CD$155:$CD$1048576,0),MATCH((CUADRO!G$4&amp;$E42),'Hoja de Trabajo para listado'!$CD$151:$DC$151,0)),0)</f>
        <v>40498.109999999993</v>
      </c>
      <c r="H42" s="245">
        <f ca="1">+IFERROR(INDEX('Hoja de Trabajo para listado'!$A$155:$Z$1048576,MATCH($A42,'Hoja de Trabajo para listado'!$A$155:$A$1048576,0),MATCH((CUADRO!H$4&amp;$E42),'Hoja de Trabajo para listado'!$A$151:$Z$151,0)),0)+IFERROR(INDEX('Hoja de Trabajo para listado'!$AB$155:$BA$1048576,MATCH($A42,'Hoja de Trabajo para listado'!$AB$155:$AB$1048576,0),MATCH((CUADRO!H$4&amp;$E42),'Hoja de Trabajo para listado'!$AB$151:$BA$151,0)),0)+IFERROR(INDEX('Hoja de Trabajo para listado'!$BC$155:$CB$1048576,MATCH($A42,'Hoja de Trabajo para listado'!$BC$155:$BC$1048576,0),MATCH((CUADRO!H$4&amp;$E42),'Hoja de Trabajo para listado'!$BC$151:$CB$151,0)),0)+IFERROR(INDEX('Hoja de Trabajo para listado'!$DE$153:$DG$274,MATCH($A42,'Hoja de Trabajo para listado'!$DE$153:$DE$1048576,0),MATCH((CUADRO!H$4&amp;$E42),'Hoja de Trabajo para listado'!$DE$151:$DG$151,0)),0)+IFERROR(INDEX('Hoja de Trabajo para listado'!$CD$155:$DC$1048576,MATCH($A42,'Hoja de Trabajo para listado'!$CD$155:$CD$1048576,0),MATCH((CUADRO!H$4&amp;$E42),'Hoja de Trabajo para listado'!$CD$151:$DC$151,0)),0)</f>
        <v>53203.09</v>
      </c>
      <c r="I42" s="245">
        <f ca="1">+IFERROR(INDEX('Hoja de Trabajo para listado'!$A$155:$Z$1048576,MATCH($A42,'Hoja de Trabajo para listado'!$A$155:$A$1048576,0),MATCH((CUADRO!I$4&amp;$E42),'Hoja de Trabajo para listado'!$A$151:$Z$151,0)),0)+IFERROR(INDEX('Hoja de Trabajo para listado'!$AB$155:$BA$1048576,MATCH($A42,'Hoja de Trabajo para listado'!$AB$155:$AB$1048576,0),MATCH((CUADRO!I$4&amp;$E42),'Hoja de Trabajo para listado'!$AB$151:$BA$151,0)),0)+IFERROR(INDEX('Hoja de Trabajo para listado'!$BC$155:$CB$1048576,MATCH($A42,'Hoja de Trabajo para listado'!$BC$155:$BC$1048576,0),MATCH((CUADRO!I$4&amp;$E42),'Hoja de Trabajo para listado'!$BC$151:$CB$151,0)),0)+IFERROR(INDEX('Hoja de Trabajo para listado'!$DE$153:$DG$274,MATCH($A42,'Hoja de Trabajo para listado'!$DE$153:$DE$1048576,0),MATCH((CUADRO!I$4&amp;$E42),'Hoja de Trabajo para listado'!$DE$151:$DG$151,0)),0)+IFERROR(INDEX('Hoja de Trabajo para listado'!$CD$155:$DC$1048576,MATCH($A42,'Hoja de Trabajo para listado'!$CD$155:$CD$1048576,0),MATCH((CUADRO!I$4&amp;$E42),'Hoja de Trabajo para listado'!$CD$151:$DC$151,0)),0)</f>
        <v>74908955.469999999</v>
      </c>
      <c r="J42" s="245">
        <f ca="1">+IFERROR(INDEX('Hoja de Trabajo para listado'!$A$155:$Z$1048576,MATCH($A42,'Hoja de Trabajo para listado'!$A$155:$A$1048576,0),MATCH((CUADRO!J$4&amp;$E42),'Hoja de Trabajo para listado'!$A$151:$Z$151,0)),0)+IFERROR(INDEX('Hoja de Trabajo para listado'!$AB$155:$BA$1048576,MATCH($A42,'Hoja de Trabajo para listado'!$AB$155:$AB$1048576,0),MATCH((CUADRO!J$4&amp;$E42),'Hoja de Trabajo para listado'!$AB$151:$BA$151,0)),0)+IFERROR(INDEX('Hoja de Trabajo para listado'!$BC$155:$CB$1048576,MATCH($A42,'Hoja de Trabajo para listado'!$BC$155:$BC$1048576,0),MATCH((CUADRO!J$4&amp;$E42),'Hoja de Trabajo para listado'!$BC$151:$CB$151,0)),0)+IFERROR(INDEX('Hoja de Trabajo para listado'!$DE$153:$DG$274,MATCH($A42,'Hoja de Trabajo para listado'!$DE$153:$DE$1048576,0),MATCH((CUADRO!J$4&amp;$E42),'Hoja de Trabajo para listado'!$DE$151:$DG$151,0)),0)+IFERROR(INDEX('Hoja de Trabajo para listado'!$CD$155:$DC$1048576,MATCH($A42,'Hoja de Trabajo para listado'!$CD$155:$CD$1048576,0),MATCH((CUADRO!J$4&amp;$E42),'Hoja de Trabajo para listado'!$CD$151:$DC$151,0)),0)</f>
        <v>78846604.590000004</v>
      </c>
      <c r="K42" s="245">
        <f ca="1">+IFERROR(INDEX('Hoja de Trabajo para listado'!$A$155:$Z$1048576,MATCH($A42,'Hoja de Trabajo para listado'!$A$155:$A$1048576,0),MATCH((CUADRO!K$4&amp;$E42),'Hoja de Trabajo para listado'!$A$151:$Z$151,0)),0)+IFERROR(INDEX('Hoja de Trabajo para listado'!$AB$155:$BA$1048576,MATCH($A42,'Hoja de Trabajo para listado'!$AB$155:$AB$1048576,0),MATCH((CUADRO!K$4&amp;$E42),'Hoja de Trabajo para listado'!$AB$151:$BA$151,0)),0)+IFERROR(INDEX('Hoja de Trabajo para listado'!$BC$155:$CB$1048576,MATCH($A42,'Hoja de Trabajo para listado'!$BC$155:$BC$1048576,0),MATCH((CUADRO!K$4&amp;$E42),'Hoja de Trabajo para listado'!$BC$151:$CB$151,0)),0)+IFERROR(INDEX('Hoja de Trabajo para listado'!$DE$153:$DG$274,MATCH($A42,'Hoja de Trabajo para listado'!$DE$153:$DE$1048576,0),MATCH((CUADRO!K$4&amp;$E42),'Hoja de Trabajo para listado'!$DE$151:$DG$151,0)),0)+IFERROR(INDEX('Hoja de Trabajo para listado'!$CD$155:$DC$1048576,MATCH($A42,'Hoja de Trabajo para listado'!$CD$155:$CD$1048576,0),MATCH((CUADRO!K$4&amp;$E42),'Hoja de Trabajo para listado'!$CD$151:$DC$151,0)),0)</f>
        <v>0</v>
      </c>
      <c r="L42" s="245">
        <f ca="1">+IFERROR(INDEX('Hoja de Trabajo para listado'!$A$155:$Z$1048576,MATCH($A42,'Hoja de Trabajo para listado'!$A$155:$A$1048576,0),MATCH((CUADRO!L$4&amp;$E42),'Hoja de Trabajo para listado'!$A$151:$Z$151,0)),0)+IFERROR(INDEX('Hoja de Trabajo para listado'!$AB$155:$BA$1048576,MATCH($A42,'Hoja de Trabajo para listado'!$AB$155:$AB$1048576,0),MATCH((CUADRO!L$4&amp;$E42),'Hoja de Trabajo para listado'!$AB$151:$BA$151,0)),0)+IFERROR(INDEX('Hoja de Trabajo para listado'!$BC$155:$CB$1048576,MATCH($A42,'Hoja de Trabajo para listado'!$BC$155:$BC$1048576,0),MATCH((CUADRO!L$4&amp;$E42),'Hoja de Trabajo para listado'!$BC$151:$CB$151,0)),0)+IFERROR(INDEX('Hoja de Trabajo para listado'!$DE$153:$DG$274,MATCH($A42,'Hoja de Trabajo para listado'!$DE$153:$DE$1048576,0),MATCH((CUADRO!L$4&amp;$E42),'Hoja de Trabajo para listado'!$DE$151:$DG$151,0)),0)+IFERROR(INDEX('Hoja de Trabajo para listado'!$CD$155:$DC$1048576,MATCH($A42,'Hoja de Trabajo para listado'!$CD$155:$CD$1048576,0),MATCH((CUADRO!L$4&amp;$E42),'Hoja de Trabajo para listado'!$CD$151:$DC$151,0)),0)</f>
        <v>0</v>
      </c>
      <c r="M42" s="245">
        <f ca="1">+IFERROR(INDEX('Hoja de Trabajo para listado'!$A$155:$Z$1048576,MATCH($A42,'Hoja de Trabajo para listado'!$A$155:$A$1048576,0),MATCH((CUADRO!M$4&amp;$E42),'Hoja de Trabajo para listado'!$A$151:$Z$151,0)),0)+IFERROR(INDEX('Hoja de Trabajo para listado'!$AB$155:$BA$1048576,MATCH($A42,'Hoja de Trabajo para listado'!$AB$155:$AB$1048576,0),MATCH((CUADRO!M$4&amp;$E42),'Hoja de Trabajo para listado'!$AB$151:$BA$151,0)),0)+IFERROR(INDEX('Hoja de Trabajo para listado'!$BC$155:$CB$1048576,MATCH($A42,'Hoja de Trabajo para listado'!$BC$155:$BC$1048576,0),MATCH((CUADRO!M$4&amp;$E42),'Hoja de Trabajo para listado'!$BC$151:$CB$151,0)),0)+IFERROR(INDEX('Hoja de Trabajo para listado'!$DE$153:$DG$274,MATCH($A42,'Hoja de Trabajo para listado'!$DE$153:$DE$1048576,0),MATCH((CUADRO!M$4&amp;$E42),'Hoja de Trabajo para listado'!$DE$151:$DG$151,0)),0)+IFERROR(INDEX('Hoja de Trabajo para listado'!$CD$155:$DC$1048576,MATCH($A42,'Hoja de Trabajo para listado'!$CD$155:$CD$1048576,0),MATCH((CUADRO!M$4&amp;$E42),'Hoja de Trabajo para listado'!$CD$151:$DC$151,0)),0)</f>
        <v>0</v>
      </c>
      <c r="N42" s="245">
        <f ca="1">+IFERROR(INDEX('Hoja de Trabajo para listado'!$A$155:$Z$1048576,MATCH($A42,'Hoja de Trabajo para listado'!$A$155:$A$1048576,0),MATCH((CUADRO!N$4&amp;$E42),'Hoja de Trabajo para listado'!$A$151:$Z$151,0)),0)+IFERROR(INDEX('Hoja de Trabajo para listado'!$AB$155:$BA$1048576,MATCH($A42,'Hoja de Trabajo para listado'!$AB$155:$AB$1048576,0),MATCH((CUADRO!N$4&amp;$E42),'Hoja de Trabajo para listado'!$AB$151:$BA$151,0)),0)+IFERROR(INDEX('Hoja de Trabajo para listado'!$BC$155:$CB$1048576,MATCH($A42,'Hoja de Trabajo para listado'!$BC$155:$BC$1048576,0),MATCH((CUADRO!N$4&amp;$E42),'Hoja de Trabajo para listado'!$BC$151:$CB$151,0)),0)+IFERROR(INDEX('Hoja de Trabajo para listado'!$DE$153:$DG$274,MATCH($A42,'Hoja de Trabajo para listado'!$DE$153:$DE$1048576,0),MATCH((CUADRO!N$4&amp;$E42),'Hoja de Trabajo para listado'!$DE$151:$DG$151,0)),0)+IFERROR(INDEX('Hoja de Trabajo para listado'!$CD$155:$DC$1048576,MATCH($A42,'Hoja de Trabajo para listado'!$CD$155:$CD$1048576,0),MATCH((CUADRO!N$4&amp;$E42),'Hoja de Trabajo para listado'!$CD$151:$DC$151,0)),0)</f>
        <v>0</v>
      </c>
      <c r="O42" s="245">
        <f ca="1">+IFERROR(INDEX('Hoja de Trabajo para listado'!$A$155:$Z$1048576,MATCH($A42,'Hoja de Trabajo para listado'!$A$155:$A$1048576,0),MATCH((CUADRO!O$4&amp;$E42),'Hoja de Trabajo para listado'!$A$151:$Z$151,0)),0)+IFERROR(INDEX('Hoja de Trabajo para listado'!$AB$155:$BA$1048576,MATCH($A42,'Hoja de Trabajo para listado'!$AB$155:$AB$1048576,0),MATCH((CUADRO!O$4&amp;$E42),'Hoja de Trabajo para listado'!$AB$151:$BA$151,0)),0)+IFERROR(INDEX('Hoja de Trabajo para listado'!$BC$155:$CB$1048576,MATCH($A42,'Hoja de Trabajo para listado'!$BC$155:$BC$1048576,0),MATCH((CUADRO!O$4&amp;$E42),'Hoja de Trabajo para listado'!$BC$151:$CB$151,0)),0)+IFERROR(INDEX('Hoja de Trabajo para listado'!$DE$153:$DG$274,MATCH($A42,'Hoja de Trabajo para listado'!$DE$153:$DE$1048576,0),MATCH((CUADRO!O$4&amp;$E42),'Hoja de Trabajo para listado'!$DE$151:$DG$151,0)),0)+IFERROR(INDEX('Hoja de Trabajo para listado'!$CD$155:$DC$1048576,MATCH($A42,'Hoja de Trabajo para listado'!$CD$155:$CD$1048576,0),MATCH((CUADRO!O$4&amp;$E42),'Hoja de Trabajo para listado'!$CD$151:$DC$151,0)),0)</f>
        <v>0</v>
      </c>
      <c r="P42" s="245">
        <f ca="1">+IFERROR(INDEX('Hoja de Trabajo para listado'!$A$155:$Z$1048576,MATCH($A42,'Hoja de Trabajo para listado'!$A$155:$A$1048576,0),MATCH((CUADRO!P$4&amp;$E42),'Hoja de Trabajo para listado'!$A$151:$Z$151,0)),0)+IFERROR(INDEX('Hoja de Trabajo para listado'!$AB$155:$BA$1048576,MATCH($A42,'Hoja de Trabajo para listado'!$AB$155:$AB$1048576,0),MATCH((CUADRO!P$4&amp;$E42),'Hoja de Trabajo para listado'!$AB$151:$BA$151,0)),0)+IFERROR(INDEX('Hoja de Trabajo para listado'!$BC$155:$CB$1048576,MATCH($A42,'Hoja de Trabajo para listado'!$BC$155:$BC$1048576,0),MATCH((CUADRO!P$4&amp;$E42),'Hoja de Trabajo para listado'!$BC$151:$CB$151,0)),0)+IFERROR(INDEX('Hoja de Trabajo para listado'!$DE$153:$DG$274,MATCH($A42,'Hoja de Trabajo para listado'!$DE$153:$DE$1048576,0),MATCH((CUADRO!P$4&amp;$E42),'Hoja de Trabajo para listado'!$DE$151:$DG$151,0)),0)+IFERROR(INDEX('Hoja de Trabajo para listado'!$CD$155:$DC$1048576,MATCH($A42,'Hoja de Trabajo para listado'!$CD$155:$CD$1048576,0),MATCH((CUADRO!P$4&amp;$E42),'Hoja de Trabajo para listado'!$CD$151:$DC$151,0)),0)</f>
        <v>0</v>
      </c>
      <c r="Q42" s="245">
        <f ca="1">+IFERROR(INDEX('Hoja de Trabajo para listado'!$A$155:$Z$1048576,MATCH($A42,'Hoja de Trabajo para listado'!$A$155:$A$1048576,0),MATCH((CUADRO!Q$4&amp;$E42),'Hoja de Trabajo para listado'!$A$151:$Z$151,0)),0)+IFERROR(INDEX('Hoja de Trabajo para listado'!$AB$155:$BA$1048576,MATCH($A42,'Hoja de Trabajo para listado'!$AB$155:$AB$1048576,0),MATCH((CUADRO!Q$4&amp;$E42),'Hoja de Trabajo para listado'!$AB$151:$BA$151,0)),0)+IFERROR(INDEX('Hoja de Trabajo para listado'!$BC$155:$CB$1048576,MATCH($A42,'Hoja de Trabajo para listado'!$BC$155:$BC$1048576,0),MATCH((CUADRO!Q$4&amp;$E42),'Hoja de Trabajo para listado'!$BC$151:$CB$151,0)),0)+IFERROR(INDEX('Hoja de Trabajo para listado'!$DE$153:$DG$274,MATCH($A42,'Hoja de Trabajo para listado'!$DE$153:$DE$1048576,0),MATCH((CUADRO!Q$4&amp;$E42),'Hoja de Trabajo para listado'!$DE$151:$DG$151,0)),0)+IFERROR(INDEX('Hoja de Trabajo para listado'!$CD$155:$DC$1048576,MATCH($A42,'Hoja de Trabajo para listado'!$CD$155:$CD$1048576,0),MATCH((CUADRO!Q$4&amp;$E42),'Hoja de Trabajo para listado'!$CD$151:$DC$151,0)),0)</f>
        <v>0</v>
      </c>
      <c r="R42" s="245">
        <f t="shared" ca="1" si="0"/>
        <v>153850197.78</v>
      </c>
      <c r="S42" s="245">
        <f ca="1">+R41+R42</f>
        <v>189923265.1286</v>
      </c>
      <c r="T42" s="245">
        <f ca="1">+S42</f>
        <v>189923265.1286</v>
      </c>
      <c r="U42" s="244">
        <f t="shared" si="1"/>
        <v>2</v>
      </c>
      <c r="V42" s="333" t="str">
        <f>+VLOOKUP(A42,bd_lista!$A$3:$E$592,5,FALSE)</f>
        <v>Órgano Ejecutivo</v>
      </c>
      <c r="W42" s="388"/>
      <c r="X42" s="242">
        <v>81</v>
      </c>
      <c r="Y42" s="242" t="str">
        <f>+VLOOKUP(X42,bd_lista!$A$3:$C$592,3,FALSE)</f>
        <v>Ministerio de Obras Públicas, Servicios y Vivienda</v>
      </c>
      <c r="Z42" s="246"/>
      <c r="AA42" s="246"/>
    </row>
    <row r="43" spans="1:27" ht="15" hidden="1" customHeight="1">
      <c r="A43" s="251">
        <v>85</v>
      </c>
      <c r="B43" s="392">
        <f>+A43</f>
        <v>85</v>
      </c>
      <c r="C43" s="247" t="e">
        <f>+VLOOKUP(A43,bd_lista!$A$3:$C$592,3,FALSE)</f>
        <v>#N/A</v>
      </c>
      <c r="D43" s="389" t="e">
        <f>+C43</f>
        <v>#N/A</v>
      </c>
      <c r="E43" s="247" t="s">
        <v>1304</v>
      </c>
      <c r="F43" s="243">
        <f ca="1">+IFERROR(INDEX('Hoja de Trabajo para listado'!$A$155:$Z$1048576,MATCH($A43,'Hoja de Trabajo para listado'!$A$155:$A$1048576,0),MATCH((CUADRO!F$4&amp;$E43),'Hoja de Trabajo para listado'!$A$151:$Z$151,0)),0)+IFERROR(INDEX('Hoja de Trabajo para listado'!$AB$155:$BA$1048576,MATCH($A43,'Hoja de Trabajo para listado'!$AB$155:$AB$1048576,0),MATCH((CUADRO!F$4&amp;$E43),'Hoja de Trabajo para listado'!$AB$151:$BA$151,0)),0)+IFERROR(INDEX('Hoja de Trabajo para listado'!$BC$155:$CB$1048576,MATCH($A43,'Hoja de Trabajo para listado'!$BC$155:$BC$1048576,0),MATCH((CUADRO!F$4&amp;$E43),'Hoja de Trabajo para listado'!$BC$151:$CB$151,0)),0)+IFERROR(INDEX('Hoja de Trabajo para listado'!$DE$153:$DG$274,MATCH($A43,'Hoja de Trabajo para listado'!$DE$153:$DE$1048576,0),MATCH((CUADRO!F$4&amp;$E43),'Hoja de Trabajo para listado'!$DE$151:$DG$151,0)),0)+IFERROR(INDEX('Hoja de Trabajo para listado'!$CD$155:$DC$1048576,MATCH($A43,'Hoja de Trabajo para listado'!$CD$155:$CD$1048576,0),MATCH((CUADRO!F$4&amp;$E43),'Hoja de Trabajo para listado'!$CD$151:$DC$151,0)),0)</f>
        <v>0</v>
      </c>
      <c r="G43" s="243">
        <f ca="1">+IFERROR(INDEX('Hoja de Trabajo para listado'!$A$155:$Z$1048576,MATCH($A43,'Hoja de Trabajo para listado'!$A$155:$A$1048576,0),MATCH((CUADRO!G$4&amp;$E43),'Hoja de Trabajo para listado'!$A$151:$Z$151,0)),0)+IFERROR(INDEX('Hoja de Trabajo para listado'!$AB$155:$BA$1048576,MATCH($A43,'Hoja de Trabajo para listado'!$AB$155:$AB$1048576,0),MATCH((CUADRO!G$4&amp;$E43),'Hoja de Trabajo para listado'!$AB$151:$BA$151,0)),0)+IFERROR(INDEX('Hoja de Trabajo para listado'!$BC$155:$CB$1048576,MATCH($A43,'Hoja de Trabajo para listado'!$BC$155:$BC$1048576,0),MATCH((CUADRO!G$4&amp;$E43),'Hoja de Trabajo para listado'!$BC$151:$CB$151,0)),0)+IFERROR(INDEX('Hoja de Trabajo para listado'!$DE$153:$DG$274,MATCH($A43,'Hoja de Trabajo para listado'!$DE$153:$DE$1048576,0),MATCH((CUADRO!G$4&amp;$E43),'Hoja de Trabajo para listado'!$DE$151:$DG$151,0)),0)+IFERROR(INDEX('Hoja de Trabajo para listado'!$CD$155:$DC$1048576,MATCH($A43,'Hoja de Trabajo para listado'!$CD$155:$CD$1048576,0),MATCH((CUADRO!G$4&amp;$E43),'Hoja de Trabajo para listado'!$CD$151:$DC$151,0)),0)</f>
        <v>0</v>
      </c>
      <c r="H43" s="243">
        <f ca="1">+IFERROR(INDEX('Hoja de Trabajo para listado'!$A$155:$Z$1048576,MATCH($A43,'Hoja de Trabajo para listado'!$A$155:$A$1048576,0),MATCH((CUADRO!H$4&amp;$E43),'Hoja de Trabajo para listado'!$A$151:$Z$151,0)),0)+IFERROR(INDEX('Hoja de Trabajo para listado'!$AB$155:$BA$1048576,MATCH($A43,'Hoja de Trabajo para listado'!$AB$155:$AB$1048576,0),MATCH((CUADRO!H$4&amp;$E43),'Hoja de Trabajo para listado'!$AB$151:$BA$151,0)),0)+IFERROR(INDEX('Hoja de Trabajo para listado'!$BC$155:$CB$1048576,MATCH($A43,'Hoja de Trabajo para listado'!$BC$155:$BC$1048576,0),MATCH((CUADRO!H$4&amp;$E43),'Hoja de Trabajo para listado'!$BC$151:$CB$151,0)),0)+IFERROR(INDEX('Hoja de Trabajo para listado'!$DE$153:$DG$274,MATCH($A43,'Hoja de Trabajo para listado'!$DE$153:$DE$1048576,0),MATCH((CUADRO!H$4&amp;$E43),'Hoja de Trabajo para listado'!$DE$151:$DG$151,0)),0)+IFERROR(INDEX('Hoja de Trabajo para listado'!$CD$155:$DC$1048576,MATCH($A43,'Hoja de Trabajo para listado'!$CD$155:$CD$1048576,0),MATCH((CUADRO!H$4&amp;$E43),'Hoja de Trabajo para listado'!$CD$151:$DC$151,0)),0)</f>
        <v>0</v>
      </c>
      <c r="I43" s="243">
        <f ca="1">+IFERROR(INDEX('Hoja de Trabajo para listado'!$A$155:$Z$1048576,MATCH($A43,'Hoja de Trabajo para listado'!$A$155:$A$1048576,0),MATCH((CUADRO!I$4&amp;$E43),'Hoja de Trabajo para listado'!$A$151:$Z$151,0)),0)+IFERROR(INDEX('Hoja de Trabajo para listado'!$AB$155:$BA$1048576,MATCH($A43,'Hoja de Trabajo para listado'!$AB$155:$AB$1048576,0),MATCH((CUADRO!I$4&amp;$E43),'Hoja de Trabajo para listado'!$AB$151:$BA$151,0)),0)+IFERROR(INDEX('Hoja de Trabajo para listado'!$BC$155:$CB$1048576,MATCH($A43,'Hoja de Trabajo para listado'!$BC$155:$BC$1048576,0),MATCH((CUADRO!I$4&amp;$E43),'Hoja de Trabajo para listado'!$BC$151:$CB$151,0)),0)+IFERROR(INDEX('Hoja de Trabajo para listado'!$DE$153:$DG$274,MATCH($A43,'Hoja de Trabajo para listado'!$DE$153:$DE$1048576,0),MATCH((CUADRO!I$4&amp;$E43),'Hoja de Trabajo para listado'!$DE$151:$DG$151,0)),0)+IFERROR(INDEX('Hoja de Trabajo para listado'!$CD$155:$DC$1048576,MATCH($A43,'Hoja de Trabajo para listado'!$CD$155:$CD$1048576,0),MATCH((CUADRO!I$4&amp;$E43),'Hoja de Trabajo para listado'!$CD$151:$DC$151,0)),0)</f>
        <v>0</v>
      </c>
      <c r="J43" s="243">
        <f ca="1">+IFERROR(INDEX('Hoja de Trabajo para listado'!$A$155:$Z$1048576,MATCH($A43,'Hoja de Trabajo para listado'!$A$155:$A$1048576,0),MATCH((CUADRO!J$4&amp;$E43),'Hoja de Trabajo para listado'!$A$151:$Z$151,0)),0)+IFERROR(INDEX('Hoja de Trabajo para listado'!$AB$155:$BA$1048576,MATCH($A43,'Hoja de Trabajo para listado'!$AB$155:$AB$1048576,0),MATCH((CUADRO!J$4&amp;$E43),'Hoja de Trabajo para listado'!$AB$151:$BA$151,0)),0)+IFERROR(INDEX('Hoja de Trabajo para listado'!$BC$155:$CB$1048576,MATCH($A43,'Hoja de Trabajo para listado'!$BC$155:$BC$1048576,0),MATCH((CUADRO!J$4&amp;$E43),'Hoja de Trabajo para listado'!$BC$151:$CB$151,0)),0)+IFERROR(INDEX('Hoja de Trabajo para listado'!$DE$153:$DG$274,MATCH($A43,'Hoja de Trabajo para listado'!$DE$153:$DE$1048576,0),MATCH((CUADRO!J$4&amp;$E43),'Hoja de Trabajo para listado'!$DE$151:$DG$151,0)),0)+IFERROR(INDEX('Hoja de Trabajo para listado'!$CD$155:$DC$1048576,MATCH($A43,'Hoja de Trabajo para listado'!$CD$155:$CD$1048576,0),MATCH((CUADRO!J$4&amp;$E43),'Hoja de Trabajo para listado'!$CD$151:$DC$151,0)),0)</f>
        <v>0</v>
      </c>
      <c r="K43" s="243">
        <f ca="1">+IFERROR(INDEX('Hoja de Trabajo para listado'!$A$155:$Z$1048576,MATCH($A43,'Hoja de Trabajo para listado'!$A$155:$A$1048576,0),MATCH((CUADRO!K$4&amp;$E43),'Hoja de Trabajo para listado'!$A$151:$Z$151,0)),0)+IFERROR(INDEX('Hoja de Trabajo para listado'!$AB$155:$BA$1048576,MATCH($A43,'Hoja de Trabajo para listado'!$AB$155:$AB$1048576,0),MATCH((CUADRO!K$4&amp;$E43),'Hoja de Trabajo para listado'!$AB$151:$BA$151,0)),0)+IFERROR(INDEX('Hoja de Trabajo para listado'!$BC$155:$CB$1048576,MATCH($A43,'Hoja de Trabajo para listado'!$BC$155:$BC$1048576,0),MATCH((CUADRO!K$4&amp;$E43),'Hoja de Trabajo para listado'!$BC$151:$CB$151,0)),0)+IFERROR(INDEX('Hoja de Trabajo para listado'!$DE$153:$DG$274,MATCH($A43,'Hoja de Trabajo para listado'!$DE$153:$DE$1048576,0),MATCH((CUADRO!K$4&amp;$E43),'Hoja de Trabajo para listado'!$DE$151:$DG$151,0)),0)+IFERROR(INDEX('Hoja de Trabajo para listado'!$CD$155:$DC$1048576,MATCH($A43,'Hoja de Trabajo para listado'!$CD$155:$CD$1048576,0),MATCH((CUADRO!K$4&amp;$E43),'Hoja de Trabajo para listado'!$CD$151:$DC$151,0)),0)</f>
        <v>0</v>
      </c>
      <c r="L43" s="243">
        <f ca="1">+IFERROR(INDEX('Hoja de Trabajo para listado'!$A$155:$Z$1048576,MATCH($A43,'Hoja de Trabajo para listado'!$A$155:$A$1048576,0),MATCH((CUADRO!L$4&amp;$E43),'Hoja de Trabajo para listado'!$A$151:$Z$151,0)),0)+IFERROR(INDEX('Hoja de Trabajo para listado'!$AB$155:$BA$1048576,MATCH($A43,'Hoja de Trabajo para listado'!$AB$155:$AB$1048576,0),MATCH((CUADRO!L$4&amp;$E43),'Hoja de Trabajo para listado'!$AB$151:$BA$151,0)),0)+IFERROR(INDEX('Hoja de Trabajo para listado'!$BC$155:$CB$1048576,MATCH($A43,'Hoja de Trabajo para listado'!$BC$155:$BC$1048576,0),MATCH((CUADRO!L$4&amp;$E43),'Hoja de Trabajo para listado'!$BC$151:$CB$151,0)),0)+IFERROR(INDEX('Hoja de Trabajo para listado'!$DE$153:$DG$274,MATCH($A43,'Hoja de Trabajo para listado'!$DE$153:$DE$1048576,0),MATCH((CUADRO!L$4&amp;$E43),'Hoja de Trabajo para listado'!$DE$151:$DG$151,0)),0)+IFERROR(INDEX('Hoja de Trabajo para listado'!$CD$155:$DC$1048576,MATCH($A43,'Hoja de Trabajo para listado'!$CD$155:$CD$1048576,0),MATCH((CUADRO!L$4&amp;$E43),'Hoja de Trabajo para listado'!$CD$151:$DC$151,0)),0)</f>
        <v>0</v>
      </c>
      <c r="M43" s="243">
        <f ca="1">+IFERROR(INDEX('Hoja de Trabajo para listado'!$A$155:$Z$1048576,MATCH($A43,'Hoja de Trabajo para listado'!$A$155:$A$1048576,0),MATCH((CUADRO!M$4&amp;$E43),'Hoja de Trabajo para listado'!$A$151:$Z$151,0)),0)+IFERROR(INDEX('Hoja de Trabajo para listado'!$AB$155:$BA$1048576,MATCH($A43,'Hoja de Trabajo para listado'!$AB$155:$AB$1048576,0),MATCH((CUADRO!M$4&amp;$E43),'Hoja de Trabajo para listado'!$AB$151:$BA$151,0)),0)+IFERROR(INDEX('Hoja de Trabajo para listado'!$BC$155:$CB$1048576,MATCH($A43,'Hoja de Trabajo para listado'!$BC$155:$BC$1048576,0),MATCH((CUADRO!M$4&amp;$E43),'Hoja de Trabajo para listado'!$BC$151:$CB$151,0)),0)+IFERROR(INDEX('Hoja de Trabajo para listado'!$DE$153:$DG$274,MATCH($A43,'Hoja de Trabajo para listado'!$DE$153:$DE$1048576,0),MATCH((CUADRO!M$4&amp;$E43),'Hoja de Trabajo para listado'!$DE$151:$DG$151,0)),0)+IFERROR(INDEX('Hoja de Trabajo para listado'!$CD$155:$DC$1048576,MATCH($A43,'Hoja de Trabajo para listado'!$CD$155:$CD$1048576,0),MATCH((CUADRO!M$4&amp;$E43),'Hoja de Trabajo para listado'!$CD$151:$DC$151,0)),0)</f>
        <v>0</v>
      </c>
      <c r="N43" s="243">
        <f ca="1">+IFERROR(INDEX('Hoja de Trabajo para listado'!$A$155:$Z$1048576,MATCH($A43,'Hoja de Trabajo para listado'!$A$155:$A$1048576,0),MATCH((CUADRO!N$4&amp;$E43),'Hoja de Trabajo para listado'!$A$151:$Z$151,0)),0)+IFERROR(INDEX('Hoja de Trabajo para listado'!$AB$155:$BA$1048576,MATCH($A43,'Hoja de Trabajo para listado'!$AB$155:$AB$1048576,0),MATCH((CUADRO!N$4&amp;$E43),'Hoja de Trabajo para listado'!$AB$151:$BA$151,0)),0)+IFERROR(INDEX('Hoja de Trabajo para listado'!$BC$155:$CB$1048576,MATCH($A43,'Hoja de Trabajo para listado'!$BC$155:$BC$1048576,0),MATCH((CUADRO!N$4&amp;$E43),'Hoja de Trabajo para listado'!$BC$151:$CB$151,0)),0)+IFERROR(INDEX('Hoja de Trabajo para listado'!$DE$153:$DG$274,MATCH($A43,'Hoja de Trabajo para listado'!$DE$153:$DE$1048576,0),MATCH((CUADRO!N$4&amp;$E43),'Hoja de Trabajo para listado'!$DE$151:$DG$151,0)),0)+IFERROR(INDEX('Hoja de Trabajo para listado'!$CD$155:$DC$1048576,MATCH($A43,'Hoja de Trabajo para listado'!$CD$155:$CD$1048576,0),MATCH((CUADRO!N$4&amp;$E43),'Hoja de Trabajo para listado'!$CD$151:$DC$151,0)),0)</f>
        <v>0</v>
      </c>
      <c r="O43" s="243">
        <f ca="1">+IFERROR(INDEX('Hoja de Trabajo para listado'!$A$155:$Z$1048576,MATCH($A43,'Hoja de Trabajo para listado'!$A$155:$A$1048576,0),MATCH((CUADRO!O$4&amp;$E43),'Hoja de Trabajo para listado'!$A$151:$Z$151,0)),0)+IFERROR(INDEX('Hoja de Trabajo para listado'!$AB$155:$BA$1048576,MATCH($A43,'Hoja de Trabajo para listado'!$AB$155:$AB$1048576,0),MATCH((CUADRO!O$4&amp;$E43),'Hoja de Trabajo para listado'!$AB$151:$BA$151,0)),0)+IFERROR(INDEX('Hoja de Trabajo para listado'!$BC$155:$CB$1048576,MATCH($A43,'Hoja de Trabajo para listado'!$BC$155:$BC$1048576,0),MATCH((CUADRO!O$4&amp;$E43),'Hoja de Trabajo para listado'!$BC$151:$CB$151,0)),0)+IFERROR(INDEX('Hoja de Trabajo para listado'!$DE$153:$DG$274,MATCH($A43,'Hoja de Trabajo para listado'!$DE$153:$DE$1048576,0),MATCH((CUADRO!O$4&amp;$E43),'Hoja de Trabajo para listado'!$DE$151:$DG$151,0)),0)+IFERROR(INDEX('Hoja de Trabajo para listado'!$CD$155:$DC$1048576,MATCH($A43,'Hoja de Trabajo para listado'!$CD$155:$CD$1048576,0),MATCH((CUADRO!O$4&amp;$E43),'Hoja de Trabajo para listado'!$CD$151:$DC$151,0)),0)</f>
        <v>0</v>
      </c>
      <c r="P43" s="243">
        <f ca="1">+IFERROR(INDEX('Hoja de Trabajo para listado'!$A$155:$Z$1048576,MATCH($A43,'Hoja de Trabajo para listado'!$A$155:$A$1048576,0),MATCH((CUADRO!P$4&amp;$E43),'Hoja de Trabajo para listado'!$A$151:$Z$151,0)),0)+IFERROR(INDEX('Hoja de Trabajo para listado'!$AB$155:$BA$1048576,MATCH($A43,'Hoja de Trabajo para listado'!$AB$155:$AB$1048576,0),MATCH((CUADRO!P$4&amp;$E43),'Hoja de Trabajo para listado'!$AB$151:$BA$151,0)),0)+IFERROR(INDEX('Hoja de Trabajo para listado'!$BC$155:$CB$1048576,MATCH($A43,'Hoja de Trabajo para listado'!$BC$155:$BC$1048576,0),MATCH((CUADRO!P$4&amp;$E43),'Hoja de Trabajo para listado'!$BC$151:$CB$151,0)),0)+IFERROR(INDEX('Hoja de Trabajo para listado'!$DE$153:$DG$274,MATCH($A43,'Hoja de Trabajo para listado'!$DE$153:$DE$1048576,0),MATCH((CUADRO!P$4&amp;$E43),'Hoja de Trabajo para listado'!$DE$151:$DG$151,0)),0)+IFERROR(INDEX('Hoja de Trabajo para listado'!$CD$155:$DC$1048576,MATCH($A43,'Hoja de Trabajo para listado'!$CD$155:$CD$1048576,0),MATCH((CUADRO!P$4&amp;$E43),'Hoja de Trabajo para listado'!$CD$151:$DC$151,0)),0)</f>
        <v>0</v>
      </c>
      <c r="Q43" s="243">
        <f ca="1">+IFERROR(INDEX('Hoja de Trabajo para listado'!$A$155:$Z$1048576,MATCH($A43,'Hoja de Trabajo para listado'!$A$155:$A$1048576,0),MATCH((CUADRO!Q$4&amp;$E43),'Hoja de Trabajo para listado'!$A$151:$Z$151,0)),0)+IFERROR(INDEX('Hoja de Trabajo para listado'!$AB$155:$BA$1048576,MATCH($A43,'Hoja de Trabajo para listado'!$AB$155:$AB$1048576,0),MATCH((CUADRO!Q$4&amp;$E43),'Hoja de Trabajo para listado'!$AB$151:$BA$151,0)),0)+IFERROR(INDEX('Hoja de Trabajo para listado'!$BC$155:$CB$1048576,MATCH($A43,'Hoja de Trabajo para listado'!$BC$155:$BC$1048576,0),MATCH((CUADRO!Q$4&amp;$E43),'Hoja de Trabajo para listado'!$BC$151:$CB$151,0)),0)+IFERROR(INDEX('Hoja de Trabajo para listado'!$DE$153:$DG$274,MATCH($A43,'Hoja de Trabajo para listado'!$DE$153:$DE$1048576,0),MATCH((CUADRO!Q$4&amp;$E43),'Hoja de Trabajo para listado'!$DE$151:$DG$151,0)),0)+IFERROR(INDEX('Hoja de Trabajo para listado'!$CD$155:$DC$1048576,MATCH($A43,'Hoja de Trabajo para listado'!$CD$155:$CD$1048576,0),MATCH((CUADRO!Q$4&amp;$E43),'Hoja de Trabajo para listado'!$CD$151:$DC$151,0)),0)</f>
        <v>0</v>
      </c>
      <c r="R43" s="243">
        <f t="shared" ca="1" si="0"/>
        <v>0</v>
      </c>
      <c r="S43" s="243"/>
      <c r="T43" s="243">
        <f ca="1">+T44</f>
        <v>0</v>
      </c>
      <c r="U43" s="242">
        <f t="shared" si="1"/>
        <v>1</v>
      </c>
      <c r="V43" s="333" t="e">
        <f>+VLOOKUP(A43,bd_lista!$A$3:$E$592,5,FALSE)</f>
        <v>#N/A</v>
      </c>
      <c r="W43" s="387" t="e">
        <f>+V43</f>
        <v>#N/A</v>
      </c>
      <c r="X43" s="242">
        <v>78</v>
      </c>
      <c r="Y43" s="242" t="str">
        <f>+VLOOKUP(X43,bd_lista!$A$3:$C$592,3,FALSE)</f>
        <v>Ministerio de Hidrocarburos y Energías</v>
      </c>
      <c r="Z43" s="246">
        <f>+X43</f>
        <v>78</v>
      </c>
      <c r="AA43" s="247" t="str">
        <f>+Y43</f>
        <v>Ministerio de Hidrocarburos y Energías</v>
      </c>
    </row>
    <row r="44" spans="1:27" ht="15" hidden="1" customHeight="1">
      <c r="A44" s="32">
        <v>85</v>
      </c>
      <c r="B44" s="393"/>
      <c r="C44" s="333" t="e">
        <f>+VLOOKUP(A44,bd_lista!$A$3:$C$592,3,FALSE)</f>
        <v>#N/A</v>
      </c>
      <c r="D44" s="390"/>
      <c r="E44" s="333" t="s">
        <v>1305</v>
      </c>
      <c r="F44" s="245">
        <f ca="1">+IFERROR(INDEX('Hoja de Trabajo para listado'!$A$155:$Z$1048576,MATCH($A44,'Hoja de Trabajo para listado'!$A$155:$A$1048576,0),MATCH((CUADRO!F$4&amp;$E44),'Hoja de Trabajo para listado'!$A$151:$Z$151,0)),0)+IFERROR(INDEX('Hoja de Trabajo para listado'!$AB$155:$BA$1048576,MATCH($A44,'Hoja de Trabajo para listado'!$AB$155:$AB$1048576,0),MATCH((CUADRO!F$4&amp;$E44),'Hoja de Trabajo para listado'!$AB$151:$BA$151,0)),0)+IFERROR(INDEX('Hoja de Trabajo para listado'!$BC$155:$CB$1048576,MATCH($A44,'Hoja de Trabajo para listado'!$BC$155:$BC$1048576,0),MATCH((CUADRO!F$4&amp;$E44),'Hoja de Trabajo para listado'!$BC$151:$CB$151,0)),0)+IFERROR(INDEX('Hoja de Trabajo para listado'!$DE$153:$DG$274,MATCH($A44,'Hoja de Trabajo para listado'!$DE$153:$DE$1048576,0),MATCH((CUADRO!F$4&amp;$E44),'Hoja de Trabajo para listado'!$DE$151:$DG$151,0)),0)+IFERROR(INDEX('Hoja de Trabajo para listado'!$CD$155:$DC$1048576,MATCH($A44,'Hoja de Trabajo para listado'!$CD$155:$CD$1048576,0),MATCH((CUADRO!F$4&amp;$E44),'Hoja de Trabajo para listado'!$CD$151:$DC$151,0)),0)</f>
        <v>0</v>
      </c>
      <c r="G44" s="245">
        <f ca="1">+IFERROR(INDEX('Hoja de Trabajo para listado'!$A$155:$Z$1048576,MATCH($A44,'Hoja de Trabajo para listado'!$A$155:$A$1048576,0),MATCH((CUADRO!G$4&amp;$E44),'Hoja de Trabajo para listado'!$A$151:$Z$151,0)),0)+IFERROR(INDEX('Hoja de Trabajo para listado'!$AB$155:$BA$1048576,MATCH($A44,'Hoja de Trabajo para listado'!$AB$155:$AB$1048576,0),MATCH((CUADRO!G$4&amp;$E44),'Hoja de Trabajo para listado'!$AB$151:$BA$151,0)),0)+IFERROR(INDEX('Hoja de Trabajo para listado'!$BC$155:$CB$1048576,MATCH($A44,'Hoja de Trabajo para listado'!$BC$155:$BC$1048576,0),MATCH((CUADRO!G$4&amp;$E44),'Hoja de Trabajo para listado'!$BC$151:$CB$151,0)),0)+IFERROR(INDEX('Hoja de Trabajo para listado'!$DE$153:$DG$274,MATCH($A44,'Hoja de Trabajo para listado'!$DE$153:$DE$1048576,0),MATCH((CUADRO!G$4&amp;$E44),'Hoja de Trabajo para listado'!$DE$151:$DG$151,0)),0)+IFERROR(INDEX('Hoja de Trabajo para listado'!$CD$155:$DC$1048576,MATCH($A44,'Hoja de Trabajo para listado'!$CD$155:$CD$1048576,0),MATCH((CUADRO!G$4&amp;$E44),'Hoja de Trabajo para listado'!$CD$151:$DC$151,0)),0)</f>
        <v>0</v>
      </c>
      <c r="H44" s="245">
        <f ca="1">+IFERROR(INDEX('Hoja de Trabajo para listado'!$A$155:$Z$1048576,MATCH($A44,'Hoja de Trabajo para listado'!$A$155:$A$1048576,0),MATCH((CUADRO!H$4&amp;$E44),'Hoja de Trabajo para listado'!$A$151:$Z$151,0)),0)+IFERROR(INDEX('Hoja de Trabajo para listado'!$AB$155:$BA$1048576,MATCH($A44,'Hoja de Trabajo para listado'!$AB$155:$AB$1048576,0),MATCH((CUADRO!H$4&amp;$E44),'Hoja de Trabajo para listado'!$AB$151:$BA$151,0)),0)+IFERROR(INDEX('Hoja de Trabajo para listado'!$BC$155:$CB$1048576,MATCH($A44,'Hoja de Trabajo para listado'!$BC$155:$BC$1048576,0),MATCH((CUADRO!H$4&amp;$E44),'Hoja de Trabajo para listado'!$BC$151:$CB$151,0)),0)+IFERROR(INDEX('Hoja de Trabajo para listado'!$DE$153:$DG$274,MATCH($A44,'Hoja de Trabajo para listado'!$DE$153:$DE$1048576,0),MATCH((CUADRO!H$4&amp;$E44),'Hoja de Trabajo para listado'!$DE$151:$DG$151,0)),0)+IFERROR(INDEX('Hoja de Trabajo para listado'!$CD$155:$DC$1048576,MATCH($A44,'Hoja de Trabajo para listado'!$CD$155:$CD$1048576,0),MATCH((CUADRO!H$4&amp;$E44),'Hoja de Trabajo para listado'!$CD$151:$DC$151,0)),0)</f>
        <v>0</v>
      </c>
      <c r="I44" s="245">
        <f ca="1">+IFERROR(INDEX('Hoja de Trabajo para listado'!$A$155:$Z$1048576,MATCH($A44,'Hoja de Trabajo para listado'!$A$155:$A$1048576,0),MATCH((CUADRO!I$4&amp;$E44),'Hoja de Trabajo para listado'!$A$151:$Z$151,0)),0)+IFERROR(INDEX('Hoja de Trabajo para listado'!$AB$155:$BA$1048576,MATCH($A44,'Hoja de Trabajo para listado'!$AB$155:$AB$1048576,0),MATCH((CUADRO!I$4&amp;$E44),'Hoja de Trabajo para listado'!$AB$151:$BA$151,0)),0)+IFERROR(INDEX('Hoja de Trabajo para listado'!$BC$155:$CB$1048576,MATCH($A44,'Hoja de Trabajo para listado'!$BC$155:$BC$1048576,0),MATCH((CUADRO!I$4&amp;$E44),'Hoja de Trabajo para listado'!$BC$151:$CB$151,0)),0)+IFERROR(INDEX('Hoja de Trabajo para listado'!$DE$153:$DG$274,MATCH($A44,'Hoja de Trabajo para listado'!$DE$153:$DE$1048576,0),MATCH((CUADRO!I$4&amp;$E44),'Hoja de Trabajo para listado'!$DE$151:$DG$151,0)),0)+IFERROR(INDEX('Hoja de Trabajo para listado'!$CD$155:$DC$1048576,MATCH($A44,'Hoja de Trabajo para listado'!$CD$155:$CD$1048576,0),MATCH((CUADRO!I$4&amp;$E44),'Hoja de Trabajo para listado'!$CD$151:$DC$151,0)),0)</f>
        <v>0</v>
      </c>
      <c r="J44" s="245">
        <f ca="1">+IFERROR(INDEX('Hoja de Trabajo para listado'!$A$155:$Z$1048576,MATCH($A44,'Hoja de Trabajo para listado'!$A$155:$A$1048576,0),MATCH((CUADRO!J$4&amp;$E44),'Hoja de Trabajo para listado'!$A$151:$Z$151,0)),0)+IFERROR(INDEX('Hoja de Trabajo para listado'!$AB$155:$BA$1048576,MATCH($A44,'Hoja de Trabajo para listado'!$AB$155:$AB$1048576,0),MATCH((CUADRO!J$4&amp;$E44),'Hoja de Trabajo para listado'!$AB$151:$BA$151,0)),0)+IFERROR(INDEX('Hoja de Trabajo para listado'!$BC$155:$CB$1048576,MATCH($A44,'Hoja de Trabajo para listado'!$BC$155:$BC$1048576,0),MATCH((CUADRO!J$4&amp;$E44),'Hoja de Trabajo para listado'!$BC$151:$CB$151,0)),0)+IFERROR(INDEX('Hoja de Trabajo para listado'!$DE$153:$DG$274,MATCH($A44,'Hoja de Trabajo para listado'!$DE$153:$DE$1048576,0),MATCH((CUADRO!J$4&amp;$E44),'Hoja de Trabajo para listado'!$DE$151:$DG$151,0)),0)+IFERROR(INDEX('Hoja de Trabajo para listado'!$CD$155:$DC$1048576,MATCH($A44,'Hoja de Trabajo para listado'!$CD$155:$CD$1048576,0),MATCH((CUADRO!J$4&amp;$E44),'Hoja de Trabajo para listado'!$CD$151:$DC$151,0)),0)</f>
        <v>0</v>
      </c>
      <c r="K44" s="245">
        <f ca="1">+IFERROR(INDEX('Hoja de Trabajo para listado'!$A$155:$Z$1048576,MATCH($A44,'Hoja de Trabajo para listado'!$A$155:$A$1048576,0),MATCH((CUADRO!K$4&amp;$E44),'Hoja de Trabajo para listado'!$A$151:$Z$151,0)),0)+IFERROR(INDEX('Hoja de Trabajo para listado'!$AB$155:$BA$1048576,MATCH($A44,'Hoja de Trabajo para listado'!$AB$155:$AB$1048576,0),MATCH((CUADRO!K$4&amp;$E44),'Hoja de Trabajo para listado'!$AB$151:$BA$151,0)),0)+IFERROR(INDEX('Hoja de Trabajo para listado'!$BC$155:$CB$1048576,MATCH($A44,'Hoja de Trabajo para listado'!$BC$155:$BC$1048576,0),MATCH((CUADRO!K$4&amp;$E44),'Hoja de Trabajo para listado'!$BC$151:$CB$151,0)),0)+IFERROR(INDEX('Hoja de Trabajo para listado'!$DE$153:$DG$274,MATCH($A44,'Hoja de Trabajo para listado'!$DE$153:$DE$1048576,0),MATCH((CUADRO!K$4&amp;$E44),'Hoja de Trabajo para listado'!$DE$151:$DG$151,0)),0)+IFERROR(INDEX('Hoja de Trabajo para listado'!$CD$155:$DC$1048576,MATCH($A44,'Hoja de Trabajo para listado'!$CD$155:$CD$1048576,0),MATCH((CUADRO!K$4&amp;$E44),'Hoja de Trabajo para listado'!$CD$151:$DC$151,0)),0)</f>
        <v>0</v>
      </c>
      <c r="L44" s="245">
        <f ca="1">+IFERROR(INDEX('Hoja de Trabajo para listado'!$A$155:$Z$1048576,MATCH($A44,'Hoja de Trabajo para listado'!$A$155:$A$1048576,0),MATCH((CUADRO!L$4&amp;$E44),'Hoja de Trabajo para listado'!$A$151:$Z$151,0)),0)+IFERROR(INDEX('Hoja de Trabajo para listado'!$AB$155:$BA$1048576,MATCH($A44,'Hoja de Trabajo para listado'!$AB$155:$AB$1048576,0),MATCH((CUADRO!L$4&amp;$E44),'Hoja de Trabajo para listado'!$AB$151:$BA$151,0)),0)+IFERROR(INDEX('Hoja de Trabajo para listado'!$BC$155:$CB$1048576,MATCH($A44,'Hoja de Trabajo para listado'!$BC$155:$BC$1048576,0),MATCH((CUADRO!L$4&amp;$E44),'Hoja de Trabajo para listado'!$BC$151:$CB$151,0)),0)+IFERROR(INDEX('Hoja de Trabajo para listado'!$DE$153:$DG$274,MATCH($A44,'Hoja de Trabajo para listado'!$DE$153:$DE$1048576,0),MATCH((CUADRO!L$4&amp;$E44),'Hoja de Trabajo para listado'!$DE$151:$DG$151,0)),0)+IFERROR(INDEX('Hoja de Trabajo para listado'!$CD$155:$DC$1048576,MATCH($A44,'Hoja de Trabajo para listado'!$CD$155:$CD$1048576,0),MATCH((CUADRO!L$4&amp;$E44),'Hoja de Trabajo para listado'!$CD$151:$DC$151,0)),0)</f>
        <v>0</v>
      </c>
      <c r="M44" s="245">
        <f ca="1">+IFERROR(INDEX('Hoja de Trabajo para listado'!$A$155:$Z$1048576,MATCH($A44,'Hoja de Trabajo para listado'!$A$155:$A$1048576,0),MATCH((CUADRO!M$4&amp;$E44),'Hoja de Trabajo para listado'!$A$151:$Z$151,0)),0)+IFERROR(INDEX('Hoja de Trabajo para listado'!$AB$155:$BA$1048576,MATCH($A44,'Hoja de Trabajo para listado'!$AB$155:$AB$1048576,0),MATCH((CUADRO!M$4&amp;$E44),'Hoja de Trabajo para listado'!$AB$151:$BA$151,0)),0)+IFERROR(INDEX('Hoja de Trabajo para listado'!$BC$155:$CB$1048576,MATCH($A44,'Hoja de Trabajo para listado'!$BC$155:$BC$1048576,0),MATCH((CUADRO!M$4&amp;$E44),'Hoja de Trabajo para listado'!$BC$151:$CB$151,0)),0)+IFERROR(INDEX('Hoja de Trabajo para listado'!$DE$153:$DG$274,MATCH($A44,'Hoja de Trabajo para listado'!$DE$153:$DE$1048576,0),MATCH((CUADRO!M$4&amp;$E44),'Hoja de Trabajo para listado'!$DE$151:$DG$151,0)),0)+IFERROR(INDEX('Hoja de Trabajo para listado'!$CD$155:$DC$1048576,MATCH($A44,'Hoja de Trabajo para listado'!$CD$155:$CD$1048576,0),MATCH((CUADRO!M$4&amp;$E44),'Hoja de Trabajo para listado'!$CD$151:$DC$151,0)),0)</f>
        <v>0</v>
      </c>
      <c r="N44" s="245">
        <f ca="1">+IFERROR(INDEX('Hoja de Trabajo para listado'!$A$155:$Z$1048576,MATCH($A44,'Hoja de Trabajo para listado'!$A$155:$A$1048576,0),MATCH((CUADRO!N$4&amp;$E44),'Hoja de Trabajo para listado'!$A$151:$Z$151,0)),0)+IFERROR(INDEX('Hoja de Trabajo para listado'!$AB$155:$BA$1048576,MATCH($A44,'Hoja de Trabajo para listado'!$AB$155:$AB$1048576,0),MATCH((CUADRO!N$4&amp;$E44),'Hoja de Trabajo para listado'!$AB$151:$BA$151,0)),0)+IFERROR(INDEX('Hoja de Trabajo para listado'!$BC$155:$CB$1048576,MATCH($A44,'Hoja de Trabajo para listado'!$BC$155:$BC$1048576,0),MATCH((CUADRO!N$4&amp;$E44),'Hoja de Trabajo para listado'!$BC$151:$CB$151,0)),0)+IFERROR(INDEX('Hoja de Trabajo para listado'!$DE$153:$DG$274,MATCH($A44,'Hoja de Trabajo para listado'!$DE$153:$DE$1048576,0),MATCH((CUADRO!N$4&amp;$E44),'Hoja de Trabajo para listado'!$DE$151:$DG$151,0)),0)+IFERROR(INDEX('Hoja de Trabajo para listado'!$CD$155:$DC$1048576,MATCH($A44,'Hoja de Trabajo para listado'!$CD$155:$CD$1048576,0),MATCH((CUADRO!N$4&amp;$E44),'Hoja de Trabajo para listado'!$CD$151:$DC$151,0)),0)</f>
        <v>0</v>
      </c>
      <c r="O44" s="245">
        <f ca="1">+IFERROR(INDEX('Hoja de Trabajo para listado'!$A$155:$Z$1048576,MATCH($A44,'Hoja de Trabajo para listado'!$A$155:$A$1048576,0),MATCH((CUADRO!O$4&amp;$E44),'Hoja de Trabajo para listado'!$A$151:$Z$151,0)),0)+IFERROR(INDEX('Hoja de Trabajo para listado'!$AB$155:$BA$1048576,MATCH($A44,'Hoja de Trabajo para listado'!$AB$155:$AB$1048576,0),MATCH((CUADRO!O$4&amp;$E44),'Hoja de Trabajo para listado'!$AB$151:$BA$151,0)),0)+IFERROR(INDEX('Hoja de Trabajo para listado'!$BC$155:$CB$1048576,MATCH($A44,'Hoja de Trabajo para listado'!$BC$155:$BC$1048576,0),MATCH((CUADRO!O$4&amp;$E44),'Hoja de Trabajo para listado'!$BC$151:$CB$151,0)),0)+IFERROR(INDEX('Hoja de Trabajo para listado'!$DE$153:$DG$274,MATCH($A44,'Hoja de Trabajo para listado'!$DE$153:$DE$1048576,0),MATCH((CUADRO!O$4&amp;$E44),'Hoja de Trabajo para listado'!$DE$151:$DG$151,0)),0)+IFERROR(INDEX('Hoja de Trabajo para listado'!$CD$155:$DC$1048576,MATCH($A44,'Hoja de Trabajo para listado'!$CD$155:$CD$1048576,0),MATCH((CUADRO!O$4&amp;$E44),'Hoja de Trabajo para listado'!$CD$151:$DC$151,0)),0)</f>
        <v>0</v>
      </c>
      <c r="P44" s="245">
        <f ca="1">+IFERROR(INDEX('Hoja de Trabajo para listado'!$A$155:$Z$1048576,MATCH($A44,'Hoja de Trabajo para listado'!$A$155:$A$1048576,0),MATCH((CUADRO!P$4&amp;$E44),'Hoja de Trabajo para listado'!$A$151:$Z$151,0)),0)+IFERROR(INDEX('Hoja de Trabajo para listado'!$AB$155:$BA$1048576,MATCH($A44,'Hoja de Trabajo para listado'!$AB$155:$AB$1048576,0),MATCH((CUADRO!P$4&amp;$E44),'Hoja de Trabajo para listado'!$AB$151:$BA$151,0)),0)+IFERROR(INDEX('Hoja de Trabajo para listado'!$BC$155:$CB$1048576,MATCH($A44,'Hoja de Trabajo para listado'!$BC$155:$BC$1048576,0),MATCH((CUADRO!P$4&amp;$E44),'Hoja de Trabajo para listado'!$BC$151:$CB$151,0)),0)+IFERROR(INDEX('Hoja de Trabajo para listado'!$DE$153:$DG$274,MATCH($A44,'Hoja de Trabajo para listado'!$DE$153:$DE$1048576,0),MATCH((CUADRO!P$4&amp;$E44),'Hoja de Trabajo para listado'!$DE$151:$DG$151,0)),0)+IFERROR(INDEX('Hoja de Trabajo para listado'!$CD$155:$DC$1048576,MATCH($A44,'Hoja de Trabajo para listado'!$CD$155:$CD$1048576,0),MATCH((CUADRO!P$4&amp;$E44),'Hoja de Trabajo para listado'!$CD$151:$DC$151,0)),0)</f>
        <v>0</v>
      </c>
      <c r="Q44" s="245">
        <f ca="1">+IFERROR(INDEX('Hoja de Trabajo para listado'!$A$155:$Z$1048576,MATCH($A44,'Hoja de Trabajo para listado'!$A$155:$A$1048576,0),MATCH((CUADRO!Q$4&amp;$E44),'Hoja de Trabajo para listado'!$A$151:$Z$151,0)),0)+IFERROR(INDEX('Hoja de Trabajo para listado'!$AB$155:$BA$1048576,MATCH($A44,'Hoja de Trabajo para listado'!$AB$155:$AB$1048576,0),MATCH((CUADRO!Q$4&amp;$E44),'Hoja de Trabajo para listado'!$AB$151:$BA$151,0)),0)+IFERROR(INDEX('Hoja de Trabajo para listado'!$BC$155:$CB$1048576,MATCH($A44,'Hoja de Trabajo para listado'!$BC$155:$BC$1048576,0),MATCH((CUADRO!Q$4&amp;$E44),'Hoja de Trabajo para listado'!$BC$151:$CB$151,0)),0)+IFERROR(INDEX('Hoja de Trabajo para listado'!$DE$153:$DG$274,MATCH($A44,'Hoja de Trabajo para listado'!$DE$153:$DE$1048576,0),MATCH((CUADRO!Q$4&amp;$E44),'Hoja de Trabajo para listado'!$DE$151:$DG$151,0)),0)+IFERROR(INDEX('Hoja de Trabajo para listado'!$CD$155:$DC$1048576,MATCH($A44,'Hoja de Trabajo para listado'!$CD$155:$CD$1048576,0),MATCH((CUADRO!Q$4&amp;$E44),'Hoja de Trabajo para listado'!$CD$151:$DC$151,0)),0)</f>
        <v>0</v>
      </c>
      <c r="R44" s="245">
        <f t="shared" ca="1" si="0"/>
        <v>0</v>
      </c>
      <c r="S44" s="245">
        <f ca="1">+R43+R44</f>
        <v>0</v>
      </c>
      <c r="T44" s="245">
        <f ca="1">+S44</f>
        <v>0</v>
      </c>
      <c r="U44" s="244">
        <f t="shared" si="1"/>
        <v>2</v>
      </c>
      <c r="V44" s="333" t="e">
        <f>+VLOOKUP(A44,bd_lista!$A$3:$E$592,5,FALSE)</f>
        <v>#N/A</v>
      </c>
      <c r="W44" s="388"/>
      <c r="X44" s="242">
        <v>78</v>
      </c>
      <c r="Y44" s="242" t="str">
        <f>+VLOOKUP(X44,bd_lista!$A$3:$C$592,3,FALSE)</f>
        <v>Ministerio de Hidrocarburos y Energías</v>
      </c>
      <c r="Z44" s="246"/>
      <c r="AA44" s="247"/>
    </row>
    <row r="45" spans="1:27" ht="15" customHeight="1">
      <c r="A45" s="251">
        <v>86</v>
      </c>
      <c r="B45" s="392">
        <f>+A45</f>
        <v>86</v>
      </c>
      <c r="C45" s="247" t="str">
        <f>+VLOOKUP(A45,bd_lista!$A$3:$C$592,3,FALSE)</f>
        <v>Ministerio de Medio Ambiente y Agua</v>
      </c>
      <c r="D45" s="389" t="str">
        <f>+C45</f>
        <v>Ministerio de Medio Ambiente y Agua</v>
      </c>
      <c r="E45" s="247" t="s">
        <v>1304</v>
      </c>
      <c r="F45" s="243">
        <f ca="1">+IFERROR(INDEX('Hoja de Trabajo para listado'!$A$155:$Z$1048576,MATCH($A45,'Hoja de Trabajo para listado'!$A$155:$A$1048576,0),MATCH((CUADRO!F$4&amp;$E45),'Hoja de Trabajo para listado'!$A$151:$Z$151,0)),0)+IFERROR(INDEX('Hoja de Trabajo para listado'!$AB$155:$BA$1048576,MATCH($A45,'Hoja de Trabajo para listado'!$AB$155:$AB$1048576,0),MATCH((CUADRO!F$4&amp;$E45),'Hoja de Trabajo para listado'!$AB$151:$BA$151,0)),0)+IFERROR(INDEX('Hoja de Trabajo para listado'!$BC$155:$CB$1048576,MATCH($A45,'Hoja de Trabajo para listado'!$BC$155:$BC$1048576,0),MATCH((CUADRO!F$4&amp;$E45),'Hoja de Trabajo para listado'!$BC$151:$CB$151,0)),0)+IFERROR(INDEX('Hoja de Trabajo para listado'!$DE$153:$DG$274,MATCH($A45,'Hoja de Trabajo para listado'!$DE$153:$DE$1048576,0),MATCH((CUADRO!F$4&amp;$E45),'Hoja de Trabajo para listado'!$DE$151:$DG$151,0)),0)+IFERROR(INDEX('Hoja de Trabajo para listado'!$CD$155:$DC$1048576,MATCH($A45,'Hoja de Trabajo para listado'!$CD$155:$CD$1048576,0),MATCH((CUADRO!F$4&amp;$E45),'Hoja de Trabajo para listado'!$CD$151:$DC$151,0)),0)</f>
        <v>233399.83000000002</v>
      </c>
      <c r="G45" s="243">
        <f ca="1">+IFERROR(INDEX('Hoja de Trabajo para listado'!$A$155:$Z$1048576,MATCH($A45,'Hoja de Trabajo para listado'!$A$155:$A$1048576,0),MATCH((CUADRO!G$4&amp;$E45),'Hoja de Trabajo para listado'!$A$151:$Z$151,0)),0)+IFERROR(INDEX('Hoja de Trabajo para listado'!$AB$155:$BA$1048576,MATCH($A45,'Hoja de Trabajo para listado'!$AB$155:$AB$1048576,0),MATCH((CUADRO!G$4&amp;$E45),'Hoja de Trabajo para listado'!$AB$151:$BA$151,0)),0)+IFERROR(INDEX('Hoja de Trabajo para listado'!$BC$155:$CB$1048576,MATCH($A45,'Hoja de Trabajo para listado'!$BC$155:$BC$1048576,0),MATCH((CUADRO!G$4&amp;$E45),'Hoja de Trabajo para listado'!$BC$151:$CB$151,0)),0)+IFERROR(INDEX('Hoja de Trabajo para listado'!$DE$153:$DG$274,MATCH($A45,'Hoja de Trabajo para listado'!$DE$153:$DE$1048576,0),MATCH((CUADRO!G$4&amp;$E45),'Hoja de Trabajo para listado'!$DE$151:$DG$151,0)),0)+IFERROR(INDEX('Hoja de Trabajo para listado'!$CD$155:$DC$1048576,MATCH($A45,'Hoja de Trabajo para listado'!$CD$155:$CD$1048576,0),MATCH((CUADRO!G$4&amp;$E45),'Hoja de Trabajo para listado'!$CD$151:$DC$151,0)),0)</f>
        <v>1837004.085</v>
      </c>
      <c r="H45" s="243">
        <f ca="1">+IFERROR(INDEX('Hoja de Trabajo para listado'!$A$155:$Z$1048576,MATCH($A45,'Hoja de Trabajo para listado'!$A$155:$A$1048576,0),MATCH((CUADRO!H$4&amp;$E45),'Hoja de Trabajo para listado'!$A$151:$Z$151,0)),0)+IFERROR(INDEX('Hoja de Trabajo para listado'!$AB$155:$BA$1048576,MATCH($A45,'Hoja de Trabajo para listado'!$AB$155:$AB$1048576,0),MATCH((CUADRO!H$4&amp;$E45),'Hoja de Trabajo para listado'!$AB$151:$BA$151,0)),0)+IFERROR(INDEX('Hoja de Trabajo para listado'!$BC$155:$CB$1048576,MATCH($A45,'Hoja de Trabajo para listado'!$BC$155:$BC$1048576,0),MATCH((CUADRO!H$4&amp;$E45),'Hoja de Trabajo para listado'!$BC$151:$CB$151,0)),0)+IFERROR(INDEX('Hoja de Trabajo para listado'!$DE$153:$DG$274,MATCH($A45,'Hoja de Trabajo para listado'!$DE$153:$DE$1048576,0),MATCH((CUADRO!H$4&amp;$E45),'Hoja de Trabajo para listado'!$DE$151:$DG$151,0)),0)+IFERROR(INDEX('Hoja de Trabajo para listado'!$CD$155:$DC$1048576,MATCH($A45,'Hoja de Trabajo para listado'!$CD$155:$CD$1048576,0),MATCH((CUADRO!H$4&amp;$E45),'Hoja de Trabajo para listado'!$CD$151:$DC$151,0)),0)</f>
        <v>0</v>
      </c>
      <c r="I45" s="243">
        <f ca="1">+IFERROR(INDEX('Hoja de Trabajo para listado'!$A$155:$Z$1048576,MATCH($A45,'Hoja de Trabajo para listado'!$A$155:$A$1048576,0),MATCH((CUADRO!I$4&amp;$E45),'Hoja de Trabajo para listado'!$A$151:$Z$151,0)),0)+IFERROR(INDEX('Hoja de Trabajo para listado'!$AB$155:$BA$1048576,MATCH($A45,'Hoja de Trabajo para listado'!$AB$155:$AB$1048576,0),MATCH((CUADRO!I$4&amp;$E45),'Hoja de Trabajo para listado'!$AB$151:$BA$151,0)),0)+IFERROR(INDEX('Hoja de Trabajo para listado'!$BC$155:$CB$1048576,MATCH($A45,'Hoja de Trabajo para listado'!$BC$155:$BC$1048576,0),MATCH((CUADRO!I$4&amp;$E45),'Hoja de Trabajo para listado'!$BC$151:$CB$151,0)),0)+IFERROR(INDEX('Hoja de Trabajo para listado'!$DE$153:$DG$274,MATCH($A45,'Hoja de Trabajo para listado'!$DE$153:$DE$1048576,0),MATCH((CUADRO!I$4&amp;$E45),'Hoja de Trabajo para listado'!$DE$151:$DG$151,0)),0)+IFERROR(INDEX('Hoja de Trabajo para listado'!$CD$155:$DC$1048576,MATCH($A45,'Hoja de Trabajo para listado'!$CD$155:$CD$1048576,0),MATCH((CUADRO!I$4&amp;$E45),'Hoja de Trabajo para listado'!$CD$151:$DC$151,0)),0)</f>
        <v>5626238.3100000005</v>
      </c>
      <c r="J45" s="243">
        <f ca="1">+IFERROR(INDEX('Hoja de Trabajo para listado'!$A$155:$Z$1048576,MATCH($A45,'Hoja de Trabajo para listado'!$A$155:$A$1048576,0),MATCH((CUADRO!J$4&amp;$E45),'Hoja de Trabajo para listado'!$A$151:$Z$151,0)),0)+IFERROR(INDEX('Hoja de Trabajo para listado'!$AB$155:$BA$1048576,MATCH($A45,'Hoja de Trabajo para listado'!$AB$155:$AB$1048576,0),MATCH((CUADRO!J$4&amp;$E45),'Hoja de Trabajo para listado'!$AB$151:$BA$151,0)),0)+IFERROR(INDEX('Hoja de Trabajo para listado'!$BC$155:$CB$1048576,MATCH($A45,'Hoja de Trabajo para listado'!$BC$155:$BC$1048576,0),MATCH((CUADRO!J$4&amp;$E45),'Hoja de Trabajo para listado'!$BC$151:$CB$151,0)),0)+IFERROR(INDEX('Hoja de Trabajo para listado'!$DE$153:$DG$274,MATCH($A45,'Hoja de Trabajo para listado'!$DE$153:$DE$1048576,0),MATCH((CUADRO!J$4&amp;$E45),'Hoja de Trabajo para listado'!$DE$151:$DG$151,0)),0)+IFERROR(INDEX('Hoja de Trabajo para listado'!$CD$155:$DC$1048576,MATCH($A45,'Hoja de Trabajo para listado'!$CD$155:$CD$1048576,0),MATCH((CUADRO!J$4&amp;$E45),'Hoja de Trabajo para listado'!$CD$151:$DC$151,0)),0)</f>
        <v>42003950.019400008</v>
      </c>
      <c r="K45" s="243">
        <f ca="1">+IFERROR(INDEX('Hoja de Trabajo para listado'!$A$155:$Z$1048576,MATCH($A45,'Hoja de Trabajo para listado'!$A$155:$A$1048576,0),MATCH((CUADRO!K$4&amp;$E45),'Hoja de Trabajo para listado'!$A$151:$Z$151,0)),0)+IFERROR(INDEX('Hoja de Trabajo para listado'!$AB$155:$BA$1048576,MATCH($A45,'Hoja de Trabajo para listado'!$AB$155:$AB$1048576,0),MATCH((CUADRO!K$4&amp;$E45),'Hoja de Trabajo para listado'!$AB$151:$BA$151,0)),0)+IFERROR(INDEX('Hoja de Trabajo para listado'!$BC$155:$CB$1048576,MATCH($A45,'Hoja de Trabajo para listado'!$BC$155:$BC$1048576,0),MATCH((CUADRO!K$4&amp;$E45),'Hoja de Trabajo para listado'!$BC$151:$CB$151,0)),0)+IFERROR(INDEX('Hoja de Trabajo para listado'!$DE$153:$DG$274,MATCH($A45,'Hoja de Trabajo para listado'!$DE$153:$DE$1048576,0),MATCH((CUADRO!K$4&amp;$E45),'Hoja de Trabajo para listado'!$DE$151:$DG$151,0)),0)+IFERROR(INDEX('Hoja de Trabajo para listado'!$CD$155:$DC$1048576,MATCH($A45,'Hoja de Trabajo para listado'!$CD$155:$CD$1048576,0),MATCH((CUADRO!K$4&amp;$E45),'Hoja de Trabajo para listado'!$CD$151:$DC$151,0)),0)</f>
        <v>0</v>
      </c>
      <c r="L45" s="243">
        <f ca="1">+IFERROR(INDEX('Hoja de Trabajo para listado'!$A$155:$Z$1048576,MATCH($A45,'Hoja de Trabajo para listado'!$A$155:$A$1048576,0),MATCH((CUADRO!L$4&amp;$E45),'Hoja de Trabajo para listado'!$A$151:$Z$151,0)),0)+IFERROR(INDEX('Hoja de Trabajo para listado'!$AB$155:$BA$1048576,MATCH($A45,'Hoja de Trabajo para listado'!$AB$155:$AB$1048576,0),MATCH((CUADRO!L$4&amp;$E45),'Hoja de Trabajo para listado'!$AB$151:$BA$151,0)),0)+IFERROR(INDEX('Hoja de Trabajo para listado'!$BC$155:$CB$1048576,MATCH($A45,'Hoja de Trabajo para listado'!$BC$155:$BC$1048576,0),MATCH((CUADRO!L$4&amp;$E45),'Hoja de Trabajo para listado'!$BC$151:$CB$151,0)),0)+IFERROR(INDEX('Hoja de Trabajo para listado'!$DE$153:$DG$274,MATCH($A45,'Hoja de Trabajo para listado'!$DE$153:$DE$1048576,0),MATCH((CUADRO!L$4&amp;$E45),'Hoja de Trabajo para listado'!$DE$151:$DG$151,0)),0)+IFERROR(INDEX('Hoja de Trabajo para listado'!$CD$155:$DC$1048576,MATCH($A45,'Hoja de Trabajo para listado'!$CD$155:$CD$1048576,0),MATCH((CUADRO!L$4&amp;$E45),'Hoja de Trabajo para listado'!$CD$151:$DC$151,0)),0)</f>
        <v>0</v>
      </c>
      <c r="M45" s="243">
        <f ca="1">+IFERROR(INDEX('Hoja de Trabajo para listado'!$A$155:$Z$1048576,MATCH($A45,'Hoja de Trabajo para listado'!$A$155:$A$1048576,0),MATCH((CUADRO!M$4&amp;$E45),'Hoja de Trabajo para listado'!$A$151:$Z$151,0)),0)+IFERROR(INDEX('Hoja de Trabajo para listado'!$AB$155:$BA$1048576,MATCH($A45,'Hoja de Trabajo para listado'!$AB$155:$AB$1048576,0),MATCH((CUADRO!M$4&amp;$E45),'Hoja de Trabajo para listado'!$AB$151:$BA$151,0)),0)+IFERROR(INDEX('Hoja de Trabajo para listado'!$BC$155:$CB$1048576,MATCH($A45,'Hoja de Trabajo para listado'!$BC$155:$BC$1048576,0),MATCH((CUADRO!M$4&amp;$E45),'Hoja de Trabajo para listado'!$BC$151:$CB$151,0)),0)+IFERROR(INDEX('Hoja de Trabajo para listado'!$DE$153:$DG$274,MATCH($A45,'Hoja de Trabajo para listado'!$DE$153:$DE$1048576,0),MATCH((CUADRO!M$4&amp;$E45),'Hoja de Trabajo para listado'!$DE$151:$DG$151,0)),0)+IFERROR(INDEX('Hoja de Trabajo para listado'!$CD$155:$DC$1048576,MATCH($A45,'Hoja de Trabajo para listado'!$CD$155:$CD$1048576,0),MATCH((CUADRO!M$4&amp;$E45),'Hoja de Trabajo para listado'!$CD$151:$DC$151,0)),0)</f>
        <v>0</v>
      </c>
      <c r="N45" s="243">
        <f ca="1">+IFERROR(INDEX('Hoja de Trabajo para listado'!$A$155:$Z$1048576,MATCH($A45,'Hoja de Trabajo para listado'!$A$155:$A$1048576,0),MATCH((CUADRO!N$4&amp;$E45),'Hoja de Trabajo para listado'!$A$151:$Z$151,0)),0)+IFERROR(INDEX('Hoja de Trabajo para listado'!$AB$155:$BA$1048576,MATCH($A45,'Hoja de Trabajo para listado'!$AB$155:$AB$1048576,0),MATCH((CUADRO!N$4&amp;$E45),'Hoja de Trabajo para listado'!$AB$151:$BA$151,0)),0)+IFERROR(INDEX('Hoja de Trabajo para listado'!$BC$155:$CB$1048576,MATCH($A45,'Hoja de Trabajo para listado'!$BC$155:$BC$1048576,0),MATCH((CUADRO!N$4&amp;$E45),'Hoja de Trabajo para listado'!$BC$151:$CB$151,0)),0)+IFERROR(INDEX('Hoja de Trabajo para listado'!$DE$153:$DG$274,MATCH($A45,'Hoja de Trabajo para listado'!$DE$153:$DE$1048576,0),MATCH((CUADRO!N$4&amp;$E45),'Hoja de Trabajo para listado'!$DE$151:$DG$151,0)),0)+IFERROR(INDEX('Hoja de Trabajo para listado'!$CD$155:$DC$1048576,MATCH($A45,'Hoja de Trabajo para listado'!$CD$155:$CD$1048576,0),MATCH((CUADRO!N$4&amp;$E45),'Hoja de Trabajo para listado'!$CD$151:$DC$151,0)),0)</f>
        <v>0</v>
      </c>
      <c r="O45" s="243">
        <f ca="1">+IFERROR(INDEX('Hoja de Trabajo para listado'!$A$155:$Z$1048576,MATCH($A45,'Hoja de Trabajo para listado'!$A$155:$A$1048576,0),MATCH((CUADRO!O$4&amp;$E45),'Hoja de Trabajo para listado'!$A$151:$Z$151,0)),0)+IFERROR(INDEX('Hoja de Trabajo para listado'!$AB$155:$BA$1048576,MATCH($A45,'Hoja de Trabajo para listado'!$AB$155:$AB$1048576,0),MATCH((CUADRO!O$4&amp;$E45),'Hoja de Trabajo para listado'!$AB$151:$BA$151,0)),0)+IFERROR(INDEX('Hoja de Trabajo para listado'!$BC$155:$CB$1048576,MATCH($A45,'Hoja de Trabajo para listado'!$BC$155:$BC$1048576,0),MATCH((CUADRO!O$4&amp;$E45),'Hoja de Trabajo para listado'!$BC$151:$CB$151,0)),0)+IFERROR(INDEX('Hoja de Trabajo para listado'!$DE$153:$DG$274,MATCH($A45,'Hoja de Trabajo para listado'!$DE$153:$DE$1048576,0),MATCH((CUADRO!O$4&amp;$E45),'Hoja de Trabajo para listado'!$DE$151:$DG$151,0)),0)+IFERROR(INDEX('Hoja de Trabajo para listado'!$CD$155:$DC$1048576,MATCH($A45,'Hoja de Trabajo para listado'!$CD$155:$CD$1048576,0),MATCH((CUADRO!O$4&amp;$E45),'Hoja de Trabajo para listado'!$CD$151:$DC$151,0)),0)</f>
        <v>0</v>
      </c>
      <c r="P45" s="243">
        <f ca="1">+IFERROR(INDEX('Hoja de Trabajo para listado'!$A$155:$Z$1048576,MATCH($A45,'Hoja de Trabajo para listado'!$A$155:$A$1048576,0),MATCH((CUADRO!P$4&amp;$E45),'Hoja de Trabajo para listado'!$A$151:$Z$151,0)),0)+IFERROR(INDEX('Hoja de Trabajo para listado'!$AB$155:$BA$1048576,MATCH($A45,'Hoja de Trabajo para listado'!$AB$155:$AB$1048576,0),MATCH((CUADRO!P$4&amp;$E45),'Hoja de Trabajo para listado'!$AB$151:$BA$151,0)),0)+IFERROR(INDEX('Hoja de Trabajo para listado'!$BC$155:$CB$1048576,MATCH($A45,'Hoja de Trabajo para listado'!$BC$155:$BC$1048576,0),MATCH((CUADRO!P$4&amp;$E45),'Hoja de Trabajo para listado'!$BC$151:$CB$151,0)),0)+IFERROR(INDEX('Hoja de Trabajo para listado'!$DE$153:$DG$274,MATCH($A45,'Hoja de Trabajo para listado'!$DE$153:$DE$1048576,0),MATCH((CUADRO!P$4&amp;$E45),'Hoja de Trabajo para listado'!$DE$151:$DG$151,0)),0)+IFERROR(INDEX('Hoja de Trabajo para listado'!$CD$155:$DC$1048576,MATCH($A45,'Hoja de Trabajo para listado'!$CD$155:$CD$1048576,0),MATCH((CUADRO!P$4&amp;$E45),'Hoja de Trabajo para listado'!$CD$151:$DC$151,0)),0)</f>
        <v>0</v>
      </c>
      <c r="Q45" s="243">
        <f ca="1">+IFERROR(INDEX('Hoja de Trabajo para listado'!$A$155:$Z$1048576,MATCH($A45,'Hoja de Trabajo para listado'!$A$155:$A$1048576,0),MATCH((CUADRO!Q$4&amp;$E45),'Hoja de Trabajo para listado'!$A$151:$Z$151,0)),0)+IFERROR(INDEX('Hoja de Trabajo para listado'!$AB$155:$BA$1048576,MATCH($A45,'Hoja de Trabajo para listado'!$AB$155:$AB$1048576,0),MATCH((CUADRO!Q$4&amp;$E45),'Hoja de Trabajo para listado'!$AB$151:$BA$151,0)),0)+IFERROR(INDEX('Hoja de Trabajo para listado'!$BC$155:$CB$1048576,MATCH($A45,'Hoja de Trabajo para listado'!$BC$155:$BC$1048576,0),MATCH((CUADRO!Q$4&amp;$E45),'Hoja de Trabajo para listado'!$BC$151:$CB$151,0)),0)+IFERROR(INDEX('Hoja de Trabajo para listado'!$DE$153:$DG$274,MATCH($A45,'Hoja de Trabajo para listado'!$DE$153:$DE$1048576,0),MATCH((CUADRO!Q$4&amp;$E45),'Hoja de Trabajo para listado'!$DE$151:$DG$151,0)),0)+IFERROR(INDEX('Hoja de Trabajo para listado'!$CD$155:$DC$1048576,MATCH($A45,'Hoja de Trabajo para listado'!$CD$155:$CD$1048576,0),MATCH((CUADRO!Q$4&amp;$E45),'Hoja de Trabajo para listado'!$CD$151:$DC$151,0)),0)</f>
        <v>0</v>
      </c>
      <c r="R45" s="243">
        <f t="shared" ca="1" si="0"/>
        <v>49700592.24440001</v>
      </c>
      <c r="S45" s="243"/>
      <c r="T45" s="243">
        <f ca="1">+T46</f>
        <v>207896218.13440001</v>
      </c>
      <c r="U45" s="242">
        <f t="shared" si="1"/>
        <v>1</v>
      </c>
      <c r="V45" s="333" t="str">
        <f>+VLOOKUP(A45,bd_lista!$A$3:$E$592,5,FALSE)</f>
        <v>Órgano Ejecutivo</v>
      </c>
      <c r="W45" s="387" t="str">
        <f>+V45</f>
        <v>Órgano Ejecutivo</v>
      </c>
      <c r="X45" s="242">
        <f>+A45</f>
        <v>86</v>
      </c>
      <c r="Y45" s="242" t="str">
        <f>+VLOOKUP(X45,bd_lista!$A$3:$C$592,3,FALSE)</f>
        <v>Ministerio de Medio Ambiente y Agua</v>
      </c>
      <c r="Z45" s="246">
        <f>+X45</f>
        <v>86</v>
      </c>
      <c r="AA45" s="380" t="str">
        <f>+Y45</f>
        <v>Ministerio de Medio Ambiente y Agua</v>
      </c>
    </row>
    <row r="46" spans="1:27" ht="15" customHeight="1">
      <c r="A46" s="32">
        <v>86</v>
      </c>
      <c r="B46" s="393"/>
      <c r="C46" s="333" t="str">
        <f>+VLOOKUP(A46,bd_lista!$A$3:$C$592,3,FALSE)</f>
        <v>Ministerio de Medio Ambiente y Agua</v>
      </c>
      <c r="D46" s="390"/>
      <c r="E46" s="333" t="s">
        <v>1305</v>
      </c>
      <c r="F46" s="245">
        <f ca="1">+IFERROR(INDEX('Hoja de Trabajo para listado'!$A$155:$Z$1048576,MATCH($A46,'Hoja de Trabajo para listado'!$A$155:$A$1048576,0),MATCH((CUADRO!F$4&amp;$E46),'Hoja de Trabajo para listado'!$A$151:$Z$151,0)),0)+IFERROR(INDEX('Hoja de Trabajo para listado'!$AB$155:$BA$1048576,MATCH($A46,'Hoja de Trabajo para listado'!$AB$155:$AB$1048576,0),MATCH((CUADRO!F$4&amp;$E46),'Hoja de Trabajo para listado'!$AB$151:$BA$151,0)),0)+IFERROR(INDEX('Hoja de Trabajo para listado'!$BC$155:$CB$1048576,MATCH($A46,'Hoja de Trabajo para listado'!$BC$155:$BC$1048576,0),MATCH((CUADRO!F$4&amp;$E46),'Hoja de Trabajo para listado'!$BC$151:$CB$151,0)),0)+IFERROR(INDEX('Hoja de Trabajo para listado'!$DE$153:$DG$274,MATCH($A46,'Hoja de Trabajo para listado'!$DE$153:$DE$1048576,0),MATCH((CUADRO!F$4&amp;$E46),'Hoja de Trabajo para listado'!$DE$151:$DG$151,0)),0)+IFERROR(INDEX('Hoja de Trabajo para listado'!$CD$155:$DC$1048576,MATCH($A46,'Hoja de Trabajo para listado'!$CD$155:$CD$1048576,0),MATCH((CUADRO!F$4&amp;$E46),'Hoja de Trabajo para listado'!$CD$151:$DC$151,0)),0)</f>
        <v>67114.709999999992</v>
      </c>
      <c r="G46" s="245">
        <f ca="1">+IFERROR(INDEX('Hoja de Trabajo para listado'!$A$155:$Z$1048576,MATCH($A46,'Hoja de Trabajo para listado'!$A$155:$A$1048576,0),MATCH((CUADRO!G$4&amp;$E46),'Hoja de Trabajo para listado'!$A$151:$Z$151,0)),0)+IFERROR(INDEX('Hoja de Trabajo para listado'!$AB$155:$BA$1048576,MATCH($A46,'Hoja de Trabajo para listado'!$AB$155:$AB$1048576,0),MATCH((CUADRO!G$4&amp;$E46),'Hoja de Trabajo para listado'!$AB$151:$BA$151,0)),0)+IFERROR(INDEX('Hoja de Trabajo para listado'!$BC$155:$CB$1048576,MATCH($A46,'Hoja de Trabajo para listado'!$BC$155:$BC$1048576,0),MATCH((CUADRO!G$4&amp;$E46),'Hoja de Trabajo para listado'!$BC$151:$CB$151,0)),0)+IFERROR(INDEX('Hoja de Trabajo para listado'!$DE$153:$DG$274,MATCH($A46,'Hoja de Trabajo para listado'!$DE$153:$DE$1048576,0),MATCH((CUADRO!G$4&amp;$E46),'Hoja de Trabajo para listado'!$DE$151:$DG$151,0)),0)+IFERROR(INDEX('Hoja de Trabajo para listado'!$CD$155:$DC$1048576,MATCH($A46,'Hoja de Trabajo para listado'!$CD$155:$CD$1048576,0),MATCH((CUADRO!G$4&amp;$E46),'Hoja de Trabajo para listado'!$CD$151:$DC$151,0)),0)</f>
        <v>17520353.07</v>
      </c>
      <c r="H46" s="245">
        <f ca="1">+IFERROR(INDEX('Hoja de Trabajo para listado'!$A$155:$Z$1048576,MATCH($A46,'Hoja de Trabajo para listado'!$A$155:$A$1048576,0),MATCH((CUADRO!H$4&amp;$E46),'Hoja de Trabajo para listado'!$A$151:$Z$151,0)),0)+IFERROR(INDEX('Hoja de Trabajo para listado'!$AB$155:$BA$1048576,MATCH($A46,'Hoja de Trabajo para listado'!$AB$155:$AB$1048576,0),MATCH((CUADRO!H$4&amp;$E46),'Hoja de Trabajo para listado'!$AB$151:$BA$151,0)),0)+IFERROR(INDEX('Hoja de Trabajo para listado'!$BC$155:$CB$1048576,MATCH($A46,'Hoja de Trabajo para listado'!$BC$155:$BC$1048576,0),MATCH((CUADRO!H$4&amp;$E46),'Hoja de Trabajo para listado'!$BC$151:$CB$151,0)),0)+IFERROR(INDEX('Hoja de Trabajo para listado'!$DE$153:$DG$274,MATCH($A46,'Hoja de Trabajo para listado'!$DE$153:$DE$1048576,0),MATCH((CUADRO!H$4&amp;$E46),'Hoja de Trabajo para listado'!$DE$151:$DG$151,0)),0)+IFERROR(INDEX('Hoja de Trabajo para listado'!$CD$155:$DC$1048576,MATCH($A46,'Hoja de Trabajo para listado'!$CD$155:$CD$1048576,0),MATCH((CUADRO!H$4&amp;$E46),'Hoja de Trabajo para listado'!$CD$151:$DC$151,0)),0)</f>
        <v>151841.65</v>
      </c>
      <c r="I46" s="245">
        <f ca="1">+IFERROR(INDEX('Hoja de Trabajo para listado'!$A$155:$Z$1048576,MATCH($A46,'Hoja de Trabajo para listado'!$A$155:$A$1048576,0),MATCH((CUADRO!I$4&amp;$E46),'Hoja de Trabajo para listado'!$A$151:$Z$151,0)),0)+IFERROR(INDEX('Hoja de Trabajo para listado'!$AB$155:$BA$1048576,MATCH($A46,'Hoja de Trabajo para listado'!$AB$155:$AB$1048576,0),MATCH((CUADRO!I$4&amp;$E46),'Hoja de Trabajo para listado'!$AB$151:$BA$151,0)),0)+IFERROR(INDEX('Hoja de Trabajo para listado'!$BC$155:$CB$1048576,MATCH($A46,'Hoja de Trabajo para listado'!$BC$155:$BC$1048576,0),MATCH((CUADRO!I$4&amp;$E46),'Hoja de Trabajo para listado'!$BC$151:$CB$151,0)),0)+IFERROR(INDEX('Hoja de Trabajo para listado'!$DE$153:$DG$274,MATCH($A46,'Hoja de Trabajo para listado'!$DE$153:$DE$1048576,0),MATCH((CUADRO!I$4&amp;$E46),'Hoja de Trabajo para listado'!$DE$151:$DG$151,0)),0)+IFERROR(INDEX('Hoja de Trabajo para listado'!$CD$155:$DC$1048576,MATCH($A46,'Hoja de Trabajo para listado'!$CD$155:$CD$1048576,0),MATCH((CUADRO!I$4&amp;$E46),'Hoja de Trabajo para listado'!$CD$151:$DC$151,0)),0)</f>
        <v>3547997.91</v>
      </c>
      <c r="J46" s="245">
        <f ca="1">+IFERROR(INDEX('Hoja de Trabajo para listado'!$A$155:$Z$1048576,MATCH($A46,'Hoja de Trabajo para listado'!$A$155:$A$1048576,0),MATCH((CUADRO!J$4&amp;$E46),'Hoja de Trabajo para listado'!$A$151:$Z$151,0)),0)+IFERROR(INDEX('Hoja de Trabajo para listado'!$AB$155:$BA$1048576,MATCH($A46,'Hoja de Trabajo para listado'!$AB$155:$AB$1048576,0),MATCH((CUADRO!J$4&amp;$E46),'Hoja de Trabajo para listado'!$AB$151:$BA$151,0)),0)+IFERROR(INDEX('Hoja de Trabajo para listado'!$BC$155:$CB$1048576,MATCH($A46,'Hoja de Trabajo para listado'!$BC$155:$BC$1048576,0),MATCH((CUADRO!J$4&amp;$E46),'Hoja de Trabajo para listado'!$BC$151:$CB$151,0)),0)+IFERROR(INDEX('Hoja de Trabajo para listado'!$DE$153:$DG$274,MATCH($A46,'Hoja de Trabajo para listado'!$DE$153:$DE$1048576,0),MATCH((CUADRO!J$4&amp;$E46),'Hoja de Trabajo para listado'!$DE$151:$DG$151,0)),0)+IFERROR(INDEX('Hoja de Trabajo para listado'!$CD$155:$DC$1048576,MATCH($A46,'Hoja de Trabajo para listado'!$CD$155:$CD$1048576,0),MATCH((CUADRO!J$4&amp;$E46),'Hoja de Trabajo para listado'!$CD$151:$DC$151,0)),0)</f>
        <v>136908318.55000001</v>
      </c>
      <c r="K46" s="245">
        <f ca="1">+IFERROR(INDEX('Hoja de Trabajo para listado'!$A$155:$Z$1048576,MATCH($A46,'Hoja de Trabajo para listado'!$A$155:$A$1048576,0),MATCH((CUADRO!K$4&amp;$E46),'Hoja de Trabajo para listado'!$A$151:$Z$151,0)),0)+IFERROR(INDEX('Hoja de Trabajo para listado'!$AB$155:$BA$1048576,MATCH($A46,'Hoja de Trabajo para listado'!$AB$155:$AB$1048576,0),MATCH((CUADRO!K$4&amp;$E46),'Hoja de Trabajo para listado'!$AB$151:$BA$151,0)),0)+IFERROR(INDEX('Hoja de Trabajo para listado'!$BC$155:$CB$1048576,MATCH($A46,'Hoja de Trabajo para listado'!$BC$155:$BC$1048576,0),MATCH((CUADRO!K$4&amp;$E46),'Hoja de Trabajo para listado'!$BC$151:$CB$151,0)),0)+IFERROR(INDEX('Hoja de Trabajo para listado'!$DE$153:$DG$274,MATCH($A46,'Hoja de Trabajo para listado'!$DE$153:$DE$1048576,0),MATCH((CUADRO!K$4&amp;$E46),'Hoja de Trabajo para listado'!$DE$151:$DG$151,0)),0)+IFERROR(INDEX('Hoja de Trabajo para listado'!$CD$155:$DC$1048576,MATCH($A46,'Hoja de Trabajo para listado'!$CD$155:$CD$1048576,0),MATCH((CUADRO!K$4&amp;$E46),'Hoja de Trabajo para listado'!$CD$151:$DC$151,0)),0)</f>
        <v>0</v>
      </c>
      <c r="L46" s="245">
        <f ca="1">+IFERROR(INDEX('Hoja de Trabajo para listado'!$A$155:$Z$1048576,MATCH($A46,'Hoja de Trabajo para listado'!$A$155:$A$1048576,0),MATCH((CUADRO!L$4&amp;$E46),'Hoja de Trabajo para listado'!$A$151:$Z$151,0)),0)+IFERROR(INDEX('Hoja de Trabajo para listado'!$AB$155:$BA$1048576,MATCH($A46,'Hoja de Trabajo para listado'!$AB$155:$AB$1048576,0),MATCH((CUADRO!L$4&amp;$E46),'Hoja de Trabajo para listado'!$AB$151:$BA$151,0)),0)+IFERROR(INDEX('Hoja de Trabajo para listado'!$BC$155:$CB$1048576,MATCH($A46,'Hoja de Trabajo para listado'!$BC$155:$BC$1048576,0),MATCH((CUADRO!L$4&amp;$E46),'Hoja de Trabajo para listado'!$BC$151:$CB$151,0)),0)+IFERROR(INDEX('Hoja de Trabajo para listado'!$DE$153:$DG$274,MATCH($A46,'Hoja de Trabajo para listado'!$DE$153:$DE$1048576,0),MATCH((CUADRO!L$4&amp;$E46),'Hoja de Trabajo para listado'!$DE$151:$DG$151,0)),0)+IFERROR(INDEX('Hoja de Trabajo para listado'!$CD$155:$DC$1048576,MATCH($A46,'Hoja de Trabajo para listado'!$CD$155:$CD$1048576,0),MATCH((CUADRO!L$4&amp;$E46),'Hoja de Trabajo para listado'!$CD$151:$DC$151,0)),0)</f>
        <v>0</v>
      </c>
      <c r="M46" s="245">
        <f ca="1">+IFERROR(INDEX('Hoja de Trabajo para listado'!$A$155:$Z$1048576,MATCH($A46,'Hoja de Trabajo para listado'!$A$155:$A$1048576,0),MATCH((CUADRO!M$4&amp;$E46),'Hoja de Trabajo para listado'!$A$151:$Z$151,0)),0)+IFERROR(INDEX('Hoja de Trabajo para listado'!$AB$155:$BA$1048576,MATCH($A46,'Hoja de Trabajo para listado'!$AB$155:$AB$1048576,0),MATCH((CUADRO!M$4&amp;$E46),'Hoja de Trabajo para listado'!$AB$151:$BA$151,0)),0)+IFERROR(INDEX('Hoja de Trabajo para listado'!$BC$155:$CB$1048576,MATCH($A46,'Hoja de Trabajo para listado'!$BC$155:$BC$1048576,0),MATCH((CUADRO!M$4&amp;$E46),'Hoja de Trabajo para listado'!$BC$151:$CB$151,0)),0)+IFERROR(INDEX('Hoja de Trabajo para listado'!$DE$153:$DG$274,MATCH($A46,'Hoja de Trabajo para listado'!$DE$153:$DE$1048576,0),MATCH((CUADRO!M$4&amp;$E46),'Hoja de Trabajo para listado'!$DE$151:$DG$151,0)),0)+IFERROR(INDEX('Hoja de Trabajo para listado'!$CD$155:$DC$1048576,MATCH($A46,'Hoja de Trabajo para listado'!$CD$155:$CD$1048576,0),MATCH((CUADRO!M$4&amp;$E46),'Hoja de Trabajo para listado'!$CD$151:$DC$151,0)),0)</f>
        <v>0</v>
      </c>
      <c r="N46" s="245">
        <f ca="1">+IFERROR(INDEX('Hoja de Trabajo para listado'!$A$155:$Z$1048576,MATCH($A46,'Hoja de Trabajo para listado'!$A$155:$A$1048576,0),MATCH((CUADRO!N$4&amp;$E46),'Hoja de Trabajo para listado'!$A$151:$Z$151,0)),0)+IFERROR(INDEX('Hoja de Trabajo para listado'!$AB$155:$BA$1048576,MATCH($A46,'Hoja de Trabajo para listado'!$AB$155:$AB$1048576,0),MATCH((CUADRO!N$4&amp;$E46),'Hoja de Trabajo para listado'!$AB$151:$BA$151,0)),0)+IFERROR(INDEX('Hoja de Trabajo para listado'!$BC$155:$CB$1048576,MATCH($A46,'Hoja de Trabajo para listado'!$BC$155:$BC$1048576,0),MATCH((CUADRO!N$4&amp;$E46),'Hoja de Trabajo para listado'!$BC$151:$CB$151,0)),0)+IFERROR(INDEX('Hoja de Trabajo para listado'!$DE$153:$DG$274,MATCH($A46,'Hoja de Trabajo para listado'!$DE$153:$DE$1048576,0),MATCH((CUADRO!N$4&amp;$E46),'Hoja de Trabajo para listado'!$DE$151:$DG$151,0)),0)+IFERROR(INDEX('Hoja de Trabajo para listado'!$CD$155:$DC$1048576,MATCH($A46,'Hoja de Trabajo para listado'!$CD$155:$CD$1048576,0),MATCH((CUADRO!N$4&amp;$E46),'Hoja de Trabajo para listado'!$CD$151:$DC$151,0)),0)</f>
        <v>0</v>
      </c>
      <c r="O46" s="245">
        <f ca="1">+IFERROR(INDEX('Hoja de Trabajo para listado'!$A$155:$Z$1048576,MATCH($A46,'Hoja de Trabajo para listado'!$A$155:$A$1048576,0),MATCH((CUADRO!O$4&amp;$E46),'Hoja de Trabajo para listado'!$A$151:$Z$151,0)),0)+IFERROR(INDEX('Hoja de Trabajo para listado'!$AB$155:$BA$1048576,MATCH($A46,'Hoja de Trabajo para listado'!$AB$155:$AB$1048576,0),MATCH((CUADRO!O$4&amp;$E46),'Hoja de Trabajo para listado'!$AB$151:$BA$151,0)),0)+IFERROR(INDEX('Hoja de Trabajo para listado'!$BC$155:$CB$1048576,MATCH($A46,'Hoja de Trabajo para listado'!$BC$155:$BC$1048576,0),MATCH((CUADRO!O$4&amp;$E46),'Hoja de Trabajo para listado'!$BC$151:$CB$151,0)),0)+IFERROR(INDEX('Hoja de Trabajo para listado'!$DE$153:$DG$274,MATCH($A46,'Hoja de Trabajo para listado'!$DE$153:$DE$1048576,0),MATCH((CUADRO!O$4&amp;$E46),'Hoja de Trabajo para listado'!$DE$151:$DG$151,0)),0)+IFERROR(INDEX('Hoja de Trabajo para listado'!$CD$155:$DC$1048576,MATCH($A46,'Hoja de Trabajo para listado'!$CD$155:$CD$1048576,0),MATCH((CUADRO!O$4&amp;$E46),'Hoja de Trabajo para listado'!$CD$151:$DC$151,0)),0)</f>
        <v>0</v>
      </c>
      <c r="P46" s="245">
        <f ca="1">+IFERROR(INDEX('Hoja de Trabajo para listado'!$A$155:$Z$1048576,MATCH($A46,'Hoja de Trabajo para listado'!$A$155:$A$1048576,0),MATCH((CUADRO!P$4&amp;$E46),'Hoja de Trabajo para listado'!$A$151:$Z$151,0)),0)+IFERROR(INDEX('Hoja de Trabajo para listado'!$AB$155:$BA$1048576,MATCH($A46,'Hoja de Trabajo para listado'!$AB$155:$AB$1048576,0),MATCH((CUADRO!P$4&amp;$E46),'Hoja de Trabajo para listado'!$AB$151:$BA$151,0)),0)+IFERROR(INDEX('Hoja de Trabajo para listado'!$BC$155:$CB$1048576,MATCH($A46,'Hoja de Trabajo para listado'!$BC$155:$BC$1048576,0),MATCH((CUADRO!P$4&amp;$E46),'Hoja de Trabajo para listado'!$BC$151:$CB$151,0)),0)+IFERROR(INDEX('Hoja de Trabajo para listado'!$DE$153:$DG$274,MATCH($A46,'Hoja de Trabajo para listado'!$DE$153:$DE$1048576,0),MATCH((CUADRO!P$4&amp;$E46),'Hoja de Trabajo para listado'!$DE$151:$DG$151,0)),0)+IFERROR(INDEX('Hoja de Trabajo para listado'!$CD$155:$DC$1048576,MATCH($A46,'Hoja de Trabajo para listado'!$CD$155:$CD$1048576,0),MATCH((CUADRO!P$4&amp;$E46),'Hoja de Trabajo para listado'!$CD$151:$DC$151,0)),0)</f>
        <v>0</v>
      </c>
      <c r="Q46" s="245">
        <f ca="1">+IFERROR(INDEX('Hoja de Trabajo para listado'!$A$155:$Z$1048576,MATCH($A46,'Hoja de Trabajo para listado'!$A$155:$A$1048576,0),MATCH((CUADRO!Q$4&amp;$E46),'Hoja de Trabajo para listado'!$A$151:$Z$151,0)),0)+IFERROR(INDEX('Hoja de Trabajo para listado'!$AB$155:$BA$1048576,MATCH($A46,'Hoja de Trabajo para listado'!$AB$155:$AB$1048576,0),MATCH((CUADRO!Q$4&amp;$E46),'Hoja de Trabajo para listado'!$AB$151:$BA$151,0)),0)+IFERROR(INDEX('Hoja de Trabajo para listado'!$BC$155:$CB$1048576,MATCH($A46,'Hoja de Trabajo para listado'!$BC$155:$BC$1048576,0),MATCH((CUADRO!Q$4&amp;$E46),'Hoja de Trabajo para listado'!$BC$151:$CB$151,0)),0)+IFERROR(INDEX('Hoja de Trabajo para listado'!$DE$153:$DG$274,MATCH($A46,'Hoja de Trabajo para listado'!$DE$153:$DE$1048576,0),MATCH((CUADRO!Q$4&amp;$E46),'Hoja de Trabajo para listado'!$DE$151:$DG$151,0)),0)+IFERROR(INDEX('Hoja de Trabajo para listado'!$CD$155:$DC$1048576,MATCH($A46,'Hoja de Trabajo para listado'!$CD$155:$CD$1048576,0),MATCH((CUADRO!Q$4&amp;$E46),'Hoja de Trabajo para listado'!$CD$151:$DC$151,0)),0)</f>
        <v>0</v>
      </c>
      <c r="R46" s="245">
        <f t="shared" ca="1" si="0"/>
        <v>158195625.89000002</v>
      </c>
      <c r="S46" s="245">
        <f ca="1">+R45+R46</f>
        <v>207896218.13440001</v>
      </c>
      <c r="T46" s="245">
        <f ca="1">+S46</f>
        <v>207896218.13440001</v>
      </c>
      <c r="U46" s="244">
        <f t="shared" si="1"/>
        <v>2</v>
      </c>
      <c r="V46" s="333" t="str">
        <f>+VLOOKUP(A46,bd_lista!$A$3:$E$592,5,FALSE)</f>
        <v>Órgano Ejecutivo</v>
      </c>
      <c r="W46" s="388"/>
      <c r="X46" s="242">
        <f>+A46</f>
        <v>86</v>
      </c>
      <c r="Y46" s="242" t="str">
        <f>+VLOOKUP(X46,bd_lista!$A$3:$C$592,3,FALSE)</f>
        <v>Ministerio de Medio Ambiente y Agua</v>
      </c>
      <c r="Z46" s="292"/>
      <c r="AA46" s="321"/>
    </row>
    <row r="47" spans="1:27" ht="15" hidden="1" customHeight="1">
      <c r="A47" s="251">
        <v>87</v>
      </c>
      <c r="B47" s="392">
        <f>+A47</f>
        <v>87</v>
      </c>
      <c r="C47" s="247" t="e">
        <f>+VLOOKUP(A47,bd_lista!$A$3:$C$592,3,FALSE)</f>
        <v>#N/A</v>
      </c>
      <c r="D47" s="389" t="e">
        <f>+C47</f>
        <v>#N/A</v>
      </c>
      <c r="E47" s="247" t="s">
        <v>1304</v>
      </c>
      <c r="F47" s="243">
        <f ca="1">+IFERROR(INDEX('Hoja de Trabajo para listado'!$A$155:$Z$1048576,MATCH($A47,'Hoja de Trabajo para listado'!$A$155:$A$1048576,0),MATCH((CUADRO!F$4&amp;$E47),'Hoja de Trabajo para listado'!$A$151:$Z$151,0)),0)+IFERROR(INDEX('Hoja de Trabajo para listado'!$AB$155:$BA$1048576,MATCH($A47,'Hoja de Trabajo para listado'!$AB$155:$AB$1048576,0),MATCH((CUADRO!F$4&amp;$E47),'Hoja de Trabajo para listado'!$AB$151:$BA$151,0)),0)+IFERROR(INDEX('Hoja de Trabajo para listado'!$BC$155:$CB$1048576,MATCH($A47,'Hoja de Trabajo para listado'!$BC$155:$BC$1048576,0),MATCH((CUADRO!F$4&amp;$E47),'Hoja de Trabajo para listado'!$BC$151:$CB$151,0)),0)+IFERROR(INDEX('Hoja de Trabajo para listado'!$DE$153:$DG$274,MATCH($A47,'Hoja de Trabajo para listado'!$DE$153:$DE$1048576,0),MATCH((CUADRO!F$4&amp;$E47),'Hoja de Trabajo para listado'!$DE$151:$DG$151,0)),0)+IFERROR(INDEX('Hoja de Trabajo para listado'!$CD$155:$DC$1048576,MATCH($A47,'Hoja de Trabajo para listado'!$CD$155:$CD$1048576,0),MATCH((CUADRO!F$4&amp;$E47),'Hoja de Trabajo para listado'!$CD$151:$DC$151,0)),0)</f>
        <v>0</v>
      </c>
      <c r="G47" s="243">
        <f ca="1">+IFERROR(INDEX('Hoja de Trabajo para listado'!$A$155:$Z$1048576,MATCH($A47,'Hoja de Trabajo para listado'!$A$155:$A$1048576,0),MATCH((CUADRO!G$4&amp;$E47),'Hoja de Trabajo para listado'!$A$151:$Z$151,0)),0)+IFERROR(INDEX('Hoja de Trabajo para listado'!$AB$155:$BA$1048576,MATCH($A47,'Hoja de Trabajo para listado'!$AB$155:$AB$1048576,0),MATCH((CUADRO!G$4&amp;$E47),'Hoja de Trabajo para listado'!$AB$151:$BA$151,0)),0)+IFERROR(INDEX('Hoja de Trabajo para listado'!$BC$155:$CB$1048576,MATCH($A47,'Hoja de Trabajo para listado'!$BC$155:$BC$1048576,0),MATCH((CUADRO!G$4&amp;$E47),'Hoja de Trabajo para listado'!$BC$151:$CB$151,0)),0)+IFERROR(INDEX('Hoja de Trabajo para listado'!$DE$153:$DG$274,MATCH($A47,'Hoja de Trabajo para listado'!$DE$153:$DE$1048576,0),MATCH((CUADRO!G$4&amp;$E47),'Hoja de Trabajo para listado'!$DE$151:$DG$151,0)),0)+IFERROR(INDEX('Hoja de Trabajo para listado'!$CD$155:$DC$1048576,MATCH($A47,'Hoja de Trabajo para listado'!$CD$155:$CD$1048576,0),MATCH((CUADRO!G$4&amp;$E47),'Hoja de Trabajo para listado'!$CD$151:$DC$151,0)),0)</f>
        <v>0</v>
      </c>
      <c r="H47" s="243">
        <f ca="1">+IFERROR(INDEX('Hoja de Trabajo para listado'!$A$155:$Z$1048576,MATCH($A47,'Hoja de Trabajo para listado'!$A$155:$A$1048576,0),MATCH((CUADRO!H$4&amp;$E47),'Hoja de Trabajo para listado'!$A$151:$Z$151,0)),0)+IFERROR(INDEX('Hoja de Trabajo para listado'!$AB$155:$BA$1048576,MATCH($A47,'Hoja de Trabajo para listado'!$AB$155:$AB$1048576,0),MATCH((CUADRO!H$4&amp;$E47),'Hoja de Trabajo para listado'!$AB$151:$BA$151,0)),0)+IFERROR(INDEX('Hoja de Trabajo para listado'!$BC$155:$CB$1048576,MATCH($A47,'Hoja de Trabajo para listado'!$BC$155:$BC$1048576,0),MATCH((CUADRO!H$4&amp;$E47),'Hoja de Trabajo para listado'!$BC$151:$CB$151,0)),0)+IFERROR(INDEX('Hoja de Trabajo para listado'!$DE$153:$DG$274,MATCH($A47,'Hoja de Trabajo para listado'!$DE$153:$DE$1048576,0),MATCH((CUADRO!H$4&amp;$E47),'Hoja de Trabajo para listado'!$DE$151:$DG$151,0)),0)+IFERROR(INDEX('Hoja de Trabajo para listado'!$CD$155:$DC$1048576,MATCH($A47,'Hoja de Trabajo para listado'!$CD$155:$CD$1048576,0),MATCH((CUADRO!H$4&amp;$E47),'Hoja de Trabajo para listado'!$CD$151:$DC$151,0)),0)</f>
        <v>0</v>
      </c>
      <c r="I47" s="243">
        <f ca="1">+IFERROR(INDEX('Hoja de Trabajo para listado'!$A$155:$Z$1048576,MATCH($A47,'Hoja de Trabajo para listado'!$A$155:$A$1048576,0),MATCH((CUADRO!I$4&amp;$E47),'Hoja de Trabajo para listado'!$A$151:$Z$151,0)),0)+IFERROR(INDEX('Hoja de Trabajo para listado'!$AB$155:$BA$1048576,MATCH($A47,'Hoja de Trabajo para listado'!$AB$155:$AB$1048576,0),MATCH((CUADRO!I$4&amp;$E47),'Hoja de Trabajo para listado'!$AB$151:$BA$151,0)),0)+IFERROR(INDEX('Hoja de Trabajo para listado'!$BC$155:$CB$1048576,MATCH($A47,'Hoja de Trabajo para listado'!$BC$155:$BC$1048576,0),MATCH((CUADRO!I$4&amp;$E47),'Hoja de Trabajo para listado'!$BC$151:$CB$151,0)),0)+IFERROR(INDEX('Hoja de Trabajo para listado'!$DE$153:$DG$274,MATCH($A47,'Hoja de Trabajo para listado'!$DE$153:$DE$1048576,0),MATCH((CUADRO!I$4&amp;$E47),'Hoja de Trabajo para listado'!$DE$151:$DG$151,0)),0)+IFERROR(INDEX('Hoja de Trabajo para listado'!$CD$155:$DC$1048576,MATCH($A47,'Hoja de Trabajo para listado'!$CD$155:$CD$1048576,0),MATCH((CUADRO!I$4&amp;$E47),'Hoja de Trabajo para listado'!$CD$151:$DC$151,0)),0)</f>
        <v>0</v>
      </c>
      <c r="J47" s="243">
        <f ca="1">+IFERROR(INDEX('Hoja de Trabajo para listado'!$A$155:$Z$1048576,MATCH($A47,'Hoja de Trabajo para listado'!$A$155:$A$1048576,0),MATCH((CUADRO!J$4&amp;$E47),'Hoja de Trabajo para listado'!$A$151:$Z$151,0)),0)+IFERROR(INDEX('Hoja de Trabajo para listado'!$AB$155:$BA$1048576,MATCH($A47,'Hoja de Trabajo para listado'!$AB$155:$AB$1048576,0),MATCH((CUADRO!J$4&amp;$E47),'Hoja de Trabajo para listado'!$AB$151:$BA$151,0)),0)+IFERROR(INDEX('Hoja de Trabajo para listado'!$BC$155:$CB$1048576,MATCH($A47,'Hoja de Trabajo para listado'!$BC$155:$BC$1048576,0),MATCH((CUADRO!J$4&amp;$E47),'Hoja de Trabajo para listado'!$BC$151:$CB$151,0)),0)+IFERROR(INDEX('Hoja de Trabajo para listado'!$DE$153:$DG$274,MATCH($A47,'Hoja de Trabajo para listado'!$DE$153:$DE$1048576,0),MATCH((CUADRO!J$4&amp;$E47),'Hoja de Trabajo para listado'!$DE$151:$DG$151,0)),0)+IFERROR(INDEX('Hoja de Trabajo para listado'!$CD$155:$DC$1048576,MATCH($A47,'Hoja de Trabajo para listado'!$CD$155:$CD$1048576,0),MATCH((CUADRO!J$4&amp;$E47),'Hoja de Trabajo para listado'!$CD$151:$DC$151,0)),0)</f>
        <v>0</v>
      </c>
      <c r="K47" s="243">
        <f ca="1">+IFERROR(INDEX('Hoja de Trabajo para listado'!$A$155:$Z$1048576,MATCH($A47,'Hoja de Trabajo para listado'!$A$155:$A$1048576,0),MATCH((CUADRO!K$4&amp;$E47),'Hoja de Trabajo para listado'!$A$151:$Z$151,0)),0)+IFERROR(INDEX('Hoja de Trabajo para listado'!$AB$155:$BA$1048576,MATCH($A47,'Hoja de Trabajo para listado'!$AB$155:$AB$1048576,0),MATCH((CUADRO!K$4&amp;$E47),'Hoja de Trabajo para listado'!$AB$151:$BA$151,0)),0)+IFERROR(INDEX('Hoja de Trabajo para listado'!$BC$155:$CB$1048576,MATCH($A47,'Hoja de Trabajo para listado'!$BC$155:$BC$1048576,0),MATCH((CUADRO!K$4&amp;$E47),'Hoja de Trabajo para listado'!$BC$151:$CB$151,0)),0)+IFERROR(INDEX('Hoja de Trabajo para listado'!$DE$153:$DG$274,MATCH($A47,'Hoja de Trabajo para listado'!$DE$153:$DE$1048576,0),MATCH((CUADRO!K$4&amp;$E47),'Hoja de Trabajo para listado'!$DE$151:$DG$151,0)),0)+IFERROR(INDEX('Hoja de Trabajo para listado'!$CD$155:$DC$1048576,MATCH($A47,'Hoja de Trabajo para listado'!$CD$155:$CD$1048576,0),MATCH((CUADRO!K$4&amp;$E47),'Hoja de Trabajo para listado'!$CD$151:$DC$151,0)),0)</f>
        <v>0</v>
      </c>
      <c r="L47" s="243">
        <f ca="1">+IFERROR(INDEX('Hoja de Trabajo para listado'!$A$155:$Z$1048576,MATCH($A47,'Hoja de Trabajo para listado'!$A$155:$A$1048576,0),MATCH((CUADRO!L$4&amp;$E47),'Hoja de Trabajo para listado'!$A$151:$Z$151,0)),0)+IFERROR(INDEX('Hoja de Trabajo para listado'!$AB$155:$BA$1048576,MATCH($A47,'Hoja de Trabajo para listado'!$AB$155:$AB$1048576,0),MATCH((CUADRO!L$4&amp;$E47),'Hoja de Trabajo para listado'!$AB$151:$BA$151,0)),0)+IFERROR(INDEX('Hoja de Trabajo para listado'!$BC$155:$CB$1048576,MATCH($A47,'Hoja de Trabajo para listado'!$BC$155:$BC$1048576,0),MATCH((CUADRO!L$4&amp;$E47),'Hoja de Trabajo para listado'!$BC$151:$CB$151,0)),0)+IFERROR(INDEX('Hoja de Trabajo para listado'!$DE$153:$DG$274,MATCH($A47,'Hoja de Trabajo para listado'!$DE$153:$DE$1048576,0),MATCH((CUADRO!L$4&amp;$E47),'Hoja de Trabajo para listado'!$DE$151:$DG$151,0)),0)+IFERROR(INDEX('Hoja de Trabajo para listado'!$CD$155:$DC$1048576,MATCH($A47,'Hoja de Trabajo para listado'!$CD$155:$CD$1048576,0),MATCH((CUADRO!L$4&amp;$E47),'Hoja de Trabajo para listado'!$CD$151:$DC$151,0)),0)</f>
        <v>0</v>
      </c>
      <c r="M47" s="243">
        <f ca="1">+IFERROR(INDEX('Hoja de Trabajo para listado'!$A$155:$Z$1048576,MATCH($A47,'Hoja de Trabajo para listado'!$A$155:$A$1048576,0),MATCH((CUADRO!M$4&amp;$E47),'Hoja de Trabajo para listado'!$A$151:$Z$151,0)),0)+IFERROR(INDEX('Hoja de Trabajo para listado'!$AB$155:$BA$1048576,MATCH($A47,'Hoja de Trabajo para listado'!$AB$155:$AB$1048576,0),MATCH((CUADRO!M$4&amp;$E47),'Hoja de Trabajo para listado'!$AB$151:$BA$151,0)),0)+IFERROR(INDEX('Hoja de Trabajo para listado'!$BC$155:$CB$1048576,MATCH($A47,'Hoja de Trabajo para listado'!$BC$155:$BC$1048576,0),MATCH((CUADRO!M$4&amp;$E47),'Hoja de Trabajo para listado'!$BC$151:$CB$151,0)),0)+IFERROR(INDEX('Hoja de Trabajo para listado'!$DE$153:$DG$274,MATCH($A47,'Hoja de Trabajo para listado'!$DE$153:$DE$1048576,0),MATCH((CUADRO!M$4&amp;$E47),'Hoja de Trabajo para listado'!$DE$151:$DG$151,0)),0)+IFERROR(INDEX('Hoja de Trabajo para listado'!$CD$155:$DC$1048576,MATCH($A47,'Hoja de Trabajo para listado'!$CD$155:$CD$1048576,0),MATCH((CUADRO!M$4&amp;$E47),'Hoja de Trabajo para listado'!$CD$151:$DC$151,0)),0)</f>
        <v>0</v>
      </c>
      <c r="N47" s="243">
        <f ca="1">+IFERROR(INDEX('Hoja de Trabajo para listado'!$A$155:$Z$1048576,MATCH($A47,'Hoja de Trabajo para listado'!$A$155:$A$1048576,0),MATCH((CUADRO!N$4&amp;$E47),'Hoja de Trabajo para listado'!$A$151:$Z$151,0)),0)+IFERROR(INDEX('Hoja de Trabajo para listado'!$AB$155:$BA$1048576,MATCH($A47,'Hoja de Trabajo para listado'!$AB$155:$AB$1048576,0),MATCH((CUADRO!N$4&amp;$E47),'Hoja de Trabajo para listado'!$AB$151:$BA$151,0)),0)+IFERROR(INDEX('Hoja de Trabajo para listado'!$BC$155:$CB$1048576,MATCH($A47,'Hoja de Trabajo para listado'!$BC$155:$BC$1048576,0),MATCH((CUADRO!N$4&amp;$E47),'Hoja de Trabajo para listado'!$BC$151:$CB$151,0)),0)+IFERROR(INDEX('Hoja de Trabajo para listado'!$DE$153:$DG$274,MATCH($A47,'Hoja de Trabajo para listado'!$DE$153:$DE$1048576,0),MATCH((CUADRO!N$4&amp;$E47),'Hoja de Trabajo para listado'!$DE$151:$DG$151,0)),0)+IFERROR(INDEX('Hoja de Trabajo para listado'!$CD$155:$DC$1048576,MATCH($A47,'Hoja de Trabajo para listado'!$CD$155:$CD$1048576,0),MATCH((CUADRO!N$4&amp;$E47),'Hoja de Trabajo para listado'!$CD$151:$DC$151,0)),0)</f>
        <v>0</v>
      </c>
      <c r="O47" s="243">
        <f ca="1">+IFERROR(INDEX('Hoja de Trabajo para listado'!$A$155:$Z$1048576,MATCH($A47,'Hoja de Trabajo para listado'!$A$155:$A$1048576,0),MATCH((CUADRO!O$4&amp;$E47),'Hoja de Trabajo para listado'!$A$151:$Z$151,0)),0)+IFERROR(INDEX('Hoja de Trabajo para listado'!$AB$155:$BA$1048576,MATCH($A47,'Hoja de Trabajo para listado'!$AB$155:$AB$1048576,0),MATCH((CUADRO!O$4&amp;$E47),'Hoja de Trabajo para listado'!$AB$151:$BA$151,0)),0)+IFERROR(INDEX('Hoja de Trabajo para listado'!$BC$155:$CB$1048576,MATCH($A47,'Hoja de Trabajo para listado'!$BC$155:$BC$1048576,0),MATCH((CUADRO!O$4&amp;$E47),'Hoja de Trabajo para listado'!$BC$151:$CB$151,0)),0)+IFERROR(INDEX('Hoja de Trabajo para listado'!$DE$153:$DG$274,MATCH($A47,'Hoja de Trabajo para listado'!$DE$153:$DE$1048576,0),MATCH((CUADRO!O$4&amp;$E47),'Hoja de Trabajo para listado'!$DE$151:$DG$151,0)),0)+IFERROR(INDEX('Hoja de Trabajo para listado'!$CD$155:$DC$1048576,MATCH($A47,'Hoja de Trabajo para listado'!$CD$155:$CD$1048576,0),MATCH((CUADRO!O$4&amp;$E47),'Hoja de Trabajo para listado'!$CD$151:$DC$151,0)),0)</f>
        <v>0</v>
      </c>
      <c r="P47" s="243">
        <f ca="1">+IFERROR(INDEX('Hoja de Trabajo para listado'!$A$155:$Z$1048576,MATCH($A47,'Hoja de Trabajo para listado'!$A$155:$A$1048576,0),MATCH((CUADRO!P$4&amp;$E47),'Hoja de Trabajo para listado'!$A$151:$Z$151,0)),0)+IFERROR(INDEX('Hoja de Trabajo para listado'!$AB$155:$BA$1048576,MATCH($A47,'Hoja de Trabajo para listado'!$AB$155:$AB$1048576,0),MATCH((CUADRO!P$4&amp;$E47),'Hoja de Trabajo para listado'!$AB$151:$BA$151,0)),0)+IFERROR(INDEX('Hoja de Trabajo para listado'!$BC$155:$CB$1048576,MATCH($A47,'Hoja de Trabajo para listado'!$BC$155:$BC$1048576,0),MATCH((CUADRO!P$4&amp;$E47),'Hoja de Trabajo para listado'!$BC$151:$CB$151,0)),0)+IFERROR(INDEX('Hoja de Trabajo para listado'!$DE$153:$DG$274,MATCH($A47,'Hoja de Trabajo para listado'!$DE$153:$DE$1048576,0),MATCH((CUADRO!P$4&amp;$E47),'Hoja de Trabajo para listado'!$DE$151:$DG$151,0)),0)+IFERROR(INDEX('Hoja de Trabajo para listado'!$CD$155:$DC$1048576,MATCH($A47,'Hoja de Trabajo para listado'!$CD$155:$CD$1048576,0),MATCH((CUADRO!P$4&amp;$E47),'Hoja de Trabajo para listado'!$CD$151:$DC$151,0)),0)</f>
        <v>0</v>
      </c>
      <c r="Q47" s="243">
        <f ca="1">+IFERROR(INDEX('Hoja de Trabajo para listado'!$A$155:$Z$1048576,MATCH($A47,'Hoja de Trabajo para listado'!$A$155:$A$1048576,0),MATCH((CUADRO!Q$4&amp;$E47),'Hoja de Trabajo para listado'!$A$151:$Z$151,0)),0)+IFERROR(INDEX('Hoja de Trabajo para listado'!$AB$155:$BA$1048576,MATCH($A47,'Hoja de Trabajo para listado'!$AB$155:$AB$1048576,0),MATCH((CUADRO!Q$4&amp;$E47),'Hoja de Trabajo para listado'!$AB$151:$BA$151,0)),0)+IFERROR(INDEX('Hoja de Trabajo para listado'!$BC$155:$CB$1048576,MATCH($A47,'Hoja de Trabajo para listado'!$BC$155:$BC$1048576,0),MATCH((CUADRO!Q$4&amp;$E47),'Hoja de Trabajo para listado'!$BC$151:$CB$151,0)),0)+IFERROR(INDEX('Hoja de Trabajo para listado'!$DE$153:$DG$274,MATCH($A47,'Hoja de Trabajo para listado'!$DE$153:$DE$1048576,0),MATCH((CUADRO!Q$4&amp;$E47),'Hoja de Trabajo para listado'!$DE$151:$DG$151,0)),0)+IFERROR(INDEX('Hoja de Trabajo para listado'!$CD$155:$DC$1048576,MATCH($A47,'Hoja de Trabajo para listado'!$CD$155:$CD$1048576,0),MATCH((CUADRO!Q$4&amp;$E47),'Hoja de Trabajo para listado'!$CD$151:$DC$151,0)),0)</f>
        <v>0</v>
      </c>
      <c r="R47" s="243">
        <f t="shared" ca="1" si="0"/>
        <v>0</v>
      </c>
      <c r="S47" s="243"/>
      <c r="T47" s="243">
        <f ca="1">+T48</f>
        <v>0</v>
      </c>
      <c r="U47" s="242">
        <f t="shared" si="1"/>
        <v>1</v>
      </c>
      <c r="V47" s="333" t="e">
        <f>+VLOOKUP(A47,bd_lista!$A$3:$E$592,5,FALSE)</f>
        <v>#N/A</v>
      </c>
      <c r="W47" s="387" t="e">
        <f>+V47</f>
        <v>#N/A</v>
      </c>
      <c r="X47" s="242">
        <v>25</v>
      </c>
      <c r="Y47" s="242" t="str">
        <f>+VLOOKUP(X47,bd_lista!$A$3:$C$592,3,FALSE)</f>
        <v>Ministerio de la Presidencia</v>
      </c>
      <c r="Z47" s="294">
        <f>+X47</f>
        <v>25</v>
      </c>
      <c r="AA47" s="295" t="str">
        <f>+Y47</f>
        <v>Ministerio de la Presidencia</v>
      </c>
    </row>
    <row r="48" spans="1:27" ht="15" hidden="1" customHeight="1">
      <c r="A48" s="32">
        <v>87</v>
      </c>
      <c r="B48" s="393"/>
      <c r="C48" s="333" t="e">
        <f>+VLOOKUP(A48,bd_lista!$A$3:$C$592,3,FALSE)</f>
        <v>#N/A</v>
      </c>
      <c r="D48" s="390"/>
      <c r="E48" s="333" t="s">
        <v>1305</v>
      </c>
      <c r="F48" s="245">
        <f ca="1">+IFERROR(INDEX('Hoja de Trabajo para listado'!$A$155:$Z$1048576,MATCH($A48,'Hoja de Trabajo para listado'!$A$155:$A$1048576,0),MATCH((CUADRO!F$4&amp;$E48),'Hoja de Trabajo para listado'!$A$151:$Z$151,0)),0)+IFERROR(INDEX('Hoja de Trabajo para listado'!$AB$155:$BA$1048576,MATCH($A48,'Hoja de Trabajo para listado'!$AB$155:$AB$1048576,0),MATCH((CUADRO!F$4&amp;$E48),'Hoja de Trabajo para listado'!$AB$151:$BA$151,0)),0)+IFERROR(INDEX('Hoja de Trabajo para listado'!$BC$155:$CB$1048576,MATCH($A48,'Hoja de Trabajo para listado'!$BC$155:$BC$1048576,0),MATCH((CUADRO!F$4&amp;$E48),'Hoja de Trabajo para listado'!$BC$151:$CB$151,0)),0)+IFERROR(INDEX('Hoja de Trabajo para listado'!$DE$153:$DG$274,MATCH($A48,'Hoja de Trabajo para listado'!$DE$153:$DE$1048576,0),MATCH((CUADRO!F$4&amp;$E48),'Hoja de Trabajo para listado'!$DE$151:$DG$151,0)),0)+IFERROR(INDEX('Hoja de Trabajo para listado'!$CD$155:$DC$1048576,MATCH($A48,'Hoja de Trabajo para listado'!$CD$155:$CD$1048576,0),MATCH((CUADRO!F$4&amp;$E48),'Hoja de Trabajo para listado'!$CD$151:$DC$151,0)),0)</f>
        <v>0</v>
      </c>
      <c r="G48" s="245">
        <f ca="1">+IFERROR(INDEX('Hoja de Trabajo para listado'!$A$155:$Z$1048576,MATCH($A48,'Hoja de Trabajo para listado'!$A$155:$A$1048576,0),MATCH((CUADRO!G$4&amp;$E48),'Hoja de Trabajo para listado'!$A$151:$Z$151,0)),0)+IFERROR(INDEX('Hoja de Trabajo para listado'!$AB$155:$BA$1048576,MATCH($A48,'Hoja de Trabajo para listado'!$AB$155:$AB$1048576,0),MATCH((CUADRO!G$4&amp;$E48),'Hoja de Trabajo para listado'!$AB$151:$BA$151,0)),0)+IFERROR(INDEX('Hoja de Trabajo para listado'!$BC$155:$CB$1048576,MATCH($A48,'Hoja de Trabajo para listado'!$BC$155:$BC$1048576,0),MATCH((CUADRO!G$4&amp;$E48),'Hoja de Trabajo para listado'!$BC$151:$CB$151,0)),0)+IFERROR(INDEX('Hoja de Trabajo para listado'!$DE$153:$DG$274,MATCH($A48,'Hoja de Trabajo para listado'!$DE$153:$DE$1048576,0),MATCH((CUADRO!G$4&amp;$E48),'Hoja de Trabajo para listado'!$DE$151:$DG$151,0)),0)+IFERROR(INDEX('Hoja de Trabajo para listado'!$CD$155:$DC$1048576,MATCH($A48,'Hoja de Trabajo para listado'!$CD$155:$CD$1048576,0),MATCH((CUADRO!G$4&amp;$E48),'Hoja de Trabajo para listado'!$CD$151:$DC$151,0)),0)</f>
        <v>0</v>
      </c>
      <c r="H48" s="245">
        <f ca="1">+IFERROR(INDEX('Hoja de Trabajo para listado'!$A$155:$Z$1048576,MATCH($A48,'Hoja de Trabajo para listado'!$A$155:$A$1048576,0),MATCH((CUADRO!H$4&amp;$E48),'Hoja de Trabajo para listado'!$A$151:$Z$151,0)),0)+IFERROR(INDEX('Hoja de Trabajo para listado'!$AB$155:$BA$1048576,MATCH($A48,'Hoja de Trabajo para listado'!$AB$155:$AB$1048576,0),MATCH((CUADRO!H$4&amp;$E48),'Hoja de Trabajo para listado'!$AB$151:$BA$151,0)),0)+IFERROR(INDEX('Hoja de Trabajo para listado'!$BC$155:$CB$1048576,MATCH($A48,'Hoja de Trabajo para listado'!$BC$155:$BC$1048576,0),MATCH((CUADRO!H$4&amp;$E48),'Hoja de Trabajo para listado'!$BC$151:$CB$151,0)),0)+IFERROR(INDEX('Hoja de Trabajo para listado'!$DE$153:$DG$274,MATCH($A48,'Hoja de Trabajo para listado'!$DE$153:$DE$1048576,0),MATCH((CUADRO!H$4&amp;$E48),'Hoja de Trabajo para listado'!$DE$151:$DG$151,0)),0)+IFERROR(INDEX('Hoja de Trabajo para listado'!$CD$155:$DC$1048576,MATCH($A48,'Hoja de Trabajo para listado'!$CD$155:$CD$1048576,0),MATCH((CUADRO!H$4&amp;$E48),'Hoja de Trabajo para listado'!$CD$151:$DC$151,0)),0)</f>
        <v>0</v>
      </c>
      <c r="I48" s="245">
        <f ca="1">+IFERROR(INDEX('Hoja de Trabajo para listado'!$A$155:$Z$1048576,MATCH($A48,'Hoja de Trabajo para listado'!$A$155:$A$1048576,0),MATCH((CUADRO!I$4&amp;$E48),'Hoja de Trabajo para listado'!$A$151:$Z$151,0)),0)+IFERROR(INDEX('Hoja de Trabajo para listado'!$AB$155:$BA$1048576,MATCH($A48,'Hoja de Trabajo para listado'!$AB$155:$AB$1048576,0),MATCH((CUADRO!I$4&amp;$E48),'Hoja de Trabajo para listado'!$AB$151:$BA$151,0)),0)+IFERROR(INDEX('Hoja de Trabajo para listado'!$BC$155:$CB$1048576,MATCH($A48,'Hoja de Trabajo para listado'!$BC$155:$BC$1048576,0),MATCH((CUADRO!I$4&amp;$E48),'Hoja de Trabajo para listado'!$BC$151:$CB$151,0)),0)+IFERROR(INDEX('Hoja de Trabajo para listado'!$DE$153:$DG$274,MATCH($A48,'Hoja de Trabajo para listado'!$DE$153:$DE$1048576,0),MATCH((CUADRO!I$4&amp;$E48),'Hoja de Trabajo para listado'!$DE$151:$DG$151,0)),0)+IFERROR(INDEX('Hoja de Trabajo para listado'!$CD$155:$DC$1048576,MATCH($A48,'Hoja de Trabajo para listado'!$CD$155:$CD$1048576,0),MATCH((CUADRO!I$4&amp;$E48),'Hoja de Trabajo para listado'!$CD$151:$DC$151,0)),0)</f>
        <v>0</v>
      </c>
      <c r="J48" s="245">
        <f ca="1">+IFERROR(INDEX('Hoja de Trabajo para listado'!$A$155:$Z$1048576,MATCH($A48,'Hoja de Trabajo para listado'!$A$155:$A$1048576,0),MATCH((CUADRO!J$4&amp;$E48),'Hoja de Trabajo para listado'!$A$151:$Z$151,0)),0)+IFERROR(INDEX('Hoja de Trabajo para listado'!$AB$155:$BA$1048576,MATCH($A48,'Hoja de Trabajo para listado'!$AB$155:$AB$1048576,0),MATCH((CUADRO!J$4&amp;$E48),'Hoja de Trabajo para listado'!$AB$151:$BA$151,0)),0)+IFERROR(INDEX('Hoja de Trabajo para listado'!$BC$155:$CB$1048576,MATCH($A48,'Hoja de Trabajo para listado'!$BC$155:$BC$1048576,0),MATCH((CUADRO!J$4&amp;$E48),'Hoja de Trabajo para listado'!$BC$151:$CB$151,0)),0)+IFERROR(INDEX('Hoja de Trabajo para listado'!$DE$153:$DG$274,MATCH($A48,'Hoja de Trabajo para listado'!$DE$153:$DE$1048576,0),MATCH((CUADRO!J$4&amp;$E48),'Hoja de Trabajo para listado'!$DE$151:$DG$151,0)),0)+IFERROR(INDEX('Hoja de Trabajo para listado'!$CD$155:$DC$1048576,MATCH($A48,'Hoja de Trabajo para listado'!$CD$155:$CD$1048576,0),MATCH((CUADRO!J$4&amp;$E48),'Hoja de Trabajo para listado'!$CD$151:$DC$151,0)),0)</f>
        <v>0</v>
      </c>
      <c r="K48" s="245">
        <f ca="1">+IFERROR(INDEX('Hoja de Trabajo para listado'!$A$155:$Z$1048576,MATCH($A48,'Hoja de Trabajo para listado'!$A$155:$A$1048576,0),MATCH((CUADRO!K$4&amp;$E48),'Hoja de Trabajo para listado'!$A$151:$Z$151,0)),0)+IFERROR(INDEX('Hoja de Trabajo para listado'!$AB$155:$BA$1048576,MATCH($A48,'Hoja de Trabajo para listado'!$AB$155:$AB$1048576,0),MATCH((CUADRO!K$4&amp;$E48),'Hoja de Trabajo para listado'!$AB$151:$BA$151,0)),0)+IFERROR(INDEX('Hoja de Trabajo para listado'!$BC$155:$CB$1048576,MATCH($A48,'Hoja de Trabajo para listado'!$BC$155:$BC$1048576,0),MATCH((CUADRO!K$4&amp;$E48),'Hoja de Trabajo para listado'!$BC$151:$CB$151,0)),0)+IFERROR(INDEX('Hoja de Trabajo para listado'!$DE$153:$DG$274,MATCH($A48,'Hoja de Trabajo para listado'!$DE$153:$DE$1048576,0),MATCH((CUADRO!K$4&amp;$E48),'Hoja de Trabajo para listado'!$DE$151:$DG$151,0)),0)+IFERROR(INDEX('Hoja de Trabajo para listado'!$CD$155:$DC$1048576,MATCH($A48,'Hoja de Trabajo para listado'!$CD$155:$CD$1048576,0),MATCH((CUADRO!K$4&amp;$E48),'Hoja de Trabajo para listado'!$CD$151:$DC$151,0)),0)</f>
        <v>0</v>
      </c>
      <c r="L48" s="245">
        <f ca="1">+IFERROR(INDEX('Hoja de Trabajo para listado'!$A$155:$Z$1048576,MATCH($A48,'Hoja de Trabajo para listado'!$A$155:$A$1048576,0),MATCH((CUADRO!L$4&amp;$E48),'Hoja de Trabajo para listado'!$A$151:$Z$151,0)),0)+IFERROR(INDEX('Hoja de Trabajo para listado'!$AB$155:$BA$1048576,MATCH($A48,'Hoja de Trabajo para listado'!$AB$155:$AB$1048576,0),MATCH((CUADRO!L$4&amp;$E48),'Hoja de Trabajo para listado'!$AB$151:$BA$151,0)),0)+IFERROR(INDEX('Hoja de Trabajo para listado'!$BC$155:$CB$1048576,MATCH($A48,'Hoja de Trabajo para listado'!$BC$155:$BC$1048576,0),MATCH((CUADRO!L$4&amp;$E48),'Hoja de Trabajo para listado'!$BC$151:$CB$151,0)),0)+IFERROR(INDEX('Hoja de Trabajo para listado'!$DE$153:$DG$274,MATCH($A48,'Hoja de Trabajo para listado'!$DE$153:$DE$1048576,0),MATCH((CUADRO!L$4&amp;$E48),'Hoja de Trabajo para listado'!$DE$151:$DG$151,0)),0)+IFERROR(INDEX('Hoja de Trabajo para listado'!$CD$155:$DC$1048576,MATCH($A48,'Hoja de Trabajo para listado'!$CD$155:$CD$1048576,0),MATCH((CUADRO!L$4&amp;$E48),'Hoja de Trabajo para listado'!$CD$151:$DC$151,0)),0)</f>
        <v>0</v>
      </c>
      <c r="M48" s="245">
        <f ca="1">+IFERROR(INDEX('Hoja de Trabajo para listado'!$A$155:$Z$1048576,MATCH($A48,'Hoja de Trabajo para listado'!$A$155:$A$1048576,0),MATCH((CUADRO!M$4&amp;$E48),'Hoja de Trabajo para listado'!$A$151:$Z$151,0)),0)+IFERROR(INDEX('Hoja de Trabajo para listado'!$AB$155:$BA$1048576,MATCH($A48,'Hoja de Trabajo para listado'!$AB$155:$AB$1048576,0),MATCH((CUADRO!M$4&amp;$E48),'Hoja de Trabajo para listado'!$AB$151:$BA$151,0)),0)+IFERROR(INDEX('Hoja de Trabajo para listado'!$BC$155:$CB$1048576,MATCH($A48,'Hoja de Trabajo para listado'!$BC$155:$BC$1048576,0),MATCH((CUADRO!M$4&amp;$E48),'Hoja de Trabajo para listado'!$BC$151:$CB$151,0)),0)+IFERROR(INDEX('Hoja de Trabajo para listado'!$DE$153:$DG$274,MATCH($A48,'Hoja de Trabajo para listado'!$DE$153:$DE$1048576,0),MATCH((CUADRO!M$4&amp;$E48),'Hoja de Trabajo para listado'!$DE$151:$DG$151,0)),0)+IFERROR(INDEX('Hoja de Trabajo para listado'!$CD$155:$DC$1048576,MATCH($A48,'Hoja de Trabajo para listado'!$CD$155:$CD$1048576,0),MATCH((CUADRO!M$4&amp;$E48),'Hoja de Trabajo para listado'!$CD$151:$DC$151,0)),0)</f>
        <v>0</v>
      </c>
      <c r="N48" s="245">
        <f ca="1">+IFERROR(INDEX('Hoja de Trabajo para listado'!$A$155:$Z$1048576,MATCH($A48,'Hoja de Trabajo para listado'!$A$155:$A$1048576,0),MATCH((CUADRO!N$4&amp;$E48),'Hoja de Trabajo para listado'!$A$151:$Z$151,0)),0)+IFERROR(INDEX('Hoja de Trabajo para listado'!$AB$155:$BA$1048576,MATCH($A48,'Hoja de Trabajo para listado'!$AB$155:$AB$1048576,0),MATCH((CUADRO!N$4&amp;$E48),'Hoja de Trabajo para listado'!$AB$151:$BA$151,0)),0)+IFERROR(INDEX('Hoja de Trabajo para listado'!$BC$155:$CB$1048576,MATCH($A48,'Hoja de Trabajo para listado'!$BC$155:$BC$1048576,0),MATCH((CUADRO!N$4&amp;$E48),'Hoja de Trabajo para listado'!$BC$151:$CB$151,0)),0)+IFERROR(INDEX('Hoja de Trabajo para listado'!$DE$153:$DG$274,MATCH($A48,'Hoja de Trabajo para listado'!$DE$153:$DE$1048576,0),MATCH((CUADRO!N$4&amp;$E48),'Hoja de Trabajo para listado'!$DE$151:$DG$151,0)),0)+IFERROR(INDEX('Hoja de Trabajo para listado'!$CD$155:$DC$1048576,MATCH($A48,'Hoja de Trabajo para listado'!$CD$155:$CD$1048576,0),MATCH((CUADRO!N$4&amp;$E48),'Hoja de Trabajo para listado'!$CD$151:$DC$151,0)),0)</f>
        <v>0</v>
      </c>
      <c r="O48" s="245">
        <f ca="1">+IFERROR(INDEX('Hoja de Trabajo para listado'!$A$155:$Z$1048576,MATCH($A48,'Hoja de Trabajo para listado'!$A$155:$A$1048576,0),MATCH((CUADRO!O$4&amp;$E48),'Hoja de Trabajo para listado'!$A$151:$Z$151,0)),0)+IFERROR(INDEX('Hoja de Trabajo para listado'!$AB$155:$BA$1048576,MATCH($A48,'Hoja de Trabajo para listado'!$AB$155:$AB$1048576,0),MATCH((CUADRO!O$4&amp;$E48),'Hoja de Trabajo para listado'!$AB$151:$BA$151,0)),0)+IFERROR(INDEX('Hoja de Trabajo para listado'!$BC$155:$CB$1048576,MATCH($A48,'Hoja de Trabajo para listado'!$BC$155:$BC$1048576,0),MATCH((CUADRO!O$4&amp;$E48),'Hoja de Trabajo para listado'!$BC$151:$CB$151,0)),0)+IFERROR(INDEX('Hoja de Trabajo para listado'!$DE$153:$DG$274,MATCH($A48,'Hoja de Trabajo para listado'!$DE$153:$DE$1048576,0),MATCH((CUADRO!O$4&amp;$E48),'Hoja de Trabajo para listado'!$DE$151:$DG$151,0)),0)+IFERROR(INDEX('Hoja de Trabajo para listado'!$CD$155:$DC$1048576,MATCH($A48,'Hoja de Trabajo para listado'!$CD$155:$CD$1048576,0),MATCH((CUADRO!O$4&amp;$E48),'Hoja de Trabajo para listado'!$CD$151:$DC$151,0)),0)</f>
        <v>0</v>
      </c>
      <c r="P48" s="245">
        <f ca="1">+IFERROR(INDEX('Hoja de Trabajo para listado'!$A$155:$Z$1048576,MATCH($A48,'Hoja de Trabajo para listado'!$A$155:$A$1048576,0),MATCH((CUADRO!P$4&amp;$E48),'Hoja de Trabajo para listado'!$A$151:$Z$151,0)),0)+IFERROR(INDEX('Hoja de Trabajo para listado'!$AB$155:$BA$1048576,MATCH($A48,'Hoja de Trabajo para listado'!$AB$155:$AB$1048576,0),MATCH((CUADRO!P$4&amp;$E48),'Hoja de Trabajo para listado'!$AB$151:$BA$151,0)),0)+IFERROR(INDEX('Hoja de Trabajo para listado'!$BC$155:$CB$1048576,MATCH($A48,'Hoja de Trabajo para listado'!$BC$155:$BC$1048576,0),MATCH((CUADRO!P$4&amp;$E48),'Hoja de Trabajo para listado'!$BC$151:$CB$151,0)),0)+IFERROR(INDEX('Hoja de Trabajo para listado'!$DE$153:$DG$274,MATCH($A48,'Hoja de Trabajo para listado'!$DE$153:$DE$1048576,0),MATCH((CUADRO!P$4&amp;$E48),'Hoja de Trabajo para listado'!$DE$151:$DG$151,0)),0)+IFERROR(INDEX('Hoja de Trabajo para listado'!$CD$155:$DC$1048576,MATCH($A48,'Hoja de Trabajo para listado'!$CD$155:$CD$1048576,0),MATCH((CUADRO!P$4&amp;$E48),'Hoja de Trabajo para listado'!$CD$151:$DC$151,0)),0)</f>
        <v>0</v>
      </c>
      <c r="Q48" s="245">
        <f ca="1">+IFERROR(INDEX('Hoja de Trabajo para listado'!$A$155:$Z$1048576,MATCH($A48,'Hoja de Trabajo para listado'!$A$155:$A$1048576,0),MATCH((CUADRO!Q$4&amp;$E48),'Hoja de Trabajo para listado'!$A$151:$Z$151,0)),0)+IFERROR(INDEX('Hoja de Trabajo para listado'!$AB$155:$BA$1048576,MATCH($A48,'Hoja de Trabajo para listado'!$AB$155:$AB$1048576,0),MATCH((CUADRO!Q$4&amp;$E48),'Hoja de Trabajo para listado'!$AB$151:$BA$151,0)),0)+IFERROR(INDEX('Hoja de Trabajo para listado'!$BC$155:$CB$1048576,MATCH($A48,'Hoja de Trabajo para listado'!$BC$155:$BC$1048576,0),MATCH((CUADRO!Q$4&amp;$E48),'Hoja de Trabajo para listado'!$BC$151:$CB$151,0)),0)+IFERROR(INDEX('Hoja de Trabajo para listado'!$DE$153:$DG$274,MATCH($A48,'Hoja de Trabajo para listado'!$DE$153:$DE$1048576,0),MATCH((CUADRO!Q$4&amp;$E48),'Hoja de Trabajo para listado'!$DE$151:$DG$151,0)),0)+IFERROR(INDEX('Hoja de Trabajo para listado'!$CD$155:$DC$1048576,MATCH($A48,'Hoja de Trabajo para listado'!$CD$155:$CD$1048576,0),MATCH((CUADRO!Q$4&amp;$E48),'Hoja de Trabajo para listado'!$CD$151:$DC$151,0)),0)</f>
        <v>0</v>
      </c>
      <c r="R48" s="245">
        <f t="shared" ca="1" si="0"/>
        <v>0</v>
      </c>
      <c r="S48" s="245">
        <f ca="1">+R47+R48</f>
        <v>0</v>
      </c>
      <c r="T48" s="245">
        <f ca="1">+S48</f>
        <v>0</v>
      </c>
      <c r="U48" s="244">
        <f t="shared" si="1"/>
        <v>2</v>
      </c>
      <c r="V48" s="333" t="e">
        <f>+VLOOKUP(A48,bd_lista!$A$3:$E$592,5,FALSE)</f>
        <v>#N/A</v>
      </c>
      <c r="W48" s="388"/>
      <c r="X48" s="242">
        <v>25</v>
      </c>
      <c r="Y48" s="242" t="str">
        <f>+VLOOKUP(X48,bd_lista!$A$3:$C$592,3,FALSE)</f>
        <v>Ministerio de la Presidencia</v>
      </c>
      <c r="Z48" s="292"/>
      <c r="AA48" s="293"/>
    </row>
    <row r="49" spans="1:27" ht="15" customHeight="1">
      <c r="A49" s="251">
        <v>108</v>
      </c>
      <c r="B49" s="392">
        <f>+A49</f>
        <v>108</v>
      </c>
      <c r="C49" s="247" t="str">
        <f>+VLOOKUP(A49,bd_lista!$A$3:$C$592,3,FALSE)</f>
        <v>Orquesta Sinfónica Nacional</v>
      </c>
      <c r="D49" s="389" t="str">
        <f>+C49</f>
        <v>Orquesta Sinfónica Nacional</v>
      </c>
      <c r="E49" s="247" t="s">
        <v>1304</v>
      </c>
      <c r="F49" s="243">
        <f ca="1">+IFERROR(INDEX('Hoja de Trabajo para listado'!$A$155:$Z$1048576,MATCH($A49,'Hoja de Trabajo para listado'!$A$155:$A$1048576,0),MATCH((CUADRO!F$4&amp;$E49),'Hoja de Trabajo para listado'!$A$151:$Z$151,0)),0)+IFERROR(INDEX('Hoja de Trabajo para listado'!$AB$155:$BA$1048576,MATCH($A49,'Hoja de Trabajo para listado'!$AB$155:$AB$1048576,0),MATCH((CUADRO!F$4&amp;$E49),'Hoja de Trabajo para listado'!$AB$151:$BA$151,0)),0)+IFERROR(INDEX('Hoja de Trabajo para listado'!$BC$155:$CB$1048576,MATCH($A49,'Hoja de Trabajo para listado'!$BC$155:$BC$1048576,0),MATCH((CUADRO!F$4&amp;$E49),'Hoja de Trabajo para listado'!$BC$151:$CB$151,0)),0)+IFERROR(INDEX('Hoja de Trabajo para listado'!$DE$153:$DG$274,MATCH($A49,'Hoja de Trabajo para listado'!$DE$153:$DE$1048576,0),MATCH((CUADRO!F$4&amp;$E49),'Hoja de Trabajo para listado'!$DE$151:$DG$151,0)),0)+IFERROR(INDEX('Hoja de Trabajo para listado'!$CD$155:$DC$1048576,MATCH($A49,'Hoja de Trabajo para listado'!$CD$155:$CD$1048576,0),MATCH((CUADRO!F$4&amp;$E49),'Hoja de Trabajo para listado'!$CD$151:$DC$151,0)),0)</f>
        <v>0</v>
      </c>
      <c r="G49" s="243">
        <f ca="1">+IFERROR(INDEX('Hoja de Trabajo para listado'!$A$155:$Z$1048576,MATCH($A49,'Hoja de Trabajo para listado'!$A$155:$A$1048576,0),MATCH((CUADRO!G$4&amp;$E49),'Hoja de Trabajo para listado'!$A$151:$Z$151,0)),0)+IFERROR(INDEX('Hoja de Trabajo para listado'!$AB$155:$BA$1048576,MATCH($A49,'Hoja de Trabajo para listado'!$AB$155:$AB$1048576,0),MATCH((CUADRO!G$4&amp;$E49),'Hoja de Trabajo para listado'!$AB$151:$BA$151,0)),0)+IFERROR(INDEX('Hoja de Trabajo para listado'!$BC$155:$CB$1048576,MATCH($A49,'Hoja de Trabajo para listado'!$BC$155:$BC$1048576,0),MATCH((CUADRO!G$4&amp;$E49),'Hoja de Trabajo para listado'!$BC$151:$CB$151,0)),0)+IFERROR(INDEX('Hoja de Trabajo para listado'!$DE$153:$DG$274,MATCH($A49,'Hoja de Trabajo para listado'!$DE$153:$DE$1048576,0),MATCH((CUADRO!G$4&amp;$E49),'Hoja de Trabajo para listado'!$DE$151:$DG$151,0)),0)+IFERROR(INDEX('Hoja de Trabajo para listado'!$CD$155:$DC$1048576,MATCH($A49,'Hoja de Trabajo para listado'!$CD$155:$CD$1048576,0),MATCH((CUADRO!G$4&amp;$E49),'Hoja de Trabajo para listado'!$CD$151:$DC$151,0)),0)</f>
        <v>0</v>
      </c>
      <c r="H49" s="243">
        <f ca="1">+IFERROR(INDEX('Hoja de Trabajo para listado'!$A$155:$Z$1048576,MATCH($A49,'Hoja de Trabajo para listado'!$A$155:$A$1048576,0),MATCH((CUADRO!H$4&amp;$E49),'Hoja de Trabajo para listado'!$A$151:$Z$151,0)),0)+IFERROR(INDEX('Hoja de Trabajo para listado'!$AB$155:$BA$1048576,MATCH($A49,'Hoja de Trabajo para listado'!$AB$155:$AB$1048576,0),MATCH((CUADRO!H$4&amp;$E49),'Hoja de Trabajo para listado'!$AB$151:$BA$151,0)),0)+IFERROR(INDEX('Hoja de Trabajo para listado'!$BC$155:$CB$1048576,MATCH($A49,'Hoja de Trabajo para listado'!$BC$155:$BC$1048576,0),MATCH((CUADRO!H$4&amp;$E49),'Hoja de Trabajo para listado'!$BC$151:$CB$151,0)),0)+IFERROR(INDEX('Hoja de Trabajo para listado'!$DE$153:$DG$274,MATCH($A49,'Hoja de Trabajo para listado'!$DE$153:$DE$1048576,0),MATCH((CUADRO!H$4&amp;$E49),'Hoja de Trabajo para listado'!$DE$151:$DG$151,0)),0)+IFERROR(INDEX('Hoja de Trabajo para listado'!$CD$155:$DC$1048576,MATCH($A49,'Hoja de Trabajo para listado'!$CD$155:$CD$1048576,0),MATCH((CUADRO!H$4&amp;$E49),'Hoja de Trabajo para listado'!$CD$151:$DC$151,0)),0)</f>
        <v>0</v>
      </c>
      <c r="I49" s="243">
        <f ca="1">+IFERROR(INDEX('Hoja de Trabajo para listado'!$A$155:$Z$1048576,MATCH($A49,'Hoja de Trabajo para listado'!$A$155:$A$1048576,0),MATCH((CUADRO!I$4&amp;$E49),'Hoja de Trabajo para listado'!$A$151:$Z$151,0)),0)+IFERROR(INDEX('Hoja de Trabajo para listado'!$AB$155:$BA$1048576,MATCH($A49,'Hoja de Trabajo para listado'!$AB$155:$AB$1048576,0),MATCH((CUADRO!I$4&amp;$E49),'Hoja de Trabajo para listado'!$AB$151:$BA$151,0)),0)+IFERROR(INDEX('Hoja de Trabajo para listado'!$BC$155:$CB$1048576,MATCH($A49,'Hoja de Trabajo para listado'!$BC$155:$BC$1048576,0),MATCH((CUADRO!I$4&amp;$E49),'Hoja de Trabajo para listado'!$BC$151:$CB$151,0)),0)+IFERROR(INDEX('Hoja de Trabajo para listado'!$DE$153:$DG$274,MATCH($A49,'Hoja de Trabajo para listado'!$DE$153:$DE$1048576,0),MATCH((CUADRO!I$4&amp;$E49),'Hoja de Trabajo para listado'!$DE$151:$DG$151,0)),0)+IFERROR(INDEX('Hoja de Trabajo para listado'!$CD$155:$DC$1048576,MATCH($A49,'Hoja de Trabajo para listado'!$CD$155:$CD$1048576,0),MATCH((CUADRO!I$4&amp;$E49),'Hoja de Trabajo para listado'!$CD$151:$DC$151,0)),0)</f>
        <v>0</v>
      </c>
      <c r="J49" s="243">
        <f ca="1">+IFERROR(INDEX('Hoja de Trabajo para listado'!$A$155:$Z$1048576,MATCH($A49,'Hoja de Trabajo para listado'!$A$155:$A$1048576,0),MATCH((CUADRO!J$4&amp;$E49),'Hoja de Trabajo para listado'!$A$151:$Z$151,0)),0)+IFERROR(INDEX('Hoja de Trabajo para listado'!$AB$155:$BA$1048576,MATCH($A49,'Hoja de Trabajo para listado'!$AB$155:$AB$1048576,0),MATCH((CUADRO!J$4&amp;$E49),'Hoja de Trabajo para listado'!$AB$151:$BA$151,0)),0)+IFERROR(INDEX('Hoja de Trabajo para listado'!$BC$155:$CB$1048576,MATCH($A49,'Hoja de Trabajo para listado'!$BC$155:$BC$1048576,0),MATCH((CUADRO!J$4&amp;$E49),'Hoja de Trabajo para listado'!$BC$151:$CB$151,0)),0)+IFERROR(INDEX('Hoja de Trabajo para listado'!$DE$153:$DG$274,MATCH($A49,'Hoja de Trabajo para listado'!$DE$153:$DE$1048576,0),MATCH((CUADRO!J$4&amp;$E49),'Hoja de Trabajo para listado'!$DE$151:$DG$151,0)),0)+IFERROR(INDEX('Hoja de Trabajo para listado'!$CD$155:$DC$1048576,MATCH($A49,'Hoja de Trabajo para listado'!$CD$155:$CD$1048576,0),MATCH((CUADRO!J$4&amp;$E49),'Hoja de Trabajo para listado'!$CD$151:$DC$151,0)),0)</f>
        <v>0</v>
      </c>
      <c r="K49" s="243">
        <f ca="1">+IFERROR(INDEX('Hoja de Trabajo para listado'!$A$155:$Z$1048576,MATCH($A49,'Hoja de Trabajo para listado'!$A$155:$A$1048576,0),MATCH((CUADRO!K$4&amp;$E49),'Hoja de Trabajo para listado'!$A$151:$Z$151,0)),0)+IFERROR(INDEX('Hoja de Trabajo para listado'!$AB$155:$BA$1048576,MATCH($A49,'Hoja de Trabajo para listado'!$AB$155:$AB$1048576,0),MATCH((CUADRO!K$4&amp;$E49),'Hoja de Trabajo para listado'!$AB$151:$BA$151,0)),0)+IFERROR(INDEX('Hoja de Trabajo para listado'!$BC$155:$CB$1048576,MATCH($A49,'Hoja de Trabajo para listado'!$BC$155:$BC$1048576,0),MATCH((CUADRO!K$4&amp;$E49),'Hoja de Trabajo para listado'!$BC$151:$CB$151,0)),0)+IFERROR(INDEX('Hoja de Trabajo para listado'!$DE$153:$DG$274,MATCH($A49,'Hoja de Trabajo para listado'!$DE$153:$DE$1048576,0),MATCH((CUADRO!K$4&amp;$E49),'Hoja de Trabajo para listado'!$DE$151:$DG$151,0)),0)+IFERROR(INDEX('Hoja de Trabajo para listado'!$CD$155:$DC$1048576,MATCH($A49,'Hoja de Trabajo para listado'!$CD$155:$CD$1048576,0),MATCH((CUADRO!K$4&amp;$E49),'Hoja de Trabajo para listado'!$CD$151:$DC$151,0)),0)</f>
        <v>0</v>
      </c>
      <c r="L49" s="243">
        <f ca="1">+IFERROR(INDEX('Hoja de Trabajo para listado'!$A$155:$Z$1048576,MATCH($A49,'Hoja de Trabajo para listado'!$A$155:$A$1048576,0),MATCH((CUADRO!L$4&amp;$E49),'Hoja de Trabajo para listado'!$A$151:$Z$151,0)),0)+IFERROR(INDEX('Hoja de Trabajo para listado'!$AB$155:$BA$1048576,MATCH($A49,'Hoja de Trabajo para listado'!$AB$155:$AB$1048576,0),MATCH((CUADRO!L$4&amp;$E49),'Hoja de Trabajo para listado'!$AB$151:$BA$151,0)),0)+IFERROR(INDEX('Hoja de Trabajo para listado'!$BC$155:$CB$1048576,MATCH($A49,'Hoja de Trabajo para listado'!$BC$155:$BC$1048576,0),MATCH((CUADRO!L$4&amp;$E49),'Hoja de Trabajo para listado'!$BC$151:$CB$151,0)),0)+IFERROR(INDEX('Hoja de Trabajo para listado'!$DE$153:$DG$274,MATCH($A49,'Hoja de Trabajo para listado'!$DE$153:$DE$1048576,0),MATCH((CUADRO!L$4&amp;$E49),'Hoja de Trabajo para listado'!$DE$151:$DG$151,0)),0)+IFERROR(INDEX('Hoja de Trabajo para listado'!$CD$155:$DC$1048576,MATCH($A49,'Hoja de Trabajo para listado'!$CD$155:$CD$1048576,0),MATCH((CUADRO!L$4&amp;$E49),'Hoja de Trabajo para listado'!$CD$151:$DC$151,0)),0)</f>
        <v>0</v>
      </c>
      <c r="M49" s="243">
        <f ca="1">+IFERROR(INDEX('Hoja de Trabajo para listado'!$A$155:$Z$1048576,MATCH($A49,'Hoja de Trabajo para listado'!$A$155:$A$1048576,0),MATCH((CUADRO!M$4&amp;$E49),'Hoja de Trabajo para listado'!$A$151:$Z$151,0)),0)+IFERROR(INDEX('Hoja de Trabajo para listado'!$AB$155:$BA$1048576,MATCH($A49,'Hoja de Trabajo para listado'!$AB$155:$AB$1048576,0),MATCH((CUADRO!M$4&amp;$E49),'Hoja de Trabajo para listado'!$AB$151:$BA$151,0)),0)+IFERROR(INDEX('Hoja de Trabajo para listado'!$BC$155:$CB$1048576,MATCH($A49,'Hoja de Trabajo para listado'!$BC$155:$BC$1048576,0),MATCH((CUADRO!M$4&amp;$E49),'Hoja de Trabajo para listado'!$BC$151:$CB$151,0)),0)+IFERROR(INDEX('Hoja de Trabajo para listado'!$DE$153:$DG$274,MATCH($A49,'Hoja de Trabajo para listado'!$DE$153:$DE$1048576,0),MATCH((CUADRO!M$4&amp;$E49),'Hoja de Trabajo para listado'!$DE$151:$DG$151,0)),0)+IFERROR(INDEX('Hoja de Trabajo para listado'!$CD$155:$DC$1048576,MATCH($A49,'Hoja de Trabajo para listado'!$CD$155:$CD$1048576,0),MATCH((CUADRO!M$4&amp;$E49),'Hoja de Trabajo para listado'!$CD$151:$DC$151,0)),0)</f>
        <v>0</v>
      </c>
      <c r="N49" s="243">
        <f ca="1">+IFERROR(INDEX('Hoja de Trabajo para listado'!$A$155:$Z$1048576,MATCH($A49,'Hoja de Trabajo para listado'!$A$155:$A$1048576,0),MATCH((CUADRO!N$4&amp;$E49),'Hoja de Trabajo para listado'!$A$151:$Z$151,0)),0)+IFERROR(INDEX('Hoja de Trabajo para listado'!$AB$155:$BA$1048576,MATCH($A49,'Hoja de Trabajo para listado'!$AB$155:$AB$1048576,0),MATCH((CUADRO!N$4&amp;$E49),'Hoja de Trabajo para listado'!$AB$151:$BA$151,0)),0)+IFERROR(INDEX('Hoja de Trabajo para listado'!$BC$155:$CB$1048576,MATCH($A49,'Hoja de Trabajo para listado'!$BC$155:$BC$1048576,0),MATCH((CUADRO!N$4&amp;$E49),'Hoja de Trabajo para listado'!$BC$151:$CB$151,0)),0)+IFERROR(INDEX('Hoja de Trabajo para listado'!$DE$153:$DG$274,MATCH($A49,'Hoja de Trabajo para listado'!$DE$153:$DE$1048576,0),MATCH((CUADRO!N$4&amp;$E49),'Hoja de Trabajo para listado'!$DE$151:$DG$151,0)),0)+IFERROR(INDEX('Hoja de Trabajo para listado'!$CD$155:$DC$1048576,MATCH($A49,'Hoja de Trabajo para listado'!$CD$155:$CD$1048576,0),MATCH((CUADRO!N$4&amp;$E49),'Hoja de Trabajo para listado'!$CD$151:$DC$151,0)),0)</f>
        <v>0</v>
      </c>
      <c r="O49" s="243">
        <f ca="1">+IFERROR(INDEX('Hoja de Trabajo para listado'!$A$155:$Z$1048576,MATCH($A49,'Hoja de Trabajo para listado'!$A$155:$A$1048576,0),MATCH((CUADRO!O$4&amp;$E49),'Hoja de Trabajo para listado'!$A$151:$Z$151,0)),0)+IFERROR(INDEX('Hoja de Trabajo para listado'!$AB$155:$BA$1048576,MATCH($A49,'Hoja de Trabajo para listado'!$AB$155:$AB$1048576,0),MATCH((CUADRO!O$4&amp;$E49),'Hoja de Trabajo para listado'!$AB$151:$BA$151,0)),0)+IFERROR(INDEX('Hoja de Trabajo para listado'!$BC$155:$CB$1048576,MATCH($A49,'Hoja de Trabajo para listado'!$BC$155:$BC$1048576,0),MATCH((CUADRO!O$4&amp;$E49),'Hoja de Trabajo para listado'!$BC$151:$CB$151,0)),0)+IFERROR(INDEX('Hoja de Trabajo para listado'!$DE$153:$DG$274,MATCH($A49,'Hoja de Trabajo para listado'!$DE$153:$DE$1048576,0),MATCH((CUADRO!O$4&amp;$E49),'Hoja de Trabajo para listado'!$DE$151:$DG$151,0)),0)+IFERROR(INDEX('Hoja de Trabajo para listado'!$CD$155:$DC$1048576,MATCH($A49,'Hoja de Trabajo para listado'!$CD$155:$CD$1048576,0),MATCH((CUADRO!O$4&amp;$E49),'Hoja de Trabajo para listado'!$CD$151:$DC$151,0)),0)</f>
        <v>0</v>
      </c>
      <c r="P49" s="243">
        <f ca="1">+IFERROR(INDEX('Hoja de Trabajo para listado'!$A$155:$Z$1048576,MATCH($A49,'Hoja de Trabajo para listado'!$A$155:$A$1048576,0),MATCH((CUADRO!P$4&amp;$E49),'Hoja de Trabajo para listado'!$A$151:$Z$151,0)),0)+IFERROR(INDEX('Hoja de Trabajo para listado'!$AB$155:$BA$1048576,MATCH($A49,'Hoja de Trabajo para listado'!$AB$155:$AB$1048576,0),MATCH((CUADRO!P$4&amp;$E49),'Hoja de Trabajo para listado'!$AB$151:$BA$151,0)),0)+IFERROR(INDEX('Hoja de Trabajo para listado'!$BC$155:$CB$1048576,MATCH($A49,'Hoja de Trabajo para listado'!$BC$155:$BC$1048576,0),MATCH((CUADRO!P$4&amp;$E49),'Hoja de Trabajo para listado'!$BC$151:$CB$151,0)),0)+IFERROR(INDEX('Hoja de Trabajo para listado'!$DE$153:$DG$274,MATCH($A49,'Hoja de Trabajo para listado'!$DE$153:$DE$1048576,0),MATCH((CUADRO!P$4&amp;$E49),'Hoja de Trabajo para listado'!$DE$151:$DG$151,0)),0)+IFERROR(INDEX('Hoja de Trabajo para listado'!$CD$155:$DC$1048576,MATCH($A49,'Hoja de Trabajo para listado'!$CD$155:$CD$1048576,0),MATCH((CUADRO!P$4&amp;$E49),'Hoja de Trabajo para listado'!$CD$151:$DC$151,0)),0)</f>
        <v>0</v>
      </c>
      <c r="Q49" s="243">
        <f ca="1">+IFERROR(INDEX('Hoja de Trabajo para listado'!$A$155:$Z$1048576,MATCH($A49,'Hoja de Trabajo para listado'!$A$155:$A$1048576,0),MATCH((CUADRO!Q$4&amp;$E49),'Hoja de Trabajo para listado'!$A$151:$Z$151,0)),0)+IFERROR(INDEX('Hoja de Trabajo para listado'!$AB$155:$BA$1048576,MATCH($A49,'Hoja de Trabajo para listado'!$AB$155:$AB$1048576,0),MATCH((CUADRO!Q$4&amp;$E49),'Hoja de Trabajo para listado'!$AB$151:$BA$151,0)),0)+IFERROR(INDEX('Hoja de Trabajo para listado'!$BC$155:$CB$1048576,MATCH($A49,'Hoja de Trabajo para listado'!$BC$155:$BC$1048576,0),MATCH((CUADRO!Q$4&amp;$E49),'Hoja de Trabajo para listado'!$BC$151:$CB$151,0)),0)+IFERROR(INDEX('Hoja de Trabajo para listado'!$DE$153:$DG$274,MATCH($A49,'Hoja de Trabajo para listado'!$DE$153:$DE$1048576,0),MATCH((CUADRO!Q$4&amp;$E49),'Hoja de Trabajo para listado'!$DE$151:$DG$151,0)),0)+IFERROR(INDEX('Hoja de Trabajo para listado'!$CD$155:$DC$1048576,MATCH($A49,'Hoja de Trabajo para listado'!$CD$155:$CD$1048576,0),MATCH((CUADRO!Q$4&amp;$E49),'Hoja de Trabajo para listado'!$CD$151:$DC$151,0)),0)</f>
        <v>0</v>
      </c>
      <c r="R49" s="243">
        <f t="shared" ca="1" si="0"/>
        <v>0</v>
      </c>
      <c r="S49" s="268"/>
      <c r="T49" s="243">
        <f ca="1">+T50</f>
        <v>43658.479999999996</v>
      </c>
      <c r="U49" s="242">
        <f t="shared" si="1"/>
        <v>1</v>
      </c>
      <c r="V49" s="333" t="str">
        <f>+VLOOKUP(A49,bd_lista!$A$3:$E$592,5,FALSE)</f>
        <v>Instituciones Descentralizadas</v>
      </c>
      <c r="W49" s="387" t="str">
        <f>+V49</f>
        <v>Instituciones Descentralizadas</v>
      </c>
      <c r="X49" s="242">
        <v>53</v>
      </c>
      <c r="Y49" s="242" t="str">
        <f>+VLOOKUP(X49,bd_lista!$A$3:$C$592,3,FALSE)</f>
        <v>Ministerio de Culturas, Descolonización y Despatriarcalización</v>
      </c>
      <c r="Z49" s="294">
        <f>+X49</f>
        <v>53</v>
      </c>
      <c r="AA49" s="319" t="str">
        <f>+Y49</f>
        <v>Ministerio de Culturas, Descolonización y Despatriarcalización</v>
      </c>
    </row>
    <row r="50" spans="1:27" ht="15" customHeight="1">
      <c r="A50" s="32">
        <v>108</v>
      </c>
      <c r="B50" s="393"/>
      <c r="C50" s="333" t="str">
        <f>+VLOOKUP(A50,bd_lista!$A$3:$C$592,3,FALSE)</f>
        <v>Orquesta Sinfónica Nacional</v>
      </c>
      <c r="D50" s="390"/>
      <c r="E50" s="333" t="s">
        <v>1305</v>
      </c>
      <c r="F50" s="245">
        <f ca="1">+IFERROR(INDEX('Hoja de Trabajo para listado'!$A$155:$Z$1048576,MATCH($A50,'Hoja de Trabajo para listado'!$A$155:$A$1048576,0),MATCH((CUADRO!F$4&amp;$E50),'Hoja de Trabajo para listado'!$A$151:$Z$151,0)),0)+IFERROR(INDEX('Hoja de Trabajo para listado'!$AB$155:$BA$1048576,MATCH($A50,'Hoja de Trabajo para listado'!$AB$155:$AB$1048576,0),MATCH((CUADRO!F$4&amp;$E50),'Hoja de Trabajo para listado'!$AB$151:$BA$151,0)),0)+IFERROR(INDEX('Hoja de Trabajo para listado'!$BC$155:$CB$1048576,MATCH($A50,'Hoja de Trabajo para listado'!$BC$155:$BC$1048576,0),MATCH((CUADRO!F$4&amp;$E50),'Hoja de Trabajo para listado'!$BC$151:$CB$151,0)),0)+IFERROR(INDEX('Hoja de Trabajo para listado'!$DE$153:$DG$274,MATCH($A50,'Hoja de Trabajo para listado'!$DE$153:$DE$1048576,0),MATCH((CUADRO!F$4&amp;$E50),'Hoja de Trabajo para listado'!$DE$151:$DG$151,0)),0)+IFERROR(INDEX('Hoja de Trabajo para listado'!$CD$155:$DC$1048576,MATCH($A50,'Hoja de Trabajo para listado'!$CD$155:$CD$1048576,0),MATCH((CUADRO!F$4&amp;$E50),'Hoja de Trabajo para listado'!$CD$151:$DC$151,0)),0)</f>
        <v>0</v>
      </c>
      <c r="G50" s="245">
        <f ca="1">+IFERROR(INDEX('Hoja de Trabajo para listado'!$A$155:$Z$1048576,MATCH($A50,'Hoja de Trabajo para listado'!$A$155:$A$1048576,0),MATCH((CUADRO!G$4&amp;$E50),'Hoja de Trabajo para listado'!$A$151:$Z$151,0)),0)+IFERROR(INDEX('Hoja de Trabajo para listado'!$AB$155:$BA$1048576,MATCH($A50,'Hoja de Trabajo para listado'!$AB$155:$AB$1048576,0),MATCH((CUADRO!G$4&amp;$E50),'Hoja de Trabajo para listado'!$AB$151:$BA$151,0)),0)+IFERROR(INDEX('Hoja de Trabajo para listado'!$BC$155:$CB$1048576,MATCH($A50,'Hoja de Trabajo para listado'!$BC$155:$BC$1048576,0),MATCH((CUADRO!G$4&amp;$E50),'Hoja de Trabajo para listado'!$BC$151:$CB$151,0)),0)+IFERROR(INDEX('Hoja de Trabajo para listado'!$DE$153:$DG$274,MATCH($A50,'Hoja de Trabajo para listado'!$DE$153:$DE$1048576,0),MATCH((CUADRO!G$4&amp;$E50),'Hoja de Trabajo para listado'!$DE$151:$DG$151,0)),0)+IFERROR(INDEX('Hoja de Trabajo para listado'!$CD$155:$DC$1048576,MATCH($A50,'Hoja de Trabajo para listado'!$CD$155:$CD$1048576,0),MATCH((CUADRO!G$4&amp;$E50),'Hoja de Trabajo para listado'!$CD$151:$DC$151,0)),0)</f>
        <v>0</v>
      </c>
      <c r="H50" s="245">
        <f ca="1">+IFERROR(INDEX('Hoja de Trabajo para listado'!$A$155:$Z$1048576,MATCH($A50,'Hoja de Trabajo para listado'!$A$155:$A$1048576,0),MATCH((CUADRO!H$4&amp;$E50),'Hoja de Trabajo para listado'!$A$151:$Z$151,0)),0)+IFERROR(INDEX('Hoja de Trabajo para listado'!$AB$155:$BA$1048576,MATCH($A50,'Hoja de Trabajo para listado'!$AB$155:$AB$1048576,0),MATCH((CUADRO!H$4&amp;$E50),'Hoja de Trabajo para listado'!$AB$151:$BA$151,0)),0)+IFERROR(INDEX('Hoja de Trabajo para listado'!$BC$155:$CB$1048576,MATCH($A50,'Hoja de Trabajo para listado'!$BC$155:$BC$1048576,0),MATCH((CUADRO!H$4&amp;$E50),'Hoja de Trabajo para listado'!$BC$151:$CB$151,0)),0)+IFERROR(INDEX('Hoja de Trabajo para listado'!$DE$153:$DG$274,MATCH($A50,'Hoja de Trabajo para listado'!$DE$153:$DE$1048576,0),MATCH((CUADRO!H$4&amp;$E50),'Hoja de Trabajo para listado'!$DE$151:$DG$151,0)),0)+IFERROR(INDEX('Hoja de Trabajo para listado'!$CD$155:$DC$1048576,MATCH($A50,'Hoja de Trabajo para listado'!$CD$155:$CD$1048576,0),MATCH((CUADRO!H$4&amp;$E50),'Hoja de Trabajo para listado'!$CD$151:$DC$151,0)),0)</f>
        <v>5176.33</v>
      </c>
      <c r="I50" s="245">
        <f ca="1">+IFERROR(INDEX('Hoja de Trabajo para listado'!$A$155:$Z$1048576,MATCH($A50,'Hoja de Trabajo para listado'!$A$155:$A$1048576,0),MATCH((CUADRO!I$4&amp;$E50),'Hoja de Trabajo para listado'!$A$151:$Z$151,0)),0)+IFERROR(INDEX('Hoja de Trabajo para listado'!$AB$155:$BA$1048576,MATCH($A50,'Hoja de Trabajo para listado'!$AB$155:$AB$1048576,0),MATCH((CUADRO!I$4&amp;$E50),'Hoja de Trabajo para listado'!$AB$151:$BA$151,0)),0)+IFERROR(INDEX('Hoja de Trabajo para listado'!$BC$155:$CB$1048576,MATCH($A50,'Hoja de Trabajo para listado'!$BC$155:$BC$1048576,0),MATCH((CUADRO!I$4&amp;$E50),'Hoja de Trabajo para listado'!$BC$151:$CB$151,0)),0)+IFERROR(INDEX('Hoja de Trabajo para listado'!$DE$153:$DG$274,MATCH($A50,'Hoja de Trabajo para listado'!$DE$153:$DE$1048576,0),MATCH((CUADRO!I$4&amp;$E50),'Hoja de Trabajo para listado'!$DE$151:$DG$151,0)),0)+IFERROR(INDEX('Hoja de Trabajo para listado'!$CD$155:$DC$1048576,MATCH($A50,'Hoja de Trabajo para listado'!$CD$155:$CD$1048576,0),MATCH((CUADRO!I$4&amp;$E50),'Hoja de Trabajo para listado'!$CD$151:$DC$151,0)),0)</f>
        <v>2482.15</v>
      </c>
      <c r="J50" s="245">
        <f ca="1">+IFERROR(INDEX('Hoja de Trabajo para listado'!$A$155:$Z$1048576,MATCH($A50,'Hoja de Trabajo para listado'!$A$155:$A$1048576,0),MATCH((CUADRO!J$4&amp;$E50),'Hoja de Trabajo para listado'!$A$151:$Z$151,0)),0)+IFERROR(INDEX('Hoja de Trabajo para listado'!$AB$155:$BA$1048576,MATCH($A50,'Hoja de Trabajo para listado'!$AB$155:$AB$1048576,0),MATCH((CUADRO!J$4&amp;$E50),'Hoja de Trabajo para listado'!$AB$151:$BA$151,0)),0)+IFERROR(INDEX('Hoja de Trabajo para listado'!$BC$155:$CB$1048576,MATCH($A50,'Hoja de Trabajo para listado'!$BC$155:$BC$1048576,0),MATCH((CUADRO!J$4&amp;$E50),'Hoja de Trabajo para listado'!$BC$151:$CB$151,0)),0)+IFERROR(INDEX('Hoja de Trabajo para listado'!$DE$153:$DG$274,MATCH($A50,'Hoja de Trabajo para listado'!$DE$153:$DE$1048576,0),MATCH((CUADRO!J$4&amp;$E50),'Hoja de Trabajo para listado'!$DE$151:$DG$151,0)),0)+IFERROR(INDEX('Hoja de Trabajo para listado'!$CD$155:$DC$1048576,MATCH($A50,'Hoja de Trabajo para listado'!$CD$155:$CD$1048576,0),MATCH((CUADRO!J$4&amp;$E50),'Hoja de Trabajo para listado'!$CD$151:$DC$151,0)),0)</f>
        <v>36000</v>
      </c>
      <c r="K50" s="245">
        <f ca="1">+IFERROR(INDEX('Hoja de Trabajo para listado'!$A$155:$Z$1048576,MATCH($A50,'Hoja de Trabajo para listado'!$A$155:$A$1048576,0),MATCH((CUADRO!K$4&amp;$E50),'Hoja de Trabajo para listado'!$A$151:$Z$151,0)),0)+IFERROR(INDEX('Hoja de Trabajo para listado'!$AB$155:$BA$1048576,MATCH($A50,'Hoja de Trabajo para listado'!$AB$155:$AB$1048576,0),MATCH((CUADRO!K$4&amp;$E50),'Hoja de Trabajo para listado'!$AB$151:$BA$151,0)),0)+IFERROR(INDEX('Hoja de Trabajo para listado'!$BC$155:$CB$1048576,MATCH($A50,'Hoja de Trabajo para listado'!$BC$155:$BC$1048576,0),MATCH((CUADRO!K$4&amp;$E50),'Hoja de Trabajo para listado'!$BC$151:$CB$151,0)),0)+IFERROR(INDEX('Hoja de Trabajo para listado'!$DE$153:$DG$274,MATCH($A50,'Hoja de Trabajo para listado'!$DE$153:$DE$1048576,0),MATCH((CUADRO!K$4&amp;$E50),'Hoja de Trabajo para listado'!$DE$151:$DG$151,0)),0)+IFERROR(INDEX('Hoja de Trabajo para listado'!$CD$155:$DC$1048576,MATCH($A50,'Hoja de Trabajo para listado'!$CD$155:$CD$1048576,0),MATCH((CUADRO!K$4&amp;$E50),'Hoja de Trabajo para listado'!$CD$151:$DC$151,0)),0)</f>
        <v>0</v>
      </c>
      <c r="L50" s="245">
        <f ca="1">+IFERROR(INDEX('Hoja de Trabajo para listado'!$A$155:$Z$1048576,MATCH($A50,'Hoja de Trabajo para listado'!$A$155:$A$1048576,0),MATCH((CUADRO!L$4&amp;$E50),'Hoja de Trabajo para listado'!$A$151:$Z$151,0)),0)+IFERROR(INDEX('Hoja de Trabajo para listado'!$AB$155:$BA$1048576,MATCH($A50,'Hoja de Trabajo para listado'!$AB$155:$AB$1048576,0),MATCH((CUADRO!L$4&amp;$E50),'Hoja de Trabajo para listado'!$AB$151:$BA$151,0)),0)+IFERROR(INDEX('Hoja de Trabajo para listado'!$BC$155:$CB$1048576,MATCH($A50,'Hoja de Trabajo para listado'!$BC$155:$BC$1048576,0),MATCH((CUADRO!L$4&amp;$E50),'Hoja de Trabajo para listado'!$BC$151:$CB$151,0)),0)+IFERROR(INDEX('Hoja de Trabajo para listado'!$DE$153:$DG$274,MATCH($A50,'Hoja de Trabajo para listado'!$DE$153:$DE$1048576,0),MATCH((CUADRO!L$4&amp;$E50),'Hoja de Trabajo para listado'!$DE$151:$DG$151,0)),0)+IFERROR(INDEX('Hoja de Trabajo para listado'!$CD$155:$DC$1048576,MATCH($A50,'Hoja de Trabajo para listado'!$CD$155:$CD$1048576,0),MATCH((CUADRO!L$4&amp;$E50),'Hoja de Trabajo para listado'!$CD$151:$DC$151,0)),0)</f>
        <v>0</v>
      </c>
      <c r="M50" s="245">
        <f ca="1">+IFERROR(INDEX('Hoja de Trabajo para listado'!$A$155:$Z$1048576,MATCH($A50,'Hoja de Trabajo para listado'!$A$155:$A$1048576,0),MATCH((CUADRO!M$4&amp;$E50),'Hoja de Trabajo para listado'!$A$151:$Z$151,0)),0)+IFERROR(INDEX('Hoja de Trabajo para listado'!$AB$155:$BA$1048576,MATCH($A50,'Hoja de Trabajo para listado'!$AB$155:$AB$1048576,0),MATCH((CUADRO!M$4&amp;$E50),'Hoja de Trabajo para listado'!$AB$151:$BA$151,0)),0)+IFERROR(INDEX('Hoja de Trabajo para listado'!$BC$155:$CB$1048576,MATCH($A50,'Hoja de Trabajo para listado'!$BC$155:$BC$1048576,0),MATCH((CUADRO!M$4&amp;$E50),'Hoja de Trabajo para listado'!$BC$151:$CB$151,0)),0)+IFERROR(INDEX('Hoja de Trabajo para listado'!$DE$153:$DG$274,MATCH($A50,'Hoja de Trabajo para listado'!$DE$153:$DE$1048576,0),MATCH((CUADRO!M$4&amp;$E50),'Hoja de Trabajo para listado'!$DE$151:$DG$151,0)),0)+IFERROR(INDEX('Hoja de Trabajo para listado'!$CD$155:$DC$1048576,MATCH($A50,'Hoja de Trabajo para listado'!$CD$155:$CD$1048576,0),MATCH((CUADRO!M$4&amp;$E50),'Hoja de Trabajo para listado'!$CD$151:$DC$151,0)),0)</f>
        <v>0</v>
      </c>
      <c r="N50" s="245">
        <f ca="1">+IFERROR(INDEX('Hoja de Trabajo para listado'!$A$155:$Z$1048576,MATCH($A50,'Hoja de Trabajo para listado'!$A$155:$A$1048576,0),MATCH((CUADRO!N$4&amp;$E50),'Hoja de Trabajo para listado'!$A$151:$Z$151,0)),0)+IFERROR(INDEX('Hoja de Trabajo para listado'!$AB$155:$BA$1048576,MATCH($A50,'Hoja de Trabajo para listado'!$AB$155:$AB$1048576,0),MATCH((CUADRO!N$4&amp;$E50),'Hoja de Trabajo para listado'!$AB$151:$BA$151,0)),0)+IFERROR(INDEX('Hoja de Trabajo para listado'!$BC$155:$CB$1048576,MATCH($A50,'Hoja de Trabajo para listado'!$BC$155:$BC$1048576,0),MATCH((CUADRO!N$4&amp;$E50),'Hoja de Trabajo para listado'!$BC$151:$CB$151,0)),0)+IFERROR(INDEX('Hoja de Trabajo para listado'!$DE$153:$DG$274,MATCH($A50,'Hoja de Trabajo para listado'!$DE$153:$DE$1048576,0),MATCH((CUADRO!N$4&amp;$E50),'Hoja de Trabajo para listado'!$DE$151:$DG$151,0)),0)+IFERROR(INDEX('Hoja de Trabajo para listado'!$CD$155:$DC$1048576,MATCH($A50,'Hoja de Trabajo para listado'!$CD$155:$CD$1048576,0),MATCH((CUADRO!N$4&amp;$E50),'Hoja de Trabajo para listado'!$CD$151:$DC$151,0)),0)</f>
        <v>0</v>
      </c>
      <c r="O50" s="245">
        <f ca="1">+IFERROR(INDEX('Hoja de Trabajo para listado'!$A$155:$Z$1048576,MATCH($A50,'Hoja de Trabajo para listado'!$A$155:$A$1048576,0),MATCH((CUADRO!O$4&amp;$E50),'Hoja de Trabajo para listado'!$A$151:$Z$151,0)),0)+IFERROR(INDEX('Hoja de Trabajo para listado'!$AB$155:$BA$1048576,MATCH($A50,'Hoja de Trabajo para listado'!$AB$155:$AB$1048576,0),MATCH((CUADRO!O$4&amp;$E50),'Hoja de Trabajo para listado'!$AB$151:$BA$151,0)),0)+IFERROR(INDEX('Hoja de Trabajo para listado'!$BC$155:$CB$1048576,MATCH($A50,'Hoja de Trabajo para listado'!$BC$155:$BC$1048576,0),MATCH((CUADRO!O$4&amp;$E50),'Hoja de Trabajo para listado'!$BC$151:$CB$151,0)),0)+IFERROR(INDEX('Hoja de Trabajo para listado'!$DE$153:$DG$274,MATCH($A50,'Hoja de Trabajo para listado'!$DE$153:$DE$1048576,0),MATCH((CUADRO!O$4&amp;$E50),'Hoja de Trabajo para listado'!$DE$151:$DG$151,0)),0)+IFERROR(INDEX('Hoja de Trabajo para listado'!$CD$155:$DC$1048576,MATCH($A50,'Hoja de Trabajo para listado'!$CD$155:$CD$1048576,0),MATCH((CUADRO!O$4&amp;$E50),'Hoja de Trabajo para listado'!$CD$151:$DC$151,0)),0)</f>
        <v>0</v>
      </c>
      <c r="P50" s="245">
        <f ca="1">+IFERROR(INDEX('Hoja de Trabajo para listado'!$A$155:$Z$1048576,MATCH($A50,'Hoja de Trabajo para listado'!$A$155:$A$1048576,0),MATCH((CUADRO!P$4&amp;$E50),'Hoja de Trabajo para listado'!$A$151:$Z$151,0)),0)+IFERROR(INDEX('Hoja de Trabajo para listado'!$AB$155:$BA$1048576,MATCH($A50,'Hoja de Trabajo para listado'!$AB$155:$AB$1048576,0),MATCH((CUADRO!P$4&amp;$E50),'Hoja de Trabajo para listado'!$AB$151:$BA$151,0)),0)+IFERROR(INDEX('Hoja de Trabajo para listado'!$BC$155:$CB$1048576,MATCH($A50,'Hoja de Trabajo para listado'!$BC$155:$BC$1048576,0),MATCH((CUADRO!P$4&amp;$E50),'Hoja de Trabajo para listado'!$BC$151:$CB$151,0)),0)+IFERROR(INDEX('Hoja de Trabajo para listado'!$DE$153:$DG$274,MATCH($A50,'Hoja de Trabajo para listado'!$DE$153:$DE$1048576,0),MATCH((CUADRO!P$4&amp;$E50),'Hoja de Trabajo para listado'!$DE$151:$DG$151,0)),0)+IFERROR(INDEX('Hoja de Trabajo para listado'!$CD$155:$DC$1048576,MATCH($A50,'Hoja de Trabajo para listado'!$CD$155:$CD$1048576,0),MATCH((CUADRO!P$4&amp;$E50),'Hoja de Trabajo para listado'!$CD$151:$DC$151,0)),0)</f>
        <v>0</v>
      </c>
      <c r="Q50" s="245">
        <f ca="1">+IFERROR(INDEX('Hoja de Trabajo para listado'!$A$155:$Z$1048576,MATCH($A50,'Hoja de Trabajo para listado'!$A$155:$A$1048576,0),MATCH((CUADRO!Q$4&amp;$E50),'Hoja de Trabajo para listado'!$A$151:$Z$151,0)),0)+IFERROR(INDEX('Hoja de Trabajo para listado'!$AB$155:$BA$1048576,MATCH($A50,'Hoja de Trabajo para listado'!$AB$155:$AB$1048576,0),MATCH((CUADRO!Q$4&amp;$E50),'Hoja de Trabajo para listado'!$AB$151:$BA$151,0)),0)+IFERROR(INDEX('Hoja de Trabajo para listado'!$BC$155:$CB$1048576,MATCH($A50,'Hoja de Trabajo para listado'!$BC$155:$BC$1048576,0),MATCH((CUADRO!Q$4&amp;$E50),'Hoja de Trabajo para listado'!$BC$151:$CB$151,0)),0)+IFERROR(INDEX('Hoja de Trabajo para listado'!$DE$153:$DG$274,MATCH($A50,'Hoja de Trabajo para listado'!$DE$153:$DE$1048576,0),MATCH((CUADRO!Q$4&amp;$E50),'Hoja de Trabajo para listado'!$DE$151:$DG$151,0)),0)+IFERROR(INDEX('Hoja de Trabajo para listado'!$CD$155:$DC$1048576,MATCH($A50,'Hoja de Trabajo para listado'!$CD$155:$CD$1048576,0),MATCH((CUADRO!Q$4&amp;$E50),'Hoja de Trabajo para listado'!$CD$151:$DC$151,0)),0)</f>
        <v>0</v>
      </c>
      <c r="R50" s="245">
        <f t="shared" ca="1" si="0"/>
        <v>43658.479999999996</v>
      </c>
      <c r="S50" s="245">
        <f ca="1">+R49+R50</f>
        <v>43658.479999999996</v>
      </c>
      <c r="T50" s="245">
        <f ca="1">+S50</f>
        <v>43658.479999999996</v>
      </c>
      <c r="U50" s="244">
        <f t="shared" si="1"/>
        <v>2</v>
      </c>
      <c r="V50" s="333" t="str">
        <f>+VLOOKUP(A50,bd_lista!$A$3:$E$592,5,FALSE)</f>
        <v>Instituciones Descentralizadas</v>
      </c>
      <c r="W50" s="388"/>
      <c r="X50" s="242">
        <v>53</v>
      </c>
      <c r="Y50" s="242" t="str">
        <f>+VLOOKUP(X50,bd_lista!$A$3:$C$592,3,FALSE)</f>
        <v>Ministerio de Culturas, Descolonización y Despatriarcalización</v>
      </c>
      <c r="Z50" s="292"/>
      <c r="AA50" s="321"/>
    </row>
    <row r="51" spans="1:27" ht="15" customHeight="1">
      <c r="A51" s="251">
        <v>109</v>
      </c>
      <c r="B51" s="392">
        <f>+A51</f>
        <v>109</v>
      </c>
      <c r="C51" s="247" t="str">
        <f>+VLOOKUP(A51,bd_lista!$A$3:$C$592,3,FALSE)</f>
        <v>Conservatorio Plurinacional de Musica</v>
      </c>
      <c r="D51" s="389" t="str">
        <f>+C51</f>
        <v>Conservatorio Plurinacional de Musica</v>
      </c>
      <c r="E51" s="247" t="s">
        <v>1304</v>
      </c>
      <c r="F51" s="243">
        <f ca="1">+IFERROR(INDEX('Hoja de Trabajo para listado'!$A$155:$Z$1048576,MATCH($A51,'Hoja de Trabajo para listado'!$A$155:$A$1048576,0),MATCH((CUADRO!F$4&amp;$E51),'Hoja de Trabajo para listado'!$A$151:$Z$151,0)),0)+IFERROR(INDEX('Hoja de Trabajo para listado'!$AB$155:$BA$1048576,MATCH($A51,'Hoja de Trabajo para listado'!$AB$155:$AB$1048576,0),MATCH((CUADRO!F$4&amp;$E51),'Hoja de Trabajo para listado'!$AB$151:$BA$151,0)),0)+IFERROR(INDEX('Hoja de Trabajo para listado'!$BC$155:$CB$1048576,MATCH($A51,'Hoja de Trabajo para listado'!$BC$155:$BC$1048576,0),MATCH((CUADRO!F$4&amp;$E51),'Hoja de Trabajo para listado'!$BC$151:$CB$151,0)),0)+IFERROR(INDEX('Hoja de Trabajo para listado'!$DE$153:$DG$274,MATCH($A51,'Hoja de Trabajo para listado'!$DE$153:$DE$1048576,0),MATCH((CUADRO!F$4&amp;$E51),'Hoja de Trabajo para listado'!$DE$151:$DG$151,0)),0)+IFERROR(INDEX('Hoja de Trabajo para listado'!$CD$155:$DC$1048576,MATCH($A51,'Hoja de Trabajo para listado'!$CD$155:$CD$1048576,0),MATCH((CUADRO!F$4&amp;$E51),'Hoja de Trabajo para listado'!$CD$151:$DC$151,0)),0)</f>
        <v>0</v>
      </c>
      <c r="G51" s="243">
        <f ca="1">+IFERROR(INDEX('Hoja de Trabajo para listado'!$A$155:$Z$1048576,MATCH($A51,'Hoja de Trabajo para listado'!$A$155:$A$1048576,0),MATCH((CUADRO!G$4&amp;$E51),'Hoja de Trabajo para listado'!$A$151:$Z$151,0)),0)+IFERROR(INDEX('Hoja de Trabajo para listado'!$AB$155:$BA$1048576,MATCH($A51,'Hoja de Trabajo para listado'!$AB$155:$AB$1048576,0),MATCH((CUADRO!G$4&amp;$E51),'Hoja de Trabajo para listado'!$AB$151:$BA$151,0)),0)+IFERROR(INDEX('Hoja de Trabajo para listado'!$BC$155:$CB$1048576,MATCH($A51,'Hoja de Trabajo para listado'!$BC$155:$BC$1048576,0),MATCH((CUADRO!G$4&amp;$E51),'Hoja de Trabajo para listado'!$BC$151:$CB$151,0)),0)+IFERROR(INDEX('Hoja de Trabajo para listado'!$DE$153:$DG$274,MATCH($A51,'Hoja de Trabajo para listado'!$DE$153:$DE$1048576,0),MATCH((CUADRO!G$4&amp;$E51),'Hoja de Trabajo para listado'!$DE$151:$DG$151,0)),0)+IFERROR(INDEX('Hoja de Trabajo para listado'!$CD$155:$DC$1048576,MATCH($A51,'Hoja de Trabajo para listado'!$CD$155:$CD$1048576,0),MATCH((CUADRO!G$4&amp;$E51),'Hoja de Trabajo para listado'!$CD$151:$DC$151,0)),0)</f>
        <v>0</v>
      </c>
      <c r="H51" s="243">
        <f ca="1">+IFERROR(INDEX('Hoja de Trabajo para listado'!$A$155:$Z$1048576,MATCH($A51,'Hoja de Trabajo para listado'!$A$155:$A$1048576,0),MATCH((CUADRO!H$4&amp;$E51),'Hoja de Trabajo para listado'!$A$151:$Z$151,0)),0)+IFERROR(INDEX('Hoja de Trabajo para listado'!$AB$155:$BA$1048576,MATCH($A51,'Hoja de Trabajo para listado'!$AB$155:$AB$1048576,0),MATCH((CUADRO!H$4&amp;$E51),'Hoja de Trabajo para listado'!$AB$151:$BA$151,0)),0)+IFERROR(INDEX('Hoja de Trabajo para listado'!$BC$155:$CB$1048576,MATCH($A51,'Hoja de Trabajo para listado'!$BC$155:$BC$1048576,0),MATCH((CUADRO!H$4&amp;$E51),'Hoja de Trabajo para listado'!$BC$151:$CB$151,0)),0)+IFERROR(INDEX('Hoja de Trabajo para listado'!$DE$153:$DG$274,MATCH($A51,'Hoja de Trabajo para listado'!$DE$153:$DE$1048576,0),MATCH((CUADRO!H$4&amp;$E51),'Hoja de Trabajo para listado'!$DE$151:$DG$151,0)),0)+IFERROR(INDEX('Hoja de Trabajo para listado'!$CD$155:$DC$1048576,MATCH($A51,'Hoja de Trabajo para listado'!$CD$155:$CD$1048576,0),MATCH((CUADRO!H$4&amp;$E51),'Hoja de Trabajo para listado'!$CD$151:$DC$151,0)),0)</f>
        <v>0</v>
      </c>
      <c r="I51" s="243">
        <f ca="1">+IFERROR(INDEX('Hoja de Trabajo para listado'!$A$155:$Z$1048576,MATCH($A51,'Hoja de Trabajo para listado'!$A$155:$A$1048576,0),MATCH((CUADRO!I$4&amp;$E51),'Hoja de Trabajo para listado'!$A$151:$Z$151,0)),0)+IFERROR(INDEX('Hoja de Trabajo para listado'!$AB$155:$BA$1048576,MATCH($A51,'Hoja de Trabajo para listado'!$AB$155:$AB$1048576,0),MATCH((CUADRO!I$4&amp;$E51),'Hoja de Trabajo para listado'!$AB$151:$BA$151,0)),0)+IFERROR(INDEX('Hoja de Trabajo para listado'!$BC$155:$CB$1048576,MATCH($A51,'Hoja de Trabajo para listado'!$BC$155:$BC$1048576,0),MATCH((CUADRO!I$4&amp;$E51),'Hoja de Trabajo para listado'!$BC$151:$CB$151,0)),0)+IFERROR(INDEX('Hoja de Trabajo para listado'!$DE$153:$DG$274,MATCH($A51,'Hoja de Trabajo para listado'!$DE$153:$DE$1048576,0),MATCH((CUADRO!I$4&amp;$E51),'Hoja de Trabajo para listado'!$DE$151:$DG$151,0)),0)+IFERROR(INDEX('Hoja de Trabajo para listado'!$CD$155:$DC$1048576,MATCH($A51,'Hoja de Trabajo para listado'!$CD$155:$CD$1048576,0),MATCH((CUADRO!I$4&amp;$E51),'Hoja de Trabajo para listado'!$CD$151:$DC$151,0)),0)</f>
        <v>0</v>
      </c>
      <c r="J51" s="243">
        <f ca="1">+IFERROR(INDEX('Hoja de Trabajo para listado'!$A$155:$Z$1048576,MATCH($A51,'Hoja de Trabajo para listado'!$A$155:$A$1048576,0),MATCH((CUADRO!J$4&amp;$E51),'Hoja de Trabajo para listado'!$A$151:$Z$151,0)),0)+IFERROR(INDEX('Hoja de Trabajo para listado'!$AB$155:$BA$1048576,MATCH($A51,'Hoja de Trabajo para listado'!$AB$155:$AB$1048576,0),MATCH((CUADRO!J$4&amp;$E51),'Hoja de Trabajo para listado'!$AB$151:$BA$151,0)),0)+IFERROR(INDEX('Hoja de Trabajo para listado'!$BC$155:$CB$1048576,MATCH($A51,'Hoja de Trabajo para listado'!$BC$155:$BC$1048576,0),MATCH((CUADRO!J$4&amp;$E51),'Hoja de Trabajo para listado'!$BC$151:$CB$151,0)),0)+IFERROR(INDEX('Hoja de Trabajo para listado'!$DE$153:$DG$274,MATCH($A51,'Hoja de Trabajo para listado'!$DE$153:$DE$1048576,0),MATCH((CUADRO!J$4&amp;$E51),'Hoja de Trabajo para listado'!$DE$151:$DG$151,0)),0)+IFERROR(INDEX('Hoja de Trabajo para listado'!$CD$155:$DC$1048576,MATCH($A51,'Hoja de Trabajo para listado'!$CD$155:$CD$1048576,0),MATCH((CUADRO!J$4&amp;$E51),'Hoja de Trabajo para listado'!$CD$151:$DC$151,0)),0)</f>
        <v>0</v>
      </c>
      <c r="K51" s="243">
        <f ca="1">+IFERROR(INDEX('Hoja de Trabajo para listado'!$A$155:$Z$1048576,MATCH($A51,'Hoja de Trabajo para listado'!$A$155:$A$1048576,0),MATCH((CUADRO!K$4&amp;$E51),'Hoja de Trabajo para listado'!$A$151:$Z$151,0)),0)+IFERROR(INDEX('Hoja de Trabajo para listado'!$AB$155:$BA$1048576,MATCH($A51,'Hoja de Trabajo para listado'!$AB$155:$AB$1048576,0),MATCH((CUADRO!K$4&amp;$E51),'Hoja de Trabajo para listado'!$AB$151:$BA$151,0)),0)+IFERROR(INDEX('Hoja de Trabajo para listado'!$BC$155:$CB$1048576,MATCH($A51,'Hoja de Trabajo para listado'!$BC$155:$BC$1048576,0),MATCH((CUADRO!K$4&amp;$E51),'Hoja de Trabajo para listado'!$BC$151:$CB$151,0)),0)+IFERROR(INDEX('Hoja de Trabajo para listado'!$DE$153:$DG$274,MATCH($A51,'Hoja de Trabajo para listado'!$DE$153:$DE$1048576,0),MATCH((CUADRO!K$4&amp;$E51),'Hoja de Trabajo para listado'!$DE$151:$DG$151,0)),0)+IFERROR(INDEX('Hoja de Trabajo para listado'!$CD$155:$DC$1048576,MATCH($A51,'Hoja de Trabajo para listado'!$CD$155:$CD$1048576,0),MATCH((CUADRO!K$4&amp;$E51),'Hoja de Trabajo para listado'!$CD$151:$DC$151,0)),0)</f>
        <v>0</v>
      </c>
      <c r="L51" s="243">
        <f ca="1">+IFERROR(INDEX('Hoja de Trabajo para listado'!$A$155:$Z$1048576,MATCH($A51,'Hoja de Trabajo para listado'!$A$155:$A$1048576,0),MATCH((CUADRO!L$4&amp;$E51),'Hoja de Trabajo para listado'!$A$151:$Z$151,0)),0)+IFERROR(INDEX('Hoja de Trabajo para listado'!$AB$155:$BA$1048576,MATCH($A51,'Hoja de Trabajo para listado'!$AB$155:$AB$1048576,0),MATCH((CUADRO!L$4&amp;$E51),'Hoja de Trabajo para listado'!$AB$151:$BA$151,0)),0)+IFERROR(INDEX('Hoja de Trabajo para listado'!$BC$155:$CB$1048576,MATCH($A51,'Hoja de Trabajo para listado'!$BC$155:$BC$1048576,0),MATCH((CUADRO!L$4&amp;$E51),'Hoja de Trabajo para listado'!$BC$151:$CB$151,0)),0)+IFERROR(INDEX('Hoja de Trabajo para listado'!$DE$153:$DG$274,MATCH($A51,'Hoja de Trabajo para listado'!$DE$153:$DE$1048576,0),MATCH((CUADRO!L$4&amp;$E51),'Hoja de Trabajo para listado'!$DE$151:$DG$151,0)),0)+IFERROR(INDEX('Hoja de Trabajo para listado'!$CD$155:$DC$1048576,MATCH($A51,'Hoja de Trabajo para listado'!$CD$155:$CD$1048576,0),MATCH((CUADRO!L$4&amp;$E51),'Hoja de Trabajo para listado'!$CD$151:$DC$151,0)),0)</f>
        <v>0</v>
      </c>
      <c r="M51" s="243">
        <f ca="1">+IFERROR(INDEX('Hoja de Trabajo para listado'!$A$155:$Z$1048576,MATCH($A51,'Hoja de Trabajo para listado'!$A$155:$A$1048576,0),MATCH((CUADRO!M$4&amp;$E51),'Hoja de Trabajo para listado'!$A$151:$Z$151,0)),0)+IFERROR(INDEX('Hoja de Trabajo para listado'!$AB$155:$BA$1048576,MATCH($A51,'Hoja de Trabajo para listado'!$AB$155:$AB$1048576,0),MATCH((CUADRO!M$4&amp;$E51),'Hoja de Trabajo para listado'!$AB$151:$BA$151,0)),0)+IFERROR(INDEX('Hoja de Trabajo para listado'!$BC$155:$CB$1048576,MATCH($A51,'Hoja de Trabajo para listado'!$BC$155:$BC$1048576,0),MATCH((CUADRO!M$4&amp;$E51),'Hoja de Trabajo para listado'!$BC$151:$CB$151,0)),0)+IFERROR(INDEX('Hoja de Trabajo para listado'!$DE$153:$DG$274,MATCH($A51,'Hoja de Trabajo para listado'!$DE$153:$DE$1048576,0),MATCH((CUADRO!M$4&amp;$E51),'Hoja de Trabajo para listado'!$DE$151:$DG$151,0)),0)+IFERROR(INDEX('Hoja de Trabajo para listado'!$CD$155:$DC$1048576,MATCH($A51,'Hoja de Trabajo para listado'!$CD$155:$CD$1048576,0),MATCH((CUADRO!M$4&amp;$E51),'Hoja de Trabajo para listado'!$CD$151:$DC$151,0)),0)</f>
        <v>0</v>
      </c>
      <c r="N51" s="243">
        <f ca="1">+IFERROR(INDEX('Hoja de Trabajo para listado'!$A$155:$Z$1048576,MATCH($A51,'Hoja de Trabajo para listado'!$A$155:$A$1048576,0),MATCH((CUADRO!N$4&amp;$E51),'Hoja de Trabajo para listado'!$A$151:$Z$151,0)),0)+IFERROR(INDEX('Hoja de Trabajo para listado'!$AB$155:$BA$1048576,MATCH($A51,'Hoja de Trabajo para listado'!$AB$155:$AB$1048576,0),MATCH((CUADRO!N$4&amp;$E51),'Hoja de Trabajo para listado'!$AB$151:$BA$151,0)),0)+IFERROR(INDEX('Hoja de Trabajo para listado'!$BC$155:$CB$1048576,MATCH($A51,'Hoja de Trabajo para listado'!$BC$155:$BC$1048576,0),MATCH((CUADRO!N$4&amp;$E51),'Hoja de Trabajo para listado'!$BC$151:$CB$151,0)),0)+IFERROR(INDEX('Hoja de Trabajo para listado'!$DE$153:$DG$274,MATCH($A51,'Hoja de Trabajo para listado'!$DE$153:$DE$1048576,0),MATCH((CUADRO!N$4&amp;$E51),'Hoja de Trabajo para listado'!$DE$151:$DG$151,0)),0)+IFERROR(INDEX('Hoja de Trabajo para listado'!$CD$155:$DC$1048576,MATCH($A51,'Hoja de Trabajo para listado'!$CD$155:$CD$1048576,0),MATCH((CUADRO!N$4&amp;$E51),'Hoja de Trabajo para listado'!$CD$151:$DC$151,0)),0)</f>
        <v>0</v>
      </c>
      <c r="O51" s="243">
        <f ca="1">+IFERROR(INDEX('Hoja de Trabajo para listado'!$A$155:$Z$1048576,MATCH($A51,'Hoja de Trabajo para listado'!$A$155:$A$1048576,0),MATCH((CUADRO!O$4&amp;$E51),'Hoja de Trabajo para listado'!$A$151:$Z$151,0)),0)+IFERROR(INDEX('Hoja de Trabajo para listado'!$AB$155:$BA$1048576,MATCH($A51,'Hoja de Trabajo para listado'!$AB$155:$AB$1048576,0),MATCH((CUADRO!O$4&amp;$E51),'Hoja de Trabajo para listado'!$AB$151:$BA$151,0)),0)+IFERROR(INDEX('Hoja de Trabajo para listado'!$BC$155:$CB$1048576,MATCH($A51,'Hoja de Trabajo para listado'!$BC$155:$BC$1048576,0),MATCH((CUADRO!O$4&amp;$E51),'Hoja de Trabajo para listado'!$BC$151:$CB$151,0)),0)+IFERROR(INDEX('Hoja de Trabajo para listado'!$DE$153:$DG$274,MATCH($A51,'Hoja de Trabajo para listado'!$DE$153:$DE$1048576,0),MATCH((CUADRO!O$4&amp;$E51),'Hoja de Trabajo para listado'!$DE$151:$DG$151,0)),0)+IFERROR(INDEX('Hoja de Trabajo para listado'!$CD$155:$DC$1048576,MATCH($A51,'Hoja de Trabajo para listado'!$CD$155:$CD$1048576,0),MATCH((CUADRO!O$4&amp;$E51),'Hoja de Trabajo para listado'!$CD$151:$DC$151,0)),0)</f>
        <v>0</v>
      </c>
      <c r="P51" s="243">
        <f ca="1">+IFERROR(INDEX('Hoja de Trabajo para listado'!$A$155:$Z$1048576,MATCH($A51,'Hoja de Trabajo para listado'!$A$155:$A$1048576,0),MATCH((CUADRO!P$4&amp;$E51),'Hoja de Trabajo para listado'!$A$151:$Z$151,0)),0)+IFERROR(INDEX('Hoja de Trabajo para listado'!$AB$155:$BA$1048576,MATCH($A51,'Hoja de Trabajo para listado'!$AB$155:$AB$1048576,0),MATCH((CUADRO!P$4&amp;$E51),'Hoja de Trabajo para listado'!$AB$151:$BA$151,0)),0)+IFERROR(INDEX('Hoja de Trabajo para listado'!$BC$155:$CB$1048576,MATCH($A51,'Hoja de Trabajo para listado'!$BC$155:$BC$1048576,0),MATCH((CUADRO!P$4&amp;$E51),'Hoja de Trabajo para listado'!$BC$151:$CB$151,0)),0)+IFERROR(INDEX('Hoja de Trabajo para listado'!$DE$153:$DG$274,MATCH($A51,'Hoja de Trabajo para listado'!$DE$153:$DE$1048576,0),MATCH((CUADRO!P$4&amp;$E51),'Hoja de Trabajo para listado'!$DE$151:$DG$151,0)),0)+IFERROR(INDEX('Hoja de Trabajo para listado'!$CD$155:$DC$1048576,MATCH($A51,'Hoja de Trabajo para listado'!$CD$155:$CD$1048576,0),MATCH((CUADRO!P$4&amp;$E51),'Hoja de Trabajo para listado'!$CD$151:$DC$151,0)),0)</f>
        <v>0</v>
      </c>
      <c r="Q51" s="243">
        <f ca="1">+IFERROR(INDEX('Hoja de Trabajo para listado'!$A$155:$Z$1048576,MATCH($A51,'Hoja de Trabajo para listado'!$A$155:$A$1048576,0),MATCH((CUADRO!Q$4&amp;$E51),'Hoja de Trabajo para listado'!$A$151:$Z$151,0)),0)+IFERROR(INDEX('Hoja de Trabajo para listado'!$AB$155:$BA$1048576,MATCH($A51,'Hoja de Trabajo para listado'!$AB$155:$AB$1048576,0),MATCH((CUADRO!Q$4&amp;$E51),'Hoja de Trabajo para listado'!$AB$151:$BA$151,0)),0)+IFERROR(INDEX('Hoja de Trabajo para listado'!$BC$155:$CB$1048576,MATCH($A51,'Hoja de Trabajo para listado'!$BC$155:$BC$1048576,0),MATCH((CUADRO!Q$4&amp;$E51),'Hoja de Trabajo para listado'!$BC$151:$CB$151,0)),0)+IFERROR(INDEX('Hoja de Trabajo para listado'!$DE$153:$DG$274,MATCH($A51,'Hoja de Trabajo para listado'!$DE$153:$DE$1048576,0),MATCH((CUADRO!Q$4&amp;$E51),'Hoja de Trabajo para listado'!$DE$151:$DG$151,0)),0)+IFERROR(INDEX('Hoja de Trabajo para listado'!$CD$155:$DC$1048576,MATCH($A51,'Hoja de Trabajo para listado'!$CD$155:$CD$1048576,0),MATCH((CUADRO!Q$4&amp;$E51),'Hoja de Trabajo para listado'!$CD$151:$DC$151,0)),0)</f>
        <v>0</v>
      </c>
      <c r="R51" s="243">
        <f t="shared" ca="1" si="0"/>
        <v>0</v>
      </c>
      <c r="S51" s="243"/>
      <c r="T51" s="243">
        <f ca="1">+T52</f>
        <v>238565.63</v>
      </c>
      <c r="U51" s="242">
        <f t="shared" si="1"/>
        <v>1</v>
      </c>
      <c r="V51" s="333" t="str">
        <f>+VLOOKUP(A51,bd_lista!$A$3:$E$592,5,FALSE)</f>
        <v>Instituciones Descentralizadas</v>
      </c>
      <c r="W51" s="387" t="str">
        <f>+V51</f>
        <v>Instituciones Descentralizadas</v>
      </c>
      <c r="X51" s="242">
        <f>+VLOOKUP(A51,[4]Sheet1!$A$13:$D$744,4,FALSE)</f>
        <v>16</v>
      </c>
      <c r="Y51" s="242" t="str">
        <f>+VLOOKUP(X51,bd_lista!$A$3:$C$592,3,FALSE)</f>
        <v>Ministerio de Educación</v>
      </c>
      <c r="Z51" s="294">
        <f>+X51</f>
        <v>16</v>
      </c>
      <c r="AA51" s="319" t="str">
        <f>+Y51</f>
        <v>Ministerio de Educación</v>
      </c>
    </row>
    <row r="52" spans="1:27" ht="15" customHeight="1">
      <c r="A52" s="32">
        <v>109</v>
      </c>
      <c r="B52" s="393"/>
      <c r="C52" s="333" t="str">
        <f>+VLOOKUP(A52,bd_lista!$A$3:$C$592,3,FALSE)</f>
        <v>Conservatorio Plurinacional de Musica</v>
      </c>
      <c r="D52" s="390"/>
      <c r="E52" s="333" t="s">
        <v>1305</v>
      </c>
      <c r="F52" s="245">
        <f ca="1">+IFERROR(INDEX('Hoja de Trabajo para listado'!$A$155:$Z$1048576,MATCH($A52,'Hoja de Trabajo para listado'!$A$155:$A$1048576,0),MATCH((CUADRO!F$4&amp;$E52),'Hoja de Trabajo para listado'!$A$151:$Z$151,0)),0)+IFERROR(INDEX('Hoja de Trabajo para listado'!$AB$155:$BA$1048576,MATCH($A52,'Hoja de Trabajo para listado'!$AB$155:$AB$1048576,0),MATCH((CUADRO!F$4&amp;$E52),'Hoja de Trabajo para listado'!$AB$151:$BA$151,0)),0)+IFERROR(INDEX('Hoja de Trabajo para listado'!$BC$155:$CB$1048576,MATCH($A52,'Hoja de Trabajo para listado'!$BC$155:$BC$1048576,0),MATCH((CUADRO!F$4&amp;$E52),'Hoja de Trabajo para listado'!$BC$151:$CB$151,0)),0)+IFERROR(INDEX('Hoja de Trabajo para listado'!$DE$153:$DG$274,MATCH($A52,'Hoja de Trabajo para listado'!$DE$153:$DE$1048576,0),MATCH((CUADRO!F$4&amp;$E52),'Hoja de Trabajo para listado'!$DE$151:$DG$151,0)),0)+IFERROR(INDEX('Hoja de Trabajo para listado'!$CD$155:$DC$1048576,MATCH($A52,'Hoja de Trabajo para listado'!$CD$155:$CD$1048576,0),MATCH((CUADRO!F$4&amp;$E52),'Hoja de Trabajo para listado'!$CD$151:$DC$151,0)),0)</f>
        <v>0</v>
      </c>
      <c r="G52" s="245">
        <f ca="1">+IFERROR(INDEX('Hoja de Trabajo para listado'!$A$155:$Z$1048576,MATCH($A52,'Hoja de Trabajo para listado'!$A$155:$A$1048576,0),MATCH((CUADRO!G$4&amp;$E52),'Hoja de Trabajo para listado'!$A$151:$Z$151,0)),0)+IFERROR(INDEX('Hoja de Trabajo para listado'!$AB$155:$BA$1048576,MATCH($A52,'Hoja de Trabajo para listado'!$AB$155:$AB$1048576,0),MATCH((CUADRO!G$4&amp;$E52),'Hoja de Trabajo para listado'!$AB$151:$BA$151,0)),0)+IFERROR(INDEX('Hoja de Trabajo para listado'!$BC$155:$CB$1048576,MATCH($A52,'Hoja de Trabajo para listado'!$BC$155:$BC$1048576,0),MATCH((CUADRO!G$4&amp;$E52),'Hoja de Trabajo para listado'!$BC$151:$CB$151,0)),0)+IFERROR(INDEX('Hoja de Trabajo para listado'!$DE$153:$DG$274,MATCH($A52,'Hoja de Trabajo para listado'!$DE$153:$DE$1048576,0),MATCH((CUADRO!G$4&amp;$E52),'Hoja de Trabajo para listado'!$DE$151:$DG$151,0)),0)+IFERROR(INDEX('Hoja de Trabajo para listado'!$CD$155:$DC$1048576,MATCH($A52,'Hoja de Trabajo para listado'!$CD$155:$CD$1048576,0),MATCH((CUADRO!G$4&amp;$E52),'Hoja de Trabajo para listado'!$CD$151:$DC$151,0)),0)</f>
        <v>0</v>
      </c>
      <c r="H52" s="245">
        <f ca="1">+IFERROR(INDEX('Hoja de Trabajo para listado'!$A$155:$Z$1048576,MATCH($A52,'Hoja de Trabajo para listado'!$A$155:$A$1048576,0),MATCH((CUADRO!H$4&amp;$E52),'Hoja de Trabajo para listado'!$A$151:$Z$151,0)),0)+IFERROR(INDEX('Hoja de Trabajo para listado'!$AB$155:$BA$1048576,MATCH($A52,'Hoja de Trabajo para listado'!$AB$155:$AB$1048576,0),MATCH((CUADRO!H$4&amp;$E52),'Hoja de Trabajo para listado'!$AB$151:$BA$151,0)),0)+IFERROR(INDEX('Hoja de Trabajo para listado'!$BC$155:$CB$1048576,MATCH($A52,'Hoja de Trabajo para listado'!$BC$155:$BC$1048576,0),MATCH((CUADRO!H$4&amp;$E52),'Hoja de Trabajo para listado'!$BC$151:$CB$151,0)),0)+IFERROR(INDEX('Hoja de Trabajo para listado'!$DE$153:$DG$274,MATCH($A52,'Hoja de Trabajo para listado'!$DE$153:$DE$1048576,0),MATCH((CUADRO!H$4&amp;$E52),'Hoja de Trabajo para listado'!$DE$151:$DG$151,0)),0)+IFERROR(INDEX('Hoja de Trabajo para listado'!$CD$155:$DC$1048576,MATCH($A52,'Hoja de Trabajo para listado'!$CD$155:$CD$1048576,0),MATCH((CUADRO!H$4&amp;$E52),'Hoja de Trabajo para listado'!$CD$151:$DC$151,0)),0)</f>
        <v>7485.63</v>
      </c>
      <c r="I52" s="245">
        <f ca="1">+IFERROR(INDEX('Hoja de Trabajo para listado'!$A$155:$Z$1048576,MATCH($A52,'Hoja de Trabajo para listado'!$A$155:$A$1048576,0),MATCH((CUADRO!I$4&amp;$E52),'Hoja de Trabajo para listado'!$A$151:$Z$151,0)),0)+IFERROR(INDEX('Hoja de Trabajo para listado'!$AB$155:$BA$1048576,MATCH($A52,'Hoja de Trabajo para listado'!$AB$155:$AB$1048576,0),MATCH((CUADRO!I$4&amp;$E52),'Hoja de Trabajo para listado'!$AB$151:$BA$151,0)),0)+IFERROR(INDEX('Hoja de Trabajo para listado'!$BC$155:$CB$1048576,MATCH($A52,'Hoja de Trabajo para listado'!$BC$155:$BC$1048576,0),MATCH((CUADRO!I$4&amp;$E52),'Hoja de Trabajo para listado'!$BC$151:$CB$151,0)),0)+IFERROR(INDEX('Hoja de Trabajo para listado'!$DE$153:$DG$274,MATCH($A52,'Hoja de Trabajo para listado'!$DE$153:$DE$1048576,0),MATCH((CUADRO!I$4&amp;$E52),'Hoja de Trabajo para listado'!$DE$151:$DG$151,0)),0)+IFERROR(INDEX('Hoja de Trabajo para listado'!$CD$155:$DC$1048576,MATCH($A52,'Hoja de Trabajo para listado'!$CD$155:$CD$1048576,0),MATCH((CUADRO!I$4&amp;$E52),'Hoja de Trabajo para listado'!$CD$151:$DC$151,0)),0)</f>
        <v>0</v>
      </c>
      <c r="J52" s="245">
        <f ca="1">+IFERROR(INDEX('Hoja de Trabajo para listado'!$A$155:$Z$1048576,MATCH($A52,'Hoja de Trabajo para listado'!$A$155:$A$1048576,0),MATCH((CUADRO!J$4&amp;$E52),'Hoja de Trabajo para listado'!$A$151:$Z$151,0)),0)+IFERROR(INDEX('Hoja de Trabajo para listado'!$AB$155:$BA$1048576,MATCH($A52,'Hoja de Trabajo para listado'!$AB$155:$AB$1048576,0),MATCH((CUADRO!J$4&amp;$E52),'Hoja de Trabajo para listado'!$AB$151:$BA$151,0)),0)+IFERROR(INDEX('Hoja de Trabajo para listado'!$BC$155:$CB$1048576,MATCH($A52,'Hoja de Trabajo para listado'!$BC$155:$BC$1048576,0),MATCH((CUADRO!J$4&amp;$E52),'Hoja de Trabajo para listado'!$BC$151:$CB$151,0)),0)+IFERROR(INDEX('Hoja de Trabajo para listado'!$DE$153:$DG$274,MATCH($A52,'Hoja de Trabajo para listado'!$DE$153:$DE$1048576,0),MATCH((CUADRO!J$4&amp;$E52),'Hoja de Trabajo para listado'!$DE$151:$DG$151,0)),0)+IFERROR(INDEX('Hoja de Trabajo para listado'!$CD$155:$DC$1048576,MATCH($A52,'Hoja de Trabajo para listado'!$CD$155:$CD$1048576,0),MATCH((CUADRO!J$4&amp;$E52),'Hoja de Trabajo para listado'!$CD$151:$DC$151,0)),0)</f>
        <v>231080</v>
      </c>
      <c r="K52" s="245">
        <f ca="1">+IFERROR(INDEX('Hoja de Trabajo para listado'!$A$155:$Z$1048576,MATCH($A52,'Hoja de Trabajo para listado'!$A$155:$A$1048576,0),MATCH((CUADRO!K$4&amp;$E52),'Hoja de Trabajo para listado'!$A$151:$Z$151,0)),0)+IFERROR(INDEX('Hoja de Trabajo para listado'!$AB$155:$BA$1048576,MATCH($A52,'Hoja de Trabajo para listado'!$AB$155:$AB$1048576,0),MATCH((CUADRO!K$4&amp;$E52),'Hoja de Trabajo para listado'!$AB$151:$BA$151,0)),0)+IFERROR(INDEX('Hoja de Trabajo para listado'!$BC$155:$CB$1048576,MATCH($A52,'Hoja de Trabajo para listado'!$BC$155:$BC$1048576,0),MATCH((CUADRO!K$4&amp;$E52),'Hoja de Trabajo para listado'!$BC$151:$CB$151,0)),0)+IFERROR(INDEX('Hoja de Trabajo para listado'!$DE$153:$DG$274,MATCH($A52,'Hoja de Trabajo para listado'!$DE$153:$DE$1048576,0),MATCH((CUADRO!K$4&amp;$E52),'Hoja de Trabajo para listado'!$DE$151:$DG$151,0)),0)+IFERROR(INDEX('Hoja de Trabajo para listado'!$CD$155:$DC$1048576,MATCH($A52,'Hoja de Trabajo para listado'!$CD$155:$CD$1048576,0),MATCH((CUADRO!K$4&amp;$E52),'Hoja de Trabajo para listado'!$CD$151:$DC$151,0)),0)</f>
        <v>0</v>
      </c>
      <c r="L52" s="245">
        <f ca="1">+IFERROR(INDEX('Hoja de Trabajo para listado'!$A$155:$Z$1048576,MATCH($A52,'Hoja de Trabajo para listado'!$A$155:$A$1048576,0),MATCH((CUADRO!L$4&amp;$E52),'Hoja de Trabajo para listado'!$A$151:$Z$151,0)),0)+IFERROR(INDEX('Hoja de Trabajo para listado'!$AB$155:$BA$1048576,MATCH($A52,'Hoja de Trabajo para listado'!$AB$155:$AB$1048576,0),MATCH((CUADRO!L$4&amp;$E52),'Hoja de Trabajo para listado'!$AB$151:$BA$151,0)),0)+IFERROR(INDEX('Hoja de Trabajo para listado'!$BC$155:$CB$1048576,MATCH($A52,'Hoja de Trabajo para listado'!$BC$155:$BC$1048576,0),MATCH((CUADRO!L$4&amp;$E52),'Hoja de Trabajo para listado'!$BC$151:$CB$151,0)),0)+IFERROR(INDEX('Hoja de Trabajo para listado'!$DE$153:$DG$274,MATCH($A52,'Hoja de Trabajo para listado'!$DE$153:$DE$1048576,0),MATCH((CUADRO!L$4&amp;$E52),'Hoja de Trabajo para listado'!$DE$151:$DG$151,0)),0)+IFERROR(INDEX('Hoja de Trabajo para listado'!$CD$155:$DC$1048576,MATCH($A52,'Hoja de Trabajo para listado'!$CD$155:$CD$1048576,0),MATCH((CUADRO!L$4&amp;$E52),'Hoja de Trabajo para listado'!$CD$151:$DC$151,0)),0)</f>
        <v>0</v>
      </c>
      <c r="M52" s="245">
        <f ca="1">+IFERROR(INDEX('Hoja de Trabajo para listado'!$A$155:$Z$1048576,MATCH($A52,'Hoja de Trabajo para listado'!$A$155:$A$1048576,0),MATCH((CUADRO!M$4&amp;$E52),'Hoja de Trabajo para listado'!$A$151:$Z$151,0)),0)+IFERROR(INDEX('Hoja de Trabajo para listado'!$AB$155:$BA$1048576,MATCH($A52,'Hoja de Trabajo para listado'!$AB$155:$AB$1048576,0),MATCH((CUADRO!M$4&amp;$E52),'Hoja de Trabajo para listado'!$AB$151:$BA$151,0)),0)+IFERROR(INDEX('Hoja de Trabajo para listado'!$BC$155:$CB$1048576,MATCH($A52,'Hoja de Trabajo para listado'!$BC$155:$BC$1048576,0),MATCH((CUADRO!M$4&amp;$E52),'Hoja de Trabajo para listado'!$BC$151:$CB$151,0)),0)+IFERROR(INDEX('Hoja de Trabajo para listado'!$DE$153:$DG$274,MATCH($A52,'Hoja de Trabajo para listado'!$DE$153:$DE$1048576,0),MATCH((CUADRO!M$4&amp;$E52),'Hoja de Trabajo para listado'!$DE$151:$DG$151,0)),0)+IFERROR(INDEX('Hoja de Trabajo para listado'!$CD$155:$DC$1048576,MATCH($A52,'Hoja de Trabajo para listado'!$CD$155:$CD$1048576,0),MATCH((CUADRO!M$4&amp;$E52),'Hoja de Trabajo para listado'!$CD$151:$DC$151,0)),0)</f>
        <v>0</v>
      </c>
      <c r="N52" s="245">
        <f ca="1">+IFERROR(INDEX('Hoja de Trabajo para listado'!$A$155:$Z$1048576,MATCH($A52,'Hoja de Trabajo para listado'!$A$155:$A$1048576,0),MATCH((CUADRO!N$4&amp;$E52),'Hoja de Trabajo para listado'!$A$151:$Z$151,0)),0)+IFERROR(INDEX('Hoja de Trabajo para listado'!$AB$155:$BA$1048576,MATCH($A52,'Hoja de Trabajo para listado'!$AB$155:$AB$1048576,0),MATCH((CUADRO!N$4&amp;$E52),'Hoja de Trabajo para listado'!$AB$151:$BA$151,0)),0)+IFERROR(INDEX('Hoja de Trabajo para listado'!$BC$155:$CB$1048576,MATCH($A52,'Hoja de Trabajo para listado'!$BC$155:$BC$1048576,0),MATCH((CUADRO!N$4&amp;$E52),'Hoja de Trabajo para listado'!$BC$151:$CB$151,0)),0)+IFERROR(INDEX('Hoja de Trabajo para listado'!$DE$153:$DG$274,MATCH($A52,'Hoja de Trabajo para listado'!$DE$153:$DE$1048576,0),MATCH((CUADRO!N$4&amp;$E52),'Hoja de Trabajo para listado'!$DE$151:$DG$151,0)),0)+IFERROR(INDEX('Hoja de Trabajo para listado'!$CD$155:$DC$1048576,MATCH($A52,'Hoja de Trabajo para listado'!$CD$155:$CD$1048576,0),MATCH((CUADRO!N$4&amp;$E52),'Hoja de Trabajo para listado'!$CD$151:$DC$151,0)),0)</f>
        <v>0</v>
      </c>
      <c r="O52" s="245">
        <f ca="1">+IFERROR(INDEX('Hoja de Trabajo para listado'!$A$155:$Z$1048576,MATCH($A52,'Hoja de Trabajo para listado'!$A$155:$A$1048576,0),MATCH((CUADRO!O$4&amp;$E52),'Hoja de Trabajo para listado'!$A$151:$Z$151,0)),0)+IFERROR(INDEX('Hoja de Trabajo para listado'!$AB$155:$BA$1048576,MATCH($A52,'Hoja de Trabajo para listado'!$AB$155:$AB$1048576,0),MATCH((CUADRO!O$4&amp;$E52),'Hoja de Trabajo para listado'!$AB$151:$BA$151,0)),0)+IFERROR(INDEX('Hoja de Trabajo para listado'!$BC$155:$CB$1048576,MATCH($A52,'Hoja de Trabajo para listado'!$BC$155:$BC$1048576,0),MATCH((CUADRO!O$4&amp;$E52),'Hoja de Trabajo para listado'!$BC$151:$CB$151,0)),0)+IFERROR(INDEX('Hoja de Trabajo para listado'!$DE$153:$DG$274,MATCH($A52,'Hoja de Trabajo para listado'!$DE$153:$DE$1048576,0),MATCH((CUADRO!O$4&amp;$E52),'Hoja de Trabajo para listado'!$DE$151:$DG$151,0)),0)+IFERROR(INDEX('Hoja de Trabajo para listado'!$CD$155:$DC$1048576,MATCH($A52,'Hoja de Trabajo para listado'!$CD$155:$CD$1048576,0),MATCH((CUADRO!O$4&amp;$E52),'Hoja de Trabajo para listado'!$CD$151:$DC$151,0)),0)</f>
        <v>0</v>
      </c>
      <c r="P52" s="245">
        <f ca="1">+IFERROR(INDEX('Hoja de Trabajo para listado'!$A$155:$Z$1048576,MATCH($A52,'Hoja de Trabajo para listado'!$A$155:$A$1048576,0),MATCH((CUADRO!P$4&amp;$E52),'Hoja de Trabajo para listado'!$A$151:$Z$151,0)),0)+IFERROR(INDEX('Hoja de Trabajo para listado'!$AB$155:$BA$1048576,MATCH($A52,'Hoja de Trabajo para listado'!$AB$155:$AB$1048576,0),MATCH((CUADRO!P$4&amp;$E52),'Hoja de Trabajo para listado'!$AB$151:$BA$151,0)),0)+IFERROR(INDEX('Hoja de Trabajo para listado'!$BC$155:$CB$1048576,MATCH($A52,'Hoja de Trabajo para listado'!$BC$155:$BC$1048576,0),MATCH((CUADRO!P$4&amp;$E52),'Hoja de Trabajo para listado'!$BC$151:$CB$151,0)),0)+IFERROR(INDEX('Hoja de Trabajo para listado'!$DE$153:$DG$274,MATCH($A52,'Hoja de Trabajo para listado'!$DE$153:$DE$1048576,0),MATCH((CUADRO!P$4&amp;$E52),'Hoja de Trabajo para listado'!$DE$151:$DG$151,0)),0)+IFERROR(INDEX('Hoja de Trabajo para listado'!$CD$155:$DC$1048576,MATCH($A52,'Hoja de Trabajo para listado'!$CD$155:$CD$1048576,0),MATCH((CUADRO!P$4&amp;$E52),'Hoja de Trabajo para listado'!$CD$151:$DC$151,0)),0)</f>
        <v>0</v>
      </c>
      <c r="Q52" s="245">
        <f ca="1">+IFERROR(INDEX('Hoja de Trabajo para listado'!$A$155:$Z$1048576,MATCH($A52,'Hoja de Trabajo para listado'!$A$155:$A$1048576,0),MATCH((CUADRO!Q$4&amp;$E52),'Hoja de Trabajo para listado'!$A$151:$Z$151,0)),0)+IFERROR(INDEX('Hoja de Trabajo para listado'!$AB$155:$BA$1048576,MATCH($A52,'Hoja de Trabajo para listado'!$AB$155:$AB$1048576,0),MATCH((CUADRO!Q$4&amp;$E52),'Hoja de Trabajo para listado'!$AB$151:$BA$151,0)),0)+IFERROR(INDEX('Hoja de Trabajo para listado'!$BC$155:$CB$1048576,MATCH($A52,'Hoja de Trabajo para listado'!$BC$155:$BC$1048576,0),MATCH((CUADRO!Q$4&amp;$E52),'Hoja de Trabajo para listado'!$BC$151:$CB$151,0)),0)+IFERROR(INDEX('Hoja de Trabajo para listado'!$DE$153:$DG$274,MATCH($A52,'Hoja de Trabajo para listado'!$DE$153:$DE$1048576,0),MATCH((CUADRO!Q$4&amp;$E52),'Hoja de Trabajo para listado'!$DE$151:$DG$151,0)),0)+IFERROR(INDEX('Hoja de Trabajo para listado'!$CD$155:$DC$1048576,MATCH($A52,'Hoja de Trabajo para listado'!$CD$155:$CD$1048576,0),MATCH((CUADRO!Q$4&amp;$E52),'Hoja de Trabajo para listado'!$CD$151:$DC$151,0)),0)</f>
        <v>0</v>
      </c>
      <c r="R52" s="245">
        <f t="shared" ca="1" si="0"/>
        <v>238565.63</v>
      </c>
      <c r="S52" s="245">
        <f ca="1">+R51+R52</f>
        <v>238565.63</v>
      </c>
      <c r="T52" s="245">
        <f ca="1">+S52</f>
        <v>238565.63</v>
      </c>
      <c r="U52" s="244">
        <f t="shared" si="1"/>
        <v>2</v>
      </c>
      <c r="V52" s="333" t="str">
        <f>+VLOOKUP(A52,bd_lista!$A$3:$E$592,5,FALSE)</f>
        <v>Instituciones Descentralizadas</v>
      </c>
      <c r="W52" s="388"/>
      <c r="X52" s="242">
        <f>+VLOOKUP(A52,[4]Sheet1!$A$13:$D$744,4,FALSE)</f>
        <v>16</v>
      </c>
      <c r="Y52" s="242" t="str">
        <f>+VLOOKUP(X52,bd_lista!$A$3:$C$592,3,FALSE)</f>
        <v>Ministerio de Educación</v>
      </c>
      <c r="Z52" s="292"/>
      <c r="AA52" s="321"/>
    </row>
    <row r="53" spans="1:27" customFormat="1" ht="15" hidden="1" customHeight="1">
      <c r="A53" s="251">
        <v>111</v>
      </c>
      <c r="B53" s="392">
        <f>+A53</f>
        <v>111</v>
      </c>
      <c r="C53" s="247" t="str">
        <f>+VLOOKUP(A53,bd_lista!$A$3:$C$592,3,FALSE)</f>
        <v>Instituto Boliviano de la Ceguera</v>
      </c>
      <c r="D53" s="389" t="str">
        <f>+C53</f>
        <v>Instituto Boliviano de la Ceguera</v>
      </c>
      <c r="E53" s="247" t="s">
        <v>1304</v>
      </c>
      <c r="F53" s="243">
        <f ca="1">+IFERROR(INDEX('Hoja de Trabajo para listado'!$A$155:$Z$1048576,MATCH($A53,'Hoja de Trabajo para listado'!$A$155:$A$1048576,0),MATCH((CUADRO!F$4&amp;$E53),'Hoja de Trabajo para listado'!$A$151:$Z$151,0)),0)+IFERROR(INDEX('Hoja de Trabajo para listado'!$AB$155:$BA$1048576,MATCH($A53,'Hoja de Trabajo para listado'!$AB$155:$AB$1048576,0),MATCH((CUADRO!F$4&amp;$E53),'Hoja de Trabajo para listado'!$AB$151:$BA$151,0)),0)+IFERROR(INDEX('Hoja de Trabajo para listado'!$BC$155:$CB$1048576,MATCH($A53,'Hoja de Trabajo para listado'!$BC$155:$BC$1048576,0),MATCH((CUADRO!F$4&amp;$E53),'Hoja de Trabajo para listado'!$BC$151:$CB$151,0)),0)+IFERROR(INDEX('Hoja de Trabajo para listado'!$DE$153:$DG$274,MATCH($A53,'Hoja de Trabajo para listado'!$DE$153:$DE$1048576,0),MATCH((CUADRO!F$4&amp;$E53),'Hoja de Trabajo para listado'!$DE$151:$DG$151,0)),0)+IFERROR(INDEX('Hoja de Trabajo para listado'!$CD$155:$DC$1048576,MATCH($A53,'Hoja de Trabajo para listado'!$CD$155:$CD$1048576,0),MATCH((CUADRO!F$4&amp;$E53),'Hoja de Trabajo para listado'!$CD$151:$DC$151,0)),0)</f>
        <v>0</v>
      </c>
      <c r="G53" s="243">
        <f ca="1">+IFERROR(INDEX('Hoja de Trabajo para listado'!$A$155:$Z$1048576,MATCH($A53,'Hoja de Trabajo para listado'!$A$155:$A$1048576,0),MATCH((CUADRO!G$4&amp;$E53),'Hoja de Trabajo para listado'!$A$151:$Z$151,0)),0)+IFERROR(INDEX('Hoja de Trabajo para listado'!$AB$155:$BA$1048576,MATCH($A53,'Hoja de Trabajo para listado'!$AB$155:$AB$1048576,0),MATCH((CUADRO!G$4&amp;$E53),'Hoja de Trabajo para listado'!$AB$151:$BA$151,0)),0)+IFERROR(INDEX('Hoja de Trabajo para listado'!$BC$155:$CB$1048576,MATCH($A53,'Hoja de Trabajo para listado'!$BC$155:$BC$1048576,0),MATCH((CUADRO!G$4&amp;$E53),'Hoja de Trabajo para listado'!$BC$151:$CB$151,0)),0)+IFERROR(INDEX('Hoja de Trabajo para listado'!$DE$153:$DG$274,MATCH($A53,'Hoja de Trabajo para listado'!$DE$153:$DE$1048576,0),MATCH((CUADRO!G$4&amp;$E53),'Hoja de Trabajo para listado'!$DE$151:$DG$151,0)),0)+IFERROR(INDEX('Hoja de Trabajo para listado'!$CD$155:$DC$1048576,MATCH($A53,'Hoja de Trabajo para listado'!$CD$155:$CD$1048576,0),MATCH((CUADRO!G$4&amp;$E53),'Hoja de Trabajo para listado'!$CD$151:$DC$151,0)),0)</f>
        <v>0</v>
      </c>
      <c r="H53" s="243">
        <f ca="1">+IFERROR(INDEX('Hoja de Trabajo para listado'!$A$155:$Z$1048576,MATCH($A53,'Hoja de Trabajo para listado'!$A$155:$A$1048576,0),MATCH((CUADRO!H$4&amp;$E53),'Hoja de Trabajo para listado'!$A$151:$Z$151,0)),0)+IFERROR(INDEX('Hoja de Trabajo para listado'!$AB$155:$BA$1048576,MATCH($A53,'Hoja de Trabajo para listado'!$AB$155:$AB$1048576,0),MATCH((CUADRO!H$4&amp;$E53),'Hoja de Trabajo para listado'!$AB$151:$BA$151,0)),0)+IFERROR(INDEX('Hoja de Trabajo para listado'!$BC$155:$CB$1048576,MATCH($A53,'Hoja de Trabajo para listado'!$BC$155:$BC$1048576,0),MATCH((CUADRO!H$4&amp;$E53),'Hoja de Trabajo para listado'!$BC$151:$CB$151,0)),0)+IFERROR(INDEX('Hoja de Trabajo para listado'!$DE$153:$DG$274,MATCH($A53,'Hoja de Trabajo para listado'!$DE$153:$DE$1048576,0),MATCH((CUADRO!H$4&amp;$E53),'Hoja de Trabajo para listado'!$DE$151:$DG$151,0)),0)+IFERROR(INDEX('Hoja de Trabajo para listado'!$CD$155:$DC$1048576,MATCH($A53,'Hoja de Trabajo para listado'!$CD$155:$CD$1048576,0),MATCH((CUADRO!H$4&amp;$E53),'Hoja de Trabajo para listado'!$CD$151:$DC$151,0)),0)</f>
        <v>0</v>
      </c>
      <c r="I53" s="243">
        <f ca="1">+IFERROR(INDEX('Hoja de Trabajo para listado'!$A$155:$Z$1048576,MATCH($A53,'Hoja de Trabajo para listado'!$A$155:$A$1048576,0),MATCH((CUADRO!I$4&amp;$E53),'Hoja de Trabajo para listado'!$A$151:$Z$151,0)),0)+IFERROR(INDEX('Hoja de Trabajo para listado'!$AB$155:$BA$1048576,MATCH($A53,'Hoja de Trabajo para listado'!$AB$155:$AB$1048576,0),MATCH((CUADRO!I$4&amp;$E53),'Hoja de Trabajo para listado'!$AB$151:$BA$151,0)),0)+IFERROR(INDEX('Hoja de Trabajo para listado'!$BC$155:$CB$1048576,MATCH($A53,'Hoja de Trabajo para listado'!$BC$155:$BC$1048576,0),MATCH((CUADRO!I$4&amp;$E53),'Hoja de Trabajo para listado'!$BC$151:$CB$151,0)),0)+IFERROR(INDEX('Hoja de Trabajo para listado'!$DE$153:$DG$274,MATCH($A53,'Hoja de Trabajo para listado'!$DE$153:$DE$1048576,0),MATCH((CUADRO!I$4&amp;$E53),'Hoja de Trabajo para listado'!$DE$151:$DG$151,0)),0)+IFERROR(INDEX('Hoja de Trabajo para listado'!$CD$155:$DC$1048576,MATCH($A53,'Hoja de Trabajo para listado'!$CD$155:$CD$1048576,0),MATCH((CUADRO!I$4&amp;$E53),'Hoja de Trabajo para listado'!$CD$151:$DC$151,0)),0)</f>
        <v>0</v>
      </c>
      <c r="J53" s="243">
        <f ca="1">+IFERROR(INDEX('Hoja de Trabajo para listado'!$A$155:$Z$1048576,MATCH($A53,'Hoja de Trabajo para listado'!$A$155:$A$1048576,0),MATCH((CUADRO!J$4&amp;$E53),'Hoja de Trabajo para listado'!$A$151:$Z$151,0)),0)+IFERROR(INDEX('Hoja de Trabajo para listado'!$AB$155:$BA$1048576,MATCH($A53,'Hoja de Trabajo para listado'!$AB$155:$AB$1048576,0),MATCH((CUADRO!J$4&amp;$E53),'Hoja de Trabajo para listado'!$AB$151:$BA$151,0)),0)+IFERROR(INDEX('Hoja de Trabajo para listado'!$BC$155:$CB$1048576,MATCH($A53,'Hoja de Trabajo para listado'!$BC$155:$BC$1048576,0),MATCH((CUADRO!J$4&amp;$E53),'Hoja de Trabajo para listado'!$BC$151:$CB$151,0)),0)+IFERROR(INDEX('Hoja de Trabajo para listado'!$DE$153:$DG$274,MATCH($A53,'Hoja de Trabajo para listado'!$DE$153:$DE$1048576,0),MATCH((CUADRO!J$4&amp;$E53),'Hoja de Trabajo para listado'!$DE$151:$DG$151,0)),0)+IFERROR(INDEX('Hoja de Trabajo para listado'!$CD$155:$DC$1048576,MATCH($A53,'Hoja de Trabajo para listado'!$CD$155:$CD$1048576,0),MATCH((CUADRO!J$4&amp;$E53),'Hoja de Trabajo para listado'!$CD$151:$DC$151,0)),0)</f>
        <v>0</v>
      </c>
      <c r="K53" s="243">
        <f ca="1">+IFERROR(INDEX('Hoja de Trabajo para listado'!$A$155:$Z$1048576,MATCH($A53,'Hoja de Trabajo para listado'!$A$155:$A$1048576,0),MATCH((CUADRO!K$4&amp;$E53),'Hoja de Trabajo para listado'!$A$151:$Z$151,0)),0)+IFERROR(INDEX('Hoja de Trabajo para listado'!$AB$155:$BA$1048576,MATCH($A53,'Hoja de Trabajo para listado'!$AB$155:$AB$1048576,0),MATCH((CUADRO!K$4&amp;$E53),'Hoja de Trabajo para listado'!$AB$151:$BA$151,0)),0)+IFERROR(INDEX('Hoja de Trabajo para listado'!$BC$155:$CB$1048576,MATCH($A53,'Hoja de Trabajo para listado'!$BC$155:$BC$1048576,0),MATCH((CUADRO!K$4&amp;$E53),'Hoja de Trabajo para listado'!$BC$151:$CB$151,0)),0)+IFERROR(INDEX('Hoja de Trabajo para listado'!$DE$153:$DG$274,MATCH($A53,'Hoja de Trabajo para listado'!$DE$153:$DE$1048576,0),MATCH((CUADRO!K$4&amp;$E53),'Hoja de Trabajo para listado'!$DE$151:$DG$151,0)),0)+IFERROR(INDEX('Hoja de Trabajo para listado'!$CD$155:$DC$1048576,MATCH($A53,'Hoja de Trabajo para listado'!$CD$155:$CD$1048576,0),MATCH((CUADRO!K$4&amp;$E53),'Hoja de Trabajo para listado'!$CD$151:$DC$151,0)),0)</f>
        <v>0</v>
      </c>
      <c r="L53" s="243">
        <f ca="1">+IFERROR(INDEX('Hoja de Trabajo para listado'!$A$155:$Z$1048576,MATCH($A53,'Hoja de Trabajo para listado'!$A$155:$A$1048576,0),MATCH((CUADRO!L$4&amp;$E53),'Hoja de Trabajo para listado'!$A$151:$Z$151,0)),0)+IFERROR(INDEX('Hoja de Trabajo para listado'!$AB$155:$BA$1048576,MATCH($A53,'Hoja de Trabajo para listado'!$AB$155:$AB$1048576,0),MATCH((CUADRO!L$4&amp;$E53),'Hoja de Trabajo para listado'!$AB$151:$BA$151,0)),0)+IFERROR(INDEX('Hoja de Trabajo para listado'!$BC$155:$CB$1048576,MATCH($A53,'Hoja de Trabajo para listado'!$BC$155:$BC$1048576,0),MATCH((CUADRO!L$4&amp;$E53),'Hoja de Trabajo para listado'!$BC$151:$CB$151,0)),0)+IFERROR(INDEX('Hoja de Trabajo para listado'!$DE$153:$DG$274,MATCH($A53,'Hoja de Trabajo para listado'!$DE$153:$DE$1048576,0),MATCH((CUADRO!L$4&amp;$E53),'Hoja de Trabajo para listado'!$DE$151:$DG$151,0)),0)+IFERROR(INDEX('Hoja de Trabajo para listado'!$CD$155:$DC$1048576,MATCH($A53,'Hoja de Trabajo para listado'!$CD$155:$CD$1048576,0),MATCH((CUADRO!L$4&amp;$E53),'Hoja de Trabajo para listado'!$CD$151:$DC$151,0)),0)</f>
        <v>0</v>
      </c>
      <c r="M53" s="243">
        <f ca="1">+IFERROR(INDEX('Hoja de Trabajo para listado'!$A$155:$Z$1048576,MATCH($A53,'Hoja de Trabajo para listado'!$A$155:$A$1048576,0),MATCH((CUADRO!M$4&amp;$E53),'Hoja de Trabajo para listado'!$A$151:$Z$151,0)),0)+IFERROR(INDEX('Hoja de Trabajo para listado'!$AB$155:$BA$1048576,MATCH($A53,'Hoja de Trabajo para listado'!$AB$155:$AB$1048576,0),MATCH((CUADRO!M$4&amp;$E53),'Hoja de Trabajo para listado'!$AB$151:$BA$151,0)),0)+IFERROR(INDEX('Hoja de Trabajo para listado'!$BC$155:$CB$1048576,MATCH($A53,'Hoja de Trabajo para listado'!$BC$155:$BC$1048576,0),MATCH((CUADRO!M$4&amp;$E53),'Hoja de Trabajo para listado'!$BC$151:$CB$151,0)),0)+IFERROR(INDEX('Hoja de Trabajo para listado'!$DE$153:$DG$274,MATCH($A53,'Hoja de Trabajo para listado'!$DE$153:$DE$1048576,0),MATCH((CUADRO!M$4&amp;$E53),'Hoja de Trabajo para listado'!$DE$151:$DG$151,0)),0)+IFERROR(INDEX('Hoja de Trabajo para listado'!$CD$155:$DC$1048576,MATCH($A53,'Hoja de Trabajo para listado'!$CD$155:$CD$1048576,0),MATCH((CUADRO!M$4&amp;$E53),'Hoja de Trabajo para listado'!$CD$151:$DC$151,0)),0)</f>
        <v>0</v>
      </c>
      <c r="N53" s="243">
        <f ca="1">+IFERROR(INDEX('Hoja de Trabajo para listado'!$A$155:$Z$1048576,MATCH($A53,'Hoja de Trabajo para listado'!$A$155:$A$1048576,0),MATCH((CUADRO!N$4&amp;$E53),'Hoja de Trabajo para listado'!$A$151:$Z$151,0)),0)+IFERROR(INDEX('Hoja de Trabajo para listado'!$AB$155:$BA$1048576,MATCH($A53,'Hoja de Trabajo para listado'!$AB$155:$AB$1048576,0),MATCH((CUADRO!N$4&amp;$E53),'Hoja de Trabajo para listado'!$AB$151:$BA$151,0)),0)+IFERROR(INDEX('Hoja de Trabajo para listado'!$BC$155:$CB$1048576,MATCH($A53,'Hoja de Trabajo para listado'!$BC$155:$BC$1048576,0),MATCH((CUADRO!N$4&amp;$E53),'Hoja de Trabajo para listado'!$BC$151:$CB$151,0)),0)+IFERROR(INDEX('Hoja de Trabajo para listado'!$DE$153:$DG$274,MATCH($A53,'Hoja de Trabajo para listado'!$DE$153:$DE$1048576,0),MATCH((CUADRO!N$4&amp;$E53),'Hoja de Trabajo para listado'!$DE$151:$DG$151,0)),0)+IFERROR(INDEX('Hoja de Trabajo para listado'!$CD$155:$DC$1048576,MATCH($A53,'Hoja de Trabajo para listado'!$CD$155:$CD$1048576,0),MATCH((CUADRO!N$4&amp;$E53),'Hoja de Trabajo para listado'!$CD$151:$DC$151,0)),0)</f>
        <v>0</v>
      </c>
      <c r="O53" s="243">
        <f ca="1">+IFERROR(INDEX('Hoja de Trabajo para listado'!$A$155:$Z$1048576,MATCH($A53,'Hoja de Trabajo para listado'!$A$155:$A$1048576,0),MATCH((CUADRO!O$4&amp;$E53),'Hoja de Trabajo para listado'!$A$151:$Z$151,0)),0)+IFERROR(INDEX('Hoja de Trabajo para listado'!$AB$155:$BA$1048576,MATCH($A53,'Hoja de Trabajo para listado'!$AB$155:$AB$1048576,0),MATCH((CUADRO!O$4&amp;$E53),'Hoja de Trabajo para listado'!$AB$151:$BA$151,0)),0)+IFERROR(INDEX('Hoja de Trabajo para listado'!$BC$155:$CB$1048576,MATCH($A53,'Hoja de Trabajo para listado'!$BC$155:$BC$1048576,0),MATCH((CUADRO!O$4&amp;$E53),'Hoja de Trabajo para listado'!$BC$151:$CB$151,0)),0)+IFERROR(INDEX('Hoja de Trabajo para listado'!$DE$153:$DG$274,MATCH($A53,'Hoja de Trabajo para listado'!$DE$153:$DE$1048576,0),MATCH((CUADRO!O$4&amp;$E53),'Hoja de Trabajo para listado'!$DE$151:$DG$151,0)),0)+IFERROR(INDEX('Hoja de Trabajo para listado'!$CD$155:$DC$1048576,MATCH($A53,'Hoja de Trabajo para listado'!$CD$155:$CD$1048576,0),MATCH((CUADRO!O$4&amp;$E53),'Hoja de Trabajo para listado'!$CD$151:$DC$151,0)),0)</f>
        <v>0</v>
      </c>
      <c r="P53" s="243">
        <f ca="1">+IFERROR(INDEX('Hoja de Trabajo para listado'!$A$155:$Z$1048576,MATCH($A53,'Hoja de Trabajo para listado'!$A$155:$A$1048576,0),MATCH((CUADRO!P$4&amp;$E53),'Hoja de Trabajo para listado'!$A$151:$Z$151,0)),0)+IFERROR(INDEX('Hoja de Trabajo para listado'!$AB$155:$BA$1048576,MATCH($A53,'Hoja de Trabajo para listado'!$AB$155:$AB$1048576,0),MATCH((CUADRO!P$4&amp;$E53),'Hoja de Trabajo para listado'!$AB$151:$BA$151,0)),0)+IFERROR(INDEX('Hoja de Trabajo para listado'!$BC$155:$CB$1048576,MATCH($A53,'Hoja de Trabajo para listado'!$BC$155:$BC$1048576,0),MATCH((CUADRO!P$4&amp;$E53),'Hoja de Trabajo para listado'!$BC$151:$CB$151,0)),0)+IFERROR(INDEX('Hoja de Trabajo para listado'!$DE$153:$DG$274,MATCH($A53,'Hoja de Trabajo para listado'!$DE$153:$DE$1048576,0),MATCH((CUADRO!P$4&amp;$E53),'Hoja de Trabajo para listado'!$DE$151:$DG$151,0)),0)+IFERROR(INDEX('Hoja de Trabajo para listado'!$CD$155:$DC$1048576,MATCH($A53,'Hoja de Trabajo para listado'!$CD$155:$CD$1048576,0),MATCH((CUADRO!P$4&amp;$E53),'Hoja de Trabajo para listado'!$CD$151:$DC$151,0)),0)</f>
        <v>0</v>
      </c>
      <c r="Q53" s="243">
        <f ca="1">+IFERROR(INDEX('Hoja de Trabajo para listado'!$A$155:$Z$1048576,MATCH($A53,'Hoja de Trabajo para listado'!$A$155:$A$1048576,0),MATCH((CUADRO!Q$4&amp;$E53),'Hoja de Trabajo para listado'!$A$151:$Z$151,0)),0)+IFERROR(INDEX('Hoja de Trabajo para listado'!$AB$155:$BA$1048576,MATCH($A53,'Hoja de Trabajo para listado'!$AB$155:$AB$1048576,0),MATCH((CUADRO!Q$4&amp;$E53),'Hoja de Trabajo para listado'!$AB$151:$BA$151,0)),0)+IFERROR(INDEX('Hoja de Trabajo para listado'!$BC$155:$CB$1048576,MATCH($A53,'Hoja de Trabajo para listado'!$BC$155:$BC$1048576,0),MATCH((CUADRO!Q$4&amp;$E53),'Hoja de Trabajo para listado'!$BC$151:$CB$151,0)),0)+IFERROR(INDEX('Hoja de Trabajo para listado'!$DE$153:$DG$274,MATCH($A53,'Hoja de Trabajo para listado'!$DE$153:$DE$1048576,0),MATCH((CUADRO!Q$4&amp;$E53),'Hoja de Trabajo para listado'!$DE$151:$DG$151,0)),0)+IFERROR(INDEX('Hoja de Trabajo para listado'!$CD$155:$DC$1048576,MATCH($A53,'Hoja de Trabajo para listado'!$CD$155:$CD$1048576,0),MATCH((CUADRO!Q$4&amp;$E53),'Hoja de Trabajo para listado'!$CD$151:$DC$151,0)),0)</f>
        <v>0</v>
      </c>
      <c r="R53" s="243">
        <f t="shared" ca="1" si="0"/>
        <v>0</v>
      </c>
      <c r="S53" s="243"/>
      <c r="T53" s="243">
        <f ca="1">+T54</f>
        <v>0</v>
      </c>
      <c r="U53" s="242">
        <f t="shared" si="1"/>
        <v>1</v>
      </c>
      <c r="V53" s="333" t="str">
        <f>+VLOOKUP(A53,bd_lista!$A$3:$E$592,5,FALSE)</f>
        <v>Instituciones Descentralizadas</v>
      </c>
      <c r="W53" s="387" t="str">
        <f>+V53</f>
        <v>Instituciones Descentralizadas</v>
      </c>
      <c r="X53" s="242">
        <f>+VLOOKUP(A53,[4]Sheet1!$A$13:$D$744,4,FALSE)</f>
        <v>46</v>
      </c>
      <c r="Y53" s="242" t="str">
        <f>+VLOOKUP(X53,bd_lista!$A$3:$C$592,3,FALSE)</f>
        <v>Ministerio de Salud y Deportes</v>
      </c>
      <c r="Z53" s="294">
        <f>+X53</f>
        <v>46</v>
      </c>
      <c r="AA53" s="295" t="str">
        <f>+Y53</f>
        <v>Ministerio de Salud y Deportes</v>
      </c>
    </row>
    <row r="54" spans="1:27" customFormat="1" ht="15" hidden="1" customHeight="1">
      <c r="A54" s="32">
        <v>111</v>
      </c>
      <c r="B54" s="393"/>
      <c r="C54" s="333" t="str">
        <f>+VLOOKUP(A54,bd_lista!$A$3:$C$592,3,FALSE)</f>
        <v>Instituto Boliviano de la Ceguera</v>
      </c>
      <c r="D54" s="390"/>
      <c r="E54" s="333" t="s">
        <v>1305</v>
      </c>
      <c r="F54" s="245">
        <f ca="1">+IFERROR(INDEX('Hoja de Trabajo para listado'!$A$155:$Z$1048576,MATCH($A54,'Hoja de Trabajo para listado'!$A$155:$A$1048576,0),MATCH((CUADRO!F$4&amp;$E54),'Hoja de Trabajo para listado'!$A$151:$Z$151,0)),0)+IFERROR(INDEX('Hoja de Trabajo para listado'!$AB$155:$BA$1048576,MATCH($A54,'Hoja de Trabajo para listado'!$AB$155:$AB$1048576,0),MATCH((CUADRO!F$4&amp;$E54),'Hoja de Trabajo para listado'!$AB$151:$BA$151,0)),0)+IFERROR(INDEX('Hoja de Trabajo para listado'!$BC$155:$CB$1048576,MATCH($A54,'Hoja de Trabajo para listado'!$BC$155:$BC$1048576,0),MATCH((CUADRO!F$4&amp;$E54),'Hoja de Trabajo para listado'!$BC$151:$CB$151,0)),0)+IFERROR(INDEX('Hoja de Trabajo para listado'!$DE$153:$DG$274,MATCH($A54,'Hoja de Trabajo para listado'!$DE$153:$DE$1048576,0),MATCH((CUADRO!F$4&amp;$E54),'Hoja de Trabajo para listado'!$DE$151:$DG$151,0)),0)+IFERROR(INDEX('Hoja de Trabajo para listado'!$CD$155:$DC$1048576,MATCH($A54,'Hoja de Trabajo para listado'!$CD$155:$CD$1048576,0),MATCH((CUADRO!F$4&amp;$E54),'Hoja de Trabajo para listado'!$CD$151:$DC$151,0)),0)</f>
        <v>0</v>
      </c>
      <c r="G54" s="245">
        <f ca="1">+IFERROR(INDEX('Hoja de Trabajo para listado'!$A$155:$Z$1048576,MATCH($A54,'Hoja de Trabajo para listado'!$A$155:$A$1048576,0),MATCH((CUADRO!G$4&amp;$E54),'Hoja de Trabajo para listado'!$A$151:$Z$151,0)),0)+IFERROR(INDEX('Hoja de Trabajo para listado'!$AB$155:$BA$1048576,MATCH($A54,'Hoja de Trabajo para listado'!$AB$155:$AB$1048576,0),MATCH((CUADRO!G$4&amp;$E54),'Hoja de Trabajo para listado'!$AB$151:$BA$151,0)),0)+IFERROR(INDEX('Hoja de Trabajo para listado'!$BC$155:$CB$1048576,MATCH($A54,'Hoja de Trabajo para listado'!$BC$155:$BC$1048576,0),MATCH((CUADRO!G$4&amp;$E54),'Hoja de Trabajo para listado'!$BC$151:$CB$151,0)),0)+IFERROR(INDEX('Hoja de Trabajo para listado'!$DE$153:$DG$274,MATCH($A54,'Hoja de Trabajo para listado'!$DE$153:$DE$1048576,0),MATCH((CUADRO!G$4&amp;$E54),'Hoja de Trabajo para listado'!$DE$151:$DG$151,0)),0)+IFERROR(INDEX('Hoja de Trabajo para listado'!$CD$155:$DC$1048576,MATCH($A54,'Hoja de Trabajo para listado'!$CD$155:$CD$1048576,0),MATCH((CUADRO!G$4&amp;$E54),'Hoja de Trabajo para listado'!$CD$151:$DC$151,0)),0)</f>
        <v>0</v>
      </c>
      <c r="H54" s="245">
        <f ca="1">+IFERROR(INDEX('Hoja de Trabajo para listado'!$A$155:$Z$1048576,MATCH($A54,'Hoja de Trabajo para listado'!$A$155:$A$1048576,0),MATCH((CUADRO!H$4&amp;$E54),'Hoja de Trabajo para listado'!$A$151:$Z$151,0)),0)+IFERROR(INDEX('Hoja de Trabajo para listado'!$AB$155:$BA$1048576,MATCH($A54,'Hoja de Trabajo para listado'!$AB$155:$AB$1048576,0),MATCH((CUADRO!H$4&amp;$E54),'Hoja de Trabajo para listado'!$AB$151:$BA$151,0)),0)+IFERROR(INDEX('Hoja de Trabajo para listado'!$BC$155:$CB$1048576,MATCH($A54,'Hoja de Trabajo para listado'!$BC$155:$BC$1048576,0),MATCH((CUADRO!H$4&amp;$E54),'Hoja de Trabajo para listado'!$BC$151:$CB$151,0)),0)+IFERROR(INDEX('Hoja de Trabajo para listado'!$DE$153:$DG$274,MATCH($A54,'Hoja de Trabajo para listado'!$DE$153:$DE$1048576,0),MATCH((CUADRO!H$4&amp;$E54),'Hoja de Trabajo para listado'!$DE$151:$DG$151,0)),0)+IFERROR(INDEX('Hoja de Trabajo para listado'!$CD$155:$DC$1048576,MATCH($A54,'Hoja de Trabajo para listado'!$CD$155:$CD$1048576,0),MATCH((CUADRO!H$4&amp;$E54),'Hoja de Trabajo para listado'!$CD$151:$DC$151,0)),0)</f>
        <v>0</v>
      </c>
      <c r="I54" s="245">
        <f ca="1">+IFERROR(INDEX('Hoja de Trabajo para listado'!$A$155:$Z$1048576,MATCH($A54,'Hoja de Trabajo para listado'!$A$155:$A$1048576,0),MATCH((CUADRO!I$4&amp;$E54),'Hoja de Trabajo para listado'!$A$151:$Z$151,0)),0)+IFERROR(INDEX('Hoja de Trabajo para listado'!$AB$155:$BA$1048576,MATCH($A54,'Hoja de Trabajo para listado'!$AB$155:$AB$1048576,0),MATCH((CUADRO!I$4&amp;$E54),'Hoja de Trabajo para listado'!$AB$151:$BA$151,0)),0)+IFERROR(INDEX('Hoja de Trabajo para listado'!$BC$155:$CB$1048576,MATCH($A54,'Hoja de Trabajo para listado'!$BC$155:$BC$1048576,0),MATCH((CUADRO!I$4&amp;$E54),'Hoja de Trabajo para listado'!$BC$151:$CB$151,0)),0)+IFERROR(INDEX('Hoja de Trabajo para listado'!$DE$153:$DG$274,MATCH($A54,'Hoja de Trabajo para listado'!$DE$153:$DE$1048576,0),MATCH((CUADRO!I$4&amp;$E54),'Hoja de Trabajo para listado'!$DE$151:$DG$151,0)),0)+IFERROR(INDEX('Hoja de Trabajo para listado'!$CD$155:$DC$1048576,MATCH($A54,'Hoja de Trabajo para listado'!$CD$155:$CD$1048576,0),MATCH((CUADRO!I$4&amp;$E54),'Hoja de Trabajo para listado'!$CD$151:$DC$151,0)),0)</f>
        <v>0</v>
      </c>
      <c r="J54" s="245">
        <f ca="1">+IFERROR(INDEX('Hoja de Trabajo para listado'!$A$155:$Z$1048576,MATCH($A54,'Hoja de Trabajo para listado'!$A$155:$A$1048576,0),MATCH((CUADRO!J$4&amp;$E54),'Hoja de Trabajo para listado'!$A$151:$Z$151,0)),0)+IFERROR(INDEX('Hoja de Trabajo para listado'!$AB$155:$BA$1048576,MATCH($A54,'Hoja de Trabajo para listado'!$AB$155:$AB$1048576,0),MATCH((CUADRO!J$4&amp;$E54),'Hoja de Trabajo para listado'!$AB$151:$BA$151,0)),0)+IFERROR(INDEX('Hoja de Trabajo para listado'!$BC$155:$CB$1048576,MATCH($A54,'Hoja de Trabajo para listado'!$BC$155:$BC$1048576,0),MATCH((CUADRO!J$4&amp;$E54),'Hoja de Trabajo para listado'!$BC$151:$CB$151,0)),0)+IFERROR(INDEX('Hoja de Trabajo para listado'!$DE$153:$DG$274,MATCH($A54,'Hoja de Trabajo para listado'!$DE$153:$DE$1048576,0),MATCH((CUADRO!J$4&amp;$E54),'Hoja de Trabajo para listado'!$DE$151:$DG$151,0)),0)+IFERROR(INDEX('Hoja de Trabajo para listado'!$CD$155:$DC$1048576,MATCH($A54,'Hoja de Trabajo para listado'!$CD$155:$CD$1048576,0),MATCH((CUADRO!J$4&amp;$E54),'Hoja de Trabajo para listado'!$CD$151:$DC$151,0)),0)</f>
        <v>0</v>
      </c>
      <c r="K54" s="245">
        <f ca="1">+IFERROR(INDEX('Hoja de Trabajo para listado'!$A$155:$Z$1048576,MATCH($A54,'Hoja de Trabajo para listado'!$A$155:$A$1048576,0),MATCH((CUADRO!K$4&amp;$E54),'Hoja de Trabajo para listado'!$A$151:$Z$151,0)),0)+IFERROR(INDEX('Hoja de Trabajo para listado'!$AB$155:$BA$1048576,MATCH($A54,'Hoja de Trabajo para listado'!$AB$155:$AB$1048576,0),MATCH((CUADRO!K$4&amp;$E54),'Hoja de Trabajo para listado'!$AB$151:$BA$151,0)),0)+IFERROR(INDEX('Hoja de Trabajo para listado'!$BC$155:$CB$1048576,MATCH($A54,'Hoja de Trabajo para listado'!$BC$155:$BC$1048576,0),MATCH((CUADRO!K$4&amp;$E54),'Hoja de Trabajo para listado'!$BC$151:$CB$151,0)),0)+IFERROR(INDEX('Hoja de Trabajo para listado'!$DE$153:$DG$274,MATCH($A54,'Hoja de Trabajo para listado'!$DE$153:$DE$1048576,0),MATCH((CUADRO!K$4&amp;$E54),'Hoja de Trabajo para listado'!$DE$151:$DG$151,0)),0)+IFERROR(INDEX('Hoja de Trabajo para listado'!$CD$155:$DC$1048576,MATCH($A54,'Hoja de Trabajo para listado'!$CD$155:$CD$1048576,0),MATCH((CUADRO!K$4&amp;$E54),'Hoja de Trabajo para listado'!$CD$151:$DC$151,0)),0)</f>
        <v>0</v>
      </c>
      <c r="L54" s="245">
        <f ca="1">+IFERROR(INDEX('Hoja de Trabajo para listado'!$A$155:$Z$1048576,MATCH($A54,'Hoja de Trabajo para listado'!$A$155:$A$1048576,0),MATCH((CUADRO!L$4&amp;$E54),'Hoja de Trabajo para listado'!$A$151:$Z$151,0)),0)+IFERROR(INDEX('Hoja de Trabajo para listado'!$AB$155:$BA$1048576,MATCH($A54,'Hoja de Trabajo para listado'!$AB$155:$AB$1048576,0),MATCH((CUADRO!L$4&amp;$E54),'Hoja de Trabajo para listado'!$AB$151:$BA$151,0)),0)+IFERROR(INDEX('Hoja de Trabajo para listado'!$BC$155:$CB$1048576,MATCH($A54,'Hoja de Trabajo para listado'!$BC$155:$BC$1048576,0),MATCH((CUADRO!L$4&amp;$E54),'Hoja de Trabajo para listado'!$BC$151:$CB$151,0)),0)+IFERROR(INDEX('Hoja de Trabajo para listado'!$DE$153:$DG$274,MATCH($A54,'Hoja de Trabajo para listado'!$DE$153:$DE$1048576,0),MATCH((CUADRO!L$4&amp;$E54),'Hoja de Trabajo para listado'!$DE$151:$DG$151,0)),0)+IFERROR(INDEX('Hoja de Trabajo para listado'!$CD$155:$DC$1048576,MATCH($A54,'Hoja de Trabajo para listado'!$CD$155:$CD$1048576,0),MATCH((CUADRO!L$4&amp;$E54),'Hoja de Trabajo para listado'!$CD$151:$DC$151,0)),0)</f>
        <v>0</v>
      </c>
      <c r="M54" s="245">
        <f ca="1">+IFERROR(INDEX('Hoja de Trabajo para listado'!$A$155:$Z$1048576,MATCH($A54,'Hoja de Trabajo para listado'!$A$155:$A$1048576,0),MATCH((CUADRO!M$4&amp;$E54),'Hoja de Trabajo para listado'!$A$151:$Z$151,0)),0)+IFERROR(INDEX('Hoja de Trabajo para listado'!$AB$155:$BA$1048576,MATCH($A54,'Hoja de Trabajo para listado'!$AB$155:$AB$1048576,0),MATCH((CUADRO!M$4&amp;$E54),'Hoja de Trabajo para listado'!$AB$151:$BA$151,0)),0)+IFERROR(INDEX('Hoja de Trabajo para listado'!$BC$155:$CB$1048576,MATCH($A54,'Hoja de Trabajo para listado'!$BC$155:$BC$1048576,0),MATCH((CUADRO!M$4&amp;$E54),'Hoja de Trabajo para listado'!$BC$151:$CB$151,0)),0)+IFERROR(INDEX('Hoja de Trabajo para listado'!$DE$153:$DG$274,MATCH($A54,'Hoja de Trabajo para listado'!$DE$153:$DE$1048576,0),MATCH((CUADRO!M$4&amp;$E54),'Hoja de Trabajo para listado'!$DE$151:$DG$151,0)),0)+IFERROR(INDEX('Hoja de Trabajo para listado'!$CD$155:$DC$1048576,MATCH($A54,'Hoja de Trabajo para listado'!$CD$155:$CD$1048576,0),MATCH((CUADRO!M$4&amp;$E54),'Hoja de Trabajo para listado'!$CD$151:$DC$151,0)),0)</f>
        <v>0</v>
      </c>
      <c r="N54" s="245">
        <f ca="1">+IFERROR(INDEX('Hoja de Trabajo para listado'!$A$155:$Z$1048576,MATCH($A54,'Hoja de Trabajo para listado'!$A$155:$A$1048576,0),MATCH((CUADRO!N$4&amp;$E54),'Hoja de Trabajo para listado'!$A$151:$Z$151,0)),0)+IFERROR(INDEX('Hoja de Trabajo para listado'!$AB$155:$BA$1048576,MATCH($A54,'Hoja de Trabajo para listado'!$AB$155:$AB$1048576,0),MATCH((CUADRO!N$4&amp;$E54),'Hoja de Trabajo para listado'!$AB$151:$BA$151,0)),0)+IFERROR(INDEX('Hoja de Trabajo para listado'!$BC$155:$CB$1048576,MATCH($A54,'Hoja de Trabajo para listado'!$BC$155:$BC$1048576,0),MATCH((CUADRO!N$4&amp;$E54),'Hoja de Trabajo para listado'!$BC$151:$CB$151,0)),0)+IFERROR(INDEX('Hoja de Trabajo para listado'!$DE$153:$DG$274,MATCH($A54,'Hoja de Trabajo para listado'!$DE$153:$DE$1048576,0),MATCH((CUADRO!N$4&amp;$E54),'Hoja de Trabajo para listado'!$DE$151:$DG$151,0)),0)+IFERROR(INDEX('Hoja de Trabajo para listado'!$CD$155:$DC$1048576,MATCH($A54,'Hoja de Trabajo para listado'!$CD$155:$CD$1048576,0),MATCH((CUADRO!N$4&amp;$E54),'Hoja de Trabajo para listado'!$CD$151:$DC$151,0)),0)</f>
        <v>0</v>
      </c>
      <c r="O54" s="245">
        <f ca="1">+IFERROR(INDEX('Hoja de Trabajo para listado'!$A$155:$Z$1048576,MATCH($A54,'Hoja de Trabajo para listado'!$A$155:$A$1048576,0),MATCH((CUADRO!O$4&amp;$E54),'Hoja de Trabajo para listado'!$A$151:$Z$151,0)),0)+IFERROR(INDEX('Hoja de Trabajo para listado'!$AB$155:$BA$1048576,MATCH($A54,'Hoja de Trabajo para listado'!$AB$155:$AB$1048576,0),MATCH((CUADRO!O$4&amp;$E54),'Hoja de Trabajo para listado'!$AB$151:$BA$151,0)),0)+IFERROR(INDEX('Hoja de Trabajo para listado'!$BC$155:$CB$1048576,MATCH($A54,'Hoja de Trabajo para listado'!$BC$155:$BC$1048576,0),MATCH((CUADRO!O$4&amp;$E54),'Hoja de Trabajo para listado'!$BC$151:$CB$151,0)),0)+IFERROR(INDEX('Hoja de Trabajo para listado'!$DE$153:$DG$274,MATCH($A54,'Hoja de Trabajo para listado'!$DE$153:$DE$1048576,0),MATCH((CUADRO!O$4&amp;$E54),'Hoja de Trabajo para listado'!$DE$151:$DG$151,0)),0)+IFERROR(INDEX('Hoja de Trabajo para listado'!$CD$155:$DC$1048576,MATCH($A54,'Hoja de Trabajo para listado'!$CD$155:$CD$1048576,0),MATCH((CUADRO!O$4&amp;$E54),'Hoja de Trabajo para listado'!$CD$151:$DC$151,0)),0)</f>
        <v>0</v>
      </c>
      <c r="P54" s="245">
        <f ca="1">+IFERROR(INDEX('Hoja de Trabajo para listado'!$A$155:$Z$1048576,MATCH($A54,'Hoja de Trabajo para listado'!$A$155:$A$1048576,0),MATCH((CUADRO!P$4&amp;$E54),'Hoja de Trabajo para listado'!$A$151:$Z$151,0)),0)+IFERROR(INDEX('Hoja de Trabajo para listado'!$AB$155:$BA$1048576,MATCH($A54,'Hoja de Trabajo para listado'!$AB$155:$AB$1048576,0),MATCH((CUADRO!P$4&amp;$E54),'Hoja de Trabajo para listado'!$AB$151:$BA$151,0)),0)+IFERROR(INDEX('Hoja de Trabajo para listado'!$BC$155:$CB$1048576,MATCH($A54,'Hoja de Trabajo para listado'!$BC$155:$BC$1048576,0),MATCH((CUADRO!P$4&amp;$E54),'Hoja de Trabajo para listado'!$BC$151:$CB$151,0)),0)+IFERROR(INDEX('Hoja de Trabajo para listado'!$DE$153:$DG$274,MATCH($A54,'Hoja de Trabajo para listado'!$DE$153:$DE$1048576,0),MATCH((CUADRO!P$4&amp;$E54),'Hoja de Trabajo para listado'!$DE$151:$DG$151,0)),0)+IFERROR(INDEX('Hoja de Trabajo para listado'!$CD$155:$DC$1048576,MATCH($A54,'Hoja de Trabajo para listado'!$CD$155:$CD$1048576,0),MATCH((CUADRO!P$4&amp;$E54),'Hoja de Trabajo para listado'!$CD$151:$DC$151,0)),0)</f>
        <v>0</v>
      </c>
      <c r="Q54" s="245">
        <f ca="1">+IFERROR(INDEX('Hoja de Trabajo para listado'!$A$155:$Z$1048576,MATCH($A54,'Hoja de Trabajo para listado'!$A$155:$A$1048576,0),MATCH((CUADRO!Q$4&amp;$E54),'Hoja de Trabajo para listado'!$A$151:$Z$151,0)),0)+IFERROR(INDEX('Hoja de Trabajo para listado'!$AB$155:$BA$1048576,MATCH($A54,'Hoja de Trabajo para listado'!$AB$155:$AB$1048576,0),MATCH((CUADRO!Q$4&amp;$E54),'Hoja de Trabajo para listado'!$AB$151:$BA$151,0)),0)+IFERROR(INDEX('Hoja de Trabajo para listado'!$BC$155:$CB$1048576,MATCH($A54,'Hoja de Trabajo para listado'!$BC$155:$BC$1048576,0),MATCH((CUADRO!Q$4&amp;$E54),'Hoja de Trabajo para listado'!$BC$151:$CB$151,0)),0)+IFERROR(INDEX('Hoja de Trabajo para listado'!$DE$153:$DG$274,MATCH($A54,'Hoja de Trabajo para listado'!$DE$153:$DE$1048576,0),MATCH((CUADRO!Q$4&amp;$E54),'Hoja de Trabajo para listado'!$DE$151:$DG$151,0)),0)+IFERROR(INDEX('Hoja de Trabajo para listado'!$CD$155:$DC$1048576,MATCH($A54,'Hoja de Trabajo para listado'!$CD$155:$CD$1048576,0),MATCH((CUADRO!Q$4&amp;$E54),'Hoja de Trabajo para listado'!$CD$151:$DC$151,0)),0)</f>
        <v>0</v>
      </c>
      <c r="R54" s="245">
        <f t="shared" ca="1" si="0"/>
        <v>0</v>
      </c>
      <c r="S54" s="245">
        <f ca="1">+R53+R54</f>
        <v>0</v>
      </c>
      <c r="T54" s="245">
        <f ca="1">+S54</f>
        <v>0</v>
      </c>
      <c r="U54" s="244">
        <f t="shared" si="1"/>
        <v>2</v>
      </c>
      <c r="V54" s="333" t="str">
        <f>+VLOOKUP(A54,bd_lista!$A$3:$E$592,5,FALSE)</f>
        <v>Instituciones Descentralizadas</v>
      </c>
      <c r="W54" s="388"/>
      <c r="X54" s="242">
        <f>+VLOOKUP(A54,[4]Sheet1!$A$13:$D$744,4,FALSE)</f>
        <v>46</v>
      </c>
      <c r="Y54" s="242" t="str">
        <f>+VLOOKUP(X54,bd_lista!$A$3:$C$592,3,FALSE)</f>
        <v>Ministerio de Salud y Deportes</v>
      </c>
      <c r="Z54" s="292"/>
      <c r="AA54" s="293"/>
    </row>
    <row r="55" spans="1:27" customFormat="1" ht="15" hidden="1" customHeight="1">
      <c r="A55" s="32">
        <v>112</v>
      </c>
      <c r="B55" s="392">
        <f>+A55</f>
        <v>112</v>
      </c>
      <c r="C55" s="247" t="str">
        <f>+VLOOKUP(A55,bd_lista!$A$3:$C$592,3,FALSE)</f>
        <v>Comité Nacional de la Persona con Discapacidad</v>
      </c>
      <c r="D55" s="389" t="str">
        <f>+C55</f>
        <v>Comité Nacional de la Persona con Discapacidad</v>
      </c>
      <c r="E55" s="247" t="s">
        <v>1304</v>
      </c>
      <c r="F55" s="243">
        <f ca="1">+IFERROR(INDEX('Hoja de Trabajo para listado'!$A$155:$Z$1048576,MATCH($A55,'Hoja de Trabajo para listado'!$A$155:$A$1048576,0),MATCH((CUADRO!F$4&amp;$E55),'Hoja de Trabajo para listado'!$A$151:$Z$151,0)),0)+IFERROR(INDEX('Hoja de Trabajo para listado'!$AB$155:$BA$1048576,MATCH($A55,'Hoja de Trabajo para listado'!$AB$155:$AB$1048576,0),MATCH((CUADRO!F$4&amp;$E55),'Hoja de Trabajo para listado'!$AB$151:$BA$151,0)),0)+IFERROR(INDEX('Hoja de Trabajo para listado'!$BC$155:$CB$1048576,MATCH($A55,'Hoja de Trabajo para listado'!$BC$155:$BC$1048576,0),MATCH((CUADRO!F$4&amp;$E55),'Hoja de Trabajo para listado'!$BC$151:$CB$151,0)),0)+IFERROR(INDEX('Hoja de Trabajo para listado'!$DE$153:$DG$274,MATCH($A55,'Hoja de Trabajo para listado'!$DE$153:$DE$1048576,0),MATCH((CUADRO!F$4&amp;$E55),'Hoja de Trabajo para listado'!$DE$151:$DG$151,0)),0)+IFERROR(INDEX('Hoja de Trabajo para listado'!$CD$155:$DC$1048576,MATCH($A55,'Hoja de Trabajo para listado'!$CD$155:$CD$1048576,0),MATCH((CUADRO!F$4&amp;$E55),'Hoja de Trabajo para listado'!$CD$151:$DC$151,0)),0)</f>
        <v>0</v>
      </c>
      <c r="G55" s="243">
        <f ca="1">+IFERROR(INDEX('Hoja de Trabajo para listado'!$A$155:$Z$1048576,MATCH($A55,'Hoja de Trabajo para listado'!$A$155:$A$1048576,0),MATCH((CUADRO!G$4&amp;$E55),'Hoja de Trabajo para listado'!$A$151:$Z$151,0)),0)+IFERROR(INDEX('Hoja de Trabajo para listado'!$AB$155:$BA$1048576,MATCH($A55,'Hoja de Trabajo para listado'!$AB$155:$AB$1048576,0),MATCH((CUADRO!G$4&amp;$E55),'Hoja de Trabajo para listado'!$AB$151:$BA$151,0)),0)+IFERROR(INDEX('Hoja de Trabajo para listado'!$BC$155:$CB$1048576,MATCH($A55,'Hoja de Trabajo para listado'!$BC$155:$BC$1048576,0),MATCH((CUADRO!G$4&amp;$E55),'Hoja de Trabajo para listado'!$BC$151:$CB$151,0)),0)+IFERROR(INDEX('Hoja de Trabajo para listado'!$DE$153:$DG$274,MATCH($A55,'Hoja de Trabajo para listado'!$DE$153:$DE$1048576,0),MATCH((CUADRO!G$4&amp;$E55),'Hoja de Trabajo para listado'!$DE$151:$DG$151,0)),0)+IFERROR(INDEX('Hoja de Trabajo para listado'!$CD$155:$DC$1048576,MATCH($A55,'Hoja de Trabajo para listado'!$CD$155:$CD$1048576,0),MATCH((CUADRO!G$4&amp;$E55),'Hoja de Trabajo para listado'!$CD$151:$DC$151,0)),0)</f>
        <v>0</v>
      </c>
      <c r="H55" s="243">
        <f ca="1">+IFERROR(INDEX('Hoja de Trabajo para listado'!$A$155:$Z$1048576,MATCH($A55,'Hoja de Trabajo para listado'!$A$155:$A$1048576,0),MATCH((CUADRO!H$4&amp;$E55),'Hoja de Trabajo para listado'!$A$151:$Z$151,0)),0)+IFERROR(INDEX('Hoja de Trabajo para listado'!$AB$155:$BA$1048576,MATCH($A55,'Hoja de Trabajo para listado'!$AB$155:$AB$1048576,0),MATCH((CUADRO!H$4&amp;$E55),'Hoja de Trabajo para listado'!$AB$151:$BA$151,0)),0)+IFERROR(INDEX('Hoja de Trabajo para listado'!$BC$155:$CB$1048576,MATCH($A55,'Hoja de Trabajo para listado'!$BC$155:$BC$1048576,0),MATCH((CUADRO!H$4&amp;$E55),'Hoja de Trabajo para listado'!$BC$151:$CB$151,0)),0)+IFERROR(INDEX('Hoja de Trabajo para listado'!$DE$153:$DG$274,MATCH($A55,'Hoja de Trabajo para listado'!$DE$153:$DE$1048576,0),MATCH((CUADRO!H$4&amp;$E55),'Hoja de Trabajo para listado'!$DE$151:$DG$151,0)),0)+IFERROR(INDEX('Hoja de Trabajo para listado'!$CD$155:$DC$1048576,MATCH($A55,'Hoja de Trabajo para listado'!$CD$155:$CD$1048576,0),MATCH((CUADRO!H$4&amp;$E55),'Hoja de Trabajo para listado'!$CD$151:$DC$151,0)),0)</f>
        <v>0</v>
      </c>
      <c r="I55" s="243">
        <f ca="1">+IFERROR(INDEX('Hoja de Trabajo para listado'!$A$155:$Z$1048576,MATCH($A55,'Hoja de Trabajo para listado'!$A$155:$A$1048576,0),MATCH((CUADRO!I$4&amp;$E55),'Hoja de Trabajo para listado'!$A$151:$Z$151,0)),0)+IFERROR(INDEX('Hoja de Trabajo para listado'!$AB$155:$BA$1048576,MATCH($A55,'Hoja de Trabajo para listado'!$AB$155:$AB$1048576,0),MATCH((CUADRO!I$4&amp;$E55),'Hoja de Trabajo para listado'!$AB$151:$BA$151,0)),0)+IFERROR(INDEX('Hoja de Trabajo para listado'!$BC$155:$CB$1048576,MATCH($A55,'Hoja de Trabajo para listado'!$BC$155:$BC$1048576,0),MATCH((CUADRO!I$4&amp;$E55),'Hoja de Trabajo para listado'!$BC$151:$CB$151,0)),0)+IFERROR(INDEX('Hoja de Trabajo para listado'!$DE$153:$DG$274,MATCH($A55,'Hoja de Trabajo para listado'!$DE$153:$DE$1048576,0),MATCH((CUADRO!I$4&amp;$E55),'Hoja de Trabajo para listado'!$DE$151:$DG$151,0)),0)+IFERROR(INDEX('Hoja de Trabajo para listado'!$CD$155:$DC$1048576,MATCH($A55,'Hoja de Trabajo para listado'!$CD$155:$CD$1048576,0),MATCH((CUADRO!I$4&amp;$E55),'Hoja de Trabajo para listado'!$CD$151:$DC$151,0)),0)</f>
        <v>0</v>
      </c>
      <c r="J55" s="243">
        <f ca="1">+IFERROR(INDEX('Hoja de Trabajo para listado'!$A$155:$Z$1048576,MATCH($A55,'Hoja de Trabajo para listado'!$A$155:$A$1048576,0),MATCH((CUADRO!J$4&amp;$E55),'Hoja de Trabajo para listado'!$A$151:$Z$151,0)),0)+IFERROR(INDEX('Hoja de Trabajo para listado'!$AB$155:$BA$1048576,MATCH($A55,'Hoja de Trabajo para listado'!$AB$155:$AB$1048576,0),MATCH((CUADRO!J$4&amp;$E55),'Hoja de Trabajo para listado'!$AB$151:$BA$151,0)),0)+IFERROR(INDEX('Hoja de Trabajo para listado'!$BC$155:$CB$1048576,MATCH($A55,'Hoja de Trabajo para listado'!$BC$155:$BC$1048576,0),MATCH((CUADRO!J$4&amp;$E55),'Hoja de Trabajo para listado'!$BC$151:$CB$151,0)),0)+IFERROR(INDEX('Hoja de Trabajo para listado'!$DE$153:$DG$274,MATCH($A55,'Hoja de Trabajo para listado'!$DE$153:$DE$1048576,0),MATCH((CUADRO!J$4&amp;$E55),'Hoja de Trabajo para listado'!$DE$151:$DG$151,0)),0)+IFERROR(INDEX('Hoja de Trabajo para listado'!$CD$155:$DC$1048576,MATCH($A55,'Hoja de Trabajo para listado'!$CD$155:$CD$1048576,0),MATCH((CUADRO!J$4&amp;$E55),'Hoja de Trabajo para listado'!$CD$151:$DC$151,0)),0)</f>
        <v>0</v>
      </c>
      <c r="K55" s="243">
        <f ca="1">+IFERROR(INDEX('Hoja de Trabajo para listado'!$A$155:$Z$1048576,MATCH($A55,'Hoja de Trabajo para listado'!$A$155:$A$1048576,0),MATCH((CUADRO!K$4&amp;$E55),'Hoja de Trabajo para listado'!$A$151:$Z$151,0)),0)+IFERROR(INDEX('Hoja de Trabajo para listado'!$AB$155:$BA$1048576,MATCH($A55,'Hoja de Trabajo para listado'!$AB$155:$AB$1048576,0),MATCH((CUADRO!K$4&amp;$E55),'Hoja de Trabajo para listado'!$AB$151:$BA$151,0)),0)+IFERROR(INDEX('Hoja de Trabajo para listado'!$BC$155:$CB$1048576,MATCH($A55,'Hoja de Trabajo para listado'!$BC$155:$BC$1048576,0),MATCH((CUADRO!K$4&amp;$E55),'Hoja de Trabajo para listado'!$BC$151:$CB$151,0)),0)+IFERROR(INDEX('Hoja de Trabajo para listado'!$DE$153:$DG$274,MATCH($A55,'Hoja de Trabajo para listado'!$DE$153:$DE$1048576,0),MATCH((CUADRO!K$4&amp;$E55),'Hoja de Trabajo para listado'!$DE$151:$DG$151,0)),0)+IFERROR(INDEX('Hoja de Trabajo para listado'!$CD$155:$DC$1048576,MATCH($A55,'Hoja de Trabajo para listado'!$CD$155:$CD$1048576,0),MATCH((CUADRO!K$4&amp;$E55),'Hoja de Trabajo para listado'!$CD$151:$DC$151,0)),0)</f>
        <v>0</v>
      </c>
      <c r="L55" s="243">
        <f ca="1">+IFERROR(INDEX('Hoja de Trabajo para listado'!$A$155:$Z$1048576,MATCH($A55,'Hoja de Trabajo para listado'!$A$155:$A$1048576,0),MATCH((CUADRO!L$4&amp;$E55),'Hoja de Trabajo para listado'!$A$151:$Z$151,0)),0)+IFERROR(INDEX('Hoja de Trabajo para listado'!$AB$155:$BA$1048576,MATCH($A55,'Hoja de Trabajo para listado'!$AB$155:$AB$1048576,0),MATCH((CUADRO!L$4&amp;$E55),'Hoja de Trabajo para listado'!$AB$151:$BA$151,0)),0)+IFERROR(INDEX('Hoja de Trabajo para listado'!$BC$155:$CB$1048576,MATCH($A55,'Hoja de Trabajo para listado'!$BC$155:$BC$1048576,0),MATCH((CUADRO!L$4&amp;$E55),'Hoja de Trabajo para listado'!$BC$151:$CB$151,0)),0)+IFERROR(INDEX('Hoja de Trabajo para listado'!$DE$153:$DG$274,MATCH($A55,'Hoja de Trabajo para listado'!$DE$153:$DE$1048576,0),MATCH((CUADRO!L$4&amp;$E55),'Hoja de Trabajo para listado'!$DE$151:$DG$151,0)),0)+IFERROR(INDEX('Hoja de Trabajo para listado'!$CD$155:$DC$1048576,MATCH($A55,'Hoja de Trabajo para listado'!$CD$155:$CD$1048576,0),MATCH((CUADRO!L$4&amp;$E55),'Hoja de Trabajo para listado'!$CD$151:$DC$151,0)),0)</f>
        <v>0</v>
      </c>
      <c r="M55" s="243">
        <f ca="1">+IFERROR(INDEX('Hoja de Trabajo para listado'!$A$155:$Z$1048576,MATCH($A55,'Hoja de Trabajo para listado'!$A$155:$A$1048576,0),MATCH((CUADRO!M$4&amp;$E55),'Hoja de Trabajo para listado'!$A$151:$Z$151,0)),0)+IFERROR(INDEX('Hoja de Trabajo para listado'!$AB$155:$BA$1048576,MATCH($A55,'Hoja de Trabajo para listado'!$AB$155:$AB$1048576,0),MATCH((CUADRO!M$4&amp;$E55),'Hoja de Trabajo para listado'!$AB$151:$BA$151,0)),0)+IFERROR(INDEX('Hoja de Trabajo para listado'!$BC$155:$CB$1048576,MATCH($A55,'Hoja de Trabajo para listado'!$BC$155:$BC$1048576,0),MATCH((CUADRO!M$4&amp;$E55),'Hoja de Trabajo para listado'!$BC$151:$CB$151,0)),0)+IFERROR(INDEX('Hoja de Trabajo para listado'!$DE$153:$DG$274,MATCH($A55,'Hoja de Trabajo para listado'!$DE$153:$DE$1048576,0),MATCH((CUADRO!M$4&amp;$E55),'Hoja de Trabajo para listado'!$DE$151:$DG$151,0)),0)+IFERROR(INDEX('Hoja de Trabajo para listado'!$CD$155:$DC$1048576,MATCH($A55,'Hoja de Trabajo para listado'!$CD$155:$CD$1048576,0),MATCH((CUADRO!M$4&amp;$E55),'Hoja de Trabajo para listado'!$CD$151:$DC$151,0)),0)</f>
        <v>0</v>
      </c>
      <c r="N55" s="243">
        <f ca="1">+IFERROR(INDEX('Hoja de Trabajo para listado'!$A$155:$Z$1048576,MATCH($A55,'Hoja de Trabajo para listado'!$A$155:$A$1048576,0),MATCH((CUADRO!N$4&amp;$E55),'Hoja de Trabajo para listado'!$A$151:$Z$151,0)),0)+IFERROR(INDEX('Hoja de Trabajo para listado'!$AB$155:$BA$1048576,MATCH($A55,'Hoja de Trabajo para listado'!$AB$155:$AB$1048576,0),MATCH((CUADRO!N$4&amp;$E55),'Hoja de Trabajo para listado'!$AB$151:$BA$151,0)),0)+IFERROR(INDEX('Hoja de Trabajo para listado'!$BC$155:$CB$1048576,MATCH($A55,'Hoja de Trabajo para listado'!$BC$155:$BC$1048576,0),MATCH((CUADRO!N$4&amp;$E55),'Hoja de Trabajo para listado'!$BC$151:$CB$151,0)),0)+IFERROR(INDEX('Hoja de Trabajo para listado'!$DE$153:$DG$274,MATCH($A55,'Hoja de Trabajo para listado'!$DE$153:$DE$1048576,0),MATCH((CUADRO!N$4&amp;$E55),'Hoja de Trabajo para listado'!$DE$151:$DG$151,0)),0)+IFERROR(INDEX('Hoja de Trabajo para listado'!$CD$155:$DC$1048576,MATCH($A55,'Hoja de Trabajo para listado'!$CD$155:$CD$1048576,0),MATCH((CUADRO!N$4&amp;$E55),'Hoja de Trabajo para listado'!$CD$151:$DC$151,0)),0)</f>
        <v>0</v>
      </c>
      <c r="O55" s="243">
        <f ca="1">+IFERROR(INDEX('Hoja de Trabajo para listado'!$A$155:$Z$1048576,MATCH($A55,'Hoja de Trabajo para listado'!$A$155:$A$1048576,0),MATCH((CUADRO!O$4&amp;$E55),'Hoja de Trabajo para listado'!$A$151:$Z$151,0)),0)+IFERROR(INDEX('Hoja de Trabajo para listado'!$AB$155:$BA$1048576,MATCH($A55,'Hoja de Trabajo para listado'!$AB$155:$AB$1048576,0),MATCH((CUADRO!O$4&amp;$E55),'Hoja de Trabajo para listado'!$AB$151:$BA$151,0)),0)+IFERROR(INDEX('Hoja de Trabajo para listado'!$BC$155:$CB$1048576,MATCH($A55,'Hoja de Trabajo para listado'!$BC$155:$BC$1048576,0),MATCH((CUADRO!O$4&amp;$E55),'Hoja de Trabajo para listado'!$BC$151:$CB$151,0)),0)+IFERROR(INDEX('Hoja de Trabajo para listado'!$DE$153:$DG$274,MATCH($A55,'Hoja de Trabajo para listado'!$DE$153:$DE$1048576,0),MATCH((CUADRO!O$4&amp;$E55),'Hoja de Trabajo para listado'!$DE$151:$DG$151,0)),0)+IFERROR(INDEX('Hoja de Trabajo para listado'!$CD$155:$DC$1048576,MATCH($A55,'Hoja de Trabajo para listado'!$CD$155:$CD$1048576,0),MATCH((CUADRO!O$4&amp;$E55),'Hoja de Trabajo para listado'!$CD$151:$DC$151,0)),0)</f>
        <v>0</v>
      </c>
      <c r="P55" s="243">
        <f ca="1">+IFERROR(INDEX('Hoja de Trabajo para listado'!$A$155:$Z$1048576,MATCH($A55,'Hoja de Trabajo para listado'!$A$155:$A$1048576,0),MATCH((CUADRO!P$4&amp;$E55),'Hoja de Trabajo para listado'!$A$151:$Z$151,0)),0)+IFERROR(INDEX('Hoja de Trabajo para listado'!$AB$155:$BA$1048576,MATCH($A55,'Hoja de Trabajo para listado'!$AB$155:$AB$1048576,0),MATCH((CUADRO!P$4&amp;$E55),'Hoja de Trabajo para listado'!$AB$151:$BA$151,0)),0)+IFERROR(INDEX('Hoja de Trabajo para listado'!$BC$155:$CB$1048576,MATCH($A55,'Hoja de Trabajo para listado'!$BC$155:$BC$1048576,0),MATCH((CUADRO!P$4&amp;$E55),'Hoja de Trabajo para listado'!$BC$151:$CB$151,0)),0)+IFERROR(INDEX('Hoja de Trabajo para listado'!$DE$153:$DG$274,MATCH($A55,'Hoja de Trabajo para listado'!$DE$153:$DE$1048576,0),MATCH((CUADRO!P$4&amp;$E55),'Hoja de Trabajo para listado'!$DE$151:$DG$151,0)),0)+IFERROR(INDEX('Hoja de Trabajo para listado'!$CD$155:$DC$1048576,MATCH($A55,'Hoja de Trabajo para listado'!$CD$155:$CD$1048576,0),MATCH((CUADRO!P$4&amp;$E55),'Hoja de Trabajo para listado'!$CD$151:$DC$151,0)),0)</f>
        <v>0</v>
      </c>
      <c r="Q55" s="243">
        <f ca="1">+IFERROR(INDEX('Hoja de Trabajo para listado'!$A$155:$Z$1048576,MATCH($A55,'Hoja de Trabajo para listado'!$A$155:$A$1048576,0),MATCH((CUADRO!Q$4&amp;$E55),'Hoja de Trabajo para listado'!$A$151:$Z$151,0)),0)+IFERROR(INDEX('Hoja de Trabajo para listado'!$AB$155:$BA$1048576,MATCH($A55,'Hoja de Trabajo para listado'!$AB$155:$AB$1048576,0),MATCH((CUADRO!Q$4&amp;$E55),'Hoja de Trabajo para listado'!$AB$151:$BA$151,0)),0)+IFERROR(INDEX('Hoja de Trabajo para listado'!$BC$155:$CB$1048576,MATCH($A55,'Hoja de Trabajo para listado'!$BC$155:$BC$1048576,0),MATCH((CUADRO!Q$4&amp;$E55),'Hoja de Trabajo para listado'!$BC$151:$CB$151,0)),0)+IFERROR(INDEX('Hoja de Trabajo para listado'!$DE$153:$DG$274,MATCH($A55,'Hoja de Trabajo para listado'!$DE$153:$DE$1048576,0),MATCH((CUADRO!Q$4&amp;$E55),'Hoja de Trabajo para listado'!$DE$151:$DG$151,0)),0)+IFERROR(INDEX('Hoja de Trabajo para listado'!$CD$155:$DC$1048576,MATCH($A55,'Hoja de Trabajo para listado'!$CD$155:$CD$1048576,0),MATCH((CUADRO!Q$4&amp;$E55),'Hoja de Trabajo para listado'!$CD$151:$DC$151,0)),0)</f>
        <v>0</v>
      </c>
      <c r="R55" s="243">
        <f t="shared" ca="1" si="0"/>
        <v>0</v>
      </c>
      <c r="S55" s="243"/>
      <c r="T55" s="243">
        <f ca="1">+T56</f>
        <v>0</v>
      </c>
      <c r="U55" s="242">
        <f t="shared" si="1"/>
        <v>1</v>
      </c>
      <c r="V55" s="333" t="str">
        <f>+VLOOKUP(A55,bd_lista!$A$3:$E$592,5,FALSE)</f>
        <v>Instituciones Descentralizadas</v>
      </c>
      <c r="W55" s="387" t="str">
        <f>+V55</f>
        <v>Instituciones Descentralizadas</v>
      </c>
      <c r="X55" s="242">
        <f>+VLOOKUP(A55,[4]Sheet1!$A$13:$D$744,4,FALSE)</f>
        <v>30</v>
      </c>
      <c r="Y55" s="242" t="str">
        <f>+VLOOKUP(X55,bd_lista!$A$3:$C$592,3,FALSE)</f>
        <v>Ministerio de Justicia y Transparencia Institucional</v>
      </c>
      <c r="Z55" s="294">
        <f>+X55</f>
        <v>30</v>
      </c>
      <c r="AA55" s="295" t="str">
        <f>+Y55</f>
        <v>Ministerio de Justicia y Transparencia Institucional</v>
      </c>
    </row>
    <row r="56" spans="1:27" customFormat="1" ht="15" hidden="1" customHeight="1">
      <c r="A56" s="32">
        <v>112</v>
      </c>
      <c r="B56" s="393"/>
      <c r="C56" s="333" t="str">
        <f>+VLOOKUP(A56,bd_lista!$A$3:$C$592,3,FALSE)</f>
        <v>Comité Nacional de la Persona con Discapacidad</v>
      </c>
      <c r="D56" s="390"/>
      <c r="E56" s="333" t="s">
        <v>1305</v>
      </c>
      <c r="F56" s="245">
        <f ca="1">+IFERROR(INDEX('Hoja de Trabajo para listado'!$A$155:$Z$1048576,MATCH($A56,'Hoja de Trabajo para listado'!$A$155:$A$1048576,0),MATCH((CUADRO!F$4&amp;$E56),'Hoja de Trabajo para listado'!$A$151:$Z$151,0)),0)+IFERROR(INDEX('Hoja de Trabajo para listado'!$AB$155:$BA$1048576,MATCH($A56,'Hoja de Trabajo para listado'!$AB$155:$AB$1048576,0),MATCH((CUADRO!F$4&amp;$E56),'Hoja de Trabajo para listado'!$AB$151:$BA$151,0)),0)+IFERROR(INDEX('Hoja de Trabajo para listado'!$BC$155:$CB$1048576,MATCH($A56,'Hoja de Trabajo para listado'!$BC$155:$BC$1048576,0),MATCH((CUADRO!F$4&amp;$E56),'Hoja de Trabajo para listado'!$BC$151:$CB$151,0)),0)+IFERROR(INDEX('Hoja de Trabajo para listado'!$DE$153:$DG$274,MATCH($A56,'Hoja de Trabajo para listado'!$DE$153:$DE$1048576,0),MATCH((CUADRO!F$4&amp;$E56),'Hoja de Trabajo para listado'!$DE$151:$DG$151,0)),0)+IFERROR(INDEX('Hoja de Trabajo para listado'!$CD$155:$DC$1048576,MATCH($A56,'Hoja de Trabajo para listado'!$CD$155:$CD$1048576,0),MATCH((CUADRO!F$4&amp;$E56),'Hoja de Trabajo para listado'!$CD$151:$DC$151,0)),0)</f>
        <v>0</v>
      </c>
      <c r="G56" s="245">
        <f ca="1">+IFERROR(INDEX('Hoja de Trabajo para listado'!$A$155:$Z$1048576,MATCH($A56,'Hoja de Trabajo para listado'!$A$155:$A$1048576,0),MATCH((CUADRO!G$4&amp;$E56),'Hoja de Trabajo para listado'!$A$151:$Z$151,0)),0)+IFERROR(INDEX('Hoja de Trabajo para listado'!$AB$155:$BA$1048576,MATCH($A56,'Hoja de Trabajo para listado'!$AB$155:$AB$1048576,0),MATCH((CUADRO!G$4&amp;$E56),'Hoja de Trabajo para listado'!$AB$151:$BA$151,0)),0)+IFERROR(INDEX('Hoja de Trabajo para listado'!$BC$155:$CB$1048576,MATCH($A56,'Hoja de Trabajo para listado'!$BC$155:$BC$1048576,0),MATCH((CUADRO!G$4&amp;$E56),'Hoja de Trabajo para listado'!$BC$151:$CB$151,0)),0)+IFERROR(INDEX('Hoja de Trabajo para listado'!$DE$153:$DG$274,MATCH($A56,'Hoja de Trabajo para listado'!$DE$153:$DE$1048576,0),MATCH((CUADRO!G$4&amp;$E56),'Hoja de Trabajo para listado'!$DE$151:$DG$151,0)),0)+IFERROR(INDEX('Hoja de Trabajo para listado'!$CD$155:$DC$1048576,MATCH($A56,'Hoja de Trabajo para listado'!$CD$155:$CD$1048576,0),MATCH((CUADRO!G$4&amp;$E56),'Hoja de Trabajo para listado'!$CD$151:$DC$151,0)),0)</f>
        <v>0</v>
      </c>
      <c r="H56" s="245">
        <f ca="1">+IFERROR(INDEX('Hoja de Trabajo para listado'!$A$155:$Z$1048576,MATCH($A56,'Hoja de Trabajo para listado'!$A$155:$A$1048576,0),MATCH((CUADRO!H$4&amp;$E56),'Hoja de Trabajo para listado'!$A$151:$Z$151,0)),0)+IFERROR(INDEX('Hoja de Trabajo para listado'!$AB$155:$BA$1048576,MATCH($A56,'Hoja de Trabajo para listado'!$AB$155:$AB$1048576,0),MATCH((CUADRO!H$4&amp;$E56),'Hoja de Trabajo para listado'!$AB$151:$BA$151,0)),0)+IFERROR(INDEX('Hoja de Trabajo para listado'!$BC$155:$CB$1048576,MATCH($A56,'Hoja de Trabajo para listado'!$BC$155:$BC$1048576,0),MATCH((CUADRO!H$4&amp;$E56),'Hoja de Trabajo para listado'!$BC$151:$CB$151,0)),0)+IFERROR(INDEX('Hoja de Trabajo para listado'!$DE$153:$DG$274,MATCH($A56,'Hoja de Trabajo para listado'!$DE$153:$DE$1048576,0),MATCH((CUADRO!H$4&amp;$E56),'Hoja de Trabajo para listado'!$DE$151:$DG$151,0)),0)+IFERROR(INDEX('Hoja de Trabajo para listado'!$CD$155:$DC$1048576,MATCH($A56,'Hoja de Trabajo para listado'!$CD$155:$CD$1048576,0),MATCH((CUADRO!H$4&amp;$E56),'Hoja de Trabajo para listado'!$CD$151:$DC$151,0)),0)</f>
        <v>0</v>
      </c>
      <c r="I56" s="245">
        <f ca="1">+IFERROR(INDEX('Hoja de Trabajo para listado'!$A$155:$Z$1048576,MATCH($A56,'Hoja de Trabajo para listado'!$A$155:$A$1048576,0),MATCH((CUADRO!I$4&amp;$E56),'Hoja de Trabajo para listado'!$A$151:$Z$151,0)),0)+IFERROR(INDEX('Hoja de Trabajo para listado'!$AB$155:$BA$1048576,MATCH($A56,'Hoja de Trabajo para listado'!$AB$155:$AB$1048576,0),MATCH((CUADRO!I$4&amp;$E56),'Hoja de Trabajo para listado'!$AB$151:$BA$151,0)),0)+IFERROR(INDEX('Hoja de Trabajo para listado'!$BC$155:$CB$1048576,MATCH($A56,'Hoja de Trabajo para listado'!$BC$155:$BC$1048576,0),MATCH((CUADRO!I$4&amp;$E56),'Hoja de Trabajo para listado'!$BC$151:$CB$151,0)),0)+IFERROR(INDEX('Hoja de Trabajo para listado'!$DE$153:$DG$274,MATCH($A56,'Hoja de Trabajo para listado'!$DE$153:$DE$1048576,0),MATCH((CUADRO!I$4&amp;$E56),'Hoja de Trabajo para listado'!$DE$151:$DG$151,0)),0)+IFERROR(INDEX('Hoja de Trabajo para listado'!$CD$155:$DC$1048576,MATCH($A56,'Hoja de Trabajo para listado'!$CD$155:$CD$1048576,0),MATCH((CUADRO!I$4&amp;$E56),'Hoja de Trabajo para listado'!$CD$151:$DC$151,0)),0)</f>
        <v>0</v>
      </c>
      <c r="J56" s="245">
        <f ca="1">+IFERROR(INDEX('Hoja de Trabajo para listado'!$A$155:$Z$1048576,MATCH($A56,'Hoja de Trabajo para listado'!$A$155:$A$1048576,0),MATCH((CUADRO!J$4&amp;$E56),'Hoja de Trabajo para listado'!$A$151:$Z$151,0)),0)+IFERROR(INDEX('Hoja de Trabajo para listado'!$AB$155:$BA$1048576,MATCH($A56,'Hoja de Trabajo para listado'!$AB$155:$AB$1048576,0),MATCH((CUADRO!J$4&amp;$E56),'Hoja de Trabajo para listado'!$AB$151:$BA$151,0)),0)+IFERROR(INDEX('Hoja de Trabajo para listado'!$BC$155:$CB$1048576,MATCH($A56,'Hoja de Trabajo para listado'!$BC$155:$BC$1048576,0),MATCH((CUADRO!J$4&amp;$E56),'Hoja de Trabajo para listado'!$BC$151:$CB$151,0)),0)+IFERROR(INDEX('Hoja de Trabajo para listado'!$DE$153:$DG$274,MATCH($A56,'Hoja de Trabajo para listado'!$DE$153:$DE$1048576,0),MATCH((CUADRO!J$4&amp;$E56),'Hoja de Trabajo para listado'!$DE$151:$DG$151,0)),0)+IFERROR(INDEX('Hoja de Trabajo para listado'!$CD$155:$DC$1048576,MATCH($A56,'Hoja de Trabajo para listado'!$CD$155:$CD$1048576,0),MATCH((CUADRO!J$4&amp;$E56),'Hoja de Trabajo para listado'!$CD$151:$DC$151,0)),0)</f>
        <v>0</v>
      </c>
      <c r="K56" s="245">
        <f ca="1">+IFERROR(INDEX('Hoja de Trabajo para listado'!$A$155:$Z$1048576,MATCH($A56,'Hoja de Trabajo para listado'!$A$155:$A$1048576,0),MATCH((CUADRO!K$4&amp;$E56),'Hoja de Trabajo para listado'!$A$151:$Z$151,0)),0)+IFERROR(INDEX('Hoja de Trabajo para listado'!$AB$155:$BA$1048576,MATCH($A56,'Hoja de Trabajo para listado'!$AB$155:$AB$1048576,0),MATCH((CUADRO!K$4&amp;$E56),'Hoja de Trabajo para listado'!$AB$151:$BA$151,0)),0)+IFERROR(INDEX('Hoja de Trabajo para listado'!$BC$155:$CB$1048576,MATCH($A56,'Hoja de Trabajo para listado'!$BC$155:$BC$1048576,0),MATCH((CUADRO!K$4&amp;$E56),'Hoja de Trabajo para listado'!$BC$151:$CB$151,0)),0)+IFERROR(INDEX('Hoja de Trabajo para listado'!$DE$153:$DG$274,MATCH($A56,'Hoja de Trabajo para listado'!$DE$153:$DE$1048576,0),MATCH((CUADRO!K$4&amp;$E56),'Hoja de Trabajo para listado'!$DE$151:$DG$151,0)),0)+IFERROR(INDEX('Hoja de Trabajo para listado'!$CD$155:$DC$1048576,MATCH($A56,'Hoja de Trabajo para listado'!$CD$155:$CD$1048576,0),MATCH((CUADRO!K$4&amp;$E56),'Hoja de Trabajo para listado'!$CD$151:$DC$151,0)),0)</f>
        <v>0</v>
      </c>
      <c r="L56" s="245">
        <f ca="1">+IFERROR(INDEX('Hoja de Trabajo para listado'!$A$155:$Z$1048576,MATCH($A56,'Hoja de Trabajo para listado'!$A$155:$A$1048576,0),MATCH((CUADRO!L$4&amp;$E56),'Hoja de Trabajo para listado'!$A$151:$Z$151,0)),0)+IFERROR(INDEX('Hoja de Trabajo para listado'!$AB$155:$BA$1048576,MATCH($A56,'Hoja de Trabajo para listado'!$AB$155:$AB$1048576,0),MATCH((CUADRO!L$4&amp;$E56),'Hoja de Trabajo para listado'!$AB$151:$BA$151,0)),0)+IFERROR(INDEX('Hoja de Trabajo para listado'!$BC$155:$CB$1048576,MATCH($A56,'Hoja de Trabajo para listado'!$BC$155:$BC$1048576,0),MATCH((CUADRO!L$4&amp;$E56),'Hoja de Trabajo para listado'!$BC$151:$CB$151,0)),0)+IFERROR(INDEX('Hoja de Trabajo para listado'!$DE$153:$DG$274,MATCH($A56,'Hoja de Trabajo para listado'!$DE$153:$DE$1048576,0),MATCH((CUADRO!L$4&amp;$E56),'Hoja de Trabajo para listado'!$DE$151:$DG$151,0)),0)+IFERROR(INDEX('Hoja de Trabajo para listado'!$CD$155:$DC$1048576,MATCH($A56,'Hoja de Trabajo para listado'!$CD$155:$CD$1048576,0),MATCH((CUADRO!L$4&amp;$E56),'Hoja de Trabajo para listado'!$CD$151:$DC$151,0)),0)</f>
        <v>0</v>
      </c>
      <c r="M56" s="245">
        <f ca="1">+IFERROR(INDEX('Hoja de Trabajo para listado'!$A$155:$Z$1048576,MATCH($A56,'Hoja de Trabajo para listado'!$A$155:$A$1048576,0),MATCH((CUADRO!M$4&amp;$E56),'Hoja de Trabajo para listado'!$A$151:$Z$151,0)),0)+IFERROR(INDEX('Hoja de Trabajo para listado'!$AB$155:$BA$1048576,MATCH($A56,'Hoja de Trabajo para listado'!$AB$155:$AB$1048576,0),MATCH((CUADRO!M$4&amp;$E56),'Hoja de Trabajo para listado'!$AB$151:$BA$151,0)),0)+IFERROR(INDEX('Hoja de Trabajo para listado'!$BC$155:$CB$1048576,MATCH($A56,'Hoja de Trabajo para listado'!$BC$155:$BC$1048576,0),MATCH((CUADRO!M$4&amp;$E56),'Hoja de Trabajo para listado'!$BC$151:$CB$151,0)),0)+IFERROR(INDEX('Hoja de Trabajo para listado'!$DE$153:$DG$274,MATCH($A56,'Hoja de Trabajo para listado'!$DE$153:$DE$1048576,0),MATCH((CUADRO!M$4&amp;$E56),'Hoja de Trabajo para listado'!$DE$151:$DG$151,0)),0)+IFERROR(INDEX('Hoja de Trabajo para listado'!$CD$155:$DC$1048576,MATCH($A56,'Hoja de Trabajo para listado'!$CD$155:$CD$1048576,0),MATCH((CUADRO!M$4&amp;$E56),'Hoja de Trabajo para listado'!$CD$151:$DC$151,0)),0)</f>
        <v>0</v>
      </c>
      <c r="N56" s="245">
        <f ca="1">+IFERROR(INDEX('Hoja de Trabajo para listado'!$A$155:$Z$1048576,MATCH($A56,'Hoja de Trabajo para listado'!$A$155:$A$1048576,0),MATCH((CUADRO!N$4&amp;$E56),'Hoja de Trabajo para listado'!$A$151:$Z$151,0)),0)+IFERROR(INDEX('Hoja de Trabajo para listado'!$AB$155:$BA$1048576,MATCH($A56,'Hoja de Trabajo para listado'!$AB$155:$AB$1048576,0),MATCH((CUADRO!N$4&amp;$E56),'Hoja de Trabajo para listado'!$AB$151:$BA$151,0)),0)+IFERROR(INDEX('Hoja de Trabajo para listado'!$BC$155:$CB$1048576,MATCH($A56,'Hoja de Trabajo para listado'!$BC$155:$BC$1048576,0),MATCH((CUADRO!N$4&amp;$E56),'Hoja de Trabajo para listado'!$BC$151:$CB$151,0)),0)+IFERROR(INDEX('Hoja de Trabajo para listado'!$DE$153:$DG$274,MATCH($A56,'Hoja de Trabajo para listado'!$DE$153:$DE$1048576,0),MATCH((CUADRO!N$4&amp;$E56),'Hoja de Trabajo para listado'!$DE$151:$DG$151,0)),0)+IFERROR(INDEX('Hoja de Trabajo para listado'!$CD$155:$DC$1048576,MATCH($A56,'Hoja de Trabajo para listado'!$CD$155:$CD$1048576,0),MATCH((CUADRO!N$4&amp;$E56),'Hoja de Trabajo para listado'!$CD$151:$DC$151,0)),0)</f>
        <v>0</v>
      </c>
      <c r="O56" s="245">
        <f ca="1">+IFERROR(INDEX('Hoja de Trabajo para listado'!$A$155:$Z$1048576,MATCH($A56,'Hoja de Trabajo para listado'!$A$155:$A$1048576,0),MATCH((CUADRO!O$4&amp;$E56),'Hoja de Trabajo para listado'!$A$151:$Z$151,0)),0)+IFERROR(INDEX('Hoja de Trabajo para listado'!$AB$155:$BA$1048576,MATCH($A56,'Hoja de Trabajo para listado'!$AB$155:$AB$1048576,0),MATCH((CUADRO!O$4&amp;$E56),'Hoja de Trabajo para listado'!$AB$151:$BA$151,0)),0)+IFERROR(INDEX('Hoja de Trabajo para listado'!$BC$155:$CB$1048576,MATCH($A56,'Hoja de Trabajo para listado'!$BC$155:$BC$1048576,0),MATCH((CUADRO!O$4&amp;$E56),'Hoja de Trabajo para listado'!$BC$151:$CB$151,0)),0)+IFERROR(INDEX('Hoja de Trabajo para listado'!$DE$153:$DG$274,MATCH($A56,'Hoja de Trabajo para listado'!$DE$153:$DE$1048576,0),MATCH((CUADRO!O$4&amp;$E56),'Hoja de Trabajo para listado'!$DE$151:$DG$151,0)),0)+IFERROR(INDEX('Hoja de Trabajo para listado'!$CD$155:$DC$1048576,MATCH($A56,'Hoja de Trabajo para listado'!$CD$155:$CD$1048576,0),MATCH((CUADRO!O$4&amp;$E56),'Hoja de Trabajo para listado'!$CD$151:$DC$151,0)),0)</f>
        <v>0</v>
      </c>
      <c r="P56" s="245">
        <f ca="1">+IFERROR(INDEX('Hoja de Trabajo para listado'!$A$155:$Z$1048576,MATCH($A56,'Hoja de Trabajo para listado'!$A$155:$A$1048576,0),MATCH((CUADRO!P$4&amp;$E56),'Hoja de Trabajo para listado'!$A$151:$Z$151,0)),0)+IFERROR(INDEX('Hoja de Trabajo para listado'!$AB$155:$BA$1048576,MATCH($A56,'Hoja de Trabajo para listado'!$AB$155:$AB$1048576,0),MATCH((CUADRO!P$4&amp;$E56),'Hoja de Trabajo para listado'!$AB$151:$BA$151,0)),0)+IFERROR(INDEX('Hoja de Trabajo para listado'!$BC$155:$CB$1048576,MATCH($A56,'Hoja de Trabajo para listado'!$BC$155:$BC$1048576,0),MATCH((CUADRO!P$4&amp;$E56),'Hoja de Trabajo para listado'!$BC$151:$CB$151,0)),0)+IFERROR(INDEX('Hoja de Trabajo para listado'!$DE$153:$DG$274,MATCH($A56,'Hoja de Trabajo para listado'!$DE$153:$DE$1048576,0),MATCH((CUADRO!P$4&amp;$E56),'Hoja de Trabajo para listado'!$DE$151:$DG$151,0)),0)+IFERROR(INDEX('Hoja de Trabajo para listado'!$CD$155:$DC$1048576,MATCH($A56,'Hoja de Trabajo para listado'!$CD$155:$CD$1048576,0),MATCH((CUADRO!P$4&amp;$E56),'Hoja de Trabajo para listado'!$CD$151:$DC$151,0)),0)</f>
        <v>0</v>
      </c>
      <c r="Q56" s="245">
        <f ca="1">+IFERROR(INDEX('Hoja de Trabajo para listado'!$A$155:$Z$1048576,MATCH($A56,'Hoja de Trabajo para listado'!$A$155:$A$1048576,0),MATCH((CUADRO!Q$4&amp;$E56),'Hoja de Trabajo para listado'!$A$151:$Z$151,0)),0)+IFERROR(INDEX('Hoja de Trabajo para listado'!$AB$155:$BA$1048576,MATCH($A56,'Hoja de Trabajo para listado'!$AB$155:$AB$1048576,0),MATCH((CUADRO!Q$4&amp;$E56),'Hoja de Trabajo para listado'!$AB$151:$BA$151,0)),0)+IFERROR(INDEX('Hoja de Trabajo para listado'!$BC$155:$CB$1048576,MATCH($A56,'Hoja de Trabajo para listado'!$BC$155:$BC$1048576,0),MATCH((CUADRO!Q$4&amp;$E56),'Hoja de Trabajo para listado'!$BC$151:$CB$151,0)),0)+IFERROR(INDEX('Hoja de Trabajo para listado'!$DE$153:$DG$274,MATCH($A56,'Hoja de Trabajo para listado'!$DE$153:$DE$1048576,0),MATCH((CUADRO!Q$4&amp;$E56),'Hoja de Trabajo para listado'!$DE$151:$DG$151,0)),0)+IFERROR(INDEX('Hoja de Trabajo para listado'!$CD$155:$DC$1048576,MATCH($A56,'Hoja de Trabajo para listado'!$CD$155:$CD$1048576,0),MATCH((CUADRO!Q$4&amp;$E56),'Hoja de Trabajo para listado'!$CD$151:$DC$151,0)),0)</f>
        <v>0</v>
      </c>
      <c r="R56" s="245">
        <f t="shared" ca="1" si="0"/>
        <v>0</v>
      </c>
      <c r="S56" s="245">
        <f ca="1">+R55+R56</f>
        <v>0</v>
      </c>
      <c r="T56" s="245">
        <f ca="1">+S56</f>
        <v>0</v>
      </c>
      <c r="U56" s="244">
        <f t="shared" si="1"/>
        <v>2</v>
      </c>
      <c r="V56" s="333" t="str">
        <f>+VLOOKUP(A56,bd_lista!$A$3:$E$592,5,FALSE)</f>
        <v>Instituciones Descentralizadas</v>
      </c>
      <c r="W56" s="388"/>
      <c r="X56" s="242">
        <f>+VLOOKUP(A56,[4]Sheet1!$A$13:$D$744,4,FALSE)</f>
        <v>30</v>
      </c>
      <c r="Y56" s="242" t="str">
        <f>+VLOOKUP(X56,bd_lista!$A$3:$C$592,3,FALSE)</f>
        <v>Ministerio de Justicia y Transparencia Institucional</v>
      </c>
      <c r="Z56" s="292"/>
      <c r="AA56" s="293"/>
    </row>
    <row r="57" spans="1:27" customFormat="1" ht="15" customHeight="1">
      <c r="A57" s="32">
        <v>117</v>
      </c>
      <c r="B57" s="392">
        <f>+A57</f>
        <v>117</v>
      </c>
      <c r="C57" s="247" t="str">
        <f>+VLOOKUP(A57,bd_lista!$A$3:$C$592,3,FALSE)</f>
        <v>Dirección General de Aeronáutica Civil</v>
      </c>
      <c r="D57" s="389" t="str">
        <f>+C57</f>
        <v>Dirección General de Aeronáutica Civil</v>
      </c>
      <c r="E57" s="247" t="s">
        <v>1304</v>
      </c>
      <c r="F57" s="243">
        <f ca="1">+IFERROR(INDEX('Hoja de Trabajo para listado'!$A$155:$Z$1048576,MATCH($A57,'Hoja de Trabajo para listado'!$A$155:$A$1048576,0),MATCH((CUADRO!F$4&amp;$E57),'Hoja de Trabajo para listado'!$A$151:$Z$151,0)),0)+IFERROR(INDEX('Hoja de Trabajo para listado'!$AB$155:$BA$1048576,MATCH($A57,'Hoja de Trabajo para listado'!$AB$155:$AB$1048576,0),MATCH((CUADRO!F$4&amp;$E57),'Hoja de Trabajo para listado'!$AB$151:$BA$151,0)),0)+IFERROR(INDEX('Hoja de Trabajo para listado'!$BC$155:$CB$1048576,MATCH($A57,'Hoja de Trabajo para listado'!$BC$155:$BC$1048576,0),MATCH((CUADRO!F$4&amp;$E57),'Hoja de Trabajo para listado'!$BC$151:$CB$151,0)),0)+IFERROR(INDEX('Hoja de Trabajo para listado'!$DE$153:$DG$274,MATCH($A57,'Hoja de Trabajo para listado'!$DE$153:$DE$1048576,0),MATCH((CUADRO!F$4&amp;$E57),'Hoja de Trabajo para listado'!$DE$151:$DG$151,0)),0)+IFERROR(INDEX('Hoja de Trabajo para listado'!$CD$155:$DC$1048576,MATCH($A57,'Hoja de Trabajo para listado'!$CD$155:$CD$1048576,0),MATCH((CUADRO!F$4&amp;$E57),'Hoja de Trabajo para listado'!$CD$151:$DC$151,0)),0)</f>
        <v>0</v>
      </c>
      <c r="G57" s="243">
        <f ca="1">+IFERROR(INDEX('Hoja de Trabajo para listado'!$A$155:$Z$1048576,MATCH($A57,'Hoja de Trabajo para listado'!$A$155:$A$1048576,0),MATCH((CUADRO!G$4&amp;$E57),'Hoja de Trabajo para listado'!$A$151:$Z$151,0)),0)+IFERROR(INDEX('Hoja de Trabajo para listado'!$AB$155:$BA$1048576,MATCH($A57,'Hoja de Trabajo para listado'!$AB$155:$AB$1048576,0),MATCH((CUADRO!G$4&amp;$E57),'Hoja de Trabajo para listado'!$AB$151:$BA$151,0)),0)+IFERROR(INDEX('Hoja de Trabajo para listado'!$BC$155:$CB$1048576,MATCH($A57,'Hoja de Trabajo para listado'!$BC$155:$BC$1048576,0),MATCH((CUADRO!G$4&amp;$E57),'Hoja de Trabajo para listado'!$BC$151:$CB$151,0)),0)+IFERROR(INDEX('Hoja de Trabajo para listado'!$DE$153:$DG$274,MATCH($A57,'Hoja de Trabajo para listado'!$DE$153:$DE$1048576,0),MATCH((CUADRO!G$4&amp;$E57),'Hoja de Trabajo para listado'!$DE$151:$DG$151,0)),0)+IFERROR(INDEX('Hoja de Trabajo para listado'!$CD$155:$DC$1048576,MATCH($A57,'Hoja de Trabajo para listado'!$CD$155:$CD$1048576,0),MATCH((CUADRO!G$4&amp;$E57),'Hoja de Trabajo para listado'!$CD$151:$DC$151,0)),0)</f>
        <v>0</v>
      </c>
      <c r="H57" s="243">
        <f ca="1">+IFERROR(INDEX('Hoja de Trabajo para listado'!$A$155:$Z$1048576,MATCH($A57,'Hoja de Trabajo para listado'!$A$155:$A$1048576,0),MATCH((CUADRO!H$4&amp;$E57),'Hoja de Trabajo para listado'!$A$151:$Z$151,0)),0)+IFERROR(INDEX('Hoja de Trabajo para listado'!$AB$155:$BA$1048576,MATCH($A57,'Hoja de Trabajo para listado'!$AB$155:$AB$1048576,0),MATCH((CUADRO!H$4&amp;$E57),'Hoja de Trabajo para listado'!$AB$151:$BA$151,0)),0)+IFERROR(INDEX('Hoja de Trabajo para listado'!$BC$155:$CB$1048576,MATCH($A57,'Hoja de Trabajo para listado'!$BC$155:$BC$1048576,0),MATCH((CUADRO!H$4&amp;$E57),'Hoja de Trabajo para listado'!$BC$151:$CB$151,0)),0)+IFERROR(INDEX('Hoja de Trabajo para listado'!$DE$153:$DG$274,MATCH($A57,'Hoja de Trabajo para listado'!$DE$153:$DE$1048576,0),MATCH((CUADRO!H$4&amp;$E57),'Hoja de Trabajo para listado'!$DE$151:$DG$151,0)),0)+IFERROR(INDEX('Hoja de Trabajo para listado'!$CD$155:$DC$1048576,MATCH($A57,'Hoja de Trabajo para listado'!$CD$155:$CD$1048576,0),MATCH((CUADRO!H$4&amp;$E57),'Hoja de Trabajo para listado'!$CD$151:$DC$151,0)),0)</f>
        <v>0</v>
      </c>
      <c r="I57" s="243">
        <f ca="1">+IFERROR(INDEX('Hoja de Trabajo para listado'!$A$155:$Z$1048576,MATCH($A57,'Hoja de Trabajo para listado'!$A$155:$A$1048576,0),MATCH((CUADRO!I$4&amp;$E57),'Hoja de Trabajo para listado'!$A$151:$Z$151,0)),0)+IFERROR(INDEX('Hoja de Trabajo para listado'!$AB$155:$BA$1048576,MATCH($A57,'Hoja de Trabajo para listado'!$AB$155:$AB$1048576,0),MATCH((CUADRO!I$4&amp;$E57),'Hoja de Trabajo para listado'!$AB$151:$BA$151,0)),0)+IFERROR(INDEX('Hoja de Trabajo para listado'!$BC$155:$CB$1048576,MATCH($A57,'Hoja de Trabajo para listado'!$BC$155:$BC$1048576,0),MATCH((CUADRO!I$4&amp;$E57),'Hoja de Trabajo para listado'!$BC$151:$CB$151,0)),0)+IFERROR(INDEX('Hoja de Trabajo para listado'!$DE$153:$DG$274,MATCH($A57,'Hoja de Trabajo para listado'!$DE$153:$DE$1048576,0),MATCH((CUADRO!I$4&amp;$E57),'Hoja de Trabajo para listado'!$DE$151:$DG$151,0)),0)+IFERROR(INDEX('Hoja de Trabajo para listado'!$CD$155:$DC$1048576,MATCH($A57,'Hoja de Trabajo para listado'!$CD$155:$CD$1048576,0),MATCH((CUADRO!I$4&amp;$E57),'Hoja de Trabajo para listado'!$CD$151:$DC$151,0)),0)</f>
        <v>2580</v>
      </c>
      <c r="J57" s="243">
        <f ca="1">+IFERROR(INDEX('Hoja de Trabajo para listado'!$A$155:$Z$1048576,MATCH($A57,'Hoja de Trabajo para listado'!$A$155:$A$1048576,0),MATCH((CUADRO!J$4&amp;$E57),'Hoja de Trabajo para listado'!$A$151:$Z$151,0)),0)+IFERROR(INDEX('Hoja de Trabajo para listado'!$AB$155:$BA$1048576,MATCH($A57,'Hoja de Trabajo para listado'!$AB$155:$AB$1048576,0),MATCH((CUADRO!J$4&amp;$E57),'Hoja de Trabajo para listado'!$AB$151:$BA$151,0)),0)+IFERROR(INDEX('Hoja de Trabajo para listado'!$BC$155:$CB$1048576,MATCH($A57,'Hoja de Trabajo para listado'!$BC$155:$BC$1048576,0),MATCH((CUADRO!J$4&amp;$E57),'Hoja de Trabajo para listado'!$BC$151:$CB$151,0)),0)+IFERROR(INDEX('Hoja de Trabajo para listado'!$DE$153:$DG$274,MATCH($A57,'Hoja de Trabajo para listado'!$DE$153:$DE$1048576,0),MATCH((CUADRO!J$4&amp;$E57),'Hoja de Trabajo para listado'!$DE$151:$DG$151,0)),0)+IFERROR(INDEX('Hoja de Trabajo para listado'!$CD$155:$DC$1048576,MATCH($A57,'Hoja de Trabajo para listado'!$CD$155:$CD$1048576,0),MATCH((CUADRO!J$4&amp;$E57),'Hoja de Trabajo para listado'!$CD$151:$DC$151,0)),0)</f>
        <v>2280</v>
      </c>
      <c r="K57" s="243">
        <f ca="1">+IFERROR(INDEX('Hoja de Trabajo para listado'!$A$155:$Z$1048576,MATCH($A57,'Hoja de Trabajo para listado'!$A$155:$A$1048576,0),MATCH((CUADRO!K$4&amp;$E57),'Hoja de Trabajo para listado'!$A$151:$Z$151,0)),0)+IFERROR(INDEX('Hoja de Trabajo para listado'!$AB$155:$BA$1048576,MATCH($A57,'Hoja de Trabajo para listado'!$AB$155:$AB$1048576,0),MATCH((CUADRO!K$4&amp;$E57),'Hoja de Trabajo para listado'!$AB$151:$BA$151,0)),0)+IFERROR(INDEX('Hoja de Trabajo para listado'!$BC$155:$CB$1048576,MATCH($A57,'Hoja de Trabajo para listado'!$BC$155:$BC$1048576,0),MATCH((CUADRO!K$4&amp;$E57),'Hoja de Trabajo para listado'!$BC$151:$CB$151,0)),0)+IFERROR(INDEX('Hoja de Trabajo para listado'!$DE$153:$DG$274,MATCH($A57,'Hoja de Trabajo para listado'!$DE$153:$DE$1048576,0),MATCH((CUADRO!K$4&amp;$E57),'Hoja de Trabajo para listado'!$DE$151:$DG$151,0)),0)+IFERROR(INDEX('Hoja de Trabajo para listado'!$CD$155:$DC$1048576,MATCH($A57,'Hoja de Trabajo para listado'!$CD$155:$CD$1048576,0),MATCH((CUADRO!K$4&amp;$E57),'Hoja de Trabajo para listado'!$CD$151:$DC$151,0)),0)</f>
        <v>0</v>
      </c>
      <c r="L57" s="243">
        <f ca="1">+IFERROR(INDEX('Hoja de Trabajo para listado'!$A$155:$Z$1048576,MATCH($A57,'Hoja de Trabajo para listado'!$A$155:$A$1048576,0),MATCH((CUADRO!L$4&amp;$E57),'Hoja de Trabajo para listado'!$A$151:$Z$151,0)),0)+IFERROR(INDEX('Hoja de Trabajo para listado'!$AB$155:$BA$1048576,MATCH($A57,'Hoja de Trabajo para listado'!$AB$155:$AB$1048576,0),MATCH((CUADRO!L$4&amp;$E57),'Hoja de Trabajo para listado'!$AB$151:$BA$151,0)),0)+IFERROR(INDEX('Hoja de Trabajo para listado'!$BC$155:$CB$1048576,MATCH($A57,'Hoja de Trabajo para listado'!$BC$155:$BC$1048576,0),MATCH((CUADRO!L$4&amp;$E57),'Hoja de Trabajo para listado'!$BC$151:$CB$151,0)),0)+IFERROR(INDEX('Hoja de Trabajo para listado'!$DE$153:$DG$274,MATCH($A57,'Hoja de Trabajo para listado'!$DE$153:$DE$1048576,0),MATCH((CUADRO!L$4&amp;$E57),'Hoja de Trabajo para listado'!$DE$151:$DG$151,0)),0)+IFERROR(INDEX('Hoja de Trabajo para listado'!$CD$155:$DC$1048576,MATCH($A57,'Hoja de Trabajo para listado'!$CD$155:$CD$1048576,0),MATCH((CUADRO!L$4&amp;$E57),'Hoja de Trabajo para listado'!$CD$151:$DC$151,0)),0)</f>
        <v>0</v>
      </c>
      <c r="M57" s="243">
        <f ca="1">+IFERROR(INDEX('Hoja de Trabajo para listado'!$A$155:$Z$1048576,MATCH($A57,'Hoja de Trabajo para listado'!$A$155:$A$1048576,0),MATCH((CUADRO!M$4&amp;$E57),'Hoja de Trabajo para listado'!$A$151:$Z$151,0)),0)+IFERROR(INDEX('Hoja de Trabajo para listado'!$AB$155:$BA$1048576,MATCH($A57,'Hoja de Trabajo para listado'!$AB$155:$AB$1048576,0),MATCH((CUADRO!M$4&amp;$E57),'Hoja de Trabajo para listado'!$AB$151:$BA$151,0)),0)+IFERROR(INDEX('Hoja de Trabajo para listado'!$BC$155:$CB$1048576,MATCH($A57,'Hoja de Trabajo para listado'!$BC$155:$BC$1048576,0),MATCH((CUADRO!M$4&amp;$E57),'Hoja de Trabajo para listado'!$BC$151:$CB$151,0)),0)+IFERROR(INDEX('Hoja de Trabajo para listado'!$DE$153:$DG$274,MATCH($A57,'Hoja de Trabajo para listado'!$DE$153:$DE$1048576,0),MATCH((CUADRO!M$4&amp;$E57),'Hoja de Trabajo para listado'!$DE$151:$DG$151,0)),0)+IFERROR(INDEX('Hoja de Trabajo para listado'!$CD$155:$DC$1048576,MATCH($A57,'Hoja de Trabajo para listado'!$CD$155:$CD$1048576,0),MATCH((CUADRO!M$4&amp;$E57),'Hoja de Trabajo para listado'!$CD$151:$DC$151,0)),0)</f>
        <v>0</v>
      </c>
      <c r="N57" s="243">
        <f ca="1">+IFERROR(INDEX('Hoja de Trabajo para listado'!$A$155:$Z$1048576,MATCH($A57,'Hoja de Trabajo para listado'!$A$155:$A$1048576,0),MATCH((CUADRO!N$4&amp;$E57),'Hoja de Trabajo para listado'!$A$151:$Z$151,0)),0)+IFERROR(INDEX('Hoja de Trabajo para listado'!$AB$155:$BA$1048576,MATCH($A57,'Hoja de Trabajo para listado'!$AB$155:$AB$1048576,0),MATCH((CUADRO!N$4&amp;$E57),'Hoja de Trabajo para listado'!$AB$151:$BA$151,0)),0)+IFERROR(INDEX('Hoja de Trabajo para listado'!$BC$155:$CB$1048576,MATCH($A57,'Hoja de Trabajo para listado'!$BC$155:$BC$1048576,0),MATCH((CUADRO!N$4&amp;$E57),'Hoja de Trabajo para listado'!$BC$151:$CB$151,0)),0)+IFERROR(INDEX('Hoja de Trabajo para listado'!$DE$153:$DG$274,MATCH($A57,'Hoja de Trabajo para listado'!$DE$153:$DE$1048576,0),MATCH((CUADRO!N$4&amp;$E57),'Hoja de Trabajo para listado'!$DE$151:$DG$151,0)),0)+IFERROR(INDEX('Hoja de Trabajo para listado'!$CD$155:$DC$1048576,MATCH($A57,'Hoja de Trabajo para listado'!$CD$155:$CD$1048576,0),MATCH((CUADRO!N$4&amp;$E57),'Hoja de Trabajo para listado'!$CD$151:$DC$151,0)),0)</f>
        <v>0</v>
      </c>
      <c r="O57" s="243">
        <f ca="1">+IFERROR(INDEX('Hoja de Trabajo para listado'!$A$155:$Z$1048576,MATCH($A57,'Hoja de Trabajo para listado'!$A$155:$A$1048576,0),MATCH((CUADRO!O$4&amp;$E57),'Hoja de Trabajo para listado'!$A$151:$Z$151,0)),0)+IFERROR(INDEX('Hoja de Trabajo para listado'!$AB$155:$BA$1048576,MATCH($A57,'Hoja de Trabajo para listado'!$AB$155:$AB$1048576,0),MATCH((CUADRO!O$4&amp;$E57),'Hoja de Trabajo para listado'!$AB$151:$BA$151,0)),0)+IFERROR(INDEX('Hoja de Trabajo para listado'!$BC$155:$CB$1048576,MATCH($A57,'Hoja de Trabajo para listado'!$BC$155:$BC$1048576,0),MATCH((CUADRO!O$4&amp;$E57),'Hoja de Trabajo para listado'!$BC$151:$CB$151,0)),0)+IFERROR(INDEX('Hoja de Trabajo para listado'!$DE$153:$DG$274,MATCH($A57,'Hoja de Trabajo para listado'!$DE$153:$DE$1048576,0),MATCH((CUADRO!O$4&amp;$E57),'Hoja de Trabajo para listado'!$DE$151:$DG$151,0)),0)+IFERROR(INDEX('Hoja de Trabajo para listado'!$CD$155:$DC$1048576,MATCH($A57,'Hoja de Trabajo para listado'!$CD$155:$CD$1048576,0),MATCH((CUADRO!O$4&amp;$E57),'Hoja de Trabajo para listado'!$CD$151:$DC$151,0)),0)</f>
        <v>0</v>
      </c>
      <c r="P57" s="243">
        <f ca="1">+IFERROR(INDEX('Hoja de Trabajo para listado'!$A$155:$Z$1048576,MATCH($A57,'Hoja de Trabajo para listado'!$A$155:$A$1048576,0),MATCH((CUADRO!P$4&amp;$E57),'Hoja de Trabajo para listado'!$A$151:$Z$151,0)),0)+IFERROR(INDEX('Hoja de Trabajo para listado'!$AB$155:$BA$1048576,MATCH($A57,'Hoja de Trabajo para listado'!$AB$155:$AB$1048576,0),MATCH((CUADRO!P$4&amp;$E57),'Hoja de Trabajo para listado'!$AB$151:$BA$151,0)),0)+IFERROR(INDEX('Hoja de Trabajo para listado'!$BC$155:$CB$1048576,MATCH($A57,'Hoja de Trabajo para listado'!$BC$155:$BC$1048576,0),MATCH((CUADRO!P$4&amp;$E57),'Hoja de Trabajo para listado'!$BC$151:$CB$151,0)),0)+IFERROR(INDEX('Hoja de Trabajo para listado'!$DE$153:$DG$274,MATCH($A57,'Hoja de Trabajo para listado'!$DE$153:$DE$1048576,0),MATCH((CUADRO!P$4&amp;$E57),'Hoja de Trabajo para listado'!$DE$151:$DG$151,0)),0)+IFERROR(INDEX('Hoja de Trabajo para listado'!$CD$155:$DC$1048576,MATCH($A57,'Hoja de Trabajo para listado'!$CD$155:$CD$1048576,0),MATCH((CUADRO!P$4&amp;$E57),'Hoja de Trabajo para listado'!$CD$151:$DC$151,0)),0)</f>
        <v>0</v>
      </c>
      <c r="Q57" s="243">
        <f ca="1">+IFERROR(INDEX('Hoja de Trabajo para listado'!$A$155:$Z$1048576,MATCH($A57,'Hoja de Trabajo para listado'!$A$155:$A$1048576,0),MATCH((CUADRO!Q$4&amp;$E57),'Hoja de Trabajo para listado'!$A$151:$Z$151,0)),0)+IFERROR(INDEX('Hoja de Trabajo para listado'!$AB$155:$BA$1048576,MATCH($A57,'Hoja de Trabajo para listado'!$AB$155:$AB$1048576,0),MATCH((CUADRO!Q$4&amp;$E57),'Hoja de Trabajo para listado'!$AB$151:$BA$151,0)),0)+IFERROR(INDEX('Hoja de Trabajo para listado'!$BC$155:$CB$1048576,MATCH($A57,'Hoja de Trabajo para listado'!$BC$155:$BC$1048576,0),MATCH((CUADRO!Q$4&amp;$E57),'Hoja de Trabajo para listado'!$BC$151:$CB$151,0)),0)+IFERROR(INDEX('Hoja de Trabajo para listado'!$DE$153:$DG$274,MATCH($A57,'Hoja de Trabajo para listado'!$DE$153:$DE$1048576,0),MATCH((CUADRO!Q$4&amp;$E57),'Hoja de Trabajo para listado'!$DE$151:$DG$151,0)),0)+IFERROR(INDEX('Hoja de Trabajo para listado'!$CD$155:$DC$1048576,MATCH($A57,'Hoja de Trabajo para listado'!$CD$155:$CD$1048576,0),MATCH((CUADRO!Q$4&amp;$E57),'Hoja de Trabajo para listado'!$CD$151:$DC$151,0)),0)</f>
        <v>0</v>
      </c>
      <c r="R57" s="243">
        <f t="shared" ca="1" si="0"/>
        <v>4860</v>
      </c>
      <c r="S57" s="243"/>
      <c r="T57" s="243">
        <f ca="1">+T58</f>
        <v>5159793.209999999</v>
      </c>
      <c r="U57" s="242">
        <f t="shared" si="1"/>
        <v>1</v>
      </c>
      <c r="V57" s="333" t="str">
        <f>+VLOOKUP(A57,bd_lista!$A$3:$E$592,5,FALSE)</f>
        <v>Instituciones Descentralizadas</v>
      </c>
      <c r="W57" s="387" t="str">
        <f>+V57</f>
        <v>Instituciones Descentralizadas</v>
      </c>
      <c r="X57" s="242">
        <f>+VLOOKUP(A57,[4]Sheet1!$A$13:$D$744,4,FALSE)</f>
        <v>81</v>
      </c>
      <c r="Y57" s="242" t="str">
        <f>+VLOOKUP(X57,bd_lista!$A$3:$C$592,3,FALSE)</f>
        <v>Ministerio de Obras Públicas, Servicios y Vivienda</v>
      </c>
      <c r="Z57" s="294">
        <f>+X57</f>
        <v>81</v>
      </c>
      <c r="AA57" s="319" t="str">
        <f>+Y57</f>
        <v>Ministerio de Obras Públicas, Servicios y Vivienda</v>
      </c>
    </row>
    <row r="58" spans="1:27" customFormat="1" ht="15" customHeight="1">
      <c r="A58" s="32">
        <v>117</v>
      </c>
      <c r="B58" s="393"/>
      <c r="C58" s="333" t="str">
        <f>+VLOOKUP(A58,bd_lista!$A$3:$C$592,3,FALSE)</f>
        <v>Dirección General de Aeronáutica Civil</v>
      </c>
      <c r="D58" s="390"/>
      <c r="E58" s="333" t="s">
        <v>1305</v>
      </c>
      <c r="F58" s="245">
        <f ca="1">+IFERROR(INDEX('Hoja de Trabajo para listado'!$A$155:$Z$1048576,MATCH($A58,'Hoja de Trabajo para listado'!$A$155:$A$1048576,0),MATCH((CUADRO!F$4&amp;$E58),'Hoja de Trabajo para listado'!$A$151:$Z$151,0)),0)+IFERROR(INDEX('Hoja de Trabajo para listado'!$AB$155:$BA$1048576,MATCH($A58,'Hoja de Trabajo para listado'!$AB$155:$AB$1048576,0),MATCH((CUADRO!F$4&amp;$E58),'Hoja de Trabajo para listado'!$AB$151:$BA$151,0)),0)+IFERROR(INDEX('Hoja de Trabajo para listado'!$BC$155:$CB$1048576,MATCH($A58,'Hoja de Trabajo para listado'!$BC$155:$BC$1048576,0),MATCH((CUADRO!F$4&amp;$E58),'Hoja de Trabajo para listado'!$BC$151:$CB$151,0)),0)+IFERROR(INDEX('Hoja de Trabajo para listado'!$DE$153:$DG$274,MATCH($A58,'Hoja de Trabajo para listado'!$DE$153:$DE$1048576,0),MATCH((CUADRO!F$4&amp;$E58),'Hoja de Trabajo para listado'!$DE$151:$DG$151,0)),0)+IFERROR(INDEX('Hoja de Trabajo para listado'!$CD$155:$DC$1048576,MATCH($A58,'Hoja de Trabajo para listado'!$CD$155:$CD$1048576,0),MATCH((CUADRO!F$4&amp;$E58),'Hoja de Trabajo para listado'!$CD$151:$DC$151,0)),0)</f>
        <v>0</v>
      </c>
      <c r="G58" s="245">
        <f ca="1">+IFERROR(INDEX('Hoja de Trabajo para listado'!$A$155:$Z$1048576,MATCH($A58,'Hoja de Trabajo para listado'!$A$155:$A$1048576,0),MATCH((CUADRO!G$4&amp;$E58),'Hoja de Trabajo para listado'!$A$151:$Z$151,0)),0)+IFERROR(INDEX('Hoja de Trabajo para listado'!$AB$155:$BA$1048576,MATCH($A58,'Hoja de Trabajo para listado'!$AB$155:$AB$1048576,0),MATCH((CUADRO!G$4&amp;$E58),'Hoja de Trabajo para listado'!$AB$151:$BA$151,0)),0)+IFERROR(INDEX('Hoja de Trabajo para listado'!$BC$155:$CB$1048576,MATCH($A58,'Hoja de Trabajo para listado'!$BC$155:$BC$1048576,0),MATCH((CUADRO!G$4&amp;$E58),'Hoja de Trabajo para listado'!$BC$151:$CB$151,0)),0)+IFERROR(INDEX('Hoja de Trabajo para listado'!$DE$153:$DG$274,MATCH($A58,'Hoja de Trabajo para listado'!$DE$153:$DE$1048576,0),MATCH((CUADRO!G$4&amp;$E58),'Hoja de Trabajo para listado'!$DE$151:$DG$151,0)),0)+IFERROR(INDEX('Hoja de Trabajo para listado'!$CD$155:$DC$1048576,MATCH($A58,'Hoja de Trabajo para listado'!$CD$155:$CD$1048576,0),MATCH((CUADRO!G$4&amp;$E58),'Hoja de Trabajo para listado'!$CD$151:$DC$151,0)),0)</f>
        <v>0</v>
      </c>
      <c r="H58" s="245">
        <f ca="1">+IFERROR(INDEX('Hoja de Trabajo para listado'!$A$155:$Z$1048576,MATCH($A58,'Hoja de Trabajo para listado'!$A$155:$A$1048576,0),MATCH((CUADRO!H$4&amp;$E58),'Hoja de Trabajo para listado'!$A$151:$Z$151,0)),0)+IFERROR(INDEX('Hoja de Trabajo para listado'!$AB$155:$BA$1048576,MATCH($A58,'Hoja de Trabajo para listado'!$AB$155:$AB$1048576,0),MATCH((CUADRO!H$4&amp;$E58),'Hoja de Trabajo para listado'!$AB$151:$BA$151,0)),0)+IFERROR(INDEX('Hoja de Trabajo para listado'!$BC$155:$CB$1048576,MATCH($A58,'Hoja de Trabajo para listado'!$BC$155:$BC$1048576,0),MATCH((CUADRO!H$4&amp;$E58),'Hoja de Trabajo para listado'!$BC$151:$CB$151,0)),0)+IFERROR(INDEX('Hoja de Trabajo para listado'!$DE$153:$DG$274,MATCH($A58,'Hoja de Trabajo para listado'!$DE$153:$DE$1048576,0),MATCH((CUADRO!H$4&amp;$E58),'Hoja de Trabajo para listado'!$DE$151:$DG$151,0)),0)+IFERROR(INDEX('Hoja de Trabajo para listado'!$CD$155:$DC$1048576,MATCH($A58,'Hoja de Trabajo para listado'!$CD$155:$CD$1048576,0),MATCH((CUADRO!H$4&amp;$E58),'Hoja de Trabajo para listado'!$CD$151:$DC$151,0)),0)</f>
        <v>58355.860000000008</v>
      </c>
      <c r="I58" s="245">
        <f ca="1">+IFERROR(INDEX('Hoja de Trabajo para listado'!$A$155:$Z$1048576,MATCH($A58,'Hoja de Trabajo para listado'!$A$155:$A$1048576,0),MATCH((CUADRO!I$4&amp;$E58),'Hoja de Trabajo para listado'!$A$151:$Z$151,0)),0)+IFERROR(INDEX('Hoja de Trabajo para listado'!$AB$155:$BA$1048576,MATCH($A58,'Hoja de Trabajo para listado'!$AB$155:$AB$1048576,0),MATCH((CUADRO!I$4&amp;$E58),'Hoja de Trabajo para listado'!$AB$151:$BA$151,0)),0)+IFERROR(INDEX('Hoja de Trabajo para listado'!$BC$155:$CB$1048576,MATCH($A58,'Hoja de Trabajo para listado'!$BC$155:$BC$1048576,0),MATCH((CUADRO!I$4&amp;$E58),'Hoja de Trabajo para listado'!$BC$151:$CB$151,0)),0)+IFERROR(INDEX('Hoja de Trabajo para listado'!$DE$153:$DG$274,MATCH($A58,'Hoja de Trabajo para listado'!$DE$153:$DE$1048576,0),MATCH((CUADRO!I$4&amp;$E58),'Hoja de Trabajo para listado'!$DE$151:$DG$151,0)),0)+IFERROR(INDEX('Hoja de Trabajo para listado'!$CD$155:$DC$1048576,MATCH($A58,'Hoja de Trabajo para listado'!$CD$155:$CD$1048576,0),MATCH((CUADRO!I$4&amp;$E58),'Hoja de Trabajo para listado'!$CD$151:$DC$151,0)),0)</f>
        <v>371</v>
      </c>
      <c r="J58" s="245">
        <f ca="1">+IFERROR(INDEX('Hoja de Trabajo para listado'!$A$155:$Z$1048576,MATCH($A58,'Hoja de Trabajo para listado'!$A$155:$A$1048576,0),MATCH((CUADRO!J$4&amp;$E58),'Hoja de Trabajo para listado'!$A$151:$Z$151,0)),0)+IFERROR(INDEX('Hoja de Trabajo para listado'!$AB$155:$BA$1048576,MATCH($A58,'Hoja de Trabajo para listado'!$AB$155:$AB$1048576,0),MATCH((CUADRO!J$4&amp;$E58),'Hoja de Trabajo para listado'!$AB$151:$BA$151,0)),0)+IFERROR(INDEX('Hoja de Trabajo para listado'!$BC$155:$CB$1048576,MATCH($A58,'Hoja de Trabajo para listado'!$BC$155:$BC$1048576,0),MATCH((CUADRO!J$4&amp;$E58),'Hoja de Trabajo para listado'!$BC$151:$CB$151,0)),0)+IFERROR(INDEX('Hoja de Trabajo para listado'!$DE$153:$DG$274,MATCH($A58,'Hoja de Trabajo para listado'!$DE$153:$DE$1048576,0),MATCH((CUADRO!J$4&amp;$E58),'Hoja de Trabajo para listado'!$DE$151:$DG$151,0)),0)+IFERROR(INDEX('Hoja de Trabajo para listado'!$CD$155:$DC$1048576,MATCH($A58,'Hoja de Trabajo para listado'!$CD$155:$CD$1048576,0),MATCH((CUADRO!J$4&amp;$E58),'Hoja de Trabajo para listado'!$CD$151:$DC$151,0)),0)</f>
        <v>5096206.3499999987</v>
      </c>
      <c r="K58" s="245">
        <f ca="1">+IFERROR(INDEX('Hoja de Trabajo para listado'!$A$155:$Z$1048576,MATCH($A58,'Hoja de Trabajo para listado'!$A$155:$A$1048576,0),MATCH((CUADRO!K$4&amp;$E58),'Hoja de Trabajo para listado'!$A$151:$Z$151,0)),0)+IFERROR(INDEX('Hoja de Trabajo para listado'!$AB$155:$BA$1048576,MATCH($A58,'Hoja de Trabajo para listado'!$AB$155:$AB$1048576,0),MATCH((CUADRO!K$4&amp;$E58),'Hoja de Trabajo para listado'!$AB$151:$BA$151,0)),0)+IFERROR(INDEX('Hoja de Trabajo para listado'!$BC$155:$CB$1048576,MATCH($A58,'Hoja de Trabajo para listado'!$BC$155:$BC$1048576,0),MATCH((CUADRO!K$4&amp;$E58),'Hoja de Trabajo para listado'!$BC$151:$CB$151,0)),0)+IFERROR(INDEX('Hoja de Trabajo para listado'!$DE$153:$DG$274,MATCH($A58,'Hoja de Trabajo para listado'!$DE$153:$DE$1048576,0),MATCH((CUADRO!K$4&amp;$E58),'Hoja de Trabajo para listado'!$DE$151:$DG$151,0)),0)+IFERROR(INDEX('Hoja de Trabajo para listado'!$CD$155:$DC$1048576,MATCH($A58,'Hoja de Trabajo para listado'!$CD$155:$CD$1048576,0),MATCH((CUADRO!K$4&amp;$E58),'Hoja de Trabajo para listado'!$CD$151:$DC$151,0)),0)</f>
        <v>0</v>
      </c>
      <c r="L58" s="245">
        <f ca="1">+IFERROR(INDEX('Hoja de Trabajo para listado'!$A$155:$Z$1048576,MATCH($A58,'Hoja de Trabajo para listado'!$A$155:$A$1048576,0),MATCH((CUADRO!L$4&amp;$E58),'Hoja de Trabajo para listado'!$A$151:$Z$151,0)),0)+IFERROR(INDEX('Hoja de Trabajo para listado'!$AB$155:$BA$1048576,MATCH($A58,'Hoja de Trabajo para listado'!$AB$155:$AB$1048576,0),MATCH((CUADRO!L$4&amp;$E58),'Hoja de Trabajo para listado'!$AB$151:$BA$151,0)),0)+IFERROR(INDEX('Hoja de Trabajo para listado'!$BC$155:$CB$1048576,MATCH($A58,'Hoja de Trabajo para listado'!$BC$155:$BC$1048576,0),MATCH((CUADRO!L$4&amp;$E58),'Hoja de Trabajo para listado'!$BC$151:$CB$151,0)),0)+IFERROR(INDEX('Hoja de Trabajo para listado'!$DE$153:$DG$274,MATCH($A58,'Hoja de Trabajo para listado'!$DE$153:$DE$1048576,0),MATCH((CUADRO!L$4&amp;$E58),'Hoja de Trabajo para listado'!$DE$151:$DG$151,0)),0)+IFERROR(INDEX('Hoja de Trabajo para listado'!$CD$155:$DC$1048576,MATCH($A58,'Hoja de Trabajo para listado'!$CD$155:$CD$1048576,0),MATCH((CUADRO!L$4&amp;$E58),'Hoja de Trabajo para listado'!$CD$151:$DC$151,0)),0)</f>
        <v>0</v>
      </c>
      <c r="M58" s="245">
        <f ca="1">+IFERROR(INDEX('Hoja de Trabajo para listado'!$A$155:$Z$1048576,MATCH($A58,'Hoja de Trabajo para listado'!$A$155:$A$1048576,0),MATCH((CUADRO!M$4&amp;$E58),'Hoja de Trabajo para listado'!$A$151:$Z$151,0)),0)+IFERROR(INDEX('Hoja de Trabajo para listado'!$AB$155:$BA$1048576,MATCH($A58,'Hoja de Trabajo para listado'!$AB$155:$AB$1048576,0),MATCH((CUADRO!M$4&amp;$E58),'Hoja de Trabajo para listado'!$AB$151:$BA$151,0)),0)+IFERROR(INDEX('Hoja de Trabajo para listado'!$BC$155:$CB$1048576,MATCH($A58,'Hoja de Trabajo para listado'!$BC$155:$BC$1048576,0),MATCH((CUADRO!M$4&amp;$E58),'Hoja de Trabajo para listado'!$BC$151:$CB$151,0)),0)+IFERROR(INDEX('Hoja de Trabajo para listado'!$DE$153:$DG$274,MATCH($A58,'Hoja de Trabajo para listado'!$DE$153:$DE$1048576,0),MATCH((CUADRO!M$4&amp;$E58),'Hoja de Trabajo para listado'!$DE$151:$DG$151,0)),0)+IFERROR(INDEX('Hoja de Trabajo para listado'!$CD$155:$DC$1048576,MATCH($A58,'Hoja de Trabajo para listado'!$CD$155:$CD$1048576,0),MATCH((CUADRO!M$4&amp;$E58),'Hoja de Trabajo para listado'!$CD$151:$DC$151,0)),0)</f>
        <v>0</v>
      </c>
      <c r="N58" s="245">
        <f ca="1">+IFERROR(INDEX('Hoja de Trabajo para listado'!$A$155:$Z$1048576,MATCH($A58,'Hoja de Trabajo para listado'!$A$155:$A$1048576,0),MATCH((CUADRO!N$4&amp;$E58),'Hoja de Trabajo para listado'!$A$151:$Z$151,0)),0)+IFERROR(INDEX('Hoja de Trabajo para listado'!$AB$155:$BA$1048576,MATCH($A58,'Hoja de Trabajo para listado'!$AB$155:$AB$1048576,0),MATCH((CUADRO!N$4&amp;$E58),'Hoja de Trabajo para listado'!$AB$151:$BA$151,0)),0)+IFERROR(INDEX('Hoja de Trabajo para listado'!$BC$155:$CB$1048576,MATCH($A58,'Hoja de Trabajo para listado'!$BC$155:$BC$1048576,0),MATCH((CUADRO!N$4&amp;$E58),'Hoja de Trabajo para listado'!$BC$151:$CB$151,0)),0)+IFERROR(INDEX('Hoja de Trabajo para listado'!$DE$153:$DG$274,MATCH($A58,'Hoja de Trabajo para listado'!$DE$153:$DE$1048576,0),MATCH((CUADRO!N$4&amp;$E58),'Hoja de Trabajo para listado'!$DE$151:$DG$151,0)),0)+IFERROR(INDEX('Hoja de Trabajo para listado'!$CD$155:$DC$1048576,MATCH($A58,'Hoja de Trabajo para listado'!$CD$155:$CD$1048576,0),MATCH((CUADRO!N$4&amp;$E58),'Hoja de Trabajo para listado'!$CD$151:$DC$151,0)),0)</f>
        <v>0</v>
      </c>
      <c r="O58" s="245">
        <f ca="1">+IFERROR(INDEX('Hoja de Trabajo para listado'!$A$155:$Z$1048576,MATCH($A58,'Hoja de Trabajo para listado'!$A$155:$A$1048576,0),MATCH((CUADRO!O$4&amp;$E58),'Hoja de Trabajo para listado'!$A$151:$Z$151,0)),0)+IFERROR(INDEX('Hoja de Trabajo para listado'!$AB$155:$BA$1048576,MATCH($A58,'Hoja de Trabajo para listado'!$AB$155:$AB$1048576,0),MATCH((CUADRO!O$4&amp;$E58),'Hoja de Trabajo para listado'!$AB$151:$BA$151,0)),0)+IFERROR(INDEX('Hoja de Trabajo para listado'!$BC$155:$CB$1048576,MATCH($A58,'Hoja de Trabajo para listado'!$BC$155:$BC$1048576,0),MATCH((CUADRO!O$4&amp;$E58),'Hoja de Trabajo para listado'!$BC$151:$CB$151,0)),0)+IFERROR(INDEX('Hoja de Trabajo para listado'!$DE$153:$DG$274,MATCH($A58,'Hoja de Trabajo para listado'!$DE$153:$DE$1048576,0),MATCH((CUADRO!O$4&amp;$E58),'Hoja de Trabajo para listado'!$DE$151:$DG$151,0)),0)+IFERROR(INDEX('Hoja de Trabajo para listado'!$CD$155:$DC$1048576,MATCH($A58,'Hoja de Trabajo para listado'!$CD$155:$CD$1048576,0),MATCH((CUADRO!O$4&amp;$E58),'Hoja de Trabajo para listado'!$CD$151:$DC$151,0)),0)</f>
        <v>0</v>
      </c>
      <c r="P58" s="245">
        <f ca="1">+IFERROR(INDEX('Hoja de Trabajo para listado'!$A$155:$Z$1048576,MATCH($A58,'Hoja de Trabajo para listado'!$A$155:$A$1048576,0),MATCH((CUADRO!P$4&amp;$E58),'Hoja de Trabajo para listado'!$A$151:$Z$151,0)),0)+IFERROR(INDEX('Hoja de Trabajo para listado'!$AB$155:$BA$1048576,MATCH($A58,'Hoja de Trabajo para listado'!$AB$155:$AB$1048576,0),MATCH((CUADRO!P$4&amp;$E58),'Hoja de Trabajo para listado'!$AB$151:$BA$151,0)),0)+IFERROR(INDEX('Hoja de Trabajo para listado'!$BC$155:$CB$1048576,MATCH($A58,'Hoja de Trabajo para listado'!$BC$155:$BC$1048576,0),MATCH((CUADRO!P$4&amp;$E58),'Hoja de Trabajo para listado'!$BC$151:$CB$151,0)),0)+IFERROR(INDEX('Hoja de Trabajo para listado'!$DE$153:$DG$274,MATCH($A58,'Hoja de Trabajo para listado'!$DE$153:$DE$1048576,0),MATCH((CUADRO!P$4&amp;$E58),'Hoja de Trabajo para listado'!$DE$151:$DG$151,0)),0)+IFERROR(INDEX('Hoja de Trabajo para listado'!$CD$155:$DC$1048576,MATCH($A58,'Hoja de Trabajo para listado'!$CD$155:$CD$1048576,0),MATCH((CUADRO!P$4&amp;$E58),'Hoja de Trabajo para listado'!$CD$151:$DC$151,0)),0)</f>
        <v>0</v>
      </c>
      <c r="Q58" s="245">
        <f ca="1">+IFERROR(INDEX('Hoja de Trabajo para listado'!$A$155:$Z$1048576,MATCH($A58,'Hoja de Trabajo para listado'!$A$155:$A$1048576,0),MATCH((CUADRO!Q$4&amp;$E58),'Hoja de Trabajo para listado'!$A$151:$Z$151,0)),0)+IFERROR(INDEX('Hoja de Trabajo para listado'!$AB$155:$BA$1048576,MATCH($A58,'Hoja de Trabajo para listado'!$AB$155:$AB$1048576,0),MATCH((CUADRO!Q$4&amp;$E58),'Hoja de Trabajo para listado'!$AB$151:$BA$151,0)),0)+IFERROR(INDEX('Hoja de Trabajo para listado'!$BC$155:$CB$1048576,MATCH($A58,'Hoja de Trabajo para listado'!$BC$155:$BC$1048576,0),MATCH((CUADRO!Q$4&amp;$E58),'Hoja de Trabajo para listado'!$BC$151:$CB$151,0)),0)+IFERROR(INDEX('Hoja de Trabajo para listado'!$DE$153:$DG$274,MATCH($A58,'Hoja de Trabajo para listado'!$DE$153:$DE$1048576,0),MATCH((CUADRO!Q$4&amp;$E58),'Hoja de Trabajo para listado'!$DE$151:$DG$151,0)),0)+IFERROR(INDEX('Hoja de Trabajo para listado'!$CD$155:$DC$1048576,MATCH($A58,'Hoja de Trabajo para listado'!$CD$155:$CD$1048576,0),MATCH((CUADRO!Q$4&amp;$E58),'Hoja de Trabajo para listado'!$CD$151:$DC$151,0)),0)</f>
        <v>0</v>
      </c>
      <c r="R58" s="245">
        <f t="shared" ca="1" si="0"/>
        <v>5154933.209999999</v>
      </c>
      <c r="S58" s="245">
        <f ca="1">+R57+R58</f>
        <v>5159793.209999999</v>
      </c>
      <c r="T58" s="245">
        <f ca="1">+S58</f>
        <v>5159793.209999999</v>
      </c>
      <c r="U58" s="244">
        <f t="shared" si="1"/>
        <v>2</v>
      </c>
      <c r="V58" s="333" t="str">
        <f>+VLOOKUP(A58,bd_lista!$A$3:$E$592,5,FALSE)</f>
        <v>Instituciones Descentralizadas</v>
      </c>
      <c r="W58" s="388"/>
      <c r="X58" s="242">
        <f>+VLOOKUP(A58,[4]Sheet1!$A$13:$D$744,4,FALSE)</f>
        <v>81</v>
      </c>
      <c r="Y58" s="242" t="str">
        <f>+VLOOKUP(X58,bd_lista!$A$3:$C$592,3,FALSE)</f>
        <v>Ministerio de Obras Públicas, Servicios y Vivienda</v>
      </c>
      <c r="Z58" s="292"/>
      <c r="AA58" s="321"/>
    </row>
    <row r="59" spans="1:27" ht="15" customHeight="1">
      <c r="A59" s="32">
        <v>119</v>
      </c>
      <c r="B59" s="392">
        <f>+A59</f>
        <v>119</v>
      </c>
      <c r="C59" s="247" t="str">
        <f>+VLOOKUP(A59,bd_lista!$A$3:$C$592,3,FALSE)</f>
        <v>Agencia para el Des. de la Soc. de la Información en Bolivia</v>
      </c>
      <c r="D59" s="389" t="str">
        <f>+C59</f>
        <v>Agencia para el Des. de la Soc. de la Información en Bolivia</v>
      </c>
      <c r="E59" s="247" t="s">
        <v>1304</v>
      </c>
      <c r="F59" s="243">
        <f ca="1">+IFERROR(INDEX('Hoja de Trabajo para listado'!$A$155:$Z$1048576,MATCH($A59,'Hoja de Trabajo para listado'!$A$155:$A$1048576,0),MATCH((CUADRO!F$4&amp;$E59),'Hoja de Trabajo para listado'!$A$151:$Z$151,0)),0)+IFERROR(INDEX('Hoja de Trabajo para listado'!$AB$155:$BA$1048576,MATCH($A59,'Hoja de Trabajo para listado'!$AB$155:$AB$1048576,0),MATCH((CUADRO!F$4&amp;$E59),'Hoja de Trabajo para listado'!$AB$151:$BA$151,0)),0)+IFERROR(INDEX('Hoja de Trabajo para listado'!$BC$155:$CB$1048576,MATCH($A59,'Hoja de Trabajo para listado'!$BC$155:$BC$1048576,0),MATCH((CUADRO!F$4&amp;$E59),'Hoja de Trabajo para listado'!$BC$151:$CB$151,0)),0)+IFERROR(INDEX('Hoja de Trabajo para listado'!$DE$153:$DG$274,MATCH($A59,'Hoja de Trabajo para listado'!$DE$153:$DE$1048576,0),MATCH((CUADRO!F$4&amp;$E59),'Hoja de Trabajo para listado'!$DE$151:$DG$151,0)),0)+IFERROR(INDEX('Hoja de Trabajo para listado'!$CD$155:$DC$1048576,MATCH($A59,'Hoja de Trabajo para listado'!$CD$155:$CD$1048576,0),MATCH((CUADRO!F$4&amp;$E59),'Hoja de Trabajo para listado'!$CD$151:$DC$151,0)),0)</f>
        <v>0</v>
      </c>
      <c r="G59" s="243">
        <f ca="1">+IFERROR(INDEX('Hoja de Trabajo para listado'!$A$155:$Z$1048576,MATCH($A59,'Hoja de Trabajo para listado'!$A$155:$A$1048576,0),MATCH((CUADRO!G$4&amp;$E59),'Hoja de Trabajo para listado'!$A$151:$Z$151,0)),0)+IFERROR(INDEX('Hoja de Trabajo para listado'!$AB$155:$BA$1048576,MATCH($A59,'Hoja de Trabajo para listado'!$AB$155:$AB$1048576,0),MATCH((CUADRO!G$4&amp;$E59),'Hoja de Trabajo para listado'!$AB$151:$BA$151,0)),0)+IFERROR(INDEX('Hoja de Trabajo para listado'!$BC$155:$CB$1048576,MATCH($A59,'Hoja de Trabajo para listado'!$BC$155:$BC$1048576,0),MATCH((CUADRO!G$4&amp;$E59),'Hoja de Trabajo para listado'!$BC$151:$CB$151,0)),0)+IFERROR(INDEX('Hoja de Trabajo para listado'!$DE$153:$DG$274,MATCH($A59,'Hoja de Trabajo para listado'!$DE$153:$DE$1048576,0),MATCH((CUADRO!G$4&amp;$E59),'Hoja de Trabajo para listado'!$DE$151:$DG$151,0)),0)+IFERROR(INDEX('Hoja de Trabajo para listado'!$CD$155:$DC$1048576,MATCH($A59,'Hoja de Trabajo para listado'!$CD$155:$CD$1048576,0),MATCH((CUADRO!G$4&amp;$E59),'Hoja de Trabajo para listado'!$CD$151:$DC$151,0)),0)</f>
        <v>0</v>
      </c>
      <c r="H59" s="243">
        <f ca="1">+IFERROR(INDEX('Hoja de Trabajo para listado'!$A$155:$Z$1048576,MATCH($A59,'Hoja de Trabajo para listado'!$A$155:$A$1048576,0),MATCH((CUADRO!H$4&amp;$E59),'Hoja de Trabajo para listado'!$A$151:$Z$151,0)),0)+IFERROR(INDEX('Hoja de Trabajo para listado'!$AB$155:$BA$1048576,MATCH($A59,'Hoja de Trabajo para listado'!$AB$155:$AB$1048576,0),MATCH((CUADRO!H$4&amp;$E59),'Hoja de Trabajo para listado'!$AB$151:$BA$151,0)),0)+IFERROR(INDEX('Hoja de Trabajo para listado'!$BC$155:$CB$1048576,MATCH($A59,'Hoja de Trabajo para listado'!$BC$155:$BC$1048576,0),MATCH((CUADRO!H$4&amp;$E59),'Hoja de Trabajo para listado'!$BC$151:$CB$151,0)),0)+IFERROR(INDEX('Hoja de Trabajo para listado'!$DE$153:$DG$274,MATCH($A59,'Hoja de Trabajo para listado'!$DE$153:$DE$1048576,0),MATCH((CUADRO!H$4&amp;$E59),'Hoja de Trabajo para listado'!$DE$151:$DG$151,0)),0)+IFERROR(INDEX('Hoja de Trabajo para listado'!$CD$155:$DC$1048576,MATCH($A59,'Hoja de Trabajo para listado'!$CD$155:$CD$1048576,0),MATCH((CUADRO!H$4&amp;$E59),'Hoja de Trabajo para listado'!$CD$151:$DC$151,0)),0)</f>
        <v>0</v>
      </c>
      <c r="I59" s="243">
        <f ca="1">+IFERROR(INDEX('Hoja de Trabajo para listado'!$A$155:$Z$1048576,MATCH($A59,'Hoja de Trabajo para listado'!$A$155:$A$1048576,0),MATCH((CUADRO!I$4&amp;$E59),'Hoja de Trabajo para listado'!$A$151:$Z$151,0)),0)+IFERROR(INDEX('Hoja de Trabajo para listado'!$AB$155:$BA$1048576,MATCH($A59,'Hoja de Trabajo para listado'!$AB$155:$AB$1048576,0),MATCH((CUADRO!I$4&amp;$E59),'Hoja de Trabajo para listado'!$AB$151:$BA$151,0)),0)+IFERROR(INDEX('Hoja de Trabajo para listado'!$BC$155:$CB$1048576,MATCH($A59,'Hoja de Trabajo para listado'!$BC$155:$BC$1048576,0),MATCH((CUADRO!I$4&amp;$E59),'Hoja de Trabajo para listado'!$BC$151:$CB$151,0)),0)+IFERROR(INDEX('Hoja de Trabajo para listado'!$DE$153:$DG$274,MATCH($A59,'Hoja de Trabajo para listado'!$DE$153:$DE$1048576,0),MATCH((CUADRO!I$4&amp;$E59),'Hoja de Trabajo para listado'!$DE$151:$DG$151,0)),0)+IFERROR(INDEX('Hoja de Trabajo para listado'!$CD$155:$DC$1048576,MATCH($A59,'Hoja de Trabajo para listado'!$CD$155:$CD$1048576,0),MATCH((CUADRO!I$4&amp;$E59),'Hoja de Trabajo para listado'!$CD$151:$DC$151,0)),0)</f>
        <v>0</v>
      </c>
      <c r="J59" s="243">
        <f ca="1">+IFERROR(INDEX('Hoja de Trabajo para listado'!$A$155:$Z$1048576,MATCH($A59,'Hoja de Trabajo para listado'!$A$155:$A$1048576,0),MATCH((CUADRO!J$4&amp;$E59),'Hoja de Trabajo para listado'!$A$151:$Z$151,0)),0)+IFERROR(INDEX('Hoja de Trabajo para listado'!$AB$155:$BA$1048576,MATCH($A59,'Hoja de Trabajo para listado'!$AB$155:$AB$1048576,0),MATCH((CUADRO!J$4&amp;$E59),'Hoja de Trabajo para listado'!$AB$151:$BA$151,0)),0)+IFERROR(INDEX('Hoja de Trabajo para listado'!$BC$155:$CB$1048576,MATCH($A59,'Hoja de Trabajo para listado'!$BC$155:$BC$1048576,0),MATCH((CUADRO!J$4&amp;$E59),'Hoja de Trabajo para listado'!$BC$151:$CB$151,0)),0)+IFERROR(INDEX('Hoja de Trabajo para listado'!$DE$153:$DG$274,MATCH($A59,'Hoja de Trabajo para listado'!$DE$153:$DE$1048576,0),MATCH((CUADRO!J$4&amp;$E59),'Hoja de Trabajo para listado'!$DE$151:$DG$151,0)),0)+IFERROR(INDEX('Hoja de Trabajo para listado'!$CD$155:$DC$1048576,MATCH($A59,'Hoja de Trabajo para listado'!$CD$155:$CD$1048576,0),MATCH((CUADRO!J$4&amp;$E59),'Hoja de Trabajo para listado'!$CD$151:$DC$151,0)),0)</f>
        <v>60</v>
      </c>
      <c r="K59" s="243">
        <f ca="1">+IFERROR(INDEX('Hoja de Trabajo para listado'!$A$155:$Z$1048576,MATCH($A59,'Hoja de Trabajo para listado'!$A$155:$A$1048576,0),MATCH((CUADRO!K$4&amp;$E59),'Hoja de Trabajo para listado'!$A$151:$Z$151,0)),0)+IFERROR(INDEX('Hoja de Trabajo para listado'!$AB$155:$BA$1048576,MATCH($A59,'Hoja de Trabajo para listado'!$AB$155:$AB$1048576,0),MATCH((CUADRO!K$4&amp;$E59),'Hoja de Trabajo para listado'!$AB$151:$BA$151,0)),0)+IFERROR(INDEX('Hoja de Trabajo para listado'!$BC$155:$CB$1048576,MATCH($A59,'Hoja de Trabajo para listado'!$BC$155:$BC$1048576,0),MATCH((CUADRO!K$4&amp;$E59),'Hoja de Trabajo para listado'!$BC$151:$CB$151,0)),0)+IFERROR(INDEX('Hoja de Trabajo para listado'!$DE$153:$DG$274,MATCH($A59,'Hoja de Trabajo para listado'!$DE$153:$DE$1048576,0),MATCH((CUADRO!K$4&amp;$E59),'Hoja de Trabajo para listado'!$DE$151:$DG$151,0)),0)+IFERROR(INDEX('Hoja de Trabajo para listado'!$CD$155:$DC$1048576,MATCH($A59,'Hoja de Trabajo para listado'!$CD$155:$CD$1048576,0),MATCH((CUADRO!K$4&amp;$E59),'Hoja de Trabajo para listado'!$CD$151:$DC$151,0)),0)</f>
        <v>0</v>
      </c>
      <c r="L59" s="243">
        <f ca="1">+IFERROR(INDEX('Hoja de Trabajo para listado'!$A$155:$Z$1048576,MATCH($A59,'Hoja de Trabajo para listado'!$A$155:$A$1048576,0),MATCH((CUADRO!L$4&amp;$E59),'Hoja de Trabajo para listado'!$A$151:$Z$151,0)),0)+IFERROR(INDEX('Hoja de Trabajo para listado'!$AB$155:$BA$1048576,MATCH($A59,'Hoja de Trabajo para listado'!$AB$155:$AB$1048576,0),MATCH((CUADRO!L$4&amp;$E59),'Hoja de Trabajo para listado'!$AB$151:$BA$151,0)),0)+IFERROR(INDEX('Hoja de Trabajo para listado'!$BC$155:$CB$1048576,MATCH($A59,'Hoja de Trabajo para listado'!$BC$155:$BC$1048576,0),MATCH((CUADRO!L$4&amp;$E59),'Hoja de Trabajo para listado'!$BC$151:$CB$151,0)),0)+IFERROR(INDEX('Hoja de Trabajo para listado'!$DE$153:$DG$274,MATCH($A59,'Hoja de Trabajo para listado'!$DE$153:$DE$1048576,0),MATCH((CUADRO!L$4&amp;$E59),'Hoja de Trabajo para listado'!$DE$151:$DG$151,0)),0)+IFERROR(INDEX('Hoja de Trabajo para listado'!$CD$155:$DC$1048576,MATCH($A59,'Hoja de Trabajo para listado'!$CD$155:$CD$1048576,0),MATCH((CUADRO!L$4&amp;$E59),'Hoja de Trabajo para listado'!$CD$151:$DC$151,0)),0)</f>
        <v>0</v>
      </c>
      <c r="M59" s="243">
        <f ca="1">+IFERROR(INDEX('Hoja de Trabajo para listado'!$A$155:$Z$1048576,MATCH($A59,'Hoja de Trabajo para listado'!$A$155:$A$1048576,0),MATCH((CUADRO!M$4&amp;$E59),'Hoja de Trabajo para listado'!$A$151:$Z$151,0)),0)+IFERROR(INDEX('Hoja de Trabajo para listado'!$AB$155:$BA$1048576,MATCH($A59,'Hoja de Trabajo para listado'!$AB$155:$AB$1048576,0),MATCH((CUADRO!M$4&amp;$E59),'Hoja de Trabajo para listado'!$AB$151:$BA$151,0)),0)+IFERROR(INDEX('Hoja de Trabajo para listado'!$BC$155:$CB$1048576,MATCH($A59,'Hoja de Trabajo para listado'!$BC$155:$BC$1048576,0),MATCH((CUADRO!M$4&amp;$E59),'Hoja de Trabajo para listado'!$BC$151:$CB$151,0)),0)+IFERROR(INDEX('Hoja de Trabajo para listado'!$DE$153:$DG$274,MATCH($A59,'Hoja de Trabajo para listado'!$DE$153:$DE$1048576,0),MATCH((CUADRO!M$4&amp;$E59),'Hoja de Trabajo para listado'!$DE$151:$DG$151,0)),0)+IFERROR(INDEX('Hoja de Trabajo para listado'!$CD$155:$DC$1048576,MATCH($A59,'Hoja de Trabajo para listado'!$CD$155:$CD$1048576,0),MATCH((CUADRO!M$4&amp;$E59),'Hoja de Trabajo para listado'!$CD$151:$DC$151,0)),0)</f>
        <v>0</v>
      </c>
      <c r="N59" s="243">
        <f ca="1">+IFERROR(INDEX('Hoja de Trabajo para listado'!$A$155:$Z$1048576,MATCH($A59,'Hoja de Trabajo para listado'!$A$155:$A$1048576,0),MATCH((CUADRO!N$4&amp;$E59),'Hoja de Trabajo para listado'!$A$151:$Z$151,0)),0)+IFERROR(INDEX('Hoja de Trabajo para listado'!$AB$155:$BA$1048576,MATCH($A59,'Hoja de Trabajo para listado'!$AB$155:$AB$1048576,0),MATCH((CUADRO!N$4&amp;$E59),'Hoja de Trabajo para listado'!$AB$151:$BA$151,0)),0)+IFERROR(INDEX('Hoja de Trabajo para listado'!$BC$155:$CB$1048576,MATCH($A59,'Hoja de Trabajo para listado'!$BC$155:$BC$1048576,0),MATCH((CUADRO!N$4&amp;$E59),'Hoja de Trabajo para listado'!$BC$151:$CB$151,0)),0)+IFERROR(INDEX('Hoja de Trabajo para listado'!$DE$153:$DG$274,MATCH($A59,'Hoja de Trabajo para listado'!$DE$153:$DE$1048576,0),MATCH((CUADRO!N$4&amp;$E59),'Hoja de Trabajo para listado'!$DE$151:$DG$151,0)),0)+IFERROR(INDEX('Hoja de Trabajo para listado'!$CD$155:$DC$1048576,MATCH($A59,'Hoja de Trabajo para listado'!$CD$155:$CD$1048576,0),MATCH((CUADRO!N$4&amp;$E59),'Hoja de Trabajo para listado'!$CD$151:$DC$151,0)),0)</f>
        <v>0</v>
      </c>
      <c r="O59" s="243">
        <f ca="1">+IFERROR(INDEX('Hoja de Trabajo para listado'!$A$155:$Z$1048576,MATCH($A59,'Hoja de Trabajo para listado'!$A$155:$A$1048576,0),MATCH((CUADRO!O$4&amp;$E59),'Hoja de Trabajo para listado'!$A$151:$Z$151,0)),0)+IFERROR(INDEX('Hoja de Trabajo para listado'!$AB$155:$BA$1048576,MATCH($A59,'Hoja de Trabajo para listado'!$AB$155:$AB$1048576,0),MATCH((CUADRO!O$4&amp;$E59),'Hoja de Trabajo para listado'!$AB$151:$BA$151,0)),0)+IFERROR(INDEX('Hoja de Trabajo para listado'!$BC$155:$CB$1048576,MATCH($A59,'Hoja de Trabajo para listado'!$BC$155:$BC$1048576,0),MATCH((CUADRO!O$4&amp;$E59),'Hoja de Trabajo para listado'!$BC$151:$CB$151,0)),0)+IFERROR(INDEX('Hoja de Trabajo para listado'!$DE$153:$DG$274,MATCH($A59,'Hoja de Trabajo para listado'!$DE$153:$DE$1048576,0),MATCH((CUADRO!O$4&amp;$E59),'Hoja de Trabajo para listado'!$DE$151:$DG$151,0)),0)+IFERROR(INDEX('Hoja de Trabajo para listado'!$CD$155:$DC$1048576,MATCH($A59,'Hoja de Trabajo para listado'!$CD$155:$CD$1048576,0),MATCH((CUADRO!O$4&amp;$E59),'Hoja de Trabajo para listado'!$CD$151:$DC$151,0)),0)</f>
        <v>0</v>
      </c>
      <c r="P59" s="243">
        <f ca="1">+IFERROR(INDEX('Hoja de Trabajo para listado'!$A$155:$Z$1048576,MATCH($A59,'Hoja de Trabajo para listado'!$A$155:$A$1048576,0),MATCH((CUADRO!P$4&amp;$E59),'Hoja de Trabajo para listado'!$A$151:$Z$151,0)),0)+IFERROR(INDEX('Hoja de Trabajo para listado'!$AB$155:$BA$1048576,MATCH($A59,'Hoja de Trabajo para listado'!$AB$155:$AB$1048576,0),MATCH((CUADRO!P$4&amp;$E59),'Hoja de Trabajo para listado'!$AB$151:$BA$151,0)),0)+IFERROR(INDEX('Hoja de Trabajo para listado'!$BC$155:$CB$1048576,MATCH($A59,'Hoja de Trabajo para listado'!$BC$155:$BC$1048576,0),MATCH((CUADRO!P$4&amp;$E59),'Hoja de Trabajo para listado'!$BC$151:$CB$151,0)),0)+IFERROR(INDEX('Hoja de Trabajo para listado'!$DE$153:$DG$274,MATCH($A59,'Hoja de Trabajo para listado'!$DE$153:$DE$1048576,0),MATCH((CUADRO!P$4&amp;$E59),'Hoja de Trabajo para listado'!$DE$151:$DG$151,0)),0)+IFERROR(INDEX('Hoja de Trabajo para listado'!$CD$155:$DC$1048576,MATCH($A59,'Hoja de Trabajo para listado'!$CD$155:$CD$1048576,0),MATCH((CUADRO!P$4&amp;$E59),'Hoja de Trabajo para listado'!$CD$151:$DC$151,0)),0)</f>
        <v>0</v>
      </c>
      <c r="Q59" s="243">
        <f ca="1">+IFERROR(INDEX('Hoja de Trabajo para listado'!$A$155:$Z$1048576,MATCH($A59,'Hoja de Trabajo para listado'!$A$155:$A$1048576,0),MATCH((CUADRO!Q$4&amp;$E59),'Hoja de Trabajo para listado'!$A$151:$Z$151,0)),0)+IFERROR(INDEX('Hoja de Trabajo para listado'!$AB$155:$BA$1048576,MATCH($A59,'Hoja de Trabajo para listado'!$AB$155:$AB$1048576,0),MATCH((CUADRO!Q$4&amp;$E59),'Hoja de Trabajo para listado'!$AB$151:$BA$151,0)),0)+IFERROR(INDEX('Hoja de Trabajo para listado'!$BC$155:$CB$1048576,MATCH($A59,'Hoja de Trabajo para listado'!$BC$155:$BC$1048576,0),MATCH((CUADRO!Q$4&amp;$E59),'Hoja de Trabajo para listado'!$BC$151:$CB$151,0)),0)+IFERROR(INDEX('Hoja de Trabajo para listado'!$DE$153:$DG$274,MATCH($A59,'Hoja de Trabajo para listado'!$DE$153:$DE$1048576,0),MATCH((CUADRO!Q$4&amp;$E59),'Hoja de Trabajo para listado'!$DE$151:$DG$151,0)),0)+IFERROR(INDEX('Hoja de Trabajo para listado'!$CD$155:$DC$1048576,MATCH($A59,'Hoja de Trabajo para listado'!$CD$155:$CD$1048576,0),MATCH((CUADRO!Q$4&amp;$E59),'Hoja de Trabajo para listado'!$CD$151:$DC$151,0)),0)</f>
        <v>0</v>
      </c>
      <c r="R59" s="243">
        <f t="shared" ca="1" si="0"/>
        <v>60</v>
      </c>
      <c r="S59" s="243"/>
      <c r="T59" s="243">
        <f ca="1">+T60</f>
        <v>4028.8</v>
      </c>
      <c r="U59" s="242">
        <f t="shared" si="1"/>
        <v>1</v>
      </c>
      <c r="V59" s="333" t="str">
        <f>+VLOOKUP(A59,bd_lista!$A$3:$E$592,5,FALSE)</f>
        <v>Instituciones Descentralizadas</v>
      </c>
      <c r="W59" s="387" t="str">
        <f>+V59</f>
        <v>Instituciones Descentralizadas</v>
      </c>
      <c r="X59" s="242">
        <f>+VLOOKUP(A59,[4]Sheet1!$A$13:$D$744,4,FALSE)</f>
        <v>6</v>
      </c>
      <c r="Y59" s="242" t="str">
        <f>+VLOOKUP(X59,bd_lista!$A$3:$C$592,3,FALSE)</f>
        <v>Vicepresidencia del Estado Plurinacional</v>
      </c>
      <c r="Z59" s="294">
        <f>+X59</f>
        <v>6</v>
      </c>
      <c r="AA59" s="319" t="str">
        <f>+Y59</f>
        <v>Vicepresidencia del Estado Plurinacional</v>
      </c>
    </row>
    <row r="60" spans="1:27" ht="15" customHeight="1">
      <c r="A60" s="32">
        <v>119</v>
      </c>
      <c r="B60" s="393"/>
      <c r="C60" s="333" t="str">
        <f>+VLOOKUP(A60,bd_lista!$A$3:$C$592,3,FALSE)</f>
        <v>Agencia para el Des. de la Soc. de la Información en Bolivia</v>
      </c>
      <c r="D60" s="390"/>
      <c r="E60" s="333" t="s">
        <v>1305</v>
      </c>
      <c r="F60" s="245">
        <f ca="1">+IFERROR(INDEX('Hoja de Trabajo para listado'!$A$155:$Z$1048576,MATCH($A60,'Hoja de Trabajo para listado'!$A$155:$A$1048576,0),MATCH((CUADRO!F$4&amp;$E60),'Hoja de Trabajo para listado'!$A$151:$Z$151,0)),0)+IFERROR(INDEX('Hoja de Trabajo para listado'!$AB$155:$BA$1048576,MATCH($A60,'Hoja de Trabajo para listado'!$AB$155:$AB$1048576,0),MATCH((CUADRO!F$4&amp;$E60),'Hoja de Trabajo para listado'!$AB$151:$BA$151,0)),0)+IFERROR(INDEX('Hoja de Trabajo para listado'!$BC$155:$CB$1048576,MATCH($A60,'Hoja de Trabajo para listado'!$BC$155:$BC$1048576,0),MATCH((CUADRO!F$4&amp;$E60),'Hoja de Trabajo para listado'!$BC$151:$CB$151,0)),0)+IFERROR(INDEX('Hoja de Trabajo para listado'!$DE$153:$DG$274,MATCH($A60,'Hoja de Trabajo para listado'!$DE$153:$DE$1048576,0),MATCH((CUADRO!F$4&amp;$E60),'Hoja de Trabajo para listado'!$DE$151:$DG$151,0)),0)+IFERROR(INDEX('Hoja de Trabajo para listado'!$CD$155:$DC$1048576,MATCH($A60,'Hoja de Trabajo para listado'!$CD$155:$CD$1048576,0),MATCH((CUADRO!F$4&amp;$E60),'Hoja de Trabajo para listado'!$CD$151:$DC$151,0)),0)</f>
        <v>0</v>
      </c>
      <c r="G60" s="245">
        <f ca="1">+IFERROR(INDEX('Hoja de Trabajo para listado'!$A$155:$Z$1048576,MATCH($A60,'Hoja de Trabajo para listado'!$A$155:$A$1048576,0),MATCH((CUADRO!G$4&amp;$E60),'Hoja de Trabajo para listado'!$A$151:$Z$151,0)),0)+IFERROR(INDEX('Hoja de Trabajo para listado'!$AB$155:$BA$1048576,MATCH($A60,'Hoja de Trabajo para listado'!$AB$155:$AB$1048576,0),MATCH((CUADRO!G$4&amp;$E60),'Hoja de Trabajo para listado'!$AB$151:$BA$151,0)),0)+IFERROR(INDEX('Hoja de Trabajo para listado'!$BC$155:$CB$1048576,MATCH($A60,'Hoja de Trabajo para listado'!$BC$155:$BC$1048576,0),MATCH((CUADRO!G$4&amp;$E60),'Hoja de Trabajo para listado'!$BC$151:$CB$151,0)),0)+IFERROR(INDEX('Hoja de Trabajo para listado'!$DE$153:$DG$274,MATCH($A60,'Hoja de Trabajo para listado'!$DE$153:$DE$1048576,0),MATCH((CUADRO!G$4&amp;$E60),'Hoja de Trabajo para listado'!$DE$151:$DG$151,0)),0)+IFERROR(INDEX('Hoja de Trabajo para listado'!$CD$155:$DC$1048576,MATCH($A60,'Hoja de Trabajo para listado'!$CD$155:$CD$1048576,0),MATCH((CUADRO!G$4&amp;$E60),'Hoja de Trabajo para listado'!$CD$151:$DC$151,0)),0)</f>
        <v>0</v>
      </c>
      <c r="H60" s="245">
        <f ca="1">+IFERROR(INDEX('Hoja de Trabajo para listado'!$A$155:$Z$1048576,MATCH($A60,'Hoja de Trabajo para listado'!$A$155:$A$1048576,0),MATCH((CUADRO!H$4&amp;$E60),'Hoja de Trabajo para listado'!$A$151:$Z$151,0)),0)+IFERROR(INDEX('Hoja de Trabajo para listado'!$AB$155:$BA$1048576,MATCH($A60,'Hoja de Trabajo para listado'!$AB$155:$AB$1048576,0),MATCH((CUADRO!H$4&amp;$E60),'Hoja de Trabajo para listado'!$AB$151:$BA$151,0)),0)+IFERROR(INDEX('Hoja de Trabajo para listado'!$BC$155:$CB$1048576,MATCH($A60,'Hoja de Trabajo para listado'!$BC$155:$BC$1048576,0),MATCH((CUADRO!H$4&amp;$E60),'Hoja de Trabajo para listado'!$BC$151:$CB$151,0)),0)+IFERROR(INDEX('Hoja de Trabajo para listado'!$DE$153:$DG$274,MATCH($A60,'Hoja de Trabajo para listado'!$DE$153:$DE$1048576,0),MATCH((CUADRO!H$4&amp;$E60),'Hoja de Trabajo para listado'!$DE$151:$DG$151,0)),0)+IFERROR(INDEX('Hoja de Trabajo para listado'!$CD$155:$DC$1048576,MATCH($A60,'Hoja de Trabajo para listado'!$CD$155:$CD$1048576,0),MATCH((CUADRO!H$4&amp;$E60),'Hoja de Trabajo para listado'!$CD$151:$DC$151,0)),0)</f>
        <v>0</v>
      </c>
      <c r="I60" s="245">
        <f ca="1">+IFERROR(INDEX('Hoja de Trabajo para listado'!$A$155:$Z$1048576,MATCH($A60,'Hoja de Trabajo para listado'!$A$155:$A$1048576,0),MATCH((CUADRO!I$4&amp;$E60),'Hoja de Trabajo para listado'!$A$151:$Z$151,0)),0)+IFERROR(INDEX('Hoja de Trabajo para listado'!$AB$155:$BA$1048576,MATCH($A60,'Hoja de Trabajo para listado'!$AB$155:$AB$1048576,0),MATCH((CUADRO!I$4&amp;$E60),'Hoja de Trabajo para listado'!$AB$151:$BA$151,0)),0)+IFERROR(INDEX('Hoja de Trabajo para listado'!$BC$155:$CB$1048576,MATCH($A60,'Hoja de Trabajo para listado'!$BC$155:$BC$1048576,0),MATCH((CUADRO!I$4&amp;$E60),'Hoja de Trabajo para listado'!$BC$151:$CB$151,0)),0)+IFERROR(INDEX('Hoja de Trabajo para listado'!$DE$153:$DG$274,MATCH($A60,'Hoja de Trabajo para listado'!$DE$153:$DE$1048576,0),MATCH((CUADRO!I$4&amp;$E60),'Hoja de Trabajo para listado'!$DE$151:$DG$151,0)),0)+IFERROR(INDEX('Hoja de Trabajo para listado'!$CD$155:$DC$1048576,MATCH($A60,'Hoja de Trabajo para listado'!$CD$155:$CD$1048576,0),MATCH((CUADRO!I$4&amp;$E60),'Hoja de Trabajo para listado'!$CD$151:$DC$151,0)),0)</f>
        <v>3968.8</v>
      </c>
      <c r="J60" s="245">
        <f ca="1">+IFERROR(INDEX('Hoja de Trabajo para listado'!$A$155:$Z$1048576,MATCH($A60,'Hoja de Trabajo para listado'!$A$155:$A$1048576,0),MATCH((CUADRO!J$4&amp;$E60),'Hoja de Trabajo para listado'!$A$151:$Z$151,0)),0)+IFERROR(INDEX('Hoja de Trabajo para listado'!$AB$155:$BA$1048576,MATCH($A60,'Hoja de Trabajo para listado'!$AB$155:$AB$1048576,0),MATCH((CUADRO!J$4&amp;$E60),'Hoja de Trabajo para listado'!$AB$151:$BA$151,0)),0)+IFERROR(INDEX('Hoja de Trabajo para listado'!$BC$155:$CB$1048576,MATCH($A60,'Hoja de Trabajo para listado'!$BC$155:$BC$1048576,0),MATCH((CUADRO!J$4&amp;$E60),'Hoja de Trabajo para listado'!$BC$151:$CB$151,0)),0)+IFERROR(INDEX('Hoja de Trabajo para listado'!$DE$153:$DG$274,MATCH($A60,'Hoja de Trabajo para listado'!$DE$153:$DE$1048576,0),MATCH((CUADRO!J$4&amp;$E60),'Hoja de Trabajo para listado'!$DE$151:$DG$151,0)),0)+IFERROR(INDEX('Hoja de Trabajo para listado'!$CD$155:$DC$1048576,MATCH($A60,'Hoja de Trabajo para listado'!$CD$155:$CD$1048576,0),MATCH((CUADRO!J$4&amp;$E60),'Hoja de Trabajo para listado'!$CD$151:$DC$151,0)),0)</f>
        <v>0</v>
      </c>
      <c r="K60" s="245">
        <f ca="1">+IFERROR(INDEX('Hoja de Trabajo para listado'!$A$155:$Z$1048576,MATCH($A60,'Hoja de Trabajo para listado'!$A$155:$A$1048576,0),MATCH((CUADRO!K$4&amp;$E60),'Hoja de Trabajo para listado'!$A$151:$Z$151,0)),0)+IFERROR(INDEX('Hoja de Trabajo para listado'!$AB$155:$BA$1048576,MATCH($A60,'Hoja de Trabajo para listado'!$AB$155:$AB$1048576,0),MATCH((CUADRO!K$4&amp;$E60),'Hoja de Trabajo para listado'!$AB$151:$BA$151,0)),0)+IFERROR(INDEX('Hoja de Trabajo para listado'!$BC$155:$CB$1048576,MATCH($A60,'Hoja de Trabajo para listado'!$BC$155:$BC$1048576,0),MATCH((CUADRO!K$4&amp;$E60),'Hoja de Trabajo para listado'!$BC$151:$CB$151,0)),0)+IFERROR(INDEX('Hoja de Trabajo para listado'!$DE$153:$DG$274,MATCH($A60,'Hoja de Trabajo para listado'!$DE$153:$DE$1048576,0),MATCH((CUADRO!K$4&amp;$E60),'Hoja de Trabajo para listado'!$DE$151:$DG$151,0)),0)+IFERROR(INDEX('Hoja de Trabajo para listado'!$CD$155:$DC$1048576,MATCH($A60,'Hoja de Trabajo para listado'!$CD$155:$CD$1048576,0),MATCH((CUADRO!K$4&amp;$E60),'Hoja de Trabajo para listado'!$CD$151:$DC$151,0)),0)</f>
        <v>0</v>
      </c>
      <c r="L60" s="245">
        <f ca="1">+IFERROR(INDEX('Hoja de Trabajo para listado'!$A$155:$Z$1048576,MATCH($A60,'Hoja de Trabajo para listado'!$A$155:$A$1048576,0),MATCH((CUADRO!L$4&amp;$E60),'Hoja de Trabajo para listado'!$A$151:$Z$151,0)),0)+IFERROR(INDEX('Hoja de Trabajo para listado'!$AB$155:$BA$1048576,MATCH($A60,'Hoja de Trabajo para listado'!$AB$155:$AB$1048576,0),MATCH((CUADRO!L$4&amp;$E60),'Hoja de Trabajo para listado'!$AB$151:$BA$151,0)),0)+IFERROR(INDEX('Hoja de Trabajo para listado'!$BC$155:$CB$1048576,MATCH($A60,'Hoja de Trabajo para listado'!$BC$155:$BC$1048576,0),MATCH((CUADRO!L$4&amp;$E60),'Hoja de Trabajo para listado'!$BC$151:$CB$151,0)),0)+IFERROR(INDEX('Hoja de Trabajo para listado'!$DE$153:$DG$274,MATCH($A60,'Hoja de Trabajo para listado'!$DE$153:$DE$1048576,0),MATCH((CUADRO!L$4&amp;$E60),'Hoja de Trabajo para listado'!$DE$151:$DG$151,0)),0)+IFERROR(INDEX('Hoja de Trabajo para listado'!$CD$155:$DC$1048576,MATCH($A60,'Hoja de Trabajo para listado'!$CD$155:$CD$1048576,0),MATCH((CUADRO!L$4&amp;$E60),'Hoja de Trabajo para listado'!$CD$151:$DC$151,0)),0)</f>
        <v>0</v>
      </c>
      <c r="M60" s="245">
        <f ca="1">+IFERROR(INDEX('Hoja de Trabajo para listado'!$A$155:$Z$1048576,MATCH($A60,'Hoja de Trabajo para listado'!$A$155:$A$1048576,0),MATCH((CUADRO!M$4&amp;$E60),'Hoja de Trabajo para listado'!$A$151:$Z$151,0)),0)+IFERROR(INDEX('Hoja de Trabajo para listado'!$AB$155:$BA$1048576,MATCH($A60,'Hoja de Trabajo para listado'!$AB$155:$AB$1048576,0),MATCH((CUADRO!M$4&amp;$E60),'Hoja de Trabajo para listado'!$AB$151:$BA$151,0)),0)+IFERROR(INDEX('Hoja de Trabajo para listado'!$BC$155:$CB$1048576,MATCH($A60,'Hoja de Trabajo para listado'!$BC$155:$BC$1048576,0),MATCH((CUADRO!M$4&amp;$E60),'Hoja de Trabajo para listado'!$BC$151:$CB$151,0)),0)+IFERROR(INDEX('Hoja de Trabajo para listado'!$DE$153:$DG$274,MATCH($A60,'Hoja de Trabajo para listado'!$DE$153:$DE$1048576,0),MATCH((CUADRO!M$4&amp;$E60),'Hoja de Trabajo para listado'!$DE$151:$DG$151,0)),0)+IFERROR(INDEX('Hoja de Trabajo para listado'!$CD$155:$DC$1048576,MATCH($A60,'Hoja de Trabajo para listado'!$CD$155:$CD$1048576,0),MATCH((CUADRO!M$4&amp;$E60),'Hoja de Trabajo para listado'!$CD$151:$DC$151,0)),0)</f>
        <v>0</v>
      </c>
      <c r="N60" s="245">
        <f ca="1">+IFERROR(INDEX('Hoja de Trabajo para listado'!$A$155:$Z$1048576,MATCH($A60,'Hoja de Trabajo para listado'!$A$155:$A$1048576,0),MATCH((CUADRO!N$4&amp;$E60),'Hoja de Trabajo para listado'!$A$151:$Z$151,0)),0)+IFERROR(INDEX('Hoja de Trabajo para listado'!$AB$155:$BA$1048576,MATCH($A60,'Hoja de Trabajo para listado'!$AB$155:$AB$1048576,0),MATCH((CUADRO!N$4&amp;$E60),'Hoja de Trabajo para listado'!$AB$151:$BA$151,0)),0)+IFERROR(INDEX('Hoja de Trabajo para listado'!$BC$155:$CB$1048576,MATCH($A60,'Hoja de Trabajo para listado'!$BC$155:$BC$1048576,0),MATCH((CUADRO!N$4&amp;$E60),'Hoja de Trabajo para listado'!$BC$151:$CB$151,0)),0)+IFERROR(INDEX('Hoja de Trabajo para listado'!$DE$153:$DG$274,MATCH($A60,'Hoja de Trabajo para listado'!$DE$153:$DE$1048576,0),MATCH((CUADRO!N$4&amp;$E60),'Hoja de Trabajo para listado'!$DE$151:$DG$151,0)),0)+IFERROR(INDEX('Hoja de Trabajo para listado'!$CD$155:$DC$1048576,MATCH($A60,'Hoja de Trabajo para listado'!$CD$155:$CD$1048576,0),MATCH((CUADRO!N$4&amp;$E60),'Hoja de Trabajo para listado'!$CD$151:$DC$151,0)),0)</f>
        <v>0</v>
      </c>
      <c r="O60" s="245">
        <f ca="1">+IFERROR(INDEX('Hoja de Trabajo para listado'!$A$155:$Z$1048576,MATCH($A60,'Hoja de Trabajo para listado'!$A$155:$A$1048576,0),MATCH((CUADRO!O$4&amp;$E60),'Hoja de Trabajo para listado'!$A$151:$Z$151,0)),0)+IFERROR(INDEX('Hoja de Trabajo para listado'!$AB$155:$BA$1048576,MATCH($A60,'Hoja de Trabajo para listado'!$AB$155:$AB$1048576,0),MATCH((CUADRO!O$4&amp;$E60),'Hoja de Trabajo para listado'!$AB$151:$BA$151,0)),0)+IFERROR(INDEX('Hoja de Trabajo para listado'!$BC$155:$CB$1048576,MATCH($A60,'Hoja de Trabajo para listado'!$BC$155:$BC$1048576,0),MATCH((CUADRO!O$4&amp;$E60),'Hoja de Trabajo para listado'!$BC$151:$CB$151,0)),0)+IFERROR(INDEX('Hoja de Trabajo para listado'!$DE$153:$DG$274,MATCH($A60,'Hoja de Trabajo para listado'!$DE$153:$DE$1048576,0),MATCH((CUADRO!O$4&amp;$E60),'Hoja de Trabajo para listado'!$DE$151:$DG$151,0)),0)+IFERROR(INDEX('Hoja de Trabajo para listado'!$CD$155:$DC$1048576,MATCH($A60,'Hoja de Trabajo para listado'!$CD$155:$CD$1048576,0),MATCH((CUADRO!O$4&amp;$E60),'Hoja de Trabajo para listado'!$CD$151:$DC$151,0)),0)</f>
        <v>0</v>
      </c>
      <c r="P60" s="245">
        <f ca="1">+IFERROR(INDEX('Hoja de Trabajo para listado'!$A$155:$Z$1048576,MATCH($A60,'Hoja de Trabajo para listado'!$A$155:$A$1048576,0),MATCH((CUADRO!P$4&amp;$E60),'Hoja de Trabajo para listado'!$A$151:$Z$151,0)),0)+IFERROR(INDEX('Hoja de Trabajo para listado'!$AB$155:$BA$1048576,MATCH($A60,'Hoja de Trabajo para listado'!$AB$155:$AB$1048576,0),MATCH((CUADRO!P$4&amp;$E60),'Hoja de Trabajo para listado'!$AB$151:$BA$151,0)),0)+IFERROR(INDEX('Hoja de Trabajo para listado'!$BC$155:$CB$1048576,MATCH($A60,'Hoja de Trabajo para listado'!$BC$155:$BC$1048576,0),MATCH((CUADRO!P$4&amp;$E60),'Hoja de Trabajo para listado'!$BC$151:$CB$151,0)),0)+IFERROR(INDEX('Hoja de Trabajo para listado'!$DE$153:$DG$274,MATCH($A60,'Hoja de Trabajo para listado'!$DE$153:$DE$1048576,0),MATCH((CUADRO!P$4&amp;$E60),'Hoja de Trabajo para listado'!$DE$151:$DG$151,0)),0)+IFERROR(INDEX('Hoja de Trabajo para listado'!$CD$155:$DC$1048576,MATCH($A60,'Hoja de Trabajo para listado'!$CD$155:$CD$1048576,0),MATCH((CUADRO!P$4&amp;$E60),'Hoja de Trabajo para listado'!$CD$151:$DC$151,0)),0)</f>
        <v>0</v>
      </c>
      <c r="Q60" s="245">
        <f ca="1">+IFERROR(INDEX('Hoja de Trabajo para listado'!$A$155:$Z$1048576,MATCH($A60,'Hoja de Trabajo para listado'!$A$155:$A$1048576,0),MATCH((CUADRO!Q$4&amp;$E60),'Hoja de Trabajo para listado'!$A$151:$Z$151,0)),0)+IFERROR(INDEX('Hoja de Trabajo para listado'!$AB$155:$BA$1048576,MATCH($A60,'Hoja de Trabajo para listado'!$AB$155:$AB$1048576,0),MATCH((CUADRO!Q$4&amp;$E60),'Hoja de Trabajo para listado'!$AB$151:$BA$151,0)),0)+IFERROR(INDEX('Hoja de Trabajo para listado'!$BC$155:$CB$1048576,MATCH($A60,'Hoja de Trabajo para listado'!$BC$155:$BC$1048576,0),MATCH((CUADRO!Q$4&amp;$E60),'Hoja de Trabajo para listado'!$BC$151:$CB$151,0)),0)+IFERROR(INDEX('Hoja de Trabajo para listado'!$DE$153:$DG$274,MATCH($A60,'Hoja de Trabajo para listado'!$DE$153:$DE$1048576,0),MATCH((CUADRO!Q$4&amp;$E60),'Hoja de Trabajo para listado'!$DE$151:$DG$151,0)),0)+IFERROR(INDEX('Hoja de Trabajo para listado'!$CD$155:$DC$1048576,MATCH($A60,'Hoja de Trabajo para listado'!$CD$155:$CD$1048576,0),MATCH((CUADRO!Q$4&amp;$E60),'Hoja de Trabajo para listado'!$CD$151:$DC$151,0)),0)</f>
        <v>0</v>
      </c>
      <c r="R60" s="245">
        <f t="shared" ca="1" si="0"/>
        <v>3968.8</v>
      </c>
      <c r="S60" s="245">
        <f ca="1">+R59+R60</f>
        <v>4028.8</v>
      </c>
      <c r="T60" s="245">
        <f ca="1">+S60</f>
        <v>4028.8</v>
      </c>
      <c r="U60" s="244">
        <f t="shared" si="1"/>
        <v>2</v>
      </c>
      <c r="V60" s="333" t="str">
        <f>+VLOOKUP(A60,bd_lista!$A$3:$E$592,5,FALSE)</f>
        <v>Instituciones Descentralizadas</v>
      </c>
      <c r="W60" s="388"/>
      <c r="X60" s="242">
        <f>+VLOOKUP(A60,[4]Sheet1!$A$13:$D$744,4,FALSE)</f>
        <v>6</v>
      </c>
      <c r="Y60" s="242" t="str">
        <f>+VLOOKUP(X60,bd_lista!$A$3:$C$592,3,FALSE)</f>
        <v>Vicepresidencia del Estado Plurinacional</v>
      </c>
      <c r="Z60" s="292"/>
      <c r="AA60" s="321"/>
    </row>
    <row r="61" spans="1:27" customFormat="1" ht="15" hidden="1" customHeight="1">
      <c r="A61" s="251">
        <v>121</v>
      </c>
      <c r="B61" s="392">
        <f>+A61</f>
        <v>121</v>
      </c>
      <c r="C61" s="247" t="e">
        <f>+VLOOKUP(A61,bd_lista!$A$3:$C$592,3,FALSE)</f>
        <v>#N/A</v>
      </c>
      <c r="D61" s="389" t="e">
        <f>+C61</f>
        <v>#N/A</v>
      </c>
      <c r="E61" s="247" t="s">
        <v>1304</v>
      </c>
      <c r="F61" s="243">
        <f ca="1">+IFERROR(INDEX('Hoja de Trabajo para listado'!$A$155:$Z$1048576,MATCH($A61,'Hoja de Trabajo para listado'!$A$155:$A$1048576,0),MATCH((CUADRO!F$4&amp;$E61),'Hoja de Trabajo para listado'!$A$151:$Z$151,0)),0)+IFERROR(INDEX('Hoja de Trabajo para listado'!$AB$155:$BA$1048576,MATCH($A61,'Hoja de Trabajo para listado'!$AB$155:$AB$1048576,0),MATCH((CUADRO!F$4&amp;$E61),'Hoja de Trabajo para listado'!$AB$151:$BA$151,0)),0)+IFERROR(INDEX('Hoja de Trabajo para listado'!$BC$155:$CB$1048576,MATCH($A61,'Hoja de Trabajo para listado'!$BC$155:$BC$1048576,0),MATCH((CUADRO!F$4&amp;$E61),'Hoja de Trabajo para listado'!$BC$151:$CB$151,0)),0)+IFERROR(INDEX('Hoja de Trabajo para listado'!$DE$153:$DG$274,MATCH($A61,'Hoja de Trabajo para listado'!$DE$153:$DE$1048576,0),MATCH((CUADRO!F$4&amp;$E61),'Hoja de Trabajo para listado'!$DE$151:$DG$151,0)),0)+IFERROR(INDEX('Hoja de Trabajo para listado'!$CD$155:$DC$1048576,MATCH($A61,'Hoja de Trabajo para listado'!$CD$155:$CD$1048576,0),MATCH((CUADRO!F$4&amp;$E61),'Hoja de Trabajo para listado'!$CD$151:$DC$151,0)),0)</f>
        <v>0</v>
      </c>
      <c r="G61" s="243">
        <f ca="1">+IFERROR(INDEX('Hoja de Trabajo para listado'!$A$155:$Z$1048576,MATCH($A61,'Hoja de Trabajo para listado'!$A$155:$A$1048576,0),MATCH((CUADRO!G$4&amp;$E61),'Hoja de Trabajo para listado'!$A$151:$Z$151,0)),0)+IFERROR(INDEX('Hoja de Trabajo para listado'!$AB$155:$BA$1048576,MATCH($A61,'Hoja de Trabajo para listado'!$AB$155:$AB$1048576,0),MATCH((CUADRO!G$4&amp;$E61),'Hoja de Trabajo para listado'!$AB$151:$BA$151,0)),0)+IFERROR(INDEX('Hoja de Trabajo para listado'!$BC$155:$CB$1048576,MATCH($A61,'Hoja de Trabajo para listado'!$BC$155:$BC$1048576,0),MATCH((CUADRO!G$4&amp;$E61),'Hoja de Trabajo para listado'!$BC$151:$CB$151,0)),0)+IFERROR(INDEX('Hoja de Trabajo para listado'!$DE$153:$DG$274,MATCH($A61,'Hoja de Trabajo para listado'!$DE$153:$DE$1048576,0),MATCH((CUADRO!G$4&amp;$E61),'Hoja de Trabajo para listado'!$DE$151:$DG$151,0)),0)+IFERROR(INDEX('Hoja de Trabajo para listado'!$CD$155:$DC$1048576,MATCH($A61,'Hoja de Trabajo para listado'!$CD$155:$CD$1048576,0),MATCH((CUADRO!G$4&amp;$E61),'Hoja de Trabajo para listado'!$CD$151:$DC$151,0)),0)</f>
        <v>0</v>
      </c>
      <c r="H61" s="243">
        <f ca="1">+IFERROR(INDEX('Hoja de Trabajo para listado'!$A$155:$Z$1048576,MATCH($A61,'Hoja de Trabajo para listado'!$A$155:$A$1048576,0),MATCH((CUADRO!H$4&amp;$E61),'Hoja de Trabajo para listado'!$A$151:$Z$151,0)),0)+IFERROR(INDEX('Hoja de Trabajo para listado'!$AB$155:$BA$1048576,MATCH($A61,'Hoja de Trabajo para listado'!$AB$155:$AB$1048576,0),MATCH((CUADRO!H$4&amp;$E61),'Hoja de Trabajo para listado'!$AB$151:$BA$151,0)),0)+IFERROR(INDEX('Hoja de Trabajo para listado'!$BC$155:$CB$1048576,MATCH($A61,'Hoja de Trabajo para listado'!$BC$155:$BC$1048576,0),MATCH((CUADRO!H$4&amp;$E61),'Hoja de Trabajo para listado'!$BC$151:$CB$151,0)),0)+IFERROR(INDEX('Hoja de Trabajo para listado'!$DE$153:$DG$274,MATCH($A61,'Hoja de Trabajo para listado'!$DE$153:$DE$1048576,0),MATCH((CUADRO!H$4&amp;$E61),'Hoja de Trabajo para listado'!$DE$151:$DG$151,0)),0)+IFERROR(INDEX('Hoja de Trabajo para listado'!$CD$155:$DC$1048576,MATCH($A61,'Hoja de Trabajo para listado'!$CD$155:$CD$1048576,0),MATCH((CUADRO!H$4&amp;$E61),'Hoja de Trabajo para listado'!$CD$151:$DC$151,0)),0)</f>
        <v>0</v>
      </c>
      <c r="I61" s="243">
        <f ca="1">+IFERROR(INDEX('Hoja de Trabajo para listado'!$A$155:$Z$1048576,MATCH($A61,'Hoja de Trabajo para listado'!$A$155:$A$1048576,0),MATCH((CUADRO!I$4&amp;$E61),'Hoja de Trabajo para listado'!$A$151:$Z$151,0)),0)+IFERROR(INDEX('Hoja de Trabajo para listado'!$AB$155:$BA$1048576,MATCH($A61,'Hoja de Trabajo para listado'!$AB$155:$AB$1048576,0),MATCH((CUADRO!I$4&amp;$E61),'Hoja de Trabajo para listado'!$AB$151:$BA$151,0)),0)+IFERROR(INDEX('Hoja de Trabajo para listado'!$BC$155:$CB$1048576,MATCH($A61,'Hoja de Trabajo para listado'!$BC$155:$BC$1048576,0),MATCH((CUADRO!I$4&amp;$E61),'Hoja de Trabajo para listado'!$BC$151:$CB$151,0)),0)+IFERROR(INDEX('Hoja de Trabajo para listado'!$DE$153:$DG$274,MATCH($A61,'Hoja de Trabajo para listado'!$DE$153:$DE$1048576,0),MATCH((CUADRO!I$4&amp;$E61),'Hoja de Trabajo para listado'!$DE$151:$DG$151,0)),0)+IFERROR(INDEX('Hoja de Trabajo para listado'!$CD$155:$DC$1048576,MATCH($A61,'Hoja de Trabajo para listado'!$CD$155:$CD$1048576,0),MATCH((CUADRO!I$4&amp;$E61),'Hoja de Trabajo para listado'!$CD$151:$DC$151,0)),0)</f>
        <v>0</v>
      </c>
      <c r="J61" s="243">
        <f ca="1">+IFERROR(INDEX('Hoja de Trabajo para listado'!$A$155:$Z$1048576,MATCH($A61,'Hoja de Trabajo para listado'!$A$155:$A$1048576,0),MATCH((CUADRO!J$4&amp;$E61),'Hoja de Trabajo para listado'!$A$151:$Z$151,0)),0)+IFERROR(INDEX('Hoja de Trabajo para listado'!$AB$155:$BA$1048576,MATCH($A61,'Hoja de Trabajo para listado'!$AB$155:$AB$1048576,0),MATCH((CUADRO!J$4&amp;$E61),'Hoja de Trabajo para listado'!$AB$151:$BA$151,0)),0)+IFERROR(INDEX('Hoja de Trabajo para listado'!$BC$155:$CB$1048576,MATCH($A61,'Hoja de Trabajo para listado'!$BC$155:$BC$1048576,0),MATCH((CUADRO!J$4&amp;$E61),'Hoja de Trabajo para listado'!$BC$151:$CB$151,0)),0)+IFERROR(INDEX('Hoja de Trabajo para listado'!$DE$153:$DG$274,MATCH($A61,'Hoja de Trabajo para listado'!$DE$153:$DE$1048576,0),MATCH((CUADRO!J$4&amp;$E61),'Hoja de Trabajo para listado'!$DE$151:$DG$151,0)),0)+IFERROR(INDEX('Hoja de Trabajo para listado'!$CD$155:$DC$1048576,MATCH($A61,'Hoja de Trabajo para listado'!$CD$155:$CD$1048576,0),MATCH((CUADRO!J$4&amp;$E61),'Hoja de Trabajo para listado'!$CD$151:$DC$151,0)),0)</f>
        <v>0</v>
      </c>
      <c r="K61" s="243">
        <f ca="1">+IFERROR(INDEX('Hoja de Trabajo para listado'!$A$155:$Z$1048576,MATCH($A61,'Hoja de Trabajo para listado'!$A$155:$A$1048576,0),MATCH((CUADRO!K$4&amp;$E61),'Hoja de Trabajo para listado'!$A$151:$Z$151,0)),0)+IFERROR(INDEX('Hoja de Trabajo para listado'!$AB$155:$BA$1048576,MATCH($A61,'Hoja de Trabajo para listado'!$AB$155:$AB$1048576,0),MATCH((CUADRO!K$4&amp;$E61),'Hoja de Trabajo para listado'!$AB$151:$BA$151,0)),0)+IFERROR(INDEX('Hoja de Trabajo para listado'!$BC$155:$CB$1048576,MATCH($A61,'Hoja de Trabajo para listado'!$BC$155:$BC$1048576,0),MATCH((CUADRO!K$4&amp;$E61),'Hoja de Trabajo para listado'!$BC$151:$CB$151,0)),0)+IFERROR(INDEX('Hoja de Trabajo para listado'!$DE$153:$DG$274,MATCH($A61,'Hoja de Trabajo para listado'!$DE$153:$DE$1048576,0),MATCH((CUADRO!K$4&amp;$E61),'Hoja de Trabajo para listado'!$DE$151:$DG$151,0)),0)+IFERROR(INDEX('Hoja de Trabajo para listado'!$CD$155:$DC$1048576,MATCH($A61,'Hoja de Trabajo para listado'!$CD$155:$CD$1048576,0),MATCH((CUADRO!K$4&amp;$E61),'Hoja de Trabajo para listado'!$CD$151:$DC$151,0)),0)</f>
        <v>0</v>
      </c>
      <c r="L61" s="243">
        <f ca="1">+IFERROR(INDEX('Hoja de Trabajo para listado'!$A$155:$Z$1048576,MATCH($A61,'Hoja de Trabajo para listado'!$A$155:$A$1048576,0),MATCH((CUADRO!L$4&amp;$E61),'Hoja de Trabajo para listado'!$A$151:$Z$151,0)),0)+IFERROR(INDEX('Hoja de Trabajo para listado'!$AB$155:$BA$1048576,MATCH($A61,'Hoja de Trabajo para listado'!$AB$155:$AB$1048576,0),MATCH((CUADRO!L$4&amp;$E61),'Hoja de Trabajo para listado'!$AB$151:$BA$151,0)),0)+IFERROR(INDEX('Hoja de Trabajo para listado'!$BC$155:$CB$1048576,MATCH($A61,'Hoja de Trabajo para listado'!$BC$155:$BC$1048576,0),MATCH((CUADRO!L$4&amp;$E61),'Hoja de Trabajo para listado'!$BC$151:$CB$151,0)),0)+IFERROR(INDEX('Hoja de Trabajo para listado'!$DE$153:$DG$274,MATCH($A61,'Hoja de Trabajo para listado'!$DE$153:$DE$1048576,0),MATCH((CUADRO!L$4&amp;$E61),'Hoja de Trabajo para listado'!$DE$151:$DG$151,0)),0)+IFERROR(INDEX('Hoja de Trabajo para listado'!$CD$155:$DC$1048576,MATCH($A61,'Hoja de Trabajo para listado'!$CD$155:$CD$1048576,0),MATCH((CUADRO!L$4&amp;$E61),'Hoja de Trabajo para listado'!$CD$151:$DC$151,0)),0)</f>
        <v>0</v>
      </c>
      <c r="M61" s="243">
        <f ca="1">+IFERROR(INDEX('Hoja de Trabajo para listado'!$A$155:$Z$1048576,MATCH($A61,'Hoja de Trabajo para listado'!$A$155:$A$1048576,0),MATCH((CUADRO!M$4&amp;$E61),'Hoja de Trabajo para listado'!$A$151:$Z$151,0)),0)+IFERROR(INDEX('Hoja de Trabajo para listado'!$AB$155:$BA$1048576,MATCH($A61,'Hoja de Trabajo para listado'!$AB$155:$AB$1048576,0),MATCH((CUADRO!M$4&amp;$E61),'Hoja de Trabajo para listado'!$AB$151:$BA$151,0)),0)+IFERROR(INDEX('Hoja de Trabajo para listado'!$BC$155:$CB$1048576,MATCH($A61,'Hoja de Trabajo para listado'!$BC$155:$BC$1048576,0),MATCH((CUADRO!M$4&amp;$E61),'Hoja de Trabajo para listado'!$BC$151:$CB$151,0)),0)+IFERROR(INDEX('Hoja de Trabajo para listado'!$DE$153:$DG$274,MATCH($A61,'Hoja de Trabajo para listado'!$DE$153:$DE$1048576,0),MATCH((CUADRO!M$4&amp;$E61),'Hoja de Trabajo para listado'!$DE$151:$DG$151,0)),0)+IFERROR(INDEX('Hoja de Trabajo para listado'!$CD$155:$DC$1048576,MATCH($A61,'Hoja de Trabajo para listado'!$CD$155:$CD$1048576,0),MATCH((CUADRO!M$4&amp;$E61),'Hoja de Trabajo para listado'!$CD$151:$DC$151,0)),0)</f>
        <v>0</v>
      </c>
      <c r="N61" s="243">
        <f ca="1">+IFERROR(INDEX('Hoja de Trabajo para listado'!$A$155:$Z$1048576,MATCH($A61,'Hoja de Trabajo para listado'!$A$155:$A$1048576,0),MATCH((CUADRO!N$4&amp;$E61),'Hoja de Trabajo para listado'!$A$151:$Z$151,0)),0)+IFERROR(INDEX('Hoja de Trabajo para listado'!$AB$155:$BA$1048576,MATCH($A61,'Hoja de Trabajo para listado'!$AB$155:$AB$1048576,0),MATCH((CUADRO!N$4&amp;$E61),'Hoja de Trabajo para listado'!$AB$151:$BA$151,0)),0)+IFERROR(INDEX('Hoja de Trabajo para listado'!$BC$155:$CB$1048576,MATCH($A61,'Hoja de Trabajo para listado'!$BC$155:$BC$1048576,0),MATCH((CUADRO!N$4&amp;$E61),'Hoja de Trabajo para listado'!$BC$151:$CB$151,0)),0)+IFERROR(INDEX('Hoja de Trabajo para listado'!$DE$153:$DG$274,MATCH($A61,'Hoja de Trabajo para listado'!$DE$153:$DE$1048576,0),MATCH((CUADRO!N$4&amp;$E61),'Hoja de Trabajo para listado'!$DE$151:$DG$151,0)),0)+IFERROR(INDEX('Hoja de Trabajo para listado'!$CD$155:$DC$1048576,MATCH($A61,'Hoja de Trabajo para listado'!$CD$155:$CD$1048576,0),MATCH((CUADRO!N$4&amp;$E61),'Hoja de Trabajo para listado'!$CD$151:$DC$151,0)),0)</f>
        <v>0</v>
      </c>
      <c r="O61" s="243">
        <f ca="1">+IFERROR(INDEX('Hoja de Trabajo para listado'!$A$155:$Z$1048576,MATCH($A61,'Hoja de Trabajo para listado'!$A$155:$A$1048576,0),MATCH((CUADRO!O$4&amp;$E61),'Hoja de Trabajo para listado'!$A$151:$Z$151,0)),0)+IFERROR(INDEX('Hoja de Trabajo para listado'!$AB$155:$BA$1048576,MATCH($A61,'Hoja de Trabajo para listado'!$AB$155:$AB$1048576,0),MATCH((CUADRO!O$4&amp;$E61),'Hoja de Trabajo para listado'!$AB$151:$BA$151,0)),0)+IFERROR(INDEX('Hoja de Trabajo para listado'!$BC$155:$CB$1048576,MATCH($A61,'Hoja de Trabajo para listado'!$BC$155:$BC$1048576,0),MATCH((CUADRO!O$4&amp;$E61),'Hoja de Trabajo para listado'!$BC$151:$CB$151,0)),0)+IFERROR(INDEX('Hoja de Trabajo para listado'!$DE$153:$DG$274,MATCH($A61,'Hoja de Trabajo para listado'!$DE$153:$DE$1048576,0),MATCH((CUADRO!O$4&amp;$E61),'Hoja de Trabajo para listado'!$DE$151:$DG$151,0)),0)+IFERROR(INDEX('Hoja de Trabajo para listado'!$CD$155:$DC$1048576,MATCH($A61,'Hoja de Trabajo para listado'!$CD$155:$CD$1048576,0),MATCH((CUADRO!O$4&amp;$E61),'Hoja de Trabajo para listado'!$CD$151:$DC$151,0)),0)</f>
        <v>0</v>
      </c>
      <c r="P61" s="243">
        <f ca="1">+IFERROR(INDEX('Hoja de Trabajo para listado'!$A$155:$Z$1048576,MATCH($A61,'Hoja de Trabajo para listado'!$A$155:$A$1048576,0),MATCH((CUADRO!P$4&amp;$E61),'Hoja de Trabajo para listado'!$A$151:$Z$151,0)),0)+IFERROR(INDEX('Hoja de Trabajo para listado'!$AB$155:$BA$1048576,MATCH($A61,'Hoja de Trabajo para listado'!$AB$155:$AB$1048576,0),MATCH((CUADRO!P$4&amp;$E61),'Hoja de Trabajo para listado'!$AB$151:$BA$151,0)),0)+IFERROR(INDEX('Hoja de Trabajo para listado'!$BC$155:$CB$1048576,MATCH($A61,'Hoja de Trabajo para listado'!$BC$155:$BC$1048576,0),MATCH((CUADRO!P$4&amp;$E61),'Hoja de Trabajo para listado'!$BC$151:$CB$151,0)),0)+IFERROR(INDEX('Hoja de Trabajo para listado'!$DE$153:$DG$274,MATCH($A61,'Hoja de Trabajo para listado'!$DE$153:$DE$1048576,0),MATCH((CUADRO!P$4&amp;$E61),'Hoja de Trabajo para listado'!$DE$151:$DG$151,0)),0)+IFERROR(INDEX('Hoja de Trabajo para listado'!$CD$155:$DC$1048576,MATCH($A61,'Hoja de Trabajo para listado'!$CD$155:$CD$1048576,0),MATCH((CUADRO!P$4&amp;$E61),'Hoja de Trabajo para listado'!$CD$151:$DC$151,0)),0)</f>
        <v>0</v>
      </c>
      <c r="Q61" s="243">
        <f ca="1">+IFERROR(INDEX('Hoja de Trabajo para listado'!$A$155:$Z$1048576,MATCH($A61,'Hoja de Trabajo para listado'!$A$155:$A$1048576,0),MATCH((CUADRO!Q$4&amp;$E61),'Hoja de Trabajo para listado'!$A$151:$Z$151,0)),0)+IFERROR(INDEX('Hoja de Trabajo para listado'!$AB$155:$BA$1048576,MATCH($A61,'Hoja de Trabajo para listado'!$AB$155:$AB$1048576,0),MATCH((CUADRO!Q$4&amp;$E61),'Hoja de Trabajo para listado'!$AB$151:$BA$151,0)),0)+IFERROR(INDEX('Hoja de Trabajo para listado'!$BC$155:$CB$1048576,MATCH($A61,'Hoja de Trabajo para listado'!$BC$155:$BC$1048576,0),MATCH((CUADRO!Q$4&amp;$E61),'Hoja de Trabajo para listado'!$BC$151:$CB$151,0)),0)+IFERROR(INDEX('Hoja de Trabajo para listado'!$DE$153:$DG$274,MATCH($A61,'Hoja de Trabajo para listado'!$DE$153:$DE$1048576,0),MATCH((CUADRO!Q$4&amp;$E61),'Hoja de Trabajo para listado'!$DE$151:$DG$151,0)),0)+IFERROR(INDEX('Hoja de Trabajo para listado'!$CD$155:$DC$1048576,MATCH($A61,'Hoja de Trabajo para listado'!$CD$155:$CD$1048576,0),MATCH((CUADRO!Q$4&amp;$E61),'Hoja de Trabajo para listado'!$CD$151:$DC$151,0)),0)</f>
        <v>0</v>
      </c>
      <c r="R61" s="243">
        <f t="shared" ca="1" si="0"/>
        <v>0</v>
      </c>
      <c r="S61" s="243"/>
      <c r="T61" s="243">
        <f ca="1">+T62</f>
        <v>0</v>
      </c>
      <c r="U61" s="242">
        <f t="shared" si="1"/>
        <v>1</v>
      </c>
      <c r="V61" s="333" t="e">
        <f>+VLOOKUP(A61,bd_lista!$A$3:$E$592,5,FALSE)</f>
        <v>#N/A</v>
      </c>
      <c r="W61" s="387" t="e">
        <f>+V61</f>
        <v>#N/A</v>
      </c>
      <c r="X61" s="242" t="e">
        <f>+VLOOKUP(A61,[4]Sheet1!$A$13:$D$744,4,FALSE)</f>
        <v>#N/A</v>
      </c>
      <c r="Y61" s="242" t="e">
        <f>+VLOOKUP(X61,bd_lista!$A$3:$C$592,3,FALSE)</f>
        <v>#N/A</v>
      </c>
      <c r="Z61" s="294" t="e">
        <f>+X61</f>
        <v>#N/A</v>
      </c>
      <c r="AA61" s="295" t="e">
        <f>+Y61</f>
        <v>#N/A</v>
      </c>
    </row>
    <row r="62" spans="1:27" customFormat="1" ht="15" hidden="1" customHeight="1">
      <c r="A62" s="32">
        <v>121</v>
      </c>
      <c r="B62" s="393"/>
      <c r="C62" s="333" t="e">
        <f>+VLOOKUP(A62,bd_lista!$A$3:$C$592,3,FALSE)</f>
        <v>#N/A</v>
      </c>
      <c r="D62" s="390"/>
      <c r="E62" s="333" t="s">
        <v>1305</v>
      </c>
      <c r="F62" s="245">
        <f ca="1">+IFERROR(INDEX('Hoja de Trabajo para listado'!$A$155:$Z$1048576,MATCH($A62,'Hoja de Trabajo para listado'!$A$155:$A$1048576,0),MATCH((CUADRO!F$4&amp;$E62),'Hoja de Trabajo para listado'!$A$151:$Z$151,0)),0)+IFERROR(INDEX('Hoja de Trabajo para listado'!$AB$155:$BA$1048576,MATCH($A62,'Hoja de Trabajo para listado'!$AB$155:$AB$1048576,0),MATCH((CUADRO!F$4&amp;$E62),'Hoja de Trabajo para listado'!$AB$151:$BA$151,0)),0)+IFERROR(INDEX('Hoja de Trabajo para listado'!$BC$155:$CB$1048576,MATCH($A62,'Hoja de Trabajo para listado'!$BC$155:$BC$1048576,0),MATCH((CUADRO!F$4&amp;$E62),'Hoja de Trabajo para listado'!$BC$151:$CB$151,0)),0)+IFERROR(INDEX('Hoja de Trabajo para listado'!$DE$153:$DG$274,MATCH($A62,'Hoja de Trabajo para listado'!$DE$153:$DE$1048576,0),MATCH((CUADRO!F$4&amp;$E62),'Hoja de Trabajo para listado'!$DE$151:$DG$151,0)),0)+IFERROR(INDEX('Hoja de Trabajo para listado'!$CD$155:$DC$1048576,MATCH($A62,'Hoja de Trabajo para listado'!$CD$155:$CD$1048576,0),MATCH((CUADRO!F$4&amp;$E62),'Hoja de Trabajo para listado'!$CD$151:$DC$151,0)),0)</f>
        <v>0</v>
      </c>
      <c r="G62" s="245">
        <f ca="1">+IFERROR(INDEX('Hoja de Trabajo para listado'!$A$155:$Z$1048576,MATCH($A62,'Hoja de Trabajo para listado'!$A$155:$A$1048576,0),MATCH((CUADRO!G$4&amp;$E62),'Hoja de Trabajo para listado'!$A$151:$Z$151,0)),0)+IFERROR(INDEX('Hoja de Trabajo para listado'!$AB$155:$BA$1048576,MATCH($A62,'Hoja de Trabajo para listado'!$AB$155:$AB$1048576,0),MATCH((CUADRO!G$4&amp;$E62),'Hoja de Trabajo para listado'!$AB$151:$BA$151,0)),0)+IFERROR(INDEX('Hoja de Trabajo para listado'!$BC$155:$CB$1048576,MATCH($A62,'Hoja de Trabajo para listado'!$BC$155:$BC$1048576,0),MATCH((CUADRO!G$4&amp;$E62),'Hoja de Trabajo para listado'!$BC$151:$CB$151,0)),0)+IFERROR(INDEX('Hoja de Trabajo para listado'!$DE$153:$DG$274,MATCH($A62,'Hoja de Trabajo para listado'!$DE$153:$DE$1048576,0),MATCH((CUADRO!G$4&amp;$E62),'Hoja de Trabajo para listado'!$DE$151:$DG$151,0)),0)+IFERROR(INDEX('Hoja de Trabajo para listado'!$CD$155:$DC$1048576,MATCH($A62,'Hoja de Trabajo para listado'!$CD$155:$CD$1048576,0),MATCH((CUADRO!G$4&amp;$E62),'Hoja de Trabajo para listado'!$CD$151:$DC$151,0)),0)</f>
        <v>0</v>
      </c>
      <c r="H62" s="245">
        <f ca="1">+IFERROR(INDEX('Hoja de Trabajo para listado'!$A$155:$Z$1048576,MATCH($A62,'Hoja de Trabajo para listado'!$A$155:$A$1048576,0),MATCH((CUADRO!H$4&amp;$E62),'Hoja de Trabajo para listado'!$A$151:$Z$151,0)),0)+IFERROR(INDEX('Hoja de Trabajo para listado'!$AB$155:$BA$1048576,MATCH($A62,'Hoja de Trabajo para listado'!$AB$155:$AB$1048576,0),MATCH((CUADRO!H$4&amp;$E62),'Hoja de Trabajo para listado'!$AB$151:$BA$151,0)),0)+IFERROR(INDEX('Hoja de Trabajo para listado'!$BC$155:$CB$1048576,MATCH($A62,'Hoja de Trabajo para listado'!$BC$155:$BC$1048576,0),MATCH((CUADRO!H$4&amp;$E62),'Hoja de Trabajo para listado'!$BC$151:$CB$151,0)),0)+IFERROR(INDEX('Hoja de Trabajo para listado'!$DE$153:$DG$274,MATCH($A62,'Hoja de Trabajo para listado'!$DE$153:$DE$1048576,0),MATCH((CUADRO!H$4&amp;$E62),'Hoja de Trabajo para listado'!$DE$151:$DG$151,0)),0)+IFERROR(INDEX('Hoja de Trabajo para listado'!$CD$155:$DC$1048576,MATCH($A62,'Hoja de Trabajo para listado'!$CD$155:$CD$1048576,0),MATCH((CUADRO!H$4&amp;$E62),'Hoja de Trabajo para listado'!$CD$151:$DC$151,0)),0)</f>
        <v>0</v>
      </c>
      <c r="I62" s="245">
        <f ca="1">+IFERROR(INDEX('Hoja de Trabajo para listado'!$A$155:$Z$1048576,MATCH($A62,'Hoja de Trabajo para listado'!$A$155:$A$1048576,0),MATCH((CUADRO!I$4&amp;$E62),'Hoja de Trabajo para listado'!$A$151:$Z$151,0)),0)+IFERROR(INDEX('Hoja de Trabajo para listado'!$AB$155:$BA$1048576,MATCH($A62,'Hoja de Trabajo para listado'!$AB$155:$AB$1048576,0),MATCH((CUADRO!I$4&amp;$E62),'Hoja de Trabajo para listado'!$AB$151:$BA$151,0)),0)+IFERROR(INDEX('Hoja de Trabajo para listado'!$BC$155:$CB$1048576,MATCH($A62,'Hoja de Trabajo para listado'!$BC$155:$BC$1048576,0),MATCH((CUADRO!I$4&amp;$E62),'Hoja de Trabajo para listado'!$BC$151:$CB$151,0)),0)+IFERROR(INDEX('Hoja de Trabajo para listado'!$DE$153:$DG$274,MATCH($A62,'Hoja de Trabajo para listado'!$DE$153:$DE$1048576,0),MATCH((CUADRO!I$4&amp;$E62),'Hoja de Trabajo para listado'!$DE$151:$DG$151,0)),0)+IFERROR(INDEX('Hoja de Trabajo para listado'!$CD$155:$DC$1048576,MATCH($A62,'Hoja de Trabajo para listado'!$CD$155:$CD$1048576,0),MATCH((CUADRO!I$4&amp;$E62),'Hoja de Trabajo para listado'!$CD$151:$DC$151,0)),0)</f>
        <v>0</v>
      </c>
      <c r="J62" s="245">
        <f ca="1">+IFERROR(INDEX('Hoja de Trabajo para listado'!$A$155:$Z$1048576,MATCH($A62,'Hoja de Trabajo para listado'!$A$155:$A$1048576,0),MATCH((CUADRO!J$4&amp;$E62),'Hoja de Trabajo para listado'!$A$151:$Z$151,0)),0)+IFERROR(INDEX('Hoja de Trabajo para listado'!$AB$155:$BA$1048576,MATCH($A62,'Hoja de Trabajo para listado'!$AB$155:$AB$1048576,0),MATCH((CUADRO!J$4&amp;$E62),'Hoja de Trabajo para listado'!$AB$151:$BA$151,0)),0)+IFERROR(INDEX('Hoja de Trabajo para listado'!$BC$155:$CB$1048576,MATCH($A62,'Hoja de Trabajo para listado'!$BC$155:$BC$1048576,0),MATCH((CUADRO!J$4&amp;$E62),'Hoja de Trabajo para listado'!$BC$151:$CB$151,0)),0)+IFERROR(INDEX('Hoja de Trabajo para listado'!$DE$153:$DG$274,MATCH($A62,'Hoja de Trabajo para listado'!$DE$153:$DE$1048576,0),MATCH((CUADRO!J$4&amp;$E62),'Hoja de Trabajo para listado'!$DE$151:$DG$151,0)),0)+IFERROR(INDEX('Hoja de Trabajo para listado'!$CD$155:$DC$1048576,MATCH($A62,'Hoja de Trabajo para listado'!$CD$155:$CD$1048576,0),MATCH((CUADRO!J$4&amp;$E62),'Hoja de Trabajo para listado'!$CD$151:$DC$151,0)),0)</f>
        <v>0</v>
      </c>
      <c r="K62" s="245">
        <f ca="1">+IFERROR(INDEX('Hoja de Trabajo para listado'!$A$155:$Z$1048576,MATCH($A62,'Hoja de Trabajo para listado'!$A$155:$A$1048576,0),MATCH((CUADRO!K$4&amp;$E62),'Hoja de Trabajo para listado'!$A$151:$Z$151,0)),0)+IFERROR(INDEX('Hoja de Trabajo para listado'!$AB$155:$BA$1048576,MATCH($A62,'Hoja de Trabajo para listado'!$AB$155:$AB$1048576,0),MATCH((CUADRO!K$4&amp;$E62),'Hoja de Trabajo para listado'!$AB$151:$BA$151,0)),0)+IFERROR(INDEX('Hoja de Trabajo para listado'!$BC$155:$CB$1048576,MATCH($A62,'Hoja de Trabajo para listado'!$BC$155:$BC$1048576,0),MATCH((CUADRO!K$4&amp;$E62),'Hoja de Trabajo para listado'!$BC$151:$CB$151,0)),0)+IFERROR(INDEX('Hoja de Trabajo para listado'!$DE$153:$DG$274,MATCH($A62,'Hoja de Trabajo para listado'!$DE$153:$DE$1048576,0),MATCH((CUADRO!K$4&amp;$E62),'Hoja de Trabajo para listado'!$DE$151:$DG$151,0)),0)+IFERROR(INDEX('Hoja de Trabajo para listado'!$CD$155:$DC$1048576,MATCH($A62,'Hoja de Trabajo para listado'!$CD$155:$CD$1048576,0),MATCH((CUADRO!K$4&amp;$E62),'Hoja de Trabajo para listado'!$CD$151:$DC$151,0)),0)</f>
        <v>0</v>
      </c>
      <c r="L62" s="245">
        <f ca="1">+IFERROR(INDEX('Hoja de Trabajo para listado'!$A$155:$Z$1048576,MATCH($A62,'Hoja de Trabajo para listado'!$A$155:$A$1048576,0),MATCH((CUADRO!L$4&amp;$E62),'Hoja de Trabajo para listado'!$A$151:$Z$151,0)),0)+IFERROR(INDEX('Hoja de Trabajo para listado'!$AB$155:$BA$1048576,MATCH($A62,'Hoja de Trabajo para listado'!$AB$155:$AB$1048576,0),MATCH((CUADRO!L$4&amp;$E62),'Hoja de Trabajo para listado'!$AB$151:$BA$151,0)),0)+IFERROR(INDEX('Hoja de Trabajo para listado'!$BC$155:$CB$1048576,MATCH($A62,'Hoja de Trabajo para listado'!$BC$155:$BC$1048576,0),MATCH((CUADRO!L$4&amp;$E62),'Hoja de Trabajo para listado'!$BC$151:$CB$151,0)),0)+IFERROR(INDEX('Hoja de Trabajo para listado'!$DE$153:$DG$274,MATCH($A62,'Hoja de Trabajo para listado'!$DE$153:$DE$1048576,0),MATCH((CUADRO!L$4&amp;$E62),'Hoja de Trabajo para listado'!$DE$151:$DG$151,0)),0)+IFERROR(INDEX('Hoja de Trabajo para listado'!$CD$155:$DC$1048576,MATCH($A62,'Hoja de Trabajo para listado'!$CD$155:$CD$1048576,0),MATCH((CUADRO!L$4&amp;$E62),'Hoja de Trabajo para listado'!$CD$151:$DC$151,0)),0)</f>
        <v>0</v>
      </c>
      <c r="M62" s="245">
        <f ca="1">+IFERROR(INDEX('Hoja de Trabajo para listado'!$A$155:$Z$1048576,MATCH($A62,'Hoja de Trabajo para listado'!$A$155:$A$1048576,0),MATCH((CUADRO!M$4&amp;$E62),'Hoja de Trabajo para listado'!$A$151:$Z$151,0)),0)+IFERROR(INDEX('Hoja de Trabajo para listado'!$AB$155:$BA$1048576,MATCH($A62,'Hoja de Trabajo para listado'!$AB$155:$AB$1048576,0),MATCH((CUADRO!M$4&amp;$E62),'Hoja de Trabajo para listado'!$AB$151:$BA$151,0)),0)+IFERROR(INDEX('Hoja de Trabajo para listado'!$BC$155:$CB$1048576,MATCH($A62,'Hoja de Trabajo para listado'!$BC$155:$BC$1048576,0),MATCH((CUADRO!M$4&amp;$E62),'Hoja de Trabajo para listado'!$BC$151:$CB$151,0)),0)+IFERROR(INDEX('Hoja de Trabajo para listado'!$DE$153:$DG$274,MATCH($A62,'Hoja de Trabajo para listado'!$DE$153:$DE$1048576,0),MATCH((CUADRO!M$4&amp;$E62),'Hoja de Trabajo para listado'!$DE$151:$DG$151,0)),0)+IFERROR(INDEX('Hoja de Trabajo para listado'!$CD$155:$DC$1048576,MATCH($A62,'Hoja de Trabajo para listado'!$CD$155:$CD$1048576,0),MATCH((CUADRO!M$4&amp;$E62),'Hoja de Trabajo para listado'!$CD$151:$DC$151,0)),0)</f>
        <v>0</v>
      </c>
      <c r="N62" s="245">
        <f ca="1">+IFERROR(INDEX('Hoja de Trabajo para listado'!$A$155:$Z$1048576,MATCH($A62,'Hoja de Trabajo para listado'!$A$155:$A$1048576,0),MATCH((CUADRO!N$4&amp;$E62),'Hoja de Trabajo para listado'!$A$151:$Z$151,0)),0)+IFERROR(INDEX('Hoja de Trabajo para listado'!$AB$155:$BA$1048576,MATCH($A62,'Hoja de Trabajo para listado'!$AB$155:$AB$1048576,0),MATCH((CUADRO!N$4&amp;$E62),'Hoja de Trabajo para listado'!$AB$151:$BA$151,0)),0)+IFERROR(INDEX('Hoja de Trabajo para listado'!$BC$155:$CB$1048576,MATCH($A62,'Hoja de Trabajo para listado'!$BC$155:$BC$1048576,0),MATCH((CUADRO!N$4&amp;$E62),'Hoja de Trabajo para listado'!$BC$151:$CB$151,0)),0)+IFERROR(INDEX('Hoja de Trabajo para listado'!$DE$153:$DG$274,MATCH($A62,'Hoja de Trabajo para listado'!$DE$153:$DE$1048576,0),MATCH((CUADRO!N$4&amp;$E62),'Hoja de Trabajo para listado'!$DE$151:$DG$151,0)),0)+IFERROR(INDEX('Hoja de Trabajo para listado'!$CD$155:$DC$1048576,MATCH($A62,'Hoja de Trabajo para listado'!$CD$155:$CD$1048576,0),MATCH((CUADRO!N$4&amp;$E62),'Hoja de Trabajo para listado'!$CD$151:$DC$151,0)),0)</f>
        <v>0</v>
      </c>
      <c r="O62" s="245">
        <f ca="1">+IFERROR(INDEX('Hoja de Trabajo para listado'!$A$155:$Z$1048576,MATCH($A62,'Hoja de Trabajo para listado'!$A$155:$A$1048576,0),MATCH((CUADRO!O$4&amp;$E62),'Hoja de Trabajo para listado'!$A$151:$Z$151,0)),0)+IFERROR(INDEX('Hoja de Trabajo para listado'!$AB$155:$BA$1048576,MATCH($A62,'Hoja de Trabajo para listado'!$AB$155:$AB$1048576,0),MATCH((CUADRO!O$4&amp;$E62),'Hoja de Trabajo para listado'!$AB$151:$BA$151,0)),0)+IFERROR(INDEX('Hoja de Trabajo para listado'!$BC$155:$CB$1048576,MATCH($A62,'Hoja de Trabajo para listado'!$BC$155:$BC$1048576,0),MATCH((CUADRO!O$4&amp;$E62),'Hoja de Trabajo para listado'!$BC$151:$CB$151,0)),0)+IFERROR(INDEX('Hoja de Trabajo para listado'!$DE$153:$DG$274,MATCH($A62,'Hoja de Trabajo para listado'!$DE$153:$DE$1048576,0),MATCH((CUADRO!O$4&amp;$E62),'Hoja de Trabajo para listado'!$DE$151:$DG$151,0)),0)+IFERROR(INDEX('Hoja de Trabajo para listado'!$CD$155:$DC$1048576,MATCH($A62,'Hoja de Trabajo para listado'!$CD$155:$CD$1048576,0),MATCH((CUADRO!O$4&amp;$E62),'Hoja de Trabajo para listado'!$CD$151:$DC$151,0)),0)</f>
        <v>0</v>
      </c>
      <c r="P62" s="245">
        <f ca="1">+IFERROR(INDEX('Hoja de Trabajo para listado'!$A$155:$Z$1048576,MATCH($A62,'Hoja de Trabajo para listado'!$A$155:$A$1048576,0),MATCH((CUADRO!P$4&amp;$E62),'Hoja de Trabajo para listado'!$A$151:$Z$151,0)),0)+IFERROR(INDEX('Hoja de Trabajo para listado'!$AB$155:$BA$1048576,MATCH($A62,'Hoja de Trabajo para listado'!$AB$155:$AB$1048576,0),MATCH((CUADRO!P$4&amp;$E62),'Hoja de Trabajo para listado'!$AB$151:$BA$151,0)),0)+IFERROR(INDEX('Hoja de Trabajo para listado'!$BC$155:$CB$1048576,MATCH($A62,'Hoja de Trabajo para listado'!$BC$155:$BC$1048576,0),MATCH((CUADRO!P$4&amp;$E62),'Hoja de Trabajo para listado'!$BC$151:$CB$151,0)),0)+IFERROR(INDEX('Hoja de Trabajo para listado'!$DE$153:$DG$274,MATCH($A62,'Hoja de Trabajo para listado'!$DE$153:$DE$1048576,0),MATCH((CUADRO!P$4&amp;$E62),'Hoja de Trabajo para listado'!$DE$151:$DG$151,0)),0)+IFERROR(INDEX('Hoja de Trabajo para listado'!$CD$155:$DC$1048576,MATCH($A62,'Hoja de Trabajo para listado'!$CD$155:$CD$1048576,0),MATCH((CUADRO!P$4&amp;$E62),'Hoja de Trabajo para listado'!$CD$151:$DC$151,0)),0)</f>
        <v>0</v>
      </c>
      <c r="Q62" s="245">
        <f ca="1">+IFERROR(INDEX('Hoja de Trabajo para listado'!$A$155:$Z$1048576,MATCH($A62,'Hoja de Trabajo para listado'!$A$155:$A$1048576,0),MATCH((CUADRO!Q$4&amp;$E62),'Hoja de Trabajo para listado'!$A$151:$Z$151,0)),0)+IFERROR(INDEX('Hoja de Trabajo para listado'!$AB$155:$BA$1048576,MATCH($A62,'Hoja de Trabajo para listado'!$AB$155:$AB$1048576,0),MATCH((CUADRO!Q$4&amp;$E62),'Hoja de Trabajo para listado'!$AB$151:$BA$151,0)),0)+IFERROR(INDEX('Hoja de Trabajo para listado'!$BC$155:$CB$1048576,MATCH($A62,'Hoja de Trabajo para listado'!$BC$155:$BC$1048576,0),MATCH((CUADRO!Q$4&amp;$E62),'Hoja de Trabajo para listado'!$BC$151:$CB$151,0)),0)+IFERROR(INDEX('Hoja de Trabajo para listado'!$DE$153:$DG$274,MATCH($A62,'Hoja de Trabajo para listado'!$DE$153:$DE$1048576,0),MATCH((CUADRO!Q$4&amp;$E62),'Hoja de Trabajo para listado'!$DE$151:$DG$151,0)),0)+IFERROR(INDEX('Hoja de Trabajo para listado'!$CD$155:$DC$1048576,MATCH($A62,'Hoja de Trabajo para listado'!$CD$155:$CD$1048576,0),MATCH((CUADRO!Q$4&amp;$E62),'Hoja de Trabajo para listado'!$CD$151:$DC$151,0)),0)</f>
        <v>0</v>
      </c>
      <c r="R62" s="245">
        <f t="shared" ca="1" si="0"/>
        <v>0</v>
      </c>
      <c r="S62" s="245">
        <f ca="1">+R61+R62</f>
        <v>0</v>
      </c>
      <c r="T62" s="245">
        <f ca="1">+S62</f>
        <v>0</v>
      </c>
      <c r="U62" s="244">
        <f t="shared" si="1"/>
        <v>2</v>
      </c>
      <c r="V62" s="333" t="e">
        <f>+VLOOKUP(A62,bd_lista!$A$3:$E$592,5,FALSE)</f>
        <v>#N/A</v>
      </c>
      <c r="W62" s="388"/>
      <c r="X62" s="242" t="e">
        <f>+VLOOKUP(A62,[4]Sheet1!$A$13:$D$744,4,FALSE)</f>
        <v>#N/A</v>
      </c>
      <c r="Y62" s="242" t="e">
        <f>+VLOOKUP(X62,bd_lista!$A$3:$C$592,3,FALSE)</f>
        <v>#N/A</v>
      </c>
      <c r="Z62" s="292"/>
      <c r="AA62" s="293"/>
    </row>
    <row r="63" spans="1:27" customFormat="1" ht="15" hidden="1" customHeight="1">
      <c r="A63" s="32">
        <v>124</v>
      </c>
      <c r="B63" s="392">
        <f>+A63</f>
        <v>124</v>
      </c>
      <c r="C63" s="247" t="str">
        <f>+VLOOKUP(A63,bd_lista!$A$3:$C$592,3,FALSE)</f>
        <v>Academia Nacional de Ciencias</v>
      </c>
      <c r="D63" s="389" t="str">
        <f>+C63</f>
        <v>Academia Nacional de Ciencias</v>
      </c>
      <c r="E63" s="247" t="s">
        <v>1304</v>
      </c>
      <c r="F63" s="243">
        <f ca="1">+IFERROR(INDEX('Hoja de Trabajo para listado'!$A$155:$Z$1048576,MATCH($A63,'Hoja de Trabajo para listado'!$A$155:$A$1048576,0),MATCH((CUADRO!F$4&amp;$E63),'Hoja de Trabajo para listado'!$A$151:$Z$151,0)),0)+IFERROR(INDEX('Hoja de Trabajo para listado'!$AB$155:$BA$1048576,MATCH($A63,'Hoja de Trabajo para listado'!$AB$155:$AB$1048576,0),MATCH((CUADRO!F$4&amp;$E63),'Hoja de Trabajo para listado'!$AB$151:$BA$151,0)),0)+IFERROR(INDEX('Hoja de Trabajo para listado'!$BC$155:$CB$1048576,MATCH($A63,'Hoja de Trabajo para listado'!$BC$155:$BC$1048576,0),MATCH((CUADRO!F$4&amp;$E63),'Hoja de Trabajo para listado'!$BC$151:$CB$151,0)),0)+IFERROR(INDEX('Hoja de Trabajo para listado'!$DE$153:$DG$274,MATCH($A63,'Hoja de Trabajo para listado'!$DE$153:$DE$1048576,0),MATCH((CUADRO!F$4&amp;$E63),'Hoja de Trabajo para listado'!$DE$151:$DG$151,0)),0)+IFERROR(INDEX('Hoja de Trabajo para listado'!$CD$155:$DC$1048576,MATCH($A63,'Hoja de Trabajo para listado'!$CD$155:$CD$1048576,0),MATCH((CUADRO!F$4&amp;$E63),'Hoja de Trabajo para listado'!$CD$151:$DC$151,0)),0)</f>
        <v>0</v>
      </c>
      <c r="G63" s="243">
        <f ca="1">+IFERROR(INDEX('Hoja de Trabajo para listado'!$A$155:$Z$1048576,MATCH($A63,'Hoja de Trabajo para listado'!$A$155:$A$1048576,0),MATCH((CUADRO!G$4&amp;$E63),'Hoja de Trabajo para listado'!$A$151:$Z$151,0)),0)+IFERROR(INDEX('Hoja de Trabajo para listado'!$AB$155:$BA$1048576,MATCH($A63,'Hoja de Trabajo para listado'!$AB$155:$AB$1048576,0),MATCH((CUADRO!G$4&amp;$E63),'Hoja de Trabajo para listado'!$AB$151:$BA$151,0)),0)+IFERROR(INDEX('Hoja de Trabajo para listado'!$BC$155:$CB$1048576,MATCH($A63,'Hoja de Trabajo para listado'!$BC$155:$BC$1048576,0),MATCH((CUADRO!G$4&amp;$E63),'Hoja de Trabajo para listado'!$BC$151:$CB$151,0)),0)+IFERROR(INDEX('Hoja de Trabajo para listado'!$DE$153:$DG$274,MATCH($A63,'Hoja de Trabajo para listado'!$DE$153:$DE$1048576,0),MATCH((CUADRO!G$4&amp;$E63),'Hoja de Trabajo para listado'!$DE$151:$DG$151,0)),0)+IFERROR(INDEX('Hoja de Trabajo para listado'!$CD$155:$DC$1048576,MATCH($A63,'Hoja de Trabajo para listado'!$CD$155:$CD$1048576,0),MATCH((CUADRO!G$4&amp;$E63),'Hoja de Trabajo para listado'!$CD$151:$DC$151,0)),0)</f>
        <v>0</v>
      </c>
      <c r="H63" s="243">
        <f ca="1">+IFERROR(INDEX('Hoja de Trabajo para listado'!$A$155:$Z$1048576,MATCH($A63,'Hoja de Trabajo para listado'!$A$155:$A$1048576,0),MATCH((CUADRO!H$4&amp;$E63),'Hoja de Trabajo para listado'!$A$151:$Z$151,0)),0)+IFERROR(INDEX('Hoja de Trabajo para listado'!$AB$155:$BA$1048576,MATCH($A63,'Hoja de Trabajo para listado'!$AB$155:$AB$1048576,0),MATCH((CUADRO!H$4&amp;$E63),'Hoja de Trabajo para listado'!$AB$151:$BA$151,0)),0)+IFERROR(INDEX('Hoja de Trabajo para listado'!$BC$155:$CB$1048576,MATCH($A63,'Hoja de Trabajo para listado'!$BC$155:$BC$1048576,0),MATCH((CUADRO!H$4&amp;$E63),'Hoja de Trabajo para listado'!$BC$151:$CB$151,0)),0)+IFERROR(INDEX('Hoja de Trabajo para listado'!$DE$153:$DG$274,MATCH($A63,'Hoja de Trabajo para listado'!$DE$153:$DE$1048576,0),MATCH((CUADRO!H$4&amp;$E63),'Hoja de Trabajo para listado'!$DE$151:$DG$151,0)),0)+IFERROR(INDEX('Hoja de Trabajo para listado'!$CD$155:$DC$1048576,MATCH($A63,'Hoja de Trabajo para listado'!$CD$155:$CD$1048576,0),MATCH((CUADRO!H$4&amp;$E63),'Hoja de Trabajo para listado'!$CD$151:$DC$151,0)),0)</f>
        <v>0</v>
      </c>
      <c r="I63" s="243">
        <f ca="1">+IFERROR(INDEX('Hoja de Trabajo para listado'!$A$155:$Z$1048576,MATCH($A63,'Hoja de Trabajo para listado'!$A$155:$A$1048576,0),MATCH((CUADRO!I$4&amp;$E63),'Hoja de Trabajo para listado'!$A$151:$Z$151,0)),0)+IFERROR(INDEX('Hoja de Trabajo para listado'!$AB$155:$BA$1048576,MATCH($A63,'Hoja de Trabajo para listado'!$AB$155:$AB$1048576,0),MATCH((CUADRO!I$4&amp;$E63),'Hoja de Trabajo para listado'!$AB$151:$BA$151,0)),0)+IFERROR(INDEX('Hoja de Trabajo para listado'!$BC$155:$CB$1048576,MATCH($A63,'Hoja de Trabajo para listado'!$BC$155:$BC$1048576,0),MATCH((CUADRO!I$4&amp;$E63),'Hoja de Trabajo para listado'!$BC$151:$CB$151,0)),0)+IFERROR(INDEX('Hoja de Trabajo para listado'!$DE$153:$DG$274,MATCH($A63,'Hoja de Trabajo para listado'!$DE$153:$DE$1048576,0),MATCH((CUADRO!I$4&amp;$E63),'Hoja de Trabajo para listado'!$DE$151:$DG$151,0)),0)+IFERROR(INDEX('Hoja de Trabajo para listado'!$CD$155:$DC$1048576,MATCH($A63,'Hoja de Trabajo para listado'!$CD$155:$CD$1048576,0),MATCH((CUADRO!I$4&amp;$E63),'Hoja de Trabajo para listado'!$CD$151:$DC$151,0)),0)</f>
        <v>0</v>
      </c>
      <c r="J63" s="243">
        <f ca="1">+IFERROR(INDEX('Hoja de Trabajo para listado'!$A$155:$Z$1048576,MATCH($A63,'Hoja de Trabajo para listado'!$A$155:$A$1048576,0),MATCH((CUADRO!J$4&amp;$E63),'Hoja de Trabajo para listado'!$A$151:$Z$151,0)),0)+IFERROR(INDEX('Hoja de Trabajo para listado'!$AB$155:$BA$1048576,MATCH($A63,'Hoja de Trabajo para listado'!$AB$155:$AB$1048576,0),MATCH((CUADRO!J$4&amp;$E63),'Hoja de Trabajo para listado'!$AB$151:$BA$151,0)),0)+IFERROR(INDEX('Hoja de Trabajo para listado'!$BC$155:$CB$1048576,MATCH($A63,'Hoja de Trabajo para listado'!$BC$155:$BC$1048576,0),MATCH((CUADRO!J$4&amp;$E63),'Hoja de Trabajo para listado'!$BC$151:$CB$151,0)),0)+IFERROR(INDEX('Hoja de Trabajo para listado'!$DE$153:$DG$274,MATCH($A63,'Hoja de Trabajo para listado'!$DE$153:$DE$1048576,0),MATCH((CUADRO!J$4&amp;$E63),'Hoja de Trabajo para listado'!$DE$151:$DG$151,0)),0)+IFERROR(INDEX('Hoja de Trabajo para listado'!$CD$155:$DC$1048576,MATCH($A63,'Hoja de Trabajo para listado'!$CD$155:$CD$1048576,0),MATCH((CUADRO!J$4&amp;$E63),'Hoja de Trabajo para listado'!$CD$151:$DC$151,0)),0)</f>
        <v>0</v>
      </c>
      <c r="K63" s="243">
        <f ca="1">+IFERROR(INDEX('Hoja de Trabajo para listado'!$A$155:$Z$1048576,MATCH($A63,'Hoja de Trabajo para listado'!$A$155:$A$1048576,0),MATCH((CUADRO!K$4&amp;$E63),'Hoja de Trabajo para listado'!$A$151:$Z$151,0)),0)+IFERROR(INDEX('Hoja de Trabajo para listado'!$AB$155:$BA$1048576,MATCH($A63,'Hoja de Trabajo para listado'!$AB$155:$AB$1048576,0),MATCH((CUADRO!K$4&amp;$E63),'Hoja de Trabajo para listado'!$AB$151:$BA$151,0)),0)+IFERROR(INDEX('Hoja de Trabajo para listado'!$BC$155:$CB$1048576,MATCH($A63,'Hoja de Trabajo para listado'!$BC$155:$BC$1048576,0),MATCH((CUADRO!K$4&amp;$E63),'Hoja de Trabajo para listado'!$BC$151:$CB$151,0)),0)+IFERROR(INDEX('Hoja de Trabajo para listado'!$DE$153:$DG$274,MATCH($A63,'Hoja de Trabajo para listado'!$DE$153:$DE$1048576,0),MATCH((CUADRO!K$4&amp;$E63),'Hoja de Trabajo para listado'!$DE$151:$DG$151,0)),0)+IFERROR(INDEX('Hoja de Trabajo para listado'!$CD$155:$DC$1048576,MATCH($A63,'Hoja de Trabajo para listado'!$CD$155:$CD$1048576,0),MATCH((CUADRO!K$4&amp;$E63),'Hoja de Trabajo para listado'!$CD$151:$DC$151,0)),0)</f>
        <v>0</v>
      </c>
      <c r="L63" s="243">
        <f ca="1">+IFERROR(INDEX('Hoja de Trabajo para listado'!$A$155:$Z$1048576,MATCH($A63,'Hoja de Trabajo para listado'!$A$155:$A$1048576,0),MATCH((CUADRO!L$4&amp;$E63),'Hoja de Trabajo para listado'!$A$151:$Z$151,0)),0)+IFERROR(INDEX('Hoja de Trabajo para listado'!$AB$155:$BA$1048576,MATCH($A63,'Hoja de Trabajo para listado'!$AB$155:$AB$1048576,0),MATCH((CUADRO!L$4&amp;$E63),'Hoja de Trabajo para listado'!$AB$151:$BA$151,0)),0)+IFERROR(INDEX('Hoja de Trabajo para listado'!$BC$155:$CB$1048576,MATCH($A63,'Hoja de Trabajo para listado'!$BC$155:$BC$1048576,0),MATCH((CUADRO!L$4&amp;$E63),'Hoja de Trabajo para listado'!$BC$151:$CB$151,0)),0)+IFERROR(INDEX('Hoja de Trabajo para listado'!$DE$153:$DG$274,MATCH($A63,'Hoja de Trabajo para listado'!$DE$153:$DE$1048576,0),MATCH((CUADRO!L$4&amp;$E63),'Hoja de Trabajo para listado'!$DE$151:$DG$151,0)),0)+IFERROR(INDEX('Hoja de Trabajo para listado'!$CD$155:$DC$1048576,MATCH($A63,'Hoja de Trabajo para listado'!$CD$155:$CD$1048576,0),MATCH((CUADRO!L$4&amp;$E63),'Hoja de Trabajo para listado'!$CD$151:$DC$151,0)),0)</f>
        <v>0</v>
      </c>
      <c r="M63" s="243">
        <f ca="1">+IFERROR(INDEX('Hoja de Trabajo para listado'!$A$155:$Z$1048576,MATCH($A63,'Hoja de Trabajo para listado'!$A$155:$A$1048576,0),MATCH((CUADRO!M$4&amp;$E63),'Hoja de Trabajo para listado'!$A$151:$Z$151,0)),0)+IFERROR(INDEX('Hoja de Trabajo para listado'!$AB$155:$BA$1048576,MATCH($A63,'Hoja de Trabajo para listado'!$AB$155:$AB$1048576,0),MATCH((CUADRO!M$4&amp;$E63),'Hoja de Trabajo para listado'!$AB$151:$BA$151,0)),0)+IFERROR(INDEX('Hoja de Trabajo para listado'!$BC$155:$CB$1048576,MATCH($A63,'Hoja de Trabajo para listado'!$BC$155:$BC$1048576,0),MATCH((CUADRO!M$4&amp;$E63),'Hoja de Trabajo para listado'!$BC$151:$CB$151,0)),0)+IFERROR(INDEX('Hoja de Trabajo para listado'!$DE$153:$DG$274,MATCH($A63,'Hoja de Trabajo para listado'!$DE$153:$DE$1048576,0),MATCH((CUADRO!M$4&amp;$E63),'Hoja de Trabajo para listado'!$DE$151:$DG$151,0)),0)+IFERROR(INDEX('Hoja de Trabajo para listado'!$CD$155:$DC$1048576,MATCH($A63,'Hoja de Trabajo para listado'!$CD$155:$CD$1048576,0),MATCH((CUADRO!M$4&amp;$E63),'Hoja de Trabajo para listado'!$CD$151:$DC$151,0)),0)</f>
        <v>0</v>
      </c>
      <c r="N63" s="243">
        <f ca="1">+IFERROR(INDEX('Hoja de Trabajo para listado'!$A$155:$Z$1048576,MATCH($A63,'Hoja de Trabajo para listado'!$A$155:$A$1048576,0),MATCH((CUADRO!N$4&amp;$E63),'Hoja de Trabajo para listado'!$A$151:$Z$151,0)),0)+IFERROR(INDEX('Hoja de Trabajo para listado'!$AB$155:$BA$1048576,MATCH($A63,'Hoja de Trabajo para listado'!$AB$155:$AB$1048576,0),MATCH((CUADRO!N$4&amp;$E63),'Hoja de Trabajo para listado'!$AB$151:$BA$151,0)),0)+IFERROR(INDEX('Hoja de Trabajo para listado'!$BC$155:$CB$1048576,MATCH($A63,'Hoja de Trabajo para listado'!$BC$155:$BC$1048576,0),MATCH((CUADRO!N$4&amp;$E63),'Hoja de Trabajo para listado'!$BC$151:$CB$151,0)),0)+IFERROR(INDEX('Hoja de Trabajo para listado'!$DE$153:$DG$274,MATCH($A63,'Hoja de Trabajo para listado'!$DE$153:$DE$1048576,0),MATCH((CUADRO!N$4&amp;$E63),'Hoja de Trabajo para listado'!$DE$151:$DG$151,0)),0)+IFERROR(INDEX('Hoja de Trabajo para listado'!$CD$155:$DC$1048576,MATCH($A63,'Hoja de Trabajo para listado'!$CD$155:$CD$1048576,0),MATCH((CUADRO!N$4&amp;$E63),'Hoja de Trabajo para listado'!$CD$151:$DC$151,0)),0)</f>
        <v>0</v>
      </c>
      <c r="O63" s="243">
        <f ca="1">+IFERROR(INDEX('Hoja de Trabajo para listado'!$A$155:$Z$1048576,MATCH($A63,'Hoja de Trabajo para listado'!$A$155:$A$1048576,0),MATCH((CUADRO!O$4&amp;$E63),'Hoja de Trabajo para listado'!$A$151:$Z$151,0)),0)+IFERROR(INDEX('Hoja de Trabajo para listado'!$AB$155:$BA$1048576,MATCH($A63,'Hoja de Trabajo para listado'!$AB$155:$AB$1048576,0),MATCH((CUADRO!O$4&amp;$E63),'Hoja de Trabajo para listado'!$AB$151:$BA$151,0)),0)+IFERROR(INDEX('Hoja de Trabajo para listado'!$BC$155:$CB$1048576,MATCH($A63,'Hoja de Trabajo para listado'!$BC$155:$BC$1048576,0),MATCH((CUADRO!O$4&amp;$E63),'Hoja de Trabajo para listado'!$BC$151:$CB$151,0)),0)+IFERROR(INDEX('Hoja de Trabajo para listado'!$DE$153:$DG$274,MATCH($A63,'Hoja de Trabajo para listado'!$DE$153:$DE$1048576,0),MATCH((CUADRO!O$4&amp;$E63),'Hoja de Trabajo para listado'!$DE$151:$DG$151,0)),0)+IFERROR(INDEX('Hoja de Trabajo para listado'!$CD$155:$DC$1048576,MATCH($A63,'Hoja de Trabajo para listado'!$CD$155:$CD$1048576,0),MATCH((CUADRO!O$4&amp;$E63),'Hoja de Trabajo para listado'!$CD$151:$DC$151,0)),0)</f>
        <v>0</v>
      </c>
      <c r="P63" s="243">
        <f ca="1">+IFERROR(INDEX('Hoja de Trabajo para listado'!$A$155:$Z$1048576,MATCH($A63,'Hoja de Trabajo para listado'!$A$155:$A$1048576,0),MATCH((CUADRO!P$4&amp;$E63),'Hoja de Trabajo para listado'!$A$151:$Z$151,0)),0)+IFERROR(INDEX('Hoja de Trabajo para listado'!$AB$155:$BA$1048576,MATCH($A63,'Hoja de Trabajo para listado'!$AB$155:$AB$1048576,0),MATCH((CUADRO!P$4&amp;$E63),'Hoja de Trabajo para listado'!$AB$151:$BA$151,0)),0)+IFERROR(INDEX('Hoja de Trabajo para listado'!$BC$155:$CB$1048576,MATCH($A63,'Hoja de Trabajo para listado'!$BC$155:$BC$1048576,0),MATCH((CUADRO!P$4&amp;$E63),'Hoja de Trabajo para listado'!$BC$151:$CB$151,0)),0)+IFERROR(INDEX('Hoja de Trabajo para listado'!$DE$153:$DG$274,MATCH($A63,'Hoja de Trabajo para listado'!$DE$153:$DE$1048576,0),MATCH((CUADRO!P$4&amp;$E63),'Hoja de Trabajo para listado'!$DE$151:$DG$151,0)),0)+IFERROR(INDEX('Hoja de Trabajo para listado'!$CD$155:$DC$1048576,MATCH($A63,'Hoja de Trabajo para listado'!$CD$155:$CD$1048576,0),MATCH((CUADRO!P$4&amp;$E63),'Hoja de Trabajo para listado'!$CD$151:$DC$151,0)),0)</f>
        <v>0</v>
      </c>
      <c r="Q63" s="243">
        <f ca="1">+IFERROR(INDEX('Hoja de Trabajo para listado'!$A$155:$Z$1048576,MATCH($A63,'Hoja de Trabajo para listado'!$A$155:$A$1048576,0),MATCH((CUADRO!Q$4&amp;$E63),'Hoja de Trabajo para listado'!$A$151:$Z$151,0)),0)+IFERROR(INDEX('Hoja de Trabajo para listado'!$AB$155:$BA$1048576,MATCH($A63,'Hoja de Trabajo para listado'!$AB$155:$AB$1048576,0),MATCH((CUADRO!Q$4&amp;$E63),'Hoja de Trabajo para listado'!$AB$151:$BA$151,0)),0)+IFERROR(INDEX('Hoja de Trabajo para listado'!$BC$155:$CB$1048576,MATCH($A63,'Hoja de Trabajo para listado'!$BC$155:$BC$1048576,0),MATCH((CUADRO!Q$4&amp;$E63),'Hoja de Trabajo para listado'!$BC$151:$CB$151,0)),0)+IFERROR(INDEX('Hoja de Trabajo para listado'!$DE$153:$DG$274,MATCH($A63,'Hoja de Trabajo para listado'!$DE$153:$DE$1048576,0),MATCH((CUADRO!Q$4&amp;$E63),'Hoja de Trabajo para listado'!$DE$151:$DG$151,0)),0)+IFERROR(INDEX('Hoja de Trabajo para listado'!$CD$155:$DC$1048576,MATCH($A63,'Hoja de Trabajo para listado'!$CD$155:$CD$1048576,0),MATCH((CUADRO!Q$4&amp;$E63),'Hoja de Trabajo para listado'!$CD$151:$DC$151,0)),0)</f>
        <v>0</v>
      </c>
      <c r="R63" s="243">
        <f t="shared" ca="1" si="0"/>
        <v>0</v>
      </c>
      <c r="S63" s="243"/>
      <c r="T63" s="243">
        <f ca="1">+T64</f>
        <v>0</v>
      </c>
      <c r="U63" s="242">
        <f t="shared" si="1"/>
        <v>1</v>
      </c>
      <c r="V63" s="333" t="str">
        <f>+VLOOKUP(A63,bd_lista!$A$3:$E$592,5,FALSE)</f>
        <v>Instituciones Descentralizadas</v>
      </c>
      <c r="W63" s="387" t="str">
        <f>+V63</f>
        <v>Instituciones Descentralizadas</v>
      </c>
      <c r="X63" s="242">
        <f>+VLOOKUP(A63,[4]Sheet1!$A$13:$D$744,4,FALSE)</f>
        <v>16</v>
      </c>
      <c r="Y63" s="242" t="str">
        <f>+VLOOKUP(X63,bd_lista!$A$3:$C$592,3,FALSE)</f>
        <v>Ministerio de Educación</v>
      </c>
      <c r="Z63" s="294">
        <f>+X63</f>
        <v>16</v>
      </c>
      <c r="AA63" s="295" t="str">
        <f>+Y63</f>
        <v>Ministerio de Educación</v>
      </c>
    </row>
    <row r="64" spans="1:27" customFormat="1" ht="15" hidden="1" customHeight="1">
      <c r="A64" s="32">
        <v>124</v>
      </c>
      <c r="B64" s="393"/>
      <c r="C64" s="333" t="str">
        <f>+VLOOKUP(A64,bd_lista!$A$3:$C$592,3,FALSE)</f>
        <v>Academia Nacional de Ciencias</v>
      </c>
      <c r="D64" s="390"/>
      <c r="E64" s="333" t="s">
        <v>1305</v>
      </c>
      <c r="F64" s="245">
        <f ca="1">+IFERROR(INDEX('Hoja de Trabajo para listado'!$A$155:$Z$1048576,MATCH($A64,'Hoja de Trabajo para listado'!$A$155:$A$1048576,0),MATCH((CUADRO!F$4&amp;$E64),'Hoja de Trabajo para listado'!$A$151:$Z$151,0)),0)+IFERROR(INDEX('Hoja de Trabajo para listado'!$AB$155:$BA$1048576,MATCH($A64,'Hoja de Trabajo para listado'!$AB$155:$AB$1048576,0),MATCH((CUADRO!F$4&amp;$E64),'Hoja de Trabajo para listado'!$AB$151:$BA$151,0)),0)+IFERROR(INDEX('Hoja de Trabajo para listado'!$BC$155:$CB$1048576,MATCH($A64,'Hoja de Trabajo para listado'!$BC$155:$BC$1048576,0),MATCH((CUADRO!F$4&amp;$E64),'Hoja de Trabajo para listado'!$BC$151:$CB$151,0)),0)+IFERROR(INDEX('Hoja de Trabajo para listado'!$DE$153:$DG$274,MATCH($A64,'Hoja de Trabajo para listado'!$DE$153:$DE$1048576,0),MATCH((CUADRO!F$4&amp;$E64),'Hoja de Trabajo para listado'!$DE$151:$DG$151,0)),0)+IFERROR(INDEX('Hoja de Trabajo para listado'!$CD$155:$DC$1048576,MATCH($A64,'Hoja de Trabajo para listado'!$CD$155:$CD$1048576,0),MATCH((CUADRO!F$4&amp;$E64),'Hoja de Trabajo para listado'!$CD$151:$DC$151,0)),0)</f>
        <v>0</v>
      </c>
      <c r="G64" s="245">
        <f ca="1">+IFERROR(INDEX('Hoja de Trabajo para listado'!$A$155:$Z$1048576,MATCH($A64,'Hoja de Trabajo para listado'!$A$155:$A$1048576,0),MATCH((CUADRO!G$4&amp;$E64),'Hoja de Trabajo para listado'!$A$151:$Z$151,0)),0)+IFERROR(INDEX('Hoja de Trabajo para listado'!$AB$155:$BA$1048576,MATCH($A64,'Hoja de Trabajo para listado'!$AB$155:$AB$1048576,0),MATCH((CUADRO!G$4&amp;$E64),'Hoja de Trabajo para listado'!$AB$151:$BA$151,0)),0)+IFERROR(INDEX('Hoja de Trabajo para listado'!$BC$155:$CB$1048576,MATCH($A64,'Hoja de Trabajo para listado'!$BC$155:$BC$1048576,0),MATCH((CUADRO!G$4&amp;$E64),'Hoja de Trabajo para listado'!$BC$151:$CB$151,0)),0)+IFERROR(INDEX('Hoja de Trabajo para listado'!$DE$153:$DG$274,MATCH($A64,'Hoja de Trabajo para listado'!$DE$153:$DE$1048576,0),MATCH((CUADRO!G$4&amp;$E64),'Hoja de Trabajo para listado'!$DE$151:$DG$151,0)),0)+IFERROR(INDEX('Hoja de Trabajo para listado'!$CD$155:$DC$1048576,MATCH($A64,'Hoja de Trabajo para listado'!$CD$155:$CD$1048576,0),MATCH((CUADRO!G$4&amp;$E64),'Hoja de Trabajo para listado'!$CD$151:$DC$151,0)),0)</f>
        <v>0</v>
      </c>
      <c r="H64" s="245">
        <f ca="1">+IFERROR(INDEX('Hoja de Trabajo para listado'!$A$155:$Z$1048576,MATCH($A64,'Hoja de Trabajo para listado'!$A$155:$A$1048576,0),MATCH((CUADRO!H$4&amp;$E64),'Hoja de Trabajo para listado'!$A$151:$Z$151,0)),0)+IFERROR(INDEX('Hoja de Trabajo para listado'!$AB$155:$BA$1048576,MATCH($A64,'Hoja de Trabajo para listado'!$AB$155:$AB$1048576,0),MATCH((CUADRO!H$4&amp;$E64),'Hoja de Trabajo para listado'!$AB$151:$BA$151,0)),0)+IFERROR(INDEX('Hoja de Trabajo para listado'!$BC$155:$CB$1048576,MATCH($A64,'Hoja de Trabajo para listado'!$BC$155:$BC$1048576,0),MATCH((CUADRO!H$4&amp;$E64),'Hoja de Trabajo para listado'!$BC$151:$CB$151,0)),0)+IFERROR(INDEX('Hoja de Trabajo para listado'!$DE$153:$DG$274,MATCH($A64,'Hoja de Trabajo para listado'!$DE$153:$DE$1048576,0),MATCH((CUADRO!H$4&amp;$E64),'Hoja de Trabajo para listado'!$DE$151:$DG$151,0)),0)+IFERROR(INDEX('Hoja de Trabajo para listado'!$CD$155:$DC$1048576,MATCH($A64,'Hoja de Trabajo para listado'!$CD$155:$CD$1048576,0),MATCH((CUADRO!H$4&amp;$E64),'Hoja de Trabajo para listado'!$CD$151:$DC$151,0)),0)</f>
        <v>0</v>
      </c>
      <c r="I64" s="245">
        <f ca="1">+IFERROR(INDEX('Hoja de Trabajo para listado'!$A$155:$Z$1048576,MATCH($A64,'Hoja de Trabajo para listado'!$A$155:$A$1048576,0),MATCH((CUADRO!I$4&amp;$E64),'Hoja de Trabajo para listado'!$A$151:$Z$151,0)),0)+IFERROR(INDEX('Hoja de Trabajo para listado'!$AB$155:$BA$1048576,MATCH($A64,'Hoja de Trabajo para listado'!$AB$155:$AB$1048576,0),MATCH((CUADRO!I$4&amp;$E64),'Hoja de Trabajo para listado'!$AB$151:$BA$151,0)),0)+IFERROR(INDEX('Hoja de Trabajo para listado'!$BC$155:$CB$1048576,MATCH($A64,'Hoja de Trabajo para listado'!$BC$155:$BC$1048576,0),MATCH((CUADRO!I$4&amp;$E64),'Hoja de Trabajo para listado'!$BC$151:$CB$151,0)),0)+IFERROR(INDEX('Hoja de Trabajo para listado'!$DE$153:$DG$274,MATCH($A64,'Hoja de Trabajo para listado'!$DE$153:$DE$1048576,0),MATCH((CUADRO!I$4&amp;$E64),'Hoja de Trabajo para listado'!$DE$151:$DG$151,0)),0)+IFERROR(INDEX('Hoja de Trabajo para listado'!$CD$155:$DC$1048576,MATCH($A64,'Hoja de Trabajo para listado'!$CD$155:$CD$1048576,0),MATCH((CUADRO!I$4&amp;$E64),'Hoja de Trabajo para listado'!$CD$151:$DC$151,0)),0)</f>
        <v>0</v>
      </c>
      <c r="J64" s="245">
        <f ca="1">+IFERROR(INDEX('Hoja de Trabajo para listado'!$A$155:$Z$1048576,MATCH($A64,'Hoja de Trabajo para listado'!$A$155:$A$1048576,0),MATCH((CUADRO!J$4&amp;$E64),'Hoja de Trabajo para listado'!$A$151:$Z$151,0)),0)+IFERROR(INDEX('Hoja de Trabajo para listado'!$AB$155:$BA$1048576,MATCH($A64,'Hoja de Trabajo para listado'!$AB$155:$AB$1048576,0),MATCH((CUADRO!J$4&amp;$E64),'Hoja de Trabajo para listado'!$AB$151:$BA$151,0)),0)+IFERROR(INDEX('Hoja de Trabajo para listado'!$BC$155:$CB$1048576,MATCH($A64,'Hoja de Trabajo para listado'!$BC$155:$BC$1048576,0),MATCH((CUADRO!J$4&amp;$E64),'Hoja de Trabajo para listado'!$BC$151:$CB$151,0)),0)+IFERROR(INDEX('Hoja de Trabajo para listado'!$DE$153:$DG$274,MATCH($A64,'Hoja de Trabajo para listado'!$DE$153:$DE$1048576,0),MATCH((CUADRO!J$4&amp;$E64),'Hoja de Trabajo para listado'!$DE$151:$DG$151,0)),0)+IFERROR(INDEX('Hoja de Trabajo para listado'!$CD$155:$DC$1048576,MATCH($A64,'Hoja de Trabajo para listado'!$CD$155:$CD$1048576,0),MATCH((CUADRO!J$4&amp;$E64),'Hoja de Trabajo para listado'!$CD$151:$DC$151,0)),0)</f>
        <v>0</v>
      </c>
      <c r="K64" s="245">
        <f ca="1">+IFERROR(INDEX('Hoja de Trabajo para listado'!$A$155:$Z$1048576,MATCH($A64,'Hoja de Trabajo para listado'!$A$155:$A$1048576,0),MATCH((CUADRO!K$4&amp;$E64),'Hoja de Trabajo para listado'!$A$151:$Z$151,0)),0)+IFERROR(INDEX('Hoja de Trabajo para listado'!$AB$155:$BA$1048576,MATCH($A64,'Hoja de Trabajo para listado'!$AB$155:$AB$1048576,0),MATCH((CUADRO!K$4&amp;$E64),'Hoja de Trabajo para listado'!$AB$151:$BA$151,0)),0)+IFERROR(INDEX('Hoja de Trabajo para listado'!$BC$155:$CB$1048576,MATCH($A64,'Hoja de Trabajo para listado'!$BC$155:$BC$1048576,0),MATCH((CUADRO!K$4&amp;$E64),'Hoja de Trabajo para listado'!$BC$151:$CB$151,0)),0)+IFERROR(INDEX('Hoja de Trabajo para listado'!$DE$153:$DG$274,MATCH($A64,'Hoja de Trabajo para listado'!$DE$153:$DE$1048576,0),MATCH((CUADRO!K$4&amp;$E64),'Hoja de Trabajo para listado'!$DE$151:$DG$151,0)),0)+IFERROR(INDEX('Hoja de Trabajo para listado'!$CD$155:$DC$1048576,MATCH($A64,'Hoja de Trabajo para listado'!$CD$155:$CD$1048576,0),MATCH((CUADRO!K$4&amp;$E64),'Hoja de Trabajo para listado'!$CD$151:$DC$151,0)),0)</f>
        <v>0</v>
      </c>
      <c r="L64" s="245">
        <f ca="1">+IFERROR(INDEX('Hoja de Trabajo para listado'!$A$155:$Z$1048576,MATCH($A64,'Hoja de Trabajo para listado'!$A$155:$A$1048576,0),MATCH((CUADRO!L$4&amp;$E64),'Hoja de Trabajo para listado'!$A$151:$Z$151,0)),0)+IFERROR(INDEX('Hoja de Trabajo para listado'!$AB$155:$BA$1048576,MATCH($A64,'Hoja de Trabajo para listado'!$AB$155:$AB$1048576,0),MATCH((CUADRO!L$4&amp;$E64),'Hoja de Trabajo para listado'!$AB$151:$BA$151,0)),0)+IFERROR(INDEX('Hoja de Trabajo para listado'!$BC$155:$CB$1048576,MATCH($A64,'Hoja de Trabajo para listado'!$BC$155:$BC$1048576,0),MATCH((CUADRO!L$4&amp;$E64),'Hoja de Trabajo para listado'!$BC$151:$CB$151,0)),0)+IFERROR(INDEX('Hoja de Trabajo para listado'!$DE$153:$DG$274,MATCH($A64,'Hoja de Trabajo para listado'!$DE$153:$DE$1048576,0),MATCH((CUADRO!L$4&amp;$E64),'Hoja de Trabajo para listado'!$DE$151:$DG$151,0)),0)+IFERROR(INDEX('Hoja de Trabajo para listado'!$CD$155:$DC$1048576,MATCH($A64,'Hoja de Trabajo para listado'!$CD$155:$CD$1048576,0),MATCH((CUADRO!L$4&amp;$E64),'Hoja de Trabajo para listado'!$CD$151:$DC$151,0)),0)</f>
        <v>0</v>
      </c>
      <c r="M64" s="245">
        <f ca="1">+IFERROR(INDEX('Hoja de Trabajo para listado'!$A$155:$Z$1048576,MATCH($A64,'Hoja de Trabajo para listado'!$A$155:$A$1048576,0),MATCH((CUADRO!M$4&amp;$E64),'Hoja de Trabajo para listado'!$A$151:$Z$151,0)),0)+IFERROR(INDEX('Hoja de Trabajo para listado'!$AB$155:$BA$1048576,MATCH($A64,'Hoja de Trabajo para listado'!$AB$155:$AB$1048576,0),MATCH((CUADRO!M$4&amp;$E64),'Hoja de Trabajo para listado'!$AB$151:$BA$151,0)),0)+IFERROR(INDEX('Hoja de Trabajo para listado'!$BC$155:$CB$1048576,MATCH($A64,'Hoja de Trabajo para listado'!$BC$155:$BC$1048576,0),MATCH((CUADRO!M$4&amp;$E64),'Hoja de Trabajo para listado'!$BC$151:$CB$151,0)),0)+IFERROR(INDEX('Hoja de Trabajo para listado'!$DE$153:$DG$274,MATCH($A64,'Hoja de Trabajo para listado'!$DE$153:$DE$1048576,0),MATCH((CUADRO!M$4&amp;$E64),'Hoja de Trabajo para listado'!$DE$151:$DG$151,0)),0)+IFERROR(INDEX('Hoja de Trabajo para listado'!$CD$155:$DC$1048576,MATCH($A64,'Hoja de Trabajo para listado'!$CD$155:$CD$1048576,0),MATCH((CUADRO!M$4&amp;$E64),'Hoja de Trabajo para listado'!$CD$151:$DC$151,0)),0)</f>
        <v>0</v>
      </c>
      <c r="N64" s="245">
        <f ca="1">+IFERROR(INDEX('Hoja de Trabajo para listado'!$A$155:$Z$1048576,MATCH($A64,'Hoja de Trabajo para listado'!$A$155:$A$1048576,0),MATCH((CUADRO!N$4&amp;$E64),'Hoja de Trabajo para listado'!$A$151:$Z$151,0)),0)+IFERROR(INDEX('Hoja de Trabajo para listado'!$AB$155:$BA$1048576,MATCH($A64,'Hoja de Trabajo para listado'!$AB$155:$AB$1048576,0),MATCH((CUADRO!N$4&amp;$E64),'Hoja de Trabajo para listado'!$AB$151:$BA$151,0)),0)+IFERROR(INDEX('Hoja de Trabajo para listado'!$BC$155:$CB$1048576,MATCH($A64,'Hoja de Trabajo para listado'!$BC$155:$BC$1048576,0),MATCH((CUADRO!N$4&amp;$E64),'Hoja de Trabajo para listado'!$BC$151:$CB$151,0)),0)+IFERROR(INDEX('Hoja de Trabajo para listado'!$DE$153:$DG$274,MATCH($A64,'Hoja de Trabajo para listado'!$DE$153:$DE$1048576,0),MATCH((CUADRO!N$4&amp;$E64),'Hoja de Trabajo para listado'!$DE$151:$DG$151,0)),0)+IFERROR(INDEX('Hoja de Trabajo para listado'!$CD$155:$DC$1048576,MATCH($A64,'Hoja de Trabajo para listado'!$CD$155:$CD$1048576,0),MATCH((CUADRO!N$4&amp;$E64),'Hoja de Trabajo para listado'!$CD$151:$DC$151,0)),0)</f>
        <v>0</v>
      </c>
      <c r="O64" s="245">
        <f ca="1">+IFERROR(INDEX('Hoja de Trabajo para listado'!$A$155:$Z$1048576,MATCH($A64,'Hoja de Trabajo para listado'!$A$155:$A$1048576,0),MATCH((CUADRO!O$4&amp;$E64),'Hoja de Trabajo para listado'!$A$151:$Z$151,0)),0)+IFERROR(INDEX('Hoja de Trabajo para listado'!$AB$155:$BA$1048576,MATCH($A64,'Hoja de Trabajo para listado'!$AB$155:$AB$1048576,0),MATCH((CUADRO!O$4&amp;$E64),'Hoja de Trabajo para listado'!$AB$151:$BA$151,0)),0)+IFERROR(INDEX('Hoja de Trabajo para listado'!$BC$155:$CB$1048576,MATCH($A64,'Hoja de Trabajo para listado'!$BC$155:$BC$1048576,0),MATCH((CUADRO!O$4&amp;$E64),'Hoja de Trabajo para listado'!$BC$151:$CB$151,0)),0)+IFERROR(INDEX('Hoja de Trabajo para listado'!$DE$153:$DG$274,MATCH($A64,'Hoja de Trabajo para listado'!$DE$153:$DE$1048576,0),MATCH((CUADRO!O$4&amp;$E64),'Hoja de Trabajo para listado'!$DE$151:$DG$151,0)),0)+IFERROR(INDEX('Hoja de Trabajo para listado'!$CD$155:$DC$1048576,MATCH($A64,'Hoja de Trabajo para listado'!$CD$155:$CD$1048576,0),MATCH((CUADRO!O$4&amp;$E64),'Hoja de Trabajo para listado'!$CD$151:$DC$151,0)),0)</f>
        <v>0</v>
      </c>
      <c r="P64" s="245">
        <f ca="1">+IFERROR(INDEX('Hoja de Trabajo para listado'!$A$155:$Z$1048576,MATCH($A64,'Hoja de Trabajo para listado'!$A$155:$A$1048576,0),MATCH((CUADRO!P$4&amp;$E64),'Hoja de Trabajo para listado'!$A$151:$Z$151,0)),0)+IFERROR(INDEX('Hoja de Trabajo para listado'!$AB$155:$BA$1048576,MATCH($A64,'Hoja de Trabajo para listado'!$AB$155:$AB$1048576,0),MATCH((CUADRO!P$4&amp;$E64),'Hoja de Trabajo para listado'!$AB$151:$BA$151,0)),0)+IFERROR(INDEX('Hoja de Trabajo para listado'!$BC$155:$CB$1048576,MATCH($A64,'Hoja de Trabajo para listado'!$BC$155:$BC$1048576,0),MATCH((CUADRO!P$4&amp;$E64),'Hoja de Trabajo para listado'!$BC$151:$CB$151,0)),0)+IFERROR(INDEX('Hoja de Trabajo para listado'!$DE$153:$DG$274,MATCH($A64,'Hoja de Trabajo para listado'!$DE$153:$DE$1048576,0),MATCH((CUADRO!P$4&amp;$E64),'Hoja de Trabajo para listado'!$DE$151:$DG$151,0)),0)+IFERROR(INDEX('Hoja de Trabajo para listado'!$CD$155:$DC$1048576,MATCH($A64,'Hoja de Trabajo para listado'!$CD$155:$CD$1048576,0),MATCH((CUADRO!P$4&amp;$E64),'Hoja de Trabajo para listado'!$CD$151:$DC$151,0)),0)</f>
        <v>0</v>
      </c>
      <c r="Q64" s="245">
        <f ca="1">+IFERROR(INDEX('Hoja de Trabajo para listado'!$A$155:$Z$1048576,MATCH($A64,'Hoja de Trabajo para listado'!$A$155:$A$1048576,0),MATCH((CUADRO!Q$4&amp;$E64),'Hoja de Trabajo para listado'!$A$151:$Z$151,0)),0)+IFERROR(INDEX('Hoja de Trabajo para listado'!$AB$155:$BA$1048576,MATCH($A64,'Hoja de Trabajo para listado'!$AB$155:$AB$1048576,0),MATCH((CUADRO!Q$4&amp;$E64),'Hoja de Trabajo para listado'!$AB$151:$BA$151,0)),0)+IFERROR(INDEX('Hoja de Trabajo para listado'!$BC$155:$CB$1048576,MATCH($A64,'Hoja de Trabajo para listado'!$BC$155:$BC$1048576,0),MATCH((CUADRO!Q$4&amp;$E64),'Hoja de Trabajo para listado'!$BC$151:$CB$151,0)),0)+IFERROR(INDEX('Hoja de Trabajo para listado'!$DE$153:$DG$274,MATCH($A64,'Hoja de Trabajo para listado'!$DE$153:$DE$1048576,0),MATCH((CUADRO!Q$4&amp;$E64),'Hoja de Trabajo para listado'!$DE$151:$DG$151,0)),0)+IFERROR(INDEX('Hoja de Trabajo para listado'!$CD$155:$DC$1048576,MATCH($A64,'Hoja de Trabajo para listado'!$CD$155:$CD$1048576,0),MATCH((CUADRO!Q$4&amp;$E64),'Hoja de Trabajo para listado'!$CD$151:$DC$151,0)),0)</f>
        <v>0</v>
      </c>
      <c r="R64" s="245">
        <f t="shared" ca="1" si="0"/>
        <v>0</v>
      </c>
      <c r="S64" s="245">
        <f ca="1">+R63+R64</f>
        <v>0</v>
      </c>
      <c r="T64" s="245">
        <f ca="1">+S64</f>
        <v>0</v>
      </c>
      <c r="U64" s="244">
        <f t="shared" si="1"/>
        <v>2</v>
      </c>
      <c r="V64" s="333" t="str">
        <f>+VLOOKUP(A64,bd_lista!$A$3:$E$592,5,FALSE)</f>
        <v>Instituciones Descentralizadas</v>
      </c>
      <c r="W64" s="388"/>
      <c r="X64" s="242">
        <f>+VLOOKUP(A64,[4]Sheet1!$A$13:$D$744,4,FALSE)</f>
        <v>16</v>
      </c>
      <c r="Y64" s="242" t="str">
        <f>+VLOOKUP(X64,bd_lista!$A$3:$C$592,3,FALSE)</f>
        <v>Ministerio de Educación</v>
      </c>
      <c r="Z64" s="292"/>
      <c r="AA64" s="293"/>
    </row>
    <row r="65" spans="1:27" customFormat="1" ht="15" customHeight="1">
      <c r="A65" s="32">
        <v>129</v>
      </c>
      <c r="B65" s="392">
        <f>+A65</f>
        <v>129</v>
      </c>
      <c r="C65" s="247" t="str">
        <f>+VLOOKUP(A65,bd_lista!$A$3:$C$592,3,FALSE)</f>
        <v>Escuela de Gestión Pública Plurinacional</v>
      </c>
      <c r="D65" s="389" t="str">
        <f>+C65</f>
        <v>Escuela de Gestión Pública Plurinacional</v>
      </c>
      <c r="E65" s="247" t="s">
        <v>1304</v>
      </c>
      <c r="F65" s="243">
        <f ca="1">+IFERROR(INDEX('Hoja de Trabajo para listado'!$A$155:$Z$1048576,MATCH($A65,'Hoja de Trabajo para listado'!$A$155:$A$1048576,0),MATCH((CUADRO!F$4&amp;$E65),'Hoja de Trabajo para listado'!$A$151:$Z$151,0)),0)+IFERROR(INDEX('Hoja de Trabajo para listado'!$AB$155:$BA$1048576,MATCH($A65,'Hoja de Trabajo para listado'!$AB$155:$AB$1048576,0),MATCH((CUADRO!F$4&amp;$E65),'Hoja de Trabajo para listado'!$AB$151:$BA$151,0)),0)+IFERROR(INDEX('Hoja de Trabajo para listado'!$BC$155:$CB$1048576,MATCH($A65,'Hoja de Trabajo para listado'!$BC$155:$BC$1048576,0),MATCH((CUADRO!F$4&amp;$E65),'Hoja de Trabajo para listado'!$BC$151:$CB$151,0)),0)+IFERROR(INDEX('Hoja de Trabajo para listado'!$DE$153:$DG$274,MATCH($A65,'Hoja de Trabajo para listado'!$DE$153:$DE$1048576,0),MATCH((CUADRO!F$4&amp;$E65),'Hoja de Trabajo para listado'!$DE$151:$DG$151,0)),0)+IFERROR(INDEX('Hoja de Trabajo para listado'!$CD$155:$DC$1048576,MATCH($A65,'Hoja de Trabajo para listado'!$CD$155:$CD$1048576,0),MATCH((CUADRO!F$4&amp;$E65),'Hoja de Trabajo para listado'!$CD$151:$DC$151,0)),0)</f>
        <v>0</v>
      </c>
      <c r="G65" s="243">
        <f ca="1">+IFERROR(INDEX('Hoja de Trabajo para listado'!$A$155:$Z$1048576,MATCH($A65,'Hoja de Trabajo para listado'!$A$155:$A$1048576,0),MATCH((CUADRO!G$4&amp;$E65),'Hoja de Trabajo para listado'!$A$151:$Z$151,0)),0)+IFERROR(INDEX('Hoja de Trabajo para listado'!$AB$155:$BA$1048576,MATCH($A65,'Hoja de Trabajo para listado'!$AB$155:$AB$1048576,0),MATCH((CUADRO!G$4&amp;$E65),'Hoja de Trabajo para listado'!$AB$151:$BA$151,0)),0)+IFERROR(INDEX('Hoja de Trabajo para listado'!$BC$155:$CB$1048576,MATCH($A65,'Hoja de Trabajo para listado'!$BC$155:$BC$1048576,0),MATCH((CUADRO!G$4&amp;$E65),'Hoja de Trabajo para listado'!$BC$151:$CB$151,0)),0)+IFERROR(INDEX('Hoja de Trabajo para listado'!$DE$153:$DG$274,MATCH($A65,'Hoja de Trabajo para listado'!$DE$153:$DE$1048576,0),MATCH((CUADRO!G$4&amp;$E65),'Hoja de Trabajo para listado'!$DE$151:$DG$151,0)),0)+IFERROR(INDEX('Hoja de Trabajo para listado'!$CD$155:$DC$1048576,MATCH($A65,'Hoja de Trabajo para listado'!$CD$155:$CD$1048576,0),MATCH((CUADRO!G$4&amp;$E65),'Hoja de Trabajo para listado'!$CD$151:$DC$151,0)),0)</f>
        <v>0</v>
      </c>
      <c r="H65" s="243">
        <f ca="1">+IFERROR(INDEX('Hoja de Trabajo para listado'!$A$155:$Z$1048576,MATCH($A65,'Hoja de Trabajo para listado'!$A$155:$A$1048576,0),MATCH((CUADRO!H$4&amp;$E65),'Hoja de Trabajo para listado'!$A$151:$Z$151,0)),0)+IFERROR(INDEX('Hoja de Trabajo para listado'!$AB$155:$BA$1048576,MATCH($A65,'Hoja de Trabajo para listado'!$AB$155:$AB$1048576,0),MATCH((CUADRO!H$4&amp;$E65),'Hoja de Trabajo para listado'!$AB$151:$BA$151,0)),0)+IFERROR(INDEX('Hoja de Trabajo para listado'!$BC$155:$CB$1048576,MATCH($A65,'Hoja de Trabajo para listado'!$BC$155:$BC$1048576,0),MATCH((CUADRO!H$4&amp;$E65),'Hoja de Trabajo para listado'!$BC$151:$CB$151,0)),0)+IFERROR(INDEX('Hoja de Trabajo para listado'!$DE$153:$DG$274,MATCH($A65,'Hoja de Trabajo para listado'!$DE$153:$DE$1048576,0),MATCH((CUADRO!H$4&amp;$E65),'Hoja de Trabajo para listado'!$DE$151:$DG$151,0)),0)+IFERROR(INDEX('Hoja de Trabajo para listado'!$CD$155:$DC$1048576,MATCH($A65,'Hoja de Trabajo para listado'!$CD$155:$CD$1048576,0),MATCH((CUADRO!H$4&amp;$E65),'Hoja de Trabajo para listado'!$CD$151:$DC$151,0)),0)</f>
        <v>0</v>
      </c>
      <c r="I65" s="243">
        <f ca="1">+IFERROR(INDEX('Hoja de Trabajo para listado'!$A$155:$Z$1048576,MATCH($A65,'Hoja de Trabajo para listado'!$A$155:$A$1048576,0),MATCH((CUADRO!I$4&amp;$E65),'Hoja de Trabajo para listado'!$A$151:$Z$151,0)),0)+IFERROR(INDEX('Hoja de Trabajo para listado'!$AB$155:$BA$1048576,MATCH($A65,'Hoja de Trabajo para listado'!$AB$155:$AB$1048576,0),MATCH((CUADRO!I$4&amp;$E65),'Hoja de Trabajo para listado'!$AB$151:$BA$151,0)),0)+IFERROR(INDEX('Hoja de Trabajo para listado'!$BC$155:$CB$1048576,MATCH($A65,'Hoja de Trabajo para listado'!$BC$155:$BC$1048576,0),MATCH((CUADRO!I$4&amp;$E65),'Hoja de Trabajo para listado'!$BC$151:$CB$151,0)),0)+IFERROR(INDEX('Hoja de Trabajo para listado'!$DE$153:$DG$274,MATCH($A65,'Hoja de Trabajo para listado'!$DE$153:$DE$1048576,0),MATCH((CUADRO!I$4&amp;$E65),'Hoja de Trabajo para listado'!$DE$151:$DG$151,0)),0)+IFERROR(INDEX('Hoja de Trabajo para listado'!$CD$155:$DC$1048576,MATCH($A65,'Hoja de Trabajo para listado'!$CD$155:$CD$1048576,0),MATCH((CUADRO!I$4&amp;$E65),'Hoja de Trabajo para listado'!$CD$151:$DC$151,0)),0)</f>
        <v>0</v>
      </c>
      <c r="J65" s="243">
        <f ca="1">+IFERROR(INDEX('Hoja de Trabajo para listado'!$A$155:$Z$1048576,MATCH($A65,'Hoja de Trabajo para listado'!$A$155:$A$1048576,0),MATCH((CUADRO!J$4&amp;$E65),'Hoja de Trabajo para listado'!$A$151:$Z$151,0)),0)+IFERROR(INDEX('Hoja de Trabajo para listado'!$AB$155:$BA$1048576,MATCH($A65,'Hoja de Trabajo para listado'!$AB$155:$AB$1048576,0),MATCH((CUADRO!J$4&amp;$E65),'Hoja de Trabajo para listado'!$AB$151:$BA$151,0)),0)+IFERROR(INDEX('Hoja de Trabajo para listado'!$BC$155:$CB$1048576,MATCH($A65,'Hoja de Trabajo para listado'!$BC$155:$BC$1048576,0),MATCH((CUADRO!J$4&amp;$E65),'Hoja de Trabajo para listado'!$BC$151:$CB$151,0)),0)+IFERROR(INDEX('Hoja de Trabajo para listado'!$DE$153:$DG$274,MATCH($A65,'Hoja de Trabajo para listado'!$DE$153:$DE$1048576,0),MATCH((CUADRO!J$4&amp;$E65),'Hoja de Trabajo para listado'!$DE$151:$DG$151,0)),0)+IFERROR(INDEX('Hoja de Trabajo para listado'!$CD$155:$DC$1048576,MATCH($A65,'Hoja de Trabajo para listado'!$CD$155:$CD$1048576,0),MATCH((CUADRO!J$4&amp;$E65),'Hoja de Trabajo para listado'!$CD$151:$DC$151,0)),0)</f>
        <v>0</v>
      </c>
      <c r="K65" s="243">
        <f ca="1">+IFERROR(INDEX('Hoja de Trabajo para listado'!$A$155:$Z$1048576,MATCH($A65,'Hoja de Trabajo para listado'!$A$155:$A$1048576,0),MATCH((CUADRO!K$4&amp;$E65),'Hoja de Trabajo para listado'!$A$151:$Z$151,0)),0)+IFERROR(INDEX('Hoja de Trabajo para listado'!$AB$155:$BA$1048576,MATCH($A65,'Hoja de Trabajo para listado'!$AB$155:$AB$1048576,0),MATCH((CUADRO!K$4&amp;$E65),'Hoja de Trabajo para listado'!$AB$151:$BA$151,0)),0)+IFERROR(INDEX('Hoja de Trabajo para listado'!$BC$155:$CB$1048576,MATCH($A65,'Hoja de Trabajo para listado'!$BC$155:$BC$1048576,0),MATCH((CUADRO!K$4&amp;$E65),'Hoja de Trabajo para listado'!$BC$151:$CB$151,0)),0)+IFERROR(INDEX('Hoja de Trabajo para listado'!$DE$153:$DG$274,MATCH($A65,'Hoja de Trabajo para listado'!$DE$153:$DE$1048576,0),MATCH((CUADRO!K$4&amp;$E65),'Hoja de Trabajo para listado'!$DE$151:$DG$151,0)),0)+IFERROR(INDEX('Hoja de Trabajo para listado'!$CD$155:$DC$1048576,MATCH($A65,'Hoja de Trabajo para listado'!$CD$155:$CD$1048576,0),MATCH((CUADRO!K$4&amp;$E65),'Hoja de Trabajo para listado'!$CD$151:$DC$151,0)),0)</f>
        <v>0</v>
      </c>
      <c r="L65" s="243">
        <f ca="1">+IFERROR(INDEX('Hoja de Trabajo para listado'!$A$155:$Z$1048576,MATCH($A65,'Hoja de Trabajo para listado'!$A$155:$A$1048576,0),MATCH((CUADRO!L$4&amp;$E65),'Hoja de Trabajo para listado'!$A$151:$Z$151,0)),0)+IFERROR(INDEX('Hoja de Trabajo para listado'!$AB$155:$BA$1048576,MATCH($A65,'Hoja de Trabajo para listado'!$AB$155:$AB$1048576,0),MATCH((CUADRO!L$4&amp;$E65),'Hoja de Trabajo para listado'!$AB$151:$BA$151,0)),0)+IFERROR(INDEX('Hoja de Trabajo para listado'!$BC$155:$CB$1048576,MATCH($A65,'Hoja de Trabajo para listado'!$BC$155:$BC$1048576,0),MATCH((CUADRO!L$4&amp;$E65),'Hoja de Trabajo para listado'!$BC$151:$CB$151,0)),0)+IFERROR(INDEX('Hoja de Trabajo para listado'!$DE$153:$DG$274,MATCH($A65,'Hoja de Trabajo para listado'!$DE$153:$DE$1048576,0),MATCH((CUADRO!L$4&amp;$E65),'Hoja de Trabajo para listado'!$DE$151:$DG$151,0)),0)+IFERROR(INDEX('Hoja de Trabajo para listado'!$CD$155:$DC$1048576,MATCH($A65,'Hoja de Trabajo para listado'!$CD$155:$CD$1048576,0),MATCH((CUADRO!L$4&amp;$E65),'Hoja de Trabajo para listado'!$CD$151:$DC$151,0)),0)</f>
        <v>0</v>
      </c>
      <c r="M65" s="243">
        <f ca="1">+IFERROR(INDEX('Hoja de Trabajo para listado'!$A$155:$Z$1048576,MATCH($A65,'Hoja de Trabajo para listado'!$A$155:$A$1048576,0),MATCH((CUADRO!M$4&amp;$E65),'Hoja de Trabajo para listado'!$A$151:$Z$151,0)),0)+IFERROR(INDEX('Hoja de Trabajo para listado'!$AB$155:$BA$1048576,MATCH($A65,'Hoja de Trabajo para listado'!$AB$155:$AB$1048576,0),MATCH((CUADRO!M$4&amp;$E65),'Hoja de Trabajo para listado'!$AB$151:$BA$151,0)),0)+IFERROR(INDEX('Hoja de Trabajo para listado'!$BC$155:$CB$1048576,MATCH($A65,'Hoja de Trabajo para listado'!$BC$155:$BC$1048576,0),MATCH((CUADRO!M$4&amp;$E65),'Hoja de Trabajo para listado'!$BC$151:$CB$151,0)),0)+IFERROR(INDEX('Hoja de Trabajo para listado'!$DE$153:$DG$274,MATCH($A65,'Hoja de Trabajo para listado'!$DE$153:$DE$1048576,0),MATCH((CUADRO!M$4&amp;$E65),'Hoja de Trabajo para listado'!$DE$151:$DG$151,0)),0)+IFERROR(INDEX('Hoja de Trabajo para listado'!$CD$155:$DC$1048576,MATCH($A65,'Hoja de Trabajo para listado'!$CD$155:$CD$1048576,0),MATCH((CUADRO!M$4&amp;$E65),'Hoja de Trabajo para listado'!$CD$151:$DC$151,0)),0)</f>
        <v>0</v>
      </c>
      <c r="N65" s="243">
        <f ca="1">+IFERROR(INDEX('Hoja de Trabajo para listado'!$A$155:$Z$1048576,MATCH($A65,'Hoja de Trabajo para listado'!$A$155:$A$1048576,0),MATCH((CUADRO!N$4&amp;$E65),'Hoja de Trabajo para listado'!$A$151:$Z$151,0)),0)+IFERROR(INDEX('Hoja de Trabajo para listado'!$AB$155:$BA$1048576,MATCH($A65,'Hoja de Trabajo para listado'!$AB$155:$AB$1048576,0),MATCH((CUADRO!N$4&amp;$E65),'Hoja de Trabajo para listado'!$AB$151:$BA$151,0)),0)+IFERROR(INDEX('Hoja de Trabajo para listado'!$BC$155:$CB$1048576,MATCH($A65,'Hoja de Trabajo para listado'!$BC$155:$BC$1048576,0),MATCH((CUADRO!N$4&amp;$E65),'Hoja de Trabajo para listado'!$BC$151:$CB$151,0)),0)+IFERROR(INDEX('Hoja de Trabajo para listado'!$DE$153:$DG$274,MATCH($A65,'Hoja de Trabajo para listado'!$DE$153:$DE$1048576,0),MATCH((CUADRO!N$4&amp;$E65),'Hoja de Trabajo para listado'!$DE$151:$DG$151,0)),0)+IFERROR(INDEX('Hoja de Trabajo para listado'!$CD$155:$DC$1048576,MATCH($A65,'Hoja de Trabajo para listado'!$CD$155:$CD$1048576,0),MATCH((CUADRO!N$4&amp;$E65),'Hoja de Trabajo para listado'!$CD$151:$DC$151,0)),0)</f>
        <v>0</v>
      </c>
      <c r="O65" s="243">
        <f ca="1">+IFERROR(INDEX('Hoja de Trabajo para listado'!$A$155:$Z$1048576,MATCH($A65,'Hoja de Trabajo para listado'!$A$155:$A$1048576,0),MATCH((CUADRO!O$4&amp;$E65),'Hoja de Trabajo para listado'!$A$151:$Z$151,0)),0)+IFERROR(INDEX('Hoja de Trabajo para listado'!$AB$155:$BA$1048576,MATCH($A65,'Hoja de Trabajo para listado'!$AB$155:$AB$1048576,0),MATCH((CUADRO!O$4&amp;$E65),'Hoja de Trabajo para listado'!$AB$151:$BA$151,0)),0)+IFERROR(INDEX('Hoja de Trabajo para listado'!$BC$155:$CB$1048576,MATCH($A65,'Hoja de Trabajo para listado'!$BC$155:$BC$1048576,0),MATCH((CUADRO!O$4&amp;$E65),'Hoja de Trabajo para listado'!$BC$151:$CB$151,0)),0)+IFERROR(INDEX('Hoja de Trabajo para listado'!$DE$153:$DG$274,MATCH($A65,'Hoja de Trabajo para listado'!$DE$153:$DE$1048576,0),MATCH((CUADRO!O$4&amp;$E65),'Hoja de Trabajo para listado'!$DE$151:$DG$151,0)),0)+IFERROR(INDEX('Hoja de Trabajo para listado'!$CD$155:$DC$1048576,MATCH($A65,'Hoja de Trabajo para listado'!$CD$155:$CD$1048576,0),MATCH((CUADRO!O$4&amp;$E65),'Hoja de Trabajo para listado'!$CD$151:$DC$151,0)),0)</f>
        <v>0</v>
      </c>
      <c r="P65" s="243">
        <f ca="1">+IFERROR(INDEX('Hoja de Trabajo para listado'!$A$155:$Z$1048576,MATCH($A65,'Hoja de Trabajo para listado'!$A$155:$A$1048576,0),MATCH((CUADRO!P$4&amp;$E65),'Hoja de Trabajo para listado'!$A$151:$Z$151,0)),0)+IFERROR(INDEX('Hoja de Trabajo para listado'!$AB$155:$BA$1048576,MATCH($A65,'Hoja de Trabajo para listado'!$AB$155:$AB$1048576,0),MATCH((CUADRO!P$4&amp;$E65),'Hoja de Trabajo para listado'!$AB$151:$BA$151,0)),0)+IFERROR(INDEX('Hoja de Trabajo para listado'!$BC$155:$CB$1048576,MATCH($A65,'Hoja de Trabajo para listado'!$BC$155:$BC$1048576,0),MATCH((CUADRO!P$4&amp;$E65),'Hoja de Trabajo para listado'!$BC$151:$CB$151,0)),0)+IFERROR(INDEX('Hoja de Trabajo para listado'!$DE$153:$DG$274,MATCH($A65,'Hoja de Trabajo para listado'!$DE$153:$DE$1048576,0),MATCH((CUADRO!P$4&amp;$E65),'Hoja de Trabajo para listado'!$DE$151:$DG$151,0)),0)+IFERROR(INDEX('Hoja de Trabajo para listado'!$CD$155:$DC$1048576,MATCH($A65,'Hoja de Trabajo para listado'!$CD$155:$CD$1048576,0),MATCH((CUADRO!P$4&amp;$E65),'Hoja de Trabajo para listado'!$CD$151:$DC$151,0)),0)</f>
        <v>0</v>
      </c>
      <c r="Q65" s="243">
        <f ca="1">+IFERROR(INDEX('Hoja de Trabajo para listado'!$A$155:$Z$1048576,MATCH($A65,'Hoja de Trabajo para listado'!$A$155:$A$1048576,0),MATCH((CUADRO!Q$4&amp;$E65),'Hoja de Trabajo para listado'!$A$151:$Z$151,0)),0)+IFERROR(INDEX('Hoja de Trabajo para listado'!$AB$155:$BA$1048576,MATCH($A65,'Hoja de Trabajo para listado'!$AB$155:$AB$1048576,0),MATCH((CUADRO!Q$4&amp;$E65),'Hoja de Trabajo para listado'!$AB$151:$BA$151,0)),0)+IFERROR(INDEX('Hoja de Trabajo para listado'!$BC$155:$CB$1048576,MATCH($A65,'Hoja de Trabajo para listado'!$BC$155:$BC$1048576,0),MATCH((CUADRO!Q$4&amp;$E65),'Hoja de Trabajo para listado'!$BC$151:$CB$151,0)),0)+IFERROR(INDEX('Hoja de Trabajo para listado'!$DE$153:$DG$274,MATCH($A65,'Hoja de Trabajo para listado'!$DE$153:$DE$1048576,0),MATCH((CUADRO!Q$4&amp;$E65),'Hoja de Trabajo para listado'!$DE$151:$DG$151,0)),0)+IFERROR(INDEX('Hoja de Trabajo para listado'!$CD$155:$DC$1048576,MATCH($A65,'Hoja de Trabajo para listado'!$CD$155:$CD$1048576,0),MATCH((CUADRO!Q$4&amp;$E65),'Hoja de Trabajo para listado'!$CD$151:$DC$151,0)),0)</f>
        <v>0</v>
      </c>
      <c r="R65" s="243">
        <f t="shared" ca="1" si="0"/>
        <v>0</v>
      </c>
      <c r="S65" s="243"/>
      <c r="T65" s="243">
        <f ca="1">+T66</f>
        <v>43323.53</v>
      </c>
      <c r="U65" s="242">
        <f t="shared" si="1"/>
        <v>1</v>
      </c>
      <c r="V65" s="333" t="str">
        <f>+VLOOKUP(A65,bd_lista!$A$3:$E$592,5,FALSE)</f>
        <v>Instituciones Descentralizadas</v>
      </c>
      <c r="W65" s="387" t="str">
        <f>+V65</f>
        <v>Instituciones Descentralizadas</v>
      </c>
      <c r="X65" s="242">
        <f>+VLOOKUP(A65,[4]Sheet1!$A$13:$D$744,4,FALSE)</f>
        <v>16</v>
      </c>
      <c r="Y65" s="242" t="str">
        <f>+VLOOKUP(X65,bd_lista!$A$3:$C$592,3,FALSE)</f>
        <v>Ministerio de Educación</v>
      </c>
      <c r="Z65" s="294">
        <f>+X65</f>
        <v>16</v>
      </c>
      <c r="AA65" s="319" t="str">
        <f>+Y65</f>
        <v>Ministerio de Educación</v>
      </c>
    </row>
    <row r="66" spans="1:27" customFormat="1" ht="15" customHeight="1">
      <c r="A66" s="32">
        <v>129</v>
      </c>
      <c r="B66" s="393"/>
      <c r="C66" s="333" t="str">
        <f>+VLOOKUP(A66,bd_lista!$A$3:$C$592,3,FALSE)</f>
        <v>Escuela de Gestión Pública Plurinacional</v>
      </c>
      <c r="D66" s="390"/>
      <c r="E66" s="333" t="s">
        <v>1305</v>
      </c>
      <c r="F66" s="245">
        <f ca="1">+IFERROR(INDEX('Hoja de Trabajo para listado'!$A$155:$Z$1048576,MATCH($A66,'Hoja de Trabajo para listado'!$A$155:$A$1048576,0),MATCH((CUADRO!F$4&amp;$E66),'Hoja de Trabajo para listado'!$A$151:$Z$151,0)),0)+IFERROR(INDEX('Hoja de Trabajo para listado'!$AB$155:$BA$1048576,MATCH($A66,'Hoja de Trabajo para listado'!$AB$155:$AB$1048576,0),MATCH((CUADRO!F$4&amp;$E66),'Hoja de Trabajo para listado'!$AB$151:$BA$151,0)),0)+IFERROR(INDEX('Hoja de Trabajo para listado'!$BC$155:$CB$1048576,MATCH($A66,'Hoja de Trabajo para listado'!$BC$155:$BC$1048576,0),MATCH((CUADRO!F$4&amp;$E66),'Hoja de Trabajo para listado'!$BC$151:$CB$151,0)),0)+IFERROR(INDEX('Hoja de Trabajo para listado'!$DE$153:$DG$274,MATCH($A66,'Hoja de Trabajo para listado'!$DE$153:$DE$1048576,0),MATCH((CUADRO!F$4&amp;$E66),'Hoja de Trabajo para listado'!$DE$151:$DG$151,0)),0)+IFERROR(INDEX('Hoja de Trabajo para listado'!$CD$155:$DC$1048576,MATCH($A66,'Hoja de Trabajo para listado'!$CD$155:$CD$1048576,0),MATCH((CUADRO!F$4&amp;$E66),'Hoja de Trabajo para listado'!$CD$151:$DC$151,0)),0)</f>
        <v>0</v>
      </c>
      <c r="G66" s="245">
        <f ca="1">+IFERROR(INDEX('Hoja de Trabajo para listado'!$A$155:$Z$1048576,MATCH($A66,'Hoja de Trabajo para listado'!$A$155:$A$1048576,0),MATCH((CUADRO!G$4&amp;$E66),'Hoja de Trabajo para listado'!$A$151:$Z$151,0)),0)+IFERROR(INDEX('Hoja de Trabajo para listado'!$AB$155:$BA$1048576,MATCH($A66,'Hoja de Trabajo para listado'!$AB$155:$AB$1048576,0),MATCH((CUADRO!G$4&amp;$E66),'Hoja de Trabajo para listado'!$AB$151:$BA$151,0)),0)+IFERROR(INDEX('Hoja de Trabajo para listado'!$BC$155:$CB$1048576,MATCH($A66,'Hoja de Trabajo para listado'!$BC$155:$BC$1048576,0),MATCH((CUADRO!G$4&amp;$E66),'Hoja de Trabajo para listado'!$BC$151:$CB$151,0)),0)+IFERROR(INDEX('Hoja de Trabajo para listado'!$DE$153:$DG$274,MATCH($A66,'Hoja de Trabajo para listado'!$DE$153:$DE$1048576,0),MATCH((CUADRO!G$4&amp;$E66),'Hoja de Trabajo para listado'!$DE$151:$DG$151,0)),0)+IFERROR(INDEX('Hoja de Trabajo para listado'!$CD$155:$DC$1048576,MATCH($A66,'Hoja de Trabajo para listado'!$CD$155:$CD$1048576,0),MATCH((CUADRO!G$4&amp;$E66),'Hoja de Trabajo para listado'!$CD$151:$DC$151,0)),0)</f>
        <v>0</v>
      </c>
      <c r="H66" s="245">
        <f ca="1">+IFERROR(INDEX('Hoja de Trabajo para listado'!$A$155:$Z$1048576,MATCH($A66,'Hoja de Trabajo para listado'!$A$155:$A$1048576,0),MATCH((CUADRO!H$4&amp;$E66),'Hoja de Trabajo para listado'!$A$151:$Z$151,0)),0)+IFERROR(INDEX('Hoja de Trabajo para listado'!$AB$155:$BA$1048576,MATCH($A66,'Hoja de Trabajo para listado'!$AB$155:$AB$1048576,0),MATCH((CUADRO!H$4&amp;$E66),'Hoja de Trabajo para listado'!$AB$151:$BA$151,0)),0)+IFERROR(INDEX('Hoja de Trabajo para listado'!$BC$155:$CB$1048576,MATCH($A66,'Hoja de Trabajo para listado'!$BC$155:$BC$1048576,0),MATCH((CUADRO!H$4&amp;$E66),'Hoja de Trabajo para listado'!$BC$151:$CB$151,0)),0)+IFERROR(INDEX('Hoja de Trabajo para listado'!$DE$153:$DG$274,MATCH($A66,'Hoja de Trabajo para listado'!$DE$153:$DE$1048576,0),MATCH((CUADRO!H$4&amp;$E66),'Hoja de Trabajo para listado'!$DE$151:$DG$151,0)),0)+IFERROR(INDEX('Hoja de Trabajo para listado'!$CD$155:$DC$1048576,MATCH($A66,'Hoja de Trabajo para listado'!$CD$155:$CD$1048576,0),MATCH((CUADRO!H$4&amp;$E66),'Hoja de Trabajo para listado'!$CD$151:$DC$151,0)),0)</f>
        <v>39249.279999999999</v>
      </c>
      <c r="I66" s="245">
        <f ca="1">+IFERROR(INDEX('Hoja de Trabajo para listado'!$A$155:$Z$1048576,MATCH($A66,'Hoja de Trabajo para listado'!$A$155:$A$1048576,0),MATCH((CUADRO!I$4&amp;$E66),'Hoja de Trabajo para listado'!$A$151:$Z$151,0)),0)+IFERROR(INDEX('Hoja de Trabajo para listado'!$AB$155:$BA$1048576,MATCH($A66,'Hoja de Trabajo para listado'!$AB$155:$AB$1048576,0),MATCH((CUADRO!I$4&amp;$E66),'Hoja de Trabajo para listado'!$AB$151:$BA$151,0)),0)+IFERROR(INDEX('Hoja de Trabajo para listado'!$BC$155:$CB$1048576,MATCH($A66,'Hoja de Trabajo para listado'!$BC$155:$BC$1048576,0),MATCH((CUADRO!I$4&amp;$E66),'Hoja de Trabajo para listado'!$BC$151:$CB$151,0)),0)+IFERROR(INDEX('Hoja de Trabajo para listado'!$DE$153:$DG$274,MATCH($A66,'Hoja de Trabajo para listado'!$DE$153:$DE$1048576,0),MATCH((CUADRO!I$4&amp;$E66),'Hoja de Trabajo para listado'!$DE$151:$DG$151,0)),0)+IFERROR(INDEX('Hoja de Trabajo para listado'!$CD$155:$DC$1048576,MATCH($A66,'Hoja de Trabajo para listado'!$CD$155:$CD$1048576,0),MATCH((CUADRO!I$4&amp;$E66),'Hoja de Trabajo para listado'!$CD$151:$DC$151,0)),0)</f>
        <v>945.52</v>
      </c>
      <c r="J66" s="245">
        <f ca="1">+IFERROR(INDEX('Hoja de Trabajo para listado'!$A$155:$Z$1048576,MATCH($A66,'Hoja de Trabajo para listado'!$A$155:$A$1048576,0),MATCH((CUADRO!J$4&amp;$E66),'Hoja de Trabajo para listado'!$A$151:$Z$151,0)),0)+IFERROR(INDEX('Hoja de Trabajo para listado'!$AB$155:$BA$1048576,MATCH($A66,'Hoja de Trabajo para listado'!$AB$155:$AB$1048576,0),MATCH((CUADRO!J$4&amp;$E66),'Hoja de Trabajo para listado'!$AB$151:$BA$151,0)),0)+IFERROR(INDEX('Hoja de Trabajo para listado'!$BC$155:$CB$1048576,MATCH($A66,'Hoja de Trabajo para listado'!$BC$155:$BC$1048576,0),MATCH((CUADRO!J$4&amp;$E66),'Hoja de Trabajo para listado'!$BC$151:$CB$151,0)),0)+IFERROR(INDEX('Hoja de Trabajo para listado'!$DE$153:$DG$274,MATCH($A66,'Hoja de Trabajo para listado'!$DE$153:$DE$1048576,0),MATCH((CUADRO!J$4&amp;$E66),'Hoja de Trabajo para listado'!$DE$151:$DG$151,0)),0)+IFERROR(INDEX('Hoja de Trabajo para listado'!$CD$155:$DC$1048576,MATCH($A66,'Hoja de Trabajo para listado'!$CD$155:$CD$1048576,0),MATCH((CUADRO!J$4&amp;$E66),'Hoja de Trabajo para listado'!$CD$151:$DC$151,0)),0)</f>
        <v>3128.73</v>
      </c>
      <c r="K66" s="245">
        <f ca="1">+IFERROR(INDEX('Hoja de Trabajo para listado'!$A$155:$Z$1048576,MATCH($A66,'Hoja de Trabajo para listado'!$A$155:$A$1048576,0),MATCH((CUADRO!K$4&amp;$E66),'Hoja de Trabajo para listado'!$A$151:$Z$151,0)),0)+IFERROR(INDEX('Hoja de Trabajo para listado'!$AB$155:$BA$1048576,MATCH($A66,'Hoja de Trabajo para listado'!$AB$155:$AB$1048576,0),MATCH((CUADRO!K$4&amp;$E66),'Hoja de Trabajo para listado'!$AB$151:$BA$151,0)),0)+IFERROR(INDEX('Hoja de Trabajo para listado'!$BC$155:$CB$1048576,MATCH($A66,'Hoja de Trabajo para listado'!$BC$155:$BC$1048576,0),MATCH((CUADRO!K$4&amp;$E66),'Hoja de Trabajo para listado'!$BC$151:$CB$151,0)),0)+IFERROR(INDEX('Hoja de Trabajo para listado'!$DE$153:$DG$274,MATCH($A66,'Hoja de Trabajo para listado'!$DE$153:$DE$1048576,0),MATCH((CUADRO!K$4&amp;$E66),'Hoja de Trabajo para listado'!$DE$151:$DG$151,0)),0)+IFERROR(INDEX('Hoja de Trabajo para listado'!$CD$155:$DC$1048576,MATCH($A66,'Hoja de Trabajo para listado'!$CD$155:$CD$1048576,0),MATCH((CUADRO!K$4&amp;$E66),'Hoja de Trabajo para listado'!$CD$151:$DC$151,0)),0)</f>
        <v>0</v>
      </c>
      <c r="L66" s="245">
        <f ca="1">+IFERROR(INDEX('Hoja de Trabajo para listado'!$A$155:$Z$1048576,MATCH($A66,'Hoja de Trabajo para listado'!$A$155:$A$1048576,0),MATCH((CUADRO!L$4&amp;$E66),'Hoja de Trabajo para listado'!$A$151:$Z$151,0)),0)+IFERROR(INDEX('Hoja de Trabajo para listado'!$AB$155:$BA$1048576,MATCH($A66,'Hoja de Trabajo para listado'!$AB$155:$AB$1048576,0),MATCH((CUADRO!L$4&amp;$E66),'Hoja de Trabajo para listado'!$AB$151:$BA$151,0)),0)+IFERROR(INDEX('Hoja de Trabajo para listado'!$BC$155:$CB$1048576,MATCH($A66,'Hoja de Trabajo para listado'!$BC$155:$BC$1048576,0),MATCH((CUADRO!L$4&amp;$E66),'Hoja de Trabajo para listado'!$BC$151:$CB$151,0)),0)+IFERROR(INDEX('Hoja de Trabajo para listado'!$DE$153:$DG$274,MATCH($A66,'Hoja de Trabajo para listado'!$DE$153:$DE$1048576,0),MATCH((CUADRO!L$4&amp;$E66),'Hoja de Trabajo para listado'!$DE$151:$DG$151,0)),0)+IFERROR(INDEX('Hoja de Trabajo para listado'!$CD$155:$DC$1048576,MATCH($A66,'Hoja de Trabajo para listado'!$CD$155:$CD$1048576,0),MATCH((CUADRO!L$4&amp;$E66),'Hoja de Trabajo para listado'!$CD$151:$DC$151,0)),0)</f>
        <v>0</v>
      </c>
      <c r="M66" s="245">
        <f ca="1">+IFERROR(INDEX('Hoja de Trabajo para listado'!$A$155:$Z$1048576,MATCH($A66,'Hoja de Trabajo para listado'!$A$155:$A$1048576,0),MATCH((CUADRO!M$4&amp;$E66),'Hoja de Trabajo para listado'!$A$151:$Z$151,0)),0)+IFERROR(INDEX('Hoja de Trabajo para listado'!$AB$155:$BA$1048576,MATCH($A66,'Hoja de Trabajo para listado'!$AB$155:$AB$1048576,0),MATCH((CUADRO!M$4&amp;$E66),'Hoja de Trabajo para listado'!$AB$151:$BA$151,0)),0)+IFERROR(INDEX('Hoja de Trabajo para listado'!$BC$155:$CB$1048576,MATCH($A66,'Hoja de Trabajo para listado'!$BC$155:$BC$1048576,0),MATCH((CUADRO!M$4&amp;$E66),'Hoja de Trabajo para listado'!$BC$151:$CB$151,0)),0)+IFERROR(INDEX('Hoja de Trabajo para listado'!$DE$153:$DG$274,MATCH($A66,'Hoja de Trabajo para listado'!$DE$153:$DE$1048576,0),MATCH((CUADRO!M$4&amp;$E66),'Hoja de Trabajo para listado'!$DE$151:$DG$151,0)),0)+IFERROR(INDEX('Hoja de Trabajo para listado'!$CD$155:$DC$1048576,MATCH($A66,'Hoja de Trabajo para listado'!$CD$155:$CD$1048576,0),MATCH((CUADRO!M$4&amp;$E66),'Hoja de Trabajo para listado'!$CD$151:$DC$151,0)),0)</f>
        <v>0</v>
      </c>
      <c r="N66" s="245">
        <f ca="1">+IFERROR(INDEX('Hoja de Trabajo para listado'!$A$155:$Z$1048576,MATCH($A66,'Hoja de Trabajo para listado'!$A$155:$A$1048576,0),MATCH((CUADRO!N$4&amp;$E66),'Hoja de Trabajo para listado'!$A$151:$Z$151,0)),0)+IFERROR(INDEX('Hoja de Trabajo para listado'!$AB$155:$BA$1048576,MATCH($A66,'Hoja de Trabajo para listado'!$AB$155:$AB$1048576,0),MATCH((CUADRO!N$4&amp;$E66),'Hoja de Trabajo para listado'!$AB$151:$BA$151,0)),0)+IFERROR(INDEX('Hoja de Trabajo para listado'!$BC$155:$CB$1048576,MATCH($A66,'Hoja de Trabajo para listado'!$BC$155:$BC$1048576,0),MATCH((CUADRO!N$4&amp;$E66),'Hoja de Trabajo para listado'!$BC$151:$CB$151,0)),0)+IFERROR(INDEX('Hoja de Trabajo para listado'!$DE$153:$DG$274,MATCH($A66,'Hoja de Trabajo para listado'!$DE$153:$DE$1048576,0),MATCH((CUADRO!N$4&amp;$E66),'Hoja de Trabajo para listado'!$DE$151:$DG$151,0)),0)+IFERROR(INDEX('Hoja de Trabajo para listado'!$CD$155:$DC$1048576,MATCH($A66,'Hoja de Trabajo para listado'!$CD$155:$CD$1048576,0),MATCH((CUADRO!N$4&amp;$E66),'Hoja de Trabajo para listado'!$CD$151:$DC$151,0)),0)</f>
        <v>0</v>
      </c>
      <c r="O66" s="245">
        <f ca="1">+IFERROR(INDEX('Hoja de Trabajo para listado'!$A$155:$Z$1048576,MATCH($A66,'Hoja de Trabajo para listado'!$A$155:$A$1048576,0),MATCH((CUADRO!O$4&amp;$E66),'Hoja de Trabajo para listado'!$A$151:$Z$151,0)),0)+IFERROR(INDEX('Hoja de Trabajo para listado'!$AB$155:$BA$1048576,MATCH($A66,'Hoja de Trabajo para listado'!$AB$155:$AB$1048576,0),MATCH((CUADRO!O$4&amp;$E66),'Hoja de Trabajo para listado'!$AB$151:$BA$151,0)),0)+IFERROR(INDEX('Hoja de Trabajo para listado'!$BC$155:$CB$1048576,MATCH($A66,'Hoja de Trabajo para listado'!$BC$155:$BC$1048576,0),MATCH((CUADRO!O$4&amp;$E66),'Hoja de Trabajo para listado'!$BC$151:$CB$151,0)),0)+IFERROR(INDEX('Hoja de Trabajo para listado'!$DE$153:$DG$274,MATCH($A66,'Hoja de Trabajo para listado'!$DE$153:$DE$1048576,0),MATCH((CUADRO!O$4&amp;$E66),'Hoja de Trabajo para listado'!$DE$151:$DG$151,0)),0)+IFERROR(INDEX('Hoja de Trabajo para listado'!$CD$155:$DC$1048576,MATCH($A66,'Hoja de Trabajo para listado'!$CD$155:$CD$1048576,0),MATCH((CUADRO!O$4&amp;$E66),'Hoja de Trabajo para listado'!$CD$151:$DC$151,0)),0)</f>
        <v>0</v>
      </c>
      <c r="P66" s="245">
        <f ca="1">+IFERROR(INDEX('Hoja de Trabajo para listado'!$A$155:$Z$1048576,MATCH($A66,'Hoja de Trabajo para listado'!$A$155:$A$1048576,0),MATCH((CUADRO!P$4&amp;$E66),'Hoja de Trabajo para listado'!$A$151:$Z$151,0)),0)+IFERROR(INDEX('Hoja de Trabajo para listado'!$AB$155:$BA$1048576,MATCH($A66,'Hoja de Trabajo para listado'!$AB$155:$AB$1048576,0),MATCH((CUADRO!P$4&amp;$E66),'Hoja de Trabajo para listado'!$AB$151:$BA$151,0)),0)+IFERROR(INDEX('Hoja de Trabajo para listado'!$BC$155:$CB$1048576,MATCH($A66,'Hoja de Trabajo para listado'!$BC$155:$BC$1048576,0),MATCH((CUADRO!P$4&amp;$E66),'Hoja de Trabajo para listado'!$BC$151:$CB$151,0)),0)+IFERROR(INDEX('Hoja de Trabajo para listado'!$DE$153:$DG$274,MATCH($A66,'Hoja de Trabajo para listado'!$DE$153:$DE$1048576,0),MATCH((CUADRO!P$4&amp;$E66),'Hoja de Trabajo para listado'!$DE$151:$DG$151,0)),0)+IFERROR(INDEX('Hoja de Trabajo para listado'!$CD$155:$DC$1048576,MATCH($A66,'Hoja de Trabajo para listado'!$CD$155:$CD$1048576,0),MATCH((CUADRO!P$4&amp;$E66),'Hoja de Trabajo para listado'!$CD$151:$DC$151,0)),0)</f>
        <v>0</v>
      </c>
      <c r="Q66" s="245">
        <f ca="1">+IFERROR(INDEX('Hoja de Trabajo para listado'!$A$155:$Z$1048576,MATCH($A66,'Hoja de Trabajo para listado'!$A$155:$A$1048576,0),MATCH((CUADRO!Q$4&amp;$E66),'Hoja de Trabajo para listado'!$A$151:$Z$151,0)),0)+IFERROR(INDEX('Hoja de Trabajo para listado'!$AB$155:$BA$1048576,MATCH($A66,'Hoja de Trabajo para listado'!$AB$155:$AB$1048576,0),MATCH((CUADRO!Q$4&amp;$E66),'Hoja de Trabajo para listado'!$AB$151:$BA$151,0)),0)+IFERROR(INDEX('Hoja de Trabajo para listado'!$BC$155:$CB$1048576,MATCH($A66,'Hoja de Trabajo para listado'!$BC$155:$BC$1048576,0),MATCH((CUADRO!Q$4&amp;$E66),'Hoja de Trabajo para listado'!$BC$151:$CB$151,0)),0)+IFERROR(INDEX('Hoja de Trabajo para listado'!$DE$153:$DG$274,MATCH($A66,'Hoja de Trabajo para listado'!$DE$153:$DE$1048576,0),MATCH((CUADRO!Q$4&amp;$E66),'Hoja de Trabajo para listado'!$DE$151:$DG$151,0)),0)+IFERROR(INDEX('Hoja de Trabajo para listado'!$CD$155:$DC$1048576,MATCH($A66,'Hoja de Trabajo para listado'!$CD$155:$CD$1048576,0),MATCH((CUADRO!Q$4&amp;$E66),'Hoja de Trabajo para listado'!$CD$151:$DC$151,0)),0)</f>
        <v>0</v>
      </c>
      <c r="R66" s="245">
        <f t="shared" ca="1" si="0"/>
        <v>43323.53</v>
      </c>
      <c r="S66" s="245">
        <f ca="1">+R65+R66</f>
        <v>43323.53</v>
      </c>
      <c r="T66" s="245">
        <f ca="1">+S66</f>
        <v>43323.53</v>
      </c>
      <c r="U66" s="244">
        <f t="shared" si="1"/>
        <v>2</v>
      </c>
      <c r="V66" s="333" t="str">
        <f>+VLOOKUP(A66,bd_lista!$A$3:$E$592,5,FALSE)</f>
        <v>Instituciones Descentralizadas</v>
      </c>
      <c r="W66" s="388"/>
      <c r="X66" s="242">
        <f>+VLOOKUP(A66,[4]Sheet1!$A$13:$D$744,4,FALSE)</f>
        <v>16</v>
      </c>
      <c r="Y66" s="242" t="str">
        <f>+VLOOKUP(X66,bd_lista!$A$3:$C$592,3,FALSE)</f>
        <v>Ministerio de Educación</v>
      </c>
      <c r="Z66" s="292"/>
      <c r="AA66" s="321"/>
    </row>
    <row r="67" spans="1:27" ht="15" customHeight="1">
      <c r="A67" s="32">
        <v>130</v>
      </c>
      <c r="B67" s="392">
        <f>+A67</f>
        <v>130</v>
      </c>
      <c r="C67" s="247" t="str">
        <f>+VLOOKUP(A67,bd_lista!$A$3:$C$592,3,FALSE)</f>
        <v>Fondo de Financiamiento para la Minería</v>
      </c>
      <c r="D67" s="389" t="str">
        <f>+C67</f>
        <v>Fondo de Financiamiento para la Minería</v>
      </c>
      <c r="E67" s="247" t="s">
        <v>1304</v>
      </c>
      <c r="F67" s="243">
        <f ca="1">+IFERROR(INDEX('Hoja de Trabajo para listado'!$A$155:$Z$1048576,MATCH($A67,'Hoja de Trabajo para listado'!$A$155:$A$1048576,0),MATCH((CUADRO!F$4&amp;$E67),'Hoja de Trabajo para listado'!$A$151:$Z$151,0)),0)+IFERROR(INDEX('Hoja de Trabajo para listado'!$AB$155:$BA$1048576,MATCH($A67,'Hoja de Trabajo para listado'!$AB$155:$AB$1048576,0),MATCH((CUADRO!F$4&amp;$E67),'Hoja de Trabajo para listado'!$AB$151:$BA$151,0)),0)+IFERROR(INDEX('Hoja de Trabajo para listado'!$BC$155:$CB$1048576,MATCH($A67,'Hoja de Trabajo para listado'!$BC$155:$BC$1048576,0),MATCH((CUADRO!F$4&amp;$E67),'Hoja de Trabajo para listado'!$BC$151:$CB$151,0)),0)+IFERROR(INDEX('Hoja de Trabajo para listado'!$DE$153:$DG$274,MATCH($A67,'Hoja de Trabajo para listado'!$DE$153:$DE$1048576,0),MATCH((CUADRO!F$4&amp;$E67),'Hoja de Trabajo para listado'!$DE$151:$DG$151,0)),0)+IFERROR(INDEX('Hoja de Trabajo para listado'!$CD$155:$DC$1048576,MATCH($A67,'Hoja de Trabajo para listado'!$CD$155:$CD$1048576,0),MATCH((CUADRO!F$4&amp;$E67),'Hoja de Trabajo para listado'!$CD$151:$DC$151,0)),0)</f>
        <v>0</v>
      </c>
      <c r="G67" s="243">
        <f ca="1">+IFERROR(INDEX('Hoja de Trabajo para listado'!$A$155:$Z$1048576,MATCH($A67,'Hoja de Trabajo para listado'!$A$155:$A$1048576,0),MATCH((CUADRO!G$4&amp;$E67),'Hoja de Trabajo para listado'!$A$151:$Z$151,0)),0)+IFERROR(INDEX('Hoja de Trabajo para listado'!$AB$155:$BA$1048576,MATCH($A67,'Hoja de Trabajo para listado'!$AB$155:$AB$1048576,0),MATCH((CUADRO!G$4&amp;$E67),'Hoja de Trabajo para listado'!$AB$151:$BA$151,0)),0)+IFERROR(INDEX('Hoja de Trabajo para listado'!$BC$155:$CB$1048576,MATCH($A67,'Hoja de Trabajo para listado'!$BC$155:$BC$1048576,0),MATCH((CUADRO!G$4&amp;$E67),'Hoja de Trabajo para listado'!$BC$151:$CB$151,0)),0)+IFERROR(INDEX('Hoja de Trabajo para listado'!$DE$153:$DG$274,MATCH($A67,'Hoja de Trabajo para listado'!$DE$153:$DE$1048576,0),MATCH((CUADRO!G$4&amp;$E67),'Hoja de Trabajo para listado'!$DE$151:$DG$151,0)),0)+IFERROR(INDEX('Hoja de Trabajo para listado'!$CD$155:$DC$1048576,MATCH($A67,'Hoja de Trabajo para listado'!$CD$155:$CD$1048576,0),MATCH((CUADRO!G$4&amp;$E67),'Hoja de Trabajo para listado'!$CD$151:$DC$151,0)),0)</f>
        <v>0</v>
      </c>
      <c r="H67" s="243">
        <f ca="1">+IFERROR(INDEX('Hoja de Trabajo para listado'!$A$155:$Z$1048576,MATCH($A67,'Hoja de Trabajo para listado'!$A$155:$A$1048576,0),MATCH((CUADRO!H$4&amp;$E67),'Hoja de Trabajo para listado'!$A$151:$Z$151,0)),0)+IFERROR(INDEX('Hoja de Trabajo para listado'!$AB$155:$BA$1048576,MATCH($A67,'Hoja de Trabajo para listado'!$AB$155:$AB$1048576,0),MATCH((CUADRO!H$4&amp;$E67),'Hoja de Trabajo para listado'!$AB$151:$BA$151,0)),0)+IFERROR(INDEX('Hoja de Trabajo para listado'!$BC$155:$CB$1048576,MATCH($A67,'Hoja de Trabajo para listado'!$BC$155:$BC$1048576,0),MATCH((CUADRO!H$4&amp;$E67),'Hoja de Trabajo para listado'!$BC$151:$CB$151,0)),0)+IFERROR(INDEX('Hoja de Trabajo para listado'!$DE$153:$DG$274,MATCH($A67,'Hoja de Trabajo para listado'!$DE$153:$DE$1048576,0),MATCH((CUADRO!H$4&amp;$E67),'Hoja de Trabajo para listado'!$DE$151:$DG$151,0)),0)+IFERROR(INDEX('Hoja de Trabajo para listado'!$CD$155:$DC$1048576,MATCH($A67,'Hoja de Trabajo para listado'!$CD$155:$CD$1048576,0),MATCH((CUADRO!H$4&amp;$E67),'Hoja de Trabajo para listado'!$CD$151:$DC$151,0)),0)</f>
        <v>0</v>
      </c>
      <c r="I67" s="243">
        <f ca="1">+IFERROR(INDEX('Hoja de Trabajo para listado'!$A$155:$Z$1048576,MATCH($A67,'Hoja de Trabajo para listado'!$A$155:$A$1048576,0),MATCH((CUADRO!I$4&amp;$E67),'Hoja de Trabajo para listado'!$A$151:$Z$151,0)),0)+IFERROR(INDEX('Hoja de Trabajo para listado'!$AB$155:$BA$1048576,MATCH($A67,'Hoja de Trabajo para listado'!$AB$155:$AB$1048576,0),MATCH((CUADRO!I$4&amp;$E67),'Hoja de Trabajo para listado'!$AB$151:$BA$151,0)),0)+IFERROR(INDEX('Hoja de Trabajo para listado'!$BC$155:$CB$1048576,MATCH($A67,'Hoja de Trabajo para listado'!$BC$155:$BC$1048576,0),MATCH((CUADRO!I$4&amp;$E67),'Hoja de Trabajo para listado'!$BC$151:$CB$151,0)),0)+IFERROR(INDEX('Hoja de Trabajo para listado'!$DE$153:$DG$274,MATCH($A67,'Hoja de Trabajo para listado'!$DE$153:$DE$1048576,0),MATCH((CUADRO!I$4&amp;$E67),'Hoja de Trabajo para listado'!$DE$151:$DG$151,0)),0)+IFERROR(INDEX('Hoja de Trabajo para listado'!$CD$155:$DC$1048576,MATCH($A67,'Hoja de Trabajo para listado'!$CD$155:$CD$1048576,0),MATCH((CUADRO!I$4&amp;$E67),'Hoja de Trabajo para listado'!$CD$151:$DC$151,0)),0)</f>
        <v>0</v>
      </c>
      <c r="J67" s="243">
        <f ca="1">+IFERROR(INDEX('Hoja de Trabajo para listado'!$A$155:$Z$1048576,MATCH($A67,'Hoja de Trabajo para listado'!$A$155:$A$1048576,0),MATCH((CUADRO!J$4&amp;$E67),'Hoja de Trabajo para listado'!$A$151:$Z$151,0)),0)+IFERROR(INDEX('Hoja de Trabajo para listado'!$AB$155:$BA$1048576,MATCH($A67,'Hoja de Trabajo para listado'!$AB$155:$AB$1048576,0),MATCH((CUADRO!J$4&amp;$E67),'Hoja de Trabajo para listado'!$AB$151:$BA$151,0)),0)+IFERROR(INDEX('Hoja de Trabajo para listado'!$BC$155:$CB$1048576,MATCH($A67,'Hoja de Trabajo para listado'!$BC$155:$BC$1048576,0),MATCH((CUADRO!J$4&amp;$E67),'Hoja de Trabajo para listado'!$BC$151:$CB$151,0)),0)+IFERROR(INDEX('Hoja de Trabajo para listado'!$DE$153:$DG$274,MATCH($A67,'Hoja de Trabajo para listado'!$DE$153:$DE$1048576,0),MATCH((CUADRO!J$4&amp;$E67),'Hoja de Trabajo para listado'!$DE$151:$DG$151,0)),0)+IFERROR(INDEX('Hoja de Trabajo para listado'!$CD$155:$DC$1048576,MATCH($A67,'Hoja de Trabajo para listado'!$CD$155:$CD$1048576,0),MATCH((CUADRO!J$4&amp;$E67),'Hoja de Trabajo para listado'!$CD$151:$DC$151,0)),0)</f>
        <v>0</v>
      </c>
      <c r="K67" s="243">
        <f ca="1">+IFERROR(INDEX('Hoja de Trabajo para listado'!$A$155:$Z$1048576,MATCH($A67,'Hoja de Trabajo para listado'!$A$155:$A$1048576,0),MATCH((CUADRO!K$4&amp;$E67),'Hoja de Trabajo para listado'!$A$151:$Z$151,0)),0)+IFERROR(INDEX('Hoja de Trabajo para listado'!$AB$155:$BA$1048576,MATCH($A67,'Hoja de Trabajo para listado'!$AB$155:$AB$1048576,0),MATCH((CUADRO!K$4&amp;$E67),'Hoja de Trabajo para listado'!$AB$151:$BA$151,0)),0)+IFERROR(INDEX('Hoja de Trabajo para listado'!$BC$155:$CB$1048576,MATCH($A67,'Hoja de Trabajo para listado'!$BC$155:$BC$1048576,0),MATCH((CUADRO!K$4&amp;$E67),'Hoja de Trabajo para listado'!$BC$151:$CB$151,0)),0)+IFERROR(INDEX('Hoja de Trabajo para listado'!$DE$153:$DG$274,MATCH($A67,'Hoja de Trabajo para listado'!$DE$153:$DE$1048576,0),MATCH((CUADRO!K$4&amp;$E67),'Hoja de Trabajo para listado'!$DE$151:$DG$151,0)),0)+IFERROR(INDEX('Hoja de Trabajo para listado'!$CD$155:$DC$1048576,MATCH($A67,'Hoja de Trabajo para listado'!$CD$155:$CD$1048576,0),MATCH((CUADRO!K$4&amp;$E67),'Hoja de Trabajo para listado'!$CD$151:$DC$151,0)),0)</f>
        <v>0</v>
      </c>
      <c r="L67" s="243">
        <f ca="1">+IFERROR(INDEX('Hoja de Trabajo para listado'!$A$155:$Z$1048576,MATCH($A67,'Hoja de Trabajo para listado'!$A$155:$A$1048576,0),MATCH((CUADRO!L$4&amp;$E67),'Hoja de Trabajo para listado'!$A$151:$Z$151,0)),0)+IFERROR(INDEX('Hoja de Trabajo para listado'!$AB$155:$BA$1048576,MATCH($A67,'Hoja de Trabajo para listado'!$AB$155:$AB$1048576,0),MATCH((CUADRO!L$4&amp;$E67),'Hoja de Trabajo para listado'!$AB$151:$BA$151,0)),0)+IFERROR(INDEX('Hoja de Trabajo para listado'!$BC$155:$CB$1048576,MATCH($A67,'Hoja de Trabajo para listado'!$BC$155:$BC$1048576,0),MATCH((CUADRO!L$4&amp;$E67),'Hoja de Trabajo para listado'!$BC$151:$CB$151,0)),0)+IFERROR(INDEX('Hoja de Trabajo para listado'!$DE$153:$DG$274,MATCH($A67,'Hoja de Trabajo para listado'!$DE$153:$DE$1048576,0),MATCH((CUADRO!L$4&amp;$E67),'Hoja de Trabajo para listado'!$DE$151:$DG$151,0)),0)+IFERROR(INDEX('Hoja de Trabajo para listado'!$CD$155:$DC$1048576,MATCH($A67,'Hoja de Trabajo para listado'!$CD$155:$CD$1048576,0),MATCH((CUADRO!L$4&amp;$E67),'Hoja de Trabajo para listado'!$CD$151:$DC$151,0)),0)</f>
        <v>0</v>
      </c>
      <c r="M67" s="243">
        <f ca="1">+IFERROR(INDEX('Hoja de Trabajo para listado'!$A$155:$Z$1048576,MATCH($A67,'Hoja de Trabajo para listado'!$A$155:$A$1048576,0),MATCH((CUADRO!M$4&amp;$E67),'Hoja de Trabajo para listado'!$A$151:$Z$151,0)),0)+IFERROR(INDEX('Hoja de Trabajo para listado'!$AB$155:$BA$1048576,MATCH($A67,'Hoja de Trabajo para listado'!$AB$155:$AB$1048576,0),MATCH((CUADRO!M$4&amp;$E67),'Hoja de Trabajo para listado'!$AB$151:$BA$151,0)),0)+IFERROR(INDEX('Hoja de Trabajo para listado'!$BC$155:$CB$1048576,MATCH($A67,'Hoja de Trabajo para listado'!$BC$155:$BC$1048576,0),MATCH((CUADRO!M$4&amp;$E67),'Hoja de Trabajo para listado'!$BC$151:$CB$151,0)),0)+IFERROR(INDEX('Hoja de Trabajo para listado'!$DE$153:$DG$274,MATCH($A67,'Hoja de Trabajo para listado'!$DE$153:$DE$1048576,0),MATCH((CUADRO!M$4&amp;$E67),'Hoja de Trabajo para listado'!$DE$151:$DG$151,0)),0)+IFERROR(INDEX('Hoja de Trabajo para listado'!$CD$155:$DC$1048576,MATCH($A67,'Hoja de Trabajo para listado'!$CD$155:$CD$1048576,0),MATCH((CUADRO!M$4&amp;$E67),'Hoja de Trabajo para listado'!$CD$151:$DC$151,0)),0)</f>
        <v>0</v>
      </c>
      <c r="N67" s="243">
        <f ca="1">+IFERROR(INDEX('Hoja de Trabajo para listado'!$A$155:$Z$1048576,MATCH($A67,'Hoja de Trabajo para listado'!$A$155:$A$1048576,0),MATCH((CUADRO!N$4&amp;$E67),'Hoja de Trabajo para listado'!$A$151:$Z$151,0)),0)+IFERROR(INDEX('Hoja de Trabajo para listado'!$AB$155:$BA$1048576,MATCH($A67,'Hoja de Trabajo para listado'!$AB$155:$AB$1048576,0),MATCH((CUADRO!N$4&amp;$E67),'Hoja de Trabajo para listado'!$AB$151:$BA$151,0)),0)+IFERROR(INDEX('Hoja de Trabajo para listado'!$BC$155:$CB$1048576,MATCH($A67,'Hoja de Trabajo para listado'!$BC$155:$BC$1048576,0),MATCH((CUADRO!N$4&amp;$E67),'Hoja de Trabajo para listado'!$BC$151:$CB$151,0)),0)+IFERROR(INDEX('Hoja de Trabajo para listado'!$DE$153:$DG$274,MATCH($A67,'Hoja de Trabajo para listado'!$DE$153:$DE$1048576,0),MATCH((CUADRO!N$4&amp;$E67),'Hoja de Trabajo para listado'!$DE$151:$DG$151,0)),0)+IFERROR(INDEX('Hoja de Trabajo para listado'!$CD$155:$DC$1048576,MATCH($A67,'Hoja de Trabajo para listado'!$CD$155:$CD$1048576,0),MATCH((CUADRO!N$4&amp;$E67),'Hoja de Trabajo para listado'!$CD$151:$DC$151,0)),0)</f>
        <v>0</v>
      </c>
      <c r="O67" s="243">
        <f ca="1">+IFERROR(INDEX('Hoja de Trabajo para listado'!$A$155:$Z$1048576,MATCH($A67,'Hoja de Trabajo para listado'!$A$155:$A$1048576,0),MATCH((CUADRO!O$4&amp;$E67),'Hoja de Trabajo para listado'!$A$151:$Z$151,0)),0)+IFERROR(INDEX('Hoja de Trabajo para listado'!$AB$155:$BA$1048576,MATCH($A67,'Hoja de Trabajo para listado'!$AB$155:$AB$1048576,0),MATCH((CUADRO!O$4&amp;$E67),'Hoja de Trabajo para listado'!$AB$151:$BA$151,0)),0)+IFERROR(INDEX('Hoja de Trabajo para listado'!$BC$155:$CB$1048576,MATCH($A67,'Hoja de Trabajo para listado'!$BC$155:$BC$1048576,0),MATCH((CUADRO!O$4&amp;$E67),'Hoja de Trabajo para listado'!$BC$151:$CB$151,0)),0)+IFERROR(INDEX('Hoja de Trabajo para listado'!$DE$153:$DG$274,MATCH($A67,'Hoja de Trabajo para listado'!$DE$153:$DE$1048576,0),MATCH((CUADRO!O$4&amp;$E67),'Hoja de Trabajo para listado'!$DE$151:$DG$151,0)),0)+IFERROR(INDEX('Hoja de Trabajo para listado'!$CD$155:$DC$1048576,MATCH($A67,'Hoja de Trabajo para listado'!$CD$155:$CD$1048576,0),MATCH((CUADRO!O$4&amp;$E67),'Hoja de Trabajo para listado'!$CD$151:$DC$151,0)),0)</f>
        <v>0</v>
      </c>
      <c r="P67" s="243">
        <f ca="1">+IFERROR(INDEX('Hoja de Trabajo para listado'!$A$155:$Z$1048576,MATCH($A67,'Hoja de Trabajo para listado'!$A$155:$A$1048576,0),MATCH((CUADRO!P$4&amp;$E67),'Hoja de Trabajo para listado'!$A$151:$Z$151,0)),0)+IFERROR(INDEX('Hoja de Trabajo para listado'!$AB$155:$BA$1048576,MATCH($A67,'Hoja de Trabajo para listado'!$AB$155:$AB$1048576,0),MATCH((CUADRO!P$4&amp;$E67),'Hoja de Trabajo para listado'!$AB$151:$BA$151,0)),0)+IFERROR(INDEX('Hoja de Trabajo para listado'!$BC$155:$CB$1048576,MATCH($A67,'Hoja de Trabajo para listado'!$BC$155:$BC$1048576,0),MATCH((CUADRO!P$4&amp;$E67),'Hoja de Trabajo para listado'!$BC$151:$CB$151,0)),0)+IFERROR(INDEX('Hoja de Trabajo para listado'!$DE$153:$DG$274,MATCH($A67,'Hoja de Trabajo para listado'!$DE$153:$DE$1048576,0),MATCH((CUADRO!P$4&amp;$E67),'Hoja de Trabajo para listado'!$DE$151:$DG$151,0)),0)+IFERROR(INDEX('Hoja de Trabajo para listado'!$CD$155:$DC$1048576,MATCH($A67,'Hoja de Trabajo para listado'!$CD$155:$CD$1048576,0),MATCH((CUADRO!P$4&amp;$E67),'Hoja de Trabajo para listado'!$CD$151:$DC$151,0)),0)</f>
        <v>0</v>
      </c>
      <c r="Q67" s="243">
        <f ca="1">+IFERROR(INDEX('Hoja de Trabajo para listado'!$A$155:$Z$1048576,MATCH($A67,'Hoja de Trabajo para listado'!$A$155:$A$1048576,0),MATCH((CUADRO!Q$4&amp;$E67),'Hoja de Trabajo para listado'!$A$151:$Z$151,0)),0)+IFERROR(INDEX('Hoja de Trabajo para listado'!$AB$155:$BA$1048576,MATCH($A67,'Hoja de Trabajo para listado'!$AB$155:$AB$1048576,0),MATCH((CUADRO!Q$4&amp;$E67),'Hoja de Trabajo para listado'!$AB$151:$BA$151,0)),0)+IFERROR(INDEX('Hoja de Trabajo para listado'!$BC$155:$CB$1048576,MATCH($A67,'Hoja de Trabajo para listado'!$BC$155:$BC$1048576,0),MATCH((CUADRO!Q$4&amp;$E67),'Hoja de Trabajo para listado'!$BC$151:$CB$151,0)),0)+IFERROR(INDEX('Hoja de Trabajo para listado'!$DE$153:$DG$274,MATCH($A67,'Hoja de Trabajo para listado'!$DE$153:$DE$1048576,0),MATCH((CUADRO!Q$4&amp;$E67),'Hoja de Trabajo para listado'!$DE$151:$DG$151,0)),0)+IFERROR(INDEX('Hoja de Trabajo para listado'!$CD$155:$DC$1048576,MATCH($A67,'Hoja de Trabajo para listado'!$CD$155:$CD$1048576,0),MATCH((CUADRO!Q$4&amp;$E67),'Hoja de Trabajo para listado'!$CD$151:$DC$151,0)),0)</f>
        <v>0</v>
      </c>
      <c r="R67" s="243">
        <f t="shared" ca="1" si="0"/>
        <v>0</v>
      </c>
      <c r="S67" s="243"/>
      <c r="T67" s="243">
        <f ca="1">+T68</f>
        <v>6125.58</v>
      </c>
      <c r="U67" s="242">
        <f t="shared" si="1"/>
        <v>1</v>
      </c>
      <c r="V67" s="333" t="str">
        <f>+VLOOKUP(A67,bd_lista!$A$3:$E$592,5,FALSE)</f>
        <v>Instituciones Descentralizadas</v>
      </c>
      <c r="W67" s="387" t="str">
        <f>+V67</f>
        <v>Instituciones Descentralizadas</v>
      </c>
      <c r="X67" s="242">
        <f>+VLOOKUP(A67,[4]Sheet1!$A$13:$D$744,4,FALSE)</f>
        <v>76</v>
      </c>
      <c r="Y67" s="242" t="str">
        <f>+VLOOKUP(X67,bd_lista!$A$3:$C$592,3,FALSE)</f>
        <v>Ministerio de Minería y Metalurgia</v>
      </c>
      <c r="Z67" s="294">
        <f>+X67</f>
        <v>76</v>
      </c>
      <c r="AA67" s="319" t="str">
        <f>+Y67</f>
        <v>Ministerio de Minería y Metalurgia</v>
      </c>
    </row>
    <row r="68" spans="1:27" ht="15" customHeight="1">
      <c r="A68" s="32">
        <v>130</v>
      </c>
      <c r="B68" s="393"/>
      <c r="C68" s="333" t="str">
        <f>+VLOOKUP(A68,bd_lista!$A$3:$C$592,3,FALSE)</f>
        <v>Fondo de Financiamiento para la Minería</v>
      </c>
      <c r="D68" s="390"/>
      <c r="E68" s="333" t="s">
        <v>1305</v>
      </c>
      <c r="F68" s="245">
        <f ca="1">+IFERROR(INDEX('Hoja de Trabajo para listado'!$A$155:$Z$1048576,MATCH($A68,'Hoja de Trabajo para listado'!$A$155:$A$1048576,0),MATCH((CUADRO!F$4&amp;$E68),'Hoja de Trabajo para listado'!$A$151:$Z$151,0)),0)+IFERROR(INDEX('Hoja de Trabajo para listado'!$AB$155:$BA$1048576,MATCH($A68,'Hoja de Trabajo para listado'!$AB$155:$AB$1048576,0),MATCH((CUADRO!F$4&amp;$E68),'Hoja de Trabajo para listado'!$AB$151:$BA$151,0)),0)+IFERROR(INDEX('Hoja de Trabajo para listado'!$BC$155:$CB$1048576,MATCH($A68,'Hoja de Trabajo para listado'!$BC$155:$BC$1048576,0),MATCH((CUADRO!F$4&amp;$E68),'Hoja de Trabajo para listado'!$BC$151:$CB$151,0)),0)+IFERROR(INDEX('Hoja de Trabajo para listado'!$DE$153:$DG$274,MATCH($A68,'Hoja de Trabajo para listado'!$DE$153:$DE$1048576,0),MATCH((CUADRO!F$4&amp;$E68),'Hoja de Trabajo para listado'!$DE$151:$DG$151,0)),0)+IFERROR(INDEX('Hoja de Trabajo para listado'!$CD$155:$DC$1048576,MATCH($A68,'Hoja de Trabajo para listado'!$CD$155:$CD$1048576,0),MATCH((CUADRO!F$4&amp;$E68),'Hoja de Trabajo para listado'!$CD$151:$DC$151,0)),0)</f>
        <v>0</v>
      </c>
      <c r="G68" s="245">
        <f ca="1">+IFERROR(INDEX('Hoja de Trabajo para listado'!$A$155:$Z$1048576,MATCH($A68,'Hoja de Trabajo para listado'!$A$155:$A$1048576,0),MATCH((CUADRO!G$4&amp;$E68),'Hoja de Trabajo para listado'!$A$151:$Z$151,0)),0)+IFERROR(INDEX('Hoja de Trabajo para listado'!$AB$155:$BA$1048576,MATCH($A68,'Hoja de Trabajo para listado'!$AB$155:$AB$1048576,0),MATCH((CUADRO!G$4&amp;$E68),'Hoja de Trabajo para listado'!$AB$151:$BA$151,0)),0)+IFERROR(INDEX('Hoja de Trabajo para listado'!$BC$155:$CB$1048576,MATCH($A68,'Hoja de Trabajo para listado'!$BC$155:$BC$1048576,0),MATCH((CUADRO!G$4&amp;$E68),'Hoja de Trabajo para listado'!$BC$151:$CB$151,0)),0)+IFERROR(INDEX('Hoja de Trabajo para listado'!$DE$153:$DG$274,MATCH($A68,'Hoja de Trabajo para listado'!$DE$153:$DE$1048576,0),MATCH((CUADRO!G$4&amp;$E68),'Hoja de Trabajo para listado'!$DE$151:$DG$151,0)),0)+IFERROR(INDEX('Hoja de Trabajo para listado'!$CD$155:$DC$1048576,MATCH($A68,'Hoja de Trabajo para listado'!$CD$155:$CD$1048576,0),MATCH((CUADRO!G$4&amp;$E68),'Hoja de Trabajo para listado'!$CD$151:$DC$151,0)),0)</f>
        <v>0</v>
      </c>
      <c r="H68" s="245">
        <f ca="1">+IFERROR(INDEX('Hoja de Trabajo para listado'!$A$155:$Z$1048576,MATCH($A68,'Hoja de Trabajo para listado'!$A$155:$A$1048576,0),MATCH((CUADRO!H$4&amp;$E68),'Hoja de Trabajo para listado'!$A$151:$Z$151,0)),0)+IFERROR(INDEX('Hoja de Trabajo para listado'!$AB$155:$BA$1048576,MATCH($A68,'Hoja de Trabajo para listado'!$AB$155:$AB$1048576,0),MATCH((CUADRO!H$4&amp;$E68),'Hoja de Trabajo para listado'!$AB$151:$BA$151,0)),0)+IFERROR(INDEX('Hoja de Trabajo para listado'!$BC$155:$CB$1048576,MATCH($A68,'Hoja de Trabajo para listado'!$BC$155:$BC$1048576,0),MATCH((CUADRO!H$4&amp;$E68),'Hoja de Trabajo para listado'!$BC$151:$CB$151,0)),0)+IFERROR(INDEX('Hoja de Trabajo para listado'!$DE$153:$DG$274,MATCH($A68,'Hoja de Trabajo para listado'!$DE$153:$DE$1048576,0),MATCH((CUADRO!H$4&amp;$E68),'Hoja de Trabajo para listado'!$DE$151:$DG$151,0)),0)+IFERROR(INDEX('Hoja de Trabajo para listado'!$CD$155:$DC$1048576,MATCH($A68,'Hoja de Trabajo para listado'!$CD$155:$CD$1048576,0),MATCH((CUADRO!H$4&amp;$E68),'Hoja de Trabajo para listado'!$CD$151:$DC$151,0)),0)</f>
        <v>5885.45</v>
      </c>
      <c r="I68" s="245">
        <f ca="1">+IFERROR(INDEX('Hoja de Trabajo para listado'!$A$155:$Z$1048576,MATCH($A68,'Hoja de Trabajo para listado'!$A$155:$A$1048576,0),MATCH((CUADRO!I$4&amp;$E68),'Hoja de Trabajo para listado'!$A$151:$Z$151,0)),0)+IFERROR(INDEX('Hoja de Trabajo para listado'!$AB$155:$BA$1048576,MATCH($A68,'Hoja de Trabajo para listado'!$AB$155:$AB$1048576,0),MATCH((CUADRO!I$4&amp;$E68),'Hoja de Trabajo para listado'!$AB$151:$BA$151,0)),0)+IFERROR(INDEX('Hoja de Trabajo para listado'!$BC$155:$CB$1048576,MATCH($A68,'Hoja de Trabajo para listado'!$BC$155:$BC$1048576,0),MATCH((CUADRO!I$4&amp;$E68),'Hoja de Trabajo para listado'!$BC$151:$CB$151,0)),0)+IFERROR(INDEX('Hoja de Trabajo para listado'!$DE$153:$DG$274,MATCH($A68,'Hoja de Trabajo para listado'!$DE$153:$DE$1048576,0),MATCH((CUADRO!I$4&amp;$E68),'Hoja de Trabajo para listado'!$DE$151:$DG$151,0)),0)+IFERROR(INDEX('Hoja de Trabajo para listado'!$CD$155:$DC$1048576,MATCH($A68,'Hoja de Trabajo para listado'!$CD$155:$CD$1048576,0),MATCH((CUADRO!I$4&amp;$E68),'Hoja de Trabajo para listado'!$CD$151:$DC$151,0)),0)</f>
        <v>240.13</v>
      </c>
      <c r="J68" s="245">
        <f ca="1">+IFERROR(INDEX('Hoja de Trabajo para listado'!$A$155:$Z$1048576,MATCH($A68,'Hoja de Trabajo para listado'!$A$155:$A$1048576,0),MATCH((CUADRO!J$4&amp;$E68),'Hoja de Trabajo para listado'!$A$151:$Z$151,0)),0)+IFERROR(INDEX('Hoja de Trabajo para listado'!$AB$155:$BA$1048576,MATCH($A68,'Hoja de Trabajo para listado'!$AB$155:$AB$1048576,0),MATCH((CUADRO!J$4&amp;$E68),'Hoja de Trabajo para listado'!$AB$151:$BA$151,0)),0)+IFERROR(INDEX('Hoja de Trabajo para listado'!$BC$155:$CB$1048576,MATCH($A68,'Hoja de Trabajo para listado'!$BC$155:$BC$1048576,0),MATCH((CUADRO!J$4&amp;$E68),'Hoja de Trabajo para listado'!$BC$151:$CB$151,0)),0)+IFERROR(INDEX('Hoja de Trabajo para listado'!$DE$153:$DG$274,MATCH($A68,'Hoja de Trabajo para listado'!$DE$153:$DE$1048576,0),MATCH((CUADRO!J$4&amp;$E68),'Hoja de Trabajo para listado'!$DE$151:$DG$151,0)),0)+IFERROR(INDEX('Hoja de Trabajo para listado'!$CD$155:$DC$1048576,MATCH($A68,'Hoja de Trabajo para listado'!$CD$155:$CD$1048576,0),MATCH((CUADRO!J$4&amp;$E68),'Hoja de Trabajo para listado'!$CD$151:$DC$151,0)),0)</f>
        <v>0</v>
      </c>
      <c r="K68" s="245">
        <f ca="1">+IFERROR(INDEX('Hoja de Trabajo para listado'!$A$155:$Z$1048576,MATCH($A68,'Hoja de Trabajo para listado'!$A$155:$A$1048576,0),MATCH((CUADRO!K$4&amp;$E68),'Hoja de Trabajo para listado'!$A$151:$Z$151,0)),0)+IFERROR(INDEX('Hoja de Trabajo para listado'!$AB$155:$BA$1048576,MATCH($A68,'Hoja de Trabajo para listado'!$AB$155:$AB$1048576,0),MATCH((CUADRO!K$4&amp;$E68),'Hoja de Trabajo para listado'!$AB$151:$BA$151,0)),0)+IFERROR(INDEX('Hoja de Trabajo para listado'!$BC$155:$CB$1048576,MATCH($A68,'Hoja de Trabajo para listado'!$BC$155:$BC$1048576,0),MATCH((CUADRO!K$4&amp;$E68),'Hoja de Trabajo para listado'!$BC$151:$CB$151,0)),0)+IFERROR(INDEX('Hoja de Trabajo para listado'!$DE$153:$DG$274,MATCH($A68,'Hoja de Trabajo para listado'!$DE$153:$DE$1048576,0),MATCH((CUADRO!K$4&amp;$E68),'Hoja de Trabajo para listado'!$DE$151:$DG$151,0)),0)+IFERROR(INDEX('Hoja de Trabajo para listado'!$CD$155:$DC$1048576,MATCH($A68,'Hoja de Trabajo para listado'!$CD$155:$CD$1048576,0),MATCH((CUADRO!K$4&amp;$E68),'Hoja de Trabajo para listado'!$CD$151:$DC$151,0)),0)</f>
        <v>0</v>
      </c>
      <c r="L68" s="245">
        <f ca="1">+IFERROR(INDEX('Hoja de Trabajo para listado'!$A$155:$Z$1048576,MATCH($A68,'Hoja de Trabajo para listado'!$A$155:$A$1048576,0),MATCH((CUADRO!L$4&amp;$E68),'Hoja de Trabajo para listado'!$A$151:$Z$151,0)),0)+IFERROR(INDEX('Hoja de Trabajo para listado'!$AB$155:$BA$1048576,MATCH($A68,'Hoja de Trabajo para listado'!$AB$155:$AB$1048576,0),MATCH((CUADRO!L$4&amp;$E68),'Hoja de Trabajo para listado'!$AB$151:$BA$151,0)),0)+IFERROR(INDEX('Hoja de Trabajo para listado'!$BC$155:$CB$1048576,MATCH($A68,'Hoja de Trabajo para listado'!$BC$155:$BC$1048576,0),MATCH((CUADRO!L$4&amp;$E68),'Hoja de Trabajo para listado'!$BC$151:$CB$151,0)),0)+IFERROR(INDEX('Hoja de Trabajo para listado'!$DE$153:$DG$274,MATCH($A68,'Hoja de Trabajo para listado'!$DE$153:$DE$1048576,0),MATCH((CUADRO!L$4&amp;$E68),'Hoja de Trabajo para listado'!$DE$151:$DG$151,0)),0)+IFERROR(INDEX('Hoja de Trabajo para listado'!$CD$155:$DC$1048576,MATCH($A68,'Hoja de Trabajo para listado'!$CD$155:$CD$1048576,0),MATCH((CUADRO!L$4&amp;$E68),'Hoja de Trabajo para listado'!$CD$151:$DC$151,0)),0)</f>
        <v>0</v>
      </c>
      <c r="M68" s="245">
        <f ca="1">+IFERROR(INDEX('Hoja de Trabajo para listado'!$A$155:$Z$1048576,MATCH($A68,'Hoja de Trabajo para listado'!$A$155:$A$1048576,0),MATCH((CUADRO!M$4&amp;$E68),'Hoja de Trabajo para listado'!$A$151:$Z$151,0)),0)+IFERROR(INDEX('Hoja de Trabajo para listado'!$AB$155:$BA$1048576,MATCH($A68,'Hoja de Trabajo para listado'!$AB$155:$AB$1048576,0),MATCH((CUADRO!M$4&amp;$E68),'Hoja de Trabajo para listado'!$AB$151:$BA$151,0)),0)+IFERROR(INDEX('Hoja de Trabajo para listado'!$BC$155:$CB$1048576,MATCH($A68,'Hoja de Trabajo para listado'!$BC$155:$BC$1048576,0),MATCH((CUADRO!M$4&amp;$E68),'Hoja de Trabajo para listado'!$BC$151:$CB$151,0)),0)+IFERROR(INDEX('Hoja de Trabajo para listado'!$DE$153:$DG$274,MATCH($A68,'Hoja de Trabajo para listado'!$DE$153:$DE$1048576,0),MATCH((CUADRO!M$4&amp;$E68),'Hoja de Trabajo para listado'!$DE$151:$DG$151,0)),0)+IFERROR(INDEX('Hoja de Trabajo para listado'!$CD$155:$DC$1048576,MATCH($A68,'Hoja de Trabajo para listado'!$CD$155:$CD$1048576,0),MATCH((CUADRO!M$4&amp;$E68),'Hoja de Trabajo para listado'!$CD$151:$DC$151,0)),0)</f>
        <v>0</v>
      </c>
      <c r="N68" s="245">
        <f ca="1">+IFERROR(INDEX('Hoja de Trabajo para listado'!$A$155:$Z$1048576,MATCH($A68,'Hoja de Trabajo para listado'!$A$155:$A$1048576,0),MATCH((CUADRO!N$4&amp;$E68),'Hoja de Trabajo para listado'!$A$151:$Z$151,0)),0)+IFERROR(INDEX('Hoja de Trabajo para listado'!$AB$155:$BA$1048576,MATCH($A68,'Hoja de Trabajo para listado'!$AB$155:$AB$1048576,0),MATCH((CUADRO!N$4&amp;$E68),'Hoja de Trabajo para listado'!$AB$151:$BA$151,0)),0)+IFERROR(INDEX('Hoja de Trabajo para listado'!$BC$155:$CB$1048576,MATCH($A68,'Hoja de Trabajo para listado'!$BC$155:$BC$1048576,0),MATCH((CUADRO!N$4&amp;$E68),'Hoja de Trabajo para listado'!$BC$151:$CB$151,0)),0)+IFERROR(INDEX('Hoja de Trabajo para listado'!$DE$153:$DG$274,MATCH($A68,'Hoja de Trabajo para listado'!$DE$153:$DE$1048576,0),MATCH((CUADRO!N$4&amp;$E68),'Hoja de Trabajo para listado'!$DE$151:$DG$151,0)),0)+IFERROR(INDEX('Hoja de Trabajo para listado'!$CD$155:$DC$1048576,MATCH($A68,'Hoja de Trabajo para listado'!$CD$155:$CD$1048576,0),MATCH((CUADRO!N$4&amp;$E68),'Hoja de Trabajo para listado'!$CD$151:$DC$151,0)),0)</f>
        <v>0</v>
      </c>
      <c r="O68" s="245">
        <f ca="1">+IFERROR(INDEX('Hoja de Trabajo para listado'!$A$155:$Z$1048576,MATCH($A68,'Hoja de Trabajo para listado'!$A$155:$A$1048576,0),MATCH((CUADRO!O$4&amp;$E68),'Hoja de Trabajo para listado'!$A$151:$Z$151,0)),0)+IFERROR(INDEX('Hoja de Trabajo para listado'!$AB$155:$BA$1048576,MATCH($A68,'Hoja de Trabajo para listado'!$AB$155:$AB$1048576,0),MATCH((CUADRO!O$4&amp;$E68),'Hoja de Trabajo para listado'!$AB$151:$BA$151,0)),0)+IFERROR(INDEX('Hoja de Trabajo para listado'!$BC$155:$CB$1048576,MATCH($A68,'Hoja de Trabajo para listado'!$BC$155:$BC$1048576,0),MATCH((CUADRO!O$4&amp;$E68),'Hoja de Trabajo para listado'!$BC$151:$CB$151,0)),0)+IFERROR(INDEX('Hoja de Trabajo para listado'!$DE$153:$DG$274,MATCH($A68,'Hoja de Trabajo para listado'!$DE$153:$DE$1048576,0),MATCH((CUADRO!O$4&amp;$E68),'Hoja de Trabajo para listado'!$DE$151:$DG$151,0)),0)+IFERROR(INDEX('Hoja de Trabajo para listado'!$CD$155:$DC$1048576,MATCH($A68,'Hoja de Trabajo para listado'!$CD$155:$CD$1048576,0),MATCH((CUADRO!O$4&amp;$E68),'Hoja de Trabajo para listado'!$CD$151:$DC$151,0)),0)</f>
        <v>0</v>
      </c>
      <c r="P68" s="245">
        <f ca="1">+IFERROR(INDEX('Hoja de Trabajo para listado'!$A$155:$Z$1048576,MATCH($A68,'Hoja de Trabajo para listado'!$A$155:$A$1048576,0),MATCH((CUADRO!P$4&amp;$E68),'Hoja de Trabajo para listado'!$A$151:$Z$151,0)),0)+IFERROR(INDEX('Hoja de Trabajo para listado'!$AB$155:$BA$1048576,MATCH($A68,'Hoja de Trabajo para listado'!$AB$155:$AB$1048576,0),MATCH((CUADRO!P$4&amp;$E68),'Hoja de Trabajo para listado'!$AB$151:$BA$151,0)),0)+IFERROR(INDEX('Hoja de Trabajo para listado'!$BC$155:$CB$1048576,MATCH($A68,'Hoja de Trabajo para listado'!$BC$155:$BC$1048576,0),MATCH((CUADRO!P$4&amp;$E68),'Hoja de Trabajo para listado'!$BC$151:$CB$151,0)),0)+IFERROR(INDEX('Hoja de Trabajo para listado'!$DE$153:$DG$274,MATCH($A68,'Hoja de Trabajo para listado'!$DE$153:$DE$1048576,0),MATCH((CUADRO!P$4&amp;$E68),'Hoja de Trabajo para listado'!$DE$151:$DG$151,0)),0)+IFERROR(INDEX('Hoja de Trabajo para listado'!$CD$155:$DC$1048576,MATCH($A68,'Hoja de Trabajo para listado'!$CD$155:$CD$1048576,0),MATCH((CUADRO!P$4&amp;$E68),'Hoja de Trabajo para listado'!$CD$151:$DC$151,0)),0)</f>
        <v>0</v>
      </c>
      <c r="Q68" s="245">
        <f ca="1">+IFERROR(INDEX('Hoja de Trabajo para listado'!$A$155:$Z$1048576,MATCH($A68,'Hoja de Trabajo para listado'!$A$155:$A$1048576,0),MATCH((CUADRO!Q$4&amp;$E68),'Hoja de Trabajo para listado'!$A$151:$Z$151,0)),0)+IFERROR(INDEX('Hoja de Trabajo para listado'!$AB$155:$BA$1048576,MATCH($A68,'Hoja de Trabajo para listado'!$AB$155:$AB$1048576,0),MATCH((CUADRO!Q$4&amp;$E68),'Hoja de Trabajo para listado'!$AB$151:$BA$151,0)),0)+IFERROR(INDEX('Hoja de Trabajo para listado'!$BC$155:$CB$1048576,MATCH($A68,'Hoja de Trabajo para listado'!$BC$155:$BC$1048576,0),MATCH((CUADRO!Q$4&amp;$E68),'Hoja de Trabajo para listado'!$BC$151:$CB$151,0)),0)+IFERROR(INDEX('Hoja de Trabajo para listado'!$DE$153:$DG$274,MATCH($A68,'Hoja de Trabajo para listado'!$DE$153:$DE$1048576,0),MATCH((CUADRO!Q$4&amp;$E68),'Hoja de Trabajo para listado'!$DE$151:$DG$151,0)),0)+IFERROR(INDEX('Hoja de Trabajo para listado'!$CD$155:$DC$1048576,MATCH($A68,'Hoja de Trabajo para listado'!$CD$155:$CD$1048576,0),MATCH((CUADRO!Q$4&amp;$E68),'Hoja de Trabajo para listado'!$CD$151:$DC$151,0)),0)</f>
        <v>0</v>
      </c>
      <c r="R68" s="245">
        <f t="shared" ca="1" si="0"/>
        <v>6125.58</v>
      </c>
      <c r="S68" s="245">
        <f ca="1">+R67+R68</f>
        <v>6125.58</v>
      </c>
      <c r="T68" s="245">
        <f ca="1">+S68</f>
        <v>6125.58</v>
      </c>
      <c r="U68" s="244">
        <f t="shared" si="1"/>
        <v>2</v>
      </c>
      <c r="V68" s="333" t="str">
        <f>+VLOOKUP(A68,bd_lista!$A$3:$E$592,5,FALSE)</f>
        <v>Instituciones Descentralizadas</v>
      </c>
      <c r="W68" s="388"/>
      <c r="X68" s="242">
        <f>+VLOOKUP(A68,[4]Sheet1!$A$13:$D$744,4,FALSE)</f>
        <v>76</v>
      </c>
      <c r="Y68" s="242" t="str">
        <f>+VLOOKUP(X68,bd_lista!$A$3:$C$592,3,FALSE)</f>
        <v>Ministerio de Minería y Metalurgia</v>
      </c>
      <c r="Z68" s="292"/>
      <c r="AA68" s="321"/>
    </row>
    <row r="69" spans="1:27" customFormat="1" ht="15" customHeight="1">
      <c r="A69" s="251">
        <v>132</v>
      </c>
      <c r="B69" s="392">
        <f>+A69</f>
        <v>132</v>
      </c>
      <c r="C69" s="247" t="str">
        <f>+VLOOKUP(A69,bd_lista!$A$3:$C$592,3,FALSE)</f>
        <v>Servicio de Desarrollo de las Empresas Púb. Productivas</v>
      </c>
      <c r="D69" s="389" t="str">
        <f>+C69</f>
        <v>Servicio de Desarrollo de las Empresas Púb. Productivas</v>
      </c>
      <c r="E69" s="247" t="s">
        <v>1304</v>
      </c>
      <c r="F69" s="243">
        <f ca="1">+IFERROR(INDEX('Hoja de Trabajo para listado'!$A$155:$Z$1048576,MATCH($A69,'Hoja de Trabajo para listado'!$A$155:$A$1048576,0),MATCH((CUADRO!F$4&amp;$E69),'Hoja de Trabajo para listado'!$A$151:$Z$151,0)),0)+IFERROR(INDEX('Hoja de Trabajo para listado'!$AB$155:$BA$1048576,MATCH($A69,'Hoja de Trabajo para listado'!$AB$155:$AB$1048576,0),MATCH((CUADRO!F$4&amp;$E69),'Hoja de Trabajo para listado'!$AB$151:$BA$151,0)),0)+IFERROR(INDEX('Hoja de Trabajo para listado'!$BC$155:$CB$1048576,MATCH($A69,'Hoja de Trabajo para listado'!$BC$155:$BC$1048576,0),MATCH((CUADRO!F$4&amp;$E69),'Hoja de Trabajo para listado'!$BC$151:$CB$151,0)),0)+IFERROR(INDEX('Hoja de Trabajo para listado'!$DE$153:$DG$274,MATCH($A69,'Hoja de Trabajo para listado'!$DE$153:$DE$1048576,0),MATCH((CUADRO!F$4&amp;$E69),'Hoja de Trabajo para listado'!$DE$151:$DG$151,0)),0)+IFERROR(INDEX('Hoja de Trabajo para listado'!$CD$155:$DC$1048576,MATCH($A69,'Hoja de Trabajo para listado'!$CD$155:$CD$1048576,0),MATCH((CUADRO!F$4&amp;$E69),'Hoja de Trabajo para listado'!$CD$151:$DC$151,0)),0)</f>
        <v>0</v>
      </c>
      <c r="G69" s="243">
        <f ca="1">+IFERROR(INDEX('Hoja de Trabajo para listado'!$A$155:$Z$1048576,MATCH($A69,'Hoja de Trabajo para listado'!$A$155:$A$1048576,0),MATCH((CUADRO!G$4&amp;$E69),'Hoja de Trabajo para listado'!$A$151:$Z$151,0)),0)+IFERROR(INDEX('Hoja de Trabajo para listado'!$AB$155:$BA$1048576,MATCH($A69,'Hoja de Trabajo para listado'!$AB$155:$AB$1048576,0),MATCH((CUADRO!G$4&amp;$E69),'Hoja de Trabajo para listado'!$AB$151:$BA$151,0)),0)+IFERROR(INDEX('Hoja de Trabajo para listado'!$BC$155:$CB$1048576,MATCH($A69,'Hoja de Trabajo para listado'!$BC$155:$BC$1048576,0),MATCH((CUADRO!G$4&amp;$E69),'Hoja de Trabajo para listado'!$BC$151:$CB$151,0)),0)+IFERROR(INDEX('Hoja de Trabajo para listado'!$DE$153:$DG$274,MATCH($A69,'Hoja de Trabajo para listado'!$DE$153:$DE$1048576,0),MATCH((CUADRO!G$4&amp;$E69),'Hoja de Trabajo para listado'!$DE$151:$DG$151,0)),0)+IFERROR(INDEX('Hoja de Trabajo para listado'!$CD$155:$DC$1048576,MATCH($A69,'Hoja de Trabajo para listado'!$CD$155:$CD$1048576,0),MATCH((CUADRO!G$4&amp;$E69),'Hoja de Trabajo para listado'!$CD$151:$DC$151,0)),0)</f>
        <v>0</v>
      </c>
      <c r="H69" s="243">
        <f ca="1">+IFERROR(INDEX('Hoja de Trabajo para listado'!$A$155:$Z$1048576,MATCH($A69,'Hoja de Trabajo para listado'!$A$155:$A$1048576,0),MATCH((CUADRO!H$4&amp;$E69),'Hoja de Trabajo para listado'!$A$151:$Z$151,0)),0)+IFERROR(INDEX('Hoja de Trabajo para listado'!$AB$155:$BA$1048576,MATCH($A69,'Hoja de Trabajo para listado'!$AB$155:$AB$1048576,0),MATCH((CUADRO!H$4&amp;$E69),'Hoja de Trabajo para listado'!$AB$151:$BA$151,0)),0)+IFERROR(INDEX('Hoja de Trabajo para listado'!$BC$155:$CB$1048576,MATCH($A69,'Hoja de Trabajo para listado'!$BC$155:$BC$1048576,0),MATCH((CUADRO!H$4&amp;$E69),'Hoja de Trabajo para listado'!$BC$151:$CB$151,0)),0)+IFERROR(INDEX('Hoja de Trabajo para listado'!$DE$153:$DG$274,MATCH($A69,'Hoja de Trabajo para listado'!$DE$153:$DE$1048576,0),MATCH((CUADRO!H$4&amp;$E69),'Hoja de Trabajo para listado'!$DE$151:$DG$151,0)),0)+IFERROR(INDEX('Hoja de Trabajo para listado'!$CD$155:$DC$1048576,MATCH($A69,'Hoja de Trabajo para listado'!$CD$155:$CD$1048576,0),MATCH((CUADRO!H$4&amp;$E69),'Hoja de Trabajo para listado'!$CD$151:$DC$151,0)),0)</f>
        <v>1193.9100000000001</v>
      </c>
      <c r="I69" s="243">
        <f ca="1">+IFERROR(INDEX('Hoja de Trabajo para listado'!$A$155:$Z$1048576,MATCH($A69,'Hoja de Trabajo para listado'!$A$155:$A$1048576,0),MATCH((CUADRO!I$4&amp;$E69),'Hoja de Trabajo para listado'!$A$151:$Z$151,0)),0)+IFERROR(INDEX('Hoja de Trabajo para listado'!$AB$155:$BA$1048576,MATCH($A69,'Hoja de Trabajo para listado'!$AB$155:$AB$1048576,0),MATCH((CUADRO!I$4&amp;$E69),'Hoja de Trabajo para listado'!$AB$151:$BA$151,0)),0)+IFERROR(INDEX('Hoja de Trabajo para listado'!$BC$155:$CB$1048576,MATCH($A69,'Hoja de Trabajo para listado'!$BC$155:$BC$1048576,0),MATCH((CUADRO!I$4&amp;$E69),'Hoja de Trabajo para listado'!$BC$151:$CB$151,0)),0)+IFERROR(INDEX('Hoja de Trabajo para listado'!$DE$153:$DG$274,MATCH($A69,'Hoja de Trabajo para listado'!$DE$153:$DE$1048576,0),MATCH((CUADRO!I$4&amp;$E69),'Hoja de Trabajo para listado'!$DE$151:$DG$151,0)),0)+IFERROR(INDEX('Hoja de Trabajo para listado'!$CD$155:$DC$1048576,MATCH($A69,'Hoja de Trabajo para listado'!$CD$155:$CD$1048576,0),MATCH((CUADRO!I$4&amp;$E69),'Hoja de Trabajo para listado'!$CD$151:$DC$151,0)),0)</f>
        <v>720</v>
      </c>
      <c r="J69" s="243">
        <f ca="1">+IFERROR(INDEX('Hoja de Trabajo para listado'!$A$155:$Z$1048576,MATCH($A69,'Hoja de Trabajo para listado'!$A$155:$A$1048576,0),MATCH((CUADRO!J$4&amp;$E69),'Hoja de Trabajo para listado'!$A$151:$Z$151,0)),0)+IFERROR(INDEX('Hoja de Trabajo para listado'!$AB$155:$BA$1048576,MATCH($A69,'Hoja de Trabajo para listado'!$AB$155:$AB$1048576,0),MATCH((CUADRO!J$4&amp;$E69),'Hoja de Trabajo para listado'!$AB$151:$BA$151,0)),0)+IFERROR(INDEX('Hoja de Trabajo para listado'!$BC$155:$CB$1048576,MATCH($A69,'Hoja de Trabajo para listado'!$BC$155:$BC$1048576,0),MATCH((CUADRO!J$4&amp;$E69),'Hoja de Trabajo para listado'!$BC$151:$CB$151,0)),0)+IFERROR(INDEX('Hoja de Trabajo para listado'!$DE$153:$DG$274,MATCH($A69,'Hoja de Trabajo para listado'!$DE$153:$DE$1048576,0),MATCH((CUADRO!J$4&amp;$E69),'Hoja de Trabajo para listado'!$DE$151:$DG$151,0)),0)+IFERROR(INDEX('Hoja de Trabajo para listado'!$CD$155:$DC$1048576,MATCH($A69,'Hoja de Trabajo para listado'!$CD$155:$CD$1048576,0),MATCH((CUADRO!J$4&amp;$E69),'Hoja de Trabajo para listado'!$CD$151:$DC$151,0)),0)</f>
        <v>11520.699999999999</v>
      </c>
      <c r="K69" s="243">
        <f ca="1">+IFERROR(INDEX('Hoja de Trabajo para listado'!$A$155:$Z$1048576,MATCH($A69,'Hoja de Trabajo para listado'!$A$155:$A$1048576,0),MATCH((CUADRO!K$4&amp;$E69),'Hoja de Trabajo para listado'!$A$151:$Z$151,0)),0)+IFERROR(INDEX('Hoja de Trabajo para listado'!$AB$155:$BA$1048576,MATCH($A69,'Hoja de Trabajo para listado'!$AB$155:$AB$1048576,0),MATCH((CUADRO!K$4&amp;$E69),'Hoja de Trabajo para listado'!$AB$151:$BA$151,0)),0)+IFERROR(INDEX('Hoja de Trabajo para listado'!$BC$155:$CB$1048576,MATCH($A69,'Hoja de Trabajo para listado'!$BC$155:$BC$1048576,0),MATCH((CUADRO!K$4&amp;$E69),'Hoja de Trabajo para listado'!$BC$151:$CB$151,0)),0)+IFERROR(INDEX('Hoja de Trabajo para listado'!$DE$153:$DG$274,MATCH($A69,'Hoja de Trabajo para listado'!$DE$153:$DE$1048576,0),MATCH((CUADRO!K$4&amp;$E69),'Hoja de Trabajo para listado'!$DE$151:$DG$151,0)),0)+IFERROR(INDEX('Hoja de Trabajo para listado'!$CD$155:$DC$1048576,MATCH($A69,'Hoja de Trabajo para listado'!$CD$155:$CD$1048576,0),MATCH((CUADRO!K$4&amp;$E69),'Hoja de Trabajo para listado'!$CD$151:$DC$151,0)),0)</f>
        <v>0</v>
      </c>
      <c r="L69" s="243">
        <f ca="1">+IFERROR(INDEX('Hoja de Trabajo para listado'!$A$155:$Z$1048576,MATCH($A69,'Hoja de Trabajo para listado'!$A$155:$A$1048576,0),MATCH((CUADRO!L$4&amp;$E69),'Hoja de Trabajo para listado'!$A$151:$Z$151,0)),0)+IFERROR(INDEX('Hoja de Trabajo para listado'!$AB$155:$BA$1048576,MATCH($A69,'Hoja de Trabajo para listado'!$AB$155:$AB$1048576,0),MATCH((CUADRO!L$4&amp;$E69),'Hoja de Trabajo para listado'!$AB$151:$BA$151,0)),0)+IFERROR(INDEX('Hoja de Trabajo para listado'!$BC$155:$CB$1048576,MATCH($A69,'Hoja de Trabajo para listado'!$BC$155:$BC$1048576,0),MATCH((CUADRO!L$4&amp;$E69),'Hoja de Trabajo para listado'!$BC$151:$CB$151,0)),0)+IFERROR(INDEX('Hoja de Trabajo para listado'!$DE$153:$DG$274,MATCH($A69,'Hoja de Trabajo para listado'!$DE$153:$DE$1048576,0),MATCH((CUADRO!L$4&amp;$E69),'Hoja de Trabajo para listado'!$DE$151:$DG$151,0)),0)+IFERROR(INDEX('Hoja de Trabajo para listado'!$CD$155:$DC$1048576,MATCH($A69,'Hoja de Trabajo para listado'!$CD$155:$CD$1048576,0),MATCH((CUADRO!L$4&amp;$E69),'Hoja de Trabajo para listado'!$CD$151:$DC$151,0)),0)</f>
        <v>0</v>
      </c>
      <c r="M69" s="243">
        <f ca="1">+IFERROR(INDEX('Hoja de Trabajo para listado'!$A$155:$Z$1048576,MATCH($A69,'Hoja de Trabajo para listado'!$A$155:$A$1048576,0),MATCH((CUADRO!M$4&amp;$E69),'Hoja de Trabajo para listado'!$A$151:$Z$151,0)),0)+IFERROR(INDEX('Hoja de Trabajo para listado'!$AB$155:$BA$1048576,MATCH($A69,'Hoja de Trabajo para listado'!$AB$155:$AB$1048576,0),MATCH((CUADRO!M$4&amp;$E69),'Hoja de Trabajo para listado'!$AB$151:$BA$151,0)),0)+IFERROR(INDEX('Hoja de Trabajo para listado'!$BC$155:$CB$1048576,MATCH($A69,'Hoja de Trabajo para listado'!$BC$155:$BC$1048576,0),MATCH((CUADRO!M$4&amp;$E69),'Hoja de Trabajo para listado'!$BC$151:$CB$151,0)),0)+IFERROR(INDEX('Hoja de Trabajo para listado'!$DE$153:$DG$274,MATCH($A69,'Hoja de Trabajo para listado'!$DE$153:$DE$1048576,0),MATCH((CUADRO!M$4&amp;$E69),'Hoja de Trabajo para listado'!$DE$151:$DG$151,0)),0)+IFERROR(INDEX('Hoja de Trabajo para listado'!$CD$155:$DC$1048576,MATCH($A69,'Hoja de Trabajo para listado'!$CD$155:$CD$1048576,0),MATCH((CUADRO!M$4&amp;$E69),'Hoja de Trabajo para listado'!$CD$151:$DC$151,0)),0)</f>
        <v>0</v>
      </c>
      <c r="N69" s="243">
        <f ca="1">+IFERROR(INDEX('Hoja de Trabajo para listado'!$A$155:$Z$1048576,MATCH($A69,'Hoja de Trabajo para listado'!$A$155:$A$1048576,0),MATCH((CUADRO!N$4&amp;$E69),'Hoja de Trabajo para listado'!$A$151:$Z$151,0)),0)+IFERROR(INDEX('Hoja de Trabajo para listado'!$AB$155:$BA$1048576,MATCH($A69,'Hoja de Trabajo para listado'!$AB$155:$AB$1048576,0),MATCH((CUADRO!N$4&amp;$E69),'Hoja de Trabajo para listado'!$AB$151:$BA$151,0)),0)+IFERROR(INDEX('Hoja de Trabajo para listado'!$BC$155:$CB$1048576,MATCH($A69,'Hoja de Trabajo para listado'!$BC$155:$BC$1048576,0),MATCH((CUADRO!N$4&amp;$E69),'Hoja de Trabajo para listado'!$BC$151:$CB$151,0)),0)+IFERROR(INDEX('Hoja de Trabajo para listado'!$DE$153:$DG$274,MATCH($A69,'Hoja de Trabajo para listado'!$DE$153:$DE$1048576,0),MATCH((CUADRO!N$4&amp;$E69),'Hoja de Trabajo para listado'!$DE$151:$DG$151,0)),0)+IFERROR(INDEX('Hoja de Trabajo para listado'!$CD$155:$DC$1048576,MATCH($A69,'Hoja de Trabajo para listado'!$CD$155:$CD$1048576,0),MATCH((CUADRO!N$4&amp;$E69),'Hoja de Trabajo para listado'!$CD$151:$DC$151,0)),0)</f>
        <v>0</v>
      </c>
      <c r="O69" s="243">
        <f ca="1">+IFERROR(INDEX('Hoja de Trabajo para listado'!$A$155:$Z$1048576,MATCH($A69,'Hoja de Trabajo para listado'!$A$155:$A$1048576,0),MATCH((CUADRO!O$4&amp;$E69),'Hoja de Trabajo para listado'!$A$151:$Z$151,0)),0)+IFERROR(INDEX('Hoja de Trabajo para listado'!$AB$155:$BA$1048576,MATCH($A69,'Hoja de Trabajo para listado'!$AB$155:$AB$1048576,0),MATCH((CUADRO!O$4&amp;$E69),'Hoja de Trabajo para listado'!$AB$151:$BA$151,0)),0)+IFERROR(INDEX('Hoja de Trabajo para listado'!$BC$155:$CB$1048576,MATCH($A69,'Hoja de Trabajo para listado'!$BC$155:$BC$1048576,0),MATCH((CUADRO!O$4&amp;$E69),'Hoja de Trabajo para listado'!$BC$151:$CB$151,0)),0)+IFERROR(INDEX('Hoja de Trabajo para listado'!$DE$153:$DG$274,MATCH($A69,'Hoja de Trabajo para listado'!$DE$153:$DE$1048576,0),MATCH((CUADRO!O$4&amp;$E69),'Hoja de Trabajo para listado'!$DE$151:$DG$151,0)),0)+IFERROR(INDEX('Hoja de Trabajo para listado'!$CD$155:$DC$1048576,MATCH($A69,'Hoja de Trabajo para listado'!$CD$155:$CD$1048576,0),MATCH((CUADRO!O$4&amp;$E69),'Hoja de Trabajo para listado'!$CD$151:$DC$151,0)),0)</f>
        <v>0</v>
      </c>
      <c r="P69" s="243">
        <f ca="1">+IFERROR(INDEX('Hoja de Trabajo para listado'!$A$155:$Z$1048576,MATCH($A69,'Hoja de Trabajo para listado'!$A$155:$A$1048576,0),MATCH((CUADRO!P$4&amp;$E69),'Hoja de Trabajo para listado'!$A$151:$Z$151,0)),0)+IFERROR(INDEX('Hoja de Trabajo para listado'!$AB$155:$BA$1048576,MATCH($A69,'Hoja de Trabajo para listado'!$AB$155:$AB$1048576,0),MATCH((CUADRO!P$4&amp;$E69),'Hoja de Trabajo para listado'!$AB$151:$BA$151,0)),0)+IFERROR(INDEX('Hoja de Trabajo para listado'!$BC$155:$CB$1048576,MATCH($A69,'Hoja de Trabajo para listado'!$BC$155:$BC$1048576,0),MATCH((CUADRO!P$4&amp;$E69),'Hoja de Trabajo para listado'!$BC$151:$CB$151,0)),0)+IFERROR(INDEX('Hoja de Trabajo para listado'!$DE$153:$DG$274,MATCH($A69,'Hoja de Trabajo para listado'!$DE$153:$DE$1048576,0),MATCH((CUADRO!P$4&amp;$E69),'Hoja de Trabajo para listado'!$DE$151:$DG$151,0)),0)+IFERROR(INDEX('Hoja de Trabajo para listado'!$CD$155:$DC$1048576,MATCH($A69,'Hoja de Trabajo para listado'!$CD$155:$CD$1048576,0),MATCH((CUADRO!P$4&amp;$E69),'Hoja de Trabajo para listado'!$CD$151:$DC$151,0)),0)</f>
        <v>0</v>
      </c>
      <c r="Q69" s="243">
        <f ca="1">+IFERROR(INDEX('Hoja de Trabajo para listado'!$A$155:$Z$1048576,MATCH($A69,'Hoja de Trabajo para listado'!$A$155:$A$1048576,0),MATCH((CUADRO!Q$4&amp;$E69),'Hoja de Trabajo para listado'!$A$151:$Z$151,0)),0)+IFERROR(INDEX('Hoja de Trabajo para listado'!$AB$155:$BA$1048576,MATCH($A69,'Hoja de Trabajo para listado'!$AB$155:$AB$1048576,0),MATCH((CUADRO!Q$4&amp;$E69),'Hoja de Trabajo para listado'!$AB$151:$BA$151,0)),0)+IFERROR(INDEX('Hoja de Trabajo para listado'!$BC$155:$CB$1048576,MATCH($A69,'Hoja de Trabajo para listado'!$BC$155:$BC$1048576,0),MATCH((CUADRO!Q$4&amp;$E69),'Hoja de Trabajo para listado'!$BC$151:$CB$151,0)),0)+IFERROR(INDEX('Hoja de Trabajo para listado'!$DE$153:$DG$274,MATCH($A69,'Hoja de Trabajo para listado'!$DE$153:$DE$1048576,0),MATCH((CUADRO!Q$4&amp;$E69),'Hoja de Trabajo para listado'!$DE$151:$DG$151,0)),0)+IFERROR(INDEX('Hoja de Trabajo para listado'!$CD$155:$DC$1048576,MATCH($A69,'Hoja de Trabajo para listado'!$CD$155:$CD$1048576,0),MATCH((CUADRO!Q$4&amp;$E69),'Hoja de Trabajo para listado'!$CD$151:$DC$151,0)),0)</f>
        <v>0</v>
      </c>
      <c r="R69" s="243">
        <f t="shared" ref="R69:R132" ca="1" si="5">+SUM(F69:Q69)</f>
        <v>13434.609999999999</v>
      </c>
      <c r="S69" s="243"/>
      <c r="T69" s="243">
        <f ca="1">+T70</f>
        <v>214456805.81000003</v>
      </c>
      <c r="U69" s="242">
        <f t="shared" ref="U69:U132" si="6">+IF(E69="Débitos",1,2)</f>
        <v>1</v>
      </c>
      <c r="V69" s="333" t="str">
        <f>+VLOOKUP(A69,bd_lista!$A$3:$E$592,5,FALSE)</f>
        <v>Instituciones Descentralizadas</v>
      </c>
      <c r="W69" s="387" t="str">
        <f>+V69</f>
        <v>Instituciones Descentralizadas</v>
      </c>
      <c r="X69" s="242">
        <f>+VLOOKUP(A69,[4]Sheet1!$A$13:$D$744,4,FALSE)</f>
        <v>41</v>
      </c>
      <c r="Y69" s="242" t="str">
        <f>+VLOOKUP(X69,bd_lista!$A$3:$C$592,3,FALSE)</f>
        <v>Ministerio de Desarrollo Productivo y Economía Plural</v>
      </c>
      <c r="Z69" s="294">
        <f>+X69</f>
        <v>41</v>
      </c>
      <c r="AA69" s="295" t="str">
        <f>+Y69</f>
        <v>Ministerio de Desarrollo Productivo y Economía Plural</v>
      </c>
    </row>
    <row r="70" spans="1:27" customFormat="1" ht="15" customHeight="1">
      <c r="A70" s="32">
        <v>132</v>
      </c>
      <c r="B70" s="393"/>
      <c r="C70" s="333" t="str">
        <f>+VLOOKUP(A70,bd_lista!$A$3:$C$592,3,FALSE)</f>
        <v>Servicio de Desarrollo de las Empresas Púb. Productivas</v>
      </c>
      <c r="D70" s="390"/>
      <c r="E70" s="333" t="s">
        <v>1305</v>
      </c>
      <c r="F70" s="245">
        <f ca="1">+IFERROR(INDEX('Hoja de Trabajo para listado'!$A$155:$Z$1048576,MATCH($A70,'Hoja de Trabajo para listado'!$A$155:$A$1048576,0),MATCH((CUADRO!F$4&amp;$E70),'Hoja de Trabajo para listado'!$A$151:$Z$151,0)),0)+IFERROR(INDEX('Hoja de Trabajo para listado'!$AB$155:$BA$1048576,MATCH($A70,'Hoja de Trabajo para listado'!$AB$155:$AB$1048576,0),MATCH((CUADRO!F$4&amp;$E70),'Hoja de Trabajo para listado'!$AB$151:$BA$151,0)),0)+IFERROR(INDEX('Hoja de Trabajo para listado'!$BC$155:$CB$1048576,MATCH($A70,'Hoja de Trabajo para listado'!$BC$155:$BC$1048576,0),MATCH((CUADRO!F$4&amp;$E70),'Hoja de Trabajo para listado'!$BC$151:$CB$151,0)),0)+IFERROR(INDEX('Hoja de Trabajo para listado'!$DE$153:$DG$274,MATCH($A70,'Hoja de Trabajo para listado'!$DE$153:$DE$1048576,0),MATCH((CUADRO!F$4&amp;$E70),'Hoja de Trabajo para listado'!$DE$151:$DG$151,0)),0)+IFERROR(INDEX('Hoja de Trabajo para listado'!$CD$155:$DC$1048576,MATCH($A70,'Hoja de Trabajo para listado'!$CD$155:$CD$1048576,0),MATCH((CUADRO!F$4&amp;$E70),'Hoja de Trabajo para listado'!$CD$151:$DC$151,0)),0)</f>
        <v>44000</v>
      </c>
      <c r="G70" s="245">
        <f ca="1">+IFERROR(INDEX('Hoja de Trabajo para listado'!$A$155:$Z$1048576,MATCH($A70,'Hoja de Trabajo para listado'!$A$155:$A$1048576,0),MATCH((CUADRO!G$4&amp;$E70),'Hoja de Trabajo para listado'!$A$151:$Z$151,0)),0)+IFERROR(INDEX('Hoja de Trabajo para listado'!$AB$155:$BA$1048576,MATCH($A70,'Hoja de Trabajo para listado'!$AB$155:$AB$1048576,0),MATCH((CUADRO!G$4&amp;$E70),'Hoja de Trabajo para listado'!$AB$151:$BA$151,0)),0)+IFERROR(INDEX('Hoja de Trabajo para listado'!$BC$155:$CB$1048576,MATCH($A70,'Hoja de Trabajo para listado'!$BC$155:$BC$1048576,0),MATCH((CUADRO!G$4&amp;$E70),'Hoja de Trabajo para listado'!$BC$151:$CB$151,0)),0)+IFERROR(INDEX('Hoja de Trabajo para listado'!$DE$153:$DG$274,MATCH($A70,'Hoja de Trabajo para listado'!$DE$153:$DE$1048576,0),MATCH((CUADRO!G$4&amp;$E70),'Hoja de Trabajo para listado'!$DE$151:$DG$151,0)),0)+IFERROR(INDEX('Hoja de Trabajo para listado'!$CD$155:$DC$1048576,MATCH($A70,'Hoja de Trabajo para listado'!$CD$155:$CD$1048576,0),MATCH((CUADRO!G$4&amp;$E70),'Hoja de Trabajo para listado'!$CD$151:$DC$151,0)),0)</f>
        <v>12708</v>
      </c>
      <c r="H70" s="245">
        <f ca="1">+IFERROR(INDEX('Hoja de Trabajo para listado'!$A$155:$Z$1048576,MATCH($A70,'Hoja de Trabajo para listado'!$A$155:$A$1048576,0),MATCH((CUADRO!H$4&amp;$E70),'Hoja de Trabajo para listado'!$A$151:$Z$151,0)),0)+IFERROR(INDEX('Hoja de Trabajo para listado'!$AB$155:$BA$1048576,MATCH($A70,'Hoja de Trabajo para listado'!$AB$155:$AB$1048576,0),MATCH((CUADRO!H$4&amp;$E70),'Hoja de Trabajo para listado'!$AB$151:$BA$151,0)),0)+IFERROR(INDEX('Hoja de Trabajo para listado'!$BC$155:$CB$1048576,MATCH($A70,'Hoja de Trabajo para listado'!$BC$155:$BC$1048576,0),MATCH((CUADRO!H$4&amp;$E70),'Hoja de Trabajo para listado'!$BC$151:$CB$151,0)),0)+IFERROR(INDEX('Hoja de Trabajo para listado'!$DE$153:$DG$274,MATCH($A70,'Hoja de Trabajo para listado'!$DE$153:$DE$1048576,0),MATCH((CUADRO!H$4&amp;$E70),'Hoja de Trabajo para listado'!$DE$151:$DG$151,0)),0)+IFERROR(INDEX('Hoja de Trabajo para listado'!$CD$155:$DC$1048576,MATCH($A70,'Hoja de Trabajo para listado'!$CD$155:$CD$1048576,0),MATCH((CUADRO!H$4&amp;$E70),'Hoja de Trabajo para listado'!$CD$151:$DC$151,0)),0)</f>
        <v>0</v>
      </c>
      <c r="I70" s="245">
        <f ca="1">+IFERROR(INDEX('Hoja de Trabajo para listado'!$A$155:$Z$1048576,MATCH($A70,'Hoja de Trabajo para listado'!$A$155:$A$1048576,0),MATCH((CUADRO!I$4&amp;$E70),'Hoja de Trabajo para listado'!$A$151:$Z$151,0)),0)+IFERROR(INDEX('Hoja de Trabajo para listado'!$AB$155:$BA$1048576,MATCH($A70,'Hoja de Trabajo para listado'!$AB$155:$AB$1048576,0),MATCH((CUADRO!I$4&amp;$E70),'Hoja de Trabajo para listado'!$AB$151:$BA$151,0)),0)+IFERROR(INDEX('Hoja de Trabajo para listado'!$BC$155:$CB$1048576,MATCH($A70,'Hoja de Trabajo para listado'!$BC$155:$BC$1048576,0),MATCH((CUADRO!I$4&amp;$E70),'Hoja de Trabajo para listado'!$BC$151:$CB$151,0)),0)+IFERROR(INDEX('Hoja de Trabajo para listado'!$DE$153:$DG$274,MATCH($A70,'Hoja de Trabajo para listado'!$DE$153:$DE$1048576,0),MATCH((CUADRO!I$4&amp;$E70),'Hoja de Trabajo para listado'!$DE$151:$DG$151,0)),0)+IFERROR(INDEX('Hoja de Trabajo para listado'!$CD$155:$DC$1048576,MATCH($A70,'Hoja de Trabajo para listado'!$CD$155:$CD$1048576,0),MATCH((CUADRO!I$4&amp;$E70),'Hoja de Trabajo para listado'!$CD$151:$DC$151,0)),0)</f>
        <v>5000</v>
      </c>
      <c r="J70" s="245">
        <f ca="1">+IFERROR(INDEX('Hoja de Trabajo para listado'!$A$155:$Z$1048576,MATCH($A70,'Hoja de Trabajo para listado'!$A$155:$A$1048576,0),MATCH((CUADRO!J$4&amp;$E70),'Hoja de Trabajo para listado'!$A$151:$Z$151,0)),0)+IFERROR(INDEX('Hoja de Trabajo para listado'!$AB$155:$BA$1048576,MATCH($A70,'Hoja de Trabajo para listado'!$AB$155:$AB$1048576,0),MATCH((CUADRO!J$4&amp;$E70),'Hoja de Trabajo para listado'!$AB$151:$BA$151,0)),0)+IFERROR(INDEX('Hoja de Trabajo para listado'!$BC$155:$CB$1048576,MATCH($A70,'Hoja de Trabajo para listado'!$BC$155:$BC$1048576,0),MATCH((CUADRO!J$4&amp;$E70),'Hoja de Trabajo para listado'!$BC$151:$CB$151,0)),0)+IFERROR(INDEX('Hoja de Trabajo para listado'!$DE$153:$DG$274,MATCH($A70,'Hoja de Trabajo para listado'!$DE$153:$DE$1048576,0),MATCH((CUADRO!J$4&amp;$E70),'Hoja de Trabajo para listado'!$DE$151:$DG$151,0)),0)+IFERROR(INDEX('Hoja de Trabajo para listado'!$CD$155:$DC$1048576,MATCH($A70,'Hoja de Trabajo para listado'!$CD$155:$CD$1048576,0),MATCH((CUADRO!J$4&amp;$E70),'Hoja de Trabajo para listado'!$CD$151:$DC$151,0)),0)</f>
        <v>214381663.20000002</v>
      </c>
      <c r="K70" s="245">
        <f ca="1">+IFERROR(INDEX('Hoja de Trabajo para listado'!$A$155:$Z$1048576,MATCH($A70,'Hoja de Trabajo para listado'!$A$155:$A$1048576,0),MATCH((CUADRO!K$4&amp;$E70),'Hoja de Trabajo para listado'!$A$151:$Z$151,0)),0)+IFERROR(INDEX('Hoja de Trabajo para listado'!$AB$155:$BA$1048576,MATCH($A70,'Hoja de Trabajo para listado'!$AB$155:$AB$1048576,0),MATCH((CUADRO!K$4&amp;$E70),'Hoja de Trabajo para listado'!$AB$151:$BA$151,0)),0)+IFERROR(INDEX('Hoja de Trabajo para listado'!$BC$155:$CB$1048576,MATCH($A70,'Hoja de Trabajo para listado'!$BC$155:$BC$1048576,0),MATCH((CUADRO!K$4&amp;$E70),'Hoja de Trabajo para listado'!$BC$151:$CB$151,0)),0)+IFERROR(INDEX('Hoja de Trabajo para listado'!$DE$153:$DG$274,MATCH($A70,'Hoja de Trabajo para listado'!$DE$153:$DE$1048576,0),MATCH((CUADRO!K$4&amp;$E70),'Hoja de Trabajo para listado'!$DE$151:$DG$151,0)),0)+IFERROR(INDEX('Hoja de Trabajo para listado'!$CD$155:$DC$1048576,MATCH($A70,'Hoja de Trabajo para listado'!$CD$155:$CD$1048576,0),MATCH((CUADRO!K$4&amp;$E70),'Hoja de Trabajo para listado'!$CD$151:$DC$151,0)),0)</f>
        <v>0</v>
      </c>
      <c r="L70" s="245">
        <f ca="1">+IFERROR(INDEX('Hoja de Trabajo para listado'!$A$155:$Z$1048576,MATCH($A70,'Hoja de Trabajo para listado'!$A$155:$A$1048576,0),MATCH((CUADRO!L$4&amp;$E70),'Hoja de Trabajo para listado'!$A$151:$Z$151,0)),0)+IFERROR(INDEX('Hoja de Trabajo para listado'!$AB$155:$BA$1048576,MATCH($A70,'Hoja de Trabajo para listado'!$AB$155:$AB$1048576,0),MATCH((CUADRO!L$4&amp;$E70),'Hoja de Trabajo para listado'!$AB$151:$BA$151,0)),0)+IFERROR(INDEX('Hoja de Trabajo para listado'!$BC$155:$CB$1048576,MATCH($A70,'Hoja de Trabajo para listado'!$BC$155:$BC$1048576,0),MATCH((CUADRO!L$4&amp;$E70),'Hoja de Trabajo para listado'!$BC$151:$CB$151,0)),0)+IFERROR(INDEX('Hoja de Trabajo para listado'!$DE$153:$DG$274,MATCH($A70,'Hoja de Trabajo para listado'!$DE$153:$DE$1048576,0),MATCH((CUADRO!L$4&amp;$E70),'Hoja de Trabajo para listado'!$DE$151:$DG$151,0)),0)+IFERROR(INDEX('Hoja de Trabajo para listado'!$CD$155:$DC$1048576,MATCH($A70,'Hoja de Trabajo para listado'!$CD$155:$CD$1048576,0),MATCH((CUADRO!L$4&amp;$E70),'Hoja de Trabajo para listado'!$CD$151:$DC$151,0)),0)</f>
        <v>0</v>
      </c>
      <c r="M70" s="245">
        <f ca="1">+IFERROR(INDEX('Hoja de Trabajo para listado'!$A$155:$Z$1048576,MATCH($A70,'Hoja de Trabajo para listado'!$A$155:$A$1048576,0),MATCH((CUADRO!M$4&amp;$E70),'Hoja de Trabajo para listado'!$A$151:$Z$151,0)),0)+IFERROR(INDEX('Hoja de Trabajo para listado'!$AB$155:$BA$1048576,MATCH($A70,'Hoja de Trabajo para listado'!$AB$155:$AB$1048576,0),MATCH((CUADRO!M$4&amp;$E70),'Hoja de Trabajo para listado'!$AB$151:$BA$151,0)),0)+IFERROR(INDEX('Hoja de Trabajo para listado'!$BC$155:$CB$1048576,MATCH($A70,'Hoja de Trabajo para listado'!$BC$155:$BC$1048576,0),MATCH((CUADRO!M$4&amp;$E70),'Hoja de Trabajo para listado'!$BC$151:$CB$151,0)),0)+IFERROR(INDEX('Hoja de Trabajo para listado'!$DE$153:$DG$274,MATCH($A70,'Hoja de Trabajo para listado'!$DE$153:$DE$1048576,0),MATCH((CUADRO!M$4&amp;$E70),'Hoja de Trabajo para listado'!$DE$151:$DG$151,0)),0)+IFERROR(INDEX('Hoja de Trabajo para listado'!$CD$155:$DC$1048576,MATCH($A70,'Hoja de Trabajo para listado'!$CD$155:$CD$1048576,0),MATCH((CUADRO!M$4&amp;$E70),'Hoja de Trabajo para listado'!$CD$151:$DC$151,0)),0)</f>
        <v>0</v>
      </c>
      <c r="N70" s="245">
        <f ca="1">+IFERROR(INDEX('Hoja de Trabajo para listado'!$A$155:$Z$1048576,MATCH($A70,'Hoja de Trabajo para listado'!$A$155:$A$1048576,0),MATCH((CUADRO!N$4&amp;$E70),'Hoja de Trabajo para listado'!$A$151:$Z$151,0)),0)+IFERROR(INDEX('Hoja de Trabajo para listado'!$AB$155:$BA$1048576,MATCH($A70,'Hoja de Trabajo para listado'!$AB$155:$AB$1048576,0),MATCH((CUADRO!N$4&amp;$E70),'Hoja de Trabajo para listado'!$AB$151:$BA$151,0)),0)+IFERROR(INDEX('Hoja de Trabajo para listado'!$BC$155:$CB$1048576,MATCH($A70,'Hoja de Trabajo para listado'!$BC$155:$BC$1048576,0),MATCH((CUADRO!N$4&amp;$E70),'Hoja de Trabajo para listado'!$BC$151:$CB$151,0)),0)+IFERROR(INDEX('Hoja de Trabajo para listado'!$DE$153:$DG$274,MATCH($A70,'Hoja de Trabajo para listado'!$DE$153:$DE$1048576,0),MATCH((CUADRO!N$4&amp;$E70),'Hoja de Trabajo para listado'!$DE$151:$DG$151,0)),0)+IFERROR(INDEX('Hoja de Trabajo para listado'!$CD$155:$DC$1048576,MATCH($A70,'Hoja de Trabajo para listado'!$CD$155:$CD$1048576,0),MATCH((CUADRO!N$4&amp;$E70),'Hoja de Trabajo para listado'!$CD$151:$DC$151,0)),0)</f>
        <v>0</v>
      </c>
      <c r="O70" s="245">
        <f ca="1">+IFERROR(INDEX('Hoja de Trabajo para listado'!$A$155:$Z$1048576,MATCH($A70,'Hoja de Trabajo para listado'!$A$155:$A$1048576,0),MATCH((CUADRO!O$4&amp;$E70),'Hoja de Trabajo para listado'!$A$151:$Z$151,0)),0)+IFERROR(INDEX('Hoja de Trabajo para listado'!$AB$155:$BA$1048576,MATCH($A70,'Hoja de Trabajo para listado'!$AB$155:$AB$1048576,0),MATCH((CUADRO!O$4&amp;$E70),'Hoja de Trabajo para listado'!$AB$151:$BA$151,0)),0)+IFERROR(INDEX('Hoja de Trabajo para listado'!$BC$155:$CB$1048576,MATCH($A70,'Hoja de Trabajo para listado'!$BC$155:$BC$1048576,0),MATCH((CUADRO!O$4&amp;$E70),'Hoja de Trabajo para listado'!$BC$151:$CB$151,0)),0)+IFERROR(INDEX('Hoja de Trabajo para listado'!$DE$153:$DG$274,MATCH($A70,'Hoja de Trabajo para listado'!$DE$153:$DE$1048576,0),MATCH((CUADRO!O$4&amp;$E70),'Hoja de Trabajo para listado'!$DE$151:$DG$151,0)),0)+IFERROR(INDEX('Hoja de Trabajo para listado'!$CD$155:$DC$1048576,MATCH($A70,'Hoja de Trabajo para listado'!$CD$155:$CD$1048576,0),MATCH((CUADRO!O$4&amp;$E70),'Hoja de Trabajo para listado'!$CD$151:$DC$151,0)),0)</f>
        <v>0</v>
      </c>
      <c r="P70" s="245">
        <f ca="1">+IFERROR(INDEX('Hoja de Trabajo para listado'!$A$155:$Z$1048576,MATCH($A70,'Hoja de Trabajo para listado'!$A$155:$A$1048576,0),MATCH((CUADRO!P$4&amp;$E70),'Hoja de Trabajo para listado'!$A$151:$Z$151,0)),0)+IFERROR(INDEX('Hoja de Trabajo para listado'!$AB$155:$BA$1048576,MATCH($A70,'Hoja de Trabajo para listado'!$AB$155:$AB$1048576,0),MATCH((CUADRO!P$4&amp;$E70),'Hoja de Trabajo para listado'!$AB$151:$BA$151,0)),0)+IFERROR(INDEX('Hoja de Trabajo para listado'!$BC$155:$CB$1048576,MATCH($A70,'Hoja de Trabajo para listado'!$BC$155:$BC$1048576,0),MATCH((CUADRO!P$4&amp;$E70),'Hoja de Trabajo para listado'!$BC$151:$CB$151,0)),0)+IFERROR(INDEX('Hoja de Trabajo para listado'!$DE$153:$DG$274,MATCH($A70,'Hoja de Trabajo para listado'!$DE$153:$DE$1048576,0),MATCH((CUADRO!P$4&amp;$E70),'Hoja de Trabajo para listado'!$DE$151:$DG$151,0)),0)+IFERROR(INDEX('Hoja de Trabajo para listado'!$CD$155:$DC$1048576,MATCH($A70,'Hoja de Trabajo para listado'!$CD$155:$CD$1048576,0),MATCH((CUADRO!P$4&amp;$E70),'Hoja de Trabajo para listado'!$CD$151:$DC$151,0)),0)</f>
        <v>0</v>
      </c>
      <c r="Q70" s="245">
        <f ca="1">+IFERROR(INDEX('Hoja de Trabajo para listado'!$A$155:$Z$1048576,MATCH($A70,'Hoja de Trabajo para listado'!$A$155:$A$1048576,0),MATCH((CUADRO!Q$4&amp;$E70),'Hoja de Trabajo para listado'!$A$151:$Z$151,0)),0)+IFERROR(INDEX('Hoja de Trabajo para listado'!$AB$155:$BA$1048576,MATCH($A70,'Hoja de Trabajo para listado'!$AB$155:$AB$1048576,0),MATCH((CUADRO!Q$4&amp;$E70),'Hoja de Trabajo para listado'!$AB$151:$BA$151,0)),0)+IFERROR(INDEX('Hoja de Trabajo para listado'!$BC$155:$CB$1048576,MATCH($A70,'Hoja de Trabajo para listado'!$BC$155:$BC$1048576,0),MATCH((CUADRO!Q$4&amp;$E70),'Hoja de Trabajo para listado'!$BC$151:$CB$151,0)),0)+IFERROR(INDEX('Hoja de Trabajo para listado'!$DE$153:$DG$274,MATCH($A70,'Hoja de Trabajo para listado'!$DE$153:$DE$1048576,0),MATCH((CUADRO!Q$4&amp;$E70),'Hoja de Trabajo para listado'!$DE$151:$DG$151,0)),0)+IFERROR(INDEX('Hoja de Trabajo para listado'!$CD$155:$DC$1048576,MATCH($A70,'Hoja de Trabajo para listado'!$CD$155:$CD$1048576,0),MATCH((CUADRO!Q$4&amp;$E70),'Hoja de Trabajo para listado'!$CD$151:$DC$151,0)),0)</f>
        <v>0</v>
      </c>
      <c r="R70" s="245">
        <f t="shared" ca="1" si="5"/>
        <v>214443371.20000002</v>
      </c>
      <c r="S70" s="245">
        <f ca="1">+R69+R70</f>
        <v>214456805.81000003</v>
      </c>
      <c r="T70" s="245">
        <f ca="1">+S70</f>
        <v>214456805.81000003</v>
      </c>
      <c r="U70" s="244">
        <f t="shared" si="6"/>
        <v>2</v>
      </c>
      <c r="V70" s="333" t="str">
        <f>+VLOOKUP(A70,bd_lista!$A$3:$E$592,5,FALSE)</f>
        <v>Instituciones Descentralizadas</v>
      </c>
      <c r="W70" s="388"/>
      <c r="X70" s="242">
        <f>+VLOOKUP(A70,[4]Sheet1!$A$13:$D$744,4,FALSE)</f>
        <v>41</v>
      </c>
      <c r="Y70" s="242" t="str">
        <f>+VLOOKUP(X70,bd_lista!$A$3:$C$592,3,FALSE)</f>
        <v>Ministerio de Desarrollo Productivo y Economía Plural</v>
      </c>
      <c r="Z70" s="292"/>
      <c r="AA70" s="293"/>
    </row>
    <row r="71" spans="1:27" ht="15" customHeight="1">
      <c r="A71" s="32">
        <v>133</v>
      </c>
      <c r="B71" s="392">
        <f>+A71</f>
        <v>133</v>
      </c>
      <c r="C71" s="247" t="str">
        <f>+VLOOKUP(A71,bd_lista!$A$3:$C$592,3,FALSE)</f>
        <v>Lotería Nacional de Beneficencia y Salubridad</v>
      </c>
      <c r="D71" s="389" t="str">
        <f>+C71</f>
        <v>Lotería Nacional de Beneficencia y Salubridad</v>
      </c>
      <c r="E71" s="247" t="s">
        <v>1304</v>
      </c>
      <c r="F71" s="243">
        <f ca="1">+IFERROR(INDEX('Hoja de Trabajo para listado'!$A$155:$Z$1048576,MATCH($A71,'Hoja de Trabajo para listado'!$A$155:$A$1048576,0),MATCH((CUADRO!F$4&amp;$E71),'Hoja de Trabajo para listado'!$A$151:$Z$151,0)),0)+IFERROR(INDEX('Hoja de Trabajo para listado'!$AB$155:$BA$1048576,MATCH($A71,'Hoja de Trabajo para listado'!$AB$155:$AB$1048576,0),MATCH((CUADRO!F$4&amp;$E71),'Hoja de Trabajo para listado'!$AB$151:$BA$151,0)),0)+IFERROR(INDEX('Hoja de Trabajo para listado'!$BC$155:$CB$1048576,MATCH($A71,'Hoja de Trabajo para listado'!$BC$155:$BC$1048576,0),MATCH((CUADRO!F$4&amp;$E71),'Hoja de Trabajo para listado'!$BC$151:$CB$151,0)),0)+IFERROR(INDEX('Hoja de Trabajo para listado'!$DE$153:$DG$274,MATCH($A71,'Hoja de Trabajo para listado'!$DE$153:$DE$1048576,0),MATCH((CUADRO!F$4&amp;$E71),'Hoja de Trabajo para listado'!$DE$151:$DG$151,0)),0)+IFERROR(INDEX('Hoja de Trabajo para listado'!$CD$155:$DC$1048576,MATCH($A71,'Hoja de Trabajo para listado'!$CD$155:$CD$1048576,0),MATCH((CUADRO!F$4&amp;$E71),'Hoja de Trabajo para listado'!$CD$151:$DC$151,0)),0)</f>
        <v>0</v>
      </c>
      <c r="G71" s="243">
        <f ca="1">+IFERROR(INDEX('Hoja de Trabajo para listado'!$A$155:$Z$1048576,MATCH($A71,'Hoja de Trabajo para listado'!$A$155:$A$1048576,0),MATCH((CUADRO!G$4&amp;$E71),'Hoja de Trabajo para listado'!$A$151:$Z$151,0)),0)+IFERROR(INDEX('Hoja de Trabajo para listado'!$AB$155:$BA$1048576,MATCH($A71,'Hoja de Trabajo para listado'!$AB$155:$AB$1048576,0),MATCH((CUADRO!G$4&amp;$E71),'Hoja de Trabajo para listado'!$AB$151:$BA$151,0)),0)+IFERROR(INDEX('Hoja de Trabajo para listado'!$BC$155:$CB$1048576,MATCH($A71,'Hoja de Trabajo para listado'!$BC$155:$BC$1048576,0),MATCH((CUADRO!G$4&amp;$E71),'Hoja de Trabajo para listado'!$BC$151:$CB$151,0)),0)+IFERROR(INDEX('Hoja de Trabajo para listado'!$DE$153:$DG$274,MATCH($A71,'Hoja de Trabajo para listado'!$DE$153:$DE$1048576,0),MATCH((CUADRO!G$4&amp;$E71),'Hoja de Trabajo para listado'!$DE$151:$DG$151,0)),0)+IFERROR(INDEX('Hoja de Trabajo para listado'!$CD$155:$DC$1048576,MATCH($A71,'Hoja de Trabajo para listado'!$CD$155:$CD$1048576,0),MATCH((CUADRO!G$4&amp;$E71),'Hoja de Trabajo para listado'!$CD$151:$DC$151,0)),0)</f>
        <v>0</v>
      </c>
      <c r="H71" s="243">
        <f ca="1">+IFERROR(INDEX('Hoja de Trabajo para listado'!$A$155:$Z$1048576,MATCH($A71,'Hoja de Trabajo para listado'!$A$155:$A$1048576,0),MATCH((CUADRO!H$4&amp;$E71),'Hoja de Trabajo para listado'!$A$151:$Z$151,0)),0)+IFERROR(INDEX('Hoja de Trabajo para listado'!$AB$155:$BA$1048576,MATCH($A71,'Hoja de Trabajo para listado'!$AB$155:$AB$1048576,0),MATCH((CUADRO!H$4&amp;$E71),'Hoja de Trabajo para listado'!$AB$151:$BA$151,0)),0)+IFERROR(INDEX('Hoja de Trabajo para listado'!$BC$155:$CB$1048576,MATCH($A71,'Hoja de Trabajo para listado'!$BC$155:$BC$1048576,0),MATCH((CUADRO!H$4&amp;$E71),'Hoja de Trabajo para listado'!$BC$151:$CB$151,0)),0)+IFERROR(INDEX('Hoja de Trabajo para listado'!$DE$153:$DG$274,MATCH($A71,'Hoja de Trabajo para listado'!$DE$153:$DE$1048576,0),MATCH((CUADRO!H$4&amp;$E71),'Hoja de Trabajo para listado'!$DE$151:$DG$151,0)),0)+IFERROR(INDEX('Hoja de Trabajo para listado'!$CD$155:$DC$1048576,MATCH($A71,'Hoja de Trabajo para listado'!$CD$155:$CD$1048576,0),MATCH((CUADRO!H$4&amp;$E71),'Hoja de Trabajo para listado'!$CD$151:$DC$151,0)),0)</f>
        <v>0</v>
      </c>
      <c r="I71" s="243">
        <f ca="1">+IFERROR(INDEX('Hoja de Trabajo para listado'!$A$155:$Z$1048576,MATCH($A71,'Hoja de Trabajo para listado'!$A$155:$A$1048576,0),MATCH((CUADRO!I$4&amp;$E71),'Hoja de Trabajo para listado'!$A$151:$Z$151,0)),0)+IFERROR(INDEX('Hoja de Trabajo para listado'!$AB$155:$BA$1048576,MATCH($A71,'Hoja de Trabajo para listado'!$AB$155:$AB$1048576,0),MATCH((CUADRO!I$4&amp;$E71),'Hoja de Trabajo para listado'!$AB$151:$BA$151,0)),0)+IFERROR(INDEX('Hoja de Trabajo para listado'!$BC$155:$CB$1048576,MATCH($A71,'Hoja de Trabajo para listado'!$BC$155:$BC$1048576,0),MATCH((CUADRO!I$4&amp;$E71),'Hoja de Trabajo para listado'!$BC$151:$CB$151,0)),0)+IFERROR(INDEX('Hoja de Trabajo para listado'!$DE$153:$DG$274,MATCH($A71,'Hoja de Trabajo para listado'!$DE$153:$DE$1048576,0),MATCH((CUADRO!I$4&amp;$E71),'Hoja de Trabajo para listado'!$DE$151:$DG$151,0)),0)+IFERROR(INDEX('Hoja de Trabajo para listado'!$CD$155:$DC$1048576,MATCH($A71,'Hoja de Trabajo para listado'!$CD$155:$CD$1048576,0),MATCH((CUADRO!I$4&amp;$E71),'Hoja de Trabajo para listado'!$CD$151:$DC$151,0)),0)</f>
        <v>0</v>
      </c>
      <c r="J71" s="243">
        <f ca="1">+IFERROR(INDEX('Hoja de Trabajo para listado'!$A$155:$Z$1048576,MATCH($A71,'Hoja de Trabajo para listado'!$A$155:$A$1048576,0),MATCH((CUADRO!J$4&amp;$E71),'Hoja de Trabajo para listado'!$A$151:$Z$151,0)),0)+IFERROR(INDEX('Hoja de Trabajo para listado'!$AB$155:$BA$1048576,MATCH($A71,'Hoja de Trabajo para listado'!$AB$155:$AB$1048576,0),MATCH((CUADRO!J$4&amp;$E71),'Hoja de Trabajo para listado'!$AB$151:$BA$151,0)),0)+IFERROR(INDEX('Hoja de Trabajo para listado'!$BC$155:$CB$1048576,MATCH($A71,'Hoja de Trabajo para listado'!$BC$155:$BC$1048576,0),MATCH((CUADRO!J$4&amp;$E71),'Hoja de Trabajo para listado'!$BC$151:$CB$151,0)),0)+IFERROR(INDEX('Hoja de Trabajo para listado'!$DE$153:$DG$274,MATCH($A71,'Hoja de Trabajo para listado'!$DE$153:$DE$1048576,0),MATCH((CUADRO!J$4&amp;$E71),'Hoja de Trabajo para listado'!$DE$151:$DG$151,0)),0)+IFERROR(INDEX('Hoja de Trabajo para listado'!$CD$155:$DC$1048576,MATCH($A71,'Hoja de Trabajo para listado'!$CD$155:$CD$1048576,0),MATCH((CUADRO!J$4&amp;$E71),'Hoja de Trabajo para listado'!$CD$151:$DC$151,0)),0)</f>
        <v>0</v>
      </c>
      <c r="K71" s="243">
        <f ca="1">+IFERROR(INDEX('Hoja de Trabajo para listado'!$A$155:$Z$1048576,MATCH($A71,'Hoja de Trabajo para listado'!$A$155:$A$1048576,0),MATCH((CUADRO!K$4&amp;$E71),'Hoja de Trabajo para listado'!$A$151:$Z$151,0)),0)+IFERROR(INDEX('Hoja de Trabajo para listado'!$AB$155:$BA$1048576,MATCH($A71,'Hoja de Trabajo para listado'!$AB$155:$AB$1048576,0),MATCH((CUADRO!K$4&amp;$E71),'Hoja de Trabajo para listado'!$AB$151:$BA$151,0)),0)+IFERROR(INDEX('Hoja de Trabajo para listado'!$BC$155:$CB$1048576,MATCH($A71,'Hoja de Trabajo para listado'!$BC$155:$BC$1048576,0),MATCH((CUADRO!K$4&amp;$E71),'Hoja de Trabajo para listado'!$BC$151:$CB$151,0)),0)+IFERROR(INDEX('Hoja de Trabajo para listado'!$DE$153:$DG$274,MATCH($A71,'Hoja de Trabajo para listado'!$DE$153:$DE$1048576,0),MATCH((CUADRO!K$4&amp;$E71),'Hoja de Trabajo para listado'!$DE$151:$DG$151,0)),0)+IFERROR(INDEX('Hoja de Trabajo para listado'!$CD$155:$DC$1048576,MATCH($A71,'Hoja de Trabajo para listado'!$CD$155:$CD$1048576,0),MATCH((CUADRO!K$4&amp;$E71),'Hoja de Trabajo para listado'!$CD$151:$DC$151,0)),0)</f>
        <v>0</v>
      </c>
      <c r="L71" s="243">
        <f ca="1">+IFERROR(INDEX('Hoja de Trabajo para listado'!$A$155:$Z$1048576,MATCH($A71,'Hoja de Trabajo para listado'!$A$155:$A$1048576,0),MATCH((CUADRO!L$4&amp;$E71),'Hoja de Trabajo para listado'!$A$151:$Z$151,0)),0)+IFERROR(INDEX('Hoja de Trabajo para listado'!$AB$155:$BA$1048576,MATCH($A71,'Hoja de Trabajo para listado'!$AB$155:$AB$1048576,0),MATCH((CUADRO!L$4&amp;$E71),'Hoja de Trabajo para listado'!$AB$151:$BA$151,0)),0)+IFERROR(INDEX('Hoja de Trabajo para listado'!$BC$155:$CB$1048576,MATCH($A71,'Hoja de Trabajo para listado'!$BC$155:$BC$1048576,0),MATCH((CUADRO!L$4&amp;$E71),'Hoja de Trabajo para listado'!$BC$151:$CB$151,0)),0)+IFERROR(INDEX('Hoja de Trabajo para listado'!$DE$153:$DG$274,MATCH($A71,'Hoja de Trabajo para listado'!$DE$153:$DE$1048576,0),MATCH((CUADRO!L$4&amp;$E71),'Hoja de Trabajo para listado'!$DE$151:$DG$151,0)),0)+IFERROR(INDEX('Hoja de Trabajo para listado'!$CD$155:$DC$1048576,MATCH($A71,'Hoja de Trabajo para listado'!$CD$155:$CD$1048576,0),MATCH((CUADRO!L$4&amp;$E71),'Hoja de Trabajo para listado'!$CD$151:$DC$151,0)),0)</f>
        <v>0</v>
      </c>
      <c r="M71" s="243">
        <f ca="1">+IFERROR(INDEX('Hoja de Trabajo para listado'!$A$155:$Z$1048576,MATCH($A71,'Hoja de Trabajo para listado'!$A$155:$A$1048576,0),MATCH((CUADRO!M$4&amp;$E71),'Hoja de Trabajo para listado'!$A$151:$Z$151,0)),0)+IFERROR(INDEX('Hoja de Trabajo para listado'!$AB$155:$BA$1048576,MATCH($A71,'Hoja de Trabajo para listado'!$AB$155:$AB$1048576,0),MATCH((CUADRO!M$4&amp;$E71),'Hoja de Trabajo para listado'!$AB$151:$BA$151,0)),0)+IFERROR(INDEX('Hoja de Trabajo para listado'!$BC$155:$CB$1048576,MATCH($A71,'Hoja de Trabajo para listado'!$BC$155:$BC$1048576,0),MATCH((CUADRO!M$4&amp;$E71),'Hoja de Trabajo para listado'!$BC$151:$CB$151,0)),0)+IFERROR(INDEX('Hoja de Trabajo para listado'!$DE$153:$DG$274,MATCH($A71,'Hoja de Trabajo para listado'!$DE$153:$DE$1048576,0),MATCH((CUADRO!M$4&amp;$E71),'Hoja de Trabajo para listado'!$DE$151:$DG$151,0)),0)+IFERROR(INDEX('Hoja de Trabajo para listado'!$CD$155:$DC$1048576,MATCH($A71,'Hoja de Trabajo para listado'!$CD$155:$CD$1048576,0),MATCH((CUADRO!M$4&amp;$E71),'Hoja de Trabajo para listado'!$CD$151:$DC$151,0)),0)</f>
        <v>0</v>
      </c>
      <c r="N71" s="243">
        <f ca="1">+IFERROR(INDEX('Hoja de Trabajo para listado'!$A$155:$Z$1048576,MATCH($A71,'Hoja de Trabajo para listado'!$A$155:$A$1048576,0),MATCH((CUADRO!N$4&amp;$E71),'Hoja de Trabajo para listado'!$A$151:$Z$151,0)),0)+IFERROR(INDEX('Hoja de Trabajo para listado'!$AB$155:$BA$1048576,MATCH($A71,'Hoja de Trabajo para listado'!$AB$155:$AB$1048576,0),MATCH((CUADRO!N$4&amp;$E71),'Hoja de Trabajo para listado'!$AB$151:$BA$151,0)),0)+IFERROR(INDEX('Hoja de Trabajo para listado'!$BC$155:$CB$1048576,MATCH($A71,'Hoja de Trabajo para listado'!$BC$155:$BC$1048576,0),MATCH((CUADRO!N$4&amp;$E71),'Hoja de Trabajo para listado'!$BC$151:$CB$151,0)),0)+IFERROR(INDEX('Hoja de Trabajo para listado'!$DE$153:$DG$274,MATCH($A71,'Hoja de Trabajo para listado'!$DE$153:$DE$1048576,0),MATCH((CUADRO!N$4&amp;$E71),'Hoja de Trabajo para listado'!$DE$151:$DG$151,0)),0)+IFERROR(INDEX('Hoja de Trabajo para listado'!$CD$155:$DC$1048576,MATCH($A71,'Hoja de Trabajo para listado'!$CD$155:$CD$1048576,0),MATCH((CUADRO!N$4&amp;$E71),'Hoja de Trabajo para listado'!$CD$151:$DC$151,0)),0)</f>
        <v>0</v>
      </c>
      <c r="O71" s="243">
        <f ca="1">+IFERROR(INDEX('Hoja de Trabajo para listado'!$A$155:$Z$1048576,MATCH($A71,'Hoja de Trabajo para listado'!$A$155:$A$1048576,0),MATCH((CUADRO!O$4&amp;$E71),'Hoja de Trabajo para listado'!$A$151:$Z$151,0)),0)+IFERROR(INDEX('Hoja de Trabajo para listado'!$AB$155:$BA$1048576,MATCH($A71,'Hoja de Trabajo para listado'!$AB$155:$AB$1048576,0),MATCH((CUADRO!O$4&amp;$E71),'Hoja de Trabajo para listado'!$AB$151:$BA$151,0)),0)+IFERROR(INDEX('Hoja de Trabajo para listado'!$BC$155:$CB$1048576,MATCH($A71,'Hoja de Trabajo para listado'!$BC$155:$BC$1048576,0),MATCH((CUADRO!O$4&amp;$E71),'Hoja de Trabajo para listado'!$BC$151:$CB$151,0)),0)+IFERROR(INDEX('Hoja de Trabajo para listado'!$DE$153:$DG$274,MATCH($A71,'Hoja de Trabajo para listado'!$DE$153:$DE$1048576,0),MATCH((CUADRO!O$4&amp;$E71),'Hoja de Trabajo para listado'!$DE$151:$DG$151,0)),0)+IFERROR(INDEX('Hoja de Trabajo para listado'!$CD$155:$DC$1048576,MATCH($A71,'Hoja de Trabajo para listado'!$CD$155:$CD$1048576,0),MATCH((CUADRO!O$4&amp;$E71),'Hoja de Trabajo para listado'!$CD$151:$DC$151,0)),0)</f>
        <v>0</v>
      </c>
      <c r="P71" s="243">
        <f ca="1">+IFERROR(INDEX('Hoja de Trabajo para listado'!$A$155:$Z$1048576,MATCH($A71,'Hoja de Trabajo para listado'!$A$155:$A$1048576,0),MATCH((CUADRO!P$4&amp;$E71),'Hoja de Trabajo para listado'!$A$151:$Z$151,0)),0)+IFERROR(INDEX('Hoja de Trabajo para listado'!$AB$155:$BA$1048576,MATCH($A71,'Hoja de Trabajo para listado'!$AB$155:$AB$1048576,0),MATCH((CUADRO!P$4&amp;$E71),'Hoja de Trabajo para listado'!$AB$151:$BA$151,0)),0)+IFERROR(INDEX('Hoja de Trabajo para listado'!$BC$155:$CB$1048576,MATCH($A71,'Hoja de Trabajo para listado'!$BC$155:$BC$1048576,0),MATCH((CUADRO!P$4&amp;$E71),'Hoja de Trabajo para listado'!$BC$151:$CB$151,0)),0)+IFERROR(INDEX('Hoja de Trabajo para listado'!$DE$153:$DG$274,MATCH($A71,'Hoja de Trabajo para listado'!$DE$153:$DE$1048576,0),MATCH((CUADRO!P$4&amp;$E71),'Hoja de Trabajo para listado'!$DE$151:$DG$151,0)),0)+IFERROR(INDEX('Hoja de Trabajo para listado'!$CD$155:$DC$1048576,MATCH($A71,'Hoja de Trabajo para listado'!$CD$155:$CD$1048576,0),MATCH((CUADRO!P$4&amp;$E71),'Hoja de Trabajo para listado'!$CD$151:$DC$151,0)),0)</f>
        <v>0</v>
      </c>
      <c r="Q71" s="243">
        <f ca="1">+IFERROR(INDEX('Hoja de Trabajo para listado'!$A$155:$Z$1048576,MATCH($A71,'Hoja de Trabajo para listado'!$A$155:$A$1048576,0),MATCH((CUADRO!Q$4&amp;$E71),'Hoja de Trabajo para listado'!$A$151:$Z$151,0)),0)+IFERROR(INDEX('Hoja de Trabajo para listado'!$AB$155:$BA$1048576,MATCH($A71,'Hoja de Trabajo para listado'!$AB$155:$AB$1048576,0),MATCH((CUADRO!Q$4&amp;$E71),'Hoja de Trabajo para listado'!$AB$151:$BA$151,0)),0)+IFERROR(INDEX('Hoja de Trabajo para listado'!$BC$155:$CB$1048576,MATCH($A71,'Hoja de Trabajo para listado'!$BC$155:$BC$1048576,0),MATCH((CUADRO!Q$4&amp;$E71),'Hoja de Trabajo para listado'!$BC$151:$CB$151,0)),0)+IFERROR(INDEX('Hoja de Trabajo para listado'!$DE$153:$DG$274,MATCH($A71,'Hoja de Trabajo para listado'!$DE$153:$DE$1048576,0),MATCH((CUADRO!Q$4&amp;$E71),'Hoja de Trabajo para listado'!$DE$151:$DG$151,0)),0)+IFERROR(INDEX('Hoja de Trabajo para listado'!$CD$155:$DC$1048576,MATCH($A71,'Hoja de Trabajo para listado'!$CD$155:$CD$1048576,0),MATCH((CUADRO!Q$4&amp;$E71),'Hoja de Trabajo para listado'!$CD$151:$DC$151,0)),0)</f>
        <v>0</v>
      </c>
      <c r="R71" s="243">
        <f t="shared" ca="1" si="5"/>
        <v>0</v>
      </c>
      <c r="S71" s="243"/>
      <c r="T71" s="243">
        <f ca="1">+T72</f>
        <v>780446.67999999993</v>
      </c>
      <c r="U71" s="242">
        <f t="shared" si="6"/>
        <v>1</v>
      </c>
      <c r="V71" s="333" t="str">
        <f>+VLOOKUP(A71,bd_lista!$A$3:$E$592,5,FALSE)</f>
        <v>Instituciones Descentralizadas</v>
      </c>
      <c r="W71" s="387" t="str">
        <f>+V71</f>
        <v>Instituciones Descentralizadas</v>
      </c>
      <c r="X71" s="242">
        <f>+VLOOKUP(A71,[4]Sheet1!$A$13:$D$744,4,FALSE)</f>
        <v>46</v>
      </c>
      <c r="Y71" s="242" t="str">
        <f>+VLOOKUP(X71,bd_lista!$A$3:$C$592,3,FALSE)</f>
        <v>Ministerio de Salud y Deportes</v>
      </c>
      <c r="Z71" s="294">
        <f>+X71</f>
        <v>46</v>
      </c>
      <c r="AA71" s="319" t="str">
        <f>+Y71</f>
        <v>Ministerio de Salud y Deportes</v>
      </c>
    </row>
    <row r="72" spans="1:27" ht="15" customHeight="1">
      <c r="A72" s="32">
        <v>133</v>
      </c>
      <c r="B72" s="393"/>
      <c r="C72" s="333" t="str">
        <f>+VLOOKUP(A72,bd_lista!$A$3:$C$592,3,FALSE)</f>
        <v>Lotería Nacional de Beneficencia y Salubridad</v>
      </c>
      <c r="D72" s="390"/>
      <c r="E72" s="333" t="s">
        <v>1305</v>
      </c>
      <c r="F72" s="245">
        <f ca="1">+IFERROR(INDEX('Hoja de Trabajo para listado'!$A$155:$Z$1048576,MATCH($A72,'Hoja de Trabajo para listado'!$A$155:$A$1048576,0),MATCH((CUADRO!F$4&amp;$E72),'Hoja de Trabajo para listado'!$A$151:$Z$151,0)),0)+IFERROR(INDEX('Hoja de Trabajo para listado'!$AB$155:$BA$1048576,MATCH($A72,'Hoja de Trabajo para listado'!$AB$155:$AB$1048576,0),MATCH((CUADRO!F$4&amp;$E72),'Hoja de Trabajo para listado'!$AB$151:$BA$151,0)),0)+IFERROR(INDEX('Hoja de Trabajo para listado'!$BC$155:$CB$1048576,MATCH($A72,'Hoja de Trabajo para listado'!$BC$155:$BC$1048576,0),MATCH((CUADRO!F$4&amp;$E72),'Hoja de Trabajo para listado'!$BC$151:$CB$151,0)),0)+IFERROR(INDEX('Hoja de Trabajo para listado'!$DE$153:$DG$274,MATCH($A72,'Hoja de Trabajo para listado'!$DE$153:$DE$1048576,0),MATCH((CUADRO!F$4&amp;$E72),'Hoja de Trabajo para listado'!$DE$151:$DG$151,0)),0)+IFERROR(INDEX('Hoja de Trabajo para listado'!$CD$155:$DC$1048576,MATCH($A72,'Hoja de Trabajo para listado'!$CD$155:$CD$1048576,0),MATCH((CUADRO!F$4&amp;$E72),'Hoja de Trabajo para listado'!$CD$151:$DC$151,0)),0)</f>
        <v>0</v>
      </c>
      <c r="G72" s="245">
        <f ca="1">+IFERROR(INDEX('Hoja de Trabajo para listado'!$A$155:$Z$1048576,MATCH($A72,'Hoja de Trabajo para listado'!$A$155:$A$1048576,0),MATCH((CUADRO!G$4&amp;$E72),'Hoja de Trabajo para listado'!$A$151:$Z$151,0)),0)+IFERROR(INDEX('Hoja de Trabajo para listado'!$AB$155:$BA$1048576,MATCH($A72,'Hoja de Trabajo para listado'!$AB$155:$AB$1048576,0),MATCH((CUADRO!G$4&amp;$E72),'Hoja de Trabajo para listado'!$AB$151:$BA$151,0)),0)+IFERROR(INDEX('Hoja de Trabajo para listado'!$BC$155:$CB$1048576,MATCH($A72,'Hoja de Trabajo para listado'!$BC$155:$BC$1048576,0),MATCH((CUADRO!G$4&amp;$E72),'Hoja de Trabajo para listado'!$BC$151:$CB$151,0)),0)+IFERROR(INDEX('Hoja de Trabajo para listado'!$DE$153:$DG$274,MATCH($A72,'Hoja de Trabajo para listado'!$DE$153:$DE$1048576,0),MATCH((CUADRO!G$4&amp;$E72),'Hoja de Trabajo para listado'!$DE$151:$DG$151,0)),0)+IFERROR(INDEX('Hoja de Trabajo para listado'!$CD$155:$DC$1048576,MATCH($A72,'Hoja de Trabajo para listado'!$CD$155:$CD$1048576,0),MATCH((CUADRO!G$4&amp;$E72),'Hoja de Trabajo para listado'!$CD$151:$DC$151,0)),0)</f>
        <v>0</v>
      </c>
      <c r="H72" s="245">
        <f ca="1">+IFERROR(INDEX('Hoja de Trabajo para listado'!$A$155:$Z$1048576,MATCH($A72,'Hoja de Trabajo para listado'!$A$155:$A$1048576,0),MATCH((CUADRO!H$4&amp;$E72),'Hoja de Trabajo para listado'!$A$151:$Z$151,0)),0)+IFERROR(INDEX('Hoja de Trabajo para listado'!$AB$155:$BA$1048576,MATCH($A72,'Hoja de Trabajo para listado'!$AB$155:$AB$1048576,0),MATCH((CUADRO!H$4&amp;$E72),'Hoja de Trabajo para listado'!$AB$151:$BA$151,0)),0)+IFERROR(INDEX('Hoja de Trabajo para listado'!$BC$155:$CB$1048576,MATCH($A72,'Hoja de Trabajo para listado'!$BC$155:$BC$1048576,0),MATCH((CUADRO!H$4&amp;$E72),'Hoja de Trabajo para listado'!$BC$151:$CB$151,0)),0)+IFERROR(INDEX('Hoja de Trabajo para listado'!$DE$153:$DG$274,MATCH($A72,'Hoja de Trabajo para listado'!$DE$153:$DE$1048576,0),MATCH((CUADRO!H$4&amp;$E72),'Hoja de Trabajo para listado'!$DE$151:$DG$151,0)),0)+IFERROR(INDEX('Hoja de Trabajo para listado'!$CD$155:$DC$1048576,MATCH($A72,'Hoja de Trabajo para listado'!$CD$155:$CD$1048576,0),MATCH((CUADRO!H$4&amp;$E72),'Hoja de Trabajo para listado'!$CD$151:$DC$151,0)),0)</f>
        <v>37513.03</v>
      </c>
      <c r="I72" s="245">
        <f ca="1">+IFERROR(INDEX('Hoja de Trabajo para listado'!$A$155:$Z$1048576,MATCH($A72,'Hoja de Trabajo para listado'!$A$155:$A$1048576,0),MATCH((CUADRO!I$4&amp;$E72),'Hoja de Trabajo para listado'!$A$151:$Z$151,0)),0)+IFERROR(INDEX('Hoja de Trabajo para listado'!$AB$155:$BA$1048576,MATCH($A72,'Hoja de Trabajo para listado'!$AB$155:$AB$1048576,0),MATCH((CUADRO!I$4&amp;$E72),'Hoja de Trabajo para listado'!$AB$151:$BA$151,0)),0)+IFERROR(INDEX('Hoja de Trabajo para listado'!$BC$155:$CB$1048576,MATCH($A72,'Hoja de Trabajo para listado'!$BC$155:$BC$1048576,0),MATCH((CUADRO!I$4&amp;$E72),'Hoja de Trabajo para listado'!$BC$151:$CB$151,0)),0)+IFERROR(INDEX('Hoja de Trabajo para listado'!$DE$153:$DG$274,MATCH($A72,'Hoja de Trabajo para listado'!$DE$153:$DE$1048576,0),MATCH((CUADRO!I$4&amp;$E72),'Hoja de Trabajo para listado'!$DE$151:$DG$151,0)),0)+IFERROR(INDEX('Hoja de Trabajo para listado'!$CD$155:$DC$1048576,MATCH($A72,'Hoja de Trabajo para listado'!$CD$155:$CD$1048576,0),MATCH((CUADRO!I$4&amp;$E72),'Hoja de Trabajo para listado'!$CD$151:$DC$151,0)),0)</f>
        <v>34133</v>
      </c>
      <c r="J72" s="245">
        <f ca="1">+IFERROR(INDEX('Hoja de Trabajo para listado'!$A$155:$Z$1048576,MATCH($A72,'Hoja de Trabajo para listado'!$A$155:$A$1048576,0),MATCH((CUADRO!J$4&amp;$E72),'Hoja de Trabajo para listado'!$A$151:$Z$151,0)),0)+IFERROR(INDEX('Hoja de Trabajo para listado'!$AB$155:$BA$1048576,MATCH($A72,'Hoja de Trabajo para listado'!$AB$155:$AB$1048576,0),MATCH((CUADRO!J$4&amp;$E72),'Hoja de Trabajo para listado'!$AB$151:$BA$151,0)),0)+IFERROR(INDEX('Hoja de Trabajo para listado'!$BC$155:$CB$1048576,MATCH($A72,'Hoja de Trabajo para listado'!$BC$155:$BC$1048576,0),MATCH((CUADRO!J$4&amp;$E72),'Hoja de Trabajo para listado'!$BC$151:$CB$151,0)),0)+IFERROR(INDEX('Hoja de Trabajo para listado'!$DE$153:$DG$274,MATCH($A72,'Hoja de Trabajo para listado'!$DE$153:$DE$1048576,0),MATCH((CUADRO!J$4&amp;$E72),'Hoja de Trabajo para listado'!$DE$151:$DG$151,0)),0)+IFERROR(INDEX('Hoja de Trabajo para listado'!$CD$155:$DC$1048576,MATCH($A72,'Hoja de Trabajo para listado'!$CD$155:$CD$1048576,0),MATCH((CUADRO!J$4&amp;$E72),'Hoja de Trabajo para listado'!$CD$151:$DC$151,0)),0)</f>
        <v>708800.64999999991</v>
      </c>
      <c r="K72" s="245">
        <f ca="1">+IFERROR(INDEX('Hoja de Trabajo para listado'!$A$155:$Z$1048576,MATCH($A72,'Hoja de Trabajo para listado'!$A$155:$A$1048576,0),MATCH((CUADRO!K$4&amp;$E72),'Hoja de Trabajo para listado'!$A$151:$Z$151,0)),0)+IFERROR(INDEX('Hoja de Trabajo para listado'!$AB$155:$BA$1048576,MATCH($A72,'Hoja de Trabajo para listado'!$AB$155:$AB$1048576,0),MATCH((CUADRO!K$4&amp;$E72),'Hoja de Trabajo para listado'!$AB$151:$BA$151,0)),0)+IFERROR(INDEX('Hoja de Trabajo para listado'!$BC$155:$CB$1048576,MATCH($A72,'Hoja de Trabajo para listado'!$BC$155:$BC$1048576,0),MATCH((CUADRO!K$4&amp;$E72),'Hoja de Trabajo para listado'!$BC$151:$CB$151,0)),0)+IFERROR(INDEX('Hoja de Trabajo para listado'!$DE$153:$DG$274,MATCH($A72,'Hoja de Trabajo para listado'!$DE$153:$DE$1048576,0),MATCH((CUADRO!K$4&amp;$E72),'Hoja de Trabajo para listado'!$DE$151:$DG$151,0)),0)+IFERROR(INDEX('Hoja de Trabajo para listado'!$CD$155:$DC$1048576,MATCH($A72,'Hoja de Trabajo para listado'!$CD$155:$CD$1048576,0),MATCH((CUADRO!K$4&amp;$E72),'Hoja de Trabajo para listado'!$CD$151:$DC$151,0)),0)</f>
        <v>0</v>
      </c>
      <c r="L72" s="245">
        <f ca="1">+IFERROR(INDEX('Hoja de Trabajo para listado'!$A$155:$Z$1048576,MATCH($A72,'Hoja de Trabajo para listado'!$A$155:$A$1048576,0),MATCH((CUADRO!L$4&amp;$E72),'Hoja de Trabajo para listado'!$A$151:$Z$151,0)),0)+IFERROR(INDEX('Hoja de Trabajo para listado'!$AB$155:$BA$1048576,MATCH($A72,'Hoja de Trabajo para listado'!$AB$155:$AB$1048576,0),MATCH((CUADRO!L$4&amp;$E72),'Hoja de Trabajo para listado'!$AB$151:$BA$151,0)),0)+IFERROR(INDEX('Hoja de Trabajo para listado'!$BC$155:$CB$1048576,MATCH($A72,'Hoja de Trabajo para listado'!$BC$155:$BC$1048576,0),MATCH((CUADRO!L$4&amp;$E72),'Hoja de Trabajo para listado'!$BC$151:$CB$151,0)),0)+IFERROR(INDEX('Hoja de Trabajo para listado'!$DE$153:$DG$274,MATCH($A72,'Hoja de Trabajo para listado'!$DE$153:$DE$1048576,0),MATCH((CUADRO!L$4&amp;$E72),'Hoja de Trabajo para listado'!$DE$151:$DG$151,0)),0)+IFERROR(INDEX('Hoja de Trabajo para listado'!$CD$155:$DC$1048576,MATCH($A72,'Hoja de Trabajo para listado'!$CD$155:$CD$1048576,0),MATCH((CUADRO!L$4&amp;$E72),'Hoja de Trabajo para listado'!$CD$151:$DC$151,0)),0)</f>
        <v>0</v>
      </c>
      <c r="M72" s="245">
        <f ca="1">+IFERROR(INDEX('Hoja de Trabajo para listado'!$A$155:$Z$1048576,MATCH($A72,'Hoja de Trabajo para listado'!$A$155:$A$1048576,0),MATCH((CUADRO!M$4&amp;$E72),'Hoja de Trabajo para listado'!$A$151:$Z$151,0)),0)+IFERROR(INDEX('Hoja de Trabajo para listado'!$AB$155:$BA$1048576,MATCH($A72,'Hoja de Trabajo para listado'!$AB$155:$AB$1048576,0),MATCH((CUADRO!M$4&amp;$E72),'Hoja de Trabajo para listado'!$AB$151:$BA$151,0)),0)+IFERROR(INDEX('Hoja de Trabajo para listado'!$BC$155:$CB$1048576,MATCH($A72,'Hoja de Trabajo para listado'!$BC$155:$BC$1048576,0),MATCH((CUADRO!M$4&amp;$E72),'Hoja de Trabajo para listado'!$BC$151:$CB$151,0)),0)+IFERROR(INDEX('Hoja de Trabajo para listado'!$DE$153:$DG$274,MATCH($A72,'Hoja de Trabajo para listado'!$DE$153:$DE$1048576,0),MATCH((CUADRO!M$4&amp;$E72),'Hoja de Trabajo para listado'!$DE$151:$DG$151,0)),0)+IFERROR(INDEX('Hoja de Trabajo para listado'!$CD$155:$DC$1048576,MATCH($A72,'Hoja de Trabajo para listado'!$CD$155:$CD$1048576,0),MATCH((CUADRO!M$4&amp;$E72),'Hoja de Trabajo para listado'!$CD$151:$DC$151,0)),0)</f>
        <v>0</v>
      </c>
      <c r="N72" s="245">
        <f ca="1">+IFERROR(INDEX('Hoja de Trabajo para listado'!$A$155:$Z$1048576,MATCH($A72,'Hoja de Trabajo para listado'!$A$155:$A$1048576,0),MATCH((CUADRO!N$4&amp;$E72),'Hoja de Trabajo para listado'!$A$151:$Z$151,0)),0)+IFERROR(INDEX('Hoja de Trabajo para listado'!$AB$155:$BA$1048576,MATCH($A72,'Hoja de Trabajo para listado'!$AB$155:$AB$1048576,0),MATCH((CUADRO!N$4&amp;$E72),'Hoja de Trabajo para listado'!$AB$151:$BA$151,0)),0)+IFERROR(INDEX('Hoja de Trabajo para listado'!$BC$155:$CB$1048576,MATCH($A72,'Hoja de Trabajo para listado'!$BC$155:$BC$1048576,0),MATCH((CUADRO!N$4&amp;$E72),'Hoja de Trabajo para listado'!$BC$151:$CB$151,0)),0)+IFERROR(INDEX('Hoja de Trabajo para listado'!$DE$153:$DG$274,MATCH($A72,'Hoja de Trabajo para listado'!$DE$153:$DE$1048576,0),MATCH((CUADRO!N$4&amp;$E72),'Hoja de Trabajo para listado'!$DE$151:$DG$151,0)),0)+IFERROR(INDEX('Hoja de Trabajo para listado'!$CD$155:$DC$1048576,MATCH($A72,'Hoja de Trabajo para listado'!$CD$155:$CD$1048576,0),MATCH((CUADRO!N$4&amp;$E72),'Hoja de Trabajo para listado'!$CD$151:$DC$151,0)),0)</f>
        <v>0</v>
      </c>
      <c r="O72" s="245">
        <f ca="1">+IFERROR(INDEX('Hoja de Trabajo para listado'!$A$155:$Z$1048576,MATCH($A72,'Hoja de Trabajo para listado'!$A$155:$A$1048576,0),MATCH((CUADRO!O$4&amp;$E72),'Hoja de Trabajo para listado'!$A$151:$Z$151,0)),0)+IFERROR(INDEX('Hoja de Trabajo para listado'!$AB$155:$BA$1048576,MATCH($A72,'Hoja de Trabajo para listado'!$AB$155:$AB$1048576,0),MATCH((CUADRO!O$4&amp;$E72),'Hoja de Trabajo para listado'!$AB$151:$BA$151,0)),0)+IFERROR(INDEX('Hoja de Trabajo para listado'!$BC$155:$CB$1048576,MATCH($A72,'Hoja de Trabajo para listado'!$BC$155:$BC$1048576,0),MATCH((CUADRO!O$4&amp;$E72),'Hoja de Trabajo para listado'!$BC$151:$CB$151,0)),0)+IFERROR(INDEX('Hoja de Trabajo para listado'!$DE$153:$DG$274,MATCH($A72,'Hoja de Trabajo para listado'!$DE$153:$DE$1048576,0),MATCH((CUADRO!O$4&amp;$E72),'Hoja de Trabajo para listado'!$DE$151:$DG$151,0)),0)+IFERROR(INDEX('Hoja de Trabajo para listado'!$CD$155:$DC$1048576,MATCH($A72,'Hoja de Trabajo para listado'!$CD$155:$CD$1048576,0),MATCH((CUADRO!O$4&amp;$E72),'Hoja de Trabajo para listado'!$CD$151:$DC$151,0)),0)</f>
        <v>0</v>
      </c>
      <c r="P72" s="245">
        <f ca="1">+IFERROR(INDEX('Hoja de Trabajo para listado'!$A$155:$Z$1048576,MATCH($A72,'Hoja de Trabajo para listado'!$A$155:$A$1048576,0),MATCH((CUADRO!P$4&amp;$E72),'Hoja de Trabajo para listado'!$A$151:$Z$151,0)),0)+IFERROR(INDEX('Hoja de Trabajo para listado'!$AB$155:$BA$1048576,MATCH($A72,'Hoja de Trabajo para listado'!$AB$155:$AB$1048576,0),MATCH((CUADRO!P$4&amp;$E72),'Hoja de Trabajo para listado'!$AB$151:$BA$151,0)),0)+IFERROR(INDEX('Hoja de Trabajo para listado'!$BC$155:$CB$1048576,MATCH($A72,'Hoja de Trabajo para listado'!$BC$155:$BC$1048576,0),MATCH((CUADRO!P$4&amp;$E72),'Hoja de Trabajo para listado'!$BC$151:$CB$151,0)),0)+IFERROR(INDEX('Hoja de Trabajo para listado'!$DE$153:$DG$274,MATCH($A72,'Hoja de Trabajo para listado'!$DE$153:$DE$1048576,0),MATCH((CUADRO!P$4&amp;$E72),'Hoja de Trabajo para listado'!$DE$151:$DG$151,0)),0)+IFERROR(INDEX('Hoja de Trabajo para listado'!$CD$155:$DC$1048576,MATCH($A72,'Hoja de Trabajo para listado'!$CD$155:$CD$1048576,0),MATCH((CUADRO!P$4&amp;$E72),'Hoja de Trabajo para listado'!$CD$151:$DC$151,0)),0)</f>
        <v>0</v>
      </c>
      <c r="Q72" s="245">
        <f ca="1">+IFERROR(INDEX('Hoja de Trabajo para listado'!$A$155:$Z$1048576,MATCH($A72,'Hoja de Trabajo para listado'!$A$155:$A$1048576,0),MATCH((CUADRO!Q$4&amp;$E72),'Hoja de Trabajo para listado'!$A$151:$Z$151,0)),0)+IFERROR(INDEX('Hoja de Trabajo para listado'!$AB$155:$BA$1048576,MATCH($A72,'Hoja de Trabajo para listado'!$AB$155:$AB$1048576,0),MATCH((CUADRO!Q$4&amp;$E72),'Hoja de Trabajo para listado'!$AB$151:$BA$151,0)),0)+IFERROR(INDEX('Hoja de Trabajo para listado'!$BC$155:$CB$1048576,MATCH($A72,'Hoja de Trabajo para listado'!$BC$155:$BC$1048576,0),MATCH((CUADRO!Q$4&amp;$E72),'Hoja de Trabajo para listado'!$BC$151:$CB$151,0)),0)+IFERROR(INDEX('Hoja de Trabajo para listado'!$DE$153:$DG$274,MATCH($A72,'Hoja de Trabajo para listado'!$DE$153:$DE$1048576,0),MATCH((CUADRO!Q$4&amp;$E72),'Hoja de Trabajo para listado'!$DE$151:$DG$151,0)),0)+IFERROR(INDEX('Hoja de Trabajo para listado'!$CD$155:$DC$1048576,MATCH($A72,'Hoja de Trabajo para listado'!$CD$155:$CD$1048576,0),MATCH((CUADRO!Q$4&amp;$E72),'Hoja de Trabajo para listado'!$CD$151:$DC$151,0)),0)</f>
        <v>0</v>
      </c>
      <c r="R72" s="245">
        <f t="shared" ca="1" si="5"/>
        <v>780446.67999999993</v>
      </c>
      <c r="S72" s="245">
        <f ca="1">+R71+R72</f>
        <v>780446.67999999993</v>
      </c>
      <c r="T72" s="245">
        <f ca="1">+S72</f>
        <v>780446.67999999993</v>
      </c>
      <c r="U72" s="244">
        <f t="shared" si="6"/>
        <v>2</v>
      </c>
      <c r="V72" s="333" t="str">
        <f>+VLOOKUP(A72,bd_lista!$A$3:$E$592,5,FALSE)</f>
        <v>Instituciones Descentralizadas</v>
      </c>
      <c r="W72" s="388"/>
      <c r="X72" s="242">
        <f>+VLOOKUP(A72,[4]Sheet1!$A$13:$D$744,4,FALSE)</f>
        <v>46</v>
      </c>
      <c r="Y72" s="242" t="str">
        <f>+VLOOKUP(X72,bd_lista!$A$3:$C$592,3,FALSE)</f>
        <v>Ministerio de Salud y Deportes</v>
      </c>
      <c r="Z72" s="292"/>
      <c r="AA72" s="321"/>
    </row>
    <row r="73" spans="1:27" ht="15" customHeight="1">
      <c r="A73" s="251">
        <v>134</v>
      </c>
      <c r="B73" s="392">
        <f>+A73</f>
        <v>134</v>
      </c>
      <c r="C73" s="247" t="str">
        <f>+VLOOKUP(A73,bd_lista!$A$3:$C$592,3,FALSE)</f>
        <v>Consejo Nacional de Vivienda Policial</v>
      </c>
      <c r="D73" s="389" t="str">
        <f>+C73</f>
        <v>Consejo Nacional de Vivienda Policial</v>
      </c>
      <c r="E73" s="247" t="s">
        <v>1304</v>
      </c>
      <c r="F73" s="243">
        <f ca="1">+IFERROR(INDEX('Hoja de Trabajo para listado'!$A$155:$Z$1048576,MATCH($A73,'Hoja de Trabajo para listado'!$A$155:$A$1048576,0),MATCH((CUADRO!F$4&amp;$E73),'Hoja de Trabajo para listado'!$A$151:$Z$151,0)),0)+IFERROR(INDEX('Hoja de Trabajo para listado'!$AB$155:$BA$1048576,MATCH($A73,'Hoja de Trabajo para listado'!$AB$155:$AB$1048576,0),MATCH((CUADRO!F$4&amp;$E73),'Hoja de Trabajo para listado'!$AB$151:$BA$151,0)),0)+IFERROR(INDEX('Hoja de Trabajo para listado'!$BC$155:$CB$1048576,MATCH($A73,'Hoja de Trabajo para listado'!$BC$155:$BC$1048576,0),MATCH((CUADRO!F$4&amp;$E73),'Hoja de Trabajo para listado'!$BC$151:$CB$151,0)),0)+IFERROR(INDEX('Hoja de Trabajo para listado'!$DE$153:$DG$274,MATCH($A73,'Hoja de Trabajo para listado'!$DE$153:$DE$1048576,0),MATCH((CUADRO!F$4&amp;$E73),'Hoja de Trabajo para listado'!$DE$151:$DG$151,0)),0)+IFERROR(INDEX('Hoja de Trabajo para listado'!$CD$155:$DC$1048576,MATCH($A73,'Hoja de Trabajo para listado'!$CD$155:$CD$1048576,0),MATCH((CUADRO!F$4&amp;$E73),'Hoja de Trabajo para listado'!$CD$151:$DC$151,0)),0)</f>
        <v>0</v>
      </c>
      <c r="G73" s="243">
        <f ca="1">+IFERROR(INDEX('Hoja de Trabajo para listado'!$A$155:$Z$1048576,MATCH($A73,'Hoja de Trabajo para listado'!$A$155:$A$1048576,0),MATCH((CUADRO!G$4&amp;$E73),'Hoja de Trabajo para listado'!$A$151:$Z$151,0)),0)+IFERROR(INDEX('Hoja de Trabajo para listado'!$AB$155:$BA$1048576,MATCH($A73,'Hoja de Trabajo para listado'!$AB$155:$AB$1048576,0),MATCH((CUADRO!G$4&amp;$E73),'Hoja de Trabajo para listado'!$AB$151:$BA$151,0)),0)+IFERROR(INDEX('Hoja de Trabajo para listado'!$BC$155:$CB$1048576,MATCH($A73,'Hoja de Trabajo para listado'!$BC$155:$BC$1048576,0),MATCH((CUADRO!G$4&amp;$E73),'Hoja de Trabajo para listado'!$BC$151:$CB$151,0)),0)+IFERROR(INDEX('Hoja de Trabajo para listado'!$DE$153:$DG$274,MATCH($A73,'Hoja de Trabajo para listado'!$DE$153:$DE$1048576,0),MATCH((CUADRO!G$4&amp;$E73),'Hoja de Trabajo para listado'!$DE$151:$DG$151,0)),0)+IFERROR(INDEX('Hoja de Trabajo para listado'!$CD$155:$DC$1048576,MATCH($A73,'Hoja de Trabajo para listado'!$CD$155:$CD$1048576,0),MATCH((CUADRO!G$4&amp;$E73),'Hoja de Trabajo para listado'!$CD$151:$DC$151,0)),0)</f>
        <v>0</v>
      </c>
      <c r="H73" s="243">
        <f ca="1">+IFERROR(INDEX('Hoja de Trabajo para listado'!$A$155:$Z$1048576,MATCH($A73,'Hoja de Trabajo para listado'!$A$155:$A$1048576,0),MATCH((CUADRO!H$4&amp;$E73),'Hoja de Trabajo para listado'!$A$151:$Z$151,0)),0)+IFERROR(INDEX('Hoja de Trabajo para listado'!$AB$155:$BA$1048576,MATCH($A73,'Hoja de Trabajo para listado'!$AB$155:$AB$1048576,0),MATCH((CUADRO!H$4&amp;$E73),'Hoja de Trabajo para listado'!$AB$151:$BA$151,0)),0)+IFERROR(INDEX('Hoja de Trabajo para listado'!$BC$155:$CB$1048576,MATCH($A73,'Hoja de Trabajo para listado'!$BC$155:$BC$1048576,0),MATCH((CUADRO!H$4&amp;$E73),'Hoja de Trabajo para listado'!$BC$151:$CB$151,0)),0)+IFERROR(INDEX('Hoja de Trabajo para listado'!$DE$153:$DG$274,MATCH($A73,'Hoja de Trabajo para listado'!$DE$153:$DE$1048576,0),MATCH((CUADRO!H$4&amp;$E73),'Hoja de Trabajo para listado'!$DE$151:$DG$151,0)),0)+IFERROR(INDEX('Hoja de Trabajo para listado'!$CD$155:$DC$1048576,MATCH($A73,'Hoja de Trabajo para listado'!$CD$155:$CD$1048576,0),MATCH((CUADRO!H$4&amp;$E73),'Hoja de Trabajo para listado'!$CD$151:$DC$151,0)),0)</f>
        <v>0</v>
      </c>
      <c r="I73" s="243">
        <f ca="1">+IFERROR(INDEX('Hoja de Trabajo para listado'!$A$155:$Z$1048576,MATCH($A73,'Hoja de Trabajo para listado'!$A$155:$A$1048576,0),MATCH((CUADRO!I$4&amp;$E73),'Hoja de Trabajo para listado'!$A$151:$Z$151,0)),0)+IFERROR(INDEX('Hoja de Trabajo para listado'!$AB$155:$BA$1048576,MATCH($A73,'Hoja de Trabajo para listado'!$AB$155:$AB$1048576,0),MATCH((CUADRO!I$4&amp;$E73),'Hoja de Trabajo para listado'!$AB$151:$BA$151,0)),0)+IFERROR(INDEX('Hoja de Trabajo para listado'!$BC$155:$CB$1048576,MATCH($A73,'Hoja de Trabajo para listado'!$BC$155:$BC$1048576,0),MATCH((CUADRO!I$4&amp;$E73),'Hoja de Trabajo para listado'!$BC$151:$CB$151,0)),0)+IFERROR(INDEX('Hoja de Trabajo para listado'!$DE$153:$DG$274,MATCH($A73,'Hoja de Trabajo para listado'!$DE$153:$DE$1048576,0),MATCH((CUADRO!I$4&amp;$E73),'Hoja de Trabajo para listado'!$DE$151:$DG$151,0)),0)+IFERROR(INDEX('Hoja de Trabajo para listado'!$CD$155:$DC$1048576,MATCH($A73,'Hoja de Trabajo para listado'!$CD$155:$CD$1048576,0),MATCH((CUADRO!I$4&amp;$E73),'Hoja de Trabajo para listado'!$CD$151:$DC$151,0)),0)</f>
        <v>0</v>
      </c>
      <c r="J73" s="243">
        <f ca="1">+IFERROR(INDEX('Hoja de Trabajo para listado'!$A$155:$Z$1048576,MATCH($A73,'Hoja de Trabajo para listado'!$A$155:$A$1048576,0),MATCH((CUADRO!J$4&amp;$E73),'Hoja de Trabajo para listado'!$A$151:$Z$151,0)),0)+IFERROR(INDEX('Hoja de Trabajo para listado'!$AB$155:$BA$1048576,MATCH($A73,'Hoja de Trabajo para listado'!$AB$155:$AB$1048576,0),MATCH((CUADRO!J$4&amp;$E73),'Hoja de Trabajo para listado'!$AB$151:$BA$151,0)),0)+IFERROR(INDEX('Hoja de Trabajo para listado'!$BC$155:$CB$1048576,MATCH($A73,'Hoja de Trabajo para listado'!$BC$155:$BC$1048576,0),MATCH((CUADRO!J$4&amp;$E73),'Hoja de Trabajo para listado'!$BC$151:$CB$151,0)),0)+IFERROR(INDEX('Hoja de Trabajo para listado'!$DE$153:$DG$274,MATCH($A73,'Hoja de Trabajo para listado'!$DE$153:$DE$1048576,0),MATCH((CUADRO!J$4&amp;$E73),'Hoja de Trabajo para listado'!$DE$151:$DG$151,0)),0)+IFERROR(INDEX('Hoja de Trabajo para listado'!$CD$155:$DC$1048576,MATCH($A73,'Hoja de Trabajo para listado'!$CD$155:$CD$1048576,0),MATCH((CUADRO!J$4&amp;$E73),'Hoja de Trabajo para listado'!$CD$151:$DC$151,0)),0)</f>
        <v>0</v>
      </c>
      <c r="K73" s="243">
        <f ca="1">+IFERROR(INDEX('Hoja de Trabajo para listado'!$A$155:$Z$1048576,MATCH($A73,'Hoja de Trabajo para listado'!$A$155:$A$1048576,0),MATCH((CUADRO!K$4&amp;$E73),'Hoja de Trabajo para listado'!$A$151:$Z$151,0)),0)+IFERROR(INDEX('Hoja de Trabajo para listado'!$AB$155:$BA$1048576,MATCH($A73,'Hoja de Trabajo para listado'!$AB$155:$AB$1048576,0),MATCH((CUADRO!K$4&amp;$E73),'Hoja de Trabajo para listado'!$AB$151:$BA$151,0)),0)+IFERROR(INDEX('Hoja de Trabajo para listado'!$BC$155:$CB$1048576,MATCH($A73,'Hoja de Trabajo para listado'!$BC$155:$BC$1048576,0),MATCH((CUADRO!K$4&amp;$E73),'Hoja de Trabajo para listado'!$BC$151:$CB$151,0)),0)+IFERROR(INDEX('Hoja de Trabajo para listado'!$DE$153:$DG$274,MATCH($A73,'Hoja de Trabajo para listado'!$DE$153:$DE$1048576,0),MATCH((CUADRO!K$4&amp;$E73),'Hoja de Trabajo para listado'!$DE$151:$DG$151,0)),0)+IFERROR(INDEX('Hoja de Trabajo para listado'!$CD$155:$DC$1048576,MATCH($A73,'Hoja de Trabajo para listado'!$CD$155:$CD$1048576,0),MATCH((CUADRO!K$4&amp;$E73),'Hoja de Trabajo para listado'!$CD$151:$DC$151,0)),0)</f>
        <v>0</v>
      </c>
      <c r="L73" s="243">
        <f ca="1">+IFERROR(INDEX('Hoja de Trabajo para listado'!$A$155:$Z$1048576,MATCH($A73,'Hoja de Trabajo para listado'!$A$155:$A$1048576,0),MATCH((CUADRO!L$4&amp;$E73),'Hoja de Trabajo para listado'!$A$151:$Z$151,0)),0)+IFERROR(INDEX('Hoja de Trabajo para listado'!$AB$155:$BA$1048576,MATCH($A73,'Hoja de Trabajo para listado'!$AB$155:$AB$1048576,0),MATCH((CUADRO!L$4&amp;$E73),'Hoja de Trabajo para listado'!$AB$151:$BA$151,0)),0)+IFERROR(INDEX('Hoja de Trabajo para listado'!$BC$155:$CB$1048576,MATCH($A73,'Hoja de Trabajo para listado'!$BC$155:$BC$1048576,0),MATCH((CUADRO!L$4&amp;$E73),'Hoja de Trabajo para listado'!$BC$151:$CB$151,0)),0)+IFERROR(INDEX('Hoja de Trabajo para listado'!$DE$153:$DG$274,MATCH($A73,'Hoja de Trabajo para listado'!$DE$153:$DE$1048576,0),MATCH((CUADRO!L$4&amp;$E73),'Hoja de Trabajo para listado'!$DE$151:$DG$151,0)),0)+IFERROR(INDEX('Hoja de Trabajo para listado'!$CD$155:$DC$1048576,MATCH($A73,'Hoja de Trabajo para listado'!$CD$155:$CD$1048576,0),MATCH((CUADRO!L$4&amp;$E73),'Hoja de Trabajo para listado'!$CD$151:$DC$151,0)),0)</f>
        <v>0</v>
      </c>
      <c r="M73" s="243">
        <f ca="1">+IFERROR(INDEX('Hoja de Trabajo para listado'!$A$155:$Z$1048576,MATCH($A73,'Hoja de Trabajo para listado'!$A$155:$A$1048576,0),MATCH((CUADRO!M$4&amp;$E73),'Hoja de Trabajo para listado'!$A$151:$Z$151,0)),0)+IFERROR(INDEX('Hoja de Trabajo para listado'!$AB$155:$BA$1048576,MATCH($A73,'Hoja de Trabajo para listado'!$AB$155:$AB$1048576,0),MATCH((CUADRO!M$4&amp;$E73),'Hoja de Trabajo para listado'!$AB$151:$BA$151,0)),0)+IFERROR(INDEX('Hoja de Trabajo para listado'!$BC$155:$CB$1048576,MATCH($A73,'Hoja de Trabajo para listado'!$BC$155:$BC$1048576,0),MATCH((CUADRO!M$4&amp;$E73),'Hoja de Trabajo para listado'!$BC$151:$CB$151,0)),0)+IFERROR(INDEX('Hoja de Trabajo para listado'!$DE$153:$DG$274,MATCH($A73,'Hoja de Trabajo para listado'!$DE$153:$DE$1048576,0),MATCH((CUADRO!M$4&amp;$E73),'Hoja de Trabajo para listado'!$DE$151:$DG$151,0)),0)+IFERROR(INDEX('Hoja de Trabajo para listado'!$CD$155:$DC$1048576,MATCH($A73,'Hoja de Trabajo para listado'!$CD$155:$CD$1048576,0),MATCH((CUADRO!M$4&amp;$E73),'Hoja de Trabajo para listado'!$CD$151:$DC$151,0)),0)</f>
        <v>0</v>
      </c>
      <c r="N73" s="243">
        <f ca="1">+IFERROR(INDEX('Hoja de Trabajo para listado'!$A$155:$Z$1048576,MATCH($A73,'Hoja de Trabajo para listado'!$A$155:$A$1048576,0),MATCH((CUADRO!N$4&amp;$E73),'Hoja de Trabajo para listado'!$A$151:$Z$151,0)),0)+IFERROR(INDEX('Hoja de Trabajo para listado'!$AB$155:$BA$1048576,MATCH($A73,'Hoja de Trabajo para listado'!$AB$155:$AB$1048576,0),MATCH((CUADRO!N$4&amp;$E73),'Hoja de Trabajo para listado'!$AB$151:$BA$151,0)),0)+IFERROR(INDEX('Hoja de Trabajo para listado'!$BC$155:$CB$1048576,MATCH($A73,'Hoja de Trabajo para listado'!$BC$155:$BC$1048576,0),MATCH((CUADRO!N$4&amp;$E73),'Hoja de Trabajo para listado'!$BC$151:$CB$151,0)),0)+IFERROR(INDEX('Hoja de Trabajo para listado'!$DE$153:$DG$274,MATCH($A73,'Hoja de Trabajo para listado'!$DE$153:$DE$1048576,0),MATCH((CUADRO!N$4&amp;$E73),'Hoja de Trabajo para listado'!$DE$151:$DG$151,0)),0)+IFERROR(INDEX('Hoja de Trabajo para listado'!$CD$155:$DC$1048576,MATCH($A73,'Hoja de Trabajo para listado'!$CD$155:$CD$1048576,0),MATCH((CUADRO!N$4&amp;$E73),'Hoja de Trabajo para listado'!$CD$151:$DC$151,0)),0)</f>
        <v>0</v>
      </c>
      <c r="O73" s="243">
        <f ca="1">+IFERROR(INDEX('Hoja de Trabajo para listado'!$A$155:$Z$1048576,MATCH($A73,'Hoja de Trabajo para listado'!$A$155:$A$1048576,0),MATCH((CUADRO!O$4&amp;$E73),'Hoja de Trabajo para listado'!$A$151:$Z$151,0)),0)+IFERROR(INDEX('Hoja de Trabajo para listado'!$AB$155:$BA$1048576,MATCH($A73,'Hoja de Trabajo para listado'!$AB$155:$AB$1048576,0),MATCH((CUADRO!O$4&amp;$E73),'Hoja de Trabajo para listado'!$AB$151:$BA$151,0)),0)+IFERROR(INDEX('Hoja de Trabajo para listado'!$BC$155:$CB$1048576,MATCH($A73,'Hoja de Trabajo para listado'!$BC$155:$BC$1048576,0),MATCH((CUADRO!O$4&amp;$E73),'Hoja de Trabajo para listado'!$BC$151:$CB$151,0)),0)+IFERROR(INDEX('Hoja de Trabajo para listado'!$DE$153:$DG$274,MATCH($A73,'Hoja de Trabajo para listado'!$DE$153:$DE$1048576,0),MATCH((CUADRO!O$4&amp;$E73),'Hoja de Trabajo para listado'!$DE$151:$DG$151,0)),0)+IFERROR(INDEX('Hoja de Trabajo para listado'!$CD$155:$DC$1048576,MATCH($A73,'Hoja de Trabajo para listado'!$CD$155:$CD$1048576,0),MATCH((CUADRO!O$4&amp;$E73),'Hoja de Trabajo para listado'!$CD$151:$DC$151,0)),0)</f>
        <v>0</v>
      </c>
      <c r="P73" s="243">
        <f ca="1">+IFERROR(INDEX('Hoja de Trabajo para listado'!$A$155:$Z$1048576,MATCH($A73,'Hoja de Trabajo para listado'!$A$155:$A$1048576,0),MATCH((CUADRO!P$4&amp;$E73),'Hoja de Trabajo para listado'!$A$151:$Z$151,0)),0)+IFERROR(INDEX('Hoja de Trabajo para listado'!$AB$155:$BA$1048576,MATCH($A73,'Hoja de Trabajo para listado'!$AB$155:$AB$1048576,0),MATCH((CUADRO!P$4&amp;$E73),'Hoja de Trabajo para listado'!$AB$151:$BA$151,0)),0)+IFERROR(INDEX('Hoja de Trabajo para listado'!$BC$155:$CB$1048576,MATCH($A73,'Hoja de Trabajo para listado'!$BC$155:$BC$1048576,0),MATCH((CUADRO!P$4&amp;$E73),'Hoja de Trabajo para listado'!$BC$151:$CB$151,0)),0)+IFERROR(INDEX('Hoja de Trabajo para listado'!$DE$153:$DG$274,MATCH($A73,'Hoja de Trabajo para listado'!$DE$153:$DE$1048576,0),MATCH((CUADRO!P$4&amp;$E73),'Hoja de Trabajo para listado'!$DE$151:$DG$151,0)),0)+IFERROR(INDEX('Hoja de Trabajo para listado'!$CD$155:$DC$1048576,MATCH($A73,'Hoja de Trabajo para listado'!$CD$155:$CD$1048576,0),MATCH((CUADRO!P$4&amp;$E73),'Hoja de Trabajo para listado'!$CD$151:$DC$151,0)),0)</f>
        <v>0</v>
      </c>
      <c r="Q73" s="243">
        <f ca="1">+IFERROR(INDEX('Hoja de Trabajo para listado'!$A$155:$Z$1048576,MATCH($A73,'Hoja de Trabajo para listado'!$A$155:$A$1048576,0),MATCH((CUADRO!Q$4&amp;$E73),'Hoja de Trabajo para listado'!$A$151:$Z$151,0)),0)+IFERROR(INDEX('Hoja de Trabajo para listado'!$AB$155:$BA$1048576,MATCH($A73,'Hoja de Trabajo para listado'!$AB$155:$AB$1048576,0),MATCH((CUADRO!Q$4&amp;$E73),'Hoja de Trabajo para listado'!$AB$151:$BA$151,0)),0)+IFERROR(INDEX('Hoja de Trabajo para listado'!$BC$155:$CB$1048576,MATCH($A73,'Hoja de Trabajo para listado'!$BC$155:$BC$1048576,0),MATCH((CUADRO!Q$4&amp;$E73),'Hoja de Trabajo para listado'!$BC$151:$CB$151,0)),0)+IFERROR(INDEX('Hoja de Trabajo para listado'!$DE$153:$DG$274,MATCH($A73,'Hoja de Trabajo para listado'!$DE$153:$DE$1048576,0),MATCH((CUADRO!Q$4&amp;$E73),'Hoja de Trabajo para listado'!$DE$151:$DG$151,0)),0)+IFERROR(INDEX('Hoja de Trabajo para listado'!$CD$155:$DC$1048576,MATCH($A73,'Hoja de Trabajo para listado'!$CD$155:$CD$1048576,0),MATCH((CUADRO!Q$4&amp;$E73),'Hoja de Trabajo para listado'!$CD$151:$DC$151,0)),0)</f>
        <v>0</v>
      </c>
      <c r="R73" s="243">
        <f t="shared" ca="1" si="5"/>
        <v>0</v>
      </c>
      <c r="S73" s="243"/>
      <c r="T73" s="243">
        <f ca="1">+T74</f>
        <v>16773995.83</v>
      </c>
      <c r="U73" s="242">
        <f t="shared" si="6"/>
        <v>1</v>
      </c>
      <c r="V73" s="333" t="str">
        <f>+VLOOKUP(A73,bd_lista!$A$3:$E$592,5,FALSE)</f>
        <v>Instituciones Descentralizadas</v>
      </c>
      <c r="W73" s="387" t="str">
        <f>+V73</f>
        <v>Instituciones Descentralizadas</v>
      </c>
      <c r="X73" s="242">
        <f>+VLOOKUP(A73,[4]Sheet1!$A$13:$D$744,4,FALSE)</f>
        <v>81</v>
      </c>
      <c r="Y73" s="242" t="str">
        <f>+VLOOKUP(X73,bd_lista!$A$3:$C$592,3,FALSE)</f>
        <v>Ministerio de Obras Públicas, Servicios y Vivienda</v>
      </c>
      <c r="Z73" s="294">
        <f>+X73</f>
        <v>81</v>
      </c>
      <c r="AA73" s="319" t="str">
        <f>+Y73</f>
        <v>Ministerio de Obras Públicas, Servicios y Vivienda</v>
      </c>
    </row>
    <row r="74" spans="1:27" ht="15" customHeight="1">
      <c r="A74" s="32">
        <v>134</v>
      </c>
      <c r="B74" s="393"/>
      <c r="C74" s="333" t="str">
        <f>+VLOOKUP(A74,bd_lista!$A$3:$C$592,3,FALSE)</f>
        <v>Consejo Nacional de Vivienda Policial</v>
      </c>
      <c r="D74" s="390"/>
      <c r="E74" s="333" t="s">
        <v>1305</v>
      </c>
      <c r="F74" s="245">
        <f ca="1">+IFERROR(INDEX('Hoja de Trabajo para listado'!$A$155:$Z$1048576,MATCH($A74,'Hoja de Trabajo para listado'!$A$155:$A$1048576,0),MATCH((CUADRO!F$4&amp;$E74),'Hoja de Trabajo para listado'!$A$151:$Z$151,0)),0)+IFERROR(INDEX('Hoja de Trabajo para listado'!$AB$155:$BA$1048576,MATCH($A74,'Hoja de Trabajo para listado'!$AB$155:$AB$1048576,0),MATCH((CUADRO!F$4&amp;$E74),'Hoja de Trabajo para listado'!$AB$151:$BA$151,0)),0)+IFERROR(INDEX('Hoja de Trabajo para listado'!$BC$155:$CB$1048576,MATCH($A74,'Hoja de Trabajo para listado'!$BC$155:$BC$1048576,0),MATCH((CUADRO!F$4&amp;$E74),'Hoja de Trabajo para listado'!$BC$151:$CB$151,0)),0)+IFERROR(INDEX('Hoja de Trabajo para listado'!$DE$153:$DG$274,MATCH($A74,'Hoja de Trabajo para listado'!$DE$153:$DE$1048576,0),MATCH((CUADRO!F$4&amp;$E74),'Hoja de Trabajo para listado'!$DE$151:$DG$151,0)),0)+IFERROR(INDEX('Hoja de Trabajo para listado'!$CD$155:$DC$1048576,MATCH($A74,'Hoja de Trabajo para listado'!$CD$155:$CD$1048576,0),MATCH((CUADRO!F$4&amp;$E74),'Hoja de Trabajo para listado'!$CD$151:$DC$151,0)),0)</f>
        <v>0</v>
      </c>
      <c r="G74" s="245">
        <f ca="1">+IFERROR(INDEX('Hoja de Trabajo para listado'!$A$155:$Z$1048576,MATCH($A74,'Hoja de Trabajo para listado'!$A$155:$A$1048576,0),MATCH((CUADRO!G$4&amp;$E74),'Hoja de Trabajo para listado'!$A$151:$Z$151,0)),0)+IFERROR(INDEX('Hoja de Trabajo para listado'!$AB$155:$BA$1048576,MATCH($A74,'Hoja de Trabajo para listado'!$AB$155:$AB$1048576,0),MATCH((CUADRO!G$4&amp;$E74),'Hoja de Trabajo para listado'!$AB$151:$BA$151,0)),0)+IFERROR(INDEX('Hoja de Trabajo para listado'!$BC$155:$CB$1048576,MATCH($A74,'Hoja de Trabajo para listado'!$BC$155:$BC$1048576,0),MATCH((CUADRO!G$4&amp;$E74),'Hoja de Trabajo para listado'!$BC$151:$CB$151,0)),0)+IFERROR(INDEX('Hoja de Trabajo para listado'!$DE$153:$DG$274,MATCH($A74,'Hoja de Trabajo para listado'!$DE$153:$DE$1048576,0),MATCH((CUADRO!G$4&amp;$E74),'Hoja de Trabajo para listado'!$DE$151:$DG$151,0)),0)+IFERROR(INDEX('Hoja de Trabajo para listado'!$CD$155:$DC$1048576,MATCH($A74,'Hoja de Trabajo para listado'!$CD$155:$CD$1048576,0),MATCH((CUADRO!G$4&amp;$E74),'Hoja de Trabajo para listado'!$CD$151:$DC$151,0)),0)</f>
        <v>0</v>
      </c>
      <c r="H74" s="245">
        <f ca="1">+IFERROR(INDEX('Hoja de Trabajo para listado'!$A$155:$Z$1048576,MATCH($A74,'Hoja de Trabajo para listado'!$A$155:$A$1048576,0),MATCH((CUADRO!H$4&amp;$E74),'Hoja de Trabajo para listado'!$A$151:$Z$151,0)),0)+IFERROR(INDEX('Hoja de Trabajo para listado'!$AB$155:$BA$1048576,MATCH($A74,'Hoja de Trabajo para listado'!$AB$155:$AB$1048576,0),MATCH((CUADRO!H$4&amp;$E74),'Hoja de Trabajo para listado'!$AB$151:$BA$151,0)),0)+IFERROR(INDEX('Hoja de Trabajo para listado'!$BC$155:$CB$1048576,MATCH($A74,'Hoja de Trabajo para listado'!$BC$155:$BC$1048576,0),MATCH((CUADRO!H$4&amp;$E74),'Hoja de Trabajo para listado'!$BC$151:$CB$151,0)),0)+IFERROR(INDEX('Hoja de Trabajo para listado'!$DE$153:$DG$274,MATCH($A74,'Hoja de Trabajo para listado'!$DE$153:$DE$1048576,0),MATCH((CUADRO!H$4&amp;$E74),'Hoja de Trabajo para listado'!$DE$151:$DG$151,0)),0)+IFERROR(INDEX('Hoja de Trabajo para listado'!$CD$155:$DC$1048576,MATCH($A74,'Hoja de Trabajo para listado'!$CD$155:$CD$1048576,0),MATCH((CUADRO!H$4&amp;$E74),'Hoja de Trabajo para listado'!$CD$151:$DC$151,0)),0)</f>
        <v>2501.5</v>
      </c>
      <c r="I74" s="245">
        <f ca="1">+IFERROR(INDEX('Hoja de Trabajo para listado'!$A$155:$Z$1048576,MATCH($A74,'Hoja de Trabajo para listado'!$A$155:$A$1048576,0),MATCH((CUADRO!I$4&amp;$E74),'Hoja de Trabajo para listado'!$A$151:$Z$151,0)),0)+IFERROR(INDEX('Hoja de Trabajo para listado'!$AB$155:$BA$1048576,MATCH($A74,'Hoja de Trabajo para listado'!$AB$155:$AB$1048576,0),MATCH((CUADRO!I$4&amp;$E74),'Hoja de Trabajo para listado'!$AB$151:$BA$151,0)),0)+IFERROR(INDEX('Hoja de Trabajo para listado'!$BC$155:$CB$1048576,MATCH($A74,'Hoja de Trabajo para listado'!$BC$155:$BC$1048576,0),MATCH((CUADRO!I$4&amp;$E74),'Hoja de Trabajo para listado'!$BC$151:$CB$151,0)),0)+IFERROR(INDEX('Hoja de Trabajo para listado'!$DE$153:$DG$274,MATCH($A74,'Hoja de Trabajo para listado'!$DE$153:$DE$1048576,0),MATCH((CUADRO!I$4&amp;$E74),'Hoja de Trabajo para listado'!$DE$151:$DG$151,0)),0)+IFERROR(INDEX('Hoja de Trabajo para listado'!$CD$155:$DC$1048576,MATCH($A74,'Hoja de Trabajo para listado'!$CD$155:$CD$1048576,0),MATCH((CUADRO!I$4&amp;$E74),'Hoja de Trabajo para listado'!$CD$151:$DC$151,0)),0)</f>
        <v>0</v>
      </c>
      <c r="J74" s="245">
        <f ca="1">+IFERROR(INDEX('Hoja de Trabajo para listado'!$A$155:$Z$1048576,MATCH($A74,'Hoja de Trabajo para listado'!$A$155:$A$1048576,0),MATCH((CUADRO!J$4&amp;$E74),'Hoja de Trabajo para listado'!$A$151:$Z$151,0)),0)+IFERROR(INDEX('Hoja de Trabajo para listado'!$AB$155:$BA$1048576,MATCH($A74,'Hoja de Trabajo para listado'!$AB$155:$AB$1048576,0),MATCH((CUADRO!J$4&amp;$E74),'Hoja de Trabajo para listado'!$AB$151:$BA$151,0)),0)+IFERROR(INDEX('Hoja de Trabajo para listado'!$BC$155:$CB$1048576,MATCH($A74,'Hoja de Trabajo para listado'!$BC$155:$BC$1048576,0),MATCH((CUADRO!J$4&amp;$E74),'Hoja de Trabajo para listado'!$BC$151:$CB$151,0)),0)+IFERROR(INDEX('Hoja de Trabajo para listado'!$DE$153:$DG$274,MATCH($A74,'Hoja de Trabajo para listado'!$DE$153:$DE$1048576,0),MATCH((CUADRO!J$4&amp;$E74),'Hoja de Trabajo para listado'!$DE$151:$DG$151,0)),0)+IFERROR(INDEX('Hoja de Trabajo para listado'!$CD$155:$DC$1048576,MATCH($A74,'Hoja de Trabajo para listado'!$CD$155:$CD$1048576,0),MATCH((CUADRO!J$4&amp;$E74),'Hoja de Trabajo para listado'!$CD$151:$DC$151,0)),0)</f>
        <v>16771494.33</v>
      </c>
      <c r="K74" s="245">
        <f ca="1">+IFERROR(INDEX('Hoja de Trabajo para listado'!$A$155:$Z$1048576,MATCH($A74,'Hoja de Trabajo para listado'!$A$155:$A$1048576,0),MATCH((CUADRO!K$4&amp;$E74),'Hoja de Trabajo para listado'!$A$151:$Z$151,0)),0)+IFERROR(INDEX('Hoja de Trabajo para listado'!$AB$155:$BA$1048576,MATCH($A74,'Hoja de Trabajo para listado'!$AB$155:$AB$1048576,0),MATCH((CUADRO!K$4&amp;$E74),'Hoja de Trabajo para listado'!$AB$151:$BA$151,0)),0)+IFERROR(INDEX('Hoja de Trabajo para listado'!$BC$155:$CB$1048576,MATCH($A74,'Hoja de Trabajo para listado'!$BC$155:$BC$1048576,0),MATCH((CUADRO!K$4&amp;$E74),'Hoja de Trabajo para listado'!$BC$151:$CB$151,0)),0)+IFERROR(INDEX('Hoja de Trabajo para listado'!$DE$153:$DG$274,MATCH($A74,'Hoja de Trabajo para listado'!$DE$153:$DE$1048576,0),MATCH((CUADRO!K$4&amp;$E74),'Hoja de Trabajo para listado'!$DE$151:$DG$151,0)),0)+IFERROR(INDEX('Hoja de Trabajo para listado'!$CD$155:$DC$1048576,MATCH($A74,'Hoja de Trabajo para listado'!$CD$155:$CD$1048576,0),MATCH((CUADRO!K$4&amp;$E74),'Hoja de Trabajo para listado'!$CD$151:$DC$151,0)),0)</f>
        <v>0</v>
      </c>
      <c r="L74" s="245">
        <f ca="1">+IFERROR(INDEX('Hoja de Trabajo para listado'!$A$155:$Z$1048576,MATCH($A74,'Hoja de Trabajo para listado'!$A$155:$A$1048576,0),MATCH((CUADRO!L$4&amp;$E74),'Hoja de Trabajo para listado'!$A$151:$Z$151,0)),0)+IFERROR(INDEX('Hoja de Trabajo para listado'!$AB$155:$BA$1048576,MATCH($A74,'Hoja de Trabajo para listado'!$AB$155:$AB$1048576,0),MATCH((CUADRO!L$4&amp;$E74),'Hoja de Trabajo para listado'!$AB$151:$BA$151,0)),0)+IFERROR(INDEX('Hoja de Trabajo para listado'!$BC$155:$CB$1048576,MATCH($A74,'Hoja de Trabajo para listado'!$BC$155:$BC$1048576,0),MATCH((CUADRO!L$4&amp;$E74),'Hoja de Trabajo para listado'!$BC$151:$CB$151,0)),0)+IFERROR(INDEX('Hoja de Trabajo para listado'!$DE$153:$DG$274,MATCH($A74,'Hoja de Trabajo para listado'!$DE$153:$DE$1048576,0),MATCH((CUADRO!L$4&amp;$E74),'Hoja de Trabajo para listado'!$DE$151:$DG$151,0)),0)+IFERROR(INDEX('Hoja de Trabajo para listado'!$CD$155:$DC$1048576,MATCH($A74,'Hoja de Trabajo para listado'!$CD$155:$CD$1048576,0),MATCH((CUADRO!L$4&amp;$E74),'Hoja de Trabajo para listado'!$CD$151:$DC$151,0)),0)</f>
        <v>0</v>
      </c>
      <c r="M74" s="245">
        <f ca="1">+IFERROR(INDEX('Hoja de Trabajo para listado'!$A$155:$Z$1048576,MATCH($A74,'Hoja de Trabajo para listado'!$A$155:$A$1048576,0),MATCH((CUADRO!M$4&amp;$E74),'Hoja de Trabajo para listado'!$A$151:$Z$151,0)),0)+IFERROR(INDEX('Hoja de Trabajo para listado'!$AB$155:$BA$1048576,MATCH($A74,'Hoja de Trabajo para listado'!$AB$155:$AB$1048576,0),MATCH((CUADRO!M$4&amp;$E74),'Hoja de Trabajo para listado'!$AB$151:$BA$151,0)),0)+IFERROR(INDEX('Hoja de Trabajo para listado'!$BC$155:$CB$1048576,MATCH($A74,'Hoja de Trabajo para listado'!$BC$155:$BC$1048576,0),MATCH((CUADRO!M$4&amp;$E74),'Hoja de Trabajo para listado'!$BC$151:$CB$151,0)),0)+IFERROR(INDEX('Hoja de Trabajo para listado'!$DE$153:$DG$274,MATCH($A74,'Hoja de Trabajo para listado'!$DE$153:$DE$1048576,0),MATCH((CUADRO!M$4&amp;$E74),'Hoja de Trabajo para listado'!$DE$151:$DG$151,0)),0)+IFERROR(INDEX('Hoja de Trabajo para listado'!$CD$155:$DC$1048576,MATCH($A74,'Hoja de Trabajo para listado'!$CD$155:$CD$1048576,0),MATCH((CUADRO!M$4&amp;$E74),'Hoja de Trabajo para listado'!$CD$151:$DC$151,0)),0)</f>
        <v>0</v>
      </c>
      <c r="N74" s="245">
        <f ca="1">+IFERROR(INDEX('Hoja de Trabajo para listado'!$A$155:$Z$1048576,MATCH($A74,'Hoja de Trabajo para listado'!$A$155:$A$1048576,0),MATCH((CUADRO!N$4&amp;$E74),'Hoja de Trabajo para listado'!$A$151:$Z$151,0)),0)+IFERROR(INDEX('Hoja de Trabajo para listado'!$AB$155:$BA$1048576,MATCH($A74,'Hoja de Trabajo para listado'!$AB$155:$AB$1048576,0),MATCH((CUADRO!N$4&amp;$E74),'Hoja de Trabajo para listado'!$AB$151:$BA$151,0)),0)+IFERROR(INDEX('Hoja de Trabajo para listado'!$BC$155:$CB$1048576,MATCH($A74,'Hoja de Trabajo para listado'!$BC$155:$BC$1048576,0),MATCH((CUADRO!N$4&amp;$E74),'Hoja de Trabajo para listado'!$BC$151:$CB$151,0)),0)+IFERROR(INDEX('Hoja de Trabajo para listado'!$DE$153:$DG$274,MATCH($A74,'Hoja de Trabajo para listado'!$DE$153:$DE$1048576,0),MATCH((CUADRO!N$4&amp;$E74),'Hoja de Trabajo para listado'!$DE$151:$DG$151,0)),0)+IFERROR(INDEX('Hoja de Trabajo para listado'!$CD$155:$DC$1048576,MATCH($A74,'Hoja de Trabajo para listado'!$CD$155:$CD$1048576,0),MATCH((CUADRO!N$4&amp;$E74),'Hoja de Trabajo para listado'!$CD$151:$DC$151,0)),0)</f>
        <v>0</v>
      </c>
      <c r="O74" s="245">
        <f ca="1">+IFERROR(INDEX('Hoja de Trabajo para listado'!$A$155:$Z$1048576,MATCH($A74,'Hoja de Trabajo para listado'!$A$155:$A$1048576,0),MATCH((CUADRO!O$4&amp;$E74),'Hoja de Trabajo para listado'!$A$151:$Z$151,0)),0)+IFERROR(INDEX('Hoja de Trabajo para listado'!$AB$155:$BA$1048576,MATCH($A74,'Hoja de Trabajo para listado'!$AB$155:$AB$1048576,0),MATCH((CUADRO!O$4&amp;$E74),'Hoja de Trabajo para listado'!$AB$151:$BA$151,0)),0)+IFERROR(INDEX('Hoja de Trabajo para listado'!$BC$155:$CB$1048576,MATCH($A74,'Hoja de Trabajo para listado'!$BC$155:$BC$1048576,0),MATCH((CUADRO!O$4&amp;$E74),'Hoja de Trabajo para listado'!$BC$151:$CB$151,0)),0)+IFERROR(INDEX('Hoja de Trabajo para listado'!$DE$153:$DG$274,MATCH($A74,'Hoja de Trabajo para listado'!$DE$153:$DE$1048576,0),MATCH((CUADRO!O$4&amp;$E74),'Hoja de Trabajo para listado'!$DE$151:$DG$151,0)),0)+IFERROR(INDEX('Hoja de Trabajo para listado'!$CD$155:$DC$1048576,MATCH($A74,'Hoja de Trabajo para listado'!$CD$155:$CD$1048576,0),MATCH((CUADRO!O$4&amp;$E74),'Hoja de Trabajo para listado'!$CD$151:$DC$151,0)),0)</f>
        <v>0</v>
      </c>
      <c r="P74" s="245">
        <f ca="1">+IFERROR(INDEX('Hoja de Trabajo para listado'!$A$155:$Z$1048576,MATCH($A74,'Hoja de Trabajo para listado'!$A$155:$A$1048576,0),MATCH((CUADRO!P$4&amp;$E74),'Hoja de Trabajo para listado'!$A$151:$Z$151,0)),0)+IFERROR(INDEX('Hoja de Trabajo para listado'!$AB$155:$BA$1048576,MATCH($A74,'Hoja de Trabajo para listado'!$AB$155:$AB$1048576,0),MATCH((CUADRO!P$4&amp;$E74),'Hoja de Trabajo para listado'!$AB$151:$BA$151,0)),0)+IFERROR(INDEX('Hoja de Trabajo para listado'!$BC$155:$CB$1048576,MATCH($A74,'Hoja de Trabajo para listado'!$BC$155:$BC$1048576,0),MATCH((CUADRO!P$4&amp;$E74),'Hoja de Trabajo para listado'!$BC$151:$CB$151,0)),0)+IFERROR(INDEX('Hoja de Trabajo para listado'!$DE$153:$DG$274,MATCH($A74,'Hoja de Trabajo para listado'!$DE$153:$DE$1048576,0),MATCH((CUADRO!P$4&amp;$E74),'Hoja de Trabajo para listado'!$DE$151:$DG$151,0)),0)+IFERROR(INDEX('Hoja de Trabajo para listado'!$CD$155:$DC$1048576,MATCH($A74,'Hoja de Trabajo para listado'!$CD$155:$CD$1048576,0),MATCH((CUADRO!P$4&amp;$E74),'Hoja de Trabajo para listado'!$CD$151:$DC$151,0)),0)</f>
        <v>0</v>
      </c>
      <c r="Q74" s="245">
        <f ca="1">+IFERROR(INDEX('Hoja de Trabajo para listado'!$A$155:$Z$1048576,MATCH($A74,'Hoja de Trabajo para listado'!$A$155:$A$1048576,0),MATCH((CUADRO!Q$4&amp;$E74),'Hoja de Trabajo para listado'!$A$151:$Z$151,0)),0)+IFERROR(INDEX('Hoja de Trabajo para listado'!$AB$155:$BA$1048576,MATCH($A74,'Hoja de Trabajo para listado'!$AB$155:$AB$1048576,0),MATCH((CUADRO!Q$4&amp;$E74),'Hoja de Trabajo para listado'!$AB$151:$BA$151,0)),0)+IFERROR(INDEX('Hoja de Trabajo para listado'!$BC$155:$CB$1048576,MATCH($A74,'Hoja de Trabajo para listado'!$BC$155:$BC$1048576,0),MATCH((CUADRO!Q$4&amp;$E74),'Hoja de Trabajo para listado'!$BC$151:$CB$151,0)),0)+IFERROR(INDEX('Hoja de Trabajo para listado'!$DE$153:$DG$274,MATCH($A74,'Hoja de Trabajo para listado'!$DE$153:$DE$1048576,0),MATCH((CUADRO!Q$4&amp;$E74),'Hoja de Trabajo para listado'!$DE$151:$DG$151,0)),0)+IFERROR(INDEX('Hoja de Trabajo para listado'!$CD$155:$DC$1048576,MATCH($A74,'Hoja de Trabajo para listado'!$CD$155:$CD$1048576,0),MATCH((CUADRO!Q$4&amp;$E74),'Hoja de Trabajo para listado'!$CD$151:$DC$151,0)),0)</f>
        <v>0</v>
      </c>
      <c r="R74" s="245">
        <f t="shared" ca="1" si="5"/>
        <v>16773995.83</v>
      </c>
      <c r="S74" s="245">
        <f ca="1">+R73+R74</f>
        <v>16773995.83</v>
      </c>
      <c r="T74" s="245">
        <f ca="1">+S74</f>
        <v>16773995.83</v>
      </c>
      <c r="U74" s="244">
        <f t="shared" si="6"/>
        <v>2</v>
      </c>
      <c r="V74" s="333" t="str">
        <f>+VLOOKUP(A74,bd_lista!$A$3:$E$592,5,FALSE)</f>
        <v>Instituciones Descentralizadas</v>
      </c>
      <c r="W74" s="388"/>
      <c r="X74" s="242">
        <f>+VLOOKUP(A74,[4]Sheet1!$A$13:$D$744,4,FALSE)</f>
        <v>81</v>
      </c>
      <c r="Y74" s="242" t="str">
        <f>+VLOOKUP(X74,bd_lista!$A$3:$C$592,3,FALSE)</f>
        <v>Ministerio de Obras Públicas, Servicios y Vivienda</v>
      </c>
      <c r="Z74" s="292"/>
      <c r="AA74" s="321"/>
    </row>
    <row r="75" spans="1:27" ht="15" hidden="1" customHeight="1">
      <c r="A75" s="251">
        <v>137</v>
      </c>
      <c r="B75" s="392">
        <f>+A75</f>
        <v>137</v>
      </c>
      <c r="C75" s="247" t="str">
        <f>+VLOOKUP(A75,bd_lista!$A$3:$C$592,3,FALSE)</f>
        <v>Comité Ejecutivo de la Universidad Boliviana</v>
      </c>
      <c r="D75" s="389" t="str">
        <f>+C75</f>
        <v>Comité Ejecutivo de la Universidad Boliviana</v>
      </c>
      <c r="E75" s="247" t="s">
        <v>1304</v>
      </c>
      <c r="F75" s="243">
        <f ca="1">+IFERROR(INDEX('Hoja de Trabajo para listado'!$A$155:$Z$1048576,MATCH($A75,'Hoja de Trabajo para listado'!$A$155:$A$1048576,0),MATCH((CUADRO!F$4&amp;$E75),'Hoja de Trabajo para listado'!$A$151:$Z$151,0)),0)+IFERROR(INDEX('Hoja de Trabajo para listado'!$AB$155:$BA$1048576,MATCH($A75,'Hoja de Trabajo para listado'!$AB$155:$AB$1048576,0),MATCH((CUADRO!F$4&amp;$E75),'Hoja de Trabajo para listado'!$AB$151:$BA$151,0)),0)+IFERROR(INDEX('Hoja de Trabajo para listado'!$BC$155:$CB$1048576,MATCH($A75,'Hoja de Trabajo para listado'!$BC$155:$BC$1048576,0),MATCH((CUADRO!F$4&amp;$E75),'Hoja de Trabajo para listado'!$BC$151:$CB$151,0)),0)+IFERROR(INDEX('Hoja de Trabajo para listado'!$DE$153:$DG$274,MATCH($A75,'Hoja de Trabajo para listado'!$DE$153:$DE$1048576,0),MATCH((CUADRO!F$4&amp;$E75),'Hoja de Trabajo para listado'!$DE$151:$DG$151,0)),0)+IFERROR(INDEX('Hoja de Trabajo para listado'!$CD$155:$DC$1048576,MATCH($A75,'Hoja de Trabajo para listado'!$CD$155:$CD$1048576,0),MATCH((CUADRO!F$4&amp;$E75),'Hoja de Trabajo para listado'!$CD$151:$DC$151,0)),0)</f>
        <v>0</v>
      </c>
      <c r="G75" s="243">
        <f ca="1">+IFERROR(INDEX('Hoja de Trabajo para listado'!$A$155:$Z$1048576,MATCH($A75,'Hoja de Trabajo para listado'!$A$155:$A$1048576,0),MATCH((CUADRO!G$4&amp;$E75),'Hoja de Trabajo para listado'!$A$151:$Z$151,0)),0)+IFERROR(INDEX('Hoja de Trabajo para listado'!$AB$155:$BA$1048576,MATCH($A75,'Hoja de Trabajo para listado'!$AB$155:$AB$1048576,0),MATCH((CUADRO!G$4&amp;$E75),'Hoja de Trabajo para listado'!$AB$151:$BA$151,0)),0)+IFERROR(INDEX('Hoja de Trabajo para listado'!$BC$155:$CB$1048576,MATCH($A75,'Hoja de Trabajo para listado'!$BC$155:$BC$1048576,0),MATCH((CUADRO!G$4&amp;$E75),'Hoja de Trabajo para listado'!$BC$151:$CB$151,0)),0)+IFERROR(INDEX('Hoja de Trabajo para listado'!$DE$153:$DG$274,MATCH($A75,'Hoja de Trabajo para listado'!$DE$153:$DE$1048576,0),MATCH((CUADRO!G$4&amp;$E75),'Hoja de Trabajo para listado'!$DE$151:$DG$151,0)),0)+IFERROR(INDEX('Hoja de Trabajo para listado'!$CD$155:$DC$1048576,MATCH($A75,'Hoja de Trabajo para listado'!$CD$155:$CD$1048576,0),MATCH((CUADRO!G$4&amp;$E75),'Hoja de Trabajo para listado'!$CD$151:$DC$151,0)),0)</f>
        <v>0</v>
      </c>
      <c r="H75" s="243">
        <f ca="1">+IFERROR(INDEX('Hoja de Trabajo para listado'!$A$155:$Z$1048576,MATCH($A75,'Hoja de Trabajo para listado'!$A$155:$A$1048576,0),MATCH((CUADRO!H$4&amp;$E75),'Hoja de Trabajo para listado'!$A$151:$Z$151,0)),0)+IFERROR(INDEX('Hoja de Trabajo para listado'!$AB$155:$BA$1048576,MATCH($A75,'Hoja de Trabajo para listado'!$AB$155:$AB$1048576,0),MATCH((CUADRO!H$4&amp;$E75),'Hoja de Trabajo para listado'!$AB$151:$BA$151,0)),0)+IFERROR(INDEX('Hoja de Trabajo para listado'!$BC$155:$CB$1048576,MATCH($A75,'Hoja de Trabajo para listado'!$BC$155:$BC$1048576,0),MATCH((CUADRO!H$4&amp;$E75),'Hoja de Trabajo para listado'!$BC$151:$CB$151,0)),0)+IFERROR(INDEX('Hoja de Trabajo para listado'!$DE$153:$DG$274,MATCH($A75,'Hoja de Trabajo para listado'!$DE$153:$DE$1048576,0),MATCH((CUADRO!H$4&amp;$E75),'Hoja de Trabajo para listado'!$DE$151:$DG$151,0)),0)+IFERROR(INDEX('Hoja de Trabajo para listado'!$CD$155:$DC$1048576,MATCH($A75,'Hoja de Trabajo para listado'!$CD$155:$CD$1048576,0),MATCH((CUADRO!H$4&amp;$E75),'Hoja de Trabajo para listado'!$CD$151:$DC$151,0)),0)</f>
        <v>0</v>
      </c>
      <c r="I75" s="243">
        <f ca="1">+IFERROR(INDEX('Hoja de Trabajo para listado'!$A$155:$Z$1048576,MATCH($A75,'Hoja de Trabajo para listado'!$A$155:$A$1048576,0),MATCH((CUADRO!I$4&amp;$E75),'Hoja de Trabajo para listado'!$A$151:$Z$151,0)),0)+IFERROR(INDEX('Hoja de Trabajo para listado'!$AB$155:$BA$1048576,MATCH($A75,'Hoja de Trabajo para listado'!$AB$155:$AB$1048576,0),MATCH((CUADRO!I$4&amp;$E75),'Hoja de Trabajo para listado'!$AB$151:$BA$151,0)),0)+IFERROR(INDEX('Hoja de Trabajo para listado'!$BC$155:$CB$1048576,MATCH($A75,'Hoja de Trabajo para listado'!$BC$155:$BC$1048576,0),MATCH((CUADRO!I$4&amp;$E75),'Hoja de Trabajo para listado'!$BC$151:$CB$151,0)),0)+IFERROR(INDEX('Hoja de Trabajo para listado'!$DE$153:$DG$274,MATCH($A75,'Hoja de Trabajo para listado'!$DE$153:$DE$1048576,0),MATCH((CUADRO!I$4&amp;$E75),'Hoja de Trabajo para listado'!$DE$151:$DG$151,0)),0)+IFERROR(INDEX('Hoja de Trabajo para listado'!$CD$155:$DC$1048576,MATCH($A75,'Hoja de Trabajo para listado'!$CD$155:$CD$1048576,0),MATCH((CUADRO!I$4&amp;$E75),'Hoja de Trabajo para listado'!$CD$151:$DC$151,0)),0)</f>
        <v>0</v>
      </c>
      <c r="J75" s="243">
        <f ca="1">+IFERROR(INDEX('Hoja de Trabajo para listado'!$A$155:$Z$1048576,MATCH($A75,'Hoja de Trabajo para listado'!$A$155:$A$1048576,0),MATCH((CUADRO!J$4&amp;$E75),'Hoja de Trabajo para listado'!$A$151:$Z$151,0)),0)+IFERROR(INDEX('Hoja de Trabajo para listado'!$AB$155:$BA$1048576,MATCH($A75,'Hoja de Trabajo para listado'!$AB$155:$AB$1048576,0),MATCH((CUADRO!J$4&amp;$E75),'Hoja de Trabajo para listado'!$AB$151:$BA$151,0)),0)+IFERROR(INDEX('Hoja de Trabajo para listado'!$BC$155:$CB$1048576,MATCH($A75,'Hoja de Trabajo para listado'!$BC$155:$BC$1048576,0),MATCH((CUADRO!J$4&amp;$E75),'Hoja de Trabajo para listado'!$BC$151:$CB$151,0)),0)+IFERROR(INDEX('Hoja de Trabajo para listado'!$DE$153:$DG$274,MATCH($A75,'Hoja de Trabajo para listado'!$DE$153:$DE$1048576,0),MATCH((CUADRO!J$4&amp;$E75),'Hoja de Trabajo para listado'!$DE$151:$DG$151,0)),0)+IFERROR(INDEX('Hoja de Trabajo para listado'!$CD$155:$DC$1048576,MATCH($A75,'Hoja de Trabajo para listado'!$CD$155:$CD$1048576,0),MATCH((CUADRO!J$4&amp;$E75),'Hoja de Trabajo para listado'!$CD$151:$DC$151,0)),0)</f>
        <v>0</v>
      </c>
      <c r="K75" s="243">
        <f ca="1">+IFERROR(INDEX('Hoja de Trabajo para listado'!$A$155:$Z$1048576,MATCH($A75,'Hoja de Trabajo para listado'!$A$155:$A$1048576,0),MATCH((CUADRO!K$4&amp;$E75),'Hoja de Trabajo para listado'!$A$151:$Z$151,0)),0)+IFERROR(INDEX('Hoja de Trabajo para listado'!$AB$155:$BA$1048576,MATCH($A75,'Hoja de Trabajo para listado'!$AB$155:$AB$1048576,0),MATCH((CUADRO!K$4&amp;$E75),'Hoja de Trabajo para listado'!$AB$151:$BA$151,0)),0)+IFERROR(INDEX('Hoja de Trabajo para listado'!$BC$155:$CB$1048576,MATCH($A75,'Hoja de Trabajo para listado'!$BC$155:$BC$1048576,0),MATCH((CUADRO!K$4&amp;$E75),'Hoja de Trabajo para listado'!$BC$151:$CB$151,0)),0)+IFERROR(INDEX('Hoja de Trabajo para listado'!$DE$153:$DG$274,MATCH($A75,'Hoja de Trabajo para listado'!$DE$153:$DE$1048576,0),MATCH((CUADRO!K$4&amp;$E75),'Hoja de Trabajo para listado'!$DE$151:$DG$151,0)),0)+IFERROR(INDEX('Hoja de Trabajo para listado'!$CD$155:$DC$1048576,MATCH($A75,'Hoja de Trabajo para listado'!$CD$155:$CD$1048576,0),MATCH((CUADRO!K$4&amp;$E75),'Hoja de Trabajo para listado'!$CD$151:$DC$151,0)),0)</f>
        <v>0</v>
      </c>
      <c r="L75" s="243">
        <f ca="1">+IFERROR(INDEX('Hoja de Trabajo para listado'!$A$155:$Z$1048576,MATCH($A75,'Hoja de Trabajo para listado'!$A$155:$A$1048576,0),MATCH((CUADRO!L$4&amp;$E75),'Hoja de Trabajo para listado'!$A$151:$Z$151,0)),0)+IFERROR(INDEX('Hoja de Trabajo para listado'!$AB$155:$BA$1048576,MATCH($A75,'Hoja de Trabajo para listado'!$AB$155:$AB$1048576,0),MATCH((CUADRO!L$4&amp;$E75),'Hoja de Trabajo para listado'!$AB$151:$BA$151,0)),0)+IFERROR(INDEX('Hoja de Trabajo para listado'!$BC$155:$CB$1048576,MATCH($A75,'Hoja de Trabajo para listado'!$BC$155:$BC$1048576,0),MATCH((CUADRO!L$4&amp;$E75),'Hoja de Trabajo para listado'!$BC$151:$CB$151,0)),0)+IFERROR(INDEX('Hoja de Trabajo para listado'!$DE$153:$DG$274,MATCH($A75,'Hoja de Trabajo para listado'!$DE$153:$DE$1048576,0),MATCH((CUADRO!L$4&amp;$E75),'Hoja de Trabajo para listado'!$DE$151:$DG$151,0)),0)+IFERROR(INDEX('Hoja de Trabajo para listado'!$CD$155:$DC$1048576,MATCH($A75,'Hoja de Trabajo para listado'!$CD$155:$CD$1048576,0),MATCH((CUADRO!L$4&amp;$E75),'Hoja de Trabajo para listado'!$CD$151:$DC$151,0)),0)</f>
        <v>0</v>
      </c>
      <c r="M75" s="243">
        <f ca="1">+IFERROR(INDEX('Hoja de Trabajo para listado'!$A$155:$Z$1048576,MATCH($A75,'Hoja de Trabajo para listado'!$A$155:$A$1048576,0),MATCH((CUADRO!M$4&amp;$E75),'Hoja de Trabajo para listado'!$A$151:$Z$151,0)),0)+IFERROR(INDEX('Hoja de Trabajo para listado'!$AB$155:$BA$1048576,MATCH($A75,'Hoja de Trabajo para listado'!$AB$155:$AB$1048576,0),MATCH((CUADRO!M$4&amp;$E75),'Hoja de Trabajo para listado'!$AB$151:$BA$151,0)),0)+IFERROR(INDEX('Hoja de Trabajo para listado'!$BC$155:$CB$1048576,MATCH($A75,'Hoja de Trabajo para listado'!$BC$155:$BC$1048576,0),MATCH((CUADRO!M$4&amp;$E75),'Hoja de Trabajo para listado'!$BC$151:$CB$151,0)),0)+IFERROR(INDEX('Hoja de Trabajo para listado'!$DE$153:$DG$274,MATCH($A75,'Hoja de Trabajo para listado'!$DE$153:$DE$1048576,0),MATCH((CUADRO!M$4&amp;$E75),'Hoja de Trabajo para listado'!$DE$151:$DG$151,0)),0)+IFERROR(INDEX('Hoja de Trabajo para listado'!$CD$155:$DC$1048576,MATCH($A75,'Hoja de Trabajo para listado'!$CD$155:$CD$1048576,0),MATCH((CUADRO!M$4&amp;$E75),'Hoja de Trabajo para listado'!$CD$151:$DC$151,0)),0)</f>
        <v>0</v>
      </c>
      <c r="N75" s="243">
        <f ca="1">+IFERROR(INDEX('Hoja de Trabajo para listado'!$A$155:$Z$1048576,MATCH($A75,'Hoja de Trabajo para listado'!$A$155:$A$1048576,0),MATCH((CUADRO!N$4&amp;$E75),'Hoja de Trabajo para listado'!$A$151:$Z$151,0)),0)+IFERROR(INDEX('Hoja de Trabajo para listado'!$AB$155:$BA$1048576,MATCH($A75,'Hoja de Trabajo para listado'!$AB$155:$AB$1048576,0),MATCH((CUADRO!N$4&amp;$E75),'Hoja de Trabajo para listado'!$AB$151:$BA$151,0)),0)+IFERROR(INDEX('Hoja de Trabajo para listado'!$BC$155:$CB$1048576,MATCH($A75,'Hoja de Trabajo para listado'!$BC$155:$BC$1048576,0),MATCH((CUADRO!N$4&amp;$E75),'Hoja de Trabajo para listado'!$BC$151:$CB$151,0)),0)+IFERROR(INDEX('Hoja de Trabajo para listado'!$DE$153:$DG$274,MATCH($A75,'Hoja de Trabajo para listado'!$DE$153:$DE$1048576,0),MATCH((CUADRO!N$4&amp;$E75),'Hoja de Trabajo para listado'!$DE$151:$DG$151,0)),0)+IFERROR(INDEX('Hoja de Trabajo para listado'!$CD$155:$DC$1048576,MATCH($A75,'Hoja de Trabajo para listado'!$CD$155:$CD$1048576,0),MATCH((CUADRO!N$4&amp;$E75),'Hoja de Trabajo para listado'!$CD$151:$DC$151,0)),0)</f>
        <v>0</v>
      </c>
      <c r="O75" s="243">
        <f ca="1">+IFERROR(INDEX('Hoja de Trabajo para listado'!$A$155:$Z$1048576,MATCH($A75,'Hoja de Trabajo para listado'!$A$155:$A$1048576,0),MATCH((CUADRO!O$4&amp;$E75),'Hoja de Trabajo para listado'!$A$151:$Z$151,0)),0)+IFERROR(INDEX('Hoja de Trabajo para listado'!$AB$155:$BA$1048576,MATCH($A75,'Hoja de Trabajo para listado'!$AB$155:$AB$1048576,0),MATCH((CUADRO!O$4&amp;$E75),'Hoja de Trabajo para listado'!$AB$151:$BA$151,0)),0)+IFERROR(INDEX('Hoja de Trabajo para listado'!$BC$155:$CB$1048576,MATCH($A75,'Hoja de Trabajo para listado'!$BC$155:$BC$1048576,0),MATCH((CUADRO!O$4&amp;$E75),'Hoja de Trabajo para listado'!$BC$151:$CB$151,0)),0)+IFERROR(INDEX('Hoja de Trabajo para listado'!$DE$153:$DG$274,MATCH($A75,'Hoja de Trabajo para listado'!$DE$153:$DE$1048576,0),MATCH((CUADRO!O$4&amp;$E75),'Hoja de Trabajo para listado'!$DE$151:$DG$151,0)),0)+IFERROR(INDEX('Hoja de Trabajo para listado'!$CD$155:$DC$1048576,MATCH($A75,'Hoja de Trabajo para listado'!$CD$155:$CD$1048576,0),MATCH((CUADRO!O$4&amp;$E75),'Hoja de Trabajo para listado'!$CD$151:$DC$151,0)),0)</f>
        <v>0</v>
      </c>
      <c r="P75" s="243">
        <f ca="1">+IFERROR(INDEX('Hoja de Trabajo para listado'!$A$155:$Z$1048576,MATCH($A75,'Hoja de Trabajo para listado'!$A$155:$A$1048576,0),MATCH((CUADRO!P$4&amp;$E75),'Hoja de Trabajo para listado'!$A$151:$Z$151,0)),0)+IFERROR(INDEX('Hoja de Trabajo para listado'!$AB$155:$BA$1048576,MATCH($A75,'Hoja de Trabajo para listado'!$AB$155:$AB$1048576,0),MATCH((CUADRO!P$4&amp;$E75),'Hoja de Trabajo para listado'!$AB$151:$BA$151,0)),0)+IFERROR(INDEX('Hoja de Trabajo para listado'!$BC$155:$CB$1048576,MATCH($A75,'Hoja de Trabajo para listado'!$BC$155:$BC$1048576,0),MATCH((CUADRO!P$4&amp;$E75),'Hoja de Trabajo para listado'!$BC$151:$CB$151,0)),0)+IFERROR(INDEX('Hoja de Trabajo para listado'!$DE$153:$DG$274,MATCH($A75,'Hoja de Trabajo para listado'!$DE$153:$DE$1048576,0),MATCH((CUADRO!P$4&amp;$E75),'Hoja de Trabajo para listado'!$DE$151:$DG$151,0)),0)+IFERROR(INDEX('Hoja de Trabajo para listado'!$CD$155:$DC$1048576,MATCH($A75,'Hoja de Trabajo para listado'!$CD$155:$CD$1048576,0),MATCH((CUADRO!P$4&amp;$E75),'Hoja de Trabajo para listado'!$CD$151:$DC$151,0)),0)</f>
        <v>0</v>
      </c>
      <c r="Q75" s="243">
        <f ca="1">+IFERROR(INDEX('Hoja de Trabajo para listado'!$A$155:$Z$1048576,MATCH($A75,'Hoja de Trabajo para listado'!$A$155:$A$1048576,0),MATCH((CUADRO!Q$4&amp;$E75),'Hoja de Trabajo para listado'!$A$151:$Z$151,0)),0)+IFERROR(INDEX('Hoja de Trabajo para listado'!$AB$155:$BA$1048576,MATCH($A75,'Hoja de Trabajo para listado'!$AB$155:$AB$1048576,0),MATCH((CUADRO!Q$4&amp;$E75),'Hoja de Trabajo para listado'!$AB$151:$BA$151,0)),0)+IFERROR(INDEX('Hoja de Trabajo para listado'!$BC$155:$CB$1048576,MATCH($A75,'Hoja de Trabajo para listado'!$BC$155:$BC$1048576,0),MATCH((CUADRO!Q$4&amp;$E75),'Hoja de Trabajo para listado'!$BC$151:$CB$151,0)),0)+IFERROR(INDEX('Hoja de Trabajo para listado'!$DE$153:$DG$274,MATCH($A75,'Hoja de Trabajo para listado'!$DE$153:$DE$1048576,0),MATCH((CUADRO!Q$4&amp;$E75),'Hoja de Trabajo para listado'!$DE$151:$DG$151,0)),0)+IFERROR(INDEX('Hoja de Trabajo para listado'!$CD$155:$DC$1048576,MATCH($A75,'Hoja de Trabajo para listado'!$CD$155:$CD$1048576,0),MATCH((CUADRO!Q$4&amp;$E75),'Hoja de Trabajo para listado'!$CD$151:$DC$151,0)),0)</f>
        <v>0</v>
      </c>
      <c r="R75" s="243">
        <f t="shared" ca="1" si="5"/>
        <v>0</v>
      </c>
      <c r="S75" s="243"/>
      <c r="T75" s="243">
        <f ca="1">+T76</f>
        <v>0</v>
      </c>
      <c r="U75" s="242">
        <f t="shared" si="6"/>
        <v>1</v>
      </c>
      <c r="V75" s="333" t="str">
        <f>+VLOOKUP(A75,bd_lista!$A$3:$E$592,5,FALSE)</f>
        <v>Instituciones Descentralizadas</v>
      </c>
      <c r="W75" s="387" t="str">
        <f>+V75</f>
        <v>Instituciones Descentralizadas</v>
      </c>
      <c r="X75" s="242">
        <f>+VLOOKUP(A75,[4]Sheet1!$A$13:$D$744,4,FALSE)</f>
        <v>0</v>
      </c>
      <c r="Y75" s="242" t="e">
        <f>+VLOOKUP(X75,bd_lista!$A$3:$C$592,3,FALSE)</f>
        <v>#N/A</v>
      </c>
      <c r="Z75" s="294">
        <f>+X75</f>
        <v>0</v>
      </c>
      <c r="AA75" s="295" t="e">
        <f>+Y75</f>
        <v>#N/A</v>
      </c>
    </row>
    <row r="76" spans="1:27" ht="15" hidden="1" customHeight="1">
      <c r="A76" s="32">
        <v>137</v>
      </c>
      <c r="B76" s="393"/>
      <c r="C76" s="333" t="str">
        <f>+VLOOKUP(A76,bd_lista!$A$3:$C$592,3,FALSE)</f>
        <v>Comité Ejecutivo de la Universidad Boliviana</v>
      </c>
      <c r="D76" s="390"/>
      <c r="E76" s="333" t="s">
        <v>1305</v>
      </c>
      <c r="F76" s="245">
        <f ca="1">+IFERROR(INDEX('Hoja de Trabajo para listado'!$A$155:$Z$1048576,MATCH($A76,'Hoja de Trabajo para listado'!$A$155:$A$1048576,0),MATCH((CUADRO!F$4&amp;$E76),'Hoja de Trabajo para listado'!$A$151:$Z$151,0)),0)+IFERROR(INDEX('Hoja de Trabajo para listado'!$AB$155:$BA$1048576,MATCH($A76,'Hoja de Trabajo para listado'!$AB$155:$AB$1048576,0),MATCH((CUADRO!F$4&amp;$E76),'Hoja de Trabajo para listado'!$AB$151:$BA$151,0)),0)+IFERROR(INDEX('Hoja de Trabajo para listado'!$BC$155:$CB$1048576,MATCH($A76,'Hoja de Trabajo para listado'!$BC$155:$BC$1048576,0),MATCH((CUADRO!F$4&amp;$E76),'Hoja de Trabajo para listado'!$BC$151:$CB$151,0)),0)+IFERROR(INDEX('Hoja de Trabajo para listado'!$DE$153:$DG$274,MATCH($A76,'Hoja de Trabajo para listado'!$DE$153:$DE$1048576,0),MATCH((CUADRO!F$4&amp;$E76),'Hoja de Trabajo para listado'!$DE$151:$DG$151,0)),0)+IFERROR(INDEX('Hoja de Trabajo para listado'!$CD$155:$DC$1048576,MATCH($A76,'Hoja de Trabajo para listado'!$CD$155:$CD$1048576,0),MATCH((CUADRO!F$4&amp;$E76),'Hoja de Trabajo para listado'!$CD$151:$DC$151,0)),0)</f>
        <v>0</v>
      </c>
      <c r="G76" s="245">
        <f ca="1">+IFERROR(INDEX('Hoja de Trabajo para listado'!$A$155:$Z$1048576,MATCH($A76,'Hoja de Trabajo para listado'!$A$155:$A$1048576,0),MATCH((CUADRO!G$4&amp;$E76),'Hoja de Trabajo para listado'!$A$151:$Z$151,0)),0)+IFERROR(INDEX('Hoja de Trabajo para listado'!$AB$155:$BA$1048576,MATCH($A76,'Hoja de Trabajo para listado'!$AB$155:$AB$1048576,0),MATCH((CUADRO!G$4&amp;$E76),'Hoja de Trabajo para listado'!$AB$151:$BA$151,0)),0)+IFERROR(INDEX('Hoja de Trabajo para listado'!$BC$155:$CB$1048576,MATCH($A76,'Hoja de Trabajo para listado'!$BC$155:$BC$1048576,0),MATCH((CUADRO!G$4&amp;$E76),'Hoja de Trabajo para listado'!$BC$151:$CB$151,0)),0)+IFERROR(INDEX('Hoja de Trabajo para listado'!$DE$153:$DG$274,MATCH($A76,'Hoja de Trabajo para listado'!$DE$153:$DE$1048576,0),MATCH((CUADRO!G$4&amp;$E76),'Hoja de Trabajo para listado'!$DE$151:$DG$151,0)),0)+IFERROR(INDEX('Hoja de Trabajo para listado'!$CD$155:$DC$1048576,MATCH($A76,'Hoja de Trabajo para listado'!$CD$155:$CD$1048576,0),MATCH((CUADRO!G$4&amp;$E76),'Hoja de Trabajo para listado'!$CD$151:$DC$151,0)),0)</f>
        <v>0</v>
      </c>
      <c r="H76" s="245">
        <f ca="1">+IFERROR(INDEX('Hoja de Trabajo para listado'!$A$155:$Z$1048576,MATCH($A76,'Hoja de Trabajo para listado'!$A$155:$A$1048576,0),MATCH((CUADRO!H$4&amp;$E76),'Hoja de Trabajo para listado'!$A$151:$Z$151,0)),0)+IFERROR(INDEX('Hoja de Trabajo para listado'!$AB$155:$BA$1048576,MATCH($A76,'Hoja de Trabajo para listado'!$AB$155:$AB$1048576,0),MATCH((CUADRO!H$4&amp;$E76),'Hoja de Trabajo para listado'!$AB$151:$BA$151,0)),0)+IFERROR(INDEX('Hoja de Trabajo para listado'!$BC$155:$CB$1048576,MATCH($A76,'Hoja de Trabajo para listado'!$BC$155:$BC$1048576,0),MATCH((CUADRO!H$4&amp;$E76),'Hoja de Trabajo para listado'!$BC$151:$CB$151,0)),0)+IFERROR(INDEX('Hoja de Trabajo para listado'!$DE$153:$DG$274,MATCH($A76,'Hoja de Trabajo para listado'!$DE$153:$DE$1048576,0),MATCH((CUADRO!H$4&amp;$E76),'Hoja de Trabajo para listado'!$DE$151:$DG$151,0)),0)+IFERROR(INDEX('Hoja de Trabajo para listado'!$CD$155:$DC$1048576,MATCH($A76,'Hoja de Trabajo para listado'!$CD$155:$CD$1048576,0),MATCH((CUADRO!H$4&amp;$E76),'Hoja de Trabajo para listado'!$CD$151:$DC$151,0)),0)</f>
        <v>0</v>
      </c>
      <c r="I76" s="245">
        <f ca="1">+IFERROR(INDEX('Hoja de Trabajo para listado'!$A$155:$Z$1048576,MATCH($A76,'Hoja de Trabajo para listado'!$A$155:$A$1048576,0),MATCH((CUADRO!I$4&amp;$E76),'Hoja de Trabajo para listado'!$A$151:$Z$151,0)),0)+IFERROR(INDEX('Hoja de Trabajo para listado'!$AB$155:$BA$1048576,MATCH($A76,'Hoja de Trabajo para listado'!$AB$155:$AB$1048576,0),MATCH((CUADRO!I$4&amp;$E76),'Hoja de Trabajo para listado'!$AB$151:$BA$151,0)),0)+IFERROR(INDEX('Hoja de Trabajo para listado'!$BC$155:$CB$1048576,MATCH($A76,'Hoja de Trabajo para listado'!$BC$155:$BC$1048576,0),MATCH((CUADRO!I$4&amp;$E76),'Hoja de Trabajo para listado'!$BC$151:$CB$151,0)),0)+IFERROR(INDEX('Hoja de Trabajo para listado'!$DE$153:$DG$274,MATCH($A76,'Hoja de Trabajo para listado'!$DE$153:$DE$1048576,0),MATCH((CUADRO!I$4&amp;$E76),'Hoja de Trabajo para listado'!$DE$151:$DG$151,0)),0)+IFERROR(INDEX('Hoja de Trabajo para listado'!$CD$155:$DC$1048576,MATCH($A76,'Hoja de Trabajo para listado'!$CD$155:$CD$1048576,0),MATCH((CUADRO!I$4&amp;$E76),'Hoja de Trabajo para listado'!$CD$151:$DC$151,0)),0)</f>
        <v>0</v>
      </c>
      <c r="J76" s="245">
        <f ca="1">+IFERROR(INDEX('Hoja de Trabajo para listado'!$A$155:$Z$1048576,MATCH($A76,'Hoja de Trabajo para listado'!$A$155:$A$1048576,0),MATCH((CUADRO!J$4&amp;$E76),'Hoja de Trabajo para listado'!$A$151:$Z$151,0)),0)+IFERROR(INDEX('Hoja de Trabajo para listado'!$AB$155:$BA$1048576,MATCH($A76,'Hoja de Trabajo para listado'!$AB$155:$AB$1048576,0),MATCH((CUADRO!J$4&amp;$E76),'Hoja de Trabajo para listado'!$AB$151:$BA$151,0)),0)+IFERROR(INDEX('Hoja de Trabajo para listado'!$BC$155:$CB$1048576,MATCH($A76,'Hoja de Trabajo para listado'!$BC$155:$BC$1048576,0),MATCH((CUADRO!J$4&amp;$E76),'Hoja de Trabajo para listado'!$BC$151:$CB$151,0)),0)+IFERROR(INDEX('Hoja de Trabajo para listado'!$DE$153:$DG$274,MATCH($A76,'Hoja de Trabajo para listado'!$DE$153:$DE$1048576,0),MATCH((CUADRO!J$4&amp;$E76),'Hoja de Trabajo para listado'!$DE$151:$DG$151,0)),0)+IFERROR(INDEX('Hoja de Trabajo para listado'!$CD$155:$DC$1048576,MATCH($A76,'Hoja de Trabajo para listado'!$CD$155:$CD$1048576,0),MATCH((CUADRO!J$4&amp;$E76),'Hoja de Trabajo para listado'!$CD$151:$DC$151,0)),0)</f>
        <v>0</v>
      </c>
      <c r="K76" s="245">
        <f ca="1">+IFERROR(INDEX('Hoja de Trabajo para listado'!$A$155:$Z$1048576,MATCH($A76,'Hoja de Trabajo para listado'!$A$155:$A$1048576,0),MATCH((CUADRO!K$4&amp;$E76),'Hoja de Trabajo para listado'!$A$151:$Z$151,0)),0)+IFERROR(INDEX('Hoja de Trabajo para listado'!$AB$155:$BA$1048576,MATCH($A76,'Hoja de Trabajo para listado'!$AB$155:$AB$1048576,0),MATCH((CUADRO!K$4&amp;$E76),'Hoja de Trabajo para listado'!$AB$151:$BA$151,0)),0)+IFERROR(INDEX('Hoja de Trabajo para listado'!$BC$155:$CB$1048576,MATCH($A76,'Hoja de Trabajo para listado'!$BC$155:$BC$1048576,0),MATCH((CUADRO!K$4&amp;$E76),'Hoja de Trabajo para listado'!$BC$151:$CB$151,0)),0)+IFERROR(INDEX('Hoja de Trabajo para listado'!$DE$153:$DG$274,MATCH($A76,'Hoja de Trabajo para listado'!$DE$153:$DE$1048576,0),MATCH((CUADRO!K$4&amp;$E76),'Hoja de Trabajo para listado'!$DE$151:$DG$151,0)),0)+IFERROR(INDEX('Hoja de Trabajo para listado'!$CD$155:$DC$1048576,MATCH($A76,'Hoja de Trabajo para listado'!$CD$155:$CD$1048576,0),MATCH((CUADRO!K$4&amp;$E76),'Hoja de Trabajo para listado'!$CD$151:$DC$151,0)),0)</f>
        <v>0</v>
      </c>
      <c r="L76" s="245">
        <f ca="1">+IFERROR(INDEX('Hoja de Trabajo para listado'!$A$155:$Z$1048576,MATCH($A76,'Hoja de Trabajo para listado'!$A$155:$A$1048576,0),MATCH((CUADRO!L$4&amp;$E76),'Hoja de Trabajo para listado'!$A$151:$Z$151,0)),0)+IFERROR(INDEX('Hoja de Trabajo para listado'!$AB$155:$BA$1048576,MATCH($A76,'Hoja de Trabajo para listado'!$AB$155:$AB$1048576,0),MATCH((CUADRO!L$4&amp;$E76),'Hoja de Trabajo para listado'!$AB$151:$BA$151,0)),0)+IFERROR(INDEX('Hoja de Trabajo para listado'!$BC$155:$CB$1048576,MATCH($A76,'Hoja de Trabajo para listado'!$BC$155:$BC$1048576,0),MATCH((CUADRO!L$4&amp;$E76),'Hoja de Trabajo para listado'!$BC$151:$CB$151,0)),0)+IFERROR(INDEX('Hoja de Trabajo para listado'!$DE$153:$DG$274,MATCH($A76,'Hoja de Trabajo para listado'!$DE$153:$DE$1048576,0),MATCH((CUADRO!L$4&amp;$E76),'Hoja de Trabajo para listado'!$DE$151:$DG$151,0)),0)+IFERROR(INDEX('Hoja de Trabajo para listado'!$CD$155:$DC$1048576,MATCH($A76,'Hoja de Trabajo para listado'!$CD$155:$CD$1048576,0),MATCH((CUADRO!L$4&amp;$E76),'Hoja de Trabajo para listado'!$CD$151:$DC$151,0)),0)</f>
        <v>0</v>
      </c>
      <c r="M76" s="245">
        <f ca="1">+IFERROR(INDEX('Hoja de Trabajo para listado'!$A$155:$Z$1048576,MATCH($A76,'Hoja de Trabajo para listado'!$A$155:$A$1048576,0),MATCH((CUADRO!M$4&amp;$E76),'Hoja de Trabajo para listado'!$A$151:$Z$151,0)),0)+IFERROR(INDEX('Hoja de Trabajo para listado'!$AB$155:$BA$1048576,MATCH($A76,'Hoja de Trabajo para listado'!$AB$155:$AB$1048576,0),MATCH((CUADRO!M$4&amp;$E76),'Hoja de Trabajo para listado'!$AB$151:$BA$151,0)),0)+IFERROR(INDEX('Hoja de Trabajo para listado'!$BC$155:$CB$1048576,MATCH($A76,'Hoja de Trabajo para listado'!$BC$155:$BC$1048576,0),MATCH((CUADRO!M$4&amp;$E76),'Hoja de Trabajo para listado'!$BC$151:$CB$151,0)),0)+IFERROR(INDEX('Hoja de Trabajo para listado'!$DE$153:$DG$274,MATCH($A76,'Hoja de Trabajo para listado'!$DE$153:$DE$1048576,0),MATCH((CUADRO!M$4&amp;$E76),'Hoja de Trabajo para listado'!$DE$151:$DG$151,0)),0)+IFERROR(INDEX('Hoja de Trabajo para listado'!$CD$155:$DC$1048576,MATCH($A76,'Hoja de Trabajo para listado'!$CD$155:$CD$1048576,0),MATCH((CUADRO!M$4&amp;$E76),'Hoja de Trabajo para listado'!$CD$151:$DC$151,0)),0)</f>
        <v>0</v>
      </c>
      <c r="N76" s="245">
        <f ca="1">+IFERROR(INDEX('Hoja de Trabajo para listado'!$A$155:$Z$1048576,MATCH($A76,'Hoja de Trabajo para listado'!$A$155:$A$1048576,0),MATCH((CUADRO!N$4&amp;$E76),'Hoja de Trabajo para listado'!$A$151:$Z$151,0)),0)+IFERROR(INDEX('Hoja de Trabajo para listado'!$AB$155:$BA$1048576,MATCH($A76,'Hoja de Trabajo para listado'!$AB$155:$AB$1048576,0),MATCH((CUADRO!N$4&amp;$E76),'Hoja de Trabajo para listado'!$AB$151:$BA$151,0)),0)+IFERROR(INDEX('Hoja de Trabajo para listado'!$BC$155:$CB$1048576,MATCH($A76,'Hoja de Trabajo para listado'!$BC$155:$BC$1048576,0),MATCH((CUADRO!N$4&amp;$E76),'Hoja de Trabajo para listado'!$BC$151:$CB$151,0)),0)+IFERROR(INDEX('Hoja de Trabajo para listado'!$DE$153:$DG$274,MATCH($A76,'Hoja de Trabajo para listado'!$DE$153:$DE$1048576,0),MATCH((CUADRO!N$4&amp;$E76),'Hoja de Trabajo para listado'!$DE$151:$DG$151,0)),0)+IFERROR(INDEX('Hoja de Trabajo para listado'!$CD$155:$DC$1048576,MATCH($A76,'Hoja de Trabajo para listado'!$CD$155:$CD$1048576,0),MATCH((CUADRO!N$4&amp;$E76),'Hoja de Trabajo para listado'!$CD$151:$DC$151,0)),0)</f>
        <v>0</v>
      </c>
      <c r="O76" s="245">
        <f ca="1">+IFERROR(INDEX('Hoja de Trabajo para listado'!$A$155:$Z$1048576,MATCH($A76,'Hoja de Trabajo para listado'!$A$155:$A$1048576,0),MATCH((CUADRO!O$4&amp;$E76),'Hoja de Trabajo para listado'!$A$151:$Z$151,0)),0)+IFERROR(INDEX('Hoja de Trabajo para listado'!$AB$155:$BA$1048576,MATCH($A76,'Hoja de Trabajo para listado'!$AB$155:$AB$1048576,0),MATCH((CUADRO!O$4&amp;$E76),'Hoja de Trabajo para listado'!$AB$151:$BA$151,0)),0)+IFERROR(INDEX('Hoja de Trabajo para listado'!$BC$155:$CB$1048576,MATCH($A76,'Hoja de Trabajo para listado'!$BC$155:$BC$1048576,0),MATCH((CUADRO!O$4&amp;$E76),'Hoja de Trabajo para listado'!$BC$151:$CB$151,0)),0)+IFERROR(INDEX('Hoja de Trabajo para listado'!$DE$153:$DG$274,MATCH($A76,'Hoja de Trabajo para listado'!$DE$153:$DE$1048576,0),MATCH((CUADRO!O$4&amp;$E76),'Hoja de Trabajo para listado'!$DE$151:$DG$151,0)),0)+IFERROR(INDEX('Hoja de Trabajo para listado'!$CD$155:$DC$1048576,MATCH($A76,'Hoja de Trabajo para listado'!$CD$155:$CD$1048576,0),MATCH((CUADRO!O$4&amp;$E76),'Hoja de Trabajo para listado'!$CD$151:$DC$151,0)),0)</f>
        <v>0</v>
      </c>
      <c r="P76" s="245">
        <f ca="1">+IFERROR(INDEX('Hoja de Trabajo para listado'!$A$155:$Z$1048576,MATCH($A76,'Hoja de Trabajo para listado'!$A$155:$A$1048576,0),MATCH((CUADRO!P$4&amp;$E76),'Hoja de Trabajo para listado'!$A$151:$Z$151,0)),0)+IFERROR(INDEX('Hoja de Trabajo para listado'!$AB$155:$BA$1048576,MATCH($A76,'Hoja de Trabajo para listado'!$AB$155:$AB$1048576,0),MATCH((CUADRO!P$4&amp;$E76),'Hoja de Trabajo para listado'!$AB$151:$BA$151,0)),0)+IFERROR(INDEX('Hoja de Trabajo para listado'!$BC$155:$CB$1048576,MATCH($A76,'Hoja de Trabajo para listado'!$BC$155:$BC$1048576,0),MATCH((CUADRO!P$4&amp;$E76),'Hoja de Trabajo para listado'!$BC$151:$CB$151,0)),0)+IFERROR(INDEX('Hoja de Trabajo para listado'!$DE$153:$DG$274,MATCH($A76,'Hoja de Trabajo para listado'!$DE$153:$DE$1048576,0),MATCH((CUADRO!P$4&amp;$E76),'Hoja de Trabajo para listado'!$DE$151:$DG$151,0)),0)+IFERROR(INDEX('Hoja de Trabajo para listado'!$CD$155:$DC$1048576,MATCH($A76,'Hoja de Trabajo para listado'!$CD$155:$CD$1048576,0),MATCH((CUADRO!P$4&amp;$E76),'Hoja de Trabajo para listado'!$CD$151:$DC$151,0)),0)</f>
        <v>0</v>
      </c>
      <c r="Q76" s="245">
        <f ca="1">+IFERROR(INDEX('Hoja de Trabajo para listado'!$A$155:$Z$1048576,MATCH($A76,'Hoja de Trabajo para listado'!$A$155:$A$1048576,0),MATCH((CUADRO!Q$4&amp;$E76),'Hoja de Trabajo para listado'!$A$151:$Z$151,0)),0)+IFERROR(INDEX('Hoja de Trabajo para listado'!$AB$155:$BA$1048576,MATCH($A76,'Hoja de Trabajo para listado'!$AB$155:$AB$1048576,0),MATCH((CUADRO!Q$4&amp;$E76),'Hoja de Trabajo para listado'!$AB$151:$BA$151,0)),0)+IFERROR(INDEX('Hoja de Trabajo para listado'!$BC$155:$CB$1048576,MATCH($A76,'Hoja de Trabajo para listado'!$BC$155:$BC$1048576,0),MATCH((CUADRO!Q$4&amp;$E76),'Hoja de Trabajo para listado'!$BC$151:$CB$151,0)),0)+IFERROR(INDEX('Hoja de Trabajo para listado'!$DE$153:$DG$274,MATCH($A76,'Hoja de Trabajo para listado'!$DE$153:$DE$1048576,0),MATCH((CUADRO!Q$4&amp;$E76),'Hoja de Trabajo para listado'!$DE$151:$DG$151,0)),0)+IFERROR(INDEX('Hoja de Trabajo para listado'!$CD$155:$DC$1048576,MATCH($A76,'Hoja de Trabajo para listado'!$CD$155:$CD$1048576,0),MATCH((CUADRO!Q$4&amp;$E76),'Hoja de Trabajo para listado'!$CD$151:$DC$151,0)),0)</f>
        <v>0</v>
      </c>
      <c r="R76" s="245">
        <f t="shared" ca="1" si="5"/>
        <v>0</v>
      </c>
      <c r="S76" s="245">
        <f ca="1">+R75+R76</f>
        <v>0</v>
      </c>
      <c r="T76" s="245">
        <f ca="1">+S76</f>
        <v>0</v>
      </c>
      <c r="U76" s="244">
        <f t="shared" si="6"/>
        <v>2</v>
      </c>
      <c r="V76" s="333" t="str">
        <f>+VLOOKUP(A76,bd_lista!$A$3:$E$592,5,FALSE)</f>
        <v>Instituciones Descentralizadas</v>
      </c>
      <c r="W76" s="388"/>
      <c r="X76" s="242">
        <f>+VLOOKUP(A76,[4]Sheet1!$A$13:$D$744,4,FALSE)</f>
        <v>0</v>
      </c>
      <c r="Y76" s="242" t="e">
        <f>+VLOOKUP(X76,bd_lista!$A$3:$C$592,3,FALSE)</f>
        <v>#N/A</v>
      </c>
      <c r="Z76" s="292"/>
      <c r="AA76" s="293"/>
    </row>
    <row r="77" spans="1:27" customFormat="1" ht="15" hidden="1" customHeight="1">
      <c r="A77" s="251">
        <v>138</v>
      </c>
      <c r="B77" s="392">
        <f>+A77</f>
        <v>138</v>
      </c>
      <c r="C77" s="247" t="str">
        <f>+VLOOKUP(A77,bd_lista!$A$3:$C$592,3,FALSE)</f>
        <v>Universidad Mayor Real y Pontificia de San Francisco Xavier</v>
      </c>
      <c r="D77" s="389" t="str">
        <f>+C77</f>
        <v>Universidad Mayor Real y Pontificia de San Francisco Xavier</v>
      </c>
      <c r="E77" s="247" t="s">
        <v>1304</v>
      </c>
      <c r="F77" s="243">
        <f ca="1">+IFERROR(INDEX('Hoja de Trabajo para listado'!$A$155:$Z$1048576,MATCH($A77,'Hoja de Trabajo para listado'!$A$155:$A$1048576,0),MATCH((CUADRO!F$4&amp;$E77),'Hoja de Trabajo para listado'!$A$151:$Z$151,0)),0)+IFERROR(INDEX('Hoja de Trabajo para listado'!$AB$155:$BA$1048576,MATCH($A77,'Hoja de Trabajo para listado'!$AB$155:$AB$1048576,0),MATCH((CUADRO!F$4&amp;$E77),'Hoja de Trabajo para listado'!$AB$151:$BA$151,0)),0)+IFERROR(INDEX('Hoja de Trabajo para listado'!$BC$155:$CB$1048576,MATCH($A77,'Hoja de Trabajo para listado'!$BC$155:$BC$1048576,0),MATCH((CUADRO!F$4&amp;$E77),'Hoja de Trabajo para listado'!$BC$151:$CB$151,0)),0)+IFERROR(INDEX('Hoja de Trabajo para listado'!$DE$153:$DG$274,MATCH($A77,'Hoja de Trabajo para listado'!$DE$153:$DE$1048576,0),MATCH((CUADRO!F$4&amp;$E77),'Hoja de Trabajo para listado'!$DE$151:$DG$151,0)),0)+IFERROR(INDEX('Hoja de Trabajo para listado'!$CD$155:$DC$1048576,MATCH($A77,'Hoja de Trabajo para listado'!$CD$155:$CD$1048576,0),MATCH((CUADRO!F$4&amp;$E77),'Hoja de Trabajo para listado'!$CD$151:$DC$151,0)),0)</f>
        <v>0</v>
      </c>
      <c r="G77" s="243">
        <f ca="1">+IFERROR(INDEX('Hoja de Trabajo para listado'!$A$155:$Z$1048576,MATCH($A77,'Hoja de Trabajo para listado'!$A$155:$A$1048576,0),MATCH((CUADRO!G$4&amp;$E77),'Hoja de Trabajo para listado'!$A$151:$Z$151,0)),0)+IFERROR(INDEX('Hoja de Trabajo para listado'!$AB$155:$BA$1048576,MATCH($A77,'Hoja de Trabajo para listado'!$AB$155:$AB$1048576,0),MATCH((CUADRO!G$4&amp;$E77),'Hoja de Trabajo para listado'!$AB$151:$BA$151,0)),0)+IFERROR(INDEX('Hoja de Trabajo para listado'!$BC$155:$CB$1048576,MATCH($A77,'Hoja de Trabajo para listado'!$BC$155:$BC$1048576,0),MATCH((CUADRO!G$4&amp;$E77),'Hoja de Trabajo para listado'!$BC$151:$CB$151,0)),0)+IFERROR(INDEX('Hoja de Trabajo para listado'!$DE$153:$DG$274,MATCH($A77,'Hoja de Trabajo para listado'!$DE$153:$DE$1048576,0),MATCH((CUADRO!G$4&amp;$E77),'Hoja de Trabajo para listado'!$DE$151:$DG$151,0)),0)+IFERROR(INDEX('Hoja de Trabajo para listado'!$CD$155:$DC$1048576,MATCH($A77,'Hoja de Trabajo para listado'!$CD$155:$CD$1048576,0),MATCH((CUADRO!G$4&amp;$E77),'Hoja de Trabajo para listado'!$CD$151:$DC$151,0)),0)</f>
        <v>0</v>
      </c>
      <c r="H77" s="243">
        <f ca="1">+IFERROR(INDEX('Hoja de Trabajo para listado'!$A$155:$Z$1048576,MATCH($A77,'Hoja de Trabajo para listado'!$A$155:$A$1048576,0),MATCH((CUADRO!H$4&amp;$E77),'Hoja de Trabajo para listado'!$A$151:$Z$151,0)),0)+IFERROR(INDEX('Hoja de Trabajo para listado'!$AB$155:$BA$1048576,MATCH($A77,'Hoja de Trabajo para listado'!$AB$155:$AB$1048576,0),MATCH((CUADRO!H$4&amp;$E77),'Hoja de Trabajo para listado'!$AB$151:$BA$151,0)),0)+IFERROR(INDEX('Hoja de Trabajo para listado'!$BC$155:$CB$1048576,MATCH($A77,'Hoja de Trabajo para listado'!$BC$155:$BC$1048576,0),MATCH((CUADRO!H$4&amp;$E77),'Hoja de Trabajo para listado'!$BC$151:$CB$151,0)),0)+IFERROR(INDEX('Hoja de Trabajo para listado'!$DE$153:$DG$274,MATCH($A77,'Hoja de Trabajo para listado'!$DE$153:$DE$1048576,0),MATCH((CUADRO!H$4&amp;$E77),'Hoja de Trabajo para listado'!$DE$151:$DG$151,0)),0)+IFERROR(INDEX('Hoja de Trabajo para listado'!$CD$155:$DC$1048576,MATCH($A77,'Hoja de Trabajo para listado'!$CD$155:$CD$1048576,0),MATCH((CUADRO!H$4&amp;$E77),'Hoja de Trabajo para listado'!$CD$151:$DC$151,0)),0)</f>
        <v>0</v>
      </c>
      <c r="I77" s="243">
        <f ca="1">+IFERROR(INDEX('Hoja de Trabajo para listado'!$A$155:$Z$1048576,MATCH($A77,'Hoja de Trabajo para listado'!$A$155:$A$1048576,0),MATCH((CUADRO!I$4&amp;$E77),'Hoja de Trabajo para listado'!$A$151:$Z$151,0)),0)+IFERROR(INDEX('Hoja de Trabajo para listado'!$AB$155:$BA$1048576,MATCH($A77,'Hoja de Trabajo para listado'!$AB$155:$AB$1048576,0),MATCH((CUADRO!I$4&amp;$E77),'Hoja de Trabajo para listado'!$AB$151:$BA$151,0)),0)+IFERROR(INDEX('Hoja de Trabajo para listado'!$BC$155:$CB$1048576,MATCH($A77,'Hoja de Trabajo para listado'!$BC$155:$BC$1048576,0),MATCH((CUADRO!I$4&amp;$E77),'Hoja de Trabajo para listado'!$BC$151:$CB$151,0)),0)+IFERROR(INDEX('Hoja de Trabajo para listado'!$DE$153:$DG$274,MATCH($A77,'Hoja de Trabajo para listado'!$DE$153:$DE$1048576,0),MATCH((CUADRO!I$4&amp;$E77),'Hoja de Trabajo para listado'!$DE$151:$DG$151,0)),0)+IFERROR(INDEX('Hoja de Trabajo para listado'!$CD$155:$DC$1048576,MATCH($A77,'Hoja de Trabajo para listado'!$CD$155:$CD$1048576,0),MATCH((CUADRO!I$4&amp;$E77),'Hoja de Trabajo para listado'!$CD$151:$DC$151,0)),0)</f>
        <v>0</v>
      </c>
      <c r="J77" s="243">
        <f ca="1">+IFERROR(INDEX('Hoja de Trabajo para listado'!$A$155:$Z$1048576,MATCH($A77,'Hoja de Trabajo para listado'!$A$155:$A$1048576,0),MATCH((CUADRO!J$4&amp;$E77),'Hoja de Trabajo para listado'!$A$151:$Z$151,0)),0)+IFERROR(INDEX('Hoja de Trabajo para listado'!$AB$155:$BA$1048576,MATCH($A77,'Hoja de Trabajo para listado'!$AB$155:$AB$1048576,0),MATCH((CUADRO!J$4&amp;$E77),'Hoja de Trabajo para listado'!$AB$151:$BA$151,0)),0)+IFERROR(INDEX('Hoja de Trabajo para listado'!$BC$155:$CB$1048576,MATCH($A77,'Hoja de Trabajo para listado'!$BC$155:$BC$1048576,0),MATCH((CUADRO!J$4&amp;$E77),'Hoja de Trabajo para listado'!$BC$151:$CB$151,0)),0)+IFERROR(INDEX('Hoja de Trabajo para listado'!$DE$153:$DG$274,MATCH($A77,'Hoja de Trabajo para listado'!$DE$153:$DE$1048576,0),MATCH((CUADRO!J$4&amp;$E77),'Hoja de Trabajo para listado'!$DE$151:$DG$151,0)),0)+IFERROR(INDEX('Hoja de Trabajo para listado'!$CD$155:$DC$1048576,MATCH($A77,'Hoja de Trabajo para listado'!$CD$155:$CD$1048576,0),MATCH((CUADRO!J$4&amp;$E77),'Hoja de Trabajo para listado'!$CD$151:$DC$151,0)),0)</f>
        <v>0</v>
      </c>
      <c r="K77" s="243">
        <f ca="1">+IFERROR(INDEX('Hoja de Trabajo para listado'!$A$155:$Z$1048576,MATCH($A77,'Hoja de Trabajo para listado'!$A$155:$A$1048576,0),MATCH((CUADRO!K$4&amp;$E77),'Hoja de Trabajo para listado'!$A$151:$Z$151,0)),0)+IFERROR(INDEX('Hoja de Trabajo para listado'!$AB$155:$BA$1048576,MATCH($A77,'Hoja de Trabajo para listado'!$AB$155:$AB$1048576,0),MATCH((CUADRO!K$4&amp;$E77),'Hoja de Trabajo para listado'!$AB$151:$BA$151,0)),0)+IFERROR(INDEX('Hoja de Trabajo para listado'!$BC$155:$CB$1048576,MATCH($A77,'Hoja de Trabajo para listado'!$BC$155:$BC$1048576,0),MATCH((CUADRO!K$4&amp;$E77),'Hoja de Trabajo para listado'!$BC$151:$CB$151,0)),0)+IFERROR(INDEX('Hoja de Trabajo para listado'!$DE$153:$DG$274,MATCH($A77,'Hoja de Trabajo para listado'!$DE$153:$DE$1048576,0),MATCH((CUADRO!K$4&amp;$E77),'Hoja de Trabajo para listado'!$DE$151:$DG$151,0)),0)+IFERROR(INDEX('Hoja de Trabajo para listado'!$CD$155:$DC$1048576,MATCH($A77,'Hoja de Trabajo para listado'!$CD$155:$CD$1048576,0),MATCH((CUADRO!K$4&amp;$E77),'Hoja de Trabajo para listado'!$CD$151:$DC$151,0)),0)</f>
        <v>0</v>
      </c>
      <c r="L77" s="243">
        <f ca="1">+IFERROR(INDEX('Hoja de Trabajo para listado'!$A$155:$Z$1048576,MATCH($A77,'Hoja de Trabajo para listado'!$A$155:$A$1048576,0),MATCH((CUADRO!L$4&amp;$E77),'Hoja de Trabajo para listado'!$A$151:$Z$151,0)),0)+IFERROR(INDEX('Hoja de Trabajo para listado'!$AB$155:$BA$1048576,MATCH($A77,'Hoja de Trabajo para listado'!$AB$155:$AB$1048576,0),MATCH((CUADRO!L$4&amp;$E77),'Hoja de Trabajo para listado'!$AB$151:$BA$151,0)),0)+IFERROR(INDEX('Hoja de Trabajo para listado'!$BC$155:$CB$1048576,MATCH($A77,'Hoja de Trabajo para listado'!$BC$155:$BC$1048576,0),MATCH((CUADRO!L$4&amp;$E77),'Hoja de Trabajo para listado'!$BC$151:$CB$151,0)),0)+IFERROR(INDEX('Hoja de Trabajo para listado'!$DE$153:$DG$274,MATCH($A77,'Hoja de Trabajo para listado'!$DE$153:$DE$1048576,0),MATCH((CUADRO!L$4&amp;$E77),'Hoja de Trabajo para listado'!$DE$151:$DG$151,0)),0)+IFERROR(INDEX('Hoja de Trabajo para listado'!$CD$155:$DC$1048576,MATCH($A77,'Hoja de Trabajo para listado'!$CD$155:$CD$1048576,0),MATCH((CUADRO!L$4&amp;$E77),'Hoja de Trabajo para listado'!$CD$151:$DC$151,0)),0)</f>
        <v>0</v>
      </c>
      <c r="M77" s="243">
        <f ca="1">+IFERROR(INDEX('Hoja de Trabajo para listado'!$A$155:$Z$1048576,MATCH($A77,'Hoja de Trabajo para listado'!$A$155:$A$1048576,0),MATCH((CUADRO!M$4&amp;$E77),'Hoja de Trabajo para listado'!$A$151:$Z$151,0)),0)+IFERROR(INDEX('Hoja de Trabajo para listado'!$AB$155:$BA$1048576,MATCH($A77,'Hoja de Trabajo para listado'!$AB$155:$AB$1048576,0),MATCH((CUADRO!M$4&amp;$E77),'Hoja de Trabajo para listado'!$AB$151:$BA$151,0)),0)+IFERROR(INDEX('Hoja de Trabajo para listado'!$BC$155:$CB$1048576,MATCH($A77,'Hoja de Trabajo para listado'!$BC$155:$BC$1048576,0),MATCH((CUADRO!M$4&amp;$E77),'Hoja de Trabajo para listado'!$BC$151:$CB$151,0)),0)+IFERROR(INDEX('Hoja de Trabajo para listado'!$DE$153:$DG$274,MATCH($A77,'Hoja de Trabajo para listado'!$DE$153:$DE$1048576,0),MATCH((CUADRO!M$4&amp;$E77),'Hoja de Trabajo para listado'!$DE$151:$DG$151,0)),0)+IFERROR(INDEX('Hoja de Trabajo para listado'!$CD$155:$DC$1048576,MATCH($A77,'Hoja de Trabajo para listado'!$CD$155:$CD$1048576,0),MATCH((CUADRO!M$4&amp;$E77),'Hoja de Trabajo para listado'!$CD$151:$DC$151,0)),0)</f>
        <v>0</v>
      </c>
      <c r="N77" s="243">
        <f ca="1">+IFERROR(INDEX('Hoja de Trabajo para listado'!$A$155:$Z$1048576,MATCH($A77,'Hoja de Trabajo para listado'!$A$155:$A$1048576,0),MATCH((CUADRO!N$4&amp;$E77),'Hoja de Trabajo para listado'!$A$151:$Z$151,0)),0)+IFERROR(INDEX('Hoja de Trabajo para listado'!$AB$155:$BA$1048576,MATCH($A77,'Hoja de Trabajo para listado'!$AB$155:$AB$1048576,0),MATCH((CUADRO!N$4&amp;$E77),'Hoja de Trabajo para listado'!$AB$151:$BA$151,0)),0)+IFERROR(INDEX('Hoja de Trabajo para listado'!$BC$155:$CB$1048576,MATCH($A77,'Hoja de Trabajo para listado'!$BC$155:$BC$1048576,0),MATCH((CUADRO!N$4&amp;$E77),'Hoja de Trabajo para listado'!$BC$151:$CB$151,0)),0)+IFERROR(INDEX('Hoja de Trabajo para listado'!$DE$153:$DG$274,MATCH($A77,'Hoja de Trabajo para listado'!$DE$153:$DE$1048576,0),MATCH((CUADRO!N$4&amp;$E77),'Hoja de Trabajo para listado'!$DE$151:$DG$151,0)),0)+IFERROR(INDEX('Hoja de Trabajo para listado'!$CD$155:$DC$1048576,MATCH($A77,'Hoja de Trabajo para listado'!$CD$155:$CD$1048576,0),MATCH((CUADRO!N$4&amp;$E77),'Hoja de Trabajo para listado'!$CD$151:$DC$151,0)),0)</f>
        <v>0</v>
      </c>
      <c r="O77" s="243">
        <f ca="1">+IFERROR(INDEX('Hoja de Trabajo para listado'!$A$155:$Z$1048576,MATCH($A77,'Hoja de Trabajo para listado'!$A$155:$A$1048576,0),MATCH((CUADRO!O$4&amp;$E77),'Hoja de Trabajo para listado'!$A$151:$Z$151,0)),0)+IFERROR(INDEX('Hoja de Trabajo para listado'!$AB$155:$BA$1048576,MATCH($A77,'Hoja de Trabajo para listado'!$AB$155:$AB$1048576,0),MATCH((CUADRO!O$4&amp;$E77),'Hoja de Trabajo para listado'!$AB$151:$BA$151,0)),0)+IFERROR(INDEX('Hoja de Trabajo para listado'!$BC$155:$CB$1048576,MATCH($A77,'Hoja de Trabajo para listado'!$BC$155:$BC$1048576,0),MATCH((CUADRO!O$4&amp;$E77),'Hoja de Trabajo para listado'!$BC$151:$CB$151,0)),0)+IFERROR(INDEX('Hoja de Trabajo para listado'!$DE$153:$DG$274,MATCH($A77,'Hoja de Trabajo para listado'!$DE$153:$DE$1048576,0),MATCH((CUADRO!O$4&amp;$E77),'Hoja de Trabajo para listado'!$DE$151:$DG$151,0)),0)+IFERROR(INDEX('Hoja de Trabajo para listado'!$CD$155:$DC$1048576,MATCH($A77,'Hoja de Trabajo para listado'!$CD$155:$CD$1048576,0),MATCH((CUADRO!O$4&amp;$E77),'Hoja de Trabajo para listado'!$CD$151:$DC$151,0)),0)</f>
        <v>0</v>
      </c>
      <c r="P77" s="243">
        <f ca="1">+IFERROR(INDEX('Hoja de Trabajo para listado'!$A$155:$Z$1048576,MATCH($A77,'Hoja de Trabajo para listado'!$A$155:$A$1048576,0),MATCH((CUADRO!P$4&amp;$E77),'Hoja de Trabajo para listado'!$A$151:$Z$151,0)),0)+IFERROR(INDEX('Hoja de Trabajo para listado'!$AB$155:$BA$1048576,MATCH($A77,'Hoja de Trabajo para listado'!$AB$155:$AB$1048576,0),MATCH((CUADRO!P$4&amp;$E77),'Hoja de Trabajo para listado'!$AB$151:$BA$151,0)),0)+IFERROR(INDEX('Hoja de Trabajo para listado'!$BC$155:$CB$1048576,MATCH($A77,'Hoja de Trabajo para listado'!$BC$155:$BC$1048576,0),MATCH((CUADRO!P$4&amp;$E77),'Hoja de Trabajo para listado'!$BC$151:$CB$151,0)),0)+IFERROR(INDEX('Hoja de Trabajo para listado'!$DE$153:$DG$274,MATCH($A77,'Hoja de Trabajo para listado'!$DE$153:$DE$1048576,0),MATCH((CUADRO!P$4&amp;$E77),'Hoja de Trabajo para listado'!$DE$151:$DG$151,0)),0)+IFERROR(INDEX('Hoja de Trabajo para listado'!$CD$155:$DC$1048576,MATCH($A77,'Hoja de Trabajo para listado'!$CD$155:$CD$1048576,0),MATCH((CUADRO!P$4&amp;$E77),'Hoja de Trabajo para listado'!$CD$151:$DC$151,0)),0)</f>
        <v>0</v>
      </c>
      <c r="Q77" s="243">
        <f ca="1">+IFERROR(INDEX('Hoja de Trabajo para listado'!$A$155:$Z$1048576,MATCH($A77,'Hoja de Trabajo para listado'!$A$155:$A$1048576,0),MATCH((CUADRO!Q$4&amp;$E77),'Hoja de Trabajo para listado'!$A$151:$Z$151,0)),0)+IFERROR(INDEX('Hoja de Trabajo para listado'!$AB$155:$BA$1048576,MATCH($A77,'Hoja de Trabajo para listado'!$AB$155:$AB$1048576,0),MATCH((CUADRO!Q$4&amp;$E77),'Hoja de Trabajo para listado'!$AB$151:$BA$151,0)),0)+IFERROR(INDEX('Hoja de Trabajo para listado'!$BC$155:$CB$1048576,MATCH($A77,'Hoja de Trabajo para listado'!$BC$155:$BC$1048576,0),MATCH((CUADRO!Q$4&amp;$E77),'Hoja de Trabajo para listado'!$BC$151:$CB$151,0)),0)+IFERROR(INDEX('Hoja de Trabajo para listado'!$DE$153:$DG$274,MATCH($A77,'Hoja de Trabajo para listado'!$DE$153:$DE$1048576,0),MATCH((CUADRO!Q$4&amp;$E77),'Hoja de Trabajo para listado'!$DE$151:$DG$151,0)),0)+IFERROR(INDEX('Hoja de Trabajo para listado'!$CD$155:$DC$1048576,MATCH($A77,'Hoja de Trabajo para listado'!$CD$155:$CD$1048576,0),MATCH((CUADRO!Q$4&amp;$E77),'Hoja de Trabajo para listado'!$CD$151:$DC$151,0)),0)</f>
        <v>0</v>
      </c>
      <c r="R77" s="243">
        <f t="shared" ca="1" si="5"/>
        <v>0</v>
      </c>
      <c r="S77" s="243"/>
      <c r="T77" s="243">
        <f ca="1">+T78</f>
        <v>0</v>
      </c>
      <c r="U77" s="242">
        <f t="shared" si="6"/>
        <v>1</v>
      </c>
      <c r="V77" s="333" t="str">
        <f>+VLOOKUP(A77,bd_lista!$A$3:$E$592,5,FALSE)</f>
        <v>Universidades Públicas</v>
      </c>
      <c r="W77" s="387" t="str">
        <f>+V77</f>
        <v>Universidades Públicas</v>
      </c>
      <c r="X77" s="242">
        <f>+VLOOKUP(A77,[4]Sheet1!$A$13:$D$744,4,FALSE)</f>
        <v>0</v>
      </c>
      <c r="Y77" s="242" t="e">
        <f>+VLOOKUP(X77,bd_lista!$A$3:$C$592,3,FALSE)</f>
        <v>#N/A</v>
      </c>
      <c r="Z77" s="294">
        <f>+X77</f>
        <v>0</v>
      </c>
      <c r="AA77" s="295" t="e">
        <f>+Y77</f>
        <v>#N/A</v>
      </c>
    </row>
    <row r="78" spans="1:27" customFormat="1" ht="15" hidden="1" customHeight="1">
      <c r="A78" s="32">
        <v>138</v>
      </c>
      <c r="B78" s="393"/>
      <c r="C78" s="333" t="str">
        <f>+VLOOKUP(A78,bd_lista!$A$3:$C$592,3,FALSE)</f>
        <v>Universidad Mayor Real y Pontificia de San Francisco Xavier</v>
      </c>
      <c r="D78" s="390"/>
      <c r="E78" s="333" t="s">
        <v>1305</v>
      </c>
      <c r="F78" s="245">
        <f ca="1">+IFERROR(INDEX('Hoja de Trabajo para listado'!$A$155:$Z$1048576,MATCH($A78,'Hoja de Trabajo para listado'!$A$155:$A$1048576,0),MATCH((CUADRO!F$4&amp;$E78),'Hoja de Trabajo para listado'!$A$151:$Z$151,0)),0)+IFERROR(INDEX('Hoja de Trabajo para listado'!$AB$155:$BA$1048576,MATCH($A78,'Hoja de Trabajo para listado'!$AB$155:$AB$1048576,0),MATCH((CUADRO!F$4&amp;$E78),'Hoja de Trabajo para listado'!$AB$151:$BA$151,0)),0)+IFERROR(INDEX('Hoja de Trabajo para listado'!$BC$155:$CB$1048576,MATCH($A78,'Hoja de Trabajo para listado'!$BC$155:$BC$1048576,0),MATCH((CUADRO!F$4&amp;$E78),'Hoja de Trabajo para listado'!$BC$151:$CB$151,0)),0)+IFERROR(INDEX('Hoja de Trabajo para listado'!$DE$153:$DG$274,MATCH($A78,'Hoja de Trabajo para listado'!$DE$153:$DE$1048576,0),MATCH((CUADRO!F$4&amp;$E78),'Hoja de Trabajo para listado'!$DE$151:$DG$151,0)),0)+IFERROR(INDEX('Hoja de Trabajo para listado'!$CD$155:$DC$1048576,MATCH($A78,'Hoja de Trabajo para listado'!$CD$155:$CD$1048576,0),MATCH((CUADRO!F$4&amp;$E78),'Hoja de Trabajo para listado'!$CD$151:$DC$151,0)),0)</f>
        <v>0</v>
      </c>
      <c r="G78" s="245">
        <f ca="1">+IFERROR(INDEX('Hoja de Trabajo para listado'!$A$155:$Z$1048576,MATCH($A78,'Hoja de Trabajo para listado'!$A$155:$A$1048576,0),MATCH((CUADRO!G$4&amp;$E78),'Hoja de Trabajo para listado'!$A$151:$Z$151,0)),0)+IFERROR(INDEX('Hoja de Trabajo para listado'!$AB$155:$BA$1048576,MATCH($A78,'Hoja de Trabajo para listado'!$AB$155:$AB$1048576,0),MATCH((CUADRO!G$4&amp;$E78),'Hoja de Trabajo para listado'!$AB$151:$BA$151,0)),0)+IFERROR(INDEX('Hoja de Trabajo para listado'!$BC$155:$CB$1048576,MATCH($A78,'Hoja de Trabajo para listado'!$BC$155:$BC$1048576,0),MATCH((CUADRO!G$4&amp;$E78),'Hoja de Trabajo para listado'!$BC$151:$CB$151,0)),0)+IFERROR(INDEX('Hoja de Trabajo para listado'!$DE$153:$DG$274,MATCH($A78,'Hoja de Trabajo para listado'!$DE$153:$DE$1048576,0),MATCH((CUADRO!G$4&amp;$E78),'Hoja de Trabajo para listado'!$DE$151:$DG$151,0)),0)+IFERROR(INDEX('Hoja de Trabajo para listado'!$CD$155:$DC$1048576,MATCH($A78,'Hoja de Trabajo para listado'!$CD$155:$CD$1048576,0),MATCH((CUADRO!G$4&amp;$E78),'Hoja de Trabajo para listado'!$CD$151:$DC$151,0)),0)</f>
        <v>0</v>
      </c>
      <c r="H78" s="245">
        <f ca="1">+IFERROR(INDEX('Hoja de Trabajo para listado'!$A$155:$Z$1048576,MATCH($A78,'Hoja de Trabajo para listado'!$A$155:$A$1048576,0),MATCH((CUADRO!H$4&amp;$E78),'Hoja de Trabajo para listado'!$A$151:$Z$151,0)),0)+IFERROR(INDEX('Hoja de Trabajo para listado'!$AB$155:$BA$1048576,MATCH($A78,'Hoja de Trabajo para listado'!$AB$155:$AB$1048576,0),MATCH((CUADRO!H$4&amp;$E78),'Hoja de Trabajo para listado'!$AB$151:$BA$151,0)),0)+IFERROR(INDEX('Hoja de Trabajo para listado'!$BC$155:$CB$1048576,MATCH($A78,'Hoja de Trabajo para listado'!$BC$155:$BC$1048576,0),MATCH((CUADRO!H$4&amp;$E78),'Hoja de Trabajo para listado'!$BC$151:$CB$151,0)),0)+IFERROR(INDEX('Hoja de Trabajo para listado'!$DE$153:$DG$274,MATCH($A78,'Hoja de Trabajo para listado'!$DE$153:$DE$1048576,0),MATCH((CUADRO!H$4&amp;$E78),'Hoja de Trabajo para listado'!$DE$151:$DG$151,0)),0)+IFERROR(INDEX('Hoja de Trabajo para listado'!$CD$155:$DC$1048576,MATCH($A78,'Hoja de Trabajo para listado'!$CD$155:$CD$1048576,0),MATCH((CUADRO!H$4&amp;$E78),'Hoja de Trabajo para listado'!$CD$151:$DC$151,0)),0)</f>
        <v>0</v>
      </c>
      <c r="I78" s="245">
        <f ca="1">+IFERROR(INDEX('Hoja de Trabajo para listado'!$A$155:$Z$1048576,MATCH($A78,'Hoja de Trabajo para listado'!$A$155:$A$1048576,0),MATCH((CUADRO!I$4&amp;$E78),'Hoja de Trabajo para listado'!$A$151:$Z$151,0)),0)+IFERROR(INDEX('Hoja de Trabajo para listado'!$AB$155:$BA$1048576,MATCH($A78,'Hoja de Trabajo para listado'!$AB$155:$AB$1048576,0),MATCH((CUADRO!I$4&amp;$E78),'Hoja de Trabajo para listado'!$AB$151:$BA$151,0)),0)+IFERROR(INDEX('Hoja de Trabajo para listado'!$BC$155:$CB$1048576,MATCH($A78,'Hoja de Trabajo para listado'!$BC$155:$BC$1048576,0),MATCH((CUADRO!I$4&amp;$E78),'Hoja de Trabajo para listado'!$BC$151:$CB$151,0)),0)+IFERROR(INDEX('Hoja de Trabajo para listado'!$DE$153:$DG$274,MATCH($A78,'Hoja de Trabajo para listado'!$DE$153:$DE$1048576,0),MATCH((CUADRO!I$4&amp;$E78),'Hoja de Trabajo para listado'!$DE$151:$DG$151,0)),0)+IFERROR(INDEX('Hoja de Trabajo para listado'!$CD$155:$DC$1048576,MATCH($A78,'Hoja de Trabajo para listado'!$CD$155:$CD$1048576,0),MATCH((CUADRO!I$4&amp;$E78),'Hoja de Trabajo para listado'!$CD$151:$DC$151,0)),0)</f>
        <v>0</v>
      </c>
      <c r="J78" s="245">
        <f ca="1">+IFERROR(INDEX('Hoja de Trabajo para listado'!$A$155:$Z$1048576,MATCH($A78,'Hoja de Trabajo para listado'!$A$155:$A$1048576,0),MATCH((CUADRO!J$4&amp;$E78),'Hoja de Trabajo para listado'!$A$151:$Z$151,0)),0)+IFERROR(INDEX('Hoja de Trabajo para listado'!$AB$155:$BA$1048576,MATCH($A78,'Hoja de Trabajo para listado'!$AB$155:$AB$1048576,0),MATCH((CUADRO!J$4&amp;$E78),'Hoja de Trabajo para listado'!$AB$151:$BA$151,0)),0)+IFERROR(INDEX('Hoja de Trabajo para listado'!$BC$155:$CB$1048576,MATCH($A78,'Hoja de Trabajo para listado'!$BC$155:$BC$1048576,0),MATCH((CUADRO!J$4&amp;$E78),'Hoja de Trabajo para listado'!$BC$151:$CB$151,0)),0)+IFERROR(INDEX('Hoja de Trabajo para listado'!$DE$153:$DG$274,MATCH($A78,'Hoja de Trabajo para listado'!$DE$153:$DE$1048576,0),MATCH((CUADRO!J$4&amp;$E78),'Hoja de Trabajo para listado'!$DE$151:$DG$151,0)),0)+IFERROR(INDEX('Hoja de Trabajo para listado'!$CD$155:$DC$1048576,MATCH($A78,'Hoja de Trabajo para listado'!$CD$155:$CD$1048576,0),MATCH((CUADRO!J$4&amp;$E78),'Hoja de Trabajo para listado'!$CD$151:$DC$151,0)),0)</f>
        <v>0</v>
      </c>
      <c r="K78" s="245">
        <f ca="1">+IFERROR(INDEX('Hoja de Trabajo para listado'!$A$155:$Z$1048576,MATCH($A78,'Hoja de Trabajo para listado'!$A$155:$A$1048576,0),MATCH((CUADRO!K$4&amp;$E78),'Hoja de Trabajo para listado'!$A$151:$Z$151,0)),0)+IFERROR(INDEX('Hoja de Trabajo para listado'!$AB$155:$BA$1048576,MATCH($A78,'Hoja de Trabajo para listado'!$AB$155:$AB$1048576,0),MATCH((CUADRO!K$4&amp;$E78),'Hoja de Trabajo para listado'!$AB$151:$BA$151,0)),0)+IFERROR(INDEX('Hoja de Trabajo para listado'!$BC$155:$CB$1048576,MATCH($A78,'Hoja de Trabajo para listado'!$BC$155:$BC$1048576,0),MATCH((CUADRO!K$4&amp;$E78),'Hoja de Trabajo para listado'!$BC$151:$CB$151,0)),0)+IFERROR(INDEX('Hoja de Trabajo para listado'!$DE$153:$DG$274,MATCH($A78,'Hoja de Trabajo para listado'!$DE$153:$DE$1048576,0),MATCH((CUADRO!K$4&amp;$E78),'Hoja de Trabajo para listado'!$DE$151:$DG$151,0)),0)+IFERROR(INDEX('Hoja de Trabajo para listado'!$CD$155:$DC$1048576,MATCH($A78,'Hoja de Trabajo para listado'!$CD$155:$CD$1048576,0),MATCH((CUADRO!K$4&amp;$E78),'Hoja de Trabajo para listado'!$CD$151:$DC$151,0)),0)</f>
        <v>0</v>
      </c>
      <c r="L78" s="245">
        <f ca="1">+IFERROR(INDEX('Hoja de Trabajo para listado'!$A$155:$Z$1048576,MATCH($A78,'Hoja de Trabajo para listado'!$A$155:$A$1048576,0),MATCH((CUADRO!L$4&amp;$E78),'Hoja de Trabajo para listado'!$A$151:$Z$151,0)),0)+IFERROR(INDEX('Hoja de Trabajo para listado'!$AB$155:$BA$1048576,MATCH($A78,'Hoja de Trabajo para listado'!$AB$155:$AB$1048576,0),MATCH((CUADRO!L$4&amp;$E78),'Hoja de Trabajo para listado'!$AB$151:$BA$151,0)),0)+IFERROR(INDEX('Hoja de Trabajo para listado'!$BC$155:$CB$1048576,MATCH($A78,'Hoja de Trabajo para listado'!$BC$155:$BC$1048576,0),MATCH((CUADRO!L$4&amp;$E78),'Hoja de Trabajo para listado'!$BC$151:$CB$151,0)),0)+IFERROR(INDEX('Hoja de Trabajo para listado'!$DE$153:$DG$274,MATCH($A78,'Hoja de Trabajo para listado'!$DE$153:$DE$1048576,0),MATCH((CUADRO!L$4&amp;$E78),'Hoja de Trabajo para listado'!$DE$151:$DG$151,0)),0)+IFERROR(INDEX('Hoja de Trabajo para listado'!$CD$155:$DC$1048576,MATCH($A78,'Hoja de Trabajo para listado'!$CD$155:$CD$1048576,0),MATCH((CUADRO!L$4&amp;$E78),'Hoja de Trabajo para listado'!$CD$151:$DC$151,0)),0)</f>
        <v>0</v>
      </c>
      <c r="M78" s="245">
        <f ca="1">+IFERROR(INDEX('Hoja de Trabajo para listado'!$A$155:$Z$1048576,MATCH($A78,'Hoja de Trabajo para listado'!$A$155:$A$1048576,0),MATCH((CUADRO!M$4&amp;$E78),'Hoja de Trabajo para listado'!$A$151:$Z$151,0)),0)+IFERROR(INDEX('Hoja de Trabajo para listado'!$AB$155:$BA$1048576,MATCH($A78,'Hoja de Trabajo para listado'!$AB$155:$AB$1048576,0),MATCH((CUADRO!M$4&amp;$E78),'Hoja de Trabajo para listado'!$AB$151:$BA$151,0)),0)+IFERROR(INDEX('Hoja de Trabajo para listado'!$BC$155:$CB$1048576,MATCH($A78,'Hoja de Trabajo para listado'!$BC$155:$BC$1048576,0),MATCH((CUADRO!M$4&amp;$E78),'Hoja de Trabajo para listado'!$BC$151:$CB$151,0)),0)+IFERROR(INDEX('Hoja de Trabajo para listado'!$DE$153:$DG$274,MATCH($A78,'Hoja de Trabajo para listado'!$DE$153:$DE$1048576,0),MATCH((CUADRO!M$4&amp;$E78),'Hoja de Trabajo para listado'!$DE$151:$DG$151,0)),0)+IFERROR(INDEX('Hoja de Trabajo para listado'!$CD$155:$DC$1048576,MATCH($A78,'Hoja de Trabajo para listado'!$CD$155:$CD$1048576,0),MATCH((CUADRO!M$4&amp;$E78),'Hoja de Trabajo para listado'!$CD$151:$DC$151,0)),0)</f>
        <v>0</v>
      </c>
      <c r="N78" s="245">
        <f ca="1">+IFERROR(INDEX('Hoja de Trabajo para listado'!$A$155:$Z$1048576,MATCH($A78,'Hoja de Trabajo para listado'!$A$155:$A$1048576,0),MATCH((CUADRO!N$4&amp;$E78),'Hoja de Trabajo para listado'!$A$151:$Z$151,0)),0)+IFERROR(INDEX('Hoja de Trabajo para listado'!$AB$155:$BA$1048576,MATCH($A78,'Hoja de Trabajo para listado'!$AB$155:$AB$1048576,0),MATCH((CUADRO!N$4&amp;$E78),'Hoja de Trabajo para listado'!$AB$151:$BA$151,0)),0)+IFERROR(INDEX('Hoja de Trabajo para listado'!$BC$155:$CB$1048576,MATCH($A78,'Hoja de Trabajo para listado'!$BC$155:$BC$1048576,0),MATCH((CUADRO!N$4&amp;$E78),'Hoja de Trabajo para listado'!$BC$151:$CB$151,0)),0)+IFERROR(INDEX('Hoja de Trabajo para listado'!$DE$153:$DG$274,MATCH($A78,'Hoja de Trabajo para listado'!$DE$153:$DE$1048576,0),MATCH((CUADRO!N$4&amp;$E78),'Hoja de Trabajo para listado'!$DE$151:$DG$151,0)),0)+IFERROR(INDEX('Hoja de Trabajo para listado'!$CD$155:$DC$1048576,MATCH($A78,'Hoja de Trabajo para listado'!$CD$155:$CD$1048576,0),MATCH((CUADRO!N$4&amp;$E78),'Hoja de Trabajo para listado'!$CD$151:$DC$151,0)),0)</f>
        <v>0</v>
      </c>
      <c r="O78" s="245">
        <f ca="1">+IFERROR(INDEX('Hoja de Trabajo para listado'!$A$155:$Z$1048576,MATCH($A78,'Hoja de Trabajo para listado'!$A$155:$A$1048576,0),MATCH((CUADRO!O$4&amp;$E78),'Hoja de Trabajo para listado'!$A$151:$Z$151,0)),0)+IFERROR(INDEX('Hoja de Trabajo para listado'!$AB$155:$BA$1048576,MATCH($A78,'Hoja de Trabajo para listado'!$AB$155:$AB$1048576,0),MATCH((CUADRO!O$4&amp;$E78),'Hoja de Trabajo para listado'!$AB$151:$BA$151,0)),0)+IFERROR(INDEX('Hoja de Trabajo para listado'!$BC$155:$CB$1048576,MATCH($A78,'Hoja de Trabajo para listado'!$BC$155:$BC$1048576,0),MATCH((CUADRO!O$4&amp;$E78),'Hoja de Trabajo para listado'!$BC$151:$CB$151,0)),0)+IFERROR(INDEX('Hoja de Trabajo para listado'!$DE$153:$DG$274,MATCH($A78,'Hoja de Trabajo para listado'!$DE$153:$DE$1048576,0),MATCH((CUADRO!O$4&amp;$E78),'Hoja de Trabajo para listado'!$DE$151:$DG$151,0)),0)+IFERROR(INDEX('Hoja de Trabajo para listado'!$CD$155:$DC$1048576,MATCH($A78,'Hoja de Trabajo para listado'!$CD$155:$CD$1048576,0),MATCH((CUADRO!O$4&amp;$E78),'Hoja de Trabajo para listado'!$CD$151:$DC$151,0)),0)</f>
        <v>0</v>
      </c>
      <c r="P78" s="245">
        <f ca="1">+IFERROR(INDEX('Hoja de Trabajo para listado'!$A$155:$Z$1048576,MATCH($A78,'Hoja de Trabajo para listado'!$A$155:$A$1048576,0),MATCH((CUADRO!P$4&amp;$E78),'Hoja de Trabajo para listado'!$A$151:$Z$151,0)),0)+IFERROR(INDEX('Hoja de Trabajo para listado'!$AB$155:$BA$1048576,MATCH($A78,'Hoja de Trabajo para listado'!$AB$155:$AB$1048576,0),MATCH((CUADRO!P$4&amp;$E78),'Hoja de Trabajo para listado'!$AB$151:$BA$151,0)),0)+IFERROR(INDEX('Hoja de Trabajo para listado'!$BC$155:$CB$1048576,MATCH($A78,'Hoja de Trabajo para listado'!$BC$155:$BC$1048576,0),MATCH((CUADRO!P$4&amp;$E78),'Hoja de Trabajo para listado'!$BC$151:$CB$151,0)),0)+IFERROR(INDEX('Hoja de Trabajo para listado'!$DE$153:$DG$274,MATCH($A78,'Hoja de Trabajo para listado'!$DE$153:$DE$1048576,0),MATCH((CUADRO!P$4&amp;$E78),'Hoja de Trabajo para listado'!$DE$151:$DG$151,0)),0)+IFERROR(INDEX('Hoja de Trabajo para listado'!$CD$155:$DC$1048576,MATCH($A78,'Hoja de Trabajo para listado'!$CD$155:$CD$1048576,0),MATCH((CUADRO!P$4&amp;$E78),'Hoja de Trabajo para listado'!$CD$151:$DC$151,0)),0)</f>
        <v>0</v>
      </c>
      <c r="Q78" s="245">
        <f ca="1">+IFERROR(INDEX('Hoja de Trabajo para listado'!$A$155:$Z$1048576,MATCH($A78,'Hoja de Trabajo para listado'!$A$155:$A$1048576,0),MATCH((CUADRO!Q$4&amp;$E78),'Hoja de Trabajo para listado'!$A$151:$Z$151,0)),0)+IFERROR(INDEX('Hoja de Trabajo para listado'!$AB$155:$BA$1048576,MATCH($A78,'Hoja de Trabajo para listado'!$AB$155:$AB$1048576,0),MATCH((CUADRO!Q$4&amp;$E78),'Hoja de Trabajo para listado'!$AB$151:$BA$151,0)),0)+IFERROR(INDEX('Hoja de Trabajo para listado'!$BC$155:$CB$1048576,MATCH($A78,'Hoja de Trabajo para listado'!$BC$155:$BC$1048576,0),MATCH((CUADRO!Q$4&amp;$E78),'Hoja de Trabajo para listado'!$BC$151:$CB$151,0)),0)+IFERROR(INDEX('Hoja de Trabajo para listado'!$DE$153:$DG$274,MATCH($A78,'Hoja de Trabajo para listado'!$DE$153:$DE$1048576,0),MATCH((CUADRO!Q$4&amp;$E78),'Hoja de Trabajo para listado'!$DE$151:$DG$151,0)),0)+IFERROR(INDEX('Hoja de Trabajo para listado'!$CD$155:$DC$1048576,MATCH($A78,'Hoja de Trabajo para listado'!$CD$155:$CD$1048576,0),MATCH((CUADRO!Q$4&amp;$E78),'Hoja de Trabajo para listado'!$CD$151:$DC$151,0)),0)</f>
        <v>0</v>
      </c>
      <c r="R78" s="245">
        <f t="shared" ca="1" si="5"/>
        <v>0</v>
      </c>
      <c r="S78" s="245">
        <f ca="1">+R77+R78</f>
        <v>0</v>
      </c>
      <c r="T78" s="245">
        <f ca="1">+S78</f>
        <v>0</v>
      </c>
      <c r="U78" s="244">
        <f t="shared" si="6"/>
        <v>2</v>
      </c>
      <c r="V78" s="333" t="str">
        <f>+VLOOKUP(A78,bd_lista!$A$3:$E$592,5,FALSE)</f>
        <v>Universidades Públicas</v>
      </c>
      <c r="W78" s="388"/>
      <c r="X78" s="242">
        <f>+VLOOKUP(A78,[4]Sheet1!$A$13:$D$744,4,FALSE)</f>
        <v>0</v>
      </c>
      <c r="Y78" s="242" t="e">
        <f>+VLOOKUP(X78,bd_lista!$A$3:$C$592,3,FALSE)</f>
        <v>#N/A</v>
      </c>
      <c r="Z78" s="292"/>
      <c r="AA78" s="293"/>
    </row>
    <row r="79" spans="1:27" customFormat="1" ht="15" hidden="1" customHeight="1">
      <c r="A79" s="32">
        <v>139</v>
      </c>
      <c r="B79" s="392">
        <f>+A79</f>
        <v>139</v>
      </c>
      <c r="C79" s="247" t="str">
        <f>+VLOOKUP(A79,bd_lista!$A$3:$C$592,3,FALSE)</f>
        <v>Universidad Mayor de San Andrés</v>
      </c>
      <c r="D79" s="389" t="str">
        <f>+C79</f>
        <v>Universidad Mayor de San Andrés</v>
      </c>
      <c r="E79" s="247" t="s">
        <v>1304</v>
      </c>
      <c r="F79" s="243">
        <f ca="1">+IFERROR(INDEX('Hoja de Trabajo para listado'!$A$155:$Z$1048576,MATCH($A79,'Hoja de Trabajo para listado'!$A$155:$A$1048576,0),MATCH((CUADRO!F$4&amp;$E79),'Hoja de Trabajo para listado'!$A$151:$Z$151,0)),0)+IFERROR(INDEX('Hoja de Trabajo para listado'!$AB$155:$BA$1048576,MATCH($A79,'Hoja de Trabajo para listado'!$AB$155:$AB$1048576,0),MATCH((CUADRO!F$4&amp;$E79),'Hoja de Trabajo para listado'!$AB$151:$BA$151,0)),0)+IFERROR(INDEX('Hoja de Trabajo para listado'!$BC$155:$CB$1048576,MATCH($A79,'Hoja de Trabajo para listado'!$BC$155:$BC$1048576,0),MATCH((CUADRO!F$4&amp;$E79),'Hoja de Trabajo para listado'!$BC$151:$CB$151,0)),0)+IFERROR(INDEX('Hoja de Trabajo para listado'!$DE$153:$DG$274,MATCH($A79,'Hoja de Trabajo para listado'!$DE$153:$DE$1048576,0),MATCH((CUADRO!F$4&amp;$E79),'Hoja de Trabajo para listado'!$DE$151:$DG$151,0)),0)+IFERROR(INDEX('Hoja de Trabajo para listado'!$CD$155:$DC$1048576,MATCH($A79,'Hoja de Trabajo para listado'!$CD$155:$CD$1048576,0),MATCH((CUADRO!F$4&amp;$E79),'Hoja de Trabajo para listado'!$CD$151:$DC$151,0)),0)</f>
        <v>0</v>
      </c>
      <c r="G79" s="243">
        <f ca="1">+IFERROR(INDEX('Hoja de Trabajo para listado'!$A$155:$Z$1048576,MATCH($A79,'Hoja de Trabajo para listado'!$A$155:$A$1048576,0),MATCH((CUADRO!G$4&amp;$E79),'Hoja de Trabajo para listado'!$A$151:$Z$151,0)),0)+IFERROR(INDEX('Hoja de Trabajo para listado'!$AB$155:$BA$1048576,MATCH($A79,'Hoja de Trabajo para listado'!$AB$155:$AB$1048576,0),MATCH((CUADRO!G$4&amp;$E79),'Hoja de Trabajo para listado'!$AB$151:$BA$151,0)),0)+IFERROR(INDEX('Hoja de Trabajo para listado'!$BC$155:$CB$1048576,MATCH($A79,'Hoja de Trabajo para listado'!$BC$155:$BC$1048576,0),MATCH((CUADRO!G$4&amp;$E79),'Hoja de Trabajo para listado'!$BC$151:$CB$151,0)),0)+IFERROR(INDEX('Hoja de Trabajo para listado'!$DE$153:$DG$274,MATCH($A79,'Hoja de Trabajo para listado'!$DE$153:$DE$1048576,0),MATCH((CUADRO!G$4&amp;$E79),'Hoja de Trabajo para listado'!$DE$151:$DG$151,0)),0)+IFERROR(INDEX('Hoja de Trabajo para listado'!$CD$155:$DC$1048576,MATCH($A79,'Hoja de Trabajo para listado'!$CD$155:$CD$1048576,0),MATCH((CUADRO!G$4&amp;$E79),'Hoja de Trabajo para listado'!$CD$151:$DC$151,0)),0)</f>
        <v>0</v>
      </c>
      <c r="H79" s="243">
        <f ca="1">+IFERROR(INDEX('Hoja de Trabajo para listado'!$A$155:$Z$1048576,MATCH($A79,'Hoja de Trabajo para listado'!$A$155:$A$1048576,0),MATCH((CUADRO!H$4&amp;$E79),'Hoja de Trabajo para listado'!$A$151:$Z$151,0)),0)+IFERROR(INDEX('Hoja de Trabajo para listado'!$AB$155:$BA$1048576,MATCH($A79,'Hoja de Trabajo para listado'!$AB$155:$AB$1048576,0),MATCH((CUADRO!H$4&amp;$E79),'Hoja de Trabajo para listado'!$AB$151:$BA$151,0)),0)+IFERROR(INDEX('Hoja de Trabajo para listado'!$BC$155:$CB$1048576,MATCH($A79,'Hoja de Trabajo para listado'!$BC$155:$BC$1048576,0),MATCH((CUADRO!H$4&amp;$E79),'Hoja de Trabajo para listado'!$BC$151:$CB$151,0)),0)+IFERROR(INDEX('Hoja de Trabajo para listado'!$DE$153:$DG$274,MATCH($A79,'Hoja de Trabajo para listado'!$DE$153:$DE$1048576,0),MATCH((CUADRO!H$4&amp;$E79),'Hoja de Trabajo para listado'!$DE$151:$DG$151,0)),0)+IFERROR(INDEX('Hoja de Trabajo para listado'!$CD$155:$DC$1048576,MATCH($A79,'Hoja de Trabajo para listado'!$CD$155:$CD$1048576,0),MATCH((CUADRO!H$4&amp;$E79),'Hoja de Trabajo para listado'!$CD$151:$DC$151,0)),0)</f>
        <v>0</v>
      </c>
      <c r="I79" s="243">
        <f ca="1">+IFERROR(INDEX('Hoja de Trabajo para listado'!$A$155:$Z$1048576,MATCH($A79,'Hoja de Trabajo para listado'!$A$155:$A$1048576,0),MATCH((CUADRO!I$4&amp;$E79),'Hoja de Trabajo para listado'!$A$151:$Z$151,0)),0)+IFERROR(INDEX('Hoja de Trabajo para listado'!$AB$155:$BA$1048576,MATCH($A79,'Hoja de Trabajo para listado'!$AB$155:$AB$1048576,0),MATCH((CUADRO!I$4&amp;$E79),'Hoja de Trabajo para listado'!$AB$151:$BA$151,0)),0)+IFERROR(INDEX('Hoja de Trabajo para listado'!$BC$155:$CB$1048576,MATCH($A79,'Hoja de Trabajo para listado'!$BC$155:$BC$1048576,0),MATCH((CUADRO!I$4&amp;$E79),'Hoja de Trabajo para listado'!$BC$151:$CB$151,0)),0)+IFERROR(INDEX('Hoja de Trabajo para listado'!$DE$153:$DG$274,MATCH($A79,'Hoja de Trabajo para listado'!$DE$153:$DE$1048576,0),MATCH((CUADRO!I$4&amp;$E79),'Hoja de Trabajo para listado'!$DE$151:$DG$151,0)),0)+IFERROR(INDEX('Hoja de Trabajo para listado'!$CD$155:$DC$1048576,MATCH($A79,'Hoja de Trabajo para listado'!$CD$155:$CD$1048576,0),MATCH((CUADRO!I$4&amp;$E79),'Hoja de Trabajo para listado'!$CD$151:$DC$151,0)),0)</f>
        <v>0</v>
      </c>
      <c r="J79" s="243">
        <f ca="1">+IFERROR(INDEX('Hoja de Trabajo para listado'!$A$155:$Z$1048576,MATCH($A79,'Hoja de Trabajo para listado'!$A$155:$A$1048576,0),MATCH((CUADRO!J$4&amp;$E79),'Hoja de Trabajo para listado'!$A$151:$Z$151,0)),0)+IFERROR(INDEX('Hoja de Trabajo para listado'!$AB$155:$BA$1048576,MATCH($A79,'Hoja de Trabajo para listado'!$AB$155:$AB$1048576,0),MATCH((CUADRO!J$4&amp;$E79),'Hoja de Trabajo para listado'!$AB$151:$BA$151,0)),0)+IFERROR(INDEX('Hoja de Trabajo para listado'!$BC$155:$CB$1048576,MATCH($A79,'Hoja de Trabajo para listado'!$BC$155:$BC$1048576,0),MATCH((CUADRO!J$4&amp;$E79),'Hoja de Trabajo para listado'!$BC$151:$CB$151,0)),0)+IFERROR(INDEX('Hoja de Trabajo para listado'!$DE$153:$DG$274,MATCH($A79,'Hoja de Trabajo para listado'!$DE$153:$DE$1048576,0),MATCH((CUADRO!J$4&amp;$E79),'Hoja de Trabajo para listado'!$DE$151:$DG$151,0)),0)+IFERROR(INDEX('Hoja de Trabajo para listado'!$CD$155:$DC$1048576,MATCH($A79,'Hoja de Trabajo para listado'!$CD$155:$CD$1048576,0),MATCH((CUADRO!J$4&amp;$E79),'Hoja de Trabajo para listado'!$CD$151:$DC$151,0)),0)</f>
        <v>0</v>
      </c>
      <c r="K79" s="243">
        <f ca="1">+IFERROR(INDEX('Hoja de Trabajo para listado'!$A$155:$Z$1048576,MATCH($A79,'Hoja de Trabajo para listado'!$A$155:$A$1048576,0),MATCH((CUADRO!K$4&amp;$E79),'Hoja de Trabajo para listado'!$A$151:$Z$151,0)),0)+IFERROR(INDEX('Hoja de Trabajo para listado'!$AB$155:$BA$1048576,MATCH($A79,'Hoja de Trabajo para listado'!$AB$155:$AB$1048576,0),MATCH((CUADRO!K$4&amp;$E79),'Hoja de Trabajo para listado'!$AB$151:$BA$151,0)),0)+IFERROR(INDEX('Hoja de Trabajo para listado'!$BC$155:$CB$1048576,MATCH($A79,'Hoja de Trabajo para listado'!$BC$155:$BC$1048576,0),MATCH((CUADRO!K$4&amp;$E79),'Hoja de Trabajo para listado'!$BC$151:$CB$151,0)),0)+IFERROR(INDEX('Hoja de Trabajo para listado'!$DE$153:$DG$274,MATCH($A79,'Hoja de Trabajo para listado'!$DE$153:$DE$1048576,0),MATCH((CUADRO!K$4&amp;$E79),'Hoja de Trabajo para listado'!$DE$151:$DG$151,0)),0)+IFERROR(INDEX('Hoja de Trabajo para listado'!$CD$155:$DC$1048576,MATCH($A79,'Hoja de Trabajo para listado'!$CD$155:$CD$1048576,0),MATCH((CUADRO!K$4&amp;$E79),'Hoja de Trabajo para listado'!$CD$151:$DC$151,0)),0)</f>
        <v>0</v>
      </c>
      <c r="L79" s="243">
        <f ca="1">+IFERROR(INDEX('Hoja de Trabajo para listado'!$A$155:$Z$1048576,MATCH($A79,'Hoja de Trabajo para listado'!$A$155:$A$1048576,0),MATCH((CUADRO!L$4&amp;$E79),'Hoja de Trabajo para listado'!$A$151:$Z$151,0)),0)+IFERROR(INDEX('Hoja de Trabajo para listado'!$AB$155:$BA$1048576,MATCH($A79,'Hoja de Trabajo para listado'!$AB$155:$AB$1048576,0),MATCH((CUADRO!L$4&amp;$E79),'Hoja de Trabajo para listado'!$AB$151:$BA$151,0)),0)+IFERROR(INDEX('Hoja de Trabajo para listado'!$BC$155:$CB$1048576,MATCH($A79,'Hoja de Trabajo para listado'!$BC$155:$BC$1048576,0),MATCH((CUADRO!L$4&amp;$E79),'Hoja de Trabajo para listado'!$BC$151:$CB$151,0)),0)+IFERROR(INDEX('Hoja de Trabajo para listado'!$DE$153:$DG$274,MATCH($A79,'Hoja de Trabajo para listado'!$DE$153:$DE$1048576,0),MATCH((CUADRO!L$4&amp;$E79),'Hoja de Trabajo para listado'!$DE$151:$DG$151,0)),0)+IFERROR(INDEX('Hoja de Trabajo para listado'!$CD$155:$DC$1048576,MATCH($A79,'Hoja de Trabajo para listado'!$CD$155:$CD$1048576,0),MATCH((CUADRO!L$4&amp;$E79),'Hoja de Trabajo para listado'!$CD$151:$DC$151,0)),0)</f>
        <v>0</v>
      </c>
      <c r="M79" s="243">
        <f ca="1">+IFERROR(INDEX('Hoja de Trabajo para listado'!$A$155:$Z$1048576,MATCH($A79,'Hoja de Trabajo para listado'!$A$155:$A$1048576,0),MATCH((CUADRO!M$4&amp;$E79),'Hoja de Trabajo para listado'!$A$151:$Z$151,0)),0)+IFERROR(INDEX('Hoja de Trabajo para listado'!$AB$155:$BA$1048576,MATCH($A79,'Hoja de Trabajo para listado'!$AB$155:$AB$1048576,0),MATCH((CUADRO!M$4&amp;$E79),'Hoja de Trabajo para listado'!$AB$151:$BA$151,0)),0)+IFERROR(INDEX('Hoja de Trabajo para listado'!$BC$155:$CB$1048576,MATCH($A79,'Hoja de Trabajo para listado'!$BC$155:$BC$1048576,0),MATCH((CUADRO!M$4&amp;$E79),'Hoja de Trabajo para listado'!$BC$151:$CB$151,0)),0)+IFERROR(INDEX('Hoja de Trabajo para listado'!$DE$153:$DG$274,MATCH($A79,'Hoja de Trabajo para listado'!$DE$153:$DE$1048576,0),MATCH((CUADRO!M$4&amp;$E79),'Hoja de Trabajo para listado'!$DE$151:$DG$151,0)),0)+IFERROR(INDEX('Hoja de Trabajo para listado'!$CD$155:$DC$1048576,MATCH($A79,'Hoja de Trabajo para listado'!$CD$155:$CD$1048576,0),MATCH((CUADRO!M$4&amp;$E79),'Hoja de Trabajo para listado'!$CD$151:$DC$151,0)),0)</f>
        <v>0</v>
      </c>
      <c r="N79" s="243">
        <f ca="1">+IFERROR(INDEX('Hoja de Trabajo para listado'!$A$155:$Z$1048576,MATCH($A79,'Hoja de Trabajo para listado'!$A$155:$A$1048576,0),MATCH((CUADRO!N$4&amp;$E79),'Hoja de Trabajo para listado'!$A$151:$Z$151,0)),0)+IFERROR(INDEX('Hoja de Trabajo para listado'!$AB$155:$BA$1048576,MATCH($A79,'Hoja de Trabajo para listado'!$AB$155:$AB$1048576,0),MATCH((CUADRO!N$4&amp;$E79),'Hoja de Trabajo para listado'!$AB$151:$BA$151,0)),0)+IFERROR(INDEX('Hoja de Trabajo para listado'!$BC$155:$CB$1048576,MATCH($A79,'Hoja de Trabajo para listado'!$BC$155:$BC$1048576,0),MATCH((CUADRO!N$4&amp;$E79),'Hoja de Trabajo para listado'!$BC$151:$CB$151,0)),0)+IFERROR(INDEX('Hoja de Trabajo para listado'!$DE$153:$DG$274,MATCH($A79,'Hoja de Trabajo para listado'!$DE$153:$DE$1048576,0),MATCH((CUADRO!N$4&amp;$E79),'Hoja de Trabajo para listado'!$DE$151:$DG$151,0)),0)+IFERROR(INDEX('Hoja de Trabajo para listado'!$CD$155:$DC$1048576,MATCH($A79,'Hoja de Trabajo para listado'!$CD$155:$CD$1048576,0),MATCH((CUADRO!N$4&amp;$E79),'Hoja de Trabajo para listado'!$CD$151:$DC$151,0)),0)</f>
        <v>0</v>
      </c>
      <c r="O79" s="243">
        <f ca="1">+IFERROR(INDEX('Hoja de Trabajo para listado'!$A$155:$Z$1048576,MATCH($A79,'Hoja de Trabajo para listado'!$A$155:$A$1048576,0),MATCH((CUADRO!O$4&amp;$E79),'Hoja de Trabajo para listado'!$A$151:$Z$151,0)),0)+IFERROR(INDEX('Hoja de Trabajo para listado'!$AB$155:$BA$1048576,MATCH($A79,'Hoja de Trabajo para listado'!$AB$155:$AB$1048576,0),MATCH((CUADRO!O$4&amp;$E79),'Hoja de Trabajo para listado'!$AB$151:$BA$151,0)),0)+IFERROR(INDEX('Hoja de Trabajo para listado'!$BC$155:$CB$1048576,MATCH($A79,'Hoja de Trabajo para listado'!$BC$155:$BC$1048576,0),MATCH((CUADRO!O$4&amp;$E79),'Hoja de Trabajo para listado'!$BC$151:$CB$151,0)),0)+IFERROR(INDEX('Hoja de Trabajo para listado'!$DE$153:$DG$274,MATCH($A79,'Hoja de Trabajo para listado'!$DE$153:$DE$1048576,0),MATCH((CUADRO!O$4&amp;$E79),'Hoja de Trabajo para listado'!$DE$151:$DG$151,0)),0)+IFERROR(INDEX('Hoja de Trabajo para listado'!$CD$155:$DC$1048576,MATCH($A79,'Hoja de Trabajo para listado'!$CD$155:$CD$1048576,0),MATCH((CUADRO!O$4&amp;$E79),'Hoja de Trabajo para listado'!$CD$151:$DC$151,0)),0)</f>
        <v>0</v>
      </c>
      <c r="P79" s="243">
        <f ca="1">+IFERROR(INDEX('Hoja de Trabajo para listado'!$A$155:$Z$1048576,MATCH($A79,'Hoja de Trabajo para listado'!$A$155:$A$1048576,0),MATCH((CUADRO!P$4&amp;$E79),'Hoja de Trabajo para listado'!$A$151:$Z$151,0)),0)+IFERROR(INDEX('Hoja de Trabajo para listado'!$AB$155:$BA$1048576,MATCH($A79,'Hoja de Trabajo para listado'!$AB$155:$AB$1048576,0),MATCH((CUADRO!P$4&amp;$E79),'Hoja de Trabajo para listado'!$AB$151:$BA$151,0)),0)+IFERROR(INDEX('Hoja de Trabajo para listado'!$BC$155:$CB$1048576,MATCH($A79,'Hoja de Trabajo para listado'!$BC$155:$BC$1048576,0),MATCH((CUADRO!P$4&amp;$E79),'Hoja de Trabajo para listado'!$BC$151:$CB$151,0)),0)+IFERROR(INDEX('Hoja de Trabajo para listado'!$DE$153:$DG$274,MATCH($A79,'Hoja de Trabajo para listado'!$DE$153:$DE$1048576,0),MATCH((CUADRO!P$4&amp;$E79),'Hoja de Trabajo para listado'!$DE$151:$DG$151,0)),0)+IFERROR(INDEX('Hoja de Trabajo para listado'!$CD$155:$DC$1048576,MATCH($A79,'Hoja de Trabajo para listado'!$CD$155:$CD$1048576,0),MATCH((CUADRO!P$4&amp;$E79),'Hoja de Trabajo para listado'!$CD$151:$DC$151,0)),0)</f>
        <v>0</v>
      </c>
      <c r="Q79" s="243">
        <f ca="1">+IFERROR(INDEX('Hoja de Trabajo para listado'!$A$155:$Z$1048576,MATCH($A79,'Hoja de Trabajo para listado'!$A$155:$A$1048576,0),MATCH((CUADRO!Q$4&amp;$E79),'Hoja de Trabajo para listado'!$A$151:$Z$151,0)),0)+IFERROR(INDEX('Hoja de Trabajo para listado'!$AB$155:$BA$1048576,MATCH($A79,'Hoja de Trabajo para listado'!$AB$155:$AB$1048576,0),MATCH((CUADRO!Q$4&amp;$E79),'Hoja de Trabajo para listado'!$AB$151:$BA$151,0)),0)+IFERROR(INDEX('Hoja de Trabajo para listado'!$BC$155:$CB$1048576,MATCH($A79,'Hoja de Trabajo para listado'!$BC$155:$BC$1048576,0),MATCH((CUADRO!Q$4&amp;$E79),'Hoja de Trabajo para listado'!$BC$151:$CB$151,0)),0)+IFERROR(INDEX('Hoja de Trabajo para listado'!$DE$153:$DG$274,MATCH($A79,'Hoja de Trabajo para listado'!$DE$153:$DE$1048576,0),MATCH((CUADRO!Q$4&amp;$E79),'Hoja de Trabajo para listado'!$DE$151:$DG$151,0)),0)+IFERROR(INDEX('Hoja de Trabajo para listado'!$CD$155:$DC$1048576,MATCH($A79,'Hoja de Trabajo para listado'!$CD$155:$CD$1048576,0),MATCH((CUADRO!Q$4&amp;$E79),'Hoja de Trabajo para listado'!$CD$151:$DC$151,0)),0)</f>
        <v>0</v>
      </c>
      <c r="R79" s="243">
        <f t="shared" ca="1" si="5"/>
        <v>0</v>
      </c>
      <c r="S79" s="243"/>
      <c r="T79" s="243">
        <f ca="1">+T80</f>
        <v>0</v>
      </c>
      <c r="U79" s="242">
        <f t="shared" si="6"/>
        <v>1</v>
      </c>
      <c r="V79" s="333" t="str">
        <f>+VLOOKUP(A79,bd_lista!$A$3:$E$592,5,FALSE)</f>
        <v>Universidades Públicas</v>
      </c>
      <c r="W79" s="387" t="str">
        <f>+V79</f>
        <v>Universidades Públicas</v>
      </c>
      <c r="X79" s="242">
        <f>+VLOOKUP(A79,[4]Sheet1!$A$13:$D$744,4,FALSE)</f>
        <v>0</v>
      </c>
      <c r="Y79" s="242" t="e">
        <f>+VLOOKUP(X79,bd_lista!$A$3:$C$592,3,FALSE)</f>
        <v>#N/A</v>
      </c>
      <c r="Z79" s="294">
        <f>+X79</f>
        <v>0</v>
      </c>
      <c r="AA79" s="295" t="e">
        <f>+Y79</f>
        <v>#N/A</v>
      </c>
    </row>
    <row r="80" spans="1:27" customFormat="1" ht="15" hidden="1" customHeight="1">
      <c r="A80" s="32">
        <v>139</v>
      </c>
      <c r="B80" s="393"/>
      <c r="C80" s="333" t="str">
        <f>+VLOOKUP(A80,bd_lista!$A$3:$C$592,3,FALSE)</f>
        <v>Universidad Mayor de San Andrés</v>
      </c>
      <c r="D80" s="390"/>
      <c r="E80" s="333" t="s">
        <v>1305</v>
      </c>
      <c r="F80" s="245">
        <f ca="1">+IFERROR(INDEX('Hoja de Trabajo para listado'!$A$155:$Z$1048576,MATCH($A80,'Hoja de Trabajo para listado'!$A$155:$A$1048576,0),MATCH((CUADRO!F$4&amp;$E80),'Hoja de Trabajo para listado'!$A$151:$Z$151,0)),0)+IFERROR(INDEX('Hoja de Trabajo para listado'!$AB$155:$BA$1048576,MATCH($A80,'Hoja de Trabajo para listado'!$AB$155:$AB$1048576,0),MATCH((CUADRO!F$4&amp;$E80),'Hoja de Trabajo para listado'!$AB$151:$BA$151,0)),0)+IFERROR(INDEX('Hoja de Trabajo para listado'!$BC$155:$CB$1048576,MATCH($A80,'Hoja de Trabajo para listado'!$BC$155:$BC$1048576,0),MATCH((CUADRO!F$4&amp;$E80),'Hoja de Trabajo para listado'!$BC$151:$CB$151,0)),0)+IFERROR(INDEX('Hoja de Trabajo para listado'!$DE$153:$DG$274,MATCH($A80,'Hoja de Trabajo para listado'!$DE$153:$DE$1048576,0),MATCH((CUADRO!F$4&amp;$E80),'Hoja de Trabajo para listado'!$DE$151:$DG$151,0)),0)+IFERROR(INDEX('Hoja de Trabajo para listado'!$CD$155:$DC$1048576,MATCH($A80,'Hoja de Trabajo para listado'!$CD$155:$CD$1048576,0),MATCH((CUADRO!F$4&amp;$E80),'Hoja de Trabajo para listado'!$CD$151:$DC$151,0)),0)</f>
        <v>0</v>
      </c>
      <c r="G80" s="245">
        <f ca="1">+IFERROR(INDEX('Hoja de Trabajo para listado'!$A$155:$Z$1048576,MATCH($A80,'Hoja de Trabajo para listado'!$A$155:$A$1048576,0),MATCH((CUADRO!G$4&amp;$E80),'Hoja de Trabajo para listado'!$A$151:$Z$151,0)),0)+IFERROR(INDEX('Hoja de Trabajo para listado'!$AB$155:$BA$1048576,MATCH($A80,'Hoja de Trabajo para listado'!$AB$155:$AB$1048576,0),MATCH((CUADRO!G$4&amp;$E80),'Hoja de Trabajo para listado'!$AB$151:$BA$151,0)),0)+IFERROR(INDEX('Hoja de Trabajo para listado'!$BC$155:$CB$1048576,MATCH($A80,'Hoja de Trabajo para listado'!$BC$155:$BC$1048576,0),MATCH((CUADRO!G$4&amp;$E80),'Hoja de Trabajo para listado'!$BC$151:$CB$151,0)),0)+IFERROR(INDEX('Hoja de Trabajo para listado'!$DE$153:$DG$274,MATCH($A80,'Hoja de Trabajo para listado'!$DE$153:$DE$1048576,0),MATCH((CUADRO!G$4&amp;$E80),'Hoja de Trabajo para listado'!$DE$151:$DG$151,0)),0)+IFERROR(INDEX('Hoja de Trabajo para listado'!$CD$155:$DC$1048576,MATCH($A80,'Hoja de Trabajo para listado'!$CD$155:$CD$1048576,0),MATCH((CUADRO!G$4&amp;$E80),'Hoja de Trabajo para listado'!$CD$151:$DC$151,0)),0)</f>
        <v>0</v>
      </c>
      <c r="H80" s="245">
        <f ca="1">+IFERROR(INDEX('Hoja de Trabajo para listado'!$A$155:$Z$1048576,MATCH($A80,'Hoja de Trabajo para listado'!$A$155:$A$1048576,0),MATCH((CUADRO!H$4&amp;$E80),'Hoja de Trabajo para listado'!$A$151:$Z$151,0)),0)+IFERROR(INDEX('Hoja de Trabajo para listado'!$AB$155:$BA$1048576,MATCH($A80,'Hoja de Trabajo para listado'!$AB$155:$AB$1048576,0),MATCH((CUADRO!H$4&amp;$E80),'Hoja de Trabajo para listado'!$AB$151:$BA$151,0)),0)+IFERROR(INDEX('Hoja de Trabajo para listado'!$BC$155:$CB$1048576,MATCH($A80,'Hoja de Trabajo para listado'!$BC$155:$BC$1048576,0),MATCH((CUADRO!H$4&amp;$E80),'Hoja de Trabajo para listado'!$BC$151:$CB$151,0)),0)+IFERROR(INDEX('Hoja de Trabajo para listado'!$DE$153:$DG$274,MATCH($A80,'Hoja de Trabajo para listado'!$DE$153:$DE$1048576,0),MATCH((CUADRO!H$4&amp;$E80),'Hoja de Trabajo para listado'!$DE$151:$DG$151,0)),0)+IFERROR(INDEX('Hoja de Trabajo para listado'!$CD$155:$DC$1048576,MATCH($A80,'Hoja de Trabajo para listado'!$CD$155:$CD$1048576,0),MATCH((CUADRO!H$4&amp;$E80),'Hoja de Trabajo para listado'!$CD$151:$DC$151,0)),0)</f>
        <v>0</v>
      </c>
      <c r="I80" s="245">
        <f ca="1">+IFERROR(INDEX('Hoja de Trabajo para listado'!$A$155:$Z$1048576,MATCH($A80,'Hoja de Trabajo para listado'!$A$155:$A$1048576,0),MATCH((CUADRO!I$4&amp;$E80),'Hoja de Trabajo para listado'!$A$151:$Z$151,0)),0)+IFERROR(INDEX('Hoja de Trabajo para listado'!$AB$155:$BA$1048576,MATCH($A80,'Hoja de Trabajo para listado'!$AB$155:$AB$1048576,0),MATCH((CUADRO!I$4&amp;$E80),'Hoja de Trabajo para listado'!$AB$151:$BA$151,0)),0)+IFERROR(INDEX('Hoja de Trabajo para listado'!$BC$155:$CB$1048576,MATCH($A80,'Hoja de Trabajo para listado'!$BC$155:$BC$1048576,0),MATCH((CUADRO!I$4&amp;$E80),'Hoja de Trabajo para listado'!$BC$151:$CB$151,0)),0)+IFERROR(INDEX('Hoja de Trabajo para listado'!$DE$153:$DG$274,MATCH($A80,'Hoja de Trabajo para listado'!$DE$153:$DE$1048576,0),MATCH((CUADRO!I$4&amp;$E80),'Hoja de Trabajo para listado'!$DE$151:$DG$151,0)),0)+IFERROR(INDEX('Hoja de Trabajo para listado'!$CD$155:$DC$1048576,MATCH($A80,'Hoja de Trabajo para listado'!$CD$155:$CD$1048576,0),MATCH((CUADRO!I$4&amp;$E80),'Hoja de Trabajo para listado'!$CD$151:$DC$151,0)),0)</f>
        <v>0</v>
      </c>
      <c r="J80" s="245">
        <f ca="1">+IFERROR(INDEX('Hoja de Trabajo para listado'!$A$155:$Z$1048576,MATCH($A80,'Hoja de Trabajo para listado'!$A$155:$A$1048576,0),MATCH((CUADRO!J$4&amp;$E80),'Hoja de Trabajo para listado'!$A$151:$Z$151,0)),0)+IFERROR(INDEX('Hoja de Trabajo para listado'!$AB$155:$BA$1048576,MATCH($A80,'Hoja de Trabajo para listado'!$AB$155:$AB$1048576,0),MATCH((CUADRO!J$4&amp;$E80),'Hoja de Trabajo para listado'!$AB$151:$BA$151,0)),0)+IFERROR(INDEX('Hoja de Trabajo para listado'!$BC$155:$CB$1048576,MATCH($A80,'Hoja de Trabajo para listado'!$BC$155:$BC$1048576,0),MATCH((CUADRO!J$4&amp;$E80),'Hoja de Trabajo para listado'!$BC$151:$CB$151,0)),0)+IFERROR(INDEX('Hoja de Trabajo para listado'!$DE$153:$DG$274,MATCH($A80,'Hoja de Trabajo para listado'!$DE$153:$DE$1048576,0),MATCH((CUADRO!J$4&amp;$E80),'Hoja de Trabajo para listado'!$DE$151:$DG$151,0)),0)+IFERROR(INDEX('Hoja de Trabajo para listado'!$CD$155:$DC$1048576,MATCH($A80,'Hoja de Trabajo para listado'!$CD$155:$CD$1048576,0),MATCH((CUADRO!J$4&amp;$E80),'Hoja de Trabajo para listado'!$CD$151:$DC$151,0)),0)</f>
        <v>0</v>
      </c>
      <c r="K80" s="245">
        <f ca="1">+IFERROR(INDEX('Hoja de Trabajo para listado'!$A$155:$Z$1048576,MATCH($A80,'Hoja de Trabajo para listado'!$A$155:$A$1048576,0),MATCH((CUADRO!K$4&amp;$E80),'Hoja de Trabajo para listado'!$A$151:$Z$151,0)),0)+IFERROR(INDEX('Hoja de Trabajo para listado'!$AB$155:$BA$1048576,MATCH($A80,'Hoja de Trabajo para listado'!$AB$155:$AB$1048576,0),MATCH((CUADRO!K$4&amp;$E80),'Hoja de Trabajo para listado'!$AB$151:$BA$151,0)),0)+IFERROR(INDEX('Hoja de Trabajo para listado'!$BC$155:$CB$1048576,MATCH($A80,'Hoja de Trabajo para listado'!$BC$155:$BC$1048576,0),MATCH((CUADRO!K$4&amp;$E80),'Hoja de Trabajo para listado'!$BC$151:$CB$151,0)),0)+IFERROR(INDEX('Hoja de Trabajo para listado'!$DE$153:$DG$274,MATCH($A80,'Hoja de Trabajo para listado'!$DE$153:$DE$1048576,0),MATCH((CUADRO!K$4&amp;$E80),'Hoja de Trabajo para listado'!$DE$151:$DG$151,0)),0)+IFERROR(INDEX('Hoja de Trabajo para listado'!$CD$155:$DC$1048576,MATCH($A80,'Hoja de Trabajo para listado'!$CD$155:$CD$1048576,0),MATCH((CUADRO!K$4&amp;$E80),'Hoja de Trabajo para listado'!$CD$151:$DC$151,0)),0)</f>
        <v>0</v>
      </c>
      <c r="L80" s="245">
        <f ca="1">+IFERROR(INDEX('Hoja de Trabajo para listado'!$A$155:$Z$1048576,MATCH($A80,'Hoja de Trabajo para listado'!$A$155:$A$1048576,0),MATCH((CUADRO!L$4&amp;$E80),'Hoja de Trabajo para listado'!$A$151:$Z$151,0)),0)+IFERROR(INDEX('Hoja de Trabajo para listado'!$AB$155:$BA$1048576,MATCH($A80,'Hoja de Trabajo para listado'!$AB$155:$AB$1048576,0),MATCH((CUADRO!L$4&amp;$E80),'Hoja de Trabajo para listado'!$AB$151:$BA$151,0)),0)+IFERROR(INDEX('Hoja de Trabajo para listado'!$BC$155:$CB$1048576,MATCH($A80,'Hoja de Trabajo para listado'!$BC$155:$BC$1048576,0),MATCH((CUADRO!L$4&amp;$E80),'Hoja de Trabajo para listado'!$BC$151:$CB$151,0)),0)+IFERROR(INDEX('Hoja de Trabajo para listado'!$DE$153:$DG$274,MATCH($A80,'Hoja de Trabajo para listado'!$DE$153:$DE$1048576,0),MATCH((CUADRO!L$4&amp;$E80),'Hoja de Trabajo para listado'!$DE$151:$DG$151,0)),0)+IFERROR(INDEX('Hoja de Trabajo para listado'!$CD$155:$DC$1048576,MATCH($A80,'Hoja de Trabajo para listado'!$CD$155:$CD$1048576,0),MATCH((CUADRO!L$4&amp;$E80),'Hoja de Trabajo para listado'!$CD$151:$DC$151,0)),0)</f>
        <v>0</v>
      </c>
      <c r="M80" s="245">
        <f ca="1">+IFERROR(INDEX('Hoja de Trabajo para listado'!$A$155:$Z$1048576,MATCH($A80,'Hoja de Trabajo para listado'!$A$155:$A$1048576,0),MATCH((CUADRO!M$4&amp;$E80),'Hoja de Trabajo para listado'!$A$151:$Z$151,0)),0)+IFERROR(INDEX('Hoja de Trabajo para listado'!$AB$155:$BA$1048576,MATCH($A80,'Hoja de Trabajo para listado'!$AB$155:$AB$1048576,0),MATCH((CUADRO!M$4&amp;$E80),'Hoja de Trabajo para listado'!$AB$151:$BA$151,0)),0)+IFERROR(INDEX('Hoja de Trabajo para listado'!$BC$155:$CB$1048576,MATCH($A80,'Hoja de Trabajo para listado'!$BC$155:$BC$1048576,0),MATCH((CUADRO!M$4&amp;$E80),'Hoja de Trabajo para listado'!$BC$151:$CB$151,0)),0)+IFERROR(INDEX('Hoja de Trabajo para listado'!$DE$153:$DG$274,MATCH($A80,'Hoja de Trabajo para listado'!$DE$153:$DE$1048576,0),MATCH((CUADRO!M$4&amp;$E80),'Hoja de Trabajo para listado'!$DE$151:$DG$151,0)),0)+IFERROR(INDEX('Hoja de Trabajo para listado'!$CD$155:$DC$1048576,MATCH($A80,'Hoja de Trabajo para listado'!$CD$155:$CD$1048576,0),MATCH((CUADRO!M$4&amp;$E80),'Hoja de Trabajo para listado'!$CD$151:$DC$151,0)),0)</f>
        <v>0</v>
      </c>
      <c r="N80" s="245">
        <f ca="1">+IFERROR(INDEX('Hoja de Trabajo para listado'!$A$155:$Z$1048576,MATCH($A80,'Hoja de Trabajo para listado'!$A$155:$A$1048576,0),MATCH((CUADRO!N$4&amp;$E80),'Hoja de Trabajo para listado'!$A$151:$Z$151,0)),0)+IFERROR(INDEX('Hoja de Trabajo para listado'!$AB$155:$BA$1048576,MATCH($A80,'Hoja de Trabajo para listado'!$AB$155:$AB$1048576,0),MATCH((CUADRO!N$4&amp;$E80),'Hoja de Trabajo para listado'!$AB$151:$BA$151,0)),0)+IFERROR(INDEX('Hoja de Trabajo para listado'!$BC$155:$CB$1048576,MATCH($A80,'Hoja de Trabajo para listado'!$BC$155:$BC$1048576,0),MATCH((CUADRO!N$4&amp;$E80),'Hoja de Trabajo para listado'!$BC$151:$CB$151,0)),0)+IFERROR(INDEX('Hoja de Trabajo para listado'!$DE$153:$DG$274,MATCH($A80,'Hoja de Trabajo para listado'!$DE$153:$DE$1048576,0),MATCH((CUADRO!N$4&amp;$E80),'Hoja de Trabajo para listado'!$DE$151:$DG$151,0)),0)+IFERROR(INDEX('Hoja de Trabajo para listado'!$CD$155:$DC$1048576,MATCH($A80,'Hoja de Trabajo para listado'!$CD$155:$CD$1048576,0),MATCH((CUADRO!N$4&amp;$E80),'Hoja de Trabajo para listado'!$CD$151:$DC$151,0)),0)</f>
        <v>0</v>
      </c>
      <c r="O80" s="245">
        <f ca="1">+IFERROR(INDEX('Hoja de Trabajo para listado'!$A$155:$Z$1048576,MATCH($A80,'Hoja de Trabajo para listado'!$A$155:$A$1048576,0),MATCH((CUADRO!O$4&amp;$E80),'Hoja de Trabajo para listado'!$A$151:$Z$151,0)),0)+IFERROR(INDEX('Hoja de Trabajo para listado'!$AB$155:$BA$1048576,MATCH($A80,'Hoja de Trabajo para listado'!$AB$155:$AB$1048576,0),MATCH((CUADRO!O$4&amp;$E80),'Hoja de Trabajo para listado'!$AB$151:$BA$151,0)),0)+IFERROR(INDEX('Hoja de Trabajo para listado'!$BC$155:$CB$1048576,MATCH($A80,'Hoja de Trabajo para listado'!$BC$155:$BC$1048576,0),MATCH((CUADRO!O$4&amp;$E80),'Hoja de Trabajo para listado'!$BC$151:$CB$151,0)),0)+IFERROR(INDEX('Hoja de Trabajo para listado'!$DE$153:$DG$274,MATCH($A80,'Hoja de Trabajo para listado'!$DE$153:$DE$1048576,0),MATCH((CUADRO!O$4&amp;$E80),'Hoja de Trabajo para listado'!$DE$151:$DG$151,0)),0)+IFERROR(INDEX('Hoja de Trabajo para listado'!$CD$155:$DC$1048576,MATCH($A80,'Hoja de Trabajo para listado'!$CD$155:$CD$1048576,0),MATCH((CUADRO!O$4&amp;$E80),'Hoja de Trabajo para listado'!$CD$151:$DC$151,0)),0)</f>
        <v>0</v>
      </c>
      <c r="P80" s="245">
        <f ca="1">+IFERROR(INDEX('Hoja de Trabajo para listado'!$A$155:$Z$1048576,MATCH($A80,'Hoja de Trabajo para listado'!$A$155:$A$1048576,0),MATCH((CUADRO!P$4&amp;$E80),'Hoja de Trabajo para listado'!$A$151:$Z$151,0)),0)+IFERROR(INDEX('Hoja de Trabajo para listado'!$AB$155:$BA$1048576,MATCH($A80,'Hoja de Trabajo para listado'!$AB$155:$AB$1048576,0),MATCH((CUADRO!P$4&amp;$E80),'Hoja de Trabajo para listado'!$AB$151:$BA$151,0)),0)+IFERROR(INDEX('Hoja de Trabajo para listado'!$BC$155:$CB$1048576,MATCH($A80,'Hoja de Trabajo para listado'!$BC$155:$BC$1048576,0),MATCH((CUADRO!P$4&amp;$E80),'Hoja de Trabajo para listado'!$BC$151:$CB$151,0)),0)+IFERROR(INDEX('Hoja de Trabajo para listado'!$DE$153:$DG$274,MATCH($A80,'Hoja de Trabajo para listado'!$DE$153:$DE$1048576,0),MATCH((CUADRO!P$4&amp;$E80),'Hoja de Trabajo para listado'!$DE$151:$DG$151,0)),0)+IFERROR(INDEX('Hoja de Trabajo para listado'!$CD$155:$DC$1048576,MATCH($A80,'Hoja de Trabajo para listado'!$CD$155:$CD$1048576,0),MATCH((CUADRO!P$4&amp;$E80),'Hoja de Trabajo para listado'!$CD$151:$DC$151,0)),0)</f>
        <v>0</v>
      </c>
      <c r="Q80" s="245">
        <f ca="1">+IFERROR(INDEX('Hoja de Trabajo para listado'!$A$155:$Z$1048576,MATCH($A80,'Hoja de Trabajo para listado'!$A$155:$A$1048576,0),MATCH((CUADRO!Q$4&amp;$E80),'Hoja de Trabajo para listado'!$A$151:$Z$151,0)),0)+IFERROR(INDEX('Hoja de Trabajo para listado'!$AB$155:$BA$1048576,MATCH($A80,'Hoja de Trabajo para listado'!$AB$155:$AB$1048576,0),MATCH((CUADRO!Q$4&amp;$E80),'Hoja de Trabajo para listado'!$AB$151:$BA$151,0)),0)+IFERROR(INDEX('Hoja de Trabajo para listado'!$BC$155:$CB$1048576,MATCH($A80,'Hoja de Trabajo para listado'!$BC$155:$BC$1048576,0),MATCH((CUADRO!Q$4&amp;$E80),'Hoja de Trabajo para listado'!$BC$151:$CB$151,0)),0)+IFERROR(INDEX('Hoja de Trabajo para listado'!$DE$153:$DG$274,MATCH($A80,'Hoja de Trabajo para listado'!$DE$153:$DE$1048576,0),MATCH((CUADRO!Q$4&amp;$E80),'Hoja de Trabajo para listado'!$DE$151:$DG$151,0)),0)+IFERROR(INDEX('Hoja de Trabajo para listado'!$CD$155:$DC$1048576,MATCH($A80,'Hoja de Trabajo para listado'!$CD$155:$CD$1048576,0),MATCH((CUADRO!Q$4&amp;$E80),'Hoja de Trabajo para listado'!$CD$151:$DC$151,0)),0)</f>
        <v>0</v>
      </c>
      <c r="R80" s="245">
        <f t="shared" ca="1" si="5"/>
        <v>0</v>
      </c>
      <c r="S80" s="245">
        <f ca="1">+R79+R80</f>
        <v>0</v>
      </c>
      <c r="T80" s="245">
        <f ca="1">+S80</f>
        <v>0</v>
      </c>
      <c r="U80" s="244">
        <f t="shared" si="6"/>
        <v>2</v>
      </c>
      <c r="V80" s="333" t="str">
        <f>+VLOOKUP(A80,bd_lista!$A$3:$E$592,5,FALSE)</f>
        <v>Universidades Públicas</v>
      </c>
      <c r="W80" s="388"/>
      <c r="X80" s="242">
        <f>+VLOOKUP(A80,[4]Sheet1!$A$13:$D$744,4,FALSE)</f>
        <v>0</v>
      </c>
      <c r="Y80" s="242" t="e">
        <f>+VLOOKUP(X80,bd_lista!$A$3:$C$592,3,FALSE)</f>
        <v>#N/A</v>
      </c>
      <c r="Z80" s="292"/>
      <c r="AA80" s="293"/>
    </row>
    <row r="81" spans="1:27" customFormat="1" ht="15" hidden="1" customHeight="1">
      <c r="A81" s="32">
        <v>140</v>
      </c>
      <c r="B81" s="392">
        <f>+A81</f>
        <v>140</v>
      </c>
      <c r="C81" s="247" t="str">
        <f>+VLOOKUP(A81,bd_lista!$A$3:$C$592,3,FALSE)</f>
        <v>Universidad Pública de El Alto</v>
      </c>
      <c r="D81" s="389" t="str">
        <f>+C81</f>
        <v>Universidad Pública de El Alto</v>
      </c>
      <c r="E81" s="247" t="s">
        <v>1304</v>
      </c>
      <c r="F81" s="243">
        <f ca="1">+IFERROR(INDEX('Hoja de Trabajo para listado'!$A$155:$Z$1048576,MATCH($A81,'Hoja de Trabajo para listado'!$A$155:$A$1048576,0),MATCH((CUADRO!F$4&amp;$E81),'Hoja de Trabajo para listado'!$A$151:$Z$151,0)),0)+IFERROR(INDEX('Hoja de Trabajo para listado'!$AB$155:$BA$1048576,MATCH($A81,'Hoja de Trabajo para listado'!$AB$155:$AB$1048576,0),MATCH((CUADRO!F$4&amp;$E81),'Hoja de Trabajo para listado'!$AB$151:$BA$151,0)),0)+IFERROR(INDEX('Hoja de Trabajo para listado'!$BC$155:$CB$1048576,MATCH($A81,'Hoja de Trabajo para listado'!$BC$155:$BC$1048576,0),MATCH((CUADRO!F$4&amp;$E81),'Hoja de Trabajo para listado'!$BC$151:$CB$151,0)),0)+IFERROR(INDEX('Hoja de Trabajo para listado'!$DE$153:$DG$274,MATCH($A81,'Hoja de Trabajo para listado'!$DE$153:$DE$1048576,0),MATCH((CUADRO!F$4&amp;$E81),'Hoja de Trabajo para listado'!$DE$151:$DG$151,0)),0)+IFERROR(INDEX('Hoja de Trabajo para listado'!$CD$155:$DC$1048576,MATCH($A81,'Hoja de Trabajo para listado'!$CD$155:$CD$1048576,0),MATCH((CUADRO!F$4&amp;$E81),'Hoja de Trabajo para listado'!$CD$151:$DC$151,0)),0)</f>
        <v>0</v>
      </c>
      <c r="G81" s="243">
        <f ca="1">+IFERROR(INDEX('Hoja de Trabajo para listado'!$A$155:$Z$1048576,MATCH($A81,'Hoja de Trabajo para listado'!$A$155:$A$1048576,0),MATCH((CUADRO!G$4&amp;$E81),'Hoja de Trabajo para listado'!$A$151:$Z$151,0)),0)+IFERROR(INDEX('Hoja de Trabajo para listado'!$AB$155:$BA$1048576,MATCH($A81,'Hoja de Trabajo para listado'!$AB$155:$AB$1048576,0),MATCH((CUADRO!G$4&amp;$E81),'Hoja de Trabajo para listado'!$AB$151:$BA$151,0)),0)+IFERROR(INDEX('Hoja de Trabajo para listado'!$BC$155:$CB$1048576,MATCH($A81,'Hoja de Trabajo para listado'!$BC$155:$BC$1048576,0),MATCH((CUADRO!G$4&amp;$E81),'Hoja de Trabajo para listado'!$BC$151:$CB$151,0)),0)+IFERROR(INDEX('Hoja de Trabajo para listado'!$DE$153:$DG$274,MATCH($A81,'Hoja de Trabajo para listado'!$DE$153:$DE$1048576,0),MATCH((CUADRO!G$4&amp;$E81),'Hoja de Trabajo para listado'!$DE$151:$DG$151,0)),0)+IFERROR(INDEX('Hoja de Trabajo para listado'!$CD$155:$DC$1048576,MATCH($A81,'Hoja de Trabajo para listado'!$CD$155:$CD$1048576,0),MATCH((CUADRO!G$4&amp;$E81),'Hoja de Trabajo para listado'!$CD$151:$DC$151,0)),0)</f>
        <v>0</v>
      </c>
      <c r="H81" s="243">
        <f ca="1">+IFERROR(INDEX('Hoja de Trabajo para listado'!$A$155:$Z$1048576,MATCH($A81,'Hoja de Trabajo para listado'!$A$155:$A$1048576,0),MATCH((CUADRO!H$4&amp;$E81),'Hoja de Trabajo para listado'!$A$151:$Z$151,0)),0)+IFERROR(INDEX('Hoja de Trabajo para listado'!$AB$155:$BA$1048576,MATCH($A81,'Hoja de Trabajo para listado'!$AB$155:$AB$1048576,0),MATCH((CUADRO!H$4&amp;$E81),'Hoja de Trabajo para listado'!$AB$151:$BA$151,0)),0)+IFERROR(INDEX('Hoja de Trabajo para listado'!$BC$155:$CB$1048576,MATCH($A81,'Hoja de Trabajo para listado'!$BC$155:$BC$1048576,0),MATCH((CUADRO!H$4&amp;$E81),'Hoja de Trabajo para listado'!$BC$151:$CB$151,0)),0)+IFERROR(INDEX('Hoja de Trabajo para listado'!$DE$153:$DG$274,MATCH($A81,'Hoja de Trabajo para listado'!$DE$153:$DE$1048576,0),MATCH((CUADRO!H$4&amp;$E81),'Hoja de Trabajo para listado'!$DE$151:$DG$151,0)),0)+IFERROR(INDEX('Hoja de Trabajo para listado'!$CD$155:$DC$1048576,MATCH($A81,'Hoja de Trabajo para listado'!$CD$155:$CD$1048576,0),MATCH((CUADRO!H$4&amp;$E81),'Hoja de Trabajo para listado'!$CD$151:$DC$151,0)),0)</f>
        <v>0</v>
      </c>
      <c r="I81" s="243">
        <f ca="1">+IFERROR(INDEX('Hoja de Trabajo para listado'!$A$155:$Z$1048576,MATCH($A81,'Hoja de Trabajo para listado'!$A$155:$A$1048576,0),MATCH((CUADRO!I$4&amp;$E81),'Hoja de Trabajo para listado'!$A$151:$Z$151,0)),0)+IFERROR(INDEX('Hoja de Trabajo para listado'!$AB$155:$BA$1048576,MATCH($A81,'Hoja de Trabajo para listado'!$AB$155:$AB$1048576,0),MATCH((CUADRO!I$4&amp;$E81),'Hoja de Trabajo para listado'!$AB$151:$BA$151,0)),0)+IFERROR(INDEX('Hoja de Trabajo para listado'!$BC$155:$CB$1048576,MATCH($A81,'Hoja de Trabajo para listado'!$BC$155:$BC$1048576,0),MATCH((CUADRO!I$4&amp;$E81),'Hoja de Trabajo para listado'!$BC$151:$CB$151,0)),0)+IFERROR(INDEX('Hoja de Trabajo para listado'!$DE$153:$DG$274,MATCH($A81,'Hoja de Trabajo para listado'!$DE$153:$DE$1048576,0),MATCH((CUADRO!I$4&amp;$E81),'Hoja de Trabajo para listado'!$DE$151:$DG$151,0)),0)+IFERROR(INDEX('Hoja de Trabajo para listado'!$CD$155:$DC$1048576,MATCH($A81,'Hoja de Trabajo para listado'!$CD$155:$CD$1048576,0),MATCH((CUADRO!I$4&amp;$E81),'Hoja de Trabajo para listado'!$CD$151:$DC$151,0)),0)</f>
        <v>0</v>
      </c>
      <c r="J81" s="243">
        <f ca="1">+IFERROR(INDEX('Hoja de Trabajo para listado'!$A$155:$Z$1048576,MATCH($A81,'Hoja de Trabajo para listado'!$A$155:$A$1048576,0),MATCH((CUADRO!J$4&amp;$E81),'Hoja de Trabajo para listado'!$A$151:$Z$151,0)),0)+IFERROR(INDEX('Hoja de Trabajo para listado'!$AB$155:$BA$1048576,MATCH($A81,'Hoja de Trabajo para listado'!$AB$155:$AB$1048576,0),MATCH((CUADRO!J$4&amp;$E81),'Hoja de Trabajo para listado'!$AB$151:$BA$151,0)),0)+IFERROR(INDEX('Hoja de Trabajo para listado'!$BC$155:$CB$1048576,MATCH($A81,'Hoja de Trabajo para listado'!$BC$155:$BC$1048576,0),MATCH((CUADRO!J$4&amp;$E81),'Hoja de Trabajo para listado'!$BC$151:$CB$151,0)),0)+IFERROR(INDEX('Hoja de Trabajo para listado'!$DE$153:$DG$274,MATCH($A81,'Hoja de Trabajo para listado'!$DE$153:$DE$1048576,0),MATCH((CUADRO!J$4&amp;$E81),'Hoja de Trabajo para listado'!$DE$151:$DG$151,0)),0)+IFERROR(INDEX('Hoja de Trabajo para listado'!$CD$155:$DC$1048576,MATCH($A81,'Hoja de Trabajo para listado'!$CD$155:$CD$1048576,0),MATCH((CUADRO!J$4&amp;$E81),'Hoja de Trabajo para listado'!$CD$151:$DC$151,0)),0)</f>
        <v>0</v>
      </c>
      <c r="K81" s="243">
        <f ca="1">+IFERROR(INDEX('Hoja de Trabajo para listado'!$A$155:$Z$1048576,MATCH($A81,'Hoja de Trabajo para listado'!$A$155:$A$1048576,0),MATCH((CUADRO!K$4&amp;$E81),'Hoja de Trabajo para listado'!$A$151:$Z$151,0)),0)+IFERROR(INDEX('Hoja de Trabajo para listado'!$AB$155:$BA$1048576,MATCH($A81,'Hoja de Trabajo para listado'!$AB$155:$AB$1048576,0),MATCH((CUADRO!K$4&amp;$E81),'Hoja de Trabajo para listado'!$AB$151:$BA$151,0)),0)+IFERROR(INDEX('Hoja de Trabajo para listado'!$BC$155:$CB$1048576,MATCH($A81,'Hoja de Trabajo para listado'!$BC$155:$BC$1048576,0),MATCH((CUADRO!K$4&amp;$E81),'Hoja de Trabajo para listado'!$BC$151:$CB$151,0)),0)+IFERROR(INDEX('Hoja de Trabajo para listado'!$DE$153:$DG$274,MATCH($A81,'Hoja de Trabajo para listado'!$DE$153:$DE$1048576,0),MATCH((CUADRO!K$4&amp;$E81),'Hoja de Trabajo para listado'!$DE$151:$DG$151,0)),0)+IFERROR(INDEX('Hoja de Trabajo para listado'!$CD$155:$DC$1048576,MATCH($A81,'Hoja de Trabajo para listado'!$CD$155:$CD$1048576,0),MATCH((CUADRO!K$4&amp;$E81),'Hoja de Trabajo para listado'!$CD$151:$DC$151,0)),0)</f>
        <v>0</v>
      </c>
      <c r="L81" s="243">
        <f ca="1">+IFERROR(INDEX('Hoja de Trabajo para listado'!$A$155:$Z$1048576,MATCH($A81,'Hoja de Trabajo para listado'!$A$155:$A$1048576,0),MATCH((CUADRO!L$4&amp;$E81),'Hoja de Trabajo para listado'!$A$151:$Z$151,0)),0)+IFERROR(INDEX('Hoja de Trabajo para listado'!$AB$155:$BA$1048576,MATCH($A81,'Hoja de Trabajo para listado'!$AB$155:$AB$1048576,0),MATCH((CUADRO!L$4&amp;$E81),'Hoja de Trabajo para listado'!$AB$151:$BA$151,0)),0)+IFERROR(INDEX('Hoja de Trabajo para listado'!$BC$155:$CB$1048576,MATCH($A81,'Hoja de Trabajo para listado'!$BC$155:$BC$1048576,0),MATCH((CUADRO!L$4&amp;$E81),'Hoja de Trabajo para listado'!$BC$151:$CB$151,0)),0)+IFERROR(INDEX('Hoja de Trabajo para listado'!$DE$153:$DG$274,MATCH($A81,'Hoja de Trabajo para listado'!$DE$153:$DE$1048576,0),MATCH((CUADRO!L$4&amp;$E81),'Hoja de Trabajo para listado'!$DE$151:$DG$151,0)),0)+IFERROR(INDEX('Hoja de Trabajo para listado'!$CD$155:$DC$1048576,MATCH($A81,'Hoja de Trabajo para listado'!$CD$155:$CD$1048576,0),MATCH((CUADRO!L$4&amp;$E81),'Hoja de Trabajo para listado'!$CD$151:$DC$151,0)),0)</f>
        <v>0</v>
      </c>
      <c r="M81" s="243">
        <f ca="1">+IFERROR(INDEX('Hoja de Trabajo para listado'!$A$155:$Z$1048576,MATCH($A81,'Hoja de Trabajo para listado'!$A$155:$A$1048576,0),MATCH((CUADRO!M$4&amp;$E81),'Hoja de Trabajo para listado'!$A$151:$Z$151,0)),0)+IFERROR(INDEX('Hoja de Trabajo para listado'!$AB$155:$BA$1048576,MATCH($A81,'Hoja de Trabajo para listado'!$AB$155:$AB$1048576,0),MATCH((CUADRO!M$4&amp;$E81),'Hoja de Trabajo para listado'!$AB$151:$BA$151,0)),0)+IFERROR(INDEX('Hoja de Trabajo para listado'!$BC$155:$CB$1048576,MATCH($A81,'Hoja de Trabajo para listado'!$BC$155:$BC$1048576,0),MATCH((CUADRO!M$4&amp;$E81),'Hoja de Trabajo para listado'!$BC$151:$CB$151,0)),0)+IFERROR(INDEX('Hoja de Trabajo para listado'!$DE$153:$DG$274,MATCH($A81,'Hoja de Trabajo para listado'!$DE$153:$DE$1048576,0),MATCH((CUADRO!M$4&amp;$E81),'Hoja de Trabajo para listado'!$DE$151:$DG$151,0)),0)+IFERROR(INDEX('Hoja de Trabajo para listado'!$CD$155:$DC$1048576,MATCH($A81,'Hoja de Trabajo para listado'!$CD$155:$CD$1048576,0),MATCH((CUADRO!M$4&amp;$E81),'Hoja de Trabajo para listado'!$CD$151:$DC$151,0)),0)</f>
        <v>0</v>
      </c>
      <c r="N81" s="243">
        <f ca="1">+IFERROR(INDEX('Hoja de Trabajo para listado'!$A$155:$Z$1048576,MATCH($A81,'Hoja de Trabajo para listado'!$A$155:$A$1048576,0),MATCH((CUADRO!N$4&amp;$E81),'Hoja de Trabajo para listado'!$A$151:$Z$151,0)),0)+IFERROR(INDEX('Hoja de Trabajo para listado'!$AB$155:$BA$1048576,MATCH($A81,'Hoja de Trabajo para listado'!$AB$155:$AB$1048576,0),MATCH((CUADRO!N$4&amp;$E81),'Hoja de Trabajo para listado'!$AB$151:$BA$151,0)),0)+IFERROR(INDEX('Hoja de Trabajo para listado'!$BC$155:$CB$1048576,MATCH($A81,'Hoja de Trabajo para listado'!$BC$155:$BC$1048576,0),MATCH((CUADRO!N$4&amp;$E81),'Hoja de Trabajo para listado'!$BC$151:$CB$151,0)),0)+IFERROR(INDEX('Hoja de Trabajo para listado'!$DE$153:$DG$274,MATCH($A81,'Hoja de Trabajo para listado'!$DE$153:$DE$1048576,0),MATCH((CUADRO!N$4&amp;$E81),'Hoja de Trabajo para listado'!$DE$151:$DG$151,0)),0)+IFERROR(INDEX('Hoja de Trabajo para listado'!$CD$155:$DC$1048576,MATCH($A81,'Hoja de Trabajo para listado'!$CD$155:$CD$1048576,0),MATCH((CUADRO!N$4&amp;$E81),'Hoja de Trabajo para listado'!$CD$151:$DC$151,0)),0)</f>
        <v>0</v>
      </c>
      <c r="O81" s="243">
        <f ca="1">+IFERROR(INDEX('Hoja de Trabajo para listado'!$A$155:$Z$1048576,MATCH($A81,'Hoja de Trabajo para listado'!$A$155:$A$1048576,0),MATCH((CUADRO!O$4&amp;$E81),'Hoja de Trabajo para listado'!$A$151:$Z$151,0)),0)+IFERROR(INDEX('Hoja de Trabajo para listado'!$AB$155:$BA$1048576,MATCH($A81,'Hoja de Trabajo para listado'!$AB$155:$AB$1048576,0),MATCH((CUADRO!O$4&amp;$E81),'Hoja de Trabajo para listado'!$AB$151:$BA$151,0)),0)+IFERROR(INDEX('Hoja de Trabajo para listado'!$BC$155:$CB$1048576,MATCH($A81,'Hoja de Trabajo para listado'!$BC$155:$BC$1048576,0),MATCH((CUADRO!O$4&amp;$E81),'Hoja de Trabajo para listado'!$BC$151:$CB$151,0)),0)+IFERROR(INDEX('Hoja de Trabajo para listado'!$DE$153:$DG$274,MATCH($A81,'Hoja de Trabajo para listado'!$DE$153:$DE$1048576,0),MATCH((CUADRO!O$4&amp;$E81),'Hoja de Trabajo para listado'!$DE$151:$DG$151,0)),0)+IFERROR(INDEX('Hoja de Trabajo para listado'!$CD$155:$DC$1048576,MATCH($A81,'Hoja de Trabajo para listado'!$CD$155:$CD$1048576,0),MATCH((CUADRO!O$4&amp;$E81),'Hoja de Trabajo para listado'!$CD$151:$DC$151,0)),0)</f>
        <v>0</v>
      </c>
      <c r="P81" s="243">
        <f ca="1">+IFERROR(INDEX('Hoja de Trabajo para listado'!$A$155:$Z$1048576,MATCH($A81,'Hoja de Trabajo para listado'!$A$155:$A$1048576,0),MATCH((CUADRO!P$4&amp;$E81),'Hoja de Trabajo para listado'!$A$151:$Z$151,0)),0)+IFERROR(INDEX('Hoja de Trabajo para listado'!$AB$155:$BA$1048576,MATCH($A81,'Hoja de Trabajo para listado'!$AB$155:$AB$1048576,0),MATCH((CUADRO!P$4&amp;$E81),'Hoja de Trabajo para listado'!$AB$151:$BA$151,0)),0)+IFERROR(INDEX('Hoja de Trabajo para listado'!$BC$155:$CB$1048576,MATCH($A81,'Hoja de Trabajo para listado'!$BC$155:$BC$1048576,0),MATCH((CUADRO!P$4&amp;$E81),'Hoja de Trabajo para listado'!$BC$151:$CB$151,0)),0)+IFERROR(INDEX('Hoja de Trabajo para listado'!$DE$153:$DG$274,MATCH($A81,'Hoja de Trabajo para listado'!$DE$153:$DE$1048576,0),MATCH((CUADRO!P$4&amp;$E81),'Hoja de Trabajo para listado'!$DE$151:$DG$151,0)),0)+IFERROR(INDEX('Hoja de Trabajo para listado'!$CD$155:$DC$1048576,MATCH($A81,'Hoja de Trabajo para listado'!$CD$155:$CD$1048576,0),MATCH((CUADRO!P$4&amp;$E81),'Hoja de Trabajo para listado'!$CD$151:$DC$151,0)),0)</f>
        <v>0</v>
      </c>
      <c r="Q81" s="243">
        <f ca="1">+IFERROR(INDEX('Hoja de Trabajo para listado'!$A$155:$Z$1048576,MATCH($A81,'Hoja de Trabajo para listado'!$A$155:$A$1048576,0),MATCH((CUADRO!Q$4&amp;$E81),'Hoja de Trabajo para listado'!$A$151:$Z$151,0)),0)+IFERROR(INDEX('Hoja de Trabajo para listado'!$AB$155:$BA$1048576,MATCH($A81,'Hoja de Trabajo para listado'!$AB$155:$AB$1048576,0),MATCH((CUADRO!Q$4&amp;$E81),'Hoja de Trabajo para listado'!$AB$151:$BA$151,0)),0)+IFERROR(INDEX('Hoja de Trabajo para listado'!$BC$155:$CB$1048576,MATCH($A81,'Hoja de Trabajo para listado'!$BC$155:$BC$1048576,0),MATCH((CUADRO!Q$4&amp;$E81),'Hoja de Trabajo para listado'!$BC$151:$CB$151,0)),0)+IFERROR(INDEX('Hoja de Trabajo para listado'!$DE$153:$DG$274,MATCH($A81,'Hoja de Trabajo para listado'!$DE$153:$DE$1048576,0),MATCH((CUADRO!Q$4&amp;$E81),'Hoja de Trabajo para listado'!$DE$151:$DG$151,0)),0)+IFERROR(INDEX('Hoja de Trabajo para listado'!$CD$155:$DC$1048576,MATCH($A81,'Hoja de Trabajo para listado'!$CD$155:$CD$1048576,0),MATCH((CUADRO!Q$4&amp;$E81),'Hoja de Trabajo para listado'!$CD$151:$DC$151,0)),0)</f>
        <v>0</v>
      </c>
      <c r="R81" s="243">
        <f t="shared" ca="1" si="5"/>
        <v>0</v>
      </c>
      <c r="S81" s="243"/>
      <c r="T81" s="243">
        <f ca="1">+T82</f>
        <v>295914.15000000002</v>
      </c>
      <c r="U81" s="242">
        <f t="shared" si="6"/>
        <v>1</v>
      </c>
      <c r="V81" s="333" t="str">
        <f>+VLOOKUP(A81,bd_lista!$A$3:$E$592,5,FALSE)</f>
        <v>Universidades Públicas</v>
      </c>
      <c r="W81" s="387" t="str">
        <f>+V81</f>
        <v>Universidades Públicas</v>
      </c>
      <c r="X81" s="242">
        <f>+VLOOKUP(A81,[4]Sheet1!$A$13:$D$744,4,FALSE)</f>
        <v>0</v>
      </c>
      <c r="Y81" s="242" t="e">
        <f>+VLOOKUP(X81,bd_lista!$A$3:$C$592,3,FALSE)</f>
        <v>#N/A</v>
      </c>
      <c r="Z81" s="294">
        <f>+X81</f>
        <v>0</v>
      </c>
      <c r="AA81" s="295" t="e">
        <f>+Y81</f>
        <v>#N/A</v>
      </c>
    </row>
    <row r="82" spans="1:27" customFormat="1" ht="15" hidden="1" customHeight="1">
      <c r="A82" s="32">
        <v>140</v>
      </c>
      <c r="B82" s="393"/>
      <c r="C82" s="333" t="str">
        <f>+VLOOKUP(A82,bd_lista!$A$3:$C$592,3,FALSE)</f>
        <v>Universidad Pública de El Alto</v>
      </c>
      <c r="D82" s="390"/>
      <c r="E82" s="333" t="s">
        <v>1305</v>
      </c>
      <c r="F82" s="245">
        <f ca="1">+IFERROR(INDEX('Hoja de Trabajo para listado'!$A$155:$Z$1048576,MATCH($A82,'Hoja de Trabajo para listado'!$A$155:$A$1048576,0),MATCH((CUADRO!F$4&amp;$E82),'Hoja de Trabajo para listado'!$A$151:$Z$151,0)),0)+IFERROR(INDEX('Hoja de Trabajo para listado'!$AB$155:$BA$1048576,MATCH($A82,'Hoja de Trabajo para listado'!$AB$155:$AB$1048576,0),MATCH((CUADRO!F$4&amp;$E82),'Hoja de Trabajo para listado'!$AB$151:$BA$151,0)),0)+IFERROR(INDEX('Hoja de Trabajo para listado'!$BC$155:$CB$1048576,MATCH($A82,'Hoja de Trabajo para listado'!$BC$155:$BC$1048576,0),MATCH((CUADRO!F$4&amp;$E82),'Hoja de Trabajo para listado'!$BC$151:$CB$151,0)),0)+IFERROR(INDEX('Hoja de Trabajo para listado'!$DE$153:$DG$274,MATCH($A82,'Hoja de Trabajo para listado'!$DE$153:$DE$1048576,0),MATCH((CUADRO!F$4&amp;$E82),'Hoja de Trabajo para listado'!$DE$151:$DG$151,0)),0)+IFERROR(INDEX('Hoja de Trabajo para listado'!$CD$155:$DC$1048576,MATCH($A82,'Hoja de Trabajo para listado'!$CD$155:$CD$1048576,0),MATCH((CUADRO!F$4&amp;$E82),'Hoja de Trabajo para listado'!$CD$151:$DC$151,0)),0)</f>
        <v>295914.15000000002</v>
      </c>
      <c r="G82" s="245">
        <f ca="1">+IFERROR(INDEX('Hoja de Trabajo para listado'!$A$155:$Z$1048576,MATCH($A82,'Hoja de Trabajo para listado'!$A$155:$A$1048576,0),MATCH((CUADRO!G$4&amp;$E82),'Hoja de Trabajo para listado'!$A$151:$Z$151,0)),0)+IFERROR(INDEX('Hoja de Trabajo para listado'!$AB$155:$BA$1048576,MATCH($A82,'Hoja de Trabajo para listado'!$AB$155:$AB$1048576,0),MATCH((CUADRO!G$4&amp;$E82),'Hoja de Trabajo para listado'!$AB$151:$BA$151,0)),0)+IFERROR(INDEX('Hoja de Trabajo para listado'!$BC$155:$CB$1048576,MATCH($A82,'Hoja de Trabajo para listado'!$BC$155:$BC$1048576,0),MATCH((CUADRO!G$4&amp;$E82),'Hoja de Trabajo para listado'!$BC$151:$CB$151,0)),0)+IFERROR(INDEX('Hoja de Trabajo para listado'!$DE$153:$DG$274,MATCH($A82,'Hoja de Trabajo para listado'!$DE$153:$DE$1048576,0),MATCH((CUADRO!G$4&amp;$E82),'Hoja de Trabajo para listado'!$DE$151:$DG$151,0)),0)+IFERROR(INDEX('Hoja de Trabajo para listado'!$CD$155:$DC$1048576,MATCH($A82,'Hoja de Trabajo para listado'!$CD$155:$CD$1048576,0),MATCH((CUADRO!G$4&amp;$E82),'Hoja de Trabajo para listado'!$CD$151:$DC$151,0)),0)</f>
        <v>0</v>
      </c>
      <c r="H82" s="245">
        <f ca="1">+IFERROR(INDEX('Hoja de Trabajo para listado'!$A$155:$Z$1048576,MATCH($A82,'Hoja de Trabajo para listado'!$A$155:$A$1048576,0),MATCH((CUADRO!H$4&amp;$E82),'Hoja de Trabajo para listado'!$A$151:$Z$151,0)),0)+IFERROR(INDEX('Hoja de Trabajo para listado'!$AB$155:$BA$1048576,MATCH($A82,'Hoja de Trabajo para listado'!$AB$155:$AB$1048576,0),MATCH((CUADRO!H$4&amp;$E82),'Hoja de Trabajo para listado'!$AB$151:$BA$151,0)),0)+IFERROR(INDEX('Hoja de Trabajo para listado'!$BC$155:$CB$1048576,MATCH($A82,'Hoja de Trabajo para listado'!$BC$155:$BC$1048576,0),MATCH((CUADRO!H$4&amp;$E82),'Hoja de Trabajo para listado'!$BC$151:$CB$151,0)),0)+IFERROR(INDEX('Hoja de Trabajo para listado'!$DE$153:$DG$274,MATCH($A82,'Hoja de Trabajo para listado'!$DE$153:$DE$1048576,0),MATCH((CUADRO!H$4&amp;$E82),'Hoja de Trabajo para listado'!$DE$151:$DG$151,0)),0)+IFERROR(INDEX('Hoja de Trabajo para listado'!$CD$155:$DC$1048576,MATCH($A82,'Hoja de Trabajo para listado'!$CD$155:$CD$1048576,0),MATCH((CUADRO!H$4&amp;$E82),'Hoja de Trabajo para listado'!$CD$151:$DC$151,0)),0)</f>
        <v>0</v>
      </c>
      <c r="I82" s="245">
        <f ca="1">+IFERROR(INDEX('Hoja de Trabajo para listado'!$A$155:$Z$1048576,MATCH($A82,'Hoja de Trabajo para listado'!$A$155:$A$1048576,0),MATCH((CUADRO!I$4&amp;$E82),'Hoja de Trabajo para listado'!$A$151:$Z$151,0)),0)+IFERROR(INDEX('Hoja de Trabajo para listado'!$AB$155:$BA$1048576,MATCH($A82,'Hoja de Trabajo para listado'!$AB$155:$AB$1048576,0),MATCH((CUADRO!I$4&amp;$E82),'Hoja de Trabajo para listado'!$AB$151:$BA$151,0)),0)+IFERROR(INDEX('Hoja de Trabajo para listado'!$BC$155:$CB$1048576,MATCH($A82,'Hoja de Trabajo para listado'!$BC$155:$BC$1048576,0),MATCH((CUADRO!I$4&amp;$E82),'Hoja de Trabajo para listado'!$BC$151:$CB$151,0)),0)+IFERROR(INDEX('Hoja de Trabajo para listado'!$DE$153:$DG$274,MATCH($A82,'Hoja de Trabajo para listado'!$DE$153:$DE$1048576,0),MATCH((CUADRO!I$4&amp;$E82),'Hoja de Trabajo para listado'!$DE$151:$DG$151,0)),0)+IFERROR(INDEX('Hoja de Trabajo para listado'!$CD$155:$DC$1048576,MATCH($A82,'Hoja de Trabajo para listado'!$CD$155:$CD$1048576,0),MATCH((CUADRO!I$4&amp;$E82),'Hoja de Trabajo para listado'!$CD$151:$DC$151,0)),0)</f>
        <v>0</v>
      </c>
      <c r="J82" s="245">
        <f ca="1">+IFERROR(INDEX('Hoja de Trabajo para listado'!$A$155:$Z$1048576,MATCH($A82,'Hoja de Trabajo para listado'!$A$155:$A$1048576,0),MATCH((CUADRO!J$4&amp;$E82),'Hoja de Trabajo para listado'!$A$151:$Z$151,0)),0)+IFERROR(INDEX('Hoja de Trabajo para listado'!$AB$155:$BA$1048576,MATCH($A82,'Hoja de Trabajo para listado'!$AB$155:$AB$1048576,0),MATCH((CUADRO!J$4&amp;$E82),'Hoja de Trabajo para listado'!$AB$151:$BA$151,0)),0)+IFERROR(INDEX('Hoja de Trabajo para listado'!$BC$155:$CB$1048576,MATCH($A82,'Hoja de Trabajo para listado'!$BC$155:$BC$1048576,0),MATCH((CUADRO!J$4&amp;$E82),'Hoja de Trabajo para listado'!$BC$151:$CB$151,0)),0)+IFERROR(INDEX('Hoja de Trabajo para listado'!$DE$153:$DG$274,MATCH($A82,'Hoja de Trabajo para listado'!$DE$153:$DE$1048576,0),MATCH((CUADRO!J$4&amp;$E82),'Hoja de Trabajo para listado'!$DE$151:$DG$151,0)),0)+IFERROR(INDEX('Hoja de Trabajo para listado'!$CD$155:$DC$1048576,MATCH($A82,'Hoja de Trabajo para listado'!$CD$155:$CD$1048576,0),MATCH((CUADRO!J$4&amp;$E82),'Hoja de Trabajo para listado'!$CD$151:$DC$151,0)),0)</f>
        <v>0</v>
      </c>
      <c r="K82" s="245">
        <f ca="1">+IFERROR(INDEX('Hoja de Trabajo para listado'!$A$155:$Z$1048576,MATCH($A82,'Hoja de Trabajo para listado'!$A$155:$A$1048576,0),MATCH((CUADRO!K$4&amp;$E82),'Hoja de Trabajo para listado'!$A$151:$Z$151,0)),0)+IFERROR(INDEX('Hoja de Trabajo para listado'!$AB$155:$BA$1048576,MATCH($A82,'Hoja de Trabajo para listado'!$AB$155:$AB$1048576,0),MATCH((CUADRO!K$4&amp;$E82),'Hoja de Trabajo para listado'!$AB$151:$BA$151,0)),0)+IFERROR(INDEX('Hoja de Trabajo para listado'!$BC$155:$CB$1048576,MATCH($A82,'Hoja de Trabajo para listado'!$BC$155:$BC$1048576,0),MATCH((CUADRO!K$4&amp;$E82),'Hoja de Trabajo para listado'!$BC$151:$CB$151,0)),0)+IFERROR(INDEX('Hoja de Trabajo para listado'!$DE$153:$DG$274,MATCH($A82,'Hoja de Trabajo para listado'!$DE$153:$DE$1048576,0),MATCH((CUADRO!K$4&amp;$E82),'Hoja de Trabajo para listado'!$DE$151:$DG$151,0)),0)+IFERROR(INDEX('Hoja de Trabajo para listado'!$CD$155:$DC$1048576,MATCH($A82,'Hoja de Trabajo para listado'!$CD$155:$CD$1048576,0),MATCH((CUADRO!K$4&amp;$E82),'Hoja de Trabajo para listado'!$CD$151:$DC$151,0)),0)</f>
        <v>0</v>
      </c>
      <c r="L82" s="245">
        <f ca="1">+IFERROR(INDEX('Hoja de Trabajo para listado'!$A$155:$Z$1048576,MATCH($A82,'Hoja de Trabajo para listado'!$A$155:$A$1048576,0),MATCH((CUADRO!L$4&amp;$E82),'Hoja de Trabajo para listado'!$A$151:$Z$151,0)),0)+IFERROR(INDEX('Hoja de Trabajo para listado'!$AB$155:$BA$1048576,MATCH($A82,'Hoja de Trabajo para listado'!$AB$155:$AB$1048576,0),MATCH((CUADRO!L$4&amp;$E82),'Hoja de Trabajo para listado'!$AB$151:$BA$151,0)),0)+IFERROR(INDEX('Hoja de Trabajo para listado'!$BC$155:$CB$1048576,MATCH($A82,'Hoja de Trabajo para listado'!$BC$155:$BC$1048576,0),MATCH((CUADRO!L$4&amp;$E82),'Hoja de Trabajo para listado'!$BC$151:$CB$151,0)),0)+IFERROR(INDEX('Hoja de Trabajo para listado'!$DE$153:$DG$274,MATCH($A82,'Hoja de Trabajo para listado'!$DE$153:$DE$1048576,0),MATCH((CUADRO!L$4&amp;$E82),'Hoja de Trabajo para listado'!$DE$151:$DG$151,0)),0)+IFERROR(INDEX('Hoja de Trabajo para listado'!$CD$155:$DC$1048576,MATCH($A82,'Hoja de Trabajo para listado'!$CD$155:$CD$1048576,0),MATCH((CUADRO!L$4&amp;$E82),'Hoja de Trabajo para listado'!$CD$151:$DC$151,0)),0)</f>
        <v>0</v>
      </c>
      <c r="M82" s="245">
        <f ca="1">+IFERROR(INDEX('Hoja de Trabajo para listado'!$A$155:$Z$1048576,MATCH($A82,'Hoja de Trabajo para listado'!$A$155:$A$1048576,0),MATCH((CUADRO!M$4&amp;$E82),'Hoja de Trabajo para listado'!$A$151:$Z$151,0)),0)+IFERROR(INDEX('Hoja de Trabajo para listado'!$AB$155:$BA$1048576,MATCH($A82,'Hoja de Trabajo para listado'!$AB$155:$AB$1048576,0),MATCH((CUADRO!M$4&amp;$E82),'Hoja de Trabajo para listado'!$AB$151:$BA$151,0)),0)+IFERROR(INDEX('Hoja de Trabajo para listado'!$BC$155:$CB$1048576,MATCH($A82,'Hoja de Trabajo para listado'!$BC$155:$BC$1048576,0),MATCH((CUADRO!M$4&amp;$E82),'Hoja de Trabajo para listado'!$BC$151:$CB$151,0)),0)+IFERROR(INDEX('Hoja de Trabajo para listado'!$DE$153:$DG$274,MATCH($A82,'Hoja de Trabajo para listado'!$DE$153:$DE$1048576,0),MATCH((CUADRO!M$4&amp;$E82),'Hoja de Trabajo para listado'!$DE$151:$DG$151,0)),0)+IFERROR(INDEX('Hoja de Trabajo para listado'!$CD$155:$DC$1048576,MATCH($A82,'Hoja de Trabajo para listado'!$CD$155:$CD$1048576,0),MATCH((CUADRO!M$4&amp;$E82),'Hoja de Trabajo para listado'!$CD$151:$DC$151,0)),0)</f>
        <v>0</v>
      </c>
      <c r="N82" s="245">
        <f ca="1">+IFERROR(INDEX('Hoja de Trabajo para listado'!$A$155:$Z$1048576,MATCH($A82,'Hoja de Trabajo para listado'!$A$155:$A$1048576,0),MATCH((CUADRO!N$4&amp;$E82),'Hoja de Trabajo para listado'!$A$151:$Z$151,0)),0)+IFERROR(INDEX('Hoja de Trabajo para listado'!$AB$155:$BA$1048576,MATCH($A82,'Hoja de Trabajo para listado'!$AB$155:$AB$1048576,0),MATCH((CUADRO!N$4&amp;$E82),'Hoja de Trabajo para listado'!$AB$151:$BA$151,0)),0)+IFERROR(INDEX('Hoja de Trabajo para listado'!$BC$155:$CB$1048576,MATCH($A82,'Hoja de Trabajo para listado'!$BC$155:$BC$1048576,0),MATCH((CUADRO!N$4&amp;$E82),'Hoja de Trabajo para listado'!$BC$151:$CB$151,0)),0)+IFERROR(INDEX('Hoja de Trabajo para listado'!$DE$153:$DG$274,MATCH($A82,'Hoja de Trabajo para listado'!$DE$153:$DE$1048576,0),MATCH((CUADRO!N$4&amp;$E82),'Hoja de Trabajo para listado'!$DE$151:$DG$151,0)),0)+IFERROR(INDEX('Hoja de Trabajo para listado'!$CD$155:$DC$1048576,MATCH($A82,'Hoja de Trabajo para listado'!$CD$155:$CD$1048576,0),MATCH((CUADRO!N$4&amp;$E82),'Hoja de Trabajo para listado'!$CD$151:$DC$151,0)),0)</f>
        <v>0</v>
      </c>
      <c r="O82" s="245">
        <f ca="1">+IFERROR(INDEX('Hoja de Trabajo para listado'!$A$155:$Z$1048576,MATCH($A82,'Hoja de Trabajo para listado'!$A$155:$A$1048576,0),MATCH((CUADRO!O$4&amp;$E82),'Hoja de Trabajo para listado'!$A$151:$Z$151,0)),0)+IFERROR(INDEX('Hoja de Trabajo para listado'!$AB$155:$BA$1048576,MATCH($A82,'Hoja de Trabajo para listado'!$AB$155:$AB$1048576,0),MATCH((CUADRO!O$4&amp;$E82),'Hoja de Trabajo para listado'!$AB$151:$BA$151,0)),0)+IFERROR(INDEX('Hoja de Trabajo para listado'!$BC$155:$CB$1048576,MATCH($A82,'Hoja de Trabajo para listado'!$BC$155:$BC$1048576,0),MATCH((CUADRO!O$4&amp;$E82),'Hoja de Trabajo para listado'!$BC$151:$CB$151,0)),0)+IFERROR(INDEX('Hoja de Trabajo para listado'!$DE$153:$DG$274,MATCH($A82,'Hoja de Trabajo para listado'!$DE$153:$DE$1048576,0),MATCH((CUADRO!O$4&amp;$E82),'Hoja de Trabajo para listado'!$DE$151:$DG$151,0)),0)+IFERROR(INDEX('Hoja de Trabajo para listado'!$CD$155:$DC$1048576,MATCH($A82,'Hoja de Trabajo para listado'!$CD$155:$CD$1048576,0),MATCH((CUADRO!O$4&amp;$E82),'Hoja de Trabajo para listado'!$CD$151:$DC$151,0)),0)</f>
        <v>0</v>
      </c>
      <c r="P82" s="245">
        <f ca="1">+IFERROR(INDEX('Hoja de Trabajo para listado'!$A$155:$Z$1048576,MATCH($A82,'Hoja de Trabajo para listado'!$A$155:$A$1048576,0),MATCH((CUADRO!P$4&amp;$E82),'Hoja de Trabajo para listado'!$A$151:$Z$151,0)),0)+IFERROR(INDEX('Hoja de Trabajo para listado'!$AB$155:$BA$1048576,MATCH($A82,'Hoja de Trabajo para listado'!$AB$155:$AB$1048576,0),MATCH((CUADRO!P$4&amp;$E82),'Hoja de Trabajo para listado'!$AB$151:$BA$151,0)),0)+IFERROR(INDEX('Hoja de Trabajo para listado'!$BC$155:$CB$1048576,MATCH($A82,'Hoja de Trabajo para listado'!$BC$155:$BC$1048576,0),MATCH((CUADRO!P$4&amp;$E82),'Hoja de Trabajo para listado'!$BC$151:$CB$151,0)),0)+IFERROR(INDEX('Hoja de Trabajo para listado'!$DE$153:$DG$274,MATCH($A82,'Hoja de Trabajo para listado'!$DE$153:$DE$1048576,0),MATCH((CUADRO!P$4&amp;$E82),'Hoja de Trabajo para listado'!$DE$151:$DG$151,0)),0)+IFERROR(INDEX('Hoja de Trabajo para listado'!$CD$155:$DC$1048576,MATCH($A82,'Hoja de Trabajo para listado'!$CD$155:$CD$1048576,0),MATCH((CUADRO!P$4&amp;$E82),'Hoja de Trabajo para listado'!$CD$151:$DC$151,0)),0)</f>
        <v>0</v>
      </c>
      <c r="Q82" s="245">
        <f ca="1">+IFERROR(INDEX('Hoja de Trabajo para listado'!$A$155:$Z$1048576,MATCH($A82,'Hoja de Trabajo para listado'!$A$155:$A$1048576,0),MATCH((CUADRO!Q$4&amp;$E82),'Hoja de Trabajo para listado'!$A$151:$Z$151,0)),0)+IFERROR(INDEX('Hoja de Trabajo para listado'!$AB$155:$BA$1048576,MATCH($A82,'Hoja de Trabajo para listado'!$AB$155:$AB$1048576,0),MATCH((CUADRO!Q$4&amp;$E82),'Hoja de Trabajo para listado'!$AB$151:$BA$151,0)),0)+IFERROR(INDEX('Hoja de Trabajo para listado'!$BC$155:$CB$1048576,MATCH($A82,'Hoja de Trabajo para listado'!$BC$155:$BC$1048576,0),MATCH((CUADRO!Q$4&amp;$E82),'Hoja de Trabajo para listado'!$BC$151:$CB$151,0)),0)+IFERROR(INDEX('Hoja de Trabajo para listado'!$DE$153:$DG$274,MATCH($A82,'Hoja de Trabajo para listado'!$DE$153:$DE$1048576,0),MATCH((CUADRO!Q$4&amp;$E82),'Hoja de Trabajo para listado'!$DE$151:$DG$151,0)),0)+IFERROR(INDEX('Hoja de Trabajo para listado'!$CD$155:$DC$1048576,MATCH($A82,'Hoja de Trabajo para listado'!$CD$155:$CD$1048576,0),MATCH((CUADRO!Q$4&amp;$E82),'Hoja de Trabajo para listado'!$CD$151:$DC$151,0)),0)</f>
        <v>0</v>
      </c>
      <c r="R82" s="245">
        <f t="shared" ca="1" si="5"/>
        <v>295914.15000000002</v>
      </c>
      <c r="S82" s="245">
        <f ca="1">+R81+R82</f>
        <v>295914.15000000002</v>
      </c>
      <c r="T82" s="245">
        <f ca="1">+S82</f>
        <v>295914.15000000002</v>
      </c>
      <c r="U82" s="244">
        <f t="shared" si="6"/>
        <v>2</v>
      </c>
      <c r="V82" s="333" t="str">
        <f>+VLOOKUP(A82,bd_lista!$A$3:$E$592,5,FALSE)</f>
        <v>Universidades Públicas</v>
      </c>
      <c r="W82" s="388"/>
      <c r="X82" s="242">
        <f>+VLOOKUP(A82,[4]Sheet1!$A$13:$D$744,4,FALSE)</f>
        <v>0</v>
      </c>
      <c r="Y82" s="242" t="e">
        <f>+VLOOKUP(X82,bd_lista!$A$3:$C$592,3,FALSE)</f>
        <v>#N/A</v>
      </c>
      <c r="Z82" s="292"/>
      <c r="AA82" s="293"/>
    </row>
    <row r="83" spans="1:27" customFormat="1" ht="15" hidden="1" customHeight="1">
      <c r="A83" s="250">
        <v>141</v>
      </c>
      <c r="B83" s="392">
        <f>+A83</f>
        <v>141</v>
      </c>
      <c r="C83" s="247" t="str">
        <f>+VLOOKUP(A83,bd_lista!$A$3:$C$592,3,FALSE)</f>
        <v>Universidad Mayor de San Simón</v>
      </c>
      <c r="D83" s="389" t="str">
        <f>+C83</f>
        <v>Universidad Mayor de San Simón</v>
      </c>
      <c r="E83" s="247" t="s">
        <v>1304</v>
      </c>
      <c r="F83" s="243">
        <f ca="1">+IFERROR(INDEX('Hoja de Trabajo para listado'!$A$155:$Z$1048576,MATCH($A83,'Hoja de Trabajo para listado'!$A$155:$A$1048576,0),MATCH((CUADRO!F$4&amp;$E83),'Hoja de Trabajo para listado'!$A$151:$Z$151,0)),0)+IFERROR(INDEX('Hoja de Trabajo para listado'!$AB$155:$BA$1048576,MATCH($A83,'Hoja de Trabajo para listado'!$AB$155:$AB$1048576,0),MATCH((CUADRO!F$4&amp;$E83),'Hoja de Trabajo para listado'!$AB$151:$BA$151,0)),0)+IFERROR(INDEX('Hoja de Trabajo para listado'!$BC$155:$CB$1048576,MATCH($A83,'Hoja de Trabajo para listado'!$BC$155:$BC$1048576,0),MATCH((CUADRO!F$4&amp;$E83),'Hoja de Trabajo para listado'!$BC$151:$CB$151,0)),0)+IFERROR(INDEX('Hoja de Trabajo para listado'!$DE$153:$DG$274,MATCH($A83,'Hoja de Trabajo para listado'!$DE$153:$DE$1048576,0),MATCH((CUADRO!F$4&amp;$E83),'Hoja de Trabajo para listado'!$DE$151:$DG$151,0)),0)+IFERROR(INDEX('Hoja de Trabajo para listado'!$CD$155:$DC$1048576,MATCH($A83,'Hoja de Trabajo para listado'!$CD$155:$CD$1048576,0),MATCH((CUADRO!F$4&amp;$E83),'Hoja de Trabajo para listado'!$CD$151:$DC$151,0)),0)</f>
        <v>0</v>
      </c>
      <c r="G83" s="243">
        <f ca="1">+IFERROR(INDEX('Hoja de Trabajo para listado'!$A$155:$Z$1048576,MATCH($A83,'Hoja de Trabajo para listado'!$A$155:$A$1048576,0),MATCH((CUADRO!G$4&amp;$E83),'Hoja de Trabajo para listado'!$A$151:$Z$151,0)),0)+IFERROR(INDEX('Hoja de Trabajo para listado'!$AB$155:$BA$1048576,MATCH($A83,'Hoja de Trabajo para listado'!$AB$155:$AB$1048576,0),MATCH((CUADRO!G$4&amp;$E83),'Hoja de Trabajo para listado'!$AB$151:$BA$151,0)),0)+IFERROR(INDEX('Hoja de Trabajo para listado'!$BC$155:$CB$1048576,MATCH($A83,'Hoja de Trabajo para listado'!$BC$155:$BC$1048576,0),MATCH((CUADRO!G$4&amp;$E83),'Hoja de Trabajo para listado'!$BC$151:$CB$151,0)),0)+IFERROR(INDEX('Hoja de Trabajo para listado'!$DE$153:$DG$274,MATCH($A83,'Hoja de Trabajo para listado'!$DE$153:$DE$1048576,0),MATCH((CUADRO!G$4&amp;$E83),'Hoja de Trabajo para listado'!$DE$151:$DG$151,0)),0)+IFERROR(INDEX('Hoja de Trabajo para listado'!$CD$155:$DC$1048576,MATCH($A83,'Hoja de Trabajo para listado'!$CD$155:$CD$1048576,0),MATCH((CUADRO!G$4&amp;$E83),'Hoja de Trabajo para listado'!$CD$151:$DC$151,0)),0)</f>
        <v>0</v>
      </c>
      <c r="H83" s="243">
        <f ca="1">+IFERROR(INDEX('Hoja de Trabajo para listado'!$A$155:$Z$1048576,MATCH($A83,'Hoja de Trabajo para listado'!$A$155:$A$1048576,0),MATCH((CUADRO!H$4&amp;$E83),'Hoja de Trabajo para listado'!$A$151:$Z$151,0)),0)+IFERROR(INDEX('Hoja de Trabajo para listado'!$AB$155:$BA$1048576,MATCH($A83,'Hoja de Trabajo para listado'!$AB$155:$AB$1048576,0),MATCH((CUADRO!H$4&amp;$E83),'Hoja de Trabajo para listado'!$AB$151:$BA$151,0)),0)+IFERROR(INDEX('Hoja de Trabajo para listado'!$BC$155:$CB$1048576,MATCH($A83,'Hoja de Trabajo para listado'!$BC$155:$BC$1048576,0),MATCH((CUADRO!H$4&amp;$E83),'Hoja de Trabajo para listado'!$BC$151:$CB$151,0)),0)+IFERROR(INDEX('Hoja de Trabajo para listado'!$DE$153:$DG$274,MATCH($A83,'Hoja de Trabajo para listado'!$DE$153:$DE$1048576,0),MATCH((CUADRO!H$4&amp;$E83),'Hoja de Trabajo para listado'!$DE$151:$DG$151,0)),0)+IFERROR(INDEX('Hoja de Trabajo para listado'!$CD$155:$DC$1048576,MATCH($A83,'Hoja de Trabajo para listado'!$CD$155:$CD$1048576,0),MATCH((CUADRO!H$4&amp;$E83),'Hoja de Trabajo para listado'!$CD$151:$DC$151,0)),0)</f>
        <v>0</v>
      </c>
      <c r="I83" s="243">
        <f ca="1">+IFERROR(INDEX('Hoja de Trabajo para listado'!$A$155:$Z$1048576,MATCH($A83,'Hoja de Trabajo para listado'!$A$155:$A$1048576,0),MATCH((CUADRO!I$4&amp;$E83),'Hoja de Trabajo para listado'!$A$151:$Z$151,0)),0)+IFERROR(INDEX('Hoja de Trabajo para listado'!$AB$155:$BA$1048576,MATCH($A83,'Hoja de Trabajo para listado'!$AB$155:$AB$1048576,0),MATCH((CUADRO!I$4&amp;$E83),'Hoja de Trabajo para listado'!$AB$151:$BA$151,0)),0)+IFERROR(INDEX('Hoja de Trabajo para listado'!$BC$155:$CB$1048576,MATCH($A83,'Hoja de Trabajo para listado'!$BC$155:$BC$1048576,0),MATCH((CUADRO!I$4&amp;$E83),'Hoja de Trabajo para listado'!$BC$151:$CB$151,0)),0)+IFERROR(INDEX('Hoja de Trabajo para listado'!$DE$153:$DG$274,MATCH($A83,'Hoja de Trabajo para listado'!$DE$153:$DE$1048576,0),MATCH((CUADRO!I$4&amp;$E83),'Hoja de Trabajo para listado'!$DE$151:$DG$151,0)),0)+IFERROR(INDEX('Hoja de Trabajo para listado'!$CD$155:$DC$1048576,MATCH($A83,'Hoja de Trabajo para listado'!$CD$155:$CD$1048576,0),MATCH((CUADRO!I$4&amp;$E83),'Hoja de Trabajo para listado'!$CD$151:$DC$151,0)),0)</f>
        <v>0</v>
      </c>
      <c r="J83" s="243">
        <f ca="1">+IFERROR(INDEX('Hoja de Trabajo para listado'!$A$155:$Z$1048576,MATCH($A83,'Hoja de Trabajo para listado'!$A$155:$A$1048576,0),MATCH((CUADRO!J$4&amp;$E83),'Hoja de Trabajo para listado'!$A$151:$Z$151,0)),0)+IFERROR(INDEX('Hoja de Trabajo para listado'!$AB$155:$BA$1048576,MATCH($A83,'Hoja de Trabajo para listado'!$AB$155:$AB$1048576,0),MATCH((CUADRO!J$4&amp;$E83),'Hoja de Trabajo para listado'!$AB$151:$BA$151,0)),0)+IFERROR(INDEX('Hoja de Trabajo para listado'!$BC$155:$CB$1048576,MATCH($A83,'Hoja de Trabajo para listado'!$BC$155:$BC$1048576,0),MATCH((CUADRO!J$4&amp;$E83),'Hoja de Trabajo para listado'!$BC$151:$CB$151,0)),0)+IFERROR(INDEX('Hoja de Trabajo para listado'!$DE$153:$DG$274,MATCH($A83,'Hoja de Trabajo para listado'!$DE$153:$DE$1048576,0),MATCH((CUADRO!J$4&amp;$E83),'Hoja de Trabajo para listado'!$DE$151:$DG$151,0)),0)+IFERROR(INDEX('Hoja de Trabajo para listado'!$CD$155:$DC$1048576,MATCH($A83,'Hoja de Trabajo para listado'!$CD$155:$CD$1048576,0),MATCH((CUADRO!J$4&amp;$E83),'Hoja de Trabajo para listado'!$CD$151:$DC$151,0)),0)</f>
        <v>0</v>
      </c>
      <c r="K83" s="243">
        <f ca="1">+IFERROR(INDEX('Hoja de Trabajo para listado'!$A$155:$Z$1048576,MATCH($A83,'Hoja de Trabajo para listado'!$A$155:$A$1048576,0),MATCH((CUADRO!K$4&amp;$E83),'Hoja de Trabajo para listado'!$A$151:$Z$151,0)),0)+IFERROR(INDEX('Hoja de Trabajo para listado'!$AB$155:$BA$1048576,MATCH($A83,'Hoja de Trabajo para listado'!$AB$155:$AB$1048576,0),MATCH((CUADRO!K$4&amp;$E83),'Hoja de Trabajo para listado'!$AB$151:$BA$151,0)),0)+IFERROR(INDEX('Hoja de Trabajo para listado'!$BC$155:$CB$1048576,MATCH($A83,'Hoja de Trabajo para listado'!$BC$155:$BC$1048576,0),MATCH((CUADRO!K$4&amp;$E83),'Hoja de Trabajo para listado'!$BC$151:$CB$151,0)),0)+IFERROR(INDEX('Hoja de Trabajo para listado'!$DE$153:$DG$274,MATCH($A83,'Hoja de Trabajo para listado'!$DE$153:$DE$1048576,0),MATCH((CUADRO!K$4&amp;$E83),'Hoja de Trabajo para listado'!$DE$151:$DG$151,0)),0)+IFERROR(INDEX('Hoja de Trabajo para listado'!$CD$155:$DC$1048576,MATCH($A83,'Hoja de Trabajo para listado'!$CD$155:$CD$1048576,0),MATCH((CUADRO!K$4&amp;$E83),'Hoja de Trabajo para listado'!$CD$151:$DC$151,0)),0)</f>
        <v>0</v>
      </c>
      <c r="L83" s="243">
        <f ca="1">+IFERROR(INDEX('Hoja de Trabajo para listado'!$A$155:$Z$1048576,MATCH($A83,'Hoja de Trabajo para listado'!$A$155:$A$1048576,0),MATCH((CUADRO!L$4&amp;$E83),'Hoja de Trabajo para listado'!$A$151:$Z$151,0)),0)+IFERROR(INDEX('Hoja de Trabajo para listado'!$AB$155:$BA$1048576,MATCH($A83,'Hoja de Trabajo para listado'!$AB$155:$AB$1048576,0),MATCH((CUADRO!L$4&amp;$E83),'Hoja de Trabajo para listado'!$AB$151:$BA$151,0)),0)+IFERROR(INDEX('Hoja de Trabajo para listado'!$BC$155:$CB$1048576,MATCH($A83,'Hoja de Trabajo para listado'!$BC$155:$BC$1048576,0),MATCH((CUADRO!L$4&amp;$E83),'Hoja de Trabajo para listado'!$BC$151:$CB$151,0)),0)+IFERROR(INDEX('Hoja de Trabajo para listado'!$DE$153:$DG$274,MATCH($A83,'Hoja de Trabajo para listado'!$DE$153:$DE$1048576,0),MATCH((CUADRO!L$4&amp;$E83),'Hoja de Trabajo para listado'!$DE$151:$DG$151,0)),0)+IFERROR(INDEX('Hoja de Trabajo para listado'!$CD$155:$DC$1048576,MATCH($A83,'Hoja de Trabajo para listado'!$CD$155:$CD$1048576,0),MATCH((CUADRO!L$4&amp;$E83),'Hoja de Trabajo para listado'!$CD$151:$DC$151,0)),0)</f>
        <v>0</v>
      </c>
      <c r="M83" s="243">
        <f ca="1">+IFERROR(INDEX('Hoja de Trabajo para listado'!$A$155:$Z$1048576,MATCH($A83,'Hoja de Trabajo para listado'!$A$155:$A$1048576,0),MATCH((CUADRO!M$4&amp;$E83),'Hoja de Trabajo para listado'!$A$151:$Z$151,0)),0)+IFERROR(INDEX('Hoja de Trabajo para listado'!$AB$155:$BA$1048576,MATCH($A83,'Hoja de Trabajo para listado'!$AB$155:$AB$1048576,0),MATCH((CUADRO!M$4&amp;$E83),'Hoja de Trabajo para listado'!$AB$151:$BA$151,0)),0)+IFERROR(INDEX('Hoja de Trabajo para listado'!$BC$155:$CB$1048576,MATCH($A83,'Hoja de Trabajo para listado'!$BC$155:$BC$1048576,0),MATCH((CUADRO!M$4&amp;$E83),'Hoja de Trabajo para listado'!$BC$151:$CB$151,0)),0)+IFERROR(INDEX('Hoja de Trabajo para listado'!$DE$153:$DG$274,MATCH($A83,'Hoja de Trabajo para listado'!$DE$153:$DE$1048576,0),MATCH((CUADRO!M$4&amp;$E83),'Hoja de Trabajo para listado'!$DE$151:$DG$151,0)),0)+IFERROR(INDEX('Hoja de Trabajo para listado'!$CD$155:$DC$1048576,MATCH($A83,'Hoja de Trabajo para listado'!$CD$155:$CD$1048576,0),MATCH((CUADRO!M$4&amp;$E83),'Hoja de Trabajo para listado'!$CD$151:$DC$151,0)),0)</f>
        <v>0</v>
      </c>
      <c r="N83" s="243">
        <f ca="1">+IFERROR(INDEX('Hoja de Trabajo para listado'!$A$155:$Z$1048576,MATCH($A83,'Hoja de Trabajo para listado'!$A$155:$A$1048576,0),MATCH((CUADRO!N$4&amp;$E83),'Hoja de Trabajo para listado'!$A$151:$Z$151,0)),0)+IFERROR(INDEX('Hoja de Trabajo para listado'!$AB$155:$BA$1048576,MATCH($A83,'Hoja de Trabajo para listado'!$AB$155:$AB$1048576,0),MATCH((CUADRO!N$4&amp;$E83),'Hoja de Trabajo para listado'!$AB$151:$BA$151,0)),0)+IFERROR(INDEX('Hoja de Trabajo para listado'!$BC$155:$CB$1048576,MATCH($A83,'Hoja de Trabajo para listado'!$BC$155:$BC$1048576,0),MATCH((CUADRO!N$4&amp;$E83),'Hoja de Trabajo para listado'!$BC$151:$CB$151,0)),0)+IFERROR(INDEX('Hoja de Trabajo para listado'!$DE$153:$DG$274,MATCH($A83,'Hoja de Trabajo para listado'!$DE$153:$DE$1048576,0),MATCH((CUADRO!N$4&amp;$E83),'Hoja de Trabajo para listado'!$DE$151:$DG$151,0)),0)+IFERROR(INDEX('Hoja de Trabajo para listado'!$CD$155:$DC$1048576,MATCH($A83,'Hoja de Trabajo para listado'!$CD$155:$CD$1048576,0),MATCH((CUADRO!N$4&amp;$E83),'Hoja de Trabajo para listado'!$CD$151:$DC$151,0)),0)</f>
        <v>0</v>
      </c>
      <c r="O83" s="243">
        <f ca="1">+IFERROR(INDEX('Hoja de Trabajo para listado'!$A$155:$Z$1048576,MATCH($A83,'Hoja de Trabajo para listado'!$A$155:$A$1048576,0),MATCH((CUADRO!O$4&amp;$E83),'Hoja de Trabajo para listado'!$A$151:$Z$151,0)),0)+IFERROR(INDEX('Hoja de Trabajo para listado'!$AB$155:$BA$1048576,MATCH($A83,'Hoja de Trabajo para listado'!$AB$155:$AB$1048576,0),MATCH((CUADRO!O$4&amp;$E83),'Hoja de Trabajo para listado'!$AB$151:$BA$151,0)),0)+IFERROR(INDEX('Hoja de Trabajo para listado'!$BC$155:$CB$1048576,MATCH($A83,'Hoja de Trabajo para listado'!$BC$155:$BC$1048576,0),MATCH((CUADRO!O$4&amp;$E83),'Hoja de Trabajo para listado'!$BC$151:$CB$151,0)),0)+IFERROR(INDEX('Hoja de Trabajo para listado'!$DE$153:$DG$274,MATCH($A83,'Hoja de Trabajo para listado'!$DE$153:$DE$1048576,0),MATCH((CUADRO!O$4&amp;$E83),'Hoja de Trabajo para listado'!$DE$151:$DG$151,0)),0)+IFERROR(INDEX('Hoja de Trabajo para listado'!$CD$155:$DC$1048576,MATCH($A83,'Hoja de Trabajo para listado'!$CD$155:$CD$1048576,0),MATCH((CUADRO!O$4&amp;$E83),'Hoja de Trabajo para listado'!$CD$151:$DC$151,0)),0)</f>
        <v>0</v>
      </c>
      <c r="P83" s="243">
        <f ca="1">+IFERROR(INDEX('Hoja de Trabajo para listado'!$A$155:$Z$1048576,MATCH($A83,'Hoja de Trabajo para listado'!$A$155:$A$1048576,0),MATCH((CUADRO!P$4&amp;$E83),'Hoja de Trabajo para listado'!$A$151:$Z$151,0)),0)+IFERROR(INDEX('Hoja de Trabajo para listado'!$AB$155:$BA$1048576,MATCH($A83,'Hoja de Trabajo para listado'!$AB$155:$AB$1048576,0),MATCH((CUADRO!P$4&amp;$E83),'Hoja de Trabajo para listado'!$AB$151:$BA$151,0)),0)+IFERROR(INDEX('Hoja de Trabajo para listado'!$BC$155:$CB$1048576,MATCH($A83,'Hoja de Trabajo para listado'!$BC$155:$BC$1048576,0),MATCH((CUADRO!P$4&amp;$E83),'Hoja de Trabajo para listado'!$BC$151:$CB$151,0)),0)+IFERROR(INDEX('Hoja de Trabajo para listado'!$DE$153:$DG$274,MATCH($A83,'Hoja de Trabajo para listado'!$DE$153:$DE$1048576,0),MATCH((CUADRO!P$4&amp;$E83),'Hoja de Trabajo para listado'!$DE$151:$DG$151,0)),0)+IFERROR(INDEX('Hoja de Trabajo para listado'!$CD$155:$DC$1048576,MATCH($A83,'Hoja de Trabajo para listado'!$CD$155:$CD$1048576,0),MATCH((CUADRO!P$4&amp;$E83),'Hoja de Trabajo para listado'!$CD$151:$DC$151,0)),0)</f>
        <v>0</v>
      </c>
      <c r="Q83" s="243">
        <f ca="1">+IFERROR(INDEX('Hoja de Trabajo para listado'!$A$155:$Z$1048576,MATCH($A83,'Hoja de Trabajo para listado'!$A$155:$A$1048576,0),MATCH((CUADRO!Q$4&amp;$E83),'Hoja de Trabajo para listado'!$A$151:$Z$151,0)),0)+IFERROR(INDEX('Hoja de Trabajo para listado'!$AB$155:$BA$1048576,MATCH($A83,'Hoja de Trabajo para listado'!$AB$155:$AB$1048576,0),MATCH((CUADRO!Q$4&amp;$E83),'Hoja de Trabajo para listado'!$AB$151:$BA$151,0)),0)+IFERROR(INDEX('Hoja de Trabajo para listado'!$BC$155:$CB$1048576,MATCH($A83,'Hoja de Trabajo para listado'!$BC$155:$BC$1048576,0),MATCH((CUADRO!Q$4&amp;$E83),'Hoja de Trabajo para listado'!$BC$151:$CB$151,0)),0)+IFERROR(INDEX('Hoja de Trabajo para listado'!$DE$153:$DG$274,MATCH($A83,'Hoja de Trabajo para listado'!$DE$153:$DE$1048576,0),MATCH((CUADRO!Q$4&amp;$E83),'Hoja de Trabajo para listado'!$DE$151:$DG$151,0)),0)+IFERROR(INDEX('Hoja de Trabajo para listado'!$CD$155:$DC$1048576,MATCH($A83,'Hoja de Trabajo para listado'!$CD$155:$CD$1048576,0),MATCH((CUADRO!Q$4&amp;$E83),'Hoja de Trabajo para listado'!$CD$151:$DC$151,0)),0)</f>
        <v>0</v>
      </c>
      <c r="R83" s="243">
        <f t="shared" ca="1" si="5"/>
        <v>0</v>
      </c>
      <c r="S83" s="243"/>
      <c r="T83" s="243">
        <f ca="1">+T84</f>
        <v>0</v>
      </c>
      <c r="U83" s="242">
        <f t="shared" si="6"/>
        <v>1</v>
      </c>
      <c r="V83" s="333" t="str">
        <f>+VLOOKUP(A83,bd_lista!$A$3:$E$592,5,FALSE)</f>
        <v>Universidades Públicas</v>
      </c>
      <c r="W83" s="387" t="str">
        <f>+V83</f>
        <v>Universidades Públicas</v>
      </c>
      <c r="X83" s="242">
        <f>+VLOOKUP(A83,[4]Sheet1!$A$13:$D$744,4,FALSE)</f>
        <v>0</v>
      </c>
      <c r="Y83" s="242" t="e">
        <f>+VLOOKUP(X83,bd_lista!$A$3:$C$592,3,FALSE)</f>
        <v>#N/A</v>
      </c>
      <c r="Z83" s="294">
        <f>+X83</f>
        <v>0</v>
      </c>
      <c r="AA83" s="295" t="e">
        <f>+Y83</f>
        <v>#N/A</v>
      </c>
    </row>
    <row r="84" spans="1:27" customFormat="1" ht="15" hidden="1" customHeight="1">
      <c r="A84" s="251">
        <v>141</v>
      </c>
      <c r="B84" s="393"/>
      <c r="C84" s="333" t="str">
        <f>+VLOOKUP(A84,bd_lista!$A$3:$C$592,3,FALSE)</f>
        <v>Universidad Mayor de San Simón</v>
      </c>
      <c r="D84" s="390"/>
      <c r="E84" s="333" t="s">
        <v>1305</v>
      </c>
      <c r="F84" s="245">
        <f ca="1">+IFERROR(INDEX('Hoja de Trabajo para listado'!$A$155:$Z$1048576,MATCH($A84,'Hoja de Trabajo para listado'!$A$155:$A$1048576,0),MATCH((CUADRO!F$4&amp;$E84),'Hoja de Trabajo para listado'!$A$151:$Z$151,0)),0)+IFERROR(INDEX('Hoja de Trabajo para listado'!$AB$155:$BA$1048576,MATCH($A84,'Hoja de Trabajo para listado'!$AB$155:$AB$1048576,0),MATCH((CUADRO!F$4&amp;$E84),'Hoja de Trabajo para listado'!$AB$151:$BA$151,0)),0)+IFERROR(INDEX('Hoja de Trabajo para listado'!$BC$155:$CB$1048576,MATCH($A84,'Hoja de Trabajo para listado'!$BC$155:$BC$1048576,0),MATCH((CUADRO!F$4&amp;$E84),'Hoja de Trabajo para listado'!$BC$151:$CB$151,0)),0)+IFERROR(INDEX('Hoja de Trabajo para listado'!$DE$153:$DG$274,MATCH($A84,'Hoja de Trabajo para listado'!$DE$153:$DE$1048576,0),MATCH((CUADRO!F$4&amp;$E84),'Hoja de Trabajo para listado'!$DE$151:$DG$151,0)),0)+IFERROR(INDEX('Hoja de Trabajo para listado'!$CD$155:$DC$1048576,MATCH($A84,'Hoja de Trabajo para listado'!$CD$155:$CD$1048576,0),MATCH((CUADRO!F$4&amp;$E84),'Hoja de Trabajo para listado'!$CD$151:$DC$151,0)),0)</f>
        <v>0</v>
      </c>
      <c r="G84" s="245">
        <f ca="1">+IFERROR(INDEX('Hoja de Trabajo para listado'!$A$155:$Z$1048576,MATCH($A84,'Hoja de Trabajo para listado'!$A$155:$A$1048576,0),MATCH((CUADRO!G$4&amp;$E84),'Hoja de Trabajo para listado'!$A$151:$Z$151,0)),0)+IFERROR(INDEX('Hoja de Trabajo para listado'!$AB$155:$BA$1048576,MATCH($A84,'Hoja de Trabajo para listado'!$AB$155:$AB$1048576,0),MATCH((CUADRO!G$4&amp;$E84),'Hoja de Trabajo para listado'!$AB$151:$BA$151,0)),0)+IFERROR(INDEX('Hoja de Trabajo para listado'!$BC$155:$CB$1048576,MATCH($A84,'Hoja de Trabajo para listado'!$BC$155:$BC$1048576,0),MATCH((CUADRO!G$4&amp;$E84),'Hoja de Trabajo para listado'!$BC$151:$CB$151,0)),0)+IFERROR(INDEX('Hoja de Trabajo para listado'!$DE$153:$DG$274,MATCH($A84,'Hoja de Trabajo para listado'!$DE$153:$DE$1048576,0),MATCH((CUADRO!G$4&amp;$E84),'Hoja de Trabajo para listado'!$DE$151:$DG$151,0)),0)+IFERROR(INDEX('Hoja de Trabajo para listado'!$CD$155:$DC$1048576,MATCH($A84,'Hoja de Trabajo para listado'!$CD$155:$CD$1048576,0),MATCH((CUADRO!G$4&amp;$E84),'Hoja de Trabajo para listado'!$CD$151:$DC$151,0)),0)</f>
        <v>0</v>
      </c>
      <c r="H84" s="245">
        <f ca="1">+IFERROR(INDEX('Hoja de Trabajo para listado'!$A$155:$Z$1048576,MATCH($A84,'Hoja de Trabajo para listado'!$A$155:$A$1048576,0),MATCH((CUADRO!H$4&amp;$E84),'Hoja de Trabajo para listado'!$A$151:$Z$151,0)),0)+IFERROR(INDEX('Hoja de Trabajo para listado'!$AB$155:$BA$1048576,MATCH($A84,'Hoja de Trabajo para listado'!$AB$155:$AB$1048576,0),MATCH((CUADRO!H$4&amp;$E84),'Hoja de Trabajo para listado'!$AB$151:$BA$151,0)),0)+IFERROR(INDEX('Hoja de Trabajo para listado'!$BC$155:$CB$1048576,MATCH($A84,'Hoja de Trabajo para listado'!$BC$155:$BC$1048576,0),MATCH((CUADRO!H$4&amp;$E84),'Hoja de Trabajo para listado'!$BC$151:$CB$151,0)),0)+IFERROR(INDEX('Hoja de Trabajo para listado'!$DE$153:$DG$274,MATCH($A84,'Hoja de Trabajo para listado'!$DE$153:$DE$1048576,0),MATCH((CUADRO!H$4&amp;$E84),'Hoja de Trabajo para listado'!$DE$151:$DG$151,0)),0)+IFERROR(INDEX('Hoja de Trabajo para listado'!$CD$155:$DC$1048576,MATCH($A84,'Hoja de Trabajo para listado'!$CD$155:$CD$1048576,0),MATCH((CUADRO!H$4&amp;$E84),'Hoja de Trabajo para listado'!$CD$151:$DC$151,0)),0)</f>
        <v>0</v>
      </c>
      <c r="I84" s="245">
        <f ca="1">+IFERROR(INDEX('Hoja de Trabajo para listado'!$A$155:$Z$1048576,MATCH($A84,'Hoja de Trabajo para listado'!$A$155:$A$1048576,0),MATCH((CUADRO!I$4&amp;$E84),'Hoja de Trabajo para listado'!$A$151:$Z$151,0)),0)+IFERROR(INDEX('Hoja de Trabajo para listado'!$AB$155:$BA$1048576,MATCH($A84,'Hoja de Trabajo para listado'!$AB$155:$AB$1048576,0),MATCH((CUADRO!I$4&amp;$E84),'Hoja de Trabajo para listado'!$AB$151:$BA$151,0)),0)+IFERROR(INDEX('Hoja de Trabajo para listado'!$BC$155:$CB$1048576,MATCH($A84,'Hoja de Trabajo para listado'!$BC$155:$BC$1048576,0),MATCH((CUADRO!I$4&amp;$E84),'Hoja de Trabajo para listado'!$BC$151:$CB$151,0)),0)+IFERROR(INDEX('Hoja de Trabajo para listado'!$DE$153:$DG$274,MATCH($A84,'Hoja de Trabajo para listado'!$DE$153:$DE$1048576,0),MATCH((CUADRO!I$4&amp;$E84),'Hoja de Trabajo para listado'!$DE$151:$DG$151,0)),0)+IFERROR(INDEX('Hoja de Trabajo para listado'!$CD$155:$DC$1048576,MATCH($A84,'Hoja de Trabajo para listado'!$CD$155:$CD$1048576,0),MATCH((CUADRO!I$4&amp;$E84),'Hoja de Trabajo para listado'!$CD$151:$DC$151,0)),0)</f>
        <v>0</v>
      </c>
      <c r="J84" s="245">
        <f ca="1">+IFERROR(INDEX('Hoja de Trabajo para listado'!$A$155:$Z$1048576,MATCH($A84,'Hoja de Trabajo para listado'!$A$155:$A$1048576,0),MATCH((CUADRO!J$4&amp;$E84),'Hoja de Trabajo para listado'!$A$151:$Z$151,0)),0)+IFERROR(INDEX('Hoja de Trabajo para listado'!$AB$155:$BA$1048576,MATCH($A84,'Hoja de Trabajo para listado'!$AB$155:$AB$1048576,0),MATCH((CUADRO!J$4&amp;$E84),'Hoja de Trabajo para listado'!$AB$151:$BA$151,0)),0)+IFERROR(INDEX('Hoja de Trabajo para listado'!$BC$155:$CB$1048576,MATCH($A84,'Hoja de Trabajo para listado'!$BC$155:$BC$1048576,0),MATCH((CUADRO!J$4&amp;$E84),'Hoja de Trabajo para listado'!$BC$151:$CB$151,0)),0)+IFERROR(INDEX('Hoja de Trabajo para listado'!$DE$153:$DG$274,MATCH($A84,'Hoja de Trabajo para listado'!$DE$153:$DE$1048576,0),MATCH((CUADRO!J$4&amp;$E84),'Hoja de Trabajo para listado'!$DE$151:$DG$151,0)),0)+IFERROR(INDEX('Hoja de Trabajo para listado'!$CD$155:$DC$1048576,MATCH($A84,'Hoja de Trabajo para listado'!$CD$155:$CD$1048576,0),MATCH((CUADRO!J$4&amp;$E84),'Hoja de Trabajo para listado'!$CD$151:$DC$151,0)),0)</f>
        <v>0</v>
      </c>
      <c r="K84" s="245">
        <f ca="1">+IFERROR(INDEX('Hoja de Trabajo para listado'!$A$155:$Z$1048576,MATCH($A84,'Hoja de Trabajo para listado'!$A$155:$A$1048576,0),MATCH((CUADRO!K$4&amp;$E84),'Hoja de Trabajo para listado'!$A$151:$Z$151,0)),0)+IFERROR(INDEX('Hoja de Trabajo para listado'!$AB$155:$BA$1048576,MATCH($A84,'Hoja de Trabajo para listado'!$AB$155:$AB$1048576,0),MATCH((CUADRO!K$4&amp;$E84),'Hoja de Trabajo para listado'!$AB$151:$BA$151,0)),0)+IFERROR(INDEX('Hoja de Trabajo para listado'!$BC$155:$CB$1048576,MATCH($A84,'Hoja de Trabajo para listado'!$BC$155:$BC$1048576,0),MATCH((CUADRO!K$4&amp;$E84),'Hoja de Trabajo para listado'!$BC$151:$CB$151,0)),0)+IFERROR(INDEX('Hoja de Trabajo para listado'!$DE$153:$DG$274,MATCH($A84,'Hoja de Trabajo para listado'!$DE$153:$DE$1048576,0),MATCH((CUADRO!K$4&amp;$E84),'Hoja de Trabajo para listado'!$DE$151:$DG$151,0)),0)+IFERROR(INDEX('Hoja de Trabajo para listado'!$CD$155:$DC$1048576,MATCH($A84,'Hoja de Trabajo para listado'!$CD$155:$CD$1048576,0),MATCH((CUADRO!K$4&amp;$E84),'Hoja de Trabajo para listado'!$CD$151:$DC$151,0)),0)</f>
        <v>0</v>
      </c>
      <c r="L84" s="245">
        <f ca="1">+IFERROR(INDEX('Hoja de Trabajo para listado'!$A$155:$Z$1048576,MATCH($A84,'Hoja de Trabajo para listado'!$A$155:$A$1048576,0),MATCH((CUADRO!L$4&amp;$E84),'Hoja de Trabajo para listado'!$A$151:$Z$151,0)),0)+IFERROR(INDEX('Hoja de Trabajo para listado'!$AB$155:$BA$1048576,MATCH($A84,'Hoja de Trabajo para listado'!$AB$155:$AB$1048576,0),MATCH((CUADRO!L$4&amp;$E84),'Hoja de Trabajo para listado'!$AB$151:$BA$151,0)),0)+IFERROR(INDEX('Hoja de Trabajo para listado'!$BC$155:$CB$1048576,MATCH($A84,'Hoja de Trabajo para listado'!$BC$155:$BC$1048576,0),MATCH((CUADRO!L$4&amp;$E84),'Hoja de Trabajo para listado'!$BC$151:$CB$151,0)),0)+IFERROR(INDEX('Hoja de Trabajo para listado'!$DE$153:$DG$274,MATCH($A84,'Hoja de Trabajo para listado'!$DE$153:$DE$1048576,0),MATCH((CUADRO!L$4&amp;$E84),'Hoja de Trabajo para listado'!$DE$151:$DG$151,0)),0)+IFERROR(INDEX('Hoja de Trabajo para listado'!$CD$155:$DC$1048576,MATCH($A84,'Hoja de Trabajo para listado'!$CD$155:$CD$1048576,0),MATCH((CUADRO!L$4&amp;$E84),'Hoja de Trabajo para listado'!$CD$151:$DC$151,0)),0)</f>
        <v>0</v>
      </c>
      <c r="M84" s="245">
        <f ca="1">+IFERROR(INDEX('Hoja de Trabajo para listado'!$A$155:$Z$1048576,MATCH($A84,'Hoja de Trabajo para listado'!$A$155:$A$1048576,0),MATCH((CUADRO!M$4&amp;$E84),'Hoja de Trabajo para listado'!$A$151:$Z$151,0)),0)+IFERROR(INDEX('Hoja de Trabajo para listado'!$AB$155:$BA$1048576,MATCH($A84,'Hoja de Trabajo para listado'!$AB$155:$AB$1048576,0),MATCH((CUADRO!M$4&amp;$E84),'Hoja de Trabajo para listado'!$AB$151:$BA$151,0)),0)+IFERROR(INDEX('Hoja de Trabajo para listado'!$BC$155:$CB$1048576,MATCH($A84,'Hoja de Trabajo para listado'!$BC$155:$BC$1048576,0),MATCH((CUADRO!M$4&amp;$E84),'Hoja de Trabajo para listado'!$BC$151:$CB$151,0)),0)+IFERROR(INDEX('Hoja de Trabajo para listado'!$DE$153:$DG$274,MATCH($A84,'Hoja de Trabajo para listado'!$DE$153:$DE$1048576,0),MATCH((CUADRO!M$4&amp;$E84),'Hoja de Trabajo para listado'!$DE$151:$DG$151,0)),0)+IFERROR(INDEX('Hoja de Trabajo para listado'!$CD$155:$DC$1048576,MATCH($A84,'Hoja de Trabajo para listado'!$CD$155:$CD$1048576,0),MATCH((CUADRO!M$4&amp;$E84),'Hoja de Trabajo para listado'!$CD$151:$DC$151,0)),0)</f>
        <v>0</v>
      </c>
      <c r="N84" s="245">
        <f ca="1">+IFERROR(INDEX('Hoja de Trabajo para listado'!$A$155:$Z$1048576,MATCH($A84,'Hoja de Trabajo para listado'!$A$155:$A$1048576,0),MATCH((CUADRO!N$4&amp;$E84),'Hoja de Trabajo para listado'!$A$151:$Z$151,0)),0)+IFERROR(INDEX('Hoja de Trabajo para listado'!$AB$155:$BA$1048576,MATCH($A84,'Hoja de Trabajo para listado'!$AB$155:$AB$1048576,0),MATCH((CUADRO!N$4&amp;$E84),'Hoja de Trabajo para listado'!$AB$151:$BA$151,0)),0)+IFERROR(INDEX('Hoja de Trabajo para listado'!$BC$155:$CB$1048576,MATCH($A84,'Hoja de Trabajo para listado'!$BC$155:$BC$1048576,0),MATCH((CUADRO!N$4&amp;$E84),'Hoja de Trabajo para listado'!$BC$151:$CB$151,0)),0)+IFERROR(INDEX('Hoja de Trabajo para listado'!$DE$153:$DG$274,MATCH($A84,'Hoja de Trabajo para listado'!$DE$153:$DE$1048576,0),MATCH((CUADRO!N$4&amp;$E84),'Hoja de Trabajo para listado'!$DE$151:$DG$151,0)),0)+IFERROR(INDEX('Hoja de Trabajo para listado'!$CD$155:$DC$1048576,MATCH($A84,'Hoja de Trabajo para listado'!$CD$155:$CD$1048576,0),MATCH((CUADRO!N$4&amp;$E84),'Hoja de Trabajo para listado'!$CD$151:$DC$151,0)),0)</f>
        <v>0</v>
      </c>
      <c r="O84" s="245">
        <f ca="1">+IFERROR(INDEX('Hoja de Trabajo para listado'!$A$155:$Z$1048576,MATCH($A84,'Hoja de Trabajo para listado'!$A$155:$A$1048576,0),MATCH((CUADRO!O$4&amp;$E84),'Hoja de Trabajo para listado'!$A$151:$Z$151,0)),0)+IFERROR(INDEX('Hoja de Trabajo para listado'!$AB$155:$BA$1048576,MATCH($A84,'Hoja de Trabajo para listado'!$AB$155:$AB$1048576,0),MATCH((CUADRO!O$4&amp;$E84),'Hoja de Trabajo para listado'!$AB$151:$BA$151,0)),0)+IFERROR(INDEX('Hoja de Trabajo para listado'!$BC$155:$CB$1048576,MATCH($A84,'Hoja de Trabajo para listado'!$BC$155:$BC$1048576,0),MATCH((CUADRO!O$4&amp;$E84),'Hoja de Trabajo para listado'!$BC$151:$CB$151,0)),0)+IFERROR(INDEX('Hoja de Trabajo para listado'!$DE$153:$DG$274,MATCH($A84,'Hoja de Trabajo para listado'!$DE$153:$DE$1048576,0),MATCH((CUADRO!O$4&amp;$E84),'Hoja de Trabajo para listado'!$DE$151:$DG$151,0)),0)+IFERROR(INDEX('Hoja de Trabajo para listado'!$CD$155:$DC$1048576,MATCH($A84,'Hoja de Trabajo para listado'!$CD$155:$CD$1048576,0),MATCH((CUADRO!O$4&amp;$E84),'Hoja de Trabajo para listado'!$CD$151:$DC$151,0)),0)</f>
        <v>0</v>
      </c>
      <c r="P84" s="245">
        <f ca="1">+IFERROR(INDEX('Hoja de Trabajo para listado'!$A$155:$Z$1048576,MATCH($A84,'Hoja de Trabajo para listado'!$A$155:$A$1048576,0),MATCH((CUADRO!P$4&amp;$E84),'Hoja de Trabajo para listado'!$A$151:$Z$151,0)),0)+IFERROR(INDEX('Hoja de Trabajo para listado'!$AB$155:$BA$1048576,MATCH($A84,'Hoja de Trabajo para listado'!$AB$155:$AB$1048576,0),MATCH((CUADRO!P$4&amp;$E84),'Hoja de Trabajo para listado'!$AB$151:$BA$151,0)),0)+IFERROR(INDEX('Hoja de Trabajo para listado'!$BC$155:$CB$1048576,MATCH($A84,'Hoja de Trabajo para listado'!$BC$155:$BC$1048576,0),MATCH((CUADRO!P$4&amp;$E84),'Hoja de Trabajo para listado'!$BC$151:$CB$151,0)),0)+IFERROR(INDEX('Hoja de Trabajo para listado'!$DE$153:$DG$274,MATCH($A84,'Hoja de Trabajo para listado'!$DE$153:$DE$1048576,0),MATCH((CUADRO!P$4&amp;$E84),'Hoja de Trabajo para listado'!$DE$151:$DG$151,0)),0)+IFERROR(INDEX('Hoja de Trabajo para listado'!$CD$155:$DC$1048576,MATCH($A84,'Hoja de Trabajo para listado'!$CD$155:$CD$1048576,0),MATCH((CUADRO!P$4&amp;$E84),'Hoja de Trabajo para listado'!$CD$151:$DC$151,0)),0)</f>
        <v>0</v>
      </c>
      <c r="Q84" s="245">
        <f ca="1">+IFERROR(INDEX('Hoja de Trabajo para listado'!$A$155:$Z$1048576,MATCH($A84,'Hoja de Trabajo para listado'!$A$155:$A$1048576,0),MATCH((CUADRO!Q$4&amp;$E84),'Hoja de Trabajo para listado'!$A$151:$Z$151,0)),0)+IFERROR(INDEX('Hoja de Trabajo para listado'!$AB$155:$BA$1048576,MATCH($A84,'Hoja de Trabajo para listado'!$AB$155:$AB$1048576,0),MATCH((CUADRO!Q$4&amp;$E84),'Hoja de Trabajo para listado'!$AB$151:$BA$151,0)),0)+IFERROR(INDEX('Hoja de Trabajo para listado'!$BC$155:$CB$1048576,MATCH($A84,'Hoja de Trabajo para listado'!$BC$155:$BC$1048576,0),MATCH((CUADRO!Q$4&amp;$E84),'Hoja de Trabajo para listado'!$BC$151:$CB$151,0)),0)+IFERROR(INDEX('Hoja de Trabajo para listado'!$DE$153:$DG$274,MATCH($A84,'Hoja de Trabajo para listado'!$DE$153:$DE$1048576,0),MATCH((CUADRO!Q$4&amp;$E84),'Hoja de Trabajo para listado'!$DE$151:$DG$151,0)),0)+IFERROR(INDEX('Hoja de Trabajo para listado'!$CD$155:$DC$1048576,MATCH($A84,'Hoja de Trabajo para listado'!$CD$155:$CD$1048576,0),MATCH((CUADRO!Q$4&amp;$E84),'Hoja de Trabajo para listado'!$CD$151:$DC$151,0)),0)</f>
        <v>0</v>
      </c>
      <c r="R84" s="245">
        <f t="shared" ca="1" si="5"/>
        <v>0</v>
      </c>
      <c r="S84" s="245">
        <f ca="1">+R83+R84</f>
        <v>0</v>
      </c>
      <c r="T84" s="245">
        <f ca="1">+S84</f>
        <v>0</v>
      </c>
      <c r="U84" s="244">
        <f t="shared" si="6"/>
        <v>2</v>
      </c>
      <c r="V84" s="333" t="str">
        <f>+VLOOKUP(A84,bd_lista!$A$3:$E$592,5,FALSE)</f>
        <v>Universidades Públicas</v>
      </c>
      <c r="W84" s="388"/>
      <c r="X84" s="242">
        <f>+VLOOKUP(A84,[4]Sheet1!$A$13:$D$744,4,FALSE)</f>
        <v>0</v>
      </c>
      <c r="Y84" s="242" t="e">
        <f>+VLOOKUP(X84,bd_lista!$A$3:$C$592,3,FALSE)</f>
        <v>#N/A</v>
      </c>
      <c r="Z84" s="292"/>
      <c r="AA84" s="293"/>
    </row>
    <row r="85" spans="1:27" customFormat="1" ht="15" hidden="1" customHeight="1">
      <c r="A85" s="32">
        <v>142</v>
      </c>
      <c r="B85" s="392">
        <f>+A85</f>
        <v>142</v>
      </c>
      <c r="C85" s="247" t="str">
        <f>+VLOOKUP(A85,bd_lista!$A$3:$C$592,3,FALSE)</f>
        <v>Universidad Técnica de Oruro</v>
      </c>
      <c r="D85" s="389" t="str">
        <f>+C85</f>
        <v>Universidad Técnica de Oruro</v>
      </c>
      <c r="E85" s="247" t="s">
        <v>1304</v>
      </c>
      <c r="F85" s="243">
        <f ca="1">+IFERROR(INDEX('Hoja de Trabajo para listado'!$A$155:$Z$1048576,MATCH($A85,'Hoja de Trabajo para listado'!$A$155:$A$1048576,0),MATCH((CUADRO!F$4&amp;$E85),'Hoja de Trabajo para listado'!$A$151:$Z$151,0)),0)+IFERROR(INDEX('Hoja de Trabajo para listado'!$AB$155:$BA$1048576,MATCH($A85,'Hoja de Trabajo para listado'!$AB$155:$AB$1048576,0),MATCH((CUADRO!F$4&amp;$E85),'Hoja de Trabajo para listado'!$AB$151:$BA$151,0)),0)+IFERROR(INDEX('Hoja de Trabajo para listado'!$BC$155:$CB$1048576,MATCH($A85,'Hoja de Trabajo para listado'!$BC$155:$BC$1048576,0),MATCH((CUADRO!F$4&amp;$E85),'Hoja de Trabajo para listado'!$BC$151:$CB$151,0)),0)+IFERROR(INDEX('Hoja de Trabajo para listado'!$DE$153:$DG$274,MATCH($A85,'Hoja de Trabajo para listado'!$DE$153:$DE$1048576,0),MATCH((CUADRO!F$4&amp;$E85),'Hoja de Trabajo para listado'!$DE$151:$DG$151,0)),0)+IFERROR(INDEX('Hoja de Trabajo para listado'!$CD$155:$DC$1048576,MATCH($A85,'Hoja de Trabajo para listado'!$CD$155:$CD$1048576,0),MATCH((CUADRO!F$4&amp;$E85),'Hoja de Trabajo para listado'!$CD$151:$DC$151,0)),0)</f>
        <v>0</v>
      </c>
      <c r="G85" s="243">
        <f ca="1">+IFERROR(INDEX('Hoja de Trabajo para listado'!$A$155:$Z$1048576,MATCH($A85,'Hoja de Trabajo para listado'!$A$155:$A$1048576,0),MATCH((CUADRO!G$4&amp;$E85),'Hoja de Trabajo para listado'!$A$151:$Z$151,0)),0)+IFERROR(INDEX('Hoja de Trabajo para listado'!$AB$155:$BA$1048576,MATCH($A85,'Hoja de Trabajo para listado'!$AB$155:$AB$1048576,0),MATCH((CUADRO!G$4&amp;$E85),'Hoja de Trabajo para listado'!$AB$151:$BA$151,0)),0)+IFERROR(INDEX('Hoja de Trabajo para listado'!$BC$155:$CB$1048576,MATCH($A85,'Hoja de Trabajo para listado'!$BC$155:$BC$1048576,0),MATCH((CUADRO!G$4&amp;$E85),'Hoja de Trabajo para listado'!$BC$151:$CB$151,0)),0)+IFERROR(INDEX('Hoja de Trabajo para listado'!$DE$153:$DG$274,MATCH($A85,'Hoja de Trabajo para listado'!$DE$153:$DE$1048576,0),MATCH((CUADRO!G$4&amp;$E85),'Hoja de Trabajo para listado'!$DE$151:$DG$151,0)),0)+IFERROR(INDEX('Hoja de Trabajo para listado'!$CD$155:$DC$1048576,MATCH($A85,'Hoja de Trabajo para listado'!$CD$155:$CD$1048576,0),MATCH((CUADRO!G$4&amp;$E85),'Hoja de Trabajo para listado'!$CD$151:$DC$151,0)),0)</f>
        <v>0</v>
      </c>
      <c r="H85" s="243">
        <f ca="1">+IFERROR(INDEX('Hoja de Trabajo para listado'!$A$155:$Z$1048576,MATCH($A85,'Hoja de Trabajo para listado'!$A$155:$A$1048576,0),MATCH((CUADRO!H$4&amp;$E85),'Hoja de Trabajo para listado'!$A$151:$Z$151,0)),0)+IFERROR(INDEX('Hoja de Trabajo para listado'!$AB$155:$BA$1048576,MATCH($A85,'Hoja de Trabajo para listado'!$AB$155:$AB$1048576,0),MATCH((CUADRO!H$4&amp;$E85),'Hoja de Trabajo para listado'!$AB$151:$BA$151,0)),0)+IFERROR(INDEX('Hoja de Trabajo para listado'!$BC$155:$CB$1048576,MATCH($A85,'Hoja de Trabajo para listado'!$BC$155:$BC$1048576,0),MATCH((CUADRO!H$4&amp;$E85),'Hoja de Trabajo para listado'!$BC$151:$CB$151,0)),0)+IFERROR(INDEX('Hoja de Trabajo para listado'!$DE$153:$DG$274,MATCH($A85,'Hoja de Trabajo para listado'!$DE$153:$DE$1048576,0),MATCH((CUADRO!H$4&amp;$E85),'Hoja de Trabajo para listado'!$DE$151:$DG$151,0)),0)+IFERROR(INDEX('Hoja de Trabajo para listado'!$CD$155:$DC$1048576,MATCH($A85,'Hoja de Trabajo para listado'!$CD$155:$CD$1048576,0),MATCH((CUADRO!H$4&amp;$E85),'Hoja de Trabajo para listado'!$CD$151:$DC$151,0)),0)</f>
        <v>0</v>
      </c>
      <c r="I85" s="243">
        <f ca="1">+IFERROR(INDEX('Hoja de Trabajo para listado'!$A$155:$Z$1048576,MATCH($A85,'Hoja de Trabajo para listado'!$A$155:$A$1048576,0),MATCH((CUADRO!I$4&amp;$E85),'Hoja de Trabajo para listado'!$A$151:$Z$151,0)),0)+IFERROR(INDEX('Hoja de Trabajo para listado'!$AB$155:$BA$1048576,MATCH($A85,'Hoja de Trabajo para listado'!$AB$155:$AB$1048576,0),MATCH((CUADRO!I$4&amp;$E85),'Hoja de Trabajo para listado'!$AB$151:$BA$151,0)),0)+IFERROR(INDEX('Hoja de Trabajo para listado'!$BC$155:$CB$1048576,MATCH($A85,'Hoja de Trabajo para listado'!$BC$155:$BC$1048576,0),MATCH((CUADRO!I$4&amp;$E85),'Hoja de Trabajo para listado'!$BC$151:$CB$151,0)),0)+IFERROR(INDEX('Hoja de Trabajo para listado'!$DE$153:$DG$274,MATCH($A85,'Hoja de Trabajo para listado'!$DE$153:$DE$1048576,0),MATCH((CUADRO!I$4&amp;$E85),'Hoja de Trabajo para listado'!$DE$151:$DG$151,0)),0)+IFERROR(INDEX('Hoja de Trabajo para listado'!$CD$155:$DC$1048576,MATCH($A85,'Hoja de Trabajo para listado'!$CD$155:$CD$1048576,0),MATCH((CUADRO!I$4&amp;$E85),'Hoja de Trabajo para listado'!$CD$151:$DC$151,0)),0)</f>
        <v>0</v>
      </c>
      <c r="J85" s="243">
        <f ca="1">+IFERROR(INDEX('Hoja de Trabajo para listado'!$A$155:$Z$1048576,MATCH($A85,'Hoja de Trabajo para listado'!$A$155:$A$1048576,0),MATCH((CUADRO!J$4&amp;$E85),'Hoja de Trabajo para listado'!$A$151:$Z$151,0)),0)+IFERROR(INDEX('Hoja de Trabajo para listado'!$AB$155:$BA$1048576,MATCH($A85,'Hoja de Trabajo para listado'!$AB$155:$AB$1048576,0),MATCH((CUADRO!J$4&amp;$E85),'Hoja de Trabajo para listado'!$AB$151:$BA$151,0)),0)+IFERROR(INDEX('Hoja de Trabajo para listado'!$BC$155:$CB$1048576,MATCH($A85,'Hoja de Trabajo para listado'!$BC$155:$BC$1048576,0),MATCH((CUADRO!J$4&amp;$E85),'Hoja de Trabajo para listado'!$BC$151:$CB$151,0)),0)+IFERROR(INDEX('Hoja de Trabajo para listado'!$DE$153:$DG$274,MATCH($A85,'Hoja de Trabajo para listado'!$DE$153:$DE$1048576,0),MATCH((CUADRO!J$4&amp;$E85),'Hoja de Trabajo para listado'!$DE$151:$DG$151,0)),0)+IFERROR(INDEX('Hoja de Trabajo para listado'!$CD$155:$DC$1048576,MATCH($A85,'Hoja de Trabajo para listado'!$CD$155:$CD$1048576,0),MATCH((CUADRO!J$4&amp;$E85),'Hoja de Trabajo para listado'!$CD$151:$DC$151,0)),0)</f>
        <v>0</v>
      </c>
      <c r="K85" s="243">
        <f ca="1">+IFERROR(INDEX('Hoja de Trabajo para listado'!$A$155:$Z$1048576,MATCH($A85,'Hoja de Trabajo para listado'!$A$155:$A$1048576,0),MATCH((CUADRO!K$4&amp;$E85),'Hoja de Trabajo para listado'!$A$151:$Z$151,0)),0)+IFERROR(INDEX('Hoja de Trabajo para listado'!$AB$155:$BA$1048576,MATCH($A85,'Hoja de Trabajo para listado'!$AB$155:$AB$1048576,0),MATCH((CUADRO!K$4&amp;$E85),'Hoja de Trabajo para listado'!$AB$151:$BA$151,0)),0)+IFERROR(INDEX('Hoja de Trabajo para listado'!$BC$155:$CB$1048576,MATCH($A85,'Hoja de Trabajo para listado'!$BC$155:$BC$1048576,0),MATCH((CUADRO!K$4&amp;$E85),'Hoja de Trabajo para listado'!$BC$151:$CB$151,0)),0)+IFERROR(INDEX('Hoja de Trabajo para listado'!$DE$153:$DG$274,MATCH($A85,'Hoja de Trabajo para listado'!$DE$153:$DE$1048576,0),MATCH((CUADRO!K$4&amp;$E85),'Hoja de Trabajo para listado'!$DE$151:$DG$151,0)),0)+IFERROR(INDEX('Hoja de Trabajo para listado'!$CD$155:$DC$1048576,MATCH($A85,'Hoja de Trabajo para listado'!$CD$155:$CD$1048576,0),MATCH((CUADRO!K$4&amp;$E85),'Hoja de Trabajo para listado'!$CD$151:$DC$151,0)),0)</f>
        <v>0</v>
      </c>
      <c r="L85" s="243">
        <f ca="1">+IFERROR(INDEX('Hoja de Trabajo para listado'!$A$155:$Z$1048576,MATCH($A85,'Hoja de Trabajo para listado'!$A$155:$A$1048576,0),MATCH((CUADRO!L$4&amp;$E85),'Hoja de Trabajo para listado'!$A$151:$Z$151,0)),0)+IFERROR(INDEX('Hoja de Trabajo para listado'!$AB$155:$BA$1048576,MATCH($A85,'Hoja de Trabajo para listado'!$AB$155:$AB$1048576,0),MATCH((CUADRO!L$4&amp;$E85),'Hoja de Trabajo para listado'!$AB$151:$BA$151,0)),0)+IFERROR(INDEX('Hoja de Trabajo para listado'!$BC$155:$CB$1048576,MATCH($A85,'Hoja de Trabajo para listado'!$BC$155:$BC$1048576,0),MATCH((CUADRO!L$4&amp;$E85),'Hoja de Trabajo para listado'!$BC$151:$CB$151,0)),0)+IFERROR(INDEX('Hoja de Trabajo para listado'!$DE$153:$DG$274,MATCH($A85,'Hoja de Trabajo para listado'!$DE$153:$DE$1048576,0),MATCH((CUADRO!L$4&amp;$E85),'Hoja de Trabajo para listado'!$DE$151:$DG$151,0)),0)+IFERROR(INDEX('Hoja de Trabajo para listado'!$CD$155:$DC$1048576,MATCH($A85,'Hoja de Trabajo para listado'!$CD$155:$CD$1048576,0),MATCH((CUADRO!L$4&amp;$E85),'Hoja de Trabajo para listado'!$CD$151:$DC$151,0)),0)</f>
        <v>0</v>
      </c>
      <c r="M85" s="243">
        <f ca="1">+IFERROR(INDEX('Hoja de Trabajo para listado'!$A$155:$Z$1048576,MATCH($A85,'Hoja de Trabajo para listado'!$A$155:$A$1048576,0),MATCH((CUADRO!M$4&amp;$E85),'Hoja de Trabajo para listado'!$A$151:$Z$151,0)),0)+IFERROR(INDEX('Hoja de Trabajo para listado'!$AB$155:$BA$1048576,MATCH($A85,'Hoja de Trabajo para listado'!$AB$155:$AB$1048576,0),MATCH((CUADRO!M$4&amp;$E85),'Hoja de Trabajo para listado'!$AB$151:$BA$151,0)),0)+IFERROR(INDEX('Hoja de Trabajo para listado'!$BC$155:$CB$1048576,MATCH($A85,'Hoja de Trabajo para listado'!$BC$155:$BC$1048576,0),MATCH((CUADRO!M$4&amp;$E85),'Hoja de Trabajo para listado'!$BC$151:$CB$151,0)),0)+IFERROR(INDEX('Hoja de Trabajo para listado'!$DE$153:$DG$274,MATCH($A85,'Hoja de Trabajo para listado'!$DE$153:$DE$1048576,0),MATCH((CUADRO!M$4&amp;$E85),'Hoja de Trabajo para listado'!$DE$151:$DG$151,0)),0)+IFERROR(INDEX('Hoja de Trabajo para listado'!$CD$155:$DC$1048576,MATCH($A85,'Hoja de Trabajo para listado'!$CD$155:$CD$1048576,0),MATCH((CUADRO!M$4&amp;$E85),'Hoja de Trabajo para listado'!$CD$151:$DC$151,0)),0)</f>
        <v>0</v>
      </c>
      <c r="N85" s="243">
        <f ca="1">+IFERROR(INDEX('Hoja de Trabajo para listado'!$A$155:$Z$1048576,MATCH($A85,'Hoja de Trabajo para listado'!$A$155:$A$1048576,0),MATCH((CUADRO!N$4&amp;$E85),'Hoja de Trabajo para listado'!$A$151:$Z$151,0)),0)+IFERROR(INDEX('Hoja de Trabajo para listado'!$AB$155:$BA$1048576,MATCH($A85,'Hoja de Trabajo para listado'!$AB$155:$AB$1048576,0),MATCH((CUADRO!N$4&amp;$E85),'Hoja de Trabajo para listado'!$AB$151:$BA$151,0)),0)+IFERROR(INDEX('Hoja de Trabajo para listado'!$BC$155:$CB$1048576,MATCH($A85,'Hoja de Trabajo para listado'!$BC$155:$BC$1048576,0),MATCH((CUADRO!N$4&amp;$E85),'Hoja de Trabajo para listado'!$BC$151:$CB$151,0)),0)+IFERROR(INDEX('Hoja de Trabajo para listado'!$DE$153:$DG$274,MATCH($A85,'Hoja de Trabajo para listado'!$DE$153:$DE$1048576,0),MATCH((CUADRO!N$4&amp;$E85),'Hoja de Trabajo para listado'!$DE$151:$DG$151,0)),0)+IFERROR(INDEX('Hoja de Trabajo para listado'!$CD$155:$DC$1048576,MATCH($A85,'Hoja de Trabajo para listado'!$CD$155:$CD$1048576,0),MATCH((CUADRO!N$4&amp;$E85),'Hoja de Trabajo para listado'!$CD$151:$DC$151,0)),0)</f>
        <v>0</v>
      </c>
      <c r="O85" s="243">
        <f ca="1">+IFERROR(INDEX('Hoja de Trabajo para listado'!$A$155:$Z$1048576,MATCH($A85,'Hoja de Trabajo para listado'!$A$155:$A$1048576,0),MATCH((CUADRO!O$4&amp;$E85),'Hoja de Trabajo para listado'!$A$151:$Z$151,0)),0)+IFERROR(INDEX('Hoja de Trabajo para listado'!$AB$155:$BA$1048576,MATCH($A85,'Hoja de Trabajo para listado'!$AB$155:$AB$1048576,0),MATCH((CUADRO!O$4&amp;$E85),'Hoja de Trabajo para listado'!$AB$151:$BA$151,0)),0)+IFERROR(INDEX('Hoja de Trabajo para listado'!$BC$155:$CB$1048576,MATCH($A85,'Hoja de Trabajo para listado'!$BC$155:$BC$1048576,0),MATCH((CUADRO!O$4&amp;$E85),'Hoja de Trabajo para listado'!$BC$151:$CB$151,0)),0)+IFERROR(INDEX('Hoja de Trabajo para listado'!$DE$153:$DG$274,MATCH($A85,'Hoja de Trabajo para listado'!$DE$153:$DE$1048576,0),MATCH((CUADRO!O$4&amp;$E85),'Hoja de Trabajo para listado'!$DE$151:$DG$151,0)),0)+IFERROR(INDEX('Hoja de Trabajo para listado'!$CD$155:$DC$1048576,MATCH($A85,'Hoja de Trabajo para listado'!$CD$155:$CD$1048576,0),MATCH((CUADRO!O$4&amp;$E85),'Hoja de Trabajo para listado'!$CD$151:$DC$151,0)),0)</f>
        <v>0</v>
      </c>
      <c r="P85" s="243">
        <f ca="1">+IFERROR(INDEX('Hoja de Trabajo para listado'!$A$155:$Z$1048576,MATCH($A85,'Hoja de Trabajo para listado'!$A$155:$A$1048576,0),MATCH((CUADRO!P$4&amp;$E85),'Hoja de Trabajo para listado'!$A$151:$Z$151,0)),0)+IFERROR(INDEX('Hoja de Trabajo para listado'!$AB$155:$BA$1048576,MATCH($A85,'Hoja de Trabajo para listado'!$AB$155:$AB$1048576,0),MATCH((CUADRO!P$4&amp;$E85),'Hoja de Trabajo para listado'!$AB$151:$BA$151,0)),0)+IFERROR(INDEX('Hoja de Trabajo para listado'!$BC$155:$CB$1048576,MATCH($A85,'Hoja de Trabajo para listado'!$BC$155:$BC$1048576,0),MATCH((CUADRO!P$4&amp;$E85),'Hoja de Trabajo para listado'!$BC$151:$CB$151,0)),0)+IFERROR(INDEX('Hoja de Trabajo para listado'!$DE$153:$DG$274,MATCH($A85,'Hoja de Trabajo para listado'!$DE$153:$DE$1048576,0),MATCH((CUADRO!P$4&amp;$E85),'Hoja de Trabajo para listado'!$DE$151:$DG$151,0)),0)+IFERROR(INDEX('Hoja de Trabajo para listado'!$CD$155:$DC$1048576,MATCH($A85,'Hoja de Trabajo para listado'!$CD$155:$CD$1048576,0),MATCH((CUADRO!P$4&amp;$E85),'Hoja de Trabajo para listado'!$CD$151:$DC$151,0)),0)</f>
        <v>0</v>
      </c>
      <c r="Q85" s="243">
        <f ca="1">+IFERROR(INDEX('Hoja de Trabajo para listado'!$A$155:$Z$1048576,MATCH($A85,'Hoja de Trabajo para listado'!$A$155:$A$1048576,0),MATCH((CUADRO!Q$4&amp;$E85),'Hoja de Trabajo para listado'!$A$151:$Z$151,0)),0)+IFERROR(INDEX('Hoja de Trabajo para listado'!$AB$155:$BA$1048576,MATCH($A85,'Hoja de Trabajo para listado'!$AB$155:$AB$1048576,0),MATCH((CUADRO!Q$4&amp;$E85),'Hoja de Trabajo para listado'!$AB$151:$BA$151,0)),0)+IFERROR(INDEX('Hoja de Trabajo para listado'!$BC$155:$CB$1048576,MATCH($A85,'Hoja de Trabajo para listado'!$BC$155:$BC$1048576,0),MATCH((CUADRO!Q$4&amp;$E85),'Hoja de Trabajo para listado'!$BC$151:$CB$151,0)),0)+IFERROR(INDEX('Hoja de Trabajo para listado'!$DE$153:$DG$274,MATCH($A85,'Hoja de Trabajo para listado'!$DE$153:$DE$1048576,0),MATCH((CUADRO!Q$4&amp;$E85),'Hoja de Trabajo para listado'!$DE$151:$DG$151,0)),0)+IFERROR(INDEX('Hoja de Trabajo para listado'!$CD$155:$DC$1048576,MATCH($A85,'Hoja de Trabajo para listado'!$CD$155:$CD$1048576,0),MATCH((CUADRO!Q$4&amp;$E85),'Hoja de Trabajo para listado'!$CD$151:$DC$151,0)),0)</f>
        <v>0</v>
      </c>
      <c r="R85" s="243">
        <f t="shared" ca="1" si="5"/>
        <v>0</v>
      </c>
      <c r="S85" s="243"/>
      <c r="T85" s="243">
        <f ca="1">+T86</f>
        <v>0</v>
      </c>
      <c r="U85" s="242">
        <f t="shared" si="6"/>
        <v>1</v>
      </c>
      <c r="V85" s="333" t="str">
        <f>+VLOOKUP(A85,bd_lista!$A$3:$E$592,5,FALSE)</f>
        <v>Universidades Públicas</v>
      </c>
      <c r="W85" s="387" t="str">
        <f>+V85</f>
        <v>Universidades Públicas</v>
      </c>
      <c r="X85" s="242">
        <f>+VLOOKUP(A85,[4]Sheet1!$A$13:$D$744,4,FALSE)</f>
        <v>0</v>
      </c>
      <c r="Y85" s="242" t="e">
        <f>+VLOOKUP(X85,bd_lista!$A$3:$C$592,3,FALSE)</f>
        <v>#N/A</v>
      </c>
      <c r="Z85" s="294">
        <f>+X85</f>
        <v>0</v>
      </c>
      <c r="AA85" s="295" t="e">
        <f>+Y85</f>
        <v>#N/A</v>
      </c>
    </row>
    <row r="86" spans="1:27" customFormat="1" ht="15" hidden="1" customHeight="1">
      <c r="A86" s="32">
        <v>142</v>
      </c>
      <c r="B86" s="393"/>
      <c r="C86" s="333" t="str">
        <f>+VLOOKUP(A86,bd_lista!$A$3:$C$592,3,FALSE)</f>
        <v>Universidad Técnica de Oruro</v>
      </c>
      <c r="D86" s="390"/>
      <c r="E86" s="333" t="s">
        <v>1305</v>
      </c>
      <c r="F86" s="245">
        <f ca="1">+IFERROR(INDEX('Hoja de Trabajo para listado'!$A$155:$Z$1048576,MATCH($A86,'Hoja de Trabajo para listado'!$A$155:$A$1048576,0),MATCH((CUADRO!F$4&amp;$E86),'Hoja de Trabajo para listado'!$A$151:$Z$151,0)),0)+IFERROR(INDEX('Hoja de Trabajo para listado'!$AB$155:$BA$1048576,MATCH($A86,'Hoja de Trabajo para listado'!$AB$155:$AB$1048576,0),MATCH((CUADRO!F$4&amp;$E86),'Hoja de Trabajo para listado'!$AB$151:$BA$151,0)),0)+IFERROR(INDEX('Hoja de Trabajo para listado'!$BC$155:$CB$1048576,MATCH($A86,'Hoja de Trabajo para listado'!$BC$155:$BC$1048576,0),MATCH((CUADRO!F$4&amp;$E86),'Hoja de Trabajo para listado'!$BC$151:$CB$151,0)),0)+IFERROR(INDEX('Hoja de Trabajo para listado'!$DE$153:$DG$274,MATCH($A86,'Hoja de Trabajo para listado'!$DE$153:$DE$1048576,0),MATCH((CUADRO!F$4&amp;$E86),'Hoja de Trabajo para listado'!$DE$151:$DG$151,0)),0)+IFERROR(INDEX('Hoja de Trabajo para listado'!$CD$155:$DC$1048576,MATCH($A86,'Hoja de Trabajo para listado'!$CD$155:$CD$1048576,0),MATCH((CUADRO!F$4&amp;$E86),'Hoja de Trabajo para listado'!$CD$151:$DC$151,0)),0)</f>
        <v>0</v>
      </c>
      <c r="G86" s="245">
        <f ca="1">+IFERROR(INDEX('Hoja de Trabajo para listado'!$A$155:$Z$1048576,MATCH($A86,'Hoja de Trabajo para listado'!$A$155:$A$1048576,0),MATCH((CUADRO!G$4&amp;$E86),'Hoja de Trabajo para listado'!$A$151:$Z$151,0)),0)+IFERROR(INDEX('Hoja de Trabajo para listado'!$AB$155:$BA$1048576,MATCH($A86,'Hoja de Trabajo para listado'!$AB$155:$AB$1048576,0),MATCH((CUADRO!G$4&amp;$E86),'Hoja de Trabajo para listado'!$AB$151:$BA$151,0)),0)+IFERROR(INDEX('Hoja de Trabajo para listado'!$BC$155:$CB$1048576,MATCH($A86,'Hoja de Trabajo para listado'!$BC$155:$BC$1048576,0),MATCH((CUADRO!G$4&amp;$E86),'Hoja de Trabajo para listado'!$BC$151:$CB$151,0)),0)+IFERROR(INDEX('Hoja de Trabajo para listado'!$DE$153:$DG$274,MATCH($A86,'Hoja de Trabajo para listado'!$DE$153:$DE$1048576,0),MATCH((CUADRO!G$4&amp;$E86),'Hoja de Trabajo para listado'!$DE$151:$DG$151,0)),0)+IFERROR(INDEX('Hoja de Trabajo para listado'!$CD$155:$DC$1048576,MATCH($A86,'Hoja de Trabajo para listado'!$CD$155:$CD$1048576,0),MATCH((CUADRO!G$4&amp;$E86),'Hoja de Trabajo para listado'!$CD$151:$DC$151,0)),0)</f>
        <v>0</v>
      </c>
      <c r="H86" s="245">
        <f ca="1">+IFERROR(INDEX('Hoja de Trabajo para listado'!$A$155:$Z$1048576,MATCH($A86,'Hoja de Trabajo para listado'!$A$155:$A$1048576,0),MATCH((CUADRO!H$4&amp;$E86),'Hoja de Trabajo para listado'!$A$151:$Z$151,0)),0)+IFERROR(INDEX('Hoja de Trabajo para listado'!$AB$155:$BA$1048576,MATCH($A86,'Hoja de Trabajo para listado'!$AB$155:$AB$1048576,0),MATCH((CUADRO!H$4&amp;$E86),'Hoja de Trabajo para listado'!$AB$151:$BA$151,0)),0)+IFERROR(INDEX('Hoja de Trabajo para listado'!$BC$155:$CB$1048576,MATCH($A86,'Hoja de Trabajo para listado'!$BC$155:$BC$1048576,0),MATCH((CUADRO!H$4&amp;$E86),'Hoja de Trabajo para listado'!$BC$151:$CB$151,0)),0)+IFERROR(INDEX('Hoja de Trabajo para listado'!$DE$153:$DG$274,MATCH($A86,'Hoja de Trabajo para listado'!$DE$153:$DE$1048576,0),MATCH((CUADRO!H$4&amp;$E86),'Hoja de Trabajo para listado'!$DE$151:$DG$151,0)),0)+IFERROR(INDEX('Hoja de Trabajo para listado'!$CD$155:$DC$1048576,MATCH($A86,'Hoja de Trabajo para listado'!$CD$155:$CD$1048576,0),MATCH((CUADRO!H$4&amp;$E86),'Hoja de Trabajo para listado'!$CD$151:$DC$151,0)),0)</f>
        <v>0</v>
      </c>
      <c r="I86" s="245">
        <f ca="1">+IFERROR(INDEX('Hoja de Trabajo para listado'!$A$155:$Z$1048576,MATCH($A86,'Hoja de Trabajo para listado'!$A$155:$A$1048576,0),MATCH((CUADRO!I$4&amp;$E86),'Hoja de Trabajo para listado'!$A$151:$Z$151,0)),0)+IFERROR(INDEX('Hoja de Trabajo para listado'!$AB$155:$BA$1048576,MATCH($A86,'Hoja de Trabajo para listado'!$AB$155:$AB$1048576,0),MATCH((CUADRO!I$4&amp;$E86),'Hoja de Trabajo para listado'!$AB$151:$BA$151,0)),0)+IFERROR(INDEX('Hoja de Trabajo para listado'!$BC$155:$CB$1048576,MATCH($A86,'Hoja de Trabajo para listado'!$BC$155:$BC$1048576,0),MATCH((CUADRO!I$4&amp;$E86),'Hoja de Trabajo para listado'!$BC$151:$CB$151,0)),0)+IFERROR(INDEX('Hoja de Trabajo para listado'!$DE$153:$DG$274,MATCH($A86,'Hoja de Trabajo para listado'!$DE$153:$DE$1048576,0),MATCH((CUADRO!I$4&amp;$E86),'Hoja de Trabajo para listado'!$DE$151:$DG$151,0)),0)+IFERROR(INDEX('Hoja de Trabajo para listado'!$CD$155:$DC$1048576,MATCH($A86,'Hoja de Trabajo para listado'!$CD$155:$CD$1048576,0),MATCH((CUADRO!I$4&amp;$E86),'Hoja de Trabajo para listado'!$CD$151:$DC$151,0)),0)</f>
        <v>0</v>
      </c>
      <c r="J86" s="245">
        <f ca="1">+IFERROR(INDEX('Hoja de Trabajo para listado'!$A$155:$Z$1048576,MATCH($A86,'Hoja de Trabajo para listado'!$A$155:$A$1048576,0),MATCH((CUADRO!J$4&amp;$E86),'Hoja de Trabajo para listado'!$A$151:$Z$151,0)),0)+IFERROR(INDEX('Hoja de Trabajo para listado'!$AB$155:$BA$1048576,MATCH($A86,'Hoja de Trabajo para listado'!$AB$155:$AB$1048576,0),MATCH((CUADRO!J$4&amp;$E86),'Hoja de Trabajo para listado'!$AB$151:$BA$151,0)),0)+IFERROR(INDEX('Hoja de Trabajo para listado'!$BC$155:$CB$1048576,MATCH($A86,'Hoja de Trabajo para listado'!$BC$155:$BC$1048576,0),MATCH((CUADRO!J$4&amp;$E86),'Hoja de Trabajo para listado'!$BC$151:$CB$151,0)),0)+IFERROR(INDEX('Hoja de Trabajo para listado'!$DE$153:$DG$274,MATCH($A86,'Hoja de Trabajo para listado'!$DE$153:$DE$1048576,0),MATCH((CUADRO!J$4&amp;$E86),'Hoja de Trabajo para listado'!$DE$151:$DG$151,0)),0)+IFERROR(INDEX('Hoja de Trabajo para listado'!$CD$155:$DC$1048576,MATCH($A86,'Hoja de Trabajo para listado'!$CD$155:$CD$1048576,0),MATCH((CUADRO!J$4&amp;$E86),'Hoja de Trabajo para listado'!$CD$151:$DC$151,0)),0)</f>
        <v>0</v>
      </c>
      <c r="K86" s="245">
        <f ca="1">+IFERROR(INDEX('Hoja de Trabajo para listado'!$A$155:$Z$1048576,MATCH($A86,'Hoja de Trabajo para listado'!$A$155:$A$1048576,0),MATCH((CUADRO!K$4&amp;$E86),'Hoja de Trabajo para listado'!$A$151:$Z$151,0)),0)+IFERROR(INDEX('Hoja de Trabajo para listado'!$AB$155:$BA$1048576,MATCH($A86,'Hoja de Trabajo para listado'!$AB$155:$AB$1048576,0),MATCH((CUADRO!K$4&amp;$E86),'Hoja de Trabajo para listado'!$AB$151:$BA$151,0)),0)+IFERROR(INDEX('Hoja de Trabajo para listado'!$BC$155:$CB$1048576,MATCH($A86,'Hoja de Trabajo para listado'!$BC$155:$BC$1048576,0),MATCH((CUADRO!K$4&amp;$E86),'Hoja de Trabajo para listado'!$BC$151:$CB$151,0)),0)+IFERROR(INDEX('Hoja de Trabajo para listado'!$DE$153:$DG$274,MATCH($A86,'Hoja de Trabajo para listado'!$DE$153:$DE$1048576,0),MATCH((CUADRO!K$4&amp;$E86),'Hoja de Trabajo para listado'!$DE$151:$DG$151,0)),0)+IFERROR(INDEX('Hoja de Trabajo para listado'!$CD$155:$DC$1048576,MATCH($A86,'Hoja de Trabajo para listado'!$CD$155:$CD$1048576,0),MATCH((CUADRO!K$4&amp;$E86),'Hoja de Trabajo para listado'!$CD$151:$DC$151,0)),0)</f>
        <v>0</v>
      </c>
      <c r="L86" s="245">
        <f ca="1">+IFERROR(INDEX('Hoja de Trabajo para listado'!$A$155:$Z$1048576,MATCH($A86,'Hoja de Trabajo para listado'!$A$155:$A$1048576,0),MATCH((CUADRO!L$4&amp;$E86),'Hoja de Trabajo para listado'!$A$151:$Z$151,0)),0)+IFERROR(INDEX('Hoja de Trabajo para listado'!$AB$155:$BA$1048576,MATCH($A86,'Hoja de Trabajo para listado'!$AB$155:$AB$1048576,0),MATCH((CUADRO!L$4&amp;$E86),'Hoja de Trabajo para listado'!$AB$151:$BA$151,0)),0)+IFERROR(INDEX('Hoja de Trabajo para listado'!$BC$155:$CB$1048576,MATCH($A86,'Hoja de Trabajo para listado'!$BC$155:$BC$1048576,0),MATCH((CUADRO!L$4&amp;$E86),'Hoja de Trabajo para listado'!$BC$151:$CB$151,0)),0)+IFERROR(INDEX('Hoja de Trabajo para listado'!$DE$153:$DG$274,MATCH($A86,'Hoja de Trabajo para listado'!$DE$153:$DE$1048576,0),MATCH((CUADRO!L$4&amp;$E86),'Hoja de Trabajo para listado'!$DE$151:$DG$151,0)),0)+IFERROR(INDEX('Hoja de Trabajo para listado'!$CD$155:$DC$1048576,MATCH($A86,'Hoja de Trabajo para listado'!$CD$155:$CD$1048576,0),MATCH((CUADRO!L$4&amp;$E86),'Hoja de Trabajo para listado'!$CD$151:$DC$151,0)),0)</f>
        <v>0</v>
      </c>
      <c r="M86" s="245">
        <f ca="1">+IFERROR(INDEX('Hoja de Trabajo para listado'!$A$155:$Z$1048576,MATCH($A86,'Hoja de Trabajo para listado'!$A$155:$A$1048576,0),MATCH((CUADRO!M$4&amp;$E86),'Hoja de Trabajo para listado'!$A$151:$Z$151,0)),0)+IFERROR(INDEX('Hoja de Trabajo para listado'!$AB$155:$BA$1048576,MATCH($A86,'Hoja de Trabajo para listado'!$AB$155:$AB$1048576,0),MATCH((CUADRO!M$4&amp;$E86),'Hoja de Trabajo para listado'!$AB$151:$BA$151,0)),0)+IFERROR(INDEX('Hoja de Trabajo para listado'!$BC$155:$CB$1048576,MATCH($A86,'Hoja de Trabajo para listado'!$BC$155:$BC$1048576,0),MATCH((CUADRO!M$4&amp;$E86),'Hoja de Trabajo para listado'!$BC$151:$CB$151,0)),0)+IFERROR(INDEX('Hoja de Trabajo para listado'!$DE$153:$DG$274,MATCH($A86,'Hoja de Trabajo para listado'!$DE$153:$DE$1048576,0),MATCH((CUADRO!M$4&amp;$E86),'Hoja de Trabajo para listado'!$DE$151:$DG$151,0)),0)+IFERROR(INDEX('Hoja de Trabajo para listado'!$CD$155:$DC$1048576,MATCH($A86,'Hoja de Trabajo para listado'!$CD$155:$CD$1048576,0),MATCH((CUADRO!M$4&amp;$E86),'Hoja de Trabajo para listado'!$CD$151:$DC$151,0)),0)</f>
        <v>0</v>
      </c>
      <c r="N86" s="245">
        <f ca="1">+IFERROR(INDEX('Hoja de Trabajo para listado'!$A$155:$Z$1048576,MATCH($A86,'Hoja de Trabajo para listado'!$A$155:$A$1048576,0),MATCH((CUADRO!N$4&amp;$E86),'Hoja de Trabajo para listado'!$A$151:$Z$151,0)),0)+IFERROR(INDEX('Hoja de Trabajo para listado'!$AB$155:$BA$1048576,MATCH($A86,'Hoja de Trabajo para listado'!$AB$155:$AB$1048576,0),MATCH((CUADRO!N$4&amp;$E86),'Hoja de Trabajo para listado'!$AB$151:$BA$151,0)),0)+IFERROR(INDEX('Hoja de Trabajo para listado'!$BC$155:$CB$1048576,MATCH($A86,'Hoja de Trabajo para listado'!$BC$155:$BC$1048576,0),MATCH((CUADRO!N$4&amp;$E86),'Hoja de Trabajo para listado'!$BC$151:$CB$151,0)),0)+IFERROR(INDEX('Hoja de Trabajo para listado'!$DE$153:$DG$274,MATCH($A86,'Hoja de Trabajo para listado'!$DE$153:$DE$1048576,0),MATCH((CUADRO!N$4&amp;$E86),'Hoja de Trabajo para listado'!$DE$151:$DG$151,0)),0)+IFERROR(INDEX('Hoja de Trabajo para listado'!$CD$155:$DC$1048576,MATCH($A86,'Hoja de Trabajo para listado'!$CD$155:$CD$1048576,0),MATCH((CUADRO!N$4&amp;$E86),'Hoja de Trabajo para listado'!$CD$151:$DC$151,0)),0)</f>
        <v>0</v>
      </c>
      <c r="O86" s="245">
        <f ca="1">+IFERROR(INDEX('Hoja de Trabajo para listado'!$A$155:$Z$1048576,MATCH($A86,'Hoja de Trabajo para listado'!$A$155:$A$1048576,0),MATCH((CUADRO!O$4&amp;$E86),'Hoja de Trabajo para listado'!$A$151:$Z$151,0)),0)+IFERROR(INDEX('Hoja de Trabajo para listado'!$AB$155:$BA$1048576,MATCH($A86,'Hoja de Trabajo para listado'!$AB$155:$AB$1048576,0),MATCH((CUADRO!O$4&amp;$E86),'Hoja de Trabajo para listado'!$AB$151:$BA$151,0)),0)+IFERROR(INDEX('Hoja de Trabajo para listado'!$BC$155:$CB$1048576,MATCH($A86,'Hoja de Trabajo para listado'!$BC$155:$BC$1048576,0),MATCH((CUADRO!O$4&amp;$E86),'Hoja de Trabajo para listado'!$BC$151:$CB$151,0)),0)+IFERROR(INDEX('Hoja de Trabajo para listado'!$DE$153:$DG$274,MATCH($A86,'Hoja de Trabajo para listado'!$DE$153:$DE$1048576,0),MATCH((CUADRO!O$4&amp;$E86),'Hoja de Trabajo para listado'!$DE$151:$DG$151,0)),0)+IFERROR(INDEX('Hoja de Trabajo para listado'!$CD$155:$DC$1048576,MATCH($A86,'Hoja de Trabajo para listado'!$CD$155:$CD$1048576,0),MATCH((CUADRO!O$4&amp;$E86),'Hoja de Trabajo para listado'!$CD$151:$DC$151,0)),0)</f>
        <v>0</v>
      </c>
      <c r="P86" s="245">
        <f ca="1">+IFERROR(INDEX('Hoja de Trabajo para listado'!$A$155:$Z$1048576,MATCH($A86,'Hoja de Trabajo para listado'!$A$155:$A$1048576,0),MATCH((CUADRO!P$4&amp;$E86),'Hoja de Trabajo para listado'!$A$151:$Z$151,0)),0)+IFERROR(INDEX('Hoja de Trabajo para listado'!$AB$155:$BA$1048576,MATCH($A86,'Hoja de Trabajo para listado'!$AB$155:$AB$1048576,0),MATCH((CUADRO!P$4&amp;$E86),'Hoja de Trabajo para listado'!$AB$151:$BA$151,0)),0)+IFERROR(INDEX('Hoja de Trabajo para listado'!$BC$155:$CB$1048576,MATCH($A86,'Hoja de Trabajo para listado'!$BC$155:$BC$1048576,0),MATCH((CUADRO!P$4&amp;$E86),'Hoja de Trabajo para listado'!$BC$151:$CB$151,0)),0)+IFERROR(INDEX('Hoja de Trabajo para listado'!$DE$153:$DG$274,MATCH($A86,'Hoja de Trabajo para listado'!$DE$153:$DE$1048576,0),MATCH((CUADRO!P$4&amp;$E86),'Hoja de Trabajo para listado'!$DE$151:$DG$151,0)),0)+IFERROR(INDEX('Hoja de Trabajo para listado'!$CD$155:$DC$1048576,MATCH($A86,'Hoja de Trabajo para listado'!$CD$155:$CD$1048576,0),MATCH((CUADRO!P$4&amp;$E86),'Hoja de Trabajo para listado'!$CD$151:$DC$151,0)),0)</f>
        <v>0</v>
      </c>
      <c r="Q86" s="245">
        <f ca="1">+IFERROR(INDEX('Hoja de Trabajo para listado'!$A$155:$Z$1048576,MATCH($A86,'Hoja de Trabajo para listado'!$A$155:$A$1048576,0),MATCH((CUADRO!Q$4&amp;$E86),'Hoja de Trabajo para listado'!$A$151:$Z$151,0)),0)+IFERROR(INDEX('Hoja de Trabajo para listado'!$AB$155:$BA$1048576,MATCH($A86,'Hoja de Trabajo para listado'!$AB$155:$AB$1048576,0),MATCH((CUADRO!Q$4&amp;$E86),'Hoja de Trabajo para listado'!$AB$151:$BA$151,0)),0)+IFERROR(INDEX('Hoja de Trabajo para listado'!$BC$155:$CB$1048576,MATCH($A86,'Hoja de Trabajo para listado'!$BC$155:$BC$1048576,0),MATCH((CUADRO!Q$4&amp;$E86),'Hoja de Trabajo para listado'!$BC$151:$CB$151,0)),0)+IFERROR(INDEX('Hoja de Trabajo para listado'!$DE$153:$DG$274,MATCH($A86,'Hoja de Trabajo para listado'!$DE$153:$DE$1048576,0),MATCH((CUADRO!Q$4&amp;$E86),'Hoja de Trabajo para listado'!$DE$151:$DG$151,0)),0)+IFERROR(INDEX('Hoja de Trabajo para listado'!$CD$155:$DC$1048576,MATCH($A86,'Hoja de Trabajo para listado'!$CD$155:$CD$1048576,0),MATCH((CUADRO!Q$4&amp;$E86),'Hoja de Trabajo para listado'!$CD$151:$DC$151,0)),0)</f>
        <v>0</v>
      </c>
      <c r="R86" s="245">
        <f t="shared" ca="1" si="5"/>
        <v>0</v>
      </c>
      <c r="S86" s="245">
        <f ca="1">+R85+R86</f>
        <v>0</v>
      </c>
      <c r="T86" s="245">
        <f ca="1">+S86</f>
        <v>0</v>
      </c>
      <c r="U86" s="244">
        <f t="shared" si="6"/>
        <v>2</v>
      </c>
      <c r="V86" s="333" t="str">
        <f>+VLOOKUP(A86,bd_lista!$A$3:$E$592,5,FALSE)</f>
        <v>Universidades Públicas</v>
      </c>
      <c r="W86" s="388"/>
      <c r="X86" s="242">
        <f>+VLOOKUP(A86,[4]Sheet1!$A$13:$D$744,4,FALSE)</f>
        <v>0</v>
      </c>
      <c r="Y86" s="242" t="e">
        <f>+VLOOKUP(X86,bd_lista!$A$3:$C$592,3,FALSE)</f>
        <v>#N/A</v>
      </c>
      <c r="Z86" s="292"/>
      <c r="AA86" s="293"/>
    </row>
    <row r="87" spans="1:27" customFormat="1" ht="15" hidden="1" customHeight="1">
      <c r="A87" s="32">
        <v>143</v>
      </c>
      <c r="B87" s="392">
        <f>+A87</f>
        <v>143</v>
      </c>
      <c r="C87" s="247" t="str">
        <f>+VLOOKUP(A87,bd_lista!$A$3:$C$592,3,FALSE)</f>
        <v>Universidad Autónoma Tomás Frías</v>
      </c>
      <c r="D87" s="389" t="str">
        <f>+C87</f>
        <v>Universidad Autónoma Tomás Frías</v>
      </c>
      <c r="E87" s="247" t="s">
        <v>1304</v>
      </c>
      <c r="F87" s="243">
        <f ca="1">+IFERROR(INDEX('Hoja de Trabajo para listado'!$A$155:$Z$1048576,MATCH($A87,'Hoja de Trabajo para listado'!$A$155:$A$1048576,0),MATCH((CUADRO!F$4&amp;$E87),'Hoja de Trabajo para listado'!$A$151:$Z$151,0)),0)+IFERROR(INDEX('Hoja de Trabajo para listado'!$AB$155:$BA$1048576,MATCH($A87,'Hoja de Trabajo para listado'!$AB$155:$AB$1048576,0),MATCH((CUADRO!F$4&amp;$E87),'Hoja de Trabajo para listado'!$AB$151:$BA$151,0)),0)+IFERROR(INDEX('Hoja de Trabajo para listado'!$BC$155:$CB$1048576,MATCH($A87,'Hoja de Trabajo para listado'!$BC$155:$BC$1048576,0),MATCH((CUADRO!F$4&amp;$E87),'Hoja de Trabajo para listado'!$BC$151:$CB$151,0)),0)+IFERROR(INDEX('Hoja de Trabajo para listado'!$DE$153:$DG$274,MATCH($A87,'Hoja de Trabajo para listado'!$DE$153:$DE$1048576,0),MATCH((CUADRO!F$4&amp;$E87),'Hoja de Trabajo para listado'!$DE$151:$DG$151,0)),0)+IFERROR(INDEX('Hoja de Trabajo para listado'!$CD$155:$DC$1048576,MATCH($A87,'Hoja de Trabajo para listado'!$CD$155:$CD$1048576,0),MATCH((CUADRO!F$4&amp;$E87),'Hoja de Trabajo para listado'!$CD$151:$DC$151,0)),0)</f>
        <v>0</v>
      </c>
      <c r="G87" s="243">
        <f ca="1">+IFERROR(INDEX('Hoja de Trabajo para listado'!$A$155:$Z$1048576,MATCH($A87,'Hoja de Trabajo para listado'!$A$155:$A$1048576,0),MATCH((CUADRO!G$4&amp;$E87),'Hoja de Trabajo para listado'!$A$151:$Z$151,0)),0)+IFERROR(INDEX('Hoja de Trabajo para listado'!$AB$155:$BA$1048576,MATCH($A87,'Hoja de Trabajo para listado'!$AB$155:$AB$1048576,0),MATCH((CUADRO!G$4&amp;$E87),'Hoja de Trabajo para listado'!$AB$151:$BA$151,0)),0)+IFERROR(INDEX('Hoja de Trabajo para listado'!$BC$155:$CB$1048576,MATCH($A87,'Hoja de Trabajo para listado'!$BC$155:$BC$1048576,0),MATCH((CUADRO!G$4&amp;$E87),'Hoja de Trabajo para listado'!$BC$151:$CB$151,0)),0)+IFERROR(INDEX('Hoja de Trabajo para listado'!$DE$153:$DG$274,MATCH($A87,'Hoja de Trabajo para listado'!$DE$153:$DE$1048576,0),MATCH((CUADRO!G$4&amp;$E87),'Hoja de Trabajo para listado'!$DE$151:$DG$151,0)),0)+IFERROR(INDEX('Hoja de Trabajo para listado'!$CD$155:$DC$1048576,MATCH($A87,'Hoja de Trabajo para listado'!$CD$155:$CD$1048576,0),MATCH((CUADRO!G$4&amp;$E87),'Hoja de Trabajo para listado'!$CD$151:$DC$151,0)),0)</f>
        <v>0</v>
      </c>
      <c r="H87" s="243">
        <f ca="1">+IFERROR(INDEX('Hoja de Trabajo para listado'!$A$155:$Z$1048576,MATCH($A87,'Hoja de Trabajo para listado'!$A$155:$A$1048576,0),MATCH((CUADRO!H$4&amp;$E87),'Hoja de Trabajo para listado'!$A$151:$Z$151,0)),0)+IFERROR(INDEX('Hoja de Trabajo para listado'!$AB$155:$BA$1048576,MATCH($A87,'Hoja de Trabajo para listado'!$AB$155:$AB$1048576,0),MATCH((CUADRO!H$4&amp;$E87),'Hoja de Trabajo para listado'!$AB$151:$BA$151,0)),0)+IFERROR(INDEX('Hoja de Trabajo para listado'!$BC$155:$CB$1048576,MATCH($A87,'Hoja de Trabajo para listado'!$BC$155:$BC$1048576,0),MATCH((CUADRO!H$4&amp;$E87),'Hoja de Trabajo para listado'!$BC$151:$CB$151,0)),0)+IFERROR(INDEX('Hoja de Trabajo para listado'!$DE$153:$DG$274,MATCH($A87,'Hoja de Trabajo para listado'!$DE$153:$DE$1048576,0),MATCH((CUADRO!H$4&amp;$E87),'Hoja de Trabajo para listado'!$DE$151:$DG$151,0)),0)+IFERROR(INDEX('Hoja de Trabajo para listado'!$CD$155:$DC$1048576,MATCH($A87,'Hoja de Trabajo para listado'!$CD$155:$CD$1048576,0),MATCH((CUADRO!H$4&amp;$E87),'Hoja de Trabajo para listado'!$CD$151:$DC$151,0)),0)</f>
        <v>0</v>
      </c>
      <c r="I87" s="243">
        <f ca="1">+IFERROR(INDEX('Hoja de Trabajo para listado'!$A$155:$Z$1048576,MATCH($A87,'Hoja de Trabajo para listado'!$A$155:$A$1048576,0),MATCH((CUADRO!I$4&amp;$E87),'Hoja de Trabajo para listado'!$A$151:$Z$151,0)),0)+IFERROR(INDEX('Hoja de Trabajo para listado'!$AB$155:$BA$1048576,MATCH($A87,'Hoja de Trabajo para listado'!$AB$155:$AB$1048576,0),MATCH((CUADRO!I$4&amp;$E87),'Hoja de Trabajo para listado'!$AB$151:$BA$151,0)),0)+IFERROR(INDEX('Hoja de Trabajo para listado'!$BC$155:$CB$1048576,MATCH($A87,'Hoja de Trabajo para listado'!$BC$155:$BC$1048576,0),MATCH((CUADRO!I$4&amp;$E87),'Hoja de Trabajo para listado'!$BC$151:$CB$151,0)),0)+IFERROR(INDEX('Hoja de Trabajo para listado'!$DE$153:$DG$274,MATCH($A87,'Hoja de Trabajo para listado'!$DE$153:$DE$1048576,0),MATCH((CUADRO!I$4&amp;$E87),'Hoja de Trabajo para listado'!$DE$151:$DG$151,0)),0)+IFERROR(INDEX('Hoja de Trabajo para listado'!$CD$155:$DC$1048576,MATCH($A87,'Hoja de Trabajo para listado'!$CD$155:$CD$1048576,0),MATCH((CUADRO!I$4&amp;$E87),'Hoja de Trabajo para listado'!$CD$151:$DC$151,0)),0)</f>
        <v>0</v>
      </c>
      <c r="J87" s="243">
        <f ca="1">+IFERROR(INDEX('Hoja de Trabajo para listado'!$A$155:$Z$1048576,MATCH($A87,'Hoja de Trabajo para listado'!$A$155:$A$1048576,0),MATCH((CUADRO!J$4&amp;$E87),'Hoja de Trabajo para listado'!$A$151:$Z$151,0)),0)+IFERROR(INDEX('Hoja de Trabajo para listado'!$AB$155:$BA$1048576,MATCH($A87,'Hoja de Trabajo para listado'!$AB$155:$AB$1048576,0),MATCH((CUADRO!J$4&amp;$E87),'Hoja de Trabajo para listado'!$AB$151:$BA$151,0)),0)+IFERROR(INDEX('Hoja de Trabajo para listado'!$BC$155:$CB$1048576,MATCH($A87,'Hoja de Trabajo para listado'!$BC$155:$BC$1048576,0),MATCH((CUADRO!J$4&amp;$E87),'Hoja de Trabajo para listado'!$BC$151:$CB$151,0)),0)+IFERROR(INDEX('Hoja de Trabajo para listado'!$DE$153:$DG$274,MATCH($A87,'Hoja de Trabajo para listado'!$DE$153:$DE$1048576,0),MATCH((CUADRO!J$4&amp;$E87),'Hoja de Trabajo para listado'!$DE$151:$DG$151,0)),0)+IFERROR(INDEX('Hoja de Trabajo para listado'!$CD$155:$DC$1048576,MATCH($A87,'Hoja de Trabajo para listado'!$CD$155:$CD$1048576,0),MATCH((CUADRO!J$4&amp;$E87),'Hoja de Trabajo para listado'!$CD$151:$DC$151,0)),0)</f>
        <v>0</v>
      </c>
      <c r="K87" s="243">
        <f ca="1">+IFERROR(INDEX('Hoja de Trabajo para listado'!$A$155:$Z$1048576,MATCH($A87,'Hoja de Trabajo para listado'!$A$155:$A$1048576,0),MATCH((CUADRO!K$4&amp;$E87),'Hoja de Trabajo para listado'!$A$151:$Z$151,0)),0)+IFERROR(INDEX('Hoja de Trabajo para listado'!$AB$155:$BA$1048576,MATCH($A87,'Hoja de Trabajo para listado'!$AB$155:$AB$1048576,0),MATCH((CUADRO!K$4&amp;$E87),'Hoja de Trabajo para listado'!$AB$151:$BA$151,0)),0)+IFERROR(INDEX('Hoja de Trabajo para listado'!$BC$155:$CB$1048576,MATCH($A87,'Hoja de Trabajo para listado'!$BC$155:$BC$1048576,0),MATCH((CUADRO!K$4&amp;$E87),'Hoja de Trabajo para listado'!$BC$151:$CB$151,0)),0)+IFERROR(INDEX('Hoja de Trabajo para listado'!$DE$153:$DG$274,MATCH($A87,'Hoja de Trabajo para listado'!$DE$153:$DE$1048576,0),MATCH((CUADRO!K$4&amp;$E87),'Hoja de Trabajo para listado'!$DE$151:$DG$151,0)),0)+IFERROR(INDEX('Hoja de Trabajo para listado'!$CD$155:$DC$1048576,MATCH($A87,'Hoja de Trabajo para listado'!$CD$155:$CD$1048576,0),MATCH((CUADRO!K$4&amp;$E87),'Hoja de Trabajo para listado'!$CD$151:$DC$151,0)),0)</f>
        <v>0</v>
      </c>
      <c r="L87" s="243">
        <f ca="1">+IFERROR(INDEX('Hoja de Trabajo para listado'!$A$155:$Z$1048576,MATCH($A87,'Hoja de Trabajo para listado'!$A$155:$A$1048576,0),MATCH((CUADRO!L$4&amp;$E87),'Hoja de Trabajo para listado'!$A$151:$Z$151,0)),0)+IFERROR(INDEX('Hoja de Trabajo para listado'!$AB$155:$BA$1048576,MATCH($A87,'Hoja de Trabajo para listado'!$AB$155:$AB$1048576,0),MATCH((CUADRO!L$4&amp;$E87),'Hoja de Trabajo para listado'!$AB$151:$BA$151,0)),0)+IFERROR(INDEX('Hoja de Trabajo para listado'!$BC$155:$CB$1048576,MATCH($A87,'Hoja de Trabajo para listado'!$BC$155:$BC$1048576,0),MATCH((CUADRO!L$4&amp;$E87),'Hoja de Trabajo para listado'!$BC$151:$CB$151,0)),0)+IFERROR(INDEX('Hoja de Trabajo para listado'!$DE$153:$DG$274,MATCH($A87,'Hoja de Trabajo para listado'!$DE$153:$DE$1048576,0),MATCH((CUADRO!L$4&amp;$E87),'Hoja de Trabajo para listado'!$DE$151:$DG$151,0)),0)+IFERROR(INDEX('Hoja de Trabajo para listado'!$CD$155:$DC$1048576,MATCH($A87,'Hoja de Trabajo para listado'!$CD$155:$CD$1048576,0),MATCH((CUADRO!L$4&amp;$E87),'Hoja de Trabajo para listado'!$CD$151:$DC$151,0)),0)</f>
        <v>0</v>
      </c>
      <c r="M87" s="243">
        <f ca="1">+IFERROR(INDEX('Hoja de Trabajo para listado'!$A$155:$Z$1048576,MATCH($A87,'Hoja de Trabajo para listado'!$A$155:$A$1048576,0),MATCH((CUADRO!M$4&amp;$E87),'Hoja de Trabajo para listado'!$A$151:$Z$151,0)),0)+IFERROR(INDEX('Hoja de Trabajo para listado'!$AB$155:$BA$1048576,MATCH($A87,'Hoja de Trabajo para listado'!$AB$155:$AB$1048576,0),MATCH((CUADRO!M$4&amp;$E87),'Hoja de Trabajo para listado'!$AB$151:$BA$151,0)),0)+IFERROR(INDEX('Hoja de Trabajo para listado'!$BC$155:$CB$1048576,MATCH($A87,'Hoja de Trabajo para listado'!$BC$155:$BC$1048576,0),MATCH((CUADRO!M$4&amp;$E87),'Hoja de Trabajo para listado'!$BC$151:$CB$151,0)),0)+IFERROR(INDEX('Hoja de Trabajo para listado'!$DE$153:$DG$274,MATCH($A87,'Hoja de Trabajo para listado'!$DE$153:$DE$1048576,0),MATCH((CUADRO!M$4&amp;$E87),'Hoja de Trabajo para listado'!$DE$151:$DG$151,0)),0)+IFERROR(INDEX('Hoja de Trabajo para listado'!$CD$155:$DC$1048576,MATCH($A87,'Hoja de Trabajo para listado'!$CD$155:$CD$1048576,0),MATCH((CUADRO!M$4&amp;$E87),'Hoja de Trabajo para listado'!$CD$151:$DC$151,0)),0)</f>
        <v>0</v>
      </c>
      <c r="N87" s="243">
        <f ca="1">+IFERROR(INDEX('Hoja de Trabajo para listado'!$A$155:$Z$1048576,MATCH($A87,'Hoja de Trabajo para listado'!$A$155:$A$1048576,0),MATCH((CUADRO!N$4&amp;$E87),'Hoja de Trabajo para listado'!$A$151:$Z$151,0)),0)+IFERROR(INDEX('Hoja de Trabajo para listado'!$AB$155:$BA$1048576,MATCH($A87,'Hoja de Trabajo para listado'!$AB$155:$AB$1048576,0),MATCH((CUADRO!N$4&amp;$E87),'Hoja de Trabajo para listado'!$AB$151:$BA$151,0)),0)+IFERROR(INDEX('Hoja de Trabajo para listado'!$BC$155:$CB$1048576,MATCH($A87,'Hoja de Trabajo para listado'!$BC$155:$BC$1048576,0),MATCH((CUADRO!N$4&amp;$E87),'Hoja de Trabajo para listado'!$BC$151:$CB$151,0)),0)+IFERROR(INDEX('Hoja de Trabajo para listado'!$DE$153:$DG$274,MATCH($A87,'Hoja de Trabajo para listado'!$DE$153:$DE$1048576,0),MATCH((CUADRO!N$4&amp;$E87),'Hoja de Trabajo para listado'!$DE$151:$DG$151,0)),0)+IFERROR(INDEX('Hoja de Trabajo para listado'!$CD$155:$DC$1048576,MATCH($A87,'Hoja de Trabajo para listado'!$CD$155:$CD$1048576,0),MATCH((CUADRO!N$4&amp;$E87),'Hoja de Trabajo para listado'!$CD$151:$DC$151,0)),0)</f>
        <v>0</v>
      </c>
      <c r="O87" s="243">
        <f ca="1">+IFERROR(INDEX('Hoja de Trabajo para listado'!$A$155:$Z$1048576,MATCH($A87,'Hoja de Trabajo para listado'!$A$155:$A$1048576,0),MATCH((CUADRO!O$4&amp;$E87),'Hoja de Trabajo para listado'!$A$151:$Z$151,0)),0)+IFERROR(INDEX('Hoja de Trabajo para listado'!$AB$155:$BA$1048576,MATCH($A87,'Hoja de Trabajo para listado'!$AB$155:$AB$1048576,0),MATCH((CUADRO!O$4&amp;$E87),'Hoja de Trabajo para listado'!$AB$151:$BA$151,0)),0)+IFERROR(INDEX('Hoja de Trabajo para listado'!$BC$155:$CB$1048576,MATCH($A87,'Hoja de Trabajo para listado'!$BC$155:$BC$1048576,0),MATCH((CUADRO!O$4&amp;$E87),'Hoja de Trabajo para listado'!$BC$151:$CB$151,0)),0)+IFERROR(INDEX('Hoja de Trabajo para listado'!$DE$153:$DG$274,MATCH($A87,'Hoja de Trabajo para listado'!$DE$153:$DE$1048576,0),MATCH((CUADRO!O$4&amp;$E87),'Hoja de Trabajo para listado'!$DE$151:$DG$151,0)),0)+IFERROR(INDEX('Hoja de Trabajo para listado'!$CD$155:$DC$1048576,MATCH($A87,'Hoja de Trabajo para listado'!$CD$155:$CD$1048576,0),MATCH((CUADRO!O$4&amp;$E87),'Hoja de Trabajo para listado'!$CD$151:$DC$151,0)),0)</f>
        <v>0</v>
      </c>
      <c r="P87" s="243">
        <f ca="1">+IFERROR(INDEX('Hoja de Trabajo para listado'!$A$155:$Z$1048576,MATCH($A87,'Hoja de Trabajo para listado'!$A$155:$A$1048576,0),MATCH((CUADRO!P$4&amp;$E87),'Hoja de Trabajo para listado'!$A$151:$Z$151,0)),0)+IFERROR(INDEX('Hoja de Trabajo para listado'!$AB$155:$BA$1048576,MATCH($A87,'Hoja de Trabajo para listado'!$AB$155:$AB$1048576,0),MATCH((CUADRO!P$4&amp;$E87),'Hoja de Trabajo para listado'!$AB$151:$BA$151,0)),0)+IFERROR(INDEX('Hoja de Trabajo para listado'!$BC$155:$CB$1048576,MATCH($A87,'Hoja de Trabajo para listado'!$BC$155:$BC$1048576,0),MATCH((CUADRO!P$4&amp;$E87),'Hoja de Trabajo para listado'!$BC$151:$CB$151,0)),0)+IFERROR(INDEX('Hoja de Trabajo para listado'!$DE$153:$DG$274,MATCH($A87,'Hoja de Trabajo para listado'!$DE$153:$DE$1048576,0),MATCH((CUADRO!P$4&amp;$E87),'Hoja de Trabajo para listado'!$DE$151:$DG$151,0)),0)+IFERROR(INDEX('Hoja de Trabajo para listado'!$CD$155:$DC$1048576,MATCH($A87,'Hoja de Trabajo para listado'!$CD$155:$CD$1048576,0),MATCH((CUADRO!P$4&amp;$E87),'Hoja de Trabajo para listado'!$CD$151:$DC$151,0)),0)</f>
        <v>0</v>
      </c>
      <c r="Q87" s="243">
        <f ca="1">+IFERROR(INDEX('Hoja de Trabajo para listado'!$A$155:$Z$1048576,MATCH($A87,'Hoja de Trabajo para listado'!$A$155:$A$1048576,0),MATCH((CUADRO!Q$4&amp;$E87),'Hoja de Trabajo para listado'!$A$151:$Z$151,0)),0)+IFERROR(INDEX('Hoja de Trabajo para listado'!$AB$155:$BA$1048576,MATCH($A87,'Hoja de Trabajo para listado'!$AB$155:$AB$1048576,0),MATCH((CUADRO!Q$4&amp;$E87),'Hoja de Trabajo para listado'!$AB$151:$BA$151,0)),0)+IFERROR(INDEX('Hoja de Trabajo para listado'!$BC$155:$CB$1048576,MATCH($A87,'Hoja de Trabajo para listado'!$BC$155:$BC$1048576,0),MATCH((CUADRO!Q$4&amp;$E87),'Hoja de Trabajo para listado'!$BC$151:$CB$151,0)),0)+IFERROR(INDEX('Hoja de Trabajo para listado'!$DE$153:$DG$274,MATCH($A87,'Hoja de Trabajo para listado'!$DE$153:$DE$1048576,0),MATCH((CUADRO!Q$4&amp;$E87),'Hoja de Trabajo para listado'!$DE$151:$DG$151,0)),0)+IFERROR(INDEX('Hoja de Trabajo para listado'!$CD$155:$DC$1048576,MATCH($A87,'Hoja de Trabajo para listado'!$CD$155:$CD$1048576,0),MATCH((CUADRO!Q$4&amp;$E87),'Hoja de Trabajo para listado'!$CD$151:$DC$151,0)),0)</f>
        <v>0</v>
      </c>
      <c r="R87" s="243">
        <f t="shared" ca="1" si="5"/>
        <v>0</v>
      </c>
      <c r="S87" s="243"/>
      <c r="T87" s="243">
        <f ca="1">+T88</f>
        <v>0</v>
      </c>
      <c r="U87" s="242">
        <f t="shared" si="6"/>
        <v>1</v>
      </c>
      <c r="V87" s="333" t="str">
        <f>+VLOOKUP(A87,bd_lista!$A$3:$E$592,5,FALSE)</f>
        <v>Universidades Públicas</v>
      </c>
      <c r="W87" s="387" t="str">
        <f>+V87</f>
        <v>Universidades Públicas</v>
      </c>
      <c r="X87" s="242">
        <f>+VLOOKUP(A87,[4]Sheet1!$A$13:$D$744,4,FALSE)</f>
        <v>0</v>
      </c>
      <c r="Y87" s="242" t="e">
        <f>+VLOOKUP(X87,bd_lista!$A$3:$C$592,3,FALSE)</f>
        <v>#N/A</v>
      </c>
      <c r="Z87" s="294">
        <f>+X87</f>
        <v>0</v>
      </c>
      <c r="AA87" s="295" t="e">
        <f>+Y87</f>
        <v>#N/A</v>
      </c>
    </row>
    <row r="88" spans="1:27" customFormat="1" ht="15" hidden="1" customHeight="1">
      <c r="A88" s="32">
        <v>143</v>
      </c>
      <c r="B88" s="393"/>
      <c r="C88" s="333" t="str">
        <f>+VLOOKUP(A88,bd_lista!$A$3:$C$592,3,FALSE)</f>
        <v>Universidad Autónoma Tomás Frías</v>
      </c>
      <c r="D88" s="390"/>
      <c r="E88" s="333" t="s">
        <v>1305</v>
      </c>
      <c r="F88" s="245">
        <f ca="1">+IFERROR(INDEX('Hoja de Trabajo para listado'!$A$155:$Z$1048576,MATCH($A88,'Hoja de Trabajo para listado'!$A$155:$A$1048576,0),MATCH((CUADRO!F$4&amp;$E88),'Hoja de Trabajo para listado'!$A$151:$Z$151,0)),0)+IFERROR(INDEX('Hoja de Trabajo para listado'!$AB$155:$BA$1048576,MATCH($A88,'Hoja de Trabajo para listado'!$AB$155:$AB$1048576,0),MATCH((CUADRO!F$4&amp;$E88),'Hoja de Trabajo para listado'!$AB$151:$BA$151,0)),0)+IFERROR(INDEX('Hoja de Trabajo para listado'!$BC$155:$CB$1048576,MATCH($A88,'Hoja de Trabajo para listado'!$BC$155:$BC$1048576,0),MATCH((CUADRO!F$4&amp;$E88),'Hoja de Trabajo para listado'!$BC$151:$CB$151,0)),0)+IFERROR(INDEX('Hoja de Trabajo para listado'!$DE$153:$DG$274,MATCH($A88,'Hoja de Trabajo para listado'!$DE$153:$DE$1048576,0),MATCH((CUADRO!F$4&amp;$E88),'Hoja de Trabajo para listado'!$DE$151:$DG$151,0)),0)+IFERROR(INDEX('Hoja de Trabajo para listado'!$CD$155:$DC$1048576,MATCH($A88,'Hoja de Trabajo para listado'!$CD$155:$CD$1048576,0),MATCH((CUADRO!F$4&amp;$E88),'Hoja de Trabajo para listado'!$CD$151:$DC$151,0)),0)</f>
        <v>0</v>
      </c>
      <c r="G88" s="245">
        <f ca="1">+IFERROR(INDEX('Hoja de Trabajo para listado'!$A$155:$Z$1048576,MATCH($A88,'Hoja de Trabajo para listado'!$A$155:$A$1048576,0),MATCH((CUADRO!G$4&amp;$E88),'Hoja de Trabajo para listado'!$A$151:$Z$151,0)),0)+IFERROR(INDEX('Hoja de Trabajo para listado'!$AB$155:$BA$1048576,MATCH($A88,'Hoja de Trabajo para listado'!$AB$155:$AB$1048576,0),MATCH((CUADRO!G$4&amp;$E88),'Hoja de Trabajo para listado'!$AB$151:$BA$151,0)),0)+IFERROR(INDEX('Hoja de Trabajo para listado'!$BC$155:$CB$1048576,MATCH($A88,'Hoja de Trabajo para listado'!$BC$155:$BC$1048576,0),MATCH((CUADRO!G$4&amp;$E88),'Hoja de Trabajo para listado'!$BC$151:$CB$151,0)),0)+IFERROR(INDEX('Hoja de Trabajo para listado'!$DE$153:$DG$274,MATCH($A88,'Hoja de Trabajo para listado'!$DE$153:$DE$1048576,0),MATCH((CUADRO!G$4&amp;$E88),'Hoja de Trabajo para listado'!$DE$151:$DG$151,0)),0)+IFERROR(INDEX('Hoja de Trabajo para listado'!$CD$155:$DC$1048576,MATCH($A88,'Hoja de Trabajo para listado'!$CD$155:$CD$1048576,0),MATCH((CUADRO!G$4&amp;$E88),'Hoja de Trabajo para listado'!$CD$151:$DC$151,0)),0)</f>
        <v>0</v>
      </c>
      <c r="H88" s="245">
        <f ca="1">+IFERROR(INDEX('Hoja de Trabajo para listado'!$A$155:$Z$1048576,MATCH($A88,'Hoja de Trabajo para listado'!$A$155:$A$1048576,0),MATCH((CUADRO!H$4&amp;$E88),'Hoja de Trabajo para listado'!$A$151:$Z$151,0)),0)+IFERROR(INDEX('Hoja de Trabajo para listado'!$AB$155:$BA$1048576,MATCH($A88,'Hoja de Trabajo para listado'!$AB$155:$AB$1048576,0),MATCH((CUADRO!H$4&amp;$E88),'Hoja de Trabajo para listado'!$AB$151:$BA$151,0)),0)+IFERROR(INDEX('Hoja de Trabajo para listado'!$BC$155:$CB$1048576,MATCH($A88,'Hoja de Trabajo para listado'!$BC$155:$BC$1048576,0),MATCH((CUADRO!H$4&amp;$E88),'Hoja de Trabajo para listado'!$BC$151:$CB$151,0)),0)+IFERROR(INDEX('Hoja de Trabajo para listado'!$DE$153:$DG$274,MATCH($A88,'Hoja de Trabajo para listado'!$DE$153:$DE$1048576,0),MATCH((CUADRO!H$4&amp;$E88),'Hoja de Trabajo para listado'!$DE$151:$DG$151,0)),0)+IFERROR(INDEX('Hoja de Trabajo para listado'!$CD$155:$DC$1048576,MATCH($A88,'Hoja de Trabajo para listado'!$CD$155:$CD$1048576,0),MATCH((CUADRO!H$4&amp;$E88),'Hoja de Trabajo para listado'!$CD$151:$DC$151,0)),0)</f>
        <v>0</v>
      </c>
      <c r="I88" s="245">
        <f ca="1">+IFERROR(INDEX('Hoja de Trabajo para listado'!$A$155:$Z$1048576,MATCH($A88,'Hoja de Trabajo para listado'!$A$155:$A$1048576,0),MATCH((CUADRO!I$4&amp;$E88),'Hoja de Trabajo para listado'!$A$151:$Z$151,0)),0)+IFERROR(INDEX('Hoja de Trabajo para listado'!$AB$155:$BA$1048576,MATCH($A88,'Hoja de Trabajo para listado'!$AB$155:$AB$1048576,0),MATCH((CUADRO!I$4&amp;$E88),'Hoja de Trabajo para listado'!$AB$151:$BA$151,0)),0)+IFERROR(INDEX('Hoja de Trabajo para listado'!$BC$155:$CB$1048576,MATCH($A88,'Hoja de Trabajo para listado'!$BC$155:$BC$1048576,0),MATCH((CUADRO!I$4&amp;$E88),'Hoja de Trabajo para listado'!$BC$151:$CB$151,0)),0)+IFERROR(INDEX('Hoja de Trabajo para listado'!$DE$153:$DG$274,MATCH($A88,'Hoja de Trabajo para listado'!$DE$153:$DE$1048576,0),MATCH((CUADRO!I$4&amp;$E88),'Hoja de Trabajo para listado'!$DE$151:$DG$151,0)),0)+IFERROR(INDEX('Hoja de Trabajo para listado'!$CD$155:$DC$1048576,MATCH($A88,'Hoja de Trabajo para listado'!$CD$155:$CD$1048576,0),MATCH((CUADRO!I$4&amp;$E88),'Hoja de Trabajo para listado'!$CD$151:$DC$151,0)),0)</f>
        <v>0</v>
      </c>
      <c r="J88" s="245">
        <f ca="1">+IFERROR(INDEX('Hoja de Trabajo para listado'!$A$155:$Z$1048576,MATCH($A88,'Hoja de Trabajo para listado'!$A$155:$A$1048576,0),MATCH((CUADRO!J$4&amp;$E88),'Hoja de Trabajo para listado'!$A$151:$Z$151,0)),0)+IFERROR(INDEX('Hoja de Trabajo para listado'!$AB$155:$BA$1048576,MATCH($A88,'Hoja de Trabajo para listado'!$AB$155:$AB$1048576,0),MATCH((CUADRO!J$4&amp;$E88),'Hoja de Trabajo para listado'!$AB$151:$BA$151,0)),0)+IFERROR(INDEX('Hoja de Trabajo para listado'!$BC$155:$CB$1048576,MATCH($A88,'Hoja de Trabajo para listado'!$BC$155:$BC$1048576,0),MATCH((CUADRO!J$4&amp;$E88),'Hoja de Trabajo para listado'!$BC$151:$CB$151,0)),0)+IFERROR(INDEX('Hoja de Trabajo para listado'!$DE$153:$DG$274,MATCH($A88,'Hoja de Trabajo para listado'!$DE$153:$DE$1048576,0),MATCH((CUADRO!J$4&amp;$E88),'Hoja de Trabajo para listado'!$DE$151:$DG$151,0)),0)+IFERROR(INDEX('Hoja de Trabajo para listado'!$CD$155:$DC$1048576,MATCH($A88,'Hoja de Trabajo para listado'!$CD$155:$CD$1048576,0),MATCH((CUADRO!J$4&amp;$E88),'Hoja de Trabajo para listado'!$CD$151:$DC$151,0)),0)</f>
        <v>0</v>
      </c>
      <c r="K88" s="245">
        <f ca="1">+IFERROR(INDEX('Hoja de Trabajo para listado'!$A$155:$Z$1048576,MATCH($A88,'Hoja de Trabajo para listado'!$A$155:$A$1048576,0),MATCH((CUADRO!K$4&amp;$E88),'Hoja de Trabajo para listado'!$A$151:$Z$151,0)),0)+IFERROR(INDEX('Hoja de Trabajo para listado'!$AB$155:$BA$1048576,MATCH($A88,'Hoja de Trabajo para listado'!$AB$155:$AB$1048576,0),MATCH((CUADRO!K$4&amp;$E88),'Hoja de Trabajo para listado'!$AB$151:$BA$151,0)),0)+IFERROR(INDEX('Hoja de Trabajo para listado'!$BC$155:$CB$1048576,MATCH($A88,'Hoja de Trabajo para listado'!$BC$155:$BC$1048576,0),MATCH((CUADRO!K$4&amp;$E88),'Hoja de Trabajo para listado'!$BC$151:$CB$151,0)),0)+IFERROR(INDEX('Hoja de Trabajo para listado'!$DE$153:$DG$274,MATCH($A88,'Hoja de Trabajo para listado'!$DE$153:$DE$1048576,0),MATCH((CUADRO!K$4&amp;$E88),'Hoja de Trabajo para listado'!$DE$151:$DG$151,0)),0)+IFERROR(INDEX('Hoja de Trabajo para listado'!$CD$155:$DC$1048576,MATCH($A88,'Hoja de Trabajo para listado'!$CD$155:$CD$1048576,0),MATCH((CUADRO!K$4&amp;$E88),'Hoja de Trabajo para listado'!$CD$151:$DC$151,0)),0)</f>
        <v>0</v>
      </c>
      <c r="L88" s="245">
        <f ca="1">+IFERROR(INDEX('Hoja de Trabajo para listado'!$A$155:$Z$1048576,MATCH($A88,'Hoja de Trabajo para listado'!$A$155:$A$1048576,0),MATCH((CUADRO!L$4&amp;$E88),'Hoja de Trabajo para listado'!$A$151:$Z$151,0)),0)+IFERROR(INDEX('Hoja de Trabajo para listado'!$AB$155:$BA$1048576,MATCH($A88,'Hoja de Trabajo para listado'!$AB$155:$AB$1048576,0),MATCH((CUADRO!L$4&amp;$E88),'Hoja de Trabajo para listado'!$AB$151:$BA$151,0)),0)+IFERROR(INDEX('Hoja de Trabajo para listado'!$BC$155:$CB$1048576,MATCH($A88,'Hoja de Trabajo para listado'!$BC$155:$BC$1048576,0),MATCH((CUADRO!L$4&amp;$E88),'Hoja de Trabajo para listado'!$BC$151:$CB$151,0)),0)+IFERROR(INDEX('Hoja de Trabajo para listado'!$DE$153:$DG$274,MATCH($A88,'Hoja de Trabajo para listado'!$DE$153:$DE$1048576,0),MATCH((CUADRO!L$4&amp;$E88),'Hoja de Trabajo para listado'!$DE$151:$DG$151,0)),0)+IFERROR(INDEX('Hoja de Trabajo para listado'!$CD$155:$DC$1048576,MATCH($A88,'Hoja de Trabajo para listado'!$CD$155:$CD$1048576,0),MATCH((CUADRO!L$4&amp;$E88),'Hoja de Trabajo para listado'!$CD$151:$DC$151,0)),0)</f>
        <v>0</v>
      </c>
      <c r="M88" s="245">
        <f ca="1">+IFERROR(INDEX('Hoja de Trabajo para listado'!$A$155:$Z$1048576,MATCH($A88,'Hoja de Trabajo para listado'!$A$155:$A$1048576,0),MATCH((CUADRO!M$4&amp;$E88),'Hoja de Trabajo para listado'!$A$151:$Z$151,0)),0)+IFERROR(INDEX('Hoja de Trabajo para listado'!$AB$155:$BA$1048576,MATCH($A88,'Hoja de Trabajo para listado'!$AB$155:$AB$1048576,0),MATCH((CUADRO!M$4&amp;$E88),'Hoja de Trabajo para listado'!$AB$151:$BA$151,0)),0)+IFERROR(INDEX('Hoja de Trabajo para listado'!$BC$155:$CB$1048576,MATCH($A88,'Hoja de Trabajo para listado'!$BC$155:$BC$1048576,0),MATCH((CUADRO!M$4&amp;$E88),'Hoja de Trabajo para listado'!$BC$151:$CB$151,0)),0)+IFERROR(INDEX('Hoja de Trabajo para listado'!$DE$153:$DG$274,MATCH($A88,'Hoja de Trabajo para listado'!$DE$153:$DE$1048576,0),MATCH((CUADRO!M$4&amp;$E88),'Hoja de Trabajo para listado'!$DE$151:$DG$151,0)),0)+IFERROR(INDEX('Hoja de Trabajo para listado'!$CD$155:$DC$1048576,MATCH($A88,'Hoja de Trabajo para listado'!$CD$155:$CD$1048576,0),MATCH((CUADRO!M$4&amp;$E88),'Hoja de Trabajo para listado'!$CD$151:$DC$151,0)),0)</f>
        <v>0</v>
      </c>
      <c r="N88" s="245">
        <f ca="1">+IFERROR(INDEX('Hoja de Trabajo para listado'!$A$155:$Z$1048576,MATCH($A88,'Hoja de Trabajo para listado'!$A$155:$A$1048576,0),MATCH((CUADRO!N$4&amp;$E88),'Hoja de Trabajo para listado'!$A$151:$Z$151,0)),0)+IFERROR(INDEX('Hoja de Trabajo para listado'!$AB$155:$BA$1048576,MATCH($A88,'Hoja de Trabajo para listado'!$AB$155:$AB$1048576,0),MATCH((CUADRO!N$4&amp;$E88),'Hoja de Trabajo para listado'!$AB$151:$BA$151,0)),0)+IFERROR(INDEX('Hoja de Trabajo para listado'!$BC$155:$CB$1048576,MATCH($A88,'Hoja de Trabajo para listado'!$BC$155:$BC$1048576,0),MATCH((CUADRO!N$4&amp;$E88),'Hoja de Trabajo para listado'!$BC$151:$CB$151,0)),0)+IFERROR(INDEX('Hoja de Trabajo para listado'!$DE$153:$DG$274,MATCH($A88,'Hoja de Trabajo para listado'!$DE$153:$DE$1048576,0),MATCH((CUADRO!N$4&amp;$E88),'Hoja de Trabajo para listado'!$DE$151:$DG$151,0)),0)+IFERROR(INDEX('Hoja de Trabajo para listado'!$CD$155:$DC$1048576,MATCH($A88,'Hoja de Trabajo para listado'!$CD$155:$CD$1048576,0),MATCH((CUADRO!N$4&amp;$E88),'Hoja de Trabajo para listado'!$CD$151:$DC$151,0)),0)</f>
        <v>0</v>
      </c>
      <c r="O88" s="245">
        <f ca="1">+IFERROR(INDEX('Hoja de Trabajo para listado'!$A$155:$Z$1048576,MATCH($A88,'Hoja de Trabajo para listado'!$A$155:$A$1048576,0),MATCH((CUADRO!O$4&amp;$E88),'Hoja de Trabajo para listado'!$A$151:$Z$151,0)),0)+IFERROR(INDEX('Hoja de Trabajo para listado'!$AB$155:$BA$1048576,MATCH($A88,'Hoja de Trabajo para listado'!$AB$155:$AB$1048576,0),MATCH((CUADRO!O$4&amp;$E88),'Hoja de Trabajo para listado'!$AB$151:$BA$151,0)),0)+IFERROR(INDEX('Hoja de Trabajo para listado'!$BC$155:$CB$1048576,MATCH($A88,'Hoja de Trabajo para listado'!$BC$155:$BC$1048576,0),MATCH((CUADRO!O$4&amp;$E88),'Hoja de Trabajo para listado'!$BC$151:$CB$151,0)),0)+IFERROR(INDEX('Hoja de Trabajo para listado'!$DE$153:$DG$274,MATCH($A88,'Hoja de Trabajo para listado'!$DE$153:$DE$1048576,0),MATCH((CUADRO!O$4&amp;$E88),'Hoja de Trabajo para listado'!$DE$151:$DG$151,0)),0)+IFERROR(INDEX('Hoja de Trabajo para listado'!$CD$155:$DC$1048576,MATCH($A88,'Hoja de Trabajo para listado'!$CD$155:$CD$1048576,0),MATCH((CUADRO!O$4&amp;$E88),'Hoja de Trabajo para listado'!$CD$151:$DC$151,0)),0)</f>
        <v>0</v>
      </c>
      <c r="P88" s="245">
        <f ca="1">+IFERROR(INDEX('Hoja de Trabajo para listado'!$A$155:$Z$1048576,MATCH($A88,'Hoja de Trabajo para listado'!$A$155:$A$1048576,0),MATCH((CUADRO!P$4&amp;$E88),'Hoja de Trabajo para listado'!$A$151:$Z$151,0)),0)+IFERROR(INDEX('Hoja de Trabajo para listado'!$AB$155:$BA$1048576,MATCH($A88,'Hoja de Trabajo para listado'!$AB$155:$AB$1048576,0),MATCH((CUADRO!P$4&amp;$E88),'Hoja de Trabajo para listado'!$AB$151:$BA$151,0)),0)+IFERROR(INDEX('Hoja de Trabajo para listado'!$BC$155:$CB$1048576,MATCH($A88,'Hoja de Trabajo para listado'!$BC$155:$BC$1048576,0),MATCH((CUADRO!P$4&amp;$E88),'Hoja de Trabajo para listado'!$BC$151:$CB$151,0)),0)+IFERROR(INDEX('Hoja de Trabajo para listado'!$DE$153:$DG$274,MATCH($A88,'Hoja de Trabajo para listado'!$DE$153:$DE$1048576,0),MATCH((CUADRO!P$4&amp;$E88),'Hoja de Trabajo para listado'!$DE$151:$DG$151,0)),0)+IFERROR(INDEX('Hoja de Trabajo para listado'!$CD$155:$DC$1048576,MATCH($A88,'Hoja de Trabajo para listado'!$CD$155:$CD$1048576,0),MATCH((CUADRO!P$4&amp;$E88),'Hoja de Trabajo para listado'!$CD$151:$DC$151,0)),0)</f>
        <v>0</v>
      </c>
      <c r="Q88" s="245">
        <f ca="1">+IFERROR(INDEX('Hoja de Trabajo para listado'!$A$155:$Z$1048576,MATCH($A88,'Hoja de Trabajo para listado'!$A$155:$A$1048576,0),MATCH((CUADRO!Q$4&amp;$E88),'Hoja de Trabajo para listado'!$A$151:$Z$151,0)),0)+IFERROR(INDEX('Hoja de Trabajo para listado'!$AB$155:$BA$1048576,MATCH($A88,'Hoja de Trabajo para listado'!$AB$155:$AB$1048576,0),MATCH((CUADRO!Q$4&amp;$E88),'Hoja de Trabajo para listado'!$AB$151:$BA$151,0)),0)+IFERROR(INDEX('Hoja de Trabajo para listado'!$BC$155:$CB$1048576,MATCH($A88,'Hoja de Trabajo para listado'!$BC$155:$BC$1048576,0),MATCH((CUADRO!Q$4&amp;$E88),'Hoja de Trabajo para listado'!$BC$151:$CB$151,0)),0)+IFERROR(INDEX('Hoja de Trabajo para listado'!$DE$153:$DG$274,MATCH($A88,'Hoja de Trabajo para listado'!$DE$153:$DE$1048576,0),MATCH((CUADRO!Q$4&amp;$E88),'Hoja de Trabajo para listado'!$DE$151:$DG$151,0)),0)+IFERROR(INDEX('Hoja de Trabajo para listado'!$CD$155:$DC$1048576,MATCH($A88,'Hoja de Trabajo para listado'!$CD$155:$CD$1048576,0),MATCH((CUADRO!Q$4&amp;$E88),'Hoja de Trabajo para listado'!$CD$151:$DC$151,0)),0)</f>
        <v>0</v>
      </c>
      <c r="R88" s="245">
        <f t="shared" ca="1" si="5"/>
        <v>0</v>
      </c>
      <c r="S88" s="245">
        <f ca="1">+R87+R88</f>
        <v>0</v>
      </c>
      <c r="T88" s="245">
        <f ca="1">+S88</f>
        <v>0</v>
      </c>
      <c r="U88" s="244">
        <f t="shared" si="6"/>
        <v>2</v>
      </c>
      <c r="V88" s="333" t="str">
        <f>+VLOOKUP(A88,bd_lista!$A$3:$E$592,5,FALSE)</f>
        <v>Universidades Públicas</v>
      </c>
      <c r="W88" s="388"/>
      <c r="X88" s="242">
        <f>+VLOOKUP(A88,[4]Sheet1!$A$13:$D$744,4,FALSE)</f>
        <v>0</v>
      </c>
      <c r="Y88" s="242" t="e">
        <f>+VLOOKUP(X88,bd_lista!$A$3:$C$592,3,FALSE)</f>
        <v>#N/A</v>
      </c>
      <c r="Z88" s="292"/>
      <c r="AA88" s="293"/>
    </row>
    <row r="89" spans="1:27" customFormat="1" ht="15" hidden="1" customHeight="1">
      <c r="A89" s="32">
        <v>144</v>
      </c>
      <c r="B89" s="392">
        <f>+A89</f>
        <v>144</v>
      </c>
      <c r="C89" s="247" t="str">
        <f>+VLOOKUP(A89,bd_lista!$A$3:$C$592,3,FALSE)</f>
        <v>Universidad Nacional Siglo XX</v>
      </c>
      <c r="D89" s="389" t="str">
        <f>+C89</f>
        <v>Universidad Nacional Siglo XX</v>
      </c>
      <c r="E89" s="247" t="s">
        <v>1304</v>
      </c>
      <c r="F89" s="243">
        <f ca="1">+IFERROR(INDEX('Hoja de Trabajo para listado'!$A$155:$Z$1048576,MATCH($A89,'Hoja de Trabajo para listado'!$A$155:$A$1048576,0),MATCH((CUADRO!F$4&amp;$E89),'Hoja de Trabajo para listado'!$A$151:$Z$151,0)),0)+IFERROR(INDEX('Hoja de Trabajo para listado'!$AB$155:$BA$1048576,MATCH($A89,'Hoja de Trabajo para listado'!$AB$155:$AB$1048576,0),MATCH((CUADRO!F$4&amp;$E89),'Hoja de Trabajo para listado'!$AB$151:$BA$151,0)),0)+IFERROR(INDEX('Hoja de Trabajo para listado'!$BC$155:$CB$1048576,MATCH($A89,'Hoja de Trabajo para listado'!$BC$155:$BC$1048576,0),MATCH((CUADRO!F$4&amp;$E89),'Hoja de Trabajo para listado'!$BC$151:$CB$151,0)),0)+IFERROR(INDEX('Hoja de Trabajo para listado'!$DE$153:$DG$274,MATCH($A89,'Hoja de Trabajo para listado'!$DE$153:$DE$1048576,0),MATCH((CUADRO!F$4&amp;$E89),'Hoja de Trabajo para listado'!$DE$151:$DG$151,0)),0)+IFERROR(INDEX('Hoja de Trabajo para listado'!$CD$155:$DC$1048576,MATCH($A89,'Hoja de Trabajo para listado'!$CD$155:$CD$1048576,0),MATCH((CUADRO!F$4&amp;$E89),'Hoja de Trabajo para listado'!$CD$151:$DC$151,0)),0)</f>
        <v>0</v>
      </c>
      <c r="G89" s="243">
        <f ca="1">+IFERROR(INDEX('Hoja de Trabajo para listado'!$A$155:$Z$1048576,MATCH($A89,'Hoja de Trabajo para listado'!$A$155:$A$1048576,0),MATCH((CUADRO!G$4&amp;$E89),'Hoja de Trabajo para listado'!$A$151:$Z$151,0)),0)+IFERROR(INDEX('Hoja de Trabajo para listado'!$AB$155:$BA$1048576,MATCH($A89,'Hoja de Trabajo para listado'!$AB$155:$AB$1048576,0),MATCH((CUADRO!G$4&amp;$E89),'Hoja de Trabajo para listado'!$AB$151:$BA$151,0)),0)+IFERROR(INDEX('Hoja de Trabajo para listado'!$BC$155:$CB$1048576,MATCH($A89,'Hoja de Trabajo para listado'!$BC$155:$BC$1048576,0),MATCH((CUADRO!G$4&amp;$E89),'Hoja de Trabajo para listado'!$BC$151:$CB$151,0)),0)+IFERROR(INDEX('Hoja de Trabajo para listado'!$DE$153:$DG$274,MATCH($A89,'Hoja de Trabajo para listado'!$DE$153:$DE$1048576,0),MATCH((CUADRO!G$4&amp;$E89),'Hoja de Trabajo para listado'!$DE$151:$DG$151,0)),0)+IFERROR(INDEX('Hoja de Trabajo para listado'!$CD$155:$DC$1048576,MATCH($A89,'Hoja de Trabajo para listado'!$CD$155:$CD$1048576,0),MATCH((CUADRO!G$4&amp;$E89),'Hoja de Trabajo para listado'!$CD$151:$DC$151,0)),0)</f>
        <v>0</v>
      </c>
      <c r="H89" s="243">
        <f ca="1">+IFERROR(INDEX('Hoja de Trabajo para listado'!$A$155:$Z$1048576,MATCH($A89,'Hoja de Trabajo para listado'!$A$155:$A$1048576,0),MATCH((CUADRO!H$4&amp;$E89),'Hoja de Trabajo para listado'!$A$151:$Z$151,0)),0)+IFERROR(INDEX('Hoja de Trabajo para listado'!$AB$155:$BA$1048576,MATCH($A89,'Hoja de Trabajo para listado'!$AB$155:$AB$1048576,0),MATCH((CUADRO!H$4&amp;$E89),'Hoja de Trabajo para listado'!$AB$151:$BA$151,0)),0)+IFERROR(INDEX('Hoja de Trabajo para listado'!$BC$155:$CB$1048576,MATCH($A89,'Hoja de Trabajo para listado'!$BC$155:$BC$1048576,0),MATCH((CUADRO!H$4&amp;$E89),'Hoja de Trabajo para listado'!$BC$151:$CB$151,0)),0)+IFERROR(INDEX('Hoja de Trabajo para listado'!$DE$153:$DG$274,MATCH($A89,'Hoja de Trabajo para listado'!$DE$153:$DE$1048576,0),MATCH((CUADRO!H$4&amp;$E89),'Hoja de Trabajo para listado'!$DE$151:$DG$151,0)),0)+IFERROR(INDEX('Hoja de Trabajo para listado'!$CD$155:$DC$1048576,MATCH($A89,'Hoja de Trabajo para listado'!$CD$155:$CD$1048576,0),MATCH((CUADRO!H$4&amp;$E89),'Hoja de Trabajo para listado'!$CD$151:$DC$151,0)),0)</f>
        <v>0</v>
      </c>
      <c r="I89" s="243">
        <f ca="1">+IFERROR(INDEX('Hoja de Trabajo para listado'!$A$155:$Z$1048576,MATCH($A89,'Hoja de Trabajo para listado'!$A$155:$A$1048576,0),MATCH((CUADRO!I$4&amp;$E89),'Hoja de Trabajo para listado'!$A$151:$Z$151,0)),0)+IFERROR(INDEX('Hoja de Trabajo para listado'!$AB$155:$BA$1048576,MATCH($A89,'Hoja de Trabajo para listado'!$AB$155:$AB$1048576,0),MATCH((CUADRO!I$4&amp;$E89),'Hoja de Trabajo para listado'!$AB$151:$BA$151,0)),0)+IFERROR(INDEX('Hoja de Trabajo para listado'!$BC$155:$CB$1048576,MATCH($A89,'Hoja de Trabajo para listado'!$BC$155:$BC$1048576,0),MATCH((CUADRO!I$4&amp;$E89),'Hoja de Trabajo para listado'!$BC$151:$CB$151,0)),0)+IFERROR(INDEX('Hoja de Trabajo para listado'!$DE$153:$DG$274,MATCH($A89,'Hoja de Trabajo para listado'!$DE$153:$DE$1048576,0),MATCH((CUADRO!I$4&amp;$E89),'Hoja de Trabajo para listado'!$DE$151:$DG$151,0)),0)+IFERROR(INDEX('Hoja de Trabajo para listado'!$CD$155:$DC$1048576,MATCH($A89,'Hoja de Trabajo para listado'!$CD$155:$CD$1048576,0),MATCH((CUADRO!I$4&amp;$E89),'Hoja de Trabajo para listado'!$CD$151:$DC$151,0)),0)</f>
        <v>0</v>
      </c>
      <c r="J89" s="243">
        <f ca="1">+IFERROR(INDEX('Hoja de Trabajo para listado'!$A$155:$Z$1048576,MATCH($A89,'Hoja de Trabajo para listado'!$A$155:$A$1048576,0),MATCH((CUADRO!J$4&amp;$E89),'Hoja de Trabajo para listado'!$A$151:$Z$151,0)),0)+IFERROR(INDEX('Hoja de Trabajo para listado'!$AB$155:$BA$1048576,MATCH($A89,'Hoja de Trabajo para listado'!$AB$155:$AB$1048576,0),MATCH((CUADRO!J$4&amp;$E89),'Hoja de Trabajo para listado'!$AB$151:$BA$151,0)),0)+IFERROR(INDEX('Hoja de Trabajo para listado'!$BC$155:$CB$1048576,MATCH($A89,'Hoja de Trabajo para listado'!$BC$155:$BC$1048576,0),MATCH((CUADRO!J$4&amp;$E89),'Hoja de Trabajo para listado'!$BC$151:$CB$151,0)),0)+IFERROR(INDEX('Hoja de Trabajo para listado'!$DE$153:$DG$274,MATCH($A89,'Hoja de Trabajo para listado'!$DE$153:$DE$1048576,0),MATCH((CUADRO!J$4&amp;$E89),'Hoja de Trabajo para listado'!$DE$151:$DG$151,0)),0)+IFERROR(INDEX('Hoja de Trabajo para listado'!$CD$155:$DC$1048576,MATCH($A89,'Hoja de Trabajo para listado'!$CD$155:$CD$1048576,0),MATCH((CUADRO!J$4&amp;$E89),'Hoja de Trabajo para listado'!$CD$151:$DC$151,0)),0)</f>
        <v>0</v>
      </c>
      <c r="K89" s="243">
        <f ca="1">+IFERROR(INDEX('Hoja de Trabajo para listado'!$A$155:$Z$1048576,MATCH($A89,'Hoja de Trabajo para listado'!$A$155:$A$1048576,0),MATCH((CUADRO!K$4&amp;$E89),'Hoja de Trabajo para listado'!$A$151:$Z$151,0)),0)+IFERROR(INDEX('Hoja de Trabajo para listado'!$AB$155:$BA$1048576,MATCH($A89,'Hoja de Trabajo para listado'!$AB$155:$AB$1048576,0),MATCH((CUADRO!K$4&amp;$E89),'Hoja de Trabajo para listado'!$AB$151:$BA$151,0)),0)+IFERROR(INDEX('Hoja de Trabajo para listado'!$BC$155:$CB$1048576,MATCH($A89,'Hoja de Trabajo para listado'!$BC$155:$BC$1048576,0),MATCH((CUADRO!K$4&amp;$E89),'Hoja de Trabajo para listado'!$BC$151:$CB$151,0)),0)+IFERROR(INDEX('Hoja de Trabajo para listado'!$DE$153:$DG$274,MATCH($A89,'Hoja de Trabajo para listado'!$DE$153:$DE$1048576,0),MATCH((CUADRO!K$4&amp;$E89),'Hoja de Trabajo para listado'!$DE$151:$DG$151,0)),0)+IFERROR(INDEX('Hoja de Trabajo para listado'!$CD$155:$DC$1048576,MATCH($A89,'Hoja de Trabajo para listado'!$CD$155:$CD$1048576,0),MATCH((CUADRO!K$4&amp;$E89),'Hoja de Trabajo para listado'!$CD$151:$DC$151,0)),0)</f>
        <v>0</v>
      </c>
      <c r="L89" s="243">
        <f ca="1">+IFERROR(INDEX('Hoja de Trabajo para listado'!$A$155:$Z$1048576,MATCH($A89,'Hoja de Trabajo para listado'!$A$155:$A$1048576,0),MATCH((CUADRO!L$4&amp;$E89),'Hoja de Trabajo para listado'!$A$151:$Z$151,0)),0)+IFERROR(INDEX('Hoja de Trabajo para listado'!$AB$155:$BA$1048576,MATCH($A89,'Hoja de Trabajo para listado'!$AB$155:$AB$1048576,0),MATCH((CUADRO!L$4&amp;$E89),'Hoja de Trabajo para listado'!$AB$151:$BA$151,0)),0)+IFERROR(INDEX('Hoja de Trabajo para listado'!$BC$155:$CB$1048576,MATCH($A89,'Hoja de Trabajo para listado'!$BC$155:$BC$1048576,0),MATCH((CUADRO!L$4&amp;$E89),'Hoja de Trabajo para listado'!$BC$151:$CB$151,0)),0)+IFERROR(INDEX('Hoja de Trabajo para listado'!$DE$153:$DG$274,MATCH($A89,'Hoja de Trabajo para listado'!$DE$153:$DE$1048576,0),MATCH((CUADRO!L$4&amp;$E89),'Hoja de Trabajo para listado'!$DE$151:$DG$151,0)),0)+IFERROR(INDEX('Hoja de Trabajo para listado'!$CD$155:$DC$1048576,MATCH($A89,'Hoja de Trabajo para listado'!$CD$155:$CD$1048576,0),MATCH((CUADRO!L$4&amp;$E89),'Hoja de Trabajo para listado'!$CD$151:$DC$151,0)),0)</f>
        <v>0</v>
      </c>
      <c r="M89" s="243">
        <f ca="1">+IFERROR(INDEX('Hoja de Trabajo para listado'!$A$155:$Z$1048576,MATCH($A89,'Hoja de Trabajo para listado'!$A$155:$A$1048576,0),MATCH((CUADRO!M$4&amp;$E89),'Hoja de Trabajo para listado'!$A$151:$Z$151,0)),0)+IFERROR(INDEX('Hoja de Trabajo para listado'!$AB$155:$BA$1048576,MATCH($A89,'Hoja de Trabajo para listado'!$AB$155:$AB$1048576,0),MATCH((CUADRO!M$4&amp;$E89),'Hoja de Trabajo para listado'!$AB$151:$BA$151,0)),0)+IFERROR(INDEX('Hoja de Trabajo para listado'!$BC$155:$CB$1048576,MATCH($A89,'Hoja de Trabajo para listado'!$BC$155:$BC$1048576,0),MATCH((CUADRO!M$4&amp;$E89),'Hoja de Trabajo para listado'!$BC$151:$CB$151,0)),0)+IFERROR(INDEX('Hoja de Trabajo para listado'!$DE$153:$DG$274,MATCH($A89,'Hoja de Trabajo para listado'!$DE$153:$DE$1048576,0),MATCH((CUADRO!M$4&amp;$E89),'Hoja de Trabajo para listado'!$DE$151:$DG$151,0)),0)+IFERROR(INDEX('Hoja de Trabajo para listado'!$CD$155:$DC$1048576,MATCH($A89,'Hoja de Trabajo para listado'!$CD$155:$CD$1048576,0),MATCH((CUADRO!M$4&amp;$E89),'Hoja de Trabajo para listado'!$CD$151:$DC$151,0)),0)</f>
        <v>0</v>
      </c>
      <c r="N89" s="243">
        <f ca="1">+IFERROR(INDEX('Hoja de Trabajo para listado'!$A$155:$Z$1048576,MATCH($A89,'Hoja de Trabajo para listado'!$A$155:$A$1048576,0),MATCH((CUADRO!N$4&amp;$E89),'Hoja de Trabajo para listado'!$A$151:$Z$151,0)),0)+IFERROR(INDEX('Hoja de Trabajo para listado'!$AB$155:$BA$1048576,MATCH($A89,'Hoja de Trabajo para listado'!$AB$155:$AB$1048576,0),MATCH((CUADRO!N$4&amp;$E89),'Hoja de Trabajo para listado'!$AB$151:$BA$151,0)),0)+IFERROR(INDEX('Hoja de Trabajo para listado'!$BC$155:$CB$1048576,MATCH($A89,'Hoja de Trabajo para listado'!$BC$155:$BC$1048576,0),MATCH((CUADRO!N$4&amp;$E89),'Hoja de Trabajo para listado'!$BC$151:$CB$151,0)),0)+IFERROR(INDEX('Hoja de Trabajo para listado'!$DE$153:$DG$274,MATCH($A89,'Hoja de Trabajo para listado'!$DE$153:$DE$1048576,0),MATCH((CUADRO!N$4&amp;$E89),'Hoja de Trabajo para listado'!$DE$151:$DG$151,0)),0)+IFERROR(INDEX('Hoja de Trabajo para listado'!$CD$155:$DC$1048576,MATCH($A89,'Hoja de Trabajo para listado'!$CD$155:$CD$1048576,0),MATCH((CUADRO!N$4&amp;$E89),'Hoja de Trabajo para listado'!$CD$151:$DC$151,0)),0)</f>
        <v>0</v>
      </c>
      <c r="O89" s="243">
        <f ca="1">+IFERROR(INDEX('Hoja de Trabajo para listado'!$A$155:$Z$1048576,MATCH($A89,'Hoja de Trabajo para listado'!$A$155:$A$1048576,0),MATCH((CUADRO!O$4&amp;$E89),'Hoja de Trabajo para listado'!$A$151:$Z$151,0)),0)+IFERROR(INDEX('Hoja de Trabajo para listado'!$AB$155:$BA$1048576,MATCH($A89,'Hoja de Trabajo para listado'!$AB$155:$AB$1048576,0),MATCH((CUADRO!O$4&amp;$E89),'Hoja de Trabajo para listado'!$AB$151:$BA$151,0)),0)+IFERROR(INDEX('Hoja de Trabajo para listado'!$BC$155:$CB$1048576,MATCH($A89,'Hoja de Trabajo para listado'!$BC$155:$BC$1048576,0),MATCH((CUADRO!O$4&amp;$E89),'Hoja de Trabajo para listado'!$BC$151:$CB$151,0)),0)+IFERROR(INDEX('Hoja de Trabajo para listado'!$DE$153:$DG$274,MATCH($A89,'Hoja de Trabajo para listado'!$DE$153:$DE$1048576,0),MATCH((CUADRO!O$4&amp;$E89),'Hoja de Trabajo para listado'!$DE$151:$DG$151,0)),0)+IFERROR(INDEX('Hoja de Trabajo para listado'!$CD$155:$DC$1048576,MATCH($A89,'Hoja de Trabajo para listado'!$CD$155:$CD$1048576,0),MATCH((CUADRO!O$4&amp;$E89),'Hoja de Trabajo para listado'!$CD$151:$DC$151,0)),0)</f>
        <v>0</v>
      </c>
      <c r="P89" s="243">
        <f ca="1">+IFERROR(INDEX('Hoja de Trabajo para listado'!$A$155:$Z$1048576,MATCH($A89,'Hoja de Trabajo para listado'!$A$155:$A$1048576,0),MATCH((CUADRO!P$4&amp;$E89),'Hoja de Trabajo para listado'!$A$151:$Z$151,0)),0)+IFERROR(INDEX('Hoja de Trabajo para listado'!$AB$155:$BA$1048576,MATCH($A89,'Hoja de Trabajo para listado'!$AB$155:$AB$1048576,0),MATCH((CUADRO!P$4&amp;$E89),'Hoja de Trabajo para listado'!$AB$151:$BA$151,0)),0)+IFERROR(INDEX('Hoja de Trabajo para listado'!$BC$155:$CB$1048576,MATCH($A89,'Hoja de Trabajo para listado'!$BC$155:$BC$1048576,0),MATCH((CUADRO!P$4&amp;$E89),'Hoja de Trabajo para listado'!$BC$151:$CB$151,0)),0)+IFERROR(INDEX('Hoja de Trabajo para listado'!$DE$153:$DG$274,MATCH($A89,'Hoja de Trabajo para listado'!$DE$153:$DE$1048576,0),MATCH((CUADRO!P$4&amp;$E89),'Hoja de Trabajo para listado'!$DE$151:$DG$151,0)),0)+IFERROR(INDEX('Hoja de Trabajo para listado'!$CD$155:$DC$1048576,MATCH($A89,'Hoja de Trabajo para listado'!$CD$155:$CD$1048576,0),MATCH((CUADRO!P$4&amp;$E89),'Hoja de Trabajo para listado'!$CD$151:$DC$151,0)),0)</f>
        <v>0</v>
      </c>
      <c r="Q89" s="243">
        <f ca="1">+IFERROR(INDEX('Hoja de Trabajo para listado'!$A$155:$Z$1048576,MATCH($A89,'Hoja de Trabajo para listado'!$A$155:$A$1048576,0),MATCH((CUADRO!Q$4&amp;$E89),'Hoja de Trabajo para listado'!$A$151:$Z$151,0)),0)+IFERROR(INDEX('Hoja de Trabajo para listado'!$AB$155:$BA$1048576,MATCH($A89,'Hoja de Trabajo para listado'!$AB$155:$AB$1048576,0),MATCH((CUADRO!Q$4&amp;$E89),'Hoja de Trabajo para listado'!$AB$151:$BA$151,0)),0)+IFERROR(INDEX('Hoja de Trabajo para listado'!$BC$155:$CB$1048576,MATCH($A89,'Hoja de Trabajo para listado'!$BC$155:$BC$1048576,0),MATCH((CUADRO!Q$4&amp;$E89),'Hoja de Trabajo para listado'!$BC$151:$CB$151,0)),0)+IFERROR(INDEX('Hoja de Trabajo para listado'!$DE$153:$DG$274,MATCH($A89,'Hoja de Trabajo para listado'!$DE$153:$DE$1048576,0),MATCH((CUADRO!Q$4&amp;$E89),'Hoja de Trabajo para listado'!$DE$151:$DG$151,0)),0)+IFERROR(INDEX('Hoja de Trabajo para listado'!$CD$155:$DC$1048576,MATCH($A89,'Hoja de Trabajo para listado'!$CD$155:$CD$1048576,0),MATCH((CUADRO!Q$4&amp;$E89),'Hoja de Trabajo para listado'!$CD$151:$DC$151,0)),0)</f>
        <v>0</v>
      </c>
      <c r="R89" s="243">
        <f t="shared" ca="1" si="5"/>
        <v>0</v>
      </c>
      <c r="S89" s="243"/>
      <c r="T89" s="243">
        <f ca="1">+T90</f>
        <v>0</v>
      </c>
      <c r="U89" s="242">
        <f t="shared" si="6"/>
        <v>1</v>
      </c>
      <c r="V89" s="333" t="str">
        <f>+VLOOKUP(A89,bd_lista!$A$3:$E$592,5,FALSE)</f>
        <v>Universidades Públicas</v>
      </c>
      <c r="W89" s="387" t="str">
        <f>+V89</f>
        <v>Universidades Públicas</v>
      </c>
      <c r="X89" s="242">
        <f>+VLOOKUP(A89,[4]Sheet1!$A$13:$D$744,4,FALSE)</f>
        <v>0</v>
      </c>
      <c r="Y89" s="242" t="e">
        <f>+VLOOKUP(X89,bd_lista!$A$3:$C$592,3,FALSE)</f>
        <v>#N/A</v>
      </c>
      <c r="Z89" s="294">
        <f>+X89</f>
        <v>0</v>
      </c>
      <c r="AA89" s="295" t="e">
        <f>+Y89</f>
        <v>#N/A</v>
      </c>
    </row>
    <row r="90" spans="1:27" customFormat="1" ht="15" hidden="1" customHeight="1">
      <c r="A90" s="32">
        <v>144</v>
      </c>
      <c r="B90" s="393"/>
      <c r="C90" s="333" t="str">
        <f>+VLOOKUP(A90,bd_lista!$A$3:$C$592,3,FALSE)</f>
        <v>Universidad Nacional Siglo XX</v>
      </c>
      <c r="D90" s="390"/>
      <c r="E90" s="333" t="s">
        <v>1305</v>
      </c>
      <c r="F90" s="245">
        <f ca="1">+IFERROR(INDEX('Hoja de Trabajo para listado'!$A$155:$Z$1048576,MATCH($A90,'Hoja de Trabajo para listado'!$A$155:$A$1048576,0),MATCH((CUADRO!F$4&amp;$E90),'Hoja de Trabajo para listado'!$A$151:$Z$151,0)),0)+IFERROR(INDEX('Hoja de Trabajo para listado'!$AB$155:$BA$1048576,MATCH($A90,'Hoja de Trabajo para listado'!$AB$155:$AB$1048576,0),MATCH((CUADRO!F$4&amp;$E90),'Hoja de Trabajo para listado'!$AB$151:$BA$151,0)),0)+IFERROR(INDEX('Hoja de Trabajo para listado'!$BC$155:$CB$1048576,MATCH($A90,'Hoja de Trabajo para listado'!$BC$155:$BC$1048576,0),MATCH((CUADRO!F$4&amp;$E90),'Hoja de Trabajo para listado'!$BC$151:$CB$151,0)),0)+IFERROR(INDEX('Hoja de Trabajo para listado'!$DE$153:$DG$274,MATCH($A90,'Hoja de Trabajo para listado'!$DE$153:$DE$1048576,0),MATCH((CUADRO!F$4&amp;$E90),'Hoja de Trabajo para listado'!$DE$151:$DG$151,0)),0)+IFERROR(INDEX('Hoja de Trabajo para listado'!$CD$155:$DC$1048576,MATCH($A90,'Hoja de Trabajo para listado'!$CD$155:$CD$1048576,0),MATCH((CUADRO!F$4&amp;$E90),'Hoja de Trabajo para listado'!$CD$151:$DC$151,0)),0)</f>
        <v>0</v>
      </c>
      <c r="G90" s="245">
        <f ca="1">+IFERROR(INDEX('Hoja de Trabajo para listado'!$A$155:$Z$1048576,MATCH($A90,'Hoja de Trabajo para listado'!$A$155:$A$1048576,0),MATCH((CUADRO!G$4&amp;$E90),'Hoja de Trabajo para listado'!$A$151:$Z$151,0)),0)+IFERROR(INDEX('Hoja de Trabajo para listado'!$AB$155:$BA$1048576,MATCH($A90,'Hoja de Trabajo para listado'!$AB$155:$AB$1048576,0),MATCH((CUADRO!G$4&amp;$E90),'Hoja de Trabajo para listado'!$AB$151:$BA$151,0)),0)+IFERROR(INDEX('Hoja de Trabajo para listado'!$BC$155:$CB$1048576,MATCH($A90,'Hoja de Trabajo para listado'!$BC$155:$BC$1048576,0),MATCH((CUADRO!G$4&amp;$E90),'Hoja de Trabajo para listado'!$BC$151:$CB$151,0)),0)+IFERROR(INDEX('Hoja de Trabajo para listado'!$DE$153:$DG$274,MATCH($A90,'Hoja de Trabajo para listado'!$DE$153:$DE$1048576,0),MATCH((CUADRO!G$4&amp;$E90),'Hoja de Trabajo para listado'!$DE$151:$DG$151,0)),0)+IFERROR(INDEX('Hoja de Trabajo para listado'!$CD$155:$DC$1048576,MATCH($A90,'Hoja de Trabajo para listado'!$CD$155:$CD$1048576,0),MATCH((CUADRO!G$4&amp;$E90),'Hoja de Trabajo para listado'!$CD$151:$DC$151,0)),0)</f>
        <v>0</v>
      </c>
      <c r="H90" s="245">
        <f ca="1">+IFERROR(INDEX('Hoja de Trabajo para listado'!$A$155:$Z$1048576,MATCH($A90,'Hoja de Trabajo para listado'!$A$155:$A$1048576,0),MATCH((CUADRO!H$4&amp;$E90),'Hoja de Trabajo para listado'!$A$151:$Z$151,0)),0)+IFERROR(INDEX('Hoja de Trabajo para listado'!$AB$155:$BA$1048576,MATCH($A90,'Hoja de Trabajo para listado'!$AB$155:$AB$1048576,0),MATCH((CUADRO!H$4&amp;$E90),'Hoja de Trabajo para listado'!$AB$151:$BA$151,0)),0)+IFERROR(INDEX('Hoja de Trabajo para listado'!$BC$155:$CB$1048576,MATCH($A90,'Hoja de Trabajo para listado'!$BC$155:$BC$1048576,0),MATCH((CUADRO!H$4&amp;$E90),'Hoja de Trabajo para listado'!$BC$151:$CB$151,0)),0)+IFERROR(INDEX('Hoja de Trabajo para listado'!$DE$153:$DG$274,MATCH($A90,'Hoja de Trabajo para listado'!$DE$153:$DE$1048576,0),MATCH((CUADRO!H$4&amp;$E90),'Hoja de Trabajo para listado'!$DE$151:$DG$151,0)),0)+IFERROR(INDEX('Hoja de Trabajo para listado'!$CD$155:$DC$1048576,MATCH($A90,'Hoja de Trabajo para listado'!$CD$155:$CD$1048576,0),MATCH((CUADRO!H$4&amp;$E90),'Hoja de Trabajo para listado'!$CD$151:$DC$151,0)),0)</f>
        <v>0</v>
      </c>
      <c r="I90" s="245">
        <f ca="1">+IFERROR(INDEX('Hoja de Trabajo para listado'!$A$155:$Z$1048576,MATCH($A90,'Hoja de Trabajo para listado'!$A$155:$A$1048576,0),MATCH((CUADRO!I$4&amp;$E90),'Hoja de Trabajo para listado'!$A$151:$Z$151,0)),0)+IFERROR(INDEX('Hoja de Trabajo para listado'!$AB$155:$BA$1048576,MATCH($A90,'Hoja de Trabajo para listado'!$AB$155:$AB$1048576,0),MATCH((CUADRO!I$4&amp;$E90),'Hoja de Trabajo para listado'!$AB$151:$BA$151,0)),0)+IFERROR(INDEX('Hoja de Trabajo para listado'!$BC$155:$CB$1048576,MATCH($A90,'Hoja de Trabajo para listado'!$BC$155:$BC$1048576,0),MATCH((CUADRO!I$4&amp;$E90),'Hoja de Trabajo para listado'!$BC$151:$CB$151,0)),0)+IFERROR(INDEX('Hoja de Trabajo para listado'!$DE$153:$DG$274,MATCH($A90,'Hoja de Trabajo para listado'!$DE$153:$DE$1048576,0),MATCH((CUADRO!I$4&amp;$E90),'Hoja de Trabajo para listado'!$DE$151:$DG$151,0)),0)+IFERROR(INDEX('Hoja de Trabajo para listado'!$CD$155:$DC$1048576,MATCH($A90,'Hoja de Trabajo para listado'!$CD$155:$CD$1048576,0),MATCH((CUADRO!I$4&amp;$E90),'Hoja de Trabajo para listado'!$CD$151:$DC$151,0)),0)</f>
        <v>0</v>
      </c>
      <c r="J90" s="245">
        <f ca="1">+IFERROR(INDEX('Hoja de Trabajo para listado'!$A$155:$Z$1048576,MATCH($A90,'Hoja de Trabajo para listado'!$A$155:$A$1048576,0),MATCH((CUADRO!J$4&amp;$E90),'Hoja de Trabajo para listado'!$A$151:$Z$151,0)),0)+IFERROR(INDEX('Hoja de Trabajo para listado'!$AB$155:$BA$1048576,MATCH($A90,'Hoja de Trabajo para listado'!$AB$155:$AB$1048576,0),MATCH((CUADRO!J$4&amp;$E90),'Hoja de Trabajo para listado'!$AB$151:$BA$151,0)),0)+IFERROR(INDEX('Hoja de Trabajo para listado'!$BC$155:$CB$1048576,MATCH($A90,'Hoja de Trabajo para listado'!$BC$155:$BC$1048576,0),MATCH((CUADRO!J$4&amp;$E90),'Hoja de Trabajo para listado'!$BC$151:$CB$151,0)),0)+IFERROR(INDEX('Hoja de Trabajo para listado'!$DE$153:$DG$274,MATCH($A90,'Hoja de Trabajo para listado'!$DE$153:$DE$1048576,0),MATCH((CUADRO!J$4&amp;$E90),'Hoja de Trabajo para listado'!$DE$151:$DG$151,0)),0)+IFERROR(INDEX('Hoja de Trabajo para listado'!$CD$155:$DC$1048576,MATCH($A90,'Hoja de Trabajo para listado'!$CD$155:$CD$1048576,0),MATCH((CUADRO!J$4&amp;$E90),'Hoja de Trabajo para listado'!$CD$151:$DC$151,0)),0)</f>
        <v>0</v>
      </c>
      <c r="K90" s="245">
        <f ca="1">+IFERROR(INDEX('Hoja de Trabajo para listado'!$A$155:$Z$1048576,MATCH($A90,'Hoja de Trabajo para listado'!$A$155:$A$1048576,0),MATCH((CUADRO!K$4&amp;$E90),'Hoja de Trabajo para listado'!$A$151:$Z$151,0)),0)+IFERROR(INDEX('Hoja de Trabajo para listado'!$AB$155:$BA$1048576,MATCH($A90,'Hoja de Trabajo para listado'!$AB$155:$AB$1048576,0),MATCH((CUADRO!K$4&amp;$E90),'Hoja de Trabajo para listado'!$AB$151:$BA$151,0)),0)+IFERROR(INDEX('Hoja de Trabajo para listado'!$BC$155:$CB$1048576,MATCH($A90,'Hoja de Trabajo para listado'!$BC$155:$BC$1048576,0),MATCH((CUADRO!K$4&amp;$E90),'Hoja de Trabajo para listado'!$BC$151:$CB$151,0)),0)+IFERROR(INDEX('Hoja de Trabajo para listado'!$DE$153:$DG$274,MATCH($A90,'Hoja de Trabajo para listado'!$DE$153:$DE$1048576,0),MATCH((CUADRO!K$4&amp;$E90),'Hoja de Trabajo para listado'!$DE$151:$DG$151,0)),0)+IFERROR(INDEX('Hoja de Trabajo para listado'!$CD$155:$DC$1048576,MATCH($A90,'Hoja de Trabajo para listado'!$CD$155:$CD$1048576,0),MATCH((CUADRO!K$4&amp;$E90),'Hoja de Trabajo para listado'!$CD$151:$DC$151,0)),0)</f>
        <v>0</v>
      </c>
      <c r="L90" s="245">
        <f ca="1">+IFERROR(INDEX('Hoja de Trabajo para listado'!$A$155:$Z$1048576,MATCH($A90,'Hoja de Trabajo para listado'!$A$155:$A$1048576,0),MATCH((CUADRO!L$4&amp;$E90),'Hoja de Trabajo para listado'!$A$151:$Z$151,0)),0)+IFERROR(INDEX('Hoja de Trabajo para listado'!$AB$155:$BA$1048576,MATCH($A90,'Hoja de Trabajo para listado'!$AB$155:$AB$1048576,0),MATCH((CUADRO!L$4&amp;$E90),'Hoja de Trabajo para listado'!$AB$151:$BA$151,0)),0)+IFERROR(INDEX('Hoja de Trabajo para listado'!$BC$155:$CB$1048576,MATCH($A90,'Hoja de Trabajo para listado'!$BC$155:$BC$1048576,0),MATCH((CUADRO!L$4&amp;$E90),'Hoja de Trabajo para listado'!$BC$151:$CB$151,0)),0)+IFERROR(INDEX('Hoja de Trabajo para listado'!$DE$153:$DG$274,MATCH($A90,'Hoja de Trabajo para listado'!$DE$153:$DE$1048576,0),MATCH((CUADRO!L$4&amp;$E90),'Hoja de Trabajo para listado'!$DE$151:$DG$151,0)),0)+IFERROR(INDEX('Hoja de Trabajo para listado'!$CD$155:$DC$1048576,MATCH($A90,'Hoja de Trabajo para listado'!$CD$155:$CD$1048576,0),MATCH((CUADRO!L$4&amp;$E90),'Hoja de Trabajo para listado'!$CD$151:$DC$151,0)),0)</f>
        <v>0</v>
      </c>
      <c r="M90" s="245">
        <f ca="1">+IFERROR(INDEX('Hoja de Trabajo para listado'!$A$155:$Z$1048576,MATCH($A90,'Hoja de Trabajo para listado'!$A$155:$A$1048576,0),MATCH((CUADRO!M$4&amp;$E90),'Hoja de Trabajo para listado'!$A$151:$Z$151,0)),0)+IFERROR(INDEX('Hoja de Trabajo para listado'!$AB$155:$BA$1048576,MATCH($A90,'Hoja de Trabajo para listado'!$AB$155:$AB$1048576,0),MATCH((CUADRO!M$4&amp;$E90),'Hoja de Trabajo para listado'!$AB$151:$BA$151,0)),0)+IFERROR(INDEX('Hoja de Trabajo para listado'!$BC$155:$CB$1048576,MATCH($A90,'Hoja de Trabajo para listado'!$BC$155:$BC$1048576,0),MATCH((CUADRO!M$4&amp;$E90),'Hoja de Trabajo para listado'!$BC$151:$CB$151,0)),0)+IFERROR(INDEX('Hoja de Trabajo para listado'!$DE$153:$DG$274,MATCH($A90,'Hoja de Trabajo para listado'!$DE$153:$DE$1048576,0),MATCH((CUADRO!M$4&amp;$E90),'Hoja de Trabajo para listado'!$DE$151:$DG$151,0)),0)+IFERROR(INDEX('Hoja de Trabajo para listado'!$CD$155:$DC$1048576,MATCH($A90,'Hoja de Trabajo para listado'!$CD$155:$CD$1048576,0),MATCH((CUADRO!M$4&amp;$E90),'Hoja de Trabajo para listado'!$CD$151:$DC$151,0)),0)</f>
        <v>0</v>
      </c>
      <c r="N90" s="245">
        <f ca="1">+IFERROR(INDEX('Hoja de Trabajo para listado'!$A$155:$Z$1048576,MATCH($A90,'Hoja de Trabajo para listado'!$A$155:$A$1048576,0),MATCH((CUADRO!N$4&amp;$E90),'Hoja de Trabajo para listado'!$A$151:$Z$151,0)),0)+IFERROR(INDEX('Hoja de Trabajo para listado'!$AB$155:$BA$1048576,MATCH($A90,'Hoja de Trabajo para listado'!$AB$155:$AB$1048576,0),MATCH((CUADRO!N$4&amp;$E90),'Hoja de Trabajo para listado'!$AB$151:$BA$151,0)),0)+IFERROR(INDEX('Hoja de Trabajo para listado'!$BC$155:$CB$1048576,MATCH($A90,'Hoja de Trabajo para listado'!$BC$155:$BC$1048576,0),MATCH((CUADRO!N$4&amp;$E90),'Hoja de Trabajo para listado'!$BC$151:$CB$151,0)),0)+IFERROR(INDEX('Hoja de Trabajo para listado'!$DE$153:$DG$274,MATCH($A90,'Hoja de Trabajo para listado'!$DE$153:$DE$1048576,0),MATCH((CUADRO!N$4&amp;$E90),'Hoja de Trabajo para listado'!$DE$151:$DG$151,0)),0)+IFERROR(INDEX('Hoja de Trabajo para listado'!$CD$155:$DC$1048576,MATCH($A90,'Hoja de Trabajo para listado'!$CD$155:$CD$1048576,0),MATCH((CUADRO!N$4&amp;$E90),'Hoja de Trabajo para listado'!$CD$151:$DC$151,0)),0)</f>
        <v>0</v>
      </c>
      <c r="O90" s="245">
        <f ca="1">+IFERROR(INDEX('Hoja de Trabajo para listado'!$A$155:$Z$1048576,MATCH($A90,'Hoja de Trabajo para listado'!$A$155:$A$1048576,0),MATCH((CUADRO!O$4&amp;$E90),'Hoja de Trabajo para listado'!$A$151:$Z$151,0)),0)+IFERROR(INDEX('Hoja de Trabajo para listado'!$AB$155:$BA$1048576,MATCH($A90,'Hoja de Trabajo para listado'!$AB$155:$AB$1048576,0),MATCH((CUADRO!O$4&amp;$E90),'Hoja de Trabajo para listado'!$AB$151:$BA$151,0)),0)+IFERROR(INDEX('Hoja de Trabajo para listado'!$BC$155:$CB$1048576,MATCH($A90,'Hoja de Trabajo para listado'!$BC$155:$BC$1048576,0),MATCH((CUADRO!O$4&amp;$E90),'Hoja de Trabajo para listado'!$BC$151:$CB$151,0)),0)+IFERROR(INDEX('Hoja de Trabajo para listado'!$DE$153:$DG$274,MATCH($A90,'Hoja de Trabajo para listado'!$DE$153:$DE$1048576,0),MATCH((CUADRO!O$4&amp;$E90),'Hoja de Trabajo para listado'!$DE$151:$DG$151,0)),0)+IFERROR(INDEX('Hoja de Trabajo para listado'!$CD$155:$DC$1048576,MATCH($A90,'Hoja de Trabajo para listado'!$CD$155:$CD$1048576,0),MATCH((CUADRO!O$4&amp;$E90),'Hoja de Trabajo para listado'!$CD$151:$DC$151,0)),0)</f>
        <v>0</v>
      </c>
      <c r="P90" s="245">
        <f ca="1">+IFERROR(INDEX('Hoja de Trabajo para listado'!$A$155:$Z$1048576,MATCH($A90,'Hoja de Trabajo para listado'!$A$155:$A$1048576,0),MATCH((CUADRO!P$4&amp;$E90),'Hoja de Trabajo para listado'!$A$151:$Z$151,0)),0)+IFERROR(INDEX('Hoja de Trabajo para listado'!$AB$155:$BA$1048576,MATCH($A90,'Hoja de Trabajo para listado'!$AB$155:$AB$1048576,0),MATCH((CUADRO!P$4&amp;$E90),'Hoja de Trabajo para listado'!$AB$151:$BA$151,0)),0)+IFERROR(INDEX('Hoja de Trabajo para listado'!$BC$155:$CB$1048576,MATCH($A90,'Hoja de Trabajo para listado'!$BC$155:$BC$1048576,0),MATCH((CUADRO!P$4&amp;$E90),'Hoja de Trabajo para listado'!$BC$151:$CB$151,0)),0)+IFERROR(INDEX('Hoja de Trabajo para listado'!$DE$153:$DG$274,MATCH($A90,'Hoja de Trabajo para listado'!$DE$153:$DE$1048576,0),MATCH((CUADRO!P$4&amp;$E90),'Hoja de Trabajo para listado'!$DE$151:$DG$151,0)),0)+IFERROR(INDEX('Hoja de Trabajo para listado'!$CD$155:$DC$1048576,MATCH($A90,'Hoja de Trabajo para listado'!$CD$155:$CD$1048576,0),MATCH((CUADRO!P$4&amp;$E90),'Hoja de Trabajo para listado'!$CD$151:$DC$151,0)),0)</f>
        <v>0</v>
      </c>
      <c r="Q90" s="245">
        <f ca="1">+IFERROR(INDEX('Hoja de Trabajo para listado'!$A$155:$Z$1048576,MATCH($A90,'Hoja de Trabajo para listado'!$A$155:$A$1048576,0),MATCH((CUADRO!Q$4&amp;$E90),'Hoja de Trabajo para listado'!$A$151:$Z$151,0)),0)+IFERROR(INDEX('Hoja de Trabajo para listado'!$AB$155:$BA$1048576,MATCH($A90,'Hoja de Trabajo para listado'!$AB$155:$AB$1048576,0),MATCH((CUADRO!Q$4&amp;$E90),'Hoja de Trabajo para listado'!$AB$151:$BA$151,0)),0)+IFERROR(INDEX('Hoja de Trabajo para listado'!$BC$155:$CB$1048576,MATCH($A90,'Hoja de Trabajo para listado'!$BC$155:$BC$1048576,0),MATCH((CUADRO!Q$4&amp;$E90),'Hoja de Trabajo para listado'!$BC$151:$CB$151,0)),0)+IFERROR(INDEX('Hoja de Trabajo para listado'!$DE$153:$DG$274,MATCH($A90,'Hoja de Trabajo para listado'!$DE$153:$DE$1048576,0),MATCH((CUADRO!Q$4&amp;$E90),'Hoja de Trabajo para listado'!$DE$151:$DG$151,0)),0)+IFERROR(INDEX('Hoja de Trabajo para listado'!$CD$155:$DC$1048576,MATCH($A90,'Hoja de Trabajo para listado'!$CD$155:$CD$1048576,0),MATCH((CUADRO!Q$4&amp;$E90),'Hoja de Trabajo para listado'!$CD$151:$DC$151,0)),0)</f>
        <v>0</v>
      </c>
      <c r="R90" s="245">
        <f t="shared" ca="1" si="5"/>
        <v>0</v>
      </c>
      <c r="S90" s="245">
        <f ca="1">+R89+R90</f>
        <v>0</v>
      </c>
      <c r="T90" s="245">
        <f ca="1">+S90</f>
        <v>0</v>
      </c>
      <c r="U90" s="244">
        <f t="shared" si="6"/>
        <v>2</v>
      </c>
      <c r="V90" s="333" t="str">
        <f>+VLOOKUP(A90,bd_lista!$A$3:$E$592,5,FALSE)</f>
        <v>Universidades Públicas</v>
      </c>
      <c r="W90" s="388"/>
      <c r="X90" s="242">
        <f>+VLOOKUP(A90,[4]Sheet1!$A$13:$D$744,4,FALSE)</f>
        <v>0</v>
      </c>
      <c r="Y90" s="242" t="e">
        <f>+VLOOKUP(X90,bd_lista!$A$3:$C$592,3,FALSE)</f>
        <v>#N/A</v>
      </c>
      <c r="Z90" s="292"/>
      <c r="AA90" s="293"/>
    </row>
    <row r="91" spans="1:27" customFormat="1" ht="15" hidden="1" customHeight="1">
      <c r="A91" s="32">
        <v>145</v>
      </c>
      <c r="B91" s="392">
        <f>+A91</f>
        <v>145</v>
      </c>
      <c r="C91" s="247" t="str">
        <f>+VLOOKUP(A91,bd_lista!$A$3:$C$592,3,FALSE)</f>
        <v>Universidad Autónoma Juan Misael Saracho</v>
      </c>
      <c r="D91" s="389" t="str">
        <f>+C91</f>
        <v>Universidad Autónoma Juan Misael Saracho</v>
      </c>
      <c r="E91" s="247" t="s">
        <v>1304</v>
      </c>
      <c r="F91" s="243">
        <f ca="1">+IFERROR(INDEX('Hoja de Trabajo para listado'!$A$155:$Z$1048576,MATCH($A91,'Hoja de Trabajo para listado'!$A$155:$A$1048576,0),MATCH((CUADRO!F$4&amp;$E91),'Hoja de Trabajo para listado'!$A$151:$Z$151,0)),0)+IFERROR(INDEX('Hoja de Trabajo para listado'!$AB$155:$BA$1048576,MATCH($A91,'Hoja de Trabajo para listado'!$AB$155:$AB$1048576,0),MATCH((CUADRO!F$4&amp;$E91),'Hoja de Trabajo para listado'!$AB$151:$BA$151,0)),0)+IFERROR(INDEX('Hoja de Trabajo para listado'!$BC$155:$CB$1048576,MATCH($A91,'Hoja de Trabajo para listado'!$BC$155:$BC$1048576,0),MATCH((CUADRO!F$4&amp;$E91),'Hoja de Trabajo para listado'!$BC$151:$CB$151,0)),0)+IFERROR(INDEX('Hoja de Trabajo para listado'!$DE$153:$DG$274,MATCH($A91,'Hoja de Trabajo para listado'!$DE$153:$DE$1048576,0),MATCH((CUADRO!F$4&amp;$E91),'Hoja de Trabajo para listado'!$DE$151:$DG$151,0)),0)+IFERROR(INDEX('Hoja de Trabajo para listado'!$CD$155:$DC$1048576,MATCH($A91,'Hoja de Trabajo para listado'!$CD$155:$CD$1048576,0),MATCH((CUADRO!F$4&amp;$E91),'Hoja de Trabajo para listado'!$CD$151:$DC$151,0)),0)</f>
        <v>0</v>
      </c>
      <c r="G91" s="243">
        <f ca="1">+IFERROR(INDEX('Hoja de Trabajo para listado'!$A$155:$Z$1048576,MATCH($A91,'Hoja de Trabajo para listado'!$A$155:$A$1048576,0),MATCH((CUADRO!G$4&amp;$E91),'Hoja de Trabajo para listado'!$A$151:$Z$151,0)),0)+IFERROR(INDEX('Hoja de Trabajo para listado'!$AB$155:$BA$1048576,MATCH($A91,'Hoja de Trabajo para listado'!$AB$155:$AB$1048576,0),MATCH((CUADRO!G$4&amp;$E91),'Hoja de Trabajo para listado'!$AB$151:$BA$151,0)),0)+IFERROR(INDEX('Hoja de Trabajo para listado'!$BC$155:$CB$1048576,MATCH($A91,'Hoja de Trabajo para listado'!$BC$155:$BC$1048576,0),MATCH((CUADRO!G$4&amp;$E91),'Hoja de Trabajo para listado'!$BC$151:$CB$151,0)),0)+IFERROR(INDEX('Hoja de Trabajo para listado'!$DE$153:$DG$274,MATCH($A91,'Hoja de Trabajo para listado'!$DE$153:$DE$1048576,0),MATCH((CUADRO!G$4&amp;$E91),'Hoja de Trabajo para listado'!$DE$151:$DG$151,0)),0)+IFERROR(INDEX('Hoja de Trabajo para listado'!$CD$155:$DC$1048576,MATCH($A91,'Hoja de Trabajo para listado'!$CD$155:$CD$1048576,0),MATCH((CUADRO!G$4&amp;$E91),'Hoja de Trabajo para listado'!$CD$151:$DC$151,0)),0)</f>
        <v>0</v>
      </c>
      <c r="H91" s="243">
        <f ca="1">+IFERROR(INDEX('Hoja de Trabajo para listado'!$A$155:$Z$1048576,MATCH($A91,'Hoja de Trabajo para listado'!$A$155:$A$1048576,0),MATCH((CUADRO!H$4&amp;$E91),'Hoja de Trabajo para listado'!$A$151:$Z$151,0)),0)+IFERROR(INDEX('Hoja de Trabajo para listado'!$AB$155:$BA$1048576,MATCH($A91,'Hoja de Trabajo para listado'!$AB$155:$AB$1048576,0),MATCH((CUADRO!H$4&amp;$E91),'Hoja de Trabajo para listado'!$AB$151:$BA$151,0)),0)+IFERROR(INDEX('Hoja de Trabajo para listado'!$BC$155:$CB$1048576,MATCH($A91,'Hoja de Trabajo para listado'!$BC$155:$BC$1048576,0),MATCH((CUADRO!H$4&amp;$E91),'Hoja de Trabajo para listado'!$BC$151:$CB$151,0)),0)+IFERROR(INDEX('Hoja de Trabajo para listado'!$DE$153:$DG$274,MATCH($A91,'Hoja de Trabajo para listado'!$DE$153:$DE$1048576,0),MATCH((CUADRO!H$4&amp;$E91),'Hoja de Trabajo para listado'!$DE$151:$DG$151,0)),0)+IFERROR(INDEX('Hoja de Trabajo para listado'!$CD$155:$DC$1048576,MATCH($A91,'Hoja de Trabajo para listado'!$CD$155:$CD$1048576,0),MATCH((CUADRO!H$4&amp;$E91),'Hoja de Trabajo para listado'!$CD$151:$DC$151,0)),0)</f>
        <v>0</v>
      </c>
      <c r="I91" s="243">
        <f ca="1">+IFERROR(INDEX('Hoja de Trabajo para listado'!$A$155:$Z$1048576,MATCH($A91,'Hoja de Trabajo para listado'!$A$155:$A$1048576,0),MATCH((CUADRO!I$4&amp;$E91),'Hoja de Trabajo para listado'!$A$151:$Z$151,0)),0)+IFERROR(INDEX('Hoja de Trabajo para listado'!$AB$155:$BA$1048576,MATCH($A91,'Hoja de Trabajo para listado'!$AB$155:$AB$1048576,0),MATCH((CUADRO!I$4&amp;$E91),'Hoja de Trabajo para listado'!$AB$151:$BA$151,0)),0)+IFERROR(INDEX('Hoja de Trabajo para listado'!$BC$155:$CB$1048576,MATCH($A91,'Hoja de Trabajo para listado'!$BC$155:$BC$1048576,0),MATCH((CUADRO!I$4&amp;$E91),'Hoja de Trabajo para listado'!$BC$151:$CB$151,0)),0)+IFERROR(INDEX('Hoja de Trabajo para listado'!$DE$153:$DG$274,MATCH($A91,'Hoja de Trabajo para listado'!$DE$153:$DE$1048576,0),MATCH((CUADRO!I$4&amp;$E91),'Hoja de Trabajo para listado'!$DE$151:$DG$151,0)),0)+IFERROR(INDEX('Hoja de Trabajo para listado'!$CD$155:$DC$1048576,MATCH($A91,'Hoja de Trabajo para listado'!$CD$155:$CD$1048576,0),MATCH((CUADRO!I$4&amp;$E91),'Hoja de Trabajo para listado'!$CD$151:$DC$151,0)),0)</f>
        <v>0</v>
      </c>
      <c r="J91" s="243">
        <f ca="1">+IFERROR(INDEX('Hoja de Trabajo para listado'!$A$155:$Z$1048576,MATCH($A91,'Hoja de Trabajo para listado'!$A$155:$A$1048576,0),MATCH((CUADRO!J$4&amp;$E91),'Hoja de Trabajo para listado'!$A$151:$Z$151,0)),0)+IFERROR(INDEX('Hoja de Trabajo para listado'!$AB$155:$BA$1048576,MATCH($A91,'Hoja de Trabajo para listado'!$AB$155:$AB$1048576,0),MATCH((CUADRO!J$4&amp;$E91),'Hoja de Trabajo para listado'!$AB$151:$BA$151,0)),0)+IFERROR(INDEX('Hoja de Trabajo para listado'!$BC$155:$CB$1048576,MATCH($A91,'Hoja de Trabajo para listado'!$BC$155:$BC$1048576,0),MATCH((CUADRO!J$4&amp;$E91),'Hoja de Trabajo para listado'!$BC$151:$CB$151,0)),0)+IFERROR(INDEX('Hoja de Trabajo para listado'!$DE$153:$DG$274,MATCH($A91,'Hoja de Trabajo para listado'!$DE$153:$DE$1048576,0),MATCH((CUADRO!J$4&amp;$E91),'Hoja de Trabajo para listado'!$DE$151:$DG$151,0)),0)+IFERROR(INDEX('Hoja de Trabajo para listado'!$CD$155:$DC$1048576,MATCH($A91,'Hoja de Trabajo para listado'!$CD$155:$CD$1048576,0),MATCH((CUADRO!J$4&amp;$E91),'Hoja de Trabajo para listado'!$CD$151:$DC$151,0)),0)</f>
        <v>0</v>
      </c>
      <c r="K91" s="243">
        <f ca="1">+IFERROR(INDEX('Hoja de Trabajo para listado'!$A$155:$Z$1048576,MATCH($A91,'Hoja de Trabajo para listado'!$A$155:$A$1048576,0),MATCH((CUADRO!K$4&amp;$E91),'Hoja de Trabajo para listado'!$A$151:$Z$151,0)),0)+IFERROR(INDEX('Hoja de Trabajo para listado'!$AB$155:$BA$1048576,MATCH($A91,'Hoja de Trabajo para listado'!$AB$155:$AB$1048576,0),MATCH((CUADRO!K$4&amp;$E91),'Hoja de Trabajo para listado'!$AB$151:$BA$151,0)),0)+IFERROR(INDEX('Hoja de Trabajo para listado'!$BC$155:$CB$1048576,MATCH($A91,'Hoja de Trabajo para listado'!$BC$155:$BC$1048576,0),MATCH((CUADRO!K$4&amp;$E91),'Hoja de Trabajo para listado'!$BC$151:$CB$151,0)),0)+IFERROR(INDEX('Hoja de Trabajo para listado'!$DE$153:$DG$274,MATCH($A91,'Hoja de Trabajo para listado'!$DE$153:$DE$1048576,0),MATCH((CUADRO!K$4&amp;$E91),'Hoja de Trabajo para listado'!$DE$151:$DG$151,0)),0)+IFERROR(INDEX('Hoja de Trabajo para listado'!$CD$155:$DC$1048576,MATCH($A91,'Hoja de Trabajo para listado'!$CD$155:$CD$1048576,0),MATCH((CUADRO!K$4&amp;$E91),'Hoja de Trabajo para listado'!$CD$151:$DC$151,0)),0)</f>
        <v>0</v>
      </c>
      <c r="L91" s="243">
        <f ca="1">+IFERROR(INDEX('Hoja de Trabajo para listado'!$A$155:$Z$1048576,MATCH($A91,'Hoja de Trabajo para listado'!$A$155:$A$1048576,0),MATCH((CUADRO!L$4&amp;$E91),'Hoja de Trabajo para listado'!$A$151:$Z$151,0)),0)+IFERROR(INDEX('Hoja de Trabajo para listado'!$AB$155:$BA$1048576,MATCH($A91,'Hoja de Trabajo para listado'!$AB$155:$AB$1048576,0),MATCH((CUADRO!L$4&amp;$E91),'Hoja de Trabajo para listado'!$AB$151:$BA$151,0)),0)+IFERROR(INDEX('Hoja de Trabajo para listado'!$BC$155:$CB$1048576,MATCH($A91,'Hoja de Trabajo para listado'!$BC$155:$BC$1048576,0),MATCH((CUADRO!L$4&amp;$E91),'Hoja de Trabajo para listado'!$BC$151:$CB$151,0)),0)+IFERROR(INDEX('Hoja de Trabajo para listado'!$DE$153:$DG$274,MATCH($A91,'Hoja de Trabajo para listado'!$DE$153:$DE$1048576,0),MATCH((CUADRO!L$4&amp;$E91),'Hoja de Trabajo para listado'!$DE$151:$DG$151,0)),0)+IFERROR(INDEX('Hoja de Trabajo para listado'!$CD$155:$DC$1048576,MATCH($A91,'Hoja de Trabajo para listado'!$CD$155:$CD$1048576,0),MATCH((CUADRO!L$4&amp;$E91),'Hoja de Trabajo para listado'!$CD$151:$DC$151,0)),0)</f>
        <v>0</v>
      </c>
      <c r="M91" s="243">
        <f ca="1">+IFERROR(INDEX('Hoja de Trabajo para listado'!$A$155:$Z$1048576,MATCH($A91,'Hoja de Trabajo para listado'!$A$155:$A$1048576,0),MATCH((CUADRO!M$4&amp;$E91),'Hoja de Trabajo para listado'!$A$151:$Z$151,0)),0)+IFERROR(INDEX('Hoja de Trabajo para listado'!$AB$155:$BA$1048576,MATCH($A91,'Hoja de Trabajo para listado'!$AB$155:$AB$1048576,0),MATCH((CUADRO!M$4&amp;$E91),'Hoja de Trabajo para listado'!$AB$151:$BA$151,0)),0)+IFERROR(INDEX('Hoja de Trabajo para listado'!$BC$155:$CB$1048576,MATCH($A91,'Hoja de Trabajo para listado'!$BC$155:$BC$1048576,0),MATCH((CUADRO!M$4&amp;$E91),'Hoja de Trabajo para listado'!$BC$151:$CB$151,0)),0)+IFERROR(INDEX('Hoja de Trabajo para listado'!$DE$153:$DG$274,MATCH($A91,'Hoja de Trabajo para listado'!$DE$153:$DE$1048576,0),MATCH((CUADRO!M$4&amp;$E91),'Hoja de Trabajo para listado'!$DE$151:$DG$151,0)),0)+IFERROR(INDEX('Hoja de Trabajo para listado'!$CD$155:$DC$1048576,MATCH($A91,'Hoja de Trabajo para listado'!$CD$155:$CD$1048576,0),MATCH((CUADRO!M$4&amp;$E91),'Hoja de Trabajo para listado'!$CD$151:$DC$151,0)),0)</f>
        <v>0</v>
      </c>
      <c r="N91" s="243">
        <f ca="1">+IFERROR(INDEX('Hoja de Trabajo para listado'!$A$155:$Z$1048576,MATCH($A91,'Hoja de Trabajo para listado'!$A$155:$A$1048576,0),MATCH((CUADRO!N$4&amp;$E91),'Hoja de Trabajo para listado'!$A$151:$Z$151,0)),0)+IFERROR(INDEX('Hoja de Trabajo para listado'!$AB$155:$BA$1048576,MATCH($A91,'Hoja de Trabajo para listado'!$AB$155:$AB$1048576,0),MATCH((CUADRO!N$4&amp;$E91),'Hoja de Trabajo para listado'!$AB$151:$BA$151,0)),0)+IFERROR(INDEX('Hoja de Trabajo para listado'!$BC$155:$CB$1048576,MATCH($A91,'Hoja de Trabajo para listado'!$BC$155:$BC$1048576,0),MATCH((CUADRO!N$4&amp;$E91),'Hoja de Trabajo para listado'!$BC$151:$CB$151,0)),0)+IFERROR(INDEX('Hoja de Trabajo para listado'!$DE$153:$DG$274,MATCH($A91,'Hoja de Trabajo para listado'!$DE$153:$DE$1048576,0),MATCH((CUADRO!N$4&amp;$E91),'Hoja de Trabajo para listado'!$DE$151:$DG$151,0)),0)+IFERROR(INDEX('Hoja de Trabajo para listado'!$CD$155:$DC$1048576,MATCH($A91,'Hoja de Trabajo para listado'!$CD$155:$CD$1048576,0),MATCH((CUADRO!N$4&amp;$E91),'Hoja de Trabajo para listado'!$CD$151:$DC$151,0)),0)</f>
        <v>0</v>
      </c>
      <c r="O91" s="243">
        <f ca="1">+IFERROR(INDEX('Hoja de Trabajo para listado'!$A$155:$Z$1048576,MATCH($A91,'Hoja de Trabajo para listado'!$A$155:$A$1048576,0),MATCH((CUADRO!O$4&amp;$E91),'Hoja de Trabajo para listado'!$A$151:$Z$151,0)),0)+IFERROR(INDEX('Hoja de Trabajo para listado'!$AB$155:$BA$1048576,MATCH($A91,'Hoja de Trabajo para listado'!$AB$155:$AB$1048576,0),MATCH((CUADRO!O$4&amp;$E91),'Hoja de Trabajo para listado'!$AB$151:$BA$151,0)),0)+IFERROR(INDEX('Hoja de Trabajo para listado'!$BC$155:$CB$1048576,MATCH($A91,'Hoja de Trabajo para listado'!$BC$155:$BC$1048576,0),MATCH((CUADRO!O$4&amp;$E91),'Hoja de Trabajo para listado'!$BC$151:$CB$151,0)),0)+IFERROR(INDEX('Hoja de Trabajo para listado'!$DE$153:$DG$274,MATCH($A91,'Hoja de Trabajo para listado'!$DE$153:$DE$1048576,0),MATCH((CUADRO!O$4&amp;$E91),'Hoja de Trabajo para listado'!$DE$151:$DG$151,0)),0)+IFERROR(INDEX('Hoja de Trabajo para listado'!$CD$155:$DC$1048576,MATCH($A91,'Hoja de Trabajo para listado'!$CD$155:$CD$1048576,0),MATCH((CUADRO!O$4&amp;$E91),'Hoja de Trabajo para listado'!$CD$151:$DC$151,0)),0)</f>
        <v>0</v>
      </c>
      <c r="P91" s="243">
        <f ca="1">+IFERROR(INDEX('Hoja de Trabajo para listado'!$A$155:$Z$1048576,MATCH($A91,'Hoja de Trabajo para listado'!$A$155:$A$1048576,0),MATCH((CUADRO!P$4&amp;$E91),'Hoja de Trabajo para listado'!$A$151:$Z$151,0)),0)+IFERROR(INDEX('Hoja de Trabajo para listado'!$AB$155:$BA$1048576,MATCH($A91,'Hoja de Trabajo para listado'!$AB$155:$AB$1048576,0),MATCH((CUADRO!P$4&amp;$E91),'Hoja de Trabajo para listado'!$AB$151:$BA$151,0)),0)+IFERROR(INDEX('Hoja de Trabajo para listado'!$BC$155:$CB$1048576,MATCH($A91,'Hoja de Trabajo para listado'!$BC$155:$BC$1048576,0),MATCH((CUADRO!P$4&amp;$E91),'Hoja de Trabajo para listado'!$BC$151:$CB$151,0)),0)+IFERROR(INDEX('Hoja de Trabajo para listado'!$DE$153:$DG$274,MATCH($A91,'Hoja de Trabajo para listado'!$DE$153:$DE$1048576,0),MATCH((CUADRO!P$4&amp;$E91),'Hoja de Trabajo para listado'!$DE$151:$DG$151,0)),0)+IFERROR(INDEX('Hoja de Trabajo para listado'!$CD$155:$DC$1048576,MATCH($A91,'Hoja de Trabajo para listado'!$CD$155:$CD$1048576,0),MATCH((CUADRO!P$4&amp;$E91),'Hoja de Trabajo para listado'!$CD$151:$DC$151,0)),0)</f>
        <v>0</v>
      </c>
      <c r="Q91" s="243">
        <f ca="1">+IFERROR(INDEX('Hoja de Trabajo para listado'!$A$155:$Z$1048576,MATCH($A91,'Hoja de Trabajo para listado'!$A$155:$A$1048576,0),MATCH((CUADRO!Q$4&amp;$E91),'Hoja de Trabajo para listado'!$A$151:$Z$151,0)),0)+IFERROR(INDEX('Hoja de Trabajo para listado'!$AB$155:$BA$1048576,MATCH($A91,'Hoja de Trabajo para listado'!$AB$155:$AB$1048576,0),MATCH((CUADRO!Q$4&amp;$E91),'Hoja de Trabajo para listado'!$AB$151:$BA$151,0)),0)+IFERROR(INDEX('Hoja de Trabajo para listado'!$BC$155:$CB$1048576,MATCH($A91,'Hoja de Trabajo para listado'!$BC$155:$BC$1048576,0),MATCH((CUADRO!Q$4&amp;$E91),'Hoja de Trabajo para listado'!$BC$151:$CB$151,0)),0)+IFERROR(INDEX('Hoja de Trabajo para listado'!$DE$153:$DG$274,MATCH($A91,'Hoja de Trabajo para listado'!$DE$153:$DE$1048576,0),MATCH((CUADRO!Q$4&amp;$E91),'Hoja de Trabajo para listado'!$DE$151:$DG$151,0)),0)+IFERROR(INDEX('Hoja de Trabajo para listado'!$CD$155:$DC$1048576,MATCH($A91,'Hoja de Trabajo para listado'!$CD$155:$CD$1048576,0),MATCH((CUADRO!Q$4&amp;$E91),'Hoja de Trabajo para listado'!$CD$151:$DC$151,0)),0)</f>
        <v>0</v>
      </c>
      <c r="R91" s="243">
        <f t="shared" ca="1" si="5"/>
        <v>0</v>
      </c>
      <c r="S91" s="243"/>
      <c r="T91" s="243">
        <f ca="1">+T92</f>
        <v>0</v>
      </c>
      <c r="U91" s="242">
        <f t="shared" si="6"/>
        <v>1</v>
      </c>
      <c r="V91" s="333" t="str">
        <f>+VLOOKUP(A91,bd_lista!$A$3:$E$592,5,FALSE)</f>
        <v>Universidades Públicas</v>
      </c>
      <c r="W91" s="387" t="str">
        <f>+V91</f>
        <v>Universidades Públicas</v>
      </c>
      <c r="X91" s="242">
        <f>+VLOOKUP(A91,[4]Sheet1!$A$13:$D$744,4,FALSE)</f>
        <v>0</v>
      </c>
      <c r="Y91" s="242" t="e">
        <f>+VLOOKUP(X91,bd_lista!$A$3:$C$592,3,FALSE)</f>
        <v>#N/A</v>
      </c>
      <c r="Z91" s="294">
        <f>+X91</f>
        <v>0</v>
      </c>
      <c r="AA91" s="295" t="e">
        <f>+Y91</f>
        <v>#N/A</v>
      </c>
    </row>
    <row r="92" spans="1:27" customFormat="1" ht="15" hidden="1" customHeight="1">
      <c r="A92" s="32">
        <v>145</v>
      </c>
      <c r="B92" s="393"/>
      <c r="C92" s="333" t="str">
        <f>+VLOOKUP(A92,bd_lista!$A$3:$C$592,3,FALSE)</f>
        <v>Universidad Autónoma Juan Misael Saracho</v>
      </c>
      <c r="D92" s="390"/>
      <c r="E92" s="333" t="s">
        <v>1305</v>
      </c>
      <c r="F92" s="245">
        <f ca="1">+IFERROR(INDEX('Hoja de Trabajo para listado'!$A$155:$Z$1048576,MATCH($A92,'Hoja de Trabajo para listado'!$A$155:$A$1048576,0),MATCH((CUADRO!F$4&amp;$E92),'Hoja de Trabajo para listado'!$A$151:$Z$151,0)),0)+IFERROR(INDEX('Hoja de Trabajo para listado'!$AB$155:$BA$1048576,MATCH($A92,'Hoja de Trabajo para listado'!$AB$155:$AB$1048576,0),MATCH((CUADRO!F$4&amp;$E92),'Hoja de Trabajo para listado'!$AB$151:$BA$151,0)),0)+IFERROR(INDEX('Hoja de Trabajo para listado'!$BC$155:$CB$1048576,MATCH($A92,'Hoja de Trabajo para listado'!$BC$155:$BC$1048576,0),MATCH((CUADRO!F$4&amp;$E92),'Hoja de Trabajo para listado'!$BC$151:$CB$151,0)),0)+IFERROR(INDEX('Hoja de Trabajo para listado'!$DE$153:$DG$274,MATCH($A92,'Hoja de Trabajo para listado'!$DE$153:$DE$1048576,0),MATCH((CUADRO!F$4&amp;$E92),'Hoja de Trabajo para listado'!$DE$151:$DG$151,0)),0)+IFERROR(INDEX('Hoja de Trabajo para listado'!$CD$155:$DC$1048576,MATCH($A92,'Hoja de Trabajo para listado'!$CD$155:$CD$1048576,0),MATCH((CUADRO!F$4&amp;$E92),'Hoja de Trabajo para listado'!$CD$151:$DC$151,0)),0)</f>
        <v>0</v>
      </c>
      <c r="G92" s="245">
        <f ca="1">+IFERROR(INDEX('Hoja de Trabajo para listado'!$A$155:$Z$1048576,MATCH($A92,'Hoja de Trabajo para listado'!$A$155:$A$1048576,0),MATCH((CUADRO!G$4&amp;$E92),'Hoja de Trabajo para listado'!$A$151:$Z$151,0)),0)+IFERROR(INDEX('Hoja de Trabajo para listado'!$AB$155:$BA$1048576,MATCH($A92,'Hoja de Trabajo para listado'!$AB$155:$AB$1048576,0),MATCH((CUADRO!G$4&amp;$E92),'Hoja de Trabajo para listado'!$AB$151:$BA$151,0)),0)+IFERROR(INDEX('Hoja de Trabajo para listado'!$BC$155:$CB$1048576,MATCH($A92,'Hoja de Trabajo para listado'!$BC$155:$BC$1048576,0),MATCH((CUADRO!G$4&amp;$E92),'Hoja de Trabajo para listado'!$BC$151:$CB$151,0)),0)+IFERROR(INDEX('Hoja de Trabajo para listado'!$DE$153:$DG$274,MATCH($A92,'Hoja de Trabajo para listado'!$DE$153:$DE$1048576,0),MATCH((CUADRO!G$4&amp;$E92),'Hoja de Trabajo para listado'!$DE$151:$DG$151,0)),0)+IFERROR(INDEX('Hoja de Trabajo para listado'!$CD$155:$DC$1048576,MATCH($A92,'Hoja de Trabajo para listado'!$CD$155:$CD$1048576,0),MATCH((CUADRO!G$4&amp;$E92),'Hoja de Trabajo para listado'!$CD$151:$DC$151,0)),0)</f>
        <v>0</v>
      </c>
      <c r="H92" s="245">
        <f ca="1">+IFERROR(INDEX('Hoja de Trabajo para listado'!$A$155:$Z$1048576,MATCH($A92,'Hoja de Trabajo para listado'!$A$155:$A$1048576,0),MATCH((CUADRO!H$4&amp;$E92),'Hoja de Trabajo para listado'!$A$151:$Z$151,0)),0)+IFERROR(INDEX('Hoja de Trabajo para listado'!$AB$155:$BA$1048576,MATCH($A92,'Hoja de Trabajo para listado'!$AB$155:$AB$1048576,0),MATCH((CUADRO!H$4&amp;$E92),'Hoja de Trabajo para listado'!$AB$151:$BA$151,0)),0)+IFERROR(INDEX('Hoja de Trabajo para listado'!$BC$155:$CB$1048576,MATCH($A92,'Hoja de Trabajo para listado'!$BC$155:$BC$1048576,0),MATCH((CUADRO!H$4&amp;$E92),'Hoja de Trabajo para listado'!$BC$151:$CB$151,0)),0)+IFERROR(INDEX('Hoja de Trabajo para listado'!$DE$153:$DG$274,MATCH($A92,'Hoja de Trabajo para listado'!$DE$153:$DE$1048576,0),MATCH((CUADRO!H$4&amp;$E92),'Hoja de Trabajo para listado'!$DE$151:$DG$151,0)),0)+IFERROR(INDEX('Hoja de Trabajo para listado'!$CD$155:$DC$1048576,MATCH($A92,'Hoja de Trabajo para listado'!$CD$155:$CD$1048576,0),MATCH((CUADRO!H$4&amp;$E92),'Hoja de Trabajo para listado'!$CD$151:$DC$151,0)),0)</f>
        <v>0</v>
      </c>
      <c r="I92" s="245">
        <f ca="1">+IFERROR(INDEX('Hoja de Trabajo para listado'!$A$155:$Z$1048576,MATCH($A92,'Hoja de Trabajo para listado'!$A$155:$A$1048576,0),MATCH((CUADRO!I$4&amp;$E92),'Hoja de Trabajo para listado'!$A$151:$Z$151,0)),0)+IFERROR(INDEX('Hoja de Trabajo para listado'!$AB$155:$BA$1048576,MATCH($A92,'Hoja de Trabajo para listado'!$AB$155:$AB$1048576,0),MATCH((CUADRO!I$4&amp;$E92),'Hoja de Trabajo para listado'!$AB$151:$BA$151,0)),0)+IFERROR(INDEX('Hoja de Trabajo para listado'!$BC$155:$CB$1048576,MATCH($A92,'Hoja de Trabajo para listado'!$BC$155:$BC$1048576,0),MATCH((CUADRO!I$4&amp;$E92),'Hoja de Trabajo para listado'!$BC$151:$CB$151,0)),0)+IFERROR(INDEX('Hoja de Trabajo para listado'!$DE$153:$DG$274,MATCH($A92,'Hoja de Trabajo para listado'!$DE$153:$DE$1048576,0),MATCH((CUADRO!I$4&amp;$E92),'Hoja de Trabajo para listado'!$DE$151:$DG$151,0)),0)+IFERROR(INDEX('Hoja de Trabajo para listado'!$CD$155:$DC$1048576,MATCH($A92,'Hoja de Trabajo para listado'!$CD$155:$CD$1048576,0),MATCH((CUADRO!I$4&amp;$E92),'Hoja de Trabajo para listado'!$CD$151:$DC$151,0)),0)</f>
        <v>0</v>
      </c>
      <c r="J92" s="245">
        <f ca="1">+IFERROR(INDEX('Hoja de Trabajo para listado'!$A$155:$Z$1048576,MATCH($A92,'Hoja de Trabajo para listado'!$A$155:$A$1048576,0),MATCH((CUADRO!J$4&amp;$E92),'Hoja de Trabajo para listado'!$A$151:$Z$151,0)),0)+IFERROR(INDEX('Hoja de Trabajo para listado'!$AB$155:$BA$1048576,MATCH($A92,'Hoja de Trabajo para listado'!$AB$155:$AB$1048576,0),MATCH((CUADRO!J$4&amp;$E92),'Hoja de Trabajo para listado'!$AB$151:$BA$151,0)),0)+IFERROR(INDEX('Hoja de Trabajo para listado'!$BC$155:$CB$1048576,MATCH($A92,'Hoja de Trabajo para listado'!$BC$155:$BC$1048576,0),MATCH((CUADRO!J$4&amp;$E92),'Hoja de Trabajo para listado'!$BC$151:$CB$151,0)),0)+IFERROR(INDEX('Hoja de Trabajo para listado'!$DE$153:$DG$274,MATCH($A92,'Hoja de Trabajo para listado'!$DE$153:$DE$1048576,0),MATCH((CUADRO!J$4&amp;$E92),'Hoja de Trabajo para listado'!$DE$151:$DG$151,0)),0)+IFERROR(INDEX('Hoja de Trabajo para listado'!$CD$155:$DC$1048576,MATCH($A92,'Hoja de Trabajo para listado'!$CD$155:$CD$1048576,0),MATCH((CUADRO!J$4&amp;$E92),'Hoja de Trabajo para listado'!$CD$151:$DC$151,0)),0)</f>
        <v>0</v>
      </c>
      <c r="K92" s="245">
        <f ca="1">+IFERROR(INDEX('Hoja de Trabajo para listado'!$A$155:$Z$1048576,MATCH($A92,'Hoja de Trabajo para listado'!$A$155:$A$1048576,0),MATCH((CUADRO!K$4&amp;$E92),'Hoja de Trabajo para listado'!$A$151:$Z$151,0)),0)+IFERROR(INDEX('Hoja de Trabajo para listado'!$AB$155:$BA$1048576,MATCH($A92,'Hoja de Trabajo para listado'!$AB$155:$AB$1048576,0),MATCH((CUADRO!K$4&amp;$E92),'Hoja de Trabajo para listado'!$AB$151:$BA$151,0)),0)+IFERROR(INDEX('Hoja de Trabajo para listado'!$BC$155:$CB$1048576,MATCH($A92,'Hoja de Trabajo para listado'!$BC$155:$BC$1048576,0),MATCH((CUADRO!K$4&amp;$E92),'Hoja de Trabajo para listado'!$BC$151:$CB$151,0)),0)+IFERROR(INDEX('Hoja de Trabajo para listado'!$DE$153:$DG$274,MATCH($A92,'Hoja de Trabajo para listado'!$DE$153:$DE$1048576,0),MATCH((CUADRO!K$4&amp;$E92),'Hoja de Trabajo para listado'!$DE$151:$DG$151,0)),0)+IFERROR(INDEX('Hoja de Trabajo para listado'!$CD$155:$DC$1048576,MATCH($A92,'Hoja de Trabajo para listado'!$CD$155:$CD$1048576,0),MATCH((CUADRO!K$4&amp;$E92),'Hoja de Trabajo para listado'!$CD$151:$DC$151,0)),0)</f>
        <v>0</v>
      </c>
      <c r="L92" s="245">
        <f ca="1">+IFERROR(INDEX('Hoja de Trabajo para listado'!$A$155:$Z$1048576,MATCH($A92,'Hoja de Trabajo para listado'!$A$155:$A$1048576,0),MATCH((CUADRO!L$4&amp;$E92),'Hoja de Trabajo para listado'!$A$151:$Z$151,0)),0)+IFERROR(INDEX('Hoja de Trabajo para listado'!$AB$155:$BA$1048576,MATCH($A92,'Hoja de Trabajo para listado'!$AB$155:$AB$1048576,0),MATCH((CUADRO!L$4&amp;$E92),'Hoja de Trabajo para listado'!$AB$151:$BA$151,0)),0)+IFERROR(INDEX('Hoja de Trabajo para listado'!$BC$155:$CB$1048576,MATCH($A92,'Hoja de Trabajo para listado'!$BC$155:$BC$1048576,0),MATCH((CUADRO!L$4&amp;$E92),'Hoja de Trabajo para listado'!$BC$151:$CB$151,0)),0)+IFERROR(INDEX('Hoja de Trabajo para listado'!$DE$153:$DG$274,MATCH($A92,'Hoja de Trabajo para listado'!$DE$153:$DE$1048576,0),MATCH((CUADRO!L$4&amp;$E92),'Hoja de Trabajo para listado'!$DE$151:$DG$151,0)),0)+IFERROR(INDEX('Hoja de Trabajo para listado'!$CD$155:$DC$1048576,MATCH($A92,'Hoja de Trabajo para listado'!$CD$155:$CD$1048576,0),MATCH((CUADRO!L$4&amp;$E92),'Hoja de Trabajo para listado'!$CD$151:$DC$151,0)),0)</f>
        <v>0</v>
      </c>
      <c r="M92" s="245">
        <f ca="1">+IFERROR(INDEX('Hoja de Trabajo para listado'!$A$155:$Z$1048576,MATCH($A92,'Hoja de Trabajo para listado'!$A$155:$A$1048576,0),MATCH((CUADRO!M$4&amp;$E92),'Hoja de Trabajo para listado'!$A$151:$Z$151,0)),0)+IFERROR(INDEX('Hoja de Trabajo para listado'!$AB$155:$BA$1048576,MATCH($A92,'Hoja de Trabajo para listado'!$AB$155:$AB$1048576,0),MATCH((CUADRO!M$4&amp;$E92),'Hoja de Trabajo para listado'!$AB$151:$BA$151,0)),0)+IFERROR(INDEX('Hoja de Trabajo para listado'!$BC$155:$CB$1048576,MATCH($A92,'Hoja de Trabajo para listado'!$BC$155:$BC$1048576,0),MATCH((CUADRO!M$4&amp;$E92),'Hoja de Trabajo para listado'!$BC$151:$CB$151,0)),0)+IFERROR(INDEX('Hoja de Trabajo para listado'!$DE$153:$DG$274,MATCH($A92,'Hoja de Trabajo para listado'!$DE$153:$DE$1048576,0),MATCH((CUADRO!M$4&amp;$E92),'Hoja de Trabajo para listado'!$DE$151:$DG$151,0)),0)+IFERROR(INDEX('Hoja de Trabajo para listado'!$CD$155:$DC$1048576,MATCH($A92,'Hoja de Trabajo para listado'!$CD$155:$CD$1048576,0),MATCH((CUADRO!M$4&amp;$E92),'Hoja de Trabajo para listado'!$CD$151:$DC$151,0)),0)</f>
        <v>0</v>
      </c>
      <c r="N92" s="245">
        <f ca="1">+IFERROR(INDEX('Hoja de Trabajo para listado'!$A$155:$Z$1048576,MATCH($A92,'Hoja de Trabajo para listado'!$A$155:$A$1048576,0),MATCH((CUADRO!N$4&amp;$E92),'Hoja de Trabajo para listado'!$A$151:$Z$151,0)),0)+IFERROR(INDEX('Hoja de Trabajo para listado'!$AB$155:$BA$1048576,MATCH($A92,'Hoja de Trabajo para listado'!$AB$155:$AB$1048576,0),MATCH((CUADRO!N$4&amp;$E92),'Hoja de Trabajo para listado'!$AB$151:$BA$151,0)),0)+IFERROR(INDEX('Hoja de Trabajo para listado'!$BC$155:$CB$1048576,MATCH($A92,'Hoja de Trabajo para listado'!$BC$155:$BC$1048576,0),MATCH((CUADRO!N$4&amp;$E92),'Hoja de Trabajo para listado'!$BC$151:$CB$151,0)),0)+IFERROR(INDEX('Hoja de Trabajo para listado'!$DE$153:$DG$274,MATCH($A92,'Hoja de Trabajo para listado'!$DE$153:$DE$1048576,0),MATCH((CUADRO!N$4&amp;$E92),'Hoja de Trabajo para listado'!$DE$151:$DG$151,0)),0)+IFERROR(INDEX('Hoja de Trabajo para listado'!$CD$155:$DC$1048576,MATCH($A92,'Hoja de Trabajo para listado'!$CD$155:$CD$1048576,0),MATCH((CUADRO!N$4&amp;$E92),'Hoja de Trabajo para listado'!$CD$151:$DC$151,0)),0)</f>
        <v>0</v>
      </c>
      <c r="O92" s="245">
        <f ca="1">+IFERROR(INDEX('Hoja de Trabajo para listado'!$A$155:$Z$1048576,MATCH($A92,'Hoja de Trabajo para listado'!$A$155:$A$1048576,0),MATCH((CUADRO!O$4&amp;$E92),'Hoja de Trabajo para listado'!$A$151:$Z$151,0)),0)+IFERROR(INDEX('Hoja de Trabajo para listado'!$AB$155:$BA$1048576,MATCH($A92,'Hoja de Trabajo para listado'!$AB$155:$AB$1048576,0),MATCH((CUADRO!O$4&amp;$E92),'Hoja de Trabajo para listado'!$AB$151:$BA$151,0)),0)+IFERROR(INDEX('Hoja de Trabajo para listado'!$BC$155:$CB$1048576,MATCH($A92,'Hoja de Trabajo para listado'!$BC$155:$BC$1048576,0),MATCH((CUADRO!O$4&amp;$E92),'Hoja de Trabajo para listado'!$BC$151:$CB$151,0)),0)+IFERROR(INDEX('Hoja de Trabajo para listado'!$DE$153:$DG$274,MATCH($A92,'Hoja de Trabajo para listado'!$DE$153:$DE$1048576,0),MATCH((CUADRO!O$4&amp;$E92),'Hoja de Trabajo para listado'!$DE$151:$DG$151,0)),0)+IFERROR(INDEX('Hoja de Trabajo para listado'!$CD$155:$DC$1048576,MATCH($A92,'Hoja de Trabajo para listado'!$CD$155:$CD$1048576,0),MATCH((CUADRO!O$4&amp;$E92),'Hoja de Trabajo para listado'!$CD$151:$DC$151,0)),0)</f>
        <v>0</v>
      </c>
      <c r="P92" s="245">
        <f ca="1">+IFERROR(INDEX('Hoja de Trabajo para listado'!$A$155:$Z$1048576,MATCH($A92,'Hoja de Trabajo para listado'!$A$155:$A$1048576,0),MATCH((CUADRO!P$4&amp;$E92),'Hoja de Trabajo para listado'!$A$151:$Z$151,0)),0)+IFERROR(INDEX('Hoja de Trabajo para listado'!$AB$155:$BA$1048576,MATCH($A92,'Hoja de Trabajo para listado'!$AB$155:$AB$1048576,0),MATCH((CUADRO!P$4&amp;$E92),'Hoja de Trabajo para listado'!$AB$151:$BA$151,0)),0)+IFERROR(INDEX('Hoja de Trabajo para listado'!$BC$155:$CB$1048576,MATCH($A92,'Hoja de Trabajo para listado'!$BC$155:$BC$1048576,0),MATCH((CUADRO!P$4&amp;$E92),'Hoja de Trabajo para listado'!$BC$151:$CB$151,0)),0)+IFERROR(INDEX('Hoja de Trabajo para listado'!$DE$153:$DG$274,MATCH($A92,'Hoja de Trabajo para listado'!$DE$153:$DE$1048576,0),MATCH((CUADRO!P$4&amp;$E92),'Hoja de Trabajo para listado'!$DE$151:$DG$151,0)),0)+IFERROR(INDEX('Hoja de Trabajo para listado'!$CD$155:$DC$1048576,MATCH($A92,'Hoja de Trabajo para listado'!$CD$155:$CD$1048576,0),MATCH((CUADRO!P$4&amp;$E92),'Hoja de Trabajo para listado'!$CD$151:$DC$151,0)),0)</f>
        <v>0</v>
      </c>
      <c r="Q92" s="245">
        <f ca="1">+IFERROR(INDEX('Hoja de Trabajo para listado'!$A$155:$Z$1048576,MATCH($A92,'Hoja de Trabajo para listado'!$A$155:$A$1048576,0),MATCH((CUADRO!Q$4&amp;$E92),'Hoja de Trabajo para listado'!$A$151:$Z$151,0)),0)+IFERROR(INDEX('Hoja de Trabajo para listado'!$AB$155:$BA$1048576,MATCH($A92,'Hoja de Trabajo para listado'!$AB$155:$AB$1048576,0),MATCH((CUADRO!Q$4&amp;$E92),'Hoja de Trabajo para listado'!$AB$151:$BA$151,0)),0)+IFERROR(INDEX('Hoja de Trabajo para listado'!$BC$155:$CB$1048576,MATCH($A92,'Hoja de Trabajo para listado'!$BC$155:$BC$1048576,0),MATCH((CUADRO!Q$4&amp;$E92),'Hoja de Trabajo para listado'!$BC$151:$CB$151,0)),0)+IFERROR(INDEX('Hoja de Trabajo para listado'!$DE$153:$DG$274,MATCH($A92,'Hoja de Trabajo para listado'!$DE$153:$DE$1048576,0),MATCH((CUADRO!Q$4&amp;$E92),'Hoja de Trabajo para listado'!$DE$151:$DG$151,0)),0)+IFERROR(INDEX('Hoja de Trabajo para listado'!$CD$155:$DC$1048576,MATCH($A92,'Hoja de Trabajo para listado'!$CD$155:$CD$1048576,0),MATCH((CUADRO!Q$4&amp;$E92),'Hoja de Trabajo para listado'!$CD$151:$DC$151,0)),0)</f>
        <v>0</v>
      </c>
      <c r="R92" s="245">
        <f t="shared" ca="1" si="5"/>
        <v>0</v>
      </c>
      <c r="S92" s="245">
        <f ca="1">+R91+R92</f>
        <v>0</v>
      </c>
      <c r="T92" s="245">
        <f ca="1">+S92</f>
        <v>0</v>
      </c>
      <c r="U92" s="244">
        <f t="shared" si="6"/>
        <v>2</v>
      </c>
      <c r="V92" s="333" t="str">
        <f>+VLOOKUP(A92,bd_lista!$A$3:$E$592,5,FALSE)</f>
        <v>Universidades Públicas</v>
      </c>
      <c r="W92" s="388"/>
      <c r="X92" s="242">
        <f>+VLOOKUP(A92,[4]Sheet1!$A$13:$D$744,4,FALSE)</f>
        <v>0</v>
      </c>
      <c r="Y92" s="242" t="e">
        <f>+VLOOKUP(X92,bd_lista!$A$3:$C$592,3,FALSE)</f>
        <v>#N/A</v>
      </c>
      <c r="Z92" s="292"/>
      <c r="AA92" s="293"/>
    </row>
    <row r="93" spans="1:27" customFormat="1" ht="15" hidden="1" customHeight="1">
      <c r="A93" s="32">
        <v>146</v>
      </c>
      <c r="B93" s="392">
        <f>+A93</f>
        <v>146</v>
      </c>
      <c r="C93" s="247" t="str">
        <f>+VLOOKUP(A93,bd_lista!$A$3:$C$592,3,FALSE)</f>
        <v>Universidad Autónoma Gabriel René Moreno</v>
      </c>
      <c r="D93" s="389" t="str">
        <f>+C93</f>
        <v>Universidad Autónoma Gabriel René Moreno</v>
      </c>
      <c r="E93" s="247" t="s">
        <v>1304</v>
      </c>
      <c r="F93" s="243">
        <f ca="1">+IFERROR(INDEX('Hoja de Trabajo para listado'!$A$155:$Z$1048576,MATCH($A93,'Hoja de Trabajo para listado'!$A$155:$A$1048576,0),MATCH((CUADRO!F$4&amp;$E93),'Hoja de Trabajo para listado'!$A$151:$Z$151,0)),0)+IFERROR(INDEX('Hoja de Trabajo para listado'!$AB$155:$BA$1048576,MATCH($A93,'Hoja de Trabajo para listado'!$AB$155:$AB$1048576,0),MATCH((CUADRO!F$4&amp;$E93),'Hoja de Trabajo para listado'!$AB$151:$BA$151,0)),0)+IFERROR(INDEX('Hoja de Trabajo para listado'!$BC$155:$CB$1048576,MATCH($A93,'Hoja de Trabajo para listado'!$BC$155:$BC$1048576,0),MATCH((CUADRO!F$4&amp;$E93),'Hoja de Trabajo para listado'!$BC$151:$CB$151,0)),0)+IFERROR(INDEX('Hoja de Trabajo para listado'!$DE$153:$DG$274,MATCH($A93,'Hoja de Trabajo para listado'!$DE$153:$DE$1048576,0),MATCH((CUADRO!F$4&amp;$E93),'Hoja de Trabajo para listado'!$DE$151:$DG$151,0)),0)+IFERROR(INDEX('Hoja de Trabajo para listado'!$CD$155:$DC$1048576,MATCH($A93,'Hoja de Trabajo para listado'!$CD$155:$CD$1048576,0),MATCH((CUADRO!F$4&amp;$E93),'Hoja de Trabajo para listado'!$CD$151:$DC$151,0)),0)</f>
        <v>0</v>
      </c>
      <c r="G93" s="243">
        <f ca="1">+IFERROR(INDEX('Hoja de Trabajo para listado'!$A$155:$Z$1048576,MATCH($A93,'Hoja de Trabajo para listado'!$A$155:$A$1048576,0),MATCH((CUADRO!G$4&amp;$E93),'Hoja de Trabajo para listado'!$A$151:$Z$151,0)),0)+IFERROR(INDEX('Hoja de Trabajo para listado'!$AB$155:$BA$1048576,MATCH($A93,'Hoja de Trabajo para listado'!$AB$155:$AB$1048576,0),MATCH((CUADRO!G$4&amp;$E93),'Hoja de Trabajo para listado'!$AB$151:$BA$151,0)),0)+IFERROR(INDEX('Hoja de Trabajo para listado'!$BC$155:$CB$1048576,MATCH($A93,'Hoja de Trabajo para listado'!$BC$155:$BC$1048576,0),MATCH((CUADRO!G$4&amp;$E93),'Hoja de Trabajo para listado'!$BC$151:$CB$151,0)),0)+IFERROR(INDEX('Hoja de Trabajo para listado'!$DE$153:$DG$274,MATCH($A93,'Hoja de Trabajo para listado'!$DE$153:$DE$1048576,0),MATCH((CUADRO!G$4&amp;$E93),'Hoja de Trabajo para listado'!$DE$151:$DG$151,0)),0)+IFERROR(INDEX('Hoja de Trabajo para listado'!$CD$155:$DC$1048576,MATCH($A93,'Hoja de Trabajo para listado'!$CD$155:$CD$1048576,0),MATCH((CUADRO!G$4&amp;$E93),'Hoja de Trabajo para listado'!$CD$151:$DC$151,0)),0)</f>
        <v>0</v>
      </c>
      <c r="H93" s="243">
        <f ca="1">+IFERROR(INDEX('Hoja de Trabajo para listado'!$A$155:$Z$1048576,MATCH($A93,'Hoja de Trabajo para listado'!$A$155:$A$1048576,0),MATCH((CUADRO!H$4&amp;$E93),'Hoja de Trabajo para listado'!$A$151:$Z$151,0)),0)+IFERROR(INDEX('Hoja de Trabajo para listado'!$AB$155:$BA$1048576,MATCH($A93,'Hoja de Trabajo para listado'!$AB$155:$AB$1048576,0),MATCH((CUADRO!H$4&amp;$E93),'Hoja de Trabajo para listado'!$AB$151:$BA$151,0)),0)+IFERROR(INDEX('Hoja de Trabajo para listado'!$BC$155:$CB$1048576,MATCH($A93,'Hoja de Trabajo para listado'!$BC$155:$BC$1048576,0),MATCH((CUADRO!H$4&amp;$E93),'Hoja de Trabajo para listado'!$BC$151:$CB$151,0)),0)+IFERROR(INDEX('Hoja de Trabajo para listado'!$DE$153:$DG$274,MATCH($A93,'Hoja de Trabajo para listado'!$DE$153:$DE$1048576,0),MATCH((CUADRO!H$4&amp;$E93),'Hoja de Trabajo para listado'!$DE$151:$DG$151,0)),0)+IFERROR(INDEX('Hoja de Trabajo para listado'!$CD$155:$DC$1048576,MATCH($A93,'Hoja de Trabajo para listado'!$CD$155:$CD$1048576,0),MATCH((CUADRO!H$4&amp;$E93),'Hoja de Trabajo para listado'!$CD$151:$DC$151,0)),0)</f>
        <v>0</v>
      </c>
      <c r="I93" s="243">
        <f ca="1">+IFERROR(INDEX('Hoja de Trabajo para listado'!$A$155:$Z$1048576,MATCH($A93,'Hoja de Trabajo para listado'!$A$155:$A$1048576,0),MATCH((CUADRO!I$4&amp;$E93),'Hoja de Trabajo para listado'!$A$151:$Z$151,0)),0)+IFERROR(INDEX('Hoja de Trabajo para listado'!$AB$155:$BA$1048576,MATCH($A93,'Hoja de Trabajo para listado'!$AB$155:$AB$1048576,0),MATCH((CUADRO!I$4&amp;$E93),'Hoja de Trabajo para listado'!$AB$151:$BA$151,0)),0)+IFERROR(INDEX('Hoja de Trabajo para listado'!$BC$155:$CB$1048576,MATCH($A93,'Hoja de Trabajo para listado'!$BC$155:$BC$1048576,0),MATCH((CUADRO!I$4&amp;$E93),'Hoja de Trabajo para listado'!$BC$151:$CB$151,0)),0)+IFERROR(INDEX('Hoja de Trabajo para listado'!$DE$153:$DG$274,MATCH($A93,'Hoja de Trabajo para listado'!$DE$153:$DE$1048576,0),MATCH((CUADRO!I$4&amp;$E93),'Hoja de Trabajo para listado'!$DE$151:$DG$151,0)),0)+IFERROR(INDEX('Hoja de Trabajo para listado'!$CD$155:$DC$1048576,MATCH($A93,'Hoja de Trabajo para listado'!$CD$155:$CD$1048576,0),MATCH((CUADRO!I$4&amp;$E93),'Hoja de Trabajo para listado'!$CD$151:$DC$151,0)),0)</f>
        <v>0</v>
      </c>
      <c r="J93" s="243">
        <f ca="1">+IFERROR(INDEX('Hoja de Trabajo para listado'!$A$155:$Z$1048576,MATCH($A93,'Hoja de Trabajo para listado'!$A$155:$A$1048576,0),MATCH((CUADRO!J$4&amp;$E93),'Hoja de Trabajo para listado'!$A$151:$Z$151,0)),0)+IFERROR(INDEX('Hoja de Trabajo para listado'!$AB$155:$BA$1048576,MATCH($A93,'Hoja de Trabajo para listado'!$AB$155:$AB$1048576,0),MATCH((CUADRO!J$4&amp;$E93),'Hoja de Trabajo para listado'!$AB$151:$BA$151,0)),0)+IFERROR(INDEX('Hoja de Trabajo para listado'!$BC$155:$CB$1048576,MATCH($A93,'Hoja de Trabajo para listado'!$BC$155:$BC$1048576,0),MATCH((CUADRO!J$4&amp;$E93),'Hoja de Trabajo para listado'!$BC$151:$CB$151,0)),0)+IFERROR(INDEX('Hoja de Trabajo para listado'!$DE$153:$DG$274,MATCH($A93,'Hoja de Trabajo para listado'!$DE$153:$DE$1048576,0),MATCH((CUADRO!J$4&amp;$E93),'Hoja de Trabajo para listado'!$DE$151:$DG$151,0)),0)+IFERROR(INDEX('Hoja de Trabajo para listado'!$CD$155:$DC$1048576,MATCH($A93,'Hoja de Trabajo para listado'!$CD$155:$CD$1048576,0),MATCH((CUADRO!J$4&amp;$E93),'Hoja de Trabajo para listado'!$CD$151:$DC$151,0)),0)</f>
        <v>0</v>
      </c>
      <c r="K93" s="243">
        <f ca="1">+IFERROR(INDEX('Hoja de Trabajo para listado'!$A$155:$Z$1048576,MATCH($A93,'Hoja de Trabajo para listado'!$A$155:$A$1048576,0),MATCH((CUADRO!K$4&amp;$E93),'Hoja de Trabajo para listado'!$A$151:$Z$151,0)),0)+IFERROR(INDEX('Hoja de Trabajo para listado'!$AB$155:$BA$1048576,MATCH($A93,'Hoja de Trabajo para listado'!$AB$155:$AB$1048576,0),MATCH((CUADRO!K$4&amp;$E93),'Hoja de Trabajo para listado'!$AB$151:$BA$151,0)),0)+IFERROR(INDEX('Hoja de Trabajo para listado'!$BC$155:$CB$1048576,MATCH($A93,'Hoja de Trabajo para listado'!$BC$155:$BC$1048576,0),MATCH((CUADRO!K$4&amp;$E93),'Hoja de Trabajo para listado'!$BC$151:$CB$151,0)),0)+IFERROR(INDEX('Hoja de Trabajo para listado'!$DE$153:$DG$274,MATCH($A93,'Hoja de Trabajo para listado'!$DE$153:$DE$1048576,0),MATCH((CUADRO!K$4&amp;$E93),'Hoja de Trabajo para listado'!$DE$151:$DG$151,0)),0)+IFERROR(INDEX('Hoja de Trabajo para listado'!$CD$155:$DC$1048576,MATCH($A93,'Hoja de Trabajo para listado'!$CD$155:$CD$1048576,0),MATCH((CUADRO!K$4&amp;$E93),'Hoja de Trabajo para listado'!$CD$151:$DC$151,0)),0)</f>
        <v>0</v>
      </c>
      <c r="L93" s="243">
        <f ca="1">+IFERROR(INDEX('Hoja de Trabajo para listado'!$A$155:$Z$1048576,MATCH($A93,'Hoja de Trabajo para listado'!$A$155:$A$1048576,0),MATCH((CUADRO!L$4&amp;$E93),'Hoja de Trabajo para listado'!$A$151:$Z$151,0)),0)+IFERROR(INDEX('Hoja de Trabajo para listado'!$AB$155:$BA$1048576,MATCH($A93,'Hoja de Trabajo para listado'!$AB$155:$AB$1048576,0),MATCH((CUADRO!L$4&amp;$E93),'Hoja de Trabajo para listado'!$AB$151:$BA$151,0)),0)+IFERROR(INDEX('Hoja de Trabajo para listado'!$BC$155:$CB$1048576,MATCH($A93,'Hoja de Trabajo para listado'!$BC$155:$BC$1048576,0),MATCH((CUADRO!L$4&amp;$E93),'Hoja de Trabajo para listado'!$BC$151:$CB$151,0)),0)+IFERROR(INDEX('Hoja de Trabajo para listado'!$DE$153:$DG$274,MATCH($A93,'Hoja de Trabajo para listado'!$DE$153:$DE$1048576,0),MATCH((CUADRO!L$4&amp;$E93),'Hoja de Trabajo para listado'!$DE$151:$DG$151,0)),0)+IFERROR(INDEX('Hoja de Trabajo para listado'!$CD$155:$DC$1048576,MATCH($A93,'Hoja de Trabajo para listado'!$CD$155:$CD$1048576,0),MATCH((CUADRO!L$4&amp;$E93),'Hoja de Trabajo para listado'!$CD$151:$DC$151,0)),0)</f>
        <v>0</v>
      </c>
      <c r="M93" s="243">
        <f ca="1">+IFERROR(INDEX('Hoja de Trabajo para listado'!$A$155:$Z$1048576,MATCH($A93,'Hoja de Trabajo para listado'!$A$155:$A$1048576,0),MATCH((CUADRO!M$4&amp;$E93),'Hoja de Trabajo para listado'!$A$151:$Z$151,0)),0)+IFERROR(INDEX('Hoja de Trabajo para listado'!$AB$155:$BA$1048576,MATCH($A93,'Hoja de Trabajo para listado'!$AB$155:$AB$1048576,0),MATCH((CUADRO!M$4&amp;$E93),'Hoja de Trabajo para listado'!$AB$151:$BA$151,0)),0)+IFERROR(INDEX('Hoja de Trabajo para listado'!$BC$155:$CB$1048576,MATCH($A93,'Hoja de Trabajo para listado'!$BC$155:$BC$1048576,0),MATCH((CUADRO!M$4&amp;$E93),'Hoja de Trabajo para listado'!$BC$151:$CB$151,0)),0)+IFERROR(INDEX('Hoja de Trabajo para listado'!$DE$153:$DG$274,MATCH($A93,'Hoja de Trabajo para listado'!$DE$153:$DE$1048576,0),MATCH((CUADRO!M$4&amp;$E93),'Hoja de Trabajo para listado'!$DE$151:$DG$151,0)),0)+IFERROR(INDEX('Hoja de Trabajo para listado'!$CD$155:$DC$1048576,MATCH($A93,'Hoja de Trabajo para listado'!$CD$155:$CD$1048576,0),MATCH((CUADRO!M$4&amp;$E93),'Hoja de Trabajo para listado'!$CD$151:$DC$151,0)),0)</f>
        <v>0</v>
      </c>
      <c r="N93" s="268">
        <f ca="1">+IFERROR(INDEX('Hoja de Trabajo para listado'!$A$155:$Z$1048576,MATCH($A93,'Hoja de Trabajo para listado'!$A$155:$A$1048576,0),MATCH((CUADRO!N$4&amp;$E93),'Hoja de Trabajo para listado'!$A$151:$Z$151,0)),0)+IFERROR(INDEX('Hoja de Trabajo para listado'!$AB$155:$BA$1048576,MATCH($A93,'Hoja de Trabajo para listado'!$AB$155:$AB$1048576,0),MATCH((CUADRO!N$4&amp;$E93),'Hoja de Trabajo para listado'!$AB$151:$BA$151,0)),0)+IFERROR(INDEX('Hoja de Trabajo para listado'!$BC$155:$CB$1048576,MATCH($A93,'Hoja de Trabajo para listado'!$BC$155:$BC$1048576,0),MATCH((CUADRO!N$4&amp;$E93),'Hoja de Trabajo para listado'!$BC$151:$CB$151,0)),0)+IFERROR(INDEX('Hoja de Trabajo para listado'!$DE$153:$DG$274,MATCH($A93,'Hoja de Trabajo para listado'!$DE$153:$DE$1048576,0),MATCH((CUADRO!N$4&amp;$E93),'Hoja de Trabajo para listado'!$DE$151:$DG$151,0)),0)+IFERROR(INDEX('Hoja de Trabajo para listado'!$CD$155:$DC$1048576,MATCH($A93,'Hoja de Trabajo para listado'!$CD$155:$CD$1048576,0),MATCH((CUADRO!N$4&amp;$E93),'Hoja de Trabajo para listado'!$CD$151:$DC$151,0)),0)</f>
        <v>0</v>
      </c>
      <c r="O93" s="268">
        <f ca="1">+IFERROR(INDEX('Hoja de Trabajo para listado'!$A$155:$Z$1048576,MATCH($A93,'Hoja de Trabajo para listado'!$A$155:$A$1048576,0),MATCH((CUADRO!O$4&amp;$E93),'Hoja de Trabajo para listado'!$A$151:$Z$151,0)),0)+IFERROR(INDEX('Hoja de Trabajo para listado'!$AB$155:$BA$1048576,MATCH($A93,'Hoja de Trabajo para listado'!$AB$155:$AB$1048576,0),MATCH((CUADRO!O$4&amp;$E93),'Hoja de Trabajo para listado'!$AB$151:$BA$151,0)),0)+IFERROR(INDEX('Hoja de Trabajo para listado'!$BC$155:$CB$1048576,MATCH($A93,'Hoja de Trabajo para listado'!$BC$155:$BC$1048576,0),MATCH((CUADRO!O$4&amp;$E93),'Hoja de Trabajo para listado'!$BC$151:$CB$151,0)),0)+IFERROR(INDEX('Hoja de Trabajo para listado'!$DE$153:$DG$274,MATCH($A93,'Hoja de Trabajo para listado'!$DE$153:$DE$1048576,0),MATCH((CUADRO!O$4&amp;$E93),'Hoja de Trabajo para listado'!$DE$151:$DG$151,0)),0)+IFERROR(INDEX('Hoja de Trabajo para listado'!$CD$155:$DC$1048576,MATCH($A93,'Hoja de Trabajo para listado'!$CD$155:$CD$1048576,0),MATCH((CUADRO!O$4&amp;$E93),'Hoja de Trabajo para listado'!$CD$151:$DC$151,0)),0)</f>
        <v>0</v>
      </c>
      <c r="P93" s="268">
        <f ca="1">+IFERROR(INDEX('Hoja de Trabajo para listado'!$A$155:$Z$1048576,MATCH($A93,'Hoja de Trabajo para listado'!$A$155:$A$1048576,0),MATCH((CUADRO!P$4&amp;$E93),'Hoja de Trabajo para listado'!$A$151:$Z$151,0)),0)+IFERROR(INDEX('Hoja de Trabajo para listado'!$AB$155:$BA$1048576,MATCH($A93,'Hoja de Trabajo para listado'!$AB$155:$AB$1048576,0),MATCH((CUADRO!P$4&amp;$E93),'Hoja de Trabajo para listado'!$AB$151:$BA$151,0)),0)+IFERROR(INDEX('Hoja de Trabajo para listado'!$BC$155:$CB$1048576,MATCH($A93,'Hoja de Trabajo para listado'!$BC$155:$BC$1048576,0),MATCH((CUADRO!P$4&amp;$E93),'Hoja de Trabajo para listado'!$BC$151:$CB$151,0)),0)+IFERROR(INDEX('Hoja de Trabajo para listado'!$DE$153:$DG$274,MATCH($A93,'Hoja de Trabajo para listado'!$DE$153:$DE$1048576,0),MATCH((CUADRO!P$4&amp;$E93),'Hoja de Trabajo para listado'!$DE$151:$DG$151,0)),0)+IFERROR(INDEX('Hoja de Trabajo para listado'!$CD$155:$DC$1048576,MATCH($A93,'Hoja de Trabajo para listado'!$CD$155:$CD$1048576,0),MATCH((CUADRO!P$4&amp;$E93),'Hoja de Trabajo para listado'!$CD$151:$DC$151,0)),0)</f>
        <v>0</v>
      </c>
      <c r="Q93" s="268">
        <f ca="1">+IFERROR(INDEX('Hoja de Trabajo para listado'!$A$155:$Z$1048576,MATCH($A93,'Hoja de Trabajo para listado'!$A$155:$A$1048576,0),MATCH((CUADRO!Q$4&amp;$E93),'Hoja de Trabajo para listado'!$A$151:$Z$151,0)),0)+IFERROR(INDEX('Hoja de Trabajo para listado'!$AB$155:$BA$1048576,MATCH($A93,'Hoja de Trabajo para listado'!$AB$155:$AB$1048576,0),MATCH((CUADRO!Q$4&amp;$E93),'Hoja de Trabajo para listado'!$AB$151:$BA$151,0)),0)+IFERROR(INDEX('Hoja de Trabajo para listado'!$BC$155:$CB$1048576,MATCH($A93,'Hoja de Trabajo para listado'!$BC$155:$BC$1048576,0),MATCH((CUADRO!Q$4&amp;$E93),'Hoja de Trabajo para listado'!$BC$151:$CB$151,0)),0)+IFERROR(INDEX('Hoja de Trabajo para listado'!$DE$153:$DG$274,MATCH($A93,'Hoja de Trabajo para listado'!$DE$153:$DE$1048576,0),MATCH((CUADRO!Q$4&amp;$E93),'Hoja de Trabajo para listado'!$DE$151:$DG$151,0)),0)+IFERROR(INDEX('Hoja de Trabajo para listado'!$CD$155:$DC$1048576,MATCH($A93,'Hoja de Trabajo para listado'!$CD$155:$CD$1048576,0),MATCH((CUADRO!Q$4&amp;$E93),'Hoja de Trabajo para listado'!$CD$151:$DC$151,0)),0)</f>
        <v>0</v>
      </c>
      <c r="R93" s="243">
        <f t="shared" ca="1" si="5"/>
        <v>0</v>
      </c>
      <c r="S93" s="243"/>
      <c r="T93" s="243">
        <f ca="1">+T94</f>
        <v>0</v>
      </c>
      <c r="U93" s="242">
        <f t="shared" si="6"/>
        <v>1</v>
      </c>
      <c r="V93" s="333" t="str">
        <f>+VLOOKUP(A93,bd_lista!$A$3:$E$592,5,FALSE)</f>
        <v>Universidades Públicas</v>
      </c>
      <c r="W93" s="387" t="str">
        <f>+V93</f>
        <v>Universidades Públicas</v>
      </c>
      <c r="X93" s="242">
        <f>+VLOOKUP(A93,[4]Sheet1!$A$13:$D$744,4,FALSE)</f>
        <v>0</v>
      </c>
      <c r="Y93" s="242" t="e">
        <f>+VLOOKUP(X93,bd_lista!$A$3:$C$592,3,FALSE)</f>
        <v>#N/A</v>
      </c>
      <c r="Z93" s="294">
        <f>+X93</f>
        <v>0</v>
      </c>
      <c r="AA93" s="295" t="e">
        <f>+Y93</f>
        <v>#N/A</v>
      </c>
    </row>
    <row r="94" spans="1:27" customFormat="1" ht="15" hidden="1" customHeight="1">
      <c r="A94" s="32">
        <v>146</v>
      </c>
      <c r="B94" s="393"/>
      <c r="C94" s="333" t="str">
        <f>+VLOOKUP(A94,bd_lista!$A$3:$C$592,3,FALSE)</f>
        <v>Universidad Autónoma Gabriel René Moreno</v>
      </c>
      <c r="D94" s="390"/>
      <c r="E94" s="333" t="s">
        <v>1305</v>
      </c>
      <c r="F94" s="245">
        <f ca="1">+IFERROR(INDEX('Hoja de Trabajo para listado'!$A$155:$Z$1048576,MATCH($A94,'Hoja de Trabajo para listado'!$A$155:$A$1048576,0),MATCH((CUADRO!F$4&amp;$E94),'Hoja de Trabajo para listado'!$A$151:$Z$151,0)),0)+IFERROR(INDEX('Hoja de Trabajo para listado'!$AB$155:$BA$1048576,MATCH($A94,'Hoja de Trabajo para listado'!$AB$155:$AB$1048576,0),MATCH((CUADRO!F$4&amp;$E94),'Hoja de Trabajo para listado'!$AB$151:$BA$151,0)),0)+IFERROR(INDEX('Hoja de Trabajo para listado'!$BC$155:$CB$1048576,MATCH($A94,'Hoja de Trabajo para listado'!$BC$155:$BC$1048576,0),MATCH((CUADRO!F$4&amp;$E94),'Hoja de Trabajo para listado'!$BC$151:$CB$151,0)),0)+IFERROR(INDEX('Hoja de Trabajo para listado'!$DE$153:$DG$274,MATCH($A94,'Hoja de Trabajo para listado'!$DE$153:$DE$1048576,0),MATCH((CUADRO!F$4&amp;$E94),'Hoja de Trabajo para listado'!$DE$151:$DG$151,0)),0)+IFERROR(INDEX('Hoja de Trabajo para listado'!$CD$155:$DC$1048576,MATCH($A94,'Hoja de Trabajo para listado'!$CD$155:$CD$1048576,0),MATCH((CUADRO!F$4&amp;$E94),'Hoja de Trabajo para listado'!$CD$151:$DC$151,0)),0)</f>
        <v>0</v>
      </c>
      <c r="G94" s="245">
        <f ca="1">+IFERROR(INDEX('Hoja de Trabajo para listado'!$A$155:$Z$1048576,MATCH($A94,'Hoja de Trabajo para listado'!$A$155:$A$1048576,0),MATCH((CUADRO!G$4&amp;$E94),'Hoja de Trabajo para listado'!$A$151:$Z$151,0)),0)+IFERROR(INDEX('Hoja de Trabajo para listado'!$AB$155:$BA$1048576,MATCH($A94,'Hoja de Trabajo para listado'!$AB$155:$AB$1048576,0),MATCH((CUADRO!G$4&amp;$E94),'Hoja de Trabajo para listado'!$AB$151:$BA$151,0)),0)+IFERROR(INDEX('Hoja de Trabajo para listado'!$BC$155:$CB$1048576,MATCH($A94,'Hoja de Trabajo para listado'!$BC$155:$BC$1048576,0),MATCH((CUADRO!G$4&amp;$E94),'Hoja de Trabajo para listado'!$BC$151:$CB$151,0)),0)+IFERROR(INDEX('Hoja de Trabajo para listado'!$DE$153:$DG$274,MATCH($A94,'Hoja de Trabajo para listado'!$DE$153:$DE$1048576,0),MATCH((CUADRO!G$4&amp;$E94),'Hoja de Trabajo para listado'!$DE$151:$DG$151,0)),0)+IFERROR(INDEX('Hoja de Trabajo para listado'!$CD$155:$DC$1048576,MATCH($A94,'Hoja de Trabajo para listado'!$CD$155:$CD$1048576,0),MATCH((CUADRO!G$4&amp;$E94),'Hoja de Trabajo para listado'!$CD$151:$DC$151,0)),0)</f>
        <v>0</v>
      </c>
      <c r="H94" s="245">
        <f ca="1">+IFERROR(INDEX('Hoja de Trabajo para listado'!$A$155:$Z$1048576,MATCH($A94,'Hoja de Trabajo para listado'!$A$155:$A$1048576,0),MATCH((CUADRO!H$4&amp;$E94),'Hoja de Trabajo para listado'!$A$151:$Z$151,0)),0)+IFERROR(INDEX('Hoja de Trabajo para listado'!$AB$155:$BA$1048576,MATCH($A94,'Hoja de Trabajo para listado'!$AB$155:$AB$1048576,0),MATCH((CUADRO!H$4&amp;$E94),'Hoja de Trabajo para listado'!$AB$151:$BA$151,0)),0)+IFERROR(INDEX('Hoja de Trabajo para listado'!$BC$155:$CB$1048576,MATCH($A94,'Hoja de Trabajo para listado'!$BC$155:$BC$1048576,0),MATCH((CUADRO!H$4&amp;$E94),'Hoja de Trabajo para listado'!$BC$151:$CB$151,0)),0)+IFERROR(INDEX('Hoja de Trabajo para listado'!$DE$153:$DG$274,MATCH($A94,'Hoja de Trabajo para listado'!$DE$153:$DE$1048576,0),MATCH((CUADRO!H$4&amp;$E94),'Hoja de Trabajo para listado'!$DE$151:$DG$151,0)),0)+IFERROR(INDEX('Hoja de Trabajo para listado'!$CD$155:$DC$1048576,MATCH($A94,'Hoja de Trabajo para listado'!$CD$155:$CD$1048576,0),MATCH((CUADRO!H$4&amp;$E94),'Hoja de Trabajo para listado'!$CD$151:$DC$151,0)),0)</f>
        <v>0</v>
      </c>
      <c r="I94" s="245">
        <f ca="1">+IFERROR(INDEX('Hoja de Trabajo para listado'!$A$155:$Z$1048576,MATCH($A94,'Hoja de Trabajo para listado'!$A$155:$A$1048576,0),MATCH((CUADRO!I$4&amp;$E94),'Hoja de Trabajo para listado'!$A$151:$Z$151,0)),0)+IFERROR(INDEX('Hoja de Trabajo para listado'!$AB$155:$BA$1048576,MATCH($A94,'Hoja de Trabajo para listado'!$AB$155:$AB$1048576,0),MATCH((CUADRO!I$4&amp;$E94),'Hoja de Trabajo para listado'!$AB$151:$BA$151,0)),0)+IFERROR(INDEX('Hoja de Trabajo para listado'!$BC$155:$CB$1048576,MATCH($A94,'Hoja de Trabajo para listado'!$BC$155:$BC$1048576,0),MATCH((CUADRO!I$4&amp;$E94),'Hoja de Trabajo para listado'!$BC$151:$CB$151,0)),0)+IFERROR(INDEX('Hoja de Trabajo para listado'!$DE$153:$DG$274,MATCH($A94,'Hoja de Trabajo para listado'!$DE$153:$DE$1048576,0),MATCH((CUADRO!I$4&amp;$E94),'Hoja de Trabajo para listado'!$DE$151:$DG$151,0)),0)+IFERROR(INDEX('Hoja de Trabajo para listado'!$CD$155:$DC$1048576,MATCH($A94,'Hoja de Trabajo para listado'!$CD$155:$CD$1048576,0),MATCH((CUADRO!I$4&amp;$E94),'Hoja de Trabajo para listado'!$CD$151:$DC$151,0)),0)</f>
        <v>0</v>
      </c>
      <c r="J94" s="245">
        <f ca="1">+IFERROR(INDEX('Hoja de Trabajo para listado'!$A$155:$Z$1048576,MATCH($A94,'Hoja de Trabajo para listado'!$A$155:$A$1048576,0),MATCH((CUADRO!J$4&amp;$E94),'Hoja de Trabajo para listado'!$A$151:$Z$151,0)),0)+IFERROR(INDEX('Hoja de Trabajo para listado'!$AB$155:$BA$1048576,MATCH($A94,'Hoja de Trabajo para listado'!$AB$155:$AB$1048576,0),MATCH((CUADRO!J$4&amp;$E94),'Hoja de Trabajo para listado'!$AB$151:$BA$151,0)),0)+IFERROR(INDEX('Hoja de Trabajo para listado'!$BC$155:$CB$1048576,MATCH($A94,'Hoja de Trabajo para listado'!$BC$155:$BC$1048576,0),MATCH((CUADRO!J$4&amp;$E94),'Hoja de Trabajo para listado'!$BC$151:$CB$151,0)),0)+IFERROR(INDEX('Hoja de Trabajo para listado'!$DE$153:$DG$274,MATCH($A94,'Hoja de Trabajo para listado'!$DE$153:$DE$1048576,0),MATCH((CUADRO!J$4&amp;$E94),'Hoja de Trabajo para listado'!$DE$151:$DG$151,0)),0)+IFERROR(INDEX('Hoja de Trabajo para listado'!$CD$155:$DC$1048576,MATCH($A94,'Hoja de Trabajo para listado'!$CD$155:$CD$1048576,0),MATCH((CUADRO!J$4&amp;$E94),'Hoja de Trabajo para listado'!$CD$151:$DC$151,0)),0)</f>
        <v>0</v>
      </c>
      <c r="K94" s="245">
        <f ca="1">+IFERROR(INDEX('Hoja de Trabajo para listado'!$A$155:$Z$1048576,MATCH($A94,'Hoja de Trabajo para listado'!$A$155:$A$1048576,0),MATCH((CUADRO!K$4&amp;$E94),'Hoja de Trabajo para listado'!$A$151:$Z$151,0)),0)+IFERROR(INDEX('Hoja de Trabajo para listado'!$AB$155:$BA$1048576,MATCH($A94,'Hoja de Trabajo para listado'!$AB$155:$AB$1048576,0),MATCH((CUADRO!K$4&amp;$E94),'Hoja de Trabajo para listado'!$AB$151:$BA$151,0)),0)+IFERROR(INDEX('Hoja de Trabajo para listado'!$BC$155:$CB$1048576,MATCH($A94,'Hoja de Trabajo para listado'!$BC$155:$BC$1048576,0),MATCH((CUADRO!K$4&amp;$E94),'Hoja de Trabajo para listado'!$BC$151:$CB$151,0)),0)+IFERROR(INDEX('Hoja de Trabajo para listado'!$DE$153:$DG$274,MATCH($A94,'Hoja de Trabajo para listado'!$DE$153:$DE$1048576,0),MATCH((CUADRO!K$4&amp;$E94),'Hoja de Trabajo para listado'!$DE$151:$DG$151,0)),0)+IFERROR(INDEX('Hoja de Trabajo para listado'!$CD$155:$DC$1048576,MATCH($A94,'Hoja de Trabajo para listado'!$CD$155:$CD$1048576,0),MATCH((CUADRO!K$4&amp;$E94),'Hoja de Trabajo para listado'!$CD$151:$DC$151,0)),0)</f>
        <v>0</v>
      </c>
      <c r="L94" s="245">
        <f ca="1">+IFERROR(INDEX('Hoja de Trabajo para listado'!$A$155:$Z$1048576,MATCH($A94,'Hoja de Trabajo para listado'!$A$155:$A$1048576,0),MATCH((CUADRO!L$4&amp;$E94),'Hoja de Trabajo para listado'!$A$151:$Z$151,0)),0)+IFERROR(INDEX('Hoja de Trabajo para listado'!$AB$155:$BA$1048576,MATCH($A94,'Hoja de Trabajo para listado'!$AB$155:$AB$1048576,0),MATCH((CUADRO!L$4&amp;$E94),'Hoja de Trabajo para listado'!$AB$151:$BA$151,0)),0)+IFERROR(INDEX('Hoja de Trabajo para listado'!$BC$155:$CB$1048576,MATCH($A94,'Hoja de Trabajo para listado'!$BC$155:$BC$1048576,0),MATCH((CUADRO!L$4&amp;$E94),'Hoja de Trabajo para listado'!$BC$151:$CB$151,0)),0)+IFERROR(INDEX('Hoja de Trabajo para listado'!$DE$153:$DG$274,MATCH($A94,'Hoja de Trabajo para listado'!$DE$153:$DE$1048576,0),MATCH((CUADRO!L$4&amp;$E94),'Hoja de Trabajo para listado'!$DE$151:$DG$151,0)),0)+IFERROR(INDEX('Hoja de Trabajo para listado'!$CD$155:$DC$1048576,MATCH($A94,'Hoja de Trabajo para listado'!$CD$155:$CD$1048576,0),MATCH((CUADRO!L$4&amp;$E94),'Hoja de Trabajo para listado'!$CD$151:$DC$151,0)),0)</f>
        <v>0</v>
      </c>
      <c r="M94" s="245">
        <f ca="1">+IFERROR(INDEX('Hoja de Trabajo para listado'!$A$155:$Z$1048576,MATCH($A94,'Hoja de Trabajo para listado'!$A$155:$A$1048576,0),MATCH((CUADRO!M$4&amp;$E94),'Hoja de Trabajo para listado'!$A$151:$Z$151,0)),0)+IFERROR(INDEX('Hoja de Trabajo para listado'!$AB$155:$BA$1048576,MATCH($A94,'Hoja de Trabajo para listado'!$AB$155:$AB$1048576,0),MATCH((CUADRO!M$4&amp;$E94),'Hoja de Trabajo para listado'!$AB$151:$BA$151,0)),0)+IFERROR(INDEX('Hoja de Trabajo para listado'!$BC$155:$CB$1048576,MATCH($A94,'Hoja de Trabajo para listado'!$BC$155:$BC$1048576,0),MATCH((CUADRO!M$4&amp;$E94),'Hoja de Trabajo para listado'!$BC$151:$CB$151,0)),0)+IFERROR(INDEX('Hoja de Trabajo para listado'!$DE$153:$DG$274,MATCH($A94,'Hoja de Trabajo para listado'!$DE$153:$DE$1048576,0),MATCH((CUADRO!M$4&amp;$E94),'Hoja de Trabajo para listado'!$DE$151:$DG$151,0)),0)+IFERROR(INDEX('Hoja de Trabajo para listado'!$CD$155:$DC$1048576,MATCH($A94,'Hoja de Trabajo para listado'!$CD$155:$CD$1048576,0),MATCH((CUADRO!M$4&amp;$E94),'Hoja de Trabajo para listado'!$CD$151:$DC$151,0)),0)</f>
        <v>0</v>
      </c>
      <c r="N94" s="245">
        <f ca="1">+IFERROR(INDEX('Hoja de Trabajo para listado'!$A$155:$Z$1048576,MATCH($A94,'Hoja de Trabajo para listado'!$A$155:$A$1048576,0),MATCH((CUADRO!N$4&amp;$E94),'Hoja de Trabajo para listado'!$A$151:$Z$151,0)),0)+IFERROR(INDEX('Hoja de Trabajo para listado'!$AB$155:$BA$1048576,MATCH($A94,'Hoja de Trabajo para listado'!$AB$155:$AB$1048576,0),MATCH((CUADRO!N$4&amp;$E94),'Hoja de Trabajo para listado'!$AB$151:$BA$151,0)),0)+IFERROR(INDEX('Hoja de Trabajo para listado'!$BC$155:$CB$1048576,MATCH($A94,'Hoja de Trabajo para listado'!$BC$155:$BC$1048576,0),MATCH((CUADRO!N$4&amp;$E94),'Hoja de Trabajo para listado'!$BC$151:$CB$151,0)),0)+IFERROR(INDEX('Hoja de Trabajo para listado'!$DE$153:$DG$274,MATCH($A94,'Hoja de Trabajo para listado'!$DE$153:$DE$1048576,0),MATCH((CUADRO!N$4&amp;$E94),'Hoja de Trabajo para listado'!$DE$151:$DG$151,0)),0)+IFERROR(INDEX('Hoja de Trabajo para listado'!$CD$155:$DC$1048576,MATCH($A94,'Hoja de Trabajo para listado'!$CD$155:$CD$1048576,0),MATCH((CUADRO!N$4&amp;$E94),'Hoja de Trabajo para listado'!$CD$151:$DC$151,0)),0)</f>
        <v>0</v>
      </c>
      <c r="O94" s="245">
        <f ca="1">+IFERROR(INDEX('Hoja de Trabajo para listado'!$A$155:$Z$1048576,MATCH($A94,'Hoja de Trabajo para listado'!$A$155:$A$1048576,0),MATCH((CUADRO!O$4&amp;$E94),'Hoja de Trabajo para listado'!$A$151:$Z$151,0)),0)+IFERROR(INDEX('Hoja de Trabajo para listado'!$AB$155:$BA$1048576,MATCH($A94,'Hoja de Trabajo para listado'!$AB$155:$AB$1048576,0),MATCH((CUADRO!O$4&amp;$E94),'Hoja de Trabajo para listado'!$AB$151:$BA$151,0)),0)+IFERROR(INDEX('Hoja de Trabajo para listado'!$BC$155:$CB$1048576,MATCH($A94,'Hoja de Trabajo para listado'!$BC$155:$BC$1048576,0),MATCH((CUADRO!O$4&amp;$E94),'Hoja de Trabajo para listado'!$BC$151:$CB$151,0)),0)+IFERROR(INDEX('Hoja de Trabajo para listado'!$DE$153:$DG$274,MATCH($A94,'Hoja de Trabajo para listado'!$DE$153:$DE$1048576,0),MATCH((CUADRO!O$4&amp;$E94),'Hoja de Trabajo para listado'!$DE$151:$DG$151,0)),0)+IFERROR(INDEX('Hoja de Trabajo para listado'!$CD$155:$DC$1048576,MATCH($A94,'Hoja de Trabajo para listado'!$CD$155:$CD$1048576,0),MATCH((CUADRO!O$4&amp;$E94),'Hoja de Trabajo para listado'!$CD$151:$DC$151,0)),0)</f>
        <v>0</v>
      </c>
      <c r="P94" s="245">
        <f ca="1">+IFERROR(INDEX('Hoja de Trabajo para listado'!$A$155:$Z$1048576,MATCH($A94,'Hoja de Trabajo para listado'!$A$155:$A$1048576,0),MATCH((CUADRO!P$4&amp;$E94),'Hoja de Trabajo para listado'!$A$151:$Z$151,0)),0)+IFERROR(INDEX('Hoja de Trabajo para listado'!$AB$155:$BA$1048576,MATCH($A94,'Hoja de Trabajo para listado'!$AB$155:$AB$1048576,0),MATCH((CUADRO!P$4&amp;$E94),'Hoja de Trabajo para listado'!$AB$151:$BA$151,0)),0)+IFERROR(INDEX('Hoja de Trabajo para listado'!$BC$155:$CB$1048576,MATCH($A94,'Hoja de Trabajo para listado'!$BC$155:$BC$1048576,0),MATCH((CUADRO!P$4&amp;$E94),'Hoja de Trabajo para listado'!$BC$151:$CB$151,0)),0)+IFERROR(INDEX('Hoja de Trabajo para listado'!$DE$153:$DG$274,MATCH($A94,'Hoja de Trabajo para listado'!$DE$153:$DE$1048576,0),MATCH((CUADRO!P$4&amp;$E94),'Hoja de Trabajo para listado'!$DE$151:$DG$151,0)),0)+IFERROR(INDEX('Hoja de Trabajo para listado'!$CD$155:$DC$1048576,MATCH($A94,'Hoja de Trabajo para listado'!$CD$155:$CD$1048576,0),MATCH((CUADRO!P$4&amp;$E94),'Hoja de Trabajo para listado'!$CD$151:$DC$151,0)),0)</f>
        <v>0</v>
      </c>
      <c r="Q94" s="245">
        <f ca="1">+IFERROR(INDEX('Hoja de Trabajo para listado'!$A$155:$Z$1048576,MATCH($A94,'Hoja de Trabajo para listado'!$A$155:$A$1048576,0),MATCH((CUADRO!Q$4&amp;$E94),'Hoja de Trabajo para listado'!$A$151:$Z$151,0)),0)+IFERROR(INDEX('Hoja de Trabajo para listado'!$AB$155:$BA$1048576,MATCH($A94,'Hoja de Trabajo para listado'!$AB$155:$AB$1048576,0),MATCH((CUADRO!Q$4&amp;$E94),'Hoja de Trabajo para listado'!$AB$151:$BA$151,0)),0)+IFERROR(INDEX('Hoja de Trabajo para listado'!$BC$155:$CB$1048576,MATCH($A94,'Hoja de Trabajo para listado'!$BC$155:$BC$1048576,0),MATCH((CUADRO!Q$4&amp;$E94),'Hoja de Trabajo para listado'!$BC$151:$CB$151,0)),0)+IFERROR(INDEX('Hoja de Trabajo para listado'!$DE$153:$DG$274,MATCH($A94,'Hoja de Trabajo para listado'!$DE$153:$DE$1048576,0),MATCH((CUADRO!Q$4&amp;$E94),'Hoja de Trabajo para listado'!$DE$151:$DG$151,0)),0)+IFERROR(INDEX('Hoja de Trabajo para listado'!$CD$155:$DC$1048576,MATCH($A94,'Hoja de Trabajo para listado'!$CD$155:$CD$1048576,0),MATCH((CUADRO!Q$4&amp;$E94),'Hoja de Trabajo para listado'!$CD$151:$DC$151,0)),0)</f>
        <v>0</v>
      </c>
      <c r="R94" s="245">
        <f t="shared" ca="1" si="5"/>
        <v>0</v>
      </c>
      <c r="S94" s="245">
        <f ca="1">+R93+R94</f>
        <v>0</v>
      </c>
      <c r="T94" s="245">
        <f ca="1">+S94</f>
        <v>0</v>
      </c>
      <c r="U94" s="244">
        <f t="shared" si="6"/>
        <v>2</v>
      </c>
      <c r="V94" s="333" t="str">
        <f>+VLOOKUP(A94,bd_lista!$A$3:$E$592,5,FALSE)</f>
        <v>Universidades Públicas</v>
      </c>
      <c r="W94" s="388"/>
      <c r="X94" s="242">
        <f>+VLOOKUP(A94,[4]Sheet1!$A$13:$D$744,4,FALSE)</f>
        <v>0</v>
      </c>
      <c r="Y94" s="242" t="e">
        <f>+VLOOKUP(X94,bd_lista!$A$3:$C$592,3,FALSE)</f>
        <v>#N/A</v>
      </c>
      <c r="Z94" s="292"/>
      <c r="AA94" s="293"/>
    </row>
    <row r="95" spans="1:27" customFormat="1" ht="15" hidden="1" customHeight="1">
      <c r="A95" s="32">
        <v>147</v>
      </c>
      <c r="B95" s="392">
        <f>+A95</f>
        <v>147</v>
      </c>
      <c r="C95" s="247" t="str">
        <f>+VLOOKUP(A95,bd_lista!$A$3:$C$592,3,FALSE)</f>
        <v>Universidad Autónoma del Beni José Ballivián</v>
      </c>
      <c r="D95" s="389" t="str">
        <f>+C95</f>
        <v>Universidad Autónoma del Beni José Ballivián</v>
      </c>
      <c r="E95" s="247" t="s">
        <v>1304</v>
      </c>
      <c r="F95" s="243">
        <f ca="1">+IFERROR(INDEX('Hoja de Trabajo para listado'!$A$155:$Z$1048576,MATCH($A95,'Hoja de Trabajo para listado'!$A$155:$A$1048576,0),MATCH((CUADRO!F$4&amp;$E95),'Hoja de Trabajo para listado'!$A$151:$Z$151,0)),0)+IFERROR(INDEX('Hoja de Trabajo para listado'!$AB$155:$BA$1048576,MATCH($A95,'Hoja de Trabajo para listado'!$AB$155:$AB$1048576,0),MATCH((CUADRO!F$4&amp;$E95),'Hoja de Trabajo para listado'!$AB$151:$BA$151,0)),0)+IFERROR(INDEX('Hoja de Trabajo para listado'!$BC$155:$CB$1048576,MATCH($A95,'Hoja de Trabajo para listado'!$BC$155:$BC$1048576,0),MATCH((CUADRO!F$4&amp;$E95),'Hoja de Trabajo para listado'!$BC$151:$CB$151,0)),0)+IFERROR(INDEX('Hoja de Trabajo para listado'!$DE$153:$DG$274,MATCH($A95,'Hoja de Trabajo para listado'!$DE$153:$DE$1048576,0),MATCH((CUADRO!F$4&amp;$E95),'Hoja de Trabajo para listado'!$DE$151:$DG$151,0)),0)+IFERROR(INDEX('Hoja de Trabajo para listado'!$CD$155:$DC$1048576,MATCH($A95,'Hoja de Trabajo para listado'!$CD$155:$CD$1048576,0),MATCH((CUADRO!F$4&amp;$E95),'Hoja de Trabajo para listado'!$CD$151:$DC$151,0)),0)</f>
        <v>0</v>
      </c>
      <c r="G95" s="243">
        <f ca="1">+IFERROR(INDEX('Hoja de Trabajo para listado'!$A$155:$Z$1048576,MATCH($A95,'Hoja de Trabajo para listado'!$A$155:$A$1048576,0),MATCH((CUADRO!G$4&amp;$E95),'Hoja de Trabajo para listado'!$A$151:$Z$151,0)),0)+IFERROR(INDEX('Hoja de Trabajo para listado'!$AB$155:$BA$1048576,MATCH($A95,'Hoja de Trabajo para listado'!$AB$155:$AB$1048576,0),MATCH((CUADRO!G$4&amp;$E95),'Hoja de Trabajo para listado'!$AB$151:$BA$151,0)),0)+IFERROR(INDEX('Hoja de Trabajo para listado'!$BC$155:$CB$1048576,MATCH($A95,'Hoja de Trabajo para listado'!$BC$155:$BC$1048576,0),MATCH((CUADRO!G$4&amp;$E95),'Hoja de Trabajo para listado'!$BC$151:$CB$151,0)),0)+IFERROR(INDEX('Hoja de Trabajo para listado'!$DE$153:$DG$274,MATCH($A95,'Hoja de Trabajo para listado'!$DE$153:$DE$1048576,0),MATCH((CUADRO!G$4&amp;$E95),'Hoja de Trabajo para listado'!$DE$151:$DG$151,0)),0)+IFERROR(INDEX('Hoja de Trabajo para listado'!$CD$155:$DC$1048576,MATCH($A95,'Hoja de Trabajo para listado'!$CD$155:$CD$1048576,0),MATCH((CUADRO!G$4&amp;$E95),'Hoja de Trabajo para listado'!$CD$151:$DC$151,0)),0)</f>
        <v>0</v>
      </c>
      <c r="H95" s="243">
        <f ca="1">+IFERROR(INDEX('Hoja de Trabajo para listado'!$A$155:$Z$1048576,MATCH($A95,'Hoja de Trabajo para listado'!$A$155:$A$1048576,0),MATCH((CUADRO!H$4&amp;$E95),'Hoja de Trabajo para listado'!$A$151:$Z$151,0)),0)+IFERROR(INDEX('Hoja de Trabajo para listado'!$AB$155:$BA$1048576,MATCH($A95,'Hoja de Trabajo para listado'!$AB$155:$AB$1048576,0),MATCH((CUADRO!H$4&amp;$E95),'Hoja de Trabajo para listado'!$AB$151:$BA$151,0)),0)+IFERROR(INDEX('Hoja de Trabajo para listado'!$BC$155:$CB$1048576,MATCH($A95,'Hoja de Trabajo para listado'!$BC$155:$BC$1048576,0),MATCH((CUADRO!H$4&amp;$E95),'Hoja de Trabajo para listado'!$BC$151:$CB$151,0)),0)+IFERROR(INDEX('Hoja de Trabajo para listado'!$DE$153:$DG$274,MATCH($A95,'Hoja de Trabajo para listado'!$DE$153:$DE$1048576,0),MATCH((CUADRO!H$4&amp;$E95),'Hoja de Trabajo para listado'!$DE$151:$DG$151,0)),0)+IFERROR(INDEX('Hoja de Trabajo para listado'!$CD$155:$DC$1048576,MATCH($A95,'Hoja de Trabajo para listado'!$CD$155:$CD$1048576,0),MATCH((CUADRO!H$4&amp;$E95),'Hoja de Trabajo para listado'!$CD$151:$DC$151,0)),0)</f>
        <v>0</v>
      </c>
      <c r="I95" s="243">
        <f ca="1">+IFERROR(INDEX('Hoja de Trabajo para listado'!$A$155:$Z$1048576,MATCH($A95,'Hoja de Trabajo para listado'!$A$155:$A$1048576,0),MATCH((CUADRO!I$4&amp;$E95),'Hoja de Trabajo para listado'!$A$151:$Z$151,0)),0)+IFERROR(INDEX('Hoja de Trabajo para listado'!$AB$155:$BA$1048576,MATCH($A95,'Hoja de Trabajo para listado'!$AB$155:$AB$1048576,0),MATCH((CUADRO!I$4&amp;$E95),'Hoja de Trabajo para listado'!$AB$151:$BA$151,0)),0)+IFERROR(INDEX('Hoja de Trabajo para listado'!$BC$155:$CB$1048576,MATCH($A95,'Hoja de Trabajo para listado'!$BC$155:$BC$1048576,0),MATCH((CUADRO!I$4&amp;$E95),'Hoja de Trabajo para listado'!$BC$151:$CB$151,0)),0)+IFERROR(INDEX('Hoja de Trabajo para listado'!$DE$153:$DG$274,MATCH($A95,'Hoja de Trabajo para listado'!$DE$153:$DE$1048576,0),MATCH((CUADRO!I$4&amp;$E95),'Hoja de Trabajo para listado'!$DE$151:$DG$151,0)),0)+IFERROR(INDEX('Hoja de Trabajo para listado'!$CD$155:$DC$1048576,MATCH($A95,'Hoja de Trabajo para listado'!$CD$155:$CD$1048576,0),MATCH((CUADRO!I$4&amp;$E95),'Hoja de Trabajo para listado'!$CD$151:$DC$151,0)),0)</f>
        <v>0</v>
      </c>
      <c r="J95" s="243">
        <f ca="1">+IFERROR(INDEX('Hoja de Trabajo para listado'!$A$155:$Z$1048576,MATCH($A95,'Hoja de Trabajo para listado'!$A$155:$A$1048576,0),MATCH((CUADRO!J$4&amp;$E95),'Hoja de Trabajo para listado'!$A$151:$Z$151,0)),0)+IFERROR(INDEX('Hoja de Trabajo para listado'!$AB$155:$BA$1048576,MATCH($A95,'Hoja de Trabajo para listado'!$AB$155:$AB$1048576,0),MATCH((CUADRO!J$4&amp;$E95),'Hoja de Trabajo para listado'!$AB$151:$BA$151,0)),0)+IFERROR(INDEX('Hoja de Trabajo para listado'!$BC$155:$CB$1048576,MATCH($A95,'Hoja de Trabajo para listado'!$BC$155:$BC$1048576,0),MATCH((CUADRO!J$4&amp;$E95),'Hoja de Trabajo para listado'!$BC$151:$CB$151,0)),0)+IFERROR(INDEX('Hoja de Trabajo para listado'!$DE$153:$DG$274,MATCH($A95,'Hoja de Trabajo para listado'!$DE$153:$DE$1048576,0),MATCH((CUADRO!J$4&amp;$E95),'Hoja de Trabajo para listado'!$DE$151:$DG$151,0)),0)+IFERROR(INDEX('Hoja de Trabajo para listado'!$CD$155:$DC$1048576,MATCH($A95,'Hoja de Trabajo para listado'!$CD$155:$CD$1048576,0),MATCH((CUADRO!J$4&amp;$E95),'Hoja de Trabajo para listado'!$CD$151:$DC$151,0)),0)</f>
        <v>0</v>
      </c>
      <c r="K95" s="243">
        <f ca="1">+IFERROR(INDEX('Hoja de Trabajo para listado'!$A$155:$Z$1048576,MATCH($A95,'Hoja de Trabajo para listado'!$A$155:$A$1048576,0),MATCH((CUADRO!K$4&amp;$E95),'Hoja de Trabajo para listado'!$A$151:$Z$151,0)),0)+IFERROR(INDEX('Hoja de Trabajo para listado'!$AB$155:$BA$1048576,MATCH($A95,'Hoja de Trabajo para listado'!$AB$155:$AB$1048576,0),MATCH((CUADRO!K$4&amp;$E95),'Hoja de Trabajo para listado'!$AB$151:$BA$151,0)),0)+IFERROR(INDEX('Hoja de Trabajo para listado'!$BC$155:$CB$1048576,MATCH($A95,'Hoja de Trabajo para listado'!$BC$155:$BC$1048576,0),MATCH((CUADRO!K$4&amp;$E95),'Hoja de Trabajo para listado'!$BC$151:$CB$151,0)),0)+IFERROR(INDEX('Hoja de Trabajo para listado'!$DE$153:$DG$274,MATCH($A95,'Hoja de Trabajo para listado'!$DE$153:$DE$1048576,0),MATCH((CUADRO!K$4&amp;$E95),'Hoja de Trabajo para listado'!$DE$151:$DG$151,0)),0)+IFERROR(INDEX('Hoja de Trabajo para listado'!$CD$155:$DC$1048576,MATCH($A95,'Hoja de Trabajo para listado'!$CD$155:$CD$1048576,0),MATCH((CUADRO!K$4&amp;$E95),'Hoja de Trabajo para listado'!$CD$151:$DC$151,0)),0)</f>
        <v>0</v>
      </c>
      <c r="L95" s="243">
        <f ca="1">+IFERROR(INDEX('Hoja de Trabajo para listado'!$A$155:$Z$1048576,MATCH($A95,'Hoja de Trabajo para listado'!$A$155:$A$1048576,0),MATCH((CUADRO!L$4&amp;$E95),'Hoja de Trabajo para listado'!$A$151:$Z$151,0)),0)+IFERROR(INDEX('Hoja de Trabajo para listado'!$AB$155:$BA$1048576,MATCH($A95,'Hoja de Trabajo para listado'!$AB$155:$AB$1048576,0),MATCH((CUADRO!L$4&amp;$E95),'Hoja de Trabajo para listado'!$AB$151:$BA$151,0)),0)+IFERROR(INDEX('Hoja de Trabajo para listado'!$BC$155:$CB$1048576,MATCH($A95,'Hoja de Trabajo para listado'!$BC$155:$BC$1048576,0),MATCH((CUADRO!L$4&amp;$E95),'Hoja de Trabajo para listado'!$BC$151:$CB$151,0)),0)+IFERROR(INDEX('Hoja de Trabajo para listado'!$DE$153:$DG$274,MATCH($A95,'Hoja de Trabajo para listado'!$DE$153:$DE$1048576,0),MATCH((CUADRO!L$4&amp;$E95),'Hoja de Trabajo para listado'!$DE$151:$DG$151,0)),0)+IFERROR(INDEX('Hoja de Trabajo para listado'!$CD$155:$DC$1048576,MATCH($A95,'Hoja de Trabajo para listado'!$CD$155:$CD$1048576,0),MATCH((CUADRO!L$4&amp;$E95),'Hoja de Trabajo para listado'!$CD$151:$DC$151,0)),0)</f>
        <v>0</v>
      </c>
      <c r="M95" s="243">
        <f ca="1">+IFERROR(INDEX('Hoja de Trabajo para listado'!$A$155:$Z$1048576,MATCH($A95,'Hoja de Trabajo para listado'!$A$155:$A$1048576,0),MATCH((CUADRO!M$4&amp;$E95),'Hoja de Trabajo para listado'!$A$151:$Z$151,0)),0)+IFERROR(INDEX('Hoja de Trabajo para listado'!$AB$155:$BA$1048576,MATCH($A95,'Hoja de Trabajo para listado'!$AB$155:$AB$1048576,0),MATCH((CUADRO!M$4&amp;$E95),'Hoja de Trabajo para listado'!$AB$151:$BA$151,0)),0)+IFERROR(INDEX('Hoja de Trabajo para listado'!$BC$155:$CB$1048576,MATCH($A95,'Hoja de Trabajo para listado'!$BC$155:$BC$1048576,0),MATCH((CUADRO!M$4&amp;$E95),'Hoja de Trabajo para listado'!$BC$151:$CB$151,0)),0)+IFERROR(INDEX('Hoja de Trabajo para listado'!$DE$153:$DG$274,MATCH($A95,'Hoja de Trabajo para listado'!$DE$153:$DE$1048576,0),MATCH((CUADRO!M$4&amp;$E95),'Hoja de Trabajo para listado'!$DE$151:$DG$151,0)),0)+IFERROR(INDEX('Hoja de Trabajo para listado'!$CD$155:$DC$1048576,MATCH($A95,'Hoja de Trabajo para listado'!$CD$155:$CD$1048576,0),MATCH((CUADRO!M$4&amp;$E95),'Hoja de Trabajo para listado'!$CD$151:$DC$151,0)),0)</f>
        <v>0</v>
      </c>
      <c r="N95" s="243">
        <f ca="1">+IFERROR(INDEX('Hoja de Trabajo para listado'!$A$155:$Z$1048576,MATCH($A95,'Hoja de Trabajo para listado'!$A$155:$A$1048576,0),MATCH((CUADRO!N$4&amp;$E95),'Hoja de Trabajo para listado'!$A$151:$Z$151,0)),0)+IFERROR(INDEX('Hoja de Trabajo para listado'!$AB$155:$BA$1048576,MATCH($A95,'Hoja de Trabajo para listado'!$AB$155:$AB$1048576,0),MATCH((CUADRO!N$4&amp;$E95),'Hoja de Trabajo para listado'!$AB$151:$BA$151,0)),0)+IFERROR(INDEX('Hoja de Trabajo para listado'!$BC$155:$CB$1048576,MATCH($A95,'Hoja de Trabajo para listado'!$BC$155:$BC$1048576,0),MATCH((CUADRO!N$4&amp;$E95),'Hoja de Trabajo para listado'!$BC$151:$CB$151,0)),0)+IFERROR(INDEX('Hoja de Trabajo para listado'!$DE$153:$DG$274,MATCH($A95,'Hoja de Trabajo para listado'!$DE$153:$DE$1048576,0),MATCH((CUADRO!N$4&amp;$E95),'Hoja de Trabajo para listado'!$DE$151:$DG$151,0)),0)+IFERROR(INDEX('Hoja de Trabajo para listado'!$CD$155:$DC$1048576,MATCH($A95,'Hoja de Trabajo para listado'!$CD$155:$CD$1048576,0),MATCH((CUADRO!N$4&amp;$E95),'Hoja de Trabajo para listado'!$CD$151:$DC$151,0)),0)</f>
        <v>0</v>
      </c>
      <c r="O95" s="243">
        <f ca="1">+IFERROR(INDEX('Hoja de Trabajo para listado'!$A$155:$Z$1048576,MATCH($A95,'Hoja de Trabajo para listado'!$A$155:$A$1048576,0),MATCH((CUADRO!O$4&amp;$E95),'Hoja de Trabajo para listado'!$A$151:$Z$151,0)),0)+IFERROR(INDEX('Hoja de Trabajo para listado'!$AB$155:$BA$1048576,MATCH($A95,'Hoja de Trabajo para listado'!$AB$155:$AB$1048576,0),MATCH((CUADRO!O$4&amp;$E95),'Hoja de Trabajo para listado'!$AB$151:$BA$151,0)),0)+IFERROR(INDEX('Hoja de Trabajo para listado'!$BC$155:$CB$1048576,MATCH($A95,'Hoja de Trabajo para listado'!$BC$155:$BC$1048576,0),MATCH((CUADRO!O$4&amp;$E95),'Hoja de Trabajo para listado'!$BC$151:$CB$151,0)),0)+IFERROR(INDEX('Hoja de Trabajo para listado'!$DE$153:$DG$274,MATCH($A95,'Hoja de Trabajo para listado'!$DE$153:$DE$1048576,0),MATCH((CUADRO!O$4&amp;$E95),'Hoja de Trabajo para listado'!$DE$151:$DG$151,0)),0)+IFERROR(INDEX('Hoja de Trabajo para listado'!$CD$155:$DC$1048576,MATCH($A95,'Hoja de Trabajo para listado'!$CD$155:$CD$1048576,0),MATCH((CUADRO!O$4&amp;$E95),'Hoja de Trabajo para listado'!$CD$151:$DC$151,0)),0)</f>
        <v>0</v>
      </c>
      <c r="P95" s="243">
        <f ca="1">+IFERROR(INDEX('Hoja de Trabajo para listado'!$A$155:$Z$1048576,MATCH($A95,'Hoja de Trabajo para listado'!$A$155:$A$1048576,0),MATCH((CUADRO!P$4&amp;$E95),'Hoja de Trabajo para listado'!$A$151:$Z$151,0)),0)+IFERROR(INDEX('Hoja de Trabajo para listado'!$AB$155:$BA$1048576,MATCH($A95,'Hoja de Trabajo para listado'!$AB$155:$AB$1048576,0),MATCH((CUADRO!P$4&amp;$E95),'Hoja de Trabajo para listado'!$AB$151:$BA$151,0)),0)+IFERROR(INDEX('Hoja de Trabajo para listado'!$BC$155:$CB$1048576,MATCH($A95,'Hoja de Trabajo para listado'!$BC$155:$BC$1048576,0),MATCH((CUADRO!P$4&amp;$E95),'Hoja de Trabajo para listado'!$BC$151:$CB$151,0)),0)+IFERROR(INDEX('Hoja de Trabajo para listado'!$DE$153:$DG$274,MATCH($A95,'Hoja de Trabajo para listado'!$DE$153:$DE$1048576,0),MATCH((CUADRO!P$4&amp;$E95),'Hoja de Trabajo para listado'!$DE$151:$DG$151,0)),0)+IFERROR(INDEX('Hoja de Trabajo para listado'!$CD$155:$DC$1048576,MATCH($A95,'Hoja de Trabajo para listado'!$CD$155:$CD$1048576,0),MATCH((CUADRO!P$4&amp;$E95),'Hoja de Trabajo para listado'!$CD$151:$DC$151,0)),0)</f>
        <v>0</v>
      </c>
      <c r="Q95" s="243">
        <f ca="1">+IFERROR(INDEX('Hoja de Trabajo para listado'!$A$155:$Z$1048576,MATCH($A95,'Hoja de Trabajo para listado'!$A$155:$A$1048576,0),MATCH((CUADRO!Q$4&amp;$E95),'Hoja de Trabajo para listado'!$A$151:$Z$151,0)),0)+IFERROR(INDEX('Hoja de Trabajo para listado'!$AB$155:$BA$1048576,MATCH($A95,'Hoja de Trabajo para listado'!$AB$155:$AB$1048576,0),MATCH((CUADRO!Q$4&amp;$E95),'Hoja de Trabajo para listado'!$AB$151:$BA$151,0)),0)+IFERROR(INDEX('Hoja de Trabajo para listado'!$BC$155:$CB$1048576,MATCH($A95,'Hoja de Trabajo para listado'!$BC$155:$BC$1048576,0),MATCH((CUADRO!Q$4&amp;$E95),'Hoja de Trabajo para listado'!$BC$151:$CB$151,0)),0)+IFERROR(INDEX('Hoja de Trabajo para listado'!$DE$153:$DG$274,MATCH($A95,'Hoja de Trabajo para listado'!$DE$153:$DE$1048576,0),MATCH((CUADRO!Q$4&amp;$E95),'Hoja de Trabajo para listado'!$DE$151:$DG$151,0)),0)+IFERROR(INDEX('Hoja de Trabajo para listado'!$CD$155:$DC$1048576,MATCH($A95,'Hoja de Trabajo para listado'!$CD$155:$CD$1048576,0),MATCH((CUADRO!Q$4&amp;$E95),'Hoja de Trabajo para listado'!$CD$151:$DC$151,0)),0)</f>
        <v>0</v>
      </c>
      <c r="R95" s="243">
        <f t="shared" ca="1" si="5"/>
        <v>0</v>
      </c>
      <c r="S95" s="268"/>
      <c r="T95" s="243">
        <f ca="1">+T96</f>
        <v>0</v>
      </c>
      <c r="U95" s="242">
        <f t="shared" si="6"/>
        <v>1</v>
      </c>
      <c r="V95" s="333" t="str">
        <f>+VLOOKUP(A95,bd_lista!$A$3:$E$592,5,FALSE)</f>
        <v>Universidades Públicas</v>
      </c>
      <c r="W95" s="387" t="str">
        <f>+V95</f>
        <v>Universidades Públicas</v>
      </c>
      <c r="X95" s="242">
        <f>+VLOOKUP(A95,[4]Sheet1!$A$13:$D$744,4,FALSE)</f>
        <v>0</v>
      </c>
      <c r="Y95" s="242" t="e">
        <f>+VLOOKUP(X95,bd_lista!$A$3:$C$592,3,FALSE)</f>
        <v>#N/A</v>
      </c>
      <c r="Z95" s="294">
        <f>+X95</f>
        <v>0</v>
      </c>
      <c r="AA95" s="295" t="e">
        <f>+Y95</f>
        <v>#N/A</v>
      </c>
    </row>
    <row r="96" spans="1:27" customFormat="1" ht="15" hidden="1" customHeight="1">
      <c r="A96" s="32">
        <v>147</v>
      </c>
      <c r="B96" s="393"/>
      <c r="C96" s="333" t="str">
        <f>+VLOOKUP(A96,bd_lista!$A$3:$C$592,3,FALSE)</f>
        <v>Universidad Autónoma del Beni José Ballivián</v>
      </c>
      <c r="D96" s="390"/>
      <c r="E96" s="333" t="s">
        <v>1305</v>
      </c>
      <c r="F96" s="245">
        <f ca="1">+IFERROR(INDEX('Hoja de Trabajo para listado'!$A$155:$Z$1048576,MATCH($A96,'Hoja de Trabajo para listado'!$A$155:$A$1048576,0),MATCH((CUADRO!F$4&amp;$E96),'Hoja de Trabajo para listado'!$A$151:$Z$151,0)),0)+IFERROR(INDEX('Hoja de Trabajo para listado'!$AB$155:$BA$1048576,MATCH($A96,'Hoja de Trabajo para listado'!$AB$155:$AB$1048576,0),MATCH((CUADRO!F$4&amp;$E96),'Hoja de Trabajo para listado'!$AB$151:$BA$151,0)),0)+IFERROR(INDEX('Hoja de Trabajo para listado'!$BC$155:$CB$1048576,MATCH($A96,'Hoja de Trabajo para listado'!$BC$155:$BC$1048576,0),MATCH((CUADRO!F$4&amp;$E96),'Hoja de Trabajo para listado'!$BC$151:$CB$151,0)),0)+IFERROR(INDEX('Hoja de Trabajo para listado'!$DE$153:$DG$274,MATCH($A96,'Hoja de Trabajo para listado'!$DE$153:$DE$1048576,0),MATCH((CUADRO!F$4&amp;$E96),'Hoja de Trabajo para listado'!$DE$151:$DG$151,0)),0)+IFERROR(INDEX('Hoja de Trabajo para listado'!$CD$155:$DC$1048576,MATCH($A96,'Hoja de Trabajo para listado'!$CD$155:$CD$1048576,0),MATCH((CUADRO!F$4&amp;$E96),'Hoja de Trabajo para listado'!$CD$151:$DC$151,0)),0)</f>
        <v>0</v>
      </c>
      <c r="G96" s="245">
        <f ca="1">+IFERROR(INDEX('Hoja de Trabajo para listado'!$A$155:$Z$1048576,MATCH($A96,'Hoja de Trabajo para listado'!$A$155:$A$1048576,0),MATCH((CUADRO!G$4&amp;$E96),'Hoja de Trabajo para listado'!$A$151:$Z$151,0)),0)+IFERROR(INDEX('Hoja de Trabajo para listado'!$AB$155:$BA$1048576,MATCH($A96,'Hoja de Trabajo para listado'!$AB$155:$AB$1048576,0),MATCH((CUADRO!G$4&amp;$E96),'Hoja de Trabajo para listado'!$AB$151:$BA$151,0)),0)+IFERROR(INDEX('Hoja de Trabajo para listado'!$BC$155:$CB$1048576,MATCH($A96,'Hoja de Trabajo para listado'!$BC$155:$BC$1048576,0),MATCH((CUADRO!G$4&amp;$E96),'Hoja de Trabajo para listado'!$BC$151:$CB$151,0)),0)+IFERROR(INDEX('Hoja de Trabajo para listado'!$DE$153:$DG$274,MATCH($A96,'Hoja de Trabajo para listado'!$DE$153:$DE$1048576,0),MATCH((CUADRO!G$4&amp;$E96),'Hoja de Trabajo para listado'!$DE$151:$DG$151,0)),0)+IFERROR(INDEX('Hoja de Trabajo para listado'!$CD$155:$DC$1048576,MATCH($A96,'Hoja de Trabajo para listado'!$CD$155:$CD$1048576,0),MATCH((CUADRO!G$4&amp;$E96),'Hoja de Trabajo para listado'!$CD$151:$DC$151,0)),0)</f>
        <v>0</v>
      </c>
      <c r="H96" s="245">
        <f ca="1">+IFERROR(INDEX('Hoja de Trabajo para listado'!$A$155:$Z$1048576,MATCH($A96,'Hoja de Trabajo para listado'!$A$155:$A$1048576,0),MATCH((CUADRO!H$4&amp;$E96),'Hoja de Trabajo para listado'!$A$151:$Z$151,0)),0)+IFERROR(INDEX('Hoja de Trabajo para listado'!$AB$155:$BA$1048576,MATCH($A96,'Hoja de Trabajo para listado'!$AB$155:$AB$1048576,0),MATCH((CUADRO!H$4&amp;$E96),'Hoja de Trabajo para listado'!$AB$151:$BA$151,0)),0)+IFERROR(INDEX('Hoja de Trabajo para listado'!$BC$155:$CB$1048576,MATCH($A96,'Hoja de Trabajo para listado'!$BC$155:$BC$1048576,0),MATCH((CUADRO!H$4&amp;$E96),'Hoja de Trabajo para listado'!$BC$151:$CB$151,0)),0)+IFERROR(INDEX('Hoja de Trabajo para listado'!$DE$153:$DG$274,MATCH($A96,'Hoja de Trabajo para listado'!$DE$153:$DE$1048576,0),MATCH((CUADRO!H$4&amp;$E96),'Hoja de Trabajo para listado'!$DE$151:$DG$151,0)),0)+IFERROR(INDEX('Hoja de Trabajo para listado'!$CD$155:$DC$1048576,MATCH($A96,'Hoja de Trabajo para listado'!$CD$155:$CD$1048576,0),MATCH((CUADRO!H$4&amp;$E96),'Hoja de Trabajo para listado'!$CD$151:$DC$151,0)),0)</f>
        <v>0</v>
      </c>
      <c r="I96" s="245">
        <f ca="1">+IFERROR(INDEX('Hoja de Trabajo para listado'!$A$155:$Z$1048576,MATCH($A96,'Hoja de Trabajo para listado'!$A$155:$A$1048576,0),MATCH((CUADRO!I$4&amp;$E96),'Hoja de Trabajo para listado'!$A$151:$Z$151,0)),0)+IFERROR(INDEX('Hoja de Trabajo para listado'!$AB$155:$BA$1048576,MATCH($A96,'Hoja de Trabajo para listado'!$AB$155:$AB$1048576,0),MATCH((CUADRO!I$4&amp;$E96),'Hoja de Trabajo para listado'!$AB$151:$BA$151,0)),0)+IFERROR(INDEX('Hoja de Trabajo para listado'!$BC$155:$CB$1048576,MATCH($A96,'Hoja de Trabajo para listado'!$BC$155:$BC$1048576,0),MATCH((CUADRO!I$4&amp;$E96),'Hoja de Trabajo para listado'!$BC$151:$CB$151,0)),0)+IFERROR(INDEX('Hoja de Trabajo para listado'!$DE$153:$DG$274,MATCH($A96,'Hoja de Trabajo para listado'!$DE$153:$DE$1048576,0),MATCH((CUADRO!I$4&amp;$E96),'Hoja de Trabajo para listado'!$DE$151:$DG$151,0)),0)+IFERROR(INDEX('Hoja de Trabajo para listado'!$CD$155:$DC$1048576,MATCH($A96,'Hoja de Trabajo para listado'!$CD$155:$CD$1048576,0),MATCH((CUADRO!I$4&amp;$E96),'Hoja de Trabajo para listado'!$CD$151:$DC$151,0)),0)</f>
        <v>0</v>
      </c>
      <c r="J96" s="245">
        <f ca="1">+IFERROR(INDEX('Hoja de Trabajo para listado'!$A$155:$Z$1048576,MATCH($A96,'Hoja de Trabajo para listado'!$A$155:$A$1048576,0),MATCH((CUADRO!J$4&amp;$E96),'Hoja de Trabajo para listado'!$A$151:$Z$151,0)),0)+IFERROR(INDEX('Hoja de Trabajo para listado'!$AB$155:$BA$1048576,MATCH($A96,'Hoja de Trabajo para listado'!$AB$155:$AB$1048576,0),MATCH((CUADRO!J$4&amp;$E96),'Hoja de Trabajo para listado'!$AB$151:$BA$151,0)),0)+IFERROR(INDEX('Hoja de Trabajo para listado'!$BC$155:$CB$1048576,MATCH($A96,'Hoja de Trabajo para listado'!$BC$155:$BC$1048576,0),MATCH((CUADRO!J$4&amp;$E96),'Hoja de Trabajo para listado'!$BC$151:$CB$151,0)),0)+IFERROR(INDEX('Hoja de Trabajo para listado'!$DE$153:$DG$274,MATCH($A96,'Hoja de Trabajo para listado'!$DE$153:$DE$1048576,0),MATCH((CUADRO!J$4&amp;$E96),'Hoja de Trabajo para listado'!$DE$151:$DG$151,0)),0)+IFERROR(INDEX('Hoja de Trabajo para listado'!$CD$155:$DC$1048576,MATCH($A96,'Hoja de Trabajo para listado'!$CD$155:$CD$1048576,0),MATCH((CUADRO!J$4&amp;$E96),'Hoja de Trabajo para listado'!$CD$151:$DC$151,0)),0)</f>
        <v>0</v>
      </c>
      <c r="K96" s="245">
        <f ca="1">+IFERROR(INDEX('Hoja de Trabajo para listado'!$A$155:$Z$1048576,MATCH($A96,'Hoja de Trabajo para listado'!$A$155:$A$1048576,0),MATCH((CUADRO!K$4&amp;$E96),'Hoja de Trabajo para listado'!$A$151:$Z$151,0)),0)+IFERROR(INDEX('Hoja de Trabajo para listado'!$AB$155:$BA$1048576,MATCH($A96,'Hoja de Trabajo para listado'!$AB$155:$AB$1048576,0),MATCH((CUADRO!K$4&amp;$E96),'Hoja de Trabajo para listado'!$AB$151:$BA$151,0)),0)+IFERROR(INDEX('Hoja de Trabajo para listado'!$BC$155:$CB$1048576,MATCH($A96,'Hoja de Trabajo para listado'!$BC$155:$BC$1048576,0),MATCH((CUADRO!K$4&amp;$E96),'Hoja de Trabajo para listado'!$BC$151:$CB$151,0)),0)+IFERROR(INDEX('Hoja de Trabajo para listado'!$DE$153:$DG$274,MATCH($A96,'Hoja de Trabajo para listado'!$DE$153:$DE$1048576,0),MATCH((CUADRO!K$4&amp;$E96),'Hoja de Trabajo para listado'!$DE$151:$DG$151,0)),0)+IFERROR(INDEX('Hoja de Trabajo para listado'!$CD$155:$DC$1048576,MATCH($A96,'Hoja de Trabajo para listado'!$CD$155:$CD$1048576,0),MATCH((CUADRO!K$4&amp;$E96),'Hoja de Trabajo para listado'!$CD$151:$DC$151,0)),0)</f>
        <v>0</v>
      </c>
      <c r="L96" s="245">
        <f ca="1">+IFERROR(INDEX('Hoja de Trabajo para listado'!$A$155:$Z$1048576,MATCH($A96,'Hoja de Trabajo para listado'!$A$155:$A$1048576,0),MATCH((CUADRO!L$4&amp;$E96),'Hoja de Trabajo para listado'!$A$151:$Z$151,0)),0)+IFERROR(INDEX('Hoja de Trabajo para listado'!$AB$155:$BA$1048576,MATCH($A96,'Hoja de Trabajo para listado'!$AB$155:$AB$1048576,0),MATCH((CUADRO!L$4&amp;$E96),'Hoja de Trabajo para listado'!$AB$151:$BA$151,0)),0)+IFERROR(INDEX('Hoja de Trabajo para listado'!$BC$155:$CB$1048576,MATCH($A96,'Hoja de Trabajo para listado'!$BC$155:$BC$1048576,0),MATCH((CUADRO!L$4&amp;$E96),'Hoja de Trabajo para listado'!$BC$151:$CB$151,0)),0)+IFERROR(INDEX('Hoja de Trabajo para listado'!$DE$153:$DG$274,MATCH($A96,'Hoja de Trabajo para listado'!$DE$153:$DE$1048576,0),MATCH((CUADRO!L$4&amp;$E96),'Hoja de Trabajo para listado'!$DE$151:$DG$151,0)),0)+IFERROR(INDEX('Hoja de Trabajo para listado'!$CD$155:$DC$1048576,MATCH($A96,'Hoja de Trabajo para listado'!$CD$155:$CD$1048576,0),MATCH((CUADRO!L$4&amp;$E96),'Hoja de Trabajo para listado'!$CD$151:$DC$151,0)),0)</f>
        <v>0</v>
      </c>
      <c r="M96" s="245">
        <f ca="1">+IFERROR(INDEX('Hoja de Trabajo para listado'!$A$155:$Z$1048576,MATCH($A96,'Hoja de Trabajo para listado'!$A$155:$A$1048576,0),MATCH((CUADRO!M$4&amp;$E96),'Hoja de Trabajo para listado'!$A$151:$Z$151,0)),0)+IFERROR(INDEX('Hoja de Trabajo para listado'!$AB$155:$BA$1048576,MATCH($A96,'Hoja de Trabajo para listado'!$AB$155:$AB$1048576,0),MATCH((CUADRO!M$4&amp;$E96),'Hoja de Trabajo para listado'!$AB$151:$BA$151,0)),0)+IFERROR(INDEX('Hoja de Trabajo para listado'!$BC$155:$CB$1048576,MATCH($A96,'Hoja de Trabajo para listado'!$BC$155:$BC$1048576,0),MATCH((CUADRO!M$4&amp;$E96),'Hoja de Trabajo para listado'!$BC$151:$CB$151,0)),0)+IFERROR(INDEX('Hoja de Trabajo para listado'!$DE$153:$DG$274,MATCH($A96,'Hoja de Trabajo para listado'!$DE$153:$DE$1048576,0),MATCH((CUADRO!M$4&amp;$E96),'Hoja de Trabajo para listado'!$DE$151:$DG$151,0)),0)+IFERROR(INDEX('Hoja de Trabajo para listado'!$CD$155:$DC$1048576,MATCH($A96,'Hoja de Trabajo para listado'!$CD$155:$CD$1048576,0),MATCH((CUADRO!M$4&amp;$E96),'Hoja de Trabajo para listado'!$CD$151:$DC$151,0)),0)</f>
        <v>0</v>
      </c>
      <c r="N96" s="245">
        <f ca="1">+IFERROR(INDEX('Hoja de Trabajo para listado'!$A$155:$Z$1048576,MATCH($A96,'Hoja de Trabajo para listado'!$A$155:$A$1048576,0),MATCH((CUADRO!N$4&amp;$E96),'Hoja de Trabajo para listado'!$A$151:$Z$151,0)),0)+IFERROR(INDEX('Hoja de Trabajo para listado'!$AB$155:$BA$1048576,MATCH($A96,'Hoja de Trabajo para listado'!$AB$155:$AB$1048576,0),MATCH((CUADRO!N$4&amp;$E96),'Hoja de Trabajo para listado'!$AB$151:$BA$151,0)),0)+IFERROR(INDEX('Hoja de Trabajo para listado'!$BC$155:$CB$1048576,MATCH($A96,'Hoja de Trabajo para listado'!$BC$155:$BC$1048576,0),MATCH((CUADRO!N$4&amp;$E96),'Hoja de Trabajo para listado'!$BC$151:$CB$151,0)),0)+IFERROR(INDEX('Hoja de Trabajo para listado'!$DE$153:$DG$274,MATCH($A96,'Hoja de Trabajo para listado'!$DE$153:$DE$1048576,0),MATCH((CUADRO!N$4&amp;$E96),'Hoja de Trabajo para listado'!$DE$151:$DG$151,0)),0)+IFERROR(INDEX('Hoja de Trabajo para listado'!$CD$155:$DC$1048576,MATCH($A96,'Hoja de Trabajo para listado'!$CD$155:$CD$1048576,0),MATCH((CUADRO!N$4&amp;$E96),'Hoja de Trabajo para listado'!$CD$151:$DC$151,0)),0)</f>
        <v>0</v>
      </c>
      <c r="O96" s="245">
        <f ca="1">+IFERROR(INDEX('Hoja de Trabajo para listado'!$A$155:$Z$1048576,MATCH($A96,'Hoja de Trabajo para listado'!$A$155:$A$1048576,0),MATCH((CUADRO!O$4&amp;$E96),'Hoja de Trabajo para listado'!$A$151:$Z$151,0)),0)+IFERROR(INDEX('Hoja de Trabajo para listado'!$AB$155:$BA$1048576,MATCH($A96,'Hoja de Trabajo para listado'!$AB$155:$AB$1048576,0),MATCH((CUADRO!O$4&amp;$E96),'Hoja de Trabajo para listado'!$AB$151:$BA$151,0)),0)+IFERROR(INDEX('Hoja de Trabajo para listado'!$BC$155:$CB$1048576,MATCH($A96,'Hoja de Trabajo para listado'!$BC$155:$BC$1048576,0),MATCH((CUADRO!O$4&amp;$E96),'Hoja de Trabajo para listado'!$BC$151:$CB$151,0)),0)+IFERROR(INDEX('Hoja de Trabajo para listado'!$DE$153:$DG$274,MATCH($A96,'Hoja de Trabajo para listado'!$DE$153:$DE$1048576,0),MATCH((CUADRO!O$4&amp;$E96),'Hoja de Trabajo para listado'!$DE$151:$DG$151,0)),0)+IFERROR(INDEX('Hoja de Trabajo para listado'!$CD$155:$DC$1048576,MATCH($A96,'Hoja de Trabajo para listado'!$CD$155:$CD$1048576,0),MATCH((CUADRO!O$4&amp;$E96),'Hoja de Trabajo para listado'!$CD$151:$DC$151,0)),0)</f>
        <v>0</v>
      </c>
      <c r="P96" s="245">
        <f ca="1">+IFERROR(INDEX('Hoja de Trabajo para listado'!$A$155:$Z$1048576,MATCH($A96,'Hoja de Trabajo para listado'!$A$155:$A$1048576,0),MATCH((CUADRO!P$4&amp;$E96),'Hoja de Trabajo para listado'!$A$151:$Z$151,0)),0)+IFERROR(INDEX('Hoja de Trabajo para listado'!$AB$155:$BA$1048576,MATCH($A96,'Hoja de Trabajo para listado'!$AB$155:$AB$1048576,0),MATCH((CUADRO!P$4&amp;$E96),'Hoja de Trabajo para listado'!$AB$151:$BA$151,0)),0)+IFERROR(INDEX('Hoja de Trabajo para listado'!$BC$155:$CB$1048576,MATCH($A96,'Hoja de Trabajo para listado'!$BC$155:$BC$1048576,0),MATCH((CUADRO!P$4&amp;$E96),'Hoja de Trabajo para listado'!$BC$151:$CB$151,0)),0)+IFERROR(INDEX('Hoja de Trabajo para listado'!$DE$153:$DG$274,MATCH($A96,'Hoja de Trabajo para listado'!$DE$153:$DE$1048576,0),MATCH((CUADRO!P$4&amp;$E96),'Hoja de Trabajo para listado'!$DE$151:$DG$151,0)),0)+IFERROR(INDEX('Hoja de Trabajo para listado'!$CD$155:$DC$1048576,MATCH($A96,'Hoja de Trabajo para listado'!$CD$155:$CD$1048576,0),MATCH((CUADRO!P$4&amp;$E96),'Hoja de Trabajo para listado'!$CD$151:$DC$151,0)),0)</f>
        <v>0</v>
      </c>
      <c r="Q96" s="245">
        <f ca="1">+IFERROR(INDEX('Hoja de Trabajo para listado'!$A$155:$Z$1048576,MATCH($A96,'Hoja de Trabajo para listado'!$A$155:$A$1048576,0),MATCH((CUADRO!Q$4&amp;$E96),'Hoja de Trabajo para listado'!$A$151:$Z$151,0)),0)+IFERROR(INDEX('Hoja de Trabajo para listado'!$AB$155:$BA$1048576,MATCH($A96,'Hoja de Trabajo para listado'!$AB$155:$AB$1048576,0),MATCH((CUADRO!Q$4&amp;$E96),'Hoja de Trabajo para listado'!$AB$151:$BA$151,0)),0)+IFERROR(INDEX('Hoja de Trabajo para listado'!$BC$155:$CB$1048576,MATCH($A96,'Hoja de Trabajo para listado'!$BC$155:$BC$1048576,0),MATCH((CUADRO!Q$4&amp;$E96),'Hoja de Trabajo para listado'!$BC$151:$CB$151,0)),0)+IFERROR(INDEX('Hoja de Trabajo para listado'!$DE$153:$DG$274,MATCH($A96,'Hoja de Trabajo para listado'!$DE$153:$DE$1048576,0),MATCH((CUADRO!Q$4&amp;$E96),'Hoja de Trabajo para listado'!$DE$151:$DG$151,0)),0)+IFERROR(INDEX('Hoja de Trabajo para listado'!$CD$155:$DC$1048576,MATCH($A96,'Hoja de Trabajo para listado'!$CD$155:$CD$1048576,0),MATCH((CUADRO!Q$4&amp;$E96),'Hoja de Trabajo para listado'!$CD$151:$DC$151,0)),0)</f>
        <v>0</v>
      </c>
      <c r="R96" s="245">
        <f t="shared" ca="1" si="5"/>
        <v>0</v>
      </c>
      <c r="S96" s="245">
        <f ca="1">+R95+R96</f>
        <v>0</v>
      </c>
      <c r="T96" s="245">
        <f ca="1">+S96</f>
        <v>0</v>
      </c>
      <c r="U96" s="244">
        <f t="shared" si="6"/>
        <v>2</v>
      </c>
      <c r="V96" s="333" t="str">
        <f>+VLOOKUP(A96,bd_lista!$A$3:$E$592,5,FALSE)</f>
        <v>Universidades Públicas</v>
      </c>
      <c r="W96" s="388"/>
      <c r="X96" s="242">
        <f>+VLOOKUP(A96,[4]Sheet1!$A$13:$D$744,4,FALSE)</f>
        <v>0</v>
      </c>
      <c r="Y96" s="242" t="e">
        <f>+VLOOKUP(X96,bd_lista!$A$3:$C$592,3,FALSE)</f>
        <v>#N/A</v>
      </c>
      <c r="Z96" s="292"/>
      <c r="AA96" s="293"/>
    </row>
    <row r="97" spans="1:27" customFormat="1" ht="15" hidden="1" customHeight="1">
      <c r="A97" s="32">
        <v>148</v>
      </c>
      <c r="B97" s="392">
        <f>+A97</f>
        <v>148</v>
      </c>
      <c r="C97" s="247" t="str">
        <f>+VLOOKUP(A97,bd_lista!$A$3:$C$592,3,FALSE)</f>
        <v>Universidad Amazónica de Pando</v>
      </c>
      <c r="D97" s="389" t="str">
        <f>+C97</f>
        <v>Universidad Amazónica de Pando</v>
      </c>
      <c r="E97" s="247" t="s">
        <v>1304</v>
      </c>
      <c r="F97" s="243">
        <f ca="1">+IFERROR(INDEX('Hoja de Trabajo para listado'!$A$155:$Z$1048576,MATCH($A97,'Hoja de Trabajo para listado'!$A$155:$A$1048576,0),MATCH((CUADRO!F$4&amp;$E97),'Hoja de Trabajo para listado'!$A$151:$Z$151,0)),0)+IFERROR(INDEX('Hoja de Trabajo para listado'!$AB$155:$BA$1048576,MATCH($A97,'Hoja de Trabajo para listado'!$AB$155:$AB$1048576,0),MATCH((CUADRO!F$4&amp;$E97),'Hoja de Trabajo para listado'!$AB$151:$BA$151,0)),0)+IFERROR(INDEX('Hoja de Trabajo para listado'!$BC$155:$CB$1048576,MATCH($A97,'Hoja de Trabajo para listado'!$BC$155:$BC$1048576,0),MATCH((CUADRO!F$4&amp;$E97),'Hoja de Trabajo para listado'!$BC$151:$CB$151,0)),0)+IFERROR(INDEX('Hoja de Trabajo para listado'!$DE$153:$DG$274,MATCH($A97,'Hoja de Trabajo para listado'!$DE$153:$DE$1048576,0),MATCH((CUADRO!F$4&amp;$E97),'Hoja de Trabajo para listado'!$DE$151:$DG$151,0)),0)+IFERROR(INDEX('Hoja de Trabajo para listado'!$CD$155:$DC$1048576,MATCH($A97,'Hoja de Trabajo para listado'!$CD$155:$CD$1048576,0),MATCH((CUADRO!F$4&amp;$E97),'Hoja de Trabajo para listado'!$CD$151:$DC$151,0)),0)</f>
        <v>0</v>
      </c>
      <c r="G97" s="243">
        <f ca="1">+IFERROR(INDEX('Hoja de Trabajo para listado'!$A$155:$Z$1048576,MATCH($A97,'Hoja de Trabajo para listado'!$A$155:$A$1048576,0),MATCH((CUADRO!G$4&amp;$E97),'Hoja de Trabajo para listado'!$A$151:$Z$151,0)),0)+IFERROR(INDEX('Hoja de Trabajo para listado'!$AB$155:$BA$1048576,MATCH($A97,'Hoja de Trabajo para listado'!$AB$155:$AB$1048576,0),MATCH((CUADRO!G$4&amp;$E97),'Hoja de Trabajo para listado'!$AB$151:$BA$151,0)),0)+IFERROR(INDEX('Hoja de Trabajo para listado'!$BC$155:$CB$1048576,MATCH($A97,'Hoja de Trabajo para listado'!$BC$155:$BC$1048576,0),MATCH((CUADRO!G$4&amp;$E97),'Hoja de Trabajo para listado'!$BC$151:$CB$151,0)),0)+IFERROR(INDEX('Hoja de Trabajo para listado'!$DE$153:$DG$274,MATCH($A97,'Hoja de Trabajo para listado'!$DE$153:$DE$1048576,0),MATCH((CUADRO!G$4&amp;$E97),'Hoja de Trabajo para listado'!$DE$151:$DG$151,0)),0)+IFERROR(INDEX('Hoja de Trabajo para listado'!$CD$155:$DC$1048576,MATCH($A97,'Hoja de Trabajo para listado'!$CD$155:$CD$1048576,0),MATCH((CUADRO!G$4&amp;$E97),'Hoja de Trabajo para listado'!$CD$151:$DC$151,0)),0)</f>
        <v>0</v>
      </c>
      <c r="H97" s="243">
        <f ca="1">+IFERROR(INDEX('Hoja de Trabajo para listado'!$A$155:$Z$1048576,MATCH($A97,'Hoja de Trabajo para listado'!$A$155:$A$1048576,0),MATCH((CUADRO!H$4&amp;$E97),'Hoja de Trabajo para listado'!$A$151:$Z$151,0)),0)+IFERROR(INDEX('Hoja de Trabajo para listado'!$AB$155:$BA$1048576,MATCH($A97,'Hoja de Trabajo para listado'!$AB$155:$AB$1048576,0),MATCH((CUADRO!H$4&amp;$E97),'Hoja de Trabajo para listado'!$AB$151:$BA$151,0)),0)+IFERROR(INDEX('Hoja de Trabajo para listado'!$BC$155:$CB$1048576,MATCH($A97,'Hoja de Trabajo para listado'!$BC$155:$BC$1048576,0),MATCH((CUADRO!H$4&amp;$E97),'Hoja de Trabajo para listado'!$BC$151:$CB$151,0)),0)+IFERROR(INDEX('Hoja de Trabajo para listado'!$DE$153:$DG$274,MATCH($A97,'Hoja de Trabajo para listado'!$DE$153:$DE$1048576,0),MATCH((CUADRO!H$4&amp;$E97),'Hoja de Trabajo para listado'!$DE$151:$DG$151,0)),0)+IFERROR(INDEX('Hoja de Trabajo para listado'!$CD$155:$DC$1048576,MATCH($A97,'Hoja de Trabajo para listado'!$CD$155:$CD$1048576,0),MATCH((CUADRO!H$4&amp;$E97),'Hoja de Trabajo para listado'!$CD$151:$DC$151,0)),0)</f>
        <v>0</v>
      </c>
      <c r="I97" s="243">
        <f ca="1">+IFERROR(INDEX('Hoja de Trabajo para listado'!$A$155:$Z$1048576,MATCH($A97,'Hoja de Trabajo para listado'!$A$155:$A$1048576,0),MATCH((CUADRO!I$4&amp;$E97),'Hoja de Trabajo para listado'!$A$151:$Z$151,0)),0)+IFERROR(INDEX('Hoja de Trabajo para listado'!$AB$155:$BA$1048576,MATCH($A97,'Hoja de Trabajo para listado'!$AB$155:$AB$1048576,0),MATCH((CUADRO!I$4&amp;$E97),'Hoja de Trabajo para listado'!$AB$151:$BA$151,0)),0)+IFERROR(INDEX('Hoja de Trabajo para listado'!$BC$155:$CB$1048576,MATCH($A97,'Hoja de Trabajo para listado'!$BC$155:$BC$1048576,0),MATCH((CUADRO!I$4&amp;$E97),'Hoja de Trabajo para listado'!$BC$151:$CB$151,0)),0)+IFERROR(INDEX('Hoja de Trabajo para listado'!$DE$153:$DG$274,MATCH($A97,'Hoja de Trabajo para listado'!$DE$153:$DE$1048576,0),MATCH((CUADRO!I$4&amp;$E97),'Hoja de Trabajo para listado'!$DE$151:$DG$151,0)),0)+IFERROR(INDEX('Hoja de Trabajo para listado'!$CD$155:$DC$1048576,MATCH($A97,'Hoja de Trabajo para listado'!$CD$155:$CD$1048576,0),MATCH((CUADRO!I$4&amp;$E97),'Hoja de Trabajo para listado'!$CD$151:$DC$151,0)),0)</f>
        <v>0</v>
      </c>
      <c r="J97" s="243">
        <f ca="1">+IFERROR(INDEX('Hoja de Trabajo para listado'!$A$155:$Z$1048576,MATCH($A97,'Hoja de Trabajo para listado'!$A$155:$A$1048576,0),MATCH((CUADRO!J$4&amp;$E97),'Hoja de Trabajo para listado'!$A$151:$Z$151,0)),0)+IFERROR(INDEX('Hoja de Trabajo para listado'!$AB$155:$BA$1048576,MATCH($A97,'Hoja de Trabajo para listado'!$AB$155:$AB$1048576,0),MATCH((CUADRO!J$4&amp;$E97),'Hoja de Trabajo para listado'!$AB$151:$BA$151,0)),0)+IFERROR(INDEX('Hoja de Trabajo para listado'!$BC$155:$CB$1048576,MATCH($A97,'Hoja de Trabajo para listado'!$BC$155:$BC$1048576,0),MATCH((CUADRO!J$4&amp;$E97),'Hoja de Trabajo para listado'!$BC$151:$CB$151,0)),0)+IFERROR(INDEX('Hoja de Trabajo para listado'!$DE$153:$DG$274,MATCH($A97,'Hoja de Trabajo para listado'!$DE$153:$DE$1048576,0),MATCH((CUADRO!J$4&amp;$E97),'Hoja de Trabajo para listado'!$DE$151:$DG$151,0)),0)+IFERROR(INDEX('Hoja de Trabajo para listado'!$CD$155:$DC$1048576,MATCH($A97,'Hoja de Trabajo para listado'!$CD$155:$CD$1048576,0),MATCH((CUADRO!J$4&amp;$E97),'Hoja de Trabajo para listado'!$CD$151:$DC$151,0)),0)</f>
        <v>0</v>
      </c>
      <c r="K97" s="243">
        <f ca="1">+IFERROR(INDEX('Hoja de Trabajo para listado'!$A$155:$Z$1048576,MATCH($A97,'Hoja de Trabajo para listado'!$A$155:$A$1048576,0),MATCH((CUADRO!K$4&amp;$E97),'Hoja de Trabajo para listado'!$A$151:$Z$151,0)),0)+IFERROR(INDEX('Hoja de Trabajo para listado'!$AB$155:$BA$1048576,MATCH($A97,'Hoja de Trabajo para listado'!$AB$155:$AB$1048576,0),MATCH((CUADRO!K$4&amp;$E97),'Hoja de Trabajo para listado'!$AB$151:$BA$151,0)),0)+IFERROR(INDEX('Hoja de Trabajo para listado'!$BC$155:$CB$1048576,MATCH($A97,'Hoja de Trabajo para listado'!$BC$155:$BC$1048576,0),MATCH((CUADRO!K$4&amp;$E97),'Hoja de Trabajo para listado'!$BC$151:$CB$151,0)),0)+IFERROR(INDEX('Hoja de Trabajo para listado'!$DE$153:$DG$274,MATCH($A97,'Hoja de Trabajo para listado'!$DE$153:$DE$1048576,0),MATCH((CUADRO!K$4&amp;$E97),'Hoja de Trabajo para listado'!$DE$151:$DG$151,0)),0)+IFERROR(INDEX('Hoja de Trabajo para listado'!$CD$155:$DC$1048576,MATCH($A97,'Hoja de Trabajo para listado'!$CD$155:$CD$1048576,0),MATCH((CUADRO!K$4&amp;$E97),'Hoja de Trabajo para listado'!$CD$151:$DC$151,0)),0)</f>
        <v>0</v>
      </c>
      <c r="L97" s="243">
        <f ca="1">+IFERROR(INDEX('Hoja de Trabajo para listado'!$A$155:$Z$1048576,MATCH($A97,'Hoja de Trabajo para listado'!$A$155:$A$1048576,0),MATCH((CUADRO!L$4&amp;$E97),'Hoja de Trabajo para listado'!$A$151:$Z$151,0)),0)+IFERROR(INDEX('Hoja de Trabajo para listado'!$AB$155:$BA$1048576,MATCH($A97,'Hoja de Trabajo para listado'!$AB$155:$AB$1048576,0),MATCH((CUADRO!L$4&amp;$E97),'Hoja de Trabajo para listado'!$AB$151:$BA$151,0)),0)+IFERROR(INDEX('Hoja de Trabajo para listado'!$BC$155:$CB$1048576,MATCH($A97,'Hoja de Trabajo para listado'!$BC$155:$BC$1048576,0),MATCH((CUADRO!L$4&amp;$E97),'Hoja de Trabajo para listado'!$BC$151:$CB$151,0)),0)+IFERROR(INDEX('Hoja de Trabajo para listado'!$DE$153:$DG$274,MATCH($A97,'Hoja de Trabajo para listado'!$DE$153:$DE$1048576,0),MATCH((CUADRO!L$4&amp;$E97),'Hoja de Trabajo para listado'!$DE$151:$DG$151,0)),0)+IFERROR(INDEX('Hoja de Trabajo para listado'!$CD$155:$DC$1048576,MATCH($A97,'Hoja de Trabajo para listado'!$CD$155:$CD$1048576,0),MATCH((CUADRO!L$4&amp;$E97),'Hoja de Trabajo para listado'!$CD$151:$DC$151,0)),0)</f>
        <v>0</v>
      </c>
      <c r="M97" s="243">
        <f ca="1">+IFERROR(INDEX('Hoja de Trabajo para listado'!$A$155:$Z$1048576,MATCH($A97,'Hoja de Trabajo para listado'!$A$155:$A$1048576,0),MATCH((CUADRO!M$4&amp;$E97),'Hoja de Trabajo para listado'!$A$151:$Z$151,0)),0)+IFERROR(INDEX('Hoja de Trabajo para listado'!$AB$155:$BA$1048576,MATCH($A97,'Hoja de Trabajo para listado'!$AB$155:$AB$1048576,0),MATCH((CUADRO!M$4&amp;$E97),'Hoja de Trabajo para listado'!$AB$151:$BA$151,0)),0)+IFERROR(INDEX('Hoja de Trabajo para listado'!$BC$155:$CB$1048576,MATCH($A97,'Hoja de Trabajo para listado'!$BC$155:$BC$1048576,0),MATCH((CUADRO!M$4&amp;$E97),'Hoja de Trabajo para listado'!$BC$151:$CB$151,0)),0)+IFERROR(INDEX('Hoja de Trabajo para listado'!$DE$153:$DG$274,MATCH($A97,'Hoja de Trabajo para listado'!$DE$153:$DE$1048576,0),MATCH((CUADRO!M$4&amp;$E97),'Hoja de Trabajo para listado'!$DE$151:$DG$151,0)),0)+IFERROR(INDEX('Hoja de Trabajo para listado'!$CD$155:$DC$1048576,MATCH($A97,'Hoja de Trabajo para listado'!$CD$155:$CD$1048576,0),MATCH((CUADRO!M$4&amp;$E97),'Hoja de Trabajo para listado'!$CD$151:$DC$151,0)),0)</f>
        <v>0</v>
      </c>
      <c r="N97" s="243">
        <f ca="1">+IFERROR(INDEX('Hoja de Trabajo para listado'!$A$155:$Z$1048576,MATCH($A97,'Hoja de Trabajo para listado'!$A$155:$A$1048576,0),MATCH((CUADRO!N$4&amp;$E97),'Hoja de Trabajo para listado'!$A$151:$Z$151,0)),0)+IFERROR(INDEX('Hoja de Trabajo para listado'!$AB$155:$BA$1048576,MATCH($A97,'Hoja de Trabajo para listado'!$AB$155:$AB$1048576,0),MATCH((CUADRO!N$4&amp;$E97),'Hoja de Trabajo para listado'!$AB$151:$BA$151,0)),0)+IFERROR(INDEX('Hoja de Trabajo para listado'!$BC$155:$CB$1048576,MATCH($A97,'Hoja de Trabajo para listado'!$BC$155:$BC$1048576,0),MATCH((CUADRO!N$4&amp;$E97),'Hoja de Trabajo para listado'!$BC$151:$CB$151,0)),0)+IFERROR(INDEX('Hoja de Trabajo para listado'!$DE$153:$DG$274,MATCH($A97,'Hoja de Trabajo para listado'!$DE$153:$DE$1048576,0),MATCH((CUADRO!N$4&amp;$E97),'Hoja de Trabajo para listado'!$DE$151:$DG$151,0)),0)+IFERROR(INDEX('Hoja de Trabajo para listado'!$CD$155:$DC$1048576,MATCH($A97,'Hoja de Trabajo para listado'!$CD$155:$CD$1048576,0),MATCH((CUADRO!N$4&amp;$E97),'Hoja de Trabajo para listado'!$CD$151:$DC$151,0)),0)</f>
        <v>0</v>
      </c>
      <c r="O97" s="243">
        <f ca="1">+IFERROR(INDEX('Hoja de Trabajo para listado'!$A$155:$Z$1048576,MATCH($A97,'Hoja de Trabajo para listado'!$A$155:$A$1048576,0),MATCH((CUADRO!O$4&amp;$E97),'Hoja de Trabajo para listado'!$A$151:$Z$151,0)),0)+IFERROR(INDEX('Hoja de Trabajo para listado'!$AB$155:$BA$1048576,MATCH($A97,'Hoja de Trabajo para listado'!$AB$155:$AB$1048576,0),MATCH((CUADRO!O$4&amp;$E97),'Hoja de Trabajo para listado'!$AB$151:$BA$151,0)),0)+IFERROR(INDEX('Hoja de Trabajo para listado'!$BC$155:$CB$1048576,MATCH($A97,'Hoja de Trabajo para listado'!$BC$155:$BC$1048576,0),MATCH((CUADRO!O$4&amp;$E97),'Hoja de Trabajo para listado'!$BC$151:$CB$151,0)),0)+IFERROR(INDEX('Hoja de Trabajo para listado'!$DE$153:$DG$274,MATCH($A97,'Hoja de Trabajo para listado'!$DE$153:$DE$1048576,0),MATCH((CUADRO!O$4&amp;$E97),'Hoja de Trabajo para listado'!$DE$151:$DG$151,0)),0)+IFERROR(INDEX('Hoja de Trabajo para listado'!$CD$155:$DC$1048576,MATCH($A97,'Hoja de Trabajo para listado'!$CD$155:$CD$1048576,0),MATCH((CUADRO!O$4&amp;$E97),'Hoja de Trabajo para listado'!$CD$151:$DC$151,0)),0)</f>
        <v>0</v>
      </c>
      <c r="P97" s="243">
        <f ca="1">+IFERROR(INDEX('Hoja de Trabajo para listado'!$A$155:$Z$1048576,MATCH($A97,'Hoja de Trabajo para listado'!$A$155:$A$1048576,0),MATCH((CUADRO!P$4&amp;$E97),'Hoja de Trabajo para listado'!$A$151:$Z$151,0)),0)+IFERROR(INDEX('Hoja de Trabajo para listado'!$AB$155:$BA$1048576,MATCH($A97,'Hoja de Trabajo para listado'!$AB$155:$AB$1048576,0),MATCH((CUADRO!P$4&amp;$E97),'Hoja de Trabajo para listado'!$AB$151:$BA$151,0)),0)+IFERROR(INDEX('Hoja de Trabajo para listado'!$BC$155:$CB$1048576,MATCH($A97,'Hoja de Trabajo para listado'!$BC$155:$BC$1048576,0),MATCH((CUADRO!P$4&amp;$E97),'Hoja de Trabajo para listado'!$BC$151:$CB$151,0)),0)+IFERROR(INDEX('Hoja de Trabajo para listado'!$DE$153:$DG$274,MATCH($A97,'Hoja de Trabajo para listado'!$DE$153:$DE$1048576,0),MATCH((CUADRO!P$4&amp;$E97),'Hoja de Trabajo para listado'!$DE$151:$DG$151,0)),0)+IFERROR(INDEX('Hoja de Trabajo para listado'!$CD$155:$DC$1048576,MATCH($A97,'Hoja de Trabajo para listado'!$CD$155:$CD$1048576,0),MATCH((CUADRO!P$4&amp;$E97),'Hoja de Trabajo para listado'!$CD$151:$DC$151,0)),0)</f>
        <v>0</v>
      </c>
      <c r="Q97" s="243">
        <f ca="1">+IFERROR(INDEX('Hoja de Trabajo para listado'!$A$155:$Z$1048576,MATCH($A97,'Hoja de Trabajo para listado'!$A$155:$A$1048576,0),MATCH((CUADRO!Q$4&amp;$E97),'Hoja de Trabajo para listado'!$A$151:$Z$151,0)),0)+IFERROR(INDEX('Hoja de Trabajo para listado'!$AB$155:$BA$1048576,MATCH($A97,'Hoja de Trabajo para listado'!$AB$155:$AB$1048576,0),MATCH((CUADRO!Q$4&amp;$E97),'Hoja de Trabajo para listado'!$AB$151:$BA$151,0)),0)+IFERROR(INDEX('Hoja de Trabajo para listado'!$BC$155:$CB$1048576,MATCH($A97,'Hoja de Trabajo para listado'!$BC$155:$BC$1048576,0),MATCH((CUADRO!Q$4&amp;$E97),'Hoja de Trabajo para listado'!$BC$151:$CB$151,0)),0)+IFERROR(INDEX('Hoja de Trabajo para listado'!$DE$153:$DG$274,MATCH($A97,'Hoja de Trabajo para listado'!$DE$153:$DE$1048576,0),MATCH((CUADRO!Q$4&amp;$E97),'Hoja de Trabajo para listado'!$DE$151:$DG$151,0)),0)+IFERROR(INDEX('Hoja de Trabajo para listado'!$CD$155:$DC$1048576,MATCH($A97,'Hoja de Trabajo para listado'!$CD$155:$CD$1048576,0),MATCH((CUADRO!Q$4&amp;$E97),'Hoja de Trabajo para listado'!$CD$151:$DC$151,0)),0)</f>
        <v>0</v>
      </c>
      <c r="R97" s="243">
        <f t="shared" ca="1" si="5"/>
        <v>0</v>
      </c>
      <c r="S97" s="243"/>
      <c r="T97" s="243">
        <f ca="1">+T98</f>
        <v>0</v>
      </c>
      <c r="U97" s="242">
        <f t="shared" si="6"/>
        <v>1</v>
      </c>
      <c r="V97" s="333" t="str">
        <f>+VLOOKUP(A97,bd_lista!$A$3:$E$592,5,FALSE)</f>
        <v>Universidades Públicas</v>
      </c>
      <c r="W97" s="387" t="str">
        <f>+V97</f>
        <v>Universidades Públicas</v>
      </c>
      <c r="X97" s="242">
        <f>+VLOOKUP(A97,[4]Sheet1!$A$13:$D$744,4,FALSE)</f>
        <v>0</v>
      </c>
      <c r="Y97" s="242" t="e">
        <f>+VLOOKUP(X97,bd_lista!$A$3:$C$592,3,FALSE)</f>
        <v>#N/A</v>
      </c>
      <c r="Z97" s="294">
        <f>+X97</f>
        <v>0</v>
      </c>
      <c r="AA97" s="295" t="e">
        <f>+Y97</f>
        <v>#N/A</v>
      </c>
    </row>
    <row r="98" spans="1:27" customFormat="1" ht="15" hidden="1" customHeight="1">
      <c r="A98" s="32">
        <v>148</v>
      </c>
      <c r="B98" s="393"/>
      <c r="C98" s="333" t="str">
        <f>+VLOOKUP(A98,bd_lista!$A$3:$C$592,3,FALSE)</f>
        <v>Universidad Amazónica de Pando</v>
      </c>
      <c r="D98" s="390"/>
      <c r="E98" s="333" t="s">
        <v>1305</v>
      </c>
      <c r="F98" s="245">
        <f ca="1">+IFERROR(INDEX('Hoja de Trabajo para listado'!$A$155:$Z$1048576,MATCH($A98,'Hoja de Trabajo para listado'!$A$155:$A$1048576,0),MATCH((CUADRO!F$4&amp;$E98),'Hoja de Trabajo para listado'!$A$151:$Z$151,0)),0)+IFERROR(INDEX('Hoja de Trabajo para listado'!$AB$155:$BA$1048576,MATCH($A98,'Hoja de Trabajo para listado'!$AB$155:$AB$1048576,0),MATCH((CUADRO!F$4&amp;$E98),'Hoja de Trabajo para listado'!$AB$151:$BA$151,0)),0)+IFERROR(INDEX('Hoja de Trabajo para listado'!$BC$155:$CB$1048576,MATCH($A98,'Hoja de Trabajo para listado'!$BC$155:$BC$1048576,0),MATCH((CUADRO!F$4&amp;$E98),'Hoja de Trabajo para listado'!$BC$151:$CB$151,0)),0)+IFERROR(INDEX('Hoja de Trabajo para listado'!$DE$153:$DG$274,MATCH($A98,'Hoja de Trabajo para listado'!$DE$153:$DE$1048576,0),MATCH((CUADRO!F$4&amp;$E98),'Hoja de Trabajo para listado'!$DE$151:$DG$151,0)),0)+IFERROR(INDEX('Hoja de Trabajo para listado'!$CD$155:$DC$1048576,MATCH($A98,'Hoja de Trabajo para listado'!$CD$155:$CD$1048576,0),MATCH((CUADRO!F$4&amp;$E98),'Hoja de Trabajo para listado'!$CD$151:$DC$151,0)),0)</f>
        <v>0</v>
      </c>
      <c r="G98" s="245">
        <f ca="1">+IFERROR(INDEX('Hoja de Trabajo para listado'!$A$155:$Z$1048576,MATCH($A98,'Hoja de Trabajo para listado'!$A$155:$A$1048576,0),MATCH((CUADRO!G$4&amp;$E98),'Hoja de Trabajo para listado'!$A$151:$Z$151,0)),0)+IFERROR(INDEX('Hoja de Trabajo para listado'!$AB$155:$BA$1048576,MATCH($A98,'Hoja de Trabajo para listado'!$AB$155:$AB$1048576,0),MATCH((CUADRO!G$4&amp;$E98),'Hoja de Trabajo para listado'!$AB$151:$BA$151,0)),0)+IFERROR(INDEX('Hoja de Trabajo para listado'!$BC$155:$CB$1048576,MATCH($A98,'Hoja de Trabajo para listado'!$BC$155:$BC$1048576,0),MATCH((CUADRO!G$4&amp;$E98),'Hoja de Trabajo para listado'!$BC$151:$CB$151,0)),0)+IFERROR(INDEX('Hoja de Trabajo para listado'!$DE$153:$DG$274,MATCH($A98,'Hoja de Trabajo para listado'!$DE$153:$DE$1048576,0),MATCH((CUADRO!G$4&amp;$E98),'Hoja de Trabajo para listado'!$DE$151:$DG$151,0)),0)+IFERROR(INDEX('Hoja de Trabajo para listado'!$CD$155:$DC$1048576,MATCH($A98,'Hoja de Trabajo para listado'!$CD$155:$CD$1048576,0),MATCH((CUADRO!G$4&amp;$E98),'Hoja de Trabajo para listado'!$CD$151:$DC$151,0)),0)</f>
        <v>0</v>
      </c>
      <c r="H98" s="245">
        <f ca="1">+IFERROR(INDEX('Hoja de Trabajo para listado'!$A$155:$Z$1048576,MATCH($A98,'Hoja de Trabajo para listado'!$A$155:$A$1048576,0),MATCH((CUADRO!H$4&amp;$E98),'Hoja de Trabajo para listado'!$A$151:$Z$151,0)),0)+IFERROR(INDEX('Hoja de Trabajo para listado'!$AB$155:$BA$1048576,MATCH($A98,'Hoja de Trabajo para listado'!$AB$155:$AB$1048576,0),MATCH((CUADRO!H$4&amp;$E98),'Hoja de Trabajo para listado'!$AB$151:$BA$151,0)),0)+IFERROR(INDEX('Hoja de Trabajo para listado'!$BC$155:$CB$1048576,MATCH($A98,'Hoja de Trabajo para listado'!$BC$155:$BC$1048576,0),MATCH((CUADRO!H$4&amp;$E98),'Hoja de Trabajo para listado'!$BC$151:$CB$151,0)),0)+IFERROR(INDEX('Hoja de Trabajo para listado'!$DE$153:$DG$274,MATCH($A98,'Hoja de Trabajo para listado'!$DE$153:$DE$1048576,0),MATCH((CUADRO!H$4&amp;$E98),'Hoja de Trabajo para listado'!$DE$151:$DG$151,0)),0)+IFERROR(INDEX('Hoja de Trabajo para listado'!$CD$155:$DC$1048576,MATCH($A98,'Hoja de Trabajo para listado'!$CD$155:$CD$1048576,0),MATCH((CUADRO!H$4&amp;$E98),'Hoja de Trabajo para listado'!$CD$151:$DC$151,0)),0)</f>
        <v>0</v>
      </c>
      <c r="I98" s="245">
        <f ca="1">+IFERROR(INDEX('Hoja de Trabajo para listado'!$A$155:$Z$1048576,MATCH($A98,'Hoja de Trabajo para listado'!$A$155:$A$1048576,0),MATCH((CUADRO!I$4&amp;$E98),'Hoja de Trabajo para listado'!$A$151:$Z$151,0)),0)+IFERROR(INDEX('Hoja de Trabajo para listado'!$AB$155:$BA$1048576,MATCH($A98,'Hoja de Trabajo para listado'!$AB$155:$AB$1048576,0),MATCH((CUADRO!I$4&amp;$E98),'Hoja de Trabajo para listado'!$AB$151:$BA$151,0)),0)+IFERROR(INDEX('Hoja de Trabajo para listado'!$BC$155:$CB$1048576,MATCH($A98,'Hoja de Trabajo para listado'!$BC$155:$BC$1048576,0),MATCH((CUADRO!I$4&amp;$E98),'Hoja de Trabajo para listado'!$BC$151:$CB$151,0)),0)+IFERROR(INDEX('Hoja de Trabajo para listado'!$DE$153:$DG$274,MATCH($A98,'Hoja de Trabajo para listado'!$DE$153:$DE$1048576,0),MATCH((CUADRO!I$4&amp;$E98),'Hoja de Trabajo para listado'!$DE$151:$DG$151,0)),0)+IFERROR(INDEX('Hoja de Trabajo para listado'!$CD$155:$DC$1048576,MATCH($A98,'Hoja de Trabajo para listado'!$CD$155:$CD$1048576,0),MATCH((CUADRO!I$4&amp;$E98),'Hoja de Trabajo para listado'!$CD$151:$DC$151,0)),0)</f>
        <v>0</v>
      </c>
      <c r="J98" s="245">
        <f ca="1">+IFERROR(INDEX('Hoja de Trabajo para listado'!$A$155:$Z$1048576,MATCH($A98,'Hoja de Trabajo para listado'!$A$155:$A$1048576,0),MATCH((CUADRO!J$4&amp;$E98),'Hoja de Trabajo para listado'!$A$151:$Z$151,0)),0)+IFERROR(INDEX('Hoja de Trabajo para listado'!$AB$155:$BA$1048576,MATCH($A98,'Hoja de Trabajo para listado'!$AB$155:$AB$1048576,0),MATCH((CUADRO!J$4&amp;$E98),'Hoja de Trabajo para listado'!$AB$151:$BA$151,0)),0)+IFERROR(INDEX('Hoja de Trabajo para listado'!$BC$155:$CB$1048576,MATCH($A98,'Hoja de Trabajo para listado'!$BC$155:$BC$1048576,0),MATCH((CUADRO!J$4&amp;$E98),'Hoja de Trabajo para listado'!$BC$151:$CB$151,0)),0)+IFERROR(INDEX('Hoja de Trabajo para listado'!$DE$153:$DG$274,MATCH($A98,'Hoja de Trabajo para listado'!$DE$153:$DE$1048576,0),MATCH((CUADRO!J$4&amp;$E98),'Hoja de Trabajo para listado'!$DE$151:$DG$151,0)),0)+IFERROR(INDEX('Hoja de Trabajo para listado'!$CD$155:$DC$1048576,MATCH($A98,'Hoja de Trabajo para listado'!$CD$155:$CD$1048576,0),MATCH((CUADRO!J$4&amp;$E98),'Hoja de Trabajo para listado'!$CD$151:$DC$151,0)),0)</f>
        <v>0</v>
      </c>
      <c r="K98" s="245">
        <f ca="1">+IFERROR(INDEX('Hoja de Trabajo para listado'!$A$155:$Z$1048576,MATCH($A98,'Hoja de Trabajo para listado'!$A$155:$A$1048576,0),MATCH((CUADRO!K$4&amp;$E98),'Hoja de Trabajo para listado'!$A$151:$Z$151,0)),0)+IFERROR(INDEX('Hoja de Trabajo para listado'!$AB$155:$BA$1048576,MATCH($A98,'Hoja de Trabajo para listado'!$AB$155:$AB$1048576,0),MATCH((CUADRO!K$4&amp;$E98),'Hoja de Trabajo para listado'!$AB$151:$BA$151,0)),0)+IFERROR(INDEX('Hoja de Trabajo para listado'!$BC$155:$CB$1048576,MATCH($A98,'Hoja de Trabajo para listado'!$BC$155:$BC$1048576,0),MATCH((CUADRO!K$4&amp;$E98),'Hoja de Trabajo para listado'!$BC$151:$CB$151,0)),0)+IFERROR(INDEX('Hoja de Trabajo para listado'!$DE$153:$DG$274,MATCH($A98,'Hoja de Trabajo para listado'!$DE$153:$DE$1048576,0),MATCH((CUADRO!K$4&amp;$E98),'Hoja de Trabajo para listado'!$DE$151:$DG$151,0)),0)+IFERROR(INDEX('Hoja de Trabajo para listado'!$CD$155:$DC$1048576,MATCH($A98,'Hoja de Trabajo para listado'!$CD$155:$CD$1048576,0),MATCH((CUADRO!K$4&amp;$E98),'Hoja de Trabajo para listado'!$CD$151:$DC$151,0)),0)</f>
        <v>0</v>
      </c>
      <c r="L98" s="245">
        <f ca="1">+IFERROR(INDEX('Hoja de Trabajo para listado'!$A$155:$Z$1048576,MATCH($A98,'Hoja de Trabajo para listado'!$A$155:$A$1048576,0),MATCH((CUADRO!L$4&amp;$E98),'Hoja de Trabajo para listado'!$A$151:$Z$151,0)),0)+IFERROR(INDEX('Hoja de Trabajo para listado'!$AB$155:$BA$1048576,MATCH($A98,'Hoja de Trabajo para listado'!$AB$155:$AB$1048576,0),MATCH((CUADRO!L$4&amp;$E98),'Hoja de Trabajo para listado'!$AB$151:$BA$151,0)),0)+IFERROR(INDEX('Hoja de Trabajo para listado'!$BC$155:$CB$1048576,MATCH($A98,'Hoja de Trabajo para listado'!$BC$155:$BC$1048576,0),MATCH((CUADRO!L$4&amp;$E98),'Hoja de Trabajo para listado'!$BC$151:$CB$151,0)),0)+IFERROR(INDEX('Hoja de Trabajo para listado'!$DE$153:$DG$274,MATCH($A98,'Hoja de Trabajo para listado'!$DE$153:$DE$1048576,0),MATCH((CUADRO!L$4&amp;$E98),'Hoja de Trabajo para listado'!$DE$151:$DG$151,0)),0)+IFERROR(INDEX('Hoja de Trabajo para listado'!$CD$155:$DC$1048576,MATCH($A98,'Hoja de Trabajo para listado'!$CD$155:$CD$1048576,0),MATCH((CUADRO!L$4&amp;$E98),'Hoja de Trabajo para listado'!$CD$151:$DC$151,0)),0)</f>
        <v>0</v>
      </c>
      <c r="M98" s="245">
        <f ca="1">+IFERROR(INDEX('Hoja de Trabajo para listado'!$A$155:$Z$1048576,MATCH($A98,'Hoja de Trabajo para listado'!$A$155:$A$1048576,0),MATCH((CUADRO!M$4&amp;$E98),'Hoja de Trabajo para listado'!$A$151:$Z$151,0)),0)+IFERROR(INDEX('Hoja de Trabajo para listado'!$AB$155:$BA$1048576,MATCH($A98,'Hoja de Trabajo para listado'!$AB$155:$AB$1048576,0),MATCH((CUADRO!M$4&amp;$E98),'Hoja de Trabajo para listado'!$AB$151:$BA$151,0)),0)+IFERROR(INDEX('Hoja de Trabajo para listado'!$BC$155:$CB$1048576,MATCH($A98,'Hoja de Trabajo para listado'!$BC$155:$BC$1048576,0),MATCH((CUADRO!M$4&amp;$E98),'Hoja de Trabajo para listado'!$BC$151:$CB$151,0)),0)+IFERROR(INDEX('Hoja de Trabajo para listado'!$DE$153:$DG$274,MATCH($A98,'Hoja de Trabajo para listado'!$DE$153:$DE$1048576,0),MATCH((CUADRO!M$4&amp;$E98),'Hoja de Trabajo para listado'!$DE$151:$DG$151,0)),0)+IFERROR(INDEX('Hoja de Trabajo para listado'!$CD$155:$DC$1048576,MATCH($A98,'Hoja de Trabajo para listado'!$CD$155:$CD$1048576,0),MATCH((CUADRO!M$4&amp;$E98),'Hoja de Trabajo para listado'!$CD$151:$DC$151,0)),0)</f>
        <v>0</v>
      </c>
      <c r="N98" s="245">
        <f ca="1">+IFERROR(INDEX('Hoja de Trabajo para listado'!$A$155:$Z$1048576,MATCH($A98,'Hoja de Trabajo para listado'!$A$155:$A$1048576,0),MATCH((CUADRO!N$4&amp;$E98),'Hoja de Trabajo para listado'!$A$151:$Z$151,0)),0)+IFERROR(INDEX('Hoja de Trabajo para listado'!$AB$155:$BA$1048576,MATCH($A98,'Hoja de Trabajo para listado'!$AB$155:$AB$1048576,0),MATCH((CUADRO!N$4&amp;$E98),'Hoja de Trabajo para listado'!$AB$151:$BA$151,0)),0)+IFERROR(INDEX('Hoja de Trabajo para listado'!$BC$155:$CB$1048576,MATCH($A98,'Hoja de Trabajo para listado'!$BC$155:$BC$1048576,0),MATCH((CUADRO!N$4&amp;$E98),'Hoja de Trabajo para listado'!$BC$151:$CB$151,0)),0)+IFERROR(INDEX('Hoja de Trabajo para listado'!$DE$153:$DG$274,MATCH($A98,'Hoja de Trabajo para listado'!$DE$153:$DE$1048576,0),MATCH((CUADRO!N$4&amp;$E98),'Hoja de Trabajo para listado'!$DE$151:$DG$151,0)),0)+IFERROR(INDEX('Hoja de Trabajo para listado'!$CD$155:$DC$1048576,MATCH($A98,'Hoja de Trabajo para listado'!$CD$155:$CD$1048576,0),MATCH((CUADRO!N$4&amp;$E98),'Hoja de Trabajo para listado'!$CD$151:$DC$151,0)),0)</f>
        <v>0</v>
      </c>
      <c r="O98" s="245">
        <f ca="1">+IFERROR(INDEX('Hoja de Trabajo para listado'!$A$155:$Z$1048576,MATCH($A98,'Hoja de Trabajo para listado'!$A$155:$A$1048576,0),MATCH((CUADRO!O$4&amp;$E98),'Hoja de Trabajo para listado'!$A$151:$Z$151,0)),0)+IFERROR(INDEX('Hoja de Trabajo para listado'!$AB$155:$BA$1048576,MATCH($A98,'Hoja de Trabajo para listado'!$AB$155:$AB$1048576,0),MATCH((CUADRO!O$4&amp;$E98),'Hoja de Trabajo para listado'!$AB$151:$BA$151,0)),0)+IFERROR(INDEX('Hoja de Trabajo para listado'!$BC$155:$CB$1048576,MATCH($A98,'Hoja de Trabajo para listado'!$BC$155:$BC$1048576,0),MATCH((CUADRO!O$4&amp;$E98),'Hoja de Trabajo para listado'!$BC$151:$CB$151,0)),0)+IFERROR(INDEX('Hoja de Trabajo para listado'!$DE$153:$DG$274,MATCH($A98,'Hoja de Trabajo para listado'!$DE$153:$DE$1048576,0),MATCH((CUADRO!O$4&amp;$E98),'Hoja de Trabajo para listado'!$DE$151:$DG$151,0)),0)+IFERROR(INDEX('Hoja de Trabajo para listado'!$CD$155:$DC$1048576,MATCH($A98,'Hoja de Trabajo para listado'!$CD$155:$CD$1048576,0),MATCH((CUADRO!O$4&amp;$E98),'Hoja de Trabajo para listado'!$CD$151:$DC$151,0)),0)</f>
        <v>0</v>
      </c>
      <c r="P98" s="245">
        <f ca="1">+IFERROR(INDEX('Hoja de Trabajo para listado'!$A$155:$Z$1048576,MATCH($A98,'Hoja de Trabajo para listado'!$A$155:$A$1048576,0),MATCH((CUADRO!P$4&amp;$E98),'Hoja de Trabajo para listado'!$A$151:$Z$151,0)),0)+IFERROR(INDEX('Hoja de Trabajo para listado'!$AB$155:$BA$1048576,MATCH($A98,'Hoja de Trabajo para listado'!$AB$155:$AB$1048576,0),MATCH((CUADRO!P$4&amp;$E98),'Hoja de Trabajo para listado'!$AB$151:$BA$151,0)),0)+IFERROR(INDEX('Hoja de Trabajo para listado'!$BC$155:$CB$1048576,MATCH($A98,'Hoja de Trabajo para listado'!$BC$155:$BC$1048576,0),MATCH((CUADRO!P$4&amp;$E98),'Hoja de Trabajo para listado'!$BC$151:$CB$151,0)),0)+IFERROR(INDEX('Hoja de Trabajo para listado'!$DE$153:$DG$274,MATCH($A98,'Hoja de Trabajo para listado'!$DE$153:$DE$1048576,0),MATCH((CUADRO!P$4&amp;$E98),'Hoja de Trabajo para listado'!$DE$151:$DG$151,0)),0)+IFERROR(INDEX('Hoja de Trabajo para listado'!$CD$155:$DC$1048576,MATCH($A98,'Hoja de Trabajo para listado'!$CD$155:$CD$1048576,0),MATCH((CUADRO!P$4&amp;$E98),'Hoja de Trabajo para listado'!$CD$151:$DC$151,0)),0)</f>
        <v>0</v>
      </c>
      <c r="Q98" s="245">
        <f ca="1">+IFERROR(INDEX('Hoja de Trabajo para listado'!$A$155:$Z$1048576,MATCH($A98,'Hoja de Trabajo para listado'!$A$155:$A$1048576,0),MATCH((CUADRO!Q$4&amp;$E98),'Hoja de Trabajo para listado'!$A$151:$Z$151,0)),0)+IFERROR(INDEX('Hoja de Trabajo para listado'!$AB$155:$BA$1048576,MATCH($A98,'Hoja de Trabajo para listado'!$AB$155:$AB$1048576,0),MATCH((CUADRO!Q$4&amp;$E98),'Hoja de Trabajo para listado'!$AB$151:$BA$151,0)),0)+IFERROR(INDEX('Hoja de Trabajo para listado'!$BC$155:$CB$1048576,MATCH($A98,'Hoja de Trabajo para listado'!$BC$155:$BC$1048576,0),MATCH((CUADRO!Q$4&amp;$E98),'Hoja de Trabajo para listado'!$BC$151:$CB$151,0)),0)+IFERROR(INDEX('Hoja de Trabajo para listado'!$DE$153:$DG$274,MATCH($A98,'Hoja de Trabajo para listado'!$DE$153:$DE$1048576,0),MATCH((CUADRO!Q$4&amp;$E98),'Hoja de Trabajo para listado'!$DE$151:$DG$151,0)),0)+IFERROR(INDEX('Hoja de Trabajo para listado'!$CD$155:$DC$1048576,MATCH($A98,'Hoja de Trabajo para listado'!$CD$155:$CD$1048576,0),MATCH((CUADRO!Q$4&amp;$E98),'Hoja de Trabajo para listado'!$CD$151:$DC$151,0)),0)</f>
        <v>0</v>
      </c>
      <c r="R98" s="245">
        <f t="shared" ca="1" si="5"/>
        <v>0</v>
      </c>
      <c r="S98" s="245">
        <f ca="1">+R97+R98</f>
        <v>0</v>
      </c>
      <c r="T98" s="245">
        <f ca="1">+S98</f>
        <v>0</v>
      </c>
      <c r="U98" s="244">
        <f t="shared" si="6"/>
        <v>2</v>
      </c>
      <c r="V98" s="333" t="str">
        <f>+VLOOKUP(A98,bd_lista!$A$3:$E$592,5,FALSE)</f>
        <v>Universidades Públicas</v>
      </c>
      <c r="W98" s="388"/>
      <c r="X98" s="242">
        <f>+VLOOKUP(A98,[4]Sheet1!$A$13:$D$744,4,FALSE)</f>
        <v>0</v>
      </c>
      <c r="Y98" s="242" t="e">
        <f>+VLOOKUP(X98,bd_lista!$A$3:$C$592,3,FALSE)</f>
        <v>#N/A</v>
      </c>
      <c r="Z98" s="292"/>
      <c r="AA98" s="293"/>
    </row>
    <row r="99" spans="1:27" ht="15" hidden="1" customHeight="1">
      <c r="A99" s="32">
        <v>149</v>
      </c>
      <c r="B99" s="392">
        <f>+A99</f>
        <v>149</v>
      </c>
      <c r="C99" s="247" t="e">
        <f>+VLOOKUP(A99,bd_lista!$A$3:$C$592,3,FALSE)</f>
        <v>#N/A</v>
      </c>
      <c r="D99" s="389" t="e">
        <f>+C99</f>
        <v>#N/A</v>
      </c>
      <c r="E99" s="247" t="s">
        <v>1304</v>
      </c>
      <c r="F99" s="243">
        <f ca="1">+IFERROR(INDEX('Hoja de Trabajo para listado'!$A$155:$Z$1048576,MATCH($A99,'Hoja de Trabajo para listado'!$A$155:$A$1048576,0),MATCH((CUADRO!F$4&amp;$E99),'Hoja de Trabajo para listado'!$A$151:$Z$151,0)),0)+IFERROR(INDEX('Hoja de Trabajo para listado'!$AB$155:$BA$1048576,MATCH($A99,'Hoja de Trabajo para listado'!$AB$155:$AB$1048576,0),MATCH((CUADRO!F$4&amp;$E99),'Hoja de Trabajo para listado'!$AB$151:$BA$151,0)),0)+IFERROR(INDEX('Hoja de Trabajo para listado'!$BC$155:$CB$1048576,MATCH($A99,'Hoja de Trabajo para listado'!$BC$155:$BC$1048576,0),MATCH((CUADRO!F$4&amp;$E99),'Hoja de Trabajo para listado'!$BC$151:$CB$151,0)),0)+IFERROR(INDEX('Hoja de Trabajo para listado'!$DE$153:$DG$274,MATCH($A99,'Hoja de Trabajo para listado'!$DE$153:$DE$1048576,0),MATCH((CUADRO!F$4&amp;$E99),'Hoja de Trabajo para listado'!$DE$151:$DG$151,0)),0)+IFERROR(INDEX('Hoja de Trabajo para listado'!$CD$155:$DC$1048576,MATCH($A99,'Hoja de Trabajo para listado'!$CD$155:$CD$1048576,0),MATCH((CUADRO!F$4&amp;$E99),'Hoja de Trabajo para listado'!$CD$151:$DC$151,0)),0)</f>
        <v>0</v>
      </c>
      <c r="G99" s="243">
        <f ca="1">+IFERROR(INDEX('Hoja de Trabajo para listado'!$A$155:$Z$1048576,MATCH($A99,'Hoja de Trabajo para listado'!$A$155:$A$1048576,0),MATCH((CUADRO!G$4&amp;$E99),'Hoja de Trabajo para listado'!$A$151:$Z$151,0)),0)+IFERROR(INDEX('Hoja de Trabajo para listado'!$AB$155:$BA$1048576,MATCH($A99,'Hoja de Trabajo para listado'!$AB$155:$AB$1048576,0),MATCH((CUADRO!G$4&amp;$E99),'Hoja de Trabajo para listado'!$AB$151:$BA$151,0)),0)+IFERROR(INDEX('Hoja de Trabajo para listado'!$BC$155:$CB$1048576,MATCH($A99,'Hoja de Trabajo para listado'!$BC$155:$BC$1048576,0),MATCH((CUADRO!G$4&amp;$E99),'Hoja de Trabajo para listado'!$BC$151:$CB$151,0)),0)+IFERROR(INDEX('Hoja de Trabajo para listado'!$DE$153:$DG$274,MATCH($A99,'Hoja de Trabajo para listado'!$DE$153:$DE$1048576,0),MATCH((CUADRO!G$4&amp;$E99),'Hoja de Trabajo para listado'!$DE$151:$DG$151,0)),0)+IFERROR(INDEX('Hoja de Trabajo para listado'!$CD$155:$DC$1048576,MATCH($A99,'Hoja de Trabajo para listado'!$CD$155:$CD$1048576,0),MATCH((CUADRO!G$4&amp;$E99),'Hoja de Trabajo para listado'!$CD$151:$DC$151,0)),0)</f>
        <v>0</v>
      </c>
      <c r="H99" s="243">
        <f ca="1">+IFERROR(INDEX('Hoja de Trabajo para listado'!$A$155:$Z$1048576,MATCH($A99,'Hoja de Trabajo para listado'!$A$155:$A$1048576,0),MATCH((CUADRO!H$4&amp;$E99),'Hoja de Trabajo para listado'!$A$151:$Z$151,0)),0)+IFERROR(INDEX('Hoja de Trabajo para listado'!$AB$155:$BA$1048576,MATCH($A99,'Hoja de Trabajo para listado'!$AB$155:$AB$1048576,0),MATCH((CUADRO!H$4&amp;$E99),'Hoja de Trabajo para listado'!$AB$151:$BA$151,0)),0)+IFERROR(INDEX('Hoja de Trabajo para listado'!$BC$155:$CB$1048576,MATCH($A99,'Hoja de Trabajo para listado'!$BC$155:$BC$1048576,0),MATCH((CUADRO!H$4&amp;$E99),'Hoja de Trabajo para listado'!$BC$151:$CB$151,0)),0)+IFERROR(INDEX('Hoja de Trabajo para listado'!$DE$153:$DG$274,MATCH($A99,'Hoja de Trabajo para listado'!$DE$153:$DE$1048576,0),MATCH((CUADRO!H$4&amp;$E99),'Hoja de Trabajo para listado'!$DE$151:$DG$151,0)),0)+IFERROR(INDEX('Hoja de Trabajo para listado'!$CD$155:$DC$1048576,MATCH($A99,'Hoja de Trabajo para listado'!$CD$155:$CD$1048576,0),MATCH((CUADRO!H$4&amp;$E99),'Hoja de Trabajo para listado'!$CD$151:$DC$151,0)),0)</f>
        <v>0</v>
      </c>
      <c r="I99" s="243">
        <f ca="1">+IFERROR(INDEX('Hoja de Trabajo para listado'!$A$155:$Z$1048576,MATCH($A99,'Hoja de Trabajo para listado'!$A$155:$A$1048576,0),MATCH((CUADRO!I$4&amp;$E99),'Hoja de Trabajo para listado'!$A$151:$Z$151,0)),0)+IFERROR(INDEX('Hoja de Trabajo para listado'!$AB$155:$BA$1048576,MATCH($A99,'Hoja de Trabajo para listado'!$AB$155:$AB$1048576,0),MATCH((CUADRO!I$4&amp;$E99),'Hoja de Trabajo para listado'!$AB$151:$BA$151,0)),0)+IFERROR(INDEX('Hoja de Trabajo para listado'!$BC$155:$CB$1048576,MATCH($A99,'Hoja de Trabajo para listado'!$BC$155:$BC$1048576,0),MATCH((CUADRO!I$4&amp;$E99),'Hoja de Trabajo para listado'!$BC$151:$CB$151,0)),0)+IFERROR(INDEX('Hoja de Trabajo para listado'!$DE$153:$DG$274,MATCH($A99,'Hoja de Trabajo para listado'!$DE$153:$DE$1048576,0),MATCH((CUADRO!I$4&amp;$E99),'Hoja de Trabajo para listado'!$DE$151:$DG$151,0)),0)+IFERROR(INDEX('Hoja de Trabajo para listado'!$CD$155:$DC$1048576,MATCH($A99,'Hoja de Trabajo para listado'!$CD$155:$CD$1048576,0),MATCH((CUADRO!I$4&amp;$E99),'Hoja de Trabajo para listado'!$CD$151:$DC$151,0)),0)</f>
        <v>0</v>
      </c>
      <c r="J99" s="243">
        <f ca="1">+IFERROR(INDEX('Hoja de Trabajo para listado'!$A$155:$Z$1048576,MATCH($A99,'Hoja de Trabajo para listado'!$A$155:$A$1048576,0),MATCH((CUADRO!J$4&amp;$E99),'Hoja de Trabajo para listado'!$A$151:$Z$151,0)),0)+IFERROR(INDEX('Hoja de Trabajo para listado'!$AB$155:$BA$1048576,MATCH($A99,'Hoja de Trabajo para listado'!$AB$155:$AB$1048576,0),MATCH((CUADRO!J$4&amp;$E99),'Hoja de Trabajo para listado'!$AB$151:$BA$151,0)),0)+IFERROR(INDEX('Hoja de Trabajo para listado'!$BC$155:$CB$1048576,MATCH($A99,'Hoja de Trabajo para listado'!$BC$155:$BC$1048576,0),MATCH((CUADRO!J$4&amp;$E99),'Hoja de Trabajo para listado'!$BC$151:$CB$151,0)),0)+IFERROR(INDEX('Hoja de Trabajo para listado'!$DE$153:$DG$274,MATCH($A99,'Hoja de Trabajo para listado'!$DE$153:$DE$1048576,0),MATCH((CUADRO!J$4&amp;$E99),'Hoja de Trabajo para listado'!$DE$151:$DG$151,0)),0)+IFERROR(INDEX('Hoja de Trabajo para listado'!$CD$155:$DC$1048576,MATCH($A99,'Hoja de Trabajo para listado'!$CD$155:$CD$1048576,0),MATCH((CUADRO!J$4&amp;$E99),'Hoja de Trabajo para listado'!$CD$151:$DC$151,0)),0)</f>
        <v>0</v>
      </c>
      <c r="K99" s="243">
        <f ca="1">+IFERROR(INDEX('Hoja de Trabajo para listado'!$A$155:$Z$1048576,MATCH($A99,'Hoja de Trabajo para listado'!$A$155:$A$1048576,0),MATCH((CUADRO!K$4&amp;$E99),'Hoja de Trabajo para listado'!$A$151:$Z$151,0)),0)+IFERROR(INDEX('Hoja de Trabajo para listado'!$AB$155:$BA$1048576,MATCH($A99,'Hoja de Trabajo para listado'!$AB$155:$AB$1048576,0),MATCH((CUADRO!K$4&amp;$E99),'Hoja de Trabajo para listado'!$AB$151:$BA$151,0)),0)+IFERROR(INDEX('Hoja de Trabajo para listado'!$BC$155:$CB$1048576,MATCH($A99,'Hoja de Trabajo para listado'!$BC$155:$BC$1048576,0),MATCH((CUADRO!K$4&amp;$E99),'Hoja de Trabajo para listado'!$BC$151:$CB$151,0)),0)+IFERROR(INDEX('Hoja de Trabajo para listado'!$DE$153:$DG$274,MATCH($A99,'Hoja de Trabajo para listado'!$DE$153:$DE$1048576,0),MATCH((CUADRO!K$4&amp;$E99),'Hoja de Trabajo para listado'!$DE$151:$DG$151,0)),0)+IFERROR(INDEX('Hoja de Trabajo para listado'!$CD$155:$DC$1048576,MATCH($A99,'Hoja de Trabajo para listado'!$CD$155:$CD$1048576,0),MATCH((CUADRO!K$4&amp;$E99),'Hoja de Trabajo para listado'!$CD$151:$DC$151,0)),0)</f>
        <v>0</v>
      </c>
      <c r="L99" s="243">
        <f ca="1">+IFERROR(INDEX('Hoja de Trabajo para listado'!$A$155:$Z$1048576,MATCH($A99,'Hoja de Trabajo para listado'!$A$155:$A$1048576,0),MATCH((CUADRO!L$4&amp;$E99),'Hoja de Trabajo para listado'!$A$151:$Z$151,0)),0)+IFERROR(INDEX('Hoja de Trabajo para listado'!$AB$155:$BA$1048576,MATCH($A99,'Hoja de Trabajo para listado'!$AB$155:$AB$1048576,0),MATCH((CUADRO!L$4&amp;$E99),'Hoja de Trabajo para listado'!$AB$151:$BA$151,0)),0)+IFERROR(INDEX('Hoja de Trabajo para listado'!$BC$155:$CB$1048576,MATCH($A99,'Hoja de Trabajo para listado'!$BC$155:$BC$1048576,0),MATCH((CUADRO!L$4&amp;$E99),'Hoja de Trabajo para listado'!$BC$151:$CB$151,0)),0)+IFERROR(INDEX('Hoja de Trabajo para listado'!$DE$153:$DG$274,MATCH($A99,'Hoja de Trabajo para listado'!$DE$153:$DE$1048576,0),MATCH((CUADRO!L$4&amp;$E99),'Hoja de Trabajo para listado'!$DE$151:$DG$151,0)),0)+IFERROR(INDEX('Hoja de Trabajo para listado'!$CD$155:$DC$1048576,MATCH($A99,'Hoja de Trabajo para listado'!$CD$155:$CD$1048576,0),MATCH((CUADRO!L$4&amp;$E99),'Hoja de Trabajo para listado'!$CD$151:$DC$151,0)),0)</f>
        <v>0</v>
      </c>
      <c r="M99" s="243">
        <f ca="1">+IFERROR(INDEX('Hoja de Trabajo para listado'!$A$155:$Z$1048576,MATCH($A99,'Hoja de Trabajo para listado'!$A$155:$A$1048576,0),MATCH((CUADRO!M$4&amp;$E99),'Hoja de Trabajo para listado'!$A$151:$Z$151,0)),0)+IFERROR(INDEX('Hoja de Trabajo para listado'!$AB$155:$BA$1048576,MATCH($A99,'Hoja de Trabajo para listado'!$AB$155:$AB$1048576,0),MATCH((CUADRO!M$4&amp;$E99),'Hoja de Trabajo para listado'!$AB$151:$BA$151,0)),0)+IFERROR(INDEX('Hoja de Trabajo para listado'!$BC$155:$CB$1048576,MATCH($A99,'Hoja de Trabajo para listado'!$BC$155:$BC$1048576,0),MATCH((CUADRO!M$4&amp;$E99),'Hoja de Trabajo para listado'!$BC$151:$CB$151,0)),0)+IFERROR(INDEX('Hoja de Trabajo para listado'!$DE$153:$DG$274,MATCH($A99,'Hoja de Trabajo para listado'!$DE$153:$DE$1048576,0),MATCH((CUADRO!M$4&amp;$E99),'Hoja de Trabajo para listado'!$DE$151:$DG$151,0)),0)+IFERROR(INDEX('Hoja de Trabajo para listado'!$CD$155:$DC$1048576,MATCH($A99,'Hoja de Trabajo para listado'!$CD$155:$CD$1048576,0),MATCH((CUADRO!M$4&amp;$E99),'Hoja de Trabajo para listado'!$CD$151:$DC$151,0)),0)</f>
        <v>0</v>
      </c>
      <c r="N99" s="243">
        <f ca="1">+IFERROR(INDEX('Hoja de Trabajo para listado'!$A$155:$Z$1048576,MATCH($A99,'Hoja de Trabajo para listado'!$A$155:$A$1048576,0),MATCH((CUADRO!N$4&amp;$E99),'Hoja de Trabajo para listado'!$A$151:$Z$151,0)),0)+IFERROR(INDEX('Hoja de Trabajo para listado'!$AB$155:$BA$1048576,MATCH($A99,'Hoja de Trabajo para listado'!$AB$155:$AB$1048576,0),MATCH((CUADRO!N$4&amp;$E99),'Hoja de Trabajo para listado'!$AB$151:$BA$151,0)),0)+IFERROR(INDEX('Hoja de Trabajo para listado'!$BC$155:$CB$1048576,MATCH($A99,'Hoja de Trabajo para listado'!$BC$155:$BC$1048576,0),MATCH((CUADRO!N$4&amp;$E99),'Hoja de Trabajo para listado'!$BC$151:$CB$151,0)),0)+IFERROR(INDEX('Hoja de Trabajo para listado'!$DE$153:$DG$274,MATCH($A99,'Hoja de Trabajo para listado'!$DE$153:$DE$1048576,0),MATCH((CUADRO!N$4&amp;$E99),'Hoja de Trabajo para listado'!$DE$151:$DG$151,0)),0)+IFERROR(INDEX('Hoja de Trabajo para listado'!$CD$155:$DC$1048576,MATCH($A99,'Hoja de Trabajo para listado'!$CD$155:$CD$1048576,0),MATCH((CUADRO!N$4&amp;$E99),'Hoja de Trabajo para listado'!$CD$151:$DC$151,0)),0)</f>
        <v>0</v>
      </c>
      <c r="O99" s="243">
        <f ca="1">+IFERROR(INDEX('Hoja de Trabajo para listado'!$A$155:$Z$1048576,MATCH($A99,'Hoja de Trabajo para listado'!$A$155:$A$1048576,0),MATCH((CUADRO!O$4&amp;$E99),'Hoja de Trabajo para listado'!$A$151:$Z$151,0)),0)+IFERROR(INDEX('Hoja de Trabajo para listado'!$AB$155:$BA$1048576,MATCH($A99,'Hoja de Trabajo para listado'!$AB$155:$AB$1048576,0),MATCH((CUADRO!O$4&amp;$E99),'Hoja de Trabajo para listado'!$AB$151:$BA$151,0)),0)+IFERROR(INDEX('Hoja de Trabajo para listado'!$BC$155:$CB$1048576,MATCH($A99,'Hoja de Trabajo para listado'!$BC$155:$BC$1048576,0),MATCH((CUADRO!O$4&amp;$E99),'Hoja de Trabajo para listado'!$BC$151:$CB$151,0)),0)+IFERROR(INDEX('Hoja de Trabajo para listado'!$DE$153:$DG$274,MATCH($A99,'Hoja de Trabajo para listado'!$DE$153:$DE$1048576,0),MATCH((CUADRO!O$4&amp;$E99),'Hoja de Trabajo para listado'!$DE$151:$DG$151,0)),0)+IFERROR(INDEX('Hoja de Trabajo para listado'!$CD$155:$DC$1048576,MATCH($A99,'Hoja de Trabajo para listado'!$CD$155:$CD$1048576,0),MATCH((CUADRO!O$4&amp;$E99),'Hoja de Trabajo para listado'!$CD$151:$DC$151,0)),0)</f>
        <v>0</v>
      </c>
      <c r="P99" s="243">
        <f ca="1">+IFERROR(INDEX('Hoja de Trabajo para listado'!$A$155:$Z$1048576,MATCH($A99,'Hoja de Trabajo para listado'!$A$155:$A$1048576,0),MATCH((CUADRO!P$4&amp;$E99),'Hoja de Trabajo para listado'!$A$151:$Z$151,0)),0)+IFERROR(INDEX('Hoja de Trabajo para listado'!$AB$155:$BA$1048576,MATCH($A99,'Hoja de Trabajo para listado'!$AB$155:$AB$1048576,0),MATCH((CUADRO!P$4&amp;$E99),'Hoja de Trabajo para listado'!$AB$151:$BA$151,0)),0)+IFERROR(INDEX('Hoja de Trabajo para listado'!$BC$155:$CB$1048576,MATCH($A99,'Hoja de Trabajo para listado'!$BC$155:$BC$1048576,0),MATCH((CUADRO!P$4&amp;$E99),'Hoja de Trabajo para listado'!$BC$151:$CB$151,0)),0)+IFERROR(INDEX('Hoja de Trabajo para listado'!$DE$153:$DG$274,MATCH($A99,'Hoja de Trabajo para listado'!$DE$153:$DE$1048576,0),MATCH((CUADRO!P$4&amp;$E99),'Hoja de Trabajo para listado'!$DE$151:$DG$151,0)),0)+IFERROR(INDEX('Hoja de Trabajo para listado'!$CD$155:$DC$1048576,MATCH($A99,'Hoja de Trabajo para listado'!$CD$155:$CD$1048576,0),MATCH((CUADRO!P$4&amp;$E99),'Hoja de Trabajo para listado'!$CD$151:$DC$151,0)),0)</f>
        <v>0</v>
      </c>
      <c r="Q99" s="243">
        <f ca="1">+IFERROR(INDEX('Hoja de Trabajo para listado'!$A$155:$Z$1048576,MATCH($A99,'Hoja de Trabajo para listado'!$A$155:$A$1048576,0),MATCH((CUADRO!Q$4&amp;$E99),'Hoja de Trabajo para listado'!$A$151:$Z$151,0)),0)+IFERROR(INDEX('Hoja de Trabajo para listado'!$AB$155:$BA$1048576,MATCH($A99,'Hoja de Trabajo para listado'!$AB$155:$AB$1048576,0),MATCH((CUADRO!Q$4&amp;$E99),'Hoja de Trabajo para listado'!$AB$151:$BA$151,0)),0)+IFERROR(INDEX('Hoja de Trabajo para listado'!$BC$155:$CB$1048576,MATCH($A99,'Hoja de Trabajo para listado'!$BC$155:$BC$1048576,0),MATCH((CUADRO!Q$4&amp;$E99),'Hoja de Trabajo para listado'!$BC$151:$CB$151,0)),0)+IFERROR(INDEX('Hoja de Trabajo para listado'!$DE$153:$DG$274,MATCH($A99,'Hoja de Trabajo para listado'!$DE$153:$DE$1048576,0),MATCH((CUADRO!Q$4&amp;$E99),'Hoja de Trabajo para listado'!$DE$151:$DG$151,0)),0)+IFERROR(INDEX('Hoja de Trabajo para listado'!$CD$155:$DC$1048576,MATCH($A99,'Hoja de Trabajo para listado'!$CD$155:$CD$1048576,0),MATCH((CUADRO!Q$4&amp;$E99),'Hoja de Trabajo para listado'!$CD$151:$DC$151,0)),0)</f>
        <v>0</v>
      </c>
      <c r="R99" s="243">
        <f t="shared" ca="1" si="5"/>
        <v>0</v>
      </c>
      <c r="S99" s="243"/>
      <c r="T99" s="243">
        <f ca="1">+T100</f>
        <v>0</v>
      </c>
      <c r="U99" s="242">
        <f t="shared" si="6"/>
        <v>1</v>
      </c>
      <c r="V99" s="333" t="e">
        <f>+VLOOKUP(A99,bd_lista!$A$3:$E$592,5,FALSE)</f>
        <v>#N/A</v>
      </c>
      <c r="W99" s="387" t="e">
        <f>+V99</f>
        <v>#N/A</v>
      </c>
      <c r="X99" s="242" t="e">
        <f>+VLOOKUP(A99,[4]Sheet1!$A$13:$D$744,4,FALSE)</f>
        <v>#N/A</v>
      </c>
      <c r="Y99" s="242" t="e">
        <f>+VLOOKUP(X99,bd_lista!$A$3:$C$592,3,FALSE)</f>
        <v>#N/A</v>
      </c>
      <c r="Z99" s="294" t="e">
        <f>+X99</f>
        <v>#N/A</v>
      </c>
      <c r="AA99" s="295" t="e">
        <f>+Y99</f>
        <v>#N/A</v>
      </c>
    </row>
    <row r="100" spans="1:27" ht="15" hidden="1" customHeight="1">
      <c r="A100" s="32">
        <v>149</v>
      </c>
      <c r="B100" s="393"/>
      <c r="C100" s="333" t="e">
        <f>+VLOOKUP(A100,bd_lista!$A$3:$C$592,3,FALSE)</f>
        <v>#N/A</v>
      </c>
      <c r="D100" s="390"/>
      <c r="E100" s="333" t="s">
        <v>1305</v>
      </c>
      <c r="F100" s="245">
        <f ca="1">+IFERROR(INDEX('Hoja de Trabajo para listado'!$A$155:$Z$1048576,MATCH($A100,'Hoja de Trabajo para listado'!$A$155:$A$1048576,0),MATCH((CUADRO!F$4&amp;$E100),'Hoja de Trabajo para listado'!$A$151:$Z$151,0)),0)+IFERROR(INDEX('Hoja de Trabajo para listado'!$AB$155:$BA$1048576,MATCH($A100,'Hoja de Trabajo para listado'!$AB$155:$AB$1048576,0),MATCH((CUADRO!F$4&amp;$E100),'Hoja de Trabajo para listado'!$AB$151:$BA$151,0)),0)+IFERROR(INDEX('Hoja de Trabajo para listado'!$BC$155:$CB$1048576,MATCH($A100,'Hoja de Trabajo para listado'!$BC$155:$BC$1048576,0),MATCH((CUADRO!F$4&amp;$E100),'Hoja de Trabajo para listado'!$BC$151:$CB$151,0)),0)+IFERROR(INDEX('Hoja de Trabajo para listado'!$DE$153:$DG$274,MATCH($A100,'Hoja de Trabajo para listado'!$DE$153:$DE$1048576,0),MATCH((CUADRO!F$4&amp;$E100),'Hoja de Trabajo para listado'!$DE$151:$DG$151,0)),0)+IFERROR(INDEX('Hoja de Trabajo para listado'!$CD$155:$DC$1048576,MATCH($A100,'Hoja de Trabajo para listado'!$CD$155:$CD$1048576,0),MATCH((CUADRO!F$4&amp;$E100),'Hoja de Trabajo para listado'!$CD$151:$DC$151,0)),0)</f>
        <v>0</v>
      </c>
      <c r="G100" s="245">
        <f ca="1">+IFERROR(INDEX('Hoja de Trabajo para listado'!$A$155:$Z$1048576,MATCH($A100,'Hoja de Trabajo para listado'!$A$155:$A$1048576,0),MATCH((CUADRO!G$4&amp;$E100),'Hoja de Trabajo para listado'!$A$151:$Z$151,0)),0)+IFERROR(INDEX('Hoja de Trabajo para listado'!$AB$155:$BA$1048576,MATCH($A100,'Hoja de Trabajo para listado'!$AB$155:$AB$1048576,0),MATCH((CUADRO!G$4&amp;$E100),'Hoja de Trabajo para listado'!$AB$151:$BA$151,0)),0)+IFERROR(INDEX('Hoja de Trabajo para listado'!$BC$155:$CB$1048576,MATCH($A100,'Hoja de Trabajo para listado'!$BC$155:$BC$1048576,0),MATCH((CUADRO!G$4&amp;$E100),'Hoja de Trabajo para listado'!$BC$151:$CB$151,0)),0)+IFERROR(INDEX('Hoja de Trabajo para listado'!$DE$153:$DG$274,MATCH($A100,'Hoja de Trabajo para listado'!$DE$153:$DE$1048576,0),MATCH((CUADRO!G$4&amp;$E100),'Hoja de Trabajo para listado'!$DE$151:$DG$151,0)),0)+IFERROR(INDEX('Hoja de Trabajo para listado'!$CD$155:$DC$1048576,MATCH($A100,'Hoja de Trabajo para listado'!$CD$155:$CD$1048576,0),MATCH((CUADRO!G$4&amp;$E100),'Hoja de Trabajo para listado'!$CD$151:$DC$151,0)),0)</f>
        <v>0</v>
      </c>
      <c r="H100" s="245">
        <f ca="1">+IFERROR(INDEX('Hoja de Trabajo para listado'!$A$155:$Z$1048576,MATCH($A100,'Hoja de Trabajo para listado'!$A$155:$A$1048576,0),MATCH((CUADRO!H$4&amp;$E100),'Hoja de Trabajo para listado'!$A$151:$Z$151,0)),0)+IFERROR(INDEX('Hoja de Trabajo para listado'!$AB$155:$BA$1048576,MATCH($A100,'Hoja de Trabajo para listado'!$AB$155:$AB$1048576,0),MATCH((CUADRO!H$4&amp;$E100),'Hoja de Trabajo para listado'!$AB$151:$BA$151,0)),0)+IFERROR(INDEX('Hoja de Trabajo para listado'!$BC$155:$CB$1048576,MATCH($A100,'Hoja de Trabajo para listado'!$BC$155:$BC$1048576,0),MATCH((CUADRO!H$4&amp;$E100),'Hoja de Trabajo para listado'!$BC$151:$CB$151,0)),0)+IFERROR(INDEX('Hoja de Trabajo para listado'!$DE$153:$DG$274,MATCH($A100,'Hoja de Trabajo para listado'!$DE$153:$DE$1048576,0),MATCH((CUADRO!H$4&amp;$E100),'Hoja de Trabajo para listado'!$DE$151:$DG$151,0)),0)+IFERROR(INDEX('Hoja de Trabajo para listado'!$CD$155:$DC$1048576,MATCH($A100,'Hoja de Trabajo para listado'!$CD$155:$CD$1048576,0),MATCH((CUADRO!H$4&amp;$E100),'Hoja de Trabajo para listado'!$CD$151:$DC$151,0)),0)</f>
        <v>0</v>
      </c>
      <c r="I100" s="245">
        <f ca="1">+IFERROR(INDEX('Hoja de Trabajo para listado'!$A$155:$Z$1048576,MATCH($A100,'Hoja de Trabajo para listado'!$A$155:$A$1048576,0),MATCH((CUADRO!I$4&amp;$E100),'Hoja de Trabajo para listado'!$A$151:$Z$151,0)),0)+IFERROR(INDEX('Hoja de Trabajo para listado'!$AB$155:$BA$1048576,MATCH($A100,'Hoja de Trabajo para listado'!$AB$155:$AB$1048576,0),MATCH((CUADRO!I$4&amp;$E100),'Hoja de Trabajo para listado'!$AB$151:$BA$151,0)),0)+IFERROR(INDEX('Hoja de Trabajo para listado'!$BC$155:$CB$1048576,MATCH($A100,'Hoja de Trabajo para listado'!$BC$155:$BC$1048576,0),MATCH((CUADRO!I$4&amp;$E100),'Hoja de Trabajo para listado'!$BC$151:$CB$151,0)),0)+IFERROR(INDEX('Hoja de Trabajo para listado'!$DE$153:$DG$274,MATCH($A100,'Hoja de Trabajo para listado'!$DE$153:$DE$1048576,0),MATCH((CUADRO!I$4&amp;$E100),'Hoja de Trabajo para listado'!$DE$151:$DG$151,0)),0)+IFERROR(INDEX('Hoja de Trabajo para listado'!$CD$155:$DC$1048576,MATCH($A100,'Hoja de Trabajo para listado'!$CD$155:$CD$1048576,0),MATCH((CUADRO!I$4&amp;$E100),'Hoja de Trabajo para listado'!$CD$151:$DC$151,0)),0)</f>
        <v>0</v>
      </c>
      <c r="J100" s="245">
        <f ca="1">+IFERROR(INDEX('Hoja de Trabajo para listado'!$A$155:$Z$1048576,MATCH($A100,'Hoja de Trabajo para listado'!$A$155:$A$1048576,0),MATCH((CUADRO!J$4&amp;$E100),'Hoja de Trabajo para listado'!$A$151:$Z$151,0)),0)+IFERROR(INDEX('Hoja de Trabajo para listado'!$AB$155:$BA$1048576,MATCH($A100,'Hoja de Trabajo para listado'!$AB$155:$AB$1048576,0),MATCH((CUADRO!J$4&amp;$E100),'Hoja de Trabajo para listado'!$AB$151:$BA$151,0)),0)+IFERROR(INDEX('Hoja de Trabajo para listado'!$BC$155:$CB$1048576,MATCH($A100,'Hoja de Trabajo para listado'!$BC$155:$BC$1048576,0),MATCH((CUADRO!J$4&amp;$E100),'Hoja de Trabajo para listado'!$BC$151:$CB$151,0)),0)+IFERROR(INDEX('Hoja de Trabajo para listado'!$DE$153:$DG$274,MATCH($A100,'Hoja de Trabajo para listado'!$DE$153:$DE$1048576,0),MATCH((CUADRO!J$4&amp;$E100),'Hoja de Trabajo para listado'!$DE$151:$DG$151,0)),0)+IFERROR(INDEX('Hoja de Trabajo para listado'!$CD$155:$DC$1048576,MATCH($A100,'Hoja de Trabajo para listado'!$CD$155:$CD$1048576,0),MATCH((CUADRO!J$4&amp;$E100),'Hoja de Trabajo para listado'!$CD$151:$DC$151,0)),0)</f>
        <v>0</v>
      </c>
      <c r="K100" s="245">
        <f ca="1">+IFERROR(INDEX('Hoja de Trabajo para listado'!$A$155:$Z$1048576,MATCH($A100,'Hoja de Trabajo para listado'!$A$155:$A$1048576,0),MATCH((CUADRO!K$4&amp;$E100),'Hoja de Trabajo para listado'!$A$151:$Z$151,0)),0)+IFERROR(INDEX('Hoja de Trabajo para listado'!$AB$155:$BA$1048576,MATCH($A100,'Hoja de Trabajo para listado'!$AB$155:$AB$1048576,0),MATCH((CUADRO!K$4&amp;$E100),'Hoja de Trabajo para listado'!$AB$151:$BA$151,0)),0)+IFERROR(INDEX('Hoja de Trabajo para listado'!$BC$155:$CB$1048576,MATCH($A100,'Hoja de Trabajo para listado'!$BC$155:$BC$1048576,0),MATCH((CUADRO!K$4&amp;$E100),'Hoja de Trabajo para listado'!$BC$151:$CB$151,0)),0)+IFERROR(INDEX('Hoja de Trabajo para listado'!$DE$153:$DG$274,MATCH($A100,'Hoja de Trabajo para listado'!$DE$153:$DE$1048576,0),MATCH((CUADRO!K$4&amp;$E100),'Hoja de Trabajo para listado'!$DE$151:$DG$151,0)),0)+IFERROR(INDEX('Hoja de Trabajo para listado'!$CD$155:$DC$1048576,MATCH($A100,'Hoja de Trabajo para listado'!$CD$155:$CD$1048576,0),MATCH((CUADRO!K$4&amp;$E100),'Hoja de Trabajo para listado'!$CD$151:$DC$151,0)),0)</f>
        <v>0</v>
      </c>
      <c r="L100" s="245">
        <f ca="1">+IFERROR(INDEX('Hoja de Trabajo para listado'!$A$155:$Z$1048576,MATCH($A100,'Hoja de Trabajo para listado'!$A$155:$A$1048576,0),MATCH((CUADRO!L$4&amp;$E100),'Hoja de Trabajo para listado'!$A$151:$Z$151,0)),0)+IFERROR(INDEX('Hoja de Trabajo para listado'!$AB$155:$BA$1048576,MATCH($A100,'Hoja de Trabajo para listado'!$AB$155:$AB$1048576,0),MATCH((CUADRO!L$4&amp;$E100),'Hoja de Trabajo para listado'!$AB$151:$BA$151,0)),0)+IFERROR(INDEX('Hoja de Trabajo para listado'!$BC$155:$CB$1048576,MATCH($A100,'Hoja de Trabajo para listado'!$BC$155:$BC$1048576,0),MATCH((CUADRO!L$4&amp;$E100),'Hoja de Trabajo para listado'!$BC$151:$CB$151,0)),0)+IFERROR(INDEX('Hoja de Trabajo para listado'!$DE$153:$DG$274,MATCH($A100,'Hoja de Trabajo para listado'!$DE$153:$DE$1048576,0),MATCH((CUADRO!L$4&amp;$E100),'Hoja de Trabajo para listado'!$DE$151:$DG$151,0)),0)+IFERROR(INDEX('Hoja de Trabajo para listado'!$CD$155:$DC$1048576,MATCH($A100,'Hoja de Trabajo para listado'!$CD$155:$CD$1048576,0),MATCH((CUADRO!L$4&amp;$E100),'Hoja de Trabajo para listado'!$CD$151:$DC$151,0)),0)</f>
        <v>0</v>
      </c>
      <c r="M100" s="245">
        <f ca="1">+IFERROR(INDEX('Hoja de Trabajo para listado'!$A$155:$Z$1048576,MATCH($A100,'Hoja de Trabajo para listado'!$A$155:$A$1048576,0),MATCH((CUADRO!M$4&amp;$E100),'Hoja de Trabajo para listado'!$A$151:$Z$151,0)),0)+IFERROR(INDEX('Hoja de Trabajo para listado'!$AB$155:$BA$1048576,MATCH($A100,'Hoja de Trabajo para listado'!$AB$155:$AB$1048576,0),MATCH((CUADRO!M$4&amp;$E100),'Hoja de Trabajo para listado'!$AB$151:$BA$151,0)),0)+IFERROR(INDEX('Hoja de Trabajo para listado'!$BC$155:$CB$1048576,MATCH($A100,'Hoja de Trabajo para listado'!$BC$155:$BC$1048576,0),MATCH((CUADRO!M$4&amp;$E100),'Hoja de Trabajo para listado'!$BC$151:$CB$151,0)),0)+IFERROR(INDEX('Hoja de Trabajo para listado'!$DE$153:$DG$274,MATCH($A100,'Hoja de Trabajo para listado'!$DE$153:$DE$1048576,0),MATCH((CUADRO!M$4&amp;$E100),'Hoja de Trabajo para listado'!$DE$151:$DG$151,0)),0)+IFERROR(INDEX('Hoja de Trabajo para listado'!$CD$155:$DC$1048576,MATCH($A100,'Hoja de Trabajo para listado'!$CD$155:$CD$1048576,0),MATCH((CUADRO!M$4&amp;$E100),'Hoja de Trabajo para listado'!$CD$151:$DC$151,0)),0)</f>
        <v>0</v>
      </c>
      <c r="N100" s="245">
        <f ca="1">+IFERROR(INDEX('Hoja de Trabajo para listado'!$A$155:$Z$1048576,MATCH($A100,'Hoja de Trabajo para listado'!$A$155:$A$1048576,0),MATCH((CUADRO!N$4&amp;$E100),'Hoja de Trabajo para listado'!$A$151:$Z$151,0)),0)+IFERROR(INDEX('Hoja de Trabajo para listado'!$AB$155:$BA$1048576,MATCH($A100,'Hoja de Trabajo para listado'!$AB$155:$AB$1048576,0),MATCH((CUADRO!N$4&amp;$E100),'Hoja de Trabajo para listado'!$AB$151:$BA$151,0)),0)+IFERROR(INDEX('Hoja de Trabajo para listado'!$BC$155:$CB$1048576,MATCH($A100,'Hoja de Trabajo para listado'!$BC$155:$BC$1048576,0),MATCH((CUADRO!N$4&amp;$E100),'Hoja de Trabajo para listado'!$BC$151:$CB$151,0)),0)+IFERROR(INDEX('Hoja de Trabajo para listado'!$DE$153:$DG$274,MATCH($A100,'Hoja de Trabajo para listado'!$DE$153:$DE$1048576,0),MATCH((CUADRO!N$4&amp;$E100),'Hoja de Trabajo para listado'!$DE$151:$DG$151,0)),0)+IFERROR(INDEX('Hoja de Trabajo para listado'!$CD$155:$DC$1048576,MATCH($A100,'Hoja de Trabajo para listado'!$CD$155:$CD$1048576,0),MATCH((CUADRO!N$4&amp;$E100),'Hoja de Trabajo para listado'!$CD$151:$DC$151,0)),0)</f>
        <v>0</v>
      </c>
      <c r="O100" s="245">
        <f ca="1">+IFERROR(INDEX('Hoja de Trabajo para listado'!$A$155:$Z$1048576,MATCH($A100,'Hoja de Trabajo para listado'!$A$155:$A$1048576,0),MATCH((CUADRO!O$4&amp;$E100),'Hoja de Trabajo para listado'!$A$151:$Z$151,0)),0)+IFERROR(INDEX('Hoja de Trabajo para listado'!$AB$155:$BA$1048576,MATCH($A100,'Hoja de Trabajo para listado'!$AB$155:$AB$1048576,0),MATCH((CUADRO!O$4&amp;$E100),'Hoja de Trabajo para listado'!$AB$151:$BA$151,0)),0)+IFERROR(INDEX('Hoja de Trabajo para listado'!$BC$155:$CB$1048576,MATCH($A100,'Hoja de Trabajo para listado'!$BC$155:$BC$1048576,0),MATCH((CUADRO!O$4&amp;$E100),'Hoja de Trabajo para listado'!$BC$151:$CB$151,0)),0)+IFERROR(INDEX('Hoja de Trabajo para listado'!$DE$153:$DG$274,MATCH($A100,'Hoja de Trabajo para listado'!$DE$153:$DE$1048576,0),MATCH((CUADRO!O$4&amp;$E100),'Hoja de Trabajo para listado'!$DE$151:$DG$151,0)),0)+IFERROR(INDEX('Hoja de Trabajo para listado'!$CD$155:$DC$1048576,MATCH($A100,'Hoja de Trabajo para listado'!$CD$155:$CD$1048576,0),MATCH((CUADRO!O$4&amp;$E100),'Hoja de Trabajo para listado'!$CD$151:$DC$151,0)),0)</f>
        <v>0</v>
      </c>
      <c r="P100" s="245">
        <f ca="1">+IFERROR(INDEX('Hoja de Trabajo para listado'!$A$155:$Z$1048576,MATCH($A100,'Hoja de Trabajo para listado'!$A$155:$A$1048576,0),MATCH((CUADRO!P$4&amp;$E100),'Hoja de Trabajo para listado'!$A$151:$Z$151,0)),0)+IFERROR(INDEX('Hoja de Trabajo para listado'!$AB$155:$BA$1048576,MATCH($A100,'Hoja de Trabajo para listado'!$AB$155:$AB$1048576,0),MATCH((CUADRO!P$4&amp;$E100),'Hoja de Trabajo para listado'!$AB$151:$BA$151,0)),0)+IFERROR(INDEX('Hoja de Trabajo para listado'!$BC$155:$CB$1048576,MATCH($A100,'Hoja de Trabajo para listado'!$BC$155:$BC$1048576,0),MATCH((CUADRO!P$4&amp;$E100),'Hoja de Trabajo para listado'!$BC$151:$CB$151,0)),0)+IFERROR(INDEX('Hoja de Trabajo para listado'!$DE$153:$DG$274,MATCH($A100,'Hoja de Trabajo para listado'!$DE$153:$DE$1048576,0),MATCH((CUADRO!P$4&amp;$E100),'Hoja de Trabajo para listado'!$DE$151:$DG$151,0)),0)+IFERROR(INDEX('Hoja de Trabajo para listado'!$CD$155:$DC$1048576,MATCH($A100,'Hoja de Trabajo para listado'!$CD$155:$CD$1048576,0),MATCH((CUADRO!P$4&amp;$E100),'Hoja de Trabajo para listado'!$CD$151:$DC$151,0)),0)</f>
        <v>0</v>
      </c>
      <c r="Q100" s="245">
        <f ca="1">+IFERROR(INDEX('Hoja de Trabajo para listado'!$A$155:$Z$1048576,MATCH($A100,'Hoja de Trabajo para listado'!$A$155:$A$1048576,0),MATCH((CUADRO!Q$4&amp;$E100),'Hoja de Trabajo para listado'!$A$151:$Z$151,0)),0)+IFERROR(INDEX('Hoja de Trabajo para listado'!$AB$155:$BA$1048576,MATCH($A100,'Hoja de Trabajo para listado'!$AB$155:$AB$1048576,0),MATCH((CUADRO!Q$4&amp;$E100),'Hoja de Trabajo para listado'!$AB$151:$BA$151,0)),0)+IFERROR(INDEX('Hoja de Trabajo para listado'!$BC$155:$CB$1048576,MATCH($A100,'Hoja de Trabajo para listado'!$BC$155:$BC$1048576,0),MATCH((CUADRO!Q$4&amp;$E100),'Hoja de Trabajo para listado'!$BC$151:$CB$151,0)),0)+IFERROR(INDEX('Hoja de Trabajo para listado'!$DE$153:$DG$274,MATCH($A100,'Hoja de Trabajo para listado'!$DE$153:$DE$1048576,0),MATCH((CUADRO!Q$4&amp;$E100),'Hoja de Trabajo para listado'!$DE$151:$DG$151,0)),0)+IFERROR(INDEX('Hoja de Trabajo para listado'!$CD$155:$DC$1048576,MATCH($A100,'Hoja de Trabajo para listado'!$CD$155:$CD$1048576,0),MATCH((CUADRO!Q$4&amp;$E100),'Hoja de Trabajo para listado'!$CD$151:$DC$151,0)),0)</f>
        <v>0</v>
      </c>
      <c r="R100" s="245">
        <f t="shared" ca="1" si="5"/>
        <v>0</v>
      </c>
      <c r="S100" s="245">
        <f ca="1">+R99+R100</f>
        <v>0</v>
      </c>
      <c r="T100" s="245">
        <f ca="1">+S100</f>
        <v>0</v>
      </c>
      <c r="U100" s="244">
        <f t="shared" si="6"/>
        <v>2</v>
      </c>
      <c r="V100" s="333" t="e">
        <f>+VLOOKUP(A100,bd_lista!$A$3:$E$592,5,FALSE)</f>
        <v>#N/A</v>
      </c>
      <c r="W100" s="388"/>
      <c r="X100" s="242" t="e">
        <f>+VLOOKUP(A100,[4]Sheet1!$A$13:$D$744,4,FALSE)</f>
        <v>#N/A</v>
      </c>
      <c r="Y100" s="242" t="e">
        <f>+VLOOKUP(X100,bd_lista!$A$3:$C$592,3,FALSE)</f>
        <v>#N/A</v>
      </c>
      <c r="Z100" s="292"/>
      <c r="AA100" s="293"/>
    </row>
    <row r="101" spans="1:27" ht="15" hidden="1" customHeight="1">
      <c r="A101" s="251">
        <v>150</v>
      </c>
      <c r="B101" s="392">
        <f>+A101</f>
        <v>150</v>
      </c>
      <c r="C101" s="247" t="str">
        <f>+VLOOKUP(A101,bd_lista!$A$3:$C$592,3,FALSE)</f>
        <v>Proyecto Sucre Ciudad Universitaria</v>
      </c>
      <c r="D101" s="389" t="str">
        <f>+C101</f>
        <v>Proyecto Sucre Ciudad Universitaria</v>
      </c>
      <c r="E101" s="247" t="s">
        <v>1304</v>
      </c>
      <c r="F101" s="243">
        <f ca="1">+IFERROR(INDEX('Hoja de Trabajo para listado'!$A$155:$Z$1048576,MATCH($A101,'Hoja de Trabajo para listado'!$A$155:$A$1048576,0),MATCH((CUADRO!F$4&amp;$E101),'Hoja de Trabajo para listado'!$A$151:$Z$151,0)),0)+IFERROR(INDEX('Hoja de Trabajo para listado'!$AB$155:$BA$1048576,MATCH($A101,'Hoja de Trabajo para listado'!$AB$155:$AB$1048576,0),MATCH((CUADRO!F$4&amp;$E101),'Hoja de Trabajo para listado'!$AB$151:$BA$151,0)),0)+IFERROR(INDEX('Hoja de Trabajo para listado'!$BC$155:$CB$1048576,MATCH($A101,'Hoja de Trabajo para listado'!$BC$155:$BC$1048576,0),MATCH((CUADRO!F$4&amp;$E101),'Hoja de Trabajo para listado'!$BC$151:$CB$151,0)),0)+IFERROR(INDEX('Hoja de Trabajo para listado'!$DE$153:$DG$274,MATCH($A101,'Hoja de Trabajo para listado'!$DE$153:$DE$1048576,0),MATCH((CUADRO!F$4&amp;$E101),'Hoja de Trabajo para listado'!$DE$151:$DG$151,0)),0)+IFERROR(INDEX('Hoja de Trabajo para listado'!$CD$155:$DC$1048576,MATCH($A101,'Hoja de Trabajo para listado'!$CD$155:$CD$1048576,0),MATCH((CUADRO!F$4&amp;$E101),'Hoja de Trabajo para listado'!$CD$151:$DC$151,0)),0)</f>
        <v>0</v>
      </c>
      <c r="G101" s="243">
        <f ca="1">+IFERROR(INDEX('Hoja de Trabajo para listado'!$A$155:$Z$1048576,MATCH($A101,'Hoja de Trabajo para listado'!$A$155:$A$1048576,0),MATCH((CUADRO!G$4&amp;$E101),'Hoja de Trabajo para listado'!$A$151:$Z$151,0)),0)+IFERROR(INDEX('Hoja de Trabajo para listado'!$AB$155:$BA$1048576,MATCH($A101,'Hoja de Trabajo para listado'!$AB$155:$AB$1048576,0),MATCH((CUADRO!G$4&amp;$E101),'Hoja de Trabajo para listado'!$AB$151:$BA$151,0)),0)+IFERROR(INDEX('Hoja de Trabajo para listado'!$BC$155:$CB$1048576,MATCH($A101,'Hoja de Trabajo para listado'!$BC$155:$BC$1048576,0),MATCH((CUADRO!G$4&amp;$E101),'Hoja de Trabajo para listado'!$BC$151:$CB$151,0)),0)+IFERROR(INDEX('Hoja de Trabajo para listado'!$DE$153:$DG$274,MATCH($A101,'Hoja de Trabajo para listado'!$DE$153:$DE$1048576,0),MATCH((CUADRO!G$4&amp;$E101),'Hoja de Trabajo para listado'!$DE$151:$DG$151,0)),0)+IFERROR(INDEX('Hoja de Trabajo para listado'!$CD$155:$DC$1048576,MATCH($A101,'Hoja de Trabajo para listado'!$CD$155:$CD$1048576,0),MATCH((CUADRO!G$4&amp;$E101),'Hoja de Trabajo para listado'!$CD$151:$DC$151,0)),0)</f>
        <v>0</v>
      </c>
      <c r="H101" s="243">
        <f ca="1">+IFERROR(INDEX('Hoja de Trabajo para listado'!$A$155:$Z$1048576,MATCH($A101,'Hoja de Trabajo para listado'!$A$155:$A$1048576,0),MATCH((CUADRO!H$4&amp;$E101),'Hoja de Trabajo para listado'!$A$151:$Z$151,0)),0)+IFERROR(INDEX('Hoja de Trabajo para listado'!$AB$155:$BA$1048576,MATCH($A101,'Hoja de Trabajo para listado'!$AB$155:$AB$1048576,0),MATCH((CUADRO!H$4&amp;$E101),'Hoja de Trabajo para listado'!$AB$151:$BA$151,0)),0)+IFERROR(INDEX('Hoja de Trabajo para listado'!$BC$155:$CB$1048576,MATCH($A101,'Hoja de Trabajo para listado'!$BC$155:$BC$1048576,0),MATCH((CUADRO!H$4&amp;$E101),'Hoja de Trabajo para listado'!$BC$151:$CB$151,0)),0)+IFERROR(INDEX('Hoja de Trabajo para listado'!$DE$153:$DG$274,MATCH($A101,'Hoja de Trabajo para listado'!$DE$153:$DE$1048576,0),MATCH((CUADRO!H$4&amp;$E101),'Hoja de Trabajo para listado'!$DE$151:$DG$151,0)),0)+IFERROR(INDEX('Hoja de Trabajo para listado'!$CD$155:$DC$1048576,MATCH($A101,'Hoja de Trabajo para listado'!$CD$155:$CD$1048576,0),MATCH((CUADRO!H$4&amp;$E101),'Hoja de Trabajo para listado'!$CD$151:$DC$151,0)),0)</f>
        <v>0</v>
      </c>
      <c r="I101" s="243">
        <f ca="1">+IFERROR(INDEX('Hoja de Trabajo para listado'!$A$155:$Z$1048576,MATCH($A101,'Hoja de Trabajo para listado'!$A$155:$A$1048576,0),MATCH((CUADRO!I$4&amp;$E101),'Hoja de Trabajo para listado'!$A$151:$Z$151,0)),0)+IFERROR(INDEX('Hoja de Trabajo para listado'!$AB$155:$BA$1048576,MATCH($A101,'Hoja de Trabajo para listado'!$AB$155:$AB$1048576,0),MATCH((CUADRO!I$4&amp;$E101),'Hoja de Trabajo para listado'!$AB$151:$BA$151,0)),0)+IFERROR(INDEX('Hoja de Trabajo para listado'!$BC$155:$CB$1048576,MATCH($A101,'Hoja de Trabajo para listado'!$BC$155:$BC$1048576,0),MATCH((CUADRO!I$4&amp;$E101),'Hoja de Trabajo para listado'!$BC$151:$CB$151,0)),0)+IFERROR(INDEX('Hoja de Trabajo para listado'!$DE$153:$DG$274,MATCH($A101,'Hoja de Trabajo para listado'!$DE$153:$DE$1048576,0),MATCH((CUADRO!I$4&amp;$E101),'Hoja de Trabajo para listado'!$DE$151:$DG$151,0)),0)+IFERROR(INDEX('Hoja de Trabajo para listado'!$CD$155:$DC$1048576,MATCH($A101,'Hoja de Trabajo para listado'!$CD$155:$CD$1048576,0),MATCH((CUADRO!I$4&amp;$E101),'Hoja de Trabajo para listado'!$CD$151:$DC$151,0)),0)</f>
        <v>0</v>
      </c>
      <c r="J101" s="243">
        <f ca="1">+IFERROR(INDEX('Hoja de Trabajo para listado'!$A$155:$Z$1048576,MATCH($A101,'Hoja de Trabajo para listado'!$A$155:$A$1048576,0),MATCH((CUADRO!J$4&amp;$E101),'Hoja de Trabajo para listado'!$A$151:$Z$151,0)),0)+IFERROR(INDEX('Hoja de Trabajo para listado'!$AB$155:$BA$1048576,MATCH($A101,'Hoja de Trabajo para listado'!$AB$155:$AB$1048576,0),MATCH((CUADRO!J$4&amp;$E101),'Hoja de Trabajo para listado'!$AB$151:$BA$151,0)),0)+IFERROR(INDEX('Hoja de Trabajo para listado'!$BC$155:$CB$1048576,MATCH($A101,'Hoja de Trabajo para listado'!$BC$155:$BC$1048576,0),MATCH((CUADRO!J$4&amp;$E101),'Hoja de Trabajo para listado'!$BC$151:$CB$151,0)),0)+IFERROR(INDEX('Hoja de Trabajo para listado'!$DE$153:$DG$274,MATCH($A101,'Hoja de Trabajo para listado'!$DE$153:$DE$1048576,0),MATCH((CUADRO!J$4&amp;$E101),'Hoja de Trabajo para listado'!$DE$151:$DG$151,0)),0)+IFERROR(INDEX('Hoja de Trabajo para listado'!$CD$155:$DC$1048576,MATCH($A101,'Hoja de Trabajo para listado'!$CD$155:$CD$1048576,0),MATCH((CUADRO!J$4&amp;$E101),'Hoja de Trabajo para listado'!$CD$151:$DC$151,0)),0)</f>
        <v>0</v>
      </c>
      <c r="K101" s="243">
        <f ca="1">+IFERROR(INDEX('Hoja de Trabajo para listado'!$A$155:$Z$1048576,MATCH($A101,'Hoja de Trabajo para listado'!$A$155:$A$1048576,0),MATCH((CUADRO!K$4&amp;$E101),'Hoja de Trabajo para listado'!$A$151:$Z$151,0)),0)+IFERROR(INDEX('Hoja de Trabajo para listado'!$AB$155:$BA$1048576,MATCH($A101,'Hoja de Trabajo para listado'!$AB$155:$AB$1048576,0),MATCH((CUADRO!K$4&amp;$E101),'Hoja de Trabajo para listado'!$AB$151:$BA$151,0)),0)+IFERROR(INDEX('Hoja de Trabajo para listado'!$BC$155:$CB$1048576,MATCH($A101,'Hoja de Trabajo para listado'!$BC$155:$BC$1048576,0),MATCH((CUADRO!K$4&amp;$E101),'Hoja de Trabajo para listado'!$BC$151:$CB$151,0)),0)+IFERROR(INDEX('Hoja de Trabajo para listado'!$DE$153:$DG$274,MATCH($A101,'Hoja de Trabajo para listado'!$DE$153:$DE$1048576,0),MATCH((CUADRO!K$4&amp;$E101),'Hoja de Trabajo para listado'!$DE$151:$DG$151,0)),0)+IFERROR(INDEX('Hoja de Trabajo para listado'!$CD$155:$DC$1048576,MATCH($A101,'Hoja de Trabajo para listado'!$CD$155:$CD$1048576,0),MATCH((CUADRO!K$4&amp;$E101),'Hoja de Trabajo para listado'!$CD$151:$DC$151,0)),0)</f>
        <v>0</v>
      </c>
      <c r="L101" s="243">
        <f ca="1">+IFERROR(INDEX('Hoja de Trabajo para listado'!$A$155:$Z$1048576,MATCH($A101,'Hoja de Trabajo para listado'!$A$155:$A$1048576,0),MATCH((CUADRO!L$4&amp;$E101),'Hoja de Trabajo para listado'!$A$151:$Z$151,0)),0)+IFERROR(INDEX('Hoja de Trabajo para listado'!$AB$155:$BA$1048576,MATCH($A101,'Hoja de Trabajo para listado'!$AB$155:$AB$1048576,0),MATCH((CUADRO!L$4&amp;$E101),'Hoja de Trabajo para listado'!$AB$151:$BA$151,0)),0)+IFERROR(INDEX('Hoja de Trabajo para listado'!$BC$155:$CB$1048576,MATCH($A101,'Hoja de Trabajo para listado'!$BC$155:$BC$1048576,0),MATCH((CUADRO!L$4&amp;$E101),'Hoja de Trabajo para listado'!$BC$151:$CB$151,0)),0)+IFERROR(INDEX('Hoja de Trabajo para listado'!$DE$153:$DG$274,MATCH($A101,'Hoja de Trabajo para listado'!$DE$153:$DE$1048576,0),MATCH((CUADRO!L$4&amp;$E101),'Hoja de Trabajo para listado'!$DE$151:$DG$151,0)),0)+IFERROR(INDEX('Hoja de Trabajo para listado'!$CD$155:$DC$1048576,MATCH($A101,'Hoja de Trabajo para listado'!$CD$155:$CD$1048576,0),MATCH((CUADRO!L$4&amp;$E101),'Hoja de Trabajo para listado'!$CD$151:$DC$151,0)),0)</f>
        <v>0</v>
      </c>
      <c r="M101" s="243">
        <f ca="1">+IFERROR(INDEX('Hoja de Trabajo para listado'!$A$155:$Z$1048576,MATCH($A101,'Hoja de Trabajo para listado'!$A$155:$A$1048576,0),MATCH((CUADRO!M$4&amp;$E101),'Hoja de Trabajo para listado'!$A$151:$Z$151,0)),0)+IFERROR(INDEX('Hoja de Trabajo para listado'!$AB$155:$BA$1048576,MATCH($A101,'Hoja de Trabajo para listado'!$AB$155:$AB$1048576,0),MATCH((CUADRO!M$4&amp;$E101),'Hoja de Trabajo para listado'!$AB$151:$BA$151,0)),0)+IFERROR(INDEX('Hoja de Trabajo para listado'!$BC$155:$CB$1048576,MATCH($A101,'Hoja de Trabajo para listado'!$BC$155:$BC$1048576,0),MATCH((CUADRO!M$4&amp;$E101),'Hoja de Trabajo para listado'!$BC$151:$CB$151,0)),0)+IFERROR(INDEX('Hoja de Trabajo para listado'!$DE$153:$DG$274,MATCH($A101,'Hoja de Trabajo para listado'!$DE$153:$DE$1048576,0),MATCH((CUADRO!M$4&amp;$E101),'Hoja de Trabajo para listado'!$DE$151:$DG$151,0)),0)+IFERROR(INDEX('Hoja de Trabajo para listado'!$CD$155:$DC$1048576,MATCH($A101,'Hoja de Trabajo para listado'!$CD$155:$CD$1048576,0),MATCH((CUADRO!M$4&amp;$E101),'Hoja de Trabajo para listado'!$CD$151:$DC$151,0)),0)</f>
        <v>0</v>
      </c>
      <c r="N101" s="243">
        <f ca="1">+IFERROR(INDEX('Hoja de Trabajo para listado'!$A$155:$Z$1048576,MATCH($A101,'Hoja de Trabajo para listado'!$A$155:$A$1048576,0),MATCH((CUADRO!N$4&amp;$E101),'Hoja de Trabajo para listado'!$A$151:$Z$151,0)),0)+IFERROR(INDEX('Hoja de Trabajo para listado'!$AB$155:$BA$1048576,MATCH($A101,'Hoja de Trabajo para listado'!$AB$155:$AB$1048576,0),MATCH((CUADRO!N$4&amp;$E101),'Hoja de Trabajo para listado'!$AB$151:$BA$151,0)),0)+IFERROR(INDEX('Hoja de Trabajo para listado'!$BC$155:$CB$1048576,MATCH($A101,'Hoja de Trabajo para listado'!$BC$155:$BC$1048576,0),MATCH((CUADRO!N$4&amp;$E101),'Hoja de Trabajo para listado'!$BC$151:$CB$151,0)),0)+IFERROR(INDEX('Hoja de Trabajo para listado'!$DE$153:$DG$274,MATCH($A101,'Hoja de Trabajo para listado'!$DE$153:$DE$1048576,0),MATCH((CUADRO!N$4&amp;$E101),'Hoja de Trabajo para listado'!$DE$151:$DG$151,0)),0)+IFERROR(INDEX('Hoja de Trabajo para listado'!$CD$155:$DC$1048576,MATCH($A101,'Hoja de Trabajo para listado'!$CD$155:$CD$1048576,0),MATCH((CUADRO!N$4&amp;$E101),'Hoja de Trabajo para listado'!$CD$151:$DC$151,0)),0)</f>
        <v>0</v>
      </c>
      <c r="O101" s="243">
        <f ca="1">+IFERROR(INDEX('Hoja de Trabajo para listado'!$A$155:$Z$1048576,MATCH($A101,'Hoja de Trabajo para listado'!$A$155:$A$1048576,0),MATCH((CUADRO!O$4&amp;$E101),'Hoja de Trabajo para listado'!$A$151:$Z$151,0)),0)+IFERROR(INDEX('Hoja de Trabajo para listado'!$AB$155:$BA$1048576,MATCH($A101,'Hoja de Trabajo para listado'!$AB$155:$AB$1048576,0),MATCH((CUADRO!O$4&amp;$E101),'Hoja de Trabajo para listado'!$AB$151:$BA$151,0)),0)+IFERROR(INDEX('Hoja de Trabajo para listado'!$BC$155:$CB$1048576,MATCH($A101,'Hoja de Trabajo para listado'!$BC$155:$BC$1048576,0),MATCH((CUADRO!O$4&amp;$E101),'Hoja de Trabajo para listado'!$BC$151:$CB$151,0)),0)+IFERROR(INDEX('Hoja de Trabajo para listado'!$DE$153:$DG$274,MATCH($A101,'Hoja de Trabajo para listado'!$DE$153:$DE$1048576,0),MATCH((CUADRO!O$4&amp;$E101),'Hoja de Trabajo para listado'!$DE$151:$DG$151,0)),0)+IFERROR(INDEX('Hoja de Trabajo para listado'!$CD$155:$DC$1048576,MATCH($A101,'Hoja de Trabajo para listado'!$CD$155:$CD$1048576,0),MATCH((CUADRO!O$4&amp;$E101),'Hoja de Trabajo para listado'!$CD$151:$DC$151,0)),0)</f>
        <v>0</v>
      </c>
      <c r="P101" s="243">
        <f ca="1">+IFERROR(INDEX('Hoja de Trabajo para listado'!$A$155:$Z$1048576,MATCH($A101,'Hoja de Trabajo para listado'!$A$155:$A$1048576,0),MATCH((CUADRO!P$4&amp;$E101),'Hoja de Trabajo para listado'!$A$151:$Z$151,0)),0)+IFERROR(INDEX('Hoja de Trabajo para listado'!$AB$155:$BA$1048576,MATCH($A101,'Hoja de Trabajo para listado'!$AB$155:$AB$1048576,0),MATCH((CUADRO!P$4&amp;$E101),'Hoja de Trabajo para listado'!$AB$151:$BA$151,0)),0)+IFERROR(INDEX('Hoja de Trabajo para listado'!$BC$155:$CB$1048576,MATCH($A101,'Hoja de Trabajo para listado'!$BC$155:$BC$1048576,0),MATCH((CUADRO!P$4&amp;$E101),'Hoja de Trabajo para listado'!$BC$151:$CB$151,0)),0)+IFERROR(INDEX('Hoja de Trabajo para listado'!$DE$153:$DG$274,MATCH($A101,'Hoja de Trabajo para listado'!$DE$153:$DE$1048576,0),MATCH((CUADRO!P$4&amp;$E101),'Hoja de Trabajo para listado'!$DE$151:$DG$151,0)),0)+IFERROR(INDEX('Hoja de Trabajo para listado'!$CD$155:$DC$1048576,MATCH($A101,'Hoja de Trabajo para listado'!$CD$155:$CD$1048576,0),MATCH((CUADRO!P$4&amp;$E101),'Hoja de Trabajo para listado'!$CD$151:$DC$151,0)),0)</f>
        <v>0</v>
      </c>
      <c r="Q101" s="243">
        <f ca="1">+IFERROR(INDEX('Hoja de Trabajo para listado'!$A$155:$Z$1048576,MATCH($A101,'Hoja de Trabajo para listado'!$A$155:$A$1048576,0),MATCH((CUADRO!Q$4&amp;$E101),'Hoja de Trabajo para listado'!$A$151:$Z$151,0)),0)+IFERROR(INDEX('Hoja de Trabajo para listado'!$AB$155:$BA$1048576,MATCH($A101,'Hoja de Trabajo para listado'!$AB$155:$AB$1048576,0),MATCH((CUADRO!Q$4&amp;$E101),'Hoja de Trabajo para listado'!$AB$151:$BA$151,0)),0)+IFERROR(INDEX('Hoja de Trabajo para listado'!$BC$155:$CB$1048576,MATCH($A101,'Hoja de Trabajo para listado'!$BC$155:$BC$1048576,0),MATCH((CUADRO!Q$4&amp;$E101),'Hoja de Trabajo para listado'!$BC$151:$CB$151,0)),0)+IFERROR(INDEX('Hoja de Trabajo para listado'!$DE$153:$DG$274,MATCH($A101,'Hoja de Trabajo para listado'!$DE$153:$DE$1048576,0),MATCH((CUADRO!Q$4&amp;$E101),'Hoja de Trabajo para listado'!$DE$151:$DG$151,0)),0)+IFERROR(INDEX('Hoja de Trabajo para listado'!$CD$155:$DC$1048576,MATCH($A101,'Hoja de Trabajo para listado'!$CD$155:$CD$1048576,0),MATCH((CUADRO!Q$4&amp;$E101),'Hoja de Trabajo para listado'!$CD$151:$DC$151,0)),0)</f>
        <v>0</v>
      </c>
      <c r="R101" s="243">
        <f t="shared" ca="1" si="5"/>
        <v>0</v>
      </c>
      <c r="S101" s="243"/>
      <c r="T101" s="243">
        <f ca="1">+T102</f>
        <v>0</v>
      </c>
      <c r="U101" s="242">
        <f t="shared" si="6"/>
        <v>1</v>
      </c>
      <c r="V101" s="333" t="str">
        <f>+VLOOKUP(A101,bd_lista!$A$3:$E$592,5,FALSE)</f>
        <v>Instituciones Descentralizadas</v>
      </c>
      <c r="W101" s="387" t="str">
        <f>+V101</f>
        <v>Instituciones Descentralizadas</v>
      </c>
      <c r="X101" s="242">
        <f>+VLOOKUP(A101,[4]Sheet1!$A$13:$D$744,4,FALSE)</f>
        <v>16</v>
      </c>
      <c r="Y101" s="242" t="str">
        <f>+VLOOKUP(X101,bd_lista!$A$3:$C$592,3,FALSE)</f>
        <v>Ministerio de Educación</v>
      </c>
      <c r="Z101" s="294">
        <f>+X101</f>
        <v>16</v>
      </c>
      <c r="AA101" s="295" t="str">
        <f>+Y101</f>
        <v>Ministerio de Educación</v>
      </c>
    </row>
    <row r="102" spans="1:27" ht="15" hidden="1" customHeight="1">
      <c r="A102" s="32">
        <v>150</v>
      </c>
      <c r="B102" s="393"/>
      <c r="C102" s="333" t="str">
        <f>+VLOOKUP(A102,bd_lista!$A$3:$C$592,3,FALSE)</f>
        <v>Proyecto Sucre Ciudad Universitaria</v>
      </c>
      <c r="D102" s="390"/>
      <c r="E102" s="333" t="s">
        <v>1305</v>
      </c>
      <c r="F102" s="245">
        <f ca="1">+IFERROR(INDEX('Hoja de Trabajo para listado'!$A$155:$Z$1048576,MATCH($A102,'Hoja de Trabajo para listado'!$A$155:$A$1048576,0),MATCH((CUADRO!F$4&amp;$E102),'Hoja de Trabajo para listado'!$A$151:$Z$151,0)),0)+IFERROR(INDEX('Hoja de Trabajo para listado'!$AB$155:$BA$1048576,MATCH($A102,'Hoja de Trabajo para listado'!$AB$155:$AB$1048576,0),MATCH((CUADRO!F$4&amp;$E102),'Hoja de Trabajo para listado'!$AB$151:$BA$151,0)),0)+IFERROR(INDEX('Hoja de Trabajo para listado'!$BC$155:$CB$1048576,MATCH($A102,'Hoja de Trabajo para listado'!$BC$155:$BC$1048576,0),MATCH((CUADRO!F$4&amp;$E102),'Hoja de Trabajo para listado'!$BC$151:$CB$151,0)),0)+IFERROR(INDEX('Hoja de Trabajo para listado'!$DE$153:$DG$274,MATCH($A102,'Hoja de Trabajo para listado'!$DE$153:$DE$1048576,0),MATCH((CUADRO!F$4&amp;$E102),'Hoja de Trabajo para listado'!$DE$151:$DG$151,0)),0)+IFERROR(INDEX('Hoja de Trabajo para listado'!$CD$155:$DC$1048576,MATCH($A102,'Hoja de Trabajo para listado'!$CD$155:$CD$1048576,0),MATCH((CUADRO!F$4&amp;$E102),'Hoja de Trabajo para listado'!$CD$151:$DC$151,0)),0)</f>
        <v>0</v>
      </c>
      <c r="G102" s="245">
        <f ca="1">+IFERROR(INDEX('Hoja de Trabajo para listado'!$A$155:$Z$1048576,MATCH($A102,'Hoja de Trabajo para listado'!$A$155:$A$1048576,0),MATCH((CUADRO!G$4&amp;$E102),'Hoja de Trabajo para listado'!$A$151:$Z$151,0)),0)+IFERROR(INDEX('Hoja de Trabajo para listado'!$AB$155:$BA$1048576,MATCH($A102,'Hoja de Trabajo para listado'!$AB$155:$AB$1048576,0),MATCH((CUADRO!G$4&amp;$E102),'Hoja de Trabajo para listado'!$AB$151:$BA$151,0)),0)+IFERROR(INDEX('Hoja de Trabajo para listado'!$BC$155:$CB$1048576,MATCH($A102,'Hoja de Trabajo para listado'!$BC$155:$BC$1048576,0),MATCH((CUADRO!G$4&amp;$E102),'Hoja de Trabajo para listado'!$BC$151:$CB$151,0)),0)+IFERROR(INDEX('Hoja de Trabajo para listado'!$DE$153:$DG$274,MATCH($A102,'Hoja de Trabajo para listado'!$DE$153:$DE$1048576,0),MATCH((CUADRO!G$4&amp;$E102),'Hoja de Trabajo para listado'!$DE$151:$DG$151,0)),0)+IFERROR(INDEX('Hoja de Trabajo para listado'!$CD$155:$DC$1048576,MATCH($A102,'Hoja de Trabajo para listado'!$CD$155:$CD$1048576,0),MATCH((CUADRO!G$4&amp;$E102),'Hoja de Trabajo para listado'!$CD$151:$DC$151,0)),0)</f>
        <v>0</v>
      </c>
      <c r="H102" s="245">
        <f ca="1">+IFERROR(INDEX('Hoja de Trabajo para listado'!$A$155:$Z$1048576,MATCH($A102,'Hoja de Trabajo para listado'!$A$155:$A$1048576,0),MATCH((CUADRO!H$4&amp;$E102),'Hoja de Trabajo para listado'!$A$151:$Z$151,0)),0)+IFERROR(INDEX('Hoja de Trabajo para listado'!$AB$155:$BA$1048576,MATCH($A102,'Hoja de Trabajo para listado'!$AB$155:$AB$1048576,0),MATCH((CUADRO!H$4&amp;$E102),'Hoja de Trabajo para listado'!$AB$151:$BA$151,0)),0)+IFERROR(INDEX('Hoja de Trabajo para listado'!$BC$155:$CB$1048576,MATCH($A102,'Hoja de Trabajo para listado'!$BC$155:$BC$1048576,0),MATCH((CUADRO!H$4&amp;$E102),'Hoja de Trabajo para listado'!$BC$151:$CB$151,0)),0)+IFERROR(INDEX('Hoja de Trabajo para listado'!$DE$153:$DG$274,MATCH($A102,'Hoja de Trabajo para listado'!$DE$153:$DE$1048576,0),MATCH((CUADRO!H$4&amp;$E102),'Hoja de Trabajo para listado'!$DE$151:$DG$151,0)),0)+IFERROR(INDEX('Hoja de Trabajo para listado'!$CD$155:$DC$1048576,MATCH($A102,'Hoja de Trabajo para listado'!$CD$155:$CD$1048576,0),MATCH((CUADRO!H$4&amp;$E102),'Hoja de Trabajo para listado'!$CD$151:$DC$151,0)),0)</f>
        <v>0</v>
      </c>
      <c r="I102" s="245">
        <f ca="1">+IFERROR(INDEX('Hoja de Trabajo para listado'!$A$155:$Z$1048576,MATCH($A102,'Hoja de Trabajo para listado'!$A$155:$A$1048576,0),MATCH((CUADRO!I$4&amp;$E102),'Hoja de Trabajo para listado'!$A$151:$Z$151,0)),0)+IFERROR(INDEX('Hoja de Trabajo para listado'!$AB$155:$BA$1048576,MATCH($A102,'Hoja de Trabajo para listado'!$AB$155:$AB$1048576,0),MATCH((CUADRO!I$4&amp;$E102),'Hoja de Trabajo para listado'!$AB$151:$BA$151,0)),0)+IFERROR(INDEX('Hoja de Trabajo para listado'!$BC$155:$CB$1048576,MATCH($A102,'Hoja de Trabajo para listado'!$BC$155:$BC$1048576,0),MATCH((CUADRO!I$4&amp;$E102),'Hoja de Trabajo para listado'!$BC$151:$CB$151,0)),0)+IFERROR(INDEX('Hoja de Trabajo para listado'!$DE$153:$DG$274,MATCH($A102,'Hoja de Trabajo para listado'!$DE$153:$DE$1048576,0),MATCH((CUADRO!I$4&amp;$E102),'Hoja de Trabajo para listado'!$DE$151:$DG$151,0)),0)+IFERROR(INDEX('Hoja de Trabajo para listado'!$CD$155:$DC$1048576,MATCH($A102,'Hoja de Trabajo para listado'!$CD$155:$CD$1048576,0),MATCH((CUADRO!I$4&amp;$E102),'Hoja de Trabajo para listado'!$CD$151:$DC$151,0)),0)</f>
        <v>0</v>
      </c>
      <c r="J102" s="245">
        <f ca="1">+IFERROR(INDEX('Hoja de Trabajo para listado'!$A$155:$Z$1048576,MATCH($A102,'Hoja de Trabajo para listado'!$A$155:$A$1048576,0),MATCH((CUADRO!J$4&amp;$E102),'Hoja de Trabajo para listado'!$A$151:$Z$151,0)),0)+IFERROR(INDEX('Hoja de Trabajo para listado'!$AB$155:$BA$1048576,MATCH($A102,'Hoja de Trabajo para listado'!$AB$155:$AB$1048576,0),MATCH((CUADRO!J$4&amp;$E102),'Hoja de Trabajo para listado'!$AB$151:$BA$151,0)),0)+IFERROR(INDEX('Hoja de Trabajo para listado'!$BC$155:$CB$1048576,MATCH($A102,'Hoja de Trabajo para listado'!$BC$155:$BC$1048576,0),MATCH((CUADRO!J$4&amp;$E102),'Hoja de Trabajo para listado'!$BC$151:$CB$151,0)),0)+IFERROR(INDEX('Hoja de Trabajo para listado'!$DE$153:$DG$274,MATCH($A102,'Hoja de Trabajo para listado'!$DE$153:$DE$1048576,0),MATCH((CUADRO!J$4&amp;$E102),'Hoja de Trabajo para listado'!$DE$151:$DG$151,0)),0)+IFERROR(INDEX('Hoja de Trabajo para listado'!$CD$155:$DC$1048576,MATCH($A102,'Hoja de Trabajo para listado'!$CD$155:$CD$1048576,0),MATCH((CUADRO!J$4&amp;$E102),'Hoja de Trabajo para listado'!$CD$151:$DC$151,0)),0)</f>
        <v>0</v>
      </c>
      <c r="K102" s="245">
        <f ca="1">+IFERROR(INDEX('Hoja de Trabajo para listado'!$A$155:$Z$1048576,MATCH($A102,'Hoja de Trabajo para listado'!$A$155:$A$1048576,0),MATCH((CUADRO!K$4&amp;$E102),'Hoja de Trabajo para listado'!$A$151:$Z$151,0)),0)+IFERROR(INDEX('Hoja de Trabajo para listado'!$AB$155:$BA$1048576,MATCH($A102,'Hoja de Trabajo para listado'!$AB$155:$AB$1048576,0),MATCH((CUADRO!K$4&amp;$E102),'Hoja de Trabajo para listado'!$AB$151:$BA$151,0)),0)+IFERROR(INDEX('Hoja de Trabajo para listado'!$BC$155:$CB$1048576,MATCH($A102,'Hoja de Trabajo para listado'!$BC$155:$BC$1048576,0),MATCH((CUADRO!K$4&amp;$E102),'Hoja de Trabajo para listado'!$BC$151:$CB$151,0)),0)+IFERROR(INDEX('Hoja de Trabajo para listado'!$DE$153:$DG$274,MATCH($A102,'Hoja de Trabajo para listado'!$DE$153:$DE$1048576,0),MATCH((CUADRO!K$4&amp;$E102),'Hoja de Trabajo para listado'!$DE$151:$DG$151,0)),0)+IFERROR(INDEX('Hoja de Trabajo para listado'!$CD$155:$DC$1048576,MATCH($A102,'Hoja de Trabajo para listado'!$CD$155:$CD$1048576,0),MATCH((CUADRO!K$4&amp;$E102),'Hoja de Trabajo para listado'!$CD$151:$DC$151,0)),0)</f>
        <v>0</v>
      </c>
      <c r="L102" s="245">
        <f ca="1">+IFERROR(INDEX('Hoja de Trabajo para listado'!$A$155:$Z$1048576,MATCH($A102,'Hoja de Trabajo para listado'!$A$155:$A$1048576,0),MATCH((CUADRO!L$4&amp;$E102),'Hoja de Trabajo para listado'!$A$151:$Z$151,0)),0)+IFERROR(INDEX('Hoja de Trabajo para listado'!$AB$155:$BA$1048576,MATCH($A102,'Hoja de Trabajo para listado'!$AB$155:$AB$1048576,0),MATCH((CUADRO!L$4&amp;$E102),'Hoja de Trabajo para listado'!$AB$151:$BA$151,0)),0)+IFERROR(INDEX('Hoja de Trabajo para listado'!$BC$155:$CB$1048576,MATCH($A102,'Hoja de Trabajo para listado'!$BC$155:$BC$1048576,0),MATCH((CUADRO!L$4&amp;$E102),'Hoja de Trabajo para listado'!$BC$151:$CB$151,0)),0)+IFERROR(INDEX('Hoja de Trabajo para listado'!$DE$153:$DG$274,MATCH($A102,'Hoja de Trabajo para listado'!$DE$153:$DE$1048576,0),MATCH((CUADRO!L$4&amp;$E102),'Hoja de Trabajo para listado'!$DE$151:$DG$151,0)),0)+IFERROR(INDEX('Hoja de Trabajo para listado'!$CD$155:$DC$1048576,MATCH($A102,'Hoja de Trabajo para listado'!$CD$155:$CD$1048576,0),MATCH((CUADRO!L$4&amp;$E102),'Hoja de Trabajo para listado'!$CD$151:$DC$151,0)),0)</f>
        <v>0</v>
      </c>
      <c r="M102" s="245">
        <f ca="1">+IFERROR(INDEX('Hoja de Trabajo para listado'!$A$155:$Z$1048576,MATCH($A102,'Hoja de Trabajo para listado'!$A$155:$A$1048576,0),MATCH((CUADRO!M$4&amp;$E102),'Hoja de Trabajo para listado'!$A$151:$Z$151,0)),0)+IFERROR(INDEX('Hoja de Trabajo para listado'!$AB$155:$BA$1048576,MATCH($A102,'Hoja de Trabajo para listado'!$AB$155:$AB$1048576,0),MATCH((CUADRO!M$4&amp;$E102),'Hoja de Trabajo para listado'!$AB$151:$BA$151,0)),0)+IFERROR(INDEX('Hoja de Trabajo para listado'!$BC$155:$CB$1048576,MATCH($A102,'Hoja de Trabajo para listado'!$BC$155:$BC$1048576,0),MATCH((CUADRO!M$4&amp;$E102),'Hoja de Trabajo para listado'!$BC$151:$CB$151,0)),0)+IFERROR(INDEX('Hoja de Trabajo para listado'!$DE$153:$DG$274,MATCH($A102,'Hoja de Trabajo para listado'!$DE$153:$DE$1048576,0),MATCH((CUADRO!M$4&amp;$E102),'Hoja de Trabajo para listado'!$DE$151:$DG$151,0)),0)+IFERROR(INDEX('Hoja de Trabajo para listado'!$CD$155:$DC$1048576,MATCH($A102,'Hoja de Trabajo para listado'!$CD$155:$CD$1048576,0),MATCH((CUADRO!M$4&amp;$E102),'Hoja de Trabajo para listado'!$CD$151:$DC$151,0)),0)</f>
        <v>0</v>
      </c>
      <c r="N102" s="245">
        <f ca="1">+IFERROR(INDEX('Hoja de Trabajo para listado'!$A$155:$Z$1048576,MATCH($A102,'Hoja de Trabajo para listado'!$A$155:$A$1048576,0),MATCH((CUADRO!N$4&amp;$E102),'Hoja de Trabajo para listado'!$A$151:$Z$151,0)),0)+IFERROR(INDEX('Hoja de Trabajo para listado'!$AB$155:$BA$1048576,MATCH($A102,'Hoja de Trabajo para listado'!$AB$155:$AB$1048576,0),MATCH((CUADRO!N$4&amp;$E102),'Hoja de Trabajo para listado'!$AB$151:$BA$151,0)),0)+IFERROR(INDEX('Hoja de Trabajo para listado'!$BC$155:$CB$1048576,MATCH($A102,'Hoja de Trabajo para listado'!$BC$155:$BC$1048576,0),MATCH((CUADRO!N$4&amp;$E102),'Hoja de Trabajo para listado'!$BC$151:$CB$151,0)),0)+IFERROR(INDEX('Hoja de Trabajo para listado'!$DE$153:$DG$274,MATCH($A102,'Hoja de Trabajo para listado'!$DE$153:$DE$1048576,0),MATCH((CUADRO!N$4&amp;$E102),'Hoja de Trabajo para listado'!$DE$151:$DG$151,0)),0)+IFERROR(INDEX('Hoja de Trabajo para listado'!$CD$155:$DC$1048576,MATCH($A102,'Hoja de Trabajo para listado'!$CD$155:$CD$1048576,0),MATCH((CUADRO!N$4&amp;$E102),'Hoja de Trabajo para listado'!$CD$151:$DC$151,0)),0)</f>
        <v>0</v>
      </c>
      <c r="O102" s="245">
        <f ca="1">+IFERROR(INDEX('Hoja de Trabajo para listado'!$A$155:$Z$1048576,MATCH($A102,'Hoja de Trabajo para listado'!$A$155:$A$1048576,0),MATCH((CUADRO!O$4&amp;$E102),'Hoja de Trabajo para listado'!$A$151:$Z$151,0)),0)+IFERROR(INDEX('Hoja de Trabajo para listado'!$AB$155:$BA$1048576,MATCH($A102,'Hoja de Trabajo para listado'!$AB$155:$AB$1048576,0),MATCH((CUADRO!O$4&amp;$E102),'Hoja de Trabajo para listado'!$AB$151:$BA$151,0)),0)+IFERROR(INDEX('Hoja de Trabajo para listado'!$BC$155:$CB$1048576,MATCH($A102,'Hoja de Trabajo para listado'!$BC$155:$BC$1048576,0),MATCH((CUADRO!O$4&amp;$E102),'Hoja de Trabajo para listado'!$BC$151:$CB$151,0)),0)+IFERROR(INDEX('Hoja de Trabajo para listado'!$DE$153:$DG$274,MATCH($A102,'Hoja de Trabajo para listado'!$DE$153:$DE$1048576,0),MATCH((CUADRO!O$4&amp;$E102),'Hoja de Trabajo para listado'!$DE$151:$DG$151,0)),0)+IFERROR(INDEX('Hoja de Trabajo para listado'!$CD$155:$DC$1048576,MATCH($A102,'Hoja de Trabajo para listado'!$CD$155:$CD$1048576,0),MATCH((CUADRO!O$4&amp;$E102),'Hoja de Trabajo para listado'!$CD$151:$DC$151,0)),0)</f>
        <v>0</v>
      </c>
      <c r="P102" s="245">
        <f ca="1">+IFERROR(INDEX('Hoja de Trabajo para listado'!$A$155:$Z$1048576,MATCH($A102,'Hoja de Trabajo para listado'!$A$155:$A$1048576,0),MATCH((CUADRO!P$4&amp;$E102),'Hoja de Trabajo para listado'!$A$151:$Z$151,0)),0)+IFERROR(INDEX('Hoja de Trabajo para listado'!$AB$155:$BA$1048576,MATCH($A102,'Hoja de Trabajo para listado'!$AB$155:$AB$1048576,0),MATCH((CUADRO!P$4&amp;$E102),'Hoja de Trabajo para listado'!$AB$151:$BA$151,0)),0)+IFERROR(INDEX('Hoja de Trabajo para listado'!$BC$155:$CB$1048576,MATCH($A102,'Hoja de Trabajo para listado'!$BC$155:$BC$1048576,0),MATCH((CUADRO!P$4&amp;$E102),'Hoja de Trabajo para listado'!$BC$151:$CB$151,0)),0)+IFERROR(INDEX('Hoja de Trabajo para listado'!$DE$153:$DG$274,MATCH($A102,'Hoja de Trabajo para listado'!$DE$153:$DE$1048576,0),MATCH((CUADRO!P$4&amp;$E102),'Hoja de Trabajo para listado'!$DE$151:$DG$151,0)),0)+IFERROR(INDEX('Hoja de Trabajo para listado'!$CD$155:$DC$1048576,MATCH($A102,'Hoja de Trabajo para listado'!$CD$155:$CD$1048576,0),MATCH((CUADRO!P$4&amp;$E102),'Hoja de Trabajo para listado'!$CD$151:$DC$151,0)),0)</f>
        <v>0</v>
      </c>
      <c r="Q102" s="245">
        <f ca="1">+IFERROR(INDEX('Hoja de Trabajo para listado'!$A$155:$Z$1048576,MATCH($A102,'Hoja de Trabajo para listado'!$A$155:$A$1048576,0),MATCH((CUADRO!Q$4&amp;$E102),'Hoja de Trabajo para listado'!$A$151:$Z$151,0)),0)+IFERROR(INDEX('Hoja de Trabajo para listado'!$AB$155:$BA$1048576,MATCH($A102,'Hoja de Trabajo para listado'!$AB$155:$AB$1048576,0),MATCH((CUADRO!Q$4&amp;$E102),'Hoja de Trabajo para listado'!$AB$151:$BA$151,0)),0)+IFERROR(INDEX('Hoja de Trabajo para listado'!$BC$155:$CB$1048576,MATCH($A102,'Hoja de Trabajo para listado'!$BC$155:$BC$1048576,0),MATCH((CUADRO!Q$4&amp;$E102),'Hoja de Trabajo para listado'!$BC$151:$CB$151,0)),0)+IFERROR(INDEX('Hoja de Trabajo para listado'!$DE$153:$DG$274,MATCH($A102,'Hoja de Trabajo para listado'!$DE$153:$DE$1048576,0),MATCH((CUADRO!Q$4&amp;$E102),'Hoja de Trabajo para listado'!$DE$151:$DG$151,0)),0)+IFERROR(INDEX('Hoja de Trabajo para listado'!$CD$155:$DC$1048576,MATCH($A102,'Hoja de Trabajo para listado'!$CD$155:$CD$1048576,0),MATCH((CUADRO!Q$4&amp;$E102),'Hoja de Trabajo para listado'!$CD$151:$DC$151,0)),0)</f>
        <v>0</v>
      </c>
      <c r="R102" s="245">
        <f t="shared" ca="1" si="5"/>
        <v>0</v>
      </c>
      <c r="S102" s="245">
        <f ca="1">+R101+R102</f>
        <v>0</v>
      </c>
      <c r="T102" s="245">
        <f ca="1">+S102</f>
        <v>0</v>
      </c>
      <c r="U102" s="244">
        <f t="shared" si="6"/>
        <v>2</v>
      </c>
      <c r="V102" s="333" t="str">
        <f>+VLOOKUP(A102,bd_lista!$A$3:$E$592,5,FALSE)</f>
        <v>Instituciones Descentralizadas</v>
      </c>
      <c r="W102" s="388"/>
      <c r="X102" s="242">
        <f>+VLOOKUP(A102,[4]Sheet1!$A$13:$D$744,4,FALSE)</f>
        <v>16</v>
      </c>
      <c r="Y102" s="242" t="str">
        <f>+VLOOKUP(X102,bd_lista!$A$3:$C$592,3,FALSE)</f>
        <v>Ministerio de Educación</v>
      </c>
      <c r="Z102" s="292"/>
      <c r="AA102" s="293"/>
    </row>
    <row r="103" spans="1:27" ht="15" customHeight="1">
      <c r="A103" s="251">
        <v>152</v>
      </c>
      <c r="B103" s="392">
        <f>+A103</f>
        <v>152</v>
      </c>
      <c r="C103" s="247" t="str">
        <f>+VLOOKUP(A103,bd_lista!$A$3:$C$592,3,FALSE)</f>
        <v>Servicio Plurinacional de Defensa Pública</v>
      </c>
      <c r="D103" s="389" t="str">
        <f>+C103</f>
        <v>Servicio Plurinacional de Defensa Pública</v>
      </c>
      <c r="E103" s="247" t="s">
        <v>1304</v>
      </c>
      <c r="F103" s="243">
        <f ca="1">+IFERROR(INDEX('Hoja de Trabajo para listado'!$A$155:$Z$1048576,MATCH($A103,'Hoja de Trabajo para listado'!$A$155:$A$1048576,0),MATCH((CUADRO!F$4&amp;$E103),'Hoja de Trabajo para listado'!$A$151:$Z$151,0)),0)+IFERROR(INDEX('Hoja de Trabajo para listado'!$AB$155:$BA$1048576,MATCH($A103,'Hoja de Trabajo para listado'!$AB$155:$AB$1048576,0),MATCH((CUADRO!F$4&amp;$E103),'Hoja de Trabajo para listado'!$AB$151:$BA$151,0)),0)+IFERROR(INDEX('Hoja de Trabajo para listado'!$BC$155:$CB$1048576,MATCH($A103,'Hoja de Trabajo para listado'!$BC$155:$BC$1048576,0),MATCH((CUADRO!F$4&amp;$E103),'Hoja de Trabajo para listado'!$BC$151:$CB$151,0)),0)+IFERROR(INDEX('Hoja de Trabajo para listado'!$DE$153:$DG$274,MATCH($A103,'Hoja de Trabajo para listado'!$DE$153:$DE$1048576,0),MATCH((CUADRO!F$4&amp;$E103),'Hoja de Trabajo para listado'!$DE$151:$DG$151,0)),0)+IFERROR(INDEX('Hoja de Trabajo para listado'!$CD$155:$DC$1048576,MATCH($A103,'Hoja de Trabajo para listado'!$CD$155:$CD$1048576,0),MATCH((CUADRO!F$4&amp;$E103),'Hoja de Trabajo para listado'!$CD$151:$DC$151,0)),0)</f>
        <v>0</v>
      </c>
      <c r="G103" s="243">
        <f ca="1">+IFERROR(INDEX('Hoja de Trabajo para listado'!$A$155:$Z$1048576,MATCH($A103,'Hoja de Trabajo para listado'!$A$155:$A$1048576,0),MATCH((CUADRO!G$4&amp;$E103),'Hoja de Trabajo para listado'!$A$151:$Z$151,0)),0)+IFERROR(INDEX('Hoja de Trabajo para listado'!$AB$155:$BA$1048576,MATCH($A103,'Hoja de Trabajo para listado'!$AB$155:$AB$1048576,0),MATCH((CUADRO!G$4&amp;$E103),'Hoja de Trabajo para listado'!$AB$151:$BA$151,0)),0)+IFERROR(INDEX('Hoja de Trabajo para listado'!$BC$155:$CB$1048576,MATCH($A103,'Hoja de Trabajo para listado'!$BC$155:$BC$1048576,0),MATCH((CUADRO!G$4&amp;$E103),'Hoja de Trabajo para listado'!$BC$151:$CB$151,0)),0)+IFERROR(INDEX('Hoja de Trabajo para listado'!$DE$153:$DG$274,MATCH($A103,'Hoja de Trabajo para listado'!$DE$153:$DE$1048576,0),MATCH((CUADRO!G$4&amp;$E103),'Hoja de Trabajo para listado'!$DE$151:$DG$151,0)),0)+IFERROR(INDEX('Hoja de Trabajo para listado'!$CD$155:$DC$1048576,MATCH($A103,'Hoja de Trabajo para listado'!$CD$155:$CD$1048576,0),MATCH((CUADRO!G$4&amp;$E103),'Hoja de Trabajo para listado'!$CD$151:$DC$151,0)),0)</f>
        <v>0</v>
      </c>
      <c r="H103" s="243">
        <f ca="1">+IFERROR(INDEX('Hoja de Trabajo para listado'!$A$155:$Z$1048576,MATCH($A103,'Hoja de Trabajo para listado'!$A$155:$A$1048576,0),MATCH((CUADRO!H$4&amp;$E103),'Hoja de Trabajo para listado'!$A$151:$Z$151,0)),0)+IFERROR(INDEX('Hoja de Trabajo para listado'!$AB$155:$BA$1048576,MATCH($A103,'Hoja de Trabajo para listado'!$AB$155:$AB$1048576,0),MATCH((CUADRO!H$4&amp;$E103),'Hoja de Trabajo para listado'!$AB$151:$BA$151,0)),0)+IFERROR(INDEX('Hoja de Trabajo para listado'!$BC$155:$CB$1048576,MATCH($A103,'Hoja de Trabajo para listado'!$BC$155:$BC$1048576,0),MATCH((CUADRO!H$4&amp;$E103),'Hoja de Trabajo para listado'!$BC$151:$CB$151,0)),0)+IFERROR(INDEX('Hoja de Trabajo para listado'!$DE$153:$DG$274,MATCH($A103,'Hoja de Trabajo para listado'!$DE$153:$DE$1048576,0),MATCH((CUADRO!H$4&amp;$E103),'Hoja de Trabajo para listado'!$DE$151:$DG$151,0)),0)+IFERROR(INDEX('Hoja de Trabajo para listado'!$CD$155:$DC$1048576,MATCH($A103,'Hoja de Trabajo para listado'!$CD$155:$CD$1048576,0),MATCH((CUADRO!H$4&amp;$E103),'Hoja de Trabajo para listado'!$CD$151:$DC$151,0)),0)</f>
        <v>0</v>
      </c>
      <c r="I103" s="243">
        <f ca="1">+IFERROR(INDEX('Hoja de Trabajo para listado'!$A$155:$Z$1048576,MATCH($A103,'Hoja de Trabajo para listado'!$A$155:$A$1048576,0),MATCH((CUADRO!I$4&amp;$E103),'Hoja de Trabajo para listado'!$A$151:$Z$151,0)),0)+IFERROR(INDEX('Hoja de Trabajo para listado'!$AB$155:$BA$1048576,MATCH($A103,'Hoja de Trabajo para listado'!$AB$155:$AB$1048576,0),MATCH((CUADRO!I$4&amp;$E103),'Hoja de Trabajo para listado'!$AB$151:$BA$151,0)),0)+IFERROR(INDEX('Hoja de Trabajo para listado'!$BC$155:$CB$1048576,MATCH($A103,'Hoja de Trabajo para listado'!$BC$155:$BC$1048576,0),MATCH((CUADRO!I$4&amp;$E103),'Hoja de Trabajo para listado'!$BC$151:$CB$151,0)),0)+IFERROR(INDEX('Hoja de Trabajo para listado'!$DE$153:$DG$274,MATCH($A103,'Hoja de Trabajo para listado'!$DE$153:$DE$1048576,0),MATCH((CUADRO!I$4&amp;$E103),'Hoja de Trabajo para listado'!$DE$151:$DG$151,0)),0)+IFERROR(INDEX('Hoja de Trabajo para listado'!$CD$155:$DC$1048576,MATCH($A103,'Hoja de Trabajo para listado'!$CD$155:$CD$1048576,0),MATCH((CUADRO!I$4&amp;$E103),'Hoja de Trabajo para listado'!$CD$151:$DC$151,0)),0)</f>
        <v>0</v>
      </c>
      <c r="J103" s="243">
        <f ca="1">+IFERROR(INDEX('Hoja de Trabajo para listado'!$A$155:$Z$1048576,MATCH($A103,'Hoja de Trabajo para listado'!$A$155:$A$1048576,0),MATCH((CUADRO!J$4&amp;$E103),'Hoja de Trabajo para listado'!$A$151:$Z$151,0)),0)+IFERROR(INDEX('Hoja de Trabajo para listado'!$AB$155:$BA$1048576,MATCH($A103,'Hoja de Trabajo para listado'!$AB$155:$AB$1048576,0),MATCH((CUADRO!J$4&amp;$E103),'Hoja de Trabajo para listado'!$AB$151:$BA$151,0)),0)+IFERROR(INDEX('Hoja de Trabajo para listado'!$BC$155:$CB$1048576,MATCH($A103,'Hoja de Trabajo para listado'!$BC$155:$BC$1048576,0),MATCH((CUADRO!J$4&amp;$E103),'Hoja de Trabajo para listado'!$BC$151:$CB$151,0)),0)+IFERROR(INDEX('Hoja de Trabajo para listado'!$DE$153:$DG$274,MATCH($A103,'Hoja de Trabajo para listado'!$DE$153:$DE$1048576,0),MATCH((CUADRO!J$4&amp;$E103),'Hoja de Trabajo para listado'!$DE$151:$DG$151,0)),0)+IFERROR(INDEX('Hoja de Trabajo para listado'!$CD$155:$DC$1048576,MATCH($A103,'Hoja de Trabajo para listado'!$CD$155:$CD$1048576,0),MATCH((CUADRO!J$4&amp;$E103),'Hoja de Trabajo para listado'!$CD$151:$DC$151,0)),0)</f>
        <v>0</v>
      </c>
      <c r="K103" s="243">
        <f ca="1">+IFERROR(INDEX('Hoja de Trabajo para listado'!$A$155:$Z$1048576,MATCH($A103,'Hoja de Trabajo para listado'!$A$155:$A$1048576,0),MATCH((CUADRO!K$4&amp;$E103),'Hoja de Trabajo para listado'!$A$151:$Z$151,0)),0)+IFERROR(INDEX('Hoja de Trabajo para listado'!$AB$155:$BA$1048576,MATCH($A103,'Hoja de Trabajo para listado'!$AB$155:$AB$1048576,0),MATCH((CUADRO!K$4&amp;$E103),'Hoja de Trabajo para listado'!$AB$151:$BA$151,0)),0)+IFERROR(INDEX('Hoja de Trabajo para listado'!$BC$155:$CB$1048576,MATCH($A103,'Hoja de Trabajo para listado'!$BC$155:$BC$1048576,0),MATCH((CUADRO!K$4&amp;$E103),'Hoja de Trabajo para listado'!$BC$151:$CB$151,0)),0)+IFERROR(INDEX('Hoja de Trabajo para listado'!$DE$153:$DG$274,MATCH($A103,'Hoja de Trabajo para listado'!$DE$153:$DE$1048576,0),MATCH((CUADRO!K$4&amp;$E103),'Hoja de Trabajo para listado'!$DE$151:$DG$151,0)),0)+IFERROR(INDEX('Hoja de Trabajo para listado'!$CD$155:$DC$1048576,MATCH($A103,'Hoja de Trabajo para listado'!$CD$155:$CD$1048576,0),MATCH((CUADRO!K$4&amp;$E103),'Hoja de Trabajo para listado'!$CD$151:$DC$151,0)),0)</f>
        <v>0</v>
      </c>
      <c r="L103" s="243">
        <f ca="1">+IFERROR(INDEX('Hoja de Trabajo para listado'!$A$155:$Z$1048576,MATCH($A103,'Hoja de Trabajo para listado'!$A$155:$A$1048576,0),MATCH((CUADRO!L$4&amp;$E103),'Hoja de Trabajo para listado'!$A$151:$Z$151,0)),0)+IFERROR(INDEX('Hoja de Trabajo para listado'!$AB$155:$BA$1048576,MATCH($A103,'Hoja de Trabajo para listado'!$AB$155:$AB$1048576,0),MATCH((CUADRO!L$4&amp;$E103),'Hoja de Trabajo para listado'!$AB$151:$BA$151,0)),0)+IFERROR(INDEX('Hoja de Trabajo para listado'!$BC$155:$CB$1048576,MATCH($A103,'Hoja de Trabajo para listado'!$BC$155:$BC$1048576,0),MATCH((CUADRO!L$4&amp;$E103),'Hoja de Trabajo para listado'!$BC$151:$CB$151,0)),0)+IFERROR(INDEX('Hoja de Trabajo para listado'!$DE$153:$DG$274,MATCH($A103,'Hoja de Trabajo para listado'!$DE$153:$DE$1048576,0),MATCH((CUADRO!L$4&amp;$E103),'Hoja de Trabajo para listado'!$DE$151:$DG$151,0)),0)+IFERROR(INDEX('Hoja de Trabajo para listado'!$CD$155:$DC$1048576,MATCH($A103,'Hoja de Trabajo para listado'!$CD$155:$CD$1048576,0),MATCH((CUADRO!L$4&amp;$E103),'Hoja de Trabajo para listado'!$CD$151:$DC$151,0)),0)</f>
        <v>0</v>
      </c>
      <c r="M103" s="243">
        <f ca="1">+IFERROR(INDEX('Hoja de Trabajo para listado'!$A$155:$Z$1048576,MATCH($A103,'Hoja de Trabajo para listado'!$A$155:$A$1048576,0),MATCH((CUADRO!M$4&amp;$E103),'Hoja de Trabajo para listado'!$A$151:$Z$151,0)),0)+IFERROR(INDEX('Hoja de Trabajo para listado'!$AB$155:$BA$1048576,MATCH($A103,'Hoja de Trabajo para listado'!$AB$155:$AB$1048576,0),MATCH((CUADRO!M$4&amp;$E103),'Hoja de Trabajo para listado'!$AB$151:$BA$151,0)),0)+IFERROR(INDEX('Hoja de Trabajo para listado'!$BC$155:$CB$1048576,MATCH($A103,'Hoja de Trabajo para listado'!$BC$155:$BC$1048576,0),MATCH((CUADRO!M$4&amp;$E103),'Hoja de Trabajo para listado'!$BC$151:$CB$151,0)),0)+IFERROR(INDEX('Hoja de Trabajo para listado'!$DE$153:$DG$274,MATCH($A103,'Hoja de Trabajo para listado'!$DE$153:$DE$1048576,0),MATCH((CUADRO!M$4&amp;$E103),'Hoja de Trabajo para listado'!$DE$151:$DG$151,0)),0)+IFERROR(INDEX('Hoja de Trabajo para listado'!$CD$155:$DC$1048576,MATCH($A103,'Hoja de Trabajo para listado'!$CD$155:$CD$1048576,0),MATCH((CUADRO!M$4&amp;$E103),'Hoja de Trabajo para listado'!$CD$151:$DC$151,0)),0)</f>
        <v>0</v>
      </c>
      <c r="N103" s="243">
        <f ca="1">+IFERROR(INDEX('Hoja de Trabajo para listado'!$A$155:$Z$1048576,MATCH($A103,'Hoja de Trabajo para listado'!$A$155:$A$1048576,0),MATCH((CUADRO!N$4&amp;$E103),'Hoja de Trabajo para listado'!$A$151:$Z$151,0)),0)+IFERROR(INDEX('Hoja de Trabajo para listado'!$AB$155:$BA$1048576,MATCH($A103,'Hoja de Trabajo para listado'!$AB$155:$AB$1048576,0),MATCH((CUADRO!N$4&amp;$E103),'Hoja de Trabajo para listado'!$AB$151:$BA$151,0)),0)+IFERROR(INDEX('Hoja de Trabajo para listado'!$BC$155:$CB$1048576,MATCH($A103,'Hoja de Trabajo para listado'!$BC$155:$BC$1048576,0),MATCH((CUADRO!N$4&amp;$E103),'Hoja de Trabajo para listado'!$BC$151:$CB$151,0)),0)+IFERROR(INDEX('Hoja de Trabajo para listado'!$DE$153:$DG$274,MATCH($A103,'Hoja de Trabajo para listado'!$DE$153:$DE$1048576,0),MATCH((CUADRO!N$4&amp;$E103),'Hoja de Trabajo para listado'!$DE$151:$DG$151,0)),0)+IFERROR(INDEX('Hoja de Trabajo para listado'!$CD$155:$DC$1048576,MATCH($A103,'Hoja de Trabajo para listado'!$CD$155:$CD$1048576,0),MATCH((CUADRO!N$4&amp;$E103),'Hoja de Trabajo para listado'!$CD$151:$DC$151,0)),0)</f>
        <v>0</v>
      </c>
      <c r="O103" s="243">
        <f ca="1">+IFERROR(INDEX('Hoja de Trabajo para listado'!$A$155:$Z$1048576,MATCH($A103,'Hoja de Trabajo para listado'!$A$155:$A$1048576,0),MATCH((CUADRO!O$4&amp;$E103),'Hoja de Trabajo para listado'!$A$151:$Z$151,0)),0)+IFERROR(INDEX('Hoja de Trabajo para listado'!$AB$155:$BA$1048576,MATCH($A103,'Hoja de Trabajo para listado'!$AB$155:$AB$1048576,0),MATCH((CUADRO!O$4&amp;$E103),'Hoja de Trabajo para listado'!$AB$151:$BA$151,0)),0)+IFERROR(INDEX('Hoja de Trabajo para listado'!$BC$155:$CB$1048576,MATCH($A103,'Hoja de Trabajo para listado'!$BC$155:$BC$1048576,0),MATCH((CUADRO!O$4&amp;$E103),'Hoja de Trabajo para listado'!$BC$151:$CB$151,0)),0)+IFERROR(INDEX('Hoja de Trabajo para listado'!$DE$153:$DG$274,MATCH($A103,'Hoja de Trabajo para listado'!$DE$153:$DE$1048576,0),MATCH((CUADRO!O$4&amp;$E103),'Hoja de Trabajo para listado'!$DE$151:$DG$151,0)),0)+IFERROR(INDEX('Hoja de Trabajo para listado'!$CD$155:$DC$1048576,MATCH($A103,'Hoja de Trabajo para listado'!$CD$155:$CD$1048576,0),MATCH((CUADRO!O$4&amp;$E103),'Hoja de Trabajo para listado'!$CD$151:$DC$151,0)),0)</f>
        <v>0</v>
      </c>
      <c r="P103" s="243">
        <f ca="1">+IFERROR(INDEX('Hoja de Trabajo para listado'!$A$155:$Z$1048576,MATCH($A103,'Hoja de Trabajo para listado'!$A$155:$A$1048576,0),MATCH((CUADRO!P$4&amp;$E103),'Hoja de Trabajo para listado'!$A$151:$Z$151,0)),0)+IFERROR(INDEX('Hoja de Trabajo para listado'!$AB$155:$BA$1048576,MATCH($A103,'Hoja de Trabajo para listado'!$AB$155:$AB$1048576,0),MATCH((CUADRO!P$4&amp;$E103),'Hoja de Trabajo para listado'!$AB$151:$BA$151,0)),0)+IFERROR(INDEX('Hoja de Trabajo para listado'!$BC$155:$CB$1048576,MATCH($A103,'Hoja de Trabajo para listado'!$BC$155:$BC$1048576,0),MATCH((CUADRO!P$4&amp;$E103),'Hoja de Trabajo para listado'!$BC$151:$CB$151,0)),0)+IFERROR(INDEX('Hoja de Trabajo para listado'!$DE$153:$DG$274,MATCH($A103,'Hoja de Trabajo para listado'!$DE$153:$DE$1048576,0),MATCH((CUADRO!P$4&amp;$E103),'Hoja de Trabajo para listado'!$DE$151:$DG$151,0)),0)+IFERROR(INDEX('Hoja de Trabajo para listado'!$CD$155:$DC$1048576,MATCH($A103,'Hoja de Trabajo para listado'!$CD$155:$CD$1048576,0),MATCH((CUADRO!P$4&amp;$E103),'Hoja de Trabajo para listado'!$CD$151:$DC$151,0)),0)</f>
        <v>0</v>
      </c>
      <c r="Q103" s="243">
        <f ca="1">+IFERROR(INDEX('Hoja de Trabajo para listado'!$A$155:$Z$1048576,MATCH($A103,'Hoja de Trabajo para listado'!$A$155:$A$1048576,0),MATCH((CUADRO!Q$4&amp;$E103),'Hoja de Trabajo para listado'!$A$151:$Z$151,0)),0)+IFERROR(INDEX('Hoja de Trabajo para listado'!$AB$155:$BA$1048576,MATCH($A103,'Hoja de Trabajo para listado'!$AB$155:$AB$1048576,0),MATCH((CUADRO!Q$4&amp;$E103),'Hoja de Trabajo para listado'!$AB$151:$BA$151,0)),0)+IFERROR(INDEX('Hoja de Trabajo para listado'!$BC$155:$CB$1048576,MATCH($A103,'Hoja de Trabajo para listado'!$BC$155:$BC$1048576,0),MATCH((CUADRO!Q$4&amp;$E103),'Hoja de Trabajo para listado'!$BC$151:$CB$151,0)),0)+IFERROR(INDEX('Hoja de Trabajo para listado'!$DE$153:$DG$274,MATCH($A103,'Hoja de Trabajo para listado'!$DE$153:$DE$1048576,0),MATCH((CUADRO!Q$4&amp;$E103),'Hoja de Trabajo para listado'!$DE$151:$DG$151,0)),0)+IFERROR(INDEX('Hoja de Trabajo para listado'!$CD$155:$DC$1048576,MATCH($A103,'Hoja de Trabajo para listado'!$CD$155:$CD$1048576,0),MATCH((CUADRO!Q$4&amp;$E103),'Hoja de Trabajo para listado'!$CD$151:$DC$151,0)),0)</f>
        <v>0</v>
      </c>
      <c r="R103" s="243">
        <f t="shared" ca="1" si="5"/>
        <v>0</v>
      </c>
      <c r="S103" s="243"/>
      <c r="T103" s="243">
        <f ca="1">+T104</f>
        <v>6705.82</v>
      </c>
      <c r="U103" s="242">
        <f t="shared" si="6"/>
        <v>1</v>
      </c>
      <c r="V103" s="333" t="str">
        <f>+VLOOKUP(A103,bd_lista!$A$3:$E$592,5,FALSE)</f>
        <v>Instituciones Descentralizadas</v>
      </c>
      <c r="W103" s="387" t="str">
        <f>+V103</f>
        <v>Instituciones Descentralizadas</v>
      </c>
      <c r="X103" s="242">
        <f>+VLOOKUP(A103,[4]Sheet1!$A$13:$D$744,4,FALSE)</f>
        <v>30</v>
      </c>
      <c r="Y103" s="242" t="str">
        <f>+VLOOKUP(X103,bd_lista!$A$3:$C$592,3,FALSE)</f>
        <v>Ministerio de Justicia y Transparencia Institucional</v>
      </c>
      <c r="Z103" s="294">
        <f>+X103</f>
        <v>30</v>
      </c>
      <c r="AA103" s="319" t="str">
        <f>+Y103</f>
        <v>Ministerio de Justicia y Transparencia Institucional</v>
      </c>
    </row>
    <row r="104" spans="1:27" ht="15" customHeight="1">
      <c r="A104" s="32">
        <v>152</v>
      </c>
      <c r="B104" s="393"/>
      <c r="C104" s="333" t="str">
        <f>+VLOOKUP(A104,bd_lista!$A$3:$C$592,3,FALSE)</f>
        <v>Servicio Plurinacional de Defensa Pública</v>
      </c>
      <c r="D104" s="390"/>
      <c r="E104" s="333" t="s">
        <v>1305</v>
      </c>
      <c r="F104" s="245">
        <f ca="1">+IFERROR(INDEX('Hoja de Trabajo para listado'!$A$155:$Z$1048576,MATCH($A104,'Hoja de Trabajo para listado'!$A$155:$A$1048576,0),MATCH((CUADRO!F$4&amp;$E104),'Hoja de Trabajo para listado'!$A$151:$Z$151,0)),0)+IFERROR(INDEX('Hoja de Trabajo para listado'!$AB$155:$BA$1048576,MATCH($A104,'Hoja de Trabajo para listado'!$AB$155:$AB$1048576,0),MATCH((CUADRO!F$4&amp;$E104),'Hoja de Trabajo para listado'!$AB$151:$BA$151,0)),0)+IFERROR(INDEX('Hoja de Trabajo para listado'!$BC$155:$CB$1048576,MATCH($A104,'Hoja de Trabajo para listado'!$BC$155:$BC$1048576,0),MATCH((CUADRO!F$4&amp;$E104),'Hoja de Trabajo para listado'!$BC$151:$CB$151,0)),0)+IFERROR(INDEX('Hoja de Trabajo para listado'!$DE$153:$DG$274,MATCH($A104,'Hoja de Trabajo para listado'!$DE$153:$DE$1048576,0),MATCH((CUADRO!F$4&amp;$E104),'Hoja de Trabajo para listado'!$DE$151:$DG$151,0)),0)+IFERROR(INDEX('Hoja de Trabajo para listado'!$CD$155:$DC$1048576,MATCH($A104,'Hoja de Trabajo para listado'!$CD$155:$CD$1048576,0),MATCH((CUADRO!F$4&amp;$E104),'Hoja de Trabajo para listado'!$CD$151:$DC$151,0)),0)</f>
        <v>0</v>
      </c>
      <c r="G104" s="245">
        <f ca="1">+IFERROR(INDEX('Hoja de Trabajo para listado'!$A$155:$Z$1048576,MATCH($A104,'Hoja de Trabajo para listado'!$A$155:$A$1048576,0),MATCH((CUADRO!G$4&amp;$E104),'Hoja de Trabajo para listado'!$A$151:$Z$151,0)),0)+IFERROR(INDEX('Hoja de Trabajo para listado'!$AB$155:$BA$1048576,MATCH($A104,'Hoja de Trabajo para listado'!$AB$155:$AB$1048576,0),MATCH((CUADRO!G$4&amp;$E104),'Hoja de Trabajo para listado'!$AB$151:$BA$151,0)),0)+IFERROR(INDEX('Hoja de Trabajo para listado'!$BC$155:$CB$1048576,MATCH($A104,'Hoja de Trabajo para listado'!$BC$155:$BC$1048576,0),MATCH((CUADRO!G$4&amp;$E104),'Hoja de Trabajo para listado'!$BC$151:$CB$151,0)),0)+IFERROR(INDEX('Hoja de Trabajo para listado'!$DE$153:$DG$274,MATCH($A104,'Hoja de Trabajo para listado'!$DE$153:$DE$1048576,0),MATCH((CUADRO!G$4&amp;$E104),'Hoja de Trabajo para listado'!$DE$151:$DG$151,0)),0)+IFERROR(INDEX('Hoja de Trabajo para listado'!$CD$155:$DC$1048576,MATCH($A104,'Hoja de Trabajo para listado'!$CD$155:$CD$1048576,0),MATCH((CUADRO!G$4&amp;$E104),'Hoja de Trabajo para listado'!$CD$151:$DC$151,0)),0)</f>
        <v>0</v>
      </c>
      <c r="H104" s="245">
        <f ca="1">+IFERROR(INDEX('Hoja de Trabajo para listado'!$A$155:$Z$1048576,MATCH($A104,'Hoja de Trabajo para listado'!$A$155:$A$1048576,0),MATCH((CUADRO!H$4&amp;$E104),'Hoja de Trabajo para listado'!$A$151:$Z$151,0)),0)+IFERROR(INDEX('Hoja de Trabajo para listado'!$AB$155:$BA$1048576,MATCH($A104,'Hoja de Trabajo para listado'!$AB$155:$AB$1048576,0),MATCH((CUADRO!H$4&amp;$E104),'Hoja de Trabajo para listado'!$AB$151:$BA$151,0)),0)+IFERROR(INDEX('Hoja de Trabajo para listado'!$BC$155:$CB$1048576,MATCH($A104,'Hoja de Trabajo para listado'!$BC$155:$BC$1048576,0),MATCH((CUADRO!H$4&amp;$E104),'Hoja de Trabajo para listado'!$BC$151:$CB$151,0)),0)+IFERROR(INDEX('Hoja de Trabajo para listado'!$DE$153:$DG$274,MATCH($A104,'Hoja de Trabajo para listado'!$DE$153:$DE$1048576,0),MATCH((CUADRO!H$4&amp;$E104),'Hoja de Trabajo para listado'!$DE$151:$DG$151,0)),0)+IFERROR(INDEX('Hoja de Trabajo para listado'!$CD$155:$DC$1048576,MATCH($A104,'Hoja de Trabajo para listado'!$CD$155:$CD$1048576,0),MATCH((CUADRO!H$4&amp;$E104),'Hoja de Trabajo para listado'!$CD$151:$DC$151,0)),0)</f>
        <v>5776.08</v>
      </c>
      <c r="I104" s="245">
        <f ca="1">+IFERROR(INDEX('Hoja de Trabajo para listado'!$A$155:$Z$1048576,MATCH($A104,'Hoja de Trabajo para listado'!$A$155:$A$1048576,0),MATCH((CUADRO!I$4&amp;$E104),'Hoja de Trabajo para listado'!$A$151:$Z$151,0)),0)+IFERROR(INDEX('Hoja de Trabajo para listado'!$AB$155:$BA$1048576,MATCH($A104,'Hoja de Trabajo para listado'!$AB$155:$AB$1048576,0),MATCH((CUADRO!I$4&amp;$E104),'Hoja de Trabajo para listado'!$AB$151:$BA$151,0)),0)+IFERROR(INDEX('Hoja de Trabajo para listado'!$BC$155:$CB$1048576,MATCH($A104,'Hoja de Trabajo para listado'!$BC$155:$BC$1048576,0),MATCH((CUADRO!I$4&amp;$E104),'Hoja de Trabajo para listado'!$BC$151:$CB$151,0)),0)+IFERROR(INDEX('Hoja de Trabajo para listado'!$DE$153:$DG$274,MATCH($A104,'Hoja de Trabajo para listado'!$DE$153:$DE$1048576,0),MATCH((CUADRO!I$4&amp;$E104),'Hoja de Trabajo para listado'!$DE$151:$DG$151,0)),0)+IFERROR(INDEX('Hoja de Trabajo para listado'!$CD$155:$DC$1048576,MATCH($A104,'Hoja de Trabajo para listado'!$CD$155:$CD$1048576,0),MATCH((CUADRO!I$4&amp;$E104),'Hoja de Trabajo para listado'!$CD$151:$DC$151,0)),0)</f>
        <v>929.74</v>
      </c>
      <c r="J104" s="245">
        <f ca="1">+IFERROR(INDEX('Hoja de Trabajo para listado'!$A$155:$Z$1048576,MATCH($A104,'Hoja de Trabajo para listado'!$A$155:$A$1048576,0),MATCH((CUADRO!J$4&amp;$E104),'Hoja de Trabajo para listado'!$A$151:$Z$151,0)),0)+IFERROR(INDEX('Hoja de Trabajo para listado'!$AB$155:$BA$1048576,MATCH($A104,'Hoja de Trabajo para listado'!$AB$155:$AB$1048576,0),MATCH((CUADRO!J$4&amp;$E104),'Hoja de Trabajo para listado'!$AB$151:$BA$151,0)),0)+IFERROR(INDEX('Hoja de Trabajo para listado'!$BC$155:$CB$1048576,MATCH($A104,'Hoja de Trabajo para listado'!$BC$155:$BC$1048576,0),MATCH((CUADRO!J$4&amp;$E104),'Hoja de Trabajo para listado'!$BC$151:$CB$151,0)),0)+IFERROR(INDEX('Hoja de Trabajo para listado'!$DE$153:$DG$274,MATCH($A104,'Hoja de Trabajo para listado'!$DE$153:$DE$1048576,0),MATCH((CUADRO!J$4&amp;$E104),'Hoja de Trabajo para listado'!$DE$151:$DG$151,0)),0)+IFERROR(INDEX('Hoja de Trabajo para listado'!$CD$155:$DC$1048576,MATCH($A104,'Hoja de Trabajo para listado'!$CD$155:$CD$1048576,0),MATCH((CUADRO!J$4&amp;$E104),'Hoja de Trabajo para listado'!$CD$151:$DC$151,0)),0)</f>
        <v>0</v>
      </c>
      <c r="K104" s="245">
        <f ca="1">+IFERROR(INDEX('Hoja de Trabajo para listado'!$A$155:$Z$1048576,MATCH($A104,'Hoja de Trabajo para listado'!$A$155:$A$1048576,0),MATCH((CUADRO!K$4&amp;$E104),'Hoja de Trabajo para listado'!$A$151:$Z$151,0)),0)+IFERROR(INDEX('Hoja de Trabajo para listado'!$AB$155:$BA$1048576,MATCH($A104,'Hoja de Trabajo para listado'!$AB$155:$AB$1048576,0),MATCH((CUADRO!K$4&amp;$E104),'Hoja de Trabajo para listado'!$AB$151:$BA$151,0)),0)+IFERROR(INDEX('Hoja de Trabajo para listado'!$BC$155:$CB$1048576,MATCH($A104,'Hoja de Trabajo para listado'!$BC$155:$BC$1048576,0),MATCH((CUADRO!K$4&amp;$E104),'Hoja de Trabajo para listado'!$BC$151:$CB$151,0)),0)+IFERROR(INDEX('Hoja de Trabajo para listado'!$DE$153:$DG$274,MATCH($A104,'Hoja de Trabajo para listado'!$DE$153:$DE$1048576,0),MATCH((CUADRO!K$4&amp;$E104),'Hoja de Trabajo para listado'!$DE$151:$DG$151,0)),0)+IFERROR(INDEX('Hoja de Trabajo para listado'!$CD$155:$DC$1048576,MATCH($A104,'Hoja de Trabajo para listado'!$CD$155:$CD$1048576,0),MATCH((CUADRO!K$4&amp;$E104),'Hoja de Trabajo para listado'!$CD$151:$DC$151,0)),0)</f>
        <v>0</v>
      </c>
      <c r="L104" s="245">
        <f ca="1">+IFERROR(INDEX('Hoja de Trabajo para listado'!$A$155:$Z$1048576,MATCH($A104,'Hoja de Trabajo para listado'!$A$155:$A$1048576,0),MATCH((CUADRO!L$4&amp;$E104),'Hoja de Trabajo para listado'!$A$151:$Z$151,0)),0)+IFERROR(INDEX('Hoja de Trabajo para listado'!$AB$155:$BA$1048576,MATCH($A104,'Hoja de Trabajo para listado'!$AB$155:$AB$1048576,0),MATCH((CUADRO!L$4&amp;$E104),'Hoja de Trabajo para listado'!$AB$151:$BA$151,0)),0)+IFERROR(INDEX('Hoja de Trabajo para listado'!$BC$155:$CB$1048576,MATCH($A104,'Hoja de Trabajo para listado'!$BC$155:$BC$1048576,0),MATCH((CUADRO!L$4&amp;$E104),'Hoja de Trabajo para listado'!$BC$151:$CB$151,0)),0)+IFERROR(INDEX('Hoja de Trabajo para listado'!$DE$153:$DG$274,MATCH($A104,'Hoja de Trabajo para listado'!$DE$153:$DE$1048576,0),MATCH((CUADRO!L$4&amp;$E104),'Hoja de Trabajo para listado'!$DE$151:$DG$151,0)),0)+IFERROR(INDEX('Hoja de Trabajo para listado'!$CD$155:$DC$1048576,MATCH($A104,'Hoja de Trabajo para listado'!$CD$155:$CD$1048576,0),MATCH((CUADRO!L$4&amp;$E104),'Hoja de Trabajo para listado'!$CD$151:$DC$151,0)),0)</f>
        <v>0</v>
      </c>
      <c r="M104" s="245">
        <f ca="1">+IFERROR(INDEX('Hoja de Trabajo para listado'!$A$155:$Z$1048576,MATCH($A104,'Hoja de Trabajo para listado'!$A$155:$A$1048576,0),MATCH((CUADRO!M$4&amp;$E104),'Hoja de Trabajo para listado'!$A$151:$Z$151,0)),0)+IFERROR(INDEX('Hoja de Trabajo para listado'!$AB$155:$BA$1048576,MATCH($A104,'Hoja de Trabajo para listado'!$AB$155:$AB$1048576,0),MATCH((CUADRO!M$4&amp;$E104),'Hoja de Trabajo para listado'!$AB$151:$BA$151,0)),0)+IFERROR(INDEX('Hoja de Trabajo para listado'!$BC$155:$CB$1048576,MATCH($A104,'Hoja de Trabajo para listado'!$BC$155:$BC$1048576,0),MATCH((CUADRO!M$4&amp;$E104),'Hoja de Trabajo para listado'!$BC$151:$CB$151,0)),0)+IFERROR(INDEX('Hoja de Trabajo para listado'!$DE$153:$DG$274,MATCH($A104,'Hoja de Trabajo para listado'!$DE$153:$DE$1048576,0),MATCH((CUADRO!M$4&amp;$E104),'Hoja de Trabajo para listado'!$DE$151:$DG$151,0)),0)+IFERROR(INDEX('Hoja de Trabajo para listado'!$CD$155:$DC$1048576,MATCH($A104,'Hoja de Trabajo para listado'!$CD$155:$CD$1048576,0),MATCH((CUADRO!M$4&amp;$E104),'Hoja de Trabajo para listado'!$CD$151:$DC$151,0)),0)</f>
        <v>0</v>
      </c>
      <c r="N104" s="245">
        <f ca="1">+IFERROR(INDEX('Hoja de Trabajo para listado'!$A$155:$Z$1048576,MATCH($A104,'Hoja de Trabajo para listado'!$A$155:$A$1048576,0),MATCH((CUADRO!N$4&amp;$E104),'Hoja de Trabajo para listado'!$A$151:$Z$151,0)),0)+IFERROR(INDEX('Hoja de Trabajo para listado'!$AB$155:$BA$1048576,MATCH($A104,'Hoja de Trabajo para listado'!$AB$155:$AB$1048576,0),MATCH((CUADRO!N$4&amp;$E104),'Hoja de Trabajo para listado'!$AB$151:$BA$151,0)),0)+IFERROR(INDEX('Hoja de Trabajo para listado'!$BC$155:$CB$1048576,MATCH($A104,'Hoja de Trabajo para listado'!$BC$155:$BC$1048576,0),MATCH((CUADRO!N$4&amp;$E104),'Hoja de Trabajo para listado'!$BC$151:$CB$151,0)),0)+IFERROR(INDEX('Hoja de Trabajo para listado'!$DE$153:$DG$274,MATCH($A104,'Hoja de Trabajo para listado'!$DE$153:$DE$1048576,0),MATCH((CUADRO!N$4&amp;$E104),'Hoja de Trabajo para listado'!$DE$151:$DG$151,0)),0)+IFERROR(INDEX('Hoja de Trabajo para listado'!$CD$155:$DC$1048576,MATCH($A104,'Hoja de Trabajo para listado'!$CD$155:$CD$1048576,0),MATCH((CUADRO!N$4&amp;$E104),'Hoja de Trabajo para listado'!$CD$151:$DC$151,0)),0)</f>
        <v>0</v>
      </c>
      <c r="O104" s="245">
        <f ca="1">+IFERROR(INDEX('Hoja de Trabajo para listado'!$A$155:$Z$1048576,MATCH($A104,'Hoja de Trabajo para listado'!$A$155:$A$1048576,0),MATCH((CUADRO!O$4&amp;$E104),'Hoja de Trabajo para listado'!$A$151:$Z$151,0)),0)+IFERROR(INDEX('Hoja de Trabajo para listado'!$AB$155:$BA$1048576,MATCH($A104,'Hoja de Trabajo para listado'!$AB$155:$AB$1048576,0),MATCH((CUADRO!O$4&amp;$E104),'Hoja de Trabajo para listado'!$AB$151:$BA$151,0)),0)+IFERROR(INDEX('Hoja de Trabajo para listado'!$BC$155:$CB$1048576,MATCH($A104,'Hoja de Trabajo para listado'!$BC$155:$BC$1048576,0),MATCH((CUADRO!O$4&amp;$E104),'Hoja de Trabajo para listado'!$BC$151:$CB$151,0)),0)+IFERROR(INDEX('Hoja de Trabajo para listado'!$DE$153:$DG$274,MATCH($A104,'Hoja de Trabajo para listado'!$DE$153:$DE$1048576,0),MATCH((CUADRO!O$4&amp;$E104),'Hoja de Trabajo para listado'!$DE$151:$DG$151,0)),0)+IFERROR(INDEX('Hoja de Trabajo para listado'!$CD$155:$DC$1048576,MATCH($A104,'Hoja de Trabajo para listado'!$CD$155:$CD$1048576,0),MATCH((CUADRO!O$4&amp;$E104),'Hoja de Trabajo para listado'!$CD$151:$DC$151,0)),0)</f>
        <v>0</v>
      </c>
      <c r="P104" s="245">
        <f ca="1">+IFERROR(INDEX('Hoja de Trabajo para listado'!$A$155:$Z$1048576,MATCH($A104,'Hoja de Trabajo para listado'!$A$155:$A$1048576,0),MATCH((CUADRO!P$4&amp;$E104),'Hoja de Trabajo para listado'!$A$151:$Z$151,0)),0)+IFERROR(INDEX('Hoja de Trabajo para listado'!$AB$155:$BA$1048576,MATCH($A104,'Hoja de Trabajo para listado'!$AB$155:$AB$1048576,0),MATCH((CUADRO!P$4&amp;$E104),'Hoja de Trabajo para listado'!$AB$151:$BA$151,0)),0)+IFERROR(INDEX('Hoja de Trabajo para listado'!$BC$155:$CB$1048576,MATCH($A104,'Hoja de Trabajo para listado'!$BC$155:$BC$1048576,0),MATCH((CUADRO!P$4&amp;$E104),'Hoja de Trabajo para listado'!$BC$151:$CB$151,0)),0)+IFERROR(INDEX('Hoja de Trabajo para listado'!$DE$153:$DG$274,MATCH($A104,'Hoja de Trabajo para listado'!$DE$153:$DE$1048576,0),MATCH((CUADRO!P$4&amp;$E104),'Hoja de Trabajo para listado'!$DE$151:$DG$151,0)),0)+IFERROR(INDEX('Hoja de Trabajo para listado'!$CD$155:$DC$1048576,MATCH($A104,'Hoja de Trabajo para listado'!$CD$155:$CD$1048576,0),MATCH((CUADRO!P$4&amp;$E104),'Hoja de Trabajo para listado'!$CD$151:$DC$151,0)),0)</f>
        <v>0</v>
      </c>
      <c r="Q104" s="245">
        <f ca="1">+IFERROR(INDEX('Hoja de Trabajo para listado'!$A$155:$Z$1048576,MATCH($A104,'Hoja de Trabajo para listado'!$A$155:$A$1048576,0),MATCH((CUADRO!Q$4&amp;$E104),'Hoja de Trabajo para listado'!$A$151:$Z$151,0)),0)+IFERROR(INDEX('Hoja de Trabajo para listado'!$AB$155:$BA$1048576,MATCH($A104,'Hoja de Trabajo para listado'!$AB$155:$AB$1048576,0),MATCH((CUADRO!Q$4&amp;$E104),'Hoja de Trabajo para listado'!$AB$151:$BA$151,0)),0)+IFERROR(INDEX('Hoja de Trabajo para listado'!$BC$155:$CB$1048576,MATCH($A104,'Hoja de Trabajo para listado'!$BC$155:$BC$1048576,0),MATCH((CUADRO!Q$4&amp;$E104),'Hoja de Trabajo para listado'!$BC$151:$CB$151,0)),0)+IFERROR(INDEX('Hoja de Trabajo para listado'!$DE$153:$DG$274,MATCH($A104,'Hoja de Trabajo para listado'!$DE$153:$DE$1048576,0),MATCH((CUADRO!Q$4&amp;$E104),'Hoja de Trabajo para listado'!$DE$151:$DG$151,0)),0)+IFERROR(INDEX('Hoja de Trabajo para listado'!$CD$155:$DC$1048576,MATCH($A104,'Hoja de Trabajo para listado'!$CD$155:$CD$1048576,0),MATCH((CUADRO!Q$4&amp;$E104),'Hoja de Trabajo para listado'!$CD$151:$DC$151,0)),0)</f>
        <v>0</v>
      </c>
      <c r="R104" s="245">
        <f t="shared" ca="1" si="5"/>
        <v>6705.82</v>
      </c>
      <c r="S104" s="245">
        <f ca="1">+R103+R104</f>
        <v>6705.82</v>
      </c>
      <c r="T104" s="245">
        <f ca="1">+S104</f>
        <v>6705.82</v>
      </c>
      <c r="U104" s="244">
        <f t="shared" si="6"/>
        <v>2</v>
      </c>
      <c r="V104" s="333" t="str">
        <f>+VLOOKUP(A104,bd_lista!$A$3:$E$592,5,FALSE)</f>
        <v>Instituciones Descentralizadas</v>
      </c>
      <c r="W104" s="388"/>
      <c r="X104" s="242">
        <f>+VLOOKUP(A104,[4]Sheet1!$A$13:$D$744,4,FALSE)</f>
        <v>30</v>
      </c>
      <c r="Y104" s="242" t="str">
        <f>+VLOOKUP(X104,bd_lista!$A$3:$C$592,3,FALSE)</f>
        <v>Ministerio de Justicia y Transparencia Institucional</v>
      </c>
      <c r="Z104" s="292"/>
      <c r="AA104" s="321"/>
    </row>
    <row r="105" spans="1:27" ht="15" hidden="1" customHeight="1">
      <c r="A105" s="251">
        <v>153</v>
      </c>
      <c r="B105" s="392">
        <f>+A105</f>
        <v>153</v>
      </c>
      <c r="C105" s="247" t="str">
        <f>+VLOOKUP(A105,bd_lista!$A$3:$C$592,3,FALSE)</f>
        <v>Observatorio Plurinacional de la Calidad  Educativa</v>
      </c>
      <c r="D105" s="389" t="str">
        <f>+C105</f>
        <v>Observatorio Plurinacional de la Calidad  Educativa</v>
      </c>
      <c r="E105" s="247" t="s">
        <v>1304</v>
      </c>
      <c r="F105" s="243">
        <f ca="1">+IFERROR(INDEX('Hoja de Trabajo para listado'!$A$155:$Z$1048576,MATCH($A105,'Hoja de Trabajo para listado'!$A$155:$A$1048576,0),MATCH((CUADRO!F$4&amp;$E105),'Hoja de Trabajo para listado'!$A$151:$Z$151,0)),0)+IFERROR(INDEX('Hoja de Trabajo para listado'!$AB$155:$BA$1048576,MATCH($A105,'Hoja de Trabajo para listado'!$AB$155:$AB$1048576,0),MATCH((CUADRO!F$4&amp;$E105),'Hoja de Trabajo para listado'!$AB$151:$BA$151,0)),0)+IFERROR(INDEX('Hoja de Trabajo para listado'!$BC$155:$CB$1048576,MATCH($A105,'Hoja de Trabajo para listado'!$BC$155:$BC$1048576,0),MATCH((CUADRO!F$4&amp;$E105),'Hoja de Trabajo para listado'!$BC$151:$CB$151,0)),0)+IFERROR(INDEX('Hoja de Trabajo para listado'!$DE$153:$DG$274,MATCH($A105,'Hoja de Trabajo para listado'!$DE$153:$DE$1048576,0),MATCH((CUADRO!F$4&amp;$E105),'Hoja de Trabajo para listado'!$DE$151:$DG$151,0)),0)+IFERROR(INDEX('Hoja de Trabajo para listado'!$CD$155:$DC$1048576,MATCH($A105,'Hoja de Trabajo para listado'!$CD$155:$CD$1048576,0),MATCH((CUADRO!F$4&amp;$E105),'Hoja de Trabajo para listado'!$CD$151:$DC$151,0)),0)</f>
        <v>0</v>
      </c>
      <c r="G105" s="243">
        <f ca="1">+IFERROR(INDEX('Hoja de Trabajo para listado'!$A$155:$Z$1048576,MATCH($A105,'Hoja de Trabajo para listado'!$A$155:$A$1048576,0),MATCH((CUADRO!G$4&amp;$E105),'Hoja de Trabajo para listado'!$A$151:$Z$151,0)),0)+IFERROR(INDEX('Hoja de Trabajo para listado'!$AB$155:$BA$1048576,MATCH($A105,'Hoja de Trabajo para listado'!$AB$155:$AB$1048576,0),MATCH((CUADRO!G$4&amp;$E105),'Hoja de Trabajo para listado'!$AB$151:$BA$151,0)),0)+IFERROR(INDEX('Hoja de Trabajo para listado'!$BC$155:$CB$1048576,MATCH($A105,'Hoja de Trabajo para listado'!$BC$155:$BC$1048576,0),MATCH((CUADRO!G$4&amp;$E105),'Hoja de Trabajo para listado'!$BC$151:$CB$151,0)),0)+IFERROR(INDEX('Hoja de Trabajo para listado'!$DE$153:$DG$274,MATCH($A105,'Hoja de Trabajo para listado'!$DE$153:$DE$1048576,0),MATCH((CUADRO!G$4&amp;$E105),'Hoja de Trabajo para listado'!$DE$151:$DG$151,0)),0)+IFERROR(INDEX('Hoja de Trabajo para listado'!$CD$155:$DC$1048576,MATCH($A105,'Hoja de Trabajo para listado'!$CD$155:$CD$1048576,0),MATCH((CUADRO!G$4&amp;$E105),'Hoja de Trabajo para listado'!$CD$151:$DC$151,0)),0)</f>
        <v>0</v>
      </c>
      <c r="H105" s="243">
        <f ca="1">+IFERROR(INDEX('Hoja de Trabajo para listado'!$A$155:$Z$1048576,MATCH($A105,'Hoja de Trabajo para listado'!$A$155:$A$1048576,0),MATCH((CUADRO!H$4&amp;$E105),'Hoja de Trabajo para listado'!$A$151:$Z$151,0)),0)+IFERROR(INDEX('Hoja de Trabajo para listado'!$AB$155:$BA$1048576,MATCH($A105,'Hoja de Trabajo para listado'!$AB$155:$AB$1048576,0),MATCH((CUADRO!H$4&amp;$E105),'Hoja de Trabajo para listado'!$AB$151:$BA$151,0)),0)+IFERROR(INDEX('Hoja de Trabajo para listado'!$BC$155:$CB$1048576,MATCH($A105,'Hoja de Trabajo para listado'!$BC$155:$BC$1048576,0),MATCH((CUADRO!H$4&amp;$E105),'Hoja de Trabajo para listado'!$BC$151:$CB$151,0)),0)+IFERROR(INDEX('Hoja de Trabajo para listado'!$DE$153:$DG$274,MATCH($A105,'Hoja de Trabajo para listado'!$DE$153:$DE$1048576,0),MATCH((CUADRO!H$4&amp;$E105),'Hoja de Trabajo para listado'!$DE$151:$DG$151,0)),0)+IFERROR(INDEX('Hoja de Trabajo para listado'!$CD$155:$DC$1048576,MATCH($A105,'Hoja de Trabajo para listado'!$CD$155:$CD$1048576,0),MATCH((CUADRO!H$4&amp;$E105),'Hoja de Trabajo para listado'!$CD$151:$DC$151,0)),0)</f>
        <v>0</v>
      </c>
      <c r="I105" s="243">
        <f ca="1">+IFERROR(INDEX('Hoja de Trabajo para listado'!$A$155:$Z$1048576,MATCH($A105,'Hoja de Trabajo para listado'!$A$155:$A$1048576,0),MATCH((CUADRO!I$4&amp;$E105),'Hoja de Trabajo para listado'!$A$151:$Z$151,0)),0)+IFERROR(INDEX('Hoja de Trabajo para listado'!$AB$155:$BA$1048576,MATCH($A105,'Hoja de Trabajo para listado'!$AB$155:$AB$1048576,0),MATCH((CUADRO!I$4&amp;$E105),'Hoja de Trabajo para listado'!$AB$151:$BA$151,0)),0)+IFERROR(INDEX('Hoja de Trabajo para listado'!$BC$155:$CB$1048576,MATCH($A105,'Hoja de Trabajo para listado'!$BC$155:$BC$1048576,0),MATCH((CUADRO!I$4&amp;$E105),'Hoja de Trabajo para listado'!$BC$151:$CB$151,0)),0)+IFERROR(INDEX('Hoja de Trabajo para listado'!$DE$153:$DG$274,MATCH($A105,'Hoja de Trabajo para listado'!$DE$153:$DE$1048576,0),MATCH((CUADRO!I$4&amp;$E105),'Hoja de Trabajo para listado'!$DE$151:$DG$151,0)),0)+IFERROR(INDEX('Hoja de Trabajo para listado'!$CD$155:$DC$1048576,MATCH($A105,'Hoja de Trabajo para listado'!$CD$155:$CD$1048576,0),MATCH((CUADRO!I$4&amp;$E105),'Hoja de Trabajo para listado'!$CD$151:$DC$151,0)),0)</f>
        <v>0</v>
      </c>
      <c r="J105" s="243">
        <f ca="1">+IFERROR(INDEX('Hoja de Trabajo para listado'!$A$155:$Z$1048576,MATCH($A105,'Hoja de Trabajo para listado'!$A$155:$A$1048576,0),MATCH((CUADRO!J$4&amp;$E105),'Hoja de Trabajo para listado'!$A$151:$Z$151,0)),0)+IFERROR(INDEX('Hoja de Trabajo para listado'!$AB$155:$BA$1048576,MATCH($A105,'Hoja de Trabajo para listado'!$AB$155:$AB$1048576,0),MATCH((CUADRO!J$4&amp;$E105),'Hoja de Trabajo para listado'!$AB$151:$BA$151,0)),0)+IFERROR(INDEX('Hoja de Trabajo para listado'!$BC$155:$CB$1048576,MATCH($A105,'Hoja de Trabajo para listado'!$BC$155:$BC$1048576,0),MATCH((CUADRO!J$4&amp;$E105),'Hoja de Trabajo para listado'!$BC$151:$CB$151,0)),0)+IFERROR(INDEX('Hoja de Trabajo para listado'!$DE$153:$DG$274,MATCH($A105,'Hoja de Trabajo para listado'!$DE$153:$DE$1048576,0),MATCH((CUADRO!J$4&amp;$E105),'Hoja de Trabajo para listado'!$DE$151:$DG$151,0)),0)+IFERROR(INDEX('Hoja de Trabajo para listado'!$CD$155:$DC$1048576,MATCH($A105,'Hoja de Trabajo para listado'!$CD$155:$CD$1048576,0),MATCH((CUADRO!J$4&amp;$E105),'Hoja de Trabajo para listado'!$CD$151:$DC$151,0)),0)</f>
        <v>0</v>
      </c>
      <c r="K105" s="243">
        <f ca="1">+IFERROR(INDEX('Hoja de Trabajo para listado'!$A$155:$Z$1048576,MATCH($A105,'Hoja de Trabajo para listado'!$A$155:$A$1048576,0),MATCH((CUADRO!K$4&amp;$E105),'Hoja de Trabajo para listado'!$A$151:$Z$151,0)),0)+IFERROR(INDEX('Hoja de Trabajo para listado'!$AB$155:$BA$1048576,MATCH($A105,'Hoja de Trabajo para listado'!$AB$155:$AB$1048576,0),MATCH((CUADRO!K$4&amp;$E105),'Hoja de Trabajo para listado'!$AB$151:$BA$151,0)),0)+IFERROR(INDEX('Hoja de Trabajo para listado'!$BC$155:$CB$1048576,MATCH($A105,'Hoja de Trabajo para listado'!$BC$155:$BC$1048576,0),MATCH((CUADRO!K$4&amp;$E105),'Hoja de Trabajo para listado'!$BC$151:$CB$151,0)),0)+IFERROR(INDEX('Hoja de Trabajo para listado'!$DE$153:$DG$274,MATCH($A105,'Hoja de Trabajo para listado'!$DE$153:$DE$1048576,0),MATCH((CUADRO!K$4&amp;$E105),'Hoja de Trabajo para listado'!$DE$151:$DG$151,0)),0)+IFERROR(INDEX('Hoja de Trabajo para listado'!$CD$155:$DC$1048576,MATCH($A105,'Hoja de Trabajo para listado'!$CD$155:$CD$1048576,0),MATCH((CUADRO!K$4&amp;$E105),'Hoja de Trabajo para listado'!$CD$151:$DC$151,0)),0)</f>
        <v>0</v>
      </c>
      <c r="L105" s="243">
        <f ca="1">+IFERROR(INDEX('Hoja de Trabajo para listado'!$A$155:$Z$1048576,MATCH($A105,'Hoja de Trabajo para listado'!$A$155:$A$1048576,0),MATCH((CUADRO!L$4&amp;$E105),'Hoja de Trabajo para listado'!$A$151:$Z$151,0)),0)+IFERROR(INDEX('Hoja de Trabajo para listado'!$AB$155:$BA$1048576,MATCH($A105,'Hoja de Trabajo para listado'!$AB$155:$AB$1048576,0),MATCH((CUADRO!L$4&amp;$E105),'Hoja de Trabajo para listado'!$AB$151:$BA$151,0)),0)+IFERROR(INDEX('Hoja de Trabajo para listado'!$BC$155:$CB$1048576,MATCH($A105,'Hoja de Trabajo para listado'!$BC$155:$BC$1048576,0),MATCH((CUADRO!L$4&amp;$E105),'Hoja de Trabajo para listado'!$BC$151:$CB$151,0)),0)+IFERROR(INDEX('Hoja de Trabajo para listado'!$DE$153:$DG$274,MATCH($A105,'Hoja de Trabajo para listado'!$DE$153:$DE$1048576,0),MATCH((CUADRO!L$4&amp;$E105),'Hoja de Trabajo para listado'!$DE$151:$DG$151,0)),0)+IFERROR(INDEX('Hoja de Trabajo para listado'!$CD$155:$DC$1048576,MATCH($A105,'Hoja de Trabajo para listado'!$CD$155:$CD$1048576,0),MATCH((CUADRO!L$4&amp;$E105),'Hoja de Trabajo para listado'!$CD$151:$DC$151,0)),0)</f>
        <v>0</v>
      </c>
      <c r="M105" s="243">
        <f ca="1">+IFERROR(INDEX('Hoja de Trabajo para listado'!$A$155:$Z$1048576,MATCH($A105,'Hoja de Trabajo para listado'!$A$155:$A$1048576,0),MATCH((CUADRO!M$4&amp;$E105),'Hoja de Trabajo para listado'!$A$151:$Z$151,0)),0)+IFERROR(INDEX('Hoja de Trabajo para listado'!$AB$155:$BA$1048576,MATCH($A105,'Hoja de Trabajo para listado'!$AB$155:$AB$1048576,0),MATCH((CUADRO!M$4&amp;$E105),'Hoja de Trabajo para listado'!$AB$151:$BA$151,0)),0)+IFERROR(INDEX('Hoja de Trabajo para listado'!$BC$155:$CB$1048576,MATCH($A105,'Hoja de Trabajo para listado'!$BC$155:$BC$1048576,0),MATCH((CUADRO!M$4&amp;$E105),'Hoja de Trabajo para listado'!$BC$151:$CB$151,0)),0)+IFERROR(INDEX('Hoja de Trabajo para listado'!$DE$153:$DG$274,MATCH($A105,'Hoja de Trabajo para listado'!$DE$153:$DE$1048576,0),MATCH((CUADRO!M$4&amp;$E105),'Hoja de Trabajo para listado'!$DE$151:$DG$151,0)),0)+IFERROR(INDEX('Hoja de Trabajo para listado'!$CD$155:$DC$1048576,MATCH($A105,'Hoja de Trabajo para listado'!$CD$155:$CD$1048576,0),MATCH((CUADRO!M$4&amp;$E105),'Hoja de Trabajo para listado'!$CD$151:$DC$151,0)),0)</f>
        <v>0</v>
      </c>
      <c r="N105" s="243">
        <f ca="1">+IFERROR(INDEX('Hoja de Trabajo para listado'!$A$155:$Z$1048576,MATCH($A105,'Hoja de Trabajo para listado'!$A$155:$A$1048576,0),MATCH((CUADRO!N$4&amp;$E105),'Hoja de Trabajo para listado'!$A$151:$Z$151,0)),0)+IFERROR(INDEX('Hoja de Trabajo para listado'!$AB$155:$BA$1048576,MATCH($A105,'Hoja de Trabajo para listado'!$AB$155:$AB$1048576,0),MATCH((CUADRO!N$4&amp;$E105),'Hoja de Trabajo para listado'!$AB$151:$BA$151,0)),0)+IFERROR(INDEX('Hoja de Trabajo para listado'!$BC$155:$CB$1048576,MATCH($A105,'Hoja de Trabajo para listado'!$BC$155:$BC$1048576,0),MATCH((CUADRO!N$4&amp;$E105),'Hoja de Trabajo para listado'!$BC$151:$CB$151,0)),0)+IFERROR(INDEX('Hoja de Trabajo para listado'!$DE$153:$DG$274,MATCH($A105,'Hoja de Trabajo para listado'!$DE$153:$DE$1048576,0),MATCH((CUADRO!N$4&amp;$E105),'Hoja de Trabajo para listado'!$DE$151:$DG$151,0)),0)+IFERROR(INDEX('Hoja de Trabajo para listado'!$CD$155:$DC$1048576,MATCH($A105,'Hoja de Trabajo para listado'!$CD$155:$CD$1048576,0),MATCH((CUADRO!N$4&amp;$E105),'Hoja de Trabajo para listado'!$CD$151:$DC$151,0)),0)</f>
        <v>0</v>
      </c>
      <c r="O105" s="243">
        <f ca="1">+IFERROR(INDEX('Hoja de Trabajo para listado'!$A$155:$Z$1048576,MATCH($A105,'Hoja de Trabajo para listado'!$A$155:$A$1048576,0),MATCH((CUADRO!O$4&amp;$E105),'Hoja de Trabajo para listado'!$A$151:$Z$151,0)),0)+IFERROR(INDEX('Hoja de Trabajo para listado'!$AB$155:$BA$1048576,MATCH($A105,'Hoja de Trabajo para listado'!$AB$155:$AB$1048576,0),MATCH((CUADRO!O$4&amp;$E105),'Hoja de Trabajo para listado'!$AB$151:$BA$151,0)),0)+IFERROR(INDEX('Hoja de Trabajo para listado'!$BC$155:$CB$1048576,MATCH($A105,'Hoja de Trabajo para listado'!$BC$155:$BC$1048576,0),MATCH((CUADRO!O$4&amp;$E105),'Hoja de Trabajo para listado'!$BC$151:$CB$151,0)),0)+IFERROR(INDEX('Hoja de Trabajo para listado'!$DE$153:$DG$274,MATCH($A105,'Hoja de Trabajo para listado'!$DE$153:$DE$1048576,0),MATCH((CUADRO!O$4&amp;$E105),'Hoja de Trabajo para listado'!$DE$151:$DG$151,0)),0)+IFERROR(INDEX('Hoja de Trabajo para listado'!$CD$155:$DC$1048576,MATCH($A105,'Hoja de Trabajo para listado'!$CD$155:$CD$1048576,0),MATCH((CUADRO!O$4&amp;$E105),'Hoja de Trabajo para listado'!$CD$151:$DC$151,0)),0)</f>
        <v>0</v>
      </c>
      <c r="P105" s="243">
        <f ca="1">+IFERROR(INDEX('Hoja de Trabajo para listado'!$A$155:$Z$1048576,MATCH($A105,'Hoja de Trabajo para listado'!$A$155:$A$1048576,0),MATCH((CUADRO!P$4&amp;$E105),'Hoja de Trabajo para listado'!$A$151:$Z$151,0)),0)+IFERROR(INDEX('Hoja de Trabajo para listado'!$AB$155:$BA$1048576,MATCH($A105,'Hoja de Trabajo para listado'!$AB$155:$AB$1048576,0),MATCH((CUADRO!P$4&amp;$E105),'Hoja de Trabajo para listado'!$AB$151:$BA$151,0)),0)+IFERROR(INDEX('Hoja de Trabajo para listado'!$BC$155:$CB$1048576,MATCH($A105,'Hoja de Trabajo para listado'!$BC$155:$BC$1048576,0),MATCH((CUADRO!P$4&amp;$E105),'Hoja de Trabajo para listado'!$BC$151:$CB$151,0)),0)+IFERROR(INDEX('Hoja de Trabajo para listado'!$DE$153:$DG$274,MATCH($A105,'Hoja de Trabajo para listado'!$DE$153:$DE$1048576,0),MATCH((CUADRO!P$4&amp;$E105),'Hoja de Trabajo para listado'!$DE$151:$DG$151,0)),0)+IFERROR(INDEX('Hoja de Trabajo para listado'!$CD$155:$DC$1048576,MATCH($A105,'Hoja de Trabajo para listado'!$CD$155:$CD$1048576,0),MATCH((CUADRO!P$4&amp;$E105),'Hoja de Trabajo para listado'!$CD$151:$DC$151,0)),0)</f>
        <v>0</v>
      </c>
      <c r="Q105" s="243">
        <f ca="1">+IFERROR(INDEX('Hoja de Trabajo para listado'!$A$155:$Z$1048576,MATCH($A105,'Hoja de Trabajo para listado'!$A$155:$A$1048576,0),MATCH((CUADRO!Q$4&amp;$E105),'Hoja de Trabajo para listado'!$A$151:$Z$151,0)),0)+IFERROR(INDEX('Hoja de Trabajo para listado'!$AB$155:$BA$1048576,MATCH($A105,'Hoja de Trabajo para listado'!$AB$155:$AB$1048576,0),MATCH((CUADRO!Q$4&amp;$E105),'Hoja de Trabajo para listado'!$AB$151:$BA$151,0)),0)+IFERROR(INDEX('Hoja de Trabajo para listado'!$BC$155:$CB$1048576,MATCH($A105,'Hoja de Trabajo para listado'!$BC$155:$BC$1048576,0),MATCH((CUADRO!Q$4&amp;$E105),'Hoja de Trabajo para listado'!$BC$151:$CB$151,0)),0)+IFERROR(INDEX('Hoja de Trabajo para listado'!$DE$153:$DG$274,MATCH($A105,'Hoja de Trabajo para listado'!$DE$153:$DE$1048576,0),MATCH((CUADRO!Q$4&amp;$E105),'Hoja de Trabajo para listado'!$DE$151:$DG$151,0)),0)+IFERROR(INDEX('Hoja de Trabajo para listado'!$CD$155:$DC$1048576,MATCH($A105,'Hoja de Trabajo para listado'!$CD$155:$CD$1048576,0),MATCH((CUADRO!Q$4&amp;$E105),'Hoja de Trabajo para listado'!$CD$151:$DC$151,0)),0)</f>
        <v>0</v>
      </c>
      <c r="R105" s="243">
        <f t="shared" ca="1" si="5"/>
        <v>0</v>
      </c>
      <c r="S105" s="243"/>
      <c r="T105" s="243">
        <f ca="1">+T106</f>
        <v>0</v>
      </c>
      <c r="U105" s="242">
        <f t="shared" si="6"/>
        <v>1</v>
      </c>
      <c r="V105" s="333" t="str">
        <f>+VLOOKUP(A105,bd_lista!$A$3:$E$592,5,FALSE)</f>
        <v>Instituciones Descentralizadas</v>
      </c>
      <c r="W105" s="387" t="str">
        <f>+V105</f>
        <v>Instituciones Descentralizadas</v>
      </c>
      <c r="X105" s="242">
        <f>+VLOOKUP(A105,[4]Sheet1!$A$13:$D$744,4,FALSE)</f>
        <v>16</v>
      </c>
      <c r="Y105" s="242" t="str">
        <f>+VLOOKUP(X105,bd_lista!$A$3:$C$592,3,FALSE)</f>
        <v>Ministerio de Educación</v>
      </c>
      <c r="Z105" s="294">
        <f>+X105</f>
        <v>16</v>
      </c>
      <c r="AA105" s="319" t="str">
        <f>+Y105</f>
        <v>Ministerio de Educación</v>
      </c>
    </row>
    <row r="106" spans="1:27" ht="15" hidden="1" customHeight="1">
      <c r="A106" s="32">
        <v>153</v>
      </c>
      <c r="B106" s="393"/>
      <c r="C106" s="333" t="str">
        <f>+VLOOKUP(A106,bd_lista!$A$3:$C$592,3,FALSE)</f>
        <v>Observatorio Plurinacional de la Calidad  Educativa</v>
      </c>
      <c r="D106" s="390"/>
      <c r="E106" s="333" t="s">
        <v>1305</v>
      </c>
      <c r="F106" s="245">
        <f ca="1">+IFERROR(INDEX('Hoja de Trabajo para listado'!$A$155:$Z$1048576,MATCH($A106,'Hoja de Trabajo para listado'!$A$155:$A$1048576,0),MATCH((CUADRO!F$4&amp;$E106),'Hoja de Trabajo para listado'!$A$151:$Z$151,0)),0)+IFERROR(INDEX('Hoja de Trabajo para listado'!$AB$155:$BA$1048576,MATCH($A106,'Hoja de Trabajo para listado'!$AB$155:$AB$1048576,0),MATCH((CUADRO!F$4&amp;$E106),'Hoja de Trabajo para listado'!$AB$151:$BA$151,0)),0)+IFERROR(INDEX('Hoja de Trabajo para listado'!$BC$155:$CB$1048576,MATCH($A106,'Hoja de Trabajo para listado'!$BC$155:$BC$1048576,0),MATCH((CUADRO!F$4&amp;$E106),'Hoja de Trabajo para listado'!$BC$151:$CB$151,0)),0)+IFERROR(INDEX('Hoja de Trabajo para listado'!$DE$153:$DG$274,MATCH($A106,'Hoja de Trabajo para listado'!$DE$153:$DE$1048576,0),MATCH((CUADRO!F$4&amp;$E106),'Hoja de Trabajo para listado'!$DE$151:$DG$151,0)),0)+IFERROR(INDEX('Hoja de Trabajo para listado'!$CD$155:$DC$1048576,MATCH($A106,'Hoja de Trabajo para listado'!$CD$155:$CD$1048576,0),MATCH((CUADRO!F$4&amp;$E106),'Hoja de Trabajo para listado'!$CD$151:$DC$151,0)),0)</f>
        <v>0</v>
      </c>
      <c r="G106" s="245">
        <f ca="1">+IFERROR(INDEX('Hoja de Trabajo para listado'!$A$155:$Z$1048576,MATCH($A106,'Hoja de Trabajo para listado'!$A$155:$A$1048576,0),MATCH((CUADRO!G$4&amp;$E106),'Hoja de Trabajo para listado'!$A$151:$Z$151,0)),0)+IFERROR(INDEX('Hoja de Trabajo para listado'!$AB$155:$BA$1048576,MATCH($A106,'Hoja de Trabajo para listado'!$AB$155:$AB$1048576,0),MATCH((CUADRO!G$4&amp;$E106),'Hoja de Trabajo para listado'!$AB$151:$BA$151,0)),0)+IFERROR(INDEX('Hoja de Trabajo para listado'!$BC$155:$CB$1048576,MATCH($A106,'Hoja de Trabajo para listado'!$BC$155:$BC$1048576,0),MATCH((CUADRO!G$4&amp;$E106),'Hoja de Trabajo para listado'!$BC$151:$CB$151,0)),0)+IFERROR(INDEX('Hoja de Trabajo para listado'!$DE$153:$DG$274,MATCH($A106,'Hoja de Trabajo para listado'!$DE$153:$DE$1048576,0),MATCH((CUADRO!G$4&amp;$E106),'Hoja de Trabajo para listado'!$DE$151:$DG$151,0)),0)+IFERROR(INDEX('Hoja de Trabajo para listado'!$CD$155:$DC$1048576,MATCH($A106,'Hoja de Trabajo para listado'!$CD$155:$CD$1048576,0),MATCH((CUADRO!G$4&amp;$E106),'Hoja de Trabajo para listado'!$CD$151:$DC$151,0)),0)</f>
        <v>0</v>
      </c>
      <c r="H106" s="245">
        <f ca="1">+IFERROR(INDEX('Hoja de Trabajo para listado'!$A$155:$Z$1048576,MATCH($A106,'Hoja de Trabajo para listado'!$A$155:$A$1048576,0),MATCH((CUADRO!H$4&amp;$E106),'Hoja de Trabajo para listado'!$A$151:$Z$151,0)),0)+IFERROR(INDEX('Hoja de Trabajo para listado'!$AB$155:$BA$1048576,MATCH($A106,'Hoja de Trabajo para listado'!$AB$155:$AB$1048576,0),MATCH((CUADRO!H$4&amp;$E106),'Hoja de Trabajo para listado'!$AB$151:$BA$151,0)),0)+IFERROR(INDEX('Hoja de Trabajo para listado'!$BC$155:$CB$1048576,MATCH($A106,'Hoja de Trabajo para listado'!$BC$155:$BC$1048576,0),MATCH((CUADRO!H$4&amp;$E106),'Hoja de Trabajo para listado'!$BC$151:$CB$151,0)),0)+IFERROR(INDEX('Hoja de Trabajo para listado'!$DE$153:$DG$274,MATCH($A106,'Hoja de Trabajo para listado'!$DE$153:$DE$1048576,0),MATCH((CUADRO!H$4&amp;$E106),'Hoja de Trabajo para listado'!$DE$151:$DG$151,0)),0)+IFERROR(INDEX('Hoja de Trabajo para listado'!$CD$155:$DC$1048576,MATCH($A106,'Hoja de Trabajo para listado'!$CD$155:$CD$1048576,0),MATCH((CUADRO!H$4&amp;$E106),'Hoja de Trabajo para listado'!$CD$151:$DC$151,0)),0)</f>
        <v>0</v>
      </c>
      <c r="I106" s="245">
        <f ca="1">+IFERROR(INDEX('Hoja de Trabajo para listado'!$A$155:$Z$1048576,MATCH($A106,'Hoja de Trabajo para listado'!$A$155:$A$1048576,0),MATCH((CUADRO!I$4&amp;$E106),'Hoja de Trabajo para listado'!$A$151:$Z$151,0)),0)+IFERROR(INDEX('Hoja de Trabajo para listado'!$AB$155:$BA$1048576,MATCH($A106,'Hoja de Trabajo para listado'!$AB$155:$AB$1048576,0),MATCH((CUADRO!I$4&amp;$E106),'Hoja de Trabajo para listado'!$AB$151:$BA$151,0)),0)+IFERROR(INDEX('Hoja de Trabajo para listado'!$BC$155:$CB$1048576,MATCH($A106,'Hoja de Trabajo para listado'!$BC$155:$BC$1048576,0),MATCH((CUADRO!I$4&amp;$E106),'Hoja de Trabajo para listado'!$BC$151:$CB$151,0)),0)+IFERROR(INDEX('Hoja de Trabajo para listado'!$DE$153:$DG$274,MATCH($A106,'Hoja de Trabajo para listado'!$DE$153:$DE$1048576,0),MATCH((CUADRO!I$4&amp;$E106),'Hoja de Trabajo para listado'!$DE$151:$DG$151,0)),0)+IFERROR(INDEX('Hoja de Trabajo para listado'!$CD$155:$DC$1048576,MATCH($A106,'Hoja de Trabajo para listado'!$CD$155:$CD$1048576,0),MATCH((CUADRO!I$4&amp;$E106),'Hoja de Trabajo para listado'!$CD$151:$DC$151,0)),0)</f>
        <v>0</v>
      </c>
      <c r="J106" s="245">
        <f ca="1">+IFERROR(INDEX('Hoja de Trabajo para listado'!$A$155:$Z$1048576,MATCH($A106,'Hoja de Trabajo para listado'!$A$155:$A$1048576,0),MATCH((CUADRO!J$4&amp;$E106),'Hoja de Trabajo para listado'!$A$151:$Z$151,0)),0)+IFERROR(INDEX('Hoja de Trabajo para listado'!$AB$155:$BA$1048576,MATCH($A106,'Hoja de Trabajo para listado'!$AB$155:$AB$1048576,0),MATCH((CUADRO!J$4&amp;$E106),'Hoja de Trabajo para listado'!$AB$151:$BA$151,0)),0)+IFERROR(INDEX('Hoja de Trabajo para listado'!$BC$155:$CB$1048576,MATCH($A106,'Hoja de Trabajo para listado'!$BC$155:$BC$1048576,0),MATCH((CUADRO!J$4&amp;$E106),'Hoja de Trabajo para listado'!$BC$151:$CB$151,0)),0)+IFERROR(INDEX('Hoja de Trabajo para listado'!$DE$153:$DG$274,MATCH($A106,'Hoja de Trabajo para listado'!$DE$153:$DE$1048576,0),MATCH((CUADRO!J$4&amp;$E106),'Hoja de Trabajo para listado'!$DE$151:$DG$151,0)),0)+IFERROR(INDEX('Hoja de Trabajo para listado'!$CD$155:$DC$1048576,MATCH($A106,'Hoja de Trabajo para listado'!$CD$155:$CD$1048576,0),MATCH((CUADRO!J$4&amp;$E106),'Hoja de Trabajo para listado'!$CD$151:$DC$151,0)),0)</f>
        <v>0</v>
      </c>
      <c r="K106" s="245">
        <f ca="1">+IFERROR(INDEX('Hoja de Trabajo para listado'!$A$155:$Z$1048576,MATCH($A106,'Hoja de Trabajo para listado'!$A$155:$A$1048576,0),MATCH((CUADRO!K$4&amp;$E106),'Hoja de Trabajo para listado'!$A$151:$Z$151,0)),0)+IFERROR(INDEX('Hoja de Trabajo para listado'!$AB$155:$BA$1048576,MATCH($A106,'Hoja de Trabajo para listado'!$AB$155:$AB$1048576,0),MATCH((CUADRO!K$4&amp;$E106),'Hoja de Trabajo para listado'!$AB$151:$BA$151,0)),0)+IFERROR(INDEX('Hoja de Trabajo para listado'!$BC$155:$CB$1048576,MATCH($A106,'Hoja de Trabajo para listado'!$BC$155:$BC$1048576,0),MATCH((CUADRO!K$4&amp;$E106),'Hoja de Trabajo para listado'!$BC$151:$CB$151,0)),0)+IFERROR(INDEX('Hoja de Trabajo para listado'!$DE$153:$DG$274,MATCH($A106,'Hoja de Trabajo para listado'!$DE$153:$DE$1048576,0),MATCH((CUADRO!K$4&amp;$E106),'Hoja de Trabajo para listado'!$DE$151:$DG$151,0)),0)+IFERROR(INDEX('Hoja de Trabajo para listado'!$CD$155:$DC$1048576,MATCH($A106,'Hoja de Trabajo para listado'!$CD$155:$CD$1048576,0),MATCH((CUADRO!K$4&amp;$E106),'Hoja de Trabajo para listado'!$CD$151:$DC$151,0)),0)</f>
        <v>0</v>
      </c>
      <c r="L106" s="245">
        <f ca="1">+IFERROR(INDEX('Hoja de Trabajo para listado'!$A$155:$Z$1048576,MATCH($A106,'Hoja de Trabajo para listado'!$A$155:$A$1048576,0),MATCH((CUADRO!L$4&amp;$E106),'Hoja de Trabajo para listado'!$A$151:$Z$151,0)),0)+IFERROR(INDEX('Hoja de Trabajo para listado'!$AB$155:$BA$1048576,MATCH($A106,'Hoja de Trabajo para listado'!$AB$155:$AB$1048576,0),MATCH((CUADRO!L$4&amp;$E106),'Hoja de Trabajo para listado'!$AB$151:$BA$151,0)),0)+IFERROR(INDEX('Hoja de Trabajo para listado'!$BC$155:$CB$1048576,MATCH($A106,'Hoja de Trabajo para listado'!$BC$155:$BC$1048576,0),MATCH((CUADRO!L$4&amp;$E106),'Hoja de Trabajo para listado'!$BC$151:$CB$151,0)),0)+IFERROR(INDEX('Hoja de Trabajo para listado'!$DE$153:$DG$274,MATCH($A106,'Hoja de Trabajo para listado'!$DE$153:$DE$1048576,0),MATCH((CUADRO!L$4&amp;$E106),'Hoja de Trabajo para listado'!$DE$151:$DG$151,0)),0)+IFERROR(INDEX('Hoja de Trabajo para listado'!$CD$155:$DC$1048576,MATCH($A106,'Hoja de Trabajo para listado'!$CD$155:$CD$1048576,0),MATCH((CUADRO!L$4&amp;$E106),'Hoja de Trabajo para listado'!$CD$151:$DC$151,0)),0)</f>
        <v>0</v>
      </c>
      <c r="M106" s="245">
        <f ca="1">+IFERROR(INDEX('Hoja de Trabajo para listado'!$A$155:$Z$1048576,MATCH($A106,'Hoja de Trabajo para listado'!$A$155:$A$1048576,0),MATCH((CUADRO!M$4&amp;$E106),'Hoja de Trabajo para listado'!$A$151:$Z$151,0)),0)+IFERROR(INDEX('Hoja de Trabajo para listado'!$AB$155:$BA$1048576,MATCH($A106,'Hoja de Trabajo para listado'!$AB$155:$AB$1048576,0),MATCH((CUADRO!M$4&amp;$E106),'Hoja de Trabajo para listado'!$AB$151:$BA$151,0)),0)+IFERROR(INDEX('Hoja de Trabajo para listado'!$BC$155:$CB$1048576,MATCH($A106,'Hoja de Trabajo para listado'!$BC$155:$BC$1048576,0),MATCH((CUADRO!M$4&amp;$E106),'Hoja de Trabajo para listado'!$BC$151:$CB$151,0)),0)+IFERROR(INDEX('Hoja de Trabajo para listado'!$DE$153:$DG$274,MATCH($A106,'Hoja de Trabajo para listado'!$DE$153:$DE$1048576,0),MATCH((CUADRO!M$4&amp;$E106),'Hoja de Trabajo para listado'!$DE$151:$DG$151,0)),0)+IFERROR(INDEX('Hoja de Trabajo para listado'!$CD$155:$DC$1048576,MATCH($A106,'Hoja de Trabajo para listado'!$CD$155:$CD$1048576,0),MATCH((CUADRO!M$4&amp;$E106),'Hoja de Trabajo para listado'!$CD$151:$DC$151,0)),0)</f>
        <v>0</v>
      </c>
      <c r="N106" s="245">
        <f ca="1">+IFERROR(INDEX('Hoja de Trabajo para listado'!$A$155:$Z$1048576,MATCH($A106,'Hoja de Trabajo para listado'!$A$155:$A$1048576,0),MATCH((CUADRO!N$4&amp;$E106),'Hoja de Trabajo para listado'!$A$151:$Z$151,0)),0)+IFERROR(INDEX('Hoja de Trabajo para listado'!$AB$155:$BA$1048576,MATCH($A106,'Hoja de Trabajo para listado'!$AB$155:$AB$1048576,0),MATCH((CUADRO!N$4&amp;$E106),'Hoja de Trabajo para listado'!$AB$151:$BA$151,0)),0)+IFERROR(INDEX('Hoja de Trabajo para listado'!$BC$155:$CB$1048576,MATCH($A106,'Hoja de Trabajo para listado'!$BC$155:$BC$1048576,0),MATCH((CUADRO!N$4&amp;$E106),'Hoja de Trabajo para listado'!$BC$151:$CB$151,0)),0)+IFERROR(INDEX('Hoja de Trabajo para listado'!$DE$153:$DG$274,MATCH($A106,'Hoja de Trabajo para listado'!$DE$153:$DE$1048576,0),MATCH((CUADRO!N$4&amp;$E106),'Hoja de Trabajo para listado'!$DE$151:$DG$151,0)),0)+IFERROR(INDEX('Hoja de Trabajo para listado'!$CD$155:$DC$1048576,MATCH($A106,'Hoja de Trabajo para listado'!$CD$155:$CD$1048576,0),MATCH((CUADRO!N$4&amp;$E106),'Hoja de Trabajo para listado'!$CD$151:$DC$151,0)),0)</f>
        <v>0</v>
      </c>
      <c r="O106" s="245">
        <f ca="1">+IFERROR(INDEX('Hoja de Trabajo para listado'!$A$155:$Z$1048576,MATCH($A106,'Hoja de Trabajo para listado'!$A$155:$A$1048576,0),MATCH((CUADRO!O$4&amp;$E106),'Hoja de Trabajo para listado'!$A$151:$Z$151,0)),0)+IFERROR(INDEX('Hoja de Trabajo para listado'!$AB$155:$BA$1048576,MATCH($A106,'Hoja de Trabajo para listado'!$AB$155:$AB$1048576,0),MATCH((CUADRO!O$4&amp;$E106),'Hoja de Trabajo para listado'!$AB$151:$BA$151,0)),0)+IFERROR(INDEX('Hoja de Trabajo para listado'!$BC$155:$CB$1048576,MATCH($A106,'Hoja de Trabajo para listado'!$BC$155:$BC$1048576,0),MATCH((CUADRO!O$4&amp;$E106),'Hoja de Trabajo para listado'!$BC$151:$CB$151,0)),0)+IFERROR(INDEX('Hoja de Trabajo para listado'!$DE$153:$DG$274,MATCH($A106,'Hoja de Trabajo para listado'!$DE$153:$DE$1048576,0),MATCH((CUADRO!O$4&amp;$E106),'Hoja de Trabajo para listado'!$DE$151:$DG$151,0)),0)+IFERROR(INDEX('Hoja de Trabajo para listado'!$CD$155:$DC$1048576,MATCH($A106,'Hoja de Trabajo para listado'!$CD$155:$CD$1048576,0),MATCH((CUADRO!O$4&amp;$E106),'Hoja de Trabajo para listado'!$CD$151:$DC$151,0)),0)</f>
        <v>0</v>
      </c>
      <c r="P106" s="245">
        <f ca="1">+IFERROR(INDEX('Hoja de Trabajo para listado'!$A$155:$Z$1048576,MATCH($A106,'Hoja de Trabajo para listado'!$A$155:$A$1048576,0),MATCH((CUADRO!P$4&amp;$E106),'Hoja de Trabajo para listado'!$A$151:$Z$151,0)),0)+IFERROR(INDEX('Hoja de Trabajo para listado'!$AB$155:$BA$1048576,MATCH($A106,'Hoja de Trabajo para listado'!$AB$155:$AB$1048576,0),MATCH((CUADRO!P$4&amp;$E106),'Hoja de Trabajo para listado'!$AB$151:$BA$151,0)),0)+IFERROR(INDEX('Hoja de Trabajo para listado'!$BC$155:$CB$1048576,MATCH($A106,'Hoja de Trabajo para listado'!$BC$155:$BC$1048576,0),MATCH((CUADRO!P$4&amp;$E106),'Hoja de Trabajo para listado'!$BC$151:$CB$151,0)),0)+IFERROR(INDEX('Hoja de Trabajo para listado'!$DE$153:$DG$274,MATCH($A106,'Hoja de Trabajo para listado'!$DE$153:$DE$1048576,0),MATCH((CUADRO!P$4&amp;$E106),'Hoja de Trabajo para listado'!$DE$151:$DG$151,0)),0)+IFERROR(INDEX('Hoja de Trabajo para listado'!$CD$155:$DC$1048576,MATCH($A106,'Hoja de Trabajo para listado'!$CD$155:$CD$1048576,0),MATCH((CUADRO!P$4&amp;$E106),'Hoja de Trabajo para listado'!$CD$151:$DC$151,0)),0)</f>
        <v>0</v>
      </c>
      <c r="Q106" s="245">
        <f ca="1">+IFERROR(INDEX('Hoja de Trabajo para listado'!$A$155:$Z$1048576,MATCH($A106,'Hoja de Trabajo para listado'!$A$155:$A$1048576,0),MATCH((CUADRO!Q$4&amp;$E106),'Hoja de Trabajo para listado'!$A$151:$Z$151,0)),0)+IFERROR(INDEX('Hoja de Trabajo para listado'!$AB$155:$BA$1048576,MATCH($A106,'Hoja de Trabajo para listado'!$AB$155:$AB$1048576,0),MATCH((CUADRO!Q$4&amp;$E106),'Hoja de Trabajo para listado'!$AB$151:$BA$151,0)),0)+IFERROR(INDEX('Hoja de Trabajo para listado'!$BC$155:$CB$1048576,MATCH($A106,'Hoja de Trabajo para listado'!$BC$155:$BC$1048576,0),MATCH((CUADRO!Q$4&amp;$E106),'Hoja de Trabajo para listado'!$BC$151:$CB$151,0)),0)+IFERROR(INDEX('Hoja de Trabajo para listado'!$DE$153:$DG$274,MATCH($A106,'Hoja de Trabajo para listado'!$DE$153:$DE$1048576,0),MATCH((CUADRO!Q$4&amp;$E106),'Hoja de Trabajo para listado'!$DE$151:$DG$151,0)),0)+IFERROR(INDEX('Hoja de Trabajo para listado'!$CD$155:$DC$1048576,MATCH($A106,'Hoja de Trabajo para listado'!$CD$155:$CD$1048576,0),MATCH((CUADRO!Q$4&amp;$E106),'Hoja de Trabajo para listado'!$CD$151:$DC$151,0)),0)</f>
        <v>0</v>
      </c>
      <c r="R106" s="245">
        <f t="shared" ca="1" si="5"/>
        <v>0</v>
      </c>
      <c r="S106" s="245">
        <f ca="1">+R105+R106</f>
        <v>0</v>
      </c>
      <c r="T106" s="245">
        <f ca="1">+S106</f>
        <v>0</v>
      </c>
      <c r="U106" s="244">
        <f t="shared" si="6"/>
        <v>2</v>
      </c>
      <c r="V106" s="333" t="str">
        <f>+VLOOKUP(A106,bd_lista!$A$3:$E$592,5,FALSE)</f>
        <v>Instituciones Descentralizadas</v>
      </c>
      <c r="W106" s="388"/>
      <c r="X106" s="242">
        <f>+VLOOKUP(A106,[4]Sheet1!$A$13:$D$744,4,FALSE)</f>
        <v>16</v>
      </c>
      <c r="Y106" s="242" t="str">
        <f>+VLOOKUP(X106,bd_lista!$A$3:$C$592,3,FALSE)</f>
        <v>Ministerio de Educación</v>
      </c>
      <c r="Z106" s="292"/>
      <c r="AA106" s="321"/>
    </row>
    <row r="107" spans="1:27" ht="15" hidden="1" customHeight="1">
      <c r="A107" s="251">
        <v>154</v>
      </c>
      <c r="B107" s="392">
        <f>+A107</f>
        <v>154</v>
      </c>
      <c r="C107" s="247" t="str">
        <f>+VLOOKUP(A107,bd_lista!$A$3:$C$592,3,FALSE)</f>
        <v>Museo Nacional de Historia Natural</v>
      </c>
      <c r="D107" s="389" t="str">
        <f>+C107</f>
        <v>Museo Nacional de Historia Natural</v>
      </c>
      <c r="E107" s="247" t="s">
        <v>1304</v>
      </c>
      <c r="F107" s="243">
        <f ca="1">+IFERROR(INDEX('Hoja de Trabajo para listado'!$A$155:$Z$1048576,MATCH($A107,'Hoja de Trabajo para listado'!$A$155:$A$1048576,0),MATCH((CUADRO!F$4&amp;$E107),'Hoja de Trabajo para listado'!$A$151:$Z$151,0)),0)+IFERROR(INDEX('Hoja de Trabajo para listado'!$AB$155:$BA$1048576,MATCH($A107,'Hoja de Trabajo para listado'!$AB$155:$AB$1048576,0),MATCH((CUADRO!F$4&amp;$E107),'Hoja de Trabajo para listado'!$AB$151:$BA$151,0)),0)+IFERROR(INDEX('Hoja de Trabajo para listado'!$BC$155:$CB$1048576,MATCH($A107,'Hoja de Trabajo para listado'!$BC$155:$BC$1048576,0),MATCH((CUADRO!F$4&amp;$E107),'Hoja de Trabajo para listado'!$BC$151:$CB$151,0)),0)+IFERROR(INDEX('Hoja de Trabajo para listado'!$DE$153:$DG$274,MATCH($A107,'Hoja de Trabajo para listado'!$DE$153:$DE$1048576,0),MATCH((CUADRO!F$4&amp;$E107),'Hoja de Trabajo para listado'!$DE$151:$DG$151,0)),0)+IFERROR(INDEX('Hoja de Trabajo para listado'!$CD$155:$DC$1048576,MATCH($A107,'Hoja de Trabajo para listado'!$CD$155:$CD$1048576,0),MATCH((CUADRO!F$4&amp;$E107),'Hoja de Trabajo para listado'!$CD$151:$DC$151,0)),0)</f>
        <v>0</v>
      </c>
      <c r="G107" s="243">
        <f ca="1">+IFERROR(INDEX('Hoja de Trabajo para listado'!$A$155:$Z$1048576,MATCH($A107,'Hoja de Trabajo para listado'!$A$155:$A$1048576,0),MATCH((CUADRO!G$4&amp;$E107),'Hoja de Trabajo para listado'!$A$151:$Z$151,0)),0)+IFERROR(INDEX('Hoja de Trabajo para listado'!$AB$155:$BA$1048576,MATCH($A107,'Hoja de Trabajo para listado'!$AB$155:$AB$1048576,0),MATCH((CUADRO!G$4&amp;$E107),'Hoja de Trabajo para listado'!$AB$151:$BA$151,0)),0)+IFERROR(INDEX('Hoja de Trabajo para listado'!$BC$155:$CB$1048576,MATCH($A107,'Hoja de Trabajo para listado'!$BC$155:$BC$1048576,0),MATCH((CUADRO!G$4&amp;$E107),'Hoja de Trabajo para listado'!$BC$151:$CB$151,0)),0)+IFERROR(INDEX('Hoja de Trabajo para listado'!$DE$153:$DG$274,MATCH($A107,'Hoja de Trabajo para listado'!$DE$153:$DE$1048576,0),MATCH((CUADRO!G$4&amp;$E107),'Hoja de Trabajo para listado'!$DE$151:$DG$151,0)),0)+IFERROR(INDEX('Hoja de Trabajo para listado'!$CD$155:$DC$1048576,MATCH($A107,'Hoja de Trabajo para listado'!$CD$155:$CD$1048576,0),MATCH((CUADRO!G$4&amp;$E107),'Hoja de Trabajo para listado'!$CD$151:$DC$151,0)),0)</f>
        <v>0</v>
      </c>
      <c r="H107" s="243">
        <f ca="1">+IFERROR(INDEX('Hoja de Trabajo para listado'!$A$155:$Z$1048576,MATCH($A107,'Hoja de Trabajo para listado'!$A$155:$A$1048576,0),MATCH((CUADRO!H$4&amp;$E107),'Hoja de Trabajo para listado'!$A$151:$Z$151,0)),0)+IFERROR(INDEX('Hoja de Trabajo para listado'!$AB$155:$BA$1048576,MATCH($A107,'Hoja de Trabajo para listado'!$AB$155:$AB$1048576,0),MATCH((CUADRO!H$4&amp;$E107),'Hoja de Trabajo para listado'!$AB$151:$BA$151,0)),0)+IFERROR(INDEX('Hoja de Trabajo para listado'!$BC$155:$CB$1048576,MATCH($A107,'Hoja de Trabajo para listado'!$BC$155:$BC$1048576,0),MATCH((CUADRO!H$4&amp;$E107),'Hoja de Trabajo para listado'!$BC$151:$CB$151,0)),0)+IFERROR(INDEX('Hoja de Trabajo para listado'!$DE$153:$DG$274,MATCH($A107,'Hoja de Trabajo para listado'!$DE$153:$DE$1048576,0),MATCH((CUADRO!H$4&amp;$E107),'Hoja de Trabajo para listado'!$DE$151:$DG$151,0)),0)+IFERROR(INDEX('Hoja de Trabajo para listado'!$CD$155:$DC$1048576,MATCH($A107,'Hoja de Trabajo para listado'!$CD$155:$CD$1048576,0),MATCH((CUADRO!H$4&amp;$E107),'Hoja de Trabajo para listado'!$CD$151:$DC$151,0)),0)</f>
        <v>0</v>
      </c>
      <c r="I107" s="243">
        <f ca="1">+IFERROR(INDEX('Hoja de Trabajo para listado'!$A$155:$Z$1048576,MATCH($A107,'Hoja de Trabajo para listado'!$A$155:$A$1048576,0),MATCH((CUADRO!I$4&amp;$E107),'Hoja de Trabajo para listado'!$A$151:$Z$151,0)),0)+IFERROR(INDEX('Hoja de Trabajo para listado'!$AB$155:$BA$1048576,MATCH($A107,'Hoja de Trabajo para listado'!$AB$155:$AB$1048576,0),MATCH((CUADRO!I$4&amp;$E107),'Hoja de Trabajo para listado'!$AB$151:$BA$151,0)),0)+IFERROR(INDEX('Hoja de Trabajo para listado'!$BC$155:$CB$1048576,MATCH($A107,'Hoja de Trabajo para listado'!$BC$155:$BC$1048576,0),MATCH((CUADRO!I$4&amp;$E107),'Hoja de Trabajo para listado'!$BC$151:$CB$151,0)),0)+IFERROR(INDEX('Hoja de Trabajo para listado'!$DE$153:$DG$274,MATCH($A107,'Hoja de Trabajo para listado'!$DE$153:$DE$1048576,0),MATCH((CUADRO!I$4&amp;$E107),'Hoja de Trabajo para listado'!$DE$151:$DG$151,0)),0)+IFERROR(INDEX('Hoja de Trabajo para listado'!$CD$155:$DC$1048576,MATCH($A107,'Hoja de Trabajo para listado'!$CD$155:$CD$1048576,0),MATCH((CUADRO!I$4&amp;$E107),'Hoja de Trabajo para listado'!$CD$151:$DC$151,0)),0)</f>
        <v>0</v>
      </c>
      <c r="J107" s="243">
        <f ca="1">+IFERROR(INDEX('Hoja de Trabajo para listado'!$A$155:$Z$1048576,MATCH($A107,'Hoja de Trabajo para listado'!$A$155:$A$1048576,0),MATCH((CUADRO!J$4&amp;$E107),'Hoja de Trabajo para listado'!$A$151:$Z$151,0)),0)+IFERROR(INDEX('Hoja de Trabajo para listado'!$AB$155:$BA$1048576,MATCH($A107,'Hoja de Trabajo para listado'!$AB$155:$AB$1048576,0),MATCH((CUADRO!J$4&amp;$E107),'Hoja de Trabajo para listado'!$AB$151:$BA$151,0)),0)+IFERROR(INDEX('Hoja de Trabajo para listado'!$BC$155:$CB$1048576,MATCH($A107,'Hoja de Trabajo para listado'!$BC$155:$BC$1048576,0),MATCH((CUADRO!J$4&amp;$E107),'Hoja de Trabajo para listado'!$BC$151:$CB$151,0)),0)+IFERROR(INDEX('Hoja de Trabajo para listado'!$DE$153:$DG$274,MATCH($A107,'Hoja de Trabajo para listado'!$DE$153:$DE$1048576,0),MATCH((CUADRO!J$4&amp;$E107),'Hoja de Trabajo para listado'!$DE$151:$DG$151,0)),0)+IFERROR(INDEX('Hoja de Trabajo para listado'!$CD$155:$DC$1048576,MATCH($A107,'Hoja de Trabajo para listado'!$CD$155:$CD$1048576,0),MATCH((CUADRO!J$4&amp;$E107),'Hoja de Trabajo para listado'!$CD$151:$DC$151,0)),0)</f>
        <v>0</v>
      </c>
      <c r="K107" s="243">
        <f ca="1">+IFERROR(INDEX('Hoja de Trabajo para listado'!$A$155:$Z$1048576,MATCH($A107,'Hoja de Trabajo para listado'!$A$155:$A$1048576,0),MATCH((CUADRO!K$4&amp;$E107),'Hoja de Trabajo para listado'!$A$151:$Z$151,0)),0)+IFERROR(INDEX('Hoja de Trabajo para listado'!$AB$155:$BA$1048576,MATCH($A107,'Hoja de Trabajo para listado'!$AB$155:$AB$1048576,0),MATCH((CUADRO!K$4&amp;$E107),'Hoja de Trabajo para listado'!$AB$151:$BA$151,0)),0)+IFERROR(INDEX('Hoja de Trabajo para listado'!$BC$155:$CB$1048576,MATCH($A107,'Hoja de Trabajo para listado'!$BC$155:$BC$1048576,0),MATCH((CUADRO!K$4&amp;$E107),'Hoja de Trabajo para listado'!$BC$151:$CB$151,0)),0)+IFERROR(INDEX('Hoja de Trabajo para listado'!$DE$153:$DG$274,MATCH($A107,'Hoja de Trabajo para listado'!$DE$153:$DE$1048576,0),MATCH((CUADRO!K$4&amp;$E107),'Hoja de Trabajo para listado'!$DE$151:$DG$151,0)),0)+IFERROR(INDEX('Hoja de Trabajo para listado'!$CD$155:$DC$1048576,MATCH($A107,'Hoja de Trabajo para listado'!$CD$155:$CD$1048576,0),MATCH((CUADRO!K$4&amp;$E107),'Hoja de Trabajo para listado'!$CD$151:$DC$151,0)),0)</f>
        <v>0</v>
      </c>
      <c r="L107" s="243">
        <f ca="1">+IFERROR(INDEX('Hoja de Trabajo para listado'!$A$155:$Z$1048576,MATCH($A107,'Hoja de Trabajo para listado'!$A$155:$A$1048576,0),MATCH((CUADRO!L$4&amp;$E107),'Hoja de Trabajo para listado'!$A$151:$Z$151,0)),0)+IFERROR(INDEX('Hoja de Trabajo para listado'!$AB$155:$BA$1048576,MATCH($A107,'Hoja de Trabajo para listado'!$AB$155:$AB$1048576,0),MATCH((CUADRO!L$4&amp;$E107),'Hoja de Trabajo para listado'!$AB$151:$BA$151,0)),0)+IFERROR(INDEX('Hoja de Trabajo para listado'!$BC$155:$CB$1048576,MATCH($A107,'Hoja de Trabajo para listado'!$BC$155:$BC$1048576,0),MATCH((CUADRO!L$4&amp;$E107),'Hoja de Trabajo para listado'!$BC$151:$CB$151,0)),0)+IFERROR(INDEX('Hoja de Trabajo para listado'!$DE$153:$DG$274,MATCH($A107,'Hoja de Trabajo para listado'!$DE$153:$DE$1048576,0),MATCH((CUADRO!L$4&amp;$E107),'Hoja de Trabajo para listado'!$DE$151:$DG$151,0)),0)+IFERROR(INDEX('Hoja de Trabajo para listado'!$CD$155:$DC$1048576,MATCH($A107,'Hoja de Trabajo para listado'!$CD$155:$CD$1048576,0),MATCH((CUADRO!L$4&amp;$E107),'Hoja de Trabajo para listado'!$CD$151:$DC$151,0)),0)</f>
        <v>0</v>
      </c>
      <c r="M107" s="243">
        <f ca="1">+IFERROR(INDEX('Hoja de Trabajo para listado'!$A$155:$Z$1048576,MATCH($A107,'Hoja de Trabajo para listado'!$A$155:$A$1048576,0),MATCH((CUADRO!M$4&amp;$E107),'Hoja de Trabajo para listado'!$A$151:$Z$151,0)),0)+IFERROR(INDEX('Hoja de Trabajo para listado'!$AB$155:$BA$1048576,MATCH($A107,'Hoja de Trabajo para listado'!$AB$155:$AB$1048576,0),MATCH((CUADRO!M$4&amp;$E107),'Hoja de Trabajo para listado'!$AB$151:$BA$151,0)),0)+IFERROR(INDEX('Hoja de Trabajo para listado'!$BC$155:$CB$1048576,MATCH($A107,'Hoja de Trabajo para listado'!$BC$155:$BC$1048576,0),MATCH((CUADRO!M$4&amp;$E107),'Hoja de Trabajo para listado'!$BC$151:$CB$151,0)),0)+IFERROR(INDEX('Hoja de Trabajo para listado'!$DE$153:$DG$274,MATCH($A107,'Hoja de Trabajo para listado'!$DE$153:$DE$1048576,0),MATCH((CUADRO!M$4&amp;$E107),'Hoja de Trabajo para listado'!$DE$151:$DG$151,0)),0)+IFERROR(INDEX('Hoja de Trabajo para listado'!$CD$155:$DC$1048576,MATCH($A107,'Hoja de Trabajo para listado'!$CD$155:$CD$1048576,0),MATCH((CUADRO!M$4&amp;$E107),'Hoja de Trabajo para listado'!$CD$151:$DC$151,0)),0)</f>
        <v>0</v>
      </c>
      <c r="N107" s="243">
        <f ca="1">+IFERROR(INDEX('Hoja de Trabajo para listado'!$A$155:$Z$1048576,MATCH($A107,'Hoja de Trabajo para listado'!$A$155:$A$1048576,0),MATCH((CUADRO!N$4&amp;$E107),'Hoja de Trabajo para listado'!$A$151:$Z$151,0)),0)+IFERROR(INDEX('Hoja de Trabajo para listado'!$AB$155:$BA$1048576,MATCH($A107,'Hoja de Trabajo para listado'!$AB$155:$AB$1048576,0),MATCH((CUADRO!N$4&amp;$E107),'Hoja de Trabajo para listado'!$AB$151:$BA$151,0)),0)+IFERROR(INDEX('Hoja de Trabajo para listado'!$BC$155:$CB$1048576,MATCH($A107,'Hoja de Trabajo para listado'!$BC$155:$BC$1048576,0),MATCH((CUADRO!N$4&amp;$E107),'Hoja de Trabajo para listado'!$BC$151:$CB$151,0)),0)+IFERROR(INDEX('Hoja de Trabajo para listado'!$DE$153:$DG$274,MATCH($A107,'Hoja de Trabajo para listado'!$DE$153:$DE$1048576,0),MATCH((CUADRO!N$4&amp;$E107),'Hoja de Trabajo para listado'!$DE$151:$DG$151,0)),0)+IFERROR(INDEX('Hoja de Trabajo para listado'!$CD$155:$DC$1048576,MATCH($A107,'Hoja de Trabajo para listado'!$CD$155:$CD$1048576,0),MATCH((CUADRO!N$4&amp;$E107),'Hoja de Trabajo para listado'!$CD$151:$DC$151,0)),0)</f>
        <v>0</v>
      </c>
      <c r="O107" s="243">
        <f ca="1">+IFERROR(INDEX('Hoja de Trabajo para listado'!$A$155:$Z$1048576,MATCH($A107,'Hoja de Trabajo para listado'!$A$155:$A$1048576,0),MATCH((CUADRO!O$4&amp;$E107),'Hoja de Trabajo para listado'!$A$151:$Z$151,0)),0)+IFERROR(INDEX('Hoja de Trabajo para listado'!$AB$155:$BA$1048576,MATCH($A107,'Hoja de Trabajo para listado'!$AB$155:$AB$1048576,0),MATCH((CUADRO!O$4&amp;$E107),'Hoja de Trabajo para listado'!$AB$151:$BA$151,0)),0)+IFERROR(INDEX('Hoja de Trabajo para listado'!$BC$155:$CB$1048576,MATCH($A107,'Hoja de Trabajo para listado'!$BC$155:$BC$1048576,0),MATCH((CUADRO!O$4&amp;$E107),'Hoja de Trabajo para listado'!$BC$151:$CB$151,0)),0)+IFERROR(INDEX('Hoja de Trabajo para listado'!$DE$153:$DG$274,MATCH($A107,'Hoja de Trabajo para listado'!$DE$153:$DE$1048576,0),MATCH((CUADRO!O$4&amp;$E107),'Hoja de Trabajo para listado'!$DE$151:$DG$151,0)),0)+IFERROR(INDEX('Hoja de Trabajo para listado'!$CD$155:$DC$1048576,MATCH($A107,'Hoja de Trabajo para listado'!$CD$155:$CD$1048576,0),MATCH((CUADRO!O$4&amp;$E107),'Hoja de Trabajo para listado'!$CD$151:$DC$151,0)),0)</f>
        <v>0</v>
      </c>
      <c r="P107" s="243">
        <f ca="1">+IFERROR(INDEX('Hoja de Trabajo para listado'!$A$155:$Z$1048576,MATCH($A107,'Hoja de Trabajo para listado'!$A$155:$A$1048576,0),MATCH((CUADRO!P$4&amp;$E107),'Hoja de Trabajo para listado'!$A$151:$Z$151,0)),0)+IFERROR(INDEX('Hoja de Trabajo para listado'!$AB$155:$BA$1048576,MATCH($A107,'Hoja de Trabajo para listado'!$AB$155:$AB$1048576,0),MATCH((CUADRO!P$4&amp;$E107),'Hoja de Trabajo para listado'!$AB$151:$BA$151,0)),0)+IFERROR(INDEX('Hoja de Trabajo para listado'!$BC$155:$CB$1048576,MATCH($A107,'Hoja de Trabajo para listado'!$BC$155:$BC$1048576,0),MATCH((CUADRO!P$4&amp;$E107),'Hoja de Trabajo para listado'!$BC$151:$CB$151,0)),0)+IFERROR(INDEX('Hoja de Trabajo para listado'!$DE$153:$DG$274,MATCH($A107,'Hoja de Trabajo para listado'!$DE$153:$DE$1048576,0),MATCH((CUADRO!P$4&amp;$E107),'Hoja de Trabajo para listado'!$DE$151:$DG$151,0)),0)+IFERROR(INDEX('Hoja de Trabajo para listado'!$CD$155:$DC$1048576,MATCH($A107,'Hoja de Trabajo para listado'!$CD$155:$CD$1048576,0),MATCH((CUADRO!P$4&amp;$E107),'Hoja de Trabajo para listado'!$CD$151:$DC$151,0)),0)</f>
        <v>0</v>
      </c>
      <c r="Q107" s="243">
        <f ca="1">+IFERROR(INDEX('Hoja de Trabajo para listado'!$A$155:$Z$1048576,MATCH($A107,'Hoja de Trabajo para listado'!$A$155:$A$1048576,0),MATCH((CUADRO!Q$4&amp;$E107),'Hoja de Trabajo para listado'!$A$151:$Z$151,0)),0)+IFERROR(INDEX('Hoja de Trabajo para listado'!$AB$155:$BA$1048576,MATCH($A107,'Hoja de Trabajo para listado'!$AB$155:$AB$1048576,0),MATCH((CUADRO!Q$4&amp;$E107),'Hoja de Trabajo para listado'!$AB$151:$BA$151,0)),0)+IFERROR(INDEX('Hoja de Trabajo para listado'!$BC$155:$CB$1048576,MATCH($A107,'Hoja de Trabajo para listado'!$BC$155:$BC$1048576,0),MATCH((CUADRO!Q$4&amp;$E107),'Hoja de Trabajo para listado'!$BC$151:$CB$151,0)),0)+IFERROR(INDEX('Hoja de Trabajo para listado'!$DE$153:$DG$274,MATCH($A107,'Hoja de Trabajo para listado'!$DE$153:$DE$1048576,0),MATCH((CUADRO!Q$4&amp;$E107),'Hoja de Trabajo para listado'!$DE$151:$DG$151,0)),0)+IFERROR(INDEX('Hoja de Trabajo para listado'!$CD$155:$DC$1048576,MATCH($A107,'Hoja de Trabajo para listado'!$CD$155:$CD$1048576,0),MATCH((CUADRO!Q$4&amp;$E107),'Hoja de Trabajo para listado'!$CD$151:$DC$151,0)),0)</f>
        <v>0</v>
      </c>
      <c r="R107" s="243">
        <f t="shared" ca="1" si="5"/>
        <v>0</v>
      </c>
      <c r="S107" s="243"/>
      <c r="T107" s="243">
        <f ca="1">+T108</f>
        <v>0</v>
      </c>
      <c r="U107" s="242">
        <f t="shared" si="6"/>
        <v>1</v>
      </c>
      <c r="V107" s="333" t="str">
        <f>+VLOOKUP(A107,bd_lista!$A$3:$E$592,5,FALSE)</f>
        <v>Instituciones Descentralizadas</v>
      </c>
      <c r="W107" s="387" t="str">
        <f>+V107</f>
        <v>Instituciones Descentralizadas</v>
      </c>
      <c r="X107" s="242">
        <f>+VLOOKUP(A107,[4]Sheet1!$A$13:$D$744,4,FALSE)</f>
        <v>86</v>
      </c>
      <c r="Y107" s="242" t="str">
        <f>+VLOOKUP(X107,bd_lista!$A$3:$C$592,3,FALSE)</f>
        <v>Ministerio de Medio Ambiente y Agua</v>
      </c>
      <c r="Z107" s="294">
        <f>+X107</f>
        <v>86</v>
      </c>
      <c r="AA107" s="295" t="str">
        <f>+Y107</f>
        <v>Ministerio de Medio Ambiente y Agua</v>
      </c>
    </row>
    <row r="108" spans="1:27" ht="15" hidden="1" customHeight="1">
      <c r="A108" s="32">
        <v>154</v>
      </c>
      <c r="B108" s="393"/>
      <c r="C108" s="333" t="str">
        <f>+VLOOKUP(A108,bd_lista!$A$3:$C$592,3,FALSE)</f>
        <v>Museo Nacional de Historia Natural</v>
      </c>
      <c r="D108" s="390"/>
      <c r="E108" s="333" t="s">
        <v>1305</v>
      </c>
      <c r="F108" s="245">
        <f ca="1">+IFERROR(INDEX('Hoja de Trabajo para listado'!$A$155:$Z$1048576,MATCH($A108,'Hoja de Trabajo para listado'!$A$155:$A$1048576,0),MATCH((CUADRO!F$4&amp;$E108),'Hoja de Trabajo para listado'!$A$151:$Z$151,0)),0)+IFERROR(INDEX('Hoja de Trabajo para listado'!$AB$155:$BA$1048576,MATCH($A108,'Hoja de Trabajo para listado'!$AB$155:$AB$1048576,0),MATCH((CUADRO!F$4&amp;$E108),'Hoja de Trabajo para listado'!$AB$151:$BA$151,0)),0)+IFERROR(INDEX('Hoja de Trabajo para listado'!$BC$155:$CB$1048576,MATCH($A108,'Hoja de Trabajo para listado'!$BC$155:$BC$1048576,0),MATCH((CUADRO!F$4&amp;$E108),'Hoja de Trabajo para listado'!$BC$151:$CB$151,0)),0)+IFERROR(INDEX('Hoja de Trabajo para listado'!$DE$153:$DG$274,MATCH($A108,'Hoja de Trabajo para listado'!$DE$153:$DE$1048576,0),MATCH((CUADRO!F$4&amp;$E108),'Hoja de Trabajo para listado'!$DE$151:$DG$151,0)),0)+IFERROR(INDEX('Hoja de Trabajo para listado'!$CD$155:$DC$1048576,MATCH($A108,'Hoja de Trabajo para listado'!$CD$155:$CD$1048576,0),MATCH((CUADRO!F$4&amp;$E108),'Hoja de Trabajo para listado'!$CD$151:$DC$151,0)),0)</f>
        <v>0</v>
      </c>
      <c r="G108" s="245">
        <f ca="1">+IFERROR(INDEX('Hoja de Trabajo para listado'!$A$155:$Z$1048576,MATCH($A108,'Hoja de Trabajo para listado'!$A$155:$A$1048576,0),MATCH((CUADRO!G$4&amp;$E108),'Hoja de Trabajo para listado'!$A$151:$Z$151,0)),0)+IFERROR(INDEX('Hoja de Trabajo para listado'!$AB$155:$BA$1048576,MATCH($A108,'Hoja de Trabajo para listado'!$AB$155:$AB$1048576,0),MATCH((CUADRO!G$4&amp;$E108),'Hoja de Trabajo para listado'!$AB$151:$BA$151,0)),0)+IFERROR(INDEX('Hoja de Trabajo para listado'!$BC$155:$CB$1048576,MATCH($A108,'Hoja de Trabajo para listado'!$BC$155:$BC$1048576,0),MATCH((CUADRO!G$4&amp;$E108),'Hoja de Trabajo para listado'!$BC$151:$CB$151,0)),0)+IFERROR(INDEX('Hoja de Trabajo para listado'!$DE$153:$DG$274,MATCH($A108,'Hoja de Trabajo para listado'!$DE$153:$DE$1048576,0),MATCH((CUADRO!G$4&amp;$E108),'Hoja de Trabajo para listado'!$DE$151:$DG$151,0)),0)+IFERROR(INDEX('Hoja de Trabajo para listado'!$CD$155:$DC$1048576,MATCH($A108,'Hoja de Trabajo para listado'!$CD$155:$CD$1048576,0),MATCH((CUADRO!G$4&amp;$E108),'Hoja de Trabajo para listado'!$CD$151:$DC$151,0)),0)</f>
        <v>0</v>
      </c>
      <c r="H108" s="245">
        <f ca="1">+IFERROR(INDEX('Hoja de Trabajo para listado'!$A$155:$Z$1048576,MATCH($A108,'Hoja de Trabajo para listado'!$A$155:$A$1048576,0),MATCH((CUADRO!H$4&amp;$E108),'Hoja de Trabajo para listado'!$A$151:$Z$151,0)),0)+IFERROR(INDEX('Hoja de Trabajo para listado'!$AB$155:$BA$1048576,MATCH($A108,'Hoja de Trabajo para listado'!$AB$155:$AB$1048576,0),MATCH((CUADRO!H$4&amp;$E108),'Hoja de Trabajo para listado'!$AB$151:$BA$151,0)),0)+IFERROR(INDEX('Hoja de Trabajo para listado'!$BC$155:$CB$1048576,MATCH($A108,'Hoja de Trabajo para listado'!$BC$155:$BC$1048576,0),MATCH((CUADRO!H$4&amp;$E108),'Hoja de Trabajo para listado'!$BC$151:$CB$151,0)),0)+IFERROR(INDEX('Hoja de Trabajo para listado'!$DE$153:$DG$274,MATCH($A108,'Hoja de Trabajo para listado'!$DE$153:$DE$1048576,0),MATCH((CUADRO!H$4&amp;$E108),'Hoja de Trabajo para listado'!$DE$151:$DG$151,0)),0)+IFERROR(INDEX('Hoja de Trabajo para listado'!$CD$155:$DC$1048576,MATCH($A108,'Hoja de Trabajo para listado'!$CD$155:$CD$1048576,0),MATCH((CUADRO!H$4&amp;$E108),'Hoja de Trabajo para listado'!$CD$151:$DC$151,0)),0)</f>
        <v>0</v>
      </c>
      <c r="I108" s="245">
        <f ca="1">+IFERROR(INDEX('Hoja de Trabajo para listado'!$A$155:$Z$1048576,MATCH($A108,'Hoja de Trabajo para listado'!$A$155:$A$1048576,0),MATCH((CUADRO!I$4&amp;$E108),'Hoja de Trabajo para listado'!$A$151:$Z$151,0)),0)+IFERROR(INDEX('Hoja de Trabajo para listado'!$AB$155:$BA$1048576,MATCH($A108,'Hoja de Trabajo para listado'!$AB$155:$AB$1048576,0),MATCH((CUADRO!I$4&amp;$E108),'Hoja de Trabajo para listado'!$AB$151:$BA$151,0)),0)+IFERROR(INDEX('Hoja de Trabajo para listado'!$BC$155:$CB$1048576,MATCH($A108,'Hoja de Trabajo para listado'!$BC$155:$BC$1048576,0),MATCH((CUADRO!I$4&amp;$E108),'Hoja de Trabajo para listado'!$BC$151:$CB$151,0)),0)+IFERROR(INDEX('Hoja de Trabajo para listado'!$DE$153:$DG$274,MATCH($A108,'Hoja de Trabajo para listado'!$DE$153:$DE$1048576,0),MATCH((CUADRO!I$4&amp;$E108),'Hoja de Trabajo para listado'!$DE$151:$DG$151,0)),0)+IFERROR(INDEX('Hoja de Trabajo para listado'!$CD$155:$DC$1048576,MATCH($A108,'Hoja de Trabajo para listado'!$CD$155:$CD$1048576,0),MATCH((CUADRO!I$4&amp;$E108),'Hoja de Trabajo para listado'!$CD$151:$DC$151,0)),0)</f>
        <v>0</v>
      </c>
      <c r="J108" s="245">
        <f ca="1">+IFERROR(INDEX('Hoja de Trabajo para listado'!$A$155:$Z$1048576,MATCH($A108,'Hoja de Trabajo para listado'!$A$155:$A$1048576,0),MATCH((CUADRO!J$4&amp;$E108),'Hoja de Trabajo para listado'!$A$151:$Z$151,0)),0)+IFERROR(INDEX('Hoja de Trabajo para listado'!$AB$155:$BA$1048576,MATCH($A108,'Hoja de Trabajo para listado'!$AB$155:$AB$1048576,0),MATCH((CUADRO!J$4&amp;$E108),'Hoja de Trabajo para listado'!$AB$151:$BA$151,0)),0)+IFERROR(INDEX('Hoja de Trabajo para listado'!$BC$155:$CB$1048576,MATCH($A108,'Hoja de Trabajo para listado'!$BC$155:$BC$1048576,0),MATCH((CUADRO!J$4&amp;$E108),'Hoja de Trabajo para listado'!$BC$151:$CB$151,0)),0)+IFERROR(INDEX('Hoja de Trabajo para listado'!$DE$153:$DG$274,MATCH($A108,'Hoja de Trabajo para listado'!$DE$153:$DE$1048576,0),MATCH((CUADRO!J$4&amp;$E108),'Hoja de Trabajo para listado'!$DE$151:$DG$151,0)),0)+IFERROR(INDEX('Hoja de Trabajo para listado'!$CD$155:$DC$1048576,MATCH($A108,'Hoja de Trabajo para listado'!$CD$155:$CD$1048576,0),MATCH((CUADRO!J$4&amp;$E108),'Hoja de Trabajo para listado'!$CD$151:$DC$151,0)),0)</f>
        <v>0</v>
      </c>
      <c r="K108" s="245">
        <f ca="1">+IFERROR(INDEX('Hoja de Trabajo para listado'!$A$155:$Z$1048576,MATCH($A108,'Hoja de Trabajo para listado'!$A$155:$A$1048576,0),MATCH((CUADRO!K$4&amp;$E108),'Hoja de Trabajo para listado'!$A$151:$Z$151,0)),0)+IFERROR(INDEX('Hoja de Trabajo para listado'!$AB$155:$BA$1048576,MATCH($A108,'Hoja de Trabajo para listado'!$AB$155:$AB$1048576,0),MATCH((CUADRO!K$4&amp;$E108),'Hoja de Trabajo para listado'!$AB$151:$BA$151,0)),0)+IFERROR(INDEX('Hoja de Trabajo para listado'!$BC$155:$CB$1048576,MATCH($A108,'Hoja de Trabajo para listado'!$BC$155:$BC$1048576,0),MATCH((CUADRO!K$4&amp;$E108),'Hoja de Trabajo para listado'!$BC$151:$CB$151,0)),0)+IFERROR(INDEX('Hoja de Trabajo para listado'!$DE$153:$DG$274,MATCH($A108,'Hoja de Trabajo para listado'!$DE$153:$DE$1048576,0),MATCH((CUADRO!K$4&amp;$E108),'Hoja de Trabajo para listado'!$DE$151:$DG$151,0)),0)+IFERROR(INDEX('Hoja de Trabajo para listado'!$CD$155:$DC$1048576,MATCH($A108,'Hoja de Trabajo para listado'!$CD$155:$CD$1048576,0),MATCH((CUADRO!K$4&amp;$E108),'Hoja de Trabajo para listado'!$CD$151:$DC$151,0)),0)</f>
        <v>0</v>
      </c>
      <c r="L108" s="245">
        <f ca="1">+IFERROR(INDEX('Hoja de Trabajo para listado'!$A$155:$Z$1048576,MATCH($A108,'Hoja de Trabajo para listado'!$A$155:$A$1048576,0),MATCH((CUADRO!L$4&amp;$E108),'Hoja de Trabajo para listado'!$A$151:$Z$151,0)),0)+IFERROR(INDEX('Hoja de Trabajo para listado'!$AB$155:$BA$1048576,MATCH($A108,'Hoja de Trabajo para listado'!$AB$155:$AB$1048576,0),MATCH((CUADRO!L$4&amp;$E108),'Hoja de Trabajo para listado'!$AB$151:$BA$151,0)),0)+IFERROR(INDEX('Hoja de Trabajo para listado'!$BC$155:$CB$1048576,MATCH($A108,'Hoja de Trabajo para listado'!$BC$155:$BC$1048576,0),MATCH((CUADRO!L$4&amp;$E108),'Hoja de Trabajo para listado'!$BC$151:$CB$151,0)),0)+IFERROR(INDEX('Hoja de Trabajo para listado'!$DE$153:$DG$274,MATCH($A108,'Hoja de Trabajo para listado'!$DE$153:$DE$1048576,0),MATCH((CUADRO!L$4&amp;$E108),'Hoja de Trabajo para listado'!$DE$151:$DG$151,0)),0)+IFERROR(INDEX('Hoja de Trabajo para listado'!$CD$155:$DC$1048576,MATCH($A108,'Hoja de Trabajo para listado'!$CD$155:$CD$1048576,0),MATCH((CUADRO!L$4&amp;$E108),'Hoja de Trabajo para listado'!$CD$151:$DC$151,0)),0)</f>
        <v>0</v>
      </c>
      <c r="M108" s="245">
        <f ca="1">+IFERROR(INDEX('Hoja de Trabajo para listado'!$A$155:$Z$1048576,MATCH($A108,'Hoja de Trabajo para listado'!$A$155:$A$1048576,0),MATCH((CUADRO!M$4&amp;$E108),'Hoja de Trabajo para listado'!$A$151:$Z$151,0)),0)+IFERROR(INDEX('Hoja de Trabajo para listado'!$AB$155:$BA$1048576,MATCH($A108,'Hoja de Trabajo para listado'!$AB$155:$AB$1048576,0),MATCH((CUADRO!M$4&amp;$E108),'Hoja de Trabajo para listado'!$AB$151:$BA$151,0)),0)+IFERROR(INDEX('Hoja de Trabajo para listado'!$BC$155:$CB$1048576,MATCH($A108,'Hoja de Trabajo para listado'!$BC$155:$BC$1048576,0),MATCH((CUADRO!M$4&amp;$E108),'Hoja de Trabajo para listado'!$BC$151:$CB$151,0)),0)+IFERROR(INDEX('Hoja de Trabajo para listado'!$DE$153:$DG$274,MATCH($A108,'Hoja de Trabajo para listado'!$DE$153:$DE$1048576,0),MATCH((CUADRO!M$4&amp;$E108),'Hoja de Trabajo para listado'!$DE$151:$DG$151,0)),0)+IFERROR(INDEX('Hoja de Trabajo para listado'!$CD$155:$DC$1048576,MATCH($A108,'Hoja de Trabajo para listado'!$CD$155:$CD$1048576,0),MATCH((CUADRO!M$4&amp;$E108),'Hoja de Trabajo para listado'!$CD$151:$DC$151,0)),0)</f>
        <v>0</v>
      </c>
      <c r="N108" s="245">
        <f ca="1">+IFERROR(INDEX('Hoja de Trabajo para listado'!$A$155:$Z$1048576,MATCH($A108,'Hoja de Trabajo para listado'!$A$155:$A$1048576,0),MATCH((CUADRO!N$4&amp;$E108),'Hoja de Trabajo para listado'!$A$151:$Z$151,0)),0)+IFERROR(INDEX('Hoja de Trabajo para listado'!$AB$155:$BA$1048576,MATCH($A108,'Hoja de Trabajo para listado'!$AB$155:$AB$1048576,0),MATCH((CUADRO!N$4&amp;$E108),'Hoja de Trabajo para listado'!$AB$151:$BA$151,0)),0)+IFERROR(INDEX('Hoja de Trabajo para listado'!$BC$155:$CB$1048576,MATCH($A108,'Hoja de Trabajo para listado'!$BC$155:$BC$1048576,0),MATCH((CUADRO!N$4&amp;$E108),'Hoja de Trabajo para listado'!$BC$151:$CB$151,0)),0)+IFERROR(INDEX('Hoja de Trabajo para listado'!$DE$153:$DG$274,MATCH($A108,'Hoja de Trabajo para listado'!$DE$153:$DE$1048576,0),MATCH((CUADRO!N$4&amp;$E108),'Hoja de Trabajo para listado'!$DE$151:$DG$151,0)),0)+IFERROR(INDEX('Hoja de Trabajo para listado'!$CD$155:$DC$1048576,MATCH($A108,'Hoja de Trabajo para listado'!$CD$155:$CD$1048576,0),MATCH((CUADRO!N$4&amp;$E108),'Hoja de Trabajo para listado'!$CD$151:$DC$151,0)),0)</f>
        <v>0</v>
      </c>
      <c r="O108" s="245">
        <f ca="1">+IFERROR(INDEX('Hoja de Trabajo para listado'!$A$155:$Z$1048576,MATCH($A108,'Hoja de Trabajo para listado'!$A$155:$A$1048576,0),MATCH((CUADRO!O$4&amp;$E108),'Hoja de Trabajo para listado'!$A$151:$Z$151,0)),0)+IFERROR(INDEX('Hoja de Trabajo para listado'!$AB$155:$BA$1048576,MATCH($A108,'Hoja de Trabajo para listado'!$AB$155:$AB$1048576,0),MATCH((CUADRO!O$4&amp;$E108),'Hoja de Trabajo para listado'!$AB$151:$BA$151,0)),0)+IFERROR(INDEX('Hoja de Trabajo para listado'!$BC$155:$CB$1048576,MATCH($A108,'Hoja de Trabajo para listado'!$BC$155:$BC$1048576,0),MATCH((CUADRO!O$4&amp;$E108),'Hoja de Trabajo para listado'!$BC$151:$CB$151,0)),0)+IFERROR(INDEX('Hoja de Trabajo para listado'!$DE$153:$DG$274,MATCH($A108,'Hoja de Trabajo para listado'!$DE$153:$DE$1048576,0),MATCH((CUADRO!O$4&amp;$E108),'Hoja de Trabajo para listado'!$DE$151:$DG$151,0)),0)+IFERROR(INDEX('Hoja de Trabajo para listado'!$CD$155:$DC$1048576,MATCH($A108,'Hoja de Trabajo para listado'!$CD$155:$CD$1048576,0),MATCH((CUADRO!O$4&amp;$E108),'Hoja de Trabajo para listado'!$CD$151:$DC$151,0)),0)</f>
        <v>0</v>
      </c>
      <c r="P108" s="245">
        <f ca="1">+IFERROR(INDEX('Hoja de Trabajo para listado'!$A$155:$Z$1048576,MATCH($A108,'Hoja de Trabajo para listado'!$A$155:$A$1048576,0),MATCH((CUADRO!P$4&amp;$E108),'Hoja de Trabajo para listado'!$A$151:$Z$151,0)),0)+IFERROR(INDEX('Hoja de Trabajo para listado'!$AB$155:$BA$1048576,MATCH($A108,'Hoja de Trabajo para listado'!$AB$155:$AB$1048576,0),MATCH((CUADRO!P$4&amp;$E108),'Hoja de Trabajo para listado'!$AB$151:$BA$151,0)),0)+IFERROR(INDEX('Hoja de Trabajo para listado'!$BC$155:$CB$1048576,MATCH($A108,'Hoja de Trabajo para listado'!$BC$155:$BC$1048576,0),MATCH((CUADRO!P$4&amp;$E108),'Hoja de Trabajo para listado'!$BC$151:$CB$151,0)),0)+IFERROR(INDEX('Hoja de Trabajo para listado'!$DE$153:$DG$274,MATCH($A108,'Hoja de Trabajo para listado'!$DE$153:$DE$1048576,0),MATCH((CUADRO!P$4&amp;$E108),'Hoja de Trabajo para listado'!$DE$151:$DG$151,0)),0)+IFERROR(INDEX('Hoja de Trabajo para listado'!$CD$155:$DC$1048576,MATCH($A108,'Hoja de Trabajo para listado'!$CD$155:$CD$1048576,0),MATCH((CUADRO!P$4&amp;$E108),'Hoja de Trabajo para listado'!$CD$151:$DC$151,0)),0)</f>
        <v>0</v>
      </c>
      <c r="Q108" s="245">
        <f ca="1">+IFERROR(INDEX('Hoja de Trabajo para listado'!$A$155:$Z$1048576,MATCH($A108,'Hoja de Trabajo para listado'!$A$155:$A$1048576,0),MATCH((CUADRO!Q$4&amp;$E108),'Hoja de Trabajo para listado'!$A$151:$Z$151,0)),0)+IFERROR(INDEX('Hoja de Trabajo para listado'!$AB$155:$BA$1048576,MATCH($A108,'Hoja de Trabajo para listado'!$AB$155:$AB$1048576,0),MATCH((CUADRO!Q$4&amp;$E108),'Hoja de Trabajo para listado'!$AB$151:$BA$151,0)),0)+IFERROR(INDEX('Hoja de Trabajo para listado'!$BC$155:$CB$1048576,MATCH($A108,'Hoja de Trabajo para listado'!$BC$155:$BC$1048576,0),MATCH((CUADRO!Q$4&amp;$E108),'Hoja de Trabajo para listado'!$BC$151:$CB$151,0)),0)+IFERROR(INDEX('Hoja de Trabajo para listado'!$DE$153:$DG$274,MATCH($A108,'Hoja de Trabajo para listado'!$DE$153:$DE$1048576,0),MATCH((CUADRO!Q$4&amp;$E108),'Hoja de Trabajo para listado'!$DE$151:$DG$151,0)),0)+IFERROR(INDEX('Hoja de Trabajo para listado'!$CD$155:$DC$1048576,MATCH($A108,'Hoja de Trabajo para listado'!$CD$155:$CD$1048576,0),MATCH((CUADRO!Q$4&amp;$E108),'Hoja de Trabajo para listado'!$CD$151:$DC$151,0)),0)</f>
        <v>0</v>
      </c>
      <c r="R108" s="245">
        <f t="shared" ca="1" si="5"/>
        <v>0</v>
      </c>
      <c r="S108" s="245">
        <f ca="1">+R107+R108</f>
        <v>0</v>
      </c>
      <c r="T108" s="245">
        <f ca="1">+S108</f>
        <v>0</v>
      </c>
      <c r="U108" s="244">
        <f t="shared" si="6"/>
        <v>2</v>
      </c>
      <c r="V108" s="333" t="str">
        <f>+VLOOKUP(A108,bd_lista!$A$3:$E$592,5,FALSE)</f>
        <v>Instituciones Descentralizadas</v>
      </c>
      <c r="W108" s="388"/>
      <c r="X108" s="242">
        <f>+VLOOKUP(A108,[4]Sheet1!$A$13:$D$744,4,FALSE)</f>
        <v>86</v>
      </c>
      <c r="Y108" s="242" t="str">
        <f>+VLOOKUP(X108,bd_lista!$A$3:$C$592,3,FALSE)</f>
        <v>Ministerio de Medio Ambiente y Agua</v>
      </c>
      <c r="Z108" s="292"/>
      <c r="AA108" s="293"/>
    </row>
    <row r="109" spans="1:27" ht="15" customHeight="1">
      <c r="A109" s="251">
        <v>155</v>
      </c>
      <c r="B109" s="392">
        <f>+A109</f>
        <v>155</v>
      </c>
      <c r="C109" s="247" t="str">
        <f>+VLOOKUP(A109,bd_lista!$A$3:$C$592,3,FALSE)</f>
        <v>Dirección del Notariado Plurinacional</v>
      </c>
      <c r="D109" s="389" t="str">
        <f>+C109</f>
        <v>Dirección del Notariado Plurinacional</v>
      </c>
      <c r="E109" s="247" t="s">
        <v>1304</v>
      </c>
      <c r="F109" s="243">
        <f ca="1">+IFERROR(INDEX('Hoja de Trabajo para listado'!$A$155:$Z$1048576,MATCH($A109,'Hoja de Trabajo para listado'!$A$155:$A$1048576,0),MATCH((CUADRO!F$4&amp;$E109),'Hoja de Trabajo para listado'!$A$151:$Z$151,0)),0)+IFERROR(INDEX('Hoja de Trabajo para listado'!$AB$155:$BA$1048576,MATCH($A109,'Hoja de Trabajo para listado'!$AB$155:$AB$1048576,0),MATCH((CUADRO!F$4&amp;$E109),'Hoja de Trabajo para listado'!$AB$151:$BA$151,0)),0)+IFERROR(INDEX('Hoja de Trabajo para listado'!$BC$155:$CB$1048576,MATCH($A109,'Hoja de Trabajo para listado'!$BC$155:$BC$1048576,0),MATCH((CUADRO!F$4&amp;$E109),'Hoja de Trabajo para listado'!$BC$151:$CB$151,0)),0)+IFERROR(INDEX('Hoja de Trabajo para listado'!$DE$153:$DG$274,MATCH($A109,'Hoja de Trabajo para listado'!$DE$153:$DE$1048576,0),MATCH((CUADRO!F$4&amp;$E109),'Hoja de Trabajo para listado'!$DE$151:$DG$151,0)),0)+IFERROR(INDEX('Hoja de Trabajo para listado'!$CD$155:$DC$1048576,MATCH($A109,'Hoja de Trabajo para listado'!$CD$155:$CD$1048576,0),MATCH((CUADRO!F$4&amp;$E109),'Hoja de Trabajo para listado'!$CD$151:$DC$151,0)),0)</f>
        <v>0</v>
      </c>
      <c r="G109" s="243">
        <f ca="1">+IFERROR(INDEX('Hoja de Trabajo para listado'!$A$155:$Z$1048576,MATCH($A109,'Hoja de Trabajo para listado'!$A$155:$A$1048576,0),MATCH((CUADRO!G$4&amp;$E109),'Hoja de Trabajo para listado'!$A$151:$Z$151,0)),0)+IFERROR(INDEX('Hoja de Trabajo para listado'!$AB$155:$BA$1048576,MATCH($A109,'Hoja de Trabajo para listado'!$AB$155:$AB$1048576,0),MATCH((CUADRO!G$4&amp;$E109),'Hoja de Trabajo para listado'!$AB$151:$BA$151,0)),0)+IFERROR(INDEX('Hoja de Trabajo para listado'!$BC$155:$CB$1048576,MATCH($A109,'Hoja de Trabajo para listado'!$BC$155:$BC$1048576,0),MATCH((CUADRO!G$4&amp;$E109),'Hoja de Trabajo para listado'!$BC$151:$CB$151,0)),0)+IFERROR(INDEX('Hoja de Trabajo para listado'!$DE$153:$DG$274,MATCH($A109,'Hoja de Trabajo para listado'!$DE$153:$DE$1048576,0),MATCH((CUADRO!G$4&amp;$E109),'Hoja de Trabajo para listado'!$DE$151:$DG$151,0)),0)+IFERROR(INDEX('Hoja de Trabajo para listado'!$CD$155:$DC$1048576,MATCH($A109,'Hoja de Trabajo para listado'!$CD$155:$CD$1048576,0),MATCH((CUADRO!G$4&amp;$E109),'Hoja de Trabajo para listado'!$CD$151:$DC$151,0)),0)</f>
        <v>0</v>
      </c>
      <c r="H109" s="243">
        <f ca="1">+IFERROR(INDEX('Hoja de Trabajo para listado'!$A$155:$Z$1048576,MATCH($A109,'Hoja de Trabajo para listado'!$A$155:$A$1048576,0),MATCH((CUADRO!H$4&amp;$E109),'Hoja de Trabajo para listado'!$A$151:$Z$151,0)),0)+IFERROR(INDEX('Hoja de Trabajo para listado'!$AB$155:$BA$1048576,MATCH($A109,'Hoja de Trabajo para listado'!$AB$155:$AB$1048576,0),MATCH((CUADRO!H$4&amp;$E109),'Hoja de Trabajo para listado'!$AB$151:$BA$151,0)),0)+IFERROR(INDEX('Hoja de Trabajo para listado'!$BC$155:$CB$1048576,MATCH($A109,'Hoja de Trabajo para listado'!$BC$155:$BC$1048576,0),MATCH((CUADRO!H$4&amp;$E109),'Hoja de Trabajo para listado'!$BC$151:$CB$151,0)),0)+IFERROR(INDEX('Hoja de Trabajo para listado'!$DE$153:$DG$274,MATCH($A109,'Hoja de Trabajo para listado'!$DE$153:$DE$1048576,0),MATCH((CUADRO!H$4&amp;$E109),'Hoja de Trabajo para listado'!$DE$151:$DG$151,0)),0)+IFERROR(INDEX('Hoja de Trabajo para listado'!$CD$155:$DC$1048576,MATCH($A109,'Hoja de Trabajo para listado'!$CD$155:$CD$1048576,0),MATCH((CUADRO!H$4&amp;$E109),'Hoja de Trabajo para listado'!$CD$151:$DC$151,0)),0)</f>
        <v>0</v>
      </c>
      <c r="I109" s="243">
        <f ca="1">+IFERROR(INDEX('Hoja de Trabajo para listado'!$A$155:$Z$1048576,MATCH($A109,'Hoja de Trabajo para listado'!$A$155:$A$1048576,0),MATCH((CUADRO!I$4&amp;$E109),'Hoja de Trabajo para listado'!$A$151:$Z$151,0)),0)+IFERROR(INDEX('Hoja de Trabajo para listado'!$AB$155:$BA$1048576,MATCH($A109,'Hoja de Trabajo para listado'!$AB$155:$AB$1048576,0),MATCH((CUADRO!I$4&amp;$E109),'Hoja de Trabajo para listado'!$AB$151:$BA$151,0)),0)+IFERROR(INDEX('Hoja de Trabajo para listado'!$BC$155:$CB$1048576,MATCH($A109,'Hoja de Trabajo para listado'!$BC$155:$BC$1048576,0),MATCH((CUADRO!I$4&amp;$E109),'Hoja de Trabajo para listado'!$BC$151:$CB$151,0)),0)+IFERROR(INDEX('Hoja de Trabajo para listado'!$DE$153:$DG$274,MATCH($A109,'Hoja de Trabajo para listado'!$DE$153:$DE$1048576,0),MATCH((CUADRO!I$4&amp;$E109),'Hoja de Trabajo para listado'!$DE$151:$DG$151,0)),0)+IFERROR(INDEX('Hoja de Trabajo para listado'!$CD$155:$DC$1048576,MATCH($A109,'Hoja de Trabajo para listado'!$CD$155:$CD$1048576,0),MATCH((CUADRO!I$4&amp;$E109),'Hoja de Trabajo para listado'!$CD$151:$DC$151,0)),0)</f>
        <v>0</v>
      </c>
      <c r="J109" s="243">
        <f ca="1">+IFERROR(INDEX('Hoja de Trabajo para listado'!$A$155:$Z$1048576,MATCH($A109,'Hoja de Trabajo para listado'!$A$155:$A$1048576,0),MATCH((CUADRO!J$4&amp;$E109),'Hoja de Trabajo para listado'!$A$151:$Z$151,0)),0)+IFERROR(INDEX('Hoja de Trabajo para listado'!$AB$155:$BA$1048576,MATCH($A109,'Hoja de Trabajo para listado'!$AB$155:$AB$1048576,0),MATCH((CUADRO!J$4&amp;$E109),'Hoja de Trabajo para listado'!$AB$151:$BA$151,0)),0)+IFERROR(INDEX('Hoja de Trabajo para listado'!$BC$155:$CB$1048576,MATCH($A109,'Hoja de Trabajo para listado'!$BC$155:$BC$1048576,0),MATCH((CUADRO!J$4&amp;$E109),'Hoja de Trabajo para listado'!$BC$151:$CB$151,0)),0)+IFERROR(INDEX('Hoja de Trabajo para listado'!$DE$153:$DG$274,MATCH($A109,'Hoja de Trabajo para listado'!$DE$153:$DE$1048576,0),MATCH((CUADRO!J$4&amp;$E109),'Hoja de Trabajo para listado'!$DE$151:$DG$151,0)),0)+IFERROR(INDEX('Hoja de Trabajo para listado'!$CD$155:$DC$1048576,MATCH($A109,'Hoja de Trabajo para listado'!$CD$155:$CD$1048576,0),MATCH((CUADRO!J$4&amp;$E109),'Hoja de Trabajo para listado'!$CD$151:$DC$151,0)),0)</f>
        <v>0</v>
      </c>
      <c r="K109" s="243">
        <f ca="1">+IFERROR(INDEX('Hoja de Trabajo para listado'!$A$155:$Z$1048576,MATCH($A109,'Hoja de Trabajo para listado'!$A$155:$A$1048576,0),MATCH((CUADRO!K$4&amp;$E109),'Hoja de Trabajo para listado'!$A$151:$Z$151,0)),0)+IFERROR(INDEX('Hoja de Trabajo para listado'!$AB$155:$BA$1048576,MATCH($A109,'Hoja de Trabajo para listado'!$AB$155:$AB$1048576,0),MATCH((CUADRO!K$4&amp;$E109),'Hoja de Trabajo para listado'!$AB$151:$BA$151,0)),0)+IFERROR(INDEX('Hoja de Trabajo para listado'!$BC$155:$CB$1048576,MATCH($A109,'Hoja de Trabajo para listado'!$BC$155:$BC$1048576,0),MATCH((CUADRO!K$4&amp;$E109),'Hoja de Trabajo para listado'!$BC$151:$CB$151,0)),0)+IFERROR(INDEX('Hoja de Trabajo para listado'!$DE$153:$DG$274,MATCH($A109,'Hoja de Trabajo para listado'!$DE$153:$DE$1048576,0),MATCH((CUADRO!K$4&amp;$E109),'Hoja de Trabajo para listado'!$DE$151:$DG$151,0)),0)+IFERROR(INDEX('Hoja de Trabajo para listado'!$CD$155:$DC$1048576,MATCH($A109,'Hoja de Trabajo para listado'!$CD$155:$CD$1048576,0),MATCH((CUADRO!K$4&amp;$E109),'Hoja de Trabajo para listado'!$CD$151:$DC$151,0)),0)</f>
        <v>0</v>
      </c>
      <c r="L109" s="243">
        <f ca="1">+IFERROR(INDEX('Hoja de Trabajo para listado'!$A$155:$Z$1048576,MATCH($A109,'Hoja de Trabajo para listado'!$A$155:$A$1048576,0),MATCH((CUADRO!L$4&amp;$E109),'Hoja de Trabajo para listado'!$A$151:$Z$151,0)),0)+IFERROR(INDEX('Hoja de Trabajo para listado'!$AB$155:$BA$1048576,MATCH($A109,'Hoja de Trabajo para listado'!$AB$155:$AB$1048576,0),MATCH((CUADRO!L$4&amp;$E109),'Hoja de Trabajo para listado'!$AB$151:$BA$151,0)),0)+IFERROR(INDEX('Hoja de Trabajo para listado'!$BC$155:$CB$1048576,MATCH($A109,'Hoja de Trabajo para listado'!$BC$155:$BC$1048576,0),MATCH((CUADRO!L$4&amp;$E109),'Hoja de Trabajo para listado'!$BC$151:$CB$151,0)),0)+IFERROR(INDEX('Hoja de Trabajo para listado'!$DE$153:$DG$274,MATCH($A109,'Hoja de Trabajo para listado'!$DE$153:$DE$1048576,0),MATCH((CUADRO!L$4&amp;$E109),'Hoja de Trabajo para listado'!$DE$151:$DG$151,0)),0)+IFERROR(INDEX('Hoja de Trabajo para listado'!$CD$155:$DC$1048576,MATCH($A109,'Hoja de Trabajo para listado'!$CD$155:$CD$1048576,0),MATCH((CUADRO!L$4&amp;$E109),'Hoja de Trabajo para listado'!$CD$151:$DC$151,0)),0)</f>
        <v>0</v>
      </c>
      <c r="M109" s="243">
        <f ca="1">+IFERROR(INDEX('Hoja de Trabajo para listado'!$A$155:$Z$1048576,MATCH($A109,'Hoja de Trabajo para listado'!$A$155:$A$1048576,0),MATCH((CUADRO!M$4&amp;$E109),'Hoja de Trabajo para listado'!$A$151:$Z$151,0)),0)+IFERROR(INDEX('Hoja de Trabajo para listado'!$AB$155:$BA$1048576,MATCH($A109,'Hoja de Trabajo para listado'!$AB$155:$AB$1048576,0),MATCH((CUADRO!M$4&amp;$E109),'Hoja de Trabajo para listado'!$AB$151:$BA$151,0)),0)+IFERROR(INDEX('Hoja de Trabajo para listado'!$BC$155:$CB$1048576,MATCH($A109,'Hoja de Trabajo para listado'!$BC$155:$BC$1048576,0),MATCH((CUADRO!M$4&amp;$E109),'Hoja de Trabajo para listado'!$BC$151:$CB$151,0)),0)+IFERROR(INDEX('Hoja de Trabajo para listado'!$DE$153:$DG$274,MATCH($A109,'Hoja de Trabajo para listado'!$DE$153:$DE$1048576,0),MATCH((CUADRO!M$4&amp;$E109),'Hoja de Trabajo para listado'!$DE$151:$DG$151,0)),0)+IFERROR(INDEX('Hoja de Trabajo para listado'!$CD$155:$DC$1048576,MATCH($A109,'Hoja de Trabajo para listado'!$CD$155:$CD$1048576,0),MATCH((CUADRO!M$4&amp;$E109),'Hoja de Trabajo para listado'!$CD$151:$DC$151,0)),0)</f>
        <v>0</v>
      </c>
      <c r="N109" s="243">
        <f ca="1">+IFERROR(INDEX('Hoja de Trabajo para listado'!$A$155:$Z$1048576,MATCH($A109,'Hoja de Trabajo para listado'!$A$155:$A$1048576,0),MATCH((CUADRO!N$4&amp;$E109),'Hoja de Trabajo para listado'!$A$151:$Z$151,0)),0)+IFERROR(INDEX('Hoja de Trabajo para listado'!$AB$155:$BA$1048576,MATCH($A109,'Hoja de Trabajo para listado'!$AB$155:$AB$1048576,0),MATCH((CUADRO!N$4&amp;$E109),'Hoja de Trabajo para listado'!$AB$151:$BA$151,0)),0)+IFERROR(INDEX('Hoja de Trabajo para listado'!$BC$155:$CB$1048576,MATCH($A109,'Hoja de Trabajo para listado'!$BC$155:$BC$1048576,0),MATCH((CUADRO!N$4&amp;$E109),'Hoja de Trabajo para listado'!$BC$151:$CB$151,0)),0)+IFERROR(INDEX('Hoja de Trabajo para listado'!$DE$153:$DG$274,MATCH($A109,'Hoja de Trabajo para listado'!$DE$153:$DE$1048576,0),MATCH((CUADRO!N$4&amp;$E109),'Hoja de Trabajo para listado'!$DE$151:$DG$151,0)),0)+IFERROR(INDEX('Hoja de Trabajo para listado'!$CD$155:$DC$1048576,MATCH($A109,'Hoja de Trabajo para listado'!$CD$155:$CD$1048576,0),MATCH((CUADRO!N$4&amp;$E109),'Hoja de Trabajo para listado'!$CD$151:$DC$151,0)),0)</f>
        <v>0</v>
      </c>
      <c r="O109" s="243">
        <f ca="1">+IFERROR(INDEX('Hoja de Trabajo para listado'!$A$155:$Z$1048576,MATCH($A109,'Hoja de Trabajo para listado'!$A$155:$A$1048576,0),MATCH((CUADRO!O$4&amp;$E109),'Hoja de Trabajo para listado'!$A$151:$Z$151,0)),0)+IFERROR(INDEX('Hoja de Trabajo para listado'!$AB$155:$BA$1048576,MATCH($A109,'Hoja de Trabajo para listado'!$AB$155:$AB$1048576,0),MATCH((CUADRO!O$4&amp;$E109),'Hoja de Trabajo para listado'!$AB$151:$BA$151,0)),0)+IFERROR(INDEX('Hoja de Trabajo para listado'!$BC$155:$CB$1048576,MATCH($A109,'Hoja de Trabajo para listado'!$BC$155:$BC$1048576,0),MATCH((CUADRO!O$4&amp;$E109),'Hoja de Trabajo para listado'!$BC$151:$CB$151,0)),0)+IFERROR(INDEX('Hoja de Trabajo para listado'!$DE$153:$DG$274,MATCH($A109,'Hoja de Trabajo para listado'!$DE$153:$DE$1048576,0),MATCH((CUADRO!O$4&amp;$E109),'Hoja de Trabajo para listado'!$DE$151:$DG$151,0)),0)+IFERROR(INDEX('Hoja de Trabajo para listado'!$CD$155:$DC$1048576,MATCH($A109,'Hoja de Trabajo para listado'!$CD$155:$CD$1048576,0),MATCH((CUADRO!O$4&amp;$E109),'Hoja de Trabajo para listado'!$CD$151:$DC$151,0)),0)</f>
        <v>0</v>
      </c>
      <c r="P109" s="243">
        <f ca="1">+IFERROR(INDEX('Hoja de Trabajo para listado'!$A$155:$Z$1048576,MATCH($A109,'Hoja de Trabajo para listado'!$A$155:$A$1048576,0),MATCH((CUADRO!P$4&amp;$E109),'Hoja de Trabajo para listado'!$A$151:$Z$151,0)),0)+IFERROR(INDEX('Hoja de Trabajo para listado'!$AB$155:$BA$1048576,MATCH($A109,'Hoja de Trabajo para listado'!$AB$155:$AB$1048576,0),MATCH((CUADRO!P$4&amp;$E109),'Hoja de Trabajo para listado'!$AB$151:$BA$151,0)),0)+IFERROR(INDEX('Hoja de Trabajo para listado'!$BC$155:$CB$1048576,MATCH($A109,'Hoja de Trabajo para listado'!$BC$155:$BC$1048576,0),MATCH((CUADRO!P$4&amp;$E109),'Hoja de Trabajo para listado'!$BC$151:$CB$151,0)),0)+IFERROR(INDEX('Hoja de Trabajo para listado'!$DE$153:$DG$274,MATCH($A109,'Hoja de Trabajo para listado'!$DE$153:$DE$1048576,0),MATCH((CUADRO!P$4&amp;$E109),'Hoja de Trabajo para listado'!$DE$151:$DG$151,0)),0)+IFERROR(INDEX('Hoja de Trabajo para listado'!$CD$155:$DC$1048576,MATCH($A109,'Hoja de Trabajo para listado'!$CD$155:$CD$1048576,0),MATCH((CUADRO!P$4&amp;$E109),'Hoja de Trabajo para listado'!$CD$151:$DC$151,0)),0)</f>
        <v>0</v>
      </c>
      <c r="Q109" s="243">
        <f ca="1">+IFERROR(INDEX('Hoja de Trabajo para listado'!$A$155:$Z$1048576,MATCH($A109,'Hoja de Trabajo para listado'!$A$155:$A$1048576,0),MATCH((CUADRO!Q$4&amp;$E109),'Hoja de Trabajo para listado'!$A$151:$Z$151,0)),0)+IFERROR(INDEX('Hoja de Trabajo para listado'!$AB$155:$BA$1048576,MATCH($A109,'Hoja de Trabajo para listado'!$AB$155:$AB$1048576,0),MATCH((CUADRO!Q$4&amp;$E109),'Hoja de Trabajo para listado'!$AB$151:$BA$151,0)),0)+IFERROR(INDEX('Hoja de Trabajo para listado'!$BC$155:$CB$1048576,MATCH($A109,'Hoja de Trabajo para listado'!$BC$155:$BC$1048576,0),MATCH((CUADRO!Q$4&amp;$E109),'Hoja de Trabajo para listado'!$BC$151:$CB$151,0)),0)+IFERROR(INDEX('Hoja de Trabajo para listado'!$DE$153:$DG$274,MATCH($A109,'Hoja de Trabajo para listado'!$DE$153:$DE$1048576,0),MATCH((CUADRO!Q$4&amp;$E109),'Hoja de Trabajo para listado'!$DE$151:$DG$151,0)),0)+IFERROR(INDEX('Hoja de Trabajo para listado'!$CD$155:$DC$1048576,MATCH($A109,'Hoja de Trabajo para listado'!$CD$155:$CD$1048576,0),MATCH((CUADRO!Q$4&amp;$E109),'Hoja de Trabajo para listado'!$CD$151:$DC$151,0)),0)</f>
        <v>0</v>
      </c>
      <c r="R109" s="243">
        <f t="shared" ca="1" si="5"/>
        <v>0</v>
      </c>
      <c r="S109" s="243"/>
      <c r="T109" s="243">
        <f ca="1">+T110</f>
        <v>21069.37</v>
      </c>
      <c r="U109" s="242">
        <f t="shared" si="6"/>
        <v>1</v>
      </c>
      <c r="V109" s="333" t="str">
        <f>+VLOOKUP(A109,bd_lista!$A$3:$E$592,5,FALSE)</f>
        <v>Instituciones Descentralizadas</v>
      </c>
      <c r="W109" s="387" t="str">
        <f>+V109</f>
        <v>Instituciones Descentralizadas</v>
      </c>
      <c r="X109" s="242">
        <f>+VLOOKUP(A109,[4]Sheet1!$A$13:$D$744,4,FALSE)</f>
        <v>30</v>
      </c>
      <c r="Y109" s="242" t="str">
        <f>+VLOOKUP(X109,bd_lista!$A$3:$C$592,3,FALSE)</f>
        <v>Ministerio de Justicia y Transparencia Institucional</v>
      </c>
      <c r="Z109" s="294">
        <f>+X109</f>
        <v>30</v>
      </c>
      <c r="AA109" s="319" t="str">
        <f>+Y109</f>
        <v>Ministerio de Justicia y Transparencia Institucional</v>
      </c>
    </row>
    <row r="110" spans="1:27" ht="15" customHeight="1">
      <c r="A110" s="32">
        <v>155</v>
      </c>
      <c r="B110" s="393"/>
      <c r="C110" s="333" t="str">
        <f>+VLOOKUP(A110,bd_lista!$A$3:$C$592,3,FALSE)</f>
        <v>Dirección del Notariado Plurinacional</v>
      </c>
      <c r="D110" s="390"/>
      <c r="E110" s="333" t="s">
        <v>1305</v>
      </c>
      <c r="F110" s="245">
        <f ca="1">+IFERROR(INDEX('Hoja de Trabajo para listado'!$A$155:$Z$1048576,MATCH($A110,'Hoja de Trabajo para listado'!$A$155:$A$1048576,0),MATCH((CUADRO!F$4&amp;$E110),'Hoja de Trabajo para listado'!$A$151:$Z$151,0)),0)+IFERROR(INDEX('Hoja de Trabajo para listado'!$AB$155:$BA$1048576,MATCH($A110,'Hoja de Trabajo para listado'!$AB$155:$AB$1048576,0),MATCH((CUADRO!F$4&amp;$E110),'Hoja de Trabajo para listado'!$AB$151:$BA$151,0)),0)+IFERROR(INDEX('Hoja de Trabajo para listado'!$BC$155:$CB$1048576,MATCH($A110,'Hoja de Trabajo para listado'!$BC$155:$BC$1048576,0),MATCH((CUADRO!F$4&amp;$E110),'Hoja de Trabajo para listado'!$BC$151:$CB$151,0)),0)+IFERROR(INDEX('Hoja de Trabajo para listado'!$DE$153:$DG$274,MATCH($A110,'Hoja de Trabajo para listado'!$DE$153:$DE$1048576,0),MATCH((CUADRO!F$4&amp;$E110),'Hoja de Trabajo para listado'!$DE$151:$DG$151,0)),0)+IFERROR(INDEX('Hoja de Trabajo para listado'!$CD$155:$DC$1048576,MATCH($A110,'Hoja de Trabajo para listado'!$CD$155:$CD$1048576,0),MATCH((CUADRO!F$4&amp;$E110),'Hoja de Trabajo para listado'!$CD$151:$DC$151,0)),0)</f>
        <v>0</v>
      </c>
      <c r="G110" s="245">
        <f ca="1">+IFERROR(INDEX('Hoja de Trabajo para listado'!$A$155:$Z$1048576,MATCH($A110,'Hoja de Trabajo para listado'!$A$155:$A$1048576,0),MATCH((CUADRO!G$4&amp;$E110),'Hoja de Trabajo para listado'!$A$151:$Z$151,0)),0)+IFERROR(INDEX('Hoja de Trabajo para listado'!$AB$155:$BA$1048576,MATCH($A110,'Hoja de Trabajo para listado'!$AB$155:$AB$1048576,0),MATCH((CUADRO!G$4&amp;$E110),'Hoja de Trabajo para listado'!$AB$151:$BA$151,0)),0)+IFERROR(INDEX('Hoja de Trabajo para listado'!$BC$155:$CB$1048576,MATCH($A110,'Hoja de Trabajo para listado'!$BC$155:$BC$1048576,0),MATCH((CUADRO!G$4&amp;$E110),'Hoja de Trabajo para listado'!$BC$151:$CB$151,0)),0)+IFERROR(INDEX('Hoja de Trabajo para listado'!$DE$153:$DG$274,MATCH($A110,'Hoja de Trabajo para listado'!$DE$153:$DE$1048576,0),MATCH((CUADRO!G$4&amp;$E110),'Hoja de Trabajo para listado'!$DE$151:$DG$151,0)),0)+IFERROR(INDEX('Hoja de Trabajo para listado'!$CD$155:$DC$1048576,MATCH($A110,'Hoja de Trabajo para listado'!$CD$155:$CD$1048576,0),MATCH((CUADRO!G$4&amp;$E110),'Hoja de Trabajo para listado'!$CD$151:$DC$151,0)),0)</f>
        <v>0</v>
      </c>
      <c r="H110" s="245">
        <f ca="1">+IFERROR(INDEX('Hoja de Trabajo para listado'!$A$155:$Z$1048576,MATCH($A110,'Hoja de Trabajo para listado'!$A$155:$A$1048576,0),MATCH((CUADRO!H$4&amp;$E110),'Hoja de Trabajo para listado'!$A$151:$Z$151,0)),0)+IFERROR(INDEX('Hoja de Trabajo para listado'!$AB$155:$BA$1048576,MATCH($A110,'Hoja de Trabajo para listado'!$AB$155:$AB$1048576,0),MATCH((CUADRO!H$4&amp;$E110),'Hoja de Trabajo para listado'!$AB$151:$BA$151,0)),0)+IFERROR(INDEX('Hoja de Trabajo para listado'!$BC$155:$CB$1048576,MATCH($A110,'Hoja de Trabajo para listado'!$BC$155:$BC$1048576,0),MATCH((CUADRO!H$4&amp;$E110),'Hoja de Trabajo para listado'!$BC$151:$CB$151,0)),0)+IFERROR(INDEX('Hoja de Trabajo para listado'!$DE$153:$DG$274,MATCH($A110,'Hoja de Trabajo para listado'!$DE$153:$DE$1048576,0),MATCH((CUADRO!H$4&amp;$E110),'Hoja de Trabajo para listado'!$DE$151:$DG$151,0)),0)+IFERROR(INDEX('Hoja de Trabajo para listado'!$CD$155:$DC$1048576,MATCH($A110,'Hoja de Trabajo para listado'!$CD$155:$CD$1048576,0),MATCH((CUADRO!H$4&amp;$E110),'Hoja de Trabajo para listado'!$CD$151:$DC$151,0)),0)</f>
        <v>0</v>
      </c>
      <c r="I110" s="245">
        <f ca="1">+IFERROR(INDEX('Hoja de Trabajo para listado'!$A$155:$Z$1048576,MATCH($A110,'Hoja de Trabajo para listado'!$A$155:$A$1048576,0),MATCH((CUADRO!I$4&amp;$E110),'Hoja de Trabajo para listado'!$A$151:$Z$151,0)),0)+IFERROR(INDEX('Hoja de Trabajo para listado'!$AB$155:$BA$1048576,MATCH($A110,'Hoja de Trabajo para listado'!$AB$155:$AB$1048576,0),MATCH((CUADRO!I$4&amp;$E110),'Hoja de Trabajo para listado'!$AB$151:$BA$151,0)),0)+IFERROR(INDEX('Hoja de Trabajo para listado'!$BC$155:$CB$1048576,MATCH($A110,'Hoja de Trabajo para listado'!$BC$155:$BC$1048576,0),MATCH((CUADRO!I$4&amp;$E110),'Hoja de Trabajo para listado'!$BC$151:$CB$151,0)),0)+IFERROR(INDEX('Hoja de Trabajo para listado'!$DE$153:$DG$274,MATCH($A110,'Hoja de Trabajo para listado'!$DE$153:$DE$1048576,0),MATCH((CUADRO!I$4&amp;$E110),'Hoja de Trabajo para listado'!$DE$151:$DG$151,0)),0)+IFERROR(INDEX('Hoja de Trabajo para listado'!$CD$155:$DC$1048576,MATCH($A110,'Hoja de Trabajo para listado'!$CD$155:$CD$1048576,0),MATCH((CUADRO!I$4&amp;$E110),'Hoja de Trabajo para listado'!$CD$151:$DC$151,0)),0)</f>
        <v>0</v>
      </c>
      <c r="J110" s="245">
        <f ca="1">+IFERROR(INDEX('Hoja de Trabajo para listado'!$A$155:$Z$1048576,MATCH($A110,'Hoja de Trabajo para listado'!$A$155:$A$1048576,0),MATCH((CUADRO!J$4&amp;$E110),'Hoja de Trabajo para listado'!$A$151:$Z$151,0)),0)+IFERROR(INDEX('Hoja de Trabajo para listado'!$AB$155:$BA$1048576,MATCH($A110,'Hoja de Trabajo para listado'!$AB$155:$AB$1048576,0),MATCH((CUADRO!J$4&amp;$E110),'Hoja de Trabajo para listado'!$AB$151:$BA$151,0)),0)+IFERROR(INDEX('Hoja de Trabajo para listado'!$BC$155:$CB$1048576,MATCH($A110,'Hoja de Trabajo para listado'!$BC$155:$BC$1048576,0),MATCH((CUADRO!J$4&amp;$E110),'Hoja de Trabajo para listado'!$BC$151:$CB$151,0)),0)+IFERROR(INDEX('Hoja de Trabajo para listado'!$DE$153:$DG$274,MATCH($A110,'Hoja de Trabajo para listado'!$DE$153:$DE$1048576,0),MATCH((CUADRO!J$4&amp;$E110),'Hoja de Trabajo para listado'!$DE$151:$DG$151,0)),0)+IFERROR(INDEX('Hoja de Trabajo para listado'!$CD$155:$DC$1048576,MATCH($A110,'Hoja de Trabajo para listado'!$CD$155:$CD$1048576,0),MATCH((CUADRO!J$4&amp;$E110),'Hoja de Trabajo para listado'!$CD$151:$DC$151,0)),0)</f>
        <v>21069.37</v>
      </c>
      <c r="K110" s="245">
        <f ca="1">+IFERROR(INDEX('Hoja de Trabajo para listado'!$A$155:$Z$1048576,MATCH($A110,'Hoja de Trabajo para listado'!$A$155:$A$1048576,0),MATCH((CUADRO!K$4&amp;$E110),'Hoja de Trabajo para listado'!$A$151:$Z$151,0)),0)+IFERROR(INDEX('Hoja de Trabajo para listado'!$AB$155:$BA$1048576,MATCH($A110,'Hoja de Trabajo para listado'!$AB$155:$AB$1048576,0),MATCH((CUADRO!K$4&amp;$E110),'Hoja de Trabajo para listado'!$AB$151:$BA$151,0)),0)+IFERROR(INDEX('Hoja de Trabajo para listado'!$BC$155:$CB$1048576,MATCH($A110,'Hoja de Trabajo para listado'!$BC$155:$BC$1048576,0),MATCH((CUADRO!K$4&amp;$E110),'Hoja de Trabajo para listado'!$BC$151:$CB$151,0)),0)+IFERROR(INDEX('Hoja de Trabajo para listado'!$DE$153:$DG$274,MATCH($A110,'Hoja de Trabajo para listado'!$DE$153:$DE$1048576,0),MATCH((CUADRO!K$4&amp;$E110),'Hoja de Trabajo para listado'!$DE$151:$DG$151,0)),0)+IFERROR(INDEX('Hoja de Trabajo para listado'!$CD$155:$DC$1048576,MATCH($A110,'Hoja de Trabajo para listado'!$CD$155:$CD$1048576,0),MATCH((CUADRO!K$4&amp;$E110),'Hoja de Trabajo para listado'!$CD$151:$DC$151,0)),0)</f>
        <v>0</v>
      </c>
      <c r="L110" s="245">
        <f ca="1">+IFERROR(INDEX('Hoja de Trabajo para listado'!$A$155:$Z$1048576,MATCH($A110,'Hoja de Trabajo para listado'!$A$155:$A$1048576,0),MATCH((CUADRO!L$4&amp;$E110),'Hoja de Trabajo para listado'!$A$151:$Z$151,0)),0)+IFERROR(INDEX('Hoja de Trabajo para listado'!$AB$155:$BA$1048576,MATCH($A110,'Hoja de Trabajo para listado'!$AB$155:$AB$1048576,0),MATCH((CUADRO!L$4&amp;$E110),'Hoja de Trabajo para listado'!$AB$151:$BA$151,0)),0)+IFERROR(INDEX('Hoja de Trabajo para listado'!$BC$155:$CB$1048576,MATCH($A110,'Hoja de Trabajo para listado'!$BC$155:$BC$1048576,0),MATCH((CUADRO!L$4&amp;$E110),'Hoja de Trabajo para listado'!$BC$151:$CB$151,0)),0)+IFERROR(INDEX('Hoja de Trabajo para listado'!$DE$153:$DG$274,MATCH($A110,'Hoja de Trabajo para listado'!$DE$153:$DE$1048576,0),MATCH((CUADRO!L$4&amp;$E110),'Hoja de Trabajo para listado'!$DE$151:$DG$151,0)),0)+IFERROR(INDEX('Hoja de Trabajo para listado'!$CD$155:$DC$1048576,MATCH($A110,'Hoja de Trabajo para listado'!$CD$155:$CD$1048576,0),MATCH((CUADRO!L$4&amp;$E110),'Hoja de Trabajo para listado'!$CD$151:$DC$151,0)),0)</f>
        <v>0</v>
      </c>
      <c r="M110" s="245">
        <f ca="1">+IFERROR(INDEX('Hoja de Trabajo para listado'!$A$155:$Z$1048576,MATCH($A110,'Hoja de Trabajo para listado'!$A$155:$A$1048576,0),MATCH((CUADRO!M$4&amp;$E110),'Hoja de Trabajo para listado'!$A$151:$Z$151,0)),0)+IFERROR(INDEX('Hoja de Trabajo para listado'!$AB$155:$BA$1048576,MATCH($A110,'Hoja de Trabajo para listado'!$AB$155:$AB$1048576,0),MATCH((CUADRO!M$4&amp;$E110),'Hoja de Trabajo para listado'!$AB$151:$BA$151,0)),0)+IFERROR(INDEX('Hoja de Trabajo para listado'!$BC$155:$CB$1048576,MATCH($A110,'Hoja de Trabajo para listado'!$BC$155:$BC$1048576,0),MATCH((CUADRO!M$4&amp;$E110),'Hoja de Trabajo para listado'!$BC$151:$CB$151,0)),0)+IFERROR(INDEX('Hoja de Trabajo para listado'!$DE$153:$DG$274,MATCH($A110,'Hoja de Trabajo para listado'!$DE$153:$DE$1048576,0),MATCH((CUADRO!M$4&amp;$E110),'Hoja de Trabajo para listado'!$DE$151:$DG$151,0)),0)+IFERROR(INDEX('Hoja de Trabajo para listado'!$CD$155:$DC$1048576,MATCH($A110,'Hoja de Trabajo para listado'!$CD$155:$CD$1048576,0),MATCH((CUADRO!M$4&amp;$E110),'Hoja de Trabajo para listado'!$CD$151:$DC$151,0)),0)</f>
        <v>0</v>
      </c>
      <c r="N110" s="245">
        <f ca="1">+IFERROR(INDEX('Hoja de Trabajo para listado'!$A$155:$Z$1048576,MATCH($A110,'Hoja de Trabajo para listado'!$A$155:$A$1048576,0),MATCH((CUADRO!N$4&amp;$E110),'Hoja de Trabajo para listado'!$A$151:$Z$151,0)),0)+IFERROR(INDEX('Hoja de Trabajo para listado'!$AB$155:$BA$1048576,MATCH($A110,'Hoja de Trabajo para listado'!$AB$155:$AB$1048576,0),MATCH((CUADRO!N$4&amp;$E110),'Hoja de Trabajo para listado'!$AB$151:$BA$151,0)),0)+IFERROR(INDEX('Hoja de Trabajo para listado'!$BC$155:$CB$1048576,MATCH($A110,'Hoja de Trabajo para listado'!$BC$155:$BC$1048576,0),MATCH((CUADRO!N$4&amp;$E110),'Hoja de Trabajo para listado'!$BC$151:$CB$151,0)),0)+IFERROR(INDEX('Hoja de Trabajo para listado'!$DE$153:$DG$274,MATCH($A110,'Hoja de Trabajo para listado'!$DE$153:$DE$1048576,0),MATCH((CUADRO!N$4&amp;$E110),'Hoja de Trabajo para listado'!$DE$151:$DG$151,0)),0)+IFERROR(INDEX('Hoja de Trabajo para listado'!$CD$155:$DC$1048576,MATCH($A110,'Hoja de Trabajo para listado'!$CD$155:$CD$1048576,0),MATCH((CUADRO!N$4&amp;$E110),'Hoja de Trabajo para listado'!$CD$151:$DC$151,0)),0)</f>
        <v>0</v>
      </c>
      <c r="O110" s="245">
        <f ca="1">+IFERROR(INDEX('Hoja de Trabajo para listado'!$A$155:$Z$1048576,MATCH($A110,'Hoja de Trabajo para listado'!$A$155:$A$1048576,0),MATCH((CUADRO!O$4&amp;$E110),'Hoja de Trabajo para listado'!$A$151:$Z$151,0)),0)+IFERROR(INDEX('Hoja de Trabajo para listado'!$AB$155:$BA$1048576,MATCH($A110,'Hoja de Trabajo para listado'!$AB$155:$AB$1048576,0),MATCH((CUADRO!O$4&amp;$E110),'Hoja de Trabajo para listado'!$AB$151:$BA$151,0)),0)+IFERROR(INDEX('Hoja de Trabajo para listado'!$BC$155:$CB$1048576,MATCH($A110,'Hoja de Trabajo para listado'!$BC$155:$BC$1048576,0),MATCH((CUADRO!O$4&amp;$E110),'Hoja de Trabajo para listado'!$BC$151:$CB$151,0)),0)+IFERROR(INDEX('Hoja de Trabajo para listado'!$DE$153:$DG$274,MATCH($A110,'Hoja de Trabajo para listado'!$DE$153:$DE$1048576,0),MATCH((CUADRO!O$4&amp;$E110),'Hoja de Trabajo para listado'!$DE$151:$DG$151,0)),0)+IFERROR(INDEX('Hoja de Trabajo para listado'!$CD$155:$DC$1048576,MATCH($A110,'Hoja de Trabajo para listado'!$CD$155:$CD$1048576,0),MATCH((CUADRO!O$4&amp;$E110),'Hoja de Trabajo para listado'!$CD$151:$DC$151,0)),0)</f>
        <v>0</v>
      </c>
      <c r="P110" s="245">
        <f ca="1">+IFERROR(INDEX('Hoja de Trabajo para listado'!$A$155:$Z$1048576,MATCH($A110,'Hoja de Trabajo para listado'!$A$155:$A$1048576,0),MATCH((CUADRO!P$4&amp;$E110),'Hoja de Trabajo para listado'!$A$151:$Z$151,0)),0)+IFERROR(INDEX('Hoja de Trabajo para listado'!$AB$155:$BA$1048576,MATCH($A110,'Hoja de Trabajo para listado'!$AB$155:$AB$1048576,0),MATCH((CUADRO!P$4&amp;$E110),'Hoja de Trabajo para listado'!$AB$151:$BA$151,0)),0)+IFERROR(INDEX('Hoja de Trabajo para listado'!$BC$155:$CB$1048576,MATCH($A110,'Hoja de Trabajo para listado'!$BC$155:$BC$1048576,0),MATCH((CUADRO!P$4&amp;$E110),'Hoja de Trabajo para listado'!$BC$151:$CB$151,0)),0)+IFERROR(INDEX('Hoja de Trabajo para listado'!$DE$153:$DG$274,MATCH($A110,'Hoja de Trabajo para listado'!$DE$153:$DE$1048576,0),MATCH((CUADRO!P$4&amp;$E110),'Hoja de Trabajo para listado'!$DE$151:$DG$151,0)),0)+IFERROR(INDEX('Hoja de Trabajo para listado'!$CD$155:$DC$1048576,MATCH($A110,'Hoja de Trabajo para listado'!$CD$155:$CD$1048576,0),MATCH((CUADRO!P$4&amp;$E110),'Hoja de Trabajo para listado'!$CD$151:$DC$151,0)),0)</f>
        <v>0</v>
      </c>
      <c r="Q110" s="245">
        <f ca="1">+IFERROR(INDEX('Hoja de Trabajo para listado'!$A$155:$Z$1048576,MATCH($A110,'Hoja de Trabajo para listado'!$A$155:$A$1048576,0),MATCH((CUADRO!Q$4&amp;$E110),'Hoja de Trabajo para listado'!$A$151:$Z$151,0)),0)+IFERROR(INDEX('Hoja de Trabajo para listado'!$AB$155:$BA$1048576,MATCH($A110,'Hoja de Trabajo para listado'!$AB$155:$AB$1048576,0),MATCH((CUADRO!Q$4&amp;$E110),'Hoja de Trabajo para listado'!$AB$151:$BA$151,0)),0)+IFERROR(INDEX('Hoja de Trabajo para listado'!$BC$155:$CB$1048576,MATCH($A110,'Hoja de Trabajo para listado'!$BC$155:$BC$1048576,0),MATCH((CUADRO!Q$4&amp;$E110),'Hoja de Trabajo para listado'!$BC$151:$CB$151,0)),0)+IFERROR(INDEX('Hoja de Trabajo para listado'!$DE$153:$DG$274,MATCH($A110,'Hoja de Trabajo para listado'!$DE$153:$DE$1048576,0),MATCH((CUADRO!Q$4&amp;$E110),'Hoja de Trabajo para listado'!$DE$151:$DG$151,0)),0)+IFERROR(INDEX('Hoja de Trabajo para listado'!$CD$155:$DC$1048576,MATCH($A110,'Hoja de Trabajo para listado'!$CD$155:$CD$1048576,0),MATCH((CUADRO!Q$4&amp;$E110),'Hoja de Trabajo para listado'!$CD$151:$DC$151,0)),0)</f>
        <v>0</v>
      </c>
      <c r="R110" s="245">
        <f t="shared" ca="1" si="5"/>
        <v>21069.37</v>
      </c>
      <c r="S110" s="245">
        <f ca="1">+R109+R110</f>
        <v>21069.37</v>
      </c>
      <c r="T110" s="245">
        <f ca="1">+S110</f>
        <v>21069.37</v>
      </c>
      <c r="U110" s="244">
        <f t="shared" si="6"/>
        <v>2</v>
      </c>
      <c r="V110" s="333" t="str">
        <f>+VLOOKUP(A110,bd_lista!$A$3:$E$592,5,FALSE)</f>
        <v>Instituciones Descentralizadas</v>
      </c>
      <c r="W110" s="388"/>
      <c r="X110" s="242">
        <f>+VLOOKUP(A110,[4]Sheet1!$A$13:$D$744,4,FALSE)</f>
        <v>30</v>
      </c>
      <c r="Y110" s="242" t="str">
        <f>+VLOOKUP(X110,bd_lista!$A$3:$C$592,3,FALSE)</f>
        <v>Ministerio de Justicia y Transparencia Institucional</v>
      </c>
      <c r="Z110" s="292"/>
      <c r="AA110" s="321"/>
    </row>
    <row r="111" spans="1:27" ht="15" customHeight="1">
      <c r="A111" s="251">
        <v>156</v>
      </c>
      <c r="B111" s="392">
        <f>+A111</f>
        <v>156</v>
      </c>
      <c r="C111" s="247" t="str">
        <f>+VLOOKUP(A111,bd_lista!$A$3:$C$592,3,FALSE)</f>
        <v>Servicio Plurinacional de Asistencia a la Víctima</v>
      </c>
      <c r="D111" s="389" t="str">
        <f>+C111</f>
        <v>Servicio Plurinacional de Asistencia a la Víctima</v>
      </c>
      <c r="E111" s="247" t="s">
        <v>1304</v>
      </c>
      <c r="F111" s="243">
        <f ca="1">+IFERROR(INDEX('Hoja de Trabajo para listado'!$A$155:$Z$1048576,MATCH($A111,'Hoja de Trabajo para listado'!$A$155:$A$1048576,0),MATCH((CUADRO!F$4&amp;$E111),'Hoja de Trabajo para listado'!$A$151:$Z$151,0)),0)+IFERROR(INDEX('Hoja de Trabajo para listado'!$AB$155:$BA$1048576,MATCH($A111,'Hoja de Trabajo para listado'!$AB$155:$AB$1048576,0),MATCH((CUADRO!F$4&amp;$E111),'Hoja de Trabajo para listado'!$AB$151:$BA$151,0)),0)+IFERROR(INDEX('Hoja de Trabajo para listado'!$BC$155:$CB$1048576,MATCH($A111,'Hoja de Trabajo para listado'!$BC$155:$BC$1048576,0),MATCH((CUADRO!F$4&amp;$E111),'Hoja de Trabajo para listado'!$BC$151:$CB$151,0)),0)+IFERROR(INDEX('Hoja de Trabajo para listado'!$DE$153:$DG$274,MATCH($A111,'Hoja de Trabajo para listado'!$DE$153:$DE$1048576,0),MATCH((CUADRO!F$4&amp;$E111),'Hoja de Trabajo para listado'!$DE$151:$DG$151,0)),0)+IFERROR(INDEX('Hoja de Trabajo para listado'!$CD$155:$DC$1048576,MATCH($A111,'Hoja de Trabajo para listado'!$CD$155:$CD$1048576,0),MATCH((CUADRO!F$4&amp;$E111),'Hoja de Trabajo para listado'!$CD$151:$DC$151,0)),0)</f>
        <v>0</v>
      </c>
      <c r="G111" s="243">
        <f ca="1">+IFERROR(INDEX('Hoja de Trabajo para listado'!$A$155:$Z$1048576,MATCH($A111,'Hoja de Trabajo para listado'!$A$155:$A$1048576,0),MATCH((CUADRO!G$4&amp;$E111),'Hoja de Trabajo para listado'!$A$151:$Z$151,0)),0)+IFERROR(INDEX('Hoja de Trabajo para listado'!$AB$155:$BA$1048576,MATCH($A111,'Hoja de Trabajo para listado'!$AB$155:$AB$1048576,0),MATCH((CUADRO!G$4&amp;$E111),'Hoja de Trabajo para listado'!$AB$151:$BA$151,0)),0)+IFERROR(INDEX('Hoja de Trabajo para listado'!$BC$155:$CB$1048576,MATCH($A111,'Hoja de Trabajo para listado'!$BC$155:$BC$1048576,0),MATCH((CUADRO!G$4&amp;$E111),'Hoja de Trabajo para listado'!$BC$151:$CB$151,0)),0)+IFERROR(INDEX('Hoja de Trabajo para listado'!$DE$153:$DG$274,MATCH($A111,'Hoja de Trabajo para listado'!$DE$153:$DE$1048576,0),MATCH((CUADRO!G$4&amp;$E111),'Hoja de Trabajo para listado'!$DE$151:$DG$151,0)),0)+IFERROR(INDEX('Hoja de Trabajo para listado'!$CD$155:$DC$1048576,MATCH($A111,'Hoja de Trabajo para listado'!$CD$155:$CD$1048576,0),MATCH((CUADRO!G$4&amp;$E111),'Hoja de Trabajo para listado'!$CD$151:$DC$151,0)),0)</f>
        <v>0</v>
      </c>
      <c r="H111" s="243">
        <f ca="1">+IFERROR(INDEX('Hoja de Trabajo para listado'!$A$155:$Z$1048576,MATCH($A111,'Hoja de Trabajo para listado'!$A$155:$A$1048576,0),MATCH((CUADRO!H$4&amp;$E111),'Hoja de Trabajo para listado'!$A$151:$Z$151,0)),0)+IFERROR(INDEX('Hoja de Trabajo para listado'!$AB$155:$BA$1048576,MATCH($A111,'Hoja de Trabajo para listado'!$AB$155:$AB$1048576,0),MATCH((CUADRO!H$4&amp;$E111),'Hoja de Trabajo para listado'!$AB$151:$BA$151,0)),0)+IFERROR(INDEX('Hoja de Trabajo para listado'!$BC$155:$CB$1048576,MATCH($A111,'Hoja de Trabajo para listado'!$BC$155:$BC$1048576,0),MATCH((CUADRO!H$4&amp;$E111),'Hoja de Trabajo para listado'!$BC$151:$CB$151,0)),0)+IFERROR(INDEX('Hoja de Trabajo para listado'!$DE$153:$DG$274,MATCH($A111,'Hoja de Trabajo para listado'!$DE$153:$DE$1048576,0),MATCH((CUADRO!H$4&amp;$E111),'Hoja de Trabajo para listado'!$DE$151:$DG$151,0)),0)+IFERROR(INDEX('Hoja de Trabajo para listado'!$CD$155:$DC$1048576,MATCH($A111,'Hoja de Trabajo para listado'!$CD$155:$CD$1048576,0),MATCH((CUADRO!H$4&amp;$E111),'Hoja de Trabajo para listado'!$CD$151:$DC$151,0)),0)</f>
        <v>0</v>
      </c>
      <c r="I111" s="243">
        <f ca="1">+IFERROR(INDEX('Hoja de Trabajo para listado'!$A$155:$Z$1048576,MATCH($A111,'Hoja de Trabajo para listado'!$A$155:$A$1048576,0),MATCH((CUADRO!I$4&amp;$E111),'Hoja de Trabajo para listado'!$A$151:$Z$151,0)),0)+IFERROR(INDEX('Hoja de Trabajo para listado'!$AB$155:$BA$1048576,MATCH($A111,'Hoja de Trabajo para listado'!$AB$155:$AB$1048576,0),MATCH((CUADRO!I$4&amp;$E111),'Hoja de Trabajo para listado'!$AB$151:$BA$151,0)),0)+IFERROR(INDEX('Hoja de Trabajo para listado'!$BC$155:$CB$1048576,MATCH($A111,'Hoja de Trabajo para listado'!$BC$155:$BC$1048576,0),MATCH((CUADRO!I$4&amp;$E111),'Hoja de Trabajo para listado'!$BC$151:$CB$151,0)),0)+IFERROR(INDEX('Hoja de Trabajo para listado'!$DE$153:$DG$274,MATCH($A111,'Hoja de Trabajo para listado'!$DE$153:$DE$1048576,0),MATCH((CUADRO!I$4&amp;$E111),'Hoja de Trabajo para listado'!$DE$151:$DG$151,0)),0)+IFERROR(INDEX('Hoja de Trabajo para listado'!$CD$155:$DC$1048576,MATCH($A111,'Hoja de Trabajo para listado'!$CD$155:$CD$1048576,0),MATCH((CUADRO!I$4&amp;$E111),'Hoja de Trabajo para listado'!$CD$151:$DC$151,0)),0)</f>
        <v>0</v>
      </c>
      <c r="J111" s="243">
        <f ca="1">+IFERROR(INDEX('Hoja de Trabajo para listado'!$A$155:$Z$1048576,MATCH($A111,'Hoja de Trabajo para listado'!$A$155:$A$1048576,0),MATCH((CUADRO!J$4&amp;$E111),'Hoja de Trabajo para listado'!$A$151:$Z$151,0)),0)+IFERROR(INDEX('Hoja de Trabajo para listado'!$AB$155:$BA$1048576,MATCH($A111,'Hoja de Trabajo para listado'!$AB$155:$AB$1048576,0),MATCH((CUADRO!J$4&amp;$E111),'Hoja de Trabajo para listado'!$AB$151:$BA$151,0)),0)+IFERROR(INDEX('Hoja de Trabajo para listado'!$BC$155:$CB$1048576,MATCH($A111,'Hoja de Trabajo para listado'!$BC$155:$BC$1048576,0),MATCH((CUADRO!J$4&amp;$E111),'Hoja de Trabajo para listado'!$BC$151:$CB$151,0)),0)+IFERROR(INDEX('Hoja de Trabajo para listado'!$DE$153:$DG$274,MATCH($A111,'Hoja de Trabajo para listado'!$DE$153:$DE$1048576,0),MATCH((CUADRO!J$4&amp;$E111),'Hoja de Trabajo para listado'!$DE$151:$DG$151,0)),0)+IFERROR(INDEX('Hoja de Trabajo para listado'!$CD$155:$DC$1048576,MATCH($A111,'Hoja de Trabajo para listado'!$CD$155:$CD$1048576,0),MATCH((CUADRO!J$4&amp;$E111),'Hoja de Trabajo para listado'!$CD$151:$DC$151,0)),0)</f>
        <v>0</v>
      </c>
      <c r="K111" s="243">
        <f ca="1">+IFERROR(INDEX('Hoja de Trabajo para listado'!$A$155:$Z$1048576,MATCH($A111,'Hoja de Trabajo para listado'!$A$155:$A$1048576,0),MATCH((CUADRO!K$4&amp;$E111),'Hoja de Trabajo para listado'!$A$151:$Z$151,0)),0)+IFERROR(INDEX('Hoja de Trabajo para listado'!$AB$155:$BA$1048576,MATCH($A111,'Hoja de Trabajo para listado'!$AB$155:$AB$1048576,0),MATCH((CUADRO!K$4&amp;$E111),'Hoja de Trabajo para listado'!$AB$151:$BA$151,0)),0)+IFERROR(INDEX('Hoja de Trabajo para listado'!$BC$155:$CB$1048576,MATCH($A111,'Hoja de Trabajo para listado'!$BC$155:$BC$1048576,0),MATCH((CUADRO!K$4&amp;$E111),'Hoja de Trabajo para listado'!$BC$151:$CB$151,0)),0)+IFERROR(INDEX('Hoja de Trabajo para listado'!$DE$153:$DG$274,MATCH($A111,'Hoja de Trabajo para listado'!$DE$153:$DE$1048576,0),MATCH((CUADRO!K$4&amp;$E111),'Hoja de Trabajo para listado'!$DE$151:$DG$151,0)),0)+IFERROR(INDEX('Hoja de Trabajo para listado'!$CD$155:$DC$1048576,MATCH($A111,'Hoja de Trabajo para listado'!$CD$155:$CD$1048576,0),MATCH((CUADRO!K$4&amp;$E111),'Hoja de Trabajo para listado'!$CD$151:$DC$151,0)),0)</f>
        <v>0</v>
      </c>
      <c r="L111" s="243">
        <f ca="1">+IFERROR(INDEX('Hoja de Trabajo para listado'!$A$155:$Z$1048576,MATCH($A111,'Hoja de Trabajo para listado'!$A$155:$A$1048576,0),MATCH((CUADRO!L$4&amp;$E111),'Hoja de Trabajo para listado'!$A$151:$Z$151,0)),0)+IFERROR(INDEX('Hoja de Trabajo para listado'!$AB$155:$BA$1048576,MATCH($A111,'Hoja de Trabajo para listado'!$AB$155:$AB$1048576,0),MATCH((CUADRO!L$4&amp;$E111),'Hoja de Trabajo para listado'!$AB$151:$BA$151,0)),0)+IFERROR(INDEX('Hoja de Trabajo para listado'!$BC$155:$CB$1048576,MATCH($A111,'Hoja de Trabajo para listado'!$BC$155:$BC$1048576,0),MATCH((CUADRO!L$4&amp;$E111),'Hoja de Trabajo para listado'!$BC$151:$CB$151,0)),0)+IFERROR(INDEX('Hoja de Trabajo para listado'!$DE$153:$DG$274,MATCH($A111,'Hoja de Trabajo para listado'!$DE$153:$DE$1048576,0),MATCH((CUADRO!L$4&amp;$E111),'Hoja de Trabajo para listado'!$DE$151:$DG$151,0)),0)+IFERROR(INDEX('Hoja de Trabajo para listado'!$CD$155:$DC$1048576,MATCH($A111,'Hoja de Trabajo para listado'!$CD$155:$CD$1048576,0),MATCH((CUADRO!L$4&amp;$E111),'Hoja de Trabajo para listado'!$CD$151:$DC$151,0)),0)</f>
        <v>0</v>
      </c>
      <c r="M111" s="243">
        <f ca="1">+IFERROR(INDEX('Hoja de Trabajo para listado'!$A$155:$Z$1048576,MATCH($A111,'Hoja de Trabajo para listado'!$A$155:$A$1048576,0),MATCH((CUADRO!M$4&amp;$E111),'Hoja de Trabajo para listado'!$A$151:$Z$151,0)),0)+IFERROR(INDEX('Hoja de Trabajo para listado'!$AB$155:$BA$1048576,MATCH($A111,'Hoja de Trabajo para listado'!$AB$155:$AB$1048576,0),MATCH((CUADRO!M$4&amp;$E111),'Hoja de Trabajo para listado'!$AB$151:$BA$151,0)),0)+IFERROR(INDEX('Hoja de Trabajo para listado'!$BC$155:$CB$1048576,MATCH($A111,'Hoja de Trabajo para listado'!$BC$155:$BC$1048576,0),MATCH((CUADRO!M$4&amp;$E111),'Hoja de Trabajo para listado'!$BC$151:$CB$151,0)),0)+IFERROR(INDEX('Hoja de Trabajo para listado'!$DE$153:$DG$274,MATCH($A111,'Hoja de Trabajo para listado'!$DE$153:$DE$1048576,0),MATCH((CUADRO!M$4&amp;$E111),'Hoja de Trabajo para listado'!$DE$151:$DG$151,0)),0)+IFERROR(INDEX('Hoja de Trabajo para listado'!$CD$155:$DC$1048576,MATCH($A111,'Hoja de Trabajo para listado'!$CD$155:$CD$1048576,0),MATCH((CUADRO!M$4&amp;$E111),'Hoja de Trabajo para listado'!$CD$151:$DC$151,0)),0)</f>
        <v>0</v>
      </c>
      <c r="N111" s="243">
        <f ca="1">+IFERROR(INDEX('Hoja de Trabajo para listado'!$A$155:$Z$1048576,MATCH($A111,'Hoja de Trabajo para listado'!$A$155:$A$1048576,0),MATCH((CUADRO!N$4&amp;$E111),'Hoja de Trabajo para listado'!$A$151:$Z$151,0)),0)+IFERROR(INDEX('Hoja de Trabajo para listado'!$AB$155:$BA$1048576,MATCH($A111,'Hoja de Trabajo para listado'!$AB$155:$AB$1048576,0),MATCH((CUADRO!N$4&amp;$E111),'Hoja de Trabajo para listado'!$AB$151:$BA$151,0)),0)+IFERROR(INDEX('Hoja de Trabajo para listado'!$BC$155:$CB$1048576,MATCH($A111,'Hoja de Trabajo para listado'!$BC$155:$BC$1048576,0),MATCH((CUADRO!N$4&amp;$E111),'Hoja de Trabajo para listado'!$BC$151:$CB$151,0)),0)+IFERROR(INDEX('Hoja de Trabajo para listado'!$DE$153:$DG$274,MATCH($A111,'Hoja de Trabajo para listado'!$DE$153:$DE$1048576,0),MATCH((CUADRO!N$4&amp;$E111),'Hoja de Trabajo para listado'!$DE$151:$DG$151,0)),0)+IFERROR(INDEX('Hoja de Trabajo para listado'!$CD$155:$DC$1048576,MATCH($A111,'Hoja de Trabajo para listado'!$CD$155:$CD$1048576,0),MATCH((CUADRO!N$4&amp;$E111),'Hoja de Trabajo para listado'!$CD$151:$DC$151,0)),0)</f>
        <v>0</v>
      </c>
      <c r="O111" s="243">
        <f ca="1">+IFERROR(INDEX('Hoja de Trabajo para listado'!$A$155:$Z$1048576,MATCH($A111,'Hoja de Trabajo para listado'!$A$155:$A$1048576,0),MATCH((CUADRO!O$4&amp;$E111),'Hoja de Trabajo para listado'!$A$151:$Z$151,0)),0)+IFERROR(INDEX('Hoja de Trabajo para listado'!$AB$155:$BA$1048576,MATCH($A111,'Hoja de Trabajo para listado'!$AB$155:$AB$1048576,0),MATCH((CUADRO!O$4&amp;$E111),'Hoja de Trabajo para listado'!$AB$151:$BA$151,0)),0)+IFERROR(INDEX('Hoja de Trabajo para listado'!$BC$155:$CB$1048576,MATCH($A111,'Hoja de Trabajo para listado'!$BC$155:$BC$1048576,0),MATCH((CUADRO!O$4&amp;$E111),'Hoja de Trabajo para listado'!$BC$151:$CB$151,0)),0)+IFERROR(INDEX('Hoja de Trabajo para listado'!$DE$153:$DG$274,MATCH($A111,'Hoja de Trabajo para listado'!$DE$153:$DE$1048576,0),MATCH((CUADRO!O$4&amp;$E111),'Hoja de Trabajo para listado'!$DE$151:$DG$151,0)),0)+IFERROR(INDEX('Hoja de Trabajo para listado'!$CD$155:$DC$1048576,MATCH($A111,'Hoja de Trabajo para listado'!$CD$155:$CD$1048576,0),MATCH((CUADRO!O$4&amp;$E111),'Hoja de Trabajo para listado'!$CD$151:$DC$151,0)),0)</f>
        <v>0</v>
      </c>
      <c r="P111" s="243">
        <f ca="1">+IFERROR(INDEX('Hoja de Trabajo para listado'!$A$155:$Z$1048576,MATCH($A111,'Hoja de Trabajo para listado'!$A$155:$A$1048576,0),MATCH((CUADRO!P$4&amp;$E111),'Hoja de Trabajo para listado'!$A$151:$Z$151,0)),0)+IFERROR(INDEX('Hoja de Trabajo para listado'!$AB$155:$BA$1048576,MATCH($A111,'Hoja de Trabajo para listado'!$AB$155:$AB$1048576,0),MATCH((CUADRO!P$4&amp;$E111),'Hoja de Trabajo para listado'!$AB$151:$BA$151,0)),0)+IFERROR(INDEX('Hoja de Trabajo para listado'!$BC$155:$CB$1048576,MATCH($A111,'Hoja de Trabajo para listado'!$BC$155:$BC$1048576,0),MATCH((CUADRO!P$4&amp;$E111),'Hoja de Trabajo para listado'!$BC$151:$CB$151,0)),0)+IFERROR(INDEX('Hoja de Trabajo para listado'!$DE$153:$DG$274,MATCH($A111,'Hoja de Trabajo para listado'!$DE$153:$DE$1048576,0),MATCH((CUADRO!P$4&amp;$E111),'Hoja de Trabajo para listado'!$DE$151:$DG$151,0)),0)+IFERROR(INDEX('Hoja de Trabajo para listado'!$CD$155:$DC$1048576,MATCH($A111,'Hoja de Trabajo para listado'!$CD$155:$CD$1048576,0),MATCH((CUADRO!P$4&amp;$E111),'Hoja de Trabajo para listado'!$CD$151:$DC$151,0)),0)</f>
        <v>0</v>
      </c>
      <c r="Q111" s="243">
        <f ca="1">+IFERROR(INDEX('Hoja de Trabajo para listado'!$A$155:$Z$1048576,MATCH($A111,'Hoja de Trabajo para listado'!$A$155:$A$1048576,0),MATCH((CUADRO!Q$4&amp;$E111),'Hoja de Trabajo para listado'!$A$151:$Z$151,0)),0)+IFERROR(INDEX('Hoja de Trabajo para listado'!$AB$155:$BA$1048576,MATCH($A111,'Hoja de Trabajo para listado'!$AB$155:$AB$1048576,0),MATCH((CUADRO!Q$4&amp;$E111),'Hoja de Trabajo para listado'!$AB$151:$BA$151,0)),0)+IFERROR(INDEX('Hoja de Trabajo para listado'!$BC$155:$CB$1048576,MATCH($A111,'Hoja de Trabajo para listado'!$BC$155:$BC$1048576,0),MATCH((CUADRO!Q$4&amp;$E111),'Hoja de Trabajo para listado'!$BC$151:$CB$151,0)),0)+IFERROR(INDEX('Hoja de Trabajo para listado'!$DE$153:$DG$274,MATCH($A111,'Hoja de Trabajo para listado'!$DE$153:$DE$1048576,0),MATCH((CUADRO!Q$4&amp;$E111),'Hoja de Trabajo para listado'!$DE$151:$DG$151,0)),0)+IFERROR(INDEX('Hoja de Trabajo para listado'!$CD$155:$DC$1048576,MATCH($A111,'Hoja de Trabajo para listado'!$CD$155:$CD$1048576,0),MATCH((CUADRO!Q$4&amp;$E111),'Hoja de Trabajo para listado'!$CD$151:$DC$151,0)),0)</f>
        <v>0</v>
      </c>
      <c r="R111" s="243">
        <f t="shared" ca="1" si="5"/>
        <v>0</v>
      </c>
      <c r="S111" s="243"/>
      <c r="T111" s="243">
        <f ca="1">+T112</f>
        <v>435.1</v>
      </c>
      <c r="U111" s="242">
        <f t="shared" si="6"/>
        <v>1</v>
      </c>
      <c r="V111" s="333" t="str">
        <f>+VLOOKUP(A111,bd_lista!$A$3:$E$592,5,FALSE)</f>
        <v>Instituciones Descentralizadas</v>
      </c>
      <c r="W111" s="387" t="str">
        <f>+V111</f>
        <v>Instituciones Descentralizadas</v>
      </c>
      <c r="X111" s="242">
        <f>+VLOOKUP(A111,[4]Sheet1!$A$13:$D$744,4,FALSE)</f>
        <v>30</v>
      </c>
      <c r="Y111" s="242" t="str">
        <f>+VLOOKUP(X111,bd_lista!$A$3:$C$592,3,FALSE)</f>
        <v>Ministerio de Justicia y Transparencia Institucional</v>
      </c>
      <c r="Z111" s="294">
        <f>+X111</f>
        <v>30</v>
      </c>
      <c r="AA111" s="319" t="str">
        <f>+Y111</f>
        <v>Ministerio de Justicia y Transparencia Institucional</v>
      </c>
    </row>
    <row r="112" spans="1:27" ht="15" customHeight="1">
      <c r="A112" s="32">
        <v>156</v>
      </c>
      <c r="B112" s="393"/>
      <c r="C112" s="333" t="str">
        <f>+VLOOKUP(A112,bd_lista!$A$3:$C$592,3,FALSE)</f>
        <v>Servicio Plurinacional de Asistencia a la Víctima</v>
      </c>
      <c r="D112" s="390"/>
      <c r="E112" s="333" t="s">
        <v>1305</v>
      </c>
      <c r="F112" s="245">
        <f ca="1">+IFERROR(INDEX('Hoja de Trabajo para listado'!$A$155:$Z$1048576,MATCH($A112,'Hoja de Trabajo para listado'!$A$155:$A$1048576,0),MATCH((CUADRO!F$4&amp;$E112),'Hoja de Trabajo para listado'!$A$151:$Z$151,0)),0)+IFERROR(INDEX('Hoja de Trabajo para listado'!$AB$155:$BA$1048576,MATCH($A112,'Hoja de Trabajo para listado'!$AB$155:$AB$1048576,0),MATCH((CUADRO!F$4&amp;$E112),'Hoja de Trabajo para listado'!$AB$151:$BA$151,0)),0)+IFERROR(INDEX('Hoja de Trabajo para listado'!$BC$155:$CB$1048576,MATCH($A112,'Hoja de Trabajo para listado'!$BC$155:$BC$1048576,0),MATCH((CUADRO!F$4&amp;$E112),'Hoja de Trabajo para listado'!$BC$151:$CB$151,0)),0)+IFERROR(INDEX('Hoja de Trabajo para listado'!$DE$153:$DG$274,MATCH($A112,'Hoja de Trabajo para listado'!$DE$153:$DE$1048576,0),MATCH((CUADRO!F$4&amp;$E112),'Hoja de Trabajo para listado'!$DE$151:$DG$151,0)),0)+IFERROR(INDEX('Hoja de Trabajo para listado'!$CD$155:$DC$1048576,MATCH($A112,'Hoja de Trabajo para listado'!$CD$155:$CD$1048576,0),MATCH((CUADRO!F$4&amp;$E112),'Hoja de Trabajo para listado'!$CD$151:$DC$151,0)),0)</f>
        <v>0</v>
      </c>
      <c r="G112" s="245">
        <f ca="1">+IFERROR(INDEX('Hoja de Trabajo para listado'!$A$155:$Z$1048576,MATCH($A112,'Hoja de Trabajo para listado'!$A$155:$A$1048576,0),MATCH((CUADRO!G$4&amp;$E112),'Hoja de Trabajo para listado'!$A$151:$Z$151,0)),0)+IFERROR(INDEX('Hoja de Trabajo para listado'!$AB$155:$BA$1048576,MATCH($A112,'Hoja de Trabajo para listado'!$AB$155:$AB$1048576,0),MATCH((CUADRO!G$4&amp;$E112),'Hoja de Trabajo para listado'!$AB$151:$BA$151,0)),0)+IFERROR(INDEX('Hoja de Trabajo para listado'!$BC$155:$CB$1048576,MATCH($A112,'Hoja de Trabajo para listado'!$BC$155:$BC$1048576,0),MATCH((CUADRO!G$4&amp;$E112),'Hoja de Trabajo para listado'!$BC$151:$CB$151,0)),0)+IFERROR(INDEX('Hoja de Trabajo para listado'!$DE$153:$DG$274,MATCH($A112,'Hoja de Trabajo para listado'!$DE$153:$DE$1048576,0),MATCH((CUADRO!G$4&amp;$E112),'Hoja de Trabajo para listado'!$DE$151:$DG$151,0)),0)+IFERROR(INDEX('Hoja de Trabajo para listado'!$CD$155:$DC$1048576,MATCH($A112,'Hoja de Trabajo para listado'!$CD$155:$CD$1048576,0),MATCH((CUADRO!G$4&amp;$E112),'Hoja de Trabajo para listado'!$CD$151:$DC$151,0)),0)</f>
        <v>0</v>
      </c>
      <c r="H112" s="245">
        <f ca="1">+IFERROR(INDEX('Hoja de Trabajo para listado'!$A$155:$Z$1048576,MATCH($A112,'Hoja de Trabajo para listado'!$A$155:$A$1048576,0),MATCH((CUADRO!H$4&amp;$E112),'Hoja de Trabajo para listado'!$A$151:$Z$151,0)),0)+IFERROR(INDEX('Hoja de Trabajo para listado'!$AB$155:$BA$1048576,MATCH($A112,'Hoja de Trabajo para listado'!$AB$155:$AB$1048576,0),MATCH((CUADRO!H$4&amp;$E112),'Hoja de Trabajo para listado'!$AB$151:$BA$151,0)),0)+IFERROR(INDEX('Hoja de Trabajo para listado'!$BC$155:$CB$1048576,MATCH($A112,'Hoja de Trabajo para listado'!$BC$155:$BC$1048576,0),MATCH((CUADRO!H$4&amp;$E112),'Hoja de Trabajo para listado'!$BC$151:$CB$151,0)),0)+IFERROR(INDEX('Hoja de Trabajo para listado'!$DE$153:$DG$274,MATCH($A112,'Hoja de Trabajo para listado'!$DE$153:$DE$1048576,0),MATCH((CUADRO!H$4&amp;$E112),'Hoja de Trabajo para listado'!$DE$151:$DG$151,0)),0)+IFERROR(INDEX('Hoja de Trabajo para listado'!$CD$155:$DC$1048576,MATCH($A112,'Hoja de Trabajo para listado'!$CD$155:$CD$1048576,0),MATCH((CUADRO!H$4&amp;$E112),'Hoja de Trabajo para listado'!$CD$151:$DC$151,0)),0)</f>
        <v>435.1</v>
      </c>
      <c r="I112" s="245">
        <f ca="1">+IFERROR(INDEX('Hoja de Trabajo para listado'!$A$155:$Z$1048576,MATCH($A112,'Hoja de Trabajo para listado'!$A$155:$A$1048576,0),MATCH((CUADRO!I$4&amp;$E112),'Hoja de Trabajo para listado'!$A$151:$Z$151,0)),0)+IFERROR(INDEX('Hoja de Trabajo para listado'!$AB$155:$BA$1048576,MATCH($A112,'Hoja de Trabajo para listado'!$AB$155:$AB$1048576,0),MATCH((CUADRO!I$4&amp;$E112),'Hoja de Trabajo para listado'!$AB$151:$BA$151,0)),0)+IFERROR(INDEX('Hoja de Trabajo para listado'!$BC$155:$CB$1048576,MATCH($A112,'Hoja de Trabajo para listado'!$BC$155:$BC$1048576,0),MATCH((CUADRO!I$4&amp;$E112),'Hoja de Trabajo para listado'!$BC$151:$CB$151,0)),0)+IFERROR(INDEX('Hoja de Trabajo para listado'!$DE$153:$DG$274,MATCH($A112,'Hoja de Trabajo para listado'!$DE$153:$DE$1048576,0),MATCH((CUADRO!I$4&amp;$E112),'Hoja de Trabajo para listado'!$DE$151:$DG$151,0)),0)+IFERROR(INDEX('Hoja de Trabajo para listado'!$CD$155:$DC$1048576,MATCH($A112,'Hoja de Trabajo para listado'!$CD$155:$CD$1048576,0),MATCH((CUADRO!I$4&amp;$E112),'Hoja de Trabajo para listado'!$CD$151:$DC$151,0)),0)</f>
        <v>0</v>
      </c>
      <c r="J112" s="245">
        <f ca="1">+IFERROR(INDEX('Hoja de Trabajo para listado'!$A$155:$Z$1048576,MATCH($A112,'Hoja de Trabajo para listado'!$A$155:$A$1048576,0),MATCH((CUADRO!J$4&amp;$E112),'Hoja de Trabajo para listado'!$A$151:$Z$151,0)),0)+IFERROR(INDEX('Hoja de Trabajo para listado'!$AB$155:$BA$1048576,MATCH($A112,'Hoja de Trabajo para listado'!$AB$155:$AB$1048576,0),MATCH((CUADRO!J$4&amp;$E112),'Hoja de Trabajo para listado'!$AB$151:$BA$151,0)),0)+IFERROR(INDEX('Hoja de Trabajo para listado'!$BC$155:$CB$1048576,MATCH($A112,'Hoja de Trabajo para listado'!$BC$155:$BC$1048576,0),MATCH((CUADRO!J$4&amp;$E112),'Hoja de Trabajo para listado'!$BC$151:$CB$151,0)),0)+IFERROR(INDEX('Hoja de Trabajo para listado'!$DE$153:$DG$274,MATCH($A112,'Hoja de Trabajo para listado'!$DE$153:$DE$1048576,0),MATCH((CUADRO!J$4&amp;$E112),'Hoja de Trabajo para listado'!$DE$151:$DG$151,0)),0)+IFERROR(INDEX('Hoja de Trabajo para listado'!$CD$155:$DC$1048576,MATCH($A112,'Hoja de Trabajo para listado'!$CD$155:$CD$1048576,0),MATCH((CUADRO!J$4&amp;$E112),'Hoja de Trabajo para listado'!$CD$151:$DC$151,0)),0)</f>
        <v>0</v>
      </c>
      <c r="K112" s="245">
        <f ca="1">+IFERROR(INDEX('Hoja de Trabajo para listado'!$A$155:$Z$1048576,MATCH($A112,'Hoja de Trabajo para listado'!$A$155:$A$1048576,0),MATCH((CUADRO!K$4&amp;$E112),'Hoja de Trabajo para listado'!$A$151:$Z$151,0)),0)+IFERROR(INDEX('Hoja de Trabajo para listado'!$AB$155:$BA$1048576,MATCH($A112,'Hoja de Trabajo para listado'!$AB$155:$AB$1048576,0),MATCH((CUADRO!K$4&amp;$E112),'Hoja de Trabajo para listado'!$AB$151:$BA$151,0)),0)+IFERROR(INDEX('Hoja de Trabajo para listado'!$BC$155:$CB$1048576,MATCH($A112,'Hoja de Trabajo para listado'!$BC$155:$BC$1048576,0),MATCH((CUADRO!K$4&amp;$E112),'Hoja de Trabajo para listado'!$BC$151:$CB$151,0)),0)+IFERROR(INDEX('Hoja de Trabajo para listado'!$DE$153:$DG$274,MATCH($A112,'Hoja de Trabajo para listado'!$DE$153:$DE$1048576,0),MATCH((CUADRO!K$4&amp;$E112),'Hoja de Trabajo para listado'!$DE$151:$DG$151,0)),0)+IFERROR(INDEX('Hoja de Trabajo para listado'!$CD$155:$DC$1048576,MATCH($A112,'Hoja de Trabajo para listado'!$CD$155:$CD$1048576,0),MATCH((CUADRO!K$4&amp;$E112),'Hoja de Trabajo para listado'!$CD$151:$DC$151,0)),0)</f>
        <v>0</v>
      </c>
      <c r="L112" s="245">
        <f ca="1">+IFERROR(INDEX('Hoja de Trabajo para listado'!$A$155:$Z$1048576,MATCH($A112,'Hoja de Trabajo para listado'!$A$155:$A$1048576,0),MATCH((CUADRO!L$4&amp;$E112),'Hoja de Trabajo para listado'!$A$151:$Z$151,0)),0)+IFERROR(INDEX('Hoja de Trabajo para listado'!$AB$155:$BA$1048576,MATCH($A112,'Hoja de Trabajo para listado'!$AB$155:$AB$1048576,0),MATCH((CUADRO!L$4&amp;$E112),'Hoja de Trabajo para listado'!$AB$151:$BA$151,0)),0)+IFERROR(INDEX('Hoja de Trabajo para listado'!$BC$155:$CB$1048576,MATCH($A112,'Hoja de Trabajo para listado'!$BC$155:$BC$1048576,0),MATCH((CUADRO!L$4&amp;$E112),'Hoja de Trabajo para listado'!$BC$151:$CB$151,0)),0)+IFERROR(INDEX('Hoja de Trabajo para listado'!$DE$153:$DG$274,MATCH($A112,'Hoja de Trabajo para listado'!$DE$153:$DE$1048576,0),MATCH((CUADRO!L$4&amp;$E112),'Hoja de Trabajo para listado'!$DE$151:$DG$151,0)),0)+IFERROR(INDEX('Hoja de Trabajo para listado'!$CD$155:$DC$1048576,MATCH($A112,'Hoja de Trabajo para listado'!$CD$155:$CD$1048576,0),MATCH((CUADRO!L$4&amp;$E112),'Hoja de Trabajo para listado'!$CD$151:$DC$151,0)),0)</f>
        <v>0</v>
      </c>
      <c r="M112" s="245">
        <f ca="1">+IFERROR(INDEX('Hoja de Trabajo para listado'!$A$155:$Z$1048576,MATCH($A112,'Hoja de Trabajo para listado'!$A$155:$A$1048576,0),MATCH((CUADRO!M$4&amp;$E112),'Hoja de Trabajo para listado'!$A$151:$Z$151,0)),0)+IFERROR(INDEX('Hoja de Trabajo para listado'!$AB$155:$BA$1048576,MATCH($A112,'Hoja de Trabajo para listado'!$AB$155:$AB$1048576,0),MATCH((CUADRO!M$4&amp;$E112),'Hoja de Trabajo para listado'!$AB$151:$BA$151,0)),0)+IFERROR(INDEX('Hoja de Trabajo para listado'!$BC$155:$CB$1048576,MATCH($A112,'Hoja de Trabajo para listado'!$BC$155:$BC$1048576,0),MATCH((CUADRO!M$4&amp;$E112),'Hoja de Trabajo para listado'!$BC$151:$CB$151,0)),0)+IFERROR(INDEX('Hoja de Trabajo para listado'!$DE$153:$DG$274,MATCH($A112,'Hoja de Trabajo para listado'!$DE$153:$DE$1048576,0),MATCH((CUADRO!M$4&amp;$E112),'Hoja de Trabajo para listado'!$DE$151:$DG$151,0)),0)+IFERROR(INDEX('Hoja de Trabajo para listado'!$CD$155:$DC$1048576,MATCH($A112,'Hoja de Trabajo para listado'!$CD$155:$CD$1048576,0),MATCH((CUADRO!M$4&amp;$E112),'Hoja de Trabajo para listado'!$CD$151:$DC$151,0)),0)</f>
        <v>0</v>
      </c>
      <c r="N112" s="245">
        <f ca="1">+IFERROR(INDEX('Hoja de Trabajo para listado'!$A$155:$Z$1048576,MATCH($A112,'Hoja de Trabajo para listado'!$A$155:$A$1048576,0),MATCH((CUADRO!N$4&amp;$E112),'Hoja de Trabajo para listado'!$A$151:$Z$151,0)),0)+IFERROR(INDEX('Hoja de Trabajo para listado'!$AB$155:$BA$1048576,MATCH($A112,'Hoja de Trabajo para listado'!$AB$155:$AB$1048576,0),MATCH((CUADRO!N$4&amp;$E112),'Hoja de Trabajo para listado'!$AB$151:$BA$151,0)),0)+IFERROR(INDEX('Hoja de Trabajo para listado'!$BC$155:$CB$1048576,MATCH($A112,'Hoja de Trabajo para listado'!$BC$155:$BC$1048576,0),MATCH((CUADRO!N$4&amp;$E112),'Hoja de Trabajo para listado'!$BC$151:$CB$151,0)),0)+IFERROR(INDEX('Hoja de Trabajo para listado'!$DE$153:$DG$274,MATCH($A112,'Hoja de Trabajo para listado'!$DE$153:$DE$1048576,0),MATCH((CUADRO!N$4&amp;$E112),'Hoja de Trabajo para listado'!$DE$151:$DG$151,0)),0)+IFERROR(INDEX('Hoja de Trabajo para listado'!$CD$155:$DC$1048576,MATCH($A112,'Hoja de Trabajo para listado'!$CD$155:$CD$1048576,0),MATCH((CUADRO!N$4&amp;$E112),'Hoja de Trabajo para listado'!$CD$151:$DC$151,0)),0)</f>
        <v>0</v>
      </c>
      <c r="O112" s="245">
        <f ca="1">+IFERROR(INDEX('Hoja de Trabajo para listado'!$A$155:$Z$1048576,MATCH($A112,'Hoja de Trabajo para listado'!$A$155:$A$1048576,0),MATCH((CUADRO!O$4&amp;$E112),'Hoja de Trabajo para listado'!$A$151:$Z$151,0)),0)+IFERROR(INDEX('Hoja de Trabajo para listado'!$AB$155:$BA$1048576,MATCH($A112,'Hoja de Trabajo para listado'!$AB$155:$AB$1048576,0),MATCH((CUADRO!O$4&amp;$E112),'Hoja de Trabajo para listado'!$AB$151:$BA$151,0)),0)+IFERROR(INDEX('Hoja de Trabajo para listado'!$BC$155:$CB$1048576,MATCH($A112,'Hoja de Trabajo para listado'!$BC$155:$BC$1048576,0),MATCH((CUADRO!O$4&amp;$E112),'Hoja de Trabajo para listado'!$BC$151:$CB$151,0)),0)+IFERROR(INDEX('Hoja de Trabajo para listado'!$DE$153:$DG$274,MATCH($A112,'Hoja de Trabajo para listado'!$DE$153:$DE$1048576,0),MATCH((CUADRO!O$4&amp;$E112),'Hoja de Trabajo para listado'!$DE$151:$DG$151,0)),0)+IFERROR(INDEX('Hoja de Trabajo para listado'!$CD$155:$DC$1048576,MATCH($A112,'Hoja de Trabajo para listado'!$CD$155:$CD$1048576,0),MATCH((CUADRO!O$4&amp;$E112),'Hoja de Trabajo para listado'!$CD$151:$DC$151,0)),0)</f>
        <v>0</v>
      </c>
      <c r="P112" s="245">
        <f ca="1">+IFERROR(INDEX('Hoja de Trabajo para listado'!$A$155:$Z$1048576,MATCH($A112,'Hoja de Trabajo para listado'!$A$155:$A$1048576,0),MATCH((CUADRO!P$4&amp;$E112),'Hoja de Trabajo para listado'!$A$151:$Z$151,0)),0)+IFERROR(INDEX('Hoja de Trabajo para listado'!$AB$155:$BA$1048576,MATCH($A112,'Hoja de Trabajo para listado'!$AB$155:$AB$1048576,0),MATCH((CUADRO!P$4&amp;$E112),'Hoja de Trabajo para listado'!$AB$151:$BA$151,0)),0)+IFERROR(INDEX('Hoja de Trabajo para listado'!$BC$155:$CB$1048576,MATCH($A112,'Hoja de Trabajo para listado'!$BC$155:$BC$1048576,0),MATCH((CUADRO!P$4&amp;$E112),'Hoja de Trabajo para listado'!$BC$151:$CB$151,0)),0)+IFERROR(INDEX('Hoja de Trabajo para listado'!$DE$153:$DG$274,MATCH($A112,'Hoja de Trabajo para listado'!$DE$153:$DE$1048576,0),MATCH((CUADRO!P$4&amp;$E112),'Hoja de Trabajo para listado'!$DE$151:$DG$151,0)),0)+IFERROR(INDEX('Hoja de Trabajo para listado'!$CD$155:$DC$1048576,MATCH($A112,'Hoja de Trabajo para listado'!$CD$155:$CD$1048576,0),MATCH((CUADRO!P$4&amp;$E112),'Hoja de Trabajo para listado'!$CD$151:$DC$151,0)),0)</f>
        <v>0</v>
      </c>
      <c r="Q112" s="245">
        <f ca="1">+IFERROR(INDEX('Hoja de Trabajo para listado'!$A$155:$Z$1048576,MATCH($A112,'Hoja de Trabajo para listado'!$A$155:$A$1048576,0),MATCH((CUADRO!Q$4&amp;$E112),'Hoja de Trabajo para listado'!$A$151:$Z$151,0)),0)+IFERROR(INDEX('Hoja de Trabajo para listado'!$AB$155:$BA$1048576,MATCH($A112,'Hoja de Trabajo para listado'!$AB$155:$AB$1048576,0),MATCH((CUADRO!Q$4&amp;$E112),'Hoja de Trabajo para listado'!$AB$151:$BA$151,0)),0)+IFERROR(INDEX('Hoja de Trabajo para listado'!$BC$155:$CB$1048576,MATCH($A112,'Hoja de Trabajo para listado'!$BC$155:$BC$1048576,0),MATCH((CUADRO!Q$4&amp;$E112),'Hoja de Trabajo para listado'!$BC$151:$CB$151,0)),0)+IFERROR(INDEX('Hoja de Trabajo para listado'!$DE$153:$DG$274,MATCH($A112,'Hoja de Trabajo para listado'!$DE$153:$DE$1048576,0),MATCH((CUADRO!Q$4&amp;$E112),'Hoja de Trabajo para listado'!$DE$151:$DG$151,0)),0)+IFERROR(INDEX('Hoja de Trabajo para listado'!$CD$155:$DC$1048576,MATCH($A112,'Hoja de Trabajo para listado'!$CD$155:$CD$1048576,0),MATCH((CUADRO!Q$4&amp;$E112),'Hoja de Trabajo para listado'!$CD$151:$DC$151,0)),0)</f>
        <v>0</v>
      </c>
      <c r="R112" s="245">
        <f t="shared" ca="1" si="5"/>
        <v>435.1</v>
      </c>
      <c r="S112" s="245">
        <f ca="1">+R111+R112</f>
        <v>435.1</v>
      </c>
      <c r="T112" s="245">
        <f ca="1">+S112</f>
        <v>435.1</v>
      </c>
      <c r="U112" s="244">
        <f t="shared" si="6"/>
        <v>2</v>
      </c>
      <c r="V112" s="333" t="str">
        <f>+VLOOKUP(A112,bd_lista!$A$3:$E$592,5,FALSE)</f>
        <v>Instituciones Descentralizadas</v>
      </c>
      <c r="W112" s="388"/>
      <c r="X112" s="242">
        <f>+VLOOKUP(A112,[4]Sheet1!$A$13:$D$744,4,FALSE)</f>
        <v>30</v>
      </c>
      <c r="Y112" s="242" t="str">
        <f>+VLOOKUP(X112,bd_lista!$A$3:$C$592,3,FALSE)</f>
        <v>Ministerio de Justicia y Transparencia Institucional</v>
      </c>
      <c r="Z112" s="292"/>
      <c r="AA112" s="321"/>
    </row>
    <row r="113" spans="1:27" ht="15" hidden="1" customHeight="1">
      <c r="A113" s="251">
        <v>157</v>
      </c>
      <c r="B113" s="392">
        <f>+A113</f>
        <v>157</v>
      </c>
      <c r="C113" s="247" t="str">
        <f>+VLOOKUP(A113,bd_lista!$A$3:$C$592,3,FALSE)</f>
        <v>Servicio para la Prevención de la Tortura</v>
      </c>
      <c r="D113" s="389" t="str">
        <f>+C113</f>
        <v>Servicio para la Prevención de la Tortura</v>
      </c>
      <c r="E113" s="247" t="s">
        <v>1304</v>
      </c>
      <c r="F113" s="243">
        <f ca="1">+IFERROR(INDEX('Hoja de Trabajo para listado'!$A$155:$Z$1048576,MATCH($A113,'Hoja de Trabajo para listado'!$A$155:$A$1048576,0),MATCH((CUADRO!F$4&amp;$E113),'Hoja de Trabajo para listado'!$A$151:$Z$151,0)),0)+IFERROR(INDEX('Hoja de Trabajo para listado'!$AB$155:$BA$1048576,MATCH($A113,'Hoja de Trabajo para listado'!$AB$155:$AB$1048576,0),MATCH((CUADRO!F$4&amp;$E113),'Hoja de Trabajo para listado'!$AB$151:$BA$151,0)),0)+IFERROR(INDEX('Hoja de Trabajo para listado'!$BC$155:$CB$1048576,MATCH($A113,'Hoja de Trabajo para listado'!$BC$155:$BC$1048576,0),MATCH((CUADRO!F$4&amp;$E113),'Hoja de Trabajo para listado'!$BC$151:$CB$151,0)),0)+IFERROR(INDEX('Hoja de Trabajo para listado'!$DE$153:$DG$274,MATCH($A113,'Hoja de Trabajo para listado'!$DE$153:$DE$1048576,0),MATCH((CUADRO!F$4&amp;$E113),'Hoja de Trabajo para listado'!$DE$151:$DG$151,0)),0)+IFERROR(INDEX('Hoja de Trabajo para listado'!$CD$155:$DC$1048576,MATCH($A113,'Hoja de Trabajo para listado'!$CD$155:$CD$1048576,0),MATCH((CUADRO!F$4&amp;$E113),'Hoja de Trabajo para listado'!$CD$151:$DC$151,0)),0)</f>
        <v>0</v>
      </c>
      <c r="G113" s="243">
        <f ca="1">+IFERROR(INDEX('Hoja de Trabajo para listado'!$A$155:$Z$1048576,MATCH($A113,'Hoja de Trabajo para listado'!$A$155:$A$1048576,0),MATCH((CUADRO!G$4&amp;$E113),'Hoja de Trabajo para listado'!$A$151:$Z$151,0)),0)+IFERROR(INDEX('Hoja de Trabajo para listado'!$AB$155:$BA$1048576,MATCH($A113,'Hoja de Trabajo para listado'!$AB$155:$AB$1048576,0),MATCH((CUADRO!G$4&amp;$E113),'Hoja de Trabajo para listado'!$AB$151:$BA$151,0)),0)+IFERROR(INDEX('Hoja de Trabajo para listado'!$BC$155:$CB$1048576,MATCH($A113,'Hoja de Trabajo para listado'!$BC$155:$BC$1048576,0),MATCH((CUADRO!G$4&amp;$E113),'Hoja de Trabajo para listado'!$BC$151:$CB$151,0)),0)+IFERROR(INDEX('Hoja de Trabajo para listado'!$DE$153:$DG$274,MATCH($A113,'Hoja de Trabajo para listado'!$DE$153:$DE$1048576,0),MATCH((CUADRO!G$4&amp;$E113),'Hoja de Trabajo para listado'!$DE$151:$DG$151,0)),0)+IFERROR(INDEX('Hoja de Trabajo para listado'!$CD$155:$DC$1048576,MATCH($A113,'Hoja de Trabajo para listado'!$CD$155:$CD$1048576,0),MATCH((CUADRO!G$4&amp;$E113),'Hoja de Trabajo para listado'!$CD$151:$DC$151,0)),0)</f>
        <v>0</v>
      </c>
      <c r="H113" s="243">
        <f ca="1">+IFERROR(INDEX('Hoja de Trabajo para listado'!$A$155:$Z$1048576,MATCH($A113,'Hoja de Trabajo para listado'!$A$155:$A$1048576,0),MATCH((CUADRO!H$4&amp;$E113),'Hoja de Trabajo para listado'!$A$151:$Z$151,0)),0)+IFERROR(INDEX('Hoja de Trabajo para listado'!$AB$155:$BA$1048576,MATCH($A113,'Hoja de Trabajo para listado'!$AB$155:$AB$1048576,0),MATCH((CUADRO!H$4&amp;$E113),'Hoja de Trabajo para listado'!$AB$151:$BA$151,0)),0)+IFERROR(INDEX('Hoja de Trabajo para listado'!$BC$155:$CB$1048576,MATCH($A113,'Hoja de Trabajo para listado'!$BC$155:$BC$1048576,0),MATCH((CUADRO!H$4&amp;$E113),'Hoja de Trabajo para listado'!$BC$151:$CB$151,0)),0)+IFERROR(INDEX('Hoja de Trabajo para listado'!$DE$153:$DG$274,MATCH($A113,'Hoja de Trabajo para listado'!$DE$153:$DE$1048576,0),MATCH((CUADRO!H$4&amp;$E113),'Hoja de Trabajo para listado'!$DE$151:$DG$151,0)),0)+IFERROR(INDEX('Hoja de Trabajo para listado'!$CD$155:$DC$1048576,MATCH($A113,'Hoja de Trabajo para listado'!$CD$155:$CD$1048576,0),MATCH((CUADRO!H$4&amp;$E113),'Hoja de Trabajo para listado'!$CD$151:$DC$151,0)),0)</f>
        <v>0</v>
      </c>
      <c r="I113" s="243">
        <f ca="1">+IFERROR(INDEX('Hoja de Trabajo para listado'!$A$155:$Z$1048576,MATCH($A113,'Hoja de Trabajo para listado'!$A$155:$A$1048576,0),MATCH((CUADRO!I$4&amp;$E113),'Hoja de Trabajo para listado'!$A$151:$Z$151,0)),0)+IFERROR(INDEX('Hoja de Trabajo para listado'!$AB$155:$BA$1048576,MATCH($A113,'Hoja de Trabajo para listado'!$AB$155:$AB$1048576,0),MATCH((CUADRO!I$4&amp;$E113),'Hoja de Trabajo para listado'!$AB$151:$BA$151,0)),0)+IFERROR(INDEX('Hoja de Trabajo para listado'!$BC$155:$CB$1048576,MATCH($A113,'Hoja de Trabajo para listado'!$BC$155:$BC$1048576,0),MATCH((CUADRO!I$4&amp;$E113),'Hoja de Trabajo para listado'!$BC$151:$CB$151,0)),0)+IFERROR(INDEX('Hoja de Trabajo para listado'!$DE$153:$DG$274,MATCH($A113,'Hoja de Trabajo para listado'!$DE$153:$DE$1048576,0),MATCH((CUADRO!I$4&amp;$E113),'Hoja de Trabajo para listado'!$DE$151:$DG$151,0)),0)+IFERROR(INDEX('Hoja de Trabajo para listado'!$CD$155:$DC$1048576,MATCH($A113,'Hoja de Trabajo para listado'!$CD$155:$CD$1048576,0),MATCH((CUADRO!I$4&amp;$E113),'Hoja de Trabajo para listado'!$CD$151:$DC$151,0)),0)</f>
        <v>0</v>
      </c>
      <c r="J113" s="243">
        <f ca="1">+IFERROR(INDEX('Hoja de Trabajo para listado'!$A$155:$Z$1048576,MATCH($A113,'Hoja de Trabajo para listado'!$A$155:$A$1048576,0),MATCH((CUADRO!J$4&amp;$E113),'Hoja de Trabajo para listado'!$A$151:$Z$151,0)),0)+IFERROR(INDEX('Hoja de Trabajo para listado'!$AB$155:$BA$1048576,MATCH($A113,'Hoja de Trabajo para listado'!$AB$155:$AB$1048576,0),MATCH((CUADRO!J$4&amp;$E113),'Hoja de Trabajo para listado'!$AB$151:$BA$151,0)),0)+IFERROR(INDEX('Hoja de Trabajo para listado'!$BC$155:$CB$1048576,MATCH($A113,'Hoja de Trabajo para listado'!$BC$155:$BC$1048576,0),MATCH((CUADRO!J$4&amp;$E113),'Hoja de Trabajo para listado'!$BC$151:$CB$151,0)),0)+IFERROR(INDEX('Hoja de Trabajo para listado'!$DE$153:$DG$274,MATCH($A113,'Hoja de Trabajo para listado'!$DE$153:$DE$1048576,0),MATCH((CUADRO!J$4&amp;$E113),'Hoja de Trabajo para listado'!$DE$151:$DG$151,0)),0)+IFERROR(INDEX('Hoja de Trabajo para listado'!$CD$155:$DC$1048576,MATCH($A113,'Hoja de Trabajo para listado'!$CD$155:$CD$1048576,0),MATCH((CUADRO!J$4&amp;$E113),'Hoja de Trabajo para listado'!$CD$151:$DC$151,0)),0)</f>
        <v>0</v>
      </c>
      <c r="K113" s="243">
        <f ca="1">+IFERROR(INDEX('Hoja de Trabajo para listado'!$A$155:$Z$1048576,MATCH($A113,'Hoja de Trabajo para listado'!$A$155:$A$1048576,0),MATCH((CUADRO!K$4&amp;$E113),'Hoja de Trabajo para listado'!$A$151:$Z$151,0)),0)+IFERROR(INDEX('Hoja de Trabajo para listado'!$AB$155:$BA$1048576,MATCH($A113,'Hoja de Trabajo para listado'!$AB$155:$AB$1048576,0),MATCH((CUADRO!K$4&amp;$E113),'Hoja de Trabajo para listado'!$AB$151:$BA$151,0)),0)+IFERROR(INDEX('Hoja de Trabajo para listado'!$BC$155:$CB$1048576,MATCH($A113,'Hoja de Trabajo para listado'!$BC$155:$BC$1048576,0),MATCH((CUADRO!K$4&amp;$E113),'Hoja de Trabajo para listado'!$BC$151:$CB$151,0)),0)+IFERROR(INDEX('Hoja de Trabajo para listado'!$DE$153:$DG$274,MATCH($A113,'Hoja de Trabajo para listado'!$DE$153:$DE$1048576,0),MATCH((CUADRO!K$4&amp;$E113),'Hoja de Trabajo para listado'!$DE$151:$DG$151,0)),0)+IFERROR(INDEX('Hoja de Trabajo para listado'!$CD$155:$DC$1048576,MATCH($A113,'Hoja de Trabajo para listado'!$CD$155:$CD$1048576,0),MATCH((CUADRO!K$4&amp;$E113),'Hoja de Trabajo para listado'!$CD$151:$DC$151,0)),0)</f>
        <v>0</v>
      </c>
      <c r="L113" s="243">
        <f ca="1">+IFERROR(INDEX('Hoja de Trabajo para listado'!$A$155:$Z$1048576,MATCH($A113,'Hoja de Trabajo para listado'!$A$155:$A$1048576,0),MATCH((CUADRO!L$4&amp;$E113),'Hoja de Trabajo para listado'!$A$151:$Z$151,0)),0)+IFERROR(INDEX('Hoja de Trabajo para listado'!$AB$155:$BA$1048576,MATCH($A113,'Hoja de Trabajo para listado'!$AB$155:$AB$1048576,0),MATCH((CUADRO!L$4&amp;$E113),'Hoja de Trabajo para listado'!$AB$151:$BA$151,0)),0)+IFERROR(INDEX('Hoja de Trabajo para listado'!$BC$155:$CB$1048576,MATCH($A113,'Hoja de Trabajo para listado'!$BC$155:$BC$1048576,0),MATCH((CUADRO!L$4&amp;$E113),'Hoja de Trabajo para listado'!$BC$151:$CB$151,0)),0)+IFERROR(INDEX('Hoja de Trabajo para listado'!$DE$153:$DG$274,MATCH($A113,'Hoja de Trabajo para listado'!$DE$153:$DE$1048576,0),MATCH((CUADRO!L$4&amp;$E113),'Hoja de Trabajo para listado'!$DE$151:$DG$151,0)),0)+IFERROR(INDEX('Hoja de Trabajo para listado'!$CD$155:$DC$1048576,MATCH($A113,'Hoja de Trabajo para listado'!$CD$155:$CD$1048576,0),MATCH((CUADRO!L$4&amp;$E113),'Hoja de Trabajo para listado'!$CD$151:$DC$151,0)),0)</f>
        <v>0</v>
      </c>
      <c r="M113" s="243">
        <f ca="1">+IFERROR(INDEX('Hoja de Trabajo para listado'!$A$155:$Z$1048576,MATCH($A113,'Hoja de Trabajo para listado'!$A$155:$A$1048576,0),MATCH((CUADRO!M$4&amp;$E113),'Hoja de Trabajo para listado'!$A$151:$Z$151,0)),0)+IFERROR(INDEX('Hoja de Trabajo para listado'!$AB$155:$BA$1048576,MATCH($A113,'Hoja de Trabajo para listado'!$AB$155:$AB$1048576,0),MATCH((CUADRO!M$4&amp;$E113),'Hoja de Trabajo para listado'!$AB$151:$BA$151,0)),0)+IFERROR(INDEX('Hoja de Trabajo para listado'!$BC$155:$CB$1048576,MATCH($A113,'Hoja de Trabajo para listado'!$BC$155:$BC$1048576,0),MATCH((CUADRO!M$4&amp;$E113),'Hoja de Trabajo para listado'!$BC$151:$CB$151,0)),0)+IFERROR(INDEX('Hoja de Trabajo para listado'!$DE$153:$DG$274,MATCH($A113,'Hoja de Trabajo para listado'!$DE$153:$DE$1048576,0),MATCH((CUADRO!M$4&amp;$E113),'Hoja de Trabajo para listado'!$DE$151:$DG$151,0)),0)+IFERROR(INDEX('Hoja de Trabajo para listado'!$CD$155:$DC$1048576,MATCH($A113,'Hoja de Trabajo para listado'!$CD$155:$CD$1048576,0),MATCH((CUADRO!M$4&amp;$E113),'Hoja de Trabajo para listado'!$CD$151:$DC$151,0)),0)</f>
        <v>0</v>
      </c>
      <c r="N113" s="243">
        <f ca="1">+IFERROR(INDEX('Hoja de Trabajo para listado'!$A$155:$Z$1048576,MATCH($A113,'Hoja de Trabajo para listado'!$A$155:$A$1048576,0),MATCH((CUADRO!N$4&amp;$E113),'Hoja de Trabajo para listado'!$A$151:$Z$151,0)),0)+IFERROR(INDEX('Hoja de Trabajo para listado'!$AB$155:$BA$1048576,MATCH($A113,'Hoja de Trabajo para listado'!$AB$155:$AB$1048576,0),MATCH((CUADRO!N$4&amp;$E113),'Hoja de Trabajo para listado'!$AB$151:$BA$151,0)),0)+IFERROR(INDEX('Hoja de Trabajo para listado'!$BC$155:$CB$1048576,MATCH($A113,'Hoja de Trabajo para listado'!$BC$155:$BC$1048576,0),MATCH((CUADRO!N$4&amp;$E113),'Hoja de Trabajo para listado'!$BC$151:$CB$151,0)),0)+IFERROR(INDEX('Hoja de Trabajo para listado'!$DE$153:$DG$274,MATCH($A113,'Hoja de Trabajo para listado'!$DE$153:$DE$1048576,0),MATCH((CUADRO!N$4&amp;$E113),'Hoja de Trabajo para listado'!$DE$151:$DG$151,0)),0)+IFERROR(INDEX('Hoja de Trabajo para listado'!$CD$155:$DC$1048576,MATCH($A113,'Hoja de Trabajo para listado'!$CD$155:$CD$1048576,0),MATCH((CUADRO!N$4&amp;$E113),'Hoja de Trabajo para listado'!$CD$151:$DC$151,0)),0)</f>
        <v>0</v>
      </c>
      <c r="O113" s="243">
        <f ca="1">+IFERROR(INDEX('Hoja de Trabajo para listado'!$A$155:$Z$1048576,MATCH($A113,'Hoja de Trabajo para listado'!$A$155:$A$1048576,0),MATCH((CUADRO!O$4&amp;$E113),'Hoja de Trabajo para listado'!$A$151:$Z$151,0)),0)+IFERROR(INDEX('Hoja de Trabajo para listado'!$AB$155:$BA$1048576,MATCH($A113,'Hoja de Trabajo para listado'!$AB$155:$AB$1048576,0),MATCH((CUADRO!O$4&amp;$E113),'Hoja de Trabajo para listado'!$AB$151:$BA$151,0)),0)+IFERROR(INDEX('Hoja de Trabajo para listado'!$BC$155:$CB$1048576,MATCH($A113,'Hoja de Trabajo para listado'!$BC$155:$BC$1048576,0),MATCH((CUADRO!O$4&amp;$E113),'Hoja de Trabajo para listado'!$BC$151:$CB$151,0)),0)+IFERROR(INDEX('Hoja de Trabajo para listado'!$DE$153:$DG$274,MATCH($A113,'Hoja de Trabajo para listado'!$DE$153:$DE$1048576,0),MATCH((CUADRO!O$4&amp;$E113),'Hoja de Trabajo para listado'!$DE$151:$DG$151,0)),0)+IFERROR(INDEX('Hoja de Trabajo para listado'!$CD$155:$DC$1048576,MATCH($A113,'Hoja de Trabajo para listado'!$CD$155:$CD$1048576,0),MATCH((CUADRO!O$4&amp;$E113),'Hoja de Trabajo para listado'!$CD$151:$DC$151,0)),0)</f>
        <v>0</v>
      </c>
      <c r="P113" s="243">
        <f ca="1">+IFERROR(INDEX('Hoja de Trabajo para listado'!$A$155:$Z$1048576,MATCH($A113,'Hoja de Trabajo para listado'!$A$155:$A$1048576,0),MATCH((CUADRO!P$4&amp;$E113),'Hoja de Trabajo para listado'!$A$151:$Z$151,0)),0)+IFERROR(INDEX('Hoja de Trabajo para listado'!$AB$155:$BA$1048576,MATCH($A113,'Hoja de Trabajo para listado'!$AB$155:$AB$1048576,0),MATCH((CUADRO!P$4&amp;$E113),'Hoja de Trabajo para listado'!$AB$151:$BA$151,0)),0)+IFERROR(INDEX('Hoja de Trabajo para listado'!$BC$155:$CB$1048576,MATCH($A113,'Hoja de Trabajo para listado'!$BC$155:$BC$1048576,0),MATCH((CUADRO!P$4&amp;$E113),'Hoja de Trabajo para listado'!$BC$151:$CB$151,0)),0)+IFERROR(INDEX('Hoja de Trabajo para listado'!$DE$153:$DG$274,MATCH($A113,'Hoja de Trabajo para listado'!$DE$153:$DE$1048576,0),MATCH((CUADRO!P$4&amp;$E113),'Hoja de Trabajo para listado'!$DE$151:$DG$151,0)),0)+IFERROR(INDEX('Hoja de Trabajo para listado'!$CD$155:$DC$1048576,MATCH($A113,'Hoja de Trabajo para listado'!$CD$155:$CD$1048576,0),MATCH((CUADRO!P$4&amp;$E113),'Hoja de Trabajo para listado'!$CD$151:$DC$151,0)),0)</f>
        <v>0</v>
      </c>
      <c r="Q113" s="243">
        <f ca="1">+IFERROR(INDEX('Hoja de Trabajo para listado'!$A$155:$Z$1048576,MATCH($A113,'Hoja de Trabajo para listado'!$A$155:$A$1048576,0),MATCH((CUADRO!Q$4&amp;$E113),'Hoja de Trabajo para listado'!$A$151:$Z$151,0)),0)+IFERROR(INDEX('Hoja de Trabajo para listado'!$AB$155:$BA$1048576,MATCH($A113,'Hoja de Trabajo para listado'!$AB$155:$AB$1048576,0),MATCH((CUADRO!Q$4&amp;$E113),'Hoja de Trabajo para listado'!$AB$151:$BA$151,0)),0)+IFERROR(INDEX('Hoja de Trabajo para listado'!$BC$155:$CB$1048576,MATCH($A113,'Hoja de Trabajo para listado'!$BC$155:$BC$1048576,0),MATCH((CUADRO!Q$4&amp;$E113),'Hoja de Trabajo para listado'!$BC$151:$CB$151,0)),0)+IFERROR(INDEX('Hoja de Trabajo para listado'!$DE$153:$DG$274,MATCH($A113,'Hoja de Trabajo para listado'!$DE$153:$DE$1048576,0),MATCH((CUADRO!Q$4&amp;$E113),'Hoja de Trabajo para listado'!$DE$151:$DG$151,0)),0)+IFERROR(INDEX('Hoja de Trabajo para listado'!$CD$155:$DC$1048576,MATCH($A113,'Hoja de Trabajo para listado'!$CD$155:$CD$1048576,0),MATCH((CUADRO!Q$4&amp;$E113),'Hoja de Trabajo para listado'!$CD$151:$DC$151,0)),0)</f>
        <v>0</v>
      </c>
      <c r="R113" s="243">
        <f t="shared" ca="1" si="5"/>
        <v>0</v>
      </c>
      <c r="S113" s="243"/>
      <c r="T113" s="243">
        <f ca="1">+T114</f>
        <v>0</v>
      </c>
      <c r="U113" s="242">
        <f t="shared" si="6"/>
        <v>1</v>
      </c>
      <c r="V113" s="333" t="str">
        <f>+VLOOKUP(A113,bd_lista!$A$3:$E$592,5,FALSE)</f>
        <v>Instituciones Descentralizadas</v>
      </c>
      <c r="W113" s="387" t="str">
        <f>+V113</f>
        <v>Instituciones Descentralizadas</v>
      </c>
      <c r="X113" s="242">
        <f>+VLOOKUP(A113,[4]Sheet1!$A$13:$D$744,4,FALSE)</f>
        <v>30</v>
      </c>
      <c r="Y113" s="242" t="str">
        <f>+VLOOKUP(X113,bd_lista!$A$3:$C$592,3,FALSE)</f>
        <v>Ministerio de Justicia y Transparencia Institucional</v>
      </c>
      <c r="Z113" s="294">
        <f>+X113</f>
        <v>30</v>
      </c>
      <c r="AA113" s="295" t="str">
        <f>+Y113</f>
        <v>Ministerio de Justicia y Transparencia Institucional</v>
      </c>
    </row>
    <row r="114" spans="1:27" ht="15" hidden="1" customHeight="1">
      <c r="A114" s="32">
        <v>157</v>
      </c>
      <c r="B114" s="393"/>
      <c r="C114" s="333" t="str">
        <f>+VLOOKUP(A114,bd_lista!$A$3:$C$592,3,FALSE)</f>
        <v>Servicio para la Prevención de la Tortura</v>
      </c>
      <c r="D114" s="390"/>
      <c r="E114" s="333" t="s">
        <v>1305</v>
      </c>
      <c r="F114" s="245">
        <f ca="1">+IFERROR(INDEX('Hoja de Trabajo para listado'!$A$155:$Z$1048576,MATCH($A114,'Hoja de Trabajo para listado'!$A$155:$A$1048576,0),MATCH((CUADRO!F$4&amp;$E114),'Hoja de Trabajo para listado'!$A$151:$Z$151,0)),0)+IFERROR(INDEX('Hoja de Trabajo para listado'!$AB$155:$BA$1048576,MATCH($A114,'Hoja de Trabajo para listado'!$AB$155:$AB$1048576,0),MATCH((CUADRO!F$4&amp;$E114),'Hoja de Trabajo para listado'!$AB$151:$BA$151,0)),0)+IFERROR(INDEX('Hoja de Trabajo para listado'!$BC$155:$CB$1048576,MATCH($A114,'Hoja de Trabajo para listado'!$BC$155:$BC$1048576,0),MATCH((CUADRO!F$4&amp;$E114),'Hoja de Trabajo para listado'!$BC$151:$CB$151,0)),0)+IFERROR(INDEX('Hoja de Trabajo para listado'!$DE$153:$DG$274,MATCH($A114,'Hoja de Trabajo para listado'!$DE$153:$DE$1048576,0),MATCH((CUADRO!F$4&amp;$E114),'Hoja de Trabajo para listado'!$DE$151:$DG$151,0)),0)+IFERROR(INDEX('Hoja de Trabajo para listado'!$CD$155:$DC$1048576,MATCH($A114,'Hoja de Trabajo para listado'!$CD$155:$CD$1048576,0),MATCH((CUADRO!F$4&amp;$E114),'Hoja de Trabajo para listado'!$CD$151:$DC$151,0)),0)</f>
        <v>0</v>
      </c>
      <c r="G114" s="245">
        <f ca="1">+IFERROR(INDEX('Hoja de Trabajo para listado'!$A$155:$Z$1048576,MATCH($A114,'Hoja de Trabajo para listado'!$A$155:$A$1048576,0),MATCH((CUADRO!G$4&amp;$E114),'Hoja de Trabajo para listado'!$A$151:$Z$151,0)),0)+IFERROR(INDEX('Hoja de Trabajo para listado'!$AB$155:$BA$1048576,MATCH($A114,'Hoja de Trabajo para listado'!$AB$155:$AB$1048576,0),MATCH((CUADRO!G$4&amp;$E114),'Hoja de Trabajo para listado'!$AB$151:$BA$151,0)),0)+IFERROR(INDEX('Hoja de Trabajo para listado'!$BC$155:$CB$1048576,MATCH($A114,'Hoja de Trabajo para listado'!$BC$155:$BC$1048576,0),MATCH((CUADRO!G$4&amp;$E114),'Hoja de Trabajo para listado'!$BC$151:$CB$151,0)),0)+IFERROR(INDEX('Hoja de Trabajo para listado'!$DE$153:$DG$274,MATCH($A114,'Hoja de Trabajo para listado'!$DE$153:$DE$1048576,0),MATCH((CUADRO!G$4&amp;$E114),'Hoja de Trabajo para listado'!$DE$151:$DG$151,0)),0)+IFERROR(INDEX('Hoja de Trabajo para listado'!$CD$155:$DC$1048576,MATCH($A114,'Hoja de Trabajo para listado'!$CD$155:$CD$1048576,0),MATCH((CUADRO!G$4&amp;$E114),'Hoja de Trabajo para listado'!$CD$151:$DC$151,0)),0)</f>
        <v>0</v>
      </c>
      <c r="H114" s="245">
        <f ca="1">+IFERROR(INDEX('Hoja de Trabajo para listado'!$A$155:$Z$1048576,MATCH($A114,'Hoja de Trabajo para listado'!$A$155:$A$1048576,0),MATCH((CUADRO!H$4&amp;$E114),'Hoja de Trabajo para listado'!$A$151:$Z$151,0)),0)+IFERROR(INDEX('Hoja de Trabajo para listado'!$AB$155:$BA$1048576,MATCH($A114,'Hoja de Trabajo para listado'!$AB$155:$AB$1048576,0),MATCH((CUADRO!H$4&amp;$E114),'Hoja de Trabajo para listado'!$AB$151:$BA$151,0)),0)+IFERROR(INDEX('Hoja de Trabajo para listado'!$BC$155:$CB$1048576,MATCH($A114,'Hoja de Trabajo para listado'!$BC$155:$BC$1048576,0),MATCH((CUADRO!H$4&amp;$E114),'Hoja de Trabajo para listado'!$BC$151:$CB$151,0)),0)+IFERROR(INDEX('Hoja de Trabajo para listado'!$DE$153:$DG$274,MATCH($A114,'Hoja de Trabajo para listado'!$DE$153:$DE$1048576,0),MATCH((CUADRO!H$4&amp;$E114),'Hoja de Trabajo para listado'!$DE$151:$DG$151,0)),0)+IFERROR(INDEX('Hoja de Trabajo para listado'!$CD$155:$DC$1048576,MATCH($A114,'Hoja de Trabajo para listado'!$CD$155:$CD$1048576,0),MATCH((CUADRO!H$4&amp;$E114),'Hoja de Trabajo para listado'!$CD$151:$DC$151,0)),0)</f>
        <v>0</v>
      </c>
      <c r="I114" s="245">
        <f ca="1">+IFERROR(INDEX('Hoja de Trabajo para listado'!$A$155:$Z$1048576,MATCH($A114,'Hoja de Trabajo para listado'!$A$155:$A$1048576,0),MATCH((CUADRO!I$4&amp;$E114),'Hoja de Trabajo para listado'!$A$151:$Z$151,0)),0)+IFERROR(INDEX('Hoja de Trabajo para listado'!$AB$155:$BA$1048576,MATCH($A114,'Hoja de Trabajo para listado'!$AB$155:$AB$1048576,0),MATCH((CUADRO!I$4&amp;$E114),'Hoja de Trabajo para listado'!$AB$151:$BA$151,0)),0)+IFERROR(INDEX('Hoja de Trabajo para listado'!$BC$155:$CB$1048576,MATCH($A114,'Hoja de Trabajo para listado'!$BC$155:$BC$1048576,0),MATCH((CUADRO!I$4&amp;$E114),'Hoja de Trabajo para listado'!$BC$151:$CB$151,0)),0)+IFERROR(INDEX('Hoja de Trabajo para listado'!$DE$153:$DG$274,MATCH($A114,'Hoja de Trabajo para listado'!$DE$153:$DE$1048576,0),MATCH((CUADRO!I$4&amp;$E114),'Hoja de Trabajo para listado'!$DE$151:$DG$151,0)),0)+IFERROR(INDEX('Hoja de Trabajo para listado'!$CD$155:$DC$1048576,MATCH($A114,'Hoja de Trabajo para listado'!$CD$155:$CD$1048576,0),MATCH((CUADRO!I$4&amp;$E114),'Hoja de Trabajo para listado'!$CD$151:$DC$151,0)),0)</f>
        <v>0</v>
      </c>
      <c r="J114" s="245">
        <f ca="1">+IFERROR(INDEX('Hoja de Trabajo para listado'!$A$155:$Z$1048576,MATCH($A114,'Hoja de Trabajo para listado'!$A$155:$A$1048576,0),MATCH((CUADRO!J$4&amp;$E114),'Hoja de Trabajo para listado'!$A$151:$Z$151,0)),0)+IFERROR(INDEX('Hoja de Trabajo para listado'!$AB$155:$BA$1048576,MATCH($A114,'Hoja de Trabajo para listado'!$AB$155:$AB$1048576,0),MATCH((CUADRO!J$4&amp;$E114),'Hoja de Trabajo para listado'!$AB$151:$BA$151,0)),0)+IFERROR(INDEX('Hoja de Trabajo para listado'!$BC$155:$CB$1048576,MATCH($A114,'Hoja de Trabajo para listado'!$BC$155:$BC$1048576,0),MATCH((CUADRO!J$4&amp;$E114),'Hoja de Trabajo para listado'!$BC$151:$CB$151,0)),0)+IFERROR(INDEX('Hoja de Trabajo para listado'!$DE$153:$DG$274,MATCH($A114,'Hoja de Trabajo para listado'!$DE$153:$DE$1048576,0),MATCH((CUADRO!J$4&amp;$E114),'Hoja de Trabajo para listado'!$DE$151:$DG$151,0)),0)+IFERROR(INDEX('Hoja de Trabajo para listado'!$CD$155:$DC$1048576,MATCH($A114,'Hoja de Trabajo para listado'!$CD$155:$CD$1048576,0),MATCH((CUADRO!J$4&amp;$E114),'Hoja de Trabajo para listado'!$CD$151:$DC$151,0)),0)</f>
        <v>0</v>
      </c>
      <c r="K114" s="245">
        <f ca="1">+IFERROR(INDEX('Hoja de Trabajo para listado'!$A$155:$Z$1048576,MATCH($A114,'Hoja de Trabajo para listado'!$A$155:$A$1048576,0),MATCH((CUADRO!K$4&amp;$E114),'Hoja de Trabajo para listado'!$A$151:$Z$151,0)),0)+IFERROR(INDEX('Hoja de Trabajo para listado'!$AB$155:$BA$1048576,MATCH($A114,'Hoja de Trabajo para listado'!$AB$155:$AB$1048576,0),MATCH((CUADRO!K$4&amp;$E114),'Hoja de Trabajo para listado'!$AB$151:$BA$151,0)),0)+IFERROR(INDEX('Hoja de Trabajo para listado'!$BC$155:$CB$1048576,MATCH($A114,'Hoja de Trabajo para listado'!$BC$155:$BC$1048576,0),MATCH((CUADRO!K$4&amp;$E114),'Hoja de Trabajo para listado'!$BC$151:$CB$151,0)),0)+IFERROR(INDEX('Hoja de Trabajo para listado'!$DE$153:$DG$274,MATCH($A114,'Hoja de Trabajo para listado'!$DE$153:$DE$1048576,0),MATCH((CUADRO!K$4&amp;$E114),'Hoja de Trabajo para listado'!$DE$151:$DG$151,0)),0)+IFERROR(INDEX('Hoja de Trabajo para listado'!$CD$155:$DC$1048576,MATCH($A114,'Hoja de Trabajo para listado'!$CD$155:$CD$1048576,0),MATCH((CUADRO!K$4&amp;$E114),'Hoja de Trabajo para listado'!$CD$151:$DC$151,0)),0)</f>
        <v>0</v>
      </c>
      <c r="L114" s="245">
        <f ca="1">+IFERROR(INDEX('Hoja de Trabajo para listado'!$A$155:$Z$1048576,MATCH($A114,'Hoja de Trabajo para listado'!$A$155:$A$1048576,0),MATCH((CUADRO!L$4&amp;$E114),'Hoja de Trabajo para listado'!$A$151:$Z$151,0)),0)+IFERROR(INDEX('Hoja de Trabajo para listado'!$AB$155:$BA$1048576,MATCH($A114,'Hoja de Trabajo para listado'!$AB$155:$AB$1048576,0),MATCH((CUADRO!L$4&amp;$E114),'Hoja de Trabajo para listado'!$AB$151:$BA$151,0)),0)+IFERROR(INDEX('Hoja de Trabajo para listado'!$BC$155:$CB$1048576,MATCH($A114,'Hoja de Trabajo para listado'!$BC$155:$BC$1048576,0),MATCH((CUADRO!L$4&amp;$E114),'Hoja de Trabajo para listado'!$BC$151:$CB$151,0)),0)+IFERROR(INDEX('Hoja de Trabajo para listado'!$DE$153:$DG$274,MATCH($A114,'Hoja de Trabajo para listado'!$DE$153:$DE$1048576,0),MATCH((CUADRO!L$4&amp;$E114),'Hoja de Trabajo para listado'!$DE$151:$DG$151,0)),0)+IFERROR(INDEX('Hoja de Trabajo para listado'!$CD$155:$DC$1048576,MATCH($A114,'Hoja de Trabajo para listado'!$CD$155:$CD$1048576,0),MATCH((CUADRO!L$4&amp;$E114),'Hoja de Trabajo para listado'!$CD$151:$DC$151,0)),0)</f>
        <v>0</v>
      </c>
      <c r="M114" s="245">
        <f ca="1">+IFERROR(INDEX('Hoja de Trabajo para listado'!$A$155:$Z$1048576,MATCH($A114,'Hoja de Trabajo para listado'!$A$155:$A$1048576,0),MATCH((CUADRO!M$4&amp;$E114),'Hoja de Trabajo para listado'!$A$151:$Z$151,0)),0)+IFERROR(INDEX('Hoja de Trabajo para listado'!$AB$155:$BA$1048576,MATCH($A114,'Hoja de Trabajo para listado'!$AB$155:$AB$1048576,0),MATCH((CUADRO!M$4&amp;$E114),'Hoja de Trabajo para listado'!$AB$151:$BA$151,0)),0)+IFERROR(INDEX('Hoja de Trabajo para listado'!$BC$155:$CB$1048576,MATCH($A114,'Hoja de Trabajo para listado'!$BC$155:$BC$1048576,0),MATCH((CUADRO!M$4&amp;$E114),'Hoja de Trabajo para listado'!$BC$151:$CB$151,0)),0)+IFERROR(INDEX('Hoja de Trabajo para listado'!$DE$153:$DG$274,MATCH($A114,'Hoja de Trabajo para listado'!$DE$153:$DE$1048576,0),MATCH((CUADRO!M$4&amp;$E114),'Hoja de Trabajo para listado'!$DE$151:$DG$151,0)),0)+IFERROR(INDEX('Hoja de Trabajo para listado'!$CD$155:$DC$1048576,MATCH($A114,'Hoja de Trabajo para listado'!$CD$155:$CD$1048576,0),MATCH((CUADRO!M$4&amp;$E114),'Hoja de Trabajo para listado'!$CD$151:$DC$151,0)),0)</f>
        <v>0</v>
      </c>
      <c r="N114" s="245">
        <f ca="1">+IFERROR(INDEX('Hoja de Trabajo para listado'!$A$155:$Z$1048576,MATCH($A114,'Hoja de Trabajo para listado'!$A$155:$A$1048576,0),MATCH((CUADRO!N$4&amp;$E114),'Hoja de Trabajo para listado'!$A$151:$Z$151,0)),0)+IFERROR(INDEX('Hoja de Trabajo para listado'!$AB$155:$BA$1048576,MATCH($A114,'Hoja de Trabajo para listado'!$AB$155:$AB$1048576,0),MATCH((CUADRO!N$4&amp;$E114),'Hoja de Trabajo para listado'!$AB$151:$BA$151,0)),0)+IFERROR(INDEX('Hoja de Trabajo para listado'!$BC$155:$CB$1048576,MATCH($A114,'Hoja de Trabajo para listado'!$BC$155:$BC$1048576,0),MATCH((CUADRO!N$4&amp;$E114),'Hoja de Trabajo para listado'!$BC$151:$CB$151,0)),0)+IFERROR(INDEX('Hoja de Trabajo para listado'!$DE$153:$DG$274,MATCH($A114,'Hoja de Trabajo para listado'!$DE$153:$DE$1048576,0),MATCH((CUADRO!N$4&amp;$E114),'Hoja de Trabajo para listado'!$DE$151:$DG$151,0)),0)+IFERROR(INDEX('Hoja de Trabajo para listado'!$CD$155:$DC$1048576,MATCH($A114,'Hoja de Trabajo para listado'!$CD$155:$CD$1048576,0),MATCH((CUADRO!N$4&amp;$E114),'Hoja de Trabajo para listado'!$CD$151:$DC$151,0)),0)</f>
        <v>0</v>
      </c>
      <c r="O114" s="245">
        <f ca="1">+IFERROR(INDEX('Hoja de Trabajo para listado'!$A$155:$Z$1048576,MATCH($A114,'Hoja de Trabajo para listado'!$A$155:$A$1048576,0),MATCH((CUADRO!O$4&amp;$E114),'Hoja de Trabajo para listado'!$A$151:$Z$151,0)),0)+IFERROR(INDEX('Hoja de Trabajo para listado'!$AB$155:$BA$1048576,MATCH($A114,'Hoja de Trabajo para listado'!$AB$155:$AB$1048576,0),MATCH((CUADRO!O$4&amp;$E114),'Hoja de Trabajo para listado'!$AB$151:$BA$151,0)),0)+IFERROR(INDEX('Hoja de Trabajo para listado'!$BC$155:$CB$1048576,MATCH($A114,'Hoja de Trabajo para listado'!$BC$155:$BC$1048576,0),MATCH((CUADRO!O$4&amp;$E114),'Hoja de Trabajo para listado'!$BC$151:$CB$151,0)),0)+IFERROR(INDEX('Hoja de Trabajo para listado'!$DE$153:$DG$274,MATCH($A114,'Hoja de Trabajo para listado'!$DE$153:$DE$1048576,0),MATCH((CUADRO!O$4&amp;$E114),'Hoja de Trabajo para listado'!$DE$151:$DG$151,0)),0)+IFERROR(INDEX('Hoja de Trabajo para listado'!$CD$155:$DC$1048576,MATCH($A114,'Hoja de Trabajo para listado'!$CD$155:$CD$1048576,0),MATCH((CUADRO!O$4&amp;$E114),'Hoja de Trabajo para listado'!$CD$151:$DC$151,0)),0)</f>
        <v>0</v>
      </c>
      <c r="P114" s="245">
        <f ca="1">+IFERROR(INDEX('Hoja de Trabajo para listado'!$A$155:$Z$1048576,MATCH($A114,'Hoja de Trabajo para listado'!$A$155:$A$1048576,0),MATCH((CUADRO!P$4&amp;$E114),'Hoja de Trabajo para listado'!$A$151:$Z$151,0)),0)+IFERROR(INDEX('Hoja de Trabajo para listado'!$AB$155:$BA$1048576,MATCH($A114,'Hoja de Trabajo para listado'!$AB$155:$AB$1048576,0),MATCH((CUADRO!P$4&amp;$E114),'Hoja de Trabajo para listado'!$AB$151:$BA$151,0)),0)+IFERROR(INDEX('Hoja de Trabajo para listado'!$BC$155:$CB$1048576,MATCH($A114,'Hoja de Trabajo para listado'!$BC$155:$BC$1048576,0),MATCH((CUADRO!P$4&amp;$E114),'Hoja de Trabajo para listado'!$BC$151:$CB$151,0)),0)+IFERROR(INDEX('Hoja de Trabajo para listado'!$DE$153:$DG$274,MATCH($A114,'Hoja de Trabajo para listado'!$DE$153:$DE$1048576,0),MATCH((CUADRO!P$4&amp;$E114),'Hoja de Trabajo para listado'!$DE$151:$DG$151,0)),0)+IFERROR(INDEX('Hoja de Trabajo para listado'!$CD$155:$DC$1048576,MATCH($A114,'Hoja de Trabajo para listado'!$CD$155:$CD$1048576,0),MATCH((CUADRO!P$4&amp;$E114),'Hoja de Trabajo para listado'!$CD$151:$DC$151,0)),0)</f>
        <v>0</v>
      </c>
      <c r="Q114" s="245">
        <f ca="1">+IFERROR(INDEX('Hoja de Trabajo para listado'!$A$155:$Z$1048576,MATCH($A114,'Hoja de Trabajo para listado'!$A$155:$A$1048576,0),MATCH((CUADRO!Q$4&amp;$E114),'Hoja de Trabajo para listado'!$A$151:$Z$151,0)),0)+IFERROR(INDEX('Hoja de Trabajo para listado'!$AB$155:$BA$1048576,MATCH($A114,'Hoja de Trabajo para listado'!$AB$155:$AB$1048576,0),MATCH((CUADRO!Q$4&amp;$E114),'Hoja de Trabajo para listado'!$AB$151:$BA$151,0)),0)+IFERROR(INDEX('Hoja de Trabajo para listado'!$BC$155:$CB$1048576,MATCH($A114,'Hoja de Trabajo para listado'!$BC$155:$BC$1048576,0),MATCH((CUADRO!Q$4&amp;$E114),'Hoja de Trabajo para listado'!$BC$151:$CB$151,0)),0)+IFERROR(INDEX('Hoja de Trabajo para listado'!$DE$153:$DG$274,MATCH($A114,'Hoja de Trabajo para listado'!$DE$153:$DE$1048576,0),MATCH((CUADRO!Q$4&amp;$E114),'Hoja de Trabajo para listado'!$DE$151:$DG$151,0)),0)+IFERROR(INDEX('Hoja de Trabajo para listado'!$CD$155:$DC$1048576,MATCH($A114,'Hoja de Trabajo para listado'!$CD$155:$CD$1048576,0),MATCH((CUADRO!Q$4&amp;$E114),'Hoja de Trabajo para listado'!$CD$151:$DC$151,0)),0)</f>
        <v>0</v>
      </c>
      <c r="R114" s="245">
        <f t="shared" ca="1" si="5"/>
        <v>0</v>
      </c>
      <c r="S114" s="245">
        <f ca="1">+R113+R114</f>
        <v>0</v>
      </c>
      <c r="T114" s="245">
        <f ca="1">+S114</f>
        <v>0</v>
      </c>
      <c r="U114" s="244">
        <f t="shared" si="6"/>
        <v>2</v>
      </c>
      <c r="V114" s="333" t="str">
        <f>+VLOOKUP(A114,bd_lista!$A$3:$E$592,5,FALSE)</f>
        <v>Instituciones Descentralizadas</v>
      </c>
      <c r="W114" s="388"/>
      <c r="X114" s="242">
        <f>+VLOOKUP(A114,[4]Sheet1!$A$13:$D$744,4,FALSE)</f>
        <v>30</v>
      </c>
      <c r="Y114" s="242" t="str">
        <f>+VLOOKUP(X114,bd_lista!$A$3:$C$592,3,FALSE)</f>
        <v>Ministerio de Justicia y Transparencia Institucional</v>
      </c>
      <c r="Z114" s="292"/>
      <c r="AA114" s="293"/>
    </row>
    <row r="115" spans="1:27" customFormat="1" ht="15" customHeight="1">
      <c r="A115" s="251">
        <v>159</v>
      </c>
      <c r="B115" s="392">
        <f>+A115</f>
        <v>159</v>
      </c>
      <c r="C115" s="247" t="str">
        <f>+VLOOKUP(A115,bd_lista!$A$3:$C$592,3,FALSE)</f>
        <v>OficinaTécnica para el Fortalecimiento de la Empresa Pública</v>
      </c>
      <c r="D115" s="389" t="str">
        <f>+C115</f>
        <v>OficinaTécnica para el Fortalecimiento de la Empresa Pública</v>
      </c>
      <c r="E115" s="247" t="s">
        <v>1304</v>
      </c>
      <c r="F115" s="243">
        <f ca="1">+IFERROR(INDEX('Hoja de Trabajo para listado'!$A$155:$Z$1048576,MATCH($A115,'Hoja de Trabajo para listado'!$A$155:$A$1048576,0),MATCH((CUADRO!F$4&amp;$E115),'Hoja de Trabajo para listado'!$A$151:$Z$151,0)),0)+IFERROR(INDEX('Hoja de Trabajo para listado'!$AB$155:$BA$1048576,MATCH($A115,'Hoja de Trabajo para listado'!$AB$155:$AB$1048576,0),MATCH((CUADRO!F$4&amp;$E115),'Hoja de Trabajo para listado'!$AB$151:$BA$151,0)),0)+IFERROR(INDEX('Hoja de Trabajo para listado'!$BC$155:$CB$1048576,MATCH($A115,'Hoja de Trabajo para listado'!$BC$155:$BC$1048576,0),MATCH((CUADRO!F$4&amp;$E115),'Hoja de Trabajo para listado'!$BC$151:$CB$151,0)),0)+IFERROR(INDEX('Hoja de Trabajo para listado'!$DE$153:$DG$274,MATCH($A115,'Hoja de Trabajo para listado'!$DE$153:$DE$1048576,0),MATCH((CUADRO!F$4&amp;$E115),'Hoja de Trabajo para listado'!$DE$151:$DG$151,0)),0)+IFERROR(INDEX('Hoja de Trabajo para listado'!$CD$155:$DC$1048576,MATCH($A115,'Hoja de Trabajo para listado'!$CD$155:$CD$1048576,0),MATCH((CUADRO!F$4&amp;$E115),'Hoja de Trabajo para listado'!$CD$151:$DC$151,0)),0)</f>
        <v>0</v>
      </c>
      <c r="G115" s="243">
        <f ca="1">+IFERROR(INDEX('Hoja de Trabajo para listado'!$A$155:$Z$1048576,MATCH($A115,'Hoja de Trabajo para listado'!$A$155:$A$1048576,0),MATCH((CUADRO!G$4&amp;$E115),'Hoja de Trabajo para listado'!$A$151:$Z$151,0)),0)+IFERROR(INDEX('Hoja de Trabajo para listado'!$AB$155:$BA$1048576,MATCH($A115,'Hoja de Trabajo para listado'!$AB$155:$AB$1048576,0),MATCH((CUADRO!G$4&amp;$E115),'Hoja de Trabajo para listado'!$AB$151:$BA$151,0)),0)+IFERROR(INDEX('Hoja de Trabajo para listado'!$BC$155:$CB$1048576,MATCH($A115,'Hoja de Trabajo para listado'!$BC$155:$BC$1048576,0),MATCH((CUADRO!G$4&amp;$E115),'Hoja de Trabajo para listado'!$BC$151:$CB$151,0)),0)+IFERROR(INDEX('Hoja de Trabajo para listado'!$DE$153:$DG$274,MATCH($A115,'Hoja de Trabajo para listado'!$DE$153:$DE$1048576,0),MATCH((CUADRO!G$4&amp;$E115),'Hoja de Trabajo para listado'!$DE$151:$DG$151,0)),0)+IFERROR(INDEX('Hoja de Trabajo para listado'!$CD$155:$DC$1048576,MATCH($A115,'Hoja de Trabajo para listado'!$CD$155:$CD$1048576,0),MATCH((CUADRO!G$4&amp;$E115),'Hoja de Trabajo para listado'!$CD$151:$DC$151,0)),0)</f>
        <v>0</v>
      </c>
      <c r="H115" s="243">
        <f ca="1">+IFERROR(INDEX('Hoja de Trabajo para listado'!$A$155:$Z$1048576,MATCH($A115,'Hoja de Trabajo para listado'!$A$155:$A$1048576,0),MATCH((CUADRO!H$4&amp;$E115),'Hoja de Trabajo para listado'!$A$151:$Z$151,0)),0)+IFERROR(INDEX('Hoja de Trabajo para listado'!$AB$155:$BA$1048576,MATCH($A115,'Hoja de Trabajo para listado'!$AB$155:$AB$1048576,0),MATCH((CUADRO!H$4&amp;$E115),'Hoja de Trabajo para listado'!$AB$151:$BA$151,0)),0)+IFERROR(INDEX('Hoja de Trabajo para listado'!$BC$155:$CB$1048576,MATCH($A115,'Hoja de Trabajo para listado'!$BC$155:$BC$1048576,0),MATCH((CUADRO!H$4&amp;$E115),'Hoja de Trabajo para listado'!$BC$151:$CB$151,0)),0)+IFERROR(INDEX('Hoja de Trabajo para listado'!$DE$153:$DG$274,MATCH($A115,'Hoja de Trabajo para listado'!$DE$153:$DE$1048576,0),MATCH((CUADRO!H$4&amp;$E115),'Hoja de Trabajo para listado'!$DE$151:$DG$151,0)),0)+IFERROR(INDEX('Hoja de Trabajo para listado'!$CD$155:$DC$1048576,MATCH($A115,'Hoja de Trabajo para listado'!$CD$155:$CD$1048576,0),MATCH((CUADRO!H$4&amp;$E115),'Hoja de Trabajo para listado'!$CD$151:$DC$151,0)),0)</f>
        <v>0</v>
      </c>
      <c r="I115" s="243">
        <f ca="1">+IFERROR(INDEX('Hoja de Trabajo para listado'!$A$155:$Z$1048576,MATCH($A115,'Hoja de Trabajo para listado'!$A$155:$A$1048576,0),MATCH((CUADRO!I$4&amp;$E115),'Hoja de Trabajo para listado'!$A$151:$Z$151,0)),0)+IFERROR(INDEX('Hoja de Trabajo para listado'!$AB$155:$BA$1048576,MATCH($A115,'Hoja de Trabajo para listado'!$AB$155:$AB$1048576,0),MATCH((CUADRO!I$4&amp;$E115),'Hoja de Trabajo para listado'!$AB$151:$BA$151,0)),0)+IFERROR(INDEX('Hoja de Trabajo para listado'!$BC$155:$CB$1048576,MATCH($A115,'Hoja de Trabajo para listado'!$BC$155:$BC$1048576,0),MATCH((CUADRO!I$4&amp;$E115),'Hoja de Trabajo para listado'!$BC$151:$CB$151,0)),0)+IFERROR(INDEX('Hoja de Trabajo para listado'!$DE$153:$DG$274,MATCH($A115,'Hoja de Trabajo para listado'!$DE$153:$DE$1048576,0),MATCH((CUADRO!I$4&amp;$E115),'Hoja de Trabajo para listado'!$DE$151:$DG$151,0)),0)+IFERROR(INDEX('Hoja de Trabajo para listado'!$CD$155:$DC$1048576,MATCH($A115,'Hoja de Trabajo para listado'!$CD$155:$CD$1048576,0),MATCH((CUADRO!I$4&amp;$E115),'Hoja de Trabajo para listado'!$CD$151:$DC$151,0)),0)</f>
        <v>0</v>
      </c>
      <c r="J115" s="243">
        <f ca="1">+IFERROR(INDEX('Hoja de Trabajo para listado'!$A$155:$Z$1048576,MATCH($A115,'Hoja de Trabajo para listado'!$A$155:$A$1048576,0),MATCH((CUADRO!J$4&amp;$E115),'Hoja de Trabajo para listado'!$A$151:$Z$151,0)),0)+IFERROR(INDEX('Hoja de Trabajo para listado'!$AB$155:$BA$1048576,MATCH($A115,'Hoja de Trabajo para listado'!$AB$155:$AB$1048576,0),MATCH((CUADRO!J$4&amp;$E115),'Hoja de Trabajo para listado'!$AB$151:$BA$151,0)),0)+IFERROR(INDEX('Hoja de Trabajo para listado'!$BC$155:$CB$1048576,MATCH($A115,'Hoja de Trabajo para listado'!$BC$155:$BC$1048576,0),MATCH((CUADRO!J$4&amp;$E115),'Hoja de Trabajo para listado'!$BC$151:$CB$151,0)),0)+IFERROR(INDEX('Hoja de Trabajo para listado'!$DE$153:$DG$274,MATCH($A115,'Hoja de Trabajo para listado'!$DE$153:$DE$1048576,0),MATCH((CUADRO!J$4&amp;$E115),'Hoja de Trabajo para listado'!$DE$151:$DG$151,0)),0)+IFERROR(INDEX('Hoja de Trabajo para listado'!$CD$155:$DC$1048576,MATCH($A115,'Hoja de Trabajo para listado'!$CD$155:$CD$1048576,0),MATCH((CUADRO!J$4&amp;$E115),'Hoja de Trabajo para listado'!$CD$151:$DC$151,0)),0)</f>
        <v>0</v>
      </c>
      <c r="K115" s="243">
        <f ca="1">+IFERROR(INDEX('Hoja de Trabajo para listado'!$A$155:$Z$1048576,MATCH($A115,'Hoja de Trabajo para listado'!$A$155:$A$1048576,0),MATCH((CUADRO!K$4&amp;$E115),'Hoja de Trabajo para listado'!$A$151:$Z$151,0)),0)+IFERROR(INDEX('Hoja de Trabajo para listado'!$AB$155:$BA$1048576,MATCH($A115,'Hoja de Trabajo para listado'!$AB$155:$AB$1048576,0),MATCH((CUADRO!K$4&amp;$E115),'Hoja de Trabajo para listado'!$AB$151:$BA$151,0)),0)+IFERROR(INDEX('Hoja de Trabajo para listado'!$BC$155:$CB$1048576,MATCH($A115,'Hoja de Trabajo para listado'!$BC$155:$BC$1048576,0),MATCH((CUADRO!K$4&amp;$E115),'Hoja de Trabajo para listado'!$BC$151:$CB$151,0)),0)+IFERROR(INDEX('Hoja de Trabajo para listado'!$DE$153:$DG$274,MATCH($A115,'Hoja de Trabajo para listado'!$DE$153:$DE$1048576,0),MATCH((CUADRO!K$4&amp;$E115),'Hoja de Trabajo para listado'!$DE$151:$DG$151,0)),0)+IFERROR(INDEX('Hoja de Trabajo para listado'!$CD$155:$DC$1048576,MATCH($A115,'Hoja de Trabajo para listado'!$CD$155:$CD$1048576,0),MATCH((CUADRO!K$4&amp;$E115),'Hoja de Trabajo para listado'!$CD$151:$DC$151,0)),0)</f>
        <v>0</v>
      </c>
      <c r="L115" s="243">
        <f ca="1">+IFERROR(INDEX('Hoja de Trabajo para listado'!$A$155:$Z$1048576,MATCH($A115,'Hoja de Trabajo para listado'!$A$155:$A$1048576,0),MATCH((CUADRO!L$4&amp;$E115),'Hoja de Trabajo para listado'!$A$151:$Z$151,0)),0)+IFERROR(INDEX('Hoja de Trabajo para listado'!$AB$155:$BA$1048576,MATCH($A115,'Hoja de Trabajo para listado'!$AB$155:$AB$1048576,0),MATCH((CUADRO!L$4&amp;$E115),'Hoja de Trabajo para listado'!$AB$151:$BA$151,0)),0)+IFERROR(INDEX('Hoja de Trabajo para listado'!$BC$155:$CB$1048576,MATCH($A115,'Hoja de Trabajo para listado'!$BC$155:$BC$1048576,0),MATCH((CUADRO!L$4&amp;$E115),'Hoja de Trabajo para listado'!$BC$151:$CB$151,0)),0)+IFERROR(INDEX('Hoja de Trabajo para listado'!$DE$153:$DG$274,MATCH($A115,'Hoja de Trabajo para listado'!$DE$153:$DE$1048576,0),MATCH((CUADRO!L$4&amp;$E115),'Hoja de Trabajo para listado'!$DE$151:$DG$151,0)),0)+IFERROR(INDEX('Hoja de Trabajo para listado'!$CD$155:$DC$1048576,MATCH($A115,'Hoja de Trabajo para listado'!$CD$155:$CD$1048576,0),MATCH((CUADRO!L$4&amp;$E115),'Hoja de Trabajo para listado'!$CD$151:$DC$151,0)),0)</f>
        <v>0</v>
      </c>
      <c r="M115" s="243">
        <f ca="1">+IFERROR(INDEX('Hoja de Trabajo para listado'!$A$155:$Z$1048576,MATCH($A115,'Hoja de Trabajo para listado'!$A$155:$A$1048576,0),MATCH((CUADRO!M$4&amp;$E115),'Hoja de Trabajo para listado'!$A$151:$Z$151,0)),0)+IFERROR(INDEX('Hoja de Trabajo para listado'!$AB$155:$BA$1048576,MATCH($A115,'Hoja de Trabajo para listado'!$AB$155:$AB$1048576,0),MATCH((CUADRO!M$4&amp;$E115),'Hoja de Trabajo para listado'!$AB$151:$BA$151,0)),0)+IFERROR(INDEX('Hoja de Trabajo para listado'!$BC$155:$CB$1048576,MATCH($A115,'Hoja de Trabajo para listado'!$BC$155:$BC$1048576,0),MATCH((CUADRO!M$4&amp;$E115),'Hoja de Trabajo para listado'!$BC$151:$CB$151,0)),0)+IFERROR(INDEX('Hoja de Trabajo para listado'!$DE$153:$DG$274,MATCH($A115,'Hoja de Trabajo para listado'!$DE$153:$DE$1048576,0),MATCH((CUADRO!M$4&amp;$E115),'Hoja de Trabajo para listado'!$DE$151:$DG$151,0)),0)+IFERROR(INDEX('Hoja de Trabajo para listado'!$CD$155:$DC$1048576,MATCH($A115,'Hoja de Trabajo para listado'!$CD$155:$CD$1048576,0),MATCH((CUADRO!M$4&amp;$E115),'Hoja de Trabajo para listado'!$CD$151:$DC$151,0)),0)</f>
        <v>0</v>
      </c>
      <c r="N115" s="243">
        <f ca="1">+IFERROR(INDEX('Hoja de Trabajo para listado'!$A$155:$Z$1048576,MATCH($A115,'Hoja de Trabajo para listado'!$A$155:$A$1048576,0),MATCH((CUADRO!N$4&amp;$E115),'Hoja de Trabajo para listado'!$A$151:$Z$151,0)),0)+IFERROR(INDEX('Hoja de Trabajo para listado'!$AB$155:$BA$1048576,MATCH($A115,'Hoja de Trabajo para listado'!$AB$155:$AB$1048576,0),MATCH((CUADRO!N$4&amp;$E115),'Hoja de Trabajo para listado'!$AB$151:$BA$151,0)),0)+IFERROR(INDEX('Hoja de Trabajo para listado'!$BC$155:$CB$1048576,MATCH($A115,'Hoja de Trabajo para listado'!$BC$155:$BC$1048576,0),MATCH((CUADRO!N$4&amp;$E115),'Hoja de Trabajo para listado'!$BC$151:$CB$151,0)),0)+IFERROR(INDEX('Hoja de Trabajo para listado'!$DE$153:$DG$274,MATCH($A115,'Hoja de Trabajo para listado'!$DE$153:$DE$1048576,0),MATCH((CUADRO!N$4&amp;$E115),'Hoja de Trabajo para listado'!$DE$151:$DG$151,0)),0)+IFERROR(INDEX('Hoja de Trabajo para listado'!$CD$155:$DC$1048576,MATCH($A115,'Hoja de Trabajo para listado'!$CD$155:$CD$1048576,0),MATCH((CUADRO!N$4&amp;$E115),'Hoja de Trabajo para listado'!$CD$151:$DC$151,0)),0)</f>
        <v>0</v>
      </c>
      <c r="O115" s="243">
        <f ca="1">+IFERROR(INDEX('Hoja de Trabajo para listado'!$A$155:$Z$1048576,MATCH($A115,'Hoja de Trabajo para listado'!$A$155:$A$1048576,0),MATCH((CUADRO!O$4&amp;$E115),'Hoja de Trabajo para listado'!$A$151:$Z$151,0)),0)+IFERROR(INDEX('Hoja de Trabajo para listado'!$AB$155:$BA$1048576,MATCH($A115,'Hoja de Trabajo para listado'!$AB$155:$AB$1048576,0),MATCH((CUADRO!O$4&amp;$E115),'Hoja de Trabajo para listado'!$AB$151:$BA$151,0)),0)+IFERROR(INDEX('Hoja de Trabajo para listado'!$BC$155:$CB$1048576,MATCH($A115,'Hoja de Trabajo para listado'!$BC$155:$BC$1048576,0),MATCH((CUADRO!O$4&amp;$E115),'Hoja de Trabajo para listado'!$BC$151:$CB$151,0)),0)+IFERROR(INDEX('Hoja de Trabajo para listado'!$DE$153:$DG$274,MATCH($A115,'Hoja de Trabajo para listado'!$DE$153:$DE$1048576,0),MATCH((CUADRO!O$4&amp;$E115),'Hoja de Trabajo para listado'!$DE$151:$DG$151,0)),0)+IFERROR(INDEX('Hoja de Trabajo para listado'!$CD$155:$DC$1048576,MATCH($A115,'Hoja de Trabajo para listado'!$CD$155:$CD$1048576,0),MATCH((CUADRO!O$4&amp;$E115),'Hoja de Trabajo para listado'!$CD$151:$DC$151,0)),0)</f>
        <v>0</v>
      </c>
      <c r="P115" s="243">
        <f ca="1">+IFERROR(INDEX('Hoja de Trabajo para listado'!$A$155:$Z$1048576,MATCH($A115,'Hoja de Trabajo para listado'!$A$155:$A$1048576,0),MATCH((CUADRO!P$4&amp;$E115),'Hoja de Trabajo para listado'!$A$151:$Z$151,0)),0)+IFERROR(INDEX('Hoja de Trabajo para listado'!$AB$155:$BA$1048576,MATCH($A115,'Hoja de Trabajo para listado'!$AB$155:$AB$1048576,0),MATCH((CUADRO!P$4&amp;$E115),'Hoja de Trabajo para listado'!$AB$151:$BA$151,0)),0)+IFERROR(INDEX('Hoja de Trabajo para listado'!$BC$155:$CB$1048576,MATCH($A115,'Hoja de Trabajo para listado'!$BC$155:$BC$1048576,0),MATCH((CUADRO!P$4&amp;$E115),'Hoja de Trabajo para listado'!$BC$151:$CB$151,0)),0)+IFERROR(INDEX('Hoja de Trabajo para listado'!$DE$153:$DG$274,MATCH($A115,'Hoja de Trabajo para listado'!$DE$153:$DE$1048576,0),MATCH((CUADRO!P$4&amp;$E115),'Hoja de Trabajo para listado'!$DE$151:$DG$151,0)),0)+IFERROR(INDEX('Hoja de Trabajo para listado'!$CD$155:$DC$1048576,MATCH($A115,'Hoja de Trabajo para listado'!$CD$155:$CD$1048576,0),MATCH((CUADRO!P$4&amp;$E115),'Hoja de Trabajo para listado'!$CD$151:$DC$151,0)),0)</f>
        <v>0</v>
      </c>
      <c r="Q115" s="243">
        <f ca="1">+IFERROR(INDEX('Hoja de Trabajo para listado'!$A$155:$Z$1048576,MATCH($A115,'Hoja de Trabajo para listado'!$A$155:$A$1048576,0),MATCH((CUADRO!Q$4&amp;$E115),'Hoja de Trabajo para listado'!$A$151:$Z$151,0)),0)+IFERROR(INDEX('Hoja de Trabajo para listado'!$AB$155:$BA$1048576,MATCH($A115,'Hoja de Trabajo para listado'!$AB$155:$AB$1048576,0),MATCH((CUADRO!Q$4&amp;$E115),'Hoja de Trabajo para listado'!$AB$151:$BA$151,0)),0)+IFERROR(INDEX('Hoja de Trabajo para listado'!$BC$155:$CB$1048576,MATCH($A115,'Hoja de Trabajo para listado'!$BC$155:$BC$1048576,0),MATCH((CUADRO!Q$4&amp;$E115),'Hoja de Trabajo para listado'!$BC$151:$CB$151,0)),0)+IFERROR(INDEX('Hoja de Trabajo para listado'!$DE$153:$DG$274,MATCH($A115,'Hoja de Trabajo para listado'!$DE$153:$DE$1048576,0),MATCH((CUADRO!Q$4&amp;$E115),'Hoja de Trabajo para listado'!$DE$151:$DG$151,0)),0)+IFERROR(INDEX('Hoja de Trabajo para listado'!$CD$155:$DC$1048576,MATCH($A115,'Hoja de Trabajo para listado'!$CD$155:$CD$1048576,0),MATCH((CUADRO!Q$4&amp;$E115),'Hoja de Trabajo para listado'!$CD$151:$DC$151,0)),0)</f>
        <v>0</v>
      </c>
      <c r="R115" s="243">
        <f t="shared" ca="1" si="5"/>
        <v>0</v>
      </c>
      <c r="S115" s="243"/>
      <c r="T115" s="243">
        <f ca="1">+T116</f>
        <v>13197.43</v>
      </c>
      <c r="U115" s="242">
        <f t="shared" si="6"/>
        <v>1</v>
      </c>
      <c r="V115" s="333" t="str">
        <f>+VLOOKUP(A115,bd_lista!$A$3:$E$592,5,FALSE)</f>
        <v>Instituciones Descentralizadas</v>
      </c>
      <c r="W115" s="387" t="str">
        <f>+V115</f>
        <v>Instituciones Descentralizadas</v>
      </c>
      <c r="X115" s="242">
        <f>+VLOOKUP(A115,[4]Sheet1!$A$13:$D$744,4,FALSE)</f>
        <v>25</v>
      </c>
      <c r="Y115" s="242" t="str">
        <f>+VLOOKUP(X115,bd_lista!$A$3:$C$592,3,FALSE)</f>
        <v>Ministerio de la Presidencia</v>
      </c>
      <c r="Z115" s="294">
        <f>+X115</f>
        <v>25</v>
      </c>
      <c r="AA115" s="295" t="str">
        <f>+Y115</f>
        <v>Ministerio de la Presidencia</v>
      </c>
    </row>
    <row r="116" spans="1:27" customFormat="1" ht="15" customHeight="1">
      <c r="A116" s="32">
        <v>159</v>
      </c>
      <c r="B116" s="393"/>
      <c r="C116" s="333" t="str">
        <f>+VLOOKUP(A116,bd_lista!$A$3:$C$592,3,FALSE)</f>
        <v>OficinaTécnica para el Fortalecimiento de la Empresa Pública</v>
      </c>
      <c r="D116" s="390"/>
      <c r="E116" s="333" t="s">
        <v>1305</v>
      </c>
      <c r="F116" s="245">
        <f ca="1">+IFERROR(INDEX('Hoja de Trabajo para listado'!$A$155:$Z$1048576,MATCH($A116,'Hoja de Trabajo para listado'!$A$155:$A$1048576,0),MATCH((CUADRO!F$4&amp;$E116),'Hoja de Trabajo para listado'!$A$151:$Z$151,0)),0)+IFERROR(INDEX('Hoja de Trabajo para listado'!$AB$155:$BA$1048576,MATCH($A116,'Hoja de Trabajo para listado'!$AB$155:$AB$1048576,0),MATCH((CUADRO!F$4&amp;$E116),'Hoja de Trabajo para listado'!$AB$151:$BA$151,0)),0)+IFERROR(INDEX('Hoja de Trabajo para listado'!$BC$155:$CB$1048576,MATCH($A116,'Hoja de Trabajo para listado'!$BC$155:$BC$1048576,0),MATCH((CUADRO!F$4&amp;$E116),'Hoja de Trabajo para listado'!$BC$151:$CB$151,0)),0)+IFERROR(INDEX('Hoja de Trabajo para listado'!$DE$153:$DG$274,MATCH($A116,'Hoja de Trabajo para listado'!$DE$153:$DE$1048576,0),MATCH((CUADRO!F$4&amp;$E116),'Hoja de Trabajo para listado'!$DE$151:$DG$151,0)),0)+IFERROR(INDEX('Hoja de Trabajo para listado'!$CD$155:$DC$1048576,MATCH($A116,'Hoja de Trabajo para listado'!$CD$155:$CD$1048576,0),MATCH((CUADRO!F$4&amp;$E116),'Hoja de Trabajo para listado'!$CD$151:$DC$151,0)),0)</f>
        <v>0</v>
      </c>
      <c r="G116" s="245">
        <f ca="1">+IFERROR(INDEX('Hoja de Trabajo para listado'!$A$155:$Z$1048576,MATCH($A116,'Hoja de Trabajo para listado'!$A$155:$A$1048576,0),MATCH((CUADRO!G$4&amp;$E116),'Hoja de Trabajo para listado'!$A$151:$Z$151,0)),0)+IFERROR(INDEX('Hoja de Trabajo para listado'!$AB$155:$BA$1048576,MATCH($A116,'Hoja de Trabajo para listado'!$AB$155:$AB$1048576,0),MATCH((CUADRO!G$4&amp;$E116),'Hoja de Trabajo para listado'!$AB$151:$BA$151,0)),0)+IFERROR(INDEX('Hoja de Trabajo para listado'!$BC$155:$CB$1048576,MATCH($A116,'Hoja de Trabajo para listado'!$BC$155:$BC$1048576,0),MATCH((CUADRO!G$4&amp;$E116),'Hoja de Trabajo para listado'!$BC$151:$CB$151,0)),0)+IFERROR(INDEX('Hoja de Trabajo para listado'!$DE$153:$DG$274,MATCH($A116,'Hoja de Trabajo para listado'!$DE$153:$DE$1048576,0),MATCH((CUADRO!G$4&amp;$E116),'Hoja de Trabajo para listado'!$DE$151:$DG$151,0)),0)+IFERROR(INDEX('Hoja de Trabajo para listado'!$CD$155:$DC$1048576,MATCH($A116,'Hoja de Trabajo para listado'!$CD$155:$CD$1048576,0),MATCH((CUADRO!G$4&amp;$E116),'Hoja de Trabajo para listado'!$CD$151:$DC$151,0)),0)</f>
        <v>0</v>
      </c>
      <c r="H116" s="245">
        <f ca="1">+IFERROR(INDEX('Hoja de Trabajo para listado'!$A$155:$Z$1048576,MATCH($A116,'Hoja de Trabajo para listado'!$A$155:$A$1048576,0),MATCH((CUADRO!H$4&amp;$E116),'Hoja de Trabajo para listado'!$A$151:$Z$151,0)),0)+IFERROR(INDEX('Hoja de Trabajo para listado'!$AB$155:$BA$1048576,MATCH($A116,'Hoja de Trabajo para listado'!$AB$155:$AB$1048576,0),MATCH((CUADRO!H$4&amp;$E116),'Hoja de Trabajo para listado'!$AB$151:$BA$151,0)),0)+IFERROR(INDEX('Hoja de Trabajo para listado'!$BC$155:$CB$1048576,MATCH($A116,'Hoja de Trabajo para listado'!$BC$155:$BC$1048576,0),MATCH((CUADRO!H$4&amp;$E116),'Hoja de Trabajo para listado'!$BC$151:$CB$151,0)),0)+IFERROR(INDEX('Hoja de Trabajo para listado'!$DE$153:$DG$274,MATCH($A116,'Hoja de Trabajo para listado'!$DE$153:$DE$1048576,0),MATCH((CUADRO!H$4&amp;$E116),'Hoja de Trabajo para listado'!$DE$151:$DG$151,0)),0)+IFERROR(INDEX('Hoja de Trabajo para listado'!$CD$155:$DC$1048576,MATCH($A116,'Hoja de Trabajo para listado'!$CD$155:$CD$1048576,0),MATCH((CUADRO!H$4&amp;$E116),'Hoja de Trabajo para listado'!$CD$151:$DC$151,0)),0)</f>
        <v>0</v>
      </c>
      <c r="I116" s="245">
        <f ca="1">+IFERROR(INDEX('Hoja de Trabajo para listado'!$A$155:$Z$1048576,MATCH($A116,'Hoja de Trabajo para listado'!$A$155:$A$1048576,0),MATCH((CUADRO!I$4&amp;$E116),'Hoja de Trabajo para listado'!$A$151:$Z$151,0)),0)+IFERROR(INDEX('Hoja de Trabajo para listado'!$AB$155:$BA$1048576,MATCH($A116,'Hoja de Trabajo para listado'!$AB$155:$AB$1048576,0),MATCH((CUADRO!I$4&amp;$E116),'Hoja de Trabajo para listado'!$AB$151:$BA$151,0)),0)+IFERROR(INDEX('Hoja de Trabajo para listado'!$BC$155:$CB$1048576,MATCH($A116,'Hoja de Trabajo para listado'!$BC$155:$BC$1048576,0),MATCH((CUADRO!I$4&amp;$E116),'Hoja de Trabajo para listado'!$BC$151:$CB$151,0)),0)+IFERROR(INDEX('Hoja de Trabajo para listado'!$DE$153:$DG$274,MATCH($A116,'Hoja de Trabajo para listado'!$DE$153:$DE$1048576,0),MATCH((CUADRO!I$4&amp;$E116),'Hoja de Trabajo para listado'!$DE$151:$DG$151,0)),0)+IFERROR(INDEX('Hoja de Trabajo para listado'!$CD$155:$DC$1048576,MATCH($A116,'Hoja de Trabajo para listado'!$CD$155:$CD$1048576,0),MATCH((CUADRO!I$4&amp;$E116),'Hoja de Trabajo para listado'!$CD$151:$DC$151,0)),0)</f>
        <v>0</v>
      </c>
      <c r="J116" s="245">
        <f ca="1">+IFERROR(INDEX('Hoja de Trabajo para listado'!$A$155:$Z$1048576,MATCH($A116,'Hoja de Trabajo para listado'!$A$155:$A$1048576,0),MATCH((CUADRO!J$4&amp;$E116),'Hoja de Trabajo para listado'!$A$151:$Z$151,0)),0)+IFERROR(INDEX('Hoja de Trabajo para listado'!$AB$155:$BA$1048576,MATCH($A116,'Hoja de Trabajo para listado'!$AB$155:$AB$1048576,0),MATCH((CUADRO!J$4&amp;$E116),'Hoja de Trabajo para listado'!$AB$151:$BA$151,0)),0)+IFERROR(INDEX('Hoja de Trabajo para listado'!$BC$155:$CB$1048576,MATCH($A116,'Hoja de Trabajo para listado'!$BC$155:$BC$1048576,0),MATCH((CUADRO!J$4&amp;$E116),'Hoja de Trabajo para listado'!$BC$151:$CB$151,0)),0)+IFERROR(INDEX('Hoja de Trabajo para listado'!$DE$153:$DG$274,MATCH($A116,'Hoja de Trabajo para listado'!$DE$153:$DE$1048576,0),MATCH((CUADRO!J$4&amp;$E116),'Hoja de Trabajo para listado'!$DE$151:$DG$151,0)),0)+IFERROR(INDEX('Hoja de Trabajo para listado'!$CD$155:$DC$1048576,MATCH($A116,'Hoja de Trabajo para listado'!$CD$155:$CD$1048576,0),MATCH((CUADRO!J$4&amp;$E116),'Hoja de Trabajo para listado'!$CD$151:$DC$151,0)),0)</f>
        <v>13197.43</v>
      </c>
      <c r="K116" s="245">
        <f ca="1">+IFERROR(INDEX('Hoja de Trabajo para listado'!$A$155:$Z$1048576,MATCH($A116,'Hoja de Trabajo para listado'!$A$155:$A$1048576,0),MATCH((CUADRO!K$4&amp;$E116),'Hoja de Trabajo para listado'!$A$151:$Z$151,0)),0)+IFERROR(INDEX('Hoja de Trabajo para listado'!$AB$155:$BA$1048576,MATCH($A116,'Hoja de Trabajo para listado'!$AB$155:$AB$1048576,0),MATCH((CUADRO!K$4&amp;$E116),'Hoja de Trabajo para listado'!$AB$151:$BA$151,0)),0)+IFERROR(INDEX('Hoja de Trabajo para listado'!$BC$155:$CB$1048576,MATCH($A116,'Hoja de Trabajo para listado'!$BC$155:$BC$1048576,0),MATCH((CUADRO!K$4&amp;$E116),'Hoja de Trabajo para listado'!$BC$151:$CB$151,0)),0)+IFERROR(INDEX('Hoja de Trabajo para listado'!$DE$153:$DG$274,MATCH($A116,'Hoja de Trabajo para listado'!$DE$153:$DE$1048576,0),MATCH((CUADRO!K$4&amp;$E116),'Hoja de Trabajo para listado'!$DE$151:$DG$151,0)),0)+IFERROR(INDEX('Hoja de Trabajo para listado'!$CD$155:$DC$1048576,MATCH($A116,'Hoja de Trabajo para listado'!$CD$155:$CD$1048576,0),MATCH((CUADRO!K$4&amp;$E116),'Hoja de Trabajo para listado'!$CD$151:$DC$151,0)),0)</f>
        <v>0</v>
      </c>
      <c r="L116" s="245">
        <f ca="1">+IFERROR(INDEX('Hoja de Trabajo para listado'!$A$155:$Z$1048576,MATCH($A116,'Hoja de Trabajo para listado'!$A$155:$A$1048576,0),MATCH((CUADRO!L$4&amp;$E116),'Hoja de Trabajo para listado'!$A$151:$Z$151,0)),0)+IFERROR(INDEX('Hoja de Trabajo para listado'!$AB$155:$BA$1048576,MATCH($A116,'Hoja de Trabajo para listado'!$AB$155:$AB$1048576,0),MATCH((CUADRO!L$4&amp;$E116),'Hoja de Trabajo para listado'!$AB$151:$BA$151,0)),0)+IFERROR(INDEX('Hoja de Trabajo para listado'!$BC$155:$CB$1048576,MATCH($A116,'Hoja de Trabajo para listado'!$BC$155:$BC$1048576,0),MATCH((CUADRO!L$4&amp;$E116),'Hoja de Trabajo para listado'!$BC$151:$CB$151,0)),0)+IFERROR(INDEX('Hoja de Trabajo para listado'!$DE$153:$DG$274,MATCH($A116,'Hoja de Trabajo para listado'!$DE$153:$DE$1048576,0),MATCH((CUADRO!L$4&amp;$E116),'Hoja de Trabajo para listado'!$DE$151:$DG$151,0)),0)+IFERROR(INDEX('Hoja de Trabajo para listado'!$CD$155:$DC$1048576,MATCH($A116,'Hoja de Trabajo para listado'!$CD$155:$CD$1048576,0),MATCH((CUADRO!L$4&amp;$E116),'Hoja de Trabajo para listado'!$CD$151:$DC$151,0)),0)</f>
        <v>0</v>
      </c>
      <c r="M116" s="245">
        <f ca="1">+IFERROR(INDEX('Hoja de Trabajo para listado'!$A$155:$Z$1048576,MATCH($A116,'Hoja de Trabajo para listado'!$A$155:$A$1048576,0),MATCH((CUADRO!M$4&amp;$E116),'Hoja de Trabajo para listado'!$A$151:$Z$151,0)),0)+IFERROR(INDEX('Hoja de Trabajo para listado'!$AB$155:$BA$1048576,MATCH($A116,'Hoja de Trabajo para listado'!$AB$155:$AB$1048576,0),MATCH((CUADRO!M$4&amp;$E116),'Hoja de Trabajo para listado'!$AB$151:$BA$151,0)),0)+IFERROR(INDEX('Hoja de Trabajo para listado'!$BC$155:$CB$1048576,MATCH($A116,'Hoja de Trabajo para listado'!$BC$155:$BC$1048576,0),MATCH((CUADRO!M$4&amp;$E116),'Hoja de Trabajo para listado'!$BC$151:$CB$151,0)),0)+IFERROR(INDEX('Hoja de Trabajo para listado'!$DE$153:$DG$274,MATCH($A116,'Hoja de Trabajo para listado'!$DE$153:$DE$1048576,0),MATCH((CUADRO!M$4&amp;$E116),'Hoja de Trabajo para listado'!$DE$151:$DG$151,0)),0)+IFERROR(INDEX('Hoja de Trabajo para listado'!$CD$155:$DC$1048576,MATCH($A116,'Hoja de Trabajo para listado'!$CD$155:$CD$1048576,0),MATCH((CUADRO!M$4&amp;$E116),'Hoja de Trabajo para listado'!$CD$151:$DC$151,0)),0)</f>
        <v>0</v>
      </c>
      <c r="N116" s="245">
        <f ca="1">+IFERROR(INDEX('Hoja de Trabajo para listado'!$A$155:$Z$1048576,MATCH($A116,'Hoja de Trabajo para listado'!$A$155:$A$1048576,0),MATCH((CUADRO!N$4&amp;$E116),'Hoja de Trabajo para listado'!$A$151:$Z$151,0)),0)+IFERROR(INDEX('Hoja de Trabajo para listado'!$AB$155:$BA$1048576,MATCH($A116,'Hoja de Trabajo para listado'!$AB$155:$AB$1048576,0),MATCH((CUADRO!N$4&amp;$E116),'Hoja de Trabajo para listado'!$AB$151:$BA$151,0)),0)+IFERROR(INDEX('Hoja de Trabajo para listado'!$BC$155:$CB$1048576,MATCH($A116,'Hoja de Trabajo para listado'!$BC$155:$BC$1048576,0),MATCH((CUADRO!N$4&amp;$E116),'Hoja de Trabajo para listado'!$BC$151:$CB$151,0)),0)+IFERROR(INDEX('Hoja de Trabajo para listado'!$DE$153:$DG$274,MATCH($A116,'Hoja de Trabajo para listado'!$DE$153:$DE$1048576,0),MATCH((CUADRO!N$4&amp;$E116),'Hoja de Trabajo para listado'!$DE$151:$DG$151,0)),0)+IFERROR(INDEX('Hoja de Trabajo para listado'!$CD$155:$DC$1048576,MATCH($A116,'Hoja de Trabajo para listado'!$CD$155:$CD$1048576,0),MATCH((CUADRO!N$4&amp;$E116),'Hoja de Trabajo para listado'!$CD$151:$DC$151,0)),0)</f>
        <v>0</v>
      </c>
      <c r="O116" s="245">
        <f ca="1">+IFERROR(INDEX('Hoja de Trabajo para listado'!$A$155:$Z$1048576,MATCH($A116,'Hoja de Trabajo para listado'!$A$155:$A$1048576,0),MATCH((CUADRO!O$4&amp;$E116),'Hoja de Trabajo para listado'!$A$151:$Z$151,0)),0)+IFERROR(INDEX('Hoja de Trabajo para listado'!$AB$155:$BA$1048576,MATCH($A116,'Hoja de Trabajo para listado'!$AB$155:$AB$1048576,0),MATCH((CUADRO!O$4&amp;$E116),'Hoja de Trabajo para listado'!$AB$151:$BA$151,0)),0)+IFERROR(INDEX('Hoja de Trabajo para listado'!$BC$155:$CB$1048576,MATCH($A116,'Hoja de Trabajo para listado'!$BC$155:$BC$1048576,0),MATCH((CUADRO!O$4&amp;$E116),'Hoja de Trabajo para listado'!$BC$151:$CB$151,0)),0)+IFERROR(INDEX('Hoja de Trabajo para listado'!$DE$153:$DG$274,MATCH($A116,'Hoja de Trabajo para listado'!$DE$153:$DE$1048576,0),MATCH((CUADRO!O$4&amp;$E116),'Hoja de Trabajo para listado'!$DE$151:$DG$151,0)),0)+IFERROR(INDEX('Hoja de Trabajo para listado'!$CD$155:$DC$1048576,MATCH($A116,'Hoja de Trabajo para listado'!$CD$155:$CD$1048576,0),MATCH((CUADRO!O$4&amp;$E116),'Hoja de Trabajo para listado'!$CD$151:$DC$151,0)),0)</f>
        <v>0</v>
      </c>
      <c r="P116" s="245">
        <f ca="1">+IFERROR(INDEX('Hoja de Trabajo para listado'!$A$155:$Z$1048576,MATCH($A116,'Hoja de Trabajo para listado'!$A$155:$A$1048576,0),MATCH((CUADRO!P$4&amp;$E116),'Hoja de Trabajo para listado'!$A$151:$Z$151,0)),0)+IFERROR(INDEX('Hoja de Trabajo para listado'!$AB$155:$BA$1048576,MATCH($A116,'Hoja de Trabajo para listado'!$AB$155:$AB$1048576,0),MATCH((CUADRO!P$4&amp;$E116),'Hoja de Trabajo para listado'!$AB$151:$BA$151,0)),0)+IFERROR(INDEX('Hoja de Trabajo para listado'!$BC$155:$CB$1048576,MATCH($A116,'Hoja de Trabajo para listado'!$BC$155:$BC$1048576,0),MATCH((CUADRO!P$4&amp;$E116),'Hoja de Trabajo para listado'!$BC$151:$CB$151,0)),0)+IFERROR(INDEX('Hoja de Trabajo para listado'!$DE$153:$DG$274,MATCH($A116,'Hoja de Trabajo para listado'!$DE$153:$DE$1048576,0),MATCH((CUADRO!P$4&amp;$E116),'Hoja de Trabajo para listado'!$DE$151:$DG$151,0)),0)+IFERROR(INDEX('Hoja de Trabajo para listado'!$CD$155:$DC$1048576,MATCH($A116,'Hoja de Trabajo para listado'!$CD$155:$CD$1048576,0),MATCH((CUADRO!P$4&amp;$E116),'Hoja de Trabajo para listado'!$CD$151:$DC$151,0)),0)</f>
        <v>0</v>
      </c>
      <c r="Q116" s="245">
        <f ca="1">+IFERROR(INDEX('Hoja de Trabajo para listado'!$A$155:$Z$1048576,MATCH($A116,'Hoja de Trabajo para listado'!$A$155:$A$1048576,0),MATCH((CUADRO!Q$4&amp;$E116),'Hoja de Trabajo para listado'!$A$151:$Z$151,0)),0)+IFERROR(INDEX('Hoja de Trabajo para listado'!$AB$155:$BA$1048576,MATCH($A116,'Hoja de Trabajo para listado'!$AB$155:$AB$1048576,0),MATCH((CUADRO!Q$4&amp;$E116),'Hoja de Trabajo para listado'!$AB$151:$BA$151,0)),0)+IFERROR(INDEX('Hoja de Trabajo para listado'!$BC$155:$CB$1048576,MATCH($A116,'Hoja de Trabajo para listado'!$BC$155:$BC$1048576,0),MATCH((CUADRO!Q$4&amp;$E116),'Hoja de Trabajo para listado'!$BC$151:$CB$151,0)),0)+IFERROR(INDEX('Hoja de Trabajo para listado'!$DE$153:$DG$274,MATCH($A116,'Hoja de Trabajo para listado'!$DE$153:$DE$1048576,0),MATCH((CUADRO!Q$4&amp;$E116),'Hoja de Trabajo para listado'!$DE$151:$DG$151,0)),0)+IFERROR(INDEX('Hoja de Trabajo para listado'!$CD$155:$DC$1048576,MATCH($A116,'Hoja de Trabajo para listado'!$CD$155:$CD$1048576,0),MATCH((CUADRO!Q$4&amp;$E116),'Hoja de Trabajo para listado'!$CD$151:$DC$151,0)),0)</f>
        <v>0</v>
      </c>
      <c r="R116" s="245">
        <f t="shared" ca="1" si="5"/>
        <v>13197.43</v>
      </c>
      <c r="S116" s="245">
        <f ca="1">+R115+R116</f>
        <v>13197.43</v>
      </c>
      <c r="T116" s="245">
        <f ca="1">+S116</f>
        <v>13197.43</v>
      </c>
      <c r="U116" s="244">
        <f t="shared" si="6"/>
        <v>2</v>
      </c>
      <c r="V116" s="333" t="str">
        <f>+VLOOKUP(A116,bd_lista!$A$3:$E$592,5,FALSE)</f>
        <v>Instituciones Descentralizadas</v>
      </c>
      <c r="W116" s="388"/>
      <c r="X116" s="242">
        <f>+VLOOKUP(A116,[4]Sheet1!$A$13:$D$744,4,FALSE)</f>
        <v>25</v>
      </c>
      <c r="Y116" s="242" t="str">
        <f>+VLOOKUP(X116,bd_lista!$A$3:$C$592,3,FALSE)</f>
        <v>Ministerio de la Presidencia</v>
      </c>
      <c r="Z116" s="292"/>
      <c r="AA116" s="293"/>
    </row>
    <row r="117" spans="1:27" ht="15" customHeight="1">
      <c r="A117" s="32">
        <v>163</v>
      </c>
      <c r="B117" s="392">
        <f>+A117</f>
        <v>163</v>
      </c>
      <c r="C117" s="247" t="str">
        <f>+VLOOKUP(A117,bd_lista!$A$3:$C$592,3,FALSE)</f>
        <v>Agencia Nacional de Hidrocarburos</v>
      </c>
      <c r="D117" s="389" t="str">
        <f>+C117</f>
        <v>Agencia Nacional de Hidrocarburos</v>
      </c>
      <c r="E117" s="247" t="s">
        <v>1304</v>
      </c>
      <c r="F117" s="243">
        <f ca="1">+IFERROR(INDEX('Hoja de Trabajo para listado'!$A$155:$Z$1048576,MATCH($A117,'Hoja de Trabajo para listado'!$A$155:$A$1048576,0),MATCH((CUADRO!F$4&amp;$E117),'Hoja de Trabajo para listado'!$A$151:$Z$151,0)),0)+IFERROR(INDEX('Hoja de Trabajo para listado'!$AB$155:$BA$1048576,MATCH($A117,'Hoja de Trabajo para listado'!$AB$155:$AB$1048576,0),MATCH((CUADRO!F$4&amp;$E117),'Hoja de Trabajo para listado'!$AB$151:$BA$151,0)),0)+IFERROR(INDEX('Hoja de Trabajo para listado'!$BC$155:$CB$1048576,MATCH($A117,'Hoja de Trabajo para listado'!$BC$155:$BC$1048576,0),MATCH((CUADRO!F$4&amp;$E117),'Hoja de Trabajo para listado'!$BC$151:$CB$151,0)),0)+IFERROR(INDEX('Hoja de Trabajo para listado'!$DE$153:$DG$274,MATCH($A117,'Hoja de Trabajo para listado'!$DE$153:$DE$1048576,0),MATCH((CUADRO!F$4&amp;$E117),'Hoja de Trabajo para listado'!$DE$151:$DG$151,0)),0)+IFERROR(INDEX('Hoja de Trabajo para listado'!$CD$155:$DC$1048576,MATCH($A117,'Hoja de Trabajo para listado'!$CD$155:$CD$1048576,0),MATCH((CUADRO!F$4&amp;$E117),'Hoja de Trabajo para listado'!$CD$151:$DC$151,0)),0)</f>
        <v>0</v>
      </c>
      <c r="G117" s="243">
        <f ca="1">+IFERROR(INDEX('Hoja de Trabajo para listado'!$A$155:$Z$1048576,MATCH($A117,'Hoja de Trabajo para listado'!$A$155:$A$1048576,0),MATCH((CUADRO!G$4&amp;$E117),'Hoja de Trabajo para listado'!$A$151:$Z$151,0)),0)+IFERROR(INDEX('Hoja de Trabajo para listado'!$AB$155:$BA$1048576,MATCH($A117,'Hoja de Trabajo para listado'!$AB$155:$AB$1048576,0),MATCH((CUADRO!G$4&amp;$E117),'Hoja de Trabajo para listado'!$AB$151:$BA$151,0)),0)+IFERROR(INDEX('Hoja de Trabajo para listado'!$BC$155:$CB$1048576,MATCH($A117,'Hoja de Trabajo para listado'!$BC$155:$BC$1048576,0),MATCH((CUADRO!G$4&amp;$E117),'Hoja de Trabajo para listado'!$BC$151:$CB$151,0)),0)+IFERROR(INDEX('Hoja de Trabajo para listado'!$DE$153:$DG$274,MATCH($A117,'Hoja de Trabajo para listado'!$DE$153:$DE$1048576,0),MATCH((CUADRO!G$4&amp;$E117),'Hoja de Trabajo para listado'!$DE$151:$DG$151,0)),0)+IFERROR(INDEX('Hoja de Trabajo para listado'!$CD$155:$DC$1048576,MATCH($A117,'Hoja de Trabajo para listado'!$CD$155:$CD$1048576,0),MATCH((CUADRO!G$4&amp;$E117),'Hoja de Trabajo para listado'!$CD$151:$DC$151,0)),0)</f>
        <v>0</v>
      </c>
      <c r="H117" s="243">
        <f ca="1">+IFERROR(INDEX('Hoja de Trabajo para listado'!$A$155:$Z$1048576,MATCH($A117,'Hoja de Trabajo para listado'!$A$155:$A$1048576,0),MATCH((CUADRO!H$4&amp;$E117),'Hoja de Trabajo para listado'!$A$151:$Z$151,0)),0)+IFERROR(INDEX('Hoja de Trabajo para listado'!$AB$155:$BA$1048576,MATCH($A117,'Hoja de Trabajo para listado'!$AB$155:$AB$1048576,0),MATCH((CUADRO!H$4&amp;$E117),'Hoja de Trabajo para listado'!$AB$151:$BA$151,0)),0)+IFERROR(INDEX('Hoja de Trabajo para listado'!$BC$155:$CB$1048576,MATCH($A117,'Hoja de Trabajo para listado'!$BC$155:$BC$1048576,0),MATCH((CUADRO!H$4&amp;$E117),'Hoja de Trabajo para listado'!$BC$151:$CB$151,0)),0)+IFERROR(INDEX('Hoja de Trabajo para listado'!$DE$153:$DG$274,MATCH($A117,'Hoja de Trabajo para listado'!$DE$153:$DE$1048576,0),MATCH((CUADRO!H$4&amp;$E117),'Hoja de Trabajo para listado'!$DE$151:$DG$151,0)),0)+IFERROR(INDEX('Hoja de Trabajo para listado'!$CD$155:$DC$1048576,MATCH($A117,'Hoja de Trabajo para listado'!$CD$155:$CD$1048576,0),MATCH((CUADRO!H$4&amp;$E117),'Hoja de Trabajo para listado'!$CD$151:$DC$151,0)),0)</f>
        <v>0</v>
      </c>
      <c r="I117" s="243">
        <f ca="1">+IFERROR(INDEX('Hoja de Trabajo para listado'!$A$155:$Z$1048576,MATCH($A117,'Hoja de Trabajo para listado'!$A$155:$A$1048576,0),MATCH((CUADRO!I$4&amp;$E117),'Hoja de Trabajo para listado'!$A$151:$Z$151,0)),0)+IFERROR(INDEX('Hoja de Trabajo para listado'!$AB$155:$BA$1048576,MATCH($A117,'Hoja de Trabajo para listado'!$AB$155:$AB$1048576,0),MATCH((CUADRO!I$4&amp;$E117),'Hoja de Trabajo para listado'!$AB$151:$BA$151,0)),0)+IFERROR(INDEX('Hoja de Trabajo para listado'!$BC$155:$CB$1048576,MATCH($A117,'Hoja de Trabajo para listado'!$BC$155:$BC$1048576,0),MATCH((CUADRO!I$4&amp;$E117),'Hoja de Trabajo para listado'!$BC$151:$CB$151,0)),0)+IFERROR(INDEX('Hoja de Trabajo para listado'!$DE$153:$DG$274,MATCH($A117,'Hoja de Trabajo para listado'!$DE$153:$DE$1048576,0),MATCH((CUADRO!I$4&amp;$E117),'Hoja de Trabajo para listado'!$DE$151:$DG$151,0)),0)+IFERROR(INDEX('Hoja de Trabajo para listado'!$CD$155:$DC$1048576,MATCH($A117,'Hoja de Trabajo para listado'!$CD$155:$CD$1048576,0),MATCH((CUADRO!I$4&amp;$E117),'Hoja de Trabajo para listado'!$CD$151:$DC$151,0)),0)</f>
        <v>0</v>
      </c>
      <c r="J117" s="243">
        <f ca="1">+IFERROR(INDEX('Hoja de Trabajo para listado'!$A$155:$Z$1048576,MATCH($A117,'Hoja de Trabajo para listado'!$A$155:$A$1048576,0),MATCH((CUADRO!J$4&amp;$E117),'Hoja de Trabajo para listado'!$A$151:$Z$151,0)),0)+IFERROR(INDEX('Hoja de Trabajo para listado'!$AB$155:$BA$1048576,MATCH($A117,'Hoja de Trabajo para listado'!$AB$155:$AB$1048576,0),MATCH((CUADRO!J$4&amp;$E117),'Hoja de Trabajo para listado'!$AB$151:$BA$151,0)),0)+IFERROR(INDEX('Hoja de Trabajo para listado'!$BC$155:$CB$1048576,MATCH($A117,'Hoja de Trabajo para listado'!$BC$155:$BC$1048576,0),MATCH((CUADRO!J$4&amp;$E117),'Hoja de Trabajo para listado'!$BC$151:$CB$151,0)),0)+IFERROR(INDEX('Hoja de Trabajo para listado'!$DE$153:$DG$274,MATCH($A117,'Hoja de Trabajo para listado'!$DE$153:$DE$1048576,0),MATCH((CUADRO!J$4&amp;$E117),'Hoja de Trabajo para listado'!$DE$151:$DG$151,0)),0)+IFERROR(INDEX('Hoja de Trabajo para listado'!$CD$155:$DC$1048576,MATCH($A117,'Hoja de Trabajo para listado'!$CD$155:$CD$1048576,0),MATCH((CUADRO!J$4&amp;$E117),'Hoja de Trabajo para listado'!$CD$151:$DC$151,0)),0)</f>
        <v>0</v>
      </c>
      <c r="K117" s="243">
        <f ca="1">+IFERROR(INDEX('Hoja de Trabajo para listado'!$A$155:$Z$1048576,MATCH($A117,'Hoja de Trabajo para listado'!$A$155:$A$1048576,0),MATCH((CUADRO!K$4&amp;$E117),'Hoja de Trabajo para listado'!$A$151:$Z$151,0)),0)+IFERROR(INDEX('Hoja de Trabajo para listado'!$AB$155:$BA$1048576,MATCH($A117,'Hoja de Trabajo para listado'!$AB$155:$AB$1048576,0),MATCH((CUADRO!K$4&amp;$E117),'Hoja de Trabajo para listado'!$AB$151:$BA$151,0)),0)+IFERROR(INDEX('Hoja de Trabajo para listado'!$BC$155:$CB$1048576,MATCH($A117,'Hoja de Trabajo para listado'!$BC$155:$BC$1048576,0),MATCH((CUADRO!K$4&amp;$E117),'Hoja de Trabajo para listado'!$BC$151:$CB$151,0)),0)+IFERROR(INDEX('Hoja de Trabajo para listado'!$DE$153:$DG$274,MATCH($A117,'Hoja de Trabajo para listado'!$DE$153:$DE$1048576,0),MATCH((CUADRO!K$4&amp;$E117),'Hoja de Trabajo para listado'!$DE$151:$DG$151,0)),0)+IFERROR(INDEX('Hoja de Trabajo para listado'!$CD$155:$DC$1048576,MATCH($A117,'Hoja de Trabajo para listado'!$CD$155:$CD$1048576,0),MATCH((CUADRO!K$4&amp;$E117),'Hoja de Trabajo para listado'!$CD$151:$DC$151,0)),0)</f>
        <v>0</v>
      </c>
      <c r="L117" s="243">
        <f ca="1">+IFERROR(INDEX('Hoja de Trabajo para listado'!$A$155:$Z$1048576,MATCH($A117,'Hoja de Trabajo para listado'!$A$155:$A$1048576,0),MATCH((CUADRO!L$4&amp;$E117),'Hoja de Trabajo para listado'!$A$151:$Z$151,0)),0)+IFERROR(INDEX('Hoja de Trabajo para listado'!$AB$155:$BA$1048576,MATCH($A117,'Hoja de Trabajo para listado'!$AB$155:$AB$1048576,0),MATCH((CUADRO!L$4&amp;$E117),'Hoja de Trabajo para listado'!$AB$151:$BA$151,0)),0)+IFERROR(INDEX('Hoja de Trabajo para listado'!$BC$155:$CB$1048576,MATCH($A117,'Hoja de Trabajo para listado'!$BC$155:$BC$1048576,0),MATCH((CUADRO!L$4&amp;$E117),'Hoja de Trabajo para listado'!$BC$151:$CB$151,0)),0)+IFERROR(INDEX('Hoja de Trabajo para listado'!$DE$153:$DG$274,MATCH($A117,'Hoja de Trabajo para listado'!$DE$153:$DE$1048576,0),MATCH((CUADRO!L$4&amp;$E117),'Hoja de Trabajo para listado'!$DE$151:$DG$151,0)),0)+IFERROR(INDEX('Hoja de Trabajo para listado'!$CD$155:$DC$1048576,MATCH($A117,'Hoja de Trabajo para listado'!$CD$155:$CD$1048576,0),MATCH((CUADRO!L$4&amp;$E117),'Hoja de Trabajo para listado'!$CD$151:$DC$151,0)),0)</f>
        <v>0</v>
      </c>
      <c r="M117" s="243">
        <f ca="1">+IFERROR(INDEX('Hoja de Trabajo para listado'!$A$155:$Z$1048576,MATCH($A117,'Hoja de Trabajo para listado'!$A$155:$A$1048576,0),MATCH((CUADRO!M$4&amp;$E117),'Hoja de Trabajo para listado'!$A$151:$Z$151,0)),0)+IFERROR(INDEX('Hoja de Trabajo para listado'!$AB$155:$BA$1048576,MATCH($A117,'Hoja de Trabajo para listado'!$AB$155:$AB$1048576,0),MATCH((CUADRO!M$4&amp;$E117),'Hoja de Trabajo para listado'!$AB$151:$BA$151,0)),0)+IFERROR(INDEX('Hoja de Trabajo para listado'!$BC$155:$CB$1048576,MATCH($A117,'Hoja de Trabajo para listado'!$BC$155:$BC$1048576,0),MATCH((CUADRO!M$4&amp;$E117),'Hoja de Trabajo para listado'!$BC$151:$CB$151,0)),0)+IFERROR(INDEX('Hoja de Trabajo para listado'!$DE$153:$DG$274,MATCH($A117,'Hoja de Trabajo para listado'!$DE$153:$DE$1048576,0),MATCH((CUADRO!M$4&amp;$E117),'Hoja de Trabajo para listado'!$DE$151:$DG$151,0)),0)+IFERROR(INDEX('Hoja de Trabajo para listado'!$CD$155:$DC$1048576,MATCH($A117,'Hoja de Trabajo para listado'!$CD$155:$CD$1048576,0),MATCH((CUADRO!M$4&amp;$E117),'Hoja de Trabajo para listado'!$CD$151:$DC$151,0)),0)</f>
        <v>0</v>
      </c>
      <c r="N117" s="243">
        <f ca="1">+IFERROR(INDEX('Hoja de Trabajo para listado'!$A$155:$Z$1048576,MATCH($A117,'Hoja de Trabajo para listado'!$A$155:$A$1048576,0),MATCH((CUADRO!N$4&amp;$E117),'Hoja de Trabajo para listado'!$A$151:$Z$151,0)),0)+IFERROR(INDEX('Hoja de Trabajo para listado'!$AB$155:$BA$1048576,MATCH($A117,'Hoja de Trabajo para listado'!$AB$155:$AB$1048576,0),MATCH((CUADRO!N$4&amp;$E117),'Hoja de Trabajo para listado'!$AB$151:$BA$151,0)),0)+IFERROR(INDEX('Hoja de Trabajo para listado'!$BC$155:$CB$1048576,MATCH($A117,'Hoja de Trabajo para listado'!$BC$155:$BC$1048576,0),MATCH((CUADRO!N$4&amp;$E117),'Hoja de Trabajo para listado'!$BC$151:$CB$151,0)),0)+IFERROR(INDEX('Hoja de Trabajo para listado'!$DE$153:$DG$274,MATCH($A117,'Hoja de Trabajo para listado'!$DE$153:$DE$1048576,0),MATCH((CUADRO!N$4&amp;$E117),'Hoja de Trabajo para listado'!$DE$151:$DG$151,0)),0)+IFERROR(INDEX('Hoja de Trabajo para listado'!$CD$155:$DC$1048576,MATCH($A117,'Hoja de Trabajo para listado'!$CD$155:$CD$1048576,0),MATCH((CUADRO!N$4&amp;$E117),'Hoja de Trabajo para listado'!$CD$151:$DC$151,0)),0)</f>
        <v>0</v>
      </c>
      <c r="O117" s="243">
        <f ca="1">+IFERROR(INDEX('Hoja de Trabajo para listado'!$A$155:$Z$1048576,MATCH($A117,'Hoja de Trabajo para listado'!$A$155:$A$1048576,0),MATCH((CUADRO!O$4&amp;$E117),'Hoja de Trabajo para listado'!$A$151:$Z$151,0)),0)+IFERROR(INDEX('Hoja de Trabajo para listado'!$AB$155:$BA$1048576,MATCH($A117,'Hoja de Trabajo para listado'!$AB$155:$AB$1048576,0),MATCH((CUADRO!O$4&amp;$E117),'Hoja de Trabajo para listado'!$AB$151:$BA$151,0)),0)+IFERROR(INDEX('Hoja de Trabajo para listado'!$BC$155:$CB$1048576,MATCH($A117,'Hoja de Trabajo para listado'!$BC$155:$BC$1048576,0),MATCH((CUADRO!O$4&amp;$E117),'Hoja de Trabajo para listado'!$BC$151:$CB$151,0)),0)+IFERROR(INDEX('Hoja de Trabajo para listado'!$DE$153:$DG$274,MATCH($A117,'Hoja de Trabajo para listado'!$DE$153:$DE$1048576,0),MATCH((CUADRO!O$4&amp;$E117),'Hoja de Trabajo para listado'!$DE$151:$DG$151,0)),0)+IFERROR(INDEX('Hoja de Trabajo para listado'!$CD$155:$DC$1048576,MATCH($A117,'Hoja de Trabajo para listado'!$CD$155:$CD$1048576,0),MATCH((CUADRO!O$4&amp;$E117),'Hoja de Trabajo para listado'!$CD$151:$DC$151,0)),0)</f>
        <v>0</v>
      </c>
      <c r="P117" s="243">
        <f ca="1">+IFERROR(INDEX('Hoja de Trabajo para listado'!$A$155:$Z$1048576,MATCH($A117,'Hoja de Trabajo para listado'!$A$155:$A$1048576,0),MATCH((CUADRO!P$4&amp;$E117),'Hoja de Trabajo para listado'!$A$151:$Z$151,0)),0)+IFERROR(INDEX('Hoja de Trabajo para listado'!$AB$155:$BA$1048576,MATCH($A117,'Hoja de Trabajo para listado'!$AB$155:$AB$1048576,0),MATCH((CUADRO!P$4&amp;$E117),'Hoja de Trabajo para listado'!$AB$151:$BA$151,0)),0)+IFERROR(INDEX('Hoja de Trabajo para listado'!$BC$155:$CB$1048576,MATCH($A117,'Hoja de Trabajo para listado'!$BC$155:$BC$1048576,0),MATCH((CUADRO!P$4&amp;$E117),'Hoja de Trabajo para listado'!$BC$151:$CB$151,0)),0)+IFERROR(INDEX('Hoja de Trabajo para listado'!$DE$153:$DG$274,MATCH($A117,'Hoja de Trabajo para listado'!$DE$153:$DE$1048576,0),MATCH((CUADRO!P$4&amp;$E117),'Hoja de Trabajo para listado'!$DE$151:$DG$151,0)),0)+IFERROR(INDEX('Hoja de Trabajo para listado'!$CD$155:$DC$1048576,MATCH($A117,'Hoja de Trabajo para listado'!$CD$155:$CD$1048576,0),MATCH((CUADRO!P$4&amp;$E117),'Hoja de Trabajo para listado'!$CD$151:$DC$151,0)),0)</f>
        <v>0</v>
      </c>
      <c r="Q117" s="243">
        <f ca="1">+IFERROR(INDEX('Hoja de Trabajo para listado'!$A$155:$Z$1048576,MATCH($A117,'Hoja de Trabajo para listado'!$A$155:$A$1048576,0),MATCH((CUADRO!Q$4&amp;$E117),'Hoja de Trabajo para listado'!$A$151:$Z$151,0)),0)+IFERROR(INDEX('Hoja de Trabajo para listado'!$AB$155:$BA$1048576,MATCH($A117,'Hoja de Trabajo para listado'!$AB$155:$AB$1048576,0),MATCH((CUADRO!Q$4&amp;$E117),'Hoja de Trabajo para listado'!$AB$151:$BA$151,0)),0)+IFERROR(INDEX('Hoja de Trabajo para listado'!$BC$155:$CB$1048576,MATCH($A117,'Hoja de Trabajo para listado'!$BC$155:$BC$1048576,0),MATCH((CUADRO!Q$4&amp;$E117),'Hoja de Trabajo para listado'!$BC$151:$CB$151,0)),0)+IFERROR(INDEX('Hoja de Trabajo para listado'!$DE$153:$DG$274,MATCH($A117,'Hoja de Trabajo para listado'!$DE$153:$DE$1048576,0),MATCH((CUADRO!Q$4&amp;$E117),'Hoja de Trabajo para listado'!$DE$151:$DG$151,0)),0)+IFERROR(INDEX('Hoja de Trabajo para listado'!$CD$155:$DC$1048576,MATCH($A117,'Hoja de Trabajo para listado'!$CD$155:$CD$1048576,0),MATCH((CUADRO!Q$4&amp;$E117),'Hoja de Trabajo para listado'!$CD$151:$DC$151,0)),0)</f>
        <v>0</v>
      </c>
      <c r="R117" s="243">
        <f t="shared" ca="1" si="5"/>
        <v>0</v>
      </c>
      <c r="S117" s="243"/>
      <c r="T117" s="243">
        <f ca="1">+T118</f>
        <v>1027529.21</v>
      </c>
      <c r="U117" s="242">
        <f t="shared" si="6"/>
        <v>1</v>
      </c>
      <c r="V117" s="333" t="str">
        <f>+VLOOKUP(A117,bd_lista!$A$3:$E$592,5,FALSE)</f>
        <v>Instituciones Descentralizadas</v>
      </c>
      <c r="W117" s="387" t="str">
        <f>+V117</f>
        <v>Instituciones Descentralizadas</v>
      </c>
      <c r="X117" s="242">
        <f>+VLOOKUP(A117,[4]Sheet1!$A$13:$D$744,4,FALSE)</f>
        <v>78</v>
      </c>
      <c r="Y117" s="242" t="str">
        <f>+VLOOKUP(X117,bd_lista!$A$3:$C$592,3,FALSE)</f>
        <v>Ministerio de Hidrocarburos y Energías</v>
      </c>
      <c r="Z117" s="294">
        <f>+X117</f>
        <v>78</v>
      </c>
      <c r="AA117" s="319" t="str">
        <f>+Y117</f>
        <v>Ministerio de Hidrocarburos y Energías</v>
      </c>
    </row>
    <row r="118" spans="1:27" ht="15" customHeight="1">
      <c r="A118" s="32">
        <v>163</v>
      </c>
      <c r="B118" s="393"/>
      <c r="C118" s="333" t="str">
        <f>+VLOOKUP(A118,bd_lista!$A$3:$C$592,3,FALSE)</f>
        <v>Agencia Nacional de Hidrocarburos</v>
      </c>
      <c r="D118" s="390"/>
      <c r="E118" s="333" t="s">
        <v>1305</v>
      </c>
      <c r="F118" s="245">
        <f ca="1">+IFERROR(INDEX('Hoja de Trabajo para listado'!$A$155:$Z$1048576,MATCH($A118,'Hoja de Trabajo para listado'!$A$155:$A$1048576,0),MATCH((CUADRO!F$4&amp;$E118),'Hoja de Trabajo para listado'!$A$151:$Z$151,0)),0)+IFERROR(INDEX('Hoja de Trabajo para listado'!$AB$155:$BA$1048576,MATCH($A118,'Hoja de Trabajo para listado'!$AB$155:$AB$1048576,0),MATCH((CUADRO!F$4&amp;$E118),'Hoja de Trabajo para listado'!$AB$151:$BA$151,0)),0)+IFERROR(INDEX('Hoja de Trabajo para listado'!$BC$155:$CB$1048576,MATCH($A118,'Hoja de Trabajo para listado'!$BC$155:$BC$1048576,0),MATCH((CUADRO!F$4&amp;$E118),'Hoja de Trabajo para listado'!$BC$151:$CB$151,0)),0)+IFERROR(INDEX('Hoja de Trabajo para listado'!$DE$153:$DG$274,MATCH($A118,'Hoja de Trabajo para listado'!$DE$153:$DE$1048576,0),MATCH((CUADRO!F$4&amp;$E118),'Hoja de Trabajo para listado'!$DE$151:$DG$151,0)),0)+IFERROR(INDEX('Hoja de Trabajo para listado'!$CD$155:$DC$1048576,MATCH($A118,'Hoja de Trabajo para listado'!$CD$155:$CD$1048576,0),MATCH((CUADRO!F$4&amp;$E118),'Hoja de Trabajo para listado'!$CD$151:$DC$151,0)),0)</f>
        <v>9030.0300000000007</v>
      </c>
      <c r="G118" s="245">
        <f ca="1">+IFERROR(INDEX('Hoja de Trabajo para listado'!$A$155:$Z$1048576,MATCH($A118,'Hoja de Trabajo para listado'!$A$155:$A$1048576,0),MATCH((CUADRO!G$4&amp;$E118),'Hoja de Trabajo para listado'!$A$151:$Z$151,0)),0)+IFERROR(INDEX('Hoja de Trabajo para listado'!$AB$155:$BA$1048576,MATCH($A118,'Hoja de Trabajo para listado'!$AB$155:$AB$1048576,0),MATCH((CUADRO!G$4&amp;$E118),'Hoja de Trabajo para listado'!$AB$151:$BA$151,0)),0)+IFERROR(INDEX('Hoja de Trabajo para listado'!$BC$155:$CB$1048576,MATCH($A118,'Hoja de Trabajo para listado'!$BC$155:$BC$1048576,0),MATCH((CUADRO!G$4&amp;$E118),'Hoja de Trabajo para listado'!$BC$151:$CB$151,0)),0)+IFERROR(INDEX('Hoja de Trabajo para listado'!$DE$153:$DG$274,MATCH($A118,'Hoja de Trabajo para listado'!$DE$153:$DE$1048576,0),MATCH((CUADRO!G$4&amp;$E118),'Hoja de Trabajo para listado'!$DE$151:$DG$151,0)),0)+IFERROR(INDEX('Hoja de Trabajo para listado'!$CD$155:$DC$1048576,MATCH($A118,'Hoja de Trabajo para listado'!$CD$155:$CD$1048576,0),MATCH((CUADRO!G$4&amp;$E118),'Hoja de Trabajo para listado'!$CD$151:$DC$151,0)),0)</f>
        <v>0</v>
      </c>
      <c r="H118" s="245">
        <f ca="1">+IFERROR(INDEX('Hoja de Trabajo para listado'!$A$155:$Z$1048576,MATCH($A118,'Hoja de Trabajo para listado'!$A$155:$A$1048576,0),MATCH((CUADRO!H$4&amp;$E118),'Hoja de Trabajo para listado'!$A$151:$Z$151,0)),0)+IFERROR(INDEX('Hoja de Trabajo para listado'!$AB$155:$BA$1048576,MATCH($A118,'Hoja de Trabajo para listado'!$AB$155:$AB$1048576,0),MATCH((CUADRO!H$4&amp;$E118),'Hoja de Trabajo para listado'!$AB$151:$BA$151,0)),0)+IFERROR(INDEX('Hoja de Trabajo para listado'!$BC$155:$CB$1048576,MATCH($A118,'Hoja de Trabajo para listado'!$BC$155:$BC$1048576,0),MATCH((CUADRO!H$4&amp;$E118),'Hoja de Trabajo para listado'!$BC$151:$CB$151,0)),0)+IFERROR(INDEX('Hoja de Trabajo para listado'!$DE$153:$DG$274,MATCH($A118,'Hoja de Trabajo para listado'!$DE$153:$DE$1048576,0),MATCH((CUADRO!H$4&amp;$E118),'Hoja de Trabajo para listado'!$DE$151:$DG$151,0)),0)+IFERROR(INDEX('Hoja de Trabajo para listado'!$CD$155:$DC$1048576,MATCH($A118,'Hoja de Trabajo para listado'!$CD$155:$CD$1048576,0),MATCH((CUADRO!H$4&amp;$E118),'Hoja de Trabajo para listado'!$CD$151:$DC$151,0)),0)</f>
        <v>0</v>
      </c>
      <c r="I118" s="245">
        <f ca="1">+IFERROR(INDEX('Hoja de Trabajo para listado'!$A$155:$Z$1048576,MATCH($A118,'Hoja de Trabajo para listado'!$A$155:$A$1048576,0),MATCH((CUADRO!I$4&amp;$E118),'Hoja de Trabajo para listado'!$A$151:$Z$151,0)),0)+IFERROR(INDEX('Hoja de Trabajo para listado'!$AB$155:$BA$1048576,MATCH($A118,'Hoja de Trabajo para listado'!$AB$155:$AB$1048576,0),MATCH((CUADRO!I$4&amp;$E118),'Hoja de Trabajo para listado'!$AB$151:$BA$151,0)),0)+IFERROR(INDEX('Hoja de Trabajo para listado'!$BC$155:$CB$1048576,MATCH($A118,'Hoja de Trabajo para listado'!$BC$155:$BC$1048576,0),MATCH((CUADRO!I$4&amp;$E118),'Hoja de Trabajo para listado'!$BC$151:$CB$151,0)),0)+IFERROR(INDEX('Hoja de Trabajo para listado'!$DE$153:$DG$274,MATCH($A118,'Hoja de Trabajo para listado'!$DE$153:$DE$1048576,0),MATCH((CUADRO!I$4&amp;$E118),'Hoja de Trabajo para listado'!$DE$151:$DG$151,0)),0)+IFERROR(INDEX('Hoja de Trabajo para listado'!$CD$155:$DC$1048576,MATCH($A118,'Hoja de Trabajo para listado'!$CD$155:$CD$1048576,0),MATCH((CUADRO!I$4&amp;$E118),'Hoja de Trabajo para listado'!$CD$151:$DC$151,0)),0)</f>
        <v>30</v>
      </c>
      <c r="J118" s="245">
        <f ca="1">+IFERROR(INDEX('Hoja de Trabajo para listado'!$A$155:$Z$1048576,MATCH($A118,'Hoja de Trabajo para listado'!$A$155:$A$1048576,0),MATCH((CUADRO!J$4&amp;$E118),'Hoja de Trabajo para listado'!$A$151:$Z$151,0)),0)+IFERROR(INDEX('Hoja de Trabajo para listado'!$AB$155:$BA$1048576,MATCH($A118,'Hoja de Trabajo para listado'!$AB$155:$AB$1048576,0),MATCH((CUADRO!J$4&amp;$E118),'Hoja de Trabajo para listado'!$AB$151:$BA$151,0)),0)+IFERROR(INDEX('Hoja de Trabajo para listado'!$BC$155:$CB$1048576,MATCH($A118,'Hoja de Trabajo para listado'!$BC$155:$BC$1048576,0),MATCH((CUADRO!J$4&amp;$E118),'Hoja de Trabajo para listado'!$BC$151:$CB$151,0)),0)+IFERROR(INDEX('Hoja de Trabajo para listado'!$DE$153:$DG$274,MATCH($A118,'Hoja de Trabajo para listado'!$DE$153:$DE$1048576,0),MATCH((CUADRO!J$4&amp;$E118),'Hoja de Trabajo para listado'!$DE$151:$DG$151,0)),0)+IFERROR(INDEX('Hoja de Trabajo para listado'!$CD$155:$DC$1048576,MATCH($A118,'Hoja de Trabajo para listado'!$CD$155:$CD$1048576,0),MATCH((CUADRO!J$4&amp;$E118),'Hoja de Trabajo para listado'!$CD$151:$DC$151,0)),0)</f>
        <v>1018469.1799999999</v>
      </c>
      <c r="K118" s="245">
        <f ca="1">+IFERROR(INDEX('Hoja de Trabajo para listado'!$A$155:$Z$1048576,MATCH($A118,'Hoja de Trabajo para listado'!$A$155:$A$1048576,0),MATCH((CUADRO!K$4&amp;$E118),'Hoja de Trabajo para listado'!$A$151:$Z$151,0)),0)+IFERROR(INDEX('Hoja de Trabajo para listado'!$AB$155:$BA$1048576,MATCH($A118,'Hoja de Trabajo para listado'!$AB$155:$AB$1048576,0),MATCH((CUADRO!K$4&amp;$E118),'Hoja de Trabajo para listado'!$AB$151:$BA$151,0)),0)+IFERROR(INDEX('Hoja de Trabajo para listado'!$BC$155:$CB$1048576,MATCH($A118,'Hoja de Trabajo para listado'!$BC$155:$BC$1048576,0),MATCH((CUADRO!K$4&amp;$E118),'Hoja de Trabajo para listado'!$BC$151:$CB$151,0)),0)+IFERROR(INDEX('Hoja de Trabajo para listado'!$DE$153:$DG$274,MATCH($A118,'Hoja de Trabajo para listado'!$DE$153:$DE$1048576,0),MATCH((CUADRO!K$4&amp;$E118),'Hoja de Trabajo para listado'!$DE$151:$DG$151,0)),0)+IFERROR(INDEX('Hoja de Trabajo para listado'!$CD$155:$DC$1048576,MATCH($A118,'Hoja de Trabajo para listado'!$CD$155:$CD$1048576,0),MATCH((CUADRO!K$4&amp;$E118),'Hoja de Trabajo para listado'!$CD$151:$DC$151,0)),0)</f>
        <v>0</v>
      </c>
      <c r="L118" s="245">
        <f ca="1">+IFERROR(INDEX('Hoja de Trabajo para listado'!$A$155:$Z$1048576,MATCH($A118,'Hoja de Trabajo para listado'!$A$155:$A$1048576,0),MATCH((CUADRO!L$4&amp;$E118),'Hoja de Trabajo para listado'!$A$151:$Z$151,0)),0)+IFERROR(INDEX('Hoja de Trabajo para listado'!$AB$155:$BA$1048576,MATCH($A118,'Hoja de Trabajo para listado'!$AB$155:$AB$1048576,0),MATCH((CUADRO!L$4&amp;$E118),'Hoja de Trabajo para listado'!$AB$151:$BA$151,0)),0)+IFERROR(INDEX('Hoja de Trabajo para listado'!$BC$155:$CB$1048576,MATCH($A118,'Hoja de Trabajo para listado'!$BC$155:$BC$1048576,0),MATCH((CUADRO!L$4&amp;$E118),'Hoja de Trabajo para listado'!$BC$151:$CB$151,0)),0)+IFERROR(INDEX('Hoja de Trabajo para listado'!$DE$153:$DG$274,MATCH($A118,'Hoja de Trabajo para listado'!$DE$153:$DE$1048576,0),MATCH((CUADRO!L$4&amp;$E118),'Hoja de Trabajo para listado'!$DE$151:$DG$151,0)),0)+IFERROR(INDEX('Hoja de Trabajo para listado'!$CD$155:$DC$1048576,MATCH($A118,'Hoja de Trabajo para listado'!$CD$155:$CD$1048576,0),MATCH((CUADRO!L$4&amp;$E118),'Hoja de Trabajo para listado'!$CD$151:$DC$151,0)),0)</f>
        <v>0</v>
      </c>
      <c r="M118" s="245">
        <f ca="1">+IFERROR(INDEX('Hoja de Trabajo para listado'!$A$155:$Z$1048576,MATCH($A118,'Hoja de Trabajo para listado'!$A$155:$A$1048576,0),MATCH((CUADRO!M$4&amp;$E118),'Hoja de Trabajo para listado'!$A$151:$Z$151,0)),0)+IFERROR(INDEX('Hoja de Trabajo para listado'!$AB$155:$BA$1048576,MATCH($A118,'Hoja de Trabajo para listado'!$AB$155:$AB$1048576,0),MATCH((CUADRO!M$4&amp;$E118),'Hoja de Trabajo para listado'!$AB$151:$BA$151,0)),0)+IFERROR(INDEX('Hoja de Trabajo para listado'!$BC$155:$CB$1048576,MATCH($A118,'Hoja de Trabajo para listado'!$BC$155:$BC$1048576,0),MATCH((CUADRO!M$4&amp;$E118),'Hoja de Trabajo para listado'!$BC$151:$CB$151,0)),0)+IFERROR(INDEX('Hoja de Trabajo para listado'!$DE$153:$DG$274,MATCH($A118,'Hoja de Trabajo para listado'!$DE$153:$DE$1048576,0),MATCH((CUADRO!M$4&amp;$E118),'Hoja de Trabajo para listado'!$DE$151:$DG$151,0)),0)+IFERROR(INDEX('Hoja de Trabajo para listado'!$CD$155:$DC$1048576,MATCH($A118,'Hoja de Trabajo para listado'!$CD$155:$CD$1048576,0),MATCH((CUADRO!M$4&amp;$E118),'Hoja de Trabajo para listado'!$CD$151:$DC$151,0)),0)</f>
        <v>0</v>
      </c>
      <c r="N118" s="245">
        <f ca="1">+IFERROR(INDEX('Hoja de Trabajo para listado'!$A$155:$Z$1048576,MATCH($A118,'Hoja de Trabajo para listado'!$A$155:$A$1048576,0),MATCH((CUADRO!N$4&amp;$E118),'Hoja de Trabajo para listado'!$A$151:$Z$151,0)),0)+IFERROR(INDEX('Hoja de Trabajo para listado'!$AB$155:$BA$1048576,MATCH($A118,'Hoja de Trabajo para listado'!$AB$155:$AB$1048576,0),MATCH((CUADRO!N$4&amp;$E118),'Hoja de Trabajo para listado'!$AB$151:$BA$151,0)),0)+IFERROR(INDEX('Hoja de Trabajo para listado'!$BC$155:$CB$1048576,MATCH($A118,'Hoja de Trabajo para listado'!$BC$155:$BC$1048576,0),MATCH((CUADRO!N$4&amp;$E118),'Hoja de Trabajo para listado'!$BC$151:$CB$151,0)),0)+IFERROR(INDEX('Hoja de Trabajo para listado'!$DE$153:$DG$274,MATCH($A118,'Hoja de Trabajo para listado'!$DE$153:$DE$1048576,0),MATCH((CUADRO!N$4&amp;$E118),'Hoja de Trabajo para listado'!$DE$151:$DG$151,0)),0)+IFERROR(INDEX('Hoja de Trabajo para listado'!$CD$155:$DC$1048576,MATCH($A118,'Hoja de Trabajo para listado'!$CD$155:$CD$1048576,0),MATCH((CUADRO!N$4&amp;$E118),'Hoja de Trabajo para listado'!$CD$151:$DC$151,0)),0)</f>
        <v>0</v>
      </c>
      <c r="O118" s="245">
        <f ca="1">+IFERROR(INDEX('Hoja de Trabajo para listado'!$A$155:$Z$1048576,MATCH($A118,'Hoja de Trabajo para listado'!$A$155:$A$1048576,0),MATCH((CUADRO!O$4&amp;$E118),'Hoja de Trabajo para listado'!$A$151:$Z$151,0)),0)+IFERROR(INDEX('Hoja de Trabajo para listado'!$AB$155:$BA$1048576,MATCH($A118,'Hoja de Trabajo para listado'!$AB$155:$AB$1048576,0),MATCH((CUADRO!O$4&amp;$E118),'Hoja de Trabajo para listado'!$AB$151:$BA$151,0)),0)+IFERROR(INDEX('Hoja de Trabajo para listado'!$BC$155:$CB$1048576,MATCH($A118,'Hoja de Trabajo para listado'!$BC$155:$BC$1048576,0),MATCH((CUADRO!O$4&amp;$E118),'Hoja de Trabajo para listado'!$BC$151:$CB$151,0)),0)+IFERROR(INDEX('Hoja de Trabajo para listado'!$DE$153:$DG$274,MATCH($A118,'Hoja de Trabajo para listado'!$DE$153:$DE$1048576,0),MATCH((CUADRO!O$4&amp;$E118),'Hoja de Trabajo para listado'!$DE$151:$DG$151,0)),0)+IFERROR(INDEX('Hoja de Trabajo para listado'!$CD$155:$DC$1048576,MATCH($A118,'Hoja de Trabajo para listado'!$CD$155:$CD$1048576,0),MATCH((CUADRO!O$4&amp;$E118),'Hoja de Trabajo para listado'!$CD$151:$DC$151,0)),0)</f>
        <v>0</v>
      </c>
      <c r="P118" s="245">
        <f ca="1">+IFERROR(INDEX('Hoja de Trabajo para listado'!$A$155:$Z$1048576,MATCH($A118,'Hoja de Trabajo para listado'!$A$155:$A$1048576,0),MATCH((CUADRO!P$4&amp;$E118),'Hoja de Trabajo para listado'!$A$151:$Z$151,0)),0)+IFERROR(INDEX('Hoja de Trabajo para listado'!$AB$155:$BA$1048576,MATCH($A118,'Hoja de Trabajo para listado'!$AB$155:$AB$1048576,0),MATCH((CUADRO!P$4&amp;$E118),'Hoja de Trabajo para listado'!$AB$151:$BA$151,0)),0)+IFERROR(INDEX('Hoja de Trabajo para listado'!$BC$155:$CB$1048576,MATCH($A118,'Hoja de Trabajo para listado'!$BC$155:$BC$1048576,0),MATCH((CUADRO!P$4&amp;$E118),'Hoja de Trabajo para listado'!$BC$151:$CB$151,0)),0)+IFERROR(INDEX('Hoja de Trabajo para listado'!$DE$153:$DG$274,MATCH($A118,'Hoja de Trabajo para listado'!$DE$153:$DE$1048576,0),MATCH((CUADRO!P$4&amp;$E118),'Hoja de Trabajo para listado'!$DE$151:$DG$151,0)),0)+IFERROR(INDEX('Hoja de Trabajo para listado'!$CD$155:$DC$1048576,MATCH($A118,'Hoja de Trabajo para listado'!$CD$155:$CD$1048576,0),MATCH((CUADRO!P$4&amp;$E118),'Hoja de Trabajo para listado'!$CD$151:$DC$151,0)),0)</f>
        <v>0</v>
      </c>
      <c r="Q118" s="245">
        <f ca="1">+IFERROR(INDEX('Hoja de Trabajo para listado'!$A$155:$Z$1048576,MATCH($A118,'Hoja de Trabajo para listado'!$A$155:$A$1048576,0),MATCH((CUADRO!Q$4&amp;$E118),'Hoja de Trabajo para listado'!$A$151:$Z$151,0)),0)+IFERROR(INDEX('Hoja de Trabajo para listado'!$AB$155:$BA$1048576,MATCH($A118,'Hoja de Trabajo para listado'!$AB$155:$AB$1048576,0),MATCH((CUADRO!Q$4&amp;$E118),'Hoja de Trabajo para listado'!$AB$151:$BA$151,0)),0)+IFERROR(INDEX('Hoja de Trabajo para listado'!$BC$155:$CB$1048576,MATCH($A118,'Hoja de Trabajo para listado'!$BC$155:$BC$1048576,0),MATCH((CUADRO!Q$4&amp;$E118),'Hoja de Trabajo para listado'!$BC$151:$CB$151,0)),0)+IFERROR(INDEX('Hoja de Trabajo para listado'!$DE$153:$DG$274,MATCH($A118,'Hoja de Trabajo para listado'!$DE$153:$DE$1048576,0),MATCH((CUADRO!Q$4&amp;$E118),'Hoja de Trabajo para listado'!$DE$151:$DG$151,0)),0)+IFERROR(INDEX('Hoja de Trabajo para listado'!$CD$155:$DC$1048576,MATCH($A118,'Hoja de Trabajo para listado'!$CD$155:$CD$1048576,0),MATCH((CUADRO!Q$4&amp;$E118),'Hoja de Trabajo para listado'!$CD$151:$DC$151,0)),0)</f>
        <v>0</v>
      </c>
      <c r="R118" s="245">
        <f t="shared" ca="1" si="5"/>
        <v>1027529.21</v>
      </c>
      <c r="S118" s="245">
        <f ca="1">+R117+R118</f>
        <v>1027529.21</v>
      </c>
      <c r="T118" s="245">
        <f ca="1">+S118</f>
        <v>1027529.21</v>
      </c>
      <c r="U118" s="244">
        <f t="shared" si="6"/>
        <v>2</v>
      </c>
      <c r="V118" s="333" t="str">
        <f>+VLOOKUP(A118,bd_lista!$A$3:$E$592,5,FALSE)</f>
        <v>Instituciones Descentralizadas</v>
      </c>
      <c r="W118" s="388"/>
      <c r="X118" s="242">
        <f>+VLOOKUP(A118,[4]Sheet1!$A$13:$D$744,4,FALSE)</f>
        <v>78</v>
      </c>
      <c r="Y118" s="242" t="str">
        <f>+VLOOKUP(X118,bd_lista!$A$3:$C$592,3,FALSE)</f>
        <v>Ministerio de Hidrocarburos y Energías</v>
      </c>
      <c r="Z118" s="292"/>
      <c r="AA118" s="321"/>
    </row>
    <row r="119" spans="1:27" ht="15" customHeight="1">
      <c r="A119" s="251">
        <v>169</v>
      </c>
      <c r="B119" s="392">
        <f>+A119</f>
        <v>169</v>
      </c>
      <c r="C119" s="247" t="str">
        <f>+VLOOKUP(A119,bd_lista!$A$3:$C$592,3,FALSE)</f>
        <v>Autoridad General de Impugnación Tributaria</v>
      </c>
      <c r="D119" s="389" t="str">
        <f>+C119</f>
        <v>Autoridad General de Impugnación Tributaria</v>
      </c>
      <c r="E119" s="247" t="s">
        <v>1304</v>
      </c>
      <c r="F119" s="243">
        <f ca="1">+IFERROR(INDEX('Hoja de Trabajo para listado'!$A$155:$Z$1048576,MATCH($A119,'Hoja de Trabajo para listado'!$A$155:$A$1048576,0),MATCH((CUADRO!F$4&amp;$E119),'Hoja de Trabajo para listado'!$A$151:$Z$151,0)),0)+IFERROR(INDEX('Hoja de Trabajo para listado'!$AB$155:$BA$1048576,MATCH($A119,'Hoja de Trabajo para listado'!$AB$155:$AB$1048576,0),MATCH((CUADRO!F$4&amp;$E119),'Hoja de Trabajo para listado'!$AB$151:$BA$151,0)),0)+IFERROR(INDEX('Hoja de Trabajo para listado'!$BC$155:$CB$1048576,MATCH($A119,'Hoja de Trabajo para listado'!$BC$155:$BC$1048576,0),MATCH((CUADRO!F$4&amp;$E119),'Hoja de Trabajo para listado'!$BC$151:$CB$151,0)),0)+IFERROR(INDEX('Hoja de Trabajo para listado'!$DE$153:$DG$274,MATCH($A119,'Hoja de Trabajo para listado'!$DE$153:$DE$1048576,0),MATCH((CUADRO!F$4&amp;$E119),'Hoja de Trabajo para listado'!$DE$151:$DG$151,0)),0)+IFERROR(INDEX('Hoja de Trabajo para listado'!$CD$155:$DC$1048576,MATCH($A119,'Hoja de Trabajo para listado'!$CD$155:$CD$1048576,0),MATCH((CUADRO!F$4&amp;$E119),'Hoja de Trabajo para listado'!$CD$151:$DC$151,0)),0)</f>
        <v>0</v>
      </c>
      <c r="G119" s="243">
        <f ca="1">+IFERROR(INDEX('Hoja de Trabajo para listado'!$A$155:$Z$1048576,MATCH($A119,'Hoja de Trabajo para listado'!$A$155:$A$1048576,0),MATCH((CUADRO!G$4&amp;$E119),'Hoja de Trabajo para listado'!$A$151:$Z$151,0)),0)+IFERROR(INDEX('Hoja de Trabajo para listado'!$AB$155:$BA$1048576,MATCH($A119,'Hoja de Trabajo para listado'!$AB$155:$AB$1048576,0),MATCH((CUADRO!G$4&amp;$E119),'Hoja de Trabajo para listado'!$AB$151:$BA$151,0)),0)+IFERROR(INDEX('Hoja de Trabajo para listado'!$BC$155:$CB$1048576,MATCH($A119,'Hoja de Trabajo para listado'!$BC$155:$BC$1048576,0),MATCH((CUADRO!G$4&amp;$E119),'Hoja de Trabajo para listado'!$BC$151:$CB$151,0)),0)+IFERROR(INDEX('Hoja de Trabajo para listado'!$DE$153:$DG$274,MATCH($A119,'Hoja de Trabajo para listado'!$DE$153:$DE$1048576,0),MATCH((CUADRO!G$4&amp;$E119),'Hoja de Trabajo para listado'!$DE$151:$DG$151,0)),0)+IFERROR(INDEX('Hoja de Trabajo para listado'!$CD$155:$DC$1048576,MATCH($A119,'Hoja de Trabajo para listado'!$CD$155:$CD$1048576,0),MATCH((CUADRO!G$4&amp;$E119),'Hoja de Trabajo para listado'!$CD$151:$DC$151,0)),0)</f>
        <v>0</v>
      </c>
      <c r="H119" s="243">
        <f ca="1">+IFERROR(INDEX('Hoja de Trabajo para listado'!$A$155:$Z$1048576,MATCH($A119,'Hoja de Trabajo para listado'!$A$155:$A$1048576,0),MATCH((CUADRO!H$4&amp;$E119),'Hoja de Trabajo para listado'!$A$151:$Z$151,0)),0)+IFERROR(INDEX('Hoja de Trabajo para listado'!$AB$155:$BA$1048576,MATCH($A119,'Hoja de Trabajo para listado'!$AB$155:$AB$1048576,0),MATCH((CUADRO!H$4&amp;$E119),'Hoja de Trabajo para listado'!$AB$151:$BA$151,0)),0)+IFERROR(INDEX('Hoja de Trabajo para listado'!$BC$155:$CB$1048576,MATCH($A119,'Hoja de Trabajo para listado'!$BC$155:$BC$1048576,0),MATCH((CUADRO!H$4&amp;$E119),'Hoja de Trabajo para listado'!$BC$151:$CB$151,0)),0)+IFERROR(INDEX('Hoja de Trabajo para listado'!$DE$153:$DG$274,MATCH($A119,'Hoja de Trabajo para listado'!$DE$153:$DE$1048576,0),MATCH((CUADRO!H$4&amp;$E119),'Hoja de Trabajo para listado'!$DE$151:$DG$151,0)),0)+IFERROR(INDEX('Hoja de Trabajo para listado'!$CD$155:$DC$1048576,MATCH($A119,'Hoja de Trabajo para listado'!$CD$155:$CD$1048576,0),MATCH((CUADRO!H$4&amp;$E119),'Hoja de Trabajo para listado'!$CD$151:$DC$151,0)),0)</f>
        <v>0</v>
      </c>
      <c r="I119" s="243">
        <f ca="1">+IFERROR(INDEX('Hoja de Trabajo para listado'!$A$155:$Z$1048576,MATCH($A119,'Hoja de Trabajo para listado'!$A$155:$A$1048576,0),MATCH((CUADRO!I$4&amp;$E119),'Hoja de Trabajo para listado'!$A$151:$Z$151,0)),0)+IFERROR(INDEX('Hoja de Trabajo para listado'!$AB$155:$BA$1048576,MATCH($A119,'Hoja de Trabajo para listado'!$AB$155:$AB$1048576,0),MATCH((CUADRO!I$4&amp;$E119),'Hoja de Trabajo para listado'!$AB$151:$BA$151,0)),0)+IFERROR(INDEX('Hoja de Trabajo para listado'!$BC$155:$CB$1048576,MATCH($A119,'Hoja de Trabajo para listado'!$BC$155:$BC$1048576,0),MATCH((CUADRO!I$4&amp;$E119),'Hoja de Trabajo para listado'!$BC$151:$CB$151,0)),0)+IFERROR(INDEX('Hoja de Trabajo para listado'!$DE$153:$DG$274,MATCH($A119,'Hoja de Trabajo para listado'!$DE$153:$DE$1048576,0),MATCH((CUADRO!I$4&amp;$E119),'Hoja de Trabajo para listado'!$DE$151:$DG$151,0)),0)+IFERROR(INDEX('Hoja de Trabajo para listado'!$CD$155:$DC$1048576,MATCH($A119,'Hoja de Trabajo para listado'!$CD$155:$CD$1048576,0),MATCH((CUADRO!I$4&amp;$E119),'Hoja de Trabajo para listado'!$CD$151:$DC$151,0)),0)</f>
        <v>0</v>
      </c>
      <c r="J119" s="243">
        <f ca="1">+IFERROR(INDEX('Hoja de Trabajo para listado'!$A$155:$Z$1048576,MATCH($A119,'Hoja de Trabajo para listado'!$A$155:$A$1048576,0),MATCH((CUADRO!J$4&amp;$E119),'Hoja de Trabajo para listado'!$A$151:$Z$151,0)),0)+IFERROR(INDEX('Hoja de Trabajo para listado'!$AB$155:$BA$1048576,MATCH($A119,'Hoja de Trabajo para listado'!$AB$155:$AB$1048576,0),MATCH((CUADRO!J$4&amp;$E119),'Hoja de Trabajo para listado'!$AB$151:$BA$151,0)),0)+IFERROR(INDEX('Hoja de Trabajo para listado'!$BC$155:$CB$1048576,MATCH($A119,'Hoja de Trabajo para listado'!$BC$155:$BC$1048576,0),MATCH((CUADRO!J$4&amp;$E119),'Hoja de Trabajo para listado'!$BC$151:$CB$151,0)),0)+IFERROR(INDEX('Hoja de Trabajo para listado'!$DE$153:$DG$274,MATCH($A119,'Hoja de Trabajo para listado'!$DE$153:$DE$1048576,0),MATCH((CUADRO!J$4&amp;$E119),'Hoja de Trabajo para listado'!$DE$151:$DG$151,0)),0)+IFERROR(INDEX('Hoja de Trabajo para listado'!$CD$155:$DC$1048576,MATCH($A119,'Hoja de Trabajo para listado'!$CD$155:$CD$1048576,0),MATCH((CUADRO!J$4&amp;$E119),'Hoja de Trabajo para listado'!$CD$151:$DC$151,0)),0)</f>
        <v>0</v>
      </c>
      <c r="K119" s="243">
        <f ca="1">+IFERROR(INDEX('Hoja de Trabajo para listado'!$A$155:$Z$1048576,MATCH($A119,'Hoja de Trabajo para listado'!$A$155:$A$1048576,0),MATCH((CUADRO!K$4&amp;$E119),'Hoja de Trabajo para listado'!$A$151:$Z$151,0)),0)+IFERROR(INDEX('Hoja de Trabajo para listado'!$AB$155:$BA$1048576,MATCH($A119,'Hoja de Trabajo para listado'!$AB$155:$AB$1048576,0),MATCH((CUADRO!K$4&amp;$E119),'Hoja de Trabajo para listado'!$AB$151:$BA$151,0)),0)+IFERROR(INDEX('Hoja de Trabajo para listado'!$BC$155:$CB$1048576,MATCH($A119,'Hoja de Trabajo para listado'!$BC$155:$BC$1048576,0),MATCH((CUADRO!K$4&amp;$E119),'Hoja de Trabajo para listado'!$BC$151:$CB$151,0)),0)+IFERROR(INDEX('Hoja de Trabajo para listado'!$DE$153:$DG$274,MATCH($A119,'Hoja de Trabajo para listado'!$DE$153:$DE$1048576,0),MATCH((CUADRO!K$4&amp;$E119),'Hoja de Trabajo para listado'!$DE$151:$DG$151,0)),0)+IFERROR(INDEX('Hoja de Trabajo para listado'!$CD$155:$DC$1048576,MATCH($A119,'Hoja de Trabajo para listado'!$CD$155:$CD$1048576,0),MATCH((CUADRO!K$4&amp;$E119),'Hoja de Trabajo para listado'!$CD$151:$DC$151,0)),0)</f>
        <v>0</v>
      </c>
      <c r="L119" s="243">
        <f ca="1">+IFERROR(INDEX('Hoja de Trabajo para listado'!$A$155:$Z$1048576,MATCH($A119,'Hoja de Trabajo para listado'!$A$155:$A$1048576,0),MATCH((CUADRO!L$4&amp;$E119),'Hoja de Trabajo para listado'!$A$151:$Z$151,0)),0)+IFERROR(INDEX('Hoja de Trabajo para listado'!$AB$155:$BA$1048576,MATCH($A119,'Hoja de Trabajo para listado'!$AB$155:$AB$1048576,0),MATCH((CUADRO!L$4&amp;$E119),'Hoja de Trabajo para listado'!$AB$151:$BA$151,0)),0)+IFERROR(INDEX('Hoja de Trabajo para listado'!$BC$155:$CB$1048576,MATCH($A119,'Hoja de Trabajo para listado'!$BC$155:$BC$1048576,0),MATCH((CUADRO!L$4&amp;$E119),'Hoja de Trabajo para listado'!$BC$151:$CB$151,0)),0)+IFERROR(INDEX('Hoja de Trabajo para listado'!$DE$153:$DG$274,MATCH($A119,'Hoja de Trabajo para listado'!$DE$153:$DE$1048576,0),MATCH((CUADRO!L$4&amp;$E119),'Hoja de Trabajo para listado'!$DE$151:$DG$151,0)),0)+IFERROR(INDEX('Hoja de Trabajo para listado'!$CD$155:$DC$1048576,MATCH($A119,'Hoja de Trabajo para listado'!$CD$155:$CD$1048576,0),MATCH((CUADRO!L$4&amp;$E119),'Hoja de Trabajo para listado'!$CD$151:$DC$151,0)),0)</f>
        <v>0</v>
      </c>
      <c r="M119" s="243">
        <f ca="1">+IFERROR(INDEX('Hoja de Trabajo para listado'!$A$155:$Z$1048576,MATCH($A119,'Hoja de Trabajo para listado'!$A$155:$A$1048576,0),MATCH((CUADRO!M$4&amp;$E119),'Hoja de Trabajo para listado'!$A$151:$Z$151,0)),0)+IFERROR(INDEX('Hoja de Trabajo para listado'!$AB$155:$BA$1048576,MATCH($A119,'Hoja de Trabajo para listado'!$AB$155:$AB$1048576,0),MATCH((CUADRO!M$4&amp;$E119),'Hoja de Trabajo para listado'!$AB$151:$BA$151,0)),0)+IFERROR(INDEX('Hoja de Trabajo para listado'!$BC$155:$CB$1048576,MATCH($A119,'Hoja de Trabajo para listado'!$BC$155:$BC$1048576,0),MATCH((CUADRO!M$4&amp;$E119),'Hoja de Trabajo para listado'!$BC$151:$CB$151,0)),0)+IFERROR(INDEX('Hoja de Trabajo para listado'!$DE$153:$DG$274,MATCH($A119,'Hoja de Trabajo para listado'!$DE$153:$DE$1048576,0),MATCH((CUADRO!M$4&amp;$E119),'Hoja de Trabajo para listado'!$DE$151:$DG$151,0)),0)+IFERROR(INDEX('Hoja de Trabajo para listado'!$CD$155:$DC$1048576,MATCH($A119,'Hoja de Trabajo para listado'!$CD$155:$CD$1048576,0),MATCH((CUADRO!M$4&amp;$E119),'Hoja de Trabajo para listado'!$CD$151:$DC$151,0)),0)</f>
        <v>0</v>
      </c>
      <c r="N119" s="243">
        <f ca="1">+IFERROR(INDEX('Hoja de Trabajo para listado'!$A$155:$Z$1048576,MATCH($A119,'Hoja de Trabajo para listado'!$A$155:$A$1048576,0),MATCH((CUADRO!N$4&amp;$E119),'Hoja de Trabajo para listado'!$A$151:$Z$151,0)),0)+IFERROR(INDEX('Hoja de Trabajo para listado'!$AB$155:$BA$1048576,MATCH($A119,'Hoja de Trabajo para listado'!$AB$155:$AB$1048576,0),MATCH((CUADRO!N$4&amp;$E119),'Hoja de Trabajo para listado'!$AB$151:$BA$151,0)),0)+IFERROR(INDEX('Hoja de Trabajo para listado'!$BC$155:$CB$1048576,MATCH($A119,'Hoja de Trabajo para listado'!$BC$155:$BC$1048576,0),MATCH((CUADRO!N$4&amp;$E119),'Hoja de Trabajo para listado'!$BC$151:$CB$151,0)),0)+IFERROR(INDEX('Hoja de Trabajo para listado'!$DE$153:$DG$274,MATCH($A119,'Hoja de Trabajo para listado'!$DE$153:$DE$1048576,0),MATCH((CUADRO!N$4&amp;$E119),'Hoja de Trabajo para listado'!$DE$151:$DG$151,0)),0)+IFERROR(INDEX('Hoja de Trabajo para listado'!$CD$155:$DC$1048576,MATCH($A119,'Hoja de Trabajo para listado'!$CD$155:$CD$1048576,0),MATCH((CUADRO!N$4&amp;$E119),'Hoja de Trabajo para listado'!$CD$151:$DC$151,0)),0)</f>
        <v>0</v>
      </c>
      <c r="O119" s="243">
        <f ca="1">+IFERROR(INDEX('Hoja de Trabajo para listado'!$A$155:$Z$1048576,MATCH($A119,'Hoja de Trabajo para listado'!$A$155:$A$1048576,0),MATCH((CUADRO!O$4&amp;$E119),'Hoja de Trabajo para listado'!$A$151:$Z$151,0)),0)+IFERROR(INDEX('Hoja de Trabajo para listado'!$AB$155:$BA$1048576,MATCH($A119,'Hoja de Trabajo para listado'!$AB$155:$AB$1048576,0),MATCH((CUADRO!O$4&amp;$E119),'Hoja de Trabajo para listado'!$AB$151:$BA$151,0)),0)+IFERROR(INDEX('Hoja de Trabajo para listado'!$BC$155:$CB$1048576,MATCH($A119,'Hoja de Trabajo para listado'!$BC$155:$BC$1048576,0),MATCH((CUADRO!O$4&amp;$E119),'Hoja de Trabajo para listado'!$BC$151:$CB$151,0)),0)+IFERROR(INDEX('Hoja de Trabajo para listado'!$DE$153:$DG$274,MATCH($A119,'Hoja de Trabajo para listado'!$DE$153:$DE$1048576,0),MATCH((CUADRO!O$4&amp;$E119),'Hoja de Trabajo para listado'!$DE$151:$DG$151,0)),0)+IFERROR(INDEX('Hoja de Trabajo para listado'!$CD$155:$DC$1048576,MATCH($A119,'Hoja de Trabajo para listado'!$CD$155:$CD$1048576,0),MATCH((CUADRO!O$4&amp;$E119),'Hoja de Trabajo para listado'!$CD$151:$DC$151,0)),0)</f>
        <v>0</v>
      </c>
      <c r="P119" s="243">
        <f ca="1">+IFERROR(INDEX('Hoja de Trabajo para listado'!$A$155:$Z$1048576,MATCH($A119,'Hoja de Trabajo para listado'!$A$155:$A$1048576,0),MATCH((CUADRO!P$4&amp;$E119),'Hoja de Trabajo para listado'!$A$151:$Z$151,0)),0)+IFERROR(INDEX('Hoja de Trabajo para listado'!$AB$155:$BA$1048576,MATCH($A119,'Hoja de Trabajo para listado'!$AB$155:$AB$1048576,0),MATCH((CUADRO!P$4&amp;$E119),'Hoja de Trabajo para listado'!$AB$151:$BA$151,0)),0)+IFERROR(INDEX('Hoja de Trabajo para listado'!$BC$155:$CB$1048576,MATCH($A119,'Hoja de Trabajo para listado'!$BC$155:$BC$1048576,0),MATCH((CUADRO!P$4&amp;$E119),'Hoja de Trabajo para listado'!$BC$151:$CB$151,0)),0)+IFERROR(INDEX('Hoja de Trabajo para listado'!$DE$153:$DG$274,MATCH($A119,'Hoja de Trabajo para listado'!$DE$153:$DE$1048576,0),MATCH((CUADRO!P$4&amp;$E119),'Hoja de Trabajo para listado'!$DE$151:$DG$151,0)),0)+IFERROR(INDEX('Hoja de Trabajo para listado'!$CD$155:$DC$1048576,MATCH($A119,'Hoja de Trabajo para listado'!$CD$155:$CD$1048576,0),MATCH((CUADRO!P$4&amp;$E119),'Hoja de Trabajo para listado'!$CD$151:$DC$151,0)),0)</f>
        <v>0</v>
      </c>
      <c r="Q119" s="243">
        <f ca="1">+IFERROR(INDEX('Hoja de Trabajo para listado'!$A$155:$Z$1048576,MATCH($A119,'Hoja de Trabajo para listado'!$A$155:$A$1048576,0),MATCH((CUADRO!Q$4&amp;$E119),'Hoja de Trabajo para listado'!$A$151:$Z$151,0)),0)+IFERROR(INDEX('Hoja de Trabajo para listado'!$AB$155:$BA$1048576,MATCH($A119,'Hoja de Trabajo para listado'!$AB$155:$AB$1048576,0),MATCH((CUADRO!Q$4&amp;$E119),'Hoja de Trabajo para listado'!$AB$151:$BA$151,0)),0)+IFERROR(INDEX('Hoja de Trabajo para listado'!$BC$155:$CB$1048576,MATCH($A119,'Hoja de Trabajo para listado'!$BC$155:$BC$1048576,0),MATCH((CUADRO!Q$4&amp;$E119),'Hoja de Trabajo para listado'!$BC$151:$CB$151,0)),0)+IFERROR(INDEX('Hoja de Trabajo para listado'!$DE$153:$DG$274,MATCH($A119,'Hoja de Trabajo para listado'!$DE$153:$DE$1048576,0),MATCH((CUADRO!Q$4&amp;$E119),'Hoja de Trabajo para listado'!$DE$151:$DG$151,0)),0)+IFERROR(INDEX('Hoja de Trabajo para listado'!$CD$155:$DC$1048576,MATCH($A119,'Hoja de Trabajo para listado'!$CD$155:$CD$1048576,0),MATCH((CUADRO!Q$4&amp;$E119),'Hoja de Trabajo para listado'!$CD$151:$DC$151,0)),0)</f>
        <v>0</v>
      </c>
      <c r="R119" s="243">
        <f t="shared" ca="1" si="5"/>
        <v>0</v>
      </c>
      <c r="S119" s="243"/>
      <c r="T119" s="243">
        <f ca="1">+T120</f>
        <v>35518.370000000003</v>
      </c>
      <c r="U119" s="242">
        <f t="shared" si="6"/>
        <v>1</v>
      </c>
      <c r="V119" s="333" t="str">
        <f>+VLOOKUP(A119,bd_lista!$A$3:$E$592,5,FALSE)</f>
        <v>Instituciones Descentralizadas</v>
      </c>
      <c r="W119" s="387" t="str">
        <f>+V119</f>
        <v>Instituciones Descentralizadas</v>
      </c>
      <c r="X119" s="242">
        <f>+VLOOKUP(A119,[4]Sheet1!$A$13:$D$744,4,FALSE)</f>
        <v>35</v>
      </c>
      <c r="Y119" s="242" t="str">
        <f>+VLOOKUP(X119,bd_lista!$A$3:$C$592,3,FALSE)</f>
        <v>Ministerio de Economía y Finanzas Públicas</v>
      </c>
      <c r="Z119" s="294">
        <f>+X119</f>
        <v>35</v>
      </c>
      <c r="AA119" s="319" t="str">
        <f>+Y119</f>
        <v>Ministerio de Economía y Finanzas Públicas</v>
      </c>
    </row>
    <row r="120" spans="1:27" ht="15" customHeight="1">
      <c r="A120" s="32">
        <v>169</v>
      </c>
      <c r="B120" s="393"/>
      <c r="C120" s="333" t="str">
        <f>+VLOOKUP(A120,bd_lista!$A$3:$C$592,3,FALSE)</f>
        <v>Autoridad General de Impugnación Tributaria</v>
      </c>
      <c r="D120" s="390"/>
      <c r="E120" s="333" t="s">
        <v>1305</v>
      </c>
      <c r="F120" s="245">
        <f ca="1">+IFERROR(INDEX('Hoja de Trabajo para listado'!$A$155:$Z$1048576,MATCH($A120,'Hoja de Trabajo para listado'!$A$155:$A$1048576,0),MATCH((CUADRO!F$4&amp;$E120),'Hoja de Trabajo para listado'!$A$151:$Z$151,0)),0)+IFERROR(INDEX('Hoja de Trabajo para listado'!$AB$155:$BA$1048576,MATCH($A120,'Hoja de Trabajo para listado'!$AB$155:$AB$1048576,0),MATCH((CUADRO!F$4&amp;$E120),'Hoja de Trabajo para listado'!$AB$151:$BA$151,0)),0)+IFERROR(INDEX('Hoja de Trabajo para listado'!$BC$155:$CB$1048576,MATCH($A120,'Hoja de Trabajo para listado'!$BC$155:$BC$1048576,0),MATCH((CUADRO!F$4&amp;$E120),'Hoja de Trabajo para listado'!$BC$151:$CB$151,0)),0)+IFERROR(INDEX('Hoja de Trabajo para listado'!$DE$153:$DG$274,MATCH($A120,'Hoja de Trabajo para listado'!$DE$153:$DE$1048576,0),MATCH((CUADRO!F$4&amp;$E120),'Hoja de Trabajo para listado'!$DE$151:$DG$151,0)),0)+IFERROR(INDEX('Hoja de Trabajo para listado'!$CD$155:$DC$1048576,MATCH($A120,'Hoja de Trabajo para listado'!$CD$155:$CD$1048576,0),MATCH((CUADRO!F$4&amp;$E120),'Hoja de Trabajo para listado'!$CD$151:$DC$151,0)),0)</f>
        <v>0</v>
      </c>
      <c r="G120" s="245">
        <f ca="1">+IFERROR(INDEX('Hoja de Trabajo para listado'!$A$155:$Z$1048576,MATCH($A120,'Hoja de Trabajo para listado'!$A$155:$A$1048576,0),MATCH((CUADRO!G$4&amp;$E120),'Hoja de Trabajo para listado'!$A$151:$Z$151,0)),0)+IFERROR(INDEX('Hoja de Trabajo para listado'!$AB$155:$BA$1048576,MATCH($A120,'Hoja de Trabajo para listado'!$AB$155:$AB$1048576,0),MATCH((CUADRO!G$4&amp;$E120),'Hoja de Trabajo para listado'!$AB$151:$BA$151,0)),0)+IFERROR(INDEX('Hoja de Trabajo para listado'!$BC$155:$CB$1048576,MATCH($A120,'Hoja de Trabajo para listado'!$BC$155:$BC$1048576,0),MATCH((CUADRO!G$4&amp;$E120),'Hoja de Trabajo para listado'!$BC$151:$CB$151,0)),0)+IFERROR(INDEX('Hoja de Trabajo para listado'!$DE$153:$DG$274,MATCH($A120,'Hoja de Trabajo para listado'!$DE$153:$DE$1048576,0),MATCH((CUADRO!G$4&amp;$E120),'Hoja de Trabajo para listado'!$DE$151:$DG$151,0)),0)+IFERROR(INDEX('Hoja de Trabajo para listado'!$CD$155:$DC$1048576,MATCH($A120,'Hoja de Trabajo para listado'!$CD$155:$CD$1048576,0),MATCH((CUADRO!G$4&amp;$E120),'Hoja de Trabajo para listado'!$CD$151:$DC$151,0)),0)</f>
        <v>0</v>
      </c>
      <c r="H120" s="245">
        <f ca="1">+IFERROR(INDEX('Hoja de Trabajo para listado'!$A$155:$Z$1048576,MATCH($A120,'Hoja de Trabajo para listado'!$A$155:$A$1048576,0),MATCH((CUADRO!H$4&amp;$E120),'Hoja de Trabajo para listado'!$A$151:$Z$151,0)),0)+IFERROR(INDEX('Hoja de Trabajo para listado'!$AB$155:$BA$1048576,MATCH($A120,'Hoja de Trabajo para listado'!$AB$155:$AB$1048576,0),MATCH((CUADRO!H$4&amp;$E120),'Hoja de Trabajo para listado'!$AB$151:$BA$151,0)),0)+IFERROR(INDEX('Hoja de Trabajo para listado'!$BC$155:$CB$1048576,MATCH($A120,'Hoja de Trabajo para listado'!$BC$155:$BC$1048576,0),MATCH((CUADRO!H$4&amp;$E120),'Hoja de Trabajo para listado'!$BC$151:$CB$151,0)),0)+IFERROR(INDEX('Hoja de Trabajo para listado'!$DE$153:$DG$274,MATCH($A120,'Hoja de Trabajo para listado'!$DE$153:$DE$1048576,0),MATCH((CUADRO!H$4&amp;$E120),'Hoja de Trabajo para listado'!$DE$151:$DG$151,0)),0)+IFERROR(INDEX('Hoja de Trabajo para listado'!$CD$155:$DC$1048576,MATCH($A120,'Hoja de Trabajo para listado'!$CD$155:$CD$1048576,0),MATCH((CUADRO!H$4&amp;$E120),'Hoja de Trabajo para listado'!$CD$151:$DC$151,0)),0)</f>
        <v>0</v>
      </c>
      <c r="I120" s="245">
        <f ca="1">+IFERROR(INDEX('Hoja de Trabajo para listado'!$A$155:$Z$1048576,MATCH($A120,'Hoja de Trabajo para listado'!$A$155:$A$1048576,0),MATCH((CUADRO!I$4&amp;$E120),'Hoja de Trabajo para listado'!$A$151:$Z$151,0)),0)+IFERROR(INDEX('Hoja de Trabajo para listado'!$AB$155:$BA$1048576,MATCH($A120,'Hoja de Trabajo para listado'!$AB$155:$AB$1048576,0),MATCH((CUADRO!I$4&amp;$E120),'Hoja de Trabajo para listado'!$AB$151:$BA$151,0)),0)+IFERROR(INDEX('Hoja de Trabajo para listado'!$BC$155:$CB$1048576,MATCH($A120,'Hoja de Trabajo para listado'!$BC$155:$BC$1048576,0),MATCH((CUADRO!I$4&amp;$E120),'Hoja de Trabajo para listado'!$BC$151:$CB$151,0)),0)+IFERROR(INDEX('Hoja de Trabajo para listado'!$DE$153:$DG$274,MATCH($A120,'Hoja de Trabajo para listado'!$DE$153:$DE$1048576,0),MATCH((CUADRO!I$4&amp;$E120),'Hoja de Trabajo para listado'!$DE$151:$DG$151,0)),0)+IFERROR(INDEX('Hoja de Trabajo para listado'!$CD$155:$DC$1048576,MATCH($A120,'Hoja de Trabajo para listado'!$CD$155:$CD$1048576,0),MATCH((CUADRO!I$4&amp;$E120),'Hoja de Trabajo para listado'!$CD$151:$DC$151,0)),0)</f>
        <v>5219.6099999999997</v>
      </c>
      <c r="J120" s="245">
        <f ca="1">+IFERROR(INDEX('Hoja de Trabajo para listado'!$A$155:$Z$1048576,MATCH($A120,'Hoja de Trabajo para listado'!$A$155:$A$1048576,0),MATCH((CUADRO!J$4&amp;$E120),'Hoja de Trabajo para listado'!$A$151:$Z$151,0)),0)+IFERROR(INDEX('Hoja de Trabajo para listado'!$AB$155:$BA$1048576,MATCH($A120,'Hoja de Trabajo para listado'!$AB$155:$AB$1048576,0),MATCH((CUADRO!J$4&amp;$E120),'Hoja de Trabajo para listado'!$AB$151:$BA$151,0)),0)+IFERROR(INDEX('Hoja de Trabajo para listado'!$BC$155:$CB$1048576,MATCH($A120,'Hoja de Trabajo para listado'!$BC$155:$BC$1048576,0),MATCH((CUADRO!J$4&amp;$E120),'Hoja de Trabajo para listado'!$BC$151:$CB$151,0)),0)+IFERROR(INDEX('Hoja de Trabajo para listado'!$DE$153:$DG$274,MATCH($A120,'Hoja de Trabajo para listado'!$DE$153:$DE$1048576,0),MATCH((CUADRO!J$4&amp;$E120),'Hoja de Trabajo para listado'!$DE$151:$DG$151,0)),0)+IFERROR(INDEX('Hoja de Trabajo para listado'!$CD$155:$DC$1048576,MATCH($A120,'Hoja de Trabajo para listado'!$CD$155:$CD$1048576,0),MATCH((CUADRO!J$4&amp;$E120),'Hoja de Trabajo para listado'!$CD$151:$DC$151,0)),0)</f>
        <v>30298.760000000002</v>
      </c>
      <c r="K120" s="245">
        <f ca="1">+IFERROR(INDEX('Hoja de Trabajo para listado'!$A$155:$Z$1048576,MATCH($A120,'Hoja de Trabajo para listado'!$A$155:$A$1048576,0),MATCH((CUADRO!K$4&amp;$E120),'Hoja de Trabajo para listado'!$A$151:$Z$151,0)),0)+IFERROR(INDEX('Hoja de Trabajo para listado'!$AB$155:$BA$1048576,MATCH($A120,'Hoja de Trabajo para listado'!$AB$155:$AB$1048576,0),MATCH((CUADRO!K$4&amp;$E120),'Hoja de Trabajo para listado'!$AB$151:$BA$151,0)),0)+IFERROR(INDEX('Hoja de Trabajo para listado'!$BC$155:$CB$1048576,MATCH($A120,'Hoja de Trabajo para listado'!$BC$155:$BC$1048576,0),MATCH((CUADRO!K$4&amp;$E120),'Hoja de Trabajo para listado'!$BC$151:$CB$151,0)),0)+IFERROR(INDEX('Hoja de Trabajo para listado'!$DE$153:$DG$274,MATCH($A120,'Hoja de Trabajo para listado'!$DE$153:$DE$1048576,0),MATCH((CUADRO!K$4&amp;$E120),'Hoja de Trabajo para listado'!$DE$151:$DG$151,0)),0)+IFERROR(INDEX('Hoja de Trabajo para listado'!$CD$155:$DC$1048576,MATCH($A120,'Hoja de Trabajo para listado'!$CD$155:$CD$1048576,0),MATCH((CUADRO!K$4&amp;$E120),'Hoja de Trabajo para listado'!$CD$151:$DC$151,0)),0)</f>
        <v>0</v>
      </c>
      <c r="L120" s="245">
        <f ca="1">+IFERROR(INDEX('Hoja de Trabajo para listado'!$A$155:$Z$1048576,MATCH($A120,'Hoja de Trabajo para listado'!$A$155:$A$1048576,0),MATCH((CUADRO!L$4&amp;$E120),'Hoja de Trabajo para listado'!$A$151:$Z$151,0)),0)+IFERROR(INDEX('Hoja de Trabajo para listado'!$AB$155:$BA$1048576,MATCH($A120,'Hoja de Trabajo para listado'!$AB$155:$AB$1048576,0),MATCH((CUADRO!L$4&amp;$E120),'Hoja de Trabajo para listado'!$AB$151:$BA$151,0)),0)+IFERROR(INDEX('Hoja de Trabajo para listado'!$BC$155:$CB$1048576,MATCH($A120,'Hoja de Trabajo para listado'!$BC$155:$BC$1048576,0),MATCH((CUADRO!L$4&amp;$E120),'Hoja de Trabajo para listado'!$BC$151:$CB$151,0)),0)+IFERROR(INDEX('Hoja de Trabajo para listado'!$DE$153:$DG$274,MATCH($A120,'Hoja de Trabajo para listado'!$DE$153:$DE$1048576,0),MATCH((CUADRO!L$4&amp;$E120),'Hoja de Trabajo para listado'!$DE$151:$DG$151,0)),0)+IFERROR(INDEX('Hoja de Trabajo para listado'!$CD$155:$DC$1048576,MATCH($A120,'Hoja de Trabajo para listado'!$CD$155:$CD$1048576,0),MATCH((CUADRO!L$4&amp;$E120),'Hoja de Trabajo para listado'!$CD$151:$DC$151,0)),0)</f>
        <v>0</v>
      </c>
      <c r="M120" s="245">
        <f ca="1">+IFERROR(INDEX('Hoja de Trabajo para listado'!$A$155:$Z$1048576,MATCH($A120,'Hoja de Trabajo para listado'!$A$155:$A$1048576,0),MATCH((CUADRO!M$4&amp;$E120),'Hoja de Trabajo para listado'!$A$151:$Z$151,0)),0)+IFERROR(INDEX('Hoja de Trabajo para listado'!$AB$155:$BA$1048576,MATCH($A120,'Hoja de Trabajo para listado'!$AB$155:$AB$1048576,0),MATCH((CUADRO!M$4&amp;$E120),'Hoja de Trabajo para listado'!$AB$151:$BA$151,0)),0)+IFERROR(INDEX('Hoja de Trabajo para listado'!$BC$155:$CB$1048576,MATCH($A120,'Hoja de Trabajo para listado'!$BC$155:$BC$1048576,0),MATCH((CUADRO!M$4&amp;$E120),'Hoja de Trabajo para listado'!$BC$151:$CB$151,0)),0)+IFERROR(INDEX('Hoja de Trabajo para listado'!$DE$153:$DG$274,MATCH($A120,'Hoja de Trabajo para listado'!$DE$153:$DE$1048576,0),MATCH((CUADRO!M$4&amp;$E120),'Hoja de Trabajo para listado'!$DE$151:$DG$151,0)),0)+IFERROR(INDEX('Hoja de Trabajo para listado'!$CD$155:$DC$1048576,MATCH($A120,'Hoja de Trabajo para listado'!$CD$155:$CD$1048576,0),MATCH((CUADRO!M$4&amp;$E120),'Hoja de Trabajo para listado'!$CD$151:$DC$151,0)),0)</f>
        <v>0</v>
      </c>
      <c r="N120" s="245">
        <f ca="1">+IFERROR(INDEX('Hoja de Trabajo para listado'!$A$155:$Z$1048576,MATCH($A120,'Hoja de Trabajo para listado'!$A$155:$A$1048576,0),MATCH((CUADRO!N$4&amp;$E120),'Hoja de Trabajo para listado'!$A$151:$Z$151,0)),0)+IFERROR(INDEX('Hoja de Trabajo para listado'!$AB$155:$BA$1048576,MATCH($A120,'Hoja de Trabajo para listado'!$AB$155:$AB$1048576,0),MATCH((CUADRO!N$4&amp;$E120),'Hoja de Trabajo para listado'!$AB$151:$BA$151,0)),0)+IFERROR(INDEX('Hoja de Trabajo para listado'!$BC$155:$CB$1048576,MATCH($A120,'Hoja de Trabajo para listado'!$BC$155:$BC$1048576,0),MATCH((CUADRO!N$4&amp;$E120),'Hoja de Trabajo para listado'!$BC$151:$CB$151,0)),0)+IFERROR(INDEX('Hoja de Trabajo para listado'!$DE$153:$DG$274,MATCH($A120,'Hoja de Trabajo para listado'!$DE$153:$DE$1048576,0),MATCH((CUADRO!N$4&amp;$E120),'Hoja de Trabajo para listado'!$DE$151:$DG$151,0)),0)+IFERROR(INDEX('Hoja de Trabajo para listado'!$CD$155:$DC$1048576,MATCH($A120,'Hoja de Trabajo para listado'!$CD$155:$CD$1048576,0),MATCH((CUADRO!N$4&amp;$E120),'Hoja de Trabajo para listado'!$CD$151:$DC$151,0)),0)</f>
        <v>0</v>
      </c>
      <c r="O120" s="245">
        <f ca="1">+IFERROR(INDEX('Hoja de Trabajo para listado'!$A$155:$Z$1048576,MATCH($A120,'Hoja de Trabajo para listado'!$A$155:$A$1048576,0),MATCH((CUADRO!O$4&amp;$E120),'Hoja de Trabajo para listado'!$A$151:$Z$151,0)),0)+IFERROR(INDEX('Hoja de Trabajo para listado'!$AB$155:$BA$1048576,MATCH($A120,'Hoja de Trabajo para listado'!$AB$155:$AB$1048576,0),MATCH((CUADRO!O$4&amp;$E120),'Hoja de Trabajo para listado'!$AB$151:$BA$151,0)),0)+IFERROR(INDEX('Hoja de Trabajo para listado'!$BC$155:$CB$1048576,MATCH($A120,'Hoja de Trabajo para listado'!$BC$155:$BC$1048576,0),MATCH((CUADRO!O$4&amp;$E120),'Hoja de Trabajo para listado'!$BC$151:$CB$151,0)),0)+IFERROR(INDEX('Hoja de Trabajo para listado'!$DE$153:$DG$274,MATCH($A120,'Hoja de Trabajo para listado'!$DE$153:$DE$1048576,0),MATCH((CUADRO!O$4&amp;$E120),'Hoja de Trabajo para listado'!$DE$151:$DG$151,0)),0)+IFERROR(INDEX('Hoja de Trabajo para listado'!$CD$155:$DC$1048576,MATCH($A120,'Hoja de Trabajo para listado'!$CD$155:$CD$1048576,0),MATCH((CUADRO!O$4&amp;$E120),'Hoja de Trabajo para listado'!$CD$151:$DC$151,0)),0)</f>
        <v>0</v>
      </c>
      <c r="P120" s="245">
        <f ca="1">+IFERROR(INDEX('Hoja de Trabajo para listado'!$A$155:$Z$1048576,MATCH($A120,'Hoja de Trabajo para listado'!$A$155:$A$1048576,0),MATCH((CUADRO!P$4&amp;$E120),'Hoja de Trabajo para listado'!$A$151:$Z$151,0)),0)+IFERROR(INDEX('Hoja de Trabajo para listado'!$AB$155:$BA$1048576,MATCH($A120,'Hoja de Trabajo para listado'!$AB$155:$AB$1048576,0),MATCH((CUADRO!P$4&amp;$E120),'Hoja de Trabajo para listado'!$AB$151:$BA$151,0)),0)+IFERROR(INDEX('Hoja de Trabajo para listado'!$BC$155:$CB$1048576,MATCH($A120,'Hoja de Trabajo para listado'!$BC$155:$BC$1048576,0),MATCH((CUADRO!P$4&amp;$E120),'Hoja de Trabajo para listado'!$BC$151:$CB$151,0)),0)+IFERROR(INDEX('Hoja de Trabajo para listado'!$DE$153:$DG$274,MATCH($A120,'Hoja de Trabajo para listado'!$DE$153:$DE$1048576,0),MATCH((CUADRO!P$4&amp;$E120),'Hoja de Trabajo para listado'!$DE$151:$DG$151,0)),0)+IFERROR(INDEX('Hoja de Trabajo para listado'!$CD$155:$DC$1048576,MATCH($A120,'Hoja de Trabajo para listado'!$CD$155:$CD$1048576,0),MATCH((CUADRO!P$4&amp;$E120),'Hoja de Trabajo para listado'!$CD$151:$DC$151,0)),0)</f>
        <v>0</v>
      </c>
      <c r="Q120" s="245">
        <f ca="1">+IFERROR(INDEX('Hoja de Trabajo para listado'!$A$155:$Z$1048576,MATCH($A120,'Hoja de Trabajo para listado'!$A$155:$A$1048576,0),MATCH((CUADRO!Q$4&amp;$E120),'Hoja de Trabajo para listado'!$A$151:$Z$151,0)),0)+IFERROR(INDEX('Hoja de Trabajo para listado'!$AB$155:$BA$1048576,MATCH($A120,'Hoja de Trabajo para listado'!$AB$155:$AB$1048576,0),MATCH((CUADRO!Q$4&amp;$E120),'Hoja de Trabajo para listado'!$AB$151:$BA$151,0)),0)+IFERROR(INDEX('Hoja de Trabajo para listado'!$BC$155:$CB$1048576,MATCH($A120,'Hoja de Trabajo para listado'!$BC$155:$BC$1048576,0),MATCH((CUADRO!Q$4&amp;$E120),'Hoja de Trabajo para listado'!$BC$151:$CB$151,0)),0)+IFERROR(INDEX('Hoja de Trabajo para listado'!$DE$153:$DG$274,MATCH($A120,'Hoja de Trabajo para listado'!$DE$153:$DE$1048576,0),MATCH((CUADRO!Q$4&amp;$E120),'Hoja de Trabajo para listado'!$DE$151:$DG$151,0)),0)+IFERROR(INDEX('Hoja de Trabajo para listado'!$CD$155:$DC$1048576,MATCH($A120,'Hoja de Trabajo para listado'!$CD$155:$CD$1048576,0),MATCH((CUADRO!Q$4&amp;$E120),'Hoja de Trabajo para listado'!$CD$151:$DC$151,0)),0)</f>
        <v>0</v>
      </c>
      <c r="R120" s="245">
        <f t="shared" ca="1" si="5"/>
        <v>35518.370000000003</v>
      </c>
      <c r="S120" s="245">
        <f ca="1">+R119+R120</f>
        <v>35518.370000000003</v>
      </c>
      <c r="T120" s="245">
        <f ca="1">+S120</f>
        <v>35518.370000000003</v>
      </c>
      <c r="U120" s="244">
        <f t="shared" si="6"/>
        <v>2</v>
      </c>
      <c r="V120" s="333" t="str">
        <f>+VLOOKUP(A120,bd_lista!$A$3:$E$592,5,FALSE)</f>
        <v>Instituciones Descentralizadas</v>
      </c>
      <c r="W120" s="388"/>
      <c r="X120" s="242">
        <f>+VLOOKUP(A120,[4]Sheet1!$A$13:$D$744,4,FALSE)</f>
        <v>35</v>
      </c>
      <c r="Y120" s="242" t="str">
        <f>+VLOOKUP(X120,bd_lista!$A$3:$C$592,3,FALSE)</f>
        <v>Ministerio de Economía y Finanzas Públicas</v>
      </c>
      <c r="Z120" s="292"/>
      <c r="AA120" s="321"/>
    </row>
    <row r="121" spans="1:27" ht="15" customHeight="1">
      <c r="A121" s="251">
        <v>170</v>
      </c>
      <c r="B121" s="392">
        <f>+A121</f>
        <v>170</v>
      </c>
      <c r="C121" s="247" t="str">
        <f>+VLOOKUP(A121,bd_lista!$A$3:$C$592,3,FALSE)</f>
        <v>Escuela Militar de Ingeniería</v>
      </c>
      <c r="D121" s="389" t="str">
        <f>+C121</f>
        <v>Escuela Militar de Ingeniería</v>
      </c>
      <c r="E121" s="247" t="s">
        <v>1304</v>
      </c>
      <c r="F121" s="243">
        <f ca="1">+IFERROR(INDEX('Hoja de Trabajo para listado'!$A$155:$Z$1048576,MATCH($A121,'Hoja de Trabajo para listado'!$A$155:$A$1048576,0),MATCH((CUADRO!F$4&amp;$E121),'Hoja de Trabajo para listado'!$A$151:$Z$151,0)),0)+IFERROR(INDEX('Hoja de Trabajo para listado'!$AB$155:$BA$1048576,MATCH($A121,'Hoja de Trabajo para listado'!$AB$155:$AB$1048576,0),MATCH((CUADRO!F$4&amp;$E121),'Hoja de Trabajo para listado'!$AB$151:$BA$151,0)),0)+IFERROR(INDEX('Hoja de Trabajo para listado'!$BC$155:$CB$1048576,MATCH($A121,'Hoja de Trabajo para listado'!$BC$155:$BC$1048576,0),MATCH((CUADRO!F$4&amp;$E121),'Hoja de Trabajo para listado'!$BC$151:$CB$151,0)),0)+IFERROR(INDEX('Hoja de Trabajo para listado'!$DE$153:$DG$274,MATCH($A121,'Hoja de Trabajo para listado'!$DE$153:$DE$1048576,0),MATCH((CUADRO!F$4&amp;$E121),'Hoja de Trabajo para listado'!$DE$151:$DG$151,0)),0)+IFERROR(INDEX('Hoja de Trabajo para listado'!$CD$155:$DC$1048576,MATCH($A121,'Hoja de Trabajo para listado'!$CD$155:$CD$1048576,0),MATCH((CUADRO!F$4&amp;$E121),'Hoja de Trabajo para listado'!$CD$151:$DC$151,0)),0)</f>
        <v>0</v>
      </c>
      <c r="G121" s="243">
        <f ca="1">+IFERROR(INDEX('Hoja de Trabajo para listado'!$A$155:$Z$1048576,MATCH($A121,'Hoja de Trabajo para listado'!$A$155:$A$1048576,0),MATCH((CUADRO!G$4&amp;$E121),'Hoja de Trabajo para listado'!$A$151:$Z$151,0)),0)+IFERROR(INDEX('Hoja de Trabajo para listado'!$AB$155:$BA$1048576,MATCH($A121,'Hoja de Trabajo para listado'!$AB$155:$AB$1048576,0),MATCH((CUADRO!G$4&amp;$E121),'Hoja de Trabajo para listado'!$AB$151:$BA$151,0)),0)+IFERROR(INDEX('Hoja de Trabajo para listado'!$BC$155:$CB$1048576,MATCH($A121,'Hoja de Trabajo para listado'!$BC$155:$BC$1048576,0),MATCH((CUADRO!G$4&amp;$E121),'Hoja de Trabajo para listado'!$BC$151:$CB$151,0)),0)+IFERROR(INDEX('Hoja de Trabajo para listado'!$DE$153:$DG$274,MATCH($A121,'Hoja de Trabajo para listado'!$DE$153:$DE$1048576,0),MATCH((CUADRO!G$4&amp;$E121),'Hoja de Trabajo para listado'!$DE$151:$DG$151,0)),0)+IFERROR(INDEX('Hoja de Trabajo para listado'!$CD$155:$DC$1048576,MATCH($A121,'Hoja de Trabajo para listado'!$CD$155:$CD$1048576,0),MATCH((CUADRO!G$4&amp;$E121),'Hoja de Trabajo para listado'!$CD$151:$DC$151,0)),0)</f>
        <v>0</v>
      </c>
      <c r="H121" s="243">
        <f ca="1">+IFERROR(INDEX('Hoja de Trabajo para listado'!$A$155:$Z$1048576,MATCH($A121,'Hoja de Trabajo para listado'!$A$155:$A$1048576,0),MATCH((CUADRO!H$4&amp;$E121),'Hoja de Trabajo para listado'!$A$151:$Z$151,0)),0)+IFERROR(INDEX('Hoja de Trabajo para listado'!$AB$155:$BA$1048576,MATCH($A121,'Hoja de Trabajo para listado'!$AB$155:$AB$1048576,0),MATCH((CUADRO!H$4&amp;$E121),'Hoja de Trabajo para listado'!$AB$151:$BA$151,0)),0)+IFERROR(INDEX('Hoja de Trabajo para listado'!$BC$155:$CB$1048576,MATCH($A121,'Hoja de Trabajo para listado'!$BC$155:$BC$1048576,0),MATCH((CUADRO!H$4&amp;$E121),'Hoja de Trabajo para listado'!$BC$151:$CB$151,0)),0)+IFERROR(INDEX('Hoja de Trabajo para listado'!$DE$153:$DG$274,MATCH($A121,'Hoja de Trabajo para listado'!$DE$153:$DE$1048576,0),MATCH((CUADRO!H$4&amp;$E121),'Hoja de Trabajo para listado'!$DE$151:$DG$151,0)),0)+IFERROR(INDEX('Hoja de Trabajo para listado'!$CD$155:$DC$1048576,MATCH($A121,'Hoja de Trabajo para listado'!$CD$155:$CD$1048576,0),MATCH((CUADRO!H$4&amp;$E121),'Hoja de Trabajo para listado'!$CD$151:$DC$151,0)),0)</f>
        <v>0</v>
      </c>
      <c r="I121" s="243">
        <f ca="1">+IFERROR(INDEX('Hoja de Trabajo para listado'!$A$155:$Z$1048576,MATCH($A121,'Hoja de Trabajo para listado'!$A$155:$A$1048576,0),MATCH((CUADRO!I$4&amp;$E121),'Hoja de Trabajo para listado'!$A$151:$Z$151,0)),0)+IFERROR(INDEX('Hoja de Trabajo para listado'!$AB$155:$BA$1048576,MATCH($A121,'Hoja de Trabajo para listado'!$AB$155:$AB$1048576,0),MATCH((CUADRO!I$4&amp;$E121),'Hoja de Trabajo para listado'!$AB$151:$BA$151,0)),0)+IFERROR(INDEX('Hoja de Trabajo para listado'!$BC$155:$CB$1048576,MATCH($A121,'Hoja de Trabajo para listado'!$BC$155:$BC$1048576,0),MATCH((CUADRO!I$4&amp;$E121),'Hoja de Trabajo para listado'!$BC$151:$CB$151,0)),0)+IFERROR(INDEX('Hoja de Trabajo para listado'!$DE$153:$DG$274,MATCH($A121,'Hoja de Trabajo para listado'!$DE$153:$DE$1048576,0),MATCH((CUADRO!I$4&amp;$E121),'Hoja de Trabajo para listado'!$DE$151:$DG$151,0)),0)+IFERROR(INDEX('Hoja de Trabajo para listado'!$CD$155:$DC$1048576,MATCH($A121,'Hoja de Trabajo para listado'!$CD$155:$CD$1048576,0),MATCH((CUADRO!I$4&amp;$E121),'Hoja de Trabajo para listado'!$CD$151:$DC$151,0)),0)</f>
        <v>0</v>
      </c>
      <c r="J121" s="243">
        <f ca="1">+IFERROR(INDEX('Hoja de Trabajo para listado'!$A$155:$Z$1048576,MATCH($A121,'Hoja de Trabajo para listado'!$A$155:$A$1048576,0),MATCH((CUADRO!J$4&amp;$E121),'Hoja de Trabajo para listado'!$A$151:$Z$151,0)),0)+IFERROR(INDEX('Hoja de Trabajo para listado'!$AB$155:$BA$1048576,MATCH($A121,'Hoja de Trabajo para listado'!$AB$155:$AB$1048576,0),MATCH((CUADRO!J$4&amp;$E121),'Hoja de Trabajo para listado'!$AB$151:$BA$151,0)),0)+IFERROR(INDEX('Hoja de Trabajo para listado'!$BC$155:$CB$1048576,MATCH($A121,'Hoja de Trabajo para listado'!$BC$155:$BC$1048576,0),MATCH((CUADRO!J$4&amp;$E121),'Hoja de Trabajo para listado'!$BC$151:$CB$151,0)),0)+IFERROR(INDEX('Hoja de Trabajo para listado'!$DE$153:$DG$274,MATCH($A121,'Hoja de Trabajo para listado'!$DE$153:$DE$1048576,0),MATCH((CUADRO!J$4&amp;$E121),'Hoja de Trabajo para listado'!$DE$151:$DG$151,0)),0)+IFERROR(INDEX('Hoja de Trabajo para listado'!$CD$155:$DC$1048576,MATCH($A121,'Hoja de Trabajo para listado'!$CD$155:$CD$1048576,0),MATCH((CUADRO!J$4&amp;$E121),'Hoja de Trabajo para listado'!$CD$151:$DC$151,0)),0)</f>
        <v>0</v>
      </c>
      <c r="K121" s="243">
        <f ca="1">+IFERROR(INDEX('Hoja de Trabajo para listado'!$A$155:$Z$1048576,MATCH($A121,'Hoja de Trabajo para listado'!$A$155:$A$1048576,0),MATCH((CUADRO!K$4&amp;$E121),'Hoja de Trabajo para listado'!$A$151:$Z$151,0)),0)+IFERROR(INDEX('Hoja de Trabajo para listado'!$AB$155:$BA$1048576,MATCH($A121,'Hoja de Trabajo para listado'!$AB$155:$AB$1048576,0),MATCH((CUADRO!K$4&amp;$E121),'Hoja de Trabajo para listado'!$AB$151:$BA$151,0)),0)+IFERROR(INDEX('Hoja de Trabajo para listado'!$BC$155:$CB$1048576,MATCH($A121,'Hoja de Trabajo para listado'!$BC$155:$BC$1048576,0),MATCH((CUADRO!K$4&amp;$E121),'Hoja de Trabajo para listado'!$BC$151:$CB$151,0)),0)+IFERROR(INDEX('Hoja de Trabajo para listado'!$DE$153:$DG$274,MATCH($A121,'Hoja de Trabajo para listado'!$DE$153:$DE$1048576,0),MATCH((CUADRO!K$4&amp;$E121),'Hoja de Trabajo para listado'!$DE$151:$DG$151,0)),0)+IFERROR(INDEX('Hoja de Trabajo para listado'!$CD$155:$DC$1048576,MATCH($A121,'Hoja de Trabajo para listado'!$CD$155:$CD$1048576,0),MATCH((CUADRO!K$4&amp;$E121),'Hoja de Trabajo para listado'!$CD$151:$DC$151,0)),0)</f>
        <v>0</v>
      </c>
      <c r="L121" s="243">
        <f ca="1">+IFERROR(INDEX('Hoja de Trabajo para listado'!$A$155:$Z$1048576,MATCH($A121,'Hoja de Trabajo para listado'!$A$155:$A$1048576,0),MATCH((CUADRO!L$4&amp;$E121),'Hoja de Trabajo para listado'!$A$151:$Z$151,0)),0)+IFERROR(INDEX('Hoja de Trabajo para listado'!$AB$155:$BA$1048576,MATCH($A121,'Hoja de Trabajo para listado'!$AB$155:$AB$1048576,0),MATCH((CUADRO!L$4&amp;$E121),'Hoja de Trabajo para listado'!$AB$151:$BA$151,0)),0)+IFERROR(INDEX('Hoja de Trabajo para listado'!$BC$155:$CB$1048576,MATCH($A121,'Hoja de Trabajo para listado'!$BC$155:$BC$1048576,0),MATCH((CUADRO!L$4&amp;$E121),'Hoja de Trabajo para listado'!$BC$151:$CB$151,0)),0)+IFERROR(INDEX('Hoja de Trabajo para listado'!$DE$153:$DG$274,MATCH($A121,'Hoja de Trabajo para listado'!$DE$153:$DE$1048576,0),MATCH((CUADRO!L$4&amp;$E121),'Hoja de Trabajo para listado'!$DE$151:$DG$151,0)),0)+IFERROR(INDEX('Hoja de Trabajo para listado'!$CD$155:$DC$1048576,MATCH($A121,'Hoja de Trabajo para listado'!$CD$155:$CD$1048576,0),MATCH((CUADRO!L$4&amp;$E121),'Hoja de Trabajo para listado'!$CD$151:$DC$151,0)),0)</f>
        <v>0</v>
      </c>
      <c r="M121" s="243">
        <f ca="1">+IFERROR(INDEX('Hoja de Trabajo para listado'!$A$155:$Z$1048576,MATCH($A121,'Hoja de Trabajo para listado'!$A$155:$A$1048576,0),MATCH((CUADRO!M$4&amp;$E121),'Hoja de Trabajo para listado'!$A$151:$Z$151,0)),0)+IFERROR(INDEX('Hoja de Trabajo para listado'!$AB$155:$BA$1048576,MATCH($A121,'Hoja de Trabajo para listado'!$AB$155:$AB$1048576,0),MATCH((CUADRO!M$4&amp;$E121),'Hoja de Trabajo para listado'!$AB$151:$BA$151,0)),0)+IFERROR(INDEX('Hoja de Trabajo para listado'!$BC$155:$CB$1048576,MATCH($A121,'Hoja de Trabajo para listado'!$BC$155:$BC$1048576,0),MATCH((CUADRO!M$4&amp;$E121),'Hoja de Trabajo para listado'!$BC$151:$CB$151,0)),0)+IFERROR(INDEX('Hoja de Trabajo para listado'!$DE$153:$DG$274,MATCH($A121,'Hoja de Trabajo para listado'!$DE$153:$DE$1048576,0),MATCH((CUADRO!M$4&amp;$E121),'Hoja de Trabajo para listado'!$DE$151:$DG$151,0)),0)+IFERROR(INDEX('Hoja de Trabajo para listado'!$CD$155:$DC$1048576,MATCH($A121,'Hoja de Trabajo para listado'!$CD$155:$CD$1048576,0),MATCH((CUADRO!M$4&amp;$E121),'Hoja de Trabajo para listado'!$CD$151:$DC$151,0)),0)</f>
        <v>0</v>
      </c>
      <c r="N121" s="243">
        <f ca="1">+IFERROR(INDEX('Hoja de Trabajo para listado'!$A$155:$Z$1048576,MATCH($A121,'Hoja de Trabajo para listado'!$A$155:$A$1048576,0),MATCH((CUADRO!N$4&amp;$E121),'Hoja de Trabajo para listado'!$A$151:$Z$151,0)),0)+IFERROR(INDEX('Hoja de Trabajo para listado'!$AB$155:$BA$1048576,MATCH($A121,'Hoja de Trabajo para listado'!$AB$155:$AB$1048576,0),MATCH((CUADRO!N$4&amp;$E121),'Hoja de Trabajo para listado'!$AB$151:$BA$151,0)),0)+IFERROR(INDEX('Hoja de Trabajo para listado'!$BC$155:$CB$1048576,MATCH($A121,'Hoja de Trabajo para listado'!$BC$155:$BC$1048576,0),MATCH((CUADRO!N$4&amp;$E121),'Hoja de Trabajo para listado'!$BC$151:$CB$151,0)),0)+IFERROR(INDEX('Hoja de Trabajo para listado'!$DE$153:$DG$274,MATCH($A121,'Hoja de Trabajo para listado'!$DE$153:$DE$1048576,0),MATCH((CUADRO!N$4&amp;$E121),'Hoja de Trabajo para listado'!$DE$151:$DG$151,0)),0)+IFERROR(INDEX('Hoja de Trabajo para listado'!$CD$155:$DC$1048576,MATCH($A121,'Hoja de Trabajo para listado'!$CD$155:$CD$1048576,0),MATCH((CUADRO!N$4&amp;$E121),'Hoja de Trabajo para listado'!$CD$151:$DC$151,0)),0)</f>
        <v>0</v>
      </c>
      <c r="O121" s="243">
        <f ca="1">+IFERROR(INDEX('Hoja de Trabajo para listado'!$A$155:$Z$1048576,MATCH($A121,'Hoja de Trabajo para listado'!$A$155:$A$1048576,0),MATCH((CUADRO!O$4&amp;$E121),'Hoja de Trabajo para listado'!$A$151:$Z$151,0)),0)+IFERROR(INDEX('Hoja de Trabajo para listado'!$AB$155:$BA$1048576,MATCH($A121,'Hoja de Trabajo para listado'!$AB$155:$AB$1048576,0),MATCH((CUADRO!O$4&amp;$E121),'Hoja de Trabajo para listado'!$AB$151:$BA$151,0)),0)+IFERROR(INDEX('Hoja de Trabajo para listado'!$BC$155:$CB$1048576,MATCH($A121,'Hoja de Trabajo para listado'!$BC$155:$BC$1048576,0),MATCH((CUADRO!O$4&amp;$E121),'Hoja de Trabajo para listado'!$BC$151:$CB$151,0)),0)+IFERROR(INDEX('Hoja de Trabajo para listado'!$DE$153:$DG$274,MATCH($A121,'Hoja de Trabajo para listado'!$DE$153:$DE$1048576,0),MATCH((CUADRO!O$4&amp;$E121),'Hoja de Trabajo para listado'!$DE$151:$DG$151,0)),0)+IFERROR(INDEX('Hoja de Trabajo para listado'!$CD$155:$DC$1048576,MATCH($A121,'Hoja de Trabajo para listado'!$CD$155:$CD$1048576,0),MATCH((CUADRO!O$4&amp;$E121),'Hoja de Trabajo para listado'!$CD$151:$DC$151,0)),0)</f>
        <v>0</v>
      </c>
      <c r="P121" s="243">
        <f ca="1">+IFERROR(INDEX('Hoja de Trabajo para listado'!$A$155:$Z$1048576,MATCH($A121,'Hoja de Trabajo para listado'!$A$155:$A$1048576,0),MATCH((CUADRO!P$4&amp;$E121),'Hoja de Trabajo para listado'!$A$151:$Z$151,0)),0)+IFERROR(INDEX('Hoja de Trabajo para listado'!$AB$155:$BA$1048576,MATCH($A121,'Hoja de Trabajo para listado'!$AB$155:$AB$1048576,0),MATCH((CUADRO!P$4&amp;$E121),'Hoja de Trabajo para listado'!$AB$151:$BA$151,0)),0)+IFERROR(INDEX('Hoja de Trabajo para listado'!$BC$155:$CB$1048576,MATCH($A121,'Hoja de Trabajo para listado'!$BC$155:$BC$1048576,0),MATCH((CUADRO!P$4&amp;$E121),'Hoja de Trabajo para listado'!$BC$151:$CB$151,0)),0)+IFERROR(INDEX('Hoja de Trabajo para listado'!$DE$153:$DG$274,MATCH($A121,'Hoja de Trabajo para listado'!$DE$153:$DE$1048576,0),MATCH((CUADRO!P$4&amp;$E121),'Hoja de Trabajo para listado'!$DE$151:$DG$151,0)),0)+IFERROR(INDEX('Hoja de Trabajo para listado'!$CD$155:$DC$1048576,MATCH($A121,'Hoja de Trabajo para listado'!$CD$155:$CD$1048576,0),MATCH((CUADRO!P$4&amp;$E121),'Hoja de Trabajo para listado'!$CD$151:$DC$151,0)),0)</f>
        <v>0</v>
      </c>
      <c r="Q121" s="243">
        <f ca="1">+IFERROR(INDEX('Hoja de Trabajo para listado'!$A$155:$Z$1048576,MATCH($A121,'Hoja de Trabajo para listado'!$A$155:$A$1048576,0),MATCH((CUADRO!Q$4&amp;$E121),'Hoja de Trabajo para listado'!$A$151:$Z$151,0)),0)+IFERROR(INDEX('Hoja de Trabajo para listado'!$AB$155:$BA$1048576,MATCH($A121,'Hoja de Trabajo para listado'!$AB$155:$AB$1048576,0),MATCH((CUADRO!Q$4&amp;$E121),'Hoja de Trabajo para listado'!$AB$151:$BA$151,0)),0)+IFERROR(INDEX('Hoja de Trabajo para listado'!$BC$155:$CB$1048576,MATCH($A121,'Hoja de Trabajo para listado'!$BC$155:$BC$1048576,0),MATCH((CUADRO!Q$4&amp;$E121),'Hoja de Trabajo para listado'!$BC$151:$CB$151,0)),0)+IFERROR(INDEX('Hoja de Trabajo para listado'!$DE$153:$DG$274,MATCH($A121,'Hoja de Trabajo para listado'!$DE$153:$DE$1048576,0),MATCH((CUADRO!Q$4&amp;$E121),'Hoja de Trabajo para listado'!$DE$151:$DG$151,0)),0)+IFERROR(INDEX('Hoja de Trabajo para listado'!$CD$155:$DC$1048576,MATCH($A121,'Hoja de Trabajo para listado'!$CD$155:$CD$1048576,0),MATCH((CUADRO!Q$4&amp;$E121),'Hoja de Trabajo para listado'!$CD$151:$DC$151,0)),0)</f>
        <v>0</v>
      </c>
      <c r="R121" s="243">
        <f t="shared" ca="1" si="5"/>
        <v>0</v>
      </c>
      <c r="S121" s="243"/>
      <c r="T121" s="243">
        <f ca="1">+T122</f>
        <v>1297547.8099999998</v>
      </c>
      <c r="U121" s="242">
        <f t="shared" si="6"/>
        <v>1</v>
      </c>
      <c r="V121" s="333" t="str">
        <f>+VLOOKUP(A121,bd_lista!$A$3:$E$592,5,FALSE)</f>
        <v>Instituciones Descentralizadas</v>
      </c>
      <c r="W121" s="387" t="str">
        <f>+V121</f>
        <v>Instituciones Descentralizadas</v>
      </c>
      <c r="X121" s="242">
        <f>+VLOOKUP(A121,[4]Sheet1!$A$13:$D$744,4,FALSE)</f>
        <v>20</v>
      </c>
      <c r="Y121" s="242" t="str">
        <f>+VLOOKUP(X121,bd_lista!$A$3:$C$592,3,FALSE)</f>
        <v>Ministerio de Defensa</v>
      </c>
      <c r="Z121" s="294">
        <f>+X121</f>
        <v>20</v>
      </c>
      <c r="AA121" s="295" t="str">
        <f>+Y121</f>
        <v>Ministerio de Defensa</v>
      </c>
    </row>
    <row r="122" spans="1:27" ht="15" customHeight="1">
      <c r="A122" s="32">
        <v>170</v>
      </c>
      <c r="B122" s="393"/>
      <c r="C122" s="333" t="str">
        <f>+VLOOKUP(A122,bd_lista!$A$3:$C$592,3,FALSE)</f>
        <v>Escuela Militar de Ingeniería</v>
      </c>
      <c r="D122" s="390"/>
      <c r="E122" s="333" t="s">
        <v>1305</v>
      </c>
      <c r="F122" s="245">
        <f ca="1">+IFERROR(INDEX('Hoja de Trabajo para listado'!$A$155:$Z$1048576,MATCH($A122,'Hoja de Trabajo para listado'!$A$155:$A$1048576,0),MATCH((CUADRO!F$4&amp;$E122),'Hoja de Trabajo para listado'!$A$151:$Z$151,0)),0)+IFERROR(INDEX('Hoja de Trabajo para listado'!$AB$155:$BA$1048576,MATCH($A122,'Hoja de Trabajo para listado'!$AB$155:$AB$1048576,0),MATCH((CUADRO!F$4&amp;$E122),'Hoja de Trabajo para listado'!$AB$151:$BA$151,0)),0)+IFERROR(INDEX('Hoja de Trabajo para listado'!$BC$155:$CB$1048576,MATCH($A122,'Hoja de Trabajo para listado'!$BC$155:$BC$1048576,0),MATCH((CUADRO!F$4&amp;$E122),'Hoja de Trabajo para listado'!$BC$151:$CB$151,0)),0)+IFERROR(INDEX('Hoja de Trabajo para listado'!$DE$153:$DG$274,MATCH($A122,'Hoja de Trabajo para listado'!$DE$153:$DE$1048576,0),MATCH((CUADRO!F$4&amp;$E122),'Hoja de Trabajo para listado'!$DE$151:$DG$151,0)),0)+IFERROR(INDEX('Hoja de Trabajo para listado'!$CD$155:$DC$1048576,MATCH($A122,'Hoja de Trabajo para listado'!$CD$155:$CD$1048576,0),MATCH((CUADRO!F$4&amp;$E122),'Hoja de Trabajo para listado'!$CD$151:$DC$151,0)),0)</f>
        <v>0</v>
      </c>
      <c r="G122" s="245">
        <f ca="1">+IFERROR(INDEX('Hoja de Trabajo para listado'!$A$155:$Z$1048576,MATCH($A122,'Hoja de Trabajo para listado'!$A$155:$A$1048576,0),MATCH((CUADRO!G$4&amp;$E122),'Hoja de Trabajo para listado'!$A$151:$Z$151,0)),0)+IFERROR(INDEX('Hoja de Trabajo para listado'!$AB$155:$BA$1048576,MATCH($A122,'Hoja de Trabajo para listado'!$AB$155:$AB$1048576,0),MATCH((CUADRO!G$4&amp;$E122),'Hoja de Trabajo para listado'!$AB$151:$BA$151,0)),0)+IFERROR(INDEX('Hoja de Trabajo para listado'!$BC$155:$CB$1048576,MATCH($A122,'Hoja de Trabajo para listado'!$BC$155:$BC$1048576,0),MATCH((CUADRO!G$4&amp;$E122),'Hoja de Trabajo para listado'!$BC$151:$CB$151,0)),0)+IFERROR(INDEX('Hoja de Trabajo para listado'!$DE$153:$DG$274,MATCH($A122,'Hoja de Trabajo para listado'!$DE$153:$DE$1048576,0),MATCH((CUADRO!G$4&amp;$E122),'Hoja de Trabajo para listado'!$DE$151:$DG$151,0)),0)+IFERROR(INDEX('Hoja de Trabajo para listado'!$CD$155:$DC$1048576,MATCH($A122,'Hoja de Trabajo para listado'!$CD$155:$CD$1048576,0),MATCH((CUADRO!G$4&amp;$E122),'Hoja de Trabajo para listado'!$CD$151:$DC$151,0)),0)</f>
        <v>0</v>
      </c>
      <c r="H122" s="245">
        <f ca="1">+IFERROR(INDEX('Hoja de Trabajo para listado'!$A$155:$Z$1048576,MATCH($A122,'Hoja de Trabajo para listado'!$A$155:$A$1048576,0),MATCH((CUADRO!H$4&amp;$E122),'Hoja de Trabajo para listado'!$A$151:$Z$151,0)),0)+IFERROR(INDEX('Hoja de Trabajo para listado'!$AB$155:$BA$1048576,MATCH($A122,'Hoja de Trabajo para listado'!$AB$155:$AB$1048576,0),MATCH((CUADRO!H$4&amp;$E122),'Hoja de Trabajo para listado'!$AB$151:$BA$151,0)),0)+IFERROR(INDEX('Hoja de Trabajo para listado'!$BC$155:$CB$1048576,MATCH($A122,'Hoja de Trabajo para listado'!$BC$155:$BC$1048576,0),MATCH((CUADRO!H$4&amp;$E122),'Hoja de Trabajo para listado'!$BC$151:$CB$151,0)),0)+IFERROR(INDEX('Hoja de Trabajo para listado'!$DE$153:$DG$274,MATCH($A122,'Hoja de Trabajo para listado'!$DE$153:$DE$1048576,0),MATCH((CUADRO!H$4&amp;$E122),'Hoja de Trabajo para listado'!$DE$151:$DG$151,0)),0)+IFERROR(INDEX('Hoja de Trabajo para listado'!$CD$155:$DC$1048576,MATCH($A122,'Hoja de Trabajo para listado'!$CD$155:$CD$1048576,0),MATCH((CUADRO!H$4&amp;$E122),'Hoja de Trabajo para listado'!$CD$151:$DC$151,0)),0)</f>
        <v>8996.1</v>
      </c>
      <c r="I122" s="245">
        <f ca="1">+IFERROR(INDEX('Hoja de Trabajo para listado'!$A$155:$Z$1048576,MATCH($A122,'Hoja de Trabajo para listado'!$A$155:$A$1048576,0),MATCH((CUADRO!I$4&amp;$E122),'Hoja de Trabajo para listado'!$A$151:$Z$151,0)),0)+IFERROR(INDEX('Hoja de Trabajo para listado'!$AB$155:$BA$1048576,MATCH($A122,'Hoja de Trabajo para listado'!$AB$155:$AB$1048576,0),MATCH((CUADRO!I$4&amp;$E122),'Hoja de Trabajo para listado'!$AB$151:$BA$151,0)),0)+IFERROR(INDEX('Hoja de Trabajo para listado'!$BC$155:$CB$1048576,MATCH($A122,'Hoja de Trabajo para listado'!$BC$155:$BC$1048576,0),MATCH((CUADRO!I$4&amp;$E122),'Hoja de Trabajo para listado'!$BC$151:$CB$151,0)),0)+IFERROR(INDEX('Hoja de Trabajo para listado'!$DE$153:$DG$274,MATCH($A122,'Hoja de Trabajo para listado'!$DE$153:$DE$1048576,0),MATCH((CUADRO!I$4&amp;$E122),'Hoja de Trabajo para listado'!$DE$151:$DG$151,0)),0)+IFERROR(INDEX('Hoja de Trabajo para listado'!$CD$155:$DC$1048576,MATCH($A122,'Hoja de Trabajo para listado'!$CD$155:$CD$1048576,0),MATCH((CUADRO!I$4&amp;$E122),'Hoja de Trabajo para listado'!$CD$151:$DC$151,0)),0)</f>
        <v>30886.6</v>
      </c>
      <c r="J122" s="245">
        <f ca="1">+IFERROR(INDEX('Hoja de Trabajo para listado'!$A$155:$Z$1048576,MATCH($A122,'Hoja de Trabajo para listado'!$A$155:$A$1048576,0),MATCH((CUADRO!J$4&amp;$E122),'Hoja de Trabajo para listado'!$A$151:$Z$151,0)),0)+IFERROR(INDEX('Hoja de Trabajo para listado'!$AB$155:$BA$1048576,MATCH($A122,'Hoja de Trabajo para listado'!$AB$155:$AB$1048576,0),MATCH((CUADRO!J$4&amp;$E122),'Hoja de Trabajo para listado'!$AB$151:$BA$151,0)),0)+IFERROR(INDEX('Hoja de Trabajo para listado'!$BC$155:$CB$1048576,MATCH($A122,'Hoja de Trabajo para listado'!$BC$155:$BC$1048576,0),MATCH((CUADRO!J$4&amp;$E122),'Hoja de Trabajo para listado'!$BC$151:$CB$151,0)),0)+IFERROR(INDEX('Hoja de Trabajo para listado'!$DE$153:$DG$274,MATCH($A122,'Hoja de Trabajo para listado'!$DE$153:$DE$1048576,0),MATCH((CUADRO!J$4&amp;$E122),'Hoja de Trabajo para listado'!$DE$151:$DG$151,0)),0)+IFERROR(INDEX('Hoja de Trabajo para listado'!$CD$155:$DC$1048576,MATCH($A122,'Hoja de Trabajo para listado'!$CD$155:$CD$1048576,0),MATCH((CUADRO!J$4&amp;$E122),'Hoja de Trabajo para listado'!$CD$151:$DC$151,0)),0)</f>
        <v>1257665.1099999999</v>
      </c>
      <c r="K122" s="245">
        <f ca="1">+IFERROR(INDEX('Hoja de Trabajo para listado'!$A$155:$Z$1048576,MATCH($A122,'Hoja de Trabajo para listado'!$A$155:$A$1048576,0),MATCH((CUADRO!K$4&amp;$E122),'Hoja de Trabajo para listado'!$A$151:$Z$151,0)),0)+IFERROR(INDEX('Hoja de Trabajo para listado'!$AB$155:$BA$1048576,MATCH($A122,'Hoja de Trabajo para listado'!$AB$155:$AB$1048576,0),MATCH((CUADRO!K$4&amp;$E122),'Hoja de Trabajo para listado'!$AB$151:$BA$151,0)),0)+IFERROR(INDEX('Hoja de Trabajo para listado'!$BC$155:$CB$1048576,MATCH($A122,'Hoja de Trabajo para listado'!$BC$155:$BC$1048576,0),MATCH((CUADRO!K$4&amp;$E122),'Hoja de Trabajo para listado'!$BC$151:$CB$151,0)),0)+IFERROR(INDEX('Hoja de Trabajo para listado'!$DE$153:$DG$274,MATCH($A122,'Hoja de Trabajo para listado'!$DE$153:$DE$1048576,0),MATCH((CUADRO!K$4&amp;$E122),'Hoja de Trabajo para listado'!$DE$151:$DG$151,0)),0)+IFERROR(INDEX('Hoja de Trabajo para listado'!$CD$155:$DC$1048576,MATCH($A122,'Hoja de Trabajo para listado'!$CD$155:$CD$1048576,0),MATCH((CUADRO!K$4&amp;$E122),'Hoja de Trabajo para listado'!$CD$151:$DC$151,0)),0)</f>
        <v>0</v>
      </c>
      <c r="L122" s="245">
        <f ca="1">+IFERROR(INDEX('Hoja de Trabajo para listado'!$A$155:$Z$1048576,MATCH($A122,'Hoja de Trabajo para listado'!$A$155:$A$1048576,0),MATCH((CUADRO!L$4&amp;$E122),'Hoja de Trabajo para listado'!$A$151:$Z$151,0)),0)+IFERROR(INDEX('Hoja de Trabajo para listado'!$AB$155:$BA$1048576,MATCH($A122,'Hoja de Trabajo para listado'!$AB$155:$AB$1048576,0),MATCH((CUADRO!L$4&amp;$E122),'Hoja de Trabajo para listado'!$AB$151:$BA$151,0)),0)+IFERROR(INDEX('Hoja de Trabajo para listado'!$BC$155:$CB$1048576,MATCH($A122,'Hoja de Trabajo para listado'!$BC$155:$BC$1048576,0),MATCH((CUADRO!L$4&amp;$E122),'Hoja de Trabajo para listado'!$BC$151:$CB$151,0)),0)+IFERROR(INDEX('Hoja de Trabajo para listado'!$DE$153:$DG$274,MATCH($A122,'Hoja de Trabajo para listado'!$DE$153:$DE$1048576,0),MATCH((CUADRO!L$4&amp;$E122),'Hoja de Trabajo para listado'!$DE$151:$DG$151,0)),0)+IFERROR(INDEX('Hoja de Trabajo para listado'!$CD$155:$DC$1048576,MATCH($A122,'Hoja de Trabajo para listado'!$CD$155:$CD$1048576,0),MATCH((CUADRO!L$4&amp;$E122),'Hoja de Trabajo para listado'!$CD$151:$DC$151,0)),0)</f>
        <v>0</v>
      </c>
      <c r="M122" s="245">
        <f ca="1">+IFERROR(INDEX('Hoja de Trabajo para listado'!$A$155:$Z$1048576,MATCH($A122,'Hoja de Trabajo para listado'!$A$155:$A$1048576,0),MATCH((CUADRO!M$4&amp;$E122),'Hoja de Trabajo para listado'!$A$151:$Z$151,0)),0)+IFERROR(INDEX('Hoja de Trabajo para listado'!$AB$155:$BA$1048576,MATCH($A122,'Hoja de Trabajo para listado'!$AB$155:$AB$1048576,0),MATCH((CUADRO!M$4&amp;$E122),'Hoja de Trabajo para listado'!$AB$151:$BA$151,0)),0)+IFERROR(INDEX('Hoja de Trabajo para listado'!$BC$155:$CB$1048576,MATCH($A122,'Hoja de Trabajo para listado'!$BC$155:$BC$1048576,0),MATCH((CUADRO!M$4&amp;$E122),'Hoja de Trabajo para listado'!$BC$151:$CB$151,0)),0)+IFERROR(INDEX('Hoja de Trabajo para listado'!$DE$153:$DG$274,MATCH($A122,'Hoja de Trabajo para listado'!$DE$153:$DE$1048576,0),MATCH((CUADRO!M$4&amp;$E122),'Hoja de Trabajo para listado'!$DE$151:$DG$151,0)),0)+IFERROR(INDEX('Hoja de Trabajo para listado'!$CD$155:$DC$1048576,MATCH($A122,'Hoja de Trabajo para listado'!$CD$155:$CD$1048576,0),MATCH((CUADRO!M$4&amp;$E122),'Hoja de Trabajo para listado'!$CD$151:$DC$151,0)),0)</f>
        <v>0</v>
      </c>
      <c r="N122" s="245">
        <f ca="1">+IFERROR(INDEX('Hoja de Trabajo para listado'!$A$155:$Z$1048576,MATCH($A122,'Hoja de Trabajo para listado'!$A$155:$A$1048576,0),MATCH((CUADRO!N$4&amp;$E122),'Hoja de Trabajo para listado'!$A$151:$Z$151,0)),0)+IFERROR(INDEX('Hoja de Trabajo para listado'!$AB$155:$BA$1048576,MATCH($A122,'Hoja de Trabajo para listado'!$AB$155:$AB$1048576,0),MATCH((CUADRO!N$4&amp;$E122),'Hoja de Trabajo para listado'!$AB$151:$BA$151,0)),0)+IFERROR(INDEX('Hoja de Trabajo para listado'!$BC$155:$CB$1048576,MATCH($A122,'Hoja de Trabajo para listado'!$BC$155:$BC$1048576,0),MATCH((CUADRO!N$4&amp;$E122),'Hoja de Trabajo para listado'!$BC$151:$CB$151,0)),0)+IFERROR(INDEX('Hoja de Trabajo para listado'!$DE$153:$DG$274,MATCH($A122,'Hoja de Trabajo para listado'!$DE$153:$DE$1048576,0),MATCH((CUADRO!N$4&amp;$E122),'Hoja de Trabajo para listado'!$DE$151:$DG$151,0)),0)+IFERROR(INDEX('Hoja de Trabajo para listado'!$CD$155:$DC$1048576,MATCH($A122,'Hoja de Trabajo para listado'!$CD$155:$CD$1048576,0),MATCH((CUADRO!N$4&amp;$E122),'Hoja de Trabajo para listado'!$CD$151:$DC$151,0)),0)</f>
        <v>0</v>
      </c>
      <c r="O122" s="245">
        <f ca="1">+IFERROR(INDEX('Hoja de Trabajo para listado'!$A$155:$Z$1048576,MATCH($A122,'Hoja de Trabajo para listado'!$A$155:$A$1048576,0),MATCH((CUADRO!O$4&amp;$E122),'Hoja de Trabajo para listado'!$A$151:$Z$151,0)),0)+IFERROR(INDEX('Hoja de Trabajo para listado'!$AB$155:$BA$1048576,MATCH($A122,'Hoja de Trabajo para listado'!$AB$155:$AB$1048576,0),MATCH((CUADRO!O$4&amp;$E122),'Hoja de Trabajo para listado'!$AB$151:$BA$151,0)),0)+IFERROR(INDEX('Hoja de Trabajo para listado'!$BC$155:$CB$1048576,MATCH($A122,'Hoja de Trabajo para listado'!$BC$155:$BC$1048576,0),MATCH((CUADRO!O$4&amp;$E122),'Hoja de Trabajo para listado'!$BC$151:$CB$151,0)),0)+IFERROR(INDEX('Hoja de Trabajo para listado'!$DE$153:$DG$274,MATCH($A122,'Hoja de Trabajo para listado'!$DE$153:$DE$1048576,0),MATCH((CUADRO!O$4&amp;$E122),'Hoja de Trabajo para listado'!$DE$151:$DG$151,0)),0)+IFERROR(INDEX('Hoja de Trabajo para listado'!$CD$155:$DC$1048576,MATCH($A122,'Hoja de Trabajo para listado'!$CD$155:$CD$1048576,0),MATCH((CUADRO!O$4&amp;$E122),'Hoja de Trabajo para listado'!$CD$151:$DC$151,0)),0)</f>
        <v>0</v>
      </c>
      <c r="P122" s="245">
        <f ca="1">+IFERROR(INDEX('Hoja de Trabajo para listado'!$A$155:$Z$1048576,MATCH($A122,'Hoja de Trabajo para listado'!$A$155:$A$1048576,0),MATCH((CUADRO!P$4&amp;$E122),'Hoja de Trabajo para listado'!$A$151:$Z$151,0)),0)+IFERROR(INDEX('Hoja de Trabajo para listado'!$AB$155:$BA$1048576,MATCH($A122,'Hoja de Trabajo para listado'!$AB$155:$AB$1048576,0),MATCH((CUADRO!P$4&amp;$E122),'Hoja de Trabajo para listado'!$AB$151:$BA$151,0)),0)+IFERROR(INDEX('Hoja de Trabajo para listado'!$BC$155:$CB$1048576,MATCH($A122,'Hoja de Trabajo para listado'!$BC$155:$BC$1048576,0),MATCH((CUADRO!P$4&amp;$E122),'Hoja de Trabajo para listado'!$BC$151:$CB$151,0)),0)+IFERROR(INDEX('Hoja de Trabajo para listado'!$DE$153:$DG$274,MATCH($A122,'Hoja de Trabajo para listado'!$DE$153:$DE$1048576,0),MATCH((CUADRO!P$4&amp;$E122),'Hoja de Trabajo para listado'!$DE$151:$DG$151,0)),0)+IFERROR(INDEX('Hoja de Trabajo para listado'!$CD$155:$DC$1048576,MATCH($A122,'Hoja de Trabajo para listado'!$CD$155:$CD$1048576,0),MATCH((CUADRO!P$4&amp;$E122),'Hoja de Trabajo para listado'!$CD$151:$DC$151,0)),0)</f>
        <v>0</v>
      </c>
      <c r="Q122" s="245">
        <f ca="1">+IFERROR(INDEX('Hoja de Trabajo para listado'!$A$155:$Z$1048576,MATCH($A122,'Hoja de Trabajo para listado'!$A$155:$A$1048576,0),MATCH((CUADRO!Q$4&amp;$E122),'Hoja de Trabajo para listado'!$A$151:$Z$151,0)),0)+IFERROR(INDEX('Hoja de Trabajo para listado'!$AB$155:$BA$1048576,MATCH($A122,'Hoja de Trabajo para listado'!$AB$155:$AB$1048576,0),MATCH((CUADRO!Q$4&amp;$E122),'Hoja de Trabajo para listado'!$AB$151:$BA$151,0)),0)+IFERROR(INDEX('Hoja de Trabajo para listado'!$BC$155:$CB$1048576,MATCH($A122,'Hoja de Trabajo para listado'!$BC$155:$BC$1048576,0),MATCH((CUADRO!Q$4&amp;$E122),'Hoja de Trabajo para listado'!$BC$151:$CB$151,0)),0)+IFERROR(INDEX('Hoja de Trabajo para listado'!$DE$153:$DG$274,MATCH($A122,'Hoja de Trabajo para listado'!$DE$153:$DE$1048576,0),MATCH((CUADRO!Q$4&amp;$E122),'Hoja de Trabajo para listado'!$DE$151:$DG$151,0)),0)+IFERROR(INDEX('Hoja de Trabajo para listado'!$CD$155:$DC$1048576,MATCH($A122,'Hoja de Trabajo para listado'!$CD$155:$CD$1048576,0),MATCH((CUADRO!Q$4&amp;$E122),'Hoja de Trabajo para listado'!$CD$151:$DC$151,0)),0)</f>
        <v>0</v>
      </c>
      <c r="R122" s="245">
        <f t="shared" ca="1" si="5"/>
        <v>1297547.8099999998</v>
      </c>
      <c r="S122" s="245">
        <f ca="1">+R121+R122</f>
        <v>1297547.8099999998</v>
      </c>
      <c r="T122" s="245">
        <f ca="1">+S122</f>
        <v>1297547.8099999998</v>
      </c>
      <c r="U122" s="244">
        <f t="shared" si="6"/>
        <v>2</v>
      </c>
      <c r="V122" s="333" t="str">
        <f>+VLOOKUP(A122,bd_lista!$A$3:$E$592,5,FALSE)</f>
        <v>Instituciones Descentralizadas</v>
      </c>
      <c r="W122" s="388"/>
      <c r="X122" s="242">
        <f>+VLOOKUP(A122,[4]Sheet1!$A$13:$D$744,4,FALSE)</f>
        <v>20</v>
      </c>
      <c r="Y122" s="242" t="str">
        <f>+VLOOKUP(X122,bd_lista!$A$3:$C$592,3,FALSE)</f>
        <v>Ministerio de Defensa</v>
      </c>
      <c r="Z122" s="292"/>
      <c r="AA122" s="293"/>
    </row>
    <row r="123" spans="1:27" customFormat="1" ht="15" hidden="1" customHeight="1">
      <c r="A123" s="251">
        <v>171</v>
      </c>
      <c r="B123" s="392">
        <f>+A123</f>
        <v>171</v>
      </c>
      <c r="C123" s="247" t="str">
        <f>+VLOOKUP(A123,bd_lista!$A$3:$C$592,3,FALSE)</f>
        <v>Centro de Investigación Agrícola Tropical</v>
      </c>
      <c r="D123" s="389" t="str">
        <f>+C123</f>
        <v>Centro de Investigación Agrícola Tropical</v>
      </c>
      <c r="E123" s="247" t="s">
        <v>1304</v>
      </c>
      <c r="F123" s="243">
        <f ca="1">+IFERROR(INDEX('Hoja de Trabajo para listado'!$A$155:$Z$1048576,MATCH($A123,'Hoja de Trabajo para listado'!$A$155:$A$1048576,0),MATCH((CUADRO!F$4&amp;$E123),'Hoja de Trabajo para listado'!$A$151:$Z$151,0)),0)+IFERROR(INDEX('Hoja de Trabajo para listado'!$AB$155:$BA$1048576,MATCH($A123,'Hoja de Trabajo para listado'!$AB$155:$AB$1048576,0),MATCH((CUADRO!F$4&amp;$E123),'Hoja de Trabajo para listado'!$AB$151:$BA$151,0)),0)+IFERROR(INDEX('Hoja de Trabajo para listado'!$BC$155:$CB$1048576,MATCH($A123,'Hoja de Trabajo para listado'!$BC$155:$BC$1048576,0),MATCH((CUADRO!F$4&amp;$E123),'Hoja de Trabajo para listado'!$BC$151:$CB$151,0)),0)+IFERROR(INDEX('Hoja de Trabajo para listado'!$DE$153:$DG$274,MATCH($A123,'Hoja de Trabajo para listado'!$DE$153:$DE$1048576,0),MATCH((CUADRO!F$4&amp;$E123),'Hoja de Trabajo para listado'!$DE$151:$DG$151,0)),0)+IFERROR(INDEX('Hoja de Trabajo para listado'!$CD$155:$DC$1048576,MATCH($A123,'Hoja de Trabajo para listado'!$CD$155:$CD$1048576,0),MATCH((CUADRO!F$4&amp;$E123),'Hoja de Trabajo para listado'!$CD$151:$DC$151,0)),0)</f>
        <v>0</v>
      </c>
      <c r="G123" s="243">
        <f ca="1">+IFERROR(INDEX('Hoja de Trabajo para listado'!$A$155:$Z$1048576,MATCH($A123,'Hoja de Trabajo para listado'!$A$155:$A$1048576,0),MATCH((CUADRO!G$4&amp;$E123),'Hoja de Trabajo para listado'!$A$151:$Z$151,0)),0)+IFERROR(INDEX('Hoja de Trabajo para listado'!$AB$155:$BA$1048576,MATCH($A123,'Hoja de Trabajo para listado'!$AB$155:$AB$1048576,0),MATCH((CUADRO!G$4&amp;$E123),'Hoja de Trabajo para listado'!$AB$151:$BA$151,0)),0)+IFERROR(INDEX('Hoja de Trabajo para listado'!$BC$155:$CB$1048576,MATCH($A123,'Hoja de Trabajo para listado'!$BC$155:$BC$1048576,0),MATCH((CUADRO!G$4&amp;$E123),'Hoja de Trabajo para listado'!$BC$151:$CB$151,0)),0)+IFERROR(INDEX('Hoja de Trabajo para listado'!$DE$153:$DG$274,MATCH($A123,'Hoja de Trabajo para listado'!$DE$153:$DE$1048576,0),MATCH((CUADRO!G$4&amp;$E123),'Hoja de Trabajo para listado'!$DE$151:$DG$151,0)),0)+IFERROR(INDEX('Hoja de Trabajo para listado'!$CD$155:$DC$1048576,MATCH($A123,'Hoja de Trabajo para listado'!$CD$155:$CD$1048576,0),MATCH((CUADRO!G$4&amp;$E123),'Hoja de Trabajo para listado'!$CD$151:$DC$151,0)),0)</f>
        <v>0</v>
      </c>
      <c r="H123" s="243">
        <f ca="1">+IFERROR(INDEX('Hoja de Trabajo para listado'!$A$155:$Z$1048576,MATCH($A123,'Hoja de Trabajo para listado'!$A$155:$A$1048576,0),MATCH((CUADRO!H$4&amp;$E123),'Hoja de Trabajo para listado'!$A$151:$Z$151,0)),0)+IFERROR(INDEX('Hoja de Trabajo para listado'!$AB$155:$BA$1048576,MATCH($A123,'Hoja de Trabajo para listado'!$AB$155:$AB$1048576,0),MATCH((CUADRO!H$4&amp;$E123),'Hoja de Trabajo para listado'!$AB$151:$BA$151,0)),0)+IFERROR(INDEX('Hoja de Trabajo para listado'!$BC$155:$CB$1048576,MATCH($A123,'Hoja de Trabajo para listado'!$BC$155:$BC$1048576,0),MATCH((CUADRO!H$4&amp;$E123),'Hoja de Trabajo para listado'!$BC$151:$CB$151,0)),0)+IFERROR(INDEX('Hoja de Trabajo para listado'!$DE$153:$DG$274,MATCH($A123,'Hoja de Trabajo para listado'!$DE$153:$DE$1048576,0),MATCH((CUADRO!H$4&amp;$E123),'Hoja de Trabajo para listado'!$DE$151:$DG$151,0)),0)+IFERROR(INDEX('Hoja de Trabajo para listado'!$CD$155:$DC$1048576,MATCH($A123,'Hoja de Trabajo para listado'!$CD$155:$CD$1048576,0),MATCH((CUADRO!H$4&amp;$E123),'Hoja de Trabajo para listado'!$CD$151:$DC$151,0)),0)</f>
        <v>0</v>
      </c>
      <c r="I123" s="243">
        <f ca="1">+IFERROR(INDEX('Hoja de Trabajo para listado'!$A$155:$Z$1048576,MATCH($A123,'Hoja de Trabajo para listado'!$A$155:$A$1048576,0),MATCH((CUADRO!I$4&amp;$E123),'Hoja de Trabajo para listado'!$A$151:$Z$151,0)),0)+IFERROR(INDEX('Hoja de Trabajo para listado'!$AB$155:$BA$1048576,MATCH($A123,'Hoja de Trabajo para listado'!$AB$155:$AB$1048576,0),MATCH((CUADRO!I$4&amp;$E123),'Hoja de Trabajo para listado'!$AB$151:$BA$151,0)),0)+IFERROR(INDEX('Hoja de Trabajo para listado'!$BC$155:$CB$1048576,MATCH($A123,'Hoja de Trabajo para listado'!$BC$155:$BC$1048576,0),MATCH((CUADRO!I$4&amp;$E123),'Hoja de Trabajo para listado'!$BC$151:$CB$151,0)),0)+IFERROR(INDEX('Hoja de Trabajo para listado'!$DE$153:$DG$274,MATCH($A123,'Hoja de Trabajo para listado'!$DE$153:$DE$1048576,0),MATCH((CUADRO!I$4&amp;$E123),'Hoja de Trabajo para listado'!$DE$151:$DG$151,0)),0)+IFERROR(INDEX('Hoja de Trabajo para listado'!$CD$155:$DC$1048576,MATCH($A123,'Hoja de Trabajo para listado'!$CD$155:$CD$1048576,0),MATCH((CUADRO!I$4&amp;$E123),'Hoja de Trabajo para listado'!$CD$151:$DC$151,0)),0)</f>
        <v>0</v>
      </c>
      <c r="J123" s="243">
        <f ca="1">+IFERROR(INDEX('Hoja de Trabajo para listado'!$A$155:$Z$1048576,MATCH($A123,'Hoja de Trabajo para listado'!$A$155:$A$1048576,0),MATCH((CUADRO!J$4&amp;$E123),'Hoja de Trabajo para listado'!$A$151:$Z$151,0)),0)+IFERROR(INDEX('Hoja de Trabajo para listado'!$AB$155:$BA$1048576,MATCH($A123,'Hoja de Trabajo para listado'!$AB$155:$AB$1048576,0),MATCH((CUADRO!J$4&amp;$E123),'Hoja de Trabajo para listado'!$AB$151:$BA$151,0)),0)+IFERROR(INDEX('Hoja de Trabajo para listado'!$BC$155:$CB$1048576,MATCH($A123,'Hoja de Trabajo para listado'!$BC$155:$BC$1048576,0),MATCH((CUADRO!J$4&amp;$E123),'Hoja de Trabajo para listado'!$BC$151:$CB$151,0)),0)+IFERROR(INDEX('Hoja de Trabajo para listado'!$DE$153:$DG$274,MATCH($A123,'Hoja de Trabajo para listado'!$DE$153:$DE$1048576,0),MATCH((CUADRO!J$4&amp;$E123),'Hoja de Trabajo para listado'!$DE$151:$DG$151,0)),0)+IFERROR(INDEX('Hoja de Trabajo para listado'!$CD$155:$DC$1048576,MATCH($A123,'Hoja de Trabajo para listado'!$CD$155:$CD$1048576,0),MATCH((CUADRO!J$4&amp;$E123),'Hoja de Trabajo para listado'!$CD$151:$DC$151,0)),0)</f>
        <v>0</v>
      </c>
      <c r="K123" s="243">
        <f ca="1">+IFERROR(INDEX('Hoja de Trabajo para listado'!$A$155:$Z$1048576,MATCH($A123,'Hoja de Trabajo para listado'!$A$155:$A$1048576,0),MATCH((CUADRO!K$4&amp;$E123),'Hoja de Trabajo para listado'!$A$151:$Z$151,0)),0)+IFERROR(INDEX('Hoja de Trabajo para listado'!$AB$155:$BA$1048576,MATCH($A123,'Hoja de Trabajo para listado'!$AB$155:$AB$1048576,0),MATCH((CUADRO!K$4&amp;$E123),'Hoja de Trabajo para listado'!$AB$151:$BA$151,0)),0)+IFERROR(INDEX('Hoja de Trabajo para listado'!$BC$155:$CB$1048576,MATCH($A123,'Hoja de Trabajo para listado'!$BC$155:$BC$1048576,0),MATCH((CUADRO!K$4&amp;$E123),'Hoja de Trabajo para listado'!$BC$151:$CB$151,0)),0)+IFERROR(INDEX('Hoja de Trabajo para listado'!$DE$153:$DG$274,MATCH($A123,'Hoja de Trabajo para listado'!$DE$153:$DE$1048576,0),MATCH((CUADRO!K$4&amp;$E123),'Hoja de Trabajo para listado'!$DE$151:$DG$151,0)),0)+IFERROR(INDEX('Hoja de Trabajo para listado'!$CD$155:$DC$1048576,MATCH($A123,'Hoja de Trabajo para listado'!$CD$155:$CD$1048576,0),MATCH((CUADRO!K$4&amp;$E123),'Hoja de Trabajo para listado'!$CD$151:$DC$151,0)),0)</f>
        <v>0</v>
      </c>
      <c r="L123" s="243">
        <f ca="1">+IFERROR(INDEX('Hoja de Trabajo para listado'!$A$155:$Z$1048576,MATCH($A123,'Hoja de Trabajo para listado'!$A$155:$A$1048576,0),MATCH((CUADRO!L$4&amp;$E123),'Hoja de Trabajo para listado'!$A$151:$Z$151,0)),0)+IFERROR(INDEX('Hoja de Trabajo para listado'!$AB$155:$BA$1048576,MATCH($A123,'Hoja de Trabajo para listado'!$AB$155:$AB$1048576,0),MATCH((CUADRO!L$4&amp;$E123),'Hoja de Trabajo para listado'!$AB$151:$BA$151,0)),0)+IFERROR(INDEX('Hoja de Trabajo para listado'!$BC$155:$CB$1048576,MATCH($A123,'Hoja de Trabajo para listado'!$BC$155:$BC$1048576,0),MATCH((CUADRO!L$4&amp;$E123),'Hoja de Trabajo para listado'!$BC$151:$CB$151,0)),0)+IFERROR(INDEX('Hoja de Trabajo para listado'!$DE$153:$DG$274,MATCH($A123,'Hoja de Trabajo para listado'!$DE$153:$DE$1048576,0),MATCH((CUADRO!L$4&amp;$E123),'Hoja de Trabajo para listado'!$DE$151:$DG$151,0)),0)+IFERROR(INDEX('Hoja de Trabajo para listado'!$CD$155:$DC$1048576,MATCH($A123,'Hoja de Trabajo para listado'!$CD$155:$CD$1048576,0),MATCH((CUADRO!L$4&amp;$E123),'Hoja de Trabajo para listado'!$CD$151:$DC$151,0)),0)</f>
        <v>0</v>
      </c>
      <c r="M123" s="243">
        <f ca="1">+IFERROR(INDEX('Hoja de Trabajo para listado'!$A$155:$Z$1048576,MATCH($A123,'Hoja de Trabajo para listado'!$A$155:$A$1048576,0),MATCH((CUADRO!M$4&amp;$E123),'Hoja de Trabajo para listado'!$A$151:$Z$151,0)),0)+IFERROR(INDEX('Hoja de Trabajo para listado'!$AB$155:$BA$1048576,MATCH($A123,'Hoja de Trabajo para listado'!$AB$155:$AB$1048576,0),MATCH((CUADRO!M$4&amp;$E123),'Hoja de Trabajo para listado'!$AB$151:$BA$151,0)),0)+IFERROR(INDEX('Hoja de Trabajo para listado'!$BC$155:$CB$1048576,MATCH($A123,'Hoja de Trabajo para listado'!$BC$155:$BC$1048576,0),MATCH((CUADRO!M$4&amp;$E123),'Hoja de Trabajo para listado'!$BC$151:$CB$151,0)),0)+IFERROR(INDEX('Hoja de Trabajo para listado'!$DE$153:$DG$274,MATCH($A123,'Hoja de Trabajo para listado'!$DE$153:$DE$1048576,0),MATCH((CUADRO!M$4&amp;$E123),'Hoja de Trabajo para listado'!$DE$151:$DG$151,0)),0)+IFERROR(INDEX('Hoja de Trabajo para listado'!$CD$155:$DC$1048576,MATCH($A123,'Hoja de Trabajo para listado'!$CD$155:$CD$1048576,0),MATCH((CUADRO!M$4&amp;$E123),'Hoja de Trabajo para listado'!$CD$151:$DC$151,0)),0)</f>
        <v>0</v>
      </c>
      <c r="N123" s="243">
        <f ca="1">+IFERROR(INDEX('Hoja de Trabajo para listado'!$A$155:$Z$1048576,MATCH($A123,'Hoja de Trabajo para listado'!$A$155:$A$1048576,0),MATCH((CUADRO!N$4&amp;$E123),'Hoja de Trabajo para listado'!$A$151:$Z$151,0)),0)+IFERROR(INDEX('Hoja de Trabajo para listado'!$AB$155:$BA$1048576,MATCH($A123,'Hoja de Trabajo para listado'!$AB$155:$AB$1048576,0),MATCH((CUADRO!N$4&amp;$E123),'Hoja de Trabajo para listado'!$AB$151:$BA$151,0)),0)+IFERROR(INDEX('Hoja de Trabajo para listado'!$BC$155:$CB$1048576,MATCH($A123,'Hoja de Trabajo para listado'!$BC$155:$BC$1048576,0),MATCH((CUADRO!N$4&amp;$E123),'Hoja de Trabajo para listado'!$BC$151:$CB$151,0)),0)+IFERROR(INDEX('Hoja de Trabajo para listado'!$DE$153:$DG$274,MATCH($A123,'Hoja de Trabajo para listado'!$DE$153:$DE$1048576,0),MATCH((CUADRO!N$4&amp;$E123),'Hoja de Trabajo para listado'!$DE$151:$DG$151,0)),0)+IFERROR(INDEX('Hoja de Trabajo para listado'!$CD$155:$DC$1048576,MATCH($A123,'Hoja de Trabajo para listado'!$CD$155:$CD$1048576,0),MATCH((CUADRO!N$4&amp;$E123),'Hoja de Trabajo para listado'!$CD$151:$DC$151,0)),0)</f>
        <v>0</v>
      </c>
      <c r="O123" s="243">
        <f ca="1">+IFERROR(INDEX('Hoja de Trabajo para listado'!$A$155:$Z$1048576,MATCH($A123,'Hoja de Trabajo para listado'!$A$155:$A$1048576,0),MATCH((CUADRO!O$4&amp;$E123),'Hoja de Trabajo para listado'!$A$151:$Z$151,0)),0)+IFERROR(INDEX('Hoja de Trabajo para listado'!$AB$155:$BA$1048576,MATCH($A123,'Hoja de Trabajo para listado'!$AB$155:$AB$1048576,0),MATCH((CUADRO!O$4&amp;$E123),'Hoja de Trabajo para listado'!$AB$151:$BA$151,0)),0)+IFERROR(INDEX('Hoja de Trabajo para listado'!$BC$155:$CB$1048576,MATCH($A123,'Hoja de Trabajo para listado'!$BC$155:$BC$1048576,0),MATCH((CUADRO!O$4&amp;$E123),'Hoja de Trabajo para listado'!$BC$151:$CB$151,0)),0)+IFERROR(INDEX('Hoja de Trabajo para listado'!$DE$153:$DG$274,MATCH($A123,'Hoja de Trabajo para listado'!$DE$153:$DE$1048576,0),MATCH((CUADRO!O$4&amp;$E123),'Hoja de Trabajo para listado'!$DE$151:$DG$151,0)),0)+IFERROR(INDEX('Hoja de Trabajo para listado'!$CD$155:$DC$1048576,MATCH($A123,'Hoja de Trabajo para listado'!$CD$155:$CD$1048576,0),MATCH((CUADRO!O$4&amp;$E123),'Hoja de Trabajo para listado'!$CD$151:$DC$151,0)),0)</f>
        <v>0</v>
      </c>
      <c r="P123" s="243">
        <f ca="1">+IFERROR(INDEX('Hoja de Trabajo para listado'!$A$155:$Z$1048576,MATCH($A123,'Hoja de Trabajo para listado'!$A$155:$A$1048576,0),MATCH((CUADRO!P$4&amp;$E123),'Hoja de Trabajo para listado'!$A$151:$Z$151,0)),0)+IFERROR(INDEX('Hoja de Trabajo para listado'!$AB$155:$BA$1048576,MATCH($A123,'Hoja de Trabajo para listado'!$AB$155:$AB$1048576,0),MATCH((CUADRO!P$4&amp;$E123),'Hoja de Trabajo para listado'!$AB$151:$BA$151,0)),0)+IFERROR(INDEX('Hoja de Trabajo para listado'!$BC$155:$CB$1048576,MATCH($A123,'Hoja de Trabajo para listado'!$BC$155:$BC$1048576,0),MATCH((CUADRO!P$4&amp;$E123),'Hoja de Trabajo para listado'!$BC$151:$CB$151,0)),0)+IFERROR(INDEX('Hoja de Trabajo para listado'!$DE$153:$DG$274,MATCH($A123,'Hoja de Trabajo para listado'!$DE$153:$DE$1048576,0),MATCH((CUADRO!P$4&amp;$E123),'Hoja de Trabajo para listado'!$DE$151:$DG$151,0)),0)+IFERROR(INDEX('Hoja de Trabajo para listado'!$CD$155:$DC$1048576,MATCH($A123,'Hoja de Trabajo para listado'!$CD$155:$CD$1048576,0),MATCH((CUADRO!P$4&amp;$E123),'Hoja de Trabajo para listado'!$CD$151:$DC$151,0)),0)</f>
        <v>0</v>
      </c>
      <c r="Q123" s="243">
        <f ca="1">+IFERROR(INDEX('Hoja de Trabajo para listado'!$A$155:$Z$1048576,MATCH($A123,'Hoja de Trabajo para listado'!$A$155:$A$1048576,0),MATCH((CUADRO!Q$4&amp;$E123),'Hoja de Trabajo para listado'!$A$151:$Z$151,0)),0)+IFERROR(INDEX('Hoja de Trabajo para listado'!$AB$155:$BA$1048576,MATCH($A123,'Hoja de Trabajo para listado'!$AB$155:$AB$1048576,0),MATCH((CUADRO!Q$4&amp;$E123),'Hoja de Trabajo para listado'!$AB$151:$BA$151,0)),0)+IFERROR(INDEX('Hoja de Trabajo para listado'!$BC$155:$CB$1048576,MATCH($A123,'Hoja de Trabajo para listado'!$BC$155:$BC$1048576,0),MATCH((CUADRO!Q$4&amp;$E123),'Hoja de Trabajo para listado'!$BC$151:$CB$151,0)),0)+IFERROR(INDEX('Hoja de Trabajo para listado'!$DE$153:$DG$274,MATCH($A123,'Hoja de Trabajo para listado'!$DE$153:$DE$1048576,0),MATCH((CUADRO!Q$4&amp;$E123),'Hoja de Trabajo para listado'!$DE$151:$DG$151,0)),0)+IFERROR(INDEX('Hoja de Trabajo para listado'!$CD$155:$DC$1048576,MATCH($A123,'Hoja de Trabajo para listado'!$CD$155:$CD$1048576,0),MATCH((CUADRO!Q$4&amp;$E123),'Hoja de Trabajo para listado'!$CD$151:$DC$151,0)),0)</f>
        <v>0</v>
      </c>
      <c r="R123" s="243">
        <f t="shared" ca="1" si="5"/>
        <v>0</v>
      </c>
      <c r="S123" s="243"/>
      <c r="T123" s="243">
        <f ca="1">+T124</f>
        <v>0</v>
      </c>
      <c r="U123" s="242">
        <f t="shared" si="6"/>
        <v>1</v>
      </c>
      <c r="V123" s="333" t="str">
        <f>+VLOOKUP(A123,bd_lista!$A$3:$E$592,5,FALSE)</f>
        <v>Instituciones Descentralizadas</v>
      </c>
      <c r="W123" s="387" t="str">
        <f>+V123</f>
        <v>Instituciones Descentralizadas</v>
      </c>
      <c r="X123" s="242">
        <f>+VLOOKUP(A123,[4]Sheet1!$A$13:$D$744,4,FALSE)</f>
        <v>0</v>
      </c>
      <c r="Y123" s="242" t="e">
        <f>+VLOOKUP(X123,bd_lista!$A$3:$C$592,3,FALSE)</f>
        <v>#N/A</v>
      </c>
      <c r="Z123" s="294">
        <f>+X123</f>
        <v>0</v>
      </c>
      <c r="AA123" s="295" t="e">
        <f>+Y123</f>
        <v>#N/A</v>
      </c>
    </row>
    <row r="124" spans="1:27" customFormat="1" ht="15" hidden="1" customHeight="1">
      <c r="A124" s="32">
        <v>171</v>
      </c>
      <c r="B124" s="393"/>
      <c r="C124" s="333" t="str">
        <f>+VLOOKUP(A124,bd_lista!$A$3:$C$592,3,FALSE)</f>
        <v>Centro de Investigación Agrícola Tropical</v>
      </c>
      <c r="D124" s="390"/>
      <c r="E124" s="333" t="s">
        <v>1305</v>
      </c>
      <c r="F124" s="245">
        <f ca="1">+IFERROR(INDEX('Hoja de Trabajo para listado'!$A$155:$Z$1048576,MATCH($A124,'Hoja de Trabajo para listado'!$A$155:$A$1048576,0),MATCH((CUADRO!F$4&amp;$E124),'Hoja de Trabajo para listado'!$A$151:$Z$151,0)),0)+IFERROR(INDEX('Hoja de Trabajo para listado'!$AB$155:$BA$1048576,MATCH($A124,'Hoja de Trabajo para listado'!$AB$155:$AB$1048576,0),MATCH((CUADRO!F$4&amp;$E124),'Hoja de Trabajo para listado'!$AB$151:$BA$151,0)),0)+IFERROR(INDEX('Hoja de Trabajo para listado'!$BC$155:$CB$1048576,MATCH($A124,'Hoja de Trabajo para listado'!$BC$155:$BC$1048576,0),MATCH((CUADRO!F$4&amp;$E124),'Hoja de Trabajo para listado'!$BC$151:$CB$151,0)),0)+IFERROR(INDEX('Hoja de Trabajo para listado'!$DE$153:$DG$274,MATCH($A124,'Hoja de Trabajo para listado'!$DE$153:$DE$1048576,0),MATCH((CUADRO!F$4&amp;$E124),'Hoja de Trabajo para listado'!$DE$151:$DG$151,0)),0)+IFERROR(INDEX('Hoja de Trabajo para listado'!$CD$155:$DC$1048576,MATCH($A124,'Hoja de Trabajo para listado'!$CD$155:$CD$1048576,0),MATCH((CUADRO!F$4&amp;$E124),'Hoja de Trabajo para listado'!$CD$151:$DC$151,0)),0)</f>
        <v>0</v>
      </c>
      <c r="G124" s="245">
        <f ca="1">+IFERROR(INDEX('Hoja de Trabajo para listado'!$A$155:$Z$1048576,MATCH($A124,'Hoja de Trabajo para listado'!$A$155:$A$1048576,0),MATCH((CUADRO!G$4&amp;$E124),'Hoja de Trabajo para listado'!$A$151:$Z$151,0)),0)+IFERROR(INDEX('Hoja de Trabajo para listado'!$AB$155:$BA$1048576,MATCH($A124,'Hoja de Trabajo para listado'!$AB$155:$AB$1048576,0),MATCH((CUADRO!G$4&amp;$E124),'Hoja de Trabajo para listado'!$AB$151:$BA$151,0)),0)+IFERROR(INDEX('Hoja de Trabajo para listado'!$BC$155:$CB$1048576,MATCH($A124,'Hoja de Trabajo para listado'!$BC$155:$BC$1048576,0),MATCH((CUADRO!G$4&amp;$E124),'Hoja de Trabajo para listado'!$BC$151:$CB$151,0)),0)+IFERROR(INDEX('Hoja de Trabajo para listado'!$DE$153:$DG$274,MATCH($A124,'Hoja de Trabajo para listado'!$DE$153:$DE$1048576,0),MATCH((CUADRO!G$4&amp;$E124),'Hoja de Trabajo para listado'!$DE$151:$DG$151,0)),0)+IFERROR(INDEX('Hoja de Trabajo para listado'!$CD$155:$DC$1048576,MATCH($A124,'Hoja de Trabajo para listado'!$CD$155:$CD$1048576,0),MATCH((CUADRO!G$4&amp;$E124),'Hoja de Trabajo para listado'!$CD$151:$DC$151,0)),0)</f>
        <v>0</v>
      </c>
      <c r="H124" s="245">
        <f ca="1">+IFERROR(INDEX('Hoja de Trabajo para listado'!$A$155:$Z$1048576,MATCH($A124,'Hoja de Trabajo para listado'!$A$155:$A$1048576,0),MATCH((CUADRO!H$4&amp;$E124),'Hoja de Trabajo para listado'!$A$151:$Z$151,0)),0)+IFERROR(INDEX('Hoja de Trabajo para listado'!$AB$155:$BA$1048576,MATCH($A124,'Hoja de Trabajo para listado'!$AB$155:$AB$1048576,0),MATCH((CUADRO!H$4&amp;$E124),'Hoja de Trabajo para listado'!$AB$151:$BA$151,0)),0)+IFERROR(INDEX('Hoja de Trabajo para listado'!$BC$155:$CB$1048576,MATCH($A124,'Hoja de Trabajo para listado'!$BC$155:$BC$1048576,0),MATCH((CUADRO!H$4&amp;$E124),'Hoja de Trabajo para listado'!$BC$151:$CB$151,0)),0)+IFERROR(INDEX('Hoja de Trabajo para listado'!$DE$153:$DG$274,MATCH($A124,'Hoja de Trabajo para listado'!$DE$153:$DE$1048576,0),MATCH((CUADRO!H$4&amp;$E124),'Hoja de Trabajo para listado'!$DE$151:$DG$151,0)),0)+IFERROR(INDEX('Hoja de Trabajo para listado'!$CD$155:$DC$1048576,MATCH($A124,'Hoja de Trabajo para listado'!$CD$155:$CD$1048576,0),MATCH((CUADRO!H$4&amp;$E124),'Hoja de Trabajo para listado'!$CD$151:$DC$151,0)),0)</f>
        <v>0</v>
      </c>
      <c r="I124" s="245">
        <f ca="1">+IFERROR(INDEX('Hoja de Trabajo para listado'!$A$155:$Z$1048576,MATCH($A124,'Hoja de Trabajo para listado'!$A$155:$A$1048576,0),MATCH((CUADRO!I$4&amp;$E124),'Hoja de Trabajo para listado'!$A$151:$Z$151,0)),0)+IFERROR(INDEX('Hoja de Trabajo para listado'!$AB$155:$BA$1048576,MATCH($A124,'Hoja de Trabajo para listado'!$AB$155:$AB$1048576,0),MATCH((CUADRO!I$4&amp;$E124),'Hoja de Trabajo para listado'!$AB$151:$BA$151,0)),0)+IFERROR(INDEX('Hoja de Trabajo para listado'!$BC$155:$CB$1048576,MATCH($A124,'Hoja de Trabajo para listado'!$BC$155:$BC$1048576,0),MATCH((CUADRO!I$4&amp;$E124),'Hoja de Trabajo para listado'!$BC$151:$CB$151,0)),0)+IFERROR(INDEX('Hoja de Trabajo para listado'!$DE$153:$DG$274,MATCH($A124,'Hoja de Trabajo para listado'!$DE$153:$DE$1048576,0),MATCH((CUADRO!I$4&amp;$E124),'Hoja de Trabajo para listado'!$DE$151:$DG$151,0)),0)+IFERROR(INDEX('Hoja de Trabajo para listado'!$CD$155:$DC$1048576,MATCH($A124,'Hoja de Trabajo para listado'!$CD$155:$CD$1048576,0),MATCH((CUADRO!I$4&amp;$E124),'Hoja de Trabajo para listado'!$CD$151:$DC$151,0)),0)</f>
        <v>0</v>
      </c>
      <c r="J124" s="245">
        <f ca="1">+IFERROR(INDEX('Hoja de Trabajo para listado'!$A$155:$Z$1048576,MATCH($A124,'Hoja de Trabajo para listado'!$A$155:$A$1048576,0),MATCH((CUADRO!J$4&amp;$E124),'Hoja de Trabajo para listado'!$A$151:$Z$151,0)),0)+IFERROR(INDEX('Hoja de Trabajo para listado'!$AB$155:$BA$1048576,MATCH($A124,'Hoja de Trabajo para listado'!$AB$155:$AB$1048576,0),MATCH((CUADRO!J$4&amp;$E124),'Hoja de Trabajo para listado'!$AB$151:$BA$151,0)),0)+IFERROR(INDEX('Hoja de Trabajo para listado'!$BC$155:$CB$1048576,MATCH($A124,'Hoja de Trabajo para listado'!$BC$155:$BC$1048576,0),MATCH((CUADRO!J$4&amp;$E124),'Hoja de Trabajo para listado'!$BC$151:$CB$151,0)),0)+IFERROR(INDEX('Hoja de Trabajo para listado'!$DE$153:$DG$274,MATCH($A124,'Hoja de Trabajo para listado'!$DE$153:$DE$1048576,0),MATCH((CUADRO!J$4&amp;$E124),'Hoja de Trabajo para listado'!$DE$151:$DG$151,0)),0)+IFERROR(INDEX('Hoja de Trabajo para listado'!$CD$155:$DC$1048576,MATCH($A124,'Hoja de Trabajo para listado'!$CD$155:$CD$1048576,0),MATCH((CUADRO!J$4&amp;$E124),'Hoja de Trabajo para listado'!$CD$151:$DC$151,0)),0)</f>
        <v>0</v>
      </c>
      <c r="K124" s="245">
        <f ca="1">+IFERROR(INDEX('Hoja de Trabajo para listado'!$A$155:$Z$1048576,MATCH($A124,'Hoja de Trabajo para listado'!$A$155:$A$1048576,0),MATCH((CUADRO!K$4&amp;$E124),'Hoja de Trabajo para listado'!$A$151:$Z$151,0)),0)+IFERROR(INDEX('Hoja de Trabajo para listado'!$AB$155:$BA$1048576,MATCH($A124,'Hoja de Trabajo para listado'!$AB$155:$AB$1048576,0),MATCH((CUADRO!K$4&amp;$E124),'Hoja de Trabajo para listado'!$AB$151:$BA$151,0)),0)+IFERROR(INDEX('Hoja de Trabajo para listado'!$BC$155:$CB$1048576,MATCH($A124,'Hoja de Trabajo para listado'!$BC$155:$BC$1048576,0),MATCH((CUADRO!K$4&amp;$E124),'Hoja de Trabajo para listado'!$BC$151:$CB$151,0)),0)+IFERROR(INDEX('Hoja de Trabajo para listado'!$DE$153:$DG$274,MATCH($A124,'Hoja de Trabajo para listado'!$DE$153:$DE$1048576,0),MATCH((CUADRO!K$4&amp;$E124),'Hoja de Trabajo para listado'!$DE$151:$DG$151,0)),0)+IFERROR(INDEX('Hoja de Trabajo para listado'!$CD$155:$DC$1048576,MATCH($A124,'Hoja de Trabajo para listado'!$CD$155:$CD$1048576,0),MATCH((CUADRO!K$4&amp;$E124),'Hoja de Trabajo para listado'!$CD$151:$DC$151,0)),0)</f>
        <v>0</v>
      </c>
      <c r="L124" s="245">
        <f ca="1">+IFERROR(INDEX('Hoja de Trabajo para listado'!$A$155:$Z$1048576,MATCH($A124,'Hoja de Trabajo para listado'!$A$155:$A$1048576,0),MATCH((CUADRO!L$4&amp;$E124),'Hoja de Trabajo para listado'!$A$151:$Z$151,0)),0)+IFERROR(INDEX('Hoja de Trabajo para listado'!$AB$155:$BA$1048576,MATCH($A124,'Hoja de Trabajo para listado'!$AB$155:$AB$1048576,0),MATCH((CUADRO!L$4&amp;$E124),'Hoja de Trabajo para listado'!$AB$151:$BA$151,0)),0)+IFERROR(INDEX('Hoja de Trabajo para listado'!$BC$155:$CB$1048576,MATCH($A124,'Hoja de Trabajo para listado'!$BC$155:$BC$1048576,0),MATCH((CUADRO!L$4&amp;$E124),'Hoja de Trabajo para listado'!$BC$151:$CB$151,0)),0)+IFERROR(INDEX('Hoja de Trabajo para listado'!$DE$153:$DG$274,MATCH($A124,'Hoja de Trabajo para listado'!$DE$153:$DE$1048576,0),MATCH((CUADRO!L$4&amp;$E124),'Hoja de Trabajo para listado'!$DE$151:$DG$151,0)),0)+IFERROR(INDEX('Hoja de Trabajo para listado'!$CD$155:$DC$1048576,MATCH($A124,'Hoja de Trabajo para listado'!$CD$155:$CD$1048576,0),MATCH((CUADRO!L$4&amp;$E124),'Hoja de Trabajo para listado'!$CD$151:$DC$151,0)),0)</f>
        <v>0</v>
      </c>
      <c r="M124" s="245">
        <f ca="1">+IFERROR(INDEX('Hoja de Trabajo para listado'!$A$155:$Z$1048576,MATCH($A124,'Hoja de Trabajo para listado'!$A$155:$A$1048576,0),MATCH((CUADRO!M$4&amp;$E124),'Hoja de Trabajo para listado'!$A$151:$Z$151,0)),0)+IFERROR(INDEX('Hoja de Trabajo para listado'!$AB$155:$BA$1048576,MATCH($A124,'Hoja de Trabajo para listado'!$AB$155:$AB$1048576,0),MATCH((CUADRO!M$4&amp;$E124),'Hoja de Trabajo para listado'!$AB$151:$BA$151,0)),0)+IFERROR(INDEX('Hoja de Trabajo para listado'!$BC$155:$CB$1048576,MATCH($A124,'Hoja de Trabajo para listado'!$BC$155:$BC$1048576,0),MATCH((CUADRO!M$4&amp;$E124),'Hoja de Trabajo para listado'!$BC$151:$CB$151,0)),0)+IFERROR(INDEX('Hoja de Trabajo para listado'!$DE$153:$DG$274,MATCH($A124,'Hoja de Trabajo para listado'!$DE$153:$DE$1048576,0),MATCH((CUADRO!M$4&amp;$E124),'Hoja de Trabajo para listado'!$DE$151:$DG$151,0)),0)+IFERROR(INDEX('Hoja de Trabajo para listado'!$CD$155:$DC$1048576,MATCH($A124,'Hoja de Trabajo para listado'!$CD$155:$CD$1048576,0),MATCH((CUADRO!M$4&amp;$E124),'Hoja de Trabajo para listado'!$CD$151:$DC$151,0)),0)</f>
        <v>0</v>
      </c>
      <c r="N124" s="245">
        <f ca="1">+IFERROR(INDEX('Hoja de Trabajo para listado'!$A$155:$Z$1048576,MATCH($A124,'Hoja de Trabajo para listado'!$A$155:$A$1048576,0),MATCH((CUADRO!N$4&amp;$E124),'Hoja de Trabajo para listado'!$A$151:$Z$151,0)),0)+IFERROR(INDEX('Hoja de Trabajo para listado'!$AB$155:$BA$1048576,MATCH($A124,'Hoja de Trabajo para listado'!$AB$155:$AB$1048576,0),MATCH((CUADRO!N$4&amp;$E124),'Hoja de Trabajo para listado'!$AB$151:$BA$151,0)),0)+IFERROR(INDEX('Hoja de Trabajo para listado'!$BC$155:$CB$1048576,MATCH($A124,'Hoja de Trabajo para listado'!$BC$155:$BC$1048576,0),MATCH((CUADRO!N$4&amp;$E124),'Hoja de Trabajo para listado'!$BC$151:$CB$151,0)),0)+IFERROR(INDEX('Hoja de Trabajo para listado'!$DE$153:$DG$274,MATCH($A124,'Hoja de Trabajo para listado'!$DE$153:$DE$1048576,0),MATCH((CUADRO!N$4&amp;$E124),'Hoja de Trabajo para listado'!$DE$151:$DG$151,0)),0)+IFERROR(INDEX('Hoja de Trabajo para listado'!$CD$155:$DC$1048576,MATCH($A124,'Hoja de Trabajo para listado'!$CD$155:$CD$1048576,0),MATCH((CUADRO!N$4&amp;$E124),'Hoja de Trabajo para listado'!$CD$151:$DC$151,0)),0)</f>
        <v>0</v>
      </c>
      <c r="O124" s="245">
        <f ca="1">+IFERROR(INDEX('Hoja de Trabajo para listado'!$A$155:$Z$1048576,MATCH($A124,'Hoja de Trabajo para listado'!$A$155:$A$1048576,0),MATCH((CUADRO!O$4&amp;$E124),'Hoja de Trabajo para listado'!$A$151:$Z$151,0)),0)+IFERROR(INDEX('Hoja de Trabajo para listado'!$AB$155:$BA$1048576,MATCH($A124,'Hoja de Trabajo para listado'!$AB$155:$AB$1048576,0),MATCH((CUADRO!O$4&amp;$E124),'Hoja de Trabajo para listado'!$AB$151:$BA$151,0)),0)+IFERROR(INDEX('Hoja de Trabajo para listado'!$BC$155:$CB$1048576,MATCH($A124,'Hoja de Trabajo para listado'!$BC$155:$BC$1048576,0),MATCH((CUADRO!O$4&amp;$E124),'Hoja de Trabajo para listado'!$BC$151:$CB$151,0)),0)+IFERROR(INDEX('Hoja de Trabajo para listado'!$DE$153:$DG$274,MATCH($A124,'Hoja de Trabajo para listado'!$DE$153:$DE$1048576,0),MATCH((CUADRO!O$4&amp;$E124),'Hoja de Trabajo para listado'!$DE$151:$DG$151,0)),0)+IFERROR(INDEX('Hoja de Trabajo para listado'!$CD$155:$DC$1048576,MATCH($A124,'Hoja de Trabajo para listado'!$CD$155:$CD$1048576,0),MATCH((CUADRO!O$4&amp;$E124),'Hoja de Trabajo para listado'!$CD$151:$DC$151,0)),0)</f>
        <v>0</v>
      </c>
      <c r="P124" s="245">
        <f ca="1">+IFERROR(INDEX('Hoja de Trabajo para listado'!$A$155:$Z$1048576,MATCH($A124,'Hoja de Trabajo para listado'!$A$155:$A$1048576,0),MATCH((CUADRO!P$4&amp;$E124),'Hoja de Trabajo para listado'!$A$151:$Z$151,0)),0)+IFERROR(INDEX('Hoja de Trabajo para listado'!$AB$155:$BA$1048576,MATCH($A124,'Hoja de Trabajo para listado'!$AB$155:$AB$1048576,0),MATCH((CUADRO!P$4&amp;$E124),'Hoja de Trabajo para listado'!$AB$151:$BA$151,0)),0)+IFERROR(INDEX('Hoja de Trabajo para listado'!$BC$155:$CB$1048576,MATCH($A124,'Hoja de Trabajo para listado'!$BC$155:$BC$1048576,0),MATCH((CUADRO!P$4&amp;$E124),'Hoja de Trabajo para listado'!$BC$151:$CB$151,0)),0)+IFERROR(INDEX('Hoja de Trabajo para listado'!$DE$153:$DG$274,MATCH($A124,'Hoja de Trabajo para listado'!$DE$153:$DE$1048576,0),MATCH((CUADRO!P$4&amp;$E124),'Hoja de Trabajo para listado'!$DE$151:$DG$151,0)),0)+IFERROR(INDEX('Hoja de Trabajo para listado'!$CD$155:$DC$1048576,MATCH($A124,'Hoja de Trabajo para listado'!$CD$155:$CD$1048576,0),MATCH((CUADRO!P$4&amp;$E124),'Hoja de Trabajo para listado'!$CD$151:$DC$151,0)),0)</f>
        <v>0</v>
      </c>
      <c r="Q124" s="245">
        <f ca="1">+IFERROR(INDEX('Hoja de Trabajo para listado'!$A$155:$Z$1048576,MATCH($A124,'Hoja de Trabajo para listado'!$A$155:$A$1048576,0),MATCH((CUADRO!Q$4&amp;$E124),'Hoja de Trabajo para listado'!$A$151:$Z$151,0)),0)+IFERROR(INDEX('Hoja de Trabajo para listado'!$AB$155:$BA$1048576,MATCH($A124,'Hoja de Trabajo para listado'!$AB$155:$AB$1048576,0),MATCH((CUADRO!Q$4&amp;$E124),'Hoja de Trabajo para listado'!$AB$151:$BA$151,0)),0)+IFERROR(INDEX('Hoja de Trabajo para listado'!$BC$155:$CB$1048576,MATCH($A124,'Hoja de Trabajo para listado'!$BC$155:$BC$1048576,0),MATCH((CUADRO!Q$4&amp;$E124),'Hoja de Trabajo para listado'!$BC$151:$CB$151,0)),0)+IFERROR(INDEX('Hoja de Trabajo para listado'!$DE$153:$DG$274,MATCH($A124,'Hoja de Trabajo para listado'!$DE$153:$DE$1048576,0),MATCH((CUADRO!Q$4&amp;$E124),'Hoja de Trabajo para listado'!$DE$151:$DG$151,0)),0)+IFERROR(INDEX('Hoja de Trabajo para listado'!$CD$155:$DC$1048576,MATCH($A124,'Hoja de Trabajo para listado'!$CD$155:$CD$1048576,0),MATCH((CUADRO!Q$4&amp;$E124),'Hoja de Trabajo para listado'!$CD$151:$DC$151,0)),0)</f>
        <v>0</v>
      </c>
      <c r="R124" s="245">
        <f t="shared" ca="1" si="5"/>
        <v>0</v>
      </c>
      <c r="S124" s="245">
        <f ca="1">+R123+R124</f>
        <v>0</v>
      </c>
      <c r="T124" s="245">
        <f ca="1">+S124</f>
        <v>0</v>
      </c>
      <c r="U124" s="244">
        <f t="shared" si="6"/>
        <v>2</v>
      </c>
      <c r="V124" s="333" t="str">
        <f>+VLOOKUP(A124,bd_lista!$A$3:$E$592,5,FALSE)</f>
        <v>Instituciones Descentralizadas</v>
      </c>
      <c r="W124" s="388"/>
      <c r="X124" s="242">
        <f>+VLOOKUP(A124,[4]Sheet1!$A$13:$D$744,4,FALSE)</f>
        <v>0</v>
      </c>
      <c r="Y124" s="242" t="e">
        <f>+VLOOKUP(X124,bd_lista!$A$3:$C$592,3,FALSE)</f>
        <v>#N/A</v>
      </c>
      <c r="Z124" s="292"/>
      <c r="AA124" s="293"/>
    </row>
    <row r="125" spans="1:27" ht="15" customHeight="1">
      <c r="A125" s="32">
        <v>190</v>
      </c>
      <c r="B125" s="392">
        <f>+A125</f>
        <v>190</v>
      </c>
      <c r="C125" s="247" t="str">
        <f>+VLOOKUP(A125,bd_lista!$A$3:$C$592,3,FALSE)</f>
        <v>Autoridad Jurisdiccional Administrativa Minera</v>
      </c>
      <c r="D125" s="389" t="str">
        <f>+C125</f>
        <v>Autoridad Jurisdiccional Administrativa Minera</v>
      </c>
      <c r="E125" s="247" t="s">
        <v>1304</v>
      </c>
      <c r="F125" s="243">
        <f ca="1">+IFERROR(INDEX('Hoja de Trabajo para listado'!$A$155:$Z$1048576,MATCH($A125,'Hoja de Trabajo para listado'!$A$155:$A$1048576,0),MATCH((CUADRO!F$4&amp;$E125),'Hoja de Trabajo para listado'!$A$151:$Z$151,0)),0)+IFERROR(INDEX('Hoja de Trabajo para listado'!$AB$155:$BA$1048576,MATCH($A125,'Hoja de Trabajo para listado'!$AB$155:$AB$1048576,0),MATCH((CUADRO!F$4&amp;$E125),'Hoja de Trabajo para listado'!$AB$151:$BA$151,0)),0)+IFERROR(INDEX('Hoja de Trabajo para listado'!$BC$155:$CB$1048576,MATCH($A125,'Hoja de Trabajo para listado'!$BC$155:$BC$1048576,0),MATCH((CUADRO!F$4&amp;$E125),'Hoja de Trabajo para listado'!$BC$151:$CB$151,0)),0)+IFERROR(INDEX('Hoja de Trabajo para listado'!$DE$153:$DG$274,MATCH($A125,'Hoja de Trabajo para listado'!$DE$153:$DE$1048576,0),MATCH((CUADRO!F$4&amp;$E125),'Hoja de Trabajo para listado'!$DE$151:$DG$151,0)),0)+IFERROR(INDEX('Hoja de Trabajo para listado'!$CD$155:$DC$1048576,MATCH($A125,'Hoja de Trabajo para listado'!$CD$155:$CD$1048576,0),MATCH((CUADRO!F$4&amp;$E125),'Hoja de Trabajo para listado'!$CD$151:$DC$151,0)),0)</f>
        <v>0</v>
      </c>
      <c r="G125" s="243">
        <f ca="1">+IFERROR(INDEX('Hoja de Trabajo para listado'!$A$155:$Z$1048576,MATCH($A125,'Hoja de Trabajo para listado'!$A$155:$A$1048576,0),MATCH((CUADRO!G$4&amp;$E125),'Hoja de Trabajo para listado'!$A$151:$Z$151,0)),0)+IFERROR(INDEX('Hoja de Trabajo para listado'!$AB$155:$BA$1048576,MATCH($A125,'Hoja de Trabajo para listado'!$AB$155:$AB$1048576,0),MATCH((CUADRO!G$4&amp;$E125),'Hoja de Trabajo para listado'!$AB$151:$BA$151,0)),0)+IFERROR(INDEX('Hoja de Trabajo para listado'!$BC$155:$CB$1048576,MATCH($A125,'Hoja de Trabajo para listado'!$BC$155:$BC$1048576,0),MATCH((CUADRO!G$4&amp;$E125),'Hoja de Trabajo para listado'!$BC$151:$CB$151,0)),0)+IFERROR(INDEX('Hoja de Trabajo para listado'!$DE$153:$DG$274,MATCH($A125,'Hoja de Trabajo para listado'!$DE$153:$DE$1048576,0),MATCH((CUADRO!G$4&amp;$E125),'Hoja de Trabajo para listado'!$DE$151:$DG$151,0)),0)+IFERROR(INDEX('Hoja de Trabajo para listado'!$CD$155:$DC$1048576,MATCH($A125,'Hoja de Trabajo para listado'!$CD$155:$CD$1048576,0),MATCH((CUADRO!G$4&amp;$E125),'Hoja de Trabajo para listado'!$CD$151:$DC$151,0)),0)</f>
        <v>0</v>
      </c>
      <c r="H125" s="243">
        <f ca="1">+IFERROR(INDEX('Hoja de Trabajo para listado'!$A$155:$Z$1048576,MATCH($A125,'Hoja de Trabajo para listado'!$A$155:$A$1048576,0),MATCH((CUADRO!H$4&amp;$E125),'Hoja de Trabajo para listado'!$A$151:$Z$151,0)),0)+IFERROR(INDEX('Hoja de Trabajo para listado'!$AB$155:$BA$1048576,MATCH($A125,'Hoja de Trabajo para listado'!$AB$155:$AB$1048576,0),MATCH((CUADRO!H$4&amp;$E125),'Hoja de Trabajo para listado'!$AB$151:$BA$151,0)),0)+IFERROR(INDEX('Hoja de Trabajo para listado'!$BC$155:$CB$1048576,MATCH($A125,'Hoja de Trabajo para listado'!$BC$155:$BC$1048576,0),MATCH((CUADRO!H$4&amp;$E125),'Hoja de Trabajo para listado'!$BC$151:$CB$151,0)),0)+IFERROR(INDEX('Hoja de Trabajo para listado'!$DE$153:$DG$274,MATCH($A125,'Hoja de Trabajo para listado'!$DE$153:$DE$1048576,0),MATCH((CUADRO!H$4&amp;$E125),'Hoja de Trabajo para listado'!$DE$151:$DG$151,0)),0)+IFERROR(INDEX('Hoja de Trabajo para listado'!$CD$155:$DC$1048576,MATCH($A125,'Hoja de Trabajo para listado'!$CD$155:$CD$1048576,0),MATCH((CUADRO!H$4&amp;$E125),'Hoja de Trabajo para listado'!$CD$151:$DC$151,0)),0)</f>
        <v>0</v>
      </c>
      <c r="I125" s="243">
        <f ca="1">+IFERROR(INDEX('Hoja de Trabajo para listado'!$A$155:$Z$1048576,MATCH($A125,'Hoja de Trabajo para listado'!$A$155:$A$1048576,0),MATCH((CUADRO!I$4&amp;$E125),'Hoja de Trabajo para listado'!$A$151:$Z$151,0)),0)+IFERROR(INDEX('Hoja de Trabajo para listado'!$AB$155:$BA$1048576,MATCH($A125,'Hoja de Trabajo para listado'!$AB$155:$AB$1048576,0),MATCH((CUADRO!I$4&amp;$E125),'Hoja de Trabajo para listado'!$AB$151:$BA$151,0)),0)+IFERROR(INDEX('Hoja de Trabajo para listado'!$BC$155:$CB$1048576,MATCH($A125,'Hoja de Trabajo para listado'!$BC$155:$BC$1048576,0),MATCH((CUADRO!I$4&amp;$E125),'Hoja de Trabajo para listado'!$BC$151:$CB$151,0)),0)+IFERROR(INDEX('Hoja de Trabajo para listado'!$DE$153:$DG$274,MATCH($A125,'Hoja de Trabajo para listado'!$DE$153:$DE$1048576,0),MATCH((CUADRO!I$4&amp;$E125),'Hoja de Trabajo para listado'!$DE$151:$DG$151,0)),0)+IFERROR(INDEX('Hoja de Trabajo para listado'!$CD$155:$DC$1048576,MATCH($A125,'Hoja de Trabajo para listado'!$CD$155:$CD$1048576,0),MATCH((CUADRO!I$4&amp;$E125),'Hoja de Trabajo para listado'!$CD$151:$DC$151,0)),0)</f>
        <v>0</v>
      </c>
      <c r="J125" s="243">
        <f ca="1">+IFERROR(INDEX('Hoja de Trabajo para listado'!$A$155:$Z$1048576,MATCH($A125,'Hoja de Trabajo para listado'!$A$155:$A$1048576,0),MATCH((CUADRO!J$4&amp;$E125),'Hoja de Trabajo para listado'!$A$151:$Z$151,0)),0)+IFERROR(INDEX('Hoja de Trabajo para listado'!$AB$155:$BA$1048576,MATCH($A125,'Hoja de Trabajo para listado'!$AB$155:$AB$1048576,0),MATCH((CUADRO!J$4&amp;$E125),'Hoja de Trabajo para listado'!$AB$151:$BA$151,0)),0)+IFERROR(INDEX('Hoja de Trabajo para listado'!$BC$155:$CB$1048576,MATCH($A125,'Hoja de Trabajo para listado'!$BC$155:$BC$1048576,0),MATCH((CUADRO!J$4&amp;$E125),'Hoja de Trabajo para listado'!$BC$151:$CB$151,0)),0)+IFERROR(INDEX('Hoja de Trabajo para listado'!$DE$153:$DG$274,MATCH($A125,'Hoja de Trabajo para listado'!$DE$153:$DE$1048576,0),MATCH((CUADRO!J$4&amp;$E125),'Hoja de Trabajo para listado'!$DE$151:$DG$151,0)),0)+IFERROR(INDEX('Hoja de Trabajo para listado'!$CD$155:$DC$1048576,MATCH($A125,'Hoja de Trabajo para listado'!$CD$155:$CD$1048576,0),MATCH((CUADRO!J$4&amp;$E125),'Hoja de Trabajo para listado'!$CD$151:$DC$151,0)),0)</f>
        <v>0</v>
      </c>
      <c r="K125" s="243">
        <f ca="1">+IFERROR(INDEX('Hoja de Trabajo para listado'!$A$155:$Z$1048576,MATCH($A125,'Hoja de Trabajo para listado'!$A$155:$A$1048576,0),MATCH((CUADRO!K$4&amp;$E125),'Hoja de Trabajo para listado'!$A$151:$Z$151,0)),0)+IFERROR(INDEX('Hoja de Trabajo para listado'!$AB$155:$BA$1048576,MATCH($A125,'Hoja de Trabajo para listado'!$AB$155:$AB$1048576,0),MATCH((CUADRO!K$4&amp;$E125),'Hoja de Trabajo para listado'!$AB$151:$BA$151,0)),0)+IFERROR(INDEX('Hoja de Trabajo para listado'!$BC$155:$CB$1048576,MATCH($A125,'Hoja de Trabajo para listado'!$BC$155:$BC$1048576,0),MATCH((CUADRO!K$4&amp;$E125),'Hoja de Trabajo para listado'!$BC$151:$CB$151,0)),0)+IFERROR(INDEX('Hoja de Trabajo para listado'!$DE$153:$DG$274,MATCH($A125,'Hoja de Trabajo para listado'!$DE$153:$DE$1048576,0),MATCH((CUADRO!K$4&amp;$E125),'Hoja de Trabajo para listado'!$DE$151:$DG$151,0)),0)+IFERROR(INDEX('Hoja de Trabajo para listado'!$CD$155:$DC$1048576,MATCH($A125,'Hoja de Trabajo para listado'!$CD$155:$CD$1048576,0),MATCH((CUADRO!K$4&amp;$E125),'Hoja de Trabajo para listado'!$CD$151:$DC$151,0)),0)</f>
        <v>0</v>
      </c>
      <c r="L125" s="243">
        <f ca="1">+IFERROR(INDEX('Hoja de Trabajo para listado'!$A$155:$Z$1048576,MATCH($A125,'Hoja de Trabajo para listado'!$A$155:$A$1048576,0),MATCH((CUADRO!L$4&amp;$E125),'Hoja de Trabajo para listado'!$A$151:$Z$151,0)),0)+IFERROR(INDEX('Hoja de Trabajo para listado'!$AB$155:$BA$1048576,MATCH($A125,'Hoja de Trabajo para listado'!$AB$155:$AB$1048576,0),MATCH((CUADRO!L$4&amp;$E125),'Hoja de Trabajo para listado'!$AB$151:$BA$151,0)),0)+IFERROR(INDEX('Hoja de Trabajo para listado'!$BC$155:$CB$1048576,MATCH($A125,'Hoja de Trabajo para listado'!$BC$155:$BC$1048576,0),MATCH((CUADRO!L$4&amp;$E125),'Hoja de Trabajo para listado'!$BC$151:$CB$151,0)),0)+IFERROR(INDEX('Hoja de Trabajo para listado'!$DE$153:$DG$274,MATCH($A125,'Hoja de Trabajo para listado'!$DE$153:$DE$1048576,0),MATCH((CUADRO!L$4&amp;$E125),'Hoja de Trabajo para listado'!$DE$151:$DG$151,0)),0)+IFERROR(INDEX('Hoja de Trabajo para listado'!$CD$155:$DC$1048576,MATCH($A125,'Hoja de Trabajo para listado'!$CD$155:$CD$1048576,0),MATCH((CUADRO!L$4&amp;$E125),'Hoja de Trabajo para listado'!$CD$151:$DC$151,0)),0)</f>
        <v>0</v>
      </c>
      <c r="M125" s="243">
        <f ca="1">+IFERROR(INDEX('Hoja de Trabajo para listado'!$A$155:$Z$1048576,MATCH($A125,'Hoja de Trabajo para listado'!$A$155:$A$1048576,0),MATCH((CUADRO!M$4&amp;$E125),'Hoja de Trabajo para listado'!$A$151:$Z$151,0)),0)+IFERROR(INDEX('Hoja de Trabajo para listado'!$AB$155:$BA$1048576,MATCH($A125,'Hoja de Trabajo para listado'!$AB$155:$AB$1048576,0),MATCH((CUADRO!M$4&amp;$E125),'Hoja de Trabajo para listado'!$AB$151:$BA$151,0)),0)+IFERROR(INDEX('Hoja de Trabajo para listado'!$BC$155:$CB$1048576,MATCH($A125,'Hoja de Trabajo para listado'!$BC$155:$BC$1048576,0),MATCH((CUADRO!M$4&amp;$E125),'Hoja de Trabajo para listado'!$BC$151:$CB$151,0)),0)+IFERROR(INDEX('Hoja de Trabajo para listado'!$DE$153:$DG$274,MATCH($A125,'Hoja de Trabajo para listado'!$DE$153:$DE$1048576,0),MATCH((CUADRO!M$4&amp;$E125),'Hoja de Trabajo para listado'!$DE$151:$DG$151,0)),0)+IFERROR(INDEX('Hoja de Trabajo para listado'!$CD$155:$DC$1048576,MATCH($A125,'Hoja de Trabajo para listado'!$CD$155:$CD$1048576,0),MATCH((CUADRO!M$4&amp;$E125),'Hoja de Trabajo para listado'!$CD$151:$DC$151,0)),0)</f>
        <v>0</v>
      </c>
      <c r="N125" s="243">
        <f ca="1">+IFERROR(INDEX('Hoja de Trabajo para listado'!$A$155:$Z$1048576,MATCH($A125,'Hoja de Trabajo para listado'!$A$155:$A$1048576,0),MATCH((CUADRO!N$4&amp;$E125),'Hoja de Trabajo para listado'!$A$151:$Z$151,0)),0)+IFERROR(INDEX('Hoja de Trabajo para listado'!$AB$155:$BA$1048576,MATCH($A125,'Hoja de Trabajo para listado'!$AB$155:$AB$1048576,0),MATCH((CUADRO!N$4&amp;$E125),'Hoja de Trabajo para listado'!$AB$151:$BA$151,0)),0)+IFERROR(INDEX('Hoja de Trabajo para listado'!$BC$155:$CB$1048576,MATCH($A125,'Hoja de Trabajo para listado'!$BC$155:$BC$1048576,0),MATCH((CUADRO!N$4&amp;$E125),'Hoja de Trabajo para listado'!$BC$151:$CB$151,0)),0)+IFERROR(INDEX('Hoja de Trabajo para listado'!$DE$153:$DG$274,MATCH($A125,'Hoja de Trabajo para listado'!$DE$153:$DE$1048576,0),MATCH((CUADRO!N$4&amp;$E125),'Hoja de Trabajo para listado'!$DE$151:$DG$151,0)),0)+IFERROR(INDEX('Hoja de Trabajo para listado'!$CD$155:$DC$1048576,MATCH($A125,'Hoja de Trabajo para listado'!$CD$155:$CD$1048576,0),MATCH((CUADRO!N$4&amp;$E125),'Hoja de Trabajo para listado'!$CD$151:$DC$151,0)),0)</f>
        <v>0</v>
      </c>
      <c r="O125" s="243">
        <f ca="1">+IFERROR(INDEX('Hoja de Trabajo para listado'!$A$155:$Z$1048576,MATCH($A125,'Hoja de Trabajo para listado'!$A$155:$A$1048576,0),MATCH((CUADRO!O$4&amp;$E125),'Hoja de Trabajo para listado'!$A$151:$Z$151,0)),0)+IFERROR(INDEX('Hoja de Trabajo para listado'!$AB$155:$BA$1048576,MATCH($A125,'Hoja de Trabajo para listado'!$AB$155:$AB$1048576,0),MATCH((CUADRO!O$4&amp;$E125),'Hoja de Trabajo para listado'!$AB$151:$BA$151,0)),0)+IFERROR(INDEX('Hoja de Trabajo para listado'!$BC$155:$CB$1048576,MATCH($A125,'Hoja de Trabajo para listado'!$BC$155:$BC$1048576,0),MATCH((CUADRO!O$4&amp;$E125),'Hoja de Trabajo para listado'!$BC$151:$CB$151,0)),0)+IFERROR(INDEX('Hoja de Trabajo para listado'!$DE$153:$DG$274,MATCH($A125,'Hoja de Trabajo para listado'!$DE$153:$DE$1048576,0),MATCH((CUADRO!O$4&amp;$E125),'Hoja de Trabajo para listado'!$DE$151:$DG$151,0)),0)+IFERROR(INDEX('Hoja de Trabajo para listado'!$CD$155:$DC$1048576,MATCH($A125,'Hoja de Trabajo para listado'!$CD$155:$CD$1048576,0),MATCH((CUADRO!O$4&amp;$E125),'Hoja de Trabajo para listado'!$CD$151:$DC$151,0)),0)</f>
        <v>0</v>
      </c>
      <c r="P125" s="243">
        <f ca="1">+IFERROR(INDEX('Hoja de Trabajo para listado'!$A$155:$Z$1048576,MATCH($A125,'Hoja de Trabajo para listado'!$A$155:$A$1048576,0),MATCH((CUADRO!P$4&amp;$E125),'Hoja de Trabajo para listado'!$A$151:$Z$151,0)),0)+IFERROR(INDEX('Hoja de Trabajo para listado'!$AB$155:$BA$1048576,MATCH($A125,'Hoja de Trabajo para listado'!$AB$155:$AB$1048576,0),MATCH((CUADRO!P$4&amp;$E125),'Hoja de Trabajo para listado'!$AB$151:$BA$151,0)),0)+IFERROR(INDEX('Hoja de Trabajo para listado'!$BC$155:$CB$1048576,MATCH($A125,'Hoja de Trabajo para listado'!$BC$155:$BC$1048576,0),MATCH((CUADRO!P$4&amp;$E125),'Hoja de Trabajo para listado'!$BC$151:$CB$151,0)),0)+IFERROR(INDEX('Hoja de Trabajo para listado'!$DE$153:$DG$274,MATCH($A125,'Hoja de Trabajo para listado'!$DE$153:$DE$1048576,0),MATCH((CUADRO!P$4&amp;$E125),'Hoja de Trabajo para listado'!$DE$151:$DG$151,0)),0)+IFERROR(INDEX('Hoja de Trabajo para listado'!$CD$155:$DC$1048576,MATCH($A125,'Hoja de Trabajo para listado'!$CD$155:$CD$1048576,0),MATCH((CUADRO!P$4&amp;$E125),'Hoja de Trabajo para listado'!$CD$151:$DC$151,0)),0)</f>
        <v>0</v>
      </c>
      <c r="Q125" s="243">
        <f ca="1">+IFERROR(INDEX('Hoja de Trabajo para listado'!$A$155:$Z$1048576,MATCH($A125,'Hoja de Trabajo para listado'!$A$155:$A$1048576,0),MATCH((CUADRO!Q$4&amp;$E125),'Hoja de Trabajo para listado'!$A$151:$Z$151,0)),0)+IFERROR(INDEX('Hoja de Trabajo para listado'!$AB$155:$BA$1048576,MATCH($A125,'Hoja de Trabajo para listado'!$AB$155:$AB$1048576,0),MATCH((CUADRO!Q$4&amp;$E125),'Hoja de Trabajo para listado'!$AB$151:$BA$151,0)),0)+IFERROR(INDEX('Hoja de Trabajo para listado'!$BC$155:$CB$1048576,MATCH($A125,'Hoja de Trabajo para listado'!$BC$155:$BC$1048576,0),MATCH((CUADRO!Q$4&amp;$E125),'Hoja de Trabajo para listado'!$BC$151:$CB$151,0)),0)+IFERROR(INDEX('Hoja de Trabajo para listado'!$DE$153:$DG$274,MATCH($A125,'Hoja de Trabajo para listado'!$DE$153:$DE$1048576,0),MATCH((CUADRO!Q$4&amp;$E125),'Hoja de Trabajo para listado'!$DE$151:$DG$151,0)),0)+IFERROR(INDEX('Hoja de Trabajo para listado'!$CD$155:$DC$1048576,MATCH($A125,'Hoja de Trabajo para listado'!$CD$155:$CD$1048576,0),MATCH((CUADRO!Q$4&amp;$E125),'Hoja de Trabajo para listado'!$CD$151:$DC$151,0)),0)</f>
        <v>0</v>
      </c>
      <c r="R125" s="243">
        <f t="shared" ca="1" si="5"/>
        <v>0</v>
      </c>
      <c r="S125" s="243"/>
      <c r="T125" s="243">
        <f ca="1">+T126</f>
        <v>124788.06999999999</v>
      </c>
      <c r="U125" s="242">
        <f t="shared" si="6"/>
        <v>1</v>
      </c>
      <c r="V125" s="333" t="str">
        <f>+VLOOKUP(A125,bd_lista!$A$3:$E$592,5,FALSE)</f>
        <v>Instituciones Descentralizadas</v>
      </c>
      <c r="W125" s="387" t="str">
        <f>+V125</f>
        <v>Instituciones Descentralizadas</v>
      </c>
      <c r="X125" s="242">
        <f>+VLOOKUP(A125,[4]Sheet1!$A$13:$D$744,4,FALSE)</f>
        <v>76</v>
      </c>
      <c r="Y125" s="242" t="str">
        <f>+VLOOKUP(X125,bd_lista!$A$3:$C$592,3,FALSE)</f>
        <v>Ministerio de Minería y Metalurgia</v>
      </c>
      <c r="Z125" s="294">
        <f>+X125</f>
        <v>76</v>
      </c>
      <c r="AA125" s="319" t="str">
        <f>+Y125</f>
        <v>Ministerio de Minería y Metalurgia</v>
      </c>
    </row>
    <row r="126" spans="1:27" ht="15" customHeight="1">
      <c r="A126" s="32">
        <v>190</v>
      </c>
      <c r="B126" s="393"/>
      <c r="C126" s="333" t="str">
        <f>+VLOOKUP(A126,bd_lista!$A$3:$C$592,3,FALSE)</f>
        <v>Autoridad Jurisdiccional Administrativa Minera</v>
      </c>
      <c r="D126" s="390"/>
      <c r="E126" s="333" t="s">
        <v>1305</v>
      </c>
      <c r="F126" s="245">
        <f ca="1">+IFERROR(INDEX('Hoja de Trabajo para listado'!$A$155:$Z$1048576,MATCH($A126,'Hoja de Trabajo para listado'!$A$155:$A$1048576,0),MATCH((CUADRO!F$4&amp;$E126),'Hoja de Trabajo para listado'!$A$151:$Z$151,0)),0)+IFERROR(INDEX('Hoja de Trabajo para listado'!$AB$155:$BA$1048576,MATCH($A126,'Hoja de Trabajo para listado'!$AB$155:$AB$1048576,0),MATCH((CUADRO!F$4&amp;$E126),'Hoja de Trabajo para listado'!$AB$151:$BA$151,0)),0)+IFERROR(INDEX('Hoja de Trabajo para listado'!$BC$155:$CB$1048576,MATCH($A126,'Hoja de Trabajo para listado'!$BC$155:$BC$1048576,0),MATCH((CUADRO!F$4&amp;$E126),'Hoja de Trabajo para listado'!$BC$151:$CB$151,0)),0)+IFERROR(INDEX('Hoja de Trabajo para listado'!$DE$153:$DG$274,MATCH($A126,'Hoja de Trabajo para listado'!$DE$153:$DE$1048576,0),MATCH((CUADRO!F$4&amp;$E126),'Hoja de Trabajo para listado'!$DE$151:$DG$151,0)),0)+IFERROR(INDEX('Hoja de Trabajo para listado'!$CD$155:$DC$1048576,MATCH($A126,'Hoja de Trabajo para listado'!$CD$155:$CD$1048576,0),MATCH((CUADRO!F$4&amp;$E126),'Hoja de Trabajo para listado'!$CD$151:$DC$151,0)),0)</f>
        <v>0</v>
      </c>
      <c r="G126" s="245">
        <f ca="1">+IFERROR(INDEX('Hoja de Trabajo para listado'!$A$155:$Z$1048576,MATCH($A126,'Hoja de Trabajo para listado'!$A$155:$A$1048576,0),MATCH((CUADRO!G$4&amp;$E126),'Hoja de Trabajo para listado'!$A$151:$Z$151,0)),0)+IFERROR(INDEX('Hoja de Trabajo para listado'!$AB$155:$BA$1048576,MATCH($A126,'Hoja de Trabajo para listado'!$AB$155:$AB$1048576,0),MATCH((CUADRO!G$4&amp;$E126),'Hoja de Trabajo para listado'!$AB$151:$BA$151,0)),0)+IFERROR(INDEX('Hoja de Trabajo para listado'!$BC$155:$CB$1048576,MATCH($A126,'Hoja de Trabajo para listado'!$BC$155:$BC$1048576,0),MATCH((CUADRO!G$4&amp;$E126),'Hoja de Trabajo para listado'!$BC$151:$CB$151,0)),0)+IFERROR(INDEX('Hoja de Trabajo para listado'!$DE$153:$DG$274,MATCH($A126,'Hoja de Trabajo para listado'!$DE$153:$DE$1048576,0),MATCH((CUADRO!G$4&amp;$E126),'Hoja de Trabajo para listado'!$DE$151:$DG$151,0)),0)+IFERROR(INDEX('Hoja de Trabajo para listado'!$CD$155:$DC$1048576,MATCH($A126,'Hoja de Trabajo para listado'!$CD$155:$CD$1048576,0),MATCH((CUADRO!G$4&amp;$E126),'Hoja de Trabajo para listado'!$CD$151:$DC$151,0)),0)</f>
        <v>3389.16</v>
      </c>
      <c r="H126" s="245">
        <f ca="1">+IFERROR(INDEX('Hoja de Trabajo para listado'!$A$155:$Z$1048576,MATCH($A126,'Hoja de Trabajo para listado'!$A$155:$A$1048576,0),MATCH((CUADRO!H$4&amp;$E126),'Hoja de Trabajo para listado'!$A$151:$Z$151,0)),0)+IFERROR(INDEX('Hoja de Trabajo para listado'!$AB$155:$BA$1048576,MATCH($A126,'Hoja de Trabajo para listado'!$AB$155:$AB$1048576,0),MATCH((CUADRO!H$4&amp;$E126),'Hoja de Trabajo para listado'!$AB$151:$BA$151,0)),0)+IFERROR(INDEX('Hoja de Trabajo para listado'!$BC$155:$CB$1048576,MATCH($A126,'Hoja de Trabajo para listado'!$BC$155:$BC$1048576,0),MATCH((CUADRO!H$4&amp;$E126),'Hoja de Trabajo para listado'!$BC$151:$CB$151,0)),0)+IFERROR(INDEX('Hoja de Trabajo para listado'!$DE$153:$DG$274,MATCH($A126,'Hoja de Trabajo para listado'!$DE$153:$DE$1048576,0),MATCH((CUADRO!H$4&amp;$E126),'Hoja de Trabajo para listado'!$DE$151:$DG$151,0)),0)+IFERROR(INDEX('Hoja de Trabajo para listado'!$CD$155:$DC$1048576,MATCH($A126,'Hoja de Trabajo para listado'!$CD$155:$CD$1048576,0),MATCH((CUADRO!H$4&amp;$E126),'Hoja de Trabajo para listado'!$CD$151:$DC$151,0)),0)</f>
        <v>61297.63</v>
      </c>
      <c r="I126" s="245">
        <f ca="1">+IFERROR(INDEX('Hoja de Trabajo para listado'!$A$155:$Z$1048576,MATCH($A126,'Hoja de Trabajo para listado'!$A$155:$A$1048576,0),MATCH((CUADRO!I$4&amp;$E126),'Hoja de Trabajo para listado'!$A$151:$Z$151,0)),0)+IFERROR(INDEX('Hoja de Trabajo para listado'!$AB$155:$BA$1048576,MATCH($A126,'Hoja de Trabajo para listado'!$AB$155:$AB$1048576,0),MATCH((CUADRO!I$4&amp;$E126),'Hoja de Trabajo para listado'!$AB$151:$BA$151,0)),0)+IFERROR(INDEX('Hoja de Trabajo para listado'!$BC$155:$CB$1048576,MATCH($A126,'Hoja de Trabajo para listado'!$BC$155:$BC$1048576,0),MATCH((CUADRO!I$4&amp;$E126),'Hoja de Trabajo para listado'!$BC$151:$CB$151,0)),0)+IFERROR(INDEX('Hoja de Trabajo para listado'!$DE$153:$DG$274,MATCH($A126,'Hoja de Trabajo para listado'!$DE$153:$DE$1048576,0),MATCH((CUADRO!I$4&amp;$E126),'Hoja de Trabajo para listado'!$DE$151:$DG$151,0)),0)+IFERROR(INDEX('Hoja de Trabajo para listado'!$CD$155:$DC$1048576,MATCH($A126,'Hoja de Trabajo para listado'!$CD$155:$CD$1048576,0),MATCH((CUADRO!I$4&amp;$E126),'Hoja de Trabajo para listado'!$CD$151:$DC$151,0)),0)</f>
        <v>15846.500000000002</v>
      </c>
      <c r="J126" s="245">
        <f ca="1">+IFERROR(INDEX('Hoja de Trabajo para listado'!$A$155:$Z$1048576,MATCH($A126,'Hoja de Trabajo para listado'!$A$155:$A$1048576,0),MATCH((CUADRO!J$4&amp;$E126),'Hoja de Trabajo para listado'!$A$151:$Z$151,0)),0)+IFERROR(INDEX('Hoja de Trabajo para listado'!$AB$155:$BA$1048576,MATCH($A126,'Hoja de Trabajo para listado'!$AB$155:$AB$1048576,0),MATCH((CUADRO!J$4&amp;$E126),'Hoja de Trabajo para listado'!$AB$151:$BA$151,0)),0)+IFERROR(INDEX('Hoja de Trabajo para listado'!$BC$155:$CB$1048576,MATCH($A126,'Hoja de Trabajo para listado'!$BC$155:$BC$1048576,0),MATCH((CUADRO!J$4&amp;$E126),'Hoja de Trabajo para listado'!$BC$151:$CB$151,0)),0)+IFERROR(INDEX('Hoja de Trabajo para listado'!$DE$153:$DG$274,MATCH($A126,'Hoja de Trabajo para listado'!$DE$153:$DE$1048576,0),MATCH((CUADRO!J$4&amp;$E126),'Hoja de Trabajo para listado'!$DE$151:$DG$151,0)),0)+IFERROR(INDEX('Hoja de Trabajo para listado'!$CD$155:$DC$1048576,MATCH($A126,'Hoja de Trabajo para listado'!$CD$155:$CD$1048576,0),MATCH((CUADRO!J$4&amp;$E126),'Hoja de Trabajo para listado'!$CD$151:$DC$151,0)),0)</f>
        <v>44254.78</v>
      </c>
      <c r="K126" s="245">
        <f ca="1">+IFERROR(INDEX('Hoja de Trabajo para listado'!$A$155:$Z$1048576,MATCH($A126,'Hoja de Trabajo para listado'!$A$155:$A$1048576,0),MATCH((CUADRO!K$4&amp;$E126),'Hoja de Trabajo para listado'!$A$151:$Z$151,0)),0)+IFERROR(INDEX('Hoja de Trabajo para listado'!$AB$155:$BA$1048576,MATCH($A126,'Hoja de Trabajo para listado'!$AB$155:$AB$1048576,0),MATCH((CUADRO!K$4&amp;$E126),'Hoja de Trabajo para listado'!$AB$151:$BA$151,0)),0)+IFERROR(INDEX('Hoja de Trabajo para listado'!$BC$155:$CB$1048576,MATCH($A126,'Hoja de Trabajo para listado'!$BC$155:$BC$1048576,0),MATCH((CUADRO!K$4&amp;$E126),'Hoja de Trabajo para listado'!$BC$151:$CB$151,0)),0)+IFERROR(INDEX('Hoja de Trabajo para listado'!$DE$153:$DG$274,MATCH($A126,'Hoja de Trabajo para listado'!$DE$153:$DE$1048576,0),MATCH((CUADRO!K$4&amp;$E126),'Hoja de Trabajo para listado'!$DE$151:$DG$151,0)),0)+IFERROR(INDEX('Hoja de Trabajo para listado'!$CD$155:$DC$1048576,MATCH($A126,'Hoja de Trabajo para listado'!$CD$155:$CD$1048576,0),MATCH((CUADRO!K$4&amp;$E126),'Hoja de Trabajo para listado'!$CD$151:$DC$151,0)),0)</f>
        <v>0</v>
      </c>
      <c r="L126" s="245">
        <f ca="1">+IFERROR(INDEX('Hoja de Trabajo para listado'!$A$155:$Z$1048576,MATCH($A126,'Hoja de Trabajo para listado'!$A$155:$A$1048576,0),MATCH((CUADRO!L$4&amp;$E126),'Hoja de Trabajo para listado'!$A$151:$Z$151,0)),0)+IFERROR(INDEX('Hoja de Trabajo para listado'!$AB$155:$BA$1048576,MATCH($A126,'Hoja de Trabajo para listado'!$AB$155:$AB$1048576,0),MATCH((CUADRO!L$4&amp;$E126),'Hoja de Trabajo para listado'!$AB$151:$BA$151,0)),0)+IFERROR(INDEX('Hoja de Trabajo para listado'!$BC$155:$CB$1048576,MATCH($A126,'Hoja de Trabajo para listado'!$BC$155:$BC$1048576,0),MATCH((CUADRO!L$4&amp;$E126),'Hoja de Trabajo para listado'!$BC$151:$CB$151,0)),0)+IFERROR(INDEX('Hoja de Trabajo para listado'!$DE$153:$DG$274,MATCH($A126,'Hoja de Trabajo para listado'!$DE$153:$DE$1048576,0),MATCH((CUADRO!L$4&amp;$E126),'Hoja de Trabajo para listado'!$DE$151:$DG$151,0)),0)+IFERROR(INDEX('Hoja de Trabajo para listado'!$CD$155:$DC$1048576,MATCH($A126,'Hoja de Trabajo para listado'!$CD$155:$CD$1048576,0),MATCH((CUADRO!L$4&amp;$E126),'Hoja de Trabajo para listado'!$CD$151:$DC$151,0)),0)</f>
        <v>0</v>
      </c>
      <c r="M126" s="245">
        <f ca="1">+IFERROR(INDEX('Hoja de Trabajo para listado'!$A$155:$Z$1048576,MATCH($A126,'Hoja de Trabajo para listado'!$A$155:$A$1048576,0),MATCH((CUADRO!M$4&amp;$E126),'Hoja de Trabajo para listado'!$A$151:$Z$151,0)),0)+IFERROR(INDEX('Hoja de Trabajo para listado'!$AB$155:$BA$1048576,MATCH($A126,'Hoja de Trabajo para listado'!$AB$155:$AB$1048576,0),MATCH((CUADRO!M$4&amp;$E126),'Hoja de Trabajo para listado'!$AB$151:$BA$151,0)),0)+IFERROR(INDEX('Hoja de Trabajo para listado'!$BC$155:$CB$1048576,MATCH($A126,'Hoja de Trabajo para listado'!$BC$155:$BC$1048576,0),MATCH((CUADRO!M$4&amp;$E126),'Hoja de Trabajo para listado'!$BC$151:$CB$151,0)),0)+IFERROR(INDEX('Hoja de Trabajo para listado'!$DE$153:$DG$274,MATCH($A126,'Hoja de Trabajo para listado'!$DE$153:$DE$1048576,0),MATCH((CUADRO!M$4&amp;$E126),'Hoja de Trabajo para listado'!$DE$151:$DG$151,0)),0)+IFERROR(INDEX('Hoja de Trabajo para listado'!$CD$155:$DC$1048576,MATCH($A126,'Hoja de Trabajo para listado'!$CD$155:$CD$1048576,0),MATCH((CUADRO!M$4&amp;$E126),'Hoja de Trabajo para listado'!$CD$151:$DC$151,0)),0)</f>
        <v>0</v>
      </c>
      <c r="N126" s="245">
        <f ca="1">+IFERROR(INDEX('Hoja de Trabajo para listado'!$A$155:$Z$1048576,MATCH($A126,'Hoja de Trabajo para listado'!$A$155:$A$1048576,0),MATCH((CUADRO!N$4&amp;$E126),'Hoja de Trabajo para listado'!$A$151:$Z$151,0)),0)+IFERROR(INDEX('Hoja de Trabajo para listado'!$AB$155:$BA$1048576,MATCH($A126,'Hoja de Trabajo para listado'!$AB$155:$AB$1048576,0),MATCH((CUADRO!N$4&amp;$E126),'Hoja de Trabajo para listado'!$AB$151:$BA$151,0)),0)+IFERROR(INDEX('Hoja de Trabajo para listado'!$BC$155:$CB$1048576,MATCH($A126,'Hoja de Trabajo para listado'!$BC$155:$BC$1048576,0),MATCH((CUADRO!N$4&amp;$E126),'Hoja de Trabajo para listado'!$BC$151:$CB$151,0)),0)+IFERROR(INDEX('Hoja de Trabajo para listado'!$DE$153:$DG$274,MATCH($A126,'Hoja de Trabajo para listado'!$DE$153:$DE$1048576,0),MATCH((CUADRO!N$4&amp;$E126),'Hoja de Trabajo para listado'!$DE$151:$DG$151,0)),0)+IFERROR(INDEX('Hoja de Trabajo para listado'!$CD$155:$DC$1048576,MATCH($A126,'Hoja de Trabajo para listado'!$CD$155:$CD$1048576,0),MATCH((CUADRO!N$4&amp;$E126),'Hoja de Trabajo para listado'!$CD$151:$DC$151,0)),0)</f>
        <v>0</v>
      </c>
      <c r="O126" s="245">
        <f ca="1">+IFERROR(INDEX('Hoja de Trabajo para listado'!$A$155:$Z$1048576,MATCH($A126,'Hoja de Trabajo para listado'!$A$155:$A$1048576,0),MATCH((CUADRO!O$4&amp;$E126),'Hoja de Trabajo para listado'!$A$151:$Z$151,0)),0)+IFERROR(INDEX('Hoja de Trabajo para listado'!$AB$155:$BA$1048576,MATCH($A126,'Hoja de Trabajo para listado'!$AB$155:$AB$1048576,0),MATCH((CUADRO!O$4&amp;$E126),'Hoja de Trabajo para listado'!$AB$151:$BA$151,0)),0)+IFERROR(INDEX('Hoja de Trabajo para listado'!$BC$155:$CB$1048576,MATCH($A126,'Hoja de Trabajo para listado'!$BC$155:$BC$1048576,0),MATCH((CUADRO!O$4&amp;$E126),'Hoja de Trabajo para listado'!$BC$151:$CB$151,0)),0)+IFERROR(INDEX('Hoja de Trabajo para listado'!$DE$153:$DG$274,MATCH($A126,'Hoja de Trabajo para listado'!$DE$153:$DE$1048576,0),MATCH((CUADRO!O$4&amp;$E126),'Hoja de Trabajo para listado'!$DE$151:$DG$151,0)),0)+IFERROR(INDEX('Hoja de Trabajo para listado'!$CD$155:$DC$1048576,MATCH($A126,'Hoja de Trabajo para listado'!$CD$155:$CD$1048576,0),MATCH((CUADRO!O$4&amp;$E126),'Hoja de Trabajo para listado'!$CD$151:$DC$151,0)),0)</f>
        <v>0</v>
      </c>
      <c r="P126" s="245">
        <f ca="1">+IFERROR(INDEX('Hoja de Trabajo para listado'!$A$155:$Z$1048576,MATCH($A126,'Hoja de Trabajo para listado'!$A$155:$A$1048576,0),MATCH((CUADRO!P$4&amp;$E126),'Hoja de Trabajo para listado'!$A$151:$Z$151,0)),0)+IFERROR(INDEX('Hoja de Trabajo para listado'!$AB$155:$BA$1048576,MATCH($A126,'Hoja de Trabajo para listado'!$AB$155:$AB$1048576,0),MATCH((CUADRO!P$4&amp;$E126),'Hoja de Trabajo para listado'!$AB$151:$BA$151,0)),0)+IFERROR(INDEX('Hoja de Trabajo para listado'!$BC$155:$CB$1048576,MATCH($A126,'Hoja de Trabajo para listado'!$BC$155:$BC$1048576,0),MATCH((CUADRO!P$4&amp;$E126),'Hoja de Trabajo para listado'!$BC$151:$CB$151,0)),0)+IFERROR(INDEX('Hoja de Trabajo para listado'!$DE$153:$DG$274,MATCH($A126,'Hoja de Trabajo para listado'!$DE$153:$DE$1048576,0),MATCH((CUADRO!P$4&amp;$E126),'Hoja de Trabajo para listado'!$DE$151:$DG$151,0)),0)+IFERROR(INDEX('Hoja de Trabajo para listado'!$CD$155:$DC$1048576,MATCH($A126,'Hoja de Trabajo para listado'!$CD$155:$CD$1048576,0),MATCH((CUADRO!P$4&amp;$E126),'Hoja de Trabajo para listado'!$CD$151:$DC$151,0)),0)</f>
        <v>0</v>
      </c>
      <c r="Q126" s="245">
        <f ca="1">+IFERROR(INDEX('Hoja de Trabajo para listado'!$A$155:$Z$1048576,MATCH($A126,'Hoja de Trabajo para listado'!$A$155:$A$1048576,0),MATCH((CUADRO!Q$4&amp;$E126),'Hoja de Trabajo para listado'!$A$151:$Z$151,0)),0)+IFERROR(INDEX('Hoja de Trabajo para listado'!$AB$155:$BA$1048576,MATCH($A126,'Hoja de Trabajo para listado'!$AB$155:$AB$1048576,0),MATCH((CUADRO!Q$4&amp;$E126),'Hoja de Trabajo para listado'!$AB$151:$BA$151,0)),0)+IFERROR(INDEX('Hoja de Trabajo para listado'!$BC$155:$CB$1048576,MATCH($A126,'Hoja de Trabajo para listado'!$BC$155:$BC$1048576,0),MATCH((CUADRO!Q$4&amp;$E126),'Hoja de Trabajo para listado'!$BC$151:$CB$151,0)),0)+IFERROR(INDEX('Hoja de Trabajo para listado'!$DE$153:$DG$274,MATCH($A126,'Hoja de Trabajo para listado'!$DE$153:$DE$1048576,0),MATCH((CUADRO!Q$4&amp;$E126),'Hoja de Trabajo para listado'!$DE$151:$DG$151,0)),0)+IFERROR(INDEX('Hoja de Trabajo para listado'!$CD$155:$DC$1048576,MATCH($A126,'Hoja de Trabajo para listado'!$CD$155:$CD$1048576,0),MATCH((CUADRO!Q$4&amp;$E126),'Hoja de Trabajo para listado'!$CD$151:$DC$151,0)),0)</f>
        <v>0</v>
      </c>
      <c r="R126" s="245">
        <f t="shared" ca="1" si="5"/>
        <v>124788.06999999999</v>
      </c>
      <c r="S126" s="245">
        <f ca="1">+R125+R126</f>
        <v>124788.06999999999</v>
      </c>
      <c r="T126" s="245">
        <f ca="1">+S126</f>
        <v>124788.06999999999</v>
      </c>
      <c r="U126" s="244">
        <f t="shared" si="6"/>
        <v>2</v>
      </c>
      <c r="V126" s="333" t="str">
        <f>+VLOOKUP(A126,bd_lista!$A$3:$E$592,5,FALSE)</f>
        <v>Instituciones Descentralizadas</v>
      </c>
      <c r="W126" s="388"/>
      <c r="X126" s="242">
        <f>+VLOOKUP(A126,[4]Sheet1!$A$13:$D$744,4,FALSE)</f>
        <v>76</v>
      </c>
      <c r="Y126" s="242" t="str">
        <f>+VLOOKUP(X126,bd_lista!$A$3:$C$592,3,FALSE)</f>
        <v>Ministerio de Minería y Metalurgia</v>
      </c>
      <c r="Z126" s="292"/>
      <c r="AA126" s="321"/>
    </row>
    <row r="127" spans="1:27" ht="15" customHeight="1">
      <c r="A127" s="251">
        <v>192</v>
      </c>
      <c r="B127" s="392">
        <f>+A127</f>
        <v>192</v>
      </c>
      <c r="C127" s="247" t="str">
        <f>+VLOOKUP(A127,bd_lista!$A$3:$C$592,3,FALSE)</f>
        <v>Servicio al Mejoramiento de la Navegación Amazónica</v>
      </c>
      <c r="D127" s="389" t="str">
        <f>+C127</f>
        <v>Servicio al Mejoramiento de la Navegación Amazónica</v>
      </c>
      <c r="E127" s="247" t="s">
        <v>1304</v>
      </c>
      <c r="F127" s="243">
        <f ca="1">+IFERROR(INDEX('Hoja de Trabajo para listado'!$A$155:$Z$1048576,MATCH($A127,'Hoja de Trabajo para listado'!$A$155:$A$1048576,0),MATCH((CUADRO!F$4&amp;$E127),'Hoja de Trabajo para listado'!$A$151:$Z$151,0)),0)+IFERROR(INDEX('Hoja de Trabajo para listado'!$AB$155:$BA$1048576,MATCH($A127,'Hoja de Trabajo para listado'!$AB$155:$AB$1048576,0),MATCH((CUADRO!F$4&amp;$E127),'Hoja de Trabajo para listado'!$AB$151:$BA$151,0)),0)+IFERROR(INDEX('Hoja de Trabajo para listado'!$BC$155:$CB$1048576,MATCH($A127,'Hoja de Trabajo para listado'!$BC$155:$BC$1048576,0),MATCH((CUADRO!F$4&amp;$E127),'Hoja de Trabajo para listado'!$BC$151:$CB$151,0)),0)+IFERROR(INDEX('Hoja de Trabajo para listado'!$DE$153:$DG$274,MATCH($A127,'Hoja de Trabajo para listado'!$DE$153:$DE$1048576,0),MATCH((CUADRO!F$4&amp;$E127),'Hoja de Trabajo para listado'!$DE$151:$DG$151,0)),0)+IFERROR(INDEX('Hoja de Trabajo para listado'!$CD$155:$DC$1048576,MATCH($A127,'Hoja de Trabajo para listado'!$CD$155:$CD$1048576,0),MATCH((CUADRO!F$4&amp;$E127),'Hoja de Trabajo para listado'!$CD$151:$DC$151,0)),0)</f>
        <v>0</v>
      </c>
      <c r="G127" s="243">
        <f ca="1">+IFERROR(INDEX('Hoja de Trabajo para listado'!$A$155:$Z$1048576,MATCH($A127,'Hoja de Trabajo para listado'!$A$155:$A$1048576,0),MATCH((CUADRO!G$4&amp;$E127),'Hoja de Trabajo para listado'!$A$151:$Z$151,0)),0)+IFERROR(INDEX('Hoja de Trabajo para listado'!$AB$155:$BA$1048576,MATCH($A127,'Hoja de Trabajo para listado'!$AB$155:$AB$1048576,0),MATCH((CUADRO!G$4&amp;$E127),'Hoja de Trabajo para listado'!$AB$151:$BA$151,0)),0)+IFERROR(INDEX('Hoja de Trabajo para listado'!$BC$155:$CB$1048576,MATCH($A127,'Hoja de Trabajo para listado'!$BC$155:$BC$1048576,0),MATCH((CUADRO!G$4&amp;$E127),'Hoja de Trabajo para listado'!$BC$151:$CB$151,0)),0)+IFERROR(INDEX('Hoja de Trabajo para listado'!$DE$153:$DG$274,MATCH($A127,'Hoja de Trabajo para listado'!$DE$153:$DE$1048576,0),MATCH((CUADRO!G$4&amp;$E127),'Hoja de Trabajo para listado'!$DE$151:$DG$151,0)),0)+IFERROR(INDEX('Hoja de Trabajo para listado'!$CD$155:$DC$1048576,MATCH($A127,'Hoja de Trabajo para listado'!$CD$155:$CD$1048576,0),MATCH((CUADRO!G$4&amp;$E127),'Hoja de Trabajo para listado'!$CD$151:$DC$151,0)),0)</f>
        <v>0</v>
      </c>
      <c r="H127" s="243">
        <f ca="1">+IFERROR(INDEX('Hoja de Trabajo para listado'!$A$155:$Z$1048576,MATCH($A127,'Hoja de Trabajo para listado'!$A$155:$A$1048576,0),MATCH((CUADRO!H$4&amp;$E127),'Hoja de Trabajo para listado'!$A$151:$Z$151,0)),0)+IFERROR(INDEX('Hoja de Trabajo para listado'!$AB$155:$BA$1048576,MATCH($A127,'Hoja de Trabajo para listado'!$AB$155:$AB$1048576,0),MATCH((CUADRO!H$4&amp;$E127),'Hoja de Trabajo para listado'!$AB$151:$BA$151,0)),0)+IFERROR(INDEX('Hoja de Trabajo para listado'!$BC$155:$CB$1048576,MATCH($A127,'Hoja de Trabajo para listado'!$BC$155:$BC$1048576,0),MATCH((CUADRO!H$4&amp;$E127),'Hoja de Trabajo para listado'!$BC$151:$CB$151,0)),0)+IFERROR(INDEX('Hoja de Trabajo para listado'!$DE$153:$DG$274,MATCH($A127,'Hoja de Trabajo para listado'!$DE$153:$DE$1048576,0),MATCH((CUADRO!H$4&amp;$E127),'Hoja de Trabajo para listado'!$DE$151:$DG$151,0)),0)+IFERROR(INDEX('Hoja de Trabajo para listado'!$CD$155:$DC$1048576,MATCH($A127,'Hoja de Trabajo para listado'!$CD$155:$CD$1048576,0),MATCH((CUADRO!H$4&amp;$E127),'Hoja de Trabajo para listado'!$CD$151:$DC$151,0)),0)</f>
        <v>0</v>
      </c>
      <c r="I127" s="243">
        <f ca="1">+IFERROR(INDEX('Hoja de Trabajo para listado'!$A$155:$Z$1048576,MATCH($A127,'Hoja de Trabajo para listado'!$A$155:$A$1048576,0),MATCH((CUADRO!I$4&amp;$E127),'Hoja de Trabajo para listado'!$A$151:$Z$151,0)),0)+IFERROR(INDEX('Hoja de Trabajo para listado'!$AB$155:$BA$1048576,MATCH($A127,'Hoja de Trabajo para listado'!$AB$155:$AB$1048576,0),MATCH((CUADRO!I$4&amp;$E127),'Hoja de Trabajo para listado'!$AB$151:$BA$151,0)),0)+IFERROR(INDEX('Hoja de Trabajo para listado'!$BC$155:$CB$1048576,MATCH($A127,'Hoja de Trabajo para listado'!$BC$155:$BC$1048576,0),MATCH((CUADRO!I$4&amp;$E127),'Hoja de Trabajo para listado'!$BC$151:$CB$151,0)),0)+IFERROR(INDEX('Hoja de Trabajo para listado'!$DE$153:$DG$274,MATCH($A127,'Hoja de Trabajo para listado'!$DE$153:$DE$1048576,0),MATCH((CUADRO!I$4&amp;$E127),'Hoja de Trabajo para listado'!$DE$151:$DG$151,0)),0)+IFERROR(INDEX('Hoja de Trabajo para listado'!$CD$155:$DC$1048576,MATCH($A127,'Hoja de Trabajo para listado'!$CD$155:$CD$1048576,0),MATCH((CUADRO!I$4&amp;$E127),'Hoja de Trabajo para listado'!$CD$151:$DC$151,0)),0)</f>
        <v>0</v>
      </c>
      <c r="J127" s="243">
        <f ca="1">+IFERROR(INDEX('Hoja de Trabajo para listado'!$A$155:$Z$1048576,MATCH($A127,'Hoja de Trabajo para listado'!$A$155:$A$1048576,0),MATCH((CUADRO!J$4&amp;$E127),'Hoja de Trabajo para listado'!$A$151:$Z$151,0)),0)+IFERROR(INDEX('Hoja de Trabajo para listado'!$AB$155:$BA$1048576,MATCH($A127,'Hoja de Trabajo para listado'!$AB$155:$AB$1048576,0),MATCH((CUADRO!J$4&amp;$E127),'Hoja de Trabajo para listado'!$AB$151:$BA$151,0)),0)+IFERROR(INDEX('Hoja de Trabajo para listado'!$BC$155:$CB$1048576,MATCH($A127,'Hoja de Trabajo para listado'!$BC$155:$BC$1048576,0),MATCH((CUADRO!J$4&amp;$E127),'Hoja de Trabajo para listado'!$BC$151:$CB$151,0)),0)+IFERROR(INDEX('Hoja de Trabajo para listado'!$DE$153:$DG$274,MATCH($A127,'Hoja de Trabajo para listado'!$DE$153:$DE$1048576,0),MATCH((CUADRO!J$4&amp;$E127),'Hoja de Trabajo para listado'!$DE$151:$DG$151,0)),0)+IFERROR(INDEX('Hoja de Trabajo para listado'!$CD$155:$DC$1048576,MATCH($A127,'Hoja de Trabajo para listado'!$CD$155:$CD$1048576,0),MATCH((CUADRO!J$4&amp;$E127),'Hoja de Trabajo para listado'!$CD$151:$DC$151,0)),0)</f>
        <v>0</v>
      </c>
      <c r="K127" s="243">
        <f ca="1">+IFERROR(INDEX('Hoja de Trabajo para listado'!$A$155:$Z$1048576,MATCH($A127,'Hoja de Trabajo para listado'!$A$155:$A$1048576,0),MATCH((CUADRO!K$4&amp;$E127),'Hoja de Trabajo para listado'!$A$151:$Z$151,0)),0)+IFERROR(INDEX('Hoja de Trabajo para listado'!$AB$155:$BA$1048576,MATCH($A127,'Hoja de Trabajo para listado'!$AB$155:$AB$1048576,0),MATCH((CUADRO!K$4&amp;$E127),'Hoja de Trabajo para listado'!$AB$151:$BA$151,0)),0)+IFERROR(INDEX('Hoja de Trabajo para listado'!$BC$155:$CB$1048576,MATCH($A127,'Hoja de Trabajo para listado'!$BC$155:$BC$1048576,0),MATCH((CUADRO!K$4&amp;$E127),'Hoja de Trabajo para listado'!$BC$151:$CB$151,0)),0)+IFERROR(INDEX('Hoja de Trabajo para listado'!$DE$153:$DG$274,MATCH($A127,'Hoja de Trabajo para listado'!$DE$153:$DE$1048576,0),MATCH((CUADRO!K$4&amp;$E127),'Hoja de Trabajo para listado'!$DE$151:$DG$151,0)),0)+IFERROR(INDEX('Hoja de Trabajo para listado'!$CD$155:$DC$1048576,MATCH($A127,'Hoja de Trabajo para listado'!$CD$155:$CD$1048576,0),MATCH((CUADRO!K$4&amp;$E127),'Hoja de Trabajo para listado'!$CD$151:$DC$151,0)),0)</f>
        <v>0</v>
      </c>
      <c r="L127" s="243">
        <f ca="1">+IFERROR(INDEX('Hoja de Trabajo para listado'!$A$155:$Z$1048576,MATCH($A127,'Hoja de Trabajo para listado'!$A$155:$A$1048576,0),MATCH((CUADRO!L$4&amp;$E127),'Hoja de Trabajo para listado'!$A$151:$Z$151,0)),0)+IFERROR(INDEX('Hoja de Trabajo para listado'!$AB$155:$BA$1048576,MATCH($A127,'Hoja de Trabajo para listado'!$AB$155:$AB$1048576,0),MATCH((CUADRO!L$4&amp;$E127),'Hoja de Trabajo para listado'!$AB$151:$BA$151,0)),0)+IFERROR(INDEX('Hoja de Trabajo para listado'!$BC$155:$CB$1048576,MATCH($A127,'Hoja de Trabajo para listado'!$BC$155:$BC$1048576,0),MATCH((CUADRO!L$4&amp;$E127),'Hoja de Trabajo para listado'!$BC$151:$CB$151,0)),0)+IFERROR(INDEX('Hoja de Trabajo para listado'!$DE$153:$DG$274,MATCH($A127,'Hoja de Trabajo para listado'!$DE$153:$DE$1048576,0),MATCH((CUADRO!L$4&amp;$E127),'Hoja de Trabajo para listado'!$DE$151:$DG$151,0)),0)+IFERROR(INDEX('Hoja de Trabajo para listado'!$CD$155:$DC$1048576,MATCH($A127,'Hoja de Trabajo para listado'!$CD$155:$CD$1048576,0),MATCH((CUADRO!L$4&amp;$E127),'Hoja de Trabajo para listado'!$CD$151:$DC$151,0)),0)</f>
        <v>0</v>
      </c>
      <c r="M127" s="243">
        <f ca="1">+IFERROR(INDEX('Hoja de Trabajo para listado'!$A$155:$Z$1048576,MATCH($A127,'Hoja de Trabajo para listado'!$A$155:$A$1048576,0),MATCH((CUADRO!M$4&amp;$E127),'Hoja de Trabajo para listado'!$A$151:$Z$151,0)),0)+IFERROR(INDEX('Hoja de Trabajo para listado'!$AB$155:$BA$1048576,MATCH($A127,'Hoja de Trabajo para listado'!$AB$155:$AB$1048576,0),MATCH((CUADRO!M$4&amp;$E127),'Hoja de Trabajo para listado'!$AB$151:$BA$151,0)),0)+IFERROR(INDEX('Hoja de Trabajo para listado'!$BC$155:$CB$1048576,MATCH($A127,'Hoja de Trabajo para listado'!$BC$155:$BC$1048576,0),MATCH((CUADRO!M$4&amp;$E127),'Hoja de Trabajo para listado'!$BC$151:$CB$151,0)),0)+IFERROR(INDEX('Hoja de Trabajo para listado'!$DE$153:$DG$274,MATCH($A127,'Hoja de Trabajo para listado'!$DE$153:$DE$1048576,0),MATCH((CUADRO!M$4&amp;$E127),'Hoja de Trabajo para listado'!$DE$151:$DG$151,0)),0)+IFERROR(INDEX('Hoja de Trabajo para listado'!$CD$155:$DC$1048576,MATCH($A127,'Hoja de Trabajo para listado'!$CD$155:$CD$1048576,0),MATCH((CUADRO!M$4&amp;$E127),'Hoja de Trabajo para listado'!$CD$151:$DC$151,0)),0)</f>
        <v>0</v>
      </c>
      <c r="N127" s="243">
        <f ca="1">+IFERROR(INDEX('Hoja de Trabajo para listado'!$A$155:$Z$1048576,MATCH($A127,'Hoja de Trabajo para listado'!$A$155:$A$1048576,0),MATCH((CUADRO!N$4&amp;$E127),'Hoja de Trabajo para listado'!$A$151:$Z$151,0)),0)+IFERROR(INDEX('Hoja de Trabajo para listado'!$AB$155:$BA$1048576,MATCH($A127,'Hoja de Trabajo para listado'!$AB$155:$AB$1048576,0),MATCH((CUADRO!N$4&amp;$E127),'Hoja de Trabajo para listado'!$AB$151:$BA$151,0)),0)+IFERROR(INDEX('Hoja de Trabajo para listado'!$BC$155:$CB$1048576,MATCH($A127,'Hoja de Trabajo para listado'!$BC$155:$BC$1048576,0),MATCH((CUADRO!N$4&amp;$E127),'Hoja de Trabajo para listado'!$BC$151:$CB$151,0)),0)+IFERROR(INDEX('Hoja de Trabajo para listado'!$DE$153:$DG$274,MATCH($A127,'Hoja de Trabajo para listado'!$DE$153:$DE$1048576,0),MATCH((CUADRO!N$4&amp;$E127),'Hoja de Trabajo para listado'!$DE$151:$DG$151,0)),0)+IFERROR(INDEX('Hoja de Trabajo para listado'!$CD$155:$DC$1048576,MATCH($A127,'Hoja de Trabajo para listado'!$CD$155:$CD$1048576,0),MATCH((CUADRO!N$4&amp;$E127),'Hoja de Trabajo para listado'!$CD$151:$DC$151,0)),0)</f>
        <v>0</v>
      </c>
      <c r="O127" s="243">
        <f ca="1">+IFERROR(INDEX('Hoja de Trabajo para listado'!$A$155:$Z$1048576,MATCH($A127,'Hoja de Trabajo para listado'!$A$155:$A$1048576,0),MATCH((CUADRO!O$4&amp;$E127),'Hoja de Trabajo para listado'!$A$151:$Z$151,0)),0)+IFERROR(INDEX('Hoja de Trabajo para listado'!$AB$155:$BA$1048576,MATCH($A127,'Hoja de Trabajo para listado'!$AB$155:$AB$1048576,0),MATCH((CUADRO!O$4&amp;$E127),'Hoja de Trabajo para listado'!$AB$151:$BA$151,0)),0)+IFERROR(INDEX('Hoja de Trabajo para listado'!$BC$155:$CB$1048576,MATCH($A127,'Hoja de Trabajo para listado'!$BC$155:$BC$1048576,0),MATCH((CUADRO!O$4&amp;$E127),'Hoja de Trabajo para listado'!$BC$151:$CB$151,0)),0)+IFERROR(INDEX('Hoja de Trabajo para listado'!$DE$153:$DG$274,MATCH($A127,'Hoja de Trabajo para listado'!$DE$153:$DE$1048576,0),MATCH((CUADRO!O$4&amp;$E127),'Hoja de Trabajo para listado'!$DE$151:$DG$151,0)),0)+IFERROR(INDEX('Hoja de Trabajo para listado'!$CD$155:$DC$1048576,MATCH($A127,'Hoja de Trabajo para listado'!$CD$155:$CD$1048576,0),MATCH((CUADRO!O$4&amp;$E127),'Hoja de Trabajo para listado'!$CD$151:$DC$151,0)),0)</f>
        <v>0</v>
      </c>
      <c r="P127" s="243">
        <f ca="1">+IFERROR(INDEX('Hoja de Trabajo para listado'!$A$155:$Z$1048576,MATCH($A127,'Hoja de Trabajo para listado'!$A$155:$A$1048576,0),MATCH((CUADRO!P$4&amp;$E127),'Hoja de Trabajo para listado'!$A$151:$Z$151,0)),0)+IFERROR(INDEX('Hoja de Trabajo para listado'!$AB$155:$BA$1048576,MATCH($A127,'Hoja de Trabajo para listado'!$AB$155:$AB$1048576,0),MATCH((CUADRO!P$4&amp;$E127),'Hoja de Trabajo para listado'!$AB$151:$BA$151,0)),0)+IFERROR(INDEX('Hoja de Trabajo para listado'!$BC$155:$CB$1048576,MATCH($A127,'Hoja de Trabajo para listado'!$BC$155:$BC$1048576,0),MATCH((CUADRO!P$4&amp;$E127),'Hoja de Trabajo para listado'!$BC$151:$CB$151,0)),0)+IFERROR(INDEX('Hoja de Trabajo para listado'!$DE$153:$DG$274,MATCH($A127,'Hoja de Trabajo para listado'!$DE$153:$DE$1048576,0),MATCH((CUADRO!P$4&amp;$E127),'Hoja de Trabajo para listado'!$DE$151:$DG$151,0)),0)+IFERROR(INDEX('Hoja de Trabajo para listado'!$CD$155:$DC$1048576,MATCH($A127,'Hoja de Trabajo para listado'!$CD$155:$CD$1048576,0),MATCH((CUADRO!P$4&amp;$E127),'Hoja de Trabajo para listado'!$CD$151:$DC$151,0)),0)</f>
        <v>0</v>
      </c>
      <c r="Q127" s="243">
        <f ca="1">+IFERROR(INDEX('Hoja de Trabajo para listado'!$A$155:$Z$1048576,MATCH($A127,'Hoja de Trabajo para listado'!$A$155:$A$1048576,0),MATCH((CUADRO!Q$4&amp;$E127),'Hoja de Trabajo para listado'!$A$151:$Z$151,0)),0)+IFERROR(INDEX('Hoja de Trabajo para listado'!$AB$155:$BA$1048576,MATCH($A127,'Hoja de Trabajo para listado'!$AB$155:$AB$1048576,0),MATCH((CUADRO!Q$4&amp;$E127),'Hoja de Trabajo para listado'!$AB$151:$BA$151,0)),0)+IFERROR(INDEX('Hoja de Trabajo para listado'!$BC$155:$CB$1048576,MATCH($A127,'Hoja de Trabajo para listado'!$BC$155:$BC$1048576,0),MATCH((CUADRO!Q$4&amp;$E127),'Hoja de Trabajo para listado'!$BC$151:$CB$151,0)),0)+IFERROR(INDEX('Hoja de Trabajo para listado'!$DE$153:$DG$274,MATCH($A127,'Hoja de Trabajo para listado'!$DE$153:$DE$1048576,0),MATCH((CUADRO!Q$4&amp;$E127),'Hoja de Trabajo para listado'!$DE$151:$DG$151,0)),0)+IFERROR(INDEX('Hoja de Trabajo para listado'!$CD$155:$DC$1048576,MATCH($A127,'Hoja de Trabajo para listado'!$CD$155:$CD$1048576,0),MATCH((CUADRO!Q$4&amp;$E127),'Hoja de Trabajo para listado'!$CD$151:$DC$151,0)),0)</f>
        <v>0</v>
      </c>
      <c r="R127" s="243">
        <f t="shared" ca="1" si="5"/>
        <v>0</v>
      </c>
      <c r="S127" s="243"/>
      <c r="T127" s="243">
        <f ca="1">+T128</f>
        <v>1389845</v>
      </c>
      <c r="U127" s="242">
        <f t="shared" si="6"/>
        <v>1</v>
      </c>
      <c r="V127" s="333" t="str">
        <f>+VLOOKUP(A127,bd_lista!$A$3:$E$592,5,FALSE)</f>
        <v>Instituciones Descentralizadas</v>
      </c>
      <c r="W127" s="387" t="str">
        <f>+V127</f>
        <v>Instituciones Descentralizadas</v>
      </c>
      <c r="X127" s="242">
        <f>+VLOOKUP(A127,[4]Sheet1!$A$13:$D$744,4,FALSE)</f>
        <v>81</v>
      </c>
      <c r="Y127" s="242" t="str">
        <f>+VLOOKUP(X127,bd_lista!$A$3:$C$592,3,FALSE)</f>
        <v>Ministerio de Obras Públicas, Servicios y Vivienda</v>
      </c>
      <c r="Z127" s="294">
        <f>+X127</f>
        <v>81</v>
      </c>
      <c r="AA127" s="319" t="str">
        <f>+Y127</f>
        <v>Ministerio de Obras Públicas, Servicios y Vivienda</v>
      </c>
    </row>
    <row r="128" spans="1:27" ht="15" customHeight="1">
      <c r="A128" s="32">
        <v>192</v>
      </c>
      <c r="B128" s="393"/>
      <c r="C128" s="333" t="str">
        <f>+VLOOKUP(A128,bd_lista!$A$3:$C$592,3,FALSE)</f>
        <v>Servicio al Mejoramiento de la Navegación Amazónica</v>
      </c>
      <c r="D128" s="390"/>
      <c r="E128" s="333" t="s">
        <v>1305</v>
      </c>
      <c r="F128" s="245">
        <f ca="1">+IFERROR(INDEX('Hoja de Trabajo para listado'!$A$155:$Z$1048576,MATCH($A128,'Hoja de Trabajo para listado'!$A$155:$A$1048576,0),MATCH((CUADRO!F$4&amp;$E128),'Hoja de Trabajo para listado'!$A$151:$Z$151,0)),0)+IFERROR(INDEX('Hoja de Trabajo para listado'!$AB$155:$BA$1048576,MATCH($A128,'Hoja de Trabajo para listado'!$AB$155:$AB$1048576,0),MATCH((CUADRO!F$4&amp;$E128),'Hoja de Trabajo para listado'!$AB$151:$BA$151,0)),0)+IFERROR(INDEX('Hoja de Trabajo para listado'!$BC$155:$CB$1048576,MATCH($A128,'Hoja de Trabajo para listado'!$BC$155:$BC$1048576,0),MATCH((CUADRO!F$4&amp;$E128),'Hoja de Trabajo para listado'!$BC$151:$CB$151,0)),0)+IFERROR(INDEX('Hoja de Trabajo para listado'!$DE$153:$DG$274,MATCH($A128,'Hoja de Trabajo para listado'!$DE$153:$DE$1048576,0),MATCH((CUADRO!F$4&amp;$E128),'Hoja de Trabajo para listado'!$DE$151:$DG$151,0)),0)+IFERROR(INDEX('Hoja de Trabajo para listado'!$CD$155:$DC$1048576,MATCH($A128,'Hoja de Trabajo para listado'!$CD$155:$CD$1048576,0),MATCH((CUADRO!F$4&amp;$E128),'Hoja de Trabajo para listado'!$CD$151:$DC$151,0)),0)</f>
        <v>0</v>
      </c>
      <c r="G128" s="245">
        <f ca="1">+IFERROR(INDEX('Hoja de Trabajo para listado'!$A$155:$Z$1048576,MATCH($A128,'Hoja de Trabajo para listado'!$A$155:$A$1048576,0),MATCH((CUADRO!G$4&amp;$E128),'Hoja de Trabajo para listado'!$A$151:$Z$151,0)),0)+IFERROR(INDEX('Hoja de Trabajo para listado'!$AB$155:$BA$1048576,MATCH($A128,'Hoja de Trabajo para listado'!$AB$155:$AB$1048576,0),MATCH((CUADRO!G$4&amp;$E128),'Hoja de Trabajo para listado'!$AB$151:$BA$151,0)),0)+IFERROR(INDEX('Hoja de Trabajo para listado'!$BC$155:$CB$1048576,MATCH($A128,'Hoja de Trabajo para listado'!$BC$155:$BC$1048576,0),MATCH((CUADRO!G$4&amp;$E128),'Hoja de Trabajo para listado'!$BC$151:$CB$151,0)),0)+IFERROR(INDEX('Hoja de Trabajo para listado'!$DE$153:$DG$274,MATCH($A128,'Hoja de Trabajo para listado'!$DE$153:$DE$1048576,0),MATCH((CUADRO!G$4&amp;$E128),'Hoja de Trabajo para listado'!$DE$151:$DG$151,0)),0)+IFERROR(INDEX('Hoja de Trabajo para listado'!$CD$155:$DC$1048576,MATCH($A128,'Hoja de Trabajo para listado'!$CD$155:$CD$1048576,0),MATCH((CUADRO!G$4&amp;$E128),'Hoja de Trabajo para listado'!$CD$151:$DC$151,0)),0)</f>
        <v>0</v>
      </c>
      <c r="H128" s="245">
        <f ca="1">+IFERROR(INDEX('Hoja de Trabajo para listado'!$A$155:$Z$1048576,MATCH($A128,'Hoja de Trabajo para listado'!$A$155:$A$1048576,0),MATCH((CUADRO!H$4&amp;$E128),'Hoja de Trabajo para listado'!$A$151:$Z$151,0)),0)+IFERROR(INDEX('Hoja de Trabajo para listado'!$AB$155:$BA$1048576,MATCH($A128,'Hoja de Trabajo para listado'!$AB$155:$AB$1048576,0),MATCH((CUADRO!H$4&amp;$E128),'Hoja de Trabajo para listado'!$AB$151:$BA$151,0)),0)+IFERROR(INDEX('Hoja de Trabajo para listado'!$BC$155:$CB$1048576,MATCH($A128,'Hoja de Trabajo para listado'!$BC$155:$BC$1048576,0),MATCH((CUADRO!H$4&amp;$E128),'Hoja de Trabajo para listado'!$BC$151:$CB$151,0)),0)+IFERROR(INDEX('Hoja de Trabajo para listado'!$DE$153:$DG$274,MATCH($A128,'Hoja de Trabajo para listado'!$DE$153:$DE$1048576,0),MATCH((CUADRO!H$4&amp;$E128),'Hoja de Trabajo para listado'!$DE$151:$DG$151,0)),0)+IFERROR(INDEX('Hoja de Trabajo para listado'!$CD$155:$DC$1048576,MATCH($A128,'Hoja de Trabajo para listado'!$CD$155:$CD$1048576,0),MATCH((CUADRO!H$4&amp;$E128),'Hoja de Trabajo para listado'!$CD$151:$DC$151,0)),0)</f>
        <v>0</v>
      </c>
      <c r="I128" s="245">
        <f ca="1">+IFERROR(INDEX('Hoja de Trabajo para listado'!$A$155:$Z$1048576,MATCH($A128,'Hoja de Trabajo para listado'!$A$155:$A$1048576,0),MATCH((CUADRO!I$4&amp;$E128),'Hoja de Trabajo para listado'!$A$151:$Z$151,0)),0)+IFERROR(INDEX('Hoja de Trabajo para listado'!$AB$155:$BA$1048576,MATCH($A128,'Hoja de Trabajo para listado'!$AB$155:$AB$1048576,0),MATCH((CUADRO!I$4&amp;$E128),'Hoja de Trabajo para listado'!$AB$151:$BA$151,0)),0)+IFERROR(INDEX('Hoja de Trabajo para listado'!$BC$155:$CB$1048576,MATCH($A128,'Hoja de Trabajo para listado'!$BC$155:$BC$1048576,0),MATCH((CUADRO!I$4&amp;$E128),'Hoja de Trabajo para listado'!$BC$151:$CB$151,0)),0)+IFERROR(INDEX('Hoja de Trabajo para listado'!$DE$153:$DG$274,MATCH($A128,'Hoja de Trabajo para listado'!$DE$153:$DE$1048576,0),MATCH((CUADRO!I$4&amp;$E128),'Hoja de Trabajo para listado'!$DE$151:$DG$151,0)),0)+IFERROR(INDEX('Hoja de Trabajo para listado'!$CD$155:$DC$1048576,MATCH($A128,'Hoja de Trabajo para listado'!$CD$155:$CD$1048576,0),MATCH((CUADRO!I$4&amp;$E128),'Hoja de Trabajo para listado'!$CD$151:$DC$151,0)),0)</f>
        <v>0</v>
      </c>
      <c r="J128" s="245">
        <f ca="1">+IFERROR(INDEX('Hoja de Trabajo para listado'!$A$155:$Z$1048576,MATCH($A128,'Hoja de Trabajo para listado'!$A$155:$A$1048576,0),MATCH((CUADRO!J$4&amp;$E128),'Hoja de Trabajo para listado'!$A$151:$Z$151,0)),0)+IFERROR(INDEX('Hoja de Trabajo para listado'!$AB$155:$BA$1048576,MATCH($A128,'Hoja de Trabajo para listado'!$AB$155:$AB$1048576,0),MATCH((CUADRO!J$4&amp;$E128),'Hoja de Trabajo para listado'!$AB$151:$BA$151,0)),0)+IFERROR(INDEX('Hoja de Trabajo para listado'!$BC$155:$CB$1048576,MATCH($A128,'Hoja de Trabajo para listado'!$BC$155:$BC$1048576,0),MATCH((CUADRO!J$4&amp;$E128),'Hoja de Trabajo para listado'!$BC$151:$CB$151,0)),0)+IFERROR(INDEX('Hoja de Trabajo para listado'!$DE$153:$DG$274,MATCH($A128,'Hoja de Trabajo para listado'!$DE$153:$DE$1048576,0),MATCH((CUADRO!J$4&amp;$E128),'Hoja de Trabajo para listado'!$DE$151:$DG$151,0)),0)+IFERROR(INDEX('Hoja de Trabajo para listado'!$CD$155:$DC$1048576,MATCH($A128,'Hoja de Trabajo para listado'!$CD$155:$CD$1048576,0),MATCH((CUADRO!J$4&amp;$E128),'Hoja de Trabajo para listado'!$CD$151:$DC$151,0)),0)</f>
        <v>1389845</v>
      </c>
      <c r="K128" s="245">
        <f ca="1">+IFERROR(INDEX('Hoja de Trabajo para listado'!$A$155:$Z$1048576,MATCH($A128,'Hoja de Trabajo para listado'!$A$155:$A$1048576,0),MATCH((CUADRO!K$4&amp;$E128),'Hoja de Trabajo para listado'!$A$151:$Z$151,0)),0)+IFERROR(INDEX('Hoja de Trabajo para listado'!$AB$155:$BA$1048576,MATCH($A128,'Hoja de Trabajo para listado'!$AB$155:$AB$1048576,0),MATCH((CUADRO!K$4&amp;$E128),'Hoja de Trabajo para listado'!$AB$151:$BA$151,0)),0)+IFERROR(INDEX('Hoja de Trabajo para listado'!$BC$155:$CB$1048576,MATCH($A128,'Hoja de Trabajo para listado'!$BC$155:$BC$1048576,0),MATCH((CUADRO!K$4&amp;$E128),'Hoja de Trabajo para listado'!$BC$151:$CB$151,0)),0)+IFERROR(INDEX('Hoja de Trabajo para listado'!$DE$153:$DG$274,MATCH($A128,'Hoja de Trabajo para listado'!$DE$153:$DE$1048576,0),MATCH((CUADRO!K$4&amp;$E128),'Hoja de Trabajo para listado'!$DE$151:$DG$151,0)),0)+IFERROR(INDEX('Hoja de Trabajo para listado'!$CD$155:$DC$1048576,MATCH($A128,'Hoja de Trabajo para listado'!$CD$155:$CD$1048576,0),MATCH((CUADRO!K$4&amp;$E128),'Hoja de Trabajo para listado'!$CD$151:$DC$151,0)),0)</f>
        <v>0</v>
      </c>
      <c r="L128" s="245">
        <f ca="1">+IFERROR(INDEX('Hoja de Trabajo para listado'!$A$155:$Z$1048576,MATCH($A128,'Hoja de Trabajo para listado'!$A$155:$A$1048576,0),MATCH((CUADRO!L$4&amp;$E128),'Hoja de Trabajo para listado'!$A$151:$Z$151,0)),0)+IFERROR(INDEX('Hoja de Trabajo para listado'!$AB$155:$BA$1048576,MATCH($A128,'Hoja de Trabajo para listado'!$AB$155:$AB$1048576,0),MATCH((CUADRO!L$4&amp;$E128),'Hoja de Trabajo para listado'!$AB$151:$BA$151,0)),0)+IFERROR(INDEX('Hoja de Trabajo para listado'!$BC$155:$CB$1048576,MATCH($A128,'Hoja de Trabajo para listado'!$BC$155:$BC$1048576,0),MATCH((CUADRO!L$4&amp;$E128),'Hoja de Trabajo para listado'!$BC$151:$CB$151,0)),0)+IFERROR(INDEX('Hoja de Trabajo para listado'!$DE$153:$DG$274,MATCH($A128,'Hoja de Trabajo para listado'!$DE$153:$DE$1048576,0),MATCH((CUADRO!L$4&amp;$E128),'Hoja de Trabajo para listado'!$DE$151:$DG$151,0)),0)+IFERROR(INDEX('Hoja de Trabajo para listado'!$CD$155:$DC$1048576,MATCH($A128,'Hoja de Trabajo para listado'!$CD$155:$CD$1048576,0),MATCH((CUADRO!L$4&amp;$E128),'Hoja de Trabajo para listado'!$CD$151:$DC$151,0)),0)</f>
        <v>0</v>
      </c>
      <c r="M128" s="245">
        <f ca="1">+IFERROR(INDEX('Hoja de Trabajo para listado'!$A$155:$Z$1048576,MATCH($A128,'Hoja de Trabajo para listado'!$A$155:$A$1048576,0),MATCH((CUADRO!M$4&amp;$E128),'Hoja de Trabajo para listado'!$A$151:$Z$151,0)),0)+IFERROR(INDEX('Hoja de Trabajo para listado'!$AB$155:$BA$1048576,MATCH($A128,'Hoja de Trabajo para listado'!$AB$155:$AB$1048576,0),MATCH((CUADRO!M$4&amp;$E128),'Hoja de Trabajo para listado'!$AB$151:$BA$151,0)),0)+IFERROR(INDEX('Hoja de Trabajo para listado'!$BC$155:$CB$1048576,MATCH($A128,'Hoja de Trabajo para listado'!$BC$155:$BC$1048576,0),MATCH((CUADRO!M$4&amp;$E128),'Hoja de Trabajo para listado'!$BC$151:$CB$151,0)),0)+IFERROR(INDEX('Hoja de Trabajo para listado'!$DE$153:$DG$274,MATCH($A128,'Hoja de Trabajo para listado'!$DE$153:$DE$1048576,0),MATCH((CUADRO!M$4&amp;$E128),'Hoja de Trabajo para listado'!$DE$151:$DG$151,0)),0)+IFERROR(INDEX('Hoja de Trabajo para listado'!$CD$155:$DC$1048576,MATCH($A128,'Hoja de Trabajo para listado'!$CD$155:$CD$1048576,0),MATCH((CUADRO!M$4&amp;$E128),'Hoja de Trabajo para listado'!$CD$151:$DC$151,0)),0)</f>
        <v>0</v>
      </c>
      <c r="N128" s="245">
        <f ca="1">+IFERROR(INDEX('Hoja de Trabajo para listado'!$A$155:$Z$1048576,MATCH($A128,'Hoja de Trabajo para listado'!$A$155:$A$1048576,0),MATCH((CUADRO!N$4&amp;$E128),'Hoja de Trabajo para listado'!$A$151:$Z$151,0)),0)+IFERROR(INDEX('Hoja de Trabajo para listado'!$AB$155:$BA$1048576,MATCH($A128,'Hoja de Trabajo para listado'!$AB$155:$AB$1048576,0),MATCH((CUADRO!N$4&amp;$E128),'Hoja de Trabajo para listado'!$AB$151:$BA$151,0)),0)+IFERROR(INDEX('Hoja de Trabajo para listado'!$BC$155:$CB$1048576,MATCH($A128,'Hoja de Trabajo para listado'!$BC$155:$BC$1048576,0),MATCH((CUADRO!N$4&amp;$E128),'Hoja de Trabajo para listado'!$BC$151:$CB$151,0)),0)+IFERROR(INDEX('Hoja de Trabajo para listado'!$DE$153:$DG$274,MATCH($A128,'Hoja de Trabajo para listado'!$DE$153:$DE$1048576,0),MATCH((CUADRO!N$4&amp;$E128),'Hoja de Trabajo para listado'!$DE$151:$DG$151,0)),0)+IFERROR(INDEX('Hoja de Trabajo para listado'!$CD$155:$DC$1048576,MATCH($A128,'Hoja de Trabajo para listado'!$CD$155:$CD$1048576,0),MATCH((CUADRO!N$4&amp;$E128),'Hoja de Trabajo para listado'!$CD$151:$DC$151,0)),0)</f>
        <v>0</v>
      </c>
      <c r="O128" s="245">
        <f ca="1">+IFERROR(INDEX('Hoja de Trabajo para listado'!$A$155:$Z$1048576,MATCH($A128,'Hoja de Trabajo para listado'!$A$155:$A$1048576,0),MATCH((CUADRO!O$4&amp;$E128),'Hoja de Trabajo para listado'!$A$151:$Z$151,0)),0)+IFERROR(INDEX('Hoja de Trabajo para listado'!$AB$155:$BA$1048576,MATCH($A128,'Hoja de Trabajo para listado'!$AB$155:$AB$1048576,0),MATCH((CUADRO!O$4&amp;$E128),'Hoja de Trabajo para listado'!$AB$151:$BA$151,0)),0)+IFERROR(INDEX('Hoja de Trabajo para listado'!$BC$155:$CB$1048576,MATCH($A128,'Hoja de Trabajo para listado'!$BC$155:$BC$1048576,0),MATCH((CUADRO!O$4&amp;$E128),'Hoja de Trabajo para listado'!$BC$151:$CB$151,0)),0)+IFERROR(INDEX('Hoja de Trabajo para listado'!$DE$153:$DG$274,MATCH($A128,'Hoja de Trabajo para listado'!$DE$153:$DE$1048576,0),MATCH((CUADRO!O$4&amp;$E128),'Hoja de Trabajo para listado'!$DE$151:$DG$151,0)),0)+IFERROR(INDEX('Hoja de Trabajo para listado'!$CD$155:$DC$1048576,MATCH($A128,'Hoja de Trabajo para listado'!$CD$155:$CD$1048576,0),MATCH((CUADRO!O$4&amp;$E128),'Hoja de Trabajo para listado'!$CD$151:$DC$151,0)),0)</f>
        <v>0</v>
      </c>
      <c r="P128" s="245">
        <f ca="1">+IFERROR(INDEX('Hoja de Trabajo para listado'!$A$155:$Z$1048576,MATCH($A128,'Hoja de Trabajo para listado'!$A$155:$A$1048576,0),MATCH((CUADRO!P$4&amp;$E128),'Hoja de Trabajo para listado'!$A$151:$Z$151,0)),0)+IFERROR(INDEX('Hoja de Trabajo para listado'!$AB$155:$BA$1048576,MATCH($A128,'Hoja de Trabajo para listado'!$AB$155:$AB$1048576,0),MATCH((CUADRO!P$4&amp;$E128),'Hoja de Trabajo para listado'!$AB$151:$BA$151,0)),0)+IFERROR(INDEX('Hoja de Trabajo para listado'!$BC$155:$CB$1048576,MATCH($A128,'Hoja de Trabajo para listado'!$BC$155:$BC$1048576,0),MATCH((CUADRO!P$4&amp;$E128),'Hoja de Trabajo para listado'!$BC$151:$CB$151,0)),0)+IFERROR(INDEX('Hoja de Trabajo para listado'!$DE$153:$DG$274,MATCH($A128,'Hoja de Trabajo para listado'!$DE$153:$DE$1048576,0),MATCH((CUADRO!P$4&amp;$E128),'Hoja de Trabajo para listado'!$DE$151:$DG$151,0)),0)+IFERROR(INDEX('Hoja de Trabajo para listado'!$CD$155:$DC$1048576,MATCH($A128,'Hoja de Trabajo para listado'!$CD$155:$CD$1048576,0),MATCH((CUADRO!P$4&amp;$E128),'Hoja de Trabajo para listado'!$CD$151:$DC$151,0)),0)</f>
        <v>0</v>
      </c>
      <c r="Q128" s="245">
        <f ca="1">+IFERROR(INDEX('Hoja de Trabajo para listado'!$A$155:$Z$1048576,MATCH($A128,'Hoja de Trabajo para listado'!$A$155:$A$1048576,0),MATCH((CUADRO!Q$4&amp;$E128),'Hoja de Trabajo para listado'!$A$151:$Z$151,0)),0)+IFERROR(INDEX('Hoja de Trabajo para listado'!$AB$155:$BA$1048576,MATCH($A128,'Hoja de Trabajo para listado'!$AB$155:$AB$1048576,0),MATCH((CUADRO!Q$4&amp;$E128),'Hoja de Trabajo para listado'!$AB$151:$BA$151,0)),0)+IFERROR(INDEX('Hoja de Trabajo para listado'!$BC$155:$CB$1048576,MATCH($A128,'Hoja de Trabajo para listado'!$BC$155:$BC$1048576,0),MATCH((CUADRO!Q$4&amp;$E128),'Hoja de Trabajo para listado'!$BC$151:$CB$151,0)),0)+IFERROR(INDEX('Hoja de Trabajo para listado'!$DE$153:$DG$274,MATCH($A128,'Hoja de Trabajo para listado'!$DE$153:$DE$1048576,0),MATCH((CUADRO!Q$4&amp;$E128),'Hoja de Trabajo para listado'!$DE$151:$DG$151,0)),0)+IFERROR(INDEX('Hoja de Trabajo para listado'!$CD$155:$DC$1048576,MATCH($A128,'Hoja de Trabajo para listado'!$CD$155:$CD$1048576,0),MATCH((CUADRO!Q$4&amp;$E128),'Hoja de Trabajo para listado'!$CD$151:$DC$151,0)),0)</f>
        <v>0</v>
      </c>
      <c r="R128" s="245">
        <f t="shared" ca="1" si="5"/>
        <v>1389845</v>
      </c>
      <c r="S128" s="245">
        <f ca="1">+R127+R128</f>
        <v>1389845</v>
      </c>
      <c r="T128" s="245">
        <f ca="1">+S128</f>
        <v>1389845</v>
      </c>
      <c r="U128" s="244">
        <f t="shared" si="6"/>
        <v>2</v>
      </c>
      <c r="V128" s="333" t="str">
        <f>+VLOOKUP(A128,bd_lista!$A$3:$E$592,5,FALSE)</f>
        <v>Instituciones Descentralizadas</v>
      </c>
      <c r="W128" s="388"/>
      <c r="X128" s="242">
        <f>+VLOOKUP(A128,[4]Sheet1!$A$13:$D$744,4,FALSE)</f>
        <v>81</v>
      </c>
      <c r="Y128" s="242" t="str">
        <f>+VLOOKUP(X128,bd_lista!$A$3:$C$592,3,FALSE)</f>
        <v>Ministerio de Obras Públicas, Servicios y Vivienda</v>
      </c>
      <c r="Z128" s="292"/>
      <c r="AA128" s="321"/>
    </row>
    <row r="129" spans="1:27" ht="15" customHeight="1">
      <c r="A129" s="251">
        <v>197</v>
      </c>
      <c r="B129" s="392">
        <f>+A129</f>
        <v>197</v>
      </c>
      <c r="C129" s="247" t="str">
        <f>+VLOOKUP(A129,bd_lista!$A$3:$C$592,3,FALSE)</f>
        <v>DIRECCIÓN ESTRATÉGICA DE REIVINDICACION MARÍTIMA, SILALA Y RECURSOS HÍDRICOS INTERNACIONALES</v>
      </c>
      <c r="D129" s="389" t="str">
        <f>+C129</f>
        <v>DIRECCIÓN ESTRATÉGICA DE REIVINDICACION MARÍTIMA, SILALA Y RECURSOS HÍDRICOS INTERNACIONALES</v>
      </c>
      <c r="E129" s="247" t="s">
        <v>1304</v>
      </c>
      <c r="F129" s="243">
        <f ca="1">+IFERROR(INDEX('Hoja de Trabajo para listado'!$A$155:$Z$1048576,MATCH($A129,'Hoja de Trabajo para listado'!$A$155:$A$1048576,0),MATCH((CUADRO!F$4&amp;$E129),'Hoja de Trabajo para listado'!$A$151:$Z$151,0)),0)+IFERROR(INDEX('Hoja de Trabajo para listado'!$AB$155:$BA$1048576,MATCH($A129,'Hoja de Trabajo para listado'!$AB$155:$AB$1048576,0),MATCH((CUADRO!F$4&amp;$E129),'Hoja de Trabajo para listado'!$AB$151:$BA$151,0)),0)+IFERROR(INDEX('Hoja de Trabajo para listado'!$BC$155:$CB$1048576,MATCH($A129,'Hoja de Trabajo para listado'!$BC$155:$BC$1048576,0),MATCH((CUADRO!F$4&amp;$E129),'Hoja de Trabajo para listado'!$BC$151:$CB$151,0)),0)+IFERROR(INDEX('Hoja de Trabajo para listado'!$DE$153:$DG$274,MATCH($A129,'Hoja de Trabajo para listado'!$DE$153:$DE$1048576,0),MATCH((CUADRO!F$4&amp;$E129),'Hoja de Trabajo para listado'!$DE$151:$DG$151,0)),0)+IFERROR(INDEX('Hoja de Trabajo para listado'!$CD$155:$DC$1048576,MATCH($A129,'Hoja de Trabajo para listado'!$CD$155:$CD$1048576,0),MATCH((CUADRO!F$4&amp;$E129),'Hoja de Trabajo para listado'!$CD$151:$DC$151,0)),0)</f>
        <v>0</v>
      </c>
      <c r="G129" s="243">
        <f ca="1">+IFERROR(INDEX('Hoja de Trabajo para listado'!$A$155:$Z$1048576,MATCH($A129,'Hoja de Trabajo para listado'!$A$155:$A$1048576,0),MATCH((CUADRO!G$4&amp;$E129),'Hoja de Trabajo para listado'!$A$151:$Z$151,0)),0)+IFERROR(INDEX('Hoja de Trabajo para listado'!$AB$155:$BA$1048576,MATCH($A129,'Hoja de Trabajo para listado'!$AB$155:$AB$1048576,0),MATCH((CUADRO!G$4&amp;$E129),'Hoja de Trabajo para listado'!$AB$151:$BA$151,0)),0)+IFERROR(INDEX('Hoja de Trabajo para listado'!$BC$155:$CB$1048576,MATCH($A129,'Hoja de Trabajo para listado'!$BC$155:$BC$1048576,0),MATCH((CUADRO!G$4&amp;$E129),'Hoja de Trabajo para listado'!$BC$151:$CB$151,0)),0)+IFERROR(INDEX('Hoja de Trabajo para listado'!$DE$153:$DG$274,MATCH($A129,'Hoja de Trabajo para listado'!$DE$153:$DE$1048576,0),MATCH((CUADRO!G$4&amp;$E129),'Hoja de Trabajo para listado'!$DE$151:$DG$151,0)),0)+IFERROR(INDEX('Hoja de Trabajo para listado'!$CD$155:$DC$1048576,MATCH($A129,'Hoja de Trabajo para listado'!$CD$155:$CD$1048576,0),MATCH((CUADRO!G$4&amp;$E129),'Hoja de Trabajo para listado'!$CD$151:$DC$151,0)),0)</f>
        <v>0</v>
      </c>
      <c r="H129" s="243">
        <f ca="1">+IFERROR(INDEX('Hoja de Trabajo para listado'!$A$155:$Z$1048576,MATCH($A129,'Hoja de Trabajo para listado'!$A$155:$A$1048576,0),MATCH((CUADRO!H$4&amp;$E129),'Hoja de Trabajo para listado'!$A$151:$Z$151,0)),0)+IFERROR(INDEX('Hoja de Trabajo para listado'!$AB$155:$BA$1048576,MATCH($A129,'Hoja de Trabajo para listado'!$AB$155:$AB$1048576,0),MATCH((CUADRO!H$4&amp;$E129),'Hoja de Trabajo para listado'!$AB$151:$BA$151,0)),0)+IFERROR(INDEX('Hoja de Trabajo para listado'!$BC$155:$CB$1048576,MATCH($A129,'Hoja de Trabajo para listado'!$BC$155:$BC$1048576,0),MATCH((CUADRO!H$4&amp;$E129),'Hoja de Trabajo para listado'!$BC$151:$CB$151,0)),0)+IFERROR(INDEX('Hoja de Trabajo para listado'!$DE$153:$DG$274,MATCH($A129,'Hoja de Trabajo para listado'!$DE$153:$DE$1048576,0),MATCH((CUADRO!H$4&amp;$E129),'Hoja de Trabajo para listado'!$DE$151:$DG$151,0)),0)+IFERROR(INDEX('Hoja de Trabajo para listado'!$CD$155:$DC$1048576,MATCH($A129,'Hoja de Trabajo para listado'!$CD$155:$CD$1048576,0),MATCH((CUADRO!H$4&amp;$E129),'Hoja de Trabajo para listado'!$CD$151:$DC$151,0)),0)</f>
        <v>0</v>
      </c>
      <c r="I129" s="243">
        <f ca="1">+IFERROR(INDEX('Hoja de Trabajo para listado'!$A$155:$Z$1048576,MATCH($A129,'Hoja de Trabajo para listado'!$A$155:$A$1048576,0),MATCH((CUADRO!I$4&amp;$E129),'Hoja de Trabajo para listado'!$A$151:$Z$151,0)),0)+IFERROR(INDEX('Hoja de Trabajo para listado'!$AB$155:$BA$1048576,MATCH($A129,'Hoja de Trabajo para listado'!$AB$155:$AB$1048576,0),MATCH((CUADRO!I$4&amp;$E129),'Hoja de Trabajo para listado'!$AB$151:$BA$151,0)),0)+IFERROR(INDEX('Hoja de Trabajo para listado'!$BC$155:$CB$1048576,MATCH($A129,'Hoja de Trabajo para listado'!$BC$155:$BC$1048576,0),MATCH((CUADRO!I$4&amp;$E129),'Hoja de Trabajo para listado'!$BC$151:$CB$151,0)),0)+IFERROR(INDEX('Hoja de Trabajo para listado'!$DE$153:$DG$274,MATCH($A129,'Hoja de Trabajo para listado'!$DE$153:$DE$1048576,0),MATCH((CUADRO!I$4&amp;$E129),'Hoja de Trabajo para listado'!$DE$151:$DG$151,0)),0)+IFERROR(INDEX('Hoja de Trabajo para listado'!$CD$155:$DC$1048576,MATCH($A129,'Hoja de Trabajo para listado'!$CD$155:$CD$1048576,0),MATCH((CUADRO!I$4&amp;$E129),'Hoja de Trabajo para listado'!$CD$151:$DC$151,0)),0)</f>
        <v>0</v>
      </c>
      <c r="J129" s="243">
        <f ca="1">+IFERROR(INDEX('Hoja de Trabajo para listado'!$A$155:$Z$1048576,MATCH($A129,'Hoja de Trabajo para listado'!$A$155:$A$1048576,0),MATCH((CUADRO!J$4&amp;$E129),'Hoja de Trabajo para listado'!$A$151:$Z$151,0)),0)+IFERROR(INDEX('Hoja de Trabajo para listado'!$AB$155:$BA$1048576,MATCH($A129,'Hoja de Trabajo para listado'!$AB$155:$AB$1048576,0),MATCH((CUADRO!J$4&amp;$E129),'Hoja de Trabajo para listado'!$AB$151:$BA$151,0)),0)+IFERROR(INDEX('Hoja de Trabajo para listado'!$BC$155:$CB$1048576,MATCH($A129,'Hoja de Trabajo para listado'!$BC$155:$BC$1048576,0),MATCH((CUADRO!J$4&amp;$E129),'Hoja de Trabajo para listado'!$BC$151:$CB$151,0)),0)+IFERROR(INDEX('Hoja de Trabajo para listado'!$DE$153:$DG$274,MATCH($A129,'Hoja de Trabajo para listado'!$DE$153:$DE$1048576,0),MATCH((CUADRO!J$4&amp;$E129),'Hoja de Trabajo para listado'!$DE$151:$DG$151,0)),0)+IFERROR(INDEX('Hoja de Trabajo para listado'!$CD$155:$DC$1048576,MATCH($A129,'Hoja de Trabajo para listado'!$CD$155:$CD$1048576,0),MATCH((CUADRO!J$4&amp;$E129),'Hoja de Trabajo para listado'!$CD$151:$DC$151,0)),0)</f>
        <v>0</v>
      </c>
      <c r="K129" s="243">
        <f ca="1">+IFERROR(INDEX('Hoja de Trabajo para listado'!$A$155:$Z$1048576,MATCH($A129,'Hoja de Trabajo para listado'!$A$155:$A$1048576,0),MATCH((CUADRO!K$4&amp;$E129),'Hoja de Trabajo para listado'!$A$151:$Z$151,0)),0)+IFERROR(INDEX('Hoja de Trabajo para listado'!$AB$155:$BA$1048576,MATCH($A129,'Hoja de Trabajo para listado'!$AB$155:$AB$1048576,0),MATCH((CUADRO!K$4&amp;$E129),'Hoja de Trabajo para listado'!$AB$151:$BA$151,0)),0)+IFERROR(INDEX('Hoja de Trabajo para listado'!$BC$155:$CB$1048576,MATCH($A129,'Hoja de Trabajo para listado'!$BC$155:$BC$1048576,0),MATCH((CUADRO!K$4&amp;$E129),'Hoja de Trabajo para listado'!$BC$151:$CB$151,0)),0)+IFERROR(INDEX('Hoja de Trabajo para listado'!$DE$153:$DG$274,MATCH($A129,'Hoja de Trabajo para listado'!$DE$153:$DE$1048576,0),MATCH((CUADRO!K$4&amp;$E129),'Hoja de Trabajo para listado'!$DE$151:$DG$151,0)),0)+IFERROR(INDEX('Hoja de Trabajo para listado'!$CD$155:$DC$1048576,MATCH($A129,'Hoja de Trabajo para listado'!$CD$155:$CD$1048576,0),MATCH((CUADRO!K$4&amp;$E129),'Hoja de Trabajo para listado'!$CD$151:$DC$151,0)),0)</f>
        <v>0</v>
      </c>
      <c r="L129" s="243">
        <f ca="1">+IFERROR(INDEX('Hoja de Trabajo para listado'!$A$155:$Z$1048576,MATCH($A129,'Hoja de Trabajo para listado'!$A$155:$A$1048576,0),MATCH((CUADRO!L$4&amp;$E129),'Hoja de Trabajo para listado'!$A$151:$Z$151,0)),0)+IFERROR(INDEX('Hoja de Trabajo para listado'!$AB$155:$BA$1048576,MATCH($A129,'Hoja de Trabajo para listado'!$AB$155:$AB$1048576,0),MATCH((CUADRO!L$4&amp;$E129),'Hoja de Trabajo para listado'!$AB$151:$BA$151,0)),0)+IFERROR(INDEX('Hoja de Trabajo para listado'!$BC$155:$CB$1048576,MATCH($A129,'Hoja de Trabajo para listado'!$BC$155:$BC$1048576,0),MATCH((CUADRO!L$4&amp;$E129),'Hoja de Trabajo para listado'!$BC$151:$CB$151,0)),0)+IFERROR(INDEX('Hoja de Trabajo para listado'!$DE$153:$DG$274,MATCH($A129,'Hoja de Trabajo para listado'!$DE$153:$DE$1048576,0),MATCH((CUADRO!L$4&amp;$E129),'Hoja de Trabajo para listado'!$DE$151:$DG$151,0)),0)+IFERROR(INDEX('Hoja de Trabajo para listado'!$CD$155:$DC$1048576,MATCH($A129,'Hoja de Trabajo para listado'!$CD$155:$CD$1048576,0),MATCH((CUADRO!L$4&amp;$E129),'Hoja de Trabajo para listado'!$CD$151:$DC$151,0)),0)</f>
        <v>0</v>
      </c>
      <c r="M129" s="243">
        <f ca="1">+IFERROR(INDEX('Hoja de Trabajo para listado'!$A$155:$Z$1048576,MATCH($A129,'Hoja de Trabajo para listado'!$A$155:$A$1048576,0),MATCH((CUADRO!M$4&amp;$E129),'Hoja de Trabajo para listado'!$A$151:$Z$151,0)),0)+IFERROR(INDEX('Hoja de Trabajo para listado'!$AB$155:$BA$1048576,MATCH($A129,'Hoja de Trabajo para listado'!$AB$155:$AB$1048576,0),MATCH((CUADRO!M$4&amp;$E129),'Hoja de Trabajo para listado'!$AB$151:$BA$151,0)),0)+IFERROR(INDEX('Hoja de Trabajo para listado'!$BC$155:$CB$1048576,MATCH($A129,'Hoja de Trabajo para listado'!$BC$155:$BC$1048576,0),MATCH((CUADRO!M$4&amp;$E129),'Hoja de Trabajo para listado'!$BC$151:$CB$151,0)),0)+IFERROR(INDEX('Hoja de Trabajo para listado'!$DE$153:$DG$274,MATCH($A129,'Hoja de Trabajo para listado'!$DE$153:$DE$1048576,0),MATCH((CUADRO!M$4&amp;$E129),'Hoja de Trabajo para listado'!$DE$151:$DG$151,0)),0)+IFERROR(INDEX('Hoja de Trabajo para listado'!$CD$155:$DC$1048576,MATCH($A129,'Hoja de Trabajo para listado'!$CD$155:$CD$1048576,0),MATCH((CUADRO!M$4&amp;$E129),'Hoja de Trabajo para listado'!$CD$151:$DC$151,0)),0)</f>
        <v>0</v>
      </c>
      <c r="N129" s="243">
        <f ca="1">+IFERROR(INDEX('Hoja de Trabajo para listado'!$A$155:$Z$1048576,MATCH($A129,'Hoja de Trabajo para listado'!$A$155:$A$1048576,0),MATCH((CUADRO!N$4&amp;$E129),'Hoja de Trabajo para listado'!$A$151:$Z$151,0)),0)+IFERROR(INDEX('Hoja de Trabajo para listado'!$AB$155:$BA$1048576,MATCH($A129,'Hoja de Trabajo para listado'!$AB$155:$AB$1048576,0),MATCH((CUADRO!N$4&amp;$E129),'Hoja de Trabajo para listado'!$AB$151:$BA$151,0)),0)+IFERROR(INDEX('Hoja de Trabajo para listado'!$BC$155:$CB$1048576,MATCH($A129,'Hoja de Trabajo para listado'!$BC$155:$BC$1048576,0),MATCH((CUADRO!N$4&amp;$E129),'Hoja de Trabajo para listado'!$BC$151:$CB$151,0)),0)+IFERROR(INDEX('Hoja de Trabajo para listado'!$DE$153:$DG$274,MATCH($A129,'Hoja de Trabajo para listado'!$DE$153:$DE$1048576,0),MATCH((CUADRO!N$4&amp;$E129),'Hoja de Trabajo para listado'!$DE$151:$DG$151,0)),0)+IFERROR(INDEX('Hoja de Trabajo para listado'!$CD$155:$DC$1048576,MATCH($A129,'Hoja de Trabajo para listado'!$CD$155:$CD$1048576,0),MATCH((CUADRO!N$4&amp;$E129),'Hoja de Trabajo para listado'!$CD$151:$DC$151,0)),0)</f>
        <v>0</v>
      </c>
      <c r="O129" s="243">
        <f ca="1">+IFERROR(INDEX('Hoja de Trabajo para listado'!$A$155:$Z$1048576,MATCH($A129,'Hoja de Trabajo para listado'!$A$155:$A$1048576,0),MATCH((CUADRO!O$4&amp;$E129),'Hoja de Trabajo para listado'!$A$151:$Z$151,0)),0)+IFERROR(INDEX('Hoja de Trabajo para listado'!$AB$155:$BA$1048576,MATCH($A129,'Hoja de Trabajo para listado'!$AB$155:$AB$1048576,0),MATCH((CUADRO!O$4&amp;$E129),'Hoja de Trabajo para listado'!$AB$151:$BA$151,0)),0)+IFERROR(INDEX('Hoja de Trabajo para listado'!$BC$155:$CB$1048576,MATCH($A129,'Hoja de Trabajo para listado'!$BC$155:$BC$1048576,0),MATCH((CUADRO!O$4&amp;$E129),'Hoja de Trabajo para listado'!$BC$151:$CB$151,0)),0)+IFERROR(INDEX('Hoja de Trabajo para listado'!$DE$153:$DG$274,MATCH($A129,'Hoja de Trabajo para listado'!$DE$153:$DE$1048576,0),MATCH((CUADRO!O$4&amp;$E129),'Hoja de Trabajo para listado'!$DE$151:$DG$151,0)),0)+IFERROR(INDEX('Hoja de Trabajo para listado'!$CD$155:$DC$1048576,MATCH($A129,'Hoja de Trabajo para listado'!$CD$155:$CD$1048576,0),MATCH((CUADRO!O$4&amp;$E129),'Hoja de Trabajo para listado'!$CD$151:$DC$151,0)),0)</f>
        <v>0</v>
      </c>
      <c r="P129" s="243">
        <f ca="1">+IFERROR(INDEX('Hoja de Trabajo para listado'!$A$155:$Z$1048576,MATCH($A129,'Hoja de Trabajo para listado'!$A$155:$A$1048576,0),MATCH((CUADRO!P$4&amp;$E129),'Hoja de Trabajo para listado'!$A$151:$Z$151,0)),0)+IFERROR(INDEX('Hoja de Trabajo para listado'!$AB$155:$BA$1048576,MATCH($A129,'Hoja de Trabajo para listado'!$AB$155:$AB$1048576,0),MATCH((CUADRO!P$4&amp;$E129),'Hoja de Trabajo para listado'!$AB$151:$BA$151,0)),0)+IFERROR(INDEX('Hoja de Trabajo para listado'!$BC$155:$CB$1048576,MATCH($A129,'Hoja de Trabajo para listado'!$BC$155:$BC$1048576,0),MATCH((CUADRO!P$4&amp;$E129),'Hoja de Trabajo para listado'!$BC$151:$CB$151,0)),0)+IFERROR(INDEX('Hoja de Trabajo para listado'!$DE$153:$DG$274,MATCH($A129,'Hoja de Trabajo para listado'!$DE$153:$DE$1048576,0),MATCH((CUADRO!P$4&amp;$E129),'Hoja de Trabajo para listado'!$DE$151:$DG$151,0)),0)+IFERROR(INDEX('Hoja de Trabajo para listado'!$CD$155:$DC$1048576,MATCH($A129,'Hoja de Trabajo para listado'!$CD$155:$CD$1048576,0),MATCH((CUADRO!P$4&amp;$E129),'Hoja de Trabajo para listado'!$CD$151:$DC$151,0)),0)</f>
        <v>0</v>
      </c>
      <c r="Q129" s="243">
        <f ca="1">+IFERROR(INDEX('Hoja de Trabajo para listado'!$A$155:$Z$1048576,MATCH($A129,'Hoja de Trabajo para listado'!$A$155:$A$1048576,0),MATCH((CUADRO!Q$4&amp;$E129),'Hoja de Trabajo para listado'!$A$151:$Z$151,0)),0)+IFERROR(INDEX('Hoja de Trabajo para listado'!$AB$155:$BA$1048576,MATCH($A129,'Hoja de Trabajo para listado'!$AB$155:$AB$1048576,0),MATCH((CUADRO!Q$4&amp;$E129),'Hoja de Trabajo para listado'!$AB$151:$BA$151,0)),0)+IFERROR(INDEX('Hoja de Trabajo para listado'!$BC$155:$CB$1048576,MATCH($A129,'Hoja de Trabajo para listado'!$BC$155:$BC$1048576,0),MATCH((CUADRO!Q$4&amp;$E129),'Hoja de Trabajo para listado'!$BC$151:$CB$151,0)),0)+IFERROR(INDEX('Hoja de Trabajo para listado'!$DE$153:$DG$274,MATCH($A129,'Hoja de Trabajo para listado'!$DE$153:$DE$1048576,0),MATCH((CUADRO!Q$4&amp;$E129),'Hoja de Trabajo para listado'!$DE$151:$DG$151,0)),0)+IFERROR(INDEX('Hoja de Trabajo para listado'!$CD$155:$DC$1048576,MATCH($A129,'Hoja de Trabajo para listado'!$CD$155:$CD$1048576,0),MATCH((CUADRO!Q$4&amp;$E129),'Hoja de Trabajo para listado'!$CD$151:$DC$151,0)),0)</f>
        <v>0</v>
      </c>
      <c r="R129" s="243">
        <f t="shared" ca="1" si="5"/>
        <v>0</v>
      </c>
      <c r="S129" s="243"/>
      <c r="T129" s="243">
        <f ca="1">+T130</f>
        <v>3337.5</v>
      </c>
      <c r="U129" s="242">
        <f t="shared" si="6"/>
        <v>1</v>
      </c>
      <c r="V129" s="333" t="str">
        <f>+VLOOKUP(A129,bd_lista!$A$3:$E$592,5,FALSE)</f>
        <v>Instituciones Descentralizadas</v>
      </c>
      <c r="W129" s="387" t="str">
        <f>+V129</f>
        <v>Instituciones Descentralizadas</v>
      </c>
      <c r="X129" s="242">
        <f>+VLOOKUP(A129,[4]Sheet1!$A$13:$D$744,4,FALSE)</f>
        <v>10</v>
      </c>
      <c r="Y129" s="242" t="str">
        <f>+VLOOKUP(X129,bd_lista!$A$3:$C$592,3,FALSE)</f>
        <v>Ministerio de Relaciones Exteriores</v>
      </c>
      <c r="Z129" s="294">
        <f>+X129</f>
        <v>10</v>
      </c>
      <c r="AA129" s="319" t="str">
        <f>+Y129</f>
        <v>Ministerio de Relaciones Exteriores</v>
      </c>
    </row>
    <row r="130" spans="1:27" ht="15" customHeight="1">
      <c r="A130" s="32">
        <v>197</v>
      </c>
      <c r="B130" s="393"/>
      <c r="C130" s="333" t="str">
        <f>+VLOOKUP(A130,bd_lista!$A$3:$C$592,3,FALSE)</f>
        <v>DIRECCIÓN ESTRATÉGICA DE REIVINDICACION MARÍTIMA, SILALA Y RECURSOS HÍDRICOS INTERNACIONALES</v>
      </c>
      <c r="D130" s="390"/>
      <c r="E130" s="333" t="s">
        <v>1305</v>
      </c>
      <c r="F130" s="245">
        <f ca="1">+IFERROR(INDEX('Hoja de Trabajo para listado'!$A$155:$Z$1048576,MATCH($A130,'Hoja de Trabajo para listado'!$A$155:$A$1048576,0),MATCH((CUADRO!F$4&amp;$E130),'Hoja de Trabajo para listado'!$A$151:$Z$151,0)),0)+IFERROR(INDEX('Hoja de Trabajo para listado'!$AB$155:$BA$1048576,MATCH($A130,'Hoja de Trabajo para listado'!$AB$155:$AB$1048576,0),MATCH((CUADRO!F$4&amp;$E130),'Hoja de Trabajo para listado'!$AB$151:$BA$151,0)),0)+IFERROR(INDEX('Hoja de Trabajo para listado'!$BC$155:$CB$1048576,MATCH($A130,'Hoja de Trabajo para listado'!$BC$155:$BC$1048576,0),MATCH((CUADRO!F$4&amp;$E130),'Hoja de Trabajo para listado'!$BC$151:$CB$151,0)),0)+IFERROR(INDEX('Hoja de Trabajo para listado'!$DE$153:$DG$274,MATCH($A130,'Hoja de Trabajo para listado'!$DE$153:$DE$1048576,0),MATCH((CUADRO!F$4&amp;$E130),'Hoja de Trabajo para listado'!$DE$151:$DG$151,0)),0)+IFERROR(INDEX('Hoja de Trabajo para listado'!$CD$155:$DC$1048576,MATCH($A130,'Hoja de Trabajo para listado'!$CD$155:$CD$1048576,0),MATCH((CUADRO!F$4&amp;$E130),'Hoja de Trabajo para listado'!$CD$151:$DC$151,0)),0)</f>
        <v>0</v>
      </c>
      <c r="G130" s="245">
        <f ca="1">+IFERROR(INDEX('Hoja de Trabajo para listado'!$A$155:$Z$1048576,MATCH($A130,'Hoja de Trabajo para listado'!$A$155:$A$1048576,0),MATCH((CUADRO!G$4&amp;$E130),'Hoja de Trabajo para listado'!$A$151:$Z$151,0)),0)+IFERROR(INDEX('Hoja de Trabajo para listado'!$AB$155:$BA$1048576,MATCH($A130,'Hoja de Trabajo para listado'!$AB$155:$AB$1048576,0),MATCH((CUADRO!G$4&amp;$E130),'Hoja de Trabajo para listado'!$AB$151:$BA$151,0)),0)+IFERROR(INDEX('Hoja de Trabajo para listado'!$BC$155:$CB$1048576,MATCH($A130,'Hoja de Trabajo para listado'!$BC$155:$BC$1048576,0),MATCH((CUADRO!G$4&amp;$E130),'Hoja de Trabajo para listado'!$BC$151:$CB$151,0)),0)+IFERROR(INDEX('Hoja de Trabajo para listado'!$DE$153:$DG$274,MATCH($A130,'Hoja de Trabajo para listado'!$DE$153:$DE$1048576,0),MATCH((CUADRO!G$4&amp;$E130),'Hoja de Trabajo para listado'!$DE$151:$DG$151,0)),0)+IFERROR(INDEX('Hoja de Trabajo para listado'!$CD$155:$DC$1048576,MATCH($A130,'Hoja de Trabajo para listado'!$CD$155:$CD$1048576,0),MATCH((CUADRO!G$4&amp;$E130),'Hoja de Trabajo para listado'!$CD$151:$DC$151,0)),0)</f>
        <v>0</v>
      </c>
      <c r="H130" s="245">
        <f ca="1">+IFERROR(INDEX('Hoja de Trabajo para listado'!$A$155:$Z$1048576,MATCH($A130,'Hoja de Trabajo para listado'!$A$155:$A$1048576,0),MATCH((CUADRO!H$4&amp;$E130),'Hoja de Trabajo para listado'!$A$151:$Z$151,0)),0)+IFERROR(INDEX('Hoja de Trabajo para listado'!$AB$155:$BA$1048576,MATCH($A130,'Hoja de Trabajo para listado'!$AB$155:$AB$1048576,0),MATCH((CUADRO!H$4&amp;$E130),'Hoja de Trabajo para listado'!$AB$151:$BA$151,0)),0)+IFERROR(INDEX('Hoja de Trabajo para listado'!$BC$155:$CB$1048576,MATCH($A130,'Hoja de Trabajo para listado'!$BC$155:$BC$1048576,0),MATCH((CUADRO!H$4&amp;$E130),'Hoja de Trabajo para listado'!$BC$151:$CB$151,0)),0)+IFERROR(INDEX('Hoja de Trabajo para listado'!$DE$153:$DG$274,MATCH($A130,'Hoja de Trabajo para listado'!$DE$153:$DE$1048576,0),MATCH((CUADRO!H$4&amp;$E130),'Hoja de Trabajo para listado'!$DE$151:$DG$151,0)),0)+IFERROR(INDEX('Hoja de Trabajo para listado'!$CD$155:$DC$1048576,MATCH($A130,'Hoja de Trabajo para listado'!$CD$155:$CD$1048576,0),MATCH((CUADRO!H$4&amp;$E130),'Hoja de Trabajo para listado'!$CD$151:$DC$151,0)),0)</f>
        <v>3337.5</v>
      </c>
      <c r="I130" s="245">
        <f ca="1">+IFERROR(INDEX('Hoja de Trabajo para listado'!$A$155:$Z$1048576,MATCH($A130,'Hoja de Trabajo para listado'!$A$155:$A$1048576,0),MATCH((CUADRO!I$4&amp;$E130),'Hoja de Trabajo para listado'!$A$151:$Z$151,0)),0)+IFERROR(INDEX('Hoja de Trabajo para listado'!$AB$155:$BA$1048576,MATCH($A130,'Hoja de Trabajo para listado'!$AB$155:$AB$1048576,0),MATCH((CUADRO!I$4&amp;$E130),'Hoja de Trabajo para listado'!$AB$151:$BA$151,0)),0)+IFERROR(INDEX('Hoja de Trabajo para listado'!$BC$155:$CB$1048576,MATCH($A130,'Hoja de Trabajo para listado'!$BC$155:$BC$1048576,0),MATCH((CUADRO!I$4&amp;$E130),'Hoja de Trabajo para listado'!$BC$151:$CB$151,0)),0)+IFERROR(INDEX('Hoja de Trabajo para listado'!$DE$153:$DG$274,MATCH($A130,'Hoja de Trabajo para listado'!$DE$153:$DE$1048576,0),MATCH((CUADRO!I$4&amp;$E130),'Hoja de Trabajo para listado'!$DE$151:$DG$151,0)),0)+IFERROR(INDEX('Hoja de Trabajo para listado'!$CD$155:$DC$1048576,MATCH($A130,'Hoja de Trabajo para listado'!$CD$155:$CD$1048576,0),MATCH((CUADRO!I$4&amp;$E130),'Hoja de Trabajo para listado'!$CD$151:$DC$151,0)),0)</f>
        <v>0</v>
      </c>
      <c r="J130" s="245">
        <f ca="1">+IFERROR(INDEX('Hoja de Trabajo para listado'!$A$155:$Z$1048576,MATCH($A130,'Hoja de Trabajo para listado'!$A$155:$A$1048576,0),MATCH((CUADRO!J$4&amp;$E130),'Hoja de Trabajo para listado'!$A$151:$Z$151,0)),0)+IFERROR(INDEX('Hoja de Trabajo para listado'!$AB$155:$BA$1048576,MATCH($A130,'Hoja de Trabajo para listado'!$AB$155:$AB$1048576,0),MATCH((CUADRO!J$4&amp;$E130),'Hoja de Trabajo para listado'!$AB$151:$BA$151,0)),0)+IFERROR(INDEX('Hoja de Trabajo para listado'!$BC$155:$CB$1048576,MATCH($A130,'Hoja de Trabajo para listado'!$BC$155:$BC$1048576,0),MATCH((CUADRO!J$4&amp;$E130),'Hoja de Trabajo para listado'!$BC$151:$CB$151,0)),0)+IFERROR(INDEX('Hoja de Trabajo para listado'!$DE$153:$DG$274,MATCH($A130,'Hoja de Trabajo para listado'!$DE$153:$DE$1048576,0),MATCH((CUADRO!J$4&amp;$E130),'Hoja de Trabajo para listado'!$DE$151:$DG$151,0)),0)+IFERROR(INDEX('Hoja de Trabajo para listado'!$CD$155:$DC$1048576,MATCH($A130,'Hoja de Trabajo para listado'!$CD$155:$CD$1048576,0),MATCH((CUADRO!J$4&amp;$E130),'Hoja de Trabajo para listado'!$CD$151:$DC$151,0)),0)</f>
        <v>0</v>
      </c>
      <c r="K130" s="245">
        <f ca="1">+IFERROR(INDEX('Hoja de Trabajo para listado'!$A$155:$Z$1048576,MATCH($A130,'Hoja de Trabajo para listado'!$A$155:$A$1048576,0),MATCH((CUADRO!K$4&amp;$E130),'Hoja de Trabajo para listado'!$A$151:$Z$151,0)),0)+IFERROR(INDEX('Hoja de Trabajo para listado'!$AB$155:$BA$1048576,MATCH($A130,'Hoja de Trabajo para listado'!$AB$155:$AB$1048576,0),MATCH((CUADRO!K$4&amp;$E130),'Hoja de Trabajo para listado'!$AB$151:$BA$151,0)),0)+IFERROR(INDEX('Hoja de Trabajo para listado'!$BC$155:$CB$1048576,MATCH($A130,'Hoja de Trabajo para listado'!$BC$155:$BC$1048576,0),MATCH((CUADRO!K$4&amp;$E130),'Hoja de Trabajo para listado'!$BC$151:$CB$151,0)),0)+IFERROR(INDEX('Hoja de Trabajo para listado'!$DE$153:$DG$274,MATCH($A130,'Hoja de Trabajo para listado'!$DE$153:$DE$1048576,0),MATCH((CUADRO!K$4&amp;$E130),'Hoja de Trabajo para listado'!$DE$151:$DG$151,0)),0)+IFERROR(INDEX('Hoja de Trabajo para listado'!$CD$155:$DC$1048576,MATCH($A130,'Hoja de Trabajo para listado'!$CD$155:$CD$1048576,0),MATCH((CUADRO!K$4&amp;$E130),'Hoja de Trabajo para listado'!$CD$151:$DC$151,0)),0)</f>
        <v>0</v>
      </c>
      <c r="L130" s="245">
        <f ca="1">+IFERROR(INDEX('Hoja de Trabajo para listado'!$A$155:$Z$1048576,MATCH($A130,'Hoja de Trabajo para listado'!$A$155:$A$1048576,0),MATCH((CUADRO!L$4&amp;$E130),'Hoja de Trabajo para listado'!$A$151:$Z$151,0)),0)+IFERROR(INDEX('Hoja de Trabajo para listado'!$AB$155:$BA$1048576,MATCH($A130,'Hoja de Trabajo para listado'!$AB$155:$AB$1048576,0),MATCH((CUADRO!L$4&amp;$E130),'Hoja de Trabajo para listado'!$AB$151:$BA$151,0)),0)+IFERROR(INDEX('Hoja de Trabajo para listado'!$BC$155:$CB$1048576,MATCH($A130,'Hoja de Trabajo para listado'!$BC$155:$BC$1048576,0),MATCH((CUADRO!L$4&amp;$E130),'Hoja de Trabajo para listado'!$BC$151:$CB$151,0)),0)+IFERROR(INDEX('Hoja de Trabajo para listado'!$DE$153:$DG$274,MATCH($A130,'Hoja de Trabajo para listado'!$DE$153:$DE$1048576,0),MATCH((CUADRO!L$4&amp;$E130),'Hoja de Trabajo para listado'!$DE$151:$DG$151,0)),0)+IFERROR(INDEX('Hoja de Trabajo para listado'!$CD$155:$DC$1048576,MATCH($A130,'Hoja de Trabajo para listado'!$CD$155:$CD$1048576,0),MATCH((CUADRO!L$4&amp;$E130),'Hoja de Trabajo para listado'!$CD$151:$DC$151,0)),0)</f>
        <v>0</v>
      </c>
      <c r="M130" s="245">
        <f ca="1">+IFERROR(INDEX('Hoja de Trabajo para listado'!$A$155:$Z$1048576,MATCH($A130,'Hoja de Trabajo para listado'!$A$155:$A$1048576,0),MATCH((CUADRO!M$4&amp;$E130),'Hoja de Trabajo para listado'!$A$151:$Z$151,0)),0)+IFERROR(INDEX('Hoja de Trabajo para listado'!$AB$155:$BA$1048576,MATCH($A130,'Hoja de Trabajo para listado'!$AB$155:$AB$1048576,0),MATCH((CUADRO!M$4&amp;$E130),'Hoja de Trabajo para listado'!$AB$151:$BA$151,0)),0)+IFERROR(INDEX('Hoja de Trabajo para listado'!$BC$155:$CB$1048576,MATCH($A130,'Hoja de Trabajo para listado'!$BC$155:$BC$1048576,0),MATCH((CUADRO!M$4&amp;$E130),'Hoja de Trabajo para listado'!$BC$151:$CB$151,0)),0)+IFERROR(INDEX('Hoja de Trabajo para listado'!$DE$153:$DG$274,MATCH($A130,'Hoja de Trabajo para listado'!$DE$153:$DE$1048576,0),MATCH((CUADRO!M$4&amp;$E130),'Hoja de Trabajo para listado'!$DE$151:$DG$151,0)),0)+IFERROR(INDEX('Hoja de Trabajo para listado'!$CD$155:$DC$1048576,MATCH($A130,'Hoja de Trabajo para listado'!$CD$155:$CD$1048576,0),MATCH((CUADRO!M$4&amp;$E130),'Hoja de Trabajo para listado'!$CD$151:$DC$151,0)),0)</f>
        <v>0</v>
      </c>
      <c r="N130" s="245">
        <f ca="1">+IFERROR(INDEX('Hoja de Trabajo para listado'!$A$155:$Z$1048576,MATCH($A130,'Hoja de Trabajo para listado'!$A$155:$A$1048576,0),MATCH((CUADRO!N$4&amp;$E130),'Hoja de Trabajo para listado'!$A$151:$Z$151,0)),0)+IFERROR(INDEX('Hoja de Trabajo para listado'!$AB$155:$BA$1048576,MATCH($A130,'Hoja de Trabajo para listado'!$AB$155:$AB$1048576,0),MATCH((CUADRO!N$4&amp;$E130),'Hoja de Trabajo para listado'!$AB$151:$BA$151,0)),0)+IFERROR(INDEX('Hoja de Trabajo para listado'!$BC$155:$CB$1048576,MATCH($A130,'Hoja de Trabajo para listado'!$BC$155:$BC$1048576,0),MATCH((CUADRO!N$4&amp;$E130),'Hoja de Trabajo para listado'!$BC$151:$CB$151,0)),0)+IFERROR(INDEX('Hoja de Trabajo para listado'!$DE$153:$DG$274,MATCH($A130,'Hoja de Trabajo para listado'!$DE$153:$DE$1048576,0),MATCH((CUADRO!N$4&amp;$E130),'Hoja de Trabajo para listado'!$DE$151:$DG$151,0)),0)+IFERROR(INDEX('Hoja de Trabajo para listado'!$CD$155:$DC$1048576,MATCH($A130,'Hoja de Trabajo para listado'!$CD$155:$CD$1048576,0),MATCH((CUADRO!N$4&amp;$E130),'Hoja de Trabajo para listado'!$CD$151:$DC$151,0)),0)</f>
        <v>0</v>
      </c>
      <c r="O130" s="245">
        <f ca="1">+IFERROR(INDEX('Hoja de Trabajo para listado'!$A$155:$Z$1048576,MATCH($A130,'Hoja de Trabajo para listado'!$A$155:$A$1048576,0),MATCH((CUADRO!O$4&amp;$E130),'Hoja de Trabajo para listado'!$A$151:$Z$151,0)),0)+IFERROR(INDEX('Hoja de Trabajo para listado'!$AB$155:$BA$1048576,MATCH($A130,'Hoja de Trabajo para listado'!$AB$155:$AB$1048576,0),MATCH((CUADRO!O$4&amp;$E130),'Hoja de Trabajo para listado'!$AB$151:$BA$151,0)),0)+IFERROR(INDEX('Hoja de Trabajo para listado'!$BC$155:$CB$1048576,MATCH($A130,'Hoja de Trabajo para listado'!$BC$155:$BC$1048576,0),MATCH((CUADRO!O$4&amp;$E130),'Hoja de Trabajo para listado'!$BC$151:$CB$151,0)),0)+IFERROR(INDEX('Hoja de Trabajo para listado'!$DE$153:$DG$274,MATCH($A130,'Hoja de Trabajo para listado'!$DE$153:$DE$1048576,0),MATCH((CUADRO!O$4&amp;$E130),'Hoja de Trabajo para listado'!$DE$151:$DG$151,0)),0)+IFERROR(INDEX('Hoja de Trabajo para listado'!$CD$155:$DC$1048576,MATCH($A130,'Hoja de Trabajo para listado'!$CD$155:$CD$1048576,0),MATCH((CUADRO!O$4&amp;$E130),'Hoja de Trabajo para listado'!$CD$151:$DC$151,0)),0)</f>
        <v>0</v>
      </c>
      <c r="P130" s="245">
        <f ca="1">+IFERROR(INDEX('Hoja de Trabajo para listado'!$A$155:$Z$1048576,MATCH($A130,'Hoja de Trabajo para listado'!$A$155:$A$1048576,0),MATCH((CUADRO!P$4&amp;$E130),'Hoja de Trabajo para listado'!$A$151:$Z$151,0)),0)+IFERROR(INDEX('Hoja de Trabajo para listado'!$AB$155:$BA$1048576,MATCH($A130,'Hoja de Trabajo para listado'!$AB$155:$AB$1048576,0),MATCH((CUADRO!P$4&amp;$E130),'Hoja de Trabajo para listado'!$AB$151:$BA$151,0)),0)+IFERROR(INDEX('Hoja de Trabajo para listado'!$BC$155:$CB$1048576,MATCH($A130,'Hoja de Trabajo para listado'!$BC$155:$BC$1048576,0),MATCH((CUADRO!P$4&amp;$E130),'Hoja de Trabajo para listado'!$BC$151:$CB$151,0)),0)+IFERROR(INDEX('Hoja de Trabajo para listado'!$DE$153:$DG$274,MATCH($A130,'Hoja de Trabajo para listado'!$DE$153:$DE$1048576,0),MATCH((CUADRO!P$4&amp;$E130),'Hoja de Trabajo para listado'!$DE$151:$DG$151,0)),0)+IFERROR(INDEX('Hoja de Trabajo para listado'!$CD$155:$DC$1048576,MATCH($A130,'Hoja de Trabajo para listado'!$CD$155:$CD$1048576,0),MATCH((CUADRO!P$4&amp;$E130),'Hoja de Trabajo para listado'!$CD$151:$DC$151,0)),0)</f>
        <v>0</v>
      </c>
      <c r="Q130" s="245">
        <f ca="1">+IFERROR(INDEX('Hoja de Trabajo para listado'!$A$155:$Z$1048576,MATCH($A130,'Hoja de Trabajo para listado'!$A$155:$A$1048576,0),MATCH((CUADRO!Q$4&amp;$E130),'Hoja de Trabajo para listado'!$A$151:$Z$151,0)),0)+IFERROR(INDEX('Hoja de Trabajo para listado'!$AB$155:$BA$1048576,MATCH($A130,'Hoja de Trabajo para listado'!$AB$155:$AB$1048576,0),MATCH((CUADRO!Q$4&amp;$E130),'Hoja de Trabajo para listado'!$AB$151:$BA$151,0)),0)+IFERROR(INDEX('Hoja de Trabajo para listado'!$BC$155:$CB$1048576,MATCH($A130,'Hoja de Trabajo para listado'!$BC$155:$BC$1048576,0),MATCH((CUADRO!Q$4&amp;$E130),'Hoja de Trabajo para listado'!$BC$151:$CB$151,0)),0)+IFERROR(INDEX('Hoja de Trabajo para listado'!$DE$153:$DG$274,MATCH($A130,'Hoja de Trabajo para listado'!$DE$153:$DE$1048576,0),MATCH((CUADRO!Q$4&amp;$E130),'Hoja de Trabajo para listado'!$DE$151:$DG$151,0)),0)+IFERROR(INDEX('Hoja de Trabajo para listado'!$CD$155:$DC$1048576,MATCH($A130,'Hoja de Trabajo para listado'!$CD$155:$CD$1048576,0),MATCH((CUADRO!Q$4&amp;$E130),'Hoja de Trabajo para listado'!$CD$151:$DC$151,0)),0)</f>
        <v>0</v>
      </c>
      <c r="R130" s="245">
        <f t="shared" ca="1" si="5"/>
        <v>3337.5</v>
      </c>
      <c r="S130" s="245">
        <f ca="1">+R129+R130</f>
        <v>3337.5</v>
      </c>
      <c r="T130" s="245">
        <f ca="1">+S130</f>
        <v>3337.5</v>
      </c>
      <c r="U130" s="244">
        <f t="shared" si="6"/>
        <v>2</v>
      </c>
      <c r="V130" s="333" t="str">
        <f>+VLOOKUP(A130,bd_lista!$A$3:$E$592,5,FALSE)</f>
        <v>Instituciones Descentralizadas</v>
      </c>
      <c r="W130" s="388"/>
      <c r="X130" s="242">
        <f>+VLOOKUP(A130,[4]Sheet1!$A$13:$D$744,4,FALSE)</f>
        <v>10</v>
      </c>
      <c r="Y130" s="242" t="str">
        <f>+VLOOKUP(X130,bd_lista!$A$3:$C$592,3,FALSE)</f>
        <v>Ministerio de Relaciones Exteriores</v>
      </c>
      <c r="Z130" s="292"/>
      <c r="AA130" s="321"/>
    </row>
    <row r="131" spans="1:27" ht="15" hidden="1" customHeight="1">
      <c r="A131" s="251">
        <v>200</v>
      </c>
      <c r="B131" s="392">
        <f>+A131</f>
        <v>200</v>
      </c>
      <c r="C131" s="247" t="str">
        <f>+VLOOKUP(A131,bd_lista!$A$3:$C$592,3,FALSE)</f>
        <v>Registro Único para la Administración Tributaria Municipal</v>
      </c>
      <c r="D131" s="389" t="str">
        <f>+C131</f>
        <v>Registro Único para la Administración Tributaria Municipal</v>
      </c>
      <c r="E131" s="247" t="s">
        <v>1304</v>
      </c>
      <c r="F131" s="243">
        <f ca="1">+IFERROR(INDEX('Hoja de Trabajo para listado'!$A$155:$Z$1048576,MATCH($A131,'Hoja de Trabajo para listado'!$A$155:$A$1048576,0),MATCH((CUADRO!F$4&amp;$E131),'Hoja de Trabajo para listado'!$A$151:$Z$151,0)),0)+IFERROR(INDEX('Hoja de Trabajo para listado'!$AB$155:$BA$1048576,MATCH($A131,'Hoja de Trabajo para listado'!$AB$155:$AB$1048576,0),MATCH((CUADRO!F$4&amp;$E131),'Hoja de Trabajo para listado'!$AB$151:$BA$151,0)),0)+IFERROR(INDEX('Hoja de Trabajo para listado'!$BC$155:$CB$1048576,MATCH($A131,'Hoja de Trabajo para listado'!$BC$155:$BC$1048576,0),MATCH((CUADRO!F$4&amp;$E131),'Hoja de Trabajo para listado'!$BC$151:$CB$151,0)),0)+IFERROR(INDEX('Hoja de Trabajo para listado'!$DE$153:$DG$274,MATCH($A131,'Hoja de Trabajo para listado'!$DE$153:$DE$1048576,0),MATCH((CUADRO!F$4&amp;$E131),'Hoja de Trabajo para listado'!$DE$151:$DG$151,0)),0)+IFERROR(INDEX('Hoja de Trabajo para listado'!$CD$155:$DC$1048576,MATCH($A131,'Hoja de Trabajo para listado'!$CD$155:$CD$1048576,0),MATCH((CUADRO!F$4&amp;$E131),'Hoja de Trabajo para listado'!$CD$151:$DC$151,0)),0)</f>
        <v>0</v>
      </c>
      <c r="G131" s="243">
        <f ca="1">+IFERROR(INDEX('Hoja de Trabajo para listado'!$A$155:$Z$1048576,MATCH($A131,'Hoja de Trabajo para listado'!$A$155:$A$1048576,0),MATCH((CUADRO!G$4&amp;$E131),'Hoja de Trabajo para listado'!$A$151:$Z$151,0)),0)+IFERROR(INDEX('Hoja de Trabajo para listado'!$AB$155:$BA$1048576,MATCH($A131,'Hoja de Trabajo para listado'!$AB$155:$AB$1048576,0),MATCH((CUADRO!G$4&amp;$E131),'Hoja de Trabajo para listado'!$AB$151:$BA$151,0)),0)+IFERROR(INDEX('Hoja de Trabajo para listado'!$BC$155:$CB$1048576,MATCH($A131,'Hoja de Trabajo para listado'!$BC$155:$BC$1048576,0),MATCH((CUADRO!G$4&amp;$E131),'Hoja de Trabajo para listado'!$BC$151:$CB$151,0)),0)+IFERROR(INDEX('Hoja de Trabajo para listado'!$DE$153:$DG$274,MATCH($A131,'Hoja de Trabajo para listado'!$DE$153:$DE$1048576,0),MATCH((CUADRO!G$4&amp;$E131),'Hoja de Trabajo para listado'!$DE$151:$DG$151,0)),0)+IFERROR(INDEX('Hoja de Trabajo para listado'!$CD$155:$DC$1048576,MATCH($A131,'Hoja de Trabajo para listado'!$CD$155:$CD$1048576,0),MATCH((CUADRO!G$4&amp;$E131),'Hoja de Trabajo para listado'!$CD$151:$DC$151,0)),0)</f>
        <v>0</v>
      </c>
      <c r="H131" s="243">
        <f ca="1">+IFERROR(INDEX('Hoja de Trabajo para listado'!$A$155:$Z$1048576,MATCH($A131,'Hoja de Trabajo para listado'!$A$155:$A$1048576,0),MATCH((CUADRO!H$4&amp;$E131),'Hoja de Trabajo para listado'!$A$151:$Z$151,0)),0)+IFERROR(INDEX('Hoja de Trabajo para listado'!$AB$155:$BA$1048576,MATCH($A131,'Hoja de Trabajo para listado'!$AB$155:$AB$1048576,0),MATCH((CUADRO!H$4&amp;$E131),'Hoja de Trabajo para listado'!$AB$151:$BA$151,0)),0)+IFERROR(INDEX('Hoja de Trabajo para listado'!$BC$155:$CB$1048576,MATCH($A131,'Hoja de Trabajo para listado'!$BC$155:$BC$1048576,0),MATCH((CUADRO!H$4&amp;$E131),'Hoja de Trabajo para listado'!$BC$151:$CB$151,0)),0)+IFERROR(INDEX('Hoja de Trabajo para listado'!$DE$153:$DG$274,MATCH($A131,'Hoja de Trabajo para listado'!$DE$153:$DE$1048576,0),MATCH((CUADRO!H$4&amp;$E131),'Hoja de Trabajo para listado'!$DE$151:$DG$151,0)),0)+IFERROR(INDEX('Hoja de Trabajo para listado'!$CD$155:$DC$1048576,MATCH($A131,'Hoja de Trabajo para listado'!$CD$155:$CD$1048576,0),MATCH((CUADRO!H$4&amp;$E131),'Hoja de Trabajo para listado'!$CD$151:$DC$151,0)),0)</f>
        <v>0</v>
      </c>
      <c r="I131" s="243">
        <f ca="1">+IFERROR(INDEX('Hoja de Trabajo para listado'!$A$155:$Z$1048576,MATCH($A131,'Hoja de Trabajo para listado'!$A$155:$A$1048576,0),MATCH((CUADRO!I$4&amp;$E131),'Hoja de Trabajo para listado'!$A$151:$Z$151,0)),0)+IFERROR(INDEX('Hoja de Trabajo para listado'!$AB$155:$BA$1048576,MATCH($A131,'Hoja de Trabajo para listado'!$AB$155:$AB$1048576,0),MATCH((CUADRO!I$4&amp;$E131),'Hoja de Trabajo para listado'!$AB$151:$BA$151,0)),0)+IFERROR(INDEX('Hoja de Trabajo para listado'!$BC$155:$CB$1048576,MATCH($A131,'Hoja de Trabajo para listado'!$BC$155:$BC$1048576,0),MATCH((CUADRO!I$4&amp;$E131),'Hoja de Trabajo para listado'!$BC$151:$CB$151,0)),0)+IFERROR(INDEX('Hoja de Trabajo para listado'!$DE$153:$DG$274,MATCH($A131,'Hoja de Trabajo para listado'!$DE$153:$DE$1048576,0),MATCH((CUADRO!I$4&amp;$E131),'Hoja de Trabajo para listado'!$DE$151:$DG$151,0)),0)+IFERROR(INDEX('Hoja de Trabajo para listado'!$CD$155:$DC$1048576,MATCH($A131,'Hoja de Trabajo para listado'!$CD$155:$CD$1048576,0),MATCH((CUADRO!I$4&amp;$E131),'Hoja de Trabajo para listado'!$CD$151:$DC$151,0)),0)</f>
        <v>0</v>
      </c>
      <c r="J131" s="243">
        <f ca="1">+IFERROR(INDEX('Hoja de Trabajo para listado'!$A$155:$Z$1048576,MATCH($A131,'Hoja de Trabajo para listado'!$A$155:$A$1048576,0),MATCH((CUADRO!J$4&amp;$E131),'Hoja de Trabajo para listado'!$A$151:$Z$151,0)),0)+IFERROR(INDEX('Hoja de Trabajo para listado'!$AB$155:$BA$1048576,MATCH($A131,'Hoja de Trabajo para listado'!$AB$155:$AB$1048576,0),MATCH((CUADRO!J$4&amp;$E131),'Hoja de Trabajo para listado'!$AB$151:$BA$151,0)),0)+IFERROR(INDEX('Hoja de Trabajo para listado'!$BC$155:$CB$1048576,MATCH($A131,'Hoja de Trabajo para listado'!$BC$155:$BC$1048576,0),MATCH((CUADRO!J$4&amp;$E131),'Hoja de Trabajo para listado'!$BC$151:$CB$151,0)),0)+IFERROR(INDEX('Hoja de Trabajo para listado'!$DE$153:$DG$274,MATCH($A131,'Hoja de Trabajo para listado'!$DE$153:$DE$1048576,0),MATCH((CUADRO!J$4&amp;$E131),'Hoja de Trabajo para listado'!$DE$151:$DG$151,0)),0)+IFERROR(INDEX('Hoja de Trabajo para listado'!$CD$155:$DC$1048576,MATCH($A131,'Hoja de Trabajo para listado'!$CD$155:$CD$1048576,0),MATCH((CUADRO!J$4&amp;$E131),'Hoja de Trabajo para listado'!$CD$151:$DC$151,0)),0)</f>
        <v>0</v>
      </c>
      <c r="K131" s="243">
        <f ca="1">+IFERROR(INDEX('Hoja de Trabajo para listado'!$A$155:$Z$1048576,MATCH($A131,'Hoja de Trabajo para listado'!$A$155:$A$1048576,0),MATCH((CUADRO!K$4&amp;$E131),'Hoja de Trabajo para listado'!$A$151:$Z$151,0)),0)+IFERROR(INDEX('Hoja de Trabajo para listado'!$AB$155:$BA$1048576,MATCH($A131,'Hoja de Trabajo para listado'!$AB$155:$AB$1048576,0),MATCH((CUADRO!K$4&amp;$E131),'Hoja de Trabajo para listado'!$AB$151:$BA$151,0)),0)+IFERROR(INDEX('Hoja de Trabajo para listado'!$BC$155:$CB$1048576,MATCH($A131,'Hoja de Trabajo para listado'!$BC$155:$BC$1048576,0),MATCH((CUADRO!K$4&amp;$E131),'Hoja de Trabajo para listado'!$BC$151:$CB$151,0)),0)+IFERROR(INDEX('Hoja de Trabajo para listado'!$DE$153:$DG$274,MATCH($A131,'Hoja de Trabajo para listado'!$DE$153:$DE$1048576,0),MATCH((CUADRO!K$4&amp;$E131),'Hoja de Trabajo para listado'!$DE$151:$DG$151,0)),0)+IFERROR(INDEX('Hoja de Trabajo para listado'!$CD$155:$DC$1048576,MATCH($A131,'Hoja de Trabajo para listado'!$CD$155:$CD$1048576,0),MATCH((CUADRO!K$4&amp;$E131),'Hoja de Trabajo para listado'!$CD$151:$DC$151,0)),0)</f>
        <v>0</v>
      </c>
      <c r="L131" s="243">
        <f ca="1">+IFERROR(INDEX('Hoja de Trabajo para listado'!$A$155:$Z$1048576,MATCH($A131,'Hoja de Trabajo para listado'!$A$155:$A$1048576,0),MATCH((CUADRO!L$4&amp;$E131),'Hoja de Trabajo para listado'!$A$151:$Z$151,0)),0)+IFERROR(INDEX('Hoja de Trabajo para listado'!$AB$155:$BA$1048576,MATCH($A131,'Hoja de Trabajo para listado'!$AB$155:$AB$1048576,0),MATCH((CUADRO!L$4&amp;$E131),'Hoja de Trabajo para listado'!$AB$151:$BA$151,0)),0)+IFERROR(INDEX('Hoja de Trabajo para listado'!$BC$155:$CB$1048576,MATCH($A131,'Hoja de Trabajo para listado'!$BC$155:$BC$1048576,0),MATCH((CUADRO!L$4&amp;$E131),'Hoja de Trabajo para listado'!$BC$151:$CB$151,0)),0)+IFERROR(INDEX('Hoja de Trabajo para listado'!$DE$153:$DG$274,MATCH($A131,'Hoja de Trabajo para listado'!$DE$153:$DE$1048576,0),MATCH((CUADRO!L$4&amp;$E131),'Hoja de Trabajo para listado'!$DE$151:$DG$151,0)),0)+IFERROR(INDEX('Hoja de Trabajo para listado'!$CD$155:$DC$1048576,MATCH($A131,'Hoja de Trabajo para listado'!$CD$155:$CD$1048576,0),MATCH((CUADRO!L$4&amp;$E131),'Hoja de Trabajo para listado'!$CD$151:$DC$151,0)),0)</f>
        <v>0</v>
      </c>
      <c r="M131" s="243">
        <f ca="1">+IFERROR(INDEX('Hoja de Trabajo para listado'!$A$155:$Z$1048576,MATCH($A131,'Hoja de Trabajo para listado'!$A$155:$A$1048576,0),MATCH((CUADRO!M$4&amp;$E131),'Hoja de Trabajo para listado'!$A$151:$Z$151,0)),0)+IFERROR(INDEX('Hoja de Trabajo para listado'!$AB$155:$BA$1048576,MATCH($A131,'Hoja de Trabajo para listado'!$AB$155:$AB$1048576,0),MATCH((CUADRO!M$4&amp;$E131),'Hoja de Trabajo para listado'!$AB$151:$BA$151,0)),0)+IFERROR(INDEX('Hoja de Trabajo para listado'!$BC$155:$CB$1048576,MATCH($A131,'Hoja de Trabajo para listado'!$BC$155:$BC$1048576,0),MATCH((CUADRO!M$4&amp;$E131),'Hoja de Trabajo para listado'!$BC$151:$CB$151,0)),0)+IFERROR(INDEX('Hoja de Trabajo para listado'!$DE$153:$DG$274,MATCH($A131,'Hoja de Trabajo para listado'!$DE$153:$DE$1048576,0),MATCH((CUADRO!M$4&amp;$E131),'Hoja de Trabajo para listado'!$DE$151:$DG$151,0)),0)+IFERROR(INDEX('Hoja de Trabajo para listado'!$CD$155:$DC$1048576,MATCH($A131,'Hoja de Trabajo para listado'!$CD$155:$CD$1048576,0),MATCH((CUADRO!M$4&amp;$E131),'Hoja de Trabajo para listado'!$CD$151:$DC$151,0)),0)</f>
        <v>0</v>
      </c>
      <c r="N131" s="243">
        <f ca="1">+IFERROR(INDEX('Hoja de Trabajo para listado'!$A$155:$Z$1048576,MATCH($A131,'Hoja de Trabajo para listado'!$A$155:$A$1048576,0),MATCH((CUADRO!N$4&amp;$E131),'Hoja de Trabajo para listado'!$A$151:$Z$151,0)),0)+IFERROR(INDEX('Hoja de Trabajo para listado'!$AB$155:$BA$1048576,MATCH($A131,'Hoja de Trabajo para listado'!$AB$155:$AB$1048576,0),MATCH((CUADRO!N$4&amp;$E131),'Hoja de Trabajo para listado'!$AB$151:$BA$151,0)),0)+IFERROR(INDEX('Hoja de Trabajo para listado'!$BC$155:$CB$1048576,MATCH($A131,'Hoja de Trabajo para listado'!$BC$155:$BC$1048576,0),MATCH((CUADRO!N$4&amp;$E131),'Hoja de Trabajo para listado'!$BC$151:$CB$151,0)),0)+IFERROR(INDEX('Hoja de Trabajo para listado'!$DE$153:$DG$274,MATCH($A131,'Hoja de Trabajo para listado'!$DE$153:$DE$1048576,0),MATCH((CUADRO!N$4&amp;$E131),'Hoja de Trabajo para listado'!$DE$151:$DG$151,0)),0)+IFERROR(INDEX('Hoja de Trabajo para listado'!$CD$155:$DC$1048576,MATCH($A131,'Hoja de Trabajo para listado'!$CD$155:$CD$1048576,0),MATCH((CUADRO!N$4&amp;$E131),'Hoja de Trabajo para listado'!$CD$151:$DC$151,0)),0)</f>
        <v>0</v>
      </c>
      <c r="O131" s="243">
        <f ca="1">+IFERROR(INDEX('Hoja de Trabajo para listado'!$A$155:$Z$1048576,MATCH($A131,'Hoja de Trabajo para listado'!$A$155:$A$1048576,0),MATCH((CUADRO!O$4&amp;$E131),'Hoja de Trabajo para listado'!$A$151:$Z$151,0)),0)+IFERROR(INDEX('Hoja de Trabajo para listado'!$AB$155:$BA$1048576,MATCH($A131,'Hoja de Trabajo para listado'!$AB$155:$AB$1048576,0),MATCH((CUADRO!O$4&amp;$E131),'Hoja de Trabajo para listado'!$AB$151:$BA$151,0)),0)+IFERROR(INDEX('Hoja de Trabajo para listado'!$BC$155:$CB$1048576,MATCH($A131,'Hoja de Trabajo para listado'!$BC$155:$BC$1048576,0),MATCH((CUADRO!O$4&amp;$E131),'Hoja de Trabajo para listado'!$BC$151:$CB$151,0)),0)+IFERROR(INDEX('Hoja de Trabajo para listado'!$DE$153:$DG$274,MATCH($A131,'Hoja de Trabajo para listado'!$DE$153:$DE$1048576,0),MATCH((CUADRO!O$4&amp;$E131),'Hoja de Trabajo para listado'!$DE$151:$DG$151,0)),0)+IFERROR(INDEX('Hoja de Trabajo para listado'!$CD$155:$DC$1048576,MATCH($A131,'Hoja de Trabajo para listado'!$CD$155:$CD$1048576,0),MATCH((CUADRO!O$4&amp;$E131),'Hoja de Trabajo para listado'!$CD$151:$DC$151,0)),0)</f>
        <v>0</v>
      </c>
      <c r="P131" s="243">
        <f ca="1">+IFERROR(INDEX('Hoja de Trabajo para listado'!$A$155:$Z$1048576,MATCH($A131,'Hoja de Trabajo para listado'!$A$155:$A$1048576,0),MATCH((CUADRO!P$4&amp;$E131),'Hoja de Trabajo para listado'!$A$151:$Z$151,0)),0)+IFERROR(INDEX('Hoja de Trabajo para listado'!$AB$155:$BA$1048576,MATCH($A131,'Hoja de Trabajo para listado'!$AB$155:$AB$1048576,0),MATCH((CUADRO!P$4&amp;$E131),'Hoja de Trabajo para listado'!$AB$151:$BA$151,0)),0)+IFERROR(INDEX('Hoja de Trabajo para listado'!$BC$155:$CB$1048576,MATCH($A131,'Hoja de Trabajo para listado'!$BC$155:$BC$1048576,0),MATCH((CUADRO!P$4&amp;$E131),'Hoja de Trabajo para listado'!$BC$151:$CB$151,0)),0)+IFERROR(INDEX('Hoja de Trabajo para listado'!$DE$153:$DG$274,MATCH($A131,'Hoja de Trabajo para listado'!$DE$153:$DE$1048576,0),MATCH((CUADRO!P$4&amp;$E131),'Hoja de Trabajo para listado'!$DE$151:$DG$151,0)),0)+IFERROR(INDEX('Hoja de Trabajo para listado'!$CD$155:$DC$1048576,MATCH($A131,'Hoja de Trabajo para listado'!$CD$155:$CD$1048576,0),MATCH((CUADRO!P$4&amp;$E131),'Hoja de Trabajo para listado'!$CD$151:$DC$151,0)),0)</f>
        <v>0</v>
      </c>
      <c r="Q131" s="243">
        <f ca="1">+IFERROR(INDEX('Hoja de Trabajo para listado'!$A$155:$Z$1048576,MATCH($A131,'Hoja de Trabajo para listado'!$A$155:$A$1048576,0),MATCH((CUADRO!Q$4&amp;$E131),'Hoja de Trabajo para listado'!$A$151:$Z$151,0)),0)+IFERROR(INDEX('Hoja de Trabajo para listado'!$AB$155:$BA$1048576,MATCH($A131,'Hoja de Trabajo para listado'!$AB$155:$AB$1048576,0),MATCH((CUADRO!Q$4&amp;$E131),'Hoja de Trabajo para listado'!$AB$151:$BA$151,0)),0)+IFERROR(INDEX('Hoja de Trabajo para listado'!$BC$155:$CB$1048576,MATCH($A131,'Hoja de Trabajo para listado'!$BC$155:$BC$1048576,0),MATCH((CUADRO!Q$4&amp;$E131),'Hoja de Trabajo para listado'!$BC$151:$CB$151,0)),0)+IFERROR(INDEX('Hoja de Trabajo para listado'!$DE$153:$DG$274,MATCH($A131,'Hoja de Trabajo para listado'!$DE$153:$DE$1048576,0),MATCH((CUADRO!Q$4&amp;$E131),'Hoja de Trabajo para listado'!$DE$151:$DG$151,0)),0)+IFERROR(INDEX('Hoja de Trabajo para listado'!$CD$155:$DC$1048576,MATCH($A131,'Hoja de Trabajo para listado'!$CD$155:$CD$1048576,0),MATCH((CUADRO!Q$4&amp;$E131),'Hoja de Trabajo para listado'!$CD$151:$DC$151,0)),0)</f>
        <v>0</v>
      </c>
      <c r="R131" s="243">
        <f t="shared" ca="1" si="5"/>
        <v>0</v>
      </c>
      <c r="S131" s="243"/>
      <c r="T131" s="243">
        <f ca="1">+T132</f>
        <v>0</v>
      </c>
      <c r="U131" s="242">
        <f t="shared" si="6"/>
        <v>1</v>
      </c>
      <c r="V131" s="333" t="str">
        <f>+VLOOKUP(A131,bd_lista!$A$3:$E$592,5,FALSE)</f>
        <v>Instituciones Descentralizadas</v>
      </c>
      <c r="W131" s="387" t="str">
        <f>+V131</f>
        <v>Instituciones Descentralizadas</v>
      </c>
      <c r="X131" s="242">
        <f>+VLOOKUP(A131,[4]Sheet1!$A$13:$D$744,4,FALSE)</f>
        <v>35</v>
      </c>
      <c r="Y131" s="242" t="str">
        <f>+VLOOKUP(X131,bd_lista!$A$3:$C$592,3,FALSE)</f>
        <v>Ministerio de Economía y Finanzas Públicas</v>
      </c>
      <c r="Z131" s="294">
        <f>+X131</f>
        <v>35</v>
      </c>
      <c r="AA131" s="319" t="str">
        <f>+Y131</f>
        <v>Ministerio de Economía y Finanzas Públicas</v>
      </c>
    </row>
    <row r="132" spans="1:27" ht="15" hidden="1" customHeight="1">
      <c r="A132" s="32">
        <v>200</v>
      </c>
      <c r="B132" s="393"/>
      <c r="C132" s="333" t="str">
        <f>+VLOOKUP(A132,bd_lista!$A$3:$C$592,3,FALSE)</f>
        <v>Registro Único para la Administración Tributaria Municipal</v>
      </c>
      <c r="D132" s="390"/>
      <c r="E132" s="333" t="s">
        <v>1305</v>
      </c>
      <c r="F132" s="245">
        <f ca="1">+IFERROR(INDEX('Hoja de Trabajo para listado'!$A$155:$Z$1048576,MATCH($A132,'Hoja de Trabajo para listado'!$A$155:$A$1048576,0),MATCH((CUADRO!F$4&amp;$E132),'Hoja de Trabajo para listado'!$A$151:$Z$151,0)),0)+IFERROR(INDEX('Hoja de Trabajo para listado'!$AB$155:$BA$1048576,MATCH($A132,'Hoja de Trabajo para listado'!$AB$155:$AB$1048576,0),MATCH((CUADRO!F$4&amp;$E132),'Hoja de Trabajo para listado'!$AB$151:$BA$151,0)),0)+IFERROR(INDEX('Hoja de Trabajo para listado'!$BC$155:$CB$1048576,MATCH($A132,'Hoja de Trabajo para listado'!$BC$155:$BC$1048576,0),MATCH((CUADRO!F$4&amp;$E132),'Hoja de Trabajo para listado'!$BC$151:$CB$151,0)),0)+IFERROR(INDEX('Hoja de Trabajo para listado'!$DE$153:$DG$274,MATCH($A132,'Hoja de Trabajo para listado'!$DE$153:$DE$1048576,0),MATCH((CUADRO!F$4&amp;$E132),'Hoja de Trabajo para listado'!$DE$151:$DG$151,0)),0)+IFERROR(INDEX('Hoja de Trabajo para listado'!$CD$155:$DC$1048576,MATCH($A132,'Hoja de Trabajo para listado'!$CD$155:$CD$1048576,0),MATCH((CUADRO!F$4&amp;$E132),'Hoja de Trabajo para listado'!$CD$151:$DC$151,0)),0)</f>
        <v>0</v>
      </c>
      <c r="G132" s="245">
        <f ca="1">+IFERROR(INDEX('Hoja de Trabajo para listado'!$A$155:$Z$1048576,MATCH($A132,'Hoja de Trabajo para listado'!$A$155:$A$1048576,0),MATCH((CUADRO!G$4&amp;$E132),'Hoja de Trabajo para listado'!$A$151:$Z$151,0)),0)+IFERROR(INDEX('Hoja de Trabajo para listado'!$AB$155:$BA$1048576,MATCH($A132,'Hoja de Trabajo para listado'!$AB$155:$AB$1048576,0),MATCH((CUADRO!G$4&amp;$E132),'Hoja de Trabajo para listado'!$AB$151:$BA$151,0)),0)+IFERROR(INDEX('Hoja de Trabajo para listado'!$BC$155:$CB$1048576,MATCH($A132,'Hoja de Trabajo para listado'!$BC$155:$BC$1048576,0),MATCH((CUADRO!G$4&amp;$E132),'Hoja de Trabajo para listado'!$BC$151:$CB$151,0)),0)+IFERROR(INDEX('Hoja de Trabajo para listado'!$DE$153:$DG$274,MATCH($A132,'Hoja de Trabajo para listado'!$DE$153:$DE$1048576,0),MATCH((CUADRO!G$4&amp;$E132),'Hoja de Trabajo para listado'!$DE$151:$DG$151,0)),0)+IFERROR(INDEX('Hoja de Trabajo para listado'!$CD$155:$DC$1048576,MATCH($A132,'Hoja de Trabajo para listado'!$CD$155:$CD$1048576,0),MATCH((CUADRO!G$4&amp;$E132),'Hoja de Trabajo para listado'!$CD$151:$DC$151,0)),0)</f>
        <v>0</v>
      </c>
      <c r="H132" s="245">
        <f ca="1">+IFERROR(INDEX('Hoja de Trabajo para listado'!$A$155:$Z$1048576,MATCH($A132,'Hoja de Trabajo para listado'!$A$155:$A$1048576,0),MATCH((CUADRO!H$4&amp;$E132),'Hoja de Trabajo para listado'!$A$151:$Z$151,0)),0)+IFERROR(INDEX('Hoja de Trabajo para listado'!$AB$155:$BA$1048576,MATCH($A132,'Hoja de Trabajo para listado'!$AB$155:$AB$1048576,0),MATCH((CUADRO!H$4&amp;$E132),'Hoja de Trabajo para listado'!$AB$151:$BA$151,0)),0)+IFERROR(INDEX('Hoja de Trabajo para listado'!$BC$155:$CB$1048576,MATCH($A132,'Hoja de Trabajo para listado'!$BC$155:$BC$1048576,0),MATCH((CUADRO!H$4&amp;$E132),'Hoja de Trabajo para listado'!$BC$151:$CB$151,0)),0)+IFERROR(INDEX('Hoja de Trabajo para listado'!$DE$153:$DG$274,MATCH($A132,'Hoja de Trabajo para listado'!$DE$153:$DE$1048576,0),MATCH((CUADRO!H$4&amp;$E132),'Hoja de Trabajo para listado'!$DE$151:$DG$151,0)),0)+IFERROR(INDEX('Hoja de Trabajo para listado'!$CD$155:$DC$1048576,MATCH($A132,'Hoja de Trabajo para listado'!$CD$155:$CD$1048576,0),MATCH((CUADRO!H$4&amp;$E132),'Hoja de Trabajo para listado'!$CD$151:$DC$151,0)),0)</f>
        <v>0</v>
      </c>
      <c r="I132" s="245">
        <f ca="1">+IFERROR(INDEX('Hoja de Trabajo para listado'!$A$155:$Z$1048576,MATCH($A132,'Hoja de Trabajo para listado'!$A$155:$A$1048576,0),MATCH((CUADRO!I$4&amp;$E132),'Hoja de Trabajo para listado'!$A$151:$Z$151,0)),0)+IFERROR(INDEX('Hoja de Trabajo para listado'!$AB$155:$BA$1048576,MATCH($A132,'Hoja de Trabajo para listado'!$AB$155:$AB$1048576,0),MATCH((CUADRO!I$4&amp;$E132),'Hoja de Trabajo para listado'!$AB$151:$BA$151,0)),0)+IFERROR(INDEX('Hoja de Trabajo para listado'!$BC$155:$CB$1048576,MATCH($A132,'Hoja de Trabajo para listado'!$BC$155:$BC$1048576,0),MATCH((CUADRO!I$4&amp;$E132),'Hoja de Trabajo para listado'!$BC$151:$CB$151,0)),0)+IFERROR(INDEX('Hoja de Trabajo para listado'!$DE$153:$DG$274,MATCH($A132,'Hoja de Trabajo para listado'!$DE$153:$DE$1048576,0),MATCH((CUADRO!I$4&amp;$E132),'Hoja de Trabajo para listado'!$DE$151:$DG$151,0)),0)+IFERROR(INDEX('Hoja de Trabajo para listado'!$CD$155:$DC$1048576,MATCH($A132,'Hoja de Trabajo para listado'!$CD$155:$CD$1048576,0),MATCH((CUADRO!I$4&amp;$E132),'Hoja de Trabajo para listado'!$CD$151:$DC$151,0)),0)</f>
        <v>0</v>
      </c>
      <c r="J132" s="245">
        <f ca="1">+IFERROR(INDEX('Hoja de Trabajo para listado'!$A$155:$Z$1048576,MATCH($A132,'Hoja de Trabajo para listado'!$A$155:$A$1048576,0),MATCH((CUADRO!J$4&amp;$E132),'Hoja de Trabajo para listado'!$A$151:$Z$151,0)),0)+IFERROR(INDEX('Hoja de Trabajo para listado'!$AB$155:$BA$1048576,MATCH($A132,'Hoja de Trabajo para listado'!$AB$155:$AB$1048576,0),MATCH((CUADRO!J$4&amp;$E132),'Hoja de Trabajo para listado'!$AB$151:$BA$151,0)),0)+IFERROR(INDEX('Hoja de Trabajo para listado'!$BC$155:$CB$1048576,MATCH($A132,'Hoja de Trabajo para listado'!$BC$155:$BC$1048576,0),MATCH((CUADRO!J$4&amp;$E132),'Hoja de Trabajo para listado'!$BC$151:$CB$151,0)),0)+IFERROR(INDEX('Hoja de Trabajo para listado'!$DE$153:$DG$274,MATCH($A132,'Hoja de Trabajo para listado'!$DE$153:$DE$1048576,0),MATCH((CUADRO!J$4&amp;$E132),'Hoja de Trabajo para listado'!$DE$151:$DG$151,0)),0)+IFERROR(INDEX('Hoja de Trabajo para listado'!$CD$155:$DC$1048576,MATCH($A132,'Hoja de Trabajo para listado'!$CD$155:$CD$1048576,0),MATCH((CUADRO!J$4&amp;$E132),'Hoja de Trabajo para listado'!$CD$151:$DC$151,0)),0)</f>
        <v>0</v>
      </c>
      <c r="K132" s="245">
        <f ca="1">+IFERROR(INDEX('Hoja de Trabajo para listado'!$A$155:$Z$1048576,MATCH($A132,'Hoja de Trabajo para listado'!$A$155:$A$1048576,0),MATCH((CUADRO!K$4&amp;$E132),'Hoja de Trabajo para listado'!$A$151:$Z$151,0)),0)+IFERROR(INDEX('Hoja de Trabajo para listado'!$AB$155:$BA$1048576,MATCH($A132,'Hoja de Trabajo para listado'!$AB$155:$AB$1048576,0),MATCH((CUADRO!K$4&amp;$E132),'Hoja de Trabajo para listado'!$AB$151:$BA$151,0)),0)+IFERROR(INDEX('Hoja de Trabajo para listado'!$BC$155:$CB$1048576,MATCH($A132,'Hoja de Trabajo para listado'!$BC$155:$BC$1048576,0),MATCH((CUADRO!K$4&amp;$E132),'Hoja de Trabajo para listado'!$BC$151:$CB$151,0)),0)+IFERROR(INDEX('Hoja de Trabajo para listado'!$DE$153:$DG$274,MATCH($A132,'Hoja de Trabajo para listado'!$DE$153:$DE$1048576,0),MATCH((CUADRO!K$4&amp;$E132),'Hoja de Trabajo para listado'!$DE$151:$DG$151,0)),0)+IFERROR(INDEX('Hoja de Trabajo para listado'!$CD$155:$DC$1048576,MATCH($A132,'Hoja de Trabajo para listado'!$CD$155:$CD$1048576,0),MATCH((CUADRO!K$4&amp;$E132),'Hoja de Trabajo para listado'!$CD$151:$DC$151,0)),0)</f>
        <v>0</v>
      </c>
      <c r="L132" s="245">
        <f ca="1">+IFERROR(INDEX('Hoja de Trabajo para listado'!$A$155:$Z$1048576,MATCH($A132,'Hoja de Trabajo para listado'!$A$155:$A$1048576,0),MATCH((CUADRO!L$4&amp;$E132),'Hoja de Trabajo para listado'!$A$151:$Z$151,0)),0)+IFERROR(INDEX('Hoja de Trabajo para listado'!$AB$155:$BA$1048576,MATCH($A132,'Hoja de Trabajo para listado'!$AB$155:$AB$1048576,0),MATCH((CUADRO!L$4&amp;$E132),'Hoja de Trabajo para listado'!$AB$151:$BA$151,0)),0)+IFERROR(INDEX('Hoja de Trabajo para listado'!$BC$155:$CB$1048576,MATCH($A132,'Hoja de Trabajo para listado'!$BC$155:$BC$1048576,0),MATCH((CUADRO!L$4&amp;$E132),'Hoja de Trabajo para listado'!$BC$151:$CB$151,0)),0)+IFERROR(INDEX('Hoja de Trabajo para listado'!$DE$153:$DG$274,MATCH($A132,'Hoja de Trabajo para listado'!$DE$153:$DE$1048576,0),MATCH((CUADRO!L$4&amp;$E132),'Hoja de Trabajo para listado'!$DE$151:$DG$151,0)),0)+IFERROR(INDEX('Hoja de Trabajo para listado'!$CD$155:$DC$1048576,MATCH($A132,'Hoja de Trabajo para listado'!$CD$155:$CD$1048576,0),MATCH((CUADRO!L$4&amp;$E132),'Hoja de Trabajo para listado'!$CD$151:$DC$151,0)),0)</f>
        <v>0</v>
      </c>
      <c r="M132" s="245">
        <f ca="1">+IFERROR(INDEX('Hoja de Trabajo para listado'!$A$155:$Z$1048576,MATCH($A132,'Hoja de Trabajo para listado'!$A$155:$A$1048576,0),MATCH((CUADRO!M$4&amp;$E132),'Hoja de Trabajo para listado'!$A$151:$Z$151,0)),0)+IFERROR(INDEX('Hoja de Trabajo para listado'!$AB$155:$BA$1048576,MATCH($A132,'Hoja de Trabajo para listado'!$AB$155:$AB$1048576,0),MATCH((CUADRO!M$4&amp;$E132),'Hoja de Trabajo para listado'!$AB$151:$BA$151,0)),0)+IFERROR(INDEX('Hoja de Trabajo para listado'!$BC$155:$CB$1048576,MATCH($A132,'Hoja de Trabajo para listado'!$BC$155:$BC$1048576,0),MATCH((CUADRO!M$4&amp;$E132),'Hoja de Trabajo para listado'!$BC$151:$CB$151,0)),0)+IFERROR(INDEX('Hoja de Trabajo para listado'!$DE$153:$DG$274,MATCH($A132,'Hoja de Trabajo para listado'!$DE$153:$DE$1048576,0),MATCH((CUADRO!M$4&amp;$E132),'Hoja de Trabajo para listado'!$DE$151:$DG$151,0)),0)+IFERROR(INDEX('Hoja de Trabajo para listado'!$CD$155:$DC$1048576,MATCH($A132,'Hoja de Trabajo para listado'!$CD$155:$CD$1048576,0),MATCH((CUADRO!M$4&amp;$E132),'Hoja de Trabajo para listado'!$CD$151:$DC$151,0)),0)</f>
        <v>0</v>
      </c>
      <c r="N132" s="245">
        <f ca="1">+IFERROR(INDEX('Hoja de Trabajo para listado'!$A$155:$Z$1048576,MATCH($A132,'Hoja de Trabajo para listado'!$A$155:$A$1048576,0),MATCH((CUADRO!N$4&amp;$E132),'Hoja de Trabajo para listado'!$A$151:$Z$151,0)),0)+IFERROR(INDEX('Hoja de Trabajo para listado'!$AB$155:$BA$1048576,MATCH($A132,'Hoja de Trabajo para listado'!$AB$155:$AB$1048576,0),MATCH((CUADRO!N$4&amp;$E132),'Hoja de Trabajo para listado'!$AB$151:$BA$151,0)),0)+IFERROR(INDEX('Hoja de Trabajo para listado'!$BC$155:$CB$1048576,MATCH($A132,'Hoja de Trabajo para listado'!$BC$155:$BC$1048576,0),MATCH((CUADRO!N$4&amp;$E132),'Hoja de Trabajo para listado'!$BC$151:$CB$151,0)),0)+IFERROR(INDEX('Hoja de Trabajo para listado'!$DE$153:$DG$274,MATCH($A132,'Hoja de Trabajo para listado'!$DE$153:$DE$1048576,0),MATCH((CUADRO!N$4&amp;$E132),'Hoja de Trabajo para listado'!$DE$151:$DG$151,0)),0)+IFERROR(INDEX('Hoja de Trabajo para listado'!$CD$155:$DC$1048576,MATCH($A132,'Hoja de Trabajo para listado'!$CD$155:$CD$1048576,0),MATCH((CUADRO!N$4&amp;$E132),'Hoja de Trabajo para listado'!$CD$151:$DC$151,0)),0)</f>
        <v>0</v>
      </c>
      <c r="O132" s="245">
        <f ca="1">+IFERROR(INDEX('Hoja de Trabajo para listado'!$A$155:$Z$1048576,MATCH($A132,'Hoja de Trabajo para listado'!$A$155:$A$1048576,0),MATCH((CUADRO!O$4&amp;$E132),'Hoja de Trabajo para listado'!$A$151:$Z$151,0)),0)+IFERROR(INDEX('Hoja de Trabajo para listado'!$AB$155:$BA$1048576,MATCH($A132,'Hoja de Trabajo para listado'!$AB$155:$AB$1048576,0),MATCH((CUADRO!O$4&amp;$E132),'Hoja de Trabajo para listado'!$AB$151:$BA$151,0)),0)+IFERROR(INDEX('Hoja de Trabajo para listado'!$BC$155:$CB$1048576,MATCH($A132,'Hoja de Trabajo para listado'!$BC$155:$BC$1048576,0),MATCH((CUADRO!O$4&amp;$E132),'Hoja de Trabajo para listado'!$BC$151:$CB$151,0)),0)+IFERROR(INDEX('Hoja de Trabajo para listado'!$DE$153:$DG$274,MATCH($A132,'Hoja de Trabajo para listado'!$DE$153:$DE$1048576,0),MATCH((CUADRO!O$4&amp;$E132),'Hoja de Trabajo para listado'!$DE$151:$DG$151,0)),0)+IFERROR(INDEX('Hoja de Trabajo para listado'!$CD$155:$DC$1048576,MATCH($A132,'Hoja de Trabajo para listado'!$CD$155:$CD$1048576,0),MATCH((CUADRO!O$4&amp;$E132),'Hoja de Trabajo para listado'!$CD$151:$DC$151,0)),0)</f>
        <v>0</v>
      </c>
      <c r="P132" s="245">
        <f ca="1">+IFERROR(INDEX('Hoja de Trabajo para listado'!$A$155:$Z$1048576,MATCH($A132,'Hoja de Trabajo para listado'!$A$155:$A$1048576,0),MATCH((CUADRO!P$4&amp;$E132),'Hoja de Trabajo para listado'!$A$151:$Z$151,0)),0)+IFERROR(INDEX('Hoja de Trabajo para listado'!$AB$155:$BA$1048576,MATCH($A132,'Hoja de Trabajo para listado'!$AB$155:$AB$1048576,0),MATCH((CUADRO!P$4&amp;$E132),'Hoja de Trabajo para listado'!$AB$151:$BA$151,0)),0)+IFERROR(INDEX('Hoja de Trabajo para listado'!$BC$155:$CB$1048576,MATCH($A132,'Hoja de Trabajo para listado'!$BC$155:$BC$1048576,0),MATCH((CUADRO!P$4&amp;$E132),'Hoja de Trabajo para listado'!$BC$151:$CB$151,0)),0)+IFERROR(INDEX('Hoja de Trabajo para listado'!$DE$153:$DG$274,MATCH($A132,'Hoja de Trabajo para listado'!$DE$153:$DE$1048576,0),MATCH((CUADRO!P$4&amp;$E132),'Hoja de Trabajo para listado'!$DE$151:$DG$151,0)),0)+IFERROR(INDEX('Hoja de Trabajo para listado'!$CD$155:$DC$1048576,MATCH($A132,'Hoja de Trabajo para listado'!$CD$155:$CD$1048576,0),MATCH((CUADRO!P$4&amp;$E132),'Hoja de Trabajo para listado'!$CD$151:$DC$151,0)),0)</f>
        <v>0</v>
      </c>
      <c r="Q132" s="245">
        <f ca="1">+IFERROR(INDEX('Hoja de Trabajo para listado'!$A$155:$Z$1048576,MATCH($A132,'Hoja de Trabajo para listado'!$A$155:$A$1048576,0),MATCH((CUADRO!Q$4&amp;$E132),'Hoja de Trabajo para listado'!$A$151:$Z$151,0)),0)+IFERROR(INDEX('Hoja de Trabajo para listado'!$AB$155:$BA$1048576,MATCH($A132,'Hoja de Trabajo para listado'!$AB$155:$AB$1048576,0),MATCH((CUADRO!Q$4&amp;$E132),'Hoja de Trabajo para listado'!$AB$151:$BA$151,0)),0)+IFERROR(INDEX('Hoja de Trabajo para listado'!$BC$155:$CB$1048576,MATCH($A132,'Hoja de Trabajo para listado'!$BC$155:$BC$1048576,0),MATCH((CUADRO!Q$4&amp;$E132),'Hoja de Trabajo para listado'!$BC$151:$CB$151,0)),0)+IFERROR(INDEX('Hoja de Trabajo para listado'!$DE$153:$DG$274,MATCH($A132,'Hoja de Trabajo para listado'!$DE$153:$DE$1048576,0),MATCH((CUADRO!Q$4&amp;$E132),'Hoja de Trabajo para listado'!$DE$151:$DG$151,0)),0)+IFERROR(INDEX('Hoja de Trabajo para listado'!$CD$155:$DC$1048576,MATCH($A132,'Hoja de Trabajo para listado'!$CD$155:$CD$1048576,0),MATCH((CUADRO!Q$4&amp;$E132),'Hoja de Trabajo para listado'!$CD$151:$DC$151,0)),0)</f>
        <v>0</v>
      </c>
      <c r="R132" s="245">
        <f t="shared" ca="1" si="5"/>
        <v>0</v>
      </c>
      <c r="S132" s="245">
        <f ca="1">+R131+R132</f>
        <v>0</v>
      </c>
      <c r="T132" s="245">
        <f ca="1">+S132</f>
        <v>0</v>
      </c>
      <c r="U132" s="244">
        <f t="shared" si="6"/>
        <v>2</v>
      </c>
      <c r="V132" s="333" t="str">
        <f>+VLOOKUP(A132,bd_lista!$A$3:$E$592,5,FALSE)</f>
        <v>Instituciones Descentralizadas</v>
      </c>
      <c r="W132" s="388"/>
      <c r="X132" s="242">
        <f>+VLOOKUP(A132,[4]Sheet1!$A$13:$D$744,4,FALSE)</f>
        <v>35</v>
      </c>
      <c r="Y132" s="242" t="str">
        <f>+VLOOKUP(X132,bd_lista!$A$3:$C$592,3,FALSE)</f>
        <v>Ministerio de Economía y Finanzas Públicas</v>
      </c>
      <c r="Z132" s="292"/>
      <c r="AA132" s="321"/>
    </row>
    <row r="133" spans="1:27" ht="15" hidden="1" customHeight="1">
      <c r="A133" s="251">
        <v>201</v>
      </c>
      <c r="B133" s="392">
        <f>+A133</f>
        <v>201</v>
      </c>
      <c r="C133" s="247" t="str">
        <f>+VLOOKUP(A133,bd_lista!$A$3:$C$592,3,FALSE)</f>
        <v>Agencia para el Des. de las Macroreg. y Zonas Fronterizas</v>
      </c>
      <c r="D133" s="389" t="str">
        <f>+C133</f>
        <v>Agencia para el Des. de las Macroreg. y Zonas Fronterizas</v>
      </c>
      <c r="E133" s="247" t="s">
        <v>1304</v>
      </c>
      <c r="F133" s="243">
        <f ca="1">+IFERROR(INDEX('Hoja de Trabajo para listado'!$A$155:$Z$1048576,MATCH($A133,'Hoja de Trabajo para listado'!$A$155:$A$1048576,0),MATCH((CUADRO!F$4&amp;$E133),'Hoja de Trabajo para listado'!$A$151:$Z$151,0)),0)+IFERROR(INDEX('Hoja de Trabajo para listado'!$AB$155:$BA$1048576,MATCH($A133,'Hoja de Trabajo para listado'!$AB$155:$AB$1048576,0),MATCH((CUADRO!F$4&amp;$E133),'Hoja de Trabajo para listado'!$AB$151:$BA$151,0)),0)+IFERROR(INDEX('Hoja de Trabajo para listado'!$BC$155:$CB$1048576,MATCH($A133,'Hoja de Trabajo para listado'!$BC$155:$BC$1048576,0),MATCH((CUADRO!F$4&amp;$E133),'Hoja de Trabajo para listado'!$BC$151:$CB$151,0)),0)+IFERROR(INDEX('Hoja de Trabajo para listado'!$DE$153:$DG$274,MATCH($A133,'Hoja de Trabajo para listado'!$DE$153:$DE$1048576,0),MATCH((CUADRO!F$4&amp;$E133),'Hoja de Trabajo para listado'!$DE$151:$DG$151,0)),0)+IFERROR(INDEX('Hoja de Trabajo para listado'!$CD$155:$DC$1048576,MATCH($A133,'Hoja de Trabajo para listado'!$CD$155:$CD$1048576,0),MATCH((CUADRO!F$4&amp;$E133),'Hoja de Trabajo para listado'!$CD$151:$DC$151,0)),0)</f>
        <v>0</v>
      </c>
      <c r="G133" s="243">
        <f ca="1">+IFERROR(INDEX('Hoja de Trabajo para listado'!$A$155:$Z$1048576,MATCH($A133,'Hoja de Trabajo para listado'!$A$155:$A$1048576,0),MATCH((CUADRO!G$4&amp;$E133),'Hoja de Trabajo para listado'!$A$151:$Z$151,0)),0)+IFERROR(INDEX('Hoja de Trabajo para listado'!$AB$155:$BA$1048576,MATCH($A133,'Hoja de Trabajo para listado'!$AB$155:$AB$1048576,0),MATCH((CUADRO!G$4&amp;$E133),'Hoja de Trabajo para listado'!$AB$151:$BA$151,0)),0)+IFERROR(INDEX('Hoja de Trabajo para listado'!$BC$155:$CB$1048576,MATCH($A133,'Hoja de Trabajo para listado'!$BC$155:$BC$1048576,0),MATCH((CUADRO!G$4&amp;$E133),'Hoja de Trabajo para listado'!$BC$151:$CB$151,0)),0)+IFERROR(INDEX('Hoja de Trabajo para listado'!$DE$153:$DG$274,MATCH($A133,'Hoja de Trabajo para listado'!$DE$153:$DE$1048576,0),MATCH((CUADRO!G$4&amp;$E133),'Hoja de Trabajo para listado'!$DE$151:$DG$151,0)),0)+IFERROR(INDEX('Hoja de Trabajo para listado'!$CD$155:$DC$1048576,MATCH($A133,'Hoja de Trabajo para listado'!$CD$155:$CD$1048576,0),MATCH((CUADRO!G$4&amp;$E133),'Hoja de Trabajo para listado'!$CD$151:$DC$151,0)),0)</f>
        <v>0</v>
      </c>
      <c r="H133" s="243">
        <f ca="1">+IFERROR(INDEX('Hoja de Trabajo para listado'!$A$155:$Z$1048576,MATCH($A133,'Hoja de Trabajo para listado'!$A$155:$A$1048576,0),MATCH((CUADRO!H$4&amp;$E133),'Hoja de Trabajo para listado'!$A$151:$Z$151,0)),0)+IFERROR(INDEX('Hoja de Trabajo para listado'!$AB$155:$BA$1048576,MATCH($A133,'Hoja de Trabajo para listado'!$AB$155:$AB$1048576,0),MATCH((CUADRO!H$4&amp;$E133),'Hoja de Trabajo para listado'!$AB$151:$BA$151,0)),0)+IFERROR(INDEX('Hoja de Trabajo para listado'!$BC$155:$CB$1048576,MATCH($A133,'Hoja de Trabajo para listado'!$BC$155:$BC$1048576,0),MATCH((CUADRO!H$4&amp;$E133),'Hoja de Trabajo para listado'!$BC$151:$CB$151,0)),0)+IFERROR(INDEX('Hoja de Trabajo para listado'!$DE$153:$DG$274,MATCH($A133,'Hoja de Trabajo para listado'!$DE$153:$DE$1048576,0),MATCH((CUADRO!H$4&amp;$E133),'Hoja de Trabajo para listado'!$DE$151:$DG$151,0)),0)+IFERROR(INDEX('Hoja de Trabajo para listado'!$CD$155:$DC$1048576,MATCH($A133,'Hoja de Trabajo para listado'!$CD$155:$CD$1048576,0),MATCH((CUADRO!H$4&amp;$E133),'Hoja de Trabajo para listado'!$CD$151:$DC$151,0)),0)</f>
        <v>0</v>
      </c>
      <c r="I133" s="243">
        <f ca="1">+IFERROR(INDEX('Hoja de Trabajo para listado'!$A$155:$Z$1048576,MATCH($A133,'Hoja de Trabajo para listado'!$A$155:$A$1048576,0),MATCH((CUADRO!I$4&amp;$E133),'Hoja de Trabajo para listado'!$A$151:$Z$151,0)),0)+IFERROR(INDEX('Hoja de Trabajo para listado'!$AB$155:$BA$1048576,MATCH($A133,'Hoja de Trabajo para listado'!$AB$155:$AB$1048576,0),MATCH((CUADRO!I$4&amp;$E133),'Hoja de Trabajo para listado'!$AB$151:$BA$151,0)),0)+IFERROR(INDEX('Hoja de Trabajo para listado'!$BC$155:$CB$1048576,MATCH($A133,'Hoja de Trabajo para listado'!$BC$155:$BC$1048576,0),MATCH((CUADRO!I$4&amp;$E133),'Hoja de Trabajo para listado'!$BC$151:$CB$151,0)),0)+IFERROR(INDEX('Hoja de Trabajo para listado'!$DE$153:$DG$274,MATCH($A133,'Hoja de Trabajo para listado'!$DE$153:$DE$1048576,0),MATCH((CUADRO!I$4&amp;$E133),'Hoja de Trabajo para listado'!$DE$151:$DG$151,0)),0)+IFERROR(INDEX('Hoja de Trabajo para listado'!$CD$155:$DC$1048576,MATCH($A133,'Hoja de Trabajo para listado'!$CD$155:$CD$1048576,0),MATCH((CUADRO!I$4&amp;$E133),'Hoja de Trabajo para listado'!$CD$151:$DC$151,0)),0)</f>
        <v>0</v>
      </c>
      <c r="J133" s="243">
        <f ca="1">+IFERROR(INDEX('Hoja de Trabajo para listado'!$A$155:$Z$1048576,MATCH($A133,'Hoja de Trabajo para listado'!$A$155:$A$1048576,0),MATCH((CUADRO!J$4&amp;$E133),'Hoja de Trabajo para listado'!$A$151:$Z$151,0)),0)+IFERROR(INDEX('Hoja de Trabajo para listado'!$AB$155:$BA$1048576,MATCH($A133,'Hoja de Trabajo para listado'!$AB$155:$AB$1048576,0),MATCH((CUADRO!J$4&amp;$E133),'Hoja de Trabajo para listado'!$AB$151:$BA$151,0)),0)+IFERROR(INDEX('Hoja de Trabajo para listado'!$BC$155:$CB$1048576,MATCH($A133,'Hoja de Trabajo para listado'!$BC$155:$BC$1048576,0),MATCH((CUADRO!J$4&amp;$E133),'Hoja de Trabajo para listado'!$BC$151:$CB$151,0)),0)+IFERROR(INDEX('Hoja de Trabajo para listado'!$DE$153:$DG$274,MATCH($A133,'Hoja de Trabajo para listado'!$DE$153:$DE$1048576,0),MATCH((CUADRO!J$4&amp;$E133),'Hoja de Trabajo para listado'!$DE$151:$DG$151,0)),0)+IFERROR(INDEX('Hoja de Trabajo para listado'!$CD$155:$DC$1048576,MATCH($A133,'Hoja de Trabajo para listado'!$CD$155:$CD$1048576,0),MATCH((CUADRO!J$4&amp;$E133),'Hoja de Trabajo para listado'!$CD$151:$DC$151,0)),0)</f>
        <v>0</v>
      </c>
      <c r="K133" s="243">
        <f ca="1">+IFERROR(INDEX('Hoja de Trabajo para listado'!$A$155:$Z$1048576,MATCH($A133,'Hoja de Trabajo para listado'!$A$155:$A$1048576,0),MATCH((CUADRO!K$4&amp;$E133),'Hoja de Trabajo para listado'!$A$151:$Z$151,0)),0)+IFERROR(INDEX('Hoja de Trabajo para listado'!$AB$155:$BA$1048576,MATCH($A133,'Hoja de Trabajo para listado'!$AB$155:$AB$1048576,0),MATCH((CUADRO!K$4&amp;$E133),'Hoja de Trabajo para listado'!$AB$151:$BA$151,0)),0)+IFERROR(INDEX('Hoja de Trabajo para listado'!$BC$155:$CB$1048576,MATCH($A133,'Hoja de Trabajo para listado'!$BC$155:$BC$1048576,0),MATCH((CUADRO!K$4&amp;$E133),'Hoja de Trabajo para listado'!$BC$151:$CB$151,0)),0)+IFERROR(INDEX('Hoja de Trabajo para listado'!$DE$153:$DG$274,MATCH($A133,'Hoja de Trabajo para listado'!$DE$153:$DE$1048576,0),MATCH((CUADRO!K$4&amp;$E133),'Hoja de Trabajo para listado'!$DE$151:$DG$151,0)),0)+IFERROR(INDEX('Hoja de Trabajo para listado'!$CD$155:$DC$1048576,MATCH($A133,'Hoja de Trabajo para listado'!$CD$155:$CD$1048576,0),MATCH((CUADRO!K$4&amp;$E133),'Hoja de Trabajo para listado'!$CD$151:$DC$151,0)),0)</f>
        <v>0</v>
      </c>
      <c r="L133" s="243">
        <f ca="1">+IFERROR(INDEX('Hoja de Trabajo para listado'!$A$155:$Z$1048576,MATCH($A133,'Hoja de Trabajo para listado'!$A$155:$A$1048576,0),MATCH((CUADRO!L$4&amp;$E133),'Hoja de Trabajo para listado'!$A$151:$Z$151,0)),0)+IFERROR(INDEX('Hoja de Trabajo para listado'!$AB$155:$BA$1048576,MATCH($A133,'Hoja de Trabajo para listado'!$AB$155:$AB$1048576,0),MATCH((CUADRO!L$4&amp;$E133),'Hoja de Trabajo para listado'!$AB$151:$BA$151,0)),0)+IFERROR(INDEX('Hoja de Trabajo para listado'!$BC$155:$CB$1048576,MATCH($A133,'Hoja de Trabajo para listado'!$BC$155:$BC$1048576,0),MATCH((CUADRO!L$4&amp;$E133),'Hoja de Trabajo para listado'!$BC$151:$CB$151,0)),0)+IFERROR(INDEX('Hoja de Trabajo para listado'!$DE$153:$DG$274,MATCH($A133,'Hoja de Trabajo para listado'!$DE$153:$DE$1048576,0),MATCH((CUADRO!L$4&amp;$E133),'Hoja de Trabajo para listado'!$DE$151:$DG$151,0)),0)+IFERROR(INDEX('Hoja de Trabajo para listado'!$CD$155:$DC$1048576,MATCH($A133,'Hoja de Trabajo para listado'!$CD$155:$CD$1048576,0),MATCH((CUADRO!L$4&amp;$E133),'Hoja de Trabajo para listado'!$CD$151:$DC$151,0)),0)</f>
        <v>0</v>
      </c>
      <c r="M133" s="243">
        <f ca="1">+IFERROR(INDEX('Hoja de Trabajo para listado'!$A$155:$Z$1048576,MATCH($A133,'Hoja de Trabajo para listado'!$A$155:$A$1048576,0),MATCH((CUADRO!M$4&amp;$E133),'Hoja de Trabajo para listado'!$A$151:$Z$151,0)),0)+IFERROR(INDEX('Hoja de Trabajo para listado'!$AB$155:$BA$1048576,MATCH($A133,'Hoja de Trabajo para listado'!$AB$155:$AB$1048576,0),MATCH((CUADRO!M$4&amp;$E133),'Hoja de Trabajo para listado'!$AB$151:$BA$151,0)),0)+IFERROR(INDEX('Hoja de Trabajo para listado'!$BC$155:$CB$1048576,MATCH($A133,'Hoja de Trabajo para listado'!$BC$155:$BC$1048576,0),MATCH((CUADRO!M$4&amp;$E133),'Hoja de Trabajo para listado'!$BC$151:$CB$151,0)),0)+IFERROR(INDEX('Hoja de Trabajo para listado'!$DE$153:$DG$274,MATCH($A133,'Hoja de Trabajo para listado'!$DE$153:$DE$1048576,0),MATCH((CUADRO!M$4&amp;$E133),'Hoja de Trabajo para listado'!$DE$151:$DG$151,0)),0)+IFERROR(INDEX('Hoja de Trabajo para listado'!$CD$155:$DC$1048576,MATCH($A133,'Hoja de Trabajo para listado'!$CD$155:$CD$1048576,0),MATCH((CUADRO!M$4&amp;$E133),'Hoja de Trabajo para listado'!$CD$151:$DC$151,0)),0)</f>
        <v>0</v>
      </c>
      <c r="N133" s="243">
        <f ca="1">+IFERROR(INDEX('Hoja de Trabajo para listado'!$A$155:$Z$1048576,MATCH($A133,'Hoja de Trabajo para listado'!$A$155:$A$1048576,0),MATCH((CUADRO!N$4&amp;$E133),'Hoja de Trabajo para listado'!$A$151:$Z$151,0)),0)+IFERROR(INDEX('Hoja de Trabajo para listado'!$AB$155:$BA$1048576,MATCH($A133,'Hoja de Trabajo para listado'!$AB$155:$AB$1048576,0),MATCH((CUADRO!N$4&amp;$E133),'Hoja de Trabajo para listado'!$AB$151:$BA$151,0)),0)+IFERROR(INDEX('Hoja de Trabajo para listado'!$BC$155:$CB$1048576,MATCH($A133,'Hoja de Trabajo para listado'!$BC$155:$BC$1048576,0),MATCH((CUADRO!N$4&amp;$E133),'Hoja de Trabajo para listado'!$BC$151:$CB$151,0)),0)+IFERROR(INDEX('Hoja de Trabajo para listado'!$DE$153:$DG$274,MATCH($A133,'Hoja de Trabajo para listado'!$DE$153:$DE$1048576,0),MATCH((CUADRO!N$4&amp;$E133),'Hoja de Trabajo para listado'!$DE$151:$DG$151,0)),0)+IFERROR(INDEX('Hoja de Trabajo para listado'!$CD$155:$DC$1048576,MATCH($A133,'Hoja de Trabajo para listado'!$CD$155:$CD$1048576,0),MATCH((CUADRO!N$4&amp;$E133),'Hoja de Trabajo para listado'!$CD$151:$DC$151,0)),0)</f>
        <v>0</v>
      </c>
      <c r="O133" s="243">
        <f ca="1">+IFERROR(INDEX('Hoja de Trabajo para listado'!$A$155:$Z$1048576,MATCH($A133,'Hoja de Trabajo para listado'!$A$155:$A$1048576,0),MATCH((CUADRO!O$4&amp;$E133),'Hoja de Trabajo para listado'!$A$151:$Z$151,0)),0)+IFERROR(INDEX('Hoja de Trabajo para listado'!$AB$155:$BA$1048576,MATCH($A133,'Hoja de Trabajo para listado'!$AB$155:$AB$1048576,0),MATCH((CUADRO!O$4&amp;$E133),'Hoja de Trabajo para listado'!$AB$151:$BA$151,0)),0)+IFERROR(INDEX('Hoja de Trabajo para listado'!$BC$155:$CB$1048576,MATCH($A133,'Hoja de Trabajo para listado'!$BC$155:$BC$1048576,0),MATCH((CUADRO!O$4&amp;$E133),'Hoja de Trabajo para listado'!$BC$151:$CB$151,0)),0)+IFERROR(INDEX('Hoja de Trabajo para listado'!$DE$153:$DG$274,MATCH($A133,'Hoja de Trabajo para listado'!$DE$153:$DE$1048576,0),MATCH((CUADRO!O$4&amp;$E133),'Hoja de Trabajo para listado'!$DE$151:$DG$151,0)),0)+IFERROR(INDEX('Hoja de Trabajo para listado'!$CD$155:$DC$1048576,MATCH($A133,'Hoja de Trabajo para listado'!$CD$155:$CD$1048576,0),MATCH((CUADRO!O$4&amp;$E133),'Hoja de Trabajo para listado'!$CD$151:$DC$151,0)),0)</f>
        <v>0</v>
      </c>
      <c r="P133" s="243">
        <f ca="1">+IFERROR(INDEX('Hoja de Trabajo para listado'!$A$155:$Z$1048576,MATCH($A133,'Hoja de Trabajo para listado'!$A$155:$A$1048576,0),MATCH((CUADRO!P$4&amp;$E133),'Hoja de Trabajo para listado'!$A$151:$Z$151,0)),0)+IFERROR(INDEX('Hoja de Trabajo para listado'!$AB$155:$BA$1048576,MATCH($A133,'Hoja de Trabajo para listado'!$AB$155:$AB$1048576,0),MATCH((CUADRO!P$4&amp;$E133),'Hoja de Trabajo para listado'!$AB$151:$BA$151,0)),0)+IFERROR(INDEX('Hoja de Trabajo para listado'!$BC$155:$CB$1048576,MATCH($A133,'Hoja de Trabajo para listado'!$BC$155:$BC$1048576,0),MATCH((CUADRO!P$4&amp;$E133),'Hoja de Trabajo para listado'!$BC$151:$CB$151,0)),0)+IFERROR(INDEX('Hoja de Trabajo para listado'!$DE$153:$DG$274,MATCH($A133,'Hoja de Trabajo para listado'!$DE$153:$DE$1048576,0),MATCH((CUADRO!P$4&amp;$E133),'Hoja de Trabajo para listado'!$DE$151:$DG$151,0)),0)+IFERROR(INDEX('Hoja de Trabajo para listado'!$CD$155:$DC$1048576,MATCH($A133,'Hoja de Trabajo para listado'!$CD$155:$CD$1048576,0),MATCH((CUADRO!P$4&amp;$E133),'Hoja de Trabajo para listado'!$CD$151:$DC$151,0)),0)</f>
        <v>0</v>
      </c>
      <c r="Q133" s="243">
        <f ca="1">+IFERROR(INDEX('Hoja de Trabajo para listado'!$A$155:$Z$1048576,MATCH($A133,'Hoja de Trabajo para listado'!$A$155:$A$1048576,0),MATCH((CUADRO!Q$4&amp;$E133),'Hoja de Trabajo para listado'!$A$151:$Z$151,0)),0)+IFERROR(INDEX('Hoja de Trabajo para listado'!$AB$155:$BA$1048576,MATCH($A133,'Hoja de Trabajo para listado'!$AB$155:$AB$1048576,0),MATCH((CUADRO!Q$4&amp;$E133),'Hoja de Trabajo para listado'!$AB$151:$BA$151,0)),0)+IFERROR(INDEX('Hoja de Trabajo para listado'!$BC$155:$CB$1048576,MATCH($A133,'Hoja de Trabajo para listado'!$BC$155:$BC$1048576,0),MATCH((CUADRO!Q$4&amp;$E133),'Hoja de Trabajo para listado'!$BC$151:$CB$151,0)),0)+IFERROR(INDEX('Hoja de Trabajo para listado'!$DE$153:$DG$274,MATCH($A133,'Hoja de Trabajo para listado'!$DE$153:$DE$1048576,0),MATCH((CUADRO!Q$4&amp;$E133),'Hoja de Trabajo para listado'!$DE$151:$DG$151,0)),0)+IFERROR(INDEX('Hoja de Trabajo para listado'!$CD$155:$DC$1048576,MATCH($A133,'Hoja de Trabajo para listado'!$CD$155:$CD$1048576,0),MATCH((CUADRO!Q$4&amp;$E133),'Hoja de Trabajo para listado'!$CD$151:$DC$151,0)),0)</f>
        <v>0</v>
      </c>
      <c r="R133" s="243">
        <f t="shared" ref="R133:R196" ca="1" si="7">+SUM(F133:Q133)</f>
        <v>0</v>
      </c>
      <c r="S133" s="243"/>
      <c r="T133" s="243">
        <f ca="1">+T134</f>
        <v>0</v>
      </c>
      <c r="U133" s="242">
        <f t="shared" ref="U133:U196" si="8">+IF(E133="Débitos",1,2)</f>
        <v>1</v>
      </c>
      <c r="V133" s="333" t="str">
        <f>+VLOOKUP(A133,bd_lista!$A$3:$E$592,5,FALSE)</f>
        <v>Instituciones Descentralizadas</v>
      </c>
      <c r="W133" s="387" t="str">
        <f>+V133</f>
        <v>Instituciones Descentralizadas</v>
      </c>
      <c r="X133" s="242">
        <f>+VLOOKUP(A133,[4]Sheet1!$A$13:$D$744,4,FALSE)</f>
        <v>66</v>
      </c>
      <c r="Y133" s="242" t="str">
        <f>+VLOOKUP(X133,bd_lista!$A$3:$C$592,3,FALSE)</f>
        <v>Ministerio de Planificación del Desarrollo</v>
      </c>
      <c r="Z133" s="294">
        <f>+X133</f>
        <v>66</v>
      </c>
      <c r="AA133" s="319" t="str">
        <f>+Y133</f>
        <v>Ministerio de Planificación del Desarrollo</v>
      </c>
    </row>
    <row r="134" spans="1:27" ht="15" hidden="1" customHeight="1">
      <c r="A134" s="32">
        <v>201</v>
      </c>
      <c r="B134" s="393"/>
      <c r="C134" s="333" t="str">
        <f>+VLOOKUP(A134,bd_lista!$A$3:$C$592,3,FALSE)</f>
        <v>Agencia para el Des. de las Macroreg. y Zonas Fronterizas</v>
      </c>
      <c r="D134" s="390"/>
      <c r="E134" s="333" t="s">
        <v>1305</v>
      </c>
      <c r="F134" s="245">
        <f ca="1">+IFERROR(INDEX('Hoja de Trabajo para listado'!$A$155:$Z$1048576,MATCH($A134,'Hoja de Trabajo para listado'!$A$155:$A$1048576,0),MATCH((CUADRO!F$4&amp;$E134),'Hoja de Trabajo para listado'!$A$151:$Z$151,0)),0)+IFERROR(INDEX('Hoja de Trabajo para listado'!$AB$155:$BA$1048576,MATCH($A134,'Hoja de Trabajo para listado'!$AB$155:$AB$1048576,0),MATCH((CUADRO!F$4&amp;$E134),'Hoja de Trabajo para listado'!$AB$151:$BA$151,0)),0)+IFERROR(INDEX('Hoja de Trabajo para listado'!$BC$155:$CB$1048576,MATCH($A134,'Hoja de Trabajo para listado'!$BC$155:$BC$1048576,0),MATCH((CUADRO!F$4&amp;$E134),'Hoja de Trabajo para listado'!$BC$151:$CB$151,0)),0)+IFERROR(INDEX('Hoja de Trabajo para listado'!$DE$153:$DG$274,MATCH($A134,'Hoja de Trabajo para listado'!$DE$153:$DE$1048576,0),MATCH((CUADRO!F$4&amp;$E134),'Hoja de Trabajo para listado'!$DE$151:$DG$151,0)),0)+IFERROR(INDEX('Hoja de Trabajo para listado'!$CD$155:$DC$1048576,MATCH($A134,'Hoja de Trabajo para listado'!$CD$155:$CD$1048576,0),MATCH((CUADRO!F$4&amp;$E134),'Hoja de Trabajo para listado'!$CD$151:$DC$151,0)),0)</f>
        <v>0</v>
      </c>
      <c r="G134" s="245">
        <f ca="1">+IFERROR(INDEX('Hoja de Trabajo para listado'!$A$155:$Z$1048576,MATCH($A134,'Hoja de Trabajo para listado'!$A$155:$A$1048576,0),MATCH((CUADRO!G$4&amp;$E134),'Hoja de Trabajo para listado'!$A$151:$Z$151,0)),0)+IFERROR(INDEX('Hoja de Trabajo para listado'!$AB$155:$BA$1048576,MATCH($A134,'Hoja de Trabajo para listado'!$AB$155:$AB$1048576,0),MATCH((CUADRO!G$4&amp;$E134),'Hoja de Trabajo para listado'!$AB$151:$BA$151,0)),0)+IFERROR(INDEX('Hoja de Trabajo para listado'!$BC$155:$CB$1048576,MATCH($A134,'Hoja de Trabajo para listado'!$BC$155:$BC$1048576,0),MATCH((CUADRO!G$4&amp;$E134),'Hoja de Trabajo para listado'!$BC$151:$CB$151,0)),0)+IFERROR(INDEX('Hoja de Trabajo para listado'!$DE$153:$DG$274,MATCH($A134,'Hoja de Trabajo para listado'!$DE$153:$DE$1048576,0),MATCH((CUADRO!G$4&amp;$E134),'Hoja de Trabajo para listado'!$DE$151:$DG$151,0)),0)+IFERROR(INDEX('Hoja de Trabajo para listado'!$CD$155:$DC$1048576,MATCH($A134,'Hoja de Trabajo para listado'!$CD$155:$CD$1048576,0),MATCH((CUADRO!G$4&amp;$E134),'Hoja de Trabajo para listado'!$CD$151:$DC$151,0)),0)</f>
        <v>0</v>
      </c>
      <c r="H134" s="245">
        <f ca="1">+IFERROR(INDEX('Hoja de Trabajo para listado'!$A$155:$Z$1048576,MATCH($A134,'Hoja de Trabajo para listado'!$A$155:$A$1048576,0),MATCH((CUADRO!H$4&amp;$E134),'Hoja de Trabajo para listado'!$A$151:$Z$151,0)),0)+IFERROR(INDEX('Hoja de Trabajo para listado'!$AB$155:$BA$1048576,MATCH($A134,'Hoja de Trabajo para listado'!$AB$155:$AB$1048576,0),MATCH((CUADRO!H$4&amp;$E134),'Hoja de Trabajo para listado'!$AB$151:$BA$151,0)),0)+IFERROR(INDEX('Hoja de Trabajo para listado'!$BC$155:$CB$1048576,MATCH($A134,'Hoja de Trabajo para listado'!$BC$155:$BC$1048576,0),MATCH((CUADRO!H$4&amp;$E134),'Hoja de Trabajo para listado'!$BC$151:$CB$151,0)),0)+IFERROR(INDEX('Hoja de Trabajo para listado'!$DE$153:$DG$274,MATCH($A134,'Hoja de Trabajo para listado'!$DE$153:$DE$1048576,0),MATCH((CUADRO!H$4&amp;$E134),'Hoja de Trabajo para listado'!$DE$151:$DG$151,0)),0)+IFERROR(INDEX('Hoja de Trabajo para listado'!$CD$155:$DC$1048576,MATCH($A134,'Hoja de Trabajo para listado'!$CD$155:$CD$1048576,0),MATCH((CUADRO!H$4&amp;$E134),'Hoja de Trabajo para listado'!$CD$151:$DC$151,0)),0)</f>
        <v>0</v>
      </c>
      <c r="I134" s="245">
        <f ca="1">+IFERROR(INDEX('Hoja de Trabajo para listado'!$A$155:$Z$1048576,MATCH($A134,'Hoja de Trabajo para listado'!$A$155:$A$1048576,0),MATCH((CUADRO!I$4&amp;$E134),'Hoja de Trabajo para listado'!$A$151:$Z$151,0)),0)+IFERROR(INDEX('Hoja de Trabajo para listado'!$AB$155:$BA$1048576,MATCH($A134,'Hoja de Trabajo para listado'!$AB$155:$AB$1048576,0),MATCH((CUADRO!I$4&amp;$E134),'Hoja de Trabajo para listado'!$AB$151:$BA$151,0)),0)+IFERROR(INDEX('Hoja de Trabajo para listado'!$BC$155:$CB$1048576,MATCH($A134,'Hoja de Trabajo para listado'!$BC$155:$BC$1048576,0),MATCH((CUADRO!I$4&amp;$E134),'Hoja de Trabajo para listado'!$BC$151:$CB$151,0)),0)+IFERROR(INDEX('Hoja de Trabajo para listado'!$DE$153:$DG$274,MATCH($A134,'Hoja de Trabajo para listado'!$DE$153:$DE$1048576,0),MATCH((CUADRO!I$4&amp;$E134),'Hoja de Trabajo para listado'!$DE$151:$DG$151,0)),0)+IFERROR(INDEX('Hoja de Trabajo para listado'!$CD$155:$DC$1048576,MATCH($A134,'Hoja de Trabajo para listado'!$CD$155:$CD$1048576,0),MATCH((CUADRO!I$4&amp;$E134),'Hoja de Trabajo para listado'!$CD$151:$DC$151,0)),0)</f>
        <v>0</v>
      </c>
      <c r="J134" s="245">
        <f ca="1">+IFERROR(INDEX('Hoja de Trabajo para listado'!$A$155:$Z$1048576,MATCH($A134,'Hoja de Trabajo para listado'!$A$155:$A$1048576,0),MATCH((CUADRO!J$4&amp;$E134),'Hoja de Trabajo para listado'!$A$151:$Z$151,0)),0)+IFERROR(INDEX('Hoja de Trabajo para listado'!$AB$155:$BA$1048576,MATCH($A134,'Hoja de Trabajo para listado'!$AB$155:$AB$1048576,0),MATCH((CUADRO!J$4&amp;$E134),'Hoja de Trabajo para listado'!$AB$151:$BA$151,0)),0)+IFERROR(INDEX('Hoja de Trabajo para listado'!$BC$155:$CB$1048576,MATCH($A134,'Hoja de Trabajo para listado'!$BC$155:$BC$1048576,0),MATCH((CUADRO!J$4&amp;$E134),'Hoja de Trabajo para listado'!$BC$151:$CB$151,0)),0)+IFERROR(INDEX('Hoja de Trabajo para listado'!$DE$153:$DG$274,MATCH($A134,'Hoja de Trabajo para listado'!$DE$153:$DE$1048576,0),MATCH((CUADRO!J$4&amp;$E134),'Hoja de Trabajo para listado'!$DE$151:$DG$151,0)),0)+IFERROR(INDEX('Hoja de Trabajo para listado'!$CD$155:$DC$1048576,MATCH($A134,'Hoja de Trabajo para listado'!$CD$155:$CD$1048576,0),MATCH((CUADRO!J$4&amp;$E134),'Hoja de Trabajo para listado'!$CD$151:$DC$151,0)),0)</f>
        <v>0</v>
      </c>
      <c r="K134" s="245">
        <f ca="1">+IFERROR(INDEX('Hoja de Trabajo para listado'!$A$155:$Z$1048576,MATCH($A134,'Hoja de Trabajo para listado'!$A$155:$A$1048576,0),MATCH((CUADRO!K$4&amp;$E134),'Hoja de Trabajo para listado'!$A$151:$Z$151,0)),0)+IFERROR(INDEX('Hoja de Trabajo para listado'!$AB$155:$BA$1048576,MATCH($A134,'Hoja de Trabajo para listado'!$AB$155:$AB$1048576,0),MATCH((CUADRO!K$4&amp;$E134),'Hoja de Trabajo para listado'!$AB$151:$BA$151,0)),0)+IFERROR(INDEX('Hoja de Trabajo para listado'!$BC$155:$CB$1048576,MATCH($A134,'Hoja de Trabajo para listado'!$BC$155:$BC$1048576,0),MATCH((CUADRO!K$4&amp;$E134),'Hoja de Trabajo para listado'!$BC$151:$CB$151,0)),0)+IFERROR(INDEX('Hoja de Trabajo para listado'!$DE$153:$DG$274,MATCH($A134,'Hoja de Trabajo para listado'!$DE$153:$DE$1048576,0),MATCH((CUADRO!K$4&amp;$E134),'Hoja de Trabajo para listado'!$DE$151:$DG$151,0)),0)+IFERROR(INDEX('Hoja de Trabajo para listado'!$CD$155:$DC$1048576,MATCH($A134,'Hoja de Trabajo para listado'!$CD$155:$CD$1048576,0),MATCH((CUADRO!K$4&amp;$E134),'Hoja de Trabajo para listado'!$CD$151:$DC$151,0)),0)</f>
        <v>0</v>
      </c>
      <c r="L134" s="245">
        <f ca="1">+IFERROR(INDEX('Hoja de Trabajo para listado'!$A$155:$Z$1048576,MATCH($A134,'Hoja de Trabajo para listado'!$A$155:$A$1048576,0),MATCH((CUADRO!L$4&amp;$E134),'Hoja de Trabajo para listado'!$A$151:$Z$151,0)),0)+IFERROR(INDEX('Hoja de Trabajo para listado'!$AB$155:$BA$1048576,MATCH($A134,'Hoja de Trabajo para listado'!$AB$155:$AB$1048576,0),MATCH((CUADRO!L$4&amp;$E134),'Hoja de Trabajo para listado'!$AB$151:$BA$151,0)),0)+IFERROR(INDEX('Hoja de Trabajo para listado'!$BC$155:$CB$1048576,MATCH($A134,'Hoja de Trabajo para listado'!$BC$155:$BC$1048576,0),MATCH((CUADRO!L$4&amp;$E134),'Hoja de Trabajo para listado'!$BC$151:$CB$151,0)),0)+IFERROR(INDEX('Hoja de Trabajo para listado'!$DE$153:$DG$274,MATCH($A134,'Hoja de Trabajo para listado'!$DE$153:$DE$1048576,0),MATCH((CUADRO!L$4&amp;$E134),'Hoja de Trabajo para listado'!$DE$151:$DG$151,0)),0)+IFERROR(INDEX('Hoja de Trabajo para listado'!$CD$155:$DC$1048576,MATCH($A134,'Hoja de Trabajo para listado'!$CD$155:$CD$1048576,0),MATCH((CUADRO!L$4&amp;$E134),'Hoja de Trabajo para listado'!$CD$151:$DC$151,0)),0)</f>
        <v>0</v>
      </c>
      <c r="M134" s="245">
        <f ca="1">+IFERROR(INDEX('Hoja de Trabajo para listado'!$A$155:$Z$1048576,MATCH($A134,'Hoja de Trabajo para listado'!$A$155:$A$1048576,0),MATCH((CUADRO!M$4&amp;$E134),'Hoja de Trabajo para listado'!$A$151:$Z$151,0)),0)+IFERROR(INDEX('Hoja de Trabajo para listado'!$AB$155:$BA$1048576,MATCH($A134,'Hoja de Trabajo para listado'!$AB$155:$AB$1048576,0),MATCH((CUADRO!M$4&amp;$E134),'Hoja de Trabajo para listado'!$AB$151:$BA$151,0)),0)+IFERROR(INDEX('Hoja de Trabajo para listado'!$BC$155:$CB$1048576,MATCH($A134,'Hoja de Trabajo para listado'!$BC$155:$BC$1048576,0),MATCH((CUADRO!M$4&amp;$E134),'Hoja de Trabajo para listado'!$BC$151:$CB$151,0)),0)+IFERROR(INDEX('Hoja de Trabajo para listado'!$DE$153:$DG$274,MATCH($A134,'Hoja de Trabajo para listado'!$DE$153:$DE$1048576,0),MATCH((CUADRO!M$4&amp;$E134),'Hoja de Trabajo para listado'!$DE$151:$DG$151,0)),0)+IFERROR(INDEX('Hoja de Trabajo para listado'!$CD$155:$DC$1048576,MATCH($A134,'Hoja de Trabajo para listado'!$CD$155:$CD$1048576,0),MATCH((CUADRO!M$4&amp;$E134),'Hoja de Trabajo para listado'!$CD$151:$DC$151,0)),0)</f>
        <v>0</v>
      </c>
      <c r="N134" s="245">
        <f ca="1">+IFERROR(INDEX('Hoja de Trabajo para listado'!$A$155:$Z$1048576,MATCH($A134,'Hoja de Trabajo para listado'!$A$155:$A$1048576,0),MATCH((CUADRO!N$4&amp;$E134),'Hoja de Trabajo para listado'!$A$151:$Z$151,0)),0)+IFERROR(INDEX('Hoja de Trabajo para listado'!$AB$155:$BA$1048576,MATCH($A134,'Hoja de Trabajo para listado'!$AB$155:$AB$1048576,0),MATCH((CUADRO!N$4&amp;$E134),'Hoja de Trabajo para listado'!$AB$151:$BA$151,0)),0)+IFERROR(INDEX('Hoja de Trabajo para listado'!$BC$155:$CB$1048576,MATCH($A134,'Hoja de Trabajo para listado'!$BC$155:$BC$1048576,0),MATCH((CUADRO!N$4&amp;$E134),'Hoja de Trabajo para listado'!$BC$151:$CB$151,0)),0)+IFERROR(INDEX('Hoja de Trabajo para listado'!$DE$153:$DG$274,MATCH($A134,'Hoja de Trabajo para listado'!$DE$153:$DE$1048576,0),MATCH((CUADRO!N$4&amp;$E134),'Hoja de Trabajo para listado'!$DE$151:$DG$151,0)),0)+IFERROR(INDEX('Hoja de Trabajo para listado'!$CD$155:$DC$1048576,MATCH($A134,'Hoja de Trabajo para listado'!$CD$155:$CD$1048576,0),MATCH((CUADRO!N$4&amp;$E134),'Hoja de Trabajo para listado'!$CD$151:$DC$151,0)),0)</f>
        <v>0</v>
      </c>
      <c r="O134" s="245">
        <f ca="1">+IFERROR(INDEX('Hoja de Trabajo para listado'!$A$155:$Z$1048576,MATCH($A134,'Hoja de Trabajo para listado'!$A$155:$A$1048576,0),MATCH((CUADRO!O$4&amp;$E134),'Hoja de Trabajo para listado'!$A$151:$Z$151,0)),0)+IFERROR(INDEX('Hoja de Trabajo para listado'!$AB$155:$BA$1048576,MATCH($A134,'Hoja de Trabajo para listado'!$AB$155:$AB$1048576,0),MATCH((CUADRO!O$4&amp;$E134),'Hoja de Trabajo para listado'!$AB$151:$BA$151,0)),0)+IFERROR(INDEX('Hoja de Trabajo para listado'!$BC$155:$CB$1048576,MATCH($A134,'Hoja de Trabajo para listado'!$BC$155:$BC$1048576,0),MATCH((CUADRO!O$4&amp;$E134),'Hoja de Trabajo para listado'!$BC$151:$CB$151,0)),0)+IFERROR(INDEX('Hoja de Trabajo para listado'!$DE$153:$DG$274,MATCH($A134,'Hoja de Trabajo para listado'!$DE$153:$DE$1048576,0),MATCH((CUADRO!O$4&amp;$E134),'Hoja de Trabajo para listado'!$DE$151:$DG$151,0)),0)+IFERROR(INDEX('Hoja de Trabajo para listado'!$CD$155:$DC$1048576,MATCH($A134,'Hoja de Trabajo para listado'!$CD$155:$CD$1048576,0),MATCH((CUADRO!O$4&amp;$E134),'Hoja de Trabajo para listado'!$CD$151:$DC$151,0)),0)</f>
        <v>0</v>
      </c>
      <c r="P134" s="245">
        <f ca="1">+IFERROR(INDEX('Hoja de Trabajo para listado'!$A$155:$Z$1048576,MATCH($A134,'Hoja de Trabajo para listado'!$A$155:$A$1048576,0),MATCH((CUADRO!P$4&amp;$E134),'Hoja de Trabajo para listado'!$A$151:$Z$151,0)),0)+IFERROR(INDEX('Hoja de Trabajo para listado'!$AB$155:$BA$1048576,MATCH($A134,'Hoja de Trabajo para listado'!$AB$155:$AB$1048576,0),MATCH((CUADRO!P$4&amp;$E134),'Hoja de Trabajo para listado'!$AB$151:$BA$151,0)),0)+IFERROR(INDEX('Hoja de Trabajo para listado'!$BC$155:$CB$1048576,MATCH($A134,'Hoja de Trabajo para listado'!$BC$155:$BC$1048576,0),MATCH((CUADRO!P$4&amp;$E134),'Hoja de Trabajo para listado'!$BC$151:$CB$151,0)),0)+IFERROR(INDEX('Hoja de Trabajo para listado'!$DE$153:$DG$274,MATCH($A134,'Hoja de Trabajo para listado'!$DE$153:$DE$1048576,0),MATCH((CUADRO!P$4&amp;$E134),'Hoja de Trabajo para listado'!$DE$151:$DG$151,0)),0)+IFERROR(INDEX('Hoja de Trabajo para listado'!$CD$155:$DC$1048576,MATCH($A134,'Hoja de Trabajo para listado'!$CD$155:$CD$1048576,0),MATCH((CUADRO!P$4&amp;$E134),'Hoja de Trabajo para listado'!$CD$151:$DC$151,0)),0)</f>
        <v>0</v>
      </c>
      <c r="Q134" s="245">
        <f ca="1">+IFERROR(INDEX('Hoja de Trabajo para listado'!$A$155:$Z$1048576,MATCH($A134,'Hoja de Trabajo para listado'!$A$155:$A$1048576,0),MATCH((CUADRO!Q$4&amp;$E134),'Hoja de Trabajo para listado'!$A$151:$Z$151,0)),0)+IFERROR(INDEX('Hoja de Trabajo para listado'!$AB$155:$BA$1048576,MATCH($A134,'Hoja de Trabajo para listado'!$AB$155:$AB$1048576,0),MATCH((CUADRO!Q$4&amp;$E134),'Hoja de Trabajo para listado'!$AB$151:$BA$151,0)),0)+IFERROR(INDEX('Hoja de Trabajo para listado'!$BC$155:$CB$1048576,MATCH($A134,'Hoja de Trabajo para listado'!$BC$155:$BC$1048576,0),MATCH((CUADRO!Q$4&amp;$E134),'Hoja de Trabajo para listado'!$BC$151:$CB$151,0)),0)+IFERROR(INDEX('Hoja de Trabajo para listado'!$DE$153:$DG$274,MATCH($A134,'Hoja de Trabajo para listado'!$DE$153:$DE$1048576,0),MATCH((CUADRO!Q$4&amp;$E134),'Hoja de Trabajo para listado'!$DE$151:$DG$151,0)),0)+IFERROR(INDEX('Hoja de Trabajo para listado'!$CD$155:$DC$1048576,MATCH($A134,'Hoja de Trabajo para listado'!$CD$155:$CD$1048576,0),MATCH((CUADRO!Q$4&amp;$E134),'Hoja de Trabajo para listado'!$CD$151:$DC$151,0)),0)</f>
        <v>0</v>
      </c>
      <c r="R134" s="245">
        <f t="shared" ca="1" si="7"/>
        <v>0</v>
      </c>
      <c r="S134" s="245">
        <f ca="1">+R133+R134</f>
        <v>0</v>
      </c>
      <c r="T134" s="245">
        <f ca="1">+S134</f>
        <v>0</v>
      </c>
      <c r="U134" s="244">
        <f t="shared" si="8"/>
        <v>2</v>
      </c>
      <c r="V134" s="333" t="str">
        <f>+VLOOKUP(A134,bd_lista!$A$3:$E$592,5,FALSE)</f>
        <v>Instituciones Descentralizadas</v>
      </c>
      <c r="W134" s="388"/>
      <c r="X134" s="242">
        <f>+VLOOKUP(A134,[4]Sheet1!$A$13:$D$744,4,FALSE)</f>
        <v>66</v>
      </c>
      <c r="Y134" s="242" t="str">
        <f>+VLOOKUP(X134,bd_lista!$A$3:$C$592,3,FALSE)</f>
        <v>Ministerio de Planificación del Desarrollo</v>
      </c>
      <c r="Z134" s="292"/>
      <c r="AA134" s="321"/>
    </row>
    <row r="135" spans="1:27" ht="15" customHeight="1">
      <c r="A135" s="251">
        <v>203</v>
      </c>
      <c r="B135" s="392">
        <f>+A135</f>
        <v>203</v>
      </c>
      <c r="C135" s="247" t="str">
        <f>+VLOOKUP(A135,bd_lista!$A$3:$C$592,3,FALSE)</f>
        <v>Autoridad de Supervisión del Sistema Financiero</v>
      </c>
      <c r="D135" s="389" t="str">
        <f>+C135</f>
        <v>Autoridad de Supervisión del Sistema Financiero</v>
      </c>
      <c r="E135" s="247" t="s">
        <v>1304</v>
      </c>
      <c r="F135" s="243">
        <f ca="1">+IFERROR(INDEX('Hoja de Trabajo para listado'!$A$155:$Z$1048576,MATCH($A135,'Hoja de Trabajo para listado'!$A$155:$A$1048576,0),MATCH((CUADRO!F$4&amp;$E135),'Hoja de Trabajo para listado'!$A$151:$Z$151,0)),0)+IFERROR(INDEX('Hoja de Trabajo para listado'!$AB$155:$BA$1048576,MATCH($A135,'Hoja de Trabajo para listado'!$AB$155:$AB$1048576,0),MATCH((CUADRO!F$4&amp;$E135),'Hoja de Trabajo para listado'!$AB$151:$BA$151,0)),0)+IFERROR(INDEX('Hoja de Trabajo para listado'!$BC$155:$CB$1048576,MATCH($A135,'Hoja de Trabajo para listado'!$BC$155:$BC$1048576,0),MATCH((CUADRO!F$4&amp;$E135),'Hoja de Trabajo para listado'!$BC$151:$CB$151,0)),0)+IFERROR(INDEX('Hoja de Trabajo para listado'!$DE$153:$DG$274,MATCH($A135,'Hoja de Trabajo para listado'!$DE$153:$DE$1048576,0),MATCH((CUADRO!F$4&amp;$E135),'Hoja de Trabajo para listado'!$DE$151:$DG$151,0)),0)+IFERROR(INDEX('Hoja de Trabajo para listado'!$CD$155:$DC$1048576,MATCH($A135,'Hoja de Trabajo para listado'!$CD$155:$CD$1048576,0),MATCH((CUADRO!F$4&amp;$E135),'Hoja de Trabajo para listado'!$CD$151:$DC$151,0)),0)</f>
        <v>0</v>
      </c>
      <c r="G135" s="243">
        <f ca="1">+IFERROR(INDEX('Hoja de Trabajo para listado'!$A$155:$Z$1048576,MATCH($A135,'Hoja de Trabajo para listado'!$A$155:$A$1048576,0),MATCH((CUADRO!G$4&amp;$E135),'Hoja de Trabajo para listado'!$A$151:$Z$151,0)),0)+IFERROR(INDEX('Hoja de Trabajo para listado'!$AB$155:$BA$1048576,MATCH($A135,'Hoja de Trabajo para listado'!$AB$155:$AB$1048576,0),MATCH((CUADRO!G$4&amp;$E135),'Hoja de Trabajo para listado'!$AB$151:$BA$151,0)),0)+IFERROR(INDEX('Hoja de Trabajo para listado'!$BC$155:$CB$1048576,MATCH($A135,'Hoja de Trabajo para listado'!$BC$155:$BC$1048576,0),MATCH((CUADRO!G$4&amp;$E135),'Hoja de Trabajo para listado'!$BC$151:$CB$151,0)),0)+IFERROR(INDEX('Hoja de Trabajo para listado'!$DE$153:$DG$274,MATCH($A135,'Hoja de Trabajo para listado'!$DE$153:$DE$1048576,0),MATCH((CUADRO!G$4&amp;$E135),'Hoja de Trabajo para listado'!$DE$151:$DG$151,0)),0)+IFERROR(INDEX('Hoja de Trabajo para listado'!$CD$155:$DC$1048576,MATCH($A135,'Hoja de Trabajo para listado'!$CD$155:$CD$1048576,0),MATCH((CUADRO!G$4&amp;$E135),'Hoja de Trabajo para listado'!$CD$151:$DC$151,0)),0)</f>
        <v>0</v>
      </c>
      <c r="H135" s="243">
        <f ca="1">+IFERROR(INDEX('Hoja de Trabajo para listado'!$A$155:$Z$1048576,MATCH($A135,'Hoja de Trabajo para listado'!$A$155:$A$1048576,0),MATCH((CUADRO!H$4&amp;$E135),'Hoja de Trabajo para listado'!$A$151:$Z$151,0)),0)+IFERROR(INDEX('Hoja de Trabajo para listado'!$AB$155:$BA$1048576,MATCH($A135,'Hoja de Trabajo para listado'!$AB$155:$AB$1048576,0),MATCH((CUADRO!H$4&amp;$E135),'Hoja de Trabajo para listado'!$AB$151:$BA$151,0)),0)+IFERROR(INDEX('Hoja de Trabajo para listado'!$BC$155:$CB$1048576,MATCH($A135,'Hoja de Trabajo para listado'!$BC$155:$BC$1048576,0),MATCH((CUADRO!H$4&amp;$E135),'Hoja de Trabajo para listado'!$BC$151:$CB$151,0)),0)+IFERROR(INDEX('Hoja de Trabajo para listado'!$DE$153:$DG$274,MATCH($A135,'Hoja de Trabajo para listado'!$DE$153:$DE$1048576,0),MATCH((CUADRO!H$4&amp;$E135),'Hoja de Trabajo para listado'!$DE$151:$DG$151,0)),0)+IFERROR(INDEX('Hoja de Trabajo para listado'!$CD$155:$DC$1048576,MATCH($A135,'Hoja de Trabajo para listado'!$CD$155:$CD$1048576,0),MATCH((CUADRO!H$4&amp;$E135),'Hoja de Trabajo para listado'!$CD$151:$DC$151,0)),0)</f>
        <v>0</v>
      </c>
      <c r="I135" s="243">
        <f ca="1">+IFERROR(INDEX('Hoja de Trabajo para listado'!$A$155:$Z$1048576,MATCH($A135,'Hoja de Trabajo para listado'!$A$155:$A$1048576,0),MATCH((CUADRO!I$4&amp;$E135),'Hoja de Trabajo para listado'!$A$151:$Z$151,0)),0)+IFERROR(INDEX('Hoja de Trabajo para listado'!$AB$155:$BA$1048576,MATCH($A135,'Hoja de Trabajo para listado'!$AB$155:$AB$1048576,0),MATCH((CUADRO!I$4&amp;$E135),'Hoja de Trabajo para listado'!$AB$151:$BA$151,0)),0)+IFERROR(INDEX('Hoja de Trabajo para listado'!$BC$155:$CB$1048576,MATCH($A135,'Hoja de Trabajo para listado'!$BC$155:$BC$1048576,0),MATCH((CUADRO!I$4&amp;$E135),'Hoja de Trabajo para listado'!$BC$151:$CB$151,0)),0)+IFERROR(INDEX('Hoja de Trabajo para listado'!$DE$153:$DG$274,MATCH($A135,'Hoja de Trabajo para listado'!$DE$153:$DE$1048576,0),MATCH((CUADRO!I$4&amp;$E135),'Hoja de Trabajo para listado'!$DE$151:$DG$151,0)),0)+IFERROR(INDEX('Hoja de Trabajo para listado'!$CD$155:$DC$1048576,MATCH($A135,'Hoja de Trabajo para listado'!$CD$155:$CD$1048576,0),MATCH((CUADRO!I$4&amp;$E135),'Hoja de Trabajo para listado'!$CD$151:$DC$151,0)),0)</f>
        <v>0</v>
      </c>
      <c r="J135" s="243">
        <f ca="1">+IFERROR(INDEX('Hoja de Trabajo para listado'!$A$155:$Z$1048576,MATCH($A135,'Hoja de Trabajo para listado'!$A$155:$A$1048576,0),MATCH((CUADRO!J$4&amp;$E135),'Hoja de Trabajo para listado'!$A$151:$Z$151,0)),0)+IFERROR(INDEX('Hoja de Trabajo para listado'!$AB$155:$BA$1048576,MATCH($A135,'Hoja de Trabajo para listado'!$AB$155:$AB$1048576,0),MATCH((CUADRO!J$4&amp;$E135),'Hoja de Trabajo para listado'!$AB$151:$BA$151,0)),0)+IFERROR(INDEX('Hoja de Trabajo para listado'!$BC$155:$CB$1048576,MATCH($A135,'Hoja de Trabajo para listado'!$BC$155:$BC$1048576,0),MATCH((CUADRO!J$4&amp;$E135),'Hoja de Trabajo para listado'!$BC$151:$CB$151,0)),0)+IFERROR(INDEX('Hoja de Trabajo para listado'!$DE$153:$DG$274,MATCH($A135,'Hoja de Trabajo para listado'!$DE$153:$DE$1048576,0),MATCH((CUADRO!J$4&amp;$E135),'Hoja de Trabajo para listado'!$DE$151:$DG$151,0)),0)+IFERROR(INDEX('Hoja de Trabajo para listado'!$CD$155:$DC$1048576,MATCH($A135,'Hoja de Trabajo para listado'!$CD$155:$CD$1048576,0),MATCH((CUADRO!J$4&amp;$E135),'Hoja de Trabajo para listado'!$CD$151:$DC$151,0)),0)</f>
        <v>0</v>
      </c>
      <c r="K135" s="243">
        <f ca="1">+IFERROR(INDEX('Hoja de Trabajo para listado'!$A$155:$Z$1048576,MATCH($A135,'Hoja de Trabajo para listado'!$A$155:$A$1048576,0),MATCH((CUADRO!K$4&amp;$E135),'Hoja de Trabajo para listado'!$A$151:$Z$151,0)),0)+IFERROR(INDEX('Hoja de Trabajo para listado'!$AB$155:$BA$1048576,MATCH($A135,'Hoja de Trabajo para listado'!$AB$155:$AB$1048576,0),MATCH((CUADRO!K$4&amp;$E135),'Hoja de Trabajo para listado'!$AB$151:$BA$151,0)),0)+IFERROR(INDEX('Hoja de Trabajo para listado'!$BC$155:$CB$1048576,MATCH($A135,'Hoja de Trabajo para listado'!$BC$155:$BC$1048576,0),MATCH((CUADRO!K$4&amp;$E135),'Hoja de Trabajo para listado'!$BC$151:$CB$151,0)),0)+IFERROR(INDEX('Hoja de Trabajo para listado'!$DE$153:$DG$274,MATCH($A135,'Hoja de Trabajo para listado'!$DE$153:$DE$1048576,0),MATCH((CUADRO!K$4&amp;$E135),'Hoja de Trabajo para listado'!$DE$151:$DG$151,0)),0)+IFERROR(INDEX('Hoja de Trabajo para listado'!$CD$155:$DC$1048576,MATCH($A135,'Hoja de Trabajo para listado'!$CD$155:$CD$1048576,0),MATCH((CUADRO!K$4&amp;$E135),'Hoja de Trabajo para listado'!$CD$151:$DC$151,0)),0)</f>
        <v>0</v>
      </c>
      <c r="L135" s="243">
        <f ca="1">+IFERROR(INDEX('Hoja de Trabajo para listado'!$A$155:$Z$1048576,MATCH($A135,'Hoja de Trabajo para listado'!$A$155:$A$1048576,0),MATCH((CUADRO!L$4&amp;$E135),'Hoja de Trabajo para listado'!$A$151:$Z$151,0)),0)+IFERROR(INDEX('Hoja de Trabajo para listado'!$AB$155:$BA$1048576,MATCH($A135,'Hoja de Trabajo para listado'!$AB$155:$AB$1048576,0),MATCH((CUADRO!L$4&amp;$E135),'Hoja de Trabajo para listado'!$AB$151:$BA$151,0)),0)+IFERROR(INDEX('Hoja de Trabajo para listado'!$BC$155:$CB$1048576,MATCH($A135,'Hoja de Trabajo para listado'!$BC$155:$BC$1048576,0),MATCH((CUADRO!L$4&amp;$E135),'Hoja de Trabajo para listado'!$BC$151:$CB$151,0)),0)+IFERROR(INDEX('Hoja de Trabajo para listado'!$DE$153:$DG$274,MATCH($A135,'Hoja de Trabajo para listado'!$DE$153:$DE$1048576,0),MATCH((CUADRO!L$4&amp;$E135),'Hoja de Trabajo para listado'!$DE$151:$DG$151,0)),0)+IFERROR(INDEX('Hoja de Trabajo para listado'!$CD$155:$DC$1048576,MATCH($A135,'Hoja de Trabajo para listado'!$CD$155:$CD$1048576,0),MATCH((CUADRO!L$4&amp;$E135),'Hoja de Trabajo para listado'!$CD$151:$DC$151,0)),0)</f>
        <v>0</v>
      </c>
      <c r="M135" s="243">
        <f ca="1">+IFERROR(INDEX('Hoja de Trabajo para listado'!$A$155:$Z$1048576,MATCH($A135,'Hoja de Trabajo para listado'!$A$155:$A$1048576,0),MATCH((CUADRO!M$4&amp;$E135),'Hoja de Trabajo para listado'!$A$151:$Z$151,0)),0)+IFERROR(INDEX('Hoja de Trabajo para listado'!$AB$155:$BA$1048576,MATCH($A135,'Hoja de Trabajo para listado'!$AB$155:$AB$1048576,0),MATCH((CUADRO!M$4&amp;$E135),'Hoja de Trabajo para listado'!$AB$151:$BA$151,0)),0)+IFERROR(INDEX('Hoja de Trabajo para listado'!$BC$155:$CB$1048576,MATCH($A135,'Hoja de Trabajo para listado'!$BC$155:$BC$1048576,0),MATCH((CUADRO!M$4&amp;$E135),'Hoja de Trabajo para listado'!$BC$151:$CB$151,0)),0)+IFERROR(INDEX('Hoja de Trabajo para listado'!$DE$153:$DG$274,MATCH($A135,'Hoja de Trabajo para listado'!$DE$153:$DE$1048576,0),MATCH((CUADRO!M$4&amp;$E135),'Hoja de Trabajo para listado'!$DE$151:$DG$151,0)),0)+IFERROR(INDEX('Hoja de Trabajo para listado'!$CD$155:$DC$1048576,MATCH($A135,'Hoja de Trabajo para listado'!$CD$155:$CD$1048576,0),MATCH((CUADRO!M$4&amp;$E135),'Hoja de Trabajo para listado'!$CD$151:$DC$151,0)),0)</f>
        <v>0</v>
      </c>
      <c r="N135" s="243">
        <f ca="1">+IFERROR(INDEX('Hoja de Trabajo para listado'!$A$155:$Z$1048576,MATCH($A135,'Hoja de Trabajo para listado'!$A$155:$A$1048576,0),MATCH((CUADRO!N$4&amp;$E135),'Hoja de Trabajo para listado'!$A$151:$Z$151,0)),0)+IFERROR(INDEX('Hoja de Trabajo para listado'!$AB$155:$BA$1048576,MATCH($A135,'Hoja de Trabajo para listado'!$AB$155:$AB$1048576,0),MATCH((CUADRO!N$4&amp;$E135),'Hoja de Trabajo para listado'!$AB$151:$BA$151,0)),0)+IFERROR(INDEX('Hoja de Trabajo para listado'!$BC$155:$CB$1048576,MATCH($A135,'Hoja de Trabajo para listado'!$BC$155:$BC$1048576,0),MATCH((CUADRO!N$4&amp;$E135),'Hoja de Trabajo para listado'!$BC$151:$CB$151,0)),0)+IFERROR(INDEX('Hoja de Trabajo para listado'!$DE$153:$DG$274,MATCH($A135,'Hoja de Trabajo para listado'!$DE$153:$DE$1048576,0),MATCH((CUADRO!N$4&amp;$E135),'Hoja de Trabajo para listado'!$DE$151:$DG$151,0)),0)+IFERROR(INDEX('Hoja de Trabajo para listado'!$CD$155:$DC$1048576,MATCH($A135,'Hoja de Trabajo para listado'!$CD$155:$CD$1048576,0),MATCH((CUADRO!N$4&amp;$E135),'Hoja de Trabajo para listado'!$CD$151:$DC$151,0)),0)</f>
        <v>0</v>
      </c>
      <c r="O135" s="243">
        <f ca="1">+IFERROR(INDEX('Hoja de Trabajo para listado'!$A$155:$Z$1048576,MATCH($A135,'Hoja de Trabajo para listado'!$A$155:$A$1048576,0),MATCH((CUADRO!O$4&amp;$E135),'Hoja de Trabajo para listado'!$A$151:$Z$151,0)),0)+IFERROR(INDEX('Hoja de Trabajo para listado'!$AB$155:$BA$1048576,MATCH($A135,'Hoja de Trabajo para listado'!$AB$155:$AB$1048576,0),MATCH((CUADRO!O$4&amp;$E135),'Hoja de Trabajo para listado'!$AB$151:$BA$151,0)),0)+IFERROR(INDEX('Hoja de Trabajo para listado'!$BC$155:$CB$1048576,MATCH($A135,'Hoja de Trabajo para listado'!$BC$155:$BC$1048576,0),MATCH((CUADRO!O$4&amp;$E135),'Hoja de Trabajo para listado'!$BC$151:$CB$151,0)),0)+IFERROR(INDEX('Hoja de Trabajo para listado'!$DE$153:$DG$274,MATCH($A135,'Hoja de Trabajo para listado'!$DE$153:$DE$1048576,0),MATCH((CUADRO!O$4&amp;$E135),'Hoja de Trabajo para listado'!$DE$151:$DG$151,0)),0)+IFERROR(INDEX('Hoja de Trabajo para listado'!$CD$155:$DC$1048576,MATCH($A135,'Hoja de Trabajo para listado'!$CD$155:$CD$1048576,0),MATCH((CUADRO!O$4&amp;$E135),'Hoja de Trabajo para listado'!$CD$151:$DC$151,0)),0)</f>
        <v>0</v>
      </c>
      <c r="P135" s="243">
        <f ca="1">+IFERROR(INDEX('Hoja de Trabajo para listado'!$A$155:$Z$1048576,MATCH($A135,'Hoja de Trabajo para listado'!$A$155:$A$1048576,0),MATCH((CUADRO!P$4&amp;$E135),'Hoja de Trabajo para listado'!$A$151:$Z$151,0)),0)+IFERROR(INDEX('Hoja de Trabajo para listado'!$AB$155:$BA$1048576,MATCH($A135,'Hoja de Trabajo para listado'!$AB$155:$AB$1048576,0),MATCH((CUADRO!P$4&amp;$E135),'Hoja de Trabajo para listado'!$AB$151:$BA$151,0)),0)+IFERROR(INDEX('Hoja de Trabajo para listado'!$BC$155:$CB$1048576,MATCH($A135,'Hoja de Trabajo para listado'!$BC$155:$BC$1048576,0),MATCH((CUADRO!P$4&amp;$E135),'Hoja de Trabajo para listado'!$BC$151:$CB$151,0)),0)+IFERROR(INDEX('Hoja de Trabajo para listado'!$DE$153:$DG$274,MATCH($A135,'Hoja de Trabajo para listado'!$DE$153:$DE$1048576,0),MATCH((CUADRO!P$4&amp;$E135),'Hoja de Trabajo para listado'!$DE$151:$DG$151,0)),0)+IFERROR(INDEX('Hoja de Trabajo para listado'!$CD$155:$DC$1048576,MATCH($A135,'Hoja de Trabajo para listado'!$CD$155:$CD$1048576,0),MATCH((CUADRO!P$4&amp;$E135),'Hoja de Trabajo para listado'!$CD$151:$DC$151,0)),0)</f>
        <v>0</v>
      </c>
      <c r="Q135" s="243">
        <f ca="1">+IFERROR(INDEX('Hoja de Trabajo para listado'!$A$155:$Z$1048576,MATCH($A135,'Hoja de Trabajo para listado'!$A$155:$A$1048576,0),MATCH((CUADRO!Q$4&amp;$E135),'Hoja de Trabajo para listado'!$A$151:$Z$151,0)),0)+IFERROR(INDEX('Hoja de Trabajo para listado'!$AB$155:$BA$1048576,MATCH($A135,'Hoja de Trabajo para listado'!$AB$155:$AB$1048576,0),MATCH((CUADRO!Q$4&amp;$E135),'Hoja de Trabajo para listado'!$AB$151:$BA$151,0)),0)+IFERROR(INDEX('Hoja de Trabajo para listado'!$BC$155:$CB$1048576,MATCH($A135,'Hoja de Trabajo para listado'!$BC$155:$BC$1048576,0),MATCH((CUADRO!Q$4&amp;$E135),'Hoja de Trabajo para listado'!$BC$151:$CB$151,0)),0)+IFERROR(INDEX('Hoja de Trabajo para listado'!$DE$153:$DG$274,MATCH($A135,'Hoja de Trabajo para listado'!$DE$153:$DE$1048576,0),MATCH((CUADRO!Q$4&amp;$E135),'Hoja de Trabajo para listado'!$DE$151:$DG$151,0)),0)+IFERROR(INDEX('Hoja de Trabajo para listado'!$CD$155:$DC$1048576,MATCH($A135,'Hoja de Trabajo para listado'!$CD$155:$CD$1048576,0),MATCH((CUADRO!Q$4&amp;$E135),'Hoja de Trabajo para listado'!$CD$151:$DC$151,0)),0)</f>
        <v>0</v>
      </c>
      <c r="R135" s="243">
        <f t="shared" ca="1" si="7"/>
        <v>0</v>
      </c>
      <c r="S135" s="243"/>
      <c r="T135" s="243">
        <f ca="1">+T136</f>
        <v>857636.53</v>
      </c>
      <c r="U135" s="242">
        <f t="shared" si="8"/>
        <v>1</v>
      </c>
      <c r="V135" s="333" t="str">
        <f>+VLOOKUP(A135,bd_lista!$A$3:$E$592,5,FALSE)</f>
        <v>Instituciones Descentralizadas</v>
      </c>
      <c r="W135" s="387" t="str">
        <f>+V135</f>
        <v>Instituciones Descentralizadas</v>
      </c>
      <c r="X135" s="242">
        <f>+VLOOKUP(A135,[4]Sheet1!$A$13:$D$744,4,FALSE)</f>
        <v>35</v>
      </c>
      <c r="Y135" s="242" t="str">
        <f>+VLOOKUP(X135,bd_lista!$A$3:$C$592,3,FALSE)</f>
        <v>Ministerio de Economía y Finanzas Públicas</v>
      </c>
      <c r="Z135" s="294">
        <f>+X135</f>
        <v>35</v>
      </c>
      <c r="AA135" s="319" t="str">
        <f>+Y135</f>
        <v>Ministerio de Economía y Finanzas Públicas</v>
      </c>
    </row>
    <row r="136" spans="1:27" ht="15" customHeight="1">
      <c r="A136" s="32">
        <v>203</v>
      </c>
      <c r="B136" s="393"/>
      <c r="C136" s="333" t="str">
        <f>+VLOOKUP(A136,bd_lista!$A$3:$C$592,3,FALSE)</f>
        <v>Autoridad de Supervisión del Sistema Financiero</v>
      </c>
      <c r="D136" s="390"/>
      <c r="E136" s="333" t="s">
        <v>1305</v>
      </c>
      <c r="F136" s="245">
        <f ca="1">+IFERROR(INDEX('Hoja de Trabajo para listado'!$A$155:$Z$1048576,MATCH($A136,'Hoja de Trabajo para listado'!$A$155:$A$1048576,0),MATCH((CUADRO!F$4&amp;$E136),'Hoja de Trabajo para listado'!$A$151:$Z$151,0)),0)+IFERROR(INDEX('Hoja de Trabajo para listado'!$AB$155:$BA$1048576,MATCH($A136,'Hoja de Trabajo para listado'!$AB$155:$AB$1048576,0),MATCH((CUADRO!F$4&amp;$E136),'Hoja de Trabajo para listado'!$AB$151:$BA$151,0)),0)+IFERROR(INDEX('Hoja de Trabajo para listado'!$BC$155:$CB$1048576,MATCH($A136,'Hoja de Trabajo para listado'!$BC$155:$BC$1048576,0),MATCH((CUADRO!F$4&amp;$E136),'Hoja de Trabajo para listado'!$BC$151:$CB$151,0)),0)+IFERROR(INDEX('Hoja de Trabajo para listado'!$DE$153:$DG$274,MATCH($A136,'Hoja de Trabajo para listado'!$DE$153:$DE$1048576,0),MATCH((CUADRO!F$4&amp;$E136),'Hoja de Trabajo para listado'!$DE$151:$DG$151,0)),0)+IFERROR(INDEX('Hoja de Trabajo para listado'!$CD$155:$DC$1048576,MATCH($A136,'Hoja de Trabajo para listado'!$CD$155:$CD$1048576,0),MATCH((CUADRO!F$4&amp;$E136),'Hoja de Trabajo para listado'!$CD$151:$DC$151,0)),0)</f>
        <v>0</v>
      </c>
      <c r="G136" s="245">
        <f ca="1">+IFERROR(INDEX('Hoja de Trabajo para listado'!$A$155:$Z$1048576,MATCH($A136,'Hoja de Trabajo para listado'!$A$155:$A$1048576,0),MATCH((CUADRO!G$4&amp;$E136),'Hoja de Trabajo para listado'!$A$151:$Z$151,0)),0)+IFERROR(INDEX('Hoja de Trabajo para listado'!$AB$155:$BA$1048576,MATCH($A136,'Hoja de Trabajo para listado'!$AB$155:$AB$1048576,0),MATCH((CUADRO!G$4&amp;$E136),'Hoja de Trabajo para listado'!$AB$151:$BA$151,0)),0)+IFERROR(INDEX('Hoja de Trabajo para listado'!$BC$155:$CB$1048576,MATCH($A136,'Hoja de Trabajo para listado'!$BC$155:$BC$1048576,0),MATCH((CUADRO!G$4&amp;$E136),'Hoja de Trabajo para listado'!$BC$151:$CB$151,0)),0)+IFERROR(INDEX('Hoja de Trabajo para listado'!$DE$153:$DG$274,MATCH($A136,'Hoja de Trabajo para listado'!$DE$153:$DE$1048576,0),MATCH((CUADRO!G$4&amp;$E136),'Hoja de Trabajo para listado'!$DE$151:$DG$151,0)),0)+IFERROR(INDEX('Hoja de Trabajo para listado'!$CD$155:$DC$1048576,MATCH($A136,'Hoja de Trabajo para listado'!$CD$155:$CD$1048576,0),MATCH((CUADRO!G$4&amp;$E136),'Hoja de Trabajo para listado'!$CD$151:$DC$151,0)),0)</f>
        <v>0</v>
      </c>
      <c r="H136" s="245">
        <f ca="1">+IFERROR(INDEX('Hoja de Trabajo para listado'!$A$155:$Z$1048576,MATCH($A136,'Hoja de Trabajo para listado'!$A$155:$A$1048576,0),MATCH((CUADRO!H$4&amp;$E136),'Hoja de Trabajo para listado'!$A$151:$Z$151,0)),0)+IFERROR(INDEX('Hoja de Trabajo para listado'!$AB$155:$BA$1048576,MATCH($A136,'Hoja de Trabajo para listado'!$AB$155:$AB$1048576,0),MATCH((CUADRO!H$4&amp;$E136),'Hoja de Trabajo para listado'!$AB$151:$BA$151,0)),0)+IFERROR(INDEX('Hoja de Trabajo para listado'!$BC$155:$CB$1048576,MATCH($A136,'Hoja de Trabajo para listado'!$BC$155:$BC$1048576,0),MATCH((CUADRO!H$4&amp;$E136),'Hoja de Trabajo para listado'!$BC$151:$CB$151,0)),0)+IFERROR(INDEX('Hoja de Trabajo para listado'!$DE$153:$DG$274,MATCH($A136,'Hoja de Trabajo para listado'!$DE$153:$DE$1048576,0),MATCH((CUADRO!H$4&amp;$E136),'Hoja de Trabajo para listado'!$DE$151:$DG$151,0)),0)+IFERROR(INDEX('Hoja de Trabajo para listado'!$CD$155:$DC$1048576,MATCH($A136,'Hoja de Trabajo para listado'!$CD$155:$CD$1048576,0),MATCH((CUADRO!H$4&amp;$E136),'Hoja de Trabajo para listado'!$CD$151:$DC$151,0)),0)</f>
        <v>0</v>
      </c>
      <c r="I136" s="245">
        <f ca="1">+IFERROR(INDEX('Hoja de Trabajo para listado'!$A$155:$Z$1048576,MATCH($A136,'Hoja de Trabajo para listado'!$A$155:$A$1048576,0),MATCH((CUADRO!I$4&amp;$E136),'Hoja de Trabajo para listado'!$A$151:$Z$151,0)),0)+IFERROR(INDEX('Hoja de Trabajo para listado'!$AB$155:$BA$1048576,MATCH($A136,'Hoja de Trabajo para listado'!$AB$155:$AB$1048576,0),MATCH((CUADRO!I$4&amp;$E136),'Hoja de Trabajo para listado'!$AB$151:$BA$151,0)),0)+IFERROR(INDEX('Hoja de Trabajo para listado'!$BC$155:$CB$1048576,MATCH($A136,'Hoja de Trabajo para listado'!$BC$155:$BC$1048576,0),MATCH((CUADRO!I$4&amp;$E136),'Hoja de Trabajo para listado'!$BC$151:$CB$151,0)),0)+IFERROR(INDEX('Hoja de Trabajo para listado'!$DE$153:$DG$274,MATCH($A136,'Hoja de Trabajo para listado'!$DE$153:$DE$1048576,0),MATCH((CUADRO!I$4&amp;$E136),'Hoja de Trabajo para listado'!$DE$151:$DG$151,0)),0)+IFERROR(INDEX('Hoja de Trabajo para listado'!$CD$155:$DC$1048576,MATCH($A136,'Hoja de Trabajo para listado'!$CD$155:$CD$1048576,0),MATCH((CUADRO!I$4&amp;$E136),'Hoja de Trabajo para listado'!$CD$151:$DC$151,0)),0)</f>
        <v>2191.8000000000002</v>
      </c>
      <c r="J136" s="245">
        <f ca="1">+IFERROR(INDEX('Hoja de Trabajo para listado'!$A$155:$Z$1048576,MATCH($A136,'Hoja de Trabajo para listado'!$A$155:$A$1048576,0),MATCH((CUADRO!J$4&amp;$E136),'Hoja de Trabajo para listado'!$A$151:$Z$151,0)),0)+IFERROR(INDEX('Hoja de Trabajo para listado'!$AB$155:$BA$1048576,MATCH($A136,'Hoja de Trabajo para listado'!$AB$155:$AB$1048576,0),MATCH((CUADRO!J$4&amp;$E136),'Hoja de Trabajo para listado'!$AB$151:$BA$151,0)),0)+IFERROR(INDEX('Hoja de Trabajo para listado'!$BC$155:$CB$1048576,MATCH($A136,'Hoja de Trabajo para listado'!$BC$155:$BC$1048576,0),MATCH((CUADRO!J$4&amp;$E136),'Hoja de Trabajo para listado'!$BC$151:$CB$151,0)),0)+IFERROR(INDEX('Hoja de Trabajo para listado'!$DE$153:$DG$274,MATCH($A136,'Hoja de Trabajo para listado'!$DE$153:$DE$1048576,0),MATCH((CUADRO!J$4&amp;$E136),'Hoja de Trabajo para listado'!$DE$151:$DG$151,0)),0)+IFERROR(INDEX('Hoja de Trabajo para listado'!$CD$155:$DC$1048576,MATCH($A136,'Hoja de Trabajo para listado'!$CD$155:$CD$1048576,0),MATCH((CUADRO!J$4&amp;$E136),'Hoja de Trabajo para listado'!$CD$151:$DC$151,0)),0)</f>
        <v>855444.73</v>
      </c>
      <c r="K136" s="245">
        <f ca="1">+IFERROR(INDEX('Hoja de Trabajo para listado'!$A$155:$Z$1048576,MATCH($A136,'Hoja de Trabajo para listado'!$A$155:$A$1048576,0),MATCH((CUADRO!K$4&amp;$E136),'Hoja de Trabajo para listado'!$A$151:$Z$151,0)),0)+IFERROR(INDEX('Hoja de Trabajo para listado'!$AB$155:$BA$1048576,MATCH($A136,'Hoja de Trabajo para listado'!$AB$155:$AB$1048576,0),MATCH((CUADRO!K$4&amp;$E136),'Hoja de Trabajo para listado'!$AB$151:$BA$151,0)),0)+IFERROR(INDEX('Hoja de Trabajo para listado'!$BC$155:$CB$1048576,MATCH($A136,'Hoja de Trabajo para listado'!$BC$155:$BC$1048576,0),MATCH((CUADRO!K$4&amp;$E136),'Hoja de Trabajo para listado'!$BC$151:$CB$151,0)),0)+IFERROR(INDEX('Hoja de Trabajo para listado'!$DE$153:$DG$274,MATCH($A136,'Hoja de Trabajo para listado'!$DE$153:$DE$1048576,0),MATCH((CUADRO!K$4&amp;$E136),'Hoja de Trabajo para listado'!$DE$151:$DG$151,0)),0)+IFERROR(INDEX('Hoja de Trabajo para listado'!$CD$155:$DC$1048576,MATCH($A136,'Hoja de Trabajo para listado'!$CD$155:$CD$1048576,0),MATCH((CUADRO!K$4&amp;$E136),'Hoja de Trabajo para listado'!$CD$151:$DC$151,0)),0)</f>
        <v>0</v>
      </c>
      <c r="L136" s="245">
        <f ca="1">+IFERROR(INDEX('Hoja de Trabajo para listado'!$A$155:$Z$1048576,MATCH($A136,'Hoja de Trabajo para listado'!$A$155:$A$1048576,0),MATCH((CUADRO!L$4&amp;$E136),'Hoja de Trabajo para listado'!$A$151:$Z$151,0)),0)+IFERROR(INDEX('Hoja de Trabajo para listado'!$AB$155:$BA$1048576,MATCH($A136,'Hoja de Trabajo para listado'!$AB$155:$AB$1048576,0),MATCH((CUADRO!L$4&amp;$E136),'Hoja de Trabajo para listado'!$AB$151:$BA$151,0)),0)+IFERROR(INDEX('Hoja de Trabajo para listado'!$BC$155:$CB$1048576,MATCH($A136,'Hoja de Trabajo para listado'!$BC$155:$BC$1048576,0),MATCH((CUADRO!L$4&amp;$E136),'Hoja de Trabajo para listado'!$BC$151:$CB$151,0)),0)+IFERROR(INDEX('Hoja de Trabajo para listado'!$DE$153:$DG$274,MATCH($A136,'Hoja de Trabajo para listado'!$DE$153:$DE$1048576,0),MATCH((CUADRO!L$4&amp;$E136),'Hoja de Trabajo para listado'!$DE$151:$DG$151,0)),0)+IFERROR(INDEX('Hoja de Trabajo para listado'!$CD$155:$DC$1048576,MATCH($A136,'Hoja de Trabajo para listado'!$CD$155:$CD$1048576,0),MATCH((CUADRO!L$4&amp;$E136),'Hoja de Trabajo para listado'!$CD$151:$DC$151,0)),0)</f>
        <v>0</v>
      </c>
      <c r="M136" s="245">
        <f ca="1">+IFERROR(INDEX('Hoja de Trabajo para listado'!$A$155:$Z$1048576,MATCH($A136,'Hoja de Trabajo para listado'!$A$155:$A$1048576,0),MATCH((CUADRO!M$4&amp;$E136),'Hoja de Trabajo para listado'!$A$151:$Z$151,0)),0)+IFERROR(INDEX('Hoja de Trabajo para listado'!$AB$155:$BA$1048576,MATCH($A136,'Hoja de Trabajo para listado'!$AB$155:$AB$1048576,0),MATCH((CUADRO!M$4&amp;$E136),'Hoja de Trabajo para listado'!$AB$151:$BA$151,0)),0)+IFERROR(INDEX('Hoja de Trabajo para listado'!$BC$155:$CB$1048576,MATCH($A136,'Hoja de Trabajo para listado'!$BC$155:$BC$1048576,0),MATCH((CUADRO!M$4&amp;$E136),'Hoja de Trabajo para listado'!$BC$151:$CB$151,0)),0)+IFERROR(INDEX('Hoja de Trabajo para listado'!$DE$153:$DG$274,MATCH($A136,'Hoja de Trabajo para listado'!$DE$153:$DE$1048576,0),MATCH((CUADRO!M$4&amp;$E136),'Hoja de Trabajo para listado'!$DE$151:$DG$151,0)),0)+IFERROR(INDEX('Hoja de Trabajo para listado'!$CD$155:$DC$1048576,MATCH($A136,'Hoja de Trabajo para listado'!$CD$155:$CD$1048576,0),MATCH((CUADRO!M$4&amp;$E136),'Hoja de Trabajo para listado'!$CD$151:$DC$151,0)),0)</f>
        <v>0</v>
      </c>
      <c r="N136" s="245">
        <f ca="1">+IFERROR(INDEX('Hoja de Trabajo para listado'!$A$155:$Z$1048576,MATCH($A136,'Hoja de Trabajo para listado'!$A$155:$A$1048576,0),MATCH((CUADRO!N$4&amp;$E136),'Hoja de Trabajo para listado'!$A$151:$Z$151,0)),0)+IFERROR(INDEX('Hoja de Trabajo para listado'!$AB$155:$BA$1048576,MATCH($A136,'Hoja de Trabajo para listado'!$AB$155:$AB$1048576,0),MATCH((CUADRO!N$4&amp;$E136),'Hoja de Trabajo para listado'!$AB$151:$BA$151,0)),0)+IFERROR(INDEX('Hoja de Trabajo para listado'!$BC$155:$CB$1048576,MATCH($A136,'Hoja de Trabajo para listado'!$BC$155:$BC$1048576,0),MATCH((CUADRO!N$4&amp;$E136),'Hoja de Trabajo para listado'!$BC$151:$CB$151,0)),0)+IFERROR(INDEX('Hoja de Trabajo para listado'!$DE$153:$DG$274,MATCH($A136,'Hoja de Trabajo para listado'!$DE$153:$DE$1048576,0),MATCH((CUADRO!N$4&amp;$E136),'Hoja de Trabajo para listado'!$DE$151:$DG$151,0)),0)+IFERROR(INDEX('Hoja de Trabajo para listado'!$CD$155:$DC$1048576,MATCH($A136,'Hoja de Trabajo para listado'!$CD$155:$CD$1048576,0),MATCH((CUADRO!N$4&amp;$E136),'Hoja de Trabajo para listado'!$CD$151:$DC$151,0)),0)</f>
        <v>0</v>
      </c>
      <c r="O136" s="245">
        <f ca="1">+IFERROR(INDEX('Hoja de Trabajo para listado'!$A$155:$Z$1048576,MATCH($A136,'Hoja de Trabajo para listado'!$A$155:$A$1048576,0),MATCH((CUADRO!O$4&amp;$E136),'Hoja de Trabajo para listado'!$A$151:$Z$151,0)),0)+IFERROR(INDEX('Hoja de Trabajo para listado'!$AB$155:$BA$1048576,MATCH($A136,'Hoja de Trabajo para listado'!$AB$155:$AB$1048576,0),MATCH((CUADRO!O$4&amp;$E136),'Hoja de Trabajo para listado'!$AB$151:$BA$151,0)),0)+IFERROR(INDEX('Hoja de Trabajo para listado'!$BC$155:$CB$1048576,MATCH($A136,'Hoja de Trabajo para listado'!$BC$155:$BC$1048576,0),MATCH((CUADRO!O$4&amp;$E136),'Hoja de Trabajo para listado'!$BC$151:$CB$151,0)),0)+IFERROR(INDEX('Hoja de Trabajo para listado'!$DE$153:$DG$274,MATCH($A136,'Hoja de Trabajo para listado'!$DE$153:$DE$1048576,0),MATCH((CUADRO!O$4&amp;$E136),'Hoja de Trabajo para listado'!$DE$151:$DG$151,0)),0)+IFERROR(INDEX('Hoja de Trabajo para listado'!$CD$155:$DC$1048576,MATCH($A136,'Hoja de Trabajo para listado'!$CD$155:$CD$1048576,0),MATCH((CUADRO!O$4&amp;$E136),'Hoja de Trabajo para listado'!$CD$151:$DC$151,0)),0)</f>
        <v>0</v>
      </c>
      <c r="P136" s="245">
        <f ca="1">+IFERROR(INDEX('Hoja de Trabajo para listado'!$A$155:$Z$1048576,MATCH($A136,'Hoja de Trabajo para listado'!$A$155:$A$1048576,0),MATCH((CUADRO!P$4&amp;$E136),'Hoja de Trabajo para listado'!$A$151:$Z$151,0)),0)+IFERROR(INDEX('Hoja de Trabajo para listado'!$AB$155:$BA$1048576,MATCH($A136,'Hoja de Trabajo para listado'!$AB$155:$AB$1048576,0),MATCH((CUADRO!P$4&amp;$E136),'Hoja de Trabajo para listado'!$AB$151:$BA$151,0)),0)+IFERROR(INDEX('Hoja de Trabajo para listado'!$BC$155:$CB$1048576,MATCH($A136,'Hoja de Trabajo para listado'!$BC$155:$BC$1048576,0),MATCH((CUADRO!P$4&amp;$E136),'Hoja de Trabajo para listado'!$BC$151:$CB$151,0)),0)+IFERROR(INDEX('Hoja de Trabajo para listado'!$DE$153:$DG$274,MATCH($A136,'Hoja de Trabajo para listado'!$DE$153:$DE$1048576,0),MATCH((CUADRO!P$4&amp;$E136),'Hoja de Trabajo para listado'!$DE$151:$DG$151,0)),0)+IFERROR(INDEX('Hoja de Trabajo para listado'!$CD$155:$DC$1048576,MATCH($A136,'Hoja de Trabajo para listado'!$CD$155:$CD$1048576,0),MATCH((CUADRO!P$4&amp;$E136),'Hoja de Trabajo para listado'!$CD$151:$DC$151,0)),0)</f>
        <v>0</v>
      </c>
      <c r="Q136" s="245">
        <f ca="1">+IFERROR(INDEX('Hoja de Trabajo para listado'!$A$155:$Z$1048576,MATCH($A136,'Hoja de Trabajo para listado'!$A$155:$A$1048576,0),MATCH((CUADRO!Q$4&amp;$E136),'Hoja de Trabajo para listado'!$A$151:$Z$151,0)),0)+IFERROR(INDEX('Hoja de Trabajo para listado'!$AB$155:$BA$1048576,MATCH($A136,'Hoja de Trabajo para listado'!$AB$155:$AB$1048576,0),MATCH((CUADRO!Q$4&amp;$E136),'Hoja de Trabajo para listado'!$AB$151:$BA$151,0)),0)+IFERROR(INDEX('Hoja de Trabajo para listado'!$BC$155:$CB$1048576,MATCH($A136,'Hoja de Trabajo para listado'!$BC$155:$BC$1048576,0),MATCH((CUADRO!Q$4&amp;$E136),'Hoja de Trabajo para listado'!$BC$151:$CB$151,0)),0)+IFERROR(INDEX('Hoja de Trabajo para listado'!$DE$153:$DG$274,MATCH($A136,'Hoja de Trabajo para listado'!$DE$153:$DE$1048576,0),MATCH((CUADRO!Q$4&amp;$E136),'Hoja de Trabajo para listado'!$DE$151:$DG$151,0)),0)+IFERROR(INDEX('Hoja de Trabajo para listado'!$CD$155:$DC$1048576,MATCH($A136,'Hoja de Trabajo para listado'!$CD$155:$CD$1048576,0),MATCH((CUADRO!Q$4&amp;$E136),'Hoja de Trabajo para listado'!$CD$151:$DC$151,0)),0)</f>
        <v>0</v>
      </c>
      <c r="R136" s="245">
        <f t="shared" ca="1" si="7"/>
        <v>857636.53</v>
      </c>
      <c r="S136" s="245">
        <f ca="1">+R135+R136</f>
        <v>857636.53</v>
      </c>
      <c r="T136" s="245">
        <f ca="1">+S136</f>
        <v>857636.53</v>
      </c>
      <c r="U136" s="244">
        <f t="shared" si="8"/>
        <v>2</v>
      </c>
      <c r="V136" s="333" t="str">
        <f>+VLOOKUP(A136,bd_lista!$A$3:$E$592,5,FALSE)</f>
        <v>Instituciones Descentralizadas</v>
      </c>
      <c r="W136" s="388"/>
      <c r="X136" s="242">
        <f>+VLOOKUP(A136,[4]Sheet1!$A$13:$D$744,4,FALSE)</f>
        <v>35</v>
      </c>
      <c r="Y136" s="242" t="str">
        <f>+VLOOKUP(X136,bd_lista!$A$3:$C$592,3,FALSE)</f>
        <v>Ministerio de Economía y Finanzas Públicas</v>
      </c>
      <c r="Z136" s="292"/>
      <c r="AA136" s="321"/>
    </row>
    <row r="137" spans="1:27" ht="15" customHeight="1">
      <c r="A137" s="251">
        <v>206</v>
      </c>
      <c r="B137" s="392">
        <f>+A137</f>
        <v>206</v>
      </c>
      <c r="C137" s="247" t="str">
        <f>+VLOOKUP(A137,bd_lista!$A$3:$C$592,3,FALSE)</f>
        <v>Instituto Nacional de Estadística</v>
      </c>
      <c r="D137" s="389" t="str">
        <f>+C137</f>
        <v>Instituto Nacional de Estadística</v>
      </c>
      <c r="E137" s="247" t="s">
        <v>1304</v>
      </c>
      <c r="F137" s="243">
        <f ca="1">+IFERROR(INDEX('Hoja de Trabajo para listado'!$A$155:$Z$1048576,MATCH($A137,'Hoja de Trabajo para listado'!$A$155:$A$1048576,0),MATCH((CUADRO!F$4&amp;$E137),'Hoja de Trabajo para listado'!$A$151:$Z$151,0)),0)+IFERROR(INDEX('Hoja de Trabajo para listado'!$AB$155:$BA$1048576,MATCH($A137,'Hoja de Trabajo para listado'!$AB$155:$AB$1048576,0),MATCH((CUADRO!F$4&amp;$E137),'Hoja de Trabajo para listado'!$AB$151:$BA$151,0)),0)+IFERROR(INDEX('Hoja de Trabajo para listado'!$BC$155:$CB$1048576,MATCH($A137,'Hoja de Trabajo para listado'!$BC$155:$BC$1048576,0),MATCH((CUADRO!F$4&amp;$E137),'Hoja de Trabajo para listado'!$BC$151:$CB$151,0)),0)+IFERROR(INDEX('Hoja de Trabajo para listado'!$DE$153:$DG$274,MATCH($A137,'Hoja de Trabajo para listado'!$DE$153:$DE$1048576,0),MATCH((CUADRO!F$4&amp;$E137),'Hoja de Trabajo para listado'!$DE$151:$DG$151,0)),0)+IFERROR(INDEX('Hoja de Trabajo para listado'!$CD$155:$DC$1048576,MATCH($A137,'Hoja de Trabajo para listado'!$CD$155:$CD$1048576,0),MATCH((CUADRO!F$4&amp;$E137),'Hoja de Trabajo para listado'!$CD$151:$DC$151,0)),0)</f>
        <v>0</v>
      </c>
      <c r="G137" s="243">
        <f ca="1">+IFERROR(INDEX('Hoja de Trabajo para listado'!$A$155:$Z$1048576,MATCH($A137,'Hoja de Trabajo para listado'!$A$155:$A$1048576,0),MATCH((CUADRO!G$4&amp;$E137),'Hoja de Trabajo para listado'!$A$151:$Z$151,0)),0)+IFERROR(INDEX('Hoja de Trabajo para listado'!$AB$155:$BA$1048576,MATCH($A137,'Hoja de Trabajo para listado'!$AB$155:$AB$1048576,0),MATCH((CUADRO!G$4&amp;$E137),'Hoja de Trabajo para listado'!$AB$151:$BA$151,0)),0)+IFERROR(INDEX('Hoja de Trabajo para listado'!$BC$155:$CB$1048576,MATCH($A137,'Hoja de Trabajo para listado'!$BC$155:$BC$1048576,0),MATCH((CUADRO!G$4&amp;$E137),'Hoja de Trabajo para listado'!$BC$151:$CB$151,0)),0)+IFERROR(INDEX('Hoja de Trabajo para listado'!$DE$153:$DG$274,MATCH($A137,'Hoja de Trabajo para listado'!$DE$153:$DE$1048576,0),MATCH((CUADRO!G$4&amp;$E137),'Hoja de Trabajo para listado'!$DE$151:$DG$151,0)),0)+IFERROR(INDEX('Hoja de Trabajo para listado'!$CD$155:$DC$1048576,MATCH($A137,'Hoja de Trabajo para listado'!$CD$155:$CD$1048576,0),MATCH((CUADRO!G$4&amp;$E137),'Hoja de Trabajo para listado'!$CD$151:$DC$151,0)),0)</f>
        <v>0</v>
      </c>
      <c r="H137" s="243">
        <f ca="1">+IFERROR(INDEX('Hoja de Trabajo para listado'!$A$155:$Z$1048576,MATCH($A137,'Hoja de Trabajo para listado'!$A$155:$A$1048576,0),MATCH((CUADRO!H$4&amp;$E137),'Hoja de Trabajo para listado'!$A$151:$Z$151,0)),0)+IFERROR(INDEX('Hoja de Trabajo para listado'!$AB$155:$BA$1048576,MATCH($A137,'Hoja de Trabajo para listado'!$AB$155:$AB$1048576,0),MATCH((CUADRO!H$4&amp;$E137),'Hoja de Trabajo para listado'!$AB$151:$BA$151,0)),0)+IFERROR(INDEX('Hoja de Trabajo para listado'!$BC$155:$CB$1048576,MATCH($A137,'Hoja de Trabajo para listado'!$BC$155:$BC$1048576,0),MATCH((CUADRO!H$4&amp;$E137),'Hoja de Trabajo para listado'!$BC$151:$CB$151,0)),0)+IFERROR(INDEX('Hoja de Trabajo para listado'!$DE$153:$DG$274,MATCH($A137,'Hoja de Trabajo para listado'!$DE$153:$DE$1048576,0),MATCH((CUADRO!H$4&amp;$E137),'Hoja de Trabajo para listado'!$DE$151:$DG$151,0)),0)+IFERROR(INDEX('Hoja de Trabajo para listado'!$CD$155:$DC$1048576,MATCH($A137,'Hoja de Trabajo para listado'!$CD$155:$CD$1048576,0),MATCH((CUADRO!H$4&amp;$E137),'Hoja de Trabajo para listado'!$CD$151:$DC$151,0)),0)</f>
        <v>0</v>
      </c>
      <c r="I137" s="243">
        <f ca="1">+IFERROR(INDEX('Hoja de Trabajo para listado'!$A$155:$Z$1048576,MATCH($A137,'Hoja de Trabajo para listado'!$A$155:$A$1048576,0),MATCH((CUADRO!I$4&amp;$E137),'Hoja de Trabajo para listado'!$A$151:$Z$151,0)),0)+IFERROR(INDEX('Hoja de Trabajo para listado'!$AB$155:$BA$1048576,MATCH($A137,'Hoja de Trabajo para listado'!$AB$155:$AB$1048576,0),MATCH((CUADRO!I$4&amp;$E137),'Hoja de Trabajo para listado'!$AB$151:$BA$151,0)),0)+IFERROR(INDEX('Hoja de Trabajo para listado'!$BC$155:$CB$1048576,MATCH($A137,'Hoja de Trabajo para listado'!$BC$155:$BC$1048576,0),MATCH((CUADRO!I$4&amp;$E137),'Hoja de Trabajo para listado'!$BC$151:$CB$151,0)),0)+IFERROR(INDEX('Hoja de Trabajo para listado'!$DE$153:$DG$274,MATCH($A137,'Hoja de Trabajo para listado'!$DE$153:$DE$1048576,0),MATCH((CUADRO!I$4&amp;$E137),'Hoja de Trabajo para listado'!$DE$151:$DG$151,0)),0)+IFERROR(INDEX('Hoja de Trabajo para listado'!$CD$155:$DC$1048576,MATCH($A137,'Hoja de Trabajo para listado'!$CD$155:$CD$1048576,0),MATCH((CUADRO!I$4&amp;$E137),'Hoja de Trabajo para listado'!$CD$151:$DC$151,0)),0)</f>
        <v>0</v>
      </c>
      <c r="J137" s="243">
        <f ca="1">+IFERROR(INDEX('Hoja de Trabajo para listado'!$A$155:$Z$1048576,MATCH($A137,'Hoja de Trabajo para listado'!$A$155:$A$1048576,0),MATCH((CUADRO!J$4&amp;$E137),'Hoja de Trabajo para listado'!$A$151:$Z$151,0)),0)+IFERROR(INDEX('Hoja de Trabajo para listado'!$AB$155:$BA$1048576,MATCH($A137,'Hoja de Trabajo para listado'!$AB$155:$AB$1048576,0),MATCH((CUADRO!J$4&amp;$E137),'Hoja de Trabajo para listado'!$AB$151:$BA$151,0)),0)+IFERROR(INDEX('Hoja de Trabajo para listado'!$BC$155:$CB$1048576,MATCH($A137,'Hoja de Trabajo para listado'!$BC$155:$BC$1048576,0),MATCH((CUADRO!J$4&amp;$E137),'Hoja de Trabajo para listado'!$BC$151:$CB$151,0)),0)+IFERROR(INDEX('Hoja de Trabajo para listado'!$DE$153:$DG$274,MATCH($A137,'Hoja de Trabajo para listado'!$DE$153:$DE$1048576,0),MATCH((CUADRO!J$4&amp;$E137),'Hoja de Trabajo para listado'!$DE$151:$DG$151,0)),0)+IFERROR(INDEX('Hoja de Trabajo para listado'!$CD$155:$DC$1048576,MATCH($A137,'Hoja de Trabajo para listado'!$CD$155:$CD$1048576,0),MATCH((CUADRO!J$4&amp;$E137),'Hoja de Trabajo para listado'!$CD$151:$DC$151,0)),0)</f>
        <v>5145000</v>
      </c>
      <c r="K137" s="243">
        <f ca="1">+IFERROR(INDEX('Hoja de Trabajo para listado'!$A$155:$Z$1048576,MATCH($A137,'Hoja de Trabajo para listado'!$A$155:$A$1048576,0),MATCH((CUADRO!K$4&amp;$E137),'Hoja de Trabajo para listado'!$A$151:$Z$151,0)),0)+IFERROR(INDEX('Hoja de Trabajo para listado'!$AB$155:$BA$1048576,MATCH($A137,'Hoja de Trabajo para listado'!$AB$155:$AB$1048576,0),MATCH((CUADRO!K$4&amp;$E137),'Hoja de Trabajo para listado'!$AB$151:$BA$151,0)),0)+IFERROR(INDEX('Hoja de Trabajo para listado'!$BC$155:$CB$1048576,MATCH($A137,'Hoja de Trabajo para listado'!$BC$155:$BC$1048576,0),MATCH((CUADRO!K$4&amp;$E137),'Hoja de Trabajo para listado'!$BC$151:$CB$151,0)),0)+IFERROR(INDEX('Hoja de Trabajo para listado'!$DE$153:$DG$274,MATCH($A137,'Hoja de Trabajo para listado'!$DE$153:$DE$1048576,0),MATCH((CUADRO!K$4&amp;$E137),'Hoja de Trabajo para listado'!$DE$151:$DG$151,0)),0)+IFERROR(INDEX('Hoja de Trabajo para listado'!$CD$155:$DC$1048576,MATCH($A137,'Hoja de Trabajo para listado'!$CD$155:$CD$1048576,0),MATCH((CUADRO!K$4&amp;$E137),'Hoja de Trabajo para listado'!$CD$151:$DC$151,0)),0)</f>
        <v>0</v>
      </c>
      <c r="L137" s="243">
        <f ca="1">+IFERROR(INDEX('Hoja de Trabajo para listado'!$A$155:$Z$1048576,MATCH($A137,'Hoja de Trabajo para listado'!$A$155:$A$1048576,0),MATCH((CUADRO!L$4&amp;$E137),'Hoja de Trabajo para listado'!$A$151:$Z$151,0)),0)+IFERROR(INDEX('Hoja de Trabajo para listado'!$AB$155:$BA$1048576,MATCH($A137,'Hoja de Trabajo para listado'!$AB$155:$AB$1048576,0),MATCH((CUADRO!L$4&amp;$E137),'Hoja de Trabajo para listado'!$AB$151:$BA$151,0)),0)+IFERROR(INDEX('Hoja de Trabajo para listado'!$BC$155:$CB$1048576,MATCH($A137,'Hoja de Trabajo para listado'!$BC$155:$BC$1048576,0),MATCH((CUADRO!L$4&amp;$E137),'Hoja de Trabajo para listado'!$BC$151:$CB$151,0)),0)+IFERROR(INDEX('Hoja de Trabajo para listado'!$DE$153:$DG$274,MATCH($A137,'Hoja de Trabajo para listado'!$DE$153:$DE$1048576,0),MATCH((CUADRO!L$4&amp;$E137),'Hoja de Trabajo para listado'!$DE$151:$DG$151,0)),0)+IFERROR(INDEX('Hoja de Trabajo para listado'!$CD$155:$DC$1048576,MATCH($A137,'Hoja de Trabajo para listado'!$CD$155:$CD$1048576,0),MATCH((CUADRO!L$4&amp;$E137),'Hoja de Trabajo para listado'!$CD$151:$DC$151,0)),0)</f>
        <v>0</v>
      </c>
      <c r="M137" s="243">
        <f ca="1">+IFERROR(INDEX('Hoja de Trabajo para listado'!$A$155:$Z$1048576,MATCH($A137,'Hoja de Trabajo para listado'!$A$155:$A$1048576,0),MATCH((CUADRO!M$4&amp;$E137),'Hoja de Trabajo para listado'!$A$151:$Z$151,0)),0)+IFERROR(INDEX('Hoja de Trabajo para listado'!$AB$155:$BA$1048576,MATCH($A137,'Hoja de Trabajo para listado'!$AB$155:$AB$1048576,0),MATCH((CUADRO!M$4&amp;$E137),'Hoja de Trabajo para listado'!$AB$151:$BA$151,0)),0)+IFERROR(INDEX('Hoja de Trabajo para listado'!$BC$155:$CB$1048576,MATCH($A137,'Hoja de Trabajo para listado'!$BC$155:$BC$1048576,0),MATCH((CUADRO!M$4&amp;$E137),'Hoja de Trabajo para listado'!$BC$151:$CB$151,0)),0)+IFERROR(INDEX('Hoja de Trabajo para listado'!$DE$153:$DG$274,MATCH($A137,'Hoja de Trabajo para listado'!$DE$153:$DE$1048576,0),MATCH((CUADRO!M$4&amp;$E137),'Hoja de Trabajo para listado'!$DE$151:$DG$151,0)),0)+IFERROR(INDEX('Hoja de Trabajo para listado'!$CD$155:$DC$1048576,MATCH($A137,'Hoja de Trabajo para listado'!$CD$155:$CD$1048576,0),MATCH((CUADRO!M$4&amp;$E137),'Hoja de Trabajo para listado'!$CD$151:$DC$151,0)),0)</f>
        <v>0</v>
      </c>
      <c r="N137" s="243">
        <f ca="1">+IFERROR(INDEX('Hoja de Trabajo para listado'!$A$155:$Z$1048576,MATCH($A137,'Hoja de Trabajo para listado'!$A$155:$A$1048576,0),MATCH((CUADRO!N$4&amp;$E137),'Hoja de Trabajo para listado'!$A$151:$Z$151,0)),0)+IFERROR(INDEX('Hoja de Trabajo para listado'!$AB$155:$BA$1048576,MATCH($A137,'Hoja de Trabajo para listado'!$AB$155:$AB$1048576,0),MATCH((CUADRO!N$4&amp;$E137),'Hoja de Trabajo para listado'!$AB$151:$BA$151,0)),0)+IFERROR(INDEX('Hoja de Trabajo para listado'!$BC$155:$CB$1048576,MATCH($A137,'Hoja de Trabajo para listado'!$BC$155:$BC$1048576,0),MATCH((CUADRO!N$4&amp;$E137),'Hoja de Trabajo para listado'!$BC$151:$CB$151,0)),0)+IFERROR(INDEX('Hoja de Trabajo para listado'!$DE$153:$DG$274,MATCH($A137,'Hoja de Trabajo para listado'!$DE$153:$DE$1048576,0),MATCH((CUADRO!N$4&amp;$E137),'Hoja de Trabajo para listado'!$DE$151:$DG$151,0)),0)+IFERROR(INDEX('Hoja de Trabajo para listado'!$CD$155:$DC$1048576,MATCH($A137,'Hoja de Trabajo para listado'!$CD$155:$CD$1048576,0),MATCH((CUADRO!N$4&amp;$E137),'Hoja de Trabajo para listado'!$CD$151:$DC$151,0)),0)</f>
        <v>0</v>
      </c>
      <c r="O137" s="243">
        <f ca="1">+IFERROR(INDEX('Hoja de Trabajo para listado'!$A$155:$Z$1048576,MATCH($A137,'Hoja de Trabajo para listado'!$A$155:$A$1048576,0),MATCH((CUADRO!O$4&amp;$E137),'Hoja de Trabajo para listado'!$A$151:$Z$151,0)),0)+IFERROR(INDEX('Hoja de Trabajo para listado'!$AB$155:$BA$1048576,MATCH($A137,'Hoja de Trabajo para listado'!$AB$155:$AB$1048576,0),MATCH((CUADRO!O$4&amp;$E137),'Hoja de Trabajo para listado'!$AB$151:$BA$151,0)),0)+IFERROR(INDEX('Hoja de Trabajo para listado'!$BC$155:$CB$1048576,MATCH($A137,'Hoja de Trabajo para listado'!$BC$155:$BC$1048576,0),MATCH((CUADRO!O$4&amp;$E137),'Hoja de Trabajo para listado'!$BC$151:$CB$151,0)),0)+IFERROR(INDEX('Hoja de Trabajo para listado'!$DE$153:$DG$274,MATCH($A137,'Hoja de Trabajo para listado'!$DE$153:$DE$1048576,0),MATCH((CUADRO!O$4&amp;$E137),'Hoja de Trabajo para listado'!$DE$151:$DG$151,0)),0)+IFERROR(INDEX('Hoja de Trabajo para listado'!$CD$155:$DC$1048576,MATCH($A137,'Hoja de Trabajo para listado'!$CD$155:$CD$1048576,0),MATCH((CUADRO!O$4&amp;$E137),'Hoja de Trabajo para listado'!$CD$151:$DC$151,0)),0)</f>
        <v>0</v>
      </c>
      <c r="P137" s="243">
        <f ca="1">+IFERROR(INDEX('Hoja de Trabajo para listado'!$A$155:$Z$1048576,MATCH($A137,'Hoja de Trabajo para listado'!$A$155:$A$1048576,0),MATCH((CUADRO!P$4&amp;$E137),'Hoja de Trabajo para listado'!$A$151:$Z$151,0)),0)+IFERROR(INDEX('Hoja de Trabajo para listado'!$AB$155:$BA$1048576,MATCH($A137,'Hoja de Trabajo para listado'!$AB$155:$AB$1048576,0),MATCH((CUADRO!P$4&amp;$E137),'Hoja de Trabajo para listado'!$AB$151:$BA$151,0)),0)+IFERROR(INDEX('Hoja de Trabajo para listado'!$BC$155:$CB$1048576,MATCH($A137,'Hoja de Trabajo para listado'!$BC$155:$BC$1048576,0),MATCH((CUADRO!P$4&amp;$E137),'Hoja de Trabajo para listado'!$BC$151:$CB$151,0)),0)+IFERROR(INDEX('Hoja de Trabajo para listado'!$DE$153:$DG$274,MATCH($A137,'Hoja de Trabajo para listado'!$DE$153:$DE$1048576,0),MATCH((CUADRO!P$4&amp;$E137),'Hoja de Trabajo para listado'!$DE$151:$DG$151,0)),0)+IFERROR(INDEX('Hoja de Trabajo para listado'!$CD$155:$DC$1048576,MATCH($A137,'Hoja de Trabajo para listado'!$CD$155:$CD$1048576,0),MATCH((CUADRO!P$4&amp;$E137),'Hoja de Trabajo para listado'!$CD$151:$DC$151,0)),0)</f>
        <v>0</v>
      </c>
      <c r="Q137" s="243">
        <f ca="1">+IFERROR(INDEX('Hoja de Trabajo para listado'!$A$155:$Z$1048576,MATCH($A137,'Hoja de Trabajo para listado'!$A$155:$A$1048576,0),MATCH((CUADRO!Q$4&amp;$E137),'Hoja de Trabajo para listado'!$A$151:$Z$151,0)),0)+IFERROR(INDEX('Hoja de Trabajo para listado'!$AB$155:$BA$1048576,MATCH($A137,'Hoja de Trabajo para listado'!$AB$155:$AB$1048576,0),MATCH((CUADRO!Q$4&amp;$E137),'Hoja de Trabajo para listado'!$AB$151:$BA$151,0)),0)+IFERROR(INDEX('Hoja de Trabajo para listado'!$BC$155:$CB$1048576,MATCH($A137,'Hoja de Trabajo para listado'!$BC$155:$BC$1048576,0),MATCH((CUADRO!Q$4&amp;$E137),'Hoja de Trabajo para listado'!$BC$151:$CB$151,0)),0)+IFERROR(INDEX('Hoja de Trabajo para listado'!$DE$153:$DG$274,MATCH($A137,'Hoja de Trabajo para listado'!$DE$153:$DE$1048576,0),MATCH((CUADRO!Q$4&amp;$E137),'Hoja de Trabajo para listado'!$DE$151:$DG$151,0)),0)+IFERROR(INDEX('Hoja de Trabajo para listado'!$CD$155:$DC$1048576,MATCH($A137,'Hoja de Trabajo para listado'!$CD$155:$CD$1048576,0),MATCH((CUADRO!Q$4&amp;$E137),'Hoja de Trabajo para listado'!$CD$151:$DC$151,0)),0)</f>
        <v>0</v>
      </c>
      <c r="R137" s="243">
        <f t="shared" ca="1" si="7"/>
        <v>5145000</v>
      </c>
      <c r="S137" s="243"/>
      <c r="T137" s="243">
        <f ca="1">+T138</f>
        <v>10567703.600000001</v>
      </c>
      <c r="U137" s="242">
        <f t="shared" si="8"/>
        <v>1</v>
      </c>
      <c r="V137" s="333" t="str">
        <f>+VLOOKUP(A137,bd_lista!$A$3:$E$592,5,FALSE)</f>
        <v>Instituciones Descentralizadas</v>
      </c>
      <c r="W137" s="387" t="str">
        <f>+V137</f>
        <v>Instituciones Descentralizadas</v>
      </c>
      <c r="X137" s="242">
        <f>+VLOOKUP(A137,[4]Sheet1!$A$13:$D$744,4,FALSE)</f>
        <v>66</v>
      </c>
      <c r="Y137" s="242" t="str">
        <f>+VLOOKUP(X137,bd_lista!$A$3:$C$592,3,FALSE)</f>
        <v>Ministerio de Planificación del Desarrollo</v>
      </c>
      <c r="Z137" s="294">
        <f>+X137</f>
        <v>66</v>
      </c>
      <c r="AA137" s="319" t="str">
        <f>+Y137</f>
        <v>Ministerio de Planificación del Desarrollo</v>
      </c>
    </row>
    <row r="138" spans="1:27" ht="15" customHeight="1">
      <c r="A138" s="32">
        <v>206</v>
      </c>
      <c r="B138" s="393"/>
      <c r="C138" s="333" t="str">
        <f>+VLOOKUP(A138,bd_lista!$A$3:$C$592,3,FALSE)</f>
        <v>Instituto Nacional de Estadística</v>
      </c>
      <c r="D138" s="390"/>
      <c r="E138" s="333" t="s">
        <v>1305</v>
      </c>
      <c r="F138" s="245">
        <f ca="1">+IFERROR(INDEX('Hoja de Trabajo para listado'!$A$155:$Z$1048576,MATCH($A138,'Hoja de Trabajo para listado'!$A$155:$A$1048576,0),MATCH((CUADRO!F$4&amp;$E138),'Hoja de Trabajo para listado'!$A$151:$Z$151,0)),0)+IFERROR(INDEX('Hoja de Trabajo para listado'!$AB$155:$BA$1048576,MATCH($A138,'Hoja de Trabajo para listado'!$AB$155:$AB$1048576,0),MATCH((CUADRO!F$4&amp;$E138),'Hoja de Trabajo para listado'!$AB$151:$BA$151,0)),0)+IFERROR(INDEX('Hoja de Trabajo para listado'!$BC$155:$CB$1048576,MATCH($A138,'Hoja de Trabajo para listado'!$BC$155:$BC$1048576,0),MATCH((CUADRO!F$4&amp;$E138),'Hoja de Trabajo para listado'!$BC$151:$CB$151,0)),0)+IFERROR(INDEX('Hoja de Trabajo para listado'!$DE$153:$DG$274,MATCH($A138,'Hoja de Trabajo para listado'!$DE$153:$DE$1048576,0),MATCH((CUADRO!F$4&amp;$E138),'Hoja de Trabajo para listado'!$DE$151:$DG$151,0)),0)+IFERROR(INDEX('Hoja de Trabajo para listado'!$CD$155:$DC$1048576,MATCH($A138,'Hoja de Trabajo para listado'!$CD$155:$CD$1048576,0),MATCH((CUADRO!F$4&amp;$E138),'Hoja de Trabajo para listado'!$CD$151:$DC$151,0)),0)</f>
        <v>0</v>
      </c>
      <c r="G138" s="245">
        <f ca="1">+IFERROR(INDEX('Hoja de Trabajo para listado'!$A$155:$Z$1048576,MATCH($A138,'Hoja de Trabajo para listado'!$A$155:$A$1048576,0),MATCH((CUADRO!G$4&amp;$E138),'Hoja de Trabajo para listado'!$A$151:$Z$151,0)),0)+IFERROR(INDEX('Hoja de Trabajo para listado'!$AB$155:$BA$1048576,MATCH($A138,'Hoja de Trabajo para listado'!$AB$155:$AB$1048576,0),MATCH((CUADRO!G$4&amp;$E138),'Hoja de Trabajo para listado'!$AB$151:$BA$151,0)),0)+IFERROR(INDEX('Hoja de Trabajo para listado'!$BC$155:$CB$1048576,MATCH($A138,'Hoja de Trabajo para listado'!$BC$155:$BC$1048576,0),MATCH((CUADRO!G$4&amp;$E138),'Hoja de Trabajo para listado'!$BC$151:$CB$151,0)),0)+IFERROR(INDEX('Hoja de Trabajo para listado'!$DE$153:$DG$274,MATCH($A138,'Hoja de Trabajo para listado'!$DE$153:$DE$1048576,0),MATCH((CUADRO!G$4&amp;$E138),'Hoja de Trabajo para listado'!$DE$151:$DG$151,0)),0)+IFERROR(INDEX('Hoja de Trabajo para listado'!$CD$155:$DC$1048576,MATCH($A138,'Hoja de Trabajo para listado'!$CD$155:$CD$1048576,0),MATCH((CUADRO!G$4&amp;$E138),'Hoja de Trabajo para listado'!$CD$151:$DC$151,0)),0)</f>
        <v>0</v>
      </c>
      <c r="H138" s="245">
        <f ca="1">+IFERROR(INDEX('Hoja de Trabajo para listado'!$A$155:$Z$1048576,MATCH($A138,'Hoja de Trabajo para listado'!$A$155:$A$1048576,0),MATCH((CUADRO!H$4&amp;$E138),'Hoja de Trabajo para listado'!$A$151:$Z$151,0)),0)+IFERROR(INDEX('Hoja de Trabajo para listado'!$AB$155:$BA$1048576,MATCH($A138,'Hoja de Trabajo para listado'!$AB$155:$AB$1048576,0),MATCH((CUADRO!H$4&amp;$E138),'Hoja de Trabajo para listado'!$AB$151:$BA$151,0)),0)+IFERROR(INDEX('Hoja de Trabajo para listado'!$BC$155:$CB$1048576,MATCH($A138,'Hoja de Trabajo para listado'!$BC$155:$BC$1048576,0),MATCH((CUADRO!H$4&amp;$E138),'Hoja de Trabajo para listado'!$BC$151:$CB$151,0)),0)+IFERROR(INDEX('Hoja de Trabajo para listado'!$DE$153:$DG$274,MATCH($A138,'Hoja de Trabajo para listado'!$DE$153:$DE$1048576,0),MATCH((CUADRO!H$4&amp;$E138),'Hoja de Trabajo para listado'!$DE$151:$DG$151,0)),0)+IFERROR(INDEX('Hoja de Trabajo para listado'!$CD$155:$DC$1048576,MATCH($A138,'Hoja de Trabajo para listado'!$CD$155:$CD$1048576,0),MATCH((CUADRO!H$4&amp;$E138),'Hoja de Trabajo para listado'!$CD$151:$DC$151,0)),0)</f>
        <v>29330.32</v>
      </c>
      <c r="I138" s="245">
        <f ca="1">+IFERROR(INDEX('Hoja de Trabajo para listado'!$A$155:$Z$1048576,MATCH($A138,'Hoja de Trabajo para listado'!$A$155:$A$1048576,0),MATCH((CUADRO!I$4&amp;$E138),'Hoja de Trabajo para listado'!$A$151:$Z$151,0)),0)+IFERROR(INDEX('Hoja de Trabajo para listado'!$AB$155:$BA$1048576,MATCH($A138,'Hoja de Trabajo para listado'!$AB$155:$AB$1048576,0),MATCH((CUADRO!I$4&amp;$E138),'Hoja de Trabajo para listado'!$AB$151:$BA$151,0)),0)+IFERROR(INDEX('Hoja de Trabajo para listado'!$BC$155:$CB$1048576,MATCH($A138,'Hoja de Trabajo para listado'!$BC$155:$BC$1048576,0),MATCH((CUADRO!I$4&amp;$E138),'Hoja de Trabajo para listado'!$BC$151:$CB$151,0)),0)+IFERROR(INDEX('Hoja de Trabajo para listado'!$DE$153:$DG$274,MATCH($A138,'Hoja de Trabajo para listado'!$DE$153:$DE$1048576,0),MATCH((CUADRO!I$4&amp;$E138),'Hoja de Trabajo para listado'!$DE$151:$DG$151,0)),0)+IFERROR(INDEX('Hoja de Trabajo para listado'!$CD$155:$DC$1048576,MATCH($A138,'Hoja de Trabajo para listado'!$CD$155:$CD$1048576,0),MATCH((CUADRO!I$4&amp;$E138),'Hoja de Trabajo para listado'!$CD$151:$DC$151,0)),0)</f>
        <v>0</v>
      </c>
      <c r="J138" s="245">
        <f ca="1">+IFERROR(INDEX('Hoja de Trabajo para listado'!$A$155:$Z$1048576,MATCH($A138,'Hoja de Trabajo para listado'!$A$155:$A$1048576,0),MATCH((CUADRO!J$4&amp;$E138),'Hoja de Trabajo para listado'!$A$151:$Z$151,0)),0)+IFERROR(INDEX('Hoja de Trabajo para listado'!$AB$155:$BA$1048576,MATCH($A138,'Hoja de Trabajo para listado'!$AB$155:$AB$1048576,0),MATCH((CUADRO!J$4&amp;$E138),'Hoja de Trabajo para listado'!$AB$151:$BA$151,0)),0)+IFERROR(INDEX('Hoja de Trabajo para listado'!$BC$155:$CB$1048576,MATCH($A138,'Hoja de Trabajo para listado'!$BC$155:$BC$1048576,0),MATCH((CUADRO!J$4&amp;$E138),'Hoja de Trabajo para listado'!$BC$151:$CB$151,0)),0)+IFERROR(INDEX('Hoja de Trabajo para listado'!$DE$153:$DG$274,MATCH($A138,'Hoja de Trabajo para listado'!$DE$153:$DE$1048576,0),MATCH((CUADRO!J$4&amp;$E138),'Hoja de Trabajo para listado'!$DE$151:$DG$151,0)),0)+IFERROR(INDEX('Hoja de Trabajo para listado'!$CD$155:$DC$1048576,MATCH($A138,'Hoja de Trabajo para listado'!$CD$155:$CD$1048576,0),MATCH((CUADRO!J$4&amp;$E138),'Hoja de Trabajo para listado'!$CD$151:$DC$151,0)),0)</f>
        <v>5393373.2800000003</v>
      </c>
      <c r="K138" s="245">
        <f ca="1">+IFERROR(INDEX('Hoja de Trabajo para listado'!$A$155:$Z$1048576,MATCH($A138,'Hoja de Trabajo para listado'!$A$155:$A$1048576,0),MATCH((CUADRO!K$4&amp;$E138),'Hoja de Trabajo para listado'!$A$151:$Z$151,0)),0)+IFERROR(INDEX('Hoja de Trabajo para listado'!$AB$155:$BA$1048576,MATCH($A138,'Hoja de Trabajo para listado'!$AB$155:$AB$1048576,0),MATCH((CUADRO!K$4&amp;$E138),'Hoja de Trabajo para listado'!$AB$151:$BA$151,0)),0)+IFERROR(INDEX('Hoja de Trabajo para listado'!$BC$155:$CB$1048576,MATCH($A138,'Hoja de Trabajo para listado'!$BC$155:$BC$1048576,0),MATCH((CUADRO!K$4&amp;$E138),'Hoja de Trabajo para listado'!$BC$151:$CB$151,0)),0)+IFERROR(INDEX('Hoja de Trabajo para listado'!$DE$153:$DG$274,MATCH($A138,'Hoja de Trabajo para listado'!$DE$153:$DE$1048576,0),MATCH((CUADRO!K$4&amp;$E138),'Hoja de Trabajo para listado'!$DE$151:$DG$151,0)),0)+IFERROR(INDEX('Hoja de Trabajo para listado'!$CD$155:$DC$1048576,MATCH($A138,'Hoja de Trabajo para listado'!$CD$155:$CD$1048576,0),MATCH((CUADRO!K$4&amp;$E138),'Hoja de Trabajo para listado'!$CD$151:$DC$151,0)),0)</f>
        <v>0</v>
      </c>
      <c r="L138" s="245">
        <f ca="1">+IFERROR(INDEX('Hoja de Trabajo para listado'!$A$155:$Z$1048576,MATCH($A138,'Hoja de Trabajo para listado'!$A$155:$A$1048576,0),MATCH((CUADRO!L$4&amp;$E138),'Hoja de Trabajo para listado'!$A$151:$Z$151,0)),0)+IFERROR(INDEX('Hoja de Trabajo para listado'!$AB$155:$BA$1048576,MATCH($A138,'Hoja de Trabajo para listado'!$AB$155:$AB$1048576,0),MATCH((CUADRO!L$4&amp;$E138),'Hoja de Trabajo para listado'!$AB$151:$BA$151,0)),0)+IFERROR(INDEX('Hoja de Trabajo para listado'!$BC$155:$CB$1048576,MATCH($A138,'Hoja de Trabajo para listado'!$BC$155:$BC$1048576,0),MATCH((CUADRO!L$4&amp;$E138),'Hoja de Trabajo para listado'!$BC$151:$CB$151,0)),0)+IFERROR(INDEX('Hoja de Trabajo para listado'!$DE$153:$DG$274,MATCH($A138,'Hoja de Trabajo para listado'!$DE$153:$DE$1048576,0),MATCH((CUADRO!L$4&amp;$E138),'Hoja de Trabajo para listado'!$DE$151:$DG$151,0)),0)+IFERROR(INDEX('Hoja de Trabajo para listado'!$CD$155:$DC$1048576,MATCH($A138,'Hoja de Trabajo para listado'!$CD$155:$CD$1048576,0),MATCH((CUADRO!L$4&amp;$E138),'Hoja de Trabajo para listado'!$CD$151:$DC$151,0)),0)</f>
        <v>0</v>
      </c>
      <c r="M138" s="245">
        <f ca="1">+IFERROR(INDEX('Hoja de Trabajo para listado'!$A$155:$Z$1048576,MATCH($A138,'Hoja de Trabajo para listado'!$A$155:$A$1048576,0),MATCH((CUADRO!M$4&amp;$E138),'Hoja de Trabajo para listado'!$A$151:$Z$151,0)),0)+IFERROR(INDEX('Hoja de Trabajo para listado'!$AB$155:$BA$1048576,MATCH($A138,'Hoja de Trabajo para listado'!$AB$155:$AB$1048576,0),MATCH((CUADRO!M$4&amp;$E138),'Hoja de Trabajo para listado'!$AB$151:$BA$151,0)),0)+IFERROR(INDEX('Hoja de Trabajo para listado'!$BC$155:$CB$1048576,MATCH($A138,'Hoja de Trabajo para listado'!$BC$155:$BC$1048576,0),MATCH((CUADRO!M$4&amp;$E138),'Hoja de Trabajo para listado'!$BC$151:$CB$151,0)),0)+IFERROR(INDEX('Hoja de Trabajo para listado'!$DE$153:$DG$274,MATCH($A138,'Hoja de Trabajo para listado'!$DE$153:$DE$1048576,0),MATCH((CUADRO!M$4&amp;$E138),'Hoja de Trabajo para listado'!$DE$151:$DG$151,0)),0)+IFERROR(INDEX('Hoja de Trabajo para listado'!$CD$155:$DC$1048576,MATCH($A138,'Hoja de Trabajo para listado'!$CD$155:$CD$1048576,0),MATCH((CUADRO!M$4&amp;$E138),'Hoja de Trabajo para listado'!$CD$151:$DC$151,0)),0)</f>
        <v>0</v>
      </c>
      <c r="N138" s="245">
        <f ca="1">+IFERROR(INDEX('Hoja de Trabajo para listado'!$A$155:$Z$1048576,MATCH($A138,'Hoja de Trabajo para listado'!$A$155:$A$1048576,0),MATCH((CUADRO!N$4&amp;$E138),'Hoja de Trabajo para listado'!$A$151:$Z$151,0)),0)+IFERROR(INDEX('Hoja de Trabajo para listado'!$AB$155:$BA$1048576,MATCH($A138,'Hoja de Trabajo para listado'!$AB$155:$AB$1048576,0),MATCH((CUADRO!N$4&amp;$E138),'Hoja de Trabajo para listado'!$AB$151:$BA$151,0)),0)+IFERROR(INDEX('Hoja de Trabajo para listado'!$BC$155:$CB$1048576,MATCH($A138,'Hoja de Trabajo para listado'!$BC$155:$BC$1048576,0),MATCH((CUADRO!N$4&amp;$E138),'Hoja de Trabajo para listado'!$BC$151:$CB$151,0)),0)+IFERROR(INDEX('Hoja de Trabajo para listado'!$DE$153:$DG$274,MATCH($A138,'Hoja de Trabajo para listado'!$DE$153:$DE$1048576,0),MATCH((CUADRO!N$4&amp;$E138),'Hoja de Trabajo para listado'!$DE$151:$DG$151,0)),0)+IFERROR(INDEX('Hoja de Trabajo para listado'!$CD$155:$DC$1048576,MATCH($A138,'Hoja de Trabajo para listado'!$CD$155:$CD$1048576,0),MATCH((CUADRO!N$4&amp;$E138),'Hoja de Trabajo para listado'!$CD$151:$DC$151,0)),0)</f>
        <v>0</v>
      </c>
      <c r="O138" s="245">
        <f ca="1">+IFERROR(INDEX('Hoja de Trabajo para listado'!$A$155:$Z$1048576,MATCH($A138,'Hoja de Trabajo para listado'!$A$155:$A$1048576,0),MATCH((CUADRO!O$4&amp;$E138),'Hoja de Trabajo para listado'!$A$151:$Z$151,0)),0)+IFERROR(INDEX('Hoja de Trabajo para listado'!$AB$155:$BA$1048576,MATCH($A138,'Hoja de Trabajo para listado'!$AB$155:$AB$1048576,0),MATCH((CUADRO!O$4&amp;$E138),'Hoja de Trabajo para listado'!$AB$151:$BA$151,0)),0)+IFERROR(INDEX('Hoja de Trabajo para listado'!$BC$155:$CB$1048576,MATCH($A138,'Hoja de Trabajo para listado'!$BC$155:$BC$1048576,0),MATCH((CUADRO!O$4&amp;$E138),'Hoja de Trabajo para listado'!$BC$151:$CB$151,0)),0)+IFERROR(INDEX('Hoja de Trabajo para listado'!$DE$153:$DG$274,MATCH($A138,'Hoja de Trabajo para listado'!$DE$153:$DE$1048576,0),MATCH((CUADRO!O$4&amp;$E138),'Hoja de Trabajo para listado'!$DE$151:$DG$151,0)),0)+IFERROR(INDEX('Hoja de Trabajo para listado'!$CD$155:$DC$1048576,MATCH($A138,'Hoja de Trabajo para listado'!$CD$155:$CD$1048576,0),MATCH((CUADRO!O$4&amp;$E138),'Hoja de Trabajo para listado'!$CD$151:$DC$151,0)),0)</f>
        <v>0</v>
      </c>
      <c r="P138" s="245">
        <f ca="1">+IFERROR(INDEX('Hoja de Trabajo para listado'!$A$155:$Z$1048576,MATCH($A138,'Hoja de Trabajo para listado'!$A$155:$A$1048576,0),MATCH((CUADRO!P$4&amp;$E138),'Hoja de Trabajo para listado'!$A$151:$Z$151,0)),0)+IFERROR(INDEX('Hoja de Trabajo para listado'!$AB$155:$BA$1048576,MATCH($A138,'Hoja de Trabajo para listado'!$AB$155:$AB$1048576,0),MATCH((CUADRO!P$4&amp;$E138),'Hoja de Trabajo para listado'!$AB$151:$BA$151,0)),0)+IFERROR(INDEX('Hoja de Trabajo para listado'!$BC$155:$CB$1048576,MATCH($A138,'Hoja de Trabajo para listado'!$BC$155:$BC$1048576,0),MATCH((CUADRO!P$4&amp;$E138),'Hoja de Trabajo para listado'!$BC$151:$CB$151,0)),0)+IFERROR(INDEX('Hoja de Trabajo para listado'!$DE$153:$DG$274,MATCH($A138,'Hoja de Trabajo para listado'!$DE$153:$DE$1048576,0),MATCH((CUADRO!P$4&amp;$E138),'Hoja de Trabajo para listado'!$DE$151:$DG$151,0)),0)+IFERROR(INDEX('Hoja de Trabajo para listado'!$CD$155:$DC$1048576,MATCH($A138,'Hoja de Trabajo para listado'!$CD$155:$CD$1048576,0),MATCH((CUADRO!P$4&amp;$E138),'Hoja de Trabajo para listado'!$CD$151:$DC$151,0)),0)</f>
        <v>0</v>
      </c>
      <c r="Q138" s="245">
        <f ca="1">+IFERROR(INDEX('Hoja de Trabajo para listado'!$A$155:$Z$1048576,MATCH($A138,'Hoja de Trabajo para listado'!$A$155:$A$1048576,0),MATCH((CUADRO!Q$4&amp;$E138),'Hoja de Trabajo para listado'!$A$151:$Z$151,0)),0)+IFERROR(INDEX('Hoja de Trabajo para listado'!$AB$155:$BA$1048576,MATCH($A138,'Hoja de Trabajo para listado'!$AB$155:$AB$1048576,0),MATCH((CUADRO!Q$4&amp;$E138),'Hoja de Trabajo para listado'!$AB$151:$BA$151,0)),0)+IFERROR(INDEX('Hoja de Trabajo para listado'!$BC$155:$CB$1048576,MATCH($A138,'Hoja de Trabajo para listado'!$BC$155:$BC$1048576,0),MATCH((CUADRO!Q$4&amp;$E138),'Hoja de Trabajo para listado'!$BC$151:$CB$151,0)),0)+IFERROR(INDEX('Hoja de Trabajo para listado'!$DE$153:$DG$274,MATCH($A138,'Hoja de Trabajo para listado'!$DE$153:$DE$1048576,0),MATCH((CUADRO!Q$4&amp;$E138),'Hoja de Trabajo para listado'!$DE$151:$DG$151,0)),0)+IFERROR(INDEX('Hoja de Trabajo para listado'!$CD$155:$DC$1048576,MATCH($A138,'Hoja de Trabajo para listado'!$CD$155:$CD$1048576,0),MATCH((CUADRO!Q$4&amp;$E138),'Hoja de Trabajo para listado'!$CD$151:$DC$151,0)),0)</f>
        <v>0</v>
      </c>
      <c r="R138" s="245">
        <f t="shared" ca="1" si="7"/>
        <v>5422703.6000000006</v>
      </c>
      <c r="S138" s="245">
        <f ca="1">+R137+R138</f>
        <v>10567703.600000001</v>
      </c>
      <c r="T138" s="245">
        <f ca="1">+S138</f>
        <v>10567703.600000001</v>
      </c>
      <c r="U138" s="244">
        <f t="shared" si="8"/>
        <v>2</v>
      </c>
      <c r="V138" s="333" t="str">
        <f>+VLOOKUP(A138,bd_lista!$A$3:$E$592,5,FALSE)</f>
        <v>Instituciones Descentralizadas</v>
      </c>
      <c r="W138" s="388"/>
      <c r="X138" s="242">
        <f>+VLOOKUP(A138,[4]Sheet1!$A$13:$D$744,4,FALSE)</f>
        <v>66</v>
      </c>
      <c r="Y138" s="242" t="str">
        <f>+VLOOKUP(X138,bd_lista!$A$3:$C$592,3,FALSE)</f>
        <v>Ministerio de Planificación del Desarrollo</v>
      </c>
      <c r="Z138" s="292"/>
      <c r="AA138" s="321"/>
    </row>
    <row r="139" spans="1:27" ht="15" customHeight="1">
      <c r="A139" s="251">
        <v>210</v>
      </c>
      <c r="B139" s="392">
        <f>+A139</f>
        <v>210</v>
      </c>
      <c r="C139" s="247" t="str">
        <f>+VLOOKUP(A139,bd_lista!$A$3:$C$592,3,FALSE)</f>
        <v>Unidad de Análisis de Políticas Sociales y Económicas</v>
      </c>
      <c r="D139" s="389" t="str">
        <f>+C139</f>
        <v>Unidad de Análisis de Políticas Sociales y Económicas</v>
      </c>
      <c r="E139" s="247" t="s">
        <v>1304</v>
      </c>
      <c r="F139" s="243">
        <f ca="1">+IFERROR(INDEX('Hoja de Trabajo para listado'!$A$155:$Z$1048576,MATCH($A139,'Hoja de Trabajo para listado'!$A$155:$A$1048576,0),MATCH((CUADRO!F$4&amp;$E139),'Hoja de Trabajo para listado'!$A$151:$Z$151,0)),0)+IFERROR(INDEX('Hoja de Trabajo para listado'!$AB$155:$BA$1048576,MATCH($A139,'Hoja de Trabajo para listado'!$AB$155:$AB$1048576,0),MATCH((CUADRO!F$4&amp;$E139),'Hoja de Trabajo para listado'!$AB$151:$BA$151,0)),0)+IFERROR(INDEX('Hoja de Trabajo para listado'!$BC$155:$CB$1048576,MATCH($A139,'Hoja de Trabajo para listado'!$BC$155:$BC$1048576,0),MATCH((CUADRO!F$4&amp;$E139),'Hoja de Trabajo para listado'!$BC$151:$CB$151,0)),0)+IFERROR(INDEX('Hoja de Trabajo para listado'!$DE$153:$DG$274,MATCH($A139,'Hoja de Trabajo para listado'!$DE$153:$DE$1048576,0),MATCH((CUADRO!F$4&amp;$E139),'Hoja de Trabajo para listado'!$DE$151:$DG$151,0)),0)+IFERROR(INDEX('Hoja de Trabajo para listado'!$CD$155:$DC$1048576,MATCH($A139,'Hoja de Trabajo para listado'!$CD$155:$CD$1048576,0),MATCH((CUADRO!F$4&amp;$E139),'Hoja de Trabajo para listado'!$CD$151:$DC$151,0)),0)</f>
        <v>0</v>
      </c>
      <c r="G139" s="243">
        <f ca="1">+IFERROR(INDEX('Hoja de Trabajo para listado'!$A$155:$Z$1048576,MATCH($A139,'Hoja de Trabajo para listado'!$A$155:$A$1048576,0),MATCH((CUADRO!G$4&amp;$E139),'Hoja de Trabajo para listado'!$A$151:$Z$151,0)),0)+IFERROR(INDEX('Hoja de Trabajo para listado'!$AB$155:$BA$1048576,MATCH($A139,'Hoja de Trabajo para listado'!$AB$155:$AB$1048576,0),MATCH((CUADRO!G$4&amp;$E139),'Hoja de Trabajo para listado'!$AB$151:$BA$151,0)),0)+IFERROR(INDEX('Hoja de Trabajo para listado'!$BC$155:$CB$1048576,MATCH($A139,'Hoja de Trabajo para listado'!$BC$155:$BC$1048576,0),MATCH((CUADRO!G$4&amp;$E139),'Hoja de Trabajo para listado'!$BC$151:$CB$151,0)),0)+IFERROR(INDEX('Hoja de Trabajo para listado'!$DE$153:$DG$274,MATCH($A139,'Hoja de Trabajo para listado'!$DE$153:$DE$1048576,0),MATCH((CUADRO!G$4&amp;$E139),'Hoja de Trabajo para listado'!$DE$151:$DG$151,0)),0)+IFERROR(INDEX('Hoja de Trabajo para listado'!$CD$155:$DC$1048576,MATCH($A139,'Hoja de Trabajo para listado'!$CD$155:$CD$1048576,0),MATCH((CUADRO!G$4&amp;$E139),'Hoja de Trabajo para listado'!$CD$151:$DC$151,0)),0)</f>
        <v>0</v>
      </c>
      <c r="H139" s="243">
        <f ca="1">+IFERROR(INDEX('Hoja de Trabajo para listado'!$A$155:$Z$1048576,MATCH($A139,'Hoja de Trabajo para listado'!$A$155:$A$1048576,0),MATCH((CUADRO!H$4&amp;$E139),'Hoja de Trabajo para listado'!$A$151:$Z$151,0)),0)+IFERROR(INDEX('Hoja de Trabajo para listado'!$AB$155:$BA$1048576,MATCH($A139,'Hoja de Trabajo para listado'!$AB$155:$AB$1048576,0),MATCH((CUADRO!H$4&amp;$E139),'Hoja de Trabajo para listado'!$AB$151:$BA$151,0)),0)+IFERROR(INDEX('Hoja de Trabajo para listado'!$BC$155:$CB$1048576,MATCH($A139,'Hoja de Trabajo para listado'!$BC$155:$BC$1048576,0),MATCH((CUADRO!H$4&amp;$E139),'Hoja de Trabajo para listado'!$BC$151:$CB$151,0)),0)+IFERROR(INDEX('Hoja de Trabajo para listado'!$DE$153:$DG$274,MATCH($A139,'Hoja de Trabajo para listado'!$DE$153:$DE$1048576,0),MATCH((CUADRO!H$4&amp;$E139),'Hoja de Trabajo para listado'!$DE$151:$DG$151,0)),0)+IFERROR(INDEX('Hoja de Trabajo para listado'!$CD$155:$DC$1048576,MATCH($A139,'Hoja de Trabajo para listado'!$CD$155:$CD$1048576,0),MATCH((CUADRO!H$4&amp;$E139),'Hoja de Trabajo para listado'!$CD$151:$DC$151,0)),0)</f>
        <v>0</v>
      </c>
      <c r="I139" s="243">
        <f ca="1">+IFERROR(INDEX('Hoja de Trabajo para listado'!$A$155:$Z$1048576,MATCH($A139,'Hoja de Trabajo para listado'!$A$155:$A$1048576,0),MATCH((CUADRO!I$4&amp;$E139),'Hoja de Trabajo para listado'!$A$151:$Z$151,0)),0)+IFERROR(INDEX('Hoja de Trabajo para listado'!$AB$155:$BA$1048576,MATCH($A139,'Hoja de Trabajo para listado'!$AB$155:$AB$1048576,0),MATCH((CUADRO!I$4&amp;$E139),'Hoja de Trabajo para listado'!$AB$151:$BA$151,0)),0)+IFERROR(INDEX('Hoja de Trabajo para listado'!$BC$155:$CB$1048576,MATCH($A139,'Hoja de Trabajo para listado'!$BC$155:$BC$1048576,0),MATCH((CUADRO!I$4&amp;$E139),'Hoja de Trabajo para listado'!$BC$151:$CB$151,0)),0)+IFERROR(INDEX('Hoja de Trabajo para listado'!$DE$153:$DG$274,MATCH($A139,'Hoja de Trabajo para listado'!$DE$153:$DE$1048576,0),MATCH((CUADRO!I$4&amp;$E139),'Hoja de Trabajo para listado'!$DE$151:$DG$151,0)),0)+IFERROR(INDEX('Hoja de Trabajo para listado'!$CD$155:$DC$1048576,MATCH($A139,'Hoja de Trabajo para listado'!$CD$155:$CD$1048576,0),MATCH((CUADRO!I$4&amp;$E139),'Hoja de Trabajo para listado'!$CD$151:$DC$151,0)),0)</f>
        <v>0</v>
      </c>
      <c r="J139" s="243">
        <f ca="1">+IFERROR(INDEX('Hoja de Trabajo para listado'!$A$155:$Z$1048576,MATCH($A139,'Hoja de Trabajo para listado'!$A$155:$A$1048576,0),MATCH((CUADRO!J$4&amp;$E139),'Hoja de Trabajo para listado'!$A$151:$Z$151,0)),0)+IFERROR(INDEX('Hoja de Trabajo para listado'!$AB$155:$BA$1048576,MATCH($A139,'Hoja de Trabajo para listado'!$AB$155:$AB$1048576,0),MATCH((CUADRO!J$4&amp;$E139),'Hoja de Trabajo para listado'!$AB$151:$BA$151,0)),0)+IFERROR(INDEX('Hoja de Trabajo para listado'!$BC$155:$CB$1048576,MATCH($A139,'Hoja de Trabajo para listado'!$BC$155:$BC$1048576,0),MATCH((CUADRO!J$4&amp;$E139),'Hoja de Trabajo para listado'!$BC$151:$CB$151,0)),0)+IFERROR(INDEX('Hoja de Trabajo para listado'!$DE$153:$DG$274,MATCH($A139,'Hoja de Trabajo para listado'!$DE$153:$DE$1048576,0),MATCH((CUADRO!J$4&amp;$E139),'Hoja de Trabajo para listado'!$DE$151:$DG$151,0)),0)+IFERROR(INDEX('Hoja de Trabajo para listado'!$CD$155:$DC$1048576,MATCH($A139,'Hoja de Trabajo para listado'!$CD$155:$CD$1048576,0),MATCH((CUADRO!J$4&amp;$E139),'Hoja de Trabajo para listado'!$CD$151:$DC$151,0)),0)</f>
        <v>0</v>
      </c>
      <c r="K139" s="243">
        <f ca="1">+IFERROR(INDEX('Hoja de Trabajo para listado'!$A$155:$Z$1048576,MATCH($A139,'Hoja de Trabajo para listado'!$A$155:$A$1048576,0),MATCH((CUADRO!K$4&amp;$E139),'Hoja de Trabajo para listado'!$A$151:$Z$151,0)),0)+IFERROR(INDEX('Hoja de Trabajo para listado'!$AB$155:$BA$1048576,MATCH($A139,'Hoja de Trabajo para listado'!$AB$155:$AB$1048576,0),MATCH((CUADRO!K$4&amp;$E139),'Hoja de Trabajo para listado'!$AB$151:$BA$151,0)),0)+IFERROR(INDEX('Hoja de Trabajo para listado'!$BC$155:$CB$1048576,MATCH($A139,'Hoja de Trabajo para listado'!$BC$155:$BC$1048576,0),MATCH((CUADRO!K$4&amp;$E139),'Hoja de Trabajo para listado'!$BC$151:$CB$151,0)),0)+IFERROR(INDEX('Hoja de Trabajo para listado'!$DE$153:$DG$274,MATCH($A139,'Hoja de Trabajo para listado'!$DE$153:$DE$1048576,0),MATCH((CUADRO!K$4&amp;$E139),'Hoja de Trabajo para listado'!$DE$151:$DG$151,0)),0)+IFERROR(INDEX('Hoja de Trabajo para listado'!$CD$155:$DC$1048576,MATCH($A139,'Hoja de Trabajo para listado'!$CD$155:$CD$1048576,0),MATCH((CUADRO!K$4&amp;$E139),'Hoja de Trabajo para listado'!$CD$151:$DC$151,0)),0)</f>
        <v>0</v>
      </c>
      <c r="L139" s="243">
        <f ca="1">+IFERROR(INDEX('Hoja de Trabajo para listado'!$A$155:$Z$1048576,MATCH($A139,'Hoja de Trabajo para listado'!$A$155:$A$1048576,0),MATCH((CUADRO!L$4&amp;$E139),'Hoja de Trabajo para listado'!$A$151:$Z$151,0)),0)+IFERROR(INDEX('Hoja de Trabajo para listado'!$AB$155:$BA$1048576,MATCH($A139,'Hoja de Trabajo para listado'!$AB$155:$AB$1048576,0),MATCH((CUADRO!L$4&amp;$E139),'Hoja de Trabajo para listado'!$AB$151:$BA$151,0)),0)+IFERROR(INDEX('Hoja de Trabajo para listado'!$BC$155:$CB$1048576,MATCH($A139,'Hoja de Trabajo para listado'!$BC$155:$BC$1048576,0),MATCH((CUADRO!L$4&amp;$E139),'Hoja de Trabajo para listado'!$BC$151:$CB$151,0)),0)+IFERROR(INDEX('Hoja de Trabajo para listado'!$DE$153:$DG$274,MATCH($A139,'Hoja de Trabajo para listado'!$DE$153:$DE$1048576,0),MATCH((CUADRO!L$4&amp;$E139),'Hoja de Trabajo para listado'!$DE$151:$DG$151,0)),0)+IFERROR(INDEX('Hoja de Trabajo para listado'!$CD$155:$DC$1048576,MATCH($A139,'Hoja de Trabajo para listado'!$CD$155:$CD$1048576,0),MATCH((CUADRO!L$4&amp;$E139),'Hoja de Trabajo para listado'!$CD$151:$DC$151,0)),0)</f>
        <v>0</v>
      </c>
      <c r="M139" s="243">
        <f ca="1">+IFERROR(INDEX('Hoja de Trabajo para listado'!$A$155:$Z$1048576,MATCH($A139,'Hoja de Trabajo para listado'!$A$155:$A$1048576,0),MATCH((CUADRO!M$4&amp;$E139),'Hoja de Trabajo para listado'!$A$151:$Z$151,0)),0)+IFERROR(INDEX('Hoja de Trabajo para listado'!$AB$155:$BA$1048576,MATCH($A139,'Hoja de Trabajo para listado'!$AB$155:$AB$1048576,0),MATCH((CUADRO!M$4&amp;$E139),'Hoja de Trabajo para listado'!$AB$151:$BA$151,0)),0)+IFERROR(INDEX('Hoja de Trabajo para listado'!$BC$155:$CB$1048576,MATCH($A139,'Hoja de Trabajo para listado'!$BC$155:$BC$1048576,0),MATCH((CUADRO!M$4&amp;$E139),'Hoja de Trabajo para listado'!$BC$151:$CB$151,0)),0)+IFERROR(INDEX('Hoja de Trabajo para listado'!$DE$153:$DG$274,MATCH($A139,'Hoja de Trabajo para listado'!$DE$153:$DE$1048576,0),MATCH((CUADRO!M$4&amp;$E139),'Hoja de Trabajo para listado'!$DE$151:$DG$151,0)),0)+IFERROR(INDEX('Hoja de Trabajo para listado'!$CD$155:$DC$1048576,MATCH($A139,'Hoja de Trabajo para listado'!$CD$155:$CD$1048576,0),MATCH((CUADRO!M$4&amp;$E139),'Hoja de Trabajo para listado'!$CD$151:$DC$151,0)),0)</f>
        <v>0</v>
      </c>
      <c r="N139" s="243">
        <f ca="1">+IFERROR(INDEX('Hoja de Trabajo para listado'!$A$155:$Z$1048576,MATCH($A139,'Hoja de Trabajo para listado'!$A$155:$A$1048576,0),MATCH((CUADRO!N$4&amp;$E139),'Hoja de Trabajo para listado'!$A$151:$Z$151,0)),0)+IFERROR(INDEX('Hoja de Trabajo para listado'!$AB$155:$BA$1048576,MATCH($A139,'Hoja de Trabajo para listado'!$AB$155:$AB$1048576,0),MATCH((CUADRO!N$4&amp;$E139),'Hoja de Trabajo para listado'!$AB$151:$BA$151,0)),0)+IFERROR(INDEX('Hoja de Trabajo para listado'!$BC$155:$CB$1048576,MATCH($A139,'Hoja de Trabajo para listado'!$BC$155:$BC$1048576,0),MATCH((CUADRO!N$4&amp;$E139),'Hoja de Trabajo para listado'!$BC$151:$CB$151,0)),0)+IFERROR(INDEX('Hoja de Trabajo para listado'!$DE$153:$DG$274,MATCH($A139,'Hoja de Trabajo para listado'!$DE$153:$DE$1048576,0),MATCH((CUADRO!N$4&amp;$E139),'Hoja de Trabajo para listado'!$DE$151:$DG$151,0)),0)+IFERROR(INDEX('Hoja de Trabajo para listado'!$CD$155:$DC$1048576,MATCH($A139,'Hoja de Trabajo para listado'!$CD$155:$CD$1048576,0),MATCH((CUADRO!N$4&amp;$E139),'Hoja de Trabajo para listado'!$CD$151:$DC$151,0)),0)</f>
        <v>0</v>
      </c>
      <c r="O139" s="243">
        <f ca="1">+IFERROR(INDEX('Hoja de Trabajo para listado'!$A$155:$Z$1048576,MATCH($A139,'Hoja de Trabajo para listado'!$A$155:$A$1048576,0),MATCH((CUADRO!O$4&amp;$E139),'Hoja de Trabajo para listado'!$A$151:$Z$151,0)),0)+IFERROR(INDEX('Hoja de Trabajo para listado'!$AB$155:$BA$1048576,MATCH($A139,'Hoja de Trabajo para listado'!$AB$155:$AB$1048576,0),MATCH((CUADRO!O$4&amp;$E139),'Hoja de Trabajo para listado'!$AB$151:$BA$151,0)),0)+IFERROR(INDEX('Hoja de Trabajo para listado'!$BC$155:$CB$1048576,MATCH($A139,'Hoja de Trabajo para listado'!$BC$155:$BC$1048576,0),MATCH((CUADRO!O$4&amp;$E139),'Hoja de Trabajo para listado'!$BC$151:$CB$151,0)),0)+IFERROR(INDEX('Hoja de Trabajo para listado'!$DE$153:$DG$274,MATCH($A139,'Hoja de Trabajo para listado'!$DE$153:$DE$1048576,0),MATCH((CUADRO!O$4&amp;$E139),'Hoja de Trabajo para listado'!$DE$151:$DG$151,0)),0)+IFERROR(INDEX('Hoja de Trabajo para listado'!$CD$155:$DC$1048576,MATCH($A139,'Hoja de Trabajo para listado'!$CD$155:$CD$1048576,0),MATCH((CUADRO!O$4&amp;$E139),'Hoja de Trabajo para listado'!$CD$151:$DC$151,0)),0)</f>
        <v>0</v>
      </c>
      <c r="P139" s="243">
        <f ca="1">+IFERROR(INDEX('Hoja de Trabajo para listado'!$A$155:$Z$1048576,MATCH($A139,'Hoja de Trabajo para listado'!$A$155:$A$1048576,0),MATCH((CUADRO!P$4&amp;$E139),'Hoja de Trabajo para listado'!$A$151:$Z$151,0)),0)+IFERROR(INDEX('Hoja de Trabajo para listado'!$AB$155:$BA$1048576,MATCH($A139,'Hoja de Trabajo para listado'!$AB$155:$AB$1048576,0),MATCH((CUADRO!P$4&amp;$E139),'Hoja de Trabajo para listado'!$AB$151:$BA$151,0)),0)+IFERROR(INDEX('Hoja de Trabajo para listado'!$BC$155:$CB$1048576,MATCH($A139,'Hoja de Trabajo para listado'!$BC$155:$BC$1048576,0),MATCH((CUADRO!P$4&amp;$E139),'Hoja de Trabajo para listado'!$BC$151:$CB$151,0)),0)+IFERROR(INDEX('Hoja de Trabajo para listado'!$DE$153:$DG$274,MATCH($A139,'Hoja de Trabajo para listado'!$DE$153:$DE$1048576,0),MATCH((CUADRO!P$4&amp;$E139),'Hoja de Trabajo para listado'!$DE$151:$DG$151,0)),0)+IFERROR(INDEX('Hoja de Trabajo para listado'!$CD$155:$DC$1048576,MATCH($A139,'Hoja de Trabajo para listado'!$CD$155:$CD$1048576,0),MATCH((CUADRO!P$4&amp;$E139),'Hoja de Trabajo para listado'!$CD$151:$DC$151,0)),0)</f>
        <v>0</v>
      </c>
      <c r="Q139" s="243">
        <f ca="1">+IFERROR(INDEX('Hoja de Trabajo para listado'!$A$155:$Z$1048576,MATCH($A139,'Hoja de Trabajo para listado'!$A$155:$A$1048576,0),MATCH((CUADRO!Q$4&amp;$E139),'Hoja de Trabajo para listado'!$A$151:$Z$151,0)),0)+IFERROR(INDEX('Hoja de Trabajo para listado'!$AB$155:$BA$1048576,MATCH($A139,'Hoja de Trabajo para listado'!$AB$155:$AB$1048576,0),MATCH((CUADRO!Q$4&amp;$E139),'Hoja de Trabajo para listado'!$AB$151:$BA$151,0)),0)+IFERROR(INDEX('Hoja de Trabajo para listado'!$BC$155:$CB$1048576,MATCH($A139,'Hoja de Trabajo para listado'!$BC$155:$BC$1048576,0),MATCH((CUADRO!Q$4&amp;$E139),'Hoja de Trabajo para listado'!$BC$151:$CB$151,0)),0)+IFERROR(INDEX('Hoja de Trabajo para listado'!$DE$153:$DG$274,MATCH($A139,'Hoja de Trabajo para listado'!$DE$153:$DE$1048576,0),MATCH((CUADRO!Q$4&amp;$E139),'Hoja de Trabajo para listado'!$DE$151:$DG$151,0)),0)+IFERROR(INDEX('Hoja de Trabajo para listado'!$CD$155:$DC$1048576,MATCH($A139,'Hoja de Trabajo para listado'!$CD$155:$CD$1048576,0),MATCH((CUADRO!Q$4&amp;$E139),'Hoja de Trabajo para listado'!$CD$151:$DC$151,0)),0)</f>
        <v>0</v>
      </c>
      <c r="R139" s="243">
        <f t="shared" ca="1" si="7"/>
        <v>0</v>
      </c>
      <c r="S139" s="243"/>
      <c r="T139" s="243">
        <f ca="1">+T140</f>
        <v>14271.4</v>
      </c>
      <c r="U139" s="242">
        <f t="shared" si="8"/>
        <v>1</v>
      </c>
      <c r="V139" s="333" t="str">
        <f>+VLOOKUP(A139,bd_lista!$A$3:$E$592,5,FALSE)</f>
        <v>Instituciones Descentralizadas</v>
      </c>
      <c r="W139" s="387" t="str">
        <f>+V139</f>
        <v>Instituciones Descentralizadas</v>
      </c>
      <c r="X139" s="242">
        <f>+VLOOKUP(A139,[4]Sheet1!$A$13:$D$744,4,FALSE)</f>
        <v>66</v>
      </c>
      <c r="Y139" s="242" t="str">
        <f>+VLOOKUP(X139,bd_lista!$A$3:$C$592,3,FALSE)</f>
        <v>Ministerio de Planificación del Desarrollo</v>
      </c>
      <c r="Z139" s="294">
        <f>+X139</f>
        <v>66</v>
      </c>
      <c r="AA139" s="319" t="str">
        <f>+Y139</f>
        <v>Ministerio de Planificación del Desarrollo</v>
      </c>
    </row>
    <row r="140" spans="1:27" ht="15" customHeight="1">
      <c r="A140" s="32">
        <v>210</v>
      </c>
      <c r="B140" s="393"/>
      <c r="C140" s="333" t="str">
        <f>+VLOOKUP(A140,bd_lista!$A$3:$C$592,3,FALSE)</f>
        <v>Unidad de Análisis de Políticas Sociales y Económicas</v>
      </c>
      <c r="D140" s="390"/>
      <c r="E140" s="333" t="s">
        <v>1305</v>
      </c>
      <c r="F140" s="245">
        <f ca="1">+IFERROR(INDEX('Hoja de Trabajo para listado'!$A$155:$Z$1048576,MATCH($A140,'Hoja de Trabajo para listado'!$A$155:$A$1048576,0),MATCH((CUADRO!F$4&amp;$E140),'Hoja de Trabajo para listado'!$A$151:$Z$151,0)),0)+IFERROR(INDEX('Hoja de Trabajo para listado'!$AB$155:$BA$1048576,MATCH($A140,'Hoja de Trabajo para listado'!$AB$155:$AB$1048576,0),MATCH((CUADRO!F$4&amp;$E140),'Hoja de Trabajo para listado'!$AB$151:$BA$151,0)),0)+IFERROR(INDEX('Hoja de Trabajo para listado'!$BC$155:$CB$1048576,MATCH($A140,'Hoja de Trabajo para listado'!$BC$155:$BC$1048576,0),MATCH((CUADRO!F$4&amp;$E140),'Hoja de Trabajo para listado'!$BC$151:$CB$151,0)),0)+IFERROR(INDEX('Hoja de Trabajo para listado'!$DE$153:$DG$274,MATCH($A140,'Hoja de Trabajo para listado'!$DE$153:$DE$1048576,0),MATCH((CUADRO!F$4&amp;$E140),'Hoja de Trabajo para listado'!$DE$151:$DG$151,0)),0)+IFERROR(INDEX('Hoja de Trabajo para listado'!$CD$155:$DC$1048576,MATCH($A140,'Hoja de Trabajo para listado'!$CD$155:$CD$1048576,0),MATCH((CUADRO!F$4&amp;$E140),'Hoja de Trabajo para listado'!$CD$151:$DC$151,0)),0)</f>
        <v>0</v>
      </c>
      <c r="G140" s="245">
        <f ca="1">+IFERROR(INDEX('Hoja de Trabajo para listado'!$A$155:$Z$1048576,MATCH($A140,'Hoja de Trabajo para listado'!$A$155:$A$1048576,0),MATCH((CUADRO!G$4&amp;$E140),'Hoja de Trabajo para listado'!$A$151:$Z$151,0)),0)+IFERROR(INDEX('Hoja de Trabajo para listado'!$AB$155:$BA$1048576,MATCH($A140,'Hoja de Trabajo para listado'!$AB$155:$AB$1048576,0),MATCH((CUADRO!G$4&amp;$E140),'Hoja de Trabajo para listado'!$AB$151:$BA$151,0)),0)+IFERROR(INDEX('Hoja de Trabajo para listado'!$BC$155:$CB$1048576,MATCH($A140,'Hoja de Trabajo para listado'!$BC$155:$BC$1048576,0),MATCH((CUADRO!G$4&amp;$E140),'Hoja de Trabajo para listado'!$BC$151:$CB$151,0)),0)+IFERROR(INDEX('Hoja de Trabajo para listado'!$DE$153:$DG$274,MATCH($A140,'Hoja de Trabajo para listado'!$DE$153:$DE$1048576,0),MATCH((CUADRO!G$4&amp;$E140),'Hoja de Trabajo para listado'!$DE$151:$DG$151,0)),0)+IFERROR(INDEX('Hoja de Trabajo para listado'!$CD$155:$DC$1048576,MATCH($A140,'Hoja de Trabajo para listado'!$CD$155:$CD$1048576,0),MATCH((CUADRO!G$4&amp;$E140),'Hoja de Trabajo para listado'!$CD$151:$DC$151,0)),0)</f>
        <v>0</v>
      </c>
      <c r="H140" s="245">
        <f ca="1">+IFERROR(INDEX('Hoja de Trabajo para listado'!$A$155:$Z$1048576,MATCH($A140,'Hoja de Trabajo para listado'!$A$155:$A$1048576,0),MATCH((CUADRO!H$4&amp;$E140),'Hoja de Trabajo para listado'!$A$151:$Z$151,0)),0)+IFERROR(INDEX('Hoja de Trabajo para listado'!$AB$155:$BA$1048576,MATCH($A140,'Hoja de Trabajo para listado'!$AB$155:$AB$1048576,0),MATCH((CUADRO!H$4&amp;$E140),'Hoja de Trabajo para listado'!$AB$151:$BA$151,0)),0)+IFERROR(INDEX('Hoja de Trabajo para listado'!$BC$155:$CB$1048576,MATCH($A140,'Hoja de Trabajo para listado'!$BC$155:$BC$1048576,0),MATCH((CUADRO!H$4&amp;$E140),'Hoja de Trabajo para listado'!$BC$151:$CB$151,0)),0)+IFERROR(INDEX('Hoja de Trabajo para listado'!$DE$153:$DG$274,MATCH($A140,'Hoja de Trabajo para listado'!$DE$153:$DE$1048576,0),MATCH((CUADRO!H$4&amp;$E140),'Hoja de Trabajo para listado'!$DE$151:$DG$151,0)),0)+IFERROR(INDEX('Hoja de Trabajo para listado'!$CD$155:$DC$1048576,MATCH($A140,'Hoja de Trabajo para listado'!$CD$155:$CD$1048576,0),MATCH((CUADRO!H$4&amp;$E140),'Hoja de Trabajo para listado'!$CD$151:$DC$151,0)),0)</f>
        <v>13324.279999999999</v>
      </c>
      <c r="I140" s="245">
        <f ca="1">+IFERROR(INDEX('Hoja de Trabajo para listado'!$A$155:$Z$1048576,MATCH($A140,'Hoja de Trabajo para listado'!$A$155:$A$1048576,0),MATCH((CUADRO!I$4&amp;$E140),'Hoja de Trabajo para listado'!$A$151:$Z$151,0)),0)+IFERROR(INDEX('Hoja de Trabajo para listado'!$AB$155:$BA$1048576,MATCH($A140,'Hoja de Trabajo para listado'!$AB$155:$AB$1048576,0),MATCH((CUADRO!I$4&amp;$E140),'Hoja de Trabajo para listado'!$AB$151:$BA$151,0)),0)+IFERROR(INDEX('Hoja de Trabajo para listado'!$BC$155:$CB$1048576,MATCH($A140,'Hoja de Trabajo para listado'!$BC$155:$BC$1048576,0),MATCH((CUADRO!I$4&amp;$E140),'Hoja de Trabajo para listado'!$BC$151:$CB$151,0)),0)+IFERROR(INDEX('Hoja de Trabajo para listado'!$DE$153:$DG$274,MATCH($A140,'Hoja de Trabajo para listado'!$DE$153:$DE$1048576,0),MATCH((CUADRO!I$4&amp;$E140),'Hoja de Trabajo para listado'!$DE$151:$DG$151,0)),0)+IFERROR(INDEX('Hoja de Trabajo para listado'!$CD$155:$DC$1048576,MATCH($A140,'Hoja de Trabajo para listado'!$CD$155:$CD$1048576,0),MATCH((CUADRO!I$4&amp;$E140),'Hoja de Trabajo para listado'!$CD$151:$DC$151,0)),0)</f>
        <v>0</v>
      </c>
      <c r="J140" s="245">
        <f ca="1">+IFERROR(INDEX('Hoja de Trabajo para listado'!$A$155:$Z$1048576,MATCH($A140,'Hoja de Trabajo para listado'!$A$155:$A$1048576,0),MATCH((CUADRO!J$4&amp;$E140),'Hoja de Trabajo para listado'!$A$151:$Z$151,0)),0)+IFERROR(INDEX('Hoja de Trabajo para listado'!$AB$155:$BA$1048576,MATCH($A140,'Hoja de Trabajo para listado'!$AB$155:$AB$1048576,0),MATCH((CUADRO!J$4&amp;$E140),'Hoja de Trabajo para listado'!$AB$151:$BA$151,0)),0)+IFERROR(INDEX('Hoja de Trabajo para listado'!$BC$155:$CB$1048576,MATCH($A140,'Hoja de Trabajo para listado'!$BC$155:$BC$1048576,0),MATCH((CUADRO!J$4&amp;$E140),'Hoja de Trabajo para listado'!$BC$151:$CB$151,0)),0)+IFERROR(INDEX('Hoja de Trabajo para listado'!$DE$153:$DG$274,MATCH($A140,'Hoja de Trabajo para listado'!$DE$153:$DE$1048576,0),MATCH((CUADRO!J$4&amp;$E140),'Hoja de Trabajo para listado'!$DE$151:$DG$151,0)),0)+IFERROR(INDEX('Hoja de Trabajo para listado'!$CD$155:$DC$1048576,MATCH($A140,'Hoja de Trabajo para listado'!$CD$155:$CD$1048576,0),MATCH((CUADRO!J$4&amp;$E140),'Hoja de Trabajo para listado'!$CD$151:$DC$151,0)),0)</f>
        <v>947.12</v>
      </c>
      <c r="K140" s="245">
        <f ca="1">+IFERROR(INDEX('Hoja de Trabajo para listado'!$A$155:$Z$1048576,MATCH($A140,'Hoja de Trabajo para listado'!$A$155:$A$1048576,0),MATCH((CUADRO!K$4&amp;$E140),'Hoja de Trabajo para listado'!$A$151:$Z$151,0)),0)+IFERROR(INDEX('Hoja de Trabajo para listado'!$AB$155:$BA$1048576,MATCH($A140,'Hoja de Trabajo para listado'!$AB$155:$AB$1048576,0),MATCH((CUADRO!K$4&amp;$E140),'Hoja de Trabajo para listado'!$AB$151:$BA$151,0)),0)+IFERROR(INDEX('Hoja de Trabajo para listado'!$BC$155:$CB$1048576,MATCH($A140,'Hoja de Trabajo para listado'!$BC$155:$BC$1048576,0),MATCH((CUADRO!K$4&amp;$E140),'Hoja de Trabajo para listado'!$BC$151:$CB$151,0)),0)+IFERROR(INDEX('Hoja de Trabajo para listado'!$DE$153:$DG$274,MATCH($A140,'Hoja de Trabajo para listado'!$DE$153:$DE$1048576,0),MATCH((CUADRO!K$4&amp;$E140),'Hoja de Trabajo para listado'!$DE$151:$DG$151,0)),0)+IFERROR(INDEX('Hoja de Trabajo para listado'!$CD$155:$DC$1048576,MATCH($A140,'Hoja de Trabajo para listado'!$CD$155:$CD$1048576,0),MATCH((CUADRO!K$4&amp;$E140),'Hoja de Trabajo para listado'!$CD$151:$DC$151,0)),0)</f>
        <v>0</v>
      </c>
      <c r="L140" s="245">
        <f ca="1">+IFERROR(INDEX('Hoja de Trabajo para listado'!$A$155:$Z$1048576,MATCH($A140,'Hoja de Trabajo para listado'!$A$155:$A$1048576,0),MATCH((CUADRO!L$4&amp;$E140),'Hoja de Trabajo para listado'!$A$151:$Z$151,0)),0)+IFERROR(INDEX('Hoja de Trabajo para listado'!$AB$155:$BA$1048576,MATCH($A140,'Hoja de Trabajo para listado'!$AB$155:$AB$1048576,0),MATCH((CUADRO!L$4&amp;$E140),'Hoja de Trabajo para listado'!$AB$151:$BA$151,0)),0)+IFERROR(INDEX('Hoja de Trabajo para listado'!$BC$155:$CB$1048576,MATCH($A140,'Hoja de Trabajo para listado'!$BC$155:$BC$1048576,0),MATCH((CUADRO!L$4&amp;$E140),'Hoja de Trabajo para listado'!$BC$151:$CB$151,0)),0)+IFERROR(INDEX('Hoja de Trabajo para listado'!$DE$153:$DG$274,MATCH($A140,'Hoja de Trabajo para listado'!$DE$153:$DE$1048576,0),MATCH((CUADRO!L$4&amp;$E140),'Hoja de Trabajo para listado'!$DE$151:$DG$151,0)),0)+IFERROR(INDEX('Hoja de Trabajo para listado'!$CD$155:$DC$1048576,MATCH($A140,'Hoja de Trabajo para listado'!$CD$155:$CD$1048576,0),MATCH((CUADRO!L$4&amp;$E140),'Hoja de Trabajo para listado'!$CD$151:$DC$151,0)),0)</f>
        <v>0</v>
      </c>
      <c r="M140" s="245">
        <f ca="1">+IFERROR(INDEX('Hoja de Trabajo para listado'!$A$155:$Z$1048576,MATCH($A140,'Hoja de Trabajo para listado'!$A$155:$A$1048576,0),MATCH((CUADRO!M$4&amp;$E140),'Hoja de Trabajo para listado'!$A$151:$Z$151,0)),0)+IFERROR(INDEX('Hoja de Trabajo para listado'!$AB$155:$BA$1048576,MATCH($A140,'Hoja de Trabajo para listado'!$AB$155:$AB$1048576,0),MATCH((CUADRO!M$4&amp;$E140),'Hoja de Trabajo para listado'!$AB$151:$BA$151,0)),0)+IFERROR(INDEX('Hoja de Trabajo para listado'!$BC$155:$CB$1048576,MATCH($A140,'Hoja de Trabajo para listado'!$BC$155:$BC$1048576,0),MATCH((CUADRO!M$4&amp;$E140),'Hoja de Trabajo para listado'!$BC$151:$CB$151,0)),0)+IFERROR(INDEX('Hoja de Trabajo para listado'!$DE$153:$DG$274,MATCH($A140,'Hoja de Trabajo para listado'!$DE$153:$DE$1048576,0),MATCH((CUADRO!M$4&amp;$E140),'Hoja de Trabajo para listado'!$DE$151:$DG$151,0)),0)+IFERROR(INDEX('Hoja de Trabajo para listado'!$CD$155:$DC$1048576,MATCH($A140,'Hoja de Trabajo para listado'!$CD$155:$CD$1048576,0),MATCH((CUADRO!M$4&amp;$E140),'Hoja de Trabajo para listado'!$CD$151:$DC$151,0)),0)</f>
        <v>0</v>
      </c>
      <c r="N140" s="245">
        <f ca="1">+IFERROR(INDEX('Hoja de Trabajo para listado'!$A$155:$Z$1048576,MATCH($A140,'Hoja de Trabajo para listado'!$A$155:$A$1048576,0),MATCH((CUADRO!N$4&amp;$E140),'Hoja de Trabajo para listado'!$A$151:$Z$151,0)),0)+IFERROR(INDEX('Hoja de Trabajo para listado'!$AB$155:$BA$1048576,MATCH($A140,'Hoja de Trabajo para listado'!$AB$155:$AB$1048576,0),MATCH((CUADRO!N$4&amp;$E140),'Hoja de Trabajo para listado'!$AB$151:$BA$151,0)),0)+IFERROR(INDEX('Hoja de Trabajo para listado'!$BC$155:$CB$1048576,MATCH($A140,'Hoja de Trabajo para listado'!$BC$155:$BC$1048576,0),MATCH((CUADRO!N$4&amp;$E140),'Hoja de Trabajo para listado'!$BC$151:$CB$151,0)),0)+IFERROR(INDEX('Hoja de Trabajo para listado'!$DE$153:$DG$274,MATCH($A140,'Hoja de Trabajo para listado'!$DE$153:$DE$1048576,0),MATCH((CUADRO!N$4&amp;$E140),'Hoja de Trabajo para listado'!$DE$151:$DG$151,0)),0)+IFERROR(INDEX('Hoja de Trabajo para listado'!$CD$155:$DC$1048576,MATCH($A140,'Hoja de Trabajo para listado'!$CD$155:$CD$1048576,0),MATCH((CUADRO!N$4&amp;$E140),'Hoja de Trabajo para listado'!$CD$151:$DC$151,0)),0)</f>
        <v>0</v>
      </c>
      <c r="O140" s="245">
        <f ca="1">+IFERROR(INDEX('Hoja de Trabajo para listado'!$A$155:$Z$1048576,MATCH($A140,'Hoja de Trabajo para listado'!$A$155:$A$1048576,0),MATCH((CUADRO!O$4&amp;$E140),'Hoja de Trabajo para listado'!$A$151:$Z$151,0)),0)+IFERROR(INDEX('Hoja de Trabajo para listado'!$AB$155:$BA$1048576,MATCH($A140,'Hoja de Trabajo para listado'!$AB$155:$AB$1048576,0),MATCH((CUADRO!O$4&amp;$E140),'Hoja de Trabajo para listado'!$AB$151:$BA$151,0)),0)+IFERROR(INDEX('Hoja de Trabajo para listado'!$BC$155:$CB$1048576,MATCH($A140,'Hoja de Trabajo para listado'!$BC$155:$BC$1048576,0),MATCH((CUADRO!O$4&amp;$E140),'Hoja de Trabajo para listado'!$BC$151:$CB$151,0)),0)+IFERROR(INDEX('Hoja de Trabajo para listado'!$DE$153:$DG$274,MATCH($A140,'Hoja de Trabajo para listado'!$DE$153:$DE$1048576,0),MATCH((CUADRO!O$4&amp;$E140),'Hoja de Trabajo para listado'!$DE$151:$DG$151,0)),0)+IFERROR(INDEX('Hoja de Trabajo para listado'!$CD$155:$DC$1048576,MATCH($A140,'Hoja de Trabajo para listado'!$CD$155:$CD$1048576,0),MATCH((CUADRO!O$4&amp;$E140),'Hoja de Trabajo para listado'!$CD$151:$DC$151,0)),0)</f>
        <v>0</v>
      </c>
      <c r="P140" s="245">
        <f ca="1">+IFERROR(INDEX('Hoja de Trabajo para listado'!$A$155:$Z$1048576,MATCH($A140,'Hoja de Trabajo para listado'!$A$155:$A$1048576,0),MATCH((CUADRO!P$4&amp;$E140),'Hoja de Trabajo para listado'!$A$151:$Z$151,0)),0)+IFERROR(INDEX('Hoja de Trabajo para listado'!$AB$155:$BA$1048576,MATCH($A140,'Hoja de Trabajo para listado'!$AB$155:$AB$1048576,0),MATCH((CUADRO!P$4&amp;$E140),'Hoja de Trabajo para listado'!$AB$151:$BA$151,0)),0)+IFERROR(INDEX('Hoja de Trabajo para listado'!$BC$155:$CB$1048576,MATCH($A140,'Hoja de Trabajo para listado'!$BC$155:$BC$1048576,0),MATCH((CUADRO!P$4&amp;$E140),'Hoja de Trabajo para listado'!$BC$151:$CB$151,0)),0)+IFERROR(INDEX('Hoja de Trabajo para listado'!$DE$153:$DG$274,MATCH($A140,'Hoja de Trabajo para listado'!$DE$153:$DE$1048576,0),MATCH((CUADRO!P$4&amp;$E140),'Hoja de Trabajo para listado'!$DE$151:$DG$151,0)),0)+IFERROR(INDEX('Hoja de Trabajo para listado'!$CD$155:$DC$1048576,MATCH($A140,'Hoja de Trabajo para listado'!$CD$155:$CD$1048576,0),MATCH((CUADRO!P$4&amp;$E140),'Hoja de Trabajo para listado'!$CD$151:$DC$151,0)),0)</f>
        <v>0</v>
      </c>
      <c r="Q140" s="245">
        <f ca="1">+IFERROR(INDEX('Hoja de Trabajo para listado'!$A$155:$Z$1048576,MATCH($A140,'Hoja de Trabajo para listado'!$A$155:$A$1048576,0),MATCH((CUADRO!Q$4&amp;$E140),'Hoja de Trabajo para listado'!$A$151:$Z$151,0)),0)+IFERROR(INDEX('Hoja de Trabajo para listado'!$AB$155:$BA$1048576,MATCH($A140,'Hoja de Trabajo para listado'!$AB$155:$AB$1048576,0),MATCH((CUADRO!Q$4&amp;$E140),'Hoja de Trabajo para listado'!$AB$151:$BA$151,0)),0)+IFERROR(INDEX('Hoja de Trabajo para listado'!$BC$155:$CB$1048576,MATCH($A140,'Hoja de Trabajo para listado'!$BC$155:$BC$1048576,0),MATCH((CUADRO!Q$4&amp;$E140),'Hoja de Trabajo para listado'!$BC$151:$CB$151,0)),0)+IFERROR(INDEX('Hoja de Trabajo para listado'!$DE$153:$DG$274,MATCH($A140,'Hoja de Trabajo para listado'!$DE$153:$DE$1048576,0),MATCH((CUADRO!Q$4&amp;$E140),'Hoja de Trabajo para listado'!$DE$151:$DG$151,0)),0)+IFERROR(INDEX('Hoja de Trabajo para listado'!$CD$155:$DC$1048576,MATCH($A140,'Hoja de Trabajo para listado'!$CD$155:$CD$1048576,0),MATCH((CUADRO!Q$4&amp;$E140),'Hoja de Trabajo para listado'!$CD$151:$DC$151,0)),0)</f>
        <v>0</v>
      </c>
      <c r="R140" s="245">
        <f t="shared" ca="1" si="7"/>
        <v>14271.4</v>
      </c>
      <c r="S140" s="245">
        <f ca="1">+R139+R140</f>
        <v>14271.4</v>
      </c>
      <c r="T140" s="245">
        <f ca="1">+S140</f>
        <v>14271.4</v>
      </c>
      <c r="U140" s="244">
        <f t="shared" si="8"/>
        <v>2</v>
      </c>
      <c r="V140" s="333" t="str">
        <f>+VLOOKUP(A140,bd_lista!$A$3:$E$592,5,FALSE)</f>
        <v>Instituciones Descentralizadas</v>
      </c>
      <c r="W140" s="388"/>
      <c r="X140" s="242">
        <f>+VLOOKUP(A140,[4]Sheet1!$A$13:$D$744,4,FALSE)</f>
        <v>66</v>
      </c>
      <c r="Y140" s="242" t="str">
        <f>+VLOOKUP(X140,bd_lista!$A$3:$C$592,3,FALSE)</f>
        <v>Ministerio de Planificación del Desarrollo</v>
      </c>
      <c r="Z140" s="292"/>
      <c r="AA140" s="321"/>
    </row>
    <row r="141" spans="1:27" ht="15" customHeight="1">
      <c r="A141" s="251">
        <v>212</v>
      </c>
      <c r="B141" s="392">
        <f>+A141</f>
        <v>212</v>
      </c>
      <c r="C141" s="247" t="str">
        <f>+VLOOKUP(A141,bd_lista!$A$3:$C$592,3,FALSE)</f>
        <v>Instituto Nacional de Reforma Agraria</v>
      </c>
      <c r="D141" s="389" t="str">
        <f>+C141</f>
        <v>Instituto Nacional de Reforma Agraria</v>
      </c>
      <c r="E141" s="247" t="s">
        <v>1304</v>
      </c>
      <c r="F141" s="243">
        <f ca="1">+IFERROR(INDEX('Hoja de Trabajo para listado'!$A$155:$Z$1048576,MATCH($A141,'Hoja de Trabajo para listado'!$A$155:$A$1048576,0),MATCH((CUADRO!F$4&amp;$E141),'Hoja de Trabajo para listado'!$A$151:$Z$151,0)),0)+IFERROR(INDEX('Hoja de Trabajo para listado'!$AB$155:$BA$1048576,MATCH($A141,'Hoja de Trabajo para listado'!$AB$155:$AB$1048576,0),MATCH((CUADRO!F$4&amp;$E141),'Hoja de Trabajo para listado'!$AB$151:$BA$151,0)),0)+IFERROR(INDEX('Hoja de Trabajo para listado'!$BC$155:$CB$1048576,MATCH($A141,'Hoja de Trabajo para listado'!$BC$155:$BC$1048576,0),MATCH((CUADRO!F$4&amp;$E141),'Hoja de Trabajo para listado'!$BC$151:$CB$151,0)),0)+IFERROR(INDEX('Hoja de Trabajo para listado'!$DE$153:$DG$274,MATCH($A141,'Hoja de Trabajo para listado'!$DE$153:$DE$1048576,0),MATCH((CUADRO!F$4&amp;$E141),'Hoja de Trabajo para listado'!$DE$151:$DG$151,0)),0)+IFERROR(INDEX('Hoja de Trabajo para listado'!$CD$155:$DC$1048576,MATCH($A141,'Hoja de Trabajo para listado'!$CD$155:$CD$1048576,0),MATCH((CUADRO!F$4&amp;$E141),'Hoja de Trabajo para listado'!$CD$151:$DC$151,0)),0)</f>
        <v>0</v>
      </c>
      <c r="G141" s="243">
        <f ca="1">+IFERROR(INDEX('Hoja de Trabajo para listado'!$A$155:$Z$1048576,MATCH($A141,'Hoja de Trabajo para listado'!$A$155:$A$1048576,0),MATCH((CUADRO!G$4&amp;$E141),'Hoja de Trabajo para listado'!$A$151:$Z$151,0)),0)+IFERROR(INDEX('Hoja de Trabajo para listado'!$AB$155:$BA$1048576,MATCH($A141,'Hoja de Trabajo para listado'!$AB$155:$AB$1048576,0),MATCH((CUADRO!G$4&amp;$E141),'Hoja de Trabajo para listado'!$AB$151:$BA$151,0)),0)+IFERROR(INDEX('Hoja de Trabajo para listado'!$BC$155:$CB$1048576,MATCH($A141,'Hoja de Trabajo para listado'!$BC$155:$BC$1048576,0),MATCH((CUADRO!G$4&amp;$E141),'Hoja de Trabajo para listado'!$BC$151:$CB$151,0)),0)+IFERROR(INDEX('Hoja de Trabajo para listado'!$DE$153:$DG$274,MATCH($A141,'Hoja de Trabajo para listado'!$DE$153:$DE$1048576,0),MATCH((CUADRO!G$4&amp;$E141),'Hoja de Trabajo para listado'!$DE$151:$DG$151,0)),0)+IFERROR(INDEX('Hoja de Trabajo para listado'!$CD$155:$DC$1048576,MATCH($A141,'Hoja de Trabajo para listado'!$CD$155:$CD$1048576,0),MATCH((CUADRO!G$4&amp;$E141),'Hoja de Trabajo para listado'!$CD$151:$DC$151,0)),0)</f>
        <v>0</v>
      </c>
      <c r="H141" s="243">
        <f ca="1">+IFERROR(INDEX('Hoja de Trabajo para listado'!$A$155:$Z$1048576,MATCH($A141,'Hoja de Trabajo para listado'!$A$155:$A$1048576,0),MATCH((CUADRO!H$4&amp;$E141),'Hoja de Trabajo para listado'!$A$151:$Z$151,0)),0)+IFERROR(INDEX('Hoja de Trabajo para listado'!$AB$155:$BA$1048576,MATCH($A141,'Hoja de Trabajo para listado'!$AB$155:$AB$1048576,0),MATCH((CUADRO!H$4&amp;$E141),'Hoja de Trabajo para listado'!$AB$151:$BA$151,0)),0)+IFERROR(INDEX('Hoja de Trabajo para listado'!$BC$155:$CB$1048576,MATCH($A141,'Hoja de Trabajo para listado'!$BC$155:$BC$1048576,0),MATCH((CUADRO!H$4&amp;$E141),'Hoja de Trabajo para listado'!$BC$151:$CB$151,0)),0)+IFERROR(INDEX('Hoja de Trabajo para listado'!$DE$153:$DG$274,MATCH($A141,'Hoja de Trabajo para listado'!$DE$153:$DE$1048576,0),MATCH((CUADRO!H$4&amp;$E141),'Hoja de Trabajo para listado'!$DE$151:$DG$151,0)),0)+IFERROR(INDEX('Hoja de Trabajo para listado'!$CD$155:$DC$1048576,MATCH($A141,'Hoja de Trabajo para listado'!$CD$155:$CD$1048576,0),MATCH((CUADRO!H$4&amp;$E141),'Hoja de Trabajo para listado'!$CD$151:$DC$151,0)),0)</f>
        <v>0</v>
      </c>
      <c r="I141" s="243">
        <f ca="1">+IFERROR(INDEX('Hoja de Trabajo para listado'!$A$155:$Z$1048576,MATCH($A141,'Hoja de Trabajo para listado'!$A$155:$A$1048576,0),MATCH((CUADRO!I$4&amp;$E141),'Hoja de Trabajo para listado'!$A$151:$Z$151,0)),0)+IFERROR(INDEX('Hoja de Trabajo para listado'!$AB$155:$BA$1048576,MATCH($A141,'Hoja de Trabajo para listado'!$AB$155:$AB$1048576,0),MATCH((CUADRO!I$4&amp;$E141),'Hoja de Trabajo para listado'!$AB$151:$BA$151,0)),0)+IFERROR(INDEX('Hoja de Trabajo para listado'!$BC$155:$CB$1048576,MATCH($A141,'Hoja de Trabajo para listado'!$BC$155:$BC$1048576,0),MATCH((CUADRO!I$4&amp;$E141),'Hoja de Trabajo para listado'!$BC$151:$CB$151,0)),0)+IFERROR(INDEX('Hoja de Trabajo para listado'!$DE$153:$DG$274,MATCH($A141,'Hoja de Trabajo para listado'!$DE$153:$DE$1048576,0),MATCH((CUADRO!I$4&amp;$E141),'Hoja de Trabajo para listado'!$DE$151:$DG$151,0)),0)+IFERROR(INDEX('Hoja de Trabajo para listado'!$CD$155:$DC$1048576,MATCH($A141,'Hoja de Trabajo para listado'!$CD$155:$CD$1048576,0),MATCH((CUADRO!I$4&amp;$E141),'Hoja de Trabajo para listado'!$CD$151:$DC$151,0)),0)</f>
        <v>0</v>
      </c>
      <c r="J141" s="243">
        <f ca="1">+IFERROR(INDEX('Hoja de Trabajo para listado'!$A$155:$Z$1048576,MATCH($A141,'Hoja de Trabajo para listado'!$A$155:$A$1048576,0),MATCH((CUADRO!J$4&amp;$E141),'Hoja de Trabajo para listado'!$A$151:$Z$151,0)),0)+IFERROR(INDEX('Hoja de Trabajo para listado'!$AB$155:$BA$1048576,MATCH($A141,'Hoja de Trabajo para listado'!$AB$155:$AB$1048576,0),MATCH((CUADRO!J$4&amp;$E141),'Hoja de Trabajo para listado'!$AB$151:$BA$151,0)),0)+IFERROR(INDEX('Hoja de Trabajo para listado'!$BC$155:$CB$1048576,MATCH($A141,'Hoja de Trabajo para listado'!$BC$155:$BC$1048576,0),MATCH((CUADRO!J$4&amp;$E141),'Hoja de Trabajo para listado'!$BC$151:$CB$151,0)),0)+IFERROR(INDEX('Hoja de Trabajo para listado'!$DE$153:$DG$274,MATCH($A141,'Hoja de Trabajo para listado'!$DE$153:$DE$1048576,0),MATCH((CUADRO!J$4&amp;$E141),'Hoja de Trabajo para listado'!$DE$151:$DG$151,0)),0)+IFERROR(INDEX('Hoja de Trabajo para listado'!$CD$155:$DC$1048576,MATCH($A141,'Hoja de Trabajo para listado'!$CD$155:$CD$1048576,0),MATCH((CUADRO!J$4&amp;$E141),'Hoja de Trabajo para listado'!$CD$151:$DC$151,0)),0)</f>
        <v>0</v>
      </c>
      <c r="K141" s="243">
        <f ca="1">+IFERROR(INDEX('Hoja de Trabajo para listado'!$A$155:$Z$1048576,MATCH($A141,'Hoja de Trabajo para listado'!$A$155:$A$1048576,0),MATCH((CUADRO!K$4&amp;$E141),'Hoja de Trabajo para listado'!$A$151:$Z$151,0)),0)+IFERROR(INDEX('Hoja de Trabajo para listado'!$AB$155:$BA$1048576,MATCH($A141,'Hoja de Trabajo para listado'!$AB$155:$AB$1048576,0),MATCH((CUADRO!K$4&amp;$E141),'Hoja de Trabajo para listado'!$AB$151:$BA$151,0)),0)+IFERROR(INDEX('Hoja de Trabajo para listado'!$BC$155:$CB$1048576,MATCH($A141,'Hoja de Trabajo para listado'!$BC$155:$BC$1048576,0),MATCH((CUADRO!K$4&amp;$E141),'Hoja de Trabajo para listado'!$BC$151:$CB$151,0)),0)+IFERROR(INDEX('Hoja de Trabajo para listado'!$DE$153:$DG$274,MATCH($A141,'Hoja de Trabajo para listado'!$DE$153:$DE$1048576,0),MATCH((CUADRO!K$4&amp;$E141),'Hoja de Trabajo para listado'!$DE$151:$DG$151,0)),0)+IFERROR(INDEX('Hoja de Trabajo para listado'!$CD$155:$DC$1048576,MATCH($A141,'Hoja de Trabajo para listado'!$CD$155:$CD$1048576,0),MATCH((CUADRO!K$4&amp;$E141),'Hoja de Trabajo para listado'!$CD$151:$DC$151,0)),0)</f>
        <v>0</v>
      </c>
      <c r="L141" s="243">
        <f ca="1">+IFERROR(INDEX('Hoja de Trabajo para listado'!$A$155:$Z$1048576,MATCH($A141,'Hoja de Trabajo para listado'!$A$155:$A$1048576,0),MATCH((CUADRO!L$4&amp;$E141),'Hoja de Trabajo para listado'!$A$151:$Z$151,0)),0)+IFERROR(INDEX('Hoja de Trabajo para listado'!$AB$155:$BA$1048576,MATCH($A141,'Hoja de Trabajo para listado'!$AB$155:$AB$1048576,0),MATCH((CUADRO!L$4&amp;$E141),'Hoja de Trabajo para listado'!$AB$151:$BA$151,0)),0)+IFERROR(INDEX('Hoja de Trabajo para listado'!$BC$155:$CB$1048576,MATCH($A141,'Hoja de Trabajo para listado'!$BC$155:$BC$1048576,0),MATCH((CUADRO!L$4&amp;$E141),'Hoja de Trabajo para listado'!$BC$151:$CB$151,0)),0)+IFERROR(INDEX('Hoja de Trabajo para listado'!$DE$153:$DG$274,MATCH($A141,'Hoja de Trabajo para listado'!$DE$153:$DE$1048576,0),MATCH((CUADRO!L$4&amp;$E141),'Hoja de Trabajo para listado'!$DE$151:$DG$151,0)),0)+IFERROR(INDEX('Hoja de Trabajo para listado'!$CD$155:$DC$1048576,MATCH($A141,'Hoja de Trabajo para listado'!$CD$155:$CD$1048576,0),MATCH((CUADRO!L$4&amp;$E141),'Hoja de Trabajo para listado'!$CD$151:$DC$151,0)),0)</f>
        <v>0</v>
      </c>
      <c r="M141" s="243">
        <f ca="1">+IFERROR(INDEX('Hoja de Trabajo para listado'!$A$155:$Z$1048576,MATCH($A141,'Hoja de Trabajo para listado'!$A$155:$A$1048576,0),MATCH((CUADRO!M$4&amp;$E141),'Hoja de Trabajo para listado'!$A$151:$Z$151,0)),0)+IFERROR(INDEX('Hoja de Trabajo para listado'!$AB$155:$BA$1048576,MATCH($A141,'Hoja de Trabajo para listado'!$AB$155:$AB$1048576,0),MATCH((CUADRO!M$4&amp;$E141),'Hoja de Trabajo para listado'!$AB$151:$BA$151,0)),0)+IFERROR(INDEX('Hoja de Trabajo para listado'!$BC$155:$CB$1048576,MATCH($A141,'Hoja de Trabajo para listado'!$BC$155:$BC$1048576,0),MATCH((CUADRO!M$4&amp;$E141),'Hoja de Trabajo para listado'!$BC$151:$CB$151,0)),0)+IFERROR(INDEX('Hoja de Trabajo para listado'!$DE$153:$DG$274,MATCH($A141,'Hoja de Trabajo para listado'!$DE$153:$DE$1048576,0),MATCH((CUADRO!M$4&amp;$E141),'Hoja de Trabajo para listado'!$DE$151:$DG$151,0)),0)+IFERROR(INDEX('Hoja de Trabajo para listado'!$CD$155:$DC$1048576,MATCH($A141,'Hoja de Trabajo para listado'!$CD$155:$CD$1048576,0),MATCH((CUADRO!M$4&amp;$E141),'Hoja de Trabajo para listado'!$CD$151:$DC$151,0)),0)</f>
        <v>0</v>
      </c>
      <c r="N141" s="243">
        <f ca="1">+IFERROR(INDEX('Hoja de Trabajo para listado'!$A$155:$Z$1048576,MATCH($A141,'Hoja de Trabajo para listado'!$A$155:$A$1048576,0),MATCH((CUADRO!N$4&amp;$E141),'Hoja de Trabajo para listado'!$A$151:$Z$151,0)),0)+IFERROR(INDEX('Hoja de Trabajo para listado'!$AB$155:$BA$1048576,MATCH($A141,'Hoja de Trabajo para listado'!$AB$155:$AB$1048576,0),MATCH((CUADRO!N$4&amp;$E141),'Hoja de Trabajo para listado'!$AB$151:$BA$151,0)),0)+IFERROR(INDEX('Hoja de Trabajo para listado'!$BC$155:$CB$1048576,MATCH($A141,'Hoja de Trabajo para listado'!$BC$155:$BC$1048576,0),MATCH((CUADRO!N$4&amp;$E141),'Hoja de Trabajo para listado'!$BC$151:$CB$151,0)),0)+IFERROR(INDEX('Hoja de Trabajo para listado'!$DE$153:$DG$274,MATCH($A141,'Hoja de Trabajo para listado'!$DE$153:$DE$1048576,0),MATCH((CUADRO!N$4&amp;$E141),'Hoja de Trabajo para listado'!$DE$151:$DG$151,0)),0)+IFERROR(INDEX('Hoja de Trabajo para listado'!$CD$155:$DC$1048576,MATCH($A141,'Hoja de Trabajo para listado'!$CD$155:$CD$1048576,0),MATCH((CUADRO!N$4&amp;$E141),'Hoja de Trabajo para listado'!$CD$151:$DC$151,0)),0)</f>
        <v>0</v>
      </c>
      <c r="O141" s="243">
        <f ca="1">+IFERROR(INDEX('Hoja de Trabajo para listado'!$A$155:$Z$1048576,MATCH($A141,'Hoja de Trabajo para listado'!$A$155:$A$1048576,0),MATCH((CUADRO!O$4&amp;$E141),'Hoja de Trabajo para listado'!$A$151:$Z$151,0)),0)+IFERROR(INDEX('Hoja de Trabajo para listado'!$AB$155:$BA$1048576,MATCH($A141,'Hoja de Trabajo para listado'!$AB$155:$AB$1048576,0),MATCH((CUADRO!O$4&amp;$E141),'Hoja de Trabajo para listado'!$AB$151:$BA$151,0)),0)+IFERROR(INDEX('Hoja de Trabajo para listado'!$BC$155:$CB$1048576,MATCH($A141,'Hoja de Trabajo para listado'!$BC$155:$BC$1048576,0),MATCH((CUADRO!O$4&amp;$E141),'Hoja de Trabajo para listado'!$BC$151:$CB$151,0)),0)+IFERROR(INDEX('Hoja de Trabajo para listado'!$DE$153:$DG$274,MATCH($A141,'Hoja de Trabajo para listado'!$DE$153:$DE$1048576,0),MATCH((CUADRO!O$4&amp;$E141),'Hoja de Trabajo para listado'!$DE$151:$DG$151,0)),0)+IFERROR(INDEX('Hoja de Trabajo para listado'!$CD$155:$DC$1048576,MATCH($A141,'Hoja de Trabajo para listado'!$CD$155:$CD$1048576,0),MATCH((CUADRO!O$4&amp;$E141),'Hoja de Trabajo para listado'!$CD$151:$DC$151,0)),0)</f>
        <v>0</v>
      </c>
      <c r="P141" s="243">
        <f ca="1">+IFERROR(INDEX('Hoja de Trabajo para listado'!$A$155:$Z$1048576,MATCH($A141,'Hoja de Trabajo para listado'!$A$155:$A$1048576,0),MATCH((CUADRO!P$4&amp;$E141),'Hoja de Trabajo para listado'!$A$151:$Z$151,0)),0)+IFERROR(INDEX('Hoja de Trabajo para listado'!$AB$155:$BA$1048576,MATCH($A141,'Hoja de Trabajo para listado'!$AB$155:$AB$1048576,0),MATCH((CUADRO!P$4&amp;$E141),'Hoja de Trabajo para listado'!$AB$151:$BA$151,0)),0)+IFERROR(INDEX('Hoja de Trabajo para listado'!$BC$155:$CB$1048576,MATCH($A141,'Hoja de Trabajo para listado'!$BC$155:$BC$1048576,0),MATCH((CUADRO!P$4&amp;$E141),'Hoja de Trabajo para listado'!$BC$151:$CB$151,0)),0)+IFERROR(INDEX('Hoja de Trabajo para listado'!$DE$153:$DG$274,MATCH($A141,'Hoja de Trabajo para listado'!$DE$153:$DE$1048576,0),MATCH((CUADRO!P$4&amp;$E141),'Hoja de Trabajo para listado'!$DE$151:$DG$151,0)),0)+IFERROR(INDEX('Hoja de Trabajo para listado'!$CD$155:$DC$1048576,MATCH($A141,'Hoja de Trabajo para listado'!$CD$155:$CD$1048576,0),MATCH((CUADRO!P$4&amp;$E141),'Hoja de Trabajo para listado'!$CD$151:$DC$151,0)),0)</f>
        <v>0</v>
      </c>
      <c r="Q141" s="243">
        <f ca="1">+IFERROR(INDEX('Hoja de Trabajo para listado'!$A$155:$Z$1048576,MATCH($A141,'Hoja de Trabajo para listado'!$A$155:$A$1048576,0),MATCH((CUADRO!Q$4&amp;$E141),'Hoja de Trabajo para listado'!$A$151:$Z$151,0)),0)+IFERROR(INDEX('Hoja de Trabajo para listado'!$AB$155:$BA$1048576,MATCH($A141,'Hoja de Trabajo para listado'!$AB$155:$AB$1048576,0),MATCH((CUADRO!Q$4&amp;$E141),'Hoja de Trabajo para listado'!$AB$151:$BA$151,0)),0)+IFERROR(INDEX('Hoja de Trabajo para listado'!$BC$155:$CB$1048576,MATCH($A141,'Hoja de Trabajo para listado'!$BC$155:$BC$1048576,0),MATCH((CUADRO!Q$4&amp;$E141),'Hoja de Trabajo para listado'!$BC$151:$CB$151,0)),0)+IFERROR(INDEX('Hoja de Trabajo para listado'!$DE$153:$DG$274,MATCH($A141,'Hoja de Trabajo para listado'!$DE$153:$DE$1048576,0),MATCH((CUADRO!Q$4&amp;$E141),'Hoja de Trabajo para listado'!$DE$151:$DG$151,0)),0)+IFERROR(INDEX('Hoja de Trabajo para listado'!$CD$155:$DC$1048576,MATCH($A141,'Hoja de Trabajo para listado'!$CD$155:$CD$1048576,0),MATCH((CUADRO!Q$4&amp;$E141),'Hoja de Trabajo para listado'!$CD$151:$DC$151,0)),0)</f>
        <v>0</v>
      </c>
      <c r="R141" s="243">
        <f t="shared" ca="1" si="7"/>
        <v>0</v>
      </c>
      <c r="S141" s="243"/>
      <c r="T141" s="243">
        <f ca="1">+T142</f>
        <v>5517.03</v>
      </c>
      <c r="U141" s="242">
        <f t="shared" si="8"/>
        <v>1</v>
      </c>
      <c r="V141" s="333" t="str">
        <f>+VLOOKUP(A141,bd_lista!$A$3:$E$592,5,FALSE)</f>
        <v>Instituciones Descentralizadas</v>
      </c>
      <c r="W141" s="387" t="str">
        <f>+V141</f>
        <v>Instituciones Descentralizadas</v>
      </c>
      <c r="X141" s="242">
        <f>+VLOOKUP(A141,[4]Sheet1!$A$13:$D$744,4,FALSE)</f>
        <v>47</v>
      </c>
      <c r="Y141" s="242" t="str">
        <f>+VLOOKUP(X141,bd_lista!$A$3:$C$592,3,FALSE)</f>
        <v>Ministerio de Desarrollo Rural y Tierras</v>
      </c>
      <c r="Z141" s="294">
        <f>+X141</f>
        <v>47</v>
      </c>
      <c r="AA141" s="295" t="str">
        <f>+Y141</f>
        <v>Ministerio de Desarrollo Rural y Tierras</v>
      </c>
    </row>
    <row r="142" spans="1:27" ht="15" customHeight="1">
      <c r="A142" s="32">
        <v>212</v>
      </c>
      <c r="B142" s="393"/>
      <c r="C142" s="333" t="str">
        <f>+VLOOKUP(A142,bd_lista!$A$3:$C$592,3,FALSE)</f>
        <v>Instituto Nacional de Reforma Agraria</v>
      </c>
      <c r="D142" s="390"/>
      <c r="E142" s="333" t="s">
        <v>1305</v>
      </c>
      <c r="F142" s="245">
        <f ca="1">+IFERROR(INDEX('Hoja de Trabajo para listado'!$A$155:$Z$1048576,MATCH($A142,'Hoja de Trabajo para listado'!$A$155:$A$1048576,0),MATCH((CUADRO!F$4&amp;$E142),'Hoja de Trabajo para listado'!$A$151:$Z$151,0)),0)+IFERROR(INDEX('Hoja de Trabajo para listado'!$AB$155:$BA$1048576,MATCH($A142,'Hoja de Trabajo para listado'!$AB$155:$AB$1048576,0),MATCH((CUADRO!F$4&amp;$E142),'Hoja de Trabajo para listado'!$AB$151:$BA$151,0)),0)+IFERROR(INDEX('Hoja de Trabajo para listado'!$BC$155:$CB$1048576,MATCH($A142,'Hoja de Trabajo para listado'!$BC$155:$BC$1048576,0),MATCH((CUADRO!F$4&amp;$E142),'Hoja de Trabajo para listado'!$BC$151:$CB$151,0)),0)+IFERROR(INDEX('Hoja de Trabajo para listado'!$DE$153:$DG$274,MATCH($A142,'Hoja de Trabajo para listado'!$DE$153:$DE$1048576,0),MATCH((CUADRO!F$4&amp;$E142),'Hoja de Trabajo para listado'!$DE$151:$DG$151,0)),0)+IFERROR(INDEX('Hoja de Trabajo para listado'!$CD$155:$DC$1048576,MATCH($A142,'Hoja de Trabajo para listado'!$CD$155:$CD$1048576,0),MATCH((CUADRO!F$4&amp;$E142),'Hoja de Trabajo para listado'!$CD$151:$DC$151,0)),0)</f>
        <v>0</v>
      </c>
      <c r="G142" s="245">
        <f ca="1">+IFERROR(INDEX('Hoja de Trabajo para listado'!$A$155:$Z$1048576,MATCH($A142,'Hoja de Trabajo para listado'!$A$155:$A$1048576,0),MATCH((CUADRO!G$4&amp;$E142),'Hoja de Trabajo para listado'!$A$151:$Z$151,0)),0)+IFERROR(INDEX('Hoja de Trabajo para listado'!$AB$155:$BA$1048576,MATCH($A142,'Hoja de Trabajo para listado'!$AB$155:$AB$1048576,0),MATCH((CUADRO!G$4&amp;$E142),'Hoja de Trabajo para listado'!$AB$151:$BA$151,0)),0)+IFERROR(INDEX('Hoja de Trabajo para listado'!$BC$155:$CB$1048576,MATCH($A142,'Hoja de Trabajo para listado'!$BC$155:$BC$1048576,0),MATCH((CUADRO!G$4&amp;$E142),'Hoja de Trabajo para listado'!$BC$151:$CB$151,0)),0)+IFERROR(INDEX('Hoja de Trabajo para listado'!$DE$153:$DG$274,MATCH($A142,'Hoja de Trabajo para listado'!$DE$153:$DE$1048576,0),MATCH((CUADRO!G$4&amp;$E142),'Hoja de Trabajo para listado'!$DE$151:$DG$151,0)),0)+IFERROR(INDEX('Hoja de Trabajo para listado'!$CD$155:$DC$1048576,MATCH($A142,'Hoja de Trabajo para listado'!$CD$155:$CD$1048576,0),MATCH((CUADRO!G$4&amp;$E142),'Hoja de Trabajo para listado'!$CD$151:$DC$151,0)),0)</f>
        <v>0</v>
      </c>
      <c r="H142" s="245">
        <f ca="1">+IFERROR(INDEX('Hoja de Trabajo para listado'!$A$155:$Z$1048576,MATCH($A142,'Hoja de Trabajo para listado'!$A$155:$A$1048576,0),MATCH((CUADRO!H$4&amp;$E142),'Hoja de Trabajo para listado'!$A$151:$Z$151,0)),0)+IFERROR(INDEX('Hoja de Trabajo para listado'!$AB$155:$BA$1048576,MATCH($A142,'Hoja de Trabajo para listado'!$AB$155:$AB$1048576,0),MATCH((CUADRO!H$4&amp;$E142),'Hoja de Trabajo para listado'!$AB$151:$BA$151,0)),0)+IFERROR(INDEX('Hoja de Trabajo para listado'!$BC$155:$CB$1048576,MATCH($A142,'Hoja de Trabajo para listado'!$BC$155:$BC$1048576,0),MATCH((CUADRO!H$4&amp;$E142),'Hoja de Trabajo para listado'!$BC$151:$CB$151,0)),0)+IFERROR(INDEX('Hoja de Trabajo para listado'!$DE$153:$DG$274,MATCH($A142,'Hoja de Trabajo para listado'!$DE$153:$DE$1048576,0),MATCH((CUADRO!H$4&amp;$E142),'Hoja de Trabajo para listado'!$DE$151:$DG$151,0)),0)+IFERROR(INDEX('Hoja de Trabajo para listado'!$CD$155:$DC$1048576,MATCH($A142,'Hoja de Trabajo para listado'!$CD$155:$CD$1048576,0),MATCH((CUADRO!H$4&amp;$E142),'Hoja de Trabajo para listado'!$CD$151:$DC$151,0)),0)</f>
        <v>4912.3899999999994</v>
      </c>
      <c r="I142" s="245">
        <f ca="1">+IFERROR(INDEX('Hoja de Trabajo para listado'!$A$155:$Z$1048576,MATCH($A142,'Hoja de Trabajo para listado'!$A$155:$A$1048576,0),MATCH((CUADRO!I$4&amp;$E142),'Hoja de Trabajo para listado'!$A$151:$Z$151,0)),0)+IFERROR(INDEX('Hoja de Trabajo para listado'!$AB$155:$BA$1048576,MATCH($A142,'Hoja de Trabajo para listado'!$AB$155:$AB$1048576,0),MATCH((CUADRO!I$4&amp;$E142),'Hoja de Trabajo para listado'!$AB$151:$BA$151,0)),0)+IFERROR(INDEX('Hoja de Trabajo para listado'!$BC$155:$CB$1048576,MATCH($A142,'Hoja de Trabajo para listado'!$BC$155:$BC$1048576,0),MATCH((CUADRO!I$4&amp;$E142),'Hoja de Trabajo para listado'!$BC$151:$CB$151,0)),0)+IFERROR(INDEX('Hoja de Trabajo para listado'!$DE$153:$DG$274,MATCH($A142,'Hoja de Trabajo para listado'!$DE$153:$DE$1048576,0),MATCH((CUADRO!I$4&amp;$E142),'Hoja de Trabajo para listado'!$DE$151:$DG$151,0)),0)+IFERROR(INDEX('Hoja de Trabajo para listado'!$CD$155:$DC$1048576,MATCH($A142,'Hoja de Trabajo para listado'!$CD$155:$CD$1048576,0),MATCH((CUADRO!I$4&amp;$E142),'Hoja de Trabajo para listado'!$CD$151:$DC$151,0)),0)</f>
        <v>604.64</v>
      </c>
      <c r="J142" s="245">
        <f ca="1">+IFERROR(INDEX('Hoja de Trabajo para listado'!$A$155:$Z$1048576,MATCH($A142,'Hoja de Trabajo para listado'!$A$155:$A$1048576,0),MATCH((CUADRO!J$4&amp;$E142),'Hoja de Trabajo para listado'!$A$151:$Z$151,0)),0)+IFERROR(INDEX('Hoja de Trabajo para listado'!$AB$155:$BA$1048576,MATCH($A142,'Hoja de Trabajo para listado'!$AB$155:$AB$1048576,0),MATCH((CUADRO!J$4&amp;$E142),'Hoja de Trabajo para listado'!$AB$151:$BA$151,0)),0)+IFERROR(INDEX('Hoja de Trabajo para listado'!$BC$155:$CB$1048576,MATCH($A142,'Hoja de Trabajo para listado'!$BC$155:$BC$1048576,0),MATCH((CUADRO!J$4&amp;$E142),'Hoja de Trabajo para listado'!$BC$151:$CB$151,0)),0)+IFERROR(INDEX('Hoja de Trabajo para listado'!$DE$153:$DG$274,MATCH($A142,'Hoja de Trabajo para listado'!$DE$153:$DE$1048576,0),MATCH((CUADRO!J$4&amp;$E142),'Hoja de Trabajo para listado'!$DE$151:$DG$151,0)),0)+IFERROR(INDEX('Hoja de Trabajo para listado'!$CD$155:$DC$1048576,MATCH($A142,'Hoja de Trabajo para listado'!$CD$155:$CD$1048576,0),MATCH((CUADRO!J$4&amp;$E142),'Hoja de Trabajo para listado'!$CD$151:$DC$151,0)),0)</f>
        <v>0</v>
      </c>
      <c r="K142" s="245">
        <f ca="1">+IFERROR(INDEX('Hoja de Trabajo para listado'!$A$155:$Z$1048576,MATCH($A142,'Hoja de Trabajo para listado'!$A$155:$A$1048576,0),MATCH((CUADRO!K$4&amp;$E142),'Hoja de Trabajo para listado'!$A$151:$Z$151,0)),0)+IFERROR(INDEX('Hoja de Trabajo para listado'!$AB$155:$BA$1048576,MATCH($A142,'Hoja de Trabajo para listado'!$AB$155:$AB$1048576,0),MATCH((CUADRO!K$4&amp;$E142),'Hoja de Trabajo para listado'!$AB$151:$BA$151,0)),0)+IFERROR(INDEX('Hoja de Trabajo para listado'!$BC$155:$CB$1048576,MATCH($A142,'Hoja de Trabajo para listado'!$BC$155:$BC$1048576,0),MATCH((CUADRO!K$4&amp;$E142),'Hoja de Trabajo para listado'!$BC$151:$CB$151,0)),0)+IFERROR(INDEX('Hoja de Trabajo para listado'!$DE$153:$DG$274,MATCH($A142,'Hoja de Trabajo para listado'!$DE$153:$DE$1048576,0),MATCH((CUADRO!K$4&amp;$E142),'Hoja de Trabajo para listado'!$DE$151:$DG$151,0)),0)+IFERROR(INDEX('Hoja de Trabajo para listado'!$CD$155:$DC$1048576,MATCH($A142,'Hoja de Trabajo para listado'!$CD$155:$CD$1048576,0),MATCH((CUADRO!K$4&amp;$E142),'Hoja de Trabajo para listado'!$CD$151:$DC$151,0)),0)</f>
        <v>0</v>
      </c>
      <c r="L142" s="245">
        <f ca="1">+IFERROR(INDEX('Hoja de Trabajo para listado'!$A$155:$Z$1048576,MATCH($A142,'Hoja de Trabajo para listado'!$A$155:$A$1048576,0),MATCH((CUADRO!L$4&amp;$E142),'Hoja de Trabajo para listado'!$A$151:$Z$151,0)),0)+IFERROR(INDEX('Hoja de Trabajo para listado'!$AB$155:$BA$1048576,MATCH($A142,'Hoja de Trabajo para listado'!$AB$155:$AB$1048576,0),MATCH((CUADRO!L$4&amp;$E142),'Hoja de Trabajo para listado'!$AB$151:$BA$151,0)),0)+IFERROR(INDEX('Hoja de Trabajo para listado'!$BC$155:$CB$1048576,MATCH($A142,'Hoja de Trabajo para listado'!$BC$155:$BC$1048576,0),MATCH((CUADRO!L$4&amp;$E142),'Hoja de Trabajo para listado'!$BC$151:$CB$151,0)),0)+IFERROR(INDEX('Hoja de Trabajo para listado'!$DE$153:$DG$274,MATCH($A142,'Hoja de Trabajo para listado'!$DE$153:$DE$1048576,0),MATCH((CUADRO!L$4&amp;$E142),'Hoja de Trabajo para listado'!$DE$151:$DG$151,0)),0)+IFERROR(INDEX('Hoja de Trabajo para listado'!$CD$155:$DC$1048576,MATCH($A142,'Hoja de Trabajo para listado'!$CD$155:$CD$1048576,0),MATCH((CUADRO!L$4&amp;$E142),'Hoja de Trabajo para listado'!$CD$151:$DC$151,0)),0)</f>
        <v>0</v>
      </c>
      <c r="M142" s="245">
        <f ca="1">+IFERROR(INDEX('Hoja de Trabajo para listado'!$A$155:$Z$1048576,MATCH($A142,'Hoja de Trabajo para listado'!$A$155:$A$1048576,0),MATCH((CUADRO!M$4&amp;$E142),'Hoja de Trabajo para listado'!$A$151:$Z$151,0)),0)+IFERROR(INDEX('Hoja de Trabajo para listado'!$AB$155:$BA$1048576,MATCH($A142,'Hoja de Trabajo para listado'!$AB$155:$AB$1048576,0),MATCH((CUADRO!M$4&amp;$E142),'Hoja de Trabajo para listado'!$AB$151:$BA$151,0)),0)+IFERROR(INDEX('Hoja de Trabajo para listado'!$BC$155:$CB$1048576,MATCH($A142,'Hoja de Trabajo para listado'!$BC$155:$BC$1048576,0),MATCH((CUADRO!M$4&amp;$E142),'Hoja de Trabajo para listado'!$BC$151:$CB$151,0)),0)+IFERROR(INDEX('Hoja de Trabajo para listado'!$DE$153:$DG$274,MATCH($A142,'Hoja de Trabajo para listado'!$DE$153:$DE$1048576,0),MATCH((CUADRO!M$4&amp;$E142),'Hoja de Trabajo para listado'!$DE$151:$DG$151,0)),0)+IFERROR(INDEX('Hoja de Trabajo para listado'!$CD$155:$DC$1048576,MATCH($A142,'Hoja de Trabajo para listado'!$CD$155:$CD$1048576,0),MATCH((CUADRO!M$4&amp;$E142),'Hoja de Trabajo para listado'!$CD$151:$DC$151,0)),0)</f>
        <v>0</v>
      </c>
      <c r="N142" s="245">
        <f ca="1">+IFERROR(INDEX('Hoja de Trabajo para listado'!$A$155:$Z$1048576,MATCH($A142,'Hoja de Trabajo para listado'!$A$155:$A$1048576,0),MATCH((CUADRO!N$4&amp;$E142),'Hoja de Trabajo para listado'!$A$151:$Z$151,0)),0)+IFERROR(INDEX('Hoja de Trabajo para listado'!$AB$155:$BA$1048576,MATCH($A142,'Hoja de Trabajo para listado'!$AB$155:$AB$1048576,0),MATCH((CUADRO!N$4&amp;$E142),'Hoja de Trabajo para listado'!$AB$151:$BA$151,0)),0)+IFERROR(INDEX('Hoja de Trabajo para listado'!$BC$155:$CB$1048576,MATCH($A142,'Hoja de Trabajo para listado'!$BC$155:$BC$1048576,0),MATCH((CUADRO!N$4&amp;$E142),'Hoja de Trabajo para listado'!$BC$151:$CB$151,0)),0)+IFERROR(INDEX('Hoja de Trabajo para listado'!$DE$153:$DG$274,MATCH($A142,'Hoja de Trabajo para listado'!$DE$153:$DE$1048576,0),MATCH((CUADRO!N$4&amp;$E142),'Hoja de Trabajo para listado'!$DE$151:$DG$151,0)),0)+IFERROR(INDEX('Hoja de Trabajo para listado'!$CD$155:$DC$1048576,MATCH($A142,'Hoja de Trabajo para listado'!$CD$155:$CD$1048576,0),MATCH((CUADRO!N$4&amp;$E142),'Hoja de Trabajo para listado'!$CD$151:$DC$151,0)),0)</f>
        <v>0</v>
      </c>
      <c r="O142" s="245">
        <f ca="1">+IFERROR(INDEX('Hoja de Trabajo para listado'!$A$155:$Z$1048576,MATCH($A142,'Hoja de Trabajo para listado'!$A$155:$A$1048576,0),MATCH((CUADRO!O$4&amp;$E142),'Hoja de Trabajo para listado'!$A$151:$Z$151,0)),0)+IFERROR(INDEX('Hoja de Trabajo para listado'!$AB$155:$BA$1048576,MATCH($A142,'Hoja de Trabajo para listado'!$AB$155:$AB$1048576,0),MATCH((CUADRO!O$4&amp;$E142),'Hoja de Trabajo para listado'!$AB$151:$BA$151,0)),0)+IFERROR(INDEX('Hoja de Trabajo para listado'!$BC$155:$CB$1048576,MATCH($A142,'Hoja de Trabajo para listado'!$BC$155:$BC$1048576,0),MATCH((CUADRO!O$4&amp;$E142),'Hoja de Trabajo para listado'!$BC$151:$CB$151,0)),0)+IFERROR(INDEX('Hoja de Trabajo para listado'!$DE$153:$DG$274,MATCH($A142,'Hoja de Trabajo para listado'!$DE$153:$DE$1048576,0),MATCH((CUADRO!O$4&amp;$E142),'Hoja de Trabajo para listado'!$DE$151:$DG$151,0)),0)+IFERROR(INDEX('Hoja de Trabajo para listado'!$CD$155:$DC$1048576,MATCH($A142,'Hoja de Trabajo para listado'!$CD$155:$CD$1048576,0),MATCH((CUADRO!O$4&amp;$E142),'Hoja de Trabajo para listado'!$CD$151:$DC$151,0)),0)</f>
        <v>0</v>
      </c>
      <c r="P142" s="245">
        <f ca="1">+IFERROR(INDEX('Hoja de Trabajo para listado'!$A$155:$Z$1048576,MATCH($A142,'Hoja de Trabajo para listado'!$A$155:$A$1048576,0),MATCH((CUADRO!P$4&amp;$E142),'Hoja de Trabajo para listado'!$A$151:$Z$151,0)),0)+IFERROR(INDEX('Hoja de Trabajo para listado'!$AB$155:$BA$1048576,MATCH($A142,'Hoja de Trabajo para listado'!$AB$155:$AB$1048576,0),MATCH((CUADRO!P$4&amp;$E142),'Hoja de Trabajo para listado'!$AB$151:$BA$151,0)),0)+IFERROR(INDEX('Hoja de Trabajo para listado'!$BC$155:$CB$1048576,MATCH($A142,'Hoja de Trabajo para listado'!$BC$155:$BC$1048576,0),MATCH((CUADRO!P$4&amp;$E142),'Hoja de Trabajo para listado'!$BC$151:$CB$151,0)),0)+IFERROR(INDEX('Hoja de Trabajo para listado'!$DE$153:$DG$274,MATCH($A142,'Hoja de Trabajo para listado'!$DE$153:$DE$1048576,0),MATCH((CUADRO!P$4&amp;$E142),'Hoja de Trabajo para listado'!$DE$151:$DG$151,0)),0)+IFERROR(INDEX('Hoja de Trabajo para listado'!$CD$155:$DC$1048576,MATCH($A142,'Hoja de Trabajo para listado'!$CD$155:$CD$1048576,0),MATCH((CUADRO!P$4&amp;$E142),'Hoja de Trabajo para listado'!$CD$151:$DC$151,0)),0)</f>
        <v>0</v>
      </c>
      <c r="Q142" s="245">
        <f ca="1">+IFERROR(INDEX('Hoja de Trabajo para listado'!$A$155:$Z$1048576,MATCH($A142,'Hoja de Trabajo para listado'!$A$155:$A$1048576,0),MATCH((CUADRO!Q$4&amp;$E142),'Hoja de Trabajo para listado'!$A$151:$Z$151,0)),0)+IFERROR(INDEX('Hoja de Trabajo para listado'!$AB$155:$BA$1048576,MATCH($A142,'Hoja de Trabajo para listado'!$AB$155:$AB$1048576,0),MATCH((CUADRO!Q$4&amp;$E142),'Hoja de Trabajo para listado'!$AB$151:$BA$151,0)),0)+IFERROR(INDEX('Hoja de Trabajo para listado'!$BC$155:$CB$1048576,MATCH($A142,'Hoja de Trabajo para listado'!$BC$155:$BC$1048576,0),MATCH((CUADRO!Q$4&amp;$E142),'Hoja de Trabajo para listado'!$BC$151:$CB$151,0)),0)+IFERROR(INDEX('Hoja de Trabajo para listado'!$DE$153:$DG$274,MATCH($A142,'Hoja de Trabajo para listado'!$DE$153:$DE$1048576,0),MATCH((CUADRO!Q$4&amp;$E142),'Hoja de Trabajo para listado'!$DE$151:$DG$151,0)),0)+IFERROR(INDEX('Hoja de Trabajo para listado'!$CD$155:$DC$1048576,MATCH($A142,'Hoja de Trabajo para listado'!$CD$155:$CD$1048576,0),MATCH((CUADRO!Q$4&amp;$E142),'Hoja de Trabajo para listado'!$CD$151:$DC$151,0)),0)</f>
        <v>0</v>
      </c>
      <c r="R142" s="245">
        <f t="shared" ca="1" si="7"/>
        <v>5517.03</v>
      </c>
      <c r="S142" s="245">
        <f ca="1">+R141+R142</f>
        <v>5517.03</v>
      </c>
      <c r="T142" s="245">
        <f ca="1">+S142</f>
        <v>5517.03</v>
      </c>
      <c r="U142" s="244">
        <f t="shared" si="8"/>
        <v>2</v>
      </c>
      <c r="V142" s="333" t="str">
        <f>+VLOOKUP(A142,bd_lista!$A$3:$E$592,5,FALSE)</f>
        <v>Instituciones Descentralizadas</v>
      </c>
      <c r="W142" s="388"/>
      <c r="X142" s="242">
        <f>+VLOOKUP(A142,[4]Sheet1!$A$13:$D$744,4,FALSE)</f>
        <v>47</v>
      </c>
      <c r="Y142" s="242" t="str">
        <f>+VLOOKUP(X142,bd_lista!$A$3:$C$592,3,FALSE)</f>
        <v>Ministerio de Desarrollo Rural y Tierras</v>
      </c>
      <c r="Z142" s="292"/>
      <c r="AA142" s="293"/>
    </row>
    <row r="143" spans="1:27" ht="15" customHeight="1">
      <c r="A143" s="251">
        <v>213</v>
      </c>
      <c r="B143" s="392">
        <f>+A143</f>
        <v>213</v>
      </c>
      <c r="C143" s="247" t="str">
        <f>+VLOOKUP(A143,bd_lista!$A$3:$C$592,3,FALSE)</f>
        <v>Servicio Nacional de Meteorología e Hidrología</v>
      </c>
      <c r="D143" s="389" t="str">
        <f>+C143</f>
        <v>Servicio Nacional de Meteorología e Hidrología</v>
      </c>
      <c r="E143" s="247" t="s">
        <v>1304</v>
      </c>
      <c r="F143" s="243">
        <f ca="1">+IFERROR(INDEX('Hoja de Trabajo para listado'!$A$155:$Z$1048576,MATCH($A143,'Hoja de Trabajo para listado'!$A$155:$A$1048576,0),MATCH((CUADRO!F$4&amp;$E143),'Hoja de Trabajo para listado'!$A$151:$Z$151,0)),0)+IFERROR(INDEX('Hoja de Trabajo para listado'!$AB$155:$BA$1048576,MATCH($A143,'Hoja de Trabajo para listado'!$AB$155:$AB$1048576,0),MATCH((CUADRO!F$4&amp;$E143),'Hoja de Trabajo para listado'!$AB$151:$BA$151,0)),0)+IFERROR(INDEX('Hoja de Trabajo para listado'!$BC$155:$CB$1048576,MATCH($A143,'Hoja de Trabajo para listado'!$BC$155:$BC$1048576,0),MATCH((CUADRO!F$4&amp;$E143),'Hoja de Trabajo para listado'!$BC$151:$CB$151,0)),0)+IFERROR(INDEX('Hoja de Trabajo para listado'!$DE$153:$DG$274,MATCH($A143,'Hoja de Trabajo para listado'!$DE$153:$DE$1048576,0),MATCH((CUADRO!F$4&amp;$E143),'Hoja de Trabajo para listado'!$DE$151:$DG$151,0)),0)+IFERROR(INDEX('Hoja de Trabajo para listado'!$CD$155:$DC$1048576,MATCH($A143,'Hoja de Trabajo para listado'!$CD$155:$CD$1048576,0),MATCH((CUADRO!F$4&amp;$E143),'Hoja de Trabajo para listado'!$CD$151:$DC$151,0)),0)</f>
        <v>0</v>
      </c>
      <c r="G143" s="243">
        <f ca="1">+IFERROR(INDEX('Hoja de Trabajo para listado'!$A$155:$Z$1048576,MATCH($A143,'Hoja de Trabajo para listado'!$A$155:$A$1048576,0),MATCH((CUADRO!G$4&amp;$E143),'Hoja de Trabajo para listado'!$A$151:$Z$151,0)),0)+IFERROR(INDEX('Hoja de Trabajo para listado'!$AB$155:$BA$1048576,MATCH($A143,'Hoja de Trabajo para listado'!$AB$155:$AB$1048576,0),MATCH((CUADRO!G$4&amp;$E143),'Hoja de Trabajo para listado'!$AB$151:$BA$151,0)),0)+IFERROR(INDEX('Hoja de Trabajo para listado'!$BC$155:$CB$1048576,MATCH($A143,'Hoja de Trabajo para listado'!$BC$155:$BC$1048576,0),MATCH((CUADRO!G$4&amp;$E143),'Hoja de Trabajo para listado'!$BC$151:$CB$151,0)),0)+IFERROR(INDEX('Hoja de Trabajo para listado'!$DE$153:$DG$274,MATCH($A143,'Hoja de Trabajo para listado'!$DE$153:$DE$1048576,0),MATCH((CUADRO!G$4&amp;$E143),'Hoja de Trabajo para listado'!$DE$151:$DG$151,0)),0)+IFERROR(INDEX('Hoja de Trabajo para listado'!$CD$155:$DC$1048576,MATCH($A143,'Hoja de Trabajo para listado'!$CD$155:$CD$1048576,0),MATCH((CUADRO!G$4&amp;$E143),'Hoja de Trabajo para listado'!$CD$151:$DC$151,0)),0)</f>
        <v>0</v>
      </c>
      <c r="H143" s="243">
        <f ca="1">+IFERROR(INDEX('Hoja de Trabajo para listado'!$A$155:$Z$1048576,MATCH($A143,'Hoja de Trabajo para listado'!$A$155:$A$1048576,0),MATCH((CUADRO!H$4&amp;$E143),'Hoja de Trabajo para listado'!$A$151:$Z$151,0)),0)+IFERROR(INDEX('Hoja de Trabajo para listado'!$AB$155:$BA$1048576,MATCH($A143,'Hoja de Trabajo para listado'!$AB$155:$AB$1048576,0),MATCH((CUADRO!H$4&amp;$E143),'Hoja de Trabajo para listado'!$AB$151:$BA$151,0)),0)+IFERROR(INDEX('Hoja de Trabajo para listado'!$BC$155:$CB$1048576,MATCH($A143,'Hoja de Trabajo para listado'!$BC$155:$BC$1048576,0),MATCH((CUADRO!H$4&amp;$E143),'Hoja de Trabajo para listado'!$BC$151:$CB$151,0)),0)+IFERROR(INDEX('Hoja de Trabajo para listado'!$DE$153:$DG$274,MATCH($A143,'Hoja de Trabajo para listado'!$DE$153:$DE$1048576,0),MATCH((CUADRO!H$4&amp;$E143),'Hoja de Trabajo para listado'!$DE$151:$DG$151,0)),0)+IFERROR(INDEX('Hoja de Trabajo para listado'!$CD$155:$DC$1048576,MATCH($A143,'Hoja de Trabajo para listado'!$CD$155:$CD$1048576,0),MATCH((CUADRO!H$4&amp;$E143),'Hoja de Trabajo para listado'!$CD$151:$DC$151,0)),0)</f>
        <v>0</v>
      </c>
      <c r="I143" s="243">
        <f ca="1">+IFERROR(INDEX('Hoja de Trabajo para listado'!$A$155:$Z$1048576,MATCH($A143,'Hoja de Trabajo para listado'!$A$155:$A$1048576,0),MATCH((CUADRO!I$4&amp;$E143),'Hoja de Trabajo para listado'!$A$151:$Z$151,0)),0)+IFERROR(INDEX('Hoja de Trabajo para listado'!$AB$155:$BA$1048576,MATCH($A143,'Hoja de Trabajo para listado'!$AB$155:$AB$1048576,0),MATCH((CUADRO!I$4&amp;$E143),'Hoja de Trabajo para listado'!$AB$151:$BA$151,0)),0)+IFERROR(INDEX('Hoja de Trabajo para listado'!$BC$155:$CB$1048576,MATCH($A143,'Hoja de Trabajo para listado'!$BC$155:$BC$1048576,0),MATCH((CUADRO!I$4&amp;$E143),'Hoja de Trabajo para listado'!$BC$151:$CB$151,0)),0)+IFERROR(INDEX('Hoja de Trabajo para listado'!$DE$153:$DG$274,MATCH($A143,'Hoja de Trabajo para listado'!$DE$153:$DE$1048576,0),MATCH((CUADRO!I$4&amp;$E143),'Hoja de Trabajo para listado'!$DE$151:$DG$151,0)),0)+IFERROR(INDEX('Hoja de Trabajo para listado'!$CD$155:$DC$1048576,MATCH($A143,'Hoja de Trabajo para listado'!$CD$155:$CD$1048576,0),MATCH((CUADRO!I$4&amp;$E143),'Hoja de Trabajo para listado'!$CD$151:$DC$151,0)),0)</f>
        <v>0</v>
      </c>
      <c r="J143" s="243">
        <f ca="1">+IFERROR(INDEX('Hoja de Trabajo para listado'!$A$155:$Z$1048576,MATCH($A143,'Hoja de Trabajo para listado'!$A$155:$A$1048576,0),MATCH((CUADRO!J$4&amp;$E143),'Hoja de Trabajo para listado'!$A$151:$Z$151,0)),0)+IFERROR(INDEX('Hoja de Trabajo para listado'!$AB$155:$BA$1048576,MATCH($A143,'Hoja de Trabajo para listado'!$AB$155:$AB$1048576,0),MATCH((CUADRO!J$4&amp;$E143),'Hoja de Trabajo para listado'!$AB$151:$BA$151,0)),0)+IFERROR(INDEX('Hoja de Trabajo para listado'!$BC$155:$CB$1048576,MATCH($A143,'Hoja de Trabajo para listado'!$BC$155:$BC$1048576,0),MATCH((CUADRO!J$4&amp;$E143),'Hoja de Trabajo para listado'!$BC$151:$CB$151,0)),0)+IFERROR(INDEX('Hoja de Trabajo para listado'!$DE$153:$DG$274,MATCH($A143,'Hoja de Trabajo para listado'!$DE$153:$DE$1048576,0),MATCH((CUADRO!J$4&amp;$E143),'Hoja de Trabajo para listado'!$DE$151:$DG$151,0)),0)+IFERROR(INDEX('Hoja de Trabajo para listado'!$CD$155:$DC$1048576,MATCH($A143,'Hoja de Trabajo para listado'!$CD$155:$CD$1048576,0),MATCH((CUADRO!J$4&amp;$E143),'Hoja de Trabajo para listado'!$CD$151:$DC$151,0)),0)</f>
        <v>0</v>
      </c>
      <c r="K143" s="243">
        <f ca="1">+IFERROR(INDEX('Hoja de Trabajo para listado'!$A$155:$Z$1048576,MATCH($A143,'Hoja de Trabajo para listado'!$A$155:$A$1048576,0),MATCH((CUADRO!K$4&amp;$E143),'Hoja de Trabajo para listado'!$A$151:$Z$151,0)),0)+IFERROR(INDEX('Hoja de Trabajo para listado'!$AB$155:$BA$1048576,MATCH($A143,'Hoja de Trabajo para listado'!$AB$155:$AB$1048576,0),MATCH((CUADRO!K$4&amp;$E143),'Hoja de Trabajo para listado'!$AB$151:$BA$151,0)),0)+IFERROR(INDEX('Hoja de Trabajo para listado'!$BC$155:$CB$1048576,MATCH($A143,'Hoja de Trabajo para listado'!$BC$155:$BC$1048576,0),MATCH((CUADRO!K$4&amp;$E143),'Hoja de Trabajo para listado'!$BC$151:$CB$151,0)),0)+IFERROR(INDEX('Hoja de Trabajo para listado'!$DE$153:$DG$274,MATCH($A143,'Hoja de Trabajo para listado'!$DE$153:$DE$1048576,0),MATCH((CUADRO!K$4&amp;$E143),'Hoja de Trabajo para listado'!$DE$151:$DG$151,0)),0)+IFERROR(INDEX('Hoja de Trabajo para listado'!$CD$155:$DC$1048576,MATCH($A143,'Hoja de Trabajo para listado'!$CD$155:$CD$1048576,0),MATCH((CUADRO!K$4&amp;$E143),'Hoja de Trabajo para listado'!$CD$151:$DC$151,0)),0)</f>
        <v>0</v>
      </c>
      <c r="L143" s="243">
        <f ca="1">+IFERROR(INDEX('Hoja de Trabajo para listado'!$A$155:$Z$1048576,MATCH($A143,'Hoja de Trabajo para listado'!$A$155:$A$1048576,0),MATCH((CUADRO!L$4&amp;$E143),'Hoja de Trabajo para listado'!$A$151:$Z$151,0)),0)+IFERROR(INDEX('Hoja de Trabajo para listado'!$AB$155:$BA$1048576,MATCH($A143,'Hoja de Trabajo para listado'!$AB$155:$AB$1048576,0),MATCH((CUADRO!L$4&amp;$E143),'Hoja de Trabajo para listado'!$AB$151:$BA$151,0)),0)+IFERROR(INDEX('Hoja de Trabajo para listado'!$BC$155:$CB$1048576,MATCH($A143,'Hoja de Trabajo para listado'!$BC$155:$BC$1048576,0),MATCH((CUADRO!L$4&amp;$E143),'Hoja de Trabajo para listado'!$BC$151:$CB$151,0)),0)+IFERROR(INDEX('Hoja de Trabajo para listado'!$DE$153:$DG$274,MATCH($A143,'Hoja de Trabajo para listado'!$DE$153:$DE$1048576,0),MATCH((CUADRO!L$4&amp;$E143),'Hoja de Trabajo para listado'!$DE$151:$DG$151,0)),0)+IFERROR(INDEX('Hoja de Trabajo para listado'!$CD$155:$DC$1048576,MATCH($A143,'Hoja de Trabajo para listado'!$CD$155:$CD$1048576,0),MATCH((CUADRO!L$4&amp;$E143),'Hoja de Trabajo para listado'!$CD$151:$DC$151,0)),0)</f>
        <v>0</v>
      </c>
      <c r="M143" s="243">
        <f ca="1">+IFERROR(INDEX('Hoja de Trabajo para listado'!$A$155:$Z$1048576,MATCH($A143,'Hoja de Trabajo para listado'!$A$155:$A$1048576,0),MATCH((CUADRO!M$4&amp;$E143),'Hoja de Trabajo para listado'!$A$151:$Z$151,0)),0)+IFERROR(INDEX('Hoja de Trabajo para listado'!$AB$155:$BA$1048576,MATCH($A143,'Hoja de Trabajo para listado'!$AB$155:$AB$1048576,0),MATCH((CUADRO!M$4&amp;$E143),'Hoja de Trabajo para listado'!$AB$151:$BA$151,0)),0)+IFERROR(INDEX('Hoja de Trabajo para listado'!$BC$155:$CB$1048576,MATCH($A143,'Hoja de Trabajo para listado'!$BC$155:$BC$1048576,0),MATCH((CUADRO!M$4&amp;$E143),'Hoja de Trabajo para listado'!$BC$151:$CB$151,0)),0)+IFERROR(INDEX('Hoja de Trabajo para listado'!$DE$153:$DG$274,MATCH($A143,'Hoja de Trabajo para listado'!$DE$153:$DE$1048576,0),MATCH((CUADRO!M$4&amp;$E143),'Hoja de Trabajo para listado'!$DE$151:$DG$151,0)),0)+IFERROR(INDEX('Hoja de Trabajo para listado'!$CD$155:$DC$1048576,MATCH($A143,'Hoja de Trabajo para listado'!$CD$155:$CD$1048576,0),MATCH((CUADRO!M$4&amp;$E143),'Hoja de Trabajo para listado'!$CD$151:$DC$151,0)),0)</f>
        <v>0</v>
      </c>
      <c r="N143" s="243">
        <f ca="1">+IFERROR(INDEX('Hoja de Trabajo para listado'!$A$155:$Z$1048576,MATCH($A143,'Hoja de Trabajo para listado'!$A$155:$A$1048576,0),MATCH((CUADRO!N$4&amp;$E143),'Hoja de Trabajo para listado'!$A$151:$Z$151,0)),0)+IFERROR(INDEX('Hoja de Trabajo para listado'!$AB$155:$BA$1048576,MATCH($A143,'Hoja de Trabajo para listado'!$AB$155:$AB$1048576,0),MATCH((CUADRO!N$4&amp;$E143),'Hoja de Trabajo para listado'!$AB$151:$BA$151,0)),0)+IFERROR(INDEX('Hoja de Trabajo para listado'!$BC$155:$CB$1048576,MATCH($A143,'Hoja de Trabajo para listado'!$BC$155:$BC$1048576,0),MATCH((CUADRO!N$4&amp;$E143),'Hoja de Trabajo para listado'!$BC$151:$CB$151,0)),0)+IFERROR(INDEX('Hoja de Trabajo para listado'!$DE$153:$DG$274,MATCH($A143,'Hoja de Trabajo para listado'!$DE$153:$DE$1048576,0),MATCH((CUADRO!N$4&amp;$E143),'Hoja de Trabajo para listado'!$DE$151:$DG$151,0)),0)+IFERROR(INDEX('Hoja de Trabajo para listado'!$CD$155:$DC$1048576,MATCH($A143,'Hoja de Trabajo para listado'!$CD$155:$CD$1048576,0),MATCH((CUADRO!N$4&amp;$E143),'Hoja de Trabajo para listado'!$CD$151:$DC$151,0)),0)</f>
        <v>0</v>
      </c>
      <c r="O143" s="243">
        <f ca="1">+IFERROR(INDEX('Hoja de Trabajo para listado'!$A$155:$Z$1048576,MATCH($A143,'Hoja de Trabajo para listado'!$A$155:$A$1048576,0),MATCH((CUADRO!O$4&amp;$E143),'Hoja de Trabajo para listado'!$A$151:$Z$151,0)),0)+IFERROR(INDEX('Hoja de Trabajo para listado'!$AB$155:$BA$1048576,MATCH($A143,'Hoja de Trabajo para listado'!$AB$155:$AB$1048576,0),MATCH((CUADRO!O$4&amp;$E143),'Hoja de Trabajo para listado'!$AB$151:$BA$151,0)),0)+IFERROR(INDEX('Hoja de Trabajo para listado'!$BC$155:$CB$1048576,MATCH($A143,'Hoja de Trabajo para listado'!$BC$155:$BC$1048576,0),MATCH((CUADRO!O$4&amp;$E143),'Hoja de Trabajo para listado'!$BC$151:$CB$151,0)),0)+IFERROR(INDEX('Hoja de Trabajo para listado'!$DE$153:$DG$274,MATCH($A143,'Hoja de Trabajo para listado'!$DE$153:$DE$1048576,0),MATCH((CUADRO!O$4&amp;$E143),'Hoja de Trabajo para listado'!$DE$151:$DG$151,0)),0)+IFERROR(INDEX('Hoja de Trabajo para listado'!$CD$155:$DC$1048576,MATCH($A143,'Hoja de Trabajo para listado'!$CD$155:$CD$1048576,0),MATCH((CUADRO!O$4&amp;$E143),'Hoja de Trabajo para listado'!$CD$151:$DC$151,0)),0)</f>
        <v>0</v>
      </c>
      <c r="P143" s="243">
        <f ca="1">+IFERROR(INDEX('Hoja de Trabajo para listado'!$A$155:$Z$1048576,MATCH($A143,'Hoja de Trabajo para listado'!$A$155:$A$1048576,0),MATCH((CUADRO!P$4&amp;$E143),'Hoja de Trabajo para listado'!$A$151:$Z$151,0)),0)+IFERROR(INDEX('Hoja de Trabajo para listado'!$AB$155:$BA$1048576,MATCH($A143,'Hoja de Trabajo para listado'!$AB$155:$AB$1048576,0),MATCH((CUADRO!P$4&amp;$E143),'Hoja de Trabajo para listado'!$AB$151:$BA$151,0)),0)+IFERROR(INDEX('Hoja de Trabajo para listado'!$BC$155:$CB$1048576,MATCH($A143,'Hoja de Trabajo para listado'!$BC$155:$BC$1048576,0),MATCH((CUADRO!P$4&amp;$E143),'Hoja de Trabajo para listado'!$BC$151:$CB$151,0)),0)+IFERROR(INDEX('Hoja de Trabajo para listado'!$DE$153:$DG$274,MATCH($A143,'Hoja de Trabajo para listado'!$DE$153:$DE$1048576,0),MATCH((CUADRO!P$4&amp;$E143),'Hoja de Trabajo para listado'!$DE$151:$DG$151,0)),0)+IFERROR(INDEX('Hoja de Trabajo para listado'!$CD$155:$DC$1048576,MATCH($A143,'Hoja de Trabajo para listado'!$CD$155:$CD$1048576,0),MATCH((CUADRO!P$4&amp;$E143),'Hoja de Trabajo para listado'!$CD$151:$DC$151,0)),0)</f>
        <v>0</v>
      </c>
      <c r="Q143" s="243">
        <f ca="1">+IFERROR(INDEX('Hoja de Trabajo para listado'!$A$155:$Z$1048576,MATCH($A143,'Hoja de Trabajo para listado'!$A$155:$A$1048576,0),MATCH((CUADRO!Q$4&amp;$E143),'Hoja de Trabajo para listado'!$A$151:$Z$151,0)),0)+IFERROR(INDEX('Hoja de Trabajo para listado'!$AB$155:$BA$1048576,MATCH($A143,'Hoja de Trabajo para listado'!$AB$155:$AB$1048576,0),MATCH((CUADRO!Q$4&amp;$E143),'Hoja de Trabajo para listado'!$AB$151:$BA$151,0)),0)+IFERROR(INDEX('Hoja de Trabajo para listado'!$BC$155:$CB$1048576,MATCH($A143,'Hoja de Trabajo para listado'!$BC$155:$BC$1048576,0),MATCH((CUADRO!Q$4&amp;$E143),'Hoja de Trabajo para listado'!$BC$151:$CB$151,0)),0)+IFERROR(INDEX('Hoja de Trabajo para listado'!$DE$153:$DG$274,MATCH($A143,'Hoja de Trabajo para listado'!$DE$153:$DE$1048576,0),MATCH((CUADRO!Q$4&amp;$E143),'Hoja de Trabajo para listado'!$DE$151:$DG$151,0)),0)+IFERROR(INDEX('Hoja de Trabajo para listado'!$CD$155:$DC$1048576,MATCH($A143,'Hoja de Trabajo para listado'!$CD$155:$CD$1048576,0),MATCH((CUADRO!Q$4&amp;$E143),'Hoja de Trabajo para listado'!$CD$151:$DC$151,0)),0)</f>
        <v>0</v>
      </c>
      <c r="R143" s="243">
        <f t="shared" ca="1" si="7"/>
        <v>0</v>
      </c>
      <c r="S143" s="243"/>
      <c r="T143" s="243">
        <f ca="1">+T144</f>
        <v>5289.39</v>
      </c>
      <c r="U143" s="242">
        <f t="shared" si="8"/>
        <v>1</v>
      </c>
      <c r="V143" s="333" t="str">
        <f>+VLOOKUP(A143,bd_lista!$A$3:$E$592,5,FALSE)</f>
        <v>Instituciones Descentralizadas</v>
      </c>
      <c r="W143" s="387" t="str">
        <f>+V143</f>
        <v>Instituciones Descentralizadas</v>
      </c>
      <c r="X143" s="242">
        <f>+VLOOKUP(A143,[4]Sheet1!$A$13:$D$744,4,FALSE)</f>
        <v>86</v>
      </c>
      <c r="Y143" s="242" t="str">
        <f>+VLOOKUP(X143,bd_lista!$A$3:$C$592,3,FALSE)</f>
        <v>Ministerio de Medio Ambiente y Agua</v>
      </c>
      <c r="Z143" s="294">
        <f>+X143</f>
        <v>86</v>
      </c>
      <c r="AA143" s="319" t="str">
        <f>+Y143</f>
        <v>Ministerio de Medio Ambiente y Agua</v>
      </c>
    </row>
    <row r="144" spans="1:27" ht="15" customHeight="1">
      <c r="A144" s="32">
        <v>213</v>
      </c>
      <c r="B144" s="393"/>
      <c r="C144" s="333" t="str">
        <f>+VLOOKUP(A144,bd_lista!$A$3:$C$592,3,FALSE)</f>
        <v>Servicio Nacional de Meteorología e Hidrología</v>
      </c>
      <c r="D144" s="390"/>
      <c r="E144" s="333" t="s">
        <v>1305</v>
      </c>
      <c r="F144" s="245">
        <f ca="1">+IFERROR(INDEX('Hoja de Trabajo para listado'!$A$155:$Z$1048576,MATCH($A144,'Hoja de Trabajo para listado'!$A$155:$A$1048576,0),MATCH((CUADRO!F$4&amp;$E144),'Hoja de Trabajo para listado'!$A$151:$Z$151,0)),0)+IFERROR(INDEX('Hoja de Trabajo para listado'!$AB$155:$BA$1048576,MATCH($A144,'Hoja de Trabajo para listado'!$AB$155:$AB$1048576,0),MATCH((CUADRO!F$4&amp;$E144),'Hoja de Trabajo para listado'!$AB$151:$BA$151,0)),0)+IFERROR(INDEX('Hoja de Trabajo para listado'!$BC$155:$CB$1048576,MATCH($A144,'Hoja de Trabajo para listado'!$BC$155:$BC$1048576,0),MATCH((CUADRO!F$4&amp;$E144),'Hoja de Trabajo para listado'!$BC$151:$CB$151,0)),0)+IFERROR(INDEX('Hoja de Trabajo para listado'!$DE$153:$DG$274,MATCH($A144,'Hoja de Trabajo para listado'!$DE$153:$DE$1048576,0),MATCH((CUADRO!F$4&amp;$E144),'Hoja de Trabajo para listado'!$DE$151:$DG$151,0)),0)+IFERROR(INDEX('Hoja de Trabajo para listado'!$CD$155:$DC$1048576,MATCH($A144,'Hoja de Trabajo para listado'!$CD$155:$CD$1048576,0),MATCH((CUADRO!F$4&amp;$E144),'Hoja de Trabajo para listado'!$CD$151:$DC$151,0)),0)</f>
        <v>0</v>
      </c>
      <c r="G144" s="245">
        <f ca="1">+IFERROR(INDEX('Hoja de Trabajo para listado'!$A$155:$Z$1048576,MATCH($A144,'Hoja de Trabajo para listado'!$A$155:$A$1048576,0),MATCH((CUADRO!G$4&amp;$E144),'Hoja de Trabajo para listado'!$A$151:$Z$151,0)),0)+IFERROR(INDEX('Hoja de Trabajo para listado'!$AB$155:$BA$1048576,MATCH($A144,'Hoja de Trabajo para listado'!$AB$155:$AB$1048576,0),MATCH((CUADRO!G$4&amp;$E144),'Hoja de Trabajo para listado'!$AB$151:$BA$151,0)),0)+IFERROR(INDEX('Hoja de Trabajo para listado'!$BC$155:$CB$1048576,MATCH($A144,'Hoja de Trabajo para listado'!$BC$155:$BC$1048576,0),MATCH((CUADRO!G$4&amp;$E144),'Hoja de Trabajo para listado'!$BC$151:$CB$151,0)),0)+IFERROR(INDEX('Hoja de Trabajo para listado'!$DE$153:$DG$274,MATCH($A144,'Hoja de Trabajo para listado'!$DE$153:$DE$1048576,0),MATCH((CUADRO!G$4&amp;$E144),'Hoja de Trabajo para listado'!$DE$151:$DG$151,0)),0)+IFERROR(INDEX('Hoja de Trabajo para listado'!$CD$155:$DC$1048576,MATCH($A144,'Hoja de Trabajo para listado'!$CD$155:$CD$1048576,0),MATCH((CUADRO!G$4&amp;$E144),'Hoja de Trabajo para listado'!$CD$151:$DC$151,0)),0)</f>
        <v>0</v>
      </c>
      <c r="H144" s="245">
        <f ca="1">+IFERROR(INDEX('Hoja de Trabajo para listado'!$A$155:$Z$1048576,MATCH($A144,'Hoja de Trabajo para listado'!$A$155:$A$1048576,0),MATCH((CUADRO!H$4&amp;$E144),'Hoja de Trabajo para listado'!$A$151:$Z$151,0)),0)+IFERROR(INDEX('Hoja de Trabajo para listado'!$AB$155:$BA$1048576,MATCH($A144,'Hoja de Trabajo para listado'!$AB$155:$AB$1048576,0),MATCH((CUADRO!H$4&amp;$E144),'Hoja de Trabajo para listado'!$AB$151:$BA$151,0)),0)+IFERROR(INDEX('Hoja de Trabajo para listado'!$BC$155:$CB$1048576,MATCH($A144,'Hoja de Trabajo para listado'!$BC$155:$BC$1048576,0),MATCH((CUADRO!H$4&amp;$E144),'Hoja de Trabajo para listado'!$BC$151:$CB$151,0)),0)+IFERROR(INDEX('Hoja de Trabajo para listado'!$DE$153:$DG$274,MATCH($A144,'Hoja de Trabajo para listado'!$DE$153:$DE$1048576,0),MATCH((CUADRO!H$4&amp;$E144),'Hoja de Trabajo para listado'!$DE$151:$DG$151,0)),0)+IFERROR(INDEX('Hoja de Trabajo para listado'!$CD$155:$DC$1048576,MATCH($A144,'Hoja de Trabajo para listado'!$CD$155:$CD$1048576,0),MATCH((CUADRO!H$4&amp;$E144),'Hoja de Trabajo para listado'!$CD$151:$DC$151,0)),0)</f>
        <v>5289.39</v>
      </c>
      <c r="I144" s="245">
        <f ca="1">+IFERROR(INDEX('Hoja de Trabajo para listado'!$A$155:$Z$1048576,MATCH($A144,'Hoja de Trabajo para listado'!$A$155:$A$1048576,0),MATCH((CUADRO!I$4&amp;$E144),'Hoja de Trabajo para listado'!$A$151:$Z$151,0)),0)+IFERROR(INDEX('Hoja de Trabajo para listado'!$AB$155:$BA$1048576,MATCH($A144,'Hoja de Trabajo para listado'!$AB$155:$AB$1048576,0),MATCH((CUADRO!I$4&amp;$E144),'Hoja de Trabajo para listado'!$AB$151:$BA$151,0)),0)+IFERROR(INDEX('Hoja de Trabajo para listado'!$BC$155:$CB$1048576,MATCH($A144,'Hoja de Trabajo para listado'!$BC$155:$BC$1048576,0),MATCH((CUADRO!I$4&amp;$E144),'Hoja de Trabajo para listado'!$BC$151:$CB$151,0)),0)+IFERROR(INDEX('Hoja de Trabajo para listado'!$DE$153:$DG$274,MATCH($A144,'Hoja de Trabajo para listado'!$DE$153:$DE$1048576,0),MATCH((CUADRO!I$4&amp;$E144),'Hoja de Trabajo para listado'!$DE$151:$DG$151,0)),0)+IFERROR(INDEX('Hoja de Trabajo para listado'!$CD$155:$DC$1048576,MATCH($A144,'Hoja de Trabajo para listado'!$CD$155:$CD$1048576,0),MATCH((CUADRO!I$4&amp;$E144),'Hoja de Trabajo para listado'!$CD$151:$DC$151,0)),0)</f>
        <v>0</v>
      </c>
      <c r="J144" s="245">
        <f ca="1">+IFERROR(INDEX('Hoja de Trabajo para listado'!$A$155:$Z$1048576,MATCH($A144,'Hoja de Trabajo para listado'!$A$155:$A$1048576,0),MATCH((CUADRO!J$4&amp;$E144),'Hoja de Trabajo para listado'!$A$151:$Z$151,0)),0)+IFERROR(INDEX('Hoja de Trabajo para listado'!$AB$155:$BA$1048576,MATCH($A144,'Hoja de Trabajo para listado'!$AB$155:$AB$1048576,0),MATCH((CUADRO!J$4&amp;$E144),'Hoja de Trabajo para listado'!$AB$151:$BA$151,0)),0)+IFERROR(INDEX('Hoja de Trabajo para listado'!$BC$155:$CB$1048576,MATCH($A144,'Hoja de Trabajo para listado'!$BC$155:$BC$1048576,0),MATCH((CUADRO!J$4&amp;$E144),'Hoja de Trabajo para listado'!$BC$151:$CB$151,0)),0)+IFERROR(INDEX('Hoja de Trabajo para listado'!$DE$153:$DG$274,MATCH($A144,'Hoja de Trabajo para listado'!$DE$153:$DE$1048576,0),MATCH((CUADRO!J$4&amp;$E144),'Hoja de Trabajo para listado'!$DE$151:$DG$151,0)),0)+IFERROR(INDEX('Hoja de Trabajo para listado'!$CD$155:$DC$1048576,MATCH($A144,'Hoja de Trabajo para listado'!$CD$155:$CD$1048576,0),MATCH((CUADRO!J$4&amp;$E144),'Hoja de Trabajo para listado'!$CD$151:$DC$151,0)),0)</f>
        <v>0</v>
      </c>
      <c r="K144" s="245">
        <f ca="1">+IFERROR(INDEX('Hoja de Trabajo para listado'!$A$155:$Z$1048576,MATCH($A144,'Hoja de Trabajo para listado'!$A$155:$A$1048576,0),MATCH((CUADRO!K$4&amp;$E144),'Hoja de Trabajo para listado'!$A$151:$Z$151,0)),0)+IFERROR(INDEX('Hoja de Trabajo para listado'!$AB$155:$BA$1048576,MATCH($A144,'Hoja de Trabajo para listado'!$AB$155:$AB$1048576,0),MATCH((CUADRO!K$4&amp;$E144),'Hoja de Trabajo para listado'!$AB$151:$BA$151,0)),0)+IFERROR(INDEX('Hoja de Trabajo para listado'!$BC$155:$CB$1048576,MATCH($A144,'Hoja de Trabajo para listado'!$BC$155:$BC$1048576,0),MATCH((CUADRO!K$4&amp;$E144),'Hoja de Trabajo para listado'!$BC$151:$CB$151,0)),0)+IFERROR(INDEX('Hoja de Trabajo para listado'!$DE$153:$DG$274,MATCH($A144,'Hoja de Trabajo para listado'!$DE$153:$DE$1048576,0),MATCH((CUADRO!K$4&amp;$E144),'Hoja de Trabajo para listado'!$DE$151:$DG$151,0)),0)+IFERROR(INDEX('Hoja de Trabajo para listado'!$CD$155:$DC$1048576,MATCH($A144,'Hoja de Trabajo para listado'!$CD$155:$CD$1048576,0),MATCH((CUADRO!K$4&amp;$E144),'Hoja de Trabajo para listado'!$CD$151:$DC$151,0)),0)</f>
        <v>0</v>
      </c>
      <c r="L144" s="245">
        <f ca="1">+IFERROR(INDEX('Hoja de Trabajo para listado'!$A$155:$Z$1048576,MATCH($A144,'Hoja de Trabajo para listado'!$A$155:$A$1048576,0),MATCH((CUADRO!L$4&amp;$E144),'Hoja de Trabajo para listado'!$A$151:$Z$151,0)),0)+IFERROR(INDEX('Hoja de Trabajo para listado'!$AB$155:$BA$1048576,MATCH($A144,'Hoja de Trabajo para listado'!$AB$155:$AB$1048576,0),MATCH((CUADRO!L$4&amp;$E144),'Hoja de Trabajo para listado'!$AB$151:$BA$151,0)),0)+IFERROR(INDEX('Hoja de Trabajo para listado'!$BC$155:$CB$1048576,MATCH($A144,'Hoja de Trabajo para listado'!$BC$155:$BC$1048576,0),MATCH((CUADRO!L$4&amp;$E144),'Hoja de Trabajo para listado'!$BC$151:$CB$151,0)),0)+IFERROR(INDEX('Hoja de Trabajo para listado'!$DE$153:$DG$274,MATCH($A144,'Hoja de Trabajo para listado'!$DE$153:$DE$1048576,0),MATCH((CUADRO!L$4&amp;$E144),'Hoja de Trabajo para listado'!$DE$151:$DG$151,0)),0)+IFERROR(INDEX('Hoja de Trabajo para listado'!$CD$155:$DC$1048576,MATCH($A144,'Hoja de Trabajo para listado'!$CD$155:$CD$1048576,0),MATCH((CUADRO!L$4&amp;$E144),'Hoja de Trabajo para listado'!$CD$151:$DC$151,0)),0)</f>
        <v>0</v>
      </c>
      <c r="M144" s="245">
        <f ca="1">+IFERROR(INDEX('Hoja de Trabajo para listado'!$A$155:$Z$1048576,MATCH($A144,'Hoja de Trabajo para listado'!$A$155:$A$1048576,0),MATCH((CUADRO!M$4&amp;$E144),'Hoja de Trabajo para listado'!$A$151:$Z$151,0)),0)+IFERROR(INDEX('Hoja de Trabajo para listado'!$AB$155:$BA$1048576,MATCH($A144,'Hoja de Trabajo para listado'!$AB$155:$AB$1048576,0),MATCH((CUADRO!M$4&amp;$E144),'Hoja de Trabajo para listado'!$AB$151:$BA$151,0)),0)+IFERROR(INDEX('Hoja de Trabajo para listado'!$BC$155:$CB$1048576,MATCH($A144,'Hoja de Trabajo para listado'!$BC$155:$BC$1048576,0),MATCH((CUADRO!M$4&amp;$E144),'Hoja de Trabajo para listado'!$BC$151:$CB$151,0)),0)+IFERROR(INDEX('Hoja de Trabajo para listado'!$DE$153:$DG$274,MATCH($A144,'Hoja de Trabajo para listado'!$DE$153:$DE$1048576,0),MATCH((CUADRO!M$4&amp;$E144),'Hoja de Trabajo para listado'!$DE$151:$DG$151,0)),0)+IFERROR(INDEX('Hoja de Trabajo para listado'!$CD$155:$DC$1048576,MATCH($A144,'Hoja de Trabajo para listado'!$CD$155:$CD$1048576,0),MATCH((CUADRO!M$4&amp;$E144),'Hoja de Trabajo para listado'!$CD$151:$DC$151,0)),0)</f>
        <v>0</v>
      </c>
      <c r="N144" s="245">
        <f ca="1">+IFERROR(INDEX('Hoja de Trabajo para listado'!$A$155:$Z$1048576,MATCH($A144,'Hoja de Trabajo para listado'!$A$155:$A$1048576,0),MATCH((CUADRO!N$4&amp;$E144),'Hoja de Trabajo para listado'!$A$151:$Z$151,0)),0)+IFERROR(INDEX('Hoja de Trabajo para listado'!$AB$155:$BA$1048576,MATCH($A144,'Hoja de Trabajo para listado'!$AB$155:$AB$1048576,0),MATCH((CUADRO!N$4&amp;$E144),'Hoja de Trabajo para listado'!$AB$151:$BA$151,0)),0)+IFERROR(INDEX('Hoja de Trabajo para listado'!$BC$155:$CB$1048576,MATCH($A144,'Hoja de Trabajo para listado'!$BC$155:$BC$1048576,0),MATCH((CUADRO!N$4&amp;$E144),'Hoja de Trabajo para listado'!$BC$151:$CB$151,0)),0)+IFERROR(INDEX('Hoja de Trabajo para listado'!$DE$153:$DG$274,MATCH($A144,'Hoja de Trabajo para listado'!$DE$153:$DE$1048576,0),MATCH((CUADRO!N$4&amp;$E144),'Hoja de Trabajo para listado'!$DE$151:$DG$151,0)),0)+IFERROR(INDEX('Hoja de Trabajo para listado'!$CD$155:$DC$1048576,MATCH($A144,'Hoja de Trabajo para listado'!$CD$155:$CD$1048576,0),MATCH((CUADRO!N$4&amp;$E144),'Hoja de Trabajo para listado'!$CD$151:$DC$151,0)),0)</f>
        <v>0</v>
      </c>
      <c r="O144" s="245">
        <f ca="1">+IFERROR(INDEX('Hoja de Trabajo para listado'!$A$155:$Z$1048576,MATCH($A144,'Hoja de Trabajo para listado'!$A$155:$A$1048576,0),MATCH((CUADRO!O$4&amp;$E144),'Hoja de Trabajo para listado'!$A$151:$Z$151,0)),0)+IFERROR(INDEX('Hoja de Trabajo para listado'!$AB$155:$BA$1048576,MATCH($A144,'Hoja de Trabajo para listado'!$AB$155:$AB$1048576,0),MATCH((CUADRO!O$4&amp;$E144),'Hoja de Trabajo para listado'!$AB$151:$BA$151,0)),0)+IFERROR(INDEX('Hoja de Trabajo para listado'!$BC$155:$CB$1048576,MATCH($A144,'Hoja de Trabajo para listado'!$BC$155:$BC$1048576,0),MATCH((CUADRO!O$4&amp;$E144),'Hoja de Trabajo para listado'!$BC$151:$CB$151,0)),0)+IFERROR(INDEX('Hoja de Trabajo para listado'!$DE$153:$DG$274,MATCH($A144,'Hoja de Trabajo para listado'!$DE$153:$DE$1048576,0),MATCH((CUADRO!O$4&amp;$E144),'Hoja de Trabajo para listado'!$DE$151:$DG$151,0)),0)+IFERROR(INDEX('Hoja de Trabajo para listado'!$CD$155:$DC$1048576,MATCH($A144,'Hoja de Trabajo para listado'!$CD$155:$CD$1048576,0),MATCH((CUADRO!O$4&amp;$E144),'Hoja de Trabajo para listado'!$CD$151:$DC$151,0)),0)</f>
        <v>0</v>
      </c>
      <c r="P144" s="245">
        <f ca="1">+IFERROR(INDEX('Hoja de Trabajo para listado'!$A$155:$Z$1048576,MATCH($A144,'Hoja de Trabajo para listado'!$A$155:$A$1048576,0),MATCH((CUADRO!P$4&amp;$E144),'Hoja de Trabajo para listado'!$A$151:$Z$151,0)),0)+IFERROR(INDEX('Hoja de Trabajo para listado'!$AB$155:$BA$1048576,MATCH($A144,'Hoja de Trabajo para listado'!$AB$155:$AB$1048576,0),MATCH((CUADRO!P$4&amp;$E144),'Hoja de Trabajo para listado'!$AB$151:$BA$151,0)),0)+IFERROR(INDEX('Hoja de Trabajo para listado'!$BC$155:$CB$1048576,MATCH($A144,'Hoja de Trabajo para listado'!$BC$155:$BC$1048576,0),MATCH((CUADRO!P$4&amp;$E144),'Hoja de Trabajo para listado'!$BC$151:$CB$151,0)),0)+IFERROR(INDEX('Hoja de Trabajo para listado'!$DE$153:$DG$274,MATCH($A144,'Hoja de Trabajo para listado'!$DE$153:$DE$1048576,0),MATCH((CUADRO!P$4&amp;$E144),'Hoja de Trabajo para listado'!$DE$151:$DG$151,0)),0)+IFERROR(INDEX('Hoja de Trabajo para listado'!$CD$155:$DC$1048576,MATCH($A144,'Hoja de Trabajo para listado'!$CD$155:$CD$1048576,0),MATCH((CUADRO!P$4&amp;$E144),'Hoja de Trabajo para listado'!$CD$151:$DC$151,0)),0)</f>
        <v>0</v>
      </c>
      <c r="Q144" s="245">
        <f ca="1">+IFERROR(INDEX('Hoja de Trabajo para listado'!$A$155:$Z$1048576,MATCH($A144,'Hoja de Trabajo para listado'!$A$155:$A$1048576,0),MATCH((CUADRO!Q$4&amp;$E144),'Hoja de Trabajo para listado'!$A$151:$Z$151,0)),0)+IFERROR(INDEX('Hoja de Trabajo para listado'!$AB$155:$BA$1048576,MATCH($A144,'Hoja de Trabajo para listado'!$AB$155:$AB$1048576,0),MATCH((CUADRO!Q$4&amp;$E144),'Hoja de Trabajo para listado'!$AB$151:$BA$151,0)),0)+IFERROR(INDEX('Hoja de Trabajo para listado'!$BC$155:$CB$1048576,MATCH($A144,'Hoja de Trabajo para listado'!$BC$155:$BC$1048576,0),MATCH((CUADRO!Q$4&amp;$E144),'Hoja de Trabajo para listado'!$BC$151:$CB$151,0)),0)+IFERROR(INDEX('Hoja de Trabajo para listado'!$DE$153:$DG$274,MATCH($A144,'Hoja de Trabajo para listado'!$DE$153:$DE$1048576,0),MATCH((CUADRO!Q$4&amp;$E144),'Hoja de Trabajo para listado'!$DE$151:$DG$151,0)),0)+IFERROR(INDEX('Hoja de Trabajo para listado'!$CD$155:$DC$1048576,MATCH($A144,'Hoja de Trabajo para listado'!$CD$155:$CD$1048576,0),MATCH((CUADRO!Q$4&amp;$E144),'Hoja de Trabajo para listado'!$CD$151:$DC$151,0)),0)</f>
        <v>0</v>
      </c>
      <c r="R144" s="245">
        <f t="shared" ca="1" si="7"/>
        <v>5289.39</v>
      </c>
      <c r="S144" s="245">
        <f ca="1">+R143+R144</f>
        <v>5289.39</v>
      </c>
      <c r="T144" s="245">
        <f ca="1">+S144</f>
        <v>5289.39</v>
      </c>
      <c r="U144" s="244">
        <f t="shared" si="8"/>
        <v>2</v>
      </c>
      <c r="V144" s="333" t="str">
        <f>+VLOOKUP(A144,bd_lista!$A$3:$E$592,5,FALSE)</f>
        <v>Instituciones Descentralizadas</v>
      </c>
      <c r="W144" s="388"/>
      <c r="X144" s="242">
        <f>+VLOOKUP(A144,[4]Sheet1!$A$13:$D$744,4,FALSE)</f>
        <v>86</v>
      </c>
      <c r="Y144" s="242" t="str">
        <f>+VLOOKUP(X144,bd_lista!$A$3:$C$592,3,FALSE)</f>
        <v>Ministerio de Medio Ambiente y Agua</v>
      </c>
      <c r="Z144" s="292"/>
      <c r="AA144" s="321"/>
    </row>
    <row r="145" spans="1:27" ht="15" customHeight="1">
      <c r="A145" s="251">
        <v>221</v>
      </c>
      <c r="B145" s="392">
        <f>+A145</f>
        <v>221</v>
      </c>
      <c r="C145" s="247" t="str">
        <f>+VLOOKUP(A145,bd_lista!$A$3:$C$592,3,FALSE)</f>
        <v>Serv. Nal. de Reg. y Control de la Comer. de Minerales y Metales</v>
      </c>
      <c r="D145" s="389" t="str">
        <f>+C145</f>
        <v>Serv. Nal. de Reg. y Control de la Comer. de Minerales y Metales</v>
      </c>
      <c r="E145" s="247" t="s">
        <v>1304</v>
      </c>
      <c r="F145" s="243">
        <f ca="1">+IFERROR(INDEX('Hoja de Trabajo para listado'!$A$155:$Z$1048576,MATCH($A145,'Hoja de Trabajo para listado'!$A$155:$A$1048576,0),MATCH((CUADRO!F$4&amp;$E145),'Hoja de Trabajo para listado'!$A$151:$Z$151,0)),0)+IFERROR(INDEX('Hoja de Trabajo para listado'!$AB$155:$BA$1048576,MATCH($A145,'Hoja de Trabajo para listado'!$AB$155:$AB$1048576,0),MATCH((CUADRO!F$4&amp;$E145),'Hoja de Trabajo para listado'!$AB$151:$BA$151,0)),0)+IFERROR(INDEX('Hoja de Trabajo para listado'!$BC$155:$CB$1048576,MATCH($A145,'Hoja de Trabajo para listado'!$BC$155:$BC$1048576,0),MATCH((CUADRO!F$4&amp;$E145),'Hoja de Trabajo para listado'!$BC$151:$CB$151,0)),0)+IFERROR(INDEX('Hoja de Trabajo para listado'!$DE$153:$DG$274,MATCH($A145,'Hoja de Trabajo para listado'!$DE$153:$DE$1048576,0),MATCH((CUADRO!F$4&amp;$E145),'Hoja de Trabajo para listado'!$DE$151:$DG$151,0)),0)+IFERROR(INDEX('Hoja de Trabajo para listado'!$CD$155:$DC$1048576,MATCH($A145,'Hoja de Trabajo para listado'!$CD$155:$CD$1048576,0),MATCH((CUADRO!F$4&amp;$E145),'Hoja de Trabajo para listado'!$CD$151:$DC$151,0)),0)</f>
        <v>0</v>
      </c>
      <c r="G145" s="243">
        <f ca="1">+IFERROR(INDEX('Hoja de Trabajo para listado'!$A$155:$Z$1048576,MATCH($A145,'Hoja de Trabajo para listado'!$A$155:$A$1048576,0),MATCH((CUADRO!G$4&amp;$E145),'Hoja de Trabajo para listado'!$A$151:$Z$151,0)),0)+IFERROR(INDEX('Hoja de Trabajo para listado'!$AB$155:$BA$1048576,MATCH($A145,'Hoja de Trabajo para listado'!$AB$155:$AB$1048576,0),MATCH((CUADRO!G$4&amp;$E145),'Hoja de Trabajo para listado'!$AB$151:$BA$151,0)),0)+IFERROR(INDEX('Hoja de Trabajo para listado'!$BC$155:$CB$1048576,MATCH($A145,'Hoja de Trabajo para listado'!$BC$155:$BC$1048576,0),MATCH((CUADRO!G$4&amp;$E145),'Hoja de Trabajo para listado'!$BC$151:$CB$151,0)),0)+IFERROR(INDEX('Hoja de Trabajo para listado'!$DE$153:$DG$274,MATCH($A145,'Hoja de Trabajo para listado'!$DE$153:$DE$1048576,0),MATCH((CUADRO!G$4&amp;$E145),'Hoja de Trabajo para listado'!$DE$151:$DG$151,0)),0)+IFERROR(INDEX('Hoja de Trabajo para listado'!$CD$155:$DC$1048576,MATCH($A145,'Hoja de Trabajo para listado'!$CD$155:$CD$1048576,0),MATCH((CUADRO!G$4&amp;$E145),'Hoja de Trabajo para listado'!$CD$151:$DC$151,0)),0)</f>
        <v>0</v>
      </c>
      <c r="H145" s="243">
        <f ca="1">+IFERROR(INDEX('Hoja de Trabajo para listado'!$A$155:$Z$1048576,MATCH($A145,'Hoja de Trabajo para listado'!$A$155:$A$1048576,0),MATCH((CUADRO!H$4&amp;$E145),'Hoja de Trabajo para listado'!$A$151:$Z$151,0)),0)+IFERROR(INDEX('Hoja de Trabajo para listado'!$AB$155:$BA$1048576,MATCH($A145,'Hoja de Trabajo para listado'!$AB$155:$AB$1048576,0),MATCH((CUADRO!H$4&amp;$E145),'Hoja de Trabajo para listado'!$AB$151:$BA$151,0)),0)+IFERROR(INDEX('Hoja de Trabajo para listado'!$BC$155:$CB$1048576,MATCH($A145,'Hoja de Trabajo para listado'!$BC$155:$BC$1048576,0),MATCH((CUADRO!H$4&amp;$E145),'Hoja de Trabajo para listado'!$BC$151:$CB$151,0)),0)+IFERROR(INDEX('Hoja de Trabajo para listado'!$DE$153:$DG$274,MATCH($A145,'Hoja de Trabajo para listado'!$DE$153:$DE$1048576,0),MATCH((CUADRO!H$4&amp;$E145),'Hoja de Trabajo para listado'!$DE$151:$DG$151,0)),0)+IFERROR(INDEX('Hoja de Trabajo para listado'!$CD$155:$DC$1048576,MATCH($A145,'Hoja de Trabajo para listado'!$CD$155:$CD$1048576,0),MATCH((CUADRO!H$4&amp;$E145),'Hoja de Trabajo para listado'!$CD$151:$DC$151,0)),0)</f>
        <v>0</v>
      </c>
      <c r="I145" s="243">
        <f ca="1">+IFERROR(INDEX('Hoja de Trabajo para listado'!$A$155:$Z$1048576,MATCH($A145,'Hoja de Trabajo para listado'!$A$155:$A$1048576,0),MATCH((CUADRO!I$4&amp;$E145),'Hoja de Trabajo para listado'!$A$151:$Z$151,0)),0)+IFERROR(INDEX('Hoja de Trabajo para listado'!$AB$155:$BA$1048576,MATCH($A145,'Hoja de Trabajo para listado'!$AB$155:$AB$1048576,0),MATCH((CUADRO!I$4&amp;$E145),'Hoja de Trabajo para listado'!$AB$151:$BA$151,0)),0)+IFERROR(INDEX('Hoja de Trabajo para listado'!$BC$155:$CB$1048576,MATCH($A145,'Hoja de Trabajo para listado'!$BC$155:$BC$1048576,0),MATCH((CUADRO!I$4&amp;$E145),'Hoja de Trabajo para listado'!$BC$151:$CB$151,0)),0)+IFERROR(INDEX('Hoja de Trabajo para listado'!$DE$153:$DG$274,MATCH($A145,'Hoja de Trabajo para listado'!$DE$153:$DE$1048576,0),MATCH((CUADRO!I$4&amp;$E145),'Hoja de Trabajo para listado'!$DE$151:$DG$151,0)),0)+IFERROR(INDEX('Hoja de Trabajo para listado'!$CD$155:$DC$1048576,MATCH($A145,'Hoja de Trabajo para listado'!$CD$155:$CD$1048576,0),MATCH((CUADRO!I$4&amp;$E145),'Hoja de Trabajo para listado'!$CD$151:$DC$151,0)),0)</f>
        <v>0</v>
      </c>
      <c r="J145" s="243">
        <f ca="1">+IFERROR(INDEX('Hoja de Trabajo para listado'!$A$155:$Z$1048576,MATCH($A145,'Hoja de Trabajo para listado'!$A$155:$A$1048576,0),MATCH((CUADRO!J$4&amp;$E145),'Hoja de Trabajo para listado'!$A$151:$Z$151,0)),0)+IFERROR(INDEX('Hoja de Trabajo para listado'!$AB$155:$BA$1048576,MATCH($A145,'Hoja de Trabajo para listado'!$AB$155:$AB$1048576,0),MATCH((CUADRO!J$4&amp;$E145),'Hoja de Trabajo para listado'!$AB$151:$BA$151,0)),0)+IFERROR(INDEX('Hoja de Trabajo para listado'!$BC$155:$CB$1048576,MATCH($A145,'Hoja de Trabajo para listado'!$BC$155:$BC$1048576,0),MATCH((CUADRO!J$4&amp;$E145),'Hoja de Trabajo para listado'!$BC$151:$CB$151,0)),0)+IFERROR(INDEX('Hoja de Trabajo para listado'!$DE$153:$DG$274,MATCH($A145,'Hoja de Trabajo para listado'!$DE$153:$DE$1048576,0),MATCH((CUADRO!J$4&amp;$E145),'Hoja de Trabajo para listado'!$DE$151:$DG$151,0)),0)+IFERROR(INDEX('Hoja de Trabajo para listado'!$CD$155:$DC$1048576,MATCH($A145,'Hoja de Trabajo para listado'!$CD$155:$CD$1048576,0),MATCH((CUADRO!J$4&amp;$E145),'Hoja de Trabajo para listado'!$CD$151:$DC$151,0)),0)</f>
        <v>0</v>
      </c>
      <c r="K145" s="243">
        <f ca="1">+IFERROR(INDEX('Hoja de Trabajo para listado'!$A$155:$Z$1048576,MATCH($A145,'Hoja de Trabajo para listado'!$A$155:$A$1048576,0),MATCH((CUADRO!K$4&amp;$E145),'Hoja de Trabajo para listado'!$A$151:$Z$151,0)),0)+IFERROR(INDEX('Hoja de Trabajo para listado'!$AB$155:$BA$1048576,MATCH($A145,'Hoja de Trabajo para listado'!$AB$155:$AB$1048576,0),MATCH((CUADRO!K$4&amp;$E145),'Hoja de Trabajo para listado'!$AB$151:$BA$151,0)),0)+IFERROR(INDEX('Hoja de Trabajo para listado'!$BC$155:$CB$1048576,MATCH($A145,'Hoja de Trabajo para listado'!$BC$155:$BC$1048576,0),MATCH((CUADRO!K$4&amp;$E145),'Hoja de Trabajo para listado'!$BC$151:$CB$151,0)),0)+IFERROR(INDEX('Hoja de Trabajo para listado'!$DE$153:$DG$274,MATCH($A145,'Hoja de Trabajo para listado'!$DE$153:$DE$1048576,0),MATCH((CUADRO!K$4&amp;$E145),'Hoja de Trabajo para listado'!$DE$151:$DG$151,0)),0)+IFERROR(INDEX('Hoja de Trabajo para listado'!$CD$155:$DC$1048576,MATCH($A145,'Hoja de Trabajo para listado'!$CD$155:$CD$1048576,0),MATCH((CUADRO!K$4&amp;$E145),'Hoja de Trabajo para listado'!$CD$151:$DC$151,0)),0)</f>
        <v>0</v>
      </c>
      <c r="L145" s="243">
        <f ca="1">+IFERROR(INDEX('Hoja de Trabajo para listado'!$A$155:$Z$1048576,MATCH($A145,'Hoja de Trabajo para listado'!$A$155:$A$1048576,0),MATCH((CUADRO!L$4&amp;$E145),'Hoja de Trabajo para listado'!$A$151:$Z$151,0)),0)+IFERROR(INDEX('Hoja de Trabajo para listado'!$AB$155:$BA$1048576,MATCH($A145,'Hoja de Trabajo para listado'!$AB$155:$AB$1048576,0),MATCH((CUADRO!L$4&amp;$E145),'Hoja de Trabajo para listado'!$AB$151:$BA$151,0)),0)+IFERROR(INDEX('Hoja de Trabajo para listado'!$BC$155:$CB$1048576,MATCH($A145,'Hoja de Trabajo para listado'!$BC$155:$BC$1048576,0),MATCH((CUADRO!L$4&amp;$E145),'Hoja de Trabajo para listado'!$BC$151:$CB$151,0)),0)+IFERROR(INDEX('Hoja de Trabajo para listado'!$DE$153:$DG$274,MATCH($A145,'Hoja de Trabajo para listado'!$DE$153:$DE$1048576,0),MATCH((CUADRO!L$4&amp;$E145),'Hoja de Trabajo para listado'!$DE$151:$DG$151,0)),0)+IFERROR(INDEX('Hoja de Trabajo para listado'!$CD$155:$DC$1048576,MATCH($A145,'Hoja de Trabajo para listado'!$CD$155:$CD$1048576,0),MATCH((CUADRO!L$4&amp;$E145),'Hoja de Trabajo para listado'!$CD$151:$DC$151,0)),0)</f>
        <v>0</v>
      </c>
      <c r="M145" s="243">
        <f ca="1">+IFERROR(INDEX('Hoja de Trabajo para listado'!$A$155:$Z$1048576,MATCH($A145,'Hoja de Trabajo para listado'!$A$155:$A$1048576,0),MATCH((CUADRO!M$4&amp;$E145),'Hoja de Trabajo para listado'!$A$151:$Z$151,0)),0)+IFERROR(INDEX('Hoja de Trabajo para listado'!$AB$155:$BA$1048576,MATCH($A145,'Hoja de Trabajo para listado'!$AB$155:$AB$1048576,0),MATCH((CUADRO!M$4&amp;$E145),'Hoja de Trabajo para listado'!$AB$151:$BA$151,0)),0)+IFERROR(INDEX('Hoja de Trabajo para listado'!$BC$155:$CB$1048576,MATCH($A145,'Hoja de Trabajo para listado'!$BC$155:$BC$1048576,0),MATCH((CUADRO!M$4&amp;$E145),'Hoja de Trabajo para listado'!$BC$151:$CB$151,0)),0)+IFERROR(INDEX('Hoja de Trabajo para listado'!$DE$153:$DG$274,MATCH($A145,'Hoja de Trabajo para listado'!$DE$153:$DE$1048576,0),MATCH((CUADRO!M$4&amp;$E145),'Hoja de Trabajo para listado'!$DE$151:$DG$151,0)),0)+IFERROR(INDEX('Hoja de Trabajo para listado'!$CD$155:$DC$1048576,MATCH($A145,'Hoja de Trabajo para listado'!$CD$155:$CD$1048576,0),MATCH((CUADRO!M$4&amp;$E145),'Hoja de Trabajo para listado'!$CD$151:$DC$151,0)),0)</f>
        <v>0</v>
      </c>
      <c r="N145" s="243">
        <f ca="1">+IFERROR(INDEX('Hoja de Trabajo para listado'!$A$155:$Z$1048576,MATCH($A145,'Hoja de Trabajo para listado'!$A$155:$A$1048576,0),MATCH((CUADRO!N$4&amp;$E145),'Hoja de Trabajo para listado'!$A$151:$Z$151,0)),0)+IFERROR(INDEX('Hoja de Trabajo para listado'!$AB$155:$BA$1048576,MATCH($A145,'Hoja de Trabajo para listado'!$AB$155:$AB$1048576,0),MATCH((CUADRO!N$4&amp;$E145),'Hoja de Trabajo para listado'!$AB$151:$BA$151,0)),0)+IFERROR(INDEX('Hoja de Trabajo para listado'!$BC$155:$CB$1048576,MATCH($A145,'Hoja de Trabajo para listado'!$BC$155:$BC$1048576,0),MATCH((CUADRO!N$4&amp;$E145),'Hoja de Trabajo para listado'!$BC$151:$CB$151,0)),0)+IFERROR(INDEX('Hoja de Trabajo para listado'!$DE$153:$DG$274,MATCH($A145,'Hoja de Trabajo para listado'!$DE$153:$DE$1048576,0),MATCH((CUADRO!N$4&amp;$E145),'Hoja de Trabajo para listado'!$DE$151:$DG$151,0)),0)+IFERROR(INDEX('Hoja de Trabajo para listado'!$CD$155:$DC$1048576,MATCH($A145,'Hoja de Trabajo para listado'!$CD$155:$CD$1048576,0),MATCH((CUADRO!N$4&amp;$E145),'Hoja de Trabajo para listado'!$CD$151:$DC$151,0)),0)</f>
        <v>0</v>
      </c>
      <c r="O145" s="243">
        <f ca="1">+IFERROR(INDEX('Hoja de Trabajo para listado'!$A$155:$Z$1048576,MATCH($A145,'Hoja de Trabajo para listado'!$A$155:$A$1048576,0),MATCH((CUADRO!O$4&amp;$E145),'Hoja de Trabajo para listado'!$A$151:$Z$151,0)),0)+IFERROR(INDEX('Hoja de Trabajo para listado'!$AB$155:$BA$1048576,MATCH($A145,'Hoja de Trabajo para listado'!$AB$155:$AB$1048576,0),MATCH((CUADRO!O$4&amp;$E145),'Hoja de Trabajo para listado'!$AB$151:$BA$151,0)),0)+IFERROR(INDEX('Hoja de Trabajo para listado'!$BC$155:$CB$1048576,MATCH($A145,'Hoja de Trabajo para listado'!$BC$155:$BC$1048576,0),MATCH((CUADRO!O$4&amp;$E145),'Hoja de Trabajo para listado'!$BC$151:$CB$151,0)),0)+IFERROR(INDEX('Hoja de Trabajo para listado'!$DE$153:$DG$274,MATCH($A145,'Hoja de Trabajo para listado'!$DE$153:$DE$1048576,0),MATCH((CUADRO!O$4&amp;$E145),'Hoja de Trabajo para listado'!$DE$151:$DG$151,0)),0)+IFERROR(INDEX('Hoja de Trabajo para listado'!$CD$155:$DC$1048576,MATCH($A145,'Hoja de Trabajo para listado'!$CD$155:$CD$1048576,0),MATCH((CUADRO!O$4&amp;$E145),'Hoja de Trabajo para listado'!$CD$151:$DC$151,0)),0)</f>
        <v>0</v>
      </c>
      <c r="P145" s="243">
        <f ca="1">+IFERROR(INDEX('Hoja de Trabajo para listado'!$A$155:$Z$1048576,MATCH($A145,'Hoja de Trabajo para listado'!$A$155:$A$1048576,0),MATCH((CUADRO!P$4&amp;$E145),'Hoja de Trabajo para listado'!$A$151:$Z$151,0)),0)+IFERROR(INDEX('Hoja de Trabajo para listado'!$AB$155:$BA$1048576,MATCH($A145,'Hoja de Trabajo para listado'!$AB$155:$AB$1048576,0),MATCH((CUADRO!P$4&amp;$E145),'Hoja de Trabajo para listado'!$AB$151:$BA$151,0)),0)+IFERROR(INDEX('Hoja de Trabajo para listado'!$BC$155:$CB$1048576,MATCH($A145,'Hoja de Trabajo para listado'!$BC$155:$BC$1048576,0),MATCH((CUADRO!P$4&amp;$E145),'Hoja de Trabajo para listado'!$BC$151:$CB$151,0)),0)+IFERROR(INDEX('Hoja de Trabajo para listado'!$DE$153:$DG$274,MATCH($A145,'Hoja de Trabajo para listado'!$DE$153:$DE$1048576,0),MATCH((CUADRO!P$4&amp;$E145),'Hoja de Trabajo para listado'!$DE$151:$DG$151,0)),0)+IFERROR(INDEX('Hoja de Trabajo para listado'!$CD$155:$DC$1048576,MATCH($A145,'Hoja de Trabajo para listado'!$CD$155:$CD$1048576,0),MATCH((CUADRO!P$4&amp;$E145),'Hoja de Trabajo para listado'!$CD$151:$DC$151,0)),0)</f>
        <v>0</v>
      </c>
      <c r="Q145" s="243">
        <f ca="1">+IFERROR(INDEX('Hoja de Trabajo para listado'!$A$155:$Z$1048576,MATCH($A145,'Hoja de Trabajo para listado'!$A$155:$A$1048576,0),MATCH((CUADRO!Q$4&amp;$E145),'Hoja de Trabajo para listado'!$A$151:$Z$151,0)),0)+IFERROR(INDEX('Hoja de Trabajo para listado'!$AB$155:$BA$1048576,MATCH($A145,'Hoja de Trabajo para listado'!$AB$155:$AB$1048576,0),MATCH((CUADRO!Q$4&amp;$E145),'Hoja de Trabajo para listado'!$AB$151:$BA$151,0)),0)+IFERROR(INDEX('Hoja de Trabajo para listado'!$BC$155:$CB$1048576,MATCH($A145,'Hoja de Trabajo para listado'!$BC$155:$BC$1048576,0),MATCH((CUADRO!Q$4&amp;$E145),'Hoja de Trabajo para listado'!$BC$151:$CB$151,0)),0)+IFERROR(INDEX('Hoja de Trabajo para listado'!$DE$153:$DG$274,MATCH($A145,'Hoja de Trabajo para listado'!$DE$153:$DE$1048576,0),MATCH((CUADRO!Q$4&amp;$E145),'Hoja de Trabajo para listado'!$DE$151:$DG$151,0)),0)+IFERROR(INDEX('Hoja de Trabajo para listado'!$CD$155:$DC$1048576,MATCH($A145,'Hoja de Trabajo para listado'!$CD$155:$CD$1048576,0),MATCH((CUADRO!Q$4&amp;$E145),'Hoja de Trabajo para listado'!$CD$151:$DC$151,0)),0)</f>
        <v>0</v>
      </c>
      <c r="R145" s="243">
        <f t="shared" ca="1" si="7"/>
        <v>0</v>
      </c>
      <c r="S145" s="243"/>
      <c r="T145" s="243">
        <f ca="1">+T146</f>
        <v>15.46</v>
      </c>
      <c r="U145" s="242">
        <f t="shared" si="8"/>
        <v>1</v>
      </c>
      <c r="V145" s="333" t="str">
        <f>+VLOOKUP(A145,bd_lista!$A$3:$E$592,5,FALSE)</f>
        <v>Instituciones Descentralizadas</v>
      </c>
      <c r="W145" s="387" t="str">
        <f>+V145</f>
        <v>Instituciones Descentralizadas</v>
      </c>
      <c r="X145" s="242">
        <f>+VLOOKUP(A145,[4]Sheet1!$A$13:$D$744,4,FALSE)</f>
        <v>76</v>
      </c>
      <c r="Y145" s="242" t="str">
        <f>+VLOOKUP(X145,bd_lista!$A$3:$C$592,3,FALSE)</f>
        <v>Ministerio de Minería y Metalurgia</v>
      </c>
      <c r="Z145" s="294">
        <f>+X145</f>
        <v>76</v>
      </c>
      <c r="AA145" s="319" t="str">
        <f>+Y145</f>
        <v>Ministerio de Minería y Metalurgia</v>
      </c>
    </row>
    <row r="146" spans="1:27" ht="15" customHeight="1">
      <c r="A146" s="32">
        <v>221</v>
      </c>
      <c r="B146" s="393"/>
      <c r="C146" s="333" t="str">
        <f>+VLOOKUP(A146,bd_lista!$A$3:$C$592,3,FALSE)</f>
        <v>Serv. Nal. de Reg. y Control de la Comer. de Minerales y Metales</v>
      </c>
      <c r="D146" s="390"/>
      <c r="E146" s="333" t="s">
        <v>1305</v>
      </c>
      <c r="F146" s="245">
        <f ca="1">+IFERROR(INDEX('Hoja de Trabajo para listado'!$A$155:$Z$1048576,MATCH($A146,'Hoja de Trabajo para listado'!$A$155:$A$1048576,0),MATCH((CUADRO!F$4&amp;$E146),'Hoja de Trabajo para listado'!$A$151:$Z$151,0)),0)+IFERROR(INDEX('Hoja de Trabajo para listado'!$AB$155:$BA$1048576,MATCH($A146,'Hoja de Trabajo para listado'!$AB$155:$AB$1048576,0),MATCH((CUADRO!F$4&amp;$E146),'Hoja de Trabajo para listado'!$AB$151:$BA$151,0)),0)+IFERROR(INDEX('Hoja de Trabajo para listado'!$BC$155:$CB$1048576,MATCH($A146,'Hoja de Trabajo para listado'!$BC$155:$BC$1048576,0),MATCH((CUADRO!F$4&amp;$E146),'Hoja de Trabajo para listado'!$BC$151:$CB$151,0)),0)+IFERROR(INDEX('Hoja de Trabajo para listado'!$DE$153:$DG$274,MATCH($A146,'Hoja de Trabajo para listado'!$DE$153:$DE$1048576,0),MATCH((CUADRO!F$4&amp;$E146),'Hoja de Trabajo para listado'!$DE$151:$DG$151,0)),0)+IFERROR(INDEX('Hoja de Trabajo para listado'!$CD$155:$DC$1048576,MATCH($A146,'Hoja de Trabajo para listado'!$CD$155:$CD$1048576,0),MATCH((CUADRO!F$4&amp;$E146),'Hoja de Trabajo para listado'!$CD$151:$DC$151,0)),0)</f>
        <v>0</v>
      </c>
      <c r="G146" s="245">
        <f ca="1">+IFERROR(INDEX('Hoja de Trabajo para listado'!$A$155:$Z$1048576,MATCH($A146,'Hoja de Trabajo para listado'!$A$155:$A$1048576,0),MATCH((CUADRO!G$4&amp;$E146),'Hoja de Trabajo para listado'!$A$151:$Z$151,0)),0)+IFERROR(INDEX('Hoja de Trabajo para listado'!$AB$155:$BA$1048576,MATCH($A146,'Hoja de Trabajo para listado'!$AB$155:$AB$1048576,0),MATCH((CUADRO!G$4&amp;$E146),'Hoja de Trabajo para listado'!$AB$151:$BA$151,0)),0)+IFERROR(INDEX('Hoja de Trabajo para listado'!$BC$155:$CB$1048576,MATCH($A146,'Hoja de Trabajo para listado'!$BC$155:$BC$1048576,0),MATCH((CUADRO!G$4&amp;$E146),'Hoja de Trabajo para listado'!$BC$151:$CB$151,0)),0)+IFERROR(INDEX('Hoja de Trabajo para listado'!$DE$153:$DG$274,MATCH($A146,'Hoja de Trabajo para listado'!$DE$153:$DE$1048576,0),MATCH((CUADRO!G$4&amp;$E146),'Hoja de Trabajo para listado'!$DE$151:$DG$151,0)),0)+IFERROR(INDEX('Hoja de Trabajo para listado'!$CD$155:$DC$1048576,MATCH($A146,'Hoja de Trabajo para listado'!$CD$155:$CD$1048576,0),MATCH((CUADRO!G$4&amp;$E146),'Hoja de Trabajo para listado'!$CD$151:$DC$151,0)),0)</f>
        <v>0</v>
      </c>
      <c r="H146" s="245">
        <f ca="1">+IFERROR(INDEX('Hoja de Trabajo para listado'!$A$155:$Z$1048576,MATCH($A146,'Hoja de Trabajo para listado'!$A$155:$A$1048576,0),MATCH((CUADRO!H$4&amp;$E146),'Hoja de Trabajo para listado'!$A$151:$Z$151,0)),0)+IFERROR(INDEX('Hoja de Trabajo para listado'!$AB$155:$BA$1048576,MATCH($A146,'Hoja de Trabajo para listado'!$AB$155:$AB$1048576,0),MATCH((CUADRO!H$4&amp;$E146),'Hoja de Trabajo para listado'!$AB$151:$BA$151,0)),0)+IFERROR(INDEX('Hoja de Trabajo para listado'!$BC$155:$CB$1048576,MATCH($A146,'Hoja de Trabajo para listado'!$BC$155:$BC$1048576,0),MATCH((CUADRO!H$4&amp;$E146),'Hoja de Trabajo para listado'!$BC$151:$CB$151,0)),0)+IFERROR(INDEX('Hoja de Trabajo para listado'!$DE$153:$DG$274,MATCH($A146,'Hoja de Trabajo para listado'!$DE$153:$DE$1048576,0),MATCH((CUADRO!H$4&amp;$E146),'Hoja de Trabajo para listado'!$DE$151:$DG$151,0)),0)+IFERROR(INDEX('Hoja de Trabajo para listado'!$CD$155:$DC$1048576,MATCH($A146,'Hoja de Trabajo para listado'!$CD$155:$CD$1048576,0),MATCH((CUADRO!H$4&amp;$E146),'Hoja de Trabajo para listado'!$CD$151:$DC$151,0)),0)</f>
        <v>0</v>
      </c>
      <c r="I146" s="245">
        <f ca="1">+IFERROR(INDEX('Hoja de Trabajo para listado'!$A$155:$Z$1048576,MATCH($A146,'Hoja de Trabajo para listado'!$A$155:$A$1048576,0),MATCH((CUADRO!I$4&amp;$E146),'Hoja de Trabajo para listado'!$A$151:$Z$151,0)),0)+IFERROR(INDEX('Hoja de Trabajo para listado'!$AB$155:$BA$1048576,MATCH($A146,'Hoja de Trabajo para listado'!$AB$155:$AB$1048576,0),MATCH((CUADRO!I$4&amp;$E146),'Hoja de Trabajo para listado'!$AB$151:$BA$151,0)),0)+IFERROR(INDEX('Hoja de Trabajo para listado'!$BC$155:$CB$1048576,MATCH($A146,'Hoja de Trabajo para listado'!$BC$155:$BC$1048576,0),MATCH((CUADRO!I$4&amp;$E146),'Hoja de Trabajo para listado'!$BC$151:$CB$151,0)),0)+IFERROR(INDEX('Hoja de Trabajo para listado'!$DE$153:$DG$274,MATCH($A146,'Hoja de Trabajo para listado'!$DE$153:$DE$1048576,0),MATCH((CUADRO!I$4&amp;$E146),'Hoja de Trabajo para listado'!$DE$151:$DG$151,0)),0)+IFERROR(INDEX('Hoja de Trabajo para listado'!$CD$155:$DC$1048576,MATCH($A146,'Hoja de Trabajo para listado'!$CD$155:$CD$1048576,0),MATCH((CUADRO!I$4&amp;$E146),'Hoja de Trabajo para listado'!$CD$151:$DC$151,0)),0)</f>
        <v>15.46</v>
      </c>
      <c r="J146" s="245">
        <f ca="1">+IFERROR(INDEX('Hoja de Trabajo para listado'!$A$155:$Z$1048576,MATCH($A146,'Hoja de Trabajo para listado'!$A$155:$A$1048576,0),MATCH((CUADRO!J$4&amp;$E146),'Hoja de Trabajo para listado'!$A$151:$Z$151,0)),0)+IFERROR(INDEX('Hoja de Trabajo para listado'!$AB$155:$BA$1048576,MATCH($A146,'Hoja de Trabajo para listado'!$AB$155:$AB$1048576,0),MATCH((CUADRO!J$4&amp;$E146),'Hoja de Trabajo para listado'!$AB$151:$BA$151,0)),0)+IFERROR(INDEX('Hoja de Trabajo para listado'!$BC$155:$CB$1048576,MATCH($A146,'Hoja de Trabajo para listado'!$BC$155:$BC$1048576,0),MATCH((CUADRO!J$4&amp;$E146),'Hoja de Trabajo para listado'!$BC$151:$CB$151,0)),0)+IFERROR(INDEX('Hoja de Trabajo para listado'!$DE$153:$DG$274,MATCH($A146,'Hoja de Trabajo para listado'!$DE$153:$DE$1048576,0),MATCH((CUADRO!J$4&amp;$E146),'Hoja de Trabajo para listado'!$DE$151:$DG$151,0)),0)+IFERROR(INDEX('Hoja de Trabajo para listado'!$CD$155:$DC$1048576,MATCH($A146,'Hoja de Trabajo para listado'!$CD$155:$CD$1048576,0),MATCH((CUADRO!J$4&amp;$E146),'Hoja de Trabajo para listado'!$CD$151:$DC$151,0)),0)</f>
        <v>0</v>
      </c>
      <c r="K146" s="245">
        <f ca="1">+IFERROR(INDEX('Hoja de Trabajo para listado'!$A$155:$Z$1048576,MATCH($A146,'Hoja de Trabajo para listado'!$A$155:$A$1048576,0),MATCH((CUADRO!K$4&amp;$E146),'Hoja de Trabajo para listado'!$A$151:$Z$151,0)),0)+IFERROR(INDEX('Hoja de Trabajo para listado'!$AB$155:$BA$1048576,MATCH($A146,'Hoja de Trabajo para listado'!$AB$155:$AB$1048576,0),MATCH((CUADRO!K$4&amp;$E146),'Hoja de Trabajo para listado'!$AB$151:$BA$151,0)),0)+IFERROR(INDEX('Hoja de Trabajo para listado'!$BC$155:$CB$1048576,MATCH($A146,'Hoja de Trabajo para listado'!$BC$155:$BC$1048576,0),MATCH((CUADRO!K$4&amp;$E146),'Hoja de Trabajo para listado'!$BC$151:$CB$151,0)),0)+IFERROR(INDEX('Hoja de Trabajo para listado'!$DE$153:$DG$274,MATCH($A146,'Hoja de Trabajo para listado'!$DE$153:$DE$1048576,0),MATCH((CUADRO!K$4&amp;$E146),'Hoja de Trabajo para listado'!$DE$151:$DG$151,0)),0)+IFERROR(INDEX('Hoja de Trabajo para listado'!$CD$155:$DC$1048576,MATCH($A146,'Hoja de Trabajo para listado'!$CD$155:$CD$1048576,0),MATCH((CUADRO!K$4&amp;$E146),'Hoja de Trabajo para listado'!$CD$151:$DC$151,0)),0)</f>
        <v>0</v>
      </c>
      <c r="L146" s="245">
        <f ca="1">+IFERROR(INDEX('Hoja de Trabajo para listado'!$A$155:$Z$1048576,MATCH($A146,'Hoja de Trabajo para listado'!$A$155:$A$1048576,0),MATCH((CUADRO!L$4&amp;$E146),'Hoja de Trabajo para listado'!$A$151:$Z$151,0)),0)+IFERROR(INDEX('Hoja de Trabajo para listado'!$AB$155:$BA$1048576,MATCH($A146,'Hoja de Trabajo para listado'!$AB$155:$AB$1048576,0),MATCH((CUADRO!L$4&amp;$E146),'Hoja de Trabajo para listado'!$AB$151:$BA$151,0)),0)+IFERROR(INDEX('Hoja de Trabajo para listado'!$BC$155:$CB$1048576,MATCH($A146,'Hoja de Trabajo para listado'!$BC$155:$BC$1048576,0),MATCH((CUADRO!L$4&amp;$E146),'Hoja de Trabajo para listado'!$BC$151:$CB$151,0)),0)+IFERROR(INDEX('Hoja de Trabajo para listado'!$DE$153:$DG$274,MATCH($A146,'Hoja de Trabajo para listado'!$DE$153:$DE$1048576,0),MATCH((CUADRO!L$4&amp;$E146),'Hoja de Trabajo para listado'!$DE$151:$DG$151,0)),0)+IFERROR(INDEX('Hoja de Trabajo para listado'!$CD$155:$DC$1048576,MATCH($A146,'Hoja de Trabajo para listado'!$CD$155:$CD$1048576,0),MATCH((CUADRO!L$4&amp;$E146),'Hoja de Trabajo para listado'!$CD$151:$DC$151,0)),0)</f>
        <v>0</v>
      </c>
      <c r="M146" s="245">
        <f ca="1">+IFERROR(INDEX('Hoja de Trabajo para listado'!$A$155:$Z$1048576,MATCH($A146,'Hoja de Trabajo para listado'!$A$155:$A$1048576,0),MATCH((CUADRO!M$4&amp;$E146),'Hoja de Trabajo para listado'!$A$151:$Z$151,0)),0)+IFERROR(INDEX('Hoja de Trabajo para listado'!$AB$155:$BA$1048576,MATCH($A146,'Hoja de Trabajo para listado'!$AB$155:$AB$1048576,0),MATCH((CUADRO!M$4&amp;$E146),'Hoja de Trabajo para listado'!$AB$151:$BA$151,0)),0)+IFERROR(INDEX('Hoja de Trabajo para listado'!$BC$155:$CB$1048576,MATCH($A146,'Hoja de Trabajo para listado'!$BC$155:$BC$1048576,0),MATCH((CUADRO!M$4&amp;$E146),'Hoja de Trabajo para listado'!$BC$151:$CB$151,0)),0)+IFERROR(INDEX('Hoja de Trabajo para listado'!$DE$153:$DG$274,MATCH($A146,'Hoja de Trabajo para listado'!$DE$153:$DE$1048576,0),MATCH((CUADRO!M$4&amp;$E146),'Hoja de Trabajo para listado'!$DE$151:$DG$151,0)),0)+IFERROR(INDEX('Hoja de Trabajo para listado'!$CD$155:$DC$1048576,MATCH($A146,'Hoja de Trabajo para listado'!$CD$155:$CD$1048576,0),MATCH((CUADRO!M$4&amp;$E146),'Hoja de Trabajo para listado'!$CD$151:$DC$151,0)),0)</f>
        <v>0</v>
      </c>
      <c r="N146" s="245">
        <f ca="1">+IFERROR(INDEX('Hoja de Trabajo para listado'!$A$155:$Z$1048576,MATCH($A146,'Hoja de Trabajo para listado'!$A$155:$A$1048576,0),MATCH((CUADRO!N$4&amp;$E146),'Hoja de Trabajo para listado'!$A$151:$Z$151,0)),0)+IFERROR(INDEX('Hoja de Trabajo para listado'!$AB$155:$BA$1048576,MATCH($A146,'Hoja de Trabajo para listado'!$AB$155:$AB$1048576,0),MATCH((CUADRO!N$4&amp;$E146),'Hoja de Trabajo para listado'!$AB$151:$BA$151,0)),0)+IFERROR(INDEX('Hoja de Trabajo para listado'!$BC$155:$CB$1048576,MATCH($A146,'Hoja de Trabajo para listado'!$BC$155:$BC$1048576,0),MATCH((CUADRO!N$4&amp;$E146),'Hoja de Trabajo para listado'!$BC$151:$CB$151,0)),0)+IFERROR(INDEX('Hoja de Trabajo para listado'!$DE$153:$DG$274,MATCH($A146,'Hoja de Trabajo para listado'!$DE$153:$DE$1048576,0),MATCH((CUADRO!N$4&amp;$E146),'Hoja de Trabajo para listado'!$DE$151:$DG$151,0)),0)+IFERROR(INDEX('Hoja de Trabajo para listado'!$CD$155:$DC$1048576,MATCH($A146,'Hoja de Trabajo para listado'!$CD$155:$CD$1048576,0),MATCH((CUADRO!N$4&amp;$E146),'Hoja de Trabajo para listado'!$CD$151:$DC$151,0)),0)</f>
        <v>0</v>
      </c>
      <c r="O146" s="245">
        <f ca="1">+IFERROR(INDEX('Hoja de Trabajo para listado'!$A$155:$Z$1048576,MATCH($A146,'Hoja de Trabajo para listado'!$A$155:$A$1048576,0),MATCH((CUADRO!O$4&amp;$E146),'Hoja de Trabajo para listado'!$A$151:$Z$151,0)),0)+IFERROR(INDEX('Hoja de Trabajo para listado'!$AB$155:$BA$1048576,MATCH($A146,'Hoja de Trabajo para listado'!$AB$155:$AB$1048576,0),MATCH((CUADRO!O$4&amp;$E146),'Hoja de Trabajo para listado'!$AB$151:$BA$151,0)),0)+IFERROR(INDEX('Hoja de Trabajo para listado'!$BC$155:$CB$1048576,MATCH($A146,'Hoja de Trabajo para listado'!$BC$155:$BC$1048576,0),MATCH((CUADRO!O$4&amp;$E146),'Hoja de Trabajo para listado'!$BC$151:$CB$151,0)),0)+IFERROR(INDEX('Hoja de Trabajo para listado'!$DE$153:$DG$274,MATCH($A146,'Hoja de Trabajo para listado'!$DE$153:$DE$1048576,0),MATCH((CUADRO!O$4&amp;$E146),'Hoja de Trabajo para listado'!$DE$151:$DG$151,0)),0)+IFERROR(INDEX('Hoja de Trabajo para listado'!$CD$155:$DC$1048576,MATCH($A146,'Hoja de Trabajo para listado'!$CD$155:$CD$1048576,0),MATCH((CUADRO!O$4&amp;$E146),'Hoja de Trabajo para listado'!$CD$151:$DC$151,0)),0)</f>
        <v>0</v>
      </c>
      <c r="P146" s="245">
        <f ca="1">+IFERROR(INDEX('Hoja de Trabajo para listado'!$A$155:$Z$1048576,MATCH($A146,'Hoja de Trabajo para listado'!$A$155:$A$1048576,0),MATCH((CUADRO!P$4&amp;$E146),'Hoja de Trabajo para listado'!$A$151:$Z$151,0)),0)+IFERROR(INDEX('Hoja de Trabajo para listado'!$AB$155:$BA$1048576,MATCH($A146,'Hoja de Trabajo para listado'!$AB$155:$AB$1048576,0),MATCH((CUADRO!P$4&amp;$E146),'Hoja de Trabajo para listado'!$AB$151:$BA$151,0)),0)+IFERROR(INDEX('Hoja de Trabajo para listado'!$BC$155:$CB$1048576,MATCH($A146,'Hoja de Trabajo para listado'!$BC$155:$BC$1048576,0),MATCH((CUADRO!P$4&amp;$E146),'Hoja de Trabajo para listado'!$BC$151:$CB$151,0)),0)+IFERROR(INDEX('Hoja de Trabajo para listado'!$DE$153:$DG$274,MATCH($A146,'Hoja de Trabajo para listado'!$DE$153:$DE$1048576,0),MATCH((CUADRO!P$4&amp;$E146),'Hoja de Trabajo para listado'!$DE$151:$DG$151,0)),0)+IFERROR(INDEX('Hoja de Trabajo para listado'!$CD$155:$DC$1048576,MATCH($A146,'Hoja de Trabajo para listado'!$CD$155:$CD$1048576,0),MATCH((CUADRO!P$4&amp;$E146),'Hoja de Trabajo para listado'!$CD$151:$DC$151,0)),0)</f>
        <v>0</v>
      </c>
      <c r="Q146" s="245">
        <f ca="1">+IFERROR(INDEX('Hoja de Trabajo para listado'!$A$155:$Z$1048576,MATCH($A146,'Hoja de Trabajo para listado'!$A$155:$A$1048576,0),MATCH((CUADRO!Q$4&amp;$E146),'Hoja de Trabajo para listado'!$A$151:$Z$151,0)),0)+IFERROR(INDEX('Hoja de Trabajo para listado'!$AB$155:$BA$1048576,MATCH($A146,'Hoja de Trabajo para listado'!$AB$155:$AB$1048576,0),MATCH((CUADRO!Q$4&amp;$E146),'Hoja de Trabajo para listado'!$AB$151:$BA$151,0)),0)+IFERROR(INDEX('Hoja de Trabajo para listado'!$BC$155:$CB$1048576,MATCH($A146,'Hoja de Trabajo para listado'!$BC$155:$BC$1048576,0),MATCH((CUADRO!Q$4&amp;$E146),'Hoja de Trabajo para listado'!$BC$151:$CB$151,0)),0)+IFERROR(INDEX('Hoja de Trabajo para listado'!$DE$153:$DG$274,MATCH($A146,'Hoja de Trabajo para listado'!$DE$153:$DE$1048576,0),MATCH((CUADRO!Q$4&amp;$E146),'Hoja de Trabajo para listado'!$DE$151:$DG$151,0)),0)+IFERROR(INDEX('Hoja de Trabajo para listado'!$CD$155:$DC$1048576,MATCH($A146,'Hoja de Trabajo para listado'!$CD$155:$CD$1048576,0),MATCH((CUADRO!Q$4&amp;$E146),'Hoja de Trabajo para listado'!$CD$151:$DC$151,0)),0)</f>
        <v>0</v>
      </c>
      <c r="R146" s="245">
        <f t="shared" ca="1" si="7"/>
        <v>15.46</v>
      </c>
      <c r="S146" s="245">
        <f ca="1">+R145+R146</f>
        <v>15.46</v>
      </c>
      <c r="T146" s="245">
        <f ca="1">+S146</f>
        <v>15.46</v>
      </c>
      <c r="U146" s="244">
        <f t="shared" si="8"/>
        <v>2</v>
      </c>
      <c r="V146" s="333" t="str">
        <f>+VLOOKUP(A146,bd_lista!$A$3:$E$592,5,FALSE)</f>
        <v>Instituciones Descentralizadas</v>
      </c>
      <c r="W146" s="388"/>
      <c r="X146" s="242">
        <f>+VLOOKUP(A146,[4]Sheet1!$A$13:$D$744,4,FALSE)</f>
        <v>76</v>
      </c>
      <c r="Y146" s="242" t="str">
        <f>+VLOOKUP(X146,bd_lista!$A$3:$C$592,3,FALSE)</f>
        <v>Ministerio de Minería y Metalurgia</v>
      </c>
      <c r="Z146" s="292"/>
      <c r="AA146" s="321"/>
    </row>
    <row r="147" spans="1:27" ht="15" customHeight="1">
      <c r="A147" s="251">
        <v>222</v>
      </c>
      <c r="B147" s="392">
        <f>+A147</f>
        <v>222</v>
      </c>
      <c r="C147" s="247" t="str">
        <f>+VLOOKUP(A147,bd_lista!$A$3:$C$592,3,FALSE)</f>
        <v>Instituto Nacional de Innovación Agropecuaria y Forestal</v>
      </c>
      <c r="D147" s="389" t="str">
        <f>+C147</f>
        <v>Instituto Nacional de Innovación Agropecuaria y Forestal</v>
      </c>
      <c r="E147" s="247" t="s">
        <v>1304</v>
      </c>
      <c r="F147" s="243">
        <f ca="1">+IFERROR(INDEX('Hoja de Trabajo para listado'!$A$155:$Z$1048576,MATCH($A147,'Hoja de Trabajo para listado'!$A$155:$A$1048576,0),MATCH((CUADRO!F$4&amp;$E147),'Hoja de Trabajo para listado'!$A$151:$Z$151,0)),0)+IFERROR(INDEX('Hoja de Trabajo para listado'!$AB$155:$BA$1048576,MATCH($A147,'Hoja de Trabajo para listado'!$AB$155:$AB$1048576,0),MATCH((CUADRO!F$4&amp;$E147),'Hoja de Trabajo para listado'!$AB$151:$BA$151,0)),0)+IFERROR(INDEX('Hoja de Trabajo para listado'!$BC$155:$CB$1048576,MATCH($A147,'Hoja de Trabajo para listado'!$BC$155:$BC$1048576,0),MATCH((CUADRO!F$4&amp;$E147),'Hoja de Trabajo para listado'!$BC$151:$CB$151,0)),0)+IFERROR(INDEX('Hoja de Trabajo para listado'!$DE$153:$DG$274,MATCH($A147,'Hoja de Trabajo para listado'!$DE$153:$DE$1048576,0),MATCH((CUADRO!F$4&amp;$E147),'Hoja de Trabajo para listado'!$DE$151:$DG$151,0)),0)+IFERROR(INDEX('Hoja de Trabajo para listado'!$CD$155:$DC$1048576,MATCH($A147,'Hoja de Trabajo para listado'!$CD$155:$CD$1048576,0),MATCH((CUADRO!F$4&amp;$E147),'Hoja de Trabajo para listado'!$CD$151:$DC$151,0)),0)</f>
        <v>0</v>
      </c>
      <c r="G147" s="243">
        <f ca="1">+IFERROR(INDEX('Hoja de Trabajo para listado'!$A$155:$Z$1048576,MATCH($A147,'Hoja de Trabajo para listado'!$A$155:$A$1048576,0),MATCH((CUADRO!G$4&amp;$E147),'Hoja de Trabajo para listado'!$A$151:$Z$151,0)),0)+IFERROR(INDEX('Hoja de Trabajo para listado'!$AB$155:$BA$1048576,MATCH($A147,'Hoja de Trabajo para listado'!$AB$155:$AB$1048576,0),MATCH((CUADRO!G$4&amp;$E147),'Hoja de Trabajo para listado'!$AB$151:$BA$151,0)),0)+IFERROR(INDEX('Hoja de Trabajo para listado'!$BC$155:$CB$1048576,MATCH($A147,'Hoja de Trabajo para listado'!$BC$155:$BC$1048576,0),MATCH((CUADRO!G$4&amp;$E147),'Hoja de Trabajo para listado'!$BC$151:$CB$151,0)),0)+IFERROR(INDEX('Hoja de Trabajo para listado'!$DE$153:$DG$274,MATCH($A147,'Hoja de Trabajo para listado'!$DE$153:$DE$1048576,0),MATCH((CUADRO!G$4&amp;$E147),'Hoja de Trabajo para listado'!$DE$151:$DG$151,0)),0)+IFERROR(INDEX('Hoja de Trabajo para listado'!$CD$155:$DC$1048576,MATCH($A147,'Hoja de Trabajo para listado'!$CD$155:$CD$1048576,0),MATCH((CUADRO!G$4&amp;$E147),'Hoja de Trabajo para listado'!$CD$151:$DC$151,0)),0)</f>
        <v>0</v>
      </c>
      <c r="H147" s="243">
        <f ca="1">+IFERROR(INDEX('Hoja de Trabajo para listado'!$A$155:$Z$1048576,MATCH($A147,'Hoja de Trabajo para listado'!$A$155:$A$1048576,0),MATCH((CUADRO!H$4&amp;$E147),'Hoja de Trabajo para listado'!$A$151:$Z$151,0)),0)+IFERROR(INDEX('Hoja de Trabajo para listado'!$AB$155:$BA$1048576,MATCH($A147,'Hoja de Trabajo para listado'!$AB$155:$AB$1048576,0),MATCH((CUADRO!H$4&amp;$E147),'Hoja de Trabajo para listado'!$AB$151:$BA$151,0)),0)+IFERROR(INDEX('Hoja de Trabajo para listado'!$BC$155:$CB$1048576,MATCH($A147,'Hoja de Trabajo para listado'!$BC$155:$BC$1048576,0),MATCH((CUADRO!H$4&amp;$E147),'Hoja de Trabajo para listado'!$BC$151:$CB$151,0)),0)+IFERROR(INDEX('Hoja de Trabajo para listado'!$DE$153:$DG$274,MATCH($A147,'Hoja de Trabajo para listado'!$DE$153:$DE$1048576,0),MATCH((CUADRO!H$4&amp;$E147),'Hoja de Trabajo para listado'!$DE$151:$DG$151,0)),0)+IFERROR(INDEX('Hoja de Trabajo para listado'!$CD$155:$DC$1048576,MATCH($A147,'Hoja de Trabajo para listado'!$CD$155:$CD$1048576,0),MATCH((CUADRO!H$4&amp;$E147),'Hoja de Trabajo para listado'!$CD$151:$DC$151,0)),0)</f>
        <v>0</v>
      </c>
      <c r="I147" s="243">
        <f ca="1">+IFERROR(INDEX('Hoja de Trabajo para listado'!$A$155:$Z$1048576,MATCH($A147,'Hoja de Trabajo para listado'!$A$155:$A$1048576,0),MATCH((CUADRO!I$4&amp;$E147),'Hoja de Trabajo para listado'!$A$151:$Z$151,0)),0)+IFERROR(INDEX('Hoja de Trabajo para listado'!$AB$155:$BA$1048576,MATCH($A147,'Hoja de Trabajo para listado'!$AB$155:$AB$1048576,0),MATCH((CUADRO!I$4&amp;$E147),'Hoja de Trabajo para listado'!$AB$151:$BA$151,0)),0)+IFERROR(INDEX('Hoja de Trabajo para listado'!$BC$155:$CB$1048576,MATCH($A147,'Hoja de Trabajo para listado'!$BC$155:$BC$1048576,0),MATCH((CUADRO!I$4&amp;$E147),'Hoja de Trabajo para listado'!$BC$151:$CB$151,0)),0)+IFERROR(INDEX('Hoja de Trabajo para listado'!$DE$153:$DG$274,MATCH($A147,'Hoja de Trabajo para listado'!$DE$153:$DE$1048576,0),MATCH((CUADRO!I$4&amp;$E147),'Hoja de Trabajo para listado'!$DE$151:$DG$151,0)),0)+IFERROR(INDEX('Hoja de Trabajo para listado'!$CD$155:$DC$1048576,MATCH($A147,'Hoja de Trabajo para listado'!$CD$155:$CD$1048576,0),MATCH((CUADRO!I$4&amp;$E147),'Hoja de Trabajo para listado'!$CD$151:$DC$151,0)),0)</f>
        <v>60</v>
      </c>
      <c r="J147" s="243">
        <f ca="1">+IFERROR(INDEX('Hoja de Trabajo para listado'!$A$155:$Z$1048576,MATCH($A147,'Hoja de Trabajo para listado'!$A$155:$A$1048576,0),MATCH((CUADRO!J$4&amp;$E147),'Hoja de Trabajo para listado'!$A$151:$Z$151,0)),0)+IFERROR(INDEX('Hoja de Trabajo para listado'!$AB$155:$BA$1048576,MATCH($A147,'Hoja de Trabajo para listado'!$AB$155:$AB$1048576,0),MATCH((CUADRO!J$4&amp;$E147),'Hoja de Trabajo para listado'!$AB$151:$BA$151,0)),0)+IFERROR(INDEX('Hoja de Trabajo para listado'!$BC$155:$CB$1048576,MATCH($A147,'Hoja de Trabajo para listado'!$BC$155:$BC$1048576,0),MATCH((CUADRO!J$4&amp;$E147),'Hoja de Trabajo para listado'!$BC$151:$CB$151,0)),0)+IFERROR(INDEX('Hoja de Trabajo para listado'!$DE$153:$DG$274,MATCH($A147,'Hoja de Trabajo para listado'!$DE$153:$DE$1048576,0),MATCH((CUADRO!J$4&amp;$E147),'Hoja de Trabajo para listado'!$DE$151:$DG$151,0)),0)+IFERROR(INDEX('Hoja de Trabajo para listado'!$CD$155:$DC$1048576,MATCH($A147,'Hoja de Trabajo para listado'!$CD$155:$CD$1048576,0),MATCH((CUADRO!J$4&amp;$E147),'Hoja de Trabajo para listado'!$CD$151:$DC$151,0)),0)</f>
        <v>84.69</v>
      </c>
      <c r="K147" s="243">
        <f ca="1">+IFERROR(INDEX('Hoja de Trabajo para listado'!$A$155:$Z$1048576,MATCH($A147,'Hoja de Trabajo para listado'!$A$155:$A$1048576,0),MATCH((CUADRO!K$4&amp;$E147),'Hoja de Trabajo para listado'!$A$151:$Z$151,0)),0)+IFERROR(INDEX('Hoja de Trabajo para listado'!$AB$155:$BA$1048576,MATCH($A147,'Hoja de Trabajo para listado'!$AB$155:$AB$1048576,0),MATCH((CUADRO!K$4&amp;$E147),'Hoja de Trabajo para listado'!$AB$151:$BA$151,0)),0)+IFERROR(INDEX('Hoja de Trabajo para listado'!$BC$155:$CB$1048576,MATCH($A147,'Hoja de Trabajo para listado'!$BC$155:$BC$1048576,0),MATCH((CUADRO!K$4&amp;$E147),'Hoja de Trabajo para listado'!$BC$151:$CB$151,0)),0)+IFERROR(INDEX('Hoja de Trabajo para listado'!$DE$153:$DG$274,MATCH($A147,'Hoja de Trabajo para listado'!$DE$153:$DE$1048576,0),MATCH((CUADRO!K$4&amp;$E147),'Hoja de Trabajo para listado'!$DE$151:$DG$151,0)),0)+IFERROR(INDEX('Hoja de Trabajo para listado'!$CD$155:$DC$1048576,MATCH($A147,'Hoja de Trabajo para listado'!$CD$155:$CD$1048576,0),MATCH((CUADRO!K$4&amp;$E147),'Hoja de Trabajo para listado'!$CD$151:$DC$151,0)),0)</f>
        <v>0</v>
      </c>
      <c r="L147" s="243">
        <f ca="1">+IFERROR(INDEX('Hoja de Trabajo para listado'!$A$155:$Z$1048576,MATCH($A147,'Hoja de Trabajo para listado'!$A$155:$A$1048576,0),MATCH((CUADRO!L$4&amp;$E147),'Hoja de Trabajo para listado'!$A$151:$Z$151,0)),0)+IFERROR(INDEX('Hoja de Trabajo para listado'!$AB$155:$BA$1048576,MATCH($A147,'Hoja de Trabajo para listado'!$AB$155:$AB$1048576,0),MATCH((CUADRO!L$4&amp;$E147),'Hoja de Trabajo para listado'!$AB$151:$BA$151,0)),0)+IFERROR(INDEX('Hoja de Trabajo para listado'!$BC$155:$CB$1048576,MATCH($A147,'Hoja de Trabajo para listado'!$BC$155:$BC$1048576,0),MATCH((CUADRO!L$4&amp;$E147),'Hoja de Trabajo para listado'!$BC$151:$CB$151,0)),0)+IFERROR(INDEX('Hoja de Trabajo para listado'!$DE$153:$DG$274,MATCH($A147,'Hoja de Trabajo para listado'!$DE$153:$DE$1048576,0),MATCH((CUADRO!L$4&amp;$E147),'Hoja de Trabajo para listado'!$DE$151:$DG$151,0)),0)+IFERROR(INDEX('Hoja de Trabajo para listado'!$CD$155:$DC$1048576,MATCH($A147,'Hoja de Trabajo para listado'!$CD$155:$CD$1048576,0),MATCH((CUADRO!L$4&amp;$E147),'Hoja de Trabajo para listado'!$CD$151:$DC$151,0)),0)</f>
        <v>0</v>
      </c>
      <c r="M147" s="243">
        <f ca="1">+IFERROR(INDEX('Hoja de Trabajo para listado'!$A$155:$Z$1048576,MATCH($A147,'Hoja de Trabajo para listado'!$A$155:$A$1048576,0),MATCH((CUADRO!M$4&amp;$E147),'Hoja de Trabajo para listado'!$A$151:$Z$151,0)),0)+IFERROR(INDEX('Hoja de Trabajo para listado'!$AB$155:$BA$1048576,MATCH($A147,'Hoja de Trabajo para listado'!$AB$155:$AB$1048576,0),MATCH((CUADRO!M$4&amp;$E147),'Hoja de Trabajo para listado'!$AB$151:$BA$151,0)),0)+IFERROR(INDEX('Hoja de Trabajo para listado'!$BC$155:$CB$1048576,MATCH($A147,'Hoja de Trabajo para listado'!$BC$155:$BC$1048576,0),MATCH((CUADRO!M$4&amp;$E147),'Hoja de Trabajo para listado'!$BC$151:$CB$151,0)),0)+IFERROR(INDEX('Hoja de Trabajo para listado'!$DE$153:$DG$274,MATCH($A147,'Hoja de Trabajo para listado'!$DE$153:$DE$1048576,0),MATCH((CUADRO!M$4&amp;$E147),'Hoja de Trabajo para listado'!$DE$151:$DG$151,0)),0)+IFERROR(INDEX('Hoja de Trabajo para listado'!$CD$155:$DC$1048576,MATCH($A147,'Hoja de Trabajo para listado'!$CD$155:$CD$1048576,0),MATCH((CUADRO!M$4&amp;$E147),'Hoja de Trabajo para listado'!$CD$151:$DC$151,0)),0)</f>
        <v>0</v>
      </c>
      <c r="N147" s="243">
        <f ca="1">+IFERROR(INDEX('Hoja de Trabajo para listado'!$A$155:$Z$1048576,MATCH($A147,'Hoja de Trabajo para listado'!$A$155:$A$1048576,0),MATCH((CUADRO!N$4&amp;$E147),'Hoja de Trabajo para listado'!$A$151:$Z$151,0)),0)+IFERROR(INDEX('Hoja de Trabajo para listado'!$AB$155:$BA$1048576,MATCH($A147,'Hoja de Trabajo para listado'!$AB$155:$AB$1048576,0),MATCH((CUADRO!N$4&amp;$E147),'Hoja de Trabajo para listado'!$AB$151:$BA$151,0)),0)+IFERROR(INDEX('Hoja de Trabajo para listado'!$BC$155:$CB$1048576,MATCH($A147,'Hoja de Trabajo para listado'!$BC$155:$BC$1048576,0),MATCH((CUADRO!N$4&amp;$E147),'Hoja de Trabajo para listado'!$BC$151:$CB$151,0)),0)+IFERROR(INDEX('Hoja de Trabajo para listado'!$DE$153:$DG$274,MATCH($A147,'Hoja de Trabajo para listado'!$DE$153:$DE$1048576,0),MATCH((CUADRO!N$4&amp;$E147),'Hoja de Trabajo para listado'!$DE$151:$DG$151,0)),0)+IFERROR(INDEX('Hoja de Trabajo para listado'!$CD$155:$DC$1048576,MATCH($A147,'Hoja de Trabajo para listado'!$CD$155:$CD$1048576,0),MATCH((CUADRO!N$4&amp;$E147),'Hoja de Trabajo para listado'!$CD$151:$DC$151,0)),0)</f>
        <v>0</v>
      </c>
      <c r="O147" s="243">
        <f ca="1">+IFERROR(INDEX('Hoja de Trabajo para listado'!$A$155:$Z$1048576,MATCH($A147,'Hoja de Trabajo para listado'!$A$155:$A$1048576,0),MATCH((CUADRO!O$4&amp;$E147),'Hoja de Trabajo para listado'!$A$151:$Z$151,0)),0)+IFERROR(INDEX('Hoja de Trabajo para listado'!$AB$155:$BA$1048576,MATCH($A147,'Hoja de Trabajo para listado'!$AB$155:$AB$1048576,0),MATCH((CUADRO!O$4&amp;$E147),'Hoja de Trabajo para listado'!$AB$151:$BA$151,0)),0)+IFERROR(INDEX('Hoja de Trabajo para listado'!$BC$155:$CB$1048576,MATCH($A147,'Hoja de Trabajo para listado'!$BC$155:$BC$1048576,0),MATCH((CUADRO!O$4&amp;$E147),'Hoja de Trabajo para listado'!$BC$151:$CB$151,0)),0)+IFERROR(INDEX('Hoja de Trabajo para listado'!$DE$153:$DG$274,MATCH($A147,'Hoja de Trabajo para listado'!$DE$153:$DE$1048576,0),MATCH((CUADRO!O$4&amp;$E147),'Hoja de Trabajo para listado'!$DE$151:$DG$151,0)),0)+IFERROR(INDEX('Hoja de Trabajo para listado'!$CD$155:$DC$1048576,MATCH($A147,'Hoja de Trabajo para listado'!$CD$155:$CD$1048576,0),MATCH((CUADRO!O$4&amp;$E147),'Hoja de Trabajo para listado'!$CD$151:$DC$151,0)),0)</f>
        <v>0</v>
      </c>
      <c r="P147" s="243">
        <f ca="1">+IFERROR(INDEX('Hoja de Trabajo para listado'!$A$155:$Z$1048576,MATCH($A147,'Hoja de Trabajo para listado'!$A$155:$A$1048576,0),MATCH((CUADRO!P$4&amp;$E147),'Hoja de Trabajo para listado'!$A$151:$Z$151,0)),0)+IFERROR(INDEX('Hoja de Trabajo para listado'!$AB$155:$BA$1048576,MATCH($A147,'Hoja de Trabajo para listado'!$AB$155:$AB$1048576,0),MATCH((CUADRO!P$4&amp;$E147),'Hoja de Trabajo para listado'!$AB$151:$BA$151,0)),0)+IFERROR(INDEX('Hoja de Trabajo para listado'!$BC$155:$CB$1048576,MATCH($A147,'Hoja de Trabajo para listado'!$BC$155:$BC$1048576,0),MATCH((CUADRO!P$4&amp;$E147),'Hoja de Trabajo para listado'!$BC$151:$CB$151,0)),0)+IFERROR(INDEX('Hoja de Trabajo para listado'!$DE$153:$DG$274,MATCH($A147,'Hoja de Trabajo para listado'!$DE$153:$DE$1048576,0),MATCH((CUADRO!P$4&amp;$E147),'Hoja de Trabajo para listado'!$DE$151:$DG$151,0)),0)+IFERROR(INDEX('Hoja de Trabajo para listado'!$CD$155:$DC$1048576,MATCH($A147,'Hoja de Trabajo para listado'!$CD$155:$CD$1048576,0),MATCH((CUADRO!P$4&amp;$E147),'Hoja de Trabajo para listado'!$CD$151:$DC$151,0)),0)</f>
        <v>0</v>
      </c>
      <c r="Q147" s="243">
        <f ca="1">+IFERROR(INDEX('Hoja de Trabajo para listado'!$A$155:$Z$1048576,MATCH($A147,'Hoja de Trabajo para listado'!$A$155:$A$1048576,0),MATCH((CUADRO!Q$4&amp;$E147),'Hoja de Trabajo para listado'!$A$151:$Z$151,0)),0)+IFERROR(INDEX('Hoja de Trabajo para listado'!$AB$155:$BA$1048576,MATCH($A147,'Hoja de Trabajo para listado'!$AB$155:$AB$1048576,0),MATCH((CUADRO!Q$4&amp;$E147),'Hoja de Trabajo para listado'!$AB$151:$BA$151,0)),0)+IFERROR(INDEX('Hoja de Trabajo para listado'!$BC$155:$CB$1048576,MATCH($A147,'Hoja de Trabajo para listado'!$BC$155:$BC$1048576,0),MATCH((CUADRO!Q$4&amp;$E147),'Hoja de Trabajo para listado'!$BC$151:$CB$151,0)),0)+IFERROR(INDEX('Hoja de Trabajo para listado'!$DE$153:$DG$274,MATCH($A147,'Hoja de Trabajo para listado'!$DE$153:$DE$1048576,0),MATCH((CUADRO!Q$4&amp;$E147),'Hoja de Trabajo para listado'!$DE$151:$DG$151,0)),0)+IFERROR(INDEX('Hoja de Trabajo para listado'!$CD$155:$DC$1048576,MATCH($A147,'Hoja de Trabajo para listado'!$CD$155:$CD$1048576,0),MATCH((CUADRO!Q$4&amp;$E147),'Hoja de Trabajo para listado'!$CD$151:$DC$151,0)),0)</f>
        <v>0</v>
      </c>
      <c r="R147" s="243">
        <f t="shared" ca="1" si="7"/>
        <v>144.69</v>
      </c>
      <c r="S147" s="243"/>
      <c r="T147" s="243">
        <f ca="1">+T148</f>
        <v>1375841.8699999999</v>
      </c>
      <c r="U147" s="242">
        <f t="shared" si="8"/>
        <v>1</v>
      </c>
      <c r="V147" s="333" t="str">
        <f>+VLOOKUP(A147,bd_lista!$A$3:$E$592,5,FALSE)</f>
        <v>Instituciones Descentralizadas</v>
      </c>
      <c r="W147" s="387" t="str">
        <f>+V147</f>
        <v>Instituciones Descentralizadas</v>
      </c>
      <c r="X147" s="242">
        <f>+VLOOKUP(A147,[4]Sheet1!$A$13:$D$744,4,FALSE)</f>
        <v>47</v>
      </c>
      <c r="Y147" s="242" t="str">
        <f>+VLOOKUP(X147,bd_lista!$A$3:$C$592,3,FALSE)</f>
        <v>Ministerio de Desarrollo Rural y Tierras</v>
      </c>
      <c r="Z147" s="294">
        <f>+X147</f>
        <v>47</v>
      </c>
      <c r="AA147" s="319" t="str">
        <f>+Y147</f>
        <v>Ministerio de Desarrollo Rural y Tierras</v>
      </c>
    </row>
    <row r="148" spans="1:27" ht="15" customHeight="1">
      <c r="A148" s="32">
        <v>222</v>
      </c>
      <c r="B148" s="393"/>
      <c r="C148" s="333" t="str">
        <f>+VLOOKUP(A148,bd_lista!$A$3:$C$592,3,FALSE)</f>
        <v>Instituto Nacional de Innovación Agropecuaria y Forestal</v>
      </c>
      <c r="D148" s="390"/>
      <c r="E148" s="333" t="s">
        <v>1305</v>
      </c>
      <c r="F148" s="245">
        <f ca="1">+IFERROR(INDEX('Hoja de Trabajo para listado'!$A$155:$Z$1048576,MATCH($A148,'Hoja de Trabajo para listado'!$A$155:$A$1048576,0),MATCH((CUADRO!F$4&amp;$E148),'Hoja de Trabajo para listado'!$A$151:$Z$151,0)),0)+IFERROR(INDEX('Hoja de Trabajo para listado'!$AB$155:$BA$1048576,MATCH($A148,'Hoja de Trabajo para listado'!$AB$155:$AB$1048576,0),MATCH((CUADRO!F$4&amp;$E148),'Hoja de Trabajo para listado'!$AB$151:$BA$151,0)),0)+IFERROR(INDEX('Hoja de Trabajo para listado'!$BC$155:$CB$1048576,MATCH($A148,'Hoja de Trabajo para listado'!$BC$155:$BC$1048576,0),MATCH((CUADRO!F$4&amp;$E148),'Hoja de Trabajo para listado'!$BC$151:$CB$151,0)),0)+IFERROR(INDEX('Hoja de Trabajo para listado'!$DE$153:$DG$274,MATCH($A148,'Hoja de Trabajo para listado'!$DE$153:$DE$1048576,0),MATCH((CUADRO!F$4&amp;$E148),'Hoja de Trabajo para listado'!$DE$151:$DG$151,0)),0)+IFERROR(INDEX('Hoja de Trabajo para listado'!$CD$155:$DC$1048576,MATCH($A148,'Hoja de Trabajo para listado'!$CD$155:$CD$1048576,0),MATCH((CUADRO!F$4&amp;$E148),'Hoja de Trabajo para listado'!$CD$151:$DC$151,0)),0)</f>
        <v>0</v>
      </c>
      <c r="G148" s="245">
        <f ca="1">+IFERROR(INDEX('Hoja de Trabajo para listado'!$A$155:$Z$1048576,MATCH($A148,'Hoja de Trabajo para listado'!$A$155:$A$1048576,0),MATCH((CUADRO!G$4&amp;$E148),'Hoja de Trabajo para listado'!$A$151:$Z$151,0)),0)+IFERROR(INDEX('Hoja de Trabajo para listado'!$AB$155:$BA$1048576,MATCH($A148,'Hoja de Trabajo para listado'!$AB$155:$AB$1048576,0),MATCH((CUADRO!G$4&amp;$E148),'Hoja de Trabajo para listado'!$AB$151:$BA$151,0)),0)+IFERROR(INDEX('Hoja de Trabajo para listado'!$BC$155:$CB$1048576,MATCH($A148,'Hoja de Trabajo para listado'!$BC$155:$BC$1048576,0),MATCH((CUADRO!G$4&amp;$E148),'Hoja de Trabajo para listado'!$BC$151:$CB$151,0)),0)+IFERROR(INDEX('Hoja de Trabajo para listado'!$DE$153:$DG$274,MATCH($A148,'Hoja de Trabajo para listado'!$DE$153:$DE$1048576,0),MATCH((CUADRO!G$4&amp;$E148),'Hoja de Trabajo para listado'!$DE$151:$DG$151,0)),0)+IFERROR(INDEX('Hoja de Trabajo para listado'!$CD$155:$DC$1048576,MATCH($A148,'Hoja de Trabajo para listado'!$CD$155:$CD$1048576,0),MATCH((CUADRO!G$4&amp;$E148),'Hoja de Trabajo para listado'!$CD$151:$DC$151,0)),0)</f>
        <v>0</v>
      </c>
      <c r="H148" s="245">
        <f ca="1">+IFERROR(INDEX('Hoja de Trabajo para listado'!$A$155:$Z$1048576,MATCH($A148,'Hoja de Trabajo para listado'!$A$155:$A$1048576,0),MATCH((CUADRO!H$4&amp;$E148),'Hoja de Trabajo para listado'!$A$151:$Z$151,0)),0)+IFERROR(INDEX('Hoja de Trabajo para listado'!$AB$155:$BA$1048576,MATCH($A148,'Hoja de Trabajo para listado'!$AB$155:$AB$1048576,0),MATCH((CUADRO!H$4&amp;$E148),'Hoja de Trabajo para listado'!$AB$151:$BA$151,0)),0)+IFERROR(INDEX('Hoja de Trabajo para listado'!$BC$155:$CB$1048576,MATCH($A148,'Hoja de Trabajo para listado'!$BC$155:$BC$1048576,0),MATCH((CUADRO!H$4&amp;$E148),'Hoja de Trabajo para listado'!$BC$151:$CB$151,0)),0)+IFERROR(INDEX('Hoja de Trabajo para listado'!$DE$153:$DG$274,MATCH($A148,'Hoja de Trabajo para listado'!$DE$153:$DE$1048576,0),MATCH((CUADRO!H$4&amp;$E148),'Hoja de Trabajo para listado'!$DE$151:$DG$151,0)),0)+IFERROR(INDEX('Hoja de Trabajo para listado'!$CD$155:$DC$1048576,MATCH($A148,'Hoja de Trabajo para listado'!$CD$155:$CD$1048576,0),MATCH((CUADRO!H$4&amp;$E148),'Hoja de Trabajo para listado'!$CD$151:$DC$151,0)),0)</f>
        <v>0</v>
      </c>
      <c r="I148" s="245">
        <f ca="1">+IFERROR(INDEX('Hoja de Trabajo para listado'!$A$155:$Z$1048576,MATCH($A148,'Hoja de Trabajo para listado'!$A$155:$A$1048576,0),MATCH((CUADRO!I$4&amp;$E148),'Hoja de Trabajo para listado'!$A$151:$Z$151,0)),0)+IFERROR(INDEX('Hoja de Trabajo para listado'!$AB$155:$BA$1048576,MATCH($A148,'Hoja de Trabajo para listado'!$AB$155:$AB$1048576,0),MATCH((CUADRO!I$4&amp;$E148),'Hoja de Trabajo para listado'!$AB$151:$BA$151,0)),0)+IFERROR(INDEX('Hoja de Trabajo para listado'!$BC$155:$CB$1048576,MATCH($A148,'Hoja de Trabajo para listado'!$BC$155:$BC$1048576,0),MATCH((CUADRO!I$4&amp;$E148),'Hoja de Trabajo para listado'!$BC$151:$CB$151,0)),0)+IFERROR(INDEX('Hoja de Trabajo para listado'!$DE$153:$DG$274,MATCH($A148,'Hoja de Trabajo para listado'!$DE$153:$DE$1048576,0),MATCH((CUADRO!I$4&amp;$E148),'Hoja de Trabajo para listado'!$DE$151:$DG$151,0)),0)+IFERROR(INDEX('Hoja de Trabajo para listado'!$CD$155:$DC$1048576,MATCH($A148,'Hoja de Trabajo para listado'!$CD$155:$CD$1048576,0),MATCH((CUADRO!I$4&amp;$E148),'Hoja de Trabajo para listado'!$CD$151:$DC$151,0)),0)</f>
        <v>177002</v>
      </c>
      <c r="J148" s="245">
        <f ca="1">+IFERROR(INDEX('Hoja de Trabajo para listado'!$A$155:$Z$1048576,MATCH($A148,'Hoja de Trabajo para listado'!$A$155:$A$1048576,0),MATCH((CUADRO!J$4&amp;$E148),'Hoja de Trabajo para listado'!$A$151:$Z$151,0)),0)+IFERROR(INDEX('Hoja de Trabajo para listado'!$AB$155:$BA$1048576,MATCH($A148,'Hoja de Trabajo para listado'!$AB$155:$AB$1048576,0),MATCH((CUADRO!J$4&amp;$E148),'Hoja de Trabajo para listado'!$AB$151:$BA$151,0)),0)+IFERROR(INDEX('Hoja de Trabajo para listado'!$BC$155:$CB$1048576,MATCH($A148,'Hoja de Trabajo para listado'!$BC$155:$BC$1048576,0),MATCH((CUADRO!J$4&amp;$E148),'Hoja de Trabajo para listado'!$BC$151:$CB$151,0)),0)+IFERROR(INDEX('Hoja de Trabajo para listado'!$DE$153:$DG$274,MATCH($A148,'Hoja de Trabajo para listado'!$DE$153:$DE$1048576,0),MATCH((CUADRO!J$4&amp;$E148),'Hoja de Trabajo para listado'!$DE$151:$DG$151,0)),0)+IFERROR(INDEX('Hoja de Trabajo para listado'!$CD$155:$DC$1048576,MATCH($A148,'Hoja de Trabajo para listado'!$CD$155:$CD$1048576,0),MATCH((CUADRO!J$4&amp;$E148),'Hoja de Trabajo para listado'!$CD$151:$DC$151,0)),0)</f>
        <v>1198695.18</v>
      </c>
      <c r="K148" s="245">
        <f ca="1">+IFERROR(INDEX('Hoja de Trabajo para listado'!$A$155:$Z$1048576,MATCH($A148,'Hoja de Trabajo para listado'!$A$155:$A$1048576,0),MATCH((CUADRO!K$4&amp;$E148),'Hoja de Trabajo para listado'!$A$151:$Z$151,0)),0)+IFERROR(INDEX('Hoja de Trabajo para listado'!$AB$155:$BA$1048576,MATCH($A148,'Hoja de Trabajo para listado'!$AB$155:$AB$1048576,0),MATCH((CUADRO!K$4&amp;$E148),'Hoja de Trabajo para listado'!$AB$151:$BA$151,0)),0)+IFERROR(INDEX('Hoja de Trabajo para listado'!$BC$155:$CB$1048576,MATCH($A148,'Hoja de Trabajo para listado'!$BC$155:$BC$1048576,0),MATCH((CUADRO!K$4&amp;$E148),'Hoja de Trabajo para listado'!$BC$151:$CB$151,0)),0)+IFERROR(INDEX('Hoja de Trabajo para listado'!$DE$153:$DG$274,MATCH($A148,'Hoja de Trabajo para listado'!$DE$153:$DE$1048576,0),MATCH((CUADRO!K$4&amp;$E148),'Hoja de Trabajo para listado'!$DE$151:$DG$151,0)),0)+IFERROR(INDEX('Hoja de Trabajo para listado'!$CD$155:$DC$1048576,MATCH($A148,'Hoja de Trabajo para listado'!$CD$155:$CD$1048576,0),MATCH((CUADRO!K$4&amp;$E148),'Hoja de Trabajo para listado'!$CD$151:$DC$151,0)),0)</f>
        <v>0</v>
      </c>
      <c r="L148" s="245">
        <f ca="1">+IFERROR(INDEX('Hoja de Trabajo para listado'!$A$155:$Z$1048576,MATCH($A148,'Hoja de Trabajo para listado'!$A$155:$A$1048576,0),MATCH((CUADRO!L$4&amp;$E148),'Hoja de Trabajo para listado'!$A$151:$Z$151,0)),0)+IFERROR(INDEX('Hoja de Trabajo para listado'!$AB$155:$BA$1048576,MATCH($A148,'Hoja de Trabajo para listado'!$AB$155:$AB$1048576,0),MATCH((CUADRO!L$4&amp;$E148),'Hoja de Trabajo para listado'!$AB$151:$BA$151,0)),0)+IFERROR(INDEX('Hoja de Trabajo para listado'!$BC$155:$CB$1048576,MATCH($A148,'Hoja de Trabajo para listado'!$BC$155:$BC$1048576,0),MATCH((CUADRO!L$4&amp;$E148),'Hoja de Trabajo para listado'!$BC$151:$CB$151,0)),0)+IFERROR(INDEX('Hoja de Trabajo para listado'!$DE$153:$DG$274,MATCH($A148,'Hoja de Trabajo para listado'!$DE$153:$DE$1048576,0),MATCH((CUADRO!L$4&amp;$E148),'Hoja de Trabajo para listado'!$DE$151:$DG$151,0)),0)+IFERROR(INDEX('Hoja de Trabajo para listado'!$CD$155:$DC$1048576,MATCH($A148,'Hoja de Trabajo para listado'!$CD$155:$CD$1048576,0),MATCH((CUADRO!L$4&amp;$E148),'Hoja de Trabajo para listado'!$CD$151:$DC$151,0)),0)</f>
        <v>0</v>
      </c>
      <c r="M148" s="245">
        <f ca="1">+IFERROR(INDEX('Hoja de Trabajo para listado'!$A$155:$Z$1048576,MATCH($A148,'Hoja de Trabajo para listado'!$A$155:$A$1048576,0),MATCH((CUADRO!M$4&amp;$E148),'Hoja de Trabajo para listado'!$A$151:$Z$151,0)),0)+IFERROR(INDEX('Hoja de Trabajo para listado'!$AB$155:$BA$1048576,MATCH($A148,'Hoja de Trabajo para listado'!$AB$155:$AB$1048576,0),MATCH((CUADRO!M$4&amp;$E148),'Hoja de Trabajo para listado'!$AB$151:$BA$151,0)),0)+IFERROR(INDEX('Hoja de Trabajo para listado'!$BC$155:$CB$1048576,MATCH($A148,'Hoja de Trabajo para listado'!$BC$155:$BC$1048576,0),MATCH((CUADRO!M$4&amp;$E148),'Hoja de Trabajo para listado'!$BC$151:$CB$151,0)),0)+IFERROR(INDEX('Hoja de Trabajo para listado'!$DE$153:$DG$274,MATCH($A148,'Hoja de Trabajo para listado'!$DE$153:$DE$1048576,0),MATCH((CUADRO!M$4&amp;$E148),'Hoja de Trabajo para listado'!$DE$151:$DG$151,0)),0)+IFERROR(INDEX('Hoja de Trabajo para listado'!$CD$155:$DC$1048576,MATCH($A148,'Hoja de Trabajo para listado'!$CD$155:$CD$1048576,0),MATCH((CUADRO!M$4&amp;$E148),'Hoja de Trabajo para listado'!$CD$151:$DC$151,0)),0)</f>
        <v>0</v>
      </c>
      <c r="N148" s="245">
        <f ca="1">+IFERROR(INDEX('Hoja de Trabajo para listado'!$A$155:$Z$1048576,MATCH($A148,'Hoja de Trabajo para listado'!$A$155:$A$1048576,0),MATCH((CUADRO!N$4&amp;$E148),'Hoja de Trabajo para listado'!$A$151:$Z$151,0)),0)+IFERROR(INDEX('Hoja de Trabajo para listado'!$AB$155:$BA$1048576,MATCH($A148,'Hoja de Trabajo para listado'!$AB$155:$AB$1048576,0),MATCH((CUADRO!N$4&amp;$E148),'Hoja de Trabajo para listado'!$AB$151:$BA$151,0)),0)+IFERROR(INDEX('Hoja de Trabajo para listado'!$BC$155:$CB$1048576,MATCH($A148,'Hoja de Trabajo para listado'!$BC$155:$BC$1048576,0),MATCH((CUADRO!N$4&amp;$E148),'Hoja de Trabajo para listado'!$BC$151:$CB$151,0)),0)+IFERROR(INDEX('Hoja de Trabajo para listado'!$DE$153:$DG$274,MATCH($A148,'Hoja de Trabajo para listado'!$DE$153:$DE$1048576,0),MATCH((CUADRO!N$4&amp;$E148),'Hoja de Trabajo para listado'!$DE$151:$DG$151,0)),0)+IFERROR(INDEX('Hoja de Trabajo para listado'!$CD$155:$DC$1048576,MATCH($A148,'Hoja de Trabajo para listado'!$CD$155:$CD$1048576,0),MATCH((CUADRO!N$4&amp;$E148),'Hoja de Trabajo para listado'!$CD$151:$DC$151,0)),0)</f>
        <v>0</v>
      </c>
      <c r="O148" s="245">
        <f ca="1">+IFERROR(INDEX('Hoja de Trabajo para listado'!$A$155:$Z$1048576,MATCH($A148,'Hoja de Trabajo para listado'!$A$155:$A$1048576,0),MATCH((CUADRO!O$4&amp;$E148),'Hoja de Trabajo para listado'!$A$151:$Z$151,0)),0)+IFERROR(INDEX('Hoja de Trabajo para listado'!$AB$155:$BA$1048576,MATCH($A148,'Hoja de Trabajo para listado'!$AB$155:$AB$1048576,0),MATCH((CUADRO!O$4&amp;$E148),'Hoja de Trabajo para listado'!$AB$151:$BA$151,0)),0)+IFERROR(INDEX('Hoja de Trabajo para listado'!$BC$155:$CB$1048576,MATCH($A148,'Hoja de Trabajo para listado'!$BC$155:$BC$1048576,0),MATCH((CUADRO!O$4&amp;$E148),'Hoja de Trabajo para listado'!$BC$151:$CB$151,0)),0)+IFERROR(INDEX('Hoja de Trabajo para listado'!$DE$153:$DG$274,MATCH($A148,'Hoja de Trabajo para listado'!$DE$153:$DE$1048576,0),MATCH((CUADRO!O$4&amp;$E148),'Hoja de Trabajo para listado'!$DE$151:$DG$151,0)),0)+IFERROR(INDEX('Hoja de Trabajo para listado'!$CD$155:$DC$1048576,MATCH($A148,'Hoja de Trabajo para listado'!$CD$155:$CD$1048576,0),MATCH((CUADRO!O$4&amp;$E148),'Hoja de Trabajo para listado'!$CD$151:$DC$151,0)),0)</f>
        <v>0</v>
      </c>
      <c r="P148" s="245">
        <f ca="1">+IFERROR(INDEX('Hoja de Trabajo para listado'!$A$155:$Z$1048576,MATCH($A148,'Hoja de Trabajo para listado'!$A$155:$A$1048576,0),MATCH((CUADRO!P$4&amp;$E148),'Hoja de Trabajo para listado'!$A$151:$Z$151,0)),0)+IFERROR(INDEX('Hoja de Trabajo para listado'!$AB$155:$BA$1048576,MATCH($A148,'Hoja de Trabajo para listado'!$AB$155:$AB$1048576,0),MATCH((CUADRO!P$4&amp;$E148),'Hoja de Trabajo para listado'!$AB$151:$BA$151,0)),0)+IFERROR(INDEX('Hoja de Trabajo para listado'!$BC$155:$CB$1048576,MATCH($A148,'Hoja de Trabajo para listado'!$BC$155:$BC$1048576,0),MATCH((CUADRO!P$4&amp;$E148),'Hoja de Trabajo para listado'!$BC$151:$CB$151,0)),0)+IFERROR(INDEX('Hoja de Trabajo para listado'!$DE$153:$DG$274,MATCH($A148,'Hoja de Trabajo para listado'!$DE$153:$DE$1048576,0),MATCH((CUADRO!P$4&amp;$E148),'Hoja de Trabajo para listado'!$DE$151:$DG$151,0)),0)+IFERROR(INDEX('Hoja de Trabajo para listado'!$CD$155:$DC$1048576,MATCH($A148,'Hoja de Trabajo para listado'!$CD$155:$CD$1048576,0),MATCH((CUADRO!P$4&amp;$E148),'Hoja de Trabajo para listado'!$CD$151:$DC$151,0)),0)</f>
        <v>0</v>
      </c>
      <c r="Q148" s="245">
        <f ca="1">+IFERROR(INDEX('Hoja de Trabajo para listado'!$A$155:$Z$1048576,MATCH($A148,'Hoja de Trabajo para listado'!$A$155:$A$1048576,0),MATCH((CUADRO!Q$4&amp;$E148),'Hoja de Trabajo para listado'!$A$151:$Z$151,0)),0)+IFERROR(INDEX('Hoja de Trabajo para listado'!$AB$155:$BA$1048576,MATCH($A148,'Hoja de Trabajo para listado'!$AB$155:$AB$1048576,0),MATCH((CUADRO!Q$4&amp;$E148),'Hoja de Trabajo para listado'!$AB$151:$BA$151,0)),0)+IFERROR(INDEX('Hoja de Trabajo para listado'!$BC$155:$CB$1048576,MATCH($A148,'Hoja de Trabajo para listado'!$BC$155:$BC$1048576,0),MATCH((CUADRO!Q$4&amp;$E148),'Hoja de Trabajo para listado'!$BC$151:$CB$151,0)),0)+IFERROR(INDEX('Hoja de Trabajo para listado'!$DE$153:$DG$274,MATCH($A148,'Hoja de Trabajo para listado'!$DE$153:$DE$1048576,0),MATCH((CUADRO!Q$4&amp;$E148),'Hoja de Trabajo para listado'!$DE$151:$DG$151,0)),0)+IFERROR(INDEX('Hoja de Trabajo para listado'!$CD$155:$DC$1048576,MATCH($A148,'Hoja de Trabajo para listado'!$CD$155:$CD$1048576,0),MATCH((CUADRO!Q$4&amp;$E148),'Hoja de Trabajo para listado'!$CD$151:$DC$151,0)),0)</f>
        <v>0</v>
      </c>
      <c r="R148" s="245">
        <f t="shared" ca="1" si="7"/>
        <v>1375697.18</v>
      </c>
      <c r="S148" s="245">
        <f ca="1">+R147+R148</f>
        <v>1375841.8699999999</v>
      </c>
      <c r="T148" s="245">
        <f ca="1">+S148</f>
        <v>1375841.8699999999</v>
      </c>
      <c r="U148" s="244">
        <f t="shared" si="8"/>
        <v>2</v>
      </c>
      <c r="V148" s="333" t="str">
        <f>+VLOOKUP(A148,bd_lista!$A$3:$E$592,5,FALSE)</f>
        <v>Instituciones Descentralizadas</v>
      </c>
      <c r="W148" s="388"/>
      <c r="X148" s="242">
        <f>+VLOOKUP(A148,[4]Sheet1!$A$13:$D$744,4,FALSE)</f>
        <v>47</v>
      </c>
      <c r="Y148" s="242" t="str">
        <f>+VLOOKUP(X148,bd_lista!$A$3:$C$592,3,FALSE)</f>
        <v>Ministerio de Desarrollo Rural y Tierras</v>
      </c>
      <c r="Z148" s="292"/>
      <c r="AA148" s="321"/>
    </row>
    <row r="149" spans="1:27" ht="15" customHeight="1">
      <c r="A149" s="251">
        <v>223</v>
      </c>
      <c r="B149" s="392">
        <f>+A149</f>
        <v>223</v>
      </c>
      <c r="C149" s="247" t="str">
        <f>+VLOOKUP(A149,bd_lista!$A$3:$C$592,3,FALSE)</f>
        <v>Fondo Nacional de Desarrollo Forestal</v>
      </c>
      <c r="D149" s="389" t="str">
        <f>+C149</f>
        <v>Fondo Nacional de Desarrollo Forestal</v>
      </c>
      <c r="E149" s="247" t="s">
        <v>1304</v>
      </c>
      <c r="F149" s="243">
        <f ca="1">+IFERROR(INDEX('Hoja de Trabajo para listado'!$A$155:$Z$1048576,MATCH($A149,'Hoja de Trabajo para listado'!$A$155:$A$1048576,0),MATCH((CUADRO!F$4&amp;$E149),'Hoja de Trabajo para listado'!$A$151:$Z$151,0)),0)+IFERROR(INDEX('Hoja de Trabajo para listado'!$AB$155:$BA$1048576,MATCH($A149,'Hoja de Trabajo para listado'!$AB$155:$AB$1048576,0),MATCH((CUADRO!F$4&amp;$E149),'Hoja de Trabajo para listado'!$AB$151:$BA$151,0)),0)+IFERROR(INDEX('Hoja de Trabajo para listado'!$BC$155:$CB$1048576,MATCH($A149,'Hoja de Trabajo para listado'!$BC$155:$BC$1048576,0),MATCH((CUADRO!F$4&amp;$E149),'Hoja de Trabajo para listado'!$BC$151:$CB$151,0)),0)+IFERROR(INDEX('Hoja de Trabajo para listado'!$DE$153:$DG$274,MATCH($A149,'Hoja de Trabajo para listado'!$DE$153:$DE$1048576,0),MATCH((CUADRO!F$4&amp;$E149),'Hoja de Trabajo para listado'!$DE$151:$DG$151,0)),0)+IFERROR(INDEX('Hoja de Trabajo para listado'!$CD$155:$DC$1048576,MATCH($A149,'Hoja de Trabajo para listado'!$CD$155:$CD$1048576,0),MATCH((CUADRO!F$4&amp;$E149),'Hoja de Trabajo para listado'!$CD$151:$DC$151,0)),0)</f>
        <v>0</v>
      </c>
      <c r="G149" s="243">
        <f ca="1">+IFERROR(INDEX('Hoja de Trabajo para listado'!$A$155:$Z$1048576,MATCH($A149,'Hoja de Trabajo para listado'!$A$155:$A$1048576,0),MATCH((CUADRO!G$4&amp;$E149),'Hoja de Trabajo para listado'!$A$151:$Z$151,0)),0)+IFERROR(INDEX('Hoja de Trabajo para listado'!$AB$155:$BA$1048576,MATCH($A149,'Hoja de Trabajo para listado'!$AB$155:$AB$1048576,0),MATCH((CUADRO!G$4&amp;$E149),'Hoja de Trabajo para listado'!$AB$151:$BA$151,0)),0)+IFERROR(INDEX('Hoja de Trabajo para listado'!$BC$155:$CB$1048576,MATCH($A149,'Hoja de Trabajo para listado'!$BC$155:$BC$1048576,0),MATCH((CUADRO!G$4&amp;$E149),'Hoja de Trabajo para listado'!$BC$151:$CB$151,0)),0)+IFERROR(INDEX('Hoja de Trabajo para listado'!$DE$153:$DG$274,MATCH($A149,'Hoja de Trabajo para listado'!$DE$153:$DE$1048576,0),MATCH((CUADRO!G$4&amp;$E149),'Hoja de Trabajo para listado'!$DE$151:$DG$151,0)),0)+IFERROR(INDEX('Hoja de Trabajo para listado'!$CD$155:$DC$1048576,MATCH($A149,'Hoja de Trabajo para listado'!$CD$155:$CD$1048576,0),MATCH((CUADRO!G$4&amp;$E149),'Hoja de Trabajo para listado'!$CD$151:$DC$151,0)),0)</f>
        <v>0</v>
      </c>
      <c r="H149" s="243">
        <f ca="1">+IFERROR(INDEX('Hoja de Trabajo para listado'!$A$155:$Z$1048576,MATCH($A149,'Hoja de Trabajo para listado'!$A$155:$A$1048576,0),MATCH((CUADRO!H$4&amp;$E149),'Hoja de Trabajo para listado'!$A$151:$Z$151,0)),0)+IFERROR(INDEX('Hoja de Trabajo para listado'!$AB$155:$BA$1048576,MATCH($A149,'Hoja de Trabajo para listado'!$AB$155:$AB$1048576,0),MATCH((CUADRO!H$4&amp;$E149),'Hoja de Trabajo para listado'!$AB$151:$BA$151,0)),0)+IFERROR(INDEX('Hoja de Trabajo para listado'!$BC$155:$CB$1048576,MATCH($A149,'Hoja de Trabajo para listado'!$BC$155:$BC$1048576,0),MATCH((CUADRO!H$4&amp;$E149),'Hoja de Trabajo para listado'!$BC$151:$CB$151,0)),0)+IFERROR(INDEX('Hoja de Trabajo para listado'!$DE$153:$DG$274,MATCH($A149,'Hoja de Trabajo para listado'!$DE$153:$DE$1048576,0),MATCH((CUADRO!H$4&amp;$E149),'Hoja de Trabajo para listado'!$DE$151:$DG$151,0)),0)+IFERROR(INDEX('Hoja de Trabajo para listado'!$CD$155:$DC$1048576,MATCH($A149,'Hoja de Trabajo para listado'!$CD$155:$CD$1048576,0),MATCH((CUADRO!H$4&amp;$E149),'Hoja de Trabajo para listado'!$CD$151:$DC$151,0)),0)</f>
        <v>0</v>
      </c>
      <c r="I149" s="243">
        <f ca="1">+IFERROR(INDEX('Hoja de Trabajo para listado'!$A$155:$Z$1048576,MATCH($A149,'Hoja de Trabajo para listado'!$A$155:$A$1048576,0),MATCH((CUADRO!I$4&amp;$E149),'Hoja de Trabajo para listado'!$A$151:$Z$151,0)),0)+IFERROR(INDEX('Hoja de Trabajo para listado'!$AB$155:$BA$1048576,MATCH($A149,'Hoja de Trabajo para listado'!$AB$155:$AB$1048576,0),MATCH((CUADRO!I$4&amp;$E149),'Hoja de Trabajo para listado'!$AB$151:$BA$151,0)),0)+IFERROR(INDEX('Hoja de Trabajo para listado'!$BC$155:$CB$1048576,MATCH($A149,'Hoja de Trabajo para listado'!$BC$155:$BC$1048576,0),MATCH((CUADRO!I$4&amp;$E149),'Hoja de Trabajo para listado'!$BC$151:$CB$151,0)),0)+IFERROR(INDEX('Hoja de Trabajo para listado'!$DE$153:$DG$274,MATCH($A149,'Hoja de Trabajo para listado'!$DE$153:$DE$1048576,0),MATCH((CUADRO!I$4&amp;$E149),'Hoja de Trabajo para listado'!$DE$151:$DG$151,0)),0)+IFERROR(INDEX('Hoja de Trabajo para listado'!$CD$155:$DC$1048576,MATCH($A149,'Hoja de Trabajo para listado'!$CD$155:$CD$1048576,0),MATCH((CUADRO!I$4&amp;$E149),'Hoja de Trabajo para listado'!$CD$151:$DC$151,0)),0)</f>
        <v>0</v>
      </c>
      <c r="J149" s="243">
        <f ca="1">+IFERROR(INDEX('Hoja de Trabajo para listado'!$A$155:$Z$1048576,MATCH($A149,'Hoja de Trabajo para listado'!$A$155:$A$1048576,0),MATCH((CUADRO!J$4&amp;$E149),'Hoja de Trabajo para listado'!$A$151:$Z$151,0)),0)+IFERROR(INDEX('Hoja de Trabajo para listado'!$AB$155:$BA$1048576,MATCH($A149,'Hoja de Trabajo para listado'!$AB$155:$AB$1048576,0),MATCH((CUADRO!J$4&amp;$E149),'Hoja de Trabajo para listado'!$AB$151:$BA$151,0)),0)+IFERROR(INDEX('Hoja de Trabajo para listado'!$BC$155:$CB$1048576,MATCH($A149,'Hoja de Trabajo para listado'!$BC$155:$BC$1048576,0),MATCH((CUADRO!J$4&amp;$E149),'Hoja de Trabajo para listado'!$BC$151:$CB$151,0)),0)+IFERROR(INDEX('Hoja de Trabajo para listado'!$DE$153:$DG$274,MATCH($A149,'Hoja de Trabajo para listado'!$DE$153:$DE$1048576,0),MATCH((CUADRO!J$4&amp;$E149),'Hoja de Trabajo para listado'!$DE$151:$DG$151,0)),0)+IFERROR(INDEX('Hoja de Trabajo para listado'!$CD$155:$DC$1048576,MATCH($A149,'Hoja de Trabajo para listado'!$CD$155:$CD$1048576,0),MATCH((CUADRO!J$4&amp;$E149),'Hoja de Trabajo para listado'!$CD$151:$DC$151,0)),0)</f>
        <v>0</v>
      </c>
      <c r="K149" s="243">
        <f ca="1">+IFERROR(INDEX('Hoja de Trabajo para listado'!$A$155:$Z$1048576,MATCH($A149,'Hoja de Trabajo para listado'!$A$155:$A$1048576,0),MATCH((CUADRO!K$4&amp;$E149),'Hoja de Trabajo para listado'!$A$151:$Z$151,0)),0)+IFERROR(INDEX('Hoja de Trabajo para listado'!$AB$155:$BA$1048576,MATCH($A149,'Hoja de Trabajo para listado'!$AB$155:$AB$1048576,0),MATCH((CUADRO!K$4&amp;$E149),'Hoja de Trabajo para listado'!$AB$151:$BA$151,0)),0)+IFERROR(INDEX('Hoja de Trabajo para listado'!$BC$155:$CB$1048576,MATCH($A149,'Hoja de Trabajo para listado'!$BC$155:$BC$1048576,0),MATCH((CUADRO!K$4&amp;$E149),'Hoja de Trabajo para listado'!$BC$151:$CB$151,0)),0)+IFERROR(INDEX('Hoja de Trabajo para listado'!$DE$153:$DG$274,MATCH($A149,'Hoja de Trabajo para listado'!$DE$153:$DE$1048576,0),MATCH((CUADRO!K$4&amp;$E149),'Hoja de Trabajo para listado'!$DE$151:$DG$151,0)),0)+IFERROR(INDEX('Hoja de Trabajo para listado'!$CD$155:$DC$1048576,MATCH($A149,'Hoja de Trabajo para listado'!$CD$155:$CD$1048576,0),MATCH((CUADRO!K$4&amp;$E149),'Hoja de Trabajo para listado'!$CD$151:$DC$151,0)),0)</f>
        <v>0</v>
      </c>
      <c r="L149" s="243">
        <f ca="1">+IFERROR(INDEX('Hoja de Trabajo para listado'!$A$155:$Z$1048576,MATCH($A149,'Hoja de Trabajo para listado'!$A$155:$A$1048576,0),MATCH((CUADRO!L$4&amp;$E149),'Hoja de Trabajo para listado'!$A$151:$Z$151,0)),0)+IFERROR(INDEX('Hoja de Trabajo para listado'!$AB$155:$BA$1048576,MATCH($A149,'Hoja de Trabajo para listado'!$AB$155:$AB$1048576,0),MATCH((CUADRO!L$4&amp;$E149),'Hoja de Trabajo para listado'!$AB$151:$BA$151,0)),0)+IFERROR(INDEX('Hoja de Trabajo para listado'!$BC$155:$CB$1048576,MATCH($A149,'Hoja de Trabajo para listado'!$BC$155:$BC$1048576,0),MATCH((CUADRO!L$4&amp;$E149),'Hoja de Trabajo para listado'!$BC$151:$CB$151,0)),0)+IFERROR(INDEX('Hoja de Trabajo para listado'!$DE$153:$DG$274,MATCH($A149,'Hoja de Trabajo para listado'!$DE$153:$DE$1048576,0),MATCH((CUADRO!L$4&amp;$E149),'Hoja de Trabajo para listado'!$DE$151:$DG$151,0)),0)+IFERROR(INDEX('Hoja de Trabajo para listado'!$CD$155:$DC$1048576,MATCH($A149,'Hoja de Trabajo para listado'!$CD$155:$CD$1048576,0),MATCH((CUADRO!L$4&amp;$E149),'Hoja de Trabajo para listado'!$CD$151:$DC$151,0)),0)</f>
        <v>0</v>
      </c>
      <c r="M149" s="243">
        <f ca="1">+IFERROR(INDEX('Hoja de Trabajo para listado'!$A$155:$Z$1048576,MATCH($A149,'Hoja de Trabajo para listado'!$A$155:$A$1048576,0),MATCH((CUADRO!M$4&amp;$E149),'Hoja de Trabajo para listado'!$A$151:$Z$151,0)),0)+IFERROR(INDEX('Hoja de Trabajo para listado'!$AB$155:$BA$1048576,MATCH($A149,'Hoja de Trabajo para listado'!$AB$155:$AB$1048576,0),MATCH((CUADRO!M$4&amp;$E149),'Hoja de Trabajo para listado'!$AB$151:$BA$151,0)),0)+IFERROR(INDEX('Hoja de Trabajo para listado'!$BC$155:$CB$1048576,MATCH($A149,'Hoja de Trabajo para listado'!$BC$155:$BC$1048576,0),MATCH((CUADRO!M$4&amp;$E149),'Hoja de Trabajo para listado'!$BC$151:$CB$151,0)),0)+IFERROR(INDEX('Hoja de Trabajo para listado'!$DE$153:$DG$274,MATCH($A149,'Hoja de Trabajo para listado'!$DE$153:$DE$1048576,0),MATCH((CUADRO!M$4&amp;$E149),'Hoja de Trabajo para listado'!$DE$151:$DG$151,0)),0)+IFERROR(INDEX('Hoja de Trabajo para listado'!$CD$155:$DC$1048576,MATCH($A149,'Hoja de Trabajo para listado'!$CD$155:$CD$1048576,0),MATCH((CUADRO!M$4&amp;$E149),'Hoja de Trabajo para listado'!$CD$151:$DC$151,0)),0)</f>
        <v>0</v>
      </c>
      <c r="N149" s="243">
        <f ca="1">+IFERROR(INDEX('Hoja de Trabajo para listado'!$A$155:$Z$1048576,MATCH($A149,'Hoja de Trabajo para listado'!$A$155:$A$1048576,0),MATCH((CUADRO!N$4&amp;$E149),'Hoja de Trabajo para listado'!$A$151:$Z$151,0)),0)+IFERROR(INDEX('Hoja de Trabajo para listado'!$AB$155:$BA$1048576,MATCH($A149,'Hoja de Trabajo para listado'!$AB$155:$AB$1048576,0),MATCH((CUADRO!N$4&amp;$E149),'Hoja de Trabajo para listado'!$AB$151:$BA$151,0)),0)+IFERROR(INDEX('Hoja de Trabajo para listado'!$BC$155:$CB$1048576,MATCH($A149,'Hoja de Trabajo para listado'!$BC$155:$BC$1048576,0),MATCH((CUADRO!N$4&amp;$E149),'Hoja de Trabajo para listado'!$BC$151:$CB$151,0)),0)+IFERROR(INDEX('Hoja de Trabajo para listado'!$DE$153:$DG$274,MATCH($A149,'Hoja de Trabajo para listado'!$DE$153:$DE$1048576,0),MATCH((CUADRO!N$4&amp;$E149),'Hoja de Trabajo para listado'!$DE$151:$DG$151,0)),0)+IFERROR(INDEX('Hoja de Trabajo para listado'!$CD$155:$DC$1048576,MATCH($A149,'Hoja de Trabajo para listado'!$CD$155:$CD$1048576,0),MATCH((CUADRO!N$4&amp;$E149),'Hoja de Trabajo para listado'!$CD$151:$DC$151,0)),0)</f>
        <v>0</v>
      </c>
      <c r="O149" s="243">
        <f ca="1">+IFERROR(INDEX('Hoja de Trabajo para listado'!$A$155:$Z$1048576,MATCH($A149,'Hoja de Trabajo para listado'!$A$155:$A$1048576,0),MATCH((CUADRO!O$4&amp;$E149),'Hoja de Trabajo para listado'!$A$151:$Z$151,0)),0)+IFERROR(INDEX('Hoja de Trabajo para listado'!$AB$155:$BA$1048576,MATCH($A149,'Hoja de Trabajo para listado'!$AB$155:$AB$1048576,0),MATCH((CUADRO!O$4&amp;$E149),'Hoja de Trabajo para listado'!$AB$151:$BA$151,0)),0)+IFERROR(INDEX('Hoja de Trabajo para listado'!$BC$155:$CB$1048576,MATCH($A149,'Hoja de Trabajo para listado'!$BC$155:$BC$1048576,0),MATCH((CUADRO!O$4&amp;$E149),'Hoja de Trabajo para listado'!$BC$151:$CB$151,0)),0)+IFERROR(INDEX('Hoja de Trabajo para listado'!$DE$153:$DG$274,MATCH($A149,'Hoja de Trabajo para listado'!$DE$153:$DE$1048576,0),MATCH((CUADRO!O$4&amp;$E149),'Hoja de Trabajo para listado'!$DE$151:$DG$151,0)),0)+IFERROR(INDEX('Hoja de Trabajo para listado'!$CD$155:$DC$1048576,MATCH($A149,'Hoja de Trabajo para listado'!$CD$155:$CD$1048576,0),MATCH((CUADRO!O$4&amp;$E149),'Hoja de Trabajo para listado'!$CD$151:$DC$151,0)),0)</f>
        <v>0</v>
      </c>
      <c r="P149" s="243">
        <f ca="1">+IFERROR(INDEX('Hoja de Trabajo para listado'!$A$155:$Z$1048576,MATCH($A149,'Hoja de Trabajo para listado'!$A$155:$A$1048576,0),MATCH((CUADRO!P$4&amp;$E149),'Hoja de Trabajo para listado'!$A$151:$Z$151,0)),0)+IFERROR(INDEX('Hoja de Trabajo para listado'!$AB$155:$BA$1048576,MATCH($A149,'Hoja de Trabajo para listado'!$AB$155:$AB$1048576,0),MATCH((CUADRO!P$4&amp;$E149),'Hoja de Trabajo para listado'!$AB$151:$BA$151,0)),0)+IFERROR(INDEX('Hoja de Trabajo para listado'!$BC$155:$CB$1048576,MATCH($A149,'Hoja de Trabajo para listado'!$BC$155:$BC$1048576,0),MATCH((CUADRO!P$4&amp;$E149),'Hoja de Trabajo para listado'!$BC$151:$CB$151,0)),0)+IFERROR(INDEX('Hoja de Trabajo para listado'!$DE$153:$DG$274,MATCH($A149,'Hoja de Trabajo para listado'!$DE$153:$DE$1048576,0),MATCH((CUADRO!P$4&amp;$E149),'Hoja de Trabajo para listado'!$DE$151:$DG$151,0)),0)+IFERROR(INDEX('Hoja de Trabajo para listado'!$CD$155:$DC$1048576,MATCH($A149,'Hoja de Trabajo para listado'!$CD$155:$CD$1048576,0),MATCH((CUADRO!P$4&amp;$E149),'Hoja de Trabajo para listado'!$CD$151:$DC$151,0)),0)</f>
        <v>0</v>
      </c>
      <c r="Q149" s="243">
        <f ca="1">+IFERROR(INDEX('Hoja de Trabajo para listado'!$A$155:$Z$1048576,MATCH($A149,'Hoja de Trabajo para listado'!$A$155:$A$1048576,0),MATCH((CUADRO!Q$4&amp;$E149),'Hoja de Trabajo para listado'!$A$151:$Z$151,0)),0)+IFERROR(INDEX('Hoja de Trabajo para listado'!$AB$155:$BA$1048576,MATCH($A149,'Hoja de Trabajo para listado'!$AB$155:$AB$1048576,0),MATCH((CUADRO!Q$4&amp;$E149),'Hoja de Trabajo para listado'!$AB$151:$BA$151,0)),0)+IFERROR(INDEX('Hoja de Trabajo para listado'!$BC$155:$CB$1048576,MATCH($A149,'Hoja de Trabajo para listado'!$BC$155:$BC$1048576,0),MATCH((CUADRO!Q$4&amp;$E149),'Hoja de Trabajo para listado'!$BC$151:$CB$151,0)),0)+IFERROR(INDEX('Hoja de Trabajo para listado'!$DE$153:$DG$274,MATCH($A149,'Hoja de Trabajo para listado'!$DE$153:$DE$1048576,0),MATCH((CUADRO!Q$4&amp;$E149),'Hoja de Trabajo para listado'!$DE$151:$DG$151,0)),0)+IFERROR(INDEX('Hoja de Trabajo para listado'!$CD$155:$DC$1048576,MATCH($A149,'Hoja de Trabajo para listado'!$CD$155:$CD$1048576,0),MATCH((CUADRO!Q$4&amp;$E149),'Hoja de Trabajo para listado'!$CD$151:$DC$151,0)),0)</f>
        <v>0</v>
      </c>
      <c r="R149" s="243">
        <f t="shared" ca="1" si="7"/>
        <v>0</v>
      </c>
      <c r="S149" s="243"/>
      <c r="T149" s="243">
        <f ca="1">+T150</f>
        <v>6330832.7599999998</v>
      </c>
      <c r="U149" s="242">
        <f t="shared" si="8"/>
        <v>1</v>
      </c>
      <c r="V149" s="333" t="str">
        <f>+VLOOKUP(A149,bd_lista!$A$3:$E$592,5,FALSE)</f>
        <v>Instituciones Descentralizadas</v>
      </c>
      <c r="W149" s="387" t="str">
        <f>+V149</f>
        <v>Instituciones Descentralizadas</v>
      </c>
      <c r="X149" s="242">
        <f>+VLOOKUP(A149,[4]Sheet1!$A$13:$D$744,4,FALSE)</f>
        <v>86</v>
      </c>
      <c r="Y149" s="242" t="str">
        <f>+VLOOKUP(X149,bd_lista!$A$3:$C$592,3,FALSE)</f>
        <v>Ministerio de Medio Ambiente y Agua</v>
      </c>
      <c r="Z149" s="294">
        <f>+X149</f>
        <v>86</v>
      </c>
      <c r="AA149" s="295" t="str">
        <f>+Y149</f>
        <v>Ministerio de Medio Ambiente y Agua</v>
      </c>
    </row>
    <row r="150" spans="1:27" ht="15" customHeight="1">
      <c r="A150" s="32">
        <v>223</v>
      </c>
      <c r="B150" s="393"/>
      <c r="C150" s="333" t="str">
        <f>+VLOOKUP(A150,bd_lista!$A$3:$C$592,3,FALSE)</f>
        <v>Fondo Nacional de Desarrollo Forestal</v>
      </c>
      <c r="D150" s="390"/>
      <c r="E150" s="333" t="s">
        <v>1305</v>
      </c>
      <c r="F150" s="245">
        <f ca="1">+IFERROR(INDEX('Hoja de Trabajo para listado'!$A$155:$Z$1048576,MATCH($A150,'Hoja de Trabajo para listado'!$A$155:$A$1048576,0),MATCH((CUADRO!F$4&amp;$E150),'Hoja de Trabajo para listado'!$A$151:$Z$151,0)),0)+IFERROR(INDEX('Hoja de Trabajo para listado'!$AB$155:$BA$1048576,MATCH($A150,'Hoja de Trabajo para listado'!$AB$155:$AB$1048576,0),MATCH((CUADRO!F$4&amp;$E150),'Hoja de Trabajo para listado'!$AB$151:$BA$151,0)),0)+IFERROR(INDEX('Hoja de Trabajo para listado'!$BC$155:$CB$1048576,MATCH($A150,'Hoja de Trabajo para listado'!$BC$155:$BC$1048576,0),MATCH((CUADRO!F$4&amp;$E150),'Hoja de Trabajo para listado'!$BC$151:$CB$151,0)),0)+IFERROR(INDEX('Hoja de Trabajo para listado'!$DE$153:$DG$274,MATCH($A150,'Hoja de Trabajo para listado'!$DE$153:$DE$1048576,0),MATCH((CUADRO!F$4&amp;$E150),'Hoja de Trabajo para listado'!$DE$151:$DG$151,0)),0)+IFERROR(INDEX('Hoja de Trabajo para listado'!$CD$155:$DC$1048576,MATCH($A150,'Hoja de Trabajo para listado'!$CD$155:$CD$1048576,0),MATCH((CUADRO!F$4&amp;$E150),'Hoja de Trabajo para listado'!$CD$151:$DC$151,0)),0)</f>
        <v>0</v>
      </c>
      <c r="G150" s="245">
        <f ca="1">+IFERROR(INDEX('Hoja de Trabajo para listado'!$A$155:$Z$1048576,MATCH($A150,'Hoja de Trabajo para listado'!$A$155:$A$1048576,0),MATCH((CUADRO!G$4&amp;$E150),'Hoja de Trabajo para listado'!$A$151:$Z$151,0)),0)+IFERROR(INDEX('Hoja de Trabajo para listado'!$AB$155:$BA$1048576,MATCH($A150,'Hoja de Trabajo para listado'!$AB$155:$AB$1048576,0),MATCH((CUADRO!G$4&amp;$E150),'Hoja de Trabajo para listado'!$AB$151:$BA$151,0)),0)+IFERROR(INDEX('Hoja de Trabajo para listado'!$BC$155:$CB$1048576,MATCH($A150,'Hoja de Trabajo para listado'!$BC$155:$BC$1048576,0),MATCH((CUADRO!G$4&amp;$E150),'Hoja de Trabajo para listado'!$BC$151:$CB$151,0)),0)+IFERROR(INDEX('Hoja de Trabajo para listado'!$DE$153:$DG$274,MATCH($A150,'Hoja de Trabajo para listado'!$DE$153:$DE$1048576,0),MATCH((CUADRO!G$4&amp;$E150),'Hoja de Trabajo para listado'!$DE$151:$DG$151,0)),0)+IFERROR(INDEX('Hoja de Trabajo para listado'!$CD$155:$DC$1048576,MATCH($A150,'Hoja de Trabajo para listado'!$CD$155:$CD$1048576,0),MATCH((CUADRO!G$4&amp;$E150),'Hoja de Trabajo para listado'!$CD$151:$DC$151,0)),0)</f>
        <v>0</v>
      </c>
      <c r="H150" s="245">
        <f ca="1">+IFERROR(INDEX('Hoja de Trabajo para listado'!$A$155:$Z$1048576,MATCH($A150,'Hoja de Trabajo para listado'!$A$155:$A$1048576,0),MATCH((CUADRO!H$4&amp;$E150),'Hoja de Trabajo para listado'!$A$151:$Z$151,0)),0)+IFERROR(INDEX('Hoja de Trabajo para listado'!$AB$155:$BA$1048576,MATCH($A150,'Hoja de Trabajo para listado'!$AB$155:$AB$1048576,0),MATCH((CUADRO!H$4&amp;$E150),'Hoja de Trabajo para listado'!$AB$151:$BA$151,0)),0)+IFERROR(INDEX('Hoja de Trabajo para listado'!$BC$155:$CB$1048576,MATCH($A150,'Hoja de Trabajo para listado'!$BC$155:$BC$1048576,0),MATCH((CUADRO!H$4&amp;$E150),'Hoja de Trabajo para listado'!$BC$151:$CB$151,0)),0)+IFERROR(INDEX('Hoja de Trabajo para listado'!$DE$153:$DG$274,MATCH($A150,'Hoja de Trabajo para listado'!$DE$153:$DE$1048576,0),MATCH((CUADRO!H$4&amp;$E150),'Hoja de Trabajo para listado'!$DE$151:$DG$151,0)),0)+IFERROR(INDEX('Hoja de Trabajo para listado'!$CD$155:$DC$1048576,MATCH($A150,'Hoja de Trabajo para listado'!$CD$155:$CD$1048576,0),MATCH((CUADRO!H$4&amp;$E150),'Hoja de Trabajo para listado'!$CD$151:$DC$151,0)),0)</f>
        <v>0</v>
      </c>
      <c r="I150" s="245">
        <f ca="1">+IFERROR(INDEX('Hoja de Trabajo para listado'!$A$155:$Z$1048576,MATCH($A150,'Hoja de Trabajo para listado'!$A$155:$A$1048576,0),MATCH((CUADRO!I$4&amp;$E150),'Hoja de Trabajo para listado'!$A$151:$Z$151,0)),0)+IFERROR(INDEX('Hoja de Trabajo para listado'!$AB$155:$BA$1048576,MATCH($A150,'Hoja de Trabajo para listado'!$AB$155:$AB$1048576,0),MATCH((CUADRO!I$4&amp;$E150),'Hoja de Trabajo para listado'!$AB$151:$BA$151,0)),0)+IFERROR(INDEX('Hoja de Trabajo para listado'!$BC$155:$CB$1048576,MATCH($A150,'Hoja de Trabajo para listado'!$BC$155:$BC$1048576,0),MATCH((CUADRO!I$4&amp;$E150),'Hoja de Trabajo para listado'!$BC$151:$CB$151,0)),0)+IFERROR(INDEX('Hoja de Trabajo para listado'!$DE$153:$DG$274,MATCH($A150,'Hoja de Trabajo para listado'!$DE$153:$DE$1048576,0),MATCH((CUADRO!I$4&amp;$E150),'Hoja de Trabajo para listado'!$DE$151:$DG$151,0)),0)+IFERROR(INDEX('Hoja de Trabajo para listado'!$CD$155:$DC$1048576,MATCH($A150,'Hoja de Trabajo para listado'!$CD$155:$CD$1048576,0),MATCH((CUADRO!I$4&amp;$E150),'Hoja de Trabajo para listado'!$CD$151:$DC$151,0)),0)</f>
        <v>0</v>
      </c>
      <c r="J150" s="245">
        <f ca="1">+IFERROR(INDEX('Hoja de Trabajo para listado'!$A$155:$Z$1048576,MATCH($A150,'Hoja de Trabajo para listado'!$A$155:$A$1048576,0),MATCH((CUADRO!J$4&amp;$E150),'Hoja de Trabajo para listado'!$A$151:$Z$151,0)),0)+IFERROR(INDEX('Hoja de Trabajo para listado'!$AB$155:$BA$1048576,MATCH($A150,'Hoja de Trabajo para listado'!$AB$155:$AB$1048576,0),MATCH((CUADRO!J$4&amp;$E150),'Hoja de Trabajo para listado'!$AB$151:$BA$151,0)),0)+IFERROR(INDEX('Hoja de Trabajo para listado'!$BC$155:$CB$1048576,MATCH($A150,'Hoja de Trabajo para listado'!$BC$155:$BC$1048576,0),MATCH((CUADRO!J$4&amp;$E150),'Hoja de Trabajo para listado'!$BC$151:$CB$151,0)),0)+IFERROR(INDEX('Hoja de Trabajo para listado'!$DE$153:$DG$274,MATCH($A150,'Hoja de Trabajo para listado'!$DE$153:$DE$1048576,0),MATCH((CUADRO!J$4&amp;$E150),'Hoja de Trabajo para listado'!$DE$151:$DG$151,0)),0)+IFERROR(INDEX('Hoja de Trabajo para listado'!$CD$155:$DC$1048576,MATCH($A150,'Hoja de Trabajo para listado'!$CD$155:$CD$1048576,0),MATCH((CUADRO!J$4&amp;$E150),'Hoja de Trabajo para listado'!$CD$151:$DC$151,0)),0)</f>
        <v>6330832.7599999998</v>
      </c>
      <c r="K150" s="245">
        <f ca="1">+IFERROR(INDEX('Hoja de Trabajo para listado'!$A$155:$Z$1048576,MATCH($A150,'Hoja de Trabajo para listado'!$A$155:$A$1048576,0),MATCH((CUADRO!K$4&amp;$E150),'Hoja de Trabajo para listado'!$A$151:$Z$151,0)),0)+IFERROR(INDEX('Hoja de Trabajo para listado'!$AB$155:$BA$1048576,MATCH($A150,'Hoja de Trabajo para listado'!$AB$155:$AB$1048576,0),MATCH((CUADRO!K$4&amp;$E150),'Hoja de Trabajo para listado'!$AB$151:$BA$151,0)),0)+IFERROR(INDEX('Hoja de Trabajo para listado'!$BC$155:$CB$1048576,MATCH($A150,'Hoja de Trabajo para listado'!$BC$155:$BC$1048576,0),MATCH((CUADRO!K$4&amp;$E150),'Hoja de Trabajo para listado'!$BC$151:$CB$151,0)),0)+IFERROR(INDEX('Hoja de Trabajo para listado'!$DE$153:$DG$274,MATCH($A150,'Hoja de Trabajo para listado'!$DE$153:$DE$1048576,0),MATCH((CUADRO!K$4&amp;$E150),'Hoja de Trabajo para listado'!$DE$151:$DG$151,0)),0)+IFERROR(INDEX('Hoja de Trabajo para listado'!$CD$155:$DC$1048576,MATCH($A150,'Hoja de Trabajo para listado'!$CD$155:$CD$1048576,0),MATCH((CUADRO!K$4&amp;$E150),'Hoja de Trabajo para listado'!$CD$151:$DC$151,0)),0)</f>
        <v>0</v>
      </c>
      <c r="L150" s="245">
        <f ca="1">+IFERROR(INDEX('Hoja de Trabajo para listado'!$A$155:$Z$1048576,MATCH($A150,'Hoja de Trabajo para listado'!$A$155:$A$1048576,0),MATCH((CUADRO!L$4&amp;$E150),'Hoja de Trabajo para listado'!$A$151:$Z$151,0)),0)+IFERROR(INDEX('Hoja de Trabajo para listado'!$AB$155:$BA$1048576,MATCH($A150,'Hoja de Trabajo para listado'!$AB$155:$AB$1048576,0),MATCH((CUADRO!L$4&amp;$E150),'Hoja de Trabajo para listado'!$AB$151:$BA$151,0)),0)+IFERROR(INDEX('Hoja de Trabajo para listado'!$BC$155:$CB$1048576,MATCH($A150,'Hoja de Trabajo para listado'!$BC$155:$BC$1048576,0),MATCH((CUADRO!L$4&amp;$E150),'Hoja de Trabajo para listado'!$BC$151:$CB$151,0)),0)+IFERROR(INDEX('Hoja de Trabajo para listado'!$DE$153:$DG$274,MATCH($A150,'Hoja de Trabajo para listado'!$DE$153:$DE$1048576,0),MATCH((CUADRO!L$4&amp;$E150),'Hoja de Trabajo para listado'!$DE$151:$DG$151,0)),0)+IFERROR(INDEX('Hoja de Trabajo para listado'!$CD$155:$DC$1048576,MATCH($A150,'Hoja de Trabajo para listado'!$CD$155:$CD$1048576,0),MATCH((CUADRO!L$4&amp;$E150),'Hoja de Trabajo para listado'!$CD$151:$DC$151,0)),0)</f>
        <v>0</v>
      </c>
      <c r="M150" s="245">
        <f ca="1">+IFERROR(INDEX('Hoja de Trabajo para listado'!$A$155:$Z$1048576,MATCH($A150,'Hoja de Trabajo para listado'!$A$155:$A$1048576,0),MATCH((CUADRO!M$4&amp;$E150),'Hoja de Trabajo para listado'!$A$151:$Z$151,0)),0)+IFERROR(INDEX('Hoja de Trabajo para listado'!$AB$155:$BA$1048576,MATCH($A150,'Hoja de Trabajo para listado'!$AB$155:$AB$1048576,0),MATCH((CUADRO!M$4&amp;$E150),'Hoja de Trabajo para listado'!$AB$151:$BA$151,0)),0)+IFERROR(INDEX('Hoja de Trabajo para listado'!$BC$155:$CB$1048576,MATCH($A150,'Hoja de Trabajo para listado'!$BC$155:$BC$1048576,0),MATCH((CUADRO!M$4&amp;$E150),'Hoja de Trabajo para listado'!$BC$151:$CB$151,0)),0)+IFERROR(INDEX('Hoja de Trabajo para listado'!$DE$153:$DG$274,MATCH($A150,'Hoja de Trabajo para listado'!$DE$153:$DE$1048576,0),MATCH((CUADRO!M$4&amp;$E150),'Hoja de Trabajo para listado'!$DE$151:$DG$151,0)),0)+IFERROR(INDEX('Hoja de Trabajo para listado'!$CD$155:$DC$1048576,MATCH($A150,'Hoja de Trabajo para listado'!$CD$155:$CD$1048576,0),MATCH((CUADRO!M$4&amp;$E150),'Hoja de Trabajo para listado'!$CD$151:$DC$151,0)),0)</f>
        <v>0</v>
      </c>
      <c r="N150" s="245">
        <f ca="1">+IFERROR(INDEX('Hoja de Trabajo para listado'!$A$155:$Z$1048576,MATCH($A150,'Hoja de Trabajo para listado'!$A$155:$A$1048576,0),MATCH((CUADRO!N$4&amp;$E150),'Hoja de Trabajo para listado'!$A$151:$Z$151,0)),0)+IFERROR(INDEX('Hoja de Trabajo para listado'!$AB$155:$BA$1048576,MATCH($A150,'Hoja de Trabajo para listado'!$AB$155:$AB$1048576,0),MATCH((CUADRO!N$4&amp;$E150),'Hoja de Trabajo para listado'!$AB$151:$BA$151,0)),0)+IFERROR(INDEX('Hoja de Trabajo para listado'!$BC$155:$CB$1048576,MATCH($A150,'Hoja de Trabajo para listado'!$BC$155:$BC$1048576,0),MATCH((CUADRO!N$4&amp;$E150),'Hoja de Trabajo para listado'!$BC$151:$CB$151,0)),0)+IFERROR(INDEX('Hoja de Trabajo para listado'!$DE$153:$DG$274,MATCH($A150,'Hoja de Trabajo para listado'!$DE$153:$DE$1048576,0),MATCH((CUADRO!N$4&amp;$E150),'Hoja de Trabajo para listado'!$DE$151:$DG$151,0)),0)+IFERROR(INDEX('Hoja de Trabajo para listado'!$CD$155:$DC$1048576,MATCH($A150,'Hoja de Trabajo para listado'!$CD$155:$CD$1048576,0),MATCH((CUADRO!N$4&amp;$E150),'Hoja de Trabajo para listado'!$CD$151:$DC$151,0)),0)</f>
        <v>0</v>
      </c>
      <c r="O150" s="245">
        <f ca="1">+IFERROR(INDEX('Hoja de Trabajo para listado'!$A$155:$Z$1048576,MATCH($A150,'Hoja de Trabajo para listado'!$A$155:$A$1048576,0),MATCH((CUADRO!O$4&amp;$E150),'Hoja de Trabajo para listado'!$A$151:$Z$151,0)),0)+IFERROR(INDEX('Hoja de Trabajo para listado'!$AB$155:$BA$1048576,MATCH($A150,'Hoja de Trabajo para listado'!$AB$155:$AB$1048576,0),MATCH((CUADRO!O$4&amp;$E150),'Hoja de Trabajo para listado'!$AB$151:$BA$151,0)),0)+IFERROR(INDEX('Hoja de Trabajo para listado'!$BC$155:$CB$1048576,MATCH($A150,'Hoja de Trabajo para listado'!$BC$155:$BC$1048576,0),MATCH((CUADRO!O$4&amp;$E150),'Hoja de Trabajo para listado'!$BC$151:$CB$151,0)),0)+IFERROR(INDEX('Hoja de Trabajo para listado'!$DE$153:$DG$274,MATCH($A150,'Hoja de Trabajo para listado'!$DE$153:$DE$1048576,0),MATCH((CUADRO!O$4&amp;$E150),'Hoja de Trabajo para listado'!$DE$151:$DG$151,0)),0)+IFERROR(INDEX('Hoja de Trabajo para listado'!$CD$155:$DC$1048576,MATCH($A150,'Hoja de Trabajo para listado'!$CD$155:$CD$1048576,0),MATCH((CUADRO!O$4&amp;$E150),'Hoja de Trabajo para listado'!$CD$151:$DC$151,0)),0)</f>
        <v>0</v>
      </c>
      <c r="P150" s="245">
        <f ca="1">+IFERROR(INDEX('Hoja de Trabajo para listado'!$A$155:$Z$1048576,MATCH($A150,'Hoja de Trabajo para listado'!$A$155:$A$1048576,0),MATCH((CUADRO!P$4&amp;$E150),'Hoja de Trabajo para listado'!$A$151:$Z$151,0)),0)+IFERROR(INDEX('Hoja de Trabajo para listado'!$AB$155:$BA$1048576,MATCH($A150,'Hoja de Trabajo para listado'!$AB$155:$AB$1048576,0),MATCH((CUADRO!P$4&amp;$E150),'Hoja de Trabajo para listado'!$AB$151:$BA$151,0)),0)+IFERROR(INDEX('Hoja de Trabajo para listado'!$BC$155:$CB$1048576,MATCH($A150,'Hoja de Trabajo para listado'!$BC$155:$BC$1048576,0),MATCH((CUADRO!P$4&amp;$E150),'Hoja de Trabajo para listado'!$BC$151:$CB$151,0)),0)+IFERROR(INDEX('Hoja de Trabajo para listado'!$DE$153:$DG$274,MATCH($A150,'Hoja de Trabajo para listado'!$DE$153:$DE$1048576,0),MATCH((CUADRO!P$4&amp;$E150),'Hoja de Trabajo para listado'!$DE$151:$DG$151,0)),0)+IFERROR(INDEX('Hoja de Trabajo para listado'!$CD$155:$DC$1048576,MATCH($A150,'Hoja de Trabajo para listado'!$CD$155:$CD$1048576,0),MATCH((CUADRO!P$4&amp;$E150),'Hoja de Trabajo para listado'!$CD$151:$DC$151,0)),0)</f>
        <v>0</v>
      </c>
      <c r="Q150" s="245">
        <f ca="1">+IFERROR(INDEX('Hoja de Trabajo para listado'!$A$155:$Z$1048576,MATCH($A150,'Hoja de Trabajo para listado'!$A$155:$A$1048576,0),MATCH((CUADRO!Q$4&amp;$E150),'Hoja de Trabajo para listado'!$A$151:$Z$151,0)),0)+IFERROR(INDEX('Hoja de Trabajo para listado'!$AB$155:$BA$1048576,MATCH($A150,'Hoja de Trabajo para listado'!$AB$155:$AB$1048576,0),MATCH((CUADRO!Q$4&amp;$E150),'Hoja de Trabajo para listado'!$AB$151:$BA$151,0)),0)+IFERROR(INDEX('Hoja de Trabajo para listado'!$BC$155:$CB$1048576,MATCH($A150,'Hoja de Trabajo para listado'!$BC$155:$BC$1048576,0),MATCH((CUADRO!Q$4&amp;$E150),'Hoja de Trabajo para listado'!$BC$151:$CB$151,0)),0)+IFERROR(INDEX('Hoja de Trabajo para listado'!$DE$153:$DG$274,MATCH($A150,'Hoja de Trabajo para listado'!$DE$153:$DE$1048576,0),MATCH((CUADRO!Q$4&amp;$E150),'Hoja de Trabajo para listado'!$DE$151:$DG$151,0)),0)+IFERROR(INDEX('Hoja de Trabajo para listado'!$CD$155:$DC$1048576,MATCH($A150,'Hoja de Trabajo para listado'!$CD$155:$CD$1048576,0),MATCH((CUADRO!Q$4&amp;$E150),'Hoja de Trabajo para listado'!$CD$151:$DC$151,0)),0)</f>
        <v>0</v>
      </c>
      <c r="R150" s="245">
        <f t="shared" ca="1" si="7"/>
        <v>6330832.7599999998</v>
      </c>
      <c r="S150" s="245">
        <f ca="1">+R149+R150</f>
        <v>6330832.7599999998</v>
      </c>
      <c r="T150" s="245">
        <f ca="1">+S150</f>
        <v>6330832.7599999998</v>
      </c>
      <c r="U150" s="244">
        <f t="shared" si="8"/>
        <v>2</v>
      </c>
      <c r="V150" s="333" t="str">
        <f>+VLOOKUP(A150,bd_lista!$A$3:$E$592,5,FALSE)</f>
        <v>Instituciones Descentralizadas</v>
      </c>
      <c r="W150" s="388"/>
      <c r="X150" s="242">
        <f>+VLOOKUP(A150,[4]Sheet1!$A$13:$D$744,4,FALSE)</f>
        <v>86</v>
      </c>
      <c r="Y150" s="242" t="str">
        <f>+VLOOKUP(X150,bd_lista!$A$3:$C$592,3,FALSE)</f>
        <v>Ministerio de Medio Ambiente y Agua</v>
      </c>
      <c r="Z150" s="292"/>
      <c r="AA150" s="293"/>
    </row>
    <row r="151" spans="1:27" ht="15" customHeight="1">
      <c r="A151" s="251">
        <v>224</v>
      </c>
      <c r="B151" s="392">
        <f>+A151</f>
        <v>224</v>
      </c>
      <c r="C151" s="247" t="str">
        <f>+VLOOKUP(A151,bd_lista!$A$3:$C$592,3,FALSE)</f>
        <v>Insumos Bolivia</v>
      </c>
      <c r="D151" s="389" t="str">
        <f>+C151</f>
        <v>Insumos Bolivia</v>
      </c>
      <c r="E151" s="247" t="s">
        <v>1304</v>
      </c>
      <c r="F151" s="243">
        <f ca="1">+IFERROR(INDEX('Hoja de Trabajo para listado'!$A$155:$Z$1048576,MATCH($A151,'Hoja de Trabajo para listado'!$A$155:$A$1048576,0),MATCH((CUADRO!F$4&amp;$E151),'Hoja de Trabajo para listado'!$A$151:$Z$151,0)),0)+IFERROR(INDEX('Hoja de Trabajo para listado'!$AB$155:$BA$1048576,MATCH($A151,'Hoja de Trabajo para listado'!$AB$155:$AB$1048576,0),MATCH((CUADRO!F$4&amp;$E151),'Hoja de Trabajo para listado'!$AB$151:$BA$151,0)),0)+IFERROR(INDEX('Hoja de Trabajo para listado'!$BC$155:$CB$1048576,MATCH($A151,'Hoja de Trabajo para listado'!$BC$155:$BC$1048576,0),MATCH((CUADRO!F$4&amp;$E151),'Hoja de Trabajo para listado'!$BC$151:$CB$151,0)),0)+IFERROR(INDEX('Hoja de Trabajo para listado'!$DE$153:$DG$274,MATCH($A151,'Hoja de Trabajo para listado'!$DE$153:$DE$1048576,0),MATCH((CUADRO!F$4&amp;$E151),'Hoja de Trabajo para listado'!$DE$151:$DG$151,0)),0)+IFERROR(INDEX('Hoja de Trabajo para listado'!$CD$155:$DC$1048576,MATCH($A151,'Hoja de Trabajo para listado'!$CD$155:$CD$1048576,0),MATCH((CUADRO!F$4&amp;$E151),'Hoja de Trabajo para listado'!$CD$151:$DC$151,0)),0)</f>
        <v>0</v>
      </c>
      <c r="G151" s="243">
        <f ca="1">+IFERROR(INDEX('Hoja de Trabajo para listado'!$A$155:$Z$1048576,MATCH($A151,'Hoja de Trabajo para listado'!$A$155:$A$1048576,0),MATCH((CUADRO!G$4&amp;$E151),'Hoja de Trabajo para listado'!$A$151:$Z$151,0)),0)+IFERROR(INDEX('Hoja de Trabajo para listado'!$AB$155:$BA$1048576,MATCH($A151,'Hoja de Trabajo para listado'!$AB$155:$AB$1048576,0),MATCH((CUADRO!G$4&amp;$E151),'Hoja de Trabajo para listado'!$AB$151:$BA$151,0)),0)+IFERROR(INDEX('Hoja de Trabajo para listado'!$BC$155:$CB$1048576,MATCH($A151,'Hoja de Trabajo para listado'!$BC$155:$BC$1048576,0),MATCH((CUADRO!G$4&amp;$E151),'Hoja de Trabajo para listado'!$BC$151:$CB$151,0)),0)+IFERROR(INDEX('Hoja de Trabajo para listado'!$DE$153:$DG$274,MATCH($A151,'Hoja de Trabajo para listado'!$DE$153:$DE$1048576,0),MATCH((CUADRO!G$4&amp;$E151),'Hoja de Trabajo para listado'!$DE$151:$DG$151,0)),0)+IFERROR(INDEX('Hoja de Trabajo para listado'!$CD$155:$DC$1048576,MATCH($A151,'Hoja de Trabajo para listado'!$CD$155:$CD$1048576,0),MATCH((CUADRO!G$4&amp;$E151),'Hoja de Trabajo para listado'!$CD$151:$DC$151,0)),0)</f>
        <v>0</v>
      </c>
      <c r="H151" s="243">
        <f ca="1">+IFERROR(INDEX('Hoja de Trabajo para listado'!$A$155:$Z$1048576,MATCH($A151,'Hoja de Trabajo para listado'!$A$155:$A$1048576,0),MATCH((CUADRO!H$4&amp;$E151),'Hoja de Trabajo para listado'!$A$151:$Z$151,0)),0)+IFERROR(INDEX('Hoja de Trabajo para listado'!$AB$155:$BA$1048576,MATCH($A151,'Hoja de Trabajo para listado'!$AB$155:$AB$1048576,0),MATCH((CUADRO!H$4&amp;$E151),'Hoja de Trabajo para listado'!$AB$151:$BA$151,0)),0)+IFERROR(INDEX('Hoja de Trabajo para listado'!$BC$155:$CB$1048576,MATCH($A151,'Hoja de Trabajo para listado'!$BC$155:$BC$1048576,0),MATCH((CUADRO!H$4&amp;$E151),'Hoja de Trabajo para listado'!$BC$151:$CB$151,0)),0)+IFERROR(INDEX('Hoja de Trabajo para listado'!$DE$153:$DG$274,MATCH($A151,'Hoja de Trabajo para listado'!$DE$153:$DE$1048576,0),MATCH((CUADRO!H$4&amp;$E151),'Hoja de Trabajo para listado'!$DE$151:$DG$151,0)),0)+IFERROR(INDEX('Hoja de Trabajo para listado'!$CD$155:$DC$1048576,MATCH($A151,'Hoja de Trabajo para listado'!$CD$155:$CD$1048576,0),MATCH((CUADRO!H$4&amp;$E151),'Hoja de Trabajo para listado'!$CD$151:$DC$151,0)),0)</f>
        <v>0</v>
      </c>
      <c r="I151" s="243">
        <f ca="1">+IFERROR(INDEX('Hoja de Trabajo para listado'!$A$155:$Z$1048576,MATCH($A151,'Hoja de Trabajo para listado'!$A$155:$A$1048576,0),MATCH((CUADRO!I$4&amp;$E151),'Hoja de Trabajo para listado'!$A$151:$Z$151,0)),0)+IFERROR(INDEX('Hoja de Trabajo para listado'!$AB$155:$BA$1048576,MATCH($A151,'Hoja de Trabajo para listado'!$AB$155:$AB$1048576,0),MATCH((CUADRO!I$4&amp;$E151),'Hoja de Trabajo para listado'!$AB$151:$BA$151,0)),0)+IFERROR(INDEX('Hoja de Trabajo para listado'!$BC$155:$CB$1048576,MATCH($A151,'Hoja de Trabajo para listado'!$BC$155:$BC$1048576,0),MATCH((CUADRO!I$4&amp;$E151),'Hoja de Trabajo para listado'!$BC$151:$CB$151,0)),0)+IFERROR(INDEX('Hoja de Trabajo para listado'!$DE$153:$DG$274,MATCH($A151,'Hoja de Trabajo para listado'!$DE$153:$DE$1048576,0),MATCH((CUADRO!I$4&amp;$E151),'Hoja de Trabajo para listado'!$DE$151:$DG$151,0)),0)+IFERROR(INDEX('Hoja de Trabajo para listado'!$CD$155:$DC$1048576,MATCH($A151,'Hoja de Trabajo para listado'!$CD$155:$CD$1048576,0),MATCH((CUADRO!I$4&amp;$E151),'Hoja de Trabajo para listado'!$CD$151:$DC$151,0)),0)</f>
        <v>0</v>
      </c>
      <c r="J151" s="243">
        <f ca="1">+IFERROR(INDEX('Hoja de Trabajo para listado'!$A$155:$Z$1048576,MATCH($A151,'Hoja de Trabajo para listado'!$A$155:$A$1048576,0),MATCH((CUADRO!J$4&amp;$E151),'Hoja de Trabajo para listado'!$A$151:$Z$151,0)),0)+IFERROR(INDEX('Hoja de Trabajo para listado'!$AB$155:$BA$1048576,MATCH($A151,'Hoja de Trabajo para listado'!$AB$155:$AB$1048576,0),MATCH((CUADRO!J$4&amp;$E151),'Hoja de Trabajo para listado'!$AB$151:$BA$151,0)),0)+IFERROR(INDEX('Hoja de Trabajo para listado'!$BC$155:$CB$1048576,MATCH($A151,'Hoja de Trabajo para listado'!$BC$155:$BC$1048576,0),MATCH((CUADRO!J$4&amp;$E151),'Hoja de Trabajo para listado'!$BC$151:$CB$151,0)),0)+IFERROR(INDEX('Hoja de Trabajo para listado'!$DE$153:$DG$274,MATCH($A151,'Hoja de Trabajo para listado'!$DE$153:$DE$1048576,0),MATCH((CUADRO!J$4&amp;$E151),'Hoja de Trabajo para listado'!$DE$151:$DG$151,0)),0)+IFERROR(INDEX('Hoja de Trabajo para listado'!$CD$155:$DC$1048576,MATCH($A151,'Hoja de Trabajo para listado'!$CD$155:$CD$1048576,0),MATCH((CUADRO!J$4&amp;$E151),'Hoja de Trabajo para listado'!$CD$151:$DC$151,0)),0)</f>
        <v>0</v>
      </c>
      <c r="K151" s="243">
        <f ca="1">+IFERROR(INDEX('Hoja de Trabajo para listado'!$A$155:$Z$1048576,MATCH($A151,'Hoja de Trabajo para listado'!$A$155:$A$1048576,0),MATCH((CUADRO!K$4&amp;$E151),'Hoja de Trabajo para listado'!$A$151:$Z$151,0)),0)+IFERROR(INDEX('Hoja de Trabajo para listado'!$AB$155:$BA$1048576,MATCH($A151,'Hoja de Trabajo para listado'!$AB$155:$AB$1048576,0),MATCH((CUADRO!K$4&amp;$E151),'Hoja de Trabajo para listado'!$AB$151:$BA$151,0)),0)+IFERROR(INDEX('Hoja de Trabajo para listado'!$BC$155:$CB$1048576,MATCH($A151,'Hoja de Trabajo para listado'!$BC$155:$BC$1048576,0),MATCH((CUADRO!K$4&amp;$E151),'Hoja de Trabajo para listado'!$BC$151:$CB$151,0)),0)+IFERROR(INDEX('Hoja de Trabajo para listado'!$DE$153:$DG$274,MATCH($A151,'Hoja de Trabajo para listado'!$DE$153:$DE$1048576,0),MATCH((CUADRO!K$4&amp;$E151),'Hoja de Trabajo para listado'!$DE$151:$DG$151,0)),0)+IFERROR(INDEX('Hoja de Trabajo para listado'!$CD$155:$DC$1048576,MATCH($A151,'Hoja de Trabajo para listado'!$CD$155:$CD$1048576,0),MATCH((CUADRO!K$4&amp;$E151),'Hoja de Trabajo para listado'!$CD$151:$DC$151,0)),0)</f>
        <v>0</v>
      </c>
      <c r="L151" s="243">
        <f ca="1">+IFERROR(INDEX('Hoja de Trabajo para listado'!$A$155:$Z$1048576,MATCH($A151,'Hoja de Trabajo para listado'!$A$155:$A$1048576,0),MATCH((CUADRO!L$4&amp;$E151),'Hoja de Trabajo para listado'!$A$151:$Z$151,0)),0)+IFERROR(INDEX('Hoja de Trabajo para listado'!$AB$155:$BA$1048576,MATCH($A151,'Hoja de Trabajo para listado'!$AB$155:$AB$1048576,0),MATCH((CUADRO!L$4&amp;$E151),'Hoja de Trabajo para listado'!$AB$151:$BA$151,0)),0)+IFERROR(INDEX('Hoja de Trabajo para listado'!$BC$155:$CB$1048576,MATCH($A151,'Hoja de Trabajo para listado'!$BC$155:$BC$1048576,0),MATCH((CUADRO!L$4&amp;$E151),'Hoja de Trabajo para listado'!$BC$151:$CB$151,0)),0)+IFERROR(INDEX('Hoja de Trabajo para listado'!$DE$153:$DG$274,MATCH($A151,'Hoja de Trabajo para listado'!$DE$153:$DE$1048576,0),MATCH((CUADRO!L$4&amp;$E151),'Hoja de Trabajo para listado'!$DE$151:$DG$151,0)),0)+IFERROR(INDEX('Hoja de Trabajo para listado'!$CD$155:$DC$1048576,MATCH($A151,'Hoja de Trabajo para listado'!$CD$155:$CD$1048576,0),MATCH((CUADRO!L$4&amp;$E151),'Hoja de Trabajo para listado'!$CD$151:$DC$151,0)),0)</f>
        <v>0</v>
      </c>
      <c r="M151" s="243">
        <f ca="1">+IFERROR(INDEX('Hoja de Trabajo para listado'!$A$155:$Z$1048576,MATCH($A151,'Hoja de Trabajo para listado'!$A$155:$A$1048576,0),MATCH((CUADRO!M$4&amp;$E151),'Hoja de Trabajo para listado'!$A$151:$Z$151,0)),0)+IFERROR(INDEX('Hoja de Trabajo para listado'!$AB$155:$BA$1048576,MATCH($A151,'Hoja de Trabajo para listado'!$AB$155:$AB$1048576,0),MATCH((CUADRO!M$4&amp;$E151),'Hoja de Trabajo para listado'!$AB$151:$BA$151,0)),0)+IFERROR(INDEX('Hoja de Trabajo para listado'!$BC$155:$CB$1048576,MATCH($A151,'Hoja de Trabajo para listado'!$BC$155:$BC$1048576,0),MATCH((CUADRO!M$4&amp;$E151),'Hoja de Trabajo para listado'!$BC$151:$CB$151,0)),0)+IFERROR(INDEX('Hoja de Trabajo para listado'!$DE$153:$DG$274,MATCH($A151,'Hoja de Trabajo para listado'!$DE$153:$DE$1048576,0),MATCH((CUADRO!M$4&amp;$E151),'Hoja de Trabajo para listado'!$DE$151:$DG$151,0)),0)+IFERROR(INDEX('Hoja de Trabajo para listado'!$CD$155:$DC$1048576,MATCH($A151,'Hoja de Trabajo para listado'!$CD$155:$CD$1048576,0),MATCH((CUADRO!M$4&amp;$E151),'Hoja de Trabajo para listado'!$CD$151:$DC$151,0)),0)</f>
        <v>0</v>
      </c>
      <c r="N151" s="243">
        <f ca="1">+IFERROR(INDEX('Hoja de Trabajo para listado'!$A$155:$Z$1048576,MATCH($A151,'Hoja de Trabajo para listado'!$A$155:$A$1048576,0),MATCH((CUADRO!N$4&amp;$E151),'Hoja de Trabajo para listado'!$A$151:$Z$151,0)),0)+IFERROR(INDEX('Hoja de Trabajo para listado'!$AB$155:$BA$1048576,MATCH($A151,'Hoja de Trabajo para listado'!$AB$155:$AB$1048576,0),MATCH((CUADRO!N$4&amp;$E151),'Hoja de Trabajo para listado'!$AB$151:$BA$151,0)),0)+IFERROR(INDEX('Hoja de Trabajo para listado'!$BC$155:$CB$1048576,MATCH($A151,'Hoja de Trabajo para listado'!$BC$155:$BC$1048576,0),MATCH((CUADRO!N$4&amp;$E151),'Hoja de Trabajo para listado'!$BC$151:$CB$151,0)),0)+IFERROR(INDEX('Hoja de Trabajo para listado'!$DE$153:$DG$274,MATCH($A151,'Hoja de Trabajo para listado'!$DE$153:$DE$1048576,0),MATCH((CUADRO!N$4&amp;$E151),'Hoja de Trabajo para listado'!$DE$151:$DG$151,0)),0)+IFERROR(INDEX('Hoja de Trabajo para listado'!$CD$155:$DC$1048576,MATCH($A151,'Hoja de Trabajo para listado'!$CD$155:$CD$1048576,0),MATCH((CUADRO!N$4&amp;$E151),'Hoja de Trabajo para listado'!$CD$151:$DC$151,0)),0)</f>
        <v>0</v>
      </c>
      <c r="O151" s="243">
        <f ca="1">+IFERROR(INDEX('Hoja de Trabajo para listado'!$A$155:$Z$1048576,MATCH($A151,'Hoja de Trabajo para listado'!$A$155:$A$1048576,0),MATCH((CUADRO!O$4&amp;$E151),'Hoja de Trabajo para listado'!$A$151:$Z$151,0)),0)+IFERROR(INDEX('Hoja de Trabajo para listado'!$AB$155:$BA$1048576,MATCH($A151,'Hoja de Trabajo para listado'!$AB$155:$AB$1048576,0),MATCH((CUADRO!O$4&amp;$E151),'Hoja de Trabajo para listado'!$AB$151:$BA$151,0)),0)+IFERROR(INDEX('Hoja de Trabajo para listado'!$BC$155:$CB$1048576,MATCH($A151,'Hoja de Trabajo para listado'!$BC$155:$BC$1048576,0),MATCH((CUADRO!O$4&amp;$E151),'Hoja de Trabajo para listado'!$BC$151:$CB$151,0)),0)+IFERROR(INDEX('Hoja de Trabajo para listado'!$DE$153:$DG$274,MATCH($A151,'Hoja de Trabajo para listado'!$DE$153:$DE$1048576,0),MATCH((CUADRO!O$4&amp;$E151),'Hoja de Trabajo para listado'!$DE$151:$DG$151,0)),0)+IFERROR(INDEX('Hoja de Trabajo para listado'!$CD$155:$DC$1048576,MATCH($A151,'Hoja de Trabajo para listado'!$CD$155:$CD$1048576,0),MATCH((CUADRO!O$4&amp;$E151),'Hoja de Trabajo para listado'!$CD$151:$DC$151,0)),0)</f>
        <v>0</v>
      </c>
      <c r="P151" s="243">
        <f ca="1">+IFERROR(INDEX('Hoja de Trabajo para listado'!$A$155:$Z$1048576,MATCH($A151,'Hoja de Trabajo para listado'!$A$155:$A$1048576,0),MATCH((CUADRO!P$4&amp;$E151),'Hoja de Trabajo para listado'!$A$151:$Z$151,0)),0)+IFERROR(INDEX('Hoja de Trabajo para listado'!$AB$155:$BA$1048576,MATCH($A151,'Hoja de Trabajo para listado'!$AB$155:$AB$1048576,0),MATCH((CUADRO!P$4&amp;$E151),'Hoja de Trabajo para listado'!$AB$151:$BA$151,0)),0)+IFERROR(INDEX('Hoja de Trabajo para listado'!$BC$155:$CB$1048576,MATCH($A151,'Hoja de Trabajo para listado'!$BC$155:$BC$1048576,0),MATCH((CUADRO!P$4&amp;$E151),'Hoja de Trabajo para listado'!$BC$151:$CB$151,0)),0)+IFERROR(INDEX('Hoja de Trabajo para listado'!$DE$153:$DG$274,MATCH($A151,'Hoja de Trabajo para listado'!$DE$153:$DE$1048576,0),MATCH((CUADRO!P$4&amp;$E151),'Hoja de Trabajo para listado'!$DE$151:$DG$151,0)),0)+IFERROR(INDEX('Hoja de Trabajo para listado'!$CD$155:$DC$1048576,MATCH($A151,'Hoja de Trabajo para listado'!$CD$155:$CD$1048576,0),MATCH((CUADRO!P$4&amp;$E151),'Hoja de Trabajo para listado'!$CD$151:$DC$151,0)),0)</f>
        <v>0</v>
      </c>
      <c r="Q151" s="243">
        <f ca="1">+IFERROR(INDEX('Hoja de Trabajo para listado'!$A$155:$Z$1048576,MATCH($A151,'Hoja de Trabajo para listado'!$A$155:$A$1048576,0),MATCH((CUADRO!Q$4&amp;$E151),'Hoja de Trabajo para listado'!$A$151:$Z$151,0)),0)+IFERROR(INDEX('Hoja de Trabajo para listado'!$AB$155:$BA$1048576,MATCH($A151,'Hoja de Trabajo para listado'!$AB$155:$AB$1048576,0),MATCH((CUADRO!Q$4&amp;$E151),'Hoja de Trabajo para listado'!$AB$151:$BA$151,0)),0)+IFERROR(INDEX('Hoja de Trabajo para listado'!$BC$155:$CB$1048576,MATCH($A151,'Hoja de Trabajo para listado'!$BC$155:$BC$1048576,0),MATCH((CUADRO!Q$4&amp;$E151),'Hoja de Trabajo para listado'!$BC$151:$CB$151,0)),0)+IFERROR(INDEX('Hoja de Trabajo para listado'!$DE$153:$DG$274,MATCH($A151,'Hoja de Trabajo para listado'!$DE$153:$DE$1048576,0),MATCH((CUADRO!Q$4&amp;$E151),'Hoja de Trabajo para listado'!$DE$151:$DG$151,0)),0)+IFERROR(INDEX('Hoja de Trabajo para listado'!$CD$155:$DC$1048576,MATCH($A151,'Hoja de Trabajo para listado'!$CD$155:$CD$1048576,0),MATCH((CUADRO!Q$4&amp;$E151),'Hoja de Trabajo para listado'!$CD$151:$DC$151,0)),0)</f>
        <v>0</v>
      </c>
      <c r="R151" s="243">
        <f t="shared" ca="1" si="7"/>
        <v>0</v>
      </c>
      <c r="S151" s="243"/>
      <c r="T151" s="243">
        <f ca="1">+T152</f>
        <v>463</v>
      </c>
      <c r="U151" s="242">
        <f t="shared" si="8"/>
        <v>1</v>
      </c>
      <c r="V151" s="333" t="str">
        <f>+VLOOKUP(A151,bd_lista!$A$3:$E$592,5,FALSE)</f>
        <v>Instituciones Descentralizadas</v>
      </c>
      <c r="W151" s="387" t="str">
        <f>+V151</f>
        <v>Instituciones Descentralizadas</v>
      </c>
      <c r="X151" s="242">
        <f>+VLOOKUP(A151,[4]Sheet1!$A$13:$D$744,4,FALSE)</f>
        <v>41</v>
      </c>
      <c r="Y151" s="242" t="str">
        <f>+VLOOKUP(X151,bd_lista!$A$3:$C$592,3,FALSE)</f>
        <v>Ministerio de Desarrollo Productivo y Economía Plural</v>
      </c>
      <c r="Z151" s="294">
        <f>+X151</f>
        <v>41</v>
      </c>
      <c r="AA151" s="319" t="str">
        <f>+Y151</f>
        <v>Ministerio de Desarrollo Productivo y Economía Plural</v>
      </c>
    </row>
    <row r="152" spans="1:27" ht="15" customHeight="1">
      <c r="A152" s="32">
        <v>224</v>
      </c>
      <c r="B152" s="393"/>
      <c r="C152" s="333" t="str">
        <f>+VLOOKUP(A152,bd_lista!$A$3:$C$592,3,FALSE)</f>
        <v>Insumos Bolivia</v>
      </c>
      <c r="D152" s="390"/>
      <c r="E152" s="333" t="s">
        <v>1305</v>
      </c>
      <c r="F152" s="245">
        <f ca="1">+IFERROR(INDEX('Hoja de Trabajo para listado'!$A$155:$Z$1048576,MATCH($A152,'Hoja de Trabajo para listado'!$A$155:$A$1048576,0),MATCH((CUADRO!F$4&amp;$E152),'Hoja de Trabajo para listado'!$A$151:$Z$151,0)),0)+IFERROR(INDEX('Hoja de Trabajo para listado'!$AB$155:$BA$1048576,MATCH($A152,'Hoja de Trabajo para listado'!$AB$155:$AB$1048576,0),MATCH((CUADRO!F$4&amp;$E152),'Hoja de Trabajo para listado'!$AB$151:$BA$151,0)),0)+IFERROR(INDEX('Hoja de Trabajo para listado'!$BC$155:$CB$1048576,MATCH($A152,'Hoja de Trabajo para listado'!$BC$155:$BC$1048576,0),MATCH((CUADRO!F$4&amp;$E152),'Hoja de Trabajo para listado'!$BC$151:$CB$151,0)),0)+IFERROR(INDEX('Hoja de Trabajo para listado'!$DE$153:$DG$274,MATCH($A152,'Hoja de Trabajo para listado'!$DE$153:$DE$1048576,0),MATCH((CUADRO!F$4&amp;$E152),'Hoja de Trabajo para listado'!$DE$151:$DG$151,0)),0)+IFERROR(INDEX('Hoja de Trabajo para listado'!$CD$155:$DC$1048576,MATCH($A152,'Hoja de Trabajo para listado'!$CD$155:$CD$1048576,0),MATCH((CUADRO!F$4&amp;$E152),'Hoja de Trabajo para listado'!$CD$151:$DC$151,0)),0)</f>
        <v>0</v>
      </c>
      <c r="G152" s="245">
        <f ca="1">+IFERROR(INDEX('Hoja de Trabajo para listado'!$A$155:$Z$1048576,MATCH($A152,'Hoja de Trabajo para listado'!$A$155:$A$1048576,0),MATCH((CUADRO!G$4&amp;$E152),'Hoja de Trabajo para listado'!$A$151:$Z$151,0)),0)+IFERROR(INDEX('Hoja de Trabajo para listado'!$AB$155:$BA$1048576,MATCH($A152,'Hoja de Trabajo para listado'!$AB$155:$AB$1048576,0),MATCH((CUADRO!G$4&amp;$E152),'Hoja de Trabajo para listado'!$AB$151:$BA$151,0)),0)+IFERROR(INDEX('Hoja de Trabajo para listado'!$BC$155:$CB$1048576,MATCH($A152,'Hoja de Trabajo para listado'!$BC$155:$BC$1048576,0),MATCH((CUADRO!G$4&amp;$E152),'Hoja de Trabajo para listado'!$BC$151:$CB$151,0)),0)+IFERROR(INDEX('Hoja de Trabajo para listado'!$DE$153:$DG$274,MATCH($A152,'Hoja de Trabajo para listado'!$DE$153:$DE$1048576,0),MATCH((CUADRO!G$4&amp;$E152),'Hoja de Trabajo para listado'!$DE$151:$DG$151,0)),0)+IFERROR(INDEX('Hoja de Trabajo para listado'!$CD$155:$DC$1048576,MATCH($A152,'Hoja de Trabajo para listado'!$CD$155:$CD$1048576,0),MATCH((CUADRO!G$4&amp;$E152),'Hoja de Trabajo para listado'!$CD$151:$DC$151,0)),0)</f>
        <v>0</v>
      </c>
      <c r="H152" s="245">
        <f ca="1">+IFERROR(INDEX('Hoja de Trabajo para listado'!$A$155:$Z$1048576,MATCH($A152,'Hoja de Trabajo para listado'!$A$155:$A$1048576,0),MATCH((CUADRO!H$4&amp;$E152),'Hoja de Trabajo para listado'!$A$151:$Z$151,0)),0)+IFERROR(INDEX('Hoja de Trabajo para listado'!$AB$155:$BA$1048576,MATCH($A152,'Hoja de Trabajo para listado'!$AB$155:$AB$1048576,0),MATCH((CUADRO!H$4&amp;$E152),'Hoja de Trabajo para listado'!$AB$151:$BA$151,0)),0)+IFERROR(INDEX('Hoja de Trabajo para listado'!$BC$155:$CB$1048576,MATCH($A152,'Hoja de Trabajo para listado'!$BC$155:$BC$1048576,0),MATCH((CUADRO!H$4&amp;$E152),'Hoja de Trabajo para listado'!$BC$151:$CB$151,0)),0)+IFERROR(INDEX('Hoja de Trabajo para listado'!$DE$153:$DG$274,MATCH($A152,'Hoja de Trabajo para listado'!$DE$153:$DE$1048576,0),MATCH((CUADRO!H$4&amp;$E152),'Hoja de Trabajo para listado'!$DE$151:$DG$151,0)),0)+IFERROR(INDEX('Hoja de Trabajo para listado'!$CD$155:$DC$1048576,MATCH($A152,'Hoja de Trabajo para listado'!$CD$155:$CD$1048576,0),MATCH((CUADRO!H$4&amp;$E152),'Hoja de Trabajo para listado'!$CD$151:$DC$151,0)),0)</f>
        <v>100</v>
      </c>
      <c r="I152" s="245">
        <f ca="1">+IFERROR(INDEX('Hoja de Trabajo para listado'!$A$155:$Z$1048576,MATCH($A152,'Hoja de Trabajo para listado'!$A$155:$A$1048576,0),MATCH((CUADRO!I$4&amp;$E152),'Hoja de Trabajo para listado'!$A$151:$Z$151,0)),0)+IFERROR(INDEX('Hoja de Trabajo para listado'!$AB$155:$BA$1048576,MATCH($A152,'Hoja de Trabajo para listado'!$AB$155:$AB$1048576,0),MATCH((CUADRO!I$4&amp;$E152),'Hoja de Trabajo para listado'!$AB$151:$BA$151,0)),0)+IFERROR(INDEX('Hoja de Trabajo para listado'!$BC$155:$CB$1048576,MATCH($A152,'Hoja de Trabajo para listado'!$BC$155:$BC$1048576,0),MATCH((CUADRO!I$4&amp;$E152),'Hoja de Trabajo para listado'!$BC$151:$CB$151,0)),0)+IFERROR(INDEX('Hoja de Trabajo para listado'!$DE$153:$DG$274,MATCH($A152,'Hoja de Trabajo para listado'!$DE$153:$DE$1048576,0),MATCH((CUADRO!I$4&amp;$E152),'Hoja de Trabajo para listado'!$DE$151:$DG$151,0)),0)+IFERROR(INDEX('Hoja de Trabajo para listado'!$CD$155:$DC$1048576,MATCH($A152,'Hoja de Trabajo para listado'!$CD$155:$CD$1048576,0),MATCH((CUADRO!I$4&amp;$E152),'Hoja de Trabajo para listado'!$CD$151:$DC$151,0)),0)</f>
        <v>0</v>
      </c>
      <c r="J152" s="245">
        <f ca="1">+IFERROR(INDEX('Hoja de Trabajo para listado'!$A$155:$Z$1048576,MATCH($A152,'Hoja de Trabajo para listado'!$A$155:$A$1048576,0),MATCH((CUADRO!J$4&amp;$E152),'Hoja de Trabajo para listado'!$A$151:$Z$151,0)),0)+IFERROR(INDEX('Hoja de Trabajo para listado'!$AB$155:$BA$1048576,MATCH($A152,'Hoja de Trabajo para listado'!$AB$155:$AB$1048576,0),MATCH((CUADRO!J$4&amp;$E152),'Hoja de Trabajo para listado'!$AB$151:$BA$151,0)),0)+IFERROR(INDEX('Hoja de Trabajo para listado'!$BC$155:$CB$1048576,MATCH($A152,'Hoja de Trabajo para listado'!$BC$155:$BC$1048576,0),MATCH((CUADRO!J$4&amp;$E152),'Hoja de Trabajo para listado'!$BC$151:$CB$151,0)),0)+IFERROR(INDEX('Hoja de Trabajo para listado'!$DE$153:$DG$274,MATCH($A152,'Hoja de Trabajo para listado'!$DE$153:$DE$1048576,0),MATCH((CUADRO!J$4&amp;$E152),'Hoja de Trabajo para listado'!$DE$151:$DG$151,0)),0)+IFERROR(INDEX('Hoja de Trabajo para listado'!$CD$155:$DC$1048576,MATCH($A152,'Hoja de Trabajo para listado'!$CD$155:$CD$1048576,0),MATCH((CUADRO!J$4&amp;$E152),'Hoja de Trabajo para listado'!$CD$151:$DC$151,0)),0)</f>
        <v>363</v>
      </c>
      <c r="K152" s="245">
        <f ca="1">+IFERROR(INDEX('Hoja de Trabajo para listado'!$A$155:$Z$1048576,MATCH($A152,'Hoja de Trabajo para listado'!$A$155:$A$1048576,0),MATCH((CUADRO!K$4&amp;$E152),'Hoja de Trabajo para listado'!$A$151:$Z$151,0)),0)+IFERROR(INDEX('Hoja de Trabajo para listado'!$AB$155:$BA$1048576,MATCH($A152,'Hoja de Trabajo para listado'!$AB$155:$AB$1048576,0),MATCH((CUADRO!K$4&amp;$E152),'Hoja de Trabajo para listado'!$AB$151:$BA$151,0)),0)+IFERROR(INDEX('Hoja de Trabajo para listado'!$BC$155:$CB$1048576,MATCH($A152,'Hoja de Trabajo para listado'!$BC$155:$BC$1048576,0),MATCH((CUADRO!K$4&amp;$E152),'Hoja de Trabajo para listado'!$BC$151:$CB$151,0)),0)+IFERROR(INDEX('Hoja de Trabajo para listado'!$DE$153:$DG$274,MATCH($A152,'Hoja de Trabajo para listado'!$DE$153:$DE$1048576,0),MATCH((CUADRO!K$4&amp;$E152),'Hoja de Trabajo para listado'!$DE$151:$DG$151,0)),0)+IFERROR(INDEX('Hoja de Trabajo para listado'!$CD$155:$DC$1048576,MATCH($A152,'Hoja de Trabajo para listado'!$CD$155:$CD$1048576,0),MATCH((CUADRO!K$4&amp;$E152),'Hoja de Trabajo para listado'!$CD$151:$DC$151,0)),0)</f>
        <v>0</v>
      </c>
      <c r="L152" s="245">
        <f ca="1">+IFERROR(INDEX('Hoja de Trabajo para listado'!$A$155:$Z$1048576,MATCH($A152,'Hoja de Trabajo para listado'!$A$155:$A$1048576,0),MATCH((CUADRO!L$4&amp;$E152),'Hoja de Trabajo para listado'!$A$151:$Z$151,0)),0)+IFERROR(INDEX('Hoja de Trabajo para listado'!$AB$155:$BA$1048576,MATCH($A152,'Hoja de Trabajo para listado'!$AB$155:$AB$1048576,0),MATCH((CUADRO!L$4&amp;$E152),'Hoja de Trabajo para listado'!$AB$151:$BA$151,0)),0)+IFERROR(INDEX('Hoja de Trabajo para listado'!$BC$155:$CB$1048576,MATCH($A152,'Hoja de Trabajo para listado'!$BC$155:$BC$1048576,0),MATCH((CUADRO!L$4&amp;$E152),'Hoja de Trabajo para listado'!$BC$151:$CB$151,0)),0)+IFERROR(INDEX('Hoja de Trabajo para listado'!$DE$153:$DG$274,MATCH($A152,'Hoja de Trabajo para listado'!$DE$153:$DE$1048576,0),MATCH((CUADRO!L$4&amp;$E152),'Hoja de Trabajo para listado'!$DE$151:$DG$151,0)),0)+IFERROR(INDEX('Hoja de Trabajo para listado'!$CD$155:$DC$1048576,MATCH($A152,'Hoja de Trabajo para listado'!$CD$155:$CD$1048576,0),MATCH((CUADRO!L$4&amp;$E152),'Hoja de Trabajo para listado'!$CD$151:$DC$151,0)),0)</f>
        <v>0</v>
      </c>
      <c r="M152" s="245">
        <f ca="1">+IFERROR(INDEX('Hoja de Trabajo para listado'!$A$155:$Z$1048576,MATCH($A152,'Hoja de Trabajo para listado'!$A$155:$A$1048576,0),MATCH((CUADRO!M$4&amp;$E152),'Hoja de Trabajo para listado'!$A$151:$Z$151,0)),0)+IFERROR(INDEX('Hoja de Trabajo para listado'!$AB$155:$BA$1048576,MATCH($A152,'Hoja de Trabajo para listado'!$AB$155:$AB$1048576,0),MATCH((CUADRO!M$4&amp;$E152),'Hoja de Trabajo para listado'!$AB$151:$BA$151,0)),0)+IFERROR(INDEX('Hoja de Trabajo para listado'!$BC$155:$CB$1048576,MATCH($A152,'Hoja de Trabajo para listado'!$BC$155:$BC$1048576,0),MATCH((CUADRO!M$4&amp;$E152),'Hoja de Trabajo para listado'!$BC$151:$CB$151,0)),0)+IFERROR(INDEX('Hoja de Trabajo para listado'!$DE$153:$DG$274,MATCH($A152,'Hoja de Trabajo para listado'!$DE$153:$DE$1048576,0),MATCH((CUADRO!M$4&amp;$E152),'Hoja de Trabajo para listado'!$DE$151:$DG$151,0)),0)+IFERROR(INDEX('Hoja de Trabajo para listado'!$CD$155:$DC$1048576,MATCH($A152,'Hoja de Trabajo para listado'!$CD$155:$CD$1048576,0),MATCH((CUADRO!M$4&amp;$E152),'Hoja de Trabajo para listado'!$CD$151:$DC$151,0)),0)</f>
        <v>0</v>
      </c>
      <c r="N152" s="245">
        <f ca="1">+IFERROR(INDEX('Hoja de Trabajo para listado'!$A$155:$Z$1048576,MATCH($A152,'Hoja de Trabajo para listado'!$A$155:$A$1048576,0),MATCH((CUADRO!N$4&amp;$E152),'Hoja de Trabajo para listado'!$A$151:$Z$151,0)),0)+IFERROR(INDEX('Hoja de Trabajo para listado'!$AB$155:$BA$1048576,MATCH($A152,'Hoja de Trabajo para listado'!$AB$155:$AB$1048576,0),MATCH((CUADRO!N$4&amp;$E152),'Hoja de Trabajo para listado'!$AB$151:$BA$151,0)),0)+IFERROR(INDEX('Hoja de Trabajo para listado'!$BC$155:$CB$1048576,MATCH($A152,'Hoja de Trabajo para listado'!$BC$155:$BC$1048576,0),MATCH((CUADRO!N$4&amp;$E152),'Hoja de Trabajo para listado'!$BC$151:$CB$151,0)),0)+IFERROR(INDEX('Hoja de Trabajo para listado'!$DE$153:$DG$274,MATCH($A152,'Hoja de Trabajo para listado'!$DE$153:$DE$1048576,0),MATCH((CUADRO!N$4&amp;$E152),'Hoja de Trabajo para listado'!$DE$151:$DG$151,0)),0)+IFERROR(INDEX('Hoja de Trabajo para listado'!$CD$155:$DC$1048576,MATCH($A152,'Hoja de Trabajo para listado'!$CD$155:$CD$1048576,0),MATCH((CUADRO!N$4&amp;$E152),'Hoja de Trabajo para listado'!$CD$151:$DC$151,0)),0)</f>
        <v>0</v>
      </c>
      <c r="O152" s="245">
        <f ca="1">+IFERROR(INDEX('Hoja de Trabajo para listado'!$A$155:$Z$1048576,MATCH($A152,'Hoja de Trabajo para listado'!$A$155:$A$1048576,0),MATCH((CUADRO!O$4&amp;$E152),'Hoja de Trabajo para listado'!$A$151:$Z$151,0)),0)+IFERROR(INDEX('Hoja de Trabajo para listado'!$AB$155:$BA$1048576,MATCH($A152,'Hoja de Trabajo para listado'!$AB$155:$AB$1048576,0),MATCH((CUADRO!O$4&amp;$E152),'Hoja de Trabajo para listado'!$AB$151:$BA$151,0)),0)+IFERROR(INDEX('Hoja de Trabajo para listado'!$BC$155:$CB$1048576,MATCH($A152,'Hoja de Trabajo para listado'!$BC$155:$BC$1048576,0),MATCH((CUADRO!O$4&amp;$E152),'Hoja de Trabajo para listado'!$BC$151:$CB$151,0)),0)+IFERROR(INDEX('Hoja de Trabajo para listado'!$DE$153:$DG$274,MATCH($A152,'Hoja de Trabajo para listado'!$DE$153:$DE$1048576,0),MATCH((CUADRO!O$4&amp;$E152),'Hoja de Trabajo para listado'!$DE$151:$DG$151,0)),0)+IFERROR(INDEX('Hoja de Trabajo para listado'!$CD$155:$DC$1048576,MATCH($A152,'Hoja de Trabajo para listado'!$CD$155:$CD$1048576,0),MATCH((CUADRO!O$4&amp;$E152),'Hoja de Trabajo para listado'!$CD$151:$DC$151,0)),0)</f>
        <v>0</v>
      </c>
      <c r="P152" s="245">
        <f ca="1">+IFERROR(INDEX('Hoja de Trabajo para listado'!$A$155:$Z$1048576,MATCH($A152,'Hoja de Trabajo para listado'!$A$155:$A$1048576,0),MATCH((CUADRO!P$4&amp;$E152),'Hoja de Trabajo para listado'!$A$151:$Z$151,0)),0)+IFERROR(INDEX('Hoja de Trabajo para listado'!$AB$155:$BA$1048576,MATCH($A152,'Hoja de Trabajo para listado'!$AB$155:$AB$1048576,0),MATCH((CUADRO!P$4&amp;$E152),'Hoja de Trabajo para listado'!$AB$151:$BA$151,0)),0)+IFERROR(INDEX('Hoja de Trabajo para listado'!$BC$155:$CB$1048576,MATCH($A152,'Hoja de Trabajo para listado'!$BC$155:$BC$1048576,0),MATCH((CUADRO!P$4&amp;$E152),'Hoja de Trabajo para listado'!$BC$151:$CB$151,0)),0)+IFERROR(INDEX('Hoja de Trabajo para listado'!$DE$153:$DG$274,MATCH($A152,'Hoja de Trabajo para listado'!$DE$153:$DE$1048576,0),MATCH((CUADRO!P$4&amp;$E152),'Hoja de Trabajo para listado'!$DE$151:$DG$151,0)),0)+IFERROR(INDEX('Hoja de Trabajo para listado'!$CD$155:$DC$1048576,MATCH($A152,'Hoja de Trabajo para listado'!$CD$155:$CD$1048576,0),MATCH((CUADRO!P$4&amp;$E152),'Hoja de Trabajo para listado'!$CD$151:$DC$151,0)),0)</f>
        <v>0</v>
      </c>
      <c r="Q152" s="245">
        <f ca="1">+IFERROR(INDEX('Hoja de Trabajo para listado'!$A$155:$Z$1048576,MATCH($A152,'Hoja de Trabajo para listado'!$A$155:$A$1048576,0),MATCH((CUADRO!Q$4&amp;$E152),'Hoja de Trabajo para listado'!$A$151:$Z$151,0)),0)+IFERROR(INDEX('Hoja de Trabajo para listado'!$AB$155:$BA$1048576,MATCH($A152,'Hoja de Trabajo para listado'!$AB$155:$AB$1048576,0),MATCH((CUADRO!Q$4&amp;$E152),'Hoja de Trabajo para listado'!$AB$151:$BA$151,0)),0)+IFERROR(INDEX('Hoja de Trabajo para listado'!$BC$155:$CB$1048576,MATCH($A152,'Hoja de Trabajo para listado'!$BC$155:$BC$1048576,0),MATCH((CUADRO!Q$4&amp;$E152),'Hoja de Trabajo para listado'!$BC$151:$CB$151,0)),0)+IFERROR(INDEX('Hoja de Trabajo para listado'!$DE$153:$DG$274,MATCH($A152,'Hoja de Trabajo para listado'!$DE$153:$DE$1048576,0),MATCH((CUADRO!Q$4&amp;$E152),'Hoja de Trabajo para listado'!$DE$151:$DG$151,0)),0)+IFERROR(INDEX('Hoja de Trabajo para listado'!$CD$155:$DC$1048576,MATCH($A152,'Hoja de Trabajo para listado'!$CD$155:$CD$1048576,0),MATCH((CUADRO!Q$4&amp;$E152),'Hoja de Trabajo para listado'!$CD$151:$DC$151,0)),0)</f>
        <v>0</v>
      </c>
      <c r="R152" s="245">
        <f t="shared" ca="1" si="7"/>
        <v>463</v>
      </c>
      <c r="S152" s="245">
        <f ca="1">+R151+R152</f>
        <v>463</v>
      </c>
      <c r="T152" s="245">
        <f ca="1">+S152</f>
        <v>463</v>
      </c>
      <c r="U152" s="244">
        <f t="shared" si="8"/>
        <v>2</v>
      </c>
      <c r="V152" s="333" t="str">
        <f>+VLOOKUP(A152,bd_lista!$A$3:$E$592,5,FALSE)</f>
        <v>Instituciones Descentralizadas</v>
      </c>
      <c r="W152" s="388"/>
      <c r="X152" s="242">
        <f>+VLOOKUP(A152,[4]Sheet1!$A$13:$D$744,4,FALSE)</f>
        <v>41</v>
      </c>
      <c r="Y152" s="242" t="str">
        <f>+VLOOKUP(X152,bd_lista!$A$3:$C$592,3,FALSE)</f>
        <v>Ministerio de Desarrollo Productivo y Economía Plural</v>
      </c>
      <c r="Z152" s="292"/>
      <c r="AA152" s="321"/>
    </row>
    <row r="153" spans="1:27" ht="15" hidden="1" customHeight="1">
      <c r="A153" s="251">
        <v>225</v>
      </c>
      <c r="B153" s="392">
        <f>+A153</f>
        <v>225</v>
      </c>
      <c r="C153" s="247" t="str">
        <f>+VLOOKUP(A153,bd_lista!$A$3:$C$592,3,FALSE)</f>
        <v>Serv. Nal. para la Sostenibilidad en Saneamiento Básico</v>
      </c>
      <c r="D153" s="389" t="str">
        <f>+C153</f>
        <v>Serv. Nal. para la Sostenibilidad en Saneamiento Básico</v>
      </c>
      <c r="E153" s="247" t="s">
        <v>1304</v>
      </c>
      <c r="F153" s="243">
        <f ca="1">+IFERROR(INDEX('Hoja de Trabajo para listado'!$A$155:$Z$1048576,MATCH($A153,'Hoja de Trabajo para listado'!$A$155:$A$1048576,0),MATCH((CUADRO!F$4&amp;$E153),'Hoja de Trabajo para listado'!$A$151:$Z$151,0)),0)+IFERROR(INDEX('Hoja de Trabajo para listado'!$AB$155:$BA$1048576,MATCH($A153,'Hoja de Trabajo para listado'!$AB$155:$AB$1048576,0),MATCH((CUADRO!F$4&amp;$E153),'Hoja de Trabajo para listado'!$AB$151:$BA$151,0)),0)+IFERROR(INDEX('Hoja de Trabajo para listado'!$BC$155:$CB$1048576,MATCH($A153,'Hoja de Trabajo para listado'!$BC$155:$BC$1048576,0),MATCH((CUADRO!F$4&amp;$E153),'Hoja de Trabajo para listado'!$BC$151:$CB$151,0)),0)+IFERROR(INDEX('Hoja de Trabajo para listado'!$DE$153:$DG$274,MATCH($A153,'Hoja de Trabajo para listado'!$DE$153:$DE$1048576,0),MATCH((CUADRO!F$4&amp;$E153),'Hoja de Trabajo para listado'!$DE$151:$DG$151,0)),0)+IFERROR(INDEX('Hoja de Trabajo para listado'!$CD$155:$DC$1048576,MATCH($A153,'Hoja de Trabajo para listado'!$CD$155:$CD$1048576,0),MATCH((CUADRO!F$4&amp;$E153),'Hoja de Trabajo para listado'!$CD$151:$DC$151,0)),0)</f>
        <v>0</v>
      </c>
      <c r="G153" s="243">
        <f ca="1">+IFERROR(INDEX('Hoja de Trabajo para listado'!$A$155:$Z$1048576,MATCH($A153,'Hoja de Trabajo para listado'!$A$155:$A$1048576,0),MATCH((CUADRO!G$4&amp;$E153),'Hoja de Trabajo para listado'!$A$151:$Z$151,0)),0)+IFERROR(INDEX('Hoja de Trabajo para listado'!$AB$155:$BA$1048576,MATCH($A153,'Hoja de Trabajo para listado'!$AB$155:$AB$1048576,0),MATCH((CUADRO!G$4&amp;$E153),'Hoja de Trabajo para listado'!$AB$151:$BA$151,0)),0)+IFERROR(INDEX('Hoja de Trabajo para listado'!$BC$155:$CB$1048576,MATCH($A153,'Hoja de Trabajo para listado'!$BC$155:$BC$1048576,0),MATCH((CUADRO!G$4&amp;$E153),'Hoja de Trabajo para listado'!$BC$151:$CB$151,0)),0)+IFERROR(INDEX('Hoja de Trabajo para listado'!$DE$153:$DG$274,MATCH($A153,'Hoja de Trabajo para listado'!$DE$153:$DE$1048576,0),MATCH((CUADRO!G$4&amp;$E153),'Hoja de Trabajo para listado'!$DE$151:$DG$151,0)),0)+IFERROR(INDEX('Hoja de Trabajo para listado'!$CD$155:$DC$1048576,MATCH($A153,'Hoja de Trabajo para listado'!$CD$155:$CD$1048576,0),MATCH((CUADRO!G$4&amp;$E153),'Hoja de Trabajo para listado'!$CD$151:$DC$151,0)),0)</f>
        <v>0</v>
      </c>
      <c r="H153" s="243">
        <f ca="1">+IFERROR(INDEX('Hoja de Trabajo para listado'!$A$155:$Z$1048576,MATCH($A153,'Hoja de Trabajo para listado'!$A$155:$A$1048576,0),MATCH((CUADRO!H$4&amp;$E153),'Hoja de Trabajo para listado'!$A$151:$Z$151,0)),0)+IFERROR(INDEX('Hoja de Trabajo para listado'!$AB$155:$BA$1048576,MATCH($A153,'Hoja de Trabajo para listado'!$AB$155:$AB$1048576,0),MATCH((CUADRO!H$4&amp;$E153),'Hoja de Trabajo para listado'!$AB$151:$BA$151,0)),0)+IFERROR(INDEX('Hoja de Trabajo para listado'!$BC$155:$CB$1048576,MATCH($A153,'Hoja de Trabajo para listado'!$BC$155:$BC$1048576,0),MATCH((CUADRO!H$4&amp;$E153),'Hoja de Trabajo para listado'!$BC$151:$CB$151,0)),0)+IFERROR(INDEX('Hoja de Trabajo para listado'!$DE$153:$DG$274,MATCH($A153,'Hoja de Trabajo para listado'!$DE$153:$DE$1048576,0),MATCH((CUADRO!H$4&amp;$E153),'Hoja de Trabajo para listado'!$DE$151:$DG$151,0)),0)+IFERROR(INDEX('Hoja de Trabajo para listado'!$CD$155:$DC$1048576,MATCH($A153,'Hoja de Trabajo para listado'!$CD$155:$CD$1048576,0),MATCH((CUADRO!H$4&amp;$E153),'Hoja de Trabajo para listado'!$CD$151:$DC$151,0)),0)</f>
        <v>0</v>
      </c>
      <c r="I153" s="243">
        <f ca="1">+IFERROR(INDEX('Hoja de Trabajo para listado'!$A$155:$Z$1048576,MATCH($A153,'Hoja de Trabajo para listado'!$A$155:$A$1048576,0),MATCH((CUADRO!I$4&amp;$E153),'Hoja de Trabajo para listado'!$A$151:$Z$151,0)),0)+IFERROR(INDEX('Hoja de Trabajo para listado'!$AB$155:$BA$1048576,MATCH($A153,'Hoja de Trabajo para listado'!$AB$155:$AB$1048576,0),MATCH((CUADRO!I$4&amp;$E153),'Hoja de Trabajo para listado'!$AB$151:$BA$151,0)),0)+IFERROR(INDEX('Hoja de Trabajo para listado'!$BC$155:$CB$1048576,MATCH($A153,'Hoja de Trabajo para listado'!$BC$155:$BC$1048576,0),MATCH((CUADRO!I$4&amp;$E153),'Hoja de Trabajo para listado'!$BC$151:$CB$151,0)),0)+IFERROR(INDEX('Hoja de Trabajo para listado'!$DE$153:$DG$274,MATCH($A153,'Hoja de Trabajo para listado'!$DE$153:$DE$1048576,0),MATCH((CUADRO!I$4&amp;$E153),'Hoja de Trabajo para listado'!$DE$151:$DG$151,0)),0)+IFERROR(INDEX('Hoja de Trabajo para listado'!$CD$155:$DC$1048576,MATCH($A153,'Hoja de Trabajo para listado'!$CD$155:$CD$1048576,0),MATCH((CUADRO!I$4&amp;$E153),'Hoja de Trabajo para listado'!$CD$151:$DC$151,0)),0)</f>
        <v>0</v>
      </c>
      <c r="J153" s="243">
        <f ca="1">+IFERROR(INDEX('Hoja de Trabajo para listado'!$A$155:$Z$1048576,MATCH($A153,'Hoja de Trabajo para listado'!$A$155:$A$1048576,0),MATCH((CUADRO!J$4&amp;$E153),'Hoja de Trabajo para listado'!$A$151:$Z$151,0)),0)+IFERROR(INDEX('Hoja de Trabajo para listado'!$AB$155:$BA$1048576,MATCH($A153,'Hoja de Trabajo para listado'!$AB$155:$AB$1048576,0),MATCH((CUADRO!J$4&amp;$E153),'Hoja de Trabajo para listado'!$AB$151:$BA$151,0)),0)+IFERROR(INDEX('Hoja de Trabajo para listado'!$BC$155:$CB$1048576,MATCH($A153,'Hoja de Trabajo para listado'!$BC$155:$BC$1048576,0),MATCH((CUADRO!J$4&amp;$E153),'Hoja de Trabajo para listado'!$BC$151:$CB$151,0)),0)+IFERROR(INDEX('Hoja de Trabajo para listado'!$DE$153:$DG$274,MATCH($A153,'Hoja de Trabajo para listado'!$DE$153:$DE$1048576,0),MATCH((CUADRO!J$4&amp;$E153),'Hoja de Trabajo para listado'!$DE$151:$DG$151,0)),0)+IFERROR(INDEX('Hoja de Trabajo para listado'!$CD$155:$DC$1048576,MATCH($A153,'Hoja de Trabajo para listado'!$CD$155:$CD$1048576,0),MATCH((CUADRO!J$4&amp;$E153),'Hoja de Trabajo para listado'!$CD$151:$DC$151,0)),0)</f>
        <v>0</v>
      </c>
      <c r="K153" s="243">
        <f ca="1">+IFERROR(INDEX('Hoja de Trabajo para listado'!$A$155:$Z$1048576,MATCH($A153,'Hoja de Trabajo para listado'!$A$155:$A$1048576,0),MATCH((CUADRO!K$4&amp;$E153),'Hoja de Trabajo para listado'!$A$151:$Z$151,0)),0)+IFERROR(INDEX('Hoja de Trabajo para listado'!$AB$155:$BA$1048576,MATCH($A153,'Hoja de Trabajo para listado'!$AB$155:$AB$1048576,0),MATCH((CUADRO!K$4&amp;$E153),'Hoja de Trabajo para listado'!$AB$151:$BA$151,0)),0)+IFERROR(INDEX('Hoja de Trabajo para listado'!$BC$155:$CB$1048576,MATCH($A153,'Hoja de Trabajo para listado'!$BC$155:$BC$1048576,0),MATCH((CUADRO!K$4&amp;$E153),'Hoja de Trabajo para listado'!$BC$151:$CB$151,0)),0)+IFERROR(INDEX('Hoja de Trabajo para listado'!$DE$153:$DG$274,MATCH($A153,'Hoja de Trabajo para listado'!$DE$153:$DE$1048576,0),MATCH((CUADRO!K$4&amp;$E153),'Hoja de Trabajo para listado'!$DE$151:$DG$151,0)),0)+IFERROR(INDEX('Hoja de Trabajo para listado'!$CD$155:$DC$1048576,MATCH($A153,'Hoja de Trabajo para listado'!$CD$155:$CD$1048576,0),MATCH((CUADRO!K$4&amp;$E153),'Hoja de Trabajo para listado'!$CD$151:$DC$151,0)),0)</f>
        <v>0</v>
      </c>
      <c r="L153" s="243">
        <f ca="1">+IFERROR(INDEX('Hoja de Trabajo para listado'!$A$155:$Z$1048576,MATCH($A153,'Hoja de Trabajo para listado'!$A$155:$A$1048576,0),MATCH((CUADRO!L$4&amp;$E153),'Hoja de Trabajo para listado'!$A$151:$Z$151,0)),0)+IFERROR(INDEX('Hoja de Trabajo para listado'!$AB$155:$BA$1048576,MATCH($A153,'Hoja de Trabajo para listado'!$AB$155:$AB$1048576,0),MATCH((CUADRO!L$4&amp;$E153),'Hoja de Trabajo para listado'!$AB$151:$BA$151,0)),0)+IFERROR(INDEX('Hoja de Trabajo para listado'!$BC$155:$CB$1048576,MATCH($A153,'Hoja de Trabajo para listado'!$BC$155:$BC$1048576,0),MATCH((CUADRO!L$4&amp;$E153),'Hoja de Trabajo para listado'!$BC$151:$CB$151,0)),0)+IFERROR(INDEX('Hoja de Trabajo para listado'!$DE$153:$DG$274,MATCH($A153,'Hoja de Trabajo para listado'!$DE$153:$DE$1048576,0),MATCH((CUADRO!L$4&amp;$E153),'Hoja de Trabajo para listado'!$DE$151:$DG$151,0)),0)+IFERROR(INDEX('Hoja de Trabajo para listado'!$CD$155:$DC$1048576,MATCH($A153,'Hoja de Trabajo para listado'!$CD$155:$CD$1048576,0),MATCH((CUADRO!L$4&amp;$E153),'Hoja de Trabajo para listado'!$CD$151:$DC$151,0)),0)</f>
        <v>0</v>
      </c>
      <c r="M153" s="243">
        <f ca="1">+IFERROR(INDEX('Hoja de Trabajo para listado'!$A$155:$Z$1048576,MATCH($A153,'Hoja de Trabajo para listado'!$A$155:$A$1048576,0),MATCH((CUADRO!M$4&amp;$E153),'Hoja de Trabajo para listado'!$A$151:$Z$151,0)),0)+IFERROR(INDEX('Hoja de Trabajo para listado'!$AB$155:$BA$1048576,MATCH($A153,'Hoja de Trabajo para listado'!$AB$155:$AB$1048576,0),MATCH((CUADRO!M$4&amp;$E153),'Hoja de Trabajo para listado'!$AB$151:$BA$151,0)),0)+IFERROR(INDEX('Hoja de Trabajo para listado'!$BC$155:$CB$1048576,MATCH($A153,'Hoja de Trabajo para listado'!$BC$155:$BC$1048576,0),MATCH((CUADRO!M$4&amp;$E153),'Hoja de Trabajo para listado'!$BC$151:$CB$151,0)),0)+IFERROR(INDEX('Hoja de Trabajo para listado'!$DE$153:$DG$274,MATCH($A153,'Hoja de Trabajo para listado'!$DE$153:$DE$1048576,0),MATCH((CUADRO!M$4&amp;$E153),'Hoja de Trabajo para listado'!$DE$151:$DG$151,0)),0)+IFERROR(INDEX('Hoja de Trabajo para listado'!$CD$155:$DC$1048576,MATCH($A153,'Hoja de Trabajo para listado'!$CD$155:$CD$1048576,0),MATCH((CUADRO!M$4&amp;$E153),'Hoja de Trabajo para listado'!$CD$151:$DC$151,0)),0)</f>
        <v>0</v>
      </c>
      <c r="N153" s="243">
        <f ca="1">+IFERROR(INDEX('Hoja de Trabajo para listado'!$A$155:$Z$1048576,MATCH($A153,'Hoja de Trabajo para listado'!$A$155:$A$1048576,0),MATCH((CUADRO!N$4&amp;$E153),'Hoja de Trabajo para listado'!$A$151:$Z$151,0)),0)+IFERROR(INDEX('Hoja de Trabajo para listado'!$AB$155:$BA$1048576,MATCH($A153,'Hoja de Trabajo para listado'!$AB$155:$AB$1048576,0),MATCH((CUADRO!N$4&amp;$E153),'Hoja de Trabajo para listado'!$AB$151:$BA$151,0)),0)+IFERROR(INDEX('Hoja de Trabajo para listado'!$BC$155:$CB$1048576,MATCH($A153,'Hoja de Trabajo para listado'!$BC$155:$BC$1048576,0),MATCH((CUADRO!N$4&amp;$E153),'Hoja de Trabajo para listado'!$BC$151:$CB$151,0)),0)+IFERROR(INDEX('Hoja de Trabajo para listado'!$DE$153:$DG$274,MATCH($A153,'Hoja de Trabajo para listado'!$DE$153:$DE$1048576,0),MATCH((CUADRO!N$4&amp;$E153),'Hoja de Trabajo para listado'!$DE$151:$DG$151,0)),0)+IFERROR(INDEX('Hoja de Trabajo para listado'!$CD$155:$DC$1048576,MATCH($A153,'Hoja de Trabajo para listado'!$CD$155:$CD$1048576,0),MATCH((CUADRO!N$4&amp;$E153),'Hoja de Trabajo para listado'!$CD$151:$DC$151,0)),0)</f>
        <v>0</v>
      </c>
      <c r="O153" s="243">
        <f ca="1">+IFERROR(INDEX('Hoja de Trabajo para listado'!$A$155:$Z$1048576,MATCH($A153,'Hoja de Trabajo para listado'!$A$155:$A$1048576,0),MATCH((CUADRO!O$4&amp;$E153),'Hoja de Trabajo para listado'!$A$151:$Z$151,0)),0)+IFERROR(INDEX('Hoja de Trabajo para listado'!$AB$155:$BA$1048576,MATCH($A153,'Hoja de Trabajo para listado'!$AB$155:$AB$1048576,0),MATCH((CUADRO!O$4&amp;$E153),'Hoja de Trabajo para listado'!$AB$151:$BA$151,0)),0)+IFERROR(INDEX('Hoja de Trabajo para listado'!$BC$155:$CB$1048576,MATCH($A153,'Hoja de Trabajo para listado'!$BC$155:$BC$1048576,0),MATCH((CUADRO!O$4&amp;$E153),'Hoja de Trabajo para listado'!$BC$151:$CB$151,0)),0)+IFERROR(INDEX('Hoja de Trabajo para listado'!$DE$153:$DG$274,MATCH($A153,'Hoja de Trabajo para listado'!$DE$153:$DE$1048576,0),MATCH((CUADRO!O$4&amp;$E153),'Hoja de Trabajo para listado'!$DE$151:$DG$151,0)),0)+IFERROR(INDEX('Hoja de Trabajo para listado'!$CD$155:$DC$1048576,MATCH($A153,'Hoja de Trabajo para listado'!$CD$155:$CD$1048576,0),MATCH((CUADRO!O$4&amp;$E153),'Hoja de Trabajo para listado'!$CD$151:$DC$151,0)),0)</f>
        <v>0</v>
      </c>
      <c r="P153" s="243">
        <f ca="1">+IFERROR(INDEX('Hoja de Trabajo para listado'!$A$155:$Z$1048576,MATCH($A153,'Hoja de Trabajo para listado'!$A$155:$A$1048576,0),MATCH((CUADRO!P$4&amp;$E153),'Hoja de Trabajo para listado'!$A$151:$Z$151,0)),0)+IFERROR(INDEX('Hoja de Trabajo para listado'!$AB$155:$BA$1048576,MATCH($A153,'Hoja de Trabajo para listado'!$AB$155:$AB$1048576,0),MATCH((CUADRO!P$4&amp;$E153),'Hoja de Trabajo para listado'!$AB$151:$BA$151,0)),0)+IFERROR(INDEX('Hoja de Trabajo para listado'!$BC$155:$CB$1048576,MATCH($A153,'Hoja de Trabajo para listado'!$BC$155:$BC$1048576,0),MATCH((CUADRO!P$4&amp;$E153),'Hoja de Trabajo para listado'!$BC$151:$CB$151,0)),0)+IFERROR(INDEX('Hoja de Trabajo para listado'!$DE$153:$DG$274,MATCH($A153,'Hoja de Trabajo para listado'!$DE$153:$DE$1048576,0),MATCH((CUADRO!P$4&amp;$E153),'Hoja de Trabajo para listado'!$DE$151:$DG$151,0)),0)+IFERROR(INDEX('Hoja de Trabajo para listado'!$CD$155:$DC$1048576,MATCH($A153,'Hoja de Trabajo para listado'!$CD$155:$CD$1048576,0),MATCH((CUADRO!P$4&amp;$E153),'Hoja de Trabajo para listado'!$CD$151:$DC$151,0)),0)</f>
        <v>0</v>
      </c>
      <c r="Q153" s="243">
        <f ca="1">+IFERROR(INDEX('Hoja de Trabajo para listado'!$A$155:$Z$1048576,MATCH($A153,'Hoja de Trabajo para listado'!$A$155:$A$1048576,0),MATCH((CUADRO!Q$4&amp;$E153),'Hoja de Trabajo para listado'!$A$151:$Z$151,0)),0)+IFERROR(INDEX('Hoja de Trabajo para listado'!$AB$155:$BA$1048576,MATCH($A153,'Hoja de Trabajo para listado'!$AB$155:$AB$1048576,0),MATCH((CUADRO!Q$4&amp;$E153),'Hoja de Trabajo para listado'!$AB$151:$BA$151,0)),0)+IFERROR(INDEX('Hoja de Trabajo para listado'!$BC$155:$CB$1048576,MATCH($A153,'Hoja de Trabajo para listado'!$BC$155:$BC$1048576,0),MATCH((CUADRO!Q$4&amp;$E153),'Hoja de Trabajo para listado'!$BC$151:$CB$151,0)),0)+IFERROR(INDEX('Hoja de Trabajo para listado'!$DE$153:$DG$274,MATCH($A153,'Hoja de Trabajo para listado'!$DE$153:$DE$1048576,0),MATCH((CUADRO!Q$4&amp;$E153),'Hoja de Trabajo para listado'!$DE$151:$DG$151,0)),0)+IFERROR(INDEX('Hoja de Trabajo para listado'!$CD$155:$DC$1048576,MATCH($A153,'Hoja de Trabajo para listado'!$CD$155:$CD$1048576,0),MATCH((CUADRO!Q$4&amp;$E153),'Hoja de Trabajo para listado'!$CD$151:$DC$151,0)),0)</f>
        <v>0</v>
      </c>
      <c r="R153" s="243">
        <f t="shared" ca="1" si="7"/>
        <v>0</v>
      </c>
      <c r="S153" s="243"/>
      <c r="T153" s="243">
        <f ca="1">+T154</f>
        <v>0</v>
      </c>
      <c r="U153" s="242">
        <f t="shared" si="8"/>
        <v>1</v>
      </c>
      <c r="V153" s="333" t="str">
        <f>+VLOOKUP(A153,bd_lista!$A$3:$E$592,5,FALSE)</f>
        <v>Instituciones Descentralizadas</v>
      </c>
      <c r="W153" s="387" t="str">
        <f>+V153</f>
        <v>Instituciones Descentralizadas</v>
      </c>
      <c r="X153" s="242">
        <f>+VLOOKUP(A153,[4]Sheet1!$A$13:$D$744,4,FALSE)</f>
        <v>86</v>
      </c>
      <c r="Y153" s="242" t="str">
        <f>+VLOOKUP(X153,bd_lista!$A$3:$C$592,3,FALSE)</f>
        <v>Ministerio de Medio Ambiente y Agua</v>
      </c>
      <c r="Z153" s="294">
        <f>+X153</f>
        <v>86</v>
      </c>
      <c r="AA153" s="319" t="str">
        <f>+Y153</f>
        <v>Ministerio de Medio Ambiente y Agua</v>
      </c>
    </row>
    <row r="154" spans="1:27" ht="15" hidden="1" customHeight="1">
      <c r="A154" s="32">
        <v>225</v>
      </c>
      <c r="B154" s="393"/>
      <c r="C154" s="333" t="str">
        <f>+VLOOKUP(A154,bd_lista!$A$3:$C$592,3,FALSE)</f>
        <v>Serv. Nal. para la Sostenibilidad en Saneamiento Básico</v>
      </c>
      <c r="D154" s="390"/>
      <c r="E154" s="333" t="s">
        <v>1305</v>
      </c>
      <c r="F154" s="245">
        <f ca="1">+IFERROR(INDEX('Hoja de Trabajo para listado'!$A$155:$Z$1048576,MATCH($A154,'Hoja de Trabajo para listado'!$A$155:$A$1048576,0),MATCH((CUADRO!F$4&amp;$E154),'Hoja de Trabajo para listado'!$A$151:$Z$151,0)),0)+IFERROR(INDEX('Hoja de Trabajo para listado'!$AB$155:$BA$1048576,MATCH($A154,'Hoja de Trabajo para listado'!$AB$155:$AB$1048576,0),MATCH((CUADRO!F$4&amp;$E154),'Hoja de Trabajo para listado'!$AB$151:$BA$151,0)),0)+IFERROR(INDEX('Hoja de Trabajo para listado'!$BC$155:$CB$1048576,MATCH($A154,'Hoja de Trabajo para listado'!$BC$155:$BC$1048576,0),MATCH((CUADRO!F$4&amp;$E154),'Hoja de Trabajo para listado'!$BC$151:$CB$151,0)),0)+IFERROR(INDEX('Hoja de Trabajo para listado'!$DE$153:$DG$274,MATCH($A154,'Hoja de Trabajo para listado'!$DE$153:$DE$1048576,0),MATCH((CUADRO!F$4&amp;$E154),'Hoja de Trabajo para listado'!$DE$151:$DG$151,0)),0)+IFERROR(INDEX('Hoja de Trabajo para listado'!$CD$155:$DC$1048576,MATCH($A154,'Hoja de Trabajo para listado'!$CD$155:$CD$1048576,0),MATCH((CUADRO!F$4&amp;$E154),'Hoja de Trabajo para listado'!$CD$151:$DC$151,0)),0)</f>
        <v>0</v>
      </c>
      <c r="G154" s="245">
        <f ca="1">+IFERROR(INDEX('Hoja de Trabajo para listado'!$A$155:$Z$1048576,MATCH($A154,'Hoja de Trabajo para listado'!$A$155:$A$1048576,0),MATCH((CUADRO!G$4&amp;$E154),'Hoja de Trabajo para listado'!$A$151:$Z$151,0)),0)+IFERROR(INDEX('Hoja de Trabajo para listado'!$AB$155:$BA$1048576,MATCH($A154,'Hoja de Trabajo para listado'!$AB$155:$AB$1048576,0),MATCH((CUADRO!G$4&amp;$E154),'Hoja de Trabajo para listado'!$AB$151:$BA$151,0)),0)+IFERROR(INDEX('Hoja de Trabajo para listado'!$BC$155:$CB$1048576,MATCH($A154,'Hoja de Trabajo para listado'!$BC$155:$BC$1048576,0),MATCH((CUADRO!G$4&amp;$E154),'Hoja de Trabajo para listado'!$BC$151:$CB$151,0)),0)+IFERROR(INDEX('Hoja de Trabajo para listado'!$DE$153:$DG$274,MATCH($A154,'Hoja de Trabajo para listado'!$DE$153:$DE$1048576,0),MATCH((CUADRO!G$4&amp;$E154),'Hoja de Trabajo para listado'!$DE$151:$DG$151,0)),0)+IFERROR(INDEX('Hoja de Trabajo para listado'!$CD$155:$DC$1048576,MATCH($A154,'Hoja de Trabajo para listado'!$CD$155:$CD$1048576,0),MATCH((CUADRO!G$4&amp;$E154),'Hoja de Trabajo para listado'!$CD$151:$DC$151,0)),0)</f>
        <v>0</v>
      </c>
      <c r="H154" s="245">
        <f ca="1">+IFERROR(INDEX('Hoja de Trabajo para listado'!$A$155:$Z$1048576,MATCH($A154,'Hoja de Trabajo para listado'!$A$155:$A$1048576,0),MATCH((CUADRO!H$4&amp;$E154),'Hoja de Trabajo para listado'!$A$151:$Z$151,0)),0)+IFERROR(INDEX('Hoja de Trabajo para listado'!$AB$155:$BA$1048576,MATCH($A154,'Hoja de Trabajo para listado'!$AB$155:$AB$1048576,0),MATCH((CUADRO!H$4&amp;$E154),'Hoja de Trabajo para listado'!$AB$151:$BA$151,0)),0)+IFERROR(INDEX('Hoja de Trabajo para listado'!$BC$155:$CB$1048576,MATCH($A154,'Hoja de Trabajo para listado'!$BC$155:$BC$1048576,0),MATCH((CUADRO!H$4&amp;$E154),'Hoja de Trabajo para listado'!$BC$151:$CB$151,0)),0)+IFERROR(INDEX('Hoja de Trabajo para listado'!$DE$153:$DG$274,MATCH($A154,'Hoja de Trabajo para listado'!$DE$153:$DE$1048576,0),MATCH((CUADRO!H$4&amp;$E154),'Hoja de Trabajo para listado'!$DE$151:$DG$151,0)),0)+IFERROR(INDEX('Hoja de Trabajo para listado'!$CD$155:$DC$1048576,MATCH($A154,'Hoja de Trabajo para listado'!$CD$155:$CD$1048576,0),MATCH((CUADRO!H$4&amp;$E154),'Hoja de Trabajo para listado'!$CD$151:$DC$151,0)),0)</f>
        <v>0</v>
      </c>
      <c r="I154" s="245">
        <f ca="1">+IFERROR(INDEX('Hoja de Trabajo para listado'!$A$155:$Z$1048576,MATCH($A154,'Hoja de Trabajo para listado'!$A$155:$A$1048576,0),MATCH((CUADRO!I$4&amp;$E154),'Hoja de Trabajo para listado'!$A$151:$Z$151,0)),0)+IFERROR(INDEX('Hoja de Trabajo para listado'!$AB$155:$BA$1048576,MATCH($A154,'Hoja de Trabajo para listado'!$AB$155:$AB$1048576,0),MATCH((CUADRO!I$4&amp;$E154),'Hoja de Trabajo para listado'!$AB$151:$BA$151,0)),0)+IFERROR(INDEX('Hoja de Trabajo para listado'!$BC$155:$CB$1048576,MATCH($A154,'Hoja de Trabajo para listado'!$BC$155:$BC$1048576,0),MATCH((CUADRO!I$4&amp;$E154),'Hoja de Trabajo para listado'!$BC$151:$CB$151,0)),0)+IFERROR(INDEX('Hoja de Trabajo para listado'!$DE$153:$DG$274,MATCH($A154,'Hoja de Trabajo para listado'!$DE$153:$DE$1048576,0),MATCH((CUADRO!I$4&amp;$E154),'Hoja de Trabajo para listado'!$DE$151:$DG$151,0)),0)+IFERROR(INDEX('Hoja de Trabajo para listado'!$CD$155:$DC$1048576,MATCH($A154,'Hoja de Trabajo para listado'!$CD$155:$CD$1048576,0),MATCH((CUADRO!I$4&amp;$E154),'Hoja de Trabajo para listado'!$CD$151:$DC$151,0)),0)</f>
        <v>0</v>
      </c>
      <c r="J154" s="245">
        <f ca="1">+IFERROR(INDEX('Hoja de Trabajo para listado'!$A$155:$Z$1048576,MATCH($A154,'Hoja de Trabajo para listado'!$A$155:$A$1048576,0),MATCH((CUADRO!J$4&amp;$E154),'Hoja de Trabajo para listado'!$A$151:$Z$151,0)),0)+IFERROR(INDEX('Hoja de Trabajo para listado'!$AB$155:$BA$1048576,MATCH($A154,'Hoja de Trabajo para listado'!$AB$155:$AB$1048576,0),MATCH((CUADRO!J$4&amp;$E154),'Hoja de Trabajo para listado'!$AB$151:$BA$151,0)),0)+IFERROR(INDEX('Hoja de Trabajo para listado'!$BC$155:$CB$1048576,MATCH($A154,'Hoja de Trabajo para listado'!$BC$155:$BC$1048576,0),MATCH((CUADRO!J$4&amp;$E154),'Hoja de Trabajo para listado'!$BC$151:$CB$151,0)),0)+IFERROR(INDEX('Hoja de Trabajo para listado'!$DE$153:$DG$274,MATCH($A154,'Hoja de Trabajo para listado'!$DE$153:$DE$1048576,0),MATCH((CUADRO!J$4&amp;$E154),'Hoja de Trabajo para listado'!$DE$151:$DG$151,0)),0)+IFERROR(INDEX('Hoja de Trabajo para listado'!$CD$155:$DC$1048576,MATCH($A154,'Hoja de Trabajo para listado'!$CD$155:$CD$1048576,0),MATCH((CUADRO!J$4&amp;$E154),'Hoja de Trabajo para listado'!$CD$151:$DC$151,0)),0)</f>
        <v>0</v>
      </c>
      <c r="K154" s="245">
        <f ca="1">+IFERROR(INDEX('Hoja de Trabajo para listado'!$A$155:$Z$1048576,MATCH($A154,'Hoja de Trabajo para listado'!$A$155:$A$1048576,0),MATCH((CUADRO!K$4&amp;$E154),'Hoja de Trabajo para listado'!$A$151:$Z$151,0)),0)+IFERROR(INDEX('Hoja de Trabajo para listado'!$AB$155:$BA$1048576,MATCH($A154,'Hoja de Trabajo para listado'!$AB$155:$AB$1048576,0),MATCH((CUADRO!K$4&amp;$E154),'Hoja de Trabajo para listado'!$AB$151:$BA$151,0)),0)+IFERROR(INDEX('Hoja de Trabajo para listado'!$BC$155:$CB$1048576,MATCH($A154,'Hoja de Trabajo para listado'!$BC$155:$BC$1048576,0),MATCH((CUADRO!K$4&amp;$E154),'Hoja de Trabajo para listado'!$BC$151:$CB$151,0)),0)+IFERROR(INDEX('Hoja de Trabajo para listado'!$DE$153:$DG$274,MATCH($A154,'Hoja de Trabajo para listado'!$DE$153:$DE$1048576,0),MATCH((CUADRO!K$4&amp;$E154),'Hoja de Trabajo para listado'!$DE$151:$DG$151,0)),0)+IFERROR(INDEX('Hoja de Trabajo para listado'!$CD$155:$DC$1048576,MATCH($A154,'Hoja de Trabajo para listado'!$CD$155:$CD$1048576,0),MATCH((CUADRO!K$4&amp;$E154),'Hoja de Trabajo para listado'!$CD$151:$DC$151,0)),0)</f>
        <v>0</v>
      </c>
      <c r="L154" s="245">
        <f ca="1">+IFERROR(INDEX('Hoja de Trabajo para listado'!$A$155:$Z$1048576,MATCH($A154,'Hoja de Trabajo para listado'!$A$155:$A$1048576,0),MATCH((CUADRO!L$4&amp;$E154),'Hoja de Trabajo para listado'!$A$151:$Z$151,0)),0)+IFERROR(INDEX('Hoja de Trabajo para listado'!$AB$155:$BA$1048576,MATCH($A154,'Hoja de Trabajo para listado'!$AB$155:$AB$1048576,0),MATCH((CUADRO!L$4&amp;$E154),'Hoja de Trabajo para listado'!$AB$151:$BA$151,0)),0)+IFERROR(INDEX('Hoja de Trabajo para listado'!$BC$155:$CB$1048576,MATCH($A154,'Hoja de Trabajo para listado'!$BC$155:$BC$1048576,0),MATCH((CUADRO!L$4&amp;$E154),'Hoja de Trabajo para listado'!$BC$151:$CB$151,0)),0)+IFERROR(INDEX('Hoja de Trabajo para listado'!$DE$153:$DG$274,MATCH($A154,'Hoja de Trabajo para listado'!$DE$153:$DE$1048576,0),MATCH((CUADRO!L$4&amp;$E154),'Hoja de Trabajo para listado'!$DE$151:$DG$151,0)),0)+IFERROR(INDEX('Hoja de Trabajo para listado'!$CD$155:$DC$1048576,MATCH($A154,'Hoja de Trabajo para listado'!$CD$155:$CD$1048576,0),MATCH((CUADRO!L$4&amp;$E154),'Hoja de Trabajo para listado'!$CD$151:$DC$151,0)),0)</f>
        <v>0</v>
      </c>
      <c r="M154" s="245">
        <f ca="1">+IFERROR(INDEX('Hoja de Trabajo para listado'!$A$155:$Z$1048576,MATCH($A154,'Hoja de Trabajo para listado'!$A$155:$A$1048576,0),MATCH((CUADRO!M$4&amp;$E154),'Hoja de Trabajo para listado'!$A$151:$Z$151,0)),0)+IFERROR(INDEX('Hoja de Trabajo para listado'!$AB$155:$BA$1048576,MATCH($A154,'Hoja de Trabajo para listado'!$AB$155:$AB$1048576,0),MATCH((CUADRO!M$4&amp;$E154),'Hoja de Trabajo para listado'!$AB$151:$BA$151,0)),0)+IFERROR(INDEX('Hoja de Trabajo para listado'!$BC$155:$CB$1048576,MATCH($A154,'Hoja de Trabajo para listado'!$BC$155:$BC$1048576,0),MATCH((CUADRO!M$4&amp;$E154),'Hoja de Trabajo para listado'!$BC$151:$CB$151,0)),0)+IFERROR(INDEX('Hoja de Trabajo para listado'!$DE$153:$DG$274,MATCH($A154,'Hoja de Trabajo para listado'!$DE$153:$DE$1048576,0),MATCH((CUADRO!M$4&amp;$E154),'Hoja de Trabajo para listado'!$DE$151:$DG$151,0)),0)+IFERROR(INDEX('Hoja de Trabajo para listado'!$CD$155:$DC$1048576,MATCH($A154,'Hoja de Trabajo para listado'!$CD$155:$CD$1048576,0),MATCH((CUADRO!M$4&amp;$E154),'Hoja de Trabajo para listado'!$CD$151:$DC$151,0)),0)</f>
        <v>0</v>
      </c>
      <c r="N154" s="245">
        <f ca="1">+IFERROR(INDEX('Hoja de Trabajo para listado'!$A$155:$Z$1048576,MATCH($A154,'Hoja de Trabajo para listado'!$A$155:$A$1048576,0),MATCH((CUADRO!N$4&amp;$E154),'Hoja de Trabajo para listado'!$A$151:$Z$151,0)),0)+IFERROR(INDEX('Hoja de Trabajo para listado'!$AB$155:$BA$1048576,MATCH($A154,'Hoja de Trabajo para listado'!$AB$155:$AB$1048576,0),MATCH((CUADRO!N$4&amp;$E154),'Hoja de Trabajo para listado'!$AB$151:$BA$151,0)),0)+IFERROR(INDEX('Hoja de Trabajo para listado'!$BC$155:$CB$1048576,MATCH($A154,'Hoja de Trabajo para listado'!$BC$155:$BC$1048576,0),MATCH((CUADRO!N$4&amp;$E154),'Hoja de Trabajo para listado'!$BC$151:$CB$151,0)),0)+IFERROR(INDEX('Hoja de Trabajo para listado'!$DE$153:$DG$274,MATCH($A154,'Hoja de Trabajo para listado'!$DE$153:$DE$1048576,0),MATCH((CUADRO!N$4&amp;$E154),'Hoja de Trabajo para listado'!$DE$151:$DG$151,0)),0)+IFERROR(INDEX('Hoja de Trabajo para listado'!$CD$155:$DC$1048576,MATCH($A154,'Hoja de Trabajo para listado'!$CD$155:$CD$1048576,0),MATCH((CUADRO!N$4&amp;$E154),'Hoja de Trabajo para listado'!$CD$151:$DC$151,0)),0)</f>
        <v>0</v>
      </c>
      <c r="O154" s="245">
        <f ca="1">+IFERROR(INDEX('Hoja de Trabajo para listado'!$A$155:$Z$1048576,MATCH($A154,'Hoja de Trabajo para listado'!$A$155:$A$1048576,0),MATCH((CUADRO!O$4&amp;$E154),'Hoja de Trabajo para listado'!$A$151:$Z$151,0)),0)+IFERROR(INDEX('Hoja de Trabajo para listado'!$AB$155:$BA$1048576,MATCH($A154,'Hoja de Trabajo para listado'!$AB$155:$AB$1048576,0),MATCH((CUADRO!O$4&amp;$E154),'Hoja de Trabajo para listado'!$AB$151:$BA$151,0)),0)+IFERROR(INDEX('Hoja de Trabajo para listado'!$BC$155:$CB$1048576,MATCH($A154,'Hoja de Trabajo para listado'!$BC$155:$BC$1048576,0),MATCH((CUADRO!O$4&amp;$E154),'Hoja de Trabajo para listado'!$BC$151:$CB$151,0)),0)+IFERROR(INDEX('Hoja de Trabajo para listado'!$DE$153:$DG$274,MATCH($A154,'Hoja de Trabajo para listado'!$DE$153:$DE$1048576,0),MATCH((CUADRO!O$4&amp;$E154),'Hoja de Trabajo para listado'!$DE$151:$DG$151,0)),0)+IFERROR(INDEX('Hoja de Trabajo para listado'!$CD$155:$DC$1048576,MATCH($A154,'Hoja de Trabajo para listado'!$CD$155:$CD$1048576,0),MATCH((CUADRO!O$4&amp;$E154),'Hoja de Trabajo para listado'!$CD$151:$DC$151,0)),0)</f>
        <v>0</v>
      </c>
      <c r="P154" s="245">
        <f ca="1">+IFERROR(INDEX('Hoja de Trabajo para listado'!$A$155:$Z$1048576,MATCH($A154,'Hoja de Trabajo para listado'!$A$155:$A$1048576,0),MATCH((CUADRO!P$4&amp;$E154),'Hoja de Trabajo para listado'!$A$151:$Z$151,0)),0)+IFERROR(INDEX('Hoja de Trabajo para listado'!$AB$155:$BA$1048576,MATCH($A154,'Hoja de Trabajo para listado'!$AB$155:$AB$1048576,0),MATCH((CUADRO!P$4&amp;$E154),'Hoja de Trabajo para listado'!$AB$151:$BA$151,0)),0)+IFERROR(INDEX('Hoja de Trabajo para listado'!$BC$155:$CB$1048576,MATCH($A154,'Hoja de Trabajo para listado'!$BC$155:$BC$1048576,0),MATCH((CUADRO!P$4&amp;$E154),'Hoja de Trabajo para listado'!$BC$151:$CB$151,0)),0)+IFERROR(INDEX('Hoja de Trabajo para listado'!$DE$153:$DG$274,MATCH($A154,'Hoja de Trabajo para listado'!$DE$153:$DE$1048576,0),MATCH((CUADRO!P$4&amp;$E154),'Hoja de Trabajo para listado'!$DE$151:$DG$151,0)),0)+IFERROR(INDEX('Hoja de Trabajo para listado'!$CD$155:$DC$1048576,MATCH($A154,'Hoja de Trabajo para listado'!$CD$155:$CD$1048576,0),MATCH((CUADRO!P$4&amp;$E154),'Hoja de Trabajo para listado'!$CD$151:$DC$151,0)),0)</f>
        <v>0</v>
      </c>
      <c r="Q154" s="245">
        <f ca="1">+IFERROR(INDEX('Hoja de Trabajo para listado'!$A$155:$Z$1048576,MATCH($A154,'Hoja de Trabajo para listado'!$A$155:$A$1048576,0),MATCH((CUADRO!Q$4&amp;$E154),'Hoja de Trabajo para listado'!$A$151:$Z$151,0)),0)+IFERROR(INDEX('Hoja de Trabajo para listado'!$AB$155:$BA$1048576,MATCH($A154,'Hoja de Trabajo para listado'!$AB$155:$AB$1048576,0),MATCH((CUADRO!Q$4&amp;$E154),'Hoja de Trabajo para listado'!$AB$151:$BA$151,0)),0)+IFERROR(INDEX('Hoja de Trabajo para listado'!$BC$155:$CB$1048576,MATCH($A154,'Hoja de Trabajo para listado'!$BC$155:$BC$1048576,0),MATCH((CUADRO!Q$4&amp;$E154),'Hoja de Trabajo para listado'!$BC$151:$CB$151,0)),0)+IFERROR(INDEX('Hoja de Trabajo para listado'!$DE$153:$DG$274,MATCH($A154,'Hoja de Trabajo para listado'!$DE$153:$DE$1048576,0),MATCH((CUADRO!Q$4&amp;$E154),'Hoja de Trabajo para listado'!$DE$151:$DG$151,0)),0)+IFERROR(INDEX('Hoja de Trabajo para listado'!$CD$155:$DC$1048576,MATCH($A154,'Hoja de Trabajo para listado'!$CD$155:$CD$1048576,0),MATCH((CUADRO!Q$4&amp;$E154),'Hoja de Trabajo para listado'!$CD$151:$DC$151,0)),0)</f>
        <v>0</v>
      </c>
      <c r="R154" s="245">
        <f t="shared" ca="1" si="7"/>
        <v>0</v>
      </c>
      <c r="S154" s="245">
        <f ca="1">+R153+R154</f>
        <v>0</v>
      </c>
      <c r="T154" s="245">
        <f ca="1">+S154</f>
        <v>0</v>
      </c>
      <c r="U154" s="244">
        <f t="shared" si="8"/>
        <v>2</v>
      </c>
      <c r="V154" s="333" t="str">
        <f>+VLOOKUP(A154,bd_lista!$A$3:$E$592,5,FALSE)</f>
        <v>Instituciones Descentralizadas</v>
      </c>
      <c r="W154" s="388"/>
      <c r="X154" s="242">
        <f>+VLOOKUP(A154,[4]Sheet1!$A$13:$D$744,4,FALSE)</f>
        <v>86</v>
      </c>
      <c r="Y154" s="242" t="str">
        <f>+VLOOKUP(X154,bd_lista!$A$3:$C$592,3,FALSE)</f>
        <v>Ministerio de Medio Ambiente y Agua</v>
      </c>
      <c r="Z154" s="292"/>
      <c r="AA154" s="321"/>
    </row>
    <row r="155" spans="1:27" ht="15" customHeight="1">
      <c r="A155" s="251">
        <v>226</v>
      </c>
      <c r="B155" s="392">
        <f>+A155</f>
        <v>226</v>
      </c>
      <c r="C155" s="247" t="str">
        <f>+VLOOKUP(A155,bd_lista!$A$3:$C$592,3,FALSE)</f>
        <v>Servicio Estatal de Autonomías</v>
      </c>
      <c r="D155" s="389" t="str">
        <f>+C155</f>
        <v>Servicio Estatal de Autonomías</v>
      </c>
      <c r="E155" s="247" t="s">
        <v>1304</v>
      </c>
      <c r="F155" s="243">
        <f ca="1">+IFERROR(INDEX('Hoja de Trabajo para listado'!$A$155:$Z$1048576,MATCH($A155,'Hoja de Trabajo para listado'!$A$155:$A$1048576,0),MATCH((CUADRO!F$4&amp;$E155),'Hoja de Trabajo para listado'!$A$151:$Z$151,0)),0)+IFERROR(INDEX('Hoja de Trabajo para listado'!$AB$155:$BA$1048576,MATCH($A155,'Hoja de Trabajo para listado'!$AB$155:$AB$1048576,0),MATCH((CUADRO!F$4&amp;$E155),'Hoja de Trabajo para listado'!$AB$151:$BA$151,0)),0)+IFERROR(INDEX('Hoja de Trabajo para listado'!$BC$155:$CB$1048576,MATCH($A155,'Hoja de Trabajo para listado'!$BC$155:$BC$1048576,0),MATCH((CUADRO!F$4&amp;$E155),'Hoja de Trabajo para listado'!$BC$151:$CB$151,0)),0)+IFERROR(INDEX('Hoja de Trabajo para listado'!$DE$153:$DG$274,MATCH($A155,'Hoja de Trabajo para listado'!$DE$153:$DE$1048576,0),MATCH((CUADRO!F$4&amp;$E155),'Hoja de Trabajo para listado'!$DE$151:$DG$151,0)),0)+IFERROR(INDEX('Hoja de Trabajo para listado'!$CD$155:$DC$1048576,MATCH($A155,'Hoja de Trabajo para listado'!$CD$155:$CD$1048576,0),MATCH((CUADRO!F$4&amp;$E155),'Hoja de Trabajo para listado'!$CD$151:$DC$151,0)),0)</f>
        <v>0</v>
      </c>
      <c r="G155" s="243">
        <f ca="1">+IFERROR(INDEX('Hoja de Trabajo para listado'!$A$155:$Z$1048576,MATCH($A155,'Hoja de Trabajo para listado'!$A$155:$A$1048576,0),MATCH((CUADRO!G$4&amp;$E155),'Hoja de Trabajo para listado'!$A$151:$Z$151,0)),0)+IFERROR(INDEX('Hoja de Trabajo para listado'!$AB$155:$BA$1048576,MATCH($A155,'Hoja de Trabajo para listado'!$AB$155:$AB$1048576,0),MATCH((CUADRO!G$4&amp;$E155),'Hoja de Trabajo para listado'!$AB$151:$BA$151,0)),0)+IFERROR(INDEX('Hoja de Trabajo para listado'!$BC$155:$CB$1048576,MATCH($A155,'Hoja de Trabajo para listado'!$BC$155:$BC$1048576,0),MATCH((CUADRO!G$4&amp;$E155),'Hoja de Trabajo para listado'!$BC$151:$CB$151,0)),0)+IFERROR(INDEX('Hoja de Trabajo para listado'!$DE$153:$DG$274,MATCH($A155,'Hoja de Trabajo para listado'!$DE$153:$DE$1048576,0),MATCH((CUADRO!G$4&amp;$E155),'Hoja de Trabajo para listado'!$DE$151:$DG$151,0)),0)+IFERROR(INDEX('Hoja de Trabajo para listado'!$CD$155:$DC$1048576,MATCH($A155,'Hoja de Trabajo para listado'!$CD$155:$CD$1048576,0),MATCH((CUADRO!G$4&amp;$E155),'Hoja de Trabajo para listado'!$CD$151:$DC$151,0)),0)</f>
        <v>0</v>
      </c>
      <c r="H155" s="243">
        <f ca="1">+IFERROR(INDEX('Hoja de Trabajo para listado'!$A$155:$Z$1048576,MATCH($A155,'Hoja de Trabajo para listado'!$A$155:$A$1048576,0),MATCH((CUADRO!H$4&amp;$E155),'Hoja de Trabajo para listado'!$A$151:$Z$151,0)),0)+IFERROR(INDEX('Hoja de Trabajo para listado'!$AB$155:$BA$1048576,MATCH($A155,'Hoja de Trabajo para listado'!$AB$155:$AB$1048576,0),MATCH((CUADRO!H$4&amp;$E155),'Hoja de Trabajo para listado'!$AB$151:$BA$151,0)),0)+IFERROR(INDEX('Hoja de Trabajo para listado'!$BC$155:$CB$1048576,MATCH($A155,'Hoja de Trabajo para listado'!$BC$155:$BC$1048576,0),MATCH((CUADRO!H$4&amp;$E155),'Hoja de Trabajo para listado'!$BC$151:$CB$151,0)),0)+IFERROR(INDEX('Hoja de Trabajo para listado'!$DE$153:$DG$274,MATCH($A155,'Hoja de Trabajo para listado'!$DE$153:$DE$1048576,0),MATCH((CUADRO!H$4&amp;$E155),'Hoja de Trabajo para listado'!$DE$151:$DG$151,0)),0)+IFERROR(INDEX('Hoja de Trabajo para listado'!$CD$155:$DC$1048576,MATCH($A155,'Hoja de Trabajo para listado'!$CD$155:$CD$1048576,0),MATCH((CUADRO!H$4&amp;$E155),'Hoja de Trabajo para listado'!$CD$151:$DC$151,0)),0)</f>
        <v>0</v>
      </c>
      <c r="I155" s="243">
        <f ca="1">+IFERROR(INDEX('Hoja de Trabajo para listado'!$A$155:$Z$1048576,MATCH($A155,'Hoja de Trabajo para listado'!$A$155:$A$1048576,0),MATCH((CUADRO!I$4&amp;$E155),'Hoja de Trabajo para listado'!$A$151:$Z$151,0)),0)+IFERROR(INDEX('Hoja de Trabajo para listado'!$AB$155:$BA$1048576,MATCH($A155,'Hoja de Trabajo para listado'!$AB$155:$AB$1048576,0),MATCH((CUADRO!I$4&amp;$E155),'Hoja de Trabajo para listado'!$AB$151:$BA$151,0)),0)+IFERROR(INDEX('Hoja de Trabajo para listado'!$BC$155:$CB$1048576,MATCH($A155,'Hoja de Trabajo para listado'!$BC$155:$BC$1048576,0),MATCH((CUADRO!I$4&amp;$E155),'Hoja de Trabajo para listado'!$BC$151:$CB$151,0)),0)+IFERROR(INDEX('Hoja de Trabajo para listado'!$DE$153:$DG$274,MATCH($A155,'Hoja de Trabajo para listado'!$DE$153:$DE$1048576,0),MATCH((CUADRO!I$4&amp;$E155),'Hoja de Trabajo para listado'!$DE$151:$DG$151,0)),0)+IFERROR(INDEX('Hoja de Trabajo para listado'!$CD$155:$DC$1048576,MATCH($A155,'Hoja de Trabajo para listado'!$CD$155:$CD$1048576,0),MATCH((CUADRO!I$4&amp;$E155),'Hoja de Trabajo para listado'!$CD$151:$DC$151,0)),0)</f>
        <v>0</v>
      </c>
      <c r="J155" s="243">
        <f ca="1">+IFERROR(INDEX('Hoja de Trabajo para listado'!$A$155:$Z$1048576,MATCH($A155,'Hoja de Trabajo para listado'!$A$155:$A$1048576,0),MATCH((CUADRO!J$4&amp;$E155),'Hoja de Trabajo para listado'!$A$151:$Z$151,0)),0)+IFERROR(INDEX('Hoja de Trabajo para listado'!$AB$155:$BA$1048576,MATCH($A155,'Hoja de Trabajo para listado'!$AB$155:$AB$1048576,0),MATCH((CUADRO!J$4&amp;$E155),'Hoja de Trabajo para listado'!$AB$151:$BA$151,0)),0)+IFERROR(INDEX('Hoja de Trabajo para listado'!$BC$155:$CB$1048576,MATCH($A155,'Hoja de Trabajo para listado'!$BC$155:$BC$1048576,0),MATCH((CUADRO!J$4&amp;$E155),'Hoja de Trabajo para listado'!$BC$151:$CB$151,0)),0)+IFERROR(INDEX('Hoja de Trabajo para listado'!$DE$153:$DG$274,MATCH($A155,'Hoja de Trabajo para listado'!$DE$153:$DE$1048576,0),MATCH((CUADRO!J$4&amp;$E155),'Hoja de Trabajo para listado'!$DE$151:$DG$151,0)),0)+IFERROR(INDEX('Hoja de Trabajo para listado'!$CD$155:$DC$1048576,MATCH($A155,'Hoja de Trabajo para listado'!$CD$155:$CD$1048576,0),MATCH((CUADRO!J$4&amp;$E155),'Hoja de Trabajo para listado'!$CD$151:$DC$151,0)),0)</f>
        <v>0</v>
      </c>
      <c r="K155" s="243">
        <f ca="1">+IFERROR(INDEX('Hoja de Trabajo para listado'!$A$155:$Z$1048576,MATCH($A155,'Hoja de Trabajo para listado'!$A$155:$A$1048576,0),MATCH((CUADRO!K$4&amp;$E155),'Hoja de Trabajo para listado'!$A$151:$Z$151,0)),0)+IFERROR(INDEX('Hoja de Trabajo para listado'!$AB$155:$BA$1048576,MATCH($A155,'Hoja de Trabajo para listado'!$AB$155:$AB$1048576,0),MATCH((CUADRO!K$4&amp;$E155),'Hoja de Trabajo para listado'!$AB$151:$BA$151,0)),0)+IFERROR(INDEX('Hoja de Trabajo para listado'!$BC$155:$CB$1048576,MATCH($A155,'Hoja de Trabajo para listado'!$BC$155:$BC$1048576,0),MATCH((CUADRO!K$4&amp;$E155),'Hoja de Trabajo para listado'!$BC$151:$CB$151,0)),0)+IFERROR(INDEX('Hoja de Trabajo para listado'!$DE$153:$DG$274,MATCH($A155,'Hoja de Trabajo para listado'!$DE$153:$DE$1048576,0),MATCH((CUADRO!K$4&amp;$E155),'Hoja de Trabajo para listado'!$DE$151:$DG$151,0)),0)+IFERROR(INDEX('Hoja de Trabajo para listado'!$CD$155:$DC$1048576,MATCH($A155,'Hoja de Trabajo para listado'!$CD$155:$CD$1048576,0),MATCH((CUADRO!K$4&amp;$E155),'Hoja de Trabajo para listado'!$CD$151:$DC$151,0)),0)</f>
        <v>0</v>
      </c>
      <c r="L155" s="243">
        <f ca="1">+IFERROR(INDEX('Hoja de Trabajo para listado'!$A$155:$Z$1048576,MATCH($A155,'Hoja de Trabajo para listado'!$A$155:$A$1048576,0),MATCH((CUADRO!L$4&amp;$E155),'Hoja de Trabajo para listado'!$A$151:$Z$151,0)),0)+IFERROR(INDEX('Hoja de Trabajo para listado'!$AB$155:$BA$1048576,MATCH($A155,'Hoja de Trabajo para listado'!$AB$155:$AB$1048576,0),MATCH((CUADRO!L$4&amp;$E155),'Hoja de Trabajo para listado'!$AB$151:$BA$151,0)),0)+IFERROR(INDEX('Hoja de Trabajo para listado'!$BC$155:$CB$1048576,MATCH($A155,'Hoja de Trabajo para listado'!$BC$155:$BC$1048576,0),MATCH((CUADRO!L$4&amp;$E155),'Hoja de Trabajo para listado'!$BC$151:$CB$151,0)),0)+IFERROR(INDEX('Hoja de Trabajo para listado'!$DE$153:$DG$274,MATCH($A155,'Hoja de Trabajo para listado'!$DE$153:$DE$1048576,0),MATCH((CUADRO!L$4&amp;$E155),'Hoja de Trabajo para listado'!$DE$151:$DG$151,0)),0)+IFERROR(INDEX('Hoja de Trabajo para listado'!$CD$155:$DC$1048576,MATCH($A155,'Hoja de Trabajo para listado'!$CD$155:$CD$1048576,0),MATCH((CUADRO!L$4&amp;$E155),'Hoja de Trabajo para listado'!$CD$151:$DC$151,0)),0)</f>
        <v>0</v>
      </c>
      <c r="M155" s="243">
        <f ca="1">+IFERROR(INDEX('Hoja de Trabajo para listado'!$A$155:$Z$1048576,MATCH($A155,'Hoja de Trabajo para listado'!$A$155:$A$1048576,0),MATCH((CUADRO!M$4&amp;$E155),'Hoja de Trabajo para listado'!$A$151:$Z$151,0)),0)+IFERROR(INDEX('Hoja de Trabajo para listado'!$AB$155:$BA$1048576,MATCH($A155,'Hoja de Trabajo para listado'!$AB$155:$AB$1048576,0),MATCH((CUADRO!M$4&amp;$E155),'Hoja de Trabajo para listado'!$AB$151:$BA$151,0)),0)+IFERROR(INDEX('Hoja de Trabajo para listado'!$BC$155:$CB$1048576,MATCH($A155,'Hoja de Trabajo para listado'!$BC$155:$BC$1048576,0),MATCH((CUADRO!M$4&amp;$E155),'Hoja de Trabajo para listado'!$BC$151:$CB$151,0)),0)+IFERROR(INDEX('Hoja de Trabajo para listado'!$DE$153:$DG$274,MATCH($A155,'Hoja de Trabajo para listado'!$DE$153:$DE$1048576,0),MATCH((CUADRO!M$4&amp;$E155),'Hoja de Trabajo para listado'!$DE$151:$DG$151,0)),0)+IFERROR(INDEX('Hoja de Trabajo para listado'!$CD$155:$DC$1048576,MATCH($A155,'Hoja de Trabajo para listado'!$CD$155:$CD$1048576,0),MATCH((CUADRO!M$4&amp;$E155),'Hoja de Trabajo para listado'!$CD$151:$DC$151,0)),0)</f>
        <v>0</v>
      </c>
      <c r="N155" s="243">
        <f ca="1">+IFERROR(INDEX('Hoja de Trabajo para listado'!$A$155:$Z$1048576,MATCH($A155,'Hoja de Trabajo para listado'!$A$155:$A$1048576,0),MATCH((CUADRO!N$4&amp;$E155),'Hoja de Trabajo para listado'!$A$151:$Z$151,0)),0)+IFERROR(INDEX('Hoja de Trabajo para listado'!$AB$155:$BA$1048576,MATCH($A155,'Hoja de Trabajo para listado'!$AB$155:$AB$1048576,0),MATCH((CUADRO!N$4&amp;$E155),'Hoja de Trabajo para listado'!$AB$151:$BA$151,0)),0)+IFERROR(INDEX('Hoja de Trabajo para listado'!$BC$155:$CB$1048576,MATCH($A155,'Hoja de Trabajo para listado'!$BC$155:$BC$1048576,0),MATCH((CUADRO!N$4&amp;$E155),'Hoja de Trabajo para listado'!$BC$151:$CB$151,0)),0)+IFERROR(INDEX('Hoja de Trabajo para listado'!$DE$153:$DG$274,MATCH($A155,'Hoja de Trabajo para listado'!$DE$153:$DE$1048576,0),MATCH((CUADRO!N$4&amp;$E155),'Hoja de Trabajo para listado'!$DE$151:$DG$151,0)),0)+IFERROR(INDEX('Hoja de Trabajo para listado'!$CD$155:$DC$1048576,MATCH($A155,'Hoja de Trabajo para listado'!$CD$155:$CD$1048576,0),MATCH((CUADRO!N$4&amp;$E155),'Hoja de Trabajo para listado'!$CD$151:$DC$151,0)),0)</f>
        <v>0</v>
      </c>
      <c r="O155" s="243">
        <f ca="1">+IFERROR(INDEX('Hoja de Trabajo para listado'!$A$155:$Z$1048576,MATCH($A155,'Hoja de Trabajo para listado'!$A$155:$A$1048576,0),MATCH((CUADRO!O$4&amp;$E155),'Hoja de Trabajo para listado'!$A$151:$Z$151,0)),0)+IFERROR(INDEX('Hoja de Trabajo para listado'!$AB$155:$BA$1048576,MATCH($A155,'Hoja de Trabajo para listado'!$AB$155:$AB$1048576,0),MATCH((CUADRO!O$4&amp;$E155),'Hoja de Trabajo para listado'!$AB$151:$BA$151,0)),0)+IFERROR(INDEX('Hoja de Trabajo para listado'!$BC$155:$CB$1048576,MATCH($A155,'Hoja de Trabajo para listado'!$BC$155:$BC$1048576,0),MATCH((CUADRO!O$4&amp;$E155),'Hoja de Trabajo para listado'!$BC$151:$CB$151,0)),0)+IFERROR(INDEX('Hoja de Trabajo para listado'!$DE$153:$DG$274,MATCH($A155,'Hoja de Trabajo para listado'!$DE$153:$DE$1048576,0),MATCH((CUADRO!O$4&amp;$E155),'Hoja de Trabajo para listado'!$DE$151:$DG$151,0)),0)+IFERROR(INDEX('Hoja de Trabajo para listado'!$CD$155:$DC$1048576,MATCH($A155,'Hoja de Trabajo para listado'!$CD$155:$CD$1048576,0),MATCH((CUADRO!O$4&amp;$E155),'Hoja de Trabajo para listado'!$CD$151:$DC$151,0)),0)</f>
        <v>0</v>
      </c>
      <c r="P155" s="243">
        <f ca="1">+IFERROR(INDEX('Hoja de Trabajo para listado'!$A$155:$Z$1048576,MATCH($A155,'Hoja de Trabajo para listado'!$A$155:$A$1048576,0),MATCH((CUADRO!P$4&amp;$E155),'Hoja de Trabajo para listado'!$A$151:$Z$151,0)),0)+IFERROR(INDEX('Hoja de Trabajo para listado'!$AB$155:$BA$1048576,MATCH($A155,'Hoja de Trabajo para listado'!$AB$155:$AB$1048576,0),MATCH((CUADRO!P$4&amp;$E155),'Hoja de Trabajo para listado'!$AB$151:$BA$151,0)),0)+IFERROR(INDEX('Hoja de Trabajo para listado'!$BC$155:$CB$1048576,MATCH($A155,'Hoja de Trabajo para listado'!$BC$155:$BC$1048576,0),MATCH((CUADRO!P$4&amp;$E155),'Hoja de Trabajo para listado'!$BC$151:$CB$151,0)),0)+IFERROR(INDEX('Hoja de Trabajo para listado'!$DE$153:$DG$274,MATCH($A155,'Hoja de Trabajo para listado'!$DE$153:$DE$1048576,0),MATCH((CUADRO!P$4&amp;$E155),'Hoja de Trabajo para listado'!$DE$151:$DG$151,0)),0)+IFERROR(INDEX('Hoja de Trabajo para listado'!$CD$155:$DC$1048576,MATCH($A155,'Hoja de Trabajo para listado'!$CD$155:$CD$1048576,0),MATCH((CUADRO!P$4&amp;$E155),'Hoja de Trabajo para listado'!$CD$151:$DC$151,0)),0)</f>
        <v>0</v>
      </c>
      <c r="Q155" s="243">
        <f ca="1">+IFERROR(INDEX('Hoja de Trabajo para listado'!$A$155:$Z$1048576,MATCH($A155,'Hoja de Trabajo para listado'!$A$155:$A$1048576,0),MATCH((CUADRO!Q$4&amp;$E155),'Hoja de Trabajo para listado'!$A$151:$Z$151,0)),0)+IFERROR(INDEX('Hoja de Trabajo para listado'!$AB$155:$BA$1048576,MATCH($A155,'Hoja de Trabajo para listado'!$AB$155:$AB$1048576,0),MATCH((CUADRO!Q$4&amp;$E155),'Hoja de Trabajo para listado'!$AB$151:$BA$151,0)),0)+IFERROR(INDEX('Hoja de Trabajo para listado'!$BC$155:$CB$1048576,MATCH($A155,'Hoja de Trabajo para listado'!$BC$155:$BC$1048576,0),MATCH((CUADRO!Q$4&amp;$E155),'Hoja de Trabajo para listado'!$BC$151:$CB$151,0)),0)+IFERROR(INDEX('Hoja de Trabajo para listado'!$DE$153:$DG$274,MATCH($A155,'Hoja de Trabajo para listado'!$DE$153:$DE$1048576,0),MATCH((CUADRO!Q$4&amp;$E155),'Hoja de Trabajo para listado'!$DE$151:$DG$151,0)),0)+IFERROR(INDEX('Hoja de Trabajo para listado'!$CD$155:$DC$1048576,MATCH($A155,'Hoja de Trabajo para listado'!$CD$155:$CD$1048576,0),MATCH((CUADRO!Q$4&amp;$E155),'Hoja de Trabajo para listado'!$CD$151:$DC$151,0)),0)</f>
        <v>0</v>
      </c>
      <c r="R155" s="243">
        <f t="shared" ca="1" si="7"/>
        <v>0</v>
      </c>
      <c r="S155" s="243"/>
      <c r="T155" s="243">
        <f ca="1">+T156</f>
        <v>1081.5999999999999</v>
      </c>
      <c r="U155" s="242">
        <f t="shared" si="8"/>
        <v>1</v>
      </c>
      <c r="V155" s="333" t="str">
        <f>+VLOOKUP(A155,bd_lista!$A$3:$E$592,5,FALSE)</f>
        <v>Instituciones Descentralizadas</v>
      </c>
      <c r="W155" s="387" t="str">
        <f>+V155</f>
        <v>Instituciones Descentralizadas</v>
      </c>
      <c r="X155" s="242">
        <f>+VLOOKUP(A155,[4]Sheet1!$A$13:$D$744,4,FALSE)</f>
        <v>25</v>
      </c>
      <c r="Y155" s="242" t="str">
        <f>+VLOOKUP(X155,bd_lista!$A$3:$C$592,3,FALSE)</f>
        <v>Ministerio de la Presidencia</v>
      </c>
      <c r="Z155" s="294">
        <f>+X155</f>
        <v>25</v>
      </c>
      <c r="AA155" s="319" t="str">
        <f>+Y155</f>
        <v>Ministerio de la Presidencia</v>
      </c>
    </row>
    <row r="156" spans="1:27" ht="15" customHeight="1">
      <c r="A156" s="32">
        <v>226</v>
      </c>
      <c r="B156" s="393"/>
      <c r="C156" s="333" t="str">
        <f>+VLOOKUP(A156,bd_lista!$A$3:$C$592,3,FALSE)</f>
        <v>Servicio Estatal de Autonomías</v>
      </c>
      <c r="D156" s="390"/>
      <c r="E156" s="333" t="s">
        <v>1305</v>
      </c>
      <c r="F156" s="245">
        <f ca="1">+IFERROR(INDEX('Hoja de Trabajo para listado'!$A$155:$Z$1048576,MATCH($A156,'Hoja de Trabajo para listado'!$A$155:$A$1048576,0),MATCH((CUADRO!F$4&amp;$E156),'Hoja de Trabajo para listado'!$A$151:$Z$151,0)),0)+IFERROR(INDEX('Hoja de Trabajo para listado'!$AB$155:$BA$1048576,MATCH($A156,'Hoja de Trabajo para listado'!$AB$155:$AB$1048576,0),MATCH((CUADRO!F$4&amp;$E156),'Hoja de Trabajo para listado'!$AB$151:$BA$151,0)),0)+IFERROR(INDEX('Hoja de Trabajo para listado'!$BC$155:$CB$1048576,MATCH($A156,'Hoja de Trabajo para listado'!$BC$155:$BC$1048576,0),MATCH((CUADRO!F$4&amp;$E156),'Hoja de Trabajo para listado'!$BC$151:$CB$151,0)),0)+IFERROR(INDEX('Hoja de Trabajo para listado'!$DE$153:$DG$274,MATCH($A156,'Hoja de Trabajo para listado'!$DE$153:$DE$1048576,0),MATCH((CUADRO!F$4&amp;$E156),'Hoja de Trabajo para listado'!$DE$151:$DG$151,0)),0)+IFERROR(INDEX('Hoja de Trabajo para listado'!$CD$155:$DC$1048576,MATCH($A156,'Hoja de Trabajo para listado'!$CD$155:$CD$1048576,0),MATCH((CUADRO!F$4&amp;$E156),'Hoja de Trabajo para listado'!$CD$151:$DC$151,0)),0)</f>
        <v>0</v>
      </c>
      <c r="G156" s="245">
        <f ca="1">+IFERROR(INDEX('Hoja de Trabajo para listado'!$A$155:$Z$1048576,MATCH($A156,'Hoja de Trabajo para listado'!$A$155:$A$1048576,0),MATCH((CUADRO!G$4&amp;$E156),'Hoja de Trabajo para listado'!$A$151:$Z$151,0)),0)+IFERROR(INDEX('Hoja de Trabajo para listado'!$AB$155:$BA$1048576,MATCH($A156,'Hoja de Trabajo para listado'!$AB$155:$AB$1048576,0),MATCH((CUADRO!G$4&amp;$E156),'Hoja de Trabajo para listado'!$AB$151:$BA$151,0)),0)+IFERROR(INDEX('Hoja de Trabajo para listado'!$BC$155:$CB$1048576,MATCH($A156,'Hoja de Trabajo para listado'!$BC$155:$BC$1048576,0),MATCH((CUADRO!G$4&amp;$E156),'Hoja de Trabajo para listado'!$BC$151:$CB$151,0)),0)+IFERROR(INDEX('Hoja de Trabajo para listado'!$DE$153:$DG$274,MATCH($A156,'Hoja de Trabajo para listado'!$DE$153:$DE$1048576,0),MATCH((CUADRO!G$4&amp;$E156),'Hoja de Trabajo para listado'!$DE$151:$DG$151,0)),0)+IFERROR(INDEX('Hoja de Trabajo para listado'!$CD$155:$DC$1048576,MATCH($A156,'Hoja de Trabajo para listado'!$CD$155:$CD$1048576,0),MATCH((CUADRO!G$4&amp;$E156),'Hoja de Trabajo para listado'!$CD$151:$DC$151,0)),0)</f>
        <v>0</v>
      </c>
      <c r="H156" s="245">
        <f ca="1">+IFERROR(INDEX('Hoja de Trabajo para listado'!$A$155:$Z$1048576,MATCH($A156,'Hoja de Trabajo para listado'!$A$155:$A$1048576,0),MATCH((CUADRO!H$4&amp;$E156),'Hoja de Trabajo para listado'!$A$151:$Z$151,0)),0)+IFERROR(INDEX('Hoja de Trabajo para listado'!$AB$155:$BA$1048576,MATCH($A156,'Hoja de Trabajo para listado'!$AB$155:$AB$1048576,0),MATCH((CUADRO!H$4&amp;$E156),'Hoja de Trabajo para listado'!$AB$151:$BA$151,0)),0)+IFERROR(INDEX('Hoja de Trabajo para listado'!$BC$155:$CB$1048576,MATCH($A156,'Hoja de Trabajo para listado'!$BC$155:$BC$1048576,0),MATCH((CUADRO!H$4&amp;$E156),'Hoja de Trabajo para listado'!$BC$151:$CB$151,0)),0)+IFERROR(INDEX('Hoja de Trabajo para listado'!$DE$153:$DG$274,MATCH($A156,'Hoja de Trabajo para listado'!$DE$153:$DE$1048576,0),MATCH((CUADRO!H$4&amp;$E156),'Hoja de Trabajo para listado'!$DE$151:$DG$151,0)),0)+IFERROR(INDEX('Hoja de Trabajo para listado'!$CD$155:$DC$1048576,MATCH($A156,'Hoja de Trabajo para listado'!$CD$155:$CD$1048576,0),MATCH((CUADRO!H$4&amp;$E156),'Hoja de Trabajo para listado'!$CD$151:$DC$151,0)),0)</f>
        <v>0</v>
      </c>
      <c r="I156" s="245">
        <f ca="1">+IFERROR(INDEX('Hoja de Trabajo para listado'!$A$155:$Z$1048576,MATCH($A156,'Hoja de Trabajo para listado'!$A$155:$A$1048576,0),MATCH((CUADRO!I$4&amp;$E156),'Hoja de Trabajo para listado'!$A$151:$Z$151,0)),0)+IFERROR(INDEX('Hoja de Trabajo para listado'!$AB$155:$BA$1048576,MATCH($A156,'Hoja de Trabajo para listado'!$AB$155:$AB$1048576,0),MATCH((CUADRO!I$4&amp;$E156),'Hoja de Trabajo para listado'!$AB$151:$BA$151,0)),0)+IFERROR(INDEX('Hoja de Trabajo para listado'!$BC$155:$CB$1048576,MATCH($A156,'Hoja de Trabajo para listado'!$BC$155:$BC$1048576,0),MATCH((CUADRO!I$4&amp;$E156),'Hoja de Trabajo para listado'!$BC$151:$CB$151,0)),0)+IFERROR(INDEX('Hoja de Trabajo para listado'!$DE$153:$DG$274,MATCH($A156,'Hoja de Trabajo para listado'!$DE$153:$DE$1048576,0),MATCH((CUADRO!I$4&amp;$E156),'Hoja de Trabajo para listado'!$DE$151:$DG$151,0)),0)+IFERROR(INDEX('Hoja de Trabajo para listado'!$CD$155:$DC$1048576,MATCH($A156,'Hoja de Trabajo para listado'!$CD$155:$CD$1048576,0),MATCH((CUADRO!I$4&amp;$E156),'Hoja de Trabajo para listado'!$CD$151:$DC$151,0)),0)</f>
        <v>0</v>
      </c>
      <c r="J156" s="245">
        <f ca="1">+IFERROR(INDEX('Hoja de Trabajo para listado'!$A$155:$Z$1048576,MATCH($A156,'Hoja de Trabajo para listado'!$A$155:$A$1048576,0),MATCH((CUADRO!J$4&amp;$E156),'Hoja de Trabajo para listado'!$A$151:$Z$151,0)),0)+IFERROR(INDEX('Hoja de Trabajo para listado'!$AB$155:$BA$1048576,MATCH($A156,'Hoja de Trabajo para listado'!$AB$155:$AB$1048576,0),MATCH((CUADRO!J$4&amp;$E156),'Hoja de Trabajo para listado'!$AB$151:$BA$151,0)),0)+IFERROR(INDEX('Hoja de Trabajo para listado'!$BC$155:$CB$1048576,MATCH($A156,'Hoja de Trabajo para listado'!$BC$155:$BC$1048576,0),MATCH((CUADRO!J$4&amp;$E156),'Hoja de Trabajo para listado'!$BC$151:$CB$151,0)),0)+IFERROR(INDEX('Hoja de Trabajo para listado'!$DE$153:$DG$274,MATCH($A156,'Hoja de Trabajo para listado'!$DE$153:$DE$1048576,0),MATCH((CUADRO!J$4&amp;$E156),'Hoja de Trabajo para listado'!$DE$151:$DG$151,0)),0)+IFERROR(INDEX('Hoja de Trabajo para listado'!$CD$155:$DC$1048576,MATCH($A156,'Hoja de Trabajo para listado'!$CD$155:$CD$1048576,0),MATCH((CUADRO!J$4&amp;$E156),'Hoja de Trabajo para listado'!$CD$151:$DC$151,0)),0)</f>
        <v>1081.5999999999999</v>
      </c>
      <c r="K156" s="245">
        <f ca="1">+IFERROR(INDEX('Hoja de Trabajo para listado'!$A$155:$Z$1048576,MATCH($A156,'Hoja de Trabajo para listado'!$A$155:$A$1048576,0),MATCH((CUADRO!K$4&amp;$E156),'Hoja de Trabajo para listado'!$A$151:$Z$151,0)),0)+IFERROR(INDEX('Hoja de Trabajo para listado'!$AB$155:$BA$1048576,MATCH($A156,'Hoja de Trabajo para listado'!$AB$155:$AB$1048576,0),MATCH((CUADRO!K$4&amp;$E156),'Hoja de Trabajo para listado'!$AB$151:$BA$151,0)),0)+IFERROR(INDEX('Hoja de Trabajo para listado'!$BC$155:$CB$1048576,MATCH($A156,'Hoja de Trabajo para listado'!$BC$155:$BC$1048576,0),MATCH((CUADRO!K$4&amp;$E156),'Hoja de Trabajo para listado'!$BC$151:$CB$151,0)),0)+IFERROR(INDEX('Hoja de Trabajo para listado'!$DE$153:$DG$274,MATCH($A156,'Hoja de Trabajo para listado'!$DE$153:$DE$1048576,0),MATCH((CUADRO!K$4&amp;$E156),'Hoja de Trabajo para listado'!$DE$151:$DG$151,0)),0)+IFERROR(INDEX('Hoja de Trabajo para listado'!$CD$155:$DC$1048576,MATCH($A156,'Hoja de Trabajo para listado'!$CD$155:$CD$1048576,0),MATCH((CUADRO!K$4&amp;$E156),'Hoja de Trabajo para listado'!$CD$151:$DC$151,0)),0)</f>
        <v>0</v>
      </c>
      <c r="L156" s="245">
        <f ca="1">+IFERROR(INDEX('Hoja de Trabajo para listado'!$A$155:$Z$1048576,MATCH($A156,'Hoja de Trabajo para listado'!$A$155:$A$1048576,0),MATCH((CUADRO!L$4&amp;$E156),'Hoja de Trabajo para listado'!$A$151:$Z$151,0)),0)+IFERROR(INDEX('Hoja de Trabajo para listado'!$AB$155:$BA$1048576,MATCH($A156,'Hoja de Trabajo para listado'!$AB$155:$AB$1048576,0),MATCH((CUADRO!L$4&amp;$E156),'Hoja de Trabajo para listado'!$AB$151:$BA$151,0)),0)+IFERROR(INDEX('Hoja de Trabajo para listado'!$BC$155:$CB$1048576,MATCH($A156,'Hoja de Trabajo para listado'!$BC$155:$BC$1048576,0),MATCH((CUADRO!L$4&amp;$E156),'Hoja de Trabajo para listado'!$BC$151:$CB$151,0)),0)+IFERROR(INDEX('Hoja de Trabajo para listado'!$DE$153:$DG$274,MATCH($A156,'Hoja de Trabajo para listado'!$DE$153:$DE$1048576,0),MATCH((CUADRO!L$4&amp;$E156),'Hoja de Trabajo para listado'!$DE$151:$DG$151,0)),0)+IFERROR(INDEX('Hoja de Trabajo para listado'!$CD$155:$DC$1048576,MATCH($A156,'Hoja de Trabajo para listado'!$CD$155:$CD$1048576,0),MATCH((CUADRO!L$4&amp;$E156),'Hoja de Trabajo para listado'!$CD$151:$DC$151,0)),0)</f>
        <v>0</v>
      </c>
      <c r="M156" s="245">
        <f ca="1">+IFERROR(INDEX('Hoja de Trabajo para listado'!$A$155:$Z$1048576,MATCH($A156,'Hoja de Trabajo para listado'!$A$155:$A$1048576,0),MATCH((CUADRO!M$4&amp;$E156),'Hoja de Trabajo para listado'!$A$151:$Z$151,0)),0)+IFERROR(INDEX('Hoja de Trabajo para listado'!$AB$155:$BA$1048576,MATCH($A156,'Hoja de Trabajo para listado'!$AB$155:$AB$1048576,0),MATCH((CUADRO!M$4&amp;$E156),'Hoja de Trabajo para listado'!$AB$151:$BA$151,0)),0)+IFERROR(INDEX('Hoja de Trabajo para listado'!$BC$155:$CB$1048576,MATCH($A156,'Hoja de Trabajo para listado'!$BC$155:$BC$1048576,0),MATCH((CUADRO!M$4&amp;$E156),'Hoja de Trabajo para listado'!$BC$151:$CB$151,0)),0)+IFERROR(INDEX('Hoja de Trabajo para listado'!$DE$153:$DG$274,MATCH($A156,'Hoja de Trabajo para listado'!$DE$153:$DE$1048576,0),MATCH((CUADRO!M$4&amp;$E156),'Hoja de Trabajo para listado'!$DE$151:$DG$151,0)),0)+IFERROR(INDEX('Hoja de Trabajo para listado'!$CD$155:$DC$1048576,MATCH($A156,'Hoja de Trabajo para listado'!$CD$155:$CD$1048576,0),MATCH((CUADRO!M$4&amp;$E156),'Hoja de Trabajo para listado'!$CD$151:$DC$151,0)),0)</f>
        <v>0</v>
      </c>
      <c r="N156" s="245">
        <f ca="1">+IFERROR(INDEX('Hoja de Trabajo para listado'!$A$155:$Z$1048576,MATCH($A156,'Hoja de Trabajo para listado'!$A$155:$A$1048576,0),MATCH((CUADRO!N$4&amp;$E156),'Hoja de Trabajo para listado'!$A$151:$Z$151,0)),0)+IFERROR(INDEX('Hoja de Trabajo para listado'!$AB$155:$BA$1048576,MATCH($A156,'Hoja de Trabajo para listado'!$AB$155:$AB$1048576,0),MATCH((CUADRO!N$4&amp;$E156),'Hoja de Trabajo para listado'!$AB$151:$BA$151,0)),0)+IFERROR(INDEX('Hoja de Trabajo para listado'!$BC$155:$CB$1048576,MATCH($A156,'Hoja de Trabajo para listado'!$BC$155:$BC$1048576,0),MATCH((CUADRO!N$4&amp;$E156),'Hoja de Trabajo para listado'!$BC$151:$CB$151,0)),0)+IFERROR(INDEX('Hoja de Trabajo para listado'!$DE$153:$DG$274,MATCH($A156,'Hoja de Trabajo para listado'!$DE$153:$DE$1048576,0),MATCH((CUADRO!N$4&amp;$E156),'Hoja de Trabajo para listado'!$DE$151:$DG$151,0)),0)+IFERROR(INDEX('Hoja de Trabajo para listado'!$CD$155:$DC$1048576,MATCH($A156,'Hoja de Trabajo para listado'!$CD$155:$CD$1048576,0),MATCH((CUADRO!N$4&amp;$E156),'Hoja de Trabajo para listado'!$CD$151:$DC$151,0)),0)</f>
        <v>0</v>
      </c>
      <c r="O156" s="245">
        <f ca="1">+IFERROR(INDEX('Hoja de Trabajo para listado'!$A$155:$Z$1048576,MATCH($A156,'Hoja de Trabajo para listado'!$A$155:$A$1048576,0),MATCH((CUADRO!O$4&amp;$E156),'Hoja de Trabajo para listado'!$A$151:$Z$151,0)),0)+IFERROR(INDEX('Hoja de Trabajo para listado'!$AB$155:$BA$1048576,MATCH($A156,'Hoja de Trabajo para listado'!$AB$155:$AB$1048576,0),MATCH((CUADRO!O$4&amp;$E156),'Hoja de Trabajo para listado'!$AB$151:$BA$151,0)),0)+IFERROR(INDEX('Hoja de Trabajo para listado'!$BC$155:$CB$1048576,MATCH($A156,'Hoja de Trabajo para listado'!$BC$155:$BC$1048576,0),MATCH((CUADRO!O$4&amp;$E156),'Hoja de Trabajo para listado'!$BC$151:$CB$151,0)),0)+IFERROR(INDEX('Hoja de Trabajo para listado'!$DE$153:$DG$274,MATCH($A156,'Hoja de Trabajo para listado'!$DE$153:$DE$1048576,0),MATCH((CUADRO!O$4&amp;$E156),'Hoja de Trabajo para listado'!$DE$151:$DG$151,0)),0)+IFERROR(INDEX('Hoja de Trabajo para listado'!$CD$155:$DC$1048576,MATCH($A156,'Hoja de Trabajo para listado'!$CD$155:$CD$1048576,0),MATCH((CUADRO!O$4&amp;$E156),'Hoja de Trabajo para listado'!$CD$151:$DC$151,0)),0)</f>
        <v>0</v>
      </c>
      <c r="P156" s="245">
        <f ca="1">+IFERROR(INDEX('Hoja de Trabajo para listado'!$A$155:$Z$1048576,MATCH($A156,'Hoja de Trabajo para listado'!$A$155:$A$1048576,0),MATCH((CUADRO!P$4&amp;$E156),'Hoja de Trabajo para listado'!$A$151:$Z$151,0)),0)+IFERROR(INDEX('Hoja de Trabajo para listado'!$AB$155:$BA$1048576,MATCH($A156,'Hoja de Trabajo para listado'!$AB$155:$AB$1048576,0),MATCH((CUADRO!P$4&amp;$E156),'Hoja de Trabajo para listado'!$AB$151:$BA$151,0)),0)+IFERROR(INDEX('Hoja de Trabajo para listado'!$BC$155:$CB$1048576,MATCH($A156,'Hoja de Trabajo para listado'!$BC$155:$BC$1048576,0),MATCH((CUADRO!P$4&amp;$E156),'Hoja de Trabajo para listado'!$BC$151:$CB$151,0)),0)+IFERROR(INDEX('Hoja de Trabajo para listado'!$DE$153:$DG$274,MATCH($A156,'Hoja de Trabajo para listado'!$DE$153:$DE$1048576,0),MATCH((CUADRO!P$4&amp;$E156),'Hoja de Trabajo para listado'!$DE$151:$DG$151,0)),0)+IFERROR(INDEX('Hoja de Trabajo para listado'!$CD$155:$DC$1048576,MATCH($A156,'Hoja de Trabajo para listado'!$CD$155:$CD$1048576,0),MATCH((CUADRO!P$4&amp;$E156),'Hoja de Trabajo para listado'!$CD$151:$DC$151,0)),0)</f>
        <v>0</v>
      </c>
      <c r="Q156" s="245">
        <f ca="1">+IFERROR(INDEX('Hoja de Trabajo para listado'!$A$155:$Z$1048576,MATCH($A156,'Hoja de Trabajo para listado'!$A$155:$A$1048576,0),MATCH((CUADRO!Q$4&amp;$E156),'Hoja de Trabajo para listado'!$A$151:$Z$151,0)),0)+IFERROR(INDEX('Hoja de Trabajo para listado'!$AB$155:$BA$1048576,MATCH($A156,'Hoja de Trabajo para listado'!$AB$155:$AB$1048576,0),MATCH((CUADRO!Q$4&amp;$E156),'Hoja de Trabajo para listado'!$AB$151:$BA$151,0)),0)+IFERROR(INDEX('Hoja de Trabajo para listado'!$BC$155:$CB$1048576,MATCH($A156,'Hoja de Trabajo para listado'!$BC$155:$BC$1048576,0),MATCH((CUADRO!Q$4&amp;$E156),'Hoja de Trabajo para listado'!$BC$151:$CB$151,0)),0)+IFERROR(INDEX('Hoja de Trabajo para listado'!$DE$153:$DG$274,MATCH($A156,'Hoja de Trabajo para listado'!$DE$153:$DE$1048576,0),MATCH((CUADRO!Q$4&amp;$E156),'Hoja de Trabajo para listado'!$DE$151:$DG$151,0)),0)+IFERROR(INDEX('Hoja de Trabajo para listado'!$CD$155:$DC$1048576,MATCH($A156,'Hoja de Trabajo para listado'!$CD$155:$CD$1048576,0),MATCH((CUADRO!Q$4&amp;$E156),'Hoja de Trabajo para listado'!$CD$151:$DC$151,0)),0)</f>
        <v>0</v>
      </c>
      <c r="R156" s="245">
        <f t="shared" ca="1" si="7"/>
        <v>1081.5999999999999</v>
      </c>
      <c r="S156" s="245">
        <f ca="1">+R155+R156</f>
        <v>1081.5999999999999</v>
      </c>
      <c r="T156" s="245">
        <f ca="1">+S156</f>
        <v>1081.5999999999999</v>
      </c>
      <c r="U156" s="244">
        <f t="shared" si="8"/>
        <v>2</v>
      </c>
      <c r="V156" s="333" t="str">
        <f>+VLOOKUP(A156,bd_lista!$A$3:$E$592,5,FALSE)</f>
        <v>Instituciones Descentralizadas</v>
      </c>
      <c r="W156" s="388"/>
      <c r="X156" s="242">
        <f>+VLOOKUP(A156,[4]Sheet1!$A$13:$D$744,4,FALSE)</f>
        <v>25</v>
      </c>
      <c r="Y156" s="242" t="str">
        <f>+VLOOKUP(X156,bd_lista!$A$3:$C$592,3,FALSE)</f>
        <v>Ministerio de la Presidencia</v>
      </c>
      <c r="Z156" s="292"/>
      <c r="AA156" s="321"/>
    </row>
    <row r="157" spans="1:27" ht="15" hidden="1" customHeight="1">
      <c r="A157" s="251">
        <v>227</v>
      </c>
      <c r="B157" s="392">
        <f>+A157</f>
        <v>227</v>
      </c>
      <c r="C157" s="247" t="str">
        <f>+VLOOKUP(A157,bd_lista!$A$3:$C$592,3,FALSE)</f>
        <v>Zona Franca Comercial e Industrial de Cobija</v>
      </c>
      <c r="D157" s="389" t="str">
        <f>+C157</f>
        <v>Zona Franca Comercial e Industrial de Cobija</v>
      </c>
      <c r="E157" s="247" t="s">
        <v>1304</v>
      </c>
      <c r="F157" s="243">
        <f ca="1">+IFERROR(INDEX('Hoja de Trabajo para listado'!$A$155:$Z$1048576,MATCH($A157,'Hoja de Trabajo para listado'!$A$155:$A$1048576,0),MATCH((CUADRO!F$4&amp;$E157),'Hoja de Trabajo para listado'!$A$151:$Z$151,0)),0)+IFERROR(INDEX('Hoja de Trabajo para listado'!$AB$155:$BA$1048576,MATCH($A157,'Hoja de Trabajo para listado'!$AB$155:$AB$1048576,0),MATCH((CUADRO!F$4&amp;$E157),'Hoja de Trabajo para listado'!$AB$151:$BA$151,0)),0)+IFERROR(INDEX('Hoja de Trabajo para listado'!$BC$155:$CB$1048576,MATCH($A157,'Hoja de Trabajo para listado'!$BC$155:$BC$1048576,0),MATCH((CUADRO!F$4&amp;$E157),'Hoja de Trabajo para listado'!$BC$151:$CB$151,0)),0)+IFERROR(INDEX('Hoja de Trabajo para listado'!$DE$153:$DG$274,MATCH($A157,'Hoja de Trabajo para listado'!$DE$153:$DE$1048576,0),MATCH((CUADRO!F$4&amp;$E157),'Hoja de Trabajo para listado'!$DE$151:$DG$151,0)),0)+IFERROR(INDEX('Hoja de Trabajo para listado'!$CD$155:$DC$1048576,MATCH($A157,'Hoja de Trabajo para listado'!$CD$155:$CD$1048576,0),MATCH((CUADRO!F$4&amp;$E157),'Hoja de Trabajo para listado'!$CD$151:$DC$151,0)),0)</f>
        <v>0</v>
      </c>
      <c r="G157" s="243">
        <f ca="1">+IFERROR(INDEX('Hoja de Trabajo para listado'!$A$155:$Z$1048576,MATCH($A157,'Hoja de Trabajo para listado'!$A$155:$A$1048576,0),MATCH((CUADRO!G$4&amp;$E157),'Hoja de Trabajo para listado'!$A$151:$Z$151,0)),0)+IFERROR(INDEX('Hoja de Trabajo para listado'!$AB$155:$BA$1048576,MATCH($A157,'Hoja de Trabajo para listado'!$AB$155:$AB$1048576,0),MATCH((CUADRO!G$4&amp;$E157),'Hoja de Trabajo para listado'!$AB$151:$BA$151,0)),0)+IFERROR(INDEX('Hoja de Trabajo para listado'!$BC$155:$CB$1048576,MATCH($A157,'Hoja de Trabajo para listado'!$BC$155:$BC$1048576,0),MATCH((CUADRO!G$4&amp;$E157),'Hoja de Trabajo para listado'!$BC$151:$CB$151,0)),0)+IFERROR(INDEX('Hoja de Trabajo para listado'!$DE$153:$DG$274,MATCH($A157,'Hoja de Trabajo para listado'!$DE$153:$DE$1048576,0),MATCH((CUADRO!G$4&amp;$E157),'Hoja de Trabajo para listado'!$DE$151:$DG$151,0)),0)+IFERROR(INDEX('Hoja de Trabajo para listado'!$CD$155:$DC$1048576,MATCH($A157,'Hoja de Trabajo para listado'!$CD$155:$CD$1048576,0),MATCH((CUADRO!G$4&amp;$E157),'Hoja de Trabajo para listado'!$CD$151:$DC$151,0)),0)</f>
        <v>0</v>
      </c>
      <c r="H157" s="243">
        <f ca="1">+IFERROR(INDEX('Hoja de Trabajo para listado'!$A$155:$Z$1048576,MATCH($A157,'Hoja de Trabajo para listado'!$A$155:$A$1048576,0),MATCH((CUADRO!H$4&amp;$E157),'Hoja de Trabajo para listado'!$A$151:$Z$151,0)),0)+IFERROR(INDEX('Hoja de Trabajo para listado'!$AB$155:$BA$1048576,MATCH($A157,'Hoja de Trabajo para listado'!$AB$155:$AB$1048576,0),MATCH((CUADRO!H$4&amp;$E157),'Hoja de Trabajo para listado'!$AB$151:$BA$151,0)),0)+IFERROR(INDEX('Hoja de Trabajo para listado'!$BC$155:$CB$1048576,MATCH($A157,'Hoja de Trabajo para listado'!$BC$155:$BC$1048576,0),MATCH((CUADRO!H$4&amp;$E157),'Hoja de Trabajo para listado'!$BC$151:$CB$151,0)),0)+IFERROR(INDEX('Hoja de Trabajo para listado'!$DE$153:$DG$274,MATCH($A157,'Hoja de Trabajo para listado'!$DE$153:$DE$1048576,0),MATCH((CUADRO!H$4&amp;$E157),'Hoja de Trabajo para listado'!$DE$151:$DG$151,0)),0)+IFERROR(INDEX('Hoja de Trabajo para listado'!$CD$155:$DC$1048576,MATCH($A157,'Hoja de Trabajo para listado'!$CD$155:$CD$1048576,0),MATCH((CUADRO!H$4&amp;$E157),'Hoja de Trabajo para listado'!$CD$151:$DC$151,0)),0)</f>
        <v>0</v>
      </c>
      <c r="I157" s="243">
        <f ca="1">+IFERROR(INDEX('Hoja de Trabajo para listado'!$A$155:$Z$1048576,MATCH($A157,'Hoja de Trabajo para listado'!$A$155:$A$1048576,0),MATCH((CUADRO!I$4&amp;$E157),'Hoja de Trabajo para listado'!$A$151:$Z$151,0)),0)+IFERROR(INDEX('Hoja de Trabajo para listado'!$AB$155:$BA$1048576,MATCH($A157,'Hoja de Trabajo para listado'!$AB$155:$AB$1048576,0),MATCH((CUADRO!I$4&amp;$E157),'Hoja de Trabajo para listado'!$AB$151:$BA$151,0)),0)+IFERROR(INDEX('Hoja de Trabajo para listado'!$BC$155:$CB$1048576,MATCH($A157,'Hoja de Trabajo para listado'!$BC$155:$BC$1048576,0),MATCH((CUADRO!I$4&amp;$E157),'Hoja de Trabajo para listado'!$BC$151:$CB$151,0)),0)+IFERROR(INDEX('Hoja de Trabajo para listado'!$DE$153:$DG$274,MATCH($A157,'Hoja de Trabajo para listado'!$DE$153:$DE$1048576,0),MATCH((CUADRO!I$4&amp;$E157),'Hoja de Trabajo para listado'!$DE$151:$DG$151,0)),0)+IFERROR(INDEX('Hoja de Trabajo para listado'!$CD$155:$DC$1048576,MATCH($A157,'Hoja de Trabajo para listado'!$CD$155:$CD$1048576,0),MATCH((CUADRO!I$4&amp;$E157),'Hoja de Trabajo para listado'!$CD$151:$DC$151,0)),0)</f>
        <v>0</v>
      </c>
      <c r="J157" s="243">
        <f ca="1">+IFERROR(INDEX('Hoja de Trabajo para listado'!$A$155:$Z$1048576,MATCH($A157,'Hoja de Trabajo para listado'!$A$155:$A$1048576,0),MATCH((CUADRO!J$4&amp;$E157),'Hoja de Trabajo para listado'!$A$151:$Z$151,0)),0)+IFERROR(INDEX('Hoja de Trabajo para listado'!$AB$155:$BA$1048576,MATCH($A157,'Hoja de Trabajo para listado'!$AB$155:$AB$1048576,0),MATCH((CUADRO!J$4&amp;$E157),'Hoja de Trabajo para listado'!$AB$151:$BA$151,0)),0)+IFERROR(INDEX('Hoja de Trabajo para listado'!$BC$155:$CB$1048576,MATCH($A157,'Hoja de Trabajo para listado'!$BC$155:$BC$1048576,0),MATCH((CUADRO!J$4&amp;$E157),'Hoja de Trabajo para listado'!$BC$151:$CB$151,0)),0)+IFERROR(INDEX('Hoja de Trabajo para listado'!$DE$153:$DG$274,MATCH($A157,'Hoja de Trabajo para listado'!$DE$153:$DE$1048576,0),MATCH((CUADRO!J$4&amp;$E157),'Hoja de Trabajo para listado'!$DE$151:$DG$151,0)),0)+IFERROR(INDEX('Hoja de Trabajo para listado'!$CD$155:$DC$1048576,MATCH($A157,'Hoja de Trabajo para listado'!$CD$155:$CD$1048576,0),MATCH((CUADRO!J$4&amp;$E157),'Hoja de Trabajo para listado'!$CD$151:$DC$151,0)),0)</f>
        <v>0</v>
      </c>
      <c r="K157" s="243">
        <f ca="1">+IFERROR(INDEX('Hoja de Trabajo para listado'!$A$155:$Z$1048576,MATCH($A157,'Hoja de Trabajo para listado'!$A$155:$A$1048576,0),MATCH((CUADRO!K$4&amp;$E157),'Hoja de Trabajo para listado'!$A$151:$Z$151,0)),0)+IFERROR(INDEX('Hoja de Trabajo para listado'!$AB$155:$BA$1048576,MATCH($A157,'Hoja de Trabajo para listado'!$AB$155:$AB$1048576,0),MATCH((CUADRO!K$4&amp;$E157),'Hoja de Trabajo para listado'!$AB$151:$BA$151,0)),0)+IFERROR(INDEX('Hoja de Trabajo para listado'!$BC$155:$CB$1048576,MATCH($A157,'Hoja de Trabajo para listado'!$BC$155:$BC$1048576,0),MATCH((CUADRO!K$4&amp;$E157),'Hoja de Trabajo para listado'!$BC$151:$CB$151,0)),0)+IFERROR(INDEX('Hoja de Trabajo para listado'!$DE$153:$DG$274,MATCH($A157,'Hoja de Trabajo para listado'!$DE$153:$DE$1048576,0),MATCH((CUADRO!K$4&amp;$E157),'Hoja de Trabajo para listado'!$DE$151:$DG$151,0)),0)+IFERROR(INDEX('Hoja de Trabajo para listado'!$CD$155:$DC$1048576,MATCH($A157,'Hoja de Trabajo para listado'!$CD$155:$CD$1048576,0),MATCH((CUADRO!K$4&amp;$E157),'Hoja de Trabajo para listado'!$CD$151:$DC$151,0)),0)</f>
        <v>0</v>
      </c>
      <c r="L157" s="243">
        <f ca="1">+IFERROR(INDEX('Hoja de Trabajo para listado'!$A$155:$Z$1048576,MATCH($A157,'Hoja de Trabajo para listado'!$A$155:$A$1048576,0),MATCH((CUADRO!L$4&amp;$E157),'Hoja de Trabajo para listado'!$A$151:$Z$151,0)),0)+IFERROR(INDEX('Hoja de Trabajo para listado'!$AB$155:$BA$1048576,MATCH($A157,'Hoja de Trabajo para listado'!$AB$155:$AB$1048576,0),MATCH((CUADRO!L$4&amp;$E157),'Hoja de Trabajo para listado'!$AB$151:$BA$151,0)),0)+IFERROR(INDEX('Hoja de Trabajo para listado'!$BC$155:$CB$1048576,MATCH($A157,'Hoja de Trabajo para listado'!$BC$155:$BC$1048576,0),MATCH((CUADRO!L$4&amp;$E157),'Hoja de Trabajo para listado'!$BC$151:$CB$151,0)),0)+IFERROR(INDEX('Hoja de Trabajo para listado'!$DE$153:$DG$274,MATCH($A157,'Hoja de Trabajo para listado'!$DE$153:$DE$1048576,0),MATCH((CUADRO!L$4&amp;$E157),'Hoja de Trabajo para listado'!$DE$151:$DG$151,0)),0)+IFERROR(INDEX('Hoja de Trabajo para listado'!$CD$155:$DC$1048576,MATCH($A157,'Hoja de Trabajo para listado'!$CD$155:$CD$1048576,0),MATCH((CUADRO!L$4&amp;$E157),'Hoja de Trabajo para listado'!$CD$151:$DC$151,0)),0)</f>
        <v>0</v>
      </c>
      <c r="M157" s="243">
        <f ca="1">+IFERROR(INDEX('Hoja de Trabajo para listado'!$A$155:$Z$1048576,MATCH($A157,'Hoja de Trabajo para listado'!$A$155:$A$1048576,0),MATCH((CUADRO!M$4&amp;$E157),'Hoja de Trabajo para listado'!$A$151:$Z$151,0)),0)+IFERROR(INDEX('Hoja de Trabajo para listado'!$AB$155:$BA$1048576,MATCH($A157,'Hoja de Trabajo para listado'!$AB$155:$AB$1048576,0),MATCH((CUADRO!M$4&amp;$E157),'Hoja de Trabajo para listado'!$AB$151:$BA$151,0)),0)+IFERROR(INDEX('Hoja de Trabajo para listado'!$BC$155:$CB$1048576,MATCH($A157,'Hoja de Trabajo para listado'!$BC$155:$BC$1048576,0),MATCH((CUADRO!M$4&amp;$E157),'Hoja de Trabajo para listado'!$BC$151:$CB$151,0)),0)+IFERROR(INDEX('Hoja de Trabajo para listado'!$DE$153:$DG$274,MATCH($A157,'Hoja de Trabajo para listado'!$DE$153:$DE$1048576,0),MATCH((CUADRO!M$4&amp;$E157),'Hoja de Trabajo para listado'!$DE$151:$DG$151,0)),0)+IFERROR(INDEX('Hoja de Trabajo para listado'!$CD$155:$DC$1048576,MATCH($A157,'Hoja de Trabajo para listado'!$CD$155:$CD$1048576,0),MATCH((CUADRO!M$4&amp;$E157),'Hoja de Trabajo para listado'!$CD$151:$DC$151,0)),0)</f>
        <v>0</v>
      </c>
      <c r="N157" s="243">
        <f ca="1">+IFERROR(INDEX('Hoja de Trabajo para listado'!$A$155:$Z$1048576,MATCH($A157,'Hoja de Trabajo para listado'!$A$155:$A$1048576,0),MATCH((CUADRO!N$4&amp;$E157),'Hoja de Trabajo para listado'!$A$151:$Z$151,0)),0)+IFERROR(INDEX('Hoja de Trabajo para listado'!$AB$155:$BA$1048576,MATCH($A157,'Hoja de Trabajo para listado'!$AB$155:$AB$1048576,0),MATCH((CUADRO!N$4&amp;$E157),'Hoja de Trabajo para listado'!$AB$151:$BA$151,0)),0)+IFERROR(INDEX('Hoja de Trabajo para listado'!$BC$155:$CB$1048576,MATCH($A157,'Hoja de Trabajo para listado'!$BC$155:$BC$1048576,0),MATCH((CUADRO!N$4&amp;$E157),'Hoja de Trabajo para listado'!$BC$151:$CB$151,0)),0)+IFERROR(INDEX('Hoja de Trabajo para listado'!$DE$153:$DG$274,MATCH($A157,'Hoja de Trabajo para listado'!$DE$153:$DE$1048576,0),MATCH((CUADRO!N$4&amp;$E157),'Hoja de Trabajo para listado'!$DE$151:$DG$151,0)),0)+IFERROR(INDEX('Hoja de Trabajo para listado'!$CD$155:$DC$1048576,MATCH($A157,'Hoja de Trabajo para listado'!$CD$155:$CD$1048576,0),MATCH((CUADRO!N$4&amp;$E157),'Hoja de Trabajo para listado'!$CD$151:$DC$151,0)),0)</f>
        <v>0</v>
      </c>
      <c r="O157" s="243">
        <f ca="1">+IFERROR(INDEX('Hoja de Trabajo para listado'!$A$155:$Z$1048576,MATCH($A157,'Hoja de Trabajo para listado'!$A$155:$A$1048576,0),MATCH((CUADRO!O$4&amp;$E157),'Hoja de Trabajo para listado'!$A$151:$Z$151,0)),0)+IFERROR(INDEX('Hoja de Trabajo para listado'!$AB$155:$BA$1048576,MATCH($A157,'Hoja de Trabajo para listado'!$AB$155:$AB$1048576,0),MATCH((CUADRO!O$4&amp;$E157),'Hoja de Trabajo para listado'!$AB$151:$BA$151,0)),0)+IFERROR(INDEX('Hoja de Trabajo para listado'!$BC$155:$CB$1048576,MATCH($A157,'Hoja de Trabajo para listado'!$BC$155:$BC$1048576,0),MATCH((CUADRO!O$4&amp;$E157),'Hoja de Trabajo para listado'!$BC$151:$CB$151,0)),0)+IFERROR(INDEX('Hoja de Trabajo para listado'!$DE$153:$DG$274,MATCH($A157,'Hoja de Trabajo para listado'!$DE$153:$DE$1048576,0),MATCH((CUADRO!O$4&amp;$E157),'Hoja de Trabajo para listado'!$DE$151:$DG$151,0)),0)+IFERROR(INDEX('Hoja de Trabajo para listado'!$CD$155:$DC$1048576,MATCH($A157,'Hoja de Trabajo para listado'!$CD$155:$CD$1048576,0),MATCH((CUADRO!O$4&amp;$E157),'Hoja de Trabajo para listado'!$CD$151:$DC$151,0)),0)</f>
        <v>0</v>
      </c>
      <c r="P157" s="243">
        <f ca="1">+IFERROR(INDEX('Hoja de Trabajo para listado'!$A$155:$Z$1048576,MATCH($A157,'Hoja de Trabajo para listado'!$A$155:$A$1048576,0),MATCH((CUADRO!P$4&amp;$E157),'Hoja de Trabajo para listado'!$A$151:$Z$151,0)),0)+IFERROR(INDEX('Hoja de Trabajo para listado'!$AB$155:$BA$1048576,MATCH($A157,'Hoja de Trabajo para listado'!$AB$155:$AB$1048576,0),MATCH((CUADRO!P$4&amp;$E157),'Hoja de Trabajo para listado'!$AB$151:$BA$151,0)),0)+IFERROR(INDEX('Hoja de Trabajo para listado'!$BC$155:$CB$1048576,MATCH($A157,'Hoja de Trabajo para listado'!$BC$155:$BC$1048576,0),MATCH((CUADRO!P$4&amp;$E157),'Hoja de Trabajo para listado'!$BC$151:$CB$151,0)),0)+IFERROR(INDEX('Hoja de Trabajo para listado'!$DE$153:$DG$274,MATCH($A157,'Hoja de Trabajo para listado'!$DE$153:$DE$1048576,0),MATCH((CUADRO!P$4&amp;$E157),'Hoja de Trabajo para listado'!$DE$151:$DG$151,0)),0)+IFERROR(INDEX('Hoja de Trabajo para listado'!$CD$155:$DC$1048576,MATCH($A157,'Hoja de Trabajo para listado'!$CD$155:$CD$1048576,0),MATCH((CUADRO!P$4&amp;$E157),'Hoja de Trabajo para listado'!$CD$151:$DC$151,0)),0)</f>
        <v>0</v>
      </c>
      <c r="Q157" s="243">
        <f ca="1">+IFERROR(INDEX('Hoja de Trabajo para listado'!$A$155:$Z$1048576,MATCH($A157,'Hoja de Trabajo para listado'!$A$155:$A$1048576,0),MATCH((CUADRO!Q$4&amp;$E157),'Hoja de Trabajo para listado'!$A$151:$Z$151,0)),0)+IFERROR(INDEX('Hoja de Trabajo para listado'!$AB$155:$BA$1048576,MATCH($A157,'Hoja de Trabajo para listado'!$AB$155:$AB$1048576,0),MATCH((CUADRO!Q$4&amp;$E157),'Hoja de Trabajo para listado'!$AB$151:$BA$151,0)),0)+IFERROR(INDEX('Hoja de Trabajo para listado'!$BC$155:$CB$1048576,MATCH($A157,'Hoja de Trabajo para listado'!$BC$155:$BC$1048576,0),MATCH((CUADRO!Q$4&amp;$E157),'Hoja de Trabajo para listado'!$BC$151:$CB$151,0)),0)+IFERROR(INDEX('Hoja de Trabajo para listado'!$DE$153:$DG$274,MATCH($A157,'Hoja de Trabajo para listado'!$DE$153:$DE$1048576,0),MATCH((CUADRO!Q$4&amp;$E157),'Hoja de Trabajo para listado'!$DE$151:$DG$151,0)),0)+IFERROR(INDEX('Hoja de Trabajo para listado'!$CD$155:$DC$1048576,MATCH($A157,'Hoja de Trabajo para listado'!$CD$155:$CD$1048576,0),MATCH((CUADRO!Q$4&amp;$E157),'Hoja de Trabajo para listado'!$CD$151:$DC$151,0)),0)</f>
        <v>0</v>
      </c>
      <c r="R157" s="243">
        <f t="shared" ca="1" si="7"/>
        <v>0</v>
      </c>
      <c r="S157" s="243"/>
      <c r="T157" s="243">
        <f ca="1">+T158</f>
        <v>0</v>
      </c>
      <c r="U157" s="242">
        <f t="shared" si="8"/>
        <v>1</v>
      </c>
      <c r="V157" s="333" t="str">
        <f>+VLOOKUP(A157,bd_lista!$A$3:$E$592,5,FALSE)</f>
        <v>Instituciones Descentralizadas</v>
      </c>
      <c r="W157" s="387" t="str">
        <f>+V157</f>
        <v>Instituciones Descentralizadas</v>
      </c>
      <c r="X157" s="242">
        <f>+VLOOKUP(A157,[4]Sheet1!$A$13:$D$744,4,FALSE)</f>
        <v>41</v>
      </c>
      <c r="Y157" s="242" t="str">
        <f>+VLOOKUP(X157,bd_lista!$A$3:$C$592,3,FALSE)</f>
        <v>Ministerio de Desarrollo Productivo y Economía Plural</v>
      </c>
      <c r="Z157" s="294">
        <f>+X157</f>
        <v>41</v>
      </c>
      <c r="AA157" s="319" t="str">
        <f>+Y157</f>
        <v>Ministerio de Desarrollo Productivo y Economía Plural</v>
      </c>
    </row>
    <row r="158" spans="1:27" ht="15" hidden="1" customHeight="1">
      <c r="A158" s="32">
        <v>227</v>
      </c>
      <c r="B158" s="393"/>
      <c r="C158" s="333" t="str">
        <f>+VLOOKUP(A158,bd_lista!$A$3:$C$592,3,FALSE)</f>
        <v>Zona Franca Comercial e Industrial de Cobija</v>
      </c>
      <c r="D158" s="390"/>
      <c r="E158" s="333" t="s">
        <v>1305</v>
      </c>
      <c r="F158" s="245">
        <f ca="1">+IFERROR(INDEX('Hoja de Trabajo para listado'!$A$155:$Z$1048576,MATCH($A158,'Hoja de Trabajo para listado'!$A$155:$A$1048576,0),MATCH((CUADRO!F$4&amp;$E158),'Hoja de Trabajo para listado'!$A$151:$Z$151,0)),0)+IFERROR(INDEX('Hoja de Trabajo para listado'!$AB$155:$BA$1048576,MATCH($A158,'Hoja de Trabajo para listado'!$AB$155:$AB$1048576,0),MATCH((CUADRO!F$4&amp;$E158),'Hoja de Trabajo para listado'!$AB$151:$BA$151,0)),0)+IFERROR(INDEX('Hoja de Trabajo para listado'!$BC$155:$CB$1048576,MATCH($A158,'Hoja de Trabajo para listado'!$BC$155:$BC$1048576,0),MATCH((CUADRO!F$4&amp;$E158),'Hoja de Trabajo para listado'!$BC$151:$CB$151,0)),0)+IFERROR(INDEX('Hoja de Trabajo para listado'!$DE$153:$DG$274,MATCH($A158,'Hoja de Trabajo para listado'!$DE$153:$DE$1048576,0),MATCH((CUADRO!F$4&amp;$E158),'Hoja de Trabajo para listado'!$DE$151:$DG$151,0)),0)+IFERROR(INDEX('Hoja de Trabajo para listado'!$CD$155:$DC$1048576,MATCH($A158,'Hoja de Trabajo para listado'!$CD$155:$CD$1048576,0),MATCH((CUADRO!F$4&amp;$E158),'Hoja de Trabajo para listado'!$CD$151:$DC$151,0)),0)</f>
        <v>0</v>
      </c>
      <c r="G158" s="245">
        <f ca="1">+IFERROR(INDEX('Hoja de Trabajo para listado'!$A$155:$Z$1048576,MATCH($A158,'Hoja de Trabajo para listado'!$A$155:$A$1048576,0),MATCH((CUADRO!G$4&amp;$E158),'Hoja de Trabajo para listado'!$A$151:$Z$151,0)),0)+IFERROR(INDEX('Hoja de Trabajo para listado'!$AB$155:$BA$1048576,MATCH($A158,'Hoja de Trabajo para listado'!$AB$155:$AB$1048576,0),MATCH((CUADRO!G$4&amp;$E158),'Hoja de Trabajo para listado'!$AB$151:$BA$151,0)),0)+IFERROR(INDEX('Hoja de Trabajo para listado'!$BC$155:$CB$1048576,MATCH($A158,'Hoja de Trabajo para listado'!$BC$155:$BC$1048576,0),MATCH((CUADRO!G$4&amp;$E158),'Hoja de Trabajo para listado'!$BC$151:$CB$151,0)),0)+IFERROR(INDEX('Hoja de Trabajo para listado'!$DE$153:$DG$274,MATCH($A158,'Hoja de Trabajo para listado'!$DE$153:$DE$1048576,0),MATCH((CUADRO!G$4&amp;$E158),'Hoja de Trabajo para listado'!$DE$151:$DG$151,0)),0)+IFERROR(INDEX('Hoja de Trabajo para listado'!$CD$155:$DC$1048576,MATCH($A158,'Hoja de Trabajo para listado'!$CD$155:$CD$1048576,0),MATCH((CUADRO!G$4&amp;$E158),'Hoja de Trabajo para listado'!$CD$151:$DC$151,0)),0)</f>
        <v>0</v>
      </c>
      <c r="H158" s="245">
        <f ca="1">+IFERROR(INDEX('Hoja de Trabajo para listado'!$A$155:$Z$1048576,MATCH($A158,'Hoja de Trabajo para listado'!$A$155:$A$1048576,0),MATCH((CUADRO!H$4&amp;$E158),'Hoja de Trabajo para listado'!$A$151:$Z$151,0)),0)+IFERROR(INDEX('Hoja de Trabajo para listado'!$AB$155:$BA$1048576,MATCH($A158,'Hoja de Trabajo para listado'!$AB$155:$AB$1048576,0),MATCH((CUADRO!H$4&amp;$E158),'Hoja de Trabajo para listado'!$AB$151:$BA$151,0)),0)+IFERROR(INDEX('Hoja de Trabajo para listado'!$BC$155:$CB$1048576,MATCH($A158,'Hoja de Trabajo para listado'!$BC$155:$BC$1048576,0),MATCH((CUADRO!H$4&amp;$E158),'Hoja de Trabajo para listado'!$BC$151:$CB$151,0)),0)+IFERROR(INDEX('Hoja de Trabajo para listado'!$DE$153:$DG$274,MATCH($A158,'Hoja de Trabajo para listado'!$DE$153:$DE$1048576,0),MATCH((CUADRO!H$4&amp;$E158),'Hoja de Trabajo para listado'!$DE$151:$DG$151,0)),0)+IFERROR(INDEX('Hoja de Trabajo para listado'!$CD$155:$DC$1048576,MATCH($A158,'Hoja de Trabajo para listado'!$CD$155:$CD$1048576,0),MATCH((CUADRO!H$4&amp;$E158),'Hoja de Trabajo para listado'!$CD$151:$DC$151,0)),0)</f>
        <v>0</v>
      </c>
      <c r="I158" s="245">
        <f ca="1">+IFERROR(INDEX('Hoja de Trabajo para listado'!$A$155:$Z$1048576,MATCH($A158,'Hoja de Trabajo para listado'!$A$155:$A$1048576,0),MATCH((CUADRO!I$4&amp;$E158),'Hoja de Trabajo para listado'!$A$151:$Z$151,0)),0)+IFERROR(INDEX('Hoja de Trabajo para listado'!$AB$155:$BA$1048576,MATCH($A158,'Hoja de Trabajo para listado'!$AB$155:$AB$1048576,0),MATCH((CUADRO!I$4&amp;$E158),'Hoja de Trabajo para listado'!$AB$151:$BA$151,0)),0)+IFERROR(INDEX('Hoja de Trabajo para listado'!$BC$155:$CB$1048576,MATCH($A158,'Hoja de Trabajo para listado'!$BC$155:$BC$1048576,0),MATCH((CUADRO!I$4&amp;$E158),'Hoja de Trabajo para listado'!$BC$151:$CB$151,0)),0)+IFERROR(INDEX('Hoja de Trabajo para listado'!$DE$153:$DG$274,MATCH($A158,'Hoja de Trabajo para listado'!$DE$153:$DE$1048576,0),MATCH((CUADRO!I$4&amp;$E158),'Hoja de Trabajo para listado'!$DE$151:$DG$151,0)),0)+IFERROR(INDEX('Hoja de Trabajo para listado'!$CD$155:$DC$1048576,MATCH($A158,'Hoja de Trabajo para listado'!$CD$155:$CD$1048576,0),MATCH((CUADRO!I$4&amp;$E158),'Hoja de Trabajo para listado'!$CD$151:$DC$151,0)),0)</f>
        <v>0</v>
      </c>
      <c r="J158" s="245">
        <f ca="1">+IFERROR(INDEX('Hoja de Trabajo para listado'!$A$155:$Z$1048576,MATCH($A158,'Hoja de Trabajo para listado'!$A$155:$A$1048576,0),MATCH((CUADRO!J$4&amp;$E158),'Hoja de Trabajo para listado'!$A$151:$Z$151,0)),0)+IFERROR(INDEX('Hoja de Trabajo para listado'!$AB$155:$BA$1048576,MATCH($A158,'Hoja de Trabajo para listado'!$AB$155:$AB$1048576,0),MATCH((CUADRO!J$4&amp;$E158),'Hoja de Trabajo para listado'!$AB$151:$BA$151,0)),0)+IFERROR(INDEX('Hoja de Trabajo para listado'!$BC$155:$CB$1048576,MATCH($A158,'Hoja de Trabajo para listado'!$BC$155:$BC$1048576,0),MATCH((CUADRO!J$4&amp;$E158),'Hoja de Trabajo para listado'!$BC$151:$CB$151,0)),0)+IFERROR(INDEX('Hoja de Trabajo para listado'!$DE$153:$DG$274,MATCH($A158,'Hoja de Trabajo para listado'!$DE$153:$DE$1048576,0),MATCH((CUADRO!J$4&amp;$E158),'Hoja de Trabajo para listado'!$DE$151:$DG$151,0)),0)+IFERROR(INDEX('Hoja de Trabajo para listado'!$CD$155:$DC$1048576,MATCH($A158,'Hoja de Trabajo para listado'!$CD$155:$CD$1048576,0),MATCH((CUADRO!J$4&amp;$E158),'Hoja de Trabajo para listado'!$CD$151:$DC$151,0)),0)</f>
        <v>0</v>
      </c>
      <c r="K158" s="245">
        <f ca="1">+IFERROR(INDEX('Hoja de Trabajo para listado'!$A$155:$Z$1048576,MATCH($A158,'Hoja de Trabajo para listado'!$A$155:$A$1048576,0),MATCH((CUADRO!K$4&amp;$E158),'Hoja de Trabajo para listado'!$A$151:$Z$151,0)),0)+IFERROR(INDEX('Hoja de Trabajo para listado'!$AB$155:$BA$1048576,MATCH($A158,'Hoja de Trabajo para listado'!$AB$155:$AB$1048576,0),MATCH((CUADRO!K$4&amp;$E158),'Hoja de Trabajo para listado'!$AB$151:$BA$151,0)),0)+IFERROR(INDEX('Hoja de Trabajo para listado'!$BC$155:$CB$1048576,MATCH($A158,'Hoja de Trabajo para listado'!$BC$155:$BC$1048576,0),MATCH((CUADRO!K$4&amp;$E158),'Hoja de Trabajo para listado'!$BC$151:$CB$151,0)),0)+IFERROR(INDEX('Hoja de Trabajo para listado'!$DE$153:$DG$274,MATCH($A158,'Hoja de Trabajo para listado'!$DE$153:$DE$1048576,0),MATCH((CUADRO!K$4&amp;$E158),'Hoja de Trabajo para listado'!$DE$151:$DG$151,0)),0)+IFERROR(INDEX('Hoja de Trabajo para listado'!$CD$155:$DC$1048576,MATCH($A158,'Hoja de Trabajo para listado'!$CD$155:$CD$1048576,0),MATCH((CUADRO!K$4&amp;$E158),'Hoja de Trabajo para listado'!$CD$151:$DC$151,0)),0)</f>
        <v>0</v>
      </c>
      <c r="L158" s="245">
        <f ca="1">+IFERROR(INDEX('Hoja de Trabajo para listado'!$A$155:$Z$1048576,MATCH($A158,'Hoja de Trabajo para listado'!$A$155:$A$1048576,0),MATCH((CUADRO!L$4&amp;$E158),'Hoja de Trabajo para listado'!$A$151:$Z$151,0)),0)+IFERROR(INDEX('Hoja de Trabajo para listado'!$AB$155:$BA$1048576,MATCH($A158,'Hoja de Trabajo para listado'!$AB$155:$AB$1048576,0),MATCH((CUADRO!L$4&amp;$E158),'Hoja de Trabajo para listado'!$AB$151:$BA$151,0)),0)+IFERROR(INDEX('Hoja de Trabajo para listado'!$BC$155:$CB$1048576,MATCH($A158,'Hoja de Trabajo para listado'!$BC$155:$BC$1048576,0),MATCH((CUADRO!L$4&amp;$E158),'Hoja de Trabajo para listado'!$BC$151:$CB$151,0)),0)+IFERROR(INDEX('Hoja de Trabajo para listado'!$DE$153:$DG$274,MATCH($A158,'Hoja de Trabajo para listado'!$DE$153:$DE$1048576,0),MATCH((CUADRO!L$4&amp;$E158),'Hoja de Trabajo para listado'!$DE$151:$DG$151,0)),0)+IFERROR(INDEX('Hoja de Trabajo para listado'!$CD$155:$DC$1048576,MATCH($A158,'Hoja de Trabajo para listado'!$CD$155:$CD$1048576,0),MATCH((CUADRO!L$4&amp;$E158),'Hoja de Trabajo para listado'!$CD$151:$DC$151,0)),0)</f>
        <v>0</v>
      </c>
      <c r="M158" s="245">
        <f ca="1">+IFERROR(INDEX('Hoja de Trabajo para listado'!$A$155:$Z$1048576,MATCH($A158,'Hoja de Trabajo para listado'!$A$155:$A$1048576,0),MATCH((CUADRO!M$4&amp;$E158),'Hoja de Trabajo para listado'!$A$151:$Z$151,0)),0)+IFERROR(INDEX('Hoja de Trabajo para listado'!$AB$155:$BA$1048576,MATCH($A158,'Hoja de Trabajo para listado'!$AB$155:$AB$1048576,0),MATCH((CUADRO!M$4&amp;$E158),'Hoja de Trabajo para listado'!$AB$151:$BA$151,0)),0)+IFERROR(INDEX('Hoja de Trabajo para listado'!$BC$155:$CB$1048576,MATCH($A158,'Hoja de Trabajo para listado'!$BC$155:$BC$1048576,0),MATCH((CUADRO!M$4&amp;$E158),'Hoja de Trabajo para listado'!$BC$151:$CB$151,0)),0)+IFERROR(INDEX('Hoja de Trabajo para listado'!$DE$153:$DG$274,MATCH($A158,'Hoja de Trabajo para listado'!$DE$153:$DE$1048576,0),MATCH((CUADRO!M$4&amp;$E158),'Hoja de Trabajo para listado'!$DE$151:$DG$151,0)),0)+IFERROR(INDEX('Hoja de Trabajo para listado'!$CD$155:$DC$1048576,MATCH($A158,'Hoja de Trabajo para listado'!$CD$155:$CD$1048576,0),MATCH((CUADRO!M$4&amp;$E158),'Hoja de Trabajo para listado'!$CD$151:$DC$151,0)),0)</f>
        <v>0</v>
      </c>
      <c r="N158" s="245">
        <f ca="1">+IFERROR(INDEX('Hoja de Trabajo para listado'!$A$155:$Z$1048576,MATCH($A158,'Hoja de Trabajo para listado'!$A$155:$A$1048576,0),MATCH((CUADRO!N$4&amp;$E158),'Hoja de Trabajo para listado'!$A$151:$Z$151,0)),0)+IFERROR(INDEX('Hoja de Trabajo para listado'!$AB$155:$BA$1048576,MATCH($A158,'Hoja de Trabajo para listado'!$AB$155:$AB$1048576,0),MATCH((CUADRO!N$4&amp;$E158),'Hoja de Trabajo para listado'!$AB$151:$BA$151,0)),0)+IFERROR(INDEX('Hoja de Trabajo para listado'!$BC$155:$CB$1048576,MATCH($A158,'Hoja de Trabajo para listado'!$BC$155:$BC$1048576,0),MATCH((CUADRO!N$4&amp;$E158),'Hoja de Trabajo para listado'!$BC$151:$CB$151,0)),0)+IFERROR(INDEX('Hoja de Trabajo para listado'!$DE$153:$DG$274,MATCH($A158,'Hoja de Trabajo para listado'!$DE$153:$DE$1048576,0),MATCH((CUADRO!N$4&amp;$E158),'Hoja de Trabajo para listado'!$DE$151:$DG$151,0)),0)+IFERROR(INDEX('Hoja de Trabajo para listado'!$CD$155:$DC$1048576,MATCH($A158,'Hoja de Trabajo para listado'!$CD$155:$CD$1048576,0),MATCH((CUADRO!N$4&amp;$E158),'Hoja de Trabajo para listado'!$CD$151:$DC$151,0)),0)</f>
        <v>0</v>
      </c>
      <c r="O158" s="245">
        <f ca="1">+IFERROR(INDEX('Hoja de Trabajo para listado'!$A$155:$Z$1048576,MATCH($A158,'Hoja de Trabajo para listado'!$A$155:$A$1048576,0),MATCH((CUADRO!O$4&amp;$E158),'Hoja de Trabajo para listado'!$A$151:$Z$151,0)),0)+IFERROR(INDEX('Hoja de Trabajo para listado'!$AB$155:$BA$1048576,MATCH($A158,'Hoja de Trabajo para listado'!$AB$155:$AB$1048576,0),MATCH((CUADRO!O$4&amp;$E158),'Hoja de Trabajo para listado'!$AB$151:$BA$151,0)),0)+IFERROR(INDEX('Hoja de Trabajo para listado'!$BC$155:$CB$1048576,MATCH($A158,'Hoja de Trabajo para listado'!$BC$155:$BC$1048576,0),MATCH((CUADRO!O$4&amp;$E158),'Hoja de Trabajo para listado'!$BC$151:$CB$151,0)),0)+IFERROR(INDEX('Hoja de Trabajo para listado'!$DE$153:$DG$274,MATCH($A158,'Hoja de Trabajo para listado'!$DE$153:$DE$1048576,0),MATCH((CUADRO!O$4&amp;$E158),'Hoja de Trabajo para listado'!$DE$151:$DG$151,0)),0)+IFERROR(INDEX('Hoja de Trabajo para listado'!$CD$155:$DC$1048576,MATCH($A158,'Hoja de Trabajo para listado'!$CD$155:$CD$1048576,0),MATCH((CUADRO!O$4&amp;$E158),'Hoja de Trabajo para listado'!$CD$151:$DC$151,0)),0)</f>
        <v>0</v>
      </c>
      <c r="P158" s="245">
        <f ca="1">+IFERROR(INDEX('Hoja de Trabajo para listado'!$A$155:$Z$1048576,MATCH($A158,'Hoja de Trabajo para listado'!$A$155:$A$1048576,0),MATCH((CUADRO!P$4&amp;$E158),'Hoja de Trabajo para listado'!$A$151:$Z$151,0)),0)+IFERROR(INDEX('Hoja de Trabajo para listado'!$AB$155:$BA$1048576,MATCH($A158,'Hoja de Trabajo para listado'!$AB$155:$AB$1048576,0),MATCH((CUADRO!P$4&amp;$E158),'Hoja de Trabajo para listado'!$AB$151:$BA$151,0)),0)+IFERROR(INDEX('Hoja de Trabajo para listado'!$BC$155:$CB$1048576,MATCH($A158,'Hoja de Trabajo para listado'!$BC$155:$BC$1048576,0),MATCH((CUADRO!P$4&amp;$E158),'Hoja de Trabajo para listado'!$BC$151:$CB$151,0)),0)+IFERROR(INDEX('Hoja de Trabajo para listado'!$DE$153:$DG$274,MATCH($A158,'Hoja de Trabajo para listado'!$DE$153:$DE$1048576,0),MATCH((CUADRO!P$4&amp;$E158),'Hoja de Trabajo para listado'!$DE$151:$DG$151,0)),0)+IFERROR(INDEX('Hoja de Trabajo para listado'!$CD$155:$DC$1048576,MATCH($A158,'Hoja de Trabajo para listado'!$CD$155:$CD$1048576,0),MATCH((CUADRO!P$4&amp;$E158),'Hoja de Trabajo para listado'!$CD$151:$DC$151,0)),0)</f>
        <v>0</v>
      </c>
      <c r="Q158" s="245">
        <f ca="1">+IFERROR(INDEX('Hoja de Trabajo para listado'!$A$155:$Z$1048576,MATCH($A158,'Hoja de Trabajo para listado'!$A$155:$A$1048576,0),MATCH((CUADRO!Q$4&amp;$E158),'Hoja de Trabajo para listado'!$A$151:$Z$151,0)),0)+IFERROR(INDEX('Hoja de Trabajo para listado'!$AB$155:$BA$1048576,MATCH($A158,'Hoja de Trabajo para listado'!$AB$155:$AB$1048576,0),MATCH((CUADRO!Q$4&amp;$E158),'Hoja de Trabajo para listado'!$AB$151:$BA$151,0)),0)+IFERROR(INDEX('Hoja de Trabajo para listado'!$BC$155:$CB$1048576,MATCH($A158,'Hoja de Trabajo para listado'!$BC$155:$BC$1048576,0),MATCH((CUADRO!Q$4&amp;$E158),'Hoja de Trabajo para listado'!$BC$151:$CB$151,0)),0)+IFERROR(INDEX('Hoja de Trabajo para listado'!$DE$153:$DG$274,MATCH($A158,'Hoja de Trabajo para listado'!$DE$153:$DE$1048576,0),MATCH((CUADRO!Q$4&amp;$E158),'Hoja de Trabajo para listado'!$DE$151:$DG$151,0)),0)+IFERROR(INDEX('Hoja de Trabajo para listado'!$CD$155:$DC$1048576,MATCH($A158,'Hoja de Trabajo para listado'!$CD$155:$CD$1048576,0),MATCH((CUADRO!Q$4&amp;$E158),'Hoja de Trabajo para listado'!$CD$151:$DC$151,0)),0)</f>
        <v>0</v>
      </c>
      <c r="R158" s="245">
        <f t="shared" ca="1" si="7"/>
        <v>0</v>
      </c>
      <c r="S158" s="245">
        <f ca="1">+R157+R158</f>
        <v>0</v>
      </c>
      <c r="T158" s="245">
        <f ca="1">+S158</f>
        <v>0</v>
      </c>
      <c r="U158" s="244">
        <f t="shared" si="8"/>
        <v>2</v>
      </c>
      <c r="V158" s="333" t="str">
        <f>+VLOOKUP(A158,bd_lista!$A$3:$E$592,5,FALSE)</f>
        <v>Instituciones Descentralizadas</v>
      </c>
      <c r="W158" s="388"/>
      <c r="X158" s="242">
        <f>+VLOOKUP(A158,[4]Sheet1!$A$13:$D$744,4,FALSE)</f>
        <v>41</v>
      </c>
      <c r="Y158" s="242" t="str">
        <f>+VLOOKUP(X158,bd_lista!$A$3:$C$592,3,FALSE)</f>
        <v>Ministerio de Desarrollo Productivo y Economía Plural</v>
      </c>
      <c r="Z158" s="292"/>
      <c r="AA158" s="321"/>
    </row>
    <row r="159" spans="1:27" customFormat="1" ht="15" customHeight="1">
      <c r="A159" s="251">
        <v>234</v>
      </c>
      <c r="B159" s="392">
        <f>+A159</f>
        <v>234</v>
      </c>
      <c r="C159" s="247" t="str">
        <f>+VLOOKUP(A159,bd_lista!$A$3:$C$592,3,FALSE)</f>
        <v xml:space="preserve">Servicio Geológico Minero </v>
      </c>
      <c r="D159" s="389" t="str">
        <f>+C159</f>
        <v xml:space="preserve">Servicio Geológico Minero </v>
      </c>
      <c r="E159" s="247" t="s">
        <v>1304</v>
      </c>
      <c r="F159" s="243">
        <f ca="1">+IFERROR(INDEX('Hoja de Trabajo para listado'!$A$155:$Z$1048576,MATCH($A159,'Hoja de Trabajo para listado'!$A$155:$A$1048576,0),MATCH((CUADRO!F$4&amp;$E159),'Hoja de Trabajo para listado'!$A$151:$Z$151,0)),0)+IFERROR(INDEX('Hoja de Trabajo para listado'!$AB$155:$BA$1048576,MATCH($A159,'Hoja de Trabajo para listado'!$AB$155:$AB$1048576,0),MATCH((CUADRO!F$4&amp;$E159),'Hoja de Trabajo para listado'!$AB$151:$BA$151,0)),0)+IFERROR(INDEX('Hoja de Trabajo para listado'!$BC$155:$CB$1048576,MATCH($A159,'Hoja de Trabajo para listado'!$BC$155:$BC$1048576,0),MATCH((CUADRO!F$4&amp;$E159),'Hoja de Trabajo para listado'!$BC$151:$CB$151,0)),0)+IFERROR(INDEX('Hoja de Trabajo para listado'!$DE$153:$DG$274,MATCH($A159,'Hoja de Trabajo para listado'!$DE$153:$DE$1048576,0),MATCH((CUADRO!F$4&amp;$E159),'Hoja de Trabajo para listado'!$DE$151:$DG$151,0)),0)+IFERROR(INDEX('Hoja de Trabajo para listado'!$CD$155:$DC$1048576,MATCH($A159,'Hoja de Trabajo para listado'!$CD$155:$CD$1048576,0),MATCH((CUADRO!F$4&amp;$E159),'Hoja de Trabajo para listado'!$CD$151:$DC$151,0)),0)</f>
        <v>0</v>
      </c>
      <c r="G159" s="243">
        <f ca="1">+IFERROR(INDEX('Hoja de Trabajo para listado'!$A$155:$Z$1048576,MATCH($A159,'Hoja de Trabajo para listado'!$A$155:$A$1048576,0),MATCH((CUADRO!G$4&amp;$E159),'Hoja de Trabajo para listado'!$A$151:$Z$151,0)),0)+IFERROR(INDEX('Hoja de Trabajo para listado'!$AB$155:$BA$1048576,MATCH($A159,'Hoja de Trabajo para listado'!$AB$155:$AB$1048576,0),MATCH((CUADRO!G$4&amp;$E159),'Hoja de Trabajo para listado'!$AB$151:$BA$151,0)),0)+IFERROR(INDEX('Hoja de Trabajo para listado'!$BC$155:$CB$1048576,MATCH($A159,'Hoja de Trabajo para listado'!$BC$155:$BC$1048576,0),MATCH((CUADRO!G$4&amp;$E159),'Hoja de Trabajo para listado'!$BC$151:$CB$151,0)),0)+IFERROR(INDEX('Hoja de Trabajo para listado'!$DE$153:$DG$274,MATCH($A159,'Hoja de Trabajo para listado'!$DE$153:$DE$1048576,0),MATCH((CUADRO!G$4&amp;$E159),'Hoja de Trabajo para listado'!$DE$151:$DG$151,0)),0)+IFERROR(INDEX('Hoja de Trabajo para listado'!$CD$155:$DC$1048576,MATCH($A159,'Hoja de Trabajo para listado'!$CD$155:$CD$1048576,0),MATCH((CUADRO!G$4&amp;$E159),'Hoja de Trabajo para listado'!$CD$151:$DC$151,0)),0)</f>
        <v>0</v>
      </c>
      <c r="H159" s="243">
        <f ca="1">+IFERROR(INDEX('Hoja de Trabajo para listado'!$A$155:$Z$1048576,MATCH($A159,'Hoja de Trabajo para listado'!$A$155:$A$1048576,0),MATCH((CUADRO!H$4&amp;$E159),'Hoja de Trabajo para listado'!$A$151:$Z$151,0)),0)+IFERROR(INDEX('Hoja de Trabajo para listado'!$AB$155:$BA$1048576,MATCH($A159,'Hoja de Trabajo para listado'!$AB$155:$AB$1048576,0),MATCH((CUADRO!H$4&amp;$E159),'Hoja de Trabajo para listado'!$AB$151:$BA$151,0)),0)+IFERROR(INDEX('Hoja de Trabajo para listado'!$BC$155:$CB$1048576,MATCH($A159,'Hoja de Trabajo para listado'!$BC$155:$BC$1048576,0),MATCH((CUADRO!H$4&amp;$E159),'Hoja de Trabajo para listado'!$BC$151:$CB$151,0)),0)+IFERROR(INDEX('Hoja de Trabajo para listado'!$DE$153:$DG$274,MATCH($A159,'Hoja de Trabajo para listado'!$DE$153:$DE$1048576,0),MATCH((CUADRO!H$4&amp;$E159),'Hoja de Trabajo para listado'!$DE$151:$DG$151,0)),0)+IFERROR(INDEX('Hoja de Trabajo para listado'!$CD$155:$DC$1048576,MATCH($A159,'Hoja de Trabajo para listado'!$CD$155:$CD$1048576,0),MATCH((CUADRO!H$4&amp;$E159),'Hoja de Trabajo para listado'!$CD$151:$DC$151,0)),0)</f>
        <v>0</v>
      </c>
      <c r="I159" s="243">
        <f ca="1">+IFERROR(INDEX('Hoja de Trabajo para listado'!$A$155:$Z$1048576,MATCH($A159,'Hoja de Trabajo para listado'!$A$155:$A$1048576,0),MATCH((CUADRO!I$4&amp;$E159),'Hoja de Trabajo para listado'!$A$151:$Z$151,0)),0)+IFERROR(INDEX('Hoja de Trabajo para listado'!$AB$155:$BA$1048576,MATCH($A159,'Hoja de Trabajo para listado'!$AB$155:$AB$1048576,0),MATCH((CUADRO!I$4&amp;$E159),'Hoja de Trabajo para listado'!$AB$151:$BA$151,0)),0)+IFERROR(INDEX('Hoja de Trabajo para listado'!$BC$155:$CB$1048576,MATCH($A159,'Hoja de Trabajo para listado'!$BC$155:$BC$1048576,0),MATCH((CUADRO!I$4&amp;$E159),'Hoja de Trabajo para listado'!$BC$151:$CB$151,0)),0)+IFERROR(INDEX('Hoja de Trabajo para listado'!$DE$153:$DG$274,MATCH($A159,'Hoja de Trabajo para listado'!$DE$153:$DE$1048576,0),MATCH((CUADRO!I$4&amp;$E159),'Hoja de Trabajo para listado'!$DE$151:$DG$151,0)),0)+IFERROR(INDEX('Hoja de Trabajo para listado'!$CD$155:$DC$1048576,MATCH($A159,'Hoja de Trabajo para listado'!$CD$155:$CD$1048576,0),MATCH((CUADRO!I$4&amp;$E159),'Hoja de Trabajo para listado'!$CD$151:$DC$151,0)),0)</f>
        <v>0</v>
      </c>
      <c r="J159" s="243">
        <f ca="1">+IFERROR(INDEX('Hoja de Trabajo para listado'!$A$155:$Z$1048576,MATCH($A159,'Hoja de Trabajo para listado'!$A$155:$A$1048576,0),MATCH((CUADRO!J$4&amp;$E159),'Hoja de Trabajo para listado'!$A$151:$Z$151,0)),0)+IFERROR(INDEX('Hoja de Trabajo para listado'!$AB$155:$BA$1048576,MATCH($A159,'Hoja de Trabajo para listado'!$AB$155:$AB$1048576,0),MATCH((CUADRO!J$4&amp;$E159),'Hoja de Trabajo para listado'!$AB$151:$BA$151,0)),0)+IFERROR(INDEX('Hoja de Trabajo para listado'!$BC$155:$CB$1048576,MATCH($A159,'Hoja de Trabajo para listado'!$BC$155:$BC$1048576,0),MATCH((CUADRO!J$4&amp;$E159),'Hoja de Trabajo para listado'!$BC$151:$CB$151,0)),0)+IFERROR(INDEX('Hoja de Trabajo para listado'!$DE$153:$DG$274,MATCH($A159,'Hoja de Trabajo para listado'!$DE$153:$DE$1048576,0),MATCH((CUADRO!J$4&amp;$E159),'Hoja de Trabajo para listado'!$DE$151:$DG$151,0)),0)+IFERROR(INDEX('Hoja de Trabajo para listado'!$CD$155:$DC$1048576,MATCH($A159,'Hoja de Trabajo para listado'!$CD$155:$CD$1048576,0),MATCH((CUADRO!J$4&amp;$E159),'Hoja de Trabajo para listado'!$CD$151:$DC$151,0)),0)</f>
        <v>0</v>
      </c>
      <c r="K159" s="243">
        <f ca="1">+IFERROR(INDEX('Hoja de Trabajo para listado'!$A$155:$Z$1048576,MATCH($A159,'Hoja de Trabajo para listado'!$A$155:$A$1048576,0),MATCH((CUADRO!K$4&amp;$E159),'Hoja de Trabajo para listado'!$A$151:$Z$151,0)),0)+IFERROR(INDEX('Hoja de Trabajo para listado'!$AB$155:$BA$1048576,MATCH($A159,'Hoja de Trabajo para listado'!$AB$155:$AB$1048576,0),MATCH((CUADRO!K$4&amp;$E159),'Hoja de Trabajo para listado'!$AB$151:$BA$151,0)),0)+IFERROR(INDEX('Hoja de Trabajo para listado'!$BC$155:$CB$1048576,MATCH($A159,'Hoja de Trabajo para listado'!$BC$155:$BC$1048576,0),MATCH((CUADRO!K$4&amp;$E159),'Hoja de Trabajo para listado'!$BC$151:$CB$151,0)),0)+IFERROR(INDEX('Hoja de Trabajo para listado'!$DE$153:$DG$274,MATCH($A159,'Hoja de Trabajo para listado'!$DE$153:$DE$1048576,0),MATCH((CUADRO!K$4&amp;$E159),'Hoja de Trabajo para listado'!$DE$151:$DG$151,0)),0)+IFERROR(INDEX('Hoja de Trabajo para listado'!$CD$155:$DC$1048576,MATCH($A159,'Hoja de Trabajo para listado'!$CD$155:$CD$1048576,0),MATCH((CUADRO!K$4&amp;$E159),'Hoja de Trabajo para listado'!$CD$151:$DC$151,0)),0)</f>
        <v>0</v>
      </c>
      <c r="L159" s="243">
        <f ca="1">+IFERROR(INDEX('Hoja de Trabajo para listado'!$A$155:$Z$1048576,MATCH($A159,'Hoja de Trabajo para listado'!$A$155:$A$1048576,0),MATCH((CUADRO!L$4&amp;$E159),'Hoja de Trabajo para listado'!$A$151:$Z$151,0)),0)+IFERROR(INDEX('Hoja de Trabajo para listado'!$AB$155:$BA$1048576,MATCH($A159,'Hoja de Trabajo para listado'!$AB$155:$AB$1048576,0),MATCH((CUADRO!L$4&amp;$E159),'Hoja de Trabajo para listado'!$AB$151:$BA$151,0)),0)+IFERROR(INDEX('Hoja de Trabajo para listado'!$BC$155:$CB$1048576,MATCH($A159,'Hoja de Trabajo para listado'!$BC$155:$BC$1048576,0),MATCH((CUADRO!L$4&amp;$E159),'Hoja de Trabajo para listado'!$BC$151:$CB$151,0)),0)+IFERROR(INDEX('Hoja de Trabajo para listado'!$DE$153:$DG$274,MATCH($A159,'Hoja de Trabajo para listado'!$DE$153:$DE$1048576,0),MATCH((CUADRO!L$4&amp;$E159),'Hoja de Trabajo para listado'!$DE$151:$DG$151,0)),0)+IFERROR(INDEX('Hoja de Trabajo para listado'!$CD$155:$DC$1048576,MATCH($A159,'Hoja de Trabajo para listado'!$CD$155:$CD$1048576,0),MATCH((CUADRO!L$4&amp;$E159),'Hoja de Trabajo para listado'!$CD$151:$DC$151,0)),0)</f>
        <v>0</v>
      </c>
      <c r="M159" s="243">
        <f ca="1">+IFERROR(INDEX('Hoja de Trabajo para listado'!$A$155:$Z$1048576,MATCH($A159,'Hoja de Trabajo para listado'!$A$155:$A$1048576,0),MATCH((CUADRO!M$4&amp;$E159),'Hoja de Trabajo para listado'!$A$151:$Z$151,0)),0)+IFERROR(INDEX('Hoja de Trabajo para listado'!$AB$155:$BA$1048576,MATCH($A159,'Hoja de Trabajo para listado'!$AB$155:$AB$1048576,0),MATCH((CUADRO!M$4&amp;$E159),'Hoja de Trabajo para listado'!$AB$151:$BA$151,0)),0)+IFERROR(INDEX('Hoja de Trabajo para listado'!$BC$155:$CB$1048576,MATCH($A159,'Hoja de Trabajo para listado'!$BC$155:$BC$1048576,0),MATCH((CUADRO!M$4&amp;$E159),'Hoja de Trabajo para listado'!$BC$151:$CB$151,0)),0)+IFERROR(INDEX('Hoja de Trabajo para listado'!$DE$153:$DG$274,MATCH($A159,'Hoja de Trabajo para listado'!$DE$153:$DE$1048576,0),MATCH((CUADRO!M$4&amp;$E159),'Hoja de Trabajo para listado'!$DE$151:$DG$151,0)),0)+IFERROR(INDEX('Hoja de Trabajo para listado'!$CD$155:$DC$1048576,MATCH($A159,'Hoja de Trabajo para listado'!$CD$155:$CD$1048576,0),MATCH((CUADRO!M$4&amp;$E159),'Hoja de Trabajo para listado'!$CD$151:$DC$151,0)),0)</f>
        <v>0</v>
      </c>
      <c r="N159" s="243">
        <f ca="1">+IFERROR(INDEX('Hoja de Trabajo para listado'!$A$155:$Z$1048576,MATCH($A159,'Hoja de Trabajo para listado'!$A$155:$A$1048576,0),MATCH((CUADRO!N$4&amp;$E159),'Hoja de Trabajo para listado'!$A$151:$Z$151,0)),0)+IFERROR(INDEX('Hoja de Trabajo para listado'!$AB$155:$BA$1048576,MATCH($A159,'Hoja de Trabajo para listado'!$AB$155:$AB$1048576,0),MATCH((CUADRO!N$4&amp;$E159),'Hoja de Trabajo para listado'!$AB$151:$BA$151,0)),0)+IFERROR(INDEX('Hoja de Trabajo para listado'!$BC$155:$CB$1048576,MATCH($A159,'Hoja de Trabajo para listado'!$BC$155:$BC$1048576,0),MATCH((CUADRO!N$4&amp;$E159),'Hoja de Trabajo para listado'!$BC$151:$CB$151,0)),0)+IFERROR(INDEX('Hoja de Trabajo para listado'!$DE$153:$DG$274,MATCH($A159,'Hoja de Trabajo para listado'!$DE$153:$DE$1048576,0),MATCH((CUADRO!N$4&amp;$E159),'Hoja de Trabajo para listado'!$DE$151:$DG$151,0)),0)+IFERROR(INDEX('Hoja de Trabajo para listado'!$CD$155:$DC$1048576,MATCH($A159,'Hoja de Trabajo para listado'!$CD$155:$CD$1048576,0),MATCH((CUADRO!N$4&amp;$E159),'Hoja de Trabajo para listado'!$CD$151:$DC$151,0)),0)</f>
        <v>0</v>
      </c>
      <c r="O159" s="243">
        <f ca="1">+IFERROR(INDEX('Hoja de Trabajo para listado'!$A$155:$Z$1048576,MATCH($A159,'Hoja de Trabajo para listado'!$A$155:$A$1048576,0),MATCH((CUADRO!O$4&amp;$E159),'Hoja de Trabajo para listado'!$A$151:$Z$151,0)),0)+IFERROR(INDEX('Hoja de Trabajo para listado'!$AB$155:$BA$1048576,MATCH($A159,'Hoja de Trabajo para listado'!$AB$155:$AB$1048576,0),MATCH((CUADRO!O$4&amp;$E159),'Hoja de Trabajo para listado'!$AB$151:$BA$151,0)),0)+IFERROR(INDEX('Hoja de Trabajo para listado'!$BC$155:$CB$1048576,MATCH($A159,'Hoja de Trabajo para listado'!$BC$155:$BC$1048576,0),MATCH((CUADRO!O$4&amp;$E159),'Hoja de Trabajo para listado'!$BC$151:$CB$151,0)),0)+IFERROR(INDEX('Hoja de Trabajo para listado'!$DE$153:$DG$274,MATCH($A159,'Hoja de Trabajo para listado'!$DE$153:$DE$1048576,0),MATCH((CUADRO!O$4&amp;$E159),'Hoja de Trabajo para listado'!$DE$151:$DG$151,0)),0)+IFERROR(INDEX('Hoja de Trabajo para listado'!$CD$155:$DC$1048576,MATCH($A159,'Hoja de Trabajo para listado'!$CD$155:$CD$1048576,0),MATCH((CUADRO!O$4&amp;$E159),'Hoja de Trabajo para listado'!$CD$151:$DC$151,0)),0)</f>
        <v>0</v>
      </c>
      <c r="P159" s="243">
        <f ca="1">+IFERROR(INDEX('Hoja de Trabajo para listado'!$A$155:$Z$1048576,MATCH($A159,'Hoja de Trabajo para listado'!$A$155:$A$1048576,0),MATCH((CUADRO!P$4&amp;$E159),'Hoja de Trabajo para listado'!$A$151:$Z$151,0)),0)+IFERROR(INDEX('Hoja de Trabajo para listado'!$AB$155:$BA$1048576,MATCH($A159,'Hoja de Trabajo para listado'!$AB$155:$AB$1048576,0),MATCH((CUADRO!P$4&amp;$E159),'Hoja de Trabajo para listado'!$AB$151:$BA$151,0)),0)+IFERROR(INDEX('Hoja de Trabajo para listado'!$BC$155:$CB$1048576,MATCH($A159,'Hoja de Trabajo para listado'!$BC$155:$BC$1048576,0),MATCH((CUADRO!P$4&amp;$E159),'Hoja de Trabajo para listado'!$BC$151:$CB$151,0)),0)+IFERROR(INDEX('Hoja de Trabajo para listado'!$DE$153:$DG$274,MATCH($A159,'Hoja de Trabajo para listado'!$DE$153:$DE$1048576,0),MATCH((CUADRO!P$4&amp;$E159),'Hoja de Trabajo para listado'!$DE$151:$DG$151,0)),0)+IFERROR(INDEX('Hoja de Trabajo para listado'!$CD$155:$DC$1048576,MATCH($A159,'Hoja de Trabajo para listado'!$CD$155:$CD$1048576,0),MATCH((CUADRO!P$4&amp;$E159),'Hoja de Trabajo para listado'!$CD$151:$DC$151,0)),0)</f>
        <v>0</v>
      </c>
      <c r="Q159" s="243">
        <f ca="1">+IFERROR(INDEX('Hoja de Trabajo para listado'!$A$155:$Z$1048576,MATCH($A159,'Hoja de Trabajo para listado'!$A$155:$A$1048576,0),MATCH((CUADRO!Q$4&amp;$E159),'Hoja de Trabajo para listado'!$A$151:$Z$151,0)),0)+IFERROR(INDEX('Hoja de Trabajo para listado'!$AB$155:$BA$1048576,MATCH($A159,'Hoja de Trabajo para listado'!$AB$155:$AB$1048576,0),MATCH((CUADRO!Q$4&amp;$E159),'Hoja de Trabajo para listado'!$AB$151:$BA$151,0)),0)+IFERROR(INDEX('Hoja de Trabajo para listado'!$BC$155:$CB$1048576,MATCH($A159,'Hoja de Trabajo para listado'!$BC$155:$BC$1048576,0),MATCH((CUADRO!Q$4&amp;$E159),'Hoja de Trabajo para listado'!$BC$151:$CB$151,0)),0)+IFERROR(INDEX('Hoja de Trabajo para listado'!$DE$153:$DG$274,MATCH($A159,'Hoja de Trabajo para listado'!$DE$153:$DE$1048576,0),MATCH((CUADRO!Q$4&amp;$E159),'Hoja de Trabajo para listado'!$DE$151:$DG$151,0)),0)+IFERROR(INDEX('Hoja de Trabajo para listado'!$CD$155:$DC$1048576,MATCH($A159,'Hoja de Trabajo para listado'!$CD$155:$CD$1048576,0),MATCH((CUADRO!Q$4&amp;$E159),'Hoja de Trabajo para listado'!$CD$151:$DC$151,0)),0)</f>
        <v>0</v>
      </c>
      <c r="R159" s="243">
        <f t="shared" ca="1" si="7"/>
        <v>0</v>
      </c>
      <c r="S159" s="243"/>
      <c r="T159" s="243">
        <f ca="1">+T160</f>
        <v>159847.5</v>
      </c>
      <c r="U159" s="242">
        <f t="shared" si="8"/>
        <v>1</v>
      </c>
      <c r="V159" s="333" t="str">
        <f>+VLOOKUP(A159,bd_lista!$A$3:$E$592,5,FALSE)</f>
        <v>Instituciones Descentralizadas</v>
      </c>
      <c r="W159" s="387" t="str">
        <f>+V159</f>
        <v>Instituciones Descentralizadas</v>
      </c>
      <c r="X159" s="242">
        <f>+VLOOKUP(A159,[4]Sheet1!$A$13:$D$744,4,FALSE)</f>
        <v>76</v>
      </c>
      <c r="Y159" s="242" t="str">
        <f>+VLOOKUP(X159,bd_lista!$A$3:$C$592,3,FALSE)</f>
        <v>Ministerio de Minería y Metalurgia</v>
      </c>
      <c r="Z159" s="294">
        <f>+X159</f>
        <v>76</v>
      </c>
      <c r="AA159" s="319" t="str">
        <f>+Y159</f>
        <v>Ministerio de Minería y Metalurgia</v>
      </c>
    </row>
    <row r="160" spans="1:27" customFormat="1" ht="15" customHeight="1">
      <c r="A160" s="32">
        <v>234</v>
      </c>
      <c r="B160" s="393"/>
      <c r="C160" s="333" t="str">
        <f>+VLOOKUP(A160,bd_lista!$A$3:$C$592,3,FALSE)</f>
        <v xml:space="preserve">Servicio Geológico Minero </v>
      </c>
      <c r="D160" s="390"/>
      <c r="E160" s="333" t="s">
        <v>1305</v>
      </c>
      <c r="F160" s="245">
        <f ca="1">+IFERROR(INDEX('Hoja de Trabajo para listado'!$A$155:$Z$1048576,MATCH($A160,'Hoja de Trabajo para listado'!$A$155:$A$1048576,0),MATCH((CUADRO!F$4&amp;$E160),'Hoja de Trabajo para listado'!$A$151:$Z$151,0)),0)+IFERROR(INDEX('Hoja de Trabajo para listado'!$AB$155:$BA$1048576,MATCH($A160,'Hoja de Trabajo para listado'!$AB$155:$AB$1048576,0),MATCH((CUADRO!F$4&amp;$E160),'Hoja de Trabajo para listado'!$AB$151:$BA$151,0)),0)+IFERROR(INDEX('Hoja de Trabajo para listado'!$BC$155:$CB$1048576,MATCH($A160,'Hoja de Trabajo para listado'!$BC$155:$BC$1048576,0),MATCH((CUADRO!F$4&amp;$E160),'Hoja de Trabajo para listado'!$BC$151:$CB$151,0)),0)+IFERROR(INDEX('Hoja de Trabajo para listado'!$DE$153:$DG$274,MATCH($A160,'Hoja de Trabajo para listado'!$DE$153:$DE$1048576,0),MATCH((CUADRO!F$4&amp;$E160),'Hoja de Trabajo para listado'!$DE$151:$DG$151,0)),0)+IFERROR(INDEX('Hoja de Trabajo para listado'!$CD$155:$DC$1048576,MATCH($A160,'Hoja de Trabajo para listado'!$CD$155:$CD$1048576,0),MATCH((CUADRO!F$4&amp;$E160),'Hoja de Trabajo para listado'!$CD$151:$DC$151,0)),0)</f>
        <v>0</v>
      </c>
      <c r="G160" s="245">
        <f ca="1">+IFERROR(INDEX('Hoja de Trabajo para listado'!$A$155:$Z$1048576,MATCH($A160,'Hoja de Trabajo para listado'!$A$155:$A$1048576,0),MATCH((CUADRO!G$4&amp;$E160),'Hoja de Trabajo para listado'!$A$151:$Z$151,0)),0)+IFERROR(INDEX('Hoja de Trabajo para listado'!$AB$155:$BA$1048576,MATCH($A160,'Hoja de Trabajo para listado'!$AB$155:$AB$1048576,0),MATCH((CUADRO!G$4&amp;$E160),'Hoja de Trabajo para listado'!$AB$151:$BA$151,0)),0)+IFERROR(INDEX('Hoja de Trabajo para listado'!$BC$155:$CB$1048576,MATCH($A160,'Hoja de Trabajo para listado'!$BC$155:$BC$1048576,0),MATCH((CUADRO!G$4&amp;$E160),'Hoja de Trabajo para listado'!$BC$151:$CB$151,0)),0)+IFERROR(INDEX('Hoja de Trabajo para listado'!$DE$153:$DG$274,MATCH($A160,'Hoja de Trabajo para listado'!$DE$153:$DE$1048576,0),MATCH((CUADRO!G$4&amp;$E160),'Hoja de Trabajo para listado'!$DE$151:$DG$151,0)),0)+IFERROR(INDEX('Hoja de Trabajo para listado'!$CD$155:$DC$1048576,MATCH($A160,'Hoja de Trabajo para listado'!$CD$155:$CD$1048576,0),MATCH((CUADRO!G$4&amp;$E160),'Hoja de Trabajo para listado'!$CD$151:$DC$151,0)),0)</f>
        <v>0</v>
      </c>
      <c r="H160" s="245">
        <f ca="1">+IFERROR(INDEX('Hoja de Trabajo para listado'!$A$155:$Z$1048576,MATCH($A160,'Hoja de Trabajo para listado'!$A$155:$A$1048576,0),MATCH((CUADRO!H$4&amp;$E160),'Hoja de Trabajo para listado'!$A$151:$Z$151,0)),0)+IFERROR(INDEX('Hoja de Trabajo para listado'!$AB$155:$BA$1048576,MATCH($A160,'Hoja de Trabajo para listado'!$AB$155:$AB$1048576,0),MATCH((CUADRO!H$4&amp;$E160),'Hoja de Trabajo para listado'!$AB$151:$BA$151,0)),0)+IFERROR(INDEX('Hoja de Trabajo para listado'!$BC$155:$CB$1048576,MATCH($A160,'Hoja de Trabajo para listado'!$BC$155:$BC$1048576,0),MATCH((CUADRO!H$4&amp;$E160),'Hoja de Trabajo para listado'!$BC$151:$CB$151,0)),0)+IFERROR(INDEX('Hoja de Trabajo para listado'!$DE$153:$DG$274,MATCH($A160,'Hoja de Trabajo para listado'!$DE$153:$DE$1048576,0),MATCH((CUADRO!H$4&amp;$E160),'Hoja de Trabajo para listado'!$DE$151:$DG$151,0)),0)+IFERROR(INDEX('Hoja de Trabajo para listado'!$CD$155:$DC$1048576,MATCH($A160,'Hoja de Trabajo para listado'!$CD$155:$CD$1048576,0),MATCH((CUADRO!H$4&amp;$E160),'Hoja de Trabajo para listado'!$CD$151:$DC$151,0)),0)</f>
        <v>0</v>
      </c>
      <c r="I160" s="245">
        <f ca="1">+IFERROR(INDEX('Hoja de Trabajo para listado'!$A$155:$Z$1048576,MATCH($A160,'Hoja de Trabajo para listado'!$A$155:$A$1048576,0),MATCH((CUADRO!I$4&amp;$E160),'Hoja de Trabajo para listado'!$A$151:$Z$151,0)),0)+IFERROR(INDEX('Hoja de Trabajo para listado'!$AB$155:$BA$1048576,MATCH($A160,'Hoja de Trabajo para listado'!$AB$155:$AB$1048576,0),MATCH((CUADRO!I$4&amp;$E160),'Hoja de Trabajo para listado'!$AB$151:$BA$151,0)),0)+IFERROR(INDEX('Hoja de Trabajo para listado'!$BC$155:$CB$1048576,MATCH($A160,'Hoja de Trabajo para listado'!$BC$155:$BC$1048576,0),MATCH((CUADRO!I$4&amp;$E160),'Hoja de Trabajo para listado'!$BC$151:$CB$151,0)),0)+IFERROR(INDEX('Hoja de Trabajo para listado'!$DE$153:$DG$274,MATCH($A160,'Hoja de Trabajo para listado'!$DE$153:$DE$1048576,0),MATCH((CUADRO!I$4&amp;$E160),'Hoja de Trabajo para listado'!$DE$151:$DG$151,0)),0)+IFERROR(INDEX('Hoja de Trabajo para listado'!$CD$155:$DC$1048576,MATCH($A160,'Hoja de Trabajo para listado'!$CD$155:$CD$1048576,0),MATCH((CUADRO!I$4&amp;$E160),'Hoja de Trabajo para listado'!$CD$151:$DC$151,0)),0)</f>
        <v>465</v>
      </c>
      <c r="J160" s="245">
        <f ca="1">+IFERROR(INDEX('Hoja de Trabajo para listado'!$A$155:$Z$1048576,MATCH($A160,'Hoja de Trabajo para listado'!$A$155:$A$1048576,0),MATCH((CUADRO!J$4&amp;$E160),'Hoja de Trabajo para listado'!$A$151:$Z$151,0)),0)+IFERROR(INDEX('Hoja de Trabajo para listado'!$AB$155:$BA$1048576,MATCH($A160,'Hoja de Trabajo para listado'!$AB$155:$AB$1048576,0),MATCH((CUADRO!J$4&amp;$E160),'Hoja de Trabajo para listado'!$AB$151:$BA$151,0)),0)+IFERROR(INDEX('Hoja de Trabajo para listado'!$BC$155:$CB$1048576,MATCH($A160,'Hoja de Trabajo para listado'!$BC$155:$BC$1048576,0),MATCH((CUADRO!J$4&amp;$E160),'Hoja de Trabajo para listado'!$BC$151:$CB$151,0)),0)+IFERROR(INDEX('Hoja de Trabajo para listado'!$DE$153:$DG$274,MATCH($A160,'Hoja de Trabajo para listado'!$DE$153:$DE$1048576,0),MATCH((CUADRO!J$4&amp;$E160),'Hoja de Trabajo para listado'!$DE$151:$DG$151,0)),0)+IFERROR(INDEX('Hoja de Trabajo para listado'!$CD$155:$DC$1048576,MATCH($A160,'Hoja de Trabajo para listado'!$CD$155:$CD$1048576,0),MATCH((CUADRO!J$4&amp;$E160),'Hoja de Trabajo para listado'!$CD$151:$DC$151,0)),0)</f>
        <v>159382.5</v>
      </c>
      <c r="K160" s="245">
        <f ca="1">+IFERROR(INDEX('Hoja de Trabajo para listado'!$A$155:$Z$1048576,MATCH($A160,'Hoja de Trabajo para listado'!$A$155:$A$1048576,0),MATCH((CUADRO!K$4&amp;$E160),'Hoja de Trabajo para listado'!$A$151:$Z$151,0)),0)+IFERROR(INDEX('Hoja de Trabajo para listado'!$AB$155:$BA$1048576,MATCH($A160,'Hoja de Trabajo para listado'!$AB$155:$AB$1048576,0),MATCH((CUADRO!K$4&amp;$E160),'Hoja de Trabajo para listado'!$AB$151:$BA$151,0)),0)+IFERROR(INDEX('Hoja de Trabajo para listado'!$BC$155:$CB$1048576,MATCH($A160,'Hoja de Trabajo para listado'!$BC$155:$BC$1048576,0),MATCH((CUADRO!K$4&amp;$E160),'Hoja de Trabajo para listado'!$BC$151:$CB$151,0)),0)+IFERROR(INDEX('Hoja de Trabajo para listado'!$DE$153:$DG$274,MATCH($A160,'Hoja de Trabajo para listado'!$DE$153:$DE$1048576,0),MATCH((CUADRO!K$4&amp;$E160),'Hoja de Trabajo para listado'!$DE$151:$DG$151,0)),0)+IFERROR(INDEX('Hoja de Trabajo para listado'!$CD$155:$DC$1048576,MATCH($A160,'Hoja de Trabajo para listado'!$CD$155:$CD$1048576,0),MATCH((CUADRO!K$4&amp;$E160),'Hoja de Trabajo para listado'!$CD$151:$DC$151,0)),0)</f>
        <v>0</v>
      </c>
      <c r="L160" s="245">
        <f ca="1">+IFERROR(INDEX('Hoja de Trabajo para listado'!$A$155:$Z$1048576,MATCH($A160,'Hoja de Trabajo para listado'!$A$155:$A$1048576,0),MATCH((CUADRO!L$4&amp;$E160),'Hoja de Trabajo para listado'!$A$151:$Z$151,0)),0)+IFERROR(INDEX('Hoja de Trabajo para listado'!$AB$155:$BA$1048576,MATCH($A160,'Hoja de Trabajo para listado'!$AB$155:$AB$1048576,0),MATCH((CUADRO!L$4&amp;$E160),'Hoja de Trabajo para listado'!$AB$151:$BA$151,0)),0)+IFERROR(INDEX('Hoja de Trabajo para listado'!$BC$155:$CB$1048576,MATCH($A160,'Hoja de Trabajo para listado'!$BC$155:$BC$1048576,0),MATCH((CUADRO!L$4&amp;$E160),'Hoja de Trabajo para listado'!$BC$151:$CB$151,0)),0)+IFERROR(INDEX('Hoja de Trabajo para listado'!$DE$153:$DG$274,MATCH($A160,'Hoja de Trabajo para listado'!$DE$153:$DE$1048576,0),MATCH((CUADRO!L$4&amp;$E160),'Hoja de Trabajo para listado'!$DE$151:$DG$151,0)),0)+IFERROR(INDEX('Hoja de Trabajo para listado'!$CD$155:$DC$1048576,MATCH($A160,'Hoja de Trabajo para listado'!$CD$155:$CD$1048576,0),MATCH((CUADRO!L$4&amp;$E160),'Hoja de Trabajo para listado'!$CD$151:$DC$151,0)),0)</f>
        <v>0</v>
      </c>
      <c r="M160" s="245">
        <f ca="1">+IFERROR(INDEX('Hoja de Trabajo para listado'!$A$155:$Z$1048576,MATCH($A160,'Hoja de Trabajo para listado'!$A$155:$A$1048576,0),MATCH((CUADRO!M$4&amp;$E160),'Hoja de Trabajo para listado'!$A$151:$Z$151,0)),0)+IFERROR(INDEX('Hoja de Trabajo para listado'!$AB$155:$BA$1048576,MATCH($A160,'Hoja de Trabajo para listado'!$AB$155:$AB$1048576,0),MATCH((CUADRO!M$4&amp;$E160),'Hoja de Trabajo para listado'!$AB$151:$BA$151,0)),0)+IFERROR(INDEX('Hoja de Trabajo para listado'!$BC$155:$CB$1048576,MATCH($A160,'Hoja de Trabajo para listado'!$BC$155:$BC$1048576,0),MATCH((CUADRO!M$4&amp;$E160),'Hoja de Trabajo para listado'!$BC$151:$CB$151,0)),0)+IFERROR(INDEX('Hoja de Trabajo para listado'!$DE$153:$DG$274,MATCH($A160,'Hoja de Trabajo para listado'!$DE$153:$DE$1048576,0),MATCH((CUADRO!M$4&amp;$E160),'Hoja de Trabajo para listado'!$DE$151:$DG$151,0)),0)+IFERROR(INDEX('Hoja de Trabajo para listado'!$CD$155:$DC$1048576,MATCH($A160,'Hoja de Trabajo para listado'!$CD$155:$CD$1048576,0),MATCH((CUADRO!M$4&amp;$E160),'Hoja de Trabajo para listado'!$CD$151:$DC$151,0)),0)</f>
        <v>0</v>
      </c>
      <c r="N160" s="245">
        <f ca="1">+IFERROR(INDEX('Hoja de Trabajo para listado'!$A$155:$Z$1048576,MATCH($A160,'Hoja de Trabajo para listado'!$A$155:$A$1048576,0),MATCH((CUADRO!N$4&amp;$E160),'Hoja de Trabajo para listado'!$A$151:$Z$151,0)),0)+IFERROR(INDEX('Hoja de Trabajo para listado'!$AB$155:$BA$1048576,MATCH($A160,'Hoja de Trabajo para listado'!$AB$155:$AB$1048576,0),MATCH((CUADRO!N$4&amp;$E160),'Hoja de Trabajo para listado'!$AB$151:$BA$151,0)),0)+IFERROR(INDEX('Hoja de Trabajo para listado'!$BC$155:$CB$1048576,MATCH($A160,'Hoja de Trabajo para listado'!$BC$155:$BC$1048576,0),MATCH((CUADRO!N$4&amp;$E160),'Hoja de Trabajo para listado'!$BC$151:$CB$151,0)),0)+IFERROR(INDEX('Hoja de Trabajo para listado'!$DE$153:$DG$274,MATCH($A160,'Hoja de Trabajo para listado'!$DE$153:$DE$1048576,0),MATCH((CUADRO!N$4&amp;$E160),'Hoja de Trabajo para listado'!$DE$151:$DG$151,0)),0)+IFERROR(INDEX('Hoja de Trabajo para listado'!$CD$155:$DC$1048576,MATCH($A160,'Hoja de Trabajo para listado'!$CD$155:$CD$1048576,0),MATCH((CUADRO!N$4&amp;$E160),'Hoja de Trabajo para listado'!$CD$151:$DC$151,0)),0)</f>
        <v>0</v>
      </c>
      <c r="O160" s="245">
        <f ca="1">+IFERROR(INDEX('Hoja de Trabajo para listado'!$A$155:$Z$1048576,MATCH($A160,'Hoja de Trabajo para listado'!$A$155:$A$1048576,0),MATCH((CUADRO!O$4&amp;$E160),'Hoja de Trabajo para listado'!$A$151:$Z$151,0)),0)+IFERROR(INDEX('Hoja de Trabajo para listado'!$AB$155:$BA$1048576,MATCH($A160,'Hoja de Trabajo para listado'!$AB$155:$AB$1048576,0),MATCH((CUADRO!O$4&amp;$E160),'Hoja de Trabajo para listado'!$AB$151:$BA$151,0)),0)+IFERROR(INDEX('Hoja de Trabajo para listado'!$BC$155:$CB$1048576,MATCH($A160,'Hoja de Trabajo para listado'!$BC$155:$BC$1048576,0),MATCH((CUADRO!O$4&amp;$E160),'Hoja de Trabajo para listado'!$BC$151:$CB$151,0)),0)+IFERROR(INDEX('Hoja de Trabajo para listado'!$DE$153:$DG$274,MATCH($A160,'Hoja de Trabajo para listado'!$DE$153:$DE$1048576,0),MATCH((CUADRO!O$4&amp;$E160),'Hoja de Trabajo para listado'!$DE$151:$DG$151,0)),0)+IFERROR(INDEX('Hoja de Trabajo para listado'!$CD$155:$DC$1048576,MATCH($A160,'Hoja de Trabajo para listado'!$CD$155:$CD$1048576,0),MATCH((CUADRO!O$4&amp;$E160),'Hoja de Trabajo para listado'!$CD$151:$DC$151,0)),0)</f>
        <v>0</v>
      </c>
      <c r="P160" s="245">
        <f ca="1">+IFERROR(INDEX('Hoja de Trabajo para listado'!$A$155:$Z$1048576,MATCH($A160,'Hoja de Trabajo para listado'!$A$155:$A$1048576,0),MATCH((CUADRO!P$4&amp;$E160),'Hoja de Trabajo para listado'!$A$151:$Z$151,0)),0)+IFERROR(INDEX('Hoja de Trabajo para listado'!$AB$155:$BA$1048576,MATCH($A160,'Hoja de Trabajo para listado'!$AB$155:$AB$1048576,0),MATCH((CUADRO!P$4&amp;$E160),'Hoja de Trabajo para listado'!$AB$151:$BA$151,0)),0)+IFERROR(INDEX('Hoja de Trabajo para listado'!$BC$155:$CB$1048576,MATCH($A160,'Hoja de Trabajo para listado'!$BC$155:$BC$1048576,0),MATCH((CUADRO!P$4&amp;$E160),'Hoja de Trabajo para listado'!$BC$151:$CB$151,0)),0)+IFERROR(INDEX('Hoja de Trabajo para listado'!$DE$153:$DG$274,MATCH($A160,'Hoja de Trabajo para listado'!$DE$153:$DE$1048576,0),MATCH((CUADRO!P$4&amp;$E160),'Hoja de Trabajo para listado'!$DE$151:$DG$151,0)),0)+IFERROR(INDEX('Hoja de Trabajo para listado'!$CD$155:$DC$1048576,MATCH($A160,'Hoja de Trabajo para listado'!$CD$155:$CD$1048576,0),MATCH((CUADRO!P$4&amp;$E160),'Hoja de Trabajo para listado'!$CD$151:$DC$151,0)),0)</f>
        <v>0</v>
      </c>
      <c r="Q160" s="245">
        <f ca="1">+IFERROR(INDEX('Hoja de Trabajo para listado'!$A$155:$Z$1048576,MATCH($A160,'Hoja de Trabajo para listado'!$A$155:$A$1048576,0),MATCH((CUADRO!Q$4&amp;$E160),'Hoja de Trabajo para listado'!$A$151:$Z$151,0)),0)+IFERROR(INDEX('Hoja de Trabajo para listado'!$AB$155:$BA$1048576,MATCH($A160,'Hoja de Trabajo para listado'!$AB$155:$AB$1048576,0),MATCH((CUADRO!Q$4&amp;$E160),'Hoja de Trabajo para listado'!$AB$151:$BA$151,0)),0)+IFERROR(INDEX('Hoja de Trabajo para listado'!$BC$155:$CB$1048576,MATCH($A160,'Hoja de Trabajo para listado'!$BC$155:$BC$1048576,0),MATCH((CUADRO!Q$4&amp;$E160),'Hoja de Trabajo para listado'!$BC$151:$CB$151,0)),0)+IFERROR(INDEX('Hoja de Trabajo para listado'!$DE$153:$DG$274,MATCH($A160,'Hoja de Trabajo para listado'!$DE$153:$DE$1048576,0),MATCH((CUADRO!Q$4&amp;$E160),'Hoja de Trabajo para listado'!$DE$151:$DG$151,0)),0)+IFERROR(INDEX('Hoja de Trabajo para listado'!$CD$155:$DC$1048576,MATCH($A160,'Hoja de Trabajo para listado'!$CD$155:$CD$1048576,0),MATCH((CUADRO!Q$4&amp;$E160),'Hoja de Trabajo para listado'!$CD$151:$DC$151,0)),0)</f>
        <v>0</v>
      </c>
      <c r="R160" s="245">
        <f t="shared" ca="1" si="7"/>
        <v>159847.5</v>
      </c>
      <c r="S160" s="245">
        <f ca="1">+R159+R160</f>
        <v>159847.5</v>
      </c>
      <c r="T160" s="245">
        <f ca="1">+S160</f>
        <v>159847.5</v>
      </c>
      <c r="U160" s="244">
        <f t="shared" si="8"/>
        <v>2</v>
      </c>
      <c r="V160" s="333" t="str">
        <f>+VLOOKUP(A160,bd_lista!$A$3:$E$592,5,FALSE)</f>
        <v>Instituciones Descentralizadas</v>
      </c>
      <c r="W160" s="388"/>
      <c r="X160" s="242">
        <f>+VLOOKUP(A160,[4]Sheet1!$A$13:$D$744,4,FALSE)</f>
        <v>76</v>
      </c>
      <c r="Y160" s="242" t="str">
        <f>+VLOOKUP(X160,bd_lista!$A$3:$C$592,3,FALSE)</f>
        <v>Ministerio de Minería y Metalurgia</v>
      </c>
      <c r="Z160" s="292"/>
      <c r="AA160" s="321"/>
    </row>
    <row r="161" spans="1:27" ht="15" hidden="1" customHeight="1">
      <c r="A161" s="32">
        <v>243</v>
      </c>
      <c r="B161" s="392">
        <f>+A161</f>
        <v>243</v>
      </c>
      <c r="C161" s="247" t="str">
        <f>+VLOOKUP(A161,bd_lista!$A$3:$C$592,3,FALSE)</f>
        <v>Servicio Nacional de Hidrografía Naval</v>
      </c>
      <c r="D161" s="389" t="str">
        <f>+C161</f>
        <v>Servicio Nacional de Hidrografía Naval</v>
      </c>
      <c r="E161" s="247" t="s">
        <v>1304</v>
      </c>
      <c r="F161" s="243">
        <f ca="1">+IFERROR(INDEX('Hoja de Trabajo para listado'!$A$155:$Z$1048576,MATCH($A161,'Hoja de Trabajo para listado'!$A$155:$A$1048576,0),MATCH((CUADRO!F$4&amp;$E161),'Hoja de Trabajo para listado'!$A$151:$Z$151,0)),0)+IFERROR(INDEX('Hoja de Trabajo para listado'!$AB$155:$BA$1048576,MATCH($A161,'Hoja de Trabajo para listado'!$AB$155:$AB$1048576,0),MATCH((CUADRO!F$4&amp;$E161),'Hoja de Trabajo para listado'!$AB$151:$BA$151,0)),0)+IFERROR(INDEX('Hoja de Trabajo para listado'!$BC$155:$CB$1048576,MATCH($A161,'Hoja de Trabajo para listado'!$BC$155:$BC$1048576,0),MATCH((CUADRO!F$4&amp;$E161),'Hoja de Trabajo para listado'!$BC$151:$CB$151,0)),0)+IFERROR(INDEX('Hoja de Trabajo para listado'!$DE$153:$DG$274,MATCH($A161,'Hoja de Trabajo para listado'!$DE$153:$DE$1048576,0),MATCH((CUADRO!F$4&amp;$E161),'Hoja de Trabajo para listado'!$DE$151:$DG$151,0)),0)+IFERROR(INDEX('Hoja de Trabajo para listado'!$CD$155:$DC$1048576,MATCH($A161,'Hoja de Trabajo para listado'!$CD$155:$CD$1048576,0),MATCH((CUADRO!F$4&amp;$E161),'Hoja de Trabajo para listado'!$CD$151:$DC$151,0)),0)</f>
        <v>0</v>
      </c>
      <c r="G161" s="243">
        <f ca="1">+IFERROR(INDEX('Hoja de Trabajo para listado'!$A$155:$Z$1048576,MATCH($A161,'Hoja de Trabajo para listado'!$A$155:$A$1048576,0),MATCH((CUADRO!G$4&amp;$E161),'Hoja de Trabajo para listado'!$A$151:$Z$151,0)),0)+IFERROR(INDEX('Hoja de Trabajo para listado'!$AB$155:$BA$1048576,MATCH($A161,'Hoja de Trabajo para listado'!$AB$155:$AB$1048576,0),MATCH((CUADRO!G$4&amp;$E161),'Hoja de Trabajo para listado'!$AB$151:$BA$151,0)),0)+IFERROR(INDEX('Hoja de Trabajo para listado'!$BC$155:$CB$1048576,MATCH($A161,'Hoja de Trabajo para listado'!$BC$155:$BC$1048576,0),MATCH((CUADRO!G$4&amp;$E161),'Hoja de Trabajo para listado'!$BC$151:$CB$151,0)),0)+IFERROR(INDEX('Hoja de Trabajo para listado'!$DE$153:$DG$274,MATCH($A161,'Hoja de Trabajo para listado'!$DE$153:$DE$1048576,0),MATCH((CUADRO!G$4&amp;$E161),'Hoja de Trabajo para listado'!$DE$151:$DG$151,0)),0)+IFERROR(INDEX('Hoja de Trabajo para listado'!$CD$155:$DC$1048576,MATCH($A161,'Hoja de Trabajo para listado'!$CD$155:$CD$1048576,0),MATCH((CUADRO!G$4&amp;$E161),'Hoja de Trabajo para listado'!$CD$151:$DC$151,0)),0)</f>
        <v>0</v>
      </c>
      <c r="H161" s="243">
        <f ca="1">+IFERROR(INDEX('Hoja de Trabajo para listado'!$A$155:$Z$1048576,MATCH($A161,'Hoja de Trabajo para listado'!$A$155:$A$1048576,0),MATCH((CUADRO!H$4&amp;$E161),'Hoja de Trabajo para listado'!$A$151:$Z$151,0)),0)+IFERROR(INDEX('Hoja de Trabajo para listado'!$AB$155:$BA$1048576,MATCH($A161,'Hoja de Trabajo para listado'!$AB$155:$AB$1048576,0),MATCH((CUADRO!H$4&amp;$E161),'Hoja de Trabajo para listado'!$AB$151:$BA$151,0)),0)+IFERROR(INDEX('Hoja de Trabajo para listado'!$BC$155:$CB$1048576,MATCH($A161,'Hoja de Trabajo para listado'!$BC$155:$BC$1048576,0),MATCH((CUADRO!H$4&amp;$E161),'Hoja de Trabajo para listado'!$BC$151:$CB$151,0)),0)+IFERROR(INDEX('Hoja de Trabajo para listado'!$DE$153:$DG$274,MATCH($A161,'Hoja de Trabajo para listado'!$DE$153:$DE$1048576,0),MATCH((CUADRO!H$4&amp;$E161),'Hoja de Trabajo para listado'!$DE$151:$DG$151,0)),0)+IFERROR(INDEX('Hoja de Trabajo para listado'!$CD$155:$DC$1048576,MATCH($A161,'Hoja de Trabajo para listado'!$CD$155:$CD$1048576,0),MATCH((CUADRO!H$4&amp;$E161),'Hoja de Trabajo para listado'!$CD$151:$DC$151,0)),0)</f>
        <v>0</v>
      </c>
      <c r="I161" s="243">
        <f ca="1">+IFERROR(INDEX('Hoja de Trabajo para listado'!$A$155:$Z$1048576,MATCH($A161,'Hoja de Trabajo para listado'!$A$155:$A$1048576,0),MATCH((CUADRO!I$4&amp;$E161),'Hoja de Trabajo para listado'!$A$151:$Z$151,0)),0)+IFERROR(INDEX('Hoja de Trabajo para listado'!$AB$155:$BA$1048576,MATCH($A161,'Hoja de Trabajo para listado'!$AB$155:$AB$1048576,0),MATCH((CUADRO!I$4&amp;$E161),'Hoja de Trabajo para listado'!$AB$151:$BA$151,0)),0)+IFERROR(INDEX('Hoja de Trabajo para listado'!$BC$155:$CB$1048576,MATCH($A161,'Hoja de Trabajo para listado'!$BC$155:$BC$1048576,0),MATCH((CUADRO!I$4&amp;$E161),'Hoja de Trabajo para listado'!$BC$151:$CB$151,0)),0)+IFERROR(INDEX('Hoja de Trabajo para listado'!$DE$153:$DG$274,MATCH($A161,'Hoja de Trabajo para listado'!$DE$153:$DE$1048576,0),MATCH((CUADRO!I$4&amp;$E161),'Hoja de Trabajo para listado'!$DE$151:$DG$151,0)),0)+IFERROR(INDEX('Hoja de Trabajo para listado'!$CD$155:$DC$1048576,MATCH($A161,'Hoja de Trabajo para listado'!$CD$155:$CD$1048576,0),MATCH((CUADRO!I$4&amp;$E161),'Hoja de Trabajo para listado'!$CD$151:$DC$151,0)),0)</f>
        <v>0</v>
      </c>
      <c r="J161" s="243">
        <f ca="1">+IFERROR(INDEX('Hoja de Trabajo para listado'!$A$155:$Z$1048576,MATCH($A161,'Hoja de Trabajo para listado'!$A$155:$A$1048576,0),MATCH((CUADRO!J$4&amp;$E161),'Hoja de Trabajo para listado'!$A$151:$Z$151,0)),0)+IFERROR(INDEX('Hoja de Trabajo para listado'!$AB$155:$BA$1048576,MATCH($A161,'Hoja de Trabajo para listado'!$AB$155:$AB$1048576,0),MATCH((CUADRO!J$4&amp;$E161),'Hoja de Trabajo para listado'!$AB$151:$BA$151,0)),0)+IFERROR(INDEX('Hoja de Trabajo para listado'!$BC$155:$CB$1048576,MATCH($A161,'Hoja de Trabajo para listado'!$BC$155:$BC$1048576,0),MATCH((CUADRO!J$4&amp;$E161),'Hoja de Trabajo para listado'!$BC$151:$CB$151,0)),0)+IFERROR(INDEX('Hoja de Trabajo para listado'!$DE$153:$DG$274,MATCH($A161,'Hoja de Trabajo para listado'!$DE$153:$DE$1048576,0),MATCH((CUADRO!J$4&amp;$E161),'Hoja de Trabajo para listado'!$DE$151:$DG$151,0)),0)+IFERROR(INDEX('Hoja de Trabajo para listado'!$CD$155:$DC$1048576,MATCH($A161,'Hoja de Trabajo para listado'!$CD$155:$CD$1048576,0),MATCH((CUADRO!J$4&amp;$E161),'Hoja de Trabajo para listado'!$CD$151:$DC$151,0)),0)</f>
        <v>0</v>
      </c>
      <c r="K161" s="243">
        <f ca="1">+IFERROR(INDEX('Hoja de Trabajo para listado'!$A$155:$Z$1048576,MATCH($A161,'Hoja de Trabajo para listado'!$A$155:$A$1048576,0),MATCH((CUADRO!K$4&amp;$E161),'Hoja de Trabajo para listado'!$A$151:$Z$151,0)),0)+IFERROR(INDEX('Hoja de Trabajo para listado'!$AB$155:$BA$1048576,MATCH($A161,'Hoja de Trabajo para listado'!$AB$155:$AB$1048576,0),MATCH((CUADRO!K$4&amp;$E161),'Hoja de Trabajo para listado'!$AB$151:$BA$151,0)),0)+IFERROR(INDEX('Hoja de Trabajo para listado'!$BC$155:$CB$1048576,MATCH($A161,'Hoja de Trabajo para listado'!$BC$155:$BC$1048576,0),MATCH((CUADRO!K$4&amp;$E161),'Hoja de Trabajo para listado'!$BC$151:$CB$151,0)),0)+IFERROR(INDEX('Hoja de Trabajo para listado'!$DE$153:$DG$274,MATCH($A161,'Hoja de Trabajo para listado'!$DE$153:$DE$1048576,0),MATCH((CUADRO!K$4&amp;$E161),'Hoja de Trabajo para listado'!$DE$151:$DG$151,0)),0)+IFERROR(INDEX('Hoja de Trabajo para listado'!$CD$155:$DC$1048576,MATCH($A161,'Hoja de Trabajo para listado'!$CD$155:$CD$1048576,0),MATCH((CUADRO!K$4&amp;$E161),'Hoja de Trabajo para listado'!$CD$151:$DC$151,0)),0)</f>
        <v>0</v>
      </c>
      <c r="L161" s="243">
        <f ca="1">+IFERROR(INDEX('Hoja de Trabajo para listado'!$A$155:$Z$1048576,MATCH($A161,'Hoja de Trabajo para listado'!$A$155:$A$1048576,0),MATCH((CUADRO!L$4&amp;$E161),'Hoja de Trabajo para listado'!$A$151:$Z$151,0)),0)+IFERROR(INDEX('Hoja de Trabajo para listado'!$AB$155:$BA$1048576,MATCH($A161,'Hoja de Trabajo para listado'!$AB$155:$AB$1048576,0),MATCH((CUADRO!L$4&amp;$E161),'Hoja de Trabajo para listado'!$AB$151:$BA$151,0)),0)+IFERROR(INDEX('Hoja de Trabajo para listado'!$BC$155:$CB$1048576,MATCH($A161,'Hoja de Trabajo para listado'!$BC$155:$BC$1048576,0),MATCH((CUADRO!L$4&amp;$E161),'Hoja de Trabajo para listado'!$BC$151:$CB$151,0)),0)+IFERROR(INDEX('Hoja de Trabajo para listado'!$DE$153:$DG$274,MATCH($A161,'Hoja de Trabajo para listado'!$DE$153:$DE$1048576,0),MATCH((CUADRO!L$4&amp;$E161),'Hoja de Trabajo para listado'!$DE$151:$DG$151,0)),0)+IFERROR(INDEX('Hoja de Trabajo para listado'!$CD$155:$DC$1048576,MATCH($A161,'Hoja de Trabajo para listado'!$CD$155:$CD$1048576,0),MATCH((CUADRO!L$4&amp;$E161),'Hoja de Trabajo para listado'!$CD$151:$DC$151,0)),0)</f>
        <v>0</v>
      </c>
      <c r="M161" s="243">
        <f ca="1">+IFERROR(INDEX('Hoja de Trabajo para listado'!$A$155:$Z$1048576,MATCH($A161,'Hoja de Trabajo para listado'!$A$155:$A$1048576,0),MATCH((CUADRO!M$4&amp;$E161),'Hoja de Trabajo para listado'!$A$151:$Z$151,0)),0)+IFERROR(INDEX('Hoja de Trabajo para listado'!$AB$155:$BA$1048576,MATCH($A161,'Hoja de Trabajo para listado'!$AB$155:$AB$1048576,0),MATCH((CUADRO!M$4&amp;$E161),'Hoja de Trabajo para listado'!$AB$151:$BA$151,0)),0)+IFERROR(INDEX('Hoja de Trabajo para listado'!$BC$155:$CB$1048576,MATCH($A161,'Hoja de Trabajo para listado'!$BC$155:$BC$1048576,0),MATCH((CUADRO!M$4&amp;$E161),'Hoja de Trabajo para listado'!$BC$151:$CB$151,0)),0)+IFERROR(INDEX('Hoja de Trabajo para listado'!$DE$153:$DG$274,MATCH($A161,'Hoja de Trabajo para listado'!$DE$153:$DE$1048576,0),MATCH((CUADRO!M$4&amp;$E161),'Hoja de Trabajo para listado'!$DE$151:$DG$151,0)),0)+IFERROR(INDEX('Hoja de Trabajo para listado'!$CD$155:$DC$1048576,MATCH($A161,'Hoja de Trabajo para listado'!$CD$155:$CD$1048576,0),MATCH((CUADRO!M$4&amp;$E161),'Hoja de Trabajo para listado'!$CD$151:$DC$151,0)),0)</f>
        <v>0</v>
      </c>
      <c r="N161" s="243">
        <f ca="1">+IFERROR(INDEX('Hoja de Trabajo para listado'!$A$155:$Z$1048576,MATCH($A161,'Hoja de Trabajo para listado'!$A$155:$A$1048576,0),MATCH((CUADRO!N$4&amp;$E161),'Hoja de Trabajo para listado'!$A$151:$Z$151,0)),0)+IFERROR(INDEX('Hoja de Trabajo para listado'!$AB$155:$BA$1048576,MATCH($A161,'Hoja de Trabajo para listado'!$AB$155:$AB$1048576,0),MATCH((CUADRO!N$4&amp;$E161),'Hoja de Trabajo para listado'!$AB$151:$BA$151,0)),0)+IFERROR(INDEX('Hoja de Trabajo para listado'!$BC$155:$CB$1048576,MATCH($A161,'Hoja de Trabajo para listado'!$BC$155:$BC$1048576,0),MATCH((CUADRO!N$4&amp;$E161),'Hoja de Trabajo para listado'!$BC$151:$CB$151,0)),0)+IFERROR(INDEX('Hoja de Trabajo para listado'!$DE$153:$DG$274,MATCH($A161,'Hoja de Trabajo para listado'!$DE$153:$DE$1048576,0),MATCH((CUADRO!N$4&amp;$E161),'Hoja de Trabajo para listado'!$DE$151:$DG$151,0)),0)+IFERROR(INDEX('Hoja de Trabajo para listado'!$CD$155:$DC$1048576,MATCH($A161,'Hoja de Trabajo para listado'!$CD$155:$CD$1048576,0),MATCH((CUADRO!N$4&amp;$E161),'Hoja de Trabajo para listado'!$CD$151:$DC$151,0)),0)</f>
        <v>0</v>
      </c>
      <c r="O161" s="243">
        <f ca="1">+IFERROR(INDEX('Hoja de Trabajo para listado'!$A$155:$Z$1048576,MATCH($A161,'Hoja de Trabajo para listado'!$A$155:$A$1048576,0),MATCH((CUADRO!O$4&amp;$E161),'Hoja de Trabajo para listado'!$A$151:$Z$151,0)),0)+IFERROR(INDEX('Hoja de Trabajo para listado'!$AB$155:$BA$1048576,MATCH($A161,'Hoja de Trabajo para listado'!$AB$155:$AB$1048576,0),MATCH((CUADRO!O$4&amp;$E161),'Hoja de Trabajo para listado'!$AB$151:$BA$151,0)),0)+IFERROR(INDEX('Hoja de Trabajo para listado'!$BC$155:$CB$1048576,MATCH($A161,'Hoja de Trabajo para listado'!$BC$155:$BC$1048576,0),MATCH((CUADRO!O$4&amp;$E161),'Hoja de Trabajo para listado'!$BC$151:$CB$151,0)),0)+IFERROR(INDEX('Hoja de Trabajo para listado'!$DE$153:$DG$274,MATCH($A161,'Hoja de Trabajo para listado'!$DE$153:$DE$1048576,0),MATCH((CUADRO!O$4&amp;$E161),'Hoja de Trabajo para listado'!$DE$151:$DG$151,0)),0)+IFERROR(INDEX('Hoja de Trabajo para listado'!$CD$155:$DC$1048576,MATCH($A161,'Hoja de Trabajo para listado'!$CD$155:$CD$1048576,0),MATCH((CUADRO!O$4&amp;$E161),'Hoja de Trabajo para listado'!$CD$151:$DC$151,0)),0)</f>
        <v>0</v>
      </c>
      <c r="P161" s="243">
        <f ca="1">+IFERROR(INDEX('Hoja de Trabajo para listado'!$A$155:$Z$1048576,MATCH($A161,'Hoja de Trabajo para listado'!$A$155:$A$1048576,0),MATCH((CUADRO!P$4&amp;$E161),'Hoja de Trabajo para listado'!$A$151:$Z$151,0)),0)+IFERROR(INDEX('Hoja de Trabajo para listado'!$AB$155:$BA$1048576,MATCH($A161,'Hoja de Trabajo para listado'!$AB$155:$AB$1048576,0),MATCH((CUADRO!P$4&amp;$E161),'Hoja de Trabajo para listado'!$AB$151:$BA$151,0)),0)+IFERROR(INDEX('Hoja de Trabajo para listado'!$BC$155:$CB$1048576,MATCH($A161,'Hoja de Trabajo para listado'!$BC$155:$BC$1048576,0),MATCH((CUADRO!P$4&amp;$E161),'Hoja de Trabajo para listado'!$BC$151:$CB$151,0)),0)+IFERROR(INDEX('Hoja de Trabajo para listado'!$DE$153:$DG$274,MATCH($A161,'Hoja de Trabajo para listado'!$DE$153:$DE$1048576,0),MATCH((CUADRO!P$4&amp;$E161),'Hoja de Trabajo para listado'!$DE$151:$DG$151,0)),0)+IFERROR(INDEX('Hoja de Trabajo para listado'!$CD$155:$DC$1048576,MATCH($A161,'Hoja de Trabajo para listado'!$CD$155:$CD$1048576,0),MATCH((CUADRO!P$4&amp;$E161),'Hoja de Trabajo para listado'!$CD$151:$DC$151,0)),0)</f>
        <v>0</v>
      </c>
      <c r="Q161" s="243">
        <f ca="1">+IFERROR(INDEX('Hoja de Trabajo para listado'!$A$155:$Z$1048576,MATCH($A161,'Hoja de Trabajo para listado'!$A$155:$A$1048576,0),MATCH((CUADRO!Q$4&amp;$E161),'Hoja de Trabajo para listado'!$A$151:$Z$151,0)),0)+IFERROR(INDEX('Hoja de Trabajo para listado'!$AB$155:$BA$1048576,MATCH($A161,'Hoja de Trabajo para listado'!$AB$155:$AB$1048576,0),MATCH((CUADRO!Q$4&amp;$E161),'Hoja de Trabajo para listado'!$AB$151:$BA$151,0)),0)+IFERROR(INDEX('Hoja de Trabajo para listado'!$BC$155:$CB$1048576,MATCH($A161,'Hoja de Trabajo para listado'!$BC$155:$BC$1048576,0),MATCH((CUADRO!Q$4&amp;$E161),'Hoja de Trabajo para listado'!$BC$151:$CB$151,0)),0)+IFERROR(INDEX('Hoja de Trabajo para listado'!$DE$153:$DG$274,MATCH($A161,'Hoja de Trabajo para listado'!$DE$153:$DE$1048576,0),MATCH((CUADRO!Q$4&amp;$E161),'Hoja de Trabajo para listado'!$DE$151:$DG$151,0)),0)+IFERROR(INDEX('Hoja de Trabajo para listado'!$CD$155:$DC$1048576,MATCH($A161,'Hoja de Trabajo para listado'!$CD$155:$CD$1048576,0),MATCH((CUADRO!Q$4&amp;$E161),'Hoja de Trabajo para listado'!$CD$151:$DC$151,0)),0)</f>
        <v>0</v>
      </c>
      <c r="R161" s="243">
        <f t="shared" ca="1" si="7"/>
        <v>0</v>
      </c>
      <c r="S161" s="243"/>
      <c r="T161" s="243">
        <f ca="1">+T162</f>
        <v>0</v>
      </c>
      <c r="U161" s="242">
        <f t="shared" si="8"/>
        <v>1</v>
      </c>
      <c r="V161" s="333" t="str">
        <f>+VLOOKUP(A161,bd_lista!$A$3:$E$592,5,FALSE)</f>
        <v>Instituciones Descentralizadas</v>
      </c>
      <c r="W161" s="387" t="str">
        <f>+V161</f>
        <v>Instituciones Descentralizadas</v>
      </c>
      <c r="X161" s="242">
        <f>+VLOOKUP(A161,[4]Sheet1!$A$13:$D$744,4,FALSE)</f>
        <v>20</v>
      </c>
      <c r="Y161" s="242" t="str">
        <f>+VLOOKUP(X161,bd_lista!$A$3:$C$592,3,FALSE)</f>
        <v>Ministerio de Defensa</v>
      </c>
      <c r="Z161" s="294">
        <f>+X161</f>
        <v>20</v>
      </c>
      <c r="AA161" s="295" t="str">
        <f>+Y161</f>
        <v>Ministerio de Defensa</v>
      </c>
    </row>
    <row r="162" spans="1:27" ht="15" hidden="1" customHeight="1">
      <c r="A162" s="32">
        <v>243</v>
      </c>
      <c r="B162" s="393"/>
      <c r="C162" s="333" t="str">
        <f>+VLOOKUP(A162,bd_lista!$A$3:$C$592,3,FALSE)</f>
        <v>Servicio Nacional de Hidrografía Naval</v>
      </c>
      <c r="D162" s="390"/>
      <c r="E162" s="333" t="s">
        <v>1305</v>
      </c>
      <c r="F162" s="245">
        <f ca="1">+IFERROR(INDEX('Hoja de Trabajo para listado'!$A$155:$Z$1048576,MATCH($A162,'Hoja de Trabajo para listado'!$A$155:$A$1048576,0),MATCH((CUADRO!F$4&amp;$E162),'Hoja de Trabajo para listado'!$A$151:$Z$151,0)),0)+IFERROR(INDEX('Hoja de Trabajo para listado'!$AB$155:$BA$1048576,MATCH($A162,'Hoja de Trabajo para listado'!$AB$155:$AB$1048576,0),MATCH((CUADRO!F$4&amp;$E162),'Hoja de Trabajo para listado'!$AB$151:$BA$151,0)),0)+IFERROR(INDEX('Hoja de Trabajo para listado'!$BC$155:$CB$1048576,MATCH($A162,'Hoja de Trabajo para listado'!$BC$155:$BC$1048576,0),MATCH((CUADRO!F$4&amp;$E162),'Hoja de Trabajo para listado'!$BC$151:$CB$151,0)),0)+IFERROR(INDEX('Hoja de Trabajo para listado'!$DE$153:$DG$274,MATCH($A162,'Hoja de Trabajo para listado'!$DE$153:$DE$1048576,0),MATCH((CUADRO!F$4&amp;$E162),'Hoja de Trabajo para listado'!$DE$151:$DG$151,0)),0)+IFERROR(INDEX('Hoja de Trabajo para listado'!$CD$155:$DC$1048576,MATCH($A162,'Hoja de Trabajo para listado'!$CD$155:$CD$1048576,0),MATCH((CUADRO!F$4&amp;$E162),'Hoja de Trabajo para listado'!$CD$151:$DC$151,0)),0)</f>
        <v>0</v>
      </c>
      <c r="G162" s="245">
        <f ca="1">+IFERROR(INDEX('Hoja de Trabajo para listado'!$A$155:$Z$1048576,MATCH($A162,'Hoja de Trabajo para listado'!$A$155:$A$1048576,0),MATCH((CUADRO!G$4&amp;$E162),'Hoja de Trabajo para listado'!$A$151:$Z$151,0)),0)+IFERROR(INDEX('Hoja de Trabajo para listado'!$AB$155:$BA$1048576,MATCH($A162,'Hoja de Trabajo para listado'!$AB$155:$AB$1048576,0),MATCH((CUADRO!G$4&amp;$E162),'Hoja de Trabajo para listado'!$AB$151:$BA$151,0)),0)+IFERROR(INDEX('Hoja de Trabajo para listado'!$BC$155:$CB$1048576,MATCH($A162,'Hoja de Trabajo para listado'!$BC$155:$BC$1048576,0),MATCH((CUADRO!G$4&amp;$E162),'Hoja de Trabajo para listado'!$BC$151:$CB$151,0)),0)+IFERROR(INDEX('Hoja de Trabajo para listado'!$DE$153:$DG$274,MATCH($A162,'Hoja de Trabajo para listado'!$DE$153:$DE$1048576,0),MATCH((CUADRO!G$4&amp;$E162),'Hoja de Trabajo para listado'!$DE$151:$DG$151,0)),0)+IFERROR(INDEX('Hoja de Trabajo para listado'!$CD$155:$DC$1048576,MATCH($A162,'Hoja de Trabajo para listado'!$CD$155:$CD$1048576,0),MATCH((CUADRO!G$4&amp;$E162),'Hoja de Trabajo para listado'!$CD$151:$DC$151,0)),0)</f>
        <v>0</v>
      </c>
      <c r="H162" s="245">
        <f ca="1">+IFERROR(INDEX('Hoja de Trabajo para listado'!$A$155:$Z$1048576,MATCH($A162,'Hoja de Trabajo para listado'!$A$155:$A$1048576,0),MATCH((CUADRO!H$4&amp;$E162),'Hoja de Trabajo para listado'!$A$151:$Z$151,0)),0)+IFERROR(INDEX('Hoja de Trabajo para listado'!$AB$155:$BA$1048576,MATCH($A162,'Hoja de Trabajo para listado'!$AB$155:$AB$1048576,0),MATCH((CUADRO!H$4&amp;$E162),'Hoja de Trabajo para listado'!$AB$151:$BA$151,0)),0)+IFERROR(INDEX('Hoja de Trabajo para listado'!$BC$155:$CB$1048576,MATCH($A162,'Hoja de Trabajo para listado'!$BC$155:$BC$1048576,0),MATCH((CUADRO!H$4&amp;$E162),'Hoja de Trabajo para listado'!$BC$151:$CB$151,0)),0)+IFERROR(INDEX('Hoja de Trabajo para listado'!$DE$153:$DG$274,MATCH($A162,'Hoja de Trabajo para listado'!$DE$153:$DE$1048576,0),MATCH((CUADRO!H$4&amp;$E162),'Hoja de Trabajo para listado'!$DE$151:$DG$151,0)),0)+IFERROR(INDEX('Hoja de Trabajo para listado'!$CD$155:$DC$1048576,MATCH($A162,'Hoja de Trabajo para listado'!$CD$155:$CD$1048576,0),MATCH((CUADRO!H$4&amp;$E162),'Hoja de Trabajo para listado'!$CD$151:$DC$151,0)),0)</f>
        <v>0</v>
      </c>
      <c r="I162" s="245">
        <f ca="1">+IFERROR(INDEX('Hoja de Trabajo para listado'!$A$155:$Z$1048576,MATCH($A162,'Hoja de Trabajo para listado'!$A$155:$A$1048576,0),MATCH((CUADRO!I$4&amp;$E162),'Hoja de Trabajo para listado'!$A$151:$Z$151,0)),0)+IFERROR(INDEX('Hoja de Trabajo para listado'!$AB$155:$BA$1048576,MATCH($A162,'Hoja de Trabajo para listado'!$AB$155:$AB$1048576,0),MATCH((CUADRO!I$4&amp;$E162),'Hoja de Trabajo para listado'!$AB$151:$BA$151,0)),0)+IFERROR(INDEX('Hoja de Trabajo para listado'!$BC$155:$CB$1048576,MATCH($A162,'Hoja de Trabajo para listado'!$BC$155:$BC$1048576,0),MATCH((CUADRO!I$4&amp;$E162),'Hoja de Trabajo para listado'!$BC$151:$CB$151,0)),0)+IFERROR(INDEX('Hoja de Trabajo para listado'!$DE$153:$DG$274,MATCH($A162,'Hoja de Trabajo para listado'!$DE$153:$DE$1048576,0),MATCH((CUADRO!I$4&amp;$E162),'Hoja de Trabajo para listado'!$DE$151:$DG$151,0)),0)+IFERROR(INDEX('Hoja de Trabajo para listado'!$CD$155:$DC$1048576,MATCH($A162,'Hoja de Trabajo para listado'!$CD$155:$CD$1048576,0),MATCH((CUADRO!I$4&amp;$E162),'Hoja de Trabajo para listado'!$CD$151:$DC$151,0)),0)</f>
        <v>0</v>
      </c>
      <c r="J162" s="245">
        <f ca="1">+IFERROR(INDEX('Hoja de Trabajo para listado'!$A$155:$Z$1048576,MATCH($A162,'Hoja de Trabajo para listado'!$A$155:$A$1048576,0),MATCH((CUADRO!J$4&amp;$E162),'Hoja de Trabajo para listado'!$A$151:$Z$151,0)),0)+IFERROR(INDEX('Hoja de Trabajo para listado'!$AB$155:$BA$1048576,MATCH($A162,'Hoja de Trabajo para listado'!$AB$155:$AB$1048576,0),MATCH((CUADRO!J$4&amp;$E162),'Hoja de Trabajo para listado'!$AB$151:$BA$151,0)),0)+IFERROR(INDEX('Hoja de Trabajo para listado'!$BC$155:$CB$1048576,MATCH($A162,'Hoja de Trabajo para listado'!$BC$155:$BC$1048576,0),MATCH((CUADRO!J$4&amp;$E162),'Hoja de Trabajo para listado'!$BC$151:$CB$151,0)),0)+IFERROR(INDEX('Hoja de Trabajo para listado'!$DE$153:$DG$274,MATCH($A162,'Hoja de Trabajo para listado'!$DE$153:$DE$1048576,0),MATCH((CUADRO!J$4&amp;$E162),'Hoja de Trabajo para listado'!$DE$151:$DG$151,0)),0)+IFERROR(INDEX('Hoja de Trabajo para listado'!$CD$155:$DC$1048576,MATCH($A162,'Hoja de Trabajo para listado'!$CD$155:$CD$1048576,0),MATCH((CUADRO!J$4&amp;$E162),'Hoja de Trabajo para listado'!$CD$151:$DC$151,0)),0)</f>
        <v>0</v>
      </c>
      <c r="K162" s="245">
        <f ca="1">+IFERROR(INDEX('Hoja de Trabajo para listado'!$A$155:$Z$1048576,MATCH($A162,'Hoja de Trabajo para listado'!$A$155:$A$1048576,0),MATCH((CUADRO!K$4&amp;$E162),'Hoja de Trabajo para listado'!$A$151:$Z$151,0)),0)+IFERROR(INDEX('Hoja de Trabajo para listado'!$AB$155:$BA$1048576,MATCH($A162,'Hoja de Trabajo para listado'!$AB$155:$AB$1048576,0),MATCH((CUADRO!K$4&amp;$E162),'Hoja de Trabajo para listado'!$AB$151:$BA$151,0)),0)+IFERROR(INDEX('Hoja de Trabajo para listado'!$BC$155:$CB$1048576,MATCH($A162,'Hoja de Trabajo para listado'!$BC$155:$BC$1048576,0),MATCH((CUADRO!K$4&amp;$E162),'Hoja de Trabajo para listado'!$BC$151:$CB$151,0)),0)+IFERROR(INDEX('Hoja de Trabajo para listado'!$DE$153:$DG$274,MATCH($A162,'Hoja de Trabajo para listado'!$DE$153:$DE$1048576,0),MATCH((CUADRO!K$4&amp;$E162),'Hoja de Trabajo para listado'!$DE$151:$DG$151,0)),0)+IFERROR(INDEX('Hoja de Trabajo para listado'!$CD$155:$DC$1048576,MATCH($A162,'Hoja de Trabajo para listado'!$CD$155:$CD$1048576,0),MATCH((CUADRO!K$4&amp;$E162),'Hoja de Trabajo para listado'!$CD$151:$DC$151,0)),0)</f>
        <v>0</v>
      </c>
      <c r="L162" s="245">
        <f ca="1">+IFERROR(INDEX('Hoja de Trabajo para listado'!$A$155:$Z$1048576,MATCH($A162,'Hoja de Trabajo para listado'!$A$155:$A$1048576,0),MATCH((CUADRO!L$4&amp;$E162),'Hoja de Trabajo para listado'!$A$151:$Z$151,0)),0)+IFERROR(INDEX('Hoja de Trabajo para listado'!$AB$155:$BA$1048576,MATCH($A162,'Hoja de Trabajo para listado'!$AB$155:$AB$1048576,0),MATCH((CUADRO!L$4&amp;$E162),'Hoja de Trabajo para listado'!$AB$151:$BA$151,0)),0)+IFERROR(INDEX('Hoja de Trabajo para listado'!$BC$155:$CB$1048576,MATCH($A162,'Hoja de Trabajo para listado'!$BC$155:$BC$1048576,0),MATCH((CUADRO!L$4&amp;$E162),'Hoja de Trabajo para listado'!$BC$151:$CB$151,0)),0)+IFERROR(INDEX('Hoja de Trabajo para listado'!$DE$153:$DG$274,MATCH($A162,'Hoja de Trabajo para listado'!$DE$153:$DE$1048576,0),MATCH((CUADRO!L$4&amp;$E162),'Hoja de Trabajo para listado'!$DE$151:$DG$151,0)),0)+IFERROR(INDEX('Hoja de Trabajo para listado'!$CD$155:$DC$1048576,MATCH($A162,'Hoja de Trabajo para listado'!$CD$155:$CD$1048576,0),MATCH((CUADRO!L$4&amp;$E162),'Hoja de Trabajo para listado'!$CD$151:$DC$151,0)),0)</f>
        <v>0</v>
      </c>
      <c r="M162" s="245">
        <f ca="1">+IFERROR(INDEX('Hoja de Trabajo para listado'!$A$155:$Z$1048576,MATCH($A162,'Hoja de Trabajo para listado'!$A$155:$A$1048576,0),MATCH((CUADRO!M$4&amp;$E162),'Hoja de Trabajo para listado'!$A$151:$Z$151,0)),0)+IFERROR(INDEX('Hoja de Trabajo para listado'!$AB$155:$BA$1048576,MATCH($A162,'Hoja de Trabajo para listado'!$AB$155:$AB$1048576,0),MATCH((CUADRO!M$4&amp;$E162),'Hoja de Trabajo para listado'!$AB$151:$BA$151,0)),0)+IFERROR(INDEX('Hoja de Trabajo para listado'!$BC$155:$CB$1048576,MATCH($A162,'Hoja de Trabajo para listado'!$BC$155:$BC$1048576,0),MATCH((CUADRO!M$4&amp;$E162),'Hoja de Trabajo para listado'!$BC$151:$CB$151,0)),0)+IFERROR(INDEX('Hoja de Trabajo para listado'!$DE$153:$DG$274,MATCH($A162,'Hoja de Trabajo para listado'!$DE$153:$DE$1048576,0),MATCH((CUADRO!M$4&amp;$E162),'Hoja de Trabajo para listado'!$DE$151:$DG$151,0)),0)+IFERROR(INDEX('Hoja de Trabajo para listado'!$CD$155:$DC$1048576,MATCH($A162,'Hoja de Trabajo para listado'!$CD$155:$CD$1048576,0),MATCH((CUADRO!M$4&amp;$E162),'Hoja de Trabajo para listado'!$CD$151:$DC$151,0)),0)</f>
        <v>0</v>
      </c>
      <c r="N162" s="245">
        <f ca="1">+IFERROR(INDEX('Hoja de Trabajo para listado'!$A$155:$Z$1048576,MATCH($A162,'Hoja de Trabajo para listado'!$A$155:$A$1048576,0),MATCH((CUADRO!N$4&amp;$E162),'Hoja de Trabajo para listado'!$A$151:$Z$151,0)),0)+IFERROR(INDEX('Hoja de Trabajo para listado'!$AB$155:$BA$1048576,MATCH($A162,'Hoja de Trabajo para listado'!$AB$155:$AB$1048576,0),MATCH((CUADRO!N$4&amp;$E162),'Hoja de Trabajo para listado'!$AB$151:$BA$151,0)),0)+IFERROR(INDEX('Hoja de Trabajo para listado'!$BC$155:$CB$1048576,MATCH($A162,'Hoja de Trabajo para listado'!$BC$155:$BC$1048576,0),MATCH((CUADRO!N$4&amp;$E162),'Hoja de Trabajo para listado'!$BC$151:$CB$151,0)),0)+IFERROR(INDEX('Hoja de Trabajo para listado'!$DE$153:$DG$274,MATCH($A162,'Hoja de Trabajo para listado'!$DE$153:$DE$1048576,0),MATCH((CUADRO!N$4&amp;$E162),'Hoja de Trabajo para listado'!$DE$151:$DG$151,0)),0)+IFERROR(INDEX('Hoja de Trabajo para listado'!$CD$155:$DC$1048576,MATCH($A162,'Hoja de Trabajo para listado'!$CD$155:$CD$1048576,0),MATCH((CUADRO!N$4&amp;$E162),'Hoja de Trabajo para listado'!$CD$151:$DC$151,0)),0)</f>
        <v>0</v>
      </c>
      <c r="O162" s="245">
        <f ca="1">+IFERROR(INDEX('Hoja de Trabajo para listado'!$A$155:$Z$1048576,MATCH($A162,'Hoja de Trabajo para listado'!$A$155:$A$1048576,0),MATCH((CUADRO!O$4&amp;$E162),'Hoja de Trabajo para listado'!$A$151:$Z$151,0)),0)+IFERROR(INDEX('Hoja de Trabajo para listado'!$AB$155:$BA$1048576,MATCH($A162,'Hoja de Trabajo para listado'!$AB$155:$AB$1048576,0),MATCH((CUADRO!O$4&amp;$E162),'Hoja de Trabajo para listado'!$AB$151:$BA$151,0)),0)+IFERROR(INDEX('Hoja de Trabajo para listado'!$BC$155:$CB$1048576,MATCH($A162,'Hoja de Trabajo para listado'!$BC$155:$BC$1048576,0),MATCH((CUADRO!O$4&amp;$E162),'Hoja de Trabajo para listado'!$BC$151:$CB$151,0)),0)+IFERROR(INDEX('Hoja de Trabajo para listado'!$DE$153:$DG$274,MATCH($A162,'Hoja de Trabajo para listado'!$DE$153:$DE$1048576,0),MATCH((CUADRO!O$4&amp;$E162),'Hoja de Trabajo para listado'!$DE$151:$DG$151,0)),0)+IFERROR(INDEX('Hoja de Trabajo para listado'!$CD$155:$DC$1048576,MATCH($A162,'Hoja de Trabajo para listado'!$CD$155:$CD$1048576,0),MATCH((CUADRO!O$4&amp;$E162),'Hoja de Trabajo para listado'!$CD$151:$DC$151,0)),0)</f>
        <v>0</v>
      </c>
      <c r="P162" s="245">
        <f ca="1">+IFERROR(INDEX('Hoja de Trabajo para listado'!$A$155:$Z$1048576,MATCH($A162,'Hoja de Trabajo para listado'!$A$155:$A$1048576,0),MATCH((CUADRO!P$4&amp;$E162),'Hoja de Trabajo para listado'!$A$151:$Z$151,0)),0)+IFERROR(INDEX('Hoja de Trabajo para listado'!$AB$155:$BA$1048576,MATCH($A162,'Hoja de Trabajo para listado'!$AB$155:$AB$1048576,0),MATCH((CUADRO!P$4&amp;$E162),'Hoja de Trabajo para listado'!$AB$151:$BA$151,0)),0)+IFERROR(INDEX('Hoja de Trabajo para listado'!$BC$155:$CB$1048576,MATCH($A162,'Hoja de Trabajo para listado'!$BC$155:$BC$1048576,0),MATCH((CUADRO!P$4&amp;$E162),'Hoja de Trabajo para listado'!$BC$151:$CB$151,0)),0)+IFERROR(INDEX('Hoja de Trabajo para listado'!$DE$153:$DG$274,MATCH($A162,'Hoja de Trabajo para listado'!$DE$153:$DE$1048576,0),MATCH((CUADRO!P$4&amp;$E162),'Hoja de Trabajo para listado'!$DE$151:$DG$151,0)),0)+IFERROR(INDEX('Hoja de Trabajo para listado'!$CD$155:$DC$1048576,MATCH($A162,'Hoja de Trabajo para listado'!$CD$155:$CD$1048576,0),MATCH((CUADRO!P$4&amp;$E162),'Hoja de Trabajo para listado'!$CD$151:$DC$151,0)),0)</f>
        <v>0</v>
      </c>
      <c r="Q162" s="245">
        <f ca="1">+IFERROR(INDEX('Hoja de Trabajo para listado'!$A$155:$Z$1048576,MATCH($A162,'Hoja de Trabajo para listado'!$A$155:$A$1048576,0),MATCH((CUADRO!Q$4&amp;$E162),'Hoja de Trabajo para listado'!$A$151:$Z$151,0)),0)+IFERROR(INDEX('Hoja de Trabajo para listado'!$AB$155:$BA$1048576,MATCH($A162,'Hoja de Trabajo para listado'!$AB$155:$AB$1048576,0),MATCH((CUADRO!Q$4&amp;$E162),'Hoja de Trabajo para listado'!$AB$151:$BA$151,0)),0)+IFERROR(INDEX('Hoja de Trabajo para listado'!$BC$155:$CB$1048576,MATCH($A162,'Hoja de Trabajo para listado'!$BC$155:$BC$1048576,0),MATCH((CUADRO!Q$4&amp;$E162),'Hoja de Trabajo para listado'!$BC$151:$CB$151,0)),0)+IFERROR(INDEX('Hoja de Trabajo para listado'!$DE$153:$DG$274,MATCH($A162,'Hoja de Trabajo para listado'!$DE$153:$DE$1048576,0),MATCH((CUADRO!Q$4&amp;$E162),'Hoja de Trabajo para listado'!$DE$151:$DG$151,0)),0)+IFERROR(INDEX('Hoja de Trabajo para listado'!$CD$155:$DC$1048576,MATCH($A162,'Hoja de Trabajo para listado'!$CD$155:$CD$1048576,0),MATCH((CUADRO!Q$4&amp;$E162),'Hoja de Trabajo para listado'!$CD$151:$DC$151,0)),0)</f>
        <v>0</v>
      </c>
      <c r="R162" s="245">
        <f t="shared" ca="1" si="7"/>
        <v>0</v>
      </c>
      <c r="S162" s="245">
        <f ca="1">+R161+R162</f>
        <v>0</v>
      </c>
      <c r="T162" s="245">
        <f ca="1">+S162</f>
        <v>0</v>
      </c>
      <c r="U162" s="244">
        <f t="shared" si="8"/>
        <v>2</v>
      </c>
      <c r="V162" s="333" t="str">
        <f>+VLOOKUP(A162,bd_lista!$A$3:$E$592,5,FALSE)</f>
        <v>Instituciones Descentralizadas</v>
      </c>
      <c r="W162" s="388"/>
      <c r="X162" s="242">
        <f>+VLOOKUP(A162,[4]Sheet1!$A$13:$D$744,4,FALSE)</f>
        <v>20</v>
      </c>
      <c r="Y162" s="242" t="str">
        <f>+VLOOKUP(X162,bd_lista!$A$3:$C$592,3,FALSE)</f>
        <v>Ministerio de Defensa</v>
      </c>
      <c r="Z162" s="292"/>
      <c r="AA162" s="293"/>
    </row>
    <row r="163" spans="1:27" ht="15" hidden="1" customHeight="1">
      <c r="A163" s="251">
        <v>244</v>
      </c>
      <c r="B163" s="392">
        <f>+A163</f>
        <v>244</v>
      </c>
      <c r="C163" s="247" t="str">
        <f>+VLOOKUP(A163,bd_lista!$A$3:$C$592,3,FALSE)</f>
        <v>Servicio Nacional de Aerofotogrametría</v>
      </c>
      <c r="D163" s="389" t="str">
        <f>+C163</f>
        <v>Servicio Nacional de Aerofotogrametría</v>
      </c>
      <c r="E163" s="247" t="s">
        <v>1304</v>
      </c>
      <c r="F163" s="243">
        <f ca="1">+IFERROR(INDEX('Hoja de Trabajo para listado'!$A$155:$Z$1048576,MATCH($A163,'Hoja de Trabajo para listado'!$A$155:$A$1048576,0),MATCH((CUADRO!F$4&amp;$E163),'Hoja de Trabajo para listado'!$A$151:$Z$151,0)),0)+IFERROR(INDEX('Hoja de Trabajo para listado'!$AB$155:$BA$1048576,MATCH($A163,'Hoja de Trabajo para listado'!$AB$155:$AB$1048576,0),MATCH((CUADRO!F$4&amp;$E163),'Hoja de Trabajo para listado'!$AB$151:$BA$151,0)),0)+IFERROR(INDEX('Hoja de Trabajo para listado'!$BC$155:$CB$1048576,MATCH($A163,'Hoja de Trabajo para listado'!$BC$155:$BC$1048576,0),MATCH((CUADRO!F$4&amp;$E163),'Hoja de Trabajo para listado'!$BC$151:$CB$151,0)),0)+IFERROR(INDEX('Hoja de Trabajo para listado'!$DE$153:$DG$274,MATCH($A163,'Hoja de Trabajo para listado'!$DE$153:$DE$1048576,0),MATCH((CUADRO!F$4&amp;$E163),'Hoja de Trabajo para listado'!$DE$151:$DG$151,0)),0)+IFERROR(INDEX('Hoja de Trabajo para listado'!$CD$155:$DC$1048576,MATCH($A163,'Hoja de Trabajo para listado'!$CD$155:$CD$1048576,0),MATCH((CUADRO!F$4&amp;$E163),'Hoja de Trabajo para listado'!$CD$151:$DC$151,0)),0)</f>
        <v>0</v>
      </c>
      <c r="G163" s="243">
        <f ca="1">+IFERROR(INDEX('Hoja de Trabajo para listado'!$A$155:$Z$1048576,MATCH($A163,'Hoja de Trabajo para listado'!$A$155:$A$1048576,0),MATCH((CUADRO!G$4&amp;$E163),'Hoja de Trabajo para listado'!$A$151:$Z$151,0)),0)+IFERROR(INDEX('Hoja de Trabajo para listado'!$AB$155:$BA$1048576,MATCH($A163,'Hoja de Trabajo para listado'!$AB$155:$AB$1048576,0),MATCH((CUADRO!G$4&amp;$E163),'Hoja de Trabajo para listado'!$AB$151:$BA$151,0)),0)+IFERROR(INDEX('Hoja de Trabajo para listado'!$BC$155:$CB$1048576,MATCH($A163,'Hoja de Trabajo para listado'!$BC$155:$BC$1048576,0),MATCH((CUADRO!G$4&amp;$E163),'Hoja de Trabajo para listado'!$BC$151:$CB$151,0)),0)+IFERROR(INDEX('Hoja de Trabajo para listado'!$DE$153:$DG$274,MATCH($A163,'Hoja de Trabajo para listado'!$DE$153:$DE$1048576,0),MATCH((CUADRO!G$4&amp;$E163),'Hoja de Trabajo para listado'!$DE$151:$DG$151,0)),0)+IFERROR(INDEX('Hoja de Trabajo para listado'!$CD$155:$DC$1048576,MATCH($A163,'Hoja de Trabajo para listado'!$CD$155:$CD$1048576,0),MATCH((CUADRO!G$4&amp;$E163),'Hoja de Trabajo para listado'!$CD$151:$DC$151,0)),0)</f>
        <v>0</v>
      </c>
      <c r="H163" s="243">
        <f ca="1">+IFERROR(INDEX('Hoja de Trabajo para listado'!$A$155:$Z$1048576,MATCH($A163,'Hoja de Trabajo para listado'!$A$155:$A$1048576,0),MATCH((CUADRO!H$4&amp;$E163),'Hoja de Trabajo para listado'!$A$151:$Z$151,0)),0)+IFERROR(INDEX('Hoja de Trabajo para listado'!$AB$155:$BA$1048576,MATCH($A163,'Hoja de Trabajo para listado'!$AB$155:$AB$1048576,0),MATCH((CUADRO!H$4&amp;$E163),'Hoja de Trabajo para listado'!$AB$151:$BA$151,0)),0)+IFERROR(INDEX('Hoja de Trabajo para listado'!$BC$155:$CB$1048576,MATCH($A163,'Hoja de Trabajo para listado'!$BC$155:$BC$1048576,0),MATCH((CUADRO!H$4&amp;$E163),'Hoja de Trabajo para listado'!$BC$151:$CB$151,0)),0)+IFERROR(INDEX('Hoja de Trabajo para listado'!$DE$153:$DG$274,MATCH($A163,'Hoja de Trabajo para listado'!$DE$153:$DE$1048576,0),MATCH((CUADRO!H$4&amp;$E163),'Hoja de Trabajo para listado'!$DE$151:$DG$151,0)),0)+IFERROR(INDEX('Hoja de Trabajo para listado'!$CD$155:$DC$1048576,MATCH($A163,'Hoja de Trabajo para listado'!$CD$155:$CD$1048576,0),MATCH((CUADRO!H$4&amp;$E163),'Hoja de Trabajo para listado'!$CD$151:$DC$151,0)),0)</f>
        <v>0</v>
      </c>
      <c r="I163" s="243">
        <f ca="1">+IFERROR(INDEX('Hoja de Trabajo para listado'!$A$155:$Z$1048576,MATCH($A163,'Hoja de Trabajo para listado'!$A$155:$A$1048576,0),MATCH((CUADRO!I$4&amp;$E163),'Hoja de Trabajo para listado'!$A$151:$Z$151,0)),0)+IFERROR(INDEX('Hoja de Trabajo para listado'!$AB$155:$BA$1048576,MATCH($A163,'Hoja de Trabajo para listado'!$AB$155:$AB$1048576,0),MATCH((CUADRO!I$4&amp;$E163),'Hoja de Trabajo para listado'!$AB$151:$BA$151,0)),0)+IFERROR(INDEX('Hoja de Trabajo para listado'!$BC$155:$CB$1048576,MATCH($A163,'Hoja de Trabajo para listado'!$BC$155:$BC$1048576,0),MATCH((CUADRO!I$4&amp;$E163),'Hoja de Trabajo para listado'!$BC$151:$CB$151,0)),0)+IFERROR(INDEX('Hoja de Trabajo para listado'!$DE$153:$DG$274,MATCH($A163,'Hoja de Trabajo para listado'!$DE$153:$DE$1048576,0),MATCH((CUADRO!I$4&amp;$E163),'Hoja de Trabajo para listado'!$DE$151:$DG$151,0)),0)+IFERROR(INDEX('Hoja de Trabajo para listado'!$CD$155:$DC$1048576,MATCH($A163,'Hoja de Trabajo para listado'!$CD$155:$CD$1048576,0),MATCH((CUADRO!I$4&amp;$E163),'Hoja de Trabajo para listado'!$CD$151:$DC$151,0)),0)</f>
        <v>0</v>
      </c>
      <c r="J163" s="243">
        <f ca="1">+IFERROR(INDEX('Hoja de Trabajo para listado'!$A$155:$Z$1048576,MATCH($A163,'Hoja de Trabajo para listado'!$A$155:$A$1048576,0),MATCH((CUADRO!J$4&amp;$E163),'Hoja de Trabajo para listado'!$A$151:$Z$151,0)),0)+IFERROR(INDEX('Hoja de Trabajo para listado'!$AB$155:$BA$1048576,MATCH($A163,'Hoja de Trabajo para listado'!$AB$155:$AB$1048576,0),MATCH((CUADRO!J$4&amp;$E163),'Hoja de Trabajo para listado'!$AB$151:$BA$151,0)),0)+IFERROR(INDEX('Hoja de Trabajo para listado'!$BC$155:$CB$1048576,MATCH($A163,'Hoja de Trabajo para listado'!$BC$155:$BC$1048576,0),MATCH((CUADRO!J$4&amp;$E163),'Hoja de Trabajo para listado'!$BC$151:$CB$151,0)),0)+IFERROR(INDEX('Hoja de Trabajo para listado'!$DE$153:$DG$274,MATCH($A163,'Hoja de Trabajo para listado'!$DE$153:$DE$1048576,0),MATCH((CUADRO!J$4&amp;$E163),'Hoja de Trabajo para listado'!$DE$151:$DG$151,0)),0)+IFERROR(INDEX('Hoja de Trabajo para listado'!$CD$155:$DC$1048576,MATCH($A163,'Hoja de Trabajo para listado'!$CD$155:$CD$1048576,0),MATCH((CUADRO!J$4&amp;$E163),'Hoja de Trabajo para listado'!$CD$151:$DC$151,0)),0)</f>
        <v>0</v>
      </c>
      <c r="K163" s="243">
        <f ca="1">+IFERROR(INDEX('Hoja de Trabajo para listado'!$A$155:$Z$1048576,MATCH($A163,'Hoja de Trabajo para listado'!$A$155:$A$1048576,0),MATCH((CUADRO!K$4&amp;$E163),'Hoja de Trabajo para listado'!$A$151:$Z$151,0)),0)+IFERROR(INDEX('Hoja de Trabajo para listado'!$AB$155:$BA$1048576,MATCH($A163,'Hoja de Trabajo para listado'!$AB$155:$AB$1048576,0),MATCH((CUADRO!K$4&amp;$E163),'Hoja de Trabajo para listado'!$AB$151:$BA$151,0)),0)+IFERROR(INDEX('Hoja de Trabajo para listado'!$BC$155:$CB$1048576,MATCH($A163,'Hoja de Trabajo para listado'!$BC$155:$BC$1048576,0),MATCH((CUADRO!K$4&amp;$E163),'Hoja de Trabajo para listado'!$BC$151:$CB$151,0)),0)+IFERROR(INDEX('Hoja de Trabajo para listado'!$DE$153:$DG$274,MATCH($A163,'Hoja de Trabajo para listado'!$DE$153:$DE$1048576,0),MATCH((CUADRO!K$4&amp;$E163),'Hoja de Trabajo para listado'!$DE$151:$DG$151,0)),0)+IFERROR(INDEX('Hoja de Trabajo para listado'!$CD$155:$DC$1048576,MATCH($A163,'Hoja de Trabajo para listado'!$CD$155:$CD$1048576,0),MATCH((CUADRO!K$4&amp;$E163),'Hoja de Trabajo para listado'!$CD$151:$DC$151,0)),0)</f>
        <v>0</v>
      </c>
      <c r="L163" s="243">
        <f ca="1">+IFERROR(INDEX('Hoja de Trabajo para listado'!$A$155:$Z$1048576,MATCH($A163,'Hoja de Trabajo para listado'!$A$155:$A$1048576,0),MATCH((CUADRO!L$4&amp;$E163),'Hoja de Trabajo para listado'!$A$151:$Z$151,0)),0)+IFERROR(INDEX('Hoja de Trabajo para listado'!$AB$155:$BA$1048576,MATCH($A163,'Hoja de Trabajo para listado'!$AB$155:$AB$1048576,0),MATCH((CUADRO!L$4&amp;$E163),'Hoja de Trabajo para listado'!$AB$151:$BA$151,0)),0)+IFERROR(INDEX('Hoja de Trabajo para listado'!$BC$155:$CB$1048576,MATCH($A163,'Hoja de Trabajo para listado'!$BC$155:$BC$1048576,0),MATCH((CUADRO!L$4&amp;$E163),'Hoja de Trabajo para listado'!$BC$151:$CB$151,0)),0)+IFERROR(INDEX('Hoja de Trabajo para listado'!$DE$153:$DG$274,MATCH($A163,'Hoja de Trabajo para listado'!$DE$153:$DE$1048576,0),MATCH((CUADRO!L$4&amp;$E163),'Hoja de Trabajo para listado'!$DE$151:$DG$151,0)),0)+IFERROR(INDEX('Hoja de Trabajo para listado'!$CD$155:$DC$1048576,MATCH($A163,'Hoja de Trabajo para listado'!$CD$155:$CD$1048576,0),MATCH((CUADRO!L$4&amp;$E163),'Hoja de Trabajo para listado'!$CD$151:$DC$151,0)),0)</f>
        <v>0</v>
      </c>
      <c r="M163" s="243">
        <f ca="1">+IFERROR(INDEX('Hoja de Trabajo para listado'!$A$155:$Z$1048576,MATCH($A163,'Hoja de Trabajo para listado'!$A$155:$A$1048576,0),MATCH((CUADRO!M$4&amp;$E163),'Hoja de Trabajo para listado'!$A$151:$Z$151,0)),0)+IFERROR(INDEX('Hoja de Trabajo para listado'!$AB$155:$BA$1048576,MATCH($A163,'Hoja de Trabajo para listado'!$AB$155:$AB$1048576,0),MATCH((CUADRO!M$4&amp;$E163),'Hoja de Trabajo para listado'!$AB$151:$BA$151,0)),0)+IFERROR(INDEX('Hoja de Trabajo para listado'!$BC$155:$CB$1048576,MATCH($A163,'Hoja de Trabajo para listado'!$BC$155:$BC$1048576,0),MATCH((CUADRO!M$4&amp;$E163),'Hoja de Trabajo para listado'!$BC$151:$CB$151,0)),0)+IFERROR(INDEX('Hoja de Trabajo para listado'!$DE$153:$DG$274,MATCH($A163,'Hoja de Trabajo para listado'!$DE$153:$DE$1048576,0),MATCH((CUADRO!M$4&amp;$E163),'Hoja de Trabajo para listado'!$DE$151:$DG$151,0)),0)+IFERROR(INDEX('Hoja de Trabajo para listado'!$CD$155:$DC$1048576,MATCH($A163,'Hoja de Trabajo para listado'!$CD$155:$CD$1048576,0),MATCH((CUADRO!M$4&amp;$E163),'Hoja de Trabajo para listado'!$CD$151:$DC$151,0)),0)</f>
        <v>0</v>
      </c>
      <c r="N163" s="243">
        <f ca="1">+IFERROR(INDEX('Hoja de Trabajo para listado'!$A$155:$Z$1048576,MATCH($A163,'Hoja de Trabajo para listado'!$A$155:$A$1048576,0),MATCH((CUADRO!N$4&amp;$E163),'Hoja de Trabajo para listado'!$A$151:$Z$151,0)),0)+IFERROR(INDEX('Hoja de Trabajo para listado'!$AB$155:$BA$1048576,MATCH($A163,'Hoja de Trabajo para listado'!$AB$155:$AB$1048576,0),MATCH((CUADRO!N$4&amp;$E163),'Hoja de Trabajo para listado'!$AB$151:$BA$151,0)),0)+IFERROR(INDEX('Hoja de Trabajo para listado'!$BC$155:$CB$1048576,MATCH($A163,'Hoja de Trabajo para listado'!$BC$155:$BC$1048576,0),MATCH((CUADRO!N$4&amp;$E163),'Hoja de Trabajo para listado'!$BC$151:$CB$151,0)),0)+IFERROR(INDEX('Hoja de Trabajo para listado'!$DE$153:$DG$274,MATCH($A163,'Hoja de Trabajo para listado'!$DE$153:$DE$1048576,0),MATCH((CUADRO!N$4&amp;$E163),'Hoja de Trabajo para listado'!$DE$151:$DG$151,0)),0)+IFERROR(INDEX('Hoja de Trabajo para listado'!$CD$155:$DC$1048576,MATCH($A163,'Hoja de Trabajo para listado'!$CD$155:$CD$1048576,0),MATCH((CUADRO!N$4&amp;$E163),'Hoja de Trabajo para listado'!$CD$151:$DC$151,0)),0)</f>
        <v>0</v>
      </c>
      <c r="O163" s="243">
        <f ca="1">+IFERROR(INDEX('Hoja de Trabajo para listado'!$A$155:$Z$1048576,MATCH($A163,'Hoja de Trabajo para listado'!$A$155:$A$1048576,0),MATCH((CUADRO!O$4&amp;$E163),'Hoja de Trabajo para listado'!$A$151:$Z$151,0)),0)+IFERROR(INDEX('Hoja de Trabajo para listado'!$AB$155:$BA$1048576,MATCH($A163,'Hoja de Trabajo para listado'!$AB$155:$AB$1048576,0),MATCH((CUADRO!O$4&amp;$E163),'Hoja de Trabajo para listado'!$AB$151:$BA$151,0)),0)+IFERROR(INDEX('Hoja de Trabajo para listado'!$BC$155:$CB$1048576,MATCH($A163,'Hoja de Trabajo para listado'!$BC$155:$BC$1048576,0),MATCH((CUADRO!O$4&amp;$E163),'Hoja de Trabajo para listado'!$BC$151:$CB$151,0)),0)+IFERROR(INDEX('Hoja de Trabajo para listado'!$DE$153:$DG$274,MATCH($A163,'Hoja de Trabajo para listado'!$DE$153:$DE$1048576,0),MATCH((CUADRO!O$4&amp;$E163),'Hoja de Trabajo para listado'!$DE$151:$DG$151,0)),0)+IFERROR(INDEX('Hoja de Trabajo para listado'!$CD$155:$DC$1048576,MATCH($A163,'Hoja de Trabajo para listado'!$CD$155:$CD$1048576,0),MATCH((CUADRO!O$4&amp;$E163),'Hoja de Trabajo para listado'!$CD$151:$DC$151,0)),0)</f>
        <v>0</v>
      </c>
      <c r="P163" s="243">
        <f ca="1">+IFERROR(INDEX('Hoja de Trabajo para listado'!$A$155:$Z$1048576,MATCH($A163,'Hoja de Trabajo para listado'!$A$155:$A$1048576,0),MATCH((CUADRO!P$4&amp;$E163),'Hoja de Trabajo para listado'!$A$151:$Z$151,0)),0)+IFERROR(INDEX('Hoja de Trabajo para listado'!$AB$155:$BA$1048576,MATCH($A163,'Hoja de Trabajo para listado'!$AB$155:$AB$1048576,0),MATCH((CUADRO!P$4&amp;$E163),'Hoja de Trabajo para listado'!$AB$151:$BA$151,0)),0)+IFERROR(INDEX('Hoja de Trabajo para listado'!$BC$155:$CB$1048576,MATCH($A163,'Hoja de Trabajo para listado'!$BC$155:$BC$1048576,0),MATCH((CUADRO!P$4&amp;$E163),'Hoja de Trabajo para listado'!$BC$151:$CB$151,0)),0)+IFERROR(INDEX('Hoja de Trabajo para listado'!$DE$153:$DG$274,MATCH($A163,'Hoja de Trabajo para listado'!$DE$153:$DE$1048576,0),MATCH((CUADRO!P$4&amp;$E163),'Hoja de Trabajo para listado'!$DE$151:$DG$151,0)),0)+IFERROR(INDEX('Hoja de Trabajo para listado'!$CD$155:$DC$1048576,MATCH($A163,'Hoja de Trabajo para listado'!$CD$155:$CD$1048576,0),MATCH((CUADRO!P$4&amp;$E163),'Hoja de Trabajo para listado'!$CD$151:$DC$151,0)),0)</f>
        <v>0</v>
      </c>
      <c r="Q163" s="243">
        <f ca="1">+IFERROR(INDEX('Hoja de Trabajo para listado'!$A$155:$Z$1048576,MATCH($A163,'Hoja de Trabajo para listado'!$A$155:$A$1048576,0),MATCH((CUADRO!Q$4&amp;$E163),'Hoja de Trabajo para listado'!$A$151:$Z$151,0)),0)+IFERROR(INDEX('Hoja de Trabajo para listado'!$AB$155:$BA$1048576,MATCH($A163,'Hoja de Trabajo para listado'!$AB$155:$AB$1048576,0),MATCH((CUADRO!Q$4&amp;$E163),'Hoja de Trabajo para listado'!$AB$151:$BA$151,0)),0)+IFERROR(INDEX('Hoja de Trabajo para listado'!$BC$155:$CB$1048576,MATCH($A163,'Hoja de Trabajo para listado'!$BC$155:$BC$1048576,0),MATCH((CUADRO!Q$4&amp;$E163),'Hoja de Trabajo para listado'!$BC$151:$CB$151,0)),0)+IFERROR(INDEX('Hoja de Trabajo para listado'!$DE$153:$DG$274,MATCH($A163,'Hoja de Trabajo para listado'!$DE$153:$DE$1048576,0),MATCH((CUADRO!Q$4&amp;$E163),'Hoja de Trabajo para listado'!$DE$151:$DG$151,0)),0)+IFERROR(INDEX('Hoja de Trabajo para listado'!$CD$155:$DC$1048576,MATCH($A163,'Hoja de Trabajo para listado'!$CD$155:$CD$1048576,0),MATCH((CUADRO!Q$4&amp;$E163),'Hoja de Trabajo para listado'!$CD$151:$DC$151,0)),0)</f>
        <v>0</v>
      </c>
      <c r="R163" s="243">
        <f t="shared" ca="1" si="7"/>
        <v>0</v>
      </c>
      <c r="S163" s="243"/>
      <c r="T163" s="243">
        <f ca="1">+T164</f>
        <v>0</v>
      </c>
      <c r="U163" s="242">
        <f t="shared" si="8"/>
        <v>1</v>
      </c>
      <c r="V163" s="333" t="str">
        <f>+VLOOKUP(A163,bd_lista!$A$3:$E$592,5,FALSE)</f>
        <v>Instituciones Descentralizadas</v>
      </c>
      <c r="W163" s="387" t="str">
        <f>+V163</f>
        <v>Instituciones Descentralizadas</v>
      </c>
      <c r="X163" s="242">
        <f>+VLOOKUP(A163,[4]Sheet1!$A$13:$D$744,4,FALSE)</f>
        <v>20</v>
      </c>
      <c r="Y163" s="242" t="str">
        <f>+VLOOKUP(X163,bd_lista!$A$3:$C$592,3,FALSE)</f>
        <v>Ministerio de Defensa</v>
      </c>
      <c r="Z163" s="294">
        <f>+X163</f>
        <v>20</v>
      </c>
      <c r="AA163" s="319" t="str">
        <f>+Y163</f>
        <v>Ministerio de Defensa</v>
      </c>
    </row>
    <row r="164" spans="1:27" ht="15" hidden="1" customHeight="1">
      <c r="A164" s="32">
        <v>244</v>
      </c>
      <c r="B164" s="393"/>
      <c r="C164" s="333" t="str">
        <f>+VLOOKUP(A164,bd_lista!$A$3:$C$592,3,FALSE)</f>
        <v>Servicio Nacional de Aerofotogrametría</v>
      </c>
      <c r="D164" s="390"/>
      <c r="E164" s="333" t="s">
        <v>1305</v>
      </c>
      <c r="F164" s="245">
        <f ca="1">+IFERROR(INDEX('Hoja de Trabajo para listado'!$A$155:$Z$1048576,MATCH($A164,'Hoja de Trabajo para listado'!$A$155:$A$1048576,0),MATCH((CUADRO!F$4&amp;$E164),'Hoja de Trabajo para listado'!$A$151:$Z$151,0)),0)+IFERROR(INDEX('Hoja de Trabajo para listado'!$AB$155:$BA$1048576,MATCH($A164,'Hoja de Trabajo para listado'!$AB$155:$AB$1048576,0),MATCH((CUADRO!F$4&amp;$E164),'Hoja de Trabajo para listado'!$AB$151:$BA$151,0)),0)+IFERROR(INDEX('Hoja de Trabajo para listado'!$BC$155:$CB$1048576,MATCH($A164,'Hoja de Trabajo para listado'!$BC$155:$BC$1048576,0),MATCH((CUADRO!F$4&amp;$E164),'Hoja de Trabajo para listado'!$BC$151:$CB$151,0)),0)+IFERROR(INDEX('Hoja de Trabajo para listado'!$DE$153:$DG$274,MATCH($A164,'Hoja de Trabajo para listado'!$DE$153:$DE$1048576,0),MATCH((CUADRO!F$4&amp;$E164),'Hoja de Trabajo para listado'!$DE$151:$DG$151,0)),0)+IFERROR(INDEX('Hoja de Trabajo para listado'!$CD$155:$DC$1048576,MATCH($A164,'Hoja de Trabajo para listado'!$CD$155:$CD$1048576,0),MATCH((CUADRO!F$4&amp;$E164),'Hoja de Trabajo para listado'!$CD$151:$DC$151,0)),0)</f>
        <v>0</v>
      </c>
      <c r="G164" s="245">
        <f ca="1">+IFERROR(INDEX('Hoja de Trabajo para listado'!$A$155:$Z$1048576,MATCH($A164,'Hoja de Trabajo para listado'!$A$155:$A$1048576,0),MATCH((CUADRO!G$4&amp;$E164),'Hoja de Trabajo para listado'!$A$151:$Z$151,0)),0)+IFERROR(INDEX('Hoja de Trabajo para listado'!$AB$155:$BA$1048576,MATCH($A164,'Hoja de Trabajo para listado'!$AB$155:$AB$1048576,0),MATCH((CUADRO!G$4&amp;$E164),'Hoja de Trabajo para listado'!$AB$151:$BA$151,0)),0)+IFERROR(INDEX('Hoja de Trabajo para listado'!$BC$155:$CB$1048576,MATCH($A164,'Hoja de Trabajo para listado'!$BC$155:$BC$1048576,0),MATCH((CUADRO!G$4&amp;$E164),'Hoja de Trabajo para listado'!$BC$151:$CB$151,0)),0)+IFERROR(INDEX('Hoja de Trabajo para listado'!$DE$153:$DG$274,MATCH($A164,'Hoja de Trabajo para listado'!$DE$153:$DE$1048576,0),MATCH((CUADRO!G$4&amp;$E164),'Hoja de Trabajo para listado'!$DE$151:$DG$151,0)),0)+IFERROR(INDEX('Hoja de Trabajo para listado'!$CD$155:$DC$1048576,MATCH($A164,'Hoja de Trabajo para listado'!$CD$155:$CD$1048576,0),MATCH((CUADRO!G$4&amp;$E164),'Hoja de Trabajo para listado'!$CD$151:$DC$151,0)),0)</f>
        <v>0</v>
      </c>
      <c r="H164" s="245">
        <f ca="1">+IFERROR(INDEX('Hoja de Trabajo para listado'!$A$155:$Z$1048576,MATCH($A164,'Hoja de Trabajo para listado'!$A$155:$A$1048576,0),MATCH((CUADRO!H$4&amp;$E164),'Hoja de Trabajo para listado'!$A$151:$Z$151,0)),0)+IFERROR(INDEX('Hoja de Trabajo para listado'!$AB$155:$BA$1048576,MATCH($A164,'Hoja de Trabajo para listado'!$AB$155:$AB$1048576,0),MATCH((CUADRO!H$4&amp;$E164),'Hoja de Trabajo para listado'!$AB$151:$BA$151,0)),0)+IFERROR(INDEX('Hoja de Trabajo para listado'!$BC$155:$CB$1048576,MATCH($A164,'Hoja de Trabajo para listado'!$BC$155:$BC$1048576,0),MATCH((CUADRO!H$4&amp;$E164),'Hoja de Trabajo para listado'!$BC$151:$CB$151,0)),0)+IFERROR(INDEX('Hoja de Trabajo para listado'!$DE$153:$DG$274,MATCH($A164,'Hoja de Trabajo para listado'!$DE$153:$DE$1048576,0),MATCH((CUADRO!H$4&amp;$E164),'Hoja de Trabajo para listado'!$DE$151:$DG$151,0)),0)+IFERROR(INDEX('Hoja de Trabajo para listado'!$CD$155:$DC$1048576,MATCH($A164,'Hoja de Trabajo para listado'!$CD$155:$CD$1048576,0),MATCH((CUADRO!H$4&amp;$E164),'Hoja de Trabajo para listado'!$CD$151:$DC$151,0)),0)</f>
        <v>0</v>
      </c>
      <c r="I164" s="245">
        <f ca="1">+IFERROR(INDEX('Hoja de Trabajo para listado'!$A$155:$Z$1048576,MATCH($A164,'Hoja de Trabajo para listado'!$A$155:$A$1048576,0),MATCH((CUADRO!I$4&amp;$E164),'Hoja de Trabajo para listado'!$A$151:$Z$151,0)),0)+IFERROR(INDEX('Hoja de Trabajo para listado'!$AB$155:$BA$1048576,MATCH($A164,'Hoja de Trabajo para listado'!$AB$155:$AB$1048576,0),MATCH((CUADRO!I$4&amp;$E164),'Hoja de Trabajo para listado'!$AB$151:$BA$151,0)),0)+IFERROR(INDEX('Hoja de Trabajo para listado'!$BC$155:$CB$1048576,MATCH($A164,'Hoja de Trabajo para listado'!$BC$155:$BC$1048576,0),MATCH((CUADRO!I$4&amp;$E164),'Hoja de Trabajo para listado'!$BC$151:$CB$151,0)),0)+IFERROR(INDEX('Hoja de Trabajo para listado'!$DE$153:$DG$274,MATCH($A164,'Hoja de Trabajo para listado'!$DE$153:$DE$1048576,0),MATCH((CUADRO!I$4&amp;$E164),'Hoja de Trabajo para listado'!$DE$151:$DG$151,0)),0)+IFERROR(INDEX('Hoja de Trabajo para listado'!$CD$155:$DC$1048576,MATCH($A164,'Hoja de Trabajo para listado'!$CD$155:$CD$1048576,0),MATCH((CUADRO!I$4&amp;$E164),'Hoja de Trabajo para listado'!$CD$151:$DC$151,0)),0)</f>
        <v>0</v>
      </c>
      <c r="J164" s="245">
        <f ca="1">+IFERROR(INDEX('Hoja de Trabajo para listado'!$A$155:$Z$1048576,MATCH($A164,'Hoja de Trabajo para listado'!$A$155:$A$1048576,0),MATCH((CUADRO!J$4&amp;$E164),'Hoja de Trabajo para listado'!$A$151:$Z$151,0)),0)+IFERROR(INDEX('Hoja de Trabajo para listado'!$AB$155:$BA$1048576,MATCH($A164,'Hoja de Trabajo para listado'!$AB$155:$AB$1048576,0),MATCH((CUADRO!J$4&amp;$E164),'Hoja de Trabajo para listado'!$AB$151:$BA$151,0)),0)+IFERROR(INDEX('Hoja de Trabajo para listado'!$BC$155:$CB$1048576,MATCH($A164,'Hoja de Trabajo para listado'!$BC$155:$BC$1048576,0),MATCH((CUADRO!J$4&amp;$E164),'Hoja de Trabajo para listado'!$BC$151:$CB$151,0)),0)+IFERROR(INDEX('Hoja de Trabajo para listado'!$DE$153:$DG$274,MATCH($A164,'Hoja de Trabajo para listado'!$DE$153:$DE$1048576,0),MATCH((CUADRO!J$4&amp;$E164),'Hoja de Trabajo para listado'!$DE$151:$DG$151,0)),0)+IFERROR(INDEX('Hoja de Trabajo para listado'!$CD$155:$DC$1048576,MATCH($A164,'Hoja de Trabajo para listado'!$CD$155:$CD$1048576,0),MATCH((CUADRO!J$4&amp;$E164),'Hoja de Trabajo para listado'!$CD$151:$DC$151,0)),0)</f>
        <v>0</v>
      </c>
      <c r="K164" s="245">
        <f ca="1">+IFERROR(INDEX('Hoja de Trabajo para listado'!$A$155:$Z$1048576,MATCH($A164,'Hoja de Trabajo para listado'!$A$155:$A$1048576,0),MATCH((CUADRO!K$4&amp;$E164),'Hoja de Trabajo para listado'!$A$151:$Z$151,0)),0)+IFERROR(INDEX('Hoja de Trabajo para listado'!$AB$155:$BA$1048576,MATCH($A164,'Hoja de Trabajo para listado'!$AB$155:$AB$1048576,0),MATCH((CUADRO!K$4&amp;$E164),'Hoja de Trabajo para listado'!$AB$151:$BA$151,0)),0)+IFERROR(INDEX('Hoja de Trabajo para listado'!$BC$155:$CB$1048576,MATCH($A164,'Hoja de Trabajo para listado'!$BC$155:$BC$1048576,0),MATCH((CUADRO!K$4&amp;$E164),'Hoja de Trabajo para listado'!$BC$151:$CB$151,0)),0)+IFERROR(INDEX('Hoja de Trabajo para listado'!$DE$153:$DG$274,MATCH($A164,'Hoja de Trabajo para listado'!$DE$153:$DE$1048576,0),MATCH((CUADRO!K$4&amp;$E164),'Hoja de Trabajo para listado'!$DE$151:$DG$151,0)),0)+IFERROR(INDEX('Hoja de Trabajo para listado'!$CD$155:$DC$1048576,MATCH($A164,'Hoja de Trabajo para listado'!$CD$155:$CD$1048576,0),MATCH((CUADRO!K$4&amp;$E164),'Hoja de Trabajo para listado'!$CD$151:$DC$151,0)),0)</f>
        <v>0</v>
      </c>
      <c r="L164" s="245">
        <f ca="1">+IFERROR(INDEX('Hoja de Trabajo para listado'!$A$155:$Z$1048576,MATCH($A164,'Hoja de Trabajo para listado'!$A$155:$A$1048576,0),MATCH((CUADRO!L$4&amp;$E164),'Hoja de Trabajo para listado'!$A$151:$Z$151,0)),0)+IFERROR(INDEX('Hoja de Trabajo para listado'!$AB$155:$BA$1048576,MATCH($A164,'Hoja de Trabajo para listado'!$AB$155:$AB$1048576,0),MATCH((CUADRO!L$4&amp;$E164),'Hoja de Trabajo para listado'!$AB$151:$BA$151,0)),0)+IFERROR(INDEX('Hoja de Trabajo para listado'!$BC$155:$CB$1048576,MATCH($A164,'Hoja de Trabajo para listado'!$BC$155:$BC$1048576,0),MATCH((CUADRO!L$4&amp;$E164),'Hoja de Trabajo para listado'!$BC$151:$CB$151,0)),0)+IFERROR(INDEX('Hoja de Trabajo para listado'!$DE$153:$DG$274,MATCH($A164,'Hoja de Trabajo para listado'!$DE$153:$DE$1048576,0),MATCH((CUADRO!L$4&amp;$E164),'Hoja de Trabajo para listado'!$DE$151:$DG$151,0)),0)+IFERROR(INDEX('Hoja de Trabajo para listado'!$CD$155:$DC$1048576,MATCH($A164,'Hoja de Trabajo para listado'!$CD$155:$CD$1048576,0),MATCH((CUADRO!L$4&amp;$E164),'Hoja de Trabajo para listado'!$CD$151:$DC$151,0)),0)</f>
        <v>0</v>
      </c>
      <c r="M164" s="245">
        <f ca="1">+IFERROR(INDEX('Hoja de Trabajo para listado'!$A$155:$Z$1048576,MATCH($A164,'Hoja de Trabajo para listado'!$A$155:$A$1048576,0),MATCH((CUADRO!M$4&amp;$E164),'Hoja de Trabajo para listado'!$A$151:$Z$151,0)),0)+IFERROR(INDEX('Hoja de Trabajo para listado'!$AB$155:$BA$1048576,MATCH($A164,'Hoja de Trabajo para listado'!$AB$155:$AB$1048576,0),MATCH((CUADRO!M$4&amp;$E164),'Hoja de Trabajo para listado'!$AB$151:$BA$151,0)),0)+IFERROR(INDEX('Hoja de Trabajo para listado'!$BC$155:$CB$1048576,MATCH($A164,'Hoja de Trabajo para listado'!$BC$155:$BC$1048576,0),MATCH((CUADRO!M$4&amp;$E164),'Hoja de Trabajo para listado'!$BC$151:$CB$151,0)),0)+IFERROR(INDEX('Hoja de Trabajo para listado'!$DE$153:$DG$274,MATCH($A164,'Hoja de Trabajo para listado'!$DE$153:$DE$1048576,0),MATCH((CUADRO!M$4&amp;$E164),'Hoja de Trabajo para listado'!$DE$151:$DG$151,0)),0)+IFERROR(INDEX('Hoja de Trabajo para listado'!$CD$155:$DC$1048576,MATCH($A164,'Hoja de Trabajo para listado'!$CD$155:$CD$1048576,0),MATCH((CUADRO!M$4&amp;$E164),'Hoja de Trabajo para listado'!$CD$151:$DC$151,0)),0)</f>
        <v>0</v>
      </c>
      <c r="N164" s="245">
        <f ca="1">+IFERROR(INDEX('Hoja de Trabajo para listado'!$A$155:$Z$1048576,MATCH($A164,'Hoja de Trabajo para listado'!$A$155:$A$1048576,0),MATCH((CUADRO!N$4&amp;$E164),'Hoja de Trabajo para listado'!$A$151:$Z$151,0)),0)+IFERROR(INDEX('Hoja de Trabajo para listado'!$AB$155:$BA$1048576,MATCH($A164,'Hoja de Trabajo para listado'!$AB$155:$AB$1048576,0),MATCH((CUADRO!N$4&amp;$E164),'Hoja de Trabajo para listado'!$AB$151:$BA$151,0)),0)+IFERROR(INDEX('Hoja de Trabajo para listado'!$BC$155:$CB$1048576,MATCH($A164,'Hoja de Trabajo para listado'!$BC$155:$BC$1048576,0),MATCH((CUADRO!N$4&amp;$E164),'Hoja de Trabajo para listado'!$BC$151:$CB$151,0)),0)+IFERROR(INDEX('Hoja de Trabajo para listado'!$DE$153:$DG$274,MATCH($A164,'Hoja de Trabajo para listado'!$DE$153:$DE$1048576,0),MATCH((CUADRO!N$4&amp;$E164),'Hoja de Trabajo para listado'!$DE$151:$DG$151,0)),0)+IFERROR(INDEX('Hoja de Trabajo para listado'!$CD$155:$DC$1048576,MATCH($A164,'Hoja de Trabajo para listado'!$CD$155:$CD$1048576,0),MATCH((CUADRO!N$4&amp;$E164),'Hoja de Trabajo para listado'!$CD$151:$DC$151,0)),0)</f>
        <v>0</v>
      </c>
      <c r="O164" s="245">
        <f ca="1">+IFERROR(INDEX('Hoja de Trabajo para listado'!$A$155:$Z$1048576,MATCH($A164,'Hoja de Trabajo para listado'!$A$155:$A$1048576,0),MATCH((CUADRO!O$4&amp;$E164),'Hoja de Trabajo para listado'!$A$151:$Z$151,0)),0)+IFERROR(INDEX('Hoja de Trabajo para listado'!$AB$155:$BA$1048576,MATCH($A164,'Hoja de Trabajo para listado'!$AB$155:$AB$1048576,0),MATCH((CUADRO!O$4&amp;$E164),'Hoja de Trabajo para listado'!$AB$151:$BA$151,0)),0)+IFERROR(INDEX('Hoja de Trabajo para listado'!$BC$155:$CB$1048576,MATCH($A164,'Hoja de Trabajo para listado'!$BC$155:$BC$1048576,0),MATCH((CUADRO!O$4&amp;$E164),'Hoja de Trabajo para listado'!$BC$151:$CB$151,0)),0)+IFERROR(INDEX('Hoja de Trabajo para listado'!$DE$153:$DG$274,MATCH($A164,'Hoja de Trabajo para listado'!$DE$153:$DE$1048576,0),MATCH((CUADRO!O$4&amp;$E164),'Hoja de Trabajo para listado'!$DE$151:$DG$151,0)),0)+IFERROR(INDEX('Hoja de Trabajo para listado'!$CD$155:$DC$1048576,MATCH($A164,'Hoja de Trabajo para listado'!$CD$155:$CD$1048576,0),MATCH((CUADRO!O$4&amp;$E164),'Hoja de Trabajo para listado'!$CD$151:$DC$151,0)),0)</f>
        <v>0</v>
      </c>
      <c r="P164" s="245">
        <f ca="1">+IFERROR(INDEX('Hoja de Trabajo para listado'!$A$155:$Z$1048576,MATCH($A164,'Hoja de Trabajo para listado'!$A$155:$A$1048576,0),MATCH((CUADRO!P$4&amp;$E164),'Hoja de Trabajo para listado'!$A$151:$Z$151,0)),0)+IFERROR(INDEX('Hoja de Trabajo para listado'!$AB$155:$BA$1048576,MATCH($A164,'Hoja de Trabajo para listado'!$AB$155:$AB$1048576,0),MATCH((CUADRO!P$4&amp;$E164),'Hoja de Trabajo para listado'!$AB$151:$BA$151,0)),0)+IFERROR(INDEX('Hoja de Trabajo para listado'!$BC$155:$CB$1048576,MATCH($A164,'Hoja de Trabajo para listado'!$BC$155:$BC$1048576,0),MATCH((CUADRO!P$4&amp;$E164),'Hoja de Trabajo para listado'!$BC$151:$CB$151,0)),0)+IFERROR(INDEX('Hoja de Trabajo para listado'!$DE$153:$DG$274,MATCH($A164,'Hoja de Trabajo para listado'!$DE$153:$DE$1048576,0),MATCH((CUADRO!P$4&amp;$E164),'Hoja de Trabajo para listado'!$DE$151:$DG$151,0)),0)+IFERROR(INDEX('Hoja de Trabajo para listado'!$CD$155:$DC$1048576,MATCH($A164,'Hoja de Trabajo para listado'!$CD$155:$CD$1048576,0),MATCH((CUADRO!P$4&amp;$E164),'Hoja de Trabajo para listado'!$CD$151:$DC$151,0)),0)</f>
        <v>0</v>
      </c>
      <c r="Q164" s="245">
        <f ca="1">+IFERROR(INDEX('Hoja de Trabajo para listado'!$A$155:$Z$1048576,MATCH($A164,'Hoja de Trabajo para listado'!$A$155:$A$1048576,0),MATCH((CUADRO!Q$4&amp;$E164),'Hoja de Trabajo para listado'!$A$151:$Z$151,0)),0)+IFERROR(INDEX('Hoja de Trabajo para listado'!$AB$155:$BA$1048576,MATCH($A164,'Hoja de Trabajo para listado'!$AB$155:$AB$1048576,0),MATCH((CUADRO!Q$4&amp;$E164),'Hoja de Trabajo para listado'!$AB$151:$BA$151,0)),0)+IFERROR(INDEX('Hoja de Trabajo para listado'!$BC$155:$CB$1048576,MATCH($A164,'Hoja de Trabajo para listado'!$BC$155:$BC$1048576,0),MATCH((CUADRO!Q$4&amp;$E164),'Hoja de Trabajo para listado'!$BC$151:$CB$151,0)),0)+IFERROR(INDEX('Hoja de Trabajo para listado'!$DE$153:$DG$274,MATCH($A164,'Hoja de Trabajo para listado'!$DE$153:$DE$1048576,0),MATCH((CUADRO!Q$4&amp;$E164),'Hoja de Trabajo para listado'!$DE$151:$DG$151,0)),0)+IFERROR(INDEX('Hoja de Trabajo para listado'!$CD$155:$DC$1048576,MATCH($A164,'Hoja de Trabajo para listado'!$CD$155:$CD$1048576,0),MATCH((CUADRO!Q$4&amp;$E164),'Hoja de Trabajo para listado'!$CD$151:$DC$151,0)),0)</f>
        <v>0</v>
      </c>
      <c r="R164" s="245">
        <f t="shared" ca="1" si="7"/>
        <v>0</v>
      </c>
      <c r="S164" s="245">
        <f ca="1">+R163+R164</f>
        <v>0</v>
      </c>
      <c r="T164" s="245">
        <f ca="1">+S164</f>
        <v>0</v>
      </c>
      <c r="U164" s="244">
        <f t="shared" si="8"/>
        <v>2</v>
      </c>
      <c r="V164" s="333" t="str">
        <f>+VLOOKUP(A164,bd_lista!$A$3:$E$592,5,FALSE)</f>
        <v>Instituciones Descentralizadas</v>
      </c>
      <c r="W164" s="388"/>
      <c r="X164" s="242">
        <f>+VLOOKUP(A164,[4]Sheet1!$A$13:$D$744,4,FALSE)</f>
        <v>20</v>
      </c>
      <c r="Y164" s="242" t="str">
        <f>+VLOOKUP(X164,bd_lista!$A$3:$C$592,3,FALSE)</f>
        <v>Ministerio de Defensa</v>
      </c>
      <c r="Z164" s="292"/>
      <c r="AA164" s="321"/>
    </row>
    <row r="165" spans="1:27" ht="15" customHeight="1">
      <c r="A165" s="251">
        <v>245</v>
      </c>
      <c r="B165" s="392">
        <f>+A165</f>
        <v>245</v>
      </c>
      <c r="C165" s="247" t="str">
        <f>+VLOOKUP(A165,bd_lista!$A$3:$C$592,3,FALSE)</f>
        <v>Servicio Geodésico de Mapas</v>
      </c>
      <c r="D165" s="389" t="str">
        <f>+C165</f>
        <v>Servicio Geodésico de Mapas</v>
      </c>
      <c r="E165" s="247" t="s">
        <v>1304</v>
      </c>
      <c r="F165" s="243">
        <f ca="1">+IFERROR(INDEX('Hoja de Trabajo para listado'!$A$155:$Z$1048576,MATCH($A165,'Hoja de Trabajo para listado'!$A$155:$A$1048576,0),MATCH((CUADRO!F$4&amp;$E165),'Hoja de Trabajo para listado'!$A$151:$Z$151,0)),0)+IFERROR(INDEX('Hoja de Trabajo para listado'!$AB$155:$BA$1048576,MATCH($A165,'Hoja de Trabajo para listado'!$AB$155:$AB$1048576,0),MATCH((CUADRO!F$4&amp;$E165),'Hoja de Trabajo para listado'!$AB$151:$BA$151,0)),0)+IFERROR(INDEX('Hoja de Trabajo para listado'!$BC$155:$CB$1048576,MATCH($A165,'Hoja de Trabajo para listado'!$BC$155:$BC$1048576,0),MATCH((CUADRO!F$4&amp;$E165),'Hoja de Trabajo para listado'!$BC$151:$CB$151,0)),0)+IFERROR(INDEX('Hoja de Trabajo para listado'!$DE$153:$DG$274,MATCH($A165,'Hoja de Trabajo para listado'!$DE$153:$DE$1048576,0),MATCH((CUADRO!F$4&amp;$E165),'Hoja de Trabajo para listado'!$DE$151:$DG$151,0)),0)+IFERROR(INDEX('Hoja de Trabajo para listado'!$CD$155:$DC$1048576,MATCH($A165,'Hoja de Trabajo para listado'!$CD$155:$CD$1048576,0),MATCH((CUADRO!F$4&amp;$E165),'Hoja de Trabajo para listado'!$CD$151:$DC$151,0)),0)</f>
        <v>0</v>
      </c>
      <c r="G165" s="243">
        <f ca="1">+IFERROR(INDEX('Hoja de Trabajo para listado'!$A$155:$Z$1048576,MATCH($A165,'Hoja de Trabajo para listado'!$A$155:$A$1048576,0),MATCH((CUADRO!G$4&amp;$E165),'Hoja de Trabajo para listado'!$A$151:$Z$151,0)),0)+IFERROR(INDEX('Hoja de Trabajo para listado'!$AB$155:$BA$1048576,MATCH($A165,'Hoja de Trabajo para listado'!$AB$155:$AB$1048576,0),MATCH((CUADRO!G$4&amp;$E165),'Hoja de Trabajo para listado'!$AB$151:$BA$151,0)),0)+IFERROR(INDEX('Hoja de Trabajo para listado'!$BC$155:$CB$1048576,MATCH($A165,'Hoja de Trabajo para listado'!$BC$155:$BC$1048576,0),MATCH((CUADRO!G$4&amp;$E165),'Hoja de Trabajo para listado'!$BC$151:$CB$151,0)),0)+IFERROR(INDEX('Hoja de Trabajo para listado'!$DE$153:$DG$274,MATCH($A165,'Hoja de Trabajo para listado'!$DE$153:$DE$1048576,0),MATCH((CUADRO!G$4&amp;$E165),'Hoja de Trabajo para listado'!$DE$151:$DG$151,0)),0)+IFERROR(INDEX('Hoja de Trabajo para listado'!$CD$155:$DC$1048576,MATCH($A165,'Hoja de Trabajo para listado'!$CD$155:$CD$1048576,0),MATCH((CUADRO!G$4&amp;$E165),'Hoja de Trabajo para listado'!$CD$151:$DC$151,0)),0)</f>
        <v>0</v>
      </c>
      <c r="H165" s="243">
        <f ca="1">+IFERROR(INDEX('Hoja de Trabajo para listado'!$A$155:$Z$1048576,MATCH($A165,'Hoja de Trabajo para listado'!$A$155:$A$1048576,0),MATCH((CUADRO!H$4&amp;$E165),'Hoja de Trabajo para listado'!$A$151:$Z$151,0)),0)+IFERROR(INDEX('Hoja de Trabajo para listado'!$AB$155:$BA$1048576,MATCH($A165,'Hoja de Trabajo para listado'!$AB$155:$AB$1048576,0),MATCH((CUADRO!H$4&amp;$E165),'Hoja de Trabajo para listado'!$AB$151:$BA$151,0)),0)+IFERROR(INDEX('Hoja de Trabajo para listado'!$BC$155:$CB$1048576,MATCH($A165,'Hoja de Trabajo para listado'!$BC$155:$BC$1048576,0),MATCH((CUADRO!H$4&amp;$E165),'Hoja de Trabajo para listado'!$BC$151:$CB$151,0)),0)+IFERROR(INDEX('Hoja de Trabajo para listado'!$DE$153:$DG$274,MATCH($A165,'Hoja de Trabajo para listado'!$DE$153:$DE$1048576,0),MATCH((CUADRO!H$4&amp;$E165),'Hoja de Trabajo para listado'!$DE$151:$DG$151,0)),0)+IFERROR(INDEX('Hoja de Trabajo para listado'!$CD$155:$DC$1048576,MATCH($A165,'Hoja de Trabajo para listado'!$CD$155:$CD$1048576,0),MATCH((CUADRO!H$4&amp;$E165),'Hoja de Trabajo para listado'!$CD$151:$DC$151,0)),0)</f>
        <v>0</v>
      </c>
      <c r="I165" s="243">
        <f ca="1">+IFERROR(INDEX('Hoja de Trabajo para listado'!$A$155:$Z$1048576,MATCH($A165,'Hoja de Trabajo para listado'!$A$155:$A$1048576,0),MATCH((CUADRO!I$4&amp;$E165),'Hoja de Trabajo para listado'!$A$151:$Z$151,0)),0)+IFERROR(INDEX('Hoja de Trabajo para listado'!$AB$155:$BA$1048576,MATCH($A165,'Hoja de Trabajo para listado'!$AB$155:$AB$1048576,0),MATCH((CUADRO!I$4&amp;$E165),'Hoja de Trabajo para listado'!$AB$151:$BA$151,0)),0)+IFERROR(INDEX('Hoja de Trabajo para listado'!$BC$155:$CB$1048576,MATCH($A165,'Hoja de Trabajo para listado'!$BC$155:$BC$1048576,0),MATCH((CUADRO!I$4&amp;$E165),'Hoja de Trabajo para listado'!$BC$151:$CB$151,0)),0)+IFERROR(INDEX('Hoja de Trabajo para listado'!$DE$153:$DG$274,MATCH($A165,'Hoja de Trabajo para listado'!$DE$153:$DE$1048576,0),MATCH((CUADRO!I$4&amp;$E165),'Hoja de Trabajo para listado'!$DE$151:$DG$151,0)),0)+IFERROR(INDEX('Hoja de Trabajo para listado'!$CD$155:$DC$1048576,MATCH($A165,'Hoja de Trabajo para listado'!$CD$155:$CD$1048576,0),MATCH((CUADRO!I$4&amp;$E165),'Hoja de Trabajo para listado'!$CD$151:$DC$151,0)),0)</f>
        <v>0</v>
      </c>
      <c r="J165" s="243">
        <f ca="1">+IFERROR(INDEX('Hoja de Trabajo para listado'!$A$155:$Z$1048576,MATCH($A165,'Hoja de Trabajo para listado'!$A$155:$A$1048576,0),MATCH((CUADRO!J$4&amp;$E165),'Hoja de Trabajo para listado'!$A$151:$Z$151,0)),0)+IFERROR(INDEX('Hoja de Trabajo para listado'!$AB$155:$BA$1048576,MATCH($A165,'Hoja de Trabajo para listado'!$AB$155:$AB$1048576,0),MATCH((CUADRO!J$4&amp;$E165),'Hoja de Trabajo para listado'!$AB$151:$BA$151,0)),0)+IFERROR(INDEX('Hoja de Trabajo para listado'!$BC$155:$CB$1048576,MATCH($A165,'Hoja de Trabajo para listado'!$BC$155:$BC$1048576,0),MATCH((CUADRO!J$4&amp;$E165),'Hoja de Trabajo para listado'!$BC$151:$CB$151,0)),0)+IFERROR(INDEX('Hoja de Trabajo para listado'!$DE$153:$DG$274,MATCH($A165,'Hoja de Trabajo para listado'!$DE$153:$DE$1048576,0),MATCH((CUADRO!J$4&amp;$E165),'Hoja de Trabajo para listado'!$DE$151:$DG$151,0)),0)+IFERROR(INDEX('Hoja de Trabajo para listado'!$CD$155:$DC$1048576,MATCH($A165,'Hoja de Trabajo para listado'!$CD$155:$CD$1048576,0),MATCH((CUADRO!J$4&amp;$E165),'Hoja de Trabajo para listado'!$CD$151:$DC$151,0)),0)</f>
        <v>0</v>
      </c>
      <c r="K165" s="243">
        <f ca="1">+IFERROR(INDEX('Hoja de Trabajo para listado'!$A$155:$Z$1048576,MATCH($A165,'Hoja de Trabajo para listado'!$A$155:$A$1048576,0),MATCH((CUADRO!K$4&amp;$E165),'Hoja de Trabajo para listado'!$A$151:$Z$151,0)),0)+IFERROR(INDEX('Hoja de Trabajo para listado'!$AB$155:$BA$1048576,MATCH($A165,'Hoja de Trabajo para listado'!$AB$155:$AB$1048576,0),MATCH((CUADRO!K$4&amp;$E165),'Hoja de Trabajo para listado'!$AB$151:$BA$151,0)),0)+IFERROR(INDEX('Hoja de Trabajo para listado'!$BC$155:$CB$1048576,MATCH($A165,'Hoja de Trabajo para listado'!$BC$155:$BC$1048576,0),MATCH((CUADRO!K$4&amp;$E165),'Hoja de Trabajo para listado'!$BC$151:$CB$151,0)),0)+IFERROR(INDEX('Hoja de Trabajo para listado'!$DE$153:$DG$274,MATCH($A165,'Hoja de Trabajo para listado'!$DE$153:$DE$1048576,0),MATCH((CUADRO!K$4&amp;$E165),'Hoja de Trabajo para listado'!$DE$151:$DG$151,0)),0)+IFERROR(INDEX('Hoja de Trabajo para listado'!$CD$155:$DC$1048576,MATCH($A165,'Hoja de Trabajo para listado'!$CD$155:$CD$1048576,0),MATCH((CUADRO!K$4&amp;$E165),'Hoja de Trabajo para listado'!$CD$151:$DC$151,0)),0)</f>
        <v>0</v>
      </c>
      <c r="L165" s="243">
        <f ca="1">+IFERROR(INDEX('Hoja de Trabajo para listado'!$A$155:$Z$1048576,MATCH($A165,'Hoja de Trabajo para listado'!$A$155:$A$1048576,0),MATCH((CUADRO!L$4&amp;$E165),'Hoja de Trabajo para listado'!$A$151:$Z$151,0)),0)+IFERROR(INDEX('Hoja de Trabajo para listado'!$AB$155:$BA$1048576,MATCH($A165,'Hoja de Trabajo para listado'!$AB$155:$AB$1048576,0),MATCH((CUADRO!L$4&amp;$E165),'Hoja de Trabajo para listado'!$AB$151:$BA$151,0)),0)+IFERROR(INDEX('Hoja de Trabajo para listado'!$BC$155:$CB$1048576,MATCH($A165,'Hoja de Trabajo para listado'!$BC$155:$BC$1048576,0),MATCH((CUADRO!L$4&amp;$E165),'Hoja de Trabajo para listado'!$BC$151:$CB$151,0)),0)+IFERROR(INDEX('Hoja de Trabajo para listado'!$DE$153:$DG$274,MATCH($A165,'Hoja de Trabajo para listado'!$DE$153:$DE$1048576,0),MATCH((CUADRO!L$4&amp;$E165),'Hoja de Trabajo para listado'!$DE$151:$DG$151,0)),0)+IFERROR(INDEX('Hoja de Trabajo para listado'!$CD$155:$DC$1048576,MATCH($A165,'Hoja de Trabajo para listado'!$CD$155:$CD$1048576,0),MATCH((CUADRO!L$4&amp;$E165),'Hoja de Trabajo para listado'!$CD$151:$DC$151,0)),0)</f>
        <v>0</v>
      </c>
      <c r="M165" s="243">
        <f ca="1">+IFERROR(INDEX('Hoja de Trabajo para listado'!$A$155:$Z$1048576,MATCH($A165,'Hoja de Trabajo para listado'!$A$155:$A$1048576,0),MATCH((CUADRO!M$4&amp;$E165),'Hoja de Trabajo para listado'!$A$151:$Z$151,0)),0)+IFERROR(INDEX('Hoja de Trabajo para listado'!$AB$155:$BA$1048576,MATCH($A165,'Hoja de Trabajo para listado'!$AB$155:$AB$1048576,0),MATCH((CUADRO!M$4&amp;$E165),'Hoja de Trabajo para listado'!$AB$151:$BA$151,0)),0)+IFERROR(INDEX('Hoja de Trabajo para listado'!$BC$155:$CB$1048576,MATCH($A165,'Hoja de Trabajo para listado'!$BC$155:$BC$1048576,0),MATCH((CUADRO!M$4&amp;$E165),'Hoja de Trabajo para listado'!$BC$151:$CB$151,0)),0)+IFERROR(INDEX('Hoja de Trabajo para listado'!$DE$153:$DG$274,MATCH($A165,'Hoja de Trabajo para listado'!$DE$153:$DE$1048576,0),MATCH((CUADRO!M$4&amp;$E165),'Hoja de Trabajo para listado'!$DE$151:$DG$151,0)),0)+IFERROR(INDEX('Hoja de Trabajo para listado'!$CD$155:$DC$1048576,MATCH($A165,'Hoja de Trabajo para listado'!$CD$155:$CD$1048576,0),MATCH((CUADRO!M$4&amp;$E165),'Hoja de Trabajo para listado'!$CD$151:$DC$151,0)),0)</f>
        <v>0</v>
      </c>
      <c r="N165" s="243">
        <f ca="1">+IFERROR(INDEX('Hoja de Trabajo para listado'!$A$155:$Z$1048576,MATCH($A165,'Hoja de Trabajo para listado'!$A$155:$A$1048576,0),MATCH((CUADRO!N$4&amp;$E165),'Hoja de Trabajo para listado'!$A$151:$Z$151,0)),0)+IFERROR(INDEX('Hoja de Trabajo para listado'!$AB$155:$BA$1048576,MATCH($A165,'Hoja de Trabajo para listado'!$AB$155:$AB$1048576,0),MATCH((CUADRO!N$4&amp;$E165),'Hoja de Trabajo para listado'!$AB$151:$BA$151,0)),0)+IFERROR(INDEX('Hoja de Trabajo para listado'!$BC$155:$CB$1048576,MATCH($A165,'Hoja de Trabajo para listado'!$BC$155:$BC$1048576,0),MATCH((CUADRO!N$4&amp;$E165),'Hoja de Trabajo para listado'!$BC$151:$CB$151,0)),0)+IFERROR(INDEX('Hoja de Trabajo para listado'!$DE$153:$DG$274,MATCH($A165,'Hoja de Trabajo para listado'!$DE$153:$DE$1048576,0),MATCH((CUADRO!N$4&amp;$E165),'Hoja de Trabajo para listado'!$DE$151:$DG$151,0)),0)+IFERROR(INDEX('Hoja de Trabajo para listado'!$CD$155:$DC$1048576,MATCH($A165,'Hoja de Trabajo para listado'!$CD$155:$CD$1048576,0),MATCH((CUADRO!N$4&amp;$E165),'Hoja de Trabajo para listado'!$CD$151:$DC$151,0)),0)</f>
        <v>0</v>
      </c>
      <c r="O165" s="243">
        <f ca="1">+IFERROR(INDEX('Hoja de Trabajo para listado'!$A$155:$Z$1048576,MATCH($A165,'Hoja de Trabajo para listado'!$A$155:$A$1048576,0),MATCH((CUADRO!O$4&amp;$E165),'Hoja de Trabajo para listado'!$A$151:$Z$151,0)),0)+IFERROR(INDEX('Hoja de Trabajo para listado'!$AB$155:$BA$1048576,MATCH($A165,'Hoja de Trabajo para listado'!$AB$155:$AB$1048576,0),MATCH((CUADRO!O$4&amp;$E165),'Hoja de Trabajo para listado'!$AB$151:$BA$151,0)),0)+IFERROR(INDEX('Hoja de Trabajo para listado'!$BC$155:$CB$1048576,MATCH($A165,'Hoja de Trabajo para listado'!$BC$155:$BC$1048576,0),MATCH((CUADRO!O$4&amp;$E165),'Hoja de Trabajo para listado'!$BC$151:$CB$151,0)),0)+IFERROR(INDEX('Hoja de Trabajo para listado'!$DE$153:$DG$274,MATCH($A165,'Hoja de Trabajo para listado'!$DE$153:$DE$1048576,0),MATCH((CUADRO!O$4&amp;$E165),'Hoja de Trabajo para listado'!$DE$151:$DG$151,0)),0)+IFERROR(INDEX('Hoja de Trabajo para listado'!$CD$155:$DC$1048576,MATCH($A165,'Hoja de Trabajo para listado'!$CD$155:$CD$1048576,0),MATCH((CUADRO!O$4&amp;$E165),'Hoja de Trabajo para listado'!$CD$151:$DC$151,0)),0)</f>
        <v>0</v>
      </c>
      <c r="P165" s="243">
        <f ca="1">+IFERROR(INDEX('Hoja de Trabajo para listado'!$A$155:$Z$1048576,MATCH($A165,'Hoja de Trabajo para listado'!$A$155:$A$1048576,0),MATCH((CUADRO!P$4&amp;$E165),'Hoja de Trabajo para listado'!$A$151:$Z$151,0)),0)+IFERROR(INDEX('Hoja de Trabajo para listado'!$AB$155:$BA$1048576,MATCH($A165,'Hoja de Trabajo para listado'!$AB$155:$AB$1048576,0),MATCH((CUADRO!P$4&amp;$E165),'Hoja de Trabajo para listado'!$AB$151:$BA$151,0)),0)+IFERROR(INDEX('Hoja de Trabajo para listado'!$BC$155:$CB$1048576,MATCH($A165,'Hoja de Trabajo para listado'!$BC$155:$BC$1048576,0),MATCH((CUADRO!P$4&amp;$E165),'Hoja de Trabajo para listado'!$BC$151:$CB$151,0)),0)+IFERROR(INDEX('Hoja de Trabajo para listado'!$DE$153:$DG$274,MATCH($A165,'Hoja de Trabajo para listado'!$DE$153:$DE$1048576,0),MATCH((CUADRO!P$4&amp;$E165),'Hoja de Trabajo para listado'!$DE$151:$DG$151,0)),0)+IFERROR(INDEX('Hoja de Trabajo para listado'!$CD$155:$DC$1048576,MATCH($A165,'Hoja de Trabajo para listado'!$CD$155:$CD$1048576,0),MATCH((CUADRO!P$4&amp;$E165),'Hoja de Trabajo para listado'!$CD$151:$DC$151,0)),0)</f>
        <v>0</v>
      </c>
      <c r="Q165" s="243">
        <f ca="1">+IFERROR(INDEX('Hoja de Trabajo para listado'!$A$155:$Z$1048576,MATCH($A165,'Hoja de Trabajo para listado'!$A$155:$A$1048576,0),MATCH((CUADRO!Q$4&amp;$E165),'Hoja de Trabajo para listado'!$A$151:$Z$151,0)),0)+IFERROR(INDEX('Hoja de Trabajo para listado'!$AB$155:$BA$1048576,MATCH($A165,'Hoja de Trabajo para listado'!$AB$155:$AB$1048576,0),MATCH((CUADRO!Q$4&amp;$E165),'Hoja de Trabajo para listado'!$AB$151:$BA$151,0)),0)+IFERROR(INDEX('Hoja de Trabajo para listado'!$BC$155:$CB$1048576,MATCH($A165,'Hoja de Trabajo para listado'!$BC$155:$BC$1048576,0),MATCH((CUADRO!Q$4&amp;$E165),'Hoja de Trabajo para listado'!$BC$151:$CB$151,0)),0)+IFERROR(INDEX('Hoja de Trabajo para listado'!$DE$153:$DG$274,MATCH($A165,'Hoja de Trabajo para listado'!$DE$153:$DE$1048576,0),MATCH((CUADRO!Q$4&amp;$E165),'Hoja de Trabajo para listado'!$DE$151:$DG$151,0)),0)+IFERROR(INDEX('Hoja de Trabajo para listado'!$CD$155:$DC$1048576,MATCH($A165,'Hoja de Trabajo para listado'!$CD$155:$CD$1048576,0),MATCH((CUADRO!Q$4&amp;$E165),'Hoja de Trabajo para listado'!$CD$151:$DC$151,0)),0)</f>
        <v>0</v>
      </c>
      <c r="R165" s="243">
        <f t="shared" ca="1" si="7"/>
        <v>0</v>
      </c>
      <c r="S165" s="243"/>
      <c r="T165" s="243">
        <f ca="1">+T166</f>
        <v>4511.25</v>
      </c>
      <c r="U165" s="242">
        <f t="shared" si="8"/>
        <v>1</v>
      </c>
      <c r="V165" s="333" t="str">
        <f>+VLOOKUP(A165,bd_lista!$A$3:$E$592,5,FALSE)</f>
        <v>Instituciones Descentralizadas</v>
      </c>
      <c r="W165" s="387" t="str">
        <f>+V165</f>
        <v>Instituciones Descentralizadas</v>
      </c>
      <c r="X165" s="242">
        <f>+VLOOKUP(A165,[4]Sheet1!$A$13:$D$744,4,FALSE)</f>
        <v>20</v>
      </c>
      <c r="Y165" s="242" t="str">
        <f>+VLOOKUP(X165,bd_lista!$A$3:$C$592,3,FALSE)</f>
        <v>Ministerio de Defensa</v>
      </c>
      <c r="Z165" s="294">
        <f>+X165</f>
        <v>20</v>
      </c>
      <c r="AA165" s="295" t="str">
        <f>+Y165</f>
        <v>Ministerio de Defensa</v>
      </c>
    </row>
    <row r="166" spans="1:27" ht="15" customHeight="1">
      <c r="A166" s="32">
        <v>245</v>
      </c>
      <c r="B166" s="393"/>
      <c r="C166" s="333" t="str">
        <f>+VLOOKUP(A166,bd_lista!$A$3:$C$592,3,FALSE)</f>
        <v>Servicio Geodésico de Mapas</v>
      </c>
      <c r="D166" s="390"/>
      <c r="E166" s="333" t="s">
        <v>1305</v>
      </c>
      <c r="F166" s="245">
        <f ca="1">+IFERROR(INDEX('Hoja de Trabajo para listado'!$A$155:$Z$1048576,MATCH($A166,'Hoja de Trabajo para listado'!$A$155:$A$1048576,0),MATCH((CUADRO!F$4&amp;$E166),'Hoja de Trabajo para listado'!$A$151:$Z$151,0)),0)+IFERROR(INDEX('Hoja de Trabajo para listado'!$AB$155:$BA$1048576,MATCH($A166,'Hoja de Trabajo para listado'!$AB$155:$AB$1048576,0),MATCH((CUADRO!F$4&amp;$E166),'Hoja de Trabajo para listado'!$AB$151:$BA$151,0)),0)+IFERROR(INDEX('Hoja de Trabajo para listado'!$BC$155:$CB$1048576,MATCH($A166,'Hoja de Trabajo para listado'!$BC$155:$BC$1048576,0),MATCH((CUADRO!F$4&amp;$E166),'Hoja de Trabajo para listado'!$BC$151:$CB$151,0)),0)+IFERROR(INDEX('Hoja de Trabajo para listado'!$DE$153:$DG$274,MATCH($A166,'Hoja de Trabajo para listado'!$DE$153:$DE$1048576,0),MATCH((CUADRO!F$4&amp;$E166),'Hoja de Trabajo para listado'!$DE$151:$DG$151,0)),0)+IFERROR(INDEX('Hoja de Trabajo para listado'!$CD$155:$DC$1048576,MATCH($A166,'Hoja de Trabajo para listado'!$CD$155:$CD$1048576,0),MATCH((CUADRO!F$4&amp;$E166),'Hoja de Trabajo para listado'!$CD$151:$DC$151,0)),0)</f>
        <v>0</v>
      </c>
      <c r="G166" s="245">
        <f ca="1">+IFERROR(INDEX('Hoja de Trabajo para listado'!$A$155:$Z$1048576,MATCH($A166,'Hoja de Trabajo para listado'!$A$155:$A$1048576,0),MATCH((CUADRO!G$4&amp;$E166),'Hoja de Trabajo para listado'!$A$151:$Z$151,0)),0)+IFERROR(INDEX('Hoja de Trabajo para listado'!$AB$155:$BA$1048576,MATCH($A166,'Hoja de Trabajo para listado'!$AB$155:$AB$1048576,0),MATCH((CUADRO!G$4&amp;$E166),'Hoja de Trabajo para listado'!$AB$151:$BA$151,0)),0)+IFERROR(INDEX('Hoja de Trabajo para listado'!$BC$155:$CB$1048576,MATCH($A166,'Hoja de Trabajo para listado'!$BC$155:$BC$1048576,0),MATCH((CUADRO!G$4&amp;$E166),'Hoja de Trabajo para listado'!$BC$151:$CB$151,0)),0)+IFERROR(INDEX('Hoja de Trabajo para listado'!$DE$153:$DG$274,MATCH($A166,'Hoja de Trabajo para listado'!$DE$153:$DE$1048576,0),MATCH((CUADRO!G$4&amp;$E166),'Hoja de Trabajo para listado'!$DE$151:$DG$151,0)),0)+IFERROR(INDEX('Hoja de Trabajo para listado'!$CD$155:$DC$1048576,MATCH($A166,'Hoja de Trabajo para listado'!$CD$155:$CD$1048576,0),MATCH((CUADRO!G$4&amp;$E166),'Hoja de Trabajo para listado'!$CD$151:$DC$151,0)),0)</f>
        <v>0</v>
      </c>
      <c r="H166" s="245">
        <f ca="1">+IFERROR(INDEX('Hoja de Trabajo para listado'!$A$155:$Z$1048576,MATCH($A166,'Hoja de Trabajo para listado'!$A$155:$A$1048576,0),MATCH((CUADRO!H$4&amp;$E166),'Hoja de Trabajo para listado'!$A$151:$Z$151,0)),0)+IFERROR(INDEX('Hoja de Trabajo para listado'!$AB$155:$BA$1048576,MATCH($A166,'Hoja de Trabajo para listado'!$AB$155:$AB$1048576,0),MATCH((CUADRO!H$4&amp;$E166),'Hoja de Trabajo para listado'!$AB$151:$BA$151,0)),0)+IFERROR(INDEX('Hoja de Trabajo para listado'!$BC$155:$CB$1048576,MATCH($A166,'Hoja de Trabajo para listado'!$BC$155:$BC$1048576,0),MATCH((CUADRO!H$4&amp;$E166),'Hoja de Trabajo para listado'!$BC$151:$CB$151,0)),0)+IFERROR(INDEX('Hoja de Trabajo para listado'!$DE$153:$DG$274,MATCH($A166,'Hoja de Trabajo para listado'!$DE$153:$DE$1048576,0),MATCH((CUADRO!H$4&amp;$E166),'Hoja de Trabajo para listado'!$DE$151:$DG$151,0)),0)+IFERROR(INDEX('Hoja de Trabajo para listado'!$CD$155:$DC$1048576,MATCH($A166,'Hoja de Trabajo para listado'!$CD$155:$CD$1048576,0),MATCH((CUADRO!H$4&amp;$E166),'Hoja de Trabajo para listado'!$CD$151:$DC$151,0)),0)</f>
        <v>4511.25</v>
      </c>
      <c r="I166" s="245">
        <f ca="1">+IFERROR(INDEX('Hoja de Trabajo para listado'!$A$155:$Z$1048576,MATCH($A166,'Hoja de Trabajo para listado'!$A$155:$A$1048576,0),MATCH((CUADRO!I$4&amp;$E166),'Hoja de Trabajo para listado'!$A$151:$Z$151,0)),0)+IFERROR(INDEX('Hoja de Trabajo para listado'!$AB$155:$BA$1048576,MATCH($A166,'Hoja de Trabajo para listado'!$AB$155:$AB$1048576,0),MATCH((CUADRO!I$4&amp;$E166),'Hoja de Trabajo para listado'!$AB$151:$BA$151,0)),0)+IFERROR(INDEX('Hoja de Trabajo para listado'!$BC$155:$CB$1048576,MATCH($A166,'Hoja de Trabajo para listado'!$BC$155:$BC$1048576,0),MATCH((CUADRO!I$4&amp;$E166),'Hoja de Trabajo para listado'!$BC$151:$CB$151,0)),0)+IFERROR(INDEX('Hoja de Trabajo para listado'!$DE$153:$DG$274,MATCH($A166,'Hoja de Trabajo para listado'!$DE$153:$DE$1048576,0),MATCH((CUADRO!I$4&amp;$E166),'Hoja de Trabajo para listado'!$DE$151:$DG$151,0)),0)+IFERROR(INDEX('Hoja de Trabajo para listado'!$CD$155:$DC$1048576,MATCH($A166,'Hoja de Trabajo para listado'!$CD$155:$CD$1048576,0),MATCH((CUADRO!I$4&amp;$E166),'Hoja de Trabajo para listado'!$CD$151:$DC$151,0)),0)</f>
        <v>0</v>
      </c>
      <c r="J166" s="245">
        <f ca="1">+IFERROR(INDEX('Hoja de Trabajo para listado'!$A$155:$Z$1048576,MATCH($A166,'Hoja de Trabajo para listado'!$A$155:$A$1048576,0),MATCH((CUADRO!J$4&amp;$E166),'Hoja de Trabajo para listado'!$A$151:$Z$151,0)),0)+IFERROR(INDEX('Hoja de Trabajo para listado'!$AB$155:$BA$1048576,MATCH($A166,'Hoja de Trabajo para listado'!$AB$155:$AB$1048576,0),MATCH((CUADRO!J$4&amp;$E166),'Hoja de Trabajo para listado'!$AB$151:$BA$151,0)),0)+IFERROR(INDEX('Hoja de Trabajo para listado'!$BC$155:$CB$1048576,MATCH($A166,'Hoja de Trabajo para listado'!$BC$155:$BC$1048576,0),MATCH((CUADRO!J$4&amp;$E166),'Hoja de Trabajo para listado'!$BC$151:$CB$151,0)),0)+IFERROR(INDEX('Hoja de Trabajo para listado'!$DE$153:$DG$274,MATCH($A166,'Hoja de Trabajo para listado'!$DE$153:$DE$1048576,0),MATCH((CUADRO!J$4&amp;$E166),'Hoja de Trabajo para listado'!$DE$151:$DG$151,0)),0)+IFERROR(INDEX('Hoja de Trabajo para listado'!$CD$155:$DC$1048576,MATCH($A166,'Hoja de Trabajo para listado'!$CD$155:$CD$1048576,0),MATCH((CUADRO!J$4&amp;$E166),'Hoja de Trabajo para listado'!$CD$151:$DC$151,0)),0)</f>
        <v>0</v>
      </c>
      <c r="K166" s="245">
        <f ca="1">+IFERROR(INDEX('Hoja de Trabajo para listado'!$A$155:$Z$1048576,MATCH($A166,'Hoja de Trabajo para listado'!$A$155:$A$1048576,0),MATCH((CUADRO!K$4&amp;$E166),'Hoja de Trabajo para listado'!$A$151:$Z$151,0)),0)+IFERROR(INDEX('Hoja de Trabajo para listado'!$AB$155:$BA$1048576,MATCH($A166,'Hoja de Trabajo para listado'!$AB$155:$AB$1048576,0),MATCH((CUADRO!K$4&amp;$E166),'Hoja de Trabajo para listado'!$AB$151:$BA$151,0)),0)+IFERROR(INDEX('Hoja de Trabajo para listado'!$BC$155:$CB$1048576,MATCH($A166,'Hoja de Trabajo para listado'!$BC$155:$BC$1048576,0),MATCH((CUADRO!K$4&amp;$E166),'Hoja de Trabajo para listado'!$BC$151:$CB$151,0)),0)+IFERROR(INDEX('Hoja de Trabajo para listado'!$DE$153:$DG$274,MATCH($A166,'Hoja de Trabajo para listado'!$DE$153:$DE$1048576,0),MATCH((CUADRO!K$4&amp;$E166),'Hoja de Trabajo para listado'!$DE$151:$DG$151,0)),0)+IFERROR(INDEX('Hoja de Trabajo para listado'!$CD$155:$DC$1048576,MATCH($A166,'Hoja de Trabajo para listado'!$CD$155:$CD$1048576,0),MATCH((CUADRO!K$4&amp;$E166),'Hoja de Trabajo para listado'!$CD$151:$DC$151,0)),0)</f>
        <v>0</v>
      </c>
      <c r="L166" s="245">
        <f ca="1">+IFERROR(INDEX('Hoja de Trabajo para listado'!$A$155:$Z$1048576,MATCH($A166,'Hoja de Trabajo para listado'!$A$155:$A$1048576,0),MATCH((CUADRO!L$4&amp;$E166),'Hoja de Trabajo para listado'!$A$151:$Z$151,0)),0)+IFERROR(INDEX('Hoja de Trabajo para listado'!$AB$155:$BA$1048576,MATCH($A166,'Hoja de Trabajo para listado'!$AB$155:$AB$1048576,0),MATCH((CUADRO!L$4&amp;$E166),'Hoja de Trabajo para listado'!$AB$151:$BA$151,0)),0)+IFERROR(INDEX('Hoja de Trabajo para listado'!$BC$155:$CB$1048576,MATCH($A166,'Hoja de Trabajo para listado'!$BC$155:$BC$1048576,0),MATCH((CUADRO!L$4&amp;$E166),'Hoja de Trabajo para listado'!$BC$151:$CB$151,0)),0)+IFERROR(INDEX('Hoja de Trabajo para listado'!$DE$153:$DG$274,MATCH($A166,'Hoja de Trabajo para listado'!$DE$153:$DE$1048576,0),MATCH((CUADRO!L$4&amp;$E166),'Hoja de Trabajo para listado'!$DE$151:$DG$151,0)),0)+IFERROR(INDEX('Hoja de Trabajo para listado'!$CD$155:$DC$1048576,MATCH($A166,'Hoja de Trabajo para listado'!$CD$155:$CD$1048576,0),MATCH((CUADRO!L$4&amp;$E166),'Hoja de Trabajo para listado'!$CD$151:$DC$151,0)),0)</f>
        <v>0</v>
      </c>
      <c r="M166" s="245">
        <f ca="1">+IFERROR(INDEX('Hoja de Trabajo para listado'!$A$155:$Z$1048576,MATCH($A166,'Hoja de Trabajo para listado'!$A$155:$A$1048576,0),MATCH((CUADRO!M$4&amp;$E166),'Hoja de Trabajo para listado'!$A$151:$Z$151,0)),0)+IFERROR(INDEX('Hoja de Trabajo para listado'!$AB$155:$BA$1048576,MATCH($A166,'Hoja de Trabajo para listado'!$AB$155:$AB$1048576,0),MATCH((CUADRO!M$4&amp;$E166),'Hoja de Trabajo para listado'!$AB$151:$BA$151,0)),0)+IFERROR(INDEX('Hoja de Trabajo para listado'!$BC$155:$CB$1048576,MATCH($A166,'Hoja de Trabajo para listado'!$BC$155:$BC$1048576,0),MATCH((CUADRO!M$4&amp;$E166),'Hoja de Trabajo para listado'!$BC$151:$CB$151,0)),0)+IFERROR(INDEX('Hoja de Trabajo para listado'!$DE$153:$DG$274,MATCH($A166,'Hoja de Trabajo para listado'!$DE$153:$DE$1048576,0),MATCH((CUADRO!M$4&amp;$E166),'Hoja de Trabajo para listado'!$DE$151:$DG$151,0)),0)+IFERROR(INDEX('Hoja de Trabajo para listado'!$CD$155:$DC$1048576,MATCH($A166,'Hoja de Trabajo para listado'!$CD$155:$CD$1048576,0),MATCH((CUADRO!M$4&amp;$E166),'Hoja de Trabajo para listado'!$CD$151:$DC$151,0)),0)</f>
        <v>0</v>
      </c>
      <c r="N166" s="245">
        <f ca="1">+IFERROR(INDEX('Hoja de Trabajo para listado'!$A$155:$Z$1048576,MATCH($A166,'Hoja de Trabajo para listado'!$A$155:$A$1048576,0),MATCH((CUADRO!N$4&amp;$E166),'Hoja de Trabajo para listado'!$A$151:$Z$151,0)),0)+IFERROR(INDEX('Hoja de Trabajo para listado'!$AB$155:$BA$1048576,MATCH($A166,'Hoja de Trabajo para listado'!$AB$155:$AB$1048576,0),MATCH((CUADRO!N$4&amp;$E166),'Hoja de Trabajo para listado'!$AB$151:$BA$151,0)),0)+IFERROR(INDEX('Hoja de Trabajo para listado'!$BC$155:$CB$1048576,MATCH($A166,'Hoja de Trabajo para listado'!$BC$155:$BC$1048576,0),MATCH((CUADRO!N$4&amp;$E166),'Hoja de Trabajo para listado'!$BC$151:$CB$151,0)),0)+IFERROR(INDEX('Hoja de Trabajo para listado'!$DE$153:$DG$274,MATCH($A166,'Hoja de Trabajo para listado'!$DE$153:$DE$1048576,0),MATCH((CUADRO!N$4&amp;$E166),'Hoja de Trabajo para listado'!$DE$151:$DG$151,0)),0)+IFERROR(INDEX('Hoja de Trabajo para listado'!$CD$155:$DC$1048576,MATCH($A166,'Hoja de Trabajo para listado'!$CD$155:$CD$1048576,0),MATCH((CUADRO!N$4&amp;$E166),'Hoja de Trabajo para listado'!$CD$151:$DC$151,0)),0)</f>
        <v>0</v>
      </c>
      <c r="O166" s="245">
        <f ca="1">+IFERROR(INDEX('Hoja de Trabajo para listado'!$A$155:$Z$1048576,MATCH($A166,'Hoja de Trabajo para listado'!$A$155:$A$1048576,0),MATCH((CUADRO!O$4&amp;$E166),'Hoja de Trabajo para listado'!$A$151:$Z$151,0)),0)+IFERROR(INDEX('Hoja de Trabajo para listado'!$AB$155:$BA$1048576,MATCH($A166,'Hoja de Trabajo para listado'!$AB$155:$AB$1048576,0),MATCH((CUADRO!O$4&amp;$E166),'Hoja de Trabajo para listado'!$AB$151:$BA$151,0)),0)+IFERROR(INDEX('Hoja de Trabajo para listado'!$BC$155:$CB$1048576,MATCH($A166,'Hoja de Trabajo para listado'!$BC$155:$BC$1048576,0),MATCH((CUADRO!O$4&amp;$E166),'Hoja de Trabajo para listado'!$BC$151:$CB$151,0)),0)+IFERROR(INDEX('Hoja de Trabajo para listado'!$DE$153:$DG$274,MATCH($A166,'Hoja de Trabajo para listado'!$DE$153:$DE$1048576,0),MATCH((CUADRO!O$4&amp;$E166),'Hoja de Trabajo para listado'!$DE$151:$DG$151,0)),0)+IFERROR(INDEX('Hoja de Trabajo para listado'!$CD$155:$DC$1048576,MATCH($A166,'Hoja de Trabajo para listado'!$CD$155:$CD$1048576,0),MATCH((CUADRO!O$4&amp;$E166),'Hoja de Trabajo para listado'!$CD$151:$DC$151,0)),0)</f>
        <v>0</v>
      </c>
      <c r="P166" s="245">
        <f ca="1">+IFERROR(INDEX('Hoja de Trabajo para listado'!$A$155:$Z$1048576,MATCH($A166,'Hoja de Trabajo para listado'!$A$155:$A$1048576,0),MATCH((CUADRO!P$4&amp;$E166),'Hoja de Trabajo para listado'!$A$151:$Z$151,0)),0)+IFERROR(INDEX('Hoja de Trabajo para listado'!$AB$155:$BA$1048576,MATCH($A166,'Hoja de Trabajo para listado'!$AB$155:$AB$1048576,0),MATCH((CUADRO!P$4&amp;$E166),'Hoja de Trabajo para listado'!$AB$151:$BA$151,0)),0)+IFERROR(INDEX('Hoja de Trabajo para listado'!$BC$155:$CB$1048576,MATCH($A166,'Hoja de Trabajo para listado'!$BC$155:$BC$1048576,0),MATCH((CUADRO!P$4&amp;$E166),'Hoja de Trabajo para listado'!$BC$151:$CB$151,0)),0)+IFERROR(INDEX('Hoja de Trabajo para listado'!$DE$153:$DG$274,MATCH($A166,'Hoja de Trabajo para listado'!$DE$153:$DE$1048576,0),MATCH((CUADRO!P$4&amp;$E166),'Hoja de Trabajo para listado'!$DE$151:$DG$151,0)),0)+IFERROR(INDEX('Hoja de Trabajo para listado'!$CD$155:$DC$1048576,MATCH($A166,'Hoja de Trabajo para listado'!$CD$155:$CD$1048576,0),MATCH((CUADRO!P$4&amp;$E166),'Hoja de Trabajo para listado'!$CD$151:$DC$151,0)),0)</f>
        <v>0</v>
      </c>
      <c r="Q166" s="245">
        <f ca="1">+IFERROR(INDEX('Hoja de Trabajo para listado'!$A$155:$Z$1048576,MATCH($A166,'Hoja de Trabajo para listado'!$A$155:$A$1048576,0),MATCH((CUADRO!Q$4&amp;$E166),'Hoja de Trabajo para listado'!$A$151:$Z$151,0)),0)+IFERROR(INDEX('Hoja de Trabajo para listado'!$AB$155:$BA$1048576,MATCH($A166,'Hoja de Trabajo para listado'!$AB$155:$AB$1048576,0),MATCH((CUADRO!Q$4&amp;$E166),'Hoja de Trabajo para listado'!$AB$151:$BA$151,0)),0)+IFERROR(INDEX('Hoja de Trabajo para listado'!$BC$155:$CB$1048576,MATCH($A166,'Hoja de Trabajo para listado'!$BC$155:$BC$1048576,0),MATCH((CUADRO!Q$4&amp;$E166),'Hoja de Trabajo para listado'!$BC$151:$CB$151,0)),0)+IFERROR(INDEX('Hoja de Trabajo para listado'!$DE$153:$DG$274,MATCH($A166,'Hoja de Trabajo para listado'!$DE$153:$DE$1048576,0),MATCH((CUADRO!Q$4&amp;$E166),'Hoja de Trabajo para listado'!$DE$151:$DG$151,0)),0)+IFERROR(INDEX('Hoja de Trabajo para listado'!$CD$155:$DC$1048576,MATCH($A166,'Hoja de Trabajo para listado'!$CD$155:$CD$1048576,0),MATCH((CUADRO!Q$4&amp;$E166),'Hoja de Trabajo para listado'!$CD$151:$DC$151,0)),0)</f>
        <v>0</v>
      </c>
      <c r="R166" s="245">
        <f t="shared" ca="1" si="7"/>
        <v>4511.25</v>
      </c>
      <c r="S166" s="245">
        <f ca="1">+R165+R166</f>
        <v>4511.25</v>
      </c>
      <c r="T166" s="245">
        <f ca="1">+S166</f>
        <v>4511.25</v>
      </c>
      <c r="U166" s="244">
        <f t="shared" si="8"/>
        <v>2</v>
      </c>
      <c r="V166" s="333" t="str">
        <f>+VLOOKUP(A166,bd_lista!$A$3:$E$592,5,FALSE)</f>
        <v>Instituciones Descentralizadas</v>
      </c>
      <c r="W166" s="388"/>
      <c r="X166" s="242">
        <f>+VLOOKUP(A166,[4]Sheet1!$A$13:$D$744,4,FALSE)</f>
        <v>20</v>
      </c>
      <c r="Y166" s="242" t="str">
        <f>+VLOOKUP(X166,bd_lista!$A$3:$C$592,3,FALSE)</f>
        <v>Ministerio de Defensa</v>
      </c>
      <c r="Z166" s="292"/>
      <c r="AA166" s="293"/>
    </row>
    <row r="167" spans="1:27" ht="15" customHeight="1">
      <c r="A167" s="251">
        <v>249</v>
      </c>
      <c r="B167" s="392">
        <f>+A167</f>
        <v>249</v>
      </c>
      <c r="C167" s="247" t="str">
        <f>+VLOOKUP(A167,bd_lista!$A$3:$C$592,3,FALSE)</f>
        <v>Central de Abastecimiento y Suministros de Salud</v>
      </c>
      <c r="D167" s="389" t="str">
        <f>+C167</f>
        <v>Central de Abastecimiento y Suministros de Salud</v>
      </c>
      <c r="E167" s="247" t="s">
        <v>1304</v>
      </c>
      <c r="F167" s="243">
        <f ca="1">+IFERROR(INDEX('Hoja de Trabajo para listado'!$A$155:$Z$1048576,MATCH($A167,'Hoja de Trabajo para listado'!$A$155:$A$1048576,0),MATCH((CUADRO!F$4&amp;$E167),'Hoja de Trabajo para listado'!$A$151:$Z$151,0)),0)+IFERROR(INDEX('Hoja de Trabajo para listado'!$AB$155:$BA$1048576,MATCH($A167,'Hoja de Trabajo para listado'!$AB$155:$AB$1048576,0),MATCH((CUADRO!F$4&amp;$E167),'Hoja de Trabajo para listado'!$AB$151:$BA$151,0)),0)+IFERROR(INDEX('Hoja de Trabajo para listado'!$BC$155:$CB$1048576,MATCH($A167,'Hoja de Trabajo para listado'!$BC$155:$BC$1048576,0),MATCH((CUADRO!F$4&amp;$E167),'Hoja de Trabajo para listado'!$BC$151:$CB$151,0)),0)+IFERROR(INDEX('Hoja de Trabajo para listado'!$DE$153:$DG$274,MATCH($A167,'Hoja de Trabajo para listado'!$DE$153:$DE$1048576,0),MATCH((CUADRO!F$4&amp;$E167),'Hoja de Trabajo para listado'!$DE$151:$DG$151,0)),0)+IFERROR(INDEX('Hoja de Trabajo para listado'!$CD$155:$DC$1048576,MATCH($A167,'Hoja de Trabajo para listado'!$CD$155:$CD$1048576,0),MATCH((CUADRO!F$4&amp;$E167),'Hoja de Trabajo para listado'!$CD$151:$DC$151,0)),0)</f>
        <v>0</v>
      </c>
      <c r="G167" s="243">
        <f ca="1">+IFERROR(INDEX('Hoja de Trabajo para listado'!$A$155:$Z$1048576,MATCH($A167,'Hoja de Trabajo para listado'!$A$155:$A$1048576,0),MATCH((CUADRO!G$4&amp;$E167),'Hoja de Trabajo para listado'!$A$151:$Z$151,0)),0)+IFERROR(INDEX('Hoja de Trabajo para listado'!$AB$155:$BA$1048576,MATCH($A167,'Hoja de Trabajo para listado'!$AB$155:$AB$1048576,0),MATCH((CUADRO!G$4&amp;$E167),'Hoja de Trabajo para listado'!$AB$151:$BA$151,0)),0)+IFERROR(INDEX('Hoja de Trabajo para listado'!$BC$155:$CB$1048576,MATCH($A167,'Hoja de Trabajo para listado'!$BC$155:$BC$1048576,0),MATCH((CUADRO!G$4&amp;$E167),'Hoja de Trabajo para listado'!$BC$151:$CB$151,0)),0)+IFERROR(INDEX('Hoja de Trabajo para listado'!$DE$153:$DG$274,MATCH($A167,'Hoja de Trabajo para listado'!$DE$153:$DE$1048576,0),MATCH((CUADRO!G$4&amp;$E167),'Hoja de Trabajo para listado'!$DE$151:$DG$151,0)),0)+IFERROR(INDEX('Hoja de Trabajo para listado'!$CD$155:$DC$1048576,MATCH($A167,'Hoja de Trabajo para listado'!$CD$155:$CD$1048576,0),MATCH((CUADRO!G$4&amp;$E167),'Hoja de Trabajo para listado'!$CD$151:$DC$151,0)),0)</f>
        <v>0</v>
      </c>
      <c r="H167" s="243">
        <f ca="1">+IFERROR(INDEX('Hoja de Trabajo para listado'!$A$155:$Z$1048576,MATCH($A167,'Hoja de Trabajo para listado'!$A$155:$A$1048576,0),MATCH((CUADRO!H$4&amp;$E167),'Hoja de Trabajo para listado'!$A$151:$Z$151,0)),0)+IFERROR(INDEX('Hoja de Trabajo para listado'!$AB$155:$BA$1048576,MATCH($A167,'Hoja de Trabajo para listado'!$AB$155:$AB$1048576,0),MATCH((CUADRO!H$4&amp;$E167),'Hoja de Trabajo para listado'!$AB$151:$BA$151,0)),0)+IFERROR(INDEX('Hoja de Trabajo para listado'!$BC$155:$CB$1048576,MATCH($A167,'Hoja de Trabajo para listado'!$BC$155:$BC$1048576,0),MATCH((CUADRO!H$4&amp;$E167),'Hoja de Trabajo para listado'!$BC$151:$CB$151,0)),0)+IFERROR(INDEX('Hoja de Trabajo para listado'!$DE$153:$DG$274,MATCH($A167,'Hoja de Trabajo para listado'!$DE$153:$DE$1048576,0),MATCH((CUADRO!H$4&amp;$E167),'Hoja de Trabajo para listado'!$DE$151:$DG$151,0)),0)+IFERROR(INDEX('Hoja de Trabajo para listado'!$CD$155:$DC$1048576,MATCH($A167,'Hoja de Trabajo para listado'!$CD$155:$CD$1048576,0),MATCH((CUADRO!H$4&amp;$E167),'Hoja de Trabajo para listado'!$CD$151:$DC$151,0)),0)</f>
        <v>0</v>
      </c>
      <c r="I167" s="243">
        <f ca="1">+IFERROR(INDEX('Hoja de Trabajo para listado'!$A$155:$Z$1048576,MATCH($A167,'Hoja de Trabajo para listado'!$A$155:$A$1048576,0),MATCH((CUADRO!I$4&amp;$E167),'Hoja de Trabajo para listado'!$A$151:$Z$151,0)),0)+IFERROR(INDEX('Hoja de Trabajo para listado'!$AB$155:$BA$1048576,MATCH($A167,'Hoja de Trabajo para listado'!$AB$155:$AB$1048576,0),MATCH((CUADRO!I$4&amp;$E167),'Hoja de Trabajo para listado'!$AB$151:$BA$151,0)),0)+IFERROR(INDEX('Hoja de Trabajo para listado'!$BC$155:$CB$1048576,MATCH($A167,'Hoja de Trabajo para listado'!$BC$155:$BC$1048576,0),MATCH((CUADRO!I$4&amp;$E167),'Hoja de Trabajo para listado'!$BC$151:$CB$151,0)),0)+IFERROR(INDEX('Hoja de Trabajo para listado'!$DE$153:$DG$274,MATCH($A167,'Hoja de Trabajo para listado'!$DE$153:$DE$1048576,0),MATCH((CUADRO!I$4&amp;$E167),'Hoja de Trabajo para listado'!$DE$151:$DG$151,0)),0)+IFERROR(INDEX('Hoja de Trabajo para listado'!$CD$155:$DC$1048576,MATCH($A167,'Hoja de Trabajo para listado'!$CD$155:$CD$1048576,0),MATCH((CUADRO!I$4&amp;$E167),'Hoja de Trabajo para listado'!$CD$151:$DC$151,0)),0)</f>
        <v>0</v>
      </c>
      <c r="J167" s="243">
        <f ca="1">+IFERROR(INDEX('Hoja de Trabajo para listado'!$A$155:$Z$1048576,MATCH($A167,'Hoja de Trabajo para listado'!$A$155:$A$1048576,0),MATCH((CUADRO!J$4&amp;$E167),'Hoja de Trabajo para listado'!$A$151:$Z$151,0)),0)+IFERROR(INDEX('Hoja de Trabajo para listado'!$AB$155:$BA$1048576,MATCH($A167,'Hoja de Trabajo para listado'!$AB$155:$AB$1048576,0),MATCH((CUADRO!J$4&amp;$E167),'Hoja de Trabajo para listado'!$AB$151:$BA$151,0)),0)+IFERROR(INDEX('Hoja de Trabajo para listado'!$BC$155:$CB$1048576,MATCH($A167,'Hoja de Trabajo para listado'!$BC$155:$BC$1048576,0),MATCH((CUADRO!J$4&amp;$E167),'Hoja de Trabajo para listado'!$BC$151:$CB$151,0)),0)+IFERROR(INDEX('Hoja de Trabajo para listado'!$DE$153:$DG$274,MATCH($A167,'Hoja de Trabajo para listado'!$DE$153:$DE$1048576,0),MATCH((CUADRO!J$4&amp;$E167),'Hoja de Trabajo para listado'!$DE$151:$DG$151,0)),0)+IFERROR(INDEX('Hoja de Trabajo para listado'!$CD$155:$DC$1048576,MATCH($A167,'Hoja de Trabajo para listado'!$CD$155:$CD$1048576,0),MATCH((CUADRO!J$4&amp;$E167),'Hoja de Trabajo para listado'!$CD$151:$DC$151,0)),0)</f>
        <v>0</v>
      </c>
      <c r="K167" s="243">
        <f ca="1">+IFERROR(INDEX('Hoja de Trabajo para listado'!$A$155:$Z$1048576,MATCH($A167,'Hoja de Trabajo para listado'!$A$155:$A$1048576,0),MATCH((CUADRO!K$4&amp;$E167),'Hoja de Trabajo para listado'!$A$151:$Z$151,0)),0)+IFERROR(INDEX('Hoja de Trabajo para listado'!$AB$155:$BA$1048576,MATCH($A167,'Hoja de Trabajo para listado'!$AB$155:$AB$1048576,0),MATCH((CUADRO!K$4&amp;$E167),'Hoja de Trabajo para listado'!$AB$151:$BA$151,0)),0)+IFERROR(INDEX('Hoja de Trabajo para listado'!$BC$155:$CB$1048576,MATCH($A167,'Hoja de Trabajo para listado'!$BC$155:$BC$1048576,0),MATCH((CUADRO!K$4&amp;$E167),'Hoja de Trabajo para listado'!$BC$151:$CB$151,0)),0)+IFERROR(INDEX('Hoja de Trabajo para listado'!$DE$153:$DG$274,MATCH($A167,'Hoja de Trabajo para listado'!$DE$153:$DE$1048576,0),MATCH((CUADRO!K$4&amp;$E167),'Hoja de Trabajo para listado'!$DE$151:$DG$151,0)),0)+IFERROR(INDEX('Hoja de Trabajo para listado'!$CD$155:$DC$1048576,MATCH($A167,'Hoja de Trabajo para listado'!$CD$155:$CD$1048576,0),MATCH((CUADRO!K$4&amp;$E167),'Hoja de Trabajo para listado'!$CD$151:$DC$151,0)),0)</f>
        <v>0</v>
      </c>
      <c r="L167" s="243">
        <f ca="1">+IFERROR(INDEX('Hoja de Trabajo para listado'!$A$155:$Z$1048576,MATCH($A167,'Hoja de Trabajo para listado'!$A$155:$A$1048576,0),MATCH((CUADRO!L$4&amp;$E167),'Hoja de Trabajo para listado'!$A$151:$Z$151,0)),0)+IFERROR(INDEX('Hoja de Trabajo para listado'!$AB$155:$BA$1048576,MATCH($A167,'Hoja de Trabajo para listado'!$AB$155:$AB$1048576,0),MATCH((CUADRO!L$4&amp;$E167),'Hoja de Trabajo para listado'!$AB$151:$BA$151,0)),0)+IFERROR(INDEX('Hoja de Trabajo para listado'!$BC$155:$CB$1048576,MATCH($A167,'Hoja de Trabajo para listado'!$BC$155:$BC$1048576,0),MATCH((CUADRO!L$4&amp;$E167),'Hoja de Trabajo para listado'!$BC$151:$CB$151,0)),0)+IFERROR(INDEX('Hoja de Trabajo para listado'!$DE$153:$DG$274,MATCH($A167,'Hoja de Trabajo para listado'!$DE$153:$DE$1048576,0),MATCH((CUADRO!L$4&amp;$E167),'Hoja de Trabajo para listado'!$DE$151:$DG$151,0)),0)+IFERROR(INDEX('Hoja de Trabajo para listado'!$CD$155:$DC$1048576,MATCH($A167,'Hoja de Trabajo para listado'!$CD$155:$CD$1048576,0),MATCH((CUADRO!L$4&amp;$E167),'Hoja de Trabajo para listado'!$CD$151:$DC$151,0)),0)</f>
        <v>0</v>
      </c>
      <c r="M167" s="243">
        <f ca="1">+IFERROR(INDEX('Hoja de Trabajo para listado'!$A$155:$Z$1048576,MATCH($A167,'Hoja de Trabajo para listado'!$A$155:$A$1048576,0),MATCH((CUADRO!M$4&amp;$E167),'Hoja de Trabajo para listado'!$A$151:$Z$151,0)),0)+IFERROR(INDEX('Hoja de Trabajo para listado'!$AB$155:$BA$1048576,MATCH($A167,'Hoja de Trabajo para listado'!$AB$155:$AB$1048576,0),MATCH((CUADRO!M$4&amp;$E167),'Hoja de Trabajo para listado'!$AB$151:$BA$151,0)),0)+IFERROR(INDEX('Hoja de Trabajo para listado'!$BC$155:$CB$1048576,MATCH($A167,'Hoja de Trabajo para listado'!$BC$155:$BC$1048576,0),MATCH((CUADRO!M$4&amp;$E167),'Hoja de Trabajo para listado'!$BC$151:$CB$151,0)),0)+IFERROR(INDEX('Hoja de Trabajo para listado'!$DE$153:$DG$274,MATCH($A167,'Hoja de Trabajo para listado'!$DE$153:$DE$1048576,0),MATCH((CUADRO!M$4&amp;$E167),'Hoja de Trabajo para listado'!$DE$151:$DG$151,0)),0)+IFERROR(INDEX('Hoja de Trabajo para listado'!$CD$155:$DC$1048576,MATCH($A167,'Hoja de Trabajo para listado'!$CD$155:$CD$1048576,0),MATCH((CUADRO!M$4&amp;$E167),'Hoja de Trabajo para listado'!$CD$151:$DC$151,0)),0)</f>
        <v>0</v>
      </c>
      <c r="N167" s="243">
        <f ca="1">+IFERROR(INDEX('Hoja de Trabajo para listado'!$A$155:$Z$1048576,MATCH($A167,'Hoja de Trabajo para listado'!$A$155:$A$1048576,0),MATCH((CUADRO!N$4&amp;$E167),'Hoja de Trabajo para listado'!$A$151:$Z$151,0)),0)+IFERROR(INDEX('Hoja de Trabajo para listado'!$AB$155:$BA$1048576,MATCH($A167,'Hoja de Trabajo para listado'!$AB$155:$AB$1048576,0),MATCH((CUADRO!N$4&amp;$E167),'Hoja de Trabajo para listado'!$AB$151:$BA$151,0)),0)+IFERROR(INDEX('Hoja de Trabajo para listado'!$BC$155:$CB$1048576,MATCH($A167,'Hoja de Trabajo para listado'!$BC$155:$BC$1048576,0),MATCH((CUADRO!N$4&amp;$E167),'Hoja de Trabajo para listado'!$BC$151:$CB$151,0)),0)+IFERROR(INDEX('Hoja de Trabajo para listado'!$DE$153:$DG$274,MATCH($A167,'Hoja de Trabajo para listado'!$DE$153:$DE$1048576,0),MATCH((CUADRO!N$4&amp;$E167),'Hoja de Trabajo para listado'!$DE$151:$DG$151,0)),0)+IFERROR(INDEX('Hoja de Trabajo para listado'!$CD$155:$DC$1048576,MATCH($A167,'Hoja de Trabajo para listado'!$CD$155:$CD$1048576,0),MATCH((CUADRO!N$4&amp;$E167),'Hoja de Trabajo para listado'!$CD$151:$DC$151,0)),0)</f>
        <v>0</v>
      </c>
      <c r="O167" s="243">
        <f ca="1">+IFERROR(INDEX('Hoja de Trabajo para listado'!$A$155:$Z$1048576,MATCH($A167,'Hoja de Trabajo para listado'!$A$155:$A$1048576,0),MATCH((CUADRO!O$4&amp;$E167),'Hoja de Trabajo para listado'!$A$151:$Z$151,0)),0)+IFERROR(INDEX('Hoja de Trabajo para listado'!$AB$155:$BA$1048576,MATCH($A167,'Hoja de Trabajo para listado'!$AB$155:$AB$1048576,0),MATCH((CUADRO!O$4&amp;$E167),'Hoja de Trabajo para listado'!$AB$151:$BA$151,0)),0)+IFERROR(INDEX('Hoja de Trabajo para listado'!$BC$155:$CB$1048576,MATCH($A167,'Hoja de Trabajo para listado'!$BC$155:$BC$1048576,0),MATCH((CUADRO!O$4&amp;$E167),'Hoja de Trabajo para listado'!$BC$151:$CB$151,0)),0)+IFERROR(INDEX('Hoja de Trabajo para listado'!$DE$153:$DG$274,MATCH($A167,'Hoja de Trabajo para listado'!$DE$153:$DE$1048576,0),MATCH((CUADRO!O$4&amp;$E167),'Hoja de Trabajo para listado'!$DE$151:$DG$151,0)),0)+IFERROR(INDEX('Hoja de Trabajo para listado'!$CD$155:$DC$1048576,MATCH($A167,'Hoja de Trabajo para listado'!$CD$155:$CD$1048576,0),MATCH((CUADRO!O$4&amp;$E167),'Hoja de Trabajo para listado'!$CD$151:$DC$151,0)),0)</f>
        <v>0</v>
      </c>
      <c r="P167" s="243">
        <f ca="1">+IFERROR(INDEX('Hoja de Trabajo para listado'!$A$155:$Z$1048576,MATCH($A167,'Hoja de Trabajo para listado'!$A$155:$A$1048576,0),MATCH((CUADRO!P$4&amp;$E167),'Hoja de Trabajo para listado'!$A$151:$Z$151,0)),0)+IFERROR(INDEX('Hoja de Trabajo para listado'!$AB$155:$BA$1048576,MATCH($A167,'Hoja de Trabajo para listado'!$AB$155:$AB$1048576,0),MATCH((CUADRO!P$4&amp;$E167),'Hoja de Trabajo para listado'!$AB$151:$BA$151,0)),0)+IFERROR(INDEX('Hoja de Trabajo para listado'!$BC$155:$CB$1048576,MATCH($A167,'Hoja de Trabajo para listado'!$BC$155:$BC$1048576,0),MATCH((CUADRO!P$4&amp;$E167),'Hoja de Trabajo para listado'!$BC$151:$CB$151,0)),0)+IFERROR(INDEX('Hoja de Trabajo para listado'!$DE$153:$DG$274,MATCH($A167,'Hoja de Trabajo para listado'!$DE$153:$DE$1048576,0),MATCH((CUADRO!P$4&amp;$E167),'Hoja de Trabajo para listado'!$DE$151:$DG$151,0)),0)+IFERROR(INDEX('Hoja de Trabajo para listado'!$CD$155:$DC$1048576,MATCH($A167,'Hoja de Trabajo para listado'!$CD$155:$CD$1048576,0),MATCH((CUADRO!P$4&amp;$E167),'Hoja de Trabajo para listado'!$CD$151:$DC$151,0)),0)</f>
        <v>0</v>
      </c>
      <c r="Q167" s="243">
        <f ca="1">+IFERROR(INDEX('Hoja de Trabajo para listado'!$A$155:$Z$1048576,MATCH($A167,'Hoja de Trabajo para listado'!$A$155:$A$1048576,0),MATCH((CUADRO!Q$4&amp;$E167),'Hoja de Trabajo para listado'!$A$151:$Z$151,0)),0)+IFERROR(INDEX('Hoja de Trabajo para listado'!$AB$155:$BA$1048576,MATCH($A167,'Hoja de Trabajo para listado'!$AB$155:$AB$1048576,0),MATCH((CUADRO!Q$4&amp;$E167),'Hoja de Trabajo para listado'!$AB$151:$BA$151,0)),0)+IFERROR(INDEX('Hoja de Trabajo para listado'!$BC$155:$CB$1048576,MATCH($A167,'Hoja de Trabajo para listado'!$BC$155:$BC$1048576,0),MATCH((CUADRO!Q$4&amp;$E167),'Hoja de Trabajo para listado'!$BC$151:$CB$151,0)),0)+IFERROR(INDEX('Hoja de Trabajo para listado'!$DE$153:$DG$274,MATCH($A167,'Hoja de Trabajo para listado'!$DE$153:$DE$1048576,0),MATCH((CUADRO!Q$4&amp;$E167),'Hoja de Trabajo para listado'!$DE$151:$DG$151,0)),0)+IFERROR(INDEX('Hoja de Trabajo para listado'!$CD$155:$DC$1048576,MATCH($A167,'Hoja de Trabajo para listado'!$CD$155:$CD$1048576,0),MATCH((CUADRO!Q$4&amp;$E167),'Hoja de Trabajo para listado'!$CD$151:$DC$151,0)),0)</f>
        <v>0</v>
      </c>
      <c r="R167" s="243">
        <f t="shared" ca="1" si="7"/>
        <v>0</v>
      </c>
      <c r="S167" s="243"/>
      <c r="T167" s="243">
        <f ca="1">+T168</f>
        <v>57.98</v>
      </c>
      <c r="U167" s="242">
        <f t="shared" si="8"/>
        <v>1</v>
      </c>
      <c r="V167" s="333" t="str">
        <f>+VLOOKUP(A167,bd_lista!$A$3:$E$592,5,FALSE)</f>
        <v>Instituciones Descentralizadas</v>
      </c>
      <c r="W167" s="387" t="str">
        <f>+V167</f>
        <v>Instituciones Descentralizadas</v>
      </c>
      <c r="X167" s="242">
        <f>+VLOOKUP(A167,[4]Sheet1!$A$13:$D$744,4,FALSE)</f>
        <v>46</v>
      </c>
      <c r="Y167" s="242" t="str">
        <f>+VLOOKUP(X167,bd_lista!$A$3:$C$592,3,FALSE)</f>
        <v>Ministerio de Salud y Deportes</v>
      </c>
      <c r="Z167" s="294">
        <f>+X167</f>
        <v>46</v>
      </c>
      <c r="AA167" s="295" t="str">
        <f>+Y167</f>
        <v>Ministerio de Salud y Deportes</v>
      </c>
    </row>
    <row r="168" spans="1:27" ht="15" customHeight="1">
      <c r="A168" s="32">
        <v>249</v>
      </c>
      <c r="B168" s="393"/>
      <c r="C168" s="333" t="str">
        <f>+VLOOKUP(A168,bd_lista!$A$3:$C$592,3,FALSE)</f>
        <v>Central de Abastecimiento y Suministros de Salud</v>
      </c>
      <c r="D168" s="390"/>
      <c r="E168" s="333" t="s">
        <v>1305</v>
      </c>
      <c r="F168" s="245">
        <f ca="1">+IFERROR(INDEX('Hoja de Trabajo para listado'!$A$155:$Z$1048576,MATCH($A168,'Hoja de Trabajo para listado'!$A$155:$A$1048576,0),MATCH((CUADRO!F$4&amp;$E168),'Hoja de Trabajo para listado'!$A$151:$Z$151,0)),0)+IFERROR(INDEX('Hoja de Trabajo para listado'!$AB$155:$BA$1048576,MATCH($A168,'Hoja de Trabajo para listado'!$AB$155:$AB$1048576,0),MATCH((CUADRO!F$4&amp;$E168),'Hoja de Trabajo para listado'!$AB$151:$BA$151,0)),0)+IFERROR(INDEX('Hoja de Trabajo para listado'!$BC$155:$CB$1048576,MATCH($A168,'Hoja de Trabajo para listado'!$BC$155:$BC$1048576,0),MATCH((CUADRO!F$4&amp;$E168),'Hoja de Trabajo para listado'!$BC$151:$CB$151,0)),0)+IFERROR(INDEX('Hoja de Trabajo para listado'!$DE$153:$DG$274,MATCH($A168,'Hoja de Trabajo para listado'!$DE$153:$DE$1048576,0),MATCH((CUADRO!F$4&amp;$E168),'Hoja de Trabajo para listado'!$DE$151:$DG$151,0)),0)+IFERROR(INDEX('Hoja de Trabajo para listado'!$CD$155:$DC$1048576,MATCH($A168,'Hoja de Trabajo para listado'!$CD$155:$CD$1048576,0),MATCH((CUADRO!F$4&amp;$E168),'Hoja de Trabajo para listado'!$CD$151:$DC$151,0)),0)</f>
        <v>0</v>
      </c>
      <c r="G168" s="245">
        <f ca="1">+IFERROR(INDEX('Hoja de Trabajo para listado'!$A$155:$Z$1048576,MATCH($A168,'Hoja de Trabajo para listado'!$A$155:$A$1048576,0),MATCH((CUADRO!G$4&amp;$E168),'Hoja de Trabajo para listado'!$A$151:$Z$151,0)),0)+IFERROR(INDEX('Hoja de Trabajo para listado'!$AB$155:$BA$1048576,MATCH($A168,'Hoja de Trabajo para listado'!$AB$155:$AB$1048576,0),MATCH((CUADRO!G$4&amp;$E168),'Hoja de Trabajo para listado'!$AB$151:$BA$151,0)),0)+IFERROR(INDEX('Hoja de Trabajo para listado'!$BC$155:$CB$1048576,MATCH($A168,'Hoja de Trabajo para listado'!$BC$155:$BC$1048576,0),MATCH((CUADRO!G$4&amp;$E168),'Hoja de Trabajo para listado'!$BC$151:$CB$151,0)),0)+IFERROR(INDEX('Hoja de Trabajo para listado'!$DE$153:$DG$274,MATCH($A168,'Hoja de Trabajo para listado'!$DE$153:$DE$1048576,0),MATCH((CUADRO!G$4&amp;$E168),'Hoja de Trabajo para listado'!$DE$151:$DG$151,0)),0)+IFERROR(INDEX('Hoja de Trabajo para listado'!$CD$155:$DC$1048576,MATCH($A168,'Hoja de Trabajo para listado'!$CD$155:$CD$1048576,0),MATCH((CUADRO!G$4&amp;$E168),'Hoja de Trabajo para listado'!$CD$151:$DC$151,0)),0)</f>
        <v>0</v>
      </c>
      <c r="H168" s="245">
        <f ca="1">+IFERROR(INDEX('Hoja de Trabajo para listado'!$A$155:$Z$1048576,MATCH($A168,'Hoja de Trabajo para listado'!$A$155:$A$1048576,0),MATCH((CUADRO!H$4&amp;$E168),'Hoja de Trabajo para listado'!$A$151:$Z$151,0)),0)+IFERROR(INDEX('Hoja de Trabajo para listado'!$AB$155:$BA$1048576,MATCH($A168,'Hoja de Trabajo para listado'!$AB$155:$AB$1048576,0),MATCH((CUADRO!H$4&amp;$E168),'Hoja de Trabajo para listado'!$AB$151:$BA$151,0)),0)+IFERROR(INDEX('Hoja de Trabajo para listado'!$BC$155:$CB$1048576,MATCH($A168,'Hoja de Trabajo para listado'!$BC$155:$BC$1048576,0),MATCH((CUADRO!H$4&amp;$E168),'Hoja de Trabajo para listado'!$BC$151:$CB$151,0)),0)+IFERROR(INDEX('Hoja de Trabajo para listado'!$DE$153:$DG$274,MATCH($A168,'Hoja de Trabajo para listado'!$DE$153:$DE$1048576,0),MATCH((CUADRO!H$4&amp;$E168),'Hoja de Trabajo para listado'!$DE$151:$DG$151,0)),0)+IFERROR(INDEX('Hoja de Trabajo para listado'!$CD$155:$DC$1048576,MATCH($A168,'Hoja de Trabajo para listado'!$CD$155:$CD$1048576,0),MATCH((CUADRO!H$4&amp;$E168),'Hoja de Trabajo para listado'!$CD$151:$DC$151,0)),0)</f>
        <v>23.86</v>
      </c>
      <c r="I168" s="245">
        <f ca="1">+IFERROR(INDEX('Hoja de Trabajo para listado'!$A$155:$Z$1048576,MATCH($A168,'Hoja de Trabajo para listado'!$A$155:$A$1048576,0),MATCH((CUADRO!I$4&amp;$E168),'Hoja de Trabajo para listado'!$A$151:$Z$151,0)),0)+IFERROR(INDEX('Hoja de Trabajo para listado'!$AB$155:$BA$1048576,MATCH($A168,'Hoja de Trabajo para listado'!$AB$155:$AB$1048576,0),MATCH((CUADRO!I$4&amp;$E168),'Hoja de Trabajo para listado'!$AB$151:$BA$151,0)),0)+IFERROR(INDEX('Hoja de Trabajo para listado'!$BC$155:$CB$1048576,MATCH($A168,'Hoja de Trabajo para listado'!$BC$155:$BC$1048576,0),MATCH((CUADRO!I$4&amp;$E168),'Hoja de Trabajo para listado'!$BC$151:$CB$151,0)),0)+IFERROR(INDEX('Hoja de Trabajo para listado'!$DE$153:$DG$274,MATCH($A168,'Hoja de Trabajo para listado'!$DE$153:$DE$1048576,0),MATCH((CUADRO!I$4&amp;$E168),'Hoja de Trabajo para listado'!$DE$151:$DG$151,0)),0)+IFERROR(INDEX('Hoja de Trabajo para listado'!$CD$155:$DC$1048576,MATCH($A168,'Hoja de Trabajo para listado'!$CD$155:$CD$1048576,0),MATCH((CUADRO!I$4&amp;$E168),'Hoja de Trabajo para listado'!$CD$151:$DC$151,0)),0)</f>
        <v>13.76</v>
      </c>
      <c r="J168" s="245">
        <f ca="1">+IFERROR(INDEX('Hoja de Trabajo para listado'!$A$155:$Z$1048576,MATCH($A168,'Hoja de Trabajo para listado'!$A$155:$A$1048576,0),MATCH((CUADRO!J$4&amp;$E168),'Hoja de Trabajo para listado'!$A$151:$Z$151,0)),0)+IFERROR(INDEX('Hoja de Trabajo para listado'!$AB$155:$BA$1048576,MATCH($A168,'Hoja de Trabajo para listado'!$AB$155:$AB$1048576,0),MATCH((CUADRO!J$4&amp;$E168),'Hoja de Trabajo para listado'!$AB$151:$BA$151,0)),0)+IFERROR(INDEX('Hoja de Trabajo para listado'!$BC$155:$CB$1048576,MATCH($A168,'Hoja de Trabajo para listado'!$BC$155:$BC$1048576,0),MATCH((CUADRO!J$4&amp;$E168),'Hoja de Trabajo para listado'!$BC$151:$CB$151,0)),0)+IFERROR(INDEX('Hoja de Trabajo para listado'!$DE$153:$DG$274,MATCH($A168,'Hoja de Trabajo para listado'!$DE$153:$DE$1048576,0),MATCH((CUADRO!J$4&amp;$E168),'Hoja de Trabajo para listado'!$DE$151:$DG$151,0)),0)+IFERROR(INDEX('Hoja de Trabajo para listado'!$CD$155:$DC$1048576,MATCH($A168,'Hoja de Trabajo para listado'!$CD$155:$CD$1048576,0),MATCH((CUADRO!J$4&amp;$E168),'Hoja de Trabajo para listado'!$CD$151:$DC$151,0)),0)</f>
        <v>20.36</v>
      </c>
      <c r="K168" s="245">
        <f ca="1">+IFERROR(INDEX('Hoja de Trabajo para listado'!$A$155:$Z$1048576,MATCH($A168,'Hoja de Trabajo para listado'!$A$155:$A$1048576,0),MATCH((CUADRO!K$4&amp;$E168),'Hoja de Trabajo para listado'!$A$151:$Z$151,0)),0)+IFERROR(INDEX('Hoja de Trabajo para listado'!$AB$155:$BA$1048576,MATCH($A168,'Hoja de Trabajo para listado'!$AB$155:$AB$1048576,0),MATCH((CUADRO!K$4&amp;$E168),'Hoja de Trabajo para listado'!$AB$151:$BA$151,0)),0)+IFERROR(INDEX('Hoja de Trabajo para listado'!$BC$155:$CB$1048576,MATCH($A168,'Hoja de Trabajo para listado'!$BC$155:$BC$1048576,0),MATCH((CUADRO!K$4&amp;$E168),'Hoja de Trabajo para listado'!$BC$151:$CB$151,0)),0)+IFERROR(INDEX('Hoja de Trabajo para listado'!$DE$153:$DG$274,MATCH($A168,'Hoja de Trabajo para listado'!$DE$153:$DE$1048576,0),MATCH((CUADRO!K$4&amp;$E168),'Hoja de Trabajo para listado'!$DE$151:$DG$151,0)),0)+IFERROR(INDEX('Hoja de Trabajo para listado'!$CD$155:$DC$1048576,MATCH($A168,'Hoja de Trabajo para listado'!$CD$155:$CD$1048576,0),MATCH((CUADRO!K$4&amp;$E168),'Hoja de Trabajo para listado'!$CD$151:$DC$151,0)),0)</f>
        <v>0</v>
      </c>
      <c r="L168" s="245">
        <f ca="1">+IFERROR(INDEX('Hoja de Trabajo para listado'!$A$155:$Z$1048576,MATCH($A168,'Hoja de Trabajo para listado'!$A$155:$A$1048576,0),MATCH((CUADRO!L$4&amp;$E168),'Hoja de Trabajo para listado'!$A$151:$Z$151,0)),0)+IFERROR(INDEX('Hoja de Trabajo para listado'!$AB$155:$BA$1048576,MATCH($A168,'Hoja de Trabajo para listado'!$AB$155:$AB$1048576,0),MATCH((CUADRO!L$4&amp;$E168),'Hoja de Trabajo para listado'!$AB$151:$BA$151,0)),0)+IFERROR(INDEX('Hoja de Trabajo para listado'!$BC$155:$CB$1048576,MATCH($A168,'Hoja de Trabajo para listado'!$BC$155:$BC$1048576,0),MATCH((CUADRO!L$4&amp;$E168),'Hoja de Trabajo para listado'!$BC$151:$CB$151,0)),0)+IFERROR(INDEX('Hoja de Trabajo para listado'!$DE$153:$DG$274,MATCH($A168,'Hoja de Trabajo para listado'!$DE$153:$DE$1048576,0),MATCH((CUADRO!L$4&amp;$E168),'Hoja de Trabajo para listado'!$DE$151:$DG$151,0)),0)+IFERROR(INDEX('Hoja de Trabajo para listado'!$CD$155:$DC$1048576,MATCH($A168,'Hoja de Trabajo para listado'!$CD$155:$CD$1048576,0),MATCH((CUADRO!L$4&amp;$E168),'Hoja de Trabajo para listado'!$CD$151:$DC$151,0)),0)</f>
        <v>0</v>
      </c>
      <c r="M168" s="245">
        <f ca="1">+IFERROR(INDEX('Hoja de Trabajo para listado'!$A$155:$Z$1048576,MATCH($A168,'Hoja de Trabajo para listado'!$A$155:$A$1048576,0),MATCH((CUADRO!M$4&amp;$E168),'Hoja de Trabajo para listado'!$A$151:$Z$151,0)),0)+IFERROR(INDEX('Hoja de Trabajo para listado'!$AB$155:$BA$1048576,MATCH($A168,'Hoja de Trabajo para listado'!$AB$155:$AB$1048576,0),MATCH((CUADRO!M$4&amp;$E168),'Hoja de Trabajo para listado'!$AB$151:$BA$151,0)),0)+IFERROR(INDEX('Hoja de Trabajo para listado'!$BC$155:$CB$1048576,MATCH($A168,'Hoja de Trabajo para listado'!$BC$155:$BC$1048576,0),MATCH((CUADRO!M$4&amp;$E168),'Hoja de Trabajo para listado'!$BC$151:$CB$151,0)),0)+IFERROR(INDEX('Hoja de Trabajo para listado'!$DE$153:$DG$274,MATCH($A168,'Hoja de Trabajo para listado'!$DE$153:$DE$1048576,0),MATCH((CUADRO!M$4&amp;$E168),'Hoja de Trabajo para listado'!$DE$151:$DG$151,0)),0)+IFERROR(INDEX('Hoja de Trabajo para listado'!$CD$155:$DC$1048576,MATCH($A168,'Hoja de Trabajo para listado'!$CD$155:$CD$1048576,0),MATCH((CUADRO!M$4&amp;$E168),'Hoja de Trabajo para listado'!$CD$151:$DC$151,0)),0)</f>
        <v>0</v>
      </c>
      <c r="N168" s="245">
        <f ca="1">+IFERROR(INDEX('Hoja de Trabajo para listado'!$A$155:$Z$1048576,MATCH($A168,'Hoja de Trabajo para listado'!$A$155:$A$1048576,0),MATCH((CUADRO!N$4&amp;$E168),'Hoja de Trabajo para listado'!$A$151:$Z$151,0)),0)+IFERROR(INDEX('Hoja de Trabajo para listado'!$AB$155:$BA$1048576,MATCH($A168,'Hoja de Trabajo para listado'!$AB$155:$AB$1048576,0),MATCH((CUADRO!N$4&amp;$E168),'Hoja de Trabajo para listado'!$AB$151:$BA$151,0)),0)+IFERROR(INDEX('Hoja de Trabajo para listado'!$BC$155:$CB$1048576,MATCH($A168,'Hoja de Trabajo para listado'!$BC$155:$BC$1048576,0),MATCH((CUADRO!N$4&amp;$E168),'Hoja de Trabajo para listado'!$BC$151:$CB$151,0)),0)+IFERROR(INDEX('Hoja de Trabajo para listado'!$DE$153:$DG$274,MATCH($A168,'Hoja de Trabajo para listado'!$DE$153:$DE$1048576,0),MATCH((CUADRO!N$4&amp;$E168),'Hoja de Trabajo para listado'!$DE$151:$DG$151,0)),0)+IFERROR(INDEX('Hoja de Trabajo para listado'!$CD$155:$DC$1048576,MATCH($A168,'Hoja de Trabajo para listado'!$CD$155:$CD$1048576,0),MATCH((CUADRO!N$4&amp;$E168),'Hoja de Trabajo para listado'!$CD$151:$DC$151,0)),0)</f>
        <v>0</v>
      </c>
      <c r="O168" s="245">
        <f ca="1">+IFERROR(INDEX('Hoja de Trabajo para listado'!$A$155:$Z$1048576,MATCH($A168,'Hoja de Trabajo para listado'!$A$155:$A$1048576,0),MATCH((CUADRO!O$4&amp;$E168),'Hoja de Trabajo para listado'!$A$151:$Z$151,0)),0)+IFERROR(INDEX('Hoja de Trabajo para listado'!$AB$155:$BA$1048576,MATCH($A168,'Hoja de Trabajo para listado'!$AB$155:$AB$1048576,0),MATCH((CUADRO!O$4&amp;$E168),'Hoja de Trabajo para listado'!$AB$151:$BA$151,0)),0)+IFERROR(INDEX('Hoja de Trabajo para listado'!$BC$155:$CB$1048576,MATCH($A168,'Hoja de Trabajo para listado'!$BC$155:$BC$1048576,0),MATCH((CUADRO!O$4&amp;$E168),'Hoja de Trabajo para listado'!$BC$151:$CB$151,0)),0)+IFERROR(INDEX('Hoja de Trabajo para listado'!$DE$153:$DG$274,MATCH($A168,'Hoja de Trabajo para listado'!$DE$153:$DE$1048576,0),MATCH((CUADRO!O$4&amp;$E168),'Hoja de Trabajo para listado'!$DE$151:$DG$151,0)),0)+IFERROR(INDEX('Hoja de Trabajo para listado'!$CD$155:$DC$1048576,MATCH($A168,'Hoja de Trabajo para listado'!$CD$155:$CD$1048576,0),MATCH((CUADRO!O$4&amp;$E168),'Hoja de Trabajo para listado'!$CD$151:$DC$151,0)),0)</f>
        <v>0</v>
      </c>
      <c r="P168" s="245">
        <f ca="1">+IFERROR(INDEX('Hoja de Trabajo para listado'!$A$155:$Z$1048576,MATCH($A168,'Hoja de Trabajo para listado'!$A$155:$A$1048576,0),MATCH((CUADRO!P$4&amp;$E168),'Hoja de Trabajo para listado'!$A$151:$Z$151,0)),0)+IFERROR(INDEX('Hoja de Trabajo para listado'!$AB$155:$BA$1048576,MATCH($A168,'Hoja de Trabajo para listado'!$AB$155:$AB$1048576,0),MATCH((CUADRO!P$4&amp;$E168),'Hoja de Trabajo para listado'!$AB$151:$BA$151,0)),0)+IFERROR(INDEX('Hoja de Trabajo para listado'!$BC$155:$CB$1048576,MATCH($A168,'Hoja de Trabajo para listado'!$BC$155:$BC$1048576,0),MATCH((CUADRO!P$4&amp;$E168),'Hoja de Trabajo para listado'!$BC$151:$CB$151,0)),0)+IFERROR(INDEX('Hoja de Trabajo para listado'!$DE$153:$DG$274,MATCH($A168,'Hoja de Trabajo para listado'!$DE$153:$DE$1048576,0),MATCH((CUADRO!P$4&amp;$E168),'Hoja de Trabajo para listado'!$DE$151:$DG$151,0)),0)+IFERROR(INDEX('Hoja de Trabajo para listado'!$CD$155:$DC$1048576,MATCH($A168,'Hoja de Trabajo para listado'!$CD$155:$CD$1048576,0),MATCH((CUADRO!P$4&amp;$E168),'Hoja de Trabajo para listado'!$CD$151:$DC$151,0)),0)</f>
        <v>0</v>
      </c>
      <c r="Q168" s="245">
        <f ca="1">+IFERROR(INDEX('Hoja de Trabajo para listado'!$A$155:$Z$1048576,MATCH($A168,'Hoja de Trabajo para listado'!$A$155:$A$1048576,0),MATCH((CUADRO!Q$4&amp;$E168),'Hoja de Trabajo para listado'!$A$151:$Z$151,0)),0)+IFERROR(INDEX('Hoja de Trabajo para listado'!$AB$155:$BA$1048576,MATCH($A168,'Hoja de Trabajo para listado'!$AB$155:$AB$1048576,0),MATCH((CUADRO!Q$4&amp;$E168),'Hoja de Trabajo para listado'!$AB$151:$BA$151,0)),0)+IFERROR(INDEX('Hoja de Trabajo para listado'!$BC$155:$CB$1048576,MATCH($A168,'Hoja de Trabajo para listado'!$BC$155:$BC$1048576,0),MATCH((CUADRO!Q$4&amp;$E168),'Hoja de Trabajo para listado'!$BC$151:$CB$151,0)),0)+IFERROR(INDEX('Hoja de Trabajo para listado'!$DE$153:$DG$274,MATCH($A168,'Hoja de Trabajo para listado'!$DE$153:$DE$1048576,0),MATCH((CUADRO!Q$4&amp;$E168),'Hoja de Trabajo para listado'!$DE$151:$DG$151,0)),0)+IFERROR(INDEX('Hoja de Trabajo para listado'!$CD$155:$DC$1048576,MATCH($A168,'Hoja de Trabajo para listado'!$CD$155:$CD$1048576,0),MATCH((CUADRO!Q$4&amp;$E168),'Hoja de Trabajo para listado'!$CD$151:$DC$151,0)),0)</f>
        <v>0</v>
      </c>
      <c r="R168" s="245">
        <f t="shared" ca="1" si="7"/>
        <v>57.98</v>
      </c>
      <c r="S168" s="245">
        <f ca="1">+R167+R168</f>
        <v>57.98</v>
      </c>
      <c r="T168" s="245">
        <f ca="1">+S168</f>
        <v>57.98</v>
      </c>
      <c r="U168" s="244">
        <f t="shared" si="8"/>
        <v>2</v>
      </c>
      <c r="V168" s="333" t="str">
        <f>+VLOOKUP(A168,bd_lista!$A$3:$E$592,5,FALSE)</f>
        <v>Instituciones Descentralizadas</v>
      </c>
      <c r="W168" s="388"/>
      <c r="X168" s="242">
        <f>+VLOOKUP(A168,[4]Sheet1!$A$13:$D$744,4,FALSE)</f>
        <v>46</v>
      </c>
      <c r="Y168" s="242" t="str">
        <f>+VLOOKUP(X168,bd_lista!$A$3:$C$592,3,FALSE)</f>
        <v>Ministerio de Salud y Deportes</v>
      </c>
      <c r="Z168" s="292"/>
      <c r="AA168" s="293"/>
    </row>
    <row r="169" spans="1:27" ht="15" customHeight="1">
      <c r="A169" s="251">
        <v>251</v>
      </c>
      <c r="B169" s="392">
        <f>+A169</f>
        <v>251</v>
      </c>
      <c r="C169" s="247" t="str">
        <f>+VLOOKUP(A169,bd_lista!$A$3:$C$592,3,FALSE)</f>
        <v>Instituto Nacional de Salud Ocupacional</v>
      </c>
      <c r="D169" s="389" t="str">
        <f>+C169</f>
        <v>Instituto Nacional de Salud Ocupacional</v>
      </c>
      <c r="E169" s="247" t="s">
        <v>1304</v>
      </c>
      <c r="F169" s="243">
        <f ca="1">+IFERROR(INDEX('Hoja de Trabajo para listado'!$A$155:$Z$1048576,MATCH($A169,'Hoja de Trabajo para listado'!$A$155:$A$1048576,0),MATCH((CUADRO!F$4&amp;$E169),'Hoja de Trabajo para listado'!$A$151:$Z$151,0)),0)+IFERROR(INDEX('Hoja de Trabajo para listado'!$AB$155:$BA$1048576,MATCH($A169,'Hoja de Trabajo para listado'!$AB$155:$AB$1048576,0),MATCH((CUADRO!F$4&amp;$E169),'Hoja de Trabajo para listado'!$AB$151:$BA$151,0)),0)+IFERROR(INDEX('Hoja de Trabajo para listado'!$BC$155:$CB$1048576,MATCH($A169,'Hoja de Trabajo para listado'!$BC$155:$BC$1048576,0),MATCH((CUADRO!F$4&amp;$E169),'Hoja de Trabajo para listado'!$BC$151:$CB$151,0)),0)+IFERROR(INDEX('Hoja de Trabajo para listado'!$DE$153:$DG$274,MATCH($A169,'Hoja de Trabajo para listado'!$DE$153:$DE$1048576,0),MATCH((CUADRO!F$4&amp;$E169),'Hoja de Trabajo para listado'!$DE$151:$DG$151,0)),0)+IFERROR(INDEX('Hoja de Trabajo para listado'!$CD$155:$DC$1048576,MATCH($A169,'Hoja de Trabajo para listado'!$CD$155:$CD$1048576,0),MATCH((CUADRO!F$4&amp;$E169),'Hoja de Trabajo para listado'!$CD$151:$DC$151,0)),0)</f>
        <v>0</v>
      </c>
      <c r="G169" s="243">
        <f ca="1">+IFERROR(INDEX('Hoja de Trabajo para listado'!$A$155:$Z$1048576,MATCH($A169,'Hoja de Trabajo para listado'!$A$155:$A$1048576,0),MATCH((CUADRO!G$4&amp;$E169),'Hoja de Trabajo para listado'!$A$151:$Z$151,0)),0)+IFERROR(INDEX('Hoja de Trabajo para listado'!$AB$155:$BA$1048576,MATCH($A169,'Hoja de Trabajo para listado'!$AB$155:$AB$1048576,0),MATCH((CUADRO!G$4&amp;$E169),'Hoja de Trabajo para listado'!$AB$151:$BA$151,0)),0)+IFERROR(INDEX('Hoja de Trabajo para listado'!$BC$155:$CB$1048576,MATCH($A169,'Hoja de Trabajo para listado'!$BC$155:$BC$1048576,0),MATCH((CUADRO!G$4&amp;$E169),'Hoja de Trabajo para listado'!$BC$151:$CB$151,0)),0)+IFERROR(INDEX('Hoja de Trabajo para listado'!$DE$153:$DG$274,MATCH($A169,'Hoja de Trabajo para listado'!$DE$153:$DE$1048576,0),MATCH((CUADRO!G$4&amp;$E169),'Hoja de Trabajo para listado'!$DE$151:$DG$151,0)),0)+IFERROR(INDEX('Hoja de Trabajo para listado'!$CD$155:$DC$1048576,MATCH($A169,'Hoja de Trabajo para listado'!$CD$155:$CD$1048576,0),MATCH((CUADRO!G$4&amp;$E169),'Hoja de Trabajo para listado'!$CD$151:$DC$151,0)),0)</f>
        <v>0</v>
      </c>
      <c r="H169" s="243">
        <f ca="1">+IFERROR(INDEX('Hoja de Trabajo para listado'!$A$155:$Z$1048576,MATCH($A169,'Hoja de Trabajo para listado'!$A$155:$A$1048576,0),MATCH((CUADRO!H$4&amp;$E169),'Hoja de Trabajo para listado'!$A$151:$Z$151,0)),0)+IFERROR(INDEX('Hoja de Trabajo para listado'!$AB$155:$BA$1048576,MATCH($A169,'Hoja de Trabajo para listado'!$AB$155:$AB$1048576,0),MATCH((CUADRO!H$4&amp;$E169),'Hoja de Trabajo para listado'!$AB$151:$BA$151,0)),0)+IFERROR(INDEX('Hoja de Trabajo para listado'!$BC$155:$CB$1048576,MATCH($A169,'Hoja de Trabajo para listado'!$BC$155:$BC$1048576,0),MATCH((CUADRO!H$4&amp;$E169),'Hoja de Trabajo para listado'!$BC$151:$CB$151,0)),0)+IFERROR(INDEX('Hoja de Trabajo para listado'!$DE$153:$DG$274,MATCH($A169,'Hoja de Trabajo para listado'!$DE$153:$DE$1048576,0),MATCH((CUADRO!H$4&amp;$E169),'Hoja de Trabajo para listado'!$DE$151:$DG$151,0)),0)+IFERROR(INDEX('Hoja de Trabajo para listado'!$CD$155:$DC$1048576,MATCH($A169,'Hoja de Trabajo para listado'!$CD$155:$CD$1048576,0),MATCH((CUADRO!H$4&amp;$E169),'Hoja de Trabajo para listado'!$CD$151:$DC$151,0)),0)</f>
        <v>0</v>
      </c>
      <c r="I169" s="243">
        <f ca="1">+IFERROR(INDEX('Hoja de Trabajo para listado'!$A$155:$Z$1048576,MATCH($A169,'Hoja de Trabajo para listado'!$A$155:$A$1048576,0),MATCH((CUADRO!I$4&amp;$E169),'Hoja de Trabajo para listado'!$A$151:$Z$151,0)),0)+IFERROR(INDEX('Hoja de Trabajo para listado'!$AB$155:$BA$1048576,MATCH($A169,'Hoja de Trabajo para listado'!$AB$155:$AB$1048576,0),MATCH((CUADRO!I$4&amp;$E169),'Hoja de Trabajo para listado'!$AB$151:$BA$151,0)),0)+IFERROR(INDEX('Hoja de Trabajo para listado'!$BC$155:$CB$1048576,MATCH($A169,'Hoja de Trabajo para listado'!$BC$155:$BC$1048576,0),MATCH((CUADRO!I$4&amp;$E169),'Hoja de Trabajo para listado'!$BC$151:$CB$151,0)),0)+IFERROR(INDEX('Hoja de Trabajo para listado'!$DE$153:$DG$274,MATCH($A169,'Hoja de Trabajo para listado'!$DE$153:$DE$1048576,0),MATCH((CUADRO!I$4&amp;$E169),'Hoja de Trabajo para listado'!$DE$151:$DG$151,0)),0)+IFERROR(INDEX('Hoja de Trabajo para listado'!$CD$155:$DC$1048576,MATCH($A169,'Hoja de Trabajo para listado'!$CD$155:$CD$1048576,0),MATCH((CUADRO!I$4&amp;$E169),'Hoja de Trabajo para listado'!$CD$151:$DC$151,0)),0)</f>
        <v>0</v>
      </c>
      <c r="J169" s="243">
        <f ca="1">+IFERROR(INDEX('Hoja de Trabajo para listado'!$A$155:$Z$1048576,MATCH($A169,'Hoja de Trabajo para listado'!$A$155:$A$1048576,0),MATCH((CUADRO!J$4&amp;$E169),'Hoja de Trabajo para listado'!$A$151:$Z$151,0)),0)+IFERROR(INDEX('Hoja de Trabajo para listado'!$AB$155:$BA$1048576,MATCH($A169,'Hoja de Trabajo para listado'!$AB$155:$AB$1048576,0),MATCH((CUADRO!J$4&amp;$E169),'Hoja de Trabajo para listado'!$AB$151:$BA$151,0)),0)+IFERROR(INDEX('Hoja de Trabajo para listado'!$BC$155:$CB$1048576,MATCH($A169,'Hoja de Trabajo para listado'!$BC$155:$BC$1048576,0),MATCH((CUADRO!J$4&amp;$E169),'Hoja de Trabajo para listado'!$BC$151:$CB$151,0)),0)+IFERROR(INDEX('Hoja de Trabajo para listado'!$DE$153:$DG$274,MATCH($A169,'Hoja de Trabajo para listado'!$DE$153:$DE$1048576,0),MATCH((CUADRO!J$4&amp;$E169),'Hoja de Trabajo para listado'!$DE$151:$DG$151,0)),0)+IFERROR(INDEX('Hoja de Trabajo para listado'!$CD$155:$DC$1048576,MATCH($A169,'Hoja de Trabajo para listado'!$CD$155:$CD$1048576,0),MATCH((CUADRO!J$4&amp;$E169),'Hoja de Trabajo para listado'!$CD$151:$DC$151,0)),0)</f>
        <v>0</v>
      </c>
      <c r="K169" s="243">
        <f ca="1">+IFERROR(INDEX('Hoja de Trabajo para listado'!$A$155:$Z$1048576,MATCH($A169,'Hoja de Trabajo para listado'!$A$155:$A$1048576,0),MATCH((CUADRO!K$4&amp;$E169),'Hoja de Trabajo para listado'!$A$151:$Z$151,0)),0)+IFERROR(INDEX('Hoja de Trabajo para listado'!$AB$155:$BA$1048576,MATCH($A169,'Hoja de Trabajo para listado'!$AB$155:$AB$1048576,0),MATCH((CUADRO!K$4&amp;$E169),'Hoja de Trabajo para listado'!$AB$151:$BA$151,0)),0)+IFERROR(INDEX('Hoja de Trabajo para listado'!$BC$155:$CB$1048576,MATCH($A169,'Hoja de Trabajo para listado'!$BC$155:$BC$1048576,0),MATCH((CUADRO!K$4&amp;$E169),'Hoja de Trabajo para listado'!$BC$151:$CB$151,0)),0)+IFERROR(INDEX('Hoja de Trabajo para listado'!$DE$153:$DG$274,MATCH($A169,'Hoja de Trabajo para listado'!$DE$153:$DE$1048576,0),MATCH((CUADRO!K$4&amp;$E169),'Hoja de Trabajo para listado'!$DE$151:$DG$151,0)),0)+IFERROR(INDEX('Hoja de Trabajo para listado'!$CD$155:$DC$1048576,MATCH($A169,'Hoja de Trabajo para listado'!$CD$155:$CD$1048576,0),MATCH((CUADRO!K$4&amp;$E169),'Hoja de Trabajo para listado'!$CD$151:$DC$151,0)),0)</f>
        <v>0</v>
      </c>
      <c r="L169" s="243">
        <f ca="1">+IFERROR(INDEX('Hoja de Trabajo para listado'!$A$155:$Z$1048576,MATCH($A169,'Hoja de Trabajo para listado'!$A$155:$A$1048576,0),MATCH((CUADRO!L$4&amp;$E169),'Hoja de Trabajo para listado'!$A$151:$Z$151,0)),0)+IFERROR(INDEX('Hoja de Trabajo para listado'!$AB$155:$BA$1048576,MATCH($A169,'Hoja de Trabajo para listado'!$AB$155:$AB$1048576,0),MATCH((CUADRO!L$4&amp;$E169),'Hoja de Trabajo para listado'!$AB$151:$BA$151,0)),0)+IFERROR(INDEX('Hoja de Trabajo para listado'!$BC$155:$CB$1048576,MATCH($A169,'Hoja de Trabajo para listado'!$BC$155:$BC$1048576,0),MATCH((CUADRO!L$4&amp;$E169),'Hoja de Trabajo para listado'!$BC$151:$CB$151,0)),0)+IFERROR(INDEX('Hoja de Trabajo para listado'!$DE$153:$DG$274,MATCH($A169,'Hoja de Trabajo para listado'!$DE$153:$DE$1048576,0),MATCH((CUADRO!L$4&amp;$E169),'Hoja de Trabajo para listado'!$DE$151:$DG$151,0)),0)+IFERROR(INDEX('Hoja de Trabajo para listado'!$CD$155:$DC$1048576,MATCH($A169,'Hoja de Trabajo para listado'!$CD$155:$CD$1048576,0),MATCH((CUADRO!L$4&amp;$E169),'Hoja de Trabajo para listado'!$CD$151:$DC$151,0)),0)</f>
        <v>0</v>
      </c>
      <c r="M169" s="243">
        <f ca="1">+IFERROR(INDEX('Hoja de Trabajo para listado'!$A$155:$Z$1048576,MATCH($A169,'Hoja de Trabajo para listado'!$A$155:$A$1048576,0),MATCH((CUADRO!M$4&amp;$E169),'Hoja de Trabajo para listado'!$A$151:$Z$151,0)),0)+IFERROR(INDEX('Hoja de Trabajo para listado'!$AB$155:$BA$1048576,MATCH($A169,'Hoja de Trabajo para listado'!$AB$155:$AB$1048576,0),MATCH((CUADRO!M$4&amp;$E169),'Hoja de Trabajo para listado'!$AB$151:$BA$151,0)),0)+IFERROR(INDEX('Hoja de Trabajo para listado'!$BC$155:$CB$1048576,MATCH($A169,'Hoja de Trabajo para listado'!$BC$155:$BC$1048576,0),MATCH((CUADRO!M$4&amp;$E169),'Hoja de Trabajo para listado'!$BC$151:$CB$151,0)),0)+IFERROR(INDEX('Hoja de Trabajo para listado'!$DE$153:$DG$274,MATCH($A169,'Hoja de Trabajo para listado'!$DE$153:$DE$1048576,0),MATCH((CUADRO!M$4&amp;$E169),'Hoja de Trabajo para listado'!$DE$151:$DG$151,0)),0)+IFERROR(INDEX('Hoja de Trabajo para listado'!$CD$155:$DC$1048576,MATCH($A169,'Hoja de Trabajo para listado'!$CD$155:$CD$1048576,0),MATCH((CUADRO!M$4&amp;$E169),'Hoja de Trabajo para listado'!$CD$151:$DC$151,0)),0)</f>
        <v>0</v>
      </c>
      <c r="N169" s="243">
        <f ca="1">+IFERROR(INDEX('Hoja de Trabajo para listado'!$A$155:$Z$1048576,MATCH($A169,'Hoja de Trabajo para listado'!$A$155:$A$1048576,0),MATCH((CUADRO!N$4&amp;$E169),'Hoja de Trabajo para listado'!$A$151:$Z$151,0)),0)+IFERROR(INDEX('Hoja de Trabajo para listado'!$AB$155:$BA$1048576,MATCH($A169,'Hoja de Trabajo para listado'!$AB$155:$AB$1048576,0),MATCH((CUADRO!N$4&amp;$E169),'Hoja de Trabajo para listado'!$AB$151:$BA$151,0)),0)+IFERROR(INDEX('Hoja de Trabajo para listado'!$BC$155:$CB$1048576,MATCH($A169,'Hoja de Trabajo para listado'!$BC$155:$BC$1048576,0),MATCH((CUADRO!N$4&amp;$E169),'Hoja de Trabajo para listado'!$BC$151:$CB$151,0)),0)+IFERROR(INDEX('Hoja de Trabajo para listado'!$DE$153:$DG$274,MATCH($A169,'Hoja de Trabajo para listado'!$DE$153:$DE$1048576,0),MATCH((CUADRO!N$4&amp;$E169),'Hoja de Trabajo para listado'!$DE$151:$DG$151,0)),0)+IFERROR(INDEX('Hoja de Trabajo para listado'!$CD$155:$DC$1048576,MATCH($A169,'Hoja de Trabajo para listado'!$CD$155:$CD$1048576,0),MATCH((CUADRO!N$4&amp;$E169),'Hoja de Trabajo para listado'!$CD$151:$DC$151,0)),0)</f>
        <v>0</v>
      </c>
      <c r="O169" s="243">
        <f ca="1">+IFERROR(INDEX('Hoja de Trabajo para listado'!$A$155:$Z$1048576,MATCH($A169,'Hoja de Trabajo para listado'!$A$155:$A$1048576,0),MATCH((CUADRO!O$4&amp;$E169),'Hoja de Trabajo para listado'!$A$151:$Z$151,0)),0)+IFERROR(INDEX('Hoja de Trabajo para listado'!$AB$155:$BA$1048576,MATCH($A169,'Hoja de Trabajo para listado'!$AB$155:$AB$1048576,0),MATCH((CUADRO!O$4&amp;$E169),'Hoja de Trabajo para listado'!$AB$151:$BA$151,0)),0)+IFERROR(INDEX('Hoja de Trabajo para listado'!$BC$155:$CB$1048576,MATCH($A169,'Hoja de Trabajo para listado'!$BC$155:$BC$1048576,0),MATCH((CUADRO!O$4&amp;$E169),'Hoja de Trabajo para listado'!$BC$151:$CB$151,0)),0)+IFERROR(INDEX('Hoja de Trabajo para listado'!$DE$153:$DG$274,MATCH($A169,'Hoja de Trabajo para listado'!$DE$153:$DE$1048576,0),MATCH((CUADRO!O$4&amp;$E169),'Hoja de Trabajo para listado'!$DE$151:$DG$151,0)),0)+IFERROR(INDEX('Hoja de Trabajo para listado'!$CD$155:$DC$1048576,MATCH($A169,'Hoja de Trabajo para listado'!$CD$155:$CD$1048576,0),MATCH((CUADRO!O$4&amp;$E169),'Hoja de Trabajo para listado'!$CD$151:$DC$151,0)),0)</f>
        <v>0</v>
      </c>
      <c r="P169" s="243">
        <f ca="1">+IFERROR(INDEX('Hoja de Trabajo para listado'!$A$155:$Z$1048576,MATCH($A169,'Hoja de Trabajo para listado'!$A$155:$A$1048576,0),MATCH((CUADRO!P$4&amp;$E169),'Hoja de Trabajo para listado'!$A$151:$Z$151,0)),0)+IFERROR(INDEX('Hoja de Trabajo para listado'!$AB$155:$BA$1048576,MATCH($A169,'Hoja de Trabajo para listado'!$AB$155:$AB$1048576,0),MATCH((CUADRO!P$4&amp;$E169),'Hoja de Trabajo para listado'!$AB$151:$BA$151,0)),0)+IFERROR(INDEX('Hoja de Trabajo para listado'!$BC$155:$CB$1048576,MATCH($A169,'Hoja de Trabajo para listado'!$BC$155:$BC$1048576,0),MATCH((CUADRO!P$4&amp;$E169),'Hoja de Trabajo para listado'!$BC$151:$CB$151,0)),0)+IFERROR(INDEX('Hoja de Trabajo para listado'!$DE$153:$DG$274,MATCH($A169,'Hoja de Trabajo para listado'!$DE$153:$DE$1048576,0),MATCH((CUADRO!P$4&amp;$E169),'Hoja de Trabajo para listado'!$DE$151:$DG$151,0)),0)+IFERROR(INDEX('Hoja de Trabajo para listado'!$CD$155:$DC$1048576,MATCH($A169,'Hoja de Trabajo para listado'!$CD$155:$CD$1048576,0),MATCH((CUADRO!P$4&amp;$E169),'Hoja de Trabajo para listado'!$CD$151:$DC$151,0)),0)</f>
        <v>0</v>
      </c>
      <c r="Q169" s="243">
        <f ca="1">+IFERROR(INDEX('Hoja de Trabajo para listado'!$A$155:$Z$1048576,MATCH($A169,'Hoja de Trabajo para listado'!$A$155:$A$1048576,0),MATCH((CUADRO!Q$4&amp;$E169),'Hoja de Trabajo para listado'!$A$151:$Z$151,0)),0)+IFERROR(INDEX('Hoja de Trabajo para listado'!$AB$155:$BA$1048576,MATCH($A169,'Hoja de Trabajo para listado'!$AB$155:$AB$1048576,0),MATCH((CUADRO!Q$4&amp;$E169),'Hoja de Trabajo para listado'!$AB$151:$BA$151,0)),0)+IFERROR(INDEX('Hoja de Trabajo para listado'!$BC$155:$CB$1048576,MATCH($A169,'Hoja de Trabajo para listado'!$BC$155:$BC$1048576,0),MATCH((CUADRO!Q$4&amp;$E169),'Hoja de Trabajo para listado'!$BC$151:$CB$151,0)),0)+IFERROR(INDEX('Hoja de Trabajo para listado'!$DE$153:$DG$274,MATCH($A169,'Hoja de Trabajo para listado'!$DE$153:$DE$1048576,0),MATCH((CUADRO!Q$4&amp;$E169),'Hoja de Trabajo para listado'!$DE$151:$DG$151,0)),0)+IFERROR(INDEX('Hoja de Trabajo para listado'!$CD$155:$DC$1048576,MATCH($A169,'Hoja de Trabajo para listado'!$CD$155:$CD$1048576,0),MATCH((CUADRO!Q$4&amp;$E169),'Hoja de Trabajo para listado'!$CD$151:$DC$151,0)),0)</f>
        <v>0</v>
      </c>
      <c r="R169" s="243">
        <f t="shared" ca="1" si="7"/>
        <v>0</v>
      </c>
      <c r="S169" s="243"/>
      <c r="T169" s="243">
        <f ca="1">+T170</f>
        <v>6688.99</v>
      </c>
      <c r="U169" s="242">
        <f t="shared" si="8"/>
        <v>1</v>
      </c>
      <c r="V169" s="333" t="str">
        <f>+VLOOKUP(A169,bd_lista!$A$3:$E$592,5,FALSE)</f>
        <v>Instituciones Descentralizadas</v>
      </c>
      <c r="W169" s="387" t="str">
        <f>+V169</f>
        <v>Instituciones Descentralizadas</v>
      </c>
      <c r="X169" s="242">
        <f>+VLOOKUP(A169,[4]Sheet1!$A$13:$D$744,4,FALSE)</f>
        <v>46</v>
      </c>
      <c r="Y169" s="242" t="str">
        <f>+VLOOKUP(X169,bd_lista!$A$3:$C$592,3,FALSE)</f>
        <v>Ministerio de Salud y Deportes</v>
      </c>
      <c r="Z169" s="294">
        <f>+X169</f>
        <v>46</v>
      </c>
      <c r="AA169" s="319" t="str">
        <f>+Y169</f>
        <v>Ministerio de Salud y Deportes</v>
      </c>
    </row>
    <row r="170" spans="1:27" ht="15" customHeight="1">
      <c r="A170" s="32">
        <v>251</v>
      </c>
      <c r="B170" s="393"/>
      <c r="C170" s="333" t="str">
        <f>+VLOOKUP(A170,bd_lista!$A$3:$C$592,3,FALSE)</f>
        <v>Instituto Nacional de Salud Ocupacional</v>
      </c>
      <c r="D170" s="390"/>
      <c r="E170" s="333" t="s">
        <v>1305</v>
      </c>
      <c r="F170" s="245">
        <f ca="1">+IFERROR(INDEX('Hoja de Trabajo para listado'!$A$155:$Z$1048576,MATCH($A170,'Hoja de Trabajo para listado'!$A$155:$A$1048576,0),MATCH((CUADRO!F$4&amp;$E170),'Hoja de Trabajo para listado'!$A$151:$Z$151,0)),0)+IFERROR(INDEX('Hoja de Trabajo para listado'!$AB$155:$BA$1048576,MATCH($A170,'Hoja de Trabajo para listado'!$AB$155:$AB$1048576,0),MATCH((CUADRO!F$4&amp;$E170),'Hoja de Trabajo para listado'!$AB$151:$BA$151,0)),0)+IFERROR(INDEX('Hoja de Trabajo para listado'!$BC$155:$CB$1048576,MATCH($A170,'Hoja de Trabajo para listado'!$BC$155:$BC$1048576,0),MATCH((CUADRO!F$4&amp;$E170),'Hoja de Trabajo para listado'!$BC$151:$CB$151,0)),0)+IFERROR(INDEX('Hoja de Trabajo para listado'!$DE$153:$DG$274,MATCH($A170,'Hoja de Trabajo para listado'!$DE$153:$DE$1048576,0),MATCH((CUADRO!F$4&amp;$E170),'Hoja de Trabajo para listado'!$DE$151:$DG$151,0)),0)+IFERROR(INDEX('Hoja de Trabajo para listado'!$CD$155:$DC$1048576,MATCH($A170,'Hoja de Trabajo para listado'!$CD$155:$CD$1048576,0),MATCH((CUADRO!F$4&amp;$E170),'Hoja de Trabajo para listado'!$CD$151:$DC$151,0)),0)</f>
        <v>0</v>
      </c>
      <c r="G170" s="245">
        <f ca="1">+IFERROR(INDEX('Hoja de Trabajo para listado'!$A$155:$Z$1048576,MATCH($A170,'Hoja de Trabajo para listado'!$A$155:$A$1048576,0),MATCH((CUADRO!G$4&amp;$E170),'Hoja de Trabajo para listado'!$A$151:$Z$151,0)),0)+IFERROR(INDEX('Hoja de Trabajo para listado'!$AB$155:$BA$1048576,MATCH($A170,'Hoja de Trabajo para listado'!$AB$155:$AB$1048576,0),MATCH((CUADRO!G$4&amp;$E170),'Hoja de Trabajo para listado'!$AB$151:$BA$151,0)),0)+IFERROR(INDEX('Hoja de Trabajo para listado'!$BC$155:$CB$1048576,MATCH($A170,'Hoja de Trabajo para listado'!$BC$155:$BC$1048576,0),MATCH((CUADRO!G$4&amp;$E170),'Hoja de Trabajo para listado'!$BC$151:$CB$151,0)),0)+IFERROR(INDEX('Hoja de Trabajo para listado'!$DE$153:$DG$274,MATCH($A170,'Hoja de Trabajo para listado'!$DE$153:$DE$1048576,0),MATCH((CUADRO!G$4&amp;$E170),'Hoja de Trabajo para listado'!$DE$151:$DG$151,0)),0)+IFERROR(INDEX('Hoja de Trabajo para listado'!$CD$155:$DC$1048576,MATCH($A170,'Hoja de Trabajo para listado'!$CD$155:$CD$1048576,0),MATCH((CUADRO!G$4&amp;$E170),'Hoja de Trabajo para listado'!$CD$151:$DC$151,0)),0)</f>
        <v>0</v>
      </c>
      <c r="H170" s="245">
        <f ca="1">+IFERROR(INDEX('Hoja de Trabajo para listado'!$A$155:$Z$1048576,MATCH($A170,'Hoja de Trabajo para listado'!$A$155:$A$1048576,0),MATCH((CUADRO!H$4&amp;$E170),'Hoja de Trabajo para listado'!$A$151:$Z$151,0)),0)+IFERROR(INDEX('Hoja de Trabajo para listado'!$AB$155:$BA$1048576,MATCH($A170,'Hoja de Trabajo para listado'!$AB$155:$AB$1048576,0),MATCH((CUADRO!H$4&amp;$E170),'Hoja de Trabajo para listado'!$AB$151:$BA$151,0)),0)+IFERROR(INDEX('Hoja de Trabajo para listado'!$BC$155:$CB$1048576,MATCH($A170,'Hoja de Trabajo para listado'!$BC$155:$BC$1048576,0),MATCH((CUADRO!H$4&amp;$E170),'Hoja de Trabajo para listado'!$BC$151:$CB$151,0)),0)+IFERROR(INDEX('Hoja de Trabajo para listado'!$DE$153:$DG$274,MATCH($A170,'Hoja de Trabajo para listado'!$DE$153:$DE$1048576,0),MATCH((CUADRO!H$4&amp;$E170),'Hoja de Trabajo para listado'!$DE$151:$DG$151,0)),0)+IFERROR(INDEX('Hoja de Trabajo para listado'!$CD$155:$DC$1048576,MATCH($A170,'Hoja de Trabajo para listado'!$CD$155:$CD$1048576,0),MATCH((CUADRO!H$4&amp;$E170),'Hoja de Trabajo para listado'!$CD$151:$DC$151,0)),0)</f>
        <v>1438.99</v>
      </c>
      <c r="I170" s="245">
        <f ca="1">+IFERROR(INDEX('Hoja de Trabajo para listado'!$A$155:$Z$1048576,MATCH($A170,'Hoja de Trabajo para listado'!$A$155:$A$1048576,0),MATCH((CUADRO!I$4&amp;$E170),'Hoja de Trabajo para listado'!$A$151:$Z$151,0)),0)+IFERROR(INDEX('Hoja de Trabajo para listado'!$AB$155:$BA$1048576,MATCH($A170,'Hoja de Trabajo para listado'!$AB$155:$AB$1048576,0),MATCH((CUADRO!I$4&amp;$E170),'Hoja de Trabajo para listado'!$AB$151:$BA$151,0)),0)+IFERROR(INDEX('Hoja de Trabajo para listado'!$BC$155:$CB$1048576,MATCH($A170,'Hoja de Trabajo para listado'!$BC$155:$BC$1048576,0),MATCH((CUADRO!I$4&amp;$E170),'Hoja de Trabajo para listado'!$BC$151:$CB$151,0)),0)+IFERROR(INDEX('Hoja de Trabajo para listado'!$DE$153:$DG$274,MATCH($A170,'Hoja de Trabajo para listado'!$DE$153:$DE$1048576,0),MATCH((CUADRO!I$4&amp;$E170),'Hoja de Trabajo para listado'!$DE$151:$DG$151,0)),0)+IFERROR(INDEX('Hoja de Trabajo para listado'!$CD$155:$DC$1048576,MATCH($A170,'Hoja de Trabajo para listado'!$CD$155:$CD$1048576,0),MATCH((CUADRO!I$4&amp;$E170),'Hoja de Trabajo para listado'!$CD$151:$DC$151,0)),0)</f>
        <v>0</v>
      </c>
      <c r="J170" s="245">
        <f ca="1">+IFERROR(INDEX('Hoja de Trabajo para listado'!$A$155:$Z$1048576,MATCH($A170,'Hoja de Trabajo para listado'!$A$155:$A$1048576,0),MATCH((CUADRO!J$4&amp;$E170),'Hoja de Trabajo para listado'!$A$151:$Z$151,0)),0)+IFERROR(INDEX('Hoja de Trabajo para listado'!$AB$155:$BA$1048576,MATCH($A170,'Hoja de Trabajo para listado'!$AB$155:$AB$1048576,0),MATCH((CUADRO!J$4&amp;$E170),'Hoja de Trabajo para listado'!$AB$151:$BA$151,0)),0)+IFERROR(INDEX('Hoja de Trabajo para listado'!$BC$155:$CB$1048576,MATCH($A170,'Hoja de Trabajo para listado'!$BC$155:$BC$1048576,0),MATCH((CUADRO!J$4&amp;$E170),'Hoja de Trabajo para listado'!$BC$151:$CB$151,0)),0)+IFERROR(INDEX('Hoja de Trabajo para listado'!$DE$153:$DG$274,MATCH($A170,'Hoja de Trabajo para listado'!$DE$153:$DE$1048576,0),MATCH((CUADRO!J$4&amp;$E170),'Hoja de Trabajo para listado'!$DE$151:$DG$151,0)),0)+IFERROR(INDEX('Hoja de Trabajo para listado'!$CD$155:$DC$1048576,MATCH($A170,'Hoja de Trabajo para listado'!$CD$155:$CD$1048576,0),MATCH((CUADRO!J$4&amp;$E170),'Hoja de Trabajo para listado'!$CD$151:$DC$151,0)),0)</f>
        <v>5250</v>
      </c>
      <c r="K170" s="245">
        <f ca="1">+IFERROR(INDEX('Hoja de Trabajo para listado'!$A$155:$Z$1048576,MATCH($A170,'Hoja de Trabajo para listado'!$A$155:$A$1048576,0),MATCH((CUADRO!K$4&amp;$E170),'Hoja de Trabajo para listado'!$A$151:$Z$151,0)),0)+IFERROR(INDEX('Hoja de Trabajo para listado'!$AB$155:$BA$1048576,MATCH($A170,'Hoja de Trabajo para listado'!$AB$155:$AB$1048576,0),MATCH((CUADRO!K$4&amp;$E170),'Hoja de Trabajo para listado'!$AB$151:$BA$151,0)),0)+IFERROR(INDEX('Hoja de Trabajo para listado'!$BC$155:$CB$1048576,MATCH($A170,'Hoja de Trabajo para listado'!$BC$155:$BC$1048576,0),MATCH((CUADRO!K$4&amp;$E170),'Hoja de Trabajo para listado'!$BC$151:$CB$151,0)),0)+IFERROR(INDEX('Hoja de Trabajo para listado'!$DE$153:$DG$274,MATCH($A170,'Hoja de Trabajo para listado'!$DE$153:$DE$1048576,0),MATCH((CUADRO!K$4&amp;$E170),'Hoja de Trabajo para listado'!$DE$151:$DG$151,0)),0)+IFERROR(INDEX('Hoja de Trabajo para listado'!$CD$155:$DC$1048576,MATCH($A170,'Hoja de Trabajo para listado'!$CD$155:$CD$1048576,0),MATCH((CUADRO!K$4&amp;$E170),'Hoja de Trabajo para listado'!$CD$151:$DC$151,0)),0)</f>
        <v>0</v>
      </c>
      <c r="L170" s="245">
        <f ca="1">+IFERROR(INDEX('Hoja de Trabajo para listado'!$A$155:$Z$1048576,MATCH($A170,'Hoja de Trabajo para listado'!$A$155:$A$1048576,0),MATCH((CUADRO!L$4&amp;$E170),'Hoja de Trabajo para listado'!$A$151:$Z$151,0)),0)+IFERROR(INDEX('Hoja de Trabajo para listado'!$AB$155:$BA$1048576,MATCH($A170,'Hoja de Trabajo para listado'!$AB$155:$AB$1048576,0),MATCH((CUADRO!L$4&amp;$E170),'Hoja de Trabajo para listado'!$AB$151:$BA$151,0)),0)+IFERROR(INDEX('Hoja de Trabajo para listado'!$BC$155:$CB$1048576,MATCH($A170,'Hoja de Trabajo para listado'!$BC$155:$BC$1048576,0),MATCH((CUADRO!L$4&amp;$E170),'Hoja de Trabajo para listado'!$BC$151:$CB$151,0)),0)+IFERROR(INDEX('Hoja de Trabajo para listado'!$DE$153:$DG$274,MATCH($A170,'Hoja de Trabajo para listado'!$DE$153:$DE$1048576,0),MATCH((CUADRO!L$4&amp;$E170),'Hoja de Trabajo para listado'!$DE$151:$DG$151,0)),0)+IFERROR(INDEX('Hoja de Trabajo para listado'!$CD$155:$DC$1048576,MATCH($A170,'Hoja de Trabajo para listado'!$CD$155:$CD$1048576,0),MATCH((CUADRO!L$4&amp;$E170),'Hoja de Trabajo para listado'!$CD$151:$DC$151,0)),0)</f>
        <v>0</v>
      </c>
      <c r="M170" s="245">
        <f ca="1">+IFERROR(INDEX('Hoja de Trabajo para listado'!$A$155:$Z$1048576,MATCH($A170,'Hoja de Trabajo para listado'!$A$155:$A$1048576,0),MATCH((CUADRO!M$4&amp;$E170),'Hoja de Trabajo para listado'!$A$151:$Z$151,0)),0)+IFERROR(INDEX('Hoja de Trabajo para listado'!$AB$155:$BA$1048576,MATCH($A170,'Hoja de Trabajo para listado'!$AB$155:$AB$1048576,0),MATCH((CUADRO!M$4&amp;$E170),'Hoja de Trabajo para listado'!$AB$151:$BA$151,0)),0)+IFERROR(INDEX('Hoja de Trabajo para listado'!$BC$155:$CB$1048576,MATCH($A170,'Hoja de Trabajo para listado'!$BC$155:$BC$1048576,0),MATCH((CUADRO!M$4&amp;$E170),'Hoja de Trabajo para listado'!$BC$151:$CB$151,0)),0)+IFERROR(INDEX('Hoja de Trabajo para listado'!$DE$153:$DG$274,MATCH($A170,'Hoja de Trabajo para listado'!$DE$153:$DE$1048576,0),MATCH((CUADRO!M$4&amp;$E170),'Hoja de Trabajo para listado'!$DE$151:$DG$151,0)),0)+IFERROR(INDEX('Hoja de Trabajo para listado'!$CD$155:$DC$1048576,MATCH($A170,'Hoja de Trabajo para listado'!$CD$155:$CD$1048576,0),MATCH((CUADRO!M$4&amp;$E170),'Hoja de Trabajo para listado'!$CD$151:$DC$151,0)),0)</f>
        <v>0</v>
      </c>
      <c r="N170" s="245">
        <f ca="1">+IFERROR(INDEX('Hoja de Trabajo para listado'!$A$155:$Z$1048576,MATCH($A170,'Hoja de Trabajo para listado'!$A$155:$A$1048576,0),MATCH((CUADRO!N$4&amp;$E170),'Hoja de Trabajo para listado'!$A$151:$Z$151,0)),0)+IFERROR(INDEX('Hoja de Trabajo para listado'!$AB$155:$BA$1048576,MATCH($A170,'Hoja de Trabajo para listado'!$AB$155:$AB$1048576,0),MATCH((CUADRO!N$4&amp;$E170),'Hoja de Trabajo para listado'!$AB$151:$BA$151,0)),0)+IFERROR(INDEX('Hoja de Trabajo para listado'!$BC$155:$CB$1048576,MATCH($A170,'Hoja de Trabajo para listado'!$BC$155:$BC$1048576,0),MATCH((CUADRO!N$4&amp;$E170),'Hoja de Trabajo para listado'!$BC$151:$CB$151,0)),0)+IFERROR(INDEX('Hoja de Trabajo para listado'!$DE$153:$DG$274,MATCH($A170,'Hoja de Trabajo para listado'!$DE$153:$DE$1048576,0),MATCH((CUADRO!N$4&amp;$E170),'Hoja de Trabajo para listado'!$DE$151:$DG$151,0)),0)+IFERROR(INDEX('Hoja de Trabajo para listado'!$CD$155:$DC$1048576,MATCH($A170,'Hoja de Trabajo para listado'!$CD$155:$CD$1048576,0),MATCH((CUADRO!N$4&amp;$E170),'Hoja de Trabajo para listado'!$CD$151:$DC$151,0)),0)</f>
        <v>0</v>
      </c>
      <c r="O170" s="245">
        <f ca="1">+IFERROR(INDEX('Hoja de Trabajo para listado'!$A$155:$Z$1048576,MATCH($A170,'Hoja de Trabajo para listado'!$A$155:$A$1048576,0),MATCH((CUADRO!O$4&amp;$E170),'Hoja de Trabajo para listado'!$A$151:$Z$151,0)),0)+IFERROR(INDEX('Hoja de Trabajo para listado'!$AB$155:$BA$1048576,MATCH($A170,'Hoja de Trabajo para listado'!$AB$155:$AB$1048576,0),MATCH((CUADRO!O$4&amp;$E170),'Hoja de Trabajo para listado'!$AB$151:$BA$151,0)),0)+IFERROR(INDEX('Hoja de Trabajo para listado'!$BC$155:$CB$1048576,MATCH($A170,'Hoja de Trabajo para listado'!$BC$155:$BC$1048576,0),MATCH((CUADRO!O$4&amp;$E170),'Hoja de Trabajo para listado'!$BC$151:$CB$151,0)),0)+IFERROR(INDEX('Hoja de Trabajo para listado'!$DE$153:$DG$274,MATCH($A170,'Hoja de Trabajo para listado'!$DE$153:$DE$1048576,0),MATCH((CUADRO!O$4&amp;$E170),'Hoja de Trabajo para listado'!$DE$151:$DG$151,0)),0)+IFERROR(INDEX('Hoja de Trabajo para listado'!$CD$155:$DC$1048576,MATCH($A170,'Hoja de Trabajo para listado'!$CD$155:$CD$1048576,0),MATCH((CUADRO!O$4&amp;$E170),'Hoja de Trabajo para listado'!$CD$151:$DC$151,0)),0)</f>
        <v>0</v>
      </c>
      <c r="P170" s="245">
        <f ca="1">+IFERROR(INDEX('Hoja de Trabajo para listado'!$A$155:$Z$1048576,MATCH($A170,'Hoja de Trabajo para listado'!$A$155:$A$1048576,0),MATCH((CUADRO!P$4&amp;$E170),'Hoja de Trabajo para listado'!$A$151:$Z$151,0)),0)+IFERROR(INDEX('Hoja de Trabajo para listado'!$AB$155:$BA$1048576,MATCH($A170,'Hoja de Trabajo para listado'!$AB$155:$AB$1048576,0),MATCH((CUADRO!P$4&amp;$E170),'Hoja de Trabajo para listado'!$AB$151:$BA$151,0)),0)+IFERROR(INDEX('Hoja de Trabajo para listado'!$BC$155:$CB$1048576,MATCH($A170,'Hoja de Trabajo para listado'!$BC$155:$BC$1048576,0),MATCH((CUADRO!P$4&amp;$E170),'Hoja de Trabajo para listado'!$BC$151:$CB$151,0)),0)+IFERROR(INDEX('Hoja de Trabajo para listado'!$DE$153:$DG$274,MATCH($A170,'Hoja de Trabajo para listado'!$DE$153:$DE$1048576,0),MATCH((CUADRO!P$4&amp;$E170),'Hoja de Trabajo para listado'!$DE$151:$DG$151,0)),0)+IFERROR(INDEX('Hoja de Trabajo para listado'!$CD$155:$DC$1048576,MATCH($A170,'Hoja de Trabajo para listado'!$CD$155:$CD$1048576,0),MATCH((CUADRO!P$4&amp;$E170),'Hoja de Trabajo para listado'!$CD$151:$DC$151,0)),0)</f>
        <v>0</v>
      </c>
      <c r="Q170" s="245">
        <f ca="1">+IFERROR(INDEX('Hoja de Trabajo para listado'!$A$155:$Z$1048576,MATCH($A170,'Hoja de Trabajo para listado'!$A$155:$A$1048576,0),MATCH((CUADRO!Q$4&amp;$E170),'Hoja de Trabajo para listado'!$A$151:$Z$151,0)),0)+IFERROR(INDEX('Hoja de Trabajo para listado'!$AB$155:$BA$1048576,MATCH($A170,'Hoja de Trabajo para listado'!$AB$155:$AB$1048576,0),MATCH((CUADRO!Q$4&amp;$E170),'Hoja de Trabajo para listado'!$AB$151:$BA$151,0)),0)+IFERROR(INDEX('Hoja de Trabajo para listado'!$BC$155:$CB$1048576,MATCH($A170,'Hoja de Trabajo para listado'!$BC$155:$BC$1048576,0),MATCH((CUADRO!Q$4&amp;$E170),'Hoja de Trabajo para listado'!$BC$151:$CB$151,0)),0)+IFERROR(INDEX('Hoja de Trabajo para listado'!$DE$153:$DG$274,MATCH($A170,'Hoja de Trabajo para listado'!$DE$153:$DE$1048576,0),MATCH((CUADRO!Q$4&amp;$E170),'Hoja de Trabajo para listado'!$DE$151:$DG$151,0)),0)+IFERROR(INDEX('Hoja de Trabajo para listado'!$CD$155:$DC$1048576,MATCH($A170,'Hoja de Trabajo para listado'!$CD$155:$CD$1048576,0),MATCH((CUADRO!Q$4&amp;$E170),'Hoja de Trabajo para listado'!$CD$151:$DC$151,0)),0)</f>
        <v>0</v>
      </c>
      <c r="R170" s="245">
        <f t="shared" ca="1" si="7"/>
        <v>6688.99</v>
      </c>
      <c r="S170" s="245">
        <f ca="1">+R169+R170</f>
        <v>6688.99</v>
      </c>
      <c r="T170" s="245">
        <f ca="1">+S170</f>
        <v>6688.99</v>
      </c>
      <c r="U170" s="244">
        <f t="shared" si="8"/>
        <v>2</v>
      </c>
      <c r="V170" s="333" t="str">
        <f>+VLOOKUP(A170,bd_lista!$A$3:$E$592,5,FALSE)</f>
        <v>Instituciones Descentralizadas</v>
      </c>
      <c r="W170" s="388"/>
      <c r="X170" s="242">
        <f>+VLOOKUP(A170,[4]Sheet1!$A$13:$D$744,4,FALSE)</f>
        <v>46</v>
      </c>
      <c r="Y170" s="242" t="str">
        <f>+VLOOKUP(X170,bd_lista!$A$3:$C$592,3,FALSE)</f>
        <v>Ministerio de Salud y Deportes</v>
      </c>
      <c r="Z170" s="292"/>
      <c r="AA170" s="321"/>
    </row>
    <row r="171" spans="1:27" customFormat="1" ht="15" customHeight="1">
      <c r="A171" s="251">
        <v>253</v>
      </c>
      <c r="B171" s="392">
        <f>+A171</f>
        <v>253</v>
      </c>
      <c r="C171" s="247" t="str">
        <f>+VLOOKUP(A171,bd_lista!$A$3:$C$592,3,FALSE)</f>
        <v>Entidad Ejecutora de Medio Ambiente y Agua</v>
      </c>
      <c r="D171" s="389" t="str">
        <f>+C171</f>
        <v>Entidad Ejecutora de Medio Ambiente y Agua</v>
      </c>
      <c r="E171" s="247" t="s">
        <v>1304</v>
      </c>
      <c r="F171" s="243">
        <f ca="1">+IFERROR(INDEX('Hoja de Trabajo para listado'!$A$155:$Z$1048576,MATCH($A171,'Hoja de Trabajo para listado'!$A$155:$A$1048576,0),MATCH((CUADRO!F$4&amp;$E171),'Hoja de Trabajo para listado'!$A$151:$Z$151,0)),0)+IFERROR(INDEX('Hoja de Trabajo para listado'!$AB$155:$BA$1048576,MATCH($A171,'Hoja de Trabajo para listado'!$AB$155:$AB$1048576,0),MATCH((CUADRO!F$4&amp;$E171),'Hoja de Trabajo para listado'!$AB$151:$BA$151,0)),0)+IFERROR(INDEX('Hoja de Trabajo para listado'!$BC$155:$CB$1048576,MATCH($A171,'Hoja de Trabajo para listado'!$BC$155:$BC$1048576,0),MATCH((CUADRO!F$4&amp;$E171),'Hoja de Trabajo para listado'!$BC$151:$CB$151,0)),0)+IFERROR(INDEX('Hoja de Trabajo para listado'!$DE$153:$DG$274,MATCH($A171,'Hoja de Trabajo para listado'!$DE$153:$DE$1048576,0),MATCH((CUADRO!F$4&amp;$E171),'Hoja de Trabajo para listado'!$DE$151:$DG$151,0)),0)+IFERROR(INDEX('Hoja de Trabajo para listado'!$CD$155:$DC$1048576,MATCH($A171,'Hoja de Trabajo para listado'!$CD$155:$CD$1048576,0),MATCH((CUADRO!F$4&amp;$E171),'Hoja de Trabajo para listado'!$CD$151:$DC$151,0)),0)</f>
        <v>0</v>
      </c>
      <c r="G171" s="243">
        <f ca="1">+IFERROR(INDEX('Hoja de Trabajo para listado'!$A$155:$Z$1048576,MATCH($A171,'Hoja de Trabajo para listado'!$A$155:$A$1048576,0),MATCH((CUADRO!G$4&amp;$E171),'Hoja de Trabajo para listado'!$A$151:$Z$151,0)),0)+IFERROR(INDEX('Hoja de Trabajo para listado'!$AB$155:$BA$1048576,MATCH($A171,'Hoja de Trabajo para listado'!$AB$155:$AB$1048576,0),MATCH((CUADRO!G$4&amp;$E171),'Hoja de Trabajo para listado'!$AB$151:$BA$151,0)),0)+IFERROR(INDEX('Hoja de Trabajo para listado'!$BC$155:$CB$1048576,MATCH($A171,'Hoja de Trabajo para listado'!$BC$155:$BC$1048576,0),MATCH((CUADRO!G$4&amp;$E171),'Hoja de Trabajo para listado'!$BC$151:$CB$151,0)),0)+IFERROR(INDEX('Hoja de Trabajo para listado'!$DE$153:$DG$274,MATCH($A171,'Hoja de Trabajo para listado'!$DE$153:$DE$1048576,0),MATCH((CUADRO!G$4&amp;$E171),'Hoja de Trabajo para listado'!$DE$151:$DG$151,0)),0)+IFERROR(INDEX('Hoja de Trabajo para listado'!$CD$155:$DC$1048576,MATCH($A171,'Hoja de Trabajo para listado'!$CD$155:$CD$1048576,0),MATCH((CUADRO!G$4&amp;$E171),'Hoja de Trabajo para listado'!$CD$151:$DC$151,0)),0)</f>
        <v>66186.720000000001</v>
      </c>
      <c r="H171" s="243">
        <f ca="1">+IFERROR(INDEX('Hoja de Trabajo para listado'!$A$155:$Z$1048576,MATCH($A171,'Hoja de Trabajo para listado'!$A$155:$A$1048576,0),MATCH((CUADRO!H$4&amp;$E171),'Hoja de Trabajo para listado'!$A$151:$Z$151,0)),0)+IFERROR(INDEX('Hoja de Trabajo para listado'!$AB$155:$BA$1048576,MATCH($A171,'Hoja de Trabajo para listado'!$AB$155:$AB$1048576,0),MATCH((CUADRO!H$4&amp;$E171),'Hoja de Trabajo para listado'!$AB$151:$BA$151,0)),0)+IFERROR(INDEX('Hoja de Trabajo para listado'!$BC$155:$CB$1048576,MATCH($A171,'Hoja de Trabajo para listado'!$BC$155:$BC$1048576,0),MATCH((CUADRO!H$4&amp;$E171),'Hoja de Trabajo para listado'!$BC$151:$CB$151,0)),0)+IFERROR(INDEX('Hoja de Trabajo para listado'!$DE$153:$DG$274,MATCH($A171,'Hoja de Trabajo para listado'!$DE$153:$DE$1048576,0),MATCH((CUADRO!H$4&amp;$E171),'Hoja de Trabajo para listado'!$DE$151:$DG$151,0)),0)+IFERROR(INDEX('Hoja de Trabajo para listado'!$CD$155:$DC$1048576,MATCH($A171,'Hoja de Trabajo para listado'!$CD$155:$CD$1048576,0),MATCH((CUADRO!H$4&amp;$E171),'Hoja de Trabajo para listado'!$CD$151:$DC$151,0)),0)</f>
        <v>15315757.75</v>
      </c>
      <c r="I171" s="243">
        <f ca="1">+IFERROR(INDEX('Hoja de Trabajo para listado'!$A$155:$Z$1048576,MATCH($A171,'Hoja de Trabajo para listado'!$A$155:$A$1048576,0),MATCH((CUADRO!I$4&amp;$E171),'Hoja de Trabajo para listado'!$A$151:$Z$151,0)),0)+IFERROR(INDEX('Hoja de Trabajo para listado'!$AB$155:$BA$1048576,MATCH($A171,'Hoja de Trabajo para listado'!$AB$155:$AB$1048576,0),MATCH((CUADRO!I$4&amp;$E171),'Hoja de Trabajo para listado'!$AB$151:$BA$151,0)),0)+IFERROR(INDEX('Hoja de Trabajo para listado'!$BC$155:$CB$1048576,MATCH($A171,'Hoja de Trabajo para listado'!$BC$155:$BC$1048576,0),MATCH((CUADRO!I$4&amp;$E171),'Hoja de Trabajo para listado'!$BC$151:$CB$151,0)),0)+IFERROR(INDEX('Hoja de Trabajo para listado'!$DE$153:$DG$274,MATCH($A171,'Hoja de Trabajo para listado'!$DE$153:$DE$1048576,0),MATCH((CUADRO!I$4&amp;$E171),'Hoja de Trabajo para listado'!$DE$151:$DG$151,0)),0)+IFERROR(INDEX('Hoja de Trabajo para listado'!$CD$155:$DC$1048576,MATCH($A171,'Hoja de Trabajo para listado'!$CD$155:$CD$1048576,0),MATCH((CUADRO!I$4&amp;$E171),'Hoja de Trabajo para listado'!$CD$151:$DC$151,0)),0)</f>
        <v>8232000</v>
      </c>
      <c r="J171" s="243">
        <f ca="1">+IFERROR(INDEX('Hoja de Trabajo para listado'!$A$155:$Z$1048576,MATCH($A171,'Hoja de Trabajo para listado'!$A$155:$A$1048576,0),MATCH((CUADRO!J$4&amp;$E171),'Hoja de Trabajo para listado'!$A$151:$Z$151,0)),0)+IFERROR(INDEX('Hoja de Trabajo para listado'!$AB$155:$BA$1048576,MATCH($A171,'Hoja de Trabajo para listado'!$AB$155:$AB$1048576,0),MATCH((CUADRO!J$4&amp;$E171),'Hoja de Trabajo para listado'!$AB$151:$BA$151,0)),0)+IFERROR(INDEX('Hoja de Trabajo para listado'!$BC$155:$CB$1048576,MATCH($A171,'Hoja de Trabajo para listado'!$BC$155:$BC$1048576,0),MATCH((CUADRO!J$4&amp;$E171),'Hoja de Trabajo para listado'!$BC$151:$CB$151,0)),0)+IFERROR(INDEX('Hoja de Trabajo para listado'!$DE$153:$DG$274,MATCH($A171,'Hoja de Trabajo para listado'!$DE$153:$DE$1048576,0),MATCH((CUADRO!J$4&amp;$E171),'Hoja de Trabajo para listado'!$DE$151:$DG$151,0)),0)+IFERROR(INDEX('Hoja de Trabajo para listado'!$CD$155:$DC$1048576,MATCH($A171,'Hoja de Trabajo para listado'!$CD$155:$CD$1048576,0),MATCH((CUADRO!J$4&amp;$E171),'Hoja de Trabajo para listado'!$CD$151:$DC$151,0)),0)</f>
        <v>0</v>
      </c>
      <c r="K171" s="243">
        <f ca="1">+IFERROR(INDEX('Hoja de Trabajo para listado'!$A$155:$Z$1048576,MATCH($A171,'Hoja de Trabajo para listado'!$A$155:$A$1048576,0),MATCH((CUADRO!K$4&amp;$E171),'Hoja de Trabajo para listado'!$A$151:$Z$151,0)),0)+IFERROR(INDEX('Hoja de Trabajo para listado'!$AB$155:$BA$1048576,MATCH($A171,'Hoja de Trabajo para listado'!$AB$155:$AB$1048576,0),MATCH((CUADRO!K$4&amp;$E171),'Hoja de Trabajo para listado'!$AB$151:$BA$151,0)),0)+IFERROR(INDEX('Hoja de Trabajo para listado'!$BC$155:$CB$1048576,MATCH($A171,'Hoja de Trabajo para listado'!$BC$155:$BC$1048576,0),MATCH((CUADRO!K$4&amp;$E171),'Hoja de Trabajo para listado'!$BC$151:$CB$151,0)),0)+IFERROR(INDEX('Hoja de Trabajo para listado'!$DE$153:$DG$274,MATCH($A171,'Hoja de Trabajo para listado'!$DE$153:$DE$1048576,0),MATCH((CUADRO!K$4&amp;$E171),'Hoja de Trabajo para listado'!$DE$151:$DG$151,0)),0)+IFERROR(INDEX('Hoja de Trabajo para listado'!$CD$155:$DC$1048576,MATCH($A171,'Hoja de Trabajo para listado'!$CD$155:$CD$1048576,0),MATCH((CUADRO!K$4&amp;$E171),'Hoja de Trabajo para listado'!$CD$151:$DC$151,0)),0)</f>
        <v>0</v>
      </c>
      <c r="L171" s="243">
        <f ca="1">+IFERROR(INDEX('Hoja de Trabajo para listado'!$A$155:$Z$1048576,MATCH($A171,'Hoja de Trabajo para listado'!$A$155:$A$1048576,0),MATCH((CUADRO!L$4&amp;$E171),'Hoja de Trabajo para listado'!$A$151:$Z$151,0)),0)+IFERROR(INDEX('Hoja de Trabajo para listado'!$AB$155:$BA$1048576,MATCH($A171,'Hoja de Trabajo para listado'!$AB$155:$AB$1048576,0),MATCH((CUADRO!L$4&amp;$E171),'Hoja de Trabajo para listado'!$AB$151:$BA$151,0)),0)+IFERROR(INDEX('Hoja de Trabajo para listado'!$BC$155:$CB$1048576,MATCH($A171,'Hoja de Trabajo para listado'!$BC$155:$BC$1048576,0),MATCH((CUADRO!L$4&amp;$E171),'Hoja de Trabajo para listado'!$BC$151:$CB$151,0)),0)+IFERROR(INDEX('Hoja de Trabajo para listado'!$DE$153:$DG$274,MATCH($A171,'Hoja de Trabajo para listado'!$DE$153:$DE$1048576,0),MATCH((CUADRO!L$4&amp;$E171),'Hoja de Trabajo para listado'!$DE$151:$DG$151,0)),0)+IFERROR(INDEX('Hoja de Trabajo para listado'!$CD$155:$DC$1048576,MATCH($A171,'Hoja de Trabajo para listado'!$CD$155:$CD$1048576,0),MATCH((CUADRO!L$4&amp;$E171),'Hoja de Trabajo para listado'!$CD$151:$DC$151,0)),0)</f>
        <v>0</v>
      </c>
      <c r="M171" s="243">
        <f ca="1">+IFERROR(INDEX('Hoja de Trabajo para listado'!$A$155:$Z$1048576,MATCH($A171,'Hoja de Trabajo para listado'!$A$155:$A$1048576,0),MATCH((CUADRO!M$4&amp;$E171),'Hoja de Trabajo para listado'!$A$151:$Z$151,0)),0)+IFERROR(INDEX('Hoja de Trabajo para listado'!$AB$155:$BA$1048576,MATCH($A171,'Hoja de Trabajo para listado'!$AB$155:$AB$1048576,0),MATCH((CUADRO!M$4&amp;$E171),'Hoja de Trabajo para listado'!$AB$151:$BA$151,0)),0)+IFERROR(INDEX('Hoja de Trabajo para listado'!$BC$155:$CB$1048576,MATCH($A171,'Hoja de Trabajo para listado'!$BC$155:$BC$1048576,0),MATCH((CUADRO!M$4&amp;$E171),'Hoja de Trabajo para listado'!$BC$151:$CB$151,0)),0)+IFERROR(INDEX('Hoja de Trabajo para listado'!$DE$153:$DG$274,MATCH($A171,'Hoja de Trabajo para listado'!$DE$153:$DE$1048576,0),MATCH((CUADRO!M$4&amp;$E171),'Hoja de Trabajo para listado'!$DE$151:$DG$151,0)),0)+IFERROR(INDEX('Hoja de Trabajo para listado'!$CD$155:$DC$1048576,MATCH($A171,'Hoja de Trabajo para listado'!$CD$155:$CD$1048576,0),MATCH((CUADRO!M$4&amp;$E171),'Hoja de Trabajo para listado'!$CD$151:$DC$151,0)),0)</f>
        <v>0</v>
      </c>
      <c r="N171" s="243">
        <f ca="1">+IFERROR(INDEX('Hoja de Trabajo para listado'!$A$155:$Z$1048576,MATCH($A171,'Hoja de Trabajo para listado'!$A$155:$A$1048576,0),MATCH((CUADRO!N$4&amp;$E171),'Hoja de Trabajo para listado'!$A$151:$Z$151,0)),0)+IFERROR(INDEX('Hoja de Trabajo para listado'!$AB$155:$BA$1048576,MATCH($A171,'Hoja de Trabajo para listado'!$AB$155:$AB$1048576,0),MATCH((CUADRO!N$4&amp;$E171),'Hoja de Trabajo para listado'!$AB$151:$BA$151,0)),0)+IFERROR(INDEX('Hoja de Trabajo para listado'!$BC$155:$CB$1048576,MATCH($A171,'Hoja de Trabajo para listado'!$BC$155:$BC$1048576,0),MATCH((CUADRO!N$4&amp;$E171),'Hoja de Trabajo para listado'!$BC$151:$CB$151,0)),0)+IFERROR(INDEX('Hoja de Trabajo para listado'!$DE$153:$DG$274,MATCH($A171,'Hoja de Trabajo para listado'!$DE$153:$DE$1048576,0),MATCH((CUADRO!N$4&amp;$E171),'Hoja de Trabajo para listado'!$DE$151:$DG$151,0)),0)+IFERROR(INDEX('Hoja de Trabajo para listado'!$CD$155:$DC$1048576,MATCH($A171,'Hoja de Trabajo para listado'!$CD$155:$CD$1048576,0),MATCH((CUADRO!N$4&amp;$E171),'Hoja de Trabajo para listado'!$CD$151:$DC$151,0)),0)</f>
        <v>0</v>
      </c>
      <c r="O171" s="243">
        <f ca="1">+IFERROR(INDEX('Hoja de Trabajo para listado'!$A$155:$Z$1048576,MATCH($A171,'Hoja de Trabajo para listado'!$A$155:$A$1048576,0),MATCH((CUADRO!O$4&amp;$E171),'Hoja de Trabajo para listado'!$A$151:$Z$151,0)),0)+IFERROR(INDEX('Hoja de Trabajo para listado'!$AB$155:$BA$1048576,MATCH($A171,'Hoja de Trabajo para listado'!$AB$155:$AB$1048576,0),MATCH((CUADRO!O$4&amp;$E171),'Hoja de Trabajo para listado'!$AB$151:$BA$151,0)),0)+IFERROR(INDEX('Hoja de Trabajo para listado'!$BC$155:$CB$1048576,MATCH($A171,'Hoja de Trabajo para listado'!$BC$155:$BC$1048576,0),MATCH((CUADRO!O$4&amp;$E171),'Hoja de Trabajo para listado'!$BC$151:$CB$151,0)),0)+IFERROR(INDEX('Hoja de Trabajo para listado'!$DE$153:$DG$274,MATCH($A171,'Hoja de Trabajo para listado'!$DE$153:$DE$1048576,0),MATCH((CUADRO!O$4&amp;$E171),'Hoja de Trabajo para listado'!$DE$151:$DG$151,0)),0)+IFERROR(INDEX('Hoja de Trabajo para listado'!$CD$155:$DC$1048576,MATCH($A171,'Hoja de Trabajo para listado'!$CD$155:$CD$1048576,0),MATCH((CUADRO!O$4&amp;$E171),'Hoja de Trabajo para listado'!$CD$151:$DC$151,0)),0)</f>
        <v>0</v>
      </c>
      <c r="P171" s="243">
        <f ca="1">+IFERROR(INDEX('Hoja de Trabajo para listado'!$A$155:$Z$1048576,MATCH($A171,'Hoja de Trabajo para listado'!$A$155:$A$1048576,0),MATCH((CUADRO!P$4&amp;$E171),'Hoja de Trabajo para listado'!$A$151:$Z$151,0)),0)+IFERROR(INDEX('Hoja de Trabajo para listado'!$AB$155:$BA$1048576,MATCH($A171,'Hoja de Trabajo para listado'!$AB$155:$AB$1048576,0),MATCH((CUADRO!P$4&amp;$E171),'Hoja de Trabajo para listado'!$AB$151:$BA$151,0)),0)+IFERROR(INDEX('Hoja de Trabajo para listado'!$BC$155:$CB$1048576,MATCH($A171,'Hoja de Trabajo para listado'!$BC$155:$BC$1048576,0),MATCH((CUADRO!P$4&amp;$E171),'Hoja de Trabajo para listado'!$BC$151:$CB$151,0)),0)+IFERROR(INDEX('Hoja de Trabajo para listado'!$DE$153:$DG$274,MATCH($A171,'Hoja de Trabajo para listado'!$DE$153:$DE$1048576,0),MATCH((CUADRO!P$4&amp;$E171),'Hoja de Trabajo para listado'!$DE$151:$DG$151,0)),0)+IFERROR(INDEX('Hoja de Trabajo para listado'!$CD$155:$DC$1048576,MATCH($A171,'Hoja de Trabajo para listado'!$CD$155:$CD$1048576,0),MATCH((CUADRO!P$4&amp;$E171),'Hoja de Trabajo para listado'!$CD$151:$DC$151,0)),0)</f>
        <v>0</v>
      </c>
      <c r="Q171" s="243">
        <f ca="1">+IFERROR(INDEX('Hoja de Trabajo para listado'!$A$155:$Z$1048576,MATCH($A171,'Hoja de Trabajo para listado'!$A$155:$A$1048576,0),MATCH((CUADRO!Q$4&amp;$E171),'Hoja de Trabajo para listado'!$A$151:$Z$151,0)),0)+IFERROR(INDEX('Hoja de Trabajo para listado'!$AB$155:$BA$1048576,MATCH($A171,'Hoja de Trabajo para listado'!$AB$155:$AB$1048576,0),MATCH((CUADRO!Q$4&amp;$E171),'Hoja de Trabajo para listado'!$AB$151:$BA$151,0)),0)+IFERROR(INDEX('Hoja de Trabajo para listado'!$BC$155:$CB$1048576,MATCH($A171,'Hoja de Trabajo para listado'!$BC$155:$BC$1048576,0),MATCH((CUADRO!Q$4&amp;$E171),'Hoja de Trabajo para listado'!$BC$151:$CB$151,0)),0)+IFERROR(INDEX('Hoja de Trabajo para listado'!$DE$153:$DG$274,MATCH($A171,'Hoja de Trabajo para listado'!$DE$153:$DE$1048576,0),MATCH((CUADRO!Q$4&amp;$E171),'Hoja de Trabajo para listado'!$DE$151:$DG$151,0)),0)+IFERROR(INDEX('Hoja de Trabajo para listado'!$CD$155:$DC$1048576,MATCH($A171,'Hoja de Trabajo para listado'!$CD$155:$CD$1048576,0),MATCH((CUADRO!Q$4&amp;$E171),'Hoja de Trabajo para listado'!$CD$151:$DC$151,0)),0)</f>
        <v>0</v>
      </c>
      <c r="R171" s="243">
        <f t="shared" ca="1" si="7"/>
        <v>23613944.469999999</v>
      </c>
      <c r="S171" s="243"/>
      <c r="T171" s="243">
        <f ca="1">+T172</f>
        <v>53028731.899999999</v>
      </c>
      <c r="U171" s="242">
        <f t="shared" si="8"/>
        <v>1</v>
      </c>
      <c r="V171" s="333" t="str">
        <f>+VLOOKUP(A171,bd_lista!$A$3:$E$592,5,FALSE)</f>
        <v>Instituciones Descentralizadas</v>
      </c>
      <c r="W171" s="387" t="str">
        <f>+V171</f>
        <v>Instituciones Descentralizadas</v>
      </c>
      <c r="X171" s="242">
        <f>+VLOOKUP(A171,[4]Sheet1!$A$13:$D$744,4,FALSE)</f>
        <v>86</v>
      </c>
      <c r="Y171" s="242" t="str">
        <f>+VLOOKUP(X171,bd_lista!$A$3:$C$592,3,FALSE)</f>
        <v>Ministerio de Medio Ambiente y Agua</v>
      </c>
      <c r="Z171" s="294">
        <f>+X171</f>
        <v>86</v>
      </c>
      <c r="AA171" s="295" t="str">
        <f>+Y171</f>
        <v>Ministerio de Medio Ambiente y Agua</v>
      </c>
    </row>
    <row r="172" spans="1:27" customFormat="1" ht="15" customHeight="1">
      <c r="A172" s="32">
        <v>253</v>
      </c>
      <c r="B172" s="393"/>
      <c r="C172" s="333" t="str">
        <f>+VLOOKUP(A172,bd_lista!$A$3:$C$592,3,FALSE)</f>
        <v>Entidad Ejecutora de Medio Ambiente y Agua</v>
      </c>
      <c r="D172" s="390"/>
      <c r="E172" s="333" t="s">
        <v>1305</v>
      </c>
      <c r="F172" s="245">
        <f ca="1">+IFERROR(INDEX('Hoja de Trabajo para listado'!$A$155:$Z$1048576,MATCH($A172,'Hoja de Trabajo para listado'!$A$155:$A$1048576,0),MATCH((CUADRO!F$4&amp;$E172),'Hoja de Trabajo para listado'!$A$151:$Z$151,0)),0)+IFERROR(INDEX('Hoja de Trabajo para listado'!$AB$155:$BA$1048576,MATCH($A172,'Hoja de Trabajo para listado'!$AB$155:$AB$1048576,0),MATCH((CUADRO!F$4&amp;$E172),'Hoja de Trabajo para listado'!$AB$151:$BA$151,0)),0)+IFERROR(INDEX('Hoja de Trabajo para listado'!$BC$155:$CB$1048576,MATCH($A172,'Hoja de Trabajo para listado'!$BC$155:$BC$1048576,0),MATCH((CUADRO!F$4&amp;$E172),'Hoja de Trabajo para listado'!$BC$151:$CB$151,0)),0)+IFERROR(INDEX('Hoja de Trabajo para listado'!$DE$153:$DG$274,MATCH($A172,'Hoja de Trabajo para listado'!$DE$153:$DE$1048576,0),MATCH((CUADRO!F$4&amp;$E172),'Hoja de Trabajo para listado'!$DE$151:$DG$151,0)),0)+IFERROR(INDEX('Hoja de Trabajo para listado'!$CD$155:$DC$1048576,MATCH($A172,'Hoja de Trabajo para listado'!$CD$155:$CD$1048576,0),MATCH((CUADRO!F$4&amp;$E172),'Hoja de Trabajo para listado'!$CD$151:$DC$151,0)),0)</f>
        <v>0</v>
      </c>
      <c r="G172" s="245">
        <f ca="1">+IFERROR(INDEX('Hoja de Trabajo para listado'!$A$155:$Z$1048576,MATCH($A172,'Hoja de Trabajo para listado'!$A$155:$A$1048576,0),MATCH((CUADRO!G$4&amp;$E172),'Hoja de Trabajo para listado'!$A$151:$Z$151,0)),0)+IFERROR(INDEX('Hoja de Trabajo para listado'!$AB$155:$BA$1048576,MATCH($A172,'Hoja de Trabajo para listado'!$AB$155:$AB$1048576,0),MATCH((CUADRO!G$4&amp;$E172),'Hoja de Trabajo para listado'!$AB$151:$BA$151,0)),0)+IFERROR(INDEX('Hoja de Trabajo para listado'!$BC$155:$CB$1048576,MATCH($A172,'Hoja de Trabajo para listado'!$BC$155:$BC$1048576,0),MATCH((CUADRO!G$4&amp;$E172),'Hoja de Trabajo para listado'!$BC$151:$CB$151,0)),0)+IFERROR(INDEX('Hoja de Trabajo para listado'!$DE$153:$DG$274,MATCH($A172,'Hoja de Trabajo para listado'!$DE$153:$DE$1048576,0),MATCH((CUADRO!G$4&amp;$E172),'Hoja de Trabajo para listado'!$DE$151:$DG$151,0)),0)+IFERROR(INDEX('Hoja de Trabajo para listado'!$CD$155:$DC$1048576,MATCH($A172,'Hoja de Trabajo para listado'!$CD$155:$CD$1048576,0),MATCH((CUADRO!G$4&amp;$E172),'Hoja de Trabajo para listado'!$CD$151:$DC$151,0)),0)</f>
        <v>0</v>
      </c>
      <c r="H172" s="245">
        <f ca="1">+IFERROR(INDEX('Hoja de Trabajo para listado'!$A$155:$Z$1048576,MATCH($A172,'Hoja de Trabajo para listado'!$A$155:$A$1048576,0),MATCH((CUADRO!H$4&amp;$E172),'Hoja de Trabajo para listado'!$A$151:$Z$151,0)),0)+IFERROR(INDEX('Hoja de Trabajo para listado'!$AB$155:$BA$1048576,MATCH($A172,'Hoja de Trabajo para listado'!$AB$155:$AB$1048576,0),MATCH((CUADRO!H$4&amp;$E172),'Hoja de Trabajo para listado'!$AB$151:$BA$151,0)),0)+IFERROR(INDEX('Hoja de Trabajo para listado'!$BC$155:$CB$1048576,MATCH($A172,'Hoja de Trabajo para listado'!$BC$155:$BC$1048576,0),MATCH((CUADRO!H$4&amp;$E172),'Hoja de Trabajo para listado'!$BC$151:$CB$151,0)),0)+IFERROR(INDEX('Hoja de Trabajo para listado'!$DE$153:$DG$274,MATCH($A172,'Hoja de Trabajo para listado'!$DE$153:$DE$1048576,0),MATCH((CUADRO!H$4&amp;$E172),'Hoja de Trabajo para listado'!$DE$151:$DG$151,0)),0)+IFERROR(INDEX('Hoja de Trabajo para listado'!$CD$155:$DC$1048576,MATCH($A172,'Hoja de Trabajo para listado'!$CD$155:$CD$1048576,0),MATCH((CUADRO!H$4&amp;$E172),'Hoja de Trabajo para listado'!$CD$151:$DC$151,0)),0)</f>
        <v>15065613.77</v>
      </c>
      <c r="I172" s="245">
        <f ca="1">+IFERROR(INDEX('Hoja de Trabajo para listado'!$A$155:$Z$1048576,MATCH($A172,'Hoja de Trabajo para listado'!$A$155:$A$1048576,0),MATCH((CUADRO!I$4&amp;$E172),'Hoja de Trabajo para listado'!$A$151:$Z$151,0)),0)+IFERROR(INDEX('Hoja de Trabajo para listado'!$AB$155:$BA$1048576,MATCH($A172,'Hoja de Trabajo para listado'!$AB$155:$AB$1048576,0),MATCH((CUADRO!I$4&amp;$E172),'Hoja de Trabajo para listado'!$AB$151:$BA$151,0)),0)+IFERROR(INDEX('Hoja de Trabajo para listado'!$BC$155:$CB$1048576,MATCH($A172,'Hoja de Trabajo para listado'!$BC$155:$BC$1048576,0),MATCH((CUADRO!I$4&amp;$E172),'Hoja de Trabajo para listado'!$BC$151:$CB$151,0)),0)+IFERROR(INDEX('Hoja de Trabajo para listado'!$DE$153:$DG$274,MATCH($A172,'Hoja de Trabajo para listado'!$DE$153:$DE$1048576,0),MATCH((CUADRO!I$4&amp;$E172),'Hoja de Trabajo para listado'!$DE$151:$DG$151,0)),0)+IFERROR(INDEX('Hoja de Trabajo para listado'!$CD$155:$DC$1048576,MATCH($A172,'Hoja de Trabajo para listado'!$CD$155:$CD$1048576,0),MATCH((CUADRO!I$4&amp;$E172),'Hoja de Trabajo para listado'!$CD$151:$DC$151,0)),0)</f>
        <v>8232000</v>
      </c>
      <c r="J172" s="245">
        <f ca="1">+IFERROR(INDEX('Hoja de Trabajo para listado'!$A$155:$Z$1048576,MATCH($A172,'Hoja de Trabajo para listado'!$A$155:$A$1048576,0),MATCH((CUADRO!J$4&amp;$E172),'Hoja de Trabajo para listado'!$A$151:$Z$151,0)),0)+IFERROR(INDEX('Hoja de Trabajo para listado'!$AB$155:$BA$1048576,MATCH($A172,'Hoja de Trabajo para listado'!$AB$155:$AB$1048576,0),MATCH((CUADRO!J$4&amp;$E172),'Hoja de Trabajo para listado'!$AB$151:$BA$151,0)),0)+IFERROR(INDEX('Hoja de Trabajo para listado'!$BC$155:$CB$1048576,MATCH($A172,'Hoja de Trabajo para listado'!$BC$155:$BC$1048576,0),MATCH((CUADRO!J$4&amp;$E172),'Hoja de Trabajo para listado'!$BC$151:$CB$151,0)),0)+IFERROR(INDEX('Hoja de Trabajo para listado'!$DE$153:$DG$274,MATCH($A172,'Hoja de Trabajo para listado'!$DE$153:$DE$1048576,0),MATCH((CUADRO!J$4&amp;$E172),'Hoja de Trabajo para listado'!$DE$151:$DG$151,0)),0)+IFERROR(INDEX('Hoja de Trabajo para listado'!$CD$155:$DC$1048576,MATCH($A172,'Hoja de Trabajo para listado'!$CD$155:$CD$1048576,0),MATCH((CUADRO!J$4&amp;$E172),'Hoja de Trabajo para listado'!$CD$151:$DC$151,0)),0)</f>
        <v>6117173.6600000001</v>
      </c>
      <c r="K172" s="245">
        <f ca="1">+IFERROR(INDEX('Hoja de Trabajo para listado'!$A$155:$Z$1048576,MATCH($A172,'Hoja de Trabajo para listado'!$A$155:$A$1048576,0),MATCH((CUADRO!K$4&amp;$E172),'Hoja de Trabajo para listado'!$A$151:$Z$151,0)),0)+IFERROR(INDEX('Hoja de Trabajo para listado'!$AB$155:$BA$1048576,MATCH($A172,'Hoja de Trabajo para listado'!$AB$155:$AB$1048576,0),MATCH((CUADRO!K$4&amp;$E172),'Hoja de Trabajo para listado'!$AB$151:$BA$151,0)),0)+IFERROR(INDEX('Hoja de Trabajo para listado'!$BC$155:$CB$1048576,MATCH($A172,'Hoja de Trabajo para listado'!$BC$155:$BC$1048576,0),MATCH((CUADRO!K$4&amp;$E172),'Hoja de Trabajo para listado'!$BC$151:$CB$151,0)),0)+IFERROR(INDEX('Hoja de Trabajo para listado'!$DE$153:$DG$274,MATCH($A172,'Hoja de Trabajo para listado'!$DE$153:$DE$1048576,0),MATCH((CUADRO!K$4&amp;$E172),'Hoja de Trabajo para listado'!$DE$151:$DG$151,0)),0)+IFERROR(INDEX('Hoja de Trabajo para listado'!$CD$155:$DC$1048576,MATCH($A172,'Hoja de Trabajo para listado'!$CD$155:$CD$1048576,0),MATCH((CUADRO!K$4&amp;$E172),'Hoja de Trabajo para listado'!$CD$151:$DC$151,0)),0)</f>
        <v>0</v>
      </c>
      <c r="L172" s="245">
        <f ca="1">+IFERROR(INDEX('Hoja de Trabajo para listado'!$A$155:$Z$1048576,MATCH($A172,'Hoja de Trabajo para listado'!$A$155:$A$1048576,0),MATCH((CUADRO!L$4&amp;$E172),'Hoja de Trabajo para listado'!$A$151:$Z$151,0)),0)+IFERROR(INDEX('Hoja de Trabajo para listado'!$AB$155:$BA$1048576,MATCH($A172,'Hoja de Trabajo para listado'!$AB$155:$AB$1048576,0),MATCH((CUADRO!L$4&amp;$E172),'Hoja de Trabajo para listado'!$AB$151:$BA$151,0)),0)+IFERROR(INDEX('Hoja de Trabajo para listado'!$BC$155:$CB$1048576,MATCH($A172,'Hoja de Trabajo para listado'!$BC$155:$BC$1048576,0),MATCH((CUADRO!L$4&amp;$E172),'Hoja de Trabajo para listado'!$BC$151:$CB$151,0)),0)+IFERROR(INDEX('Hoja de Trabajo para listado'!$DE$153:$DG$274,MATCH($A172,'Hoja de Trabajo para listado'!$DE$153:$DE$1048576,0),MATCH((CUADRO!L$4&amp;$E172),'Hoja de Trabajo para listado'!$DE$151:$DG$151,0)),0)+IFERROR(INDEX('Hoja de Trabajo para listado'!$CD$155:$DC$1048576,MATCH($A172,'Hoja de Trabajo para listado'!$CD$155:$CD$1048576,0),MATCH((CUADRO!L$4&amp;$E172),'Hoja de Trabajo para listado'!$CD$151:$DC$151,0)),0)</f>
        <v>0</v>
      </c>
      <c r="M172" s="245">
        <f ca="1">+IFERROR(INDEX('Hoja de Trabajo para listado'!$A$155:$Z$1048576,MATCH($A172,'Hoja de Trabajo para listado'!$A$155:$A$1048576,0),MATCH((CUADRO!M$4&amp;$E172),'Hoja de Trabajo para listado'!$A$151:$Z$151,0)),0)+IFERROR(INDEX('Hoja de Trabajo para listado'!$AB$155:$BA$1048576,MATCH($A172,'Hoja de Trabajo para listado'!$AB$155:$AB$1048576,0),MATCH((CUADRO!M$4&amp;$E172),'Hoja de Trabajo para listado'!$AB$151:$BA$151,0)),0)+IFERROR(INDEX('Hoja de Trabajo para listado'!$BC$155:$CB$1048576,MATCH($A172,'Hoja de Trabajo para listado'!$BC$155:$BC$1048576,0),MATCH((CUADRO!M$4&amp;$E172),'Hoja de Trabajo para listado'!$BC$151:$CB$151,0)),0)+IFERROR(INDEX('Hoja de Trabajo para listado'!$DE$153:$DG$274,MATCH($A172,'Hoja de Trabajo para listado'!$DE$153:$DE$1048576,0),MATCH((CUADRO!M$4&amp;$E172),'Hoja de Trabajo para listado'!$DE$151:$DG$151,0)),0)+IFERROR(INDEX('Hoja de Trabajo para listado'!$CD$155:$DC$1048576,MATCH($A172,'Hoja de Trabajo para listado'!$CD$155:$CD$1048576,0),MATCH((CUADRO!M$4&amp;$E172),'Hoja de Trabajo para listado'!$CD$151:$DC$151,0)),0)</f>
        <v>0</v>
      </c>
      <c r="N172" s="245">
        <f ca="1">+IFERROR(INDEX('Hoja de Trabajo para listado'!$A$155:$Z$1048576,MATCH($A172,'Hoja de Trabajo para listado'!$A$155:$A$1048576,0),MATCH((CUADRO!N$4&amp;$E172),'Hoja de Trabajo para listado'!$A$151:$Z$151,0)),0)+IFERROR(INDEX('Hoja de Trabajo para listado'!$AB$155:$BA$1048576,MATCH($A172,'Hoja de Trabajo para listado'!$AB$155:$AB$1048576,0),MATCH((CUADRO!N$4&amp;$E172),'Hoja de Trabajo para listado'!$AB$151:$BA$151,0)),0)+IFERROR(INDEX('Hoja de Trabajo para listado'!$BC$155:$CB$1048576,MATCH($A172,'Hoja de Trabajo para listado'!$BC$155:$BC$1048576,0),MATCH((CUADRO!N$4&amp;$E172),'Hoja de Trabajo para listado'!$BC$151:$CB$151,0)),0)+IFERROR(INDEX('Hoja de Trabajo para listado'!$DE$153:$DG$274,MATCH($A172,'Hoja de Trabajo para listado'!$DE$153:$DE$1048576,0),MATCH((CUADRO!N$4&amp;$E172),'Hoja de Trabajo para listado'!$DE$151:$DG$151,0)),0)+IFERROR(INDEX('Hoja de Trabajo para listado'!$CD$155:$DC$1048576,MATCH($A172,'Hoja de Trabajo para listado'!$CD$155:$CD$1048576,0),MATCH((CUADRO!N$4&amp;$E172),'Hoja de Trabajo para listado'!$CD$151:$DC$151,0)),0)</f>
        <v>0</v>
      </c>
      <c r="O172" s="245">
        <f ca="1">+IFERROR(INDEX('Hoja de Trabajo para listado'!$A$155:$Z$1048576,MATCH($A172,'Hoja de Trabajo para listado'!$A$155:$A$1048576,0),MATCH((CUADRO!O$4&amp;$E172),'Hoja de Trabajo para listado'!$A$151:$Z$151,0)),0)+IFERROR(INDEX('Hoja de Trabajo para listado'!$AB$155:$BA$1048576,MATCH($A172,'Hoja de Trabajo para listado'!$AB$155:$AB$1048576,0),MATCH((CUADRO!O$4&amp;$E172),'Hoja de Trabajo para listado'!$AB$151:$BA$151,0)),0)+IFERROR(INDEX('Hoja de Trabajo para listado'!$BC$155:$CB$1048576,MATCH($A172,'Hoja de Trabajo para listado'!$BC$155:$BC$1048576,0),MATCH((CUADRO!O$4&amp;$E172),'Hoja de Trabajo para listado'!$BC$151:$CB$151,0)),0)+IFERROR(INDEX('Hoja de Trabajo para listado'!$DE$153:$DG$274,MATCH($A172,'Hoja de Trabajo para listado'!$DE$153:$DE$1048576,0),MATCH((CUADRO!O$4&amp;$E172),'Hoja de Trabajo para listado'!$DE$151:$DG$151,0)),0)+IFERROR(INDEX('Hoja de Trabajo para listado'!$CD$155:$DC$1048576,MATCH($A172,'Hoja de Trabajo para listado'!$CD$155:$CD$1048576,0),MATCH((CUADRO!O$4&amp;$E172),'Hoja de Trabajo para listado'!$CD$151:$DC$151,0)),0)</f>
        <v>0</v>
      </c>
      <c r="P172" s="245">
        <f ca="1">+IFERROR(INDEX('Hoja de Trabajo para listado'!$A$155:$Z$1048576,MATCH($A172,'Hoja de Trabajo para listado'!$A$155:$A$1048576,0),MATCH((CUADRO!P$4&amp;$E172),'Hoja de Trabajo para listado'!$A$151:$Z$151,0)),0)+IFERROR(INDEX('Hoja de Trabajo para listado'!$AB$155:$BA$1048576,MATCH($A172,'Hoja de Trabajo para listado'!$AB$155:$AB$1048576,0),MATCH((CUADRO!P$4&amp;$E172),'Hoja de Trabajo para listado'!$AB$151:$BA$151,0)),0)+IFERROR(INDEX('Hoja de Trabajo para listado'!$BC$155:$CB$1048576,MATCH($A172,'Hoja de Trabajo para listado'!$BC$155:$BC$1048576,0),MATCH((CUADRO!P$4&amp;$E172),'Hoja de Trabajo para listado'!$BC$151:$CB$151,0)),0)+IFERROR(INDEX('Hoja de Trabajo para listado'!$DE$153:$DG$274,MATCH($A172,'Hoja de Trabajo para listado'!$DE$153:$DE$1048576,0),MATCH((CUADRO!P$4&amp;$E172),'Hoja de Trabajo para listado'!$DE$151:$DG$151,0)),0)+IFERROR(INDEX('Hoja de Trabajo para listado'!$CD$155:$DC$1048576,MATCH($A172,'Hoja de Trabajo para listado'!$CD$155:$CD$1048576,0),MATCH((CUADRO!P$4&amp;$E172),'Hoja de Trabajo para listado'!$CD$151:$DC$151,0)),0)</f>
        <v>0</v>
      </c>
      <c r="Q172" s="245">
        <f ca="1">+IFERROR(INDEX('Hoja de Trabajo para listado'!$A$155:$Z$1048576,MATCH($A172,'Hoja de Trabajo para listado'!$A$155:$A$1048576,0),MATCH((CUADRO!Q$4&amp;$E172),'Hoja de Trabajo para listado'!$A$151:$Z$151,0)),0)+IFERROR(INDEX('Hoja de Trabajo para listado'!$AB$155:$BA$1048576,MATCH($A172,'Hoja de Trabajo para listado'!$AB$155:$AB$1048576,0),MATCH((CUADRO!Q$4&amp;$E172),'Hoja de Trabajo para listado'!$AB$151:$BA$151,0)),0)+IFERROR(INDEX('Hoja de Trabajo para listado'!$BC$155:$CB$1048576,MATCH($A172,'Hoja de Trabajo para listado'!$BC$155:$BC$1048576,0),MATCH((CUADRO!Q$4&amp;$E172),'Hoja de Trabajo para listado'!$BC$151:$CB$151,0)),0)+IFERROR(INDEX('Hoja de Trabajo para listado'!$DE$153:$DG$274,MATCH($A172,'Hoja de Trabajo para listado'!$DE$153:$DE$1048576,0),MATCH((CUADRO!Q$4&amp;$E172),'Hoja de Trabajo para listado'!$DE$151:$DG$151,0)),0)+IFERROR(INDEX('Hoja de Trabajo para listado'!$CD$155:$DC$1048576,MATCH($A172,'Hoja de Trabajo para listado'!$CD$155:$CD$1048576,0),MATCH((CUADRO!Q$4&amp;$E172),'Hoja de Trabajo para listado'!$CD$151:$DC$151,0)),0)</f>
        <v>0</v>
      </c>
      <c r="R172" s="245">
        <f t="shared" ca="1" si="7"/>
        <v>29414787.43</v>
      </c>
      <c r="S172" s="245">
        <f ca="1">+R171+R172</f>
        <v>53028731.899999999</v>
      </c>
      <c r="T172" s="245">
        <f ca="1">+S172</f>
        <v>53028731.899999999</v>
      </c>
      <c r="U172" s="244">
        <f t="shared" si="8"/>
        <v>2</v>
      </c>
      <c r="V172" s="333" t="str">
        <f>+VLOOKUP(A172,bd_lista!$A$3:$E$592,5,FALSE)</f>
        <v>Instituciones Descentralizadas</v>
      </c>
      <c r="W172" s="388"/>
      <c r="X172" s="242">
        <f>+VLOOKUP(A172,[4]Sheet1!$A$13:$D$744,4,FALSE)</f>
        <v>86</v>
      </c>
      <c r="Y172" s="242" t="str">
        <f>+VLOOKUP(X172,bd_lista!$A$3:$C$592,3,FALSE)</f>
        <v>Ministerio de Medio Ambiente y Agua</v>
      </c>
      <c r="Z172" s="292"/>
      <c r="AA172" s="293"/>
    </row>
    <row r="173" spans="1:27" ht="15" customHeight="1">
      <c r="A173" s="32">
        <v>254</v>
      </c>
      <c r="B173" s="392">
        <f>+A173</f>
        <v>254</v>
      </c>
      <c r="C173" s="247" t="str">
        <f>+VLOOKUP(A173,bd_lista!$A$3:$C$592,3,FALSE)</f>
        <v>Instituto del Seguro Agrario</v>
      </c>
      <c r="D173" s="389" t="str">
        <f>+C173</f>
        <v>Instituto del Seguro Agrario</v>
      </c>
      <c r="E173" s="247" t="s">
        <v>1304</v>
      </c>
      <c r="F173" s="243">
        <f ca="1">+IFERROR(INDEX('Hoja de Trabajo para listado'!$A$155:$Z$1048576,MATCH($A173,'Hoja de Trabajo para listado'!$A$155:$A$1048576,0),MATCH((CUADRO!F$4&amp;$E173),'Hoja de Trabajo para listado'!$A$151:$Z$151,0)),0)+IFERROR(INDEX('Hoja de Trabajo para listado'!$AB$155:$BA$1048576,MATCH($A173,'Hoja de Trabajo para listado'!$AB$155:$AB$1048576,0),MATCH((CUADRO!F$4&amp;$E173),'Hoja de Trabajo para listado'!$AB$151:$BA$151,0)),0)+IFERROR(INDEX('Hoja de Trabajo para listado'!$BC$155:$CB$1048576,MATCH($A173,'Hoja de Trabajo para listado'!$BC$155:$BC$1048576,0),MATCH((CUADRO!F$4&amp;$E173),'Hoja de Trabajo para listado'!$BC$151:$CB$151,0)),0)+IFERROR(INDEX('Hoja de Trabajo para listado'!$DE$153:$DG$274,MATCH($A173,'Hoja de Trabajo para listado'!$DE$153:$DE$1048576,0),MATCH((CUADRO!F$4&amp;$E173),'Hoja de Trabajo para listado'!$DE$151:$DG$151,0)),0)+IFERROR(INDEX('Hoja de Trabajo para listado'!$CD$155:$DC$1048576,MATCH($A173,'Hoja de Trabajo para listado'!$CD$155:$CD$1048576,0),MATCH((CUADRO!F$4&amp;$E173),'Hoja de Trabajo para listado'!$CD$151:$DC$151,0)),0)</f>
        <v>0</v>
      </c>
      <c r="G173" s="243">
        <f ca="1">+IFERROR(INDEX('Hoja de Trabajo para listado'!$A$155:$Z$1048576,MATCH($A173,'Hoja de Trabajo para listado'!$A$155:$A$1048576,0),MATCH((CUADRO!G$4&amp;$E173),'Hoja de Trabajo para listado'!$A$151:$Z$151,0)),0)+IFERROR(INDEX('Hoja de Trabajo para listado'!$AB$155:$BA$1048576,MATCH($A173,'Hoja de Trabajo para listado'!$AB$155:$AB$1048576,0),MATCH((CUADRO!G$4&amp;$E173),'Hoja de Trabajo para listado'!$AB$151:$BA$151,0)),0)+IFERROR(INDEX('Hoja de Trabajo para listado'!$BC$155:$CB$1048576,MATCH($A173,'Hoja de Trabajo para listado'!$BC$155:$BC$1048576,0),MATCH((CUADRO!G$4&amp;$E173),'Hoja de Trabajo para listado'!$BC$151:$CB$151,0)),0)+IFERROR(INDEX('Hoja de Trabajo para listado'!$DE$153:$DG$274,MATCH($A173,'Hoja de Trabajo para listado'!$DE$153:$DE$1048576,0),MATCH((CUADRO!G$4&amp;$E173),'Hoja de Trabajo para listado'!$DE$151:$DG$151,0)),0)+IFERROR(INDEX('Hoja de Trabajo para listado'!$CD$155:$DC$1048576,MATCH($A173,'Hoja de Trabajo para listado'!$CD$155:$CD$1048576,0),MATCH((CUADRO!G$4&amp;$E173),'Hoja de Trabajo para listado'!$CD$151:$DC$151,0)),0)</f>
        <v>0</v>
      </c>
      <c r="H173" s="243">
        <f ca="1">+IFERROR(INDEX('Hoja de Trabajo para listado'!$A$155:$Z$1048576,MATCH($A173,'Hoja de Trabajo para listado'!$A$155:$A$1048576,0),MATCH((CUADRO!H$4&amp;$E173),'Hoja de Trabajo para listado'!$A$151:$Z$151,0)),0)+IFERROR(INDEX('Hoja de Trabajo para listado'!$AB$155:$BA$1048576,MATCH($A173,'Hoja de Trabajo para listado'!$AB$155:$AB$1048576,0),MATCH((CUADRO!H$4&amp;$E173),'Hoja de Trabajo para listado'!$AB$151:$BA$151,0)),0)+IFERROR(INDEX('Hoja de Trabajo para listado'!$BC$155:$CB$1048576,MATCH($A173,'Hoja de Trabajo para listado'!$BC$155:$BC$1048576,0),MATCH((CUADRO!H$4&amp;$E173),'Hoja de Trabajo para listado'!$BC$151:$CB$151,0)),0)+IFERROR(INDEX('Hoja de Trabajo para listado'!$DE$153:$DG$274,MATCH($A173,'Hoja de Trabajo para listado'!$DE$153:$DE$1048576,0),MATCH((CUADRO!H$4&amp;$E173),'Hoja de Trabajo para listado'!$DE$151:$DG$151,0)),0)+IFERROR(INDEX('Hoja de Trabajo para listado'!$CD$155:$DC$1048576,MATCH($A173,'Hoja de Trabajo para listado'!$CD$155:$CD$1048576,0),MATCH((CUADRO!H$4&amp;$E173),'Hoja de Trabajo para listado'!$CD$151:$DC$151,0)),0)</f>
        <v>0</v>
      </c>
      <c r="I173" s="243">
        <f ca="1">+IFERROR(INDEX('Hoja de Trabajo para listado'!$A$155:$Z$1048576,MATCH($A173,'Hoja de Trabajo para listado'!$A$155:$A$1048576,0),MATCH((CUADRO!I$4&amp;$E173),'Hoja de Trabajo para listado'!$A$151:$Z$151,0)),0)+IFERROR(INDEX('Hoja de Trabajo para listado'!$AB$155:$BA$1048576,MATCH($A173,'Hoja de Trabajo para listado'!$AB$155:$AB$1048576,0),MATCH((CUADRO!I$4&amp;$E173),'Hoja de Trabajo para listado'!$AB$151:$BA$151,0)),0)+IFERROR(INDEX('Hoja de Trabajo para listado'!$BC$155:$CB$1048576,MATCH($A173,'Hoja de Trabajo para listado'!$BC$155:$BC$1048576,0),MATCH((CUADRO!I$4&amp;$E173),'Hoja de Trabajo para listado'!$BC$151:$CB$151,0)),0)+IFERROR(INDEX('Hoja de Trabajo para listado'!$DE$153:$DG$274,MATCH($A173,'Hoja de Trabajo para listado'!$DE$153:$DE$1048576,0),MATCH((CUADRO!I$4&amp;$E173),'Hoja de Trabajo para listado'!$DE$151:$DG$151,0)),0)+IFERROR(INDEX('Hoja de Trabajo para listado'!$CD$155:$DC$1048576,MATCH($A173,'Hoja de Trabajo para listado'!$CD$155:$CD$1048576,0),MATCH((CUADRO!I$4&amp;$E173),'Hoja de Trabajo para listado'!$CD$151:$DC$151,0)),0)</f>
        <v>0</v>
      </c>
      <c r="J173" s="243">
        <f ca="1">+IFERROR(INDEX('Hoja de Trabajo para listado'!$A$155:$Z$1048576,MATCH($A173,'Hoja de Trabajo para listado'!$A$155:$A$1048576,0),MATCH((CUADRO!J$4&amp;$E173),'Hoja de Trabajo para listado'!$A$151:$Z$151,0)),0)+IFERROR(INDEX('Hoja de Trabajo para listado'!$AB$155:$BA$1048576,MATCH($A173,'Hoja de Trabajo para listado'!$AB$155:$AB$1048576,0),MATCH((CUADRO!J$4&amp;$E173),'Hoja de Trabajo para listado'!$AB$151:$BA$151,0)),0)+IFERROR(INDEX('Hoja de Trabajo para listado'!$BC$155:$CB$1048576,MATCH($A173,'Hoja de Trabajo para listado'!$BC$155:$BC$1048576,0),MATCH((CUADRO!J$4&amp;$E173),'Hoja de Trabajo para listado'!$BC$151:$CB$151,0)),0)+IFERROR(INDEX('Hoja de Trabajo para listado'!$DE$153:$DG$274,MATCH($A173,'Hoja de Trabajo para listado'!$DE$153:$DE$1048576,0),MATCH((CUADRO!J$4&amp;$E173),'Hoja de Trabajo para listado'!$DE$151:$DG$151,0)),0)+IFERROR(INDEX('Hoja de Trabajo para listado'!$CD$155:$DC$1048576,MATCH($A173,'Hoja de Trabajo para listado'!$CD$155:$CD$1048576,0),MATCH((CUADRO!J$4&amp;$E173),'Hoja de Trabajo para listado'!$CD$151:$DC$151,0)),0)</f>
        <v>0</v>
      </c>
      <c r="K173" s="243">
        <f ca="1">+IFERROR(INDEX('Hoja de Trabajo para listado'!$A$155:$Z$1048576,MATCH($A173,'Hoja de Trabajo para listado'!$A$155:$A$1048576,0),MATCH((CUADRO!K$4&amp;$E173),'Hoja de Trabajo para listado'!$A$151:$Z$151,0)),0)+IFERROR(INDEX('Hoja de Trabajo para listado'!$AB$155:$BA$1048576,MATCH($A173,'Hoja de Trabajo para listado'!$AB$155:$AB$1048576,0),MATCH((CUADRO!K$4&amp;$E173),'Hoja de Trabajo para listado'!$AB$151:$BA$151,0)),0)+IFERROR(INDEX('Hoja de Trabajo para listado'!$BC$155:$CB$1048576,MATCH($A173,'Hoja de Trabajo para listado'!$BC$155:$BC$1048576,0),MATCH((CUADRO!K$4&amp;$E173),'Hoja de Trabajo para listado'!$BC$151:$CB$151,0)),0)+IFERROR(INDEX('Hoja de Trabajo para listado'!$DE$153:$DG$274,MATCH($A173,'Hoja de Trabajo para listado'!$DE$153:$DE$1048576,0),MATCH((CUADRO!K$4&amp;$E173),'Hoja de Trabajo para listado'!$DE$151:$DG$151,0)),0)+IFERROR(INDEX('Hoja de Trabajo para listado'!$CD$155:$DC$1048576,MATCH($A173,'Hoja de Trabajo para listado'!$CD$155:$CD$1048576,0),MATCH((CUADRO!K$4&amp;$E173),'Hoja de Trabajo para listado'!$CD$151:$DC$151,0)),0)</f>
        <v>0</v>
      </c>
      <c r="L173" s="243">
        <f ca="1">+IFERROR(INDEX('Hoja de Trabajo para listado'!$A$155:$Z$1048576,MATCH($A173,'Hoja de Trabajo para listado'!$A$155:$A$1048576,0),MATCH((CUADRO!L$4&amp;$E173),'Hoja de Trabajo para listado'!$A$151:$Z$151,0)),0)+IFERROR(INDEX('Hoja de Trabajo para listado'!$AB$155:$BA$1048576,MATCH($A173,'Hoja de Trabajo para listado'!$AB$155:$AB$1048576,0),MATCH((CUADRO!L$4&amp;$E173),'Hoja de Trabajo para listado'!$AB$151:$BA$151,0)),0)+IFERROR(INDEX('Hoja de Trabajo para listado'!$BC$155:$CB$1048576,MATCH($A173,'Hoja de Trabajo para listado'!$BC$155:$BC$1048576,0),MATCH((CUADRO!L$4&amp;$E173),'Hoja de Trabajo para listado'!$BC$151:$CB$151,0)),0)+IFERROR(INDEX('Hoja de Trabajo para listado'!$DE$153:$DG$274,MATCH($A173,'Hoja de Trabajo para listado'!$DE$153:$DE$1048576,0),MATCH((CUADRO!L$4&amp;$E173),'Hoja de Trabajo para listado'!$DE$151:$DG$151,0)),0)+IFERROR(INDEX('Hoja de Trabajo para listado'!$CD$155:$DC$1048576,MATCH($A173,'Hoja de Trabajo para listado'!$CD$155:$CD$1048576,0),MATCH((CUADRO!L$4&amp;$E173),'Hoja de Trabajo para listado'!$CD$151:$DC$151,0)),0)</f>
        <v>0</v>
      </c>
      <c r="M173" s="243">
        <f ca="1">+IFERROR(INDEX('Hoja de Trabajo para listado'!$A$155:$Z$1048576,MATCH($A173,'Hoja de Trabajo para listado'!$A$155:$A$1048576,0),MATCH((CUADRO!M$4&amp;$E173),'Hoja de Trabajo para listado'!$A$151:$Z$151,0)),0)+IFERROR(INDEX('Hoja de Trabajo para listado'!$AB$155:$BA$1048576,MATCH($A173,'Hoja de Trabajo para listado'!$AB$155:$AB$1048576,0),MATCH((CUADRO!M$4&amp;$E173),'Hoja de Trabajo para listado'!$AB$151:$BA$151,0)),0)+IFERROR(INDEX('Hoja de Trabajo para listado'!$BC$155:$CB$1048576,MATCH($A173,'Hoja de Trabajo para listado'!$BC$155:$BC$1048576,0),MATCH((CUADRO!M$4&amp;$E173),'Hoja de Trabajo para listado'!$BC$151:$CB$151,0)),0)+IFERROR(INDEX('Hoja de Trabajo para listado'!$DE$153:$DG$274,MATCH($A173,'Hoja de Trabajo para listado'!$DE$153:$DE$1048576,0),MATCH((CUADRO!M$4&amp;$E173),'Hoja de Trabajo para listado'!$DE$151:$DG$151,0)),0)+IFERROR(INDEX('Hoja de Trabajo para listado'!$CD$155:$DC$1048576,MATCH($A173,'Hoja de Trabajo para listado'!$CD$155:$CD$1048576,0),MATCH((CUADRO!M$4&amp;$E173),'Hoja de Trabajo para listado'!$CD$151:$DC$151,0)),0)</f>
        <v>0</v>
      </c>
      <c r="N173" s="243">
        <f ca="1">+IFERROR(INDEX('Hoja de Trabajo para listado'!$A$155:$Z$1048576,MATCH($A173,'Hoja de Trabajo para listado'!$A$155:$A$1048576,0),MATCH((CUADRO!N$4&amp;$E173),'Hoja de Trabajo para listado'!$A$151:$Z$151,0)),0)+IFERROR(INDEX('Hoja de Trabajo para listado'!$AB$155:$BA$1048576,MATCH($A173,'Hoja de Trabajo para listado'!$AB$155:$AB$1048576,0),MATCH((CUADRO!N$4&amp;$E173),'Hoja de Trabajo para listado'!$AB$151:$BA$151,0)),0)+IFERROR(INDEX('Hoja de Trabajo para listado'!$BC$155:$CB$1048576,MATCH($A173,'Hoja de Trabajo para listado'!$BC$155:$BC$1048576,0),MATCH((CUADRO!N$4&amp;$E173),'Hoja de Trabajo para listado'!$BC$151:$CB$151,0)),0)+IFERROR(INDEX('Hoja de Trabajo para listado'!$DE$153:$DG$274,MATCH($A173,'Hoja de Trabajo para listado'!$DE$153:$DE$1048576,0),MATCH((CUADRO!N$4&amp;$E173),'Hoja de Trabajo para listado'!$DE$151:$DG$151,0)),0)+IFERROR(INDEX('Hoja de Trabajo para listado'!$CD$155:$DC$1048576,MATCH($A173,'Hoja de Trabajo para listado'!$CD$155:$CD$1048576,0),MATCH((CUADRO!N$4&amp;$E173),'Hoja de Trabajo para listado'!$CD$151:$DC$151,0)),0)</f>
        <v>0</v>
      </c>
      <c r="O173" s="243">
        <f ca="1">+IFERROR(INDEX('Hoja de Trabajo para listado'!$A$155:$Z$1048576,MATCH($A173,'Hoja de Trabajo para listado'!$A$155:$A$1048576,0),MATCH((CUADRO!O$4&amp;$E173),'Hoja de Trabajo para listado'!$A$151:$Z$151,0)),0)+IFERROR(INDEX('Hoja de Trabajo para listado'!$AB$155:$BA$1048576,MATCH($A173,'Hoja de Trabajo para listado'!$AB$155:$AB$1048576,0),MATCH((CUADRO!O$4&amp;$E173),'Hoja de Trabajo para listado'!$AB$151:$BA$151,0)),0)+IFERROR(INDEX('Hoja de Trabajo para listado'!$BC$155:$CB$1048576,MATCH($A173,'Hoja de Trabajo para listado'!$BC$155:$BC$1048576,0),MATCH((CUADRO!O$4&amp;$E173),'Hoja de Trabajo para listado'!$BC$151:$CB$151,0)),0)+IFERROR(INDEX('Hoja de Trabajo para listado'!$DE$153:$DG$274,MATCH($A173,'Hoja de Trabajo para listado'!$DE$153:$DE$1048576,0),MATCH((CUADRO!O$4&amp;$E173),'Hoja de Trabajo para listado'!$DE$151:$DG$151,0)),0)+IFERROR(INDEX('Hoja de Trabajo para listado'!$CD$155:$DC$1048576,MATCH($A173,'Hoja de Trabajo para listado'!$CD$155:$CD$1048576,0),MATCH((CUADRO!O$4&amp;$E173),'Hoja de Trabajo para listado'!$CD$151:$DC$151,0)),0)</f>
        <v>0</v>
      </c>
      <c r="P173" s="243">
        <f ca="1">+IFERROR(INDEX('Hoja de Trabajo para listado'!$A$155:$Z$1048576,MATCH($A173,'Hoja de Trabajo para listado'!$A$155:$A$1048576,0),MATCH((CUADRO!P$4&amp;$E173),'Hoja de Trabajo para listado'!$A$151:$Z$151,0)),0)+IFERROR(INDEX('Hoja de Trabajo para listado'!$AB$155:$BA$1048576,MATCH($A173,'Hoja de Trabajo para listado'!$AB$155:$AB$1048576,0),MATCH((CUADRO!P$4&amp;$E173),'Hoja de Trabajo para listado'!$AB$151:$BA$151,0)),0)+IFERROR(INDEX('Hoja de Trabajo para listado'!$BC$155:$CB$1048576,MATCH($A173,'Hoja de Trabajo para listado'!$BC$155:$BC$1048576,0),MATCH((CUADRO!P$4&amp;$E173),'Hoja de Trabajo para listado'!$BC$151:$CB$151,0)),0)+IFERROR(INDEX('Hoja de Trabajo para listado'!$DE$153:$DG$274,MATCH($A173,'Hoja de Trabajo para listado'!$DE$153:$DE$1048576,0),MATCH((CUADRO!P$4&amp;$E173),'Hoja de Trabajo para listado'!$DE$151:$DG$151,0)),0)+IFERROR(INDEX('Hoja de Trabajo para listado'!$CD$155:$DC$1048576,MATCH($A173,'Hoja de Trabajo para listado'!$CD$155:$CD$1048576,0),MATCH((CUADRO!P$4&amp;$E173),'Hoja de Trabajo para listado'!$CD$151:$DC$151,0)),0)</f>
        <v>0</v>
      </c>
      <c r="Q173" s="243">
        <f ca="1">+IFERROR(INDEX('Hoja de Trabajo para listado'!$A$155:$Z$1048576,MATCH($A173,'Hoja de Trabajo para listado'!$A$155:$A$1048576,0),MATCH((CUADRO!Q$4&amp;$E173),'Hoja de Trabajo para listado'!$A$151:$Z$151,0)),0)+IFERROR(INDEX('Hoja de Trabajo para listado'!$AB$155:$BA$1048576,MATCH($A173,'Hoja de Trabajo para listado'!$AB$155:$AB$1048576,0),MATCH((CUADRO!Q$4&amp;$E173),'Hoja de Trabajo para listado'!$AB$151:$BA$151,0)),0)+IFERROR(INDEX('Hoja de Trabajo para listado'!$BC$155:$CB$1048576,MATCH($A173,'Hoja de Trabajo para listado'!$BC$155:$BC$1048576,0),MATCH((CUADRO!Q$4&amp;$E173),'Hoja de Trabajo para listado'!$BC$151:$CB$151,0)),0)+IFERROR(INDEX('Hoja de Trabajo para listado'!$DE$153:$DG$274,MATCH($A173,'Hoja de Trabajo para listado'!$DE$153:$DE$1048576,0),MATCH((CUADRO!Q$4&amp;$E173),'Hoja de Trabajo para listado'!$DE$151:$DG$151,0)),0)+IFERROR(INDEX('Hoja de Trabajo para listado'!$CD$155:$DC$1048576,MATCH($A173,'Hoja de Trabajo para listado'!$CD$155:$CD$1048576,0),MATCH((CUADRO!Q$4&amp;$E173),'Hoja de Trabajo para listado'!$CD$151:$DC$151,0)),0)</f>
        <v>0</v>
      </c>
      <c r="R173" s="243">
        <f t="shared" ca="1" si="7"/>
        <v>0</v>
      </c>
      <c r="S173" s="243"/>
      <c r="T173" s="243">
        <f ca="1">+T174</f>
        <v>11213.01</v>
      </c>
      <c r="U173" s="242">
        <f t="shared" si="8"/>
        <v>1</v>
      </c>
      <c r="V173" s="333" t="str">
        <f>+VLOOKUP(A173,bd_lista!$A$3:$E$592,5,FALSE)</f>
        <v>Instituciones Descentralizadas</v>
      </c>
      <c r="W173" s="387" t="str">
        <f>+V173</f>
        <v>Instituciones Descentralizadas</v>
      </c>
      <c r="X173" s="242">
        <f>+VLOOKUP(A173,[4]Sheet1!$A$13:$D$744,4,FALSE)</f>
        <v>47</v>
      </c>
      <c r="Y173" s="242" t="str">
        <f>+VLOOKUP(X173,bd_lista!$A$3:$C$592,3,FALSE)</f>
        <v>Ministerio de Desarrollo Rural y Tierras</v>
      </c>
      <c r="Z173" s="294">
        <f>+X173</f>
        <v>47</v>
      </c>
      <c r="AA173" s="319" t="str">
        <f>+Y173</f>
        <v>Ministerio de Desarrollo Rural y Tierras</v>
      </c>
    </row>
    <row r="174" spans="1:27" ht="15" customHeight="1">
      <c r="A174" s="32">
        <v>254</v>
      </c>
      <c r="B174" s="393"/>
      <c r="C174" s="333" t="str">
        <f>+VLOOKUP(A174,bd_lista!$A$3:$C$592,3,FALSE)</f>
        <v>Instituto del Seguro Agrario</v>
      </c>
      <c r="D174" s="390"/>
      <c r="E174" s="333" t="s">
        <v>1305</v>
      </c>
      <c r="F174" s="245">
        <f ca="1">+IFERROR(INDEX('Hoja de Trabajo para listado'!$A$155:$Z$1048576,MATCH($A174,'Hoja de Trabajo para listado'!$A$155:$A$1048576,0),MATCH((CUADRO!F$4&amp;$E174),'Hoja de Trabajo para listado'!$A$151:$Z$151,0)),0)+IFERROR(INDEX('Hoja de Trabajo para listado'!$AB$155:$BA$1048576,MATCH($A174,'Hoja de Trabajo para listado'!$AB$155:$AB$1048576,0),MATCH((CUADRO!F$4&amp;$E174),'Hoja de Trabajo para listado'!$AB$151:$BA$151,0)),0)+IFERROR(INDEX('Hoja de Trabajo para listado'!$BC$155:$CB$1048576,MATCH($A174,'Hoja de Trabajo para listado'!$BC$155:$BC$1048576,0),MATCH((CUADRO!F$4&amp;$E174),'Hoja de Trabajo para listado'!$BC$151:$CB$151,0)),0)+IFERROR(INDEX('Hoja de Trabajo para listado'!$DE$153:$DG$274,MATCH($A174,'Hoja de Trabajo para listado'!$DE$153:$DE$1048576,0),MATCH((CUADRO!F$4&amp;$E174),'Hoja de Trabajo para listado'!$DE$151:$DG$151,0)),0)+IFERROR(INDEX('Hoja de Trabajo para listado'!$CD$155:$DC$1048576,MATCH($A174,'Hoja de Trabajo para listado'!$CD$155:$CD$1048576,0),MATCH((CUADRO!F$4&amp;$E174),'Hoja de Trabajo para listado'!$CD$151:$DC$151,0)),0)</f>
        <v>0</v>
      </c>
      <c r="G174" s="245">
        <f ca="1">+IFERROR(INDEX('Hoja de Trabajo para listado'!$A$155:$Z$1048576,MATCH($A174,'Hoja de Trabajo para listado'!$A$155:$A$1048576,0),MATCH((CUADRO!G$4&amp;$E174),'Hoja de Trabajo para listado'!$A$151:$Z$151,0)),0)+IFERROR(INDEX('Hoja de Trabajo para listado'!$AB$155:$BA$1048576,MATCH($A174,'Hoja de Trabajo para listado'!$AB$155:$AB$1048576,0),MATCH((CUADRO!G$4&amp;$E174),'Hoja de Trabajo para listado'!$AB$151:$BA$151,0)),0)+IFERROR(INDEX('Hoja de Trabajo para listado'!$BC$155:$CB$1048576,MATCH($A174,'Hoja de Trabajo para listado'!$BC$155:$BC$1048576,0),MATCH((CUADRO!G$4&amp;$E174),'Hoja de Trabajo para listado'!$BC$151:$CB$151,0)),0)+IFERROR(INDEX('Hoja de Trabajo para listado'!$DE$153:$DG$274,MATCH($A174,'Hoja de Trabajo para listado'!$DE$153:$DE$1048576,0),MATCH((CUADRO!G$4&amp;$E174),'Hoja de Trabajo para listado'!$DE$151:$DG$151,0)),0)+IFERROR(INDEX('Hoja de Trabajo para listado'!$CD$155:$DC$1048576,MATCH($A174,'Hoja de Trabajo para listado'!$CD$155:$CD$1048576,0),MATCH((CUADRO!G$4&amp;$E174),'Hoja de Trabajo para listado'!$CD$151:$DC$151,0)),0)</f>
        <v>0</v>
      </c>
      <c r="H174" s="245">
        <f ca="1">+IFERROR(INDEX('Hoja de Trabajo para listado'!$A$155:$Z$1048576,MATCH($A174,'Hoja de Trabajo para listado'!$A$155:$A$1048576,0),MATCH((CUADRO!H$4&amp;$E174),'Hoja de Trabajo para listado'!$A$151:$Z$151,0)),0)+IFERROR(INDEX('Hoja de Trabajo para listado'!$AB$155:$BA$1048576,MATCH($A174,'Hoja de Trabajo para listado'!$AB$155:$AB$1048576,0),MATCH((CUADRO!H$4&amp;$E174),'Hoja de Trabajo para listado'!$AB$151:$BA$151,0)),0)+IFERROR(INDEX('Hoja de Trabajo para listado'!$BC$155:$CB$1048576,MATCH($A174,'Hoja de Trabajo para listado'!$BC$155:$BC$1048576,0),MATCH((CUADRO!H$4&amp;$E174),'Hoja de Trabajo para listado'!$BC$151:$CB$151,0)),0)+IFERROR(INDEX('Hoja de Trabajo para listado'!$DE$153:$DG$274,MATCH($A174,'Hoja de Trabajo para listado'!$DE$153:$DE$1048576,0),MATCH((CUADRO!H$4&amp;$E174),'Hoja de Trabajo para listado'!$DE$151:$DG$151,0)),0)+IFERROR(INDEX('Hoja de Trabajo para listado'!$CD$155:$DC$1048576,MATCH($A174,'Hoja de Trabajo para listado'!$CD$155:$CD$1048576,0),MATCH((CUADRO!H$4&amp;$E174),'Hoja de Trabajo para listado'!$CD$151:$DC$151,0)),0)</f>
        <v>1145.0999999999999</v>
      </c>
      <c r="I174" s="245">
        <f ca="1">+IFERROR(INDEX('Hoja de Trabajo para listado'!$A$155:$Z$1048576,MATCH($A174,'Hoja de Trabajo para listado'!$A$155:$A$1048576,0),MATCH((CUADRO!I$4&amp;$E174),'Hoja de Trabajo para listado'!$A$151:$Z$151,0)),0)+IFERROR(INDEX('Hoja de Trabajo para listado'!$AB$155:$BA$1048576,MATCH($A174,'Hoja de Trabajo para listado'!$AB$155:$AB$1048576,0),MATCH((CUADRO!I$4&amp;$E174),'Hoja de Trabajo para listado'!$AB$151:$BA$151,0)),0)+IFERROR(INDEX('Hoja de Trabajo para listado'!$BC$155:$CB$1048576,MATCH($A174,'Hoja de Trabajo para listado'!$BC$155:$BC$1048576,0),MATCH((CUADRO!I$4&amp;$E174),'Hoja de Trabajo para listado'!$BC$151:$CB$151,0)),0)+IFERROR(INDEX('Hoja de Trabajo para listado'!$DE$153:$DG$274,MATCH($A174,'Hoja de Trabajo para listado'!$DE$153:$DE$1048576,0),MATCH((CUADRO!I$4&amp;$E174),'Hoja de Trabajo para listado'!$DE$151:$DG$151,0)),0)+IFERROR(INDEX('Hoja de Trabajo para listado'!$CD$155:$DC$1048576,MATCH($A174,'Hoja de Trabajo para listado'!$CD$155:$CD$1048576,0),MATCH((CUADRO!I$4&amp;$E174),'Hoja de Trabajo para listado'!$CD$151:$DC$151,0)),0)</f>
        <v>10067.91</v>
      </c>
      <c r="J174" s="245">
        <f ca="1">+IFERROR(INDEX('Hoja de Trabajo para listado'!$A$155:$Z$1048576,MATCH($A174,'Hoja de Trabajo para listado'!$A$155:$A$1048576,0),MATCH((CUADRO!J$4&amp;$E174),'Hoja de Trabajo para listado'!$A$151:$Z$151,0)),0)+IFERROR(INDEX('Hoja de Trabajo para listado'!$AB$155:$BA$1048576,MATCH($A174,'Hoja de Trabajo para listado'!$AB$155:$AB$1048576,0),MATCH((CUADRO!J$4&amp;$E174),'Hoja de Trabajo para listado'!$AB$151:$BA$151,0)),0)+IFERROR(INDEX('Hoja de Trabajo para listado'!$BC$155:$CB$1048576,MATCH($A174,'Hoja de Trabajo para listado'!$BC$155:$BC$1048576,0),MATCH((CUADRO!J$4&amp;$E174),'Hoja de Trabajo para listado'!$BC$151:$CB$151,0)),0)+IFERROR(INDEX('Hoja de Trabajo para listado'!$DE$153:$DG$274,MATCH($A174,'Hoja de Trabajo para listado'!$DE$153:$DE$1048576,0),MATCH((CUADRO!J$4&amp;$E174),'Hoja de Trabajo para listado'!$DE$151:$DG$151,0)),0)+IFERROR(INDEX('Hoja de Trabajo para listado'!$CD$155:$DC$1048576,MATCH($A174,'Hoja de Trabajo para listado'!$CD$155:$CD$1048576,0),MATCH((CUADRO!J$4&amp;$E174),'Hoja de Trabajo para listado'!$CD$151:$DC$151,0)),0)</f>
        <v>0</v>
      </c>
      <c r="K174" s="245">
        <f ca="1">+IFERROR(INDEX('Hoja de Trabajo para listado'!$A$155:$Z$1048576,MATCH($A174,'Hoja de Trabajo para listado'!$A$155:$A$1048576,0),MATCH((CUADRO!K$4&amp;$E174),'Hoja de Trabajo para listado'!$A$151:$Z$151,0)),0)+IFERROR(INDEX('Hoja de Trabajo para listado'!$AB$155:$BA$1048576,MATCH($A174,'Hoja de Trabajo para listado'!$AB$155:$AB$1048576,0),MATCH((CUADRO!K$4&amp;$E174),'Hoja de Trabajo para listado'!$AB$151:$BA$151,0)),0)+IFERROR(INDEX('Hoja de Trabajo para listado'!$BC$155:$CB$1048576,MATCH($A174,'Hoja de Trabajo para listado'!$BC$155:$BC$1048576,0),MATCH((CUADRO!K$4&amp;$E174),'Hoja de Trabajo para listado'!$BC$151:$CB$151,0)),0)+IFERROR(INDEX('Hoja de Trabajo para listado'!$DE$153:$DG$274,MATCH($A174,'Hoja de Trabajo para listado'!$DE$153:$DE$1048576,0),MATCH((CUADRO!K$4&amp;$E174),'Hoja de Trabajo para listado'!$DE$151:$DG$151,0)),0)+IFERROR(INDEX('Hoja de Trabajo para listado'!$CD$155:$DC$1048576,MATCH($A174,'Hoja de Trabajo para listado'!$CD$155:$CD$1048576,0),MATCH((CUADRO!K$4&amp;$E174),'Hoja de Trabajo para listado'!$CD$151:$DC$151,0)),0)</f>
        <v>0</v>
      </c>
      <c r="L174" s="245">
        <f ca="1">+IFERROR(INDEX('Hoja de Trabajo para listado'!$A$155:$Z$1048576,MATCH($A174,'Hoja de Trabajo para listado'!$A$155:$A$1048576,0),MATCH((CUADRO!L$4&amp;$E174),'Hoja de Trabajo para listado'!$A$151:$Z$151,0)),0)+IFERROR(INDEX('Hoja de Trabajo para listado'!$AB$155:$BA$1048576,MATCH($A174,'Hoja de Trabajo para listado'!$AB$155:$AB$1048576,0),MATCH((CUADRO!L$4&amp;$E174),'Hoja de Trabajo para listado'!$AB$151:$BA$151,0)),0)+IFERROR(INDEX('Hoja de Trabajo para listado'!$BC$155:$CB$1048576,MATCH($A174,'Hoja de Trabajo para listado'!$BC$155:$BC$1048576,0),MATCH((CUADRO!L$4&amp;$E174),'Hoja de Trabajo para listado'!$BC$151:$CB$151,0)),0)+IFERROR(INDEX('Hoja de Trabajo para listado'!$DE$153:$DG$274,MATCH($A174,'Hoja de Trabajo para listado'!$DE$153:$DE$1048576,0),MATCH((CUADRO!L$4&amp;$E174),'Hoja de Trabajo para listado'!$DE$151:$DG$151,0)),0)+IFERROR(INDEX('Hoja de Trabajo para listado'!$CD$155:$DC$1048576,MATCH($A174,'Hoja de Trabajo para listado'!$CD$155:$CD$1048576,0),MATCH((CUADRO!L$4&amp;$E174),'Hoja de Trabajo para listado'!$CD$151:$DC$151,0)),0)</f>
        <v>0</v>
      </c>
      <c r="M174" s="245">
        <f ca="1">+IFERROR(INDEX('Hoja de Trabajo para listado'!$A$155:$Z$1048576,MATCH($A174,'Hoja de Trabajo para listado'!$A$155:$A$1048576,0),MATCH((CUADRO!M$4&amp;$E174),'Hoja de Trabajo para listado'!$A$151:$Z$151,0)),0)+IFERROR(INDEX('Hoja de Trabajo para listado'!$AB$155:$BA$1048576,MATCH($A174,'Hoja de Trabajo para listado'!$AB$155:$AB$1048576,0),MATCH((CUADRO!M$4&amp;$E174),'Hoja de Trabajo para listado'!$AB$151:$BA$151,0)),0)+IFERROR(INDEX('Hoja de Trabajo para listado'!$BC$155:$CB$1048576,MATCH($A174,'Hoja de Trabajo para listado'!$BC$155:$BC$1048576,0),MATCH((CUADRO!M$4&amp;$E174),'Hoja de Trabajo para listado'!$BC$151:$CB$151,0)),0)+IFERROR(INDEX('Hoja de Trabajo para listado'!$DE$153:$DG$274,MATCH($A174,'Hoja de Trabajo para listado'!$DE$153:$DE$1048576,0),MATCH((CUADRO!M$4&amp;$E174),'Hoja de Trabajo para listado'!$DE$151:$DG$151,0)),0)+IFERROR(INDEX('Hoja de Trabajo para listado'!$CD$155:$DC$1048576,MATCH($A174,'Hoja de Trabajo para listado'!$CD$155:$CD$1048576,0),MATCH((CUADRO!M$4&amp;$E174),'Hoja de Trabajo para listado'!$CD$151:$DC$151,0)),0)</f>
        <v>0</v>
      </c>
      <c r="N174" s="245">
        <f ca="1">+IFERROR(INDEX('Hoja de Trabajo para listado'!$A$155:$Z$1048576,MATCH($A174,'Hoja de Trabajo para listado'!$A$155:$A$1048576,0),MATCH((CUADRO!N$4&amp;$E174),'Hoja de Trabajo para listado'!$A$151:$Z$151,0)),0)+IFERROR(INDEX('Hoja de Trabajo para listado'!$AB$155:$BA$1048576,MATCH($A174,'Hoja de Trabajo para listado'!$AB$155:$AB$1048576,0),MATCH((CUADRO!N$4&amp;$E174),'Hoja de Trabajo para listado'!$AB$151:$BA$151,0)),0)+IFERROR(INDEX('Hoja de Trabajo para listado'!$BC$155:$CB$1048576,MATCH($A174,'Hoja de Trabajo para listado'!$BC$155:$BC$1048576,0),MATCH((CUADRO!N$4&amp;$E174),'Hoja de Trabajo para listado'!$BC$151:$CB$151,0)),0)+IFERROR(INDEX('Hoja de Trabajo para listado'!$DE$153:$DG$274,MATCH($A174,'Hoja de Trabajo para listado'!$DE$153:$DE$1048576,0),MATCH((CUADRO!N$4&amp;$E174),'Hoja de Trabajo para listado'!$DE$151:$DG$151,0)),0)+IFERROR(INDEX('Hoja de Trabajo para listado'!$CD$155:$DC$1048576,MATCH($A174,'Hoja de Trabajo para listado'!$CD$155:$CD$1048576,0),MATCH((CUADRO!N$4&amp;$E174),'Hoja de Trabajo para listado'!$CD$151:$DC$151,0)),0)</f>
        <v>0</v>
      </c>
      <c r="O174" s="245">
        <f ca="1">+IFERROR(INDEX('Hoja de Trabajo para listado'!$A$155:$Z$1048576,MATCH($A174,'Hoja de Trabajo para listado'!$A$155:$A$1048576,0),MATCH((CUADRO!O$4&amp;$E174),'Hoja de Trabajo para listado'!$A$151:$Z$151,0)),0)+IFERROR(INDEX('Hoja de Trabajo para listado'!$AB$155:$BA$1048576,MATCH($A174,'Hoja de Trabajo para listado'!$AB$155:$AB$1048576,0),MATCH((CUADRO!O$4&amp;$E174),'Hoja de Trabajo para listado'!$AB$151:$BA$151,0)),0)+IFERROR(INDEX('Hoja de Trabajo para listado'!$BC$155:$CB$1048576,MATCH($A174,'Hoja de Trabajo para listado'!$BC$155:$BC$1048576,0),MATCH((CUADRO!O$4&amp;$E174),'Hoja de Trabajo para listado'!$BC$151:$CB$151,0)),0)+IFERROR(INDEX('Hoja de Trabajo para listado'!$DE$153:$DG$274,MATCH($A174,'Hoja de Trabajo para listado'!$DE$153:$DE$1048576,0),MATCH((CUADRO!O$4&amp;$E174),'Hoja de Trabajo para listado'!$DE$151:$DG$151,0)),0)+IFERROR(INDEX('Hoja de Trabajo para listado'!$CD$155:$DC$1048576,MATCH($A174,'Hoja de Trabajo para listado'!$CD$155:$CD$1048576,0),MATCH((CUADRO!O$4&amp;$E174),'Hoja de Trabajo para listado'!$CD$151:$DC$151,0)),0)</f>
        <v>0</v>
      </c>
      <c r="P174" s="245">
        <f ca="1">+IFERROR(INDEX('Hoja de Trabajo para listado'!$A$155:$Z$1048576,MATCH($A174,'Hoja de Trabajo para listado'!$A$155:$A$1048576,0),MATCH((CUADRO!P$4&amp;$E174),'Hoja de Trabajo para listado'!$A$151:$Z$151,0)),0)+IFERROR(INDEX('Hoja de Trabajo para listado'!$AB$155:$BA$1048576,MATCH($A174,'Hoja de Trabajo para listado'!$AB$155:$AB$1048576,0),MATCH((CUADRO!P$4&amp;$E174),'Hoja de Trabajo para listado'!$AB$151:$BA$151,0)),0)+IFERROR(INDEX('Hoja de Trabajo para listado'!$BC$155:$CB$1048576,MATCH($A174,'Hoja de Trabajo para listado'!$BC$155:$BC$1048576,0),MATCH((CUADRO!P$4&amp;$E174),'Hoja de Trabajo para listado'!$BC$151:$CB$151,0)),0)+IFERROR(INDEX('Hoja de Trabajo para listado'!$DE$153:$DG$274,MATCH($A174,'Hoja de Trabajo para listado'!$DE$153:$DE$1048576,0),MATCH((CUADRO!P$4&amp;$E174),'Hoja de Trabajo para listado'!$DE$151:$DG$151,0)),0)+IFERROR(INDEX('Hoja de Trabajo para listado'!$CD$155:$DC$1048576,MATCH($A174,'Hoja de Trabajo para listado'!$CD$155:$CD$1048576,0),MATCH((CUADRO!P$4&amp;$E174),'Hoja de Trabajo para listado'!$CD$151:$DC$151,0)),0)</f>
        <v>0</v>
      </c>
      <c r="Q174" s="245">
        <f ca="1">+IFERROR(INDEX('Hoja de Trabajo para listado'!$A$155:$Z$1048576,MATCH($A174,'Hoja de Trabajo para listado'!$A$155:$A$1048576,0),MATCH((CUADRO!Q$4&amp;$E174),'Hoja de Trabajo para listado'!$A$151:$Z$151,0)),0)+IFERROR(INDEX('Hoja de Trabajo para listado'!$AB$155:$BA$1048576,MATCH($A174,'Hoja de Trabajo para listado'!$AB$155:$AB$1048576,0),MATCH((CUADRO!Q$4&amp;$E174),'Hoja de Trabajo para listado'!$AB$151:$BA$151,0)),0)+IFERROR(INDEX('Hoja de Trabajo para listado'!$BC$155:$CB$1048576,MATCH($A174,'Hoja de Trabajo para listado'!$BC$155:$BC$1048576,0),MATCH((CUADRO!Q$4&amp;$E174),'Hoja de Trabajo para listado'!$BC$151:$CB$151,0)),0)+IFERROR(INDEX('Hoja de Trabajo para listado'!$DE$153:$DG$274,MATCH($A174,'Hoja de Trabajo para listado'!$DE$153:$DE$1048576,0),MATCH((CUADRO!Q$4&amp;$E174),'Hoja de Trabajo para listado'!$DE$151:$DG$151,0)),0)+IFERROR(INDEX('Hoja de Trabajo para listado'!$CD$155:$DC$1048576,MATCH($A174,'Hoja de Trabajo para listado'!$CD$155:$CD$1048576,0),MATCH((CUADRO!Q$4&amp;$E174),'Hoja de Trabajo para listado'!$CD$151:$DC$151,0)),0)</f>
        <v>0</v>
      </c>
      <c r="R174" s="245">
        <f t="shared" ca="1" si="7"/>
        <v>11213.01</v>
      </c>
      <c r="S174" s="245">
        <f ca="1">+R173+R174</f>
        <v>11213.01</v>
      </c>
      <c r="T174" s="245">
        <f ca="1">+S174</f>
        <v>11213.01</v>
      </c>
      <c r="U174" s="244">
        <f t="shared" si="8"/>
        <v>2</v>
      </c>
      <c r="V174" s="333" t="str">
        <f>+VLOOKUP(A174,bd_lista!$A$3:$E$592,5,FALSE)</f>
        <v>Instituciones Descentralizadas</v>
      </c>
      <c r="W174" s="388"/>
      <c r="X174" s="242">
        <f>+VLOOKUP(A174,[4]Sheet1!$A$13:$D$744,4,FALSE)</f>
        <v>47</v>
      </c>
      <c r="Y174" s="242" t="str">
        <f>+VLOOKUP(X174,bd_lista!$A$3:$C$592,3,FALSE)</f>
        <v>Ministerio de Desarrollo Rural y Tierras</v>
      </c>
      <c r="Z174" s="292"/>
      <c r="AA174" s="321"/>
    </row>
    <row r="175" spans="1:27" ht="15" customHeight="1">
      <c r="A175" s="251">
        <v>265</v>
      </c>
      <c r="B175" s="392">
        <f>+A175</f>
        <v>265</v>
      </c>
      <c r="C175" s="247" t="str">
        <f>+VLOOKUP(A175,bd_lista!$A$3:$C$592,3,FALSE)</f>
        <v>Direc. Dptal. de Educación  Chuquisaca</v>
      </c>
      <c r="D175" s="389" t="str">
        <f>+C175</f>
        <v>Direc. Dptal. de Educación  Chuquisaca</v>
      </c>
      <c r="E175" s="247" t="s">
        <v>1304</v>
      </c>
      <c r="F175" s="243">
        <f ca="1">+IFERROR(INDEX('Hoja de Trabajo para listado'!$A$155:$Z$1048576,MATCH($A175,'Hoja de Trabajo para listado'!$A$155:$A$1048576,0),MATCH((CUADRO!F$4&amp;$E175),'Hoja de Trabajo para listado'!$A$151:$Z$151,0)),0)+IFERROR(INDEX('Hoja de Trabajo para listado'!$AB$155:$BA$1048576,MATCH($A175,'Hoja de Trabajo para listado'!$AB$155:$AB$1048576,0),MATCH((CUADRO!F$4&amp;$E175),'Hoja de Trabajo para listado'!$AB$151:$BA$151,0)),0)+IFERROR(INDEX('Hoja de Trabajo para listado'!$BC$155:$CB$1048576,MATCH($A175,'Hoja de Trabajo para listado'!$BC$155:$BC$1048576,0),MATCH((CUADRO!F$4&amp;$E175),'Hoja de Trabajo para listado'!$BC$151:$CB$151,0)),0)+IFERROR(INDEX('Hoja de Trabajo para listado'!$DE$153:$DG$274,MATCH($A175,'Hoja de Trabajo para listado'!$DE$153:$DE$1048576,0),MATCH((CUADRO!F$4&amp;$E175),'Hoja de Trabajo para listado'!$DE$151:$DG$151,0)),0)+IFERROR(INDEX('Hoja de Trabajo para listado'!$CD$155:$DC$1048576,MATCH($A175,'Hoja de Trabajo para listado'!$CD$155:$CD$1048576,0),MATCH((CUADRO!F$4&amp;$E175),'Hoja de Trabajo para listado'!$CD$151:$DC$151,0)),0)</f>
        <v>0</v>
      </c>
      <c r="G175" s="243">
        <f ca="1">+IFERROR(INDEX('Hoja de Trabajo para listado'!$A$155:$Z$1048576,MATCH($A175,'Hoja de Trabajo para listado'!$A$155:$A$1048576,0),MATCH((CUADRO!G$4&amp;$E175),'Hoja de Trabajo para listado'!$A$151:$Z$151,0)),0)+IFERROR(INDEX('Hoja de Trabajo para listado'!$AB$155:$BA$1048576,MATCH($A175,'Hoja de Trabajo para listado'!$AB$155:$AB$1048576,0),MATCH((CUADRO!G$4&amp;$E175),'Hoja de Trabajo para listado'!$AB$151:$BA$151,0)),0)+IFERROR(INDEX('Hoja de Trabajo para listado'!$BC$155:$CB$1048576,MATCH($A175,'Hoja de Trabajo para listado'!$BC$155:$BC$1048576,0),MATCH((CUADRO!G$4&amp;$E175),'Hoja de Trabajo para listado'!$BC$151:$CB$151,0)),0)+IFERROR(INDEX('Hoja de Trabajo para listado'!$DE$153:$DG$274,MATCH($A175,'Hoja de Trabajo para listado'!$DE$153:$DE$1048576,0),MATCH((CUADRO!G$4&amp;$E175),'Hoja de Trabajo para listado'!$DE$151:$DG$151,0)),0)+IFERROR(INDEX('Hoja de Trabajo para listado'!$CD$155:$DC$1048576,MATCH($A175,'Hoja de Trabajo para listado'!$CD$155:$CD$1048576,0),MATCH((CUADRO!G$4&amp;$E175),'Hoja de Trabajo para listado'!$CD$151:$DC$151,0)),0)</f>
        <v>0</v>
      </c>
      <c r="H175" s="243">
        <f ca="1">+IFERROR(INDEX('Hoja de Trabajo para listado'!$A$155:$Z$1048576,MATCH($A175,'Hoja de Trabajo para listado'!$A$155:$A$1048576,0),MATCH((CUADRO!H$4&amp;$E175),'Hoja de Trabajo para listado'!$A$151:$Z$151,0)),0)+IFERROR(INDEX('Hoja de Trabajo para listado'!$AB$155:$BA$1048576,MATCH($A175,'Hoja de Trabajo para listado'!$AB$155:$AB$1048576,0),MATCH((CUADRO!H$4&amp;$E175),'Hoja de Trabajo para listado'!$AB$151:$BA$151,0)),0)+IFERROR(INDEX('Hoja de Trabajo para listado'!$BC$155:$CB$1048576,MATCH($A175,'Hoja de Trabajo para listado'!$BC$155:$BC$1048576,0),MATCH((CUADRO!H$4&amp;$E175),'Hoja de Trabajo para listado'!$BC$151:$CB$151,0)),0)+IFERROR(INDEX('Hoja de Trabajo para listado'!$DE$153:$DG$274,MATCH($A175,'Hoja de Trabajo para listado'!$DE$153:$DE$1048576,0),MATCH((CUADRO!H$4&amp;$E175),'Hoja de Trabajo para listado'!$DE$151:$DG$151,0)),0)+IFERROR(INDEX('Hoja de Trabajo para listado'!$CD$155:$DC$1048576,MATCH($A175,'Hoja de Trabajo para listado'!$CD$155:$CD$1048576,0),MATCH((CUADRO!H$4&amp;$E175),'Hoja de Trabajo para listado'!$CD$151:$DC$151,0)),0)</f>
        <v>0</v>
      </c>
      <c r="I175" s="243">
        <f ca="1">+IFERROR(INDEX('Hoja de Trabajo para listado'!$A$155:$Z$1048576,MATCH($A175,'Hoja de Trabajo para listado'!$A$155:$A$1048576,0),MATCH((CUADRO!I$4&amp;$E175),'Hoja de Trabajo para listado'!$A$151:$Z$151,0)),0)+IFERROR(INDEX('Hoja de Trabajo para listado'!$AB$155:$BA$1048576,MATCH($A175,'Hoja de Trabajo para listado'!$AB$155:$AB$1048576,0),MATCH((CUADRO!I$4&amp;$E175),'Hoja de Trabajo para listado'!$AB$151:$BA$151,0)),0)+IFERROR(INDEX('Hoja de Trabajo para listado'!$BC$155:$CB$1048576,MATCH($A175,'Hoja de Trabajo para listado'!$BC$155:$BC$1048576,0),MATCH((CUADRO!I$4&amp;$E175),'Hoja de Trabajo para listado'!$BC$151:$CB$151,0)),0)+IFERROR(INDEX('Hoja de Trabajo para listado'!$DE$153:$DG$274,MATCH($A175,'Hoja de Trabajo para listado'!$DE$153:$DE$1048576,0),MATCH((CUADRO!I$4&amp;$E175),'Hoja de Trabajo para listado'!$DE$151:$DG$151,0)),0)+IFERROR(INDEX('Hoja de Trabajo para listado'!$CD$155:$DC$1048576,MATCH($A175,'Hoja de Trabajo para listado'!$CD$155:$CD$1048576,0),MATCH((CUADRO!I$4&amp;$E175),'Hoja de Trabajo para listado'!$CD$151:$DC$151,0)),0)</f>
        <v>0</v>
      </c>
      <c r="J175" s="243">
        <f ca="1">+IFERROR(INDEX('Hoja de Trabajo para listado'!$A$155:$Z$1048576,MATCH($A175,'Hoja de Trabajo para listado'!$A$155:$A$1048576,0),MATCH((CUADRO!J$4&amp;$E175),'Hoja de Trabajo para listado'!$A$151:$Z$151,0)),0)+IFERROR(INDEX('Hoja de Trabajo para listado'!$AB$155:$BA$1048576,MATCH($A175,'Hoja de Trabajo para listado'!$AB$155:$AB$1048576,0),MATCH((CUADRO!J$4&amp;$E175),'Hoja de Trabajo para listado'!$AB$151:$BA$151,0)),0)+IFERROR(INDEX('Hoja de Trabajo para listado'!$BC$155:$CB$1048576,MATCH($A175,'Hoja de Trabajo para listado'!$BC$155:$BC$1048576,0),MATCH((CUADRO!J$4&amp;$E175),'Hoja de Trabajo para listado'!$BC$151:$CB$151,0)),0)+IFERROR(INDEX('Hoja de Trabajo para listado'!$DE$153:$DG$274,MATCH($A175,'Hoja de Trabajo para listado'!$DE$153:$DE$1048576,0),MATCH((CUADRO!J$4&amp;$E175),'Hoja de Trabajo para listado'!$DE$151:$DG$151,0)),0)+IFERROR(INDEX('Hoja de Trabajo para listado'!$CD$155:$DC$1048576,MATCH($A175,'Hoja de Trabajo para listado'!$CD$155:$CD$1048576,0),MATCH((CUADRO!J$4&amp;$E175),'Hoja de Trabajo para listado'!$CD$151:$DC$151,0)),0)</f>
        <v>0</v>
      </c>
      <c r="K175" s="243">
        <f ca="1">+IFERROR(INDEX('Hoja de Trabajo para listado'!$A$155:$Z$1048576,MATCH($A175,'Hoja de Trabajo para listado'!$A$155:$A$1048576,0),MATCH((CUADRO!K$4&amp;$E175),'Hoja de Trabajo para listado'!$A$151:$Z$151,0)),0)+IFERROR(INDEX('Hoja de Trabajo para listado'!$AB$155:$BA$1048576,MATCH($A175,'Hoja de Trabajo para listado'!$AB$155:$AB$1048576,0),MATCH((CUADRO!K$4&amp;$E175),'Hoja de Trabajo para listado'!$AB$151:$BA$151,0)),0)+IFERROR(INDEX('Hoja de Trabajo para listado'!$BC$155:$CB$1048576,MATCH($A175,'Hoja de Trabajo para listado'!$BC$155:$BC$1048576,0),MATCH((CUADRO!K$4&amp;$E175),'Hoja de Trabajo para listado'!$BC$151:$CB$151,0)),0)+IFERROR(INDEX('Hoja de Trabajo para listado'!$DE$153:$DG$274,MATCH($A175,'Hoja de Trabajo para listado'!$DE$153:$DE$1048576,0),MATCH((CUADRO!K$4&amp;$E175),'Hoja de Trabajo para listado'!$DE$151:$DG$151,0)),0)+IFERROR(INDEX('Hoja de Trabajo para listado'!$CD$155:$DC$1048576,MATCH($A175,'Hoja de Trabajo para listado'!$CD$155:$CD$1048576,0),MATCH((CUADRO!K$4&amp;$E175),'Hoja de Trabajo para listado'!$CD$151:$DC$151,0)),0)</f>
        <v>0</v>
      </c>
      <c r="L175" s="243">
        <f ca="1">+IFERROR(INDEX('Hoja de Trabajo para listado'!$A$155:$Z$1048576,MATCH($A175,'Hoja de Trabajo para listado'!$A$155:$A$1048576,0),MATCH((CUADRO!L$4&amp;$E175),'Hoja de Trabajo para listado'!$A$151:$Z$151,0)),0)+IFERROR(INDEX('Hoja de Trabajo para listado'!$AB$155:$BA$1048576,MATCH($A175,'Hoja de Trabajo para listado'!$AB$155:$AB$1048576,0),MATCH((CUADRO!L$4&amp;$E175),'Hoja de Trabajo para listado'!$AB$151:$BA$151,0)),0)+IFERROR(INDEX('Hoja de Trabajo para listado'!$BC$155:$CB$1048576,MATCH($A175,'Hoja de Trabajo para listado'!$BC$155:$BC$1048576,0),MATCH((CUADRO!L$4&amp;$E175),'Hoja de Trabajo para listado'!$BC$151:$CB$151,0)),0)+IFERROR(INDEX('Hoja de Trabajo para listado'!$DE$153:$DG$274,MATCH($A175,'Hoja de Trabajo para listado'!$DE$153:$DE$1048576,0),MATCH((CUADRO!L$4&amp;$E175),'Hoja de Trabajo para listado'!$DE$151:$DG$151,0)),0)+IFERROR(INDEX('Hoja de Trabajo para listado'!$CD$155:$DC$1048576,MATCH($A175,'Hoja de Trabajo para listado'!$CD$155:$CD$1048576,0),MATCH((CUADRO!L$4&amp;$E175),'Hoja de Trabajo para listado'!$CD$151:$DC$151,0)),0)</f>
        <v>0</v>
      </c>
      <c r="M175" s="243">
        <f ca="1">+IFERROR(INDEX('Hoja de Trabajo para listado'!$A$155:$Z$1048576,MATCH($A175,'Hoja de Trabajo para listado'!$A$155:$A$1048576,0),MATCH((CUADRO!M$4&amp;$E175),'Hoja de Trabajo para listado'!$A$151:$Z$151,0)),0)+IFERROR(INDEX('Hoja de Trabajo para listado'!$AB$155:$BA$1048576,MATCH($A175,'Hoja de Trabajo para listado'!$AB$155:$AB$1048576,0),MATCH((CUADRO!M$4&amp;$E175),'Hoja de Trabajo para listado'!$AB$151:$BA$151,0)),0)+IFERROR(INDEX('Hoja de Trabajo para listado'!$BC$155:$CB$1048576,MATCH($A175,'Hoja de Trabajo para listado'!$BC$155:$BC$1048576,0),MATCH((CUADRO!M$4&amp;$E175),'Hoja de Trabajo para listado'!$BC$151:$CB$151,0)),0)+IFERROR(INDEX('Hoja de Trabajo para listado'!$DE$153:$DG$274,MATCH($A175,'Hoja de Trabajo para listado'!$DE$153:$DE$1048576,0),MATCH((CUADRO!M$4&amp;$E175),'Hoja de Trabajo para listado'!$DE$151:$DG$151,0)),0)+IFERROR(INDEX('Hoja de Trabajo para listado'!$CD$155:$DC$1048576,MATCH($A175,'Hoja de Trabajo para listado'!$CD$155:$CD$1048576,0),MATCH((CUADRO!M$4&amp;$E175),'Hoja de Trabajo para listado'!$CD$151:$DC$151,0)),0)</f>
        <v>0</v>
      </c>
      <c r="N175" s="243">
        <f ca="1">+IFERROR(INDEX('Hoja de Trabajo para listado'!$A$155:$Z$1048576,MATCH($A175,'Hoja de Trabajo para listado'!$A$155:$A$1048576,0),MATCH((CUADRO!N$4&amp;$E175),'Hoja de Trabajo para listado'!$A$151:$Z$151,0)),0)+IFERROR(INDEX('Hoja de Trabajo para listado'!$AB$155:$BA$1048576,MATCH($A175,'Hoja de Trabajo para listado'!$AB$155:$AB$1048576,0),MATCH((CUADRO!N$4&amp;$E175),'Hoja de Trabajo para listado'!$AB$151:$BA$151,0)),0)+IFERROR(INDEX('Hoja de Trabajo para listado'!$BC$155:$CB$1048576,MATCH($A175,'Hoja de Trabajo para listado'!$BC$155:$BC$1048576,0),MATCH((CUADRO!N$4&amp;$E175),'Hoja de Trabajo para listado'!$BC$151:$CB$151,0)),0)+IFERROR(INDEX('Hoja de Trabajo para listado'!$DE$153:$DG$274,MATCH($A175,'Hoja de Trabajo para listado'!$DE$153:$DE$1048576,0),MATCH((CUADRO!N$4&amp;$E175),'Hoja de Trabajo para listado'!$DE$151:$DG$151,0)),0)+IFERROR(INDEX('Hoja de Trabajo para listado'!$CD$155:$DC$1048576,MATCH($A175,'Hoja de Trabajo para listado'!$CD$155:$CD$1048576,0),MATCH((CUADRO!N$4&amp;$E175),'Hoja de Trabajo para listado'!$CD$151:$DC$151,0)),0)</f>
        <v>0</v>
      </c>
      <c r="O175" s="243">
        <f ca="1">+IFERROR(INDEX('Hoja de Trabajo para listado'!$A$155:$Z$1048576,MATCH($A175,'Hoja de Trabajo para listado'!$A$155:$A$1048576,0),MATCH((CUADRO!O$4&amp;$E175),'Hoja de Trabajo para listado'!$A$151:$Z$151,0)),0)+IFERROR(INDEX('Hoja de Trabajo para listado'!$AB$155:$BA$1048576,MATCH($A175,'Hoja de Trabajo para listado'!$AB$155:$AB$1048576,0),MATCH((CUADRO!O$4&amp;$E175),'Hoja de Trabajo para listado'!$AB$151:$BA$151,0)),0)+IFERROR(INDEX('Hoja de Trabajo para listado'!$BC$155:$CB$1048576,MATCH($A175,'Hoja de Trabajo para listado'!$BC$155:$BC$1048576,0),MATCH((CUADRO!O$4&amp;$E175),'Hoja de Trabajo para listado'!$BC$151:$CB$151,0)),0)+IFERROR(INDEX('Hoja de Trabajo para listado'!$DE$153:$DG$274,MATCH($A175,'Hoja de Trabajo para listado'!$DE$153:$DE$1048576,0),MATCH((CUADRO!O$4&amp;$E175),'Hoja de Trabajo para listado'!$DE$151:$DG$151,0)),0)+IFERROR(INDEX('Hoja de Trabajo para listado'!$CD$155:$DC$1048576,MATCH($A175,'Hoja de Trabajo para listado'!$CD$155:$CD$1048576,0),MATCH((CUADRO!O$4&amp;$E175),'Hoja de Trabajo para listado'!$CD$151:$DC$151,0)),0)</f>
        <v>0</v>
      </c>
      <c r="P175" s="243">
        <f ca="1">+IFERROR(INDEX('Hoja de Trabajo para listado'!$A$155:$Z$1048576,MATCH($A175,'Hoja de Trabajo para listado'!$A$155:$A$1048576,0),MATCH((CUADRO!P$4&amp;$E175),'Hoja de Trabajo para listado'!$A$151:$Z$151,0)),0)+IFERROR(INDEX('Hoja de Trabajo para listado'!$AB$155:$BA$1048576,MATCH($A175,'Hoja de Trabajo para listado'!$AB$155:$AB$1048576,0),MATCH((CUADRO!P$4&amp;$E175),'Hoja de Trabajo para listado'!$AB$151:$BA$151,0)),0)+IFERROR(INDEX('Hoja de Trabajo para listado'!$BC$155:$CB$1048576,MATCH($A175,'Hoja de Trabajo para listado'!$BC$155:$BC$1048576,0),MATCH((CUADRO!P$4&amp;$E175),'Hoja de Trabajo para listado'!$BC$151:$CB$151,0)),0)+IFERROR(INDEX('Hoja de Trabajo para listado'!$DE$153:$DG$274,MATCH($A175,'Hoja de Trabajo para listado'!$DE$153:$DE$1048576,0),MATCH((CUADRO!P$4&amp;$E175),'Hoja de Trabajo para listado'!$DE$151:$DG$151,0)),0)+IFERROR(INDEX('Hoja de Trabajo para listado'!$CD$155:$DC$1048576,MATCH($A175,'Hoja de Trabajo para listado'!$CD$155:$CD$1048576,0),MATCH((CUADRO!P$4&amp;$E175),'Hoja de Trabajo para listado'!$CD$151:$DC$151,0)),0)</f>
        <v>0</v>
      </c>
      <c r="Q175" s="243">
        <f ca="1">+IFERROR(INDEX('Hoja de Trabajo para listado'!$A$155:$Z$1048576,MATCH($A175,'Hoja de Trabajo para listado'!$A$155:$A$1048576,0),MATCH((CUADRO!Q$4&amp;$E175),'Hoja de Trabajo para listado'!$A$151:$Z$151,0)),0)+IFERROR(INDEX('Hoja de Trabajo para listado'!$AB$155:$BA$1048576,MATCH($A175,'Hoja de Trabajo para listado'!$AB$155:$AB$1048576,0),MATCH((CUADRO!Q$4&amp;$E175),'Hoja de Trabajo para listado'!$AB$151:$BA$151,0)),0)+IFERROR(INDEX('Hoja de Trabajo para listado'!$BC$155:$CB$1048576,MATCH($A175,'Hoja de Trabajo para listado'!$BC$155:$BC$1048576,0),MATCH((CUADRO!Q$4&amp;$E175),'Hoja de Trabajo para listado'!$BC$151:$CB$151,0)),0)+IFERROR(INDEX('Hoja de Trabajo para listado'!$DE$153:$DG$274,MATCH($A175,'Hoja de Trabajo para listado'!$DE$153:$DE$1048576,0),MATCH((CUADRO!Q$4&amp;$E175),'Hoja de Trabajo para listado'!$DE$151:$DG$151,0)),0)+IFERROR(INDEX('Hoja de Trabajo para listado'!$CD$155:$DC$1048576,MATCH($A175,'Hoja de Trabajo para listado'!$CD$155:$CD$1048576,0),MATCH((CUADRO!Q$4&amp;$E175),'Hoja de Trabajo para listado'!$CD$151:$DC$151,0)),0)</f>
        <v>0</v>
      </c>
      <c r="R175" s="243">
        <f t="shared" ca="1" si="7"/>
        <v>0</v>
      </c>
      <c r="S175" s="243"/>
      <c r="T175" s="243">
        <f ca="1">+T176</f>
        <v>5280.16</v>
      </c>
      <c r="U175" s="242">
        <f t="shared" si="8"/>
        <v>1</v>
      </c>
      <c r="V175" s="333" t="str">
        <f>+VLOOKUP(A175,bd_lista!$A$3:$E$592,5,FALSE)</f>
        <v>Instituciones Descentralizadas</v>
      </c>
      <c r="W175" s="387" t="str">
        <f>+V175</f>
        <v>Instituciones Descentralizadas</v>
      </c>
      <c r="X175" s="242">
        <f>+VLOOKUP(A175,[4]Sheet1!$A$13:$D$744,4,FALSE)</f>
        <v>16</v>
      </c>
      <c r="Y175" s="242" t="str">
        <f>+VLOOKUP(X175,bd_lista!$A$3:$C$592,3,FALSE)</f>
        <v>Ministerio de Educación</v>
      </c>
      <c r="Z175" s="294">
        <f>+X175</f>
        <v>16</v>
      </c>
      <c r="AA175" s="319" t="str">
        <f>+Y175</f>
        <v>Ministerio de Educación</v>
      </c>
    </row>
    <row r="176" spans="1:27" ht="15" customHeight="1">
      <c r="A176" s="32">
        <v>265</v>
      </c>
      <c r="B176" s="393"/>
      <c r="C176" s="333" t="str">
        <f>+VLOOKUP(A176,bd_lista!$A$3:$C$592,3,FALSE)</f>
        <v>Direc. Dptal. de Educación  Chuquisaca</v>
      </c>
      <c r="D176" s="390"/>
      <c r="E176" s="333" t="s">
        <v>1305</v>
      </c>
      <c r="F176" s="245">
        <f ca="1">+IFERROR(INDEX('Hoja de Trabajo para listado'!$A$155:$Z$1048576,MATCH($A176,'Hoja de Trabajo para listado'!$A$155:$A$1048576,0),MATCH((CUADRO!F$4&amp;$E176),'Hoja de Trabajo para listado'!$A$151:$Z$151,0)),0)+IFERROR(INDEX('Hoja de Trabajo para listado'!$AB$155:$BA$1048576,MATCH($A176,'Hoja de Trabajo para listado'!$AB$155:$AB$1048576,0),MATCH((CUADRO!F$4&amp;$E176),'Hoja de Trabajo para listado'!$AB$151:$BA$151,0)),0)+IFERROR(INDEX('Hoja de Trabajo para listado'!$BC$155:$CB$1048576,MATCH($A176,'Hoja de Trabajo para listado'!$BC$155:$BC$1048576,0),MATCH((CUADRO!F$4&amp;$E176),'Hoja de Trabajo para listado'!$BC$151:$CB$151,0)),0)+IFERROR(INDEX('Hoja de Trabajo para listado'!$DE$153:$DG$274,MATCH($A176,'Hoja de Trabajo para listado'!$DE$153:$DE$1048576,0),MATCH((CUADRO!F$4&amp;$E176),'Hoja de Trabajo para listado'!$DE$151:$DG$151,0)),0)+IFERROR(INDEX('Hoja de Trabajo para listado'!$CD$155:$DC$1048576,MATCH($A176,'Hoja de Trabajo para listado'!$CD$155:$CD$1048576,0),MATCH((CUADRO!F$4&amp;$E176),'Hoja de Trabajo para listado'!$CD$151:$DC$151,0)),0)</f>
        <v>3097.91</v>
      </c>
      <c r="G176" s="245">
        <f ca="1">+IFERROR(INDEX('Hoja de Trabajo para listado'!$A$155:$Z$1048576,MATCH($A176,'Hoja de Trabajo para listado'!$A$155:$A$1048576,0),MATCH((CUADRO!G$4&amp;$E176),'Hoja de Trabajo para listado'!$A$151:$Z$151,0)),0)+IFERROR(INDEX('Hoja de Trabajo para listado'!$AB$155:$BA$1048576,MATCH($A176,'Hoja de Trabajo para listado'!$AB$155:$AB$1048576,0),MATCH((CUADRO!G$4&amp;$E176),'Hoja de Trabajo para listado'!$AB$151:$BA$151,0)),0)+IFERROR(INDEX('Hoja de Trabajo para listado'!$BC$155:$CB$1048576,MATCH($A176,'Hoja de Trabajo para listado'!$BC$155:$BC$1048576,0),MATCH((CUADRO!G$4&amp;$E176),'Hoja de Trabajo para listado'!$BC$151:$CB$151,0)),0)+IFERROR(INDEX('Hoja de Trabajo para listado'!$DE$153:$DG$274,MATCH($A176,'Hoja de Trabajo para listado'!$DE$153:$DE$1048576,0),MATCH((CUADRO!G$4&amp;$E176),'Hoja de Trabajo para listado'!$DE$151:$DG$151,0)),0)+IFERROR(INDEX('Hoja de Trabajo para listado'!$CD$155:$DC$1048576,MATCH($A176,'Hoja de Trabajo para listado'!$CD$155:$CD$1048576,0),MATCH((CUADRO!G$4&amp;$E176),'Hoja de Trabajo para listado'!$CD$151:$DC$151,0)),0)</f>
        <v>0</v>
      </c>
      <c r="H176" s="245">
        <f ca="1">+IFERROR(INDEX('Hoja de Trabajo para listado'!$A$155:$Z$1048576,MATCH($A176,'Hoja de Trabajo para listado'!$A$155:$A$1048576,0),MATCH((CUADRO!H$4&amp;$E176),'Hoja de Trabajo para listado'!$A$151:$Z$151,0)),0)+IFERROR(INDEX('Hoja de Trabajo para listado'!$AB$155:$BA$1048576,MATCH($A176,'Hoja de Trabajo para listado'!$AB$155:$AB$1048576,0),MATCH((CUADRO!H$4&amp;$E176),'Hoja de Trabajo para listado'!$AB$151:$BA$151,0)),0)+IFERROR(INDEX('Hoja de Trabajo para listado'!$BC$155:$CB$1048576,MATCH($A176,'Hoja de Trabajo para listado'!$BC$155:$BC$1048576,0),MATCH((CUADRO!H$4&amp;$E176),'Hoja de Trabajo para listado'!$BC$151:$CB$151,0)),0)+IFERROR(INDEX('Hoja de Trabajo para listado'!$DE$153:$DG$274,MATCH($A176,'Hoja de Trabajo para listado'!$DE$153:$DE$1048576,0),MATCH((CUADRO!H$4&amp;$E176),'Hoja de Trabajo para listado'!$DE$151:$DG$151,0)),0)+IFERROR(INDEX('Hoja de Trabajo para listado'!$CD$155:$DC$1048576,MATCH($A176,'Hoja de Trabajo para listado'!$CD$155:$CD$1048576,0),MATCH((CUADRO!H$4&amp;$E176),'Hoja de Trabajo para listado'!$CD$151:$DC$151,0)),0)</f>
        <v>0</v>
      </c>
      <c r="I176" s="245">
        <f ca="1">+IFERROR(INDEX('Hoja de Trabajo para listado'!$A$155:$Z$1048576,MATCH($A176,'Hoja de Trabajo para listado'!$A$155:$A$1048576,0),MATCH((CUADRO!I$4&amp;$E176),'Hoja de Trabajo para listado'!$A$151:$Z$151,0)),0)+IFERROR(INDEX('Hoja de Trabajo para listado'!$AB$155:$BA$1048576,MATCH($A176,'Hoja de Trabajo para listado'!$AB$155:$AB$1048576,0),MATCH((CUADRO!I$4&amp;$E176),'Hoja de Trabajo para listado'!$AB$151:$BA$151,0)),0)+IFERROR(INDEX('Hoja de Trabajo para listado'!$BC$155:$CB$1048576,MATCH($A176,'Hoja de Trabajo para listado'!$BC$155:$BC$1048576,0),MATCH((CUADRO!I$4&amp;$E176),'Hoja de Trabajo para listado'!$BC$151:$CB$151,0)),0)+IFERROR(INDEX('Hoja de Trabajo para listado'!$DE$153:$DG$274,MATCH($A176,'Hoja de Trabajo para listado'!$DE$153:$DE$1048576,0),MATCH((CUADRO!I$4&amp;$E176),'Hoja de Trabajo para listado'!$DE$151:$DG$151,0)),0)+IFERROR(INDEX('Hoja de Trabajo para listado'!$CD$155:$DC$1048576,MATCH($A176,'Hoja de Trabajo para listado'!$CD$155:$CD$1048576,0),MATCH((CUADRO!I$4&amp;$E176),'Hoja de Trabajo para listado'!$CD$151:$DC$151,0)),0)</f>
        <v>2182.25</v>
      </c>
      <c r="J176" s="245">
        <f ca="1">+IFERROR(INDEX('Hoja de Trabajo para listado'!$A$155:$Z$1048576,MATCH($A176,'Hoja de Trabajo para listado'!$A$155:$A$1048576,0),MATCH((CUADRO!J$4&amp;$E176),'Hoja de Trabajo para listado'!$A$151:$Z$151,0)),0)+IFERROR(INDEX('Hoja de Trabajo para listado'!$AB$155:$BA$1048576,MATCH($A176,'Hoja de Trabajo para listado'!$AB$155:$AB$1048576,0),MATCH((CUADRO!J$4&amp;$E176),'Hoja de Trabajo para listado'!$AB$151:$BA$151,0)),0)+IFERROR(INDEX('Hoja de Trabajo para listado'!$BC$155:$CB$1048576,MATCH($A176,'Hoja de Trabajo para listado'!$BC$155:$BC$1048576,0),MATCH((CUADRO!J$4&amp;$E176),'Hoja de Trabajo para listado'!$BC$151:$CB$151,0)),0)+IFERROR(INDEX('Hoja de Trabajo para listado'!$DE$153:$DG$274,MATCH($A176,'Hoja de Trabajo para listado'!$DE$153:$DE$1048576,0),MATCH((CUADRO!J$4&amp;$E176),'Hoja de Trabajo para listado'!$DE$151:$DG$151,0)),0)+IFERROR(INDEX('Hoja de Trabajo para listado'!$CD$155:$DC$1048576,MATCH($A176,'Hoja de Trabajo para listado'!$CD$155:$CD$1048576,0),MATCH((CUADRO!J$4&amp;$E176),'Hoja de Trabajo para listado'!$CD$151:$DC$151,0)),0)</f>
        <v>0</v>
      </c>
      <c r="K176" s="245">
        <f ca="1">+IFERROR(INDEX('Hoja de Trabajo para listado'!$A$155:$Z$1048576,MATCH($A176,'Hoja de Trabajo para listado'!$A$155:$A$1048576,0),MATCH((CUADRO!K$4&amp;$E176),'Hoja de Trabajo para listado'!$A$151:$Z$151,0)),0)+IFERROR(INDEX('Hoja de Trabajo para listado'!$AB$155:$BA$1048576,MATCH($A176,'Hoja de Trabajo para listado'!$AB$155:$AB$1048576,0),MATCH((CUADRO!K$4&amp;$E176),'Hoja de Trabajo para listado'!$AB$151:$BA$151,0)),0)+IFERROR(INDEX('Hoja de Trabajo para listado'!$BC$155:$CB$1048576,MATCH($A176,'Hoja de Trabajo para listado'!$BC$155:$BC$1048576,0),MATCH((CUADRO!K$4&amp;$E176),'Hoja de Trabajo para listado'!$BC$151:$CB$151,0)),0)+IFERROR(INDEX('Hoja de Trabajo para listado'!$DE$153:$DG$274,MATCH($A176,'Hoja de Trabajo para listado'!$DE$153:$DE$1048576,0),MATCH((CUADRO!K$4&amp;$E176),'Hoja de Trabajo para listado'!$DE$151:$DG$151,0)),0)+IFERROR(INDEX('Hoja de Trabajo para listado'!$CD$155:$DC$1048576,MATCH($A176,'Hoja de Trabajo para listado'!$CD$155:$CD$1048576,0),MATCH((CUADRO!K$4&amp;$E176),'Hoja de Trabajo para listado'!$CD$151:$DC$151,0)),0)</f>
        <v>0</v>
      </c>
      <c r="L176" s="245">
        <f ca="1">+IFERROR(INDEX('Hoja de Trabajo para listado'!$A$155:$Z$1048576,MATCH($A176,'Hoja de Trabajo para listado'!$A$155:$A$1048576,0),MATCH((CUADRO!L$4&amp;$E176),'Hoja de Trabajo para listado'!$A$151:$Z$151,0)),0)+IFERROR(INDEX('Hoja de Trabajo para listado'!$AB$155:$BA$1048576,MATCH($A176,'Hoja de Trabajo para listado'!$AB$155:$AB$1048576,0),MATCH((CUADRO!L$4&amp;$E176),'Hoja de Trabajo para listado'!$AB$151:$BA$151,0)),0)+IFERROR(INDEX('Hoja de Trabajo para listado'!$BC$155:$CB$1048576,MATCH($A176,'Hoja de Trabajo para listado'!$BC$155:$BC$1048576,0),MATCH((CUADRO!L$4&amp;$E176),'Hoja de Trabajo para listado'!$BC$151:$CB$151,0)),0)+IFERROR(INDEX('Hoja de Trabajo para listado'!$DE$153:$DG$274,MATCH($A176,'Hoja de Trabajo para listado'!$DE$153:$DE$1048576,0),MATCH((CUADRO!L$4&amp;$E176),'Hoja de Trabajo para listado'!$DE$151:$DG$151,0)),0)+IFERROR(INDEX('Hoja de Trabajo para listado'!$CD$155:$DC$1048576,MATCH($A176,'Hoja de Trabajo para listado'!$CD$155:$CD$1048576,0),MATCH((CUADRO!L$4&amp;$E176),'Hoja de Trabajo para listado'!$CD$151:$DC$151,0)),0)</f>
        <v>0</v>
      </c>
      <c r="M176" s="245">
        <f ca="1">+IFERROR(INDEX('Hoja de Trabajo para listado'!$A$155:$Z$1048576,MATCH($A176,'Hoja de Trabajo para listado'!$A$155:$A$1048576,0),MATCH((CUADRO!M$4&amp;$E176),'Hoja de Trabajo para listado'!$A$151:$Z$151,0)),0)+IFERROR(INDEX('Hoja de Trabajo para listado'!$AB$155:$BA$1048576,MATCH($A176,'Hoja de Trabajo para listado'!$AB$155:$AB$1048576,0),MATCH((CUADRO!M$4&amp;$E176),'Hoja de Trabajo para listado'!$AB$151:$BA$151,0)),0)+IFERROR(INDEX('Hoja de Trabajo para listado'!$BC$155:$CB$1048576,MATCH($A176,'Hoja de Trabajo para listado'!$BC$155:$BC$1048576,0),MATCH((CUADRO!M$4&amp;$E176),'Hoja de Trabajo para listado'!$BC$151:$CB$151,0)),0)+IFERROR(INDEX('Hoja de Trabajo para listado'!$DE$153:$DG$274,MATCH($A176,'Hoja de Trabajo para listado'!$DE$153:$DE$1048576,0),MATCH((CUADRO!M$4&amp;$E176),'Hoja de Trabajo para listado'!$DE$151:$DG$151,0)),0)+IFERROR(INDEX('Hoja de Trabajo para listado'!$CD$155:$DC$1048576,MATCH($A176,'Hoja de Trabajo para listado'!$CD$155:$CD$1048576,0),MATCH((CUADRO!M$4&amp;$E176),'Hoja de Trabajo para listado'!$CD$151:$DC$151,0)),0)</f>
        <v>0</v>
      </c>
      <c r="N176" s="245">
        <f ca="1">+IFERROR(INDEX('Hoja de Trabajo para listado'!$A$155:$Z$1048576,MATCH($A176,'Hoja de Trabajo para listado'!$A$155:$A$1048576,0),MATCH((CUADRO!N$4&amp;$E176),'Hoja de Trabajo para listado'!$A$151:$Z$151,0)),0)+IFERROR(INDEX('Hoja de Trabajo para listado'!$AB$155:$BA$1048576,MATCH($A176,'Hoja de Trabajo para listado'!$AB$155:$AB$1048576,0),MATCH((CUADRO!N$4&amp;$E176),'Hoja de Trabajo para listado'!$AB$151:$BA$151,0)),0)+IFERROR(INDEX('Hoja de Trabajo para listado'!$BC$155:$CB$1048576,MATCH($A176,'Hoja de Trabajo para listado'!$BC$155:$BC$1048576,0),MATCH((CUADRO!N$4&amp;$E176),'Hoja de Trabajo para listado'!$BC$151:$CB$151,0)),0)+IFERROR(INDEX('Hoja de Trabajo para listado'!$DE$153:$DG$274,MATCH($A176,'Hoja de Trabajo para listado'!$DE$153:$DE$1048576,0),MATCH((CUADRO!N$4&amp;$E176),'Hoja de Trabajo para listado'!$DE$151:$DG$151,0)),0)+IFERROR(INDEX('Hoja de Trabajo para listado'!$CD$155:$DC$1048576,MATCH($A176,'Hoja de Trabajo para listado'!$CD$155:$CD$1048576,0),MATCH((CUADRO!N$4&amp;$E176),'Hoja de Trabajo para listado'!$CD$151:$DC$151,0)),0)</f>
        <v>0</v>
      </c>
      <c r="O176" s="245">
        <f ca="1">+IFERROR(INDEX('Hoja de Trabajo para listado'!$A$155:$Z$1048576,MATCH($A176,'Hoja de Trabajo para listado'!$A$155:$A$1048576,0),MATCH((CUADRO!O$4&amp;$E176),'Hoja de Trabajo para listado'!$A$151:$Z$151,0)),0)+IFERROR(INDEX('Hoja de Trabajo para listado'!$AB$155:$BA$1048576,MATCH($A176,'Hoja de Trabajo para listado'!$AB$155:$AB$1048576,0),MATCH((CUADRO!O$4&amp;$E176),'Hoja de Trabajo para listado'!$AB$151:$BA$151,0)),0)+IFERROR(INDEX('Hoja de Trabajo para listado'!$BC$155:$CB$1048576,MATCH($A176,'Hoja de Trabajo para listado'!$BC$155:$BC$1048576,0),MATCH((CUADRO!O$4&amp;$E176),'Hoja de Trabajo para listado'!$BC$151:$CB$151,0)),0)+IFERROR(INDEX('Hoja de Trabajo para listado'!$DE$153:$DG$274,MATCH($A176,'Hoja de Trabajo para listado'!$DE$153:$DE$1048576,0),MATCH((CUADRO!O$4&amp;$E176),'Hoja de Trabajo para listado'!$DE$151:$DG$151,0)),0)+IFERROR(INDEX('Hoja de Trabajo para listado'!$CD$155:$DC$1048576,MATCH($A176,'Hoja de Trabajo para listado'!$CD$155:$CD$1048576,0),MATCH((CUADRO!O$4&amp;$E176),'Hoja de Trabajo para listado'!$CD$151:$DC$151,0)),0)</f>
        <v>0</v>
      </c>
      <c r="P176" s="245">
        <f ca="1">+IFERROR(INDEX('Hoja de Trabajo para listado'!$A$155:$Z$1048576,MATCH($A176,'Hoja de Trabajo para listado'!$A$155:$A$1048576,0),MATCH((CUADRO!P$4&amp;$E176),'Hoja de Trabajo para listado'!$A$151:$Z$151,0)),0)+IFERROR(INDEX('Hoja de Trabajo para listado'!$AB$155:$BA$1048576,MATCH($A176,'Hoja de Trabajo para listado'!$AB$155:$AB$1048576,0),MATCH((CUADRO!P$4&amp;$E176),'Hoja de Trabajo para listado'!$AB$151:$BA$151,0)),0)+IFERROR(INDEX('Hoja de Trabajo para listado'!$BC$155:$CB$1048576,MATCH($A176,'Hoja de Trabajo para listado'!$BC$155:$BC$1048576,0),MATCH((CUADRO!P$4&amp;$E176),'Hoja de Trabajo para listado'!$BC$151:$CB$151,0)),0)+IFERROR(INDEX('Hoja de Trabajo para listado'!$DE$153:$DG$274,MATCH($A176,'Hoja de Trabajo para listado'!$DE$153:$DE$1048576,0),MATCH((CUADRO!P$4&amp;$E176),'Hoja de Trabajo para listado'!$DE$151:$DG$151,0)),0)+IFERROR(INDEX('Hoja de Trabajo para listado'!$CD$155:$DC$1048576,MATCH($A176,'Hoja de Trabajo para listado'!$CD$155:$CD$1048576,0),MATCH((CUADRO!P$4&amp;$E176),'Hoja de Trabajo para listado'!$CD$151:$DC$151,0)),0)</f>
        <v>0</v>
      </c>
      <c r="Q176" s="245">
        <f ca="1">+IFERROR(INDEX('Hoja de Trabajo para listado'!$A$155:$Z$1048576,MATCH($A176,'Hoja de Trabajo para listado'!$A$155:$A$1048576,0),MATCH((CUADRO!Q$4&amp;$E176),'Hoja de Trabajo para listado'!$A$151:$Z$151,0)),0)+IFERROR(INDEX('Hoja de Trabajo para listado'!$AB$155:$BA$1048576,MATCH($A176,'Hoja de Trabajo para listado'!$AB$155:$AB$1048576,0),MATCH((CUADRO!Q$4&amp;$E176),'Hoja de Trabajo para listado'!$AB$151:$BA$151,0)),0)+IFERROR(INDEX('Hoja de Trabajo para listado'!$BC$155:$CB$1048576,MATCH($A176,'Hoja de Trabajo para listado'!$BC$155:$BC$1048576,0),MATCH((CUADRO!Q$4&amp;$E176),'Hoja de Trabajo para listado'!$BC$151:$CB$151,0)),0)+IFERROR(INDEX('Hoja de Trabajo para listado'!$DE$153:$DG$274,MATCH($A176,'Hoja de Trabajo para listado'!$DE$153:$DE$1048576,0),MATCH((CUADRO!Q$4&amp;$E176),'Hoja de Trabajo para listado'!$DE$151:$DG$151,0)),0)+IFERROR(INDEX('Hoja de Trabajo para listado'!$CD$155:$DC$1048576,MATCH($A176,'Hoja de Trabajo para listado'!$CD$155:$CD$1048576,0),MATCH((CUADRO!Q$4&amp;$E176),'Hoja de Trabajo para listado'!$CD$151:$DC$151,0)),0)</f>
        <v>0</v>
      </c>
      <c r="R176" s="245">
        <f t="shared" ca="1" si="7"/>
        <v>5280.16</v>
      </c>
      <c r="S176" s="245">
        <f ca="1">+R175+R176</f>
        <v>5280.16</v>
      </c>
      <c r="T176" s="245">
        <f ca="1">+S176</f>
        <v>5280.16</v>
      </c>
      <c r="U176" s="244">
        <f t="shared" si="8"/>
        <v>2</v>
      </c>
      <c r="V176" s="333" t="str">
        <f>+VLOOKUP(A176,bd_lista!$A$3:$E$592,5,FALSE)</f>
        <v>Instituciones Descentralizadas</v>
      </c>
      <c r="W176" s="388"/>
      <c r="X176" s="242">
        <f>+VLOOKUP(A176,[4]Sheet1!$A$13:$D$744,4,FALSE)</f>
        <v>16</v>
      </c>
      <c r="Y176" s="242" t="str">
        <f>+VLOOKUP(X176,bd_lista!$A$3:$C$592,3,FALSE)</f>
        <v>Ministerio de Educación</v>
      </c>
      <c r="Z176" s="292"/>
      <c r="AA176" s="321"/>
    </row>
    <row r="177" spans="1:27" ht="15" customHeight="1">
      <c r="A177" s="251">
        <v>266</v>
      </c>
      <c r="B177" s="392">
        <f>+A177</f>
        <v>266</v>
      </c>
      <c r="C177" s="247" t="str">
        <f>+VLOOKUP(A177,bd_lista!$A$3:$C$592,3,FALSE)</f>
        <v>Direc. Dptal. de Educación La Paz</v>
      </c>
      <c r="D177" s="389" t="str">
        <f>+C177</f>
        <v>Direc. Dptal. de Educación La Paz</v>
      </c>
      <c r="E177" s="247" t="s">
        <v>1304</v>
      </c>
      <c r="F177" s="243">
        <f ca="1">+IFERROR(INDEX('Hoja de Trabajo para listado'!$A$155:$Z$1048576,MATCH($A177,'Hoja de Trabajo para listado'!$A$155:$A$1048576,0),MATCH((CUADRO!F$4&amp;$E177),'Hoja de Trabajo para listado'!$A$151:$Z$151,0)),0)+IFERROR(INDEX('Hoja de Trabajo para listado'!$AB$155:$BA$1048576,MATCH($A177,'Hoja de Trabajo para listado'!$AB$155:$AB$1048576,0),MATCH((CUADRO!F$4&amp;$E177),'Hoja de Trabajo para listado'!$AB$151:$BA$151,0)),0)+IFERROR(INDEX('Hoja de Trabajo para listado'!$BC$155:$CB$1048576,MATCH($A177,'Hoja de Trabajo para listado'!$BC$155:$BC$1048576,0),MATCH((CUADRO!F$4&amp;$E177),'Hoja de Trabajo para listado'!$BC$151:$CB$151,0)),0)+IFERROR(INDEX('Hoja de Trabajo para listado'!$DE$153:$DG$274,MATCH($A177,'Hoja de Trabajo para listado'!$DE$153:$DE$1048576,0),MATCH((CUADRO!F$4&amp;$E177),'Hoja de Trabajo para listado'!$DE$151:$DG$151,0)),0)+IFERROR(INDEX('Hoja de Trabajo para listado'!$CD$155:$DC$1048576,MATCH($A177,'Hoja de Trabajo para listado'!$CD$155:$CD$1048576,0),MATCH((CUADRO!F$4&amp;$E177),'Hoja de Trabajo para listado'!$CD$151:$DC$151,0)),0)</f>
        <v>0</v>
      </c>
      <c r="G177" s="243">
        <f ca="1">+IFERROR(INDEX('Hoja de Trabajo para listado'!$A$155:$Z$1048576,MATCH($A177,'Hoja de Trabajo para listado'!$A$155:$A$1048576,0),MATCH((CUADRO!G$4&amp;$E177),'Hoja de Trabajo para listado'!$A$151:$Z$151,0)),0)+IFERROR(INDEX('Hoja de Trabajo para listado'!$AB$155:$BA$1048576,MATCH($A177,'Hoja de Trabajo para listado'!$AB$155:$AB$1048576,0),MATCH((CUADRO!G$4&amp;$E177),'Hoja de Trabajo para listado'!$AB$151:$BA$151,0)),0)+IFERROR(INDEX('Hoja de Trabajo para listado'!$BC$155:$CB$1048576,MATCH($A177,'Hoja de Trabajo para listado'!$BC$155:$BC$1048576,0),MATCH((CUADRO!G$4&amp;$E177),'Hoja de Trabajo para listado'!$BC$151:$CB$151,0)),0)+IFERROR(INDEX('Hoja de Trabajo para listado'!$DE$153:$DG$274,MATCH($A177,'Hoja de Trabajo para listado'!$DE$153:$DE$1048576,0),MATCH((CUADRO!G$4&amp;$E177),'Hoja de Trabajo para listado'!$DE$151:$DG$151,0)),0)+IFERROR(INDEX('Hoja de Trabajo para listado'!$CD$155:$DC$1048576,MATCH($A177,'Hoja de Trabajo para listado'!$CD$155:$CD$1048576,0),MATCH((CUADRO!G$4&amp;$E177),'Hoja de Trabajo para listado'!$CD$151:$DC$151,0)),0)</f>
        <v>0</v>
      </c>
      <c r="H177" s="243">
        <f ca="1">+IFERROR(INDEX('Hoja de Trabajo para listado'!$A$155:$Z$1048576,MATCH($A177,'Hoja de Trabajo para listado'!$A$155:$A$1048576,0),MATCH((CUADRO!H$4&amp;$E177),'Hoja de Trabajo para listado'!$A$151:$Z$151,0)),0)+IFERROR(INDEX('Hoja de Trabajo para listado'!$AB$155:$BA$1048576,MATCH($A177,'Hoja de Trabajo para listado'!$AB$155:$AB$1048576,0),MATCH((CUADRO!H$4&amp;$E177),'Hoja de Trabajo para listado'!$AB$151:$BA$151,0)),0)+IFERROR(INDEX('Hoja de Trabajo para listado'!$BC$155:$CB$1048576,MATCH($A177,'Hoja de Trabajo para listado'!$BC$155:$BC$1048576,0),MATCH((CUADRO!H$4&amp;$E177),'Hoja de Trabajo para listado'!$BC$151:$CB$151,0)),0)+IFERROR(INDEX('Hoja de Trabajo para listado'!$DE$153:$DG$274,MATCH($A177,'Hoja de Trabajo para listado'!$DE$153:$DE$1048576,0),MATCH((CUADRO!H$4&amp;$E177),'Hoja de Trabajo para listado'!$DE$151:$DG$151,0)),0)+IFERROR(INDEX('Hoja de Trabajo para listado'!$CD$155:$DC$1048576,MATCH($A177,'Hoja de Trabajo para listado'!$CD$155:$CD$1048576,0),MATCH((CUADRO!H$4&amp;$E177),'Hoja de Trabajo para listado'!$CD$151:$DC$151,0)),0)</f>
        <v>0</v>
      </c>
      <c r="I177" s="243">
        <f ca="1">+IFERROR(INDEX('Hoja de Trabajo para listado'!$A$155:$Z$1048576,MATCH($A177,'Hoja de Trabajo para listado'!$A$155:$A$1048576,0),MATCH((CUADRO!I$4&amp;$E177),'Hoja de Trabajo para listado'!$A$151:$Z$151,0)),0)+IFERROR(INDEX('Hoja de Trabajo para listado'!$AB$155:$BA$1048576,MATCH($A177,'Hoja de Trabajo para listado'!$AB$155:$AB$1048576,0),MATCH((CUADRO!I$4&amp;$E177),'Hoja de Trabajo para listado'!$AB$151:$BA$151,0)),0)+IFERROR(INDEX('Hoja de Trabajo para listado'!$BC$155:$CB$1048576,MATCH($A177,'Hoja de Trabajo para listado'!$BC$155:$BC$1048576,0),MATCH((CUADRO!I$4&amp;$E177),'Hoja de Trabajo para listado'!$BC$151:$CB$151,0)),0)+IFERROR(INDEX('Hoja de Trabajo para listado'!$DE$153:$DG$274,MATCH($A177,'Hoja de Trabajo para listado'!$DE$153:$DE$1048576,0),MATCH((CUADRO!I$4&amp;$E177),'Hoja de Trabajo para listado'!$DE$151:$DG$151,0)),0)+IFERROR(INDEX('Hoja de Trabajo para listado'!$CD$155:$DC$1048576,MATCH($A177,'Hoja de Trabajo para listado'!$CD$155:$CD$1048576,0),MATCH((CUADRO!I$4&amp;$E177),'Hoja de Trabajo para listado'!$CD$151:$DC$151,0)),0)</f>
        <v>0</v>
      </c>
      <c r="J177" s="243">
        <f ca="1">+IFERROR(INDEX('Hoja de Trabajo para listado'!$A$155:$Z$1048576,MATCH($A177,'Hoja de Trabajo para listado'!$A$155:$A$1048576,0),MATCH((CUADRO!J$4&amp;$E177),'Hoja de Trabajo para listado'!$A$151:$Z$151,0)),0)+IFERROR(INDEX('Hoja de Trabajo para listado'!$AB$155:$BA$1048576,MATCH($A177,'Hoja de Trabajo para listado'!$AB$155:$AB$1048576,0),MATCH((CUADRO!J$4&amp;$E177),'Hoja de Trabajo para listado'!$AB$151:$BA$151,0)),0)+IFERROR(INDEX('Hoja de Trabajo para listado'!$BC$155:$CB$1048576,MATCH($A177,'Hoja de Trabajo para listado'!$BC$155:$BC$1048576,0),MATCH((CUADRO!J$4&amp;$E177),'Hoja de Trabajo para listado'!$BC$151:$CB$151,0)),0)+IFERROR(INDEX('Hoja de Trabajo para listado'!$DE$153:$DG$274,MATCH($A177,'Hoja de Trabajo para listado'!$DE$153:$DE$1048576,0),MATCH((CUADRO!J$4&amp;$E177),'Hoja de Trabajo para listado'!$DE$151:$DG$151,0)),0)+IFERROR(INDEX('Hoja de Trabajo para listado'!$CD$155:$DC$1048576,MATCH($A177,'Hoja de Trabajo para listado'!$CD$155:$CD$1048576,0),MATCH((CUADRO!J$4&amp;$E177),'Hoja de Trabajo para listado'!$CD$151:$DC$151,0)),0)</f>
        <v>0</v>
      </c>
      <c r="K177" s="243">
        <f ca="1">+IFERROR(INDEX('Hoja de Trabajo para listado'!$A$155:$Z$1048576,MATCH($A177,'Hoja de Trabajo para listado'!$A$155:$A$1048576,0),MATCH((CUADRO!K$4&amp;$E177),'Hoja de Trabajo para listado'!$A$151:$Z$151,0)),0)+IFERROR(INDEX('Hoja de Trabajo para listado'!$AB$155:$BA$1048576,MATCH($A177,'Hoja de Trabajo para listado'!$AB$155:$AB$1048576,0),MATCH((CUADRO!K$4&amp;$E177),'Hoja de Trabajo para listado'!$AB$151:$BA$151,0)),0)+IFERROR(INDEX('Hoja de Trabajo para listado'!$BC$155:$CB$1048576,MATCH($A177,'Hoja de Trabajo para listado'!$BC$155:$BC$1048576,0),MATCH((CUADRO!K$4&amp;$E177),'Hoja de Trabajo para listado'!$BC$151:$CB$151,0)),0)+IFERROR(INDEX('Hoja de Trabajo para listado'!$DE$153:$DG$274,MATCH($A177,'Hoja de Trabajo para listado'!$DE$153:$DE$1048576,0),MATCH((CUADRO!K$4&amp;$E177),'Hoja de Trabajo para listado'!$DE$151:$DG$151,0)),0)+IFERROR(INDEX('Hoja de Trabajo para listado'!$CD$155:$DC$1048576,MATCH($A177,'Hoja de Trabajo para listado'!$CD$155:$CD$1048576,0),MATCH((CUADRO!K$4&amp;$E177),'Hoja de Trabajo para listado'!$CD$151:$DC$151,0)),0)</f>
        <v>0</v>
      </c>
      <c r="L177" s="243">
        <f ca="1">+IFERROR(INDEX('Hoja de Trabajo para listado'!$A$155:$Z$1048576,MATCH($A177,'Hoja de Trabajo para listado'!$A$155:$A$1048576,0),MATCH((CUADRO!L$4&amp;$E177),'Hoja de Trabajo para listado'!$A$151:$Z$151,0)),0)+IFERROR(INDEX('Hoja de Trabajo para listado'!$AB$155:$BA$1048576,MATCH($A177,'Hoja de Trabajo para listado'!$AB$155:$AB$1048576,0),MATCH((CUADRO!L$4&amp;$E177),'Hoja de Trabajo para listado'!$AB$151:$BA$151,0)),0)+IFERROR(INDEX('Hoja de Trabajo para listado'!$BC$155:$CB$1048576,MATCH($A177,'Hoja de Trabajo para listado'!$BC$155:$BC$1048576,0),MATCH((CUADRO!L$4&amp;$E177),'Hoja de Trabajo para listado'!$BC$151:$CB$151,0)),0)+IFERROR(INDEX('Hoja de Trabajo para listado'!$DE$153:$DG$274,MATCH($A177,'Hoja de Trabajo para listado'!$DE$153:$DE$1048576,0),MATCH((CUADRO!L$4&amp;$E177),'Hoja de Trabajo para listado'!$DE$151:$DG$151,0)),0)+IFERROR(INDEX('Hoja de Trabajo para listado'!$CD$155:$DC$1048576,MATCH($A177,'Hoja de Trabajo para listado'!$CD$155:$CD$1048576,0),MATCH((CUADRO!L$4&amp;$E177),'Hoja de Trabajo para listado'!$CD$151:$DC$151,0)),0)</f>
        <v>0</v>
      </c>
      <c r="M177" s="243">
        <f ca="1">+IFERROR(INDEX('Hoja de Trabajo para listado'!$A$155:$Z$1048576,MATCH($A177,'Hoja de Trabajo para listado'!$A$155:$A$1048576,0),MATCH((CUADRO!M$4&amp;$E177),'Hoja de Trabajo para listado'!$A$151:$Z$151,0)),0)+IFERROR(INDEX('Hoja de Trabajo para listado'!$AB$155:$BA$1048576,MATCH($A177,'Hoja de Trabajo para listado'!$AB$155:$AB$1048576,0),MATCH((CUADRO!M$4&amp;$E177),'Hoja de Trabajo para listado'!$AB$151:$BA$151,0)),0)+IFERROR(INDEX('Hoja de Trabajo para listado'!$BC$155:$CB$1048576,MATCH($A177,'Hoja de Trabajo para listado'!$BC$155:$BC$1048576,0),MATCH((CUADRO!M$4&amp;$E177),'Hoja de Trabajo para listado'!$BC$151:$CB$151,0)),0)+IFERROR(INDEX('Hoja de Trabajo para listado'!$DE$153:$DG$274,MATCH($A177,'Hoja de Trabajo para listado'!$DE$153:$DE$1048576,0),MATCH((CUADRO!M$4&amp;$E177),'Hoja de Trabajo para listado'!$DE$151:$DG$151,0)),0)+IFERROR(INDEX('Hoja de Trabajo para listado'!$CD$155:$DC$1048576,MATCH($A177,'Hoja de Trabajo para listado'!$CD$155:$CD$1048576,0),MATCH((CUADRO!M$4&amp;$E177),'Hoja de Trabajo para listado'!$CD$151:$DC$151,0)),0)</f>
        <v>0</v>
      </c>
      <c r="N177" s="243">
        <f ca="1">+IFERROR(INDEX('Hoja de Trabajo para listado'!$A$155:$Z$1048576,MATCH($A177,'Hoja de Trabajo para listado'!$A$155:$A$1048576,0),MATCH((CUADRO!N$4&amp;$E177),'Hoja de Trabajo para listado'!$A$151:$Z$151,0)),0)+IFERROR(INDEX('Hoja de Trabajo para listado'!$AB$155:$BA$1048576,MATCH($A177,'Hoja de Trabajo para listado'!$AB$155:$AB$1048576,0),MATCH((CUADRO!N$4&amp;$E177),'Hoja de Trabajo para listado'!$AB$151:$BA$151,0)),0)+IFERROR(INDEX('Hoja de Trabajo para listado'!$BC$155:$CB$1048576,MATCH($A177,'Hoja de Trabajo para listado'!$BC$155:$BC$1048576,0),MATCH((CUADRO!N$4&amp;$E177),'Hoja de Trabajo para listado'!$BC$151:$CB$151,0)),0)+IFERROR(INDEX('Hoja de Trabajo para listado'!$DE$153:$DG$274,MATCH($A177,'Hoja de Trabajo para listado'!$DE$153:$DE$1048576,0),MATCH((CUADRO!N$4&amp;$E177),'Hoja de Trabajo para listado'!$DE$151:$DG$151,0)),0)+IFERROR(INDEX('Hoja de Trabajo para listado'!$CD$155:$DC$1048576,MATCH($A177,'Hoja de Trabajo para listado'!$CD$155:$CD$1048576,0),MATCH((CUADRO!N$4&amp;$E177),'Hoja de Trabajo para listado'!$CD$151:$DC$151,0)),0)</f>
        <v>0</v>
      </c>
      <c r="O177" s="243">
        <f ca="1">+IFERROR(INDEX('Hoja de Trabajo para listado'!$A$155:$Z$1048576,MATCH($A177,'Hoja de Trabajo para listado'!$A$155:$A$1048576,0),MATCH((CUADRO!O$4&amp;$E177),'Hoja de Trabajo para listado'!$A$151:$Z$151,0)),0)+IFERROR(INDEX('Hoja de Trabajo para listado'!$AB$155:$BA$1048576,MATCH($A177,'Hoja de Trabajo para listado'!$AB$155:$AB$1048576,0),MATCH((CUADRO!O$4&amp;$E177),'Hoja de Trabajo para listado'!$AB$151:$BA$151,0)),0)+IFERROR(INDEX('Hoja de Trabajo para listado'!$BC$155:$CB$1048576,MATCH($A177,'Hoja de Trabajo para listado'!$BC$155:$BC$1048576,0),MATCH((CUADRO!O$4&amp;$E177),'Hoja de Trabajo para listado'!$BC$151:$CB$151,0)),0)+IFERROR(INDEX('Hoja de Trabajo para listado'!$DE$153:$DG$274,MATCH($A177,'Hoja de Trabajo para listado'!$DE$153:$DE$1048576,0),MATCH((CUADRO!O$4&amp;$E177),'Hoja de Trabajo para listado'!$DE$151:$DG$151,0)),0)+IFERROR(INDEX('Hoja de Trabajo para listado'!$CD$155:$DC$1048576,MATCH($A177,'Hoja de Trabajo para listado'!$CD$155:$CD$1048576,0),MATCH((CUADRO!O$4&amp;$E177),'Hoja de Trabajo para listado'!$CD$151:$DC$151,0)),0)</f>
        <v>0</v>
      </c>
      <c r="P177" s="243">
        <f ca="1">+IFERROR(INDEX('Hoja de Trabajo para listado'!$A$155:$Z$1048576,MATCH($A177,'Hoja de Trabajo para listado'!$A$155:$A$1048576,0),MATCH((CUADRO!P$4&amp;$E177),'Hoja de Trabajo para listado'!$A$151:$Z$151,0)),0)+IFERROR(INDEX('Hoja de Trabajo para listado'!$AB$155:$BA$1048576,MATCH($A177,'Hoja de Trabajo para listado'!$AB$155:$AB$1048576,0),MATCH((CUADRO!P$4&amp;$E177),'Hoja de Trabajo para listado'!$AB$151:$BA$151,0)),0)+IFERROR(INDEX('Hoja de Trabajo para listado'!$BC$155:$CB$1048576,MATCH($A177,'Hoja de Trabajo para listado'!$BC$155:$BC$1048576,0),MATCH((CUADRO!P$4&amp;$E177),'Hoja de Trabajo para listado'!$BC$151:$CB$151,0)),0)+IFERROR(INDEX('Hoja de Trabajo para listado'!$DE$153:$DG$274,MATCH($A177,'Hoja de Trabajo para listado'!$DE$153:$DE$1048576,0),MATCH((CUADRO!P$4&amp;$E177),'Hoja de Trabajo para listado'!$DE$151:$DG$151,0)),0)+IFERROR(INDEX('Hoja de Trabajo para listado'!$CD$155:$DC$1048576,MATCH($A177,'Hoja de Trabajo para listado'!$CD$155:$CD$1048576,0),MATCH((CUADRO!P$4&amp;$E177),'Hoja de Trabajo para listado'!$CD$151:$DC$151,0)),0)</f>
        <v>0</v>
      </c>
      <c r="Q177" s="243">
        <f ca="1">+IFERROR(INDEX('Hoja de Trabajo para listado'!$A$155:$Z$1048576,MATCH($A177,'Hoja de Trabajo para listado'!$A$155:$A$1048576,0),MATCH((CUADRO!Q$4&amp;$E177),'Hoja de Trabajo para listado'!$A$151:$Z$151,0)),0)+IFERROR(INDEX('Hoja de Trabajo para listado'!$AB$155:$BA$1048576,MATCH($A177,'Hoja de Trabajo para listado'!$AB$155:$AB$1048576,0),MATCH((CUADRO!Q$4&amp;$E177),'Hoja de Trabajo para listado'!$AB$151:$BA$151,0)),0)+IFERROR(INDEX('Hoja de Trabajo para listado'!$BC$155:$CB$1048576,MATCH($A177,'Hoja de Trabajo para listado'!$BC$155:$BC$1048576,0),MATCH((CUADRO!Q$4&amp;$E177),'Hoja de Trabajo para listado'!$BC$151:$CB$151,0)),0)+IFERROR(INDEX('Hoja de Trabajo para listado'!$DE$153:$DG$274,MATCH($A177,'Hoja de Trabajo para listado'!$DE$153:$DE$1048576,0),MATCH((CUADRO!Q$4&amp;$E177),'Hoja de Trabajo para listado'!$DE$151:$DG$151,0)),0)+IFERROR(INDEX('Hoja de Trabajo para listado'!$CD$155:$DC$1048576,MATCH($A177,'Hoja de Trabajo para listado'!$CD$155:$CD$1048576,0),MATCH((CUADRO!Q$4&amp;$E177),'Hoja de Trabajo para listado'!$CD$151:$DC$151,0)),0)</f>
        <v>0</v>
      </c>
      <c r="R177" s="243">
        <f t="shared" ca="1" si="7"/>
        <v>0</v>
      </c>
      <c r="S177" s="243"/>
      <c r="T177" s="243">
        <f ca="1">+T178</f>
        <v>5894413.25</v>
      </c>
      <c r="U177" s="242">
        <f t="shared" si="8"/>
        <v>1</v>
      </c>
      <c r="V177" s="333" t="str">
        <f>+VLOOKUP(A177,bd_lista!$A$3:$E$592,5,FALSE)</f>
        <v>Instituciones Descentralizadas</v>
      </c>
      <c r="W177" s="387" t="str">
        <f>+V177</f>
        <v>Instituciones Descentralizadas</v>
      </c>
      <c r="X177" s="242">
        <f>+VLOOKUP(A177,[4]Sheet1!$A$13:$D$744,4,FALSE)</f>
        <v>16</v>
      </c>
      <c r="Y177" s="242" t="str">
        <f>+VLOOKUP(X177,bd_lista!$A$3:$C$592,3,FALSE)</f>
        <v>Ministerio de Educación</v>
      </c>
      <c r="Z177" s="294">
        <f>+X177</f>
        <v>16</v>
      </c>
      <c r="AA177" s="319" t="str">
        <f>+Y177</f>
        <v>Ministerio de Educación</v>
      </c>
    </row>
    <row r="178" spans="1:27" ht="15" customHeight="1">
      <c r="A178" s="32">
        <v>266</v>
      </c>
      <c r="B178" s="393"/>
      <c r="C178" s="333" t="str">
        <f>+VLOOKUP(A178,bd_lista!$A$3:$C$592,3,FALSE)</f>
        <v>Direc. Dptal. de Educación La Paz</v>
      </c>
      <c r="D178" s="390"/>
      <c r="E178" s="333" t="s">
        <v>1305</v>
      </c>
      <c r="F178" s="245">
        <f ca="1">+IFERROR(INDEX('Hoja de Trabajo para listado'!$A$155:$Z$1048576,MATCH($A178,'Hoja de Trabajo para listado'!$A$155:$A$1048576,0),MATCH((CUADRO!F$4&amp;$E178),'Hoja de Trabajo para listado'!$A$151:$Z$151,0)),0)+IFERROR(INDEX('Hoja de Trabajo para listado'!$AB$155:$BA$1048576,MATCH($A178,'Hoja de Trabajo para listado'!$AB$155:$AB$1048576,0),MATCH((CUADRO!F$4&amp;$E178),'Hoja de Trabajo para listado'!$AB$151:$BA$151,0)),0)+IFERROR(INDEX('Hoja de Trabajo para listado'!$BC$155:$CB$1048576,MATCH($A178,'Hoja de Trabajo para listado'!$BC$155:$BC$1048576,0),MATCH((CUADRO!F$4&amp;$E178),'Hoja de Trabajo para listado'!$BC$151:$CB$151,0)),0)+IFERROR(INDEX('Hoja de Trabajo para listado'!$DE$153:$DG$274,MATCH($A178,'Hoja de Trabajo para listado'!$DE$153:$DE$1048576,0),MATCH((CUADRO!F$4&amp;$E178),'Hoja de Trabajo para listado'!$DE$151:$DG$151,0)),0)+IFERROR(INDEX('Hoja de Trabajo para listado'!$CD$155:$DC$1048576,MATCH($A178,'Hoja de Trabajo para listado'!$CD$155:$CD$1048576,0),MATCH((CUADRO!F$4&amp;$E178),'Hoja de Trabajo para listado'!$CD$151:$DC$151,0)),0)</f>
        <v>0</v>
      </c>
      <c r="G178" s="245">
        <f ca="1">+IFERROR(INDEX('Hoja de Trabajo para listado'!$A$155:$Z$1048576,MATCH($A178,'Hoja de Trabajo para listado'!$A$155:$A$1048576,0),MATCH((CUADRO!G$4&amp;$E178),'Hoja de Trabajo para listado'!$A$151:$Z$151,0)),0)+IFERROR(INDEX('Hoja de Trabajo para listado'!$AB$155:$BA$1048576,MATCH($A178,'Hoja de Trabajo para listado'!$AB$155:$AB$1048576,0),MATCH((CUADRO!G$4&amp;$E178),'Hoja de Trabajo para listado'!$AB$151:$BA$151,0)),0)+IFERROR(INDEX('Hoja de Trabajo para listado'!$BC$155:$CB$1048576,MATCH($A178,'Hoja de Trabajo para listado'!$BC$155:$BC$1048576,0),MATCH((CUADRO!G$4&amp;$E178),'Hoja de Trabajo para listado'!$BC$151:$CB$151,0)),0)+IFERROR(INDEX('Hoja de Trabajo para listado'!$DE$153:$DG$274,MATCH($A178,'Hoja de Trabajo para listado'!$DE$153:$DE$1048576,0),MATCH((CUADRO!G$4&amp;$E178),'Hoja de Trabajo para listado'!$DE$151:$DG$151,0)),0)+IFERROR(INDEX('Hoja de Trabajo para listado'!$CD$155:$DC$1048576,MATCH($A178,'Hoja de Trabajo para listado'!$CD$155:$CD$1048576,0),MATCH((CUADRO!G$4&amp;$E178),'Hoja de Trabajo para listado'!$CD$151:$DC$151,0)),0)</f>
        <v>0</v>
      </c>
      <c r="H178" s="245">
        <f ca="1">+IFERROR(INDEX('Hoja de Trabajo para listado'!$A$155:$Z$1048576,MATCH($A178,'Hoja de Trabajo para listado'!$A$155:$A$1048576,0),MATCH((CUADRO!H$4&amp;$E178),'Hoja de Trabajo para listado'!$A$151:$Z$151,0)),0)+IFERROR(INDEX('Hoja de Trabajo para listado'!$AB$155:$BA$1048576,MATCH($A178,'Hoja de Trabajo para listado'!$AB$155:$AB$1048576,0),MATCH((CUADRO!H$4&amp;$E178),'Hoja de Trabajo para listado'!$AB$151:$BA$151,0)),0)+IFERROR(INDEX('Hoja de Trabajo para listado'!$BC$155:$CB$1048576,MATCH($A178,'Hoja de Trabajo para listado'!$BC$155:$BC$1048576,0),MATCH((CUADRO!H$4&amp;$E178),'Hoja de Trabajo para listado'!$BC$151:$CB$151,0)),0)+IFERROR(INDEX('Hoja de Trabajo para listado'!$DE$153:$DG$274,MATCH($A178,'Hoja de Trabajo para listado'!$DE$153:$DE$1048576,0),MATCH((CUADRO!H$4&amp;$E178),'Hoja de Trabajo para listado'!$DE$151:$DG$151,0)),0)+IFERROR(INDEX('Hoja de Trabajo para listado'!$CD$155:$DC$1048576,MATCH($A178,'Hoja de Trabajo para listado'!$CD$155:$CD$1048576,0),MATCH((CUADRO!H$4&amp;$E178),'Hoja de Trabajo para listado'!$CD$151:$DC$151,0)),0)</f>
        <v>4375219.99</v>
      </c>
      <c r="I178" s="245">
        <f ca="1">+IFERROR(INDEX('Hoja de Trabajo para listado'!$A$155:$Z$1048576,MATCH($A178,'Hoja de Trabajo para listado'!$A$155:$A$1048576,0),MATCH((CUADRO!I$4&amp;$E178),'Hoja de Trabajo para listado'!$A$151:$Z$151,0)),0)+IFERROR(INDEX('Hoja de Trabajo para listado'!$AB$155:$BA$1048576,MATCH($A178,'Hoja de Trabajo para listado'!$AB$155:$AB$1048576,0),MATCH((CUADRO!I$4&amp;$E178),'Hoja de Trabajo para listado'!$AB$151:$BA$151,0)),0)+IFERROR(INDEX('Hoja de Trabajo para listado'!$BC$155:$CB$1048576,MATCH($A178,'Hoja de Trabajo para listado'!$BC$155:$BC$1048576,0),MATCH((CUADRO!I$4&amp;$E178),'Hoja de Trabajo para listado'!$BC$151:$CB$151,0)),0)+IFERROR(INDEX('Hoja de Trabajo para listado'!$DE$153:$DG$274,MATCH($A178,'Hoja de Trabajo para listado'!$DE$153:$DE$1048576,0),MATCH((CUADRO!I$4&amp;$E178),'Hoja de Trabajo para listado'!$DE$151:$DG$151,0)),0)+IFERROR(INDEX('Hoja de Trabajo para listado'!$CD$155:$DC$1048576,MATCH($A178,'Hoja de Trabajo para listado'!$CD$155:$CD$1048576,0),MATCH((CUADRO!I$4&amp;$E178),'Hoja de Trabajo para listado'!$CD$151:$DC$151,0)),0)</f>
        <v>690253.33</v>
      </c>
      <c r="J178" s="245">
        <f ca="1">+IFERROR(INDEX('Hoja de Trabajo para listado'!$A$155:$Z$1048576,MATCH($A178,'Hoja de Trabajo para listado'!$A$155:$A$1048576,0),MATCH((CUADRO!J$4&amp;$E178),'Hoja de Trabajo para listado'!$A$151:$Z$151,0)),0)+IFERROR(INDEX('Hoja de Trabajo para listado'!$AB$155:$BA$1048576,MATCH($A178,'Hoja de Trabajo para listado'!$AB$155:$AB$1048576,0),MATCH((CUADRO!J$4&amp;$E178),'Hoja de Trabajo para listado'!$AB$151:$BA$151,0)),0)+IFERROR(INDEX('Hoja de Trabajo para listado'!$BC$155:$CB$1048576,MATCH($A178,'Hoja de Trabajo para listado'!$BC$155:$BC$1048576,0),MATCH((CUADRO!J$4&amp;$E178),'Hoja de Trabajo para listado'!$BC$151:$CB$151,0)),0)+IFERROR(INDEX('Hoja de Trabajo para listado'!$DE$153:$DG$274,MATCH($A178,'Hoja de Trabajo para listado'!$DE$153:$DE$1048576,0),MATCH((CUADRO!J$4&amp;$E178),'Hoja de Trabajo para listado'!$DE$151:$DG$151,0)),0)+IFERROR(INDEX('Hoja de Trabajo para listado'!$CD$155:$DC$1048576,MATCH($A178,'Hoja de Trabajo para listado'!$CD$155:$CD$1048576,0),MATCH((CUADRO!J$4&amp;$E178),'Hoja de Trabajo para listado'!$CD$151:$DC$151,0)),0)</f>
        <v>828939.93</v>
      </c>
      <c r="K178" s="245">
        <f ca="1">+IFERROR(INDEX('Hoja de Trabajo para listado'!$A$155:$Z$1048576,MATCH($A178,'Hoja de Trabajo para listado'!$A$155:$A$1048576,0),MATCH((CUADRO!K$4&amp;$E178),'Hoja de Trabajo para listado'!$A$151:$Z$151,0)),0)+IFERROR(INDEX('Hoja de Trabajo para listado'!$AB$155:$BA$1048576,MATCH($A178,'Hoja de Trabajo para listado'!$AB$155:$AB$1048576,0),MATCH((CUADRO!K$4&amp;$E178),'Hoja de Trabajo para listado'!$AB$151:$BA$151,0)),0)+IFERROR(INDEX('Hoja de Trabajo para listado'!$BC$155:$CB$1048576,MATCH($A178,'Hoja de Trabajo para listado'!$BC$155:$BC$1048576,0),MATCH((CUADRO!K$4&amp;$E178),'Hoja de Trabajo para listado'!$BC$151:$CB$151,0)),0)+IFERROR(INDEX('Hoja de Trabajo para listado'!$DE$153:$DG$274,MATCH($A178,'Hoja de Trabajo para listado'!$DE$153:$DE$1048576,0),MATCH((CUADRO!K$4&amp;$E178),'Hoja de Trabajo para listado'!$DE$151:$DG$151,0)),0)+IFERROR(INDEX('Hoja de Trabajo para listado'!$CD$155:$DC$1048576,MATCH($A178,'Hoja de Trabajo para listado'!$CD$155:$CD$1048576,0),MATCH((CUADRO!K$4&amp;$E178),'Hoja de Trabajo para listado'!$CD$151:$DC$151,0)),0)</f>
        <v>0</v>
      </c>
      <c r="L178" s="245">
        <f ca="1">+IFERROR(INDEX('Hoja de Trabajo para listado'!$A$155:$Z$1048576,MATCH($A178,'Hoja de Trabajo para listado'!$A$155:$A$1048576,0),MATCH((CUADRO!L$4&amp;$E178),'Hoja de Trabajo para listado'!$A$151:$Z$151,0)),0)+IFERROR(INDEX('Hoja de Trabajo para listado'!$AB$155:$BA$1048576,MATCH($A178,'Hoja de Trabajo para listado'!$AB$155:$AB$1048576,0),MATCH((CUADRO!L$4&amp;$E178),'Hoja de Trabajo para listado'!$AB$151:$BA$151,0)),0)+IFERROR(INDEX('Hoja de Trabajo para listado'!$BC$155:$CB$1048576,MATCH($A178,'Hoja de Trabajo para listado'!$BC$155:$BC$1048576,0),MATCH((CUADRO!L$4&amp;$E178),'Hoja de Trabajo para listado'!$BC$151:$CB$151,0)),0)+IFERROR(INDEX('Hoja de Trabajo para listado'!$DE$153:$DG$274,MATCH($A178,'Hoja de Trabajo para listado'!$DE$153:$DE$1048576,0),MATCH((CUADRO!L$4&amp;$E178),'Hoja de Trabajo para listado'!$DE$151:$DG$151,0)),0)+IFERROR(INDEX('Hoja de Trabajo para listado'!$CD$155:$DC$1048576,MATCH($A178,'Hoja de Trabajo para listado'!$CD$155:$CD$1048576,0),MATCH((CUADRO!L$4&amp;$E178),'Hoja de Trabajo para listado'!$CD$151:$DC$151,0)),0)</f>
        <v>0</v>
      </c>
      <c r="M178" s="245">
        <f ca="1">+IFERROR(INDEX('Hoja de Trabajo para listado'!$A$155:$Z$1048576,MATCH($A178,'Hoja de Trabajo para listado'!$A$155:$A$1048576,0),MATCH((CUADRO!M$4&amp;$E178),'Hoja de Trabajo para listado'!$A$151:$Z$151,0)),0)+IFERROR(INDEX('Hoja de Trabajo para listado'!$AB$155:$BA$1048576,MATCH($A178,'Hoja de Trabajo para listado'!$AB$155:$AB$1048576,0),MATCH((CUADRO!M$4&amp;$E178),'Hoja de Trabajo para listado'!$AB$151:$BA$151,0)),0)+IFERROR(INDEX('Hoja de Trabajo para listado'!$BC$155:$CB$1048576,MATCH($A178,'Hoja de Trabajo para listado'!$BC$155:$BC$1048576,0),MATCH((CUADRO!M$4&amp;$E178),'Hoja de Trabajo para listado'!$BC$151:$CB$151,0)),0)+IFERROR(INDEX('Hoja de Trabajo para listado'!$DE$153:$DG$274,MATCH($A178,'Hoja de Trabajo para listado'!$DE$153:$DE$1048576,0),MATCH((CUADRO!M$4&amp;$E178),'Hoja de Trabajo para listado'!$DE$151:$DG$151,0)),0)+IFERROR(INDEX('Hoja de Trabajo para listado'!$CD$155:$DC$1048576,MATCH($A178,'Hoja de Trabajo para listado'!$CD$155:$CD$1048576,0),MATCH((CUADRO!M$4&amp;$E178),'Hoja de Trabajo para listado'!$CD$151:$DC$151,0)),0)</f>
        <v>0</v>
      </c>
      <c r="N178" s="245">
        <f ca="1">+IFERROR(INDEX('Hoja de Trabajo para listado'!$A$155:$Z$1048576,MATCH($A178,'Hoja de Trabajo para listado'!$A$155:$A$1048576,0),MATCH((CUADRO!N$4&amp;$E178),'Hoja de Trabajo para listado'!$A$151:$Z$151,0)),0)+IFERROR(INDEX('Hoja de Trabajo para listado'!$AB$155:$BA$1048576,MATCH($A178,'Hoja de Trabajo para listado'!$AB$155:$AB$1048576,0),MATCH((CUADRO!N$4&amp;$E178),'Hoja de Trabajo para listado'!$AB$151:$BA$151,0)),0)+IFERROR(INDEX('Hoja de Trabajo para listado'!$BC$155:$CB$1048576,MATCH($A178,'Hoja de Trabajo para listado'!$BC$155:$BC$1048576,0),MATCH((CUADRO!N$4&amp;$E178),'Hoja de Trabajo para listado'!$BC$151:$CB$151,0)),0)+IFERROR(INDEX('Hoja de Trabajo para listado'!$DE$153:$DG$274,MATCH($A178,'Hoja de Trabajo para listado'!$DE$153:$DE$1048576,0),MATCH((CUADRO!N$4&amp;$E178),'Hoja de Trabajo para listado'!$DE$151:$DG$151,0)),0)+IFERROR(INDEX('Hoja de Trabajo para listado'!$CD$155:$DC$1048576,MATCH($A178,'Hoja de Trabajo para listado'!$CD$155:$CD$1048576,0),MATCH((CUADRO!N$4&amp;$E178),'Hoja de Trabajo para listado'!$CD$151:$DC$151,0)),0)</f>
        <v>0</v>
      </c>
      <c r="O178" s="245">
        <f ca="1">+IFERROR(INDEX('Hoja de Trabajo para listado'!$A$155:$Z$1048576,MATCH($A178,'Hoja de Trabajo para listado'!$A$155:$A$1048576,0),MATCH((CUADRO!O$4&amp;$E178),'Hoja de Trabajo para listado'!$A$151:$Z$151,0)),0)+IFERROR(INDEX('Hoja de Trabajo para listado'!$AB$155:$BA$1048576,MATCH($A178,'Hoja de Trabajo para listado'!$AB$155:$AB$1048576,0),MATCH((CUADRO!O$4&amp;$E178),'Hoja de Trabajo para listado'!$AB$151:$BA$151,0)),0)+IFERROR(INDEX('Hoja de Trabajo para listado'!$BC$155:$CB$1048576,MATCH($A178,'Hoja de Trabajo para listado'!$BC$155:$BC$1048576,0),MATCH((CUADRO!O$4&amp;$E178),'Hoja de Trabajo para listado'!$BC$151:$CB$151,0)),0)+IFERROR(INDEX('Hoja de Trabajo para listado'!$DE$153:$DG$274,MATCH($A178,'Hoja de Trabajo para listado'!$DE$153:$DE$1048576,0),MATCH((CUADRO!O$4&amp;$E178),'Hoja de Trabajo para listado'!$DE$151:$DG$151,0)),0)+IFERROR(INDEX('Hoja de Trabajo para listado'!$CD$155:$DC$1048576,MATCH($A178,'Hoja de Trabajo para listado'!$CD$155:$CD$1048576,0),MATCH((CUADRO!O$4&amp;$E178),'Hoja de Trabajo para listado'!$CD$151:$DC$151,0)),0)</f>
        <v>0</v>
      </c>
      <c r="P178" s="245">
        <f ca="1">+IFERROR(INDEX('Hoja de Trabajo para listado'!$A$155:$Z$1048576,MATCH($A178,'Hoja de Trabajo para listado'!$A$155:$A$1048576,0),MATCH((CUADRO!P$4&amp;$E178),'Hoja de Trabajo para listado'!$A$151:$Z$151,0)),0)+IFERROR(INDEX('Hoja de Trabajo para listado'!$AB$155:$BA$1048576,MATCH($A178,'Hoja de Trabajo para listado'!$AB$155:$AB$1048576,0),MATCH((CUADRO!P$4&amp;$E178),'Hoja de Trabajo para listado'!$AB$151:$BA$151,0)),0)+IFERROR(INDEX('Hoja de Trabajo para listado'!$BC$155:$CB$1048576,MATCH($A178,'Hoja de Trabajo para listado'!$BC$155:$BC$1048576,0),MATCH((CUADRO!P$4&amp;$E178),'Hoja de Trabajo para listado'!$BC$151:$CB$151,0)),0)+IFERROR(INDEX('Hoja de Trabajo para listado'!$DE$153:$DG$274,MATCH($A178,'Hoja de Trabajo para listado'!$DE$153:$DE$1048576,0),MATCH((CUADRO!P$4&amp;$E178),'Hoja de Trabajo para listado'!$DE$151:$DG$151,0)),0)+IFERROR(INDEX('Hoja de Trabajo para listado'!$CD$155:$DC$1048576,MATCH($A178,'Hoja de Trabajo para listado'!$CD$155:$CD$1048576,0),MATCH((CUADRO!P$4&amp;$E178),'Hoja de Trabajo para listado'!$CD$151:$DC$151,0)),0)</f>
        <v>0</v>
      </c>
      <c r="Q178" s="364">
        <f ca="1">+IFERROR(INDEX('Hoja de Trabajo para listado'!$A$155:$Z$1048576,MATCH($A178,'Hoja de Trabajo para listado'!$A$155:$A$1048576,0),MATCH((CUADRO!Q$4&amp;$E178),'Hoja de Trabajo para listado'!$A$151:$Z$151,0)),0)+IFERROR(INDEX('Hoja de Trabajo para listado'!$AB$155:$BA$1048576,MATCH($A178,'Hoja de Trabajo para listado'!$AB$155:$AB$1048576,0),MATCH((CUADRO!Q$4&amp;$E178),'Hoja de Trabajo para listado'!$AB$151:$BA$151,0)),0)+IFERROR(INDEX('Hoja de Trabajo para listado'!$BC$155:$CB$1048576,MATCH($A178,'Hoja de Trabajo para listado'!$BC$155:$BC$1048576,0),MATCH((CUADRO!Q$4&amp;$E178),'Hoja de Trabajo para listado'!$BC$151:$CB$151,0)),0)+IFERROR(INDEX('Hoja de Trabajo para listado'!$DE$153:$DG$274,MATCH($A178,'Hoja de Trabajo para listado'!$DE$153:$DE$1048576,0),MATCH((CUADRO!Q$4&amp;$E178),'Hoja de Trabajo para listado'!$DE$151:$DG$151,0)),0)+IFERROR(INDEX('Hoja de Trabajo para listado'!$CD$155:$DC$1048576,MATCH($A178,'Hoja de Trabajo para listado'!$CD$155:$CD$1048576,0),MATCH((CUADRO!Q$4&amp;$E178),'Hoja de Trabajo para listado'!$CD$151:$DC$151,0)),0)</f>
        <v>0</v>
      </c>
      <c r="R178" s="245">
        <f t="shared" ca="1" si="7"/>
        <v>5894413.25</v>
      </c>
      <c r="S178" s="245">
        <f ca="1">+R177+R178</f>
        <v>5894413.25</v>
      </c>
      <c r="T178" s="245">
        <f ca="1">+S178</f>
        <v>5894413.25</v>
      </c>
      <c r="U178" s="244">
        <f t="shared" si="8"/>
        <v>2</v>
      </c>
      <c r="V178" s="333" t="str">
        <f>+VLOOKUP(A178,bd_lista!$A$3:$E$592,5,FALSE)</f>
        <v>Instituciones Descentralizadas</v>
      </c>
      <c r="W178" s="388"/>
      <c r="X178" s="242">
        <f>+VLOOKUP(A178,[4]Sheet1!$A$13:$D$744,4,FALSE)</f>
        <v>16</v>
      </c>
      <c r="Y178" s="242" t="str">
        <f>+VLOOKUP(X178,bd_lista!$A$3:$C$592,3,FALSE)</f>
        <v>Ministerio de Educación</v>
      </c>
      <c r="Z178" s="292"/>
      <c r="AA178" s="321"/>
    </row>
    <row r="179" spans="1:27" ht="15" customHeight="1">
      <c r="A179" s="251">
        <v>267</v>
      </c>
      <c r="B179" s="392">
        <f>+A179</f>
        <v>267</v>
      </c>
      <c r="C179" s="247" t="str">
        <f>+VLOOKUP(A179,bd_lista!$A$3:$C$592,3,FALSE)</f>
        <v>Direc. Dptal. de Educación Cochabamba</v>
      </c>
      <c r="D179" s="389" t="str">
        <f>+C179</f>
        <v>Direc. Dptal. de Educación Cochabamba</v>
      </c>
      <c r="E179" s="247" t="s">
        <v>1304</v>
      </c>
      <c r="F179" s="243">
        <f ca="1">+IFERROR(INDEX('Hoja de Trabajo para listado'!$A$155:$Z$1048576,MATCH($A179,'Hoja de Trabajo para listado'!$A$155:$A$1048576,0),MATCH((CUADRO!F$4&amp;$E179),'Hoja de Trabajo para listado'!$A$151:$Z$151,0)),0)+IFERROR(INDEX('Hoja de Trabajo para listado'!$AB$155:$BA$1048576,MATCH($A179,'Hoja de Trabajo para listado'!$AB$155:$AB$1048576,0),MATCH((CUADRO!F$4&amp;$E179),'Hoja de Trabajo para listado'!$AB$151:$BA$151,0)),0)+IFERROR(INDEX('Hoja de Trabajo para listado'!$BC$155:$CB$1048576,MATCH($A179,'Hoja de Trabajo para listado'!$BC$155:$BC$1048576,0),MATCH((CUADRO!F$4&amp;$E179),'Hoja de Trabajo para listado'!$BC$151:$CB$151,0)),0)+IFERROR(INDEX('Hoja de Trabajo para listado'!$DE$153:$DG$274,MATCH($A179,'Hoja de Trabajo para listado'!$DE$153:$DE$1048576,0),MATCH((CUADRO!F$4&amp;$E179),'Hoja de Trabajo para listado'!$DE$151:$DG$151,0)),0)+IFERROR(INDEX('Hoja de Trabajo para listado'!$CD$155:$DC$1048576,MATCH($A179,'Hoja de Trabajo para listado'!$CD$155:$CD$1048576,0),MATCH((CUADRO!F$4&amp;$E179),'Hoja de Trabajo para listado'!$CD$151:$DC$151,0)),0)</f>
        <v>0</v>
      </c>
      <c r="G179" s="243">
        <f ca="1">+IFERROR(INDEX('Hoja de Trabajo para listado'!$A$155:$Z$1048576,MATCH($A179,'Hoja de Trabajo para listado'!$A$155:$A$1048576,0),MATCH((CUADRO!G$4&amp;$E179),'Hoja de Trabajo para listado'!$A$151:$Z$151,0)),0)+IFERROR(INDEX('Hoja de Trabajo para listado'!$AB$155:$BA$1048576,MATCH($A179,'Hoja de Trabajo para listado'!$AB$155:$AB$1048576,0),MATCH((CUADRO!G$4&amp;$E179),'Hoja de Trabajo para listado'!$AB$151:$BA$151,0)),0)+IFERROR(INDEX('Hoja de Trabajo para listado'!$BC$155:$CB$1048576,MATCH($A179,'Hoja de Trabajo para listado'!$BC$155:$BC$1048576,0),MATCH((CUADRO!G$4&amp;$E179),'Hoja de Trabajo para listado'!$BC$151:$CB$151,0)),0)+IFERROR(INDEX('Hoja de Trabajo para listado'!$DE$153:$DG$274,MATCH($A179,'Hoja de Trabajo para listado'!$DE$153:$DE$1048576,0),MATCH((CUADRO!G$4&amp;$E179),'Hoja de Trabajo para listado'!$DE$151:$DG$151,0)),0)+IFERROR(INDEX('Hoja de Trabajo para listado'!$CD$155:$DC$1048576,MATCH($A179,'Hoja de Trabajo para listado'!$CD$155:$CD$1048576,0),MATCH((CUADRO!G$4&amp;$E179),'Hoja de Trabajo para listado'!$CD$151:$DC$151,0)),0)</f>
        <v>0</v>
      </c>
      <c r="H179" s="243">
        <f ca="1">+IFERROR(INDEX('Hoja de Trabajo para listado'!$A$155:$Z$1048576,MATCH($A179,'Hoja de Trabajo para listado'!$A$155:$A$1048576,0),MATCH((CUADRO!H$4&amp;$E179),'Hoja de Trabajo para listado'!$A$151:$Z$151,0)),0)+IFERROR(INDEX('Hoja de Trabajo para listado'!$AB$155:$BA$1048576,MATCH($A179,'Hoja de Trabajo para listado'!$AB$155:$AB$1048576,0),MATCH((CUADRO!H$4&amp;$E179),'Hoja de Trabajo para listado'!$AB$151:$BA$151,0)),0)+IFERROR(INDEX('Hoja de Trabajo para listado'!$BC$155:$CB$1048576,MATCH($A179,'Hoja de Trabajo para listado'!$BC$155:$BC$1048576,0),MATCH((CUADRO!H$4&amp;$E179),'Hoja de Trabajo para listado'!$BC$151:$CB$151,0)),0)+IFERROR(INDEX('Hoja de Trabajo para listado'!$DE$153:$DG$274,MATCH($A179,'Hoja de Trabajo para listado'!$DE$153:$DE$1048576,0),MATCH((CUADRO!H$4&amp;$E179),'Hoja de Trabajo para listado'!$DE$151:$DG$151,0)),0)+IFERROR(INDEX('Hoja de Trabajo para listado'!$CD$155:$DC$1048576,MATCH($A179,'Hoja de Trabajo para listado'!$CD$155:$CD$1048576,0),MATCH((CUADRO!H$4&amp;$E179),'Hoja de Trabajo para listado'!$CD$151:$DC$151,0)),0)</f>
        <v>0</v>
      </c>
      <c r="I179" s="243">
        <f ca="1">+IFERROR(INDEX('Hoja de Trabajo para listado'!$A$155:$Z$1048576,MATCH($A179,'Hoja de Trabajo para listado'!$A$155:$A$1048576,0),MATCH((CUADRO!I$4&amp;$E179),'Hoja de Trabajo para listado'!$A$151:$Z$151,0)),0)+IFERROR(INDEX('Hoja de Trabajo para listado'!$AB$155:$BA$1048576,MATCH($A179,'Hoja de Trabajo para listado'!$AB$155:$AB$1048576,0),MATCH((CUADRO!I$4&amp;$E179),'Hoja de Trabajo para listado'!$AB$151:$BA$151,0)),0)+IFERROR(INDEX('Hoja de Trabajo para listado'!$BC$155:$CB$1048576,MATCH($A179,'Hoja de Trabajo para listado'!$BC$155:$BC$1048576,0),MATCH((CUADRO!I$4&amp;$E179),'Hoja de Trabajo para listado'!$BC$151:$CB$151,0)),0)+IFERROR(INDEX('Hoja de Trabajo para listado'!$DE$153:$DG$274,MATCH($A179,'Hoja de Trabajo para listado'!$DE$153:$DE$1048576,0),MATCH((CUADRO!I$4&amp;$E179),'Hoja de Trabajo para listado'!$DE$151:$DG$151,0)),0)+IFERROR(INDEX('Hoja de Trabajo para listado'!$CD$155:$DC$1048576,MATCH($A179,'Hoja de Trabajo para listado'!$CD$155:$CD$1048576,0),MATCH((CUADRO!I$4&amp;$E179),'Hoja de Trabajo para listado'!$CD$151:$DC$151,0)),0)</f>
        <v>0</v>
      </c>
      <c r="J179" s="243">
        <f ca="1">+IFERROR(INDEX('Hoja de Trabajo para listado'!$A$155:$Z$1048576,MATCH($A179,'Hoja de Trabajo para listado'!$A$155:$A$1048576,0),MATCH((CUADRO!J$4&amp;$E179),'Hoja de Trabajo para listado'!$A$151:$Z$151,0)),0)+IFERROR(INDEX('Hoja de Trabajo para listado'!$AB$155:$BA$1048576,MATCH($A179,'Hoja de Trabajo para listado'!$AB$155:$AB$1048576,0),MATCH((CUADRO!J$4&amp;$E179),'Hoja de Trabajo para listado'!$AB$151:$BA$151,0)),0)+IFERROR(INDEX('Hoja de Trabajo para listado'!$BC$155:$CB$1048576,MATCH($A179,'Hoja de Trabajo para listado'!$BC$155:$BC$1048576,0),MATCH((CUADRO!J$4&amp;$E179),'Hoja de Trabajo para listado'!$BC$151:$CB$151,0)),0)+IFERROR(INDEX('Hoja de Trabajo para listado'!$DE$153:$DG$274,MATCH($A179,'Hoja de Trabajo para listado'!$DE$153:$DE$1048576,0),MATCH((CUADRO!J$4&amp;$E179),'Hoja de Trabajo para listado'!$DE$151:$DG$151,0)),0)+IFERROR(INDEX('Hoja de Trabajo para listado'!$CD$155:$DC$1048576,MATCH($A179,'Hoja de Trabajo para listado'!$CD$155:$CD$1048576,0),MATCH((CUADRO!J$4&amp;$E179),'Hoja de Trabajo para listado'!$CD$151:$DC$151,0)),0)</f>
        <v>0</v>
      </c>
      <c r="K179" s="243">
        <f ca="1">+IFERROR(INDEX('Hoja de Trabajo para listado'!$A$155:$Z$1048576,MATCH($A179,'Hoja de Trabajo para listado'!$A$155:$A$1048576,0),MATCH((CUADRO!K$4&amp;$E179),'Hoja de Trabajo para listado'!$A$151:$Z$151,0)),0)+IFERROR(INDEX('Hoja de Trabajo para listado'!$AB$155:$BA$1048576,MATCH($A179,'Hoja de Trabajo para listado'!$AB$155:$AB$1048576,0),MATCH((CUADRO!K$4&amp;$E179),'Hoja de Trabajo para listado'!$AB$151:$BA$151,0)),0)+IFERROR(INDEX('Hoja de Trabajo para listado'!$BC$155:$CB$1048576,MATCH($A179,'Hoja de Trabajo para listado'!$BC$155:$BC$1048576,0),MATCH((CUADRO!K$4&amp;$E179),'Hoja de Trabajo para listado'!$BC$151:$CB$151,0)),0)+IFERROR(INDEX('Hoja de Trabajo para listado'!$DE$153:$DG$274,MATCH($A179,'Hoja de Trabajo para listado'!$DE$153:$DE$1048576,0),MATCH((CUADRO!K$4&amp;$E179),'Hoja de Trabajo para listado'!$DE$151:$DG$151,0)),0)+IFERROR(INDEX('Hoja de Trabajo para listado'!$CD$155:$DC$1048576,MATCH($A179,'Hoja de Trabajo para listado'!$CD$155:$CD$1048576,0),MATCH((CUADRO!K$4&amp;$E179),'Hoja de Trabajo para listado'!$CD$151:$DC$151,0)),0)</f>
        <v>0</v>
      </c>
      <c r="L179" s="243">
        <f ca="1">+IFERROR(INDEX('Hoja de Trabajo para listado'!$A$155:$Z$1048576,MATCH($A179,'Hoja de Trabajo para listado'!$A$155:$A$1048576,0),MATCH((CUADRO!L$4&amp;$E179),'Hoja de Trabajo para listado'!$A$151:$Z$151,0)),0)+IFERROR(INDEX('Hoja de Trabajo para listado'!$AB$155:$BA$1048576,MATCH($A179,'Hoja de Trabajo para listado'!$AB$155:$AB$1048576,0),MATCH((CUADRO!L$4&amp;$E179),'Hoja de Trabajo para listado'!$AB$151:$BA$151,0)),0)+IFERROR(INDEX('Hoja de Trabajo para listado'!$BC$155:$CB$1048576,MATCH($A179,'Hoja de Trabajo para listado'!$BC$155:$BC$1048576,0),MATCH((CUADRO!L$4&amp;$E179),'Hoja de Trabajo para listado'!$BC$151:$CB$151,0)),0)+IFERROR(INDEX('Hoja de Trabajo para listado'!$DE$153:$DG$274,MATCH($A179,'Hoja de Trabajo para listado'!$DE$153:$DE$1048576,0),MATCH((CUADRO!L$4&amp;$E179),'Hoja de Trabajo para listado'!$DE$151:$DG$151,0)),0)+IFERROR(INDEX('Hoja de Trabajo para listado'!$CD$155:$DC$1048576,MATCH($A179,'Hoja de Trabajo para listado'!$CD$155:$CD$1048576,0),MATCH((CUADRO!L$4&amp;$E179),'Hoja de Trabajo para listado'!$CD$151:$DC$151,0)),0)</f>
        <v>0</v>
      </c>
      <c r="M179" s="243">
        <f ca="1">+IFERROR(INDEX('Hoja de Trabajo para listado'!$A$155:$Z$1048576,MATCH($A179,'Hoja de Trabajo para listado'!$A$155:$A$1048576,0),MATCH((CUADRO!M$4&amp;$E179),'Hoja de Trabajo para listado'!$A$151:$Z$151,0)),0)+IFERROR(INDEX('Hoja de Trabajo para listado'!$AB$155:$BA$1048576,MATCH($A179,'Hoja de Trabajo para listado'!$AB$155:$AB$1048576,0),MATCH((CUADRO!M$4&amp;$E179),'Hoja de Trabajo para listado'!$AB$151:$BA$151,0)),0)+IFERROR(INDEX('Hoja de Trabajo para listado'!$BC$155:$CB$1048576,MATCH($A179,'Hoja de Trabajo para listado'!$BC$155:$BC$1048576,0),MATCH((CUADRO!M$4&amp;$E179),'Hoja de Trabajo para listado'!$BC$151:$CB$151,0)),0)+IFERROR(INDEX('Hoja de Trabajo para listado'!$DE$153:$DG$274,MATCH($A179,'Hoja de Trabajo para listado'!$DE$153:$DE$1048576,0),MATCH((CUADRO!M$4&amp;$E179),'Hoja de Trabajo para listado'!$DE$151:$DG$151,0)),0)+IFERROR(INDEX('Hoja de Trabajo para listado'!$CD$155:$DC$1048576,MATCH($A179,'Hoja de Trabajo para listado'!$CD$155:$CD$1048576,0),MATCH((CUADRO!M$4&amp;$E179),'Hoja de Trabajo para listado'!$CD$151:$DC$151,0)),0)</f>
        <v>0</v>
      </c>
      <c r="N179" s="243">
        <f ca="1">+IFERROR(INDEX('Hoja de Trabajo para listado'!$A$155:$Z$1048576,MATCH($A179,'Hoja de Trabajo para listado'!$A$155:$A$1048576,0),MATCH((CUADRO!N$4&amp;$E179),'Hoja de Trabajo para listado'!$A$151:$Z$151,0)),0)+IFERROR(INDEX('Hoja de Trabajo para listado'!$AB$155:$BA$1048576,MATCH($A179,'Hoja de Trabajo para listado'!$AB$155:$AB$1048576,0),MATCH((CUADRO!N$4&amp;$E179),'Hoja de Trabajo para listado'!$AB$151:$BA$151,0)),0)+IFERROR(INDEX('Hoja de Trabajo para listado'!$BC$155:$CB$1048576,MATCH($A179,'Hoja de Trabajo para listado'!$BC$155:$BC$1048576,0),MATCH((CUADRO!N$4&amp;$E179),'Hoja de Trabajo para listado'!$BC$151:$CB$151,0)),0)+IFERROR(INDEX('Hoja de Trabajo para listado'!$DE$153:$DG$274,MATCH($A179,'Hoja de Trabajo para listado'!$DE$153:$DE$1048576,0),MATCH((CUADRO!N$4&amp;$E179),'Hoja de Trabajo para listado'!$DE$151:$DG$151,0)),0)+IFERROR(INDEX('Hoja de Trabajo para listado'!$CD$155:$DC$1048576,MATCH($A179,'Hoja de Trabajo para listado'!$CD$155:$CD$1048576,0),MATCH((CUADRO!N$4&amp;$E179),'Hoja de Trabajo para listado'!$CD$151:$DC$151,0)),0)</f>
        <v>0</v>
      </c>
      <c r="O179" s="243">
        <f ca="1">+IFERROR(INDEX('Hoja de Trabajo para listado'!$A$155:$Z$1048576,MATCH($A179,'Hoja de Trabajo para listado'!$A$155:$A$1048576,0),MATCH((CUADRO!O$4&amp;$E179),'Hoja de Trabajo para listado'!$A$151:$Z$151,0)),0)+IFERROR(INDEX('Hoja de Trabajo para listado'!$AB$155:$BA$1048576,MATCH($A179,'Hoja de Trabajo para listado'!$AB$155:$AB$1048576,0),MATCH((CUADRO!O$4&amp;$E179),'Hoja de Trabajo para listado'!$AB$151:$BA$151,0)),0)+IFERROR(INDEX('Hoja de Trabajo para listado'!$BC$155:$CB$1048576,MATCH($A179,'Hoja de Trabajo para listado'!$BC$155:$BC$1048576,0),MATCH((CUADRO!O$4&amp;$E179),'Hoja de Trabajo para listado'!$BC$151:$CB$151,0)),0)+IFERROR(INDEX('Hoja de Trabajo para listado'!$DE$153:$DG$274,MATCH($A179,'Hoja de Trabajo para listado'!$DE$153:$DE$1048576,0),MATCH((CUADRO!O$4&amp;$E179),'Hoja de Trabajo para listado'!$DE$151:$DG$151,0)),0)+IFERROR(INDEX('Hoja de Trabajo para listado'!$CD$155:$DC$1048576,MATCH($A179,'Hoja de Trabajo para listado'!$CD$155:$CD$1048576,0),MATCH((CUADRO!O$4&amp;$E179),'Hoja de Trabajo para listado'!$CD$151:$DC$151,0)),0)</f>
        <v>0</v>
      </c>
      <c r="P179" s="243">
        <f ca="1">+IFERROR(INDEX('Hoja de Trabajo para listado'!$A$155:$Z$1048576,MATCH($A179,'Hoja de Trabajo para listado'!$A$155:$A$1048576,0),MATCH((CUADRO!P$4&amp;$E179),'Hoja de Trabajo para listado'!$A$151:$Z$151,0)),0)+IFERROR(INDEX('Hoja de Trabajo para listado'!$AB$155:$BA$1048576,MATCH($A179,'Hoja de Trabajo para listado'!$AB$155:$AB$1048576,0),MATCH((CUADRO!P$4&amp;$E179),'Hoja de Trabajo para listado'!$AB$151:$BA$151,0)),0)+IFERROR(INDEX('Hoja de Trabajo para listado'!$BC$155:$CB$1048576,MATCH($A179,'Hoja de Trabajo para listado'!$BC$155:$BC$1048576,0),MATCH((CUADRO!P$4&amp;$E179),'Hoja de Trabajo para listado'!$BC$151:$CB$151,0)),0)+IFERROR(INDEX('Hoja de Trabajo para listado'!$DE$153:$DG$274,MATCH($A179,'Hoja de Trabajo para listado'!$DE$153:$DE$1048576,0),MATCH((CUADRO!P$4&amp;$E179),'Hoja de Trabajo para listado'!$DE$151:$DG$151,0)),0)+IFERROR(INDEX('Hoja de Trabajo para listado'!$CD$155:$DC$1048576,MATCH($A179,'Hoja de Trabajo para listado'!$CD$155:$CD$1048576,0),MATCH((CUADRO!P$4&amp;$E179),'Hoja de Trabajo para listado'!$CD$151:$DC$151,0)),0)</f>
        <v>0</v>
      </c>
      <c r="Q179" s="243">
        <f ca="1">+IFERROR(INDEX('Hoja de Trabajo para listado'!$A$155:$Z$1048576,MATCH($A179,'Hoja de Trabajo para listado'!$A$155:$A$1048576,0),MATCH((CUADRO!Q$4&amp;$E179),'Hoja de Trabajo para listado'!$A$151:$Z$151,0)),0)+IFERROR(INDEX('Hoja de Trabajo para listado'!$AB$155:$BA$1048576,MATCH($A179,'Hoja de Trabajo para listado'!$AB$155:$AB$1048576,0),MATCH((CUADRO!Q$4&amp;$E179),'Hoja de Trabajo para listado'!$AB$151:$BA$151,0)),0)+IFERROR(INDEX('Hoja de Trabajo para listado'!$BC$155:$CB$1048576,MATCH($A179,'Hoja de Trabajo para listado'!$BC$155:$BC$1048576,0),MATCH((CUADRO!Q$4&amp;$E179),'Hoja de Trabajo para listado'!$BC$151:$CB$151,0)),0)+IFERROR(INDEX('Hoja de Trabajo para listado'!$DE$153:$DG$274,MATCH($A179,'Hoja de Trabajo para listado'!$DE$153:$DE$1048576,0),MATCH((CUADRO!Q$4&amp;$E179),'Hoja de Trabajo para listado'!$DE$151:$DG$151,0)),0)+IFERROR(INDEX('Hoja de Trabajo para listado'!$CD$155:$DC$1048576,MATCH($A179,'Hoja de Trabajo para listado'!$CD$155:$CD$1048576,0),MATCH((CUADRO!Q$4&amp;$E179),'Hoja de Trabajo para listado'!$CD$151:$DC$151,0)),0)</f>
        <v>0</v>
      </c>
      <c r="R179" s="243">
        <f t="shared" ca="1" si="7"/>
        <v>0</v>
      </c>
      <c r="S179" s="243"/>
      <c r="T179" s="243">
        <f ca="1">+T180</f>
        <v>1517574</v>
      </c>
      <c r="U179" s="242">
        <f t="shared" si="8"/>
        <v>1</v>
      </c>
      <c r="V179" s="333" t="str">
        <f>+VLOOKUP(A179,bd_lista!$A$3:$E$592,5,FALSE)</f>
        <v>Instituciones Descentralizadas</v>
      </c>
      <c r="W179" s="387" t="str">
        <f>+V179</f>
        <v>Instituciones Descentralizadas</v>
      </c>
      <c r="X179" s="242">
        <f>+VLOOKUP(A179,[4]Sheet1!$A$13:$D$744,4,FALSE)</f>
        <v>16</v>
      </c>
      <c r="Y179" s="242" t="str">
        <f>+VLOOKUP(X179,bd_lista!$A$3:$C$592,3,FALSE)</f>
        <v>Ministerio de Educación</v>
      </c>
      <c r="Z179" s="294">
        <f>+X179</f>
        <v>16</v>
      </c>
      <c r="AA179" s="295" t="str">
        <f>+Y179</f>
        <v>Ministerio de Educación</v>
      </c>
    </row>
    <row r="180" spans="1:27" ht="15" customHeight="1">
      <c r="A180" s="32">
        <v>267</v>
      </c>
      <c r="B180" s="393"/>
      <c r="C180" s="333" t="str">
        <f>+VLOOKUP(A180,bd_lista!$A$3:$C$592,3,FALSE)</f>
        <v>Direc. Dptal. de Educación Cochabamba</v>
      </c>
      <c r="D180" s="390"/>
      <c r="E180" s="333" t="s">
        <v>1305</v>
      </c>
      <c r="F180" s="245">
        <f ca="1">+IFERROR(INDEX('Hoja de Trabajo para listado'!$A$155:$Z$1048576,MATCH($A180,'Hoja de Trabajo para listado'!$A$155:$A$1048576,0),MATCH((CUADRO!F$4&amp;$E180),'Hoja de Trabajo para listado'!$A$151:$Z$151,0)),0)+IFERROR(INDEX('Hoja de Trabajo para listado'!$AB$155:$BA$1048576,MATCH($A180,'Hoja de Trabajo para listado'!$AB$155:$AB$1048576,0),MATCH((CUADRO!F$4&amp;$E180),'Hoja de Trabajo para listado'!$AB$151:$BA$151,0)),0)+IFERROR(INDEX('Hoja de Trabajo para listado'!$BC$155:$CB$1048576,MATCH($A180,'Hoja de Trabajo para listado'!$BC$155:$BC$1048576,0),MATCH((CUADRO!F$4&amp;$E180),'Hoja de Trabajo para listado'!$BC$151:$CB$151,0)),0)+IFERROR(INDEX('Hoja de Trabajo para listado'!$DE$153:$DG$274,MATCH($A180,'Hoja de Trabajo para listado'!$DE$153:$DE$1048576,0),MATCH((CUADRO!F$4&amp;$E180),'Hoja de Trabajo para listado'!$DE$151:$DG$151,0)),0)+IFERROR(INDEX('Hoja de Trabajo para listado'!$CD$155:$DC$1048576,MATCH($A180,'Hoja de Trabajo para listado'!$CD$155:$CD$1048576,0),MATCH((CUADRO!F$4&amp;$E180),'Hoja de Trabajo para listado'!$CD$151:$DC$151,0)),0)</f>
        <v>0</v>
      </c>
      <c r="G180" s="245">
        <f ca="1">+IFERROR(INDEX('Hoja de Trabajo para listado'!$A$155:$Z$1048576,MATCH($A180,'Hoja de Trabajo para listado'!$A$155:$A$1048576,0),MATCH((CUADRO!G$4&amp;$E180),'Hoja de Trabajo para listado'!$A$151:$Z$151,0)),0)+IFERROR(INDEX('Hoja de Trabajo para listado'!$AB$155:$BA$1048576,MATCH($A180,'Hoja de Trabajo para listado'!$AB$155:$AB$1048576,0),MATCH((CUADRO!G$4&amp;$E180),'Hoja de Trabajo para listado'!$AB$151:$BA$151,0)),0)+IFERROR(INDEX('Hoja de Trabajo para listado'!$BC$155:$CB$1048576,MATCH($A180,'Hoja de Trabajo para listado'!$BC$155:$BC$1048576,0),MATCH((CUADRO!G$4&amp;$E180),'Hoja de Trabajo para listado'!$BC$151:$CB$151,0)),0)+IFERROR(INDEX('Hoja de Trabajo para listado'!$DE$153:$DG$274,MATCH($A180,'Hoja de Trabajo para listado'!$DE$153:$DE$1048576,0),MATCH((CUADRO!G$4&amp;$E180),'Hoja de Trabajo para listado'!$DE$151:$DG$151,0)),0)+IFERROR(INDEX('Hoja de Trabajo para listado'!$CD$155:$DC$1048576,MATCH($A180,'Hoja de Trabajo para listado'!$CD$155:$CD$1048576,0),MATCH((CUADRO!G$4&amp;$E180),'Hoja de Trabajo para listado'!$CD$151:$DC$151,0)),0)</f>
        <v>0</v>
      </c>
      <c r="H180" s="245">
        <f ca="1">+IFERROR(INDEX('Hoja de Trabajo para listado'!$A$155:$Z$1048576,MATCH($A180,'Hoja de Trabajo para listado'!$A$155:$A$1048576,0),MATCH((CUADRO!H$4&amp;$E180),'Hoja de Trabajo para listado'!$A$151:$Z$151,0)),0)+IFERROR(INDEX('Hoja de Trabajo para listado'!$AB$155:$BA$1048576,MATCH($A180,'Hoja de Trabajo para listado'!$AB$155:$AB$1048576,0),MATCH((CUADRO!H$4&amp;$E180),'Hoja de Trabajo para listado'!$AB$151:$BA$151,0)),0)+IFERROR(INDEX('Hoja de Trabajo para listado'!$BC$155:$CB$1048576,MATCH($A180,'Hoja de Trabajo para listado'!$BC$155:$BC$1048576,0),MATCH((CUADRO!H$4&amp;$E180),'Hoja de Trabajo para listado'!$BC$151:$CB$151,0)),0)+IFERROR(INDEX('Hoja de Trabajo para listado'!$DE$153:$DG$274,MATCH($A180,'Hoja de Trabajo para listado'!$DE$153:$DE$1048576,0),MATCH((CUADRO!H$4&amp;$E180),'Hoja de Trabajo para listado'!$DE$151:$DG$151,0)),0)+IFERROR(INDEX('Hoja de Trabajo para listado'!$CD$155:$DC$1048576,MATCH($A180,'Hoja de Trabajo para listado'!$CD$155:$CD$1048576,0),MATCH((CUADRO!H$4&amp;$E180),'Hoja de Trabajo para listado'!$CD$151:$DC$151,0)),0)</f>
        <v>0</v>
      </c>
      <c r="I180" s="245">
        <f ca="1">+IFERROR(INDEX('Hoja de Trabajo para listado'!$A$155:$Z$1048576,MATCH($A180,'Hoja de Trabajo para listado'!$A$155:$A$1048576,0),MATCH((CUADRO!I$4&amp;$E180),'Hoja de Trabajo para listado'!$A$151:$Z$151,0)),0)+IFERROR(INDEX('Hoja de Trabajo para listado'!$AB$155:$BA$1048576,MATCH($A180,'Hoja de Trabajo para listado'!$AB$155:$AB$1048576,0),MATCH((CUADRO!I$4&amp;$E180),'Hoja de Trabajo para listado'!$AB$151:$BA$151,0)),0)+IFERROR(INDEX('Hoja de Trabajo para listado'!$BC$155:$CB$1048576,MATCH($A180,'Hoja de Trabajo para listado'!$BC$155:$BC$1048576,0),MATCH((CUADRO!I$4&amp;$E180),'Hoja de Trabajo para listado'!$BC$151:$CB$151,0)),0)+IFERROR(INDEX('Hoja de Trabajo para listado'!$DE$153:$DG$274,MATCH($A180,'Hoja de Trabajo para listado'!$DE$153:$DE$1048576,0),MATCH((CUADRO!I$4&amp;$E180),'Hoja de Trabajo para listado'!$DE$151:$DG$151,0)),0)+IFERROR(INDEX('Hoja de Trabajo para listado'!$CD$155:$DC$1048576,MATCH($A180,'Hoja de Trabajo para listado'!$CD$155:$CD$1048576,0),MATCH((CUADRO!I$4&amp;$E180),'Hoja de Trabajo para listado'!$CD$151:$DC$151,0)),0)</f>
        <v>12774</v>
      </c>
      <c r="J180" s="245">
        <f ca="1">+IFERROR(INDEX('Hoja de Trabajo para listado'!$A$155:$Z$1048576,MATCH($A180,'Hoja de Trabajo para listado'!$A$155:$A$1048576,0),MATCH((CUADRO!J$4&amp;$E180),'Hoja de Trabajo para listado'!$A$151:$Z$151,0)),0)+IFERROR(INDEX('Hoja de Trabajo para listado'!$AB$155:$BA$1048576,MATCH($A180,'Hoja de Trabajo para listado'!$AB$155:$AB$1048576,0),MATCH((CUADRO!J$4&amp;$E180),'Hoja de Trabajo para listado'!$AB$151:$BA$151,0)),0)+IFERROR(INDEX('Hoja de Trabajo para listado'!$BC$155:$CB$1048576,MATCH($A180,'Hoja de Trabajo para listado'!$BC$155:$BC$1048576,0),MATCH((CUADRO!J$4&amp;$E180),'Hoja de Trabajo para listado'!$BC$151:$CB$151,0)),0)+IFERROR(INDEX('Hoja de Trabajo para listado'!$DE$153:$DG$274,MATCH($A180,'Hoja de Trabajo para listado'!$DE$153:$DE$1048576,0),MATCH((CUADRO!J$4&amp;$E180),'Hoja de Trabajo para listado'!$DE$151:$DG$151,0)),0)+IFERROR(INDEX('Hoja de Trabajo para listado'!$CD$155:$DC$1048576,MATCH($A180,'Hoja de Trabajo para listado'!$CD$155:$CD$1048576,0),MATCH((CUADRO!J$4&amp;$E180),'Hoja de Trabajo para listado'!$CD$151:$DC$151,0)),0)</f>
        <v>1504800</v>
      </c>
      <c r="K180" s="245">
        <f ca="1">+IFERROR(INDEX('Hoja de Trabajo para listado'!$A$155:$Z$1048576,MATCH($A180,'Hoja de Trabajo para listado'!$A$155:$A$1048576,0),MATCH((CUADRO!K$4&amp;$E180),'Hoja de Trabajo para listado'!$A$151:$Z$151,0)),0)+IFERROR(INDEX('Hoja de Trabajo para listado'!$AB$155:$BA$1048576,MATCH($A180,'Hoja de Trabajo para listado'!$AB$155:$AB$1048576,0),MATCH((CUADRO!K$4&amp;$E180),'Hoja de Trabajo para listado'!$AB$151:$BA$151,0)),0)+IFERROR(INDEX('Hoja de Trabajo para listado'!$BC$155:$CB$1048576,MATCH($A180,'Hoja de Trabajo para listado'!$BC$155:$BC$1048576,0),MATCH((CUADRO!K$4&amp;$E180),'Hoja de Trabajo para listado'!$BC$151:$CB$151,0)),0)+IFERROR(INDEX('Hoja de Trabajo para listado'!$DE$153:$DG$274,MATCH($A180,'Hoja de Trabajo para listado'!$DE$153:$DE$1048576,0),MATCH((CUADRO!K$4&amp;$E180),'Hoja de Trabajo para listado'!$DE$151:$DG$151,0)),0)+IFERROR(INDEX('Hoja de Trabajo para listado'!$CD$155:$DC$1048576,MATCH($A180,'Hoja de Trabajo para listado'!$CD$155:$CD$1048576,0),MATCH((CUADRO!K$4&amp;$E180),'Hoja de Trabajo para listado'!$CD$151:$DC$151,0)),0)</f>
        <v>0</v>
      </c>
      <c r="L180" s="245">
        <f ca="1">+IFERROR(INDEX('Hoja de Trabajo para listado'!$A$155:$Z$1048576,MATCH($A180,'Hoja de Trabajo para listado'!$A$155:$A$1048576,0),MATCH((CUADRO!L$4&amp;$E180),'Hoja de Trabajo para listado'!$A$151:$Z$151,0)),0)+IFERROR(INDEX('Hoja de Trabajo para listado'!$AB$155:$BA$1048576,MATCH($A180,'Hoja de Trabajo para listado'!$AB$155:$AB$1048576,0),MATCH((CUADRO!L$4&amp;$E180),'Hoja de Trabajo para listado'!$AB$151:$BA$151,0)),0)+IFERROR(INDEX('Hoja de Trabajo para listado'!$BC$155:$CB$1048576,MATCH($A180,'Hoja de Trabajo para listado'!$BC$155:$BC$1048576,0),MATCH((CUADRO!L$4&amp;$E180),'Hoja de Trabajo para listado'!$BC$151:$CB$151,0)),0)+IFERROR(INDEX('Hoja de Trabajo para listado'!$DE$153:$DG$274,MATCH($A180,'Hoja de Trabajo para listado'!$DE$153:$DE$1048576,0),MATCH((CUADRO!L$4&amp;$E180),'Hoja de Trabajo para listado'!$DE$151:$DG$151,0)),0)+IFERROR(INDEX('Hoja de Trabajo para listado'!$CD$155:$DC$1048576,MATCH($A180,'Hoja de Trabajo para listado'!$CD$155:$CD$1048576,0),MATCH((CUADRO!L$4&amp;$E180),'Hoja de Trabajo para listado'!$CD$151:$DC$151,0)),0)</f>
        <v>0</v>
      </c>
      <c r="M180" s="245">
        <f ca="1">+IFERROR(INDEX('Hoja de Trabajo para listado'!$A$155:$Z$1048576,MATCH($A180,'Hoja de Trabajo para listado'!$A$155:$A$1048576,0),MATCH((CUADRO!M$4&amp;$E180),'Hoja de Trabajo para listado'!$A$151:$Z$151,0)),0)+IFERROR(INDEX('Hoja de Trabajo para listado'!$AB$155:$BA$1048576,MATCH($A180,'Hoja de Trabajo para listado'!$AB$155:$AB$1048576,0),MATCH((CUADRO!M$4&amp;$E180),'Hoja de Trabajo para listado'!$AB$151:$BA$151,0)),0)+IFERROR(INDEX('Hoja de Trabajo para listado'!$BC$155:$CB$1048576,MATCH($A180,'Hoja de Trabajo para listado'!$BC$155:$BC$1048576,0),MATCH((CUADRO!M$4&amp;$E180),'Hoja de Trabajo para listado'!$BC$151:$CB$151,0)),0)+IFERROR(INDEX('Hoja de Trabajo para listado'!$DE$153:$DG$274,MATCH($A180,'Hoja de Trabajo para listado'!$DE$153:$DE$1048576,0),MATCH((CUADRO!M$4&amp;$E180),'Hoja de Trabajo para listado'!$DE$151:$DG$151,0)),0)+IFERROR(INDEX('Hoja de Trabajo para listado'!$CD$155:$DC$1048576,MATCH($A180,'Hoja de Trabajo para listado'!$CD$155:$CD$1048576,0),MATCH((CUADRO!M$4&amp;$E180),'Hoja de Trabajo para listado'!$CD$151:$DC$151,0)),0)</f>
        <v>0</v>
      </c>
      <c r="N180" s="245">
        <f ca="1">+IFERROR(INDEX('Hoja de Trabajo para listado'!$A$155:$Z$1048576,MATCH($A180,'Hoja de Trabajo para listado'!$A$155:$A$1048576,0),MATCH((CUADRO!N$4&amp;$E180),'Hoja de Trabajo para listado'!$A$151:$Z$151,0)),0)+IFERROR(INDEX('Hoja de Trabajo para listado'!$AB$155:$BA$1048576,MATCH($A180,'Hoja de Trabajo para listado'!$AB$155:$AB$1048576,0),MATCH((CUADRO!N$4&amp;$E180),'Hoja de Trabajo para listado'!$AB$151:$BA$151,0)),0)+IFERROR(INDEX('Hoja de Trabajo para listado'!$BC$155:$CB$1048576,MATCH($A180,'Hoja de Trabajo para listado'!$BC$155:$BC$1048576,0),MATCH((CUADRO!N$4&amp;$E180),'Hoja de Trabajo para listado'!$BC$151:$CB$151,0)),0)+IFERROR(INDEX('Hoja de Trabajo para listado'!$DE$153:$DG$274,MATCH($A180,'Hoja de Trabajo para listado'!$DE$153:$DE$1048576,0),MATCH((CUADRO!N$4&amp;$E180),'Hoja de Trabajo para listado'!$DE$151:$DG$151,0)),0)+IFERROR(INDEX('Hoja de Trabajo para listado'!$CD$155:$DC$1048576,MATCH($A180,'Hoja de Trabajo para listado'!$CD$155:$CD$1048576,0),MATCH((CUADRO!N$4&amp;$E180),'Hoja de Trabajo para listado'!$CD$151:$DC$151,0)),0)</f>
        <v>0</v>
      </c>
      <c r="O180" s="245">
        <f ca="1">+IFERROR(INDEX('Hoja de Trabajo para listado'!$A$155:$Z$1048576,MATCH($A180,'Hoja de Trabajo para listado'!$A$155:$A$1048576,0),MATCH((CUADRO!O$4&amp;$E180),'Hoja de Trabajo para listado'!$A$151:$Z$151,0)),0)+IFERROR(INDEX('Hoja de Trabajo para listado'!$AB$155:$BA$1048576,MATCH($A180,'Hoja de Trabajo para listado'!$AB$155:$AB$1048576,0),MATCH((CUADRO!O$4&amp;$E180),'Hoja de Trabajo para listado'!$AB$151:$BA$151,0)),0)+IFERROR(INDEX('Hoja de Trabajo para listado'!$BC$155:$CB$1048576,MATCH($A180,'Hoja de Trabajo para listado'!$BC$155:$BC$1048576,0),MATCH((CUADRO!O$4&amp;$E180),'Hoja de Trabajo para listado'!$BC$151:$CB$151,0)),0)+IFERROR(INDEX('Hoja de Trabajo para listado'!$DE$153:$DG$274,MATCH($A180,'Hoja de Trabajo para listado'!$DE$153:$DE$1048576,0),MATCH((CUADRO!O$4&amp;$E180),'Hoja de Trabajo para listado'!$DE$151:$DG$151,0)),0)+IFERROR(INDEX('Hoja de Trabajo para listado'!$CD$155:$DC$1048576,MATCH($A180,'Hoja de Trabajo para listado'!$CD$155:$CD$1048576,0),MATCH((CUADRO!O$4&amp;$E180),'Hoja de Trabajo para listado'!$CD$151:$DC$151,0)),0)</f>
        <v>0</v>
      </c>
      <c r="P180" s="245">
        <f ca="1">+IFERROR(INDEX('Hoja de Trabajo para listado'!$A$155:$Z$1048576,MATCH($A180,'Hoja de Trabajo para listado'!$A$155:$A$1048576,0),MATCH((CUADRO!P$4&amp;$E180),'Hoja de Trabajo para listado'!$A$151:$Z$151,0)),0)+IFERROR(INDEX('Hoja de Trabajo para listado'!$AB$155:$BA$1048576,MATCH($A180,'Hoja de Trabajo para listado'!$AB$155:$AB$1048576,0),MATCH((CUADRO!P$4&amp;$E180),'Hoja de Trabajo para listado'!$AB$151:$BA$151,0)),0)+IFERROR(INDEX('Hoja de Trabajo para listado'!$BC$155:$CB$1048576,MATCH($A180,'Hoja de Trabajo para listado'!$BC$155:$BC$1048576,0),MATCH((CUADRO!P$4&amp;$E180),'Hoja de Trabajo para listado'!$BC$151:$CB$151,0)),0)+IFERROR(INDEX('Hoja de Trabajo para listado'!$DE$153:$DG$274,MATCH($A180,'Hoja de Trabajo para listado'!$DE$153:$DE$1048576,0),MATCH((CUADRO!P$4&amp;$E180),'Hoja de Trabajo para listado'!$DE$151:$DG$151,0)),0)+IFERROR(INDEX('Hoja de Trabajo para listado'!$CD$155:$DC$1048576,MATCH($A180,'Hoja de Trabajo para listado'!$CD$155:$CD$1048576,0),MATCH((CUADRO!P$4&amp;$E180),'Hoja de Trabajo para listado'!$CD$151:$DC$151,0)),0)</f>
        <v>0</v>
      </c>
      <c r="Q180" s="245">
        <f ca="1">+IFERROR(INDEX('Hoja de Trabajo para listado'!$A$155:$Z$1048576,MATCH($A180,'Hoja de Trabajo para listado'!$A$155:$A$1048576,0),MATCH((CUADRO!Q$4&amp;$E180),'Hoja de Trabajo para listado'!$A$151:$Z$151,0)),0)+IFERROR(INDEX('Hoja de Trabajo para listado'!$AB$155:$BA$1048576,MATCH($A180,'Hoja de Trabajo para listado'!$AB$155:$AB$1048576,0),MATCH((CUADRO!Q$4&amp;$E180),'Hoja de Trabajo para listado'!$AB$151:$BA$151,0)),0)+IFERROR(INDEX('Hoja de Trabajo para listado'!$BC$155:$CB$1048576,MATCH($A180,'Hoja de Trabajo para listado'!$BC$155:$BC$1048576,0),MATCH((CUADRO!Q$4&amp;$E180),'Hoja de Trabajo para listado'!$BC$151:$CB$151,0)),0)+IFERROR(INDEX('Hoja de Trabajo para listado'!$DE$153:$DG$274,MATCH($A180,'Hoja de Trabajo para listado'!$DE$153:$DE$1048576,0),MATCH((CUADRO!Q$4&amp;$E180),'Hoja de Trabajo para listado'!$DE$151:$DG$151,0)),0)+IFERROR(INDEX('Hoja de Trabajo para listado'!$CD$155:$DC$1048576,MATCH($A180,'Hoja de Trabajo para listado'!$CD$155:$CD$1048576,0),MATCH((CUADRO!Q$4&amp;$E180),'Hoja de Trabajo para listado'!$CD$151:$DC$151,0)),0)</f>
        <v>0</v>
      </c>
      <c r="R180" s="245">
        <f t="shared" ca="1" si="7"/>
        <v>1517574</v>
      </c>
      <c r="S180" s="245">
        <f ca="1">+R179+R180</f>
        <v>1517574</v>
      </c>
      <c r="T180" s="245">
        <f ca="1">+S180</f>
        <v>1517574</v>
      </c>
      <c r="U180" s="244">
        <f t="shared" si="8"/>
        <v>2</v>
      </c>
      <c r="V180" s="333" t="str">
        <f>+VLOOKUP(A180,bd_lista!$A$3:$E$592,5,FALSE)</f>
        <v>Instituciones Descentralizadas</v>
      </c>
      <c r="W180" s="388"/>
      <c r="X180" s="242">
        <f>+VLOOKUP(A180,[4]Sheet1!$A$13:$D$744,4,FALSE)</f>
        <v>16</v>
      </c>
      <c r="Y180" s="242" t="str">
        <f>+VLOOKUP(X180,bd_lista!$A$3:$C$592,3,FALSE)</f>
        <v>Ministerio de Educación</v>
      </c>
      <c r="Z180" s="292"/>
      <c r="AA180" s="293"/>
    </row>
    <row r="181" spans="1:27" ht="15" hidden="1" customHeight="1">
      <c r="A181" s="251">
        <v>268</v>
      </c>
      <c r="B181" s="392">
        <f>+A181</f>
        <v>268</v>
      </c>
      <c r="C181" s="247" t="str">
        <f>+VLOOKUP(A181,bd_lista!$A$3:$C$592,3,FALSE)</f>
        <v>Direc. Dptal. de Educación Oruro</v>
      </c>
      <c r="D181" s="389" t="str">
        <f>+C181</f>
        <v>Direc. Dptal. de Educación Oruro</v>
      </c>
      <c r="E181" s="247" t="s">
        <v>1304</v>
      </c>
      <c r="F181" s="243">
        <f ca="1">+IFERROR(INDEX('Hoja de Trabajo para listado'!$A$155:$Z$1048576,MATCH($A181,'Hoja de Trabajo para listado'!$A$155:$A$1048576,0),MATCH((CUADRO!F$4&amp;$E181),'Hoja de Trabajo para listado'!$A$151:$Z$151,0)),0)+IFERROR(INDEX('Hoja de Trabajo para listado'!$AB$155:$BA$1048576,MATCH($A181,'Hoja de Trabajo para listado'!$AB$155:$AB$1048576,0),MATCH((CUADRO!F$4&amp;$E181),'Hoja de Trabajo para listado'!$AB$151:$BA$151,0)),0)+IFERROR(INDEX('Hoja de Trabajo para listado'!$BC$155:$CB$1048576,MATCH($A181,'Hoja de Trabajo para listado'!$BC$155:$BC$1048576,0),MATCH((CUADRO!F$4&amp;$E181),'Hoja de Trabajo para listado'!$BC$151:$CB$151,0)),0)+IFERROR(INDEX('Hoja de Trabajo para listado'!$DE$153:$DG$274,MATCH($A181,'Hoja de Trabajo para listado'!$DE$153:$DE$1048576,0),MATCH((CUADRO!F$4&amp;$E181),'Hoja de Trabajo para listado'!$DE$151:$DG$151,0)),0)+IFERROR(INDEX('Hoja de Trabajo para listado'!$CD$155:$DC$1048576,MATCH($A181,'Hoja de Trabajo para listado'!$CD$155:$CD$1048576,0),MATCH((CUADRO!F$4&amp;$E181),'Hoja de Trabajo para listado'!$CD$151:$DC$151,0)),0)</f>
        <v>0</v>
      </c>
      <c r="G181" s="243">
        <f ca="1">+IFERROR(INDEX('Hoja de Trabajo para listado'!$A$155:$Z$1048576,MATCH($A181,'Hoja de Trabajo para listado'!$A$155:$A$1048576,0),MATCH((CUADRO!G$4&amp;$E181),'Hoja de Trabajo para listado'!$A$151:$Z$151,0)),0)+IFERROR(INDEX('Hoja de Trabajo para listado'!$AB$155:$BA$1048576,MATCH($A181,'Hoja de Trabajo para listado'!$AB$155:$AB$1048576,0),MATCH((CUADRO!G$4&amp;$E181),'Hoja de Trabajo para listado'!$AB$151:$BA$151,0)),0)+IFERROR(INDEX('Hoja de Trabajo para listado'!$BC$155:$CB$1048576,MATCH($A181,'Hoja de Trabajo para listado'!$BC$155:$BC$1048576,0),MATCH((CUADRO!G$4&amp;$E181),'Hoja de Trabajo para listado'!$BC$151:$CB$151,0)),0)+IFERROR(INDEX('Hoja de Trabajo para listado'!$DE$153:$DG$274,MATCH($A181,'Hoja de Trabajo para listado'!$DE$153:$DE$1048576,0),MATCH((CUADRO!G$4&amp;$E181),'Hoja de Trabajo para listado'!$DE$151:$DG$151,0)),0)+IFERROR(INDEX('Hoja de Trabajo para listado'!$CD$155:$DC$1048576,MATCH($A181,'Hoja de Trabajo para listado'!$CD$155:$CD$1048576,0),MATCH((CUADRO!G$4&amp;$E181),'Hoja de Trabajo para listado'!$CD$151:$DC$151,0)),0)</f>
        <v>0</v>
      </c>
      <c r="H181" s="243">
        <f ca="1">+IFERROR(INDEX('Hoja de Trabajo para listado'!$A$155:$Z$1048576,MATCH($A181,'Hoja de Trabajo para listado'!$A$155:$A$1048576,0),MATCH((CUADRO!H$4&amp;$E181),'Hoja de Trabajo para listado'!$A$151:$Z$151,0)),0)+IFERROR(INDEX('Hoja de Trabajo para listado'!$AB$155:$BA$1048576,MATCH($A181,'Hoja de Trabajo para listado'!$AB$155:$AB$1048576,0),MATCH((CUADRO!H$4&amp;$E181),'Hoja de Trabajo para listado'!$AB$151:$BA$151,0)),0)+IFERROR(INDEX('Hoja de Trabajo para listado'!$BC$155:$CB$1048576,MATCH($A181,'Hoja de Trabajo para listado'!$BC$155:$BC$1048576,0),MATCH((CUADRO!H$4&amp;$E181),'Hoja de Trabajo para listado'!$BC$151:$CB$151,0)),0)+IFERROR(INDEX('Hoja de Trabajo para listado'!$DE$153:$DG$274,MATCH($A181,'Hoja de Trabajo para listado'!$DE$153:$DE$1048576,0),MATCH((CUADRO!H$4&amp;$E181),'Hoja de Trabajo para listado'!$DE$151:$DG$151,0)),0)+IFERROR(INDEX('Hoja de Trabajo para listado'!$CD$155:$DC$1048576,MATCH($A181,'Hoja de Trabajo para listado'!$CD$155:$CD$1048576,0),MATCH((CUADRO!H$4&amp;$E181),'Hoja de Trabajo para listado'!$CD$151:$DC$151,0)),0)</f>
        <v>0</v>
      </c>
      <c r="I181" s="243">
        <f ca="1">+IFERROR(INDEX('Hoja de Trabajo para listado'!$A$155:$Z$1048576,MATCH($A181,'Hoja de Trabajo para listado'!$A$155:$A$1048576,0),MATCH((CUADRO!I$4&amp;$E181),'Hoja de Trabajo para listado'!$A$151:$Z$151,0)),0)+IFERROR(INDEX('Hoja de Trabajo para listado'!$AB$155:$BA$1048576,MATCH($A181,'Hoja de Trabajo para listado'!$AB$155:$AB$1048576,0),MATCH((CUADRO!I$4&amp;$E181),'Hoja de Trabajo para listado'!$AB$151:$BA$151,0)),0)+IFERROR(INDEX('Hoja de Trabajo para listado'!$BC$155:$CB$1048576,MATCH($A181,'Hoja de Trabajo para listado'!$BC$155:$BC$1048576,0),MATCH((CUADRO!I$4&amp;$E181),'Hoja de Trabajo para listado'!$BC$151:$CB$151,0)),0)+IFERROR(INDEX('Hoja de Trabajo para listado'!$DE$153:$DG$274,MATCH($A181,'Hoja de Trabajo para listado'!$DE$153:$DE$1048576,0),MATCH((CUADRO!I$4&amp;$E181),'Hoja de Trabajo para listado'!$DE$151:$DG$151,0)),0)+IFERROR(INDEX('Hoja de Trabajo para listado'!$CD$155:$DC$1048576,MATCH($A181,'Hoja de Trabajo para listado'!$CD$155:$CD$1048576,0),MATCH((CUADRO!I$4&amp;$E181),'Hoja de Trabajo para listado'!$CD$151:$DC$151,0)),0)</f>
        <v>0</v>
      </c>
      <c r="J181" s="243">
        <f ca="1">+IFERROR(INDEX('Hoja de Trabajo para listado'!$A$155:$Z$1048576,MATCH($A181,'Hoja de Trabajo para listado'!$A$155:$A$1048576,0),MATCH((CUADRO!J$4&amp;$E181),'Hoja de Trabajo para listado'!$A$151:$Z$151,0)),0)+IFERROR(INDEX('Hoja de Trabajo para listado'!$AB$155:$BA$1048576,MATCH($A181,'Hoja de Trabajo para listado'!$AB$155:$AB$1048576,0),MATCH((CUADRO!J$4&amp;$E181),'Hoja de Trabajo para listado'!$AB$151:$BA$151,0)),0)+IFERROR(INDEX('Hoja de Trabajo para listado'!$BC$155:$CB$1048576,MATCH($A181,'Hoja de Trabajo para listado'!$BC$155:$BC$1048576,0),MATCH((CUADRO!J$4&amp;$E181),'Hoja de Trabajo para listado'!$BC$151:$CB$151,0)),0)+IFERROR(INDEX('Hoja de Trabajo para listado'!$DE$153:$DG$274,MATCH($A181,'Hoja de Trabajo para listado'!$DE$153:$DE$1048576,0),MATCH((CUADRO!J$4&amp;$E181),'Hoja de Trabajo para listado'!$DE$151:$DG$151,0)),0)+IFERROR(INDEX('Hoja de Trabajo para listado'!$CD$155:$DC$1048576,MATCH($A181,'Hoja de Trabajo para listado'!$CD$155:$CD$1048576,0),MATCH((CUADRO!J$4&amp;$E181),'Hoja de Trabajo para listado'!$CD$151:$DC$151,0)),0)</f>
        <v>0</v>
      </c>
      <c r="K181" s="243">
        <f ca="1">+IFERROR(INDEX('Hoja de Trabajo para listado'!$A$155:$Z$1048576,MATCH($A181,'Hoja de Trabajo para listado'!$A$155:$A$1048576,0),MATCH((CUADRO!K$4&amp;$E181),'Hoja de Trabajo para listado'!$A$151:$Z$151,0)),0)+IFERROR(INDEX('Hoja de Trabajo para listado'!$AB$155:$BA$1048576,MATCH($A181,'Hoja de Trabajo para listado'!$AB$155:$AB$1048576,0),MATCH((CUADRO!K$4&amp;$E181),'Hoja de Trabajo para listado'!$AB$151:$BA$151,0)),0)+IFERROR(INDEX('Hoja de Trabajo para listado'!$BC$155:$CB$1048576,MATCH($A181,'Hoja de Trabajo para listado'!$BC$155:$BC$1048576,0),MATCH((CUADRO!K$4&amp;$E181),'Hoja de Trabajo para listado'!$BC$151:$CB$151,0)),0)+IFERROR(INDEX('Hoja de Trabajo para listado'!$DE$153:$DG$274,MATCH($A181,'Hoja de Trabajo para listado'!$DE$153:$DE$1048576,0),MATCH((CUADRO!K$4&amp;$E181),'Hoja de Trabajo para listado'!$DE$151:$DG$151,0)),0)+IFERROR(INDEX('Hoja de Trabajo para listado'!$CD$155:$DC$1048576,MATCH($A181,'Hoja de Trabajo para listado'!$CD$155:$CD$1048576,0),MATCH((CUADRO!K$4&amp;$E181),'Hoja de Trabajo para listado'!$CD$151:$DC$151,0)),0)</f>
        <v>0</v>
      </c>
      <c r="L181" s="243">
        <f ca="1">+IFERROR(INDEX('Hoja de Trabajo para listado'!$A$155:$Z$1048576,MATCH($A181,'Hoja de Trabajo para listado'!$A$155:$A$1048576,0),MATCH((CUADRO!L$4&amp;$E181),'Hoja de Trabajo para listado'!$A$151:$Z$151,0)),0)+IFERROR(INDEX('Hoja de Trabajo para listado'!$AB$155:$BA$1048576,MATCH($A181,'Hoja de Trabajo para listado'!$AB$155:$AB$1048576,0),MATCH((CUADRO!L$4&amp;$E181),'Hoja de Trabajo para listado'!$AB$151:$BA$151,0)),0)+IFERROR(INDEX('Hoja de Trabajo para listado'!$BC$155:$CB$1048576,MATCH($A181,'Hoja de Trabajo para listado'!$BC$155:$BC$1048576,0),MATCH((CUADRO!L$4&amp;$E181),'Hoja de Trabajo para listado'!$BC$151:$CB$151,0)),0)+IFERROR(INDEX('Hoja de Trabajo para listado'!$DE$153:$DG$274,MATCH($A181,'Hoja de Trabajo para listado'!$DE$153:$DE$1048576,0),MATCH((CUADRO!L$4&amp;$E181),'Hoja de Trabajo para listado'!$DE$151:$DG$151,0)),0)+IFERROR(INDEX('Hoja de Trabajo para listado'!$CD$155:$DC$1048576,MATCH($A181,'Hoja de Trabajo para listado'!$CD$155:$CD$1048576,0),MATCH((CUADRO!L$4&amp;$E181),'Hoja de Trabajo para listado'!$CD$151:$DC$151,0)),0)</f>
        <v>0</v>
      </c>
      <c r="M181" s="243">
        <f ca="1">+IFERROR(INDEX('Hoja de Trabajo para listado'!$A$155:$Z$1048576,MATCH($A181,'Hoja de Trabajo para listado'!$A$155:$A$1048576,0),MATCH((CUADRO!M$4&amp;$E181),'Hoja de Trabajo para listado'!$A$151:$Z$151,0)),0)+IFERROR(INDEX('Hoja de Trabajo para listado'!$AB$155:$BA$1048576,MATCH($A181,'Hoja de Trabajo para listado'!$AB$155:$AB$1048576,0),MATCH((CUADRO!M$4&amp;$E181),'Hoja de Trabajo para listado'!$AB$151:$BA$151,0)),0)+IFERROR(INDEX('Hoja de Trabajo para listado'!$BC$155:$CB$1048576,MATCH($A181,'Hoja de Trabajo para listado'!$BC$155:$BC$1048576,0),MATCH((CUADRO!M$4&amp;$E181),'Hoja de Trabajo para listado'!$BC$151:$CB$151,0)),0)+IFERROR(INDEX('Hoja de Trabajo para listado'!$DE$153:$DG$274,MATCH($A181,'Hoja de Trabajo para listado'!$DE$153:$DE$1048576,0),MATCH((CUADRO!M$4&amp;$E181),'Hoja de Trabajo para listado'!$DE$151:$DG$151,0)),0)+IFERROR(INDEX('Hoja de Trabajo para listado'!$CD$155:$DC$1048576,MATCH($A181,'Hoja de Trabajo para listado'!$CD$155:$CD$1048576,0),MATCH((CUADRO!M$4&amp;$E181),'Hoja de Trabajo para listado'!$CD$151:$DC$151,0)),0)</f>
        <v>0</v>
      </c>
      <c r="N181" s="243">
        <f ca="1">+IFERROR(INDEX('Hoja de Trabajo para listado'!$A$155:$Z$1048576,MATCH($A181,'Hoja de Trabajo para listado'!$A$155:$A$1048576,0),MATCH((CUADRO!N$4&amp;$E181),'Hoja de Trabajo para listado'!$A$151:$Z$151,0)),0)+IFERROR(INDEX('Hoja de Trabajo para listado'!$AB$155:$BA$1048576,MATCH($A181,'Hoja de Trabajo para listado'!$AB$155:$AB$1048576,0),MATCH((CUADRO!N$4&amp;$E181),'Hoja de Trabajo para listado'!$AB$151:$BA$151,0)),0)+IFERROR(INDEX('Hoja de Trabajo para listado'!$BC$155:$CB$1048576,MATCH($A181,'Hoja de Trabajo para listado'!$BC$155:$BC$1048576,0),MATCH((CUADRO!N$4&amp;$E181),'Hoja de Trabajo para listado'!$BC$151:$CB$151,0)),0)+IFERROR(INDEX('Hoja de Trabajo para listado'!$DE$153:$DG$274,MATCH($A181,'Hoja de Trabajo para listado'!$DE$153:$DE$1048576,0),MATCH((CUADRO!N$4&amp;$E181),'Hoja de Trabajo para listado'!$DE$151:$DG$151,0)),0)+IFERROR(INDEX('Hoja de Trabajo para listado'!$CD$155:$DC$1048576,MATCH($A181,'Hoja de Trabajo para listado'!$CD$155:$CD$1048576,0),MATCH((CUADRO!N$4&amp;$E181),'Hoja de Trabajo para listado'!$CD$151:$DC$151,0)),0)</f>
        <v>0</v>
      </c>
      <c r="O181" s="243">
        <f ca="1">+IFERROR(INDEX('Hoja de Trabajo para listado'!$A$155:$Z$1048576,MATCH($A181,'Hoja de Trabajo para listado'!$A$155:$A$1048576,0),MATCH((CUADRO!O$4&amp;$E181),'Hoja de Trabajo para listado'!$A$151:$Z$151,0)),0)+IFERROR(INDEX('Hoja de Trabajo para listado'!$AB$155:$BA$1048576,MATCH($A181,'Hoja de Trabajo para listado'!$AB$155:$AB$1048576,0),MATCH((CUADRO!O$4&amp;$E181),'Hoja de Trabajo para listado'!$AB$151:$BA$151,0)),0)+IFERROR(INDEX('Hoja de Trabajo para listado'!$BC$155:$CB$1048576,MATCH($A181,'Hoja de Trabajo para listado'!$BC$155:$BC$1048576,0),MATCH((CUADRO!O$4&amp;$E181),'Hoja de Trabajo para listado'!$BC$151:$CB$151,0)),0)+IFERROR(INDEX('Hoja de Trabajo para listado'!$DE$153:$DG$274,MATCH($A181,'Hoja de Trabajo para listado'!$DE$153:$DE$1048576,0),MATCH((CUADRO!O$4&amp;$E181),'Hoja de Trabajo para listado'!$DE$151:$DG$151,0)),0)+IFERROR(INDEX('Hoja de Trabajo para listado'!$CD$155:$DC$1048576,MATCH($A181,'Hoja de Trabajo para listado'!$CD$155:$CD$1048576,0),MATCH((CUADRO!O$4&amp;$E181),'Hoja de Trabajo para listado'!$CD$151:$DC$151,0)),0)</f>
        <v>0</v>
      </c>
      <c r="P181" s="243">
        <f ca="1">+IFERROR(INDEX('Hoja de Trabajo para listado'!$A$155:$Z$1048576,MATCH($A181,'Hoja de Trabajo para listado'!$A$155:$A$1048576,0),MATCH((CUADRO!P$4&amp;$E181),'Hoja de Trabajo para listado'!$A$151:$Z$151,0)),0)+IFERROR(INDEX('Hoja de Trabajo para listado'!$AB$155:$BA$1048576,MATCH($A181,'Hoja de Trabajo para listado'!$AB$155:$AB$1048576,0),MATCH((CUADRO!P$4&amp;$E181),'Hoja de Trabajo para listado'!$AB$151:$BA$151,0)),0)+IFERROR(INDEX('Hoja de Trabajo para listado'!$BC$155:$CB$1048576,MATCH($A181,'Hoja de Trabajo para listado'!$BC$155:$BC$1048576,0),MATCH((CUADRO!P$4&amp;$E181),'Hoja de Trabajo para listado'!$BC$151:$CB$151,0)),0)+IFERROR(INDEX('Hoja de Trabajo para listado'!$DE$153:$DG$274,MATCH($A181,'Hoja de Trabajo para listado'!$DE$153:$DE$1048576,0),MATCH((CUADRO!P$4&amp;$E181),'Hoja de Trabajo para listado'!$DE$151:$DG$151,0)),0)+IFERROR(INDEX('Hoja de Trabajo para listado'!$CD$155:$DC$1048576,MATCH($A181,'Hoja de Trabajo para listado'!$CD$155:$CD$1048576,0),MATCH((CUADRO!P$4&amp;$E181),'Hoja de Trabajo para listado'!$CD$151:$DC$151,0)),0)</f>
        <v>0</v>
      </c>
      <c r="Q181" s="243">
        <f ca="1">+IFERROR(INDEX('Hoja de Trabajo para listado'!$A$155:$Z$1048576,MATCH($A181,'Hoja de Trabajo para listado'!$A$155:$A$1048576,0),MATCH((CUADRO!Q$4&amp;$E181),'Hoja de Trabajo para listado'!$A$151:$Z$151,0)),0)+IFERROR(INDEX('Hoja de Trabajo para listado'!$AB$155:$BA$1048576,MATCH($A181,'Hoja de Trabajo para listado'!$AB$155:$AB$1048576,0),MATCH((CUADRO!Q$4&amp;$E181),'Hoja de Trabajo para listado'!$AB$151:$BA$151,0)),0)+IFERROR(INDEX('Hoja de Trabajo para listado'!$BC$155:$CB$1048576,MATCH($A181,'Hoja de Trabajo para listado'!$BC$155:$BC$1048576,0),MATCH((CUADRO!Q$4&amp;$E181),'Hoja de Trabajo para listado'!$BC$151:$CB$151,0)),0)+IFERROR(INDEX('Hoja de Trabajo para listado'!$DE$153:$DG$274,MATCH($A181,'Hoja de Trabajo para listado'!$DE$153:$DE$1048576,0),MATCH((CUADRO!Q$4&amp;$E181),'Hoja de Trabajo para listado'!$DE$151:$DG$151,0)),0)+IFERROR(INDEX('Hoja de Trabajo para listado'!$CD$155:$DC$1048576,MATCH($A181,'Hoja de Trabajo para listado'!$CD$155:$CD$1048576,0),MATCH((CUADRO!Q$4&amp;$E181),'Hoja de Trabajo para listado'!$CD$151:$DC$151,0)),0)</f>
        <v>0</v>
      </c>
      <c r="R181" s="243">
        <f t="shared" ca="1" si="7"/>
        <v>0</v>
      </c>
      <c r="S181" s="243"/>
      <c r="T181" s="243">
        <f ca="1">+T182</f>
        <v>0</v>
      </c>
      <c r="U181" s="242">
        <f t="shared" si="8"/>
        <v>1</v>
      </c>
      <c r="V181" s="333" t="str">
        <f>+VLOOKUP(A181,bd_lista!$A$3:$E$592,5,FALSE)</f>
        <v>Instituciones Descentralizadas</v>
      </c>
      <c r="W181" s="387" t="str">
        <f>+V181</f>
        <v>Instituciones Descentralizadas</v>
      </c>
      <c r="X181" s="242">
        <f>+VLOOKUP(A181,[4]Sheet1!$A$13:$D$744,4,FALSE)</f>
        <v>16</v>
      </c>
      <c r="Y181" s="242" t="str">
        <f>+VLOOKUP(X181,bd_lista!$A$3:$C$592,3,FALSE)</f>
        <v>Ministerio de Educación</v>
      </c>
      <c r="Z181" s="294">
        <f>+X181</f>
        <v>16</v>
      </c>
      <c r="AA181" s="319" t="str">
        <f>+Y181</f>
        <v>Ministerio de Educación</v>
      </c>
    </row>
    <row r="182" spans="1:27" ht="15" hidden="1" customHeight="1">
      <c r="A182" s="32">
        <v>268</v>
      </c>
      <c r="B182" s="393"/>
      <c r="C182" s="333" t="str">
        <f>+VLOOKUP(A182,bd_lista!$A$3:$C$592,3,FALSE)</f>
        <v>Direc. Dptal. de Educación Oruro</v>
      </c>
      <c r="D182" s="390"/>
      <c r="E182" s="333" t="s">
        <v>1305</v>
      </c>
      <c r="F182" s="245">
        <f ca="1">+IFERROR(INDEX('Hoja de Trabajo para listado'!$A$155:$Z$1048576,MATCH($A182,'Hoja de Trabajo para listado'!$A$155:$A$1048576,0),MATCH((CUADRO!F$4&amp;$E182),'Hoja de Trabajo para listado'!$A$151:$Z$151,0)),0)+IFERROR(INDEX('Hoja de Trabajo para listado'!$AB$155:$BA$1048576,MATCH($A182,'Hoja de Trabajo para listado'!$AB$155:$AB$1048576,0),MATCH((CUADRO!F$4&amp;$E182),'Hoja de Trabajo para listado'!$AB$151:$BA$151,0)),0)+IFERROR(INDEX('Hoja de Trabajo para listado'!$BC$155:$CB$1048576,MATCH($A182,'Hoja de Trabajo para listado'!$BC$155:$BC$1048576,0),MATCH((CUADRO!F$4&amp;$E182),'Hoja de Trabajo para listado'!$BC$151:$CB$151,0)),0)+IFERROR(INDEX('Hoja de Trabajo para listado'!$DE$153:$DG$274,MATCH($A182,'Hoja de Trabajo para listado'!$DE$153:$DE$1048576,0),MATCH((CUADRO!F$4&amp;$E182),'Hoja de Trabajo para listado'!$DE$151:$DG$151,0)),0)+IFERROR(INDEX('Hoja de Trabajo para listado'!$CD$155:$DC$1048576,MATCH($A182,'Hoja de Trabajo para listado'!$CD$155:$CD$1048576,0),MATCH((CUADRO!F$4&amp;$E182),'Hoja de Trabajo para listado'!$CD$151:$DC$151,0)),0)</f>
        <v>0</v>
      </c>
      <c r="G182" s="245">
        <f ca="1">+IFERROR(INDEX('Hoja de Trabajo para listado'!$A$155:$Z$1048576,MATCH($A182,'Hoja de Trabajo para listado'!$A$155:$A$1048576,0),MATCH((CUADRO!G$4&amp;$E182),'Hoja de Trabajo para listado'!$A$151:$Z$151,0)),0)+IFERROR(INDEX('Hoja de Trabajo para listado'!$AB$155:$BA$1048576,MATCH($A182,'Hoja de Trabajo para listado'!$AB$155:$AB$1048576,0),MATCH((CUADRO!G$4&amp;$E182),'Hoja de Trabajo para listado'!$AB$151:$BA$151,0)),0)+IFERROR(INDEX('Hoja de Trabajo para listado'!$BC$155:$CB$1048576,MATCH($A182,'Hoja de Trabajo para listado'!$BC$155:$BC$1048576,0),MATCH((CUADRO!G$4&amp;$E182),'Hoja de Trabajo para listado'!$BC$151:$CB$151,0)),0)+IFERROR(INDEX('Hoja de Trabajo para listado'!$DE$153:$DG$274,MATCH($A182,'Hoja de Trabajo para listado'!$DE$153:$DE$1048576,0),MATCH((CUADRO!G$4&amp;$E182),'Hoja de Trabajo para listado'!$DE$151:$DG$151,0)),0)+IFERROR(INDEX('Hoja de Trabajo para listado'!$CD$155:$DC$1048576,MATCH($A182,'Hoja de Trabajo para listado'!$CD$155:$CD$1048576,0),MATCH((CUADRO!G$4&amp;$E182),'Hoja de Trabajo para listado'!$CD$151:$DC$151,0)),0)</f>
        <v>0</v>
      </c>
      <c r="H182" s="245">
        <f ca="1">+IFERROR(INDEX('Hoja de Trabajo para listado'!$A$155:$Z$1048576,MATCH($A182,'Hoja de Trabajo para listado'!$A$155:$A$1048576,0),MATCH((CUADRO!H$4&amp;$E182),'Hoja de Trabajo para listado'!$A$151:$Z$151,0)),0)+IFERROR(INDEX('Hoja de Trabajo para listado'!$AB$155:$BA$1048576,MATCH($A182,'Hoja de Trabajo para listado'!$AB$155:$AB$1048576,0),MATCH((CUADRO!H$4&amp;$E182),'Hoja de Trabajo para listado'!$AB$151:$BA$151,0)),0)+IFERROR(INDEX('Hoja de Trabajo para listado'!$BC$155:$CB$1048576,MATCH($A182,'Hoja de Trabajo para listado'!$BC$155:$BC$1048576,0),MATCH((CUADRO!H$4&amp;$E182),'Hoja de Trabajo para listado'!$BC$151:$CB$151,0)),0)+IFERROR(INDEX('Hoja de Trabajo para listado'!$DE$153:$DG$274,MATCH($A182,'Hoja de Trabajo para listado'!$DE$153:$DE$1048576,0),MATCH((CUADRO!H$4&amp;$E182),'Hoja de Trabajo para listado'!$DE$151:$DG$151,0)),0)+IFERROR(INDEX('Hoja de Trabajo para listado'!$CD$155:$DC$1048576,MATCH($A182,'Hoja de Trabajo para listado'!$CD$155:$CD$1048576,0),MATCH((CUADRO!H$4&amp;$E182),'Hoja de Trabajo para listado'!$CD$151:$DC$151,0)),0)</f>
        <v>0</v>
      </c>
      <c r="I182" s="245">
        <f ca="1">+IFERROR(INDEX('Hoja de Trabajo para listado'!$A$155:$Z$1048576,MATCH($A182,'Hoja de Trabajo para listado'!$A$155:$A$1048576,0),MATCH((CUADRO!I$4&amp;$E182),'Hoja de Trabajo para listado'!$A$151:$Z$151,0)),0)+IFERROR(INDEX('Hoja de Trabajo para listado'!$AB$155:$BA$1048576,MATCH($A182,'Hoja de Trabajo para listado'!$AB$155:$AB$1048576,0),MATCH((CUADRO!I$4&amp;$E182),'Hoja de Trabajo para listado'!$AB$151:$BA$151,0)),0)+IFERROR(INDEX('Hoja de Trabajo para listado'!$BC$155:$CB$1048576,MATCH($A182,'Hoja de Trabajo para listado'!$BC$155:$BC$1048576,0),MATCH((CUADRO!I$4&amp;$E182),'Hoja de Trabajo para listado'!$BC$151:$CB$151,0)),0)+IFERROR(INDEX('Hoja de Trabajo para listado'!$DE$153:$DG$274,MATCH($A182,'Hoja de Trabajo para listado'!$DE$153:$DE$1048576,0),MATCH((CUADRO!I$4&amp;$E182),'Hoja de Trabajo para listado'!$DE$151:$DG$151,0)),0)+IFERROR(INDEX('Hoja de Trabajo para listado'!$CD$155:$DC$1048576,MATCH($A182,'Hoja de Trabajo para listado'!$CD$155:$CD$1048576,0),MATCH((CUADRO!I$4&amp;$E182),'Hoja de Trabajo para listado'!$CD$151:$DC$151,0)),0)</f>
        <v>0</v>
      </c>
      <c r="J182" s="245">
        <f ca="1">+IFERROR(INDEX('Hoja de Trabajo para listado'!$A$155:$Z$1048576,MATCH($A182,'Hoja de Trabajo para listado'!$A$155:$A$1048576,0),MATCH((CUADRO!J$4&amp;$E182),'Hoja de Trabajo para listado'!$A$151:$Z$151,0)),0)+IFERROR(INDEX('Hoja de Trabajo para listado'!$AB$155:$BA$1048576,MATCH($A182,'Hoja de Trabajo para listado'!$AB$155:$AB$1048576,0),MATCH((CUADRO!J$4&amp;$E182),'Hoja de Trabajo para listado'!$AB$151:$BA$151,0)),0)+IFERROR(INDEX('Hoja de Trabajo para listado'!$BC$155:$CB$1048576,MATCH($A182,'Hoja de Trabajo para listado'!$BC$155:$BC$1048576,0),MATCH((CUADRO!J$4&amp;$E182),'Hoja de Trabajo para listado'!$BC$151:$CB$151,0)),0)+IFERROR(INDEX('Hoja de Trabajo para listado'!$DE$153:$DG$274,MATCH($A182,'Hoja de Trabajo para listado'!$DE$153:$DE$1048576,0),MATCH((CUADRO!J$4&amp;$E182),'Hoja de Trabajo para listado'!$DE$151:$DG$151,0)),0)+IFERROR(INDEX('Hoja de Trabajo para listado'!$CD$155:$DC$1048576,MATCH($A182,'Hoja de Trabajo para listado'!$CD$155:$CD$1048576,0),MATCH((CUADRO!J$4&amp;$E182),'Hoja de Trabajo para listado'!$CD$151:$DC$151,0)),0)</f>
        <v>0</v>
      </c>
      <c r="K182" s="245">
        <f ca="1">+IFERROR(INDEX('Hoja de Trabajo para listado'!$A$155:$Z$1048576,MATCH($A182,'Hoja de Trabajo para listado'!$A$155:$A$1048576,0),MATCH((CUADRO!K$4&amp;$E182),'Hoja de Trabajo para listado'!$A$151:$Z$151,0)),0)+IFERROR(INDEX('Hoja de Trabajo para listado'!$AB$155:$BA$1048576,MATCH($A182,'Hoja de Trabajo para listado'!$AB$155:$AB$1048576,0),MATCH((CUADRO!K$4&amp;$E182),'Hoja de Trabajo para listado'!$AB$151:$BA$151,0)),0)+IFERROR(INDEX('Hoja de Trabajo para listado'!$BC$155:$CB$1048576,MATCH($A182,'Hoja de Trabajo para listado'!$BC$155:$BC$1048576,0),MATCH((CUADRO!K$4&amp;$E182),'Hoja de Trabajo para listado'!$BC$151:$CB$151,0)),0)+IFERROR(INDEX('Hoja de Trabajo para listado'!$DE$153:$DG$274,MATCH($A182,'Hoja de Trabajo para listado'!$DE$153:$DE$1048576,0),MATCH((CUADRO!K$4&amp;$E182),'Hoja de Trabajo para listado'!$DE$151:$DG$151,0)),0)+IFERROR(INDEX('Hoja de Trabajo para listado'!$CD$155:$DC$1048576,MATCH($A182,'Hoja de Trabajo para listado'!$CD$155:$CD$1048576,0),MATCH((CUADRO!K$4&amp;$E182),'Hoja de Trabajo para listado'!$CD$151:$DC$151,0)),0)</f>
        <v>0</v>
      </c>
      <c r="L182" s="245">
        <f ca="1">+IFERROR(INDEX('Hoja de Trabajo para listado'!$A$155:$Z$1048576,MATCH($A182,'Hoja de Trabajo para listado'!$A$155:$A$1048576,0),MATCH((CUADRO!L$4&amp;$E182),'Hoja de Trabajo para listado'!$A$151:$Z$151,0)),0)+IFERROR(INDEX('Hoja de Trabajo para listado'!$AB$155:$BA$1048576,MATCH($A182,'Hoja de Trabajo para listado'!$AB$155:$AB$1048576,0),MATCH((CUADRO!L$4&amp;$E182),'Hoja de Trabajo para listado'!$AB$151:$BA$151,0)),0)+IFERROR(INDEX('Hoja de Trabajo para listado'!$BC$155:$CB$1048576,MATCH($A182,'Hoja de Trabajo para listado'!$BC$155:$BC$1048576,0),MATCH((CUADRO!L$4&amp;$E182),'Hoja de Trabajo para listado'!$BC$151:$CB$151,0)),0)+IFERROR(INDEX('Hoja de Trabajo para listado'!$DE$153:$DG$274,MATCH($A182,'Hoja de Trabajo para listado'!$DE$153:$DE$1048576,0),MATCH((CUADRO!L$4&amp;$E182),'Hoja de Trabajo para listado'!$DE$151:$DG$151,0)),0)+IFERROR(INDEX('Hoja de Trabajo para listado'!$CD$155:$DC$1048576,MATCH($A182,'Hoja de Trabajo para listado'!$CD$155:$CD$1048576,0),MATCH((CUADRO!L$4&amp;$E182),'Hoja de Trabajo para listado'!$CD$151:$DC$151,0)),0)</f>
        <v>0</v>
      </c>
      <c r="M182" s="245">
        <f ca="1">+IFERROR(INDEX('Hoja de Trabajo para listado'!$A$155:$Z$1048576,MATCH($A182,'Hoja de Trabajo para listado'!$A$155:$A$1048576,0),MATCH((CUADRO!M$4&amp;$E182),'Hoja de Trabajo para listado'!$A$151:$Z$151,0)),0)+IFERROR(INDEX('Hoja de Trabajo para listado'!$AB$155:$BA$1048576,MATCH($A182,'Hoja de Trabajo para listado'!$AB$155:$AB$1048576,0),MATCH((CUADRO!M$4&amp;$E182),'Hoja de Trabajo para listado'!$AB$151:$BA$151,0)),0)+IFERROR(INDEX('Hoja de Trabajo para listado'!$BC$155:$CB$1048576,MATCH($A182,'Hoja de Trabajo para listado'!$BC$155:$BC$1048576,0),MATCH((CUADRO!M$4&amp;$E182),'Hoja de Trabajo para listado'!$BC$151:$CB$151,0)),0)+IFERROR(INDEX('Hoja de Trabajo para listado'!$DE$153:$DG$274,MATCH($A182,'Hoja de Trabajo para listado'!$DE$153:$DE$1048576,0),MATCH((CUADRO!M$4&amp;$E182),'Hoja de Trabajo para listado'!$DE$151:$DG$151,0)),0)+IFERROR(INDEX('Hoja de Trabajo para listado'!$CD$155:$DC$1048576,MATCH($A182,'Hoja de Trabajo para listado'!$CD$155:$CD$1048576,0),MATCH((CUADRO!M$4&amp;$E182),'Hoja de Trabajo para listado'!$CD$151:$DC$151,0)),0)</f>
        <v>0</v>
      </c>
      <c r="N182" s="245">
        <f ca="1">+IFERROR(INDEX('Hoja de Trabajo para listado'!$A$155:$Z$1048576,MATCH($A182,'Hoja de Trabajo para listado'!$A$155:$A$1048576,0),MATCH((CUADRO!N$4&amp;$E182),'Hoja de Trabajo para listado'!$A$151:$Z$151,0)),0)+IFERROR(INDEX('Hoja de Trabajo para listado'!$AB$155:$BA$1048576,MATCH($A182,'Hoja de Trabajo para listado'!$AB$155:$AB$1048576,0),MATCH((CUADRO!N$4&amp;$E182),'Hoja de Trabajo para listado'!$AB$151:$BA$151,0)),0)+IFERROR(INDEX('Hoja de Trabajo para listado'!$BC$155:$CB$1048576,MATCH($A182,'Hoja de Trabajo para listado'!$BC$155:$BC$1048576,0),MATCH((CUADRO!N$4&amp;$E182),'Hoja de Trabajo para listado'!$BC$151:$CB$151,0)),0)+IFERROR(INDEX('Hoja de Trabajo para listado'!$DE$153:$DG$274,MATCH($A182,'Hoja de Trabajo para listado'!$DE$153:$DE$1048576,0),MATCH((CUADRO!N$4&amp;$E182),'Hoja de Trabajo para listado'!$DE$151:$DG$151,0)),0)+IFERROR(INDEX('Hoja de Trabajo para listado'!$CD$155:$DC$1048576,MATCH($A182,'Hoja de Trabajo para listado'!$CD$155:$CD$1048576,0),MATCH((CUADRO!N$4&amp;$E182),'Hoja de Trabajo para listado'!$CD$151:$DC$151,0)),0)</f>
        <v>0</v>
      </c>
      <c r="O182" s="245">
        <f ca="1">+IFERROR(INDEX('Hoja de Trabajo para listado'!$A$155:$Z$1048576,MATCH($A182,'Hoja de Trabajo para listado'!$A$155:$A$1048576,0),MATCH((CUADRO!O$4&amp;$E182),'Hoja de Trabajo para listado'!$A$151:$Z$151,0)),0)+IFERROR(INDEX('Hoja de Trabajo para listado'!$AB$155:$BA$1048576,MATCH($A182,'Hoja de Trabajo para listado'!$AB$155:$AB$1048576,0),MATCH((CUADRO!O$4&amp;$E182),'Hoja de Trabajo para listado'!$AB$151:$BA$151,0)),0)+IFERROR(INDEX('Hoja de Trabajo para listado'!$BC$155:$CB$1048576,MATCH($A182,'Hoja de Trabajo para listado'!$BC$155:$BC$1048576,0),MATCH((CUADRO!O$4&amp;$E182),'Hoja de Trabajo para listado'!$BC$151:$CB$151,0)),0)+IFERROR(INDEX('Hoja de Trabajo para listado'!$DE$153:$DG$274,MATCH($A182,'Hoja de Trabajo para listado'!$DE$153:$DE$1048576,0),MATCH((CUADRO!O$4&amp;$E182),'Hoja de Trabajo para listado'!$DE$151:$DG$151,0)),0)+IFERROR(INDEX('Hoja de Trabajo para listado'!$CD$155:$DC$1048576,MATCH($A182,'Hoja de Trabajo para listado'!$CD$155:$CD$1048576,0),MATCH((CUADRO!O$4&amp;$E182),'Hoja de Trabajo para listado'!$CD$151:$DC$151,0)),0)</f>
        <v>0</v>
      </c>
      <c r="P182" s="245">
        <f ca="1">+IFERROR(INDEX('Hoja de Trabajo para listado'!$A$155:$Z$1048576,MATCH($A182,'Hoja de Trabajo para listado'!$A$155:$A$1048576,0),MATCH((CUADRO!P$4&amp;$E182),'Hoja de Trabajo para listado'!$A$151:$Z$151,0)),0)+IFERROR(INDEX('Hoja de Trabajo para listado'!$AB$155:$BA$1048576,MATCH($A182,'Hoja de Trabajo para listado'!$AB$155:$AB$1048576,0),MATCH((CUADRO!P$4&amp;$E182),'Hoja de Trabajo para listado'!$AB$151:$BA$151,0)),0)+IFERROR(INDEX('Hoja de Trabajo para listado'!$BC$155:$CB$1048576,MATCH($A182,'Hoja de Trabajo para listado'!$BC$155:$BC$1048576,0),MATCH((CUADRO!P$4&amp;$E182),'Hoja de Trabajo para listado'!$BC$151:$CB$151,0)),0)+IFERROR(INDEX('Hoja de Trabajo para listado'!$DE$153:$DG$274,MATCH($A182,'Hoja de Trabajo para listado'!$DE$153:$DE$1048576,0),MATCH((CUADRO!P$4&amp;$E182),'Hoja de Trabajo para listado'!$DE$151:$DG$151,0)),0)+IFERROR(INDEX('Hoja de Trabajo para listado'!$CD$155:$DC$1048576,MATCH($A182,'Hoja de Trabajo para listado'!$CD$155:$CD$1048576,0),MATCH((CUADRO!P$4&amp;$E182),'Hoja de Trabajo para listado'!$CD$151:$DC$151,0)),0)</f>
        <v>0</v>
      </c>
      <c r="Q182" s="245">
        <f ca="1">+IFERROR(INDEX('Hoja de Trabajo para listado'!$A$155:$Z$1048576,MATCH($A182,'Hoja de Trabajo para listado'!$A$155:$A$1048576,0),MATCH((CUADRO!Q$4&amp;$E182),'Hoja de Trabajo para listado'!$A$151:$Z$151,0)),0)+IFERROR(INDEX('Hoja de Trabajo para listado'!$AB$155:$BA$1048576,MATCH($A182,'Hoja de Trabajo para listado'!$AB$155:$AB$1048576,0),MATCH((CUADRO!Q$4&amp;$E182),'Hoja de Trabajo para listado'!$AB$151:$BA$151,0)),0)+IFERROR(INDEX('Hoja de Trabajo para listado'!$BC$155:$CB$1048576,MATCH($A182,'Hoja de Trabajo para listado'!$BC$155:$BC$1048576,0),MATCH((CUADRO!Q$4&amp;$E182),'Hoja de Trabajo para listado'!$BC$151:$CB$151,0)),0)+IFERROR(INDEX('Hoja de Trabajo para listado'!$DE$153:$DG$274,MATCH($A182,'Hoja de Trabajo para listado'!$DE$153:$DE$1048576,0),MATCH((CUADRO!Q$4&amp;$E182),'Hoja de Trabajo para listado'!$DE$151:$DG$151,0)),0)+IFERROR(INDEX('Hoja de Trabajo para listado'!$CD$155:$DC$1048576,MATCH($A182,'Hoja de Trabajo para listado'!$CD$155:$CD$1048576,0),MATCH((CUADRO!Q$4&amp;$E182),'Hoja de Trabajo para listado'!$CD$151:$DC$151,0)),0)</f>
        <v>0</v>
      </c>
      <c r="R182" s="245">
        <f t="shared" ca="1" si="7"/>
        <v>0</v>
      </c>
      <c r="S182" s="245">
        <f ca="1">+R181+R182</f>
        <v>0</v>
      </c>
      <c r="T182" s="245">
        <f ca="1">+S182</f>
        <v>0</v>
      </c>
      <c r="U182" s="244">
        <f t="shared" si="8"/>
        <v>2</v>
      </c>
      <c r="V182" s="333" t="str">
        <f>+VLOOKUP(A182,bd_lista!$A$3:$E$592,5,FALSE)</f>
        <v>Instituciones Descentralizadas</v>
      </c>
      <c r="W182" s="388"/>
      <c r="X182" s="242">
        <f>+VLOOKUP(A182,[4]Sheet1!$A$13:$D$744,4,FALSE)</f>
        <v>16</v>
      </c>
      <c r="Y182" s="242" t="str">
        <f>+VLOOKUP(X182,bd_lista!$A$3:$C$592,3,FALSE)</f>
        <v>Ministerio de Educación</v>
      </c>
      <c r="Z182" s="292"/>
      <c r="AA182" s="321"/>
    </row>
    <row r="183" spans="1:27" ht="15" customHeight="1">
      <c r="A183" s="251">
        <v>269</v>
      </c>
      <c r="B183" s="392">
        <f>+A183</f>
        <v>269</v>
      </c>
      <c r="C183" s="247" t="str">
        <f>+VLOOKUP(A183,bd_lista!$A$3:$C$592,3,FALSE)</f>
        <v>Direc. Dptal. de Educación Potosí</v>
      </c>
      <c r="D183" s="389" t="str">
        <f>+C183</f>
        <v>Direc. Dptal. de Educación Potosí</v>
      </c>
      <c r="E183" s="247" t="s">
        <v>1304</v>
      </c>
      <c r="F183" s="243">
        <f ca="1">+IFERROR(INDEX('Hoja de Trabajo para listado'!$A$155:$Z$1048576,MATCH($A183,'Hoja de Trabajo para listado'!$A$155:$A$1048576,0),MATCH((CUADRO!F$4&amp;$E183),'Hoja de Trabajo para listado'!$A$151:$Z$151,0)),0)+IFERROR(INDEX('Hoja de Trabajo para listado'!$AB$155:$BA$1048576,MATCH($A183,'Hoja de Trabajo para listado'!$AB$155:$AB$1048576,0),MATCH((CUADRO!F$4&amp;$E183),'Hoja de Trabajo para listado'!$AB$151:$BA$151,0)),0)+IFERROR(INDEX('Hoja de Trabajo para listado'!$BC$155:$CB$1048576,MATCH($A183,'Hoja de Trabajo para listado'!$BC$155:$BC$1048576,0),MATCH((CUADRO!F$4&amp;$E183),'Hoja de Trabajo para listado'!$BC$151:$CB$151,0)),0)+IFERROR(INDEX('Hoja de Trabajo para listado'!$DE$153:$DG$274,MATCH($A183,'Hoja de Trabajo para listado'!$DE$153:$DE$1048576,0),MATCH((CUADRO!F$4&amp;$E183),'Hoja de Trabajo para listado'!$DE$151:$DG$151,0)),0)+IFERROR(INDEX('Hoja de Trabajo para listado'!$CD$155:$DC$1048576,MATCH($A183,'Hoja de Trabajo para listado'!$CD$155:$CD$1048576,0),MATCH((CUADRO!F$4&amp;$E183),'Hoja de Trabajo para listado'!$CD$151:$DC$151,0)),0)</f>
        <v>0</v>
      </c>
      <c r="G183" s="243">
        <f ca="1">+IFERROR(INDEX('Hoja de Trabajo para listado'!$A$155:$Z$1048576,MATCH($A183,'Hoja de Trabajo para listado'!$A$155:$A$1048576,0),MATCH((CUADRO!G$4&amp;$E183),'Hoja de Trabajo para listado'!$A$151:$Z$151,0)),0)+IFERROR(INDEX('Hoja de Trabajo para listado'!$AB$155:$BA$1048576,MATCH($A183,'Hoja de Trabajo para listado'!$AB$155:$AB$1048576,0),MATCH((CUADRO!G$4&amp;$E183),'Hoja de Trabajo para listado'!$AB$151:$BA$151,0)),0)+IFERROR(INDEX('Hoja de Trabajo para listado'!$BC$155:$CB$1048576,MATCH($A183,'Hoja de Trabajo para listado'!$BC$155:$BC$1048576,0),MATCH((CUADRO!G$4&amp;$E183),'Hoja de Trabajo para listado'!$BC$151:$CB$151,0)),0)+IFERROR(INDEX('Hoja de Trabajo para listado'!$DE$153:$DG$274,MATCH($A183,'Hoja de Trabajo para listado'!$DE$153:$DE$1048576,0),MATCH((CUADRO!G$4&amp;$E183),'Hoja de Trabajo para listado'!$DE$151:$DG$151,0)),0)+IFERROR(INDEX('Hoja de Trabajo para listado'!$CD$155:$DC$1048576,MATCH($A183,'Hoja de Trabajo para listado'!$CD$155:$CD$1048576,0),MATCH((CUADRO!G$4&amp;$E183),'Hoja de Trabajo para listado'!$CD$151:$DC$151,0)),0)</f>
        <v>0</v>
      </c>
      <c r="H183" s="243">
        <f ca="1">+IFERROR(INDEX('Hoja de Trabajo para listado'!$A$155:$Z$1048576,MATCH($A183,'Hoja de Trabajo para listado'!$A$155:$A$1048576,0),MATCH((CUADRO!H$4&amp;$E183),'Hoja de Trabajo para listado'!$A$151:$Z$151,0)),0)+IFERROR(INDEX('Hoja de Trabajo para listado'!$AB$155:$BA$1048576,MATCH($A183,'Hoja de Trabajo para listado'!$AB$155:$AB$1048576,0),MATCH((CUADRO!H$4&amp;$E183),'Hoja de Trabajo para listado'!$AB$151:$BA$151,0)),0)+IFERROR(INDEX('Hoja de Trabajo para listado'!$BC$155:$CB$1048576,MATCH($A183,'Hoja de Trabajo para listado'!$BC$155:$BC$1048576,0),MATCH((CUADRO!H$4&amp;$E183),'Hoja de Trabajo para listado'!$BC$151:$CB$151,0)),0)+IFERROR(INDEX('Hoja de Trabajo para listado'!$DE$153:$DG$274,MATCH($A183,'Hoja de Trabajo para listado'!$DE$153:$DE$1048576,0),MATCH((CUADRO!H$4&amp;$E183),'Hoja de Trabajo para listado'!$DE$151:$DG$151,0)),0)+IFERROR(INDEX('Hoja de Trabajo para listado'!$CD$155:$DC$1048576,MATCH($A183,'Hoja de Trabajo para listado'!$CD$155:$CD$1048576,0),MATCH((CUADRO!H$4&amp;$E183),'Hoja de Trabajo para listado'!$CD$151:$DC$151,0)),0)</f>
        <v>0</v>
      </c>
      <c r="I183" s="243">
        <f ca="1">+IFERROR(INDEX('Hoja de Trabajo para listado'!$A$155:$Z$1048576,MATCH($A183,'Hoja de Trabajo para listado'!$A$155:$A$1048576,0),MATCH((CUADRO!I$4&amp;$E183),'Hoja de Trabajo para listado'!$A$151:$Z$151,0)),0)+IFERROR(INDEX('Hoja de Trabajo para listado'!$AB$155:$BA$1048576,MATCH($A183,'Hoja de Trabajo para listado'!$AB$155:$AB$1048576,0),MATCH((CUADRO!I$4&amp;$E183),'Hoja de Trabajo para listado'!$AB$151:$BA$151,0)),0)+IFERROR(INDEX('Hoja de Trabajo para listado'!$BC$155:$CB$1048576,MATCH($A183,'Hoja de Trabajo para listado'!$BC$155:$BC$1048576,0),MATCH((CUADRO!I$4&amp;$E183),'Hoja de Trabajo para listado'!$BC$151:$CB$151,0)),0)+IFERROR(INDEX('Hoja de Trabajo para listado'!$DE$153:$DG$274,MATCH($A183,'Hoja de Trabajo para listado'!$DE$153:$DE$1048576,0),MATCH((CUADRO!I$4&amp;$E183),'Hoja de Trabajo para listado'!$DE$151:$DG$151,0)),0)+IFERROR(INDEX('Hoja de Trabajo para listado'!$CD$155:$DC$1048576,MATCH($A183,'Hoja de Trabajo para listado'!$CD$155:$CD$1048576,0),MATCH((CUADRO!I$4&amp;$E183),'Hoja de Trabajo para listado'!$CD$151:$DC$151,0)),0)</f>
        <v>0</v>
      </c>
      <c r="J183" s="243">
        <f ca="1">+IFERROR(INDEX('Hoja de Trabajo para listado'!$A$155:$Z$1048576,MATCH($A183,'Hoja de Trabajo para listado'!$A$155:$A$1048576,0),MATCH((CUADRO!J$4&amp;$E183),'Hoja de Trabajo para listado'!$A$151:$Z$151,0)),0)+IFERROR(INDEX('Hoja de Trabajo para listado'!$AB$155:$BA$1048576,MATCH($A183,'Hoja de Trabajo para listado'!$AB$155:$AB$1048576,0),MATCH((CUADRO!J$4&amp;$E183),'Hoja de Trabajo para listado'!$AB$151:$BA$151,0)),0)+IFERROR(INDEX('Hoja de Trabajo para listado'!$BC$155:$CB$1048576,MATCH($A183,'Hoja de Trabajo para listado'!$BC$155:$BC$1048576,0),MATCH((CUADRO!J$4&amp;$E183),'Hoja de Trabajo para listado'!$BC$151:$CB$151,0)),0)+IFERROR(INDEX('Hoja de Trabajo para listado'!$DE$153:$DG$274,MATCH($A183,'Hoja de Trabajo para listado'!$DE$153:$DE$1048576,0),MATCH((CUADRO!J$4&amp;$E183),'Hoja de Trabajo para listado'!$DE$151:$DG$151,0)),0)+IFERROR(INDEX('Hoja de Trabajo para listado'!$CD$155:$DC$1048576,MATCH($A183,'Hoja de Trabajo para listado'!$CD$155:$CD$1048576,0),MATCH((CUADRO!J$4&amp;$E183),'Hoja de Trabajo para listado'!$CD$151:$DC$151,0)),0)</f>
        <v>0</v>
      </c>
      <c r="K183" s="243">
        <f ca="1">+IFERROR(INDEX('Hoja de Trabajo para listado'!$A$155:$Z$1048576,MATCH($A183,'Hoja de Trabajo para listado'!$A$155:$A$1048576,0),MATCH((CUADRO!K$4&amp;$E183),'Hoja de Trabajo para listado'!$A$151:$Z$151,0)),0)+IFERROR(INDEX('Hoja de Trabajo para listado'!$AB$155:$BA$1048576,MATCH($A183,'Hoja de Trabajo para listado'!$AB$155:$AB$1048576,0),MATCH((CUADRO!K$4&amp;$E183),'Hoja de Trabajo para listado'!$AB$151:$BA$151,0)),0)+IFERROR(INDEX('Hoja de Trabajo para listado'!$BC$155:$CB$1048576,MATCH($A183,'Hoja de Trabajo para listado'!$BC$155:$BC$1048576,0),MATCH((CUADRO!K$4&amp;$E183),'Hoja de Trabajo para listado'!$BC$151:$CB$151,0)),0)+IFERROR(INDEX('Hoja de Trabajo para listado'!$DE$153:$DG$274,MATCH($A183,'Hoja de Trabajo para listado'!$DE$153:$DE$1048576,0),MATCH((CUADRO!K$4&amp;$E183),'Hoja de Trabajo para listado'!$DE$151:$DG$151,0)),0)+IFERROR(INDEX('Hoja de Trabajo para listado'!$CD$155:$DC$1048576,MATCH($A183,'Hoja de Trabajo para listado'!$CD$155:$CD$1048576,0),MATCH((CUADRO!K$4&amp;$E183),'Hoja de Trabajo para listado'!$CD$151:$DC$151,0)),0)</f>
        <v>0</v>
      </c>
      <c r="L183" s="243">
        <f ca="1">+IFERROR(INDEX('Hoja de Trabajo para listado'!$A$155:$Z$1048576,MATCH($A183,'Hoja de Trabajo para listado'!$A$155:$A$1048576,0),MATCH((CUADRO!L$4&amp;$E183),'Hoja de Trabajo para listado'!$A$151:$Z$151,0)),0)+IFERROR(INDEX('Hoja de Trabajo para listado'!$AB$155:$BA$1048576,MATCH($A183,'Hoja de Trabajo para listado'!$AB$155:$AB$1048576,0),MATCH((CUADRO!L$4&amp;$E183),'Hoja de Trabajo para listado'!$AB$151:$BA$151,0)),0)+IFERROR(INDEX('Hoja de Trabajo para listado'!$BC$155:$CB$1048576,MATCH($A183,'Hoja de Trabajo para listado'!$BC$155:$BC$1048576,0),MATCH((CUADRO!L$4&amp;$E183),'Hoja de Trabajo para listado'!$BC$151:$CB$151,0)),0)+IFERROR(INDEX('Hoja de Trabajo para listado'!$DE$153:$DG$274,MATCH($A183,'Hoja de Trabajo para listado'!$DE$153:$DE$1048576,0),MATCH((CUADRO!L$4&amp;$E183),'Hoja de Trabajo para listado'!$DE$151:$DG$151,0)),0)+IFERROR(INDEX('Hoja de Trabajo para listado'!$CD$155:$DC$1048576,MATCH($A183,'Hoja de Trabajo para listado'!$CD$155:$CD$1048576,0),MATCH((CUADRO!L$4&amp;$E183),'Hoja de Trabajo para listado'!$CD$151:$DC$151,0)),0)</f>
        <v>0</v>
      </c>
      <c r="M183" s="243">
        <f ca="1">+IFERROR(INDEX('Hoja de Trabajo para listado'!$A$155:$Z$1048576,MATCH($A183,'Hoja de Trabajo para listado'!$A$155:$A$1048576,0),MATCH((CUADRO!M$4&amp;$E183),'Hoja de Trabajo para listado'!$A$151:$Z$151,0)),0)+IFERROR(INDEX('Hoja de Trabajo para listado'!$AB$155:$BA$1048576,MATCH($A183,'Hoja de Trabajo para listado'!$AB$155:$AB$1048576,0),MATCH((CUADRO!M$4&amp;$E183),'Hoja de Trabajo para listado'!$AB$151:$BA$151,0)),0)+IFERROR(INDEX('Hoja de Trabajo para listado'!$BC$155:$CB$1048576,MATCH($A183,'Hoja de Trabajo para listado'!$BC$155:$BC$1048576,0),MATCH((CUADRO!M$4&amp;$E183),'Hoja de Trabajo para listado'!$BC$151:$CB$151,0)),0)+IFERROR(INDEX('Hoja de Trabajo para listado'!$DE$153:$DG$274,MATCH($A183,'Hoja de Trabajo para listado'!$DE$153:$DE$1048576,0),MATCH((CUADRO!M$4&amp;$E183),'Hoja de Trabajo para listado'!$DE$151:$DG$151,0)),0)+IFERROR(INDEX('Hoja de Trabajo para listado'!$CD$155:$DC$1048576,MATCH($A183,'Hoja de Trabajo para listado'!$CD$155:$CD$1048576,0),MATCH((CUADRO!M$4&amp;$E183),'Hoja de Trabajo para listado'!$CD$151:$DC$151,0)),0)</f>
        <v>0</v>
      </c>
      <c r="N183" s="243">
        <f ca="1">+IFERROR(INDEX('Hoja de Trabajo para listado'!$A$155:$Z$1048576,MATCH($A183,'Hoja de Trabajo para listado'!$A$155:$A$1048576,0),MATCH((CUADRO!N$4&amp;$E183),'Hoja de Trabajo para listado'!$A$151:$Z$151,0)),0)+IFERROR(INDEX('Hoja de Trabajo para listado'!$AB$155:$BA$1048576,MATCH($A183,'Hoja de Trabajo para listado'!$AB$155:$AB$1048576,0),MATCH((CUADRO!N$4&amp;$E183),'Hoja de Trabajo para listado'!$AB$151:$BA$151,0)),0)+IFERROR(INDEX('Hoja de Trabajo para listado'!$BC$155:$CB$1048576,MATCH($A183,'Hoja de Trabajo para listado'!$BC$155:$BC$1048576,0),MATCH((CUADRO!N$4&amp;$E183),'Hoja de Trabajo para listado'!$BC$151:$CB$151,0)),0)+IFERROR(INDEX('Hoja de Trabajo para listado'!$DE$153:$DG$274,MATCH($A183,'Hoja de Trabajo para listado'!$DE$153:$DE$1048576,0),MATCH((CUADRO!N$4&amp;$E183),'Hoja de Trabajo para listado'!$DE$151:$DG$151,0)),0)+IFERROR(INDEX('Hoja de Trabajo para listado'!$CD$155:$DC$1048576,MATCH($A183,'Hoja de Trabajo para listado'!$CD$155:$CD$1048576,0),MATCH((CUADRO!N$4&amp;$E183),'Hoja de Trabajo para listado'!$CD$151:$DC$151,0)),0)</f>
        <v>0</v>
      </c>
      <c r="O183" s="243">
        <f ca="1">+IFERROR(INDEX('Hoja de Trabajo para listado'!$A$155:$Z$1048576,MATCH($A183,'Hoja de Trabajo para listado'!$A$155:$A$1048576,0),MATCH((CUADRO!O$4&amp;$E183),'Hoja de Trabajo para listado'!$A$151:$Z$151,0)),0)+IFERROR(INDEX('Hoja de Trabajo para listado'!$AB$155:$BA$1048576,MATCH($A183,'Hoja de Trabajo para listado'!$AB$155:$AB$1048576,0),MATCH((CUADRO!O$4&amp;$E183),'Hoja de Trabajo para listado'!$AB$151:$BA$151,0)),0)+IFERROR(INDEX('Hoja de Trabajo para listado'!$BC$155:$CB$1048576,MATCH($A183,'Hoja de Trabajo para listado'!$BC$155:$BC$1048576,0),MATCH((CUADRO!O$4&amp;$E183),'Hoja de Trabajo para listado'!$BC$151:$CB$151,0)),0)+IFERROR(INDEX('Hoja de Trabajo para listado'!$DE$153:$DG$274,MATCH($A183,'Hoja de Trabajo para listado'!$DE$153:$DE$1048576,0),MATCH((CUADRO!O$4&amp;$E183),'Hoja de Trabajo para listado'!$DE$151:$DG$151,0)),0)+IFERROR(INDEX('Hoja de Trabajo para listado'!$CD$155:$DC$1048576,MATCH($A183,'Hoja de Trabajo para listado'!$CD$155:$CD$1048576,0),MATCH((CUADRO!O$4&amp;$E183),'Hoja de Trabajo para listado'!$CD$151:$DC$151,0)),0)</f>
        <v>0</v>
      </c>
      <c r="P183" s="243">
        <f ca="1">+IFERROR(INDEX('Hoja de Trabajo para listado'!$A$155:$Z$1048576,MATCH($A183,'Hoja de Trabajo para listado'!$A$155:$A$1048576,0),MATCH((CUADRO!P$4&amp;$E183),'Hoja de Trabajo para listado'!$A$151:$Z$151,0)),0)+IFERROR(INDEX('Hoja de Trabajo para listado'!$AB$155:$BA$1048576,MATCH($A183,'Hoja de Trabajo para listado'!$AB$155:$AB$1048576,0),MATCH((CUADRO!P$4&amp;$E183),'Hoja de Trabajo para listado'!$AB$151:$BA$151,0)),0)+IFERROR(INDEX('Hoja de Trabajo para listado'!$BC$155:$CB$1048576,MATCH($A183,'Hoja de Trabajo para listado'!$BC$155:$BC$1048576,0),MATCH((CUADRO!P$4&amp;$E183),'Hoja de Trabajo para listado'!$BC$151:$CB$151,0)),0)+IFERROR(INDEX('Hoja de Trabajo para listado'!$DE$153:$DG$274,MATCH($A183,'Hoja de Trabajo para listado'!$DE$153:$DE$1048576,0),MATCH((CUADRO!P$4&amp;$E183),'Hoja de Trabajo para listado'!$DE$151:$DG$151,0)),0)+IFERROR(INDEX('Hoja de Trabajo para listado'!$CD$155:$DC$1048576,MATCH($A183,'Hoja de Trabajo para listado'!$CD$155:$CD$1048576,0),MATCH((CUADRO!P$4&amp;$E183),'Hoja de Trabajo para listado'!$CD$151:$DC$151,0)),0)</f>
        <v>0</v>
      </c>
      <c r="Q183" s="243">
        <f ca="1">+IFERROR(INDEX('Hoja de Trabajo para listado'!$A$155:$Z$1048576,MATCH($A183,'Hoja de Trabajo para listado'!$A$155:$A$1048576,0),MATCH((CUADRO!Q$4&amp;$E183),'Hoja de Trabajo para listado'!$A$151:$Z$151,0)),0)+IFERROR(INDEX('Hoja de Trabajo para listado'!$AB$155:$BA$1048576,MATCH($A183,'Hoja de Trabajo para listado'!$AB$155:$AB$1048576,0),MATCH((CUADRO!Q$4&amp;$E183),'Hoja de Trabajo para listado'!$AB$151:$BA$151,0)),0)+IFERROR(INDEX('Hoja de Trabajo para listado'!$BC$155:$CB$1048576,MATCH($A183,'Hoja de Trabajo para listado'!$BC$155:$BC$1048576,0),MATCH((CUADRO!Q$4&amp;$E183),'Hoja de Trabajo para listado'!$BC$151:$CB$151,0)),0)+IFERROR(INDEX('Hoja de Trabajo para listado'!$DE$153:$DG$274,MATCH($A183,'Hoja de Trabajo para listado'!$DE$153:$DE$1048576,0),MATCH((CUADRO!Q$4&amp;$E183),'Hoja de Trabajo para listado'!$DE$151:$DG$151,0)),0)+IFERROR(INDEX('Hoja de Trabajo para listado'!$CD$155:$DC$1048576,MATCH($A183,'Hoja de Trabajo para listado'!$CD$155:$CD$1048576,0),MATCH((CUADRO!Q$4&amp;$E183),'Hoja de Trabajo para listado'!$CD$151:$DC$151,0)),0)</f>
        <v>0</v>
      </c>
      <c r="R183" s="243">
        <f t="shared" ca="1" si="7"/>
        <v>0</v>
      </c>
      <c r="S183" s="243"/>
      <c r="T183" s="243">
        <f ca="1">+T184</f>
        <v>346281.10000000003</v>
      </c>
      <c r="U183" s="242">
        <f t="shared" si="8"/>
        <v>1</v>
      </c>
      <c r="V183" s="333" t="str">
        <f>+VLOOKUP(A183,bd_lista!$A$3:$E$592,5,FALSE)</f>
        <v>Instituciones Descentralizadas</v>
      </c>
      <c r="W183" s="387" t="str">
        <f>+V183</f>
        <v>Instituciones Descentralizadas</v>
      </c>
      <c r="X183" s="242">
        <f>+VLOOKUP(A183,[4]Sheet1!$A$13:$D$744,4,FALSE)</f>
        <v>16</v>
      </c>
      <c r="Y183" s="242" t="str">
        <f>+VLOOKUP(X183,bd_lista!$A$3:$C$592,3,FALSE)</f>
        <v>Ministerio de Educación</v>
      </c>
      <c r="Z183" s="294">
        <f>+X183</f>
        <v>16</v>
      </c>
      <c r="AA183" s="319" t="str">
        <f>+Y183</f>
        <v>Ministerio de Educación</v>
      </c>
    </row>
    <row r="184" spans="1:27" ht="15" customHeight="1">
      <c r="A184" s="32">
        <v>269</v>
      </c>
      <c r="B184" s="393"/>
      <c r="C184" s="333" t="str">
        <f>+VLOOKUP(A184,bd_lista!$A$3:$C$592,3,FALSE)</f>
        <v>Direc. Dptal. de Educación Potosí</v>
      </c>
      <c r="D184" s="390"/>
      <c r="E184" s="333" t="s">
        <v>1305</v>
      </c>
      <c r="F184" s="245">
        <f ca="1">+IFERROR(INDEX('Hoja de Trabajo para listado'!$A$155:$Z$1048576,MATCH($A184,'Hoja de Trabajo para listado'!$A$155:$A$1048576,0),MATCH((CUADRO!F$4&amp;$E184),'Hoja de Trabajo para listado'!$A$151:$Z$151,0)),0)+IFERROR(INDEX('Hoja de Trabajo para listado'!$AB$155:$BA$1048576,MATCH($A184,'Hoja de Trabajo para listado'!$AB$155:$AB$1048576,0),MATCH((CUADRO!F$4&amp;$E184),'Hoja de Trabajo para listado'!$AB$151:$BA$151,0)),0)+IFERROR(INDEX('Hoja de Trabajo para listado'!$BC$155:$CB$1048576,MATCH($A184,'Hoja de Trabajo para listado'!$BC$155:$BC$1048576,0),MATCH((CUADRO!F$4&amp;$E184),'Hoja de Trabajo para listado'!$BC$151:$CB$151,0)),0)+IFERROR(INDEX('Hoja de Trabajo para listado'!$DE$153:$DG$274,MATCH($A184,'Hoja de Trabajo para listado'!$DE$153:$DE$1048576,0),MATCH((CUADRO!F$4&amp;$E184),'Hoja de Trabajo para listado'!$DE$151:$DG$151,0)),0)+IFERROR(INDEX('Hoja de Trabajo para listado'!$CD$155:$DC$1048576,MATCH($A184,'Hoja de Trabajo para listado'!$CD$155:$CD$1048576,0),MATCH((CUADRO!F$4&amp;$E184),'Hoja de Trabajo para listado'!$CD$151:$DC$151,0)),0)</f>
        <v>0</v>
      </c>
      <c r="G184" s="245">
        <f ca="1">+IFERROR(INDEX('Hoja de Trabajo para listado'!$A$155:$Z$1048576,MATCH($A184,'Hoja de Trabajo para listado'!$A$155:$A$1048576,0),MATCH((CUADRO!G$4&amp;$E184),'Hoja de Trabajo para listado'!$A$151:$Z$151,0)),0)+IFERROR(INDEX('Hoja de Trabajo para listado'!$AB$155:$BA$1048576,MATCH($A184,'Hoja de Trabajo para listado'!$AB$155:$AB$1048576,0),MATCH((CUADRO!G$4&amp;$E184),'Hoja de Trabajo para listado'!$AB$151:$BA$151,0)),0)+IFERROR(INDEX('Hoja de Trabajo para listado'!$BC$155:$CB$1048576,MATCH($A184,'Hoja de Trabajo para listado'!$BC$155:$BC$1048576,0),MATCH((CUADRO!G$4&amp;$E184),'Hoja de Trabajo para listado'!$BC$151:$CB$151,0)),0)+IFERROR(INDEX('Hoja de Trabajo para listado'!$DE$153:$DG$274,MATCH($A184,'Hoja de Trabajo para listado'!$DE$153:$DE$1048576,0),MATCH((CUADRO!G$4&amp;$E184),'Hoja de Trabajo para listado'!$DE$151:$DG$151,0)),0)+IFERROR(INDEX('Hoja de Trabajo para listado'!$CD$155:$DC$1048576,MATCH($A184,'Hoja de Trabajo para listado'!$CD$155:$CD$1048576,0),MATCH((CUADRO!G$4&amp;$E184),'Hoja de Trabajo para listado'!$CD$151:$DC$151,0)),0)</f>
        <v>99771.06</v>
      </c>
      <c r="H184" s="245">
        <f ca="1">+IFERROR(INDEX('Hoja de Trabajo para listado'!$A$155:$Z$1048576,MATCH($A184,'Hoja de Trabajo para listado'!$A$155:$A$1048576,0),MATCH((CUADRO!H$4&amp;$E184),'Hoja de Trabajo para listado'!$A$151:$Z$151,0)),0)+IFERROR(INDEX('Hoja de Trabajo para listado'!$AB$155:$BA$1048576,MATCH($A184,'Hoja de Trabajo para listado'!$AB$155:$AB$1048576,0),MATCH((CUADRO!H$4&amp;$E184),'Hoja de Trabajo para listado'!$AB$151:$BA$151,0)),0)+IFERROR(INDEX('Hoja de Trabajo para listado'!$BC$155:$CB$1048576,MATCH($A184,'Hoja de Trabajo para listado'!$BC$155:$BC$1048576,0),MATCH((CUADRO!H$4&amp;$E184),'Hoja de Trabajo para listado'!$BC$151:$CB$151,0)),0)+IFERROR(INDEX('Hoja de Trabajo para listado'!$DE$153:$DG$274,MATCH($A184,'Hoja de Trabajo para listado'!$DE$153:$DE$1048576,0),MATCH((CUADRO!H$4&amp;$E184),'Hoja de Trabajo para listado'!$DE$151:$DG$151,0)),0)+IFERROR(INDEX('Hoja de Trabajo para listado'!$CD$155:$DC$1048576,MATCH($A184,'Hoja de Trabajo para listado'!$CD$155:$CD$1048576,0),MATCH((CUADRO!H$4&amp;$E184),'Hoja de Trabajo para listado'!$CD$151:$DC$151,0)),0)</f>
        <v>5677.06</v>
      </c>
      <c r="I184" s="245">
        <f ca="1">+IFERROR(INDEX('Hoja de Trabajo para listado'!$A$155:$Z$1048576,MATCH($A184,'Hoja de Trabajo para listado'!$A$155:$A$1048576,0),MATCH((CUADRO!I$4&amp;$E184),'Hoja de Trabajo para listado'!$A$151:$Z$151,0)),0)+IFERROR(INDEX('Hoja de Trabajo para listado'!$AB$155:$BA$1048576,MATCH($A184,'Hoja de Trabajo para listado'!$AB$155:$AB$1048576,0),MATCH((CUADRO!I$4&amp;$E184),'Hoja de Trabajo para listado'!$AB$151:$BA$151,0)),0)+IFERROR(INDEX('Hoja de Trabajo para listado'!$BC$155:$CB$1048576,MATCH($A184,'Hoja de Trabajo para listado'!$BC$155:$BC$1048576,0),MATCH((CUADRO!I$4&amp;$E184),'Hoja de Trabajo para listado'!$BC$151:$CB$151,0)),0)+IFERROR(INDEX('Hoja de Trabajo para listado'!$DE$153:$DG$274,MATCH($A184,'Hoja de Trabajo para listado'!$DE$153:$DE$1048576,0),MATCH((CUADRO!I$4&amp;$E184),'Hoja de Trabajo para listado'!$DE$151:$DG$151,0)),0)+IFERROR(INDEX('Hoja de Trabajo para listado'!$CD$155:$DC$1048576,MATCH($A184,'Hoja de Trabajo para listado'!$CD$155:$CD$1048576,0),MATCH((CUADRO!I$4&amp;$E184),'Hoja de Trabajo para listado'!$CD$151:$DC$151,0)),0)</f>
        <v>97043.83</v>
      </c>
      <c r="J184" s="245">
        <f ca="1">+IFERROR(INDEX('Hoja de Trabajo para listado'!$A$155:$Z$1048576,MATCH($A184,'Hoja de Trabajo para listado'!$A$155:$A$1048576,0),MATCH((CUADRO!J$4&amp;$E184),'Hoja de Trabajo para listado'!$A$151:$Z$151,0)),0)+IFERROR(INDEX('Hoja de Trabajo para listado'!$AB$155:$BA$1048576,MATCH($A184,'Hoja de Trabajo para listado'!$AB$155:$AB$1048576,0),MATCH((CUADRO!J$4&amp;$E184),'Hoja de Trabajo para listado'!$AB$151:$BA$151,0)),0)+IFERROR(INDEX('Hoja de Trabajo para listado'!$BC$155:$CB$1048576,MATCH($A184,'Hoja de Trabajo para listado'!$BC$155:$BC$1048576,0),MATCH((CUADRO!J$4&amp;$E184),'Hoja de Trabajo para listado'!$BC$151:$CB$151,0)),0)+IFERROR(INDEX('Hoja de Trabajo para listado'!$DE$153:$DG$274,MATCH($A184,'Hoja de Trabajo para listado'!$DE$153:$DE$1048576,0),MATCH((CUADRO!J$4&amp;$E184),'Hoja de Trabajo para listado'!$DE$151:$DG$151,0)),0)+IFERROR(INDEX('Hoja de Trabajo para listado'!$CD$155:$DC$1048576,MATCH($A184,'Hoja de Trabajo para listado'!$CD$155:$CD$1048576,0),MATCH((CUADRO!J$4&amp;$E184),'Hoja de Trabajo para listado'!$CD$151:$DC$151,0)),0)</f>
        <v>143789.15000000002</v>
      </c>
      <c r="K184" s="245">
        <f ca="1">+IFERROR(INDEX('Hoja de Trabajo para listado'!$A$155:$Z$1048576,MATCH($A184,'Hoja de Trabajo para listado'!$A$155:$A$1048576,0),MATCH((CUADRO!K$4&amp;$E184),'Hoja de Trabajo para listado'!$A$151:$Z$151,0)),0)+IFERROR(INDEX('Hoja de Trabajo para listado'!$AB$155:$BA$1048576,MATCH($A184,'Hoja de Trabajo para listado'!$AB$155:$AB$1048576,0),MATCH((CUADRO!K$4&amp;$E184),'Hoja de Trabajo para listado'!$AB$151:$BA$151,0)),0)+IFERROR(INDEX('Hoja de Trabajo para listado'!$BC$155:$CB$1048576,MATCH($A184,'Hoja de Trabajo para listado'!$BC$155:$BC$1048576,0),MATCH((CUADRO!K$4&amp;$E184),'Hoja de Trabajo para listado'!$BC$151:$CB$151,0)),0)+IFERROR(INDEX('Hoja de Trabajo para listado'!$DE$153:$DG$274,MATCH($A184,'Hoja de Trabajo para listado'!$DE$153:$DE$1048576,0),MATCH((CUADRO!K$4&amp;$E184),'Hoja de Trabajo para listado'!$DE$151:$DG$151,0)),0)+IFERROR(INDEX('Hoja de Trabajo para listado'!$CD$155:$DC$1048576,MATCH($A184,'Hoja de Trabajo para listado'!$CD$155:$CD$1048576,0),MATCH((CUADRO!K$4&amp;$E184),'Hoja de Trabajo para listado'!$CD$151:$DC$151,0)),0)</f>
        <v>0</v>
      </c>
      <c r="L184" s="245">
        <f ca="1">+IFERROR(INDEX('Hoja de Trabajo para listado'!$A$155:$Z$1048576,MATCH($A184,'Hoja de Trabajo para listado'!$A$155:$A$1048576,0),MATCH((CUADRO!L$4&amp;$E184),'Hoja de Trabajo para listado'!$A$151:$Z$151,0)),0)+IFERROR(INDEX('Hoja de Trabajo para listado'!$AB$155:$BA$1048576,MATCH($A184,'Hoja de Trabajo para listado'!$AB$155:$AB$1048576,0),MATCH((CUADRO!L$4&amp;$E184),'Hoja de Trabajo para listado'!$AB$151:$BA$151,0)),0)+IFERROR(INDEX('Hoja de Trabajo para listado'!$BC$155:$CB$1048576,MATCH($A184,'Hoja de Trabajo para listado'!$BC$155:$BC$1048576,0),MATCH((CUADRO!L$4&amp;$E184),'Hoja de Trabajo para listado'!$BC$151:$CB$151,0)),0)+IFERROR(INDEX('Hoja de Trabajo para listado'!$DE$153:$DG$274,MATCH($A184,'Hoja de Trabajo para listado'!$DE$153:$DE$1048576,0),MATCH((CUADRO!L$4&amp;$E184),'Hoja de Trabajo para listado'!$DE$151:$DG$151,0)),0)+IFERROR(INDEX('Hoja de Trabajo para listado'!$CD$155:$DC$1048576,MATCH($A184,'Hoja de Trabajo para listado'!$CD$155:$CD$1048576,0),MATCH((CUADRO!L$4&amp;$E184),'Hoja de Trabajo para listado'!$CD$151:$DC$151,0)),0)</f>
        <v>0</v>
      </c>
      <c r="M184" s="245">
        <f ca="1">+IFERROR(INDEX('Hoja de Trabajo para listado'!$A$155:$Z$1048576,MATCH($A184,'Hoja de Trabajo para listado'!$A$155:$A$1048576,0),MATCH((CUADRO!M$4&amp;$E184),'Hoja de Trabajo para listado'!$A$151:$Z$151,0)),0)+IFERROR(INDEX('Hoja de Trabajo para listado'!$AB$155:$BA$1048576,MATCH($A184,'Hoja de Trabajo para listado'!$AB$155:$AB$1048576,0),MATCH((CUADRO!M$4&amp;$E184),'Hoja de Trabajo para listado'!$AB$151:$BA$151,0)),0)+IFERROR(INDEX('Hoja de Trabajo para listado'!$BC$155:$CB$1048576,MATCH($A184,'Hoja de Trabajo para listado'!$BC$155:$BC$1048576,0),MATCH((CUADRO!M$4&amp;$E184),'Hoja de Trabajo para listado'!$BC$151:$CB$151,0)),0)+IFERROR(INDEX('Hoja de Trabajo para listado'!$DE$153:$DG$274,MATCH($A184,'Hoja de Trabajo para listado'!$DE$153:$DE$1048576,0),MATCH((CUADRO!M$4&amp;$E184),'Hoja de Trabajo para listado'!$DE$151:$DG$151,0)),0)+IFERROR(INDEX('Hoja de Trabajo para listado'!$CD$155:$DC$1048576,MATCH($A184,'Hoja de Trabajo para listado'!$CD$155:$CD$1048576,0),MATCH((CUADRO!M$4&amp;$E184),'Hoja de Trabajo para listado'!$CD$151:$DC$151,0)),0)</f>
        <v>0</v>
      </c>
      <c r="N184" s="245">
        <f ca="1">+IFERROR(INDEX('Hoja de Trabajo para listado'!$A$155:$Z$1048576,MATCH($A184,'Hoja de Trabajo para listado'!$A$155:$A$1048576,0),MATCH((CUADRO!N$4&amp;$E184),'Hoja de Trabajo para listado'!$A$151:$Z$151,0)),0)+IFERROR(INDEX('Hoja de Trabajo para listado'!$AB$155:$BA$1048576,MATCH($A184,'Hoja de Trabajo para listado'!$AB$155:$AB$1048576,0),MATCH((CUADRO!N$4&amp;$E184),'Hoja de Trabajo para listado'!$AB$151:$BA$151,0)),0)+IFERROR(INDEX('Hoja de Trabajo para listado'!$BC$155:$CB$1048576,MATCH($A184,'Hoja de Trabajo para listado'!$BC$155:$BC$1048576,0),MATCH((CUADRO!N$4&amp;$E184),'Hoja de Trabajo para listado'!$BC$151:$CB$151,0)),0)+IFERROR(INDEX('Hoja de Trabajo para listado'!$DE$153:$DG$274,MATCH($A184,'Hoja de Trabajo para listado'!$DE$153:$DE$1048576,0),MATCH((CUADRO!N$4&amp;$E184),'Hoja de Trabajo para listado'!$DE$151:$DG$151,0)),0)+IFERROR(INDEX('Hoja de Trabajo para listado'!$CD$155:$DC$1048576,MATCH($A184,'Hoja de Trabajo para listado'!$CD$155:$CD$1048576,0),MATCH((CUADRO!N$4&amp;$E184),'Hoja de Trabajo para listado'!$CD$151:$DC$151,0)),0)</f>
        <v>0</v>
      </c>
      <c r="O184" s="245">
        <f ca="1">+IFERROR(INDEX('Hoja de Trabajo para listado'!$A$155:$Z$1048576,MATCH($A184,'Hoja de Trabajo para listado'!$A$155:$A$1048576,0),MATCH((CUADRO!O$4&amp;$E184),'Hoja de Trabajo para listado'!$A$151:$Z$151,0)),0)+IFERROR(INDEX('Hoja de Trabajo para listado'!$AB$155:$BA$1048576,MATCH($A184,'Hoja de Trabajo para listado'!$AB$155:$AB$1048576,0),MATCH((CUADRO!O$4&amp;$E184),'Hoja de Trabajo para listado'!$AB$151:$BA$151,0)),0)+IFERROR(INDEX('Hoja de Trabajo para listado'!$BC$155:$CB$1048576,MATCH($A184,'Hoja de Trabajo para listado'!$BC$155:$BC$1048576,0),MATCH((CUADRO!O$4&amp;$E184),'Hoja de Trabajo para listado'!$BC$151:$CB$151,0)),0)+IFERROR(INDEX('Hoja de Trabajo para listado'!$DE$153:$DG$274,MATCH($A184,'Hoja de Trabajo para listado'!$DE$153:$DE$1048576,0),MATCH((CUADRO!O$4&amp;$E184),'Hoja de Trabajo para listado'!$DE$151:$DG$151,0)),0)+IFERROR(INDEX('Hoja de Trabajo para listado'!$CD$155:$DC$1048576,MATCH($A184,'Hoja de Trabajo para listado'!$CD$155:$CD$1048576,0),MATCH((CUADRO!O$4&amp;$E184),'Hoja de Trabajo para listado'!$CD$151:$DC$151,0)),0)</f>
        <v>0</v>
      </c>
      <c r="P184" s="245">
        <f ca="1">+IFERROR(INDEX('Hoja de Trabajo para listado'!$A$155:$Z$1048576,MATCH($A184,'Hoja de Trabajo para listado'!$A$155:$A$1048576,0),MATCH((CUADRO!P$4&amp;$E184),'Hoja de Trabajo para listado'!$A$151:$Z$151,0)),0)+IFERROR(INDEX('Hoja de Trabajo para listado'!$AB$155:$BA$1048576,MATCH($A184,'Hoja de Trabajo para listado'!$AB$155:$AB$1048576,0),MATCH((CUADRO!P$4&amp;$E184),'Hoja de Trabajo para listado'!$AB$151:$BA$151,0)),0)+IFERROR(INDEX('Hoja de Trabajo para listado'!$BC$155:$CB$1048576,MATCH($A184,'Hoja de Trabajo para listado'!$BC$155:$BC$1048576,0),MATCH((CUADRO!P$4&amp;$E184),'Hoja de Trabajo para listado'!$BC$151:$CB$151,0)),0)+IFERROR(INDEX('Hoja de Trabajo para listado'!$DE$153:$DG$274,MATCH($A184,'Hoja de Trabajo para listado'!$DE$153:$DE$1048576,0),MATCH((CUADRO!P$4&amp;$E184),'Hoja de Trabajo para listado'!$DE$151:$DG$151,0)),0)+IFERROR(INDEX('Hoja de Trabajo para listado'!$CD$155:$DC$1048576,MATCH($A184,'Hoja de Trabajo para listado'!$CD$155:$CD$1048576,0),MATCH((CUADRO!P$4&amp;$E184),'Hoja de Trabajo para listado'!$CD$151:$DC$151,0)),0)</f>
        <v>0</v>
      </c>
      <c r="Q184" s="245">
        <f ca="1">+IFERROR(INDEX('Hoja de Trabajo para listado'!$A$155:$Z$1048576,MATCH($A184,'Hoja de Trabajo para listado'!$A$155:$A$1048576,0),MATCH((CUADRO!Q$4&amp;$E184),'Hoja de Trabajo para listado'!$A$151:$Z$151,0)),0)+IFERROR(INDEX('Hoja de Trabajo para listado'!$AB$155:$BA$1048576,MATCH($A184,'Hoja de Trabajo para listado'!$AB$155:$AB$1048576,0),MATCH((CUADRO!Q$4&amp;$E184),'Hoja de Trabajo para listado'!$AB$151:$BA$151,0)),0)+IFERROR(INDEX('Hoja de Trabajo para listado'!$BC$155:$CB$1048576,MATCH($A184,'Hoja de Trabajo para listado'!$BC$155:$BC$1048576,0),MATCH((CUADRO!Q$4&amp;$E184),'Hoja de Trabajo para listado'!$BC$151:$CB$151,0)),0)+IFERROR(INDEX('Hoja de Trabajo para listado'!$DE$153:$DG$274,MATCH($A184,'Hoja de Trabajo para listado'!$DE$153:$DE$1048576,0),MATCH((CUADRO!Q$4&amp;$E184),'Hoja de Trabajo para listado'!$DE$151:$DG$151,0)),0)+IFERROR(INDEX('Hoja de Trabajo para listado'!$CD$155:$DC$1048576,MATCH($A184,'Hoja de Trabajo para listado'!$CD$155:$CD$1048576,0),MATCH((CUADRO!Q$4&amp;$E184),'Hoja de Trabajo para listado'!$CD$151:$DC$151,0)),0)</f>
        <v>0</v>
      </c>
      <c r="R184" s="245">
        <f t="shared" ca="1" si="7"/>
        <v>346281.10000000003</v>
      </c>
      <c r="S184" s="245">
        <f ca="1">+R183+R184</f>
        <v>346281.10000000003</v>
      </c>
      <c r="T184" s="245">
        <f ca="1">+S184</f>
        <v>346281.10000000003</v>
      </c>
      <c r="U184" s="244">
        <f t="shared" si="8"/>
        <v>2</v>
      </c>
      <c r="V184" s="333" t="str">
        <f>+VLOOKUP(A184,bd_lista!$A$3:$E$592,5,FALSE)</f>
        <v>Instituciones Descentralizadas</v>
      </c>
      <c r="W184" s="388"/>
      <c r="X184" s="242">
        <f>+VLOOKUP(A184,[4]Sheet1!$A$13:$D$744,4,FALSE)</f>
        <v>16</v>
      </c>
      <c r="Y184" s="242" t="str">
        <f>+VLOOKUP(X184,bd_lista!$A$3:$C$592,3,FALSE)</f>
        <v>Ministerio de Educación</v>
      </c>
      <c r="Z184" s="292"/>
      <c r="AA184" s="321"/>
    </row>
    <row r="185" spans="1:27" customFormat="1" ht="15" customHeight="1">
      <c r="A185" s="251">
        <v>270</v>
      </c>
      <c r="B185" s="392">
        <f>+A185</f>
        <v>270</v>
      </c>
      <c r="C185" s="247" t="str">
        <f>+VLOOKUP(A185,bd_lista!$A$3:$C$592,3,FALSE)</f>
        <v>Direc. Dptal. de Educación Tarija</v>
      </c>
      <c r="D185" s="389" t="str">
        <f>+C185</f>
        <v>Direc. Dptal. de Educación Tarija</v>
      </c>
      <c r="E185" s="247" t="s">
        <v>1304</v>
      </c>
      <c r="F185" s="243">
        <f ca="1">+IFERROR(INDEX('Hoja de Trabajo para listado'!$A$155:$Z$1048576,MATCH($A185,'Hoja de Trabajo para listado'!$A$155:$A$1048576,0),MATCH((CUADRO!F$4&amp;$E185),'Hoja de Trabajo para listado'!$A$151:$Z$151,0)),0)+IFERROR(INDEX('Hoja de Trabajo para listado'!$AB$155:$BA$1048576,MATCH($A185,'Hoja de Trabajo para listado'!$AB$155:$AB$1048576,0),MATCH((CUADRO!F$4&amp;$E185),'Hoja de Trabajo para listado'!$AB$151:$BA$151,0)),0)+IFERROR(INDEX('Hoja de Trabajo para listado'!$BC$155:$CB$1048576,MATCH($A185,'Hoja de Trabajo para listado'!$BC$155:$BC$1048576,0),MATCH((CUADRO!F$4&amp;$E185),'Hoja de Trabajo para listado'!$BC$151:$CB$151,0)),0)+IFERROR(INDEX('Hoja de Trabajo para listado'!$DE$153:$DG$274,MATCH($A185,'Hoja de Trabajo para listado'!$DE$153:$DE$1048576,0),MATCH((CUADRO!F$4&amp;$E185),'Hoja de Trabajo para listado'!$DE$151:$DG$151,0)),0)+IFERROR(INDEX('Hoja de Trabajo para listado'!$CD$155:$DC$1048576,MATCH($A185,'Hoja de Trabajo para listado'!$CD$155:$CD$1048576,0),MATCH((CUADRO!F$4&amp;$E185),'Hoja de Trabajo para listado'!$CD$151:$DC$151,0)),0)</f>
        <v>0</v>
      </c>
      <c r="G185" s="243">
        <f ca="1">+IFERROR(INDEX('Hoja de Trabajo para listado'!$A$155:$Z$1048576,MATCH($A185,'Hoja de Trabajo para listado'!$A$155:$A$1048576,0),MATCH((CUADRO!G$4&amp;$E185),'Hoja de Trabajo para listado'!$A$151:$Z$151,0)),0)+IFERROR(INDEX('Hoja de Trabajo para listado'!$AB$155:$BA$1048576,MATCH($A185,'Hoja de Trabajo para listado'!$AB$155:$AB$1048576,0),MATCH((CUADRO!G$4&amp;$E185),'Hoja de Trabajo para listado'!$AB$151:$BA$151,0)),0)+IFERROR(INDEX('Hoja de Trabajo para listado'!$BC$155:$CB$1048576,MATCH($A185,'Hoja de Trabajo para listado'!$BC$155:$BC$1048576,0),MATCH((CUADRO!G$4&amp;$E185),'Hoja de Trabajo para listado'!$BC$151:$CB$151,0)),0)+IFERROR(INDEX('Hoja de Trabajo para listado'!$DE$153:$DG$274,MATCH($A185,'Hoja de Trabajo para listado'!$DE$153:$DE$1048576,0),MATCH((CUADRO!G$4&amp;$E185),'Hoja de Trabajo para listado'!$DE$151:$DG$151,0)),0)+IFERROR(INDEX('Hoja de Trabajo para listado'!$CD$155:$DC$1048576,MATCH($A185,'Hoja de Trabajo para listado'!$CD$155:$CD$1048576,0),MATCH((CUADRO!G$4&amp;$E185),'Hoja de Trabajo para listado'!$CD$151:$DC$151,0)),0)</f>
        <v>0</v>
      </c>
      <c r="H185" s="243">
        <f ca="1">+IFERROR(INDEX('Hoja de Trabajo para listado'!$A$155:$Z$1048576,MATCH($A185,'Hoja de Trabajo para listado'!$A$155:$A$1048576,0),MATCH((CUADRO!H$4&amp;$E185),'Hoja de Trabajo para listado'!$A$151:$Z$151,0)),0)+IFERROR(INDEX('Hoja de Trabajo para listado'!$AB$155:$BA$1048576,MATCH($A185,'Hoja de Trabajo para listado'!$AB$155:$AB$1048576,0),MATCH((CUADRO!H$4&amp;$E185),'Hoja de Trabajo para listado'!$AB$151:$BA$151,0)),0)+IFERROR(INDEX('Hoja de Trabajo para listado'!$BC$155:$CB$1048576,MATCH($A185,'Hoja de Trabajo para listado'!$BC$155:$BC$1048576,0),MATCH((CUADRO!H$4&amp;$E185),'Hoja de Trabajo para listado'!$BC$151:$CB$151,0)),0)+IFERROR(INDEX('Hoja de Trabajo para listado'!$DE$153:$DG$274,MATCH($A185,'Hoja de Trabajo para listado'!$DE$153:$DE$1048576,0),MATCH((CUADRO!H$4&amp;$E185),'Hoja de Trabajo para listado'!$DE$151:$DG$151,0)),0)+IFERROR(INDEX('Hoja de Trabajo para listado'!$CD$155:$DC$1048576,MATCH($A185,'Hoja de Trabajo para listado'!$CD$155:$CD$1048576,0),MATCH((CUADRO!H$4&amp;$E185),'Hoja de Trabajo para listado'!$CD$151:$DC$151,0)),0)</f>
        <v>0</v>
      </c>
      <c r="I185" s="243">
        <f ca="1">+IFERROR(INDEX('Hoja de Trabajo para listado'!$A$155:$Z$1048576,MATCH($A185,'Hoja de Trabajo para listado'!$A$155:$A$1048576,0),MATCH((CUADRO!I$4&amp;$E185),'Hoja de Trabajo para listado'!$A$151:$Z$151,0)),0)+IFERROR(INDEX('Hoja de Trabajo para listado'!$AB$155:$BA$1048576,MATCH($A185,'Hoja de Trabajo para listado'!$AB$155:$AB$1048576,0),MATCH((CUADRO!I$4&amp;$E185),'Hoja de Trabajo para listado'!$AB$151:$BA$151,0)),0)+IFERROR(INDEX('Hoja de Trabajo para listado'!$BC$155:$CB$1048576,MATCH($A185,'Hoja de Trabajo para listado'!$BC$155:$BC$1048576,0),MATCH((CUADRO!I$4&amp;$E185),'Hoja de Trabajo para listado'!$BC$151:$CB$151,0)),0)+IFERROR(INDEX('Hoja de Trabajo para listado'!$DE$153:$DG$274,MATCH($A185,'Hoja de Trabajo para listado'!$DE$153:$DE$1048576,0),MATCH((CUADRO!I$4&amp;$E185),'Hoja de Trabajo para listado'!$DE$151:$DG$151,0)),0)+IFERROR(INDEX('Hoja de Trabajo para listado'!$CD$155:$DC$1048576,MATCH($A185,'Hoja de Trabajo para listado'!$CD$155:$CD$1048576,0),MATCH((CUADRO!I$4&amp;$E185),'Hoja de Trabajo para listado'!$CD$151:$DC$151,0)),0)</f>
        <v>0</v>
      </c>
      <c r="J185" s="243">
        <f ca="1">+IFERROR(INDEX('Hoja de Trabajo para listado'!$A$155:$Z$1048576,MATCH($A185,'Hoja de Trabajo para listado'!$A$155:$A$1048576,0),MATCH((CUADRO!J$4&amp;$E185),'Hoja de Trabajo para listado'!$A$151:$Z$151,0)),0)+IFERROR(INDEX('Hoja de Trabajo para listado'!$AB$155:$BA$1048576,MATCH($A185,'Hoja de Trabajo para listado'!$AB$155:$AB$1048576,0),MATCH((CUADRO!J$4&amp;$E185),'Hoja de Trabajo para listado'!$AB$151:$BA$151,0)),0)+IFERROR(INDEX('Hoja de Trabajo para listado'!$BC$155:$CB$1048576,MATCH($A185,'Hoja de Trabajo para listado'!$BC$155:$BC$1048576,0),MATCH((CUADRO!J$4&amp;$E185),'Hoja de Trabajo para listado'!$BC$151:$CB$151,0)),0)+IFERROR(INDEX('Hoja de Trabajo para listado'!$DE$153:$DG$274,MATCH($A185,'Hoja de Trabajo para listado'!$DE$153:$DE$1048576,0),MATCH((CUADRO!J$4&amp;$E185),'Hoja de Trabajo para listado'!$DE$151:$DG$151,0)),0)+IFERROR(INDEX('Hoja de Trabajo para listado'!$CD$155:$DC$1048576,MATCH($A185,'Hoja de Trabajo para listado'!$CD$155:$CD$1048576,0),MATCH((CUADRO!J$4&amp;$E185),'Hoja de Trabajo para listado'!$CD$151:$DC$151,0)),0)</f>
        <v>0</v>
      </c>
      <c r="K185" s="243">
        <f ca="1">+IFERROR(INDEX('Hoja de Trabajo para listado'!$A$155:$Z$1048576,MATCH($A185,'Hoja de Trabajo para listado'!$A$155:$A$1048576,0),MATCH((CUADRO!K$4&amp;$E185),'Hoja de Trabajo para listado'!$A$151:$Z$151,0)),0)+IFERROR(INDEX('Hoja de Trabajo para listado'!$AB$155:$BA$1048576,MATCH($A185,'Hoja de Trabajo para listado'!$AB$155:$AB$1048576,0),MATCH((CUADRO!K$4&amp;$E185),'Hoja de Trabajo para listado'!$AB$151:$BA$151,0)),0)+IFERROR(INDEX('Hoja de Trabajo para listado'!$BC$155:$CB$1048576,MATCH($A185,'Hoja de Trabajo para listado'!$BC$155:$BC$1048576,0),MATCH((CUADRO!K$4&amp;$E185),'Hoja de Trabajo para listado'!$BC$151:$CB$151,0)),0)+IFERROR(INDEX('Hoja de Trabajo para listado'!$DE$153:$DG$274,MATCH($A185,'Hoja de Trabajo para listado'!$DE$153:$DE$1048576,0),MATCH((CUADRO!K$4&amp;$E185),'Hoja de Trabajo para listado'!$DE$151:$DG$151,0)),0)+IFERROR(INDEX('Hoja de Trabajo para listado'!$CD$155:$DC$1048576,MATCH($A185,'Hoja de Trabajo para listado'!$CD$155:$CD$1048576,0),MATCH((CUADRO!K$4&amp;$E185),'Hoja de Trabajo para listado'!$CD$151:$DC$151,0)),0)</f>
        <v>0</v>
      </c>
      <c r="L185" s="243">
        <f ca="1">+IFERROR(INDEX('Hoja de Trabajo para listado'!$A$155:$Z$1048576,MATCH($A185,'Hoja de Trabajo para listado'!$A$155:$A$1048576,0),MATCH((CUADRO!L$4&amp;$E185),'Hoja de Trabajo para listado'!$A$151:$Z$151,0)),0)+IFERROR(INDEX('Hoja de Trabajo para listado'!$AB$155:$BA$1048576,MATCH($A185,'Hoja de Trabajo para listado'!$AB$155:$AB$1048576,0),MATCH((CUADRO!L$4&amp;$E185),'Hoja de Trabajo para listado'!$AB$151:$BA$151,0)),0)+IFERROR(INDEX('Hoja de Trabajo para listado'!$BC$155:$CB$1048576,MATCH($A185,'Hoja de Trabajo para listado'!$BC$155:$BC$1048576,0),MATCH((CUADRO!L$4&amp;$E185),'Hoja de Trabajo para listado'!$BC$151:$CB$151,0)),0)+IFERROR(INDEX('Hoja de Trabajo para listado'!$DE$153:$DG$274,MATCH($A185,'Hoja de Trabajo para listado'!$DE$153:$DE$1048576,0),MATCH((CUADRO!L$4&amp;$E185),'Hoja de Trabajo para listado'!$DE$151:$DG$151,0)),0)+IFERROR(INDEX('Hoja de Trabajo para listado'!$CD$155:$DC$1048576,MATCH($A185,'Hoja de Trabajo para listado'!$CD$155:$CD$1048576,0),MATCH((CUADRO!L$4&amp;$E185),'Hoja de Trabajo para listado'!$CD$151:$DC$151,0)),0)</f>
        <v>0</v>
      </c>
      <c r="M185" s="243">
        <f ca="1">+IFERROR(INDEX('Hoja de Trabajo para listado'!$A$155:$Z$1048576,MATCH($A185,'Hoja de Trabajo para listado'!$A$155:$A$1048576,0),MATCH((CUADRO!M$4&amp;$E185),'Hoja de Trabajo para listado'!$A$151:$Z$151,0)),0)+IFERROR(INDEX('Hoja de Trabajo para listado'!$AB$155:$BA$1048576,MATCH($A185,'Hoja de Trabajo para listado'!$AB$155:$AB$1048576,0),MATCH((CUADRO!M$4&amp;$E185),'Hoja de Trabajo para listado'!$AB$151:$BA$151,0)),0)+IFERROR(INDEX('Hoja de Trabajo para listado'!$BC$155:$CB$1048576,MATCH($A185,'Hoja de Trabajo para listado'!$BC$155:$BC$1048576,0),MATCH((CUADRO!M$4&amp;$E185),'Hoja de Trabajo para listado'!$BC$151:$CB$151,0)),0)+IFERROR(INDEX('Hoja de Trabajo para listado'!$DE$153:$DG$274,MATCH($A185,'Hoja de Trabajo para listado'!$DE$153:$DE$1048576,0),MATCH((CUADRO!M$4&amp;$E185),'Hoja de Trabajo para listado'!$DE$151:$DG$151,0)),0)+IFERROR(INDEX('Hoja de Trabajo para listado'!$CD$155:$DC$1048576,MATCH($A185,'Hoja de Trabajo para listado'!$CD$155:$CD$1048576,0),MATCH((CUADRO!M$4&amp;$E185),'Hoja de Trabajo para listado'!$CD$151:$DC$151,0)),0)</f>
        <v>0</v>
      </c>
      <c r="N185" s="243">
        <f ca="1">+IFERROR(INDEX('Hoja de Trabajo para listado'!$A$155:$Z$1048576,MATCH($A185,'Hoja de Trabajo para listado'!$A$155:$A$1048576,0),MATCH((CUADRO!N$4&amp;$E185),'Hoja de Trabajo para listado'!$A$151:$Z$151,0)),0)+IFERROR(INDEX('Hoja de Trabajo para listado'!$AB$155:$BA$1048576,MATCH($A185,'Hoja de Trabajo para listado'!$AB$155:$AB$1048576,0),MATCH((CUADRO!N$4&amp;$E185),'Hoja de Trabajo para listado'!$AB$151:$BA$151,0)),0)+IFERROR(INDEX('Hoja de Trabajo para listado'!$BC$155:$CB$1048576,MATCH($A185,'Hoja de Trabajo para listado'!$BC$155:$BC$1048576,0),MATCH((CUADRO!N$4&amp;$E185),'Hoja de Trabajo para listado'!$BC$151:$CB$151,0)),0)+IFERROR(INDEX('Hoja de Trabajo para listado'!$DE$153:$DG$274,MATCH($A185,'Hoja de Trabajo para listado'!$DE$153:$DE$1048576,0),MATCH((CUADRO!N$4&amp;$E185),'Hoja de Trabajo para listado'!$DE$151:$DG$151,0)),0)+IFERROR(INDEX('Hoja de Trabajo para listado'!$CD$155:$DC$1048576,MATCH($A185,'Hoja de Trabajo para listado'!$CD$155:$CD$1048576,0),MATCH((CUADRO!N$4&amp;$E185),'Hoja de Trabajo para listado'!$CD$151:$DC$151,0)),0)</f>
        <v>0</v>
      </c>
      <c r="O185" s="243">
        <f ca="1">+IFERROR(INDEX('Hoja de Trabajo para listado'!$A$155:$Z$1048576,MATCH($A185,'Hoja de Trabajo para listado'!$A$155:$A$1048576,0),MATCH((CUADRO!O$4&amp;$E185),'Hoja de Trabajo para listado'!$A$151:$Z$151,0)),0)+IFERROR(INDEX('Hoja de Trabajo para listado'!$AB$155:$BA$1048576,MATCH($A185,'Hoja de Trabajo para listado'!$AB$155:$AB$1048576,0),MATCH((CUADRO!O$4&amp;$E185),'Hoja de Trabajo para listado'!$AB$151:$BA$151,0)),0)+IFERROR(INDEX('Hoja de Trabajo para listado'!$BC$155:$CB$1048576,MATCH($A185,'Hoja de Trabajo para listado'!$BC$155:$BC$1048576,0),MATCH((CUADRO!O$4&amp;$E185),'Hoja de Trabajo para listado'!$BC$151:$CB$151,0)),0)+IFERROR(INDEX('Hoja de Trabajo para listado'!$DE$153:$DG$274,MATCH($A185,'Hoja de Trabajo para listado'!$DE$153:$DE$1048576,0),MATCH((CUADRO!O$4&amp;$E185),'Hoja de Trabajo para listado'!$DE$151:$DG$151,0)),0)+IFERROR(INDEX('Hoja de Trabajo para listado'!$CD$155:$DC$1048576,MATCH($A185,'Hoja de Trabajo para listado'!$CD$155:$CD$1048576,0),MATCH((CUADRO!O$4&amp;$E185),'Hoja de Trabajo para listado'!$CD$151:$DC$151,0)),0)</f>
        <v>0</v>
      </c>
      <c r="P185" s="243">
        <f ca="1">+IFERROR(INDEX('Hoja de Trabajo para listado'!$A$155:$Z$1048576,MATCH($A185,'Hoja de Trabajo para listado'!$A$155:$A$1048576,0),MATCH((CUADRO!P$4&amp;$E185),'Hoja de Trabajo para listado'!$A$151:$Z$151,0)),0)+IFERROR(INDEX('Hoja de Trabajo para listado'!$AB$155:$BA$1048576,MATCH($A185,'Hoja de Trabajo para listado'!$AB$155:$AB$1048576,0),MATCH((CUADRO!P$4&amp;$E185),'Hoja de Trabajo para listado'!$AB$151:$BA$151,0)),0)+IFERROR(INDEX('Hoja de Trabajo para listado'!$BC$155:$CB$1048576,MATCH($A185,'Hoja de Trabajo para listado'!$BC$155:$BC$1048576,0),MATCH((CUADRO!P$4&amp;$E185),'Hoja de Trabajo para listado'!$BC$151:$CB$151,0)),0)+IFERROR(INDEX('Hoja de Trabajo para listado'!$DE$153:$DG$274,MATCH($A185,'Hoja de Trabajo para listado'!$DE$153:$DE$1048576,0),MATCH((CUADRO!P$4&amp;$E185),'Hoja de Trabajo para listado'!$DE$151:$DG$151,0)),0)+IFERROR(INDEX('Hoja de Trabajo para listado'!$CD$155:$DC$1048576,MATCH($A185,'Hoja de Trabajo para listado'!$CD$155:$CD$1048576,0),MATCH((CUADRO!P$4&amp;$E185),'Hoja de Trabajo para listado'!$CD$151:$DC$151,0)),0)</f>
        <v>0</v>
      </c>
      <c r="Q185" s="243">
        <f ca="1">+IFERROR(INDEX('Hoja de Trabajo para listado'!$A$155:$Z$1048576,MATCH($A185,'Hoja de Trabajo para listado'!$A$155:$A$1048576,0),MATCH((CUADRO!Q$4&amp;$E185),'Hoja de Trabajo para listado'!$A$151:$Z$151,0)),0)+IFERROR(INDEX('Hoja de Trabajo para listado'!$AB$155:$BA$1048576,MATCH($A185,'Hoja de Trabajo para listado'!$AB$155:$AB$1048576,0),MATCH((CUADRO!Q$4&amp;$E185),'Hoja de Trabajo para listado'!$AB$151:$BA$151,0)),0)+IFERROR(INDEX('Hoja de Trabajo para listado'!$BC$155:$CB$1048576,MATCH($A185,'Hoja de Trabajo para listado'!$BC$155:$BC$1048576,0),MATCH((CUADRO!Q$4&amp;$E185),'Hoja de Trabajo para listado'!$BC$151:$CB$151,0)),0)+IFERROR(INDEX('Hoja de Trabajo para listado'!$DE$153:$DG$274,MATCH($A185,'Hoja de Trabajo para listado'!$DE$153:$DE$1048576,0),MATCH((CUADRO!Q$4&amp;$E185),'Hoja de Trabajo para listado'!$DE$151:$DG$151,0)),0)+IFERROR(INDEX('Hoja de Trabajo para listado'!$CD$155:$DC$1048576,MATCH($A185,'Hoja de Trabajo para listado'!$CD$155:$CD$1048576,0),MATCH((CUADRO!Q$4&amp;$E185),'Hoja de Trabajo para listado'!$CD$151:$DC$151,0)),0)</f>
        <v>0</v>
      </c>
      <c r="R185" s="243">
        <f t="shared" ca="1" si="7"/>
        <v>0</v>
      </c>
      <c r="S185" s="243"/>
      <c r="T185" s="243">
        <f ca="1">+T186</f>
        <v>571207.05000000005</v>
      </c>
      <c r="U185" s="242">
        <f t="shared" si="8"/>
        <v>1</v>
      </c>
      <c r="V185" s="333" t="str">
        <f>+VLOOKUP(A185,bd_lista!$A$3:$E$592,5,FALSE)</f>
        <v>Instituciones Descentralizadas</v>
      </c>
      <c r="W185" s="387" t="str">
        <f>+V185</f>
        <v>Instituciones Descentralizadas</v>
      </c>
      <c r="X185" s="242">
        <f>+VLOOKUP(A185,[4]Sheet1!$A$13:$D$744,4,FALSE)</f>
        <v>16</v>
      </c>
      <c r="Y185" s="242" t="str">
        <f>+VLOOKUP(X185,bd_lista!$A$3:$C$592,3,FALSE)</f>
        <v>Ministerio de Educación</v>
      </c>
      <c r="Z185" s="294">
        <f>+X185</f>
        <v>16</v>
      </c>
      <c r="AA185" s="319" t="str">
        <f>+Y185</f>
        <v>Ministerio de Educación</v>
      </c>
    </row>
    <row r="186" spans="1:27" customFormat="1" ht="15" customHeight="1">
      <c r="A186" s="32">
        <v>270</v>
      </c>
      <c r="B186" s="393"/>
      <c r="C186" s="333" t="str">
        <f>+VLOOKUP(A186,bd_lista!$A$3:$C$592,3,FALSE)</f>
        <v>Direc. Dptal. de Educación Tarija</v>
      </c>
      <c r="D186" s="390"/>
      <c r="E186" s="333" t="s">
        <v>1305</v>
      </c>
      <c r="F186" s="245">
        <f ca="1">+IFERROR(INDEX('Hoja de Trabajo para listado'!$A$155:$Z$1048576,MATCH($A186,'Hoja de Trabajo para listado'!$A$155:$A$1048576,0),MATCH((CUADRO!F$4&amp;$E186),'Hoja de Trabajo para listado'!$A$151:$Z$151,0)),0)+IFERROR(INDEX('Hoja de Trabajo para listado'!$AB$155:$BA$1048576,MATCH($A186,'Hoja de Trabajo para listado'!$AB$155:$AB$1048576,0),MATCH((CUADRO!F$4&amp;$E186),'Hoja de Trabajo para listado'!$AB$151:$BA$151,0)),0)+IFERROR(INDEX('Hoja de Trabajo para listado'!$BC$155:$CB$1048576,MATCH($A186,'Hoja de Trabajo para listado'!$BC$155:$BC$1048576,0),MATCH((CUADRO!F$4&amp;$E186),'Hoja de Trabajo para listado'!$BC$151:$CB$151,0)),0)+IFERROR(INDEX('Hoja de Trabajo para listado'!$DE$153:$DG$274,MATCH($A186,'Hoja de Trabajo para listado'!$DE$153:$DE$1048576,0),MATCH((CUADRO!F$4&amp;$E186),'Hoja de Trabajo para listado'!$DE$151:$DG$151,0)),0)+IFERROR(INDEX('Hoja de Trabajo para listado'!$CD$155:$DC$1048576,MATCH($A186,'Hoja de Trabajo para listado'!$CD$155:$CD$1048576,0),MATCH((CUADRO!F$4&amp;$E186),'Hoja de Trabajo para listado'!$CD$151:$DC$151,0)),0)</f>
        <v>0</v>
      </c>
      <c r="G186" s="245">
        <f ca="1">+IFERROR(INDEX('Hoja de Trabajo para listado'!$A$155:$Z$1048576,MATCH($A186,'Hoja de Trabajo para listado'!$A$155:$A$1048576,0),MATCH((CUADRO!G$4&amp;$E186),'Hoja de Trabajo para listado'!$A$151:$Z$151,0)),0)+IFERROR(INDEX('Hoja de Trabajo para listado'!$AB$155:$BA$1048576,MATCH($A186,'Hoja de Trabajo para listado'!$AB$155:$AB$1048576,0),MATCH((CUADRO!G$4&amp;$E186),'Hoja de Trabajo para listado'!$AB$151:$BA$151,0)),0)+IFERROR(INDEX('Hoja de Trabajo para listado'!$BC$155:$CB$1048576,MATCH($A186,'Hoja de Trabajo para listado'!$BC$155:$BC$1048576,0),MATCH((CUADRO!G$4&amp;$E186),'Hoja de Trabajo para listado'!$BC$151:$CB$151,0)),0)+IFERROR(INDEX('Hoja de Trabajo para listado'!$DE$153:$DG$274,MATCH($A186,'Hoja de Trabajo para listado'!$DE$153:$DE$1048576,0),MATCH((CUADRO!G$4&amp;$E186),'Hoja de Trabajo para listado'!$DE$151:$DG$151,0)),0)+IFERROR(INDEX('Hoja de Trabajo para listado'!$CD$155:$DC$1048576,MATCH($A186,'Hoja de Trabajo para listado'!$CD$155:$CD$1048576,0),MATCH((CUADRO!G$4&amp;$E186),'Hoja de Trabajo para listado'!$CD$151:$DC$151,0)),0)</f>
        <v>0</v>
      </c>
      <c r="H186" s="245">
        <f ca="1">+IFERROR(INDEX('Hoja de Trabajo para listado'!$A$155:$Z$1048576,MATCH($A186,'Hoja de Trabajo para listado'!$A$155:$A$1048576,0),MATCH((CUADRO!H$4&amp;$E186),'Hoja de Trabajo para listado'!$A$151:$Z$151,0)),0)+IFERROR(INDEX('Hoja de Trabajo para listado'!$AB$155:$BA$1048576,MATCH($A186,'Hoja de Trabajo para listado'!$AB$155:$AB$1048576,0),MATCH((CUADRO!H$4&amp;$E186),'Hoja de Trabajo para listado'!$AB$151:$BA$151,0)),0)+IFERROR(INDEX('Hoja de Trabajo para listado'!$BC$155:$CB$1048576,MATCH($A186,'Hoja de Trabajo para listado'!$BC$155:$BC$1048576,0),MATCH((CUADRO!H$4&amp;$E186),'Hoja de Trabajo para listado'!$BC$151:$CB$151,0)),0)+IFERROR(INDEX('Hoja de Trabajo para listado'!$DE$153:$DG$274,MATCH($A186,'Hoja de Trabajo para listado'!$DE$153:$DE$1048576,0),MATCH((CUADRO!H$4&amp;$E186),'Hoja de Trabajo para listado'!$DE$151:$DG$151,0)),0)+IFERROR(INDEX('Hoja de Trabajo para listado'!$CD$155:$DC$1048576,MATCH($A186,'Hoja de Trabajo para listado'!$CD$155:$CD$1048576,0),MATCH((CUADRO!H$4&amp;$E186),'Hoja de Trabajo para listado'!$CD$151:$DC$151,0)),0)</f>
        <v>0</v>
      </c>
      <c r="I186" s="245">
        <f ca="1">+IFERROR(INDEX('Hoja de Trabajo para listado'!$A$155:$Z$1048576,MATCH($A186,'Hoja de Trabajo para listado'!$A$155:$A$1048576,0),MATCH((CUADRO!I$4&amp;$E186),'Hoja de Trabajo para listado'!$A$151:$Z$151,0)),0)+IFERROR(INDEX('Hoja de Trabajo para listado'!$AB$155:$BA$1048576,MATCH($A186,'Hoja de Trabajo para listado'!$AB$155:$AB$1048576,0),MATCH((CUADRO!I$4&amp;$E186),'Hoja de Trabajo para listado'!$AB$151:$BA$151,0)),0)+IFERROR(INDEX('Hoja de Trabajo para listado'!$BC$155:$CB$1048576,MATCH($A186,'Hoja de Trabajo para listado'!$BC$155:$BC$1048576,0),MATCH((CUADRO!I$4&amp;$E186),'Hoja de Trabajo para listado'!$BC$151:$CB$151,0)),0)+IFERROR(INDEX('Hoja de Trabajo para listado'!$DE$153:$DG$274,MATCH($A186,'Hoja de Trabajo para listado'!$DE$153:$DE$1048576,0),MATCH((CUADRO!I$4&amp;$E186),'Hoja de Trabajo para listado'!$DE$151:$DG$151,0)),0)+IFERROR(INDEX('Hoja de Trabajo para listado'!$CD$155:$DC$1048576,MATCH($A186,'Hoja de Trabajo para listado'!$CD$155:$CD$1048576,0),MATCH((CUADRO!I$4&amp;$E186),'Hoja de Trabajo para listado'!$CD$151:$DC$151,0)),0)</f>
        <v>434589.05</v>
      </c>
      <c r="J186" s="245">
        <f ca="1">+IFERROR(INDEX('Hoja de Trabajo para listado'!$A$155:$Z$1048576,MATCH($A186,'Hoja de Trabajo para listado'!$A$155:$A$1048576,0),MATCH((CUADRO!J$4&amp;$E186),'Hoja de Trabajo para listado'!$A$151:$Z$151,0)),0)+IFERROR(INDEX('Hoja de Trabajo para listado'!$AB$155:$BA$1048576,MATCH($A186,'Hoja de Trabajo para listado'!$AB$155:$AB$1048576,0),MATCH((CUADRO!J$4&amp;$E186),'Hoja de Trabajo para listado'!$AB$151:$BA$151,0)),0)+IFERROR(INDEX('Hoja de Trabajo para listado'!$BC$155:$CB$1048576,MATCH($A186,'Hoja de Trabajo para listado'!$BC$155:$BC$1048576,0),MATCH((CUADRO!J$4&amp;$E186),'Hoja de Trabajo para listado'!$BC$151:$CB$151,0)),0)+IFERROR(INDEX('Hoja de Trabajo para listado'!$DE$153:$DG$274,MATCH($A186,'Hoja de Trabajo para listado'!$DE$153:$DE$1048576,0),MATCH((CUADRO!J$4&amp;$E186),'Hoja de Trabajo para listado'!$DE$151:$DG$151,0)),0)+IFERROR(INDEX('Hoja de Trabajo para listado'!$CD$155:$DC$1048576,MATCH($A186,'Hoja de Trabajo para listado'!$CD$155:$CD$1048576,0),MATCH((CUADRO!J$4&amp;$E186),'Hoja de Trabajo para listado'!$CD$151:$DC$151,0)),0)</f>
        <v>136618</v>
      </c>
      <c r="K186" s="245">
        <f ca="1">+IFERROR(INDEX('Hoja de Trabajo para listado'!$A$155:$Z$1048576,MATCH($A186,'Hoja de Trabajo para listado'!$A$155:$A$1048576,0),MATCH((CUADRO!K$4&amp;$E186),'Hoja de Trabajo para listado'!$A$151:$Z$151,0)),0)+IFERROR(INDEX('Hoja de Trabajo para listado'!$AB$155:$BA$1048576,MATCH($A186,'Hoja de Trabajo para listado'!$AB$155:$AB$1048576,0),MATCH((CUADRO!K$4&amp;$E186),'Hoja de Trabajo para listado'!$AB$151:$BA$151,0)),0)+IFERROR(INDEX('Hoja de Trabajo para listado'!$BC$155:$CB$1048576,MATCH($A186,'Hoja de Trabajo para listado'!$BC$155:$BC$1048576,0),MATCH((CUADRO!K$4&amp;$E186),'Hoja de Trabajo para listado'!$BC$151:$CB$151,0)),0)+IFERROR(INDEX('Hoja de Trabajo para listado'!$DE$153:$DG$274,MATCH($A186,'Hoja de Trabajo para listado'!$DE$153:$DE$1048576,0),MATCH((CUADRO!K$4&amp;$E186),'Hoja de Trabajo para listado'!$DE$151:$DG$151,0)),0)+IFERROR(INDEX('Hoja de Trabajo para listado'!$CD$155:$DC$1048576,MATCH($A186,'Hoja de Trabajo para listado'!$CD$155:$CD$1048576,0),MATCH((CUADRO!K$4&amp;$E186),'Hoja de Trabajo para listado'!$CD$151:$DC$151,0)),0)</f>
        <v>0</v>
      </c>
      <c r="L186" s="245">
        <f ca="1">+IFERROR(INDEX('Hoja de Trabajo para listado'!$A$155:$Z$1048576,MATCH($A186,'Hoja de Trabajo para listado'!$A$155:$A$1048576,0),MATCH((CUADRO!L$4&amp;$E186),'Hoja de Trabajo para listado'!$A$151:$Z$151,0)),0)+IFERROR(INDEX('Hoja de Trabajo para listado'!$AB$155:$BA$1048576,MATCH($A186,'Hoja de Trabajo para listado'!$AB$155:$AB$1048576,0),MATCH((CUADRO!L$4&amp;$E186),'Hoja de Trabajo para listado'!$AB$151:$BA$151,0)),0)+IFERROR(INDEX('Hoja de Trabajo para listado'!$BC$155:$CB$1048576,MATCH($A186,'Hoja de Trabajo para listado'!$BC$155:$BC$1048576,0),MATCH((CUADRO!L$4&amp;$E186),'Hoja de Trabajo para listado'!$BC$151:$CB$151,0)),0)+IFERROR(INDEX('Hoja de Trabajo para listado'!$DE$153:$DG$274,MATCH($A186,'Hoja de Trabajo para listado'!$DE$153:$DE$1048576,0),MATCH((CUADRO!L$4&amp;$E186),'Hoja de Trabajo para listado'!$DE$151:$DG$151,0)),0)+IFERROR(INDEX('Hoja de Trabajo para listado'!$CD$155:$DC$1048576,MATCH($A186,'Hoja de Trabajo para listado'!$CD$155:$CD$1048576,0),MATCH((CUADRO!L$4&amp;$E186),'Hoja de Trabajo para listado'!$CD$151:$DC$151,0)),0)</f>
        <v>0</v>
      </c>
      <c r="M186" s="245">
        <f ca="1">+IFERROR(INDEX('Hoja de Trabajo para listado'!$A$155:$Z$1048576,MATCH($A186,'Hoja de Trabajo para listado'!$A$155:$A$1048576,0),MATCH((CUADRO!M$4&amp;$E186),'Hoja de Trabajo para listado'!$A$151:$Z$151,0)),0)+IFERROR(INDEX('Hoja de Trabajo para listado'!$AB$155:$BA$1048576,MATCH($A186,'Hoja de Trabajo para listado'!$AB$155:$AB$1048576,0),MATCH((CUADRO!M$4&amp;$E186),'Hoja de Trabajo para listado'!$AB$151:$BA$151,0)),0)+IFERROR(INDEX('Hoja de Trabajo para listado'!$BC$155:$CB$1048576,MATCH($A186,'Hoja de Trabajo para listado'!$BC$155:$BC$1048576,0),MATCH((CUADRO!M$4&amp;$E186),'Hoja de Trabajo para listado'!$BC$151:$CB$151,0)),0)+IFERROR(INDEX('Hoja de Trabajo para listado'!$DE$153:$DG$274,MATCH($A186,'Hoja de Trabajo para listado'!$DE$153:$DE$1048576,0),MATCH((CUADRO!M$4&amp;$E186),'Hoja de Trabajo para listado'!$DE$151:$DG$151,0)),0)+IFERROR(INDEX('Hoja de Trabajo para listado'!$CD$155:$DC$1048576,MATCH($A186,'Hoja de Trabajo para listado'!$CD$155:$CD$1048576,0),MATCH((CUADRO!M$4&amp;$E186),'Hoja de Trabajo para listado'!$CD$151:$DC$151,0)),0)</f>
        <v>0</v>
      </c>
      <c r="N186" s="245">
        <f ca="1">+IFERROR(INDEX('Hoja de Trabajo para listado'!$A$155:$Z$1048576,MATCH($A186,'Hoja de Trabajo para listado'!$A$155:$A$1048576,0),MATCH((CUADRO!N$4&amp;$E186),'Hoja de Trabajo para listado'!$A$151:$Z$151,0)),0)+IFERROR(INDEX('Hoja de Trabajo para listado'!$AB$155:$BA$1048576,MATCH($A186,'Hoja de Trabajo para listado'!$AB$155:$AB$1048576,0),MATCH((CUADRO!N$4&amp;$E186),'Hoja de Trabajo para listado'!$AB$151:$BA$151,0)),0)+IFERROR(INDEX('Hoja de Trabajo para listado'!$BC$155:$CB$1048576,MATCH($A186,'Hoja de Trabajo para listado'!$BC$155:$BC$1048576,0),MATCH((CUADRO!N$4&amp;$E186),'Hoja de Trabajo para listado'!$BC$151:$CB$151,0)),0)+IFERROR(INDEX('Hoja de Trabajo para listado'!$DE$153:$DG$274,MATCH($A186,'Hoja de Trabajo para listado'!$DE$153:$DE$1048576,0),MATCH((CUADRO!N$4&amp;$E186),'Hoja de Trabajo para listado'!$DE$151:$DG$151,0)),0)+IFERROR(INDEX('Hoja de Trabajo para listado'!$CD$155:$DC$1048576,MATCH($A186,'Hoja de Trabajo para listado'!$CD$155:$CD$1048576,0),MATCH((CUADRO!N$4&amp;$E186),'Hoja de Trabajo para listado'!$CD$151:$DC$151,0)),0)</f>
        <v>0</v>
      </c>
      <c r="O186" s="245">
        <f ca="1">+IFERROR(INDEX('Hoja de Trabajo para listado'!$A$155:$Z$1048576,MATCH($A186,'Hoja de Trabajo para listado'!$A$155:$A$1048576,0),MATCH((CUADRO!O$4&amp;$E186),'Hoja de Trabajo para listado'!$A$151:$Z$151,0)),0)+IFERROR(INDEX('Hoja de Trabajo para listado'!$AB$155:$BA$1048576,MATCH($A186,'Hoja de Trabajo para listado'!$AB$155:$AB$1048576,0),MATCH((CUADRO!O$4&amp;$E186),'Hoja de Trabajo para listado'!$AB$151:$BA$151,0)),0)+IFERROR(INDEX('Hoja de Trabajo para listado'!$BC$155:$CB$1048576,MATCH($A186,'Hoja de Trabajo para listado'!$BC$155:$BC$1048576,0),MATCH((CUADRO!O$4&amp;$E186),'Hoja de Trabajo para listado'!$BC$151:$CB$151,0)),0)+IFERROR(INDEX('Hoja de Trabajo para listado'!$DE$153:$DG$274,MATCH($A186,'Hoja de Trabajo para listado'!$DE$153:$DE$1048576,0),MATCH((CUADRO!O$4&amp;$E186),'Hoja de Trabajo para listado'!$DE$151:$DG$151,0)),0)+IFERROR(INDEX('Hoja de Trabajo para listado'!$CD$155:$DC$1048576,MATCH($A186,'Hoja de Trabajo para listado'!$CD$155:$CD$1048576,0),MATCH((CUADRO!O$4&amp;$E186),'Hoja de Trabajo para listado'!$CD$151:$DC$151,0)),0)</f>
        <v>0</v>
      </c>
      <c r="P186" s="245">
        <f ca="1">+IFERROR(INDEX('Hoja de Trabajo para listado'!$A$155:$Z$1048576,MATCH($A186,'Hoja de Trabajo para listado'!$A$155:$A$1048576,0),MATCH((CUADRO!P$4&amp;$E186),'Hoja de Trabajo para listado'!$A$151:$Z$151,0)),0)+IFERROR(INDEX('Hoja de Trabajo para listado'!$AB$155:$BA$1048576,MATCH($A186,'Hoja de Trabajo para listado'!$AB$155:$AB$1048576,0),MATCH((CUADRO!P$4&amp;$E186),'Hoja de Trabajo para listado'!$AB$151:$BA$151,0)),0)+IFERROR(INDEX('Hoja de Trabajo para listado'!$BC$155:$CB$1048576,MATCH($A186,'Hoja de Trabajo para listado'!$BC$155:$BC$1048576,0),MATCH((CUADRO!P$4&amp;$E186),'Hoja de Trabajo para listado'!$BC$151:$CB$151,0)),0)+IFERROR(INDEX('Hoja de Trabajo para listado'!$DE$153:$DG$274,MATCH($A186,'Hoja de Trabajo para listado'!$DE$153:$DE$1048576,0),MATCH((CUADRO!P$4&amp;$E186),'Hoja de Trabajo para listado'!$DE$151:$DG$151,0)),0)+IFERROR(INDEX('Hoja de Trabajo para listado'!$CD$155:$DC$1048576,MATCH($A186,'Hoja de Trabajo para listado'!$CD$155:$CD$1048576,0),MATCH((CUADRO!P$4&amp;$E186),'Hoja de Trabajo para listado'!$CD$151:$DC$151,0)),0)</f>
        <v>0</v>
      </c>
      <c r="Q186" s="245">
        <f ca="1">+IFERROR(INDEX('Hoja de Trabajo para listado'!$A$155:$Z$1048576,MATCH($A186,'Hoja de Trabajo para listado'!$A$155:$A$1048576,0),MATCH((CUADRO!Q$4&amp;$E186),'Hoja de Trabajo para listado'!$A$151:$Z$151,0)),0)+IFERROR(INDEX('Hoja de Trabajo para listado'!$AB$155:$BA$1048576,MATCH($A186,'Hoja de Trabajo para listado'!$AB$155:$AB$1048576,0),MATCH((CUADRO!Q$4&amp;$E186),'Hoja de Trabajo para listado'!$AB$151:$BA$151,0)),0)+IFERROR(INDEX('Hoja de Trabajo para listado'!$BC$155:$CB$1048576,MATCH($A186,'Hoja de Trabajo para listado'!$BC$155:$BC$1048576,0),MATCH((CUADRO!Q$4&amp;$E186),'Hoja de Trabajo para listado'!$BC$151:$CB$151,0)),0)+IFERROR(INDEX('Hoja de Trabajo para listado'!$DE$153:$DG$274,MATCH($A186,'Hoja de Trabajo para listado'!$DE$153:$DE$1048576,0),MATCH((CUADRO!Q$4&amp;$E186),'Hoja de Trabajo para listado'!$DE$151:$DG$151,0)),0)+IFERROR(INDEX('Hoja de Trabajo para listado'!$CD$155:$DC$1048576,MATCH($A186,'Hoja de Trabajo para listado'!$CD$155:$CD$1048576,0),MATCH((CUADRO!Q$4&amp;$E186),'Hoja de Trabajo para listado'!$CD$151:$DC$151,0)),0)</f>
        <v>0</v>
      </c>
      <c r="R186" s="245">
        <f t="shared" ca="1" si="7"/>
        <v>571207.05000000005</v>
      </c>
      <c r="S186" s="245">
        <f ca="1">+R185+R186</f>
        <v>571207.05000000005</v>
      </c>
      <c r="T186" s="245">
        <f ca="1">+S186</f>
        <v>571207.05000000005</v>
      </c>
      <c r="U186" s="244">
        <f t="shared" si="8"/>
        <v>2</v>
      </c>
      <c r="V186" s="333" t="str">
        <f>+VLOOKUP(A186,bd_lista!$A$3:$E$592,5,FALSE)</f>
        <v>Instituciones Descentralizadas</v>
      </c>
      <c r="W186" s="388"/>
      <c r="X186" s="242">
        <f>+VLOOKUP(A186,[4]Sheet1!$A$13:$D$744,4,FALSE)</f>
        <v>16</v>
      </c>
      <c r="Y186" s="242" t="str">
        <f>+VLOOKUP(X186,bd_lista!$A$3:$C$592,3,FALSE)</f>
        <v>Ministerio de Educación</v>
      </c>
      <c r="Z186" s="292"/>
      <c r="AA186" s="321"/>
    </row>
    <row r="187" spans="1:27" customFormat="1" ht="15" hidden="1" customHeight="1">
      <c r="A187" s="32">
        <v>271</v>
      </c>
      <c r="B187" s="392">
        <f>+A187</f>
        <v>271</v>
      </c>
      <c r="C187" s="247" t="str">
        <f>+VLOOKUP(A187,bd_lista!$A$3:$C$592,3,FALSE)</f>
        <v>Direc. Dptal. de Educación Santa Cruz</v>
      </c>
      <c r="D187" s="389" t="str">
        <f>+C187</f>
        <v>Direc. Dptal. de Educación Santa Cruz</v>
      </c>
      <c r="E187" s="247" t="s">
        <v>1304</v>
      </c>
      <c r="F187" s="243">
        <f ca="1">+IFERROR(INDEX('Hoja de Trabajo para listado'!$A$155:$Z$1048576,MATCH($A187,'Hoja de Trabajo para listado'!$A$155:$A$1048576,0),MATCH((CUADRO!F$4&amp;$E187),'Hoja de Trabajo para listado'!$A$151:$Z$151,0)),0)+IFERROR(INDEX('Hoja de Trabajo para listado'!$AB$155:$BA$1048576,MATCH($A187,'Hoja de Trabajo para listado'!$AB$155:$AB$1048576,0),MATCH((CUADRO!F$4&amp;$E187),'Hoja de Trabajo para listado'!$AB$151:$BA$151,0)),0)+IFERROR(INDEX('Hoja de Trabajo para listado'!$BC$155:$CB$1048576,MATCH($A187,'Hoja de Trabajo para listado'!$BC$155:$BC$1048576,0),MATCH((CUADRO!F$4&amp;$E187),'Hoja de Trabajo para listado'!$BC$151:$CB$151,0)),0)+IFERROR(INDEX('Hoja de Trabajo para listado'!$DE$153:$DG$274,MATCH($A187,'Hoja de Trabajo para listado'!$DE$153:$DE$1048576,0),MATCH((CUADRO!F$4&amp;$E187),'Hoja de Trabajo para listado'!$DE$151:$DG$151,0)),0)+IFERROR(INDEX('Hoja de Trabajo para listado'!$CD$155:$DC$1048576,MATCH($A187,'Hoja de Trabajo para listado'!$CD$155:$CD$1048576,0),MATCH((CUADRO!F$4&amp;$E187),'Hoja de Trabajo para listado'!$CD$151:$DC$151,0)),0)</f>
        <v>0</v>
      </c>
      <c r="G187" s="243">
        <f ca="1">+IFERROR(INDEX('Hoja de Trabajo para listado'!$A$155:$Z$1048576,MATCH($A187,'Hoja de Trabajo para listado'!$A$155:$A$1048576,0),MATCH((CUADRO!G$4&amp;$E187),'Hoja de Trabajo para listado'!$A$151:$Z$151,0)),0)+IFERROR(INDEX('Hoja de Trabajo para listado'!$AB$155:$BA$1048576,MATCH($A187,'Hoja de Trabajo para listado'!$AB$155:$AB$1048576,0),MATCH((CUADRO!G$4&amp;$E187),'Hoja de Trabajo para listado'!$AB$151:$BA$151,0)),0)+IFERROR(INDEX('Hoja de Trabajo para listado'!$BC$155:$CB$1048576,MATCH($A187,'Hoja de Trabajo para listado'!$BC$155:$BC$1048576,0),MATCH((CUADRO!G$4&amp;$E187),'Hoja de Trabajo para listado'!$BC$151:$CB$151,0)),0)+IFERROR(INDEX('Hoja de Trabajo para listado'!$DE$153:$DG$274,MATCH($A187,'Hoja de Trabajo para listado'!$DE$153:$DE$1048576,0),MATCH((CUADRO!G$4&amp;$E187),'Hoja de Trabajo para listado'!$DE$151:$DG$151,0)),0)+IFERROR(INDEX('Hoja de Trabajo para listado'!$CD$155:$DC$1048576,MATCH($A187,'Hoja de Trabajo para listado'!$CD$155:$CD$1048576,0),MATCH((CUADRO!G$4&amp;$E187),'Hoja de Trabajo para listado'!$CD$151:$DC$151,0)),0)</f>
        <v>0</v>
      </c>
      <c r="H187" s="243">
        <f ca="1">+IFERROR(INDEX('Hoja de Trabajo para listado'!$A$155:$Z$1048576,MATCH($A187,'Hoja de Trabajo para listado'!$A$155:$A$1048576,0),MATCH((CUADRO!H$4&amp;$E187),'Hoja de Trabajo para listado'!$A$151:$Z$151,0)),0)+IFERROR(INDEX('Hoja de Trabajo para listado'!$AB$155:$BA$1048576,MATCH($A187,'Hoja de Trabajo para listado'!$AB$155:$AB$1048576,0),MATCH((CUADRO!H$4&amp;$E187),'Hoja de Trabajo para listado'!$AB$151:$BA$151,0)),0)+IFERROR(INDEX('Hoja de Trabajo para listado'!$BC$155:$CB$1048576,MATCH($A187,'Hoja de Trabajo para listado'!$BC$155:$BC$1048576,0),MATCH((CUADRO!H$4&amp;$E187),'Hoja de Trabajo para listado'!$BC$151:$CB$151,0)),0)+IFERROR(INDEX('Hoja de Trabajo para listado'!$DE$153:$DG$274,MATCH($A187,'Hoja de Trabajo para listado'!$DE$153:$DE$1048576,0),MATCH((CUADRO!H$4&amp;$E187),'Hoja de Trabajo para listado'!$DE$151:$DG$151,0)),0)+IFERROR(INDEX('Hoja de Trabajo para listado'!$CD$155:$DC$1048576,MATCH($A187,'Hoja de Trabajo para listado'!$CD$155:$CD$1048576,0),MATCH((CUADRO!H$4&amp;$E187),'Hoja de Trabajo para listado'!$CD$151:$DC$151,0)),0)</f>
        <v>0</v>
      </c>
      <c r="I187" s="243">
        <f ca="1">+IFERROR(INDEX('Hoja de Trabajo para listado'!$A$155:$Z$1048576,MATCH($A187,'Hoja de Trabajo para listado'!$A$155:$A$1048576,0),MATCH((CUADRO!I$4&amp;$E187),'Hoja de Trabajo para listado'!$A$151:$Z$151,0)),0)+IFERROR(INDEX('Hoja de Trabajo para listado'!$AB$155:$BA$1048576,MATCH($A187,'Hoja de Trabajo para listado'!$AB$155:$AB$1048576,0),MATCH((CUADRO!I$4&amp;$E187),'Hoja de Trabajo para listado'!$AB$151:$BA$151,0)),0)+IFERROR(INDEX('Hoja de Trabajo para listado'!$BC$155:$CB$1048576,MATCH($A187,'Hoja de Trabajo para listado'!$BC$155:$BC$1048576,0),MATCH((CUADRO!I$4&amp;$E187),'Hoja de Trabajo para listado'!$BC$151:$CB$151,0)),0)+IFERROR(INDEX('Hoja de Trabajo para listado'!$DE$153:$DG$274,MATCH($A187,'Hoja de Trabajo para listado'!$DE$153:$DE$1048576,0),MATCH((CUADRO!I$4&amp;$E187),'Hoja de Trabajo para listado'!$DE$151:$DG$151,0)),0)+IFERROR(INDEX('Hoja de Trabajo para listado'!$CD$155:$DC$1048576,MATCH($A187,'Hoja de Trabajo para listado'!$CD$155:$CD$1048576,0),MATCH((CUADRO!I$4&amp;$E187),'Hoja de Trabajo para listado'!$CD$151:$DC$151,0)),0)</f>
        <v>0</v>
      </c>
      <c r="J187" s="243">
        <f ca="1">+IFERROR(INDEX('Hoja de Trabajo para listado'!$A$155:$Z$1048576,MATCH($A187,'Hoja de Trabajo para listado'!$A$155:$A$1048576,0),MATCH((CUADRO!J$4&amp;$E187),'Hoja de Trabajo para listado'!$A$151:$Z$151,0)),0)+IFERROR(INDEX('Hoja de Trabajo para listado'!$AB$155:$BA$1048576,MATCH($A187,'Hoja de Trabajo para listado'!$AB$155:$AB$1048576,0),MATCH((CUADRO!J$4&amp;$E187),'Hoja de Trabajo para listado'!$AB$151:$BA$151,0)),0)+IFERROR(INDEX('Hoja de Trabajo para listado'!$BC$155:$CB$1048576,MATCH($A187,'Hoja de Trabajo para listado'!$BC$155:$BC$1048576,0),MATCH((CUADRO!J$4&amp;$E187),'Hoja de Trabajo para listado'!$BC$151:$CB$151,0)),0)+IFERROR(INDEX('Hoja de Trabajo para listado'!$DE$153:$DG$274,MATCH($A187,'Hoja de Trabajo para listado'!$DE$153:$DE$1048576,0),MATCH((CUADRO!J$4&amp;$E187),'Hoja de Trabajo para listado'!$DE$151:$DG$151,0)),0)+IFERROR(INDEX('Hoja de Trabajo para listado'!$CD$155:$DC$1048576,MATCH($A187,'Hoja de Trabajo para listado'!$CD$155:$CD$1048576,0),MATCH((CUADRO!J$4&amp;$E187),'Hoja de Trabajo para listado'!$CD$151:$DC$151,0)),0)</f>
        <v>0</v>
      </c>
      <c r="K187" s="243">
        <f ca="1">+IFERROR(INDEX('Hoja de Trabajo para listado'!$A$155:$Z$1048576,MATCH($A187,'Hoja de Trabajo para listado'!$A$155:$A$1048576,0),MATCH((CUADRO!K$4&amp;$E187),'Hoja de Trabajo para listado'!$A$151:$Z$151,0)),0)+IFERROR(INDEX('Hoja de Trabajo para listado'!$AB$155:$BA$1048576,MATCH($A187,'Hoja de Trabajo para listado'!$AB$155:$AB$1048576,0),MATCH((CUADRO!K$4&amp;$E187),'Hoja de Trabajo para listado'!$AB$151:$BA$151,0)),0)+IFERROR(INDEX('Hoja de Trabajo para listado'!$BC$155:$CB$1048576,MATCH($A187,'Hoja de Trabajo para listado'!$BC$155:$BC$1048576,0),MATCH((CUADRO!K$4&amp;$E187),'Hoja de Trabajo para listado'!$BC$151:$CB$151,0)),0)+IFERROR(INDEX('Hoja de Trabajo para listado'!$DE$153:$DG$274,MATCH($A187,'Hoja de Trabajo para listado'!$DE$153:$DE$1048576,0),MATCH((CUADRO!K$4&amp;$E187),'Hoja de Trabajo para listado'!$DE$151:$DG$151,0)),0)+IFERROR(INDEX('Hoja de Trabajo para listado'!$CD$155:$DC$1048576,MATCH($A187,'Hoja de Trabajo para listado'!$CD$155:$CD$1048576,0),MATCH((CUADRO!K$4&amp;$E187),'Hoja de Trabajo para listado'!$CD$151:$DC$151,0)),0)</f>
        <v>0</v>
      </c>
      <c r="L187" s="243">
        <f ca="1">+IFERROR(INDEX('Hoja de Trabajo para listado'!$A$155:$Z$1048576,MATCH($A187,'Hoja de Trabajo para listado'!$A$155:$A$1048576,0),MATCH((CUADRO!L$4&amp;$E187),'Hoja de Trabajo para listado'!$A$151:$Z$151,0)),0)+IFERROR(INDEX('Hoja de Trabajo para listado'!$AB$155:$BA$1048576,MATCH($A187,'Hoja de Trabajo para listado'!$AB$155:$AB$1048576,0),MATCH((CUADRO!L$4&amp;$E187),'Hoja de Trabajo para listado'!$AB$151:$BA$151,0)),0)+IFERROR(INDEX('Hoja de Trabajo para listado'!$BC$155:$CB$1048576,MATCH($A187,'Hoja de Trabajo para listado'!$BC$155:$BC$1048576,0),MATCH((CUADRO!L$4&amp;$E187),'Hoja de Trabajo para listado'!$BC$151:$CB$151,0)),0)+IFERROR(INDEX('Hoja de Trabajo para listado'!$DE$153:$DG$274,MATCH($A187,'Hoja de Trabajo para listado'!$DE$153:$DE$1048576,0),MATCH((CUADRO!L$4&amp;$E187),'Hoja de Trabajo para listado'!$DE$151:$DG$151,0)),0)+IFERROR(INDEX('Hoja de Trabajo para listado'!$CD$155:$DC$1048576,MATCH($A187,'Hoja de Trabajo para listado'!$CD$155:$CD$1048576,0),MATCH((CUADRO!L$4&amp;$E187),'Hoja de Trabajo para listado'!$CD$151:$DC$151,0)),0)</f>
        <v>0</v>
      </c>
      <c r="M187" s="243">
        <f ca="1">+IFERROR(INDEX('Hoja de Trabajo para listado'!$A$155:$Z$1048576,MATCH($A187,'Hoja de Trabajo para listado'!$A$155:$A$1048576,0),MATCH((CUADRO!M$4&amp;$E187),'Hoja de Trabajo para listado'!$A$151:$Z$151,0)),0)+IFERROR(INDEX('Hoja de Trabajo para listado'!$AB$155:$BA$1048576,MATCH($A187,'Hoja de Trabajo para listado'!$AB$155:$AB$1048576,0),MATCH((CUADRO!M$4&amp;$E187),'Hoja de Trabajo para listado'!$AB$151:$BA$151,0)),0)+IFERROR(INDEX('Hoja de Trabajo para listado'!$BC$155:$CB$1048576,MATCH($A187,'Hoja de Trabajo para listado'!$BC$155:$BC$1048576,0),MATCH((CUADRO!M$4&amp;$E187),'Hoja de Trabajo para listado'!$BC$151:$CB$151,0)),0)+IFERROR(INDEX('Hoja de Trabajo para listado'!$DE$153:$DG$274,MATCH($A187,'Hoja de Trabajo para listado'!$DE$153:$DE$1048576,0),MATCH((CUADRO!M$4&amp;$E187),'Hoja de Trabajo para listado'!$DE$151:$DG$151,0)),0)+IFERROR(INDEX('Hoja de Trabajo para listado'!$CD$155:$DC$1048576,MATCH($A187,'Hoja de Trabajo para listado'!$CD$155:$CD$1048576,0),MATCH((CUADRO!M$4&amp;$E187),'Hoja de Trabajo para listado'!$CD$151:$DC$151,0)),0)</f>
        <v>0</v>
      </c>
      <c r="N187" s="243">
        <f ca="1">+IFERROR(INDEX('Hoja de Trabajo para listado'!$A$155:$Z$1048576,MATCH($A187,'Hoja de Trabajo para listado'!$A$155:$A$1048576,0),MATCH((CUADRO!N$4&amp;$E187),'Hoja de Trabajo para listado'!$A$151:$Z$151,0)),0)+IFERROR(INDEX('Hoja de Trabajo para listado'!$AB$155:$BA$1048576,MATCH($A187,'Hoja de Trabajo para listado'!$AB$155:$AB$1048576,0),MATCH((CUADRO!N$4&amp;$E187),'Hoja de Trabajo para listado'!$AB$151:$BA$151,0)),0)+IFERROR(INDEX('Hoja de Trabajo para listado'!$BC$155:$CB$1048576,MATCH($A187,'Hoja de Trabajo para listado'!$BC$155:$BC$1048576,0),MATCH((CUADRO!N$4&amp;$E187),'Hoja de Trabajo para listado'!$BC$151:$CB$151,0)),0)+IFERROR(INDEX('Hoja de Trabajo para listado'!$DE$153:$DG$274,MATCH($A187,'Hoja de Trabajo para listado'!$DE$153:$DE$1048576,0),MATCH((CUADRO!N$4&amp;$E187),'Hoja de Trabajo para listado'!$DE$151:$DG$151,0)),0)+IFERROR(INDEX('Hoja de Trabajo para listado'!$CD$155:$DC$1048576,MATCH($A187,'Hoja de Trabajo para listado'!$CD$155:$CD$1048576,0),MATCH((CUADRO!N$4&amp;$E187),'Hoja de Trabajo para listado'!$CD$151:$DC$151,0)),0)</f>
        <v>0</v>
      </c>
      <c r="O187" s="243">
        <f ca="1">+IFERROR(INDEX('Hoja de Trabajo para listado'!$A$155:$Z$1048576,MATCH($A187,'Hoja de Trabajo para listado'!$A$155:$A$1048576,0),MATCH((CUADRO!O$4&amp;$E187),'Hoja de Trabajo para listado'!$A$151:$Z$151,0)),0)+IFERROR(INDEX('Hoja de Trabajo para listado'!$AB$155:$BA$1048576,MATCH($A187,'Hoja de Trabajo para listado'!$AB$155:$AB$1048576,0),MATCH((CUADRO!O$4&amp;$E187),'Hoja de Trabajo para listado'!$AB$151:$BA$151,0)),0)+IFERROR(INDEX('Hoja de Trabajo para listado'!$BC$155:$CB$1048576,MATCH($A187,'Hoja de Trabajo para listado'!$BC$155:$BC$1048576,0),MATCH((CUADRO!O$4&amp;$E187),'Hoja de Trabajo para listado'!$BC$151:$CB$151,0)),0)+IFERROR(INDEX('Hoja de Trabajo para listado'!$DE$153:$DG$274,MATCH($A187,'Hoja de Trabajo para listado'!$DE$153:$DE$1048576,0),MATCH((CUADRO!O$4&amp;$E187),'Hoja de Trabajo para listado'!$DE$151:$DG$151,0)),0)+IFERROR(INDEX('Hoja de Trabajo para listado'!$CD$155:$DC$1048576,MATCH($A187,'Hoja de Trabajo para listado'!$CD$155:$CD$1048576,0),MATCH((CUADRO!O$4&amp;$E187),'Hoja de Trabajo para listado'!$CD$151:$DC$151,0)),0)</f>
        <v>0</v>
      </c>
      <c r="P187" s="243">
        <f ca="1">+IFERROR(INDEX('Hoja de Trabajo para listado'!$A$155:$Z$1048576,MATCH($A187,'Hoja de Trabajo para listado'!$A$155:$A$1048576,0),MATCH((CUADRO!P$4&amp;$E187),'Hoja de Trabajo para listado'!$A$151:$Z$151,0)),0)+IFERROR(INDEX('Hoja de Trabajo para listado'!$AB$155:$BA$1048576,MATCH($A187,'Hoja de Trabajo para listado'!$AB$155:$AB$1048576,0),MATCH((CUADRO!P$4&amp;$E187),'Hoja de Trabajo para listado'!$AB$151:$BA$151,0)),0)+IFERROR(INDEX('Hoja de Trabajo para listado'!$BC$155:$CB$1048576,MATCH($A187,'Hoja de Trabajo para listado'!$BC$155:$BC$1048576,0),MATCH((CUADRO!P$4&amp;$E187),'Hoja de Trabajo para listado'!$BC$151:$CB$151,0)),0)+IFERROR(INDEX('Hoja de Trabajo para listado'!$DE$153:$DG$274,MATCH($A187,'Hoja de Trabajo para listado'!$DE$153:$DE$1048576,0),MATCH((CUADRO!P$4&amp;$E187),'Hoja de Trabajo para listado'!$DE$151:$DG$151,0)),0)+IFERROR(INDEX('Hoja de Trabajo para listado'!$CD$155:$DC$1048576,MATCH($A187,'Hoja de Trabajo para listado'!$CD$155:$CD$1048576,0),MATCH((CUADRO!P$4&amp;$E187),'Hoja de Trabajo para listado'!$CD$151:$DC$151,0)),0)</f>
        <v>0</v>
      </c>
      <c r="Q187" s="243">
        <f ca="1">+IFERROR(INDEX('Hoja de Trabajo para listado'!$A$155:$Z$1048576,MATCH($A187,'Hoja de Trabajo para listado'!$A$155:$A$1048576,0),MATCH((CUADRO!Q$4&amp;$E187),'Hoja de Trabajo para listado'!$A$151:$Z$151,0)),0)+IFERROR(INDEX('Hoja de Trabajo para listado'!$AB$155:$BA$1048576,MATCH($A187,'Hoja de Trabajo para listado'!$AB$155:$AB$1048576,0),MATCH((CUADRO!Q$4&amp;$E187),'Hoja de Trabajo para listado'!$AB$151:$BA$151,0)),0)+IFERROR(INDEX('Hoja de Trabajo para listado'!$BC$155:$CB$1048576,MATCH($A187,'Hoja de Trabajo para listado'!$BC$155:$BC$1048576,0),MATCH((CUADRO!Q$4&amp;$E187),'Hoja de Trabajo para listado'!$BC$151:$CB$151,0)),0)+IFERROR(INDEX('Hoja de Trabajo para listado'!$DE$153:$DG$274,MATCH($A187,'Hoja de Trabajo para listado'!$DE$153:$DE$1048576,0),MATCH((CUADRO!Q$4&amp;$E187),'Hoja de Trabajo para listado'!$DE$151:$DG$151,0)),0)+IFERROR(INDEX('Hoja de Trabajo para listado'!$CD$155:$DC$1048576,MATCH($A187,'Hoja de Trabajo para listado'!$CD$155:$CD$1048576,0),MATCH((CUADRO!Q$4&amp;$E187),'Hoja de Trabajo para listado'!$CD$151:$DC$151,0)),0)</f>
        <v>0</v>
      </c>
      <c r="R187" s="243">
        <f t="shared" ca="1" si="7"/>
        <v>0</v>
      </c>
      <c r="S187" s="243"/>
      <c r="T187" s="243">
        <f ca="1">+T188</f>
        <v>0</v>
      </c>
      <c r="U187" s="242">
        <f t="shared" si="8"/>
        <v>1</v>
      </c>
      <c r="V187" s="333" t="str">
        <f>+VLOOKUP(A187,bd_lista!$A$3:$E$592,5,FALSE)</f>
        <v>Instituciones Descentralizadas</v>
      </c>
      <c r="W187" s="387" t="str">
        <f>+V187</f>
        <v>Instituciones Descentralizadas</v>
      </c>
      <c r="X187" s="242">
        <f>+VLOOKUP(A187,[4]Sheet1!$A$13:$D$744,4,FALSE)</f>
        <v>16</v>
      </c>
      <c r="Y187" s="242" t="str">
        <f>+VLOOKUP(X187,bd_lista!$A$3:$C$592,3,FALSE)</f>
        <v>Ministerio de Educación</v>
      </c>
      <c r="Z187" s="294">
        <f>+X187</f>
        <v>16</v>
      </c>
      <c r="AA187" s="319" t="str">
        <f>+Y187</f>
        <v>Ministerio de Educación</v>
      </c>
    </row>
    <row r="188" spans="1:27" customFormat="1" ht="15" hidden="1" customHeight="1">
      <c r="A188" s="32">
        <v>271</v>
      </c>
      <c r="B188" s="393"/>
      <c r="C188" s="333" t="str">
        <f>+VLOOKUP(A188,bd_lista!$A$3:$C$592,3,FALSE)</f>
        <v>Direc. Dptal. de Educación Santa Cruz</v>
      </c>
      <c r="D188" s="390"/>
      <c r="E188" s="333" t="s">
        <v>1305</v>
      </c>
      <c r="F188" s="245">
        <f ca="1">+IFERROR(INDEX('Hoja de Trabajo para listado'!$A$155:$Z$1048576,MATCH($A188,'Hoja de Trabajo para listado'!$A$155:$A$1048576,0),MATCH((CUADRO!F$4&amp;$E188),'Hoja de Trabajo para listado'!$A$151:$Z$151,0)),0)+IFERROR(INDEX('Hoja de Trabajo para listado'!$AB$155:$BA$1048576,MATCH($A188,'Hoja de Trabajo para listado'!$AB$155:$AB$1048576,0),MATCH((CUADRO!F$4&amp;$E188),'Hoja de Trabajo para listado'!$AB$151:$BA$151,0)),0)+IFERROR(INDEX('Hoja de Trabajo para listado'!$BC$155:$CB$1048576,MATCH($A188,'Hoja de Trabajo para listado'!$BC$155:$BC$1048576,0),MATCH((CUADRO!F$4&amp;$E188),'Hoja de Trabajo para listado'!$BC$151:$CB$151,0)),0)+IFERROR(INDEX('Hoja de Trabajo para listado'!$DE$153:$DG$274,MATCH($A188,'Hoja de Trabajo para listado'!$DE$153:$DE$1048576,0),MATCH((CUADRO!F$4&amp;$E188),'Hoja de Trabajo para listado'!$DE$151:$DG$151,0)),0)+IFERROR(INDEX('Hoja de Trabajo para listado'!$CD$155:$DC$1048576,MATCH($A188,'Hoja de Trabajo para listado'!$CD$155:$CD$1048576,0),MATCH((CUADRO!F$4&amp;$E188),'Hoja de Trabajo para listado'!$CD$151:$DC$151,0)),0)</f>
        <v>0</v>
      </c>
      <c r="G188" s="245">
        <f ca="1">+IFERROR(INDEX('Hoja de Trabajo para listado'!$A$155:$Z$1048576,MATCH($A188,'Hoja de Trabajo para listado'!$A$155:$A$1048576,0),MATCH((CUADRO!G$4&amp;$E188),'Hoja de Trabajo para listado'!$A$151:$Z$151,0)),0)+IFERROR(INDEX('Hoja de Trabajo para listado'!$AB$155:$BA$1048576,MATCH($A188,'Hoja de Trabajo para listado'!$AB$155:$AB$1048576,0),MATCH((CUADRO!G$4&amp;$E188),'Hoja de Trabajo para listado'!$AB$151:$BA$151,0)),0)+IFERROR(INDEX('Hoja de Trabajo para listado'!$BC$155:$CB$1048576,MATCH($A188,'Hoja de Trabajo para listado'!$BC$155:$BC$1048576,0),MATCH((CUADRO!G$4&amp;$E188),'Hoja de Trabajo para listado'!$BC$151:$CB$151,0)),0)+IFERROR(INDEX('Hoja de Trabajo para listado'!$DE$153:$DG$274,MATCH($A188,'Hoja de Trabajo para listado'!$DE$153:$DE$1048576,0),MATCH((CUADRO!G$4&amp;$E188),'Hoja de Trabajo para listado'!$DE$151:$DG$151,0)),0)+IFERROR(INDEX('Hoja de Trabajo para listado'!$CD$155:$DC$1048576,MATCH($A188,'Hoja de Trabajo para listado'!$CD$155:$CD$1048576,0),MATCH((CUADRO!G$4&amp;$E188),'Hoja de Trabajo para listado'!$CD$151:$DC$151,0)),0)</f>
        <v>0</v>
      </c>
      <c r="H188" s="245">
        <f ca="1">+IFERROR(INDEX('Hoja de Trabajo para listado'!$A$155:$Z$1048576,MATCH($A188,'Hoja de Trabajo para listado'!$A$155:$A$1048576,0),MATCH((CUADRO!H$4&amp;$E188),'Hoja de Trabajo para listado'!$A$151:$Z$151,0)),0)+IFERROR(INDEX('Hoja de Trabajo para listado'!$AB$155:$BA$1048576,MATCH($A188,'Hoja de Trabajo para listado'!$AB$155:$AB$1048576,0),MATCH((CUADRO!H$4&amp;$E188),'Hoja de Trabajo para listado'!$AB$151:$BA$151,0)),0)+IFERROR(INDEX('Hoja de Trabajo para listado'!$BC$155:$CB$1048576,MATCH($A188,'Hoja de Trabajo para listado'!$BC$155:$BC$1048576,0),MATCH((CUADRO!H$4&amp;$E188),'Hoja de Trabajo para listado'!$BC$151:$CB$151,0)),0)+IFERROR(INDEX('Hoja de Trabajo para listado'!$DE$153:$DG$274,MATCH($A188,'Hoja de Trabajo para listado'!$DE$153:$DE$1048576,0),MATCH((CUADRO!H$4&amp;$E188),'Hoja de Trabajo para listado'!$DE$151:$DG$151,0)),0)+IFERROR(INDEX('Hoja de Trabajo para listado'!$CD$155:$DC$1048576,MATCH($A188,'Hoja de Trabajo para listado'!$CD$155:$CD$1048576,0),MATCH((CUADRO!H$4&amp;$E188),'Hoja de Trabajo para listado'!$CD$151:$DC$151,0)),0)</f>
        <v>0</v>
      </c>
      <c r="I188" s="245">
        <f ca="1">+IFERROR(INDEX('Hoja de Trabajo para listado'!$A$155:$Z$1048576,MATCH($A188,'Hoja de Trabajo para listado'!$A$155:$A$1048576,0),MATCH((CUADRO!I$4&amp;$E188),'Hoja de Trabajo para listado'!$A$151:$Z$151,0)),0)+IFERROR(INDEX('Hoja de Trabajo para listado'!$AB$155:$BA$1048576,MATCH($A188,'Hoja de Trabajo para listado'!$AB$155:$AB$1048576,0),MATCH((CUADRO!I$4&amp;$E188),'Hoja de Trabajo para listado'!$AB$151:$BA$151,0)),0)+IFERROR(INDEX('Hoja de Trabajo para listado'!$BC$155:$CB$1048576,MATCH($A188,'Hoja de Trabajo para listado'!$BC$155:$BC$1048576,0),MATCH((CUADRO!I$4&amp;$E188),'Hoja de Trabajo para listado'!$BC$151:$CB$151,0)),0)+IFERROR(INDEX('Hoja de Trabajo para listado'!$DE$153:$DG$274,MATCH($A188,'Hoja de Trabajo para listado'!$DE$153:$DE$1048576,0),MATCH((CUADRO!I$4&amp;$E188),'Hoja de Trabajo para listado'!$DE$151:$DG$151,0)),0)+IFERROR(INDEX('Hoja de Trabajo para listado'!$CD$155:$DC$1048576,MATCH($A188,'Hoja de Trabajo para listado'!$CD$155:$CD$1048576,0),MATCH((CUADRO!I$4&amp;$E188),'Hoja de Trabajo para listado'!$CD$151:$DC$151,0)),0)</f>
        <v>0</v>
      </c>
      <c r="J188" s="245">
        <f ca="1">+IFERROR(INDEX('Hoja de Trabajo para listado'!$A$155:$Z$1048576,MATCH($A188,'Hoja de Trabajo para listado'!$A$155:$A$1048576,0),MATCH((CUADRO!J$4&amp;$E188),'Hoja de Trabajo para listado'!$A$151:$Z$151,0)),0)+IFERROR(INDEX('Hoja de Trabajo para listado'!$AB$155:$BA$1048576,MATCH($A188,'Hoja de Trabajo para listado'!$AB$155:$AB$1048576,0),MATCH((CUADRO!J$4&amp;$E188),'Hoja de Trabajo para listado'!$AB$151:$BA$151,0)),0)+IFERROR(INDEX('Hoja de Trabajo para listado'!$BC$155:$CB$1048576,MATCH($A188,'Hoja de Trabajo para listado'!$BC$155:$BC$1048576,0),MATCH((CUADRO!J$4&amp;$E188),'Hoja de Trabajo para listado'!$BC$151:$CB$151,0)),0)+IFERROR(INDEX('Hoja de Trabajo para listado'!$DE$153:$DG$274,MATCH($A188,'Hoja de Trabajo para listado'!$DE$153:$DE$1048576,0),MATCH((CUADRO!J$4&amp;$E188),'Hoja de Trabajo para listado'!$DE$151:$DG$151,0)),0)+IFERROR(INDEX('Hoja de Trabajo para listado'!$CD$155:$DC$1048576,MATCH($A188,'Hoja de Trabajo para listado'!$CD$155:$CD$1048576,0),MATCH((CUADRO!J$4&amp;$E188),'Hoja de Trabajo para listado'!$CD$151:$DC$151,0)),0)</f>
        <v>0</v>
      </c>
      <c r="K188" s="245">
        <f ca="1">+IFERROR(INDEX('Hoja de Trabajo para listado'!$A$155:$Z$1048576,MATCH($A188,'Hoja de Trabajo para listado'!$A$155:$A$1048576,0),MATCH((CUADRO!K$4&amp;$E188),'Hoja de Trabajo para listado'!$A$151:$Z$151,0)),0)+IFERROR(INDEX('Hoja de Trabajo para listado'!$AB$155:$BA$1048576,MATCH($A188,'Hoja de Trabajo para listado'!$AB$155:$AB$1048576,0),MATCH((CUADRO!K$4&amp;$E188),'Hoja de Trabajo para listado'!$AB$151:$BA$151,0)),0)+IFERROR(INDEX('Hoja de Trabajo para listado'!$BC$155:$CB$1048576,MATCH($A188,'Hoja de Trabajo para listado'!$BC$155:$BC$1048576,0),MATCH((CUADRO!K$4&amp;$E188),'Hoja de Trabajo para listado'!$BC$151:$CB$151,0)),0)+IFERROR(INDEX('Hoja de Trabajo para listado'!$DE$153:$DG$274,MATCH($A188,'Hoja de Trabajo para listado'!$DE$153:$DE$1048576,0),MATCH((CUADRO!K$4&amp;$E188),'Hoja de Trabajo para listado'!$DE$151:$DG$151,0)),0)+IFERROR(INDEX('Hoja de Trabajo para listado'!$CD$155:$DC$1048576,MATCH($A188,'Hoja de Trabajo para listado'!$CD$155:$CD$1048576,0),MATCH((CUADRO!K$4&amp;$E188),'Hoja de Trabajo para listado'!$CD$151:$DC$151,0)),0)</f>
        <v>0</v>
      </c>
      <c r="L188" s="245">
        <f ca="1">+IFERROR(INDEX('Hoja de Trabajo para listado'!$A$155:$Z$1048576,MATCH($A188,'Hoja de Trabajo para listado'!$A$155:$A$1048576,0),MATCH((CUADRO!L$4&amp;$E188),'Hoja de Trabajo para listado'!$A$151:$Z$151,0)),0)+IFERROR(INDEX('Hoja de Trabajo para listado'!$AB$155:$BA$1048576,MATCH($A188,'Hoja de Trabajo para listado'!$AB$155:$AB$1048576,0),MATCH((CUADRO!L$4&amp;$E188),'Hoja de Trabajo para listado'!$AB$151:$BA$151,0)),0)+IFERROR(INDEX('Hoja de Trabajo para listado'!$BC$155:$CB$1048576,MATCH($A188,'Hoja de Trabajo para listado'!$BC$155:$BC$1048576,0),MATCH((CUADRO!L$4&amp;$E188),'Hoja de Trabajo para listado'!$BC$151:$CB$151,0)),0)+IFERROR(INDEX('Hoja de Trabajo para listado'!$DE$153:$DG$274,MATCH($A188,'Hoja de Trabajo para listado'!$DE$153:$DE$1048576,0),MATCH((CUADRO!L$4&amp;$E188),'Hoja de Trabajo para listado'!$DE$151:$DG$151,0)),0)+IFERROR(INDEX('Hoja de Trabajo para listado'!$CD$155:$DC$1048576,MATCH($A188,'Hoja de Trabajo para listado'!$CD$155:$CD$1048576,0),MATCH((CUADRO!L$4&amp;$E188),'Hoja de Trabajo para listado'!$CD$151:$DC$151,0)),0)</f>
        <v>0</v>
      </c>
      <c r="M188" s="245">
        <f ca="1">+IFERROR(INDEX('Hoja de Trabajo para listado'!$A$155:$Z$1048576,MATCH($A188,'Hoja de Trabajo para listado'!$A$155:$A$1048576,0),MATCH((CUADRO!M$4&amp;$E188),'Hoja de Trabajo para listado'!$A$151:$Z$151,0)),0)+IFERROR(INDEX('Hoja de Trabajo para listado'!$AB$155:$BA$1048576,MATCH($A188,'Hoja de Trabajo para listado'!$AB$155:$AB$1048576,0),MATCH((CUADRO!M$4&amp;$E188),'Hoja de Trabajo para listado'!$AB$151:$BA$151,0)),0)+IFERROR(INDEX('Hoja de Trabajo para listado'!$BC$155:$CB$1048576,MATCH($A188,'Hoja de Trabajo para listado'!$BC$155:$BC$1048576,0),MATCH((CUADRO!M$4&amp;$E188),'Hoja de Trabajo para listado'!$BC$151:$CB$151,0)),0)+IFERROR(INDEX('Hoja de Trabajo para listado'!$DE$153:$DG$274,MATCH($A188,'Hoja de Trabajo para listado'!$DE$153:$DE$1048576,0),MATCH((CUADRO!M$4&amp;$E188),'Hoja de Trabajo para listado'!$DE$151:$DG$151,0)),0)+IFERROR(INDEX('Hoja de Trabajo para listado'!$CD$155:$DC$1048576,MATCH($A188,'Hoja de Trabajo para listado'!$CD$155:$CD$1048576,0),MATCH((CUADRO!M$4&amp;$E188),'Hoja de Trabajo para listado'!$CD$151:$DC$151,0)),0)</f>
        <v>0</v>
      </c>
      <c r="N188" s="245">
        <f ca="1">+IFERROR(INDEX('Hoja de Trabajo para listado'!$A$155:$Z$1048576,MATCH($A188,'Hoja de Trabajo para listado'!$A$155:$A$1048576,0),MATCH((CUADRO!N$4&amp;$E188),'Hoja de Trabajo para listado'!$A$151:$Z$151,0)),0)+IFERROR(INDEX('Hoja de Trabajo para listado'!$AB$155:$BA$1048576,MATCH($A188,'Hoja de Trabajo para listado'!$AB$155:$AB$1048576,0),MATCH((CUADRO!N$4&amp;$E188),'Hoja de Trabajo para listado'!$AB$151:$BA$151,0)),0)+IFERROR(INDEX('Hoja de Trabajo para listado'!$BC$155:$CB$1048576,MATCH($A188,'Hoja de Trabajo para listado'!$BC$155:$BC$1048576,0),MATCH((CUADRO!N$4&amp;$E188),'Hoja de Trabajo para listado'!$BC$151:$CB$151,0)),0)+IFERROR(INDEX('Hoja de Trabajo para listado'!$DE$153:$DG$274,MATCH($A188,'Hoja de Trabajo para listado'!$DE$153:$DE$1048576,0),MATCH((CUADRO!N$4&amp;$E188),'Hoja de Trabajo para listado'!$DE$151:$DG$151,0)),0)+IFERROR(INDEX('Hoja de Trabajo para listado'!$CD$155:$DC$1048576,MATCH($A188,'Hoja de Trabajo para listado'!$CD$155:$CD$1048576,0),MATCH((CUADRO!N$4&amp;$E188),'Hoja de Trabajo para listado'!$CD$151:$DC$151,0)),0)</f>
        <v>0</v>
      </c>
      <c r="O188" s="245">
        <f ca="1">+IFERROR(INDEX('Hoja de Trabajo para listado'!$A$155:$Z$1048576,MATCH($A188,'Hoja de Trabajo para listado'!$A$155:$A$1048576,0),MATCH((CUADRO!O$4&amp;$E188),'Hoja de Trabajo para listado'!$A$151:$Z$151,0)),0)+IFERROR(INDEX('Hoja de Trabajo para listado'!$AB$155:$BA$1048576,MATCH($A188,'Hoja de Trabajo para listado'!$AB$155:$AB$1048576,0),MATCH((CUADRO!O$4&amp;$E188),'Hoja de Trabajo para listado'!$AB$151:$BA$151,0)),0)+IFERROR(INDEX('Hoja de Trabajo para listado'!$BC$155:$CB$1048576,MATCH($A188,'Hoja de Trabajo para listado'!$BC$155:$BC$1048576,0),MATCH((CUADRO!O$4&amp;$E188),'Hoja de Trabajo para listado'!$BC$151:$CB$151,0)),0)+IFERROR(INDEX('Hoja de Trabajo para listado'!$DE$153:$DG$274,MATCH($A188,'Hoja de Trabajo para listado'!$DE$153:$DE$1048576,0),MATCH((CUADRO!O$4&amp;$E188),'Hoja de Trabajo para listado'!$DE$151:$DG$151,0)),0)+IFERROR(INDEX('Hoja de Trabajo para listado'!$CD$155:$DC$1048576,MATCH($A188,'Hoja de Trabajo para listado'!$CD$155:$CD$1048576,0),MATCH((CUADRO!O$4&amp;$E188),'Hoja de Trabajo para listado'!$CD$151:$DC$151,0)),0)</f>
        <v>0</v>
      </c>
      <c r="P188" s="245">
        <f ca="1">+IFERROR(INDEX('Hoja de Trabajo para listado'!$A$155:$Z$1048576,MATCH($A188,'Hoja de Trabajo para listado'!$A$155:$A$1048576,0),MATCH((CUADRO!P$4&amp;$E188),'Hoja de Trabajo para listado'!$A$151:$Z$151,0)),0)+IFERROR(INDEX('Hoja de Trabajo para listado'!$AB$155:$BA$1048576,MATCH($A188,'Hoja de Trabajo para listado'!$AB$155:$AB$1048576,0),MATCH((CUADRO!P$4&amp;$E188),'Hoja de Trabajo para listado'!$AB$151:$BA$151,0)),0)+IFERROR(INDEX('Hoja de Trabajo para listado'!$BC$155:$CB$1048576,MATCH($A188,'Hoja de Trabajo para listado'!$BC$155:$BC$1048576,0),MATCH((CUADRO!P$4&amp;$E188),'Hoja de Trabajo para listado'!$BC$151:$CB$151,0)),0)+IFERROR(INDEX('Hoja de Trabajo para listado'!$DE$153:$DG$274,MATCH($A188,'Hoja de Trabajo para listado'!$DE$153:$DE$1048576,0),MATCH((CUADRO!P$4&amp;$E188),'Hoja de Trabajo para listado'!$DE$151:$DG$151,0)),0)+IFERROR(INDEX('Hoja de Trabajo para listado'!$CD$155:$DC$1048576,MATCH($A188,'Hoja de Trabajo para listado'!$CD$155:$CD$1048576,0),MATCH((CUADRO!P$4&amp;$E188),'Hoja de Trabajo para listado'!$CD$151:$DC$151,0)),0)</f>
        <v>0</v>
      </c>
      <c r="Q188" s="245">
        <f ca="1">+IFERROR(INDEX('Hoja de Trabajo para listado'!$A$155:$Z$1048576,MATCH($A188,'Hoja de Trabajo para listado'!$A$155:$A$1048576,0),MATCH((CUADRO!Q$4&amp;$E188),'Hoja de Trabajo para listado'!$A$151:$Z$151,0)),0)+IFERROR(INDEX('Hoja de Trabajo para listado'!$AB$155:$BA$1048576,MATCH($A188,'Hoja de Trabajo para listado'!$AB$155:$AB$1048576,0),MATCH((CUADRO!Q$4&amp;$E188),'Hoja de Trabajo para listado'!$AB$151:$BA$151,0)),0)+IFERROR(INDEX('Hoja de Trabajo para listado'!$BC$155:$CB$1048576,MATCH($A188,'Hoja de Trabajo para listado'!$BC$155:$BC$1048576,0),MATCH((CUADRO!Q$4&amp;$E188),'Hoja de Trabajo para listado'!$BC$151:$CB$151,0)),0)+IFERROR(INDEX('Hoja de Trabajo para listado'!$DE$153:$DG$274,MATCH($A188,'Hoja de Trabajo para listado'!$DE$153:$DE$1048576,0),MATCH((CUADRO!Q$4&amp;$E188),'Hoja de Trabajo para listado'!$DE$151:$DG$151,0)),0)+IFERROR(INDEX('Hoja de Trabajo para listado'!$CD$155:$DC$1048576,MATCH($A188,'Hoja de Trabajo para listado'!$CD$155:$CD$1048576,0),MATCH((CUADRO!Q$4&amp;$E188),'Hoja de Trabajo para listado'!$CD$151:$DC$151,0)),0)</f>
        <v>0</v>
      </c>
      <c r="R188" s="245">
        <f t="shared" ca="1" si="7"/>
        <v>0</v>
      </c>
      <c r="S188" s="245">
        <f ca="1">+R187+R188</f>
        <v>0</v>
      </c>
      <c r="T188" s="245">
        <f ca="1">+S188</f>
        <v>0</v>
      </c>
      <c r="U188" s="244">
        <f t="shared" si="8"/>
        <v>2</v>
      </c>
      <c r="V188" s="333" t="str">
        <f>+VLOOKUP(A188,bd_lista!$A$3:$E$592,5,FALSE)</f>
        <v>Instituciones Descentralizadas</v>
      </c>
      <c r="W188" s="388"/>
      <c r="X188" s="242">
        <f>+VLOOKUP(A188,[4]Sheet1!$A$13:$D$744,4,FALSE)</f>
        <v>16</v>
      </c>
      <c r="Y188" s="242" t="str">
        <f>+VLOOKUP(X188,bd_lista!$A$3:$C$592,3,FALSE)</f>
        <v>Ministerio de Educación</v>
      </c>
      <c r="Z188" s="292"/>
      <c r="AA188" s="321"/>
    </row>
    <row r="189" spans="1:27" customFormat="1" ht="15" hidden="1" customHeight="1">
      <c r="A189" s="32">
        <v>272</v>
      </c>
      <c r="B189" s="392">
        <f>+A189</f>
        <v>272</v>
      </c>
      <c r="C189" s="247" t="str">
        <f>+VLOOKUP(A189,bd_lista!$A$3:$C$592,3,FALSE)</f>
        <v>Direc. Dptal. de Educación Beni</v>
      </c>
      <c r="D189" s="389" t="str">
        <f>+C189</f>
        <v>Direc. Dptal. de Educación Beni</v>
      </c>
      <c r="E189" s="247" t="s">
        <v>1304</v>
      </c>
      <c r="F189" s="243">
        <f ca="1">+IFERROR(INDEX('Hoja de Trabajo para listado'!$A$155:$Z$1048576,MATCH($A189,'Hoja de Trabajo para listado'!$A$155:$A$1048576,0),MATCH((CUADRO!F$4&amp;$E189),'Hoja de Trabajo para listado'!$A$151:$Z$151,0)),0)+IFERROR(INDEX('Hoja de Trabajo para listado'!$AB$155:$BA$1048576,MATCH($A189,'Hoja de Trabajo para listado'!$AB$155:$AB$1048576,0),MATCH((CUADRO!F$4&amp;$E189),'Hoja de Trabajo para listado'!$AB$151:$BA$151,0)),0)+IFERROR(INDEX('Hoja de Trabajo para listado'!$BC$155:$CB$1048576,MATCH($A189,'Hoja de Trabajo para listado'!$BC$155:$BC$1048576,0),MATCH((CUADRO!F$4&amp;$E189),'Hoja de Trabajo para listado'!$BC$151:$CB$151,0)),0)+IFERROR(INDEX('Hoja de Trabajo para listado'!$DE$153:$DG$274,MATCH($A189,'Hoja de Trabajo para listado'!$DE$153:$DE$1048576,0),MATCH((CUADRO!F$4&amp;$E189),'Hoja de Trabajo para listado'!$DE$151:$DG$151,0)),0)+IFERROR(INDEX('Hoja de Trabajo para listado'!$CD$155:$DC$1048576,MATCH($A189,'Hoja de Trabajo para listado'!$CD$155:$CD$1048576,0),MATCH((CUADRO!F$4&amp;$E189),'Hoja de Trabajo para listado'!$CD$151:$DC$151,0)),0)</f>
        <v>0</v>
      </c>
      <c r="G189" s="243">
        <f ca="1">+IFERROR(INDEX('Hoja de Trabajo para listado'!$A$155:$Z$1048576,MATCH($A189,'Hoja de Trabajo para listado'!$A$155:$A$1048576,0),MATCH((CUADRO!G$4&amp;$E189),'Hoja de Trabajo para listado'!$A$151:$Z$151,0)),0)+IFERROR(INDEX('Hoja de Trabajo para listado'!$AB$155:$BA$1048576,MATCH($A189,'Hoja de Trabajo para listado'!$AB$155:$AB$1048576,0),MATCH((CUADRO!G$4&amp;$E189),'Hoja de Trabajo para listado'!$AB$151:$BA$151,0)),0)+IFERROR(INDEX('Hoja de Trabajo para listado'!$BC$155:$CB$1048576,MATCH($A189,'Hoja de Trabajo para listado'!$BC$155:$BC$1048576,0),MATCH((CUADRO!G$4&amp;$E189),'Hoja de Trabajo para listado'!$BC$151:$CB$151,0)),0)+IFERROR(INDEX('Hoja de Trabajo para listado'!$DE$153:$DG$274,MATCH($A189,'Hoja de Trabajo para listado'!$DE$153:$DE$1048576,0),MATCH((CUADRO!G$4&amp;$E189),'Hoja de Trabajo para listado'!$DE$151:$DG$151,0)),0)+IFERROR(INDEX('Hoja de Trabajo para listado'!$CD$155:$DC$1048576,MATCH($A189,'Hoja de Trabajo para listado'!$CD$155:$CD$1048576,0),MATCH((CUADRO!G$4&amp;$E189),'Hoja de Trabajo para listado'!$CD$151:$DC$151,0)),0)</f>
        <v>0</v>
      </c>
      <c r="H189" s="243">
        <f ca="1">+IFERROR(INDEX('Hoja de Trabajo para listado'!$A$155:$Z$1048576,MATCH($A189,'Hoja de Trabajo para listado'!$A$155:$A$1048576,0),MATCH((CUADRO!H$4&amp;$E189),'Hoja de Trabajo para listado'!$A$151:$Z$151,0)),0)+IFERROR(INDEX('Hoja de Trabajo para listado'!$AB$155:$BA$1048576,MATCH($A189,'Hoja de Trabajo para listado'!$AB$155:$AB$1048576,0),MATCH((CUADRO!H$4&amp;$E189),'Hoja de Trabajo para listado'!$AB$151:$BA$151,0)),0)+IFERROR(INDEX('Hoja de Trabajo para listado'!$BC$155:$CB$1048576,MATCH($A189,'Hoja de Trabajo para listado'!$BC$155:$BC$1048576,0),MATCH((CUADRO!H$4&amp;$E189),'Hoja de Trabajo para listado'!$BC$151:$CB$151,0)),0)+IFERROR(INDEX('Hoja de Trabajo para listado'!$DE$153:$DG$274,MATCH($A189,'Hoja de Trabajo para listado'!$DE$153:$DE$1048576,0),MATCH((CUADRO!H$4&amp;$E189),'Hoja de Trabajo para listado'!$DE$151:$DG$151,0)),0)+IFERROR(INDEX('Hoja de Trabajo para listado'!$CD$155:$DC$1048576,MATCH($A189,'Hoja de Trabajo para listado'!$CD$155:$CD$1048576,0),MATCH((CUADRO!H$4&amp;$E189),'Hoja de Trabajo para listado'!$CD$151:$DC$151,0)),0)</f>
        <v>0</v>
      </c>
      <c r="I189" s="243">
        <f ca="1">+IFERROR(INDEX('Hoja de Trabajo para listado'!$A$155:$Z$1048576,MATCH($A189,'Hoja de Trabajo para listado'!$A$155:$A$1048576,0),MATCH((CUADRO!I$4&amp;$E189),'Hoja de Trabajo para listado'!$A$151:$Z$151,0)),0)+IFERROR(INDEX('Hoja de Trabajo para listado'!$AB$155:$BA$1048576,MATCH($A189,'Hoja de Trabajo para listado'!$AB$155:$AB$1048576,0),MATCH((CUADRO!I$4&amp;$E189),'Hoja de Trabajo para listado'!$AB$151:$BA$151,0)),0)+IFERROR(INDEX('Hoja de Trabajo para listado'!$BC$155:$CB$1048576,MATCH($A189,'Hoja de Trabajo para listado'!$BC$155:$BC$1048576,0),MATCH((CUADRO!I$4&amp;$E189),'Hoja de Trabajo para listado'!$BC$151:$CB$151,0)),0)+IFERROR(INDEX('Hoja de Trabajo para listado'!$DE$153:$DG$274,MATCH($A189,'Hoja de Trabajo para listado'!$DE$153:$DE$1048576,0),MATCH((CUADRO!I$4&amp;$E189),'Hoja de Trabajo para listado'!$DE$151:$DG$151,0)),0)+IFERROR(INDEX('Hoja de Trabajo para listado'!$CD$155:$DC$1048576,MATCH($A189,'Hoja de Trabajo para listado'!$CD$155:$CD$1048576,0),MATCH((CUADRO!I$4&amp;$E189),'Hoja de Trabajo para listado'!$CD$151:$DC$151,0)),0)</f>
        <v>0</v>
      </c>
      <c r="J189" s="243">
        <f ca="1">+IFERROR(INDEX('Hoja de Trabajo para listado'!$A$155:$Z$1048576,MATCH($A189,'Hoja de Trabajo para listado'!$A$155:$A$1048576,0),MATCH((CUADRO!J$4&amp;$E189),'Hoja de Trabajo para listado'!$A$151:$Z$151,0)),0)+IFERROR(INDEX('Hoja de Trabajo para listado'!$AB$155:$BA$1048576,MATCH($A189,'Hoja de Trabajo para listado'!$AB$155:$AB$1048576,0),MATCH((CUADRO!J$4&amp;$E189),'Hoja de Trabajo para listado'!$AB$151:$BA$151,0)),0)+IFERROR(INDEX('Hoja de Trabajo para listado'!$BC$155:$CB$1048576,MATCH($A189,'Hoja de Trabajo para listado'!$BC$155:$BC$1048576,0),MATCH((CUADRO!J$4&amp;$E189),'Hoja de Trabajo para listado'!$BC$151:$CB$151,0)),0)+IFERROR(INDEX('Hoja de Trabajo para listado'!$DE$153:$DG$274,MATCH($A189,'Hoja de Trabajo para listado'!$DE$153:$DE$1048576,0),MATCH((CUADRO!J$4&amp;$E189),'Hoja de Trabajo para listado'!$DE$151:$DG$151,0)),0)+IFERROR(INDEX('Hoja de Trabajo para listado'!$CD$155:$DC$1048576,MATCH($A189,'Hoja de Trabajo para listado'!$CD$155:$CD$1048576,0),MATCH((CUADRO!J$4&amp;$E189),'Hoja de Trabajo para listado'!$CD$151:$DC$151,0)),0)</f>
        <v>0</v>
      </c>
      <c r="K189" s="243">
        <f ca="1">+IFERROR(INDEX('Hoja de Trabajo para listado'!$A$155:$Z$1048576,MATCH($A189,'Hoja de Trabajo para listado'!$A$155:$A$1048576,0),MATCH((CUADRO!K$4&amp;$E189),'Hoja de Trabajo para listado'!$A$151:$Z$151,0)),0)+IFERROR(INDEX('Hoja de Trabajo para listado'!$AB$155:$BA$1048576,MATCH($A189,'Hoja de Trabajo para listado'!$AB$155:$AB$1048576,0),MATCH((CUADRO!K$4&amp;$E189),'Hoja de Trabajo para listado'!$AB$151:$BA$151,0)),0)+IFERROR(INDEX('Hoja de Trabajo para listado'!$BC$155:$CB$1048576,MATCH($A189,'Hoja de Trabajo para listado'!$BC$155:$BC$1048576,0),MATCH((CUADRO!K$4&amp;$E189),'Hoja de Trabajo para listado'!$BC$151:$CB$151,0)),0)+IFERROR(INDEX('Hoja de Trabajo para listado'!$DE$153:$DG$274,MATCH($A189,'Hoja de Trabajo para listado'!$DE$153:$DE$1048576,0),MATCH((CUADRO!K$4&amp;$E189),'Hoja de Trabajo para listado'!$DE$151:$DG$151,0)),0)+IFERROR(INDEX('Hoja de Trabajo para listado'!$CD$155:$DC$1048576,MATCH($A189,'Hoja de Trabajo para listado'!$CD$155:$CD$1048576,0),MATCH((CUADRO!K$4&amp;$E189),'Hoja de Trabajo para listado'!$CD$151:$DC$151,0)),0)</f>
        <v>0</v>
      </c>
      <c r="L189" s="243">
        <f ca="1">+IFERROR(INDEX('Hoja de Trabajo para listado'!$A$155:$Z$1048576,MATCH($A189,'Hoja de Trabajo para listado'!$A$155:$A$1048576,0),MATCH((CUADRO!L$4&amp;$E189),'Hoja de Trabajo para listado'!$A$151:$Z$151,0)),0)+IFERROR(INDEX('Hoja de Trabajo para listado'!$AB$155:$BA$1048576,MATCH($A189,'Hoja de Trabajo para listado'!$AB$155:$AB$1048576,0),MATCH((CUADRO!L$4&amp;$E189),'Hoja de Trabajo para listado'!$AB$151:$BA$151,0)),0)+IFERROR(INDEX('Hoja de Trabajo para listado'!$BC$155:$CB$1048576,MATCH($A189,'Hoja de Trabajo para listado'!$BC$155:$BC$1048576,0),MATCH((CUADRO!L$4&amp;$E189),'Hoja de Trabajo para listado'!$BC$151:$CB$151,0)),0)+IFERROR(INDEX('Hoja de Trabajo para listado'!$DE$153:$DG$274,MATCH($A189,'Hoja de Trabajo para listado'!$DE$153:$DE$1048576,0),MATCH((CUADRO!L$4&amp;$E189),'Hoja de Trabajo para listado'!$DE$151:$DG$151,0)),0)+IFERROR(INDEX('Hoja de Trabajo para listado'!$CD$155:$DC$1048576,MATCH($A189,'Hoja de Trabajo para listado'!$CD$155:$CD$1048576,0),MATCH((CUADRO!L$4&amp;$E189),'Hoja de Trabajo para listado'!$CD$151:$DC$151,0)),0)</f>
        <v>0</v>
      </c>
      <c r="M189" s="243">
        <f ca="1">+IFERROR(INDEX('Hoja de Trabajo para listado'!$A$155:$Z$1048576,MATCH($A189,'Hoja de Trabajo para listado'!$A$155:$A$1048576,0),MATCH((CUADRO!M$4&amp;$E189),'Hoja de Trabajo para listado'!$A$151:$Z$151,0)),0)+IFERROR(INDEX('Hoja de Trabajo para listado'!$AB$155:$BA$1048576,MATCH($A189,'Hoja de Trabajo para listado'!$AB$155:$AB$1048576,0),MATCH((CUADRO!M$4&amp;$E189),'Hoja de Trabajo para listado'!$AB$151:$BA$151,0)),0)+IFERROR(INDEX('Hoja de Trabajo para listado'!$BC$155:$CB$1048576,MATCH($A189,'Hoja de Trabajo para listado'!$BC$155:$BC$1048576,0),MATCH((CUADRO!M$4&amp;$E189),'Hoja de Trabajo para listado'!$BC$151:$CB$151,0)),0)+IFERROR(INDEX('Hoja de Trabajo para listado'!$DE$153:$DG$274,MATCH($A189,'Hoja de Trabajo para listado'!$DE$153:$DE$1048576,0),MATCH((CUADRO!M$4&amp;$E189),'Hoja de Trabajo para listado'!$DE$151:$DG$151,0)),0)+IFERROR(INDEX('Hoja de Trabajo para listado'!$CD$155:$DC$1048576,MATCH($A189,'Hoja de Trabajo para listado'!$CD$155:$CD$1048576,0),MATCH((CUADRO!M$4&amp;$E189),'Hoja de Trabajo para listado'!$CD$151:$DC$151,0)),0)</f>
        <v>0</v>
      </c>
      <c r="N189" s="243">
        <f ca="1">+IFERROR(INDEX('Hoja de Trabajo para listado'!$A$155:$Z$1048576,MATCH($A189,'Hoja de Trabajo para listado'!$A$155:$A$1048576,0),MATCH((CUADRO!N$4&amp;$E189),'Hoja de Trabajo para listado'!$A$151:$Z$151,0)),0)+IFERROR(INDEX('Hoja de Trabajo para listado'!$AB$155:$BA$1048576,MATCH($A189,'Hoja de Trabajo para listado'!$AB$155:$AB$1048576,0),MATCH((CUADRO!N$4&amp;$E189),'Hoja de Trabajo para listado'!$AB$151:$BA$151,0)),0)+IFERROR(INDEX('Hoja de Trabajo para listado'!$BC$155:$CB$1048576,MATCH($A189,'Hoja de Trabajo para listado'!$BC$155:$BC$1048576,0),MATCH((CUADRO!N$4&amp;$E189),'Hoja de Trabajo para listado'!$BC$151:$CB$151,0)),0)+IFERROR(INDEX('Hoja de Trabajo para listado'!$DE$153:$DG$274,MATCH($A189,'Hoja de Trabajo para listado'!$DE$153:$DE$1048576,0),MATCH((CUADRO!N$4&amp;$E189),'Hoja de Trabajo para listado'!$DE$151:$DG$151,0)),0)+IFERROR(INDEX('Hoja de Trabajo para listado'!$CD$155:$DC$1048576,MATCH($A189,'Hoja de Trabajo para listado'!$CD$155:$CD$1048576,0),MATCH((CUADRO!N$4&amp;$E189),'Hoja de Trabajo para listado'!$CD$151:$DC$151,0)),0)</f>
        <v>0</v>
      </c>
      <c r="O189" s="243">
        <f ca="1">+IFERROR(INDEX('Hoja de Trabajo para listado'!$A$155:$Z$1048576,MATCH($A189,'Hoja de Trabajo para listado'!$A$155:$A$1048576,0),MATCH((CUADRO!O$4&amp;$E189),'Hoja de Trabajo para listado'!$A$151:$Z$151,0)),0)+IFERROR(INDEX('Hoja de Trabajo para listado'!$AB$155:$BA$1048576,MATCH($A189,'Hoja de Trabajo para listado'!$AB$155:$AB$1048576,0),MATCH((CUADRO!O$4&amp;$E189),'Hoja de Trabajo para listado'!$AB$151:$BA$151,0)),0)+IFERROR(INDEX('Hoja de Trabajo para listado'!$BC$155:$CB$1048576,MATCH($A189,'Hoja de Trabajo para listado'!$BC$155:$BC$1048576,0),MATCH((CUADRO!O$4&amp;$E189),'Hoja de Trabajo para listado'!$BC$151:$CB$151,0)),0)+IFERROR(INDEX('Hoja de Trabajo para listado'!$DE$153:$DG$274,MATCH($A189,'Hoja de Trabajo para listado'!$DE$153:$DE$1048576,0),MATCH((CUADRO!O$4&amp;$E189),'Hoja de Trabajo para listado'!$DE$151:$DG$151,0)),0)+IFERROR(INDEX('Hoja de Trabajo para listado'!$CD$155:$DC$1048576,MATCH($A189,'Hoja de Trabajo para listado'!$CD$155:$CD$1048576,0),MATCH((CUADRO!O$4&amp;$E189),'Hoja de Trabajo para listado'!$CD$151:$DC$151,0)),0)</f>
        <v>0</v>
      </c>
      <c r="P189" s="243">
        <f ca="1">+IFERROR(INDEX('Hoja de Trabajo para listado'!$A$155:$Z$1048576,MATCH($A189,'Hoja de Trabajo para listado'!$A$155:$A$1048576,0),MATCH((CUADRO!P$4&amp;$E189),'Hoja de Trabajo para listado'!$A$151:$Z$151,0)),0)+IFERROR(INDEX('Hoja de Trabajo para listado'!$AB$155:$BA$1048576,MATCH($A189,'Hoja de Trabajo para listado'!$AB$155:$AB$1048576,0),MATCH((CUADRO!P$4&amp;$E189),'Hoja de Trabajo para listado'!$AB$151:$BA$151,0)),0)+IFERROR(INDEX('Hoja de Trabajo para listado'!$BC$155:$CB$1048576,MATCH($A189,'Hoja de Trabajo para listado'!$BC$155:$BC$1048576,0),MATCH((CUADRO!P$4&amp;$E189),'Hoja de Trabajo para listado'!$BC$151:$CB$151,0)),0)+IFERROR(INDEX('Hoja de Trabajo para listado'!$DE$153:$DG$274,MATCH($A189,'Hoja de Trabajo para listado'!$DE$153:$DE$1048576,0),MATCH((CUADRO!P$4&amp;$E189),'Hoja de Trabajo para listado'!$DE$151:$DG$151,0)),0)+IFERROR(INDEX('Hoja de Trabajo para listado'!$CD$155:$DC$1048576,MATCH($A189,'Hoja de Trabajo para listado'!$CD$155:$CD$1048576,0),MATCH((CUADRO!P$4&amp;$E189),'Hoja de Trabajo para listado'!$CD$151:$DC$151,0)),0)</f>
        <v>0</v>
      </c>
      <c r="Q189" s="268">
        <f ca="1">+IFERROR(INDEX('Hoja de Trabajo para listado'!$A$155:$Z$1048576,MATCH($A189,'Hoja de Trabajo para listado'!$A$155:$A$1048576,0),MATCH((CUADRO!Q$4&amp;$E189),'Hoja de Trabajo para listado'!$A$151:$Z$151,0)),0)+IFERROR(INDEX('Hoja de Trabajo para listado'!$AB$155:$BA$1048576,MATCH($A189,'Hoja de Trabajo para listado'!$AB$155:$AB$1048576,0),MATCH((CUADRO!Q$4&amp;$E189),'Hoja de Trabajo para listado'!$AB$151:$BA$151,0)),0)+IFERROR(INDEX('Hoja de Trabajo para listado'!$BC$155:$CB$1048576,MATCH($A189,'Hoja de Trabajo para listado'!$BC$155:$BC$1048576,0),MATCH((CUADRO!Q$4&amp;$E189),'Hoja de Trabajo para listado'!$BC$151:$CB$151,0)),0)+IFERROR(INDEX('Hoja de Trabajo para listado'!$DE$153:$DG$274,MATCH($A189,'Hoja de Trabajo para listado'!$DE$153:$DE$1048576,0),MATCH((CUADRO!Q$4&amp;$E189),'Hoja de Trabajo para listado'!$DE$151:$DG$151,0)),0)+IFERROR(INDEX('Hoja de Trabajo para listado'!$CD$155:$DC$1048576,MATCH($A189,'Hoja de Trabajo para listado'!$CD$155:$CD$1048576,0),MATCH((CUADRO!Q$4&amp;$E189),'Hoja de Trabajo para listado'!$CD$151:$DC$151,0)),0)</f>
        <v>0</v>
      </c>
      <c r="R189" s="243">
        <f t="shared" ca="1" si="7"/>
        <v>0</v>
      </c>
      <c r="S189" s="243"/>
      <c r="T189" s="243">
        <f ca="1">+T190</f>
        <v>0</v>
      </c>
      <c r="U189" s="242">
        <f t="shared" si="8"/>
        <v>1</v>
      </c>
      <c r="V189" s="333" t="str">
        <f>+VLOOKUP(A189,bd_lista!$A$3:$E$592,5,FALSE)</f>
        <v>Instituciones Descentralizadas</v>
      </c>
      <c r="W189" s="387" t="str">
        <f>+V189</f>
        <v>Instituciones Descentralizadas</v>
      </c>
      <c r="X189" s="242">
        <f>+VLOOKUP(A189,[4]Sheet1!$A$13:$D$744,4,FALSE)</f>
        <v>16</v>
      </c>
      <c r="Y189" s="242" t="str">
        <f>+VLOOKUP(X189,bd_lista!$A$3:$C$592,3,FALSE)</f>
        <v>Ministerio de Educación</v>
      </c>
      <c r="Z189" s="294">
        <f>+X189</f>
        <v>16</v>
      </c>
      <c r="AA189" s="319" t="str">
        <f>+Y189</f>
        <v>Ministerio de Educación</v>
      </c>
    </row>
    <row r="190" spans="1:27" customFormat="1" ht="15" hidden="1" customHeight="1">
      <c r="A190" s="32">
        <v>272</v>
      </c>
      <c r="B190" s="393"/>
      <c r="C190" s="333" t="str">
        <f>+VLOOKUP(A190,bd_lista!$A$3:$C$592,3,FALSE)</f>
        <v>Direc. Dptal. de Educación Beni</v>
      </c>
      <c r="D190" s="390"/>
      <c r="E190" s="333" t="s">
        <v>1305</v>
      </c>
      <c r="F190" s="245">
        <f ca="1">+IFERROR(INDEX('Hoja de Trabajo para listado'!$A$155:$Z$1048576,MATCH($A190,'Hoja de Trabajo para listado'!$A$155:$A$1048576,0),MATCH((CUADRO!F$4&amp;$E190),'Hoja de Trabajo para listado'!$A$151:$Z$151,0)),0)+IFERROR(INDEX('Hoja de Trabajo para listado'!$AB$155:$BA$1048576,MATCH($A190,'Hoja de Trabajo para listado'!$AB$155:$AB$1048576,0),MATCH((CUADRO!F$4&amp;$E190),'Hoja de Trabajo para listado'!$AB$151:$BA$151,0)),0)+IFERROR(INDEX('Hoja de Trabajo para listado'!$BC$155:$CB$1048576,MATCH($A190,'Hoja de Trabajo para listado'!$BC$155:$BC$1048576,0),MATCH((CUADRO!F$4&amp;$E190),'Hoja de Trabajo para listado'!$BC$151:$CB$151,0)),0)+IFERROR(INDEX('Hoja de Trabajo para listado'!$DE$153:$DG$274,MATCH($A190,'Hoja de Trabajo para listado'!$DE$153:$DE$1048576,0),MATCH((CUADRO!F$4&amp;$E190),'Hoja de Trabajo para listado'!$DE$151:$DG$151,0)),0)+IFERROR(INDEX('Hoja de Trabajo para listado'!$CD$155:$DC$1048576,MATCH($A190,'Hoja de Trabajo para listado'!$CD$155:$CD$1048576,0),MATCH((CUADRO!F$4&amp;$E190),'Hoja de Trabajo para listado'!$CD$151:$DC$151,0)),0)</f>
        <v>0</v>
      </c>
      <c r="G190" s="245">
        <f ca="1">+IFERROR(INDEX('Hoja de Trabajo para listado'!$A$155:$Z$1048576,MATCH($A190,'Hoja de Trabajo para listado'!$A$155:$A$1048576,0),MATCH((CUADRO!G$4&amp;$E190),'Hoja de Trabajo para listado'!$A$151:$Z$151,0)),0)+IFERROR(INDEX('Hoja de Trabajo para listado'!$AB$155:$BA$1048576,MATCH($A190,'Hoja de Trabajo para listado'!$AB$155:$AB$1048576,0),MATCH((CUADRO!G$4&amp;$E190),'Hoja de Trabajo para listado'!$AB$151:$BA$151,0)),0)+IFERROR(INDEX('Hoja de Trabajo para listado'!$BC$155:$CB$1048576,MATCH($A190,'Hoja de Trabajo para listado'!$BC$155:$BC$1048576,0),MATCH((CUADRO!G$4&amp;$E190),'Hoja de Trabajo para listado'!$BC$151:$CB$151,0)),0)+IFERROR(INDEX('Hoja de Trabajo para listado'!$DE$153:$DG$274,MATCH($A190,'Hoja de Trabajo para listado'!$DE$153:$DE$1048576,0),MATCH((CUADRO!G$4&amp;$E190),'Hoja de Trabajo para listado'!$DE$151:$DG$151,0)),0)+IFERROR(INDEX('Hoja de Trabajo para listado'!$CD$155:$DC$1048576,MATCH($A190,'Hoja de Trabajo para listado'!$CD$155:$CD$1048576,0),MATCH((CUADRO!G$4&amp;$E190),'Hoja de Trabajo para listado'!$CD$151:$DC$151,0)),0)</f>
        <v>0</v>
      </c>
      <c r="H190" s="245">
        <f ca="1">+IFERROR(INDEX('Hoja de Trabajo para listado'!$A$155:$Z$1048576,MATCH($A190,'Hoja de Trabajo para listado'!$A$155:$A$1048576,0),MATCH((CUADRO!H$4&amp;$E190),'Hoja de Trabajo para listado'!$A$151:$Z$151,0)),0)+IFERROR(INDEX('Hoja de Trabajo para listado'!$AB$155:$BA$1048576,MATCH($A190,'Hoja de Trabajo para listado'!$AB$155:$AB$1048576,0),MATCH((CUADRO!H$4&amp;$E190),'Hoja de Trabajo para listado'!$AB$151:$BA$151,0)),0)+IFERROR(INDEX('Hoja de Trabajo para listado'!$BC$155:$CB$1048576,MATCH($A190,'Hoja de Trabajo para listado'!$BC$155:$BC$1048576,0),MATCH((CUADRO!H$4&amp;$E190),'Hoja de Trabajo para listado'!$BC$151:$CB$151,0)),0)+IFERROR(INDEX('Hoja de Trabajo para listado'!$DE$153:$DG$274,MATCH($A190,'Hoja de Trabajo para listado'!$DE$153:$DE$1048576,0),MATCH((CUADRO!H$4&amp;$E190),'Hoja de Trabajo para listado'!$DE$151:$DG$151,0)),0)+IFERROR(INDEX('Hoja de Trabajo para listado'!$CD$155:$DC$1048576,MATCH($A190,'Hoja de Trabajo para listado'!$CD$155:$CD$1048576,0),MATCH((CUADRO!H$4&amp;$E190),'Hoja de Trabajo para listado'!$CD$151:$DC$151,0)),0)</f>
        <v>0</v>
      </c>
      <c r="I190" s="245">
        <f ca="1">+IFERROR(INDEX('Hoja de Trabajo para listado'!$A$155:$Z$1048576,MATCH($A190,'Hoja de Trabajo para listado'!$A$155:$A$1048576,0),MATCH((CUADRO!I$4&amp;$E190),'Hoja de Trabajo para listado'!$A$151:$Z$151,0)),0)+IFERROR(INDEX('Hoja de Trabajo para listado'!$AB$155:$BA$1048576,MATCH($A190,'Hoja de Trabajo para listado'!$AB$155:$AB$1048576,0),MATCH((CUADRO!I$4&amp;$E190),'Hoja de Trabajo para listado'!$AB$151:$BA$151,0)),0)+IFERROR(INDEX('Hoja de Trabajo para listado'!$BC$155:$CB$1048576,MATCH($A190,'Hoja de Trabajo para listado'!$BC$155:$BC$1048576,0),MATCH((CUADRO!I$4&amp;$E190),'Hoja de Trabajo para listado'!$BC$151:$CB$151,0)),0)+IFERROR(INDEX('Hoja de Trabajo para listado'!$DE$153:$DG$274,MATCH($A190,'Hoja de Trabajo para listado'!$DE$153:$DE$1048576,0),MATCH((CUADRO!I$4&amp;$E190),'Hoja de Trabajo para listado'!$DE$151:$DG$151,0)),0)+IFERROR(INDEX('Hoja de Trabajo para listado'!$CD$155:$DC$1048576,MATCH($A190,'Hoja de Trabajo para listado'!$CD$155:$CD$1048576,0),MATCH((CUADRO!I$4&amp;$E190),'Hoja de Trabajo para listado'!$CD$151:$DC$151,0)),0)</f>
        <v>0</v>
      </c>
      <c r="J190" s="245">
        <f ca="1">+IFERROR(INDEX('Hoja de Trabajo para listado'!$A$155:$Z$1048576,MATCH($A190,'Hoja de Trabajo para listado'!$A$155:$A$1048576,0),MATCH((CUADRO!J$4&amp;$E190),'Hoja de Trabajo para listado'!$A$151:$Z$151,0)),0)+IFERROR(INDEX('Hoja de Trabajo para listado'!$AB$155:$BA$1048576,MATCH($A190,'Hoja de Trabajo para listado'!$AB$155:$AB$1048576,0),MATCH((CUADRO!J$4&amp;$E190),'Hoja de Trabajo para listado'!$AB$151:$BA$151,0)),0)+IFERROR(INDEX('Hoja de Trabajo para listado'!$BC$155:$CB$1048576,MATCH($A190,'Hoja de Trabajo para listado'!$BC$155:$BC$1048576,0),MATCH((CUADRO!J$4&amp;$E190),'Hoja de Trabajo para listado'!$BC$151:$CB$151,0)),0)+IFERROR(INDEX('Hoja de Trabajo para listado'!$DE$153:$DG$274,MATCH($A190,'Hoja de Trabajo para listado'!$DE$153:$DE$1048576,0),MATCH((CUADRO!J$4&amp;$E190),'Hoja de Trabajo para listado'!$DE$151:$DG$151,0)),0)+IFERROR(INDEX('Hoja de Trabajo para listado'!$CD$155:$DC$1048576,MATCH($A190,'Hoja de Trabajo para listado'!$CD$155:$CD$1048576,0),MATCH((CUADRO!J$4&amp;$E190),'Hoja de Trabajo para listado'!$CD$151:$DC$151,0)),0)</f>
        <v>0</v>
      </c>
      <c r="K190" s="245">
        <f ca="1">+IFERROR(INDEX('Hoja de Trabajo para listado'!$A$155:$Z$1048576,MATCH($A190,'Hoja de Trabajo para listado'!$A$155:$A$1048576,0),MATCH((CUADRO!K$4&amp;$E190),'Hoja de Trabajo para listado'!$A$151:$Z$151,0)),0)+IFERROR(INDEX('Hoja de Trabajo para listado'!$AB$155:$BA$1048576,MATCH($A190,'Hoja de Trabajo para listado'!$AB$155:$AB$1048576,0),MATCH((CUADRO!K$4&amp;$E190),'Hoja de Trabajo para listado'!$AB$151:$BA$151,0)),0)+IFERROR(INDEX('Hoja de Trabajo para listado'!$BC$155:$CB$1048576,MATCH($A190,'Hoja de Trabajo para listado'!$BC$155:$BC$1048576,0),MATCH((CUADRO!K$4&amp;$E190),'Hoja de Trabajo para listado'!$BC$151:$CB$151,0)),0)+IFERROR(INDEX('Hoja de Trabajo para listado'!$DE$153:$DG$274,MATCH($A190,'Hoja de Trabajo para listado'!$DE$153:$DE$1048576,0),MATCH((CUADRO!K$4&amp;$E190),'Hoja de Trabajo para listado'!$DE$151:$DG$151,0)),0)+IFERROR(INDEX('Hoja de Trabajo para listado'!$CD$155:$DC$1048576,MATCH($A190,'Hoja de Trabajo para listado'!$CD$155:$CD$1048576,0),MATCH((CUADRO!K$4&amp;$E190),'Hoja de Trabajo para listado'!$CD$151:$DC$151,0)),0)</f>
        <v>0</v>
      </c>
      <c r="L190" s="245">
        <f ca="1">+IFERROR(INDEX('Hoja de Trabajo para listado'!$A$155:$Z$1048576,MATCH($A190,'Hoja de Trabajo para listado'!$A$155:$A$1048576,0),MATCH((CUADRO!L$4&amp;$E190),'Hoja de Trabajo para listado'!$A$151:$Z$151,0)),0)+IFERROR(INDEX('Hoja de Trabajo para listado'!$AB$155:$BA$1048576,MATCH($A190,'Hoja de Trabajo para listado'!$AB$155:$AB$1048576,0),MATCH((CUADRO!L$4&amp;$E190),'Hoja de Trabajo para listado'!$AB$151:$BA$151,0)),0)+IFERROR(INDEX('Hoja de Trabajo para listado'!$BC$155:$CB$1048576,MATCH($A190,'Hoja de Trabajo para listado'!$BC$155:$BC$1048576,0),MATCH((CUADRO!L$4&amp;$E190),'Hoja de Trabajo para listado'!$BC$151:$CB$151,0)),0)+IFERROR(INDEX('Hoja de Trabajo para listado'!$DE$153:$DG$274,MATCH($A190,'Hoja de Trabajo para listado'!$DE$153:$DE$1048576,0),MATCH((CUADRO!L$4&amp;$E190),'Hoja de Trabajo para listado'!$DE$151:$DG$151,0)),0)+IFERROR(INDEX('Hoja de Trabajo para listado'!$CD$155:$DC$1048576,MATCH($A190,'Hoja de Trabajo para listado'!$CD$155:$CD$1048576,0),MATCH((CUADRO!L$4&amp;$E190),'Hoja de Trabajo para listado'!$CD$151:$DC$151,0)),0)</f>
        <v>0</v>
      </c>
      <c r="M190" s="245">
        <f ca="1">+IFERROR(INDEX('Hoja de Trabajo para listado'!$A$155:$Z$1048576,MATCH($A190,'Hoja de Trabajo para listado'!$A$155:$A$1048576,0),MATCH((CUADRO!M$4&amp;$E190),'Hoja de Trabajo para listado'!$A$151:$Z$151,0)),0)+IFERROR(INDEX('Hoja de Trabajo para listado'!$AB$155:$BA$1048576,MATCH($A190,'Hoja de Trabajo para listado'!$AB$155:$AB$1048576,0),MATCH((CUADRO!M$4&amp;$E190),'Hoja de Trabajo para listado'!$AB$151:$BA$151,0)),0)+IFERROR(INDEX('Hoja de Trabajo para listado'!$BC$155:$CB$1048576,MATCH($A190,'Hoja de Trabajo para listado'!$BC$155:$BC$1048576,0),MATCH((CUADRO!M$4&amp;$E190),'Hoja de Trabajo para listado'!$BC$151:$CB$151,0)),0)+IFERROR(INDEX('Hoja de Trabajo para listado'!$DE$153:$DG$274,MATCH($A190,'Hoja de Trabajo para listado'!$DE$153:$DE$1048576,0),MATCH((CUADRO!M$4&amp;$E190),'Hoja de Trabajo para listado'!$DE$151:$DG$151,0)),0)+IFERROR(INDEX('Hoja de Trabajo para listado'!$CD$155:$DC$1048576,MATCH($A190,'Hoja de Trabajo para listado'!$CD$155:$CD$1048576,0),MATCH((CUADRO!M$4&amp;$E190),'Hoja de Trabajo para listado'!$CD$151:$DC$151,0)),0)</f>
        <v>0</v>
      </c>
      <c r="N190" s="245">
        <f ca="1">+IFERROR(INDEX('Hoja de Trabajo para listado'!$A$155:$Z$1048576,MATCH($A190,'Hoja de Trabajo para listado'!$A$155:$A$1048576,0),MATCH((CUADRO!N$4&amp;$E190),'Hoja de Trabajo para listado'!$A$151:$Z$151,0)),0)+IFERROR(INDEX('Hoja de Trabajo para listado'!$AB$155:$BA$1048576,MATCH($A190,'Hoja de Trabajo para listado'!$AB$155:$AB$1048576,0),MATCH((CUADRO!N$4&amp;$E190),'Hoja de Trabajo para listado'!$AB$151:$BA$151,0)),0)+IFERROR(INDEX('Hoja de Trabajo para listado'!$BC$155:$CB$1048576,MATCH($A190,'Hoja de Trabajo para listado'!$BC$155:$BC$1048576,0),MATCH((CUADRO!N$4&amp;$E190),'Hoja de Trabajo para listado'!$BC$151:$CB$151,0)),0)+IFERROR(INDEX('Hoja de Trabajo para listado'!$DE$153:$DG$274,MATCH($A190,'Hoja de Trabajo para listado'!$DE$153:$DE$1048576,0),MATCH((CUADRO!N$4&amp;$E190),'Hoja de Trabajo para listado'!$DE$151:$DG$151,0)),0)+IFERROR(INDEX('Hoja de Trabajo para listado'!$CD$155:$DC$1048576,MATCH($A190,'Hoja de Trabajo para listado'!$CD$155:$CD$1048576,0),MATCH((CUADRO!N$4&amp;$E190),'Hoja de Trabajo para listado'!$CD$151:$DC$151,0)),0)</f>
        <v>0</v>
      </c>
      <c r="O190" s="245">
        <f ca="1">+IFERROR(INDEX('Hoja de Trabajo para listado'!$A$155:$Z$1048576,MATCH($A190,'Hoja de Trabajo para listado'!$A$155:$A$1048576,0),MATCH((CUADRO!O$4&amp;$E190),'Hoja de Trabajo para listado'!$A$151:$Z$151,0)),0)+IFERROR(INDEX('Hoja de Trabajo para listado'!$AB$155:$BA$1048576,MATCH($A190,'Hoja de Trabajo para listado'!$AB$155:$AB$1048576,0),MATCH((CUADRO!O$4&amp;$E190),'Hoja de Trabajo para listado'!$AB$151:$BA$151,0)),0)+IFERROR(INDEX('Hoja de Trabajo para listado'!$BC$155:$CB$1048576,MATCH($A190,'Hoja de Trabajo para listado'!$BC$155:$BC$1048576,0),MATCH((CUADRO!O$4&amp;$E190),'Hoja de Trabajo para listado'!$BC$151:$CB$151,0)),0)+IFERROR(INDEX('Hoja de Trabajo para listado'!$DE$153:$DG$274,MATCH($A190,'Hoja de Trabajo para listado'!$DE$153:$DE$1048576,0),MATCH((CUADRO!O$4&amp;$E190),'Hoja de Trabajo para listado'!$DE$151:$DG$151,0)),0)+IFERROR(INDEX('Hoja de Trabajo para listado'!$CD$155:$DC$1048576,MATCH($A190,'Hoja de Trabajo para listado'!$CD$155:$CD$1048576,0),MATCH((CUADRO!O$4&amp;$E190),'Hoja de Trabajo para listado'!$CD$151:$DC$151,0)),0)</f>
        <v>0</v>
      </c>
      <c r="P190" s="245">
        <f ca="1">+IFERROR(INDEX('Hoja de Trabajo para listado'!$A$155:$Z$1048576,MATCH($A190,'Hoja de Trabajo para listado'!$A$155:$A$1048576,0),MATCH((CUADRO!P$4&amp;$E190),'Hoja de Trabajo para listado'!$A$151:$Z$151,0)),0)+IFERROR(INDEX('Hoja de Trabajo para listado'!$AB$155:$BA$1048576,MATCH($A190,'Hoja de Trabajo para listado'!$AB$155:$AB$1048576,0),MATCH((CUADRO!P$4&amp;$E190),'Hoja de Trabajo para listado'!$AB$151:$BA$151,0)),0)+IFERROR(INDEX('Hoja de Trabajo para listado'!$BC$155:$CB$1048576,MATCH($A190,'Hoja de Trabajo para listado'!$BC$155:$BC$1048576,0),MATCH((CUADRO!P$4&amp;$E190),'Hoja de Trabajo para listado'!$BC$151:$CB$151,0)),0)+IFERROR(INDEX('Hoja de Trabajo para listado'!$DE$153:$DG$274,MATCH($A190,'Hoja de Trabajo para listado'!$DE$153:$DE$1048576,0),MATCH((CUADRO!P$4&amp;$E190),'Hoja de Trabajo para listado'!$DE$151:$DG$151,0)),0)+IFERROR(INDEX('Hoja de Trabajo para listado'!$CD$155:$DC$1048576,MATCH($A190,'Hoja de Trabajo para listado'!$CD$155:$CD$1048576,0),MATCH((CUADRO!P$4&amp;$E190),'Hoja de Trabajo para listado'!$CD$151:$DC$151,0)),0)</f>
        <v>0</v>
      </c>
      <c r="Q190" s="245">
        <f ca="1">+IFERROR(INDEX('Hoja de Trabajo para listado'!$A$155:$Z$1048576,MATCH($A190,'Hoja de Trabajo para listado'!$A$155:$A$1048576,0),MATCH((CUADRO!Q$4&amp;$E190),'Hoja de Trabajo para listado'!$A$151:$Z$151,0)),0)+IFERROR(INDEX('Hoja de Trabajo para listado'!$AB$155:$BA$1048576,MATCH($A190,'Hoja de Trabajo para listado'!$AB$155:$AB$1048576,0),MATCH((CUADRO!Q$4&amp;$E190),'Hoja de Trabajo para listado'!$AB$151:$BA$151,0)),0)+IFERROR(INDEX('Hoja de Trabajo para listado'!$BC$155:$CB$1048576,MATCH($A190,'Hoja de Trabajo para listado'!$BC$155:$BC$1048576,0),MATCH((CUADRO!Q$4&amp;$E190),'Hoja de Trabajo para listado'!$BC$151:$CB$151,0)),0)+IFERROR(INDEX('Hoja de Trabajo para listado'!$DE$153:$DG$274,MATCH($A190,'Hoja de Trabajo para listado'!$DE$153:$DE$1048576,0),MATCH((CUADRO!Q$4&amp;$E190),'Hoja de Trabajo para listado'!$DE$151:$DG$151,0)),0)+IFERROR(INDEX('Hoja de Trabajo para listado'!$CD$155:$DC$1048576,MATCH($A190,'Hoja de Trabajo para listado'!$CD$155:$CD$1048576,0),MATCH((CUADRO!Q$4&amp;$E190),'Hoja de Trabajo para listado'!$CD$151:$DC$151,0)),0)</f>
        <v>0</v>
      </c>
      <c r="R190" s="245">
        <f t="shared" ca="1" si="7"/>
        <v>0</v>
      </c>
      <c r="S190" s="245">
        <f ca="1">+R189+R190</f>
        <v>0</v>
      </c>
      <c r="T190" s="245">
        <f ca="1">+S190</f>
        <v>0</v>
      </c>
      <c r="U190" s="244">
        <f t="shared" si="8"/>
        <v>2</v>
      </c>
      <c r="V190" s="333" t="str">
        <f>+VLOOKUP(A190,bd_lista!$A$3:$E$592,5,FALSE)</f>
        <v>Instituciones Descentralizadas</v>
      </c>
      <c r="W190" s="388"/>
      <c r="X190" s="242">
        <f>+VLOOKUP(A190,[4]Sheet1!$A$13:$D$744,4,FALSE)</f>
        <v>16</v>
      </c>
      <c r="Y190" s="242" t="str">
        <f>+VLOOKUP(X190,bd_lista!$A$3:$C$592,3,FALSE)</f>
        <v>Ministerio de Educación</v>
      </c>
      <c r="Z190" s="292"/>
      <c r="AA190" s="321"/>
    </row>
    <row r="191" spans="1:27" ht="15" hidden="1" customHeight="1">
      <c r="A191" s="32">
        <v>273</v>
      </c>
      <c r="B191" s="392">
        <f>+A191</f>
        <v>273</v>
      </c>
      <c r="C191" s="247" t="str">
        <f>+VLOOKUP(A191,bd_lista!$A$3:$C$592,3,FALSE)</f>
        <v>Direc. Dptal. de Educación Pando</v>
      </c>
      <c r="D191" s="389" t="str">
        <f>+C191</f>
        <v>Direc. Dptal. de Educación Pando</v>
      </c>
      <c r="E191" s="247" t="s">
        <v>1304</v>
      </c>
      <c r="F191" s="243">
        <f ca="1">+IFERROR(INDEX('Hoja de Trabajo para listado'!$A$155:$Z$1048576,MATCH($A191,'Hoja de Trabajo para listado'!$A$155:$A$1048576,0),MATCH((CUADRO!F$4&amp;$E191),'Hoja de Trabajo para listado'!$A$151:$Z$151,0)),0)+IFERROR(INDEX('Hoja de Trabajo para listado'!$AB$155:$BA$1048576,MATCH($A191,'Hoja de Trabajo para listado'!$AB$155:$AB$1048576,0),MATCH((CUADRO!F$4&amp;$E191),'Hoja de Trabajo para listado'!$AB$151:$BA$151,0)),0)+IFERROR(INDEX('Hoja de Trabajo para listado'!$BC$155:$CB$1048576,MATCH($A191,'Hoja de Trabajo para listado'!$BC$155:$BC$1048576,0),MATCH((CUADRO!F$4&amp;$E191),'Hoja de Trabajo para listado'!$BC$151:$CB$151,0)),0)+IFERROR(INDEX('Hoja de Trabajo para listado'!$DE$153:$DG$274,MATCH($A191,'Hoja de Trabajo para listado'!$DE$153:$DE$1048576,0),MATCH((CUADRO!F$4&amp;$E191),'Hoja de Trabajo para listado'!$DE$151:$DG$151,0)),0)+IFERROR(INDEX('Hoja de Trabajo para listado'!$CD$155:$DC$1048576,MATCH($A191,'Hoja de Trabajo para listado'!$CD$155:$CD$1048576,0),MATCH((CUADRO!F$4&amp;$E191),'Hoja de Trabajo para listado'!$CD$151:$DC$151,0)),0)</f>
        <v>0</v>
      </c>
      <c r="G191" s="243">
        <f ca="1">+IFERROR(INDEX('Hoja de Trabajo para listado'!$A$155:$Z$1048576,MATCH($A191,'Hoja de Trabajo para listado'!$A$155:$A$1048576,0),MATCH((CUADRO!G$4&amp;$E191),'Hoja de Trabajo para listado'!$A$151:$Z$151,0)),0)+IFERROR(INDEX('Hoja de Trabajo para listado'!$AB$155:$BA$1048576,MATCH($A191,'Hoja de Trabajo para listado'!$AB$155:$AB$1048576,0),MATCH((CUADRO!G$4&amp;$E191),'Hoja de Trabajo para listado'!$AB$151:$BA$151,0)),0)+IFERROR(INDEX('Hoja de Trabajo para listado'!$BC$155:$CB$1048576,MATCH($A191,'Hoja de Trabajo para listado'!$BC$155:$BC$1048576,0),MATCH((CUADRO!G$4&amp;$E191),'Hoja de Trabajo para listado'!$BC$151:$CB$151,0)),0)+IFERROR(INDEX('Hoja de Trabajo para listado'!$DE$153:$DG$274,MATCH($A191,'Hoja de Trabajo para listado'!$DE$153:$DE$1048576,0),MATCH((CUADRO!G$4&amp;$E191),'Hoja de Trabajo para listado'!$DE$151:$DG$151,0)),0)+IFERROR(INDEX('Hoja de Trabajo para listado'!$CD$155:$DC$1048576,MATCH($A191,'Hoja de Trabajo para listado'!$CD$155:$CD$1048576,0),MATCH((CUADRO!G$4&amp;$E191),'Hoja de Trabajo para listado'!$CD$151:$DC$151,0)),0)</f>
        <v>0</v>
      </c>
      <c r="H191" s="243">
        <f ca="1">+IFERROR(INDEX('Hoja de Trabajo para listado'!$A$155:$Z$1048576,MATCH($A191,'Hoja de Trabajo para listado'!$A$155:$A$1048576,0),MATCH((CUADRO!H$4&amp;$E191),'Hoja de Trabajo para listado'!$A$151:$Z$151,0)),0)+IFERROR(INDEX('Hoja de Trabajo para listado'!$AB$155:$BA$1048576,MATCH($A191,'Hoja de Trabajo para listado'!$AB$155:$AB$1048576,0),MATCH((CUADRO!H$4&amp;$E191),'Hoja de Trabajo para listado'!$AB$151:$BA$151,0)),0)+IFERROR(INDEX('Hoja de Trabajo para listado'!$BC$155:$CB$1048576,MATCH($A191,'Hoja de Trabajo para listado'!$BC$155:$BC$1048576,0),MATCH((CUADRO!H$4&amp;$E191),'Hoja de Trabajo para listado'!$BC$151:$CB$151,0)),0)+IFERROR(INDEX('Hoja de Trabajo para listado'!$DE$153:$DG$274,MATCH($A191,'Hoja de Trabajo para listado'!$DE$153:$DE$1048576,0),MATCH((CUADRO!H$4&amp;$E191),'Hoja de Trabajo para listado'!$DE$151:$DG$151,0)),0)+IFERROR(INDEX('Hoja de Trabajo para listado'!$CD$155:$DC$1048576,MATCH($A191,'Hoja de Trabajo para listado'!$CD$155:$CD$1048576,0),MATCH((CUADRO!H$4&amp;$E191),'Hoja de Trabajo para listado'!$CD$151:$DC$151,0)),0)</f>
        <v>0</v>
      </c>
      <c r="I191" s="243">
        <f ca="1">+IFERROR(INDEX('Hoja de Trabajo para listado'!$A$155:$Z$1048576,MATCH($A191,'Hoja de Trabajo para listado'!$A$155:$A$1048576,0),MATCH((CUADRO!I$4&amp;$E191),'Hoja de Trabajo para listado'!$A$151:$Z$151,0)),0)+IFERROR(INDEX('Hoja de Trabajo para listado'!$AB$155:$BA$1048576,MATCH($A191,'Hoja de Trabajo para listado'!$AB$155:$AB$1048576,0),MATCH((CUADRO!I$4&amp;$E191),'Hoja de Trabajo para listado'!$AB$151:$BA$151,0)),0)+IFERROR(INDEX('Hoja de Trabajo para listado'!$BC$155:$CB$1048576,MATCH($A191,'Hoja de Trabajo para listado'!$BC$155:$BC$1048576,0),MATCH((CUADRO!I$4&amp;$E191),'Hoja de Trabajo para listado'!$BC$151:$CB$151,0)),0)+IFERROR(INDEX('Hoja de Trabajo para listado'!$DE$153:$DG$274,MATCH($A191,'Hoja de Trabajo para listado'!$DE$153:$DE$1048576,0),MATCH((CUADRO!I$4&amp;$E191),'Hoja de Trabajo para listado'!$DE$151:$DG$151,0)),0)+IFERROR(INDEX('Hoja de Trabajo para listado'!$CD$155:$DC$1048576,MATCH($A191,'Hoja de Trabajo para listado'!$CD$155:$CD$1048576,0),MATCH((CUADRO!I$4&amp;$E191),'Hoja de Trabajo para listado'!$CD$151:$DC$151,0)),0)</f>
        <v>0</v>
      </c>
      <c r="J191" s="243">
        <f ca="1">+IFERROR(INDEX('Hoja de Trabajo para listado'!$A$155:$Z$1048576,MATCH($A191,'Hoja de Trabajo para listado'!$A$155:$A$1048576,0),MATCH((CUADRO!J$4&amp;$E191),'Hoja de Trabajo para listado'!$A$151:$Z$151,0)),0)+IFERROR(INDEX('Hoja de Trabajo para listado'!$AB$155:$BA$1048576,MATCH($A191,'Hoja de Trabajo para listado'!$AB$155:$AB$1048576,0),MATCH((CUADRO!J$4&amp;$E191),'Hoja de Trabajo para listado'!$AB$151:$BA$151,0)),0)+IFERROR(INDEX('Hoja de Trabajo para listado'!$BC$155:$CB$1048576,MATCH($A191,'Hoja de Trabajo para listado'!$BC$155:$BC$1048576,0),MATCH((CUADRO!J$4&amp;$E191),'Hoja de Trabajo para listado'!$BC$151:$CB$151,0)),0)+IFERROR(INDEX('Hoja de Trabajo para listado'!$DE$153:$DG$274,MATCH($A191,'Hoja de Trabajo para listado'!$DE$153:$DE$1048576,0),MATCH((CUADRO!J$4&amp;$E191),'Hoja de Trabajo para listado'!$DE$151:$DG$151,0)),0)+IFERROR(INDEX('Hoja de Trabajo para listado'!$CD$155:$DC$1048576,MATCH($A191,'Hoja de Trabajo para listado'!$CD$155:$CD$1048576,0),MATCH((CUADRO!J$4&amp;$E191),'Hoja de Trabajo para listado'!$CD$151:$DC$151,0)),0)</f>
        <v>0</v>
      </c>
      <c r="K191" s="243">
        <f ca="1">+IFERROR(INDEX('Hoja de Trabajo para listado'!$A$155:$Z$1048576,MATCH($A191,'Hoja de Trabajo para listado'!$A$155:$A$1048576,0),MATCH((CUADRO!K$4&amp;$E191),'Hoja de Trabajo para listado'!$A$151:$Z$151,0)),0)+IFERROR(INDEX('Hoja de Trabajo para listado'!$AB$155:$BA$1048576,MATCH($A191,'Hoja de Trabajo para listado'!$AB$155:$AB$1048576,0),MATCH((CUADRO!K$4&amp;$E191),'Hoja de Trabajo para listado'!$AB$151:$BA$151,0)),0)+IFERROR(INDEX('Hoja de Trabajo para listado'!$BC$155:$CB$1048576,MATCH($A191,'Hoja de Trabajo para listado'!$BC$155:$BC$1048576,0),MATCH((CUADRO!K$4&amp;$E191),'Hoja de Trabajo para listado'!$BC$151:$CB$151,0)),0)+IFERROR(INDEX('Hoja de Trabajo para listado'!$DE$153:$DG$274,MATCH($A191,'Hoja de Trabajo para listado'!$DE$153:$DE$1048576,0),MATCH((CUADRO!K$4&amp;$E191),'Hoja de Trabajo para listado'!$DE$151:$DG$151,0)),0)+IFERROR(INDEX('Hoja de Trabajo para listado'!$CD$155:$DC$1048576,MATCH($A191,'Hoja de Trabajo para listado'!$CD$155:$CD$1048576,0),MATCH((CUADRO!K$4&amp;$E191),'Hoja de Trabajo para listado'!$CD$151:$DC$151,0)),0)</f>
        <v>0</v>
      </c>
      <c r="L191" s="243">
        <f ca="1">+IFERROR(INDEX('Hoja de Trabajo para listado'!$A$155:$Z$1048576,MATCH($A191,'Hoja de Trabajo para listado'!$A$155:$A$1048576,0),MATCH((CUADRO!L$4&amp;$E191),'Hoja de Trabajo para listado'!$A$151:$Z$151,0)),0)+IFERROR(INDEX('Hoja de Trabajo para listado'!$AB$155:$BA$1048576,MATCH($A191,'Hoja de Trabajo para listado'!$AB$155:$AB$1048576,0),MATCH((CUADRO!L$4&amp;$E191),'Hoja de Trabajo para listado'!$AB$151:$BA$151,0)),0)+IFERROR(INDEX('Hoja de Trabajo para listado'!$BC$155:$CB$1048576,MATCH($A191,'Hoja de Trabajo para listado'!$BC$155:$BC$1048576,0),MATCH((CUADRO!L$4&amp;$E191),'Hoja de Trabajo para listado'!$BC$151:$CB$151,0)),0)+IFERROR(INDEX('Hoja de Trabajo para listado'!$DE$153:$DG$274,MATCH($A191,'Hoja de Trabajo para listado'!$DE$153:$DE$1048576,0),MATCH((CUADRO!L$4&amp;$E191),'Hoja de Trabajo para listado'!$DE$151:$DG$151,0)),0)+IFERROR(INDEX('Hoja de Trabajo para listado'!$CD$155:$DC$1048576,MATCH($A191,'Hoja de Trabajo para listado'!$CD$155:$CD$1048576,0),MATCH((CUADRO!L$4&amp;$E191),'Hoja de Trabajo para listado'!$CD$151:$DC$151,0)),0)</f>
        <v>0</v>
      </c>
      <c r="M191" s="243">
        <f ca="1">+IFERROR(INDEX('Hoja de Trabajo para listado'!$A$155:$Z$1048576,MATCH($A191,'Hoja de Trabajo para listado'!$A$155:$A$1048576,0),MATCH((CUADRO!M$4&amp;$E191),'Hoja de Trabajo para listado'!$A$151:$Z$151,0)),0)+IFERROR(INDEX('Hoja de Trabajo para listado'!$AB$155:$BA$1048576,MATCH($A191,'Hoja de Trabajo para listado'!$AB$155:$AB$1048576,0),MATCH((CUADRO!M$4&amp;$E191),'Hoja de Trabajo para listado'!$AB$151:$BA$151,0)),0)+IFERROR(INDEX('Hoja de Trabajo para listado'!$BC$155:$CB$1048576,MATCH($A191,'Hoja de Trabajo para listado'!$BC$155:$BC$1048576,0),MATCH((CUADRO!M$4&amp;$E191),'Hoja de Trabajo para listado'!$BC$151:$CB$151,0)),0)+IFERROR(INDEX('Hoja de Trabajo para listado'!$DE$153:$DG$274,MATCH($A191,'Hoja de Trabajo para listado'!$DE$153:$DE$1048576,0),MATCH((CUADRO!M$4&amp;$E191),'Hoja de Trabajo para listado'!$DE$151:$DG$151,0)),0)+IFERROR(INDEX('Hoja de Trabajo para listado'!$CD$155:$DC$1048576,MATCH($A191,'Hoja de Trabajo para listado'!$CD$155:$CD$1048576,0),MATCH((CUADRO!M$4&amp;$E191),'Hoja de Trabajo para listado'!$CD$151:$DC$151,0)),0)</f>
        <v>0</v>
      </c>
      <c r="N191" s="243">
        <f ca="1">+IFERROR(INDEX('Hoja de Trabajo para listado'!$A$155:$Z$1048576,MATCH($A191,'Hoja de Trabajo para listado'!$A$155:$A$1048576,0),MATCH((CUADRO!N$4&amp;$E191),'Hoja de Trabajo para listado'!$A$151:$Z$151,0)),0)+IFERROR(INDEX('Hoja de Trabajo para listado'!$AB$155:$BA$1048576,MATCH($A191,'Hoja de Trabajo para listado'!$AB$155:$AB$1048576,0),MATCH((CUADRO!N$4&amp;$E191),'Hoja de Trabajo para listado'!$AB$151:$BA$151,0)),0)+IFERROR(INDEX('Hoja de Trabajo para listado'!$BC$155:$CB$1048576,MATCH($A191,'Hoja de Trabajo para listado'!$BC$155:$BC$1048576,0),MATCH((CUADRO!N$4&amp;$E191),'Hoja de Trabajo para listado'!$BC$151:$CB$151,0)),0)+IFERROR(INDEX('Hoja de Trabajo para listado'!$DE$153:$DG$274,MATCH($A191,'Hoja de Trabajo para listado'!$DE$153:$DE$1048576,0),MATCH((CUADRO!N$4&amp;$E191),'Hoja de Trabajo para listado'!$DE$151:$DG$151,0)),0)+IFERROR(INDEX('Hoja de Trabajo para listado'!$CD$155:$DC$1048576,MATCH($A191,'Hoja de Trabajo para listado'!$CD$155:$CD$1048576,0),MATCH((CUADRO!N$4&amp;$E191),'Hoja de Trabajo para listado'!$CD$151:$DC$151,0)),0)</f>
        <v>0</v>
      </c>
      <c r="O191" s="243">
        <f ca="1">+IFERROR(INDEX('Hoja de Trabajo para listado'!$A$155:$Z$1048576,MATCH($A191,'Hoja de Trabajo para listado'!$A$155:$A$1048576,0),MATCH((CUADRO!O$4&amp;$E191),'Hoja de Trabajo para listado'!$A$151:$Z$151,0)),0)+IFERROR(INDEX('Hoja de Trabajo para listado'!$AB$155:$BA$1048576,MATCH($A191,'Hoja de Trabajo para listado'!$AB$155:$AB$1048576,0),MATCH((CUADRO!O$4&amp;$E191),'Hoja de Trabajo para listado'!$AB$151:$BA$151,0)),0)+IFERROR(INDEX('Hoja de Trabajo para listado'!$BC$155:$CB$1048576,MATCH($A191,'Hoja de Trabajo para listado'!$BC$155:$BC$1048576,0),MATCH((CUADRO!O$4&amp;$E191),'Hoja de Trabajo para listado'!$BC$151:$CB$151,0)),0)+IFERROR(INDEX('Hoja de Trabajo para listado'!$DE$153:$DG$274,MATCH($A191,'Hoja de Trabajo para listado'!$DE$153:$DE$1048576,0),MATCH((CUADRO!O$4&amp;$E191),'Hoja de Trabajo para listado'!$DE$151:$DG$151,0)),0)+IFERROR(INDEX('Hoja de Trabajo para listado'!$CD$155:$DC$1048576,MATCH($A191,'Hoja de Trabajo para listado'!$CD$155:$CD$1048576,0),MATCH((CUADRO!O$4&amp;$E191),'Hoja de Trabajo para listado'!$CD$151:$DC$151,0)),0)</f>
        <v>0</v>
      </c>
      <c r="P191" s="243">
        <f ca="1">+IFERROR(INDEX('Hoja de Trabajo para listado'!$A$155:$Z$1048576,MATCH($A191,'Hoja de Trabajo para listado'!$A$155:$A$1048576,0),MATCH((CUADRO!P$4&amp;$E191),'Hoja de Trabajo para listado'!$A$151:$Z$151,0)),0)+IFERROR(INDEX('Hoja de Trabajo para listado'!$AB$155:$BA$1048576,MATCH($A191,'Hoja de Trabajo para listado'!$AB$155:$AB$1048576,0),MATCH((CUADRO!P$4&amp;$E191),'Hoja de Trabajo para listado'!$AB$151:$BA$151,0)),0)+IFERROR(INDEX('Hoja de Trabajo para listado'!$BC$155:$CB$1048576,MATCH($A191,'Hoja de Trabajo para listado'!$BC$155:$BC$1048576,0),MATCH((CUADRO!P$4&amp;$E191),'Hoja de Trabajo para listado'!$BC$151:$CB$151,0)),0)+IFERROR(INDEX('Hoja de Trabajo para listado'!$DE$153:$DG$274,MATCH($A191,'Hoja de Trabajo para listado'!$DE$153:$DE$1048576,0),MATCH((CUADRO!P$4&amp;$E191),'Hoja de Trabajo para listado'!$DE$151:$DG$151,0)),0)+IFERROR(INDEX('Hoja de Trabajo para listado'!$CD$155:$DC$1048576,MATCH($A191,'Hoja de Trabajo para listado'!$CD$155:$CD$1048576,0),MATCH((CUADRO!P$4&amp;$E191),'Hoja de Trabajo para listado'!$CD$151:$DC$151,0)),0)</f>
        <v>0</v>
      </c>
      <c r="Q191" s="268">
        <f ca="1">+IFERROR(INDEX('Hoja de Trabajo para listado'!$A$155:$Z$1048576,MATCH($A191,'Hoja de Trabajo para listado'!$A$155:$A$1048576,0),MATCH((CUADRO!Q$4&amp;$E191),'Hoja de Trabajo para listado'!$A$151:$Z$151,0)),0)+IFERROR(INDEX('Hoja de Trabajo para listado'!$AB$155:$BA$1048576,MATCH($A191,'Hoja de Trabajo para listado'!$AB$155:$AB$1048576,0),MATCH((CUADRO!Q$4&amp;$E191),'Hoja de Trabajo para listado'!$AB$151:$BA$151,0)),0)+IFERROR(INDEX('Hoja de Trabajo para listado'!$BC$155:$CB$1048576,MATCH($A191,'Hoja de Trabajo para listado'!$BC$155:$BC$1048576,0),MATCH((CUADRO!Q$4&amp;$E191),'Hoja de Trabajo para listado'!$BC$151:$CB$151,0)),0)+IFERROR(INDEX('Hoja de Trabajo para listado'!$DE$153:$DG$274,MATCH($A191,'Hoja de Trabajo para listado'!$DE$153:$DE$1048576,0),MATCH((CUADRO!Q$4&amp;$E191),'Hoja de Trabajo para listado'!$DE$151:$DG$151,0)),0)+IFERROR(INDEX('Hoja de Trabajo para listado'!$CD$155:$DC$1048576,MATCH($A191,'Hoja de Trabajo para listado'!$CD$155:$CD$1048576,0),MATCH((CUADRO!Q$4&amp;$E191),'Hoja de Trabajo para listado'!$CD$151:$DC$151,0)),0)</f>
        <v>0</v>
      </c>
      <c r="R191" s="243">
        <f t="shared" ca="1" si="7"/>
        <v>0</v>
      </c>
      <c r="S191" s="243"/>
      <c r="T191" s="243">
        <f ca="1">+T192</f>
        <v>0</v>
      </c>
      <c r="U191" s="242">
        <f t="shared" si="8"/>
        <v>1</v>
      </c>
      <c r="V191" s="333" t="str">
        <f>+VLOOKUP(A191,bd_lista!$A$3:$E$592,5,FALSE)</f>
        <v>Instituciones Descentralizadas</v>
      </c>
      <c r="W191" s="387" t="str">
        <f>+V191</f>
        <v>Instituciones Descentralizadas</v>
      </c>
      <c r="X191" s="242">
        <f>+VLOOKUP(A191,[4]Sheet1!$A$13:$D$744,4,FALSE)</f>
        <v>16</v>
      </c>
      <c r="Y191" s="242" t="str">
        <f>+VLOOKUP(X191,bd_lista!$A$3:$C$592,3,FALSE)</f>
        <v>Ministerio de Educación</v>
      </c>
      <c r="Z191" s="294">
        <f>+X191</f>
        <v>16</v>
      </c>
      <c r="AA191" s="319" t="str">
        <f>+Y191</f>
        <v>Ministerio de Educación</v>
      </c>
    </row>
    <row r="192" spans="1:27" ht="15" hidden="1" customHeight="1">
      <c r="A192" s="32">
        <v>273</v>
      </c>
      <c r="B192" s="393"/>
      <c r="C192" s="333" t="str">
        <f>+VLOOKUP(A192,bd_lista!$A$3:$C$592,3,FALSE)</f>
        <v>Direc. Dptal. de Educación Pando</v>
      </c>
      <c r="D192" s="390"/>
      <c r="E192" s="333" t="s">
        <v>1305</v>
      </c>
      <c r="F192" s="245">
        <f ca="1">+IFERROR(INDEX('Hoja de Trabajo para listado'!$A$155:$Z$1048576,MATCH($A192,'Hoja de Trabajo para listado'!$A$155:$A$1048576,0),MATCH((CUADRO!F$4&amp;$E192),'Hoja de Trabajo para listado'!$A$151:$Z$151,0)),0)+IFERROR(INDEX('Hoja de Trabajo para listado'!$AB$155:$BA$1048576,MATCH($A192,'Hoja de Trabajo para listado'!$AB$155:$AB$1048576,0),MATCH((CUADRO!F$4&amp;$E192),'Hoja de Trabajo para listado'!$AB$151:$BA$151,0)),0)+IFERROR(INDEX('Hoja de Trabajo para listado'!$BC$155:$CB$1048576,MATCH($A192,'Hoja de Trabajo para listado'!$BC$155:$BC$1048576,0),MATCH((CUADRO!F$4&amp;$E192),'Hoja de Trabajo para listado'!$BC$151:$CB$151,0)),0)+IFERROR(INDEX('Hoja de Trabajo para listado'!$DE$153:$DG$274,MATCH($A192,'Hoja de Trabajo para listado'!$DE$153:$DE$1048576,0),MATCH((CUADRO!F$4&amp;$E192),'Hoja de Trabajo para listado'!$DE$151:$DG$151,0)),0)+IFERROR(INDEX('Hoja de Trabajo para listado'!$CD$155:$DC$1048576,MATCH($A192,'Hoja de Trabajo para listado'!$CD$155:$CD$1048576,0),MATCH((CUADRO!F$4&amp;$E192),'Hoja de Trabajo para listado'!$CD$151:$DC$151,0)),0)</f>
        <v>0</v>
      </c>
      <c r="G192" s="245">
        <f ca="1">+IFERROR(INDEX('Hoja de Trabajo para listado'!$A$155:$Z$1048576,MATCH($A192,'Hoja de Trabajo para listado'!$A$155:$A$1048576,0),MATCH((CUADRO!G$4&amp;$E192),'Hoja de Trabajo para listado'!$A$151:$Z$151,0)),0)+IFERROR(INDEX('Hoja de Trabajo para listado'!$AB$155:$BA$1048576,MATCH($A192,'Hoja de Trabajo para listado'!$AB$155:$AB$1048576,0),MATCH((CUADRO!G$4&amp;$E192),'Hoja de Trabajo para listado'!$AB$151:$BA$151,0)),0)+IFERROR(INDEX('Hoja de Trabajo para listado'!$BC$155:$CB$1048576,MATCH($A192,'Hoja de Trabajo para listado'!$BC$155:$BC$1048576,0),MATCH((CUADRO!G$4&amp;$E192),'Hoja de Trabajo para listado'!$BC$151:$CB$151,0)),0)+IFERROR(INDEX('Hoja de Trabajo para listado'!$DE$153:$DG$274,MATCH($A192,'Hoja de Trabajo para listado'!$DE$153:$DE$1048576,0),MATCH((CUADRO!G$4&amp;$E192),'Hoja de Trabajo para listado'!$DE$151:$DG$151,0)),0)+IFERROR(INDEX('Hoja de Trabajo para listado'!$CD$155:$DC$1048576,MATCH($A192,'Hoja de Trabajo para listado'!$CD$155:$CD$1048576,0),MATCH((CUADRO!G$4&amp;$E192),'Hoja de Trabajo para listado'!$CD$151:$DC$151,0)),0)</f>
        <v>0</v>
      </c>
      <c r="H192" s="245">
        <f ca="1">+IFERROR(INDEX('Hoja de Trabajo para listado'!$A$155:$Z$1048576,MATCH($A192,'Hoja de Trabajo para listado'!$A$155:$A$1048576,0),MATCH((CUADRO!H$4&amp;$E192),'Hoja de Trabajo para listado'!$A$151:$Z$151,0)),0)+IFERROR(INDEX('Hoja de Trabajo para listado'!$AB$155:$BA$1048576,MATCH($A192,'Hoja de Trabajo para listado'!$AB$155:$AB$1048576,0),MATCH((CUADRO!H$4&amp;$E192),'Hoja de Trabajo para listado'!$AB$151:$BA$151,0)),0)+IFERROR(INDEX('Hoja de Trabajo para listado'!$BC$155:$CB$1048576,MATCH($A192,'Hoja de Trabajo para listado'!$BC$155:$BC$1048576,0),MATCH((CUADRO!H$4&amp;$E192),'Hoja de Trabajo para listado'!$BC$151:$CB$151,0)),0)+IFERROR(INDEX('Hoja de Trabajo para listado'!$DE$153:$DG$274,MATCH($A192,'Hoja de Trabajo para listado'!$DE$153:$DE$1048576,0),MATCH((CUADRO!H$4&amp;$E192),'Hoja de Trabajo para listado'!$DE$151:$DG$151,0)),0)+IFERROR(INDEX('Hoja de Trabajo para listado'!$CD$155:$DC$1048576,MATCH($A192,'Hoja de Trabajo para listado'!$CD$155:$CD$1048576,0),MATCH((CUADRO!H$4&amp;$E192),'Hoja de Trabajo para listado'!$CD$151:$DC$151,0)),0)</f>
        <v>0</v>
      </c>
      <c r="I192" s="245">
        <f ca="1">+IFERROR(INDEX('Hoja de Trabajo para listado'!$A$155:$Z$1048576,MATCH($A192,'Hoja de Trabajo para listado'!$A$155:$A$1048576,0),MATCH((CUADRO!I$4&amp;$E192),'Hoja de Trabajo para listado'!$A$151:$Z$151,0)),0)+IFERROR(INDEX('Hoja de Trabajo para listado'!$AB$155:$BA$1048576,MATCH($A192,'Hoja de Trabajo para listado'!$AB$155:$AB$1048576,0),MATCH((CUADRO!I$4&amp;$E192),'Hoja de Trabajo para listado'!$AB$151:$BA$151,0)),0)+IFERROR(INDEX('Hoja de Trabajo para listado'!$BC$155:$CB$1048576,MATCH($A192,'Hoja de Trabajo para listado'!$BC$155:$BC$1048576,0),MATCH((CUADRO!I$4&amp;$E192),'Hoja de Trabajo para listado'!$BC$151:$CB$151,0)),0)+IFERROR(INDEX('Hoja de Trabajo para listado'!$DE$153:$DG$274,MATCH($A192,'Hoja de Trabajo para listado'!$DE$153:$DE$1048576,0),MATCH((CUADRO!I$4&amp;$E192),'Hoja de Trabajo para listado'!$DE$151:$DG$151,0)),0)+IFERROR(INDEX('Hoja de Trabajo para listado'!$CD$155:$DC$1048576,MATCH($A192,'Hoja de Trabajo para listado'!$CD$155:$CD$1048576,0),MATCH((CUADRO!I$4&amp;$E192),'Hoja de Trabajo para listado'!$CD$151:$DC$151,0)),0)</f>
        <v>0</v>
      </c>
      <c r="J192" s="245">
        <f ca="1">+IFERROR(INDEX('Hoja de Trabajo para listado'!$A$155:$Z$1048576,MATCH($A192,'Hoja de Trabajo para listado'!$A$155:$A$1048576,0),MATCH((CUADRO!J$4&amp;$E192),'Hoja de Trabajo para listado'!$A$151:$Z$151,0)),0)+IFERROR(INDEX('Hoja de Trabajo para listado'!$AB$155:$BA$1048576,MATCH($A192,'Hoja de Trabajo para listado'!$AB$155:$AB$1048576,0),MATCH((CUADRO!J$4&amp;$E192),'Hoja de Trabajo para listado'!$AB$151:$BA$151,0)),0)+IFERROR(INDEX('Hoja de Trabajo para listado'!$BC$155:$CB$1048576,MATCH($A192,'Hoja de Trabajo para listado'!$BC$155:$BC$1048576,0),MATCH((CUADRO!J$4&amp;$E192),'Hoja de Trabajo para listado'!$BC$151:$CB$151,0)),0)+IFERROR(INDEX('Hoja de Trabajo para listado'!$DE$153:$DG$274,MATCH($A192,'Hoja de Trabajo para listado'!$DE$153:$DE$1048576,0),MATCH((CUADRO!J$4&amp;$E192),'Hoja de Trabajo para listado'!$DE$151:$DG$151,0)),0)+IFERROR(INDEX('Hoja de Trabajo para listado'!$CD$155:$DC$1048576,MATCH($A192,'Hoja de Trabajo para listado'!$CD$155:$CD$1048576,0),MATCH((CUADRO!J$4&amp;$E192),'Hoja de Trabajo para listado'!$CD$151:$DC$151,0)),0)</f>
        <v>0</v>
      </c>
      <c r="K192" s="245">
        <f ca="1">+IFERROR(INDEX('Hoja de Trabajo para listado'!$A$155:$Z$1048576,MATCH($A192,'Hoja de Trabajo para listado'!$A$155:$A$1048576,0),MATCH((CUADRO!K$4&amp;$E192),'Hoja de Trabajo para listado'!$A$151:$Z$151,0)),0)+IFERROR(INDEX('Hoja de Trabajo para listado'!$AB$155:$BA$1048576,MATCH($A192,'Hoja de Trabajo para listado'!$AB$155:$AB$1048576,0),MATCH((CUADRO!K$4&amp;$E192),'Hoja de Trabajo para listado'!$AB$151:$BA$151,0)),0)+IFERROR(INDEX('Hoja de Trabajo para listado'!$BC$155:$CB$1048576,MATCH($A192,'Hoja de Trabajo para listado'!$BC$155:$BC$1048576,0),MATCH((CUADRO!K$4&amp;$E192),'Hoja de Trabajo para listado'!$BC$151:$CB$151,0)),0)+IFERROR(INDEX('Hoja de Trabajo para listado'!$DE$153:$DG$274,MATCH($A192,'Hoja de Trabajo para listado'!$DE$153:$DE$1048576,0),MATCH((CUADRO!K$4&amp;$E192),'Hoja de Trabajo para listado'!$DE$151:$DG$151,0)),0)+IFERROR(INDEX('Hoja de Trabajo para listado'!$CD$155:$DC$1048576,MATCH($A192,'Hoja de Trabajo para listado'!$CD$155:$CD$1048576,0),MATCH((CUADRO!K$4&amp;$E192),'Hoja de Trabajo para listado'!$CD$151:$DC$151,0)),0)</f>
        <v>0</v>
      </c>
      <c r="L192" s="245">
        <f ca="1">+IFERROR(INDEX('Hoja de Trabajo para listado'!$A$155:$Z$1048576,MATCH($A192,'Hoja de Trabajo para listado'!$A$155:$A$1048576,0),MATCH((CUADRO!L$4&amp;$E192),'Hoja de Trabajo para listado'!$A$151:$Z$151,0)),0)+IFERROR(INDEX('Hoja de Trabajo para listado'!$AB$155:$BA$1048576,MATCH($A192,'Hoja de Trabajo para listado'!$AB$155:$AB$1048576,0),MATCH((CUADRO!L$4&amp;$E192),'Hoja de Trabajo para listado'!$AB$151:$BA$151,0)),0)+IFERROR(INDEX('Hoja de Trabajo para listado'!$BC$155:$CB$1048576,MATCH($A192,'Hoja de Trabajo para listado'!$BC$155:$BC$1048576,0),MATCH((CUADRO!L$4&amp;$E192),'Hoja de Trabajo para listado'!$BC$151:$CB$151,0)),0)+IFERROR(INDEX('Hoja de Trabajo para listado'!$DE$153:$DG$274,MATCH($A192,'Hoja de Trabajo para listado'!$DE$153:$DE$1048576,0),MATCH((CUADRO!L$4&amp;$E192),'Hoja de Trabajo para listado'!$DE$151:$DG$151,0)),0)+IFERROR(INDEX('Hoja de Trabajo para listado'!$CD$155:$DC$1048576,MATCH($A192,'Hoja de Trabajo para listado'!$CD$155:$CD$1048576,0),MATCH((CUADRO!L$4&amp;$E192),'Hoja de Trabajo para listado'!$CD$151:$DC$151,0)),0)</f>
        <v>0</v>
      </c>
      <c r="M192" s="245">
        <f ca="1">+IFERROR(INDEX('Hoja de Trabajo para listado'!$A$155:$Z$1048576,MATCH($A192,'Hoja de Trabajo para listado'!$A$155:$A$1048576,0),MATCH((CUADRO!M$4&amp;$E192),'Hoja de Trabajo para listado'!$A$151:$Z$151,0)),0)+IFERROR(INDEX('Hoja de Trabajo para listado'!$AB$155:$BA$1048576,MATCH($A192,'Hoja de Trabajo para listado'!$AB$155:$AB$1048576,0),MATCH((CUADRO!M$4&amp;$E192),'Hoja de Trabajo para listado'!$AB$151:$BA$151,0)),0)+IFERROR(INDEX('Hoja de Trabajo para listado'!$BC$155:$CB$1048576,MATCH($A192,'Hoja de Trabajo para listado'!$BC$155:$BC$1048576,0),MATCH((CUADRO!M$4&amp;$E192),'Hoja de Trabajo para listado'!$BC$151:$CB$151,0)),0)+IFERROR(INDEX('Hoja de Trabajo para listado'!$DE$153:$DG$274,MATCH($A192,'Hoja de Trabajo para listado'!$DE$153:$DE$1048576,0),MATCH((CUADRO!M$4&amp;$E192),'Hoja de Trabajo para listado'!$DE$151:$DG$151,0)),0)+IFERROR(INDEX('Hoja de Trabajo para listado'!$CD$155:$DC$1048576,MATCH($A192,'Hoja de Trabajo para listado'!$CD$155:$CD$1048576,0),MATCH((CUADRO!M$4&amp;$E192),'Hoja de Trabajo para listado'!$CD$151:$DC$151,0)),0)</f>
        <v>0</v>
      </c>
      <c r="N192" s="245">
        <f ca="1">+IFERROR(INDEX('Hoja de Trabajo para listado'!$A$155:$Z$1048576,MATCH($A192,'Hoja de Trabajo para listado'!$A$155:$A$1048576,0),MATCH((CUADRO!N$4&amp;$E192),'Hoja de Trabajo para listado'!$A$151:$Z$151,0)),0)+IFERROR(INDEX('Hoja de Trabajo para listado'!$AB$155:$BA$1048576,MATCH($A192,'Hoja de Trabajo para listado'!$AB$155:$AB$1048576,0),MATCH((CUADRO!N$4&amp;$E192),'Hoja de Trabajo para listado'!$AB$151:$BA$151,0)),0)+IFERROR(INDEX('Hoja de Trabajo para listado'!$BC$155:$CB$1048576,MATCH($A192,'Hoja de Trabajo para listado'!$BC$155:$BC$1048576,0),MATCH((CUADRO!N$4&amp;$E192),'Hoja de Trabajo para listado'!$BC$151:$CB$151,0)),0)+IFERROR(INDEX('Hoja de Trabajo para listado'!$DE$153:$DG$274,MATCH($A192,'Hoja de Trabajo para listado'!$DE$153:$DE$1048576,0),MATCH((CUADRO!N$4&amp;$E192),'Hoja de Trabajo para listado'!$DE$151:$DG$151,0)),0)+IFERROR(INDEX('Hoja de Trabajo para listado'!$CD$155:$DC$1048576,MATCH($A192,'Hoja de Trabajo para listado'!$CD$155:$CD$1048576,0),MATCH((CUADRO!N$4&amp;$E192),'Hoja de Trabajo para listado'!$CD$151:$DC$151,0)),0)</f>
        <v>0</v>
      </c>
      <c r="O192" s="245">
        <f ca="1">+IFERROR(INDEX('Hoja de Trabajo para listado'!$A$155:$Z$1048576,MATCH($A192,'Hoja de Trabajo para listado'!$A$155:$A$1048576,0),MATCH((CUADRO!O$4&amp;$E192),'Hoja de Trabajo para listado'!$A$151:$Z$151,0)),0)+IFERROR(INDEX('Hoja de Trabajo para listado'!$AB$155:$BA$1048576,MATCH($A192,'Hoja de Trabajo para listado'!$AB$155:$AB$1048576,0),MATCH((CUADRO!O$4&amp;$E192),'Hoja de Trabajo para listado'!$AB$151:$BA$151,0)),0)+IFERROR(INDEX('Hoja de Trabajo para listado'!$BC$155:$CB$1048576,MATCH($A192,'Hoja de Trabajo para listado'!$BC$155:$BC$1048576,0),MATCH((CUADRO!O$4&amp;$E192),'Hoja de Trabajo para listado'!$BC$151:$CB$151,0)),0)+IFERROR(INDEX('Hoja de Trabajo para listado'!$DE$153:$DG$274,MATCH($A192,'Hoja de Trabajo para listado'!$DE$153:$DE$1048576,0),MATCH((CUADRO!O$4&amp;$E192),'Hoja de Trabajo para listado'!$DE$151:$DG$151,0)),0)+IFERROR(INDEX('Hoja de Trabajo para listado'!$CD$155:$DC$1048576,MATCH($A192,'Hoja de Trabajo para listado'!$CD$155:$CD$1048576,0),MATCH((CUADRO!O$4&amp;$E192),'Hoja de Trabajo para listado'!$CD$151:$DC$151,0)),0)</f>
        <v>0</v>
      </c>
      <c r="P192" s="245">
        <f ca="1">+IFERROR(INDEX('Hoja de Trabajo para listado'!$A$155:$Z$1048576,MATCH($A192,'Hoja de Trabajo para listado'!$A$155:$A$1048576,0),MATCH((CUADRO!P$4&amp;$E192),'Hoja de Trabajo para listado'!$A$151:$Z$151,0)),0)+IFERROR(INDEX('Hoja de Trabajo para listado'!$AB$155:$BA$1048576,MATCH($A192,'Hoja de Trabajo para listado'!$AB$155:$AB$1048576,0),MATCH((CUADRO!P$4&amp;$E192),'Hoja de Trabajo para listado'!$AB$151:$BA$151,0)),0)+IFERROR(INDEX('Hoja de Trabajo para listado'!$BC$155:$CB$1048576,MATCH($A192,'Hoja de Trabajo para listado'!$BC$155:$BC$1048576,0),MATCH((CUADRO!P$4&amp;$E192),'Hoja de Trabajo para listado'!$BC$151:$CB$151,0)),0)+IFERROR(INDEX('Hoja de Trabajo para listado'!$DE$153:$DG$274,MATCH($A192,'Hoja de Trabajo para listado'!$DE$153:$DE$1048576,0),MATCH((CUADRO!P$4&amp;$E192),'Hoja de Trabajo para listado'!$DE$151:$DG$151,0)),0)+IFERROR(INDEX('Hoja de Trabajo para listado'!$CD$155:$DC$1048576,MATCH($A192,'Hoja de Trabajo para listado'!$CD$155:$CD$1048576,0),MATCH((CUADRO!P$4&amp;$E192),'Hoja de Trabajo para listado'!$CD$151:$DC$151,0)),0)</f>
        <v>0</v>
      </c>
      <c r="Q192" s="245">
        <f ca="1">+IFERROR(INDEX('Hoja de Trabajo para listado'!$A$155:$Z$1048576,MATCH($A192,'Hoja de Trabajo para listado'!$A$155:$A$1048576,0),MATCH((CUADRO!Q$4&amp;$E192),'Hoja de Trabajo para listado'!$A$151:$Z$151,0)),0)+IFERROR(INDEX('Hoja de Trabajo para listado'!$AB$155:$BA$1048576,MATCH($A192,'Hoja de Trabajo para listado'!$AB$155:$AB$1048576,0),MATCH((CUADRO!Q$4&amp;$E192),'Hoja de Trabajo para listado'!$AB$151:$BA$151,0)),0)+IFERROR(INDEX('Hoja de Trabajo para listado'!$BC$155:$CB$1048576,MATCH($A192,'Hoja de Trabajo para listado'!$BC$155:$BC$1048576,0),MATCH((CUADRO!Q$4&amp;$E192),'Hoja de Trabajo para listado'!$BC$151:$CB$151,0)),0)+IFERROR(INDEX('Hoja de Trabajo para listado'!$DE$153:$DG$274,MATCH($A192,'Hoja de Trabajo para listado'!$DE$153:$DE$1048576,0),MATCH((CUADRO!Q$4&amp;$E192),'Hoja de Trabajo para listado'!$DE$151:$DG$151,0)),0)+IFERROR(INDEX('Hoja de Trabajo para listado'!$CD$155:$DC$1048576,MATCH($A192,'Hoja de Trabajo para listado'!$CD$155:$CD$1048576,0),MATCH((CUADRO!Q$4&amp;$E192),'Hoja de Trabajo para listado'!$CD$151:$DC$151,0)),0)</f>
        <v>0</v>
      </c>
      <c r="R192" s="245">
        <f t="shared" ca="1" si="7"/>
        <v>0</v>
      </c>
      <c r="S192" s="245">
        <f ca="1">+R191+R192</f>
        <v>0</v>
      </c>
      <c r="T192" s="245">
        <f ca="1">+S192</f>
        <v>0</v>
      </c>
      <c r="U192" s="244">
        <f t="shared" si="8"/>
        <v>2</v>
      </c>
      <c r="V192" s="333" t="str">
        <f>+VLOOKUP(A192,bd_lista!$A$3:$E$592,5,FALSE)</f>
        <v>Instituciones Descentralizadas</v>
      </c>
      <c r="W192" s="388"/>
      <c r="X192" s="242">
        <f>+VLOOKUP(A192,[4]Sheet1!$A$13:$D$744,4,FALSE)</f>
        <v>16</v>
      </c>
      <c r="Y192" s="242" t="str">
        <f>+VLOOKUP(X192,bd_lista!$A$3:$C$592,3,FALSE)</f>
        <v>Ministerio de Educación</v>
      </c>
      <c r="Z192" s="292"/>
      <c r="AA192" s="321"/>
    </row>
    <row r="193" spans="1:27" ht="15" hidden="1" customHeight="1">
      <c r="A193" s="251">
        <v>281</v>
      </c>
      <c r="B193" s="392">
        <f>+A193</f>
        <v>281</v>
      </c>
      <c r="C193" s="247" t="str">
        <f>+VLOOKUP(A193,bd_lista!$A$3:$C$592,3,FALSE)</f>
        <v>Oficina Técnica Nacional de los Ríos Pilcomayo y Bermejo</v>
      </c>
      <c r="D193" s="389" t="str">
        <f>+C193</f>
        <v>Oficina Técnica Nacional de los Ríos Pilcomayo y Bermejo</v>
      </c>
      <c r="E193" s="247" t="s">
        <v>1304</v>
      </c>
      <c r="F193" s="243">
        <f ca="1">+IFERROR(INDEX('Hoja de Trabajo para listado'!$A$155:$Z$1048576,MATCH($A193,'Hoja de Trabajo para listado'!$A$155:$A$1048576,0),MATCH((CUADRO!F$4&amp;$E193),'Hoja de Trabajo para listado'!$A$151:$Z$151,0)),0)+IFERROR(INDEX('Hoja de Trabajo para listado'!$AB$155:$BA$1048576,MATCH($A193,'Hoja de Trabajo para listado'!$AB$155:$AB$1048576,0),MATCH((CUADRO!F$4&amp;$E193),'Hoja de Trabajo para listado'!$AB$151:$BA$151,0)),0)+IFERROR(INDEX('Hoja de Trabajo para listado'!$BC$155:$CB$1048576,MATCH($A193,'Hoja de Trabajo para listado'!$BC$155:$BC$1048576,0),MATCH((CUADRO!F$4&amp;$E193),'Hoja de Trabajo para listado'!$BC$151:$CB$151,0)),0)+IFERROR(INDEX('Hoja de Trabajo para listado'!$DE$153:$DG$274,MATCH($A193,'Hoja de Trabajo para listado'!$DE$153:$DE$1048576,0),MATCH((CUADRO!F$4&amp;$E193),'Hoja de Trabajo para listado'!$DE$151:$DG$151,0)),0)+IFERROR(INDEX('Hoja de Trabajo para listado'!$CD$155:$DC$1048576,MATCH($A193,'Hoja de Trabajo para listado'!$CD$155:$CD$1048576,0),MATCH((CUADRO!F$4&amp;$E193),'Hoja de Trabajo para listado'!$CD$151:$DC$151,0)),0)</f>
        <v>0</v>
      </c>
      <c r="G193" s="243">
        <f ca="1">+IFERROR(INDEX('Hoja de Trabajo para listado'!$A$155:$Z$1048576,MATCH($A193,'Hoja de Trabajo para listado'!$A$155:$A$1048576,0),MATCH((CUADRO!G$4&amp;$E193),'Hoja de Trabajo para listado'!$A$151:$Z$151,0)),0)+IFERROR(INDEX('Hoja de Trabajo para listado'!$AB$155:$BA$1048576,MATCH($A193,'Hoja de Trabajo para listado'!$AB$155:$AB$1048576,0),MATCH((CUADRO!G$4&amp;$E193),'Hoja de Trabajo para listado'!$AB$151:$BA$151,0)),0)+IFERROR(INDEX('Hoja de Trabajo para listado'!$BC$155:$CB$1048576,MATCH($A193,'Hoja de Trabajo para listado'!$BC$155:$BC$1048576,0),MATCH((CUADRO!G$4&amp;$E193),'Hoja de Trabajo para listado'!$BC$151:$CB$151,0)),0)+IFERROR(INDEX('Hoja de Trabajo para listado'!$DE$153:$DG$274,MATCH($A193,'Hoja de Trabajo para listado'!$DE$153:$DE$1048576,0),MATCH((CUADRO!G$4&amp;$E193),'Hoja de Trabajo para listado'!$DE$151:$DG$151,0)),0)+IFERROR(INDEX('Hoja de Trabajo para listado'!$CD$155:$DC$1048576,MATCH($A193,'Hoja de Trabajo para listado'!$CD$155:$CD$1048576,0),MATCH((CUADRO!G$4&amp;$E193),'Hoja de Trabajo para listado'!$CD$151:$DC$151,0)),0)</f>
        <v>0</v>
      </c>
      <c r="H193" s="243">
        <f ca="1">+IFERROR(INDEX('Hoja de Trabajo para listado'!$A$155:$Z$1048576,MATCH($A193,'Hoja de Trabajo para listado'!$A$155:$A$1048576,0),MATCH((CUADRO!H$4&amp;$E193),'Hoja de Trabajo para listado'!$A$151:$Z$151,0)),0)+IFERROR(INDEX('Hoja de Trabajo para listado'!$AB$155:$BA$1048576,MATCH($A193,'Hoja de Trabajo para listado'!$AB$155:$AB$1048576,0),MATCH((CUADRO!H$4&amp;$E193),'Hoja de Trabajo para listado'!$AB$151:$BA$151,0)),0)+IFERROR(INDEX('Hoja de Trabajo para listado'!$BC$155:$CB$1048576,MATCH($A193,'Hoja de Trabajo para listado'!$BC$155:$BC$1048576,0),MATCH((CUADRO!H$4&amp;$E193),'Hoja de Trabajo para listado'!$BC$151:$CB$151,0)),0)+IFERROR(INDEX('Hoja de Trabajo para listado'!$DE$153:$DG$274,MATCH($A193,'Hoja de Trabajo para listado'!$DE$153:$DE$1048576,0),MATCH((CUADRO!H$4&amp;$E193),'Hoja de Trabajo para listado'!$DE$151:$DG$151,0)),0)+IFERROR(INDEX('Hoja de Trabajo para listado'!$CD$155:$DC$1048576,MATCH($A193,'Hoja de Trabajo para listado'!$CD$155:$CD$1048576,0),MATCH((CUADRO!H$4&amp;$E193),'Hoja de Trabajo para listado'!$CD$151:$DC$151,0)),0)</f>
        <v>0</v>
      </c>
      <c r="I193" s="243">
        <f ca="1">+IFERROR(INDEX('Hoja de Trabajo para listado'!$A$155:$Z$1048576,MATCH($A193,'Hoja de Trabajo para listado'!$A$155:$A$1048576,0),MATCH((CUADRO!I$4&amp;$E193),'Hoja de Trabajo para listado'!$A$151:$Z$151,0)),0)+IFERROR(INDEX('Hoja de Trabajo para listado'!$AB$155:$BA$1048576,MATCH($A193,'Hoja de Trabajo para listado'!$AB$155:$AB$1048576,0),MATCH((CUADRO!I$4&amp;$E193),'Hoja de Trabajo para listado'!$AB$151:$BA$151,0)),0)+IFERROR(INDEX('Hoja de Trabajo para listado'!$BC$155:$CB$1048576,MATCH($A193,'Hoja de Trabajo para listado'!$BC$155:$BC$1048576,0),MATCH((CUADRO!I$4&amp;$E193),'Hoja de Trabajo para listado'!$BC$151:$CB$151,0)),0)+IFERROR(INDEX('Hoja de Trabajo para listado'!$DE$153:$DG$274,MATCH($A193,'Hoja de Trabajo para listado'!$DE$153:$DE$1048576,0),MATCH((CUADRO!I$4&amp;$E193),'Hoja de Trabajo para listado'!$DE$151:$DG$151,0)),0)+IFERROR(INDEX('Hoja de Trabajo para listado'!$CD$155:$DC$1048576,MATCH($A193,'Hoja de Trabajo para listado'!$CD$155:$CD$1048576,0),MATCH((CUADRO!I$4&amp;$E193),'Hoja de Trabajo para listado'!$CD$151:$DC$151,0)),0)</f>
        <v>0</v>
      </c>
      <c r="J193" s="243">
        <f ca="1">+IFERROR(INDEX('Hoja de Trabajo para listado'!$A$155:$Z$1048576,MATCH($A193,'Hoja de Trabajo para listado'!$A$155:$A$1048576,0),MATCH((CUADRO!J$4&amp;$E193),'Hoja de Trabajo para listado'!$A$151:$Z$151,0)),0)+IFERROR(INDEX('Hoja de Trabajo para listado'!$AB$155:$BA$1048576,MATCH($A193,'Hoja de Trabajo para listado'!$AB$155:$AB$1048576,0),MATCH((CUADRO!J$4&amp;$E193),'Hoja de Trabajo para listado'!$AB$151:$BA$151,0)),0)+IFERROR(INDEX('Hoja de Trabajo para listado'!$BC$155:$CB$1048576,MATCH($A193,'Hoja de Trabajo para listado'!$BC$155:$BC$1048576,0),MATCH((CUADRO!J$4&amp;$E193),'Hoja de Trabajo para listado'!$BC$151:$CB$151,0)),0)+IFERROR(INDEX('Hoja de Trabajo para listado'!$DE$153:$DG$274,MATCH($A193,'Hoja de Trabajo para listado'!$DE$153:$DE$1048576,0),MATCH((CUADRO!J$4&amp;$E193),'Hoja de Trabajo para listado'!$DE$151:$DG$151,0)),0)+IFERROR(INDEX('Hoja de Trabajo para listado'!$CD$155:$DC$1048576,MATCH($A193,'Hoja de Trabajo para listado'!$CD$155:$CD$1048576,0),MATCH((CUADRO!J$4&amp;$E193),'Hoja de Trabajo para listado'!$CD$151:$DC$151,0)),0)</f>
        <v>0</v>
      </c>
      <c r="K193" s="243">
        <f ca="1">+IFERROR(INDEX('Hoja de Trabajo para listado'!$A$155:$Z$1048576,MATCH($A193,'Hoja de Trabajo para listado'!$A$155:$A$1048576,0),MATCH((CUADRO!K$4&amp;$E193),'Hoja de Trabajo para listado'!$A$151:$Z$151,0)),0)+IFERROR(INDEX('Hoja de Trabajo para listado'!$AB$155:$BA$1048576,MATCH($A193,'Hoja de Trabajo para listado'!$AB$155:$AB$1048576,0),MATCH((CUADRO!K$4&amp;$E193),'Hoja de Trabajo para listado'!$AB$151:$BA$151,0)),0)+IFERROR(INDEX('Hoja de Trabajo para listado'!$BC$155:$CB$1048576,MATCH($A193,'Hoja de Trabajo para listado'!$BC$155:$BC$1048576,0),MATCH((CUADRO!K$4&amp;$E193),'Hoja de Trabajo para listado'!$BC$151:$CB$151,0)),0)+IFERROR(INDEX('Hoja de Trabajo para listado'!$DE$153:$DG$274,MATCH($A193,'Hoja de Trabajo para listado'!$DE$153:$DE$1048576,0),MATCH((CUADRO!K$4&amp;$E193),'Hoja de Trabajo para listado'!$DE$151:$DG$151,0)),0)+IFERROR(INDEX('Hoja de Trabajo para listado'!$CD$155:$DC$1048576,MATCH($A193,'Hoja de Trabajo para listado'!$CD$155:$CD$1048576,0),MATCH((CUADRO!K$4&amp;$E193),'Hoja de Trabajo para listado'!$CD$151:$DC$151,0)),0)</f>
        <v>0</v>
      </c>
      <c r="L193" s="243">
        <f ca="1">+IFERROR(INDEX('Hoja de Trabajo para listado'!$A$155:$Z$1048576,MATCH($A193,'Hoja de Trabajo para listado'!$A$155:$A$1048576,0),MATCH((CUADRO!L$4&amp;$E193),'Hoja de Trabajo para listado'!$A$151:$Z$151,0)),0)+IFERROR(INDEX('Hoja de Trabajo para listado'!$AB$155:$BA$1048576,MATCH($A193,'Hoja de Trabajo para listado'!$AB$155:$AB$1048576,0),MATCH((CUADRO!L$4&amp;$E193),'Hoja de Trabajo para listado'!$AB$151:$BA$151,0)),0)+IFERROR(INDEX('Hoja de Trabajo para listado'!$BC$155:$CB$1048576,MATCH($A193,'Hoja de Trabajo para listado'!$BC$155:$BC$1048576,0),MATCH((CUADRO!L$4&amp;$E193),'Hoja de Trabajo para listado'!$BC$151:$CB$151,0)),0)+IFERROR(INDEX('Hoja de Trabajo para listado'!$DE$153:$DG$274,MATCH($A193,'Hoja de Trabajo para listado'!$DE$153:$DE$1048576,0),MATCH((CUADRO!L$4&amp;$E193),'Hoja de Trabajo para listado'!$DE$151:$DG$151,0)),0)+IFERROR(INDEX('Hoja de Trabajo para listado'!$CD$155:$DC$1048576,MATCH($A193,'Hoja de Trabajo para listado'!$CD$155:$CD$1048576,0),MATCH((CUADRO!L$4&amp;$E193),'Hoja de Trabajo para listado'!$CD$151:$DC$151,0)),0)</f>
        <v>0</v>
      </c>
      <c r="M193" s="243">
        <f ca="1">+IFERROR(INDEX('Hoja de Trabajo para listado'!$A$155:$Z$1048576,MATCH($A193,'Hoja de Trabajo para listado'!$A$155:$A$1048576,0),MATCH((CUADRO!M$4&amp;$E193),'Hoja de Trabajo para listado'!$A$151:$Z$151,0)),0)+IFERROR(INDEX('Hoja de Trabajo para listado'!$AB$155:$BA$1048576,MATCH($A193,'Hoja de Trabajo para listado'!$AB$155:$AB$1048576,0),MATCH((CUADRO!M$4&amp;$E193),'Hoja de Trabajo para listado'!$AB$151:$BA$151,0)),0)+IFERROR(INDEX('Hoja de Trabajo para listado'!$BC$155:$CB$1048576,MATCH($A193,'Hoja de Trabajo para listado'!$BC$155:$BC$1048576,0),MATCH((CUADRO!M$4&amp;$E193),'Hoja de Trabajo para listado'!$BC$151:$CB$151,0)),0)+IFERROR(INDEX('Hoja de Trabajo para listado'!$DE$153:$DG$274,MATCH($A193,'Hoja de Trabajo para listado'!$DE$153:$DE$1048576,0),MATCH((CUADRO!M$4&amp;$E193),'Hoja de Trabajo para listado'!$DE$151:$DG$151,0)),0)+IFERROR(INDEX('Hoja de Trabajo para listado'!$CD$155:$DC$1048576,MATCH($A193,'Hoja de Trabajo para listado'!$CD$155:$CD$1048576,0),MATCH((CUADRO!M$4&amp;$E193),'Hoja de Trabajo para listado'!$CD$151:$DC$151,0)),0)</f>
        <v>0</v>
      </c>
      <c r="N193" s="243">
        <f ca="1">+IFERROR(INDEX('Hoja de Trabajo para listado'!$A$155:$Z$1048576,MATCH($A193,'Hoja de Trabajo para listado'!$A$155:$A$1048576,0),MATCH((CUADRO!N$4&amp;$E193),'Hoja de Trabajo para listado'!$A$151:$Z$151,0)),0)+IFERROR(INDEX('Hoja de Trabajo para listado'!$AB$155:$BA$1048576,MATCH($A193,'Hoja de Trabajo para listado'!$AB$155:$AB$1048576,0),MATCH((CUADRO!N$4&amp;$E193),'Hoja de Trabajo para listado'!$AB$151:$BA$151,0)),0)+IFERROR(INDEX('Hoja de Trabajo para listado'!$BC$155:$CB$1048576,MATCH($A193,'Hoja de Trabajo para listado'!$BC$155:$BC$1048576,0),MATCH((CUADRO!N$4&amp;$E193),'Hoja de Trabajo para listado'!$BC$151:$CB$151,0)),0)+IFERROR(INDEX('Hoja de Trabajo para listado'!$DE$153:$DG$274,MATCH($A193,'Hoja de Trabajo para listado'!$DE$153:$DE$1048576,0),MATCH((CUADRO!N$4&amp;$E193),'Hoja de Trabajo para listado'!$DE$151:$DG$151,0)),0)+IFERROR(INDEX('Hoja de Trabajo para listado'!$CD$155:$DC$1048576,MATCH($A193,'Hoja de Trabajo para listado'!$CD$155:$CD$1048576,0),MATCH((CUADRO!N$4&amp;$E193),'Hoja de Trabajo para listado'!$CD$151:$DC$151,0)),0)</f>
        <v>0</v>
      </c>
      <c r="O193" s="243">
        <f ca="1">+IFERROR(INDEX('Hoja de Trabajo para listado'!$A$155:$Z$1048576,MATCH($A193,'Hoja de Trabajo para listado'!$A$155:$A$1048576,0),MATCH((CUADRO!O$4&amp;$E193),'Hoja de Trabajo para listado'!$A$151:$Z$151,0)),0)+IFERROR(INDEX('Hoja de Trabajo para listado'!$AB$155:$BA$1048576,MATCH($A193,'Hoja de Trabajo para listado'!$AB$155:$AB$1048576,0),MATCH((CUADRO!O$4&amp;$E193),'Hoja de Trabajo para listado'!$AB$151:$BA$151,0)),0)+IFERROR(INDEX('Hoja de Trabajo para listado'!$BC$155:$CB$1048576,MATCH($A193,'Hoja de Trabajo para listado'!$BC$155:$BC$1048576,0),MATCH((CUADRO!O$4&amp;$E193),'Hoja de Trabajo para listado'!$BC$151:$CB$151,0)),0)+IFERROR(INDEX('Hoja de Trabajo para listado'!$DE$153:$DG$274,MATCH($A193,'Hoja de Trabajo para listado'!$DE$153:$DE$1048576,0),MATCH((CUADRO!O$4&amp;$E193),'Hoja de Trabajo para listado'!$DE$151:$DG$151,0)),0)+IFERROR(INDEX('Hoja de Trabajo para listado'!$CD$155:$DC$1048576,MATCH($A193,'Hoja de Trabajo para listado'!$CD$155:$CD$1048576,0),MATCH((CUADRO!O$4&amp;$E193),'Hoja de Trabajo para listado'!$CD$151:$DC$151,0)),0)</f>
        <v>0</v>
      </c>
      <c r="P193" s="243">
        <f ca="1">+IFERROR(INDEX('Hoja de Trabajo para listado'!$A$155:$Z$1048576,MATCH($A193,'Hoja de Trabajo para listado'!$A$155:$A$1048576,0),MATCH((CUADRO!P$4&amp;$E193),'Hoja de Trabajo para listado'!$A$151:$Z$151,0)),0)+IFERROR(INDEX('Hoja de Trabajo para listado'!$AB$155:$BA$1048576,MATCH($A193,'Hoja de Trabajo para listado'!$AB$155:$AB$1048576,0),MATCH((CUADRO!P$4&amp;$E193),'Hoja de Trabajo para listado'!$AB$151:$BA$151,0)),0)+IFERROR(INDEX('Hoja de Trabajo para listado'!$BC$155:$CB$1048576,MATCH($A193,'Hoja de Trabajo para listado'!$BC$155:$BC$1048576,0),MATCH((CUADRO!P$4&amp;$E193),'Hoja de Trabajo para listado'!$BC$151:$CB$151,0)),0)+IFERROR(INDEX('Hoja de Trabajo para listado'!$DE$153:$DG$274,MATCH($A193,'Hoja de Trabajo para listado'!$DE$153:$DE$1048576,0),MATCH((CUADRO!P$4&amp;$E193),'Hoja de Trabajo para listado'!$DE$151:$DG$151,0)),0)+IFERROR(INDEX('Hoja de Trabajo para listado'!$CD$155:$DC$1048576,MATCH($A193,'Hoja de Trabajo para listado'!$CD$155:$CD$1048576,0),MATCH((CUADRO!P$4&amp;$E193),'Hoja de Trabajo para listado'!$CD$151:$DC$151,0)),0)</f>
        <v>0</v>
      </c>
      <c r="Q193" s="243">
        <f ca="1">+IFERROR(INDEX('Hoja de Trabajo para listado'!$A$155:$Z$1048576,MATCH($A193,'Hoja de Trabajo para listado'!$A$155:$A$1048576,0),MATCH((CUADRO!Q$4&amp;$E193),'Hoja de Trabajo para listado'!$A$151:$Z$151,0)),0)+IFERROR(INDEX('Hoja de Trabajo para listado'!$AB$155:$BA$1048576,MATCH($A193,'Hoja de Trabajo para listado'!$AB$155:$AB$1048576,0),MATCH((CUADRO!Q$4&amp;$E193),'Hoja de Trabajo para listado'!$AB$151:$BA$151,0)),0)+IFERROR(INDEX('Hoja de Trabajo para listado'!$BC$155:$CB$1048576,MATCH($A193,'Hoja de Trabajo para listado'!$BC$155:$BC$1048576,0),MATCH((CUADRO!Q$4&amp;$E193),'Hoja de Trabajo para listado'!$BC$151:$CB$151,0)),0)+IFERROR(INDEX('Hoja de Trabajo para listado'!$DE$153:$DG$274,MATCH($A193,'Hoja de Trabajo para listado'!$DE$153:$DE$1048576,0),MATCH((CUADRO!Q$4&amp;$E193),'Hoja de Trabajo para listado'!$DE$151:$DG$151,0)),0)+IFERROR(INDEX('Hoja de Trabajo para listado'!$CD$155:$DC$1048576,MATCH($A193,'Hoja de Trabajo para listado'!$CD$155:$CD$1048576,0),MATCH((CUADRO!Q$4&amp;$E193),'Hoja de Trabajo para listado'!$CD$151:$DC$151,0)),0)</f>
        <v>0</v>
      </c>
      <c r="R193" s="243">
        <f t="shared" ca="1" si="7"/>
        <v>0</v>
      </c>
      <c r="S193" s="243"/>
      <c r="T193" s="243">
        <f ca="1">+T194</f>
        <v>0</v>
      </c>
      <c r="U193" s="242">
        <f t="shared" si="8"/>
        <v>1</v>
      </c>
      <c r="V193" s="333" t="str">
        <f>+VLOOKUP(A193,bd_lista!$A$3:$E$592,5,FALSE)</f>
        <v>Instituciones Descentralizadas</v>
      </c>
      <c r="W193" s="387" t="str">
        <f>+V193</f>
        <v>Instituciones Descentralizadas</v>
      </c>
      <c r="X193" s="242">
        <f>+VLOOKUP(A193,[4]Sheet1!$A$13:$D$744,4,FALSE)</f>
        <v>86</v>
      </c>
      <c r="Y193" s="242" t="str">
        <f>+VLOOKUP(X193,bd_lista!$A$3:$C$592,3,FALSE)</f>
        <v>Ministerio de Medio Ambiente y Agua</v>
      </c>
      <c r="Z193" s="294">
        <f>+X193</f>
        <v>86</v>
      </c>
      <c r="AA193" s="319" t="str">
        <f>+Y193</f>
        <v>Ministerio de Medio Ambiente y Agua</v>
      </c>
    </row>
    <row r="194" spans="1:27" ht="15" hidden="1" customHeight="1">
      <c r="A194" s="32">
        <v>281</v>
      </c>
      <c r="B194" s="393"/>
      <c r="C194" s="333" t="str">
        <f>+VLOOKUP(A194,bd_lista!$A$3:$C$592,3,FALSE)</f>
        <v>Oficina Técnica Nacional de los Ríos Pilcomayo y Bermejo</v>
      </c>
      <c r="D194" s="390"/>
      <c r="E194" s="333" t="s">
        <v>1305</v>
      </c>
      <c r="F194" s="245">
        <f ca="1">+IFERROR(INDEX('Hoja de Trabajo para listado'!$A$155:$Z$1048576,MATCH($A194,'Hoja de Trabajo para listado'!$A$155:$A$1048576,0),MATCH((CUADRO!F$4&amp;$E194),'Hoja de Trabajo para listado'!$A$151:$Z$151,0)),0)+IFERROR(INDEX('Hoja de Trabajo para listado'!$AB$155:$BA$1048576,MATCH($A194,'Hoja de Trabajo para listado'!$AB$155:$AB$1048576,0),MATCH((CUADRO!F$4&amp;$E194),'Hoja de Trabajo para listado'!$AB$151:$BA$151,0)),0)+IFERROR(INDEX('Hoja de Trabajo para listado'!$BC$155:$CB$1048576,MATCH($A194,'Hoja de Trabajo para listado'!$BC$155:$BC$1048576,0),MATCH((CUADRO!F$4&amp;$E194),'Hoja de Trabajo para listado'!$BC$151:$CB$151,0)),0)+IFERROR(INDEX('Hoja de Trabajo para listado'!$DE$153:$DG$274,MATCH($A194,'Hoja de Trabajo para listado'!$DE$153:$DE$1048576,0),MATCH((CUADRO!F$4&amp;$E194),'Hoja de Trabajo para listado'!$DE$151:$DG$151,0)),0)+IFERROR(INDEX('Hoja de Trabajo para listado'!$CD$155:$DC$1048576,MATCH($A194,'Hoja de Trabajo para listado'!$CD$155:$CD$1048576,0),MATCH((CUADRO!F$4&amp;$E194),'Hoja de Trabajo para listado'!$CD$151:$DC$151,0)),0)</f>
        <v>0</v>
      </c>
      <c r="G194" s="245">
        <f ca="1">+IFERROR(INDEX('Hoja de Trabajo para listado'!$A$155:$Z$1048576,MATCH($A194,'Hoja de Trabajo para listado'!$A$155:$A$1048576,0),MATCH((CUADRO!G$4&amp;$E194),'Hoja de Trabajo para listado'!$A$151:$Z$151,0)),0)+IFERROR(INDEX('Hoja de Trabajo para listado'!$AB$155:$BA$1048576,MATCH($A194,'Hoja de Trabajo para listado'!$AB$155:$AB$1048576,0),MATCH((CUADRO!G$4&amp;$E194),'Hoja de Trabajo para listado'!$AB$151:$BA$151,0)),0)+IFERROR(INDEX('Hoja de Trabajo para listado'!$BC$155:$CB$1048576,MATCH($A194,'Hoja de Trabajo para listado'!$BC$155:$BC$1048576,0),MATCH((CUADRO!G$4&amp;$E194),'Hoja de Trabajo para listado'!$BC$151:$CB$151,0)),0)+IFERROR(INDEX('Hoja de Trabajo para listado'!$DE$153:$DG$274,MATCH($A194,'Hoja de Trabajo para listado'!$DE$153:$DE$1048576,0),MATCH((CUADRO!G$4&amp;$E194),'Hoja de Trabajo para listado'!$DE$151:$DG$151,0)),0)+IFERROR(INDEX('Hoja de Trabajo para listado'!$CD$155:$DC$1048576,MATCH($A194,'Hoja de Trabajo para listado'!$CD$155:$CD$1048576,0),MATCH((CUADRO!G$4&amp;$E194),'Hoja de Trabajo para listado'!$CD$151:$DC$151,0)),0)</f>
        <v>0</v>
      </c>
      <c r="H194" s="245">
        <f ca="1">+IFERROR(INDEX('Hoja de Trabajo para listado'!$A$155:$Z$1048576,MATCH($A194,'Hoja de Trabajo para listado'!$A$155:$A$1048576,0),MATCH((CUADRO!H$4&amp;$E194),'Hoja de Trabajo para listado'!$A$151:$Z$151,0)),0)+IFERROR(INDEX('Hoja de Trabajo para listado'!$AB$155:$BA$1048576,MATCH($A194,'Hoja de Trabajo para listado'!$AB$155:$AB$1048576,0),MATCH((CUADRO!H$4&amp;$E194),'Hoja de Trabajo para listado'!$AB$151:$BA$151,0)),0)+IFERROR(INDEX('Hoja de Trabajo para listado'!$BC$155:$CB$1048576,MATCH($A194,'Hoja de Trabajo para listado'!$BC$155:$BC$1048576,0),MATCH((CUADRO!H$4&amp;$E194),'Hoja de Trabajo para listado'!$BC$151:$CB$151,0)),0)+IFERROR(INDEX('Hoja de Trabajo para listado'!$DE$153:$DG$274,MATCH($A194,'Hoja de Trabajo para listado'!$DE$153:$DE$1048576,0),MATCH((CUADRO!H$4&amp;$E194),'Hoja de Trabajo para listado'!$DE$151:$DG$151,0)),0)+IFERROR(INDEX('Hoja de Trabajo para listado'!$CD$155:$DC$1048576,MATCH($A194,'Hoja de Trabajo para listado'!$CD$155:$CD$1048576,0),MATCH((CUADRO!H$4&amp;$E194),'Hoja de Trabajo para listado'!$CD$151:$DC$151,0)),0)</f>
        <v>0</v>
      </c>
      <c r="I194" s="245">
        <f ca="1">+IFERROR(INDEX('Hoja de Trabajo para listado'!$A$155:$Z$1048576,MATCH($A194,'Hoja de Trabajo para listado'!$A$155:$A$1048576,0),MATCH((CUADRO!I$4&amp;$E194),'Hoja de Trabajo para listado'!$A$151:$Z$151,0)),0)+IFERROR(INDEX('Hoja de Trabajo para listado'!$AB$155:$BA$1048576,MATCH($A194,'Hoja de Trabajo para listado'!$AB$155:$AB$1048576,0),MATCH((CUADRO!I$4&amp;$E194),'Hoja de Trabajo para listado'!$AB$151:$BA$151,0)),0)+IFERROR(INDEX('Hoja de Trabajo para listado'!$BC$155:$CB$1048576,MATCH($A194,'Hoja de Trabajo para listado'!$BC$155:$BC$1048576,0),MATCH((CUADRO!I$4&amp;$E194),'Hoja de Trabajo para listado'!$BC$151:$CB$151,0)),0)+IFERROR(INDEX('Hoja de Trabajo para listado'!$DE$153:$DG$274,MATCH($A194,'Hoja de Trabajo para listado'!$DE$153:$DE$1048576,0),MATCH((CUADRO!I$4&amp;$E194),'Hoja de Trabajo para listado'!$DE$151:$DG$151,0)),0)+IFERROR(INDEX('Hoja de Trabajo para listado'!$CD$155:$DC$1048576,MATCH($A194,'Hoja de Trabajo para listado'!$CD$155:$CD$1048576,0),MATCH((CUADRO!I$4&amp;$E194),'Hoja de Trabajo para listado'!$CD$151:$DC$151,0)),0)</f>
        <v>0</v>
      </c>
      <c r="J194" s="245">
        <f ca="1">+IFERROR(INDEX('Hoja de Trabajo para listado'!$A$155:$Z$1048576,MATCH($A194,'Hoja de Trabajo para listado'!$A$155:$A$1048576,0),MATCH((CUADRO!J$4&amp;$E194),'Hoja de Trabajo para listado'!$A$151:$Z$151,0)),0)+IFERROR(INDEX('Hoja de Trabajo para listado'!$AB$155:$BA$1048576,MATCH($A194,'Hoja de Trabajo para listado'!$AB$155:$AB$1048576,0),MATCH((CUADRO!J$4&amp;$E194),'Hoja de Trabajo para listado'!$AB$151:$BA$151,0)),0)+IFERROR(INDEX('Hoja de Trabajo para listado'!$BC$155:$CB$1048576,MATCH($A194,'Hoja de Trabajo para listado'!$BC$155:$BC$1048576,0),MATCH((CUADRO!J$4&amp;$E194),'Hoja de Trabajo para listado'!$BC$151:$CB$151,0)),0)+IFERROR(INDEX('Hoja de Trabajo para listado'!$DE$153:$DG$274,MATCH($A194,'Hoja de Trabajo para listado'!$DE$153:$DE$1048576,0),MATCH((CUADRO!J$4&amp;$E194),'Hoja de Trabajo para listado'!$DE$151:$DG$151,0)),0)+IFERROR(INDEX('Hoja de Trabajo para listado'!$CD$155:$DC$1048576,MATCH($A194,'Hoja de Trabajo para listado'!$CD$155:$CD$1048576,0),MATCH((CUADRO!J$4&amp;$E194),'Hoja de Trabajo para listado'!$CD$151:$DC$151,0)),0)</f>
        <v>0</v>
      </c>
      <c r="K194" s="245">
        <f ca="1">+IFERROR(INDEX('Hoja de Trabajo para listado'!$A$155:$Z$1048576,MATCH($A194,'Hoja de Trabajo para listado'!$A$155:$A$1048576,0),MATCH((CUADRO!K$4&amp;$E194),'Hoja de Trabajo para listado'!$A$151:$Z$151,0)),0)+IFERROR(INDEX('Hoja de Trabajo para listado'!$AB$155:$BA$1048576,MATCH($A194,'Hoja de Trabajo para listado'!$AB$155:$AB$1048576,0),MATCH((CUADRO!K$4&amp;$E194),'Hoja de Trabajo para listado'!$AB$151:$BA$151,0)),0)+IFERROR(INDEX('Hoja de Trabajo para listado'!$BC$155:$CB$1048576,MATCH($A194,'Hoja de Trabajo para listado'!$BC$155:$BC$1048576,0),MATCH((CUADRO!K$4&amp;$E194),'Hoja de Trabajo para listado'!$BC$151:$CB$151,0)),0)+IFERROR(INDEX('Hoja de Trabajo para listado'!$DE$153:$DG$274,MATCH($A194,'Hoja de Trabajo para listado'!$DE$153:$DE$1048576,0),MATCH((CUADRO!K$4&amp;$E194),'Hoja de Trabajo para listado'!$DE$151:$DG$151,0)),0)+IFERROR(INDEX('Hoja de Trabajo para listado'!$CD$155:$DC$1048576,MATCH($A194,'Hoja de Trabajo para listado'!$CD$155:$CD$1048576,0),MATCH((CUADRO!K$4&amp;$E194),'Hoja de Trabajo para listado'!$CD$151:$DC$151,0)),0)</f>
        <v>0</v>
      </c>
      <c r="L194" s="245">
        <f ca="1">+IFERROR(INDEX('Hoja de Trabajo para listado'!$A$155:$Z$1048576,MATCH($A194,'Hoja de Trabajo para listado'!$A$155:$A$1048576,0),MATCH((CUADRO!L$4&amp;$E194),'Hoja de Trabajo para listado'!$A$151:$Z$151,0)),0)+IFERROR(INDEX('Hoja de Trabajo para listado'!$AB$155:$BA$1048576,MATCH($A194,'Hoja de Trabajo para listado'!$AB$155:$AB$1048576,0),MATCH((CUADRO!L$4&amp;$E194),'Hoja de Trabajo para listado'!$AB$151:$BA$151,0)),0)+IFERROR(INDEX('Hoja de Trabajo para listado'!$BC$155:$CB$1048576,MATCH($A194,'Hoja de Trabajo para listado'!$BC$155:$BC$1048576,0),MATCH((CUADRO!L$4&amp;$E194),'Hoja de Trabajo para listado'!$BC$151:$CB$151,0)),0)+IFERROR(INDEX('Hoja de Trabajo para listado'!$DE$153:$DG$274,MATCH($A194,'Hoja de Trabajo para listado'!$DE$153:$DE$1048576,0),MATCH((CUADRO!L$4&amp;$E194),'Hoja de Trabajo para listado'!$DE$151:$DG$151,0)),0)+IFERROR(INDEX('Hoja de Trabajo para listado'!$CD$155:$DC$1048576,MATCH($A194,'Hoja de Trabajo para listado'!$CD$155:$CD$1048576,0),MATCH((CUADRO!L$4&amp;$E194),'Hoja de Trabajo para listado'!$CD$151:$DC$151,0)),0)</f>
        <v>0</v>
      </c>
      <c r="M194" s="245">
        <f ca="1">+IFERROR(INDEX('Hoja de Trabajo para listado'!$A$155:$Z$1048576,MATCH($A194,'Hoja de Trabajo para listado'!$A$155:$A$1048576,0),MATCH((CUADRO!M$4&amp;$E194),'Hoja de Trabajo para listado'!$A$151:$Z$151,0)),0)+IFERROR(INDEX('Hoja de Trabajo para listado'!$AB$155:$BA$1048576,MATCH($A194,'Hoja de Trabajo para listado'!$AB$155:$AB$1048576,0),MATCH((CUADRO!M$4&amp;$E194),'Hoja de Trabajo para listado'!$AB$151:$BA$151,0)),0)+IFERROR(INDEX('Hoja de Trabajo para listado'!$BC$155:$CB$1048576,MATCH($A194,'Hoja de Trabajo para listado'!$BC$155:$BC$1048576,0),MATCH((CUADRO!M$4&amp;$E194),'Hoja de Trabajo para listado'!$BC$151:$CB$151,0)),0)+IFERROR(INDEX('Hoja de Trabajo para listado'!$DE$153:$DG$274,MATCH($A194,'Hoja de Trabajo para listado'!$DE$153:$DE$1048576,0),MATCH((CUADRO!M$4&amp;$E194),'Hoja de Trabajo para listado'!$DE$151:$DG$151,0)),0)+IFERROR(INDEX('Hoja de Trabajo para listado'!$CD$155:$DC$1048576,MATCH($A194,'Hoja de Trabajo para listado'!$CD$155:$CD$1048576,0),MATCH((CUADRO!M$4&amp;$E194),'Hoja de Trabajo para listado'!$CD$151:$DC$151,0)),0)</f>
        <v>0</v>
      </c>
      <c r="N194" s="245">
        <f ca="1">+IFERROR(INDEX('Hoja de Trabajo para listado'!$A$155:$Z$1048576,MATCH($A194,'Hoja de Trabajo para listado'!$A$155:$A$1048576,0),MATCH((CUADRO!N$4&amp;$E194),'Hoja de Trabajo para listado'!$A$151:$Z$151,0)),0)+IFERROR(INDEX('Hoja de Trabajo para listado'!$AB$155:$BA$1048576,MATCH($A194,'Hoja de Trabajo para listado'!$AB$155:$AB$1048576,0),MATCH((CUADRO!N$4&amp;$E194),'Hoja de Trabajo para listado'!$AB$151:$BA$151,0)),0)+IFERROR(INDEX('Hoja de Trabajo para listado'!$BC$155:$CB$1048576,MATCH($A194,'Hoja de Trabajo para listado'!$BC$155:$BC$1048576,0),MATCH((CUADRO!N$4&amp;$E194),'Hoja de Trabajo para listado'!$BC$151:$CB$151,0)),0)+IFERROR(INDEX('Hoja de Trabajo para listado'!$DE$153:$DG$274,MATCH($A194,'Hoja de Trabajo para listado'!$DE$153:$DE$1048576,0),MATCH((CUADRO!N$4&amp;$E194),'Hoja de Trabajo para listado'!$DE$151:$DG$151,0)),0)+IFERROR(INDEX('Hoja de Trabajo para listado'!$CD$155:$DC$1048576,MATCH($A194,'Hoja de Trabajo para listado'!$CD$155:$CD$1048576,0),MATCH((CUADRO!N$4&amp;$E194),'Hoja de Trabajo para listado'!$CD$151:$DC$151,0)),0)</f>
        <v>0</v>
      </c>
      <c r="O194" s="245">
        <f ca="1">+IFERROR(INDEX('Hoja de Trabajo para listado'!$A$155:$Z$1048576,MATCH($A194,'Hoja de Trabajo para listado'!$A$155:$A$1048576,0),MATCH((CUADRO!O$4&amp;$E194),'Hoja de Trabajo para listado'!$A$151:$Z$151,0)),0)+IFERROR(INDEX('Hoja de Trabajo para listado'!$AB$155:$BA$1048576,MATCH($A194,'Hoja de Trabajo para listado'!$AB$155:$AB$1048576,0),MATCH((CUADRO!O$4&amp;$E194),'Hoja de Trabajo para listado'!$AB$151:$BA$151,0)),0)+IFERROR(INDEX('Hoja de Trabajo para listado'!$BC$155:$CB$1048576,MATCH($A194,'Hoja de Trabajo para listado'!$BC$155:$BC$1048576,0),MATCH((CUADRO!O$4&amp;$E194),'Hoja de Trabajo para listado'!$BC$151:$CB$151,0)),0)+IFERROR(INDEX('Hoja de Trabajo para listado'!$DE$153:$DG$274,MATCH($A194,'Hoja de Trabajo para listado'!$DE$153:$DE$1048576,0),MATCH((CUADRO!O$4&amp;$E194),'Hoja de Trabajo para listado'!$DE$151:$DG$151,0)),0)+IFERROR(INDEX('Hoja de Trabajo para listado'!$CD$155:$DC$1048576,MATCH($A194,'Hoja de Trabajo para listado'!$CD$155:$CD$1048576,0),MATCH((CUADRO!O$4&amp;$E194),'Hoja de Trabajo para listado'!$CD$151:$DC$151,0)),0)</f>
        <v>0</v>
      </c>
      <c r="P194" s="245">
        <f ca="1">+IFERROR(INDEX('Hoja de Trabajo para listado'!$A$155:$Z$1048576,MATCH($A194,'Hoja de Trabajo para listado'!$A$155:$A$1048576,0),MATCH((CUADRO!P$4&amp;$E194),'Hoja de Trabajo para listado'!$A$151:$Z$151,0)),0)+IFERROR(INDEX('Hoja de Trabajo para listado'!$AB$155:$BA$1048576,MATCH($A194,'Hoja de Trabajo para listado'!$AB$155:$AB$1048576,0),MATCH((CUADRO!P$4&amp;$E194),'Hoja de Trabajo para listado'!$AB$151:$BA$151,0)),0)+IFERROR(INDEX('Hoja de Trabajo para listado'!$BC$155:$CB$1048576,MATCH($A194,'Hoja de Trabajo para listado'!$BC$155:$BC$1048576,0),MATCH((CUADRO!P$4&amp;$E194),'Hoja de Trabajo para listado'!$BC$151:$CB$151,0)),0)+IFERROR(INDEX('Hoja de Trabajo para listado'!$DE$153:$DG$274,MATCH($A194,'Hoja de Trabajo para listado'!$DE$153:$DE$1048576,0),MATCH((CUADRO!P$4&amp;$E194),'Hoja de Trabajo para listado'!$DE$151:$DG$151,0)),0)+IFERROR(INDEX('Hoja de Trabajo para listado'!$CD$155:$DC$1048576,MATCH($A194,'Hoja de Trabajo para listado'!$CD$155:$CD$1048576,0),MATCH((CUADRO!P$4&amp;$E194),'Hoja de Trabajo para listado'!$CD$151:$DC$151,0)),0)</f>
        <v>0</v>
      </c>
      <c r="Q194" s="245">
        <f ca="1">+IFERROR(INDEX('Hoja de Trabajo para listado'!$A$155:$Z$1048576,MATCH($A194,'Hoja de Trabajo para listado'!$A$155:$A$1048576,0),MATCH((CUADRO!Q$4&amp;$E194),'Hoja de Trabajo para listado'!$A$151:$Z$151,0)),0)+IFERROR(INDEX('Hoja de Trabajo para listado'!$AB$155:$BA$1048576,MATCH($A194,'Hoja de Trabajo para listado'!$AB$155:$AB$1048576,0),MATCH((CUADRO!Q$4&amp;$E194),'Hoja de Trabajo para listado'!$AB$151:$BA$151,0)),0)+IFERROR(INDEX('Hoja de Trabajo para listado'!$BC$155:$CB$1048576,MATCH($A194,'Hoja de Trabajo para listado'!$BC$155:$BC$1048576,0),MATCH((CUADRO!Q$4&amp;$E194),'Hoja de Trabajo para listado'!$BC$151:$CB$151,0)),0)+IFERROR(INDEX('Hoja de Trabajo para listado'!$DE$153:$DG$274,MATCH($A194,'Hoja de Trabajo para listado'!$DE$153:$DE$1048576,0),MATCH((CUADRO!Q$4&amp;$E194),'Hoja de Trabajo para listado'!$DE$151:$DG$151,0)),0)+IFERROR(INDEX('Hoja de Trabajo para listado'!$CD$155:$DC$1048576,MATCH($A194,'Hoja de Trabajo para listado'!$CD$155:$CD$1048576,0),MATCH((CUADRO!Q$4&amp;$E194),'Hoja de Trabajo para listado'!$CD$151:$DC$151,0)),0)</f>
        <v>0</v>
      </c>
      <c r="R194" s="245">
        <f t="shared" ca="1" si="7"/>
        <v>0</v>
      </c>
      <c r="S194" s="245">
        <f ca="1">+R193+R194</f>
        <v>0</v>
      </c>
      <c r="T194" s="245">
        <f ca="1">+S194</f>
        <v>0</v>
      </c>
      <c r="U194" s="244">
        <f t="shared" si="8"/>
        <v>2</v>
      </c>
      <c r="V194" s="333" t="str">
        <f>+VLOOKUP(A194,bd_lista!$A$3:$E$592,5,FALSE)</f>
        <v>Instituciones Descentralizadas</v>
      </c>
      <c r="W194" s="388"/>
      <c r="X194" s="242">
        <f>+VLOOKUP(A194,[4]Sheet1!$A$13:$D$744,4,FALSE)</f>
        <v>86</v>
      </c>
      <c r="Y194" s="242" t="str">
        <f>+VLOOKUP(X194,bd_lista!$A$3:$C$592,3,FALSE)</f>
        <v>Ministerio de Medio Ambiente y Agua</v>
      </c>
      <c r="Z194" s="292"/>
      <c r="AA194" s="321"/>
    </row>
    <row r="195" spans="1:27" ht="15" customHeight="1">
      <c r="A195" s="251">
        <v>283</v>
      </c>
      <c r="B195" s="392">
        <f>+A195</f>
        <v>283</v>
      </c>
      <c r="C195" s="247" t="str">
        <f>+VLOOKUP(A195,bd_lista!$A$3:$C$592,3,FALSE)</f>
        <v>Aduana Nacional</v>
      </c>
      <c r="D195" s="389" t="str">
        <f>+C195</f>
        <v>Aduana Nacional</v>
      </c>
      <c r="E195" s="247" t="s">
        <v>1304</v>
      </c>
      <c r="F195" s="243">
        <f ca="1">+IFERROR(INDEX('Hoja de Trabajo para listado'!$A$155:$Z$1048576,MATCH($A195,'Hoja de Trabajo para listado'!$A$155:$A$1048576,0),MATCH((CUADRO!F$4&amp;$E195),'Hoja de Trabajo para listado'!$A$151:$Z$151,0)),0)+IFERROR(INDEX('Hoja de Trabajo para listado'!$AB$155:$BA$1048576,MATCH($A195,'Hoja de Trabajo para listado'!$AB$155:$AB$1048576,0),MATCH((CUADRO!F$4&amp;$E195),'Hoja de Trabajo para listado'!$AB$151:$BA$151,0)),0)+IFERROR(INDEX('Hoja de Trabajo para listado'!$BC$155:$CB$1048576,MATCH($A195,'Hoja de Trabajo para listado'!$BC$155:$BC$1048576,0),MATCH((CUADRO!F$4&amp;$E195),'Hoja de Trabajo para listado'!$BC$151:$CB$151,0)),0)+IFERROR(INDEX('Hoja de Trabajo para listado'!$DE$153:$DG$274,MATCH($A195,'Hoja de Trabajo para listado'!$DE$153:$DE$1048576,0),MATCH((CUADRO!F$4&amp;$E195),'Hoja de Trabajo para listado'!$DE$151:$DG$151,0)),0)+IFERROR(INDEX('Hoja de Trabajo para listado'!$CD$155:$DC$1048576,MATCH($A195,'Hoja de Trabajo para listado'!$CD$155:$CD$1048576,0),MATCH((CUADRO!F$4&amp;$E195),'Hoja de Trabajo para listado'!$CD$151:$DC$151,0)),0)</f>
        <v>0</v>
      </c>
      <c r="G195" s="243">
        <f ca="1">+IFERROR(INDEX('Hoja de Trabajo para listado'!$A$155:$Z$1048576,MATCH($A195,'Hoja de Trabajo para listado'!$A$155:$A$1048576,0),MATCH((CUADRO!G$4&amp;$E195),'Hoja de Trabajo para listado'!$A$151:$Z$151,0)),0)+IFERROR(INDEX('Hoja de Trabajo para listado'!$AB$155:$BA$1048576,MATCH($A195,'Hoja de Trabajo para listado'!$AB$155:$AB$1048576,0),MATCH((CUADRO!G$4&amp;$E195),'Hoja de Trabajo para listado'!$AB$151:$BA$151,0)),0)+IFERROR(INDEX('Hoja de Trabajo para listado'!$BC$155:$CB$1048576,MATCH($A195,'Hoja de Trabajo para listado'!$BC$155:$BC$1048576,0),MATCH((CUADRO!G$4&amp;$E195),'Hoja de Trabajo para listado'!$BC$151:$CB$151,0)),0)+IFERROR(INDEX('Hoja de Trabajo para listado'!$DE$153:$DG$274,MATCH($A195,'Hoja de Trabajo para listado'!$DE$153:$DE$1048576,0),MATCH((CUADRO!G$4&amp;$E195),'Hoja de Trabajo para listado'!$DE$151:$DG$151,0)),0)+IFERROR(INDEX('Hoja de Trabajo para listado'!$CD$155:$DC$1048576,MATCH($A195,'Hoja de Trabajo para listado'!$CD$155:$CD$1048576,0),MATCH((CUADRO!G$4&amp;$E195),'Hoja de Trabajo para listado'!$CD$151:$DC$151,0)),0)</f>
        <v>0</v>
      </c>
      <c r="H195" s="243">
        <f ca="1">+IFERROR(INDEX('Hoja de Trabajo para listado'!$A$155:$Z$1048576,MATCH($A195,'Hoja de Trabajo para listado'!$A$155:$A$1048576,0),MATCH((CUADRO!H$4&amp;$E195),'Hoja de Trabajo para listado'!$A$151:$Z$151,0)),0)+IFERROR(INDEX('Hoja de Trabajo para listado'!$AB$155:$BA$1048576,MATCH($A195,'Hoja de Trabajo para listado'!$AB$155:$AB$1048576,0),MATCH((CUADRO!H$4&amp;$E195),'Hoja de Trabajo para listado'!$AB$151:$BA$151,0)),0)+IFERROR(INDEX('Hoja de Trabajo para listado'!$BC$155:$CB$1048576,MATCH($A195,'Hoja de Trabajo para listado'!$BC$155:$BC$1048576,0),MATCH((CUADRO!H$4&amp;$E195),'Hoja de Trabajo para listado'!$BC$151:$CB$151,0)),0)+IFERROR(INDEX('Hoja de Trabajo para listado'!$DE$153:$DG$274,MATCH($A195,'Hoja de Trabajo para listado'!$DE$153:$DE$1048576,0),MATCH((CUADRO!H$4&amp;$E195),'Hoja de Trabajo para listado'!$DE$151:$DG$151,0)),0)+IFERROR(INDEX('Hoja de Trabajo para listado'!$CD$155:$DC$1048576,MATCH($A195,'Hoja de Trabajo para listado'!$CD$155:$CD$1048576,0),MATCH((CUADRO!H$4&amp;$E195),'Hoja de Trabajo para listado'!$CD$151:$DC$151,0)),0)</f>
        <v>38400</v>
      </c>
      <c r="I195" s="243">
        <f ca="1">+IFERROR(INDEX('Hoja de Trabajo para listado'!$A$155:$Z$1048576,MATCH($A195,'Hoja de Trabajo para listado'!$A$155:$A$1048576,0),MATCH((CUADRO!I$4&amp;$E195),'Hoja de Trabajo para listado'!$A$151:$Z$151,0)),0)+IFERROR(INDEX('Hoja de Trabajo para listado'!$AB$155:$BA$1048576,MATCH($A195,'Hoja de Trabajo para listado'!$AB$155:$AB$1048576,0),MATCH((CUADRO!I$4&amp;$E195),'Hoja de Trabajo para listado'!$AB$151:$BA$151,0)),0)+IFERROR(INDEX('Hoja de Trabajo para listado'!$BC$155:$CB$1048576,MATCH($A195,'Hoja de Trabajo para listado'!$BC$155:$BC$1048576,0),MATCH((CUADRO!I$4&amp;$E195),'Hoja de Trabajo para listado'!$BC$151:$CB$151,0)),0)+IFERROR(INDEX('Hoja de Trabajo para listado'!$DE$153:$DG$274,MATCH($A195,'Hoja de Trabajo para listado'!$DE$153:$DE$1048576,0),MATCH((CUADRO!I$4&amp;$E195),'Hoja de Trabajo para listado'!$DE$151:$DG$151,0)),0)+IFERROR(INDEX('Hoja de Trabajo para listado'!$CD$155:$DC$1048576,MATCH($A195,'Hoja de Trabajo para listado'!$CD$155:$CD$1048576,0),MATCH((CUADRO!I$4&amp;$E195),'Hoja de Trabajo para listado'!$CD$151:$DC$151,0)),0)</f>
        <v>0</v>
      </c>
      <c r="J195" s="243">
        <f ca="1">+IFERROR(INDEX('Hoja de Trabajo para listado'!$A$155:$Z$1048576,MATCH($A195,'Hoja de Trabajo para listado'!$A$155:$A$1048576,0),MATCH((CUADRO!J$4&amp;$E195),'Hoja de Trabajo para listado'!$A$151:$Z$151,0)),0)+IFERROR(INDEX('Hoja de Trabajo para listado'!$AB$155:$BA$1048576,MATCH($A195,'Hoja de Trabajo para listado'!$AB$155:$AB$1048576,0),MATCH((CUADRO!J$4&amp;$E195),'Hoja de Trabajo para listado'!$AB$151:$BA$151,0)),0)+IFERROR(INDEX('Hoja de Trabajo para listado'!$BC$155:$CB$1048576,MATCH($A195,'Hoja de Trabajo para listado'!$BC$155:$BC$1048576,0),MATCH((CUADRO!J$4&amp;$E195),'Hoja de Trabajo para listado'!$BC$151:$CB$151,0)),0)+IFERROR(INDEX('Hoja de Trabajo para listado'!$DE$153:$DG$274,MATCH($A195,'Hoja de Trabajo para listado'!$DE$153:$DE$1048576,0),MATCH((CUADRO!J$4&amp;$E195),'Hoja de Trabajo para listado'!$DE$151:$DG$151,0)),0)+IFERROR(INDEX('Hoja de Trabajo para listado'!$CD$155:$DC$1048576,MATCH($A195,'Hoja de Trabajo para listado'!$CD$155:$CD$1048576,0),MATCH((CUADRO!J$4&amp;$E195),'Hoja de Trabajo para listado'!$CD$151:$DC$151,0)),0)</f>
        <v>0</v>
      </c>
      <c r="K195" s="243">
        <f ca="1">+IFERROR(INDEX('Hoja de Trabajo para listado'!$A$155:$Z$1048576,MATCH($A195,'Hoja de Trabajo para listado'!$A$155:$A$1048576,0),MATCH((CUADRO!K$4&amp;$E195),'Hoja de Trabajo para listado'!$A$151:$Z$151,0)),0)+IFERROR(INDEX('Hoja de Trabajo para listado'!$AB$155:$BA$1048576,MATCH($A195,'Hoja de Trabajo para listado'!$AB$155:$AB$1048576,0),MATCH((CUADRO!K$4&amp;$E195),'Hoja de Trabajo para listado'!$AB$151:$BA$151,0)),0)+IFERROR(INDEX('Hoja de Trabajo para listado'!$BC$155:$CB$1048576,MATCH($A195,'Hoja de Trabajo para listado'!$BC$155:$BC$1048576,0),MATCH((CUADRO!K$4&amp;$E195),'Hoja de Trabajo para listado'!$BC$151:$CB$151,0)),0)+IFERROR(INDEX('Hoja de Trabajo para listado'!$DE$153:$DG$274,MATCH($A195,'Hoja de Trabajo para listado'!$DE$153:$DE$1048576,0),MATCH((CUADRO!K$4&amp;$E195),'Hoja de Trabajo para listado'!$DE$151:$DG$151,0)),0)+IFERROR(INDEX('Hoja de Trabajo para listado'!$CD$155:$DC$1048576,MATCH($A195,'Hoja de Trabajo para listado'!$CD$155:$CD$1048576,0),MATCH((CUADRO!K$4&amp;$E195),'Hoja de Trabajo para listado'!$CD$151:$DC$151,0)),0)</f>
        <v>0</v>
      </c>
      <c r="L195" s="243">
        <f ca="1">+IFERROR(INDEX('Hoja de Trabajo para listado'!$A$155:$Z$1048576,MATCH($A195,'Hoja de Trabajo para listado'!$A$155:$A$1048576,0),MATCH((CUADRO!L$4&amp;$E195),'Hoja de Trabajo para listado'!$A$151:$Z$151,0)),0)+IFERROR(INDEX('Hoja de Trabajo para listado'!$AB$155:$BA$1048576,MATCH($A195,'Hoja de Trabajo para listado'!$AB$155:$AB$1048576,0),MATCH((CUADRO!L$4&amp;$E195),'Hoja de Trabajo para listado'!$AB$151:$BA$151,0)),0)+IFERROR(INDEX('Hoja de Trabajo para listado'!$BC$155:$CB$1048576,MATCH($A195,'Hoja de Trabajo para listado'!$BC$155:$BC$1048576,0),MATCH((CUADRO!L$4&amp;$E195),'Hoja de Trabajo para listado'!$BC$151:$CB$151,0)),0)+IFERROR(INDEX('Hoja de Trabajo para listado'!$DE$153:$DG$274,MATCH($A195,'Hoja de Trabajo para listado'!$DE$153:$DE$1048576,0),MATCH((CUADRO!L$4&amp;$E195),'Hoja de Trabajo para listado'!$DE$151:$DG$151,0)),0)+IFERROR(INDEX('Hoja de Trabajo para listado'!$CD$155:$DC$1048576,MATCH($A195,'Hoja de Trabajo para listado'!$CD$155:$CD$1048576,0),MATCH((CUADRO!L$4&amp;$E195),'Hoja de Trabajo para listado'!$CD$151:$DC$151,0)),0)</f>
        <v>0</v>
      </c>
      <c r="M195" s="243">
        <f ca="1">+IFERROR(INDEX('Hoja de Trabajo para listado'!$A$155:$Z$1048576,MATCH($A195,'Hoja de Trabajo para listado'!$A$155:$A$1048576,0),MATCH((CUADRO!M$4&amp;$E195),'Hoja de Trabajo para listado'!$A$151:$Z$151,0)),0)+IFERROR(INDEX('Hoja de Trabajo para listado'!$AB$155:$BA$1048576,MATCH($A195,'Hoja de Trabajo para listado'!$AB$155:$AB$1048576,0),MATCH((CUADRO!M$4&amp;$E195),'Hoja de Trabajo para listado'!$AB$151:$BA$151,0)),0)+IFERROR(INDEX('Hoja de Trabajo para listado'!$BC$155:$CB$1048576,MATCH($A195,'Hoja de Trabajo para listado'!$BC$155:$BC$1048576,0),MATCH((CUADRO!M$4&amp;$E195),'Hoja de Trabajo para listado'!$BC$151:$CB$151,0)),0)+IFERROR(INDEX('Hoja de Trabajo para listado'!$DE$153:$DG$274,MATCH($A195,'Hoja de Trabajo para listado'!$DE$153:$DE$1048576,0),MATCH((CUADRO!M$4&amp;$E195),'Hoja de Trabajo para listado'!$DE$151:$DG$151,0)),0)+IFERROR(INDEX('Hoja de Trabajo para listado'!$CD$155:$DC$1048576,MATCH($A195,'Hoja de Trabajo para listado'!$CD$155:$CD$1048576,0),MATCH((CUADRO!M$4&amp;$E195),'Hoja de Trabajo para listado'!$CD$151:$DC$151,0)),0)</f>
        <v>0</v>
      </c>
      <c r="N195" s="243">
        <f ca="1">+IFERROR(INDEX('Hoja de Trabajo para listado'!$A$155:$Z$1048576,MATCH($A195,'Hoja de Trabajo para listado'!$A$155:$A$1048576,0),MATCH((CUADRO!N$4&amp;$E195),'Hoja de Trabajo para listado'!$A$151:$Z$151,0)),0)+IFERROR(INDEX('Hoja de Trabajo para listado'!$AB$155:$BA$1048576,MATCH($A195,'Hoja de Trabajo para listado'!$AB$155:$AB$1048576,0),MATCH((CUADRO!N$4&amp;$E195),'Hoja de Trabajo para listado'!$AB$151:$BA$151,0)),0)+IFERROR(INDEX('Hoja de Trabajo para listado'!$BC$155:$CB$1048576,MATCH($A195,'Hoja de Trabajo para listado'!$BC$155:$BC$1048576,0),MATCH((CUADRO!N$4&amp;$E195),'Hoja de Trabajo para listado'!$BC$151:$CB$151,0)),0)+IFERROR(INDEX('Hoja de Trabajo para listado'!$DE$153:$DG$274,MATCH($A195,'Hoja de Trabajo para listado'!$DE$153:$DE$1048576,0),MATCH((CUADRO!N$4&amp;$E195),'Hoja de Trabajo para listado'!$DE$151:$DG$151,0)),0)+IFERROR(INDEX('Hoja de Trabajo para listado'!$CD$155:$DC$1048576,MATCH($A195,'Hoja de Trabajo para listado'!$CD$155:$CD$1048576,0),MATCH((CUADRO!N$4&amp;$E195),'Hoja de Trabajo para listado'!$CD$151:$DC$151,0)),0)</f>
        <v>0</v>
      </c>
      <c r="O195" s="243">
        <f ca="1">+IFERROR(INDEX('Hoja de Trabajo para listado'!$A$155:$Z$1048576,MATCH($A195,'Hoja de Trabajo para listado'!$A$155:$A$1048576,0),MATCH((CUADRO!O$4&amp;$E195),'Hoja de Trabajo para listado'!$A$151:$Z$151,0)),0)+IFERROR(INDEX('Hoja de Trabajo para listado'!$AB$155:$BA$1048576,MATCH($A195,'Hoja de Trabajo para listado'!$AB$155:$AB$1048576,0),MATCH((CUADRO!O$4&amp;$E195),'Hoja de Trabajo para listado'!$AB$151:$BA$151,0)),0)+IFERROR(INDEX('Hoja de Trabajo para listado'!$BC$155:$CB$1048576,MATCH($A195,'Hoja de Trabajo para listado'!$BC$155:$BC$1048576,0),MATCH((CUADRO!O$4&amp;$E195),'Hoja de Trabajo para listado'!$BC$151:$CB$151,0)),0)+IFERROR(INDEX('Hoja de Trabajo para listado'!$DE$153:$DG$274,MATCH($A195,'Hoja de Trabajo para listado'!$DE$153:$DE$1048576,0),MATCH((CUADRO!O$4&amp;$E195),'Hoja de Trabajo para listado'!$DE$151:$DG$151,0)),0)+IFERROR(INDEX('Hoja de Trabajo para listado'!$CD$155:$DC$1048576,MATCH($A195,'Hoja de Trabajo para listado'!$CD$155:$CD$1048576,0),MATCH((CUADRO!O$4&amp;$E195),'Hoja de Trabajo para listado'!$CD$151:$DC$151,0)),0)</f>
        <v>0</v>
      </c>
      <c r="P195" s="243">
        <f ca="1">+IFERROR(INDEX('Hoja de Trabajo para listado'!$A$155:$Z$1048576,MATCH($A195,'Hoja de Trabajo para listado'!$A$155:$A$1048576,0),MATCH((CUADRO!P$4&amp;$E195),'Hoja de Trabajo para listado'!$A$151:$Z$151,0)),0)+IFERROR(INDEX('Hoja de Trabajo para listado'!$AB$155:$BA$1048576,MATCH($A195,'Hoja de Trabajo para listado'!$AB$155:$AB$1048576,0),MATCH((CUADRO!P$4&amp;$E195),'Hoja de Trabajo para listado'!$AB$151:$BA$151,0)),0)+IFERROR(INDEX('Hoja de Trabajo para listado'!$BC$155:$CB$1048576,MATCH($A195,'Hoja de Trabajo para listado'!$BC$155:$BC$1048576,0),MATCH((CUADRO!P$4&amp;$E195),'Hoja de Trabajo para listado'!$BC$151:$CB$151,0)),0)+IFERROR(INDEX('Hoja de Trabajo para listado'!$DE$153:$DG$274,MATCH($A195,'Hoja de Trabajo para listado'!$DE$153:$DE$1048576,0),MATCH((CUADRO!P$4&amp;$E195),'Hoja de Trabajo para listado'!$DE$151:$DG$151,0)),0)+IFERROR(INDEX('Hoja de Trabajo para listado'!$CD$155:$DC$1048576,MATCH($A195,'Hoja de Trabajo para listado'!$CD$155:$CD$1048576,0),MATCH((CUADRO!P$4&amp;$E195),'Hoja de Trabajo para listado'!$CD$151:$DC$151,0)),0)</f>
        <v>0</v>
      </c>
      <c r="Q195" s="243">
        <f ca="1">+IFERROR(INDEX('Hoja de Trabajo para listado'!$A$155:$Z$1048576,MATCH($A195,'Hoja de Trabajo para listado'!$A$155:$A$1048576,0),MATCH((CUADRO!Q$4&amp;$E195),'Hoja de Trabajo para listado'!$A$151:$Z$151,0)),0)+IFERROR(INDEX('Hoja de Trabajo para listado'!$AB$155:$BA$1048576,MATCH($A195,'Hoja de Trabajo para listado'!$AB$155:$AB$1048576,0),MATCH((CUADRO!Q$4&amp;$E195),'Hoja de Trabajo para listado'!$AB$151:$BA$151,0)),0)+IFERROR(INDEX('Hoja de Trabajo para listado'!$BC$155:$CB$1048576,MATCH($A195,'Hoja de Trabajo para listado'!$BC$155:$BC$1048576,0),MATCH((CUADRO!Q$4&amp;$E195),'Hoja de Trabajo para listado'!$BC$151:$CB$151,0)),0)+IFERROR(INDEX('Hoja de Trabajo para listado'!$DE$153:$DG$274,MATCH($A195,'Hoja de Trabajo para listado'!$DE$153:$DE$1048576,0),MATCH((CUADRO!Q$4&amp;$E195),'Hoja de Trabajo para listado'!$DE$151:$DG$151,0)),0)+IFERROR(INDEX('Hoja de Trabajo para listado'!$CD$155:$DC$1048576,MATCH($A195,'Hoja de Trabajo para listado'!$CD$155:$CD$1048576,0),MATCH((CUADRO!Q$4&amp;$E195),'Hoja de Trabajo para listado'!$CD$151:$DC$151,0)),0)</f>
        <v>0</v>
      </c>
      <c r="R195" s="243">
        <f t="shared" ca="1" si="7"/>
        <v>38400</v>
      </c>
      <c r="S195" s="243"/>
      <c r="T195" s="243">
        <f ca="1">+T196</f>
        <v>55168637.829999991</v>
      </c>
      <c r="U195" s="242">
        <f t="shared" si="8"/>
        <v>1</v>
      </c>
      <c r="V195" s="333" t="str">
        <f>+VLOOKUP(A195,bd_lista!$A$3:$E$592,5,FALSE)</f>
        <v>Instituciones Descentralizadas</v>
      </c>
      <c r="W195" s="387" t="str">
        <f>+V195</f>
        <v>Instituciones Descentralizadas</v>
      </c>
      <c r="X195" s="242">
        <f>+VLOOKUP(A195,[4]Sheet1!$A$13:$D$744,4,FALSE)</f>
        <v>35</v>
      </c>
      <c r="Y195" s="242" t="str">
        <f>+VLOOKUP(X195,bd_lista!$A$3:$C$592,3,FALSE)</f>
        <v>Ministerio de Economía y Finanzas Públicas</v>
      </c>
      <c r="Z195" s="294">
        <f>+X195</f>
        <v>35</v>
      </c>
      <c r="AA195" s="319" t="str">
        <f>+Y195</f>
        <v>Ministerio de Economía y Finanzas Públicas</v>
      </c>
    </row>
    <row r="196" spans="1:27" ht="15" customHeight="1">
      <c r="A196" s="32">
        <v>283</v>
      </c>
      <c r="B196" s="393"/>
      <c r="C196" s="333" t="str">
        <f>+VLOOKUP(A196,bd_lista!$A$3:$C$592,3,FALSE)</f>
        <v>Aduana Nacional</v>
      </c>
      <c r="D196" s="390"/>
      <c r="E196" s="333" t="s">
        <v>1305</v>
      </c>
      <c r="F196" s="245">
        <f ca="1">+IFERROR(INDEX('Hoja de Trabajo para listado'!$A$155:$Z$1048576,MATCH($A196,'Hoja de Trabajo para listado'!$A$155:$A$1048576,0),MATCH((CUADRO!F$4&amp;$E196),'Hoja de Trabajo para listado'!$A$151:$Z$151,0)),0)+IFERROR(INDEX('Hoja de Trabajo para listado'!$AB$155:$BA$1048576,MATCH($A196,'Hoja de Trabajo para listado'!$AB$155:$AB$1048576,0),MATCH((CUADRO!F$4&amp;$E196),'Hoja de Trabajo para listado'!$AB$151:$BA$151,0)),0)+IFERROR(INDEX('Hoja de Trabajo para listado'!$BC$155:$CB$1048576,MATCH($A196,'Hoja de Trabajo para listado'!$BC$155:$BC$1048576,0),MATCH((CUADRO!F$4&amp;$E196),'Hoja de Trabajo para listado'!$BC$151:$CB$151,0)),0)+IFERROR(INDEX('Hoja de Trabajo para listado'!$DE$153:$DG$274,MATCH($A196,'Hoja de Trabajo para listado'!$DE$153:$DE$1048576,0),MATCH((CUADRO!F$4&amp;$E196),'Hoja de Trabajo para listado'!$DE$151:$DG$151,0)),0)+IFERROR(INDEX('Hoja de Trabajo para listado'!$CD$155:$DC$1048576,MATCH($A196,'Hoja de Trabajo para listado'!$CD$155:$CD$1048576,0),MATCH((CUADRO!F$4&amp;$E196),'Hoja de Trabajo para listado'!$CD$151:$DC$151,0)),0)</f>
        <v>0</v>
      </c>
      <c r="G196" s="245">
        <f ca="1">+IFERROR(INDEX('Hoja de Trabajo para listado'!$A$155:$Z$1048576,MATCH($A196,'Hoja de Trabajo para listado'!$A$155:$A$1048576,0),MATCH((CUADRO!G$4&amp;$E196),'Hoja de Trabajo para listado'!$A$151:$Z$151,0)),0)+IFERROR(INDEX('Hoja de Trabajo para listado'!$AB$155:$BA$1048576,MATCH($A196,'Hoja de Trabajo para listado'!$AB$155:$AB$1048576,0),MATCH((CUADRO!G$4&amp;$E196),'Hoja de Trabajo para listado'!$AB$151:$BA$151,0)),0)+IFERROR(INDEX('Hoja de Trabajo para listado'!$BC$155:$CB$1048576,MATCH($A196,'Hoja de Trabajo para listado'!$BC$155:$BC$1048576,0),MATCH((CUADRO!G$4&amp;$E196),'Hoja de Trabajo para listado'!$BC$151:$CB$151,0)),0)+IFERROR(INDEX('Hoja de Trabajo para listado'!$DE$153:$DG$274,MATCH($A196,'Hoja de Trabajo para listado'!$DE$153:$DE$1048576,0),MATCH((CUADRO!G$4&amp;$E196),'Hoja de Trabajo para listado'!$DE$151:$DG$151,0)),0)+IFERROR(INDEX('Hoja de Trabajo para listado'!$CD$155:$DC$1048576,MATCH($A196,'Hoja de Trabajo para listado'!$CD$155:$CD$1048576,0),MATCH((CUADRO!G$4&amp;$E196),'Hoja de Trabajo para listado'!$CD$151:$DC$151,0)),0)</f>
        <v>0</v>
      </c>
      <c r="H196" s="245">
        <f ca="1">+IFERROR(INDEX('Hoja de Trabajo para listado'!$A$155:$Z$1048576,MATCH($A196,'Hoja de Trabajo para listado'!$A$155:$A$1048576,0),MATCH((CUADRO!H$4&amp;$E196),'Hoja de Trabajo para listado'!$A$151:$Z$151,0)),0)+IFERROR(INDEX('Hoja de Trabajo para listado'!$AB$155:$BA$1048576,MATCH($A196,'Hoja de Trabajo para listado'!$AB$155:$AB$1048576,0),MATCH((CUADRO!H$4&amp;$E196),'Hoja de Trabajo para listado'!$AB$151:$BA$151,0)),0)+IFERROR(INDEX('Hoja de Trabajo para listado'!$BC$155:$CB$1048576,MATCH($A196,'Hoja de Trabajo para listado'!$BC$155:$BC$1048576,0),MATCH((CUADRO!H$4&amp;$E196),'Hoja de Trabajo para listado'!$BC$151:$CB$151,0)),0)+IFERROR(INDEX('Hoja de Trabajo para listado'!$DE$153:$DG$274,MATCH($A196,'Hoja de Trabajo para listado'!$DE$153:$DE$1048576,0),MATCH((CUADRO!H$4&amp;$E196),'Hoja de Trabajo para listado'!$DE$151:$DG$151,0)),0)+IFERROR(INDEX('Hoja de Trabajo para listado'!$CD$155:$DC$1048576,MATCH($A196,'Hoja de Trabajo para listado'!$CD$155:$CD$1048576,0),MATCH((CUADRO!H$4&amp;$E196),'Hoja de Trabajo para listado'!$CD$151:$DC$151,0)),0)</f>
        <v>436830.25</v>
      </c>
      <c r="I196" s="245">
        <f ca="1">+IFERROR(INDEX('Hoja de Trabajo para listado'!$A$155:$Z$1048576,MATCH($A196,'Hoja de Trabajo para listado'!$A$155:$A$1048576,0),MATCH((CUADRO!I$4&amp;$E196),'Hoja de Trabajo para listado'!$A$151:$Z$151,0)),0)+IFERROR(INDEX('Hoja de Trabajo para listado'!$AB$155:$BA$1048576,MATCH($A196,'Hoja de Trabajo para listado'!$AB$155:$AB$1048576,0),MATCH((CUADRO!I$4&amp;$E196),'Hoja de Trabajo para listado'!$AB$151:$BA$151,0)),0)+IFERROR(INDEX('Hoja de Trabajo para listado'!$BC$155:$CB$1048576,MATCH($A196,'Hoja de Trabajo para listado'!$BC$155:$BC$1048576,0),MATCH((CUADRO!I$4&amp;$E196),'Hoja de Trabajo para listado'!$BC$151:$CB$151,0)),0)+IFERROR(INDEX('Hoja de Trabajo para listado'!$DE$153:$DG$274,MATCH($A196,'Hoja de Trabajo para listado'!$DE$153:$DE$1048576,0),MATCH((CUADRO!I$4&amp;$E196),'Hoja de Trabajo para listado'!$DE$151:$DG$151,0)),0)+IFERROR(INDEX('Hoja de Trabajo para listado'!$CD$155:$DC$1048576,MATCH($A196,'Hoja de Trabajo para listado'!$CD$155:$CD$1048576,0),MATCH((CUADRO!I$4&amp;$E196),'Hoja de Trabajo para listado'!$CD$151:$DC$151,0)),0)</f>
        <v>376961.64</v>
      </c>
      <c r="J196" s="245">
        <f ca="1">+IFERROR(INDEX('Hoja de Trabajo para listado'!$A$155:$Z$1048576,MATCH($A196,'Hoja de Trabajo para listado'!$A$155:$A$1048576,0),MATCH((CUADRO!J$4&amp;$E196),'Hoja de Trabajo para listado'!$A$151:$Z$151,0)),0)+IFERROR(INDEX('Hoja de Trabajo para listado'!$AB$155:$BA$1048576,MATCH($A196,'Hoja de Trabajo para listado'!$AB$155:$AB$1048576,0),MATCH((CUADRO!J$4&amp;$E196),'Hoja de Trabajo para listado'!$AB$151:$BA$151,0)),0)+IFERROR(INDEX('Hoja de Trabajo para listado'!$BC$155:$CB$1048576,MATCH($A196,'Hoja de Trabajo para listado'!$BC$155:$BC$1048576,0),MATCH((CUADRO!J$4&amp;$E196),'Hoja de Trabajo para listado'!$BC$151:$CB$151,0)),0)+IFERROR(INDEX('Hoja de Trabajo para listado'!$DE$153:$DG$274,MATCH($A196,'Hoja de Trabajo para listado'!$DE$153:$DE$1048576,0),MATCH((CUADRO!J$4&amp;$E196),'Hoja de Trabajo para listado'!$DE$151:$DG$151,0)),0)+IFERROR(INDEX('Hoja de Trabajo para listado'!$CD$155:$DC$1048576,MATCH($A196,'Hoja de Trabajo para listado'!$CD$155:$CD$1048576,0),MATCH((CUADRO!J$4&amp;$E196),'Hoja de Trabajo para listado'!$CD$151:$DC$151,0)),0)</f>
        <v>54316445.93999999</v>
      </c>
      <c r="K196" s="245">
        <f ca="1">+IFERROR(INDEX('Hoja de Trabajo para listado'!$A$155:$Z$1048576,MATCH($A196,'Hoja de Trabajo para listado'!$A$155:$A$1048576,0),MATCH((CUADRO!K$4&amp;$E196),'Hoja de Trabajo para listado'!$A$151:$Z$151,0)),0)+IFERROR(INDEX('Hoja de Trabajo para listado'!$AB$155:$BA$1048576,MATCH($A196,'Hoja de Trabajo para listado'!$AB$155:$AB$1048576,0),MATCH((CUADRO!K$4&amp;$E196),'Hoja de Trabajo para listado'!$AB$151:$BA$151,0)),0)+IFERROR(INDEX('Hoja de Trabajo para listado'!$BC$155:$CB$1048576,MATCH($A196,'Hoja de Trabajo para listado'!$BC$155:$BC$1048576,0),MATCH((CUADRO!K$4&amp;$E196),'Hoja de Trabajo para listado'!$BC$151:$CB$151,0)),0)+IFERROR(INDEX('Hoja de Trabajo para listado'!$DE$153:$DG$274,MATCH($A196,'Hoja de Trabajo para listado'!$DE$153:$DE$1048576,0),MATCH((CUADRO!K$4&amp;$E196),'Hoja de Trabajo para listado'!$DE$151:$DG$151,0)),0)+IFERROR(INDEX('Hoja de Trabajo para listado'!$CD$155:$DC$1048576,MATCH($A196,'Hoja de Trabajo para listado'!$CD$155:$CD$1048576,0),MATCH((CUADRO!K$4&amp;$E196),'Hoja de Trabajo para listado'!$CD$151:$DC$151,0)),0)</f>
        <v>0</v>
      </c>
      <c r="L196" s="245">
        <f ca="1">+IFERROR(INDEX('Hoja de Trabajo para listado'!$A$155:$Z$1048576,MATCH($A196,'Hoja de Trabajo para listado'!$A$155:$A$1048576,0),MATCH((CUADRO!L$4&amp;$E196),'Hoja de Trabajo para listado'!$A$151:$Z$151,0)),0)+IFERROR(INDEX('Hoja de Trabajo para listado'!$AB$155:$BA$1048576,MATCH($A196,'Hoja de Trabajo para listado'!$AB$155:$AB$1048576,0),MATCH((CUADRO!L$4&amp;$E196),'Hoja de Trabajo para listado'!$AB$151:$BA$151,0)),0)+IFERROR(INDEX('Hoja de Trabajo para listado'!$BC$155:$CB$1048576,MATCH($A196,'Hoja de Trabajo para listado'!$BC$155:$BC$1048576,0),MATCH((CUADRO!L$4&amp;$E196),'Hoja de Trabajo para listado'!$BC$151:$CB$151,0)),0)+IFERROR(INDEX('Hoja de Trabajo para listado'!$DE$153:$DG$274,MATCH($A196,'Hoja de Trabajo para listado'!$DE$153:$DE$1048576,0),MATCH((CUADRO!L$4&amp;$E196),'Hoja de Trabajo para listado'!$DE$151:$DG$151,0)),0)+IFERROR(INDEX('Hoja de Trabajo para listado'!$CD$155:$DC$1048576,MATCH($A196,'Hoja de Trabajo para listado'!$CD$155:$CD$1048576,0),MATCH((CUADRO!L$4&amp;$E196),'Hoja de Trabajo para listado'!$CD$151:$DC$151,0)),0)</f>
        <v>0</v>
      </c>
      <c r="M196" s="245">
        <f ca="1">+IFERROR(INDEX('Hoja de Trabajo para listado'!$A$155:$Z$1048576,MATCH($A196,'Hoja de Trabajo para listado'!$A$155:$A$1048576,0),MATCH((CUADRO!M$4&amp;$E196),'Hoja de Trabajo para listado'!$A$151:$Z$151,0)),0)+IFERROR(INDEX('Hoja de Trabajo para listado'!$AB$155:$BA$1048576,MATCH($A196,'Hoja de Trabajo para listado'!$AB$155:$AB$1048576,0),MATCH((CUADRO!M$4&amp;$E196),'Hoja de Trabajo para listado'!$AB$151:$BA$151,0)),0)+IFERROR(INDEX('Hoja de Trabajo para listado'!$BC$155:$CB$1048576,MATCH($A196,'Hoja de Trabajo para listado'!$BC$155:$BC$1048576,0),MATCH((CUADRO!M$4&amp;$E196),'Hoja de Trabajo para listado'!$BC$151:$CB$151,0)),0)+IFERROR(INDEX('Hoja de Trabajo para listado'!$DE$153:$DG$274,MATCH($A196,'Hoja de Trabajo para listado'!$DE$153:$DE$1048576,0),MATCH((CUADRO!M$4&amp;$E196),'Hoja de Trabajo para listado'!$DE$151:$DG$151,0)),0)+IFERROR(INDEX('Hoja de Trabajo para listado'!$CD$155:$DC$1048576,MATCH($A196,'Hoja de Trabajo para listado'!$CD$155:$CD$1048576,0),MATCH((CUADRO!M$4&amp;$E196),'Hoja de Trabajo para listado'!$CD$151:$DC$151,0)),0)</f>
        <v>0</v>
      </c>
      <c r="N196" s="245">
        <f ca="1">+IFERROR(INDEX('Hoja de Trabajo para listado'!$A$155:$Z$1048576,MATCH($A196,'Hoja de Trabajo para listado'!$A$155:$A$1048576,0),MATCH((CUADRO!N$4&amp;$E196),'Hoja de Trabajo para listado'!$A$151:$Z$151,0)),0)+IFERROR(INDEX('Hoja de Trabajo para listado'!$AB$155:$BA$1048576,MATCH($A196,'Hoja de Trabajo para listado'!$AB$155:$AB$1048576,0),MATCH((CUADRO!N$4&amp;$E196),'Hoja de Trabajo para listado'!$AB$151:$BA$151,0)),0)+IFERROR(INDEX('Hoja de Trabajo para listado'!$BC$155:$CB$1048576,MATCH($A196,'Hoja de Trabajo para listado'!$BC$155:$BC$1048576,0),MATCH((CUADRO!N$4&amp;$E196),'Hoja de Trabajo para listado'!$BC$151:$CB$151,0)),0)+IFERROR(INDEX('Hoja de Trabajo para listado'!$DE$153:$DG$274,MATCH($A196,'Hoja de Trabajo para listado'!$DE$153:$DE$1048576,0),MATCH((CUADRO!N$4&amp;$E196),'Hoja de Trabajo para listado'!$DE$151:$DG$151,0)),0)+IFERROR(INDEX('Hoja de Trabajo para listado'!$CD$155:$DC$1048576,MATCH($A196,'Hoja de Trabajo para listado'!$CD$155:$CD$1048576,0),MATCH((CUADRO!N$4&amp;$E196),'Hoja de Trabajo para listado'!$CD$151:$DC$151,0)),0)</f>
        <v>0</v>
      </c>
      <c r="O196" s="245">
        <f ca="1">+IFERROR(INDEX('Hoja de Trabajo para listado'!$A$155:$Z$1048576,MATCH($A196,'Hoja de Trabajo para listado'!$A$155:$A$1048576,0),MATCH((CUADRO!O$4&amp;$E196),'Hoja de Trabajo para listado'!$A$151:$Z$151,0)),0)+IFERROR(INDEX('Hoja de Trabajo para listado'!$AB$155:$BA$1048576,MATCH($A196,'Hoja de Trabajo para listado'!$AB$155:$AB$1048576,0),MATCH((CUADRO!O$4&amp;$E196),'Hoja de Trabajo para listado'!$AB$151:$BA$151,0)),0)+IFERROR(INDEX('Hoja de Trabajo para listado'!$BC$155:$CB$1048576,MATCH($A196,'Hoja de Trabajo para listado'!$BC$155:$BC$1048576,0),MATCH((CUADRO!O$4&amp;$E196),'Hoja de Trabajo para listado'!$BC$151:$CB$151,0)),0)+IFERROR(INDEX('Hoja de Trabajo para listado'!$DE$153:$DG$274,MATCH($A196,'Hoja de Trabajo para listado'!$DE$153:$DE$1048576,0),MATCH((CUADRO!O$4&amp;$E196),'Hoja de Trabajo para listado'!$DE$151:$DG$151,0)),0)+IFERROR(INDEX('Hoja de Trabajo para listado'!$CD$155:$DC$1048576,MATCH($A196,'Hoja de Trabajo para listado'!$CD$155:$CD$1048576,0),MATCH((CUADRO!O$4&amp;$E196),'Hoja de Trabajo para listado'!$CD$151:$DC$151,0)),0)</f>
        <v>0</v>
      </c>
      <c r="P196" s="245">
        <f ca="1">+IFERROR(INDEX('Hoja de Trabajo para listado'!$A$155:$Z$1048576,MATCH($A196,'Hoja de Trabajo para listado'!$A$155:$A$1048576,0),MATCH((CUADRO!P$4&amp;$E196),'Hoja de Trabajo para listado'!$A$151:$Z$151,0)),0)+IFERROR(INDEX('Hoja de Trabajo para listado'!$AB$155:$BA$1048576,MATCH($A196,'Hoja de Trabajo para listado'!$AB$155:$AB$1048576,0),MATCH((CUADRO!P$4&amp;$E196),'Hoja de Trabajo para listado'!$AB$151:$BA$151,0)),0)+IFERROR(INDEX('Hoja de Trabajo para listado'!$BC$155:$CB$1048576,MATCH($A196,'Hoja de Trabajo para listado'!$BC$155:$BC$1048576,0),MATCH((CUADRO!P$4&amp;$E196),'Hoja de Trabajo para listado'!$BC$151:$CB$151,0)),0)+IFERROR(INDEX('Hoja de Trabajo para listado'!$DE$153:$DG$274,MATCH($A196,'Hoja de Trabajo para listado'!$DE$153:$DE$1048576,0),MATCH((CUADRO!P$4&amp;$E196),'Hoja de Trabajo para listado'!$DE$151:$DG$151,0)),0)+IFERROR(INDEX('Hoja de Trabajo para listado'!$CD$155:$DC$1048576,MATCH($A196,'Hoja de Trabajo para listado'!$CD$155:$CD$1048576,0),MATCH((CUADRO!P$4&amp;$E196),'Hoja de Trabajo para listado'!$CD$151:$DC$151,0)),0)</f>
        <v>0</v>
      </c>
      <c r="Q196" s="245">
        <f ca="1">+IFERROR(INDEX('Hoja de Trabajo para listado'!$A$155:$Z$1048576,MATCH($A196,'Hoja de Trabajo para listado'!$A$155:$A$1048576,0),MATCH((CUADRO!Q$4&amp;$E196),'Hoja de Trabajo para listado'!$A$151:$Z$151,0)),0)+IFERROR(INDEX('Hoja de Trabajo para listado'!$AB$155:$BA$1048576,MATCH($A196,'Hoja de Trabajo para listado'!$AB$155:$AB$1048576,0),MATCH((CUADRO!Q$4&amp;$E196),'Hoja de Trabajo para listado'!$AB$151:$BA$151,0)),0)+IFERROR(INDEX('Hoja de Trabajo para listado'!$BC$155:$CB$1048576,MATCH($A196,'Hoja de Trabajo para listado'!$BC$155:$BC$1048576,0),MATCH((CUADRO!Q$4&amp;$E196),'Hoja de Trabajo para listado'!$BC$151:$CB$151,0)),0)+IFERROR(INDEX('Hoja de Trabajo para listado'!$DE$153:$DG$274,MATCH($A196,'Hoja de Trabajo para listado'!$DE$153:$DE$1048576,0),MATCH((CUADRO!Q$4&amp;$E196),'Hoja de Trabajo para listado'!$DE$151:$DG$151,0)),0)+IFERROR(INDEX('Hoja de Trabajo para listado'!$CD$155:$DC$1048576,MATCH($A196,'Hoja de Trabajo para listado'!$CD$155:$CD$1048576,0),MATCH((CUADRO!Q$4&amp;$E196),'Hoja de Trabajo para listado'!$CD$151:$DC$151,0)),0)</f>
        <v>0</v>
      </c>
      <c r="R196" s="245">
        <f t="shared" ca="1" si="7"/>
        <v>55130237.829999991</v>
      </c>
      <c r="S196" s="245">
        <f ca="1">+R195+R196</f>
        <v>55168637.829999991</v>
      </c>
      <c r="T196" s="245">
        <f ca="1">+S196</f>
        <v>55168637.829999991</v>
      </c>
      <c r="U196" s="244">
        <f t="shared" si="8"/>
        <v>2</v>
      </c>
      <c r="V196" s="333" t="str">
        <f>+VLOOKUP(A196,bd_lista!$A$3:$E$592,5,FALSE)</f>
        <v>Instituciones Descentralizadas</v>
      </c>
      <c r="W196" s="388"/>
      <c r="X196" s="242">
        <f>+VLOOKUP(A196,[4]Sheet1!$A$13:$D$744,4,FALSE)</f>
        <v>35</v>
      </c>
      <c r="Y196" s="242" t="str">
        <f>+VLOOKUP(X196,bd_lista!$A$3:$C$592,3,FALSE)</f>
        <v>Ministerio de Economía y Finanzas Públicas</v>
      </c>
      <c r="Z196" s="292"/>
      <c r="AA196" s="321"/>
    </row>
    <row r="197" spans="1:27" ht="15" customHeight="1">
      <c r="A197" s="251">
        <v>287</v>
      </c>
      <c r="B197" s="392">
        <f>+A197</f>
        <v>287</v>
      </c>
      <c r="C197" s="247" t="str">
        <f>+VLOOKUP(A197,bd_lista!$A$3:$C$592,3,FALSE)</f>
        <v>Fondo Nacional de Inversión Productiva y Social</v>
      </c>
      <c r="D197" s="389" t="str">
        <f>+C197</f>
        <v>Fondo Nacional de Inversión Productiva y Social</v>
      </c>
      <c r="E197" s="247" t="s">
        <v>1304</v>
      </c>
      <c r="F197" s="243">
        <f ca="1">+IFERROR(INDEX('Hoja de Trabajo para listado'!$A$155:$Z$1048576,MATCH($A197,'Hoja de Trabajo para listado'!$A$155:$A$1048576,0),MATCH((CUADRO!F$4&amp;$E197),'Hoja de Trabajo para listado'!$A$151:$Z$151,0)),0)+IFERROR(INDEX('Hoja de Trabajo para listado'!$AB$155:$BA$1048576,MATCH($A197,'Hoja de Trabajo para listado'!$AB$155:$AB$1048576,0),MATCH((CUADRO!F$4&amp;$E197),'Hoja de Trabajo para listado'!$AB$151:$BA$151,0)),0)+IFERROR(INDEX('Hoja de Trabajo para listado'!$BC$155:$CB$1048576,MATCH($A197,'Hoja de Trabajo para listado'!$BC$155:$BC$1048576,0),MATCH((CUADRO!F$4&amp;$E197),'Hoja de Trabajo para listado'!$BC$151:$CB$151,0)),0)+IFERROR(INDEX('Hoja de Trabajo para listado'!$DE$153:$DG$274,MATCH($A197,'Hoja de Trabajo para listado'!$DE$153:$DE$1048576,0),MATCH((CUADRO!F$4&amp;$E197),'Hoja de Trabajo para listado'!$DE$151:$DG$151,0)),0)+IFERROR(INDEX('Hoja de Trabajo para listado'!$CD$155:$DC$1048576,MATCH($A197,'Hoja de Trabajo para listado'!$CD$155:$CD$1048576,0),MATCH((CUADRO!F$4&amp;$E197),'Hoja de Trabajo para listado'!$CD$151:$DC$151,0)),0)</f>
        <v>0</v>
      </c>
      <c r="G197" s="243">
        <f ca="1">+IFERROR(INDEX('Hoja de Trabajo para listado'!$A$155:$Z$1048576,MATCH($A197,'Hoja de Trabajo para listado'!$A$155:$A$1048576,0),MATCH((CUADRO!G$4&amp;$E197),'Hoja de Trabajo para listado'!$A$151:$Z$151,0)),0)+IFERROR(INDEX('Hoja de Trabajo para listado'!$AB$155:$BA$1048576,MATCH($A197,'Hoja de Trabajo para listado'!$AB$155:$AB$1048576,0),MATCH((CUADRO!G$4&amp;$E197),'Hoja de Trabajo para listado'!$AB$151:$BA$151,0)),0)+IFERROR(INDEX('Hoja de Trabajo para listado'!$BC$155:$CB$1048576,MATCH($A197,'Hoja de Trabajo para listado'!$BC$155:$BC$1048576,0),MATCH((CUADRO!G$4&amp;$E197),'Hoja de Trabajo para listado'!$BC$151:$CB$151,0)),0)+IFERROR(INDEX('Hoja de Trabajo para listado'!$DE$153:$DG$274,MATCH($A197,'Hoja de Trabajo para listado'!$DE$153:$DE$1048576,0),MATCH((CUADRO!G$4&amp;$E197),'Hoja de Trabajo para listado'!$DE$151:$DG$151,0)),0)+IFERROR(INDEX('Hoja de Trabajo para listado'!$CD$155:$DC$1048576,MATCH($A197,'Hoja de Trabajo para listado'!$CD$155:$CD$1048576,0),MATCH((CUADRO!G$4&amp;$E197),'Hoja de Trabajo para listado'!$CD$151:$DC$151,0)),0)</f>
        <v>0</v>
      </c>
      <c r="H197" s="243">
        <f ca="1">+IFERROR(INDEX('Hoja de Trabajo para listado'!$A$155:$Z$1048576,MATCH($A197,'Hoja de Trabajo para listado'!$A$155:$A$1048576,0),MATCH((CUADRO!H$4&amp;$E197),'Hoja de Trabajo para listado'!$A$151:$Z$151,0)),0)+IFERROR(INDEX('Hoja de Trabajo para listado'!$AB$155:$BA$1048576,MATCH($A197,'Hoja de Trabajo para listado'!$AB$155:$AB$1048576,0),MATCH((CUADRO!H$4&amp;$E197),'Hoja de Trabajo para listado'!$AB$151:$BA$151,0)),0)+IFERROR(INDEX('Hoja de Trabajo para listado'!$BC$155:$CB$1048576,MATCH($A197,'Hoja de Trabajo para listado'!$BC$155:$BC$1048576,0),MATCH((CUADRO!H$4&amp;$E197),'Hoja de Trabajo para listado'!$BC$151:$CB$151,0)),0)+IFERROR(INDEX('Hoja de Trabajo para listado'!$DE$153:$DG$274,MATCH($A197,'Hoja de Trabajo para listado'!$DE$153:$DE$1048576,0),MATCH((CUADRO!H$4&amp;$E197),'Hoja de Trabajo para listado'!$DE$151:$DG$151,0)),0)+IFERROR(INDEX('Hoja de Trabajo para listado'!$CD$155:$DC$1048576,MATCH($A197,'Hoja de Trabajo para listado'!$CD$155:$CD$1048576,0),MATCH((CUADRO!H$4&amp;$E197),'Hoja de Trabajo para listado'!$CD$151:$DC$151,0)),0)</f>
        <v>0</v>
      </c>
      <c r="I197" s="243">
        <f ca="1">+IFERROR(INDEX('Hoja de Trabajo para listado'!$A$155:$Z$1048576,MATCH($A197,'Hoja de Trabajo para listado'!$A$155:$A$1048576,0),MATCH((CUADRO!I$4&amp;$E197),'Hoja de Trabajo para listado'!$A$151:$Z$151,0)),0)+IFERROR(INDEX('Hoja de Trabajo para listado'!$AB$155:$BA$1048576,MATCH($A197,'Hoja de Trabajo para listado'!$AB$155:$AB$1048576,0),MATCH((CUADRO!I$4&amp;$E197),'Hoja de Trabajo para listado'!$AB$151:$BA$151,0)),0)+IFERROR(INDEX('Hoja de Trabajo para listado'!$BC$155:$CB$1048576,MATCH($A197,'Hoja de Trabajo para listado'!$BC$155:$BC$1048576,0),MATCH((CUADRO!I$4&amp;$E197),'Hoja de Trabajo para listado'!$BC$151:$CB$151,0)),0)+IFERROR(INDEX('Hoja de Trabajo para listado'!$DE$153:$DG$274,MATCH($A197,'Hoja de Trabajo para listado'!$DE$153:$DE$1048576,0),MATCH((CUADRO!I$4&amp;$E197),'Hoja de Trabajo para listado'!$DE$151:$DG$151,0)),0)+IFERROR(INDEX('Hoja de Trabajo para listado'!$CD$155:$DC$1048576,MATCH($A197,'Hoja de Trabajo para listado'!$CD$155:$CD$1048576,0),MATCH((CUADRO!I$4&amp;$E197),'Hoja de Trabajo para listado'!$CD$151:$DC$151,0)),0)</f>
        <v>0</v>
      </c>
      <c r="J197" s="243">
        <f ca="1">+IFERROR(INDEX('Hoja de Trabajo para listado'!$A$155:$Z$1048576,MATCH($A197,'Hoja de Trabajo para listado'!$A$155:$A$1048576,0),MATCH((CUADRO!J$4&amp;$E197),'Hoja de Trabajo para listado'!$A$151:$Z$151,0)),0)+IFERROR(INDEX('Hoja de Trabajo para listado'!$AB$155:$BA$1048576,MATCH($A197,'Hoja de Trabajo para listado'!$AB$155:$AB$1048576,0),MATCH((CUADRO!J$4&amp;$E197),'Hoja de Trabajo para listado'!$AB$151:$BA$151,0)),0)+IFERROR(INDEX('Hoja de Trabajo para listado'!$BC$155:$CB$1048576,MATCH($A197,'Hoja de Trabajo para listado'!$BC$155:$BC$1048576,0),MATCH((CUADRO!J$4&amp;$E197),'Hoja de Trabajo para listado'!$BC$151:$CB$151,0)),0)+IFERROR(INDEX('Hoja de Trabajo para listado'!$DE$153:$DG$274,MATCH($A197,'Hoja de Trabajo para listado'!$DE$153:$DE$1048576,0),MATCH((CUADRO!J$4&amp;$E197),'Hoja de Trabajo para listado'!$DE$151:$DG$151,0)),0)+IFERROR(INDEX('Hoja de Trabajo para listado'!$CD$155:$DC$1048576,MATCH($A197,'Hoja de Trabajo para listado'!$CD$155:$CD$1048576,0),MATCH((CUADRO!J$4&amp;$E197),'Hoja de Trabajo para listado'!$CD$151:$DC$151,0)),0)</f>
        <v>44286</v>
      </c>
      <c r="K197" s="243">
        <f ca="1">+IFERROR(INDEX('Hoja de Trabajo para listado'!$A$155:$Z$1048576,MATCH($A197,'Hoja de Trabajo para listado'!$A$155:$A$1048576,0),MATCH((CUADRO!K$4&amp;$E197),'Hoja de Trabajo para listado'!$A$151:$Z$151,0)),0)+IFERROR(INDEX('Hoja de Trabajo para listado'!$AB$155:$BA$1048576,MATCH($A197,'Hoja de Trabajo para listado'!$AB$155:$AB$1048576,0),MATCH((CUADRO!K$4&amp;$E197),'Hoja de Trabajo para listado'!$AB$151:$BA$151,0)),0)+IFERROR(INDEX('Hoja de Trabajo para listado'!$BC$155:$CB$1048576,MATCH($A197,'Hoja de Trabajo para listado'!$BC$155:$BC$1048576,0),MATCH((CUADRO!K$4&amp;$E197),'Hoja de Trabajo para listado'!$BC$151:$CB$151,0)),0)+IFERROR(INDEX('Hoja de Trabajo para listado'!$DE$153:$DG$274,MATCH($A197,'Hoja de Trabajo para listado'!$DE$153:$DE$1048576,0),MATCH((CUADRO!K$4&amp;$E197),'Hoja de Trabajo para listado'!$DE$151:$DG$151,0)),0)+IFERROR(INDEX('Hoja de Trabajo para listado'!$CD$155:$DC$1048576,MATCH($A197,'Hoja de Trabajo para listado'!$CD$155:$CD$1048576,0),MATCH((CUADRO!K$4&amp;$E197),'Hoja de Trabajo para listado'!$CD$151:$DC$151,0)),0)</f>
        <v>0</v>
      </c>
      <c r="L197" s="243">
        <f ca="1">+IFERROR(INDEX('Hoja de Trabajo para listado'!$A$155:$Z$1048576,MATCH($A197,'Hoja de Trabajo para listado'!$A$155:$A$1048576,0),MATCH((CUADRO!L$4&amp;$E197),'Hoja de Trabajo para listado'!$A$151:$Z$151,0)),0)+IFERROR(INDEX('Hoja de Trabajo para listado'!$AB$155:$BA$1048576,MATCH($A197,'Hoja de Trabajo para listado'!$AB$155:$AB$1048576,0),MATCH((CUADRO!L$4&amp;$E197),'Hoja de Trabajo para listado'!$AB$151:$BA$151,0)),0)+IFERROR(INDEX('Hoja de Trabajo para listado'!$BC$155:$CB$1048576,MATCH($A197,'Hoja de Trabajo para listado'!$BC$155:$BC$1048576,0),MATCH((CUADRO!L$4&amp;$E197),'Hoja de Trabajo para listado'!$BC$151:$CB$151,0)),0)+IFERROR(INDEX('Hoja de Trabajo para listado'!$DE$153:$DG$274,MATCH($A197,'Hoja de Trabajo para listado'!$DE$153:$DE$1048576,0),MATCH((CUADRO!L$4&amp;$E197),'Hoja de Trabajo para listado'!$DE$151:$DG$151,0)),0)+IFERROR(INDEX('Hoja de Trabajo para listado'!$CD$155:$DC$1048576,MATCH($A197,'Hoja de Trabajo para listado'!$CD$155:$CD$1048576,0),MATCH((CUADRO!L$4&amp;$E197),'Hoja de Trabajo para listado'!$CD$151:$DC$151,0)),0)</f>
        <v>0</v>
      </c>
      <c r="M197" s="243">
        <f ca="1">+IFERROR(INDEX('Hoja de Trabajo para listado'!$A$155:$Z$1048576,MATCH($A197,'Hoja de Trabajo para listado'!$A$155:$A$1048576,0),MATCH((CUADRO!M$4&amp;$E197),'Hoja de Trabajo para listado'!$A$151:$Z$151,0)),0)+IFERROR(INDEX('Hoja de Trabajo para listado'!$AB$155:$BA$1048576,MATCH($A197,'Hoja de Trabajo para listado'!$AB$155:$AB$1048576,0),MATCH((CUADRO!M$4&amp;$E197),'Hoja de Trabajo para listado'!$AB$151:$BA$151,0)),0)+IFERROR(INDEX('Hoja de Trabajo para listado'!$BC$155:$CB$1048576,MATCH($A197,'Hoja de Trabajo para listado'!$BC$155:$BC$1048576,0),MATCH((CUADRO!M$4&amp;$E197),'Hoja de Trabajo para listado'!$BC$151:$CB$151,0)),0)+IFERROR(INDEX('Hoja de Trabajo para listado'!$DE$153:$DG$274,MATCH($A197,'Hoja de Trabajo para listado'!$DE$153:$DE$1048576,0),MATCH((CUADRO!M$4&amp;$E197),'Hoja de Trabajo para listado'!$DE$151:$DG$151,0)),0)+IFERROR(INDEX('Hoja de Trabajo para listado'!$CD$155:$DC$1048576,MATCH($A197,'Hoja de Trabajo para listado'!$CD$155:$CD$1048576,0),MATCH((CUADRO!M$4&amp;$E197),'Hoja de Trabajo para listado'!$CD$151:$DC$151,0)),0)</f>
        <v>0</v>
      </c>
      <c r="N197" s="243">
        <f ca="1">+IFERROR(INDEX('Hoja de Trabajo para listado'!$A$155:$Z$1048576,MATCH($A197,'Hoja de Trabajo para listado'!$A$155:$A$1048576,0),MATCH((CUADRO!N$4&amp;$E197),'Hoja de Trabajo para listado'!$A$151:$Z$151,0)),0)+IFERROR(INDEX('Hoja de Trabajo para listado'!$AB$155:$BA$1048576,MATCH($A197,'Hoja de Trabajo para listado'!$AB$155:$AB$1048576,0),MATCH((CUADRO!N$4&amp;$E197),'Hoja de Trabajo para listado'!$AB$151:$BA$151,0)),0)+IFERROR(INDEX('Hoja de Trabajo para listado'!$BC$155:$CB$1048576,MATCH($A197,'Hoja de Trabajo para listado'!$BC$155:$BC$1048576,0),MATCH((CUADRO!N$4&amp;$E197),'Hoja de Trabajo para listado'!$BC$151:$CB$151,0)),0)+IFERROR(INDEX('Hoja de Trabajo para listado'!$DE$153:$DG$274,MATCH($A197,'Hoja de Trabajo para listado'!$DE$153:$DE$1048576,0),MATCH((CUADRO!N$4&amp;$E197),'Hoja de Trabajo para listado'!$DE$151:$DG$151,0)),0)+IFERROR(INDEX('Hoja de Trabajo para listado'!$CD$155:$DC$1048576,MATCH($A197,'Hoja de Trabajo para listado'!$CD$155:$CD$1048576,0),MATCH((CUADRO!N$4&amp;$E197),'Hoja de Trabajo para listado'!$CD$151:$DC$151,0)),0)</f>
        <v>0</v>
      </c>
      <c r="O197" s="243">
        <f ca="1">+IFERROR(INDEX('Hoja de Trabajo para listado'!$A$155:$Z$1048576,MATCH($A197,'Hoja de Trabajo para listado'!$A$155:$A$1048576,0),MATCH((CUADRO!O$4&amp;$E197),'Hoja de Trabajo para listado'!$A$151:$Z$151,0)),0)+IFERROR(INDEX('Hoja de Trabajo para listado'!$AB$155:$BA$1048576,MATCH($A197,'Hoja de Trabajo para listado'!$AB$155:$AB$1048576,0),MATCH((CUADRO!O$4&amp;$E197),'Hoja de Trabajo para listado'!$AB$151:$BA$151,0)),0)+IFERROR(INDEX('Hoja de Trabajo para listado'!$BC$155:$CB$1048576,MATCH($A197,'Hoja de Trabajo para listado'!$BC$155:$BC$1048576,0),MATCH((CUADRO!O$4&amp;$E197),'Hoja de Trabajo para listado'!$BC$151:$CB$151,0)),0)+IFERROR(INDEX('Hoja de Trabajo para listado'!$DE$153:$DG$274,MATCH($A197,'Hoja de Trabajo para listado'!$DE$153:$DE$1048576,0),MATCH((CUADRO!O$4&amp;$E197),'Hoja de Trabajo para listado'!$DE$151:$DG$151,0)),0)+IFERROR(INDEX('Hoja de Trabajo para listado'!$CD$155:$DC$1048576,MATCH($A197,'Hoja de Trabajo para listado'!$CD$155:$CD$1048576,0),MATCH((CUADRO!O$4&amp;$E197),'Hoja de Trabajo para listado'!$CD$151:$DC$151,0)),0)</f>
        <v>0</v>
      </c>
      <c r="P197" s="243">
        <f ca="1">+IFERROR(INDEX('Hoja de Trabajo para listado'!$A$155:$Z$1048576,MATCH($A197,'Hoja de Trabajo para listado'!$A$155:$A$1048576,0),MATCH((CUADRO!P$4&amp;$E197),'Hoja de Trabajo para listado'!$A$151:$Z$151,0)),0)+IFERROR(INDEX('Hoja de Trabajo para listado'!$AB$155:$BA$1048576,MATCH($A197,'Hoja de Trabajo para listado'!$AB$155:$AB$1048576,0),MATCH((CUADRO!P$4&amp;$E197),'Hoja de Trabajo para listado'!$AB$151:$BA$151,0)),0)+IFERROR(INDEX('Hoja de Trabajo para listado'!$BC$155:$CB$1048576,MATCH($A197,'Hoja de Trabajo para listado'!$BC$155:$BC$1048576,0),MATCH((CUADRO!P$4&amp;$E197),'Hoja de Trabajo para listado'!$BC$151:$CB$151,0)),0)+IFERROR(INDEX('Hoja de Trabajo para listado'!$DE$153:$DG$274,MATCH($A197,'Hoja de Trabajo para listado'!$DE$153:$DE$1048576,0),MATCH((CUADRO!P$4&amp;$E197),'Hoja de Trabajo para listado'!$DE$151:$DG$151,0)),0)+IFERROR(INDEX('Hoja de Trabajo para listado'!$CD$155:$DC$1048576,MATCH($A197,'Hoja de Trabajo para listado'!$CD$155:$CD$1048576,0),MATCH((CUADRO!P$4&amp;$E197),'Hoja de Trabajo para listado'!$CD$151:$DC$151,0)),0)</f>
        <v>0</v>
      </c>
      <c r="Q197" s="243">
        <f ca="1">+IFERROR(INDEX('Hoja de Trabajo para listado'!$A$155:$Z$1048576,MATCH($A197,'Hoja de Trabajo para listado'!$A$155:$A$1048576,0),MATCH((CUADRO!Q$4&amp;$E197),'Hoja de Trabajo para listado'!$A$151:$Z$151,0)),0)+IFERROR(INDEX('Hoja de Trabajo para listado'!$AB$155:$BA$1048576,MATCH($A197,'Hoja de Trabajo para listado'!$AB$155:$AB$1048576,0),MATCH((CUADRO!Q$4&amp;$E197),'Hoja de Trabajo para listado'!$AB$151:$BA$151,0)),0)+IFERROR(INDEX('Hoja de Trabajo para listado'!$BC$155:$CB$1048576,MATCH($A197,'Hoja de Trabajo para listado'!$BC$155:$BC$1048576,0),MATCH((CUADRO!Q$4&amp;$E197),'Hoja de Trabajo para listado'!$BC$151:$CB$151,0)),0)+IFERROR(INDEX('Hoja de Trabajo para listado'!$DE$153:$DG$274,MATCH($A197,'Hoja de Trabajo para listado'!$DE$153:$DE$1048576,0),MATCH((CUADRO!Q$4&amp;$E197),'Hoja de Trabajo para listado'!$DE$151:$DG$151,0)),0)+IFERROR(INDEX('Hoja de Trabajo para listado'!$CD$155:$DC$1048576,MATCH($A197,'Hoja de Trabajo para listado'!$CD$155:$CD$1048576,0),MATCH((CUADRO!Q$4&amp;$E197),'Hoja de Trabajo para listado'!$CD$151:$DC$151,0)),0)</f>
        <v>0</v>
      </c>
      <c r="R197" s="243">
        <f t="shared" ref="R197:R260" ca="1" si="9">+SUM(F197:Q197)</f>
        <v>44286</v>
      </c>
      <c r="S197" s="243"/>
      <c r="T197" s="243">
        <f ca="1">+T198</f>
        <v>56840.08</v>
      </c>
      <c r="U197" s="242">
        <f t="shared" ref="U197:U260" si="10">+IF(E197="Débitos",1,2)</f>
        <v>1</v>
      </c>
      <c r="V197" s="333" t="str">
        <f>+VLOOKUP(A197,bd_lista!$A$3:$E$592,5,FALSE)</f>
        <v>Instituciones Descentralizadas</v>
      </c>
      <c r="W197" s="387" t="str">
        <f>+V197</f>
        <v>Instituciones Descentralizadas</v>
      </c>
      <c r="X197" s="242">
        <f>+VLOOKUP(A197,[4]Sheet1!$A$13:$D$744,4,FALSE)</f>
        <v>66</v>
      </c>
      <c r="Y197" s="242" t="str">
        <f>+VLOOKUP(X197,bd_lista!$A$3:$C$592,3,FALSE)</f>
        <v>Ministerio de Planificación del Desarrollo</v>
      </c>
      <c r="Z197" s="294">
        <f>+X197</f>
        <v>66</v>
      </c>
      <c r="AA197" s="319" t="str">
        <f>+Y197</f>
        <v>Ministerio de Planificación del Desarrollo</v>
      </c>
    </row>
    <row r="198" spans="1:27" ht="15" customHeight="1">
      <c r="A198" s="32">
        <v>287</v>
      </c>
      <c r="B198" s="393"/>
      <c r="C198" s="333" t="str">
        <f>+VLOOKUP(A198,bd_lista!$A$3:$C$592,3,FALSE)</f>
        <v>Fondo Nacional de Inversión Productiva y Social</v>
      </c>
      <c r="D198" s="390"/>
      <c r="E198" s="333" t="s">
        <v>1305</v>
      </c>
      <c r="F198" s="245">
        <f ca="1">+IFERROR(INDEX('Hoja de Trabajo para listado'!$A$155:$Z$1048576,MATCH($A198,'Hoja de Trabajo para listado'!$A$155:$A$1048576,0),MATCH((CUADRO!F$4&amp;$E198),'Hoja de Trabajo para listado'!$A$151:$Z$151,0)),0)+IFERROR(INDEX('Hoja de Trabajo para listado'!$AB$155:$BA$1048576,MATCH($A198,'Hoja de Trabajo para listado'!$AB$155:$AB$1048576,0),MATCH((CUADRO!F$4&amp;$E198),'Hoja de Trabajo para listado'!$AB$151:$BA$151,0)),0)+IFERROR(INDEX('Hoja de Trabajo para listado'!$BC$155:$CB$1048576,MATCH($A198,'Hoja de Trabajo para listado'!$BC$155:$BC$1048576,0),MATCH((CUADRO!F$4&amp;$E198),'Hoja de Trabajo para listado'!$BC$151:$CB$151,0)),0)+IFERROR(INDEX('Hoja de Trabajo para listado'!$DE$153:$DG$274,MATCH($A198,'Hoja de Trabajo para listado'!$DE$153:$DE$1048576,0),MATCH((CUADRO!F$4&amp;$E198),'Hoja de Trabajo para listado'!$DE$151:$DG$151,0)),0)+IFERROR(INDEX('Hoja de Trabajo para listado'!$CD$155:$DC$1048576,MATCH($A198,'Hoja de Trabajo para listado'!$CD$155:$CD$1048576,0),MATCH((CUADRO!F$4&amp;$E198),'Hoja de Trabajo para listado'!$CD$151:$DC$151,0)),0)</f>
        <v>0</v>
      </c>
      <c r="G198" s="245">
        <f ca="1">+IFERROR(INDEX('Hoja de Trabajo para listado'!$A$155:$Z$1048576,MATCH($A198,'Hoja de Trabajo para listado'!$A$155:$A$1048576,0),MATCH((CUADRO!G$4&amp;$E198),'Hoja de Trabajo para listado'!$A$151:$Z$151,0)),0)+IFERROR(INDEX('Hoja de Trabajo para listado'!$AB$155:$BA$1048576,MATCH($A198,'Hoja de Trabajo para listado'!$AB$155:$AB$1048576,0),MATCH((CUADRO!G$4&amp;$E198),'Hoja de Trabajo para listado'!$AB$151:$BA$151,0)),0)+IFERROR(INDEX('Hoja de Trabajo para listado'!$BC$155:$CB$1048576,MATCH($A198,'Hoja de Trabajo para listado'!$BC$155:$BC$1048576,0),MATCH((CUADRO!G$4&amp;$E198),'Hoja de Trabajo para listado'!$BC$151:$CB$151,0)),0)+IFERROR(INDEX('Hoja de Trabajo para listado'!$DE$153:$DG$274,MATCH($A198,'Hoja de Trabajo para listado'!$DE$153:$DE$1048576,0),MATCH((CUADRO!G$4&amp;$E198),'Hoja de Trabajo para listado'!$DE$151:$DG$151,0)),0)+IFERROR(INDEX('Hoja de Trabajo para listado'!$CD$155:$DC$1048576,MATCH($A198,'Hoja de Trabajo para listado'!$CD$155:$CD$1048576,0),MATCH((CUADRO!G$4&amp;$E198),'Hoja de Trabajo para listado'!$CD$151:$DC$151,0)),0)</f>
        <v>0</v>
      </c>
      <c r="H198" s="245">
        <f ca="1">+IFERROR(INDEX('Hoja de Trabajo para listado'!$A$155:$Z$1048576,MATCH($A198,'Hoja de Trabajo para listado'!$A$155:$A$1048576,0),MATCH((CUADRO!H$4&amp;$E198),'Hoja de Trabajo para listado'!$A$151:$Z$151,0)),0)+IFERROR(INDEX('Hoja de Trabajo para listado'!$AB$155:$BA$1048576,MATCH($A198,'Hoja de Trabajo para listado'!$AB$155:$AB$1048576,0),MATCH((CUADRO!H$4&amp;$E198),'Hoja de Trabajo para listado'!$AB$151:$BA$151,0)),0)+IFERROR(INDEX('Hoja de Trabajo para listado'!$BC$155:$CB$1048576,MATCH($A198,'Hoja de Trabajo para listado'!$BC$155:$BC$1048576,0),MATCH((CUADRO!H$4&amp;$E198),'Hoja de Trabajo para listado'!$BC$151:$CB$151,0)),0)+IFERROR(INDEX('Hoja de Trabajo para listado'!$DE$153:$DG$274,MATCH($A198,'Hoja de Trabajo para listado'!$DE$153:$DE$1048576,0),MATCH((CUADRO!H$4&amp;$E198),'Hoja de Trabajo para listado'!$DE$151:$DG$151,0)),0)+IFERROR(INDEX('Hoja de Trabajo para listado'!$CD$155:$DC$1048576,MATCH($A198,'Hoja de Trabajo para listado'!$CD$155:$CD$1048576,0),MATCH((CUADRO!H$4&amp;$E198),'Hoja de Trabajo para listado'!$CD$151:$DC$151,0)),0)</f>
        <v>0</v>
      </c>
      <c r="I198" s="245">
        <f ca="1">+IFERROR(INDEX('Hoja de Trabajo para listado'!$A$155:$Z$1048576,MATCH($A198,'Hoja de Trabajo para listado'!$A$155:$A$1048576,0),MATCH((CUADRO!I$4&amp;$E198),'Hoja de Trabajo para listado'!$A$151:$Z$151,0)),0)+IFERROR(INDEX('Hoja de Trabajo para listado'!$AB$155:$BA$1048576,MATCH($A198,'Hoja de Trabajo para listado'!$AB$155:$AB$1048576,0),MATCH((CUADRO!I$4&amp;$E198),'Hoja de Trabajo para listado'!$AB$151:$BA$151,0)),0)+IFERROR(INDEX('Hoja de Trabajo para listado'!$BC$155:$CB$1048576,MATCH($A198,'Hoja de Trabajo para listado'!$BC$155:$BC$1048576,0),MATCH((CUADRO!I$4&amp;$E198),'Hoja de Trabajo para listado'!$BC$151:$CB$151,0)),0)+IFERROR(INDEX('Hoja de Trabajo para listado'!$DE$153:$DG$274,MATCH($A198,'Hoja de Trabajo para listado'!$DE$153:$DE$1048576,0),MATCH((CUADRO!I$4&amp;$E198),'Hoja de Trabajo para listado'!$DE$151:$DG$151,0)),0)+IFERROR(INDEX('Hoja de Trabajo para listado'!$CD$155:$DC$1048576,MATCH($A198,'Hoja de Trabajo para listado'!$CD$155:$CD$1048576,0),MATCH((CUADRO!I$4&amp;$E198),'Hoja de Trabajo para listado'!$CD$151:$DC$151,0)),0)</f>
        <v>0</v>
      </c>
      <c r="J198" s="245">
        <f ca="1">+IFERROR(INDEX('Hoja de Trabajo para listado'!$A$155:$Z$1048576,MATCH($A198,'Hoja de Trabajo para listado'!$A$155:$A$1048576,0),MATCH((CUADRO!J$4&amp;$E198),'Hoja de Trabajo para listado'!$A$151:$Z$151,0)),0)+IFERROR(INDEX('Hoja de Trabajo para listado'!$AB$155:$BA$1048576,MATCH($A198,'Hoja de Trabajo para listado'!$AB$155:$AB$1048576,0),MATCH((CUADRO!J$4&amp;$E198),'Hoja de Trabajo para listado'!$AB$151:$BA$151,0)),0)+IFERROR(INDEX('Hoja de Trabajo para listado'!$BC$155:$CB$1048576,MATCH($A198,'Hoja de Trabajo para listado'!$BC$155:$BC$1048576,0),MATCH((CUADRO!J$4&amp;$E198),'Hoja de Trabajo para listado'!$BC$151:$CB$151,0)),0)+IFERROR(INDEX('Hoja de Trabajo para listado'!$DE$153:$DG$274,MATCH($A198,'Hoja de Trabajo para listado'!$DE$153:$DE$1048576,0),MATCH((CUADRO!J$4&amp;$E198),'Hoja de Trabajo para listado'!$DE$151:$DG$151,0)),0)+IFERROR(INDEX('Hoja de Trabajo para listado'!$CD$155:$DC$1048576,MATCH($A198,'Hoja de Trabajo para listado'!$CD$155:$CD$1048576,0),MATCH((CUADRO!J$4&amp;$E198),'Hoja de Trabajo para listado'!$CD$151:$DC$151,0)),0)</f>
        <v>12554.08</v>
      </c>
      <c r="K198" s="245">
        <f ca="1">+IFERROR(INDEX('Hoja de Trabajo para listado'!$A$155:$Z$1048576,MATCH($A198,'Hoja de Trabajo para listado'!$A$155:$A$1048576,0),MATCH((CUADRO!K$4&amp;$E198),'Hoja de Trabajo para listado'!$A$151:$Z$151,0)),0)+IFERROR(INDEX('Hoja de Trabajo para listado'!$AB$155:$BA$1048576,MATCH($A198,'Hoja de Trabajo para listado'!$AB$155:$AB$1048576,0),MATCH((CUADRO!K$4&amp;$E198),'Hoja de Trabajo para listado'!$AB$151:$BA$151,0)),0)+IFERROR(INDEX('Hoja de Trabajo para listado'!$BC$155:$CB$1048576,MATCH($A198,'Hoja de Trabajo para listado'!$BC$155:$BC$1048576,0),MATCH((CUADRO!K$4&amp;$E198),'Hoja de Trabajo para listado'!$BC$151:$CB$151,0)),0)+IFERROR(INDEX('Hoja de Trabajo para listado'!$DE$153:$DG$274,MATCH($A198,'Hoja de Trabajo para listado'!$DE$153:$DE$1048576,0),MATCH((CUADRO!K$4&amp;$E198),'Hoja de Trabajo para listado'!$DE$151:$DG$151,0)),0)+IFERROR(INDEX('Hoja de Trabajo para listado'!$CD$155:$DC$1048576,MATCH($A198,'Hoja de Trabajo para listado'!$CD$155:$CD$1048576,0),MATCH((CUADRO!K$4&amp;$E198),'Hoja de Trabajo para listado'!$CD$151:$DC$151,0)),0)</f>
        <v>0</v>
      </c>
      <c r="L198" s="245">
        <f ca="1">+IFERROR(INDEX('Hoja de Trabajo para listado'!$A$155:$Z$1048576,MATCH($A198,'Hoja de Trabajo para listado'!$A$155:$A$1048576,0),MATCH((CUADRO!L$4&amp;$E198),'Hoja de Trabajo para listado'!$A$151:$Z$151,0)),0)+IFERROR(INDEX('Hoja de Trabajo para listado'!$AB$155:$BA$1048576,MATCH($A198,'Hoja de Trabajo para listado'!$AB$155:$AB$1048576,0),MATCH((CUADRO!L$4&amp;$E198),'Hoja de Trabajo para listado'!$AB$151:$BA$151,0)),0)+IFERROR(INDEX('Hoja de Trabajo para listado'!$BC$155:$CB$1048576,MATCH($A198,'Hoja de Trabajo para listado'!$BC$155:$BC$1048576,0),MATCH((CUADRO!L$4&amp;$E198),'Hoja de Trabajo para listado'!$BC$151:$CB$151,0)),0)+IFERROR(INDEX('Hoja de Trabajo para listado'!$DE$153:$DG$274,MATCH($A198,'Hoja de Trabajo para listado'!$DE$153:$DE$1048576,0),MATCH((CUADRO!L$4&amp;$E198),'Hoja de Trabajo para listado'!$DE$151:$DG$151,0)),0)+IFERROR(INDEX('Hoja de Trabajo para listado'!$CD$155:$DC$1048576,MATCH($A198,'Hoja de Trabajo para listado'!$CD$155:$CD$1048576,0),MATCH((CUADRO!L$4&amp;$E198),'Hoja de Trabajo para listado'!$CD$151:$DC$151,0)),0)</f>
        <v>0</v>
      </c>
      <c r="M198" s="245">
        <f ca="1">+IFERROR(INDEX('Hoja de Trabajo para listado'!$A$155:$Z$1048576,MATCH($A198,'Hoja de Trabajo para listado'!$A$155:$A$1048576,0),MATCH((CUADRO!M$4&amp;$E198),'Hoja de Trabajo para listado'!$A$151:$Z$151,0)),0)+IFERROR(INDEX('Hoja de Trabajo para listado'!$AB$155:$BA$1048576,MATCH($A198,'Hoja de Trabajo para listado'!$AB$155:$AB$1048576,0),MATCH((CUADRO!M$4&amp;$E198),'Hoja de Trabajo para listado'!$AB$151:$BA$151,0)),0)+IFERROR(INDEX('Hoja de Trabajo para listado'!$BC$155:$CB$1048576,MATCH($A198,'Hoja de Trabajo para listado'!$BC$155:$BC$1048576,0),MATCH((CUADRO!M$4&amp;$E198),'Hoja de Trabajo para listado'!$BC$151:$CB$151,0)),0)+IFERROR(INDEX('Hoja de Trabajo para listado'!$DE$153:$DG$274,MATCH($A198,'Hoja de Trabajo para listado'!$DE$153:$DE$1048576,0),MATCH((CUADRO!M$4&amp;$E198),'Hoja de Trabajo para listado'!$DE$151:$DG$151,0)),0)+IFERROR(INDEX('Hoja de Trabajo para listado'!$CD$155:$DC$1048576,MATCH($A198,'Hoja de Trabajo para listado'!$CD$155:$CD$1048576,0),MATCH((CUADRO!M$4&amp;$E198),'Hoja de Trabajo para listado'!$CD$151:$DC$151,0)),0)</f>
        <v>0</v>
      </c>
      <c r="N198" s="245">
        <f ca="1">+IFERROR(INDEX('Hoja de Trabajo para listado'!$A$155:$Z$1048576,MATCH($A198,'Hoja de Trabajo para listado'!$A$155:$A$1048576,0),MATCH((CUADRO!N$4&amp;$E198),'Hoja de Trabajo para listado'!$A$151:$Z$151,0)),0)+IFERROR(INDEX('Hoja de Trabajo para listado'!$AB$155:$BA$1048576,MATCH($A198,'Hoja de Trabajo para listado'!$AB$155:$AB$1048576,0),MATCH((CUADRO!N$4&amp;$E198),'Hoja de Trabajo para listado'!$AB$151:$BA$151,0)),0)+IFERROR(INDEX('Hoja de Trabajo para listado'!$BC$155:$CB$1048576,MATCH($A198,'Hoja de Trabajo para listado'!$BC$155:$BC$1048576,0),MATCH((CUADRO!N$4&amp;$E198),'Hoja de Trabajo para listado'!$BC$151:$CB$151,0)),0)+IFERROR(INDEX('Hoja de Trabajo para listado'!$DE$153:$DG$274,MATCH($A198,'Hoja de Trabajo para listado'!$DE$153:$DE$1048576,0),MATCH((CUADRO!N$4&amp;$E198),'Hoja de Trabajo para listado'!$DE$151:$DG$151,0)),0)+IFERROR(INDEX('Hoja de Trabajo para listado'!$CD$155:$DC$1048576,MATCH($A198,'Hoja de Trabajo para listado'!$CD$155:$CD$1048576,0),MATCH((CUADRO!N$4&amp;$E198),'Hoja de Trabajo para listado'!$CD$151:$DC$151,0)),0)</f>
        <v>0</v>
      </c>
      <c r="O198" s="245">
        <f ca="1">+IFERROR(INDEX('Hoja de Trabajo para listado'!$A$155:$Z$1048576,MATCH($A198,'Hoja de Trabajo para listado'!$A$155:$A$1048576,0),MATCH((CUADRO!O$4&amp;$E198),'Hoja de Trabajo para listado'!$A$151:$Z$151,0)),0)+IFERROR(INDEX('Hoja de Trabajo para listado'!$AB$155:$BA$1048576,MATCH($A198,'Hoja de Trabajo para listado'!$AB$155:$AB$1048576,0),MATCH((CUADRO!O$4&amp;$E198),'Hoja de Trabajo para listado'!$AB$151:$BA$151,0)),0)+IFERROR(INDEX('Hoja de Trabajo para listado'!$BC$155:$CB$1048576,MATCH($A198,'Hoja de Trabajo para listado'!$BC$155:$BC$1048576,0),MATCH((CUADRO!O$4&amp;$E198),'Hoja de Trabajo para listado'!$BC$151:$CB$151,0)),0)+IFERROR(INDEX('Hoja de Trabajo para listado'!$DE$153:$DG$274,MATCH($A198,'Hoja de Trabajo para listado'!$DE$153:$DE$1048576,0),MATCH((CUADRO!O$4&amp;$E198),'Hoja de Trabajo para listado'!$DE$151:$DG$151,0)),0)+IFERROR(INDEX('Hoja de Trabajo para listado'!$CD$155:$DC$1048576,MATCH($A198,'Hoja de Trabajo para listado'!$CD$155:$CD$1048576,0),MATCH((CUADRO!O$4&amp;$E198),'Hoja de Trabajo para listado'!$CD$151:$DC$151,0)),0)</f>
        <v>0</v>
      </c>
      <c r="P198" s="245">
        <f ca="1">+IFERROR(INDEX('Hoja de Trabajo para listado'!$A$155:$Z$1048576,MATCH($A198,'Hoja de Trabajo para listado'!$A$155:$A$1048576,0),MATCH((CUADRO!P$4&amp;$E198),'Hoja de Trabajo para listado'!$A$151:$Z$151,0)),0)+IFERROR(INDEX('Hoja de Trabajo para listado'!$AB$155:$BA$1048576,MATCH($A198,'Hoja de Trabajo para listado'!$AB$155:$AB$1048576,0),MATCH((CUADRO!P$4&amp;$E198),'Hoja de Trabajo para listado'!$AB$151:$BA$151,0)),0)+IFERROR(INDEX('Hoja de Trabajo para listado'!$BC$155:$CB$1048576,MATCH($A198,'Hoja de Trabajo para listado'!$BC$155:$BC$1048576,0),MATCH((CUADRO!P$4&amp;$E198),'Hoja de Trabajo para listado'!$BC$151:$CB$151,0)),0)+IFERROR(INDEX('Hoja de Trabajo para listado'!$DE$153:$DG$274,MATCH($A198,'Hoja de Trabajo para listado'!$DE$153:$DE$1048576,0),MATCH((CUADRO!P$4&amp;$E198),'Hoja de Trabajo para listado'!$DE$151:$DG$151,0)),0)+IFERROR(INDEX('Hoja de Trabajo para listado'!$CD$155:$DC$1048576,MATCH($A198,'Hoja de Trabajo para listado'!$CD$155:$CD$1048576,0),MATCH((CUADRO!P$4&amp;$E198),'Hoja de Trabajo para listado'!$CD$151:$DC$151,0)),0)</f>
        <v>0</v>
      </c>
      <c r="Q198" s="245">
        <f ca="1">+IFERROR(INDEX('Hoja de Trabajo para listado'!$A$155:$Z$1048576,MATCH($A198,'Hoja de Trabajo para listado'!$A$155:$A$1048576,0),MATCH((CUADRO!Q$4&amp;$E198),'Hoja de Trabajo para listado'!$A$151:$Z$151,0)),0)+IFERROR(INDEX('Hoja de Trabajo para listado'!$AB$155:$BA$1048576,MATCH($A198,'Hoja de Trabajo para listado'!$AB$155:$AB$1048576,0),MATCH((CUADRO!Q$4&amp;$E198),'Hoja de Trabajo para listado'!$AB$151:$BA$151,0)),0)+IFERROR(INDEX('Hoja de Trabajo para listado'!$BC$155:$CB$1048576,MATCH($A198,'Hoja de Trabajo para listado'!$BC$155:$BC$1048576,0),MATCH((CUADRO!Q$4&amp;$E198),'Hoja de Trabajo para listado'!$BC$151:$CB$151,0)),0)+IFERROR(INDEX('Hoja de Trabajo para listado'!$DE$153:$DG$274,MATCH($A198,'Hoja de Trabajo para listado'!$DE$153:$DE$1048576,0),MATCH((CUADRO!Q$4&amp;$E198),'Hoja de Trabajo para listado'!$DE$151:$DG$151,0)),0)+IFERROR(INDEX('Hoja de Trabajo para listado'!$CD$155:$DC$1048576,MATCH($A198,'Hoja de Trabajo para listado'!$CD$155:$CD$1048576,0),MATCH((CUADRO!Q$4&amp;$E198),'Hoja de Trabajo para listado'!$CD$151:$DC$151,0)),0)</f>
        <v>0</v>
      </c>
      <c r="R198" s="245">
        <f t="shared" ca="1" si="9"/>
        <v>12554.08</v>
      </c>
      <c r="S198" s="245">
        <f ca="1">+R197+R198</f>
        <v>56840.08</v>
      </c>
      <c r="T198" s="245">
        <f ca="1">+S198</f>
        <v>56840.08</v>
      </c>
      <c r="U198" s="244">
        <f t="shared" si="10"/>
        <v>2</v>
      </c>
      <c r="V198" s="333" t="str">
        <f>+VLOOKUP(A198,bd_lista!$A$3:$E$592,5,FALSE)</f>
        <v>Instituciones Descentralizadas</v>
      </c>
      <c r="W198" s="388"/>
      <c r="X198" s="242">
        <f>+VLOOKUP(A198,[4]Sheet1!$A$13:$D$744,4,FALSE)</f>
        <v>66</v>
      </c>
      <c r="Y198" s="242" t="str">
        <f>+VLOOKUP(X198,bd_lista!$A$3:$C$592,3,FALSE)</f>
        <v>Ministerio de Planificación del Desarrollo</v>
      </c>
      <c r="Z198" s="292"/>
      <c r="AA198" s="321"/>
    </row>
    <row r="199" spans="1:27" customFormat="1" ht="15" customHeight="1">
      <c r="A199" s="251">
        <v>288</v>
      </c>
      <c r="B199" s="392">
        <f>+A199</f>
        <v>288</v>
      </c>
      <c r="C199" s="247" t="str">
        <f>+VLOOKUP(A199,bd_lista!$A$3:$C$592,3,FALSE)</f>
        <v>Servicio Nacional de Riego</v>
      </c>
      <c r="D199" s="389" t="str">
        <f>+C199</f>
        <v>Servicio Nacional de Riego</v>
      </c>
      <c r="E199" s="247" t="s">
        <v>1304</v>
      </c>
      <c r="F199" s="243">
        <f ca="1">+IFERROR(INDEX('Hoja de Trabajo para listado'!$A$155:$Z$1048576,MATCH($A199,'Hoja de Trabajo para listado'!$A$155:$A$1048576,0),MATCH((CUADRO!F$4&amp;$E199),'Hoja de Trabajo para listado'!$A$151:$Z$151,0)),0)+IFERROR(INDEX('Hoja de Trabajo para listado'!$AB$155:$BA$1048576,MATCH($A199,'Hoja de Trabajo para listado'!$AB$155:$AB$1048576,0),MATCH((CUADRO!F$4&amp;$E199),'Hoja de Trabajo para listado'!$AB$151:$BA$151,0)),0)+IFERROR(INDEX('Hoja de Trabajo para listado'!$BC$155:$CB$1048576,MATCH($A199,'Hoja de Trabajo para listado'!$BC$155:$BC$1048576,0),MATCH((CUADRO!F$4&amp;$E199),'Hoja de Trabajo para listado'!$BC$151:$CB$151,0)),0)+IFERROR(INDEX('Hoja de Trabajo para listado'!$DE$153:$DG$274,MATCH($A199,'Hoja de Trabajo para listado'!$DE$153:$DE$1048576,0),MATCH((CUADRO!F$4&amp;$E199),'Hoja de Trabajo para listado'!$DE$151:$DG$151,0)),0)+IFERROR(INDEX('Hoja de Trabajo para listado'!$CD$155:$DC$1048576,MATCH($A199,'Hoja de Trabajo para listado'!$CD$155:$CD$1048576,0),MATCH((CUADRO!F$4&amp;$E199),'Hoja de Trabajo para listado'!$CD$151:$DC$151,0)),0)</f>
        <v>0</v>
      </c>
      <c r="G199" s="243">
        <f ca="1">+IFERROR(INDEX('Hoja de Trabajo para listado'!$A$155:$Z$1048576,MATCH($A199,'Hoja de Trabajo para listado'!$A$155:$A$1048576,0),MATCH((CUADRO!G$4&amp;$E199),'Hoja de Trabajo para listado'!$A$151:$Z$151,0)),0)+IFERROR(INDEX('Hoja de Trabajo para listado'!$AB$155:$BA$1048576,MATCH($A199,'Hoja de Trabajo para listado'!$AB$155:$AB$1048576,0),MATCH((CUADRO!G$4&amp;$E199),'Hoja de Trabajo para listado'!$AB$151:$BA$151,0)),0)+IFERROR(INDEX('Hoja de Trabajo para listado'!$BC$155:$CB$1048576,MATCH($A199,'Hoja de Trabajo para listado'!$BC$155:$BC$1048576,0),MATCH((CUADRO!G$4&amp;$E199),'Hoja de Trabajo para listado'!$BC$151:$CB$151,0)),0)+IFERROR(INDEX('Hoja de Trabajo para listado'!$DE$153:$DG$274,MATCH($A199,'Hoja de Trabajo para listado'!$DE$153:$DE$1048576,0),MATCH((CUADRO!G$4&amp;$E199),'Hoja de Trabajo para listado'!$DE$151:$DG$151,0)),0)+IFERROR(INDEX('Hoja de Trabajo para listado'!$CD$155:$DC$1048576,MATCH($A199,'Hoja de Trabajo para listado'!$CD$155:$CD$1048576,0),MATCH((CUADRO!G$4&amp;$E199),'Hoja de Trabajo para listado'!$CD$151:$DC$151,0)),0)</f>
        <v>0</v>
      </c>
      <c r="H199" s="243">
        <f ca="1">+IFERROR(INDEX('Hoja de Trabajo para listado'!$A$155:$Z$1048576,MATCH($A199,'Hoja de Trabajo para listado'!$A$155:$A$1048576,0),MATCH((CUADRO!H$4&amp;$E199),'Hoja de Trabajo para listado'!$A$151:$Z$151,0)),0)+IFERROR(INDEX('Hoja de Trabajo para listado'!$AB$155:$BA$1048576,MATCH($A199,'Hoja de Trabajo para listado'!$AB$155:$AB$1048576,0),MATCH((CUADRO!H$4&amp;$E199),'Hoja de Trabajo para listado'!$AB$151:$BA$151,0)),0)+IFERROR(INDEX('Hoja de Trabajo para listado'!$BC$155:$CB$1048576,MATCH($A199,'Hoja de Trabajo para listado'!$BC$155:$BC$1048576,0),MATCH((CUADRO!H$4&amp;$E199),'Hoja de Trabajo para listado'!$BC$151:$CB$151,0)),0)+IFERROR(INDEX('Hoja de Trabajo para listado'!$DE$153:$DG$274,MATCH($A199,'Hoja de Trabajo para listado'!$DE$153:$DE$1048576,0),MATCH((CUADRO!H$4&amp;$E199),'Hoja de Trabajo para listado'!$DE$151:$DG$151,0)),0)+IFERROR(INDEX('Hoja de Trabajo para listado'!$CD$155:$DC$1048576,MATCH($A199,'Hoja de Trabajo para listado'!$CD$155:$CD$1048576,0),MATCH((CUADRO!H$4&amp;$E199),'Hoja de Trabajo para listado'!$CD$151:$DC$151,0)),0)</f>
        <v>0</v>
      </c>
      <c r="I199" s="243">
        <f ca="1">+IFERROR(INDEX('Hoja de Trabajo para listado'!$A$155:$Z$1048576,MATCH($A199,'Hoja de Trabajo para listado'!$A$155:$A$1048576,0),MATCH((CUADRO!I$4&amp;$E199),'Hoja de Trabajo para listado'!$A$151:$Z$151,0)),0)+IFERROR(INDEX('Hoja de Trabajo para listado'!$AB$155:$BA$1048576,MATCH($A199,'Hoja de Trabajo para listado'!$AB$155:$AB$1048576,0),MATCH((CUADRO!I$4&amp;$E199),'Hoja de Trabajo para listado'!$AB$151:$BA$151,0)),0)+IFERROR(INDEX('Hoja de Trabajo para listado'!$BC$155:$CB$1048576,MATCH($A199,'Hoja de Trabajo para listado'!$BC$155:$BC$1048576,0),MATCH((CUADRO!I$4&amp;$E199),'Hoja de Trabajo para listado'!$BC$151:$CB$151,0)),0)+IFERROR(INDEX('Hoja de Trabajo para listado'!$DE$153:$DG$274,MATCH($A199,'Hoja de Trabajo para listado'!$DE$153:$DE$1048576,0),MATCH((CUADRO!I$4&amp;$E199),'Hoja de Trabajo para listado'!$DE$151:$DG$151,0)),0)+IFERROR(INDEX('Hoja de Trabajo para listado'!$CD$155:$DC$1048576,MATCH($A199,'Hoja de Trabajo para listado'!$CD$155:$CD$1048576,0),MATCH((CUADRO!I$4&amp;$E199),'Hoja de Trabajo para listado'!$CD$151:$DC$151,0)),0)</f>
        <v>0</v>
      </c>
      <c r="J199" s="243">
        <f ca="1">+IFERROR(INDEX('Hoja de Trabajo para listado'!$A$155:$Z$1048576,MATCH($A199,'Hoja de Trabajo para listado'!$A$155:$A$1048576,0),MATCH((CUADRO!J$4&amp;$E199),'Hoja de Trabajo para listado'!$A$151:$Z$151,0)),0)+IFERROR(INDEX('Hoja de Trabajo para listado'!$AB$155:$BA$1048576,MATCH($A199,'Hoja de Trabajo para listado'!$AB$155:$AB$1048576,0),MATCH((CUADRO!J$4&amp;$E199),'Hoja de Trabajo para listado'!$AB$151:$BA$151,0)),0)+IFERROR(INDEX('Hoja de Trabajo para listado'!$BC$155:$CB$1048576,MATCH($A199,'Hoja de Trabajo para listado'!$BC$155:$BC$1048576,0),MATCH((CUADRO!J$4&amp;$E199),'Hoja de Trabajo para listado'!$BC$151:$CB$151,0)),0)+IFERROR(INDEX('Hoja de Trabajo para listado'!$DE$153:$DG$274,MATCH($A199,'Hoja de Trabajo para listado'!$DE$153:$DE$1048576,0),MATCH((CUADRO!J$4&amp;$E199),'Hoja de Trabajo para listado'!$DE$151:$DG$151,0)),0)+IFERROR(INDEX('Hoja de Trabajo para listado'!$CD$155:$DC$1048576,MATCH($A199,'Hoja de Trabajo para listado'!$CD$155:$CD$1048576,0),MATCH((CUADRO!J$4&amp;$E199),'Hoja de Trabajo para listado'!$CD$151:$DC$151,0)),0)</f>
        <v>0</v>
      </c>
      <c r="K199" s="243">
        <f ca="1">+IFERROR(INDEX('Hoja de Trabajo para listado'!$A$155:$Z$1048576,MATCH($A199,'Hoja de Trabajo para listado'!$A$155:$A$1048576,0),MATCH((CUADRO!K$4&amp;$E199),'Hoja de Trabajo para listado'!$A$151:$Z$151,0)),0)+IFERROR(INDEX('Hoja de Trabajo para listado'!$AB$155:$BA$1048576,MATCH($A199,'Hoja de Trabajo para listado'!$AB$155:$AB$1048576,0),MATCH((CUADRO!K$4&amp;$E199),'Hoja de Trabajo para listado'!$AB$151:$BA$151,0)),0)+IFERROR(INDEX('Hoja de Trabajo para listado'!$BC$155:$CB$1048576,MATCH($A199,'Hoja de Trabajo para listado'!$BC$155:$BC$1048576,0),MATCH((CUADRO!K$4&amp;$E199),'Hoja de Trabajo para listado'!$BC$151:$CB$151,0)),0)+IFERROR(INDEX('Hoja de Trabajo para listado'!$DE$153:$DG$274,MATCH($A199,'Hoja de Trabajo para listado'!$DE$153:$DE$1048576,0),MATCH((CUADRO!K$4&amp;$E199),'Hoja de Trabajo para listado'!$DE$151:$DG$151,0)),0)+IFERROR(INDEX('Hoja de Trabajo para listado'!$CD$155:$DC$1048576,MATCH($A199,'Hoja de Trabajo para listado'!$CD$155:$CD$1048576,0),MATCH((CUADRO!K$4&amp;$E199),'Hoja de Trabajo para listado'!$CD$151:$DC$151,0)),0)</f>
        <v>0</v>
      </c>
      <c r="L199" s="243">
        <f ca="1">+IFERROR(INDEX('Hoja de Trabajo para listado'!$A$155:$Z$1048576,MATCH($A199,'Hoja de Trabajo para listado'!$A$155:$A$1048576,0),MATCH((CUADRO!L$4&amp;$E199),'Hoja de Trabajo para listado'!$A$151:$Z$151,0)),0)+IFERROR(INDEX('Hoja de Trabajo para listado'!$AB$155:$BA$1048576,MATCH($A199,'Hoja de Trabajo para listado'!$AB$155:$AB$1048576,0),MATCH((CUADRO!L$4&amp;$E199),'Hoja de Trabajo para listado'!$AB$151:$BA$151,0)),0)+IFERROR(INDEX('Hoja de Trabajo para listado'!$BC$155:$CB$1048576,MATCH($A199,'Hoja de Trabajo para listado'!$BC$155:$BC$1048576,0),MATCH((CUADRO!L$4&amp;$E199),'Hoja de Trabajo para listado'!$BC$151:$CB$151,0)),0)+IFERROR(INDEX('Hoja de Trabajo para listado'!$DE$153:$DG$274,MATCH($A199,'Hoja de Trabajo para listado'!$DE$153:$DE$1048576,0),MATCH((CUADRO!L$4&amp;$E199),'Hoja de Trabajo para listado'!$DE$151:$DG$151,0)),0)+IFERROR(INDEX('Hoja de Trabajo para listado'!$CD$155:$DC$1048576,MATCH($A199,'Hoja de Trabajo para listado'!$CD$155:$CD$1048576,0),MATCH((CUADRO!L$4&amp;$E199),'Hoja de Trabajo para listado'!$CD$151:$DC$151,0)),0)</f>
        <v>0</v>
      </c>
      <c r="M199" s="243">
        <f ca="1">+IFERROR(INDEX('Hoja de Trabajo para listado'!$A$155:$Z$1048576,MATCH($A199,'Hoja de Trabajo para listado'!$A$155:$A$1048576,0),MATCH((CUADRO!M$4&amp;$E199),'Hoja de Trabajo para listado'!$A$151:$Z$151,0)),0)+IFERROR(INDEX('Hoja de Trabajo para listado'!$AB$155:$BA$1048576,MATCH($A199,'Hoja de Trabajo para listado'!$AB$155:$AB$1048576,0),MATCH((CUADRO!M$4&amp;$E199),'Hoja de Trabajo para listado'!$AB$151:$BA$151,0)),0)+IFERROR(INDEX('Hoja de Trabajo para listado'!$BC$155:$CB$1048576,MATCH($A199,'Hoja de Trabajo para listado'!$BC$155:$BC$1048576,0),MATCH((CUADRO!M$4&amp;$E199),'Hoja de Trabajo para listado'!$BC$151:$CB$151,0)),0)+IFERROR(INDEX('Hoja de Trabajo para listado'!$DE$153:$DG$274,MATCH($A199,'Hoja de Trabajo para listado'!$DE$153:$DE$1048576,0),MATCH((CUADRO!M$4&amp;$E199),'Hoja de Trabajo para listado'!$DE$151:$DG$151,0)),0)+IFERROR(INDEX('Hoja de Trabajo para listado'!$CD$155:$DC$1048576,MATCH($A199,'Hoja de Trabajo para listado'!$CD$155:$CD$1048576,0),MATCH((CUADRO!M$4&amp;$E199),'Hoja de Trabajo para listado'!$CD$151:$DC$151,0)),0)</f>
        <v>0</v>
      </c>
      <c r="N199" s="243">
        <f ca="1">+IFERROR(INDEX('Hoja de Trabajo para listado'!$A$155:$Z$1048576,MATCH($A199,'Hoja de Trabajo para listado'!$A$155:$A$1048576,0),MATCH((CUADRO!N$4&amp;$E199),'Hoja de Trabajo para listado'!$A$151:$Z$151,0)),0)+IFERROR(INDEX('Hoja de Trabajo para listado'!$AB$155:$BA$1048576,MATCH($A199,'Hoja de Trabajo para listado'!$AB$155:$AB$1048576,0),MATCH((CUADRO!N$4&amp;$E199),'Hoja de Trabajo para listado'!$AB$151:$BA$151,0)),0)+IFERROR(INDEX('Hoja de Trabajo para listado'!$BC$155:$CB$1048576,MATCH($A199,'Hoja de Trabajo para listado'!$BC$155:$BC$1048576,0),MATCH((CUADRO!N$4&amp;$E199),'Hoja de Trabajo para listado'!$BC$151:$CB$151,0)),0)+IFERROR(INDEX('Hoja de Trabajo para listado'!$DE$153:$DG$274,MATCH($A199,'Hoja de Trabajo para listado'!$DE$153:$DE$1048576,0),MATCH((CUADRO!N$4&amp;$E199),'Hoja de Trabajo para listado'!$DE$151:$DG$151,0)),0)+IFERROR(INDEX('Hoja de Trabajo para listado'!$CD$155:$DC$1048576,MATCH($A199,'Hoja de Trabajo para listado'!$CD$155:$CD$1048576,0),MATCH((CUADRO!N$4&amp;$E199),'Hoja de Trabajo para listado'!$CD$151:$DC$151,0)),0)</f>
        <v>0</v>
      </c>
      <c r="O199" s="243">
        <f ca="1">+IFERROR(INDEX('Hoja de Trabajo para listado'!$A$155:$Z$1048576,MATCH($A199,'Hoja de Trabajo para listado'!$A$155:$A$1048576,0),MATCH((CUADRO!O$4&amp;$E199),'Hoja de Trabajo para listado'!$A$151:$Z$151,0)),0)+IFERROR(INDEX('Hoja de Trabajo para listado'!$AB$155:$BA$1048576,MATCH($A199,'Hoja de Trabajo para listado'!$AB$155:$AB$1048576,0),MATCH((CUADRO!O$4&amp;$E199),'Hoja de Trabajo para listado'!$AB$151:$BA$151,0)),0)+IFERROR(INDEX('Hoja de Trabajo para listado'!$BC$155:$CB$1048576,MATCH($A199,'Hoja de Trabajo para listado'!$BC$155:$BC$1048576,0),MATCH((CUADRO!O$4&amp;$E199),'Hoja de Trabajo para listado'!$BC$151:$CB$151,0)),0)+IFERROR(INDEX('Hoja de Trabajo para listado'!$DE$153:$DG$274,MATCH($A199,'Hoja de Trabajo para listado'!$DE$153:$DE$1048576,0),MATCH((CUADRO!O$4&amp;$E199),'Hoja de Trabajo para listado'!$DE$151:$DG$151,0)),0)+IFERROR(INDEX('Hoja de Trabajo para listado'!$CD$155:$DC$1048576,MATCH($A199,'Hoja de Trabajo para listado'!$CD$155:$CD$1048576,0),MATCH((CUADRO!O$4&amp;$E199),'Hoja de Trabajo para listado'!$CD$151:$DC$151,0)),0)</f>
        <v>0</v>
      </c>
      <c r="P199" s="243">
        <f ca="1">+IFERROR(INDEX('Hoja de Trabajo para listado'!$A$155:$Z$1048576,MATCH($A199,'Hoja de Trabajo para listado'!$A$155:$A$1048576,0),MATCH((CUADRO!P$4&amp;$E199),'Hoja de Trabajo para listado'!$A$151:$Z$151,0)),0)+IFERROR(INDEX('Hoja de Trabajo para listado'!$AB$155:$BA$1048576,MATCH($A199,'Hoja de Trabajo para listado'!$AB$155:$AB$1048576,0),MATCH((CUADRO!P$4&amp;$E199),'Hoja de Trabajo para listado'!$AB$151:$BA$151,0)),0)+IFERROR(INDEX('Hoja de Trabajo para listado'!$BC$155:$CB$1048576,MATCH($A199,'Hoja de Trabajo para listado'!$BC$155:$BC$1048576,0),MATCH((CUADRO!P$4&amp;$E199),'Hoja de Trabajo para listado'!$BC$151:$CB$151,0)),0)+IFERROR(INDEX('Hoja de Trabajo para listado'!$DE$153:$DG$274,MATCH($A199,'Hoja de Trabajo para listado'!$DE$153:$DE$1048576,0),MATCH((CUADRO!P$4&amp;$E199),'Hoja de Trabajo para listado'!$DE$151:$DG$151,0)),0)+IFERROR(INDEX('Hoja de Trabajo para listado'!$CD$155:$DC$1048576,MATCH($A199,'Hoja de Trabajo para listado'!$CD$155:$CD$1048576,0),MATCH((CUADRO!P$4&amp;$E199),'Hoja de Trabajo para listado'!$CD$151:$DC$151,0)),0)</f>
        <v>0</v>
      </c>
      <c r="Q199" s="243">
        <f ca="1">+IFERROR(INDEX('Hoja de Trabajo para listado'!$A$155:$Z$1048576,MATCH($A199,'Hoja de Trabajo para listado'!$A$155:$A$1048576,0),MATCH((CUADRO!Q$4&amp;$E199),'Hoja de Trabajo para listado'!$A$151:$Z$151,0)),0)+IFERROR(INDEX('Hoja de Trabajo para listado'!$AB$155:$BA$1048576,MATCH($A199,'Hoja de Trabajo para listado'!$AB$155:$AB$1048576,0),MATCH((CUADRO!Q$4&amp;$E199),'Hoja de Trabajo para listado'!$AB$151:$BA$151,0)),0)+IFERROR(INDEX('Hoja de Trabajo para listado'!$BC$155:$CB$1048576,MATCH($A199,'Hoja de Trabajo para listado'!$BC$155:$BC$1048576,0),MATCH((CUADRO!Q$4&amp;$E199),'Hoja de Trabajo para listado'!$BC$151:$CB$151,0)),0)+IFERROR(INDEX('Hoja de Trabajo para listado'!$DE$153:$DG$274,MATCH($A199,'Hoja de Trabajo para listado'!$DE$153:$DE$1048576,0),MATCH((CUADRO!Q$4&amp;$E199),'Hoja de Trabajo para listado'!$DE$151:$DG$151,0)),0)+IFERROR(INDEX('Hoja de Trabajo para listado'!$CD$155:$DC$1048576,MATCH($A199,'Hoja de Trabajo para listado'!$CD$155:$CD$1048576,0),MATCH((CUADRO!Q$4&amp;$E199),'Hoja de Trabajo para listado'!$CD$151:$DC$151,0)),0)</f>
        <v>0</v>
      </c>
      <c r="R199" s="243">
        <f t="shared" ca="1" si="9"/>
        <v>0</v>
      </c>
      <c r="S199" s="243"/>
      <c r="T199" s="243">
        <f ca="1">+T200</f>
        <v>5.65</v>
      </c>
      <c r="U199" s="242">
        <f t="shared" si="10"/>
        <v>1</v>
      </c>
      <c r="V199" s="333" t="str">
        <f>+VLOOKUP(A199,bd_lista!$A$3:$E$592,5,FALSE)</f>
        <v>Instituciones Descentralizadas</v>
      </c>
      <c r="W199" s="387" t="str">
        <f>+V199</f>
        <v>Instituciones Descentralizadas</v>
      </c>
      <c r="X199" s="242">
        <f>+VLOOKUP(A199,[4]Sheet1!$A$13:$D$744,4,FALSE)</f>
        <v>86</v>
      </c>
      <c r="Y199" s="242" t="str">
        <f>+VLOOKUP(X199,bd_lista!$A$3:$C$592,3,FALSE)</f>
        <v>Ministerio de Medio Ambiente y Agua</v>
      </c>
      <c r="Z199" s="294">
        <f>+X199</f>
        <v>86</v>
      </c>
      <c r="AA199" s="319" t="str">
        <f>+Y199</f>
        <v>Ministerio de Medio Ambiente y Agua</v>
      </c>
    </row>
    <row r="200" spans="1:27" customFormat="1" ht="15" customHeight="1">
      <c r="A200" s="32">
        <v>288</v>
      </c>
      <c r="B200" s="393"/>
      <c r="C200" s="333" t="str">
        <f>+VLOOKUP(A200,bd_lista!$A$3:$C$592,3,FALSE)</f>
        <v>Servicio Nacional de Riego</v>
      </c>
      <c r="D200" s="390"/>
      <c r="E200" s="333" t="s">
        <v>1305</v>
      </c>
      <c r="F200" s="245">
        <f ca="1">+IFERROR(INDEX('Hoja de Trabajo para listado'!$A$155:$Z$1048576,MATCH($A200,'Hoja de Trabajo para listado'!$A$155:$A$1048576,0),MATCH((CUADRO!F$4&amp;$E200),'Hoja de Trabajo para listado'!$A$151:$Z$151,0)),0)+IFERROR(INDEX('Hoja de Trabajo para listado'!$AB$155:$BA$1048576,MATCH($A200,'Hoja de Trabajo para listado'!$AB$155:$AB$1048576,0),MATCH((CUADRO!F$4&amp;$E200),'Hoja de Trabajo para listado'!$AB$151:$BA$151,0)),0)+IFERROR(INDEX('Hoja de Trabajo para listado'!$BC$155:$CB$1048576,MATCH($A200,'Hoja de Trabajo para listado'!$BC$155:$BC$1048576,0),MATCH((CUADRO!F$4&amp;$E200),'Hoja de Trabajo para listado'!$BC$151:$CB$151,0)),0)+IFERROR(INDEX('Hoja de Trabajo para listado'!$DE$153:$DG$274,MATCH($A200,'Hoja de Trabajo para listado'!$DE$153:$DE$1048576,0),MATCH((CUADRO!F$4&amp;$E200),'Hoja de Trabajo para listado'!$DE$151:$DG$151,0)),0)+IFERROR(INDEX('Hoja de Trabajo para listado'!$CD$155:$DC$1048576,MATCH($A200,'Hoja de Trabajo para listado'!$CD$155:$CD$1048576,0),MATCH((CUADRO!F$4&amp;$E200),'Hoja de Trabajo para listado'!$CD$151:$DC$151,0)),0)</f>
        <v>0</v>
      </c>
      <c r="G200" s="245">
        <f ca="1">+IFERROR(INDEX('Hoja de Trabajo para listado'!$A$155:$Z$1048576,MATCH($A200,'Hoja de Trabajo para listado'!$A$155:$A$1048576,0),MATCH((CUADRO!G$4&amp;$E200),'Hoja de Trabajo para listado'!$A$151:$Z$151,0)),0)+IFERROR(INDEX('Hoja de Trabajo para listado'!$AB$155:$BA$1048576,MATCH($A200,'Hoja de Trabajo para listado'!$AB$155:$AB$1048576,0),MATCH((CUADRO!G$4&amp;$E200),'Hoja de Trabajo para listado'!$AB$151:$BA$151,0)),0)+IFERROR(INDEX('Hoja de Trabajo para listado'!$BC$155:$CB$1048576,MATCH($A200,'Hoja de Trabajo para listado'!$BC$155:$BC$1048576,0),MATCH((CUADRO!G$4&amp;$E200),'Hoja de Trabajo para listado'!$BC$151:$CB$151,0)),0)+IFERROR(INDEX('Hoja de Trabajo para listado'!$DE$153:$DG$274,MATCH($A200,'Hoja de Trabajo para listado'!$DE$153:$DE$1048576,0),MATCH((CUADRO!G$4&amp;$E200),'Hoja de Trabajo para listado'!$DE$151:$DG$151,0)),0)+IFERROR(INDEX('Hoja de Trabajo para listado'!$CD$155:$DC$1048576,MATCH($A200,'Hoja de Trabajo para listado'!$CD$155:$CD$1048576,0),MATCH((CUADRO!G$4&amp;$E200),'Hoja de Trabajo para listado'!$CD$151:$DC$151,0)),0)</f>
        <v>0</v>
      </c>
      <c r="H200" s="245">
        <f ca="1">+IFERROR(INDEX('Hoja de Trabajo para listado'!$A$155:$Z$1048576,MATCH($A200,'Hoja de Trabajo para listado'!$A$155:$A$1048576,0),MATCH((CUADRO!H$4&amp;$E200),'Hoja de Trabajo para listado'!$A$151:$Z$151,0)),0)+IFERROR(INDEX('Hoja de Trabajo para listado'!$AB$155:$BA$1048576,MATCH($A200,'Hoja de Trabajo para listado'!$AB$155:$AB$1048576,0),MATCH((CUADRO!H$4&amp;$E200),'Hoja de Trabajo para listado'!$AB$151:$BA$151,0)),0)+IFERROR(INDEX('Hoja de Trabajo para listado'!$BC$155:$CB$1048576,MATCH($A200,'Hoja de Trabajo para listado'!$BC$155:$BC$1048576,0),MATCH((CUADRO!H$4&amp;$E200),'Hoja de Trabajo para listado'!$BC$151:$CB$151,0)),0)+IFERROR(INDEX('Hoja de Trabajo para listado'!$DE$153:$DG$274,MATCH($A200,'Hoja de Trabajo para listado'!$DE$153:$DE$1048576,0),MATCH((CUADRO!H$4&amp;$E200),'Hoja de Trabajo para listado'!$DE$151:$DG$151,0)),0)+IFERROR(INDEX('Hoja de Trabajo para listado'!$CD$155:$DC$1048576,MATCH($A200,'Hoja de Trabajo para listado'!$CD$155:$CD$1048576,0),MATCH((CUADRO!H$4&amp;$E200),'Hoja de Trabajo para listado'!$CD$151:$DC$151,0)),0)</f>
        <v>0</v>
      </c>
      <c r="I200" s="245">
        <f ca="1">+IFERROR(INDEX('Hoja de Trabajo para listado'!$A$155:$Z$1048576,MATCH($A200,'Hoja de Trabajo para listado'!$A$155:$A$1048576,0),MATCH((CUADRO!I$4&amp;$E200),'Hoja de Trabajo para listado'!$A$151:$Z$151,0)),0)+IFERROR(INDEX('Hoja de Trabajo para listado'!$AB$155:$BA$1048576,MATCH($A200,'Hoja de Trabajo para listado'!$AB$155:$AB$1048576,0),MATCH((CUADRO!I$4&amp;$E200),'Hoja de Trabajo para listado'!$AB$151:$BA$151,0)),0)+IFERROR(INDEX('Hoja de Trabajo para listado'!$BC$155:$CB$1048576,MATCH($A200,'Hoja de Trabajo para listado'!$BC$155:$BC$1048576,0),MATCH((CUADRO!I$4&amp;$E200),'Hoja de Trabajo para listado'!$BC$151:$CB$151,0)),0)+IFERROR(INDEX('Hoja de Trabajo para listado'!$DE$153:$DG$274,MATCH($A200,'Hoja de Trabajo para listado'!$DE$153:$DE$1048576,0),MATCH((CUADRO!I$4&amp;$E200),'Hoja de Trabajo para listado'!$DE$151:$DG$151,0)),0)+IFERROR(INDEX('Hoja de Trabajo para listado'!$CD$155:$DC$1048576,MATCH($A200,'Hoja de Trabajo para listado'!$CD$155:$CD$1048576,0),MATCH((CUADRO!I$4&amp;$E200),'Hoja de Trabajo para listado'!$CD$151:$DC$151,0)),0)</f>
        <v>0</v>
      </c>
      <c r="J200" s="245">
        <f ca="1">+IFERROR(INDEX('Hoja de Trabajo para listado'!$A$155:$Z$1048576,MATCH($A200,'Hoja de Trabajo para listado'!$A$155:$A$1048576,0),MATCH((CUADRO!J$4&amp;$E200),'Hoja de Trabajo para listado'!$A$151:$Z$151,0)),0)+IFERROR(INDEX('Hoja de Trabajo para listado'!$AB$155:$BA$1048576,MATCH($A200,'Hoja de Trabajo para listado'!$AB$155:$AB$1048576,0),MATCH((CUADRO!J$4&amp;$E200),'Hoja de Trabajo para listado'!$AB$151:$BA$151,0)),0)+IFERROR(INDEX('Hoja de Trabajo para listado'!$BC$155:$CB$1048576,MATCH($A200,'Hoja de Trabajo para listado'!$BC$155:$BC$1048576,0),MATCH((CUADRO!J$4&amp;$E200),'Hoja de Trabajo para listado'!$BC$151:$CB$151,0)),0)+IFERROR(INDEX('Hoja de Trabajo para listado'!$DE$153:$DG$274,MATCH($A200,'Hoja de Trabajo para listado'!$DE$153:$DE$1048576,0),MATCH((CUADRO!J$4&amp;$E200),'Hoja de Trabajo para listado'!$DE$151:$DG$151,0)),0)+IFERROR(INDEX('Hoja de Trabajo para listado'!$CD$155:$DC$1048576,MATCH($A200,'Hoja de Trabajo para listado'!$CD$155:$CD$1048576,0),MATCH((CUADRO!J$4&amp;$E200),'Hoja de Trabajo para listado'!$CD$151:$DC$151,0)),0)</f>
        <v>5.65</v>
      </c>
      <c r="K200" s="245">
        <f ca="1">+IFERROR(INDEX('Hoja de Trabajo para listado'!$A$155:$Z$1048576,MATCH($A200,'Hoja de Trabajo para listado'!$A$155:$A$1048576,0),MATCH((CUADRO!K$4&amp;$E200),'Hoja de Trabajo para listado'!$A$151:$Z$151,0)),0)+IFERROR(INDEX('Hoja de Trabajo para listado'!$AB$155:$BA$1048576,MATCH($A200,'Hoja de Trabajo para listado'!$AB$155:$AB$1048576,0),MATCH((CUADRO!K$4&amp;$E200),'Hoja de Trabajo para listado'!$AB$151:$BA$151,0)),0)+IFERROR(INDEX('Hoja de Trabajo para listado'!$BC$155:$CB$1048576,MATCH($A200,'Hoja de Trabajo para listado'!$BC$155:$BC$1048576,0),MATCH((CUADRO!K$4&amp;$E200),'Hoja de Trabajo para listado'!$BC$151:$CB$151,0)),0)+IFERROR(INDEX('Hoja de Trabajo para listado'!$DE$153:$DG$274,MATCH($A200,'Hoja de Trabajo para listado'!$DE$153:$DE$1048576,0),MATCH((CUADRO!K$4&amp;$E200),'Hoja de Trabajo para listado'!$DE$151:$DG$151,0)),0)+IFERROR(INDEX('Hoja de Trabajo para listado'!$CD$155:$DC$1048576,MATCH($A200,'Hoja de Trabajo para listado'!$CD$155:$CD$1048576,0),MATCH((CUADRO!K$4&amp;$E200),'Hoja de Trabajo para listado'!$CD$151:$DC$151,0)),0)</f>
        <v>0</v>
      </c>
      <c r="L200" s="245">
        <f ca="1">+IFERROR(INDEX('Hoja de Trabajo para listado'!$A$155:$Z$1048576,MATCH($A200,'Hoja de Trabajo para listado'!$A$155:$A$1048576,0),MATCH((CUADRO!L$4&amp;$E200),'Hoja de Trabajo para listado'!$A$151:$Z$151,0)),0)+IFERROR(INDEX('Hoja de Trabajo para listado'!$AB$155:$BA$1048576,MATCH($A200,'Hoja de Trabajo para listado'!$AB$155:$AB$1048576,0),MATCH((CUADRO!L$4&amp;$E200),'Hoja de Trabajo para listado'!$AB$151:$BA$151,0)),0)+IFERROR(INDEX('Hoja de Trabajo para listado'!$BC$155:$CB$1048576,MATCH($A200,'Hoja de Trabajo para listado'!$BC$155:$BC$1048576,0),MATCH((CUADRO!L$4&amp;$E200),'Hoja de Trabajo para listado'!$BC$151:$CB$151,0)),0)+IFERROR(INDEX('Hoja de Trabajo para listado'!$DE$153:$DG$274,MATCH($A200,'Hoja de Trabajo para listado'!$DE$153:$DE$1048576,0),MATCH((CUADRO!L$4&amp;$E200),'Hoja de Trabajo para listado'!$DE$151:$DG$151,0)),0)+IFERROR(INDEX('Hoja de Trabajo para listado'!$CD$155:$DC$1048576,MATCH($A200,'Hoja de Trabajo para listado'!$CD$155:$CD$1048576,0),MATCH((CUADRO!L$4&amp;$E200),'Hoja de Trabajo para listado'!$CD$151:$DC$151,0)),0)</f>
        <v>0</v>
      </c>
      <c r="M200" s="245">
        <f ca="1">+IFERROR(INDEX('Hoja de Trabajo para listado'!$A$155:$Z$1048576,MATCH($A200,'Hoja de Trabajo para listado'!$A$155:$A$1048576,0),MATCH((CUADRO!M$4&amp;$E200),'Hoja de Trabajo para listado'!$A$151:$Z$151,0)),0)+IFERROR(INDEX('Hoja de Trabajo para listado'!$AB$155:$BA$1048576,MATCH($A200,'Hoja de Trabajo para listado'!$AB$155:$AB$1048576,0),MATCH((CUADRO!M$4&amp;$E200),'Hoja de Trabajo para listado'!$AB$151:$BA$151,0)),0)+IFERROR(INDEX('Hoja de Trabajo para listado'!$BC$155:$CB$1048576,MATCH($A200,'Hoja de Trabajo para listado'!$BC$155:$BC$1048576,0),MATCH((CUADRO!M$4&amp;$E200),'Hoja de Trabajo para listado'!$BC$151:$CB$151,0)),0)+IFERROR(INDEX('Hoja de Trabajo para listado'!$DE$153:$DG$274,MATCH($A200,'Hoja de Trabajo para listado'!$DE$153:$DE$1048576,0),MATCH((CUADRO!M$4&amp;$E200),'Hoja de Trabajo para listado'!$DE$151:$DG$151,0)),0)+IFERROR(INDEX('Hoja de Trabajo para listado'!$CD$155:$DC$1048576,MATCH($A200,'Hoja de Trabajo para listado'!$CD$155:$CD$1048576,0),MATCH((CUADRO!M$4&amp;$E200),'Hoja de Trabajo para listado'!$CD$151:$DC$151,0)),0)</f>
        <v>0</v>
      </c>
      <c r="N200" s="245">
        <f ca="1">+IFERROR(INDEX('Hoja de Trabajo para listado'!$A$155:$Z$1048576,MATCH($A200,'Hoja de Trabajo para listado'!$A$155:$A$1048576,0),MATCH((CUADRO!N$4&amp;$E200),'Hoja de Trabajo para listado'!$A$151:$Z$151,0)),0)+IFERROR(INDEX('Hoja de Trabajo para listado'!$AB$155:$BA$1048576,MATCH($A200,'Hoja de Trabajo para listado'!$AB$155:$AB$1048576,0),MATCH((CUADRO!N$4&amp;$E200),'Hoja de Trabajo para listado'!$AB$151:$BA$151,0)),0)+IFERROR(INDEX('Hoja de Trabajo para listado'!$BC$155:$CB$1048576,MATCH($A200,'Hoja de Trabajo para listado'!$BC$155:$BC$1048576,0),MATCH((CUADRO!N$4&amp;$E200),'Hoja de Trabajo para listado'!$BC$151:$CB$151,0)),0)+IFERROR(INDEX('Hoja de Trabajo para listado'!$DE$153:$DG$274,MATCH($A200,'Hoja de Trabajo para listado'!$DE$153:$DE$1048576,0),MATCH((CUADRO!N$4&amp;$E200),'Hoja de Trabajo para listado'!$DE$151:$DG$151,0)),0)+IFERROR(INDEX('Hoja de Trabajo para listado'!$CD$155:$DC$1048576,MATCH($A200,'Hoja de Trabajo para listado'!$CD$155:$CD$1048576,0),MATCH((CUADRO!N$4&amp;$E200),'Hoja de Trabajo para listado'!$CD$151:$DC$151,0)),0)</f>
        <v>0</v>
      </c>
      <c r="O200" s="245">
        <f ca="1">+IFERROR(INDEX('Hoja de Trabajo para listado'!$A$155:$Z$1048576,MATCH($A200,'Hoja de Trabajo para listado'!$A$155:$A$1048576,0),MATCH((CUADRO!O$4&amp;$E200),'Hoja de Trabajo para listado'!$A$151:$Z$151,0)),0)+IFERROR(INDEX('Hoja de Trabajo para listado'!$AB$155:$BA$1048576,MATCH($A200,'Hoja de Trabajo para listado'!$AB$155:$AB$1048576,0),MATCH((CUADRO!O$4&amp;$E200),'Hoja de Trabajo para listado'!$AB$151:$BA$151,0)),0)+IFERROR(INDEX('Hoja de Trabajo para listado'!$BC$155:$CB$1048576,MATCH($A200,'Hoja de Trabajo para listado'!$BC$155:$BC$1048576,0),MATCH((CUADRO!O$4&amp;$E200),'Hoja de Trabajo para listado'!$BC$151:$CB$151,0)),0)+IFERROR(INDEX('Hoja de Trabajo para listado'!$DE$153:$DG$274,MATCH($A200,'Hoja de Trabajo para listado'!$DE$153:$DE$1048576,0),MATCH((CUADRO!O$4&amp;$E200),'Hoja de Trabajo para listado'!$DE$151:$DG$151,0)),0)+IFERROR(INDEX('Hoja de Trabajo para listado'!$CD$155:$DC$1048576,MATCH($A200,'Hoja de Trabajo para listado'!$CD$155:$CD$1048576,0),MATCH((CUADRO!O$4&amp;$E200),'Hoja de Trabajo para listado'!$CD$151:$DC$151,0)),0)</f>
        <v>0</v>
      </c>
      <c r="P200" s="245">
        <f ca="1">+IFERROR(INDEX('Hoja de Trabajo para listado'!$A$155:$Z$1048576,MATCH($A200,'Hoja de Trabajo para listado'!$A$155:$A$1048576,0),MATCH((CUADRO!P$4&amp;$E200),'Hoja de Trabajo para listado'!$A$151:$Z$151,0)),0)+IFERROR(INDEX('Hoja de Trabajo para listado'!$AB$155:$BA$1048576,MATCH($A200,'Hoja de Trabajo para listado'!$AB$155:$AB$1048576,0),MATCH((CUADRO!P$4&amp;$E200),'Hoja de Trabajo para listado'!$AB$151:$BA$151,0)),0)+IFERROR(INDEX('Hoja de Trabajo para listado'!$BC$155:$CB$1048576,MATCH($A200,'Hoja de Trabajo para listado'!$BC$155:$BC$1048576,0),MATCH((CUADRO!P$4&amp;$E200),'Hoja de Trabajo para listado'!$BC$151:$CB$151,0)),0)+IFERROR(INDEX('Hoja de Trabajo para listado'!$DE$153:$DG$274,MATCH($A200,'Hoja de Trabajo para listado'!$DE$153:$DE$1048576,0),MATCH((CUADRO!P$4&amp;$E200),'Hoja de Trabajo para listado'!$DE$151:$DG$151,0)),0)+IFERROR(INDEX('Hoja de Trabajo para listado'!$CD$155:$DC$1048576,MATCH($A200,'Hoja de Trabajo para listado'!$CD$155:$CD$1048576,0),MATCH((CUADRO!P$4&amp;$E200),'Hoja de Trabajo para listado'!$CD$151:$DC$151,0)),0)</f>
        <v>0</v>
      </c>
      <c r="Q200" s="245">
        <f ca="1">+IFERROR(INDEX('Hoja de Trabajo para listado'!$A$155:$Z$1048576,MATCH($A200,'Hoja de Trabajo para listado'!$A$155:$A$1048576,0),MATCH((CUADRO!Q$4&amp;$E200),'Hoja de Trabajo para listado'!$A$151:$Z$151,0)),0)+IFERROR(INDEX('Hoja de Trabajo para listado'!$AB$155:$BA$1048576,MATCH($A200,'Hoja de Trabajo para listado'!$AB$155:$AB$1048576,0),MATCH((CUADRO!Q$4&amp;$E200),'Hoja de Trabajo para listado'!$AB$151:$BA$151,0)),0)+IFERROR(INDEX('Hoja de Trabajo para listado'!$BC$155:$CB$1048576,MATCH($A200,'Hoja de Trabajo para listado'!$BC$155:$BC$1048576,0),MATCH((CUADRO!Q$4&amp;$E200),'Hoja de Trabajo para listado'!$BC$151:$CB$151,0)),0)+IFERROR(INDEX('Hoja de Trabajo para listado'!$DE$153:$DG$274,MATCH($A200,'Hoja de Trabajo para listado'!$DE$153:$DE$1048576,0),MATCH((CUADRO!Q$4&amp;$E200),'Hoja de Trabajo para listado'!$DE$151:$DG$151,0)),0)+IFERROR(INDEX('Hoja de Trabajo para listado'!$CD$155:$DC$1048576,MATCH($A200,'Hoja de Trabajo para listado'!$CD$155:$CD$1048576,0),MATCH((CUADRO!Q$4&amp;$E200),'Hoja de Trabajo para listado'!$CD$151:$DC$151,0)),0)</f>
        <v>0</v>
      </c>
      <c r="R200" s="245">
        <f t="shared" ca="1" si="9"/>
        <v>5.65</v>
      </c>
      <c r="S200" s="245">
        <f ca="1">+R199+R200</f>
        <v>5.65</v>
      </c>
      <c r="T200" s="245">
        <f ca="1">+S200</f>
        <v>5.65</v>
      </c>
      <c r="U200" s="244">
        <f t="shared" si="10"/>
        <v>2</v>
      </c>
      <c r="V200" s="333" t="str">
        <f>+VLOOKUP(A200,bd_lista!$A$3:$E$592,5,FALSE)</f>
        <v>Instituciones Descentralizadas</v>
      </c>
      <c r="W200" s="388"/>
      <c r="X200" s="242">
        <f>+VLOOKUP(A200,[4]Sheet1!$A$13:$D$744,4,FALSE)</f>
        <v>86</v>
      </c>
      <c r="Y200" s="242" t="str">
        <f>+VLOOKUP(X200,bd_lista!$A$3:$C$592,3,FALSE)</f>
        <v>Ministerio de Medio Ambiente y Agua</v>
      </c>
      <c r="Z200" s="292"/>
      <c r="AA200" s="321"/>
    </row>
    <row r="201" spans="1:27" ht="15" customHeight="1">
      <c r="A201" s="32">
        <v>290</v>
      </c>
      <c r="B201" s="392">
        <f>+A201</f>
        <v>290</v>
      </c>
      <c r="C201" s="247" t="str">
        <f>+VLOOKUP(A201,bd_lista!$A$3:$C$592,3,FALSE)</f>
        <v>Servicio de Impuestos Nacionales</v>
      </c>
      <c r="D201" s="389" t="str">
        <f>+C201</f>
        <v>Servicio de Impuestos Nacionales</v>
      </c>
      <c r="E201" s="247" t="s">
        <v>1304</v>
      </c>
      <c r="F201" s="243">
        <f ca="1">+IFERROR(INDEX('Hoja de Trabajo para listado'!$A$155:$Z$1048576,MATCH($A201,'Hoja de Trabajo para listado'!$A$155:$A$1048576,0),MATCH((CUADRO!F$4&amp;$E201),'Hoja de Trabajo para listado'!$A$151:$Z$151,0)),0)+IFERROR(INDEX('Hoja de Trabajo para listado'!$AB$155:$BA$1048576,MATCH($A201,'Hoja de Trabajo para listado'!$AB$155:$AB$1048576,0),MATCH((CUADRO!F$4&amp;$E201),'Hoja de Trabajo para listado'!$AB$151:$BA$151,0)),0)+IFERROR(INDEX('Hoja de Trabajo para listado'!$BC$155:$CB$1048576,MATCH($A201,'Hoja de Trabajo para listado'!$BC$155:$BC$1048576,0),MATCH((CUADRO!F$4&amp;$E201),'Hoja de Trabajo para listado'!$BC$151:$CB$151,0)),0)+IFERROR(INDEX('Hoja de Trabajo para listado'!$DE$153:$DG$274,MATCH($A201,'Hoja de Trabajo para listado'!$DE$153:$DE$1048576,0),MATCH((CUADRO!F$4&amp;$E201),'Hoja de Trabajo para listado'!$DE$151:$DG$151,0)),0)+IFERROR(INDEX('Hoja de Trabajo para listado'!$CD$155:$DC$1048576,MATCH($A201,'Hoja de Trabajo para listado'!$CD$155:$CD$1048576,0),MATCH((CUADRO!F$4&amp;$E201),'Hoja de Trabajo para listado'!$CD$151:$DC$151,0)),0)</f>
        <v>0</v>
      </c>
      <c r="G201" s="243">
        <f ca="1">+IFERROR(INDEX('Hoja de Trabajo para listado'!$A$155:$Z$1048576,MATCH($A201,'Hoja de Trabajo para listado'!$A$155:$A$1048576,0),MATCH((CUADRO!G$4&amp;$E201),'Hoja de Trabajo para listado'!$A$151:$Z$151,0)),0)+IFERROR(INDEX('Hoja de Trabajo para listado'!$AB$155:$BA$1048576,MATCH($A201,'Hoja de Trabajo para listado'!$AB$155:$AB$1048576,0),MATCH((CUADRO!G$4&amp;$E201),'Hoja de Trabajo para listado'!$AB$151:$BA$151,0)),0)+IFERROR(INDEX('Hoja de Trabajo para listado'!$BC$155:$CB$1048576,MATCH($A201,'Hoja de Trabajo para listado'!$BC$155:$BC$1048576,0),MATCH((CUADRO!G$4&amp;$E201),'Hoja de Trabajo para listado'!$BC$151:$CB$151,0)),0)+IFERROR(INDEX('Hoja de Trabajo para listado'!$DE$153:$DG$274,MATCH($A201,'Hoja de Trabajo para listado'!$DE$153:$DE$1048576,0),MATCH((CUADRO!G$4&amp;$E201),'Hoja de Trabajo para listado'!$DE$151:$DG$151,0)),0)+IFERROR(INDEX('Hoja de Trabajo para listado'!$CD$155:$DC$1048576,MATCH($A201,'Hoja de Trabajo para listado'!$CD$155:$CD$1048576,0),MATCH((CUADRO!G$4&amp;$E201),'Hoja de Trabajo para listado'!$CD$151:$DC$151,0)),0)</f>
        <v>0</v>
      </c>
      <c r="H201" s="243">
        <f ca="1">+IFERROR(INDEX('Hoja de Trabajo para listado'!$A$155:$Z$1048576,MATCH($A201,'Hoja de Trabajo para listado'!$A$155:$A$1048576,0),MATCH((CUADRO!H$4&amp;$E201),'Hoja de Trabajo para listado'!$A$151:$Z$151,0)),0)+IFERROR(INDEX('Hoja de Trabajo para listado'!$AB$155:$BA$1048576,MATCH($A201,'Hoja de Trabajo para listado'!$AB$155:$AB$1048576,0),MATCH((CUADRO!H$4&amp;$E201),'Hoja de Trabajo para listado'!$AB$151:$BA$151,0)),0)+IFERROR(INDEX('Hoja de Trabajo para listado'!$BC$155:$CB$1048576,MATCH($A201,'Hoja de Trabajo para listado'!$BC$155:$BC$1048576,0),MATCH((CUADRO!H$4&amp;$E201),'Hoja de Trabajo para listado'!$BC$151:$CB$151,0)),0)+IFERROR(INDEX('Hoja de Trabajo para listado'!$DE$153:$DG$274,MATCH($A201,'Hoja de Trabajo para listado'!$DE$153:$DE$1048576,0),MATCH((CUADRO!H$4&amp;$E201),'Hoja de Trabajo para listado'!$DE$151:$DG$151,0)),0)+IFERROR(INDEX('Hoja de Trabajo para listado'!$CD$155:$DC$1048576,MATCH($A201,'Hoja de Trabajo para listado'!$CD$155:$CD$1048576,0),MATCH((CUADRO!H$4&amp;$E201),'Hoja de Trabajo para listado'!$CD$151:$DC$151,0)),0)</f>
        <v>0</v>
      </c>
      <c r="I201" s="243">
        <f ca="1">+IFERROR(INDEX('Hoja de Trabajo para listado'!$A$155:$Z$1048576,MATCH($A201,'Hoja de Trabajo para listado'!$A$155:$A$1048576,0),MATCH((CUADRO!I$4&amp;$E201),'Hoja de Trabajo para listado'!$A$151:$Z$151,0)),0)+IFERROR(INDEX('Hoja de Trabajo para listado'!$AB$155:$BA$1048576,MATCH($A201,'Hoja de Trabajo para listado'!$AB$155:$AB$1048576,0),MATCH((CUADRO!I$4&amp;$E201),'Hoja de Trabajo para listado'!$AB$151:$BA$151,0)),0)+IFERROR(INDEX('Hoja de Trabajo para listado'!$BC$155:$CB$1048576,MATCH($A201,'Hoja de Trabajo para listado'!$BC$155:$BC$1048576,0),MATCH((CUADRO!I$4&amp;$E201),'Hoja de Trabajo para listado'!$BC$151:$CB$151,0)),0)+IFERROR(INDEX('Hoja de Trabajo para listado'!$DE$153:$DG$274,MATCH($A201,'Hoja de Trabajo para listado'!$DE$153:$DE$1048576,0),MATCH((CUADRO!I$4&amp;$E201),'Hoja de Trabajo para listado'!$DE$151:$DG$151,0)),0)+IFERROR(INDEX('Hoja de Trabajo para listado'!$CD$155:$DC$1048576,MATCH($A201,'Hoja de Trabajo para listado'!$CD$155:$CD$1048576,0),MATCH((CUADRO!I$4&amp;$E201),'Hoja de Trabajo para listado'!$CD$151:$DC$151,0)),0)</f>
        <v>0</v>
      </c>
      <c r="J201" s="243">
        <f ca="1">+IFERROR(INDEX('Hoja de Trabajo para listado'!$A$155:$Z$1048576,MATCH($A201,'Hoja de Trabajo para listado'!$A$155:$A$1048576,0),MATCH((CUADRO!J$4&amp;$E201),'Hoja de Trabajo para listado'!$A$151:$Z$151,0)),0)+IFERROR(INDEX('Hoja de Trabajo para listado'!$AB$155:$BA$1048576,MATCH($A201,'Hoja de Trabajo para listado'!$AB$155:$AB$1048576,0),MATCH((CUADRO!J$4&amp;$E201),'Hoja de Trabajo para listado'!$AB$151:$BA$151,0)),0)+IFERROR(INDEX('Hoja de Trabajo para listado'!$BC$155:$CB$1048576,MATCH($A201,'Hoja de Trabajo para listado'!$BC$155:$BC$1048576,0),MATCH((CUADRO!J$4&amp;$E201),'Hoja de Trabajo para listado'!$BC$151:$CB$151,0)),0)+IFERROR(INDEX('Hoja de Trabajo para listado'!$DE$153:$DG$274,MATCH($A201,'Hoja de Trabajo para listado'!$DE$153:$DE$1048576,0),MATCH((CUADRO!J$4&amp;$E201),'Hoja de Trabajo para listado'!$DE$151:$DG$151,0)),0)+IFERROR(INDEX('Hoja de Trabajo para listado'!$CD$155:$DC$1048576,MATCH($A201,'Hoja de Trabajo para listado'!$CD$155:$CD$1048576,0),MATCH((CUADRO!J$4&amp;$E201),'Hoja de Trabajo para listado'!$CD$151:$DC$151,0)),0)</f>
        <v>0</v>
      </c>
      <c r="K201" s="243">
        <f ca="1">+IFERROR(INDEX('Hoja de Trabajo para listado'!$A$155:$Z$1048576,MATCH($A201,'Hoja de Trabajo para listado'!$A$155:$A$1048576,0),MATCH((CUADRO!K$4&amp;$E201),'Hoja de Trabajo para listado'!$A$151:$Z$151,0)),0)+IFERROR(INDEX('Hoja de Trabajo para listado'!$AB$155:$BA$1048576,MATCH($A201,'Hoja de Trabajo para listado'!$AB$155:$AB$1048576,0),MATCH((CUADRO!K$4&amp;$E201),'Hoja de Trabajo para listado'!$AB$151:$BA$151,0)),0)+IFERROR(INDEX('Hoja de Trabajo para listado'!$BC$155:$CB$1048576,MATCH($A201,'Hoja de Trabajo para listado'!$BC$155:$BC$1048576,0),MATCH((CUADRO!K$4&amp;$E201),'Hoja de Trabajo para listado'!$BC$151:$CB$151,0)),0)+IFERROR(INDEX('Hoja de Trabajo para listado'!$DE$153:$DG$274,MATCH($A201,'Hoja de Trabajo para listado'!$DE$153:$DE$1048576,0),MATCH((CUADRO!K$4&amp;$E201),'Hoja de Trabajo para listado'!$DE$151:$DG$151,0)),0)+IFERROR(INDEX('Hoja de Trabajo para listado'!$CD$155:$DC$1048576,MATCH($A201,'Hoja de Trabajo para listado'!$CD$155:$CD$1048576,0),MATCH((CUADRO!K$4&amp;$E201),'Hoja de Trabajo para listado'!$CD$151:$DC$151,0)),0)</f>
        <v>0</v>
      </c>
      <c r="L201" s="243">
        <f ca="1">+IFERROR(INDEX('Hoja de Trabajo para listado'!$A$155:$Z$1048576,MATCH($A201,'Hoja de Trabajo para listado'!$A$155:$A$1048576,0),MATCH((CUADRO!L$4&amp;$E201),'Hoja de Trabajo para listado'!$A$151:$Z$151,0)),0)+IFERROR(INDEX('Hoja de Trabajo para listado'!$AB$155:$BA$1048576,MATCH($A201,'Hoja de Trabajo para listado'!$AB$155:$AB$1048576,0),MATCH((CUADRO!L$4&amp;$E201),'Hoja de Trabajo para listado'!$AB$151:$BA$151,0)),0)+IFERROR(INDEX('Hoja de Trabajo para listado'!$BC$155:$CB$1048576,MATCH($A201,'Hoja de Trabajo para listado'!$BC$155:$BC$1048576,0),MATCH((CUADRO!L$4&amp;$E201),'Hoja de Trabajo para listado'!$BC$151:$CB$151,0)),0)+IFERROR(INDEX('Hoja de Trabajo para listado'!$DE$153:$DG$274,MATCH($A201,'Hoja de Trabajo para listado'!$DE$153:$DE$1048576,0),MATCH((CUADRO!L$4&amp;$E201),'Hoja de Trabajo para listado'!$DE$151:$DG$151,0)),0)+IFERROR(INDEX('Hoja de Trabajo para listado'!$CD$155:$DC$1048576,MATCH($A201,'Hoja de Trabajo para listado'!$CD$155:$CD$1048576,0),MATCH((CUADRO!L$4&amp;$E201),'Hoja de Trabajo para listado'!$CD$151:$DC$151,0)),0)</f>
        <v>0</v>
      </c>
      <c r="M201" s="243">
        <f ca="1">+IFERROR(INDEX('Hoja de Trabajo para listado'!$A$155:$Z$1048576,MATCH($A201,'Hoja de Trabajo para listado'!$A$155:$A$1048576,0),MATCH((CUADRO!M$4&amp;$E201),'Hoja de Trabajo para listado'!$A$151:$Z$151,0)),0)+IFERROR(INDEX('Hoja de Trabajo para listado'!$AB$155:$BA$1048576,MATCH($A201,'Hoja de Trabajo para listado'!$AB$155:$AB$1048576,0),MATCH((CUADRO!M$4&amp;$E201),'Hoja de Trabajo para listado'!$AB$151:$BA$151,0)),0)+IFERROR(INDEX('Hoja de Trabajo para listado'!$BC$155:$CB$1048576,MATCH($A201,'Hoja de Trabajo para listado'!$BC$155:$BC$1048576,0),MATCH((CUADRO!M$4&amp;$E201),'Hoja de Trabajo para listado'!$BC$151:$CB$151,0)),0)+IFERROR(INDEX('Hoja de Trabajo para listado'!$DE$153:$DG$274,MATCH($A201,'Hoja de Trabajo para listado'!$DE$153:$DE$1048576,0),MATCH((CUADRO!M$4&amp;$E201),'Hoja de Trabajo para listado'!$DE$151:$DG$151,0)),0)+IFERROR(INDEX('Hoja de Trabajo para listado'!$CD$155:$DC$1048576,MATCH($A201,'Hoja de Trabajo para listado'!$CD$155:$CD$1048576,0),MATCH((CUADRO!M$4&amp;$E201),'Hoja de Trabajo para listado'!$CD$151:$DC$151,0)),0)</f>
        <v>0</v>
      </c>
      <c r="N201" s="243">
        <f ca="1">+IFERROR(INDEX('Hoja de Trabajo para listado'!$A$155:$Z$1048576,MATCH($A201,'Hoja de Trabajo para listado'!$A$155:$A$1048576,0),MATCH((CUADRO!N$4&amp;$E201),'Hoja de Trabajo para listado'!$A$151:$Z$151,0)),0)+IFERROR(INDEX('Hoja de Trabajo para listado'!$AB$155:$BA$1048576,MATCH($A201,'Hoja de Trabajo para listado'!$AB$155:$AB$1048576,0),MATCH((CUADRO!N$4&amp;$E201),'Hoja de Trabajo para listado'!$AB$151:$BA$151,0)),0)+IFERROR(INDEX('Hoja de Trabajo para listado'!$BC$155:$CB$1048576,MATCH($A201,'Hoja de Trabajo para listado'!$BC$155:$BC$1048576,0),MATCH((CUADRO!N$4&amp;$E201),'Hoja de Trabajo para listado'!$BC$151:$CB$151,0)),0)+IFERROR(INDEX('Hoja de Trabajo para listado'!$DE$153:$DG$274,MATCH($A201,'Hoja de Trabajo para listado'!$DE$153:$DE$1048576,0),MATCH((CUADRO!N$4&amp;$E201),'Hoja de Trabajo para listado'!$DE$151:$DG$151,0)),0)+IFERROR(INDEX('Hoja de Trabajo para listado'!$CD$155:$DC$1048576,MATCH($A201,'Hoja de Trabajo para listado'!$CD$155:$CD$1048576,0),MATCH((CUADRO!N$4&amp;$E201),'Hoja de Trabajo para listado'!$CD$151:$DC$151,0)),0)</f>
        <v>0</v>
      </c>
      <c r="O201" s="243">
        <f ca="1">+IFERROR(INDEX('Hoja de Trabajo para listado'!$A$155:$Z$1048576,MATCH($A201,'Hoja de Trabajo para listado'!$A$155:$A$1048576,0),MATCH((CUADRO!O$4&amp;$E201),'Hoja de Trabajo para listado'!$A$151:$Z$151,0)),0)+IFERROR(INDEX('Hoja de Trabajo para listado'!$AB$155:$BA$1048576,MATCH($A201,'Hoja de Trabajo para listado'!$AB$155:$AB$1048576,0),MATCH((CUADRO!O$4&amp;$E201),'Hoja de Trabajo para listado'!$AB$151:$BA$151,0)),0)+IFERROR(INDEX('Hoja de Trabajo para listado'!$BC$155:$CB$1048576,MATCH($A201,'Hoja de Trabajo para listado'!$BC$155:$BC$1048576,0),MATCH((CUADRO!O$4&amp;$E201),'Hoja de Trabajo para listado'!$BC$151:$CB$151,0)),0)+IFERROR(INDEX('Hoja de Trabajo para listado'!$DE$153:$DG$274,MATCH($A201,'Hoja de Trabajo para listado'!$DE$153:$DE$1048576,0),MATCH((CUADRO!O$4&amp;$E201),'Hoja de Trabajo para listado'!$DE$151:$DG$151,0)),0)+IFERROR(INDEX('Hoja de Trabajo para listado'!$CD$155:$DC$1048576,MATCH($A201,'Hoja de Trabajo para listado'!$CD$155:$CD$1048576,0),MATCH((CUADRO!O$4&amp;$E201),'Hoja de Trabajo para listado'!$CD$151:$DC$151,0)),0)</f>
        <v>0</v>
      </c>
      <c r="P201" s="243">
        <f ca="1">+IFERROR(INDEX('Hoja de Trabajo para listado'!$A$155:$Z$1048576,MATCH($A201,'Hoja de Trabajo para listado'!$A$155:$A$1048576,0),MATCH((CUADRO!P$4&amp;$E201),'Hoja de Trabajo para listado'!$A$151:$Z$151,0)),0)+IFERROR(INDEX('Hoja de Trabajo para listado'!$AB$155:$BA$1048576,MATCH($A201,'Hoja de Trabajo para listado'!$AB$155:$AB$1048576,0),MATCH((CUADRO!P$4&amp;$E201),'Hoja de Trabajo para listado'!$AB$151:$BA$151,0)),0)+IFERROR(INDEX('Hoja de Trabajo para listado'!$BC$155:$CB$1048576,MATCH($A201,'Hoja de Trabajo para listado'!$BC$155:$BC$1048576,0),MATCH((CUADRO!P$4&amp;$E201),'Hoja de Trabajo para listado'!$BC$151:$CB$151,0)),0)+IFERROR(INDEX('Hoja de Trabajo para listado'!$DE$153:$DG$274,MATCH($A201,'Hoja de Trabajo para listado'!$DE$153:$DE$1048576,0),MATCH((CUADRO!P$4&amp;$E201),'Hoja de Trabajo para listado'!$DE$151:$DG$151,0)),0)+IFERROR(INDEX('Hoja de Trabajo para listado'!$CD$155:$DC$1048576,MATCH($A201,'Hoja de Trabajo para listado'!$CD$155:$CD$1048576,0),MATCH((CUADRO!P$4&amp;$E201),'Hoja de Trabajo para listado'!$CD$151:$DC$151,0)),0)</f>
        <v>0</v>
      </c>
      <c r="Q201" s="243">
        <f ca="1">+IFERROR(INDEX('Hoja de Trabajo para listado'!$A$155:$Z$1048576,MATCH($A201,'Hoja de Trabajo para listado'!$A$155:$A$1048576,0),MATCH((CUADRO!Q$4&amp;$E201),'Hoja de Trabajo para listado'!$A$151:$Z$151,0)),0)+IFERROR(INDEX('Hoja de Trabajo para listado'!$AB$155:$BA$1048576,MATCH($A201,'Hoja de Trabajo para listado'!$AB$155:$AB$1048576,0),MATCH((CUADRO!Q$4&amp;$E201),'Hoja de Trabajo para listado'!$AB$151:$BA$151,0)),0)+IFERROR(INDEX('Hoja de Trabajo para listado'!$BC$155:$CB$1048576,MATCH($A201,'Hoja de Trabajo para listado'!$BC$155:$BC$1048576,0),MATCH((CUADRO!Q$4&amp;$E201),'Hoja de Trabajo para listado'!$BC$151:$CB$151,0)),0)+IFERROR(INDEX('Hoja de Trabajo para listado'!$DE$153:$DG$274,MATCH($A201,'Hoja de Trabajo para listado'!$DE$153:$DE$1048576,0),MATCH((CUADRO!Q$4&amp;$E201),'Hoja de Trabajo para listado'!$DE$151:$DG$151,0)),0)+IFERROR(INDEX('Hoja de Trabajo para listado'!$CD$155:$DC$1048576,MATCH($A201,'Hoja de Trabajo para listado'!$CD$155:$CD$1048576,0),MATCH((CUADRO!Q$4&amp;$E201),'Hoja de Trabajo para listado'!$CD$151:$DC$151,0)),0)</f>
        <v>0</v>
      </c>
      <c r="R201" s="243">
        <f t="shared" ca="1" si="9"/>
        <v>0</v>
      </c>
      <c r="S201" s="243"/>
      <c r="T201" s="243">
        <f ca="1">+T202</f>
        <v>4110.9000000000005</v>
      </c>
      <c r="U201" s="242">
        <f t="shared" si="10"/>
        <v>1</v>
      </c>
      <c r="V201" s="333" t="str">
        <f>+VLOOKUP(A201,bd_lista!$A$3:$E$592,5,FALSE)</f>
        <v>Instituciones Descentralizadas</v>
      </c>
      <c r="W201" s="387" t="str">
        <f>+V201</f>
        <v>Instituciones Descentralizadas</v>
      </c>
      <c r="X201" s="242">
        <f>+VLOOKUP(A201,[4]Sheet1!$A$13:$D$744,4,FALSE)</f>
        <v>35</v>
      </c>
      <c r="Y201" s="242" t="str">
        <f>+VLOOKUP(X201,bd_lista!$A$3:$C$592,3,FALSE)</f>
        <v>Ministerio de Economía y Finanzas Públicas</v>
      </c>
      <c r="Z201" s="294">
        <f>+X201</f>
        <v>35</v>
      </c>
      <c r="AA201" s="318" t="str">
        <f>+Y201</f>
        <v>Ministerio de Economía y Finanzas Públicas</v>
      </c>
    </row>
    <row r="202" spans="1:27" ht="15" customHeight="1">
      <c r="A202" s="32">
        <v>290</v>
      </c>
      <c r="B202" s="393"/>
      <c r="C202" s="333" t="str">
        <f>+VLOOKUP(A202,bd_lista!$A$3:$C$592,3,FALSE)</f>
        <v>Servicio de Impuestos Nacionales</v>
      </c>
      <c r="D202" s="390"/>
      <c r="E202" s="333" t="s">
        <v>1305</v>
      </c>
      <c r="F202" s="245">
        <f ca="1">+IFERROR(INDEX('Hoja de Trabajo para listado'!$A$155:$Z$1048576,MATCH($A202,'Hoja de Trabajo para listado'!$A$155:$A$1048576,0),MATCH((CUADRO!F$4&amp;$E202),'Hoja de Trabajo para listado'!$A$151:$Z$151,0)),0)+IFERROR(INDEX('Hoja de Trabajo para listado'!$AB$155:$BA$1048576,MATCH($A202,'Hoja de Trabajo para listado'!$AB$155:$AB$1048576,0),MATCH((CUADRO!F$4&amp;$E202),'Hoja de Trabajo para listado'!$AB$151:$BA$151,0)),0)+IFERROR(INDEX('Hoja de Trabajo para listado'!$BC$155:$CB$1048576,MATCH($A202,'Hoja de Trabajo para listado'!$BC$155:$BC$1048576,0),MATCH((CUADRO!F$4&amp;$E202),'Hoja de Trabajo para listado'!$BC$151:$CB$151,0)),0)+IFERROR(INDEX('Hoja de Trabajo para listado'!$DE$153:$DG$274,MATCH($A202,'Hoja de Trabajo para listado'!$DE$153:$DE$1048576,0),MATCH((CUADRO!F$4&amp;$E202),'Hoja de Trabajo para listado'!$DE$151:$DG$151,0)),0)+IFERROR(INDEX('Hoja de Trabajo para listado'!$CD$155:$DC$1048576,MATCH($A202,'Hoja de Trabajo para listado'!$CD$155:$CD$1048576,0),MATCH((CUADRO!F$4&amp;$E202),'Hoja de Trabajo para listado'!$CD$151:$DC$151,0)),0)</f>
        <v>0</v>
      </c>
      <c r="G202" s="245">
        <f ca="1">+IFERROR(INDEX('Hoja de Trabajo para listado'!$A$155:$Z$1048576,MATCH($A202,'Hoja de Trabajo para listado'!$A$155:$A$1048576,0),MATCH((CUADRO!G$4&amp;$E202),'Hoja de Trabajo para listado'!$A$151:$Z$151,0)),0)+IFERROR(INDEX('Hoja de Trabajo para listado'!$AB$155:$BA$1048576,MATCH($A202,'Hoja de Trabajo para listado'!$AB$155:$AB$1048576,0),MATCH((CUADRO!G$4&amp;$E202),'Hoja de Trabajo para listado'!$AB$151:$BA$151,0)),0)+IFERROR(INDEX('Hoja de Trabajo para listado'!$BC$155:$CB$1048576,MATCH($A202,'Hoja de Trabajo para listado'!$BC$155:$BC$1048576,0),MATCH((CUADRO!G$4&amp;$E202),'Hoja de Trabajo para listado'!$BC$151:$CB$151,0)),0)+IFERROR(INDEX('Hoja de Trabajo para listado'!$DE$153:$DG$274,MATCH($A202,'Hoja de Trabajo para listado'!$DE$153:$DE$1048576,0),MATCH((CUADRO!G$4&amp;$E202),'Hoja de Trabajo para listado'!$DE$151:$DG$151,0)),0)+IFERROR(INDEX('Hoja de Trabajo para listado'!$CD$155:$DC$1048576,MATCH($A202,'Hoja de Trabajo para listado'!$CD$155:$CD$1048576,0),MATCH((CUADRO!G$4&amp;$E202),'Hoja de Trabajo para listado'!$CD$151:$DC$151,0)),0)</f>
        <v>0</v>
      </c>
      <c r="H202" s="245">
        <f ca="1">+IFERROR(INDEX('Hoja de Trabajo para listado'!$A$155:$Z$1048576,MATCH($A202,'Hoja de Trabajo para listado'!$A$155:$A$1048576,0),MATCH((CUADRO!H$4&amp;$E202),'Hoja de Trabajo para listado'!$A$151:$Z$151,0)),0)+IFERROR(INDEX('Hoja de Trabajo para listado'!$AB$155:$BA$1048576,MATCH($A202,'Hoja de Trabajo para listado'!$AB$155:$AB$1048576,0),MATCH((CUADRO!H$4&amp;$E202),'Hoja de Trabajo para listado'!$AB$151:$BA$151,0)),0)+IFERROR(INDEX('Hoja de Trabajo para listado'!$BC$155:$CB$1048576,MATCH($A202,'Hoja de Trabajo para listado'!$BC$155:$BC$1048576,0),MATCH((CUADRO!H$4&amp;$E202),'Hoja de Trabajo para listado'!$BC$151:$CB$151,0)),0)+IFERROR(INDEX('Hoja de Trabajo para listado'!$DE$153:$DG$274,MATCH($A202,'Hoja de Trabajo para listado'!$DE$153:$DE$1048576,0),MATCH((CUADRO!H$4&amp;$E202),'Hoja de Trabajo para listado'!$DE$151:$DG$151,0)),0)+IFERROR(INDEX('Hoja de Trabajo para listado'!$CD$155:$DC$1048576,MATCH($A202,'Hoja de Trabajo para listado'!$CD$155:$CD$1048576,0),MATCH((CUADRO!H$4&amp;$E202),'Hoja de Trabajo para listado'!$CD$151:$DC$151,0)),0)</f>
        <v>0</v>
      </c>
      <c r="I202" s="245">
        <f ca="1">+IFERROR(INDEX('Hoja de Trabajo para listado'!$A$155:$Z$1048576,MATCH($A202,'Hoja de Trabajo para listado'!$A$155:$A$1048576,0),MATCH((CUADRO!I$4&amp;$E202),'Hoja de Trabajo para listado'!$A$151:$Z$151,0)),0)+IFERROR(INDEX('Hoja de Trabajo para listado'!$AB$155:$BA$1048576,MATCH($A202,'Hoja de Trabajo para listado'!$AB$155:$AB$1048576,0),MATCH((CUADRO!I$4&amp;$E202),'Hoja de Trabajo para listado'!$AB$151:$BA$151,0)),0)+IFERROR(INDEX('Hoja de Trabajo para listado'!$BC$155:$CB$1048576,MATCH($A202,'Hoja de Trabajo para listado'!$BC$155:$BC$1048576,0),MATCH((CUADRO!I$4&amp;$E202),'Hoja de Trabajo para listado'!$BC$151:$CB$151,0)),0)+IFERROR(INDEX('Hoja de Trabajo para listado'!$DE$153:$DG$274,MATCH($A202,'Hoja de Trabajo para listado'!$DE$153:$DE$1048576,0),MATCH((CUADRO!I$4&amp;$E202),'Hoja de Trabajo para listado'!$DE$151:$DG$151,0)),0)+IFERROR(INDEX('Hoja de Trabajo para listado'!$CD$155:$DC$1048576,MATCH($A202,'Hoja de Trabajo para listado'!$CD$155:$CD$1048576,0),MATCH((CUADRO!I$4&amp;$E202),'Hoja de Trabajo para listado'!$CD$151:$DC$151,0)),0)</f>
        <v>0</v>
      </c>
      <c r="J202" s="245">
        <f ca="1">+IFERROR(INDEX('Hoja de Trabajo para listado'!$A$155:$Z$1048576,MATCH($A202,'Hoja de Trabajo para listado'!$A$155:$A$1048576,0),MATCH((CUADRO!J$4&amp;$E202),'Hoja de Trabajo para listado'!$A$151:$Z$151,0)),0)+IFERROR(INDEX('Hoja de Trabajo para listado'!$AB$155:$BA$1048576,MATCH($A202,'Hoja de Trabajo para listado'!$AB$155:$AB$1048576,0),MATCH((CUADRO!J$4&amp;$E202),'Hoja de Trabajo para listado'!$AB$151:$BA$151,0)),0)+IFERROR(INDEX('Hoja de Trabajo para listado'!$BC$155:$CB$1048576,MATCH($A202,'Hoja de Trabajo para listado'!$BC$155:$BC$1048576,0),MATCH((CUADRO!J$4&amp;$E202),'Hoja de Trabajo para listado'!$BC$151:$CB$151,0)),0)+IFERROR(INDEX('Hoja de Trabajo para listado'!$DE$153:$DG$274,MATCH($A202,'Hoja de Trabajo para listado'!$DE$153:$DE$1048576,0),MATCH((CUADRO!J$4&amp;$E202),'Hoja de Trabajo para listado'!$DE$151:$DG$151,0)),0)+IFERROR(INDEX('Hoja de Trabajo para listado'!$CD$155:$DC$1048576,MATCH($A202,'Hoja de Trabajo para listado'!$CD$155:$CD$1048576,0),MATCH((CUADRO!J$4&amp;$E202),'Hoja de Trabajo para listado'!$CD$151:$DC$151,0)),0)</f>
        <v>4110.9000000000005</v>
      </c>
      <c r="K202" s="245">
        <f ca="1">+IFERROR(INDEX('Hoja de Trabajo para listado'!$A$155:$Z$1048576,MATCH($A202,'Hoja de Trabajo para listado'!$A$155:$A$1048576,0),MATCH((CUADRO!K$4&amp;$E202),'Hoja de Trabajo para listado'!$A$151:$Z$151,0)),0)+IFERROR(INDEX('Hoja de Trabajo para listado'!$AB$155:$BA$1048576,MATCH($A202,'Hoja de Trabajo para listado'!$AB$155:$AB$1048576,0),MATCH((CUADRO!K$4&amp;$E202),'Hoja de Trabajo para listado'!$AB$151:$BA$151,0)),0)+IFERROR(INDEX('Hoja de Trabajo para listado'!$BC$155:$CB$1048576,MATCH($A202,'Hoja de Trabajo para listado'!$BC$155:$BC$1048576,0),MATCH((CUADRO!K$4&amp;$E202),'Hoja de Trabajo para listado'!$BC$151:$CB$151,0)),0)+IFERROR(INDEX('Hoja de Trabajo para listado'!$DE$153:$DG$274,MATCH($A202,'Hoja de Trabajo para listado'!$DE$153:$DE$1048576,0),MATCH((CUADRO!K$4&amp;$E202),'Hoja de Trabajo para listado'!$DE$151:$DG$151,0)),0)+IFERROR(INDEX('Hoja de Trabajo para listado'!$CD$155:$DC$1048576,MATCH($A202,'Hoja de Trabajo para listado'!$CD$155:$CD$1048576,0),MATCH((CUADRO!K$4&amp;$E202),'Hoja de Trabajo para listado'!$CD$151:$DC$151,0)),0)</f>
        <v>0</v>
      </c>
      <c r="L202" s="245">
        <f ca="1">+IFERROR(INDEX('Hoja de Trabajo para listado'!$A$155:$Z$1048576,MATCH($A202,'Hoja de Trabajo para listado'!$A$155:$A$1048576,0),MATCH((CUADRO!L$4&amp;$E202),'Hoja de Trabajo para listado'!$A$151:$Z$151,0)),0)+IFERROR(INDEX('Hoja de Trabajo para listado'!$AB$155:$BA$1048576,MATCH($A202,'Hoja de Trabajo para listado'!$AB$155:$AB$1048576,0),MATCH((CUADRO!L$4&amp;$E202),'Hoja de Trabajo para listado'!$AB$151:$BA$151,0)),0)+IFERROR(INDEX('Hoja de Trabajo para listado'!$BC$155:$CB$1048576,MATCH($A202,'Hoja de Trabajo para listado'!$BC$155:$BC$1048576,0),MATCH((CUADRO!L$4&amp;$E202),'Hoja de Trabajo para listado'!$BC$151:$CB$151,0)),0)+IFERROR(INDEX('Hoja de Trabajo para listado'!$DE$153:$DG$274,MATCH($A202,'Hoja de Trabajo para listado'!$DE$153:$DE$1048576,0),MATCH((CUADRO!L$4&amp;$E202),'Hoja de Trabajo para listado'!$DE$151:$DG$151,0)),0)+IFERROR(INDEX('Hoja de Trabajo para listado'!$CD$155:$DC$1048576,MATCH($A202,'Hoja de Trabajo para listado'!$CD$155:$CD$1048576,0),MATCH((CUADRO!L$4&amp;$E202),'Hoja de Trabajo para listado'!$CD$151:$DC$151,0)),0)</f>
        <v>0</v>
      </c>
      <c r="M202" s="245">
        <f ca="1">+IFERROR(INDEX('Hoja de Trabajo para listado'!$A$155:$Z$1048576,MATCH($A202,'Hoja de Trabajo para listado'!$A$155:$A$1048576,0),MATCH((CUADRO!M$4&amp;$E202),'Hoja de Trabajo para listado'!$A$151:$Z$151,0)),0)+IFERROR(INDEX('Hoja de Trabajo para listado'!$AB$155:$BA$1048576,MATCH($A202,'Hoja de Trabajo para listado'!$AB$155:$AB$1048576,0),MATCH((CUADRO!M$4&amp;$E202),'Hoja de Trabajo para listado'!$AB$151:$BA$151,0)),0)+IFERROR(INDEX('Hoja de Trabajo para listado'!$BC$155:$CB$1048576,MATCH($A202,'Hoja de Trabajo para listado'!$BC$155:$BC$1048576,0),MATCH((CUADRO!M$4&amp;$E202),'Hoja de Trabajo para listado'!$BC$151:$CB$151,0)),0)+IFERROR(INDEX('Hoja de Trabajo para listado'!$DE$153:$DG$274,MATCH($A202,'Hoja de Trabajo para listado'!$DE$153:$DE$1048576,0),MATCH((CUADRO!M$4&amp;$E202),'Hoja de Trabajo para listado'!$DE$151:$DG$151,0)),0)+IFERROR(INDEX('Hoja de Trabajo para listado'!$CD$155:$DC$1048576,MATCH($A202,'Hoja de Trabajo para listado'!$CD$155:$CD$1048576,0),MATCH((CUADRO!M$4&amp;$E202),'Hoja de Trabajo para listado'!$CD$151:$DC$151,0)),0)</f>
        <v>0</v>
      </c>
      <c r="N202" s="245">
        <f ca="1">+IFERROR(INDEX('Hoja de Trabajo para listado'!$A$155:$Z$1048576,MATCH($A202,'Hoja de Trabajo para listado'!$A$155:$A$1048576,0),MATCH((CUADRO!N$4&amp;$E202),'Hoja de Trabajo para listado'!$A$151:$Z$151,0)),0)+IFERROR(INDEX('Hoja de Trabajo para listado'!$AB$155:$BA$1048576,MATCH($A202,'Hoja de Trabajo para listado'!$AB$155:$AB$1048576,0),MATCH((CUADRO!N$4&amp;$E202),'Hoja de Trabajo para listado'!$AB$151:$BA$151,0)),0)+IFERROR(INDEX('Hoja de Trabajo para listado'!$BC$155:$CB$1048576,MATCH($A202,'Hoja de Trabajo para listado'!$BC$155:$BC$1048576,0),MATCH((CUADRO!N$4&amp;$E202),'Hoja de Trabajo para listado'!$BC$151:$CB$151,0)),0)+IFERROR(INDEX('Hoja de Trabajo para listado'!$DE$153:$DG$274,MATCH($A202,'Hoja de Trabajo para listado'!$DE$153:$DE$1048576,0),MATCH((CUADRO!N$4&amp;$E202),'Hoja de Trabajo para listado'!$DE$151:$DG$151,0)),0)+IFERROR(INDEX('Hoja de Trabajo para listado'!$CD$155:$DC$1048576,MATCH($A202,'Hoja de Trabajo para listado'!$CD$155:$CD$1048576,0),MATCH((CUADRO!N$4&amp;$E202),'Hoja de Trabajo para listado'!$CD$151:$DC$151,0)),0)</f>
        <v>0</v>
      </c>
      <c r="O202" s="245">
        <f ca="1">+IFERROR(INDEX('Hoja de Trabajo para listado'!$A$155:$Z$1048576,MATCH($A202,'Hoja de Trabajo para listado'!$A$155:$A$1048576,0),MATCH((CUADRO!O$4&amp;$E202),'Hoja de Trabajo para listado'!$A$151:$Z$151,0)),0)+IFERROR(INDEX('Hoja de Trabajo para listado'!$AB$155:$BA$1048576,MATCH($A202,'Hoja de Trabajo para listado'!$AB$155:$AB$1048576,0),MATCH((CUADRO!O$4&amp;$E202),'Hoja de Trabajo para listado'!$AB$151:$BA$151,0)),0)+IFERROR(INDEX('Hoja de Trabajo para listado'!$BC$155:$CB$1048576,MATCH($A202,'Hoja de Trabajo para listado'!$BC$155:$BC$1048576,0),MATCH((CUADRO!O$4&amp;$E202),'Hoja de Trabajo para listado'!$BC$151:$CB$151,0)),0)+IFERROR(INDEX('Hoja de Trabajo para listado'!$DE$153:$DG$274,MATCH($A202,'Hoja de Trabajo para listado'!$DE$153:$DE$1048576,0),MATCH((CUADRO!O$4&amp;$E202),'Hoja de Trabajo para listado'!$DE$151:$DG$151,0)),0)+IFERROR(INDEX('Hoja de Trabajo para listado'!$CD$155:$DC$1048576,MATCH($A202,'Hoja de Trabajo para listado'!$CD$155:$CD$1048576,0),MATCH((CUADRO!O$4&amp;$E202),'Hoja de Trabajo para listado'!$CD$151:$DC$151,0)),0)</f>
        <v>0</v>
      </c>
      <c r="P202" s="245">
        <f ca="1">+IFERROR(INDEX('Hoja de Trabajo para listado'!$A$155:$Z$1048576,MATCH($A202,'Hoja de Trabajo para listado'!$A$155:$A$1048576,0),MATCH((CUADRO!P$4&amp;$E202),'Hoja de Trabajo para listado'!$A$151:$Z$151,0)),0)+IFERROR(INDEX('Hoja de Trabajo para listado'!$AB$155:$BA$1048576,MATCH($A202,'Hoja de Trabajo para listado'!$AB$155:$AB$1048576,0),MATCH((CUADRO!P$4&amp;$E202),'Hoja de Trabajo para listado'!$AB$151:$BA$151,0)),0)+IFERROR(INDEX('Hoja de Trabajo para listado'!$BC$155:$CB$1048576,MATCH($A202,'Hoja de Trabajo para listado'!$BC$155:$BC$1048576,0),MATCH((CUADRO!P$4&amp;$E202),'Hoja de Trabajo para listado'!$BC$151:$CB$151,0)),0)+IFERROR(INDEX('Hoja de Trabajo para listado'!$DE$153:$DG$274,MATCH($A202,'Hoja de Trabajo para listado'!$DE$153:$DE$1048576,0),MATCH((CUADRO!P$4&amp;$E202),'Hoja de Trabajo para listado'!$DE$151:$DG$151,0)),0)+IFERROR(INDEX('Hoja de Trabajo para listado'!$CD$155:$DC$1048576,MATCH($A202,'Hoja de Trabajo para listado'!$CD$155:$CD$1048576,0),MATCH((CUADRO!P$4&amp;$E202),'Hoja de Trabajo para listado'!$CD$151:$DC$151,0)),0)</f>
        <v>0</v>
      </c>
      <c r="Q202" s="245">
        <f ca="1">+IFERROR(INDEX('Hoja de Trabajo para listado'!$A$155:$Z$1048576,MATCH($A202,'Hoja de Trabajo para listado'!$A$155:$A$1048576,0),MATCH((CUADRO!Q$4&amp;$E202),'Hoja de Trabajo para listado'!$A$151:$Z$151,0)),0)+IFERROR(INDEX('Hoja de Trabajo para listado'!$AB$155:$BA$1048576,MATCH($A202,'Hoja de Trabajo para listado'!$AB$155:$AB$1048576,0),MATCH((CUADRO!Q$4&amp;$E202),'Hoja de Trabajo para listado'!$AB$151:$BA$151,0)),0)+IFERROR(INDEX('Hoja de Trabajo para listado'!$BC$155:$CB$1048576,MATCH($A202,'Hoja de Trabajo para listado'!$BC$155:$BC$1048576,0),MATCH((CUADRO!Q$4&amp;$E202),'Hoja de Trabajo para listado'!$BC$151:$CB$151,0)),0)+IFERROR(INDEX('Hoja de Trabajo para listado'!$DE$153:$DG$274,MATCH($A202,'Hoja de Trabajo para listado'!$DE$153:$DE$1048576,0),MATCH((CUADRO!Q$4&amp;$E202),'Hoja de Trabajo para listado'!$DE$151:$DG$151,0)),0)+IFERROR(INDEX('Hoja de Trabajo para listado'!$CD$155:$DC$1048576,MATCH($A202,'Hoja de Trabajo para listado'!$CD$155:$CD$1048576,0),MATCH((CUADRO!Q$4&amp;$E202),'Hoja de Trabajo para listado'!$CD$151:$DC$151,0)),0)</f>
        <v>0</v>
      </c>
      <c r="R202" s="245">
        <f t="shared" ca="1" si="9"/>
        <v>4110.9000000000005</v>
      </c>
      <c r="S202" s="245">
        <f ca="1">+R201+R202</f>
        <v>4110.9000000000005</v>
      </c>
      <c r="T202" s="245">
        <f ca="1">+S202</f>
        <v>4110.9000000000005</v>
      </c>
      <c r="U202" s="244">
        <f t="shared" si="10"/>
        <v>2</v>
      </c>
      <c r="V202" s="333" t="str">
        <f>+VLOOKUP(A202,bd_lista!$A$3:$E$592,5,FALSE)</f>
        <v>Instituciones Descentralizadas</v>
      </c>
      <c r="W202" s="388"/>
      <c r="X202" s="242">
        <f>+VLOOKUP(A202,[4]Sheet1!$A$13:$D$744,4,FALSE)</f>
        <v>35</v>
      </c>
      <c r="Y202" s="242" t="str">
        <f>+VLOOKUP(X202,bd_lista!$A$3:$C$592,3,FALSE)</f>
        <v>Ministerio de Economía y Finanzas Públicas</v>
      </c>
      <c r="Z202" s="292"/>
      <c r="AA202" s="320"/>
    </row>
    <row r="203" spans="1:27" ht="15" customHeight="1">
      <c r="A203" s="251">
        <v>291</v>
      </c>
      <c r="B203" s="392">
        <f>+A203</f>
        <v>291</v>
      </c>
      <c r="C203" s="247" t="str">
        <f>+VLOOKUP(A203,bd_lista!$A$3:$C$592,3,FALSE)</f>
        <v>Administradora Boliviana de Carreteras</v>
      </c>
      <c r="D203" s="389" t="str">
        <f>+C203</f>
        <v>Administradora Boliviana de Carreteras</v>
      </c>
      <c r="E203" s="247" t="s">
        <v>1304</v>
      </c>
      <c r="F203" s="243">
        <f ca="1">+IFERROR(INDEX('Hoja de Trabajo para listado'!$A$155:$Z$1048576,MATCH($A203,'Hoja de Trabajo para listado'!$A$155:$A$1048576,0),MATCH((CUADRO!F$4&amp;$E203),'Hoja de Trabajo para listado'!$A$151:$Z$151,0)),0)+IFERROR(INDEX('Hoja de Trabajo para listado'!$AB$155:$BA$1048576,MATCH($A203,'Hoja de Trabajo para listado'!$AB$155:$AB$1048576,0),MATCH((CUADRO!F$4&amp;$E203),'Hoja de Trabajo para listado'!$AB$151:$BA$151,0)),0)+IFERROR(INDEX('Hoja de Trabajo para listado'!$BC$155:$CB$1048576,MATCH($A203,'Hoja de Trabajo para listado'!$BC$155:$BC$1048576,0),MATCH((CUADRO!F$4&amp;$E203),'Hoja de Trabajo para listado'!$BC$151:$CB$151,0)),0)+IFERROR(INDEX('Hoja de Trabajo para listado'!$DE$153:$DG$274,MATCH($A203,'Hoja de Trabajo para listado'!$DE$153:$DE$1048576,0),MATCH((CUADRO!F$4&amp;$E203),'Hoja de Trabajo para listado'!$DE$151:$DG$151,0)),0)+IFERROR(INDEX('Hoja de Trabajo para listado'!$CD$155:$DC$1048576,MATCH($A203,'Hoja de Trabajo para listado'!$CD$155:$CD$1048576,0),MATCH((CUADRO!F$4&amp;$E203),'Hoja de Trabajo para listado'!$CD$151:$DC$151,0)),0)</f>
        <v>34986377.659999996</v>
      </c>
      <c r="G203" s="243">
        <f ca="1">+IFERROR(INDEX('Hoja de Trabajo para listado'!$A$155:$Z$1048576,MATCH($A203,'Hoja de Trabajo para listado'!$A$155:$A$1048576,0),MATCH((CUADRO!G$4&amp;$E203),'Hoja de Trabajo para listado'!$A$151:$Z$151,0)),0)+IFERROR(INDEX('Hoja de Trabajo para listado'!$AB$155:$BA$1048576,MATCH($A203,'Hoja de Trabajo para listado'!$AB$155:$AB$1048576,0),MATCH((CUADRO!G$4&amp;$E203),'Hoja de Trabajo para listado'!$AB$151:$BA$151,0)),0)+IFERROR(INDEX('Hoja de Trabajo para listado'!$BC$155:$CB$1048576,MATCH($A203,'Hoja de Trabajo para listado'!$BC$155:$BC$1048576,0),MATCH((CUADRO!G$4&amp;$E203),'Hoja de Trabajo para listado'!$BC$151:$CB$151,0)),0)+IFERROR(INDEX('Hoja de Trabajo para listado'!$DE$153:$DG$274,MATCH($A203,'Hoja de Trabajo para listado'!$DE$153:$DE$1048576,0),MATCH((CUADRO!G$4&amp;$E203),'Hoja de Trabajo para listado'!$DE$151:$DG$151,0)),0)+IFERROR(INDEX('Hoja de Trabajo para listado'!$CD$155:$DC$1048576,MATCH($A203,'Hoja de Trabajo para listado'!$CD$155:$CD$1048576,0),MATCH((CUADRO!G$4&amp;$E203),'Hoja de Trabajo para listado'!$CD$151:$DC$151,0)),0)</f>
        <v>198989166.49700001</v>
      </c>
      <c r="H203" s="243">
        <f ca="1">+IFERROR(INDEX('Hoja de Trabajo para listado'!$A$155:$Z$1048576,MATCH($A203,'Hoja de Trabajo para listado'!$A$155:$A$1048576,0),MATCH((CUADRO!H$4&amp;$E203),'Hoja de Trabajo para listado'!$A$151:$Z$151,0)),0)+IFERROR(INDEX('Hoja de Trabajo para listado'!$AB$155:$BA$1048576,MATCH($A203,'Hoja de Trabajo para listado'!$AB$155:$AB$1048576,0),MATCH((CUADRO!H$4&amp;$E203),'Hoja de Trabajo para listado'!$AB$151:$BA$151,0)),0)+IFERROR(INDEX('Hoja de Trabajo para listado'!$BC$155:$CB$1048576,MATCH($A203,'Hoja de Trabajo para listado'!$BC$155:$BC$1048576,0),MATCH((CUADRO!H$4&amp;$E203),'Hoja de Trabajo para listado'!$BC$151:$CB$151,0)),0)+IFERROR(INDEX('Hoja de Trabajo para listado'!$DE$153:$DG$274,MATCH($A203,'Hoja de Trabajo para listado'!$DE$153:$DE$1048576,0),MATCH((CUADRO!H$4&amp;$E203),'Hoja de Trabajo para listado'!$DE$151:$DG$151,0)),0)+IFERROR(INDEX('Hoja de Trabajo para listado'!$CD$155:$DC$1048576,MATCH($A203,'Hoja de Trabajo para listado'!$CD$155:$CD$1048576,0),MATCH((CUADRO!H$4&amp;$E203),'Hoja de Trabajo para listado'!$CD$151:$DC$151,0)),0)</f>
        <v>116064901.734</v>
      </c>
      <c r="I203" s="243">
        <f ca="1">+IFERROR(INDEX('Hoja de Trabajo para listado'!$A$155:$Z$1048576,MATCH($A203,'Hoja de Trabajo para listado'!$A$155:$A$1048576,0),MATCH((CUADRO!I$4&amp;$E203),'Hoja de Trabajo para listado'!$A$151:$Z$151,0)),0)+IFERROR(INDEX('Hoja de Trabajo para listado'!$AB$155:$BA$1048576,MATCH($A203,'Hoja de Trabajo para listado'!$AB$155:$AB$1048576,0),MATCH((CUADRO!I$4&amp;$E203),'Hoja de Trabajo para listado'!$AB$151:$BA$151,0)),0)+IFERROR(INDEX('Hoja de Trabajo para listado'!$BC$155:$CB$1048576,MATCH($A203,'Hoja de Trabajo para listado'!$BC$155:$BC$1048576,0),MATCH((CUADRO!I$4&amp;$E203),'Hoja de Trabajo para listado'!$BC$151:$CB$151,0)),0)+IFERROR(INDEX('Hoja de Trabajo para listado'!$DE$153:$DG$274,MATCH($A203,'Hoja de Trabajo para listado'!$DE$153:$DE$1048576,0),MATCH((CUADRO!I$4&amp;$E203),'Hoja de Trabajo para listado'!$DE$151:$DG$151,0)),0)+IFERROR(INDEX('Hoja de Trabajo para listado'!$CD$155:$DC$1048576,MATCH($A203,'Hoja de Trabajo para listado'!$CD$155:$CD$1048576,0),MATCH((CUADRO!I$4&amp;$E203),'Hoja de Trabajo para listado'!$CD$151:$DC$151,0)),0)</f>
        <v>5645136.3197999997</v>
      </c>
      <c r="J203" s="243">
        <f ca="1">+IFERROR(INDEX('Hoja de Trabajo para listado'!$A$155:$Z$1048576,MATCH($A203,'Hoja de Trabajo para listado'!$A$155:$A$1048576,0),MATCH((CUADRO!J$4&amp;$E203),'Hoja de Trabajo para listado'!$A$151:$Z$151,0)),0)+IFERROR(INDEX('Hoja de Trabajo para listado'!$AB$155:$BA$1048576,MATCH($A203,'Hoja de Trabajo para listado'!$AB$155:$AB$1048576,0),MATCH((CUADRO!J$4&amp;$E203),'Hoja de Trabajo para listado'!$AB$151:$BA$151,0)),0)+IFERROR(INDEX('Hoja de Trabajo para listado'!$BC$155:$CB$1048576,MATCH($A203,'Hoja de Trabajo para listado'!$BC$155:$BC$1048576,0),MATCH((CUADRO!J$4&amp;$E203),'Hoja de Trabajo para listado'!$BC$151:$CB$151,0)),0)+IFERROR(INDEX('Hoja de Trabajo para listado'!$DE$153:$DG$274,MATCH($A203,'Hoja de Trabajo para listado'!$DE$153:$DE$1048576,0),MATCH((CUADRO!J$4&amp;$E203),'Hoja de Trabajo para listado'!$DE$151:$DG$151,0)),0)+IFERROR(INDEX('Hoja de Trabajo para listado'!$CD$155:$DC$1048576,MATCH($A203,'Hoja de Trabajo para listado'!$CD$155:$CD$1048576,0),MATCH((CUADRO!J$4&amp;$E203),'Hoja de Trabajo para listado'!$CD$151:$DC$151,0)),0)</f>
        <v>63317824.577400014</v>
      </c>
      <c r="K203" s="243">
        <f ca="1">+IFERROR(INDEX('Hoja de Trabajo para listado'!$A$155:$Z$1048576,MATCH($A203,'Hoja de Trabajo para listado'!$A$155:$A$1048576,0),MATCH((CUADRO!K$4&amp;$E203),'Hoja de Trabajo para listado'!$A$151:$Z$151,0)),0)+IFERROR(INDEX('Hoja de Trabajo para listado'!$AB$155:$BA$1048576,MATCH($A203,'Hoja de Trabajo para listado'!$AB$155:$AB$1048576,0),MATCH((CUADRO!K$4&amp;$E203),'Hoja de Trabajo para listado'!$AB$151:$BA$151,0)),0)+IFERROR(INDEX('Hoja de Trabajo para listado'!$BC$155:$CB$1048576,MATCH($A203,'Hoja de Trabajo para listado'!$BC$155:$BC$1048576,0),MATCH((CUADRO!K$4&amp;$E203),'Hoja de Trabajo para listado'!$BC$151:$CB$151,0)),0)+IFERROR(INDEX('Hoja de Trabajo para listado'!$DE$153:$DG$274,MATCH($A203,'Hoja de Trabajo para listado'!$DE$153:$DE$1048576,0),MATCH((CUADRO!K$4&amp;$E203),'Hoja de Trabajo para listado'!$DE$151:$DG$151,0)),0)+IFERROR(INDEX('Hoja de Trabajo para listado'!$CD$155:$DC$1048576,MATCH($A203,'Hoja de Trabajo para listado'!$CD$155:$CD$1048576,0),MATCH((CUADRO!K$4&amp;$E203),'Hoja de Trabajo para listado'!$CD$151:$DC$151,0)),0)</f>
        <v>0</v>
      </c>
      <c r="L203" s="243">
        <f ca="1">+IFERROR(INDEX('Hoja de Trabajo para listado'!$A$155:$Z$1048576,MATCH($A203,'Hoja de Trabajo para listado'!$A$155:$A$1048576,0),MATCH((CUADRO!L$4&amp;$E203),'Hoja de Trabajo para listado'!$A$151:$Z$151,0)),0)+IFERROR(INDEX('Hoja de Trabajo para listado'!$AB$155:$BA$1048576,MATCH($A203,'Hoja de Trabajo para listado'!$AB$155:$AB$1048576,0),MATCH((CUADRO!L$4&amp;$E203),'Hoja de Trabajo para listado'!$AB$151:$BA$151,0)),0)+IFERROR(INDEX('Hoja de Trabajo para listado'!$BC$155:$CB$1048576,MATCH($A203,'Hoja de Trabajo para listado'!$BC$155:$BC$1048576,0),MATCH((CUADRO!L$4&amp;$E203),'Hoja de Trabajo para listado'!$BC$151:$CB$151,0)),0)+IFERROR(INDEX('Hoja de Trabajo para listado'!$DE$153:$DG$274,MATCH($A203,'Hoja de Trabajo para listado'!$DE$153:$DE$1048576,0),MATCH((CUADRO!L$4&amp;$E203),'Hoja de Trabajo para listado'!$DE$151:$DG$151,0)),0)+IFERROR(INDEX('Hoja de Trabajo para listado'!$CD$155:$DC$1048576,MATCH($A203,'Hoja de Trabajo para listado'!$CD$155:$CD$1048576,0),MATCH((CUADRO!L$4&amp;$E203),'Hoja de Trabajo para listado'!$CD$151:$DC$151,0)),0)</f>
        <v>0</v>
      </c>
      <c r="M203" s="243">
        <f ca="1">+IFERROR(INDEX('Hoja de Trabajo para listado'!$A$155:$Z$1048576,MATCH($A203,'Hoja de Trabajo para listado'!$A$155:$A$1048576,0),MATCH((CUADRO!M$4&amp;$E203),'Hoja de Trabajo para listado'!$A$151:$Z$151,0)),0)+IFERROR(INDEX('Hoja de Trabajo para listado'!$AB$155:$BA$1048576,MATCH($A203,'Hoja de Trabajo para listado'!$AB$155:$AB$1048576,0),MATCH((CUADRO!M$4&amp;$E203),'Hoja de Trabajo para listado'!$AB$151:$BA$151,0)),0)+IFERROR(INDEX('Hoja de Trabajo para listado'!$BC$155:$CB$1048576,MATCH($A203,'Hoja de Trabajo para listado'!$BC$155:$BC$1048576,0),MATCH((CUADRO!M$4&amp;$E203),'Hoja de Trabajo para listado'!$BC$151:$CB$151,0)),0)+IFERROR(INDEX('Hoja de Trabajo para listado'!$DE$153:$DG$274,MATCH($A203,'Hoja de Trabajo para listado'!$DE$153:$DE$1048576,0),MATCH((CUADRO!M$4&amp;$E203),'Hoja de Trabajo para listado'!$DE$151:$DG$151,0)),0)+IFERROR(INDEX('Hoja de Trabajo para listado'!$CD$155:$DC$1048576,MATCH($A203,'Hoja de Trabajo para listado'!$CD$155:$CD$1048576,0),MATCH((CUADRO!M$4&amp;$E203),'Hoja de Trabajo para listado'!$CD$151:$DC$151,0)),0)</f>
        <v>0</v>
      </c>
      <c r="N203" s="243">
        <f ca="1">+IFERROR(INDEX('Hoja de Trabajo para listado'!$A$155:$Z$1048576,MATCH($A203,'Hoja de Trabajo para listado'!$A$155:$A$1048576,0),MATCH((CUADRO!N$4&amp;$E203),'Hoja de Trabajo para listado'!$A$151:$Z$151,0)),0)+IFERROR(INDEX('Hoja de Trabajo para listado'!$AB$155:$BA$1048576,MATCH($A203,'Hoja de Trabajo para listado'!$AB$155:$AB$1048576,0),MATCH((CUADRO!N$4&amp;$E203),'Hoja de Trabajo para listado'!$AB$151:$BA$151,0)),0)+IFERROR(INDEX('Hoja de Trabajo para listado'!$BC$155:$CB$1048576,MATCH($A203,'Hoja de Trabajo para listado'!$BC$155:$BC$1048576,0),MATCH((CUADRO!N$4&amp;$E203),'Hoja de Trabajo para listado'!$BC$151:$CB$151,0)),0)+IFERROR(INDEX('Hoja de Trabajo para listado'!$DE$153:$DG$274,MATCH($A203,'Hoja de Trabajo para listado'!$DE$153:$DE$1048576,0),MATCH((CUADRO!N$4&amp;$E203),'Hoja de Trabajo para listado'!$DE$151:$DG$151,0)),0)+IFERROR(INDEX('Hoja de Trabajo para listado'!$CD$155:$DC$1048576,MATCH($A203,'Hoja de Trabajo para listado'!$CD$155:$CD$1048576,0),MATCH((CUADRO!N$4&amp;$E203),'Hoja de Trabajo para listado'!$CD$151:$DC$151,0)),0)</f>
        <v>0</v>
      </c>
      <c r="O203" s="243">
        <f ca="1">+IFERROR(INDEX('Hoja de Trabajo para listado'!$A$155:$Z$1048576,MATCH($A203,'Hoja de Trabajo para listado'!$A$155:$A$1048576,0),MATCH((CUADRO!O$4&amp;$E203),'Hoja de Trabajo para listado'!$A$151:$Z$151,0)),0)+IFERROR(INDEX('Hoja de Trabajo para listado'!$AB$155:$BA$1048576,MATCH($A203,'Hoja de Trabajo para listado'!$AB$155:$AB$1048576,0),MATCH((CUADRO!O$4&amp;$E203),'Hoja de Trabajo para listado'!$AB$151:$BA$151,0)),0)+IFERROR(INDEX('Hoja de Trabajo para listado'!$BC$155:$CB$1048576,MATCH($A203,'Hoja de Trabajo para listado'!$BC$155:$BC$1048576,0),MATCH((CUADRO!O$4&amp;$E203),'Hoja de Trabajo para listado'!$BC$151:$CB$151,0)),0)+IFERROR(INDEX('Hoja de Trabajo para listado'!$DE$153:$DG$274,MATCH($A203,'Hoja de Trabajo para listado'!$DE$153:$DE$1048576,0),MATCH((CUADRO!O$4&amp;$E203),'Hoja de Trabajo para listado'!$DE$151:$DG$151,0)),0)+IFERROR(INDEX('Hoja de Trabajo para listado'!$CD$155:$DC$1048576,MATCH($A203,'Hoja de Trabajo para listado'!$CD$155:$CD$1048576,0),MATCH((CUADRO!O$4&amp;$E203),'Hoja de Trabajo para listado'!$CD$151:$DC$151,0)),0)</f>
        <v>0</v>
      </c>
      <c r="P203" s="243">
        <f ca="1">+IFERROR(INDEX('Hoja de Trabajo para listado'!$A$155:$Z$1048576,MATCH($A203,'Hoja de Trabajo para listado'!$A$155:$A$1048576,0),MATCH((CUADRO!P$4&amp;$E203),'Hoja de Trabajo para listado'!$A$151:$Z$151,0)),0)+IFERROR(INDEX('Hoja de Trabajo para listado'!$AB$155:$BA$1048576,MATCH($A203,'Hoja de Trabajo para listado'!$AB$155:$AB$1048576,0),MATCH((CUADRO!P$4&amp;$E203),'Hoja de Trabajo para listado'!$AB$151:$BA$151,0)),0)+IFERROR(INDEX('Hoja de Trabajo para listado'!$BC$155:$CB$1048576,MATCH($A203,'Hoja de Trabajo para listado'!$BC$155:$BC$1048576,0),MATCH((CUADRO!P$4&amp;$E203),'Hoja de Trabajo para listado'!$BC$151:$CB$151,0)),0)+IFERROR(INDEX('Hoja de Trabajo para listado'!$DE$153:$DG$274,MATCH($A203,'Hoja de Trabajo para listado'!$DE$153:$DE$1048576,0),MATCH((CUADRO!P$4&amp;$E203),'Hoja de Trabajo para listado'!$DE$151:$DG$151,0)),0)+IFERROR(INDEX('Hoja de Trabajo para listado'!$CD$155:$DC$1048576,MATCH($A203,'Hoja de Trabajo para listado'!$CD$155:$CD$1048576,0),MATCH((CUADRO!P$4&amp;$E203),'Hoja de Trabajo para listado'!$CD$151:$DC$151,0)),0)</f>
        <v>0</v>
      </c>
      <c r="Q203" s="243">
        <f ca="1">+IFERROR(INDEX('Hoja de Trabajo para listado'!$A$155:$Z$1048576,MATCH($A203,'Hoja de Trabajo para listado'!$A$155:$A$1048576,0),MATCH((CUADRO!Q$4&amp;$E203),'Hoja de Trabajo para listado'!$A$151:$Z$151,0)),0)+IFERROR(INDEX('Hoja de Trabajo para listado'!$AB$155:$BA$1048576,MATCH($A203,'Hoja de Trabajo para listado'!$AB$155:$AB$1048576,0),MATCH((CUADRO!Q$4&amp;$E203),'Hoja de Trabajo para listado'!$AB$151:$BA$151,0)),0)+IFERROR(INDEX('Hoja de Trabajo para listado'!$BC$155:$CB$1048576,MATCH($A203,'Hoja de Trabajo para listado'!$BC$155:$BC$1048576,0),MATCH((CUADRO!Q$4&amp;$E203),'Hoja de Trabajo para listado'!$BC$151:$CB$151,0)),0)+IFERROR(INDEX('Hoja de Trabajo para listado'!$DE$153:$DG$274,MATCH($A203,'Hoja de Trabajo para listado'!$DE$153:$DE$1048576,0),MATCH((CUADRO!Q$4&amp;$E203),'Hoja de Trabajo para listado'!$DE$151:$DG$151,0)),0)+IFERROR(INDEX('Hoja de Trabajo para listado'!$CD$155:$DC$1048576,MATCH($A203,'Hoja de Trabajo para listado'!$CD$155:$CD$1048576,0),MATCH((CUADRO!Q$4&amp;$E203),'Hoja de Trabajo para listado'!$CD$151:$DC$151,0)),0)</f>
        <v>0</v>
      </c>
      <c r="R203" s="243">
        <f t="shared" ca="1" si="9"/>
        <v>419003406.78820008</v>
      </c>
      <c r="S203" s="243"/>
      <c r="T203" s="243">
        <f ca="1">+T204</f>
        <v>1269417852.6082001</v>
      </c>
      <c r="U203" s="242">
        <f t="shared" si="10"/>
        <v>1</v>
      </c>
      <c r="V203" s="333" t="str">
        <f>+VLOOKUP(A203,bd_lista!$A$3:$E$592,5,FALSE)</f>
        <v>Instituciones Descentralizadas</v>
      </c>
      <c r="W203" s="387" t="str">
        <f>+V203</f>
        <v>Instituciones Descentralizadas</v>
      </c>
      <c r="X203" s="242">
        <f>+VLOOKUP(A203,[4]Sheet1!$A$13:$D$744,4,FALSE)</f>
        <v>81</v>
      </c>
      <c r="Y203" s="242" t="str">
        <f>+VLOOKUP(X203,bd_lista!$A$3:$C$592,3,FALSE)</f>
        <v>Ministerio de Obras Públicas, Servicios y Vivienda</v>
      </c>
      <c r="Z203" s="294">
        <f>+X203</f>
        <v>81</v>
      </c>
      <c r="AA203" s="319" t="str">
        <f>+Y203</f>
        <v>Ministerio de Obras Públicas, Servicios y Vivienda</v>
      </c>
    </row>
    <row r="204" spans="1:27" ht="15" customHeight="1">
      <c r="A204" s="32">
        <v>291</v>
      </c>
      <c r="B204" s="393"/>
      <c r="C204" s="333" t="str">
        <f>+VLOOKUP(A204,bd_lista!$A$3:$C$592,3,FALSE)</f>
        <v>Administradora Boliviana de Carreteras</v>
      </c>
      <c r="D204" s="390"/>
      <c r="E204" s="333" t="s">
        <v>1305</v>
      </c>
      <c r="F204" s="245">
        <f ca="1">+IFERROR(INDEX('Hoja de Trabajo para listado'!$A$155:$Z$1048576,MATCH($A204,'Hoja de Trabajo para listado'!$A$155:$A$1048576,0),MATCH((CUADRO!F$4&amp;$E204),'Hoja de Trabajo para listado'!$A$151:$Z$151,0)),0)+IFERROR(INDEX('Hoja de Trabajo para listado'!$AB$155:$BA$1048576,MATCH($A204,'Hoja de Trabajo para listado'!$AB$155:$AB$1048576,0),MATCH((CUADRO!F$4&amp;$E204),'Hoja de Trabajo para listado'!$AB$151:$BA$151,0)),0)+IFERROR(INDEX('Hoja de Trabajo para listado'!$BC$155:$CB$1048576,MATCH($A204,'Hoja de Trabajo para listado'!$BC$155:$BC$1048576,0),MATCH((CUADRO!F$4&amp;$E204),'Hoja de Trabajo para listado'!$BC$151:$CB$151,0)),0)+IFERROR(INDEX('Hoja de Trabajo para listado'!$DE$153:$DG$274,MATCH($A204,'Hoja de Trabajo para listado'!$DE$153:$DE$1048576,0),MATCH((CUADRO!F$4&amp;$E204),'Hoja de Trabajo para listado'!$DE$151:$DG$151,0)),0)+IFERROR(INDEX('Hoja de Trabajo para listado'!$CD$155:$DC$1048576,MATCH($A204,'Hoja de Trabajo para listado'!$CD$155:$CD$1048576,0),MATCH((CUADRO!F$4&amp;$E204),'Hoja de Trabajo para listado'!$CD$151:$DC$151,0)),0)</f>
        <v>140801845.75</v>
      </c>
      <c r="G204" s="245">
        <f ca="1">+IFERROR(INDEX('Hoja de Trabajo para listado'!$A$155:$Z$1048576,MATCH($A204,'Hoja de Trabajo para listado'!$A$155:$A$1048576,0),MATCH((CUADRO!G$4&amp;$E204),'Hoja de Trabajo para listado'!$A$151:$Z$151,0)),0)+IFERROR(INDEX('Hoja de Trabajo para listado'!$AB$155:$BA$1048576,MATCH($A204,'Hoja de Trabajo para listado'!$AB$155:$AB$1048576,0),MATCH((CUADRO!G$4&amp;$E204),'Hoja de Trabajo para listado'!$AB$151:$BA$151,0)),0)+IFERROR(INDEX('Hoja de Trabajo para listado'!$BC$155:$CB$1048576,MATCH($A204,'Hoja de Trabajo para listado'!$BC$155:$BC$1048576,0),MATCH((CUADRO!G$4&amp;$E204),'Hoja de Trabajo para listado'!$BC$151:$CB$151,0)),0)+IFERROR(INDEX('Hoja de Trabajo para listado'!$DE$153:$DG$274,MATCH($A204,'Hoja de Trabajo para listado'!$DE$153:$DE$1048576,0),MATCH((CUADRO!G$4&amp;$E204),'Hoja de Trabajo para listado'!$DE$151:$DG$151,0)),0)+IFERROR(INDEX('Hoja de Trabajo para listado'!$CD$155:$DC$1048576,MATCH($A204,'Hoja de Trabajo para listado'!$CD$155:$CD$1048576,0),MATCH((CUADRO!G$4&amp;$E204),'Hoja de Trabajo para listado'!$CD$151:$DC$151,0)),0)</f>
        <v>209851448.46999997</v>
      </c>
      <c r="H204" s="245">
        <f ca="1">+IFERROR(INDEX('Hoja de Trabajo para listado'!$A$155:$Z$1048576,MATCH($A204,'Hoja de Trabajo para listado'!$A$155:$A$1048576,0),MATCH((CUADRO!H$4&amp;$E204),'Hoja de Trabajo para listado'!$A$151:$Z$151,0)),0)+IFERROR(INDEX('Hoja de Trabajo para listado'!$AB$155:$BA$1048576,MATCH($A204,'Hoja de Trabajo para listado'!$AB$155:$AB$1048576,0),MATCH((CUADRO!H$4&amp;$E204),'Hoja de Trabajo para listado'!$AB$151:$BA$151,0)),0)+IFERROR(INDEX('Hoja de Trabajo para listado'!$BC$155:$CB$1048576,MATCH($A204,'Hoja de Trabajo para listado'!$BC$155:$BC$1048576,0),MATCH((CUADRO!H$4&amp;$E204),'Hoja de Trabajo para listado'!$BC$151:$CB$151,0)),0)+IFERROR(INDEX('Hoja de Trabajo para listado'!$DE$153:$DG$274,MATCH($A204,'Hoja de Trabajo para listado'!$DE$153:$DE$1048576,0),MATCH((CUADRO!H$4&amp;$E204),'Hoja de Trabajo para listado'!$DE$151:$DG$151,0)),0)+IFERROR(INDEX('Hoja de Trabajo para listado'!$CD$155:$DC$1048576,MATCH($A204,'Hoja de Trabajo para listado'!$CD$155:$CD$1048576,0),MATCH((CUADRO!H$4&amp;$E204),'Hoja de Trabajo para listado'!$CD$151:$DC$151,0)),0)</f>
        <v>244274112.47999999</v>
      </c>
      <c r="I204" s="245">
        <f ca="1">+IFERROR(INDEX('Hoja de Trabajo para listado'!$A$155:$Z$1048576,MATCH($A204,'Hoja de Trabajo para listado'!$A$155:$A$1048576,0),MATCH((CUADRO!I$4&amp;$E204),'Hoja de Trabajo para listado'!$A$151:$Z$151,0)),0)+IFERROR(INDEX('Hoja de Trabajo para listado'!$AB$155:$BA$1048576,MATCH($A204,'Hoja de Trabajo para listado'!$AB$155:$AB$1048576,0),MATCH((CUADRO!I$4&amp;$E204),'Hoja de Trabajo para listado'!$AB$151:$BA$151,0)),0)+IFERROR(INDEX('Hoja de Trabajo para listado'!$BC$155:$CB$1048576,MATCH($A204,'Hoja de Trabajo para listado'!$BC$155:$BC$1048576,0),MATCH((CUADRO!I$4&amp;$E204),'Hoja de Trabajo para listado'!$BC$151:$CB$151,0)),0)+IFERROR(INDEX('Hoja de Trabajo para listado'!$DE$153:$DG$274,MATCH($A204,'Hoja de Trabajo para listado'!$DE$153:$DE$1048576,0),MATCH((CUADRO!I$4&amp;$E204),'Hoja de Trabajo para listado'!$DE$151:$DG$151,0)),0)+IFERROR(INDEX('Hoja de Trabajo para listado'!$CD$155:$DC$1048576,MATCH($A204,'Hoja de Trabajo para listado'!$CD$155:$CD$1048576,0),MATCH((CUADRO!I$4&amp;$E204),'Hoja de Trabajo para listado'!$CD$151:$DC$151,0)),0)</f>
        <v>65065382.840000004</v>
      </c>
      <c r="J204" s="245">
        <f ca="1">+IFERROR(INDEX('Hoja de Trabajo para listado'!$A$155:$Z$1048576,MATCH($A204,'Hoja de Trabajo para listado'!$A$155:$A$1048576,0),MATCH((CUADRO!J$4&amp;$E204),'Hoja de Trabajo para listado'!$A$151:$Z$151,0)),0)+IFERROR(INDEX('Hoja de Trabajo para listado'!$AB$155:$BA$1048576,MATCH($A204,'Hoja de Trabajo para listado'!$AB$155:$AB$1048576,0),MATCH((CUADRO!J$4&amp;$E204),'Hoja de Trabajo para listado'!$AB$151:$BA$151,0)),0)+IFERROR(INDEX('Hoja de Trabajo para listado'!$BC$155:$CB$1048576,MATCH($A204,'Hoja de Trabajo para listado'!$BC$155:$BC$1048576,0),MATCH((CUADRO!J$4&amp;$E204),'Hoja de Trabajo para listado'!$BC$151:$CB$151,0)),0)+IFERROR(INDEX('Hoja de Trabajo para listado'!$DE$153:$DG$274,MATCH($A204,'Hoja de Trabajo para listado'!$DE$153:$DE$1048576,0),MATCH((CUADRO!J$4&amp;$E204),'Hoja de Trabajo para listado'!$DE$151:$DG$151,0)),0)+IFERROR(INDEX('Hoja de Trabajo para listado'!$CD$155:$DC$1048576,MATCH($A204,'Hoja de Trabajo para listado'!$CD$155:$CD$1048576,0),MATCH((CUADRO!J$4&amp;$E204),'Hoja de Trabajo para listado'!$CD$151:$DC$151,0)),0)</f>
        <v>190421656.28</v>
      </c>
      <c r="K204" s="245">
        <f ca="1">+IFERROR(INDEX('Hoja de Trabajo para listado'!$A$155:$Z$1048576,MATCH($A204,'Hoja de Trabajo para listado'!$A$155:$A$1048576,0),MATCH((CUADRO!K$4&amp;$E204),'Hoja de Trabajo para listado'!$A$151:$Z$151,0)),0)+IFERROR(INDEX('Hoja de Trabajo para listado'!$AB$155:$BA$1048576,MATCH($A204,'Hoja de Trabajo para listado'!$AB$155:$AB$1048576,0),MATCH((CUADRO!K$4&amp;$E204),'Hoja de Trabajo para listado'!$AB$151:$BA$151,0)),0)+IFERROR(INDEX('Hoja de Trabajo para listado'!$BC$155:$CB$1048576,MATCH($A204,'Hoja de Trabajo para listado'!$BC$155:$BC$1048576,0),MATCH((CUADRO!K$4&amp;$E204),'Hoja de Trabajo para listado'!$BC$151:$CB$151,0)),0)+IFERROR(INDEX('Hoja de Trabajo para listado'!$DE$153:$DG$274,MATCH($A204,'Hoja de Trabajo para listado'!$DE$153:$DE$1048576,0),MATCH((CUADRO!K$4&amp;$E204),'Hoja de Trabajo para listado'!$DE$151:$DG$151,0)),0)+IFERROR(INDEX('Hoja de Trabajo para listado'!$CD$155:$DC$1048576,MATCH($A204,'Hoja de Trabajo para listado'!$CD$155:$CD$1048576,0),MATCH((CUADRO!K$4&amp;$E204),'Hoja de Trabajo para listado'!$CD$151:$DC$151,0)),0)</f>
        <v>0</v>
      </c>
      <c r="L204" s="245">
        <f ca="1">+IFERROR(INDEX('Hoja de Trabajo para listado'!$A$155:$Z$1048576,MATCH($A204,'Hoja de Trabajo para listado'!$A$155:$A$1048576,0),MATCH((CUADRO!L$4&amp;$E204),'Hoja de Trabajo para listado'!$A$151:$Z$151,0)),0)+IFERROR(INDEX('Hoja de Trabajo para listado'!$AB$155:$BA$1048576,MATCH($A204,'Hoja de Trabajo para listado'!$AB$155:$AB$1048576,0),MATCH((CUADRO!L$4&amp;$E204),'Hoja de Trabajo para listado'!$AB$151:$BA$151,0)),0)+IFERROR(INDEX('Hoja de Trabajo para listado'!$BC$155:$CB$1048576,MATCH($A204,'Hoja de Trabajo para listado'!$BC$155:$BC$1048576,0),MATCH((CUADRO!L$4&amp;$E204),'Hoja de Trabajo para listado'!$BC$151:$CB$151,0)),0)+IFERROR(INDEX('Hoja de Trabajo para listado'!$DE$153:$DG$274,MATCH($A204,'Hoja de Trabajo para listado'!$DE$153:$DE$1048576,0),MATCH((CUADRO!L$4&amp;$E204),'Hoja de Trabajo para listado'!$DE$151:$DG$151,0)),0)+IFERROR(INDEX('Hoja de Trabajo para listado'!$CD$155:$DC$1048576,MATCH($A204,'Hoja de Trabajo para listado'!$CD$155:$CD$1048576,0),MATCH((CUADRO!L$4&amp;$E204),'Hoja de Trabajo para listado'!$CD$151:$DC$151,0)),0)</f>
        <v>0</v>
      </c>
      <c r="M204" s="245">
        <f ca="1">+IFERROR(INDEX('Hoja de Trabajo para listado'!$A$155:$Z$1048576,MATCH($A204,'Hoja de Trabajo para listado'!$A$155:$A$1048576,0),MATCH((CUADRO!M$4&amp;$E204),'Hoja de Trabajo para listado'!$A$151:$Z$151,0)),0)+IFERROR(INDEX('Hoja de Trabajo para listado'!$AB$155:$BA$1048576,MATCH($A204,'Hoja de Trabajo para listado'!$AB$155:$AB$1048576,0),MATCH((CUADRO!M$4&amp;$E204),'Hoja de Trabajo para listado'!$AB$151:$BA$151,0)),0)+IFERROR(INDEX('Hoja de Trabajo para listado'!$BC$155:$CB$1048576,MATCH($A204,'Hoja de Trabajo para listado'!$BC$155:$BC$1048576,0),MATCH((CUADRO!M$4&amp;$E204),'Hoja de Trabajo para listado'!$BC$151:$CB$151,0)),0)+IFERROR(INDEX('Hoja de Trabajo para listado'!$DE$153:$DG$274,MATCH($A204,'Hoja de Trabajo para listado'!$DE$153:$DE$1048576,0),MATCH((CUADRO!M$4&amp;$E204),'Hoja de Trabajo para listado'!$DE$151:$DG$151,0)),0)+IFERROR(INDEX('Hoja de Trabajo para listado'!$CD$155:$DC$1048576,MATCH($A204,'Hoja de Trabajo para listado'!$CD$155:$CD$1048576,0),MATCH((CUADRO!M$4&amp;$E204),'Hoja de Trabajo para listado'!$CD$151:$DC$151,0)),0)</f>
        <v>0</v>
      </c>
      <c r="N204" s="245">
        <f ca="1">+IFERROR(INDEX('Hoja de Trabajo para listado'!$A$155:$Z$1048576,MATCH($A204,'Hoja de Trabajo para listado'!$A$155:$A$1048576,0),MATCH((CUADRO!N$4&amp;$E204),'Hoja de Trabajo para listado'!$A$151:$Z$151,0)),0)+IFERROR(INDEX('Hoja de Trabajo para listado'!$AB$155:$BA$1048576,MATCH($A204,'Hoja de Trabajo para listado'!$AB$155:$AB$1048576,0),MATCH((CUADRO!N$4&amp;$E204),'Hoja de Trabajo para listado'!$AB$151:$BA$151,0)),0)+IFERROR(INDEX('Hoja de Trabajo para listado'!$BC$155:$CB$1048576,MATCH($A204,'Hoja de Trabajo para listado'!$BC$155:$BC$1048576,0),MATCH((CUADRO!N$4&amp;$E204),'Hoja de Trabajo para listado'!$BC$151:$CB$151,0)),0)+IFERROR(INDEX('Hoja de Trabajo para listado'!$DE$153:$DG$274,MATCH($A204,'Hoja de Trabajo para listado'!$DE$153:$DE$1048576,0),MATCH((CUADRO!N$4&amp;$E204),'Hoja de Trabajo para listado'!$DE$151:$DG$151,0)),0)+IFERROR(INDEX('Hoja de Trabajo para listado'!$CD$155:$DC$1048576,MATCH($A204,'Hoja de Trabajo para listado'!$CD$155:$CD$1048576,0),MATCH((CUADRO!N$4&amp;$E204),'Hoja de Trabajo para listado'!$CD$151:$DC$151,0)),0)</f>
        <v>0</v>
      </c>
      <c r="O204" s="245">
        <f ca="1">+IFERROR(INDEX('Hoja de Trabajo para listado'!$A$155:$Z$1048576,MATCH($A204,'Hoja de Trabajo para listado'!$A$155:$A$1048576,0),MATCH((CUADRO!O$4&amp;$E204),'Hoja de Trabajo para listado'!$A$151:$Z$151,0)),0)+IFERROR(INDEX('Hoja de Trabajo para listado'!$AB$155:$BA$1048576,MATCH($A204,'Hoja de Trabajo para listado'!$AB$155:$AB$1048576,0),MATCH((CUADRO!O$4&amp;$E204),'Hoja de Trabajo para listado'!$AB$151:$BA$151,0)),0)+IFERROR(INDEX('Hoja de Trabajo para listado'!$BC$155:$CB$1048576,MATCH($A204,'Hoja de Trabajo para listado'!$BC$155:$BC$1048576,0),MATCH((CUADRO!O$4&amp;$E204),'Hoja de Trabajo para listado'!$BC$151:$CB$151,0)),0)+IFERROR(INDEX('Hoja de Trabajo para listado'!$DE$153:$DG$274,MATCH($A204,'Hoja de Trabajo para listado'!$DE$153:$DE$1048576,0),MATCH((CUADRO!O$4&amp;$E204),'Hoja de Trabajo para listado'!$DE$151:$DG$151,0)),0)+IFERROR(INDEX('Hoja de Trabajo para listado'!$CD$155:$DC$1048576,MATCH($A204,'Hoja de Trabajo para listado'!$CD$155:$CD$1048576,0),MATCH((CUADRO!O$4&amp;$E204),'Hoja de Trabajo para listado'!$CD$151:$DC$151,0)),0)</f>
        <v>0</v>
      </c>
      <c r="P204" s="245">
        <f ca="1">+IFERROR(INDEX('Hoja de Trabajo para listado'!$A$155:$Z$1048576,MATCH($A204,'Hoja de Trabajo para listado'!$A$155:$A$1048576,0),MATCH((CUADRO!P$4&amp;$E204),'Hoja de Trabajo para listado'!$A$151:$Z$151,0)),0)+IFERROR(INDEX('Hoja de Trabajo para listado'!$AB$155:$BA$1048576,MATCH($A204,'Hoja de Trabajo para listado'!$AB$155:$AB$1048576,0),MATCH((CUADRO!P$4&amp;$E204),'Hoja de Trabajo para listado'!$AB$151:$BA$151,0)),0)+IFERROR(INDEX('Hoja de Trabajo para listado'!$BC$155:$CB$1048576,MATCH($A204,'Hoja de Trabajo para listado'!$BC$155:$BC$1048576,0),MATCH((CUADRO!P$4&amp;$E204),'Hoja de Trabajo para listado'!$BC$151:$CB$151,0)),0)+IFERROR(INDEX('Hoja de Trabajo para listado'!$DE$153:$DG$274,MATCH($A204,'Hoja de Trabajo para listado'!$DE$153:$DE$1048576,0),MATCH((CUADRO!P$4&amp;$E204),'Hoja de Trabajo para listado'!$DE$151:$DG$151,0)),0)+IFERROR(INDEX('Hoja de Trabajo para listado'!$CD$155:$DC$1048576,MATCH($A204,'Hoja de Trabajo para listado'!$CD$155:$CD$1048576,0),MATCH((CUADRO!P$4&amp;$E204),'Hoja de Trabajo para listado'!$CD$151:$DC$151,0)),0)</f>
        <v>0</v>
      </c>
      <c r="Q204" s="245">
        <f ca="1">+IFERROR(INDEX('Hoja de Trabajo para listado'!$A$155:$Z$1048576,MATCH($A204,'Hoja de Trabajo para listado'!$A$155:$A$1048576,0),MATCH((CUADRO!Q$4&amp;$E204),'Hoja de Trabajo para listado'!$A$151:$Z$151,0)),0)+IFERROR(INDEX('Hoja de Trabajo para listado'!$AB$155:$BA$1048576,MATCH($A204,'Hoja de Trabajo para listado'!$AB$155:$AB$1048576,0),MATCH((CUADRO!Q$4&amp;$E204),'Hoja de Trabajo para listado'!$AB$151:$BA$151,0)),0)+IFERROR(INDEX('Hoja de Trabajo para listado'!$BC$155:$CB$1048576,MATCH($A204,'Hoja de Trabajo para listado'!$BC$155:$BC$1048576,0),MATCH((CUADRO!Q$4&amp;$E204),'Hoja de Trabajo para listado'!$BC$151:$CB$151,0)),0)+IFERROR(INDEX('Hoja de Trabajo para listado'!$DE$153:$DG$274,MATCH($A204,'Hoja de Trabajo para listado'!$DE$153:$DE$1048576,0),MATCH((CUADRO!Q$4&amp;$E204),'Hoja de Trabajo para listado'!$DE$151:$DG$151,0)),0)+IFERROR(INDEX('Hoja de Trabajo para listado'!$CD$155:$DC$1048576,MATCH($A204,'Hoja de Trabajo para listado'!$CD$155:$CD$1048576,0),MATCH((CUADRO!Q$4&amp;$E204),'Hoja de Trabajo para listado'!$CD$151:$DC$151,0)),0)</f>
        <v>0</v>
      </c>
      <c r="R204" s="245">
        <f t="shared" ca="1" si="9"/>
        <v>850414445.81999993</v>
      </c>
      <c r="S204" s="245">
        <f ca="1">+R203+R204</f>
        <v>1269417852.6082001</v>
      </c>
      <c r="T204" s="245">
        <f ca="1">+S204</f>
        <v>1269417852.6082001</v>
      </c>
      <c r="U204" s="244">
        <f t="shared" si="10"/>
        <v>2</v>
      </c>
      <c r="V204" s="333" t="str">
        <f>+VLOOKUP(A204,bd_lista!$A$3:$E$592,5,FALSE)</f>
        <v>Instituciones Descentralizadas</v>
      </c>
      <c r="W204" s="388"/>
      <c r="X204" s="242">
        <f>+VLOOKUP(A204,[4]Sheet1!$A$13:$D$744,4,FALSE)</f>
        <v>81</v>
      </c>
      <c r="Y204" s="242" t="str">
        <f>+VLOOKUP(X204,bd_lista!$A$3:$C$592,3,FALSE)</f>
        <v>Ministerio de Obras Públicas, Servicios y Vivienda</v>
      </c>
      <c r="Z204" s="292"/>
      <c r="AA204" s="321"/>
    </row>
    <row r="205" spans="1:27" ht="15" customHeight="1">
      <c r="A205" s="251">
        <v>292</v>
      </c>
      <c r="B205" s="392">
        <f>+A205</f>
        <v>292</v>
      </c>
      <c r="C205" s="247" t="str">
        <f>+VLOOKUP(A205,bd_lista!$A$3:$C$592,3,FALSE)</f>
        <v>Vías Bolivia</v>
      </c>
      <c r="D205" s="389" t="str">
        <f>+C205</f>
        <v>Vías Bolivia</v>
      </c>
      <c r="E205" s="247" t="s">
        <v>1304</v>
      </c>
      <c r="F205" s="243">
        <f ca="1">+IFERROR(INDEX('Hoja de Trabajo para listado'!$A$155:$Z$1048576,MATCH($A205,'Hoja de Trabajo para listado'!$A$155:$A$1048576,0),MATCH((CUADRO!F$4&amp;$E205),'Hoja de Trabajo para listado'!$A$151:$Z$151,0)),0)+IFERROR(INDEX('Hoja de Trabajo para listado'!$AB$155:$BA$1048576,MATCH($A205,'Hoja de Trabajo para listado'!$AB$155:$AB$1048576,0),MATCH((CUADRO!F$4&amp;$E205),'Hoja de Trabajo para listado'!$AB$151:$BA$151,0)),0)+IFERROR(INDEX('Hoja de Trabajo para listado'!$BC$155:$CB$1048576,MATCH($A205,'Hoja de Trabajo para listado'!$BC$155:$BC$1048576,0),MATCH((CUADRO!F$4&amp;$E205),'Hoja de Trabajo para listado'!$BC$151:$CB$151,0)),0)+IFERROR(INDEX('Hoja de Trabajo para listado'!$DE$153:$DG$274,MATCH($A205,'Hoja de Trabajo para listado'!$DE$153:$DE$1048576,0),MATCH((CUADRO!F$4&amp;$E205),'Hoja de Trabajo para listado'!$DE$151:$DG$151,0)),0)+IFERROR(INDEX('Hoja de Trabajo para listado'!$CD$155:$DC$1048576,MATCH($A205,'Hoja de Trabajo para listado'!$CD$155:$CD$1048576,0),MATCH((CUADRO!F$4&amp;$E205),'Hoja de Trabajo para listado'!$CD$151:$DC$151,0)),0)</f>
        <v>0</v>
      </c>
      <c r="G205" s="243">
        <f ca="1">+IFERROR(INDEX('Hoja de Trabajo para listado'!$A$155:$Z$1048576,MATCH($A205,'Hoja de Trabajo para listado'!$A$155:$A$1048576,0),MATCH((CUADRO!G$4&amp;$E205),'Hoja de Trabajo para listado'!$A$151:$Z$151,0)),0)+IFERROR(INDEX('Hoja de Trabajo para listado'!$AB$155:$BA$1048576,MATCH($A205,'Hoja de Trabajo para listado'!$AB$155:$AB$1048576,0),MATCH((CUADRO!G$4&amp;$E205),'Hoja de Trabajo para listado'!$AB$151:$BA$151,0)),0)+IFERROR(INDEX('Hoja de Trabajo para listado'!$BC$155:$CB$1048576,MATCH($A205,'Hoja de Trabajo para listado'!$BC$155:$BC$1048576,0),MATCH((CUADRO!G$4&amp;$E205),'Hoja de Trabajo para listado'!$BC$151:$CB$151,0)),0)+IFERROR(INDEX('Hoja de Trabajo para listado'!$DE$153:$DG$274,MATCH($A205,'Hoja de Trabajo para listado'!$DE$153:$DE$1048576,0),MATCH((CUADRO!G$4&amp;$E205),'Hoja de Trabajo para listado'!$DE$151:$DG$151,0)),0)+IFERROR(INDEX('Hoja de Trabajo para listado'!$CD$155:$DC$1048576,MATCH($A205,'Hoja de Trabajo para listado'!$CD$155:$CD$1048576,0),MATCH((CUADRO!G$4&amp;$E205),'Hoja de Trabajo para listado'!$CD$151:$DC$151,0)),0)</f>
        <v>0</v>
      </c>
      <c r="H205" s="243">
        <f ca="1">+IFERROR(INDEX('Hoja de Trabajo para listado'!$A$155:$Z$1048576,MATCH($A205,'Hoja de Trabajo para listado'!$A$155:$A$1048576,0),MATCH((CUADRO!H$4&amp;$E205),'Hoja de Trabajo para listado'!$A$151:$Z$151,0)),0)+IFERROR(INDEX('Hoja de Trabajo para listado'!$AB$155:$BA$1048576,MATCH($A205,'Hoja de Trabajo para listado'!$AB$155:$AB$1048576,0),MATCH((CUADRO!H$4&amp;$E205),'Hoja de Trabajo para listado'!$AB$151:$BA$151,0)),0)+IFERROR(INDEX('Hoja de Trabajo para listado'!$BC$155:$CB$1048576,MATCH($A205,'Hoja de Trabajo para listado'!$BC$155:$BC$1048576,0),MATCH((CUADRO!H$4&amp;$E205),'Hoja de Trabajo para listado'!$BC$151:$CB$151,0)),0)+IFERROR(INDEX('Hoja de Trabajo para listado'!$DE$153:$DG$274,MATCH($A205,'Hoja de Trabajo para listado'!$DE$153:$DE$1048576,0),MATCH((CUADRO!H$4&amp;$E205),'Hoja de Trabajo para listado'!$DE$151:$DG$151,0)),0)+IFERROR(INDEX('Hoja de Trabajo para listado'!$CD$155:$DC$1048576,MATCH($A205,'Hoja de Trabajo para listado'!$CD$155:$CD$1048576,0),MATCH((CUADRO!H$4&amp;$E205),'Hoja de Trabajo para listado'!$CD$151:$DC$151,0)),0)</f>
        <v>0</v>
      </c>
      <c r="I205" s="243">
        <f ca="1">+IFERROR(INDEX('Hoja de Trabajo para listado'!$A$155:$Z$1048576,MATCH($A205,'Hoja de Trabajo para listado'!$A$155:$A$1048576,0),MATCH((CUADRO!I$4&amp;$E205),'Hoja de Trabajo para listado'!$A$151:$Z$151,0)),0)+IFERROR(INDEX('Hoja de Trabajo para listado'!$AB$155:$BA$1048576,MATCH($A205,'Hoja de Trabajo para listado'!$AB$155:$AB$1048576,0),MATCH((CUADRO!I$4&amp;$E205),'Hoja de Trabajo para listado'!$AB$151:$BA$151,0)),0)+IFERROR(INDEX('Hoja de Trabajo para listado'!$BC$155:$CB$1048576,MATCH($A205,'Hoja de Trabajo para listado'!$BC$155:$BC$1048576,0),MATCH((CUADRO!I$4&amp;$E205),'Hoja de Trabajo para listado'!$BC$151:$CB$151,0)),0)+IFERROR(INDEX('Hoja de Trabajo para listado'!$DE$153:$DG$274,MATCH($A205,'Hoja de Trabajo para listado'!$DE$153:$DE$1048576,0),MATCH((CUADRO!I$4&amp;$E205),'Hoja de Trabajo para listado'!$DE$151:$DG$151,0)),0)+IFERROR(INDEX('Hoja de Trabajo para listado'!$CD$155:$DC$1048576,MATCH($A205,'Hoja de Trabajo para listado'!$CD$155:$CD$1048576,0),MATCH((CUADRO!I$4&amp;$E205),'Hoja de Trabajo para listado'!$CD$151:$DC$151,0)),0)</f>
        <v>0</v>
      </c>
      <c r="J205" s="243">
        <f ca="1">+IFERROR(INDEX('Hoja de Trabajo para listado'!$A$155:$Z$1048576,MATCH($A205,'Hoja de Trabajo para listado'!$A$155:$A$1048576,0),MATCH((CUADRO!J$4&amp;$E205),'Hoja de Trabajo para listado'!$A$151:$Z$151,0)),0)+IFERROR(INDEX('Hoja de Trabajo para listado'!$AB$155:$BA$1048576,MATCH($A205,'Hoja de Trabajo para listado'!$AB$155:$AB$1048576,0),MATCH((CUADRO!J$4&amp;$E205),'Hoja de Trabajo para listado'!$AB$151:$BA$151,0)),0)+IFERROR(INDEX('Hoja de Trabajo para listado'!$BC$155:$CB$1048576,MATCH($A205,'Hoja de Trabajo para listado'!$BC$155:$BC$1048576,0),MATCH((CUADRO!J$4&amp;$E205),'Hoja de Trabajo para listado'!$BC$151:$CB$151,0)),0)+IFERROR(INDEX('Hoja de Trabajo para listado'!$DE$153:$DG$274,MATCH($A205,'Hoja de Trabajo para listado'!$DE$153:$DE$1048576,0),MATCH((CUADRO!J$4&amp;$E205),'Hoja de Trabajo para listado'!$DE$151:$DG$151,0)),0)+IFERROR(INDEX('Hoja de Trabajo para listado'!$CD$155:$DC$1048576,MATCH($A205,'Hoja de Trabajo para listado'!$CD$155:$CD$1048576,0),MATCH((CUADRO!J$4&amp;$E205),'Hoja de Trabajo para listado'!$CD$151:$DC$151,0)),0)</f>
        <v>0</v>
      </c>
      <c r="K205" s="243">
        <f ca="1">+IFERROR(INDEX('Hoja de Trabajo para listado'!$A$155:$Z$1048576,MATCH($A205,'Hoja de Trabajo para listado'!$A$155:$A$1048576,0),MATCH((CUADRO!K$4&amp;$E205),'Hoja de Trabajo para listado'!$A$151:$Z$151,0)),0)+IFERROR(INDEX('Hoja de Trabajo para listado'!$AB$155:$BA$1048576,MATCH($A205,'Hoja de Trabajo para listado'!$AB$155:$AB$1048576,0),MATCH((CUADRO!K$4&amp;$E205),'Hoja de Trabajo para listado'!$AB$151:$BA$151,0)),0)+IFERROR(INDEX('Hoja de Trabajo para listado'!$BC$155:$CB$1048576,MATCH($A205,'Hoja de Trabajo para listado'!$BC$155:$BC$1048576,0),MATCH((CUADRO!K$4&amp;$E205),'Hoja de Trabajo para listado'!$BC$151:$CB$151,0)),0)+IFERROR(INDEX('Hoja de Trabajo para listado'!$DE$153:$DG$274,MATCH($A205,'Hoja de Trabajo para listado'!$DE$153:$DE$1048576,0),MATCH((CUADRO!K$4&amp;$E205),'Hoja de Trabajo para listado'!$DE$151:$DG$151,0)),0)+IFERROR(INDEX('Hoja de Trabajo para listado'!$CD$155:$DC$1048576,MATCH($A205,'Hoja de Trabajo para listado'!$CD$155:$CD$1048576,0),MATCH((CUADRO!K$4&amp;$E205),'Hoja de Trabajo para listado'!$CD$151:$DC$151,0)),0)</f>
        <v>0</v>
      </c>
      <c r="L205" s="243">
        <f ca="1">+IFERROR(INDEX('Hoja de Trabajo para listado'!$A$155:$Z$1048576,MATCH($A205,'Hoja de Trabajo para listado'!$A$155:$A$1048576,0),MATCH((CUADRO!L$4&amp;$E205),'Hoja de Trabajo para listado'!$A$151:$Z$151,0)),0)+IFERROR(INDEX('Hoja de Trabajo para listado'!$AB$155:$BA$1048576,MATCH($A205,'Hoja de Trabajo para listado'!$AB$155:$AB$1048576,0),MATCH((CUADRO!L$4&amp;$E205),'Hoja de Trabajo para listado'!$AB$151:$BA$151,0)),0)+IFERROR(INDEX('Hoja de Trabajo para listado'!$BC$155:$CB$1048576,MATCH($A205,'Hoja de Trabajo para listado'!$BC$155:$BC$1048576,0),MATCH((CUADRO!L$4&amp;$E205),'Hoja de Trabajo para listado'!$BC$151:$CB$151,0)),0)+IFERROR(INDEX('Hoja de Trabajo para listado'!$DE$153:$DG$274,MATCH($A205,'Hoja de Trabajo para listado'!$DE$153:$DE$1048576,0),MATCH((CUADRO!L$4&amp;$E205),'Hoja de Trabajo para listado'!$DE$151:$DG$151,0)),0)+IFERROR(INDEX('Hoja de Trabajo para listado'!$CD$155:$DC$1048576,MATCH($A205,'Hoja de Trabajo para listado'!$CD$155:$CD$1048576,0),MATCH((CUADRO!L$4&amp;$E205),'Hoja de Trabajo para listado'!$CD$151:$DC$151,0)),0)</f>
        <v>0</v>
      </c>
      <c r="M205" s="243">
        <f ca="1">+IFERROR(INDEX('Hoja de Trabajo para listado'!$A$155:$Z$1048576,MATCH($A205,'Hoja de Trabajo para listado'!$A$155:$A$1048576,0),MATCH((CUADRO!M$4&amp;$E205),'Hoja de Trabajo para listado'!$A$151:$Z$151,0)),0)+IFERROR(INDEX('Hoja de Trabajo para listado'!$AB$155:$BA$1048576,MATCH($A205,'Hoja de Trabajo para listado'!$AB$155:$AB$1048576,0),MATCH((CUADRO!M$4&amp;$E205),'Hoja de Trabajo para listado'!$AB$151:$BA$151,0)),0)+IFERROR(INDEX('Hoja de Trabajo para listado'!$BC$155:$CB$1048576,MATCH($A205,'Hoja de Trabajo para listado'!$BC$155:$BC$1048576,0),MATCH((CUADRO!M$4&amp;$E205),'Hoja de Trabajo para listado'!$BC$151:$CB$151,0)),0)+IFERROR(INDEX('Hoja de Trabajo para listado'!$DE$153:$DG$274,MATCH($A205,'Hoja de Trabajo para listado'!$DE$153:$DE$1048576,0),MATCH((CUADRO!M$4&amp;$E205),'Hoja de Trabajo para listado'!$DE$151:$DG$151,0)),0)+IFERROR(INDEX('Hoja de Trabajo para listado'!$CD$155:$DC$1048576,MATCH($A205,'Hoja de Trabajo para listado'!$CD$155:$CD$1048576,0),MATCH((CUADRO!M$4&amp;$E205),'Hoja de Trabajo para listado'!$CD$151:$DC$151,0)),0)</f>
        <v>0</v>
      </c>
      <c r="N205" s="243">
        <f ca="1">+IFERROR(INDEX('Hoja de Trabajo para listado'!$A$155:$Z$1048576,MATCH($A205,'Hoja de Trabajo para listado'!$A$155:$A$1048576,0),MATCH((CUADRO!N$4&amp;$E205),'Hoja de Trabajo para listado'!$A$151:$Z$151,0)),0)+IFERROR(INDEX('Hoja de Trabajo para listado'!$AB$155:$BA$1048576,MATCH($A205,'Hoja de Trabajo para listado'!$AB$155:$AB$1048576,0),MATCH((CUADRO!N$4&amp;$E205),'Hoja de Trabajo para listado'!$AB$151:$BA$151,0)),0)+IFERROR(INDEX('Hoja de Trabajo para listado'!$BC$155:$CB$1048576,MATCH($A205,'Hoja de Trabajo para listado'!$BC$155:$BC$1048576,0),MATCH((CUADRO!N$4&amp;$E205),'Hoja de Trabajo para listado'!$BC$151:$CB$151,0)),0)+IFERROR(INDEX('Hoja de Trabajo para listado'!$DE$153:$DG$274,MATCH($A205,'Hoja de Trabajo para listado'!$DE$153:$DE$1048576,0),MATCH((CUADRO!N$4&amp;$E205),'Hoja de Trabajo para listado'!$DE$151:$DG$151,0)),0)+IFERROR(INDEX('Hoja de Trabajo para listado'!$CD$155:$DC$1048576,MATCH($A205,'Hoja de Trabajo para listado'!$CD$155:$CD$1048576,0),MATCH((CUADRO!N$4&amp;$E205),'Hoja de Trabajo para listado'!$CD$151:$DC$151,0)),0)</f>
        <v>0</v>
      </c>
      <c r="O205" s="243">
        <f ca="1">+IFERROR(INDEX('Hoja de Trabajo para listado'!$A$155:$Z$1048576,MATCH($A205,'Hoja de Trabajo para listado'!$A$155:$A$1048576,0),MATCH((CUADRO!O$4&amp;$E205),'Hoja de Trabajo para listado'!$A$151:$Z$151,0)),0)+IFERROR(INDEX('Hoja de Trabajo para listado'!$AB$155:$BA$1048576,MATCH($A205,'Hoja de Trabajo para listado'!$AB$155:$AB$1048576,0),MATCH((CUADRO!O$4&amp;$E205),'Hoja de Trabajo para listado'!$AB$151:$BA$151,0)),0)+IFERROR(INDEX('Hoja de Trabajo para listado'!$BC$155:$CB$1048576,MATCH($A205,'Hoja de Trabajo para listado'!$BC$155:$BC$1048576,0),MATCH((CUADRO!O$4&amp;$E205),'Hoja de Trabajo para listado'!$BC$151:$CB$151,0)),0)+IFERROR(INDEX('Hoja de Trabajo para listado'!$DE$153:$DG$274,MATCH($A205,'Hoja de Trabajo para listado'!$DE$153:$DE$1048576,0),MATCH((CUADRO!O$4&amp;$E205),'Hoja de Trabajo para listado'!$DE$151:$DG$151,0)),0)+IFERROR(INDEX('Hoja de Trabajo para listado'!$CD$155:$DC$1048576,MATCH($A205,'Hoja de Trabajo para listado'!$CD$155:$CD$1048576,0),MATCH((CUADRO!O$4&amp;$E205),'Hoja de Trabajo para listado'!$CD$151:$DC$151,0)),0)</f>
        <v>0</v>
      </c>
      <c r="P205" s="243">
        <f ca="1">+IFERROR(INDEX('Hoja de Trabajo para listado'!$A$155:$Z$1048576,MATCH($A205,'Hoja de Trabajo para listado'!$A$155:$A$1048576,0),MATCH((CUADRO!P$4&amp;$E205),'Hoja de Trabajo para listado'!$A$151:$Z$151,0)),0)+IFERROR(INDEX('Hoja de Trabajo para listado'!$AB$155:$BA$1048576,MATCH($A205,'Hoja de Trabajo para listado'!$AB$155:$AB$1048576,0),MATCH((CUADRO!P$4&amp;$E205),'Hoja de Trabajo para listado'!$AB$151:$BA$151,0)),0)+IFERROR(INDEX('Hoja de Trabajo para listado'!$BC$155:$CB$1048576,MATCH($A205,'Hoja de Trabajo para listado'!$BC$155:$BC$1048576,0),MATCH((CUADRO!P$4&amp;$E205),'Hoja de Trabajo para listado'!$BC$151:$CB$151,0)),0)+IFERROR(INDEX('Hoja de Trabajo para listado'!$DE$153:$DG$274,MATCH($A205,'Hoja de Trabajo para listado'!$DE$153:$DE$1048576,0),MATCH((CUADRO!P$4&amp;$E205),'Hoja de Trabajo para listado'!$DE$151:$DG$151,0)),0)+IFERROR(INDEX('Hoja de Trabajo para listado'!$CD$155:$DC$1048576,MATCH($A205,'Hoja de Trabajo para listado'!$CD$155:$CD$1048576,0),MATCH((CUADRO!P$4&amp;$E205),'Hoja de Trabajo para listado'!$CD$151:$DC$151,0)),0)</f>
        <v>0</v>
      </c>
      <c r="Q205" s="243">
        <f ca="1">+IFERROR(INDEX('Hoja de Trabajo para listado'!$A$155:$Z$1048576,MATCH($A205,'Hoja de Trabajo para listado'!$A$155:$A$1048576,0),MATCH((CUADRO!Q$4&amp;$E205),'Hoja de Trabajo para listado'!$A$151:$Z$151,0)),0)+IFERROR(INDEX('Hoja de Trabajo para listado'!$AB$155:$BA$1048576,MATCH($A205,'Hoja de Trabajo para listado'!$AB$155:$AB$1048576,0),MATCH((CUADRO!Q$4&amp;$E205),'Hoja de Trabajo para listado'!$AB$151:$BA$151,0)),0)+IFERROR(INDEX('Hoja de Trabajo para listado'!$BC$155:$CB$1048576,MATCH($A205,'Hoja de Trabajo para listado'!$BC$155:$BC$1048576,0),MATCH((CUADRO!Q$4&amp;$E205),'Hoja de Trabajo para listado'!$BC$151:$CB$151,0)),0)+IFERROR(INDEX('Hoja de Trabajo para listado'!$DE$153:$DG$274,MATCH($A205,'Hoja de Trabajo para listado'!$DE$153:$DE$1048576,0),MATCH((CUADRO!Q$4&amp;$E205),'Hoja de Trabajo para listado'!$DE$151:$DG$151,0)),0)+IFERROR(INDEX('Hoja de Trabajo para listado'!$CD$155:$DC$1048576,MATCH($A205,'Hoja de Trabajo para listado'!$CD$155:$CD$1048576,0),MATCH((CUADRO!Q$4&amp;$E205),'Hoja de Trabajo para listado'!$CD$151:$DC$151,0)),0)</f>
        <v>0</v>
      </c>
      <c r="R205" s="243">
        <f t="shared" ca="1" si="9"/>
        <v>0</v>
      </c>
      <c r="S205" s="243"/>
      <c r="T205" s="243">
        <f ca="1">+T206</f>
        <v>88202.8</v>
      </c>
      <c r="U205" s="242">
        <f t="shared" si="10"/>
        <v>1</v>
      </c>
      <c r="V205" s="333" t="str">
        <f>+VLOOKUP(A205,bd_lista!$A$3:$E$592,5,FALSE)</f>
        <v>Instituciones Descentralizadas</v>
      </c>
      <c r="W205" s="387" t="str">
        <f>+V205</f>
        <v>Instituciones Descentralizadas</v>
      </c>
      <c r="X205" s="242">
        <f>+VLOOKUP(A205,[4]Sheet1!$A$13:$D$744,4,FALSE)</f>
        <v>81</v>
      </c>
      <c r="Y205" s="242" t="str">
        <f>+VLOOKUP(X205,bd_lista!$A$3:$C$592,3,FALSE)</f>
        <v>Ministerio de Obras Públicas, Servicios y Vivienda</v>
      </c>
      <c r="Z205" s="294">
        <f>+X205</f>
        <v>81</v>
      </c>
      <c r="AA205" s="295" t="str">
        <f>+Y205</f>
        <v>Ministerio de Obras Públicas, Servicios y Vivienda</v>
      </c>
    </row>
    <row r="206" spans="1:27" ht="15" customHeight="1">
      <c r="A206" s="32">
        <v>292</v>
      </c>
      <c r="B206" s="393"/>
      <c r="C206" s="333" t="str">
        <f>+VLOOKUP(A206,bd_lista!$A$3:$C$592,3,FALSE)</f>
        <v>Vías Bolivia</v>
      </c>
      <c r="D206" s="390"/>
      <c r="E206" s="333" t="s">
        <v>1305</v>
      </c>
      <c r="F206" s="245">
        <f ca="1">+IFERROR(INDEX('Hoja de Trabajo para listado'!$A$155:$Z$1048576,MATCH($A206,'Hoja de Trabajo para listado'!$A$155:$A$1048576,0),MATCH((CUADRO!F$4&amp;$E206),'Hoja de Trabajo para listado'!$A$151:$Z$151,0)),0)+IFERROR(INDEX('Hoja de Trabajo para listado'!$AB$155:$BA$1048576,MATCH($A206,'Hoja de Trabajo para listado'!$AB$155:$AB$1048576,0),MATCH((CUADRO!F$4&amp;$E206),'Hoja de Trabajo para listado'!$AB$151:$BA$151,0)),0)+IFERROR(INDEX('Hoja de Trabajo para listado'!$BC$155:$CB$1048576,MATCH($A206,'Hoja de Trabajo para listado'!$BC$155:$BC$1048576,0),MATCH((CUADRO!F$4&amp;$E206),'Hoja de Trabajo para listado'!$BC$151:$CB$151,0)),0)+IFERROR(INDEX('Hoja de Trabajo para listado'!$DE$153:$DG$274,MATCH($A206,'Hoja de Trabajo para listado'!$DE$153:$DE$1048576,0),MATCH((CUADRO!F$4&amp;$E206),'Hoja de Trabajo para listado'!$DE$151:$DG$151,0)),0)+IFERROR(INDEX('Hoja de Trabajo para listado'!$CD$155:$DC$1048576,MATCH($A206,'Hoja de Trabajo para listado'!$CD$155:$CD$1048576,0),MATCH((CUADRO!F$4&amp;$E206),'Hoja de Trabajo para listado'!$CD$151:$DC$151,0)),0)</f>
        <v>0</v>
      </c>
      <c r="G206" s="245">
        <f ca="1">+IFERROR(INDEX('Hoja de Trabajo para listado'!$A$155:$Z$1048576,MATCH($A206,'Hoja de Trabajo para listado'!$A$155:$A$1048576,0),MATCH((CUADRO!G$4&amp;$E206),'Hoja de Trabajo para listado'!$A$151:$Z$151,0)),0)+IFERROR(INDEX('Hoja de Trabajo para listado'!$AB$155:$BA$1048576,MATCH($A206,'Hoja de Trabajo para listado'!$AB$155:$AB$1048576,0),MATCH((CUADRO!G$4&amp;$E206),'Hoja de Trabajo para listado'!$AB$151:$BA$151,0)),0)+IFERROR(INDEX('Hoja de Trabajo para listado'!$BC$155:$CB$1048576,MATCH($A206,'Hoja de Trabajo para listado'!$BC$155:$BC$1048576,0),MATCH((CUADRO!G$4&amp;$E206),'Hoja de Trabajo para listado'!$BC$151:$CB$151,0)),0)+IFERROR(INDEX('Hoja de Trabajo para listado'!$DE$153:$DG$274,MATCH($A206,'Hoja de Trabajo para listado'!$DE$153:$DE$1048576,0),MATCH((CUADRO!G$4&amp;$E206),'Hoja de Trabajo para listado'!$DE$151:$DG$151,0)),0)+IFERROR(INDEX('Hoja de Trabajo para listado'!$CD$155:$DC$1048576,MATCH($A206,'Hoja de Trabajo para listado'!$CD$155:$CD$1048576,0),MATCH((CUADRO!G$4&amp;$E206),'Hoja de Trabajo para listado'!$CD$151:$DC$151,0)),0)</f>
        <v>0</v>
      </c>
      <c r="H206" s="245">
        <f ca="1">+IFERROR(INDEX('Hoja de Trabajo para listado'!$A$155:$Z$1048576,MATCH($A206,'Hoja de Trabajo para listado'!$A$155:$A$1048576,0),MATCH((CUADRO!H$4&amp;$E206),'Hoja de Trabajo para listado'!$A$151:$Z$151,0)),0)+IFERROR(INDEX('Hoja de Trabajo para listado'!$AB$155:$BA$1048576,MATCH($A206,'Hoja de Trabajo para listado'!$AB$155:$AB$1048576,0),MATCH((CUADRO!H$4&amp;$E206),'Hoja de Trabajo para listado'!$AB$151:$BA$151,0)),0)+IFERROR(INDEX('Hoja de Trabajo para listado'!$BC$155:$CB$1048576,MATCH($A206,'Hoja de Trabajo para listado'!$BC$155:$BC$1048576,0),MATCH((CUADRO!H$4&amp;$E206),'Hoja de Trabajo para listado'!$BC$151:$CB$151,0)),0)+IFERROR(INDEX('Hoja de Trabajo para listado'!$DE$153:$DG$274,MATCH($A206,'Hoja de Trabajo para listado'!$DE$153:$DE$1048576,0),MATCH((CUADRO!H$4&amp;$E206),'Hoja de Trabajo para listado'!$DE$151:$DG$151,0)),0)+IFERROR(INDEX('Hoja de Trabajo para listado'!$CD$155:$DC$1048576,MATCH($A206,'Hoja de Trabajo para listado'!$CD$155:$CD$1048576,0),MATCH((CUADRO!H$4&amp;$E206),'Hoja de Trabajo para listado'!$CD$151:$DC$151,0)),0)</f>
        <v>0</v>
      </c>
      <c r="I206" s="245">
        <f ca="1">+IFERROR(INDEX('Hoja de Trabajo para listado'!$A$155:$Z$1048576,MATCH($A206,'Hoja de Trabajo para listado'!$A$155:$A$1048576,0),MATCH((CUADRO!I$4&amp;$E206),'Hoja de Trabajo para listado'!$A$151:$Z$151,0)),0)+IFERROR(INDEX('Hoja de Trabajo para listado'!$AB$155:$BA$1048576,MATCH($A206,'Hoja de Trabajo para listado'!$AB$155:$AB$1048576,0),MATCH((CUADRO!I$4&amp;$E206),'Hoja de Trabajo para listado'!$AB$151:$BA$151,0)),0)+IFERROR(INDEX('Hoja de Trabajo para listado'!$BC$155:$CB$1048576,MATCH($A206,'Hoja de Trabajo para listado'!$BC$155:$BC$1048576,0),MATCH((CUADRO!I$4&amp;$E206),'Hoja de Trabajo para listado'!$BC$151:$CB$151,0)),0)+IFERROR(INDEX('Hoja de Trabajo para listado'!$DE$153:$DG$274,MATCH($A206,'Hoja de Trabajo para listado'!$DE$153:$DE$1048576,0),MATCH((CUADRO!I$4&amp;$E206),'Hoja de Trabajo para listado'!$DE$151:$DG$151,0)),0)+IFERROR(INDEX('Hoja de Trabajo para listado'!$CD$155:$DC$1048576,MATCH($A206,'Hoja de Trabajo para listado'!$CD$155:$CD$1048576,0),MATCH((CUADRO!I$4&amp;$E206),'Hoja de Trabajo para listado'!$CD$151:$DC$151,0)),0)</f>
        <v>0</v>
      </c>
      <c r="J206" s="245">
        <f ca="1">+IFERROR(INDEX('Hoja de Trabajo para listado'!$A$155:$Z$1048576,MATCH($A206,'Hoja de Trabajo para listado'!$A$155:$A$1048576,0),MATCH((CUADRO!J$4&amp;$E206),'Hoja de Trabajo para listado'!$A$151:$Z$151,0)),0)+IFERROR(INDEX('Hoja de Trabajo para listado'!$AB$155:$BA$1048576,MATCH($A206,'Hoja de Trabajo para listado'!$AB$155:$AB$1048576,0),MATCH((CUADRO!J$4&amp;$E206),'Hoja de Trabajo para listado'!$AB$151:$BA$151,0)),0)+IFERROR(INDEX('Hoja de Trabajo para listado'!$BC$155:$CB$1048576,MATCH($A206,'Hoja de Trabajo para listado'!$BC$155:$BC$1048576,0),MATCH((CUADRO!J$4&amp;$E206),'Hoja de Trabajo para listado'!$BC$151:$CB$151,0)),0)+IFERROR(INDEX('Hoja de Trabajo para listado'!$DE$153:$DG$274,MATCH($A206,'Hoja de Trabajo para listado'!$DE$153:$DE$1048576,0),MATCH((CUADRO!J$4&amp;$E206),'Hoja de Trabajo para listado'!$DE$151:$DG$151,0)),0)+IFERROR(INDEX('Hoja de Trabajo para listado'!$CD$155:$DC$1048576,MATCH($A206,'Hoja de Trabajo para listado'!$CD$155:$CD$1048576,0),MATCH((CUADRO!J$4&amp;$E206),'Hoja de Trabajo para listado'!$CD$151:$DC$151,0)),0)</f>
        <v>88202.8</v>
      </c>
      <c r="K206" s="245">
        <f ca="1">+IFERROR(INDEX('Hoja de Trabajo para listado'!$A$155:$Z$1048576,MATCH($A206,'Hoja de Trabajo para listado'!$A$155:$A$1048576,0),MATCH((CUADRO!K$4&amp;$E206),'Hoja de Trabajo para listado'!$A$151:$Z$151,0)),0)+IFERROR(INDEX('Hoja de Trabajo para listado'!$AB$155:$BA$1048576,MATCH($A206,'Hoja de Trabajo para listado'!$AB$155:$AB$1048576,0),MATCH((CUADRO!K$4&amp;$E206),'Hoja de Trabajo para listado'!$AB$151:$BA$151,0)),0)+IFERROR(INDEX('Hoja de Trabajo para listado'!$BC$155:$CB$1048576,MATCH($A206,'Hoja de Trabajo para listado'!$BC$155:$BC$1048576,0),MATCH((CUADRO!K$4&amp;$E206),'Hoja de Trabajo para listado'!$BC$151:$CB$151,0)),0)+IFERROR(INDEX('Hoja de Trabajo para listado'!$DE$153:$DG$274,MATCH($A206,'Hoja de Trabajo para listado'!$DE$153:$DE$1048576,0),MATCH((CUADRO!K$4&amp;$E206),'Hoja de Trabajo para listado'!$DE$151:$DG$151,0)),0)+IFERROR(INDEX('Hoja de Trabajo para listado'!$CD$155:$DC$1048576,MATCH($A206,'Hoja de Trabajo para listado'!$CD$155:$CD$1048576,0),MATCH((CUADRO!K$4&amp;$E206),'Hoja de Trabajo para listado'!$CD$151:$DC$151,0)),0)</f>
        <v>0</v>
      </c>
      <c r="L206" s="245">
        <f ca="1">+IFERROR(INDEX('Hoja de Trabajo para listado'!$A$155:$Z$1048576,MATCH($A206,'Hoja de Trabajo para listado'!$A$155:$A$1048576,0),MATCH((CUADRO!L$4&amp;$E206),'Hoja de Trabajo para listado'!$A$151:$Z$151,0)),0)+IFERROR(INDEX('Hoja de Trabajo para listado'!$AB$155:$BA$1048576,MATCH($A206,'Hoja de Trabajo para listado'!$AB$155:$AB$1048576,0),MATCH((CUADRO!L$4&amp;$E206),'Hoja de Trabajo para listado'!$AB$151:$BA$151,0)),0)+IFERROR(INDEX('Hoja de Trabajo para listado'!$BC$155:$CB$1048576,MATCH($A206,'Hoja de Trabajo para listado'!$BC$155:$BC$1048576,0),MATCH((CUADRO!L$4&amp;$E206),'Hoja de Trabajo para listado'!$BC$151:$CB$151,0)),0)+IFERROR(INDEX('Hoja de Trabajo para listado'!$DE$153:$DG$274,MATCH($A206,'Hoja de Trabajo para listado'!$DE$153:$DE$1048576,0),MATCH((CUADRO!L$4&amp;$E206),'Hoja de Trabajo para listado'!$DE$151:$DG$151,0)),0)+IFERROR(INDEX('Hoja de Trabajo para listado'!$CD$155:$DC$1048576,MATCH($A206,'Hoja de Trabajo para listado'!$CD$155:$CD$1048576,0),MATCH((CUADRO!L$4&amp;$E206),'Hoja de Trabajo para listado'!$CD$151:$DC$151,0)),0)</f>
        <v>0</v>
      </c>
      <c r="M206" s="245">
        <f ca="1">+IFERROR(INDEX('Hoja de Trabajo para listado'!$A$155:$Z$1048576,MATCH($A206,'Hoja de Trabajo para listado'!$A$155:$A$1048576,0),MATCH((CUADRO!M$4&amp;$E206),'Hoja de Trabajo para listado'!$A$151:$Z$151,0)),0)+IFERROR(INDEX('Hoja de Trabajo para listado'!$AB$155:$BA$1048576,MATCH($A206,'Hoja de Trabajo para listado'!$AB$155:$AB$1048576,0),MATCH((CUADRO!M$4&amp;$E206),'Hoja de Trabajo para listado'!$AB$151:$BA$151,0)),0)+IFERROR(INDEX('Hoja de Trabajo para listado'!$BC$155:$CB$1048576,MATCH($A206,'Hoja de Trabajo para listado'!$BC$155:$BC$1048576,0),MATCH((CUADRO!M$4&amp;$E206),'Hoja de Trabajo para listado'!$BC$151:$CB$151,0)),0)+IFERROR(INDEX('Hoja de Trabajo para listado'!$DE$153:$DG$274,MATCH($A206,'Hoja de Trabajo para listado'!$DE$153:$DE$1048576,0),MATCH((CUADRO!M$4&amp;$E206),'Hoja de Trabajo para listado'!$DE$151:$DG$151,0)),0)+IFERROR(INDEX('Hoja de Trabajo para listado'!$CD$155:$DC$1048576,MATCH($A206,'Hoja de Trabajo para listado'!$CD$155:$CD$1048576,0),MATCH((CUADRO!M$4&amp;$E206),'Hoja de Trabajo para listado'!$CD$151:$DC$151,0)),0)</f>
        <v>0</v>
      </c>
      <c r="N206" s="245">
        <f ca="1">+IFERROR(INDEX('Hoja de Trabajo para listado'!$A$155:$Z$1048576,MATCH($A206,'Hoja de Trabajo para listado'!$A$155:$A$1048576,0),MATCH((CUADRO!N$4&amp;$E206),'Hoja de Trabajo para listado'!$A$151:$Z$151,0)),0)+IFERROR(INDEX('Hoja de Trabajo para listado'!$AB$155:$BA$1048576,MATCH($A206,'Hoja de Trabajo para listado'!$AB$155:$AB$1048576,0),MATCH((CUADRO!N$4&amp;$E206),'Hoja de Trabajo para listado'!$AB$151:$BA$151,0)),0)+IFERROR(INDEX('Hoja de Trabajo para listado'!$BC$155:$CB$1048576,MATCH($A206,'Hoja de Trabajo para listado'!$BC$155:$BC$1048576,0),MATCH((CUADRO!N$4&amp;$E206),'Hoja de Trabajo para listado'!$BC$151:$CB$151,0)),0)+IFERROR(INDEX('Hoja de Trabajo para listado'!$DE$153:$DG$274,MATCH($A206,'Hoja de Trabajo para listado'!$DE$153:$DE$1048576,0),MATCH((CUADRO!N$4&amp;$E206),'Hoja de Trabajo para listado'!$DE$151:$DG$151,0)),0)+IFERROR(INDEX('Hoja de Trabajo para listado'!$CD$155:$DC$1048576,MATCH($A206,'Hoja de Trabajo para listado'!$CD$155:$CD$1048576,0),MATCH((CUADRO!N$4&amp;$E206),'Hoja de Trabajo para listado'!$CD$151:$DC$151,0)),0)</f>
        <v>0</v>
      </c>
      <c r="O206" s="245">
        <f ca="1">+IFERROR(INDEX('Hoja de Trabajo para listado'!$A$155:$Z$1048576,MATCH($A206,'Hoja de Trabajo para listado'!$A$155:$A$1048576,0),MATCH((CUADRO!O$4&amp;$E206),'Hoja de Trabajo para listado'!$A$151:$Z$151,0)),0)+IFERROR(INDEX('Hoja de Trabajo para listado'!$AB$155:$BA$1048576,MATCH($A206,'Hoja de Trabajo para listado'!$AB$155:$AB$1048576,0),MATCH((CUADRO!O$4&amp;$E206),'Hoja de Trabajo para listado'!$AB$151:$BA$151,0)),0)+IFERROR(INDEX('Hoja de Trabajo para listado'!$BC$155:$CB$1048576,MATCH($A206,'Hoja de Trabajo para listado'!$BC$155:$BC$1048576,0),MATCH((CUADRO!O$4&amp;$E206),'Hoja de Trabajo para listado'!$BC$151:$CB$151,0)),0)+IFERROR(INDEX('Hoja de Trabajo para listado'!$DE$153:$DG$274,MATCH($A206,'Hoja de Trabajo para listado'!$DE$153:$DE$1048576,0),MATCH((CUADRO!O$4&amp;$E206),'Hoja de Trabajo para listado'!$DE$151:$DG$151,0)),0)+IFERROR(INDEX('Hoja de Trabajo para listado'!$CD$155:$DC$1048576,MATCH($A206,'Hoja de Trabajo para listado'!$CD$155:$CD$1048576,0),MATCH((CUADRO!O$4&amp;$E206),'Hoja de Trabajo para listado'!$CD$151:$DC$151,0)),0)</f>
        <v>0</v>
      </c>
      <c r="P206" s="245">
        <f ca="1">+IFERROR(INDEX('Hoja de Trabajo para listado'!$A$155:$Z$1048576,MATCH($A206,'Hoja de Trabajo para listado'!$A$155:$A$1048576,0),MATCH((CUADRO!P$4&amp;$E206),'Hoja de Trabajo para listado'!$A$151:$Z$151,0)),0)+IFERROR(INDEX('Hoja de Trabajo para listado'!$AB$155:$BA$1048576,MATCH($A206,'Hoja de Trabajo para listado'!$AB$155:$AB$1048576,0),MATCH((CUADRO!P$4&amp;$E206),'Hoja de Trabajo para listado'!$AB$151:$BA$151,0)),0)+IFERROR(INDEX('Hoja de Trabajo para listado'!$BC$155:$CB$1048576,MATCH($A206,'Hoja de Trabajo para listado'!$BC$155:$BC$1048576,0),MATCH((CUADRO!P$4&amp;$E206),'Hoja de Trabajo para listado'!$BC$151:$CB$151,0)),0)+IFERROR(INDEX('Hoja de Trabajo para listado'!$DE$153:$DG$274,MATCH($A206,'Hoja de Trabajo para listado'!$DE$153:$DE$1048576,0),MATCH((CUADRO!P$4&amp;$E206),'Hoja de Trabajo para listado'!$DE$151:$DG$151,0)),0)+IFERROR(INDEX('Hoja de Trabajo para listado'!$CD$155:$DC$1048576,MATCH($A206,'Hoja de Trabajo para listado'!$CD$155:$CD$1048576,0),MATCH((CUADRO!P$4&amp;$E206),'Hoja de Trabajo para listado'!$CD$151:$DC$151,0)),0)</f>
        <v>0</v>
      </c>
      <c r="Q206" s="245">
        <f ca="1">+IFERROR(INDEX('Hoja de Trabajo para listado'!$A$155:$Z$1048576,MATCH($A206,'Hoja de Trabajo para listado'!$A$155:$A$1048576,0),MATCH((CUADRO!Q$4&amp;$E206),'Hoja de Trabajo para listado'!$A$151:$Z$151,0)),0)+IFERROR(INDEX('Hoja de Trabajo para listado'!$AB$155:$BA$1048576,MATCH($A206,'Hoja de Trabajo para listado'!$AB$155:$AB$1048576,0),MATCH((CUADRO!Q$4&amp;$E206),'Hoja de Trabajo para listado'!$AB$151:$BA$151,0)),0)+IFERROR(INDEX('Hoja de Trabajo para listado'!$BC$155:$CB$1048576,MATCH($A206,'Hoja de Trabajo para listado'!$BC$155:$BC$1048576,0),MATCH((CUADRO!Q$4&amp;$E206),'Hoja de Trabajo para listado'!$BC$151:$CB$151,0)),0)+IFERROR(INDEX('Hoja de Trabajo para listado'!$DE$153:$DG$274,MATCH($A206,'Hoja de Trabajo para listado'!$DE$153:$DE$1048576,0),MATCH((CUADRO!Q$4&amp;$E206),'Hoja de Trabajo para listado'!$DE$151:$DG$151,0)),0)+IFERROR(INDEX('Hoja de Trabajo para listado'!$CD$155:$DC$1048576,MATCH($A206,'Hoja de Trabajo para listado'!$CD$155:$CD$1048576,0),MATCH((CUADRO!Q$4&amp;$E206),'Hoja de Trabajo para listado'!$CD$151:$DC$151,0)),0)</f>
        <v>0</v>
      </c>
      <c r="R206" s="245">
        <f t="shared" ca="1" si="9"/>
        <v>88202.8</v>
      </c>
      <c r="S206" s="245">
        <f ca="1">+R205+R206</f>
        <v>88202.8</v>
      </c>
      <c r="T206" s="245">
        <f ca="1">+S206</f>
        <v>88202.8</v>
      </c>
      <c r="U206" s="244">
        <f t="shared" si="10"/>
        <v>2</v>
      </c>
      <c r="V206" s="333" t="str">
        <f>+VLOOKUP(A206,bd_lista!$A$3:$E$592,5,FALSE)</f>
        <v>Instituciones Descentralizadas</v>
      </c>
      <c r="W206" s="388"/>
      <c r="X206" s="242">
        <f>+VLOOKUP(A206,[4]Sheet1!$A$13:$D$744,4,FALSE)</f>
        <v>81</v>
      </c>
      <c r="Y206" s="242" t="str">
        <f>+VLOOKUP(X206,bd_lista!$A$3:$C$592,3,FALSE)</f>
        <v>Ministerio de Obras Públicas, Servicios y Vivienda</v>
      </c>
      <c r="Z206" s="292"/>
      <c r="AA206" s="293"/>
    </row>
    <row r="207" spans="1:27" ht="15" customHeight="1">
      <c r="A207" s="251">
        <v>293</v>
      </c>
      <c r="B207" s="392">
        <f>+A207</f>
        <v>293</v>
      </c>
      <c r="C207" s="247" t="str">
        <f>+VLOOKUP(A207,bd_lista!$A$3:$C$592,3,FALSE)</f>
        <v>Fundación Cultural del Banco Central de Bolivia</v>
      </c>
      <c r="D207" s="389" t="str">
        <f>+C207</f>
        <v>Fundación Cultural del Banco Central de Bolivia</v>
      </c>
      <c r="E207" s="247" t="s">
        <v>1304</v>
      </c>
      <c r="F207" s="243">
        <f ca="1">+IFERROR(INDEX('Hoja de Trabajo para listado'!$A$155:$Z$1048576,MATCH($A207,'Hoja de Trabajo para listado'!$A$155:$A$1048576,0),MATCH((CUADRO!F$4&amp;$E207),'Hoja de Trabajo para listado'!$A$151:$Z$151,0)),0)+IFERROR(INDEX('Hoja de Trabajo para listado'!$AB$155:$BA$1048576,MATCH($A207,'Hoja de Trabajo para listado'!$AB$155:$AB$1048576,0),MATCH((CUADRO!F$4&amp;$E207),'Hoja de Trabajo para listado'!$AB$151:$BA$151,0)),0)+IFERROR(INDEX('Hoja de Trabajo para listado'!$BC$155:$CB$1048576,MATCH($A207,'Hoja de Trabajo para listado'!$BC$155:$BC$1048576,0),MATCH((CUADRO!F$4&amp;$E207),'Hoja de Trabajo para listado'!$BC$151:$CB$151,0)),0)+IFERROR(INDEX('Hoja de Trabajo para listado'!$DE$153:$DG$274,MATCH($A207,'Hoja de Trabajo para listado'!$DE$153:$DE$1048576,0),MATCH((CUADRO!F$4&amp;$E207),'Hoja de Trabajo para listado'!$DE$151:$DG$151,0)),0)+IFERROR(INDEX('Hoja de Trabajo para listado'!$CD$155:$DC$1048576,MATCH($A207,'Hoja de Trabajo para listado'!$CD$155:$CD$1048576,0),MATCH((CUADRO!F$4&amp;$E207),'Hoja de Trabajo para listado'!$CD$151:$DC$151,0)),0)</f>
        <v>0</v>
      </c>
      <c r="G207" s="243">
        <f ca="1">+IFERROR(INDEX('Hoja de Trabajo para listado'!$A$155:$Z$1048576,MATCH($A207,'Hoja de Trabajo para listado'!$A$155:$A$1048576,0),MATCH((CUADRO!G$4&amp;$E207),'Hoja de Trabajo para listado'!$A$151:$Z$151,0)),0)+IFERROR(INDEX('Hoja de Trabajo para listado'!$AB$155:$BA$1048576,MATCH($A207,'Hoja de Trabajo para listado'!$AB$155:$AB$1048576,0),MATCH((CUADRO!G$4&amp;$E207),'Hoja de Trabajo para listado'!$AB$151:$BA$151,0)),0)+IFERROR(INDEX('Hoja de Trabajo para listado'!$BC$155:$CB$1048576,MATCH($A207,'Hoja de Trabajo para listado'!$BC$155:$BC$1048576,0),MATCH((CUADRO!G$4&amp;$E207),'Hoja de Trabajo para listado'!$BC$151:$CB$151,0)),0)+IFERROR(INDEX('Hoja de Trabajo para listado'!$DE$153:$DG$274,MATCH($A207,'Hoja de Trabajo para listado'!$DE$153:$DE$1048576,0),MATCH((CUADRO!G$4&amp;$E207),'Hoja de Trabajo para listado'!$DE$151:$DG$151,0)),0)+IFERROR(INDEX('Hoja de Trabajo para listado'!$CD$155:$DC$1048576,MATCH($A207,'Hoja de Trabajo para listado'!$CD$155:$CD$1048576,0),MATCH((CUADRO!G$4&amp;$E207),'Hoja de Trabajo para listado'!$CD$151:$DC$151,0)),0)</f>
        <v>0</v>
      </c>
      <c r="H207" s="243">
        <f ca="1">+IFERROR(INDEX('Hoja de Trabajo para listado'!$A$155:$Z$1048576,MATCH($A207,'Hoja de Trabajo para listado'!$A$155:$A$1048576,0),MATCH((CUADRO!H$4&amp;$E207),'Hoja de Trabajo para listado'!$A$151:$Z$151,0)),0)+IFERROR(INDEX('Hoja de Trabajo para listado'!$AB$155:$BA$1048576,MATCH($A207,'Hoja de Trabajo para listado'!$AB$155:$AB$1048576,0),MATCH((CUADRO!H$4&amp;$E207),'Hoja de Trabajo para listado'!$AB$151:$BA$151,0)),0)+IFERROR(INDEX('Hoja de Trabajo para listado'!$BC$155:$CB$1048576,MATCH($A207,'Hoja de Trabajo para listado'!$BC$155:$BC$1048576,0),MATCH((CUADRO!H$4&amp;$E207),'Hoja de Trabajo para listado'!$BC$151:$CB$151,0)),0)+IFERROR(INDEX('Hoja de Trabajo para listado'!$DE$153:$DG$274,MATCH($A207,'Hoja de Trabajo para listado'!$DE$153:$DE$1048576,0),MATCH((CUADRO!H$4&amp;$E207),'Hoja de Trabajo para listado'!$DE$151:$DG$151,0)),0)+IFERROR(INDEX('Hoja de Trabajo para listado'!$CD$155:$DC$1048576,MATCH($A207,'Hoja de Trabajo para listado'!$CD$155:$CD$1048576,0),MATCH((CUADRO!H$4&amp;$E207),'Hoja de Trabajo para listado'!$CD$151:$DC$151,0)),0)</f>
        <v>0</v>
      </c>
      <c r="I207" s="243">
        <f ca="1">+IFERROR(INDEX('Hoja de Trabajo para listado'!$A$155:$Z$1048576,MATCH($A207,'Hoja de Trabajo para listado'!$A$155:$A$1048576,0),MATCH((CUADRO!I$4&amp;$E207),'Hoja de Trabajo para listado'!$A$151:$Z$151,0)),0)+IFERROR(INDEX('Hoja de Trabajo para listado'!$AB$155:$BA$1048576,MATCH($A207,'Hoja de Trabajo para listado'!$AB$155:$AB$1048576,0),MATCH((CUADRO!I$4&amp;$E207),'Hoja de Trabajo para listado'!$AB$151:$BA$151,0)),0)+IFERROR(INDEX('Hoja de Trabajo para listado'!$BC$155:$CB$1048576,MATCH($A207,'Hoja de Trabajo para listado'!$BC$155:$BC$1048576,0),MATCH((CUADRO!I$4&amp;$E207),'Hoja de Trabajo para listado'!$BC$151:$CB$151,0)),0)+IFERROR(INDEX('Hoja de Trabajo para listado'!$DE$153:$DG$274,MATCH($A207,'Hoja de Trabajo para listado'!$DE$153:$DE$1048576,0),MATCH((CUADRO!I$4&amp;$E207),'Hoja de Trabajo para listado'!$DE$151:$DG$151,0)),0)+IFERROR(INDEX('Hoja de Trabajo para listado'!$CD$155:$DC$1048576,MATCH($A207,'Hoja de Trabajo para listado'!$CD$155:$CD$1048576,0),MATCH((CUADRO!I$4&amp;$E207),'Hoja de Trabajo para listado'!$CD$151:$DC$151,0)),0)</f>
        <v>0</v>
      </c>
      <c r="J207" s="243">
        <f ca="1">+IFERROR(INDEX('Hoja de Trabajo para listado'!$A$155:$Z$1048576,MATCH($A207,'Hoja de Trabajo para listado'!$A$155:$A$1048576,0),MATCH((CUADRO!J$4&amp;$E207),'Hoja de Trabajo para listado'!$A$151:$Z$151,0)),0)+IFERROR(INDEX('Hoja de Trabajo para listado'!$AB$155:$BA$1048576,MATCH($A207,'Hoja de Trabajo para listado'!$AB$155:$AB$1048576,0),MATCH((CUADRO!J$4&amp;$E207),'Hoja de Trabajo para listado'!$AB$151:$BA$151,0)),0)+IFERROR(INDEX('Hoja de Trabajo para listado'!$BC$155:$CB$1048576,MATCH($A207,'Hoja de Trabajo para listado'!$BC$155:$BC$1048576,0),MATCH((CUADRO!J$4&amp;$E207),'Hoja de Trabajo para listado'!$BC$151:$CB$151,0)),0)+IFERROR(INDEX('Hoja de Trabajo para listado'!$DE$153:$DG$274,MATCH($A207,'Hoja de Trabajo para listado'!$DE$153:$DE$1048576,0),MATCH((CUADRO!J$4&amp;$E207),'Hoja de Trabajo para listado'!$DE$151:$DG$151,0)),0)+IFERROR(INDEX('Hoja de Trabajo para listado'!$CD$155:$DC$1048576,MATCH($A207,'Hoja de Trabajo para listado'!$CD$155:$CD$1048576,0),MATCH((CUADRO!J$4&amp;$E207),'Hoja de Trabajo para listado'!$CD$151:$DC$151,0)),0)</f>
        <v>0</v>
      </c>
      <c r="K207" s="243">
        <f ca="1">+IFERROR(INDEX('Hoja de Trabajo para listado'!$A$155:$Z$1048576,MATCH($A207,'Hoja de Trabajo para listado'!$A$155:$A$1048576,0),MATCH((CUADRO!K$4&amp;$E207),'Hoja de Trabajo para listado'!$A$151:$Z$151,0)),0)+IFERROR(INDEX('Hoja de Trabajo para listado'!$AB$155:$BA$1048576,MATCH($A207,'Hoja de Trabajo para listado'!$AB$155:$AB$1048576,0),MATCH((CUADRO!K$4&amp;$E207),'Hoja de Trabajo para listado'!$AB$151:$BA$151,0)),0)+IFERROR(INDEX('Hoja de Trabajo para listado'!$BC$155:$CB$1048576,MATCH($A207,'Hoja de Trabajo para listado'!$BC$155:$BC$1048576,0),MATCH((CUADRO!K$4&amp;$E207),'Hoja de Trabajo para listado'!$BC$151:$CB$151,0)),0)+IFERROR(INDEX('Hoja de Trabajo para listado'!$DE$153:$DG$274,MATCH($A207,'Hoja de Trabajo para listado'!$DE$153:$DE$1048576,0),MATCH((CUADRO!K$4&amp;$E207),'Hoja de Trabajo para listado'!$DE$151:$DG$151,0)),0)+IFERROR(INDEX('Hoja de Trabajo para listado'!$CD$155:$DC$1048576,MATCH($A207,'Hoja de Trabajo para listado'!$CD$155:$CD$1048576,0),MATCH((CUADRO!K$4&amp;$E207),'Hoja de Trabajo para listado'!$CD$151:$DC$151,0)),0)</f>
        <v>0</v>
      </c>
      <c r="L207" s="243">
        <f ca="1">+IFERROR(INDEX('Hoja de Trabajo para listado'!$A$155:$Z$1048576,MATCH($A207,'Hoja de Trabajo para listado'!$A$155:$A$1048576,0),MATCH((CUADRO!L$4&amp;$E207),'Hoja de Trabajo para listado'!$A$151:$Z$151,0)),0)+IFERROR(INDEX('Hoja de Trabajo para listado'!$AB$155:$BA$1048576,MATCH($A207,'Hoja de Trabajo para listado'!$AB$155:$AB$1048576,0),MATCH((CUADRO!L$4&amp;$E207),'Hoja de Trabajo para listado'!$AB$151:$BA$151,0)),0)+IFERROR(INDEX('Hoja de Trabajo para listado'!$BC$155:$CB$1048576,MATCH($A207,'Hoja de Trabajo para listado'!$BC$155:$BC$1048576,0),MATCH((CUADRO!L$4&amp;$E207),'Hoja de Trabajo para listado'!$BC$151:$CB$151,0)),0)+IFERROR(INDEX('Hoja de Trabajo para listado'!$DE$153:$DG$274,MATCH($A207,'Hoja de Trabajo para listado'!$DE$153:$DE$1048576,0),MATCH((CUADRO!L$4&amp;$E207),'Hoja de Trabajo para listado'!$DE$151:$DG$151,0)),0)+IFERROR(INDEX('Hoja de Trabajo para listado'!$CD$155:$DC$1048576,MATCH($A207,'Hoja de Trabajo para listado'!$CD$155:$CD$1048576,0),MATCH((CUADRO!L$4&amp;$E207),'Hoja de Trabajo para listado'!$CD$151:$DC$151,0)),0)</f>
        <v>0</v>
      </c>
      <c r="M207" s="243">
        <f ca="1">+IFERROR(INDEX('Hoja de Trabajo para listado'!$A$155:$Z$1048576,MATCH($A207,'Hoja de Trabajo para listado'!$A$155:$A$1048576,0),MATCH((CUADRO!M$4&amp;$E207),'Hoja de Trabajo para listado'!$A$151:$Z$151,0)),0)+IFERROR(INDEX('Hoja de Trabajo para listado'!$AB$155:$BA$1048576,MATCH($A207,'Hoja de Trabajo para listado'!$AB$155:$AB$1048576,0),MATCH((CUADRO!M$4&amp;$E207),'Hoja de Trabajo para listado'!$AB$151:$BA$151,0)),0)+IFERROR(INDEX('Hoja de Trabajo para listado'!$BC$155:$CB$1048576,MATCH($A207,'Hoja de Trabajo para listado'!$BC$155:$BC$1048576,0),MATCH((CUADRO!M$4&amp;$E207),'Hoja de Trabajo para listado'!$BC$151:$CB$151,0)),0)+IFERROR(INDEX('Hoja de Trabajo para listado'!$DE$153:$DG$274,MATCH($A207,'Hoja de Trabajo para listado'!$DE$153:$DE$1048576,0),MATCH((CUADRO!M$4&amp;$E207),'Hoja de Trabajo para listado'!$DE$151:$DG$151,0)),0)+IFERROR(INDEX('Hoja de Trabajo para listado'!$CD$155:$DC$1048576,MATCH($A207,'Hoja de Trabajo para listado'!$CD$155:$CD$1048576,0),MATCH((CUADRO!M$4&amp;$E207),'Hoja de Trabajo para listado'!$CD$151:$DC$151,0)),0)</f>
        <v>0</v>
      </c>
      <c r="N207" s="243">
        <f ca="1">+IFERROR(INDEX('Hoja de Trabajo para listado'!$A$155:$Z$1048576,MATCH($A207,'Hoja de Trabajo para listado'!$A$155:$A$1048576,0),MATCH((CUADRO!N$4&amp;$E207),'Hoja de Trabajo para listado'!$A$151:$Z$151,0)),0)+IFERROR(INDEX('Hoja de Trabajo para listado'!$AB$155:$BA$1048576,MATCH($A207,'Hoja de Trabajo para listado'!$AB$155:$AB$1048576,0),MATCH((CUADRO!N$4&amp;$E207),'Hoja de Trabajo para listado'!$AB$151:$BA$151,0)),0)+IFERROR(INDEX('Hoja de Trabajo para listado'!$BC$155:$CB$1048576,MATCH($A207,'Hoja de Trabajo para listado'!$BC$155:$BC$1048576,0),MATCH((CUADRO!N$4&amp;$E207),'Hoja de Trabajo para listado'!$BC$151:$CB$151,0)),0)+IFERROR(INDEX('Hoja de Trabajo para listado'!$DE$153:$DG$274,MATCH($A207,'Hoja de Trabajo para listado'!$DE$153:$DE$1048576,0),MATCH((CUADRO!N$4&amp;$E207),'Hoja de Trabajo para listado'!$DE$151:$DG$151,0)),0)+IFERROR(INDEX('Hoja de Trabajo para listado'!$CD$155:$DC$1048576,MATCH($A207,'Hoja de Trabajo para listado'!$CD$155:$CD$1048576,0),MATCH((CUADRO!N$4&amp;$E207),'Hoja de Trabajo para listado'!$CD$151:$DC$151,0)),0)</f>
        <v>0</v>
      </c>
      <c r="O207" s="243">
        <f ca="1">+IFERROR(INDEX('Hoja de Trabajo para listado'!$A$155:$Z$1048576,MATCH($A207,'Hoja de Trabajo para listado'!$A$155:$A$1048576,0),MATCH((CUADRO!O$4&amp;$E207),'Hoja de Trabajo para listado'!$A$151:$Z$151,0)),0)+IFERROR(INDEX('Hoja de Trabajo para listado'!$AB$155:$BA$1048576,MATCH($A207,'Hoja de Trabajo para listado'!$AB$155:$AB$1048576,0),MATCH((CUADRO!O$4&amp;$E207),'Hoja de Trabajo para listado'!$AB$151:$BA$151,0)),0)+IFERROR(INDEX('Hoja de Trabajo para listado'!$BC$155:$CB$1048576,MATCH($A207,'Hoja de Trabajo para listado'!$BC$155:$BC$1048576,0),MATCH((CUADRO!O$4&amp;$E207),'Hoja de Trabajo para listado'!$BC$151:$CB$151,0)),0)+IFERROR(INDEX('Hoja de Trabajo para listado'!$DE$153:$DG$274,MATCH($A207,'Hoja de Trabajo para listado'!$DE$153:$DE$1048576,0),MATCH((CUADRO!O$4&amp;$E207),'Hoja de Trabajo para listado'!$DE$151:$DG$151,0)),0)+IFERROR(INDEX('Hoja de Trabajo para listado'!$CD$155:$DC$1048576,MATCH($A207,'Hoja de Trabajo para listado'!$CD$155:$CD$1048576,0),MATCH((CUADRO!O$4&amp;$E207),'Hoja de Trabajo para listado'!$CD$151:$DC$151,0)),0)</f>
        <v>0</v>
      </c>
      <c r="P207" s="243">
        <f ca="1">+IFERROR(INDEX('Hoja de Trabajo para listado'!$A$155:$Z$1048576,MATCH($A207,'Hoja de Trabajo para listado'!$A$155:$A$1048576,0),MATCH((CUADRO!P$4&amp;$E207),'Hoja de Trabajo para listado'!$A$151:$Z$151,0)),0)+IFERROR(INDEX('Hoja de Trabajo para listado'!$AB$155:$BA$1048576,MATCH($A207,'Hoja de Trabajo para listado'!$AB$155:$AB$1048576,0),MATCH((CUADRO!P$4&amp;$E207),'Hoja de Trabajo para listado'!$AB$151:$BA$151,0)),0)+IFERROR(INDEX('Hoja de Trabajo para listado'!$BC$155:$CB$1048576,MATCH($A207,'Hoja de Trabajo para listado'!$BC$155:$BC$1048576,0),MATCH((CUADRO!P$4&amp;$E207),'Hoja de Trabajo para listado'!$BC$151:$CB$151,0)),0)+IFERROR(INDEX('Hoja de Trabajo para listado'!$DE$153:$DG$274,MATCH($A207,'Hoja de Trabajo para listado'!$DE$153:$DE$1048576,0),MATCH((CUADRO!P$4&amp;$E207),'Hoja de Trabajo para listado'!$DE$151:$DG$151,0)),0)+IFERROR(INDEX('Hoja de Trabajo para listado'!$CD$155:$DC$1048576,MATCH($A207,'Hoja de Trabajo para listado'!$CD$155:$CD$1048576,0),MATCH((CUADRO!P$4&amp;$E207),'Hoja de Trabajo para listado'!$CD$151:$DC$151,0)),0)</f>
        <v>0</v>
      </c>
      <c r="Q207" s="243">
        <f ca="1">+IFERROR(INDEX('Hoja de Trabajo para listado'!$A$155:$Z$1048576,MATCH($A207,'Hoja de Trabajo para listado'!$A$155:$A$1048576,0),MATCH((CUADRO!Q$4&amp;$E207),'Hoja de Trabajo para listado'!$A$151:$Z$151,0)),0)+IFERROR(INDEX('Hoja de Trabajo para listado'!$AB$155:$BA$1048576,MATCH($A207,'Hoja de Trabajo para listado'!$AB$155:$AB$1048576,0),MATCH((CUADRO!Q$4&amp;$E207),'Hoja de Trabajo para listado'!$AB$151:$BA$151,0)),0)+IFERROR(INDEX('Hoja de Trabajo para listado'!$BC$155:$CB$1048576,MATCH($A207,'Hoja de Trabajo para listado'!$BC$155:$BC$1048576,0),MATCH((CUADRO!Q$4&amp;$E207),'Hoja de Trabajo para listado'!$BC$151:$CB$151,0)),0)+IFERROR(INDEX('Hoja de Trabajo para listado'!$DE$153:$DG$274,MATCH($A207,'Hoja de Trabajo para listado'!$DE$153:$DE$1048576,0),MATCH((CUADRO!Q$4&amp;$E207),'Hoja de Trabajo para listado'!$DE$151:$DG$151,0)),0)+IFERROR(INDEX('Hoja de Trabajo para listado'!$CD$155:$DC$1048576,MATCH($A207,'Hoja de Trabajo para listado'!$CD$155:$CD$1048576,0),MATCH((CUADRO!Q$4&amp;$E207),'Hoja de Trabajo para listado'!$CD$151:$DC$151,0)),0)</f>
        <v>0</v>
      </c>
      <c r="R207" s="243">
        <f t="shared" ca="1" si="9"/>
        <v>0</v>
      </c>
      <c r="S207" s="243"/>
      <c r="T207" s="243">
        <f ca="1">+T208</f>
        <v>1014171.19</v>
      </c>
      <c r="U207" s="242">
        <f t="shared" si="10"/>
        <v>1</v>
      </c>
      <c r="V207" s="333" t="str">
        <f>+VLOOKUP(A207,bd_lista!$A$3:$E$592,5,FALSE)</f>
        <v>Instituciones Descentralizadas</v>
      </c>
      <c r="W207" s="387" t="str">
        <f>+V207</f>
        <v>Instituciones Descentralizadas</v>
      </c>
      <c r="X207" s="242">
        <f>+VLOOKUP(A207,[4]Sheet1!$A$13:$D$744,4,FALSE)</f>
        <v>951</v>
      </c>
      <c r="Y207" s="242" t="str">
        <f>+VLOOKUP(X207,bd_lista!$A$3:$C$592,3,FALSE)</f>
        <v>Banco Central de Bolivia</v>
      </c>
      <c r="Z207" s="294">
        <f>+X207</f>
        <v>951</v>
      </c>
      <c r="AA207" s="319" t="str">
        <f>+Y207</f>
        <v>Banco Central de Bolivia</v>
      </c>
    </row>
    <row r="208" spans="1:27" ht="15" customHeight="1">
      <c r="A208" s="32">
        <v>293</v>
      </c>
      <c r="B208" s="393"/>
      <c r="C208" s="333" t="str">
        <f>+VLOOKUP(A208,bd_lista!$A$3:$C$592,3,FALSE)</f>
        <v>Fundación Cultural del Banco Central de Bolivia</v>
      </c>
      <c r="D208" s="390"/>
      <c r="E208" s="333" t="s">
        <v>1305</v>
      </c>
      <c r="F208" s="245">
        <f ca="1">+IFERROR(INDEX('Hoja de Trabajo para listado'!$A$155:$Z$1048576,MATCH($A208,'Hoja de Trabajo para listado'!$A$155:$A$1048576,0),MATCH((CUADRO!F$4&amp;$E208),'Hoja de Trabajo para listado'!$A$151:$Z$151,0)),0)+IFERROR(INDEX('Hoja de Trabajo para listado'!$AB$155:$BA$1048576,MATCH($A208,'Hoja de Trabajo para listado'!$AB$155:$AB$1048576,0),MATCH((CUADRO!F$4&amp;$E208),'Hoja de Trabajo para listado'!$AB$151:$BA$151,0)),0)+IFERROR(INDEX('Hoja de Trabajo para listado'!$BC$155:$CB$1048576,MATCH($A208,'Hoja de Trabajo para listado'!$BC$155:$BC$1048576,0),MATCH((CUADRO!F$4&amp;$E208),'Hoja de Trabajo para listado'!$BC$151:$CB$151,0)),0)+IFERROR(INDEX('Hoja de Trabajo para listado'!$DE$153:$DG$274,MATCH($A208,'Hoja de Trabajo para listado'!$DE$153:$DE$1048576,0),MATCH((CUADRO!F$4&amp;$E208),'Hoja de Trabajo para listado'!$DE$151:$DG$151,0)),0)+IFERROR(INDEX('Hoja de Trabajo para listado'!$CD$155:$DC$1048576,MATCH($A208,'Hoja de Trabajo para listado'!$CD$155:$CD$1048576,0),MATCH((CUADRO!F$4&amp;$E208),'Hoja de Trabajo para listado'!$CD$151:$DC$151,0)),0)</f>
        <v>0</v>
      </c>
      <c r="G208" s="245">
        <f ca="1">+IFERROR(INDEX('Hoja de Trabajo para listado'!$A$155:$Z$1048576,MATCH($A208,'Hoja de Trabajo para listado'!$A$155:$A$1048576,0),MATCH((CUADRO!G$4&amp;$E208),'Hoja de Trabajo para listado'!$A$151:$Z$151,0)),0)+IFERROR(INDEX('Hoja de Trabajo para listado'!$AB$155:$BA$1048576,MATCH($A208,'Hoja de Trabajo para listado'!$AB$155:$AB$1048576,0),MATCH((CUADRO!G$4&amp;$E208),'Hoja de Trabajo para listado'!$AB$151:$BA$151,0)),0)+IFERROR(INDEX('Hoja de Trabajo para listado'!$BC$155:$CB$1048576,MATCH($A208,'Hoja de Trabajo para listado'!$BC$155:$BC$1048576,0),MATCH((CUADRO!G$4&amp;$E208),'Hoja de Trabajo para listado'!$BC$151:$CB$151,0)),0)+IFERROR(INDEX('Hoja de Trabajo para listado'!$DE$153:$DG$274,MATCH($A208,'Hoja de Trabajo para listado'!$DE$153:$DE$1048576,0),MATCH((CUADRO!G$4&amp;$E208),'Hoja de Trabajo para listado'!$DE$151:$DG$151,0)),0)+IFERROR(INDEX('Hoja de Trabajo para listado'!$CD$155:$DC$1048576,MATCH($A208,'Hoja de Trabajo para listado'!$CD$155:$CD$1048576,0),MATCH((CUADRO!G$4&amp;$E208),'Hoja de Trabajo para listado'!$CD$151:$DC$151,0)),0)</f>
        <v>0</v>
      </c>
      <c r="H208" s="245">
        <f ca="1">+IFERROR(INDEX('Hoja de Trabajo para listado'!$A$155:$Z$1048576,MATCH($A208,'Hoja de Trabajo para listado'!$A$155:$A$1048576,0),MATCH((CUADRO!H$4&amp;$E208),'Hoja de Trabajo para listado'!$A$151:$Z$151,0)),0)+IFERROR(INDEX('Hoja de Trabajo para listado'!$AB$155:$BA$1048576,MATCH($A208,'Hoja de Trabajo para listado'!$AB$155:$AB$1048576,0),MATCH((CUADRO!H$4&amp;$E208),'Hoja de Trabajo para listado'!$AB$151:$BA$151,0)),0)+IFERROR(INDEX('Hoja de Trabajo para listado'!$BC$155:$CB$1048576,MATCH($A208,'Hoja de Trabajo para listado'!$BC$155:$BC$1048576,0),MATCH((CUADRO!H$4&amp;$E208),'Hoja de Trabajo para listado'!$BC$151:$CB$151,0)),0)+IFERROR(INDEX('Hoja de Trabajo para listado'!$DE$153:$DG$274,MATCH($A208,'Hoja de Trabajo para listado'!$DE$153:$DE$1048576,0),MATCH((CUADRO!H$4&amp;$E208),'Hoja de Trabajo para listado'!$DE$151:$DG$151,0)),0)+IFERROR(INDEX('Hoja de Trabajo para listado'!$CD$155:$DC$1048576,MATCH($A208,'Hoja de Trabajo para listado'!$CD$155:$CD$1048576,0),MATCH((CUADRO!H$4&amp;$E208),'Hoja de Trabajo para listado'!$CD$151:$DC$151,0)),0)</f>
        <v>0</v>
      </c>
      <c r="I208" s="245">
        <f ca="1">+IFERROR(INDEX('Hoja de Trabajo para listado'!$A$155:$Z$1048576,MATCH($A208,'Hoja de Trabajo para listado'!$A$155:$A$1048576,0),MATCH((CUADRO!I$4&amp;$E208),'Hoja de Trabajo para listado'!$A$151:$Z$151,0)),0)+IFERROR(INDEX('Hoja de Trabajo para listado'!$AB$155:$BA$1048576,MATCH($A208,'Hoja de Trabajo para listado'!$AB$155:$AB$1048576,0),MATCH((CUADRO!I$4&amp;$E208),'Hoja de Trabajo para listado'!$AB$151:$BA$151,0)),0)+IFERROR(INDEX('Hoja de Trabajo para listado'!$BC$155:$CB$1048576,MATCH($A208,'Hoja de Trabajo para listado'!$BC$155:$BC$1048576,0),MATCH((CUADRO!I$4&amp;$E208),'Hoja de Trabajo para listado'!$BC$151:$CB$151,0)),0)+IFERROR(INDEX('Hoja de Trabajo para listado'!$DE$153:$DG$274,MATCH($A208,'Hoja de Trabajo para listado'!$DE$153:$DE$1048576,0),MATCH((CUADRO!I$4&amp;$E208),'Hoja de Trabajo para listado'!$DE$151:$DG$151,0)),0)+IFERROR(INDEX('Hoja de Trabajo para listado'!$CD$155:$DC$1048576,MATCH($A208,'Hoja de Trabajo para listado'!$CD$155:$CD$1048576,0),MATCH((CUADRO!I$4&amp;$E208),'Hoja de Trabajo para listado'!$CD$151:$DC$151,0)),0)</f>
        <v>0</v>
      </c>
      <c r="J208" s="245">
        <f ca="1">+IFERROR(INDEX('Hoja de Trabajo para listado'!$A$155:$Z$1048576,MATCH($A208,'Hoja de Trabajo para listado'!$A$155:$A$1048576,0),MATCH((CUADRO!J$4&amp;$E208),'Hoja de Trabajo para listado'!$A$151:$Z$151,0)),0)+IFERROR(INDEX('Hoja de Trabajo para listado'!$AB$155:$BA$1048576,MATCH($A208,'Hoja de Trabajo para listado'!$AB$155:$AB$1048576,0),MATCH((CUADRO!J$4&amp;$E208),'Hoja de Trabajo para listado'!$AB$151:$BA$151,0)),0)+IFERROR(INDEX('Hoja de Trabajo para listado'!$BC$155:$CB$1048576,MATCH($A208,'Hoja de Trabajo para listado'!$BC$155:$BC$1048576,0),MATCH((CUADRO!J$4&amp;$E208),'Hoja de Trabajo para listado'!$BC$151:$CB$151,0)),0)+IFERROR(INDEX('Hoja de Trabajo para listado'!$DE$153:$DG$274,MATCH($A208,'Hoja de Trabajo para listado'!$DE$153:$DE$1048576,0),MATCH((CUADRO!J$4&amp;$E208),'Hoja de Trabajo para listado'!$DE$151:$DG$151,0)),0)+IFERROR(INDEX('Hoja de Trabajo para listado'!$CD$155:$DC$1048576,MATCH($A208,'Hoja de Trabajo para listado'!$CD$155:$CD$1048576,0),MATCH((CUADRO!J$4&amp;$E208),'Hoja de Trabajo para listado'!$CD$151:$DC$151,0)),0)</f>
        <v>1014171.19</v>
      </c>
      <c r="K208" s="245">
        <f ca="1">+IFERROR(INDEX('Hoja de Trabajo para listado'!$A$155:$Z$1048576,MATCH($A208,'Hoja de Trabajo para listado'!$A$155:$A$1048576,0),MATCH((CUADRO!K$4&amp;$E208),'Hoja de Trabajo para listado'!$A$151:$Z$151,0)),0)+IFERROR(INDEX('Hoja de Trabajo para listado'!$AB$155:$BA$1048576,MATCH($A208,'Hoja de Trabajo para listado'!$AB$155:$AB$1048576,0),MATCH((CUADRO!K$4&amp;$E208),'Hoja de Trabajo para listado'!$AB$151:$BA$151,0)),0)+IFERROR(INDEX('Hoja de Trabajo para listado'!$BC$155:$CB$1048576,MATCH($A208,'Hoja de Trabajo para listado'!$BC$155:$BC$1048576,0),MATCH((CUADRO!K$4&amp;$E208),'Hoja de Trabajo para listado'!$BC$151:$CB$151,0)),0)+IFERROR(INDEX('Hoja de Trabajo para listado'!$DE$153:$DG$274,MATCH($A208,'Hoja de Trabajo para listado'!$DE$153:$DE$1048576,0),MATCH((CUADRO!K$4&amp;$E208),'Hoja de Trabajo para listado'!$DE$151:$DG$151,0)),0)+IFERROR(INDEX('Hoja de Trabajo para listado'!$CD$155:$DC$1048576,MATCH($A208,'Hoja de Trabajo para listado'!$CD$155:$CD$1048576,0),MATCH((CUADRO!K$4&amp;$E208),'Hoja de Trabajo para listado'!$CD$151:$DC$151,0)),0)</f>
        <v>0</v>
      </c>
      <c r="L208" s="245">
        <f ca="1">+IFERROR(INDEX('Hoja de Trabajo para listado'!$A$155:$Z$1048576,MATCH($A208,'Hoja de Trabajo para listado'!$A$155:$A$1048576,0),MATCH((CUADRO!L$4&amp;$E208),'Hoja de Trabajo para listado'!$A$151:$Z$151,0)),0)+IFERROR(INDEX('Hoja de Trabajo para listado'!$AB$155:$BA$1048576,MATCH($A208,'Hoja de Trabajo para listado'!$AB$155:$AB$1048576,0),MATCH((CUADRO!L$4&amp;$E208),'Hoja de Trabajo para listado'!$AB$151:$BA$151,0)),0)+IFERROR(INDEX('Hoja de Trabajo para listado'!$BC$155:$CB$1048576,MATCH($A208,'Hoja de Trabajo para listado'!$BC$155:$BC$1048576,0),MATCH((CUADRO!L$4&amp;$E208),'Hoja de Trabajo para listado'!$BC$151:$CB$151,0)),0)+IFERROR(INDEX('Hoja de Trabajo para listado'!$DE$153:$DG$274,MATCH($A208,'Hoja de Trabajo para listado'!$DE$153:$DE$1048576,0),MATCH((CUADRO!L$4&amp;$E208),'Hoja de Trabajo para listado'!$DE$151:$DG$151,0)),0)+IFERROR(INDEX('Hoja de Trabajo para listado'!$CD$155:$DC$1048576,MATCH($A208,'Hoja de Trabajo para listado'!$CD$155:$CD$1048576,0),MATCH((CUADRO!L$4&amp;$E208),'Hoja de Trabajo para listado'!$CD$151:$DC$151,0)),0)</f>
        <v>0</v>
      </c>
      <c r="M208" s="245">
        <f ca="1">+IFERROR(INDEX('Hoja de Trabajo para listado'!$A$155:$Z$1048576,MATCH($A208,'Hoja de Trabajo para listado'!$A$155:$A$1048576,0),MATCH((CUADRO!M$4&amp;$E208),'Hoja de Trabajo para listado'!$A$151:$Z$151,0)),0)+IFERROR(INDEX('Hoja de Trabajo para listado'!$AB$155:$BA$1048576,MATCH($A208,'Hoja de Trabajo para listado'!$AB$155:$AB$1048576,0),MATCH((CUADRO!M$4&amp;$E208),'Hoja de Trabajo para listado'!$AB$151:$BA$151,0)),0)+IFERROR(INDEX('Hoja de Trabajo para listado'!$BC$155:$CB$1048576,MATCH($A208,'Hoja de Trabajo para listado'!$BC$155:$BC$1048576,0),MATCH((CUADRO!M$4&amp;$E208),'Hoja de Trabajo para listado'!$BC$151:$CB$151,0)),0)+IFERROR(INDEX('Hoja de Trabajo para listado'!$DE$153:$DG$274,MATCH($A208,'Hoja de Trabajo para listado'!$DE$153:$DE$1048576,0),MATCH((CUADRO!M$4&amp;$E208),'Hoja de Trabajo para listado'!$DE$151:$DG$151,0)),0)+IFERROR(INDEX('Hoja de Trabajo para listado'!$CD$155:$DC$1048576,MATCH($A208,'Hoja de Trabajo para listado'!$CD$155:$CD$1048576,0),MATCH((CUADRO!M$4&amp;$E208),'Hoja de Trabajo para listado'!$CD$151:$DC$151,0)),0)</f>
        <v>0</v>
      </c>
      <c r="N208" s="245">
        <f ca="1">+IFERROR(INDEX('Hoja de Trabajo para listado'!$A$155:$Z$1048576,MATCH($A208,'Hoja de Trabajo para listado'!$A$155:$A$1048576,0),MATCH((CUADRO!N$4&amp;$E208),'Hoja de Trabajo para listado'!$A$151:$Z$151,0)),0)+IFERROR(INDEX('Hoja de Trabajo para listado'!$AB$155:$BA$1048576,MATCH($A208,'Hoja de Trabajo para listado'!$AB$155:$AB$1048576,0),MATCH((CUADRO!N$4&amp;$E208),'Hoja de Trabajo para listado'!$AB$151:$BA$151,0)),0)+IFERROR(INDEX('Hoja de Trabajo para listado'!$BC$155:$CB$1048576,MATCH($A208,'Hoja de Trabajo para listado'!$BC$155:$BC$1048576,0),MATCH((CUADRO!N$4&amp;$E208),'Hoja de Trabajo para listado'!$BC$151:$CB$151,0)),0)+IFERROR(INDEX('Hoja de Trabajo para listado'!$DE$153:$DG$274,MATCH($A208,'Hoja de Trabajo para listado'!$DE$153:$DE$1048576,0),MATCH((CUADRO!N$4&amp;$E208),'Hoja de Trabajo para listado'!$DE$151:$DG$151,0)),0)+IFERROR(INDEX('Hoja de Trabajo para listado'!$CD$155:$DC$1048576,MATCH($A208,'Hoja de Trabajo para listado'!$CD$155:$CD$1048576,0),MATCH((CUADRO!N$4&amp;$E208),'Hoja de Trabajo para listado'!$CD$151:$DC$151,0)),0)</f>
        <v>0</v>
      </c>
      <c r="O208" s="245">
        <f ca="1">+IFERROR(INDEX('Hoja de Trabajo para listado'!$A$155:$Z$1048576,MATCH($A208,'Hoja de Trabajo para listado'!$A$155:$A$1048576,0),MATCH((CUADRO!O$4&amp;$E208),'Hoja de Trabajo para listado'!$A$151:$Z$151,0)),0)+IFERROR(INDEX('Hoja de Trabajo para listado'!$AB$155:$BA$1048576,MATCH($A208,'Hoja de Trabajo para listado'!$AB$155:$AB$1048576,0),MATCH((CUADRO!O$4&amp;$E208),'Hoja de Trabajo para listado'!$AB$151:$BA$151,0)),0)+IFERROR(INDEX('Hoja de Trabajo para listado'!$BC$155:$CB$1048576,MATCH($A208,'Hoja de Trabajo para listado'!$BC$155:$BC$1048576,0),MATCH((CUADRO!O$4&amp;$E208),'Hoja de Trabajo para listado'!$BC$151:$CB$151,0)),0)+IFERROR(INDEX('Hoja de Trabajo para listado'!$DE$153:$DG$274,MATCH($A208,'Hoja de Trabajo para listado'!$DE$153:$DE$1048576,0),MATCH((CUADRO!O$4&amp;$E208),'Hoja de Trabajo para listado'!$DE$151:$DG$151,0)),0)+IFERROR(INDEX('Hoja de Trabajo para listado'!$CD$155:$DC$1048576,MATCH($A208,'Hoja de Trabajo para listado'!$CD$155:$CD$1048576,0),MATCH((CUADRO!O$4&amp;$E208),'Hoja de Trabajo para listado'!$CD$151:$DC$151,0)),0)</f>
        <v>0</v>
      </c>
      <c r="P208" s="245">
        <f ca="1">+IFERROR(INDEX('Hoja de Trabajo para listado'!$A$155:$Z$1048576,MATCH($A208,'Hoja de Trabajo para listado'!$A$155:$A$1048576,0),MATCH((CUADRO!P$4&amp;$E208),'Hoja de Trabajo para listado'!$A$151:$Z$151,0)),0)+IFERROR(INDEX('Hoja de Trabajo para listado'!$AB$155:$BA$1048576,MATCH($A208,'Hoja de Trabajo para listado'!$AB$155:$AB$1048576,0),MATCH((CUADRO!P$4&amp;$E208),'Hoja de Trabajo para listado'!$AB$151:$BA$151,0)),0)+IFERROR(INDEX('Hoja de Trabajo para listado'!$BC$155:$CB$1048576,MATCH($A208,'Hoja de Trabajo para listado'!$BC$155:$BC$1048576,0),MATCH((CUADRO!P$4&amp;$E208),'Hoja de Trabajo para listado'!$BC$151:$CB$151,0)),0)+IFERROR(INDEX('Hoja de Trabajo para listado'!$DE$153:$DG$274,MATCH($A208,'Hoja de Trabajo para listado'!$DE$153:$DE$1048576,0),MATCH((CUADRO!P$4&amp;$E208),'Hoja de Trabajo para listado'!$DE$151:$DG$151,0)),0)+IFERROR(INDEX('Hoja de Trabajo para listado'!$CD$155:$DC$1048576,MATCH($A208,'Hoja de Trabajo para listado'!$CD$155:$CD$1048576,0),MATCH((CUADRO!P$4&amp;$E208),'Hoja de Trabajo para listado'!$CD$151:$DC$151,0)),0)</f>
        <v>0</v>
      </c>
      <c r="Q208" s="245">
        <f ca="1">+IFERROR(INDEX('Hoja de Trabajo para listado'!$A$155:$Z$1048576,MATCH($A208,'Hoja de Trabajo para listado'!$A$155:$A$1048576,0),MATCH((CUADRO!Q$4&amp;$E208),'Hoja de Trabajo para listado'!$A$151:$Z$151,0)),0)+IFERROR(INDEX('Hoja de Trabajo para listado'!$AB$155:$BA$1048576,MATCH($A208,'Hoja de Trabajo para listado'!$AB$155:$AB$1048576,0),MATCH((CUADRO!Q$4&amp;$E208),'Hoja de Trabajo para listado'!$AB$151:$BA$151,0)),0)+IFERROR(INDEX('Hoja de Trabajo para listado'!$BC$155:$CB$1048576,MATCH($A208,'Hoja de Trabajo para listado'!$BC$155:$BC$1048576,0),MATCH((CUADRO!Q$4&amp;$E208),'Hoja de Trabajo para listado'!$BC$151:$CB$151,0)),0)+IFERROR(INDEX('Hoja de Trabajo para listado'!$DE$153:$DG$274,MATCH($A208,'Hoja de Trabajo para listado'!$DE$153:$DE$1048576,0),MATCH((CUADRO!Q$4&amp;$E208),'Hoja de Trabajo para listado'!$DE$151:$DG$151,0)),0)+IFERROR(INDEX('Hoja de Trabajo para listado'!$CD$155:$DC$1048576,MATCH($A208,'Hoja de Trabajo para listado'!$CD$155:$CD$1048576,0),MATCH((CUADRO!Q$4&amp;$E208),'Hoja de Trabajo para listado'!$CD$151:$DC$151,0)),0)</f>
        <v>0</v>
      </c>
      <c r="R208" s="245">
        <f t="shared" ca="1" si="9"/>
        <v>1014171.19</v>
      </c>
      <c r="S208" s="245">
        <f ca="1">+R207+R208</f>
        <v>1014171.19</v>
      </c>
      <c r="T208" s="245">
        <f ca="1">+S208</f>
        <v>1014171.19</v>
      </c>
      <c r="U208" s="244">
        <f t="shared" si="10"/>
        <v>2</v>
      </c>
      <c r="V208" s="333" t="str">
        <f>+VLOOKUP(A208,bd_lista!$A$3:$E$592,5,FALSE)</f>
        <v>Instituciones Descentralizadas</v>
      </c>
      <c r="W208" s="388"/>
      <c r="X208" s="242">
        <f>+VLOOKUP(A208,[4]Sheet1!$A$13:$D$744,4,FALSE)</f>
        <v>951</v>
      </c>
      <c r="Y208" s="242" t="str">
        <f>+VLOOKUP(X208,bd_lista!$A$3:$C$592,3,FALSE)</f>
        <v>Banco Central de Bolivia</v>
      </c>
      <c r="Z208" s="292"/>
      <c r="AA208" s="321"/>
    </row>
    <row r="209" spans="1:27" customFormat="1" ht="15" customHeight="1">
      <c r="A209" s="251">
        <v>294</v>
      </c>
      <c r="B209" s="392">
        <f>+A209</f>
        <v>294</v>
      </c>
      <c r="C209" s="247" t="str">
        <f>+VLOOKUP(A209,bd_lista!$A$3:$C$592,3,FALSE)</f>
        <v>Univ. Indígena Bol. Comun. Intercultl Prod. Tupak Katari</v>
      </c>
      <c r="D209" s="389" t="str">
        <f>+C209</f>
        <v>Univ. Indígena Bol. Comun. Intercultl Prod. Tupak Katari</v>
      </c>
      <c r="E209" s="247" t="s">
        <v>1304</v>
      </c>
      <c r="F209" s="243">
        <f ca="1">+IFERROR(INDEX('Hoja de Trabajo para listado'!$A$155:$Z$1048576,MATCH($A209,'Hoja de Trabajo para listado'!$A$155:$A$1048576,0),MATCH((CUADRO!F$4&amp;$E209),'Hoja de Trabajo para listado'!$A$151:$Z$151,0)),0)+IFERROR(INDEX('Hoja de Trabajo para listado'!$AB$155:$BA$1048576,MATCH($A209,'Hoja de Trabajo para listado'!$AB$155:$AB$1048576,0),MATCH((CUADRO!F$4&amp;$E209),'Hoja de Trabajo para listado'!$AB$151:$BA$151,0)),0)+IFERROR(INDEX('Hoja de Trabajo para listado'!$BC$155:$CB$1048576,MATCH($A209,'Hoja de Trabajo para listado'!$BC$155:$BC$1048576,0),MATCH((CUADRO!F$4&amp;$E209),'Hoja de Trabajo para listado'!$BC$151:$CB$151,0)),0)+IFERROR(INDEX('Hoja de Trabajo para listado'!$DE$153:$DG$274,MATCH($A209,'Hoja de Trabajo para listado'!$DE$153:$DE$1048576,0),MATCH((CUADRO!F$4&amp;$E209),'Hoja de Trabajo para listado'!$DE$151:$DG$151,0)),0)+IFERROR(INDEX('Hoja de Trabajo para listado'!$CD$155:$DC$1048576,MATCH($A209,'Hoja de Trabajo para listado'!$CD$155:$CD$1048576,0),MATCH((CUADRO!F$4&amp;$E209),'Hoja de Trabajo para listado'!$CD$151:$DC$151,0)),0)</f>
        <v>0</v>
      </c>
      <c r="G209" s="243">
        <f ca="1">+IFERROR(INDEX('Hoja de Trabajo para listado'!$A$155:$Z$1048576,MATCH($A209,'Hoja de Trabajo para listado'!$A$155:$A$1048576,0),MATCH((CUADRO!G$4&amp;$E209),'Hoja de Trabajo para listado'!$A$151:$Z$151,0)),0)+IFERROR(INDEX('Hoja de Trabajo para listado'!$AB$155:$BA$1048576,MATCH($A209,'Hoja de Trabajo para listado'!$AB$155:$AB$1048576,0),MATCH((CUADRO!G$4&amp;$E209),'Hoja de Trabajo para listado'!$AB$151:$BA$151,0)),0)+IFERROR(INDEX('Hoja de Trabajo para listado'!$BC$155:$CB$1048576,MATCH($A209,'Hoja de Trabajo para listado'!$BC$155:$BC$1048576,0),MATCH((CUADRO!G$4&amp;$E209),'Hoja de Trabajo para listado'!$BC$151:$CB$151,0)),0)+IFERROR(INDEX('Hoja de Trabajo para listado'!$DE$153:$DG$274,MATCH($A209,'Hoja de Trabajo para listado'!$DE$153:$DE$1048576,0),MATCH((CUADRO!G$4&amp;$E209),'Hoja de Trabajo para listado'!$DE$151:$DG$151,0)),0)+IFERROR(INDEX('Hoja de Trabajo para listado'!$CD$155:$DC$1048576,MATCH($A209,'Hoja de Trabajo para listado'!$CD$155:$CD$1048576,0),MATCH((CUADRO!G$4&amp;$E209),'Hoja de Trabajo para listado'!$CD$151:$DC$151,0)),0)</f>
        <v>0</v>
      </c>
      <c r="H209" s="243">
        <f ca="1">+IFERROR(INDEX('Hoja de Trabajo para listado'!$A$155:$Z$1048576,MATCH($A209,'Hoja de Trabajo para listado'!$A$155:$A$1048576,0),MATCH((CUADRO!H$4&amp;$E209),'Hoja de Trabajo para listado'!$A$151:$Z$151,0)),0)+IFERROR(INDEX('Hoja de Trabajo para listado'!$AB$155:$BA$1048576,MATCH($A209,'Hoja de Trabajo para listado'!$AB$155:$AB$1048576,0),MATCH((CUADRO!H$4&amp;$E209),'Hoja de Trabajo para listado'!$AB$151:$BA$151,0)),0)+IFERROR(INDEX('Hoja de Trabajo para listado'!$BC$155:$CB$1048576,MATCH($A209,'Hoja de Trabajo para listado'!$BC$155:$BC$1048576,0),MATCH((CUADRO!H$4&amp;$E209),'Hoja de Trabajo para listado'!$BC$151:$CB$151,0)),0)+IFERROR(INDEX('Hoja de Trabajo para listado'!$DE$153:$DG$274,MATCH($A209,'Hoja de Trabajo para listado'!$DE$153:$DE$1048576,0),MATCH((CUADRO!H$4&amp;$E209),'Hoja de Trabajo para listado'!$DE$151:$DG$151,0)),0)+IFERROR(INDEX('Hoja de Trabajo para listado'!$CD$155:$DC$1048576,MATCH($A209,'Hoja de Trabajo para listado'!$CD$155:$CD$1048576,0),MATCH((CUADRO!H$4&amp;$E209),'Hoja de Trabajo para listado'!$CD$151:$DC$151,0)),0)</f>
        <v>0</v>
      </c>
      <c r="I209" s="243">
        <f ca="1">+IFERROR(INDEX('Hoja de Trabajo para listado'!$A$155:$Z$1048576,MATCH($A209,'Hoja de Trabajo para listado'!$A$155:$A$1048576,0),MATCH((CUADRO!I$4&amp;$E209),'Hoja de Trabajo para listado'!$A$151:$Z$151,0)),0)+IFERROR(INDEX('Hoja de Trabajo para listado'!$AB$155:$BA$1048576,MATCH($A209,'Hoja de Trabajo para listado'!$AB$155:$AB$1048576,0),MATCH((CUADRO!I$4&amp;$E209),'Hoja de Trabajo para listado'!$AB$151:$BA$151,0)),0)+IFERROR(INDEX('Hoja de Trabajo para listado'!$BC$155:$CB$1048576,MATCH($A209,'Hoja de Trabajo para listado'!$BC$155:$BC$1048576,0),MATCH((CUADRO!I$4&amp;$E209),'Hoja de Trabajo para listado'!$BC$151:$CB$151,0)),0)+IFERROR(INDEX('Hoja de Trabajo para listado'!$DE$153:$DG$274,MATCH($A209,'Hoja de Trabajo para listado'!$DE$153:$DE$1048576,0),MATCH((CUADRO!I$4&amp;$E209),'Hoja de Trabajo para listado'!$DE$151:$DG$151,0)),0)+IFERROR(INDEX('Hoja de Trabajo para listado'!$CD$155:$DC$1048576,MATCH($A209,'Hoja de Trabajo para listado'!$CD$155:$CD$1048576,0),MATCH((CUADRO!I$4&amp;$E209),'Hoja de Trabajo para listado'!$CD$151:$DC$151,0)),0)</f>
        <v>0</v>
      </c>
      <c r="J209" s="243">
        <f ca="1">+IFERROR(INDEX('Hoja de Trabajo para listado'!$A$155:$Z$1048576,MATCH($A209,'Hoja de Trabajo para listado'!$A$155:$A$1048576,0),MATCH((CUADRO!J$4&amp;$E209),'Hoja de Trabajo para listado'!$A$151:$Z$151,0)),0)+IFERROR(INDEX('Hoja de Trabajo para listado'!$AB$155:$BA$1048576,MATCH($A209,'Hoja de Trabajo para listado'!$AB$155:$AB$1048576,0),MATCH((CUADRO!J$4&amp;$E209),'Hoja de Trabajo para listado'!$AB$151:$BA$151,0)),0)+IFERROR(INDEX('Hoja de Trabajo para listado'!$BC$155:$CB$1048576,MATCH($A209,'Hoja de Trabajo para listado'!$BC$155:$BC$1048576,0),MATCH((CUADRO!J$4&amp;$E209),'Hoja de Trabajo para listado'!$BC$151:$CB$151,0)),0)+IFERROR(INDEX('Hoja de Trabajo para listado'!$DE$153:$DG$274,MATCH($A209,'Hoja de Trabajo para listado'!$DE$153:$DE$1048576,0),MATCH((CUADRO!J$4&amp;$E209),'Hoja de Trabajo para listado'!$DE$151:$DG$151,0)),0)+IFERROR(INDEX('Hoja de Trabajo para listado'!$CD$155:$DC$1048576,MATCH($A209,'Hoja de Trabajo para listado'!$CD$155:$CD$1048576,0),MATCH((CUADRO!J$4&amp;$E209),'Hoja de Trabajo para listado'!$CD$151:$DC$151,0)),0)</f>
        <v>0</v>
      </c>
      <c r="K209" s="243">
        <f ca="1">+IFERROR(INDEX('Hoja de Trabajo para listado'!$A$155:$Z$1048576,MATCH($A209,'Hoja de Trabajo para listado'!$A$155:$A$1048576,0),MATCH((CUADRO!K$4&amp;$E209),'Hoja de Trabajo para listado'!$A$151:$Z$151,0)),0)+IFERROR(INDEX('Hoja de Trabajo para listado'!$AB$155:$BA$1048576,MATCH($A209,'Hoja de Trabajo para listado'!$AB$155:$AB$1048576,0),MATCH((CUADRO!K$4&amp;$E209),'Hoja de Trabajo para listado'!$AB$151:$BA$151,0)),0)+IFERROR(INDEX('Hoja de Trabajo para listado'!$BC$155:$CB$1048576,MATCH($A209,'Hoja de Trabajo para listado'!$BC$155:$BC$1048576,0),MATCH((CUADRO!K$4&amp;$E209),'Hoja de Trabajo para listado'!$BC$151:$CB$151,0)),0)+IFERROR(INDEX('Hoja de Trabajo para listado'!$DE$153:$DG$274,MATCH($A209,'Hoja de Trabajo para listado'!$DE$153:$DE$1048576,0),MATCH((CUADRO!K$4&amp;$E209),'Hoja de Trabajo para listado'!$DE$151:$DG$151,0)),0)+IFERROR(INDEX('Hoja de Trabajo para listado'!$CD$155:$DC$1048576,MATCH($A209,'Hoja de Trabajo para listado'!$CD$155:$CD$1048576,0),MATCH((CUADRO!K$4&amp;$E209),'Hoja de Trabajo para listado'!$CD$151:$DC$151,0)),0)</f>
        <v>0</v>
      </c>
      <c r="L209" s="243">
        <f ca="1">+IFERROR(INDEX('Hoja de Trabajo para listado'!$A$155:$Z$1048576,MATCH($A209,'Hoja de Trabajo para listado'!$A$155:$A$1048576,0),MATCH((CUADRO!L$4&amp;$E209),'Hoja de Trabajo para listado'!$A$151:$Z$151,0)),0)+IFERROR(INDEX('Hoja de Trabajo para listado'!$AB$155:$BA$1048576,MATCH($A209,'Hoja de Trabajo para listado'!$AB$155:$AB$1048576,0),MATCH((CUADRO!L$4&amp;$E209),'Hoja de Trabajo para listado'!$AB$151:$BA$151,0)),0)+IFERROR(INDEX('Hoja de Trabajo para listado'!$BC$155:$CB$1048576,MATCH($A209,'Hoja de Trabajo para listado'!$BC$155:$BC$1048576,0),MATCH((CUADRO!L$4&amp;$E209),'Hoja de Trabajo para listado'!$BC$151:$CB$151,0)),0)+IFERROR(INDEX('Hoja de Trabajo para listado'!$DE$153:$DG$274,MATCH($A209,'Hoja de Trabajo para listado'!$DE$153:$DE$1048576,0),MATCH((CUADRO!L$4&amp;$E209),'Hoja de Trabajo para listado'!$DE$151:$DG$151,0)),0)+IFERROR(INDEX('Hoja de Trabajo para listado'!$CD$155:$DC$1048576,MATCH($A209,'Hoja de Trabajo para listado'!$CD$155:$CD$1048576,0),MATCH((CUADRO!L$4&amp;$E209),'Hoja de Trabajo para listado'!$CD$151:$DC$151,0)),0)</f>
        <v>0</v>
      </c>
      <c r="M209" s="243">
        <f ca="1">+IFERROR(INDEX('Hoja de Trabajo para listado'!$A$155:$Z$1048576,MATCH($A209,'Hoja de Trabajo para listado'!$A$155:$A$1048576,0),MATCH((CUADRO!M$4&amp;$E209),'Hoja de Trabajo para listado'!$A$151:$Z$151,0)),0)+IFERROR(INDEX('Hoja de Trabajo para listado'!$AB$155:$BA$1048576,MATCH($A209,'Hoja de Trabajo para listado'!$AB$155:$AB$1048576,0),MATCH((CUADRO!M$4&amp;$E209),'Hoja de Trabajo para listado'!$AB$151:$BA$151,0)),0)+IFERROR(INDEX('Hoja de Trabajo para listado'!$BC$155:$CB$1048576,MATCH($A209,'Hoja de Trabajo para listado'!$BC$155:$BC$1048576,0),MATCH((CUADRO!M$4&amp;$E209),'Hoja de Trabajo para listado'!$BC$151:$CB$151,0)),0)+IFERROR(INDEX('Hoja de Trabajo para listado'!$DE$153:$DG$274,MATCH($A209,'Hoja de Trabajo para listado'!$DE$153:$DE$1048576,0),MATCH((CUADRO!M$4&amp;$E209),'Hoja de Trabajo para listado'!$DE$151:$DG$151,0)),0)+IFERROR(INDEX('Hoja de Trabajo para listado'!$CD$155:$DC$1048576,MATCH($A209,'Hoja de Trabajo para listado'!$CD$155:$CD$1048576,0),MATCH((CUADRO!M$4&amp;$E209),'Hoja de Trabajo para listado'!$CD$151:$DC$151,0)),0)</f>
        <v>0</v>
      </c>
      <c r="N209" s="243">
        <f ca="1">+IFERROR(INDEX('Hoja de Trabajo para listado'!$A$155:$Z$1048576,MATCH($A209,'Hoja de Trabajo para listado'!$A$155:$A$1048576,0),MATCH((CUADRO!N$4&amp;$E209),'Hoja de Trabajo para listado'!$A$151:$Z$151,0)),0)+IFERROR(INDEX('Hoja de Trabajo para listado'!$AB$155:$BA$1048576,MATCH($A209,'Hoja de Trabajo para listado'!$AB$155:$AB$1048576,0),MATCH((CUADRO!N$4&amp;$E209),'Hoja de Trabajo para listado'!$AB$151:$BA$151,0)),0)+IFERROR(INDEX('Hoja de Trabajo para listado'!$BC$155:$CB$1048576,MATCH($A209,'Hoja de Trabajo para listado'!$BC$155:$BC$1048576,0),MATCH((CUADRO!N$4&amp;$E209),'Hoja de Trabajo para listado'!$BC$151:$CB$151,0)),0)+IFERROR(INDEX('Hoja de Trabajo para listado'!$DE$153:$DG$274,MATCH($A209,'Hoja de Trabajo para listado'!$DE$153:$DE$1048576,0),MATCH((CUADRO!N$4&amp;$E209),'Hoja de Trabajo para listado'!$DE$151:$DG$151,0)),0)+IFERROR(INDEX('Hoja de Trabajo para listado'!$CD$155:$DC$1048576,MATCH($A209,'Hoja de Trabajo para listado'!$CD$155:$CD$1048576,0),MATCH((CUADRO!N$4&amp;$E209),'Hoja de Trabajo para listado'!$CD$151:$DC$151,0)),0)</f>
        <v>0</v>
      </c>
      <c r="O209" s="243">
        <f ca="1">+IFERROR(INDEX('Hoja de Trabajo para listado'!$A$155:$Z$1048576,MATCH($A209,'Hoja de Trabajo para listado'!$A$155:$A$1048576,0),MATCH((CUADRO!O$4&amp;$E209),'Hoja de Trabajo para listado'!$A$151:$Z$151,0)),0)+IFERROR(INDEX('Hoja de Trabajo para listado'!$AB$155:$BA$1048576,MATCH($A209,'Hoja de Trabajo para listado'!$AB$155:$AB$1048576,0),MATCH((CUADRO!O$4&amp;$E209),'Hoja de Trabajo para listado'!$AB$151:$BA$151,0)),0)+IFERROR(INDEX('Hoja de Trabajo para listado'!$BC$155:$CB$1048576,MATCH($A209,'Hoja de Trabajo para listado'!$BC$155:$BC$1048576,0),MATCH((CUADRO!O$4&amp;$E209),'Hoja de Trabajo para listado'!$BC$151:$CB$151,0)),0)+IFERROR(INDEX('Hoja de Trabajo para listado'!$DE$153:$DG$274,MATCH($A209,'Hoja de Trabajo para listado'!$DE$153:$DE$1048576,0),MATCH((CUADRO!O$4&amp;$E209),'Hoja de Trabajo para listado'!$DE$151:$DG$151,0)),0)+IFERROR(INDEX('Hoja de Trabajo para listado'!$CD$155:$DC$1048576,MATCH($A209,'Hoja de Trabajo para listado'!$CD$155:$CD$1048576,0),MATCH((CUADRO!O$4&amp;$E209),'Hoja de Trabajo para listado'!$CD$151:$DC$151,0)),0)</f>
        <v>0</v>
      </c>
      <c r="P209" s="243">
        <f ca="1">+IFERROR(INDEX('Hoja de Trabajo para listado'!$A$155:$Z$1048576,MATCH($A209,'Hoja de Trabajo para listado'!$A$155:$A$1048576,0),MATCH((CUADRO!P$4&amp;$E209),'Hoja de Trabajo para listado'!$A$151:$Z$151,0)),0)+IFERROR(INDEX('Hoja de Trabajo para listado'!$AB$155:$BA$1048576,MATCH($A209,'Hoja de Trabajo para listado'!$AB$155:$AB$1048576,0),MATCH((CUADRO!P$4&amp;$E209),'Hoja de Trabajo para listado'!$AB$151:$BA$151,0)),0)+IFERROR(INDEX('Hoja de Trabajo para listado'!$BC$155:$CB$1048576,MATCH($A209,'Hoja de Trabajo para listado'!$BC$155:$BC$1048576,0),MATCH((CUADRO!P$4&amp;$E209),'Hoja de Trabajo para listado'!$BC$151:$CB$151,0)),0)+IFERROR(INDEX('Hoja de Trabajo para listado'!$DE$153:$DG$274,MATCH($A209,'Hoja de Trabajo para listado'!$DE$153:$DE$1048576,0),MATCH((CUADRO!P$4&amp;$E209),'Hoja de Trabajo para listado'!$DE$151:$DG$151,0)),0)+IFERROR(INDEX('Hoja de Trabajo para listado'!$CD$155:$DC$1048576,MATCH($A209,'Hoja de Trabajo para listado'!$CD$155:$CD$1048576,0),MATCH((CUADRO!P$4&amp;$E209),'Hoja de Trabajo para listado'!$CD$151:$DC$151,0)),0)</f>
        <v>0</v>
      </c>
      <c r="Q209" s="243">
        <f ca="1">+IFERROR(INDEX('Hoja de Trabajo para listado'!$A$155:$Z$1048576,MATCH($A209,'Hoja de Trabajo para listado'!$A$155:$A$1048576,0),MATCH((CUADRO!Q$4&amp;$E209),'Hoja de Trabajo para listado'!$A$151:$Z$151,0)),0)+IFERROR(INDEX('Hoja de Trabajo para listado'!$AB$155:$BA$1048576,MATCH($A209,'Hoja de Trabajo para listado'!$AB$155:$AB$1048576,0),MATCH((CUADRO!Q$4&amp;$E209),'Hoja de Trabajo para listado'!$AB$151:$BA$151,0)),0)+IFERROR(INDEX('Hoja de Trabajo para listado'!$BC$155:$CB$1048576,MATCH($A209,'Hoja de Trabajo para listado'!$BC$155:$BC$1048576,0),MATCH((CUADRO!Q$4&amp;$E209),'Hoja de Trabajo para listado'!$BC$151:$CB$151,0)),0)+IFERROR(INDEX('Hoja de Trabajo para listado'!$DE$153:$DG$274,MATCH($A209,'Hoja de Trabajo para listado'!$DE$153:$DE$1048576,0),MATCH((CUADRO!Q$4&amp;$E209),'Hoja de Trabajo para listado'!$DE$151:$DG$151,0)),0)+IFERROR(INDEX('Hoja de Trabajo para listado'!$CD$155:$DC$1048576,MATCH($A209,'Hoja de Trabajo para listado'!$CD$155:$CD$1048576,0),MATCH((CUADRO!Q$4&amp;$E209),'Hoja de Trabajo para listado'!$CD$151:$DC$151,0)),0)</f>
        <v>0</v>
      </c>
      <c r="R209" s="243">
        <f t="shared" ca="1" si="9"/>
        <v>0</v>
      </c>
      <c r="S209" s="268"/>
      <c r="T209" s="243">
        <f ca="1">+T210</f>
        <v>174492.6</v>
      </c>
      <c r="U209" s="242">
        <f t="shared" si="10"/>
        <v>1</v>
      </c>
      <c r="V209" s="333" t="str">
        <f>+VLOOKUP(A209,bd_lista!$A$3:$E$592,5,FALSE)</f>
        <v>Instituciones Descentralizadas</v>
      </c>
      <c r="W209" s="387" t="str">
        <f>+V209</f>
        <v>Instituciones Descentralizadas</v>
      </c>
      <c r="X209" s="242">
        <f>+VLOOKUP(A209,[4]Sheet1!$A$13:$D$744,4,FALSE)</f>
        <v>16</v>
      </c>
      <c r="Y209" s="242" t="str">
        <f>+VLOOKUP(X209,bd_lista!$A$3:$C$592,3,FALSE)</f>
        <v>Ministerio de Educación</v>
      </c>
      <c r="Z209" s="294">
        <f>+X209</f>
        <v>16</v>
      </c>
      <c r="AA209" s="319" t="str">
        <f>+Y209</f>
        <v>Ministerio de Educación</v>
      </c>
    </row>
    <row r="210" spans="1:27" customFormat="1" ht="15" customHeight="1">
      <c r="A210" s="32">
        <v>294</v>
      </c>
      <c r="B210" s="393"/>
      <c r="C210" s="333" t="str">
        <f>+VLOOKUP(A210,bd_lista!$A$3:$C$592,3,FALSE)</f>
        <v>Univ. Indígena Bol. Comun. Intercultl Prod. Tupak Katari</v>
      </c>
      <c r="D210" s="390"/>
      <c r="E210" s="333" t="s">
        <v>1305</v>
      </c>
      <c r="F210" s="245">
        <f ca="1">+IFERROR(INDEX('Hoja de Trabajo para listado'!$A$155:$Z$1048576,MATCH($A210,'Hoja de Trabajo para listado'!$A$155:$A$1048576,0),MATCH((CUADRO!F$4&amp;$E210),'Hoja de Trabajo para listado'!$A$151:$Z$151,0)),0)+IFERROR(INDEX('Hoja de Trabajo para listado'!$AB$155:$BA$1048576,MATCH($A210,'Hoja de Trabajo para listado'!$AB$155:$AB$1048576,0),MATCH((CUADRO!F$4&amp;$E210),'Hoja de Trabajo para listado'!$AB$151:$BA$151,0)),0)+IFERROR(INDEX('Hoja de Trabajo para listado'!$BC$155:$CB$1048576,MATCH($A210,'Hoja de Trabajo para listado'!$BC$155:$BC$1048576,0),MATCH((CUADRO!F$4&amp;$E210),'Hoja de Trabajo para listado'!$BC$151:$CB$151,0)),0)+IFERROR(INDEX('Hoja de Trabajo para listado'!$DE$153:$DG$274,MATCH($A210,'Hoja de Trabajo para listado'!$DE$153:$DE$1048576,0),MATCH((CUADRO!F$4&amp;$E210),'Hoja de Trabajo para listado'!$DE$151:$DG$151,0)),0)+IFERROR(INDEX('Hoja de Trabajo para listado'!$CD$155:$DC$1048576,MATCH($A210,'Hoja de Trabajo para listado'!$CD$155:$CD$1048576,0),MATCH((CUADRO!F$4&amp;$E210),'Hoja de Trabajo para listado'!$CD$151:$DC$151,0)),0)</f>
        <v>0</v>
      </c>
      <c r="G210" s="245">
        <f ca="1">+IFERROR(INDEX('Hoja de Trabajo para listado'!$A$155:$Z$1048576,MATCH($A210,'Hoja de Trabajo para listado'!$A$155:$A$1048576,0),MATCH((CUADRO!G$4&amp;$E210),'Hoja de Trabajo para listado'!$A$151:$Z$151,0)),0)+IFERROR(INDEX('Hoja de Trabajo para listado'!$AB$155:$BA$1048576,MATCH($A210,'Hoja de Trabajo para listado'!$AB$155:$AB$1048576,0),MATCH((CUADRO!G$4&amp;$E210),'Hoja de Trabajo para listado'!$AB$151:$BA$151,0)),0)+IFERROR(INDEX('Hoja de Trabajo para listado'!$BC$155:$CB$1048576,MATCH($A210,'Hoja de Trabajo para listado'!$BC$155:$BC$1048576,0),MATCH((CUADRO!G$4&amp;$E210),'Hoja de Trabajo para listado'!$BC$151:$CB$151,0)),0)+IFERROR(INDEX('Hoja de Trabajo para listado'!$DE$153:$DG$274,MATCH($A210,'Hoja de Trabajo para listado'!$DE$153:$DE$1048576,0),MATCH((CUADRO!G$4&amp;$E210),'Hoja de Trabajo para listado'!$DE$151:$DG$151,0)),0)+IFERROR(INDEX('Hoja de Trabajo para listado'!$CD$155:$DC$1048576,MATCH($A210,'Hoja de Trabajo para listado'!$CD$155:$CD$1048576,0),MATCH((CUADRO!G$4&amp;$E210),'Hoja de Trabajo para listado'!$CD$151:$DC$151,0)),0)</f>
        <v>0</v>
      </c>
      <c r="H210" s="245">
        <f ca="1">+IFERROR(INDEX('Hoja de Trabajo para listado'!$A$155:$Z$1048576,MATCH($A210,'Hoja de Trabajo para listado'!$A$155:$A$1048576,0),MATCH((CUADRO!H$4&amp;$E210),'Hoja de Trabajo para listado'!$A$151:$Z$151,0)),0)+IFERROR(INDEX('Hoja de Trabajo para listado'!$AB$155:$BA$1048576,MATCH($A210,'Hoja de Trabajo para listado'!$AB$155:$AB$1048576,0),MATCH((CUADRO!H$4&amp;$E210),'Hoja de Trabajo para listado'!$AB$151:$BA$151,0)),0)+IFERROR(INDEX('Hoja de Trabajo para listado'!$BC$155:$CB$1048576,MATCH($A210,'Hoja de Trabajo para listado'!$BC$155:$BC$1048576,0),MATCH((CUADRO!H$4&amp;$E210),'Hoja de Trabajo para listado'!$BC$151:$CB$151,0)),0)+IFERROR(INDEX('Hoja de Trabajo para listado'!$DE$153:$DG$274,MATCH($A210,'Hoja de Trabajo para listado'!$DE$153:$DE$1048576,0),MATCH((CUADRO!H$4&amp;$E210),'Hoja de Trabajo para listado'!$DE$151:$DG$151,0)),0)+IFERROR(INDEX('Hoja de Trabajo para listado'!$CD$155:$DC$1048576,MATCH($A210,'Hoja de Trabajo para listado'!$CD$155:$CD$1048576,0),MATCH((CUADRO!H$4&amp;$E210),'Hoja de Trabajo para listado'!$CD$151:$DC$151,0)),0)</f>
        <v>0</v>
      </c>
      <c r="I210" s="245">
        <f ca="1">+IFERROR(INDEX('Hoja de Trabajo para listado'!$A$155:$Z$1048576,MATCH($A210,'Hoja de Trabajo para listado'!$A$155:$A$1048576,0),MATCH((CUADRO!I$4&amp;$E210),'Hoja de Trabajo para listado'!$A$151:$Z$151,0)),0)+IFERROR(INDEX('Hoja de Trabajo para listado'!$AB$155:$BA$1048576,MATCH($A210,'Hoja de Trabajo para listado'!$AB$155:$AB$1048576,0),MATCH((CUADRO!I$4&amp;$E210),'Hoja de Trabajo para listado'!$AB$151:$BA$151,0)),0)+IFERROR(INDEX('Hoja de Trabajo para listado'!$BC$155:$CB$1048576,MATCH($A210,'Hoja de Trabajo para listado'!$BC$155:$BC$1048576,0),MATCH((CUADRO!I$4&amp;$E210),'Hoja de Trabajo para listado'!$BC$151:$CB$151,0)),0)+IFERROR(INDEX('Hoja de Trabajo para listado'!$DE$153:$DG$274,MATCH($A210,'Hoja de Trabajo para listado'!$DE$153:$DE$1048576,0),MATCH((CUADRO!I$4&amp;$E210),'Hoja de Trabajo para listado'!$DE$151:$DG$151,0)),0)+IFERROR(INDEX('Hoja de Trabajo para listado'!$CD$155:$DC$1048576,MATCH($A210,'Hoja de Trabajo para listado'!$CD$155:$CD$1048576,0),MATCH((CUADRO!I$4&amp;$E210),'Hoja de Trabajo para listado'!$CD$151:$DC$151,0)),0)</f>
        <v>2601.6</v>
      </c>
      <c r="J210" s="245">
        <f ca="1">+IFERROR(INDEX('Hoja de Trabajo para listado'!$A$155:$Z$1048576,MATCH($A210,'Hoja de Trabajo para listado'!$A$155:$A$1048576,0),MATCH((CUADRO!J$4&amp;$E210),'Hoja de Trabajo para listado'!$A$151:$Z$151,0)),0)+IFERROR(INDEX('Hoja de Trabajo para listado'!$AB$155:$BA$1048576,MATCH($A210,'Hoja de Trabajo para listado'!$AB$155:$AB$1048576,0),MATCH((CUADRO!J$4&amp;$E210),'Hoja de Trabajo para listado'!$AB$151:$BA$151,0)),0)+IFERROR(INDEX('Hoja de Trabajo para listado'!$BC$155:$CB$1048576,MATCH($A210,'Hoja de Trabajo para listado'!$BC$155:$BC$1048576,0),MATCH((CUADRO!J$4&amp;$E210),'Hoja de Trabajo para listado'!$BC$151:$CB$151,0)),0)+IFERROR(INDEX('Hoja de Trabajo para listado'!$DE$153:$DG$274,MATCH($A210,'Hoja de Trabajo para listado'!$DE$153:$DE$1048576,0),MATCH((CUADRO!J$4&amp;$E210),'Hoja de Trabajo para listado'!$DE$151:$DG$151,0)),0)+IFERROR(INDEX('Hoja de Trabajo para listado'!$CD$155:$DC$1048576,MATCH($A210,'Hoja de Trabajo para listado'!$CD$155:$CD$1048576,0),MATCH((CUADRO!J$4&amp;$E210),'Hoja de Trabajo para listado'!$CD$151:$DC$151,0)),0)</f>
        <v>171891</v>
      </c>
      <c r="K210" s="245">
        <f ca="1">+IFERROR(INDEX('Hoja de Trabajo para listado'!$A$155:$Z$1048576,MATCH($A210,'Hoja de Trabajo para listado'!$A$155:$A$1048576,0),MATCH((CUADRO!K$4&amp;$E210),'Hoja de Trabajo para listado'!$A$151:$Z$151,0)),0)+IFERROR(INDEX('Hoja de Trabajo para listado'!$AB$155:$BA$1048576,MATCH($A210,'Hoja de Trabajo para listado'!$AB$155:$AB$1048576,0),MATCH((CUADRO!K$4&amp;$E210),'Hoja de Trabajo para listado'!$AB$151:$BA$151,0)),0)+IFERROR(INDEX('Hoja de Trabajo para listado'!$BC$155:$CB$1048576,MATCH($A210,'Hoja de Trabajo para listado'!$BC$155:$BC$1048576,0),MATCH((CUADRO!K$4&amp;$E210),'Hoja de Trabajo para listado'!$BC$151:$CB$151,0)),0)+IFERROR(INDEX('Hoja de Trabajo para listado'!$DE$153:$DG$274,MATCH($A210,'Hoja de Trabajo para listado'!$DE$153:$DE$1048576,0),MATCH((CUADRO!K$4&amp;$E210),'Hoja de Trabajo para listado'!$DE$151:$DG$151,0)),0)+IFERROR(INDEX('Hoja de Trabajo para listado'!$CD$155:$DC$1048576,MATCH($A210,'Hoja de Trabajo para listado'!$CD$155:$CD$1048576,0),MATCH((CUADRO!K$4&amp;$E210),'Hoja de Trabajo para listado'!$CD$151:$DC$151,0)),0)</f>
        <v>0</v>
      </c>
      <c r="L210" s="245">
        <f ca="1">+IFERROR(INDEX('Hoja de Trabajo para listado'!$A$155:$Z$1048576,MATCH($A210,'Hoja de Trabajo para listado'!$A$155:$A$1048576,0),MATCH((CUADRO!L$4&amp;$E210),'Hoja de Trabajo para listado'!$A$151:$Z$151,0)),0)+IFERROR(INDEX('Hoja de Trabajo para listado'!$AB$155:$BA$1048576,MATCH($A210,'Hoja de Trabajo para listado'!$AB$155:$AB$1048576,0),MATCH((CUADRO!L$4&amp;$E210),'Hoja de Trabajo para listado'!$AB$151:$BA$151,0)),0)+IFERROR(INDEX('Hoja de Trabajo para listado'!$BC$155:$CB$1048576,MATCH($A210,'Hoja de Trabajo para listado'!$BC$155:$BC$1048576,0),MATCH((CUADRO!L$4&amp;$E210),'Hoja de Trabajo para listado'!$BC$151:$CB$151,0)),0)+IFERROR(INDEX('Hoja de Trabajo para listado'!$DE$153:$DG$274,MATCH($A210,'Hoja de Trabajo para listado'!$DE$153:$DE$1048576,0),MATCH((CUADRO!L$4&amp;$E210),'Hoja de Trabajo para listado'!$DE$151:$DG$151,0)),0)+IFERROR(INDEX('Hoja de Trabajo para listado'!$CD$155:$DC$1048576,MATCH($A210,'Hoja de Trabajo para listado'!$CD$155:$CD$1048576,0),MATCH((CUADRO!L$4&amp;$E210),'Hoja de Trabajo para listado'!$CD$151:$DC$151,0)),0)</f>
        <v>0</v>
      </c>
      <c r="M210" s="245">
        <f ca="1">+IFERROR(INDEX('Hoja de Trabajo para listado'!$A$155:$Z$1048576,MATCH($A210,'Hoja de Trabajo para listado'!$A$155:$A$1048576,0),MATCH((CUADRO!M$4&amp;$E210),'Hoja de Trabajo para listado'!$A$151:$Z$151,0)),0)+IFERROR(INDEX('Hoja de Trabajo para listado'!$AB$155:$BA$1048576,MATCH($A210,'Hoja de Trabajo para listado'!$AB$155:$AB$1048576,0),MATCH((CUADRO!M$4&amp;$E210),'Hoja de Trabajo para listado'!$AB$151:$BA$151,0)),0)+IFERROR(INDEX('Hoja de Trabajo para listado'!$BC$155:$CB$1048576,MATCH($A210,'Hoja de Trabajo para listado'!$BC$155:$BC$1048576,0),MATCH((CUADRO!M$4&amp;$E210),'Hoja de Trabajo para listado'!$BC$151:$CB$151,0)),0)+IFERROR(INDEX('Hoja de Trabajo para listado'!$DE$153:$DG$274,MATCH($A210,'Hoja de Trabajo para listado'!$DE$153:$DE$1048576,0),MATCH((CUADRO!M$4&amp;$E210),'Hoja de Trabajo para listado'!$DE$151:$DG$151,0)),0)+IFERROR(INDEX('Hoja de Trabajo para listado'!$CD$155:$DC$1048576,MATCH($A210,'Hoja de Trabajo para listado'!$CD$155:$CD$1048576,0),MATCH((CUADRO!M$4&amp;$E210),'Hoja de Trabajo para listado'!$CD$151:$DC$151,0)),0)</f>
        <v>0</v>
      </c>
      <c r="N210" s="245">
        <f ca="1">+IFERROR(INDEX('Hoja de Trabajo para listado'!$A$155:$Z$1048576,MATCH($A210,'Hoja de Trabajo para listado'!$A$155:$A$1048576,0),MATCH((CUADRO!N$4&amp;$E210),'Hoja de Trabajo para listado'!$A$151:$Z$151,0)),0)+IFERROR(INDEX('Hoja de Trabajo para listado'!$AB$155:$BA$1048576,MATCH($A210,'Hoja de Trabajo para listado'!$AB$155:$AB$1048576,0),MATCH((CUADRO!N$4&amp;$E210),'Hoja de Trabajo para listado'!$AB$151:$BA$151,0)),0)+IFERROR(INDEX('Hoja de Trabajo para listado'!$BC$155:$CB$1048576,MATCH($A210,'Hoja de Trabajo para listado'!$BC$155:$BC$1048576,0),MATCH((CUADRO!N$4&amp;$E210),'Hoja de Trabajo para listado'!$BC$151:$CB$151,0)),0)+IFERROR(INDEX('Hoja de Trabajo para listado'!$DE$153:$DG$274,MATCH($A210,'Hoja de Trabajo para listado'!$DE$153:$DE$1048576,0),MATCH((CUADRO!N$4&amp;$E210),'Hoja de Trabajo para listado'!$DE$151:$DG$151,0)),0)+IFERROR(INDEX('Hoja de Trabajo para listado'!$CD$155:$DC$1048576,MATCH($A210,'Hoja de Trabajo para listado'!$CD$155:$CD$1048576,0),MATCH((CUADRO!N$4&amp;$E210),'Hoja de Trabajo para listado'!$CD$151:$DC$151,0)),0)</f>
        <v>0</v>
      </c>
      <c r="O210" s="245">
        <f ca="1">+IFERROR(INDEX('Hoja de Trabajo para listado'!$A$155:$Z$1048576,MATCH($A210,'Hoja de Trabajo para listado'!$A$155:$A$1048576,0),MATCH((CUADRO!O$4&amp;$E210),'Hoja de Trabajo para listado'!$A$151:$Z$151,0)),0)+IFERROR(INDEX('Hoja de Trabajo para listado'!$AB$155:$BA$1048576,MATCH($A210,'Hoja de Trabajo para listado'!$AB$155:$AB$1048576,0),MATCH((CUADRO!O$4&amp;$E210),'Hoja de Trabajo para listado'!$AB$151:$BA$151,0)),0)+IFERROR(INDEX('Hoja de Trabajo para listado'!$BC$155:$CB$1048576,MATCH($A210,'Hoja de Trabajo para listado'!$BC$155:$BC$1048576,0),MATCH((CUADRO!O$4&amp;$E210),'Hoja de Trabajo para listado'!$BC$151:$CB$151,0)),0)+IFERROR(INDEX('Hoja de Trabajo para listado'!$DE$153:$DG$274,MATCH($A210,'Hoja de Trabajo para listado'!$DE$153:$DE$1048576,0),MATCH((CUADRO!O$4&amp;$E210),'Hoja de Trabajo para listado'!$DE$151:$DG$151,0)),0)+IFERROR(INDEX('Hoja de Trabajo para listado'!$CD$155:$DC$1048576,MATCH($A210,'Hoja de Trabajo para listado'!$CD$155:$CD$1048576,0),MATCH((CUADRO!O$4&amp;$E210),'Hoja de Trabajo para listado'!$CD$151:$DC$151,0)),0)</f>
        <v>0</v>
      </c>
      <c r="P210" s="245">
        <f ca="1">+IFERROR(INDEX('Hoja de Trabajo para listado'!$A$155:$Z$1048576,MATCH($A210,'Hoja de Trabajo para listado'!$A$155:$A$1048576,0),MATCH((CUADRO!P$4&amp;$E210),'Hoja de Trabajo para listado'!$A$151:$Z$151,0)),0)+IFERROR(INDEX('Hoja de Trabajo para listado'!$AB$155:$BA$1048576,MATCH($A210,'Hoja de Trabajo para listado'!$AB$155:$AB$1048576,0),MATCH((CUADRO!P$4&amp;$E210),'Hoja de Trabajo para listado'!$AB$151:$BA$151,0)),0)+IFERROR(INDEX('Hoja de Trabajo para listado'!$BC$155:$CB$1048576,MATCH($A210,'Hoja de Trabajo para listado'!$BC$155:$BC$1048576,0),MATCH((CUADRO!P$4&amp;$E210),'Hoja de Trabajo para listado'!$BC$151:$CB$151,0)),0)+IFERROR(INDEX('Hoja de Trabajo para listado'!$DE$153:$DG$274,MATCH($A210,'Hoja de Trabajo para listado'!$DE$153:$DE$1048576,0),MATCH((CUADRO!P$4&amp;$E210),'Hoja de Trabajo para listado'!$DE$151:$DG$151,0)),0)+IFERROR(INDEX('Hoja de Trabajo para listado'!$CD$155:$DC$1048576,MATCH($A210,'Hoja de Trabajo para listado'!$CD$155:$CD$1048576,0),MATCH((CUADRO!P$4&amp;$E210),'Hoja de Trabajo para listado'!$CD$151:$DC$151,0)),0)</f>
        <v>0</v>
      </c>
      <c r="Q210" s="245">
        <f ca="1">+IFERROR(INDEX('Hoja de Trabajo para listado'!$A$155:$Z$1048576,MATCH($A210,'Hoja de Trabajo para listado'!$A$155:$A$1048576,0),MATCH((CUADRO!Q$4&amp;$E210),'Hoja de Trabajo para listado'!$A$151:$Z$151,0)),0)+IFERROR(INDEX('Hoja de Trabajo para listado'!$AB$155:$BA$1048576,MATCH($A210,'Hoja de Trabajo para listado'!$AB$155:$AB$1048576,0),MATCH((CUADRO!Q$4&amp;$E210),'Hoja de Trabajo para listado'!$AB$151:$BA$151,0)),0)+IFERROR(INDEX('Hoja de Trabajo para listado'!$BC$155:$CB$1048576,MATCH($A210,'Hoja de Trabajo para listado'!$BC$155:$BC$1048576,0),MATCH((CUADRO!Q$4&amp;$E210),'Hoja de Trabajo para listado'!$BC$151:$CB$151,0)),0)+IFERROR(INDEX('Hoja de Trabajo para listado'!$DE$153:$DG$274,MATCH($A210,'Hoja de Trabajo para listado'!$DE$153:$DE$1048576,0),MATCH((CUADRO!Q$4&amp;$E210),'Hoja de Trabajo para listado'!$DE$151:$DG$151,0)),0)+IFERROR(INDEX('Hoja de Trabajo para listado'!$CD$155:$DC$1048576,MATCH($A210,'Hoja de Trabajo para listado'!$CD$155:$CD$1048576,0),MATCH((CUADRO!Q$4&amp;$E210),'Hoja de Trabajo para listado'!$CD$151:$DC$151,0)),0)</f>
        <v>0</v>
      </c>
      <c r="R210" s="245">
        <f t="shared" ca="1" si="9"/>
        <v>174492.6</v>
      </c>
      <c r="S210" s="245">
        <f ca="1">+R209+R210</f>
        <v>174492.6</v>
      </c>
      <c r="T210" s="243">
        <f ca="1">+S210</f>
        <v>174492.6</v>
      </c>
      <c r="U210" s="242">
        <f t="shared" si="10"/>
        <v>2</v>
      </c>
      <c r="V210" s="333" t="str">
        <f>+VLOOKUP(A210,bd_lista!$A$3:$E$592,5,FALSE)</f>
        <v>Instituciones Descentralizadas</v>
      </c>
      <c r="W210" s="388"/>
      <c r="X210" s="242">
        <f>+VLOOKUP(A210,[4]Sheet1!$A$13:$D$744,4,FALSE)</f>
        <v>16</v>
      </c>
      <c r="Y210" s="242" t="str">
        <f>+VLOOKUP(X210,bd_lista!$A$3:$C$592,3,FALSE)</f>
        <v>Ministerio de Educación</v>
      </c>
      <c r="Z210" s="292"/>
      <c r="AA210" s="321"/>
    </row>
    <row r="211" spans="1:27" customFormat="1" ht="15" customHeight="1">
      <c r="A211" s="32">
        <v>295</v>
      </c>
      <c r="B211" s="392">
        <f>+A211</f>
        <v>295</v>
      </c>
      <c r="C211" s="247" t="str">
        <f>+VLOOKUP(A211,bd_lista!$A$3:$C$592,3,FALSE)</f>
        <v>Univ. Indígena Bol. Comun. Intercult Prod. Casimiro Huanca</v>
      </c>
      <c r="D211" s="389" t="str">
        <f>+C211</f>
        <v>Univ. Indígena Bol. Comun. Intercult Prod. Casimiro Huanca</v>
      </c>
      <c r="E211" s="247" t="s">
        <v>1304</v>
      </c>
      <c r="F211" s="243">
        <f ca="1">+IFERROR(INDEX('Hoja de Trabajo para listado'!$A$155:$Z$1048576,MATCH($A211,'Hoja de Trabajo para listado'!$A$155:$A$1048576,0),MATCH((CUADRO!F$4&amp;$E211),'Hoja de Trabajo para listado'!$A$151:$Z$151,0)),0)+IFERROR(INDEX('Hoja de Trabajo para listado'!$AB$155:$BA$1048576,MATCH($A211,'Hoja de Trabajo para listado'!$AB$155:$AB$1048576,0),MATCH((CUADRO!F$4&amp;$E211),'Hoja de Trabajo para listado'!$AB$151:$BA$151,0)),0)+IFERROR(INDEX('Hoja de Trabajo para listado'!$BC$155:$CB$1048576,MATCH($A211,'Hoja de Trabajo para listado'!$BC$155:$BC$1048576,0),MATCH((CUADRO!F$4&amp;$E211),'Hoja de Trabajo para listado'!$BC$151:$CB$151,0)),0)+IFERROR(INDEX('Hoja de Trabajo para listado'!$DE$153:$DG$274,MATCH($A211,'Hoja de Trabajo para listado'!$DE$153:$DE$1048576,0),MATCH((CUADRO!F$4&amp;$E211),'Hoja de Trabajo para listado'!$DE$151:$DG$151,0)),0)+IFERROR(INDEX('Hoja de Trabajo para listado'!$CD$155:$DC$1048576,MATCH($A211,'Hoja de Trabajo para listado'!$CD$155:$CD$1048576,0),MATCH((CUADRO!F$4&amp;$E211),'Hoja de Trabajo para listado'!$CD$151:$DC$151,0)),0)</f>
        <v>0</v>
      </c>
      <c r="G211" s="243">
        <f ca="1">+IFERROR(INDEX('Hoja de Trabajo para listado'!$A$155:$Z$1048576,MATCH($A211,'Hoja de Trabajo para listado'!$A$155:$A$1048576,0),MATCH((CUADRO!G$4&amp;$E211),'Hoja de Trabajo para listado'!$A$151:$Z$151,0)),0)+IFERROR(INDEX('Hoja de Trabajo para listado'!$AB$155:$BA$1048576,MATCH($A211,'Hoja de Trabajo para listado'!$AB$155:$AB$1048576,0),MATCH((CUADRO!G$4&amp;$E211),'Hoja de Trabajo para listado'!$AB$151:$BA$151,0)),0)+IFERROR(INDEX('Hoja de Trabajo para listado'!$BC$155:$CB$1048576,MATCH($A211,'Hoja de Trabajo para listado'!$BC$155:$BC$1048576,0),MATCH((CUADRO!G$4&amp;$E211),'Hoja de Trabajo para listado'!$BC$151:$CB$151,0)),0)+IFERROR(INDEX('Hoja de Trabajo para listado'!$DE$153:$DG$274,MATCH($A211,'Hoja de Trabajo para listado'!$DE$153:$DE$1048576,0),MATCH((CUADRO!G$4&amp;$E211),'Hoja de Trabajo para listado'!$DE$151:$DG$151,0)),0)+IFERROR(INDEX('Hoja de Trabajo para listado'!$CD$155:$DC$1048576,MATCH($A211,'Hoja de Trabajo para listado'!$CD$155:$CD$1048576,0),MATCH((CUADRO!G$4&amp;$E211),'Hoja de Trabajo para listado'!$CD$151:$DC$151,0)),0)</f>
        <v>0</v>
      </c>
      <c r="H211" s="243">
        <f ca="1">+IFERROR(INDEX('Hoja de Trabajo para listado'!$A$155:$Z$1048576,MATCH($A211,'Hoja de Trabajo para listado'!$A$155:$A$1048576,0),MATCH((CUADRO!H$4&amp;$E211),'Hoja de Trabajo para listado'!$A$151:$Z$151,0)),0)+IFERROR(INDEX('Hoja de Trabajo para listado'!$AB$155:$BA$1048576,MATCH($A211,'Hoja de Trabajo para listado'!$AB$155:$AB$1048576,0),MATCH((CUADRO!H$4&amp;$E211),'Hoja de Trabajo para listado'!$AB$151:$BA$151,0)),0)+IFERROR(INDEX('Hoja de Trabajo para listado'!$BC$155:$CB$1048576,MATCH($A211,'Hoja de Trabajo para listado'!$BC$155:$BC$1048576,0),MATCH((CUADRO!H$4&amp;$E211),'Hoja de Trabajo para listado'!$BC$151:$CB$151,0)),0)+IFERROR(INDEX('Hoja de Trabajo para listado'!$DE$153:$DG$274,MATCH($A211,'Hoja de Trabajo para listado'!$DE$153:$DE$1048576,0),MATCH((CUADRO!H$4&amp;$E211),'Hoja de Trabajo para listado'!$DE$151:$DG$151,0)),0)+IFERROR(INDEX('Hoja de Trabajo para listado'!$CD$155:$DC$1048576,MATCH($A211,'Hoja de Trabajo para listado'!$CD$155:$CD$1048576,0),MATCH((CUADRO!H$4&amp;$E211),'Hoja de Trabajo para listado'!$CD$151:$DC$151,0)),0)</f>
        <v>0</v>
      </c>
      <c r="I211" s="243">
        <f ca="1">+IFERROR(INDEX('Hoja de Trabajo para listado'!$A$155:$Z$1048576,MATCH($A211,'Hoja de Trabajo para listado'!$A$155:$A$1048576,0),MATCH((CUADRO!I$4&amp;$E211),'Hoja de Trabajo para listado'!$A$151:$Z$151,0)),0)+IFERROR(INDEX('Hoja de Trabajo para listado'!$AB$155:$BA$1048576,MATCH($A211,'Hoja de Trabajo para listado'!$AB$155:$AB$1048576,0),MATCH((CUADRO!I$4&amp;$E211),'Hoja de Trabajo para listado'!$AB$151:$BA$151,0)),0)+IFERROR(INDEX('Hoja de Trabajo para listado'!$BC$155:$CB$1048576,MATCH($A211,'Hoja de Trabajo para listado'!$BC$155:$BC$1048576,0),MATCH((CUADRO!I$4&amp;$E211),'Hoja de Trabajo para listado'!$BC$151:$CB$151,0)),0)+IFERROR(INDEX('Hoja de Trabajo para listado'!$DE$153:$DG$274,MATCH($A211,'Hoja de Trabajo para listado'!$DE$153:$DE$1048576,0),MATCH((CUADRO!I$4&amp;$E211),'Hoja de Trabajo para listado'!$DE$151:$DG$151,0)),0)+IFERROR(INDEX('Hoja de Trabajo para listado'!$CD$155:$DC$1048576,MATCH($A211,'Hoja de Trabajo para listado'!$CD$155:$CD$1048576,0),MATCH((CUADRO!I$4&amp;$E211),'Hoja de Trabajo para listado'!$CD$151:$DC$151,0)),0)</f>
        <v>0</v>
      </c>
      <c r="J211" s="243">
        <f ca="1">+IFERROR(INDEX('Hoja de Trabajo para listado'!$A$155:$Z$1048576,MATCH($A211,'Hoja de Trabajo para listado'!$A$155:$A$1048576,0),MATCH((CUADRO!J$4&amp;$E211),'Hoja de Trabajo para listado'!$A$151:$Z$151,0)),0)+IFERROR(INDEX('Hoja de Trabajo para listado'!$AB$155:$BA$1048576,MATCH($A211,'Hoja de Trabajo para listado'!$AB$155:$AB$1048576,0),MATCH((CUADRO!J$4&amp;$E211),'Hoja de Trabajo para listado'!$AB$151:$BA$151,0)),0)+IFERROR(INDEX('Hoja de Trabajo para listado'!$BC$155:$CB$1048576,MATCH($A211,'Hoja de Trabajo para listado'!$BC$155:$BC$1048576,0),MATCH((CUADRO!J$4&amp;$E211),'Hoja de Trabajo para listado'!$BC$151:$CB$151,0)),0)+IFERROR(INDEX('Hoja de Trabajo para listado'!$DE$153:$DG$274,MATCH($A211,'Hoja de Trabajo para listado'!$DE$153:$DE$1048576,0),MATCH((CUADRO!J$4&amp;$E211),'Hoja de Trabajo para listado'!$DE$151:$DG$151,0)),0)+IFERROR(INDEX('Hoja de Trabajo para listado'!$CD$155:$DC$1048576,MATCH($A211,'Hoja de Trabajo para listado'!$CD$155:$CD$1048576,0),MATCH((CUADRO!J$4&amp;$E211),'Hoja de Trabajo para listado'!$CD$151:$DC$151,0)),0)</f>
        <v>0</v>
      </c>
      <c r="K211" s="243">
        <f ca="1">+IFERROR(INDEX('Hoja de Trabajo para listado'!$A$155:$Z$1048576,MATCH($A211,'Hoja de Trabajo para listado'!$A$155:$A$1048576,0),MATCH((CUADRO!K$4&amp;$E211),'Hoja de Trabajo para listado'!$A$151:$Z$151,0)),0)+IFERROR(INDEX('Hoja de Trabajo para listado'!$AB$155:$BA$1048576,MATCH($A211,'Hoja de Trabajo para listado'!$AB$155:$AB$1048576,0),MATCH((CUADRO!K$4&amp;$E211),'Hoja de Trabajo para listado'!$AB$151:$BA$151,0)),0)+IFERROR(INDEX('Hoja de Trabajo para listado'!$BC$155:$CB$1048576,MATCH($A211,'Hoja de Trabajo para listado'!$BC$155:$BC$1048576,0),MATCH((CUADRO!K$4&amp;$E211),'Hoja de Trabajo para listado'!$BC$151:$CB$151,0)),0)+IFERROR(INDEX('Hoja de Trabajo para listado'!$DE$153:$DG$274,MATCH($A211,'Hoja de Trabajo para listado'!$DE$153:$DE$1048576,0),MATCH((CUADRO!K$4&amp;$E211),'Hoja de Trabajo para listado'!$DE$151:$DG$151,0)),0)+IFERROR(INDEX('Hoja de Trabajo para listado'!$CD$155:$DC$1048576,MATCH($A211,'Hoja de Trabajo para listado'!$CD$155:$CD$1048576,0),MATCH((CUADRO!K$4&amp;$E211),'Hoja de Trabajo para listado'!$CD$151:$DC$151,0)),0)</f>
        <v>0</v>
      </c>
      <c r="L211" s="243">
        <f ca="1">+IFERROR(INDEX('Hoja de Trabajo para listado'!$A$155:$Z$1048576,MATCH($A211,'Hoja de Trabajo para listado'!$A$155:$A$1048576,0),MATCH((CUADRO!L$4&amp;$E211),'Hoja de Trabajo para listado'!$A$151:$Z$151,0)),0)+IFERROR(INDEX('Hoja de Trabajo para listado'!$AB$155:$BA$1048576,MATCH($A211,'Hoja de Trabajo para listado'!$AB$155:$AB$1048576,0),MATCH((CUADRO!L$4&amp;$E211),'Hoja de Trabajo para listado'!$AB$151:$BA$151,0)),0)+IFERROR(INDEX('Hoja de Trabajo para listado'!$BC$155:$CB$1048576,MATCH($A211,'Hoja de Trabajo para listado'!$BC$155:$BC$1048576,0),MATCH((CUADRO!L$4&amp;$E211),'Hoja de Trabajo para listado'!$BC$151:$CB$151,0)),0)+IFERROR(INDEX('Hoja de Trabajo para listado'!$DE$153:$DG$274,MATCH($A211,'Hoja de Trabajo para listado'!$DE$153:$DE$1048576,0),MATCH((CUADRO!L$4&amp;$E211),'Hoja de Trabajo para listado'!$DE$151:$DG$151,0)),0)+IFERROR(INDEX('Hoja de Trabajo para listado'!$CD$155:$DC$1048576,MATCH($A211,'Hoja de Trabajo para listado'!$CD$155:$CD$1048576,0),MATCH((CUADRO!L$4&amp;$E211),'Hoja de Trabajo para listado'!$CD$151:$DC$151,0)),0)</f>
        <v>0</v>
      </c>
      <c r="M211" s="243">
        <f ca="1">+IFERROR(INDEX('Hoja de Trabajo para listado'!$A$155:$Z$1048576,MATCH($A211,'Hoja de Trabajo para listado'!$A$155:$A$1048576,0),MATCH((CUADRO!M$4&amp;$E211),'Hoja de Trabajo para listado'!$A$151:$Z$151,0)),0)+IFERROR(INDEX('Hoja de Trabajo para listado'!$AB$155:$BA$1048576,MATCH($A211,'Hoja de Trabajo para listado'!$AB$155:$AB$1048576,0),MATCH((CUADRO!M$4&amp;$E211),'Hoja de Trabajo para listado'!$AB$151:$BA$151,0)),0)+IFERROR(INDEX('Hoja de Trabajo para listado'!$BC$155:$CB$1048576,MATCH($A211,'Hoja de Trabajo para listado'!$BC$155:$BC$1048576,0),MATCH((CUADRO!M$4&amp;$E211),'Hoja de Trabajo para listado'!$BC$151:$CB$151,0)),0)+IFERROR(INDEX('Hoja de Trabajo para listado'!$DE$153:$DG$274,MATCH($A211,'Hoja de Trabajo para listado'!$DE$153:$DE$1048576,0),MATCH((CUADRO!M$4&amp;$E211),'Hoja de Trabajo para listado'!$DE$151:$DG$151,0)),0)+IFERROR(INDEX('Hoja de Trabajo para listado'!$CD$155:$DC$1048576,MATCH($A211,'Hoja de Trabajo para listado'!$CD$155:$CD$1048576,0),MATCH((CUADRO!M$4&amp;$E211),'Hoja de Trabajo para listado'!$CD$151:$DC$151,0)),0)</f>
        <v>0</v>
      </c>
      <c r="N211" s="243">
        <f ca="1">+IFERROR(INDEX('Hoja de Trabajo para listado'!$A$155:$Z$1048576,MATCH($A211,'Hoja de Trabajo para listado'!$A$155:$A$1048576,0),MATCH((CUADRO!N$4&amp;$E211),'Hoja de Trabajo para listado'!$A$151:$Z$151,0)),0)+IFERROR(INDEX('Hoja de Trabajo para listado'!$AB$155:$BA$1048576,MATCH($A211,'Hoja de Trabajo para listado'!$AB$155:$AB$1048576,0),MATCH((CUADRO!N$4&amp;$E211),'Hoja de Trabajo para listado'!$AB$151:$BA$151,0)),0)+IFERROR(INDEX('Hoja de Trabajo para listado'!$BC$155:$CB$1048576,MATCH($A211,'Hoja de Trabajo para listado'!$BC$155:$BC$1048576,0),MATCH((CUADRO!N$4&amp;$E211),'Hoja de Trabajo para listado'!$BC$151:$CB$151,0)),0)+IFERROR(INDEX('Hoja de Trabajo para listado'!$DE$153:$DG$274,MATCH($A211,'Hoja de Trabajo para listado'!$DE$153:$DE$1048576,0),MATCH((CUADRO!N$4&amp;$E211),'Hoja de Trabajo para listado'!$DE$151:$DG$151,0)),0)+IFERROR(INDEX('Hoja de Trabajo para listado'!$CD$155:$DC$1048576,MATCH($A211,'Hoja de Trabajo para listado'!$CD$155:$CD$1048576,0),MATCH((CUADRO!N$4&amp;$E211),'Hoja de Trabajo para listado'!$CD$151:$DC$151,0)),0)</f>
        <v>0</v>
      </c>
      <c r="O211" s="243">
        <f ca="1">+IFERROR(INDEX('Hoja de Trabajo para listado'!$A$155:$Z$1048576,MATCH($A211,'Hoja de Trabajo para listado'!$A$155:$A$1048576,0),MATCH((CUADRO!O$4&amp;$E211),'Hoja de Trabajo para listado'!$A$151:$Z$151,0)),0)+IFERROR(INDEX('Hoja de Trabajo para listado'!$AB$155:$BA$1048576,MATCH($A211,'Hoja de Trabajo para listado'!$AB$155:$AB$1048576,0),MATCH((CUADRO!O$4&amp;$E211),'Hoja de Trabajo para listado'!$AB$151:$BA$151,0)),0)+IFERROR(INDEX('Hoja de Trabajo para listado'!$BC$155:$CB$1048576,MATCH($A211,'Hoja de Trabajo para listado'!$BC$155:$BC$1048576,0),MATCH((CUADRO!O$4&amp;$E211),'Hoja de Trabajo para listado'!$BC$151:$CB$151,0)),0)+IFERROR(INDEX('Hoja de Trabajo para listado'!$DE$153:$DG$274,MATCH($A211,'Hoja de Trabajo para listado'!$DE$153:$DE$1048576,0),MATCH((CUADRO!O$4&amp;$E211),'Hoja de Trabajo para listado'!$DE$151:$DG$151,0)),0)+IFERROR(INDEX('Hoja de Trabajo para listado'!$CD$155:$DC$1048576,MATCH($A211,'Hoja de Trabajo para listado'!$CD$155:$CD$1048576,0),MATCH((CUADRO!O$4&amp;$E211),'Hoja de Trabajo para listado'!$CD$151:$DC$151,0)),0)</f>
        <v>0</v>
      </c>
      <c r="P211" s="243">
        <f ca="1">+IFERROR(INDEX('Hoja de Trabajo para listado'!$A$155:$Z$1048576,MATCH($A211,'Hoja de Trabajo para listado'!$A$155:$A$1048576,0),MATCH((CUADRO!P$4&amp;$E211),'Hoja de Trabajo para listado'!$A$151:$Z$151,0)),0)+IFERROR(INDEX('Hoja de Trabajo para listado'!$AB$155:$BA$1048576,MATCH($A211,'Hoja de Trabajo para listado'!$AB$155:$AB$1048576,0),MATCH((CUADRO!P$4&amp;$E211),'Hoja de Trabajo para listado'!$AB$151:$BA$151,0)),0)+IFERROR(INDEX('Hoja de Trabajo para listado'!$BC$155:$CB$1048576,MATCH($A211,'Hoja de Trabajo para listado'!$BC$155:$BC$1048576,0),MATCH((CUADRO!P$4&amp;$E211),'Hoja de Trabajo para listado'!$BC$151:$CB$151,0)),0)+IFERROR(INDEX('Hoja de Trabajo para listado'!$DE$153:$DG$274,MATCH($A211,'Hoja de Trabajo para listado'!$DE$153:$DE$1048576,0),MATCH((CUADRO!P$4&amp;$E211),'Hoja de Trabajo para listado'!$DE$151:$DG$151,0)),0)+IFERROR(INDEX('Hoja de Trabajo para listado'!$CD$155:$DC$1048576,MATCH($A211,'Hoja de Trabajo para listado'!$CD$155:$CD$1048576,0),MATCH((CUADRO!P$4&amp;$E211),'Hoja de Trabajo para listado'!$CD$151:$DC$151,0)),0)</f>
        <v>0</v>
      </c>
      <c r="Q211" s="243">
        <f ca="1">+IFERROR(INDEX('Hoja de Trabajo para listado'!$A$155:$Z$1048576,MATCH($A211,'Hoja de Trabajo para listado'!$A$155:$A$1048576,0),MATCH((CUADRO!Q$4&amp;$E211),'Hoja de Trabajo para listado'!$A$151:$Z$151,0)),0)+IFERROR(INDEX('Hoja de Trabajo para listado'!$AB$155:$BA$1048576,MATCH($A211,'Hoja de Trabajo para listado'!$AB$155:$AB$1048576,0),MATCH((CUADRO!Q$4&amp;$E211),'Hoja de Trabajo para listado'!$AB$151:$BA$151,0)),0)+IFERROR(INDEX('Hoja de Trabajo para listado'!$BC$155:$CB$1048576,MATCH($A211,'Hoja de Trabajo para listado'!$BC$155:$BC$1048576,0),MATCH((CUADRO!Q$4&amp;$E211),'Hoja de Trabajo para listado'!$BC$151:$CB$151,0)),0)+IFERROR(INDEX('Hoja de Trabajo para listado'!$DE$153:$DG$274,MATCH($A211,'Hoja de Trabajo para listado'!$DE$153:$DE$1048576,0),MATCH((CUADRO!Q$4&amp;$E211),'Hoja de Trabajo para listado'!$DE$151:$DG$151,0)),0)+IFERROR(INDEX('Hoja de Trabajo para listado'!$CD$155:$DC$1048576,MATCH($A211,'Hoja de Trabajo para listado'!$CD$155:$CD$1048576,0),MATCH((CUADRO!Q$4&amp;$E211),'Hoja de Trabajo para listado'!$CD$151:$DC$151,0)),0)</f>
        <v>0</v>
      </c>
      <c r="R211" s="243">
        <f t="shared" ca="1" si="9"/>
        <v>0</v>
      </c>
      <c r="S211" s="243"/>
      <c r="T211" s="243">
        <f ca="1">+T212</f>
        <v>15223.74</v>
      </c>
      <c r="U211" s="242">
        <f t="shared" si="10"/>
        <v>1</v>
      </c>
      <c r="V211" s="333" t="str">
        <f>+VLOOKUP(A211,bd_lista!$A$3:$E$592,5,FALSE)</f>
        <v>Instituciones Descentralizadas</v>
      </c>
      <c r="W211" s="387" t="str">
        <f>+V211</f>
        <v>Instituciones Descentralizadas</v>
      </c>
      <c r="X211" s="242">
        <f>+VLOOKUP(A211,[4]Sheet1!$A$13:$D$744,4,FALSE)</f>
        <v>16</v>
      </c>
      <c r="Y211" s="242" t="str">
        <f>+VLOOKUP(X211,bd_lista!$A$3:$C$592,3,FALSE)</f>
        <v>Ministerio de Educación</v>
      </c>
      <c r="Z211" s="294">
        <f>+X211</f>
        <v>16</v>
      </c>
      <c r="AA211" s="319" t="str">
        <f>+Y211</f>
        <v>Ministerio de Educación</v>
      </c>
    </row>
    <row r="212" spans="1:27" customFormat="1" ht="15" customHeight="1">
      <c r="A212" s="32">
        <v>295</v>
      </c>
      <c r="B212" s="393"/>
      <c r="C212" s="333" t="str">
        <f>+VLOOKUP(A212,bd_lista!$A$3:$C$592,3,FALSE)</f>
        <v>Univ. Indígena Bol. Comun. Intercult Prod. Casimiro Huanca</v>
      </c>
      <c r="D212" s="390"/>
      <c r="E212" s="333" t="s">
        <v>1305</v>
      </c>
      <c r="F212" s="245">
        <f ca="1">+IFERROR(INDEX('Hoja de Trabajo para listado'!$A$155:$Z$1048576,MATCH($A212,'Hoja de Trabajo para listado'!$A$155:$A$1048576,0),MATCH((CUADRO!F$4&amp;$E212),'Hoja de Trabajo para listado'!$A$151:$Z$151,0)),0)+IFERROR(INDEX('Hoja de Trabajo para listado'!$AB$155:$BA$1048576,MATCH($A212,'Hoja de Trabajo para listado'!$AB$155:$AB$1048576,0),MATCH((CUADRO!F$4&amp;$E212),'Hoja de Trabajo para listado'!$AB$151:$BA$151,0)),0)+IFERROR(INDEX('Hoja de Trabajo para listado'!$BC$155:$CB$1048576,MATCH($A212,'Hoja de Trabajo para listado'!$BC$155:$BC$1048576,0),MATCH((CUADRO!F$4&amp;$E212),'Hoja de Trabajo para listado'!$BC$151:$CB$151,0)),0)+IFERROR(INDEX('Hoja de Trabajo para listado'!$DE$153:$DG$274,MATCH($A212,'Hoja de Trabajo para listado'!$DE$153:$DE$1048576,0),MATCH((CUADRO!F$4&amp;$E212),'Hoja de Trabajo para listado'!$DE$151:$DG$151,0)),0)+IFERROR(INDEX('Hoja de Trabajo para listado'!$CD$155:$DC$1048576,MATCH($A212,'Hoja de Trabajo para listado'!$CD$155:$CD$1048576,0),MATCH((CUADRO!F$4&amp;$E212),'Hoja de Trabajo para listado'!$CD$151:$DC$151,0)),0)</f>
        <v>0</v>
      </c>
      <c r="G212" s="245">
        <f ca="1">+IFERROR(INDEX('Hoja de Trabajo para listado'!$A$155:$Z$1048576,MATCH($A212,'Hoja de Trabajo para listado'!$A$155:$A$1048576,0),MATCH((CUADRO!G$4&amp;$E212),'Hoja de Trabajo para listado'!$A$151:$Z$151,0)),0)+IFERROR(INDEX('Hoja de Trabajo para listado'!$AB$155:$BA$1048576,MATCH($A212,'Hoja de Trabajo para listado'!$AB$155:$AB$1048576,0),MATCH((CUADRO!G$4&amp;$E212),'Hoja de Trabajo para listado'!$AB$151:$BA$151,0)),0)+IFERROR(INDEX('Hoja de Trabajo para listado'!$BC$155:$CB$1048576,MATCH($A212,'Hoja de Trabajo para listado'!$BC$155:$BC$1048576,0),MATCH((CUADRO!G$4&amp;$E212),'Hoja de Trabajo para listado'!$BC$151:$CB$151,0)),0)+IFERROR(INDEX('Hoja de Trabajo para listado'!$DE$153:$DG$274,MATCH($A212,'Hoja de Trabajo para listado'!$DE$153:$DE$1048576,0),MATCH((CUADRO!G$4&amp;$E212),'Hoja de Trabajo para listado'!$DE$151:$DG$151,0)),0)+IFERROR(INDEX('Hoja de Trabajo para listado'!$CD$155:$DC$1048576,MATCH($A212,'Hoja de Trabajo para listado'!$CD$155:$CD$1048576,0),MATCH((CUADRO!G$4&amp;$E212),'Hoja de Trabajo para listado'!$CD$151:$DC$151,0)),0)</f>
        <v>0</v>
      </c>
      <c r="H212" s="245">
        <f ca="1">+IFERROR(INDEX('Hoja de Trabajo para listado'!$A$155:$Z$1048576,MATCH($A212,'Hoja de Trabajo para listado'!$A$155:$A$1048576,0),MATCH((CUADRO!H$4&amp;$E212),'Hoja de Trabajo para listado'!$A$151:$Z$151,0)),0)+IFERROR(INDEX('Hoja de Trabajo para listado'!$AB$155:$BA$1048576,MATCH($A212,'Hoja de Trabajo para listado'!$AB$155:$AB$1048576,0),MATCH((CUADRO!H$4&amp;$E212),'Hoja de Trabajo para listado'!$AB$151:$BA$151,0)),0)+IFERROR(INDEX('Hoja de Trabajo para listado'!$BC$155:$CB$1048576,MATCH($A212,'Hoja de Trabajo para listado'!$BC$155:$BC$1048576,0),MATCH((CUADRO!H$4&amp;$E212),'Hoja de Trabajo para listado'!$BC$151:$CB$151,0)),0)+IFERROR(INDEX('Hoja de Trabajo para listado'!$DE$153:$DG$274,MATCH($A212,'Hoja de Trabajo para listado'!$DE$153:$DE$1048576,0),MATCH((CUADRO!H$4&amp;$E212),'Hoja de Trabajo para listado'!$DE$151:$DG$151,0)),0)+IFERROR(INDEX('Hoja de Trabajo para listado'!$CD$155:$DC$1048576,MATCH($A212,'Hoja de Trabajo para listado'!$CD$155:$CD$1048576,0),MATCH((CUADRO!H$4&amp;$E212),'Hoja de Trabajo para listado'!$CD$151:$DC$151,0)),0)</f>
        <v>0</v>
      </c>
      <c r="I212" s="245">
        <f ca="1">+IFERROR(INDEX('Hoja de Trabajo para listado'!$A$155:$Z$1048576,MATCH($A212,'Hoja de Trabajo para listado'!$A$155:$A$1048576,0),MATCH((CUADRO!I$4&amp;$E212),'Hoja de Trabajo para listado'!$A$151:$Z$151,0)),0)+IFERROR(INDEX('Hoja de Trabajo para listado'!$AB$155:$BA$1048576,MATCH($A212,'Hoja de Trabajo para listado'!$AB$155:$AB$1048576,0),MATCH((CUADRO!I$4&amp;$E212),'Hoja de Trabajo para listado'!$AB$151:$BA$151,0)),0)+IFERROR(INDEX('Hoja de Trabajo para listado'!$BC$155:$CB$1048576,MATCH($A212,'Hoja de Trabajo para listado'!$BC$155:$BC$1048576,0),MATCH((CUADRO!I$4&amp;$E212),'Hoja de Trabajo para listado'!$BC$151:$CB$151,0)),0)+IFERROR(INDEX('Hoja de Trabajo para listado'!$DE$153:$DG$274,MATCH($A212,'Hoja de Trabajo para listado'!$DE$153:$DE$1048576,0),MATCH((CUADRO!I$4&amp;$E212),'Hoja de Trabajo para listado'!$DE$151:$DG$151,0)),0)+IFERROR(INDEX('Hoja de Trabajo para listado'!$CD$155:$DC$1048576,MATCH($A212,'Hoja de Trabajo para listado'!$CD$155:$CD$1048576,0),MATCH((CUADRO!I$4&amp;$E212),'Hoja de Trabajo para listado'!$CD$151:$DC$151,0)),0)</f>
        <v>0</v>
      </c>
      <c r="J212" s="245">
        <f ca="1">+IFERROR(INDEX('Hoja de Trabajo para listado'!$A$155:$Z$1048576,MATCH($A212,'Hoja de Trabajo para listado'!$A$155:$A$1048576,0),MATCH((CUADRO!J$4&amp;$E212),'Hoja de Trabajo para listado'!$A$151:$Z$151,0)),0)+IFERROR(INDEX('Hoja de Trabajo para listado'!$AB$155:$BA$1048576,MATCH($A212,'Hoja de Trabajo para listado'!$AB$155:$AB$1048576,0),MATCH((CUADRO!J$4&amp;$E212),'Hoja de Trabajo para listado'!$AB$151:$BA$151,0)),0)+IFERROR(INDEX('Hoja de Trabajo para listado'!$BC$155:$CB$1048576,MATCH($A212,'Hoja de Trabajo para listado'!$BC$155:$BC$1048576,0),MATCH((CUADRO!J$4&amp;$E212),'Hoja de Trabajo para listado'!$BC$151:$CB$151,0)),0)+IFERROR(INDEX('Hoja de Trabajo para listado'!$DE$153:$DG$274,MATCH($A212,'Hoja de Trabajo para listado'!$DE$153:$DE$1048576,0),MATCH((CUADRO!J$4&amp;$E212),'Hoja de Trabajo para listado'!$DE$151:$DG$151,0)),0)+IFERROR(INDEX('Hoja de Trabajo para listado'!$CD$155:$DC$1048576,MATCH($A212,'Hoja de Trabajo para listado'!$CD$155:$CD$1048576,0),MATCH((CUADRO!J$4&amp;$E212),'Hoja de Trabajo para listado'!$CD$151:$DC$151,0)),0)</f>
        <v>15223.74</v>
      </c>
      <c r="K212" s="245">
        <f ca="1">+IFERROR(INDEX('Hoja de Trabajo para listado'!$A$155:$Z$1048576,MATCH($A212,'Hoja de Trabajo para listado'!$A$155:$A$1048576,0),MATCH((CUADRO!K$4&amp;$E212),'Hoja de Trabajo para listado'!$A$151:$Z$151,0)),0)+IFERROR(INDEX('Hoja de Trabajo para listado'!$AB$155:$BA$1048576,MATCH($A212,'Hoja de Trabajo para listado'!$AB$155:$AB$1048576,0),MATCH((CUADRO!K$4&amp;$E212),'Hoja de Trabajo para listado'!$AB$151:$BA$151,0)),0)+IFERROR(INDEX('Hoja de Trabajo para listado'!$BC$155:$CB$1048576,MATCH($A212,'Hoja de Trabajo para listado'!$BC$155:$BC$1048576,0),MATCH((CUADRO!K$4&amp;$E212),'Hoja de Trabajo para listado'!$BC$151:$CB$151,0)),0)+IFERROR(INDEX('Hoja de Trabajo para listado'!$DE$153:$DG$274,MATCH($A212,'Hoja de Trabajo para listado'!$DE$153:$DE$1048576,0),MATCH((CUADRO!K$4&amp;$E212),'Hoja de Trabajo para listado'!$DE$151:$DG$151,0)),0)+IFERROR(INDEX('Hoja de Trabajo para listado'!$CD$155:$DC$1048576,MATCH($A212,'Hoja de Trabajo para listado'!$CD$155:$CD$1048576,0),MATCH((CUADRO!K$4&amp;$E212),'Hoja de Trabajo para listado'!$CD$151:$DC$151,0)),0)</f>
        <v>0</v>
      </c>
      <c r="L212" s="245">
        <f ca="1">+IFERROR(INDEX('Hoja de Trabajo para listado'!$A$155:$Z$1048576,MATCH($A212,'Hoja de Trabajo para listado'!$A$155:$A$1048576,0),MATCH((CUADRO!L$4&amp;$E212),'Hoja de Trabajo para listado'!$A$151:$Z$151,0)),0)+IFERROR(INDEX('Hoja de Trabajo para listado'!$AB$155:$BA$1048576,MATCH($A212,'Hoja de Trabajo para listado'!$AB$155:$AB$1048576,0),MATCH((CUADRO!L$4&amp;$E212),'Hoja de Trabajo para listado'!$AB$151:$BA$151,0)),0)+IFERROR(INDEX('Hoja de Trabajo para listado'!$BC$155:$CB$1048576,MATCH($A212,'Hoja de Trabajo para listado'!$BC$155:$BC$1048576,0),MATCH((CUADRO!L$4&amp;$E212),'Hoja de Trabajo para listado'!$BC$151:$CB$151,0)),0)+IFERROR(INDEX('Hoja de Trabajo para listado'!$DE$153:$DG$274,MATCH($A212,'Hoja de Trabajo para listado'!$DE$153:$DE$1048576,0),MATCH((CUADRO!L$4&amp;$E212),'Hoja de Trabajo para listado'!$DE$151:$DG$151,0)),0)+IFERROR(INDEX('Hoja de Trabajo para listado'!$CD$155:$DC$1048576,MATCH($A212,'Hoja de Trabajo para listado'!$CD$155:$CD$1048576,0),MATCH((CUADRO!L$4&amp;$E212),'Hoja de Trabajo para listado'!$CD$151:$DC$151,0)),0)</f>
        <v>0</v>
      </c>
      <c r="M212" s="245">
        <f ca="1">+IFERROR(INDEX('Hoja de Trabajo para listado'!$A$155:$Z$1048576,MATCH($A212,'Hoja de Trabajo para listado'!$A$155:$A$1048576,0),MATCH((CUADRO!M$4&amp;$E212),'Hoja de Trabajo para listado'!$A$151:$Z$151,0)),0)+IFERROR(INDEX('Hoja de Trabajo para listado'!$AB$155:$BA$1048576,MATCH($A212,'Hoja de Trabajo para listado'!$AB$155:$AB$1048576,0),MATCH((CUADRO!M$4&amp;$E212),'Hoja de Trabajo para listado'!$AB$151:$BA$151,0)),0)+IFERROR(INDEX('Hoja de Trabajo para listado'!$BC$155:$CB$1048576,MATCH($A212,'Hoja de Trabajo para listado'!$BC$155:$BC$1048576,0),MATCH((CUADRO!M$4&amp;$E212),'Hoja de Trabajo para listado'!$BC$151:$CB$151,0)),0)+IFERROR(INDEX('Hoja de Trabajo para listado'!$DE$153:$DG$274,MATCH($A212,'Hoja de Trabajo para listado'!$DE$153:$DE$1048576,0),MATCH((CUADRO!M$4&amp;$E212),'Hoja de Trabajo para listado'!$DE$151:$DG$151,0)),0)+IFERROR(INDEX('Hoja de Trabajo para listado'!$CD$155:$DC$1048576,MATCH($A212,'Hoja de Trabajo para listado'!$CD$155:$CD$1048576,0),MATCH((CUADRO!M$4&amp;$E212),'Hoja de Trabajo para listado'!$CD$151:$DC$151,0)),0)</f>
        <v>0</v>
      </c>
      <c r="N212" s="245">
        <f ca="1">+IFERROR(INDEX('Hoja de Trabajo para listado'!$A$155:$Z$1048576,MATCH($A212,'Hoja de Trabajo para listado'!$A$155:$A$1048576,0),MATCH((CUADRO!N$4&amp;$E212),'Hoja de Trabajo para listado'!$A$151:$Z$151,0)),0)+IFERROR(INDEX('Hoja de Trabajo para listado'!$AB$155:$BA$1048576,MATCH($A212,'Hoja de Trabajo para listado'!$AB$155:$AB$1048576,0),MATCH((CUADRO!N$4&amp;$E212),'Hoja de Trabajo para listado'!$AB$151:$BA$151,0)),0)+IFERROR(INDEX('Hoja de Trabajo para listado'!$BC$155:$CB$1048576,MATCH($A212,'Hoja de Trabajo para listado'!$BC$155:$BC$1048576,0),MATCH((CUADRO!N$4&amp;$E212),'Hoja de Trabajo para listado'!$BC$151:$CB$151,0)),0)+IFERROR(INDEX('Hoja de Trabajo para listado'!$DE$153:$DG$274,MATCH($A212,'Hoja de Trabajo para listado'!$DE$153:$DE$1048576,0),MATCH((CUADRO!N$4&amp;$E212),'Hoja de Trabajo para listado'!$DE$151:$DG$151,0)),0)+IFERROR(INDEX('Hoja de Trabajo para listado'!$CD$155:$DC$1048576,MATCH($A212,'Hoja de Trabajo para listado'!$CD$155:$CD$1048576,0),MATCH((CUADRO!N$4&amp;$E212),'Hoja de Trabajo para listado'!$CD$151:$DC$151,0)),0)</f>
        <v>0</v>
      </c>
      <c r="O212" s="245">
        <f ca="1">+IFERROR(INDEX('Hoja de Trabajo para listado'!$A$155:$Z$1048576,MATCH($A212,'Hoja de Trabajo para listado'!$A$155:$A$1048576,0),MATCH((CUADRO!O$4&amp;$E212),'Hoja de Trabajo para listado'!$A$151:$Z$151,0)),0)+IFERROR(INDEX('Hoja de Trabajo para listado'!$AB$155:$BA$1048576,MATCH($A212,'Hoja de Trabajo para listado'!$AB$155:$AB$1048576,0),MATCH((CUADRO!O$4&amp;$E212),'Hoja de Trabajo para listado'!$AB$151:$BA$151,0)),0)+IFERROR(INDEX('Hoja de Trabajo para listado'!$BC$155:$CB$1048576,MATCH($A212,'Hoja de Trabajo para listado'!$BC$155:$BC$1048576,0),MATCH((CUADRO!O$4&amp;$E212),'Hoja de Trabajo para listado'!$BC$151:$CB$151,0)),0)+IFERROR(INDEX('Hoja de Trabajo para listado'!$DE$153:$DG$274,MATCH($A212,'Hoja de Trabajo para listado'!$DE$153:$DE$1048576,0),MATCH((CUADRO!O$4&amp;$E212),'Hoja de Trabajo para listado'!$DE$151:$DG$151,0)),0)+IFERROR(INDEX('Hoja de Trabajo para listado'!$CD$155:$DC$1048576,MATCH($A212,'Hoja de Trabajo para listado'!$CD$155:$CD$1048576,0),MATCH((CUADRO!O$4&amp;$E212),'Hoja de Trabajo para listado'!$CD$151:$DC$151,0)),0)</f>
        <v>0</v>
      </c>
      <c r="P212" s="245">
        <f ca="1">+IFERROR(INDEX('Hoja de Trabajo para listado'!$A$155:$Z$1048576,MATCH($A212,'Hoja de Trabajo para listado'!$A$155:$A$1048576,0),MATCH((CUADRO!P$4&amp;$E212),'Hoja de Trabajo para listado'!$A$151:$Z$151,0)),0)+IFERROR(INDEX('Hoja de Trabajo para listado'!$AB$155:$BA$1048576,MATCH($A212,'Hoja de Trabajo para listado'!$AB$155:$AB$1048576,0),MATCH((CUADRO!P$4&amp;$E212),'Hoja de Trabajo para listado'!$AB$151:$BA$151,0)),0)+IFERROR(INDEX('Hoja de Trabajo para listado'!$BC$155:$CB$1048576,MATCH($A212,'Hoja de Trabajo para listado'!$BC$155:$BC$1048576,0),MATCH((CUADRO!P$4&amp;$E212),'Hoja de Trabajo para listado'!$BC$151:$CB$151,0)),0)+IFERROR(INDEX('Hoja de Trabajo para listado'!$DE$153:$DG$274,MATCH($A212,'Hoja de Trabajo para listado'!$DE$153:$DE$1048576,0),MATCH((CUADRO!P$4&amp;$E212),'Hoja de Trabajo para listado'!$DE$151:$DG$151,0)),0)+IFERROR(INDEX('Hoja de Trabajo para listado'!$CD$155:$DC$1048576,MATCH($A212,'Hoja de Trabajo para listado'!$CD$155:$CD$1048576,0),MATCH((CUADRO!P$4&amp;$E212),'Hoja de Trabajo para listado'!$CD$151:$DC$151,0)),0)</f>
        <v>0</v>
      </c>
      <c r="Q212" s="245">
        <f ca="1">+IFERROR(INDEX('Hoja de Trabajo para listado'!$A$155:$Z$1048576,MATCH($A212,'Hoja de Trabajo para listado'!$A$155:$A$1048576,0),MATCH((CUADRO!Q$4&amp;$E212),'Hoja de Trabajo para listado'!$A$151:$Z$151,0)),0)+IFERROR(INDEX('Hoja de Trabajo para listado'!$AB$155:$BA$1048576,MATCH($A212,'Hoja de Trabajo para listado'!$AB$155:$AB$1048576,0),MATCH((CUADRO!Q$4&amp;$E212),'Hoja de Trabajo para listado'!$AB$151:$BA$151,0)),0)+IFERROR(INDEX('Hoja de Trabajo para listado'!$BC$155:$CB$1048576,MATCH($A212,'Hoja de Trabajo para listado'!$BC$155:$BC$1048576,0),MATCH((CUADRO!Q$4&amp;$E212),'Hoja de Trabajo para listado'!$BC$151:$CB$151,0)),0)+IFERROR(INDEX('Hoja de Trabajo para listado'!$DE$153:$DG$274,MATCH($A212,'Hoja de Trabajo para listado'!$DE$153:$DE$1048576,0),MATCH((CUADRO!Q$4&amp;$E212),'Hoja de Trabajo para listado'!$DE$151:$DG$151,0)),0)+IFERROR(INDEX('Hoja de Trabajo para listado'!$CD$155:$DC$1048576,MATCH($A212,'Hoja de Trabajo para listado'!$CD$155:$CD$1048576,0),MATCH((CUADRO!Q$4&amp;$E212),'Hoja de Trabajo para listado'!$CD$151:$DC$151,0)),0)</f>
        <v>0</v>
      </c>
      <c r="R212" s="245">
        <f t="shared" ca="1" si="9"/>
        <v>15223.74</v>
      </c>
      <c r="S212" s="245">
        <f ca="1">+R211+R212</f>
        <v>15223.74</v>
      </c>
      <c r="T212" s="243">
        <f ca="1">+S212</f>
        <v>15223.74</v>
      </c>
      <c r="U212" s="242">
        <f t="shared" si="10"/>
        <v>2</v>
      </c>
      <c r="V212" s="333" t="str">
        <f>+VLOOKUP(A212,bd_lista!$A$3:$E$592,5,FALSE)</f>
        <v>Instituciones Descentralizadas</v>
      </c>
      <c r="W212" s="388"/>
      <c r="X212" s="242">
        <f>+VLOOKUP(A212,[4]Sheet1!$A$13:$D$744,4,FALSE)</f>
        <v>16</v>
      </c>
      <c r="Y212" s="242" t="str">
        <f>+VLOOKUP(X212,bd_lista!$A$3:$C$592,3,FALSE)</f>
        <v>Ministerio de Educación</v>
      </c>
      <c r="Z212" s="292"/>
      <c r="AA212" s="321"/>
    </row>
    <row r="213" spans="1:27" customFormat="1" ht="15" customHeight="1">
      <c r="A213" s="32">
        <v>296</v>
      </c>
      <c r="B213" s="392">
        <f>+A213</f>
        <v>296</v>
      </c>
      <c r="C213" s="247" t="str">
        <f>+VLOOKUP(A213,bd_lista!$A$3:$C$592,3,FALSE)</f>
        <v>Univ. Indígena Bol. Comun. Intercult Prod. Apiaguaiki Tupa</v>
      </c>
      <c r="D213" s="389" t="str">
        <f>+C213</f>
        <v>Univ. Indígena Bol. Comun. Intercult Prod. Apiaguaiki Tupa</v>
      </c>
      <c r="E213" s="247" t="s">
        <v>1304</v>
      </c>
      <c r="F213" s="243">
        <f ca="1">+IFERROR(INDEX('Hoja de Trabajo para listado'!$A$155:$Z$1048576,MATCH($A213,'Hoja de Trabajo para listado'!$A$155:$A$1048576,0),MATCH((CUADRO!F$4&amp;$E213),'Hoja de Trabajo para listado'!$A$151:$Z$151,0)),0)+IFERROR(INDEX('Hoja de Trabajo para listado'!$AB$155:$BA$1048576,MATCH($A213,'Hoja de Trabajo para listado'!$AB$155:$AB$1048576,0),MATCH((CUADRO!F$4&amp;$E213),'Hoja de Trabajo para listado'!$AB$151:$BA$151,0)),0)+IFERROR(INDEX('Hoja de Trabajo para listado'!$BC$155:$CB$1048576,MATCH($A213,'Hoja de Trabajo para listado'!$BC$155:$BC$1048576,0),MATCH((CUADRO!F$4&amp;$E213),'Hoja de Trabajo para listado'!$BC$151:$CB$151,0)),0)+IFERROR(INDEX('Hoja de Trabajo para listado'!$DE$153:$DG$274,MATCH($A213,'Hoja de Trabajo para listado'!$DE$153:$DE$1048576,0),MATCH((CUADRO!F$4&amp;$E213),'Hoja de Trabajo para listado'!$DE$151:$DG$151,0)),0)+IFERROR(INDEX('Hoja de Trabajo para listado'!$CD$155:$DC$1048576,MATCH($A213,'Hoja de Trabajo para listado'!$CD$155:$CD$1048576,0),MATCH((CUADRO!F$4&amp;$E213),'Hoja de Trabajo para listado'!$CD$151:$DC$151,0)),0)</f>
        <v>0</v>
      </c>
      <c r="G213" s="243">
        <f ca="1">+IFERROR(INDEX('Hoja de Trabajo para listado'!$A$155:$Z$1048576,MATCH($A213,'Hoja de Trabajo para listado'!$A$155:$A$1048576,0),MATCH((CUADRO!G$4&amp;$E213),'Hoja de Trabajo para listado'!$A$151:$Z$151,0)),0)+IFERROR(INDEX('Hoja de Trabajo para listado'!$AB$155:$BA$1048576,MATCH($A213,'Hoja de Trabajo para listado'!$AB$155:$AB$1048576,0),MATCH((CUADRO!G$4&amp;$E213),'Hoja de Trabajo para listado'!$AB$151:$BA$151,0)),0)+IFERROR(INDEX('Hoja de Trabajo para listado'!$BC$155:$CB$1048576,MATCH($A213,'Hoja de Trabajo para listado'!$BC$155:$BC$1048576,0),MATCH((CUADRO!G$4&amp;$E213),'Hoja de Trabajo para listado'!$BC$151:$CB$151,0)),0)+IFERROR(INDEX('Hoja de Trabajo para listado'!$DE$153:$DG$274,MATCH($A213,'Hoja de Trabajo para listado'!$DE$153:$DE$1048576,0),MATCH((CUADRO!G$4&amp;$E213),'Hoja de Trabajo para listado'!$DE$151:$DG$151,0)),0)+IFERROR(INDEX('Hoja de Trabajo para listado'!$CD$155:$DC$1048576,MATCH($A213,'Hoja de Trabajo para listado'!$CD$155:$CD$1048576,0),MATCH((CUADRO!G$4&amp;$E213),'Hoja de Trabajo para listado'!$CD$151:$DC$151,0)),0)</f>
        <v>0</v>
      </c>
      <c r="H213" s="243">
        <f ca="1">+IFERROR(INDEX('Hoja de Trabajo para listado'!$A$155:$Z$1048576,MATCH($A213,'Hoja de Trabajo para listado'!$A$155:$A$1048576,0),MATCH((CUADRO!H$4&amp;$E213),'Hoja de Trabajo para listado'!$A$151:$Z$151,0)),0)+IFERROR(INDEX('Hoja de Trabajo para listado'!$AB$155:$BA$1048576,MATCH($A213,'Hoja de Trabajo para listado'!$AB$155:$AB$1048576,0),MATCH((CUADRO!H$4&amp;$E213),'Hoja de Trabajo para listado'!$AB$151:$BA$151,0)),0)+IFERROR(INDEX('Hoja de Trabajo para listado'!$BC$155:$CB$1048576,MATCH($A213,'Hoja de Trabajo para listado'!$BC$155:$BC$1048576,0),MATCH((CUADRO!H$4&amp;$E213),'Hoja de Trabajo para listado'!$BC$151:$CB$151,0)),0)+IFERROR(INDEX('Hoja de Trabajo para listado'!$DE$153:$DG$274,MATCH($A213,'Hoja de Trabajo para listado'!$DE$153:$DE$1048576,0),MATCH((CUADRO!H$4&amp;$E213),'Hoja de Trabajo para listado'!$DE$151:$DG$151,0)),0)+IFERROR(INDEX('Hoja de Trabajo para listado'!$CD$155:$DC$1048576,MATCH($A213,'Hoja de Trabajo para listado'!$CD$155:$CD$1048576,0),MATCH((CUADRO!H$4&amp;$E213),'Hoja de Trabajo para listado'!$CD$151:$DC$151,0)),0)</f>
        <v>0</v>
      </c>
      <c r="I213" s="243">
        <f ca="1">+IFERROR(INDEX('Hoja de Trabajo para listado'!$A$155:$Z$1048576,MATCH($A213,'Hoja de Trabajo para listado'!$A$155:$A$1048576,0),MATCH((CUADRO!I$4&amp;$E213),'Hoja de Trabajo para listado'!$A$151:$Z$151,0)),0)+IFERROR(INDEX('Hoja de Trabajo para listado'!$AB$155:$BA$1048576,MATCH($A213,'Hoja de Trabajo para listado'!$AB$155:$AB$1048576,0),MATCH((CUADRO!I$4&amp;$E213),'Hoja de Trabajo para listado'!$AB$151:$BA$151,0)),0)+IFERROR(INDEX('Hoja de Trabajo para listado'!$BC$155:$CB$1048576,MATCH($A213,'Hoja de Trabajo para listado'!$BC$155:$BC$1048576,0),MATCH((CUADRO!I$4&amp;$E213),'Hoja de Trabajo para listado'!$BC$151:$CB$151,0)),0)+IFERROR(INDEX('Hoja de Trabajo para listado'!$DE$153:$DG$274,MATCH($A213,'Hoja de Trabajo para listado'!$DE$153:$DE$1048576,0),MATCH((CUADRO!I$4&amp;$E213),'Hoja de Trabajo para listado'!$DE$151:$DG$151,0)),0)+IFERROR(INDEX('Hoja de Trabajo para listado'!$CD$155:$DC$1048576,MATCH($A213,'Hoja de Trabajo para listado'!$CD$155:$CD$1048576,0),MATCH((CUADRO!I$4&amp;$E213),'Hoja de Trabajo para listado'!$CD$151:$DC$151,0)),0)</f>
        <v>0</v>
      </c>
      <c r="J213" s="243">
        <f ca="1">+IFERROR(INDEX('Hoja de Trabajo para listado'!$A$155:$Z$1048576,MATCH($A213,'Hoja de Trabajo para listado'!$A$155:$A$1048576,0),MATCH((CUADRO!J$4&amp;$E213),'Hoja de Trabajo para listado'!$A$151:$Z$151,0)),0)+IFERROR(INDEX('Hoja de Trabajo para listado'!$AB$155:$BA$1048576,MATCH($A213,'Hoja de Trabajo para listado'!$AB$155:$AB$1048576,0),MATCH((CUADRO!J$4&amp;$E213),'Hoja de Trabajo para listado'!$AB$151:$BA$151,0)),0)+IFERROR(INDEX('Hoja de Trabajo para listado'!$BC$155:$CB$1048576,MATCH($A213,'Hoja de Trabajo para listado'!$BC$155:$BC$1048576,0),MATCH((CUADRO!J$4&amp;$E213),'Hoja de Trabajo para listado'!$BC$151:$CB$151,0)),0)+IFERROR(INDEX('Hoja de Trabajo para listado'!$DE$153:$DG$274,MATCH($A213,'Hoja de Trabajo para listado'!$DE$153:$DE$1048576,0),MATCH((CUADRO!J$4&amp;$E213),'Hoja de Trabajo para listado'!$DE$151:$DG$151,0)),0)+IFERROR(INDEX('Hoja de Trabajo para listado'!$CD$155:$DC$1048576,MATCH($A213,'Hoja de Trabajo para listado'!$CD$155:$CD$1048576,0),MATCH((CUADRO!J$4&amp;$E213),'Hoja de Trabajo para listado'!$CD$151:$DC$151,0)),0)</f>
        <v>0</v>
      </c>
      <c r="K213" s="243">
        <f ca="1">+IFERROR(INDEX('Hoja de Trabajo para listado'!$A$155:$Z$1048576,MATCH($A213,'Hoja de Trabajo para listado'!$A$155:$A$1048576,0),MATCH((CUADRO!K$4&amp;$E213),'Hoja de Trabajo para listado'!$A$151:$Z$151,0)),0)+IFERROR(INDEX('Hoja de Trabajo para listado'!$AB$155:$BA$1048576,MATCH($A213,'Hoja de Trabajo para listado'!$AB$155:$AB$1048576,0),MATCH((CUADRO!K$4&amp;$E213),'Hoja de Trabajo para listado'!$AB$151:$BA$151,0)),0)+IFERROR(INDEX('Hoja de Trabajo para listado'!$BC$155:$CB$1048576,MATCH($A213,'Hoja de Trabajo para listado'!$BC$155:$BC$1048576,0),MATCH((CUADRO!K$4&amp;$E213),'Hoja de Trabajo para listado'!$BC$151:$CB$151,0)),0)+IFERROR(INDEX('Hoja de Trabajo para listado'!$DE$153:$DG$274,MATCH($A213,'Hoja de Trabajo para listado'!$DE$153:$DE$1048576,0),MATCH((CUADRO!K$4&amp;$E213),'Hoja de Trabajo para listado'!$DE$151:$DG$151,0)),0)+IFERROR(INDEX('Hoja de Trabajo para listado'!$CD$155:$DC$1048576,MATCH($A213,'Hoja de Trabajo para listado'!$CD$155:$CD$1048576,0),MATCH((CUADRO!K$4&amp;$E213),'Hoja de Trabajo para listado'!$CD$151:$DC$151,0)),0)</f>
        <v>0</v>
      </c>
      <c r="L213" s="243">
        <f ca="1">+IFERROR(INDEX('Hoja de Trabajo para listado'!$A$155:$Z$1048576,MATCH($A213,'Hoja de Trabajo para listado'!$A$155:$A$1048576,0),MATCH((CUADRO!L$4&amp;$E213),'Hoja de Trabajo para listado'!$A$151:$Z$151,0)),0)+IFERROR(INDEX('Hoja de Trabajo para listado'!$AB$155:$BA$1048576,MATCH($A213,'Hoja de Trabajo para listado'!$AB$155:$AB$1048576,0),MATCH((CUADRO!L$4&amp;$E213),'Hoja de Trabajo para listado'!$AB$151:$BA$151,0)),0)+IFERROR(INDEX('Hoja de Trabajo para listado'!$BC$155:$CB$1048576,MATCH($A213,'Hoja de Trabajo para listado'!$BC$155:$BC$1048576,0),MATCH((CUADRO!L$4&amp;$E213),'Hoja de Trabajo para listado'!$BC$151:$CB$151,0)),0)+IFERROR(INDEX('Hoja de Trabajo para listado'!$DE$153:$DG$274,MATCH($A213,'Hoja de Trabajo para listado'!$DE$153:$DE$1048576,0),MATCH((CUADRO!L$4&amp;$E213),'Hoja de Trabajo para listado'!$DE$151:$DG$151,0)),0)+IFERROR(INDEX('Hoja de Trabajo para listado'!$CD$155:$DC$1048576,MATCH($A213,'Hoja de Trabajo para listado'!$CD$155:$CD$1048576,0),MATCH((CUADRO!L$4&amp;$E213),'Hoja de Trabajo para listado'!$CD$151:$DC$151,0)),0)</f>
        <v>0</v>
      </c>
      <c r="M213" s="243">
        <f ca="1">+IFERROR(INDEX('Hoja de Trabajo para listado'!$A$155:$Z$1048576,MATCH($A213,'Hoja de Trabajo para listado'!$A$155:$A$1048576,0),MATCH((CUADRO!M$4&amp;$E213),'Hoja de Trabajo para listado'!$A$151:$Z$151,0)),0)+IFERROR(INDEX('Hoja de Trabajo para listado'!$AB$155:$BA$1048576,MATCH($A213,'Hoja de Trabajo para listado'!$AB$155:$AB$1048576,0),MATCH((CUADRO!M$4&amp;$E213),'Hoja de Trabajo para listado'!$AB$151:$BA$151,0)),0)+IFERROR(INDEX('Hoja de Trabajo para listado'!$BC$155:$CB$1048576,MATCH($A213,'Hoja de Trabajo para listado'!$BC$155:$BC$1048576,0),MATCH((CUADRO!M$4&amp;$E213),'Hoja de Trabajo para listado'!$BC$151:$CB$151,0)),0)+IFERROR(INDEX('Hoja de Trabajo para listado'!$DE$153:$DG$274,MATCH($A213,'Hoja de Trabajo para listado'!$DE$153:$DE$1048576,0),MATCH((CUADRO!M$4&amp;$E213),'Hoja de Trabajo para listado'!$DE$151:$DG$151,0)),0)+IFERROR(INDEX('Hoja de Trabajo para listado'!$CD$155:$DC$1048576,MATCH($A213,'Hoja de Trabajo para listado'!$CD$155:$CD$1048576,0),MATCH((CUADRO!M$4&amp;$E213),'Hoja de Trabajo para listado'!$CD$151:$DC$151,0)),0)</f>
        <v>0</v>
      </c>
      <c r="N213" s="243">
        <f ca="1">+IFERROR(INDEX('Hoja de Trabajo para listado'!$A$155:$Z$1048576,MATCH($A213,'Hoja de Trabajo para listado'!$A$155:$A$1048576,0),MATCH((CUADRO!N$4&amp;$E213),'Hoja de Trabajo para listado'!$A$151:$Z$151,0)),0)+IFERROR(INDEX('Hoja de Trabajo para listado'!$AB$155:$BA$1048576,MATCH($A213,'Hoja de Trabajo para listado'!$AB$155:$AB$1048576,0),MATCH((CUADRO!N$4&amp;$E213),'Hoja de Trabajo para listado'!$AB$151:$BA$151,0)),0)+IFERROR(INDEX('Hoja de Trabajo para listado'!$BC$155:$CB$1048576,MATCH($A213,'Hoja de Trabajo para listado'!$BC$155:$BC$1048576,0),MATCH((CUADRO!N$4&amp;$E213),'Hoja de Trabajo para listado'!$BC$151:$CB$151,0)),0)+IFERROR(INDEX('Hoja de Trabajo para listado'!$DE$153:$DG$274,MATCH($A213,'Hoja de Trabajo para listado'!$DE$153:$DE$1048576,0),MATCH((CUADRO!N$4&amp;$E213),'Hoja de Trabajo para listado'!$DE$151:$DG$151,0)),0)+IFERROR(INDEX('Hoja de Trabajo para listado'!$CD$155:$DC$1048576,MATCH($A213,'Hoja de Trabajo para listado'!$CD$155:$CD$1048576,0),MATCH((CUADRO!N$4&amp;$E213),'Hoja de Trabajo para listado'!$CD$151:$DC$151,0)),0)</f>
        <v>0</v>
      </c>
      <c r="O213" s="243">
        <f ca="1">+IFERROR(INDEX('Hoja de Trabajo para listado'!$A$155:$Z$1048576,MATCH($A213,'Hoja de Trabajo para listado'!$A$155:$A$1048576,0),MATCH((CUADRO!O$4&amp;$E213),'Hoja de Trabajo para listado'!$A$151:$Z$151,0)),0)+IFERROR(INDEX('Hoja de Trabajo para listado'!$AB$155:$BA$1048576,MATCH($A213,'Hoja de Trabajo para listado'!$AB$155:$AB$1048576,0),MATCH((CUADRO!O$4&amp;$E213),'Hoja de Trabajo para listado'!$AB$151:$BA$151,0)),0)+IFERROR(INDEX('Hoja de Trabajo para listado'!$BC$155:$CB$1048576,MATCH($A213,'Hoja de Trabajo para listado'!$BC$155:$BC$1048576,0),MATCH((CUADRO!O$4&amp;$E213),'Hoja de Trabajo para listado'!$BC$151:$CB$151,0)),0)+IFERROR(INDEX('Hoja de Trabajo para listado'!$DE$153:$DG$274,MATCH($A213,'Hoja de Trabajo para listado'!$DE$153:$DE$1048576,0),MATCH((CUADRO!O$4&amp;$E213),'Hoja de Trabajo para listado'!$DE$151:$DG$151,0)),0)+IFERROR(INDEX('Hoja de Trabajo para listado'!$CD$155:$DC$1048576,MATCH($A213,'Hoja de Trabajo para listado'!$CD$155:$CD$1048576,0),MATCH((CUADRO!O$4&amp;$E213),'Hoja de Trabajo para listado'!$CD$151:$DC$151,0)),0)</f>
        <v>0</v>
      </c>
      <c r="P213" s="243">
        <f ca="1">+IFERROR(INDEX('Hoja de Trabajo para listado'!$A$155:$Z$1048576,MATCH($A213,'Hoja de Trabajo para listado'!$A$155:$A$1048576,0),MATCH((CUADRO!P$4&amp;$E213),'Hoja de Trabajo para listado'!$A$151:$Z$151,0)),0)+IFERROR(INDEX('Hoja de Trabajo para listado'!$AB$155:$BA$1048576,MATCH($A213,'Hoja de Trabajo para listado'!$AB$155:$AB$1048576,0),MATCH((CUADRO!P$4&amp;$E213),'Hoja de Trabajo para listado'!$AB$151:$BA$151,0)),0)+IFERROR(INDEX('Hoja de Trabajo para listado'!$BC$155:$CB$1048576,MATCH($A213,'Hoja de Trabajo para listado'!$BC$155:$BC$1048576,0),MATCH((CUADRO!P$4&amp;$E213),'Hoja de Trabajo para listado'!$BC$151:$CB$151,0)),0)+IFERROR(INDEX('Hoja de Trabajo para listado'!$DE$153:$DG$274,MATCH($A213,'Hoja de Trabajo para listado'!$DE$153:$DE$1048576,0),MATCH((CUADRO!P$4&amp;$E213),'Hoja de Trabajo para listado'!$DE$151:$DG$151,0)),0)+IFERROR(INDEX('Hoja de Trabajo para listado'!$CD$155:$DC$1048576,MATCH($A213,'Hoja de Trabajo para listado'!$CD$155:$CD$1048576,0),MATCH((CUADRO!P$4&amp;$E213),'Hoja de Trabajo para listado'!$CD$151:$DC$151,0)),0)</f>
        <v>0</v>
      </c>
      <c r="Q213" s="243">
        <f ca="1">+IFERROR(INDEX('Hoja de Trabajo para listado'!$A$155:$Z$1048576,MATCH($A213,'Hoja de Trabajo para listado'!$A$155:$A$1048576,0),MATCH((CUADRO!Q$4&amp;$E213),'Hoja de Trabajo para listado'!$A$151:$Z$151,0)),0)+IFERROR(INDEX('Hoja de Trabajo para listado'!$AB$155:$BA$1048576,MATCH($A213,'Hoja de Trabajo para listado'!$AB$155:$AB$1048576,0),MATCH((CUADRO!Q$4&amp;$E213),'Hoja de Trabajo para listado'!$AB$151:$BA$151,0)),0)+IFERROR(INDEX('Hoja de Trabajo para listado'!$BC$155:$CB$1048576,MATCH($A213,'Hoja de Trabajo para listado'!$BC$155:$BC$1048576,0),MATCH((CUADRO!Q$4&amp;$E213),'Hoja de Trabajo para listado'!$BC$151:$CB$151,0)),0)+IFERROR(INDEX('Hoja de Trabajo para listado'!$DE$153:$DG$274,MATCH($A213,'Hoja de Trabajo para listado'!$DE$153:$DE$1048576,0),MATCH((CUADRO!Q$4&amp;$E213),'Hoja de Trabajo para listado'!$DE$151:$DG$151,0)),0)+IFERROR(INDEX('Hoja de Trabajo para listado'!$CD$155:$DC$1048576,MATCH($A213,'Hoja de Trabajo para listado'!$CD$155:$CD$1048576,0),MATCH((CUADRO!Q$4&amp;$E213),'Hoja de Trabajo para listado'!$CD$151:$DC$151,0)),0)</f>
        <v>0</v>
      </c>
      <c r="R213" s="243">
        <f t="shared" ca="1" si="9"/>
        <v>0</v>
      </c>
      <c r="S213" s="245"/>
      <c r="T213" s="243">
        <f ca="1">+T214</f>
        <v>13222.66</v>
      </c>
      <c r="U213" s="242">
        <f t="shared" si="10"/>
        <v>1</v>
      </c>
      <c r="V213" s="333" t="str">
        <f>+VLOOKUP(A213,bd_lista!$A$3:$E$592,5,FALSE)</f>
        <v>Instituciones Descentralizadas</v>
      </c>
      <c r="W213" s="387" t="str">
        <f>+V213</f>
        <v>Instituciones Descentralizadas</v>
      </c>
      <c r="X213" s="242">
        <f>+VLOOKUP(A213,[4]Sheet1!$A$13:$D$744,4,FALSE)</f>
        <v>16</v>
      </c>
      <c r="Y213" s="242" t="str">
        <f>+VLOOKUP(X213,bd_lista!$A$3:$C$592,3,FALSE)</f>
        <v>Ministerio de Educación</v>
      </c>
      <c r="Z213" s="294">
        <f>+X213</f>
        <v>16</v>
      </c>
      <c r="AA213" s="318" t="str">
        <f>+Y213</f>
        <v>Ministerio de Educación</v>
      </c>
    </row>
    <row r="214" spans="1:27" customFormat="1" ht="15" customHeight="1">
      <c r="A214" s="32">
        <v>296</v>
      </c>
      <c r="B214" s="393"/>
      <c r="C214" s="333" t="str">
        <f>+VLOOKUP(A214,bd_lista!$A$3:$C$592,3,FALSE)</f>
        <v>Univ. Indígena Bol. Comun. Intercult Prod. Apiaguaiki Tupa</v>
      </c>
      <c r="D214" s="390"/>
      <c r="E214" s="333" t="s">
        <v>1305</v>
      </c>
      <c r="F214" s="245">
        <f ca="1">+IFERROR(INDEX('Hoja de Trabajo para listado'!$A$155:$Z$1048576,MATCH($A214,'Hoja de Trabajo para listado'!$A$155:$A$1048576,0),MATCH((CUADRO!F$4&amp;$E214),'Hoja de Trabajo para listado'!$A$151:$Z$151,0)),0)+IFERROR(INDEX('Hoja de Trabajo para listado'!$AB$155:$BA$1048576,MATCH($A214,'Hoja de Trabajo para listado'!$AB$155:$AB$1048576,0),MATCH((CUADRO!F$4&amp;$E214),'Hoja de Trabajo para listado'!$AB$151:$BA$151,0)),0)+IFERROR(INDEX('Hoja de Trabajo para listado'!$BC$155:$CB$1048576,MATCH($A214,'Hoja de Trabajo para listado'!$BC$155:$BC$1048576,0),MATCH((CUADRO!F$4&amp;$E214),'Hoja de Trabajo para listado'!$BC$151:$CB$151,0)),0)+IFERROR(INDEX('Hoja de Trabajo para listado'!$DE$153:$DG$274,MATCH($A214,'Hoja de Trabajo para listado'!$DE$153:$DE$1048576,0),MATCH((CUADRO!F$4&amp;$E214),'Hoja de Trabajo para listado'!$DE$151:$DG$151,0)),0)+IFERROR(INDEX('Hoja de Trabajo para listado'!$CD$155:$DC$1048576,MATCH($A214,'Hoja de Trabajo para listado'!$CD$155:$CD$1048576,0),MATCH((CUADRO!F$4&amp;$E214),'Hoja de Trabajo para listado'!$CD$151:$DC$151,0)),0)</f>
        <v>0</v>
      </c>
      <c r="G214" s="245">
        <f ca="1">+IFERROR(INDEX('Hoja de Trabajo para listado'!$A$155:$Z$1048576,MATCH($A214,'Hoja de Trabajo para listado'!$A$155:$A$1048576,0),MATCH((CUADRO!G$4&amp;$E214),'Hoja de Trabajo para listado'!$A$151:$Z$151,0)),0)+IFERROR(INDEX('Hoja de Trabajo para listado'!$AB$155:$BA$1048576,MATCH($A214,'Hoja de Trabajo para listado'!$AB$155:$AB$1048576,0),MATCH((CUADRO!G$4&amp;$E214),'Hoja de Trabajo para listado'!$AB$151:$BA$151,0)),0)+IFERROR(INDEX('Hoja de Trabajo para listado'!$BC$155:$CB$1048576,MATCH($A214,'Hoja de Trabajo para listado'!$BC$155:$BC$1048576,0),MATCH((CUADRO!G$4&amp;$E214),'Hoja de Trabajo para listado'!$BC$151:$CB$151,0)),0)+IFERROR(INDEX('Hoja de Trabajo para listado'!$DE$153:$DG$274,MATCH($A214,'Hoja de Trabajo para listado'!$DE$153:$DE$1048576,0),MATCH((CUADRO!G$4&amp;$E214),'Hoja de Trabajo para listado'!$DE$151:$DG$151,0)),0)+IFERROR(INDEX('Hoja de Trabajo para listado'!$CD$155:$DC$1048576,MATCH($A214,'Hoja de Trabajo para listado'!$CD$155:$CD$1048576,0),MATCH((CUADRO!G$4&amp;$E214),'Hoja de Trabajo para listado'!$CD$151:$DC$151,0)),0)</f>
        <v>0</v>
      </c>
      <c r="H214" s="245">
        <f ca="1">+IFERROR(INDEX('Hoja de Trabajo para listado'!$A$155:$Z$1048576,MATCH($A214,'Hoja de Trabajo para listado'!$A$155:$A$1048576,0),MATCH((CUADRO!H$4&amp;$E214),'Hoja de Trabajo para listado'!$A$151:$Z$151,0)),0)+IFERROR(INDEX('Hoja de Trabajo para listado'!$AB$155:$BA$1048576,MATCH($A214,'Hoja de Trabajo para listado'!$AB$155:$AB$1048576,0),MATCH((CUADRO!H$4&amp;$E214),'Hoja de Trabajo para listado'!$AB$151:$BA$151,0)),0)+IFERROR(INDEX('Hoja de Trabajo para listado'!$BC$155:$CB$1048576,MATCH($A214,'Hoja de Trabajo para listado'!$BC$155:$BC$1048576,0),MATCH((CUADRO!H$4&amp;$E214),'Hoja de Trabajo para listado'!$BC$151:$CB$151,0)),0)+IFERROR(INDEX('Hoja de Trabajo para listado'!$DE$153:$DG$274,MATCH($A214,'Hoja de Trabajo para listado'!$DE$153:$DE$1048576,0),MATCH((CUADRO!H$4&amp;$E214),'Hoja de Trabajo para listado'!$DE$151:$DG$151,0)),0)+IFERROR(INDEX('Hoja de Trabajo para listado'!$CD$155:$DC$1048576,MATCH($A214,'Hoja de Trabajo para listado'!$CD$155:$CD$1048576,0),MATCH((CUADRO!H$4&amp;$E214),'Hoja de Trabajo para listado'!$CD$151:$DC$151,0)),0)</f>
        <v>0</v>
      </c>
      <c r="I214" s="245">
        <f ca="1">+IFERROR(INDEX('Hoja de Trabajo para listado'!$A$155:$Z$1048576,MATCH($A214,'Hoja de Trabajo para listado'!$A$155:$A$1048576,0),MATCH((CUADRO!I$4&amp;$E214),'Hoja de Trabajo para listado'!$A$151:$Z$151,0)),0)+IFERROR(INDEX('Hoja de Trabajo para listado'!$AB$155:$BA$1048576,MATCH($A214,'Hoja de Trabajo para listado'!$AB$155:$AB$1048576,0),MATCH((CUADRO!I$4&amp;$E214),'Hoja de Trabajo para listado'!$AB$151:$BA$151,0)),0)+IFERROR(INDEX('Hoja de Trabajo para listado'!$BC$155:$CB$1048576,MATCH($A214,'Hoja de Trabajo para listado'!$BC$155:$BC$1048576,0),MATCH((CUADRO!I$4&amp;$E214),'Hoja de Trabajo para listado'!$BC$151:$CB$151,0)),0)+IFERROR(INDEX('Hoja de Trabajo para listado'!$DE$153:$DG$274,MATCH($A214,'Hoja de Trabajo para listado'!$DE$153:$DE$1048576,0),MATCH((CUADRO!I$4&amp;$E214),'Hoja de Trabajo para listado'!$DE$151:$DG$151,0)),0)+IFERROR(INDEX('Hoja de Trabajo para listado'!$CD$155:$DC$1048576,MATCH($A214,'Hoja de Trabajo para listado'!$CD$155:$CD$1048576,0),MATCH((CUADRO!I$4&amp;$E214),'Hoja de Trabajo para listado'!$CD$151:$DC$151,0)),0)</f>
        <v>0</v>
      </c>
      <c r="J214" s="245">
        <f ca="1">+IFERROR(INDEX('Hoja de Trabajo para listado'!$A$155:$Z$1048576,MATCH($A214,'Hoja de Trabajo para listado'!$A$155:$A$1048576,0),MATCH((CUADRO!J$4&amp;$E214),'Hoja de Trabajo para listado'!$A$151:$Z$151,0)),0)+IFERROR(INDEX('Hoja de Trabajo para listado'!$AB$155:$BA$1048576,MATCH($A214,'Hoja de Trabajo para listado'!$AB$155:$AB$1048576,0),MATCH((CUADRO!J$4&amp;$E214),'Hoja de Trabajo para listado'!$AB$151:$BA$151,0)),0)+IFERROR(INDEX('Hoja de Trabajo para listado'!$BC$155:$CB$1048576,MATCH($A214,'Hoja de Trabajo para listado'!$BC$155:$BC$1048576,0),MATCH((CUADRO!J$4&amp;$E214),'Hoja de Trabajo para listado'!$BC$151:$CB$151,0)),0)+IFERROR(INDEX('Hoja de Trabajo para listado'!$DE$153:$DG$274,MATCH($A214,'Hoja de Trabajo para listado'!$DE$153:$DE$1048576,0),MATCH((CUADRO!J$4&amp;$E214),'Hoja de Trabajo para listado'!$DE$151:$DG$151,0)),0)+IFERROR(INDEX('Hoja de Trabajo para listado'!$CD$155:$DC$1048576,MATCH($A214,'Hoja de Trabajo para listado'!$CD$155:$CD$1048576,0),MATCH((CUADRO!J$4&amp;$E214),'Hoja de Trabajo para listado'!$CD$151:$DC$151,0)),0)</f>
        <v>13222.66</v>
      </c>
      <c r="K214" s="245">
        <f ca="1">+IFERROR(INDEX('Hoja de Trabajo para listado'!$A$155:$Z$1048576,MATCH($A214,'Hoja de Trabajo para listado'!$A$155:$A$1048576,0),MATCH((CUADRO!K$4&amp;$E214),'Hoja de Trabajo para listado'!$A$151:$Z$151,0)),0)+IFERROR(INDEX('Hoja de Trabajo para listado'!$AB$155:$BA$1048576,MATCH($A214,'Hoja de Trabajo para listado'!$AB$155:$AB$1048576,0),MATCH((CUADRO!K$4&amp;$E214),'Hoja de Trabajo para listado'!$AB$151:$BA$151,0)),0)+IFERROR(INDEX('Hoja de Trabajo para listado'!$BC$155:$CB$1048576,MATCH($A214,'Hoja de Trabajo para listado'!$BC$155:$BC$1048576,0),MATCH((CUADRO!K$4&amp;$E214),'Hoja de Trabajo para listado'!$BC$151:$CB$151,0)),0)+IFERROR(INDEX('Hoja de Trabajo para listado'!$DE$153:$DG$274,MATCH($A214,'Hoja de Trabajo para listado'!$DE$153:$DE$1048576,0),MATCH((CUADRO!K$4&amp;$E214),'Hoja de Trabajo para listado'!$DE$151:$DG$151,0)),0)+IFERROR(INDEX('Hoja de Trabajo para listado'!$CD$155:$DC$1048576,MATCH($A214,'Hoja de Trabajo para listado'!$CD$155:$CD$1048576,0),MATCH((CUADRO!K$4&amp;$E214),'Hoja de Trabajo para listado'!$CD$151:$DC$151,0)),0)</f>
        <v>0</v>
      </c>
      <c r="L214" s="245">
        <f ca="1">+IFERROR(INDEX('Hoja de Trabajo para listado'!$A$155:$Z$1048576,MATCH($A214,'Hoja de Trabajo para listado'!$A$155:$A$1048576,0),MATCH((CUADRO!L$4&amp;$E214),'Hoja de Trabajo para listado'!$A$151:$Z$151,0)),0)+IFERROR(INDEX('Hoja de Trabajo para listado'!$AB$155:$BA$1048576,MATCH($A214,'Hoja de Trabajo para listado'!$AB$155:$AB$1048576,0),MATCH((CUADRO!L$4&amp;$E214),'Hoja de Trabajo para listado'!$AB$151:$BA$151,0)),0)+IFERROR(INDEX('Hoja de Trabajo para listado'!$BC$155:$CB$1048576,MATCH($A214,'Hoja de Trabajo para listado'!$BC$155:$BC$1048576,0),MATCH((CUADRO!L$4&amp;$E214),'Hoja de Trabajo para listado'!$BC$151:$CB$151,0)),0)+IFERROR(INDEX('Hoja de Trabajo para listado'!$DE$153:$DG$274,MATCH($A214,'Hoja de Trabajo para listado'!$DE$153:$DE$1048576,0),MATCH((CUADRO!L$4&amp;$E214),'Hoja de Trabajo para listado'!$DE$151:$DG$151,0)),0)+IFERROR(INDEX('Hoja de Trabajo para listado'!$CD$155:$DC$1048576,MATCH($A214,'Hoja de Trabajo para listado'!$CD$155:$CD$1048576,0),MATCH((CUADRO!L$4&amp;$E214),'Hoja de Trabajo para listado'!$CD$151:$DC$151,0)),0)</f>
        <v>0</v>
      </c>
      <c r="M214" s="245">
        <f ca="1">+IFERROR(INDEX('Hoja de Trabajo para listado'!$A$155:$Z$1048576,MATCH($A214,'Hoja de Trabajo para listado'!$A$155:$A$1048576,0),MATCH((CUADRO!M$4&amp;$E214),'Hoja de Trabajo para listado'!$A$151:$Z$151,0)),0)+IFERROR(INDEX('Hoja de Trabajo para listado'!$AB$155:$BA$1048576,MATCH($A214,'Hoja de Trabajo para listado'!$AB$155:$AB$1048576,0),MATCH((CUADRO!M$4&amp;$E214),'Hoja de Trabajo para listado'!$AB$151:$BA$151,0)),0)+IFERROR(INDEX('Hoja de Trabajo para listado'!$BC$155:$CB$1048576,MATCH($A214,'Hoja de Trabajo para listado'!$BC$155:$BC$1048576,0),MATCH((CUADRO!M$4&amp;$E214),'Hoja de Trabajo para listado'!$BC$151:$CB$151,0)),0)+IFERROR(INDEX('Hoja de Trabajo para listado'!$DE$153:$DG$274,MATCH($A214,'Hoja de Trabajo para listado'!$DE$153:$DE$1048576,0),MATCH((CUADRO!M$4&amp;$E214),'Hoja de Trabajo para listado'!$DE$151:$DG$151,0)),0)+IFERROR(INDEX('Hoja de Trabajo para listado'!$CD$155:$DC$1048576,MATCH($A214,'Hoja de Trabajo para listado'!$CD$155:$CD$1048576,0),MATCH((CUADRO!M$4&amp;$E214),'Hoja de Trabajo para listado'!$CD$151:$DC$151,0)),0)</f>
        <v>0</v>
      </c>
      <c r="N214" s="245">
        <f ca="1">+IFERROR(INDEX('Hoja de Trabajo para listado'!$A$155:$Z$1048576,MATCH($A214,'Hoja de Trabajo para listado'!$A$155:$A$1048576,0),MATCH((CUADRO!N$4&amp;$E214),'Hoja de Trabajo para listado'!$A$151:$Z$151,0)),0)+IFERROR(INDEX('Hoja de Trabajo para listado'!$AB$155:$BA$1048576,MATCH($A214,'Hoja de Trabajo para listado'!$AB$155:$AB$1048576,0),MATCH((CUADRO!N$4&amp;$E214),'Hoja de Trabajo para listado'!$AB$151:$BA$151,0)),0)+IFERROR(INDEX('Hoja de Trabajo para listado'!$BC$155:$CB$1048576,MATCH($A214,'Hoja de Trabajo para listado'!$BC$155:$BC$1048576,0),MATCH((CUADRO!N$4&amp;$E214),'Hoja de Trabajo para listado'!$BC$151:$CB$151,0)),0)+IFERROR(INDEX('Hoja de Trabajo para listado'!$DE$153:$DG$274,MATCH($A214,'Hoja de Trabajo para listado'!$DE$153:$DE$1048576,0),MATCH((CUADRO!N$4&amp;$E214),'Hoja de Trabajo para listado'!$DE$151:$DG$151,0)),0)+IFERROR(INDEX('Hoja de Trabajo para listado'!$CD$155:$DC$1048576,MATCH($A214,'Hoja de Trabajo para listado'!$CD$155:$CD$1048576,0),MATCH((CUADRO!N$4&amp;$E214),'Hoja de Trabajo para listado'!$CD$151:$DC$151,0)),0)</f>
        <v>0</v>
      </c>
      <c r="O214" s="245">
        <f ca="1">+IFERROR(INDEX('Hoja de Trabajo para listado'!$A$155:$Z$1048576,MATCH($A214,'Hoja de Trabajo para listado'!$A$155:$A$1048576,0),MATCH((CUADRO!O$4&amp;$E214),'Hoja de Trabajo para listado'!$A$151:$Z$151,0)),0)+IFERROR(INDEX('Hoja de Trabajo para listado'!$AB$155:$BA$1048576,MATCH($A214,'Hoja de Trabajo para listado'!$AB$155:$AB$1048576,0),MATCH((CUADRO!O$4&amp;$E214),'Hoja de Trabajo para listado'!$AB$151:$BA$151,0)),0)+IFERROR(INDEX('Hoja de Trabajo para listado'!$BC$155:$CB$1048576,MATCH($A214,'Hoja de Trabajo para listado'!$BC$155:$BC$1048576,0),MATCH((CUADRO!O$4&amp;$E214),'Hoja de Trabajo para listado'!$BC$151:$CB$151,0)),0)+IFERROR(INDEX('Hoja de Trabajo para listado'!$DE$153:$DG$274,MATCH($A214,'Hoja de Trabajo para listado'!$DE$153:$DE$1048576,0),MATCH((CUADRO!O$4&amp;$E214),'Hoja de Trabajo para listado'!$DE$151:$DG$151,0)),0)+IFERROR(INDEX('Hoja de Trabajo para listado'!$CD$155:$DC$1048576,MATCH($A214,'Hoja de Trabajo para listado'!$CD$155:$CD$1048576,0),MATCH((CUADRO!O$4&amp;$E214),'Hoja de Trabajo para listado'!$CD$151:$DC$151,0)),0)</f>
        <v>0</v>
      </c>
      <c r="P214" s="245">
        <f ca="1">+IFERROR(INDEX('Hoja de Trabajo para listado'!$A$155:$Z$1048576,MATCH($A214,'Hoja de Trabajo para listado'!$A$155:$A$1048576,0),MATCH((CUADRO!P$4&amp;$E214),'Hoja de Trabajo para listado'!$A$151:$Z$151,0)),0)+IFERROR(INDEX('Hoja de Trabajo para listado'!$AB$155:$BA$1048576,MATCH($A214,'Hoja de Trabajo para listado'!$AB$155:$AB$1048576,0),MATCH((CUADRO!P$4&amp;$E214),'Hoja de Trabajo para listado'!$AB$151:$BA$151,0)),0)+IFERROR(INDEX('Hoja de Trabajo para listado'!$BC$155:$CB$1048576,MATCH($A214,'Hoja de Trabajo para listado'!$BC$155:$BC$1048576,0),MATCH((CUADRO!P$4&amp;$E214),'Hoja de Trabajo para listado'!$BC$151:$CB$151,0)),0)+IFERROR(INDEX('Hoja de Trabajo para listado'!$DE$153:$DG$274,MATCH($A214,'Hoja de Trabajo para listado'!$DE$153:$DE$1048576,0),MATCH((CUADRO!P$4&amp;$E214),'Hoja de Trabajo para listado'!$DE$151:$DG$151,0)),0)+IFERROR(INDEX('Hoja de Trabajo para listado'!$CD$155:$DC$1048576,MATCH($A214,'Hoja de Trabajo para listado'!$CD$155:$CD$1048576,0),MATCH((CUADRO!P$4&amp;$E214),'Hoja de Trabajo para listado'!$CD$151:$DC$151,0)),0)</f>
        <v>0</v>
      </c>
      <c r="Q214" s="245">
        <f ca="1">+IFERROR(INDEX('Hoja de Trabajo para listado'!$A$155:$Z$1048576,MATCH($A214,'Hoja de Trabajo para listado'!$A$155:$A$1048576,0),MATCH((CUADRO!Q$4&amp;$E214),'Hoja de Trabajo para listado'!$A$151:$Z$151,0)),0)+IFERROR(INDEX('Hoja de Trabajo para listado'!$AB$155:$BA$1048576,MATCH($A214,'Hoja de Trabajo para listado'!$AB$155:$AB$1048576,0),MATCH((CUADRO!Q$4&amp;$E214),'Hoja de Trabajo para listado'!$AB$151:$BA$151,0)),0)+IFERROR(INDEX('Hoja de Trabajo para listado'!$BC$155:$CB$1048576,MATCH($A214,'Hoja de Trabajo para listado'!$BC$155:$BC$1048576,0),MATCH((CUADRO!Q$4&amp;$E214),'Hoja de Trabajo para listado'!$BC$151:$CB$151,0)),0)+IFERROR(INDEX('Hoja de Trabajo para listado'!$DE$153:$DG$274,MATCH($A214,'Hoja de Trabajo para listado'!$DE$153:$DE$1048576,0),MATCH((CUADRO!Q$4&amp;$E214),'Hoja de Trabajo para listado'!$DE$151:$DG$151,0)),0)+IFERROR(INDEX('Hoja de Trabajo para listado'!$CD$155:$DC$1048576,MATCH($A214,'Hoja de Trabajo para listado'!$CD$155:$CD$1048576,0),MATCH((CUADRO!Q$4&amp;$E214),'Hoja de Trabajo para listado'!$CD$151:$DC$151,0)),0)</f>
        <v>0</v>
      </c>
      <c r="R214" s="245">
        <f t="shared" ca="1" si="9"/>
        <v>13222.66</v>
      </c>
      <c r="S214" s="245">
        <f ca="1">+R213+R214</f>
        <v>13222.66</v>
      </c>
      <c r="T214" s="243">
        <f ca="1">+S214</f>
        <v>13222.66</v>
      </c>
      <c r="U214" s="242">
        <f t="shared" si="10"/>
        <v>2</v>
      </c>
      <c r="V214" s="333" t="str">
        <f>+VLOOKUP(A214,bd_lista!$A$3:$E$592,5,FALSE)</f>
        <v>Instituciones Descentralizadas</v>
      </c>
      <c r="W214" s="388"/>
      <c r="X214" s="242">
        <f>+VLOOKUP(A214,[4]Sheet1!$A$13:$D$744,4,FALSE)</f>
        <v>16</v>
      </c>
      <c r="Y214" s="242" t="str">
        <f>+VLOOKUP(X214,bd_lista!$A$3:$C$592,3,FALSE)</f>
        <v>Ministerio de Educación</v>
      </c>
      <c r="Z214" s="292"/>
      <c r="AA214" s="320"/>
    </row>
    <row r="215" spans="1:27" ht="15" customHeight="1">
      <c r="A215" s="32">
        <v>298</v>
      </c>
      <c r="B215" s="392">
        <f>+A215</f>
        <v>298</v>
      </c>
      <c r="C215" s="247" t="str">
        <f>+VLOOKUP(A215,bd_lista!$A$3:$C$592,3,FALSE)</f>
        <v>Servicio Departamental de Riego - Chuquisaca</v>
      </c>
      <c r="D215" s="389" t="str">
        <f>+C215</f>
        <v>Servicio Departamental de Riego - Chuquisaca</v>
      </c>
      <c r="E215" s="247" t="s">
        <v>1304</v>
      </c>
      <c r="F215" s="243">
        <f ca="1">+IFERROR(INDEX('Hoja de Trabajo para listado'!$A$155:$Z$1048576,MATCH($A215,'Hoja de Trabajo para listado'!$A$155:$A$1048576,0),MATCH((CUADRO!F$4&amp;$E215),'Hoja de Trabajo para listado'!$A$151:$Z$151,0)),0)+IFERROR(INDEX('Hoja de Trabajo para listado'!$AB$155:$BA$1048576,MATCH($A215,'Hoja de Trabajo para listado'!$AB$155:$AB$1048576,0),MATCH((CUADRO!F$4&amp;$E215),'Hoja de Trabajo para listado'!$AB$151:$BA$151,0)),0)+IFERROR(INDEX('Hoja de Trabajo para listado'!$BC$155:$CB$1048576,MATCH($A215,'Hoja de Trabajo para listado'!$BC$155:$BC$1048576,0),MATCH((CUADRO!F$4&amp;$E215),'Hoja de Trabajo para listado'!$BC$151:$CB$151,0)),0)+IFERROR(INDEX('Hoja de Trabajo para listado'!$DE$153:$DG$274,MATCH($A215,'Hoja de Trabajo para listado'!$DE$153:$DE$1048576,0),MATCH((CUADRO!F$4&amp;$E215),'Hoja de Trabajo para listado'!$DE$151:$DG$151,0)),0)+IFERROR(INDEX('Hoja de Trabajo para listado'!$CD$155:$DC$1048576,MATCH($A215,'Hoja de Trabajo para listado'!$CD$155:$CD$1048576,0),MATCH((CUADRO!F$4&amp;$E215),'Hoja de Trabajo para listado'!$CD$151:$DC$151,0)),0)</f>
        <v>0</v>
      </c>
      <c r="G215" s="243">
        <f ca="1">+IFERROR(INDEX('Hoja de Trabajo para listado'!$A$155:$Z$1048576,MATCH($A215,'Hoja de Trabajo para listado'!$A$155:$A$1048576,0),MATCH((CUADRO!G$4&amp;$E215),'Hoja de Trabajo para listado'!$A$151:$Z$151,0)),0)+IFERROR(INDEX('Hoja de Trabajo para listado'!$AB$155:$BA$1048576,MATCH($A215,'Hoja de Trabajo para listado'!$AB$155:$AB$1048576,0),MATCH((CUADRO!G$4&amp;$E215),'Hoja de Trabajo para listado'!$AB$151:$BA$151,0)),0)+IFERROR(INDEX('Hoja de Trabajo para listado'!$BC$155:$CB$1048576,MATCH($A215,'Hoja de Trabajo para listado'!$BC$155:$BC$1048576,0),MATCH((CUADRO!G$4&amp;$E215),'Hoja de Trabajo para listado'!$BC$151:$CB$151,0)),0)+IFERROR(INDEX('Hoja de Trabajo para listado'!$DE$153:$DG$274,MATCH($A215,'Hoja de Trabajo para listado'!$DE$153:$DE$1048576,0),MATCH((CUADRO!G$4&amp;$E215),'Hoja de Trabajo para listado'!$DE$151:$DG$151,0)),0)+IFERROR(INDEX('Hoja de Trabajo para listado'!$CD$155:$DC$1048576,MATCH($A215,'Hoja de Trabajo para listado'!$CD$155:$CD$1048576,0),MATCH((CUADRO!G$4&amp;$E215),'Hoja de Trabajo para listado'!$CD$151:$DC$151,0)),0)</f>
        <v>0</v>
      </c>
      <c r="H215" s="243">
        <f ca="1">+IFERROR(INDEX('Hoja de Trabajo para listado'!$A$155:$Z$1048576,MATCH($A215,'Hoja de Trabajo para listado'!$A$155:$A$1048576,0),MATCH((CUADRO!H$4&amp;$E215),'Hoja de Trabajo para listado'!$A$151:$Z$151,0)),0)+IFERROR(INDEX('Hoja de Trabajo para listado'!$AB$155:$BA$1048576,MATCH($A215,'Hoja de Trabajo para listado'!$AB$155:$AB$1048576,0),MATCH((CUADRO!H$4&amp;$E215),'Hoja de Trabajo para listado'!$AB$151:$BA$151,0)),0)+IFERROR(INDEX('Hoja de Trabajo para listado'!$BC$155:$CB$1048576,MATCH($A215,'Hoja de Trabajo para listado'!$BC$155:$BC$1048576,0),MATCH((CUADRO!H$4&amp;$E215),'Hoja de Trabajo para listado'!$BC$151:$CB$151,0)),0)+IFERROR(INDEX('Hoja de Trabajo para listado'!$DE$153:$DG$274,MATCH($A215,'Hoja de Trabajo para listado'!$DE$153:$DE$1048576,0),MATCH((CUADRO!H$4&amp;$E215),'Hoja de Trabajo para listado'!$DE$151:$DG$151,0)),0)+IFERROR(INDEX('Hoja de Trabajo para listado'!$CD$155:$DC$1048576,MATCH($A215,'Hoja de Trabajo para listado'!$CD$155:$CD$1048576,0),MATCH((CUADRO!H$4&amp;$E215),'Hoja de Trabajo para listado'!$CD$151:$DC$151,0)),0)</f>
        <v>0</v>
      </c>
      <c r="I215" s="243">
        <f ca="1">+IFERROR(INDEX('Hoja de Trabajo para listado'!$A$155:$Z$1048576,MATCH($A215,'Hoja de Trabajo para listado'!$A$155:$A$1048576,0),MATCH((CUADRO!I$4&amp;$E215),'Hoja de Trabajo para listado'!$A$151:$Z$151,0)),0)+IFERROR(INDEX('Hoja de Trabajo para listado'!$AB$155:$BA$1048576,MATCH($A215,'Hoja de Trabajo para listado'!$AB$155:$AB$1048576,0),MATCH((CUADRO!I$4&amp;$E215),'Hoja de Trabajo para listado'!$AB$151:$BA$151,0)),0)+IFERROR(INDEX('Hoja de Trabajo para listado'!$BC$155:$CB$1048576,MATCH($A215,'Hoja de Trabajo para listado'!$BC$155:$BC$1048576,0),MATCH((CUADRO!I$4&amp;$E215),'Hoja de Trabajo para listado'!$BC$151:$CB$151,0)),0)+IFERROR(INDEX('Hoja de Trabajo para listado'!$DE$153:$DG$274,MATCH($A215,'Hoja de Trabajo para listado'!$DE$153:$DE$1048576,0),MATCH((CUADRO!I$4&amp;$E215),'Hoja de Trabajo para listado'!$DE$151:$DG$151,0)),0)+IFERROR(INDEX('Hoja de Trabajo para listado'!$CD$155:$DC$1048576,MATCH($A215,'Hoja de Trabajo para listado'!$CD$155:$CD$1048576,0),MATCH((CUADRO!I$4&amp;$E215),'Hoja de Trabajo para listado'!$CD$151:$DC$151,0)),0)</f>
        <v>0</v>
      </c>
      <c r="J215" s="243">
        <f ca="1">+IFERROR(INDEX('Hoja de Trabajo para listado'!$A$155:$Z$1048576,MATCH($A215,'Hoja de Trabajo para listado'!$A$155:$A$1048576,0),MATCH((CUADRO!J$4&amp;$E215),'Hoja de Trabajo para listado'!$A$151:$Z$151,0)),0)+IFERROR(INDEX('Hoja de Trabajo para listado'!$AB$155:$BA$1048576,MATCH($A215,'Hoja de Trabajo para listado'!$AB$155:$AB$1048576,0),MATCH((CUADRO!J$4&amp;$E215),'Hoja de Trabajo para listado'!$AB$151:$BA$151,0)),0)+IFERROR(INDEX('Hoja de Trabajo para listado'!$BC$155:$CB$1048576,MATCH($A215,'Hoja de Trabajo para listado'!$BC$155:$BC$1048576,0),MATCH((CUADRO!J$4&amp;$E215),'Hoja de Trabajo para listado'!$BC$151:$CB$151,0)),0)+IFERROR(INDEX('Hoja de Trabajo para listado'!$DE$153:$DG$274,MATCH($A215,'Hoja de Trabajo para listado'!$DE$153:$DE$1048576,0),MATCH((CUADRO!J$4&amp;$E215),'Hoja de Trabajo para listado'!$DE$151:$DG$151,0)),0)+IFERROR(INDEX('Hoja de Trabajo para listado'!$CD$155:$DC$1048576,MATCH($A215,'Hoja de Trabajo para listado'!$CD$155:$CD$1048576,0),MATCH((CUADRO!J$4&amp;$E215),'Hoja de Trabajo para listado'!$CD$151:$DC$151,0)),0)</f>
        <v>0</v>
      </c>
      <c r="K215" s="243">
        <f ca="1">+IFERROR(INDEX('Hoja de Trabajo para listado'!$A$155:$Z$1048576,MATCH($A215,'Hoja de Trabajo para listado'!$A$155:$A$1048576,0),MATCH((CUADRO!K$4&amp;$E215),'Hoja de Trabajo para listado'!$A$151:$Z$151,0)),0)+IFERROR(INDEX('Hoja de Trabajo para listado'!$AB$155:$BA$1048576,MATCH($A215,'Hoja de Trabajo para listado'!$AB$155:$AB$1048576,0),MATCH((CUADRO!K$4&amp;$E215),'Hoja de Trabajo para listado'!$AB$151:$BA$151,0)),0)+IFERROR(INDEX('Hoja de Trabajo para listado'!$BC$155:$CB$1048576,MATCH($A215,'Hoja de Trabajo para listado'!$BC$155:$BC$1048576,0),MATCH((CUADRO!K$4&amp;$E215),'Hoja de Trabajo para listado'!$BC$151:$CB$151,0)),0)+IFERROR(INDEX('Hoja de Trabajo para listado'!$DE$153:$DG$274,MATCH($A215,'Hoja de Trabajo para listado'!$DE$153:$DE$1048576,0),MATCH((CUADRO!K$4&amp;$E215),'Hoja de Trabajo para listado'!$DE$151:$DG$151,0)),0)+IFERROR(INDEX('Hoja de Trabajo para listado'!$CD$155:$DC$1048576,MATCH($A215,'Hoja de Trabajo para listado'!$CD$155:$CD$1048576,0),MATCH((CUADRO!K$4&amp;$E215),'Hoja de Trabajo para listado'!$CD$151:$DC$151,0)),0)</f>
        <v>0</v>
      </c>
      <c r="L215" s="243">
        <f ca="1">+IFERROR(INDEX('Hoja de Trabajo para listado'!$A$155:$Z$1048576,MATCH($A215,'Hoja de Trabajo para listado'!$A$155:$A$1048576,0),MATCH((CUADRO!L$4&amp;$E215),'Hoja de Trabajo para listado'!$A$151:$Z$151,0)),0)+IFERROR(INDEX('Hoja de Trabajo para listado'!$AB$155:$BA$1048576,MATCH($A215,'Hoja de Trabajo para listado'!$AB$155:$AB$1048576,0),MATCH((CUADRO!L$4&amp;$E215),'Hoja de Trabajo para listado'!$AB$151:$BA$151,0)),0)+IFERROR(INDEX('Hoja de Trabajo para listado'!$BC$155:$CB$1048576,MATCH($A215,'Hoja de Trabajo para listado'!$BC$155:$BC$1048576,0),MATCH((CUADRO!L$4&amp;$E215),'Hoja de Trabajo para listado'!$BC$151:$CB$151,0)),0)+IFERROR(INDEX('Hoja de Trabajo para listado'!$DE$153:$DG$274,MATCH($A215,'Hoja de Trabajo para listado'!$DE$153:$DE$1048576,0),MATCH((CUADRO!L$4&amp;$E215),'Hoja de Trabajo para listado'!$DE$151:$DG$151,0)),0)+IFERROR(INDEX('Hoja de Trabajo para listado'!$CD$155:$DC$1048576,MATCH($A215,'Hoja de Trabajo para listado'!$CD$155:$CD$1048576,0),MATCH((CUADRO!L$4&amp;$E215),'Hoja de Trabajo para listado'!$CD$151:$DC$151,0)),0)</f>
        <v>0</v>
      </c>
      <c r="M215" s="243">
        <f ca="1">+IFERROR(INDEX('Hoja de Trabajo para listado'!$A$155:$Z$1048576,MATCH($A215,'Hoja de Trabajo para listado'!$A$155:$A$1048576,0),MATCH((CUADRO!M$4&amp;$E215),'Hoja de Trabajo para listado'!$A$151:$Z$151,0)),0)+IFERROR(INDEX('Hoja de Trabajo para listado'!$AB$155:$BA$1048576,MATCH($A215,'Hoja de Trabajo para listado'!$AB$155:$AB$1048576,0),MATCH((CUADRO!M$4&amp;$E215),'Hoja de Trabajo para listado'!$AB$151:$BA$151,0)),0)+IFERROR(INDEX('Hoja de Trabajo para listado'!$BC$155:$CB$1048576,MATCH($A215,'Hoja de Trabajo para listado'!$BC$155:$BC$1048576,0),MATCH((CUADRO!M$4&amp;$E215),'Hoja de Trabajo para listado'!$BC$151:$CB$151,0)),0)+IFERROR(INDEX('Hoja de Trabajo para listado'!$DE$153:$DG$274,MATCH($A215,'Hoja de Trabajo para listado'!$DE$153:$DE$1048576,0),MATCH((CUADRO!M$4&amp;$E215),'Hoja de Trabajo para listado'!$DE$151:$DG$151,0)),0)+IFERROR(INDEX('Hoja de Trabajo para listado'!$CD$155:$DC$1048576,MATCH($A215,'Hoja de Trabajo para listado'!$CD$155:$CD$1048576,0),MATCH((CUADRO!M$4&amp;$E215),'Hoja de Trabajo para listado'!$CD$151:$DC$151,0)),0)</f>
        <v>0</v>
      </c>
      <c r="N215" s="243">
        <f ca="1">+IFERROR(INDEX('Hoja de Trabajo para listado'!$A$155:$Z$1048576,MATCH($A215,'Hoja de Trabajo para listado'!$A$155:$A$1048576,0),MATCH((CUADRO!N$4&amp;$E215),'Hoja de Trabajo para listado'!$A$151:$Z$151,0)),0)+IFERROR(INDEX('Hoja de Trabajo para listado'!$AB$155:$BA$1048576,MATCH($A215,'Hoja de Trabajo para listado'!$AB$155:$AB$1048576,0),MATCH((CUADRO!N$4&amp;$E215),'Hoja de Trabajo para listado'!$AB$151:$BA$151,0)),0)+IFERROR(INDEX('Hoja de Trabajo para listado'!$BC$155:$CB$1048576,MATCH($A215,'Hoja de Trabajo para listado'!$BC$155:$BC$1048576,0),MATCH((CUADRO!N$4&amp;$E215),'Hoja de Trabajo para listado'!$BC$151:$CB$151,0)),0)+IFERROR(INDEX('Hoja de Trabajo para listado'!$DE$153:$DG$274,MATCH($A215,'Hoja de Trabajo para listado'!$DE$153:$DE$1048576,0),MATCH((CUADRO!N$4&amp;$E215),'Hoja de Trabajo para listado'!$DE$151:$DG$151,0)),0)+IFERROR(INDEX('Hoja de Trabajo para listado'!$CD$155:$DC$1048576,MATCH($A215,'Hoja de Trabajo para listado'!$CD$155:$CD$1048576,0),MATCH((CUADRO!N$4&amp;$E215),'Hoja de Trabajo para listado'!$CD$151:$DC$151,0)),0)</f>
        <v>0</v>
      </c>
      <c r="O215" s="243">
        <f ca="1">+IFERROR(INDEX('Hoja de Trabajo para listado'!$A$155:$Z$1048576,MATCH($A215,'Hoja de Trabajo para listado'!$A$155:$A$1048576,0),MATCH((CUADRO!O$4&amp;$E215),'Hoja de Trabajo para listado'!$A$151:$Z$151,0)),0)+IFERROR(INDEX('Hoja de Trabajo para listado'!$AB$155:$BA$1048576,MATCH($A215,'Hoja de Trabajo para listado'!$AB$155:$AB$1048576,0),MATCH((CUADRO!O$4&amp;$E215),'Hoja de Trabajo para listado'!$AB$151:$BA$151,0)),0)+IFERROR(INDEX('Hoja de Trabajo para listado'!$BC$155:$CB$1048576,MATCH($A215,'Hoja de Trabajo para listado'!$BC$155:$BC$1048576,0),MATCH((CUADRO!O$4&amp;$E215),'Hoja de Trabajo para listado'!$BC$151:$CB$151,0)),0)+IFERROR(INDEX('Hoja de Trabajo para listado'!$DE$153:$DG$274,MATCH($A215,'Hoja de Trabajo para listado'!$DE$153:$DE$1048576,0),MATCH((CUADRO!O$4&amp;$E215),'Hoja de Trabajo para listado'!$DE$151:$DG$151,0)),0)+IFERROR(INDEX('Hoja de Trabajo para listado'!$CD$155:$DC$1048576,MATCH($A215,'Hoja de Trabajo para listado'!$CD$155:$CD$1048576,0),MATCH((CUADRO!O$4&amp;$E215),'Hoja de Trabajo para listado'!$CD$151:$DC$151,0)),0)</f>
        <v>0</v>
      </c>
      <c r="P215" s="243">
        <f ca="1">+IFERROR(INDEX('Hoja de Trabajo para listado'!$A$155:$Z$1048576,MATCH($A215,'Hoja de Trabajo para listado'!$A$155:$A$1048576,0),MATCH((CUADRO!P$4&amp;$E215),'Hoja de Trabajo para listado'!$A$151:$Z$151,0)),0)+IFERROR(INDEX('Hoja de Trabajo para listado'!$AB$155:$BA$1048576,MATCH($A215,'Hoja de Trabajo para listado'!$AB$155:$AB$1048576,0),MATCH((CUADRO!P$4&amp;$E215),'Hoja de Trabajo para listado'!$AB$151:$BA$151,0)),0)+IFERROR(INDEX('Hoja de Trabajo para listado'!$BC$155:$CB$1048576,MATCH($A215,'Hoja de Trabajo para listado'!$BC$155:$BC$1048576,0),MATCH((CUADRO!P$4&amp;$E215),'Hoja de Trabajo para listado'!$BC$151:$CB$151,0)),0)+IFERROR(INDEX('Hoja de Trabajo para listado'!$DE$153:$DG$274,MATCH($A215,'Hoja de Trabajo para listado'!$DE$153:$DE$1048576,0),MATCH((CUADRO!P$4&amp;$E215),'Hoja de Trabajo para listado'!$DE$151:$DG$151,0)),0)+IFERROR(INDEX('Hoja de Trabajo para listado'!$CD$155:$DC$1048576,MATCH($A215,'Hoja de Trabajo para listado'!$CD$155:$CD$1048576,0),MATCH((CUADRO!P$4&amp;$E215),'Hoja de Trabajo para listado'!$CD$151:$DC$151,0)),0)</f>
        <v>0</v>
      </c>
      <c r="Q215" s="243">
        <f ca="1">+IFERROR(INDEX('Hoja de Trabajo para listado'!$A$155:$Z$1048576,MATCH($A215,'Hoja de Trabajo para listado'!$A$155:$A$1048576,0),MATCH((CUADRO!Q$4&amp;$E215),'Hoja de Trabajo para listado'!$A$151:$Z$151,0)),0)+IFERROR(INDEX('Hoja de Trabajo para listado'!$AB$155:$BA$1048576,MATCH($A215,'Hoja de Trabajo para listado'!$AB$155:$AB$1048576,0),MATCH((CUADRO!Q$4&amp;$E215),'Hoja de Trabajo para listado'!$AB$151:$BA$151,0)),0)+IFERROR(INDEX('Hoja de Trabajo para listado'!$BC$155:$CB$1048576,MATCH($A215,'Hoja de Trabajo para listado'!$BC$155:$BC$1048576,0),MATCH((CUADRO!Q$4&amp;$E215),'Hoja de Trabajo para listado'!$BC$151:$CB$151,0)),0)+IFERROR(INDEX('Hoja de Trabajo para listado'!$DE$153:$DG$274,MATCH($A215,'Hoja de Trabajo para listado'!$DE$153:$DE$1048576,0),MATCH((CUADRO!Q$4&amp;$E215),'Hoja de Trabajo para listado'!$DE$151:$DG$151,0)),0)+IFERROR(INDEX('Hoja de Trabajo para listado'!$CD$155:$DC$1048576,MATCH($A215,'Hoja de Trabajo para listado'!$CD$155:$CD$1048576,0),MATCH((CUADRO!Q$4&amp;$E215),'Hoja de Trabajo para listado'!$CD$151:$DC$151,0)),0)</f>
        <v>0</v>
      </c>
      <c r="R215" s="243">
        <f t="shared" ca="1" si="9"/>
        <v>0</v>
      </c>
      <c r="S215" s="243"/>
      <c r="T215" s="243">
        <f ca="1">+T216</f>
        <v>125000</v>
      </c>
      <c r="U215" s="242">
        <f t="shared" si="10"/>
        <v>1</v>
      </c>
      <c r="V215" s="333" t="str">
        <f>+VLOOKUP(A215,bd_lista!$A$3:$E$592,5,FALSE)</f>
        <v>Instituciones Descentralizadas</v>
      </c>
      <c r="W215" s="387" t="str">
        <f>+V215</f>
        <v>Instituciones Descentralizadas</v>
      </c>
      <c r="X215" s="242">
        <f>+VLOOKUP(A215,[4]Sheet1!$A$13:$D$744,4,FALSE)</f>
        <v>86</v>
      </c>
      <c r="Y215" s="242" t="str">
        <f>+VLOOKUP(X215,bd_lista!$A$3:$C$592,3,FALSE)</f>
        <v>Ministerio de Medio Ambiente y Agua</v>
      </c>
      <c r="Z215" s="294">
        <f>+X215</f>
        <v>86</v>
      </c>
      <c r="AA215" s="295" t="str">
        <f>+Y215</f>
        <v>Ministerio de Medio Ambiente y Agua</v>
      </c>
    </row>
    <row r="216" spans="1:27" ht="15" customHeight="1">
      <c r="A216" s="32">
        <v>298</v>
      </c>
      <c r="B216" s="393"/>
      <c r="C216" s="333" t="str">
        <f>+VLOOKUP(A216,bd_lista!$A$3:$C$592,3,FALSE)</f>
        <v>Servicio Departamental de Riego - Chuquisaca</v>
      </c>
      <c r="D216" s="390"/>
      <c r="E216" s="333" t="s">
        <v>1305</v>
      </c>
      <c r="F216" s="245">
        <f ca="1">+IFERROR(INDEX('Hoja de Trabajo para listado'!$A$155:$Z$1048576,MATCH($A216,'Hoja de Trabajo para listado'!$A$155:$A$1048576,0),MATCH((CUADRO!F$4&amp;$E216),'Hoja de Trabajo para listado'!$A$151:$Z$151,0)),0)+IFERROR(INDEX('Hoja de Trabajo para listado'!$AB$155:$BA$1048576,MATCH($A216,'Hoja de Trabajo para listado'!$AB$155:$AB$1048576,0),MATCH((CUADRO!F$4&amp;$E216),'Hoja de Trabajo para listado'!$AB$151:$BA$151,0)),0)+IFERROR(INDEX('Hoja de Trabajo para listado'!$BC$155:$CB$1048576,MATCH($A216,'Hoja de Trabajo para listado'!$BC$155:$BC$1048576,0),MATCH((CUADRO!F$4&amp;$E216),'Hoja de Trabajo para listado'!$BC$151:$CB$151,0)),0)+IFERROR(INDEX('Hoja de Trabajo para listado'!$DE$153:$DG$274,MATCH($A216,'Hoja de Trabajo para listado'!$DE$153:$DE$1048576,0),MATCH((CUADRO!F$4&amp;$E216),'Hoja de Trabajo para listado'!$DE$151:$DG$151,0)),0)+IFERROR(INDEX('Hoja de Trabajo para listado'!$CD$155:$DC$1048576,MATCH($A216,'Hoja de Trabajo para listado'!$CD$155:$CD$1048576,0),MATCH((CUADRO!F$4&amp;$E216),'Hoja de Trabajo para listado'!$CD$151:$DC$151,0)),0)</f>
        <v>0</v>
      </c>
      <c r="G216" s="245">
        <f ca="1">+IFERROR(INDEX('Hoja de Trabajo para listado'!$A$155:$Z$1048576,MATCH($A216,'Hoja de Trabajo para listado'!$A$155:$A$1048576,0),MATCH((CUADRO!G$4&amp;$E216),'Hoja de Trabajo para listado'!$A$151:$Z$151,0)),0)+IFERROR(INDEX('Hoja de Trabajo para listado'!$AB$155:$BA$1048576,MATCH($A216,'Hoja de Trabajo para listado'!$AB$155:$AB$1048576,0),MATCH((CUADRO!G$4&amp;$E216),'Hoja de Trabajo para listado'!$AB$151:$BA$151,0)),0)+IFERROR(INDEX('Hoja de Trabajo para listado'!$BC$155:$CB$1048576,MATCH($A216,'Hoja de Trabajo para listado'!$BC$155:$BC$1048576,0),MATCH((CUADRO!G$4&amp;$E216),'Hoja de Trabajo para listado'!$BC$151:$CB$151,0)),0)+IFERROR(INDEX('Hoja de Trabajo para listado'!$DE$153:$DG$274,MATCH($A216,'Hoja de Trabajo para listado'!$DE$153:$DE$1048576,0),MATCH((CUADRO!G$4&amp;$E216),'Hoja de Trabajo para listado'!$DE$151:$DG$151,0)),0)+IFERROR(INDEX('Hoja de Trabajo para listado'!$CD$155:$DC$1048576,MATCH($A216,'Hoja de Trabajo para listado'!$CD$155:$CD$1048576,0),MATCH((CUADRO!G$4&amp;$E216),'Hoja de Trabajo para listado'!$CD$151:$DC$151,0)),0)</f>
        <v>0</v>
      </c>
      <c r="H216" s="245">
        <f ca="1">+IFERROR(INDEX('Hoja de Trabajo para listado'!$A$155:$Z$1048576,MATCH($A216,'Hoja de Trabajo para listado'!$A$155:$A$1048576,0),MATCH((CUADRO!H$4&amp;$E216),'Hoja de Trabajo para listado'!$A$151:$Z$151,0)),0)+IFERROR(INDEX('Hoja de Trabajo para listado'!$AB$155:$BA$1048576,MATCH($A216,'Hoja de Trabajo para listado'!$AB$155:$AB$1048576,0),MATCH((CUADRO!H$4&amp;$E216),'Hoja de Trabajo para listado'!$AB$151:$BA$151,0)),0)+IFERROR(INDEX('Hoja de Trabajo para listado'!$BC$155:$CB$1048576,MATCH($A216,'Hoja de Trabajo para listado'!$BC$155:$BC$1048576,0),MATCH((CUADRO!H$4&amp;$E216),'Hoja de Trabajo para listado'!$BC$151:$CB$151,0)),0)+IFERROR(INDEX('Hoja de Trabajo para listado'!$DE$153:$DG$274,MATCH($A216,'Hoja de Trabajo para listado'!$DE$153:$DE$1048576,0),MATCH((CUADRO!H$4&amp;$E216),'Hoja de Trabajo para listado'!$DE$151:$DG$151,0)),0)+IFERROR(INDEX('Hoja de Trabajo para listado'!$CD$155:$DC$1048576,MATCH($A216,'Hoja de Trabajo para listado'!$CD$155:$CD$1048576,0),MATCH((CUADRO!H$4&amp;$E216),'Hoja de Trabajo para listado'!$CD$151:$DC$151,0)),0)</f>
        <v>0</v>
      </c>
      <c r="I216" s="245">
        <f ca="1">+IFERROR(INDEX('Hoja de Trabajo para listado'!$A$155:$Z$1048576,MATCH($A216,'Hoja de Trabajo para listado'!$A$155:$A$1048576,0),MATCH((CUADRO!I$4&amp;$E216),'Hoja de Trabajo para listado'!$A$151:$Z$151,0)),0)+IFERROR(INDEX('Hoja de Trabajo para listado'!$AB$155:$BA$1048576,MATCH($A216,'Hoja de Trabajo para listado'!$AB$155:$AB$1048576,0),MATCH((CUADRO!I$4&amp;$E216),'Hoja de Trabajo para listado'!$AB$151:$BA$151,0)),0)+IFERROR(INDEX('Hoja de Trabajo para listado'!$BC$155:$CB$1048576,MATCH($A216,'Hoja de Trabajo para listado'!$BC$155:$BC$1048576,0),MATCH((CUADRO!I$4&amp;$E216),'Hoja de Trabajo para listado'!$BC$151:$CB$151,0)),0)+IFERROR(INDEX('Hoja de Trabajo para listado'!$DE$153:$DG$274,MATCH($A216,'Hoja de Trabajo para listado'!$DE$153:$DE$1048576,0),MATCH((CUADRO!I$4&amp;$E216),'Hoja de Trabajo para listado'!$DE$151:$DG$151,0)),0)+IFERROR(INDEX('Hoja de Trabajo para listado'!$CD$155:$DC$1048576,MATCH($A216,'Hoja de Trabajo para listado'!$CD$155:$CD$1048576,0),MATCH((CUADRO!I$4&amp;$E216),'Hoja de Trabajo para listado'!$CD$151:$DC$151,0)),0)</f>
        <v>0</v>
      </c>
      <c r="J216" s="245">
        <f ca="1">+IFERROR(INDEX('Hoja de Trabajo para listado'!$A$155:$Z$1048576,MATCH($A216,'Hoja de Trabajo para listado'!$A$155:$A$1048576,0),MATCH((CUADRO!J$4&amp;$E216),'Hoja de Trabajo para listado'!$A$151:$Z$151,0)),0)+IFERROR(INDEX('Hoja de Trabajo para listado'!$AB$155:$BA$1048576,MATCH($A216,'Hoja de Trabajo para listado'!$AB$155:$AB$1048576,0),MATCH((CUADRO!J$4&amp;$E216),'Hoja de Trabajo para listado'!$AB$151:$BA$151,0)),0)+IFERROR(INDEX('Hoja de Trabajo para listado'!$BC$155:$CB$1048576,MATCH($A216,'Hoja de Trabajo para listado'!$BC$155:$BC$1048576,0),MATCH((CUADRO!J$4&amp;$E216),'Hoja de Trabajo para listado'!$BC$151:$CB$151,0)),0)+IFERROR(INDEX('Hoja de Trabajo para listado'!$DE$153:$DG$274,MATCH($A216,'Hoja de Trabajo para listado'!$DE$153:$DE$1048576,0),MATCH((CUADRO!J$4&amp;$E216),'Hoja de Trabajo para listado'!$DE$151:$DG$151,0)),0)+IFERROR(INDEX('Hoja de Trabajo para listado'!$CD$155:$DC$1048576,MATCH($A216,'Hoja de Trabajo para listado'!$CD$155:$CD$1048576,0),MATCH((CUADRO!J$4&amp;$E216),'Hoja de Trabajo para listado'!$CD$151:$DC$151,0)),0)</f>
        <v>125000</v>
      </c>
      <c r="K216" s="245">
        <f ca="1">+IFERROR(INDEX('Hoja de Trabajo para listado'!$A$155:$Z$1048576,MATCH($A216,'Hoja de Trabajo para listado'!$A$155:$A$1048576,0),MATCH((CUADRO!K$4&amp;$E216),'Hoja de Trabajo para listado'!$A$151:$Z$151,0)),0)+IFERROR(INDEX('Hoja de Trabajo para listado'!$AB$155:$BA$1048576,MATCH($A216,'Hoja de Trabajo para listado'!$AB$155:$AB$1048576,0),MATCH((CUADRO!K$4&amp;$E216),'Hoja de Trabajo para listado'!$AB$151:$BA$151,0)),0)+IFERROR(INDEX('Hoja de Trabajo para listado'!$BC$155:$CB$1048576,MATCH($A216,'Hoja de Trabajo para listado'!$BC$155:$BC$1048576,0),MATCH((CUADRO!K$4&amp;$E216),'Hoja de Trabajo para listado'!$BC$151:$CB$151,0)),0)+IFERROR(INDEX('Hoja de Trabajo para listado'!$DE$153:$DG$274,MATCH($A216,'Hoja de Trabajo para listado'!$DE$153:$DE$1048576,0),MATCH((CUADRO!K$4&amp;$E216),'Hoja de Trabajo para listado'!$DE$151:$DG$151,0)),0)+IFERROR(INDEX('Hoja de Trabajo para listado'!$CD$155:$DC$1048576,MATCH($A216,'Hoja de Trabajo para listado'!$CD$155:$CD$1048576,0),MATCH((CUADRO!K$4&amp;$E216),'Hoja de Trabajo para listado'!$CD$151:$DC$151,0)),0)</f>
        <v>0</v>
      </c>
      <c r="L216" s="245">
        <f ca="1">+IFERROR(INDEX('Hoja de Trabajo para listado'!$A$155:$Z$1048576,MATCH($A216,'Hoja de Trabajo para listado'!$A$155:$A$1048576,0),MATCH((CUADRO!L$4&amp;$E216),'Hoja de Trabajo para listado'!$A$151:$Z$151,0)),0)+IFERROR(INDEX('Hoja de Trabajo para listado'!$AB$155:$BA$1048576,MATCH($A216,'Hoja de Trabajo para listado'!$AB$155:$AB$1048576,0),MATCH((CUADRO!L$4&amp;$E216),'Hoja de Trabajo para listado'!$AB$151:$BA$151,0)),0)+IFERROR(INDEX('Hoja de Trabajo para listado'!$BC$155:$CB$1048576,MATCH($A216,'Hoja de Trabajo para listado'!$BC$155:$BC$1048576,0),MATCH((CUADRO!L$4&amp;$E216),'Hoja de Trabajo para listado'!$BC$151:$CB$151,0)),0)+IFERROR(INDEX('Hoja de Trabajo para listado'!$DE$153:$DG$274,MATCH($A216,'Hoja de Trabajo para listado'!$DE$153:$DE$1048576,0),MATCH((CUADRO!L$4&amp;$E216),'Hoja de Trabajo para listado'!$DE$151:$DG$151,0)),0)+IFERROR(INDEX('Hoja de Trabajo para listado'!$CD$155:$DC$1048576,MATCH($A216,'Hoja de Trabajo para listado'!$CD$155:$CD$1048576,0),MATCH((CUADRO!L$4&amp;$E216),'Hoja de Trabajo para listado'!$CD$151:$DC$151,0)),0)</f>
        <v>0</v>
      </c>
      <c r="M216" s="245">
        <f ca="1">+IFERROR(INDEX('Hoja de Trabajo para listado'!$A$155:$Z$1048576,MATCH($A216,'Hoja de Trabajo para listado'!$A$155:$A$1048576,0),MATCH((CUADRO!M$4&amp;$E216),'Hoja de Trabajo para listado'!$A$151:$Z$151,0)),0)+IFERROR(INDEX('Hoja de Trabajo para listado'!$AB$155:$BA$1048576,MATCH($A216,'Hoja de Trabajo para listado'!$AB$155:$AB$1048576,0),MATCH((CUADRO!M$4&amp;$E216),'Hoja de Trabajo para listado'!$AB$151:$BA$151,0)),0)+IFERROR(INDEX('Hoja de Trabajo para listado'!$BC$155:$CB$1048576,MATCH($A216,'Hoja de Trabajo para listado'!$BC$155:$BC$1048576,0),MATCH((CUADRO!M$4&amp;$E216),'Hoja de Trabajo para listado'!$BC$151:$CB$151,0)),0)+IFERROR(INDEX('Hoja de Trabajo para listado'!$DE$153:$DG$274,MATCH($A216,'Hoja de Trabajo para listado'!$DE$153:$DE$1048576,0),MATCH((CUADRO!M$4&amp;$E216),'Hoja de Trabajo para listado'!$DE$151:$DG$151,0)),0)+IFERROR(INDEX('Hoja de Trabajo para listado'!$CD$155:$DC$1048576,MATCH($A216,'Hoja de Trabajo para listado'!$CD$155:$CD$1048576,0),MATCH((CUADRO!M$4&amp;$E216),'Hoja de Trabajo para listado'!$CD$151:$DC$151,0)),0)</f>
        <v>0</v>
      </c>
      <c r="N216" s="245">
        <f ca="1">+IFERROR(INDEX('Hoja de Trabajo para listado'!$A$155:$Z$1048576,MATCH($A216,'Hoja de Trabajo para listado'!$A$155:$A$1048576,0),MATCH((CUADRO!N$4&amp;$E216),'Hoja de Trabajo para listado'!$A$151:$Z$151,0)),0)+IFERROR(INDEX('Hoja de Trabajo para listado'!$AB$155:$BA$1048576,MATCH($A216,'Hoja de Trabajo para listado'!$AB$155:$AB$1048576,0),MATCH((CUADRO!N$4&amp;$E216),'Hoja de Trabajo para listado'!$AB$151:$BA$151,0)),0)+IFERROR(INDEX('Hoja de Trabajo para listado'!$BC$155:$CB$1048576,MATCH($A216,'Hoja de Trabajo para listado'!$BC$155:$BC$1048576,0),MATCH((CUADRO!N$4&amp;$E216),'Hoja de Trabajo para listado'!$BC$151:$CB$151,0)),0)+IFERROR(INDEX('Hoja de Trabajo para listado'!$DE$153:$DG$274,MATCH($A216,'Hoja de Trabajo para listado'!$DE$153:$DE$1048576,0),MATCH((CUADRO!N$4&amp;$E216),'Hoja de Trabajo para listado'!$DE$151:$DG$151,0)),0)+IFERROR(INDEX('Hoja de Trabajo para listado'!$CD$155:$DC$1048576,MATCH($A216,'Hoja de Trabajo para listado'!$CD$155:$CD$1048576,0),MATCH((CUADRO!N$4&amp;$E216),'Hoja de Trabajo para listado'!$CD$151:$DC$151,0)),0)</f>
        <v>0</v>
      </c>
      <c r="O216" s="245">
        <f ca="1">+IFERROR(INDEX('Hoja de Trabajo para listado'!$A$155:$Z$1048576,MATCH($A216,'Hoja de Trabajo para listado'!$A$155:$A$1048576,0),MATCH((CUADRO!O$4&amp;$E216),'Hoja de Trabajo para listado'!$A$151:$Z$151,0)),0)+IFERROR(INDEX('Hoja de Trabajo para listado'!$AB$155:$BA$1048576,MATCH($A216,'Hoja de Trabajo para listado'!$AB$155:$AB$1048576,0),MATCH((CUADRO!O$4&amp;$E216),'Hoja de Trabajo para listado'!$AB$151:$BA$151,0)),0)+IFERROR(INDEX('Hoja de Trabajo para listado'!$BC$155:$CB$1048576,MATCH($A216,'Hoja de Trabajo para listado'!$BC$155:$BC$1048576,0),MATCH((CUADRO!O$4&amp;$E216),'Hoja de Trabajo para listado'!$BC$151:$CB$151,0)),0)+IFERROR(INDEX('Hoja de Trabajo para listado'!$DE$153:$DG$274,MATCH($A216,'Hoja de Trabajo para listado'!$DE$153:$DE$1048576,0),MATCH((CUADRO!O$4&amp;$E216),'Hoja de Trabajo para listado'!$DE$151:$DG$151,0)),0)+IFERROR(INDEX('Hoja de Trabajo para listado'!$CD$155:$DC$1048576,MATCH($A216,'Hoja de Trabajo para listado'!$CD$155:$CD$1048576,0),MATCH((CUADRO!O$4&amp;$E216),'Hoja de Trabajo para listado'!$CD$151:$DC$151,0)),0)</f>
        <v>0</v>
      </c>
      <c r="P216" s="245">
        <f ca="1">+IFERROR(INDEX('Hoja de Trabajo para listado'!$A$155:$Z$1048576,MATCH($A216,'Hoja de Trabajo para listado'!$A$155:$A$1048576,0),MATCH((CUADRO!P$4&amp;$E216),'Hoja de Trabajo para listado'!$A$151:$Z$151,0)),0)+IFERROR(INDEX('Hoja de Trabajo para listado'!$AB$155:$BA$1048576,MATCH($A216,'Hoja de Trabajo para listado'!$AB$155:$AB$1048576,0),MATCH((CUADRO!P$4&amp;$E216),'Hoja de Trabajo para listado'!$AB$151:$BA$151,0)),0)+IFERROR(INDEX('Hoja de Trabajo para listado'!$BC$155:$CB$1048576,MATCH($A216,'Hoja de Trabajo para listado'!$BC$155:$BC$1048576,0),MATCH((CUADRO!P$4&amp;$E216),'Hoja de Trabajo para listado'!$BC$151:$CB$151,0)),0)+IFERROR(INDEX('Hoja de Trabajo para listado'!$DE$153:$DG$274,MATCH($A216,'Hoja de Trabajo para listado'!$DE$153:$DE$1048576,0),MATCH((CUADRO!P$4&amp;$E216),'Hoja de Trabajo para listado'!$DE$151:$DG$151,0)),0)+IFERROR(INDEX('Hoja de Trabajo para listado'!$CD$155:$DC$1048576,MATCH($A216,'Hoja de Trabajo para listado'!$CD$155:$CD$1048576,0),MATCH((CUADRO!P$4&amp;$E216),'Hoja de Trabajo para listado'!$CD$151:$DC$151,0)),0)</f>
        <v>0</v>
      </c>
      <c r="Q216" s="245">
        <f ca="1">+IFERROR(INDEX('Hoja de Trabajo para listado'!$A$155:$Z$1048576,MATCH($A216,'Hoja de Trabajo para listado'!$A$155:$A$1048576,0),MATCH((CUADRO!Q$4&amp;$E216),'Hoja de Trabajo para listado'!$A$151:$Z$151,0)),0)+IFERROR(INDEX('Hoja de Trabajo para listado'!$AB$155:$BA$1048576,MATCH($A216,'Hoja de Trabajo para listado'!$AB$155:$AB$1048576,0),MATCH((CUADRO!Q$4&amp;$E216),'Hoja de Trabajo para listado'!$AB$151:$BA$151,0)),0)+IFERROR(INDEX('Hoja de Trabajo para listado'!$BC$155:$CB$1048576,MATCH($A216,'Hoja de Trabajo para listado'!$BC$155:$BC$1048576,0),MATCH((CUADRO!Q$4&amp;$E216),'Hoja de Trabajo para listado'!$BC$151:$CB$151,0)),0)+IFERROR(INDEX('Hoja de Trabajo para listado'!$DE$153:$DG$274,MATCH($A216,'Hoja de Trabajo para listado'!$DE$153:$DE$1048576,0),MATCH((CUADRO!Q$4&amp;$E216),'Hoja de Trabajo para listado'!$DE$151:$DG$151,0)),0)+IFERROR(INDEX('Hoja de Trabajo para listado'!$CD$155:$DC$1048576,MATCH($A216,'Hoja de Trabajo para listado'!$CD$155:$CD$1048576,0),MATCH((CUADRO!Q$4&amp;$E216),'Hoja de Trabajo para listado'!$CD$151:$DC$151,0)),0)</f>
        <v>0</v>
      </c>
      <c r="R216" s="245">
        <f t="shared" ca="1" si="9"/>
        <v>125000</v>
      </c>
      <c r="S216" s="245">
        <f ca="1">+R215+R216</f>
        <v>125000</v>
      </c>
      <c r="T216" s="245">
        <f ca="1">+S216</f>
        <v>125000</v>
      </c>
      <c r="U216" s="244">
        <f t="shared" si="10"/>
        <v>2</v>
      </c>
      <c r="V216" s="333" t="str">
        <f>+VLOOKUP(A216,bd_lista!$A$3:$E$592,5,FALSE)</f>
        <v>Instituciones Descentralizadas</v>
      </c>
      <c r="W216" s="388"/>
      <c r="X216" s="242">
        <f>+VLOOKUP(A216,[4]Sheet1!$A$13:$D$744,4,FALSE)</f>
        <v>86</v>
      </c>
      <c r="Y216" s="242" t="str">
        <f>+VLOOKUP(X216,bd_lista!$A$3:$C$592,3,FALSE)</f>
        <v>Ministerio de Medio Ambiente y Agua</v>
      </c>
      <c r="Z216" s="292"/>
      <c r="AA216" s="293"/>
    </row>
    <row r="217" spans="1:27" ht="15" customHeight="1">
      <c r="A217" s="251">
        <v>299</v>
      </c>
      <c r="B217" s="392">
        <f>+A217</f>
        <v>299</v>
      </c>
      <c r="C217" s="247" t="str">
        <f>+VLOOKUP(A217,bd_lista!$A$3:$C$592,3,FALSE)</f>
        <v>Servicio Departamental de Riego - La Paz</v>
      </c>
      <c r="D217" s="389" t="str">
        <f>+C217</f>
        <v>Servicio Departamental de Riego - La Paz</v>
      </c>
      <c r="E217" s="247" t="s">
        <v>1304</v>
      </c>
      <c r="F217" s="243">
        <f ca="1">+IFERROR(INDEX('Hoja de Trabajo para listado'!$A$155:$Z$1048576,MATCH($A217,'Hoja de Trabajo para listado'!$A$155:$A$1048576,0),MATCH((CUADRO!F$4&amp;$E217),'Hoja de Trabajo para listado'!$A$151:$Z$151,0)),0)+IFERROR(INDEX('Hoja de Trabajo para listado'!$AB$155:$BA$1048576,MATCH($A217,'Hoja de Trabajo para listado'!$AB$155:$AB$1048576,0),MATCH((CUADRO!F$4&amp;$E217),'Hoja de Trabajo para listado'!$AB$151:$BA$151,0)),0)+IFERROR(INDEX('Hoja de Trabajo para listado'!$BC$155:$CB$1048576,MATCH($A217,'Hoja de Trabajo para listado'!$BC$155:$BC$1048576,0),MATCH((CUADRO!F$4&amp;$E217),'Hoja de Trabajo para listado'!$BC$151:$CB$151,0)),0)+IFERROR(INDEX('Hoja de Trabajo para listado'!$DE$153:$DG$274,MATCH($A217,'Hoja de Trabajo para listado'!$DE$153:$DE$1048576,0),MATCH((CUADRO!F$4&amp;$E217),'Hoja de Trabajo para listado'!$DE$151:$DG$151,0)),0)+IFERROR(INDEX('Hoja de Trabajo para listado'!$CD$155:$DC$1048576,MATCH($A217,'Hoja de Trabajo para listado'!$CD$155:$CD$1048576,0),MATCH((CUADRO!F$4&amp;$E217),'Hoja de Trabajo para listado'!$CD$151:$DC$151,0)),0)</f>
        <v>0</v>
      </c>
      <c r="G217" s="243">
        <f ca="1">+IFERROR(INDEX('Hoja de Trabajo para listado'!$A$155:$Z$1048576,MATCH($A217,'Hoja de Trabajo para listado'!$A$155:$A$1048576,0),MATCH((CUADRO!G$4&amp;$E217),'Hoja de Trabajo para listado'!$A$151:$Z$151,0)),0)+IFERROR(INDEX('Hoja de Trabajo para listado'!$AB$155:$BA$1048576,MATCH($A217,'Hoja de Trabajo para listado'!$AB$155:$AB$1048576,0),MATCH((CUADRO!G$4&amp;$E217),'Hoja de Trabajo para listado'!$AB$151:$BA$151,0)),0)+IFERROR(INDEX('Hoja de Trabajo para listado'!$BC$155:$CB$1048576,MATCH($A217,'Hoja de Trabajo para listado'!$BC$155:$BC$1048576,0),MATCH((CUADRO!G$4&amp;$E217),'Hoja de Trabajo para listado'!$BC$151:$CB$151,0)),0)+IFERROR(INDEX('Hoja de Trabajo para listado'!$DE$153:$DG$274,MATCH($A217,'Hoja de Trabajo para listado'!$DE$153:$DE$1048576,0),MATCH((CUADRO!G$4&amp;$E217),'Hoja de Trabajo para listado'!$DE$151:$DG$151,0)),0)+IFERROR(INDEX('Hoja de Trabajo para listado'!$CD$155:$DC$1048576,MATCH($A217,'Hoja de Trabajo para listado'!$CD$155:$CD$1048576,0),MATCH((CUADRO!G$4&amp;$E217),'Hoja de Trabajo para listado'!$CD$151:$DC$151,0)),0)</f>
        <v>0</v>
      </c>
      <c r="H217" s="243">
        <f ca="1">+IFERROR(INDEX('Hoja de Trabajo para listado'!$A$155:$Z$1048576,MATCH($A217,'Hoja de Trabajo para listado'!$A$155:$A$1048576,0),MATCH((CUADRO!H$4&amp;$E217),'Hoja de Trabajo para listado'!$A$151:$Z$151,0)),0)+IFERROR(INDEX('Hoja de Trabajo para listado'!$AB$155:$BA$1048576,MATCH($A217,'Hoja de Trabajo para listado'!$AB$155:$AB$1048576,0),MATCH((CUADRO!H$4&amp;$E217),'Hoja de Trabajo para listado'!$AB$151:$BA$151,0)),0)+IFERROR(INDEX('Hoja de Trabajo para listado'!$BC$155:$CB$1048576,MATCH($A217,'Hoja de Trabajo para listado'!$BC$155:$BC$1048576,0),MATCH((CUADRO!H$4&amp;$E217),'Hoja de Trabajo para listado'!$BC$151:$CB$151,0)),0)+IFERROR(INDEX('Hoja de Trabajo para listado'!$DE$153:$DG$274,MATCH($A217,'Hoja de Trabajo para listado'!$DE$153:$DE$1048576,0),MATCH((CUADRO!H$4&amp;$E217),'Hoja de Trabajo para listado'!$DE$151:$DG$151,0)),0)+IFERROR(INDEX('Hoja de Trabajo para listado'!$CD$155:$DC$1048576,MATCH($A217,'Hoja de Trabajo para listado'!$CD$155:$CD$1048576,0),MATCH((CUADRO!H$4&amp;$E217),'Hoja de Trabajo para listado'!$CD$151:$DC$151,0)),0)</f>
        <v>0</v>
      </c>
      <c r="I217" s="243">
        <f ca="1">+IFERROR(INDEX('Hoja de Trabajo para listado'!$A$155:$Z$1048576,MATCH($A217,'Hoja de Trabajo para listado'!$A$155:$A$1048576,0),MATCH((CUADRO!I$4&amp;$E217),'Hoja de Trabajo para listado'!$A$151:$Z$151,0)),0)+IFERROR(INDEX('Hoja de Trabajo para listado'!$AB$155:$BA$1048576,MATCH($A217,'Hoja de Trabajo para listado'!$AB$155:$AB$1048576,0),MATCH((CUADRO!I$4&amp;$E217),'Hoja de Trabajo para listado'!$AB$151:$BA$151,0)),0)+IFERROR(INDEX('Hoja de Trabajo para listado'!$BC$155:$CB$1048576,MATCH($A217,'Hoja de Trabajo para listado'!$BC$155:$BC$1048576,0),MATCH((CUADRO!I$4&amp;$E217),'Hoja de Trabajo para listado'!$BC$151:$CB$151,0)),0)+IFERROR(INDEX('Hoja de Trabajo para listado'!$DE$153:$DG$274,MATCH($A217,'Hoja de Trabajo para listado'!$DE$153:$DE$1048576,0),MATCH((CUADRO!I$4&amp;$E217),'Hoja de Trabajo para listado'!$DE$151:$DG$151,0)),0)+IFERROR(INDEX('Hoja de Trabajo para listado'!$CD$155:$DC$1048576,MATCH($A217,'Hoja de Trabajo para listado'!$CD$155:$CD$1048576,0),MATCH((CUADRO!I$4&amp;$E217),'Hoja de Trabajo para listado'!$CD$151:$DC$151,0)),0)</f>
        <v>0</v>
      </c>
      <c r="J217" s="243">
        <f ca="1">+IFERROR(INDEX('Hoja de Trabajo para listado'!$A$155:$Z$1048576,MATCH($A217,'Hoja de Trabajo para listado'!$A$155:$A$1048576,0),MATCH((CUADRO!J$4&amp;$E217),'Hoja de Trabajo para listado'!$A$151:$Z$151,0)),0)+IFERROR(INDEX('Hoja de Trabajo para listado'!$AB$155:$BA$1048576,MATCH($A217,'Hoja de Trabajo para listado'!$AB$155:$AB$1048576,0),MATCH((CUADRO!J$4&amp;$E217),'Hoja de Trabajo para listado'!$AB$151:$BA$151,0)),0)+IFERROR(INDEX('Hoja de Trabajo para listado'!$BC$155:$CB$1048576,MATCH($A217,'Hoja de Trabajo para listado'!$BC$155:$BC$1048576,0),MATCH((CUADRO!J$4&amp;$E217),'Hoja de Trabajo para listado'!$BC$151:$CB$151,0)),0)+IFERROR(INDEX('Hoja de Trabajo para listado'!$DE$153:$DG$274,MATCH($A217,'Hoja de Trabajo para listado'!$DE$153:$DE$1048576,0),MATCH((CUADRO!J$4&amp;$E217),'Hoja de Trabajo para listado'!$DE$151:$DG$151,0)),0)+IFERROR(INDEX('Hoja de Trabajo para listado'!$CD$155:$DC$1048576,MATCH($A217,'Hoja de Trabajo para listado'!$CD$155:$CD$1048576,0),MATCH((CUADRO!J$4&amp;$E217),'Hoja de Trabajo para listado'!$CD$151:$DC$151,0)),0)</f>
        <v>0</v>
      </c>
      <c r="K217" s="243">
        <f ca="1">+IFERROR(INDEX('Hoja de Trabajo para listado'!$A$155:$Z$1048576,MATCH($A217,'Hoja de Trabajo para listado'!$A$155:$A$1048576,0),MATCH((CUADRO!K$4&amp;$E217),'Hoja de Trabajo para listado'!$A$151:$Z$151,0)),0)+IFERROR(INDEX('Hoja de Trabajo para listado'!$AB$155:$BA$1048576,MATCH($A217,'Hoja de Trabajo para listado'!$AB$155:$AB$1048576,0),MATCH((CUADRO!K$4&amp;$E217),'Hoja de Trabajo para listado'!$AB$151:$BA$151,0)),0)+IFERROR(INDEX('Hoja de Trabajo para listado'!$BC$155:$CB$1048576,MATCH($A217,'Hoja de Trabajo para listado'!$BC$155:$BC$1048576,0),MATCH((CUADRO!K$4&amp;$E217),'Hoja de Trabajo para listado'!$BC$151:$CB$151,0)),0)+IFERROR(INDEX('Hoja de Trabajo para listado'!$DE$153:$DG$274,MATCH($A217,'Hoja de Trabajo para listado'!$DE$153:$DE$1048576,0),MATCH((CUADRO!K$4&amp;$E217),'Hoja de Trabajo para listado'!$DE$151:$DG$151,0)),0)+IFERROR(INDEX('Hoja de Trabajo para listado'!$CD$155:$DC$1048576,MATCH($A217,'Hoja de Trabajo para listado'!$CD$155:$CD$1048576,0),MATCH((CUADRO!K$4&amp;$E217),'Hoja de Trabajo para listado'!$CD$151:$DC$151,0)),0)</f>
        <v>0</v>
      </c>
      <c r="L217" s="243">
        <f ca="1">+IFERROR(INDEX('Hoja de Trabajo para listado'!$A$155:$Z$1048576,MATCH($A217,'Hoja de Trabajo para listado'!$A$155:$A$1048576,0),MATCH((CUADRO!L$4&amp;$E217),'Hoja de Trabajo para listado'!$A$151:$Z$151,0)),0)+IFERROR(INDEX('Hoja de Trabajo para listado'!$AB$155:$BA$1048576,MATCH($A217,'Hoja de Trabajo para listado'!$AB$155:$AB$1048576,0),MATCH((CUADRO!L$4&amp;$E217),'Hoja de Trabajo para listado'!$AB$151:$BA$151,0)),0)+IFERROR(INDEX('Hoja de Trabajo para listado'!$BC$155:$CB$1048576,MATCH($A217,'Hoja de Trabajo para listado'!$BC$155:$BC$1048576,0),MATCH((CUADRO!L$4&amp;$E217),'Hoja de Trabajo para listado'!$BC$151:$CB$151,0)),0)+IFERROR(INDEX('Hoja de Trabajo para listado'!$DE$153:$DG$274,MATCH($A217,'Hoja de Trabajo para listado'!$DE$153:$DE$1048576,0),MATCH((CUADRO!L$4&amp;$E217),'Hoja de Trabajo para listado'!$DE$151:$DG$151,0)),0)+IFERROR(INDEX('Hoja de Trabajo para listado'!$CD$155:$DC$1048576,MATCH($A217,'Hoja de Trabajo para listado'!$CD$155:$CD$1048576,0),MATCH((CUADRO!L$4&amp;$E217),'Hoja de Trabajo para listado'!$CD$151:$DC$151,0)),0)</f>
        <v>0</v>
      </c>
      <c r="M217" s="243">
        <f ca="1">+IFERROR(INDEX('Hoja de Trabajo para listado'!$A$155:$Z$1048576,MATCH($A217,'Hoja de Trabajo para listado'!$A$155:$A$1048576,0),MATCH((CUADRO!M$4&amp;$E217),'Hoja de Trabajo para listado'!$A$151:$Z$151,0)),0)+IFERROR(INDEX('Hoja de Trabajo para listado'!$AB$155:$BA$1048576,MATCH($A217,'Hoja de Trabajo para listado'!$AB$155:$AB$1048576,0),MATCH((CUADRO!M$4&amp;$E217),'Hoja de Trabajo para listado'!$AB$151:$BA$151,0)),0)+IFERROR(INDEX('Hoja de Trabajo para listado'!$BC$155:$CB$1048576,MATCH($A217,'Hoja de Trabajo para listado'!$BC$155:$BC$1048576,0),MATCH((CUADRO!M$4&amp;$E217),'Hoja de Trabajo para listado'!$BC$151:$CB$151,0)),0)+IFERROR(INDEX('Hoja de Trabajo para listado'!$DE$153:$DG$274,MATCH($A217,'Hoja de Trabajo para listado'!$DE$153:$DE$1048576,0),MATCH((CUADRO!M$4&amp;$E217),'Hoja de Trabajo para listado'!$DE$151:$DG$151,0)),0)+IFERROR(INDEX('Hoja de Trabajo para listado'!$CD$155:$DC$1048576,MATCH($A217,'Hoja de Trabajo para listado'!$CD$155:$CD$1048576,0),MATCH((CUADRO!M$4&amp;$E217),'Hoja de Trabajo para listado'!$CD$151:$DC$151,0)),0)</f>
        <v>0</v>
      </c>
      <c r="N217" s="243">
        <f ca="1">+IFERROR(INDEX('Hoja de Trabajo para listado'!$A$155:$Z$1048576,MATCH($A217,'Hoja de Trabajo para listado'!$A$155:$A$1048576,0),MATCH((CUADRO!N$4&amp;$E217),'Hoja de Trabajo para listado'!$A$151:$Z$151,0)),0)+IFERROR(INDEX('Hoja de Trabajo para listado'!$AB$155:$BA$1048576,MATCH($A217,'Hoja de Trabajo para listado'!$AB$155:$AB$1048576,0),MATCH((CUADRO!N$4&amp;$E217),'Hoja de Trabajo para listado'!$AB$151:$BA$151,0)),0)+IFERROR(INDEX('Hoja de Trabajo para listado'!$BC$155:$CB$1048576,MATCH($A217,'Hoja de Trabajo para listado'!$BC$155:$BC$1048576,0),MATCH((CUADRO!N$4&amp;$E217),'Hoja de Trabajo para listado'!$BC$151:$CB$151,0)),0)+IFERROR(INDEX('Hoja de Trabajo para listado'!$DE$153:$DG$274,MATCH($A217,'Hoja de Trabajo para listado'!$DE$153:$DE$1048576,0),MATCH((CUADRO!N$4&amp;$E217),'Hoja de Trabajo para listado'!$DE$151:$DG$151,0)),0)+IFERROR(INDEX('Hoja de Trabajo para listado'!$CD$155:$DC$1048576,MATCH($A217,'Hoja de Trabajo para listado'!$CD$155:$CD$1048576,0),MATCH((CUADRO!N$4&amp;$E217),'Hoja de Trabajo para listado'!$CD$151:$DC$151,0)),0)</f>
        <v>0</v>
      </c>
      <c r="O217" s="243">
        <f ca="1">+IFERROR(INDEX('Hoja de Trabajo para listado'!$A$155:$Z$1048576,MATCH($A217,'Hoja de Trabajo para listado'!$A$155:$A$1048576,0),MATCH((CUADRO!O$4&amp;$E217),'Hoja de Trabajo para listado'!$A$151:$Z$151,0)),0)+IFERROR(INDEX('Hoja de Trabajo para listado'!$AB$155:$BA$1048576,MATCH($A217,'Hoja de Trabajo para listado'!$AB$155:$AB$1048576,0),MATCH((CUADRO!O$4&amp;$E217),'Hoja de Trabajo para listado'!$AB$151:$BA$151,0)),0)+IFERROR(INDEX('Hoja de Trabajo para listado'!$BC$155:$CB$1048576,MATCH($A217,'Hoja de Trabajo para listado'!$BC$155:$BC$1048576,0),MATCH((CUADRO!O$4&amp;$E217),'Hoja de Trabajo para listado'!$BC$151:$CB$151,0)),0)+IFERROR(INDEX('Hoja de Trabajo para listado'!$DE$153:$DG$274,MATCH($A217,'Hoja de Trabajo para listado'!$DE$153:$DE$1048576,0),MATCH((CUADRO!O$4&amp;$E217),'Hoja de Trabajo para listado'!$DE$151:$DG$151,0)),0)+IFERROR(INDEX('Hoja de Trabajo para listado'!$CD$155:$DC$1048576,MATCH($A217,'Hoja de Trabajo para listado'!$CD$155:$CD$1048576,0),MATCH((CUADRO!O$4&amp;$E217),'Hoja de Trabajo para listado'!$CD$151:$DC$151,0)),0)</f>
        <v>0</v>
      </c>
      <c r="P217" s="243">
        <f ca="1">+IFERROR(INDEX('Hoja de Trabajo para listado'!$A$155:$Z$1048576,MATCH($A217,'Hoja de Trabajo para listado'!$A$155:$A$1048576,0),MATCH((CUADRO!P$4&amp;$E217),'Hoja de Trabajo para listado'!$A$151:$Z$151,0)),0)+IFERROR(INDEX('Hoja de Trabajo para listado'!$AB$155:$BA$1048576,MATCH($A217,'Hoja de Trabajo para listado'!$AB$155:$AB$1048576,0),MATCH((CUADRO!P$4&amp;$E217),'Hoja de Trabajo para listado'!$AB$151:$BA$151,0)),0)+IFERROR(INDEX('Hoja de Trabajo para listado'!$BC$155:$CB$1048576,MATCH($A217,'Hoja de Trabajo para listado'!$BC$155:$BC$1048576,0),MATCH((CUADRO!P$4&amp;$E217),'Hoja de Trabajo para listado'!$BC$151:$CB$151,0)),0)+IFERROR(INDEX('Hoja de Trabajo para listado'!$DE$153:$DG$274,MATCH($A217,'Hoja de Trabajo para listado'!$DE$153:$DE$1048576,0),MATCH((CUADRO!P$4&amp;$E217),'Hoja de Trabajo para listado'!$DE$151:$DG$151,0)),0)+IFERROR(INDEX('Hoja de Trabajo para listado'!$CD$155:$DC$1048576,MATCH($A217,'Hoja de Trabajo para listado'!$CD$155:$CD$1048576,0),MATCH((CUADRO!P$4&amp;$E217),'Hoja de Trabajo para listado'!$CD$151:$DC$151,0)),0)</f>
        <v>0</v>
      </c>
      <c r="Q217" s="243">
        <f ca="1">+IFERROR(INDEX('Hoja de Trabajo para listado'!$A$155:$Z$1048576,MATCH($A217,'Hoja de Trabajo para listado'!$A$155:$A$1048576,0),MATCH((CUADRO!Q$4&amp;$E217),'Hoja de Trabajo para listado'!$A$151:$Z$151,0)),0)+IFERROR(INDEX('Hoja de Trabajo para listado'!$AB$155:$BA$1048576,MATCH($A217,'Hoja de Trabajo para listado'!$AB$155:$AB$1048576,0),MATCH((CUADRO!Q$4&amp;$E217),'Hoja de Trabajo para listado'!$AB$151:$BA$151,0)),0)+IFERROR(INDEX('Hoja de Trabajo para listado'!$BC$155:$CB$1048576,MATCH($A217,'Hoja de Trabajo para listado'!$BC$155:$BC$1048576,0),MATCH((CUADRO!Q$4&amp;$E217),'Hoja de Trabajo para listado'!$BC$151:$CB$151,0)),0)+IFERROR(INDEX('Hoja de Trabajo para listado'!$DE$153:$DG$274,MATCH($A217,'Hoja de Trabajo para listado'!$DE$153:$DE$1048576,0),MATCH((CUADRO!Q$4&amp;$E217),'Hoja de Trabajo para listado'!$DE$151:$DG$151,0)),0)+IFERROR(INDEX('Hoja de Trabajo para listado'!$CD$155:$DC$1048576,MATCH($A217,'Hoja de Trabajo para listado'!$CD$155:$CD$1048576,0),MATCH((CUADRO!Q$4&amp;$E217),'Hoja de Trabajo para listado'!$CD$151:$DC$151,0)),0)</f>
        <v>0</v>
      </c>
      <c r="R217" s="243">
        <f t="shared" ca="1" si="9"/>
        <v>0</v>
      </c>
      <c r="S217" s="243"/>
      <c r="T217" s="243">
        <f ca="1">+T218</f>
        <v>19000</v>
      </c>
      <c r="U217" s="242">
        <f t="shared" si="10"/>
        <v>1</v>
      </c>
      <c r="V217" s="333" t="str">
        <f>+VLOOKUP(A217,bd_lista!$A$3:$E$592,5,FALSE)</f>
        <v>Instituciones Descentralizadas</v>
      </c>
      <c r="W217" s="387" t="str">
        <f>+V217</f>
        <v>Instituciones Descentralizadas</v>
      </c>
      <c r="X217" s="242">
        <f>+VLOOKUP(A217,[4]Sheet1!$A$13:$D$744,4,FALSE)</f>
        <v>86</v>
      </c>
      <c r="Y217" s="242" t="str">
        <f>+VLOOKUP(X217,bd_lista!$A$3:$C$592,3,FALSE)</f>
        <v>Ministerio de Medio Ambiente y Agua</v>
      </c>
      <c r="Z217" s="294">
        <f>+X217</f>
        <v>86</v>
      </c>
      <c r="AA217" s="295" t="str">
        <f>+Y217</f>
        <v>Ministerio de Medio Ambiente y Agua</v>
      </c>
    </row>
    <row r="218" spans="1:27" ht="15" customHeight="1">
      <c r="A218" s="32">
        <v>299</v>
      </c>
      <c r="B218" s="393"/>
      <c r="C218" s="333" t="str">
        <f>+VLOOKUP(A218,bd_lista!$A$3:$C$592,3,FALSE)</f>
        <v>Servicio Departamental de Riego - La Paz</v>
      </c>
      <c r="D218" s="390"/>
      <c r="E218" s="333" t="s">
        <v>1305</v>
      </c>
      <c r="F218" s="245">
        <f ca="1">+IFERROR(INDEX('Hoja de Trabajo para listado'!$A$155:$Z$1048576,MATCH($A218,'Hoja de Trabajo para listado'!$A$155:$A$1048576,0),MATCH((CUADRO!F$4&amp;$E218),'Hoja de Trabajo para listado'!$A$151:$Z$151,0)),0)+IFERROR(INDEX('Hoja de Trabajo para listado'!$AB$155:$BA$1048576,MATCH($A218,'Hoja de Trabajo para listado'!$AB$155:$AB$1048576,0),MATCH((CUADRO!F$4&amp;$E218),'Hoja de Trabajo para listado'!$AB$151:$BA$151,0)),0)+IFERROR(INDEX('Hoja de Trabajo para listado'!$BC$155:$CB$1048576,MATCH($A218,'Hoja de Trabajo para listado'!$BC$155:$BC$1048576,0),MATCH((CUADRO!F$4&amp;$E218),'Hoja de Trabajo para listado'!$BC$151:$CB$151,0)),0)+IFERROR(INDEX('Hoja de Trabajo para listado'!$DE$153:$DG$274,MATCH($A218,'Hoja de Trabajo para listado'!$DE$153:$DE$1048576,0),MATCH((CUADRO!F$4&amp;$E218),'Hoja de Trabajo para listado'!$DE$151:$DG$151,0)),0)+IFERROR(INDEX('Hoja de Trabajo para listado'!$CD$155:$DC$1048576,MATCH($A218,'Hoja de Trabajo para listado'!$CD$155:$CD$1048576,0),MATCH((CUADRO!F$4&amp;$E218),'Hoja de Trabajo para listado'!$CD$151:$DC$151,0)),0)</f>
        <v>0</v>
      </c>
      <c r="G218" s="245">
        <f ca="1">+IFERROR(INDEX('Hoja de Trabajo para listado'!$A$155:$Z$1048576,MATCH($A218,'Hoja de Trabajo para listado'!$A$155:$A$1048576,0),MATCH((CUADRO!G$4&amp;$E218),'Hoja de Trabajo para listado'!$A$151:$Z$151,0)),0)+IFERROR(INDEX('Hoja de Trabajo para listado'!$AB$155:$BA$1048576,MATCH($A218,'Hoja de Trabajo para listado'!$AB$155:$AB$1048576,0),MATCH((CUADRO!G$4&amp;$E218),'Hoja de Trabajo para listado'!$AB$151:$BA$151,0)),0)+IFERROR(INDEX('Hoja de Trabajo para listado'!$BC$155:$CB$1048576,MATCH($A218,'Hoja de Trabajo para listado'!$BC$155:$BC$1048576,0),MATCH((CUADRO!G$4&amp;$E218),'Hoja de Trabajo para listado'!$BC$151:$CB$151,0)),0)+IFERROR(INDEX('Hoja de Trabajo para listado'!$DE$153:$DG$274,MATCH($A218,'Hoja de Trabajo para listado'!$DE$153:$DE$1048576,0),MATCH((CUADRO!G$4&amp;$E218),'Hoja de Trabajo para listado'!$DE$151:$DG$151,0)),0)+IFERROR(INDEX('Hoja de Trabajo para listado'!$CD$155:$DC$1048576,MATCH($A218,'Hoja de Trabajo para listado'!$CD$155:$CD$1048576,0),MATCH((CUADRO!G$4&amp;$E218),'Hoja de Trabajo para listado'!$CD$151:$DC$151,0)),0)</f>
        <v>0</v>
      </c>
      <c r="H218" s="245">
        <f ca="1">+IFERROR(INDEX('Hoja de Trabajo para listado'!$A$155:$Z$1048576,MATCH($A218,'Hoja de Trabajo para listado'!$A$155:$A$1048576,0),MATCH((CUADRO!H$4&amp;$E218),'Hoja de Trabajo para listado'!$A$151:$Z$151,0)),0)+IFERROR(INDEX('Hoja de Trabajo para listado'!$AB$155:$BA$1048576,MATCH($A218,'Hoja de Trabajo para listado'!$AB$155:$AB$1048576,0),MATCH((CUADRO!H$4&amp;$E218),'Hoja de Trabajo para listado'!$AB$151:$BA$151,0)),0)+IFERROR(INDEX('Hoja de Trabajo para listado'!$BC$155:$CB$1048576,MATCH($A218,'Hoja de Trabajo para listado'!$BC$155:$BC$1048576,0),MATCH((CUADRO!H$4&amp;$E218),'Hoja de Trabajo para listado'!$BC$151:$CB$151,0)),0)+IFERROR(INDEX('Hoja de Trabajo para listado'!$DE$153:$DG$274,MATCH($A218,'Hoja de Trabajo para listado'!$DE$153:$DE$1048576,0),MATCH((CUADRO!H$4&amp;$E218),'Hoja de Trabajo para listado'!$DE$151:$DG$151,0)),0)+IFERROR(INDEX('Hoja de Trabajo para listado'!$CD$155:$DC$1048576,MATCH($A218,'Hoja de Trabajo para listado'!$CD$155:$CD$1048576,0),MATCH((CUADRO!H$4&amp;$E218),'Hoja de Trabajo para listado'!$CD$151:$DC$151,0)),0)</f>
        <v>0</v>
      </c>
      <c r="I218" s="245">
        <f ca="1">+IFERROR(INDEX('Hoja de Trabajo para listado'!$A$155:$Z$1048576,MATCH($A218,'Hoja de Trabajo para listado'!$A$155:$A$1048576,0),MATCH((CUADRO!I$4&amp;$E218),'Hoja de Trabajo para listado'!$A$151:$Z$151,0)),0)+IFERROR(INDEX('Hoja de Trabajo para listado'!$AB$155:$BA$1048576,MATCH($A218,'Hoja de Trabajo para listado'!$AB$155:$AB$1048576,0),MATCH((CUADRO!I$4&amp;$E218),'Hoja de Trabajo para listado'!$AB$151:$BA$151,0)),0)+IFERROR(INDEX('Hoja de Trabajo para listado'!$BC$155:$CB$1048576,MATCH($A218,'Hoja de Trabajo para listado'!$BC$155:$BC$1048576,0),MATCH((CUADRO!I$4&amp;$E218),'Hoja de Trabajo para listado'!$BC$151:$CB$151,0)),0)+IFERROR(INDEX('Hoja de Trabajo para listado'!$DE$153:$DG$274,MATCH($A218,'Hoja de Trabajo para listado'!$DE$153:$DE$1048576,0),MATCH((CUADRO!I$4&amp;$E218),'Hoja de Trabajo para listado'!$DE$151:$DG$151,0)),0)+IFERROR(INDEX('Hoja de Trabajo para listado'!$CD$155:$DC$1048576,MATCH($A218,'Hoja de Trabajo para listado'!$CD$155:$CD$1048576,0),MATCH((CUADRO!I$4&amp;$E218),'Hoja de Trabajo para listado'!$CD$151:$DC$151,0)),0)</f>
        <v>0</v>
      </c>
      <c r="J218" s="245">
        <f ca="1">+IFERROR(INDEX('Hoja de Trabajo para listado'!$A$155:$Z$1048576,MATCH($A218,'Hoja de Trabajo para listado'!$A$155:$A$1048576,0),MATCH((CUADRO!J$4&amp;$E218),'Hoja de Trabajo para listado'!$A$151:$Z$151,0)),0)+IFERROR(INDEX('Hoja de Trabajo para listado'!$AB$155:$BA$1048576,MATCH($A218,'Hoja de Trabajo para listado'!$AB$155:$AB$1048576,0),MATCH((CUADRO!J$4&amp;$E218),'Hoja de Trabajo para listado'!$AB$151:$BA$151,0)),0)+IFERROR(INDEX('Hoja de Trabajo para listado'!$BC$155:$CB$1048576,MATCH($A218,'Hoja de Trabajo para listado'!$BC$155:$BC$1048576,0),MATCH((CUADRO!J$4&amp;$E218),'Hoja de Trabajo para listado'!$BC$151:$CB$151,0)),0)+IFERROR(INDEX('Hoja de Trabajo para listado'!$DE$153:$DG$274,MATCH($A218,'Hoja de Trabajo para listado'!$DE$153:$DE$1048576,0),MATCH((CUADRO!J$4&amp;$E218),'Hoja de Trabajo para listado'!$DE$151:$DG$151,0)),0)+IFERROR(INDEX('Hoja de Trabajo para listado'!$CD$155:$DC$1048576,MATCH($A218,'Hoja de Trabajo para listado'!$CD$155:$CD$1048576,0),MATCH((CUADRO!J$4&amp;$E218),'Hoja de Trabajo para listado'!$CD$151:$DC$151,0)),0)</f>
        <v>19000</v>
      </c>
      <c r="K218" s="245">
        <f ca="1">+IFERROR(INDEX('Hoja de Trabajo para listado'!$A$155:$Z$1048576,MATCH($A218,'Hoja de Trabajo para listado'!$A$155:$A$1048576,0),MATCH((CUADRO!K$4&amp;$E218),'Hoja de Trabajo para listado'!$A$151:$Z$151,0)),0)+IFERROR(INDEX('Hoja de Trabajo para listado'!$AB$155:$BA$1048576,MATCH($A218,'Hoja de Trabajo para listado'!$AB$155:$AB$1048576,0),MATCH((CUADRO!K$4&amp;$E218),'Hoja de Trabajo para listado'!$AB$151:$BA$151,0)),0)+IFERROR(INDEX('Hoja de Trabajo para listado'!$BC$155:$CB$1048576,MATCH($A218,'Hoja de Trabajo para listado'!$BC$155:$BC$1048576,0),MATCH((CUADRO!K$4&amp;$E218),'Hoja de Trabajo para listado'!$BC$151:$CB$151,0)),0)+IFERROR(INDEX('Hoja de Trabajo para listado'!$DE$153:$DG$274,MATCH($A218,'Hoja de Trabajo para listado'!$DE$153:$DE$1048576,0),MATCH((CUADRO!K$4&amp;$E218),'Hoja de Trabajo para listado'!$DE$151:$DG$151,0)),0)+IFERROR(INDEX('Hoja de Trabajo para listado'!$CD$155:$DC$1048576,MATCH($A218,'Hoja de Trabajo para listado'!$CD$155:$CD$1048576,0),MATCH((CUADRO!K$4&amp;$E218),'Hoja de Trabajo para listado'!$CD$151:$DC$151,0)),0)</f>
        <v>0</v>
      </c>
      <c r="L218" s="245">
        <f ca="1">+IFERROR(INDEX('Hoja de Trabajo para listado'!$A$155:$Z$1048576,MATCH($A218,'Hoja de Trabajo para listado'!$A$155:$A$1048576,0),MATCH((CUADRO!L$4&amp;$E218),'Hoja de Trabajo para listado'!$A$151:$Z$151,0)),0)+IFERROR(INDEX('Hoja de Trabajo para listado'!$AB$155:$BA$1048576,MATCH($A218,'Hoja de Trabajo para listado'!$AB$155:$AB$1048576,0),MATCH((CUADRO!L$4&amp;$E218),'Hoja de Trabajo para listado'!$AB$151:$BA$151,0)),0)+IFERROR(INDEX('Hoja de Trabajo para listado'!$BC$155:$CB$1048576,MATCH($A218,'Hoja de Trabajo para listado'!$BC$155:$BC$1048576,0),MATCH((CUADRO!L$4&amp;$E218),'Hoja de Trabajo para listado'!$BC$151:$CB$151,0)),0)+IFERROR(INDEX('Hoja de Trabajo para listado'!$DE$153:$DG$274,MATCH($A218,'Hoja de Trabajo para listado'!$DE$153:$DE$1048576,0),MATCH((CUADRO!L$4&amp;$E218),'Hoja de Trabajo para listado'!$DE$151:$DG$151,0)),0)+IFERROR(INDEX('Hoja de Trabajo para listado'!$CD$155:$DC$1048576,MATCH($A218,'Hoja de Trabajo para listado'!$CD$155:$CD$1048576,0),MATCH((CUADRO!L$4&amp;$E218),'Hoja de Trabajo para listado'!$CD$151:$DC$151,0)),0)</f>
        <v>0</v>
      </c>
      <c r="M218" s="245">
        <f ca="1">+IFERROR(INDEX('Hoja de Trabajo para listado'!$A$155:$Z$1048576,MATCH($A218,'Hoja de Trabajo para listado'!$A$155:$A$1048576,0),MATCH((CUADRO!M$4&amp;$E218),'Hoja de Trabajo para listado'!$A$151:$Z$151,0)),0)+IFERROR(INDEX('Hoja de Trabajo para listado'!$AB$155:$BA$1048576,MATCH($A218,'Hoja de Trabajo para listado'!$AB$155:$AB$1048576,0),MATCH((CUADRO!M$4&amp;$E218),'Hoja de Trabajo para listado'!$AB$151:$BA$151,0)),0)+IFERROR(INDEX('Hoja de Trabajo para listado'!$BC$155:$CB$1048576,MATCH($A218,'Hoja de Trabajo para listado'!$BC$155:$BC$1048576,0),MATCH((CUADRO!M$4&amp;$E218),'Hoja de Trabajo para listado'!$BC$151:$CB$151,0)),0)+IFERROR(INDEX('Hoja de Trabajo para listado'!$DE$153:$DG$274,MATCH($A218,'Hoja de Trabajo para listado'!$DE$153:$DE$1048576,0),MATCH((CUADRO!M$4&amp;$E218),'Hoja de Trabajo para listado'!$DE$151:$DG$151,0)),0)+IFERROR(INDEX('Hoja de Trabajo para listado'!$CD$155:$DC$1048576,MATCH($A218,'Hoja de Trabajo para listado'!$CD$155:$CD$1048576,0),MATCH((CUADRO!M$4&amp;$E218),'Hoja de Trabajo para listado'!$CD$151:$DC$151,0)),0)</f>
        <v>0</v>
      </c>
      <c r="N218" s="245">
        <f ca="1">+IFERROR(INDEX('Hoja de Trabajo para listado'!$A$155:$Z$1048576,MATCH($A218,'Hoja de Trabajo para listado'!$A$155:$A$1048576,0),MATCH((CUADRO!N$4&amp;$E218),'Hoja de Trabajo para listado'!$A$151:$Z$151,0)),0)+IFERROR(INDEX('Hoja de Trabajo para listado'!$AB$155:$BA$1048576,MATCH($A218,'Hoja de Trabajo para listado'!$AB$155:$AB$1048576,0),MATCH((CUADRO!N$4&amp;$E218),'Hoja de Trabajo para listado'!$AB$151:$BA$151,0)),0)+IFERROR(INDEX('Hoja de Trabajo para listado'!$BC$155:$CB$1048576,MATCH($A218,'Hoja de Trabajo para listado'!$BC$155:$BC$1048576,0),MATCH((CUADRO!N$4&amp;$E218),'Hoja de Trabajo para listado'!$BC$151:$CB$151,0)),0)+IFERROR(INDEX('Hoja de Trabajo para listado'!$DE$153:$DG$274,MATCH($A218,'Hoja de Trabajo para listado'!$DE$153:$DE$1048576,0),MATCH((CUADRO!N$4&amp;$E218),'Hoja de Trabajo para listado'!$DE$151:$DG$151,0)),0)+IFERROR(INDEX('Hoja de Trabajo para listado'!$CD$155:$DC$1048576,MATCH($A218,'Hoja de Trabajo para listado'!$CD$155:$CD$1048576,0),MATCH((CUADRO!N$4&amp;$E218),'Hoja de Trabajo para listado'!$CD$151:$DC$151,0)),0)</f>
        <v>0</v>
      </c>
      <c r="O218" s="245">
        <f ca="1">+IFERROR(INDEX('Hoja de Trabajo para listado'!$A$155:$Z$1048576,MATCH($A218,'Hoja de Trabajo para listado'!$A$155:$A$1048576,0),MATCH((CUADRO!O$4&amp;$E218),'Hoja de Trabajo para listado'!$A$151:$Z$151,0)),0)+IFERROR(INDEX('Hoja de Trabajo para listado'!$AB$155:$BA$1048576,MATCH($A218,'Hoja de Trabajo para listado'!$AB$155:$AB$1048576,0),MATCH((CUADRO!O$4&amp;$E218),'Hoja de Trabajo para listado'!$AB$151:$BA$151,0)),0)+IFERROR(INDEX('Hoja de Trabajo para listado'!$BC$155:$CB$1048576,MATCH($A218,'Hoja de Trabajo para listado'!$BC$155:$BC$1048576,0),MATCH((CUADRO!O$4&amp;$E218),'Hoja de Trabajo para listado'!$BC$151:$CB$151,0)),0)+IFERROR(INDEX('Hoja de Trabajo para listado'!$DE$153:$DG$274,MATCH($A218,'Hoja de Trabajo para listado'!$DE$153:$DE$1048576,0),MATCH((CUADRO!O$4&amp;$E218),'Hoja de Trabajo para listado'!$DE$151:$DG$151,0)),0)+IFERROR(INDEX('Hoja de Trabajo para listado'!$CD$155:$DC$1048576,MATCH($A218,'Hoja de Trabajo para listado'!$CD$155:$CD$1048576,0),MATCH((CUADRO!O$4&amp;$E218),'Hoja de Trabajo para listado'!$CD$151:$DC$151,0)),0)</f>
        <v>0</v>
      </c>
      <c r="P218" s="245">
        <f ca="1">+IFERROR(INDEX('Hoja de Trabajo para listado'!$A$155:$Z$1048576,MATCH($A218,'Hoja de Trabajo para listado'!$A$155:$A$1048576,0),MATCH((CUADRO!P$4&amp;$E218),'Hoja de Trabajo para listado'!$A$151:$Z$151,0)),0)+IFERROR(INDEX('Hoja de Trabajo para listado'!$AB$155:$BA$1048576,MATCH($A218,'Hoja de Trabajo para listado'!$AB$155:$AB$1048576,0),MATCH((CUADRO!P$4&amp;$E218),'Hoja de Trabajo para listado'!$AB$151:$BA$151,0)),0)+IFERROR(INDEX('Hoja de Trabajo para listado'!$BC$155:$CB$1048576,MATCH($A218,'Hoja de Trabajo para listado'!$BC$155:$BC$1048576,0),MATCH((CUADRO!P$4&amp;$E218),'Hoja de Trabajo para listado'!$BC$151:$CB$151,0)),0)+IFERROR(INDEX('Hoja de Trabajo para listado'!$DE$153:$DG$274,MATCH($A218,'Hoja de Trabajo para listado'!$DE$153:$DE$1048576,0),MATCH((CUADRO!P$4&amp;$E218),'Hoja de Trabajo para listado'!$DE$151:$DG$151,0)),0)+IFERROR(INDEX('Hoja de Trabajo para listado'!$CD$155:$DC$1048576,MATCH($A218,'Hoja de Trabajo para listado'!$CD$155:$CD$1048576,0),MATCH((CUADRO!P$4&amp;$E218),'Hoja de Trabajo para listado'!$CD$151:$DC$151,0)),0)</f>
        <v>0</v>
      </c>
      <c r="Q218" s="245">
        <f ca="1">+IFERROR(INDEX('Hoja de Trabajo para listado'!$A$155:$Z$1048576,MATCH($A218,'Hoja de Trabajo para listado'!$A$155:$A$1048576,0),MATCH((CUADRO!Q$4&amp;$E218),'Hoja de Trabajo para listado'!$A$151:$Z$151,0)),0)+IFERROR(INDEX('Hoja de Trabajo para listado'!$AB$155:$BA$1048576,MATCH($A218,'Hoja de Trabajo para listado'!$AB$155:$AB$1048576,0),MATCH((CUADRO!Q$4&amp;$E218),'Hoja de Trabajo para listado'!$AB$151:$BA$151,0)),0)+IFERROR(INDEX('Hoja de Trabajo para listado'!$BC$155:$CB$1048576,MATCH($A218,'Hoja de Trabajo para listado'!$BC$155:$BC$1048576,0),MATCH((CUADRO!Q$4&amp;$E218),'Hoja de Trabajo para listado'!$BC$151:$CB$151,0)),0)+IFERROR(INDEX('Hoja de Trabajo para listado'!$DE$153:$DG$274,MATCH($A218,'Hoja de Trabajo para listado'!$DE$153:$DE$1048576,0),MATCH((CUADRO!Q$4&amp;$E218),'Hoja de Trabajo para listado'!$DE$151:$DG$151,0)),0)+IFERROR(INDEX('Hoja de Trabajo para listado'!$CD$155:$DC$1048576,MATCH($A218,'Hoja de Trabajo para listado'!$CD$155:$CD$1048576,0),MATCH((CUADRO!Q$4&amp;$E218),'Hoja de Trabajo para listado'!$CD$151:$DC$151,0)),0)</f>
        <v>0</v>
      </c>
      <c r="R218" s="245">
        <f t="shared" ca="1" si="9"/>
        <v>19000</v>
      </c>
      <c r="S218" s="245">
        <f ca="1">+R217+R218</f>
        <v>19000</v>
      </c>
      <c r="T218" s="245">
        <f ca="1">+S218</f>
        <v>19000</v>
      </c>
      <c r="U218" s="244">
        <f t="shared" si="10"/>
        <v>2</v>
      </c>
      <c r="V218" s="333" t="str">
        <f>+VLOOKUP(A218,bd_lista!$A$3:$E$592,5,FALSE)</f>
        <v>Instituciones Descentralizadas</v>
      </c>
      <c r="W218" s="388"/>
      <c r="X218" s="242">
        <f>+VLOOKUP(A218,[4]Sheet1!$A$13:$D$744,4,FALSE)</f>
        <v>86</v>
      </c>
      <c r="Y218" s="242" t="str">
        <f>+VLOOKUP(X218,bd_lista!$A$3:$C$592,3,FALSE)</f>
        <v>Ministerio de Medio Ambiente y Agua</v>
      </c>
      <c r="Z218" s="292"/>
      <c r="AA218" s="293"/>
    </row>
    <row r="219" spans="1:27" ht="15" hidden="1" customHeight="1">
      <c r="A219" s="251">
        <v>300</v>
      </c>
      <c r="B219" s="392">
        <f>+A219</f>
        <v>300</v>
      </c>
      <c r="C219" s="247" t="str">
        <f>+VLOOKUP(A219,bd_lista!$A$3:$C$592,3,FALSE)</f>
        <v>Servicio Departamental de Riego - Cochabamba</v>
      </c>
      <c r="D219" s="389" t="str">
        <f>+C219</f>
        <v>Servicio Departamental de Riego - Cochabamba</v>
      </c>
      <c r="E219" s="247" t="s">
        <v>1304</v>
      </c>
      <c r="F219" s="243">
        <f ca="1">+IFERROR(INDEX('Hoja de Trabajo para listado'!$A$155:$Z$1048576,MATCH($A219,'Hoja de Trabajo para listado'!$A$155:$A$1048576,0),MATCH((CUADRO!F$4&amp;$E219),'Hoja de Trabajo para listado'!$A$151:$Z$151,0)),0)+IFERROR(INDEX('Hoja de Trabajo para listado'!$AB$155:$BA$1048576,MATCH($A219,'Hoja de Trabajo para listado'!$AB$155:$AB$1048576,0),MATCH((CUADRO!F$4&amp;$E219),'Hoja de Trabajo para listado'!$AB$151:$BA$151,0)),0)+IFERROR(INDEX('Hoja de Trabajo para listado'!$BC$155:$CB$1048576,MATCH($A219,'Hoja de Trabajo para listado'!$BC$155:$BC$1048576,0),MATCH((CUADRO!F$4&amp;$E219),'Hoja de Trabajo para listado'!$BC$151:$CB$151,0)),0)+IFERROR(INDEX('Hoja de Trabajo para listado'!$DE$153:$DG$274,MATCH($A219,'Hoja de Trabajo para listado'!$DE$153:$DE$1048576,0),MATCH((CUADRO!F$4&amp;$E219),'Hoja de Trabajo para listado'!$DE$151:$DG$151,0)),0)+IFERROR(INDEX('Hoja de Trabajo para listado'!$CD$155:$DC$1048576,MATCH($A219,'Hoja de Trabajo para listado'!$CD$155:$CD$1048576,0),MATCH((CUADRO!F$4&amp;$E219),'Hoja de Trabajo para listado'!$CD$151:$DC$151,0)),0)</f>
        <v>0</v>
      </c>
      <c r="G219" s="243">
        <f ca="1">+IFERROR(INDEX('Hoja de Trabajo para listado'!$A$155:$Z$1048576,MATCH($A219,'Hoja de Trabajo para listado'!$A$155:$A$1048576,0),MATCH((CUADRO!G$4&amp;$E219),'Hoja de Trabajo para listado'!$A$151:$Z$151,0)),0)+IFERROR(INDEX('Hoja de Trabajo para listado'!$AB$155:$BA$1048576,MATCH($A219,'Hoja de Trabajo para listado'!$AB$155:$AB$1048576,0),MATCH((CUADRO!G$4&amp;$E219),'Hoja de Trabajo para listado'!$AB$151:$BA$151,0)),0)+IFERROR(INDEX('Hoja de Trabajo para listado'!$BC$155:$CB$1048576,MATCH($A219,'Hoja de Trabajo para listado'!$BC$155:$BC$1048576,0),MATCH((CUADRO!G$4&amp;$E219),'Hoja de Trabajo para listado'!$BC$151:$CB$151,0)),0)+IFERROR(INDEX('Hoja de Trabajo para listado'!$DE$153:$DG$274,MATCH($A219,'Hoja de Trabajo para listado'!$DE$153:$DE$1048576,0),MATCH((CUADRO!G$4&amp;$E219),'Hoja de Trabajo para listado'!$DE$151:$DG$151,0)),0)+IFERROR(INDEX('Hoja de Trabajo para listado'!$CD$155:$DC$1048576,MATCH($A219,'Hoja de Trabajo para listado'!$CD$155:$CD$1048576,0),MATCH((CUADRO!G$4&amp;$E219),'Hoja de Trabajo para listado'!$CD$151:$DC$151,0)),0)</f>
        <v>0</v>
      </c>
      <c r="H219" s="243">
        <f ca="1">+IFERROR(INDEX('Hoja de Trabajo para listado'!$A$155:$Z$1048576,MATCH($A219,'Hoja de Trabajo para listado'!$A$155:$A$1048576,0),MATCH((CUADRO!H$4&amp;$E219),'Hoja de Trabajo para listado'!$A$151:$Z$151,0)),0)+IFERROR(INDEX('Hoja de Trabajo para listado'!$AB$155:$BA$1048576,MATCH($A219,'Hoja de Trabajo para listado'!$AB$155:$AB$1048576,0),MATCH((CUADRO!H$4&amp;$E219),'Hoja de Trabajo para listado'!$AB$151:$BA$151,0)),0)+IFERROR(INDEX('Hoja de Trabajo para listado'!$BC$155:$CB$1048576,MATCH($A219,'Hoja de Trabajo para listado'!$BC$155:$BC$1048576,0),MATCH((CUADRO!H$4&amp;$E219),'Hoja de Trabajo para listado'!$BC$151:$CB$151,0)),0)+IFERROR(INDEX('Hoja de Trabajo para listado'!$DE$153:$DG$274,MATCH($A219,'Hoja de Trabajo para listado'!$DE$153:$DE$1048576,0),MATCH((CUADRO!H$4&amp;$E219),'Hoja de Trabajo para listado'!$DE$151:$DG$151,0)),0)+IFERROR(INDEX('Hoja de Trabajo para listado'!$CD$155:$DC$1048576,MATCH($A219,'Hoja de Trabajo para listado'!$CD$155:$CD$1048576,0),MATCH((CUADRO!H$4&amp;$E219),'Hoja de Trabajo para listado'!$CD$151:$DC$151,0)),0)</f>
        <v>0</v>
      </c>
      <c r="I219" s="243">
        <f ca="1">+IFERROR(INDEX('Hoja de Trabajo para listado'!$A$155:$Z$1048576,MATCH($A219,'Hoja de Trabajo para listado'!$A$155:$A$1048576,0),MATCH((CUADRO!I$4&amp;$E219),'Hoja de Trabajo para listado'!$A$151:$Z$151,0)),0)+IFERROR(INDEX('Hoja de Trabajo para listado'!$AB$155:$BA$1048576,MATCH($A219,'Hoja de Trabajo para listado'!$AB$155:$AB$1048576,0),MATCH((CUADRO!I$4&amp;$E219),'Hoja de Trabajo para listado'!$AB$151:$BA$151,0)),0)+IFERROR(INDEX('Hoja de Trabajo para listado'!$BC$155:$CB$1048576,MATCH($A219,'Hoja de Trabajo para listado'!$BC$155:$BC$1048576,0),MATCH((CUADRO!I$4&amp;$E219),'Hoja de Trabajo para listado'!$BC$151:$CB$151,0)),0)+IFERROR(INDEX('Hoja de Trabajo para listado'!$DE$153:$DG$274,MATCH($A219,'Hoja de Trabajo para listado'!$DE$153:$DE$1048576,0),MATCH((CUADRO!I$4&amp;$E219),'Hoja de Trabajo para listado'!$DE$151:$DG$151,0)),0)+IFERROR(INDEX('Hoja de Trabajo para listado'!$CD$155:$DC$1048576,MATCH($A219,'Hoja de Trabajo para listado'!$CD$155:$CD$1048576,0),MATCH((CUADRO!I$4&amp;$E219),'Hoja de Trabajo para listado'!$CD$151:$DC$151,0)),0)</f>
        <v>0</v>
      </c>
      <c r="J219" s="243">
        <f ca="1">+IFERROR(INDEX('Hoja de Trabajo para listado'!$A$155:$Z$1048576,MATCH($A219,'Hoja de Trabajo para listado'!$A$155:$A$1048576,0),MATCH((CUADRO!J$4&amp;$E219),'Hoja de Trabajo para listado'!$A$151:$Z$151,0)),0)+IFERROR(INDEX('Hoja de Trabajo para listado'!$AB$155:$BA$1048576,MATCH($A219,'Hoja de Trabajo para listado'!$AB$155:$AB$1048576,0),MATCH((CUADRO!J$4&amp;$E219),'Hoja de Trabajo para listado'!$AB$151:$BA$151,0)),0)+IFERROR(INDEX('Hoja de Trabajo para listado'!$BC$155:$CB$1048576,MATCH($A219,'Hoja de Trabajo para listado'!$BC$155:$BC$1048576,0),MATCH((CUADRO!J$4&amp;$E219),'Hoja de Trabajo para listado'!$BC$151:$CB$151,0)),0)+IFERROR(INDEX('Hoja de Trabajo para listado'!$DE$153:$DG$274,MATCH($A219,'Hoja de Trabajo para listado'!$DE$153:$DE$1048576,0),MATCH((CUADRO!J$4&amp;$E219),'Hoja de Trabajo para listado'!$DE$151:$DG$151,0)),0)+IFERROR(INDEX('Hoja de Trabajo para listado'!$CD$155:$DC$1048576,MATCH($A219,'Hoja de Trabajo para listado'!$CD$155:$CD$1048576,0),MATCH((CUADRO!J$4&amp;$E219),'Hoja de Trabajo para listado'!$CD$151:$DC$151,0)),0)</f>
        <v>0</v>
      </c>
      <c r="K219" s="243">
        <f ca="1">+IFERROR(INDEX('Hoja de Trabajo para listado'!$A$155:$Z$1048576,MATCH($A219,'Hoja de Trabajo para listado'!$A$155:$A$1048576,0),MATCH((CUADRO!K$4&amp;$E219),'Hoja de Trabajo para listado'!$A$151:$Z$151,0)),0)+IFERROR(INDEX('Hoja de Trabajo para listado'!$AB$155:$BA$1048576,MATCH($A219,'Hoja de Trabajo para listado'!$AB$155:$AB$1048576,0),MATCH((CUADRO!K$4&amp;$E219),'Hoja de Trabajo para listado'!$AB$151:$BA$151,0)),0)+IFERROR(INDEX('Hoja de Trabajo para listado'!$BC$155:$CB$1048576,MATCH($A219,'Hoja de Trabajo para listado'!$BC$155:$BC$1048576,0),MATCH((CUADRO!K$4&amp;$E219),'Hoja de Trabajo para listado'!$BC$151:$CB$151,0)),0)+IFERROR(INDEX('Hoja de Trabajo para listado'!$DE$153:$DG$274,MATCH($A219,'Hoja de Trabajo para listado'!$DE$153:$DE$1048576,0),MATCH((CUADRO!K$4&amp;$E219),'Hoja de Trabajo para listado'!$DE$151:$DG$151,0)),0)+IFERROR(INDEX('Hoja de Trabajo para listado'!$CD$155:$DC$1048576,MATCH($A219,'Hoja de Trabajo para listado'!$CD$155:$CD$1048576,0),MATCH((CUADRO!K$4&amp;$E219),'Hoja de Trabajo para listado'!$CD$151:$DC$151,0)),0)</f>
        <v>0</v>
      </c>
      <c r="L219" s="243">
        <f ca="1">+IFERROR(INDEX('Hoja de Trabajo para listado'!$A$155:$Z$1048576,MATCH($A219,'Hoja de Trabajo para listado'!$A$155:$A$1048576,0),MATCH((CUADRO!L$4&amp;$E219),'Hoja de Trabajo para listado'!$A$151:$Z$151,0)),0)+IFERROR(INDEX('Hoja de Trabajo para listado'!$AB$155:$BA$1048576,MATCH($A219,'Hoja de Trabajo para listado'!$AB$155:$AB$1048576,0),MATCH((CUADRO!L$4&amp;$E219),'Hoja de Trabajo para listado'!$AB$151:$BA$151,0)),0)+IFERROR(INDEX('Hoja de Trabajo para listado'!$BC$155:$CB$1048576,MATCH($A219,'Hoja de Trabajo para listado'!$BC$155:$BC$1048576,0),MATCH((CUADRO!L$4&amp;$E219),'Hoja de Trabajo para listado'!$BC$151:$CB$151,0)),0)+IFERROR(INDEX('Hoja de Trabajo para listado'!$DE$153:$DG$274,MATCH($A219,'Hoja de Trabajo para listado'!$DE$153:$DE$1048576,0),MATCH((CUADRO!L$4&amp;$E219),'Hoja de Trabajo para listado'!$DE$151:$DG$151,0)),0)+IFERROR(INDEX('Hoja de Trabajo para listado'!$CD$155:$DC$1048576,MATCH($A219,'Hoja de Trabajo para listado'!$CD$155:$CD$1048576,0),MATCH((CUADRO!L$4&amp;$E219),'Hoja de Trabajo para listado'!$CD$151:$DC$151,0)),0)</f>
        <v>0</v>
      </c>
      <c r="M219" s="243">
        <f ca="1">+IFERROR(INDEX('Hoja de Trabajo para listado'!$A$155:$Z$1048576,MATCH($A219,'Hoja de Trabajo para listado'!$A$155:$A$1048576,0),MATCH((CUADRO!M$4&amp;$E219),'Hoja de Trabajo para listado'!$A$151:$Z$151,0)),0)+IFERROR(INDEX('Hoja de Trabajo para listado'!$AB$155:$BA$1048576,MATCH($A219,'Hoja de Trabajo para listado'!$AB$155:$AB$1048576,0),MATCH((CUADRO!M$4&amp;$E219),'Hoja de Trabajo para listado'!$AB$151:$BA$151,0)),0)+IFERROR(INDEX('Hoja de Trabajo para listado'!$BC$155:$CB$1048576,MATCH($A219,'Hoja de Trabajo para listado'!$BC$155:$BC$1048576,0),MATCH((CUADRO!M$4&amp;$E219),'Hoja de Trabajo para listado'!$BC$151:$CB$151,0)),0)+IFERROR(INDEX('Hoja de Trabajo para listado'!$DE$153:$DG$274,MATCH($A219,'Hoja de Trabajo para listado'!$DE$153:$DE$1048576,0),MATCH((CUADRO!M$4&amp;$E219),'Hoja de Trabajo para listado'!$DE$151:$DG$151,0)),0)+IFERROR(INDEX('Hoja de Trabajo para listado'!$CD$155:$DC$1048576,MATCH($A219,'Hoja de Trabajo para listado'!$CD$155:$CD$1048576,0),MATCH((CUADRO!M$4&amp;$E219),'Hoja de Trabajo para listado'!$CD$151:$DC$151,0)),0)</f>
        <v>0</v>
      </c>
      <c r="N219" s="243">
        <f ca="1">+IFERROR(INDEX('Hoja de Trabajo para listado'!$A$155:$Z$1048576,MATCH($A219,'Hoja de Trabajo para listado'!$A$155:$A$1048576,0),MATCH((CUADRO!N$4&amp;$E219),'Hoja de Trabajo para listado'!$A$151:$Z$151,0)),0)+IFERROR(INDEX('Hoja de Trabajo para listado'!$AB$155:$BA$1048576,MATCH($A219,'Hoja de Trabajo para listado'!$AB$155:$AB$1048576,0),MATCH((CUADRO!N$4&amp;$E219),'Hoja de Trabajo para listado'!$AB$151:$BA$151,0)),0)+IFERROR(INDEX('Hoja de Trabajo para listado'!$BC$155:$CB$1048576,MATCH($A219,'Hoja de Trabajo para listado'!$BC$155:$BC$1048576,0),MATCH((CUADRO!N$4&amp;$E219),'Hoja de Trabajo para listado'!$BC$151:$CB$151,0)),0)+IFERROR(INDEX('Hoja de Trabajo para listado'!$DE$153:$DG$274,MATCH($A219,'Hoja de Trabajo para listado'!$DE$153:$DE$1048576,0),MATCH((CUADRO!N$4&amp;$E219),'Hoja de Trabajo para listado'!$DE$151:$DG$151,0)),0)+IFERROR(INDEX('Hoja de Trabajo para listado'!$CD$155:$DC$1048576,MATCH($A219,'Hoja de Trabajo para listado'!$CD$155:$CD$1048576,0),MATCH((CUADRO!N$4&amp;$E219),'Hoja de Trabajo para listado'!$CD$151:$DC$151,0)),0)</f>
        <v>0</v>
      </c>
      <c r="O219" s="243">
        <f ca="1">+IFERROR(INDEX('Hoja de Trabajo para listado'!$A$155:$Z$1048576,MATCH($A219,'Hoja de Trabajo para listado'!$A$155:$A$1048576,0),MATCH((CUADRO!O$4&amp;$E219),'Hoja de Trabajo para listado'!$A$151:$Z$151,0)),0)+IFERROR(INDEX('Hoja de Trabajo para listado'!$AB$155:$BA$1048576,MATCH($A219,'Hoja de Trabajo para listado'!$AB$155:$AB$1048576,0),MATCH((CUADRO!O$4&amp;$E219),'Hoja de Trabajo para listado'!$AB$151:$BA$151,0)),0)+IFERROR(INDEX('Hoja de Trabajo para listado'!$BC$155:$CB$1048576,MATCH($A219,'Hoja de Trabajo para listado'!$BC$155:$BC$1048576,0),MATCH((CUADRO!O$4&amp;$E219),'Hoja de Trabajo para listado'!$BC$151:$CB$151,0)),0)+IFERROR(INDEX('Hoja de Trabajo para listado'!$DE$153:$DG$274,MATCH($A219,'Hoja de Trabajo para listado'!$DE$153:$DE$1048576,0),MATCH((CUADRO!O$4&amp;$E219),'Hoja de Trabajo para listado'!$DE$151:$DG$151,0)),0)+IFERROR(INDEX('Hoja de Trabajo para listado'!$CD$155:$DC$1048576,MATCH($A219,'Hoja de Trabajo para listado'!$CD$155:$CD$1048576,0),MATCH((CUADRO!O$4&amp;$E219),'Hoja de Trabajo para listado'!$CD$151:$DC$151,0)),0)</f>
        <v>0</v>
      </c>
      <c r="P219" s="243">
        <f ca="1">+IFERROR(INDEX('Hoja de Trabajo para listado'!$A$155:$Z$1048576,MATCH($A219,'Hoja de Trabajo para listado'!$A$155:$A$1048576,0),MATCH((CUADRO!P$4&amp;$E219),'Hoja de Trabajo para listado'!$A$151:$Z$151,0)),0)+IFERROR(INDEX('Hoja de Trabajo para listado'!$AB$155:$BA$1048576,MATCH($A219,'Hoja de Trabajo para listado'!$AB$155:$AB$1048576,0),MATCH((CUADRO!P$4&amp;$E219),'Hoja de Trabajo para listado'!$AB$151:$BA$151,0)),0)+IFERROR(INDEX('Hoja de Trabajo para listado'!$BC$155:$CB$1048576,MATCH($A219,'Hoja de Trabajo para listado'!$BC$155:$BC$1048576,0),MATCH((CUADRO!P$4&amp;$E219),'Hoja de Trabajo para listado'!$BC$151:$CB$151,0)),0)+IFERROR(INDEX('Hoja de Trabajo para listado'!$DE$153:$DG$274,MATCH($A219,'Hoja de Trabajo para listado'!$DE$153:$DE$1048576,0),MATCH((CUADRO!P$4&amp;$E219),'Hoja de Trabajo para listado'!$DE$151:$DG$151,0)),0)+IFERROR(INDEX('Hoja de Trabajo para listado'!$CD$155:$DC$1048576,MATCH($A219,'Hoja de Trabajo para listado'!$CD$155:$CD$1048576,0),MATCH((CUADRO!P$4&amp;$E219),'Hoja de Trabajo para listado'!$CD$151:$DC$151,0)),0)</f>
        <v>0</v>
      </c>
      <c r="Q219" s="243">
        <f ca="1">+IFERROR(INDEX('Hoja de Trabajo para listado'!$A$155:$Z$1048576,MATCH($A219,'Hoja de Trabajo para listado'!$A$155:$A$1048576,0),MATCH((CUADRO!Q$4&amp;$E219),'Hoja de Trabajo para listado'!$A$151:$Z$151,0)),0)+IFERROR(INDEX('Hoja de Trabajo para listado'!$AB$155:$BA$1048576,MATCH($A219,'Hoja de Trabajo para listado'!$AB$155:$AB$1048576,0),MATCH((CUADRO!Q$4&amp;$E219),'Hoja de Trabajo para listado'!$AB$151:$BA$151,0)),0)+IFERROR(INDEX('Hoja de Trabajo para listado'!$BC$155:$CB$1048576,MATCH($A219,'Hoja de Trabajo para listado'!$BC$155:$BC$1048576,0),MATCH((CUADRO!Q$4&amp;$E219),'Hoja de Trabajo para listado'!$BC$151:$CB$151,0)),0)+IFERROR(INDEX('Hoja de Trabajo para listado'!$DE$153:$DG$274,MATCH($A219,'Hoja de Trabajo para listado'!$DE$153:$DE$1048576,0),MATCH((CUADRO!Q$4&amp;$E219),'Hoja de Trabajo para listado'!$DE$151:$DG$151,0)),0)+IFERROR(INDEX('Hoja de Trabajo para listado'!$CD$155:$DC$1048576,MATCH($A219,'Hoja de Trabajo para listado'!$CD$155:$CD$1048576,0),MATCH((CUADRO!Q$4&amp;$E219),'Hoja de Trabajo para listado'!$CD$151:$DC$151,0)),0)</f>
        <v>0</v>
      </c>
      <c r="R219" s="243">
        <f t="shared" ca="1" si="9"/>
        <v>0</v>
      </c>
      <c r="S219" s="243"/>
      <c r="T219" s="243">
        <f ca="1">+T220</f>
        <v>0</v>
      </c>
      <c r="U219" s="242">
        <f t="shared" si="10"/>
        <v>1</v>
      </c>
      <c r="V219" s="333" t="str">
        <f>+VLOOKUP(A219,bd_lista!$A$3:$E$592,5,FALSE)</f>
        <v>Instituciones Descentralizadas</v>
      </c>
      <c r="W219" s="387" t="str">
        <f>+V219</f>
        <v>Instituciones Descentralizadas</v>
      </c>
      <c r="X219" s="242">
        <f>+VLOOKUP(A219,[4]Sheet1!$A$13:$D$744,4,FALSE)</f>
        <v>86</v>
      </c>
      <c r="Y219" s="242" t="str">
        <f>+VLOOKUP(X219,bd_lista!$A$3:$C$592,3,FALSE)</f>
        <v>Ministerio de Medio Ambiente y Agua</v>
      </c>
      <c r="Z219" s="294">
        <f>+X219</f>
        <v>86</v>
      </c>
      <c r="AA219" s="295" t="str">
        <f>+Y219</f>
        <v>Ministerio de Medio Ambiente y Agua</v>
      </c>
    </row>
    <row r="220" spans="1:27" ht="15" hidden="1" customHeight="1">
      <c r="A220" s="32">
        <v>300</v>
      </c>
      <c r="B220" s="393"/>
      <c r="C220" s="333" t="str">
        <f>+VLOOKUP(A220,bd_lista!$A$3:$C$592,3,FALSE)</f>
        <v>Servicio Departamental de Riego - Cochabamba</v>
      </c>
      <c r="D220" s="390"/>
      <c r="E220" s="333" t="s">
        <v>1305</v>
      </c>
      <c r="F220" s="245">
        <f ca="1">+IFERROR(INDEX('Hoja de Trabajo para listado'!$A$155:$Z$1048576,MATCH($A220,'Hoja de Trabajo para listado'!$A$155:$A$1048576,0),MATCH((CUADRO!F$4&amp;$E220),'Hoja de Trabajo para listado'!$A$151:$Z$151,0)),0)+IFERROR(INDEX('Hoja de Trabajo para listado'!$AB$155:$BA$1048576,MATCH($A220,'Hoja de Trabajo para listado'!$AB$155:$AB$1048576,0),MATCH((CUADRO!F$4&amp;$E220),'Hoja de Trabajo para listado'!$AB$151:$BA$151,0)),0)+IFERROR(INDEX('Hoja de Trabajo para listado'!$BC$155:$CB$1048576,MATCH($A220,'Hoja de Trabajo para listado'!$BC$155:$BC$1048576,0),MATCH((CUADRO!F$4&amp;$E220),'Hoja de Trabajo para listado'!$BC$151:$CB$151,0)),0)+IFERROR(INDEX('Hoja de Trabajo para listado'!$DE$153:$DG$274,MATCH($A220,'Hoja de Trabajo para listado'!$DE$153:$DE$1048576,0),MATCH((CUADRO!F$4&amp;$E220),'Hoja de Trabajo para listado'!$DE$151:$DG$151,0)),0)+IFERROR(INDEX('Hoja de Trabajo para listado'!$CD$155:$DC$1048576,MATCH($A220,'Hoja de Trabajo para listado'!$CD$155:$CD$1048576,0),MATCH((CUADRO!F$4&amp;$E220),'Hoja de Trabajo para listado'!$CD$151:$DC$151,0)),0)</f>
        <v>0</v>
      </c>
      <c r="G220" s="245">
        <f ca="1">+IFERROR(INDEX('Hoja de Trabajo para listado'!$A$155:$Z$1048576,MATCH($A220,'Hoja de Trabajo para listado'!$A$155:$A$1048576,0),MATCH((CUADRO!G$4&amp;$E220),'Hoja de Trabajo para listado'!$A$151:$Z$151,0)),0)+IFERROR(INDEX('Hoja de Trabajo para listado'!$AB$155:$BA$1048576,MATCH($A220,'Hoja de Trabajo para listado'!$AB$155:$AB$1048576,0),MATCH((CUADRO!G$4&amp;$E220),'Hoja de Trabajo para listado'!$AB$151:$BA$151,0)),0)+IFERROR(INDEX('Hoja de Trabajo para listado'!$BC$155:$CB$1048576,MATCH($A220,'Hoja de Trabajo para listado'!$BC$155:$BC$1048576,0),MATCH((CUADRO!G$4&amp;$E220),'Hoja de Trabajo para listado'!$BC$151:$CB$151,0)),0)+IFERROR(INDEX('Hoja de Trabajo para listado'!$DE$153:$DG$274,MATCH($A220,'Hoja de Trabajo para listado'!$DE$153:$DE$1048576,0),MATCH((CUADRO!G$4&amp;$E220),'Hoja de Trabajo para listado'!$DE$151:$DG$151,0)),0)+IFERROR(INDEX('Hoja de Trabajo para listado'!$CD$155:$DC$1048576,MATCH($A220,'Hoja de Trabajo para listado'!$CD$155:$CD$1048576,0),MATCH((CUADRO!G$4&amp;$E220),'Hoja de Trabajo para listado'!$CD$151:$DC$151,0)),0)</f>
        <v>0</v>
      </c>
      <c r="H220" s="245">
        <f ca="1">+IFERROR(INDEX('Hoja de Trabajo para listado'!$A$155:$Z$1048576,MATCH($A220,'Hoja de Trabajo para listado'!$A$155:$A$1048576,0),MATCH((CUADRO!H$4&amp;$E220),'Hoja de Trabajo para listado'!$A$151:$Z$151,0)),0)+IFERROR(INDEX('Hoja de Trabajo para listado'!$AB$155:$BA$1048576,MATCH($A220,'Hoja de Trabajo para listado'!$AB$155:$AB$1048576,0),MATCH((CUADRO!H$4&amp;$E220),'Hoja de Trabajo para listado'!$AB$151:$BA$151,0)),0)+IFERROR(INDEX('Hoja de Trabajo para listado'!$BC$155:$CB$1048576,MATCH($A220,'Hoja de Trabajo para listado'!$BC$155:$BC$1048576,0),MATCH((CUADRO!H$4&amp;$E220),'Hoja de Trabajo para listado'!$BC$151:$CB$151,0)),0)+IFERROR(INDEX('Hoja de Trabajo para listado'!$DE$153:$DG$274,MATCH($A220,'Hoja de Trabajo para listado'!$DE$153:$DE$1048576,0),MATCH((CUADRO!H$4&amp;$E220),'Hoja de Trabajo para listado'!$DE$151:$DG$151,0)),0)+IFERROR(INDEX('Hoja de Trabajo para listado'!$CD$155:$DC$1048576,MATCH($A220,'Hoja de Trabajo para listado'!$CD$155:$CD$1048576,0),MATCH((CUADRO!H$4&amp;$E220),'Hoja de Trabajo para listado'!$CD$151:$DC$151,0)),0)</f>
        <v>0</v>
      </c>
      <c r="I220" s="245">
        <f ca="1">+IFERROR(INDEX('Hoja de Trabajo para listado'!$A$155:$Z$1048576,MATCH($A220,'Hoja de Trabajo para listado'!$A$155:$A$1048576,0),MATCH((CUADRO!I$4&amp;$E220),'Hoja de Trabajo para listado'!$A$151:$Z$151,0)),0)+IFERROR(INDEX('Hoja de Trabajo para listado'!$AB$155:$BA$1048576,MATCH($A220,'Hoja de Trabajo para listado'!$AB$155:$AB$1048576,0),MATCH((CUADRO!I$4&amp;$E220),'Hoja de Trabajo para listado'!$AB$151:$BA$151,0)),0)+IFERROR(INDEX('Hoja de Trabajo para listado'!$BC$155:$CB$1048576,MATCH($A220,'Hoja de Trabajo para listado'!$BC$155:$BC$1048576,0),MATCH((CUADRO!I$4&amp;$E220),'Hoja de Trabajo para listado'!$BC$151:$CB$151,0)),0)+IFERROR(INDEX('Hoja de Trabajo para listado'!$DE$153:$DG$274,MATCH($A220,'Hoja de Trabajo para listado'!$DE$153:$DE$1048576,0),MATCH((CUADRO!I$4&amp;$E220),'Hoja de Trabajo para listado'!$DE$151:$DG$151,0)),0)+IFERROR(INDEX('Hoja de Trabajo para listado'!$CD$155:$DC$1048576,MATCH($A220,'Hoja de Trabajo para listado'!$CD$155:$CD$1048576,0),MATCH((CUADRO!I$4&amp;$E220),'Hoja de Trabajo para listado'!$CD$151:$DC$151,0)),0)</f>
        <v>0</v>
      </c>
      <c r="J220" s="245">
        <f ca="1">+IFERROR(INDEX('Hoja de Trabajo para listado'!$A$155:$Z$1048576,MATCH($A220,'Hoja de Trabajo para listado'!$A$155:$A$1048576,0),MATCH((CUADRO!J$4&amp;$E220),'Hoja de Trabajo para listado'!$A$151:$Z$151,0)),0)+IFERROR(INDEX('Hoja de Trabajo para listado'!$AB$155:$BA$1048576,MATCH($A220,'Hoja de Trabajo para listado'!$AB$155:$AB$1048576,0),MATCH((CUADRO!J$4&amp;$E220),'Hoja de Trabajo para listado'!$AB$151:$BA$151,0)),0)+IFERROR(INDEX('Hoja de Trabajo para listado'!$BC$155:$CB$1048576,MATCH($A220,'Hoja de Trabajo para listado'!$BC$155:$BC$1048576,0),MATCH((CUADRO!J$4&amp;$E220),'Hoja de Trabajo para listado'!$BC$151:$CB$151,0)),0)+IFERROR(INDEX('Hoja de Trabajo para listado'!$DE$153:$DG$274,MATCH($A220,'Hoja de Trabajo para listado'!$DE$153:$DE$1048576,0),MATCH((CUADRO!J$4&amp;$E220),'Hoja de Trabajo para listado'!$DE$151:$DG$151,0)),0)+IFERROR(INDEX('Hoja de Trabajo para listado'!$CD$155:$DC$1048576,MATCH($A220,'Hoja de Trabajo para listado'!$CD$155:$CD$1048576,0),MATCH((CUADRO!J$4&amp;$E220),'Hoja de Trabajo para listado'!$CD$151:$DC$151,0)),0)</f>
        <v>0</v>
      </c>
      <c r="K220" s="245">
        <f ca="1">+IFERROR(INDEX('Hoja de Trabajo para listado'!$A$155:$Z$1048576,MATCH($A220,'Hoja de Trabajo para listado'!$A$155:$A$1048576,0),MATCH((CUADRO!K$4&amp;$E220),'Hoja de Trabajo para listado'!$A$151:$Z$151,0)),0)+IFERROR(INDEX('Hoja de Trabajo para listado'!$AB$155:$BA$1048576,MATCH($A220,'Hoja de Trabajo para listado'!$AB$155:$AB$1048576,0),MATCH((CUADRO!K$4&amp;$E220),'Hoja de Trabajo para listado'!$AB$151:$BA$151,0)),0)+IFERROR(INDEX('Hoja de Trabajo para listado'!$BC$155:$CB$1048576,MATCH($A220,'Hoja de Trabajo para listado'!$BC$155:$BC$1048576,0),MATCH((CUADRO!K$4&amp;$E220),'Hoja de Trabajo para listado'!$BC$151:$CB$151,0)),0)+IFERROR(INDEX('Hoja de Trabajo para listado'!$DE$153:$DG$274,MATCH($A220,'Hoja de Trabajo para listado'!$DE$153:$DE$1048576,0),MATCH((CUADRO!K$4&amp;$E220),'Hoja de Trabajo para listado'!$DE$151:$DG$151,0)),0)+IFERROR(INDEX('Hoja de Trabajo para listado'!$CD$155:$DC$1048576,MATCH($A220,'Hoja de Trabajo para listado'!$CD$155:$CD$1048576,0),MATCH((CUADRO!K$4&amp;$E220),'Hoja de Trabajo para listado'!$CD$151:$DC$151,0)),0)</f>
        <v>0</v>
      </c>
      <c r="L220" s="245">
        <f ca="1">+IFERROR(INDEX('Hoja de Trabajo para listado'!$A$155:$Z$1048576,MATCH($A220,'Hoja de Trabajo para listado'!$A$155:$A$1048576,0),MATCH((CUADRO!L$4&amp;$E220),'Hoja de Trabajo para listado'!$A$151:$Z$151,0)),0)+IFERROR(INDEX('Hoja de Trabajo para listado'!$AB$155:$BA$1048576,MATCH($A220,'Hoja de Trabajo para listado'!$AB$155:$AB$1048576,0),MATCH((CUADRO!L$4&amp;$E220),'Hoja de Trabajo para listado'!$AB$151:$BA$151,0)),0)+IFERROR(INDEX('Hoja de Trabajo para listado'!$BC$155:$CB$1048576,MATCH($A220,'Hoja de Trabajo para listado'!$BC$155:$BC$1048576,0),MATCH((CUADRO!L$4&amp;$E220),'Hoja de Trabajo para listado'!$BC$151:$CB$151,0)),0)+IFERROR(INDEX('Hoja de Trabajo para listado'!$DE$153:$DG$274,MATCH($A220,'Hoja de Trabajo para listado'!$DE$153:$DE$1048576,0),MATCH((CUADRO!L$4&amp;$E220),'Hoja de Trabajo para listado'!$DE$151:$DG$151,0)),0)+IFERROR(INDEX('Hoja de Trabajo para listado'!$CD$155:$DC$1048576,MATCH($A220,'Hoja de Trabajo para listado'!$CD$155:$CD$1048576,0),MATCH((CUADRO!L$4&amp;$E220),'Hoja de Trabajo para listado'!$CD$151:$DC$151,0)),0)</f>
        <v>0</v>
      </c>
      <c r="M220" s="245">
        <f ca="1">+IFERROR(INDEX('Hoja de Trabajo para listado'!$A$155:$Z$1048576,MATCH($A220,'Hoja de Trabajo para listado'!$A$155:$A$1048576,0),MATCH((CUADRO!M$4&amp;$E220),'Hoja de Trabajo para listado'!$A$151:$Z$151,0)),0)+IFERROR(INDEX('Hoja de Trabajo para listado'!$AB$155:$BA$1048576,MATCH($A220,'Hoja de Trabajo para listado'!$AB$155:$AB$1048576,0),MATCH((CUADRO!M$4&amp;$E220),'Hoja de Trabajo para listado'!$AB$151:$BA$151,0)),0)+IFERROR(INDEX('Hoja de Trabajo para listado'!$BC$155:$CB$1048576,MATCH($A220,'Hoja de Trabajo para listado'!$BC$155:$BC$1048576,0),MATCH((CUADRO!M$4&amp;$E220),'Hoja de Trabajo para listado'!$BC$151:$CB$151,0)),0)+IFERROR(INDEX('Hoja de Trabajo para listado'!$DE$153:$DG$274,MATCH($A220,'Hoja de Trabajo para listado'!$DE$153:$DE$1048576,0),MATCH((CUADRO!M$4&amp;$E220),'Hoja de Trabajo para listado'!$DE$151:$DG$151,0)),0)+IFERROR(INDEX('Hoja de Trabajo para listado'!$CD$155:$DC$1048576,MATCH($A220,'Hoja de Trabajo para listado'!$CD$155:$CD$1048576,0),MATCH((CUADRO!M$4&amp;$E220),'Hoja de Trabajo para listado'!$CD$151:$DC$151,0)),0)</f>
        <v>0</v>
      </c>
      <c r="N220" s="245">
        <f ca="1">+IFERROR(INDEX('Hoja de Trabajo para listado'!$A$155:$Z$1048576,MATCH($A220,'Hoja de Trabajo para listado'!$A$155:$A$1048576,0),MATCH((CUADRO!N$4&amp;$E220),'Hoja de Trabajo para listado'!$A$151:$Z$151,0)),0)+IFERROR(INDEX('Hoja de Trabajo para listado'!$AB$155:$BA$1048576,MATCH($A220,'Hoja de Trabajo para listado'!$AB$155:$AB$1048576,0),MATCH((CUADRO!N$4&amp;$E220),'Hoja de Trabajo para listado'!$AB$151:$BA$151,0)),0)+IFERROR(INDEX('Hoja de Trabajo para listado'!$BC$155:$CB$1048576,MATCH($A220,'Hoja de Trabajo para listado'!$BC$155:$BC$1048576,0),MATCH((CUADRO!N$4&amp;$E220),'Hoja de Trabajo para listado'!$BC$151:$CB$151,0)),0)+IFERROR(INDEX('Hoja de Trabajo para listado'!$DE$153:$DG$274,MATCH($A220,'Hoja de Trabajo para listado'!$DE$153:$DE$1048576,0),MATCH((CUADRO!N$4&amp;$E220),'Hoja de Trabajo para listado'!$DE$151:$DG$151,0)),0)+IFERROR(INDEX('Hoja de Trabajo para listado'!$CD$155:$DC$1048576,MATCH($A220,'Hoja de Trabajo para listado'!$CD$155:$CD$1048576,0),MATCH((CUADRO!N$4&amp;$E220),'Hoja de Trabajo para listado'!$CD$151:$DC$151,0)),0)</f>
        <v>0</v>
      </c>
      <c r="O220" s="245">
        <f ca="1">+IFERROR(INDEX('Hoja de Trabajo para listado'!$A$155:$Z$1048576,MATCH($A220,'Hoja de Trabajo para listado'!$A$155:$A$1048576,0),MATCH((CUADRO!O$4&amp;$E220),'Hoja de Trabajo para listado'!$A$151:$Z$151,0)),0)+IFERROR(INDEX('Hoja de Trabajo para listado'!$AB$155:$BA$1048576,MATCH($A220,'Hoja de Trabajo para listado'!$AB$155:$AB$1048576,0),MATCH((CUADRO!O$4&amp;$E220),'Hoja de Trabajo para listado'!$AB$151:$BA$151,0)),0)+IFERROR(INDEX('Hoja de Trabajo para listado'!$BC$155:$CB$1048576,MATCH($A220,'Hoja de Trabajo para listado'!$BC$155:$BC$1048576,0),MATCH((CUADRO!O$4&amp;$E220),'Hoja de Trabajo para listado'!$BC$151:$CB$151,0)),0)+IFERROR(INDEX('Hoja de Trabajo para listado'!$DE$153:$DG$274,MATCH($A220,'Hoja de Trabajo para listado'!$DE$153:$DE$1048576,0),MATCH((CUADRO!O$4&amp;$E220),'Hoja de Trabajo para listado'!$DE$151:$DG$151,0)),0)+IFERROR(INDEX('Hoja de Trabajo para listado'!$CD$155:$DC$1048576,MATCH($A220,'Hoja de Trabajo para listado'!$CD$155:$CD$1048576,0),MATCH((CUADRO!O$4&amp;$E220),'Hoja de Trabajo para listado'!$CD$151:$DC$151,0)),0)</f>
        <v>0</v>
      </c>
      <c r="P220" s="245">
        <f ca="1">+IFERROR(INDEX('Hoja de Trabajo para listado'!$A$155:$Z$1048576,MATCH($A220,'Hoja de Trabajo para listado'!$A$155:$A$1048576,0),MATCH((CUADRO!P$4&amp;$E220),'Hoja de Trabajo para listado'!$A$151:$Z$151,0)),0)+IFERROR(INDEX('Hoja de Trabajo para listado'!$AB$155:$BA$1048576,MATCH($A220,'Hoja de Trabajo para listado'!$AB$155:$AB$1048576,0),MATCH((CUADRO!P$4&amp;$E220),'Hoja de Trabajo para listado'!$AB$151:$BA$151,0)),0)+IFERROR(INDEX('Hoja de Trabajo para listado'!$BC$155:$CB$1048576,MATCH($A220,'Hoja de Trabajo para listado'!$BC$155:$BC$1048576,0),MATCH((CUADRO!P$4&amp;$E220),'Hoja de Trabajo para listado'!$BC$151:$CB$151,0)),0)+IFERROR(INDEX('Hoja de Trabajo para listado'!$DE$153:$DG$274,MATCH($A220,'Hoja de Trabajo para listado'!$DE$153:$DE$1048576,0),MATCH((CUADRO!P$4&amp;$E220),'Hoja de Trabajo para listado'!$DE$151:$DG$151,0)),0)+IFERROR(INDEX('Hoja de Trabajo para listado'!$CD$155:$DC$1048576,MATCH($A220,'Hoja de Trabajo para listado'!$CD$155:$CD$1048576,0),MATCH((CUADRO!P$4&amp;$E220),'Hoja de Trabajo para listado'!$CD$151:$DC$151,0)),0)</f>
        <v>0</v>
      </c>
      <c r="Q220" s="245">
        <f ca="1">+IFERROR(INDEX('Hoja de Trabajo para listado'!$A$155:$Z$1048576,MATCH($A220,'Hoja de Trabajo para listado'!$A$155:$A$1048576,0),MATCH((CUADRO!Q$4&amp;$E220),'Hoja de Trabajo para listado'!$A$151:$Z$151,0)),0)+IFERROR(INDEX('Hoja de Trabajo para listado'!$AB$155:$BA$1048576,MATCH($A220,'Hoja de Trabajo para listado'!$AB$155:$AB$1048576,0),MATCH((CUADRO!Q$4&amp;$E220),'Hoja de Trabajo para listado'!$AB$151:$BA$151,0)),0)+IFERROR(INDEX('Hoja de Trabajo para listado'!$BC$155:$CB$1048576,MATCH($A220,'Hoja de Trabajo para listado'!$BC$155:$BC$1048576,0),MATCH((CUADRO!Q$4&amp;$E220),'Hoja de Trabajo para listado'!$BC$151:$CB$151,0)),0)+IFERROR(INDEX('Hoja de Trabajo para listado'!$DE$153:$DG$274,MATCH($A220,'Hoja de Trabajo para listado'!$DE$153:$DE$1048576,0),MATCH((CUADRO!Q$4&amp;$E220),'Hoja de Trabajo para listado'!$DE$151:$DG$151,0)),0)+IFERROR(INDEX('Hoja de Trabajo para listado'!$CD$155:$DC$1048576,MATCH($A220,'Hoja de Trabajo para listado'!$CD$155:$CD$1048576,0),MATCH((CUADRO!Q$4&amp;$E220),'Hoja de Trabajo para listado'!$CD$151:$DC$151,0)),0)</f>
        <v>0</v>
      </c>
      <c r="R220" s="245">
        <f t="shared" ca="1" si="9"/>
        <v>0</v>
      </c>
      <c r="S220" s="245">
        <f ca="1">+R219+R220</f>
        <v>0</v>
      </c>
      <c r="T220" s="245">
        <f ca="1">+S220</f>
        <v>0</v>
      </c>
      <c r="U220" s="244">
        <f t="shared" si="10"/>
        <v>2</v>
      </c>
      <c r="V220" s="333" t="str">
        <f>+VLOOKUP(A220,bd_lista!$A$3:$E$592,5,FALSE)</f>
        <v>Instituciones Descentralizadas</v>
      </c>
      <c r="W220" s="388"/>
      <c r="X220" s="242">
        <f>+VLOOKUP(A220,[4]Sheet1!$A$13:$D$744,4,FALSE)</f>
        <v>86</v>
      </c>
      <c r="Y220" s="242" t="str">
        <f>+VLOOKUP(X220,bd_lista!$A$3:$C$592,3,FALSE)</f>
        <v>Ministerio de Medio Ambiente y Agua</v>
      </c>
      <c r="Z220" s="292"/>
      <c r="AA220" s="293"/>
    </row>
    <row r="221" spans="1:27" ht="15" customHeight="1">
      <c r="A221" s="251">
        <v>301</v>
      </c>
      <c r="B221" s="392">
        <f>+A221</f>
        <v>301</v>
      </c>
      <c r="C221" s="247" t="str">
        <f>+VLOOKUP(A221,bd_lista!$A$3:$C$592,3,FALSE)</f>
        <v>Servicio Departamental de Riego - Oruro</v>
      </c>
      <c r="D221" s="389" t="str">
        <f>+C221</f>
        <v>Servicio Departamental de Riego - Oruro</v>
      </c>
      <c r="E221" s="247" t="s">
        <v>1304</v>
      </c>
      <c r="F221" s="243">
        <f ca="1">+IFERROR(INDEX('Hoja de Trabajo para listado'!$A$155:$Z$1048576,MATCH($A221,'Hoja de Trabajo para listado'!$A$155:$A$1048576,0),MATCH((CUADRO!F$4&amp;$E221),'Hoja de Trabajo para listado'!$A$151:$Z$151,0)),0)+IFERROR(INDEX('Hoja de Trabajo para listado'!$AB$155:$BA$1048576,MATCH($A221,'Hoja de Trabajo para listado'!$AB$155:$AB$1048576,0),MATCH((CUADRO!F$4&amp;$E221),'Hoja de Trabajo para listado'!$AB$151:$BA$151,0)),0)+IFERROR(INDEX('Hoja de Trabajo para listado'!$BC$155:$CB$1048576,MATCH($A221,'Hoja de Trabajo para listado'!$BC$155:$BC$1048576,0),MATCH((CUADRO!F$4&amp;$E221),'Hoja de Trabajo para listado'!$BC$151:$CB$151,0)),0)+IFERROR(INDEX('Hoja de Trabajo para listado'!$DE$153:$DG$274,MATCH($A221,'Hoja de Trabajo para listado'!$DE$153:$DE$1048576,0),MATCH((CUADRO!F$4&amp;$E221),'Hoja de Trabajo para listado'!$DE$151:$DG$151,0)),0)+IFERROR(INDEX('Hoja de Trabajo para listado'!$CD$155:$DC$1048576,MATCH($A221,'Hoja de Trabajo para listado'!$CD$155:$CD$1048576,0),MATCH((CUADRO!F$4&amp;$E221),'Hoja de Trabajo para listado'!$CD$151:$DC$151,0)),0)</f>
        <v>0</v>
      </c>
      <c r="G221" s="243">
        <f ca="1">+IFERROR(INDEX('Hoja de Trabajo para listado'!$A$155:$Z$1048576,MATCH($A221,'Hoja de Trabajo para listado'!$A$155:$A$1048576,0),MATCH((CUADRO!G$4&amp;$E221),'Hoja de Trabajo para listado'!$A$151:$Z$151,0)),0)+IFERROR(INDEX('Hoja de Trabajo para listado'!$AB$155:$BA$1048576,MATCH($A221,'Hoja de Trabajo para listado'!$AB$155:$AB$1048576,0),MATCH((CUADRO!G$4&amp;$E221),'Hoja de Trabajo para listado'!$AB$151:$BA$151,0)),0)+IFERROR(INDEX('Hoja de Trabajo para listado'!$BC$155:$CB$1048576,MATCH($A221,'Hoja de Trabajo para listado'!$BC$155:$BC$1048576,0),MATCH((CUADRO!G$4&amp;$E221),'Hoja de Trabajo para listado'!$BC$151:$CB$151,0)),0)+IFERROR(INDEX('Hoja de Trabajo para listado'!$DE$153:$DG$274,MATCH($A221,'Hoja de Trabajo para listado'!$DE$153:$DE$1048576,0),MATCH((CUADRO!G$4&amp;$E221),'Hoja de Trabajo para listado'!$DE$151:$DG$151,0)),0)+IFERROR(INDEX('Hoja de Trabajo para listado'!$CD$155:$DC$1048576,MATCH($A221,'Hoja de Trabajo para listado'!$CD$155:$CD$1048576,0),MATCH((CUADRO!G$4&amp;$E221),'Hoja de Trabajo para listado'!$CD$151:$DC$151,0)),0)</f>
        <v>0</v>
      </c>
      <c r="H221" s="243">
        <f ca="1">+IFERROR(INDEX('Hoja de Trabajo para listado'!$A$155:$Z$1048576,MATCH($A221,'Hoja de Trabajo para listado'!$A$155:$A$1048576,0),MATCH((CUADRO!H$4&amp;$E221),'Hoja de Trabajo para listado'!$A$151:$Z$151,0)),0)+IFERROR(INDEX('Hoja de Trabajo para listado'!$AB$155:$BA$1048576,MATCH($A221,'Hoja de Trabajo para listado'!$AB$155:$AB$1048576,0),MATCH((CUADRO!H$4&amp;$E221),'Hoja de Trabajo para listado'!$AB$151:$BA$151,0)),0)+IFERROR(INDEX('Hoja de Trabajo para listado'!$BC$155:$CB$1048576,MATCH($A221,'Hoja de Trabajo para listado'!$BC$155:$BC$1048576,0),MATCH((CUADRO!H$4&amp;$E221),'Hoja de Trabajo para listado'!$BC$151:$CB$151,0)),0)+IFERROR(INDEX('Hoja de Trabajo para listado'!$DE$153:$DG$274,MATCH($A221,'Hoja de Trabajo para listado'!$DE$153:$DE$1048576,0),MATCH((CUADRO!H$4&amp;$E221),'Hoja de Trabajo para listado'!$DE$151:$DG$151,0)),0)+IFERROR(INDEX('Hoja de Trabajo para listado'!$CD$155:$DC$1048576,MATCH($A221,'Hoja de Trabajo para listado'!$CD$155:$CD$1048576,0),MATCH((CUADRO!H$4&amp;$E221),'Hoja de Trabajo para listado'!$CD$151:$DC$151,0)),0)</f>
        <v>0</v>
      </c>
      <c r="I221" s="243">
        <f ca="1">+IFERROR(INDEX('Hoja de Trabajo para listado'!$A$155:$Z$1048576,MATCH($A221,'Hoja de Trabajo para listado'!$A$155:$A$1048576,0),MATCH((CUADRO!I$4&amp;$E221),'Hoja de Trabajo para listado'!$A$151:$Z$151,0)),0)+IFERROR(INDEX('Hoja de Trabajo para listado'!$AB$155:$BA$1048576,MATCH($A221,'Hoja de Trabajo para listado'!$AB$155:$AB$1048576,0),MATCH((CUADRO!I$4&amp;$E221),'Hoja de Trabajo para listado'!$AB$151:$BA$151,0)),0)+IFERROR(INDEX('Hoja de Trabajo para listado'!$BC$155:$CB$1048576,MATCH($A221,'Hoja de Trabajo para listado'!$BC$155:$BC$1048576,0),MATCH((CUADRO!I$4&amp;$E221),'Hoja de Trabajo para listado'!$BC$151:$CB$151,0)),0)+IFERROR(INDEX('Hoja de Trabajo para listado'!$DE$153:$DG$274,MATCH($A221,'Hoja de Trabajo para listado'!$DE$153:$DE$1048576,0),MATCH((CUADRO!I$4&amp;$E221),'Hoja de Trabajo para listado'!$DE$151:$DG$151,0)),0)+IFERROR(INDEX('Hoja de Trabajo para listado'!$CD$155:$DC$1048576,MATCH($A221,'Hoja de Trabajo para listado'!$CD$155:$CD$1048576,0),MATCH((CUADRO!I$4&amp;$E221),'Hoja de Trabajo para listado'!$CD$151:$DC$151,0)),0)</f>
        <v>0</v>
      </c>
      <c r="J221" s="243">
        <f ca="1">+IFERROR(INDEX('Hoja de Trabajo para listado'!$A$155:$Z$1048576,MATCH($A221,'Hoja de Trabajo para listado'!$A$155:$A$1048576,0),MATCH((CUADRO!J$4&amp;$E221),'Hoja de Trabajo para listado'!$A$151:$Z$151,0)),0)+IFERROR(INDEX('Hoja de Trabajo para listado'!$AB$155:$BA$1048576,MATCH($A221,'Hoja de Trabajo para listado'!$AB$155:$AB$1048576,0),MATCH((CUADRO!J$4&amp;$E221),'Hoja de Trabajo para listado'!$AB$151:$BA$151,0)),0)+IFERROR(INDEX('Hoja de Trabajo para listado'!$BC$155:$CB$1048576,MATCH($A221,'Hoja de Trabajo para listado'!$BC$155:$BC$1048576,0),MATCH((CUADRO!J$4&amp;$E221),'Hoja de Trabajo para listado'!$BC$151:$CB$151,0)),0)+IFERROR(INDEX('Hoja de Trabajo para listado'!$DE$153:$DG$274,MATCH($A221,'Hoja de Trabajo para listado'!$DE$153:$DE$1048576,0),MATCH((CUADRO!J$4&amp;$E221),'Hoja de Trabajo para listado'!$DE$151:$DG$151,0)),0)+IFERROR(INDEX('Hoja de Trabajo para listado'!$CD$155:$DC$1048576,MATCH($A221,'Hoja de Trabajo para listado'!$CD$155:$CD$1048576,0),MATCH((CUADRO!J$4&amp;$E221),'Hoja de Trabajo para listado'!$CD$151:$DC$151,0)),0)</f>
        <v>0</v>
      </c>
      <c r="K221" s="243">
        <f ca="1">+IFERROR(INDEX('Hoja de Trabajo para listado'!$A$155:$Z$1048576,MATCH($A221,'Hoja de Trabajo para listado'!$A$155:$A$1048576,0),MATCH((CUADRO!K$4&amp;$E221),'Hoja de Trabajo para listado'!$A$151:$Z$151,0)),0)+IFERROR(INDEX('Hoja de Trabajo para listado'!$AB$155:$BA$1048576,MATCH($A221,'Hoja de Trabajo para listado'!$AB$155:$AB$1048576,0),MATCH((CUADRO!K$4&amp;$E221),'Hoja de Trabajo para listado'!$AB$151:$BA$151,0)),0)+IFERROR(INDEX('Hoja de Trabajo para listado'!$BC$155:$CB$1048576,MATCH($A221,'Hoja de Trabajo para listado'!$BC$155:$BC$1048576,0),MATCH((CUADRO!K$4&amp;$E221),'Hoja de Trabajo para listado'!$BC$151:$CB$151,0)),0)+IFERROR(INDEX('Hoja de Trabajo para listado'!$DE$153:$DG$274,MATCH($A221,'Hoja de Trabajo para listado'!$DE$153:$DE$1048576,0),MATCH((CUADRO!K$4&amp;$E221),'Hoja de Trabajo para listado'!$DE$151:$DG$151,0)),0)+IFERROR(INDEX('Hoja de Trabajo para listado'!$CD$155:$DC$1048576,MATCH($A221,'Hoja de Trabajo para listado'!$CD$155:$CD$1048576,0),MATCH((CUADRO!K$4&amp;$E221),'Hoja de Trabajo para listado'!$CD$151:$DC$151,0)),0)</f>
        <v>0</v>
      </c>
      <c r="L221" s="243">
        <f ca="1">+IFERROR(INDEX('Hoja de Trabajo para listado'!$A$155:$Z$1048576,MATCH($A221,'Hoja de Trabajo para listado'!$A$155:$A$1048576,0),MATCH((CUADRO!L$4&amp;$E221),'Hoja de Trabajo para listado'!$A$151:$Z$151,0)),0)+IFERROR(INDEX('Hoja de Trabajo para listado'!$AB$155:$BA$1048576,MATCH($A221,'Hoja de Trabajo para listado'!$AB$155:$AB$1048576,0),MATCH((CUADRO!L$4&amp;$E221),'Hoja de Trabajo para listado'!$AB$151:$BA$151,0)),0)+IFERROR(INDEX('Hoja de Trabajo para listado'!$BC$155:$CB$1048576,MATCH($A221,'Hoja de Trabajo para listado'!$BC$155:$BC$1048576,0),MATCH((CUADRO!L$4&amp;$E221),'Hoja de Trabajo para listado'!$BC$151:$CB$151,0)),0)+IFERROR(INDEX('Hoja de Trabajo para listado'!$DE$153:$DG$274,MATCH($A221,'Hoja de Trabajo para listado'!$DE$153:$DE$1048576,0),MATCH((CUADRO!L$4&amp;$E221),'Hoja de Trabajo para listado'!$DE$151:$DG$151,0)),0)+IFERROR(INDEX('Hoja de Trabajo para listado'!$CD$155:$DC$1048576,MATCH($A221,'Hoja de Trabajo para listado'!$CD$155:$CD$1048576,0),MATCH((CUADRO!L$4&amp;$E221),'Hoja de Trabajo para listado'!$CD$151:$DC$151,0)),0)</f>
        <v>0</v>
      </c>
      <c r="M221" s="243">
        <f ca="1">+IFERROR(INDEX('Hoja de Trabajo para listado'!$A$155:$Z$1048576,MATCH($A221,'Hoja de Trabajo para listado'!$A$155:$A$1048576,0),MATCH((CUADRO!M$4&amp;$E221),'Hoja de Trabajo para listado'!$A$151:$Z$151,0)),0)+IFERROR(INDEX('Hoja de Trabajo para listado'!$AB$155:$BA$1048576,MATCH($A221,'Hoja de Trabajo para listado'!$AB$155:$AB$1048576,0),MATCH((CUADRO!M$4&amp;$E221),'Hoja de Trabajo para listado'!$AB$151:$BA$151,0)),0)+IFERROR(INDEX('Hoja de Trabajo para listado'!$BC$155:$CB$1048576,MATCH($A221,'Hoja de Trabajo para listado'!$BC$155:$BC$1048576,0),MATCH((CUADRO!M$4&amp;$E221),'Hoja de Trabajo para listado'!$BC$151:$CB$151,0)),0)+IFERROR(INDEX('Hoja de Trabajo para listado'!$DE$153:$DG$274,MATCH($A221,'Hoja de Trabajo para listado'!$DE$153:$DE$1048576,0),MATCH((CUADRO!M$4&amp;$E221),'Hoja de Trabajo para listado'!$DE$151:$DG$151,0)),0)+IFERROR(INDEX('Hoja de Trabajo para listado'!$CD$155:$DC$1048576,MATCH($A221,'Hoja de Trabajo para listado'!$CD$155:$CD$1048576,0),MATCH((CUADRO!M$4&amp;$E221),'Hoja de Trabajo para listado'!$CD$151:$DC$151,0)),0)</f>
        <v>0</v>
      </c>
      <c r="N221" s="243">
        <f ca="1">+IFERROR(INDEX('Hoja de Trabajo para listado'!$A$155:$Z$1048576,MATCH($A221,'Hoja de Trabajo para listado'!$A$155:$A$1048576,0),MATCH((CUADRO!N$4&amp;$E221),'Hoja de Trabajo para listado'!$A$151:$Z$151,0)),0)+IFERROR(INDEX('Hoja de Trabajo para listado'!$AB$155:$BA$1048576,MATCH($A221,'Hoja de Trabajo para listado'!$AB$155:$AB$1048576,0),MATCH((CUADRO!N$4&amp;$E221),'Hoja de Trabajo para listado'!$AB$151:$BA$151,0)),0)+IFERROR(INDEX('Hoja de Trabajo para listado'!$BC$155:$CB$1048576,MATCH($A221,'Hoja de Trabajo para listado'!$BC$155:$BC$1048576,0),MATCH((CUADRO!N$4&amp;$E221),'Hoja de Trabajo para listado'!$BC$151:$CB$151,0)),0)+IFERROR(INDEX('Hoja de Trabajo para listado'!$DE$153:$DG$274,MATCH($A221,'Hoja de Trabajo para listado'!$DE$153:$DE$1048576,0),MATCH((CUADRO!N$4&amp;$E221),'Hoja de Trabajo para listado'!$DE$151:$DG$151,0)),0)+IFERROR(INDEX('Hoja de Trabajo para listado'!$CD$155:$DC$1048576,MATCH($A221,'Hoja de Trabajo para listado'!$CD$155:$CD$1048576,0),MATCH((CUADRO!N$4&amp;$E221),'Hoja de Trabajo para listado'!$CD$151:$DC$151,0)),0)</f>
        <v>0</v>
      </c>
      <c r="O221" s="243">
        <f ca="1">+IFERROR(INDEX('Hoja de Trabajo para listado'!$A$155:$Z$1048576,MATCH($A221,'Hoja de Trabajo para listado'!$A$155:$A$1048576,0),MATCH((CUADRO!O$4&amp;$E221),'Hoja de Trabajo para listado'!$A$151:$Z$151,0)),0)+IFERROR(INDEX('Hoja de Trabajo para listado'!$AB$155:$BA$1048576,MATCH($A221,'Hoja de Trabajo para listado'!$AB$155:$AB$1048576,0),MATCH((CUADRO!O$4&amp;$E221),'Hoja de Trabajo para listado'!$AB$151:$BA$151,0)),0)+IFERROR(INDEX('Hoja de Trabajo para listado'!$BC$155:$CB$1048576,MATCH($A221,'Hoja de Trabajo para listado'!$BC$155:$BC$1048576,0),MATCH((CUADRO!O$4&amp;$E221),'Hoja de Trabajo para listado'!$BC$151:$CB$151,0)),0)+IFERROR(INDEX('Hoja de Trabajo para listado'!$DE$153:$DG$274,MATCH($A221,'Hoja de Trabajo para listado'!$DE$153:$DE$1048576,0),MATCH((CUADRO!O$4&amp;$E221),'Hoja de Trabajo para listado'!$DE$151:$DG$151,0)),0)+IFERROR(INDEX('Hoja de Trabajo para listado'!$CD$155:$DC$1048576,MATCH($A221,'Hoja de Trabajo para listado'!$CD$155:$CD$1048576,0),MATCH((CUADRO!O$4&amp;$E221),'Hoja de Trabajo para listado'!$CD$151:$DC$151,0)),0)</f>
        <v>0</v>
      </c>
      <c r="P221" s="243">
        <f ca="1">+IFERROR(INDEX('Hoja de Trabajo para listado'!$A$155:$Z$1048576,MATCH($A221,'Hoja de Trabajo para listado'!$A$155:$A$1048576,0),MATCH((CUADRO!P$4&amp;$E221),'Hoja de Trabajo para listado'!$A$151:$Z$151,0)),0)+IFERROR(INDEX('Hoja de Trabajo para listado'!$AB$155:$BA$1048576,MATCH($A221,'Hoja de Trabajo para listado'!$AB$155:$AB$1048576,0),MATCH((CUADRO!P$4&amp;$E221),'Hoja de Trabajo para listado'!$AB$151:$BA$151,0)),0)+IFERROR(INDEX('Hoja de Trabajo para listado'!$BC$155:$CB$1048576,MATCH($A221,'Hoja de Trabajo para listado'!$BC$155:$BC$1048576,0),MATCH((CUADRO!P$4&amp;$E221),'Hoja de Trabajo para listado'!$BC$151:$CB$151,0)),0)+IFERROR(INDEX('Hoja de Trabajo para listado'!$DE$153:$DG$274,MATCH($A221,'Hoja de Trabajo para listado'!$DE$153:$DE$1048576,0),MATCH((CUADRO!P$4&amp;$E221),'Hoja de Trabajo para listado'!$DE$151:$DG$151,0)),0)+IFERROR(INDEX('Hoja de Trabajo para listado'!$CD$155:$DC$1048576,MATCH($A221,'Hoja de Trabajo para listado'!$CD$155:$CD$1048576,0),MATCH((CUADRO!P$4&amp;$E221),'Hoja de Trabajo para listado'!$CD$151:$DC$151,0)),0)</f>
        <v>0</v>
      </c>
      <c r="Q221" s="243">
        <f ca="1">+IFERROR(INDEX('Hoja de Trabajo para listado'!$A$155:$Z$1048576,MATCH($A221,'Hoja de Trabajo para listado'!$A$155:$A$1048576,0),MATCH((CUADRO!Q$4&amp;$E221),'Hoja de Trabajo para listado'!$A$151:$Z$151,0)),0)+IFERROR(INDEX('Hoja de Trabajo para listado'!$AB$155:$BA$1048576,MATCH($A221,'Hoja de Trabajo para listado'!$AB$155:$AB$1048576,0),MATCH((CUADRO!Q$4&amp;$E221),'Hoja de Trabajo para listado'!$AB$151:$BA$151,0)),0)+IFERROR(INDEX('Hoja de Trabajo para listado'!$BC$155:$CB$1048576,MATCH($A221,'Hoja de Trabajo para listado'!$BC$155:$BC$1048576,0),MATCH((CUADRO!Q$4&amp;$E221),'Hoja de Trabajo para listado'!$BC$151:$CB$151,0)),0)+IFERROR(INDEX('Hoja de Trabajo para listado'!$DE$153:$DG$274,MATCH($A221,'Hoja de Trabajo para listado'!$DE$153:$DE$1048576,0),MATCH((CUADRO!Q$4&amp;$E221),'Hoja de Trabajo para listado'!$DE$151:$DG$151,0)),0)+IFERROR(INDEX('Hoja de Trabajo para listado'!$CD$155:$DC$1048576,MATCH($A221,'Hoja de Trabajo para listado'!$CD$155:$CD$1048576,0),MATCH((CUADRO!Q$4&amp;$E221),'Hoja de Trabajo para listado'!$CD$151:$DC$151,0)),0)</f>
        <v>0</v>
      </c>
      <c r="R221" s="243">
        <f t="shared" ca="1" si="9"/>
        <v>0</v>
      </c>
      <c r="S221" s="243"/>
      <c r="T221" s="243">
        <f ca="1">+T222</f>
        <v>85</v>
      </c>
      <c r="U221" s="242">
        <f t="shared" si="10"/>
        <v>1</v>
      </c>
      <c r="V221" s="333" t="str">
        <f>+VLOOKUP(A221,bd_lista!$A$3:$E$592,5,FALSE)</f>
        <v>Instituciones Descentralizadas</v>
      </c>
      <c r="W221" s="387" t="str">
        <f>+V221</f>
        <v>Instituciones Descentralizadas</v>
      </c>
      <c r="X221" s="242">
        <f>+VLOOKUP(A221,[4]Sheet1!$A$13:$D$744,4,FALSE)</f>
        <v>86</v>
      </c>
      <c r="Y221" s="242" t="str">
        <f>+VLOOKUP(X221,bd_lista!$A$3:$C$592,3,FALSE)</f>
        <v>Ministerio de Medio Ambiente y Agua</v>
      </c>
      <c r="Z221" s="294">
        <f>+X221</f>
        <v>86</v>
      </c>
      <c r="AA221" s="319" t="str">
        <f>+Y221</f>
        <v>Ministerio de Medio Ambiente y Agua</v>
      </c>
    </row>
    <row r="222" spans="1:27" ht="15" customHeight="1">
      <c r="A222" s="32">
        <v>301</v>
      </c>
      <c r="B222" s="393"/>
      <c r="C222" s="333" t="str">
        <f>+VLOOKUP(A222,bd_lista!$A$3:$C$592,3,FALSE)</f>
        <v>Servicio Departamental de Riego - Oruro</v>
      </c>
      <c r="D222" s="390"/>
      <c r="E222" s="333" t="s">
        <v>1305</v>
      </c>
      <c r="F222" s="245">
        <f ca="1">+IFERROR(INDEX('Hoja de Trabajo para listado'!$A$155:$Z$1048576,MATCH($A222,'Hoja de Trabajo para listado'!$A$155:$A$1048576,0),MATCH((CUADRO!F$4&amp;$E222),'Hoja de Trabajo para listado'!$A$151:$Z$151,0)),0)+IFERROR(INDEX('Hoja de Trabajo para listado'!$AB$155:$BA$1048576,MATCH($A222,'Hoja de Trabajo para listado'!$AB$155:$AB$1048576,0),MATCH((CUADRO!F$4&amp;$E222),'Hoja de Trabajo para listado'!$AB$151:$BA$151,0)),0)+IFERROR(INDEX('Hoja de Trabajo para listado'!$BC$155:$CB$1048576,MATCH($A222,'Hoja de Trabajo para listado'!$BC$155:$BC$1048576,0),MATCH((CUADRO!F$4&amp;$E222),'Hoja de Trabajo para listado'!$BC$151:$CB$151,0)),0)+IFERROR(INDEX('Hoja de Trabajo para listado'!$DE$153:$DG$274,MATCH($A222,'Hoja de Trabajo para listado'!$DE$153:$DE$1048576,0),MATCH((CUADRO!F$4&amp;$E222),'Hoja de Trabajo para listado'!$DE$151:$DG$151,0)),0)+IFERROR(INDEX('Hoja de Trabajo para listado'!$CD$155:$DC$1048576,MATCH($A222,'Hoja de Trabajo para listado'!$CD$155:$CD$1048576,0),MATCH((CUADRO!F$4&amp;$E222),'Hoja de Trabajo para listado'!$CD$151:$DC$151,0)),0)</f>
        <v>0</v>
      </c>
      <c r="G222" s="245">
        <f ca="1">+IFERROR(INDEX('Hoja de Trabajo para listado'!$A$155:$Z$1048576,MATCH($A222,'Hoja de Trabajo para listado'!$A$155:$A$1048576,0),MATCH((CUADRO!G$4&amp;$E222),'Hoja de Trabajo para listado'!$A$151:$Z$151,0)),0)+IFERROR(INDEX('Hoja de Trabajo para listado'!$AB$155:$BA$1048576,MATCH($A222,'Hoja de Trabajo para listado'!$AB$155:$AB$1048576,0),MATCH((CUADRO!G$4&amp;$E222),'Hoja de Trabajo para listado'!$AB$151:$BA$151,0)),0)+IFERROR(INDEX('Hoja de Trabajo para listado'!$BC$155:$CB$1048576,MATCH($A222,'Hoja de Trabajo para listado'!$BC$155:$BC$1048576,0),MATCH((CUADRO!G$4&amp;$E222),'Hoja de Trabajo para listado'!$BC$151:$CB$151,0)),0)+IFERROR(INDEX('Hoja de Trabajo para listado'!$DE$153:$DG$274,MATCH($A222,'Hoja de Trabajo para listado'!$DE$153:$DE$1048576,0),MATCH((CUADRO!G$4&amp;$E222),'Hoja de Trabajo para listado'!$DE$151:$DG$151,0)),0)+IFERROR(INDEX('Hoja de Trabajo para listado'!$CD$155:$DC$1048576,MATCH($A222,'Hoja de Trabajo para listado'!$CD$155:$CD$1048576,0),MATCH((CUADRO!G$4&amp;$E222),'Hoja de Trabajo para listado'!$CD$151:$DC$151,0)),0)</f>
        <v>0</v>
      </c>
      <c r="H222" s="245">
        <f ca="1">+IFERROR(INDEX('Hoja de Trabajo para listado'!$A$155:$Z$1048576,MATCH($A222,'Hoja de Trabajo para listado'!$A$155:$A$1048576,0),MATCH((CUADRO!H$4&amp;$E222),'Hoja de Trabajo para listado'!$A$151:$Z$151,0)),0)+IFERROR(INDEX('Hoja de Trabajo para listado'!$AB$155:$BA$1048576,MATCH($A222,'Hoja de Trabajo para listado'!$AB$155:$AB$1048576,0),MATCH((CUADRO!H$4&amp;$E222),'Hoja de Trabajo para listado'!$AB$151:$BA$151,0)),0)+IFERROR(INDEX('Hoja de Trabajo para listado'!$BC$155:$CB$1048576,MATCH($A222,'Hoja de Trabajo para listado'!$BC$155:$BC$1048576,0),MATCH((CUADRO!H$4&amp;$E222),'Hoja de Trabajo para listado'!$BC$151:$CB$151,0)),0)+IFERROR(INDEX('Hoja de Trabajo para listado'!$DE$153:$DG$274,MATCH($A222,'Hoja de Trabajo para listado'!$DE$153:$DE$1048576,0),MATCH((CUADRO!H$4&amp;$E222),'Hoja de Trabajo para listado'!$DE$151:$DG$151,0)),0)+IFERROR(INDEX('Hoja de Trabajo para listado'!$CD$155:$DC$1048576,MATCH($A222,'Hoja de Trabajo para listado'!$CD$155:$CD$1048576,0),MATCH((CUADRO!H$4&amp;$E222),'Hoja de Trabajo para listado'!$CD$151:$DC$151,0)),0)</f>
        <v>0</v>
      </c>
      <c r="I222" s="245">
        <f ca="1">+IFERROR(INDEX('Hoja de Trabajo para listado'!$A$155:$Z$1048576,MATCH($A222,'Hoja de Trabajo para listado'!$A$155:$A$1048576,0),MATCH((CUADRO!I$4&amp;$E222),'Hoja de Trabajo para listado'!$A$151:$Z$151,0)),0)+IFERROR(INDEX('Hoja de Trabajo para listado'!$AB$155:$BA$1048576,MATCH($A222,'Hoja de Trabajo para listado'!$AB$155:$AB$1048576,0),MATCH((CUADRO!I$4&amp;$E222),'Hoja de Trabajo para listado'!$AB$151:$BA$151,0)),0)+IFERROR(INDEX('Hoja de Trabajo para listado'!$BC$155:$CB$1048576,MATCH($A222,'Hoja de Trabajo para listado'!$BC$155:$BC$1048576,0),MATCH((CUADRO!I$4&amp;$E222),'Hoja de Trabajo para listado'!$BC$151:$CB$151,0)),0)+IFERROR(INDEX('Hoja de Trabajo para listado'!$DE$153:$DG$274,MATCH($A222,'Hoja de Trabajo para listado'!$DE$153:$DE$1048576,0),MATCH((CUADRO!I$4&amp;$E222),'Hoja de Trabajo para listado'!$DE$151:$DG$151,0)),0)+IFERROR(INDEX('Hoja de Trabajo para listado'!$CD$155:$DC$1048576,MATCH($A222,'Hoja de Trabajo para listado'!$CD$155:$CD$1048576,0),MATCH((CUADRO!I$4&amp;$E222),'Hoja de Trabajo para listado'!$CD$151:$DC$151,0)),0)</f>
        <v>0</v>
      </c>
      <c r="J222" s="245">
        <f ca="1">+IFERROR(INDEX('Hoja de Trabajo para listado'!$A$155:$Z$1048576,MATCH($A222,'Hoja de Trabajo para listado'!$A$155:$A$1048576,0),MATCH((CUADRO!J$4&amp;$E222),'Hoja de Trabajo para listado'!$A$151:$Z$151,0)),0)+IFERROR(INDEX('Hoja de Trabajo para listado'!$AB$155:$BA$1048576,MATCH($A222,'Hoja de Trabajo para listado'!$AB$155:$AB$1048576,0),MATCH((CUADRO!J$4&amp;$E222),'Hoja de Trabajo para listado'!$AB$151:$BA$151,0)),0)+IFERROR(INDEX('Hoja de Trabajo para listado'!$BC$155:$CB$1048576,MATCH($A222,'Hoja de Trabajo para listado'!$BC$155:$BC$1048576,0),MATCH((CUADRO!J$4&amp;$E222),'Hoja de Trabajo para listado'!$BC$151:$CB$151,0)),0)+IFERROR(INDEX('Hoja de Trabajo para listado'!$DE$153:$DG$274,MATCH($A222,'Hoja de Trabajo para listado'!$DE$153:$DE$1048576,0),MATCH((CUADRO!J$4&amp;$E222),'Hoja de Trabajo para listado'!$DE$151:$DG$151,0)),0)+IFERROR(INDEX('Hoja de Trabajo para listado'!$CD$155:$DC$1048576,MATCH($A222,'Hoja de Trabajo para listado'!$CD$155:$CD$1048576,0),MATCH((CUADRO!J$4&amp;$E222),'Hoja de Trabajo para listado'!$CD$151:$DC$151,0)),0)</f>
        <v>85</v>
      </c>
      <c r="K222" s="245">
        <f ca="1">+IFERROR(INDEX('Hoja de Trabajo para listado'!$A$155:$Z$1048576,MATCH($A222,'Hoja de Trabajo para listado'!$A$155:$A$1048576,0),MATCH((CUADRO!K$4&amp;$E222),'Hoja de Trabajo para listado'!$A$151:$Z$151,0)),0)+IFERROR(INDEX('Hoja de Trabajo para listado'!$AB$155:$BA$1048576,MATCH($A222,'Hoja de Trabajo para listado'!$AB$155:$AB$1048576,0),MATCH((CUADRO!K$4&amp;$E222),'Hoja de Trabajo para listado'!$AB$151:$BA$151,0)),0)+IFERROR(INDEX('Hoja de Trabajo para listado'!$BC$155:$CB$1048576,MATCH($A222,'Hoja de Trabajo para listado'!$BC$155:$BC$1048576,0),MATCH((CUADRO!K$4&amp;$E222),'Hoja de Trabajo para listado'!$BC$151:$CB$151,0)),0)+IFERROR(INDEX('Hoja de Trabajo para listado'!$DE$153:$DG$274,MATCH($A222,'Hoja de Trabajo para listado'!$DE$153:$DE$1048576,0),MATCH((CUADRO!K$4&amp;$E222),'Hoja de Trabajo para listado'!$DE$151:$DG$151,0)),0)+IFERROR(INDEX('Hoja de Trabajo para listado'!$CD$155:$DC$1048576,MATCH($A222,'Hoja de Trabajo para listado'!$CD$155:$CD$1048576,0),MATCH((CUADRO!K$4&amp;$E222),'Hoja de Trabajo para listado'!$CD$151:$DC$151,0)),0)</f>
        <v>0</v>
      </c>
      <c r="L222" s="245">
        <f ca="1">+IFERROR(INDEX('Hoja de Trabajo para listado'!$A$155:$Z$1048576,MATCH($A222,'Hoja de Trabajo para listado'!$A$155:$A$1048576,0),MATCH((CUADRO!L$4&amp;$E222),'Hoja de Trabajo para listado'!$A$151:$Z$151,0)),0)+IFERROR(INDEX('Hoja de Trabajo para listado'!$AB$155:$BA$1048576,MATCH($A222,'Hoja de Trabajo para listado'!$AB$155:$AB$1048576,0),MATCH((CUADRO!L$4&amp;$E222),'Hoja de Trabajo para listado'!$AB$151:$BA$151,0)),0)+IFERROR(INDEX('Hoja de Trabajo para listado'!$BC$155:$CB$1048576,MATCH($A222,'Hoja de Trabajo para listado'!$BC$155:$BC$1048576,0),MATCH((CUADRO!L$4&amp;$E222),'Hoja de Trabajo para listado'!$BC$151:$CB$151,0)),0)+IFERROR(INDEX('Hoja de Trabajo para listado'!$DE$153:$DG$274,MATCH($A222,'Hoja de Trabajo para listado'!$DE$153:$DE$1048576,0),MATCH((CUADRO!L$4&amp;$E222),'Hoja de Trabajo para listado'!$DE$151:$DG$151,0)),0)+IFERROR(INDEX('Hoja de Trabajo para listado'!$CD$155:$DC$1048576,MATCH($A222,'Hoja de Trabajo para listado'!$CD$155:$CD$1048576,0),MATCH((CUADRO!L$4&amp;$E222),'Hoja de Trabajo para listado'!$CD$151:$DC$151,0)),0)</f>
        <v>0</v>
      </c>
      <c r="M222" s="245">
        <f ca="1">+IFERROR(INDEX('Hoja de Trabajo para listado'!$A$155:$Z$1048576,MATCH($A222,'Hoja de Trabajo para listado'!$A$155:$A$1048576,0),MATCH((CUADRO!M$4&amp;$E222),'Hoja de Trabajo para listado'!$A$151:$Z$151,0)),0)+IFERROR(INDEX('Hoja de Trabajo para listado'!$AB$155:$BA$1048576,MATCH($A222,'Hoja de Trabajo para listado'!$AB$155:$AB$1048576,0),MATCH((CUADRO!M$4&amp;$E222),'Hoja de Trabajo para listado'!$AB$151:$BA$151,0)),0)+IFERROR(INDEX('Hoja de Trabajo para listado'!$BC$155:$CB$1048576,MATCH($A222,'Hoja de Trabajo para listado'!$BC$155:$BC$1048576,0),MATCH((CUADRO!M$4&amp;$E222),'Hoja de Trabajo para listado'!$BC$151:$CB$151,0)),0)+IFERROR(INDEX('Hoja de Trabajo para listado'!$DE$153:$DG$274,MATCH($A222,'Hoja de Trabajo para listado'!$DE$153:$DE$1048576,0),MATCH((CUADRO!M$4&amp;$E222),'Hoja de Trabajo para listado'!$DE$151:$DG$151,0)),0)+IFERROR(INDEX('Hoja de Trabajo para listado'!$CD$155:$DC$1048576,MATCH($A222,'Hoja de Trabajo para listado'!$CD$155:$CD$1048576,0),MATCH((CUADRO!M$4&amp;$E222),'Hoja de Trabajo para listado'!$CD$151:$DC$151,0)),0)</f>
        <v>0</v>
      </c>
      <c r="N222" s="245">
        <f ca="1">+IFERROR(INDEX('Hoja de Trabajo para listado'!$A$155:$Z$1048576,MATCH($A222,'Hoja de Trabajo para listado'!$A$155:$A$1048576,0),MATCH((CUADRO!N$4&amp;$E222),'Hoja de Trabajo para listado'!$A$151:$Z$151,0)),0)+IFERROR(INDEX('Hoja de Trabajo para listado'!$AB$155:$BA$1048576,MATCH($A222,'Hoja de Trabajo para listado'!$AB$155:$AB$1048576,0),MATCH((CUADRO!N$4&amp;$E222),'Hoja de Trabajo para listado'!$AB$151:$BA$151,0)),0)+IFERROR(INDEX('Hoja de Trabajo para listado'!$BC$155:$CB$1048576,MATCH($A222,'Hoja de Trabajo para listado'!$BC$155:$BC$1048576,0),MATCH((CUADRO!N$4&amp;$E222),'Hoja de Trabajo para listado'!$BC$151:$CB$151,0)),0)+IFERROR(INDEX('Hoja de Trabajo para listado'!$DE$153:$DG$274,MATCH($A222,'Hoja de Trabajo para listado'!$DE$153:$DE$1048576,0),MATCH((CUADRO!N$4&amp;$E222),'Hoja de Trabajo para listado'!$DE$151:$DG$151,0)),0)+IFERROR(INDEX('Hoja de Trabajo para listado'!$CD$155:$DC$1048576,MATCH($A222,'Hoja de Trabajo para listado'!$CD$155:$CD$1048576,0),MATCH((CUADRO!N$4&amp;$E222),'Hoja de Trabajo para listado'!$CD$151:$DC$151,0)),0)</f>
        <v>0</v>
      </c>
      <c r="O222" s="245">
        <f ca="1">+IFERROR(INDEX('Hoja de Trabajo para listado'!$A$155:$Z$1048576,MATCH($A222,'Hoja de Trabajo para listado'!$A$155:$A$1048576,0),MATCH((CUADRO!O$4&amp;$E222),'Hoja de Trabajo para listado'!$A$151:$Z$151,0)),0)+IFERROR(INDEX('Hoja de Trabajo para listado'!$AB$155:$BA$1048576,MATCH($A222,'Hoja de Trabajo para listado'!$AB$155:$AB$1048576,0),MATCH((CUADRO!O$4&amp;$E222),'Hoja de Trabajo para listado'!$AB$151:$BA$151,0)),0)+IFERROR(INDEX('Hoja de Trabajo para listado'!$BC$155:$CB$1048576,MATCH($A222,'Hoja de Trabajo para listado'!$BC$155:$BC$1048576,0),MATCH((CUADRO!O$4&amp;$E222),'Hoja de Trabajo para listado'!$BC$151:$CB$151,0)),0)+IFERROR(INDEX('Hoja de Trabajo para listado'!$DE$153:$DG$274,MATCH($A222,'Hoja de Trabajo para listado'!$DE$153:$DE$1048576,0),MATCH((CUADRO!O$4&amp;$E222),'Hoja de Trabajo para listado'!$DE$151:$DG$151,0)),0)+IFERROR(INDEX('Hoja de Trabajo para listado'!$CD$155:$DC$1048576,MATCH($A222,'Hoja de Trabajo para listado'!$CD$155:$CD$1048576,0),MATCH((CUADRO!O$4&amp;$E222),'Hoja de Trabajo para listado'!$CD$151:$DC$151,0)),0)</f>
        <v>0</v>
      </c>
      <c r="P222" s="245">
        <f ca="1">+IFERROR(INDEX('Hoja de Trabajo para listado'!$A$155:$Z$1048576,MATCH($A222,'Hoja de Trabajo para listado'!$A$155:$A$1048576,0),MATCH((CUADRO!P$4&amp;$E222),'Hoja de Trabajo para listado'!$A$151:$Z$151,0)),0)+IFERROR(INDEX('Hoja de Trabajo para listado'!$AB$155:$BA$1048576,MATCH($A222,'Hoja de Trabajo para listado'!$AB$155:$AB$1048576,0),MATCH((CUADRO!P$4&amp;$E222),'Hoja de Trabajo para listado'!$AB$151:$BA$151,0)),0)+IFERROR(INDEX('Hoja de Trabajo para listado'!$BC$155:$CB$1048576,MATCH($A222,'Hoja de Trabajo para listado'!$BC$155:$BC$1048576,0),MATCH((CUADRO!P$4&amp;$E222),'Hoja de Trabajo para listado'!$BC$151:$CB$151,0)),0)+IFERROR(INDEX('Hoja de Trabajo para listado'!$DE$153:$DG$274,MATCH($A222,'Hoja de Trabajo para listado'!$DE$153:$DE$1048576,0),MATCH((CUADRO!P$4&amp;$E222),'Hoja de Trabajo para listado'!$DE$151:$DG$151,0)),0)+IFERROR(INDEX('Hoja de Trabajo para listado'!$CD$155:$DC$1048576,MATCH($A222,'Hoja de Trabajo para listado'!$CD$155:$CD$1048576,0),MATCH((CUADRO!P$4&amp;$E222),'Hoja de Trabajo para listado'!$CD$151:$DC$151,0)),0)</f>
        <v>0</v>
      </c>
      <c r="Q222" s="245">
        <f ca="1">+IFERROR(INDEX('Hoja de Trabajo para listado'!$A$155:$Z$1048576,MATCH($A222,'Hoja de Trabajo para listado'!$A$155:$A$1048576,0),MATCH((CUADRO!Q$4&amp;$E222),'Hoja de Trabajo para listado'!$A$151:$Z$151,0)),0)+IFERROR(INDEX('Hoja de Trabajo para listado'!$AB$155:$BA$1048576,MATCH($A222,'Hoja de Trabajo para listado'!$AB$155:$AB$1048576,0),MATCH((CUADRO!Q$4&amp;$E222),'Hoja de Trabajo para listado'!$AB$151:$BA$151,0)),0)+IFERROR(INDEX('Hoja de Trabajo para listado'!$BC$155:$CB$1048576,MATCH($A222,'Hoja de Trabajo para listado'!$BC$155:$BC$1048576,0),MATCH((CUADRO!Q$4&amp;$E222),'Hoja de Trabajo para listado'!$BC$151:$CB$151,0)),0)+IFERROR(INDEX('Hoja de Trabajo para listado'!$DE$153:$DG$274,MATCH($A222,'Hoja de Trabajo para listado'!$DE$153:$DE$1048576,0),MATCH((CUADRO!Q$4&amp;$E222),'Hoja de Trabajo para listado'!$DE$151:$DG$151,0)),0)+IFERROR(INDEX('Hoja de Trabajo para listado'!$CD$155:$DC$1048576,MATCH($A222,'Hoja de Trabajo para listado'!$CD$155:$CD$1048576,0),MATCH((CUADRO!Q$4&amp;$E222),'Hoja de Trabajo para listado'!$CD$151:$DC$151,0)),0)</f>
        <v>0</v>
      </c>
      <c r="R222" s="245">
        <f t="shared" ca="1" si="9"/>
        <v>85</v>
      </c>
      <c r="S222" s="245">
        <f ca="1">+R221+R222</f>
        <v>85</v>
      </c>
      <c r="T222" s="245">
        <f ca="1">+S222</f>
        <v>85</v>
      </c>
      <c r="U222" s="244">
        <f t="shared" si="10"/>
        <v>2</v>
      </c>
      <c r="V222" s="333" t="str">
        <f>+VLOOKUP(A222,bd_lista!$A$3:$E$592,5,FALSE)</f>
        <v>Instituciones Descentralizadas</v>
      </c>
      <c r="W222" s="388"/>
      <c r="X222" s="242">
        <f>+VLOOKUP(A222,[4]Sheet1!$A$13:$D$744,4,FALSE)</f>
        <v>86</v>
      </c>
      <c r="Y222" s="242" t="str">
        <f>+VLOOKUP(X222,bd_lista!$A$3:$C$592,3,FALSE)</f>
        <v>Ministerio de Medio Ambiente y Agua</v>
      </c>
      <c r="Z222" s="292"/>
      <c r="AA222" s="321"/>
    </row>
    <row r="223" spans="1:27" ht="15" hidden="1" customHeight="1">
      <c r="A223" s="251">
        <v>302</v>
      </c>
      <c r="B223" s="392">
        <f>+A223</f>
        <v>302</v>
      </c>
      <c r="C223" s="247" t="str">
        <f>+VLOOKUP(A223,bd_lista!$A$3:$C$592,3,FALSE)</f>
        <v>Servicio Departamental de Riego - Potosí</v>
      </c>
      <c r="D223" s="389" t="str">
        <f>+C223</f>
        <v>Servicio Departamental de Riego - Potosí</v>
      </c>
      <c r="E223" s="247" t="s">
        <v>1304</v>
      </c>
      <c r="F223" s="243">
        <f ca="1">+IFERROR(INDEX('Hoja de Trabajo para listado'!$A$155:$Z$1048576,MATCH($A223,'Hoja de Trabajo para listado'!$A$155:$A$1048576,0),MATCH((CUADRO!F$4&amp;$E223),'Hoja de Trabajo para listado'!$A$151:$Z$151,0)),0)+IFERROR(INDEX('Hoja de Trabajo para listado'!$AB$155:$BA$1048576,MATCH($A223,'Hoja de Trabajo para listado'!$AB$155:$AB$1048576,0),MATCH((CUADRO!F$4&amp;$E223),'Hoja de Trabajo para listado'!$AB$151:$BA$151,0)),0)+IFERROR(INDEX('Hoja de Trabajo para listado'!$BC$155:$CB$1048576,MATCH($A223,'Hoja de Trabajo para listado'!$BC$155:$BC$1048576,0),MATCH((CUADRO!F$4&amp;$E223),'Hoja de Trabajo para listado'!$BC$151:$CB$151,0)),0)+IFERROR(INDEX('Hoja de Trabajo para listado'!$DE$153:$DG$274,MATCH($A223,'Hoja de Trabajo para listado'!$DE$153:$DE$1048576,0),MATCH((CUADRO!F$4&amp;$E223),'Hoja de Trabajo para listado'!$DE$151:$DG$151,0)),0)+IFERROR(INDEX('Hoja de Trabajo para listado'!$CD$155:$DC$1048576,MATCH($A223,'Hoja de Trabajo para listado'!$CD$155:$CD$1048576,0),MATCH((CUADRO!F$4&amp;$E223),'Hoja de Trabajo para listado'!$CD$151:$DC$151,0)),0)</f>
        <v>0</v>
      </c>
      <c r="G223" s="243">
        <f ca="1">+IFERROR(INDEX('Hoja de Trabajo para listado'!$A$155:$Z$1048576,MATCH($A223,'Hoja de Trabajo para listado'!$A$155:$A$1048576,0),MATCH((CUADRO!G$4&amp;$E223),'Hoja de Trabajo para listado'!$A$151:$Z$151,0)),0)+IFERROR(INDEX('Hoja de Trabajo para listado'!$AB$155:$BA$1048576,MATCH($A223,'Hoja de Trabajo para listado'!$AB$155:$AB$1048576,0),MATCH((CUADRO!G$4&amp;$E223),'Hoja de Trabajo para listado'!$AB$151:$BA$151,0)),0)+IFERROR(INDEX('Hoja de Trabajo para listado'!$BC$155:$CB$1048576,MATCH($A223,'Hoja de Trabajo para listado'!$BC$155:$BC$1048576,0),MATCH((CUADRO!G$4&amp;$E223),'Hoja de Trabajo para listado'!$BC$151:$CB$151,0)),0)+IFERROR(INDEX('Hoja de Trabajo para listado'!$DE$153:$DG$274,MATCH($A223,'Hoja de Trabajo para listado'!$DE$153:$DE$1048576,0),MATCH((CUADRO!G$4&amp;$E223),'Hoja de Trabajo para listado'!$DE$151:$DG$151,0)),0)+IFERROR(INDEX('Hoja de Trabajo para listado'!$CD$155:$DC$1048576,MATCH($A223,'Hoja de Trabajo para listado'!$CD$155:$CD$1048576,0),MATCH((CUADRO!G$4&amp;$E223),'Hoja de Trabajo para listado'!$CD$151:$DC$151,0)),0)</f>
        <v>0</v>
      </c>
      <c r="H223" s="243">
        <f ca="1">+IFERROR(INDEX('Hoja de Trabajo para listado'!$A$155:$Z$1048576,MATCH($A223,'Hoja de Trabajo para listado'!$A$155:$A$1048576,0),MATCH((CUADRO!H$4&amp;$E223),'Hoja de Trabajo para listado'!$A$151:$Z$151,0)),0)+IFERROR(INDEX('Hoja de Trabajo para listado'!$AB$155:$BA$1048576,MATCH($A223,'Hoja de Trabajo para listado'!$AB$155:$AB$1048576,0),MATCH((CUADRO!H$4&amp;$E223),'Hoja de Trabajo para listado'!$AB$151:$BA$151,0)),0)+IFERROR(INDEX('Hoja de Trabajo para listado'!$BC$155:$CB$1048576,MATCH($A223,'Hoja de Trabajo para listado'!$BC$155:$BC$1048576,0),MATCH((CUADRO!H$4&amp;$E223),'Hoja de Trabajo para listado'!$BC$151:$CB$151,0)),0)+IFERROR(INDEX('Hoja de Trabajo para listado'!$DE$153:$DG$274,MATCH($A223,'Hoja de Trabajo para listado'!$DE$153:$DE$1048576,0),MATCH((CUADRO!H$4&amp;$E223),'Hoja de Trabajo para listado'!$DE$151:$DG$151,0)),0)+IFERROR(INDEX('Hoja de Trabajo para listado'!$CD$155:$DC$1048576,MATCH($A223,'Hoja de Trabajo para listado'!$CD$155:$CD$1048576,0),MATCH((CUADRO!H$4&amp;$E223),'Hoja de Trabajo para listado'!$CD$151:$DC$151,0)),0)</f>
        <v>0</v>
      </c>
      <c r="I223" s="243">
        <f ca="1">+IFERROR(INDEX('Hoja de Trabajo para listado'!$A$155:$Z$1048576,MATCH($A223,'Hoja de Trabajo para listado'!$A$155:$A$1048576,0),MATCH((CUADRO!I$4&amp;$E223),'Hoja de Trabajo para listado'!$A$151:$Z$151,0)),0)+IFERROR(INDEX('Hoja de Trabajo para listado'!$AB$155:$BA$1048576,MATCH($A223,'Hoja de Trabajo para listado'!$AB$155:$AB$1048576,0),MATCH((CUADRO!I$4&amp;$E223),'Hoja de Trabajo para listado'!$AB$151:$BA$151,0)),0)+IFERROR(INDEX('Hoja de Trabajo para listado'!$BC$155:$CB$1048576,MATCH($A223,'Hoja de Trabajo para listado'!$BC$155:$BC$1048576,0),MATCH((CUADRO!I$4&amp;$E223),'Hoja de Trabajo para listado'!$BC$151:$CB$151,0)),0)+IFERROR(INDEX('Hoja de Trabajo para listado'!$DE$153:$DG$274,MATCH($A223,'Hoja de Trabajo para listado'!$DE$153:$DE$1048576,0),MATCH((CUADRO!I$4&amp;$E223),'Hoja de Trabajo para listado'!$DE$151:$DG$151,0)),0)+IFERROR(INDEX('Hoja de Trabajo para listado'!$CD$155:$DC$1048576,MATCH($A223,'Hoja de Trabajo para listado'!$CD$155:$CD$1048576,0),MATCH((CUADRO!I$4&amp;$E223),'Hoja de Trabajo para listado'!$CD$151:$DC$151,0)),0)</f>
        <v>0</v>
      </c>
      <c r="J223" s="243">
        <f ca="1">+IFERROR(INDEX('Hoja de Trabajo para listado'!$A$155:$Z$1048576,MATCH($A223,'Hoja de Trabajo para listado'!$A$155:$A$1048576,0),MATCH((CUADRO!J$4&amp;$E223),'Hoja de Trabajo para listado'!$A$151:$Z$151,0)),0)+IFERROR(INDEX('Hoja de Trabajo para listado'!$AB$155:$BA$1048576,MATCH($A223,'Hoja de Trabajo para listado'!$AB$155:$AB$1048576,0),MATCH((CUADRO!J$4&amp;$E223),'Hoja de Trabajo para listado'!$AB$151:$BA$151,0)),0)+IFERROR(INDEX('Hoja de Trabajo para listado'!$BC$155:$CB$1048576,MATCH($A223,'Hoja de Trabajo para listado'!$BC$155:$BC$1048576,0),MATCH((CUADRO!J$4&amp;$E223),'Hoja de Trabajo para listado'!$BC$151:$CB$151,0)),0)+IFERROR(INDEX('Hoja de Trabajo para listado'!$DE$153:$DG$274,MATCH($A223,'Hoja de Trabajo para listado'!$DE$153:$DE$1048576,0),MATCH((CUADRO!J$4&amp;$E223),'Hoja de Trabajo para listado'!$DE$151:$DG$151,0)),0)+IFERROR(INDEX('Hoja de Trabajo para listado'!$CD$155:$DC$1048576,MATCH($A223,'Hoja de Trabajo para listado'!$CD$155:$CD$1048576,0),MATCH((CUADRO!J$4&amp;$E223),'Hoja de Trabajo para listado'!$CD$151:$DC$151,0)),0)</f>
        <v>0</v>
      </c>
      <c r="K223" s="243">
        <f ca="1">+IFERROR(INDEX('Hoja de Trabajo para listado'!$A$155:$Z$1048576,MATCH($A223,'Hoja de Trabajo para listado'!$A$155:$A$1048576,0),MATCH((CUADRO!K$4&amp;$E223),'Hoja de Trabajo para listado'!$A$151:$Z$151,0)),0)+IFERROR(INDEX('Hoja de Trabajo para listado'!$AB$155:$BA$1048576,MATCH($A223,'Hoja de Trabajo para listado'!$AB$155:$AB$1048576,0),MATCH((CUADRO!K$4&amp;$E223),'Hoja de Trabajo para listado'!$AB$151:$BA$151,0)),0)+IFERROR(INDEX('Hoja de Trabajo para listado'!$BC$155:$CB$1048576,MATCH($A223,'Hoja de Trabajo para listado'!$BC$155:$BC$1048576,0),MATCH((CUADRO!K$4&amp;$E223),'Hoja de Trabajo para listado'!$BC$151:$CB$151,0)),0)+IFERROR(INDEX('Hoja de Trabajo para listado'!$DE$153:$DG$274,MATCH($A223,'Hoja de Trabajo para listado'!$DE$153:$DE$1048576,0),MATCH((CUADRO!K$4&amp;$E223),'Hoja de Trabajo para listado'!$DE$151:$DG$151,0)),0)+IFERROR(INDEX('Hoja de Trabajo para listado'!$CD$155:$DC$1048576,MATCH($A223,'Hoja de Trabajo para listado'!$CD$155:$CD$1048576,0),MATCH((CUADRO!K$4&amp;$E223),'Hoja de Trabajo para listado'!$CD$151:$DC$151,0)),0)</f>
        <v>0</v>
      </c>
      <c r="L223" s="243">
        <f ca="1">+IFERROR(INDEX('Hoja de Trabajo para listado'!$A$155:$Z$1048576,MATCH($A223,'Hoja de Trabajo para listado'!$A$155:$A$1048576,0),MATCH((CUADRO!L$4&amp;$E223),'Hoja de Trabajo para listado'!$A$151:$Z$151,0)),0)+IFERROR(INDEX('Hoja de Trabajo para listado'!$AB$155:$BA$1048576,MATCH($A223,'Hoja de Trabajo para listado'!$AB$155:$AB$1048576,0),MATCH((CUADRO!L$4&amp;$E223),'Hoja de Trabajo para listado'!$AB$151:$BA$151,0)),0)+IFERROR(INDEX('Hoja de Trabajo para listado'!$BC$155:$CB$1048576,MATCH($A223,'Hoja de Trabajo para listado'!$BC$155:$BC$1048576,0),MATCH((CUADRO!L$4&amp;$E223),'Hoja de Trabajo para listado'!$BC$151:$CB$151,0)),0)+IFERROR(INDEX('Hoja de Trabajo para listado'!$DE$153:$DG$274,MATCH($A223,'Hoja de Trabajo para listado'!$DE$153:$DE$1048576,0),MATCH((CUADRO!L$4&amp;$E223),'Hoja de Trabajo para listado'!$DE$151:$DG$151,0)),0)+IFERROR(INDEX('Hoja de Trabajo para listado'!$CD$155:$DC$1048576,MATCH($A223,'Hoja de Trabajo para listado'!$CD$155:$CD$1048576,0),MATCH((CUADRO!L$4&amp;$E223),'Hoja de Trabajo para listado'!$CD$151:$DC$151,0)),0)</f>
        <v>0</v>
      </c>
      <c r="M223" s="243">
        <f ca="1">+IFERROR(INDEX('Hoja de Trabajo para listado'!$A$155:$Z$1048576,MATCH($A223,'Hoja de Trabajo para listado'!$A$155:$A$1048576,0),MATCH((CUADRO!M$4&amp;$E223),'Hoja de Trabajo para listado'!$A$151:$Z$151,0)),0)+IFERROR(INDEX('Hoja de Trabajo para listado'!$AB$155:$BA$1048576,MATCH($A223,'Hoja de Trabajo para listado'!$AB$155:$AB$1048576,0),MATCH((CUADRO!M$4&amp;$E223),'Hoja de Trabajo para listado'!$AB$151:$BA$151,0)),0)+IFERROR(INDEX('Hoja de Trabajo para listado'!$BC$155:$CB$1048576,MATCH($A223,'Hoja de Trabajo para listado'!$BC$155:$BC$1048576,0),MATCH((CUADRO!M$4&amp;$E223),'Hoja de Trabajo para listado'!$BC$151:$CB$151,0)),0)+IFERROR(INDEX('Hoja de Trabajo para listado'!$DE$153:$DG$274,MATCH($A223,'Hoja de Trabajo para listado'!$DE$153:$DE$1048576,0),MATCH((CUADRO!M$4&amp;$E223),'Hoja de Trabajo para listado'!$DE$151:$DG$151,0)),0)+IFERROR(INDEX('Hoja de Trabajo para listado'!$CD$155:$DC$1048576,MATCH($A223,'Hoja de Trabajo para listado'!$CD$155:$CD$1048576,0),MATCH((CUADRO!M$4&amp;$E223),'Hoja de Trabajo para listado'!$CD$151:$DC$151,0)),0)</f>
        <v>0</v>
      </c>
      <c r="N223" s="243">
        <f ca="1">+IFERROR(INDEX('Hoja de Trabajo para listado'!$A$155:$Z$1048576,MATCH($A223,'Hoja de Trabajo para listado'!$A$155:$A$1048576,0),MATCH((CUADRO!N$4&amp;$E223),'Hoja de Trabajo para listado'!$A$151:$Z$151,0)),0)+IFERROR(INDEX('Hoja de Trabajo para listado'!$AB$155:$BA$1048576,MATCH($A223,'Hoja de Trabajo para listado'!$AB$155:$AB$1048576,0),MATCH((CUADRO!N$4&amp;$E223),'Hoja de Trabajo para listado'!$AB$151:$BA$151,0)),0)+IFERROR(INDEX('Hoja de Trabajo para listado'!$BC$155:$CB$1048576,MATCH($A223,'Hoja de Trabajo para listado'!$BC$155:$BC$1048576,0),MATCH((CUADRO!N$4&amp;$E223),'Hoja de Trabajo para listado'!$BC$151:$CB$151,0)),0)+IFERROR(INDEX('Hoja de Trabajo para listado'!$DE$153:$DG$274,MATCH($A223,'Hoja de Trabajo para listado'!$DE$153:$DE$1048576,0),MATCH((CUADRO!N$4&amp;$E223),'Hoja de Trabajo para listado'!$DE$151:$DG$151,0)),0)+IFERROR(INDEX('Hoja de Trabajo para listado'!$CD$155:$DC$1048576,MATCH($A223,'Hoja de Trabajo para listado'!$CD$155:$CD$1048576,0),MATCH((CUADRO!N$4&amp;$E223),'Hoja de Trabajo para listado'!$CD$151:$DC$151,0)),0)</f>
        <v>0</v>
      </c>
      <c r="O223" s="243">
        <f ca="1">+IFERROR(INDEX('Hoja de Trabajo para listado'!$A$155:$Z$1048576,MATCH($A223,'Hoja de Trabajo para listado'!$A$155:$A$1048576,0),MATCH((CUADRO!O$4&amp;$E223),'Hoja de Trabajo para listado'!$A$151:$Z$151,0)),0)+IFERROR(INDEX('Hoja de Trabajo para listado'!$AB$155:$BA$1048576,MATCH($A223,'Hoja de Trabajo para listado'!$AB$155:$AB$1048576,0),MATCH((CUADRO!O$4&amp;$E223),'Hoja de Trabajo para listado'!$AB$151:$BA$151,0)),0)+IFERROR(INDEX('Hoja de Trabajo para listado'!$BC$155:$CB$1048576,MATCH($A223,'Hoja de Trabajo para listado'!$BC$155:$BC$1048576,0),MATCH((CUADRO!O$4&amp;$E223),'Hoja de Trabajo para listado'!$BC$151:$CB$151,0)),0)+IFERROR(INDEX('Hoja de Trabajo para listado'!$DE$153:$DG$274,MATCH($A223,'Hoja de Trabajo para listado'!$DE$153:$DE$1048576,0),MATCH((CUADRO!O$4&amp;$E223),'Hoja de Trabajo para listado'!$DE$151:$DG$151,0)),0)+IFERROR(INDEX('Hoja de Trabajo para listado'!$CD$155:$DC$1048576,MATCH($A223,'Hoja de Trabajo para listado'!$CD$155:$CD$1048576,0),MATCH((CUADRO!O$4&amp;$E223),'Hoja de Trabajo para listado'!$CD$151:$DC$151,0)),0)</f>
        <v>0</v>
      </c>
      <c r="P223" s="243">
        <f ca="1">+IFERROR(INDEX('Hoja de Trabajo para listado'!$A$155:$Z$1048576,MATCH($A223,'Hoja de Trabajo para listado'!$A$155:$A$1048576,0),MATCH((CUADRO!P$4&amp;$E223),'Hoja de Trabajo para listado'!$A$151:$Z$151,0)),0)+IFERROR(INDEX('Hoja de Trabajo para listado'!$AB$155:$BA$1048576,MATCH($A223,'Hoja de Trabajo para listado'!$AB$155:$AB$1048576,0),MATCH((CUADRO!P$4&amp;$E223),'Hoja de Trabajo para listado'!$AB$151:$BA$151,0)),0)+IFERROR(INDEX('Hoja de Trabajo para listado'!$BC$155:$CB$1048576,MATCH($A223,'Hoja de Trabajo para listado'!$BC$155:$BC$1048576,0),MATCH((CUADRO!P$4&amp;$E223),'Hoja de Trabajo para listado'!$BC$151:$CB$151,0)),0)+IFERROR(INDEX('Hoja de Trabajo para listado'!$DE$153:$DG$274,MATCH($A223,'Hoja de Trabajo para listado'!$DE$153:$DE$1048576,0),MATCH((CUADRO!P$4&amp;$E223),'Hoja de Trabajo para listado'!$DE$151:$DG$151,0)),0)+IFERROR(INDEX('Hoja de Trabajo para listado'!$CD$155:$DC$1048576,MATCH($A223,'Hoja de Trabajo para listado'!$CD$155:$CD$1048576,0),MATCH((CUADRO!P$4&amp;$E223),'Hoja de Trabajo para listado'!$CD$151:$DC$151,0)),0)</f>
        <v>0</v>
      </c>
      <c r="Q223" s="243">
        <f ca="1">+IFERROR(INDEX('Hoja de Trabajo para listado'!$A$155:$Z$1048576,MATCH($A223,'Hoja de Trabajo para listado'!$A$155:$A$1048576,0),MATCH((CUADRO!Q$4&amp;$E223),'Hoja de Trabajo para listado'!$A$151:$Z$151,0)),0)+IFERROR(INDEX('Hoja de Trabajo para listado'!$AB$155:$BA$1048576,MATCH($A223,'Hoja de Trabajo para listado'!$AB$155:$AB$1048576,0),MATCH((CUADRO!Q$4&amp;$E223),'Hoja de Trabajo para listado'!$AB$151:$BA$151,0)),0)+IFERROR(INDEX('Hoja de Trabajo para listado'!$BC$155:$CB$1048576,MATCH($A223,'Hoja de Trabajo para listado'!$BC$155:$BC$1048576,0),MATCH((CUADRO!Q$4&amp;$E223),'Hoja de Trabajo para listado'!$BC$151:$CB$151,0)),0)+IFERROR(INDEX('Hoja de Trabajo para listado'!$DE$153:$DG$274,MATCH($A223,'Hoja de Trabajo para listado'!$DE$153:$DE$1048576,0),MATCH((CUADRO!Q$4&amp;$E223),'Hoja de Trabajo para listado'!$DE$151:$DG$151,0)),0)+IFERROR(INDEX('Hoja de Trabajo para listado'!$CD$155:$DC$1048576,MATCH($A223,'Hoja de Trabajo para listado'!$CD$155:$CD$1048576,0),MATCH((CUADRO!Q$4&amp;$E223),'Hoja de Trabajo para listado'!$CD$151:$DC$151,0)),0)</f>
        <v>0</v>
      </c>
      <c r="R223" s="243">
        <f t="shared" ca="1" si="9"/>
        <v>0</v>
      </c>
      <c r="S223" s="243"/>
      <c r="T223" s="243">
        <f ca="1">+T224</f>
        <v>0</v>
      </c>
      <c r="U223" s="242">
        <f t="shared" si="10"/>
        <v>1</v>
      </c>
      <c r="V223" s="333" t="str">
        <f>+VLOOKUP(A223,bd_lista!$A$3:$E$592,5,FALSE)</f>
        <v>Instituciones Descentralizadas</v>
      </c>
      <c r="W223" s="387" t="str">
        <f>+V223</f>
        <v>Instituciones Descentralizadas</v>
      </c>
      <c r="X223" s="242">
        <f>+VLOOKUP(A223,[4]Sheet1!$A$13:$D$744,4,FALSE)</f>
        <v>86</v>
      </c>
      <c r="Y223" s="242" t="str">
        <f>+VLOOKUP(X223,bd_lista!$A$3:$C$592,3,FALSE)</f>
        <v>Ministerio de Medio Ambiente y Agua</v>
      </c>
      <c r="Z223" s="294">
        <f>+X223</f>
        <v>86</v>
      </c>
      <c r="AA223" s="295" t="str">
        <f>+Y223</f>
        <v>Ministerio de Medio Ambiente y Agua</v>
      </c>
    </row>
    <row r="224" spans="1:27" ht="15" hidden="1" customHeight="1">
      <c r="A224" s="32">
        <v>302</v>
      </c>
      <c r="B224" s="393"/>
      <c r="C224" s="333" t="str">
        <f>+VLOOKUP(A224,bd_lista!$A$3:$C$592,3,FALSE)</f>
        <v>Servicio Departamental de Riego - Potosí</v>
      </c>
      <c r="D224" s="390"/>
      <c r="E224" s="333" t="s">
        <v>1305</v>
      </c>
      <c r="F224" s="245">
        <f ca="1">+IFERROR(INDEX('Hoja de Trabajo para listado'!$A$155:$Z$1048576,MATCH($A224,'Hoja de Trabajo para listado'!$A$155:$A$1048576,0),MATCH((CUADRO!F$4&amp;$E224),'Hoja de Trabajo para listado'!$A$151:$Z$151,0)),0)+IFERROR(INDEX('Hoja de Trabajo para listado'!$AB$155:$BA$1048576,MATCH($A224,'Hoja de Trabajo para listado'!$AB$155:$AB$1048576,0),MATCH((CUADRO!F$4&amp;$E224),'Hoja de Trabajo para listado'!$AB$151:$BA$151,0)),0)+IFERROR(INDEX('Hoja de Trabajo para listado'!$BC$155:$CB$1048576,MATCH($A224,'Hoja de Trabajo para listado'!$BC$155:$BC$1048576,0),MATCH((CUADRO!F$4&amp;$E224),'Hoja de Trabajo para listado'!$BC$151:$CB$151,0)),0)+IFERROR(INDEX('Hoja de Trabajo para listado'!$DE$153:$DG$274,MATCH($A224,'Hoja de Trabajo para listado'!$DE$153:$DE$1048576,0),MATCH((CUADRO!F$4&amp;$E224),'Hoja de Trabajo para listado'!$DE$151:$DG$151,0)),0)+IFERROR(INDEX('Hoja de Trabajo para listado'!$CD$155:$DC$1048576,MATCH($A224,'Hoja de Trabajo para listado'!$CD$155:$CD$1048576,0),MATCH((CUADRO!F$4&amp;$E224),'Hoja de Trabajo para listado'!$CD$151:$DC$151,0)),0)</f>
        <v>0</v>
      </c>
      <c r="G224" s="245">
        <f ca="1">+IFERROR(INDEX('Hoja de Trabajo para listado'!$A$155:$Z$1048576,MATCH($A224,'Hoja de Trabajo para listado'!$A$155:$A$1048576,0),MATCH((CUADRO!G$4&amp;$E224),'Hoja de Trabajo para listado'!$A$151:$Z$151,0)),0)+IFERROR(INDEX('Hoja de Trabajo para listado'!$AB$155:$BA$1048576,MATCH($A224,'Hoja de Trabajo para listado'!$AB$155:$AB$1048576,0),MATCH((CUADRO!G$4&amp;$E224),'Hoja de Trabajo para listado'!$AB$151:$BA$151,0)),0)+IFERROR(INDEX('Hoja de Trabajo para listado'!$BC$155:$CB$1048576,MATCH($A224,'Hoja de Trabajo para listado'!$BC$155:$BC$1048576,0),MATCH((CUADRO!G$4&amp;$E224),'Hoja de Trabajo para listado'!$BC$151:$CB$151,0)),0)+IFERROR(INDEX('Hoja de Trabajo para listado'!$DE$153:$DG$274,MATCH($A224,'Hoja de Trabajo para listado'!$DE$153:$DE$1048576,0),MATCH((CUADRO!G$4&amp;$E224),'Hoja de Trabajo para listado'!$DE$151:$DG$151,0)),0)+IFERROR(INDEX('Hoja de Trabajo para listado'!$CD$155:$DC$1048576,MATCH($A224,'Hoja de Trabajo para listado'!$CD$155:$CD$1048576,0),MATCH((CUADRO!G$4&amp;$E224),'Hoja de Trabajo para listado'!$CD$151:$DC$151,0)),0)</f>
        <v>0</v>
      </c>
      <c r="H224" s="245">
        <f ca="1">+IFERROR(INDEX('Hoja de Trabajo para listado'!$A$155:$Z$1048576,MATCH($A224,'Hoja de Trabajo para listado'!$A$155:$A$1048576,0),MATCH((CUADRO!H$4&amp;$E224),'Hoja de Trabajo para listado'!$A$151:$Z$151,0)),0)+IFERROR(INDEX('Hoja de Trabajo para listado'!$AB$155:$BA$1048576,MATCH($A224,'Hoja de Trabajo para listado'!$AB$155:$AB$1048576,0),MATCH((CUADRO!H$4&amp;$E224),'Hoja de Trabajo para listado'!$AB$151:$BA$151,0)),0)+IFERROR(INDEX('Hoja de Trabajo para listado'!$BC$155:$CB$1048576,MATCH($A224,'Hoja de Trabajo para listado'!$BC$155:$BC$1048576,0),MATCH((CUADRO!H$4&amp;$E224),'Hoja de Trabajo para listado'!$BC$151:$CB$151,0)),0)+IFERROR(INDEX('Hoja de Trabajo para listado'!$DE$153:$DG$274,MATCH($A224,'Hoja de Trabajo para listado'!$DE$153:$DE$1048576,0),MATCH((CUADRO!H$4&amp;$E224),'Hoja de Trabajo para listado'!$DE$151:$DG$151,0)),0)+IFERROR(INDEX('Hoja de Trabajo para listado'!$CD$155:$DC$1048576,MATCH($A224,'Hoja de Trabajo para listado'!$CD$155:$CD$1048576,0),MATCH((CUADRO!H$4&amp;$E224),'Hoja de Trabajo para listado'!$CD$151:$DC$151,0)),0)</f>
        <v>0</v>
      </c>
      <c r="I224" s="245">
        <f ca="1">+IFERROR(INDEX('Hoja de Trabajo para listado'!$A$155:$Z$1048576,MATCH($A224,'Hoja de Trabajo para listado'!$A$155:$A$1048576,0),MATCH((CUADRO!I$4&amp;$E224),'Hoja de Trabajo para listado'!$A$151:$Z$151,0)),0)+IFERROR(INDEX('Hoja de Trabajo para listado'!$AB$155:$BA$1048576,MATCH($A224,'Hoja de Trabajo para listado'!$AB$155:$AB$1048576,0),MATCH((CUADRO!I$4&amp;$E224),'Hoja de Trabajo para listado'!$AB$151:$BA$151,0)),0)+IFERROR(INDEX('Hoja de Trabajo para listado'!$BC$155:$CB$1048576,MATCH($A224,'Hoja de Trabajo para listado'!$BC$155:$BC$1048576,0),MATCH((CUADRO!I$4&amp;$E224),'Hoja de Trabajo para listado'!$BC$151:$CB$151,0)),0)+IFERROR(INDEX('Hoja de Trabajo para listado'!$DE$153:$DG$274,MATCH($A224,'Hoja de Trabajo para listado'!$DE$153:$DE$1048576,0),MATCH((CUADRO!I$4&amp;$E224),'Hoja de Trabajo para listado'!$DE$151:$DG$151,0)),0)+IFERROR(INDEX('Hoja de Trabajo para listado'!$CD$155:$DC$1048576,MATCH($A224,'Hoja de Trabajo para listado'!$CD$155:$CD$1048576,0),MATCH((CUADRO!I$4&amp;$E224),'Hoja de Trabajo para listado'!$CD$151:$DC$151,0)),0)</f>
        <v>0</v>
      </c>
      <c r="J224" s="245">
        <f ca="1">+IFERROR(INDEX('Hoja de Trabajo para listado'!$A$155:$Z$1048576,MATCH($A224,'Hoja de Trabajo para listado'!$A$155:$A$1048576,0),MATCH((CUADRO!J$4&amp;$E224),'Hoja de Trabajo para listado'!$A$151:$Z$151,0)),0)+IFERROR(INDEX('Hoja de Trabajo para listado'!$AB$155:$BA$1048576,MATCH($A224,'Hoja de Trabajo para listado'!$AB$155:$AB$1048576,0),MATCH((CUADRO!J$4&amp;$E224),'Hoja de Trabajo para listado'!$AB$151:$BA$151,0)),0)+IFERROR(INDEX('Hoja de Trabajo para listado'!$BC$155:$CB$1048576,MATCH($A224,'Hoja de Trabajo para listado'!$BC$155:$BC$1048576,0),MATCH((CUADRO!J$4&amp;$E224),'Hoja de Trabajo para listado'!$BC$151:$CB$151,0)),0)+IFERROR(INDEX('Hoja de Trabajo para listado'!$DE$153:$DG$274,MATCH($A224,'Hoja de Trabajo para listado'!$DE$153:$DE$1048576,0),MATCH((CUADRO!J$4&amp;$E224),'Hoja de Trabajo para listado'!$DE$151:$DG$151,0)),0)+IFERROR(INDEX('Hoja de Trabajo para listado'!$CD$155:$DC$1048576,MATCH($A224,'Hoja de Trabajo para listado'!$CD$155:$CD$1048576,0),MATCH((CUADRO!J$4&amp;$E224),'Hoja de Trabajo para listado'!$CD$151:$DC$151,0)),0)</f>
        <v>0</v>
      </c>
      <c r="K224" s="245">
        <f ca="1">+IFERROR(INDEX('Hoja de Trabajo para listado'!$A$155:$Z$1048576,MATCH($A224,'Hoja de Trabajo para listado'!$A$155:$A$1048576,0),MATCH((CUADRO!K$4&amp;$E224),'Hoja de Trabajo para listado'!$A$151:$Z$151,0)),0)+IFERROR(INDEX('Hoja de Trabajo para listado'!$AB$155:$BA$1048576,MATCH($A224,'Hoja de Trabajo para listado'!$AB$155:$AB$1048576,0),MATCH((CUADRO!K$4&amp;$E224),'Hoja de Trabajo para listado'!$AB$151:$BA$151,0)),0)+IFERROR(INDEX('Hoja de Trabajo para listado'!$BC$155:$CB$1048576,MATCH($A224,'Hoja de Trabajo para listado'!$BC$155:$BC$1048576,0),MATCH((CUADRO!K$4&amp;$E224),'Hoja de Trabajo para listado'!$BC$151:$CB$151,0)),0)+IFERROR(INDEX('Hoja de Trabajo para listado'!$DE$153:$DG$274,MATCH($A224,'Hoja de Trabajo para listado'!$DE$153:$DE$1048576,0),MATCH((CUADRO!K$4&amp;$E224),'Hoja de Trabajo para listado'!$DE$151:$DG$151,0)),0)+IFERROR(INDEX('Hoja de Trabajo para listado'!$CD$155:$DC$1048576,MATCH($A224,'Hoja de Trabajo para listado'!$CD$155:$CD$1048576,0),MATCH((CUADRO!K$4&amp;$E224),'Hoja de Trabajo para listado'!$CD$151:$DC$151,0)),0)</f>
        <v>0</v>
      </c>
      <c r="L224" s="245">
        <f ca="1">+IFERROR(INDEX('Hoja de Trabajo para listado'!$A$155:$Z$1048576,MATCH($A224,'Hoja de Trabajo para listado'!$A$155:$A$1048576,0),MATCH((CUADRO!L$4&amp;$E224),'Hoja de Trabajo para listado'!$A$151:$Z$151,0)),0)+IFERROR(INDEX('Hoja de Trabajo para listado'!$AB$155:$BA$1048576,MATCH($A224,'Hoja de Trabajo para listado'!$AB$155:$AB$1048576,0),MATCH((CUADRO!L$4&amp;$E224),'Hoja de Trabajo para listado'!$AB$151:$BA$151,0)),0)+IFERROR(INDEX('Hoja de Trabajo para listado'!$BC$155:$CB$1048576,MATCH($A224,'Hoja de Trabajo para listado'!$BC$155:$BC$1048576,0),MATCH((CUADRO!L$4&amp;$E224),'Hoja de Trabajo para listado'!$BC$151:$CB$151,0)),0)+IFERROR(INDEX('Hoja de Trabajo para listado'!$DE$153:$DG$274,MATCH($A224,'Hoja de Trabajo para listado'!$DE$153:$DE$1048576,0),MATCH((CUADRO!L$4&amp;$E224),'Hoja de Trabajo para listado'!$DE$151:$DG$151,0)),0)+IFERROR(INDEX('Hoja de Trabajo para listado'!$CD$155:$DC$1048576,MATCH($A224,'Hoja de Trabajo para listado'!$CD$155:$CD$1048576,0),MATCH((CUADRO!L$4&amp;$E224),'Hoja de Trabajo para listado'!$CD$151:$DC$151,0)),0)</f>
        <v>0</v>
      </c>
      <c r="M224" s="245">
        <f ca="1">+IFERROR(INDEX('Hoja de Trabajo para listado'!$A$155:$Z$1048576,MATCH($A224,'Hoja de Trabajo para listado'!$A$155:$A$1048576,0),MATCH((CUADRO!M$4&amp;$E224),'Hoja de Trabajo para listado'!$A$151:$Z$151,0)),0)+IFERROR(INDEX('Hoja de Trabajo para listado'!$AB$155:$BA$1048576,MATCH($A224,'Hoja de Trabajo para listado'!$AB$155:$AB$1048576,0),MATCH((CUADRO!M$4&amp;$E224),'Hoja de Trabajo para listado'!$AB$151:$BA$151,0)),0)+IFERROR(INDEX('Hoja de Trabajo para listado'!$BC$155:$CB$1048576,MATCH($A224,'Hoja de Trabajo para listado'!$BC$155:$BC$1048576,0),MATCH((CUADRO!M$4&amp;$E224),'Hoja de Trabajo para listado'!$BC$151:$CB$151,0)),0)+IFERROR(INDEX('Hoja de Trabajo para listado'!$DE$153:$DG$274,MATCH($A224,'Hoja de Trabajo para listado'!$DE$153:$DE$1048576,0),MATCH((CUADRO!M$4&amp;$E224),'Hoja de Trabajo para listado'!$DE$151:$DG$151,0)),0)+IFERROR(INDEX('Hoja de Trabajo para listado'!$CD$155:$DC$1048576,MATCH($A224,'Hoja de Trabajo para listado'!$CD$155:$CD$1048576,0),MATCH((CUADRO!M$4&amp;$E224),'Hoja de Trabajo para listado'!$CD$151:$DC$151,0)),0)</f>
        <v>0</v>
      </c>
      <c r="N224" s="245">
        <f ca="1">+IFERROR(INDEX('Hoja de Trabajo para listado'!$A$155:$Z$1048576,MATCH($A224,'Hoja de Trabajo para listado'!$A$155:$A$1048576,0),MATCH((CUADRO!N$4&amp;$E224),'Hoja de Trabajo para listado'!$A$151:$Z$151,0)),0)+IFERROR(INDEX('Hoja de Trabajo para listado'!$AB$155:$BA$1048576,MATCH($A224,'Hoja de Trabajo para listado'!$AB$155:$AB$1048576,0),MATCH((CUADRO!N$4&amp;$E224),'Hoja de Trabajo para listado'!$AB$151:$BA$151,0)),0)+IFERROR(INDEX('Hoja de Trabajo para listado'!$BC$155:$CB$1048576,MATCH($A224,'Hoja de Trabajo para listado'!$BC$155:$BC$1048576,0),MATCH((CUADRO!N$4&amp;$E224),'Hoja de Trabajo para listado'!$BC$151:$CB$151,0)),0)+IFERROR(INDEX('Hoja de Trabajo para listado'!$DE$153:$DG$274,MATCH($A224,'Hoja de Trabajo para listado'!$DE$153:$DE$1048576,0),MATCH((CUADRO!N$4&amp;$E224),'Hoja de Trabajo para listado'!$DE$151:$DG$151,0)),0)+IFERROR(INDEX('Hoja de Trabajo para listado'!$CD$155:$DC$1048576,MATCH($A224,'Hoja de Trabajo para listado'!$CD$155:$CD$1048576,0),MATCH((CUADRO!N$4&amp;$E224),'Hoja de Trabajo para listado'!$CD$151:$DC$151,0)),0)</f>
        <v>0</v>
      </c>
      <c r="O224" s="245">
        <f ca="1">+IFERROR(INDEX('Hoja de Trabajo para listado'!$A$155:$Z$1048576,MATCH($A224,'Hoja de Trabajo para listado'!$A$155:$A$1048576,0),MATCH((CUADRO!O$4&amp;$E224),'Hoja de Trabajo para listado'!$A$151:$Z$151,0)),0)+IFERROR(INDEX('Hoja de Trabajo para listado'!$AB$155:$BA$1048576,MATCH($A224,'Hoja de Trabajo para listado'!$AB$155:$AB$1048576,0),MATCH((CUADRO!O$4&amp;$E224),'Hoja de Trabajo para listado'!$AB$151:$BA$151,0)),0)+IFERROR(INDEX('Hoja de Trabajo para listado'!$BC$155:$CB$1048576,MATCH($A224,'Hoja de Trabajo para listado'!$BC$155:$BC$1048576,0),MATCH((CUADRO!O$4&amp;$E224),'Hoja de Trabajo para listado'!$BC$151:$CB$151,0)),0)+IFERROR(INDEX('Hoja de Trabajo para listado'!$DE$153:$DG$274,MATCH($A224,'Hoja de Trabajo para listado'!$DE$153:$DE$1048576,0),MATCH((CUADRO!O$4&amp;$E224),'Hoja de Trabajo para listado'!$DE$151:$DG$151,0)),0)+IFERROR(INDEX('Hoja de Trabajo para listado'!$CD$155:$DC$1048576,MATCH($A224,'Hoja de Trabajo para listado'!$CD$155:$CD$1048576,0),MATCH((CUADRO!O$4&amp;$E224),'Hoja de Trabajo para listado'!$CD$151:$DC$151,0)),0)</f>
        <v>0</v>
      </c>
      <c r="P224" s="245">
        <f ca="1">+IFERROR(INDEX('Hoja de Trabajo para listado'!$A$155:$Z$1048576,MATCH($A224,'Hoja de Trabajo para listado'!$A$155:$A$1048576,0),MATCH((CUADRO!P$4&amp;$E224),'Hoja de Trabajo para listado'!$A$151:$Z$151,0)),0)+IFERROR(INDEX('Hoja de Trabajo para listado'!$AB$155:$BA$1048576,MATCH($A224,'Hoja de Trabajo para listado'!$AB$155:$AB$1048576,0),MATCH((CUADRO!P$4&amp;$E224),'Hoja de Trabajo para listado'!$AB$151:$BA$151,0)),0)+IFERROR(INDEX('Hoja de Trabajo para listado'!$BC$155:$CB$1048576,MATCH($A224,'Hoja de Trabajo para listado'!$BC$155:$BC$1048576,0),MATCH((CUADRO!P$4&amp;$E224),'Hoja de Trabajo para listado'!$BC$151:$CB$151,0)),0)+IFERROR(INDEX('Hoja de Trabajo para listado'!$DE$153:$DG$274,MATCH($A224,'Hoja de Trabajo para listado'!$DE$153:$DE$1048576,0),MATCH((CUADRO!P$4&amp;$E224),'Hoja de Trabajo para listado'!$DE$151:$DG$151,0)),0)+IFERROR(INDEX('Hoja de Trabajo para listado'!$CD$155:$DC$1048576,MATCH($A224,'Hoja de Trabajo para listado'!$CD$155:$CD$1048576,0),MATCH((CUADRO!P$4&amp;$E224),'Hoja de Trabajo para listado'!$CD$151:$DC$151,0)),0)</f>
        <v>0</v>
      </c>
      <c r="Q224" s="245">
        <f ca="1">+IFERROR(INDEX('Hoja de Trabajo para listado'!$A$155:$Z$1048576,MATCH($A224,'Hoja de Trabajo para listado'!$A$155:$A$1048576,0),MATCH((CUADRO!Q$4&amp;$E224),'Hoja de Trabajo para listado'!$A$151:$Z$151,0)),0)+IFERROR(INDEX('Hoja de Trabajo para listado'!$AB$155:$BA$1048576,MATCH($A224,'Hoja de Trabajo para listado'!$AB$155:$AB$1048576,0),MATCH((CUADRO!Q$4&amp;$E224),'Hoja de Trabajo para listado'!$AB$151:$BA$151,0)),0)+IFERROR(INDEX('Hoja de Trabajo para listado'!$BC$155:$CB$1048576,MATCH($A224,'Hoja de Trabajo para listado'!$BC$155:$BC$1048576,0),MATCH((CUADRO!Q$4&amp;$E224),'Hoja de Trabajo para listado'!$BC$151:$CB$151,0)),0)+IFERROR(INDEX('Hoja de Trabajo para listado'!$DE$153:$DG$274,MATCH($A224,'Hoja de Trabajo para listado'!$DE$153:$DE$1048576,0),MATCH((CUADRO!Q$4&amp;$E224),'Hoja de Trabajo para listado'!$DE$151:$DG$151,0)),0)+IFERROR(INDEX('Hoja de Trabajo para listado'!$CD$155:$DC$1048576,MATCH($A224,'Hoja de Trabajo para listado'!$CD$155:$CD$1048576,0),MATCH((CUADRO!Q$4&amp;$E224),'Hoja de Trabajo para listado'!$CD$151:$DC$151,0)),0)</f>
        <v>0</v>
      </c>
      <c r="R224" s="245">
        <f t="shared" ca="1" si="9"/>
        <v>0</v>
      </c>
      <c r="S224" s="245">
        <f ca="1">+R223+R224</f>
        <v>0</v>
      </c>
      <c r="T224" s="245">
        <f ca="1">+S224</f>
        <v>0</v>
      </c>
      <c r="U224" s="244">
        <f t="shared" si="10"/>
        <v>2</v>
      </c>
      <c r="V224" s="333" t="str">
        <f>+VLOOKUP(A224,bd_lista!$A$3:$E$592,5,FALSE)</f>
        <v>Instituciones Descentralizadas</v>
      </c>
      <c r="W224" s="388"/>
      <c r="X224" s="242">
        <f>+VLOOKUP(A224,[4]Sheet1!$A$13:$D$744,4,FALSE)</f>
        <v>86</v>
      </c>
      <c r="Y224" s="242" t="str">
        <f>+VLOOKUP(X224,bd_lista!$A$3:$C$592,3,FALSE)</f>
        <v>Ministerio de Medio Ambiente y Agua</v>
      </c>
      <c r="Z224" s="292"/>
      <c r="AA224" s="293"/>
    </row>
    <row r="225" spans="1:27" ht="15" hidden="1" customHeight="1">
      <c r="A225" s="251">
        <v>303</v>
      </c>
      <c r="B225" s="392">
        <f>+A225</f>
        <v>303</v>
      </c>
      <c r="C225" s="247" t="str">
        <f>+VLOOKUP(A225,bd_lista!$A$3:$C$592,3,FALSE)</f>
        <v>Servicio Departamental de Riego - Tarija</v>
      </c>
      <c r="D225" s="389" t="str">
        <f>+C225</f>
        <v>Servicio Departamental de Riego - Tarija</v>
      </c>
      <c r="E225" s="247" t="s">
        <v>1304</v>
      </c>
      <c r="F225" s="243">
        <f ca="1">+IFERROR(INDEX('Hoja de Trabajo para listado'!$A$155:$Z$1048576,MATCH($A225,'Hoja de Trabajo para listado'!$A$155:$A$1048576,0),MATCH((CUADRO!F$4&amp;$E225),'Hoja de Trabajo para listado'!$A$151:$Z$151,0)),0)+IFERROR(INDEX('Hoja de Trabajo para listado'!$AB$155:$BA$1048576,MATCH($A225,'Hoja de Trabajo para listado'!$AB$155:$AB$1048576,0),MATCH((CUADRO!F$4&amp;$E225),'Hoja de Trabajo para listado'!$AB$151:$BA$151,0)),0)+IFERROR(INDEX('Hoja de Trabajo para listado'!$BC$155:$CB$1048576,MATCH($A225,'Hoja de Trabajo para listado'!$BC$155:$BC$1048576,0),MATCH((CUADRO!F$4&amp;$E225),'Hoja de Trabajo para listado'!$BC$151:$CB$151,0)),0)+IFERROR(INDEX('Hoja de Trabajo para listado'!$DE$153:$DG$274,MATCH($A225,'Hoja de Trabajo para listado'!$DE$153:$DE$1048576,0),MATCH((CUADRO!F$4&amp;$E225),'Hoja de Trabajo para listado'!$DE$151:$DG$151,0)),0)+IFERROR(INDEX('Hoja de Trabajo para listado'!$CD$155:$DC$1048576,MATCH($A225,'Hoja de Trabajo para listado'!$CD$155:$CD$1048576,0),MATCH((CUADRO!F$4&amp;$E225),'Hoja de Trabajo para listado'!$CD$151:$DC$151,0)),0)</f>
        <v>0</v>
      </c>
      <c r="G225" s="243">
        <f ca="1">+IFERROR(INDEX('Hoja de Trabajo para listado'!$A$155:$Z$1048576,MATCH($A225,'Hoja de Trabajo para listado'!$A$155:$A$1048576,0),MATCH((CUADRO!G$4&amp;$E225),'Hoja de Trabajo para listado'!$A$151:$Z$151,0)),0)+IFERROR(INDEX('Hoja de Trabajo para listado'!$AB$155:$BA$1048576,MATCH($A225,'Hoja de Trabajo para listado'!$AB$155:$AB$1048576,0),MATCH((CUADRO!G$4&amp;$E225),'Hoja de Trabajo para listado'!$AB$151:$BA$151,0)),0)+IFERROR(INDEX('Hoja de Trabajo para listado'!$BC$155:$CB$1048576,MATCH($A225,'Hoja de Trabajo para listado'!$BC$155:$BC$1048576,0),MATCH((CUADRO!G$4&amp;$E225),'Hoja de Trabajo para listado'!$BC$151:$CB$151,0)),0)+IFERROR(INDEX('Hoja de Trabajo para listado'!$DE$153:$DG$274,MATCH($A225,'Hoja de Trabajo para listado'!$DE$153:$DE$1048576,0),MATCH((CUADRO!G$4&amp;$E225),'Hoja de Trabajo para listado'!$DE$151:$DG$151,0)),0)+IFERROR(INDEX('Hoja de Trabajo para listado'!$CD$155:$DC$1048576,MATCH($A225,'Hoja de Trabajo para listado'!$CD$155:$CD$1048576,0),MATCH((CUADRO!G$4&amp;$E225),'Hoja de Trabajo para listado'!$CD$151:$DC$151,0)),0)</f>
        <v>0</v>
      </c>
      <c r="H225" s="243">
        <f ca="1">+IFERROR(INDEX('Hoja de Trabajo para listado'!$A$155:$Z$1048576,MATCH($A225,'Hoja de Trabajo para listado'!$A$155:$A$1048576,0),MATCH((CUADRO!H$4&amp;$E225),'Hoja de Trabajo para listado'!$A$151:$Z$151,0)),0)+IFERROR(INDEX('Hoja de Trabajo para listado'!$AB$155:$BA$1048576,MATCH($A225,'Hoja de Trabajo para listado'!$AB$155:$AB$1048576,0),MATCH((CUADRO!H$4&amp;$E225),'Hoja de Trabajo para listado'!$AB$151:$BA$151,0)),0)+IFERROR(INDEX('Hoja de Trabajo para listado'!$BC$155:$CB$1048576,MATCH($A225,'Hoja de Trabajo para listado'!$BC$155:$BC$1048576,0),MATCH((CUADRO!H$4&amp;$E225),'Hoja de Trabajo para listado'!$BC$151:$CB$151,0)),0)+IFERROR(INDEX('Hoja de Trabajo para listado'!$DE$153:$DG$274,MATCH($A225,'Hoja de Trabajo para listado'!$DE$153:$DE$1048576,0),MATCH((CUADRO!H$4&amp;$E225),'Hoja de Trabajo para listado'!$DE$151:$DG$151,0)),0)+IFERROR(INDEX('Hoja de Trabajo para listado'!$CD$155:$DC$1048576,MATCH($A225,'Hoja de Trabajo para listado'!$CD$155:$CD$1048576,0),MATCH((CUADRO!H$4&amp;$E225),'Hoja de Trabajo para listado'!$CD$151:$DC$151,0)),0)</f>
        <v>0</v>
      </c>
      <c r="I225" s="243">
        <f ca="1">+IFERROR(INDEX('Hoja de Trabajo para listado'!$A$155:$Z$1048576,MATCH($A225,'Hoja de Trabajo para listado'!$A$155:$A$1048576,0),MATCH((CUADRO!I$4&amp;$E225),'Hoja de Trabajo para listado'!$A$151:$Z$151,0)),0)+IFERROR(INDEX('Hoja de Trabajo para listado'!$AB$155:$BA$1048576,MATCH($A225,'Hoja de Trabajo para listado'!$AB$155:$AB$1048576,0),MATCH((CUADRO!I$4&amp;$E225),'Hoja de Trabajo para listado'!$AB$151:$BA$151,0)),0)+IFERROR(INDEX('Hoja de Trabajo para listado'!$BC$155:$CB$1048576,MATCH($A225,'Hoja de Trabajo para listado'!$BC$155:$BC$1048576,0),MATCH((CUADRO!I$4&amp;$E225),'Hoja de Trabajo para listado'!$BC$151:$CB$151,0)),0)+IFERROR(INDEX('Hoja de Trabajo para listado'!$DE$153:$DG$274,MATCH($A225,'Hoja de Trabajo para listado'!$DE$153:$DE$1048576,0),MATCH((CUADRO!I$4&amp;$E225),'Hoja de Trabajo para listado'!$DE$151:$DG$151,0)),0)+IFERROR(INDEX('Hoja de Trabajo para listado'!$CD$155:$DC$1048576,MATCH($A225,'Hoja de Trabajo para listado'!$CD$155:$CD$1048576,0),MATCH((CUADRO!I$4&amp;$E225),'Hoja de Trabajo para listado'!$CD$151:$DC$151,0)),0)</f>
        <v>0</v>
      </c>
      <c r="J225" s="243">
        <f ca="1">+IFERROR(INDEX('Hoja de Trabajo para listado'!$A$155:$Z$1048576,MATCH($A225,'Hoja de Trabajo para listado'!$A$155:$A$1048576,0),MATCH((CUADRO!J$4&amp;$E225),'Hoja de Trabajo para listado'!$A$151:$Z$151,0)),0)+IFERROR(INDEX('Hoja de Trabajo para listado'!$AB$155:$BA$1048576,MATCH($A225,'Hoja de Trabajo para listado'!$AB$155:$AB$1048576,0),MATCH((CUADRO!J$4&amp;$E225),'Hoja de Trabajo para listado'!$AB$151:$BA$151,0)),0)+IFERROR(INDEX('Hoja de Trabajo para listado'!$BC$155:$CB$1048576,MATCH($A225,'Hoja de Trabajo para listado'!$BC$155:$BC$1048576,0),MATCH((CUADRO!J$4&amp;$E225),'Hoja de Trabajo para listado'!$BC$151:$CB$151,0)),0)+IFERROR(INDEX('Hoja de Trabajo para listado'!$DE$153:$DG$274,MATCH($A225,'Hoja de Trabajo para listado'!$DE$153:$DE$1048576,0),MATCH((CUADRO!J$4&amp;$E225),'Hoja de Trabajo para listado'!$DE$151:$DG$151,0)),0)+IFERROR(INDEX('Hoja de Trabajo para listado'!$CD$155:$DC$1048576,MATCH($A225,'Hoja de Trabajo para listado'!$CD$155:$CD$1048576,0),MATCH((CUADRO!J$4&amp;$E225),'Hoja de Trabajo para listado'!$CD$151:$DC$151,0)),0)</f>
        <v>0</v>
      </c>
      <c r="K225" s="243">
        <f ca="1">+IFERROR(INDEX('Hoja de Trabajo para listado'!$A$155:$Z$1048576,MATCH($A225,'Hoja de Trabajo para listado'!$A$155:$A$1048576,0),MATCH((CUADRO!K$4&amp;$E225),'Hoja de Trabajo para listado'!$A$151:$Z$151,0)),0)+IFERROR(INDEX('Hoja de Trabajo para listado'!$AB$155:$BA$1048576,MATCH($A225,'Hoja de Trabajo para listado'!$AB$155:$AB$1048576,0),MATCH((CUADRO!K$4&amp;$E225),'Hoja de Trabajo para listado'!$AB$151:$BA$151,0)),0)+IFERROR(INDEX('Hoja de Trabajo para listado'!$BC$155:$CB$1048576,MATCH($A225,'Hoja de Trabajo para listado'!$BC$155:$BC$1048576,0),MATCH((CUADRO!K$4&amp;$E225),'Hoja de Trabajo para listado'!$BC$151:$CB$151,0)),0)+IFERROR(INDEX('Hoja de Trabajo para listado'!$DE$153:$DG$274,MATCH($A225,'Hoja de Trabajo para listado'!$DE$153:$DE$1048576,0),MATCH((CUADRO!K$4&amp;$E225),'Hoja de Trabajo para listado'!$DE$151:$DG$151,0)),0)+IFERROR(INDEX('Hoja de Trabajo para listado'!$CD$155:$DC$1048576,MATCH($A225,'Hoja de Trabajo para listado'!$CD$155:$CD$1048576,0),MATCH((CUADRO!K$4&amp;$E225),'Hoja de Trabajo para listado'!$CD$151:$DC$151,0)),0)</f>
        <v>0</v>
      </c>
      <c r="L225" s="243">
        <f ca="1">+IFERROR(INDEX('Hoja de Trabajo para listado'!$A$155:$Z$1048576,MATCH($A225,'Hoja de Trabajo para listado'!$A$155:$A$1048576,0),MATCH((CUADRO!L$4&amp;$E225),'Hoja de Trabajo para listado'!$A$151:$Z$151,0)),0)+IFERROR(INDEX('Hoja de Trabajo para listado'!$AB$155:$BA$1048576,MATCH($A225,'Hoja de Trabajo para listado'!$AB$155:$AB$1048576,0),MATCH((CUADRO!L$4&amp;$E225),'Hoja de Trabajo para listado'!$AB$151:$BA$151,0)),0)+IFERROR(INDEX('Hoja de Trabajo para listado'!$BC$155:$CB$1048576,MATCH($A225,'Hoja de Trabajo para listado'!$BC$155:$BC$1048576,0),MATCH((CUADRO!L$4&amp;$E225),'Hoja de Trabajo para listado'!$BC$151:$CB$151,0)),0)+IFERROR(INDEX('Hoja de Trabajo para listado'!$DE$153:$DG$274,MATCH($A225,'Hoja de Trabajo para listado'!$DE$153:$DE$1048576,0),MATCH((CUADRO!L$4&amp;$E225),'Hoja de Trabajo para listado'!$DE$151:$DG$151,0)),0)+IFERROR(INDEX('Hoja de Trabajo para listado'!$CD$155:$DC$1048576,MATCH($A225,'Hoja de Trabajo para listado'!$CD$155:$CD$1048576,0),MATCH((CUADRO!L$4&amp;$E225),'Hoja de Trabajo para listado'!$CD$151:$DC$151,0)),0)</f>
        <v>0</v>
      </c>
      <c r="M225" s="243">
        <f ca="1">+IFERROR(INDEX('Hoja de Trabajo para listado'!$A$155:$Z$1048576,MATCH($A225,'Hoja de Trabajo para listado'!$A$155:$A$1048576,0),MATCH((CUADRO!M$4&amp;$E225),'Hoja de Trabajo para listado'!$A$151:$Z$151,0)),0)+IFERROR(INDEX('Hoja de Trabajo para listado'!$AB$155:$BA$1048576,MATCH($A225,'Hoja de Trabajo para listado'!$AB$155:$AB$1048576,0),MATCH((CUADRO!M$4&amp;$E225),'Hoja de Trabajo para listado'!$AB$151:$BA$151,0)),0)+IFERROR(INDEX('Hoja de Trabajo para listado'!$BC$155:$CB$1048576,MATCH($A225,'Hoja de Trabajo para listado'!$BC$155:$BC$1048576,0),MATCH((CUADRO!M$4&amp;$E225),'Hoja de Trabajo para listado'!$BC$151:$CB$151,0)),0)+IFERROR(INDEX('Hoja de Trabajo para listado'!$DE$153:$DG$274,MATCH($A225,'Hoja de Trabajo para listado'!$DE$153:$DE$1048576,0),MATCH((CUADRO!M$4&amp;$E225),'Hoja de Trabajo para listado'!$DE$151:$DG$151,0)),0)+IFERROR(INDEX('Hoja de Trabajo para listado'!$CD$155:$DC$1048576,MATCH($A225,'Hoja de Trabajo para listado'!$CD$155:$CD$1048576,0),MATCH((CUADRO!M$4&amp;$E225),'Hoja de Trabajo para listado'!$CD$151:$DC$151,0)),0)</f>
        <v>0</v>
      </c>
      <c r="N225" s="243">
        <f ca="1">+IFERROR(INDEX('Hoja de Trabajo para listado'!$A$155:$Z$1048576,MATCH($A225,'Hoja de Trabajo para listado'!$A$155:$A$1048576,0),MATCH((CUADRO!N$4&amp;$E225),'Hoja de Trabajo para listado'!$A$151:$Z$151,0)),0)+IFERROR(INDEX('Hoja de Trabajo para listado'!$AB$155:$BA$1048576,MATCH($A225,'Hoja de Trabajo para listado'!$AB$155:$AB$1048576,0),MATCH((CUADRO!N$4&amp;$E225),'Hoja de Trabajo para listado'!$AB$151:$BA$151,0)),0)+IFERROR(INDEX('Hoja de Trabajo para listado'!$BC$155:$CB$1048576,MATCH($A225,'Hoja de Trabajo para listado'!$BC$155:$BC$1048576,0),MATCH((CUADRO!N$4&amp;$E225),'Hoja de Trabajo para listado'!$BC$151:$CB$151,0)),0)+IFERROR(INDEX('Hoja de Trabajo para listado'!$DE$153:$DG$274,MATCH($A225,'Hoja de Trabajo para listado'!$DE$153:$DE$1048576,0),MATCH((CUADRO!N$4&amp;$E225),'Hoja de Trabajo para listado'!$DE$151:$DG$151,0)),0)+IFERROR(INDEX('Hoja de Trabajo para listado'!$CD$155:$DC$1048576,MATCH($A225,'Hoja de Trabajo para listado'!$CD$155:$CD$1048576,0),MATCH((CUADRO!N$4&amp;$E225),'Hoja de Trabajo para listado'!$CD$151:$DC$151,0)),0)</f>
        <v>0</v>
      </c>
      <c r="O225" s="243">
        <f ca="1">+IFERROR(INDEX('Hoja de Trabajo para listado'!$A$155:$Z$1048576,MATCH($A225,'Hoja de Trabajo para listado'!$A$155:$A$1048576,0),MATCH((CUADRO!O$4&amp;$E225),'Hoja de Trabajo para listado'!$A$151:$Z$151,0)),0)+IFERROR(INDEX('Hoja de Trabajo para listado'!$AB$155:$BA$1048576,MATCH($A225,'Hoja de Trabajo para listado'!$AB$155:$AB$1048576,0),MATCH((CUADRO!O$4&amp;$E225),'Hoja de Trabajo para listado'!$AB$151:$BA$151,0)),0)+IFERROR(INDEX('Hoja de Trabajo para listado'!$BC$155:$CB$1048576,MATCH($A225,'Hoja de Trabajo para listado'!$BC$155:$BC$1048576,0),MATCH((CUADRO!O$4&amp;$E225),'Hoja de Trabajo para listado'!$BC$151:$CB$151,0)),0)+IFERROR(INDEX('Hoja de Trabajo para listado'!$DE$153:$DG$274,MATCH($A225,'Hoja de Trabajo para listado'!$DE$153:$DE$1048576,0),MATCH((CUADRO!O$4&amp;$E225),'Hoja de Trabajo para listado'!$DE$151:$DG$151,0)),0)+IFERROR(INDEX('Hoja de Trabajo para listado'!$CD$155:$DC$1048576,MATCH($A225,'Hoja de Trabajo para listado'!$CD$155:$CD$1048576,0),MATCH((CUADRO!O$4&amp;$E225),'Hoja de Trabajo para listado'!$CD$151:$DC$151,0)),0)</f>
        <v>0</v>
      </c>
      <c r="P225" s="243">
        <f ca="1">+IFERROR(INDEX('Hoja de Trabajo para listado'!$A$155:$Z$1048576,MATCH($A225,'Hoja de Trabajo para listado'!$A$155:$A$1048576,0),MATCH((CUADRO!P$4&amp;$E225),'Hoja de Trabajo para listado'!$A$151:$Z$151,0)),0)+IFERROR(INDEX('Hoja de Trabajo para listado'!$AB$155:$BA$1048576,MATCH($A225,'Hoja de Trabajo para listado'!$AB$155:$AB$1048576,0),MATCH((CUADRO!P$4&amp;$E225),'Hoja de Trabajo para listado'!$AB$151:$BA$151,0)),0)+IFERROR(INDEX('Hoja de Trabajo para listado'!$BC$155:$CB$1048576,MATCH($A225,'Hoja de Trabajo para listado'!$BC$155:$BC$1048576,0),MATCH((CUADRO!P$4&amp;$E225),'Hoja de Trabajo para listado'!$BC$151:$CB$151,0)),0)+IFERROR(INDEX('Hoja de Trabajo para listado'!$DE$153:$DG$274,MATCH($A225,'Hoja de Trabajo para listado'!$DE$153:$DE$1048576,0),MATCH((CUADRO!P$4&amp;$E225),'Hoja de Trabajo para listado'!$DE$151:$DG$151,0)),0)+IFERROR(INDEX('Hoja de Trabajo para listado'!$CD$155:$DC$1048576,MATCH($A225,'Hoja de Trabajo para listado'!$CD$155:$CD$1048576,0),MATCH((CUADRO!P$4&amp;$E225),'Hoja de Trabajo para listado'!$CD$151:$DC$151,0)),0)</f>
        <v>0</v>
      </c>
      <c r="Q225" s="243">
        <f ca="1">+IFERROR(INDEX('Hoja de Trabajo para listado'!$A$155:$Z$1048576,MATCH($A225,'Hoja de Trabajo para listado'!$A$155:$A$1048576,0),MATCH((CUADRO!Q$4&amp;$E225),'Hoja de Trabajo para listado'!$A$151:$Z$151,0)),0)+IFERROR(INDEX('Hoja de Trabajo para listado'!$AB$155:$BA$1048576,MATCH($A225,'Hoja de Trabajo para listado'!$AB$155:$AB$1048576,0),MATCH((CUADRO!Q$4&amp;$E225),'Hoja de Trabajo para listado'!$AB$151:$BA$151,0)),0)+IFERROR(INDEX('Hoja de Trabajo para listado'!$BC$155:$CB$1048576,MATCH($A225,'Hoja de Trabajo para listado'!$BC$155:$BC$1048576,0),MATCH((CUADRO!Q$4&amp;$E225),'Hoja de Trabajo para listado'!$BC$151:$CB$151,0)),0)+IFERROR(INDEX('Hoja de Trabajo para listado'!$DE$153:$DG$274,MATCH($A225,'Hoja de Trabajo para listado'!$DE$153:$DE$1048576,0),MATCH((CUADRO!Q$4&amp;$E225),'Hoja de Trabajo para listado'!$DE$151:$DG$151,0)),0)+IFERROR(INDEX('Hoja de Trabajo para listado'!$CD$155:$DC$1048576,MATCH($A225,'Hoja de Trabajo para listado'!$CD$155:$CD$1048576,0),MATCH((CUADRO!Q$4&amp;$E225),'Hoja de Trabajo para listado'!$CD$151:$DC$151,0)),0)</f>
        <v>0</v>
      </c>
      <c r="R225" s="243">
        <f t="shared" ca="1" si="9"/>
        <v>0</v>
      </c>
      <c r="S225" s="243"/>
      <c r="T225" s="243">
        <f ca="1">+T226</f>
        <v>0</v>
      </c>
      <c r="U225" s="242">
        <f t="shared" si="10"/>
        <v>1</v>
      </c>
      <c r="V225" s="333" t="str">
        <f>+VLOOKUP(A225,bd_lista!$A$3:$E$592,5,FALSE)</f>
        <v>Instituciones Descentralizadas</v>
      </c>
      <c r="W225" s="387" t="str">
        <f>+V225</f>
        <v>Instituciones Descentralizadas</v>
      </c>
      <c r="X225" s="242">
        <f>+VLOOKUP(A225,[4]Sheet1!$A$13:$D$744,4,FALSE)</f>
        <v>86</v>
      </c>
      <c r="Y225" s="242" t="str">
        <f>+VLOOKUP(X225,bd_lista!$A$3:$C$592,3,FALSE)</f>
        <v>Ministerio de Medio Ambiente y Agua</v>
      </c>
      <c r="Z225" s="294">
        <f>+X225</f>
        <v>86</v>
      </c>
      <c r="AA225" s="319" t="str">
        <f>+Y225</f>
        <v>Ministerio de Medio Ambiente y Agua</v>
      </c>
    </row>
    <row r="226" spans="1:27" ht="15" hidden="1" customHeight="1">
      <c r="A226" s="32">
        <v>303</v>
      </c>
      <c r="B226" s="393"/>
      <c r="C226" s="333" t="str">
        <f>+VLOOKUP(A226,bd_lista!$A$3:$C$592,3,FALSE)</f>
        <v>Servicio Departamental de Riego - Tarija</v>
      </c>
      <c r="D226" s="390"/>
      <c r="E226" s="333" t="s">
        <v>1305</v>
      </c>
      <c r="F226" s="245">
        <f ca="1">+IFERROR(INDEX('Hoja de Trabajo para listado'!$A$155:$Z$1048576,MATCH($A226,'Hoja de Trabajo para listado'!$A$155:$A$1048576,0),MATCH((CUADRO!F$4&amp;$E226),'Hoja de Trabajo para listado'!$A$151:$Z$151,0)),0)+IFERROR(INDEX('Hoja de Trabajo para listado'!$AB$155:$BA$1048576,MATCH($A226,'Hoja de Trabajo para listado'!$AB$155:$AB$1048576,0),MATCH((CUADRO!F$4&amp;$E226),'Hoja de Trabajo para listado'!$AB$151:$BA$151,0)),0)+IFERROR(INDEX('Hoja de Trabajo para listado'!$BC$155:$CB$1048576,MATCH($A226,'Hoja de Trabajo para listado'!$BC$155:$BC$1048576,0),MATCH((CUADRO!F$4&amp;$E226),'Hoja de Trabajo para listado'!$BC$151:$CB$151,0)),0)+IFERROR(INDEX('Hoja de Trabajo para listado'!$DE$153:$DG$274,MATCH($A226,'Hoja de Trabajo para listado'!$DE$153:$DE$1048576,0),MATCH((CUADRO!F$4&amp;$E226),'Hoja de Trabajo para listado'!$DE$151:$DG$151,0)),0)+IFERROR(INDEX('Hoja de Trabajo para listado'!$CD$155:$DC$1048576,MATCH($A226,'Hoja de Trabajo para listado'!$CD$155:$CD$1048576,0),MATCH((CUADRO!F$4&amp;$E226),'Hoja de Trabajo para listado'!$CD$151:$DC$151,0)),0)</f>
        <v>0</v>
      </c>
      <c r="G226" s="245">
        <f ca="1">+IFERROR(INDEX('Hoja de Trabajo para listado'!$A$155:$Z$1048576,MATCH($A226,'Hoja de Trabajo para listado'!$A$155:$A$1048576,0),MATCH((CUADRO!G$4&amp;$E226),'Hoja de Trabajo para listado'!$A$151:$Z$151,0)),0)+IFERROR(INDEX('Hoja de Trabajo para listado'!$AB$155:$BA$1048576,MATCH($A226,'Hoja de Trabajo para listado'!$AB$155:$AB$1048576,0),MATCH((CUADRO!G$4&amp;$E226),'Hoja de Trabajo para listado'!$AB$151:$BA$151,0)),0)+IFERROR(INDEX('Hoja de Trabajo para listado'!$BC$155:$CB$1048576,MATCH($A226,'Hoja de Trabajo para listado'!$BC$155:$BC$1048576,0),MATCH((CUADRO!G$4&amp;$E226),'Hoja de Trabajo para listado'!$BC$151:$CB$151,0)),0)+IFERROR(INDEX('Hoja de Trabajo para listado'!$DE$153:$DG$274,MATCH($A226,'Hoja de Trabajo para listado'!$DE$153:$DE$1048576,0),MATCH((CUADRO!G$4&amp;$E226),'Hoja de Trabajo para listado'!$DE$151:$DG$151,0)),0)+IFERROR(INDEX('Hoja de Trabajo para listado'!$CD$155:$DC$1048576,MATCH($A226,'Hoja de Trabajo para listado'!$CD$155:$CD$1048576,0),MATCH((CUADRO!G$4&amp;$E226),'Hoja de Trabajo para listado'!$CD$151:$DC$151,0)),0)</f>
        <v>0</v>
      </c>
      <c r="H226" s="245">
        <f ca="1">+IFERROR(INDEX('Hoja de Trabajo para listado'!$A$155:$Z$1048576,MATCH($A226,'Hoja de Trabajo para listado'!$A$155:$A$1048576,0),MATCH((CUADRO!H$4&amp;$E226),'Hoja de Trabajo para listado'!$A$151:$Z$151,0)),0)+IFERROR(INDEX('Hoja de Trabajo para listado'!$AB$155:$BA$1048576,MATCH($A226,'Hoja de Trabajo para listado'!$AB$155:$AB$1048576,0),MATCH((CUADRO!H$4&amp;$E226),'Hoja de Trabajo para listado'!$AB$151:$BA$151,0)),0)+IFERROR(INDEX('Hoja de Trabajo para listado'!$BC$155:$CB$1048576,MATCH($A226,'Hoja de Trabajo para listado'!$BC$155:$BC$1048576,0),MATCH((CUADRO!H$4&amp;$E226),'Hoja de Trabajo para listado'!$BC$151:$CB$151,0)),0)+IFERROR(INDEX('Hoja de Trabajo para listado'!$DE$153:$DG$274,MATCH($A226,'Hoja de Trabajo para listado'!$DE$153:$DE$1048576,0),MATCH((CUADRO!H$4&amp;$E226),'Hoja de Trabajo para listado'!$DE$151:$DG$151,0)),0)+IFERROR(INDEX('Hoja de Trabajo para listado'!$CD$155:$DC$1048576,MATCH($A226,'Hoja de Trabajo para listado'!$CD$155:$CD$1048576,0),MATCH((CUADRO!H$4&amp;$E226),'Hoja de Trabajo para listado'!$CD$151:$DC$151,0)),0)</f>
        <v>0</v>
      </c>
      <c r="I226" s="245">
        <f ca="1">+IFERROR(INDEX('Hoja de Trabajo para listado'!$A$155:$Z$1048576,MATCH($A226,'Hoja de Trabajo para listado'!$A$155:$A$1048576,0),MATCH((CUADRO!I$4&amp;$E226),'Hoja de Trabajo para listado'!$A$151:$Z$151,0)),0)+IFERROR(INDEX('Hoja de Trabajo para listado'!$AB$155:$BA$1048576,MATCH($A226,'Hoja de Trabajo para listado'!$AB$155:$AB$1048576,0),MATCH((CUADRO!I$4&amp;$E226),'Hoja de Trabajo para listado'!$AB$151:$BA$151,0)),0)+IFERROR(INDEX('Hoja de Trabajo para listado'!$BC$155:$CB$1048576,MATCH($A226,'Hoja de Trabajo para listado'!$BC$155:$BC$1048576,0),MATCH((CUADRO!I$4&amp;$E226),'Hoja de Trabajo para listado'!$BC$151:$CB$151,0)),0)+IFERROR(INDEX('Hoja de Trabajo para listado'!$DE$153:$DG$274,MATCH($A226,'Hoja de Trabajo para listado'!$DE$153:$DE$1048576,0),MATCH((CUADRO!I$4&amp;$E226),'Hoja de Trabajo para listado'!$DE$151:$DG$151,0)),0)+IFERROR(INDEX('Hoja de Trabajo para listado'!$CD$155:$DC$1048576,MATCH($A226,'Hoja de Trabajo para listado'!$CD$155:$CD$1048576,0),MATCH((CUADRO!I$4&amp;$E226),'Hoja de Trabajo para listado'!$CD$151:$DC$151,0)),0)</f>
        <v>0</v>
      </c>
      <c r="J226" s="245">
        <f ca="1">+IFERROR(INDEX('Hoja de Trabajo para listado'!$A$155:$Z$1048576,MATCH($A226,'Hoja de Trabajo para listado'!$A$155:$A$1048576,0),MATCH((CUADRO!J$4&amp;$E226),'Hoja de Trabajo para listado'!$A$151:$Z$151,0)),0)+IFERROR(INDEX('Hoja de Trabajo para listado'!$AB$155:$BA$1048576,MATCH($A226,'Hoja de Trabajo para listado'!$AB$155:$AB$1048576,0),MATCH((CUADRO!J$4&amp;$E226),'Hoja de Trabajo para listado'!$AB$151:$BA$151,0)),0)+IFERROR(INDEX('Hoja de Trabajo para listado'!$BC$155:$CB$1048576,MATCH($A226,'Hoja de Trabajo para listado'!$BC$155:$BC$1048576,0),MATCH((CUADRO!J$4&amp;$E226),'Hoja de Trabajo para listado'!$BC$151:$CB$151,0)),0)+IFERROR(INDEX('Hoja de Trabajo para listado'!$DE$153:$DG$274,MATCH($A226,'Hoja de Trabajo para listado'!$DE$153:$DE$1048576,0),MATCH((CUADRO!J$4&amp;$E226),'Hoja de Trabajo para listado'!$DE$151:$DG$151,0)),0)+IFERROR(INDEX('Hoja de Trabajo para listado'!$CD$155:$DC$1048576,MATCH($A226,'Hoja de Trabajo para listado'!$CD$155:$CD$1048576,0),MATCH((CUADRO!J$4&amp;$E226),'Hoja de Trabajo para listado'!$CD$151:$DC$151,0)),0)</f>
        <v>0</v>
      </c>
      <c r="K226" s="245">
        <f ca="1">+IFERROR(INDEX('Hoja de Trabajo para listado'!$A$155:$Z$1048576,MATCH($A226,'Hoja de Trabajo para listado'!$A$155:$A$1048576,0),MATCH((CUADRO!K$4&amp;$E226),'Hoja de Trabajo para listado'!$A$151:$Z$151,0)),0)+IFERROR(INDEX('Hoja de Trabajo para listado'!$AB$155:$BA$1048576,MATCH($A226,'Hoja de Trabajo para listado'!$AB$155:$AB$1048576,0),MATCH((CUADRO!K$4&amp;$E226),'Hoja de Trabajo para listado'!$AB$151:$BA$151,0)),0)+IFERROR(INDEX('Hoja de Trabajo para listado'!$BC$155:$CB$1048576,MATCH($A226,'Hoja de Trabajo para listado'!$BC$155:$BC$1048576,0),MATCH((CUADRO!K$4&amp;$E226),'Hoja de Trabajo para listado'!$BC$151:$CB$151,0)),0)+IFERROR(INDEX('Hoja de Trabajo para listado'!$DE$153:$DG$274,MATCH($A226,'Hoja de Trabajo para listado'!$DE$153:$DE$1048576,0),MATCH((CUADRO!K$4&amp;$E226),'Hoja de Trabajo para listado'!$DE$151:$DG$151,0)),0)+IFERROR(INDEX('Hoja de Trabajo para listado'!$CD$155:$DC$1048576,MATCH($A226,'Hoja de Trabajo para listado'!$CD$155:$CD$1048576,0),MATCH((CUADRO!K$4&amp;$E226),'Hoja de Trabajo para listado'!$CD$151:$DC$151,0)),0)</f>
        <v>0</v>
      </c>
      <c r="L226" s="245">
        <f ca="1">+IFERROR(INDEX('Hoja de Trabajo para listado'!$A$155:$Z$1048576,MATCH($A226,'Hoja de Trabajo para listado'!$A$155:$A$1048576,0),MATCH((CUADRO!L$4&amp;$E226),'Hoja de Trabajo para listado'!$A$151:$Z$151,0)),0)+IFERROR(INDEX('Hoja de Trabajo para listado'!$AB$155:$BA$1048576,MATCH($A226,'Hoja de Trabajo para listado'!$AB$155:$AB$1048576,0),MATCH((CUADRO!L$4&amp;$E226),'Hoja de Trabajo para listado'!$AB$151:$BA$151,0)),0)+IFERROR(INDEX('Hoja de Trabajo para listado'!$BC$155:$CB$1048576,MATCH($A226,'Hoja de Trabajo para listado'!$BC$155:$BC$1048576,0),MATCH((CUADRO!L$4&amp;$E226),'Hoja de Trabajo para listado'!$BC$151:$CB$151,0)),0)+IFERROR(INDEX('Hoja de Trabajo para listado'!$DE$153:$DG$274,MATCH($A226,'Hoja de Trabajo para listado'!$DE$153:$DE$1048576,0),MATCH((CUADRO!L$4&amp;$E226),'Hoja de Trabajo para listado'!$DE$151:$DG$151,0)),0)+IFERROR(INDEX('Hoja de Trabajo para listado'!$CD$155:$DC$1048576,MATCH($A226,'Hoja de Trabajo para listado'!$CD$155:$CD$1048576,0),MATCH((CUADRO!L$4&amp;$E226),'Hoja de Trabajo para listado'!$CD$151:$DC$151,0)),0)</f>
        <v>0</v>
      </c>
      <c r="M226" s="245">
        <f ca="1">+IFERROR(INDEX('Hoja de Trabajo para listado'!$A$155:$Z$1048576,MATCH($A226,'Hoja de Trabajo para listado'!$A$155:$A$1048576,0),MATCH((CUADRO!M$4&amp;$E226),'Hoja de Trabajo para listado'!$A$151:$Z$151,0)),0)+IFERROR(INDEX('Hoja de Trabajo para listado'!$AB$155:$BA$1048576,MATCH($A226,'Hoja de Trabajo para listado'!$AB$155:$AB$1048576,0),MATCH((CUADRO!M$4&amp;$E226),'Hoja de Trabajo para listado'!$AB$151:$BA$151,0)),0)+IFERROR(INDEX('Hoja de Trabajo para listado'!$BC$155:$CB$1048576,MATCH($A226,'Hoja de Trabajo para listado'!$BC$155:$BC$1048576,0),MATCH((CUADRO!M$4&amp;$E226),'Hoja de Trabajo para listado'!$BC$151:$CB$151,0)),0)+IFERROR(INDEX('Hoja de Trabajo para listado'!$DE$153:$DG$274,MATCH($A226,'Hoja de Trabajo para listado'!$DE$153:$DE$1048576,0),MATCH((CUADRO!M$4&amp;$E226),'Hoja de Trabajo para listado'!$DE$151:$DG$151,0)),0)+IFERROR(INDEX('Hoja de Trabajo para listado'!$CD$155:$DC$1048576,MATCH($A226,'Hoja de Trabajo para listado'!$CD$155:$CD$1048576,0),MATCH((CUADRO!M$4&amp;$E226),'Hoja de Trabajo para listado'!$CD$151:$DC$151,0)),0)</f>
        <v>0</v>
      </c>
      <c r="N226" s="245">
        <f ca="1">+IFERROR(INDEX('Hoja de Trabajo para listado'!$A$155:$Z$1048576,MATCH($A226,'Hoja de Trabajo para listado'!$A$155:$A$1048576,0),MATCH((CUADRO!N$4&amp;$E226),'Hoja de Trabajo para listado'!$A$151:$Z$151,0)),0)+IFERROR(INDEX('Hoja de Trabajo para listado'!$AB$155:$BA$1048576,MATCH($A226,'Hoja de Trabajo para listado'!$AB$155:$AB$1048576,0),MATCH((CUADRO!N$4&amp;$E226),'Hoja de Trabajo para listado'!$AB$151:$BA$151,0)),0)+IFERROR(INDEX('Hoja de Trabajo para listado'!$BC$155:$CB$1048576,MATCH($A226,'Hoja de Trabajo para listado'!$BC$155:$BC$1048576,0),MATCH((CUADRO!N$4&amp;$E226),'Hoja de Trabajo para listado'!$BC$151:$CB$151,0)),0)+IFERROR(INDEX('Hoja de Trabajo para listado'!$DE$153:$DG$274,MATCH($A226,'Hoja de Trabajo para listado'!$DE$153:$DE$1048576,0),MATCH((CUADRO!N$4&amp;$E226),'Hoja de Trabajo para listado'!$DE$151:$DG$151,0)),0)+IFERROR(INDEX('Hoja de Trabajo para listado'!$CD$155:$DC$1048576,MATCH($A226,'Hoja de Trabajo para listado'!$CD$155:$CD$1048576,0),MATCH((CUADRO!N$4&amp;$E226),'Hoja de Trabajo para listado'!$CD$151:$DC$151,0)),0)</f>
        <v>0</v>
      </c>
      <c r="O226" s="245">
        <f ca="1">+IFERROR(INDEX('Hoja de Trabajo para listado'!$A$155:$Z$1048576,MATCH($A226,'Hoja de Trabajo para listado'!$A$155:$A$1048576,0),MATCH((CUADRO!O$4&amp;$E226),'Hoja de Trabajo para listado'!$A$151:$Z$151,0)),0)+IFERROR(INDEX('Hoja de Trabajo para listado'!$AB$155:$BA$1048576,MATCH($A226,'Hoja de Trabajo para listado'!$AB$155:$AB$1048576,0),MATCH((CUADRO!O$4&amp;$E226),'Hoja de Trabajo para listado'!$AB$151:$BA$151,0)),0)+IFERROR(INDEX('Hoja de Trabajo para listado'!$BC$155:$CB$1048576,MATCH($A226,'Hoja de Trabajo para listado'!$BC$155:$BC$1048576,0),MATCH((CUADRO!O$4&amp;$E226),'Hoja de Trabajo para listado'!$BC$151:$CB$151,0)),0)+IFERROR(INDEX('Hoja de Trabajo para listado'!$DE$153:$DG$274,MATCH($A226,'Hoja de Trabajo para listado'!$DE$153:$DE$1048576,0),MATCH((CUADRO!O$4&amp;$E226),'Hoja de Trabajo para listado'!$DE$151:$DG$151,0)),0)+IFERROR(INDEX('Hoja de Trabajo para listado'!$CD$155:$DC$1048576,MATCH($A226,'Hoja de Trabajo para listado'!$CD$155:$CD$1048576,0),MATCH((CUADRO!O$4&amp;$E226),'Hoja de Trabajo para listado'!$CD$151:$DC$151,0)),0)</f>
        <v>0</v>
      </c>
      <c r="P226" s="245">
        <f ca="1">+IFERROR(INDEX('Hoja de Trabajo para listado'!$A$155:$Z$1048576,MATCH($A226,'Hoja de Trabajo para listado'!$A$155:$A$1048576,0),MATCH((CUADRO!P$4&amp;$E226),'Hoja de Trabajo para listado'!$A$151:$Z$151,0)),0)+IFERROR(INDEX('Hoja de Trabajo para listado'!$AB$155:$BA$1048576,MATCH($A226,'Hoja de Trabajo para listado'!$AB$155:$AB$1048576,0),MATCH((CUADRO!P$4&amp;$E226),'Hoja de Trabajo para listado'!$AB$151:$BA$151,0)),0)+IFERROR(INDEX('Hoja de Trabajo para listado'!$BC$155:$CB$1048576,MATCH($A226,'Hoja de Trabajo para listado'!$BC$155:$BC$1048576,0),MATCH((CUADRO!P$4&amp;$E226),'Hoja de Trabajo para listado'!$BC$151:$CB$151,0)),0)+IFERROR(INDEX('Hoja de Trabajo para listado'!$DE$153:$DG$274,MATCH($A226,'Hoja de Trabajo para listado'!$DE$153:$DE$1048576,0),MATCH((CUADRO!P$4&amp;$E226),'Hoja de Trabajo para listado'!$DE$151:$DG$151,0)),0)+IFERROR(INDEX('Hoja de Trabajo para listado'!$CD$155:$DC$1048576,MATCH($A226,'Hoja de Trabajo para listado'!$CD$155:$CD$1048576,0),MATCH((CUADRO!P$4&amp;$E226),'Hoja de Trabajo para listado'!$CD$151:$DC$151,0)),0)</f>
        <v>0</v>
      </c>
      <c r="Q226" s="245">
        <f ca="1">+IFERROR(INDEX('Hoja de Trabajo para listado'!$A$155:$Z$1048576,MATCH($A226,'Hoja de Trabajo para listado'!$A$155:$A$1048576,0),MATCH((CUADRO!Q$4&amp;$E226),'Hoja de Trabajo para listado'!$A$151:$Z$151,0)),0)+IFERROR(INDEX('Hoja de Trabajo para listado'!$AB$155:$BA$1048576,MATCH($A226,'Hoja de Trabajo para listado'!$AB$155:$AB$1048576,0),MATCH((CUADRO!Q$4&amp;$E226),'Hoja de Trabajo para listado'!$AB$151:$BA$151,0)),0)+IFERROR(INDEX('Hoja de Trabajo para listado'!$BC$155:$CB$1048576,MATCH($A226,'Hoja de Trabajo para listado'!$BC$155:$BC$1048576,0),MATCH((CUADRO!Q$4&amp;$E226),'Hoja de Trabajo para listado'!$BC$151:$CB$151,0)),0)+IFERROR(INDEX('Hoja de Trabajo para listado'!$DE$153:$DG$274,MATCH($A226,'Hoja de Trabajo para listado'!$DE$153:$DE$1048576,0),MATCH((CUADRO!Q$4&amp;$E226),'Hoja de Trabajo para listado'!$DE$151:$DG$151,0)),0)+IFERROR(INDEX('Hoja de Trabajo para listado'!$CD$155:$DC$1048576,MATCH($A226,'Hoja de Trabajo para listado'!$CD$155:$CD$1048576,0),MATCH((CUADRO!Q$4&amp;$E226),'Hoja de Trabajo para listado'!$CD$151:$DC$151,0)),0)</f>
        <v>0</v>
      </c>
      <c r="R226" s="245">
        <f t="shared" ca="1" si="9"/>
        <v>0</v>
      </c>
      <c r="S226" s="245">
        <f ca="1">+R225+R226</f>
        <v>0</v>
      </c>
      <c r="T226" s="245">
        <f ca="1">+S226</f>
        <v>0</v>
      </c>
      <c r="U226" s="244">
        <f t="shared" si="10"/>
        <v>2</v>
      </c>
      <c r="V226" s="333" t="str">
        <f>+VLOOKUP(A226,bd_lista!$A$3:$E$592,5,FALSE)</f>
        <v>Instituciones Descentralizadas</v>
      </c>
      <c r="W226" s="388"/>
      <c r="X226" s="242">
        <f>+VLOOKUP(A226,[4]Sheet1!$A$13:$D$744,4,FALSE)</f>
        <v>86</v>
      </c>
      <c r="Y226" s="242" t="str">
        <f>+VLOOKUP(X226,bd_lista!$A$3:$C$592,3,FALSE)</f>
        <v>Ministerio de Medio Ambiente y Agua</v>
      </c>
      <c r="Z226" s="292"/>
      <c r="AA226" s="321"/>
    </row>
    <row r="227" spans="1:27" ht="15" hidden="1" customHeight="1">
      <c r="A227" s="251">
        <v>309</v>
      </c>
      <c r="B227" s="392">
        <f>+A227</f>
        <v>309</v>
      </c>
      <c r="C227" s="247" t="str">
        <f>+VLOOKUP(A227,bd_lista!$A$3:$C$592,3,FALSE)</f>
        <v>Autoridad de Fiscalización del Juego</v>
      </c>
      <c r="D227" s="389" t="str">
        <f>+C227</f>
        <v>Autoridad de Fiscalización del Juego</v>
      </c>
      <c r="E227" s="247" t="s">
        <v>1304</v>
      </c>
      <c r="F227" s="243">
        <f ca="1">+IFERROR(INDEX('Hoja de Trabajo para listado'!$A$155:$Z$1048576,MATCH($A227,'Hoja de Trabajo para listado'!$A$155:$A$1048576,0),MATCH((CUADRO!F$4&amp;$E227),'Hoja de Trabajo para listado'!$A$151:$Z$151,0)),0)+IFERROR(INDEX('Hoja de Trabajo para listado'!$AB$155:$BA$1048576,MATCH($A227,'Hoja de Trabajo para listado'!$AB$155:$AB$1048576,0),MATCH((CUADRO!F$4&amp;$E227),'Hoja de Trabajo para listado'!$AB$151:$BA$151,0)),0)+IFERROR(INDEX('Hoja de Trabajo para listado'!$BC$155:$CB$1048576,MATCH($A227,'Hoja de Trabajo para listado'!$BC$155:$BC$1048576,0),MATCH((CUADRO!F$4&amp;$E227),'Hoja de Trabajo para listado'!$BC$151:$CB$151,0)),0)+IFERROR(INDEX('Hoja de Trabajo para listado'!$DE$153:$DG$274,MATCH($A227,'Hoja de Trabajo para listado'!$DE$153:$DE$1048576,0),MATCH((CUADRO!F$4&amp;$E227),'Hoja de Trabajo para listado'!$DE$151:$DG$151,0)),0)+IFERROR(INDEX('Hoja de Trabajo para listado'!$CD$155:$DC$1048576,MATCH($A227,'Hoja de Trabajo para listado'!$CD$155:$CD$1048576,0),MATCH((CUADRO!F$4&amp;$E227),'Hoja de Trabajo para listado'!$CD$151:$DC$151,0)),0)</f>
        <v>0</v>
      </c>
      <c r="G227" s="243">
        <f ca="1">+IFERROR(INDEX('Hoja de Trabajo para listado'!$A$155:$Z$1048576,MATCH($A227,'Hoja de Trabajo para listado'!$A$155:$A$1048576,0),MATCH((CUADRO!G$4&amp;$E227),'Hoja de Trabajo para listado'!$A$151:$Z$151,0)),0)+IFERROR(INDEX('Hoja de Trabajo para listado'!$AB$155:$BA$1048576,MATCH($A227,'Hoja de Trabajo para listado'!$AB$155:$AB$1048576,0),MATCH((CUADRO!G$4&amp;$E227),'Hoja de Trabajo para listado'!$AB$151:$BA$151,0)),0)+IFERROR(INDEX('Hoja de Trabajo para listado'!$BC$155:$CB$1048576,MATCH($A227,'Hoja de Trabajo para listado'!$BC$155:$BC$1048576,0),MATCH((CUADRO!G$4&amp;$E227),'Hoja de Trabajo para listado'!$BC$151:$CB$151,0)),0)+IFERROR(INDEX('Hoja de Trabajo para listado'!$DE$153:$DG$274,MATCH($A227,'Hoja de Trabajo para listado'!$DE$153:$DE$1048576,0),MATCH((CUADRO!G$4&amp;$E227),'Hoja de Trabajo para listado'!$DE$151:$DG$151,0)),0)+IFERROR(INDEX('Hoja de Trabajo para listado'!$CD$155:$DC$1048576,MATCH($A227,'Hoja de Trabajo para listado'!$CD$155:$CD$1048576,0),MATCH((CUADRO!G$4&amp;$E227),'Hoja de Trabajo para listado'!$CD$151:$DC$151,0)),0)</f>
        <v>0</v>
      </c>
      <c r="H227" s="243">
        <f ca="1">+IFERROR(INDEX('Hoja de Trabajo para listado'!$A$155:$Z$1048576,MATCH($A227,'Hoja de Trabajo para listado'!$A$155:$A$1048576,0),MATCH((CUADRO!H$4&amp;$E227),'Hoja de Trabajo para listado'!$A$151:$Z$151,0)),0)+IFERROR(INDEX('Hoja de Trabajo para listado'!$AB$155:$BA$1048576,MATCH($A227,'Hoja de Trabajo para listado'!$AB$155:$AB$1048576,0),MATCH((CUADRO!H$4&amp;$E227),'Hoja de Trabajo para listado'!$AB$151:$BA$151,0)),0)+IFERROR(INDEX('Hoja de Trabajo para listado'!$BC$155:$CB$1048576,MATCH($A227,'Hoja de Trabajo para listado'!$BC$155:$BC$1048576,0),MATCH((CUADRO!H$4&amp;$E227),'Hoja de Trabajo para listado'!$BC$151:$CB$151,0)),0)+IFERROR(INDEX('Hoja de Trabajo para listado'!$DE$153:$DG$274,MATCH($A227,'Hoja de Trabajo para listado'!$DE$153:$DE$1048576,0),MATCH((CUADRO!H$4&amp;$E227),'Hoja de Trabajo para listado'!$DE$151:$DG$151,0)),0)+IFERROR(INDEX('Hoja de Trabajo para listado'!$CD$155:$DC$1048576,MATCH($A227,'Hoja de Trabajo para listado'!$CD$155:$CD$1048576,0),MATCH((CUADRO!H$4&amp;$E227),'Hoja de Trabajo para listado'!$CD$151:$DC$151,0)),0)</f>
        <v>0</v>
      </c>
      <c r="I227" s="243">
        <f ca="1">+IFERROR(INDEX('Hoja de Trabajo para listado'!$A$155:$Z$1048576,MATCH($A227,'Hoja de Trabajo para listado'!$A$155:$A$1048576,0),MATCH((CUADRO!I$4&amp;$E227),'Hoja de Trabajo para listado'!$A$151:$Z$151,0)),0)+IFERROR(INDEX('Hoja de Trabajo para listado'!$AB$155:$BA$1048576,MATCH($A227,'Hoja de Trabajo para listado'!$AB$155:$AB$1048576,0),MATCH((CUADRO!I$4&amp;$E227),'Hoja de Trabajo para listado'!$AB$151:$BA$151,0)),0)+IFERROR(INDEX('Hoja de Trabajo para listado'!$BC$155:$CB$1048576,MATCH($A227,'Hoja de Trabajo para listado'!$BC$155:$BC$1048576,0),MATCH((CUADRO!I$4&amp;$E227),'Hoja de Trabajo para listado'!$BC$151:$CB$151,0)),0)+IFERROR(INDEX('Hoja de Trabajo para listado'!$DE$153:$DG$274,MATCH($A227,'Hoja de Trabajo para listado'!$DE$153:$DE$1048576,0),MATCH((CUADRO!I$4&amp;$E227),'Hoja de Trabajo para listado'!$DE$151:$DG$151,0)),0)+IFERROR(INDEX('Hoja de Trabajo para listado'!$CD$155:$DC$1048576,MATCH($A227,'Hoja de Trabajo para listado'!$CD$155:$CD$1048576,0),MATCH((CUADRO!I$4&amp;$E227),'Hoja de Trabajo para listado'!$CD$151:$DC$151,0)),0)</f>
        <v>0</v>
      </c>
      <c r="J227" s="243">
        <f ca="1">+IFERROR(INDEX('Hoja de Trabajo para listado'!$A$155:$Z$1048576,MATCH($A227,'Hoja de Trabajo para listado'!$A$155:$A$1048576,0),MATCH((CUADRO!J$4&amp;$E227),'Hoja de Trabajo para listado'!$A$151:$Z$151,0)),0)+IFERROR(INDEX('Hoja de Trabajo para listado'!$AB$155:$BA$1048576,MATCH($A227,'Hoja de Trabajo para listado'!$AB$155:$AB$1048576,0),MATCH((CUADRO!J$4&amp;$E227),'Hoja de Trabajo para listado'!$AB$151:$BA$151,0)),0)+IFERROR(INDEX('Hoja de Trabajo para listado'!$BC$155:$CB$1048576,MATCH($A227,'Hoja de Trabajo para listado'!$BC$155:$BC$1048576,0),MATCH((CUADRO!J$4&amp;$E227),'Hoja de Trabajo para listado'!$BC$151:$CB$151,0)),0)+IFERROR(INDEX('Hoja de Trabajo para listado'!$DE$153:$DG$274,MATCH($A227,'Hoja de Trabajo para listado'!$DE$153:$DE$1048576,0),MATCH((CUADRO!J$4&amp;$E227),'Hoja de Trabajo para listado'!$DE$151:$DG$151,0)),0)+IFERROR(INDEX('Hoja de Trabajo para listado'!$CD$155:$DC$1048576,MATCH($A227,'Hoja de Trabajo para listado'!$CD$155:$CD$1048576,0),MATCH((CUADRO!J$4&amp;$E227),'Hoja de Trabajo para listado'!$CD$151:$DC$151,0)),0)</f>
        <v>0</v>
      </c>
      <c r="K227" s="243">
        <f ca="1">+IFERROR(INDEX('Hoja de Trabajo para listado'!$A$155:$Z$1048576,MATCH($A227,'Hoja de Trabajo para listado'!$A$155:$A$1048576,0),MATCH((CUADRO!K$4&amp;$E227),'Hoja de Trabajo para listado'!$A$151:$Z$151,0)),0)+IFERROR(INDEX('Hoja de Trabajo para listado'!$AB$155:$BA$1048576,MATCH($A227,'Hoja de Trabajo para listado'!$AB$155:$AB$1048576,0),MATCH((CUADRO!K$4&amp;$E227),'Hoja de Trabajo para listado'!$AB$151:$BA$151,0)),0)+IFERROR(INDEX('Hoja de Trabajo para listado'!$BC$155:$CB$1048576,MATCH($A227,'Hoja de Trabajo para listado'!$BC$155:$BC$1048576,0),MATCH((CUADRO!K$4&amp;$E227),'Hoja de Trabajo para listado'!$BC$151:$CB$151,0)),0)+IFERROR(INDEX('Hoja de Trabajo para listado'!$DE$153:$DG$274,MATCH($A227,'Hoja de Trabajo para listado'!$DE$153:$DE$1048576,0),MATCH((CUADRO!K$4&amp;$E227),'Hoja de Trabajo para listado'!$DE$151:$DG$151,0)),0)+IFERROR(INDEX('Hoja de Trabajo para listado'!$CD$155:$DC$1048576,MATCH($A227,'Hoja de Trabajo para listado'!$CD$155:$CD$1048576,0),MATCH((CUADRO!K$4&amp;$E227),'Hoja de Trabajo para listado'!$CD$151:$DC$151,0)),0)</f>
        <v>0</v>
      </c>
      <c r="L227" s="243">
        <f ca="1">+IFERROR(INDEX('Hoja de Trabajo para listado'!$A$155:$Z$1048576,MATCH($A227,'Hoja de Trabajo para listado'!$A$155:$A$1048576,0),MATCH((CUADRO!L$4&amp;$E227),'Hoja de Trabajo para listado'!$A$151:$Z$151,0)),0)+IFERROR(INDEX('Hoja de Trabajo para listado'!$AB$155:$BA$1048576,MATCH($A227,'Hoja de Trabajo para listado'!$AB$155:$AB$1048576,0),MATCH((CUADRO!L$4&amp;$E227),'Hoja de Trabajo para listado'!$AB$151:$BA$151,0)),0)+IFERROR(INDEX('Hoja de Trabajo para listado'!$BC$155:$CB$1048576,MATCH($A227,'Hoja de Trabajo para listado'!$BC$155:$BC$1048576,0),MATCH((CUADRO!L$4&amp;$E227),'Hoja de Trabajo para listado'!$BC$151:$CB$151,0)),0)+IFERROR(INDEX('Hoja de Trabajo para listado'!$DE$153:$DG$274,MATCH($A227,'Hoja de Trabajo para listado'!$DE$153:$DE$1048576,0),MATCH((CUADRO!L$4&amp;$E227),'Hoja de Trabajo para listado'!$DE$151:$DG$151,0)),0)+IFERROR(INDEX('Hoja de Trabajo para listado'!$CD$155:$DC$1048576,MATCH($A227,'Hoja de Trabajo para listado'!$CD$155:$CD$1048576,0),MATCH((CUADRO!L$4&amp;$E227),'Hoja de Trabajo para listado'!$CD$151:$DC$151,0)),0)</f>
        <v>0</v>
      </c>
      <c r="M227" s="243">
        <f ca="1">+IFERROR(INDEX('Hoja de Trabajo para listado'!$A$155:$Z$1048576,MATCH($A227,'Hoja de Trabajo para listado'!$A$155:$A$1048576,0),MATCH((CUADRO!M$4&amp;$E227),'Hoja de Trabajo para listado'!$A$151:$Z$151,0)),0)+IFERROR(INDEX('Hoja de Trabajo para listado'!$AB$155:$BA$1048576,MATCH($A227,'Hoja de Trabajo para listado'!$AB$155:$AB$1048576,0),MATCH((CUADRO!M$4&amp;$E227),'Hoja de Trabajo para listado'!$AB$151:$BA$151,0)),0)+IFERROR(INDEX('Hoja de Trabajo para listado'!$BC$155:$CB$1048576,MATCH($A227,'Hoja de Trabajo para listado'!$BC$155:$BC$1048576,0),MATCH((CUADRO!M$4&amp;$E227),'Hoja de Trabajo para listado'!$BC$151:$CB$151,0)),0)+IFERROR(INDEX('Hoja de Trabajo para listado'!$DE$153:$DG$274,MATCH($A227,'Hoja de Trabajo para listado'!$DE$153:$DE$1048576,0),MATCH((CUADRO!M$4&amp;$E227),'Hoja de Trabajo para listado'!$DE$151:$DG$151,0)),0)+IFERROR(INDEX('Hoja de Trabajo para listado'!$CD$155:$DC$1048576,MATCH($A227,'Hoja de Trabajo para listado'!$CD$155:$CD$1048576,0),MATCH((CUADRO!M$4&amp;$E227),'Hoja de Trabajo para listado'!$CD$151:$DC$151,0)),0)</f>
        <v>0</v>
      </c>
      <c r="N227" s="243">
        <f ca="1">+IFERROR(INDEX('Hoja de Trabajo para listado'!$A$155:$Z$1048576,MATCH($A227,'Hoja de Trabajo para listado'!$A$155:$A$1048576,0),MATCH((CUADRO!N$4&amp;$E227),'Hoja de Trabajo para listado'!$A$151:$Z$151,0)),0)+IFERROR(INDEX('Hoja de Trabajo para listado'!$AB$155:$BA$1048576,MATCH($A227,'Hoja de Trabajo para listado'!$AB$155:$AB$1048576,0),MATCH((CUADRO!N$4&amp;$E227),'Hoja de Trabajo para listado'!$AB$151:$BA$151,0)),0)+IFERROR(INDEX('Hoja de Trabajo para listado'!$BC$155:$CB$1048576,MATCH($A227,'Hoja de Trabajo para listado'!$BC$155:$BC$1048576,0),MATCH((CUADRO!N$4&amp;$E227),'Hoja de Trabajo para listado'!$BC$151:$CB$151,0)),0)+IFERROR(INDEX('Hoja de Trabajo para listado'!$DE$153:$DG$274,MATCH($A227,'Hoja de Trabajo para listado'!$DE$153:$DE$1048576,0),MATCH((CUADRO!N$4&amp;$E227),'Hoja de Trabajo para listado'!$DE$151:$DG$151,0)),0)+IFERROR(INDEX('Hoja de Trabajo para listado'!$CD$155:$DC$1048576,MATCH($A227,'Hoja de Trabajo para listado'!$CD$155:$CD$1048576,0),MATCH((CUADRO!N$4&amp;$E227),'Hoja de Trabajo para listado'!$CD$151:$DC$151,0)),0)</f>
        <v>0</v>
      </c>
      <c r="O227" s="243">
        <f ca="1">+IFERROR(INDEX('Hoja de Trabajo para listado'!$A$155:$Z$1048576,MATCH($A227,'Hoja de Trabajo para listado'!$A$155:$A$1048576,0),MATCH((CUADRO!O$4&amp;$E227),'Hoja de Trabajo para listado'!$A$151:$Z$151,0)),0)+IFERROR(INDEX('Hoja de Trabajo para listado'!$AB$155:$BA$1048576,MATCH($A227,'Hoja de Trabajo para listado'!$AB$155:$AB$1048576,0),MATCH((CUADRO!O$4&amp;$E227),'Hoja de Trabajo para listado'!$AB$151:$BA$151,0)),0)+IFERROR(INDEX('Hoja de Trabajo para listado'!$BC$155:$CB$1048576,MATCH($A227,'Hoja de Trabajo para listado'!$BC$155:$BC$1048576,0),MATCH((CUADRO!O$4&amp;$E227),'Hoja de Trabajo para listado'!$BC$151:$CB$151,0)),0)+IFERROR(INDEX('Hoja de Trabajo para listado'!$DE$153:$DG$274,MATCH($A227,'Hoja de Trabajo para listado'!$DE$153:$DE$1048576,0),MATCH((CUADRO!O$4&amp;$E227),'Hoja de Trabajo para listado'!$DE$151:$DG$151,0)),0)+IFERROR(INDEX('Hoja de Trabajo para listado'!$CD$155:$DC$1048576,MATCH($A227,'Hoja de Trabajo para listado'!$CD$155:$CD$1048576,0),MATCH((CUADRO!O$4&amp;$E227),'Hoja de Trabajo para listado'!$CD$151:$DC$151,0)),0)</f>
        <v>0</v>
      </c>
      <c r="P227" s="243">
        <f ca="1">+IFERROR(INDEX('Hoja de Trabajo para listado'!$A$155:$Z$1048576,MATCH($A227,'Hoja de Trabajo para listado'!$A$155:$A$1048576,0),MATCH((CUADRO!P$4&amp;$E227),'Hoja de Trabajo para listado'!$A$151:$Z$151,0)),0)+IFERROR(INDEX('Hoja de Trabajo para listado'!$AB$155:$BA$1048576,MATCH($A227,'Hoja de Trabajo para listado'!$AB$155:$AB$1048576,0),MATCH((CUADRO!P$4&amp;$E227),'Hoja de Trabajo para listado'!$AB$151:$BA$151,0)),0)+IFERROR(INDEX('Hoja de Trabajo para listado'!$BC$155:$CB$1048576,MATCH($A227,'Hoja de Trabajo para listado'!$BC$155:$BC$1048576,0),MATCH((CUADRO!P$4&amp;$E227),'Hoja de Trabajo para listado'!$BC$151:$CB$151,0)),0)+IFERROR(INDEX('Hoja de Trabajo para listado'!$DE$153:$DG$274,MATCH($A227,'Hoja de Trabajo para listado'!$DE$153:$DE$1048576,0),MATCH((CUADRO!P$4&amp;$E227),'Hoja de Trabajo para listado'!$DE$151:$DG$151,0)),0)+IFERROR(INDEX('Hoja de Trabajo para listado'!$CD$155:$DC$1048576,MATCH($A227,'Hoja de Trabajo para listado'!$CD$155:$CD$1048576,0),MATCH((CUADRO!P$4&amp;$E227),'Hoja de Trabajo para listado'!$CD$151:$DC$151,0)),0)</f>
        <v>0</v>
      </c>
      <c r="Q227" s="243">
        <f ca="1">+IFERROR(INDEX('Hoja de Trabajo para listado'!$A$155:$Z$1048576,MATCH($A227,'Hoja de Trabajo para listado'!$A$155:$A$1048576,0),MATCH((CUADRO!Q$4&amp;$E227),'Hoja de Trabajo para listado'!$A$151:$Z$151,0)),0)+IFERROR(INDEX('Hoja de Trabajo para listado'!$AB$155:$BA$1048576,MATCH($A227,'Hoja de Trabajo para listado'!$AB$155:$AB$1048576,0),MATCH((CUADRO!Q$4&amp;$E227),'Hoja de Trabajo para listado'!$AB$151:$BA$151,0)),0)+IFERROR(INDEX('Hoja de Trabajo para listado'!$BC$155:$CB$1048576,MATCH($A227,'Hoja de Trabajo para listado'!$BC$155:$BC$1048576,0),MATCH((CUADRO!Q$4&amp;$E227),'Hoja de Trabajo para listado'!$BC$151:$CB$151,0)),0)+IFERROR(INDEX('Hoja de Trabajo para listado'!$DE$153:$DG$274,MATCH($A227,'Hoja de Trabajo para listado'!$DE$153:$DE$1048576,0),MATCH((CUADRO!Q$4&amp;$E227),'Hoja de Trabajo para listado'!$DE$151:$DG$151,0)),0)+IFERROR(INDEX('Hoja de Trabajo para listado'!$CD$155:$DC$1048576,MATCH($A227,'Hoja de Trabajo para listado'!$CD$155:$CD$1048576,0),MATCH((CUADRO!Q$4&amp;$E227),'Hoja de Trabajo para listado'!$CD$151:$DC$151,0)),0)</f>
        <v>0</v>
      </c>
      <c r="R227" s="243">
        <f t="shared" ca="1" si="9"/>
        <v>0</v>
      </c>
      <c r="S227" s="243"/>
      <c r="T227" s="243">
        <f ca="1">+T228</f>
        <v>0</v>
      </c>
      <c r="U227" s="242">
        <f t="shared" si="10"/>
        <v>1</v>
      </c>
      <c r="V227" s="333" t="str">
        <f>+VLOOKUP(A227,bd_lista!$A$3:$E$592,5,FALSE)</f>
        <v>Instituciones Descentralizadas</v>
      </c>
      <c r="W227" s="387" t="str">
        <f>+V227</f>
        <v>Instituciones Descentralizadas</v>
      </c>
      <c r="X227" s="242">
        <f>+VLOOKUP(A227,[4]Sheet1!$A$13:$D$744,4,FALSE)</f>
        <v>35</v>
      </c>
      <c r="Y227" s="242" t="str">
        <f>+VLOOKUP(X227,bd_lista!$A$3:$C$592,3,FALSE)</f>
        <v>Ministerio de Economía y Finanzas Públicas</v>
      </c>
      <c r="Z227" s="294">
        <f>+X227</f>
        <v>35</v>
      </c>
      <c r="AA227" s="319" t="str">
        <f>+Y227</f>
        <v>Ministerio de Economía y Finanzas Públicas</v>
      </c>
    </row>
    <row r="228" spans="1:27" ht="15" hidden="1" customHeight="1">
      <c r="A228" s="32">
        <v>309</v>
      </c>
      <c r="B228" s="393"/>
      <c r="C228" s="333" t="str">
        <f>+VLOOKUP(A228,bd_lista!$A$3:$C$592,3,FALSE)</f>
        <v>Autoridad de Fiscalización del Juego</v>
      </c>
      <c r="D228" s="390"/>
      <c r="E228" s="333" t="s">
        <v>1305</v>
      </c>
      <c r="F228" s="245">
        <f ca="1">+IFERROR(INDEX('Hoja de Trabajo para listado'!$A$155:$Z$1048576,MATCH($A228,'Hoja de Trabajo para listado'!$A$155:$A$1048576,0),MATCH((CUADRO!F$4&amp;$E228),'Hoja de Trabajo para listado'!$A$151:$Z$151,0)),0)+IFERROR(INDEX('Hoja de Trabajo para listado'!$AB$155:$BA$1048576,MATCH($A228,'Hoja de Trabajo para listado'!$AB$155:$AB$1048576,0),MATCH((CUADRO!F$4&amp;$E228),'Hoja de Trabajo para listado'!$AB$151:$BA$151,0)),0)+IFERROR(INDEX('Hoja de Trabajo para listado'!$BC$155:$CB$1048576,MATCH($A228,'Hoja de Trabajo para listado'!$BC$155:$BC$1048576,0),MATCH((CUADRO!F$4&amp;$E228),'Hoja de Trabajo para listado'!$BC$151:$CB$151,0)),0)+IFERROR(INDEX('Hoja de Trabajo para listado'!$DE$153:$DG$274,MATCH($A228,'Hoja de Trabajo para listado'!$DE$153:$DE$1048576,0),MATCH((CUADRO!F$4&amp;$E228),'Hoja de Trabajo para listado'!$DE$151:$DG$151,0)),0)+IFERROR(INDEX('Hoja de Trabajo para listado'!$CD$155:$DC$1048576,MATCH($A228,'Hoja de Trabajo para listado'!$CD$155:$CD$1048576,0),MATCH((CUADRO!F$4&amp;$E228),'Hoja de Trabajo para listado'!$CD$151:$DC$151,0)),0)</f>
        <v>0</v>
      </c>
      <c r="G228" s="245">
        <f ca="1">+IFERROR(INDEX('Hoja de Trabajo para listado'!$A$155:$Z$1048576,MATCH($A228,'Hoja de Trabajo para listado'!$A$155:$A$1048576,0),MATCH((CUADRO!G$4&amp;$E228),'Hoja de Trabajo para listado'!$A$151:$Z$151,0)),0)+IFERROR(INDEX('Hoja de Trabajo para listado'!$AB$155:$BA$1048576,MATCH($A228,'Hoja de Trabajo para listado'!$AB$155:$AB$1048576,0),MATCH((CUADRO!G$4&amp;$E228),'Hoja de Trabajo para listado'!$AB$151:$BA$151,0)),0)+IFERROR(INDEX('Hoja de Trabajo para listado'!$BC$155:$CB$1048576,MATCH($A228,'Hoja de Trabajo para listado'!$BC$155:$BC$1048576,0),MATCH((CUADRO!G$4&amp;$E228),'Hoja de Trabajo para listado'!$BC$151:$CB$151,0)),0)+IFERROR(INDEX('Hoja de Trabajo para listado'!$DE$153:$DG$274,MATCH($A228,'Hoja de Trabajo para listado'!$DE$153:$DE$1048576,0),MATCH((CUADRO!G$4&amp;$E228),'Hoja de Trabajo para listado'!$DE$151:$DG$151,0)),0)+IFERROR(INDEX('Hoja de Trabajo para listado'!$CD$155:$DC$1048576,MATCH($A228,'Hoja de Trabajo para listado'!$CD$155:$CD$1048576,0),MATCH((CUADRO!G$4&amp;$E228),'Hoja de Trabajo para listado'!$CD$151:$DC$151,0)),0)</f>
        <v>0</v>
      </c>
      <c r="H228" s="245">
        <f ca="1">+IFERROR(INDEX('Hoja de Trabajo para listado'!$A$155:$Z$1048576,MATCH($A228,'Hoja de Trabajo para listado'!$A$155:$A$1048576,0),MATCH((CUADRO!H$4&amp;$E228),'Hoja de Trabajo para listado'!$A$151:$Z$151,0)),0)+IFERROR(INDEX('Hoja de Trabajo para listado'!$AB$155:$BA$1048576,MATCH($A228,'Hoja de Trabajo para listado'!$AB$155:$AB$1048576,0),MATCH((CUADRO!H$4&amp;$E228),'Hoja de Trabajo para listado'!$AB$151:$BA$151,0)),0)+IFERROR(INDEX('Hoja de Trabajo para listado'!$BC$155:$CB$1048576,MATCH($A228,'Hoja de Trabajo para listado'!$BC$155:$BC$1048576,0),MATCH((CUADRO!H$4&amp;$E228),'Hoja de Trabajo para listado'!$BC$151:$CB$151,0)),0)+IFERROR(INDEX('Hoja de Trabajo para listado'!$DE$153:$DG$274,MATCH($A228,'Hoja de Trabajo para listado'!$DE$153:$DE$1048576,0),MATCH((CUADRO!H$4&amp;$E228),'Hoja de Trabajo para listado'!$DE$151:$DG$151,0)),0)+IFERROR(INDEX('Hoja de Trabajo para listado'!$CD$155:$DC$1048576,MATCH($A228,'Hoja de Trabajo para listado'!$CD$155:$CD$1048576,0),MATCH((CUADRO!H$4&amp;$E228),'Hoja de Trabajo para listado'!$CD$151:$DC$151,0)),0)</f>
        <v>0</v>
      </c>
      <c r="I228" s="245">
        <f ca="1">+IFERROR(INDEX('Hoja de Trabajo para listado'!$A$155:$Z$1048576,MATCH($A228,'Hoja de Trabajo para listado'!$A$155:$A$1048576,0),MATCH((CUADRO!I$4&amp;$E228),'Hoja de Trabajo para listado'!$A$151:$Z$151,0)),0)+IFERROR(INDEX('Hoja de Trabajo para listado'!$AB$155:$BA$1048576,MATCH($A228,'Hoja de Trabajo para listado'!$AB$155:$AB$1048576,0),MATCH((CUADRO!I$4&amp;$E228),'Hoja de Trabajo para listado'!$AB$151:$BA$151,0)),0)+IFERROR(INDEX('Hoja de Trabajo para listado'!$BC$155:$CB$1048576,MATCH($A228,'Hoja de Trabajo para listado'!$BC$155:$BC$1048576,0),MATCH((CUADRO!I$4&amp;$E228),'Hoja de Trabajo para listado'!$BC$151:$CB$151,0)),0)+IFERROR(INDEX('Hoja de Trabajo para listado'!$DE$153:$DG$274,MATCH($A228,'Hoja de Trabajo para listado'!$DE$153:$DE$1048576,0),MATCH((CUADRO!I$4&amp;$E228),'Hoja de Trabajo para listado'!$DE$151:$DG$151,0)),0)+IFERROR(INDEX('Hoja de Trabajo para listado'!$CD$155:$DC$1048576,MATCH($A228,'Hoja de Trabajo para listado'!$CD$155:$CD$1048576,0),MATCH((CUADRO!I$4&amp;$E228),'Hoja de Trabajo para listado'!$CD$151:$DC$151,0)),0)</f>
        <v>0</v>
      </c>
      <c r="J228" s="245">
        <f ca="1">+IFERROR(INDEX('Hoja de Trabajo para listado'!$A$155:$Z$1048576,MATCH($A228,'Hoja de Trabajo para listado'!$A$155:$A$1048576,0),MATCH((CUADRO!J$4&amp;$E228),'Hoja de Trabajo para listado'!$A$151:$Z$151,0)),0)+IFERROR(INDEX('Hoja de Trabajo para listado'!$AB$155:$BA$1048576,MATCH($A228,'Hoja de Trabajo para listado'!$AB$155:$AB$1048576,0),MATCH((CUADRO!J$4&amp;$E228),'Hoja de Trabajo para listado'!$AB$151:$BA$151,0)),0)+IFERROR(INDEX('Hoja de Trabajo para listado'!$BC$155:$CB$1048576,MATCH($A228,'Hoja de Trabajo para listado'!$BC$155:$BC$1048576,0),MATCH((CUADRO!J$4&amp;$E228),'Hoja de Trabajo para listado'!$BC$151:$CB$151,0)),0)+IFERROR(INDEX('Hoja de Trabajo para listado'!$DE$153:$DG$274,MATCH($A228,'Hoja de Trabajo para listado'!$DE$153:$DE$1048576,0),MATCH((CUADRO!J$4&amp;$E228),'Hoja de Trabajo para listado'!$DE$151:$DG$151,0)),0)+IFERROR(INDEX('Hoja de Trabajo para listado'!$CD$155:$DC$1048576,MATCH($A228,'Hoja de Trabajo para listado'!$CD$155:$CD$1048576,0),MATCH((CUADRO!J$4&amp;$E228),'Hoja de Trabajo para listado'!$CD$151:$DC$151,0)),0)</f>
        <v>0</v>
      </c>
      <c r="K228" s="245">
        <f ca="1">+IFERROR(INDEX('Hoja de Trabajo para listado'!$A$155:$Z$1048576,MATCH($A228,'Hoja de Trabajo para listado'!$A$155:$A$1048576,0),MATCH((CUADRO!K$4&amp;$E228),'Hoja de Trabajo para listado'!$A$151:$Z$151,0)),0)+IFERROR(INDEX('Hoja de Trabajo para listado'!$AB$155:$BA$1048576,MATCH($A228,'Hoja de Trabajo para listado'!$AB$155:$AB$1048576,0),MATCH((CUADRO!K$4&amp;$E228),'Hoja de Trabajo para listado'!$AB$151:$BA$151,0)),0)+IFERROR(INDEX('Hoja de Trabajo para listado'!$BC$155:$CB$1048576,MATCH($A228,'Hoja de Trabajo para listado'!$BC$155:$BC$1048576,0),MATCH((CUADRO!K$4&amp;$E228),'Hoja de Trabajo para listado'!$BC$151:$CB$151,0)),0)+IFERROR(INDEX('Hoja de Trabajo para listado'!$DE$153:$DG$274,MATCH($A228,'Hoja de Trabajo para listado'!$DE$153:$DE$1048576,0),MATCH((CUADRO!K$4&amp;$E228),'Hoja de Trabajo para listado'!$DE$151:$DG$151,0)),0)+IFERROR(INDEX('Hoja de Trabajo para listado'!$CD$155:$DC$1048576,MATCH($A228,'Hoja de Trabajo para listado'!$CD$155:$CD$1048576,0),MATCH((CUADRO!K$4&amp;$E228),'Hoja de Trabajo para listado'!$CD$151:$DC$151,0)),0)</f>
        <v>0</v>
      </c>
      <c r="L228" s="245">
        <f ca="1">+IFERROR(INDEX('Hoja de Trabajo para listado'!$A$155:$Z$1048576,MATCH($A228,'Hoja de Trabajo para listado'!$A$155:$A$1048576,0),MATCH((CUADRO!L$4&amp;$E228),'Hoja de Trabajo para listado'!$A$151:$Z$151,0)),0)+IFERROR(INDEX('Hoja de Trabajo para listado'!$AB$155:$BA$1048576,MATCH($A228,'Hoja de Trabajo para listado'!$AB$155:$AB$1048576,0),MATCH((CUADRO!L$4&amp;$E228),'Hoja de Trabajo para listado'!$AB$151:$BA$151,0)),0)+IFERROR(INDEX('Hoja de Trabajo para listado'!$BC$155:$CB$1048576,MATCH($A228,'Hoja de Trabajo para listado'!$BC$155:$BC$1048576,0),MATCH((CUADRO!L$4&amp;$E228),'Hoja de Trabajo para listado'!$BC$151:$CB$151,0)),0)+IFERROR(INDEX('Hoja de Trabajo para listado'!$DE$153:$DG$274,MATCH($A228,'Hoja de Trabajo para listado'!$DE$153:$DE$1048576,0),MATCH((CUADRO!L$4&amp;$E228),'Hoja de Trabajo para listado'!$DE$151:$DG$151,0)),0)+IFERROR(INDEX('Hoja de Trabajo para listado'!$CD$155:$DC$1048576,MATCH($A228,'Hoja de Trabajo para listado'!$CD$155:$CD$1048576,0),MATCH((CUADRO!L$4&amp;$E228),'Hoja de Trabajo para listado'!$CD$151:$DC$151,0)),0)</f>
        <v>0</v>
      </c>
      <c r="M228" s="245">
        <f ca="1">+IFERROR(INDEX('Hoja de Trabajo para listado'!$A$155:$Z$1048576,MATCH($A228,'Hoja de Trabajo para listado'!$A$155:$A$1048576,0),MATCH((CUADRO!M$4&amp;$E228),'Hoja de Trabajo para listado'!$A$151:$Z$151,0)),0)+IFERROR(INDEX('Hoja de Trabajo para listado'!$AB$155:$BA$1048576,MATCH($A228,'Hoja de Trabajo para listado'!$AB$155:$AB$1048576,0),MATCH((CUADRO!M$4&amp;$E228),'Hoja de Trabajo para listado'!$AB$151:$BA$151,0)),0)+IFERROR(INDEX('Hoja de Trabajo para listado'!$BC$155:$CB$1048576,MATCH($A228,'Hoja de Trabajo para listado'!$BC$155:$BC$1048576,0),MATCH((CUADRO!M$4&amp;$E228),'Hoja de Trabajo para listado'!$BC$151:$CB$151,0)),0)+IFERROR(INDEX('Hoja de Trabajo para listado'!$DE$153:$DG$274,MATCH($A228,'Hoja de Trabajo para listado'!$DE$153:$DE$1048576,0),MATCH((CUADRO!M$4&amp;$E228),'Hoja de Trabajo para listado'!$DE$151:$DG$151,0)),0)+IFERROR(INDEX('Hoja de Trabajo para listado'!$CD$155:$DC$1048576,MATCH($A228,'Hoja de Trabajo para listado'!$CD$155:$CD$1048576,0),MATCH((CUADRO!M$4&amp;$E228),'Hoja de Trabajo para listado'!$CD$151:$DC$151,0)),0)</f>
        <v>0</v>
      </c>
      <c r="N228" s="245">
        <f ca="1">+IFERROR(INDEX('Hoja de Trabajo para listado'!$A$155:$Z$1048576,MATCH($A228,'Hoja de Trabajo para listado'!$A$155:$A$1048576,0),MATCH((CUADRO!N$4&amp;$E228),'Hoja de Trabajo para listado'!$A$151:$Z$151,0)),0)+IFERROR(INDEX('Hoja de Trabajo para listado'!$AB$155:$BA$1048576,MATCH($A228,'Hoja de Trabajo para listado'!$AB$155:$AB$1048576,0),MATCH((CUADRO!N$4&amp;$E228),'Hoja de Trabajo para listado'!$AB$151:$BA$151,0)),0)+IFERROR(INDEX('Hoja de Trabajo para listado'!$BC$155:$CB$1048576,MATCH($A228,'Hoja de Trabajo para listado'!$BC$155:$BC$1048576,0),MATCH((CUADRO!N$4&amp;$E228),'Hoja de Trabajo para listado'!$BC$151:$CB$151,0)),0)+IFERROR(INDEX('Hoja de Trabajo para listado'!$DE$153:$DG$274,MATCH($A228,'Hoja de Trabajo para listado'!$DE$153:$DE$1048576,0),MATCH((CUADRO!N$4&amp;$E228),'Hoja de Trabajo para listado'!$DE$151:$DG$151,0)),0)+IFERROR(INDEX('Hoja de Trabajo para listado'!$CD$155:$DC$1048576,MATCH($A228,'Hoja de Trabajo para listado'!$CD$155:$CD$1048576,0),MATCH((CUADRO!N$4&amp;$E228),'Hoja de Trabajo para listado'!$CD$151:$DC$151,0)),0)</f>
        <v>0</v>
      </c>
      <c r="O228" s="245">
        <f ca="1">+IFERROR(INDEX('Hoja de Trabajo para listado'!$A$155:$Z$1048576,MATCH($A228,'Hoja de Trabajo para listado'!$A$155:$A$1048576,0),MATCH((CUADRO!O$4&amp;$E228),'Hoja de Trabajo para listado'!$A$151:$Z$151,0)),0)+IFERROR(INDEX('Hoja de Trabajo para listado'!$AB$155:$BA$1048576,MATCH($A228,'Hoja de Trabajo para listado'!$AB$155:$AB$1048576,0),MATCH((CUADRO!O$4&amp;$E228),'Hoja de Trabajo para listado'!$AB$151:$BA$151,0)),0)+IFERROR(INDEX('Hoja de Trabajo para listado'!$BC$155:$CB$1048576,MATCH($A228,'Hoja de Trabajo para listado'!$BC$155:$BC$1048576,0),MATCH((CUADRO!O$4&amp;$E228),'Hoja de Trabajo para listado'!$BC$151:$CB$151,0)),0)+IFERROR(INDEX('Hoja de Trabajo para listado'!$DE$153:$DG$274,MATCH($A228,'Hoja de Trabajo para listado'!$DE$153:$DE$1048576,0),MATCH((CUADRO!O$4&amp;$E228),'Hoja de Trabajo para listado'!$DE$151:$DG$151,0)),0)+IFERROR(INDEX('Hoja de Trabajo para listado'!$CD$155:$DC$1048576,MATCH($A228,'Hoja de Trabajo para listado'!$CD$155:$CD$1048576,0),MATCH((CUADRO!O$4&amp;$E228),'Hoja de Trabajo para listado'!$CD$151:$DC$151,0)),0)</f>
        <v>0</v>
      </c>
      <c r="P228" s="245">
        <f ca="1">+IFERROR(INDEX('Hoja de Trabajo para listado'!$A$155:$Z$1048576,MATCH($A228,'Hoja de Trabajo para listado'!$A$155:$A$1048576,0),MATCH((CUADRO!P$4&amp;$E228),'Hoja de Trabajo para listado'!$A$151:$Z$151,0)),0)+IFERROR(INDEX('Hoja de Trabajo para listado'!$AB$155:$BA$1048576,MATCH($A228,'Hoja de Trabajo para listado'!$AB$155:$AB$1048576,0),MATCH((CUADRO!P$4&amp;$E228),'Hoja de Trabajo para listado'!$AB$151:$BA$151,0)),0)+IFERROR(INDEX('Hoja de Trabajo para listado'!$BC$155:$CB$1048576,MATCH($A228,'Hoja de Trabajo para listado'!$BC$155:$BC$1048576,0),MATCH((CUADRO!P$4&amp;$E228),'Hoja de Trabajo para listado'!$BC$151:$CB$151,0)),0)+IFERROR(INDEX('Hoja de Trabajo para listado'!$DE$153:$DG$274,MATCH($A228,'Hoja de Trabajo para listado'!$DE$153:$DE$1048576,0),MATCH((CUADRO!P$4&amp;$E228),'Hoja de Trabajo para listado'!$DE$151:$DG$151,0)),0)+IFERROR(INDEX('Hoja de Trabajo para listado'!$CD$155:$DC$1048576,MATCH($A228,'Hoja de Trabajo para listado'!$CD$155:$CD$1048576,0),MATCH((CUADRO!P$4&amp;$E228),'Hoja de Trabajo para listado'!$CD$151:$DC$151,0)),0)</f>
        <v>0</v>
      </c>
      <c r="Q228" s="245">
        <f ca="1">+IFERROR(INDEX('Hoja de Trabajo para listado'!$A$155:$Z$1048576,MATCH($A228,'Hoja de Trabajo para listado'!$A$155:$A$1048576,0),MATCH((CUADRO!Q$4&amp;$E228),'Hoja de Trabajo para listado'!$A$151:$Z$151,0)),0)+IFERROR(INDEX('Hoja de Trabajo para listado'!$AB$155:$BA$1048576,MATCH($A228,'Hoja de Trabajo para listado'!$AB$155:$AB$1048576,0),MATCH((CUADRO!Q$4&amp;$E228),'Hoja de Trabajo para listado'!$AB$151:$BA$151,0)),0)+IFERROR(INDEX('Hoja de Trabajo para listado'!$BC$155:$CB$1048576,MATCH($A228,'Hoja de Trabajo para listado'!$BC$155:$BC$1048576,0),MATCH((CUADRO!Q$4&amp;$E228),'Hoja de Trabajo para listado'!$BC$151:$CB$151,0)),0)+IFERROR(INDEX('Hoja de Trabajo para listado'!$DE$153:$DG$274,MATCH($A228,'Hoja de Trabajo para listado'!$DE$153:$DE$1048576,0),MATCH((CUADRO!Q$4&amp;$E228),'Hoja de Trabajo para listado'!$DE$151:$DG$151,0)),0)+IFERROR(INDEX('Hoja de Trabajo para listado'!$CD$155:$DC$1048576,MATCH($A228,'Hoja de Trabajo para listado'!$CD$155:$CD$1048576,0),MATCH((CUADRO!Q$4&amp;$E228),'Hoja de Trabajo para listado'!$CD$151:$DC$151,0)),0)</f>
        <v>0</v>
      </c>
      <c r="R228" s="245">
        <f t="shared" ca="1" si="9"/>
        <v>0</v>
      </c>
      <c r="S228" s="245">
        <f ca="1">+R227+R228</f>
        <v>0</v>
      </c>
      <c r="T228" s="245">
        <f ca="1">+S228</f>
        <v>0</v>
      </c>
      <c r="U228" s="244">
        <f t="shared" si="10"/>
        <v>2</v>
      </c>
      <c r="V228" s="333" t="str">
        <f>+VLOOKUP(A228,bd_lista!$A$3:$E$592,5,FALSE)</f>
        <v>Instituciones Descentralizadas</v>
      </c>
      <c r="W228" s="388"/>
      <c r="X228" s="242">
        <f>+VLOOKUP(A228,[4]Sheet1!$A$13:$D$744,4,FALSE)</f>
        <v>35</v>
      </c>
      <c r="Y228" s="242" t="str">
        <f>+VLOOKUP(X228,bd_lista!$A$3:$C$592,3,FALSE)</f>
        <v>Ministerio de Economía y Finanzas Públicas</v>
      </c>
      <c r="Z228" s="292"/>
      <c r="AA228" s="321"/>
    </row>
    <row r="229" spans="1:27" ht="15" customHeight="1">
      <c r="A229" s="251">
        <v>310</v>
      </c>
      <c r="B229" s="392">
        <f>+A229</f>
        <v>310</v>
      </c>
      <c r="C229" s="247" t="str">
        <f>+VLOOKUP(A229,bd_lista!$A$3:$C$592,3,FALSE)</f>
        <v>Autoridad de Regulación y Fiscalización de Telecomunicaciones y Transportes</v>
      </c>
      <c r="D229" s="389" t="str">
        <f>+C229</f>
        <v>Autoridad de Regulación y Fiscalización de Telecomunicaciones y Transportes</v>
      </c>
      <c r="E229" s="247" t="s">
        <v>1304</v>
      </c>
      <c r="F229" s="243">
        <f ca="1">+IFERROR(INDEX('Hoja de Trabajo para listado'!$A$155:$Z$1048576,MATCH($A229,'Hoja de Trabajo para listado'!$A$155:$A$1048576,0),MATCH((CUADRO!F$4&amp;$E229),'Hoja de Trabajo para listado'!$A$151:$Z$151,0)),0)+IFERROR(INDEX('Hoja de Trabajo para listado'!$AB$155:$BA$1048576,MATCH($A229,'Hoja de Trabajo para listado'!$AB$155:$AB$1048576,0),MATCH((CUADRO!F$4&amp;$E229),'Hoja de Trabajo para listado'!$AB$151:$BA$151,0)),0)+IFERROR(INDEX('Hoja de Trabajo para listado'!$BC$155:$CB$1048576,MATCH($A229,'Hoja de Trabajo para listado'!$BC$155:$BC$1048576,0),MATCH((CUADRO!F$4&amp;$E229),'Hoja de Trabajo para listado'!$BC$151:$CB$151,0)),0)+IFERROR(INDEX('Hoja de Trabajo para listado'!$DE$153:$DG$274,MATCH($A229,'Hoja de Trabajo para listado'!$DE$153:$DE$1048576,0),MATCH((CUADRO!F$4&amp;$E229),'Hoja de Trabajo para listado'!$DE$151:$DG$151,0)),0)+IFERROR(INDEX('Hoja de Trabajo para listado'!$CD$155:$DC$1048576,MATCH($A229,'Hoja de Trabajo para listado'!$CD$155:$CD$1048576,0),MATCH((CUADRO!F$4&amp;$E229),'Hoja de Trabajo para listado'!$CD$151:$DC$151,0)),0)</f>
        <v>0</v>
      </c>
      <c r="G229" s="243">
        <f ca="1">+IFERROR(INDEX('Hoja de Trabajo para listado'!$A$155:$Z$1048576,MATCH($A229,'Hoja de Trabajo para listado'!$A$155:$A$1048576,0),MATCH((CUADRO!G$4&amp;$E229),'Hoja de Trabajo para listado'!$A$151:$Z$151,0)),0)+IFERROR(INDEX('Hoja de Trabajo para listado'!$AB$155:$BA$1048576,MATCH($A229,'Hoja de Trabajo para listado'!$AB$155:$AB$1048576,0),MATCH((CUADRO!G$4&amp;$E229),'Hoja de Trabajo para listado'!$AB$151:$BA$151,0)),0)+IFERROR(INDEX('Hoja de Trabajo para listado'!$BC$155:$CB$1048576,MATCH($A229,'Hoja de Trabajo para listado'!$BC$155:$BC$1048576,0),MATCH((CUADRO!G$4&amp;$E229),'Hoja de Trabajo para listado'!$BC$151:$CB$151,0)),0)+IFERROR(INDEX('Hoja de Trabajo para listado'!$DE$153:$DG$274,MATCH($A229,'Hoja de Trabajo para listado'!$DE$153:$DE$1048576,0),MATCH((CUADRO!G$4&amp;$E229),'Hoja de Trabajo para listado'!$DE$151:$DG$151,0)),0)+IFERROR(INDEX('Hoja de Trabajo para listado'!$CD$155:$DC$1048576,MATCH($A229,'Hoja de Trabajo para listado'!$CD$155:$CD$1048576,0),MATCH((CUADRO!G$4&amp;$E229),'Hoja de Trabajo para listado'!$CD$151:$DC$151,0)),0)</f>
        <v>0</v>
      </c>
      <c r="H229" s="243">
        <f ca="1">+IFERROR(INDEX('Hoja de Trabajo para listado'!$A$155:$Z$1048576,MATCH($A229,'Hoja de Trabajo para listado'!$A$155:$A$1048576,0),MATCH((CUADRO!H$4&amp;$E229),'Hoja de Trabajo para listado'!$A$151:$Z$151,0)),0)+IFERROR(INDEX('Hoja de Trabajo para listado'!$AB$155:$BA$1048576,MATCH($A229,'Hoja de Trabajo para listado'!$AB$155:$AB$1048576,0),MATCH((CUADRO!H$4&amp;$E229),'Hoja de Trabajo para listado'!$AB$151:$BA$151,0)),0)+IFERROR(INDEX('Hoja de Trabajo para listado'!$BC$155:$CB$1048576,MATCH($A229,'Hoja de Trabajo para listado'!$BC$155:$BC$1048576,0),MATCH((CUADRO!H$4&amp;$E229),'Hoja de Trabajo para listado'!$BC$151:$CB$151,0)),0)+IFERROR(INDEX('Hoja de Trabajo para listado'!$DE$153:$DG$274,MATCH($A229,'Hoja de Trabajo para listado'!$DE$153:$DE$1048576,0),MATCH((CUADRO!H$4&amp;$E229),'Hoja de Trabajo para listado'!$DE$151:$DG$151,0)),0)+IFERROR(INDEX('Hoja de Trabajo para listado'!$CD$155:$DC$1048576,MATCH($A229,'Hoja de Trabajo para listado'!$CD$155:$CD$1048576,0),MATCH((CUADRO!H$4&amp;$E229),'Hoja de Trabajo para listado'!$CD$151:$DC$151,0)),0)</f>
        <v>0</v>
      </c>
      <c r="I229" s="243">
        <f ca="1">+IFERROR(INDEX('Hoja de Trabajo para listado'!$A$155:$Z$1048576,MATCH($A229,'Hoja de Trabajo para listado'!$A$155:$A$1048576,0),MATCH((CUADRO!I$4&amp;$E229),'Hoja de Trabajo para listado'!$A$151:$Z$151,0)),0)+IFERROR(INDEX('Hoja de Trabajo para listado'!$AB$155:$BA$1048576,MATCH($A229,'Hoja de Trabajo para listado'!$AB$155:$AB$1048576,0),MATCH((CUADRO!I$4&amp;$E229),'Hoja de Trabajo para listado'!$AB$151:$BA$151,0)),0)+IFERROR(INDEX('Hoja de Trabajo para listado'!$BC$155:$CB$1048576,MATCH($A229,'Hoja de Trabajo para listado'!$BC$155:$BC$1048576,0),MATCH((CUADRO!I$4&amp;$E229),'Hoja de Trabajo para listado'!$BC$151:$CB$151,0)),0)+IFERROR(INDEX('Hoja de Trabajo para listado'!$DE$153:$DG$274,MATCH($A229,'Hoja de Trabajo para listado'!$DE$153:$DE$1048576,0),MATCH((CUADRO!I$4&amp;$E229),'Hoja de Trabajo para listado'!$DE$151:$DG$151,0)),0)+IFERROR(INDEX('Hoja de Trabajo para listado'!$CD$155:$DC$1048576,MATCH($A229,'Hoja de Trabajo para listado'!$CD$155:$CD$1048576,0),MATCH((CUADRO!I$4&amp;$E229),'Hoja de Trabajo para listado'!$CD$151:$DC$151,0)),0)</f>
        <v>0</v>
      </c>
      <c r="J229" s="243">
        <f ca="1">+IFERROR(INDEX('Hoja de Trabajo para listado'!$A$155:$Z$1048576,MATCH($A229,'Hoja de Trabajo para listado'!$A$155:$A$1048576,0),MATCH((CUADRO!J$4&amp;$E229),'Hoja de Trabajo para listado'!$A$151:$Z$151,0)),0)+IFERROR(INDEX('Hoja de Trabajo para listado'!$AB$155:$BA$1048576,MATCH($A229,'Hoja de Trabajo para listado'!$AB$155:$AB$1048576,0),MATCH((CUADRO!J$4&amp;$E229),'Hoja de Trabajo para listado'!$AB$151:$BA$151,0)),0)+IFERROR(INDEX('Hoja de Trabajo para listado'!$BC$155:$CB$1048576,MATCH($A229,'Hoja de Trabajo para listado'!$BC$155:$BC$1048576,0),MATCH((CUADRO!J$4&amp;$E229),'Hoja de Trabajo para listado'!$BC$151:$CB$151,0)),0)+IFERROR(INDEX('Hoja de Trabajo para listado'!$DE$153:$DG$274,MATCH($A229,'Hoja de Trabajo para listado'!$DE$153:$DE$1048576,0),MATCH((CUADRO!J$4&amp;$E229),'Hoja de Trabajo para listado'!$DE$151:$DG$151,0)),0)+IFERROR(INDEX('Hoja de Trabajo para listado'!$CD$155:$DC$1048576,MATCH($A229,'Hoja de Trabajo para listado'!$CD$155:$CD$1048576,0),MATCH((CUADRO!J$4&amp;$E229),'Hoja de Trabajo para listado'!$CD$151:$DC$151,0)),0)</f>
        <v>0</v>
      </c>
      <c r="K229" s="243">
        <f ca="1">+IFERROR(INDEX('Hoja de Trabajo para listado'!$A$155:$Z$1048576,MATCH($A229,'Hoja de Trabajo para listado'!$A$155:$A$1048576,0),MATCH((CUADRO!K$4&amp;$E229),'Hoja de Trabajo para listado'!$A$151:$Z$151,0)),0)+IFERROR(INDEX('Hoja de Trabajo para listado'!$AB$155:$BA$1048576,MATCH($A229,'Hoja de Trabajo para listado'!$AB$155:$AB$1048576,0),MATCH((CUADRO!K$4&amp;$E229),'Hoja de Trabajo para listado'!$AB$151:$BA$151,0)),0)+IFERROR(INDEX('Hoja de Trabajo para listado'!$BC$155:$CB$1048576,MATCH($A229,'Hoja de Trabajo para listado'!$BC$155:$BC$1048576,0),MATCH((CUADRO!K$4&amp;$E229),'Hoja de Trabajo para listado'!$BC$151:$CB$151,0)),0)+IFERROR(INDEX('Hoja de Trabajo para listado'!$DE$153:$DG$274,MATCH($A229,'Hoja de Trabajo para listado'!$DE$153:$DE$1048576,0),MATCH((CUADRO!K$4&amp;$E229),'Hoja de Trabajo para listado'!$DE$151:$DG$151,0)),0)+IFERROR(INDEX('Hoja de Trabajo para listado'!$CD$155:$DC$1048576,MATCH($A229,'Hoja de Trabajo para listado'!$CD$155:$CD$1048576,0),MATCH((CUADRO!K$4&amp;$E229),'Hoja de Trabajo para listado'!$CD$151:$DC$151,0)),0)</f>
        <v>0</v>
      </c>
      <c r="L229" s="243">
        <f ca="1">+IFERROR(INDEX('Hoja de Trabajo para listado'!$A$155:$Z$1048576,MATCH($A229,'Hoja de Trabajo para listado'!$A$155:$A$1048576,0),MATCH((CUADRO!L$4&amp;$E229),'Hoja de Trabajo para listado'!$A$151:$Z$151,0)),0)+IFERROR(INDEX('Hoja de Trabajo para listado'!$AB$155:$BA$1048576,MATCH($A229,'Hoja de Trabajo para listado'!$AB$155:$AB$1048576,0),MATCH((CUADRO!L$4&amp;$E229),'Hoja de Trabajo para listado'!$AB$151:$BA$151,0)),0)+IFERROR(INDEX('Hoja de Trabajo para listado'!$BC$155:$CB$1048576,MATCH($A229,'Hoja de Trabajo para listado'!$BC$155:$BC$1048576,0),MATCH((CUADRO!L$4&amp;$E229),'Hoja de Trabajo para listado'!$BC$151:$CB$151,0)),0)+IFERROR(INDEX('Hoja de Trabajo para listado'!$DE$153:$DG$274,MATCH($A229,'Hoja de Trabajo para listado'!$DE$153:$DE$1048576,0),MATCH((CUADRO!L$4&amp;$E229),'Hoja de Trabajo para listado'!$DE$151:$DG$151,0)),0)+IFERROR(INDEX('Hoja de Trabajo para listado'!$CD$155:$DC$1048576,MATCH($A229,'Hoja de Trabajo para listado'!$CD$155:$CD$1048576,0),MATCH((CUADRO!L$4&amp;$E229),'Hoja de Trabajo para listado'!$CD$151:$DC$151,0)),0)</f>
        <v>0</v>
      </c>
      <c r="M229" s="243">
        <f ca="1">+IFERROR(INDEX('Hoja de Trabajo para listado'!$A$155:$Z$1048576,MATCH($A229,'Hoja de Trabajo para listado'!$A$155:$A$1048576,0),MATCH((CUADRO!M$4&amp;$E229),'Hoja de Trabajo para listado'!$A$151:$Z$151,0)),0)+IFERROR(INDEX('Hoja de Trabajo para listado'!$AB$155:$BA$1048576,MATCH($A229,'Hoja de Trabajo para listado'!$AB$155:$AB$1048576,0),MATCH((CUADRO!M$4&amp;$E229),'Hoja de Trabajo para listado'!$AB$151:$BA$151,0)),0)+IFERROR(INDEX('Hoja de Trabajo para listado'!$BC$155:$CB$1048576,MATCH($A229,'Hoja de Trabajo para listado'!$BC$155:$BC$1048576,0),MATCH((CUADRO!M$4&amp;$E229),'Hoja de Trabajo para listado'!$BC$151:$CB$151,0)),0)+IFERROR(INDEX('Hoja de Trabajo para listado'!$DE$153:$DG$274,MATCH($A229,'Hoja de Trabajo para listado'!$DE$153:$DE$1048576,0),MATCH((CUADRO!M$4&amp;$E229),'Hoja de Trabajo para listado'!$DE$151:$DG$151,0)),0)+IFERROR(INDEX('Hoja de Trabajo para listado'!$CD$155:$DC$1048576,MATCH($A229,'Hoja de Trabajo para listado'!$CD$155:$CD$1048576,0),MATCH((CUADRO!M$4&amp;$E229),'Hoja de Trabajo para listado'!$CD$151:$DC$151,0)),0)</f>
        <v>0</v>
      </c>
      <c r="N229" s="243">
        <f ca="1">+IFERROR(INDEX('Hoja de Trabajo para listado'!$A$155:$Z$1048576,MATCH($A229,'Hoja de Trabajo para listado'!$A$155:$A$1048576,0),MATCH((CUADRO!N$4&amp;$E229),'Hoja de Trabajo para listado'!$A$151:$Z$151,0)),0)+IFERROR(INDEX('Hoja de Trabajo para listado'!$AB$155:$BA$1048576,MATCH($A229,'Hoja de Trabajo para listado'!$AB$155:$AB$1048576,0),MATCH((CUADRO!N$4&amp;$E229),'Hoja de Trabajo para listado'!$AB$151:$BA$151,0)),0)+IFERROR(INDEX('Hoja de Trabajo para listado'!$BC$155:$CB$1048576,MATCH($A229,'Hoja de Trabajo para listado'!$BC$155:$BC$1048576,0),MATCH((CUADRO!N$4&amp;$E229),'Hoja de Trabajo para listado'!$BC$151:$CB$151,0)),0)+IFERROR(INDEX('Hoja de Trabajo para listado'!$DE$153:$DG$274,MATCH($A229,'Hoja de Trabajo para listado'!$DE$153:$DE$1048576,0),MATCH((CUADRO!N$4&amp;$E229),'Hoja de Trabajo para listado'!$DE$151:$DG$151,0)),0)+IFERROR(INDEX('Hoja de Trabajo para listado'!$CD$155:$DC$1048576,MATCH($A229,'Hoja de Trabajo para listado'!$CD$155:$CD$1048576,0),MATCH((CUADRO!N$4&amp;$E229),'Hoja de Trabajo para listado'!$CD$151:$DC$151,0)),0)</f>
        <v>0</v>
      </c>
      <c r="O229" s="243">
        <f ca="1">+IFERROR(INDEX('Hoja de Trabajo para listado'!$A$155:$Z$1048576,MATCH($A229,'Hoja de Trabajo para listado'!$A$155:$A$1048576,0),MATCH((CUADRO!O$4&amp;$E229),'Hoja de Trabajo para listado'!$A$151:$Z$151,0)),0)+IFERROR(INDEX('Hoja de Trabajo para listado'!$AB$155:$BA$1048576,MATCH($A229,'Hoja de Trabajo para listado'!$AB$155:$AB$1048576,0),MATCH((CUADRO!O$4&amp;$E229),'Hoja de Trabajo para listado'!$AB$151:$BA$151,0)),0)+IFERROR(INDEX('Hoja de Trabajo para listado'!$BC$155:$CB$1048576,MATCH($A229,'Hoja de Trabajo para listado'!$BC$155:$BC$1048576,0),MATCH((CUADRO!O$4&amp;$E229),'Hoja de Trabajo para listado'!$BC$151:$CB$151,0)),0)+IFERROR(INDEX('Hoja de Trabajo para listado'!$DE$153:$DG$274,MATCH($A229,'Hoja de Trabajo para listado'!$DE$153:$DE$1048576,0),MATCH((CUADRO!O$4&amp;$E229),'Hoja de Trabajo para listado'!$DE$151:$DG$151,0)),0)+IFERROR(INDEX('Hoja de Trabajo para listado'!$CD$155:$DC$1048576,MATCH($A229,'Hoja de Trabajo para listado'!$CD$155:$CD$1048576,0),MATCH((CUADRO!O$4&amp;$E229),'Hoja de Trabajo para listado'!$CD$151:$DC$151,0)),0)</f>
        <v>0</v>
      </c>
      <c r="P229" s="243">
        <f ca="1">+IFERROR(INDEX('Hoja de Trabajo para listado'!$A$155:$Z$1048576,MATCH($A229,'Hoja de Trabajo para listado'!$A$155:$A$1048576,0),MATCH((CUADRO!P$4&amp;$E229),'Hoja de Trabajo para listado'!$A$151:$Z$151,0)),0)+IFERROR(INDEX('Hoja de Trabajo para listado'!$AB$155:$BA$1048576,MATCH($A229,'Hoja de Trabajo para listado'!$AB$155:$AB$1048576,0),MATCH((CUADRO!P$4&amp;$E229),'Hoja de Trabajo para listado'!$AB$151:$BA$151,0)),0)+IFERROR(INDEX('Hoja de Trabajo para listado'!$BC$155:$CB$1048576,MATCH($A229,'Hoja de Trabajo para listado'!$BC$155:$BC$1048576,0),MATCH((CUADRO!P$4&amp;$E229),'Hoja de Trabajo para listado'!$BC$151:$CB$151,0)),0)+IFERROR(INDEX('Hoja de Trabajo para listado'!$DE$153:$DG$274,MATCH($A229,'Hoja de Trabajo para listado'!$DE$153:$DE$1048576,0),MATCH((CUADRO!P$4&amp;$E229),'Hoja de Trabajo para listado'!$DE$151:$DG$151,0)),0)+IFERROR(INDEX('Hoja de Trabajo para listado'!$CD$155:$DC$1048576,MATCH($A229,'Hoja de Trabajo para listado'!$CD$155:$CD$1048576,0),MATCH((CUADRO!P$4&amp;$E229),'Hoja de Trabajo para listado'!$CD$151:$DC$151,0)),0)</f>
        <v>0</v>
      </c>
      <c r="Q229" s="243">
        <f ca="1">+IFERROR(INDEX('Hoja de Trabajo para listado'!$A$155:$Z$1048576,MATCH($A229,'Hoja de Trabajo para listado'!$A$155:$A$1048576,0),MATCH((CUADRO!Q$4&amp;$E229),'Hoja de Trabajo para listado'!$A$151:$Z$151,0)),0)+IFERROR(INDEX('Hoja de Trabajo para listado'!$AB$155:$BA$1048576,MATCH($A229,'Hoja de Trabajo para listado'!$AB$155:$AB$1048576,0),MATCH((CUADRO!Q$4&amp;$E229),'Hoja de Trabajo para listado'!$AB$151:$BA$151,0)),0)+IFERROR(INDEX('Hoja de Trabajo para listado'!$BC$155:$CB$1048576,MATCH($A229,'Hoja de Trabajo para listado'!$BC$155:$BC$1048576,0),MATCH((CUADRO!Q$4&amp;$E229),'Hoja de Trabajo para listado'!$BC$151:$CB$151,0)),0)+IFERROR(INDEX('Hoja de Trabajo para listado'!$DE$153:$DG$274,MATCH($A229,'Hoja de Trabajo para listado'!$DE$153:$DE$1048576,0),MATCH((CUADRO!Q$4&amp;$E229),'Hoja de Trabajo para listado'!$DE$151:$DG$151,0)),0)+IFERROR(INDEX('Hoja de Trabajo para listado'!$CD$155:$DC$1048576,MATCH($A229,'Hoja de Trabajo para listado'!$CD$155:$CD$1048576,0),MATCH((CUADRO!Q$4&amp;$E229),'Hoja de Trabajo para listado'!$CD$151:$DC$151,0)),0)</f>
        <v>0</v>
      </c>
      <c r="R229" s="243">
        <f t="shared" ca="1" si="9"/>
        <v>0</v>
      </c>
      <c r="S229" s="243"/>
      <c r="T229" s="243">
        <f ca="1">+T230</f>
        <v>7154493.2300000004</v>
      </c>
      <c r="U229" s="242">
        <f t="shared" si="10"/>
        <v>1</v>
      </c>
      <c r="V229" s="333" t="str">
        <f>+VLOOKUP(A229,bd_lista!$A$3:$E$592,5,FALSE)</f>
        <v>Instituciones Descentralizadas</v>
      </c>
      <c r="W229" s="387" t="str">
        <f>+V229</f>
        <v>Instituciones Descentralizadas</v>
      </c>
      <c r="X229" s="242">
        <f>+VLOOKUP(A229,[4]Sheet1!$A$13:$D$744,4,FALSE)</f>
        <v>81</v>
      </c>
      <c r="Y229" s="242" t="str">
        <f>+VLOOKUP(X229,bd_lista!$A$3:$C$592,3,FALSE)</f>
        <v>Ministerio de Obras Públicas, Servicios y Vivienda</v>
      </c>
      <c r="Z229" s="294">
        <f>+X229</f>
        <v>81</v>
      </c>
      <c r="AA229" s="295" t="str">
        <f>+Y229</f>
        <v>Ministerio de Obras Públicas, Servicios y Vivienda</v>
      </c>
    </row>
    <row r="230" spans="1:27" ht="15" customHeight="1">
      <c r="A230" s="32">
        <v>310</v>
      </c>
      <c r="B230" s="393"/>
      <c r="C230" s="333" t="str">
        <f>+VLOOKUP(A230,bd_lista!$A$3:$C$592,3,FALSE)</f>
        <v>Autoridad de Regulación y Fiscalización de Telecomunicaciones y Transportes</v>
      </c>
      <c r="D230" s="390"/>
      <c r="E230" s="333" t="s">
        <v>1305</v>
      </c>
      <c r="F230" s="245">
        <f ca="1">+IFERROR(INDEX('Hoja de Trabajo para listado'!$A$155:$Z$1048576,MATCH($A230,'Hoja de Trabajo para listado'!$A$155:$A$1048576,0),MATCH((CUADRO!F$4&amp;$E230),'Hoja de Trabajo para listado'!$A$151:$Z$151,0)),0)+IFERROR(INDEX('Hoja de Trabajo para listado'!$AB$155:$BA$1048576,MATCH($A230,'Hoja de Trabajo para listado'!$AB$155:$AB$1048576,0),MATCH((CUADRO!F$4&amp;$E230),'Hoja de Trabajo para listado'!$AB$151:$BA$151,0)),0)+IFERROR(INDEX('Hoja de Trabajo para listado'!$BC$155:$CB$1048576,MATCH($A230,'Hoja de Trabajo para listado'!$BC$155:$BC$1048576,0),MATCH((CUADRO!F$4&amp;$E230),'Hoja de Trabajo para listado'!$BC$151:$CB$151,0)),0)+IFERROR(INDEX('Hoja de Trabajo para listado'!$DE$153:$DG$274,MATCH($A230,'Hoja de Trabajo para listado'!$DE$153:$DE$1048576,0),MATCH((CUADRO!F$4&amp;$E230),'Hoja de Trabajo para listado'!$DE$151:$DG$151,0)),0)+IFERROR(INDEX('Hoja de Trabajo para listado'!$CD$155:$DC$1048576,MATCH($A230,'Hoja de Trabajo para listado'!$CD$155:$CD$1048576,0),MATCH((CUADRO!F$4&amp;$E230),'Hoja de Trabajo para listado'!$CD$151:$DC$151,0)),0)</f>
        <v>0</v>
      </c>
      <c r="G230" s="245">
        <f ca="1">+IFERROR(INDEX('Hoja de Trabajo para listado'!$A$155:$Z$1048576,MATCH($A230,'Hoja de Trabajo para listado'!$A$155:$A$1048576,0),MATCH((CUADRO!G$4&amp;$E230),'Hoja de Trabajo para listado'!$A$151:$Z$151,0)),0)+IFERROR(INDEX('Hoja de Trabajo para listado'!$AB$155:$BA$1048576,MATCH($A230,'Hoja de Trabajo para listado'!$AB$155:$AB$1048576,0),MATCH((CUADRO!G$4&amp;$E230),'Hoja de Trabajo para listado'!$AB$151:$BA$151,0)),0)+IFERROR(INDEX('Hoja de Trabajo para listado'!$BC$155:$CB$1048576,MATCH($A230,'Hoja de Trabajo para listado'!$BC$155:$BC$1048576,0),MATCH((CUADRO!G$4&amp;$E230),'Hoja de Trabajo para listado'!$BC$151:$CB$151,0)),0)+IFERROR(INDEX('Hoja de Trabajo para listado'!$DE$153:$DG$274,MATCH($A230,'Hoja de Trabajo para listado'!$DE$153:$DE$1048576,0),MATCH((CUADRO!G$4&amp;$E230),'Hoja de Trabajo para listado'!$DE$151:$DG$151,0)),0)+IFERROR(INDEX('Hoja de Trabajo para listado'!$CD$155:$DC$1048576,MATCH($A230,'Hoja de Trabajo para listado'!$CD$155:$CD$1048576,0),MATCH((CUADRO!G$4&amp;$E230),'Hoja de Trabajo para listado'!$CD$151:$DC$151,0)),0)</f>
        <v>0</v>
      </c>
      <c r="H230" s="245">
        <f ca="1">+IFERROR(INDEX('Hoja de Trabajo para listado'!$A$155:$Z$1048576,MATCH($A230,'Hoja de Trabajo para listado'!$A$155:$A$1048576,0),MATCH((CUADRO!H$4&amp;$E230),'Hoja de Trabajo para listado'!$A$151:$Z$151,0)),0)+IFERROR(INDEX('Hoja de Trabajo para listado'!$AB$155:$BA$1048576,MATCH($A230,'Hoja de Trabajo para listado'!$AB$155:$AB$1048576,0),MATCH((CUADRO!H$4&amp;$E230),'Hoja de Trabajo para listado'!$AB$151:$BA$151,0)),0)+IFERROR(INDEX('Hoja de Trabajo para listado'!$BC$155:$CB$1048576,MATCH($A230,'Hoja de Trabajo para listado'!$BC$155:$BC$1048576,0),MATCH((CUADRO!H$4&amp;$E230),'Hoja de Trabajo para listado'!$BC$151:$CB$151,0)),0)+IFERROR(INDEX('Hoja de Trabajo para listado'!$DE$153:$DG$274,MATCH($A230,'Hoja de Trabajo para listado'!$DE$153:$DE$1048576,0),MATCH((CUADRO!H$4&amp;$E230),'Hoja de Trabajo para listado'!$DE$151:$DG$151,0)),0)+IFERROR(INDEX('Hoja de Trabajo para listado'!$CD$155:$DC$1048576,MATCH($A230,'Hoja de Trabajo para listado'!$CD$155:$CD$1048576,0),MATCH((CUADRO!H$4&amp;$E230),'Hoja de Trabajo para listado'!$CD$151:$DC$151,0)),0)</f>
        <v>0</v>
      </c>
      <c r="I230" s="245">
        <f ca="1">+IFERROR(INDEX('Hoja de Trabajo para listado'!$A$155:$Z$1048576,MATCH($A230,'Hoja de Trabajo para listado'!$A$155:$A$1048576,0),MATCH((CUADRO!I$4&amp;$E230),'Hoja de Trabajo para listado'!$A$151:$Z$151,0)),0)+IFERROR(INDEX('Hoja de Trabajo para listado'!$AB$155:$BA$1048576,MATCH($A230,'Hoja de Trabajo para listado'!$AB$155:$AB$1048576,0),MATCH((CUADRO!I$4&amp;$E230),'Hoja de Trabajo para listado'!$AB$151:$BA$151,0)),0)+IFERROR(INDEX('Hoja de Trabajo para listado'!$BC$155:$CB$1048576,MATCH($A230,'Hoja de Trabajo para listado'!$BC$155:$BC$1048576,0),MATCH((CUADRO!I$4&amp;$E230),'Hoja de Trabajo para listado'!$BC$151:$CB$151,0)),0)+IFERROR(INDEX('Hoja de Trabajo para listado'!$DE$153:$DG$274,MATCH($A230,'Hoja de Trabajo para listado'!$DE$153:$DE$1048576,0),MATCH((CUADRO!I$4&amp;$E230),'Hoja de Trabajo para listado'!$DE$151:$DG$151,0)),0)+IFERROR(INDEX('Hoja de Trabajo para listado'!$CD$155:$DC$1048576,MATCH($A230,'Hoja de Trabajo para listado'!$CD$155:$CD$1048576,0),MATCH((CUADRO!I$4&amp;$E230),'Hoja de Trabajo para listado'!$CD$151:$DC$151,0)),0)</f>
        <v>0</v>
      </c>
      <c r="J230" s="245">
        <f ca="1">+IFERROR(INDEX('Hoja de Trabajo para listado'!$A$155:$Z$1048576,MATCH($A230,'Hoja de Trabajo para listado'!$A$155:$A$1048576,0),MATCH((CUADRO!J$4&amp;$E230),'Hoja de Trabajo para listado'!$A$151:$Z$151,0)),0)+IFERROR(INDEX('Hoja de Trabajo para listado'!$AB$155:$BA$1048576,MATCH($A230,'Hoja de Trabajo para listado'!$AB$155:$AB$1048576,0),MATCH((CUADRO!J$4&amp;$E230),'Hoja de Trabajo para listado'!$AB$151:$BA$151,0)),0)+IFERROR(INDEX('Hoja de Trabajo para listado'!$BC$155:$CB$1048576,MATCH($A230,'Hoja de Trabajo para listado'!$BC$155:$BC$1048576,0),MATCH((CUADRO!J$4&amp;$E230),'Hoja de Trabajo para listado'!$BC$151:$CB$151,0)),0)+IFERROR(INDEX('Hoja de Trabajo para listado'!$DE$153:$DG$274,MATCH($A230,'Hoja de Trabajo para listado'!$DE$153:$DE$1048576,0),MATCH((CUADRO!J$4&amp;$E230),'Hoja de Trabajo para listado'!$DE$151:$DG$151,0)),0)+IFERROR(INDEX('Hoja de Trabajo para listado'!$CD$155:$DC$1048576,MATCH($A230,'Hoja de Trabajo para listado'!$CD$155:$CD$1048576,0),MATCH((CUADRO!J$4&amp;$E230),'Hoja de Trabajo para listado'!$CD$151:$DC$151,0)),0)</f>
        <v>7154493.2300000004</v>
      </c>
      <c r="K230" s="245">
        <f ca="1">+IFERROR(INDEX('Hoja de Trabajo para listado'!$A$155:$Z$1048576,MATCH($A230,'Hoja de Trabajo para listado'!$A$155:$A$1048576,0),MATCH((CUADRO!K$4&amp;$E230),'Hoja de Trabajo para listado'!$A$151:$Z$151,0)),0)+IFERROR(INDEX('Hoja de Trabajo para listado'!$AB$155:$BA$1048576,MATCH($A230,'Hoja de Trabajo para listado'!$AB$155:$AB$1048576,0),MATCH((CUADRO!K$4&amp;$E230),'Hoja de Trabajo para listado'!$AB$151:$BA$151,0)),0)+IFERROR(INDEX('Hoja de Trabajo para listado'!$BC$155:$CB$1048576,MATCH($A230,'Hoja de Trabajo para listado'!$BC$155:$BC$1048576,0),MATCH((CUADRO!K$4&amp;$E230),'Hoja de Trabajo para listado'!$BC$151:$CB$151,0)),0)+IFERROR(INDEX('Hoja de Trabajo para listado'!$DE$153:$DG$274,MATCH($A230,'Hoja de Trabajo para listado'!$DE$153:$DE$1048576,0),MATCH((CUADRO!K$4&amp;$E230),'Hoja de Trabajo para listado'!$DE$151:$DG$151,0)),0)+IFERROR(INDEX('Hoja de Trabajo para listado'!$CD$155:$DC$1048576,MATCH($A230,'Hoja de Trabajo para listado'!$CD$155:$CD$1048576,0),MATCH((CUADRO!K$4&amp;$E230),'Hoja de Trabajo para listado'!$CD$151:$DC$151,0)),0)</f>
        <v>0</v>
      </c>
      <c r="L230" s="245">
        <f ca="1">+IFERROR(INDEX('Hoja de Trabajo para listado'!$A$155:$Z$1048576,MATCH($A230,'Hoja de Trabajo para listado'!$A$155:$A$1048576,0),MATCH((CUADRO!L$4&amp;$E230),'Hoja de Trabajo para listado'!$A$151:$Z$151,0)),0)+IFERROR(INDEX('Hoja de Trabajo para listado'!$AB$155:$BA$1048576,MATCH($A230,'Hoja de Trabajo para listado'!$AB$155:$AB$1048576,0),MATCH((CUADRO!L$4&amp;$E230),'Hoja de Trabajo para listado'!$AB$151:$BA$151,0)),0)+IFERROR(INDEX('Hoja de Trabajo para listado'!$BC$155:$CB$1048576,MATCH($A230,'Hoja de Trabajo para listado'!$BC$155:$BC$1048576,0),MATCH((CUADRO!L$4&amp;$E230),'Hoja de Trabajo para listado'!$BC$151:$CB$151,0)),0)+IFERROR(INDEX('Hoja de Trabajo para listado'!$DE$153:$DG$274,MATCH($A230,'Hoja de Trabajo para listado'!$DE$153:$DE$1048576,0),MATCH((CUADRO!L$4&amp;$E230),'Hoja de Trabajo para listado'!$DE$151:$DG$151,0)),0)+IFERROR(INDEX('Hoja de Trabajo para listado'!$CD$155:$DC$1048576,MATCH($A230,'Hoja de Trabajo para listado'!$CD$155:$CD$1048576,0),MATCH((CUADRO!L$4&amp;$E230),'Hoja de Trabajo para listado'!$CD$151:$DC$151,0)),0)</f>
        <v>0</v>
      </c>
      <c r="M230" s="245">
        <f ca="1">+IFERROR(INDEX('Hoja de Trabajo para listado'!$A$155:$Z$1048576,MATCH($A230,'Hoja de Trabajo para listado'!$A$155:$A$1048576,0),MATCH((CUADRO!M$4&amp;$E230),'Hoja de Trabajo para listado'!$A$151:$Z$151,0)),0)+IFERROR(INDEX('Hoja de Trabajo para listado'!$AB$155:$BA$1048576,MATCH($A230,'Hoja de Trabajo para listado'!$AB$155:$AB$1048576,0),MATCH((CUADRO!M$4&amp;$E230),'Hoja de Trabajo para listado'!$AB$151:$BA$151,0)),0)+IFERROR(INDEX('Hoja de Trabajo para listado'!$BC$155:$CB$1048576,MATCH($A230,'Hoja de Trabajo para listado'!$BC$155:$BC$1048576,0),MATCH((CUADRO!M$4&amp;$E230),'Hoja de Trabajo para listado'!$BC$151:$CB$151,0)),0)+IFERROR(INDEX('Hoja de Trabajo para listado'!$DE$153:$DG$274,MATCH($A230,'Hoja de Trabajo para listado'!$DE$153:$DE$1048576,0),MATCH((CUADRO!M$4&amp;$E230),'Hoja de Trabajo para listado'!$DE$151:$DG$151,0)),0)+IFERROR(INDEX('Hoja de Trabajo para listado'!$CD$155:$DC$1048576,MATCH($A230,'Hoja de Trabajo para listado'!$CD$155:$CD$1048576,0),MATCH((CUADRO!M$4&amp;$E230),'Hoja de Trabajo para listado'!$CD$151:$DC$151,0)),0)</f>
        <v>0</v>
      </c>
      <c r="N230" s="245">
        <f ca="1">+IFERROR(INDEX('Hoja de Trabajo para listado'!$A$155:$Z$1048576,MATCH($A230,'Hoja de Trabajo para listado'!$A$155:$A$1048576,0),MATCH((CUADRO!N$4&amp;$E230),'Hoja de Trabajo para listado'!$A$151:$Z$151,0)),0)+IFERROR(INDEX('Hoja de Trabajo para listado'!$AB$155:$BA$1048576,MATCH($A230,'Hoja de Trabajo para listado'!$AB$155:$AB$1048576,0),MATCH((CUADRO!N$4&amp;$E230),'Hoja de Trabajo para listado'!$AB$151:$BA$151,0)),0)+IFERROR(INDEX('Hoja de Trabajo para listado'!$BC$155:$CB$1048576,MATCH($A230,'Hoja de Trabajo para listado'!$BC$155:$BC$1048576,0),MATCH((CUADRO!N$4&amp;$E230),'Hoja de Trabajo para listado'!$BC$151:$CB$151,0)),0)+IFERROR(INDEX('Hoja de Trabajo para listado'!$DE$153:$DG$274,MATCH($A230,'Hoja de Trabajo para listado'!$DE$153:$DE$1048576,0),MATCH((CUADRO!N$4&amp;$E230),'Hoja de Trabajo para listado'!$DE$151:$DG$151,0)),0)+IFERROR(INDEX('Hoja de Trabajo para listado'!$CD$155:$DC$1048576,MATCH($A230,'Hoja de Trabajo para listado'!$CD$155:$CD$1048576,0),MATCH((CUADRO!N$4&amp;$E230),'Hoja de Trabajo para listado'!$CD$151:$DC$151,0)),0)</f>
        <v>0</v>
      </c>
      <c r="O230" s="245">
        <f ca="1">+IFERROR(INDEX('Hoja de Trabajo para listado'!$A$155:$Z$1048576,MATCH($A230,'Hoja de Trabajo para listado'!$A$155:$A$1048576,0),MATCH((CUADRO!O$4&amp;$E230),'Hoja de Trabajo para listado'!$A$151:$Z$151,0)),0)+IFERROR(INDEX('Hoja de Trabajo para listado'!$AB$155:$BA$1048576,MATCH($A230,'Hoja de Trabajo para listado'!$AB$155:$AB$1048576,0),MATCH((CUADRO!O$4&amp;$E230),'Hoja de Trabajo para listado'!$AB$151:$BA$151,0)),0)+IFERROR(INDEX('Hoja de Trabajo para listado'!$BC$155:$CB$1048576,MATCH($A230,'Hoja de Trabajo para listado'!$BC$155:$BC$1048576,0),MATCH((CUADRO!O$4&amp;$E230),'Hoja de Trabajo para listado'!$BC$151:$CB$151,0)),0)+IFERROR(INDEX('Hoja de Trabajo para listado'!$DE$153:$DG$274,MATCH($A230,'Hoja de Trabajo para listado'!$DE$153:$DE$1048576,0),MATCH((CUADRO!O$4&amp;$E230),'Hoja de Trabajo para listado'!$DE$151:$DG$151,0)),0)+IFERROR(INDEX('Hoja de Trabajo para listado'!$CD$155:$DC$1048576,MATCH($A230,'Hoja de Trabajo para listado'!$CD$155:$CD$1048576,0),MATCH((CUADRO!O$4&amp;$E230),'Hoja de Trabajo para listado'!$CD$151:$DC$151,0)),0)</f>
        <v>0</v>
      </c>
      <c r="P230" s="245">
        <f ca="1">+IFERROR(INDEX('Hoja de Trabajo para listado'!$A$155:$Z$1048576,MATCH($A230,'Hoja de Trabajo para listado'!$A$155:$A$1048576,0),MATCH((CUADRO!P$4&amp;$E230),'Hoja de Trabajo para listado'!$A$151:$Z$151,0)),0)+IFERROR(INDEX('Hoja de Trabajo para listado'!$AB$155:$BA$1048576,MATCH($A230,'Hoja de Trabajo para listado'!$AB$155:$AB$1048576,0),MATCH((CUADRO!P$4&amp;$E230),'Hoja de Trabajo para listado'!$AB$151:$BA$151,0)),0)+IFERROR(INDEX('Hoja de Trabajo para listado'!$BC$155:$CB$1048576,MATCH($A230,'Hoja de Trabajo para listado'!$BC$155:$BC$1048576,0),MATCH((CUADRO!P$4&amp;$E230),'Hoja de Trabajo para listado'!$BC$151:$CB$151,0)),0)+IFERROR(INDEX('Hoja de Trabajo para listado'!$DE$153:$DG$274,MATCH($A230,'Hoja de Trabajo para listado'!$DE$153:$DE$1048576,0),MATCH((CUADRO!P$4&amp;$E230),'Hoja de Trabajo para listado'!$DE$151:$DG$151,0)),0)+IFERROR(INDEX('Hoja de Trabajo para listado'!$CD$155:$DC$1048576,MATCH($A230,'Hoja de Trabajo para listado'!$CD$155:$CD$1048576,0),MATCH((CUADRO!P$4&amp;$E230),'Hoja de Trabajo para listado'!$CD$151:$DC$151,0)),0)</f>
        <v>0</v>
      </c>
      <c r="Q230" s="245">
        <f ca="1">+IFERROR(INDEX('Hoja de Trabajo para listado'!$A$155:$Z$1048576,MATCH($A230,'Hoja de Trabajo para listado'!$A$155:$A$1048576,0),MATCH((CUADRO!Q$4&amp;$E230),'Hoja de Trabajo para listado'!$A$151:$Z$151,0)),0)+IFERROR(INDEX('Hoja de Trabajo para listado'!$AB$155:$BA$1048576,MATCH($A230,'Hoja de Trabajo para listado'!$AB$155:$AB$1048576,0),MATCH((CUADRO!Q$4&amp;$E230),'Hoja de Trabajo para listado'!$AB$151:$BA$151,0)),0)+IFERROR(INDEX('Hoja de Trabajo para listado'!$BC$155:$CB$1048576,MATCH($A230,'Hoja de Trabajo para listado'!$BC$155:$BC$1048576,0),MATCH((CUADRO!Q$4&amp;$E230),'Hoja de Trabajo para listado'!$BC$151:$CB$151,0)),0)+IFERROR(INDEX('Hoja de Trabajo para listado'!$DE$153:$DG$274,MATCH($A230,'Hoja de Trabajo para listado'!$DE$153:$DE$1048576,0),MATCH((CUADRO!Q$4&amp;$E230),'Hoja de Trabajo para listado'!$DE$151:$DG$151,0)),0)+IFERROR(INDEX('Hoja de Trabajo para listado'!$CD$155:$DC$1048576,MATCH($A230,'Hoja de Trabajo para listado'!$CD$155:$CD$1048576,0),MATCH((CUADRO!Q$4&amp;$E230),'Hoja de Trabajo para listado'!$CD$151:$DC$151,0)),0)</f>
        <v>0</v>
      </c>
      <c r="R230" s="245">
        <f t="shared" ca="1" si="9"/>
        <v>7154493.2300000004</v>
      </c>
      <c r="S230" s="245">
        <f ca="1">+R229+R230</f>
        <v>7154493.2300000004</v>
      </c>
      <c r="T230" s="245">
        <f ca="1">+S230</f>
        <v>7154493.2300000004</v>
      </c>
      <c r="U230" s="244">
        <f t="shared" si="10"/>
        <v>2</v>
      </c>
      <c r="V230" s="333" t="str">
        <f>+VLOOKUP(A230,bd_lista!$A$3:$E$592,5,FALSE)</f>
        <v>Instituciones Descentralizadas</v>
      </c>
      <c r="W230" s="388"/>
      <c r="X230" s="242">
        <f>+VLOOKUP(A230,[4]Sheet1!$A$13:$D$744,4,FALSE)</f>
        <v>81</v>
      </c>
      <c r="Y230" s="242" t="str">
        <f>+VLOOKUP(X230,bd_lista!$A$3:$C$592,3,FALSE)</f>
        <v>Ministerio de Obras Públicas, Servicios y Vivienda</v>
      </c>
      <c r="Z230" s="292"/>
      <c r="AA230" s="293"/>
    </row>
    <row r="231" spans="1:27" customFormat="1" ht="15" customHeight="1">
      <c r="A231" s="251">
        <v>311</v>
      </c>
      <c r="B231" s="392">
        <f>+A231</f>
        <v>311</v>
      </c>
      <c r="C231" s="247" t="str">
        <f>+VLOOKUP(A231,bd_lista!$A$3:$C$592,3,FALSE)</f>
        <v>Autoridad de Fisc y Ctrol Soc de Agua Potable Saneam.Básico</v>
      </c>
      <c r="D231" s="389" t="str">
        <f>+C231</f>
        <v>Autoridad de Fisc y Ctrol Soc de Agua Potable Saneam.Básico</v>
      </c>
      <c r="E231" s="247" t="s">
        <v>1304</v>
      </c>
      <c r="F231" s="243">
        <f ca="1">+IFERROR(INDEX('Hoja de Trabajo para listado'!$A$155:$Z$1048576,MATCH($A231,'Hoja de Trabajo para listado'!$A$155:$A$1048576,0),MATCH((CUADRO!F$4&amp;$E231),'Hoja de Trabajo para listado'!$A$151:$Z$151,0)),0)+IFERROR(INDEX('Hoja de Trabajo para listado'!$AB$155:$BA$1048576,MATCH($A231,'Hoja de Trabajo para listado'!$AB$155:$AB$1048576,0),MATCH((CUADRO!F$4&amp;$E231),'Hoja de Trabajo para listado'!$AB$151:$BA$151,0)),0)+IFERROR(INDEX('Hoja de Trabajo para listado'!$BC$155:$CB$1048576,MATCH($A231,'Hoja de Trabajo para listado'!$BC$155:$BC$1048576,0),MATCH((CUADRO!F$4&amp;$E231),'Hoja de Trabajo para listado'!$BC$151:$CB$151,0)),0)+IFERROR(INDEX('Hoja de Trabajo para listado'!$DE$153:$DG$274,MATCH($A231,'Hoja de Trabajo para listado'!$DE$153:$DE$1048576,0),MATCH((CUADRO!F$4&amp;$E231),'Hoja de Trabajo para listado'!$DE$151:$DG$151,0)),0)+IFERROR(INDEX('Hoja de Trabajo para listado'!$CD$155:$DC$1048576,MATCH($A231,'Hoja de Trabajo para listado'!$CD$155:$CD$1048576,0),MATCH((CUADRO!F$4&amp;$E231),'Hoja de Trabajo para listado'!$CD$151:$DC$151,0)),0)</f>
        <v>0</v>
      </c>
      <c r="G231" s="243">
        <f ca="1">+IFERROR(INDEX('Hoja de Trabajo para listado'!$A$155:$Z$1048576,MATCH($A231,'Hoja de Trabajo para listado'!$A$155:$A$1048576,0),MATCH((CUADRO!G$4&amp;$E231),'Hoja de Trabajo para listado'!$A$151:$Z$151,0)),0)+IFERROR(INDEX('Hoja de Trabajo para listado'!$AB$155:$BA$1048576,MATCH($A231,'Hoja de Trabajo para listado'!$AB$155:$AB$1048576,0),MATCH((CUADRO!G$4&amp;$E231),'Hoja de Trabajo para listado'!$AB$151:$BA$151,0)),0)+IFERROR(INDEX('Hoja de Trabajo para listado'!$BC$155:$CB$1048576,MATCH($A231,'Hoja de Trabajo para listado'!$BC$155:$BC$1048576,0),MATCH((CUADRO!G$4&amp;$E231),'Hoja de Trabajo para listado'!$BC$151:$CB$151,0)),0)+IFERROR(INDEX('Hoja de Trabajo para listado'!$DE$153:$DG$274,MATCH($A231,'Hoja de Trabajo para listado'!$DE$153:$DE$1048576,0),MATCH((CUADRO!G$4&amp;$E231),'Hoja de Trabajo para listado'!$DE$151:$DG$151,0)),0)+IFERROR(INDEX('Hoja de Trabajo para listado'!$CD$155:$DC$1048576,MATCH($A231,'Hoja de Trabajo para listado'!$CD$155:$CD$1048576,0),MATCH((CUADRO!G$4&amp;$E231),'Hoja de Trabajo para listado'!$CD$151:$DC$151,0)),0)</f>
        <v>0</v>
      </c>
      <c r="H231" s="243">
        <f ca="1">+IFERROR(INDEX('Hoja de Trabajo para listado'!$A$155:$Z$1048576,MATCH($A231,'Hoja de Trabajo para listado'!$A$155:$A$1048576,0),MATCH((CUADRO!H$4&amp;$E231),'Hoja de Trabajo para listado'!$A$151:$Z$151,0)),0)+IFERROR(INDEX('Hoja de Trabajo para listado'!$AB$155:$BA$1048576,MATCH($A231,'Hoja de Trabajo para listado'!$AB$155:$AB$1048576,0),MATCH((CUADRO!H$4&amp;$E231),'Hoja de Trabajo para listado'!$AB$151:$BA$151,0)),0)+IFERROR(INDEX('Hoja de Trabajo para listado'!$BC$155:$CB$1048576,MATCH($A231,'Hoja de Trabajo para listado'!$BC$155:$BC$1048576,0),MATCH((CUADRO!H$4&amp;$E231),'Hoja de Trabajo para listado'!$BC$151:$CB$151,0)),0)+IFERROR(INDEX('Hoja de Trabajo para listado'!$DE$153:$DG$274,MATCH($A231,'Hoja de Trabajo para listado'!$DE$153:$DE$1048576,0),MATCH((CUADRO!H$4&amp;$E231),'Hoja de Trabajo para listado'!$DE$151:$DG$151,0)),0)+IFERROR(INDEX('Hoja de Trabajo para listado'!$CD$155:$DC$1048576,MATCH($A231,'Hoja de Trabajo para listado'!$CD$155:$CD$1048576,0),MATCH((CUADRO!H$4&amp;$E231),'Hoja de Trabajo para listado'!$CD$151:$DC$151,0)),0)</f>
        <v>0</v>
      </c>
      <c r="I231" s="243">
        <f ca="1">+IFERROR(INDEX('Hoja de Trabajo para listado'!$A$155:$Z$1048576,MATCH($A231,'Hoja de Trabajo para listado'!$A$155:$A$1048576,0),MATCH((CUADRO!I$4&amp;$E231),'Hoja de Trabajo para listado'!$A$151:$Z$151,0)),0)+IFERROR(INDEX('Hoja de Trabajo para listado'!$AB$155:$BA$1048576,MATCH($A231,'Hoja de Trabajo para listado'!$AB$155:$AB$1048576,0),MATCH((CUADRO!I$4&amp;$E231),'Hoja de Trabajo para listado'!$AB$151:$BA$151,0)),0)+IFERROR(INDEX('Hoja de Trabajo para listado'!$BC$155:$CB$1048576,MATCH($A231,'Hoja de Trabajo para listado'!$BC$155:$BC$1048576,0),MATCH((CUADRO!I$4&amp;$E231),'Hoja de Trabajo para listado'!$BC$151:$CB$151,0)),0)+IFERROR(INDEX('Hoja de Trabajo para listado'!$DE$153:$DG$274,MATCH($A231,'Hoja de Trabajo para listado'!$DE$153:$DE$1048576,0),MATCH((CUADRO!I$4&amp;$E231),'Hoja de Trabajo para listado'!$DE$151:$DG$151,0)),0)+IFERROR(INDEX('Hoja de Trabajo para listado'!$CD$155:$DC$1048576,MATCH($A231,'Hoja de Trabajo para listado'!$CD$155:$CD$1048576,0),MATCH((CUADRO!I$4&amp;$E231),'Hoja de Trabajo para listado'!$CD$151:$DC$151,0)),0)</f>
        <v>4860.8</v>
      </c>
      <c r="J231" s="243">
        <f ca="1">+IFERROR(INDEX('Hoja de Trabajo para listado'!$A$155:$Z$1048576,MATCH($A231,'Hoja de Trabajo para listado'!$A$155:$A$1048576,0),MATCH((CUADRO!J$4&amp;$E231),'Hoja de Trabajo para listado'!$A$151:$Z$151,0)),0)+IFERROR(INDEX('Hoja de Trabajo para listado'!$AB$155:$BA$1048576,MATCH($A231,'Hoja de Trabajo para listado'!$AB$155:$AB$1048576,0),MATCH((CUADRO!J$4&amp;$E231),'Hoja de Trabajo para listado'!$AB$151:$BA$151,0)),0)+IFERROR(INDEX('Hoja de Trabajo para listado'!$BC$155:$CB$1048576,MATCH($A231,'Hoja de Trabajo para listado'!$BC$155:$BC$1048576,0),MATCH((CUADRO!J$4&amp;$E231),'Hoja de Trabajo para listado'!$BC$151:$CB$151,0)),0)+IFERROR(INDEX('Hoja de Trabajo para listado'!$DE$153:$DG$274,MATCH($A231,'Hoja de Trabajo para listado'!$DE$153:$DE$1048576,0),MATCH((CUADRO!J$4&amp;$E231),'Hoja de Trabajo para listado'!$DE$151:$DG$151,0)),0)+IFERROR(INDEX('Hoja de Trabajo para listado'!$CD$155:$DC$1048576,MATCH($A231,'Hoja de Trabajo para listado'!$CD$155:$CD$1048576,0),MATCH((CUADRO!J$4&amp;$E231),'Hoja de Trabajo para listado'!$CD$151:$DC$151,0)),0)</f>
        <v>0</v>
      </c>
      <c r="K231" s="243">
        <f ca="1">+IFERROR(INDEX('Hoja de Trabajo para listado'!$A$155:$Z$1048576,MATCH($A231,'Hoja de Trabajo para listado'!$A$155:$A$1048576,0),MATCH((CUADRO!K$4&amp;$E231),'Hoja de Trabajo para listado'!$A$151:$Z$151,0)),0)+IFERROR(INDEX('Hoja de Trabajo para listado'!$AB$155:$BA$1048576,MATCH($A231,'Hoja de Trabajo para listado'!$AB$155:$AB$1048576,0),MATCH((CUADRO!K$4&amp;$E231),'Hoja de Trabajo para listado'!$AB$151:$BA$151,0)),0)+IFERROR(INDEX('Hoja de Trabajo para listado'!$BC$155:$CB$1048576,MATCH($A231,'Hoja de Trabajo para listado'!$BC$155:$BC$1048576,0),MATCH((CUADRO!K$4&amp;$E231),'Hoja de Trabajo para listado'!$BC$151:$CB$151,0)),0)+IFERROR(INDEX('Hoja de Trabajo para listado'!$DE$153:$DG$274,MATCH($A231,'Hoja de Trabajo para listado'!$DE$153:$DE$1048576,0),MATCH((CUADRO!K$4&amp;$E231),'Hoja de Trabajo para listado'!$DE$151:$DG$151,0)),0)+IFERROR(INDEX('Hoja de Trabajo para listado'!$CD$155:$DC$1048576,MATCH($A231,'Hoja de Trabajo para listado'!$CD$155:$CD$1048576,0),MATCH((CUADRO!K$4&amp;$E231),'Hoja de Trabajo para listado'!$CD$151:$DC$151,0)),0)</f>
        <v>0</v>
      </c>
      <c r="L231" s="243">
        <f ca="1">+IFERROR(INDEX('Hoja de Trabajo para listado'!$A$155:$Z$1048576,MATCH($A231,'Hoja de Trabajo para listado'!$A$155:$A$1048576,0),MATCH((CUADRO!L$4&amp;$E231),'Hoja de Trabajo para listado'!$A$151:$Z$151,0)),0)+IFERROR(INDEX('Hoja de Trabajo para listado'!$AB$155:$BA$1048576,MATCH($A231,'Hoja de Trabajo para listado'!$AB$155:$AB$1048576,0),MATCH((CUADRO!L$4&amp;$E231),'Hoja de Trabajo para listado'!$AB$151:$BA$151,0)),0)+IFERROR(INDEX('Hoja de Trabajo para listado'!$BC$155:$CB$1048576,MATCH($A231,'Hoja de Trabajo para listado'!$BC$155:$BC$1048576,0),MATCH((CUADRO!L$4&amp;$E231),'Hoja de Trabajo para listado'!$BC$151:$CB$151,0)),0)+IFERROR(INDEX('Hoja de Trabajo para listado'!$DE$153:$DG$274,MATCH($A231,'Hoja de Trabajo para listado'!$DE$153:$DE$1048576,0),MATCH((CUADRO!L$4&amp;$E231),'Hoja de Trabajo para listado'!$DE$151:$DG$151,0)),0)+IFERROR(INDEX('Hoja de Trabajo para listado'!$CD$155:$DC$1048576,MATCH($A231,'Hoja de Trabajo para listado'!$CD$155:$CD$1048576,0),MATCH((CUADRO!L$4&amp;$E231),'Hoja de Trabajo para listado'!$CD$151:$DC$151,0)),0)</f>
        <v>0</v>
      </c>
      <c r="M231" s="243">
        <f ca="1">+IFERROR(INDEX('Hoja de Trabajo para listado'!$A$155:$Z$1048576,MATCH($A231,'Hoja de Trabajo para listado'!$A$155:$A$1048576,0),MATCH((CUADRO!M$4&amp;$E231),'Hoja de Trabajo para listado'!$A$151:$Z$151,0)),0)+IFERROR(INDEX('Hoja de Trabajo para listado'!$AB$155:$BA$1048576,MATCH($A231,'Hoja de Trabajo para listado'!$AB$155:$AB$1048576,0),MATCH((CUADRO!M$4&amp;$E231),'Hoja de Trabajo para listado'!$AB$151:$BA$151,0)),0)+IFERROR(INDEX('Hoja de Trabajo para listado'!$BC$155:$CB$1048576,MATCH($A231,'Hoja de Trabajo para listado'!$BC$155:$BC$1048576,0),MATCH((CUADRO!M$4&amp;$E231),'Hoja de Trabajo para listado'!$BC$151:$CB$151,0)),0)+IFERROR(INDEX('Hoja de Trabajo para listado'!$DE$153:$DG$274,MATCH($A231,'Hoja de Trabajo para listado'!$DE$153:$DE$1048576,0),MATCH((CUADRO!M$4&amp;$E231),'Hoja de Trabajo para listado'!$DE$151:$DG$151,0)),0)+IFERROR(INDEX('Hoja de Trabajo para listado'!$CD$155:$DC$1048576,MATCH($A231,'Hoja de Trabajo para listado'!$CD$155:$CD$1048576,0),MATCH((CUADRO!M$4&amp;$E231),'Hoja de Trabajo para listado'!$CD$151:$DC$151,0)),0)</f>
        <v>0</v>
      </c>
      <c r="N231" s="243">
        <f ca="1">+IFERROR(INDEX('Hoja de Trabajo para listado'!$A$155:$Z$1048576,MATCH($A231,'Hoja de Trabajo para listado'!$A$155:$A$1048576,0),MATCH((CUADRO!N$4&amp;$E231),'Hoja de Trabajo para listado'!$A$151:$Z$151,0)),0)+IFERROR(INDEX('Hoja de Trabajo para listado'!$AB$155:$BA$1048576,MATCH($A231,'Hoja de Trabajo para listado'!$AB$155:$AB$1048576,0),MATCH((CUADRO!N$4&amp;$E231),'Hoja de Trabajo para listado'!$AB$151:$BA$151,0)),0)+IFERROR(INDEX('Hoja de Trabajo para listado'!$BC$155:$CB$1048576,MATCH($A231,'Hoja de Trabajo para listado'!$BC$155:$BC$1048576,0),MATCH((CUADRO!N$4&amp;$E231),'Hoja de Trabajo para listado'!$BC$151:$CB$151,0)),0)+IFERROR(INDEX('Hoja de Trabajo para listado'!$DE$153:$DG$274,MATCH($A231,'Hoja de Trabajo para listado'!$DE$153:$DE$1048576,0),MATCH((CUADRO!N$4&amp;$E231),'Hoja de Trabajo para listado'!$DE$151:$DG$151,0)),0)+IFERROR(INDEX('Hoja de Trabajo para listado'!$CD$155:$DC$1048576,MATCH($A231,'Hoja de Trabajo para listado'!$CD$155:$CD$1048576,0),MATCH((CUADRO!N$4&amp;$E231),'Hoja de Trabajo para listado'!$CD$151:$DC$151,0)),0)</f>
        <v>0</v>
      </c>
      <c r="O231" s="243">
        <f ca="1">+IFERROR(INDEX('Hoja de Trabajo para listado'!$A$155:$Z$1048576,MATCH($A231,'Hoja de Trabajo para listado'!$A$155:$A$1048576,0),MATCH((CUADRO!O$4&amp;$E231),'Hoja de Trabajo para listado'!$A$151:$Z$151,0)),0)+IFERROR(INDEX('Hoja de Trabajo para listado'!$AB$155:$BA$1048576,MATCH($A231,'Hoja de Trabajo para listado'!$AB$155:$AB$1048576,0),MATCH((CUADRO!O$4&amp;$E231),'Hoja de Trabajo para listado'!$AB$151:$BA$151,0)),0)+IFERROR(INDEX('Hoja de Trabajo para listado'!$BC$155:$CB$1048576,MATCH($A231,'Hoja de Trabajo para listado'!$BC$155:$BC$1048576,0),MATCH((CUADRO!O$4&amp;$E231),'Hoja de Trabajo para listado'!$BC$151:$CB$151,0)),0)+IFERROR(INDEX('Hoja de Trabajo para listado'!$DE$153:$DG$274,MATCH($A231,'Hoja de Trabajo para listado'!$DE$153:$DE$1048576,0),MATCH((CUADRO!O$4&amp;$E231),'Hoja de Trabajo para listado'!$DE$151:$DG$151,0)),0)+IFERROR(INDEX('Hoja de Trabajo para listado'!$CD$155:$DC$1048576,MATCH($A231,'Hoja de Trabajo para listado'!$CD$155:$CD$1048576,0),MATCH((CUADRO!O$4&amp;$E231),'Hoja de Trabajo para listado'!$CD$151:$DC$151,0)),0)</f>
        <v>0</v>
      </c>
      <c r="P231" s="243">
        <f ca="1">+IFERROR(INDEX('Hoja de Trabajo para listado'!$A$155:$Z$1048576,MATCH($A231,'Hoja de Trabajo para listado'!$A$155:$A$1048576,0),MATCH((CUADRO!P$4&amp;$E231),'Hoja de Trabajo para listado'!$A$151:$Z$151,0)),0)+IFERROR(INDEX('Hoja de Trabajo para listado'!$AB$155:$BA$1048576,MATCH($A231,'Hoja de Trabajo para listado'!$AB$155:$AB$1048576,0),MATCH((CUADRO!P$4&amp;$E231),'Hoja de Trabajo para listado'!$AB$151:$BA$151,0)),0)+IFERROR(INDEX('Hoja de Trabajo para listado'!$BC$155:$CB$1048576,MATCH($A231,'Hoja de Trabajo para listado'!$BC$155:$BC$1048576,0),MATCH((CUADRO!P$4&amp;$E231),'Hoja de Trabajo para listado'!$BC$151:$CB$151,0)),0)+IFERROR(INDEX('Hoja de Trabajo para listado'!$DE$153:$DG$274,MATCH($A231,'Hoja de Trabajo para listado'!$DE$153:$DE$1048576,0),MATCH((CUADRO!P$4&amp;$E231),'Hoja de Trabajo para listado'!$DE$151:$DG$151,0)),0)+IFERROR(INDEX('Hoja de Trabajo para listado'!$CD$155:$DC$1048576,MATCH($A231,'Hoja de Trabajo para listado'!$CD$155:$CD$1048576,0),MATCH((CUADRO!P$4&amp;$E231),'Hoja de Trabajo para listado'!$CD$151:$DC$151,0)),0)</f>
        <v>0</v>
      </c>
      <c r="Q231" s="243">
        <f ca="1">+IFERROR(INDEX('Hoja de Trabajo para listado'!$A$155:$Z$1048576,MATCH($A231,'Hoja de Trabajo para listado'!$A$155:$A$1048576,0),MATCH((CUADRO!Q$4&amp;$E231),'Hoja de Trabajo para listado'!$A$151:$Z$151,0)),0)+IFERROR(INDEX('Hoja de Trabajo para listado'!$AB$155:$BA$1048576,MATCH($A231,'Hoja de Trabajo para listado'!$AB$155:$AB$1048576,0),MATCH((CUADRO!Q$4&amp;$E231),'Hoja de Trabajo para listado'!$AB$151:$BA$151,0)),0)+IFERROR(INDEX('Hoja de Trabajo para listado'!$BC$155:$CB$1048576,MATCH($A231,'Hoja de Trabajo para listado'!$BC$155:$BC$1048576,0),MATCH((CUADRO!Q$4&amp;$E231),'Hoja de Trabajo para listado'!$BC$151:$CB$151,0)),0)+IFERROR(INDEX('Hoja de Trabajo para listado'!$DE$153:$DG$274,MATCH($A231,'Hoja de Trabajo para listado'!$DE$153:$DE$1048576,0),MATCH((CUADRO!Q$4&amp;$E231),'Hoja de Trabajo para listado'!$DE$151:$DG$151,0)),0)+IFERROR(INDEX('Hoja de Trabajo para listado'!$CD$155:$DC$1048576,MATCH($A231,'Hoja de Trabajo para listado'!$CD$155:$CD$1048576,0),MATCH((CUADRO!Q$4&amp;$E231),'Hoja de Trabajo para listado'!$CD$151:$DC$151,0)),0)</f>
        <v>0</v>
      </c>
      <c r="R231" s="243">
        <f t="shared" ca="1" si="9"/>
        <v>4860.8</v>
      </c>
      <c r="S231" s="243"/>
      <c r="T231" s="243">
        <f ca="1">+T232</f>
        <v>10141.900000000001</v>
      </c>
      <c r="U231" s="242">
        <f t="shared" si="10"/>
        <v>1</v>
      </c>
      <c r="V231" s="333" t="str">
        <f>+VLOOKUP(A231,bd_lista!$A$3:$E$592,5,FALSE)</f>
        <v>Instituciones Descentralizadas</v>
      </c>
      <c r="W231" s="387" t="str">
        <f>+V231</f>
        <v>Instituciones Descentralizadas</v>
      </c>
      <c r="X231" s="242">
        <f>+VLOOKUP(A231,[4]Sheet1!$A$13:$D$744,4,FALSE)</f>
        <v>86</v>
      </c>
      <c r="Y231" s="242" t="str">
        <f>+VLOOKUP(X231,bd_lista!$A$3:$C$592,3,FALSE)</f>
        <v>Ministerio de Medio Ambiente y Agua</v>
      </c>
      <c r="Z231" s="294">
        <f>+X231</f>
        <v>86</v>
      </c>
      <c r="AA231" s="295" t="str">
        <f>+Y231</f>
        <v>Ministerio de Medio Ambiente y Agua</v>
      </c>
    </row>
    <row r="232" spans="1:27" customFormat="1" ht="15" customHeight="1">
      <c r="A232" s="32">
        <v>311</v>
      </c>
      <c r="B232" s="393"/>
      <c r="C232" s="333" t="str">
        <f>+VLOOKUP(A232,bd_lista!$A$3:$C$592,3,FALSE)</f>
        <v>Autoridad de Fisc y Ctrol Soc de Agua Potable Saneam.Básico</v>
      </c>
      <c r="D232" s="390"/>
      <c r="E232" s="333" t="s">
        <v>1305</v>
      </c>
      <c r="F232" s="245">
        <f ca="1">+IFERROR(INDEX('Hoja de Trabajo para listado'!$A$155:$Z$1048576,MATCH($A232,'Hoja de Trabajo para listado'!$A$155:$A$1048576,0),MATCH((CUADRO!F$4&amp;$E232),'Hoja de Trabajo para listado'!$A$151:$Z$151,0)),0)+IFERROR(INDEX('Hoja de Trabajo para listado'!$AB$155:$BA$1048576,MATCH($A232,'Hoja de Trabajo para listado'!$AB$155:$AB$1048576,0),MATCH((CUADRO!F$4&amp;$E232),'Hoja de Trabajo para listado'!$AB$151:$BA$151,0)),0)+IFERROR(INDEX('Hoja de Trabajo para listado'!$BC$155:$CB$1048576,MATCH($A232,'Hoja de Trabajo para listado'!$BC$155:$BC$1048576,0),MATCH((CUADRO!F$4&amp;$E232),'Hoja de Trabajo para listado'!$BC$151:$CB$151,0)),0)+IFERROR(INDEX('Hoja de Trabajo para listado'!$DE$153:$DG$274,MATCH($A232,'Hoja de Trabajo para listado'!$DE$153:$DE$1048576,0),MATCH((CUADRO!F$4&amp;$E232),'Hoja de Trabajo para listado'!$DE$151:$DG$151,0)),0)+IFERROR(INDEX('Hoja de Trabajo para listado'!$CD$155:$DC$1048576,MATCH($A232,'Hoja de Trabajo para listado'!$CD$155:$CD$1048576,0),MATCH((CUADRO!F$4&amp;$E232),'Hoja de Trabajo para listado'!$CD$151:$DC$151,0)),0)</f>
        <v>0</v>
      </c>
      <c r="G232" s="245">
        <f ca="1">+IFERROR(INDEX('Hoja de Trabajo para listado'!$A$155:$Z$1048576,MATCH($A232,'Hoja de Trabajo para listado'!$A$155:$A$1048576,0),MATCH((CUADRO!G$4&amp;$E232),'Hoja de Trabajo para listado'!$A$151:$Z$151,0)),0)+IFERROR(INDEX('Hoja de Trabajo para listado'!$AB$155:$BA$1048576,MATCH($A232,'Hoja de Trabajo para listado'!$AB$155:$AB$1048576,0),MATCH((CUADRO!G$4&amp;$E232),'Hoja de Trabajo para listado'!$AB$151:$BA$151,0)),0)+IFERROR(INDEX('Hoja de Trabajo para listado'!$BC$155:$CB$1048576,MATCH($A232,'Hoja de Trabajo para listado'!$BC$155:$BC$1048576,0),MATCH((CUADRO!G$4&amp;$E232),'Hoja de Trabajo para listado'!$BC$151:$CB$151,0)),0)+IFERROR(INDEX('Hoja de Trabajo para listado'!$DE$153:$DG$274,MATCH($A232,'Hoja de Trabajo para listado'!$DE$153:$DE$1048576,0),MATCH((CUADRO!G$4&amp;$E232),'Hoja de Trabajo para listado'!$DE$151:$DG$151,0)),0)+IFERROR(INDEX('Hoja de Trabajo para listado'!$CD$155:$DC$1048576,MATCH($A232,'Hoja de Trabajo para listado'!$CD$155:$CD$1048576,0),MATCH((CUADRO!G$4&amp;$E232),'Hoja de Trabajo para listado'!$CD$151:$DC$151,0)),0)</f>
        <v>0</v>
      </c>
      <c r="H232" s="245">
        <f ca="1">+IFERROR(INDEX('Hoja de Trabajo para listado'!$A$155:$Z$1048576,MATCH($A232,'Hoja de Trabajo para listado'!$A$155:$A$1048576,0),MATCH((CUADRO!H$4&amp;$E232),'Hoja de Trabajo para listado'!$A$151:$Z$151,0)),0)+IFERROR(INDEX('Hoja de Trabajo para listado'!$AB$155:$BA$1048576,MATCH($A232,'Hoja de Trabajo para listado'!$AB$155:$AB$1048576,0),MATCH((CUADRO!H$4&amp;$E232),'Hoja de Trabajo para listado'!$AB$151:$BA$151,0)),0)+IFERROR(INDEX('Hoja de Trabajo para listado'!$BC$155:$CB$1048576,MATCH($A232,'Hoja de Trabajo para listado'!$BC$155:$BC$1048576,0),MATCH((CUADRO!H$4&amp;$E232),'Hoja de Trabajo para listado'!$BC$151:$CB$151,0)),0)+IFERROR(INDEX('Hoja de Trabajo para listado'!$DE$153:$DG$274,MATCH($A232,'Hoja de Trabajo para listado'!$DE$153:$DE$1048576,0),MATCH((CUADRO!H$4&amp;$E232),'Hoja de Trabajo para listado'!$DE$151:$DG$151,0)),0)+IFERROR(INDEX('Hoja de Trabajo para listado'!$CD$155:$DC$1048576,MATCH($A232,'Hoja de Trabajo para listado'!$CD$155:$CD$1048576,0),MATCH((CUADRO!H$4&amp;$E232),'Hoja de Trabajo para listado'!$CD$151:$DC$151,0)),0)</f>
        <v>0</v>
      </c>
      <c r="I232" s="245">
        <f ca="1">+IFERROR(INDEX('Hoja de Trabajo para listado'!$A$155:$Z$1048576,MATCH($A232,'Hoja de Trabajo para listado'!$A$155:$A$1048576,0),MATCH((CUADRO!I$4&amp;$E232),'Hoja de Trabajo para listado'!$A$151:$Z$151,0)),0)+IFERROR(INDEX('Hoja de Trabajo para listado'!$AB$155:$BA$1048576,MATCH($A232,'Hoja de Trabajo para listado'!$AB$155:$AB$1048576,0),MATCH((CUADRO!I$4&amp;$E232),'Hoja de Trabajo para listado'!$AB$151:$BA$151,0)),0)+IFERROR(INDEX('Hoja de Trabajo para listado'!$BC$155:$CB$1048576,MATCH($A232,'Hoja de Trabajo para listado'!$BC$155:$BC$1048576,0),MATCH((CUADRO!I$4&amp;$E232),'Hoja de Trabajo para listado'!$BC$151:$CB$151,0)),0)+IFERROR(INDEX('Hoja de Trabajo para listado'!$DE$153:$DG$274,MATCH($A232,'Hoja de Trabajo para listado'!$DE$153:$DE$1048576,0),MATCH((CUADRO!I$4&amp;$E232),'Hoja de Trabajo para listado'!$DE$151:$DG$151,0)),0)+IFERROR(INDEX('Hoja de Trabajo para listado'!$CD$155:$DC$1048576,MATCH($A232,'Hoja de Trabajo para listado'!$CD$155:$CD$1048576,0),MATCH((CUADRO!I$4&amp;$E232),'Hoja de Trabajo para listado'!$CD$151:$DC$151,0)),0)</f>
        <v>4860.8</v>
      </c>
      <c r="J232" s="245">
        <f ca="1">+IFERROR(INDEX('Hoja de Trabajo para listado'!$A$155:$Z$1048576,MATCH($A232,'Hoja de Trabajo para listado'!$A$155:$A$1048576,0),MATCH((CUADRO!J$4&amp;$E232),'Hoja de Trabajo para listado'!$A$151:$Z$151,0)),0)+IFERROR(INDEX('Hoja de Trabajo para listado'!$AB$155:$BA$1048576,MATCH($A232,'Hoja de Trabajo para listado'!$AB$155:$AB$1048576,0),MATCH((CUADRO!J$4&amp;$E232),'Hoja de Trabajo para listado'!$AB$151:$BA$151,0)),0)+IFERROR(INDEX('Hoja de Trabajo para listado'!$BC$155:$CB$1048576,MATCH($A232,'Hoja de Trabajo para listado'!$BC$155:$BC$1048576,0),MATCH((CUADRO!J$4&amp;$E232),'Hoja de Trabajo para listado'!$BC$151:$CB$151,0)),0)+IFERROR(INDEX('Hoja de Trabajo para listado'!$DE$153:$DG$274,MATCH($A232,'Hoja de Trabajo para listado'!$DE$153:$DE$1048576,0),MATCH((CUADRO!J$4&amp;$E232),'Hoja de Trabajo para listado'!$DE$151:$DG$151,0)),0)+IFERROR(INDEX('Hoja de Trabajo para listado'!$CD$155:$DC$1048576,MATCH($A232,'Hoja de Trabajo para listado'!$CD$155:$CD$1048576,0),MATCH((CUADRO!J$4&amp;$E232),'Hoja de Trabajo para listado'!$CD$151:$DC$151,0)),0)</f>
        <v>420.3</v>
      </c>
      <c r="K232" s="245">
        <f ca="1">+IFERROR(INDEX('Hoja de Trabajo para listado'!$A$155:$Z$1048576,MATCH($A232,'Hoja de Trabajo para listado'!$A$155:$A$1048576,0),MATCH((CUADRO!K$4&amp;$E232),'Hoja de Trabajo para listado'!$A$151:$Z$151,0)),0)+IFERROR(INDEX('Hoja de Trabajo para listado'!$AB$155:$BA$1048576,MATCH($A232,'Hoja de Trabajo para listado'!$AB$155:$AB$1048576,0),MATCH((CUADRO!K$4&amp;$E232),'Hoja de Trabajo para listado'!$AB$151:$BA$151,0)),0)+IFERROR(INDEX('Hoja de Trabajo para listado'!$BC$155:$CB$1048576,MATCH($A232,'Hoja de Trabajo para listado'!$BC$155:$BC$1048576,0),MATCH((CUADRO!K$4&amp;$E232),'Hoja de Trabajo para listado'!$BC$151:$CB$151,0)),0)+IFERROR(INDEX('Hoja de Trabajo para listado'!$DE$153:$DG$274,MATCH($A232,'Hoja de Trabajo para listado'!$DE$153:$DE$1048576,0),MATCH((CUADRO!K$4&amp;$E232),'Hoja de Trabajo para listado'!$DE$151:$DG$151,0)),0)+IFERROR(INDEX('Hoja de Trabajo para listado'!$CD$155:$DC$1048576,MATCH($A232,'Hoja de Trabajo para listado'!$CD$155:$CD$1048576,0),MATCH((CUADRO!K$4&amp;$E232),'Hoja de Trabajo para listado'!$CD$151:$DC$151,0)),0)</f>
        <v>0</v>
      </c>
      <c r="L232" s="245">
        <f ca="1">+IFERROR(INDEX('Hoja de Trabajo para listado'!$A$155:$Z$1048576,MATCH($A232,'Hoja de Trabajo para listado'!$A$155:$A$1048576,0),MATCH((CUADRO!L$4&amp;$E232),'Hoja de Trabajo para listado'!$A$151:$Z$151,0)),0)+IFERROR(INDEX('Hoja de Trabajo para listado'!$AB$155:$BA$1048576,MATCH($A232,'Hoja de Trabajo para listado'!$AB$155:$AB$1048576,0),MATCH((CUADRO!L$4&amp;$E232),'Hoja de Trabajo para listado'!$AB$151:$BA$151,0)),0)+IFERROR(INDEX('Hoja de Trabajo para listado'!$BC$155:$CB$1048576,MATCH($A232,'Hoja de Trabajo para listado'!$BC$155:$BC$1048576,0),MATCH((CUADRO!L$4&amp;$E232),'Hoja de Trabajo para listado'!$BC$151:$CB$151,0)),0)+IFERROR(INDEX('Hoja de Trabajo para listado'!$DE$153:$DG$274,MATCH($A232,'Hoja de Trabajo para listado'!$DE$153:$DE$1048576,0),MATCH((CUADRO!L$4&amp;$E232),'Hoja de Trabajo para listado'!$DE$151:$DG$151,0)),0)+IFERROR(INDEX('Hoja de Trabajo para listado'!$CD$155:$DC$1048576,MATCH($A232,'Hoja de Trabajo para listado'!$CD$155:$CD$1048576,0),MATCH((CUADRO!L$4&amp;$E232),'Hoja de Trabajo para listado'!$CD$151:$DC$151,0)),0)</f>
        <v>0</v>
      </c>
      <c r="M232" s="245">
        <f ca="1">+IFERROR(INDEX('Hoja de Trabajo para listado'!$A$155:$Z$1048576,MATCH($A232,'Hoja de Trabajo para listado'!$A$155:$A$1048576,0),MATCH((CUADRO!M$4&amp;$E232),'Hoja de Trabajo para listado'!$A$151:$Z$151,0)),0)+IFERROR(INDEX('Hoja de Trabajo para listado'!$AB$155:$BA$1048576,MATCH($A232,'Hoja de Trabajo para listado'!$AB$155:$AB$1048576,0),MATCH((CUADRO!M$4&amp;$E232),'Hoja de Trabajo para listado'!$AB$151:$BA$151,0)),0)+IFERROR(INDEX('Hoja de Trabajo para listado'!$BC$155:$CB$1048576,MATCH($A232,'Hoja de Trabajo para listado'!$BC$155:$BC$1048576,0),MATCH((CUADRO!M$4&amp;$E232),'Hoja de Trabajo para listado'!$BC$151:$CB$151,0)),0)+IFERROR(INDEX('Hoja de Trabajo para listado'!$DE$153:$DG$274,MATCH($A232,'Hoja de Trabajo para listado'!$DE$153:$DE$1048576,0),MATCH((CUADRO!M$4&amp;$E232),'Hoja de Trabajo para listado'!$DE$151:$DG$151,0)),0)+IFERROR(INDEX('Hoja de Trabajo para listado'!$CD$155:$DC$1048576,MATCH($A232,'Hoja de Trabajo para listado'!$CD$155:$CD$1048576,0),MATCH((CUADRO!M$4&amp;$E232),'Hoja de Trabajo para listado'!$CD$151:$DC$151,0)),0)</f>
        <v>0</v>
      </c>
      <c r="N232" s="245">
        <f ca="1">+IFERROR(INDEX('Hoja de Trabajo para listado'!$A$155:$Z$1048576,MATCH($A232,'Hoja de Trabajo para listado'!$A$155:$A$1048576,0),MATCH((CUADRO!N$4&amp;$E232),'Hoja de Trabajo para listado'!$A$151:$Z$151,0)),0)+IFERROR(INDEX('Hoja de Trabajo para listado'!$AB$155:$BA$1048576,MATCH($A232,'Hoja de Trabajo para listado'!$AB$155:$AB$1048576,0),MATCH((CUADRO!N$4&amp;$E232),'Hoja de Trabajo para listado'!$AB$151:$BA$151,0)),0)+IFERROR(INDEX('Hoja de Trabajo para listado'!$BC$155:$CB$1048576,MATCH($A232,'Hoja de Trabajo para listado'!$BC$155:$BC$1048576,0),MATCH((CUADRO!N$4&amp;$E232),'Hoja de Trabajo para listado'!$BC$151:$CB$151,0)),0)+IFERROR(INDEX('Hoja de Trabajo para listado'!$DE$153:$DG$274,MATCH($A232,'Hoja de Trabajo para listado'!$DE$153:$DE$1048576,0),MATCH((CUADRO!N$4&amp;$E232),'Hoja de Trabajo para listado'!$DE$151:$DG$151,0)),0)+IFERROR(INDEX('Hoja de Trabajo para listado'!$CD$155:$DC$1048576,MATCH($A232,'Hoja de Trabajo para listado'!$CD$155:$CD$1048576,0),MATCH((CUADRO!N$4&amp;$E232),'Hoja de Trabajo para listado'!$CD$151:$DC$151,0)),0)</f>
        <v>0</v>
      </c>
      <c r="O232" s="245">
        <f ca="1">+IFERROR(INDEX('Hoja de Trabajo para listado'!$A$155:$Z$1048576,MATCH($A232,'Hoja de Trabajo para listado'!$A$155:$A$1048576,0),MATCH((CUADRO!O$4&amp;$E232),'Hoja de Trabajo para listado'!$A$151:$Z$151,0)),0)+IFERROR(INDEX('Hoja de Trabajo para listado'!$AB$155:$BA$1048576,MATCH($A232,'Hoja de Trabajo para listado'!$AB$155:$AB$1048576,0),MATCH((CUADRO!O$4&amp;$E232),'Hoja de Trabajo para listado'!$AB$151:$BA$151,0)),0)+IFERROR(INDEX('Hoja de Trabajo para listado'!$BC$155:$CB$1048576,MATCH($A232,'Hoja de Trabajo para listado'!$BC$155:$BC$1048576,0),MATCH((CUADRO!O$4&amp;$E232),'Hoja de Trabajo para listado'!$BC$151:$CB$151,0)),0)+IFERROR(INDEX('Hoja de Trabajo para listado'!$DE$153:$DG$274,MATCH($A232,'Hoja de Trabajo para listado'!$DE$153:$DE$1048576,0),MATCH((CUADRO!O$4&amp;$E232),'Hoja de Trabajo para listado'!$DE$151:$DG$151,0)),0)+IFERROR(INDEX('Hoja de Trabajo para listado'!$CD$155:$DC$1048576,MATCH($A232,'Hoja de Trabajo para listado'!$CD$155:$CD$1048576,0),MATCH((CUADRO!O$4&amp;$E232),'Hoja de Trabajo para listado'!$CD$151:$DC$151,0)),0)</f>
        <v>0</v>
      </c>
      <c r="P232" s="245">
        <f ca="1">+IFERROR(INDEX('Hoja de Trabajo para listado'!$A$155:$Z$1048576,MATCH($A232,'Hoja de Trabajo para listado'!$A$155:$A$1048576,0),MATCH((CUADRO!P$4&amp;$E232),'Hoja de Trabajo para listado'!$A$151:$Z$151,0)),0)+IFERROR(INDEX('Hoja de Trabajo para listado'!$AB$155:$BA$1048576,MATCH($A232,'Hoja de Trabajo para listado'!$AB$155:$AB$1048576,0),MATCH((CUADRO!P$4&amp;$E232),'Hoja de Trabajo para listado'!$AB$151:$BA$151,0)),0)+IFERROR(INDEX('Hoja de Trabajo para listado'!$BC$155:$CB$1048576,MATCH($A232,'Hoja de Trabajo para listado'!$BC$155:$BC$1048576,0),MATCH((CUADRO!P$4&amp;$E232),'Hoja de Trabajo para listado'!$BC$151:$CB$151,0)),0)+IFERROR(INDEX('Hoja de Trabajo para listado'!$DE$153:$DG$274,MATCH($A232,'Hoja de Trabajo para listado'!$DE$153:$DE$1048576,0),MATCH((CUADRO!P$4&amp;$E232),'Hoja de Trabajo para listado'!$DE$151:$DG$151,0)),0)+IFERROR(INDEX('Hoja de Trabajo para listado'!$CD$155:$DC$1048576,MATCH($A232,'Hoja de Trabajo para listado'!$CD$155:$CD$1048576,0),MATCH((CUADRO!P$4&amp;$E232),'Hoja de Trabajo para listado'!$CD$151:$DC$151,0)),0)</f>
        <v>0</v>
      </c>
      <c r="Q232" s="245">
        <f ca="1">+IFERROR(INDEX('Hoja de Trabajo para listado'!$A$155:$Z$1048576,MATCH($A232,'Hoja de Trabajo para listado'!$A$155:$A$1048576,0),MATCH((CUADRO!Q$4&amp;$E232),'Hoja de Trabajo para listado'!$A$151:$Z$151,0)),0)+IFERROR(INDEX('Hoja de Trabajo para listado'!$AB$155:$BA$1048576,MATCH($A232,'Hoja de Trabajo para listado'!$AB$155:$AB$1048576,0),MATCH((CUADRO!Q$4&amp;$E232),'Hoja de Trabajo para listado'!$AB$151:$BA$151,0)),0)+IFERROR(INDEX('Hoja de Trabajo para listado'!$BC$155:$CB$1048576,MATCH($A232,'Hoja de Trabajo para listado'!$BC$155:$BC$1048576,0),MATCH((CUADRO!Q$4&amp;$E232),'Hoja de Trabajo para listado'!$BC$151:$CB$151,0)),0)+IFERROR(INDEX('Hoja de Trabajo para listado'!$DE$153:$DG$274,MATCH($A232,'Hoja de Trabajo para listado'!$DE$153:$DE$1048576,0),MATCH((CUADRO!Q$4&amp;$E232),'Hoja de Trabajo para listado'!$DE$151:$DG$151,0)),0)+IFERROR(INDEX('Hoja de Trabajo para listado'!$CD$155:$DC$1048576,MATCH($A232,'Hoja de Trabajo para listado'!$CD$155:$CD$1048576,0),MATCH((CUADRO!Q$4&amp;$E232),'Hoja de Trabajo para listado'!$CD$151:$DC$151,0)),0)</f>
        <v>0</v>
      </c>
      <c r="R232" s="245">
        <f t="shared" ca="1" si="9"/>
        <v>5281.1</v>
      </c>
      <c r="S232" s="245">
        <f ca="1">+R231+R232</f>
        <v>10141.900000000001</v>
      </c>
      <c r="T232" s="245">
        <f ca="1">+S232</f>
        <v>10141.900000000001</v>
      </c>
      <c r="U232" s="244">
        <f t="shared" si="10"/>
        <v>2</v>
      </c>
      <c r="V232" s="333" t="str">
        <f>+VLOOKUP(A232,bd_lista!$A$3:$E$592,5,FALSE)</f>
        <v>Instituciones Descentralizadas</v>
      </c>
      <c r="W232" s="388"/>
      <c r="X232" s="242">
        <f>+VLOOKUP(A232,[4]Sheet1!$A$13:$D$744,4,FALSE)</f>
        <v>86</v>
      </c>
      <c r="Y232" s="242" t="str">
        <f>+VLOOKUP(X232,bd_lista!$A$3:$C$592,3,FALSE)</f>
        <v>Ministerio de Medio Ambiente y Agua</v>
      </c>
      <c r="Z232" s="292"/>
      <c r="AA232" s="293"/>
    </row>
    <row r="233" spans="1:27" ht="16.5" customHeight="1">
      <c r="A233" s="32">
        <v>312</v>
      </c>
      <c r="B233" s="392">
        <f>+A233</f>
        <v>312</v>
      </c>
      <c r="C233" s="247" t="str">
        <f>+VLOOKUP(A233,bd_lista!$A$3:$C$592,3,FALSE)</f>
        <v>Autoridad de Fiscalizac. y Control Soc de Bosques y Tierras</v>
      </c>
      <c r="D233" s="389" t="str">
        <f>+C233</f>
        <v>Autoridad de Fiscalizac. y Control Soc de Bosques y Tierras</v>
      </c>
      <c r="E233" s="247" t="s">
        <v>1304</v>
      </c>
      <c r="F233" s="243">
        <f ca="1">+IFERROR(INDEX('Hoja de Trabajo para listado'!$A$155:$Z$1048576,MATCH($A233,'Hoja de Trabajo para listado'!$A$155:$A$1048576,0),MATCH((CUADRO!F$4&amp;$E233),'Hoja de Trabajo para listado'!$A$151:$Z$151,0)),0)+IFERROR(INDEX('Hoja de Trabajo para listado'!$AB$155:$BA$1048576,MATCH($A233,'Hoja de Trabajo para listado'!$AB$155:$AB$1048576,0),MATCH((CUADRO!F$4&amp;$E233),'Hoja de Trabajo para listado'!$AB$151:$BA$151,0)),0)+IFERROR(INDEX('Hoja de Trabajo para listado'!$BC$155:$CB$1048576,MATCH($A233,'Hoja de Trabajo para listado'!$BC$155:$BC$1048576,0),MATCH((CUADRO!F$4&amp;$E233),'Hoja de Trabajo para listado'!$BC$151:$CB$151,0)),0)+IFERROR(INDEX('Hoja de Trabajo para listado'!$DE$153:$DG$274,MATCH($A233,'Hoja de Trabajo para listado'!$DE$153:$DE$1048576,0),MATCH((CUADRO!F$4&amp;$E233),'Hoja de Trabajo para listado'!$DE$151:$DG$151,0)),0)+IFERROR(INDEX('Hoja de Trabajo para listado'!$CD$155:$DC$1048576,MATCH($A233,'Hoja de Trabajo para listado'!$CD$155:$CD$1048576,0),MATCH((CUADRO!F$4&amp;$E233),'Hoja de Trabajo para listado'!$CD$151:$DC$151,0)),0)</f>
        <v>0</v>
      </c>
      <c r="G233" s="243">
        <f ca="1">+IFERROR(INDEX('Hoja de Trabajo para listado'!$A$155:$Z$1048576,MATCH($A233,'Hoja de Trabajo para listado'!$A$155:$A$1048576,0),MATCH((CUADRO!G$4&amp;$E233),'Hoja de Trabajo para listado'!$A$151:$Z$151,0)),0)+IFERROR(INDEX('Hoja de Trabajo para listado'!$AB$155:$BA$1048576,MATCH($A233,'Hoja de Trabajo para listado'!$AB$155:$AB$1048576,0),MATCH((CUADRO!G$4&amp;$E233),'Hoja de Trabajo para listado'!$AB$151:$BA$151,0)),0)+IFERROR(INDEX('Hoja de Trabajo para listado'!$BC$155:$CB$1048576,MATCH($A233,'Hoja de Trabajo para listado'!$BC$155:$BC$1048576,0),MATCH((CUADRO!G$4&amp;$E233),'Hoja de Trabajo para listado'!$BC$151:$CB$151,0)),0)+IFERROR(INDEX('Hoja de Trabajo para listado'!$DE$153:$DG$274,MATCH($A233,'Hoja de Trabajo para listado'!$DE$153:$DE$1048576,0),MATCH((CUADRO!G$4&amp;$E233),'Hoja de Trabajo para listado'!$DE$151:$DG$151,0)),0)+IFERROR(INDEX('Hoja de Trabajo para listado'!$CD$155:$DC$1048576,MATCH($A233,'Hoja de Trabajo para listado'!$CD$155:$CD$1048576,0),MATCH((CUADRO!G$4&amp;$E233),'Hoja de Trabajo para listado'!$CD$151:$DC$151,0)),0)</f>
        <v>0</v>
      </c>
      <c r="H233" s="243">
        <f ca="1">+IFERROR(INDEX('Hoja de Trabajo para listado'!$A$155:$Z$1048576,MATCH($A233,'Hoja de Trabajo para listado'!$A$155:$A$1048576,0),MATCH((CUADRO!H$4&amp;$E233),'Hoja de Trabajo para listado'!$A$151:$Z$151,0)),0)+IFERROR(INDEX('Hoja de Trabajo para listado'!$AB$155:$BA$1048576,MATCH($A233,'Hoja de Trabajo para listado'!$AB$155:$AB$1048576,0),MATCH((CUADRO!H$4&amp;$E233),'Hoja de Trabajo para listado'!$AB$151:$BA$151,0)),0)+IFERROR(INDEX('Hoja de Trabajo para listado'!$BC$155:$CB$1048576,MATCH($A233,'Hoja de Trabajo para listado'!$BC$155:$BC$1048576,0),MATCH((CUADRO!H$4&amp;$E233),'Hoja de Trabajo para listado'!$BC$151:$CB$151,0)),0)+IFERROR(INDEX('Hoja de Trabajo para listado'!$DE$153:$DG$274,MATCH($A233,'Hoja de Trabajo para listado'!$DE$153:$DE$1048576,0),MATCH((CUADRO!H$4&amp;$E233),'Hoja de Trabajo para listado'!$DE$151:$DG$151,0)),0)+IFERROR(INDEX('Hoja de Trabajo para listado'!$CD$155:$DC$1048576,MATCH($A233,'Hoja de Trabajo para listado'!$CD$155:$CD$1048576,0),MATCH((CUADRO!H$4&amp;$E233),'Hoja de Trabajo para listado'!$CD$151:$DC$151,0)),0)</f>
        <v>0</v>
      </c>
      <c r="I233" s="243">
        <f ca="1">+IFERROR(INDEX('Hoja de Trabajo para listado'!$A$155:$Z$1048576,MATCH($A233,'Hoja de Trabajo para listado'!$A$155:$A$1048576,0),MATCH((CUADRO!I$4&amp;$E233),'Hoja de Trabajo para listado'!$A$151:$Z$151,0)),0)+IFERROR(INDEX('Hoja de Trabajo para listado'!$AB$155:$BA$1048576,MATCH($A233,'Hoja de Trabajo para listado'!$AB$155:$AB$1048576,0),MATCH((CUADRO!I$4&amp;$E233),'Hoja de Trabajo para listado'!$AB$151:$BA$151,0)),0)+IFERROR(INDEX('Hoja de Trabajo para listado'!$BC$155:$CB$1048576,MATCH($A233,'Hoja de Trabajo para listado'!$BC$155:$BC$1048576,0),MATCH((CUADRO!I$4&amp;$E233),'Hoja de Trabajo para listado'!$BC$151:$CB$151,0)),0)+IFERROR(INDEX('Hoja de Trabajo para listado'!$DE$153:$DG$274,MATCH($A233,'Hoja de Trabajo para listado'!$DE$153:$DE$1048576,0),MATCH((CUADRO!I$4&amp;$E233),'Hoja de Trabajo para listado'!$DE$151:$DG$151,0)),0)+IFERROR(INDEX('Hoja de Trabajo para listado'!$CD$155:$DC$1048576,MATCH($A233,'Hoja de Trabajo para listado'!$CD$155:$CD$1048576,0),MATCH((CUADRO!I$4&amp;$E233),'Hoja de Trabajo para listado'!$CD$151:$DC$151,0)),0)</f>
        <v>0</v>
      </c>
      <c r="J233" s="243">
        <f ca="1">+IFERROR(INDEX('Hoja de Trabajo para listado'!$A$155:$Z$1048576,MATCH($A233,'Hoja de Trabajo para listado'!$A$155:$A$1048576,0),MATCH((CUADRO!J$4&amp;$E233),'Hoja de Trabajo para listado'!$A$151:$Z$151,0)),0)+IFERROR(INDEX('Hoja de Trabajo para listado'!$AB$155:$BA$1048576,MATCH($A233,'Hoja de Trabajo para listado'!$AB$155:$AB$1048576,0),MATCH((CUADRO!J$4&amp;$E233),'Hoja de Trabajo para listado'!$AB$151:$BA$151,0)),0)+IFERROR(INDEX('Hoja de Trabajo para listado'!$BC$155:$CB$1048576,MATCH($A233,'Hoja de Trabajo para listado'!$BC$155:$BC$1048576,0),MATCH((CUADRO!J$4&amp;$E233),'Hoja de Trabajo para listado'!$BC$151:$CB$151,0)),0)+IFERROR(INDEX('Hoja de Trabajo para listado'!$DE$153:$DG$274,MATCH($A233,'Hoja de Trabajo para listado'!$DE$153:$DE$1048576,0),MATCH((CUADRO!J$4&amp;$E233),'Hoja de Trabajo para listado'!$DE$151:$DG$151,0)),0)+IFERROR(INDEX('Hoja de Trabajo para listado'!$CD$155:$DC$1048576,MATCH($A233,'Hoja de Trabajo para listado'!$CD$155:$CD$1048576,0),MATCH((CUADRO!J$4&amp;$E233),'Hoja de Trabajo para listado'!$CD$151:$DC$151,0)),0)</f>
        <v>0</v>
      </c>
      <c r="K233" s="243">
        <f ca="1">+IFERROR(INDEX('Hoja de Trabajo para listado'!$A$155:$Z$1048576,MATCH($A233,'Hoja de Trabajo para listado'!$A$155:$A$1048576,0),MATCH((CUADRO!K$4&amp;$E233),'Hoja de Trabajo para listado'!$A$151:$Z$151,0)),0)+IFERROR(INDEX('Hoja de Trabajo para listado'!$AB$155:$BA$1048576,MATCH($A233,'Hoja de Trabajo para listado'!$AB$155:$AB$1048576,0),MATCH((CUADRO!K$4&amp;$E233),'Hoja de Trabajo para listado'!$AB$151:$BA$151,0)),0)+IFERROR(INDEX('Hoja de Trabajo para listado'!$BC$155:$CB$1048576,MATCH($A233,'Hoja de Trabajo para listado'!$BC$155:$BC$1048576,0),MATCH((CUADRO!K$4&amp;$E233),'Hoja de Trabajo para listado'!$BC$151:$CB$151,0)),0)+IFERROR(INDEX('Hoja de Trabajo para listado'!$DE$153:$DG$274,MATCH($A233,'Hoja de Trabajo para listado'!$DE$153:$DE$1048576,0),MATCH((CUADRO!K$4&amp;$E233),'Hoja de Trabajo para listado'!$DE$151:$DG$151,0)),0)+IFERROR(INDEX('Hoja de Trabajo para listado'!$CD$155:$DC$1048576,MATCH($A233,'Hoja de Trabajo para listado'!$CD$155:$CD$1048576,0),MATCH((CUADRO!K$4&amp;$E233),'Hoja de Trabajo para listado'!$CD$151:$DC$151,0)),0)</f>
        <v>0</v>
      </c>
      <c r="L233" s="243">
        <f ca="1">+IFERROR(INDEX('Hoja de Trabajo para listado'!$A$155:$Z$1048576,MATCH($A233,'Hoja de Trabajo para listado'!$A$155:$A$1048576,0),MATCH((CUADRO!L$4&amp;$E233),'Hoja de Trabajo para listado'!$A$151:$Z$151,0)),0)+IFERROR(INDEX('Hoja de Trabajo para listado'!$AB$155:$BA$1048576,MATCH($A233,'Hoja de Trabajo para listado'!$AB$155:$AB$1048576,0),MATCH((CUADRO!L$4&amp;$E233),'Hoja de Trabajo para listado'!$AB$151:$BA$151,0)),0)+IFERROR(INDEX('Hoja de Trabajo para listado'!$BC$155:$CB$1048576,MATCH($A233,'Hoja de Trabajo para listado'!$BC$155:$BC$1048576,0),MATCH((CUADRO!L$4&amp;$E233),'Hoja de Trabajo para listado'!$BC$151:$CB$151,0)),0)+IFERROR(INDEX('Hoja de Trabajo para listado'!$DE$153:$DG$274,MATCH($A233,'Hoja de Trabajo para listado'!$DE$153:$DE$1048576,0),MATCH((CUADRO!L$4&amp;$E233),'Hoja de Trabajo para listado'!$DE$151:$DG$151,0)),0)+IFERROR(INDEX('Hoja de Trabajo para listado'!$CD$155:$DC$1048576,MATCH($A233,'Hoja de Trabajo para listado'!$CD$155:$CD$1048576,0),MATCH((CUADRO!L$4&amp;$E233),'Hoja de Trabajo para listado'!$CD$151:$DC$151,0)),0)</f>
        <v>0</v>
      </c>
      <c r="M233" s="243">
        <f ca="1">+IFERROR(INDEX('Hoja de Trabajo para listado'!$A$155:$Z$1048576,MATCH($A233,'Hoja de Trabajo para listado'!$A$155:$A$1048576,0),MATCH((CUADRO!M$4&amp;$E233),'Hoja de Trabajo para listado'!$A$151:$Z$151,0)),0)+IFERROR(INDEX('Hoja de Trabajo para listado'!$AB$155:$BA$1048576,MATCH($A233,'Hoja de Trabajo para listado'!$AB$155:$AB$1048576,0),MATCH((CUADRO!M$4&amp;$E233),'Hoja de Trabajo para listado'!$AB$151:$BA$151,0)),0)+IFERROR(INDEX('Hoja de Trabajo para listado'!$BC$155:$CB$1048576,MATCH($A233,'Hoja de Trabajo para listado'!$BC$155:$BC$1048576,0),MATCH((CUADRO!M$4&amp;$E233),'Hoja de Trabajo para listado'!$BC$151:$CB$151,0)),0)+IFERROR(INDEX('Hoja de Trabajo para listado'!$DE$153:$DG$274,MATCH($A233,'Hoja de Trabajo para listado'!$DE$153:$DE$1048576,0),MATCH((CUADRO!M$4&amp;$E233),'Hoja de Trabajo para listado'!$DE$151:$DG$151,0)),0)+IFERROR(INDEX('Hoja de Trabajo para listado'!$CD$155:$DC$1048576,MATCH($A233,'Hoja de Trabajo para listado'!$CD$155:$CD$1048576,0),MATCH((CUADRO!M$4&amp;$E233),'Hoja de Trabajo para listado'!$CD$151:$DC$151,0)),0)</f>
        <v>0</v>
      </c>
      <c r="N233" s="243">
        <f ca="1">+IFERROR(INDEX('Hoja de Trabajo para listado'!$A$155:$Z$1048576,MATCH($A233,'Hoja de Trabajo para listado'!$A$155:$A$1048576,0),MATCH((CUADRO!N$4&amp;$E233),'Hoja de Trabajo para listado'!$A$151:$Z$151,0)),0)+IFERROR(INDEX('Hoja de Trabajo para listado'!$AB$155:$BA$1048576,MATCH($A233,'Hoja de Trabajo para listado'!$AB$155:$AB$1048576,0),MATCH((CUADRO!N$4&amp;$E233),'Hoja de Trabajo para listado'!$AB$151:$BA$151,0)),0)+IFERROR(INDEX('Hoja de Trabajo para listado'!$BC$155:$CB$1048576,MATCH($A233,'Hoja de Trabajo para listado'!$BC$155:$BC$1048576,0),MATCH((CUADRO!N$4&amp;$E233),'Hoja de Trabajo para listado'!$BC$151:$CB$151,0)),0)+IFERROR(INDEX('Hoja de Trabajo para listado'!$DE$153:$DG$274,MATCH($A233,'Hoja de Trabajo para listado'!$DE$153:$DE$1048576,0),MATCH((CUADRO!N$4&amp;$E233),'Hoja de Trabajo para listado'!$DE$151:$DG$151,0)),0)+IFERROR(INDEX('Hoja de Trabajo para listado'!$CD$155:$DC$1048576,MATCH($A233,'Hoja de Trabajo para listado'!$CD$155:$CD$1048576,0),MATCH((CUADRO!N$4&amp;$E233),'Hoja de Trabajo para listado'!$CD$151:$DC$151,0)),0)</f>
        <v>0</v>
      </c>
      <c r="O233" s="243">
        <f ca="1">+IFERROR(INDEX('Hoja de Trabajo para listado'!$A$155:$Z$1048576,MATCH($A233,'Hoja de Trabajo para listado'!$A$155:$A$1048576,0),MATCH((CUADRO!O$4&amp;$E233),'Hoja de Trabajo para listado'!$A$151:$Z$151,0)),0)+IFERROR(INDEX('Hoja de Trabajo para listado'!$AB$155:$BA$1048576,MATCH($A233,'Hoja de Trabajo para listado'!$AB$155:$AB$1048576,0),MATCH((CUADRO!O$4&amp;$E233),'Hoja de Trabajo para listado'!$AB$151:$BA$151,0)),0)+IFERROR(INDEX('Hoja de Trabajo para listado'!$BC$155:$CB$1048576,MATCH($A233,'Hoja de Trabajo para listado'!$BC$155:$BC$1048576,0),MATCH((CUADRO!O$4&amp;$E233),'Hoja de Trabajo para listado'!$BC$151:$CB$151,0)),0)+IFERROR(INDEX('Hoja de Trabajo para listado'!$DE$153:$DG$274,MATCH($A233,'Hoja de Trabajo para listado'!$DE$153:$DE$1048576,0),MATCH((CUADRO!O$4&amp;$E233),'Hoja de Trabajo para listado'!$DE$151:$DG$151,0)),0)+IFERROR(INDEX('Hoja de Trabajo para listado'!$CD$155:$DC$1048576,MATCH($A233,'Hoja de Trabajo para listado'!$CD$155:$CD$1048576,0),MATCH((CUADRO!O$4&amp;$E233),'Hoja de Trabajo para listado'!$CD$151:$DC$151,0)),0)</f>
        <v>0</v>
      </c>
      <c r="P233" s="243">
        <f ca="1">+IFERROR(INDEX('Hoja de Trabajo para listado'!$A$155:$Z$1048576,MATCH($A233,'Hoja de Trabajo para listado'!$A$155:$A$1048576,0),MATCH((CUADRO!P$4&amp;$E233),'Hoja de Trabajo para listado'!$A$151:$Z$151,0)),0)+IFERROR(INDEX('Hoja de Trabajo para listado'!$AB$155:$BA$1048576,MATCH($A233,'Hoja de Trabajo para listado'!$AB$155:$AB$1048576,0),MATCH((CUADRO!P$4&amp;$E233),'Hoja de Trabajo para listado'!$AB$151:$BA$151,0)),0)+IFERROR(INDEX('Hoja de Trabajo para listado'!$BC$155:$CB$1048576,MATCH($A233,'Hoja de Trabajo para listado'!$BC$155:$BC$1048576,0),MATCH((CUADRO!P$4&amp;$E233),'Hoja de Trabajo para listado'!$BC$151:$CB$151,0)),0)+IFERROR(INDEX('Hoja de Trabajo para listado'!$DE$153:$DG$274,MATCH($A233,'Hoja de Trabajo para listado'!$DE$153:$DE$1048576,0),MATCH((CUADRO!P$4&amp;$E233),'Hoja de Trabajo para listado'!$DE$151:$DG$151,0)),0)+IFERROR(INDEX('Hoja de Trabajo para listado'!$CD$155:$DC$1048576,MATCH($A233,'Hoja de Trabajo para listado'!$CD$155:$CD$1048576,0),MATCH((CUADRO!P$4&amp;$E233),'Hoja de Trabajo para listado'!$CD$151:$DC$151,0)),0)</f>
        <v>0</v>
      </c>
      <c r="Q233" s="243">
        <f ca="1">+IFERROR(INDEX('Hoja de Trabajo para listado'!$A$155:$Z$1048576,MATCH($A233,'Hoja de Trabajo para listado'!$A$155:$A$1048576,0),MATCH((CUADRO!Q$4&amp;$E233),'Hoja de Trabajo para listado'!$A$151:$Z$151,0)),0)+IFERROR(INDEX('Hoja de Trabajo para listado'!$AB$155:$BA$1048576,MATCH($A233,'Hoja de Trabajo para listado'!$AB$155:$AB$1048576,0),MATCH((CUADRO!Q$4&amp;$E233),'Hoja de Trabajo para listado'!$AB$151:$BA$151,0)),0)+IFERROR(INDEX('Hoja de Trabajo para listado'!$BC$155:$CB$1048576,MATCH($A233,'Hoja de Trabajo para listado'!$BC$155:$BC$1048576,0),MATCH((CUADRO!Q$4&amp;$E233),'Hoja de Trabajo para listado'!$BC$151:$CB$151,0)),0)+IFERROR(INDEX('Hoja de Trabajo para listado'!$DE$153:$DG$274,MATCH($A233,'Hoja de Trabajo para listado'!$DE$153:$DE$1048576,0),MATCH((CUADRO!Q$4&amp;$E233),'Hoja de Trabajo para listado'!$DE$151:$DG$151,0)),0)+IFERROR(INDEX('Hoja de Trabajo para listado'!$CD$155:$DC$1048576,MATCH($A233,'Hoja de Trabajo para listado'!$CD$155:$CD$1048576,0),MATCH((CUADRO!Q$4&amp;$E233),'Hoja de Trabajo para listado'!$CD$151:$DC$151,0)),0)</f>
        <v>0</v>
      </c>
      <c r="R233" s="243">
        <f t="shared" ca="1" si="9"/>
        <v>0</v>
      </c>
      <c r="S233" s="243"/>
      <c r="T233" s="243">
        <f ca="1">+T234</f>
        <v>18683118.630000006</v>
      </c>
      <c r="U233" s="242">
        <f t="shared" si="10"/>
        <v>1</v>
      </c>
      <c r="V233" s="333" t="str">
        <f>+VLOOKUP(A233,bd_lista!$A$3:$E$592,5,FALSE)</f>
        <v>Instituciones Descentralizadas</v>
      </c>
      <c r="W233" s="387" t="str">
        <f>+V233</f>
        <v>Instituciones Descentralizadas</v>
      </c>
      <c r="X233" s="242">
        <f>+VLOOKUP(A233,[4]Sheet1!$A$13:$D$744,4,FALSE)</f>
        <v>86</v>
      </c>
      <c r="Y233" s="242" t="str">
        <f>+VLOOKUP(X233,bd_lista!$A$3:$C$592,3,FALSE)</f>
        <v>Ministerio de Medio Ambiente y Agua</v>
      </c>
      <c r="Z233" s="294">
        <f>+X233</f>
        <v>86</v>
      </c>
      <c r="AA233" s="319" t="str">
        <f>+Y233</f>
        <v>Ministerio de Medio Ambiente y Agua</v>
      </c>
    </row>
    <row r="234" spans="1:27" ht="15" customHeight="1">
      <c r="A234" s="32">
        <v>312</v>
      </c>
      <c r="B234" s="393"/>
      <c r="C234" s="333" t="str">
        <f>+VLOOKUP(A234,bd_lista!$A$3:$C$592,3,FALSE)</f>
        <v>Autoridad de Fiscalizac. y Control Soc de Bosques y Tierras</v>
      </c>
      <c r="D234" s="390"/>
      <c r="E234" s="333" t="s">
        <v>1305</v>
      </c>
      <c r="F234" s="245">
        <f ca="1">+IFERROR(INDEX('Hoja de Trabajo para listado'!$A$155:$Z$1048576,MATCH($A234,'Hoja de Trabajo para listado'!$A$155:$A$1048576,0),MATCH((CUADRO!F$4&amp;$E234),'Hoja de Trabajo para listado'!$A$151:$Z$151,0)),0)+IFERROR(INDEX('Hoja de Trabajo para listado'!$AB$155:$BA$1048576,MATCH($A234,'Hoja de Trabajo para listado'!$AB$155:$AB$1048576,0),MATCH((CUADRO!F$4&amp;$E234),'Hoja de Trabajo para listado'!$AB$151:$BA$151,0)),0)+IFERROR(INDEX('Hoja de Trabajo para listado'!$BC$155:$CB$1048576,MATCH($A234,'Hoja de Trabajo para listado'!$BC$155:$BC$1048576,0),MATCH((CUADRO!F$4&amp;$E234),'Hoja de Trabajo para listado'!$BC$151:$CB$151,0)),0)+IFERROR(INDEX('Hoja de Trabajo para listado'!$DE$153:$DG$274,MATCH($A234,'Hoja de Trabajo para listado'!$DE$153:$DE$1048576,0),MATCH((CUADRO!F$4&amp;$E234),'Hoja de Trabajo para listado'!$DE$151:$DG$151,0)),0)+IFERROR(INDEX('Hoja de Trabajo para listado'!$CD$155:$DC$1048576,MATCH($A234,'Hoja de Trabajo para listado'!$CD$155:$CD$1048576,0),MATCH((CUADRO!F$4&amp;$E234),'Hoja de Trabajo para listado'!$CD$151:$DC$151,0)),0)</f>
        <v>0</v>
      </c>
      <c r="G234" s="245">
        <f ca="1">+IFERROR(INDEX('Hoja de Trabajo para listado'!$A$155:$Z$1048576,MATCH($A234,'Hoja de Trabajo para listado'!$A$155:$A$1048576,0),MATCH((CUADRO!G$4&amp;$E234),'Hoja de Trabajo para listado'!$A$151:$Z$151,0)),0)+IFERROR(INDEX('Hoja de Trabajo para listado'!$AB$155:$BA$1048576,MATCH($A234,'Hoja de Trabajo para listado'!$AB$155:$AB$1048576,0),MATCH((CUADRO!G$4&amp;$E234),'Hoja de Trabajo para listado'!$AB$151:$BA$151,0)),0)+IFERROR(INDEX('Hoja de Trabajo para listado'!$BC$155:$CB$1048576,MATCH($A234,'Hoja de Trabajo para listado'!$BC$155:$BC$1048576,0),MATCH((CUADRO!G$4&amp;$E234),'Hoja de Trabajo para listado'!$BC$151:$CB$151,0)),0)+IFERROR(INDEX('Hoja de Trabajo para listado'!$DE$153:$DG$274,MATCH($A234,'Hoja de Trabajo para listado'!$DE$153:$DE$1048576,0),MATCH((CUADRO!G$4&amp;$E234),'Hoja de Trabajo para listado'!$DE$151:$DG$151,0)),0)+IFERROR(INDEX('Hoja de Trabajo para listado'!$CD$155:$DC$1048576,MATCH($A234,'Hoja de Trabajo para listado'!$CD$155:$CD$1048576,0),MATCH((CUADRO!G$4&amp;$E234),'Hoja de Trabajo para listado'!$CD$151:$DC$151,0)),0)</f>
        <v>0</v>
      </c>
      <c r="H234" s="245">
        <f ca="1">+IFERROR(INDEX('Hoja de Trabajo para listado'!$A$155:$Z$1048576,MATCH($A234,'Hoja de Trabajo para listado'!$A$155:$A$1048576,0),MATCH((CUADRO!H$4&amp;$E234),'Hoja de Trabajo para listado'!$A$151:$Z$151,0)),0)+IFERROR(INDEX('Hoja de Trabajo para listado'!$AB$155:$BA$1048576,MATCH($A234,'Hoja de Trabajo para listado'!$AB$155:$AB$1048576,0),MATCH((CUADRO!H$4&amp;$E234),'Hoja de Trabajo para listado'!$AB$151:$BA$151,0)),0)+IFERROR(INDEX('Hoja de Trabajo para listado'!$BC$155:$CB$1048576,MATCH($A234,'Hoja de Trabajo para listado'!$BC$155:$BC$1048576,0),MATCH((CUADRO!H$4&amp;$E234),'Hoja de Trabajo para listado'!$BC$151:$CB$151,0)),0)+IFERROR(INDEX('Hoja de Trabajo para listado'!$DE$153:$DG$274,MATCH($A234,'Hoja de Trabajo para listado'!$DE$153:$DE$1048576,0),MATCH((CUADRO!H$4&amp;$E234),'Hoja de Trabajo para listado'!$DE$151:$DG$151,0)),0)+IFERROR(INDEX('Hoja de Trabajo para listado'!$CD$155:$DC$1048576,MATCH($A234,'Hoja de Trabajo para listado'!$CD$155:$CD$1048576,0),MATCH((CUADRO!H$4&amp;$E234),'Hoja de Trabajo para listado'!$CD$151:$DC$151,0)),0)</f>
        <v>0</v>
      </c>
      <c r="I234" s="245">
        <f ca="1">+IFERROR(INDEX('Hoja de Trabajo para listado'!$A$155:$Z$1048576,MATCH($A234,'Hoja de Trabajo para listado'!$A$155:$A$1048576,0),MATCH((CUADRO!I$4&amp;$E234),'Hoja de Trabajo para listado'!$A$151:$Z$151,0)),0)+IFERROR(INDEX('Hoja de Trabajo para listado'!$AB$155:$BA$1048576,MATCH($A234,'Hoja de Trabajo para listado'!$AB$155:$AB$1048576,0),MATCH((CUADRO!I$4&amp;$E234),'Hoja de Trabajo para listado'!$AB$151:$BA$151,0)),0)+IFERROR(INDEX('Hoja de Trabajo para listado'!$BC$155:$CB$1048576,MATCH($A234,'Hoja de Trabajo para listado'!$BC$155:$BC$1048576,0),MATCH((CUADRO!I$4&amp;$E234),'Hoja de Trabajo para listado'!$BC$151:$CB$151,0)),0)+IFERROR(INDEX('Hoja de Trabajo para listado'!$DE$153:$DG$274,MATCH($A234,'Hoja de Trabajo para listado'!$DE$153:$DE$1048576,0),MATCH((CUADRO!I$4&amp;$E234),'Hoja de Trabajo para listado'!$DE$151:$DG$151,0)),0)+IFERROR(INDEX('Hoja de Trabajo para listado'!$CD$155:$DC$1048576,MATCH($A234,'Hoja de Trabajo para listado'!$CD$155:$CD$1048576,0),MATCH((CUADRO!I$4&amp;$E234),'Hoja de Trabajo para listado'!$CD$151:$DC$151,0)),0)</f>
        <v>1306.71</v>
      </c>
      <c r="J234" s="245">
        <f ca="1">+IFERROR(INDEX('Hoja de Trabajo para listado'!$A$155:$Z$1048576,MATCH($A234,'Hoja de Trabajo para listado'!$A$155:$A$1048576,0),MATCH((CUADRO!J$4&amp;$E234),'Hoja de Trabajo para listado'!$A$151:$Z$151,0)),0)+IFERROR(INDEX('Hoja de Trabajo para listado'!$AB$155:$BA$1048576,MATCH($A234,'Hoja de Trabajo para listado'!$AB$155:$AB$1048576,0),MATCH((CUADRO!J$4&amp;$E234),'Hoja de Trabajo para listado'!$AB$151:$BA$151,0)),0)+IFERROR(INDEX('Hoja de Trabajo para listado'!$BC$155:$CB$1048576,MATCH($A234,'Hoja de Trabajo para listado'!$BC$155:$BC$1048576,0),MATCH((CUADRO!J$4&amp;$E234),'Hoja de Trabajo para listado'!$BC$151:$CB$151,0)),0)+IFERROR(INDEX('Hoja de Trabajo para listado'!$DE$153:$DG$274,MATCH($A234,'Hoja de Trabajo para listado'!$DE$153:$DE$1048576,0),MATCH((CUADRO!J$4&amp;$E234),'Hoja de Trabajo para listado'!$DE$151:$DG$151,0)),0)+IFERROR(INDEX('Hoja de Trabajo para listado'!$CD$155:$DC$1048576,MATCH($A234,'Hoja de Trabajo para listado'!$CD$155:$CD$1048576,0),MATCH((CUADRO!J$4&amp;$E234),'Hoja de Trabajo para listado'!$CD$151:$DC$151,0)),0)</f>
        <v>18681811.920000006</v>
      </c>
      <c r="K234" s="245">
        <f ca="1">+IFERROR(INDEX('Hoja de Trabajo para listado'!$A$155:$Z$1048576,MATCH($A234,'Hoja de Trabajo para listado'!$A$155:$A$1048576,0),MATCH((CUADRO!K$4&amp;$E234),'Hoja de Trabajo para listado'!$A$151:$Z$151,0)),0)+IFERROR(INDEX('Hoja de Trabajo para listado'!$AB$155:$BA$1048576,MATCH($A234,'Hoja de Trabajo para listado'!$AB$155:$AB$1048576,0),MATCH((CUADRO!K$4&amp;$E234),'Hoja de Trabajo para listado'!$AB$151:$BA$151,0)),0)+IFERROR(INDEX('Hoja de Trabajo para listado'!$BC$155:$CB$1048576,MATCH($A234,'Hoja de Trabajo para listado'!$BC$155:$BC$1048576,0),MATCH((CUADRO!K$4&amp;$E234),'Hoja de Trabajo para listado'!$BC$151:$CB$151,0)),0)+IFERROR(INDEX('Hoja de Trabajo para listado'!$DE$153:$DG$274,MATCH($A234,'Hoja de Trabajo para listado'!$DE$153:$DE$1048576,0),MATCH((CUADRO!K$4&amp;$E234),'Hoja de Trabajo para listado'!$DE$151:$DG$151,0)),0)+IFERROR(INDEX('Hoja de Trabajo para listado'!$CD$155:$DC$1048576,MATCH($A234,'Hoja de Trabajo para listado'!$CD$155:$CD$1048576,0),MATCH((CUADRO!K$4&amp;$E234),'Hoja de Trabajo para listado'!$CD$151:$DC$151,0)),0)</f>
        <v>0</v>
      </c>
      <c r="L234" s="245">
        <f ca="1">+IFERROR(INDEX('Hoja de Trabajo para listado'!$A$155:$Z$1048576,MATCH($A234,'Hoja de Trabajo para listado'!$A$155:$A$1048576,0),MATCH((CUADRO!L$4&amp;$E234),'Hoja de Trabajo para listado'!$A$151:$Z$151,0)),0)+IFERROR(INDEX('Hoja de Trabajo para listado'!$AB$155:$BA$1048576,MATCH($A234,'Hoja de Trabajo para listado'!$AB$155:$AB$1048576,0),MATCH((CUADRO!L$4&amp;$E234),'Hoja de Trabajo para listado'!$AB$151:$BA$151,0)),0)+IFERROR(INDEX('Hoja de Trabajo para listado'!$BC$155:$CB$1048576,MATCH($A234,'Hoja de Trabajo para listado'!$BC$155:$BC$1048576,0),MATCH((CUADRO!L$4&amp;$E234),'Hoja de Trabajo para listado'!$BC$151:$CB$151,0)),0)+IFERROR(INDEX('Hoja de Trabajo para listado'!$DE$153:$DG$274,MATCH($A234,'Hoja de Trabajo para listado'!$DE$153:$DE$1048576,0),MATCH((CUADRO!L$4&amp;$E234),'Hoja de Trabajo para listado'!$DE$151:$DG$151,0)),0)+IFERROR(INDEX('Hoja de Trabajo para listado'!$CD$155:$DC$1048576,MATCH($A234,'Hoja de Trabajo para listado'!$CD$155:$CD$1048576,0),MATCH((CUADRO!L$4&amp;$E234),'Hoja de Trabajo para listado'!$CD$151:$DC$151,0)),0)</f>
        <v>0</v>
      </c>
      <c r="M234" s="245">
        <f ca="1">+IFERROR(INDEX('Hoja de Trabajo para listado'!$A$155:$Z$1048576,MATCH($A234,'Hoja de Trabajo para listado'!$A$155:$A$1048576,0),MATCH((CUADRO!M$4&amp;$E234),'Hoja de Trabajo para listado'!$A$151:$Z$151,0)),0)+IFERROR(INDEX('Hoja de Trabajo para listado'!$AB$155:$BA$1048576,MATCH($A234,'Hoja de Trabajo para listado'!$AB$155:$AB$1048576,0),MATCH((CUADRO!M$4&amp;$E234),'Hoja de Trabajo para listado'!$AB$151:$BA$151,0)),0)+IFERROR(INDEX('Hoja de Trabajo para listado'!$BC$155:$CB$1048576,MATCH($A234,'Hoja de Trabajo para listado'!$BC$155:$BC$1048576,0),MATCH((CUADRO!M$4&amp;$E234),'Hoja de Trabajo para listado'!$BC$151:$CB$151,0)),0)+IFERROR(INDEX('Hoja de Trabajo para listado'!$DE$153:$DG$274,MATCH($A234,'Hoja de Trabajo para listado'!$DE$153:$DE$1048576,0),MATCH((CUADRO!M$4&amp;$E234),'Hoja de Trabajo para listado'!$DE$151:$DG$151,0)),0)+IFERROR(INDEX('Hoja de Trabajo para listado'!$CD$155:$DC$1048576,MATCH($A234,'Hoja de Trabajo para listado'!$CD$155:$CD$1048576,0),MATCH((CUADRO!M$4&amp;$E234),'Hoja de Trabajo para listado'!$CD$151:$DC$151,0)),0)</f>
        <v>0</v>
      </c>
      <c r="N234" s="245">
        <f ca="1">+IFERROR(INDEX('Hoja de Trabajo para listado'!$A$155:$Z$1048576,MATCH($A234,'Hoja de Trabajo para listado'!$A$155:$A$1048576,0),MATCH((CUADRO!N$4&amp;$E234),'Hoja de Trabajo para listado'!$A$151:$Z$151,0)),0)+IFERROR(INDEX('Hoja de Trabajo para listado'!$AB$155:$BA$1048576,MATCH($A234,'Hoja de Trabajo para listado'!$AB$155:$AB$1048576,0),MATCH((CUADRO!N$4&amp;$E234),'Hoja de Trabajo para listado'!$AB$151:$BA$151,0)),0)+IFERROR(INDEX('Hoja de Trabajo para listado'!$BC$155:$CB$1048576,MATCH($A234,'Hoja de Trabajo para listado'!$BC$155:$BC$1048576,0),MATCH((CUADRO!N$4&amp;$E234),'Hoja de Trabajo para listado'!$BC$151:$CB$151,0)),0)+IFERROR(INDEX('Hoja de Trabajo para listado'!$DE$153:$DG$274,MATCH($A234,'Hoja de Trabajo para listado'!$DE$153:$DE$1048576,0),MATCH((CUADRO!N$4&amp;$E234),'Hoja de Trabajo para listado'!$DE$151:$DG$151,0)),0)+IFERROR(INDEX('Hoja de Trabajo para listado'!$CD$155:$DC$1048576,MATCH($A234,'Hoja de Trabajo para listado'!$CD$155:$CD$1048576,0),MATCH((CUADRO!N$4&amp;$E234),'Hoja de Trabajo para listado'!$CD$151:$DC$151,0)),0)</f>
        <v>0</v>
      </c>
      <c r="O234" s="245">
        <f ca="1">+IFERROR(INDEX('Hoja de Trabajo para listado'!$A$155:$Z$1048576,MATCH($A234,'Hoja de Trabajo para listado'!$A$155:$A$1048576,0),MATCH((CUADRO!O$4&amp;$E234),'Hoja de Trabajo para listado'!$A$151:$Z$151,0)),0)+IFERROR(INDEX('Hoja de Trabajo para listado'!$AB$155:$BA$1048576,MATCH($A234,'Hoja de Trabajo para listado'!$AB$155:$AB$1048576,0),MATCH((CUADRO!O$4&amp;$E234),'Hoja de Trabajo para listado'!$AB$151:$BA$151,0)),0)+IFERROR(INDEX('Hoja de Trabajo para listado'!$BC$155:$CB$1048576,MATCH($A234,'Hoja de Trabajo para listado'!$BC$155:$BC$1048576,0),MATCH((CUADRO!O$4&amp;$E234),'Hoja de Trabajo para listado'!$BC$151:$CB$151,0)),0)+IFERROR(INDEX('Hoja de Trabajo para listado'!$DE$153:$DG$274,MATCH($A234,'Hoja de Trabajo para listado'!$DE$153:$DE$1048576,0),MATCH((CUADRO!O$4&amp;$E234),'Hoja de Trabajo para listado'!$DE$151:$DG$151,0)),0)+IFERROR(INDEX('Hoja de Trabajo para listado'!$CD$155:$DC$1048576,MATCH($A234,'Hoja de Trabajo para listado'!$CD$155:$CD$1048576,0),MATCH((CUADRO!O$4&amp;$E234),'Hoja de Trabajo para listado'!$CD$151:$DC$151,0)),0)</f>
        <v>0</v>
      </c>
      <c r="P234" s="245">
        <f ca="1">+IFERROR(INDEX('Hoja de Trabajo para listado'!$A$155:$Z$1048576,MATCH($A234,'Hoja de Trabajo para listado'!$A$155:$A$1048576,0),MATCH((CUADRO!P$4&amp;$E234),'Hoja de Trabajo para listado'!$A$151:$Z$151,0)),0)+IFERROR(INDEX('Hoja de Trabajo para listado'!$AB$155:$BA$1048576,MATCH($A234,'Hoja de Trabajo para listado'!$AB$155:$AB$1048576,0),MATCH((CUADRO!P$4&amp;$E234),'Hoja de Trabajo para listado'!$AB$151:$BA$151,0)),0)+IFERROR(INDEX('Hoja de Trabajo para listado'!$BC$155:$CB$1048576,MATCH($A234,'Hoja de Trabajo para listado'!$BC$155:$BC$1048576,0),MATCH((CUADRO!P$4&amp;$E234),'Hoja de Trabajo para listado'!$BC$151:$CB$151,0)),0)+IFERROR(INDEX('Hoja de Trabajo para listado'!$DE$153:$DG$274,MATCH($A234,'Hoja de Trabajo para listado'!$DE$153:$DE$1048576,0),MATCH((CUADRO!P$4&amp;$E234),'Hoja de Trabajo para listado'!$DE$151:$DG$151,0)),0)+IFERROR(INDEX('Hoja de Trabajo para listado'!$CD$155:$DC$1048576,MATCH($A234,'Hoja de Trabajo para listado'!$CD$155:$CD$1048576,0),MATCH((CUADRO!P$4&amp;$E234),'Hoja de Trabajo para listado'!$CD$151:$DC$151,0)),0)</f>
        <v>0</v>
      </c>
      <c r="Q234" s="245">
        <f ca="1">+IFERROR(INDEX('Hoja de Trabajo para listado'!$A$155:$Z$1048576,MATCH($A234,'Hoja de Trabajo para listado'!$A$155:$A$1048576,0),MATCH((CUADRO!Q$4&amp;$E234),'Hoja de Trabajo para listado'!$A$151:$Z$151,0)),0)+IFERROR(INDEX('Hoja de Trabajo para listado'!$AB$155:$BA$1048576,MATCH($A234,'Hoja de Trabajo para listado'!$AB$155:$AB$1048576,0),MATCH((CUADRO!Q$4&amp;$E234),'Hoja de Trabajo para listado'!$AB$151:$BA$151,0)),0)+IFERROR(INDEX('Hoja de Trabajo para listado'!$BC$155:$CB$1048576,MATCH($A234,'Hoja de Trabajo para listado'!$BC$155:$BC$1048576,0),MATCH((CUADRO!Q$4&amp;$E234),'Hoja de Trabajo para listado'!$BC$151:$CB$151,0)),0)+IFERROR(INDEX('Hoja de Trabajo para listado'!$DE$153:$DG$274,MATCH($A234,'Hoja de Trabajo para listado'!$DE$153:$DE$1048576,0),MATCH((CUADRO!Q$4&amp;$E234),'Hoja de Trabajo para listado'!$DE$151:$DG$151,0)),0)+IFERROR(INDEX('Hoja de Trabajo para listado'!$CD$155:$DC$1048576,MATCH($A234,'Hoja de Trabajo para listado'!$CD$155:$CD$1048576,0),MATCH((CUADRO!Q$4&amp;$E234),'Hoja de Trabajo para listado'!$CD$151:$DC$151,0)),0)</f>
        <v>0</v>
      </c>
      <c r="R234" s="245">
        <f t="shared" ca="1" si="9"/>
        <v>18683118.630000006</v>
      </c>
      <c r="S234" s="245">
        <f ca="1">+R233+R234</f>
        <v>18683118.630000006</v>
      </c>
      <c r="T234" s="245">
        <f ca="1">+S234</f>
        <v>18683118.630000006</v>
      </c>
      <c r="U234" s="244">
        <f t="shared" si="10"/>
        <v>2</v>
      </c>
      <c r="V234" s="333" t="str">
        <f>+VLOOKUP(A234,bd_lista!$A$3:$E$592,5,FALSE)</f>
        <v>Instituciones Descentralizadas</v>
      </c>
      <c r="W234" s="388"/>
      <c r="X234" s="242">
        <f>+VLOOKUP(A234,[4]Sheet1!$A$13:$D$744,4,FALSE)</f>
        <v>86</v>
      </c>
      <c r="Y234" s="242" t="str">
        <f>+VLOOKUP(X234,bd_lista!$A$3:$C$592,3,FALSE)</f>
        <v>Ministerio de Medio Ambiente y Agua</v>
      </c>
      <c r="Z234" s="292"/>
      <c r="AA234" s="321"/>
    </row>
    <row r="235" spans="1:27" ht="15" hidden="1" customHeight="1">
      <c r="A235" s="251">
        <v>313</v>
      </c>
      <c r="B235" s="392">
        <f>+A235</f>
        <v>313</v>
      </c>
      <c r="C235" s="247" t="str">
        <f>+VLOOKUP(A235,bd_lista!$A$3:$C$592,3,FALSE)</f>
        <v>Autoridad de Fiscalización y Control de Pensiones y Seguros - APS</v>
      </c>
      <c r="D235" s="389" t="str">
        <f>+C235</f>
        <v>Autoridad de Fiscalización y Control de Pensiones y Seguros - APS</v>
      </c>
      <c r="E235" s="247" t="s">
        <v>1304</v>
      </c>
      <c r="F235" s="243">
        <f ca="1">+IFERROR(INDEX('Hoja de Trabajo para listado'!$A$155:$Z$1048576,MATCH($A235,'Hoja de Trabajo para listado'!$A$155:$A$1048576,0),MATCH((CUADRO!F$4&amp;$E235),'Hoja de Trabajo para listado'!$A$151:$Z$151,0)),0)+IFERROR(INDEX('Hoja de Trabajo para listado'!$AB$155:$BA$1048576,MATCH($A235,'Hoja de Trabajo para listado'!$AB$155:$AB$1048576,0),MATCH((CUADRO!F$4&amp;$E235),'Hoja de Trabajo para listado'!$AB$151:$BA$151,0)),0)+IFERROR(INDEX('Hoja de Trabajo para listado'!$BC$155:$CB$1048576,MATCH($A235,'Hoja de Trabajo para listado'!$BC$155:$BC$1048576,0),MATCH((CUADRO!F$4&amp;$E235),'Hoja de Trabajo para listado'!$BC$151:$CB$151,0)),0)+IFERROR(INDEX('Hoja de Trabajo para listado'!$DE$153:$DG$274,MATCH($A235,'Hoja de Trabajo para listado'!$DE$153:$DE$1048576,0),MATCH((CUADRO!F$4&amp;$E235),'Hoja de Trabajo para listado'!$DE$151:$DG$151,0)),0)+IFERROR(INDEX('Hoja de Trabajo para listado'!$CD$155:$DC$1048576,MATCH($A235,'Hoja de Trabajo para listado'!$CD$155:$CD$1048576,0),MATCH((CUADRO!F$4&amp;$E235),'Hoja de Trabajo para listado'!$CD$151:$DC$151,0)),0)</f>
        <v>0</v>
      </c>
      <c r="G235" s="243">
        <f ca="1">+IFERROR(INDEX('Hoja de Trabajo para listado'!$A$155:$Z$1048576,MATCH($A235,'Hoja de Trabajo para listado'!$A$155:$A$1048576,0),MATCH((CUADRO!G$4&amp;$E235),'Hoja de Trabajo para listado'!$A$151:$Z$151,0)),0)+IFERROR(INDEX('Hoja de Trabajo para listado'!$AB$155:$BA$1048576,MATCH($A235,'Hoja de Trabajo para listado'!$AB$155:$AB$1048576,0),MATCH((CUADRO!G$4&amp;$E235),'Hoja de Trabajo para listado'!$AB$151:$BA$151,0)),0)+IFERROR(INDEX('Hoja de Trabajo para listado'!$BC$155:$CB$1048576,MATCH($A235,'Hoja de Trabajo para listado'!$BC$155:$BC$1048576,0),MATCH((CUADRO!G$4&amp;$E235),'Hoja de Trabajo para listado'!$BC$151:$CB$151,0)),0)+IFERROR(INDEX('Hoja de Trabajo para listado'!$DE$153:$DG$274,MATCH($A235,'Hoja de Trabajo para listado'!$DE$153:$DE$1048576,0),MATCH((CUADRO!G$4&amp;$E235),'Hoja de Trabajo para listado'!$DE$151:$DG$151,0)),0)+IFERROR(INDEX('Hoja de Trabajo para listado'!$CD$155:$DC$1048576,MATCH($A235,'Hoja de Trabajo para listado'!$CD$155:$CD$1048576,0),MATCH((CUADRO!G$4&amp;$E235),'Hoja de Trabajo para listado'!$CD$151:$DC$151,0)),0)</f>
        <v>0</v>
      </c>
      <c r="H235" s="243">
        <f ca="1">+IFERROR(INDEX('Hoja de Trabajo para listado'!$A$155:$Z$1048576,MATCH($A235,'Hoja de Trabajo para listado'!$A$155:$A$1048576,0),MATCH((CUADRO!H$4&amp;$E235),'Hoja de Trabajo para listado'!$A$151:$Z$151,0)),0)+IFERROR(INDEX('Hoja de Trabajo para listado'!$AB$155:$BA$1048576,MATCH($A235,'Hoja de Trabajo para listado'!$AB$155:$AB$1048576,0),MATCH((CUADRO!H$4&amp;$E235),'Hoja de Trabajo para listado'!$AB$151:$BA$151,0)),0)+IFERROR(INDEX('Hoja de Trabajo para listado'!$BC$155:$CB$1048576,MATCH($A235,'Hoja de Trabajo para listado'!$BC$155:$BC$1048576,0),MATCH((CUADRO!H$4&amp;$E235),'Hoja de Trabajo para listado'!$BC$151:$CB$151,0)),0)+IFERROR(INDEX('Hoja de Trabajo para listado'!$DE$153:$DG$274,MATCH($A235,'Hoja de Trabajo para listado'!$DE$153:$DE$1048576,0),MATCH((CUADRO!H$4&amp;$E235),'Hoja de Trabajo para listado'!$DE$151:$DG$151,0)),0)+IFERROR(INDEX('Hoja de Trabajo para listado'!$CD$155:$DC$1048576,MATCH($A235,'Hoja de Trabajo para listado'!$CD$155:$CD$1048576,0),MATCH((CUADRO!H$4&amp;$E235),'Hoja de Trabajo para listado'!$CD$151:$DC$151,0)),0)</f>
        <v>0</v>
      </c>
      <c r="I235" s="243">
        <f ca="1">+IFERROR(INDEX('Hoja de Trabajo para listado'!$A$155:$Z$1048576,MATCH($A235,'Hoja de Trabajo para listado'!$A$155:$A$1048576,0),MATCH((CUADRO!I$4&amp;$E235),'Hoja de Trabajo para listado'!$A$151:$Z$151,0)),0)+IFERROR(INDEX('Hoja de Trabajo para listado'!$AB$155:$BA$1048576,MATCH($A235,'Hoja de Trabajo para listado'!$AB$155:$AB$1048576,0),MATCH((CUADRO!I$4&amp;$E235),'Hoja de Trabajo para listado'!$AB$151:$BA$151,0)),0)+IFERROR(INDEX('Hoja de Trabajo para listado'!$BC$155:$CB$1048576,MATCH($A235,'Hoja de Trabajo para listado'!$BC$155:$BC$1048576,0),MATCH((CUADRO!I$4&amp;$E235),'Hoja de Trabajo para listado'!$BC$151:$CB$151,0)),0)+IFERROR(INDEX('Hoja de Trabajo para listado'!$DE$153:$DG$274,MATCH($A235,'Hoja de Trabajo para listado'!$DE$153:$DE$1048576,0),MATCH((CUADRO!I$4&amp;$E235),'Hoja de Trabajo para listado'!$DE$151:$DG$151,0)),0)+IFERROR(INDEX('Hoja de Trabajo para listado'!$CD$155:$DC$1048576,MATCH($A235,'Hoja de Trabajo para listado'!$CD$155:$CD$1048576,0),MATCH((CUADRO!I$4&amp;$E235),'Hoja de Trabajo para listado'!$CD$151:$DC$151,0)),0)</f>
        <v>0</v>
      </c>
      <c r="J235" s="243">
        <f ca="1">+IFERROR(INDEX('Hoja de Trabajo para listado'!$A$155:$Z$1048576,MATCH($A235,'Hoja de Trabajo para listado'!$A$155:$A$1048576,0),MATCH((CUADRO!J$4&amp;$E235),'Hoja de Trabajo para listado'!$A$151:$Z$151,0)),0)+IFERROR(INDEX('Hoja de Trabajo para listado'!$AB$155:$BA$1048576,MATCH($A235,'Hoja de Trabajo para listado'!$AB$155:$AB$1048576,0),MATCH((CUADRO!J$4&amp;$E235),'Hoja de Trabajo para listado'!$AB$151:$BA$151,0)),0)+IFERROR(INDEX('Hoja de Trabajo para listado'!$BC$155:$CB$1048576,MATCH($A235,'Hoja de Trabajo para listado'!$BC$155:$BC$1048576,0),MATCH((CUADRO!J$4&amp;$E235),'Hoja de Trabajo para listado'!$BC$151:$CB$151,0)),0)+IFERROR(INDEX('Hoja de Trabajo para listado'!$DE$153:$DG$274,MATCH($A235,'Hoja de Trabajo para listado'!$DE$153:$DE$1048576,0),MATCH((CUADRO!J$4&amp;$E235),'Hoja de Trabajo para listado'!$DE$151:$DG$151,0)),0)+IFERROR(INDEX('Hoja de Trabajo para listado'!$CD$155:$DC$1048576,MATCH($A235,'Hoja de Trabajo para listado'!$CD$155:$CD$1048576,0),MATCH((CUADRO!J$4&amp;$E235),'Hoja de Trabajo para listado'!$CD$151:$DC$151,0)),0)</f>
        <v>0</v>
      </c>
      <c r="K235" s="243">
        <f ca="1">+IFERROR(INDEX('Hoja de Trabajo para listado'!$A$155:$Z$1048576,MATCH($A235,'Hoja de Trabajo para listado'!$A$155:$A$1048576,0),MATCH((CUADRO!K$4&amp;$E235),'Hoja de Trabajo para listado'!$A$151:$Z$151,0)),0)+IFERROR(INDEX('Hoja de Trabajo para listado'!$AB$155:$BA$1048576,MATCH($A235,'Hoja de Trabajo para listado'!$AB$155:$AB$1048576,0),MATCH((CUADRO!K$4&amp;$E235),'Hoja de Trabajo para listado'!$AB$151:$BA$151,0)),0)+IFERROR(INDEX('Hoja de Trabajo para listado'!$BC$155:$CB$1048576,MATCH($A235,'Hoja de Trabajo para listado'!$BC$155:$BC$1048576,0),MATCH((CUADRO!K$4&amp;$E235),'Hoja de Trabajo para listado'!$BC$151:$CB$151,0)),0)+IFERROR(INDEX('Hoja de Trabajo para listado'!$DE$153:$DG$274,MATCH($A235,'Hoja de Trabajo para listado'!$DE$153:$DE$1048576,0),MATCH((CUADRO!K$4&amp;$E235),'Hoja de Trabajo para listado'!$DE$151:$DG$151,0)),0)+IFERROR(INDEX('Hoja de Trabajo para listado'!$CD$155:$DC$1048576,MATCH($A235,'Hoja de Trabajo para listado'!$CD$155:$CD$1048576,0),MATCH((CUADRO!K$4&amp;$E235),'Hoja de Trabajo para listado'!$CD$151:$DC$151,0)),0)</f>
        <v>0</v>
      </c>
      <c r="L235" s="243">
        <f ca="1">+IFERROR(INDEX('Hoja de Trabajo para listado'!$A$155:$Z$1048576,MATCH($A235,'Hoja de Trabajo para listado'!$A$155:$A$1048576,0),MATCH((CUADRO!L$4&amp;$E235),'Hoja de Trabajo para listado'!$A$151:$Z$151,0)),0)+IFERROR(INDEX('Hoja de Trabajo para listado'!$AB$155:$BA$1048576,MATCH($A235,'Hoja de Trabajo para listado'!$AB$155:$AB$1048576,0),MATCH((CUADRO!L$4&amp;$E235),'Hoja de Trabajo para listado'!$AB$151:$BA$151,0)),0)+IFERROR(INDEX('Hoja de Trabajo para listado'!$BC$155:$CB$1048576,MATCH($A235,'Hoja de Trabajo para listado'!$BC$155:$BC$1048576,0),MATCH((CUADRO!L$4&amp;$E235),'Hoja de Trabajo para listado'!$BC$151:$CB$151,0)),0)+IFERROR(INDEX('Hoja de Trabajo para listado'!$DE$153:$DG$274,MATCH($A235,'Hoja de Trabajo para listado'!$DE$153:$DE$1048576,0),MATCH((CUADRO!L$4&amp;$E235),'Hoja de Trabajo para listado'!$DE$151:$DG$151,0)),0)+IFERROR(INDEX('Hoja de Trabajo para listado'!$CD$155:$DC$1048576,MATCH($A235,'Hoja de Trabajo para listado'!$CD$155:$CD$1048576,0),MATCH((CUADRO!L$4&amp;$E235),'Hoja de Trabajo para listado'!$CD$151:$DC$151,0)),0)</f>
        <v>0</v>
      </c>
      <c r="M235" s="243">
        <f ca="1">+IFERROR(INDEX('Hoja de Trabajo para listado'!$A$155:$Z$1048576,MATCH($A235,'Hoja de Trabajo para listado'!$A$155:$A$1048576,0),MATCH((CUADRO!M$4&amp;$E235),'Hoja de Trabajo para listado'!$A$151:$Z$151,0)),0)+IFERROR(INDEX('Hoja de Trabajo para listado'!$AB$155:$BA$1048576,MATCH($A235,'Hoja de Trabajo para listado'!$AB$155:$AB$1048576,0),MATCH((CUADRO!M$4&amp;$E235),'Hoja de Trabajo para listado'!$AB$151:$BA$151,0)),0)+IFERROR(INDEX('Hoja de Trabajo para listado'!$BC$155:$CB$1048576,MATCH($A235,'Hoja de Trabajo para listado'!$BC$155:$BC$1048576,0),MATCH((CUADRO!M$4&amp;$E235),'Hoja de Trabajo para listado'!$BC$151:$CB$151,0)),0)+IFERROR(INDEX('Hoja de Trabajo para listado'!$DE$153:$DG$274,MATCH($A235,'Hoja de Trabajo para listado'!$DE$153:$DE$1048576,0),MATCH((CUADRO!M$4&amp;$E235),'Hoja de Trabajo para listado'!$DE$151:$DG$151,0)),0)+IFERROR(INDEX('Hoja de Trabajo para listado'!$CD$155:$DC$1048576,MATCH($A235,'Hoja de Trabajo para listado'!$CD$155:$CD$1048576,0),MATCH((CUADRO!M$4&amp;$E235),'Hoja de Trabajo para listado'!$CD$151:$DC$151,0)),0)</f>
        <v>0</v>
      </c>
      <c r="N235" s="243">
        <f ca="1">+IFERROR(INDEX('Hoja de Trabajo para listado'!$A$155:$Z$1048576,MATCH($A235,'Hoja de Trabajo para listado'!$A$155:$A$1048576,0),MATCH((CUADRO!N$4&amp;$E235),'Hoja de Trabajo para listado'!$A$151:$Z$151,0)),0)+IFERROR(INDEX('Hoja de Trabajo para listado'!$AB$155:$BA$1048576,MATCH($A235,'Hoja de Trabajo para listado'!$AB$155:$AB$1048576,0),MATCH((CUADRO!N$4&amp;$E235),'Hoja de Trabajo para listado'!$AB$151:$BA$151,0)),0)+IFERROR(INDEX('Hoja de Trabajo para listado'!$BC$155:$CB$1048576,MATCH($A235,'Hoja de Trabajo para listado'!$BC$155:$BC$1048576,0),MATCH((CUADRO!N$4&amp;$E235),'Hoja de Trabajo para listado'!$BC$151:$CB$151,0)),0)+IFERROR(INDEX('Hoja de Trabajo para listado'!$DE$153:$DG$274,MATCH($A235,'Hoja de Trabajo para listado'!$DE$153:$DE$1048576,0),MATCH((CUADRO!N$4&amp;$E235),'Hoja de Trabajo para listado'!$DE$151:$DG$151,0)),0)+IFERROR(INDEX('Hoja de Trabajo para listado'!$CD$155:$DC$1048576,MATCH($A235,'Hoja de Trabajo para listado'!$CD$155:$CD$1048576,0),MATCH((CUADRO!N$4&amp;$E235),'Hoja de Trabajo para listado'!$CD$151:$DC$151,0)),0)</f>
        <v>0</v>
      </c>
      <c r="O235" s="243">
        <f ca="1">+IFERROR(INDEX('Hoja de Trabajo para listado'!$A$155:$Z$1048576,MATCH($A235,'Hoja de Trabajo para listado'!$A$155:$A$1048576,0),MATCH((CUADRO!O$4&amp;$E235),'Hoja de Trabajo para listado'!$A$151:$Z$151,0)),0)+IFERROR(INDEX('Hoja de Trabajo para listado'!$AB$155:$BA$1048576,MATCH($A235,'Hoja de Trabajo para listado'!$AB$155:$AB$1048576,0),MATCH((CUADRO!O$4&amp;$E235),'Hoja de Trabajo para listado'!$AB$151:$BA$151,0)),0)+IFERROR(INDEX('Hoja de Trabajo para listado'!$BC$155:$CB$1048576,MATCH($A235,'Hoja de Trabajo para listado'!$BC$155:$BC$1048576,0),MATCH((CUADRO!O$4&amp;$E235),'Hoja de Trabajo para listado'!$BC$151:$CB$151,0)),0)+IFERROR(INDEX('Hoja de Trabajo para listado'!$DE$153:$DG$274,MATCH($A235,'Hoja de Trabajo para listado'!$DE$153:$DE$1048576,0),MATCH((CUADRO!O$4&amp;$E235),'Hoja de Trabajo para listado'!$DE$151:$DG$151,0)),0)+IFERROR(INDEX('Hoja de Trabajo para listado'!$CD$155:$DC$1048576,MATCH($A235,'Hoja de Trabajo para listado'!$CD$155:$CD$1048576,0),MATCH((CUADRO!O$4&amp;$E235),'Hoja de Trabajo para listado'!$CD$151:$DC$151,0)),0)</f>
        <v>0</v>
      </c>
      <c r="P235" s="243">
        <f ca="1">+IFERROR(INDEX('Hoja de Trabajo para listado'!$A$155:$Z$1048576,MATCH($A235,'Hoja de Trabajo para listado'!$A$155:$A$1048576,0),MATCH((CUADRO!P$4&amp;$E235),'Hoja de Trabajo para listado'!$A$151:$Z$151,0)),0)+IFERROR(INDEX('Hoja de Trabajo para listado'!$AB$155:$BA$1048576,MATCH($A235,'Hoja de Trabajo para listado'!$AB$155:$AB$1048576,0),MATCH((CUADRO!P$4&amp;$E235),'Hoja de Trabajo para listado'!$AB$151:$BA$151,0)),0)+IFERROR(INDEX('Hoja de Trabajo para listado'!$BC$155:$CB$1048576,MATCH($A235,'Hoja de Trabajo para listado'!$BC$155:$BC$1048576,0),MATCH((CUADRO!P$4&amp;$E235),'Hoja de Trabajo para listado'!$BC$151:$CB$151,0)),0)+IFERROR(INDEX('Hoja de Trabajo para listado'!$DE$153:$DG$274,MATCH($A235,'Hoja de Trabajo para listado'!$DE$153:$DE$1048576,0),MATCH((CUADRO!P$4&amp;$E235),'Hoja de Trabajo para listado'!$DE$151:$DG$151,0)),0)+IFERROR(INDEX('Hoja de Trabajo para listado'!$CD$155:$DC$1048576,MATCH($A235,'Hoja de Trabajo para listado'!$CD$155:$CD$1048576,0),MATCH((CUADRO!P$4&amp;$E235),'Hoja de Trabajo para listado'!$CD$151:$DC$151,0)),0)</f>
        <v>0</v>
      </c>
      <c r="Q235" s="243">
        <f ca="1">+IFERROR(INDEX('Hoja de Trabajo para listado'!$A$155:$Z$1048576,MATCH($A235,'Hoja de Trabajo para listado'!$A$155:$A$1048576,0),MATCH((CUADRO!Q$4&amp;$E235),'Hoja de Trabajo para listado'!$A$151:$Z$151,0)),0)+IFERROR(INDEX('Hoja de Trabajo para listado'!$AB$155:$BA$1048576,MATCH($A235,'Hoja de Trabajo para listado'!$AB$155:$AB$1048576,0),MATCH((CUADRO!Q$4&amp;$E235),'Hoja de Trabajo para listado'!$AB$151:$BA$151,0)),0)+IFERROR(INDEX('Hoja de Trabajo para listado'!$BC$155:$CB$1048576,MATCH($A235,'Hoja de Trabajo para listado'!$BC$155:$BC$1048576,0),MATCH((CUADRO!Q$4&amp;$E235),'Hoja de Trabajo para listado'!$BC$151:$CB$151,0)),0)+IFERROR(INDEX('Hoja de Trabajo para listado'!$DE$153:$DG$274,MATCH($A235,'Hoja de Trabajo para listado'!$DE$153:$DE$1048576,0),MATCH((CUADRO!Q$4&amp;$E235),'Hoja de Trabajo para listado'!$DE$151:$DG$151,0)),0)+IFERROR(INDEX('Hoja de Trabajo para listado'!$CD$155:$DC$1048576,MATCH($A235,'Hoja de Trabajo para listado'!$CD$155:$CD$1048576,0),MATCH((CUADRO!Q$4&amp;$E235),'Hoja de Trabajo para listado'!$CD$151:$DC$151,0)),0)</f>
        <v>0</v>
      </c>
      <c r="R235" s="243">
        <f t="shared" ca="1" si="9"/>
        <v>0</v>
      </c>
      <c r="S235" s="243"/>
      <c r="T235" s="243">
        <f ca="1">+T236</f>
        <v>0</v>
      </c>
      <c r="U235" s="242">
        <f t="shared" si="10"/>
        <v>1</v>
      </c>
      <c r="V235" s="333" t="str">
        <f>+VLOOKUP(A235,bd_lista!$A$3:$E$592,5,FALSE)</f>
        <v>Instituciones Descentralizadas</v>
      </c>
      <c r="W235" s="387" t="str">
        <f>+V235</f>
        <v>Instituciones Descentralizadas</v>
      </c>
      <c r="X235" s="242">
        <f>+VLOOKUP(A235,[4]Sheet1!$A$13:$D$744,4,FALSE)</f>
        <v>35</v>
      </c>
      <c r="Y235" s="242" t="str">
        <f>+VLOOKUP(X235,bd_lista!$A$3:$C$592,3,FALSE)</f>
        <v>Ministerio de Economía y Finanzas Públicas</v>
      </c>
      <c r="Z235" s="294">
        <f>+X235</f>
        <v>35</v>
      </c>
      <c r="AA235" s="295" t="str">
        <f>+Y235</f>
        <v>Ministerio de Economía y Finanzas Públicas</v>
      </c>
    </row>
    <row r="236" spans="1:27" ht="15" hidden="1" customHeight="1">
      <c r="A236" s="32">
        <v>313</v>
      </c>
      <c r="B236" s="393"/>
      <c r="C236" s="333" t="str">
        <f>+VLOOKUP(A236,bd_lista!$A$3:$C$592,3,FALSE)</f>
        <v>Autoridad de Fiscalización y Control de Pensiones y Seguros - APS</v>
      </c>
      <c r="D236" s="390"/>
      <c r="E236" s="333" t="s">
        <v>1305</v>
      </c>
      <c r="F236" s="245">
        <f ca="1">+IFERROR(INDEX('Hoja de Trabajo para listado'!$A$155:$Z$1048576,MATCH($A236,'Hoja de Trabajo para listado'!$A$155:$A$1048576,0),MATCH((CUADRO!F$4&amp;$E236),'Hoja de Trabajo para listado'!$A$151:$Z$151,0)),0)+IFERROR(INDEX('Hoja de Trabajo para listado'!$AB$155:$BA$1048576,MATCH($A236,'Hoja de Trabajo para listado'!$AB$155:$AB$1048576,0),MATCH((CUADRO!F$4&amp;$E236),'Hoja de Trabajo para listado'!$AB$151:$BA$151,0)),0)+IFERROR(INDEX('Hoja de Trabajo para listado'!$BC$155:$CB$1048576,MATCH($A236,'Hoja de Trabajo para listado'!$BC$155:$BC$1048576,0),MATCH((CUADRO!F$4&amp;$E236),'Hoja de Trabajo para listado'!$BC$151:$CB$151,0)),0)+IFERROR(INDEX('Hoja de Trabajo para listado'!$DE$153:$DG$274,MATCH($A236,'Hoja de Trabajo para listado'!$DE$153:$DE$1048576,0),MATCH((CUADRO!F$4&amp;$E236),'Hoja de Trabajo para listado'!$DE$151:$DG$151,0)),0)+IFERROR(INDEX('Hoja de Trabajo para listado'!$CD$155:$DC$1048576,MATCH($A236,'Hoja de Trabajo para listado'!$CD$155:$CD$1048576,0),MATCH((CUADRO!F$4&amp;$E236),'Hoja de Trabajo para listado'!$CD$151:$DC$151,0)),0)</f>
        <v>0</v>
      </c>
      <c r="G236" s="245">
        <f ca="1">+IFERROR(INDEX('Hoja de Trabajo para listado'!$A$155:$Z$1048576,MATCH($A236,'Hoja de Trabajo para listado'!$A$155:$A$1048576,0),MATCH((CUADRO!G$4&amp;$E236),'Hoja de Trabajo para listado'!$A$151:$Z$151,0)),0)+IFERROR(INDEX('Hoja de Trabajo para listado'!$AB$155:$BA$1048576,MATCH($A236,'Hoja de Trabajo para listado'!$AB$155:$AB$1048576,0),MATCH((CUADRO!G$4&amp;$E236),'Hoja de Trabajo para listado'!$AB$151:$BA$151,0)),0)+IFERROR(INDEX('Hoja de Trabajo para listado'!$BC$155:$CB$1048576,MATCH($A236,'Hoja de Trabajo para listado'!$BC$155:$BC$1048576,0),MATCH((CUADRO!G$4&amp;$E236),'Hoja de Trabajo para listado'!$BC$151:$CB$151,0)),0)+IFERROR(INDEX('Hoja de Trabajo para listado'!$DE$153:$DG$274,MATCH($A236,'Hoja de Trabajo para listado'!$DE$153:$DE$1048576,0),MATCH((CUADRO!G$4&amp;$E236),'Hoja de Trabajo para listado'!$DE$151:$DG$151,0)),0)+IFERROR(INDEX('Hoja de Trabajo para listado'!$CD$155:$DC$1048576,MATCH($A236,'Hoja de Trabajo para listado'!$CD$155:$CD$1048576,0),MATCH((CUADRO!G$4&amp;$E236),'Hoja de Trabajo para listado'!$CD$151:$DC$151,0)),0)</f>
        <v>0</v>
      </c>
      <c r="H236" s="245">
        <f ca="1">+IFERROR(INDEX('Hoja de Trabajo para listado'!$A$155:$Z$1048576,MATCH($A236,'Hoja de Trabajo para listado'!$A$155:$A$1048576,0),MATCH((CUADRO!H$4&amp;$E236),'Hoja de Trabajo para listado'!$A$151:$Z$151,0)),0)+IFERROR(INDEX('Hoja de Trabajo para listado'!$AB$155:$BA$1048576,MATCH($A236,'Hoja de Trabajo para listado'!$AB$155:$AB$1048576,0),MATCH((CUADRO!H$4&amp;$E236),'Hoja de Trabajo para listado'!$AB$151:$BA$151,0)),0)+IFERROR(INDEX('Hoja de Trabajo para listado'!$BC$155:$CB$1048576,MATCH($A236,'Hoja de Trabajo para listado'!$BC$155:$BC$1048576,0),MATCH((CUADRO!H$4&amp;$E236),'Hoja de Trabajo para listado'!$BC$151:$CB$151,0)),0)+IFERROR(INDEX('Hoja de Trabajo para listado'!$DE$153:$DG$274,MATCH($A236,'Hoja de Trabajo para listado'!$DE$153:$DE$1048576,0),MATCH((CUADRO!H$4&amp;$E236),'Hoja de Trabajo para listado'!$DE$151:$DG$151,0)),0)+IFERROR(INDEX('Hoja de Trabajo para listado'!$CD$155:$DC$1048576,MATCH($A236,'Hoja de Trabajo para listado'!$CD$155:$CD$1048576,0),MATCH((CUADRO!H$4&amp;$E236),'Hoja de Trabajo para listado'!$CD$151:$DC$151,0)),0)</f>
        <v>0</v>
      </c>
      <c r="I236" s="245">
        <f ca="1">+IFERROR(INDEX('Hoja de Trabajo para listado'!$A$155:$Z$1048576,MATCH($A236,'Hoja de Trabajo para listado'!$A$155:$A$1048576,0),MATCH((CUADRO!I$4&amp;$E236),'Hoja de Trabajo para listado'!$A$151:$Z$151,0)),0)+IFERROR(INDEX('Hoja de Trabajo para listado'!$AB$155:$BA$1048576,MATCH($A236,'Hoja de Trabajo para listado'!$AB$155:$AB$1048576,0),MATCH((CUADRO!I$4&amp;$E236),'Hoja de Trabajo para listado'!$AB$151:$BA$151,0)),0)+IFERROR(INDEX('Hoja de Trabajo para listado'!$BC$155:$CB$1048576,MATCH($A236,'Hoja de Trabajo para listado'!$BC$155:$BC$1048576,0),MATCH((CUADRO!I$4&amp;$E236),'Hoja de Trabajo para listado'!$BC$151:$CB$151,0)),0)+IFERROR(INDEX('Hoja de Trabajo para listado'!$DE$153:$DG$274,MATCH($A236,'Hoja de Trabajo para listado'!$DE$153:$DE$1048576,0),MATCH((CUADRO!I$4&amp;$E236),'Hoja de Trabajo para listado'!$DE$151:$DG$151,0)),0)+IFERROR(INDEX('Hoja de Trabajo para listado'!$CD$155:$DC$1048576,MATCH($A236,'Hoja de Trabajo para listado'!$CD$155:$CD$1048576,0),MATCH((CUADRO!I$4&amp;$E236),'Hoja de Trabajo para listado'!$CD$151:$DC$151,0)),0)</f>
        <v>0</v>
      </c>
      <c r="J236" s="245">
        <f ca="1">+IFERROR(INDEX('Hoja de Trabajo para listado'!$A$155:$Z$1048576,MATCH($A236,'Hoja de Trabajo para listado'!$A$155:$A$1048576,0),MATCH((CUADRO!J$4&amp;$E236),'Hoja de Trabajo para listado'!$A$151:$Z$151,0)),0)+IFERROR(INDEX('Hoja de Trabajo para listado'!$AB$155:$BA$1048576,MATCH($A236,'Hoja de Trabajo para listado'!$AB$155:$AB$1048576,0),MATCH((CUADRO!J$4&amp;$E236),'Hoja de Trabajo para listado'!$AB$151:$BA$151,0)),0)+IFERROR(INDEX('Hoja de Trabajo para listado'!$BC$155:$CB$1048576,MATCH($A236,'Hoja de Trabajo para listado'!$BC$155:$BC$1048576,0),MATCH((CUADRO!J$4&amp;$E236),'Hoja de Trabajo para listado'!$BC$151:$CB$151,0)),0)+IFERROR(INDEX('Hoja de Trabajo para listado'!$DE$153:$DG$274,MATCH($A236,'Hoja de Trabajo para listado'!$DE$153:$DE$1048576,0),MATCH((CUADRO!J$4&amp;$E236),'Hoja de Trabajo para listado'!$DE$151:$DG$151,0)),0)+IFERROR(INDEX('Hoja de Trabajo para listado'!$CD$155:$DC$1048576,MATCH($A236,'Hoja de Trabajo para listado'!$CD$155:$CD$1048576,0),MATCH((CUADRO!J$4&amp;$E236),'Hoja de Trabajo para listado'!$CD$151:$DC$151,0)),0)</f>
        <v>0</v>
      </c>
      <c r="K236" s="245">
        <f ca="1">+IFERROR(INDEX('Hoja de Trabajo para listado'!$A$155:$Z$1048576,MATCH($A236,'Hoja de Trabajo para listado'!$A$155:$A$1048576,0),MATCH((CUADRO!K$4&amp;$E236),'Hoja de Trabajo para listado'!$A$151:$Z$151,0)),0)+IFERROR(INDEX('Hoja de Trabajo para listado'!$AB$155:$BA$1048576,MATCH($A236,'Hoja de Trabajo para listado'!$AB$155:$AB$1048576,0),MATCH((CUADRO!K$4&amp;$E236),'Hoja de Trabajo para listado'!$AB$151:$BA$151,0)),0)+IFERROR(INDEX('Hoja de Trabajo para listado'!$BC$155:$CB$1048576,MATCH($A236,'Hoja de Trabajo para listado'!$BC$155:$BC$1048576,0),MATCH((CUADRO!K$4&amp;$E236),'Hoja de Trabajo para listado'!$BC$151:$CB$151,0)),0)+IFERROR(INDEX('Hoja de Trabajo para listado'!$DE$153:$DG$274,MATCH($A236,'Hoja de Trabajo para listado'!$DE$153:$DE$1048576,0),MATCH((CUADRO!K$4&amp;$E236),'Hoja de Trabajo para listado'!$DE$151:$DG$151,0)),0)+IFERROR(INDEX('Hoja de Trabajo para listado'!$CD$155:$DC$1048576,MATCH($A236,'Hoja de Trabajo para listado'!$CD$155:$CD$1048576,0),MATCH((CUADRO!K$4&amp;$E236),'Hoja de Trabajo para listado'!$CD$151:$DC$151,0)),0)</f>
        <v>0</v>
      </c>
      <c r="L236" s="245">
        <f ca="1">+IFERROR(INDEX('Hoja de Trabajo para listado'!$A$155:$Z$1048576,MATCH($A236,'Hoja de Trabajo para listado'!$A$155:$A$1048576,0),MATCH((CUADRO!L$4&amp;$E236),'Hoja de Trabajo para listado'!$A$151:$Z$151,0)),0)+IFERROR(INDEX('Hoja de Trabajo para listado'!$AB$155:$BA$1048576,MATCH($A236,'Hoja de Trabajo para listado'!$AB$155:$AB$1048576,0),MATCH((CUADRO!L$4&amp;$E236),'Hoja de Trabajo para listado'!$AB$151:$BA$151,0)),0)+IFERROR(INDEX('Hoja de Trabajo para listado'!$BC$155:$CB$1048576,MATCH($A236,'Hoja de Trabajo para listado'!$BC$155:$BC$1048576,0),MATCH((CUADRO!L$4&amp;$E236),'Hoja de Trabajo para listado'!$BC$151:$CB$151,0)),0)+IFERROR(INDEX('Hoja de Trabajo para listado'!$DE$153:$DG$274,MATCH($A236,'Hoja de Trabajo para listado'!$DE$153:$DE$1048576,0),MATCH((CUADRO!L$4&amp;$E236),'Hoja de Trabajo para listado'!$DE$151:$DG$151,0)),0)+IFERROR(INDEX('Hoja de Trabajo para listado'!$CD$155:$DC$1048576,MATCH($A236,'Hoja de Trabajo para listado'!$CD$155:$CD$1048576,0),MATCH((CUADRO!L$4&amp;$E236),'Hoja de Trabajo para listado'!$CD$151:$DC$151,0)),0)</f>
        <v>0</v>
      </c>
      <c r="M236" s="245">
        <f ca="1">+IFERROR(INDEX('Hoja de Trabajo para listado'!$A$155:$Z$1048576,MATCH($A236,'Hoja de Trabajo para listado'!$A$155:$A$1048576,0),MATCH((CUADRO!M$4&amp;$E236),'Hoja de Trabajo para listado'!$A$151:$Z$151,0)),0)+IFERROR(INDEX('Hoja de Trabajo para listado'!$AB$155:$BA$1048576,MATCH($A236,'Hoja de Trabajo para listado'!$AB$155:$AB$1048576,0),MATCH((CUADRO!M$4&amp;$E236),'Hoja de Trabajo para listado'!$AB$151:$BA$151,0)),0)+IFERROR(INDEX('Hoja de Trabajo para listado'!$BC$155:$CB$1048576,MATCH($A236,'Hoja de Trabajo para listado'!$BC$155:$BC$1048576,0),MATCH((CUADRO!M$4&amp;$E236),'Hoja de Trabajo para listado'!$BC$151:$CB$151,0)),0)+IFERROR(INDEX('Hoja de Trabajo para listado'!$DE$153:$DG$274,MATCH($A236,'Hoja de Trabajo para listado'!$DE$153:$DE$1048576,0),MATCH((CUADRO!M$4&amp;$E236),'Hoja de Trabajo para listado'!$DE$151:$DG$151,0)),0)+IFERROR(INDEX('Hoja de Trabajo para listado'!$CD$155:$DC$1048576,MATCH($A236,'Hoja de Trabajo para listado'!$CD$155:$CD$1048576,0),MATCH((CUADRO!M$4&amp;$E236),'Hoja de Trabajo para listado'!$CD$151:$DC$151,0)),0)</f>
        <v>0</v>
      </c>
      <c r="N236" s="245">
        <f ca="1">+IFERROR(INDEX('Hoja de Trabajo para listado'!$A$155:$Z$1048576,MATCH($A236,'Hoja de Trabajo para listado'!$A$155:$A$1048576,0),MATCH((CUADRO!N$4&amp;$E236),'Hoja de Trabajo para listado'!$A$151:$Z$151,0)),0)+IFERROR(INDEX('Hoja de Trabajo para listado'!$AB$155:$BA$1048576,MATCH($A236,'Hoja de Trabajo para listado'!$AB$155:$AB$1048576,0),MATCH((CUADRO!N$4&amp;$E236),'Hoja de Trabajo para listado'!$AB$151:$BA$151,0)),0)+IFERROR(INDEX('Hoja de Trabajo para listado'!$BC$155:$CB$1048576,MATCH($A236,'Hoja de Trabajo para listado'!$BC$155:$BC$1048576,0),MATCH((CUADRO!N$4&amp;$E236),'Hoja de Trabajo para listado'!$BC$151:$CB$151,0)),0)+IFERROR(INDEX('Hoja de Trabajo para listado'!$DE$153:$DG$274,MATCH($A236,'Hoja de Trabajo para listado'!$DE$153:$DE$1048576,0),MATCH((CUADRO!N$4&amp;$E236),'Hoja de Trabajo para listado'!$DE$151:$DG$151,0)),0)+IFERROR(INDEX('Hoja de Trabajo para listado'!$CD$155:$DC$1048576,MATCH($A236,'Hoja de Trabajo para listado'!$CD$155:$CD$1048576,0),MATCH((CUADRO!N$4&amp;$E236),'Hoja de Trabajo para listado'!$CD$151:$DC$151,0)),0)</f>
        <v>0</v>
      </c>
      <c r="O236" s="245">
        <f ca="1">+IFERROR(INDEX('Hoja de Trabajo para listado'!$A$155:$Z$1048576,MATCH($A236,'Hoja de Trabajo para listado'!$A$155:$A$1048576,0),MATCH((CUADRO!O$4&amp;$E236),'Hoja de Trabajo para listado'!$A$151:$Z$151,0)),0)+IFERROR(INDEX('Hoja de Trabajo para listado'!$AB$155:$BA$1048576,MATCH($A236,'Hoja de Trabajo para listado'!$AB$155:$AB$1048576,0),MATCH((CUADRO!O$4&amp;$E236),'Hoja de Trabajo para listado'!$AB$151:$BA$151,0)),0)+IFERROR(INDEX('Hoja de Trabajo para listado'!$BC$155:$CB$1048576,MATCH($A236,'Hoja de Trabajo para listado'!$BC$155:$BC$1048576,0),MATCH((CUADRO!O$4&amp;$E236),'Hoja de Trabajo para listado'!$BC$151:$CB$151,0)),0)+IFERROR(INDEX('Hoja de Trabajo para listado'!$DE$153:$DG$274,MATCH($A236,'Hoja de Trabajo para listado'!$DE$153:$DE$1048576,0),MATCH((CUADRO!O$4&amp;$E236),'Hoja de Trabajo para listado'!$DE$151:$DG$151,0)),0)+IFERROR(INDEX('Hoja de Trabajo para listado'!$CD$155:$DC$1048576,MATCH($A236,'Hoja de Trabajo para listado'!$CD$155:$CD$1048576,0),MATCH((CUADRO!O$4&amp;$E236),'Hoja de Trabajo para listado'!$CD$151:$DC$151,0)),0)</f>
        <v>0</v>
      </c>
      <c r="P236" s="245">
        <f ca="1">+IFERROR(INDEX('Hoja de Trabajo para listado'!$A$155:$Z$1048576,MATCH($A236,'Hoja de Trabajo para listado'!$A$155:$A$1048576,0),MATCH((CUADRO!P$4&amp;$E236),'Hoja de Trabajo para listado'!$A$151:$Z$151,0)),0)+IFERROR(INDEX('Hoja de Trabajo para listado'!$AB$155:$BA$1048576,MATCH($A236,'Hoja de Trabajo para listado'!$AB$155:$AB$1048576,0),MATCH((CUADRO!P$4&amp;$E236),'Hoja de Trabajo para listado'!$AB$151:$BA$151,0)),0)+IFERROR(INDEX('Hoja de Trabajo para listado'!$BC$155:$CB$1048576,MATCH($A236,'Hoja de Trabajo para listado'!$BC$155:$BC$1048576,0),MATCH((CUADRO!P$4&amp;$E236),'Hoja de Trabajo para listado'!$BC$151:$CB$151,0)),0)+IFERROR(INDEX('Hoja de Trabajo para listado'!$DE$153:$DG$274,MATCH($A236,'Hoja de Trabajo para listado'!$DE$153:$DE$1048576,0),MATCH((CUADRO!P$4&amp;$E236),'Hoja de Trabajo para listado'!$DE$151:$DG$151,0)),0)+IFERROR(INDEX('Hoja de Trabajo para listado'!$CD$155:$DC$1048576,MATCH($A236,'Hoja de Trabajo para listado'!$CD$155:$CD$1048576,0),MATCH((CUADRO!P$4&amp;$E236),'Hoja de Trabajo para listado'!$CD$151:$DC$151,0)),0)</f>
        <v>0</v>
      </c>
      <c r="Q236" s="245">
        <f ca="1">+IFERROR(INDEX('Hoja de Trabajo para listado'!$A$155:$Z$1048576,MATCH($A236,'Hoja de Trabajo para listado'!$A$155:$A$1048576,0),MATCH((CUADRO!Q$4&amp;$E236),'Hoja de Trabajo para listado'!$A$151:$Z$151,0)),0)+IFERROR(INDEX('Hoja de Trabajo para listado'!$AB$155:$BA$1048576,MATCH($A236,'Hoja de Trabajo para listado'!$AB$155:$AB$1048576,0),MATCH((CUADRO!Q$4&amp;$E236),'Hoja de Trabajo para listado'!$AB$151:$BA$151,0)),0)+IFERROR(INDEX('Hoja de Trabajo para listado'!$BC$155:$CB$1048576,MATCH($A236,'Hoja de Trabajo para listado'!$BC$155:$BC$1048576,0),MATCH((CUADRO!Q$4&amp;$E236),'Hoja de Trabajo para listado'!$BC$151:$CB$151,0)),0)+IFERROR(INDEX('Hoja de Trabajo para listado'!$DE$153:$DG$274,MATCH($A236,'Hoja de Trabajo para listado'!$DE$153:$DE$1048576,0),MATCH((CUADRO!Q$4&amp;$E236),'Hoja de Trabajo para listado'!$DE$151:$DG$151,0)),0)+IFERROR(INDEX('Hoja de Trabajo para listado'!$CD$155:$DC$1048576,MATCH($A236,'Hoja de Trabajo para listado'!$CD$155:$CD$1048576,0),MATCH((CUADRO!Q$4&amp;$E236),'Hoja de Trabajo para listado'!$CD$151:$DC$151,0)),0)</f>
        <v>0</v>
      </c>
      <c r="R236" s="245">
        <f t="shared" ca="1" si="9"/>
        <v>0</v>
      </c>
      <c r="S236" s="245">
        <f ca="1">+R235+R236</f>
        <v>0</v>
      </c>
      <c r="T236" s="245">
        <f ca="1">+S236</f>
        <v>0</v>
      </c>
      <c r="U236" s="244">
        <f t="shared" si="10"/>
        <v>2</v>
      </c>
      <c r="V236" s="333" t="str">
        <f>+VLOOKUP(A236,bd_lista!$A$3:$E$592,5,FALSE)</f>
        <v>Instituciones Descentralizadas</v>
      </c>
      <c r="W236" s="388"/>
      <c r="X236" s="242">
        <f>+VLOOKUP(A236,[4]Sheet1!$A$13:$D$744,4,FALSE)</f>
        <v>35</v>
      </c>
      <c r="Y236" s="242" t="str">
        <f>+VLOOKUP(X236,bd_lista!$A$3:$C$592,3,FALSE)</f>
        <v>Ministerio de Economía y Finanzas Públicas</v>
      </c>
      <c r="Z236" s="292"/>
      <c r="AA236" s="293"/>
    </row>
    <row r="237" spans="1:27" ht="15" hidden="1" customHeight="1">
      <c r="A237" s="251">
        <v>314</v>
      </c>
      <c r="B237" s="392">
        <f>+A237</f>
        <v>314</v>
      </c>
      <c r="C237" s="247" t="str">
        <f>+VLOOKUP(A237,bd_lista!$A$3:$C$592,3,FALSE)</f>
        <v>Autoridad de Fiscalización de Electricidad y Tecnología Nuclear</v>
      </c>
      <c r="D237" s="389" t="str">
        <f>+C237</f>
        <v>Autoridad de Fiscalización de Electricidad y Tecnología Nuclear</v>
      </c>
      <c r="E237" s="247" t="s">
        <v>1304</v>
      </c>
      <c r="F237" s="243">
        <f ca="1">+IFERROR(INDEX('Hoja de Trabajo para listado'!$A$155:$Z$1048576,MATCH($A237,'Hoja de Trabajo para listado'!$A$155:$A$1048576,0),MATCH((CUADRO!F$4&amp;$E237),'Hoja de Trabajo para listado'!$A$151:$Z$151,0)),0)+IFERROR(INDEX('Hoja de Trabajo para listado'!$AB$155:$BA$1048576,MATCH($A237,'Hoja de Trabajo para listado'!$AB$155:$AB$1048576,0),MATCH((CUADRO!F$4&amp;$E237),'Hoja de Trabajo para listado'!$AB$151:$BA$151,0)),0)+IFERROR(INDEX('Hoja de Trabajo para listado'!$BC$155:$CB$1048576,MATCH($A237,'Hoja de Trabajo para listado'!$BC$155:$BC$1048576,0),MATCH((CUADRO!F$4&amp;$E237),'Hoja de Trabajo para listado'!$BC$151:$CB$151,0)),0)+IFERROR(INDEX('Hoja de Trabajo para listado'!$DE$153:$DG$274,MATCH($A237,'Hoja de Trabajo para listado'!$DE$153:$DE$1048576,0),MATCH((CUADRO!F$4&amp;$E237),'Hoja de Trabajo para listado'!$DE$151:$DG$151,0)),0)+IFERROR(INDEX('Hoja de Trabajo para listado'!$CD$155:$DC$1048576,MATCH($A237,'Hoja de Trabajo para listado'!$CD$155:$CD$1048576,0),MATCH((CUADRO!F$4&amp;$E237),'Hoja de Trabajo para listado'!$CD$151:$DC$151,0)),0)</f>
        <v>0</v>
      </c>
      <c r="G237" s="243">
        <f ca="1">+IFERROR(INDEX('Hoja de Trabajo para listado'!$A$155:$Z$1048576,MATCH($A237,'Hoja de Trabajo para listado'!$A$155:$A$1048576,0),MATCH((CUADRO!G$4&amp;$E237),'Hoja de Trabajo para listado'!$A$151:$Z$151,0)),0)+IFERROR(INDEX('Hoja de Trabajo para listado'!$AB$155:$BA$1048576,MATCH($A237,'Hoja de Trabajo para listado'!$AB$155:$AB$1048576,0),MATCH((CUADRO!G$4&amp;$E237),'Hoja de Trabajo para listado'!$AB$151:$BA$151,0)),0)+IFERROR(INDEX('Hoja de Trabajo para listado'!$BC$155:$CB$1048576,MATCH($A237,'Hoja de Trabajo para listado'!$BC$155:$BC$1048576,0),MATCH((CUADRO!G$4&amp;$E237),'Hoja de Trabajo para listado'!$BC$151:$CB$151,0)),0)+IFERROR(INDEX('Hoja de Trabajo para listado'!$DE$153:$DG$274,MATCH($A237,'Hoja de Trabajo para listado'!$DE$153:$DE$1048576,0),MATCH((CUADRO!G$4&amp;$E237),'Hoja de Trabajo para listado'!$DE$151:$DG$151,0)),0)+IFERROR(INDEX('Hoja de Trabajo para listado'!$CD$155:$DC$1048576,MATCH($A237,'Hoja de Trabajo para listado'!$CD$155:$CD$1048576,0),MATCH((CUADRO!G$4&amp;$E237),'Hoja de Trabajo para listado'!$CD$151:$DC$151,0)),0)</f>
        <v>0</v>
      </c>
      <c r="H237" s="243">
        <f ca="1">+IFERROR(INDEX('Hoja de Trabajo para listado'!$A$155:$Z$1048576,MATCH($A237,'Hoja de Trabajo para listado'!$A$155:$A$1048576,0),MATCH((CUADRO!H$4&amp;$E237),'Hoja de Trabajo para listado'!$A$151:$Z$151,0)),0)+IFERROR(INDEX('Hoja de Trabajo para listado'!$AB$155:$BA$1048576,MATCH($A237,'Hoja de Trabajo para listado'!$AB$155:$AB$1048576,0),MATCH((CUADRO!H$4&amp;$E237),'Hoja de Trabajo para listado'!$AB$151:$BA$151,0)),0)+IFERROR(INDEX('Hoja de Trabajo para listado'!$BC$155:$CB$1048576,MATCH($A237,'Hoja de Trabajo para listado'!$BC$155:$BC$1048576,0),MATCH((CUADRO!H$4&amp;$E237),'Hoja de Trabajo para listado'!$BC$151:$CB$151,0)),0)+IFERROR(INDEX('Hoja de Trabajo para listado'!$DE$153:$DG$274,MATCH($A237,'Hoja de Trabajo para listado'!$DE$153:$DE$1048576,0),MATCH((CUADRO!H$4&amp;$E237),'Hoja de Trabajo para listado'!$DE$151:$DG$151,0)),0)+IFERROR(INDEX('Hoja de Trabajo para listado'!$CD$155:$DC$1048576,MATCH($A237,'Hoja de Trabajo para listado'!$CD$155:$CD$1048576,0),MATCH((CUADRO!H$4&amp;$E237),'Hoja de Trabajo para listado'!$CD$151:$DC$151,0)),0)</f>
        <v>0</v>
      </c>
      <c r="I237" s="243">
        <f ca="1">+IFERROR(INDEX('Hoja de Trabajo para listado'!$A$155:$Z$1048576,MATCH($A237,'Hoja de Trabajo para listado'!$A$155:$A$1048576,0),MATCH((CUADRO!I$4&amp;$E237),'Hoja de Trabajo para listado'!$A$151:$Z$151,0)),0)+IFERROR(INDEX('Hoja de Trabajo para listado'!$AB$155:$BA$1048576,MATCH($A237,'Hoja de Trabajo para listado'!$AB$155:$AB$1048576,0),MATCH((CUADRO!I$4&amp;$E237),'Hoja de Trabajo para listado'!$AB$151:$BA$151,0)),0)+IFERROR(INDEX('Hoja de Trabajo para listado'!$BC$155:$CB$1048576,MATCH($A237,'Hoja de Trabajo para listado'!$BC$155:$BC$1048576,0),MATCH((CUADRO!I$4&amp;$E237),'Hoja de Trabajo para listado'!$BC$151:$CB$151,0)),0)+IFERROR(INDEX('Hoja de Trabajo para listado'!$DE$153:$DG$274,MATCH($A237,'Hoja de Trabajo para listado'!$DE$153:$DE$1048576,0),MATCH((CUADRO!I$4&amp;$E237),'Hoja de Trabajo para listado'!$DE$151:$DG$151,0)),0)+IFERROR(INDEX('Hoja de Trabajo para listado'!$CD$155:$DC$1048576,MATCH($A237,'Hoja de Trabajo para listado'!$CD$155:$CD$1048576,0),MATCH((CUADRO!I$4&amp;$E237),'Hoja de Trabajo para listado'!$CD$151:$DC$151,0)),0)</f>
        <v>0</v>
      </c>
      <c r="J237" s="243">
        <f ca="1">+IFERROR(INDEX('Hoja de Trabajo para listado'!$A$155:$Z$1048576,MATCH($A237,'Hoja de Trabajo para listado'!$A$155:$A$1048576,0),MATCH((CUADRO!J$4&amp;$E237),'Hoja de Trabajo para listado'!$A$151:$Z$151,0)),0)+IFERROR(INDEX('Hoja de Trabajo para listado'!$AB$155:$BA$1048576,MATCH($A237,'Hoja de Trabajo para listado'!$AB$155:$AB$1048576,0),MATCH((CUADRO!J$4&amp;$E237),'Hoja de Trabajo para listado'!$AB$151:$BA$151,0)),0)+IFERROR(INDEX('Hoja de Trabajo para listado'!$BC$155:$CB$1048576,MATCH($A237,'Hoja de Trabajo para listado'!$BC$155:$BC$1048576,0),MATCH((CUADRO!J$4&amp;$E237),'Hoja de Trabajo para listado'!$BC$151:$CB$151,0)),0)+IFERROR(INDEX('Hoja de Trabajo para listado'!$DE$153:$DG$274,MATCH($A237,'Hoja de Trabajo para listado'!$DE$153:$DE$1048576,0),MATCH((CUADRO!J$4&amp;$E237),'Hoja de Trabajo para listado'!$DE$151:$DG$151,0)),0)+IFERROR(INDEX('Hoja de Trabajo para listado'!$CD$155:$DC$1048576,MATCH($A237,'Hoja de Trabajo para listado'!$CD$155:$CD$1048576,0),MATCH((CUADRO!J$4&amp;$E237),'Hoja de Trabajo para listado'!$CD$151:$DC$151,0)),0)</f>
        <v>0</v>
      </c>
      <c r="K237" s="243">
        <f ca="1">+IFERROR(INDEX('Hoja de Trabajo para listado'!$A$155:$Z$1048576,MATCH($A237,'Hoja de Trabajo para listado'!$A$155:$A$1048576,0),MATCH((CUADRO!K$4&amp;$E237),'Hoja de Trabajo para listado'!$A$151:$Z$151,0)),0)+IFERROR(INDEX('Hoja de Trabajo para listado'!$AB$155:$BA$1048576,MATCH($A237,'Hoja de Trabajo para listado'!$AB$155:$AB$1048576,0),MATCH((CUADRO!K$4&amp;$E237),'Hoja de Trabajo para listado'!$AB$151:$BA$151,0)),0)+IFERROR(INDEX('Hoja de Trabajo para listado'!$BC$155:$CB$1048576,MATCH($A237,'Hoja de Trabajo para listado'!$BC$155:$BC$1048576,0),MATCH((CUADRO!K$4&amp;$E237),'Hoja de Trabajo para listado'!$BC$151:$CB$151,0)),0)+IFERROR(INDEX('Hoja de Trabajo para listado'!$DE$153:$DG$274,MATCH($A237,'Hoja de Trabajo para listado'!$DE$153:$DE$1048576,0),MATCH((CUADRO!K$4&amp;$E237),'Hoja de Trabajo para listado'!$DE$151:$DG$151,0)),0)+IFERROR(INDEX('Hoja de Trabajo para listado'!$CD$155:$DC$1048576,MATCH($A237,'Hoja de Trabajo para listado'!$CD$155:$CD$1048576,0),MATCH((CUADRO!K$4&amp;$E237),'Hoja de Trabajo para listado'!$CD$151:$DC$151,0)),0)</f>
        <v>0</v>
      </c>
      <c r="L237" s="243">
        <f ca="1">+IFERROR(INDEX('Hoja de Trabajo para listado'!$A$155:$Z$1048576,MATCH($A237,'Hoja de Trabajo para listado'!$A$155:$A$1048576,0),MATCH((CUADRO!L$4&amp;$E237),'Hoja de Trabajo para listado'!$A$151:$Z$151,0)),0)+IFERROR(INDEX('Hoja de Trabajo para listado'!$AB$155:$BA$1048576,MATCH($A237,'Hoja de Trabajo para listado'!$AB$155:$AB$1048576,0),MATCH((CUADRO!L$4&amp;$E237),'Hoja de Trabajo para listado'!$AB$151:$BA$151,0)),0)+IFERROR(INDEX('Hoja de Trabajo para listado'!$BC$155:$CB$1048576,MATCH($A237,'Hoja de Trabajo para listado'!$BC$155:$BC$1048576,0),MATCH((CUADRO!L$4&amp;$E237),'Hoja de Trabajo para listado'!$BC$151:$CB$151,0)),0)+IFERROR(INDEX('Hoja de Trabajo para listado'!$DE$153:$DG$274,MATCH($A237,'Hoja de Trabajo para listado'!$DE$153:$DE$1048576,0),MATCH((CUADRO!L$4&amp;$E237),'Hoja de Trabajo para listado'!$DE$151:$DG$151,0)),0)+IFERROR(INDEX('Hoja de Trabajo para listado'!$CD$155:$DC$1048576,MATCH($A237,'Hoja de Trabajo para listado'!$CD$155:$CD$1048576,0),MATCH((CUADRO!L$4&amp;$E237),'Hoja de Trabajo para listado'!$CD$151:$DC$151,0)),0)</f>
        <v>0</v>
      </c>
      <c r="M237" s="243">
        <f ca="1">+IFERROR(INDEX('Hoja de Trabajo para listado'!$A$155:$Z$1048576,MATCH($A237,'Hoja de Trabajo para listado'!$A$155:$A$1048576,0),MATCH((CUADRO!M$4&amp;$E237),'Hoja de Trabajo para listado'!$A$151:$Z$151,0)),0)+IFERROR(INDEX('Hoja de Trabajo para listado'!$AB$155:$BA$1048576,MATCH($A237,'Hoja de Trabajo para listado'!$AB$155:$AB$1048576,0),MATCH((CUADRO!M$4&amp;$E237),'Hoja de Trabajo para listado'!$AB$151:$BA$151,0)),0)+IFERROR(INDEX('Hoja de Trabajo para listado'!$BC$155:$CB$1048576,MATCH($A237,'Hoja de Trabajo para listado'!$BC$155:$BC$1048576,0),MATCH((CUADRO!M$4&amp;$E237),'Hoja de Trabajo para listado'!$BC$151:$CB$151,0)),0)+IFERROR(INDEX('Hoja de Trabajo para listado'!$DE$153:$DG$274,MATCH($A237,'Hoja de Trabajo para listado'!$DE$153:$DE$1048576,0),MATCH((CUADRO!M$4&amp;$E237),'Hoja de Trabajo para listado'!$DE$151:$DG$151,0)),0)+IFERROR(INDEX('Hoja de Trabajo para listado'!$CD$155:$DC$1048576,MATCH($A237,'Hoja de Trabajo para listado'!$CD$155:$CD$1048576,0),MATCH((CUADRO!M$4&amp;$E237),'Hoja de Trabajo para listado'!$CD$151:$DC$151,0)),0)</f>
        <v>0</v>
      </c>
      <c r="N237" s="243">
        <f ca="1">+IFERROR(INDEX('Hoja de Trabajo para listado'!$A$155:$Z$1048576,MATCH($A237,'Hoja de Trabajo para listado'!$A$155:$A$1048576,0),MATCH((CUADRO!N$4&amp;$E237),'Hoja de Trabajo para listado'!$A$151:$Z$151,0)),0)+IFERROR(INDEX('Hoja de Trabajo para listado'!$AB$155:$BA$1048576,MATCH($A237,'Hoja de Trabajo para listado'!$AB$155:$AB$1048576,0),MATCH((CUADRO!N$4&amp;$E237),'Hoja de Trabajo para listado'!$AB$151:$BA$151,0)),0)+IFERROR(INDEX('Hoja de Trabajo para listado'!$BC$155:$CB$1048576,MATCH($A237,'Hoja de Trabajo para listado'!$BC$155:$BC$1048576,0),MATCH((CUADRO!N$4&amp;$E237),'Hoja de Trabajo para listado'!$BC$151:$CB$151,0)),0)+IFERROR(INDEX('Hoja de Trabajo para listado'!$DE$153:$DG$274,MATCH($A237,'Hoja de Trabajo para listado'!$DE$153:$DE$1048576,0),MATCH((CUADRO!N$4&amp;$E237),'Hoja de Trabajo para listado'!$DE$151:$DG$151,0)),0)+IFERROR(INDEX('Hoja de Trabajo para listado'!$CD$155:$DC$1048576,MATCH($A237,'Hoja de Trabajo para listado'!$CD$155:$CD$1048576,0),MATCH((CUADRO!N$4&amp;$E237),'Hoja de Trabajo para listado'!$CD$151:$DC$151,0)),0)</f>
        <v>0</v>
      </c>
      <c r="O237" s="243">
        <f ca="1">+IFERROR(INDEX('Hoja de Trabajo para listado'!$A$155:$Z$1048576,MATCH($A237,'Hoja de Trabajo para listado'!$A$155:$A$1048576,0),MATCH((CUADRO!O$4&amp;$E237),'Hoja de Trabajo para listado'!$A$151:$Z$151,0)),0)+IFERROR(INDEX('Hoja de Trabajo para listado'!$AB$155:$BA$1048576,MATCH($A237,'Hoja de Trabajo para listado'!$AB$155:$AB$1048576,0),MATCH((CUADRO!O$4&amp;$E237),'Hoja de Trabajo para listado'!$AB$151:$BA$151,0)),0)+IFERROR(INDEX('Hoja de Trabajo para listado'!$BC$155:$CB$1048576,MATCH($A237,'Hoja de Trabajo para listado'!$BC$155:$BC$1048576,0),MATCH((CUADRO!O$4&amp;$E237),'Hoja de Trabajo para listado'!$BC$151:$CB$151,0)),0)+IFERROR(INDEX('Hoja de Trabajo para listado'!$DE$153:$DG$274,MATCH($A237,'Hoja de Trabajo para listado'!$DE$153:$DE$1048576,0),MATCH((CUADRO!O$4&amp;$E237),'Hoja de Trabajo para listado'!$DE$151:$DG$151,0)),0)+IFERROR(INDEX('Hoja de Trabajo para listado'!$CD$155:$DC$1048576,MATCH($A237,'Hoja de Trabajo para listado'!$CD$155:$CD$1048576,0),MATCH((CUADRO!O$4&amp;$E237),'Hoja de Trabajo para listado'!$CD$151:$DC$151,0)),0)</f>
        <v>0</v>
      </c>
      <c r="P237" s="243">
        <f ca="1">+IFERROR(INDEX('Hoja de Trabajo para listado'!$A$155:$Z$1048576,MATCH($A237,'Hoja de Trabajo para listado'!$A$155:$A$1048576,0),MATCH((CUADRO!P$4&amp;$E237),'Hoja de Trabajo para listado'!$A$151:$Z$151,0)),0)+IFERROR(INDEX('Hoja de Trabajo para listado'!$AB$155:$BA$1048576,MATCH($A237,'Hoja de Trabajo para listado'!$AB$155:$AB$1048576,0),MATCH((CUADRO!P$4&amp;$E237),'Hoja de Trabajo para listado'!$AB$151:$BA$151,0)),0)+IFERROR(INDEX('Hoja de Trabajo para listado'!$BC$155:$CB$1048576,MATCH($A237,'Hoja de Trabajo para listado'!$BC$155:$BC$1048576,0),MATCH((CUADRO!P$4&amp;$E237),'Hoja de Trabajo para listado'!$BC$151:$CB$151,0)),0)+IFERROR(INDEX('Hoja de Trabajo para listado'!$DE$153:$DG$274,MATCH($A237,'Hoja de Trabajo para listado'!$DE$153:$DE$1048576,0),MATCH((CUADRO!P$4&amp;$E237),'Hoja de Trabajo para listado'!$DE$151:$DG$151,0)),0)+IFERROR(INDEX('Hoja de Trabajo para listado'!$CD$155:$DC$1048576,MATCH($A237,'Hoja de Trabajo para listado'!$CD$155:$CD$1048576,0),MATCH((CUADRO!P$4&amp;$E237),'Hoja de Trabajo para listado'!$CD$151:$DC$151,0)),0)</f>
        <v>0</v>
      </c>
      <c r="Q237" s="243">
        <f ca="1">+IFERROR(INDEX('Hoja de Trabajo para listado'!$A$155:$Z$1048576,MATCH($A237,'Hoja de Trabajo para listado'!$A$155:$A$1048576,0),MATCH((CUADRO!Q$4&amp;$E237),'Hoja de Trabajo para listado'!$A$151:$Z$151,0)),0)+IFERROR(INDEX('Hoja de Trabajo para listado'!$AB$155:$BA$1048576,MATCH($A237,'Hoja de Trabajo para listado'!$AB$155:$AB$1048576,0),MATCH((CUADRO!Q$4&amp;$E237),'Hoja de Trabajo para listado'!$AB$151:$BA$151,0)),0)+IFERROR(INDEX('Hoja de Trabajo para listado'!$BC$155:$CB$1048576,MATCH($A237,'Hoja de Trabajo para listado'!$BC$155:$BC$1048576,0),MATCH((CUADRO!Q$4&amp;$E237),'Hoja de Trabajo para listado'!$BC$151:$CB$151,0)),0)+IFERROR(INDEX('Hoja de Trabajo para listado'!$DE$153:$DG$274,MATCH($A237,'Hoja de Trabajo para listado'!$DE$153:$DE$1048576,0),MATCH((CUADRO!Q$4&amp;$E237),'Hoja de Trabajo para listado'!$DE$151:$DG$151,0)),0)+IFERROR(INDEX('Hoja de Trabajo para listado'!$CD$155:$DC$1048576,MATCH($A237,'Hoja de Trabajo para listado'!$CD$155:$CD$1048576,0),MATCH((CUADRO!Q$4&amp;$E237),'Hoja de Trabajo para listado'!$CD$151:$DC$151,0)),0)</f>
        <v>0</v>
      </c>
      <c r="R237" s="243">
        <f t="shared" ca="1" si="9"/>
        <v>0</v>
      </c>
      <c r="S237" s="243"/>
      <c r="T237" s="243">
        <f ca="1">+T238</f>
        <v>0</v>
      </c>
      <c r="U237" s="242">
        <f t="shared" si="10"/>
        <v>1</v>
      </c>
      <c r="V237" s="333" t="str">
        <f>+VLOOKUP(A237,bd_lista!$A$3:$E$592,5,FALSE)</f>
        <v>Instituciones Descentralizadas</v>
      </c>
      <c r="W237" s="387" t="str">
        <f>+V237</f>
        <v>Instituciones Descentralizadas</v>
      </c>
      <c r="X237" s="242">
        <v>78</v>
      </c>
      <c r="Y237" s="242" t="str">
        <f>+VLOOKUP(X237,bd_lista!$A$3:$C$592,3,FALSE)</f>
        <v>Ministerio de Hidrocarburos y Energías</v>
      </c>
      <c r="Z237" s="294">
        <f>+X237</f>
        <v>78</v>
      </c>
      <c r="AA237" s="295" t="str">
        <f>+Y237</f>
        <v>Ministerio de Hidrocarburos y Energías</v>
      </c>
    </row>
    <row r="238" spans="1:27" ht="15" hidden="1" customHeight="1">
      <c r="A238" s="32">
        <v>314</v>
      </c>
      <c r="B238" s="393"/>
      <c r="C238" s="333" t="str">
        <f>+VLOOKUP(A238,bd_lista!$A$3:$C$592,3,FALSE)</f>
        <v>Autoridad de Fiscalización de Electricidad y Tecnología Nuclear</v>
      </c>
      <c r="D238" s="390"/>
      <c r="E238" s="333" t="s">
        <v>1305</v>
      </c>
      <c r="F238" s="245">
        <f ca="1">+IFERROR(INDEX('Hoja de Trabajo para listado'!$A$155:$Z$1048576,MATCH($A238,'Hoja de Trabajo para listado'!$A$155:$A$1048576,0),MATCH((CUADRO!F$4&amp;$E238),'Hoja de Trabajo para listado'!$A$151:$Z$151,0)),0)+IFERROR(INDEX('Hoja de Trabajo para listado'!$AB$155:$BA$1048576,MATCH($A238,'Hoja de Trabajo para listado'!$AB$155:$AB$1048576,0),MATCH((CUADRO!F$4&amp;$E238),'Hoja de Trabajo para listado'!$AB$151:$BA$151,0)),0)+IFERROR(INDEX('Hoja de Trabajo para listado'!$BC$155:$CB$1048576,MATCH($A238,'Hoja de Trabajo para listado'!$BC$155:$BC$1048576,0),MATCH((CUADRO!F$4&amp;$E238),'Hoja de Trabajo para listado'!$BC$151:$CB$151,0)),0)+IFERROR(INDEX('Hoja de Trabajo para listado'!$DE$153:$DG$274,MATCH($A238,'Hoja de Trabajo para listado'!$DE$153:$DE$1048576,0),MATCH((CUADRO!F$4&amp;$E238),'Hoja de Trabajo para listado'!$DE$151:$DG$151,0)),0)+IFERROR(INDEX('Hoja de Trabajo para listado'!$CD$155:$DC$1048576,MATCH($A238,'Hoja de Trabajo para listado'!$CD$155:$CD$1048576,0),MATCH((CUADRO!F$4&amp;$E238),'Hoja de Trabajo para listado'!$CD$151:$DC$151,0)),0)</f>
        <v>0</v>
      </c>
      <c r="G238" s="245">
        <f ca="1">+IFERROR(INDEX('Hoja de Trabajo para listado'!$A$155:$Z$1048576,MATCH($A238,'Hoja de Trabajo para listado'!$A$155:$A$1048576,0),MATCH((CUADRO!G$4&amp;$E238),'Hoja de Trabajo para listado'!$A$151:$Z$151,0)),0)+IFERROR(INDEX('Hoja de Trabajo para listado'!$AB$155:$BA$1048576,MATCH($A238,'Hoja de Trabajo para listado'!$AB$155:$AB$1048576,0),MATCH((CUADRO!G$4&amp;$E238),'Hoja de Trabajo para listado'!$AB$151:$BA$151,0)),0)+IFERROR(INDEX('Hoja de Trabajo para listado'!$BC$155:$CB$1048576,MATCH($A238,'Hoja de Trabajo para listado'!$BC$155:$BC$1048576,0),MATCH((CUADRO!G$4&amp;$E238),'Hoja de Trabajo para listado'!$BC$151:$CB$151,0)),0)+IFERROR(INDEX('Hoja de Trabajo para listado'!$DE$153:$DG$274,MATCH($A238,'Hoja de Trabajo para listado'!$DE$153:$DE$1048576,0),MATCH((CUADRO!G$4&amp;$E238),'Hoja de Trabajo para listado'!$DE$151:$DG$151,0)),0)+IFERROR(INDEX('Hoja de Trabajo para listado'!$CD$155:$DC$1048576,MATCH($A238,'Hoja de Trabajo para listado'!$CD$155:$CD$1048576,0),MATCH((CUADRO!G$4&amp;$E238),'Hoja de Trabajo para listado'!$CD$151:$DC$151,0)),0)</f>
        <v>0</v>
      </c>
      <c r="H238" s="245">
        <f ca="1">+IFERROR(INDEX('Hoja de Trabajo para listado'!$A$155:$Z$1048576,MATCH($A238,'Hoja de Trabajo para listado'!$A$155:$A$1048576,0),MATCH((CUADRO!H$4&amp;$E238),'Hoja de Trabajo para listado'!$A$151:$Z$151,0)),0)+IFERROR(INDEX('Hoja de Trabajo para listado'!$AB$155:$BA$1048576,MATCH($A238,'Hoja de Trabajo para listado'!$AB$155:$AB$1048576,0),MATCH((CUADRO!H$4&amp;$E238),'Hoja de Trabajo para listado'!$AB$151:$BA$151,0)),0)+IFERROR(INDEX('Hoja de Trabajo para listado'!$BC$155:$CB$1048576,MATCH($A238,'Hoja de Trabajo para listado'!$BC$155:$BC$1048576,0),MATCH((CUADRO!H$4&amp;$E238),'Hoja de Trabajo para listado'!$BC$151:$CB$151,0)),0)+IFERROR(INDEX('Hoja de Trabajo para listado'!$DE$153:$DG$274,MATCH($A238,'Hoja de Trabajo para listado'!$DE$153:$DE$1048576,0),MATCH((CUADRO!H$4&amp;$E238),'Hoja de Trabajo para listado'!$DE$151:$DG$151,0)),0)+IFERROR(INDEX('Hoja de Trabajo para listado'!$CD$155:$DC$1048576,MATCH($A238,'Hoja de Trabajo para listado'!$CD$155:$CD$1048576,0),MATCH((CUADRO!H$4&amp;$E238),'Hoja de Trabajo para listado'!$CD$151:$DC$151,0)),0)</f>
        <v>0</v>
      </c>
      <c r="I238" s="245">
        <f ca="1">+IFERROR(INDEX('Hoja de Trabajo para listado'!$A$155:$Z$1048576,MATCH($A238,'Hoja de Trabajo para listado'!$A$155:$A$1048576,0),MATCH((CUADRO!I$4&amp;$E238),'Hoja de Trabajo para listado'!$A$151:$Z$151,0)),0)+IFERROR(INDEX('Hoja de Trabajo para listado'!$AB$155:$BA$1048576,MATCH($A238,'Hoja de Trabajo para listado'!$AB$155:$AB$1048576,0),MATCH((CUADRO!I$4&amp;$E238),'Hoja de Trabajo para listado'!$AB$151:$BA$151,0)),0)+IFERROR(INDEX('Hoja de Trabajo para listado'!$BC$155:$CB$1048576,MATCH($A238,'Hoja de Trabajo para listado'!$BC$155:$BC$1048576,0),MATCH((CUADRO!I$4&amp;$E238),'Hoja de Trabajo para listado'!$BC$151:$CB$151,0)),0)+IFERROR(INDEX('Hoja de Trabajo para listado'!$DE$153:$DG$274,MATCH($A238,'Hoja de Trabajo para listado'!$DE$153:$DE$1048576,0),MATCH((CUADRO!I$4&amp;$E238),'Hoja de Trabajo para listado'!$DE$151:$DG$151,0)),0)+IFERROR(INDEX('Hoja de Trabajo para listado'!$CD$155:$DC$1048576,MATCH($A238,'Hoja de Trabajo para listado'!$CD$155:$CD$1048576,0),MATCH((CUADRO!I$4&amp;$E238),'Hoja de Trabajo para listado'!$CD$151:$DC$151,0)),0)</f>
        <v>0</v>
      </c>
      <c r="J238" s="245">
        <f ca="1">+IFERROR(INDEX('Hoja de Trabajo para listado'!$A$155:$Z$1048576,MATCH($A238,'Hoja de Trabajo para listado'!$A$155:$A$1048576,0),MATCH((CUADRO!J$4&amp;$E238),'Hoja de Trabajo para listado'!$A$151:$Z$151,0)),0)+IFERROR(INDEX('Hoja de Trabajo para listado'!$AB$155:$BA$1048576,MATCH($A238,'Hoja de Trabajo para listado'!$AB$155:$AB$1048576,0),MATCH((CUADRO!J$4&amp;$E238),'Hoja de Trabajo para listado'!$AB$151:$BA$151,0)),0)+IFERROR(INDEX('Hoja de Trabajo para listado'!$BC$155:$CB$1048576,MATCH($A238,'Hoja de Trabajo para listado'!$BC$155:$BC$1048576,0),MATCH((CUADRO!J$4&amp;$E238),'Hoja de Trabajo para listado'!$BC$151:$CB$151,0)),0)+IFERROR(INDEX('Hoja de Trabajo para listado'!$DE$153:$DG$274,MATCH($A238,'Hoja de Trabajo para listado'!$DE$153:$DE$1048576,0),MATCH((CUADRO!J$4&amp;$E238),'Hoja de Trabajo para listado'!$DE$151:$DG$151,0)),0)+IFERROR(INDEX('Hoja de Trabajo para listado'!$CD$155:$DC$1048576,MATCH($A238,'Hoja de Trabajo para listado'!$CD$155:$CD$1048576,0),MATCH((CUADRO!J$4&amp;$E238),'Hoja de Trabajo para listado'!$CD$151:$DC$151,0)),0)</f>
        <v>0</v>
      </c>
      <c r="K238" s="245">
        <f ca="1">+IFERROR(INDEX('Hoja de Trabajo para listado'!$A$155:$Z$1048576,MATCH($A238,'Hoja de Trabajo para listado'!$A$155:$A$1048576,0),MATCH((CUADRO!K$4&amp;$E238),'Hoja de Trabajo para listado'!$A$151:$Z$151,0)),0)+IFERROR(INDEX('Hoja de Trabajo para listado'!$AB$155:$BA$1048576,MATCH($A238,'Hoja de Trabajo para listado'!$AB$155:$AB$1048576,0),MATCH((CUADRO!K$4&amp;$E238),'Hoja de Trabajo para listado'!$AB$151:$BA$151,0)),0)+IFERROR(INDEX('Hoja de Trabajo para listado'!$BC$155:$CB$1048576,MATCH($A238,'Hoja de Trabajo para listado'!$BC$155:$BC$1048576,0),MATCH((CUADRO!K$4&amp;$E238),'Hoja de Trabajo para listado'!$BC$151:$CB$151,0)),0)+IFERROR(INDEX('Hoja de Trabajo para listado'!$DE$153:$DG$274,MATCH($A238,'Hoja de Trabajo para listado'!$DE$153:$DE$1048576,0),MATCH((CUADRO!K$4&amp;$E238),'Hoja de Trabajo para listado'!$DE$151:$DG$151,0)),0)+IFERROR(INDEX('Hoja de Trabajo para listado'!$CD$155:$DC$1048576,MATCH($A238,'Hoja de Trabajo para listado'!$CD$155:$CD$1048576,0),MATCH((CUADRO!K$4&amp;$E238),'Hoja de Trabajo para listado'!$CD$151:$DC$151,0)),0)</f>
        <v>0</v>
      </c>
      <c r="L238" s="245">
        <f ca="1">+IFERROR(INDEX('Hoja de Trabajo para listado'!$A$155:$Z$1048576,MATCH($A238,'Hoja de Trabajo para listado'!$A$155:$A$1048576,0),MATCH((CUADRO!L$4&amp;$E238),'Hoja de Trabajo para listado'!$A$151:$Z$151,0)),0)+IFERROR(INDEX('Hoja de Trabajo para listado'!$AB$155:$BA$1048576,MATCH($A238,'Hoja de Trabajo para listado'!$AB$155:$AB$1048576,0),MATCH((CUADRO!L$4&amp;$E238),'Hoja de Trabajo para listado'!$AB$151:$BA$151,0)),0)+IFERROR(INDEX('Hoja de Trabajo para listado'!$BC$155:$CB$1048576,MATCH($A238,'Hoja de Trabajo para listado'!$BC$155:$BC$1048576,0),MATCH((CUADRO!L$4&amp;$E238),'Hoja de Trabajo para listado'!$BC$151:$CB$151,0)),0)+IFERROR(INDEX('Hoja de Trabajo para listado'!$DE$153:$DG$274,MATCH($A238,'Hoja de Trabajo para listado'!$DE$153:$DE$1048576,0),MATCH((CUADRO!L$4&amp;$E238),'Hoja de Trabajo para listado'!$DE$151:$DG$151,0)),0)+IFERROR(INDEX('Hoja de Trabajo para listado'!$CD$155:$DC$1048576,MATCH($A238,'Hoja de Trabajo para listado'!$CD$155:$CD$1048576,0),MATCH((CUADRO!L$4&amp;$E238),'Hoja de Trabajo para listado'!$CD$151:$DC$151,0)),0)</f>
        <v>0</v>
      </c>
      <c r="M238" s="245">
        <f ca="1">+IFERROR(INDEX('Hoja de Trabajo para listado'!$A$155:$Z$1048576,MATCH($A238,'Hoja de Trabajo para listado'!$A$155:$A$1048576,0),MATCH((CUADRO!M$4&amp;$E238),'Hoja de Trabajo para listado'!$A$151:$Z$151,0)),0)+IFERROR(INDEX('Hoja de Trabajo para listado'!$AB$155:$BA$1048576,MATCH($A238,'Hoja de Trabajo para listado'!$AB$155:$AB$1048576,0),MATCH((CUADRO!M$4&amp;$E238),'Hoja de Trabajo para listado'!$AB$151:$BA$151,0)),0)+IFERROR(INDEX('Hoja de Trabajo para listado'!$BC$155:$CB$1048576,MATCH($A238,'Hoja de Trabajo para listado'!$BC$155:$BC$1048576,0),MATCH((CUADRO!M$4&amp;$E238),'Hoja de Trabajo para listado'!$BC$151:$CB$151,0)),0)+IFERROR(INDEX('Hoja de Trabajo para listado'!$DE$153:$DG$274,MATCH($A238,'Hoja de Trabajo para listado'!$DE$153:$DE$1048576,0),MATCH((CUADRO!M$4&amp;$E238),'Hoja de Trabajo para listado'!$DE$151:$DG$151,0)),0)+IFERROR(INDEX('Hoja de Trabajo para listado'!$CD$155:$DC$1048576,MATCH($A238,'Hoja de Trabajo para listado'!$CD$155:$CD$1048576,0),MATCH((CUADRO!M$4&amp;$E238),'Hoja de Trabajo para listado'!$CD$151:$DC$151,0)),0)</f>
        <v>0</v>
      </c>
      <c r="N238" s="245">
        <f ca="1">+IFERROR(INDEX('Hoja de Trabajo para listado'!$A$155:$Z$1048576,MATCH($A238,'Hoja de Trabajo para listado'!$A$155:$A$1048576,0),MATCH((CUADRO!N$4&amp;$E238),'Hoja de Trabajo para listado'!$A$151:$Z$151,0)),0)+IFERROR(INDEX('Hoja de Trabajo para listado'!$AB$155:$BA$1048576,MATCH($A238,'Hoja de Trabajo para listado'!$AB$155:$AB$1048576,0),MATCH((CUADRO!N$4&amp;$E238),'Hoja de Trabajo para listado'!$AB$151:$BA$151,0)),0)+IFERROR(INDEX('Hoja de Trabajo para listado'!$BC$155:$CB$1048576,MATCH($A238,'Hoja de Trabajo para listado'!$BC$155:$BC$1048576,0),MATCH((CUADRO!N$4&amp;$E238),'Hoja de Trabajo para listado'!$BC$151:$CB$151,0)),0)+IFERROR(INDEX('Hoja de Trabajo para listado'!$DE$153:$DG$274,MATCH($A238,'Hoja de Trabajo para listado'!$DE$153:$DE$1048576,0),MATCH((CUADRO!N$4&amp;$E238),'Hoja de Trabajo para listado'!$DE$151:$DG$151,0)),0)+IFERROR(INDEX('Hoja de Trabajo para listado'!$CD$155:$DC$1048576,MATCH($A238,'Hoja de Trabajo para listado'!$CD$155:$CD$1048576,0),MATCH((CUADRO!N$4&amp;$E238),'Hoja de Trabajo para listado'!$CD$151:$DC$151,0)),0)</f>
        <v>0</v>
      </c>
      <c r="O238" s="245">
        <f ca="1">+IFERROR(INDEX('Hoja de Trabajo para listado'!$A$155:$Z$1048576,MATCH($A238,'Hoja de Trabajo para listado'!$A$155:$A$1048576,0),MATCH((CUADRO!O$4&amp;$E238),'Hoja de Trabajo para listado'!$A$151:$Z$151,0)),0)+IFERROR(INDEX('Hoja de Trabajo para listado'!$AB$155:$BA$1048576,MATCH($A238,'Hoja de Trabajo para listado'!$AB$155:$AB$1048576,0),MATCH((CUADRO!O$4&amp;$E238),'Hoja de Trabajo para listado'!$AB$151:$BA$151,0)),0)+IFERROR(INDEX('Hoja de Trabajo para listado'!$BC$155:$CB$1048576,MATCH($A238,'Hoja de Trabajo para listado'!$BC$155:$BC$1048576,0),MATCH((CUADRO!O$4&amp;$E238),'Hoja de Trabajo para listado'!$BC$151:$CB$151,0)),0)+IFERROR(INDEX('Hoja de Trabajo para listado'!$DE$153:$DG$274,MATCH($A238,'Hoja de Trabajo para listado'!$DE$153:$DE$1048576,0),MATCH((CUADRO!O$4&amp;$E238),'Hoja de Trabajo para listado'!$DE$151:$DG$151,0)),0)+IFERROR(INDEX('Hoja de Trabajo para listado'!$CD$155:$DC$1048576,MATCH($A238,'Hoja de Trabajo para listado'!$CD$155:$CD$1048576,0),MATCH((CUADRO!O$4&amp;$E238),'Hoja de Trabajo para listado'!$CD$151:$DC$151,0)),0)</f>
        <v>0</v>
      </c>
      <c r="P238" s="245">
        <f ca="1">+IFERROR(INDEX('Hoja de Trabajo para listado'!$A$155:$Z$1048576,MATCH($A238,'Hoja de Trabajo para listado'!$A$155:$A$1048576,0),MATCH((CUADRO!P$4&amp;$E238),'Hoja de Trabajo para listado'!$A$151:$Z$151,0)),0)+IFERROR(INDEX('Hoja de Trabajo para listado'!$AB$155:$BA$1048576,MATCH($A238,'Hoja de Trabajo para listado'!$AB$155:$AB$1048576,0),MATCH((CUADRO!P$4&amp;$E238),'Hoja de Trabajo para listado'!$AB$151:$BA$151,0)),0)+IFERROR(INDEX('Hoja de Trabajo para listado'!$BC$155:$CB$1048576,MATCH($A238,'Hoja de Trabajo para listado'!$BC$155:$BC$1048576,0),MATCH((CUADRO!P$4&amp;$E238),'Hoja de Trabajo para listado'!$BC$151:$CB$151,0)),0)+IFERROR(INDEX('Hoja de Trabajo para listado'!$DE$153:$DG$274,MATCH($A238,'Hoja de Trabajo para listado'!$DE$153:$DE$1048576,0),MATCH((CUADRO!P$4&amp;$E238),'Hoja de Trabajo para listado'!$DE$151:$DG$151,0)),0)+IFERROR(INDEX('Hoja de Trabajo para listado'!$CD$155:$DC$1048576,MATCH($A238,'Hoja de Trabajo para listado'!$CD$155:$CD$1048576,0),MATCH((CUADRO!P$4&amp;$E238),'Hoja de Trabajo para listado'!$CD$151:$DC$151,0)),0)</f>
        <v>0</v>
      </c>
      <c r="Q238" s="245">
        <f ca="1">+IFERROR(INDEX('Hoja de Trabajo para listado'!$A$155:$Z$1048576,MATCH($A238,'Hoja de Trabajo para listado'!$A$155:$A$1048576,0),MATCH((CUADRO!Q$4&amp;$E238),'Hoja de Trabajo para listado'!$A$151:$Z$151,0)),0)+IFERROR(INDEX('Hoja de Trabajo para listado'!$AB$155:$BA$1048576,MATCH($A238,'Hoja de Trabajo para listado'!$AB$155:$AB$1048576,0),MATCH((CUADRO!Q$4&amp;$E238),'Hoja de Trabajo para listado'!$AB$151:$BA$151,0)),0)+IFERROR(INDEX('Hoja de Trabajo para listado'!$BC$155:$CB$1048576,MATCH($A238,'Hoja de Trabajo para listado'!$BC$155:$BC$1048576,0),MATCH((CUADRO!Q$4&amp;$E238),'Hoja de Trabajo para listado'!$BC$151:$CB$151,0)),0)+IFERROR(INDEX('Hoja de Trabajo para listado'!$DE$153:$DG$274,MATCH($A238,'Hoja de Trabajo para listado'!$DE$153:$DE$1048576,0),MATCH((CUADRO!Q$4&amp;$E238),'Hoja de Trabajo para listado'!$DE$151:$DG$151,0)),0)+IFERROR(INDEX('Hoja de Trabajo para listado'!$CD$155:$DC$1048576,MATCH($A238,'Hoja de Trabajo para listado'!$CD$155:$CD$1048576,0),MATCH((CUADRO!Q$4&amp;$E238),'Hoja de Trabajo para listado'!$CD$151:$DC$151,0)),0)</f>
        <v>0</v>
      </c>
      <c r="R238" s="245">
        <f t="shared" ca="1" si="9"/>
        <v>0</v>
      </c>
      <c r="S238" s="245">
        <f ca="1">+R237+R238</f>
        <v>0</v>
      </c>
      <c r="T238" s="245">
        <f ca="1">+S238</f>
        <v>0</v>
      </c>
      <c r="U238" s="244">
        <f t="shared" si="10"/>
        <v>2</v>
      </c>
      <c r="V238" s="333" t="str">
        <f>+VLOOKUP(A238,bd_lista!$A$3:$E$592,5,FALSE)</f>
        <v>Instituciones Descentralizadas</v>
      </c>
      <c r="W238" s="388"/>
      <c r="X238" s="242">
        <v>78</v>
      </c>
      <c r="Y238" s="242" t="str">
        <f>+VLOOKUP(X238,bd_lista!$A$3:$C$592,3,FALSE)</f>
        <v>Ministerio de Hidrocarburos y Energías</v>
      </c>
      <c r="Z238" s="292"/>
      <c r="AA238" s="293"/>
    </row>
    <row r="239" spans="1:27" customFormat="1" ht="15" customHeight="1">
      <c r="A239" s="251">
        <v>315</v>
      </c>
      <c r="B239" s="392">
        <f>+A239</f>
        <v>315</v>
      </c>
      <c r="C239" s="247" t="str">
        <f>+VLOOKUP(A239,bd_lista!$A$3:$C$592,3,FALSE)</f>
        <v>Autoridad de Fiscalización de Empresas</v>
      </c>
      <c r="D239" s="389" t="str">
        <f>+C239</f>
        <v>Autoridad de Fiscalización de Empresas</v>
      </c>
      <c r="E239" s="247" t="s">
        <v>1304</v>
      </c>
      <c r="F239" s="243">
        <f ca="1">+IFERROR(INDEX('Hoja de Trabajo para listado'!$A$155:$Z$1048576,MATCH($A239,'Hoja de Trabajo para listado'!$A$155:$A$1048576,0),MATCH((CUADRO!F$4&amp;$E239),'Hoja de Trabajo para listado'!$A$151:$Z$151,0)),0)+IFERROR(INDEX('Hoja de Trabajo para listado'!$AB$155:$BA$1048576,MATCH($A239,'Hoja de Trabajo para listado'!$AB$155:$AB$1048576,0),MATCH((CUADRO!F$4&amp;$E239),'Hoja de Trabajo para listado'!$AB$151:$BA$151,0)),0)+IFERROR(INDEX('Hoja de Trabajo para listado'!$BC$155:$CB$1048576,MATCH($A239,'Hoja de Trabajo para listado'!$BC$155:$BC$1048576,0),MATCH((CUADRO!F$4&amp;$E239),'Hoja de Trabajo para listado'!$BC$151:$CB$151,0)),0)+IFERROR(INDEX('Hoja de Trabajo para listado'!$DE$153:$DG$274,MATCH($A239,'Hoja de Trabajo para listado'!$DE$153:$DE$1048576,0),MATCH((CUADRO!F$4&amp;$E239),'Hoja de Trabajo para listado'!$DE$151:$DG$151,0)),0)+IFERROR(INDEX('Hoja de Trabajo para listado'!$CD$155:$DC$1048576,MATCH($A239,'Hoja de Trabajo para listado'!$CD$155:$CD$1048576,0),MATCH((CUADRO!F$4&amp;$E239),'Hoja de Trabajo para listado'!$CD$151:$DC$151,0)),0)</f>
        <v>0</v>
      </c>
      <c r="G239" s="243">
        <f ca="1">+IFERROR(INDEX('Hoja de Trabajo para listado'!$A$155:$Z$1048576,MATCH($A239,'Hoja de Trabajo para listado'!$A$155:$A$1048576,0),MATCH((CUADRO!G$4&amp;$E239),'Hoja de Trabajo para listado'!$A$151:$Z$151,0)),0)+IFERROR(INDEX('Hoja de Trabajo para listado'!$AB$155:$BA$1048576,MATCH($A239,'Hoja de Trabajo para listado'!$AB$155:$AB$1048576,0),MATCH((CUADRO!G$4&amp;$E239),'Hoja de Trabajo para listado'!$AB$151:$BA$151,0)),0)+IFERROR(INDEX('Hoja de Trabajo para listado'!$BC$155:$CB$1048576,MATCH($A239,'Hoja de Trabajo para listado'!$BC$155:$BC$1048576,0),MATCH((CUADRO!G$4&amp;$E239),'Hoja de Trabajo para listado'!$BC$151:$CB$151,0)),0)+IFERROR(INDEX('Hoja de Trabajo para listado'!$DE$153:$DG$274,MATCH($A239,'Hoja de Trabajo para listado'!$DE$153:$DE$1048576,0),MATCH((CUADRO!G$4&amp;$E239),'Hoja de Trabajo para listado'!$DE$151:$DG$151,0)),0)+IFERROR(INDEX('Hoja de Trabajo para listado'!$CD$155:$DC$1048576,MATCH($A239,'Hoja de Trabajo para listado'!$CD$155:$CD$1048576,0),MATCH((CUADRO!G$4&amp;$E239),'Hoja de Trabajo para listado'!$CD$151:$DC$151,0)),0)</f>
        <v>0</v>
      </c>
      <c r="H239" s="243">
        <f ca="1">+IFERROR(INDEX('Hoja de Trabajo para listado'!$A$155:$Z$1048576,MATCH($A239,'Hoja de Trabajo para listado'!$A$155:$A$1048576,0),MATCH((CUADRO!H$4&amp;$E239),'Hoja de Trabajo para listado'!$A$151:$Z$151,0)),0)+IFERROR(INDEX('Hoja de Trabajo para listado'!$AB$155:$BA$1048576,MATCH($A239,'Hoja de Trabajo para listado'!$AB$155:$AB$1048576,0),MATCH((CUADRO!H$4&amp;$E239),'Hoja de Trabajo para listado'!$AB$151:$BA$151,0)),0)+IFERROR(INDEX('Hoja de Trabajo para listado'!$BC$155:$CB$1048576,MATCH($A239,'Hoja de Trabajo para listado'!$BC$155:$BC$1048576,0),MATCH((CUADRO!H$4&amp;$E239),'Hoja de Trabajo para listado'!$BC$151:$CB$151,0)),0)+IFERROR(INDEX('Hoja de Trabajo para listado'!$DE$153:$DG$274,MATCH($A239,'Hoja de Trabajo para listado'!$DE$153:$DE$1048576,0),MATCH((CUADRO!H$4&amp;$E239),'Hoja de Trabajo para listado'!$DE$151:$DG$151,0)),0)+IFERROR(INDEX('Hoja de Trabajo para listado'!$CD$155:$DC$1048576,MATCH($A239,'Hoja de Trabajo para listado'!$CD$155:$CD$1048576,0),MATCH((CUADRO!H$4&amp;$E239),'Hoja de Trabajo para listado'!$CD$151:$DC$151,0)),0)</f>
        <v>0</v>
      </c>
      <c r="I239" s="243">
        <f ca="1">+IFERROR(INDEX('Hoja de Trabajo para listado'!$A$155:$Z$1048576,MATCH($A239,'Hoja de Trabajo para listado'!$A$155:$A$1048576,0),MATCH((CUADRO!I$4&amp;$E239),'Hoja de Trabajo para listado'!$A$151:$Z$151,0)),0)+IFERROR(INDEX('Hoja de Trabajo para listado'!$AB$155:$BA$1048576,MATCH($A239,'Hoja de Trabajo para listado'!$AB$155:$AB$1048576,0),MATCH((CUADRO!I$4&amp;$E239),'Hoja de Trabajo para listado'!$AB$151:$BA$151,0)),0)+IFERROR(INDEX('Hoja de Trabajo para listado'!$BC$155:$CB$1048576,MATCH($A239,'Hoja de Trabajo para listado'!$BC$155:$BC$1048576,0),MATCH((CUADRO!I$4&amp;$E239),'Hoja de Trabajo para listado'!$BC$151:$CB$151,0)),0)+IFERROR(INDEX('Hoja de Trabajo para listado'!$DE$153:$DG$274,MATCH($A239,'Hoja de Trabajo para listado'!$DE$153:$DE$1048576,0),MATCH((CUADRO!I$4&amp;$E239),'Hoja de Trabajo para listado'!$DE$151:$DG$151,0)),0)+IFERROR(INDEX('Hoja de Trabajo para listado'!$CD$155:$DC$1048576,MATCH($A239,'Hoja de Trabajo para listado'!$CD$155:$CD$1048576,0),MATCH((CUADRO!I$4&amp;$E239),'Hoja de Trabajo para listado'!$CD$151:$DC$151,0)),0)</f>
        <v>0</v>
      </c>
      <c r="J239" s="243">
        <f ca="1">+IFERROR(INDEX('Hoja de Trabajo para listado'!$A$155:$Z$1048576,MATCH($A239,'Hoja de Trabajo para listado'!$A$155:$A$1048576,0),MATCH((CUADRO!J$4&amp;$E239),'Hoja de Trabajo para listado'!$A$151:$Z$151,0)),0)+IFERROR(INDEX('Hoja de Trabajo para listado'!$AB$155:$BA$1048576,MATCH($A239,'Hoja de Trabajo para listado'!$AB$155:$AB$1048576,0),MATCH((CUADRO!J$4&amp;$E239),'Hoja de Trabajo para listado'!$AB$151:$BA$151,0)),0)+IFERROR(INDEX('Hoja de Trabajo para listado'!$BC$155:$CB$1048576,MATCH($A239,'Hoja de Trabajo para listado'!$BC$155:$BC$1048576,0),MATCH((CUADRO!J$4&amp;$E239),'Hoja de Trabajo para listado'!$BC$151:$CB$151,0)),0)+IFERROR(INDEX('Hoja de Trabajo para listado'!$DE$153:$DG$274,MATCH($A239,'Hoja de Trabajo para listado'!$DE$153:$DE$1048576,0),MATCH((CUADRO!J$4&amp;$E239),'Hoja de Trabajo para listado'!$DE$151:$DG$151,0)),0)+IFERROR(INDEX('Hoja de Trabajo para listado'!$CD$155:$DC$1048576,MATCH($A239,'Hoja de Trabajo para listado'!$CD$155:$CD$1048576,0),MATCH((CUADRO!J$4&amp;$E239),'Hoja de Trabajo para listado'!$CD$151:$DC$151,0)),0)</f>
        <v>0</v>
      </c>
      <c r="K239" s="243">
        <f ca="1">+IFERROR(INDEX('Hoja de Trabajo para listado'!$A$155:$Z$1048576,MATCH($A239,'Hoja de Trabajo para listado'!$A$155:$A$1048576,0),MATCH((CUADRO!K$4&amp;$E239),'Hoja de Trabajo para listado'!$A$151:$Z$151,0)),0)+IFERROR(INDEX('Hoja de Trabajo para listado'!$AB$155:$BA$1048576,MATCH($A239,'Hoja de Trabajo para listado'!$AB$155:$AB$1048576,0),MATCH((CUADRO!K$4&amp;$E239),'Hoja de Trabajo para listado'!$AB$151:$BA$151,0)),0)+IFERROR(INDEX('Hoja de Trabajo para listado'!$BC$155:$CB$1048576,MATCH($A239,'Hoja de Trabajo para listado'!$BC$155:$BC$1048576,0),MATCH((CUADRO!K$4&amp;$E239),'Hoja de Trabajo para listado'!$BC$151:$CB$151,0)),0)+IFERROR(INDEX('Hoja de Trabajo para listado'!$DE$153:$DG$274,MATCH($A239,'Hoja de Trabajo para listado'!$DE$153:$DE$1048576,0),MATCH((CUADRO!K$4&amp;$E239),'Hoja de Trabajo para listado'!$DE$151:$DG$151,0)),0)+IFERROR(INDEX('Hoja de Trabajo para listado'!$CD$155:$DC$1048576,MATCH($A239,'Hoja de Trabajo para listado'!$CD$155:$CD$1048576,0),MATCH((CUADRO!K$4&amp;$E239),'Hoja de Trabajo para listado'!$CD$151:$DC$151,0)),0)</f>
        <v>0</v>
      </c>
      <c r="L239" s="243">
        <f ca="1">+IFERROR(INDEX('Hoja de Trabajo para listado'!$A$155:$Z$1048576,MATCH($A239,'Hoja de Trabajo para listado'!$A$155:$A$1048576,0),MATCH((CUADRO!L$4&amp;$E239),'Hoja de Trabajo para listado'!$A$151:$Z$151,0)),0)+IFERROR(INDEX('Hoja de Trabajo para listado'!$AB$155:$BA$1048576,MATCH($A239,'Hoja de Trabajo para listado'!$AB$155:$AB$1048576,0),MATCH((CUADRO!L$4&amp;$E239),'Hoja de Trabajo para listado'!$AB$151:$BA$151,0)),0)+IFERROR(INDEX('Hoja de Trabajo para listado'!$BC$155:$CB$1048576,MATCH($A239,'Hoja de Trabajo para listado'!$BC$155:$BC$1048576,0),MATCH((CUADRO!L$4&amp;$E239),'Hoja de Trabajo para listado'!$BC$151:$CB$151,0)),0)+IFERROR(INDEX('Hoja de Trabajo para listado'!$DE$153:$DG$274,MATCH($A239,'Hoja de Trabajo para listado'!$DE$153:$DE$1048576,0),MATCH((CUADRO!L$4&amp;$E239),'Hoja de Trabajo para listado'!$DE$151:$DG$151,0)),0)+IFERROR(INDEX('Hoja de Trabajo para listado'!$CD$155:$DC$1048576,MATCH($A239,'Hoja de Trabajo para listado'!$CD$155:$CD$1048576,0),MATCH((CUADRO!L$4&amp;$E239),'Hoja de Trabajo para listado'!$CD$151:$DC$151,0)),0)</f>
        <v>0</v>
      </c>
      <c r="M239" s="243">
        <f ca="1">+IFERROR(INDEX('Hoja de Trabajo para listado'!$A$155:$Z$1048576,MATCH($A239,'Hoja de Trabajo para listado'!$A$155:$A$1048576,0),MATCH((CUADRO!M$4&amp;$E239),'Hoja de Trabajo para listado'!$A$151:$Z$151,0)),0)+IFERROR(INDEX('Hoja de Trabajo para listado'!$AB$155:$BA$1048576,MATCH($A239,'Hoja de Trabajo para listado'!$AB$155:$AB$1048576,0),MATCH((CUADRO!M$4&amp;$E239),'Hoja de Trabajo para listado'!$AB$151:$BA$151,0)),0)+IFERROR(INDEX('Hoja de Trabajo para listado'!$BC$155:$CB$1048576,MATCH($A239,'Hoja de Trabajo para listado'!$BC$155:$BC$1048576,0),MATCH((CUADRO!M$4&amp;$E239),'Hoja de Trabajo para listado'!$BC$151:$CB$151,0)),0)+IFERROR(INDEX('Hoja de Trabajo para listado'!$DE$153:$DG$274,MATCH($A239,'Hoja de Trabajo para listado'!$DE$153:$DE$1048576,0),MATCH((CUADRO!M$4&amp;$E239),'Hoja de Trabajo para listado'!$DE$151:$DG$151,0)),0)+IFERROR(INDEX('Hoja de Trabajo para listado'!$CD$155:$DC$1048576,MATCH($A239,'Hoja de Trabajo para listado'!$CD$155:$CD$1048576,0),MATCH((CUADRO!M$4&amp;$E239),'Hoja de Trabajo para listado'!$CD$151:$DC$151,0)),0)</f>
        <v>0</v>
      </c>
      <c r="N239" s="243">
        <f ca="1">+IFERROR(INDEX('Hoja de Trabajo para listado'!$A$155:$Z$1048576,MATCH($A239,'Hoja de Trabajo para listado'!$A$155:$A$1048576,0),MATCH((CUADRO!N$4&amp;$E239),'Hoja de Trabajo para listado'!$A$151:$Z$151,0)),0)+IFERROR(INDEX('Hoja de Trabajo para listado'!$AB$155:$BA$1048576,MATCH($A239,'Hoja de Trabajo para listado'!$AB$155:$AB$1048576,0),MATCH((CUADRO!N$4&amp;$E239),'Hoja de Trabajo para listado'!$AB$151:$BA$151,0)),0)+IFERROR(INDEX('Hoja de Trabajo para listado'!$BC$155:$CB$1048576,MATCH($A239,'Hoja de Trabajo para listado'!$BC$155:$BC$1048576,0),MATCH((CUADRO!N$4&amp;$E239),'Hoja de Trabajo para listado'!$BC$151:$CB$151,0)),0)+IFERROR(INDEX('Hoja de Trabajo para listado'!$DE$153:$DG$274,MATCH($A239,'Hoja de Trabajo para listado'!$DE$153:$DE$1048576,0),MATCH((CUADRO!N$4&amp;$E239),'Hoja de Trabajo para listado'!$DE$151:$DG$151,0)),0)+IFERROR(INDEX('Hoja de Trabajo para listado'!$CD$155:$DC$1048576,MATCH($A239,'Hoja de Trabajo para listado'!$CD$155:$CD$1048576,0),MATCH((CUADRO!N$4&amp;$E239),'Hoja de Trabajo para listado'!$CD$151:$DC$151,0)),0)</f>
        <v>0</v>
      </c>
      <c r="O239" s="243">
        <f ca="1">+IFERROR(INDEX('Hoja de Trabajo para listado'!$A$155:$Z$1048576,MATCH($A239,'Hoja de Trabajo para listado'!$A$155:$A$1048576,0),MATCH((CUADRO!O$4&amp;$E239),'Hoja de Trabajo para listado'!$A$151:$Z$151,0)),0)+IFERROR(INDEX('Hoja de Trabajo para listado'!$AB$155:$BA$1048576,MATCH($A239,'Hoja de Trabajo para listado'!$AB$155:$AB$1048576,0),MATCH((CUADRO!O$4&amp;$E239),'Hoja de Trabajo para listado'!$AB$151:$BA$151,0)),0)+IFERROR(INDEX('Hoja de Trabajo para listado'!$BC$155:$CB$1048576,MATCH($A239,'Hoja de Trabajo para listado'!$BC$155:$BC$1048576,0),MATCH((CUADRO!O$4&amp;$E239),'Hoja de Trabajo para listado'!$BC$151:$CB$151,0)),0)+IFERROR(INDEX('Hoja de Trabajo para listado'!$DE$153:$DG$274,MATCH($A239,'Hoja de Trabajo para listado'!$DE$153:$DE$1048576,0),MATCH((CUADRO!O$4&amp;$E239),'Hoja de Trabajo para listado'!$DE$151:$DG$151,0)),0)+IFERROR(INDEX('Hoja de Trabajo para listado'!$CD$155:$DC$1048576,MATCH($A239,'Hoja de Trabajo para listado'!$CD$155:$CD$1048576,0),MATCH((CUADRO!O$4&amp;$E239),'Hoja de Trabajo para listado'!$CD$151:$DC$151,0)),0)</f>
        <v>0</v>
      </c>
      <c r="P239" s="243">
        <f ca="1">+IFERROR(INDEX('Hoja de Trabajo para listado'!$A$155:$Z$1048576,MATCH($A239,'Hoja de Trabajo para listado'!$A$155:$A$1048576,0),MATCH((CUADRO!P$4&amp;$E239),'Hoja de Trabajo para listado'!$A$151:$Z$151,0)),0)+IFERROR(INDEX('Hoja de Trabajo para listado'!$AB$155:$BA$1048576,MATCH($A239,'Hoja de Trabajo para listado'!$AB$155:$AB$1048576,0),MATCH((CUADRO!P$4&amp;$E239),'Hoja de Trabajo para listado'!$AB$151:$BA$151,0)),0)+IFERROR(INDEX('Hoja de Trabajo para listado'!$BC$155:$CB$1048576,MATCH($A239,'Hoja de Trabajo para listado'!$BC$155:$BC$1048576,0),MATCH((CUADRO!P$4&amp;$E239),'Hoja de Trabajo para listado'!$BC$151:$CB$151,0)),0)+IFERROR(INDEX('Hoja de Trabajo para listado'!$DE$153:$DG$274,MATCH($A239,'Hoja de Trabajo para listado'!$DE$153:$DE$1048576,0),MATCH((CUADRO!P$4&amp;$E239),'Hoja de Trabajo para listado'!$DE$151:$DG$151,0)),0)+IFERROR(INDEX('Hoja de Trabajo para listado'!$CD$155:$DC$1048576,MATCH($A239,'Hoja de Trabajo para listado'!$CD$155:$CD$1048576,0),MATCH((CUADRO!P$4&amp;$E239),'Hoja de Trabajo para listado'!$CD$151:$DC$151,0)),0)</f>
        <v>0</v>
      </c>
      <c r="Q239" s="243">
        <f ca="1">+IFERROR(INDEX('Hoja de Trabajo para listado'!$A$155:$Z$1048576,MATCH($A239,'Hoja de Trabajo para listado'!$A$155:$A$1048576,0),MATCH((CUADRO!Q$4&amp;$E239),'Hoja de Trabajo para listado'!$A$151:$Z$151,0)),0)+IFERROR(INDEX('Hoja de Trabajo para listado'!$AB$155:$BA$1048576,MATCH($A239,'Hoja de Trabajo para listado'!$AB$155:$AB$1048576,0),MATCH((CUADRO!Q$4&amp;$E239),'Hoja de Trabajo para listado'!$AB$151:$BA$151,0)),0)+IFERROR(INDEX('Hoja de Trabajo para listado'!$BC$155:$CB$1048576,MATCH($A239,'Hoja de Trabajo para listado'!$BC$155:$BC$1048576,0),MATCH((CUADRO!Q$4&amp;$E239),'Hoja de Trabajo para listado'!$BC$151:$CB$151,0)),0)+IFERROR(INDEX('Hoja de Trabajo para listado'!$DE$153:$DG$274,MATCH($A239,'Hoja de Trabajo para listado'!$DE$153:$DE$1048576,0),MATCH((CUADRO!Q$4&amp;$E239),'Hoja de Trabajo para listado'!$DE$151:$DG$151,0)),0)+IFERROR(INDEX('Hoja de Trabajo para listado'!$CD$155:$DC$1048576,MATCH($A239,'Hoja de Trabajo para listado'!$CD$155:$CD$1048576,0),MATCH((CUADRO!Q$4&amp;$E239),'Hoja de Trabajo para listado'!$CD$151:$DC$151,0)),0)</f>
        <v>0</v>
      </c>
      <c r="R239" s="243">
        <f t="shared" ca="1" si="9"/>
        <v>0</v>
      </c>
      <c r="S239" s="243"/>
      <c r="T239" s="243">
        <f ca="1">+T240</f>
        <v>962125.34</v>
      </c>
      <c r="U239" s="242">
        <f t="shared" si="10"/>
        <v>1</v>
      </c>
      <c r="V239" s="333" t="str">
        <f>+VLOOKUP(A239,bd_lista!$A$3:$E$592,5,FALSE)</f>
        <v>Instituciones Descentralizadas</v>
      </c>
      <c r="W239" s="387" t="str">
        <f>+V239</f>
        <v>Instituciones Descentralizadas</v>
      </c>
      <c r="X239" s="242">
        <f>+VLOOKUP(A239,[4]Sheet1!$A$13:$D$744,4,FALSE)</f>
        <v>41</v>
      </c>
      <c r="Y239" s="242" t="str">
        <f>+VLOOKUP(X239,bd_lista!$A$3:$C$592,3,FALSE)</f>
        <v>Ministerio de Desarrollo Productivo y Economía Plural</v>
      </c>
      <c r="Z239" s="294">
        <f>+X239</f>
        <v>41</v>
      </c>
      <c r="AA239" s="295" t="str">
        <f>+Y239</f>
        <v>Ministerio de Desarrollo Productivo y Economía Plural</v>
      </c>
    </row>
    <row r="240" spans="1:27" customFormat="1" ht="15" customHeight="1">
      <c r="A240" s="32">
        <v>315</v>
      </c>
      <c r="B240" s="393"/>
      <c r="C240" s="333" t="str">
        <f>+VLOOKUP(A240,bd_lista!$A$3:$C$592,3,FALSE)</f>
        <v>Autoridad de Fiscalización de Empresas</v>
      </c>
      <c r="D240" s="390"/>
      <c r="E240" s="333" t="s">
        <v>1305</v>
      </c>
      <c r="F240" s="245">
        <f ca="1">+IFERROR(INDEX('Hoja de Trabajo para listado'!$A$155:$Z$1048576,MATCH($A240,'Hoja de Trabajo para listado'!$A$155:$A$1048576,0),MATCH((CUADRO!F$4&amp;$E240),'Hoja de Trabajo para listado'!$A$151:$Z$151,0)),0)+IFERROR(INDEX('Hoja de Trabajo para listado'!$AB$155:$BA$1048576,MATCH($A240,'Hoja de Trabajo para listado'!$AB$155:$AB$1048576,0),MATCH((CUADRO!F$4&amp;$E240),'Hoja de Trabajo para listado'!$AB$151:$BA$151,0)),0)+IFERROR(INDEX('Hoja de Trabajo para listado'!$BC$155:$CB$1048576,MATCH($A240,'Hoja de Trabajo para listado'!$BC$155:$BC$1048576,0),MATCH((CUADRO!F$4&amp;$E240),'Hoja de Trabajo para listado'!$BC$151:$CB$151,0)),0)+IFERROR(INDEX('Hoja de Trabajo para listado'!$DE$153:$DG$274,MATCH($A240,'Hoja de Trabajo para listado'!$DE$153:$DE$1048576,0),MATCH((CUADRO!F$4&amp;$E240),'Hoja de Trabajo para listado'!$DE$151:$DG$151,0)),0)+IFERROR(INDEX('Hoja de Trabajo para listado'!$CD$155:$DC$1048576,MATCH($A240,'Hoja de Trabajo para listado'!$CD$155:$CD$1048576,0),MATCH((CUADRO!F$4&amp;$E240),'Hoja de Trabajo para listado'!$CD$151:$DC$151,0)),0)</f>
        <v>0</v>
      </c>
      <c r="G240" s="245">
        <f ca="1">+IFERROR(INDEX('Hoja de Trabajo para listado'!$A$155:$Z$1048576,MATCH($A240,'Hoja de Trabajo para listado'!$A$155:$A$1048576,0),MATCH((CUADRO!G$4&amp;$E240),'Hoja de Trabajo para listado'!$A$151:$Z$151,0)),0)+IFERROR(INDEX('Hoja de Trabajo para listado'!$AB$155:$BA$1048576,MATCH($A240,'Hoja de Trabajo para listado'!$AB$155:$AB$1048576,0),MATCH((CUADRO!G$4&amp;$E240),'Hoja de Trabajo para listado'!$AB$151:$BA$151,0)),0)+IFERROR(INDEX('Hoja de Trabajo para listado'!$BC$155:$CB$1048576,MATCH($A240,'Hoja de Trabajo para listado'!$BC$155:$BC$1048576,0),MATCH((CUADRO!G$4&amp;$E240),'Hoja de Trabajo para listado'!$BC$151:$CB$151,0)),0)+IFERROR(INDEX('Hoja de Trabajo para listado'!$DE$153:$DG$274,MATCH($A240,'Hoja de Trabajo para listado'!$DE$153:$DE$1048576,0),MATCH((CUADRO!G$4&amp;$E240),'Hoja de Trabajo para listado'!$DE$151:$DG$151,0)),0)+IFERROR(INDEX('Hoja de Trabajo para listado'!$CD$155:$DC$1048576,MATCH($A240,'Hoja de Trabajo para listado'!$CD$155:$CD$1048576,0),MATCH((CUADRO!G$4&amp;$E240),'Hoja de Trabajo para listado'!$CD$151:$DC$151,0)),0)</f>
        <v>0</v>
      </c>
      <c r="H240" s="245">
        <f ca="1">+IFERROR(INDEX('Hoja de Trabajo para listado'!$A$155:$Z$1048576,MATCH($A240,'Hoja de Trabajo para listado'!$A$155:$A$1048576,0),MATCH((CUADRO!H$4&amp;$E240),'Hoja de Trabajo para listado'!$A$151:$Z$151,0)),0)+IFERROR(INDEX('Hoja de Trabajo para listado'!$AB$155:$BA$1048576,MATCH($A240,'Hoja de Trabajo para listado'!$AB$155:$AB$1048576,0),MATCH((CUADRO!H$4&amp;$E240),'Hoja de Trabajo para listado'!$AB$151:$BA$151,0)),0)+IFERROR(INDEX('Hoja de Trabajo para listado'!$BC$155:$CB$1048576,MATCH($A240,'Hoja de Trabajo para listado'!$BC$155:$BC$1048576,0),MATCH((CUADRO!H$4&amp;$E240),'Hoja de Trabajo para listado'!$BC$151:$CB$151,0)),0)+IFERROR(INDEX('Hoja de Trabajo para listado'!$DE$153:$DG$274,MATCH($A240,'Hoja de Trabajo para listado'!$DE$153:$DE$1048576,0),MATCH((CUADRO!H$4&amp;$E240),'Hoja de Trabajo para listado'!$DE$151:$DG$151,0)),0)+IFERROR(INDEX('Hoja de Trabajo para listado'!$CD$155:$DC$1048576,MATCH($A240,'Hoja de Trabajo para listado'!$CD$155:$CD$1048576,0),MATCH((CUADRO!H$4&amp;$E240),'Hoja de Trabajo para listado'!$CD$151:$DC$151,0)),0)</f>
        <v>0</v>
      </c>
      <c r="I240" s="245">
        <f ca="1">+IFERROR(INDEX('Hoja de Trabajo para listado'!$A$155:$Z$1048576,MATCH($A240,'Hoja de Trabajo para listado'!$A$155:$A$1048576,0),MATCH((CUADRO!I$4&amp;$E240),'Hoja de Trabajo para listado'!$A$151:$Z$151,0)),0)+IFERROR(INDEX('Hoja de Trabajo para listado'!$AB$155:$BA$1048576,MATCH($A240,'Hoja de Trabajo para listado'!$AB$155:$AB$1048576,0),MATCH((CUADRO!I$4&amp;$E240),'Hoja de Trabajo para listado'!$AB$151:$BA$151,0)),0)+IFERROR(INDEX('Hoja de Trabajo para listado'!$BC$155:$CB$1048576,MATCH($A240,'Hoja de Trabajo para listado'!$BC$155:$BC$1048576,0),MATCH((CUADRO!I$4&amp;$E240),'Hoja de Trabajo para listado'!$BC$151:$CB$151,0)),0)+IFERROR(INDEX('Hoja de Trabajo para listado'!$DE$153:$DG$274,MATCH($A240,'Hoja de Trabajo para listado'!$DE$153:$DE$1048576,0),MATCH((CUADRO!I$4&amp;$E240),'Hoja de Trabajo para listado'!$DE$151:$DG$151,0)),0)+IFERROR(INDEX('Hoja de Trabajo para listado'!$CD$155:$DC$1048576,MATCH($A240,'Hoja de Trabajo para listado'!$CD$155:$CD$1048576,0),MATCH((CUADRO!I$4&amp;$E240),'Hoja de Trabajo para listado'!$CD$151:$DC$151,0)),0)</f>
        <v>0</v>
      </c>
      <c r="J240" s="245">
        <f ca="1">+IFERROR(INDEX('Hoja de Trabajo para listado'!$A$155:$Z$1048576,MATCH($A240,'Hoja de Trabajo para listado'!$A$155:$A$1048576,0),MATCH((CUADRO!J$4&amp;$E240),'Hoja de Trabajo para listado'!$A$151:$Z$151,0)),0)+IFERROR(INDEX('Hoja de Trabajo para listado'!$AB$155:$BA$1048576,MATCH($A240,'Hoja de Trabajo para listado'!$AB$155:$AB$1048576,0),MATCH((CUADRO!J$4&amp;$E240),'Hoja de Trabajo para listado'!$AB$151:$BA$151,0)),0)+IFERROR(INDEX('Hoja de Trabajo para listado'!$BC$155:$CB$1048576,MATCH($A240,'Hoja de Trabajo para listado'!$BC$155:$BC$1048576,0),MATCH((CUADRO!J$4&amp;$E240),'Hoja de Trabajo para listado'!$BC$151:$CB$151,0)),0)+IFERROR(INDEX('Hoja de Trabajo para listado'!$DE$153:$DG$274,MATCH($A240,'Hoja de Trabajo para listado'!$DE$153:$DE$1048576,0),MATCH((CUADRO!J$4&amp;$E240),'Hoja de Trabajo para listado'!$DE$151:$DG$151,0)),0)+IFERROR(INDEX('Hoja de Trabajo para listado'!$CD$155:$DC$1048576,MATCH($A240,'Hoja de Trabajo para listado'!$CD$155:$CD$1048576,0),MATCH((CUADRO!J$4&amp;$E240),'Hoja de Trabajo para listado'!$CD$151:$DC$151,0)),0)</f>
        <v>962125.34</v>
      </c>
      <c r="K240" s="245">
        <f ca="1">+IFERROR(INDEX('Hoja de Trabajo para listado'!$A$155:$Z$1048576,MATCH($A240,'Hoja de Trabajo para listado'!$A$155:$A$1048576,0),MATCH((CUADRO!K$4&amp;$E240),'Hoja de Trabajo para listado'!$A$151:$Z$151,0)),0)+IFERROR(INDEX('Hoja de Trabajo para listado'!$AB$155:$BA$1048576,MATCH($A240,'Hoja de Trabajo para listado'!$AB$155:$AB$1048576,0),MATCH((CUADRO!K$4&amp;$E240),'Hoja de Trabajo para listado'!$AB$151:$BA$151,0)),0)+IFERROR(INDEX('Hoja de Trabajo para listado'!$BC$155:$CB$1048576,MATCH($A240,'Hoja de Trabajo para listado'!$BC$155:$BC$1048576,0),MATCH((CUADRO!K$4&amp;$E240),'Hoja de Trabajo para listado'!$BC$151:$CB$151,0)),0)+IFERROR(INDEX('Hoja de Trabajo para listado'!$DE$153:$DG$274,MATCH($A240,'Hoja de Trabajo para listado'!$DE$153:$DE$1048576,0),MATCH((CUADRO!K$4&amp;$E240),'Hoja de Trabajo para listado'!$DE$151:$DG$151,0)),0)+IFERROR(INDEX('Hoja de Trabajo para listado'!$CD$155:$DC$1048576,MATCH($A240,'Hoja de Trabajo para listado'!$CD$155:$CD$1048576,0),MATCH((CUADRO!K$4&amp;$E240),'Hoja de Trabajo para listado'!$CD$151:$DC$151,0)),0)</f>
        <v>0</v>
      </c>
      <c r="L240" s="245">
        <f ca="1">+IFERROR(INDEX('Hoja de Trabajo para listado'!$A$155:$Z$1048576,MATCH($A240,'Hoja de Trabajo para listado'!$A$155:$A$1048576,0),MATCH((CUADRO!L$4&amp;$E240),'Hoja de Trabajo para listado'!$A$151:$Z$151,0)),0)+IFERROR(INDEX('Hoja de Trabajo para listado'!$AB$155:$BA$1048576,MATCH($A240,'Hoja de Trabajo para listado'!$AB$155:$AB$1048576,0),MATCH((CUADRO!L$4&amp;$E240),'Hoja de Trabajo para listado'!$AB$151:$BA$151,0)),0)+IFERROR(INDEX('Hoja de Trabajo para listado'!$BC$155:$CB$1048576,MATCH($A240,'Hoja de Trabajo para listado'!$BC$155:$BC$1048576,0),MATCH((CUADRO!L$4&amp;$E240),'Hoja de Trabajo para listado'!$BC$151:$CB$151,0)),0)+IFERROR(INDEX('Hoja de Trabajo para listado'!$DE$153:$DG$274,MATCH($A240,'Hoja de Trabajo para listado'!$DE$153:$DE$1048576,0),MATCH((CUADRO!L$4&amp;$E240),'Hoja de Trabajo para listado'!$DE$151:$DG$151,0)),0)+IFERROR(INDEX('Hoja de Trabajo para listado'!$CD$155:$DC$1048576,MATCH($A240,'Hoja de Trabajo para listado'!$CD$155:$CD$1048576,0),MATCH((CUADRO!L$4&amp;$E240),'Hoja de Trabajo para listado'!$CD$151:$DC$151,0)),0)</f>
        <v>0</v>
      </c>
      <c r="M240" s="245">
        <f ca="1">+IFERROR(INDEX('Hoja de Trabajo para listado'!$A$155:$Z$1048576,MATCH($A240,'Hoja de Trabajo para listado'!$A$155:$A$1048576,0),MATCH((CUADRO!M$4&amp;$E240),'Hoja de Trabajo para listado'!$A$151:$Z$151,0)),0)+IFERROR(INDEX('Hoja de Trabajo para listado'!$AB$155:$BA$1048576,MATCH($A240,'Hoja de Trabajo para listado'!$AB$155:$AB$1048576,0),MATCH((CUADRO!M$4&amp;$E240),'Hoja de Trabajo para listado'!$AB$151:$BA$151,0)),0)+IFERROR(INDEX('Hoja de Trabajo para listado'!$BC$155:$CB$1048576,MATCH($A240,'Hoja de Trabajo para listado'!$BC$155:$BC$1048576,0),MATCH((CUADRO!M$4&amp;$E240),'Hoja de Trabajo para listado'!$BC$151:$CB$151,0)),0)+IFERROR(INDEX('Hoja de Trabajo para listado'!$DE$153:$DG$274,MATCH($A240,'Hoja de Trabajo para listado'!$DE$153:$DE$1048576,0),MATCH((CUADRO!M$4&amp;$E240),'Hoja de Trabajo para listado'!$DE$151:$DG$151,0)),0)+IFERROR(INDEX('Hoja de Trabajo para listado'!$CD$155:$DC$1048576,MATCH($A240,'Hoja de Trabajo para listado'!$CD$155:$CD$1048576,0),MATCH((CUADRO!M$4&amp;$E240),'Hoja de Trabajo para listado'!$CD$151:$DC$151,0)),0)</f>
        <v>0</v>
      </c>
      <c r="N240" s="245">
        <f ca="1">+IFERROR(INDEX('Hoja de Trabajo para listado'!$A$155:$Z$1048576,MATCH($A240,'Hoja de Trabajo para listado'!$A$155:$A$1048576,0),MATCH((CUADRO!N$4&amp;$E240),'Hoja de Trabajo para listado'!$A$151:$Z$151,0)),0)+IFERROR(INDEX('Hoja de Trabajo para listado'!$AB$155:$BA$1048576,MATCH($A240,'Hoja de Trabajo para listado'!$AB$155:$AB$1048576,0),MATCH((CUADRO!N$4&amp;$E240),'Hoja de Trabajo para listado'!$AB$151:$BA$151,0)),0)+IFERROR(INDEX('Hoja de Trabajo para listado'!$BC$155:$CB$1048576,MATCH($A240,'Hoja de Trabajo para listado'!$BC$155:$BC$1048576,0),MATCH((CUADRO!N$4&amp;$E240),'Hoja de Trabajo para listado'!$BC$151:$CB$151,0)),0)+IFERROR(INDEX('Hoja de Trabajo para listado'!$DE$153:$DG$274,MATCH($A240,'Hoja de Trabajo para listado'!$DE$153:$DE$1048576,0),MATCH((CUADRO!N$4&amp;$E240),'Hoja de Trabajo para listado'!$DE$151:$DG$151,0)),0)+IFERROR(INDEX('Hoja de Trabajo para listado'!$CD$155:$DC$1048576,MATCH($A240,'Hoja de Trabajo para listado'!$CD$155:$CD$1048576,0),MATCH((CUADRO!N$4&amp;$E240),'Hoja de Trabajo para listado'!$CD$151:$DC$151,0)),0)</f>
        <v>0</v>
      </c>
      <c r="O240" s="245">
        <f ca="1">+IFERROR(INDEX('Hoja de Trabajo para listado'!$A$155:$Z$1048576,MATCH($A240,'Hoja de Trabajo para listado'!$A$155:$A$1048576,0),MATCH((CUADRO!O$4&amp;$E240),'Hoja de Trabajo para listado'!$A$151:$Z$151,0)),0)+IFERROR(INDEX('Hoja de Trabajo para listado'!$AB$155:$BA$1048576,MATCH($A240,'Hoja de Trabajo para listado'!$AB$155:$AB$1048576,0),MATCH((CUADRO!O$4&amp;$E240),'Hoja de Trabajo para listado'!$AB$151:$BA$151,0)),0)+IFERROR(INDEX('Hoja de Trabajo para listado'!$BC$155:$CB$1048576,MATCH($A240,'Hoja de Trabajo para listado'!$BC$155:$BC$1048576,0),MATCH((CUADRO!O$4&amp;$E240),'Hoja de Trabajo para listado'!$BC$151:$CB$151,0)),0)+IFERROR(INDEX('Hoja de Trabajo para listado'!$DE$153:$DG$274,MATCH($A240,'Hoja de Trabajo para listado'!$DE$153:$DE$1048576,0),MATCH((CUADRO!O$4&amp;$E240),'Hoja de Trabajo para listado'!$DE$151:$DG$151,0)),0)+IFERROR(INDEX('Hoja de Trabajo para listado'!$CD$155:$DC$1048576,MATCH($A240,'Hoja de Trabajo para listado'!$CD$155:$CD$1048576,0),MATCH((CUADRO!O$4&amp;$E240),'Hoja de Trabajo para listado'!$CD$151:$DC$151,0)),0)</f>
        <v>0</v>
      </c>
      <c r="P240" s="245">
        <f ca="1">+IFERROR(INDEX('Hoja de Trabajo para listado'!$A$155:$Z$1048576,MATCH($A240,'Hoja de Trabajo para listado'!$A$155:$A$1048576,0),MATCH((CUADRO!P$4&amp;$E240),'Hoja de Trabajo para listado'!$A$151:$Z$151,0)),0)+IFERROR(INDEX('Hoja de Trabajo para listado'!$AB$155:$BA$1048576,MATCH($A240,'Hoja de Trabajo para listado'!$AB$155:$AB$1048576,0),MATCH((CUADRO!P$4&amp;$E240),'Hoja de Trabajo para listado'!$AB$151:$BA$151,0)),0)+IFERROR(INDEX('Hoja de Trabajo para listado'!$BC$155:$CB$1048576,MATCH($A240,'Hoja de Trabajo para listado'!$BC$155:$BC$1048576,0),MATCH((CUADRO!P$4&amp;$E240),'Hoja de Trabajo para listado'!$BC$151:$CB$151,0)),0)+IFERROR(INDEX('Hoja de Trabajo para listado'!$DE$153:$DG$274,MATCH($A240,'Hoja de Trabajo para listado'!$DE$153:$DE$1048576,0),MATCH((CUADRO!P$4&amp;$E240),'Hoja de Trabajo para listado'!$DE$151:$DG$151,0)),0)+IFERROR(INDEX('Hoja de Trabajo para listado'!$CD$155:$DC$1048576,MATCH($A240,'Hoja de Trabajo para listado'!$CD$155:$CD$1048576,0),MATCH((CUADRO!P$4&amp;$E240),'Hoja de Trabajo para listado'!$CD$151:$DC$151,0)),0)</f>
        <v>0</v>
      </c>
      <c r="Q240" s="245">
        <f ca="1">+IFERROR(INDEX('Hoja de Trabajo para listado'!$A$155:$Z$1048576,MATCH($A240,'Hoja de Trabajo para listado'!$A$155:$A$1048576,0),MATCH((CUADRO!Q$4&amp;$E240),'Hoja de Trabajo para listado'!$A$151:$Z$151,0)),0)+IFERROR(INDEX('Hoja de Trabajo para listado'!$AB$155:$BA$1048576,MATCH($A240,'Hoja de Trabajo para listado'!$AB$155:$AB$1048576,0),MATCH((CUADRO!Q$4&amp;$E240),'Hoja de Trabajo para listado'!$AB$151:$BA$151,0)),0)+IFERROR(INDEX('Hoja de Trabajo para listado'!$BC$155:$CB$1048576,MATCH($A240,'Hoja de Trabajo para listado'!$BC$155:$BC$1048576,0),MATCH((CUADRO!Q$4&amp;$E240),'Hoja de Trabajo para listado'!$BC$151:$CB$151,0)),0)+IFERROR(INDEX('Hoja de Trabajo para listado'!$DE$153:$DG$274,MATCH($A240,'Hoja de Trabajo para listado'!$DE$153:$DE$1048576,0),MATCH((CUADRO!Q$4&amp;$E240),'Hoja de Trabajo para listado'!$DE$151:$DG$151,0)),0)+IFERROR(INDEX('Hoja de Trabajo para listado'!$CD$155:$DC$1048576,MATCH($A240,'Hoja de Trabajo para listado'!$CD$155:$CD$1048576,0),MATCH((CUADRO!Q$4&amp;$E240),'Hoja de Trabajo para listado'!$CD$151:$DC$151,0)),0)</f>
        <v>0</v>
      </c>
      <c r="R240" s="245">
        <f t="shared" ca="1" si="9"/>
        <v>962125.34</v>
      </c>
      <c r="S240" s="245">
        <f ca="1">+R239+R240</f>
        <v>962125.34</v>
      </c>
      <c r="T240" s="245">
        <f ca="1">+S240</f>
        <v>962125.34</v>
      </c>
      <c r="U240" s="244">
        <f t="shared" si="10"/>
        <v>2</v>
      </c>
      <c r="V240" s="333" t="str">
        <f>+VLOOKUP(A240,bd_lista!$A$3:$E$592,5,FALSE)</f>
        <v>Instituciones Descentralizadas</v>
      </c>
      <c r="W240" s="388"/>
      <c r="X240" s="242">
        <f>+VLOOKUP(A240,[4]Sheet1!$A$13:$D$744,4,FALSE)</f>
        <v>41</v>
      </c>
      <c r="Y240" s="242" t="str">
        <f>+VLOOKUP(X240,bd_lista!$A$3:$C$592,3,FALSE)</f>
        <v>Ministerio de Desarrollo Productivo y Economía Plural</v>
      </c>
      <c r="Z240" s="292"/>
      <c r="AA240" s="293"/>
    </row>
    <row r="241" spans="1:27" ht="15" customHeight="1">
      <c r="A241" s="32">
        <v>324</v>
      </c>
      <c r="B241" s="392">
        <f>+A241</f>
        <v>324</v>
      </c>
      <c r="C241" s="247" t="str">
        <f>+VLOOKUP(A241,bd_lista!$A$3:$C$592,3,FALSE)</f>
        <v>Escuela Boliviana Intercultural de Música</v>
      </c>
      <c r="D241" s="389" t="str">
        <f>+C241</f>
        <v>Escuela Boliviana Intercultural de Música</v>
      </c>
      <c r="E241" s="247" t="s">
        <v>1304</v>
      </c>
      <c r="F241" s="243">
        <f ca="1">+IFERROR(INDEX('Hoja de Trabajo para listado'!$A$155:$Z$1048576,MATCH($A241,'Hoja de Trabajo para listado'!$A$155:$A$1048576,0),MATCH((CUADRO!F$4&amp;$E241),'Hoja de Trabajo para listado'!$A$151:$Z$151,0)),0)+IFERROR(INDEX('Hoja de Trabajo para listado'!$AB$155:$BA$1048576,MATCH($A241,'Hoja de Trabajo para listado'!$AB$155:$AB$1048576,0),MATCH((CUADRO!F$4&amp;$E241),'Hoja de Trabajo para listado'!$AB$151:$BA$151,0)),0)+IFERROR(INDEX('Hoja de Trabajo para listado'!$BC$155:$CB$1048576,MATCH($A241,'Hoja de Trabajo para listado'!$BC$155:$BC$1048576,0),MATCH((CUADRO!F$4&amp;$E241),'Hoja de Trabajo para listado'!$BC$151:$CB$151,0)),0)+IFERROR(INDEX('Hoja de Trabajo para listado'!$DE$153:$DG$274,MATCH($A241,'Hoja de Trabajo para listado'!$DE$153:$DE$1048576,0),MATCH((CUADRO!F$4&amp;$E241),'Hoja de Trabajo para listado'!$DE$151:$DG$151,0)),0)+IFERROR(INDEX('Hoja de Trabajo para listado'!$CD$155:$DC$1048576,MATCH($A241,'Hoja de Trabajo para listado'!$CD$155:$CD$1048576,0),MATCH((CUADRO!F$4&amp;$E241),'Hoja de Trabajo para listado'!$CD$151:$DC$151,0)),0)</f>
        <v>0</v>
      </c>
      <c r="G241" s="243">
        <f ca="1">+IFERROR(INDEX('Hoja de Trabajo para listado'!$A$155:$Z$1048576,MATCH($A241,'Hoja de Trabajo para listado'!$A$155:$A$1048576,0),MATCH((CUADRO!G$4&amp;$E241),'Hoja de Trabajo para listado'!$A$151:$Z$151,0)),0)+IFERROR(INDEX('Hoja de Trabajo para listado'!$AB$155:$BA$1048576,MATCH($A241,'Hoja de Trabajo para listado'!$AB$155:$AB$1048576,0),MATCH((CUADRO!G$4&amp;$E241),'Hoja de Trabajo para listado'!$AB$151:$BA$151,0)),0)+IFERROR(INDEX('Hoja de Trabajo para listado'!$BC$155:$CB$1048576,MATCH($A241,'Hoja de Trabajo para listado'!$BC$155:$BC$1048576,0),MATCH((CUADRO!G$4&amp;$E241),'Hoja de Trabajo para listado'!$BC$151:$CB$151,0)),0)+IFERROR(INDEX('Hoja de Trabajo para listado'!$DE$153:$DG$274,MATCH($A241,'Hoja de Trabajo para listado'!$DE$153:$DE$1048576,0),MATCH((CUADRO!G$4&amp;$E241),'Hoja de Trabajo para listado'!$DE$151:$DG$151,0)),0)+IFERROR(INDEX('Hoja de Trabajo para listado'!$CD$155:$DC$1048576,MATCH($A241,'Hoja de Trabajo para listado'!$CD$155:$CD$1048576,0),MATCH((CUADRO!G$4&amp;$E241),'Hoja de Trabajo para listado'!$CD$151:$DC$151,0)),0)</f>
        <v>0</v>
      </c>
      <c r="H241" s="243">
        <f ca="1">+IFERROR(INDEX('Hoja de Trabajo para listado'!$A$155:$Z$1048576,MATCH($A241,'Hoja de Trabajo para listado'!$A$155:$A$1048576,0),MATCH((CUADRO!H$4&amp;$E241),'Hoja de Trabajo para listado'!$A$151:$Z$151,0)),0)+IFERROR(INDEX('Hoja de Trabajo para listado'!$AB$155:$BA$1048576,MATCH($A241,'Hoja de Trabajo para listado'!$AB$155:$AB$1048576,0),MATCH((CUADRO!H$4&amp;$E241),'Hoja de Trabajo para listado'!$AB$151:$BA$151,0)),0)+IFERROR(INDEX('Hoja de Trabajo para listado'!$BC$155:$CB$1048576,MATCH($A241,'Hoja de Trabajo para listado'!$BC$155:$BC$1048576,0),MATCH((CUADRO!H$4&amp;$E241),'Hoja de Trabajo para listado'!$BC$151:$CB$151,0)),0)+IFERROR(INDEX('Hoja de Trabajo para listado'!$DE$153:$DG$274,MATCH($A241,'Hoja de Trabajo para listado'!$DE$153:$DE$1048576,0),MATCH((CUADRO!H$4&amp;$E241),'Hoja de Trabajo para listado'!$DE$151:$DG$151,0)),0)+IFERROR(INDEX('Hoja de Trabajo para listado'!$CD$155:$DC$1048576,MATCH($A241,'Hoja de Trabajo para listado'!$CD$155:$CD$1048576,0),MATCH((CUADRO!H$4&amp;$E241),'Hoja de Trabajo para listado'!$CD$151:$DC$151,0)),0)</f>
        <v>0</v>
      </c>
      <c r="I241" s="243">
        <f ca="1">+IFERROR(INDEX('Hoja de Trabajo para listado'!$A$155:$Z$1048576,MATCH($A241,'Hoja de Trabajo para listado'!$A$155:$A$1048576,0),MATCH((CUADRO!I$4&amp;$E241),'Hoja de Trabajo para listado'!$A$151:$Z$151,0)),0)+IFERROR(INDEX('Hoja de Trabajo para listado'!$AB$155:$BA$1048576,MATCH($A241,'Hoja de Trabajo para listado'!$AB$155:$AB$1048576,0),MATCH((CUADRO!I$4&amp;$E241),'Hoja de Trabajo para listado'!$AB$151:$BA$151,0)),0)+IFERROR(INDEX('Hoja de Trabajo para listado'!$BC$155:$CB$1048576,MATCH($A241,'Hoja de Trabajo para listado'!$BC$155:$BC$1048576,0),MATCH((CUADRO!I$4&amp;$E241),'Hoja de Trabajo para listado'!$BC$151:$CB$151,0)),0)+IFERROR(INDEX('Hoja de Trabajo para listado'!$DE$153:$DG$274,MATCH($A241,'Hoja de Trabajo para listado'!$DE$153:$DE$1048576,0),MATCH((CUADRO!I$4&amp;$E241),'Hoja de Trabajo para listado'!$DE$151:$DG$151,0)),0)+IFERROR(INDEX('Hoja de Trabajo para listado'!$CD$155:$DC$1048576,MATCH($A241,'Hoja de Trabajo para listado'!$CD$155:$CD$1048576,0),MATCH((CUADRO!I$4&amp;$E241),'Hoja de Trabajo para listado'!$CD$151:$DC$151,0)),0)</f>
        <v>0</v>
      </c>
      <c r="J241" s="243">
        <f ca="1">+IFERROR(INDEX('Hoja de Trabajo para listado'!$A$155:$Z$1048576,MATCH($A241,'Hoja de Trabajo para listado'!$A$155:$A$1048576,0),MATCH((CUADRO!J$4&amp;$E241),'Hoja de Trabajo para listado'!$A$151:$Z$151,0)),0)+IFERROR(INDEX('Hoja de Trabajo para listado'!$AB$155:$BA$1048576,MATCH($A241,'Hoja de Trabajo para listado'!$AB$155:$AB$1048576,0),MATCH((CUADRO!J$4&amp;$E241),'Hoja de Trabajo para listado'!$AB$151:$BA$151,0)),0)+IFERROR(INDEX('Hoja de Trabajo para listado'!$BC$155:$CB$1048576,MATCH($A241,'Hoja de Trabajo para listado'!$BC$155:$BC$1048576,0),MATCH((CUADRO!J$4&amp;$E241),'Hoja de Trabajo para listado'!$BC$151:$CB$151,0)),0)+IFERROR(INDEX('Hoja de Trabajo para listado'!$DE$153:$DG$274,MATCH($A241,'Hoja de Trabajo para listado'!$DE$153:$DE$1048576,0),MATCH((CUADRO!J$4&amp;$E241),'Hoja de Trabajo para listado'!$DE$151:$DG$151,0)),0)+IFERROR(INDEX('Hoja de Trabajo para listado'!$CD$155:$DC$1048576,MATCH($A241,'Hoja de Trabajo para listado'!$CD$155:$CD$1048576,0),MATCH((CUADRO!J$4&amp;$E241),'Hoja de Trabajo para listado'!$CD$151:$DC$151,0)),0)</f>
        <v>0</v>
      </c>
      <c r="K241" s="243">
        <f ca="1">+IFERROR(INDEX('Hoja de Trabajo para listado'!$A$155:$Z$1048576,MATCH($A241,'Hoja de Trabajo para listado'!$A$155:$A$1048576,0),MATCH((CUADRO!K$4&amp;$E241),'Hoja de Trabajo para listado'!$A$151:$Z$151,0)),0)+IFERROR(INDEX('Hoja de Trabajo para listado'!$AB$155:$BA$1048576,MATCH($A241,'Hoja de Trabajo para listado'!$AB$155:$AB$1048576,0),MATCH((CUADRO!K$4&amp;$E241),'Hoja de Trabajo para listado'!$AB$151:$BA$151,0)),0)+IFERROR(INDEX('Hoja de Trabajo para listado'!$BC$155:$CB$1048576,MATCH($A241,'Hoja de Trabajo para listado'!$BC$155:$BC$1048576,0),MATCH((CUADRO!K$4&amp;$E241),'Hoja de Trabajo para listado'!$BC$151:$CB$151,0)),0)+IFERROR(INDEX('Hoja de Trabajo para listado'!$DE$153:$DG$274,MATCH($A241,'Hoja de Trabajo para listado'!$DE$153:$DE$1048576,0),MATCH((CUADRO!K$4&amp;$E241),'Hoja de Trabajo para listado'!$DE$151:$DG$151,0)),0)+IFERROR(INDEX('Hoja de Trabajo para listado'!$CD$155:$DC$1048576,MATCH($A241,'Hoja de Trabajo para listado'!$CD$155:$CD$1048576,0),MATCH((CUADRO!K$4&amp;$E241),'Hoja de Trabajo para listado'!$CD$151:$DC$151,0)),0)</f>
        <v>0</v>
      </c>
      <c r="L241" s="243">
        <f ca="1">+IFERROR(INDEX('Hoja de Trabajo para listado'!$A$155:$Z$1048576,MATCH($A241,'Hoja de Trabajo para listado'!$A$155:$A$1048576,0),MATCH((CUADRO!L$4&amp;$E241),'Hoja de Trabajo para listado'!$A$151:$Z$151,0)),0)+IFERROR(INDEX('Hoja de Trabajo para listado'!$AB$155:$BA$1048576,MATCH($A241,'Hoja de Trabajo para listado'!$AB$155:$AB$1048576,0),MATCH((CUADRO!L$4&amp;$E241),'Hoja de Trabajo para listado'!$AB$151:$BA$151,0)),0)+IFERROR(INDEX('Hoja de Trabajo para listado'!$BC$155:$CB$1048576,MATCH($A241,'Hoja de Trabajo para listado'!$BC$155:$BC$1048576,0),MATCH((CUADRO!L$4&amp;$E241),'Hoja de Trabajo para listado'!$BC$151:$CB$151,0)),0)+IFERROR(INDEX('Hoja de Trabajo para listado'!$DE$153:$DG$274,MATCH($A241,'Hoja de Trabajo para listado'!$DE$153:$DE$1048576,0),MATCH((CUADRO!L$4&amp;$E241),'Hoja de Trabajo para listado'!$DE$151:$DG$151,0)),0)+IFERROR(INDEX('Hoja de Trabajo para listado'!$CD$155:$DC$1048576,MATCH($A241,'Hoja de Trabajo para listado'!$CD$155:$CD$1048576,0),MATCH((CUADRO!L$4&amp;$E241),'Hoja de Trabajo para listado'!$CD$151:$DC$151,0)),0)</f>
        <v>0</v>
      </c>
      <c r="M241" s="243">
        <f ca="1">+IFERROR(INDEX('Hoja de Trabajo para listado'!$A$155:$Z$1048576,MATCH($A241,'Hoja de Trabajo para listado'!$A$155:$A$1048576,0),MATCH((CUADRO!M$4&amp;$E241),'Hoja de Trabajo para listado'!$A$151:$Z$151,0)),0)+IFERROR(INDEX('Hoja de Trabajo para listado'!$AB$155:$BA$1048576,MATCH($A241,'Hoja de Trabajo para listado'!$AB$155:$AB$1048576,0),MATCH((CUADRO!M$4&amp;$E241),'Hoja de Trabajo para listado'!$AB$151:$BA$151,0)),0)+IFERROR(INDEX('Hoja de Trabajo para listado'!$BC$155:$CB$1048576,MATCH($A241,'Hoja de Trabajo para listado'!$BC$155:$BC$1048576,0),MATCH((CUADRO!M$4&amp;$E241),'Hoja de Trabajo para listado'!$BC$151:$CB$151,0)),0)+IFERROR(INDEX('Hoja de Trabajo para listado'!$DE$153:$DG$274,MATCH($A241,'Hoja de Trabajo para listado'!$DE$153:$DE$1048576,0),MATCH((CUADRO!M$4&amp;$E241),'Hoja de Trabajo para listado'!$DE$151:$DG$151,0)),0)+IFERROR(INDEX('Hoja de Trabajo para listado'!$CD$155:$DC$1048576,MATCH($A241,'Hoja de Trabajo para listado'!$CD$155:$CD$1048576,0),MATCH((CUADRO!M$4&amp;$E241),'Hoja de Trabajo para listado'!$CD$151:$DC$151,0)),0)</f>
        <v>0</v>
      </c>
      <c r="N241" s="243">
        <f ca="1">+IFERROR(INDEX('Hoja de Trabajo para listado'!$A$155:$Z$1048576,MATCH($A241,'Hoja de Trabajo para listado'!$A$155:$A$1048576,0),MATCH((CUADRO!N$4&amp;$E241),'Hoja de Trabajo para listado'!$A$151:$Z$151,0)),0)+IFERROR(INDEX('Hoja de Trabajo para listado'!$AB$155:$BA$1048576,MATCH($A241,'Hoja de Trabajo para listado'!$AB$155:$AB$1048576,0),MATCH((CUADRO!N$4&amp;$E241),'Hoja de Trabajo para listado'!$AB$151:$BA$151,0)),0)+IFERROR(INDEX('Hoja de Trabajo para listado'!$BC$155:$CB$1048576,MATCH($A241,'Hoja de Trabajo para listado'!$BC$155:$BC$1048576,0),MATCH((CUADRO!N$4&amp;$E241),'Hoja de Trabajo para listado'!$BC$151:$CB$151,0)),0)+IFERROR(INDEX('Hoja de Trabajo para listado'!$DE$153:$DG$274,MATCH($A241,'Hoja de Trabajo para listado'!$DE$153:$DE$1048576,0),MATCH((CUADRO!N$4&amp;$E241),'Hoja de Trabajo para listado'!$DE$151:$DG$151,0)),0)+IFERROR(INDEX('Hoja de Trabajo para listado'!$CD$155:$DC$1048576,MATCH($A241,'Hoja de Trabajo para listado'!$CD$155:$CD$1048576,0),MATCH((CUADRO!N$4&amp;$E241),'Hoja de Trabajo para listado'!$CD$151:$DC$151,0)),0)</f>
        <v>0</v>
      </c>
      <c r="O241" s="243">
        <f ca="1">+IFERROR(INDEX('Hoja de Trabajo para listado'!$A$155:$Z$1048576,MATCH($A241,'Hoja de Trabajo para listado'!$A$155:$A$1048576,0),MATCH((CUADRO!O$4&amp;$E241),'Hoja de Trabajo para listado'!$A$151:$Z$151,0)),0)+IFERROR(INDEX('Hoja de Trabajo para listado'!$AB$155:$BA$1048576,MATCH($A241,'Hoja de Trabajo para listado'!$AB$155:$AB$1048576,0),MATCH((CUADRO!O$4&amp;$E241),'Hoja de Trabajo para listado'!$AB$151:$BA$151,0)),0)+IFERROR(INDEX('Hoja de Trabajo para listado'!$BC$155:$CB$1048576,MATCH($A241,'Hoja de Trabajo para listado'!$BC$155:$BC$1048576,0),MATCH((CUADRO!O$4&amp;$E241),'Hoja de Trabajo para listado'!$BC$151:$CB$151,0)),0)+IFERROR(INDEX('Hoja de Trabajo para listado'!$DE$153:$DG$274,MATCH($A241,'Hoja de Trabajo para listado'!$DE$153:$DE$1048576,0),MATCH((CUADRO!O$4&amp;$E241),'Hoja de Trabajo para listado'!$DE$151:$DG$151,0)),0)+IFERROR(INDEX('Hoja de Trabajo para listado'!$CD$155:$DC$1048576,MATCH($A241,'Hoja de Trabajo para listado'!$CD$155:$CD$1048576,0),MATCH((CUADRO!O$4&amp;$E241),'Hoja de Trabajo para listado'!$CD$151:$DC$151,0)),0)</f>
        <v>0</v>
      </c>
      <c r="P241" s="243">
        <f ca="1">+IFERROR(INDEX('Hoja de Trabajo para listado'!$A$155:$Z$1048576,MATCH($A241,'Hoja de Trabajo para listado'!$A$155:$A$1048576,0),MATCH((CUADRO!P$4&amp;$E241),'Hoja de Trabajo para listado'!$A$151:$Z$151,0)),0)+IFERROR(INDEX('Hoja de Trabajo para listado'!$AB$155:$BA$1048576,MATCH($A241,'Hoja de Trabajo para listado'!$AB$155:$AB$1048576,0),MATCH((CUADRO!P$4&amp;$E241),'Hoja de Trabajo para listado'!$AB$151:$BA$151,0)),0)+IFERROR(INDEX('Hoja de Trabajo para listado'!$BC$155:$CB$1048576,MATCH($A241,'Hoja de Trabajo para listado'!$BC$155:$BC$1048576,0),MATCH((CUADRO!P$4&amp;$E241),'Hoja de Trabajo para listado'!$BC$151:$CB$151,0)),0)+IFERROR(INDEX('Hoja de Trabajo para listado'!$DE$153:$DG$274,MATCH($A241,'Hoja de Trabajo para listado'!$DE$153:$DE$1048576,0),MATCH((CUADRO!P$4&amp;$E241),'Hoja de Trabajo para listado'!$DE$151:$DG$151,0)),0)+IFERROR(INDEX('Hoja de Trabajo para listado'!$CD$155:$DC$1048576,MATCH($A241,'Hoja de Trabajo para listado'!$CD$155:$CD$1048576,0),MATCH((CUADRO!P$4&amp;$E241),'Hoja de Trabajo para listado'!$CD$151:$DC$151,0)),0)</f>
        <v>0</v>
      </c>
      <c r="Q241" s="243">
        <f ca="1">+IFERROR(INDEX('Hoja de Trabajo para listado'!$A$155:$Z$1048576,MATCH($A241,'Hoja de Trabajo para listado'!$A$155:$A$1048576,0),MATCH((CUADRO!Q$4&amp;$E241),'Hoja de Trabajo para listado'!$A$151:$Z$151,0)),0)+IFERROR(INDEX('Hoja de Trabajo para listado'!$AB$155:$BA$1048576,MATCH($A241,'Hoja de Trabajo para listado'!$AB$155:$AB$1048576,0),MATCH((CUADRO!Q$4&amp;$E241),'Hoja de Trabajo para listado'!$AB$151:$BA$151,0)),0)+IFERROR(INDEX('Hoja de Trabajo para listado'!$BC$155:$CB$1048576,MATCH($A241,'Hoja de Trabajo para listado'!$BC$155:$BC$1048576,0),MATCH((CUADRO!Q$4&amp;$E241),'Hoja de Trabajo para listado'!$BC$151:$CB$151,0)),0)+IFERROR(INDEX('Hoja de Trabajo para listado'!$DE$153:$DG$274,MATCH($A241,'Hoja de Trabajo para listado'!$DE$153:$DE$1048576,0),MATCH((CUADRO!Q$4&amp;$E241),'Hoja de Trabajo para listado'!$DE$151:$DG$151,0)),0)+IFERROR(INDEX('Hoja de Trabajo para listado'!$CD$155:$DC$1048576,MATCH($A241,'Hoja de Trabajo para listado'!$CD$155:$CD$1048576,0),MATCH((CUADRO!Q$4&amp;$E241),'Hoja de Trabajo para listado'!$CD$151:$DC$151,0)),0)</f>
        <v>0</v>
      </c>
      <c r="R241" s="243">
        <f t="shared" ca="1" si="9"/>
        <v>0</v>
      </c>
      <c r="S241" s="243"/>
      <c r="T241" s="243">
        <f ca="1">+T242</f>
        <v>1030.8599999999999</v>
      </c>
      <c r="U241" s="242">
        <f t="shared" si="10"/>
        <v>1</v>
      </c>
      <c r="V241" s="333" t="str">
        <f>+VLOOKUP(A241,bd_lista!$A$3:$E$592,5,FALSE)</f>
        <v>Instituciones Descentralizadas</v>
      </c>
      <c r="W241" s="387" t="str">
        <f>+V241</f>
        <v>Instituciones Descentralizadas</v>
      </c>
      <c r="X241" s="242">
        <f>+VLOOKUP(A241,[4]Sheet1!$A$13:$D$744,4,FALSE)</f>
        <v>16</v>
      </c>
      <c r="Y241" s="242" t="str">
        <f>+VLOOKUP(X241,bd_lista!$A$3:$C$592,3,FALSE)</f>
        <v>Ministerio de Educación</v>
      </c>
      <c r="Z241" s="294">
        <f>+X241</f>
        <v>16</v>
      </c>
      <c r="AA241" s="295" t="str">
        <f>+Y241</f>
        <v>Ministerio de Educación</v>
      </c>
    </row>
    <row r="242" spans="1:27" ht="15" customHeight="1">
      <c r="A242" s="32">
        <v>324</v>
      </c>
      <c r="B242" s="393"/>
      <c r="C242" s="333" t="str">
        <f>+VLOOKUP(A242,bd_lista!$A$3:$C$592,3,FALSE)</f>
        <v>Escuela Boliviana Intercultural de Música</v>
      </c>
      <c r="D242" s="390"/>
      <c r="E242" s="333" t="s">
        <v>1305</v>
      </c>
      <c r="F242" s="245">
        <f ca="1">+IFERROR(INDEX('Hoja de Trabajo para listado'!$A$155:$Z$1048576,MATCH($A242,'Hoja de Trabajo para listado'!$A$155:$A$1048576,0),MATCH((CUADRO!F$4&amp;$E242),'Hoja de Trabajo para listado'!$A$151:$Z$151,0)),0)+IFERROR(INDEX('Hoja de Trabajo para listado'!$AB$155:$BA$1048576,MATCH($A242,'Hoja de Trabajo para listado'!$AB$155:$AB$1048576,0),MATCH((CUADRO!F$4&amp;$E242),'Hoja de Trabajo para listado'!$AB$151:$BA$151,0)),0)+IFERROR(INDEX('Hoja de Trabajo para listado'!$BC$155:$CB$1048576,MATCH($A242,'Hoja de Trabajo para listado'!$BC$155:$BC$1048576,0),MATCH((CUADRO!F$4&amp;$E242),'Hoja de Trabajo para listado'!$BC$151:$CB$151,0)),0)+IFERROR(INDEX('Hoja de Trabajo para listado'!$DE$153:$DG$274,MATCH($A242,'Hoja de Trabajo para listado'!$DE$153:$DE$1048576,0),MATCH((CUADRO!F$4&amp;$E242),'Hoja de Trabajo para listado'!$DE$151:$DG$151,0)),0)+IFERROR(INDEX('Hoja de Trabajo para listado'!$CD$155:$DC$1048576,MATCH($A242,'Hoja de Trabajo para listado'!$CD$155:$CD$1048576,0),MATCH((CUADRO!F$4&amp;$E242),'Hoja de Trabajo para listado'!$CD$151:$DC$151,0)),0)</f>
        <v>0</v>
      </c>
      <c r="G242" s="245">
        <f ca="1">+IFERROR(INDEX('Hoja de Trabajo para listado'!$A$155:$Z$1048576,MATCH($A242,'Hoja de Trabajo para listado'!$A$155:$A$1048576,0),MATCH((CUADRO!G$4&amp;$E242),'Hoja de Trabajo para listado'!$A$151:$Z$151,0)),0)+IFERROR(INDEX('Hoja de Trabajo para listado'!$AB$155:$BA$1048576,MATCH($A242,'Hoja de Trabajo para listado'!$AB$155:$AB$1048576,0),MATCH((CUADRO!G$4&amp;$E242),'Hoja de Trabajo para listado'!$AB$151:$BA$151,0)),0)+IFERROR(INDEX('Hoja de Trabajo para listado'!$BC$155:$CB$1048576,MATCH($A242,'Hoja de Trabajo para listado'!$BC$155:$BC$1048576,0),MATCH((CUADRO!G$4&amp;$E242),'Hoja de Trabajo para listado'!$BC$151:$CB$151,0)),0)+IFERROR(INDEX('Hoja de Trabajo para listado'!$DE$153:$DG$274,MATCH($A242,'Hoja de Trabajo para listado'!$DE$153:$DE$1048576,0),MATCH((CUADRO!G$4&amp;$E242),'Hoja de Trabajo para listado'!$DE$151:$DG$151,0)),0)+IFERROR(INDEX('Hoja de Trabajo para listado'!$CD$155:$DC$1048576,MATCH($A242,'Hoja de Trabajo para listado'!$CD$155:$CD$1048576,0),MATCH((CUADRO!G$4&amp;$E242),'Hoja de Trabajo para listado'!$CD$151:$DC$151,0)),0)</f>
        <v>0</v>
      </c>
      <c r="H242" s="245">
        <f ca="1">+IFERROR(INDEX('Hoja de Trabajo para listado'!$A$155:$Z$1048576,MATCH($A242,'Hoja de Trabajo para listado'!$A$155:$A$1048576,0),MATCH((CUADRO!H$4&amp;$E242),'Hoja de Trabajo para listado'!$A$151:$Z$151,0)),0)+IFERROR(INDEX('Hoja de Trabajo para listado'!$AB$155:$BA$1048576,MATCH($A242,'Hoja de Trabajo para listado'!$AB$155:$AB$1048576,0),MATCH((CUADRO!H$4&amp;$E242),'Hoja de Trabajo para listado'!$AB$151:$BA$151,0)),0)+IFERROR(INDEX('Hoja de Trabajo para listado'!$BC$155:$CB$1048576,MATCH($A242,'Hoja de Trabajo para listado'!$BC$155:$BC$1048576,0),MATCH((CUADRO!H$4&amp;$E242),'Hoja de Trabajo para listado'!$BC$151:$CB$151,0)),0)+IFERROR(INDEX('Hoja de Trabajo para listado'!$DE$153:$DG$274,MATCH($A242,'Hoja de Trabajo para listado'!$DE$153:$DE$1048576,0),MATCH((CUADRO!H$4&amp;$E242),'Hoja de Trabajo para listado'!$DE$151:$DG$151,0)),0)+IFERROR(INDEX('Hoja de Trabajo para listado'!$CD$155:$DC$1048576,MATCH($A242,'Hoja de Trabajo para listado'!$CD$155:$CD$1048576,0),MATCH((CUADRO!H$4&amp;$E242),'Hoja de Trabajo para listado'!$CD$151:$DC$151,0)),0)</f>
        <v>0</v>
      </c>
      <c r="I242" s="245">
        <f ca="1">+IFERROR(INDEX('Hoja de Trabajo para listado'!$A$155:$Z$1048576,MATCH($A242,'Hoja de Trabajo para listado'!$A$155:$A$1048576,0),MATCH((CUADRO!I$4&amp;$E242),'Hoja de Trabajo para listado'!$A$151:$Z$151,0)),0)+IFERROR(INDEX('Hoja de Trabajo para listado'!$AB$155:$BA$1048576,MATCH($A242,'Hoja de Trabajo para listado'!$AB$155:$AB$1048576,0),MATCH((CUADRO!I$4&amp;$E242),'Hoja de Trabajo para listado'!$AB$151:$BA$151,0)),0)+IFERROR(INDEX('Hoja de Trabajo para listado'!$BC$155:$CB$1048576,MATCH($A242,'Hoja de Trabajo para listado'!$BC$155:$BC$1048576,0),MATCH((CUADRO!I$4&amp;$E242),'Hoja de Trabajo para listado'!$BC$151:$CB$151,0)),0)+IFERROR(INDEX('Hoja de Trabajo para listado'!$DE$153:$DG$274,MATCH($A242,'Hoja de Trabajo para listado'!$DE$153:$DE$1048576,0),MATCH((CUADRO!I$4&amp;$E242),'Hoja de Trabajo para listado'!$DE$151:$DG$151,0)),0)+IFERROR(INDEX('Hoja de Trabajo para listado'!$CD$155:$DC$1048576,MATCH($A242,'Hoja de Trabajo para listado'!$CD$155:$CD$1048576,0),MATCH((CUADRO!I$4&amp;$E242),'Hoja de Trabajo para listado'!$CD$151:$DC$151,0)),0)</f>
        <v>0</v>
      </c>
      <c r="J242" s="245">
        <f ca="1">+IFERROR(INDEX('Hoja de Trabajo para listado'!$A$155:$Z$1048576,MATCH($A242,'Hoja de Trabajo para listado'!$A$155:$A$1048576,0),MATCH((CUADRO!J$4&amp;$E242),'Hoja de Trabajo para listado'!$A$151:$Z$151,0)),0)+IFERROR(INDEX('Hoja de Trabajo para listado'!$AB$155:$BA$1048576,MATCH($A242,'Hoja de Trabajo para listado'!$AB$155:$AB$1048576,0),MATCH((CUADRO!J$4&amp;$E242),'Hoja de Trabajo para listado'!$AB$151:$BA$151,0)),0)+IFERROR(INDEX('Hoja de Trabajo para listado'!$BC$155:$CB$1048576,MATCH($A242,'Hoja de Trabajo para listado'!$BC$155:$BC$1048576,0),MATCH((CUADRO!J$4&amp;$E242),'Hoja de Trabajo para listado'!$BC$151:$CB$151,0)),0)+IFERROR(INDEX('Hoja de Trabajo para listado'!$DE$153:$DG$274,MATCH($A242,'Hoja de Trabajo para listado'!$DE$153:$DE$1048576,0),MATCH((CUADRO!J$4&amp;$E242),'Hoja de Trabajo para listado'!$DE$151:$DG$151,0)),0)+IFERROR(INDEX('Hoja de Trabajo para listado'!$CD$155:$DC$1048576,MATCH($A242,'Hoja de Trabajo para listado'!$CD$155:$CD$1048576,0),MATCH((CUADRO!J$4&amp;$E242),'Hoja de Trabajo para listado'!$CD$151:$DC$151,0)),0)</f>
        <v>1030.8599999999999</v>
      </c>
      <c r="K242" s="245">
        <f ca="1">+IFERROR(INDEX('Hoja de Trabajo para listado'!$A$155:$Z$1048576,MATCH($A242,'Hoja de Trabajo para listado'!$A$155:$A$1048576,0),MATCH((CUADRO!K$4&amp;$E242),'Hoja de Trabajo para listado'!$A$151:$Z$151,0)),0)+IFERROR(INDEX('Hoja de Trabajo para listado'!$AB$155:$BA$1048576,MATCH($A242,'Hoja de Trabajo para listado'!$AB$155:$AB$1048576,0),MATCH((CUADRO!K$4&amp;$E242),'Hoja de Trabajo para listado'!$AB$151:$BA$151,0)),0)+IFERROR(INDEX('Hoja de Trabajo para listado'!$BC$155:$CB$1048576,MATCH($A242,'Hoja de Trabajo para listado'!$BC$155:$BC$1048576,0),MATCH((CUADRO!K$4&amp;$E242),'Hoja de Trabajo para listado'!$BC$151:$CB$151,0)),0)+IFERROR(INDEX('Hoja de Trabajo para listado'!$DE$153:$DG$274,MATCH($A242,'Hoja de Trabajo para listado'!$DE$153:$DE$1048576,0),MATCH((CUADRO!K$4&amp;$E242),'Hoja de Trabajo para listado'!$DE$151:$DG$151,0)),0)+IFERROR(INDEX('Hoja de Trabajo para listado'!$CD$155:$DC$1048576,MATCH($A242,'Hoja de Trabajo para listado'!$CD$155:$CD$1048576,0),MATCH((CUADRO!K$4&amp;$E242),'Hoja de Trabajo para listado'!$CD$151:$DC$151,0)),0)</f>
        <v>0</v>
      </c>
      <c r="L242" s="245">
        <f ca="1">+IFERROR(INDEX('Hoja de Trabajo para listado'!$A$155:$Z$1048576,MATCH($A242,'Hoja de Trabajo para listado'!$A$155:$A$1048576,0),MATCH((CUADRO!L$4&amp;$E242),'Hoja de Trabajo para listado'!$A$151:$Z$151,0)),0)+IFERROR(INDEX('Hoja de Trabajo para listado'!$AB$155:$BA$1048576,MATCH($A242,'Hoja de Trabajo para listado'!$AB$155:$AB$1048576,0),MATCH((CUADRO!L$4&amp;$E242),'Hoja de Trabajo para listado'!$AB$151:$BA$151,0)),0)+IFERROR(INDEX('Hoja de Trabajo para listado'!$BC$155:$CB$1048576,MATCH($A242,'Hoja de Trabajo para listado'!$BC$155:$BC$1048576,0),MATCH((CUADRO!L$4&amp;$E242),'Hoja de Trabajo para listado'!$BC$151:$CB$151,0)),0)+IFERROR(INDEX('Hoja de Trabajo para listado'!$DE$153:$DG$274,MATCH($A242,'Hoja de Trabajo para listado'!$DE$153:$DE$1048576,0),MATCH((CUADRO!L$4&amp;$E242),'Hoja de Trabajo para listado'!$DE$151:$DG$151,0)),0)+IFERROR(INDEX('Hoja de Trabajo para listado'!$CD$155:$DC$1048576,MATCH($A242,'Hoja de Trabajo para listado'!$CD$155:$CD$1048576,0),MATCH((CUADRO!L$4&amp;$E242),'Hoja de Trabajo para listado'!$CD$151:$DC$151,0)),0)</f>
        <v>0</v>
      </c>
      <c r="M242" s="245">
        <f ca="1">+IFERROR(INDEX('Hoja de Trabajo para listado'!$A$155:$Z$1048576,MATCH($A242,'Hoja de Trabajo para listado'!$A$155:$A$1048576,0),MATCH((CUADRO!M$4&amp;$E242),'Hoja de Trabajo para listado'!$A$151:$Z$151,0)),0)+IFERROR(INDEX('Hoja de Trabajo para listado'!$AB$155:$BA$1048576,MATCH($A242,'Hoja de Trabajo para listado'!$AB$155:$AB$1048576,0),MATCH((CUADRO!M$4&amp;$E242),'Hoja de Trabajo para listado'!$AB$151:$BA$151,0)),0)+IFERROR(INDEX('Hoja de Trabajo para listado'!$BC$155:$CB$1048576,MATCH($A242,'Hoja de Trabajo para listado'!$BC$155:$BC$1048576,0),MATCH((CUADRO!M$4&amp;$E242),'Hoja de Trabajo para listado'!$BC$151:$CB$151,0)),0)+IFERROR(INDEX('Hoja de Trabajo para listado'!$DE$153:$DG$274,MATCH($A242,'Hoja de Trabajo para listado'!$DE$153:$DE$1048576,0),MATCH((CUADRO!M$4&amp;$E242),'Hoja de Trabajo para listado'!$DE$151:$DG$151,0)),0)+IFERROR(INDEX('Hoja de Trabajo para listado'!$CD$155:$DC$1048576,MATCH($A242,'Hoja de Trabajo para listado'!$CD$155:$CD$1048576,0),MATCH((CUADRO!M$4&amp;$E242),'Hoja de Trabajo para listado'!$CD$151:$DC$151,0)),0)</f>
        <v>0</v>
      </c>
      <c r="N242" s="245">
        <f ca="1">+IFERROR(INDEX('Hoja de Trabajo para listado'!$A$155:$Z$1048576,MATCH($A242,'Hoja de Trabajo para listado'!$A$155:$A$1048576,0),MATCH((CUADRO!N$4&amp;$E242),'Hoja de Trabajo para listado'!$A$151:$Z$151,0)),0)+IFERROR(INDEX('Hoja de Trabajo para listado'!$AB$155:$BA$1048576,MATCH($A242,'Hoja de Trabajo para listado'!$AB$155:$AB$1048576,0),MATCH((CUADRO!N$4&amp;$E242),'Hoja de Trabajo para listado'!$AB$151:$BA$151,0)),0)+IFERROR(INDEX('Hoja de Trabajo para listado'!$BC$155:$CB$1048576,MATCH($A242,'Hoja de Trabajo para listado'!$BC$155:$BC$1048576,0),MATCH((CUADRO!N$4&amp;$E242),'Hoja de Trabajo para listado'!$BC$151:$CB$151,0)),0)+IFERROR(INDEX('Hoja de Trabajo para listado'!$DE$153:$DG$274,MATCH($A242,'Hoja de Trabajo para listado'!$DE$153:$DE$1048576,0),MATCH((CUADRO!N$4&amp;$E242),'Hoja de Trabajo para listado'!$DE$151:$DG$151,0)),0)+IFERROR(INDEX('Hoja de Trabajo para listado'!$CD$155:$DC$1048576,MATCH($A242,'Hoja de Trabajo para listado'!$CD$155:$CD$1048576,0),MATCH((CUADRO!N$4&amp;$E242),'Hoja de Trabajo para listado'!$CD$151:$DC$151,0)),0)</f>
        <v>0</v>
      </c>
      <c r="O242" s="245">
        <f ca="1">+IFERROR(INDEX('Hoja de Trabajo para listado'!$A$155:$Z$1048576,MATCH($A242,'Hoja de Trabajo para listado'!$A$155:$A$1048576,0),MATCH((CUADRO!O$4&amp;$E242),'Hoja de Trabajo para listado'!$A$151:$Z$151,0)),0)+IFERROR(INDEX('Hoja de Trabajo para listado'!$AB$155:$BA$1048576,MATCH($A242,'Hoja de Trabajo para listado'!$AB$155:$AB$1048576,0),MATCH((CUADRO!O$4&amp;$E242),'Hoja de Trabajo para listado'!$AB$151:$BA$151,0)),0)+IFERROR(INDEX('Hoja de Trabajo para listado'!$BC$155:$CB$1048576,MATCH($A242,'Hoja de Trabajo para listado'!$BC$155:$BC$1048576,0),MATCH((CUADRO!O$4&amp;$E242),'Hoja de Trabajo para listado'!$BC$151:$CB$151,0)),0)+IFERROR(INDEX('Hoja de Trabajo para listado'!$DE$153:$DG$274,MATCH($A242,'Hoja de Trabajo para listado'!$DE$153:$DE$1048576,0),MATCH((CUADRO!O$4&amp;$E242),'Hoja de Trabajo para listado'!$DE$151:$DG$151,0)),0)+IFERROR(INDEX('Hoja de Trabajo para listado'!$CD$155:$DC$1048576,MATCH($A242,'Hoja de Trabajo para listado'!$CD$155:$CD$1048576,0),MATCH((CUADRO!O$4&amp;$E242),'Hoja de Trabajo para listado'!$CD$151:$DC$151,0)),0)</f>
        <v>0</v>
      </c>
      <c r="P242" s="245">
        <f ca="1">+IFERROR(INDEX('Hoja de Trabajo para listado'!$A$155:$Z$1048576,MATCH($A242,'Hoja de Trabajo para listado'!$A$155:$A$1048576,0),MATCH((CUADRO!P$4&amp;$E242),'Hoja de Trabajo para listado'!$A$151:$Z$151,0)),0)+IFERROR(INDEX('Hoja de Trabajo para listado'!$AB$155:$BA$1048576,MATCH($A242,'Hoja de Trabajo para listado'!$AB$155:$AB$1048576,0),MATCH((CUADRO!P$4&amp;$E242),'Hoja de Trabajo para listado'!$AB$151:$BA$151,0)),0)+IFERROR(INDEX('Hoja de Trabajo para listado'!$BC$155:$CB$1048576,MATCH($A242,'Hoja de Trabajo para listado'!$BC$155:$BC$1048576,0),MATCH((CUADRO!P$4&amp;$E242),'Hoja de Trabajo para listado'!$BC$151:$CB$151,0)),0)+IFERROR(INDEX('Hoja de Trabajo para listado'!$DE$153:$DG$274,MATCH($A242,'Hoja de Trabajo para listado'!$DE$153:$DE$1048576,0),MATCH((CUADRO!P$4&amp;$E242),'Hoja de Trabajo para listado'!$DE$151:$DG$151,0)),0)+IFERROR(INDEX('Hoja de Trabajo para listado'!$CD$155:$DC$1048576,MATCH($A242,'Hoja de Trabajo para listado'!$CD$155:$CD$1048576,0),MATCH((CUADRO!P$4&amp;$E242),'Hoja de Trabajo para listado'!$CD$151:$DC$151,0)),0)</f>
        <v>0</v>
      </c>
      <c r="Q242" s="245">
        <f ca="1">+IFERROR(INDEX('Hoja de Trabajo para listado'!$A$155:$Z$1048576,MATCH($A242,'Hoja de Trabajo para listado'!$A$155:$A$1048576,0),MATCH((CUADRO!Q$4&amp;$E242),'Hoja de Trabajo para listado'!$A$151:$Z$151,0)),0)+IFERROR(INDEX('Hoja de Trabajo para listado'!$AB$155:$BA$1048576,MATCH($A242,'Hoja de Trabajo para listado'!$AB$155:$AB$1048576,0),MATCH((CUADRO!Q$4&amp;$E242),'Hoja de Trabajo para listado'!$AB$151:$BA$151,0)),0)+IFERROR(INDEX('Hoja de Trabajo para listado'!$BC$155:$CB$1048576,MATCH($A242,'Hoja de Trabajo para listado'!$BC$155:$BC$1048576,0),MATCH((CUADRO!Q$4&amp;$E242),'Hoja de Trabajo para listado'!$BC$151:$CB$151,0)),0)+IFERROR(INDEX('Hoja de Trabajo para listado'!$DE$153:$DG$274,MATCH($A242,'Hoja de Trabajo para listado'!$DE$153:$DE$1048576,0),MATCH((CUADRO!Q$4&amp;$E242),'Hoja de Trabajo para listado'!$DE$151:$DG$151,0)),0)+IFERROR(INDEX('Hoja de Trabajo para listado'!$CD$155:$DC$1048576,MATCH($A242,'Hoja de Trabajo para listado'!$CD$155:$CD$1048576,0),MATCH((CUADRO!Q$4&amp;$E242),'Hoja de Trabajo para listado'!$CD$151:$DC$151,0)),0)</f>
        <v>0</v>
      </c>
      <c r="R242" s="245">
        <f t="shared" ca="1" si="9"/>
        <v>1030.8599999999999</v>
      </c>
      <c r="S242" s="245">
        <f ca="1">+R241+R242</f>
        <v>1030.8599999999999</v>
      </c>
      <c r="T242" s="245">
        <f ca="1">+S242</f>
        <v>1030.8599999999999</v>
      </c>
      <c r="U242" s="244">
        <f t="shared" si="10"/>
        <v>2</v>
      </c>
      <c r="V242" s="333" t="str">
        <f>+VLOOKUP(A242,bd_lista!$A$3:$E$592,5,FALSE)</f>
        <v>Instituciones Descentralizadas</v>
      </c>
      <c r="W242" s="388"/>
      <c r="X242" s="242">
        <f>+VLOOKUP(A242,[4]Sheet1!$A$13:$D$744,4,FALSE)</f>
        <v>16</v>
      </c>
      <c r="Y242" s="242" t="str">
        <f>+VLOOKUP(X242,bd_lista!$A$3:$C$592,3,FALSE)</f>
        <v>Ministerio de Educación</v>
      </c>
      <c r="Z242" s="292"/>
      <c r="AA242" s="293"/>
    </row>
    <row r="243" spans="1:27" ht="15" customHeight="1">
      <c r="A243" s="251">
        <v>340</v>
      </c>
      <c r="B243" s="392">
        <f>+A243</f>
        <v>340</v>
      </c>
      <c r="C243" s="247" t="str">
        <f>+VLOOKUP(A243,bd_lista!$A$3:$C$592,3,FALSE)</f>
        <v>Servicio General de Identificación Personal</v>
      </c>
      <c r="D243" s="389" t="str">
        <f>+C243</f>
        <v>Servicio General de Identificación Personal</v>
      </c>
      <c r="E243" s="247" t="s">
        <v>1304</v>
      </c>
      <c r="F243" s="243">
        <f ca="1">+IFERROR(INDEX('Hoja de Trabajo para listado'!$A$155:$Z$1048576,MATCH($A243,'Hoja de Trabajo para listado'!$A$155:$A$1048576,0),MATCH((CUADRO!F$4&amp;$E243),'Hoja de Trabajo para listado'!$A$151:$Z$151,0)),0)+IFERROR(INDEX('Hoja de Trabajo para listado'!$AB$155:$BA$1048576,MATCH($A243,'Hoja de Trabajo para listado'!$AB$155:$AB$1048576,0),MATCH((CUADRO!F$4&amp;$E243),'Hoja de Trabajo para listado'!$AB$151:$BA$151,0)),0)+IFERROR(INDEX('Hoja de Trabajo para listado'!$BC$155:$CB$1048576,MATCH($A243,'Hoja de Trabajo para listado'!$BC$155:$BC$1048576,0),MATCH((CUADRO!F$4&amp;$E243),'Hoja de Trabajo para listado'!$BC$151:$CB$151,0)),0)+IFERROR(INDEX('Hoja de Trabajo para listado'!$DE$153:$DG$274,MATCH($A243,'Hoja de Trabajo para listado'!$DE$153:$DE$1048576,0),MATCH((CUADRO!F$4&amp;$E243),'Hoja de Trabajo para listado'!$DE$151:$DG$151,0)),0)+IFERROR(INDEX('Hoja de Trabajo para listado'!$CD$155:$DC$1048576,MATCH($A243,'Hoja de Trabajo para listado'!$CD$155:$CD$1048576,0),MATCH((CUADRO!F$4&amp;$E243),'Hoja de Trabajo para listado'!$CD$151:$DC$151,0)),0)</f>
        <v>0</v>
      </c>
      <c r="G243" s="243">
        <f ca="1">+IFERROR(INDEX('Hoja de Trabajo para listado'!$A$155:$Z$1048576,MATCH($A243,'Hoja de Trabajo para listado'!$A$155:$A$1048576,0),MATCH((CUADRO!G$4&amp;$E243),'Hoja de Trabajo para listado'!$A$151:$Z$151,0)),0)+IFERROR(INDEX('Hoja de Trabajo para listado'!$AB$155:$BA$1048576,MATCH($A243,'Hoja de Trabajo para listado'!$AB$155:$AB$1048576,0),MATCH((CUADRO!G$4&amp;$E243),'Hoja de Trabajo para listado'!$AB$151:$BA$151,0)),0)+IFERROR(INDEX('Hoja de Trabajo para listado'!$BC$155:$CB$1048576,MATCH($A243,'Hoja de Trabajo para listado'!$BC$155:$BC$1048576,0),MATCH((CUADRO!G$4&amp;$E243),'Hoja de Trabajo para listado'!$BC$151:$CB$151,0)),0)+IFERROR(INDEX('Hoja de Trabajo para listado'!$DE$153:$DG$274,MATCH($A243,'Hoja de Trabajo para listado'!$DE$153:$DE$1048576,0),MATCH((CUADRO!G$4&amp;$E243),'Hoja de Trabajo para listado'!$DE$151:$DG$151,0)),0)+IFERROR(INDEX('Hoja de Trabajo para listado'!$CD$155:$DC$1048576,MATCH($A243,'Hoja de Trabajo para listado'!$CD$155:$CD$1048576,0),MATCH((CUADRO!G$4&amp;$E243),'Hoja de Trabajo para listado'!$CD$151:$DC$151,0)),0)</f>
        <v>0</v>
      </c>
      <c r="H243" s="243">
        <f ca="1">+IFERROR(INDEX('Hoja de Trabajo para listado'!$A$155:$Z$1048576,MATCH($A243,'Hoja de Trabajo para listado'!$A$155:$A$1048576,0),MATCH((CUADRO!H$4&amp;$E243),'Hoja de Trabajo para listado'!$A$151:$Z$151,0)),0)+IFERROR(INDEX('Hoja de Trabajo para listado'!$AB$155:$BA$1048576,MATCH($A243,'Hoja de Trabajo para listado'!$AB$155:$AB$1048576,0),MATCH((CUADRO!H$4&amp;$E243),'Hoja de Trabajo para listado'!$AB$151:$BA$151,0)),0)+IFERROR(INDEX('Hoja de Trabajo para listado'!$BC$155:$CB$1048576,MATCH($A243,'Hoja de Trabajo para listado'!$BC$155:$BC$1048576,0),MATCH((CUADRO!H$4&amp;$E243),'Hoja de Trabajo para listado'!$BC$151:$CB$151,0)),0)+IFERROR(INDEX('Hoja de Trabajo para listado'!$DE$153:$DG$274,MATCH($A243,'Hoja de Trabajo para listado'!$DE$153:$DE$1048576,0),MATCH((CUADRO!H$4&amp;$E243),'Hoja de Trabajo para listado'!$DE$151:$DG$151,0)),0)+IFERROR(INDEX('Hoja de Trabajo para listado'!$CD$155:$DC$1048576,MATCH($A243,'Hoja de Trabajo para listado'!$CD$155:$CD$1048576,0),MATCH((CUADRO!H$4&amp;$E243),'Hoja de Trabajo para listado'!$CD$151:$DC$151,0)),0)</f>
        <v>0</v>
      </c>
      <c r="I243" s="243">
        <f ca="1">+IFERROR(INDEX('Hoja de Trabajo para listado'!$A$155:$Z$1048576,MATCH($A243,'Hoja de Trabajo para listado'!$A$155:$A$1048576,0),MATCH((CUADRO!I$4&amp;$E243),'Hoja de Trabajo para listado'!$A$151:$Z$151,0)),0)+IFERROR(INDEX('Hoja de Trabajo para listado'!$AB$155:$BA$1048576,MATCH($A243,'Hoja de Trabajo para listado'!$AB$155:$AB$1048576,0),MATCH((CUADRO!I$4&amp;$E243),'Hoja de Trabajo para listado'!$AB$151:$BA$151,0)),0)+IFERROR(INDEX('Hoja de Trabajo para listado'!$BC$155:$CB$1048576,MATCH($A243,'Hoja de Trabajo para listado'!$BC$155:$BC$1048576,0),MATCH((CUADRO!I$4&amp;$E243),'Hoja de Trabajo para listado'!$BC$151:$CB$151,0)),0)+IFERROR(INDEX('Hoja de Trabajo para listado'!$DE$153:$DG$274,MATCH($A243,'Hoja de Trabajo para listado'!$DE$153:$DE$1048576,0),MATCH((CUADRO!I$4&amp;$E243),'Hoja de Trabajo para listado'!$DE$151:$DG$151,0)),0)+IFERROR(INDEX('Hoja de Trabajo para listado'!$CD$155:$DC$1048576,MATCH($A243,'Hoja de Trabajo para listado'!$CD$155:$CD$1048576,0),MATCH((CUADRO!I$4&amp;$E243),'Hoja de Trabajo para listado'!$CD$151:$DC$151,0)),0)</f>
        <v>0</v>
      </c>
      <c r="J243" s="243">
        <f ca="1">+IFERROR(INDEX('Hoja de Trabajo para listado'!$A$155:$Z$1048576,MATCH($A243,'Hoja de Trabajo para listado'!$A$155:$A$1048576,0),MATCH((CUADRO!J$4&amp;$E243),'Hoja de Trabajo para listado'!$A$151:$Z$151,0)),0)+IFERROR(INDEX('Hoja de Trabajo para listado'!$AB$155:$BA$1048576,MATCH($A243,'Hoja de Trabajo para listado'!$AB$155:$AB$1048576,0),MATCH((CUADRO!J$4&amp;$E243),'Hoja de Trabajo para listado'!$AB$151:$BA$151,0)),0)+IFERROR(INDEX('Hoja de Trabajo para listado'!$BC$155:$CB$1048576,MATCH($A243,'Hoja de Trabajo para listado'!$BC$155:$BC$1048576,0),MATCH((CUADRO!J$4&amp;$E243),'Hoja de Trabajo para listado'!$BC$151:$CB$151,0)),0)+IFERROR(INDEX('Hoja de Trabajo para listado'!$DE$153:$DG$274,MATCH($A243,'Hoja de Trabajo para listado'!$DE$153:$DE$1048576,0),MATCH((CUADRO!J$4&amp;$E243),'Hoja de Trabajo para listado'!$DE$151:$DG$151,0)),0)+IFERROR(INDEX('Hoja de Trabajo para listado'!$CD$155:$DC$1048576,MATCH($A243,'Hoja de Trabajo para listado'!$CD$155:$CD$1048576,0),MATCH((CUADRO!J$4&amp;$E243),'Hoja de Trabajo para listado'!$CD$151:$DC$151,0)),0)</f>
        <v>600</v>
      </c>
      <c r="K243" s="243">
        <f ca="1">+IFERROR(INDEX('Hoja de Trabajo para listado'!$A$155:$Z$1048576,MATCH($A243,'Hoja de Trabajo para listado'!$A$155:$A$1048576,0),MATCH((CUADRO!K$4&amp;$E243),'Hoja de Trabajo para listado'!$A$151:$Z$151,0)),0)+IFERROR(INDEX('Hoja de Trabajo para listado'!$AB$155:$BA$1048576,MATCH($A243,'Hoja de Trabajo para listado'!$AB$155:$AB$1048576,0),MATCH((CUADRO!K$4&amp;$E243),'Hoja de Trabajo para listado'!$AB$151:$BA$151,0)),0)+IFERROR(INDEX('Hoja de Trabajo para listado'!$BC$155:$CB$1048576,MATCH($A243,'Hoja de Trabajo para listado'!$BC$155:$BC$1048576,0),MATCH((CUADRO!K$4&amp;$E243),'Hoja de Trabajo para listado'!$BC$151:$CB$151,0)),0)+IFERROR(INDEX('Hoja de Trabajo para listado'!$DE$153:$DG$274,MATCH($A243,'Hoja de Trabajo para listado'!$DE$153:$DE$1048576,0),MATCH((CUADRO!K$4&amp;$E243),'Hoja de Trabajo para listado'!$DE$151:$DG$151,0)),0)+IFERROR(INDEX('Hoja de Trabajo para listado'!$CD$155:$DC$1048576,MATCH($A243,'Hoja de Trabajo para listado'!$CD$155:$CD$1048576,0),MATCH((CUADRO!K$4&amp;$E243),'Hoja de Trabajo para listado'!$CD$151:$DC$151,0)),0)</f>
        <v>0</v>
      </c>
      <c r="L243" s="243">
        <f ca="1">+IFERROR(INDEX('Hoja de Trabajo para listado'!$A$155:$Z$1048576,MATCH($A243,'Hoja de Trabajo para listado'!$A$155:$A$1048576,0),MATCH((CUADRO!L$4&amp;$E243),'Hoja de Trabajo para listado'!$A$151:$Z$151,0)),0)+IFERROR(INDEX('Hoja de Trabajo para listado'!$AB$155:$BA$1048576,MATCH($A243,'Hoja de Trabajo para listado'!$AB$155:$AB$1048576,0),MATCH((CUADRO!L$4&amp;$E243),'Hoja de Trabajo para listado'!$AB$151:$BA$151,0)),0)+IFERROR(INDEX('Hoja de Trabajo para listado'!$BC$155:$CB$1048576,MATCH($A243,'Hoja de Trabajo para listado'!$BC$155:$BC$1048576,0),MATCH((CUADRO!L$4&amp;$E243),'Hoja de Trabajo para listado'!$BC$151:$CB$151,0)),0)+IFERROR(INDEX('Hoja de Trabajo para listado'!$DE$153:$DG$274,MATCH($A243,'Hoja de Trabajo para listado'!$DE$153:$DE$1048576,0),MATCH((CUADRO!L$4&amp;$E243),'Hoja de Trabajo para listado'!$DE$151:$DG$151,0)),0)+IFERROR(INDEX('Hoja de Trabajo para listado'!$CD$155:$DC$1048576,MATCH($A243,'Hoja de Trabajo para listado'!$CD$155:$CD$1048576,0),MATCH((CUADRO!L$4&amp;$E243),'Hoja de Trabajo para listado'!$CD$151:$DC$151,0)),0)</f>
        <v>0</v>
      </c>
      <c r="M243" s="243">
        <f ca="1">+IFERROR(INDEX('Hoja de Trabajo para listado'!$A$155:$Z$1048576,MATCH($A243,'Hoja de Trabajo para listado'!$A$155:$A$1048576,0),MATCH((CUADRO!M$4&amp;$E243),'Hoja de Trabajo para listado'!$A$151:$Z$151,0)),0)+IFERROR(INDEX('Hoja de Trabajo para listado'!$AB$155:$BA$1048576,MATCH($A243,'Hoja de Trabajo para listado'!$AB$155:$AB$1048576,0),MATCH((CUADRO!M$4&amp;$E243),'Hoja de Trabajo para listado'!$AB$151:$BA$151,0)),0)+IFERROR(INDEX('Hoja de Trabajo para listado'!$BC$155:$CB$1048576,MATCH($A243,'Hoja de Trabajo para listado'!$BC$155:$BC$1048576,0),MATCH((CUADRO!M$4&amp;$E243),'Hoja de Trabajo para listado'!$BC$151:$CB$151,0)),0)+IFERROR(INDEX('Hoja de Trabajo para listado'!$DE$153:$DG$274,MATCH($A243,'Hoja de Trabajo para listado'!$DE$153:$DE$1048576,0),MATCH((CUADRO!M$4&amp;$E243),'Hoja de Trabajo para listado'!$DE$151:$DG$151,0)),0)+IFERROR(INDEX('Hoja de Trabajo para listado'!$CD$155:$DC$1048576,MATCH($A243,'Hoja de Trabajo para listado'!$CD$155:$CD$1048576,0),MATCH((CUADRO!M$4&amp;$E243),'Hoja de Trabajo para listado'!$CD$151:$DC$151,0)),0)</f>
        <v>0</v>
      </c>
      <c r="N243" s="243">
        <f ca="1">+IFERROR(INDEX('Hoja de Trabajo para listado'!$A$155:$Z$1048576,MATCH($A243,'Hoja de Trabajo para listado'!$A$155:$A$1048576,0),MATCH((CUADRO!N$4&amp;$E243),'Hoja de Trabajo para listado'!$A$151:$Z$151,0)),0)+IFERROR(INDEX('Hoja de Trabajo para listado'!$AB$155:$BA$1048576,MATCH($A243,'Hoja de Trabajo para listado'!$AB$155:$AB$1048576,0),MATCH((CUADRO!N$4&amp;$E243),'Hoja de Trabajo para listado'!$AB$151:$BA$151,0)),0)+IFERROR(INDEX('Hoja de Trabajo para listado'!$BC$155:$CB$1048576,MATCH($A243,'Hoja de Trabajo para listado'!$BC$155:$BC$1048576,0),MATCH((CUADRO!N$4&amp;$E243),'Hoja de Trabajo para listado'!$BC$151:$CB$151,0)),0)+IFERROR(INDEX('Hoja de Trabajo para listado'!$DE$153:$DG$274,MATCH($A243,'Hoja de Trabajo para listado'!$DE$153:$DE$1048576,0),MATCH((CUADRO!N$4&amp;$E243),'Hoja de Trabajo para listado'!$DE$151:$DG$151,0)),0)+IFERROR(INDEX('Hoja de Trabajo para listado'!$CD$155:$DC$1048576,MATCH($A243,'Hoja de Trabajo para listado'!$CD$155:$CD$1048576,0),MATCH((CUADRO!N$4&amp;$E243),'Hoja de Trabajo para listado'!$CD$151:$DC$151,0)),0)</f>
        <v>0</v>
      </c>
      <c r="O243" s="243">
        <f ca="1">+IFERROR(INDEX('Hoja de Trabajo para listado'!$A$155:$Z$1048576,MATCH($A243,'Hoja de Trabajo para listado'!$A$155:$A$1048576,0),MATCH((CUADRO!O$4&amp;$E243),'Hoja de Trabajo para listado'!$A$151:$Z$151,0)),0)+IFERROR(INDEX('Hoja de Trabajo para listado'!$AB$155:$BA$1048576,MATCH($A243,'Hoja de Trabajo para listado'!$AB$155:$AB$1048576,0),MATCH((CUADRO!O$4&amp;$E243),'Hoja de Trabajo para listado'!$AB$151:$BA$151,0)),0)+IFERROR(INDEX('Hoja de Trabajo para listado'!$BC$155:$CB$1048576,MATCH($A243,'Hoja de Trabajo para listado'!$BC$155:$BC$1048576,0),MATCH((CUADRO!O$4&amp;$E243),'Hoja de Trabajo para listado'!$BC$151:$CB$151,0)),0)+IFERROR(INDEX('Hoja de Trabajo para listado'!$DE$153:$DG$274,MATCH($A243,'Hoja de Trabajo para listado'!$DE$153:$DE$1048576,0),MATCH((CUADRO!O$4&amp;$E243),'Hoja de Trabajo para listado'!$DE$151:$DG$151,0)),0)+IFERROR(INDEX('Hoja de Trabajo para listado'!$CD$155:$DC$1048576,MATCH($A243,'Hoja de Trabajo para listado'!$CD$155:$CD$1048576,0),MATCH((CUADRO!O$4&amp;$E243),'Hoja de Trabajo para listado'!$CD$151:$DC$151,0)),0)</f>
        <v>0</v>
      </c>
      <c r="P243" s="243">
        <f ca="1">+IFERROR(INDEX('Hoja de Trabajo para listado'!$A$155:$Z$1048576,MATCH($A243,'Hoja de Trabajo para listado'!$A$155:$A$1048576,0),MATCH((CUADRO!P$4&amp;$E243),'Hoja de Trabajo para listado'!$A$151:$Z$151,0)),0)+IFERROR(INDEX('Hoja de Trabajo para listado'!$AB$155:$BA$1048576,MATCH($A243,'Hoja de Trabajo para listado'!$AB$155:$AB$1048576,0),MATCH((CUADRO!P$4&amp;$E243),'Hoja de Trabajo para listado'!$AB$151:$BA$151,0)),0)+IFERROR(INDEX('Hoja de Trabajo para listado'!$BC$155:$CB$1048576,MATCH($A243,'Hoja de Trabajo para listado'!$BC$155:$BC$1048576,0),MATCH((CUADRO!P$4&amp;$E243),'Hoja de Trabajo para listado'!$BC$151:$CB$151,0)),0)+IFERROR(INDEX('Hoja de Trabajo para listado'!$DE$153:$DG$274,MATCH($A243,'Hoja de Trabajo para listado'!$DE$153:$DE$1048576,0),MATCH((CUADRO!P$4&amp;$E243),'Hoja de Trabajo para listado'!$DE$151:$DG$151,0)),0)+IFERROR(INDEX('Hoja de Trabajo para listado'!$CD$155:$DC$1048576,MATCH($A243,'Hoja de Trabajo para listado'!$CD$155:$CD$1048576,0),MATCH((CUADRO!P$4&amp;$E243),'Hoja de Trabajo para listado'!$CD$151:$DC$151,0)),0)</f>
        <v>0</v>
      </c>
      <c r="Q243" s="268">
        <f ca="1">+IFERROR(INDEX('Hoja de Trabajo para listado'!$A$155:$Z$1048576,MATCH($A243,'Hoja de Trabajo para listado'!$A$155:$A$1048576,0),MATCH((CUADRO!Q$4&amp;$E243),'Hoja de Trabajo para listado'!$A$151:$Z$151,0)),0)+IFERROR(INDEX('Hoja de Trabajo para listado'!$AB$155:$BA$1048576,MATCH($A243,'Hoja de Trabajo para listado'!$AB$155:$AB$1048576,0),MATCH((CUADRO!Q$4&amp;$E243),'Hoja de Trabajo para listado'!$AB$151:$BA$151,0)),0)+IFERROR(INDEX('Hoja de Trabajo para listado'!$BC$155:$CB$1048576,MATCH($A243,'Hoja de Trabajo para listado'!$BC$155:$BC$1048576,0),MATCH((CUADRO!Q$4&amp;$E243),'Hoja de Trabajo para listado'!$BC$151:$CB$151,0)),0)+IFERROR(INDEX('Hoja de Trabajo para listado'!$DE$153:$DG$274,MATCH($A243,'Hoja de Trabajo para listado'!$DE$153:$DE$1048576,0),MATCH((CUADRO!Q$4&amp;$E243),'Hoja de Trabajo para listado'!$DE$151:$DG$151,0)),0)+IFERROR(INDEX('Hoja de Trabajo para listado'!$CD$155:$DC$1048576,MATCH($A243,'Hoja de Trabajo para listado'!$CD$155:$CD$1048576,0),MATCH((CUADRO!Q$4&amp;$E243),'Hoja de Trabajo para listado'!$CD$151:$DC$151,0)),0)</f>
        <v>0</v>
      </c>
      <c r="R243" s="243">
        <f t="shared" ca="1" si="9"/>
        <v>600</v>
      </c>
      <c r="S243" s="243"/>
      <c r="T243" s="243">
        <f ca="1">+T244</f>
        <v>518452.88</v>
      </c>
      <c r="U243" s="242">
        <f t="shared" si="10"/>
        <v>1</v>
      </c>
      <c r="V243" s="333" t="str">
        <f>+VLOOKUP(A243,bd_lista!$A$3:$E$592,5,FALSE)</f>
        <v>Instituciones Descentralizadas</v>
      </c>
      <c r="W243" s="387" t="str">
        <f>+V243</f>
        <v>Instituciones Descentralizadas</v>
      </c>
      <c r="X243" s="242">
        <f>+VLOOKUP(A243,[4]Sheet1!$A$13:$D$744,4,FALSE)</f>
        <v>15</v>
      </c>
      <c r="Y243" s="242" t="str">
        <f>+VLOOKUP(X243,bd_lista!$A$3:$C$592,3,FALSE)</f>
        <v>Ministerio de Gobierno</v>
      </c>
      <c r="Z243" s="294">
        <f>+X243</f>
        <v>15</v>
      </c>
      <c r="AA243" s="319" t="str">
        <f>+Y243</f>
        <v>Ministerio de Gobierno</v>
      </c>
    </row>
    <row r="244" spans="1:27" ht="15" customHeight="1">
      <c r="A244" s="32">
        <v>340</v>
      </c>
      <c r="B244" s="393"/>
      <c r="C244" s="333" t="str">
        <f>+VLOOKUP(A244,bd_lista!$A$3:$C$592,3,FALSE)</f>
        <v>Servicio General de Identificación Personal</v>
      </c>
      <c r="D244" s="390"/>
      <c r="E244" s="333" t="s">
        <v>1305</v>
      </c>
      <c r="F244" s="245">
        <f ca="1">+IFERROR(INDEX('Hoja de Trabajo para listado'!$A$155:$Z$1048576,MATCH($A244,'Hoja de Trabajo para listado'!$A$155:$A$1048576,0),MATCH((CUADRO!F$4&amp;$E244),'Hoja de Trabajo para listado'!$A$151:$Z$151,0)),0)+IFERROR(INDEX('Hoja de Trabajo para listado'!$AB$155:$BA$1048576,MATCH($A244,'Hoja de Trabajo para listado'!$AB$155:$AB$1048576,0),MATCH((CUADRO!F$4&amp;$E244),'Hoja de Trabajo para listado'!$AB$151:$BA$151,0)),0)+IFERROR(INDEX('Hoja de Trabajo para listado'!$BC$155:$CB$1048576,MATCH($A244,'Hoja de Trabajo para listado'!$BC$155:$BC$1048576,0),MATCH((CUADRO!F$4&amp;$E244),'Hoja de Trabajo para listado'!$BC$151:$CB$151,0)),0)+IFERROR(INDEX('Hoja de Trabajo para listado'!$DE$153:$DG$274,MATCH($A244,'Hoja de Trabajo para listado'!$DE$153:$DE$1048576,0),MATCH((CUADRO!F$4&amp;$E244),'Hoja de Trabajo para listado'!$DE$151:$DG$151,0)),0)+IFERROR(INDEX('Hoja de Trabajo para listado'!$CD$155:$DC$1048576,MATCH($A244,'Hoja de Trabajo para listado'!$CD$155:$CD$1048576,0),MATCH((CUADRO!F$4&amp;$E244),'Hoja de Trabajo para listado'!$CD$151:$DC$151,0)),0)</f>
        <v>0</v>
      </c>
      <c r="G244" s="245">
        <f ca="1">+IFERROR(INDEX('Hoja de Trabajo para listado'!$A$155:$Z$1048576,MATCH($A244,'Hoja de Trabajo para listado'!$A$155:$A$1048576,0),MATCH((CUADRO!G$4&amp;$E244),'Hoja de Trabajo para listado'!$A$151:$Z$151,0)),0)+IFERROR(INDEX('Hoja de Trabajo para listado'!$AB$155:$BA$1048576,MATCH($A244,'Hoja de Trabajo para listado'!$AB$155:$AB$1048576,0),MATCH((CUADRO!G$4&amp;$E244),'Hoja de Trabajo para listado'!$AB$151:$BA$151,0)),0)+IFERROR(INDEX('Hoja de Trabajo para listado'!$BC$155:$CB$1048576,MATCH($A244,'Hoja de Trabajo para listado'!$BC$155:$BC$1048576,0),MATCH((CUADRO!G$4&amp;$E244),'Hoja de Trabajo para listado'!$BC$151:$CB$151,0)),0)+IFERROR(INDEX('Hoja de Trabajo para listado'!$DE$153:$DG$274,MATCH($A244,'Hoja de Trabajo para listado'!$DE$153:$DE$1048576,0),MATCH((CUADRO!G$4&amp;$E244),'Hoja de Trabajo para listado'!$DE$151:$DG$151,0)),0)+IFERROR(INDEX('Hoja de Trabajo para listado'!$CD$155:$DC$1048576,MATCH($A244,'Hoja de Trabajo para listado'!$CD$155:$CD$1048576,0),MATCH((CUADRO!G$4&amp;$E244),'Hoja de Trabajo para listado'!$CD$151:$DC$151,0)),0)</f>
        <v>0</v>
      </c>
      <c r="H244" s="245">
        <f ca="1">+IFERROR(INDEX('Hoja de Trabajo para listado'!$A$155:$Z$1048576,MATCH($A244,'Hoja de Trabajo para listado'!$A$155:$A$1048576,0),MATCH((CUADRO!H$4&amp;$E244),'Hoja de Trabajo para listado'!$A$151:$Z$151,0)),0)+IFERROR(INDEX('Hoja de Trabajo para listado'!$AB$155:$BA$1048576,MATCH($A244,'Hoja de Trabajo para listado'!$AB$155:$AB$1048576,0),MATCH((CUADRO!H$4&amp;$E244),'Hoja de Trabajo para listado'!$AB$151:$BA$151,0)),0)+IFERROR(INDEX('Hoja de Trabajo para listado'!$BC$155:$CB$1048576,MATCH($A244,'Hoja de Trabajo para listado'!$BC$155:$BC$1048576,0),MATCH((CUADRO!H$4&amp;$E244),'Hoja de Trabajo para listado'!$BC$151:$CB$151,0)),0)+IFERROR(INDEX('Hoja de Trabajo para listado'!$DE$153:$DG$274,MATCH($A244,'Hoja de Trabajo para listado'!$DE$153:$DE$1048576,0),MATCH((CUADRO!H$4&amp;$E244),'Hoja de Trabajo para listado'!$DE$151:$DG$151,0)),0)+IFERROR(INDEX('Hoja de Trabajo para listado'!$CD$155:$DC$1048576,MATCH($A244,'Hoja de Trabajo para listado'!$CD$155:$CD$1048576,0),MATCH((CUADRO!H$4&amp;$E244),'Hoja de Trabajo para listado'!$CD$151:$DC$151,0)),0)</f>
        <v>0</v>
      </c>
      <c r="I244" s="245">
        <f ca="1">+IFERROR(INDEX('Hoja de Trabajo para listado'!$A$155:$Z$1048576,MATCH($A244,'Hoja de Trabajo para listado'!$A$155:$A$1048576,0),MATCH((CUADRO!I$4&amp;$E244),'Hoja de Trabajo para listado'!$A$151:$Z$151,0)),0)+IFERROR(INDEX('Hoja de Trabajo para listado'!$AB$155:$BA$1048576,MATCH($A244,'Hoja de Trabajo para listado'!$AB$155:$AB$1048576,0),MATCH((CUADRO!I$4&amp;$E244),'Hoja de Trabajo para listado'!$AB$151:$BA$151,0)),0)+IFERROR(INDEX('Hoja de Trabajo para listado'!$BC$155:$CB$1048576,MATCH($A244,'Hoja de Trabajo para listado'!$BC$155:$BC$1048576,0),MATCH((CUADRO!I$4&amp;$E244),'Hoja de Trabajo para listado'!$BC$151:$CB$151,0)),0)+IFERROR(INDEX('Hoja de Trabajo para listado'!$DE$153:$DG$274,MATCH($A244,'Hoja de Trabajo para listado'!$DE$153:$DE$1048576,0),MATCH((CUADRO!I$4&amp;$E244),'Hoja de Trabajo para listado'!$DE$151:$DG$151,0)),0)+IFERROR(INDEX('Hoja de Trabajo para listado'!$CD$155:$DC$1048576,MATCH($A244,'Hoja de Trabajo para listado'!$CD$155:$CD$1048576,0),MATCH((CUADRO!I$4&amp;$E244),'Hoja de Trabajo para listado'!$CD$151:$DC$151,0)),0)</f>
        <v>0</v>
      </c>
      <c r="J244" s="245">
        <f ca="1">+IFERROR(INDEX('Hoja de Trabajo para listado'!$A$155:$Z$1048576,MATCH($A244,'Hoja de Trabajo para listado'!$A$155:$A$1048576,0),MATCH((CUADRO!J$4&amp;$E244),'Hoja de Trabajo para listado'!$A$151:$Z$151,0)),0)+IFERROR(INDEX('Hoja de Trabajo para listado'!$AB$155:$BA$1048576,MATCH($A244,'Hoja de Trabajo para listado'!$AB$155:$AB$1048576,0),MATCH((CUADRO!J$4&amp;$E244),'Hoja de Trabajo para listado'!$AB$151:$BA$151,0)),0)+IFERROR(INDEX('Hoja de Trabajo para listado'!$BC$155:$CB$1048576,MATCH($A244,'Hoja de Trabajo para listado'!$BC$155:$BC$1048576,0),MATCH((CUADRO!J$4&amp;$E244),'Hoja de Trabajo para listado'!$BC$151:$CB$151,0)),0)+IFERROR(INDEX('Hoja de Trabajo para listado'!$DE$153:$DG$274,MATCH($A244,'Hoja de Trabajo para listado'!$DE$153:$DE$1048576,0),MATCH((CUADRO!J$4&amp;$E244),'Hoja de Trabajo para listado'!$DE$151:$DG$151,0)),0)+IFERROR(INDEX('Hoja de Trabajo para listado'!$CD$155:$DC$1048576,MATCH($A244,'Hoja de Trabajo para listado'!$CD$155:$CD$1048576,0),MATCH((CUADRO!J$4&amp;$E244),'Hoja de Trabajo para listado'!$CD$151:$DC$151,0)),0)</f>
        <v>517852.88</v>
      </c>
      <c r="K244" s="245">
        <f ca="1">+IFERROR(INDEX('Hoja de Trabajo para listado'!$A$155:$Z$1048576,MATCH($A244,'Hoja de Trabajo para listado'!$A$155:$A$1048576,0),MATCH((CUADRO!K$4&amp;$E244),'Hoja de Trabajo para listado'!$A$151:$Z$151,0)),0)+IFERROR(INDEX('Hoja de Trabajo para listado'!$AB$155:$BA$1048576,MATCH($A244,'Hoja de Trabajo para listado'!$AB$155:$AB$1048576,0),MATCH((CUADRO!K$4&amp;$E244),'Hoja de Trabajo para listado'!$AB$151:$BA$151,0)),0)+IFERROR(INDEX('Hoja de Trabajo para listado'!$BC$155:$CB$1048576,MATCH($A244,'Hoja de Trabajo para listado'!$BC$155:$BC$1048576,0),MATCH((CUADRO!K$4&amp;$E244),'Hoja de Trabajo para listado'!$BC$151:$CB$151,0)),0)+IFERROR(INDEX('Hoja de Trabajo para listado'!$DE$153:$DG$274,MATCH($A244,'Hoja de Trabajo para listado'!$DE$153:$DE$1048576,0),MATCH((CUADRO!K$4&amp;$E244),'Hoja de Trabajo para listado'!$DE$151:$DG$151,0)),0)+IFERROR(INDEX('Hoja de Trabajo para listado'!$CD$155:$DC$1048576,MATCH($A244,'Hoja de Trabajo para listado'!$CD$155:$CD$1048576,0),MATCH((CUADRO!K$4&amp;$E244),'Hoja de Trabajo para listado'!$CD$151:$DC$151,0)),0)</f>
        <v>0</v>
      </c>
      <c r="L244" s="245">
        <f ca="1">+IFERROR(INDEX('Hoja de Trabajo para listado'!$A$155:$Z$1048576,MATCH($A244,'Hoja de Trabajo para listado'!$A$155:$A$1048576,0),MATCH((CUADRO!L$4&amp;$E244),'Hoja de Trabajo para listado'!$A$151:$Z$151,0)),0)+IFERROR(INDEX('Hoja de Trabajo para listado'!$AB$155:$BA$1048576,MATCH($A244,'Hoja de Trabajo para listado'!$AB$155:$AB$1048576,0),MATCH((CUADRO!L$4&amp;$E244),'Hoja de Trabajo para listado'!$AB$151:$BA$151,0)),0)+IFERROR(INDEX('Hoja de Trabajo para listado'!$BC$155:$CB$1048576,MATCH($A244,'Hoja de Trabajo para listado'!$BC$155:$BC$1048576,0),MATCH((CUADRO!L$4&amp;$E244),'Hoja de Trabajo para listado'!$BC$151:$CB$151,0)),0)+IFERROR(INDEX('Hoja de Trabajo para listado'!$DE$153:$DG$274,MATCH($A244,'Hoja de Trabajo para listado'!$DE$153:$DE$1048576,0),MATCH((CUADRO!L$4&amp;$E244),'Hoja de Trabajo para listado'!$DE$151:$DG$151,0)),0)+IFERROR(INDEX('Hoja de Trabajo para listado'!$CD$155:$DC$1048576,MATCH($A244,'Hoja de Trabajo para listado'!$CD$155:$CD$1048576,0),MATCH((CUADRO!L$4&amp;$E244),'Hoja de Trabajo para listado'!$CD$151:$DC$151,0)),0)</f>
        <v>0</v>
      </c>
      <c r="M244" s="245">
        <f ca="1">+IFERROR(INDEX('Hoja de Trabajo para listado'!$A$155:$Z$1048576,MATCH($A244,'Hoja de Trabajo para listado'!$A$155:$A$1048576,0),MATCH((CUADRO!M$4&amp;$E244),'Hoja de Trabajo para listado'!$A$151:$Z$151,0)),0)+IFERROR(INDEX('Hoja de Trabajo para listado'!$AB$155:$BA$1048576,MATCH($A244,'Hoja de Trabajo para listado'!$AB$155:$AB$1048576,0),MATCH((CUADRO!M$4&amp;$E244),'Hoja de Trabajo para listado'!$AB$151:$BA$151,0)),0)+IFERROR(INDEX('Hoja de Trabajo para listado'!$BC$155:$CB$1048576,MATCH($A244,'Hoja de Trabajo para listado'!$BC$155:$BC$1048576,0),MATCH((CUADRO!M$4&amp;$E244),'Hoja de Trabajo para listado'!$BC$151:$CB$151,0)),0)+IFERROR(INDEX('Hoja de Trabajo para listado'!$DE$153:$DG$274,MATCH($A244,'Hoja de Trabajo para listado'!$DE$153:$DE$1048576,0),MATCH((CUADRO!M$4&amp;$E244),'Hoja de Trabajo para listado'!$DE$151:$DG$151,0)),0)+IFERROR(INDEX('Hoja de Trabajo para listado'!$CD$155:$DC$1048576,MATCH($A244,'Hoja de Trabajo para listado'!$CD$155:$CD$1048576,0),MATCH((CUADRO!M$4&amp;$E244),'Hoja de Trabajo para listado'!$CD$151:$DC$151,0)),0)</f>
        <v>0</v>
      </c>
      <c r="N244" s="245">
        <f ca="1">+IFERROR(INDEX('Hoja de Trabajo para listado'!$A$155:$Z$1048576,MATCH($A244,'Hoja de Trabajo para listado'!$A$155:$A$1048576,0),MATCH((CUADRO!N$4&amp;$E244),'Hoja de Trabajo para listado'!$A$151:$Z$151,0)),0)+IFERROR(INDEX('Hoja de Trabajo para listado'!$AB$155:$BA$1048576,MATCH($A244,'Hoja de Trabajo para listado'!$AB$155:$AB$1048576,0),MATCH((CUADRO!N$4&amp;$E244),'Hoja de Trabajo para listado'!$AB$151:$BA$151,0)),0)+IFERROR(INDEX('Hoja de Trabajo para listado'!$BC$155:$CB$1048576,MATCH($A244,'Hoja de Trabajo para listado'!$BC$155:$BC$1048576,0),MATCH((CUADRO!N$4&amp;$E244),'Hoja de Trabajo para listado'!$BC$151:$CB$151,0)),0)+IFERROR(INDEX('Hoja de Trabajo para listado'!$DE$153:$DG$274,MATCH($A244,'Hoja de Trabajo para listado'!$DE$153:$DE$1048576,0),MATCH((CUADRO!N$4&amp;$E244),'Hoja de Trabajo para listado'!$DE$151:$DG$151,0)),0)+IFERROR(INDEX('Hoja de Trabajo para listado'!$CD$155:$DC$1048576,MATCH($A244,'Hoja de Trabajo para listado'!$CD$155:$CD$1048576,0),MATCH((CUADRO!N$4&amp;$E244),'Hoja de Trabajo para listado'!$CD$151:$DC$151,0)),0)</f>
        <v>0</v>
      </c>
      <c r="O244" s="245">
        <f ca="1">+IFERROR(INDEX('Hoja de Trabajo para listado'!$A$155:$Z$1048576,MATCH($A244,'Hoja de Trabajo para listado'!$A$155:$A$1048576,0),MATCH((CUADRO!O$4&amp;$E244),'Hoja de Trabajo para listado'!$A$151:$Z$151,0)),0)+IFERROR(INDEX('Hoja de Trabajo para listado'!$AB$155:$BA$1048576,MATCH($A244,'Hoja de Trabajo para listado'!$AB$155:$AB$1048576,0),MATCH((CUADRO!O$4&amp;$E244),'Hoja de Trabajo para listado'!$AB$151:$BA$151,0)),0)+IFERROR(INDEX('Hoja de Trabajo para listado'!$BC$155:$CB$1048576,MATCH($A244,'Hoja de Trabajo para listado'!$BC$155:$BC$1048576,0),MATCH((CUADRO!O$4&amp;$E244),'Hoja de Trabajo para listado'!$BC$151:$CB$151,0)),0)+IFERROR(INDEX('Hoja de Trabajo para listado'!$DE$153:$DG$274,MATCH($A244,'Hoja de Trabajo para listado'!$DE$153:$DE$1048576,0),MATCH((CUADRO!O$4&amp;$E244),'Hoja de Trabajo para listado'!$DE$151:$DG$151,0)),0)+IFERROR(INDEX('Hoja de Trabajo para listado'!$CD$155:$DC$1048576,MATCH($A244,'Hoja de Trabajo para listado'!$CD$155:$CD$1048576,0),MATCH((CUADRO!O$4&amp;$E244),'Hoja de Trabajo para listado'!$CD$151:$DC$151,0)),0)</f>
        <v>0</v>
      </c>
      <c r="P244" s="245">
        <f ca="1">+IFERROR(INDEX('Hoja de Trabajo para listado'!$A$155:$Z$1048576,MATCH($A244,'Hoja de Trabajo para listado'!$A$155:$A$1048576,0),MATCH((CUADRO!P$4&amp;$E244),'Hoja de Trabajo para listado'!$A$151:$Z$151,0)),0)+IFERROR(INDEX('Hoja de Trabajo para listado'!$AB$155:$BA$1048576,MATCH($A244,'Hoja de Trabajo para listado'!$AB$155:$AB$1048576,0),MATCH((CUADRO!P$4&amp;$E244),'Hoja de Trabajo para listado'!$AB$151:$BA$151,0)),0)+IFERROR(INDEX('Hoja de Trabajo para listado'!$BC$155:$CB$1048576,MATCH($A244,'Hoja de Trabajo para listado'!$BC$155:$BC$1048576,0),MATCH((CUADRO!P$4&amp;$E244),'Hoja de Trabajo para listado'!$BC$151:$CB$151,0)),0)+IFERROR(INDEX('Hoja de Trabajo para listado'!$DE$153:$DG$274,MATCH($A244,'Hoja de Trabajo para listado'!$DE$153:$DE$1048576,0),MATCH((CUADRO!P$4&amp;$E244),'Hoja de Trabajo para listado'!$DE$151:$DG$151,0)),0)+IFERROR(INDEX('Hoja de Trabajo para listado'!$CD$155:$DC$1048576,MATCH($A244,'Hoja de Trabajo para listado'!$CD$155:$CD$1048576,0),MATCH((CUADRO!P$4&amp;$E244),'Hoja de Trabajo para listado'!$CD$151:$DC$151,0)),0)</f>
        <v>0</v>
      </c>
      <c r="Q244" s="245">
        <f ca="1">+IFERROR(INDEX('Hoja de Trabajo para listado'!$A$155:$Z$1048576,MATCH($A244,'Hoja de Trabajo para listado'!$A$155:$A$1048576,0),MATCH((CUADRO!Q$4&amp;$E244),'Hoja de Trabajo para listado'!$A$151:$Z$151,0)),0)+IFERROR(INDEX('Hoja de Trabajo para listado'!$AB$155:$BA$1048576,MATCH($A244,'Hoja de Trabajo para listado'!$AB$155:$AB$1048576,0),MATCH((CUADRO!Q$4&amp;$E244),'Hoja de Trabajo para listado'!$AB$151:$BA$151,0)),0)+IFERROR(INDEX('Hoja de Trabajo para listado'!$BC$155:$CB$1048576,MATCH($A244,'Hoja de Trabajo para listado'!$BC$155:$BC$1048576,0),MATCH((CUADRO!Q$4&amp;$E244),'Hoja de Trabajo para listado'!$BC$151:$CB$151,0)),0)+IFERROR(INDEX('Hoja de Trabajo para listado'!$DE$153:$DG$274,MATCH($A244,'Hoja de Trabajo para listado'!$DE$153:$DE$1048576,0),MATCH((CUADRO!Q$4&amp;$E244),'Hoja de Trabajo para listado'!$DE$151:$DG$151,0)),0)+IFERROR(INDEX('Hoja de Trabajo para listado'!$CD$155:$DC$1048576,MATCH($A244,'Hoja de Trabajo para listado'!$CD$155:$CD$1048576,0),MATCH((CUADRO!Q$4&amp;$E244),'Hoja de Trabajo para listado'!$CD$151:$DC$151,0)),0)</f>
        <v>0</v>
      </c>
      <c r="R244" s="245">
        <f t="shared" ca="1" si="9"/>
        <v>517852.88</v>
      </c>
      <c r="S244" s="245">
        <f ca="1">+R243+R244</f>
        <v>518452.88</v>
      </c>
      <c r="T244" s="245">
        <f ca="1">+S244</f>
        <v>518452.88</v>
      </c>
      <c r="U244" s="244">
        <f t="shared" si="10"/>
        <v>2</v>
      </c>
      <c r="V244" s="333" t="str">
        <f>+VLOOKUP(A244,bd_lista!$A$3:$E$592,5,FALSE)</f>
        <v>Instituciones Descentralizadas</v>
      </c>
      <c r="W244" s="388"/>
      <c r="X244" s="242">
        <f>+VLOOKUP(A244,[4]Sheet1!$A$13:$D$744,4,FALSE)</f>
        <v>15</v>
      </c>
      <c r="Y244" s="242" t="str">
        <f>+VLOOKUP(X244,bd_lista!$A$3:$C$592,3,FALSE)</f>
        <v>Ministerio de Gobierno</v>
      </c>
      <c r="Z244" s="292"/>
      <c r="AA244" s="321"/>
    </row>
    <row r="245" spans="1:27" customFormat="1" ht="15" customHeight="1">
      <c r="A245" s="251">
        <v>342</v>
      </c>
      <c r="B245" s="392">
        <f>+A245</f>
        <v>342</v>
      </c>
      <c r="C245" s="247" t="str">
        <f>+VLOOKUP(A245,bd_lista!$A$3:$C$592,3,FALSE)</f>
        <v>Agencia Estatal de Vivienda</v>
      </c>
      <c r="D245" s="389" t="str">
        <f>+C245</f>
        <v>Agencia Estatal de Vivienda</v>
      </c>
      <c r="E245" s="247" t="s">
        <v>1304</v>
      </c>
      <c r="F245" s="243">
        <f ca="1">+IFERROR(INDEX('Hoja de Trabajo para listado'!$A$155:$Z$1048576,MATCH($A245,'Hoja de Trabajo para listado'!$A$155:$A$1048576,0),MATCH((CUADRO!F$4&amp;$E245),'Hoja de Trabajo para listado'!$A$151:$Z$151,0)),0)+IFERROR(INDEX('Hoja de Trabajo para listado'!$AB$155:$BA$1048576,MATCH($A245,'Hoja de Trabajo para listado'!$AB$155:$AB$1048576,0),MATCH((CUADRO!F$4&amp;$E245),'Hoja de Trabajo para listado'!$AB$151:$BA$151,0)),0)+IFERROR(INDEX('Hoja de Trabajo para listado'!$BC$155:$CB$1048576,MATCH($A245,'Hoja de Trabajo para listado'!$BC$155:$BC$1048576,0),MATCH((CUADRO!F$4&amp;$E245),'Hoja de Trabajo para listado'!$BC$151:$CB$151,0)),0)+IFERROR(INDEX('Hoja de Trabajo para listado'!$DE$153:$DG$274,MATCH($A245,'Hoja de Trabajo para listado'!$DE$153:$DE$1048576,0),MATCH((CUADRO!F$4&amp;$E245),'Hoja de Trabajo para listado'!$DE$151:$DG$151,0)),0)+IFERROR(INDEX('Hoja de Trabajo para listado'!$CD$155:$DC$1048576,MATCH($A245,'Hoja de Trabajo para listado'!$CD$155:$CD$1048576,0),MATCH((CUADRO!F$4&amp;$E245),'Hoja de Trabajo para listado'!$CD$151:$DC$151,0)),0)</f>
        <v>0</v>
      </c>
      <c r="G245" s="243">
        <f ca="1">+IFERROR(INDEX('Hoja de Trabajo para listado'!$A$155:$Z$1048576,MATCH($A245,'Hoja de Trabajo para listado'!$A$155:$A$1048576,0),MATCH((CUADRO!G$4&amp;$E245),'Hoja de Trabajo para listado'!$A$151:$Z$151,0)),0)+IFERROR(INDEX('Hoja de Trabajo para listado'!$AB$155:$BA$1048576,MATCH($A245,'Hoja de Trabajo para listado'!$AB$155:$AB$1048576,0),MATCH((CUADRO!G$4&amp;$E245),'Hoja de Trabajo para listado'!$AB$151:$BA$151,0)),0)+IFERROR(INDEX('Hoja de Trabajo para listado'!$BC$155:$CB$1048576,MATCH($A245,'Hoja de Trabajo para listado'!$BC$155:$BC$1048576,0),MATCH((CUADRO!G$4&amp;$E245),'Hoja de Trabajo para listado'!$BC$151:$CB$151,0)),0)+IFERROR(INDEX('Hoja de Trabajo para listado'!$DE$153:$DG$274,MATCH($A245,'Hoja de Trabajo para listado'!$DE$153:$DE$1048576,0),MATCH((CUADRO!G$4&amp;$E245),'Hoja de Trabajo para listado'!$DE$151:$DG$151,0)),0)+IFERROR(INDEX('Hoja de Trabajo para listado'!$CD$155:$DC$1048576,MATCH($A245,'Hoja de Trabajo para listado'!$CD$155:$CD$1048576,0),MATCH((CUADRO!G$4&amp;$E245),'Hoja de Trabajo para listado'!$CD$151:$DC$151,0)),0)</f>
        <v>0</v>
      </c>
      <c r="H245" s="243">
        <f ca="1">+IFERROR(INDEX('Hoja de Trabajo para listado'!$A$155:$Z$1048576,MATCH($A245,'Hoja de Trabajo para listado'!$A$155:$A$1048576,0),MATCH((CUADRO!H$4&amp;$E245),'Hoja de Trabajo para listado'!$A$151:$Z$151,0)),0)+IFERROR(INDEX('Hoja de Trabajo para listado'!$AB$155:$BA$1048576,MATCH($A245,'Hoja de Trabajo para listado'!$AB$155:$AB$1048576,0),MATCH((CUADRO!H$4&amp;$E245),'Hoja de Trabajo para listado'!$AB$151:$BA$151,0)),0)+IFERROR(INDEX('Hoja de Trabajo para listado'!$BC$155:$CB$1048576,MATCH($A245,'Hoja de Trabajo para listado'!$BC$155:$BC$1048576,0),MATCH((CUADRO!H$4&amp;$E245),'Hoja de Trabajo para listado'!$BC$151:$CB$151,0)),0)+IFERROR(INDEX('Hoja de Trabajo para listado'!$DE$153:$DG$274,MATCH($A245,'Hoja de Trabajo para listado'!$DE$153:$DE$1048576,0),MATCH((CUADRO!H$4&amp;$E245),'Hoja de Trabajo para listado'!$DE$151:$DG$151,0)),0)+IFERROR(INDEX('Hoja de Trabajo para listado'!$CD$155:$DC$1048576,MATCH($A245,'Hoja de Trabajo para listado'!$CD$155:$CD$1048576,0),MATCH((CUADRO!H$4&amp;$E245),'Hoja de Trabajo para listado'!$CD$151:$DC$151,0)),0)</f>
        <v>0</v>
      </c>
      <c r="I245" s="243">
        <f ca="1">+IFERROR(INDEX('Hoja de Trabajo para listado'!$A$155:$Z$1048576,MATCH($A245,'Hoja de Trabajo para listado'!$A$155:$A$1048576,0),MATCH((CUADRO!I$4&amp;$E245),'Hoja de Trabajo para listado'!$A$151:$Z$151,0)),0)+IFERROR(INDEX('Hoja de Trabajo para listado'!$AB$155:$BA$1048576,MATCH($A245,'Hoja de Trabajo para listado'!$AB$155:$AB$1048576,0),MATCH((CUADRO!I$4&amp;$E245),'Hoja de Trabajo para listado'!$AB$151:$BA$151,0)),0)+IFERROR(INDEX('Hoja de Trabajo para listado'!$BC$155:$CB$1048576,MATCH($A245,'Hoja de Trabajo para listado'!$BC$155:$BC$1048576,0),MATCH((CUADRO!I$4&amp;$E245),'Hoja de Trabajo para listado'!$BC$151:$CB$151,0)),0)+IFERROR(INDEX('Hoja de Trabajo para listado'!$DE$153:$DG$274,MATCH($A245,'Hoja de Trabajo para listado'!$DE$153:$DE$1048576,0),MATCH((CUADRO!I$4&amp;$E245),'Hoja de Trabajo para listado'!$DE$151:$DG$151,0)),0)+IFERROR(INDEX('Hoja de Trabajo para listado'!$CD$155:$DC$1048576,MATCH($A245,'Hoja de Trabajo para listado'!$CD$155:$CD$1048576,0),MATCH((CUADRO!I$4&amp;$E245),'Hoja de Trabajo para listado'!$CD$151:$DC$151,0)),0)</f>
        <v>0</v>
      </c>
      <c r="J245" s="243">
        <f ca="1">+IFERROR(INDEX('Hoja de Trabajo para listado'!$A$155:$Z$1048576,MATCH($A245,'Hoja de Trabajo para listado'!$A$155:$A$1048576,0),MATCH((CUADRO!J$4&amp;$E245),'Hoja de Trabajo para listado'!$A$151:$Z$151,0)),0)+IFERROR(INDEX('Hoja de Trabajo para listado'!$AB$155:$BA$1048576,MATCH($A245,'Hoja de Trabajo para listado'!$AB$155:$AB$1048576,0),MATCH((CUADRO!J$4&amp;$E245),'Hoja de Trabajo para listado'!$AB$151:$BA$151,0)),0)+IFERROR(INDEX('Hoja de Trabajo para listado'!$BC$155:$CB$1048576,MATCH($A245,'Hoja de Trabajo para listado'!$BC$155:$BC$1048576,0),MATCH((CUADRO!J$4&amp;$E245),'Hoja de Trabajo para listado'!$BC$151:$CB$151,0)),0)+IFERROR(INDEX('Hoja de Trabajo para listado'!$DE$153:$DG$274,MATCH($A245,'Hoja de Trabajo para listado'!$DE$153:$DE$1048576,0),MATCH((CUADRO!J$4&amp;$E245),'Hoja de Trabajo para listado'!$DE$151:$DG$151,0)),0)+IFERROR(INDEX('Hoja de Trabajo para listado'!$CD$155:$DC$1048576,MATCH($A245,'Hoja de Trabajo para listado'!$CD$155:$CD$1048576,0),MATCH((CUADRO!J$4&amp;$E245),'Hoja de Trabajo para listado'!$CD$151:$DC$151,0)),0)</f>
        <v>0</v>
      </c>
      <c r="K245" s="243">
        <f ca="1">+IFERROR(INDEX('Hoja de Trabajo para listado'!$A$155:$Z$1048576,MATCH($A245,'Hoja de Trabajo para listado'!$A$155:$A$1048576,0),MATCH((CUADRO!K$4&amp;$E245),'Hoja de Trabajo para listado'!$A$151:$Z$151,0)),0)+IFERROR(INDEX('Hoja de Trabajo para listado'!$AB$155:$BA$1048576,MATCH($A245,'Hoja de Trabajo para listado'!$AB$155:$AB$1048576,0),MATCH((CUADRO!K$4&amp;$E245),'Hoja de Trabajo para listado'!$AB$151:$BA$151,0)),0)+IFERROR(INDEX('Hoja de Trabajo para listado'!$BC$155:$CB$1048576,MATCH($A245,'Hoja de Trabajo para listado'!$BC$155:$BC$1048576,0),MATCH((CUADRO!K$4&amp;$E245),'Hoja de Trabajo para listado'!$BC$151:$CB$151,0)),0)+IFERROR(INDEX('Hoja de Trabajo para listado'!$DE$153:$DG$274,MATCH($A245,'Hoja de Trabajo para listado'!$DE$153:$DE$1048576,0),MATCH((CUADRO!K$4&amp;$E245),'Hoja de Trabajo para listado'!$DE$151:$DG$151,0)),0)+IFERROR(INDEX('Hoja de Trabajo para listado'!$CD$155:$DC$1048576,MATCH($A245,'Hoja de Trabajo para listado'!$CD$155:$CD$1048576,0),MATCH((CUADRO!K$4&amp;$E245),'Hoja de Trabajo para listado'!$CD$151:$DC$151,0)),0)</f>
        <v>0</v>
      </c>
      <c r="L245" s="243">
        <f ca="1">+IFERROR(INDEX('Hoja de Trabajo para listado'!$A$155:$Z$1048576,MATCH($A245,'Hoja de Trabajo para listado'!$A$155:$A$1048576,0),MATCH((CUADRO!L$4&amp;$E245),'Hoja de Trabajo para listado'!$A$151:$Z$151,0)),0)+IFERROR(INDEX('Hoja de Trabajo para listado'!$AB$155:$BA$1048576,MATCH($A245,'Hoja de Trabajo para listado'!$AB$155:$AB$1048576,0),MATCH((CUADRO!L$4&amp;$E245),'Hoja de Trabajo para listado'!$AB$151:$BA$151,0)),0)+IFERROR(INDEX('Hoja de Trabajo para listado'!$BC$155:$CB$1048576,MATCH($A245,'Hoja de Trabajo para listado'!$BC$155:$BC$1048576,0),MATCH((CUADRO!L$4&amp;$E245),'Hoja de Trabajo para listado'!$BC$151:$CB$151,0)),0)+IFERROR(INDEX('Hoja de Trabajo para listado'!$DE$153:$DG$274,MATCH($A245,'Hoja de Trabajo para listado'!$DE$153:$DE$1048576,0),MATCH((CUADRO!L$4&amp;$E245),'Hoja de Trabajo para listado'!$DE$151:$DG$151,0)),0)+IFERROR(INDEX('Hoja de Trabajo para listado'!$CD$155:$DC$1048576,MATCH($A245,'Hoja de Trabajo para listado'!$CD$155:$CD$1048576,0),MATCH((CUADRO!L$4&amp;$E245),'Hoja de Trabajo para listado'!$CD$151:$DC$151,0)),0)</f>
        <v>0</v>
      </c>
      <c r="M245" s="243">
        <f ca="1">+IFERROR(INDEX('Hoja de Trabajo para listado'!$A$155:$Z$1048576,MATCH($A245,'Hoja de Trabajo para listado'!$A$155:$A$1048576,0),MATCH((CUADRO!M$4&amp;$E245),'Hoja de Trabajo para listado'!$A$151:$Z$151,0)),0)+IFERROR(INDEX('Hoja de Trabajo para listado'!$AB$155:$BA$1048576,MATCH($A245,'Hoja de Trabajo para listado'!$AB$155:$AB$1048576,0),MATCH((CUADRO!M$4&amp;$E245),'Hoja de Trabajo para listado'!$AB$151:$BA$151,0)),0)+IFERROR(INDEX('Hoja de Trabajo para listado'!$BC$155:$CB$1048576,MATCH($A245,'Hoja de Trabajo para listado'!$BC$155:$BC$1048576,0),MATCH((CUADRO!M$4&amp;$E245),'Hoja de Trabajo para listado'!$BC$151:$CB$151,0)),0)+IFERROR(INDEX('Hoja de Trabajo para listado'!$DE$153:$DG$274,MATCH($A245,'Hoja de Trabajo para listado'!$DE$153:$DE$1048576,0),MATCH((CUADRO!M$4&amp;$E245),'Hoja de Trabajo para listado'!$DE$151:$DG$151,0)),0)+IFERROR(INDEX('Hoja de Trabajo para listado'!$CD$155:$DC$1048576,MATCH($A245,'Hoja de Trabajo para listado'!$CD$155:$CD$1048576,0),MATCH((CUADRO!M$4&amp;$E245),'Hoja de Trabajo para listado'!$CD$151:$DC$151,0)),0)</f>
        <v>0</v>
      </c>
      <c r="N245" s="243">
        <f ca="1">+IFERROR(INDEX('Hoja de Trabajo para listado'!$A$155:$Z$1048576,MATCH($A245,'Hoja de Trabajo para listado'!$A$155:$A$1048576,0),MATCH((CUADRO!N$4&amp;$E245),'Hoja de Trabajo para listado'!$A$151:$Z$151,0)),0)+IFERROR(INDEX('Hoja de Trabajo para listado'!$AB$155:$BA$1048576,MATCH($A245,'Hoja de Trabajo para listado'!$AB$155:$AB$1048576,0),MATCH((CUADRO!N$4&amp;$E245),'Hoja de Trabajo para listado'!$AB$151:$BA$151,0)),0)+IFERROR(INDEX('Hoja de Trabajo para listado'!$BC$155:$CB$1048576,MATCH($A245,'Hoja de Trabajo para listado'!$BC$155:$BC$1048576,0),MATCH((CUADRO!N$4&amp;$E245),'Hoja de Trabajo para listado'!$BC$151:$CB$151,0)),0)+IFERROR(INDEX('Hoja de Trabajo para listado'!$DE$153:$DG$274,MATCH($A245,'Hoja de Trabajo para listado'!$DE$153:$DE$1048576,0),MATCH((CUADRO!N$4&amp;$E245),'Hoja de Trabajo para listado'!$DE$151:$DG$151,0)),0)+IFERROR(INDEX('Hoja de Trabajo para listado'!$CD$155:$DC$1048576,MATCH($A245,'Hoja de Trabajo para listado'!$CD$155:$CD$1048576,0),MATCH((CUADRO!N$4&amp;$E245),'Hoja de Trabajo para listado'!$CD$151:$DC$151,0)),0)</f>
        <v>0</v>
      </c>
      <c r="O245" s="243">
        <f ca="1">+IFERROR(INDEX('Hoja de Trabajo para listado'!$A$155:$Z$1048576,MATCH($A245,'Hoja de Trabajo para listado'!$A$155:$A$1048576,0),MATCH((CUADRO!O$4&amp;$E245),'Hoja de Trabajo para listado'!$A$151:$Z$151,0)),0)+IFERROR(INDEX('Hoja de Trabajo para listado'!$AB$155:$BA$1048576,MATCH($A245,'Hoja de Trabajo para listado'!$AB$155:$AB$1048576,0),MATCH((CUADRO!O$4&amp;$E245),'Hoja de Trabajo para listado'!$AB$151:$BA$151,0)),0)+IFERROR(INDEX('Hoja de Trabajo para listado'!$BC$155:$CB$1048576,MATCH($A245,'Hoja de Trabajo para listado'!$BC$155:$BC$1048576,0),MATCH((CUADRO!O$4&amp;$E245),'Hoja de Trabajo para listado'!$BC$151:$CB$151,0)),0)+IFERROR(INDEX('Hoja de Trabajo para listado'!$DE$153:$DG$274,MATCH($A245,'Hoja de Trabajo para listado'!$DE$153:$DE$1048576,0),MATCH((CUADRO!O$4&amp;$E245),'Hoja de Trabajo para listado'!$DE$151:$DG$151,0)),0)+IFERROR(INDEX('Hoja de Trabajo para listado'!$CD$155:$DC$1048576,MATCH($A245,'Hoja de Trabajo para listado'!$CD$155:$CD$1048576,0),MATCH((CUADRO!O$4&amp;$E245),'Hoja de Trabajo para listado'!$CD$151:$DC$151,0)),0)</f>
        <v>0</v>
      </c>
      <c r="P245" s="243">
        <f ca="1">+IFERROR(INDEX('Hoja de Trabajo para listado'!$A$155:$Z$1048576,MATCH($A245,'Hoja de Trabajo para listado'!$A$155:$A$1048576,0),MATCH((CUADRO!P$4&amp;$E245),'Hoja de Trabajo para listado'!$A$151:$Z$151,0)),0)+IFERROR(INDEX('Hoja de Trabajo para listado'!$AB$155:$BA$1048576,MATCH($A245,'Hoja de Trabajo para listado'!$AB$155:$AB$1048576,0),MATCH((CUADRO!P$4&amp;$E245),'Hoja de Trabajo para listado'!$AB$151:$BA$151,0)),0)+IFERROR(INDEX('Hoja de Trabajo para listado'!$BC$155:$CB$1048576,MATCH($A245,'Hoja de Trabajo para listado'!$BC$155:$BC$1048576,0),MATCH((CUADRO!P$4&amp;$E245),'Hoja de Trabajo para listado'!$BC$151:$CB$151,0)),0)+IFERROR(INDEX('Hoja de Trabajo para listado'!$DE$153:$DG$274,MATCH($A245,'Hoja de Trabajo para listado'!$DE$153:$DE$1048576,0),MATCH((CUADRO!P$4&amp;$E245),'Hoja de Trabajo para listado'!$DE$151:$DG$151,0)),0)+IFERROR(INDEX('Hoja de Trabajo para listado'!$CD$155:$DC$1048576,MATCH($A245,'Hoja de Trabajo para listado'!$CD$155:$CD$1048576,0),MATCH((CUADRO!P$4&amp;$E245),'Hoja de Trabajo para listado'!$CD$151:$DC$151,0)),0)</f>
        <v>0</v>
      </c>
      <c r="Q245" s="243">
        <f ca="1">+IFERROR(INDEX('Hoja de Trabajo para listado'!$A$155:$Z$1048576,MATCH($A245,'Hoja de Trabajo para listado'!$A$155:$A$1048576,0),MATCH((CUADRO!Q$4&amp;$E245),'Hoja de Trabajo para listado'!$A$151:$Z$151,0)),0)+IFERROR(INDEX('Hoja de Trabajo para listado'!$AB$155:$BA$1048576,MATCH($A245,'Hoja de Trabajo para listado'!$AB$155:$AB$1048576,0),MATCH((CUADRO!Q$4&amp;$E245),'Hoja de Trabajo para listado'!$AB$151:$BA$151,0)),0)+IFERROR(INDEX('Hoja de Trabajo para listado'!$BC$155:$CB$1048576,MATCH($A245,'Hoja de Trabajo para listado'!$BC$155:$BC$1048576,0),MATCH((CUADRO!Q$4&amp;$E245),'Hoja de Trabajo para listado'!$BC$151:$CB$151,0)),0)+IFERROR(INDEX('Hoja de Trabajo para listado'!$DE$153:$DG$274,MATCH($A245,'Hoja de Trabajo para listado'!$DE$153:$DE$1048576,0),MATCH((CUADRO!Q$4&amp;$E245),'Hoja de Trabajo para listado'!$DE$151:$DG$151,0)),0)+IFERROR(INDEX('Hoja de Trabajo para listado'!$CD$155:$DC$1048576,MATCH($A245,'Hoja de Trabajo para listado'!$CD$155:$CD$1048576,0),MATCH((CUADRO!Q$4&amp;$E245),'Hoja de Trabajo para listado'!$CD$151:$DC$151,0)),0)</f>
        <v>0</v>
      </c>
      <c r="R245" s="243">
        <f t="shared" ca="1" si="9"/>
        <v>0</v>
      </c>
      <c r="S245" s="243"/>
      <c r="T245" s="243">
        <f ca="1">+T246</f>
        <v>6402871.5899999999</v>
      </c>
      <c r="U245" s="242">
        <f t="shared" si="10"/>
        <v>1</v>
      </c>
      <c r="V245" s="333" t="str">
        <f>+VLOOKUP(A245,bd_lista!$A$3:$E$592,5,FALSE)</f>
        <v>Instituciones Descentralizadas</v>
      </c>
      <c r="W245" s="387" t="str">
        <f>+V245</f>
        <v>Instituciones Descentralizadas</v>
      </c>
      <c r="X245" s="242">
        <f>+VLOOKUP(A245,[4]Sheet1!$A$13:$D$744,4,FALSE)</f>
        <v>81</v>
      </c>
      <c r="Y245" s="242" t="str">
        <f>+VLOOKUP(X245,bd_lista!$A$3:$C$592,3,FALSE)</f>
        <v>Ministerio de Obras Públicas, Servicios y Vivienda</v>
      </c>
      <c r="Z245" s="294">
        <f>+X245</f>
        <v>81</v>
      </c>
      <c r="AA245" s="295" t="str">
        <f>+Y245</f>
        <v>Ministerio de Obras Públicas, Servicios y Vivienda</v>
      </c>
    </row>
    <row r="246" spans="1:27" customFormat="1" ht="15" customHeight="1">
      <c r="A246" s="32">
        <v>342</v>
      </c>
      <c r="B246" s="393"/>
      <c r="C246" s="333" t="str">
        <f>+VLOOKUP(A246,bd_lista!$A$3:$C$592,3,FALSE)</f>
        <v>Agencia Estatal de Vivienda</v>
      </c>
      <c r="D246" s="390"/>
      <c r="E246" s="333" t="s">
        <v>1305</v>
      </c>
      <c r="F246" s="245">
        <f ca="1">+IFERROR(INDEX('Hoja de Trabajo para listado'!$A$155:$Z$1048576,MATCH($A246,'Hoja de Trabajo para listado'!$A$155:$A$1048576,0),MATCH((CUADRO!F$4&amp;$E246),'Hoja de Trabajo para listado'!$A$151:$Z$151,0)),0)+IFERROR(INDEX('Hoja de Trabajo para listado'!$AB$155:$BA$1048576,MATCH($A246,'Hoja de Trabajo para listado'!$AB$155:$AB$1048576,0),MATCH((CUADRO!F$4&amp;$E246),'Hoja de Trabajo para listado'!$AB$151:$BA$151,0)),0)+IFERROR(INDEX('Hoja de Trabajo para listado'!$BC$155:$CB$1048576,MATCH($A246,'Hoja de Trabajo para listado'!$BC$155:$BC$1048576,0),MATCH((CUADRO!F$4&amp;$E246),'Hoja de Trabajo para listado'!$BC$151:$CB$151,0)),0)+IFERROR(INDEX('Hoja de Trabajo para listado'!$DE$153:$DG$274,MATCH($A246,'Hoja de Trabajo para listado'!$DE$153:$DE$1048576,0),MATCH((CUADRO!F$4&amp;$E246),'Hoja de Trabajo para listado'!$DE$151:$DG$151,0)),0)+IFERROR(INDEX('Hoja de Trabajo para listado'!$CD$155:$DC$1048576,MATCH($A246,'Hoja de Trabajo para listado'!$CD$155:$CD$1048576,0),MATCH((CUADRO!F$4&amp;$E246),'Hoja de Trabajo para listado'!$CD$151:$DC$151,0)),0)</f>
        <v>0</v>
      </c>
      <c r="G246" s="245">
        <f ca="1">+IFERROR(INDEX('Hoja de Trabajo para listado'!$A$155:$Z$1048576,MATCH($A246,'Hoja de Trabajo para listado'!$A$155:$A$1048576,0),MATCH((CUADRO!G$4&amp;$E246),'Hoja de Trabajo para listado'!$A$151:$Z$151,0)),0)+IFERROR(INDEX('Hoja de Trabajo para listado'!$AB$155:$BA$1048576,MATCH($A246,'Hoja de Trabajo para listado'!$AB$155:$AB$1048576,0),MATCH((CUADRO!G$4&amp;$E246),'Hoja de Trabajo para listado'!$AB$151:$BA$151,0)),0)+IFERROR(INDEX('Hoja de Trabajo para listado'!$BC$155:$CB$1048576,MATCH($A246,'Hoja de Trabajo para listado'!$BC$155:$BC$1048576,0),MATCH((CUADRO!G$4&amp;$E246),'Hoja de Trabajo para listado'!$BC$151:$CB$151,0)),0)+IFERROR(INDEX('Hoja de Trabajo para listado'!$DE$153:$DG$274,MATCH($A246,'Hoja de Trabajo para listado'!$DE$153:$DE$1048576,0),MATCH((CUADRO!G$4&amp;$E246),'Hoja de Trabajo para listado'!$DE$151:$DG$151,0)),0)+IFERROR(INDEX('Hoja de Trabajo para listado'!$CD$155:$DC$1048576,MATCH($A246,'Hoja de Trabajo para listado'!$CD$155:$CD$1048576,0),MATCH((CUADRO!G$4&amp;$E246),'Hoja de Trabajo para listado'!$CD$151:$DC$151,0)),0)</f>
        <v>0</v>
      </c>
      <c r="H246" s="245">
        <f ca="1">+IFERROR(INDEX('Hoja de Trabajo para listado'!$A$155:$Z$1048576,MATCH($A246,'Hoja de Trabajo para listado'!$A$155:$A$1048576,0),MATCH((CUADRO!H$4&amp;$E246),'Hoja de Trabajo para listado'!$A$151:$Z$151,0)),0)+IFERROR(INDEX('Hoja de Trabajo para listado'!$AB$155:$BA$1048576,MATCH($A246,'Hoja de Trabajo para listado'!$AB$155:$AB$1048576,0),MATCH((CUADRO!H$4&amp;$E246),'Hoja de Trabajo para listado'!$AB$151:$BA$151,0)),0)+IFERROR(INDEX('Hoja de Trabajo para listado'!$BC$155:$CB$1048576,MATCH($A246,'Hoja de Trabajo para listado'!$BC$155:$BC$1048576,0),MATCH((CUADRO!H$4&amp;$E246),'Hoja de Trabajo para listado'!$BC$151:$CB$151,0)),0)+IFERROR(INDEX('Hoja de Trabajo para listado'!$DE$153:$DG$274,MATCH($A246,'Hoja de Trabajo para listado'!$DE$153:$DE$1048576,0),MATCH((CUADRO!H$4&amp;$E246),'Hoja de Trabajo para listado'!$DE$151:$DG$151,0)),0)+IFERROR(INDEX('Hoja de Trabajo para listado'!$CD$155:$DC$1048576,MATCH($A246,'Hoja de Trabajo para listado'!$CD$155:$CD$1048576,0),MATCH((CUADRO!H$4&amp;$E246),'Hoja de Trabajo para listado'!$CD$151:$DC$151,0)),0)</f>
        <v>0</v>
      </c>
      <c r="I246" s="245">
        <f ca="1">+IFERROR(INDEX('Hoja de Trabajo para listado'!$A$155:$Z$1048576,MATCH($A246,'Hoja de Trabajo para listado'!$A$155:$A$1048576,0),MATCH((CUADRO!I$4&amp;$E246),'Hoja de Trabajo para listado'!$A$151:$Z$151,0)),0)+IFERROR(INDEX('Hoja de Trabajo para listado'!$AB$155:$BA$1048576,MATCH($A246,'Hoja de Trabajo para listado'!$AB$155:$AB$1048576,0),MATCH((CUADRO!I$4&amp;$E246),'Hoja de Trabajo para listado'!$AB$151:$BA$151,0)),0)+IFERROR(INDEX('Hoja de Trabajo para listado'!$BC$155:$CB$1048576,MATCH($A246,'Hoja de Trabajo para listado'!$BC$155:$BC$1048576,0),MATCH((CUADRO!I$4&amp;$E246),'Hoja de Trabajo para listado'!$BC$151:$CB$151,0)),0)+IFERROR(INDEX('Hoja de Trabajo para listado'!$DE$153:$DG$274,MATCH($A246,'Hoja de Trabajo para listado'!$DE$153:$DE$1048576,0),MATCH((CUADRO!I$4&amp;$E246),'Hoja de Trabajo para listado'!$DE$151:$DG$151,0)),0)+IFERROR(INDEX('Hoja de Trabajo para listado'!$CD$155:$DC$1048576,MATCH($A246,'Hoja de Trabajo para listado'!$CD$155:$CD$1048576,0),MATCH((CUADRO!I$4&amp;$E246),'Hoja de Trabajo para listado'!$CD$151:$DC$151,0)),0)</f>
        <v>0</v>
      </c>
      <c r="J246" s="245">
        <f ca="1">+IFERROR(INDEX('Hoja de Trabajo para listado'!$A$155:$Z$1048576,MATCH($A246,'Hoja de Trabajo para listado'!$A$155:$A$1048576,0),MATCH((CUADRO!J$4&amp;$E246),'Hoja de Trabajo para listado'!$A$151:$Z$151,0)),0)+IFERROR(INDEX('Hoja de Trabajo para listado'!$AB$155:$BA$1048576,MATCH($A246,'Hoja de Trabajo para listado'!$AB$155:$AB$1048576,0),MATCH((CUADRO!J$4&amp;$E246),'Hoja de Trabajo para listado'!$AB$151:$BA$151,0)),0)+IFERROR(INDEX('Hoja de Trabajo para listado'!$BC$155:$CB$1048576,MATCH($A246,'Hoja de Trabajo para listado'!$BC$155:$BC$1048576,0),MATCH((CUADRO!J$4&amp;$E246),'Hoja de Trabajo para listado'!$BC$151:$CB$151,0)),0)+IFERROR(INDEX('Hoja de Trabajo para listado'!$DE$153:$DG$274,MATCH($A246,'Hoja de Trabajo para listado'!$DE$153:$DE$1048576,0),MATCH((CUADRO!J$4&amp;$E246),'Hoja de Trabajo para listado'!$DE$151:$DG$151,0)),0)+IFERROR(INDEX('Hoja de Trabajo para listado'!$CD$155:$DC$1048576,MATCH($A246,'Hoja de Trabajo para listado'!$CD$155:$CD$1048576,0),MATCH((CUADRO!J$4&amp;$E246),'Hoja de Trabajo para listado'!$CD$151:$DC$151,0)),0)</f>
        <v>6402871.5899999999</v>
      </c>
      <c r="K246" s="245">
        <f ca="1">+IFERROR(INDEX('Hoja de Trabajo para listado'!$A$155:$Z$1048576,MATCH($A246,'Hoja de Trabajo para listado'!$A$155:$A$1048576,0),MATCH((CUADRO!K$4&amp;$E246),'Hoja de Trabajo para listado'!$A$151:$Z$151,0)),0)+IFERROR(INDEX('Hoja de Trabajo para listado'!$AB$155:$BA$1048576,MATCH($A246,'Hoja de Trabajo para listado'!$AB$155:$AB$1048576,0),MATCH((CUADRO!K$4&amp;$E246),'Hoja de Trabajo para listado'!$AB$151:$BA$151,0)),0)+IFERROR(INDEX('Hoja de Trabajo para listado'!$BC$155:$CB$1048576,MATCH($A246,'Hoja de Trabajo para listado'!$BC$155:$BC$1048576,0),MATCH((CUADRO!K$4&amp;$E246),'Hoja de Trabajo para listado'!$BC$151:$CB$151,0)),0)+IFERROR(INDEX('Hoja de Trabajo para listado'!$DE$153:$DG$274,MATCH($A246,'Hoja de Trabajo para listado'!$DE$153:$DE$1048576,0),MATCH((CUADRO!K$4&amp;$E246),'Hoja de Trabajo para listado'!$DE$151:$DG$151,0)),0)+IFERROR(INDEX('Hoja de Trabajo para listado'!$CD$155:$DC$1048576,MATCH($A246,'Hoja de Trabajo para listado'!$CD$155:$CD$1048576,0),MATCH((CUADRO!K$4&amp;$E246),'Hoja de Trabajo para listado'!$CD$151:$DC$151,0)),0)</f>
        <v>0</v>
      </c>
      <c r="L246" s="245">
        <f ca="1">+IFERROR(INDEX('Hoja de Trabajo para listado'!$A$155:$Z$1048576,MATCH($A246,'Hoja de Trabajo para listado'!$A$155:$A$1048576,0),MATCH((CUADRO!L$4&amp;$E246),'Hoja de Trabajo para listado'!$A$151:$Z$151,0)),0)+IFERROR(INDEX('Hoja de Trabajo para listado'!$AB$155:$BA$1048576,MATCH($A246,'Hoja de Trabajo para listado'!$AB$155:$AB$1048576,0),MATCH((CUADRO!L$4&amp;$E246),'Hoja de Trabajo para listado'!$AB$151:$BA$151,0)),0)+IFERROR(INDEX('Hoja de Trabajo para listado'!$BC$155:$CB$1048576,MATCH($A246,'Hoja de Trabajo para listado'!$BC$155:$BC$1048576,0),MATCH((CUADRO!L$4&amp;$E246),'Hoja de Trabajo para listado'!$BC$151:$CB$151,0)),0)+IFERROR(INDEX('Hoja de Trabajo para listado'!$DE$153:$DG$274,MATCH($A246,'Hoja de Trabajo para listado'!$DE$153:$DE$1048576,0),MATCH((CUADRO!L$4&amp;$E246),'Hoja de Trabajo para listado'!$DE$151:$DG$151,0)),0)+IFERROR(INDEX('Hoja de Trabajo para listado'!$CD$155:$DC$1048576,MATCH($A246,'Hoja de Trabajo para listado'!$CD$155:$CD$1048576,0),MATCH((CUADRO!L$4&amp;$E246),'Hoja de Trabajo para listado'!$CD$151:$DC$151,0)),0)</f>
        <v>0</v>
      </c>
      <c r="M246" s="245">
        <f ca="1">+IFERROR(INDEX('Hoja de Trabajo para listado'!$A$155:$Z$1048576,MATCH($A246,'Hoja de Trabajo para listado'!$A$155:$A$1048576,0),MATCH((CUADRO!M$4&amp;$E246),'Hoja de Trabajo para listado'!$A$151:$Z$151,0)),0)+IFERROR(INDEX('Hoja de Trabajo para listado'!$AB$155:$BA$1048576,MATCH($A246,'Hoja de Trabajo para listado'!$AB$155:$AB$1048576,0),MATCH((CUADRO!M$4&amp;$E246),'Hoja de Trabajo para listado'!$AB$151:$BA$151,0)),0)+IFERROR(INDEX('Hoja de Trabajo para listado'!$BC$155:$CB$1048576,MATCH($A246,'Hoja de Trabajo para listado'!$BC$155:$BC$1048576,0),MATCH((CUADRO!M$4&amp;$E246),'Hoja de Trabajo para listado'!$BC$151:$CB$151,0)),0)+IFERROR(INDEX('Hoja de Trabajo para listado'!$DE$153:$DG$274,MATCH($A246,'Hoja de Trabajo para listado'!$DE$153:$DE$1048576,0),MATCH((CUADRO!M$4&amp;$E246),'Hoja de Trabajo para listado'!$DE$151:$DG$151,0)),0)+IFERROR(INDEX('Hoja de Trabajo para listado'!$CD$155:$DC$1048576,MATCH($A246,'Hoja de Trabajo para listado'!$CD$155:$CD$1048576,0),MATCH((CUADRO!M$4&amp;$E246),'Hoja de Trabajo para listado'!$CD$151:$DC$151,0)),0)</f>
        <v>0</v>
      </c>
      <c r="N246" s="245">
        <f ca="1">+IFERROR(INDEX('Hoja de Trabajo para listado'!$A$155:$Z$1048576,MATCH($A246,'Hoja de Trabajo para listado'!$A$155:$A$1048576,0),MATCH((CUADRO!N$4&amp;$E246),'Hoja de Trabajo para listado'!$A$151:$Z$151,0)),0)+IFERROR(INDEX('Hoja de Trabajo para listado'!$AB$155:$BA$1048576,MATCH($A246,'Hoja de Trabajo para listado'!$AB$155:$AB$1048576,0),MATCH((CUADRO!N$4&amp;$E246),'Hoja de Trabajo para listado'!$AB$151:$BA$151,0)),0)+IFERROR(INDEX('Hoja de Trabajo para listado'!$BC$155:$CB$1048576,MATCH($A246,'Hoja de Trabajo para listado'!$BC$155:$BC$1048576,0),MATCH((CUADRO!N$4&amp;$E246),'Hoja de Trabajo para listado'!$BC$151:$CB$151,0)),0)+IFERROR(INDEX('Hoja de Trabajo para listado'!$DE$153:$DG$274,MATCH($A246,'Hoja de Trabajo para listado'!$DE$153:$DE$1048576,0),MATCH((CUADRO!N$4&amp;$E246),'Hoja de Trabajo para listado'!$DE$151:$DG$151,0)),0)+IFERROR(INDEX('Hoja de Trabajo para listado'!$CD$155:$DC$1048576,MATCH($A246,'Hoja de Trabajo para listado'!$CD$155:$CD$1048576,0),MATCH((CUADRO!N$4&amp;$E246),'Hoja de Trabajo para listado'!$CD$151:$DC$151,0)),0)</f>
        <v>0</v>
      </c>
      <c r="O246" s="245">
        <f ca="1">+IFERROR(INDEX('Hoja de Trabajo para listado'!$A$155:$Z$1048576,MATCH($A246,'Hoja de Trabajo para listado'!$A$155:$A$1048576,0),MATCH((CUADRO!O$4&amp;$E246),'Hoja de Trabajo para listado'!$A$151:$Z$151,0)),0)+IFERROR(INDEX('Hoja de Trabajo para listado'!$AB$155:$BA$1048576,MATCH($A246,'Hoja de Trabajo para listado'!$AB$155:$AB$1048576,0),MATCH((CUADRO!O$4&amp;$E246),'Hoja de Trabajo para listado'!$AB$151:$BA$151,0)),0)+IFERROR(INDEX('Hoja de Trabajo para listado'!$BC$155:$CB$1048576,MATCH($A246,'Hoja de Trabajo para listado'!$BC$155:$BC$1048576,0),MATCH((CUADRO!O$4&amp;$E246),'Hoja de Trabajo para listado'!$BC$151:$CB$151,0)),0)+IFERROR(INDEX('Hoja de Trabajo para listado'!$DE$153:$DG$274,MATCH($A246,'Hoja de Trabajo para listado'!$DE$153:$DE$1048576,0),MATCH((CUADRO!O$4&amp;$E246),'Hoja de Trabajo para listado'!$DE$151:$DG$151,0)),0)+IFERROR(INDEX('Hoja de Trabajo para listado'!$CD$155:$DC$1048576,MATCH($A246,'Hoja de Trabajo para listado'!$CD$155:$CD$1048576,0),MATCH((CUADRO!O$4&amp;$E246),'Hoja de Trabajo para listado'!$CD$151:$DC$151,0)),0)</f>
        <v>0</v>
      </c>
      <c r="P246" s="245">
        <f ca="1">+IFERROR(INDEX('Hoja de Trabajo para listado'!$A$155:$Z$1048576,MATCH($A246,'Hoja de Trabajo para listado'!$A$155:$A$1048576,0),MATCH((CUADRO!P$4&amp;$E246),'Hoja de Trabajo para listado'!$A$151:$Z$151,0)),0)+IFERROR(INDEX('Hoja de Trabajo para listado'!$AB$155:$BA$1048576,MATCH($A246,'Hoja de Trabajo para listado'!$AB$155:$AB$1048576,0),MATCH((CUADRO!P$4&amp;$E246),'Hoja de Trabajo para listado'!$AB$151:$BA$151,0)),0)+IFERROR(INDEX('Hoja de Trabajo para listado'!$BC$155:$CB$1048576,MATCH($A246,'Hoja de Trabajo para listado'!$BC$155:$BC$1048576,0),MATCH((CUADRO!P$4&amp;$E246),'Hoja de Trabajo para listado'!$BC$151:$CB$151,0)),0)+IFERROR(INDEX('Hoja de Trabajo para listado'!$DE$153:$DG$274,MATCH($A246,'Hoja de Trabajo para listado'!$DE$153:$DE$1048576,0),MATCH((CUADRO!P$4&amp;$E246),'Hoja de Trabajo para listado'!$DE$151:$DG$151,0)),0)+IFERROR(INDEX('Hoja de Trabajo para listado'!$CD$155:$DC$1048576,MATCH($A246,'Hoja de Trabajo para listado'!$CD$155:$CD$1048576,0),MATCH((CUADRO!P$4&amp;$E246),'Hoja de Trabajo para listado'!$CD$151:$DC$151,0)),0)</f>
        <v>0</v>
      </c>
      <c r="Q246" s="245">
        <f ca="1">+IFERROR(INDEX('Hoja de Trabajo para listado'!$A$155:$Z$1048576,MATCH($A246,'Hoja de Trabajo para listado'!$A$155:$A$1048576,0),MATCH((CUADRO!Q$4&amp;$E246),'Hoja de Trabajo para listado'!$A$151:$Z$151,0)),0)+IFERROR(INDEX('Hoja de Trabajo para listado'!$AB$155:$BA$1048576,MATCH($A246,'Hoja de Trabajo para listado'!$AB$155:$AB$1048576,0),MATCH((CUADRO!Q$4&amp;$E246),'Hoja de Trabajo para listado'!$AB$151:$BA$151,0)),0)+IFERROR(INDEX('Hoja de Trabajo para listado'!$BC$155:$CB$1048576,MATCH($A246,'Hoja de Trabajo para listado'!$BC$155:$BC$1048576,0),MATCH((CUADRO!Q$4&amp;$E246),'Hoja de Trabajo para listado'!$BC$151:$CB$151,0)),0)+IFERROR(INDEX('Hoja de Trabajo para listado'!$DE$153:$DG$274,MATCH($A246,'Hoja de Trabajo para listado'!$DE$153:$DE$1048576,0),MATCH((CUADRO!Q$4&amp;$E246),'Hoja de Trabajo para listado'!$DE$151:$DG$151,0)),0)+IFERROR(INDEX('Hoja de Trabajo para listado'!$CD$155:$DC$1048576,MATCH($A246,'Hoja de Trabajo para listado'!$CD$155:$CD$1048576,0),MATCH((CUADRO!Q$4&amp;$E246),'Hoja de Trabajo para listado'!$CD$151:$DC$151,0)),0)</f>
        <v>0</v>
      </c>
      <c r="R246" s="245">
        <f t="shared" ca="1" si="9"/>
        <v>6402871.5899999999</v>
      </c>
      <c r="S246" s="245">
        <f ca="1">+R245+R246</f>
        <v>6402871.5899999999</v>
      </c>
      <c r="T246" s="245">
        <f ca="1">+S246</f>
        <v>6402871.5899999999</v>
      </c>
      <c r="U246" s="244">
        <f t="shared" si="10"/>
        <v>2</v>
      </c>
      <c r="V246" s="333" t="str">
        <f>+VLOOKUP(A246,bd_lista!$A$3:$E$592,5,FALSE)</f>
        <v>Instituciones Descentralizadas</v>
      </c>
      <c r="W246" s="388"/>
      <c r="X246" s="242">
        <f>+VLOOKUP(A246,[4]Sheet1!$A$13:$D$744,4,FALSE)</f>
        <v>81</v>
      </c>
      <c r="Y246" s="242" t="str">
        <f>+VLOOKUP(X246,bd_lista!$A$3:$C$592,3,FALSE)</f>
        <v>Ministerio de Obras Públicas, Servicios y Vivienda</v>
      </c>
      <c r="Z246" s="292"/>
      <c r="AA246" s="293"/>
    </row>
    <row r="247" spans="1:27" ht="15" customHeight="1">
      <c r="A247" s="32">
        <v>343</v>
      </c>
      <c r="B247" s="392">
        <f>+A247</f>
        <v>343</v>
      </c>
      <c r="C247" s="247" t="str">
        <f>+VLOOKUP(A247,bd_lista!$A$3:$C$592,3,FALSE)</f>
        <v>Escuela de Jueces del Estado</v>
      </c>
      <c r="D247" s="389" t="str">
        <f>+C247</f>
        <v>Escuela de Jueces del Estado</v>
      </c>
      <c r="E247" s="247" t="s">
        <v>1304</v>
      </c>
      <c r="F247" s="243">
        <f ca="1">+IFERROR(INDEX('Hoja de Trabajo para listado'!$A$155:$Z$1048576,MATCH($A247,'Hoja de Trabajo para listado'!$A$155:$A$1048576,0),MATCH((CUADRO!F$4&amp;$E247),'Hoja de Trabajo para listado'!$A$151:$Z$151,0)),0)+IFERROR(INDEX('Hoja de Trabajo para listado'!$AB$155:$BA$1048576,MATCH($A247,'Hoja de Trabajo para listado'!$AB$155:$AB$1048576,0),MATCH((CUADRO!F$4&amp;$E247),'Hoja de Trabajo para listado'!$AB$151:$BA$151,0)),0)+IFERROR(INDEX('Hoja de Trabajo para listado'!$BC$155:$CB$1048576,MATCH($A247,'Hoja de Trabajo para listado'!$BC$155:$BC$1048576,0),MATCH((CUADRO!F$4&amp;$E247),'Hoja de Trabajo para listado'!$BC$151:$CB$151,0)),0)+IFERROR(INDEX('Hoja de Trabajo para listado'!$DE$153:$DG$274,MATCH($A247,'Hoja de Trabajo para listado'!$DE$153:$DE$1048576,0),MATCH((CUADRO!F$4&amp;$E247),'Hoja de Trabajo para listado'!$DE$151:$DG$151,0)),0)+IFERROR(INDEX('Hoja de Trabajo para listado'!$CD$155:$DC$1048576,MATCH($A247,'Hoja de Trabajo para listado'!$CD$155:$CD$1048576,0),MATCH((CUADRO!F$4&amp;$E247),'Hoja de Trabajo para listado'!$CD$151:$DC$151,0)),0)</f>
        <v>0</v>
      </c>
      <c r="G247" s="243">
        <f ca="1">+IFERROR(INDEX('Hoja de Trabajo para listado'!$A$155:$Z$1048576,MATCH($A247,'Hoja de Trabajo para listado'!$A$155:$A$1048576,0),MATCH((CUADRO!G$4&amp;$E247),'Hoja de Trabajo para listado'!$A$151:$Z$151,0)),0)+IFERROR(INDEX('Hoja de Trabajo para listado'!$AB$155:$BA$1048576,MATCH($A247,'Hoja de Trabajo para listado'!$AB$155:$AB$1048576,0),MATCH((CUADRO!G$4&amp;$E247),'Hoja de Trabajo para listado'!$AB$151:$BA$151,0)),0)+IFERROR(INDEX('Hoja de Trabajo para listado'!$BC$155:$CB$1048576,MATCH($A247,'Hoja de Trabajo para listado'!$BC$155:$BC$1048576,0),MATCH((CUADRO!G$4&amp;$E247),'Hoja de Trabajo para listado'!$BC$151:$CB$151,0)),0)+IFERROR(INDEX('Hoja de Trabajo para listado'!$DE$153:$DG$274,MATCH($A247,'Hoja de Trabajo para listado'!$DE$153:$DE$1048576,0),MATCH((CUADRO!G$4&amp;$E247),'Hoja de Trabajo para listado'!$DE$151:$DG$151,0)),0)+IFERROR(INDEX('Hoja de Trabajo para listado'!$CD$155:$DC$1048576,MATCH($A247,'Hoja de Trabajo para listado'!$CD$155:$CD$1048576,0),MATCH((CUADRO!G$4&amp;$E247),'Hoja de Trabajo para listado'!$CD$151:$DC$151,0)),0)</f>
        <v>0</v>
      </c>
      <c r="H247" s="243">
        <f ca="1">+IFERROR(INDEX('Hoja de Trabajo para listado'!$A$155:$Z$1048576,MATCH($A247,'Hoja de Trabajo para listado'!$A$155:$A$1048576,0),MATCH((CUADRO!H$4&amp;$E247),'Hoja de Trabajo para listado'!$A$151:$Z$151,0)),0)+IFERROR(INDEX('Hoja de Trabajo para listado'!$AB$155:$BA$1048576,MATCH($A247,'Hoja de Trabajo para listado'!$AB$155:$AB$1048576,0),MATCH((CUADRO!H$4&amp;$E247),'Hoja de Trabajo para listado'!$AB$151:$BA$151,0)),0)+IFERROR(INDEX('Hoja de Trabajo para listado'!$BC$155:$CB$1048576,MATCH($A247,'Hoja de Trabajo para listado'!$BC$155:$BC$1048576,0),MATCH((CUADRO!H$4&amp;$E247),'Hoja de Trabajo para listado'!$BC$151:$CB$151,0)),0)+IFERROR(INDEX('Hoja de Trabajo para listado'!$DE$153:$DG$274,MATCH($A247,'Hoja de Trabajo para listado'!$DE$153:$DE$1048576,0),MATCH((CUADRO!H$4&amp;$E247),'Hoja de Trabajo para listado'!$DE$151:$DG$151,0)),0)+IFERROR(INDEX('Hoja de Trabajo para listado'!$CD$155:$DC$1048576,MATCH($A247,'Hoja de Trabajo para listado'!$CD$155:$CD$1048576,0),MATCH((CUADRO!H$4&amp;$E247),'Hoja de Trabajo para listado'!$CD$151:$DC$151,0)),0)</f>
        <v>0</v>
      </c>
      <c r="I247" s="243">
        <f ca="1">+IFERROR(INDEX('Hoja de Trabajo para listado'!$A$155:$Z$1048576,MATCH($A247,'Hoja de Trabajo para listado'!$A$155:$A$1048576,0),MATCH((CUADRO!I$4&amp;$E247),'Hoja de Trabajo para listado'!$A$151:$Z$151,0)),0)+IFERROR(INDEX('Hoja de Trabajo para listado'!$AB$155:$BA$1048576,MATCH($A247,'Hoja de Trabajo para listado'!$AB$155:$AB$1048576,0),MATCH((CUADRO!I$4&amp;$E247),'Hoja de Trabajo para listado'!$AB$151:$BA$151,0)),0)+IFERROR(INDEX('Hoja de Trabajo para listado'!$BC$155:$CB$1048576,MATCH($A247,'Hoja de Trabajo para listado'!$BC$155:$BC$1048576,0),MATCH((CUADRO!I$4&amp;$E247),'Hoja de Trabajo para listado'!$BC$151:$CB$151,0)),0)+IFERROR(INDEX('Hoja de Trabajo para listado'!$DE$153:$DG$274,MATCH($A247,'Hoja de Trabajo para listado'!$DE$153:$DE$1048576,0),MATCH((CUADRO!I$4&amp;$E247),'Hoja de Trabajo para listado'!$DE$151:$DG$151,0)),0)+IFERROR(INDEX('Hoja de Trabajo para listado'!$CD$155:$DC$1048576,MATCH($A247,'Hoja de Trabajo para listado'!$CD$155:$CD$1048576,0),MATCH((CUADRO!I$4&amp;$E247),'Hoja de Trabajo para listado'!$CD$151:$DC$151,0)),0)</f>
        <v>0</v>
      </c>
      <c r="J247" s="243">
        <f ca="1">+IFERROR(INDEX('Hoja de Trabajo para listado'!$A$155:$Z$1048576,MATCH($A247,'Hoja de Trabajo para listado'!$A$155:$A$1048576,0),MATCH((CUADRO!J$4&amp;$E247),'Hoja de Trabajo para listado'!$A$151:$Z$151,0)),0)+IFERROR(INDEX('Hoja de Trabajo para listado'!$AB$155:$BA$1048576,MATCH($A247,'Hoja de Trabajo para listado'!$AB$155:$AB$1048576,0),MATCH((CUADRO!J$4&amp;$E247),'Hoja de Trabajo para listado'!$AB$151:$BA$151,0)),0)+IFERROR(INDEX('Hoja de Trabajo para listado'!$BC$155:$CB$1048576,MATCH($A247,'Hoja de Trabajo para listado'!$BC$155:$BC$1048576,0),MATCH((CUADRO!J$4&amp;$E247),'Hoja de Trabajo para listado'!$BC$151:$CB$151,0)),0)+IFERROR(INDEX('Hoja de Trabajo para listado'!$DE$153:$DG$274,MATCH($A247,'Hoja de Trabajo para listado'!$DE$153:$DE$1048576,0),MATCH((CUADRO!J$4&amp;$E247),'Hoja de Trabajo para listado'!$DE$151:$DG$151,0)),0)+IFERROR(INDEX('Hoja de Trabajo para listado'!$CD$155:$DC$1048576,MATCH($A247,'Hoja de Trabajo para listado'!$CD$155:$CD$1048576,0),MATCH((CUADRO!J$4&amp;$E247),'Hoja de Trabajo para listado'!$CD$151:$DC$151,0)),0)</f>
        <v>0</v>
      </c>
      <c r="K247" s="243">
        <f ca="1">+IFERROR(INDEX('Hoja de Trabajo para listado'!$A$155:$Z$1048576,MATCH($A247,'Hoja de Trabajo para listado'!$A$155:$A$1048576,0),MATCH((CUADRO!K$4&amp;$E247),'Hoja de Trabajo para listado'!$A$151:$Z$151,0)),0)+IFERROR(INDEX('Hoja de Trabajo para listado'!$AB$155:$BA$1048576,MATCH($A247,'Hoja de Trabajo para listado'!$AB$155:$AB$1048576,0),MATCH((CUADRO!K$4&amp;$E247),'Hoja de Trabajo para listado'!$AB$151:$BA$151,0)),0)+IFERROR(INDEX('Hoja de Trabajo para listado'!$BC$155:$CB$1048576,MATCH($A247,'Hoja de Trabajo para listado'!$BC$155:$BC$1048576,0),MATCH((CUADRO!K$4&amp;$E247),'Hoja de Trabajo para listado'!$BC$151:$CB$151,0)),0)+IFERROR(INDEX('Hoja de Trabajo para listado'!$DE$153:$DG$274,MATCH($A247,'Hoja de Trabajo para listado'!$DE$153:$DE$1048576,0),MATCH((CUADRO!K$4&amp;$E247),'Hoja de Trabajo para listado'!$DE$151:$DG$151,0)),0)+IFERROR(INDEX('Hoja de Trabajo para listado'!$CD$155:$DC$1048576,MATCH($A247,'Hoja de Trabajo para listado'!$CD$155:$CD$1048576,0),MATCH((CUADRO!K$4&amp;$E247),'Hoja de Trabajo para listado'!$CD$151:$DC$151,0)),0)</f>
        <v>0</v>
      </c>
      <c r="L247" s="243">
        <f ca="1">+IFERROR(INDEX('Hoja de Trabajo para listado'!$A$155:$Z$1048576,MATCH($A247,'Hoja de Trabajo para listado'!$A$155:$A$1048576,0),MATCH((CUADRO!L$4&amp;$E247),'Hoja de Trabajo para listado'!$A$151:$Z$151,0)),0)+IFERROR(INDEX('Hoja de Trabajo para listado'!$AB$155:$BA$1048576,MATCH($A247,'Hoja de Trabajo para listado'!$AB$155:$AB$1048576,0),MATCH((CUADRO!L$4&amp;$E247),'Hoja de Trabajo para listado'!$AB$151:$BA$151,0)),0)+IFERROR(INDEX('Hoja de Trabajo para listado'!$BC$155:$CB$1048576,MATCH($A247,'Hoja de Trabajo para listado'!$BC$155:$BC$1048576,0),MATCH((CUADRO!L$4&amp;$E247),'Hoja de Trabajo para listado'!$BC$151:$CB$151,0)),0)+IFERROR(INDEX('Hoja de Trabajo para listado'!$DE$153:$DG$274,MATCH($A247,'Hoja de Trabajo para listado'!$DE$153:$DE$1048576,0),MATCH((CUADRO!L$4&amp;$E247),'Hoja de Trabajo para listado'!$DE$151:$DG$151,0)),0)+IFERROR(INDEX('Hoja de Trabajo para listado'!$CD$155:$DC$1048576,MATCH($A247,'Hoja de Trabajo para listado'!$CD$155:$CD$1048576,0),MATCH((CUADRO!L$4&amp;$E247),'Hoja de Trabajo para listado'!$CD$151:$DC$151,0)),0)</f>
        <v>0</v>
      </c>
      <c r="M247" s="243">
        <f ca="1">+IFERROR(INDEX('Hoja de Trabajo para listado'!$A$155:$Z$1048576,MATCH($A247,'Hoja de Trabajo para listado'!$A$155:$A$1048576,0),MATCH((CUADRO!M$4&amp;$E247),'Hoja de Trabajo para listado'!$A$151:$Z$151,0)),0)+IFERROR(INDEX('Hoja de Trabajo para listado'!$AB$155:$BA$1048576,MATCH($A247,'Hoja de Trabajo para listado'!$AB$155:$AB$1048576,0),MATCH((CUADRO!M$4&amp;$E247),'Hoja de Trabajo para listado'!$AB$151:$BA$151,0)),0)+IFERROR(INDEX('Hoja de Trabajo para listado'!$BC$155:$CB$1048576,MATCH($A247,'Hoja de Trabajo para listado'!$BC$155:$BC$1048576,0),MATCH((CUADRO!M$4&amp;$E247),'Hoja de Trabajo para listado'!$BC$151:$CB$151,0)),0)+IFERROR(INDEX('Hoja de Trabajo para listado'!$DE$153:$DG$274,MATCH($A247,'Hoja de Trabajo para listado'!$DE$153:$DE$1048576,0),MATCH((CUADRO!M$4&amp;$E247),'Hoja de Trabajo para listado'!$DE$151:$DG$151,0)),0)+IFERROR(INDEX('Hoja de Trabajo para listado'!$CD$155:$DC$1048576,MATCH($A247,'Hoja de Trabajo para listado'!$CD$155:$CD$1048576,0),MATCH((CUADRO!M$4&amp;$E247),'Hoja de Trabajo para listado'!$CD$151:$DC$151,0)),0)</f>
        <v>0</v>
      </c>
      <c r="N247" s="243">
        <f ca="1">+IFERROR(INDEX('Hoja de Trabajo para listado'!$A$155:$Z$1048576,MATCH($A247,'Hoja de Trabajo para listado'!$A$155:$A$1048576,0),MATCH((CUADRO!N$4&amp;$E247),'Hoja de Trabajo para listado'!$A$151:$Z$151,0)),0)+IFERROR(INDEX('Hoja de Trabajo para listado'!$AB$155:$BA$1048576,MATCH($A247,'Hoja de Trabajo para listado'!$AB$155:$AB$1048576,0),MATCH((CUADRO!N$4&amp;$E247),'Hoja de Trabajo para listado'!$AB$151:$BA$151,0)),0)+IFERROR(INDEX('Hoja de Trabajo para listado'!$BC$155:$CB$1048576,MATCH($A247,'Hoja de Trabajo para listado'!$BC$155:$BC$1048576,0),MATCH((CUADRO!N$4&amp;$E247),'Hoja de Trabajo para listado'!$BC$151:$CB$151,0)),0)+IFERROR(INDEX('Hoja de Trabajo para listado'!$DE$153:$DG$274,MATCH($A247,'Hoja de Trabajo para listado'!$DE$153:$DE$1048576,0),MATCH((CUADRO!N$4&amp;$E247),'Hoja de Trabajo para listado'!$DE$151:$DG$151,0)),0)+IFERROR(INDEX('Hoja de Trabajo para listado'!$CD$155:$DC$1048576,MATCH($A247,'Hoja de Trabajo para listado'!$CD$155:$CD$1048576,0),MATCH((CUADRO!N$4&amp;$E247),'Hoja de Trabajo para listado'!$CD$151:$DC$151,0)),0)</f>
        <v>0</v>
      </c>
      <c r="O247" s="243">
        <f ca="1">+IFERROR(INDEX('Hoja de Trabajo para listado'!$A$155:$Z$1048576,MATCH($A247,'Hoja de Trabajo para listado'!$A$155:$A$1048576,0),MATCH((CUADRO!O$4&amp;$E247),'Hoja de Trabajo para listado'!$A$151:$Z$151,0)),0)+IFERROR(INDEX('Hoja de Trabajo para listado'!$AB$155:$BA$1048576,MATCH($A247,'Hoja de Trabajo para listado'!$AB$155:$AB$1048576,0),MATCH((CUADRO!O$4&amp;$E247),'Hoja de Trabajo para listado'!$AB$151:$BA$151,0)),0)+IFERROR(INDEX('Hoja de Trabajo para listado'!$BC$155:$CB$1048576,MATCH($A247,'Hoja de Trabajo para listado'!$BC$155:$BC$1048576,0),MATCH((CUADRO!O$4&amp;$E247),'Hoja de Trabajo para listado'!$BC$151:$CB$151,0)),0)+IFERROR(INDEX('Hoja de Trabajo para listado'!$DE$153:$DG$274,MATCH($A247,'Hoja de Trabajo para listado'!$DE$153:$DE$1048576,0),MATCH((CUADRO!O$4&amp;$E247),'Hoja de Trabajo para listado'!$DE$151:$DG$151,0)),0)+IFERROR(INDEX('Hoja de Trabajo para listado'!$CD$155:$DC$1048576,MATCH($A247,'Hoja de Trabajo para listado'!$CD$155:$CD$1048576,0),MATCH((CUADRO!O$4&amp;$E247),'Hoja de Trabajo para listado'!$CD$151:$DC$151,0)),0)</f>
        <v>0</v>
      </c>
      <c r="P247" s="243">
        <f ca="1">+IFERROR(INDEX('Hoja de Trabajo para listado'!$A$155:$Z$1048576,MATCH($A247,'Hoja de Trabajo para listado'!$A$155:$A$1048576,0),MATCH((CUADRO!P$4&amp;$E247),'Hoja de Trabajo para listado'!$A$151:$Z$151,0)),0)+IFERROR(INDEX('Hoja de Trabajo para listado'!$AB$155:$BA$1048576,MATCH($A247,'Hoja de Trabajo para listado'!$AB$155:$AB$1048576,0),MATCH((CUADRO!P$4&amp;$E247),'Hoja de Trabajo para listado'!$AB$151:$BA$151,0)),0)+IFERROR(INDEX('Hoja de Trabajo para listado'!$BC$155:$CB$1048576,MATCH($A247,'Hoja de Trabajo para listado'!$BC$155:$BC$1048576,0),MATCH((CUADRO!P$4&amp;$E247),'Hoja de Trabajo para listado'!$BC$151:$CB$151,0)),0)+IFERROR(INDEX('Hoja de Trabajo para listado'!$DE$153:$DG$274,MATCH($A247,'Hoja de Trabajo para listado'!$DE$153:$DE$1048576,0),MATCH((CUADRO!P$4&amp;$E247),'Hoja de Trabajo para listado'!$DE$151:$DG$151,0)),0)+IFERROR(INDEX('Hoja de Trabajo para listado'!$CD$155:$DC$1048576,MATCH($A247,'Hoja de Trabajo para listado'!$CD$155:$CD$1048576,0),MATCH((CUADRO!P$4&amp;$E247),'Hoja de Trabajo para listado'!$CD$151:$DC$151,0)),0)</f>
        <v>0</v>
      </c>
      <c r="Q247" s="243">
        <f ca="1">+IFERROR(INDEX('Hoja de Trabajo para listado'!$A$155:$Z$1048576,MATCH($A247,'Hoja de Trabajo para listado'!$A$155:$A$1048576,0),MATCH((CUADRO!Q$4&amp;$E247),'Hoja de Trabajo para listado'!$A$151:$Z$151,0)),0)+IFERROR(INDEX('Hoja de Trabajo para listado'!$AB$155:$BA$1048576,MATCH($A247,'Hoja de Trabajo para listado'!$AB$155:$AB$1048576,0),MATCH((CUADRO!Q$4&amp;$E247),'Hoja de Trabajo para listado'!$AB$151:$BA$151,0)),0)+IFERROR(INDEX('Hoja de Trabajo para listado'!$BC$155:$CB$1048576,MATCH($A247,'Hoja de Trabajo para listado'!$BC$155:$BC$1048576,0),MATCH((CUADRO!Q$4&amp;$E247),'Hoja de Trabajo para listado'!$BC$151:$CB$151,0)),0)+IFERROR(INDEX('Hoja de Trabajo para listado'!$DE$153:$DG$274,MATCH($A247,'Hoja de Trabajo para listado'!$DE$153:$DE$1048576,0),MATCH((CUADRO!Q$4&amp;$E247),'Hoja de Trabajo para listado'!$DE$151:$DG$151,0)),0)+IFERROR(INDEX('Hoja de Trabajo para listado'!$CD$155:$DC$1048576,MATCH($A247,'Hoja de Trabajo para listado'!$CD$155:$CD$1048576,0),MATCH((CUADRO!Q$4&amp;$E247),'Hoja de Trabajo para listado'!$CD$151:$DC$151,0)),0)</f>
        <v>0</v>
      </c>
      <c r="R247" s="243">
        <f t="shared" ca="1" si="9"/>
        <v>0</v>
      </c>
      <c r="S247" s="243"/>
      <c r="T247" s="243">
        <f ca="1">+T248</f>
        <v>1772869.75</v>
      </c>
      <c r="U247" s="242">
        <f t="shared" si="10"/>
        <v>1</v>
      </c>
      <c r="V247" s="333" t="str">
        <f>+VLOOKUP(A247,bd_lista!$A$3:$E$592,5,FALSE)</f>
        <v>Instituciones Descentralizadas</v>
      </c>
      <c r="W247" s="387" t="str">
        <f>+V247</f>
        <v>Instituciones Descentralizadas</v>
      </c>
      <c r="X247" s="242">
        <f>+VLOOKUP(A247,[4]Sheet1!$A$13:$D$744,4,FALSE)</f>
        <v>660</v>
      </c>
      <c r="Y247" s="242" t="str">
        <f>+VLOOKUP(X247,bd_lista!$A$3:$C$592,3,FALSE)</f>
        <v>Órgano Judicial</v>
      </c>
      <c r="Z247" s="294">
        <f>+X247</f>
        <v>660</v>
      </c>
      <c r="AA247" s="319" t="str">
        <f>+Y247</f>
        <v>Órgano Judicial</v>
      </c>
    </row>
    <row r="248" spans="1:27" ht="15" customHeight="1">
      <c r="A248" s="32">
        <v>343</v>
      </c>
      <c r="B248" s="393"/>
      <c r="C248" s="333" t="str">
        <f>+VLOOKUP(A248,bd_lista!$A$3:$C$592,3,FALSE)</f>
        <v>Escuela de Jueces del Estado</v>
      </c>
      <c r="D248" s="390"/>
      <c r="E248" s="333" t="s">
        <v>1305</v>
      </c>
      <c r="F248" s="245">
        <f ca="1">+IFERROR(INDEX('Hoja de Trabajo para listado'!$A$155:$Z$1048576,MATCH($A248,'Hoja de Trabajo para listado'!$A$155:$A$1048576,0),MATCH((CUADRO!F$4&amp;$E248),'Hoja de Trabajo para listado'!$A$151:$Z$151,0)),0)+IFERROR(INDEX('Hoja de Trabajo para listado'!$AB$155:$BA$1048576,MATCH($A248,'Hoja de Trabajo para listado'!$AB$155:$AB$1048576,0),MATCH((CUADRO!F$4&amp;$E248),'Hoja de Trabajo para listado'!$AB$151:$BA$151,0)),0)+IFERROR(INDEX('Hoja de Trabajo para listado'!$BC$155:$CB$1048576,MATCH($A248,'Hoja de Trabajo para listado'!$BC$155:$BC$1048576,0),MATCH((CUADRO!F$4&amp;$E248),'Hoja de Trabajo para listado'!$BC$151:$CB$151,0)),0)+IFERROR(INDEX('Hoja de Trabajo para listado'!$DE$153:$DG$274,MATCH($A248,'Hoja de Trabajo para listado'!$DE$153:$DE$1048576,0),MATCH((CUADRO!F$4&amp;$E248),'Hoja de Trabajo para listado'!$DE$151:$DG$151,0)),0)+IFERROR(INDEX('Hoja de Trabajo para listado'!$CD$155:$DC$1048576,MATCH($A248,'Hoja de Trabajo para listado'!$CD$155:$CD$1048576,0),MATCH((CUADRO!F$4&amp;$E248),'Hoja de Trabajo para listado'!$CD$151:$DC$151,0)),0)</f>
        <v>0</v>
      </c>
      <c r="G248" s="245">
        <f ca="1">+IFERROR(INDEX('Hoja de Trabajo para listado'!$A$155:$Z$1048576,MATCH($A248,'Hoja de Trabajo para listado'!$A$155:$A$1048576,0),MATCH((CUADRO!G$4&amp;$E248),'Hoja de Trabajo para listado'!$A$151:$Z$151,0)),0)+IFERROR(INDEX('Hoja de Trabajo para listado'!$AB$155:$BA$1048576,MATCH($A248,'Hoja de Trabajo para listado'!$AB$155:$AB$1048576,0),MATCH((CUADRO!G$4&amp;$E248),'Hoja de Trabajo para listado'!$AB$151:$BA$151,0)),0)+IFERROR(INDEX('Hoja de Trabajo para listado'!$BC$155:$CB$1048576,MATCH($A248,'Hoja de Trabajo para listado'!$BC$155:$BC$1048576,0),MATCH((CUADRO!G$4&amp;$E248),'Hoja de Trabajo para listado'!$BC$151:$CB$151,0)),0)+IFERROR(INDEX('Hoja de Trabajo para listado'!$DE$153:$DG$274,MATCH($A248,'Hoja de Trabajo para listado'!$DE$153:$DE$1048576,0),MATCH((CUADRO!G$4&amp;$E248),'Hoja de Trabajo para listado'!$DE$151:$DG$151,0)),0)+IFERROR(INDEX('Hoja de Trabajo para listado'!$CD$155:$DC$1048576,MATCH($A248,'Hoja de Trabajo para listado'!$CD$155:$CD$1048576,0),MATCH((CUADRO!G$4&amp;$E248),'Hoja de Trabajo para listado'!$CD$151:$DC$151,0)),0)</f>
        <v>0</v>
      </c>
      <c r="H248" s="245">
        <f ca="1">+IFERROR(INDEX('Hoja de Trabajo para listado'!$A$155:$Z$1048576,MATCH($A248,'Hoja de Trabajo para listado'!$A$155:$A$1048576,0),MATCH((CUADRO!H$4&amp;$E248),'Hoja de Trabajo para listado'!$A$151:$Z$151,0)),0)+IFERROR(INDEX('Hoja de Trabajo para listado'!$AB$155:$BA$1048576,MATCH($A248,'Hoja de Trabajo para listado'!$AB$155:$AB$1048576,0),MATCH((CUADRO!H$4&amp;$E248),'Hoja de Trabajo para listado'!$AB$151:$BA$151,0)),0)+IFERROR(INDEX('Hoja de Trabajo para listado'!$BC$155:$CB$1048576,MATCH($A248,'Hoja de Trabajo para listado'!$BC$155:$BC$1048576,0),MATCH((CUADRO!H$4&amp;$E248),'Hoja de Trabajo para listado'!$BC$151:$CB$151,0)),0)+IFERROR(INDEX('Hoja de Trabajo para listado'!$DE$153:$DG$274,MATCH($A248,'Hoja de Trabajo para listado'!$DE$153:$DE$1048576,0),MATCH((CUADRO!H$4&amp;$E248),'Hoja de Trabajo para listado'!$DE$151:$DG$151,0)),0)+IFERROR(INDEX('Hoja de Trabajo para listado'!$CD$155:$DC$1048576,MATCH($A248,'Hoja de Trabajo para listado'!$CD$155:$CD$1048576,0),MATCH((CUADRO!H$4&amp;$E248),'Hoja de Trabajo para listado'!$CD$151:$DC$151,0)),0)</f>
        <v>0</v>
      </c>
      <c r="I248" s="245">
        <f ca="1">+IFERROR(INDEX('Hoja de Trabajo para listado'!$A$155:$Z$1048576,MATCH($A248,'Hoja de Trabajo para listado'!$A$155:$A$1048576,0),MATCH((CUADRO!I$4&amp;$E248),'Hoja de Trabajo para listado'!$A$151:$Z$151,0)),0)+IFERROR(INDEX('Hoja de Trabajo para listado'!$AB$155:$BA$1048576,MATCH($A248,'Hoja de Trabajo para listado'!$AB$155:$AB$1048576,0),MATCH((CUADRO!I$4&amp;$E248),'Hoja de Trabajo para listado'!$AB$151:$BA$151,0)),0)+IFERROR(INDEX('Hoja de Trabajo para listado'!$BC$155:$CB$1048576,MATCH($A248,'Hoja de Trabajo para listado'!$BC$155:$BC$1048576,0),MATCH((CUADRO!I$4&amp;$E248),'Hoja de Trabajo para listado'!$BC$151:$CB$151,0)),0)+IFERROR(INDEX('Hoja de Trabajo para listado'!$DE$153:$DG$274,MATCH($A248,'Hoja de Trabajo para listado'!$DE$153:$DE$1048576,0),MATCH((CUADRO!I$4&amp;$E248),'Hoja de Trabajo para listado'!$DE$151:$DG$151,0)),0)+IFERROR(INDEX('Hoja de Trabajo para listado'!$CD$155:$DC$1048576,MATCH($A248,'Hoja de Trabajo para listado'!$CD$155:$CD$1048576,0),MATCH((CUADRO!I$4&amp;$E248),'Hoja de Trabajo para listado'!$CD$151:$DC$151,0)),0)</f>
        <v>0</v>
      </c>
      <c r="J248" s="245">
        <f ca="1">+IFERROR(INDEX('Hoja de Trabajo para listado'!$A$155:$Z$1048576,MATCH($A248,'Hoja de Trabajo para listado'!$A$155:$A$1048576,0),MATCH((CUADRO!J$4&amp;$E248),'Hoja de Trabajo para listado'!$A$151:$Z$151,0)),0)+IFERROR(INDEX('Hoja de Trabajo para listado'!$AB$155:$BA$1048576,MATCH($A248,'Hoja de Trabajo para listado'!$AB$155:$AB$1048576,0),MATCH((CUADRO!J$4&amp;$E248),'Hoja de Trabajo para listado'!$AB$151:$BA$151,0)),0)+IFERROR(INDEX('Hoja de Trabajo para listado'!$BC$155:$CB$1048576,MATCH($A248,'Hoja de Trabajo para listado'!$BC$155:$BC$1048576,0),MATCH((CUADRO!J$4&amp;$E248),'Hoja de Trabajo para listado'!$BC$151:$CB$151,0)),0)+IFERROR(INDEX('Hoja de Trabajo para listado'!$DE$153:$DG$274,MATCH($A248,'Hoja de Trabajo para listado'!$DE$153:$DE$1048576,0),MATCH((CUADRO!J$4&amp;$E248),'Hoja de Trabajo para listado'!$DE$151:$DG$151,0)),0)+IFERROR(INDEX('Hoja de Trabajo para listado'!$CD$155:$DC$1048576,MATCH($A248,'Hoja de Trabajo para listado'!$CD$155:$CD$1048576,0),MATCH((CUADRO!J$4&amp;$E248),'Hoja de Trabajo para listado'!$CD$151:$DC$151,0)),0)</f>
        <v>1772869.75</v>
      </c>
      <c r="K248" s="245">
        <f ca="1">+IFERROR(INDEX('Hoja de Trabajo para listado'!$A$155:$Z$1048576,MATCH($A248,'Hoja de Trabajo para listado'!$A$155:$A$1048576,0),MATCH((CUADRO!K$4&amp;$E248),'Hoja de Trabajo para listado'!$A$151:$Z$151,0)),0)+IFERROR(INDEX('Hoja de Trabajo para listado'!$AB$155:$BA$1048576,MATCH($A248,'Hoja de Trabajo para listado'!$AB$155:$AB$1048576,0),MATCH((CUADRO!K$4&amp;$E248),'Hoja de Trabajo para listado'!$AB$151:$BA$151,0)),0)+IFERROR(INDEX('Hoja de Trabajo para listado'!$BC$155:$CB$1048576,MATCH($A248,'Hoja de Trabajo para listado'!$BC$155:$BC$1048576,0),MATCH((CUADRO!K$4&amp;$E248),'Hoja de Trabajo para listado'!$BC$151:$CB$151,0)),0)+IFERROR(INDEX('Hoja de Trabajo para listado'!$DE$153:$DG$274,MATCH($A248,'Hoja de Trabajo para listado'!$DE$153:$DE$1048576,0),MATCH((CUADRO!K$4&amp;$E248),'Hoja de Trabajo para listado'!$DE$151:$DG$151,0)),0)+IFERROR(INDEX('Hoja de Trabajo para listado'!$CD$155:$DC$1048576,MATCH($A248,'Hoja de Trabajo para listado'!$CD$155:$CD$1048576,0),MATCH((CUADRO!K$4&amp;$E248),'Hoja de Trabajo para listado'!$CD$151:$DC$151,0)),0)</f>
        <v>0</v>
      </c>
      <c r="L248" s="245">
        <f ca="1">+IFERROR(INDEX('Hoja de Trabajo para listado'!$A$155:$Z$1048576,MATCH($A248,'Hoja de Trabajo para listado'!$A$155:$A$1048576,0),MATCH((CUADRO!L$4&amp;$E248),'Hoja de Trabajo para listado'!$A$151:$Z$151,0)),0)+IFERROR(INDEX('Hoja de Trabajo para listado'!$AB$155:$BA$1048576,MATCH($A248,'Hoja de Trabajo para listado'!$AB$155:$AB$1048576,0),MATCH((CUADRO!L$4&amp;$E248),'Hoja de Trabajo para listado'!$AB$151:$BA$151,0)),0)+IFERROR(INDEX('Hoja de Trabajo para listado'!$BC$155:$CB$1048576,MATCH($A248,'Hoja de Trabajo para listado'!$BC$155:$BC$1048576,0),MATCH((CUADRO!L$4&amp;$E248),'Hoja de Trabajo para listado'!$BC$151:$CB$151,0)),0)+IFERROR(INDEX('Hoja de Trabajo para listado'!$DE$153:$DG$274,MATCH($A248,'Hoja de Trabajo para listado'!$DE$153:$DE$1048576,0),MATCH((CUADRO!L$4&amp;$E248),'Hoja de Trabajo para listado'!$DE$151:$DG$151,0)),0)+IFERROR(INDEX('Hoja de Trabajo para listado'!$CD$155:$DC$1048576,MATCH($A248,'Hoja de Trabajo para listado'!$CD$155:$CD$1048576,0),MATCH((CUADRO!L$4&amp;$E248),'Hoja de Trabajo para listado'!$CD$151:$DC$151,0)),0)</f>
        <v>0</v>
      </c>
      <c r="M248" s="245">
        <f ca="1">+IFERROR(INDEX('Hoja de Trabajo para listado'!$A$155:$Z$1048576,MATCH($A248,'Hoja de Trabajo para listado'!$A$155:$A$1048576,0),MATCH((CUADRO!M$4&amp;$E248),'Hoja de Trabajo para listado'!$A$151:$Z$151,0)),0)+IFERROR(INDEX('Hoja de Trabajo para listado'!$AB$155:$BA$1048576,MATCH($A248,'Hoja de Trabajo para listado'!$AB$155:$AB$1048576,0),MATCH((CUADRO!M$4&amp;$E248),'Hoja de Trabajo para listado'!$AB$151:$BA$151,0)),0)+IFERROR(INDEX('Hoja de Trabajo para listado'!$BC$155:$CB$1048576,MATCH($A248,'Hoja de Trabajo para listado'!$BC$155:$BC$1048576,0),MATCH((CUADRO!M$4&amp;$E248),'Hoja de Trabajo para listado'!$BC$151:$CB$151,0)),0)+IFERROR(INDEX('Hoja de Trabajo para listado'!$DE$153:$DG$274,MATCH($A248,'Hoja de Trabajo para listado'!$DE$153:$DE$1048576,0),MATCH((CUADRO!M$4&amp;$E248),'Hoja de Trabajo para listado'!$DE$151:$DG$151,0)),0)+IFERROR(INDEX('Hoja de Trabajo para listado'!$CD$155:$DC$1048576,MATCH($A248,'Hoja de Trabajo para listado'!$CD$155:$CD$1048576,0),MATCH((CUADRO!M$4&amp;$E248),'Hoja de Trabajo para listado'!$CD$151:$DC$151,0)),0)</f>
        <v>0</v>
      </c>
      <c r="N248" s="245">
        <f ca="1">+IFERROR(INDEX('Hoja de Trabajo para listado'!$A$155:$Z$1048576,MATCH($A248,'Hoja de Trabajo para listado'!$A$155:$A$1048576,0),MATCH((CUADRO!N$4&amp;$E248),'Hoja de Trabajo para listado'!$A$151:$Z$151,0)),0)+IFERROR(INDEX('Hoja de Trabajo para listado'!$AB$155:$BA$1048576,MATCH($A248,'Hoja de Trabajo para listado'!$AB$155:$AB$1048576,0),MATCH((CUADRO!N$4&amp;$E248),'Hoja de Trabajo para listado'!$AB$151:$BA$151,0)),0)+IFERROR(INDEX('Hoja de Trabajo para listado'!$BC$155:$CB$1048576,MATCH($A248,'Hoja de Trabajo para listado'!$BC$155:$BC$1048576,0),MATCH((CUADRO!N$4&amp;$E248),'Hoja de Trabajo para listado'!$BC$151:$CB$151,0)),0)+IFERROR(INDEX('Hoja de Trabajo para listado'!$DE$153:$DG$274,MATCH($A248,'Hoja de Trabajo para listado'!$DE$153:$DE$1048576,0),MATCH((CUADRO!N$4&amp;$E248),'Hoja de Trabajo para listado'!$DE$151:$DG$151,0)),0)+IFERROR(INDEX('Hoja de Trabajo para listado'!$CD$155:$DC$1048576,MATCH($A248,'Hoja de Trabajo para listado'!$CD$155:$CD$1048576,0),MATCH((CUADRO!N$4&amp;$E248),'Hoja de Trabajo para listado'!$CD$151:$DC$151,0)),0)</f>
        <v>0</v>
      </c>
      <c r="O248" s="245">
        <f ca="1">+IFERROR(INDEX('Hoja de Trabajo para listado'!$A$155:$Z$1048576,MATCH($A248,'Hoja de Trabajo para listado'!$A$155:$A$1048576,0),MATCH((CUADRO!O$4&amp;$E248),'Hoja de Trabajo para listado'!$A$151:$Z$151,0)),0)+IFERROR(INDEX('Hoja de Trabajo para listado'!$AB$155:$BA$1048576,MATCH($A248,'Hoja de Trabajo para listado'!$AB$155:$AB$1048576,0),MATCH((CUADRO!O$4&amp;$E248),'Hoja de Trabajo para listado'!$AB$151:$BA$151,0)),0)+IFERROR(INDEX('Hoja de Trabajo para listado'!$BC$155:$CB$1048576,MATCH($A248,'Hoja de Trabajo para listado'!$BC$155:$BC$1048576,0),MATCH((CUADRO!O$4&amp;$E248),'Hoja de Trabajo para listado'!$BC$151:$CB$151,0)),0)+IFERROR(INDEX('Hoja de Trabajo para listado'!$DE$153:$DG$274,MATCH($A248,'Hoja de Trabajo para listado'!$DE$153:$DE$1048576,0),MATCH((CUADRO!O$4&amp;$E248),'Hoja de Trabajo para listado'!$DE$151:$DG$151,0)),0)+IFERROR(INDEX('Hoja de Trabajo para listado'!$CD$155:$DC$1048576,MATCH($A248,'Hoja de Trabajo para listado'!$CD$155:$CD$1048576,0),MATCH((CUADRO!O$4&amp;$E248),'Hoja de Trabajo para listado'!$CD$151:$DC$151,0)),0)</f>
        <v>0</v>
      </c>
      <c r="P248" s="245">
        <f ca="1">+IFERROR(INDEX('Hoja de Trabajo para listado'!$A$155:$Z$1048576,MATCH($A248,'Hoja de Trabajo para listado'!$A$155:$A$1048576,0),MATCH((CUADRO!P$4&amp;$E248),'Hoja de Trabajo para listado'!$A$151:$Z$151,0)),0)+IFERROR(INDEX('Hoja de Trabajo para listado'!$AB$155:$BA$1048576,MATCH($A248,'Hoja de Trabajo para listado'!$AB$155:$AB$1048576,0),MATCH((CUADRO!P$4&amp;$E248),'Hoja de Trabajo para listado'!$AB$151:$BA$151,0)),0)+IFERROR(INDEX('Hoja de Trabajo para listado'!$BC$155:$CB$1048576,MATCH($A248,'Hoja de Trabajo para listado'!$BC$155:$BC$1048576,0),MATCH((CUADRO!P$4&amp;$E248),'Hoja de Trabajo para listado'!$BC$151:$CB$151,0)),0)+IFERROR(INDEX('Hoja de Trabajo para listado'!$DE$153:$DG$274,MATCH($A248,'Hoja de Trabajo para listado'!$DE$153:$DE$1048576,0),MATCH((CUADRO!P$4&amp;$E248),'Hoja de Trabajo para listado'!$DE$151:$DG$151,0)),0)+IFERROR(INDEX('Hoja de Trabajo para listado'!$CD$155:$DC$1048576,MATCH($A248,'Hoja de Trabajo para listado'!$CD$155:$CD$1048576,0),MATCH((CUADRO!P$4&amp;$E248),'Hoja de Trabajo para listado'!$CD$151:$DC$151,0)),0)</f>
        <v>0</v>
      </c>
      <c r="Q248" s="245">
        <f ca="1">+IFERROR(INDEX('Hoja de Trabajo para listado'!$A$155:$Z$1048576,MATCH($A248,'Hoja de Trabajo para listado'!$A$155:$A$1048576,0),MATCH((CUADRO!Q$4&amp;$E248),'Hoja de Trabajo para listado'!$A$151:$Z$151,0)),0)+IFERROR(INDEX('Hoja de Trabajo para listado'!$AB$155:$BA$1048576,MATCH($A248,'Hoja de Trabajo para listado'!$AB$155:$AB$1048576,0),MATCH((CUADRO!Q$4&amp;$E248),'Hoja de Trabajo para listado'!$AB$151:$BA$151,0)),0)+IFERROR(INDEX('Hoja de Trabajo para listado'!$BC$155:$CB$1048576,MATCH($A248,'Hoja de Trabajo para listado'!$BC$155:$BC$1048576,0),MATCH((CUADRO!Q$4&amp;$E248),'Hoja de Trabajo para listado'!$BC$151:$CB$151,0)),0)+IFERROR(INDEX('Hoja de Trabajo para listado'!$DE$153:$DG$274,MATCH($A248,'Hoja de Trabajo para listado'!$DE$153:$DE$1048576,0),MATCH((CUADRO!Q$4&amp;$E248),'Hoja de Trabajo para listado'!$DE$151:$DG$151,0)),0)+IFERROR(INDEX('Hoja de Trabajo para listado'!$CD$155:$DC$1048576,MATCH($A248,'Hoja de Trabajo para listado'!$CD$155:$CD$1048576,0),MATCH((CUADRO!Q$4&amp;$E248),'Hoja de Trabajo para listado'!$CD$151:$DC$151,0)),0)</f>
        <v>0</v>
      </c>
      <c r="R248" s="245">
        <f t="shared" ca="1" si="9"/>
        <v>1772869.75</v>
      </c>
      <c r="S248" s="245">
        <f ca="1">+R247+R248</f>
        <v>1772869.75</v>
      </c>
      <c r="T248" s="245">
        <f ca="1">+S248</f>
        <v>1772869.75</v>
      </c>
      <c r="U248" s="244">
        <f t="shared" si="10"/>
        <v>2</v>
      </c>
      <c r="V248" s="333" t="str">
        <f>+VLOOKUP(A248,bd_lista!$A$3:$E$592,5,FALSE)</f>
        <v>Instituciones Descentralizadas</v>
      </c>
      <c r="W248" s="388"/>
      <c r="X248" s="242">
        <f>+VLOOKUP(A248,[4]Sheet1!$A$13:$D$744,4,FALSE)</f>
        <v>660</v>
      </c>
      <c r="Y248" s="242" t="str">
        <f>+VLOOKUP(X248,bd_lista!$A$3:$C$592,3,FALSE)</f>
        <v>Órgano Judicial</v>
      </c>
      <c r="Z248" s="292"/>
      <c r="AA248" s="321"/>
    </row>
    <row r="249" spans="1:27" ht="15" customHeight="1">
      <c r="A249" s="251">
        <v>344</v>
      </c>
      <c r="B249" s="392">
        <f>+A249</f>
        <v>344</v>
      </c>
      <c r="C249" s="247" t="str">
        <f>+VLOOKUP(A249,bd_lista!$A$3:$C$592,3,FALSE)</f>
        <v>Instituto Plurinacional de Estudio de Lenguas y Culturas</v>
      </c>
      <c r="D249" s="389" t="str">
        <f>+C249</f>
        <v>Instituto Plurinacional de Estudio de Lenguas y Culturas</v>
      </c>
      <c r="E249" s="247" t="s">
        <v>1304</v>
      </c>
      <c r="F249" s="243">
        <f ca="1">+IFERROR(INDEX('Hoja de Trabajo para listado'!$A$155:$Z$1048576,MATCH($A249,'Hoja de Trabajo para listado'!$A$155:$A$1048576,0),MATCH((CUADRO!F$4&amp;$E249),'Hoja de Trabajo para listado'!$A$151:$Z$151,0)),0)+IFERROR(INDEX('Hoja de Trabajo para listado'!$AB$155:$BA$1048576,MATCH($A249,'Hoja de Trabajo para listado'!$AB$155:$AB$1048576,0),MATCH((CUADRO!F$4&amp;$E249),'Hoja de Trabajo para listado'!$AB$151:$BA$151,0)),0)+IFERROR(INDEX('Hoja de Trabajo para listado'!$BC$155:$CB$1048576,MATCH($A249,'Hoja de Trabajo para listado'!$BC$155:$BC$1048576,0),MATCH((CUADRO!F$4&amp;$E249),'Hoja de Trabajo para listado'!$BC$151:$CB$151,0)),0)+IFERROR(INDEX('Hoja de Trabajo para listado'!$DE$153:$DG$274,MATCH($A249,'Hoja de Trabajo para listado'!$DE$153:$DE$1048576,0),MATCH((CUADRO!F$4&amp;$E249),'Hoja de Trabajo para listado'!$DE$151:$DG$151,0)),0)+IFERROR(INDEX('Hoja de Trabajo para listado'!$CD$155:$DC$1048576,MATCH($A249,'Hoja de Trabajo para listado'!$CD$155:$CD$1048576,0),MATCH((CUADRO!F$4&amp;$E249),'Hoja de Trabajo para listado'!$CD$151:$DC$151,0)),0)</f>
        <v>0</v>
      </c>
      <c r="G249" s="243">
        <f ca="1">+IFERROR(INDEX('Hoja de Trabajo para listado'!$A$155:$Z$1048576,MATCH($A249,'Hoja de Trabajo para listado'!$A$155:$A$1048576,0),MATCH((CUADRO!G$4&amp;$E249),'Hoja de Trabajo para listado'!$A$151:$Z$151,0)),0)+IFERROR(INDEX('Hoja de Trabajo para listado'!$AB$155:$BA$1048576,MATCH($A249,'Hoja de Trabajo para listado'!$AB$155:$AB$1048576,0),MATCH((CUADRO!G$4&amp;$E249),'Hoja de Trabajo para listado'!$AB$151:$BA$151,0)),0)+IFERROR(INDEX('Hoja de Trabajo para listado'!$BC$155:$CB$1048576,MATCH($A249,'Hoja de Trabajo para listado'!$BC$155:$BC$1048576,0),MATCH((CUADRO!G$4&amp;$E249),'Hoja de Trabajo para listado'!$BC$151:$CB$151,0)),0)+IFERROR(INDEX('Hoja de Trabajo para listado'!$DE$153:$DG$274,MATCH($A249,'Hoja de Trabajo para listado'!$DE$153:$DE$1048576,0),MATCH((CUADRO!G$4&amp;$E249),'Hoja de Trabajo para listado'!$DE$151:$DG$151,0)),0)+IFERROR(INDEX('Hoja de Trabajo para listado'!$CD$155:$DC$1048576,MATCH($A249,'Hoja de Trabajo para listado'!$CD$155:$CD$1048576,0),MATCH((CUADRO!G$4&amp;$E249),'Hoja de Trabajo para listado'!$CD$151:$DC$151,0)),0)</f>
        <v>0</v>
      </c>
      <c r="H249" s="243">
        <f ca="1">+IFERROR(INDEX('Hoja de Trabajo para listado'!$A$155:$Z$1048576,MATCH($A249,'Hoja de Trabajo para listado'!$A$155:$A$1048576,0),MATCH((CUADRO!H$4&amp;$E249),'Hoja de Trabajo para listado'!$A$151:$Z$151,0)),0)+IFERROR(INDEX('Hoja de Trabajo para listado'!$AB$155:$BA$1048576,MATCH($A249,'Hoja de Trabajo para listado'!$AB$155:$AB$1048576,0),MATCH((CUADRO!H$4&amp;$E249),'Hoja de Trabajo para listado'!$AB$151:$BA$151,0)),0)+IFERROR(INDEX('Hoja de Trabajo para listado'!$BC$155:$CB$1048576,MATCH($A249,'Hoja de Trabajo para listado'!$BC$155:$BC$1048576,0),MATCH((CUADRO!H$4&amp;$E249),'Hoja de Trabajo para listado'!$BC$151:$CB$151,0)),0)+IFERROR(INDEX('Hoja de Trabajo para listado'!$DE$153:$DG$274,MATCH($A249,'Hoja de Trabajo para listado'!$DE$153:$DE$1048576,0),MATCH((CUADRO!H$4&amp;$E249),'Hoja de Trabajo para listado'!$DE$151:$DG$151,0)),0)+IFERROR(INDEX('Hoja de Trabajo para listado'!$CD$155:$DC$1048576,MATCH($A249,'Hoja de Trabajo para listado'!$CD$155:$CD$1048576,0),MATCH((CUADRO!H$4&amp;$E249),'Hoja de Trabajo para listado'!$CD$151:$DC$151,0)),0)</f>
        <v>0</v>
      </c>
      <c r="I249" s="243">
        <f ca="1">+IFERROR(INDEX('Hoja de Trabajo para listado'!$A$155:$Z$1048576,MATCH($A249,'Hoja de Trabajo para listado'!$A$155:$A$1048576,0),MATCH((CUADRO!I$4&amp;$E249),'Hoja de Trabajo para listado'!$A$151:$Z$151,0)),0)+IFERROR(INDEX('Hoja de Trabajo para listado'!$AB$155:$BA$1048576,MATCH($A249,'Hoja de Trabajo para listado'!$AB$155:$AB$1048576,0),MATCH((CUADRO!I$4&amp;$E249),'Hoja de Trabajo para listado'!$AB$151:$BA$151,0)),0)+IFERROR(INDEX('Hoja de Trabajo para listado'!$BC$155:$CB$1048576,MATCH($A249,'Hoja de Trabajo para listado'!$BC$155:$BC$1048576,0),MATCH((CUADRO!I$4&amp;$E249),'Hoja de Trabajo para listado'!$BC$151:$CB$151,0)),0)+IFERROR(INDEX('Hoja de Trabajo para listado'!$DE$153:$DG$274,MATCH($A249,'Hoja de Trabajo para listado'!$DE$153:$DE$1048576,0),MATCH((CUADRO!I$4&amp;$E249),'Hoja de Trabajo para listado'!$DE$151:$DG$151,0)),0)+IFERROR(INDEX('Hoja de Trabajo para listado'!$CD$155:$DC$1048576,MATCH($A249,'Hoja de Trabajo para listado'!$CD$155:$CD$1048576,0),MATCH((CUADRO!I$4&amp;$E249),'Hoja de Trabajo para listado'!$CD$151:$DC$151,0)),0)</f>
        <v>0</v>
      </c>
      <c r="J249" s="243">
        <f ca="1">+IFERROR(INDEX('Hoja de Trabajo para listado'!$A$155:$Z$1048576,MATCH($A249,'Hoja de Trabajo para listado'!$A$155:$A$1048576,0),MATCH((CUADRO!J$4&amp;$E249),'Hoja de Trabajo para listado'!$A$151:$Z$151,0)),0)+IFERROR(INDEX('Hoja de Trabajo para listado'!$AB$155:$BA$1048576,MATCH($A249,'Hoja de Trabajo para listado'!$AB$155:$AB$1048576,0),MATCH((CUADRO!J$4&amp;$E249),'Hoja de Trabajo para listado'!$AB$151:$BA$151,0)),0)+IFERROR(INDEX('Hoja de Trabajo para listado'!$BC$155:$CB$1048576,MATCH($A249,'Hoja de Trabajo para listado'!$BC$155:$BC$1048576,0),MATCH((CUADRO!J$4&amp;$E249),'Hoja de Trabajo para listado'!$BC$151:$CB$151,0)),0)+IFERROR(INDEX('Hoja de Trabajo para listado'!$DE$153:$DG$274,MATCH($A249,'Hoja de Trabajo para listado'!$DE$153:$DE$1048576,0),MATCH((CUADRO!J$4&amp;$E249),'Hoja de Trabajo para listado'!$DE$151:$DG$151,0)),0)+IFERROR(INDEX('Hoja de Trabajo para listado'!$CD$155:$DC$1048576,MATCH($A249,'Hoja de Trabajo para listado'!$CD$155:$CD$1048576,0),MATCH((CUADRO!J$4&amp;$E249),'Hoja de Trabajo para listado'!$CD$151:$DC$151,0)),0)</f>
        <v>0</v>
      </c>
      <c r="K249" s="243">
        <f ca="1">+IFERROR(INDEX('Hoja de Trabajo para listado'!$A$155:$Z$1048576,MATCH($A249,'Hoja de Trabajo para listado'!$A$155:$A$1048576,0),MATCH((CUADRO!K$4&amp;$E249),'Hoja de Trabajo para listado'!$A$151:$Z$151,0)),0)+IFERROR(INDEX('Hoja de Trabajo para listado'!$AB$155:$BA$1048576,MATCH($A249,'Hoja de Trabajo para listado'!$AB$155:$AB$1048576,0),MATCH((CUADRO!K$4&amp;$E249),'Hoja de Trabajo para listado'!$AB$151:$BA$151,0)),0)+IFERROR(INDEX('Hoja de Trabajo para listado'!$BC$155:$CB$1048576,MATCH($A249,'Hoja de Trabajo para listado'!$BC$155:$BC$1048576,0),MATCH((CUADRO!K$4&amp;$E249),'Hoja de Trabajo para listado'!$BC$151:$CB$151,0)),0)+IFERROR(INDEX('Hoja de Trabajo para listado'!$DE$153:$DG$274,MATCH($A249,'Hoja de Trabajo para listado'!$DE$153:$DE$1048576,0),MATCH((CUADRO!K$4&amp;$E249),'Hoja de Trabajo para listado'!$DE$151:$DG$151,0)),0)+IFERROR(INDEX('Hoja de Trabajo para listado'!$CD$155:$DC$1048576,MATCH($A249,'Hoja de Trabajo para listado'!$CD$155:$CD$1048576,0),MATCH((CUADRO!K$4&amp;$E249),'Hoja de Trabajo para listado'!$CD$151:$DC$151,0)),0)</f>
        <v>0</v>
      </c>
      <c r="L249" s="243">
        <f ca="1">+IFERROR(INDEX('Hoja de Trabajo para listado'!$A$155:$Z$1048576,MATCH($A249,'Hoja de Trabajo para listado'!$A$155:$A$1048576,0),MATCH((CUADRO!L$4&amp;$E249),'Hoja de Trabajo para listado'!$A$151:$Z$151,0)),0)+IFERROR(INDEX('Hoja de Trabajo para listado'!$AB$155:$BA$1048576,MATCH($A249,'Hoja de Trabajo para listado'!$AB$155:$AB$1048576,0),MATCH((CUADRO!L$4&amp;$E249),'Hoja de Trabajo para listado'!$AB$151:$BA$151,0)),0)+IFERROR(INDEX('Hoja de Trabajo para listado'!$BC$155:$CB$1048576,MATCH($A249,'Hoja de Trabajo para listado'!$BC$155:$BC$1048576,0),MATCH((CUADRO!L$4&amp;$E249),'Hoja de Trabajo para listado'!$BC$151:$CB$151,0)),0)+IFERROR(INDEX('Hoja de Trabajo para listado'!$DE$153:$DG$274,MATCH($A249,'Hoja de Trabajo para listado'!$DE$153:$DE$1048576,0),MATCH((CUADRO!L$4&amp;$E249),'Hoja de Trabajo para listado'!$DE$151:$DG$151,0)),0)+IFERROR(INDEX('Hoja de Trabajo para listado'!$CD$155:$DC$1048576,MATCH($A249,'Hoja de Trabajo para listado'!$CD$155:$CD$1048576,0),MATCH((CUADRO!L$4&amp;$E249),'Hoja de Trabajo para listado'!$CD$151:$DC$151,0)),0)</f>
        <v>0</v>
      </c>
      <c r="M249" s="243">
        <f ca="1">+IFERROR(INDEX('Hoja de Trabajo para listado'!$A$155:$Z$1048576,MATCH($A249,'Hoja de Trabajo para listado'!$A$155:$A$1048576,0),MATCH((CUADRO!M$4&amp;$E249),'Hoja de Trabajo para listado'!$A$151:$Z$151,0)),0)+IFERROR(INDEX('Hoja de Trabajo para listado'!$AB$155:$BA$1048576,MATCH($A249,'Hoja de Trabajo para listado'!$AB$155:$AB$1048576,0),MATCH((CUADRO!M$4&amp;$E249),'Hoja de Trabajo para listado'!$AB$151:$BA$151,0)),0)+IFERROR(INDEX('Hoja de Trabajo para listado'!$BC$155:$CB$1048576,MATCH($A249,'Hoja de Trabajo para listado'!$BC$155:$BC$1048576,0),MATCH((CUADRO!M$4&amp;$E249),'Hoja de Trabajo para listado'!$BC$151:$CB$151,0)),0)+IFERROR(INDEX('Hoja de Trabajo para listado'!$DE$153:$DG$274,MATCH($A249,'Hoja de Trabajo para listado'!$DE$153:$DE$1048576,0),MATCH((CUADRO!M$4&amp;$E249),'Hoja de Trabajo para listado'!$DE$151:$DG$151,0)),0)+IFERROR(INDEX('Hoja de Trabajo para listado'!$CD$155:$DC$1048576,MATCH($A249,'Hoja de Trabajo para listado'!$CD$155:$CD$1048576,0),MATCH((CUADRO!M$4&amp;$E249),'Hoja de Trabajo para listado'!$CD$151:$DC$151,0)),0)</f>
        <v>0</v>
      </c>
      <c r="N249" s="243">
        <f ca="1">+IFERROR(INDEX('Hoja de Trabajo para listado'!$A$155:$Z$1048576,MATCH($A249,'Hoja de Trabajo para listado'!$A$155:$A$1048576,0),MATCH((CUADRO!N$4&amp;$E249),'Hoja de Trabajo para listado'!$A$151:$Z$151,0)),0)+IFERROR(INDEX('Hoja de Trabajo para listado'!$AB$155:$BA$1048576,MATCH($A249,'Hoja de Trabajo para listado'!$AB$155:$AB$1048576,0),MATCH((CUADRO!N$4&amp;$E249),'Hoja de Trabajo para listado'!$AB$151:$BA$151,0)),0)+IFERROR(INDEX('Hoja de Trabajo para listado'!$BC$155:$CB$1048576,MATCH($A249,'Hoja de Trabajo para listado'!$BC$155:$BC$1048576,0),MATCH((CUADRO!N$4&amp;$E249),'Hoja de Trabajo para listado'!$BC$151:$CB$151,0)),0)+IFERROR(INDEX('Hoja de Trabajo para listado'!$DE$153:$DG$274,MATCH($A249,'Hoja de Trabajo para listado'!$DE$153:$DE$1048576,0),MATCH((CUADRO!N$4&amp;$E249),'Hoja de Trabajo para listado'!$DE$151:$DG$151,0)),0)+IFERROR(INDEX('Hoja de Trabajo para listado'!$CD$155:$DC$1048576,MATCH($A249,'Hoja de Trabajo para listado'!$CD$155:$CD$1048576,0),MATCH((CUADRO!N$4&amp;$E249),'Hoja de Trabajo para listado'!$CD$151:$DC$151,0)),0)</f>
        <v>0</v>
      </c>
      <c r="O249" s="243">
        <f ca="1">+IFERROR(INDEX('Hoja de Trabajo para listado'!$A$155:$Z$1048576,MATCH($A249,'Hoja de Trabajo para listado'!$A$155:$A$1048576,0),MATCH((CUADRO!O$4&amp;$E249),'Hoja de Trabajo para listado'!$A$151:$Z$151,0)),0)+IFERROR(INDEX('Hoja de Trabajo para listado'!$AB$155:$BA$1048576,MATCH($A249,'Hoja de Trabajo para listado'!$AB$155:$AB$1048576,0),MATCH((CUADRO!O$4&amp;$E249),'Hoja de Trabajo para listado'!$AB$151:$BA$151,0)),0)+IFERROR(INDEX('Hoja de Trabajo para listado'!$BC$155:$CB$1048576,MATCH($A249,'Hoja de Trabajo para listado'!$BC$155:$BC$1048576,0),MATCH((CUADRO!O$4&amp;$E249),'Hoja de Trabajo para listado'!$BC$151:$CB$151,0)),0)+IFERROR(INDEX('Hoja de Trabajo para listado'!$DE$153:$DG$274,MATCH($A249,'Hoja de Trabajo para listado'!$DE$153:$DE$1048576,0),MATCH((CUADRO!O$4&amp;$E249),'Hoja de Trabajo para listado'!$DE$151:$DG$151,0)),0)+IFERROR(INDEX('Hoja de Trabajo para listado'!$CD$155:$DC$1048576,MATCH($A249,'Hoja de Trabajo para listado'!$CD$155:$CD$1048576,0),MATCH((CUADRO!O$4&amp;$E249),'Hoja de Trabajo para listado'!$CD$151:$DC$151,0)),0)</f>
        <v>0</v>
      </c>
      <c r="P249" s="243">
        <f ca="1">+IFERROR(INDEX('Hoja de Trabajo para listado'!$A$155:$Z$1048576,MATCH($A249,'Hoja de Trabajo para listado'!$A$155:$A$1048576,0),MATCH((CUADRO!P$4&amp;$E249),'Hoja de Trabajo para listado'!$A$151:$Z$151,0)),0)+IFERROR(INDEX('Hoja de Trabajo para listado'!$AB$155:$BA$1048576,MATCH($A249,'Hoja de Trabajo para listado'!$AB$155:$AB$1048576,0),MATCH((CUADRO!P$4&amp;$E249),'Hoja de Trabajo para listado'!$AB$151:$BA$151,0)),0)+IFERROR(INDEX('Hoja de Trabajo para listado'!$BC$155:$CB$1048576,MATCH($A249,'Hoja de Trabajo para listado'!$BC$155:$BC$1048576,0),MATCH((CUADRO!P$4&amp;$E249),'Hoja de Trabajo para listado'!$BC$151:$CB$151,0)),0)+IFERROR(INDEX('Hoja de Trabajo para listado'!$DE$153:$DG$274,MATCH($A249,'Hoja de Trabajo para listado'!$DE$153:$DE$1048576,0),MATCH((CUADRO!P$4&amp;$E249),'Hoja de Trabajo para listado'!$DE$151:$DG$151,0)),0)+IFERROR(INDEX('Hoja de Trabajo para listado'!$CD$155:$DC$1048576,MATCH($A249,'Hoja de Trabajo para listado'!$CD$155:$CD$1048576,0),MATCH((CUADRO!P$4&amp;$E249),'Hoja de Trabajo para listado'!$CD$151:$DC$151,0)),0)</f>
        <v>0</v>
      </c>
      <c r="Q249" s="243">
        <f ca="1">+IFERROR(INDEX('Hoja de Trabajo para listado'!$A$155:$Z$1048576,MATCH($A249,'Hoja de Trabajo para listado'!$A$155:$A$1048576,0),MATCH((CUADRO!Q$4&amp;$E249),'Hoja de Trabajo para listado'!$A$151:$Z$151,0)),0)+IFERROR(INDEX('Hoja de Trabajo para listado'!$AB$155:$BA$1048576,MATCH($A249,'Hoja de Trabajo para listado'!$AB$155:$AB$1048576,0),MATCH((CUADRO!Q$4&amp;$E249),'Hoja de Trabajo para listado'!$AB$151:$BA$151,0)),0)+IFERROR(INDEX('Hoja de Trabajo para listado'!$BC$155:$CB$1048576,MATCH($A249,'Hoja de Trabajo para listado'!$BC$155:$BC$1048576,0),MATCH((CUADRO!Q$4&amp;$E249),'Hoja de Trabajo para listado'!$BC$151:$CB$151,0)),0)+IFERROR(INDEX('Hoja de Trabajo para listado'!$DE$153:$DG$274,MATCH($A249,'Hoja de Trabajo para listado'!$DE$153:$DE$1048576,0),MATCH((CUADRO!Q$4&amp;$E249),'Hoja de Trabajo para listado'!$DE$151:$DG$151,0)),0)+IFERROR(INDEX('Hoja de Trabajo para listado'!$CD$155:$DC$1048576,MATCH($A249,'Hoja de Trabajo para listado'!$CD$155:$CD$1048576,0),MATCH((CUADRO!Q$4&amp;$E249),'Hoja de Trabajo para listado'!$CD$151:$DC$151,0)),0)</f>
        <v>0</v>
      </c>
      <c r="R249" s="243">
        <f t="shared" ca="1" si="9"/>
        <v>0</v>
      </c>
      <c r="S249" s="243"/>
      <c r="T249" s="243">
        <f ca="1">+T250</f>
        <v>1953203</v>
      </c>
      <c r="U249" s="242">
        <f t="shared" si="10"/>
        <v>1</v>
      </c>
      <c r="V249" s="333" t="str">
        <f>+VLOOKUP(A249,bd_lista!$A$3:$E$592,5,FALSE)</f>
        <v>Instituciones Descentralizadas</v>
      </c>
      <c r="W249" s="387" t="str">
        <f>+V249</f>
        <v>Instituciones Descentralizadas</v>
      </c>
      <c r="X249" s="242">
        <v>78</v>
      </c>
      <c r="Y249" s="242" t="str">
        <f>+VLOOKUP(X249,bd_lista!$A$3:$C$592,3,FALSE)</f>
        <v>Ministerio de Hidrocarburos y Energías</v>
      </c>
      <c r="Z249" s="294">
        <f>+X249</f>
        <v>78</v>
      </c>
      <c r="AA249" s="319" t="str">
        <f>+Y249</f>
        <v>Ministerio de Hidrocarburos y Energías</v>
      </c>
    </row>
    <row r="250" spans="1:27" ht="15" customHeight="1">
      <c r="A250" s="32">
        <v>344</v>
      </c>
      <c r="B250" s="393"/>
      <c r="C250" s="333" t="str">
        <f>+VLOOKUP(A250,bd_lista!$A$3:$C$592,3,FALSE)</f>
        <v>Instituto Plurinacional de Estudio de Lenguas y Culturas</v>
      </c>
      <c r="D250" s="390"/>
      <c r="E250" s="333" t="s">
        <v>1305</v>
      </c>
      <c r="F250" s="245">
        <f ca="1">+IFERROR(INDEX('Hoja de Trabajo para listado'!$A$155:$Z$1048576,MATCH($A250,'Hoja de Trabajo para listado'!$A$155:$A$1048576,0),MATCH((CUADRO!F$4&amp;$E250),'Hoja de Trabajo para listado'!$A$151:$Z$151,0)),0)+IFERROR(INDEX('Hoja de Trabajo para listado'!$AB$155:$BA$1048576,MATCH($A250,'Hoja de Trabajo para listado'!$AB$155:$AB$1048576,0),MATCH((CUADRO!F$4&amp;$E250),'Hoja de Trabajo para listado'!$AB$151:$BA$151,0)),0)+IFERROR(INDEX('Hoja de Trabajo para listado'!$BC$155:$CB$1048576,MATCH($A250,'Hoja de Trabajo para listado'!$BC$155:$BC$1048576,0),MATCH((CUADRO!F$4&amp;$E250),'Hoja de Trabajo para listado'!$BC$151:$CB$151,0)),0)+IFERROR(INDEX('Hoja de Trabajo para listado'!$DE$153:$DG$274,MATCH($A250,'Hoja de Trabajo para listado'!$DE$153:$DE$1048576,0),MATCH((CUADRO!F$4&amp;$E250),'Hoja de Trabajo para listado'!$DE$151:$DG$151,0)),0)+IFERROR(INDEX('Hoja de Trabajo para listado'!$CD$155:$DC$1048576,MATCH($A250,'Hoja de Trabajo para listado'!$CD$155:$CD$1048576,0),MATCH((CUADRO!F$4&amp;$E250),'Hoja de Trabajo para listado'!$CD$151:$DC$151,0)),0)</f>
        <v>0</v>
      </c>
      <c r="G250" s="245">
        <f ca="1">+IFERROR(INDEX('Hoja de Trabajo para listado'!$A$155:$Z$1048576,MATCH($A250,'Hoja de Trabajo para listado'!$A$155:$A$1048576,0),MATCH((CUADRO!G$4&amp;$E250),'Hoja de Trabajo para listado'!$A$151:$Z$151,0)),0)+IFERROR(INDEX('Hoja de Trabajo para listado'!$AB$155:$BA$1048576,MATCH($A250,'Hoja de Trabajo para listado'!$AB$155:$AB$1048576,0),MATCH((CUADRO!G$4&amp;$E250),'Hoja de Trabajo para listado'!$AB$151:$BA$151,0)),0)+IFERROR(INDEX('Hoja de Trabajo para listado'!$BC$155:$CB$1048576,MATCH($A250,'Hoja de Trabajo para listado'!$BC$155:$BC$1048576,0),MATCH((CUADRO!G$4&amp;$E250),'Hoja de Trabajo para listado'!$BC$151:$CB$151,0)),0)+IFERROR(INDEX('Hoja de Trabajo para listado'!$DE$153:$DG$274,MATCH($A250,'Hoja de Trabajo para listado'!$DE$153:$DE$1048576,0),MATCH((CUADRO!G$4&amp;$E250),'Hoja de Trabajo para listado'!$DE$151:$DG$151,0)),0)+IFERROR(INDEX('Hoja de Trabajo para listado'!$CD$155:$DC$1048576,MATCH($A250,'Hoja de Trabajo para listado'!$CD$155:$CD$1048576,0),MATCH((CUADRO!G$4&amp;$E250),'Hoja de Trabajo para listado'!$CD$151:$DC$151,0)),0)</f>
        <v>0</v>
      </c>
      <c r="H250" s="245">
        <f ca="1">+IFERROR(INDEX('Hoja de Trabajo para listado'!$A$155:$Z$1048576,MATCH($A250,'Hoja de Trabajo para listado'!$A$155:$A$1048576,0),MATCH((CUADRO!H$4&amp;$E250),'Hoja de Trabajo para listado'!$A$151:$Z$151,0)),0)+IFERROR(INDEX('Hoja de Trabajo para listado'!$AB$155:$BA$1048576,MATCH($A250,'Hoja de Trabajo para listado'!$AB$155:$AB$1048576,0),MATCH((CUADRO!H$4&amp;$E250),'Hoja de Trabajo para listado'!$AB$151:$BA$151,0)),0)+IFERROR(INDEX('Hoja de Trabajo para listado'!$BC$155:$CB$1048576,MATCH($A250,'Hoja de Trabajo para listado'!$BC$155:$BC$1048576,0),MATCH((CUADRO!H$4&amp;$E250),'Hoja de Trabajo para listado'!$BC$151:$CB$151,0)),0)+IFERROR(INDEX('Hoja de Trabajo para listado'!$DE$153:$DG$274,MATCH($A250,'Hoja de Trabajo para listado'!$DE$153:$DE$1048576,0),MATCH((CUADRO!H$4&amp;$E250),'Hoja de Trabajo para listado'!$DE$151:$DG$151,0)),0)+IFERROR(INDEX('Hoja de Trabajo para listado'!$CD$155:$DC$1048576,MATCH($A250,'Hoja de Trabajo para listado'!$CD$155:$CD$1048576,0),MATCH((CUADRO!H$4&amp;$E250),'Hoja de Trabajo para listado'!$CD$151:$DC$151,0)),0)</f>
        <v>0</v>
      </c>
      <c r="I250" s="245">
        <f ca="1">+IFERROR(INDEX('Hoja de Trabajo para listado'!$A$155:$Z$1048576,MATCH($A250,'Hoja de Trabajo para listado'!$A$155:$A$1048576,0),MATCH((CUADRO!I$4&amp;$E250),'Hoja de Trabajo para listado'!$A$151:$Z$151,0)),0)+IFERROR(INDEX('Hoja de Trabajo para listado'!$AB$155:$BA$1048576,MATCH($A250,'Hoja de Trabajo para listado'!$AB$155:$AB$1048576,0),MATCH((CUADRO!I$4&amp;$E250),'Hoja de Trabajo para listado'!$AB$151:$BA$151,0)),0)+IFERROR(INDEX('Hoja de Trabajo para listado'!$BC$155:$CB$1048576,MATCH($A250,'Hoja de Trabajo para listado'!$BC$155:$BC$1048576,0),MATCH((CUADRO!I$4&amp;$E250),'Hoja de Trabajo para listado'!$BC$151:$CB$151,0)),0)+IFERROR(INDEX('Hoja de Trabajo para listado'!$DE$153:$DG$274,MATCH($A250,'Hoja de Trabajo para listado'!$DE$153:$DE$1048576,0),MATCH((CUADRO!I$4&amp;$E250),'Hoja de Trabajo para listado'!$DE$151:$DG$151,0)),0)+IFERROR(INDEX('Hoja de Trabajo para listado'!$CD$155:$DC$1048576,MATCH($A250,'Hoja de Trabajo para listado'!$CD$155:$CD$1048576,0),MATCH((CUADRO!I$4&amp;$E250),'Hoja de Trabajo para listado'!$CD$151:$DC$151,0)),0)</f>
        <v>0</v>
      </c>
      <c r="J250" s="245">
        <f ca="1">+IFERROR(INDEX('Hoja de Trabajo para listado'!$A$155:$Z$1048576,MATCH($A250,'Hoja de Trabajo para listado'!$A$155:$A$1048576,0),MATCH((CUADRO!J$4&amp;$E250),'Hoja de Trabajo para listado'!$A$151:$Z$151,0)),0)+IFERROR(INDEX('Hoja de Trabajo para listado'!$AB$155:$BA$1048576,MATCH($A250,'Hoja de Trabajo para listado'!$AB$155:$AB$1048576,0),MATCH((CUADRO!J$4&amp;$E250),'Hoja de Trabajo para listado'!$AB$151:$BA$151,0)),0)+IFERROR(INDEX('Hoja de Trabajo para listado'!$BC$155:$CB$1048576,MATCH($A250,'Hoja de Trabajo para listado'!$BC$155:$BC$1048576,0),MATCH((CUADRO!J$4&amp;$E250),'Hoja de Trabajo para listado'!$BC$151:$CB$151,0)),0)+IFERROR(INDEX('Hoja de Trabajo para listado'!$DE$153:$DG$274,MATCH($A250,'Hoja de Trabajo para listado'!$DE$153:$DE$1048576,0),MATCH((CUADRO!J$4&amp;$E250),'Hoja de Trabajo para listado'!$DE$151:$DG$151,0)),0)+IFERROR(INDEX('Hoja de Trabajo para listado'!$CD$155:$DC$1048576,MATCH($A250,'Hoja de Trabajo para listado'!$CD$155:$CD$1048576,0),MATCH((CUADRO!J$4&amp;$E250),'Hoja de Trabajo para listado'!$CD$151:$DC$151,0)),0)</f>
        <v>1953203</v>
      </c>
      <c r="K250" s="245">
        <f ca="1">+IFERROR(INDEX('Hoja de Trabajo para listado'!$A$155:$Z$1048576,MATCH($A250,'Hoja de Trabajo para listado'!$A$155:$A$1048576,0),MATCH((CUADRO!K$4&amp;$E250),'Hoja de Trabajo para listado'!$A$151:$Z$151,0)),0)+IFERROR(INDEX('Hoja de Trabajo para listado'!$AB$155:$BA$1048576,MATCH($A250,'Hoja de Trabajo para listado'!$AB$155:$AB$1048576,0),MATCH((CUADRO!K$4&amp;$E250),'Hoja de Trabajo para listado'!$AB$151:$BA$151,0)),0)+IFERROR(INDEX('Hoja de Trabajo para listado'!$BC$155:$CB$1048576,MATCH($A250,'Hoja de Trabajo para listado'!$BC$155:$BC$1048576,0),MATCH((CUADRO!K$4&amp;$E250),'Hoja de Trabajo para listado'!$BC$151:$CB$151,0)),0)+IFERROR(INDEX('Hoja de Trabajo para listado'!$DE$153:$DG$274,MATCH($A250,'Hoja de Trabajo para listado'!$DE$153:$DE$1048576,0),MATCH((CUADRO!K$4&amp;$E250),'Hoja de Trabajo para listado'!$DE$151:$DG$151,0)),0)+IFERROR(INDEX('Hoja de Trabajo para listado'!$CD$155:$DC$1048576,MATCH($A250,'Hoja de Trabajo para listado'!$CD$155:$CD$1048576,0),MATCH((CUADRO!K$4&amp;$E250),'Hoja de Trabajo para listado'!$CD$151:$DC$151,0)),0)</f>
        <v>0</v>
      </c>
      <c r="L250" s="245">
        <f ca="1">+IFERROR(INDEX('Hoja de Trabajo para listado'!$A$155:$Z$1048576,MATCH($A250,'Hoja de Trabajo para listado'!$A$155:$A$1048576,0),MATCH((CUADRO!L$4&amp;$E250),'Hoja de Trabajo para listado'!$A$151:$Z$151,0)),0)+IFERROR(INDEX('Hoja de Trabajo para listado'!$AB$155:$BA$1048576,MATCH($A250,'Hoja de Trabajo para listado'!$AB$155:$AB$1048576,0),MATCH((CUADRO!L$4&amp;$E250),'Hoja de Trabajo para listado'!$AB$151:$BA$151,0)),0)+IFERROR(INDEX('Hoja de Trabajo para listado'!$BC$155:$CB$1048576,MATCH($A250,'Hoja de Trabajo para listado'!$BC$155:$BC$1048576,0),MATCH((CUADRO!L$4&amp;$E250),'Hoja de Trabajo para listado'!$BC$151:$CB$151,0)),0)+IFERROR(INDEX('Hoja de Trabajo para listado'!$DE$153:$DG$274,MATCH($A250,'Hoja de Trabajo para listado'!$DE$153:$DE$1048576,0),MATCH((CUADRO!L$4&amp;$E250),'Hoja de Trabajo para listado'!$DE$151:$DG$151,0)),0)+IFERROR(INDEX('Hoja de Trabajo para listado'!$CD$155:$DC$1048576,MATCH($A250,'Hoja de Trabajo para listado'!$CD$155:$CD$1048576,0),MATCH((CUADRO!L$4&amp;$E250),'Hoja de Trabajo para listado'!$CD$151:$DC$151,0)),0)</f>
        <v>0</v>
      </c>
      <c r="M250" s="245">
        <f ca="1">+IFERROR(INDEX('Hoja de Trabajo para listado'!$A$155:$Z$1048576,MATCH($A250,'Hoja de Trabajo para listado'!$A$155:$A$1048576,0),MATCH((CUADRO!M$4&amp;$E250),'Hoja de Trabajo para listado'!$A$151:$Z$151,0)),0)+IFERROR(INDEX('Hoja de Trabajo para listado'!$AB$155:$BA$1048576,MATCH($A250,'Hoja de Trabajo para listado'!$AB$155:$AB$1048576,0),MATCH((CUADRO!M$4&amp;$E250),'Hoja de Trabajo para listado'!$AB$151:$BA$151,0)),0)+IFERROR(INDEX('Hoja de Trabajo para listado'!$BC$155:$CB$1048576,MATCH($A250,'Hoja de Trabajo para listado'!$BC$155:$BC$1048576,0),MATCH((CUADRO!M$4&amp;$E250),'Hoja de Trabajo para listado'!$BC$151:$CB$151,0)),0)+IFERROR(INDEX('Hoja de Trabajo para listado'!$DE$153:$DG$274,MATCH($A250,'Hoja de Trabajo para listado'!$DE$153:$DE$1048576,0),MATCH((CUADRO!M$4&amp;$E250),'Hoja de Trabajo para listado'!$DE$151:$DG$151,0)),0)+IFERROR(INDEX('Hoja de Trabajo para listado'!$CD$155:$DC$1048576,MATCH($A250,'Hoja de Trabajo para listado'!$CD$155:$CD$1048576,0),MATCH((CUADRO!M$4&amp;$E250),'Hoja de Trabajo para listado'!$CD$151:$DC$151,0)),0)</f>
        <v>0</v>
      </c>
      <c r="N250" s="245">
        <f ca="1">+IFERROR(INDEX('Hoja de Trabajo para listado'!$A$155:$Z$1048576,MATCH($A250,'Hoja de Trabajo para listado'!$A$155:$A$1048576,0),MATCH((CUADRO!N$4&amp;$E250),'Hoja de Trabajo para listado'!$A$151:$Z$151,0)),0)+IFERROR(INDEX('Hoja de Trabajo para listado'!$AB$155:$BA$1048576,MATCH($A250,'Hoja de Trabajo para listado'!$AB$155:$AB$1048576,0),MATCH((CUADRO!N$4&amp;$E250),'Hoja de Trabajo para listado'!$AB$151:$BA$151,0)),0)+IFERROR(INDEX('Hoja de Trabajo para listado'!$BC$155:$CB$1048576,MATCH($A250,'Hoja de Trabajo para listado'!$BC$155:$BC$1048576,0),MATCH((CUADRO!N$4&amp;$E250),'Hoja de Trabajo para listado'!$BC$151:$CB$151,0)),0)+IFERROR(INDEX('Hoja de Trabajo para listado'!$DE$153:$DG$274,MATCH($A250,'Hoja de Trabajo para listado'!$DE$153:$DE$1048576,0),MATCH((CUADRO!N$4&amp;$E250),'Hoja de Trabajo para listado'!$DE$151:$DG$151,0)),0)+IFERROR(INDEX('Hoja de Trabajo para listado'!$CD$155:$DC$1048576,MATCH($A250,'Hoja de Trabajo para listado'!$CD$155:$CD$1048576,0),MATCH((CUADRO!N$4&amp;$E250),'Hoja de Trabajo para listado'!$CD$151:$DC$151,0)),0)</f>
        <v>0</v>
      </c>
      <c r="O250" s="245">
        <f ca="1">+IFERROR(INDEX('Hoja de Trabajo para listado'!$A$155:$Z$1048576,MATCH($A250,'Hoja de Trabajo para listado'!$A$155:$A$1048576,0),MATCH((CUADRO!O$4&amp;$E250),'Hoja de Trabajo para listado'!$A$151:$Z$151,0)),0)+IFERROR(INDEX('Hoja de Trabajo para listado'!$AB$155:$BA$1048576,MATCH($A250,'Hoja de Trabajo para listado'!$AB$155:$AB$1048576,0),MATCH((CUADRO!O$4&amp;$E250),'Hoja de Trabajo para listado'!$AB$151:$BA$151,0)),0)+IFERROR(INDEX('Hoja de Trabajo para listado'!$BC$155:$CB$1048576,MATCH($A250,'Hoja de Trabajo para listado'!$BC$155:$BC$1048576,0),MATCH((CUADRO!O$4&amp;$E250),'Hoja de Trabajo para listado'!$BC$151:$CB$151,0)),0)+IFERROR(INDEX('Hoja de Trabajo para listado'!$DE$153:$DG$274,MATCH($A250,'Hoja de Trabajo para listado'!$DE$153:$DE$1048576,0),MATCH((CUADRO!O$4&amp;$E250),'Hoja de Trabajo para listado'!$DE$151:$DG$151,0)),0)+IFERROR(INDEX('Hoja de Trabajo para listado'!$CD$155:$DC$1048576,MATCH($A250,'Hoja de Trabajo para listado'!$CD$155:$CD$1048576,0),MATCH((CUADRO!O$4&amp;$E250),'Hoja de Trabajo para listado'!$CD$151:$DC$151,0)),0)</f>
        <v>0</v>
      </c>
      <c r="P250" s="245">
        <f ca="1">+IFERROR(INDEX('Hoja de Trabajo para listado'!$A$155:$Z$1048576,MATCH($A250,'Hoja de Trabajo para listado'!$A$155:$A$1048576,0),MATCH((CUADRO!P$4&amp;$E250),'Hoja de Trabajo para listado'!$A$151:$Z$151,0)),0)+IFERROR(INDEX('Hoja de Trabajo para listado'!$AB$155:$BA$1048576,MATCH($A250,'Hoja de Trabajo para listado'!$AB$155:$AB$1048576,0),MATCH((CUADRO!P$4&amp;$E250),'Hoja de Trabajo para listado'!$AB$151:$BA$151,0)),0)+IFERROR(INDEX('Hoja de Trabajo para listado'!$BC$155:$CB$1048576,MATCH($A250,'Hoja de Trabajo para listado'!$BC$155:$BC$1048576,0),MATCH((CUADRO!P$4&amp;$E250),'Hoja de Trabajo para listado'!$BC$151:$CB$151,0)),0)+IFERROR(INDEX('Hoja de Trabajo para listado'!$DE$153:$DG$274,MATCH($A250,'Hoja de Trabajo para listado'!$DE$153:$DE$1048576,0),MATCH((CUADRO!P$4&amp;$E250),'Hoja de Trabajo para listado'!$DE$151:$DG$151,0)),0)+IFERROR(INDEX('Hoja de Trabajo para listado'!$CD$155:$DC$1048576,MATCH($A250,'Hoja de Trabajo para listado'!$CD$155:$CD$1048576,0),MATCH((CUADRO!P$4&amp;$E250),'Hoja de Trabajo para listado'!$CD$151:$DC$151,0)),0)</f>
        <v>0</v>
      </c>
      <c r="Q250" s="245">
        <f ca="1">+IFERROR(INDEX('Hoja de Trabajo para listado'!$A$155:$Z$1048576,MATCH($A250,'Hoja de Trabajo para listado'!$A$155:$A$1048576,0),MATCH((CUADRO!Q$4&amp;$E250),'Hoja de Trabajo para listado'!$A$151:$Z$151,0)),0)+IFERROR(INDEX('Hoja de Trabajo para listado'!$AB$155:$BA$1048576,MATCH($A250,'Hoja de Trabajo para listado'!$AB$155:$AB$1048576,0),MATCH((CUADRO!Q$4&amp;$E250),'Hoja de Trabajo para listado'!$AB$151:$BA$151,0)),0)+IFERROR(INDEX('Hoja de Trabajo para listado'!$BC$155:$CB$1048576,MATCH($A250,'Hoja de Trabajo para listado'!$BC$155:$BC$1048576,0),MATCH((CUADRO!Q$4&amp;$E250),'Hoja de Trabajo para listado'!$BC$151:$CB$151,0)),0)+IFERROR(INDEX('Hoja de Trabajo para listado'!$DE$153:$DG$274,MATCH($A250,'Hoja de Trabajo para listado'!$DE$153:$DE$1048576,0),MATCH((CUADRO!Q$4&amp;$E250),'Hoja de Trabajo para listado'!$DE$151:$DG$151,0)),0)+IFERROR(INDEX('Hoja de Trabajo para listado'!$CD$155:$DC$1048576,MATCH($A250,'Hoja de Trabajo para listado'!$CD$155:$CD$1048576,0),MATCH((CUADRO!Q$4&amp;$E250),'Hoja de Trabajo para listado'!$CD$151:$DC$151,0)),0)</f>
        <v>0</v>
      </c>
      <c r="R250" s="245">
        <f t="shared" ca="1" si="9"/>
        <v>1953203</v>
      </c>
      <c r="S250" s="245">
        <f ca="1">+R249+R250</f>
        <v>1953203</v>
      </c>
      <c r="T250" s="245">
        <f ca="1">+S250</f>
        <v>1953203</v>
      </c>
      <c r="U250" s="244">
        <f t="shared" si="10"/>
        <v>2</v>
      </c>
      <c r="V250" s="333" t="str">
        <f>+VLOOKUP(A250,bd_lista!$A$3:$E$592,5,FALSE)</f>
        <v>Instituciones Descentralizadas</v>
      </c>
      <c r="W250" s="388"/>
      <c r="X250" s="242">
        <v>78</v>
      </c>
      <c r="Y250" s="242" t="str">
        <f>+VLOOKUP(X250,bd_lista!$A$3:$C$592,3,FALSE)</f>
        <v>Ministerio de Hidrocarburos y Energías</v>
      </c>
      <c r="Z250" s="292"/>
      <c r="AA250" s="321"/>
    </row>
    <row r="251" spans="1:27" customFormat="1" ht="15" customHeight="1">
      <c r="A251" s="251">
        <v>345</v>
      </c>
      <c r="B251" s="392">
        <f>+A251</f>
        <v>345</v>
      </c>
      <c r="C251" s="247" t="str">
        <f>+VLOOKUP(A251,bd_lista!$A$3:$C$592,3,FALSE)</f>
        <v>Mutual de Servicios al Policía</v>
      </c>
      <c r="D251" s="389" t="str">
        <f>+C251</f>
        <v>Mutual de Servicios al Policía</v>
      </c>
      <c r="E251" s="247" t="s">
        <v>1304</v>
      </c>
      <c r="F251" s="243">
        <f ca="1">+IFERROR(INDEX('Hoja de Trabajo para listado'!$A$155:$Z$1048576,MATCH($A251,'Hoja de Trabajo para listado'!$A$155:$A$1048576,0),MATCH((CUADRO!F$4&amp;$E251),'Hoja de Trabajo para listado'!$A$151:$Z$151,0)),0)+IFERROR(INDEX('Hoja de Trabajo para listado'!$AB$155:$BA$1048576,MATCH($A251,'Hoja de Trabajo para listado'!$AB$155:$AB$1048576,0),MATCH((CUADRO!F$4&amp;$E251),'Hoja de Trabajo para listado'!$AB$151:$BA$151,0)),0)+IFERROR(INDEX('Hoja de Trabajo para listado'!$BC$155:$CB$1048576,MATCH($A251,'Hoja de Trabajo para listado'!$BC$155:$BC$1048576,0),MATCH((CUADRO!F$4&amp;$E251),'Hoja de Trabajo para listado'!$BC$151:$CB$151,0)),0)+IFERROR(INDEX('Hoja de Trabajo para listado'!$DE$153:$DG$274,MATCH($A251,'Hoja de Trabajo para listado'!$DE$153:$DE$1048576,0),MATCH((CUADRO!F$4&amp;$E251),'Hoja de Trabajo para listado'!$DE$151:$DG$151,0)),0)+IFERROR(INDEX('Hoja de Trabajo para listado'!$CD$155:$DC$1048576,MATCH($A251,'Hoja de Trabajo para listado'!$CD$155:$CD$1048576,0),MATCH((CUADRO!F$4&amp;$E251),'Hoja de Trabajo para listado'!$CD$151:$DC$151,0)),0)</f>
        <v>0</v>
      </c>
      <c r="G251" s="243">
        <f ca="1">+IFERROR(INDEX('Hoja de Trabajo para listado'!$A$155:$Z$1048576,MATCH($A251,'Hoja de Trabajo para listado'!$A$155:$A$1048576,0),MATCH((CUADRO!G$4&amp;$E251),'Hoja de Trabajo para listado'!$A$151:$Z$151,0)),0)+IFERROR(INDEX('Hoja de Trabajo para listado'!$AB$155:$BA$1048576,MATCH($A251,'Hoja de Trabajo para listado'!$AB$155:$AB$1048576,0),MATCH((CUADRO!G$4&amp;$E251),'Hoja de Trabajo para listado'!$AB$151:$BA$151,0)),0)+IFERROR(INDEX('Hoja de Trabajo para listado'!$BC$155:$CB$1048576,MATCH($A251,'Hoja de Trabajo para listado'!$BC$155:$BC$1048576,0),MATCH((CUADRO!G$4&amp;$E251),'Hoja de Trabajo para listado'!$BC$151:$CB$151,0)),0)+IFERROR(INDEX('Hoja de Trabajo para listado'!$DE$153:$DG$274,MATCH($A251,'Hoja de Trabajo para listado'!$DE$153:$DE$1048576,0),MATCH((CUADRO!G$4&amp;$E251),'Hoja de Trabajo para listado'!$DE$151:$DG$151,0)),0)+IFERROR(INDEX('Hoja de Trabajo para listado'!$CD$155:$DC$1048576,MATCH($A251,'Hoja de Trabajo para listado'!$CD$155:$CD$1048576,0),MATCH((CUADRO!G$4&amp;$E251),'Hoja de Trabajo para listado'!$CD$151:$DC$151,0)),0)</f>
        <v>0</v>
      </c>
      <c r="H251" s="243">
        <f ca="1">+IFERROR(INDEX('Hoja de Trabajo para listado'!$A$155:$Z$1048576,MATCH($A251,'Hoja de Trabajo para listado'!$A$155:$A$1048576,0),MATCH((CUADRO!H$4&amp;$E251),'Hoja de Trabajo para listado'!$A$151:$Z$151,0)),0)+IFERROR(INDEX('Hoja de Trabajo para listado'!$AB$155:$BA$1048576,MATCH($A251,'Hoja de Trabajo para listado'!$AB$155:$AB$1048576,0),MATCH((CUADRO!H$4&amp;$E251),'Hoja de Trabajo para listado'!$AB$151:$BA$151,0)),0)+IFERROR(INDEX('Hoja de Trabajo para listado'!$BC$155:$CB$1048576,MATCH($A251,'Hoja de Trabajo para listado'!$BC$155:$BC$1048576,0),MATCH((CUADRO!H$4&amp;$E251),'Hoja de Trabajo para listado'!$BC$151:$CB$151,0)),0)+IFERROR(INDEX('Hoja de Trabajo para listado'!$DE$153:$DG$274,MATCH($A251,'Hoja de Trabajo para listado'!$DE$153:$DE$1048576,0),MATCH((CUADRO!H$4&amp;$E251),'Hoja de Trabajo para listado'!$DE$151:$DG$151,0)),0)+IFERROR(INDEX('Hoja de Trabajo para listado'!$CD$155:$DC$1048576,MATCH($A251,'Hoja de Trabajo para listado'!$CD$155:$CD$1048576,0),MATCH((CUADRO!H$4&amp;$E251),'Hoja de Trabajo para listado'!$CD$151:$DC$151,0)),0)</f>
        <v>0</v>
      </c>
      <c r="I251" s="243">
        <f ca="1">+IFERROR(INDEX('Hoja de Trabajo para listado'!$A$155:$Z$1048576,MATCH($A251,'Hoja de Trabajo para listado'!$A$155:$A$1048576,0),MATCH((CUADRO!I$4&amp;$E251),'Hoja de Trabajo para listado'!$A$151:$Z$151,0)),0)+IFERROR(INDEX('Hoja de Trabajo para listado'!$AB$155:$BA$1048576,MATCH($A251,'Hoja de Trabajo para listado'!$AB$155:$AB$1048576,0),MATCH((CUADRO!I$4&amp;$E251),'Hoja de Trabajo para listado'!$AB$151:$BA$151,0)),0)+IFERROR(INDEX('Hoja de Trabajo para listado'!$BC$155:$CB$1048576,MATCH($A251,'Hoja de Trabajo para listado'!$BC$155:$BC$1048576,0),MATCH((CUADRO!I$4&amp;$E251),'Hoja de Trabajo para listado'!$BC$151:$CB$151,0)),0)+IFERROR(INDEX('Hoja de Trabajo para listado'!$DE$153:$DG$274,MATCH($A251,'Hoja de Trabajo para listado'!$DE$153:$DE$1048576,0),MATCH((CUADRO!I$4&amp;$E251),'Hoja de Trabajo para listado'!$DE$151:$DG$151,0)),0)+IFERROR(INDEX('Hoja de Trabajo para listado'!$CD$155:$DC$1048576,MATCH($A251,'Hoja de Trabajo para listado'!$CD$155:$CD$1048576,0),MATCH((CUADRO!I$4&amp;$E251),'Hoja de Trabajo para listado'!$CD$151:$DC$151,0)),0)</f>
        <v>0</v>
      </c>
      <c r="J251" s="243">
        <f ca="1">+IFERROR(INDEX('Hoja de Trabajo para listado'!$A$155:$Z$1048576,MATCH($A251,'Hoja de Trabajo para listado'!$A$155:$A$1048576,0),MATCH((CUADRO!J$4&amp;$E251),'Hoja de Trabajo para listado'!$A$151:$Z$151,0)),0)+IFERROR(INDEX('Hoja de Trabajo para listado'!$AB$155:$BA$1048576,MATCH($A251,'Hoja de Trabajo para listado'!$AB$155:$AB$1048576,0),MATCH((CUADRO!J$4&amp;$E251),'Hoja de Trabajo para listado'!$AB$151:$BA$151,0)),0)+IFERROR(INDEX('Hoja de Trabajo para listado'!$BC$155:$CB$1048576,MATCH($A251,'Hoja de Trabajo para listado'!$BC$155:$BC$1048576,0),MATCH((CUADRO!J$4&amp;$E251),'Hoja de Trabajo para listado'!$BC$151:$CB$151,0)),0)+IFERROR(INDEX('Hoja de Trabajo para listado'!$DE$153:$DG$274,MATCH($A251,'Hoja de Trabajo para listado'!$DE$153:$DE$1048576,0),MATCH((CUADRO!J$4&amp;$E251),'Hoja de Trabajo para listado'!$DE$151:$DG$151,0)),0)+IFERROR(INDEX('Hoja de Trabajo para listado'!$CD$155:$DC$1048576,MATCH($A251,'Hoja de Trabajo para listado'!$CD$155:$CD$1048576,0),MATCH((CUADRO!J$4&amp;$E251),'Hoja de Trabajo para listado'!$CD$151:$DC$151,0)),0)</f>
        <v>0</v>
      </c>
      <c r="K251" s="243">
        <f ca="1">+IFERROR(INDEX('Hoja de Trabajo para listado'!$A$155:$Z$1048576,MATCH($A251,'Hoja de Trabajo para listado'!$A$155:$A$1048576,0),MATCH((CUADRO!K$4&amp;$E251),'Hoja de Trabajo para listado'!$A$151:$Z$151,0)),0)+IFERROR(INDEX('Hoja de Trabajo para listado'!$AB$155:$BA$1048576,MATCH($A251,'Hoja de Trabajo para listado'!$AB$155:$AB$1048576,0),MATCH((CUADRO!K$4&amp;$E251),'Hoja de Trabajo para listado'!$AB$151:$BA$151,0)),0)+IFERROR(INDEX('Hoja de Trabajo para listado'!$BC$155:$CB$1048576,MATCH($A251,'Hoja de Trabajo para listado'!$BC$155:$BC$1048576,0),MATCH((CUADRO!K$4&amp;$E251),'Hoja de Trabajo para listado'!$BC$151:$CB$151,0)),0)+IFERROR(INDEX('Hoja de Trabajo para listado'!$DE$153:$DG$274,MATCH($A251,'Hoja de Trabajo para listado'!$DE$153:$DE$1048576,0),MATCH((CUADRO!K$4&amp;$E251),'Hoja de Trabajo para listado'!$DE$151:$DG$151,0)),0)+IFERROR(INDEX('Hoja de Trabajo para listado'!$CD$155:$DC$1048576,MATCH($A251,'Hoja de Trabajo para listado'!$CD$155:$CD$1048576,0),MATCH((CUADRO!K$4&amp;$E251),'Hoja de Trabajo para listado'!$CD$151:$DC$151,0)),0)</f>
        <v>0</v>
      </c>
      <c r="L251" s="243">
        <f ca="1">+IFERROR(INDEX('Hoja de Trabajo para listado'!$A$155:$Z$1048576,MATCH($A251,'Hoja de Trabajo para listado'!$A$155:$A$1048576,0),MATCH((CUADRO!L$4&amp;$E251),'Hoja de Trabajo para listado'!$A$151:$Z$151,0)),0)+IFERROR(INDEX('Hoja de Trabajo para listado'!$AB$155:$BA$1048576,MATCH($A251,'Hoja de Trabajo para listado'!$AB$155:$AB$1048576,0),MATCH((CUADRO!L$4&amp;$E251),'Hoja de Trabajo para listado'!$AB$151:$BA$151,0)),0)+IFERROR(INDEX('Hoja de Trabajo para listado'!$BC$155:$CB$1048576,MATCH($A251,'Hoja de Trabajo para listado'!$BC$155:$BC$1048576,0),MATCH((CUADRO!L$4&amp;$E251),'Hoja de Trabajo para listado'!$BC$151:$CB$151,0)),0)+IFERROR(INDEX('Hoja de Trabajo para listado'!$DE$153:$DG$274,MATCH($A251,'Hoja de Trabajo para listado'!$DE$153:$DE$1048576,0),MATCH((CUADRO!L$4&amp;$E251),'Hoja de Trabajo para listado'!$DE$151:$DG$151,0)),0)+IFERROR(INDEX('Hoja de Trabajo para listado'!$CD$155:$DC$1048576,MATCH($A251,'Hoja de Trabajo para listado'!$CD$155:$CD$1048576,0),MATCH((CUADRO!L$4&amp;$E251),'Hoja de Trabajo para listado'!$CD$151:$DC$151,0)),0)</f>
        <v>0</v>
      </c>
      <c r="M251" s="243">
        <f ca="1">+IFERROR(INDEX('Hoja de Trabajo para listado'!$A$155:$Z$1048576,MATCH($A251,'Hoja de Trabajo para listado'!$A$155:$A$1048576,0),MATCH((CUADRO!M$4&amp;$E251),'Hoja de Trabajo para listado'!$A$151:$Z$151,0)),0)+IFERROR(INDEX('Hoja de Trabajo para listado'!$AB$155:$BA$1048576,MATCH($A251,'Hoja de Trabajo para listado'!$AB$155:$AB$1048576,0),MATCH((CUADRO!M$4&amp;$E251),'Hoja de Trabajo para listado'!$AB$151:$BA$151,0)),0)+IFERROR(INDEX('Hoja de Trabajo para listado'!$BC$155:$CB$1048576,MATCH($A251,'Hoja de Trabajo para listado'!$BC$155:$BC$1048576,0),MATCH((CUADRO!M$4&amp;$E251),'Hoja de Trabajo para listado'!$BC$151:$CB$151,0)),0)+IFERROR(INDEX('Hoja de Trabajo para listado'!$DE$153:$DG$274,MATCH($A251,'Hoja de Trabajo para listado'!$DE$153:$DE$1048576,0),MATCH((CUADRO!M$4&amp;$E251),'Hoja de Trabajo para listado'!$DE$151:$DG$151,0)),0)+IFERROR(INDEX('Hoja de Trabajo para listado'!$CD$155:$DC$1048576,MATCH($A251,'Hoja de Trabajo para listado'!$CD$155:$CD$1048576,0),MATCH((CUADRO!M$4&amp;$E251),'Hoja de Trabajo para listado'!$CD$151:$DC$151,0)),0)</f>
        <v>0</v>
      </c>
      <c r="N251" s="243">
        <f ca="1">+IFERROR(INDEX('Hoja de Trabajo para listado'!$A$155:$Z$1048576,MATCH($A251,'Hoja de Trabajo para listado'!$A$155:$A$1048576,0),MATCH((CUADRO!N$4&amp;$E251),'Hoja de Trabajo para listado'!$A$151:$Z$151,0)),0)+IFERROR(INDEX('Hoja de Trabajo para listado'!$AB$155:$BA$1048576,MATCH($A251,'Hoja de Trabajo para listado'!$AB$155:$AB$1048576,0),MATCH((CUADRO!N$4&amp;$E251),'Hoja de Trabajo para listado'!$AB$151:$BA$151,0)),0)+IFERROR(INDEX('Hoja de Trabajo para listado'!$BC$155:$CB$1048576,MATCH($A251,'Hoja de Trabajo para listado'!$BC$155:$BC$1048576,0),MATCH((CUADRO!N$4&amp;$E251),'Hoja de Trabajo para listado'!$BC$151:$CB$151,0)),0)+IFERROR(INDEX('Hoja de Trabajo para listado'!$DE$153:$DG$274,MATCH($A251,'Hoja de Trabajo para listado'!$DE$153:$DE$1048576,0),MATCH((CUADRO!N$4&amp;$E251),'Hoja de Trabajo para listado'!$DE$151:$DG$151,0)),0)+IFERROR(INDEX('Hoja de Trabajo para listado'!$CD$155:$DC$1048576,MATCH($A251,'Hoja de Trabajo para listado'!$CD$155:$CD$1048576,0),MATCH((CUADRO!N$4&amp;$E251),'Hoja de Trabajo para listado'!$CD$151:$DC$151,0)),0)</f>
        <v>0</v>
      </c>
      <c r="O251" s="243">
        <f ca="1">+IFERROR(INDEX('Hoja de Trabajo para listado'!$A$155:$Z$1048576,MATCH($A251,'Hoja de Trabajo para listado'!$A$155:$A$1048576,0),MATCH((CUADRO!O$4&amp;$E251),'Hoja de Trabajo para listado'!$A$151:$Z$151,0)),0)+IFERROR(INDEX('Hoja de Trabajo para listado'!$AB$155:$BA$1048576,MATCH($A251,'Hoja de Trabajo para listado'!$AB$155:$AB$1048576,0),MATCH((CUADRO!O$4&amp;$E251),'Hoja de Trabajo para listado'!$AB$151:$BA$151,0)),0)+IFERROR(INDEX('Hoja de Trabajo para listado'!$BC$155:$CB$1048576,MATCH($A251,'Hoja de Trabajo para listado'!$BC$155:$BC$1048576,0),MATCH((CUADRO!O$4&amp;$E251),'Hoja de Trabajo para listado'!$BC$151:$CB$151,0)),0)+IFERROR(INDEX('Hoja de Trabajo para listado'!$DE$153:$DG$274,MATCH($A251,'Hoja de Trabajo para listado'!$DE$153:$DE$1048576,0),MATCH((CUADRO!O$4&amp;$E251),'Hoja de Trabajo para listado'!$DE$151:$DG$151,0)),0)+IFERROR(INDEX('Hoja de Trabajo para listado'!$CD$155:$DC$1048576,MATCH($A251,'Hoja de Trabajo para listado'!$CD$155:$CD$1048576,0),MATCH((CUADRO!O$4&amp;$E251),'Hoja de Trabajo para listado'!$CD$151:$DC$151,0)),0)</f>
        <v>0</v>
      </c>
      <c r="P251" s="243">
        <f ca="1">+IFERROR(INDEX('Hoja de Trabajo para listado'!$A$155:$Z$1048576,MATCH($A251,'Hoja de Trabajo para listado'!$A$155:$A$1048576,0),MATCH((CUADRO!P$4&amp;$E251),'Hoja de Trabajo para listado'!$A$151:$Z$151,0)),0)+IFERROR(INDEX('Hoja de Trabajo para listado'!$AB$155:$BA$1048576,MATCH($A251,'Hoja de Trabajo para listado'!$AB$155:$AB$1048576,0),MATCH((CUADRO!P$4&amp;$E251),'Hoja de Trabajo para listado'!$AB$151:$BA$151,0)),0)+IFERROR(INDEX('Hoja de Trabajo para listado'!$BC$155:$CB$1048576,MATCH($A251,'Hoja de Trabajo para listado'!$BC$155:$BC$1048576,0),MATCH((CUADRO!P$4&amp;$E251),'Hoja de Trabajo para listado'!$BC$151:$CB$151,0)),0)+IFERROR(INDEX('Hoja de Trabajo para listado'!$DE$153:$DG$274,MATCH($A251,'Hoja de Trabajo para listado'!$DE$153:$DE$1048576,0),MATCH((CUADRO!P$4&amp;$E251),'Hoja de Trabajo para listado'!$DE$151:$DG$151,0)),0)+IFERROR(INDEX('Hoja de Trabajo para listado'!$CD$155:$DC$1048576,MATCH($A251,'Hoja de Trabajo para listado'!$CD$155:$CD$1048576,0),MATCH((CUADRO!P$4&amp;$E251),'Hoja de Trabajo para listado'!$CD$151:$DC$151,0)),0)</f>
        <v>0</v>
      </c>
      <c r="Q251" s="243">
        <f ca="1">+IFERROR(INDEX('Hoja de Trabajo para listado'!$A$155:$Z$1048576,MATCH($A251,'Hoja de Trabajo para listado'!$A$155:$A$1048576,0),MATCH((CUADRO!Q$4&amp;$E251),'Hoja de Trabajo para listado'!$A$151:$Z$151,0)),0)+IFERROR(INDEX('Hoja de Trabajo para listado'!$AB$155:$BA$1048576,MATCH($A251,'Hoja de Trabajo para listado'!$AB$155:$AB$1048576,0),MATCH((CUADRO!Q$4&amp;$E251),'Hoja de Trabajo para listado'!$AB$151:$BA$151,0)),0)+IFERROR(INDEX('Hoja de Trabajo para listado'!$BC$155:$CB$1048576,MATCH($A251,'Hoja de Trabajo para listado'!$BC$155:$BC$1048576,0),MATCH((CUADRO!Q$4&amp;$E251),'Hoja de Trabajo para listado'!$BC$151:$CB$151,0)),0)+IFERROR(INDEX('Hoja de Trabajo para listado'!$DE$153:$DG$274,MATCH($A251,'Hoja de Trabajo para listado'!$DE$153:$DE$1048576,0),MATCH((CUADRO!Q$4&amp;$E251),'Hoja de Trabajo para listado'!$DE$151:$DG$151,0)),0)+IFERROR(INDEX('Hoja de Trabajo para listado'!$CD$155:$DC$1048576,MATCH($A251,'Hoja de Trabajo para listado'!$CD$155:$CD$1048576,0),MATCH((CUADRO!Q$4&amp;$E251),'Hoja de Trabajo para listado'!$CD$151:$DC$151,0)),0)</f>
        <v>0</v>
      </c>
      <c r="R251" s="243">
        <f t="shared" ca="1" si="9"/>
        <v>0</v>
      </c>
      <c r="S251" s="243"/>
      <c r="T251" s="243">
        <f ca="1">+T252</f>
        <v>42449.7</v>
      </c>
      <c r="U251" s="242">
        <f t="shared" si="10"/>
        <v>1</v>
      </c>
      <c r="V251" s="333" t="str">
        <f>+VLOOKUP(A251,bd_lista!$A$3:$E$592,5,FALSE)</f>
        <v>Instituciones Descentralizadas</v>
      </c>
      <c r="W251" s="387" t="str">
        <f>+V251</f>
        <v>Instituciones Descentralizadas</v>
      </c>
      <c r="X251" s="242">
        <f>+VLOOKUP(A251,[4]Sheet1!$A$13:$D$744,4,FALSE)</f>
        <v>15</v>
      </c>
      <c r="Y251" s="242" t="str">
        <f>+VLOOKUP(X251,bd_lista!$A$3:$C$592,3,FALSE)</f>
        <v>Ministerio de Gobierno</v>
      </c>
      <c r="Z251" s="294">
        <f>+X251</f>
        <v>15</v>
      </c>
      <c r="AA251" s="319" t="str">
        <f>+Y251</f>
        <v>Ministerio de Gobierno</v>
      </c>
    </row>
    <row r="252" spans="1:27" customFormat="1" ht="15" customHeight="1">
      <c r="A252" s="32">
        <v>345</v>
      </c>
      <c r="B252" s="393"/>
      <c r="C252" s="333" t="str">
        <f>+VLOOKUP(A252,bd_lista!$A$3:$C$592,3,FALSE)</f>
        <v>Mutual de Servicios al Policía</v>
      </c>
      <c r="D252" s="390"/>
      <c r="E252" s="333" t="s">
        <v>1305</v>
      </c>
      <c r="F252" s="245">
        <f ca="1">+IFERROR(INDEX('Hoja de Trabajo para listado'!$A$155:$Z$1048576,MATCH($A252,'Hoja de Trabajo para listado'!$A$155:$A$1048576,0),MATCH((CUADRO!F$4&amp;$E252),'Hoja de Trabajo para listado'!$A$151:$Z$151,0)),0)+IFERROR(INDEX('Hoja de Trabajo para listado'!$AB$155:$BA$1048576,MATCH($A252,'Hoja de Trabajo para listado'!$AB$155:$AB$1048576,0),MATCH((CUADRO!F$4&amp;$E252),'Hoja de Trabajo para listado'!$AB$151:$BA$151,0)),0)+IFERROR(INDEX('Hoja de Trabajo para listado'!$BC$155:$CB$1048576,MATCH($A252,'Hoja de Trabajo para listado'!$BC$155:$BC$1048576,0),MATCH((CUADRO!F$4&amp;$E252),'Hoja de Trabajo para listado'!$BC$151:$CB$151,0)),0)+IFERROR(INDEX('Hoja de Trabajo para listado'!$DE$153:$DG$274,MATCH($A252,'Hoja de Trabajo para listado'!$DE$153:$DE$1048576,0),MATCH((CUADRO!F$4&amp;$E252),'Hoja de Trabajo para listado'!$DE$151:$DG$151,0)),0)+IFERROR(INDEX('Hoja de Trabajo para listado'!$CD$155:$DC$1048576,MATCH($A252,'Hoja de Trabajo para listado'!$CD$155:$CD$1048576,0),MATCH((CUADRO!F$4&amp;$E252),'Hoja de Trabajo para listado'!$CD$151:$DC$151,0)),0)</f>
        <v>0</v>
      </c>
      <c r="G252" s="245">
        <f ca="1">+IFERROR(INDEX('Hoja de Trabajo para listado'!$A$155:$Z$1048576,MATCH($A252,'Hoja de Trabajo para listado'!$A$155:$A$1048576,0),MATCH((CUADRO!G$4&amp;$E252),'Hoja de Trabajo para listado'!$A$151:$Z$151,0)),0)+IFERROR(INDEX('Hoja de Trabajo para listado'!$AB$155:$BA$1048576,MATCH($A252,'Hoja de Trabajo para listado'!$AB$155:$AB$1048576,0),MATCH((CUADRO!G$4&amp;$E252),'Hoja de Trabajo para listado'!$AB$151:$BA$151,0)),0)+IFERROR(INDEX('Hoja de Trabajo para listado'!$BC$155:$CB$1048576,MATCH($A252,'Hoja de Trabajo para listado'!$BC$155:$BC$1048576,0),MATCH((CUADRO!G$4&amp;$E252),'Hoja de Trabajo para listado'!$BC$151:$CB$151,0)),0)+IFERROR(INDEX('Hoja de Trabajo para listado'!$DE$153:$DG$274,MATCH($A252,'Hoja de Trabajo para listado'!$DE$153:$DE$1048576,0),MATCH((CUADRO!G$4&amp;$E252),'Hoja de Trabajo para listado'!$DE$151:$DG$151,0)),0)+IFERROR(INDEX('Hoja de Trabajo para listado'!$CD$155:$DC$1048576,MATCH($A252,'Hoja de Trabajo para listado'!$CD$155:$CD$1048576,0),MATCH((CUADRO!G$4&amp;$E252),'Hoja de Trabajo para listado'!$CD$151:$DC$151,0)),0)</f>
        <v>0</v>
      </c>
      <c r="H252" s="245">
        <f ca="1">+IFERROR(INDEX('Hoja de Trabajo para listado'!$A$155:$Z$1048576,MATCH($A252,'Hoja de Trabajo para listado'!$A$155:$A$1048576,0),MATCH((CUADRO!H$4&amp;$E252),'Hoja de Trabajo para listado'!$A$151:$Z$151,0)),0)+IFERROR(INDEX('Hoja de Trabajo para listado'!$AB$155:$BA$1048576,MATCH($A252,'Hoja de Trabajo para listado'!$AB$155:$AB$1048576,0),MATCH((CUADRO!H$4&amp;$E252),'Hoja de Trabajo para listado'!$AB$151:$BA$151,0)),0)+IFERROR(INDEX('Hoja de Trabajo para listado'!$BC$155:$CB$1048576,MATCH($A252,'Hoja de Trabajo para listado'!$BC$155:$BC$1048576,0),MATCH((CUADRO!H$4&amp;$E252),'Hoja de Trabajo para listado'!$BC$151:$CB$151,0)),0)+IFERROR(INDEX('Hoja de Trabajo para listado'!$DE$153:$DG$274,MATCH($A252,'Hoja de Trabajo para listado'!$DE$153:$DE$1048576,0),MATCH((CUADRO!H$4&amp;$E252),'Hoja de Trabajo para listado'!$DE$151:$DG$151,0)),0)+IFERROR(INDEX('Hoja de Trabajo para listado'!$CD$155:$DC$1048576,MATCH($A252,'Hoja de Trabajo para listado'!$CD$155:$CD$1048576,0),MATCH((CUADRO!H$4&amp;$E252),'Hoja de Trabajo para listado'!$CD$151:$DC$151,0)),0)</f>
        <v>35087.43</v>
      </c>
      <c r="I252" s="245">
        <f ca="1">+IFERROR(INDEX('Hoja de Trabajo para listado'!$A$155:$Z$1048576,MATCH($A252,'Hoja de Trabajo para listado'!$A$155:$A$1048576,0),MATCH((CUADRO!I$4&amp;$E252),'Hoja de Trabajo para listado'!$A$151:$Z$151,0)),0)+IFERROR(INDEX('Hoja de Trabajo para listado'!$AB$155:$BA$1048576,MATCH($A252,'Hoja de Trabajo para listado'!$AB$155:$AB$1048576,0),MATCH((CUADRO!I$4&amp;$E252),'Hoja de Trabajo para listado'!$AB$151:$BA$151,0)),0)+IFERROR(INDEX('Hoja de Trabajo para listado'!$BC$155:$CB$1048576,MATCH($A252,'Hoja de Trabajo para listado'!$BC$155:$BC$1048576,0),MATCH((CUADRO!I$4&amp;$E252),'Hoja de Trabajo para listado'!$BC$151:$CB$151,0)),0)+IFERROR(INDEX('Hoja de Trabajo para listado'!$DE$153:$DG$274,MATCH($A252,'Hoja de Trabajo para listado'!$DE$153:$DE$1048576,0),MATCH((CUADRO!I$4&amp;$E252),'Hoja de Trabajo para listado'!$DE$151:$DG$151,0)),0)+IFERROR(INDEX('Hoja de Trabajo para listado'!$CD$155:$DC$1048576,MATCH($A252,'Hoja de Trabajo para listado'!$CD$155:$CD$1048576,0),MATCH((CUADRO!I$4&amp;$E252),'Hoja de Trabajo para listado'!$CD$151:$DC$151,0)),0)</f>
        <v>7362.27</v>
      </c>
      <c r="J252" s="245">
        <f ca="1">+IFERROR(INDEX('Hoja de Trabajo para listado'!$A$155:$Z$1048576,MATCH($A252,'Hoja de Trabajo para listado'!$A$155:$A$1048576,0),MATCH((CUADRO!J$4&amp;$E252),'Hoja de Trabajo para listado'!$A$151:$Z$151,0)),0)+IFERROR(INDEX('Hoja de Trabajo para listado'!$AB$155:$BA$1048576,MATCH($A252,'Hoja de Trabajo para listado'!$AB$155:$AB$1048576,0),MATCH((CUADRO!J$4&amp;$E252),'Hoja de Trabajo para listado'!$AB$151:$BA$151,0)),0)+IFERROR(INDEX('Hoja de Trabajo para listado'!$BC$155:$CB$1048576,MATCH($A252,'Hoja de Trabajo para listado'!$BC$155:$BC$1048576,0),MATCH((CUADRO!J$4&amp;$E252),'Hoja de Trabajo para listado'!$BC$151:$CB$151,0)),0)+IFERROR(INDEX('Hoja de Trabajo para listado'!$DE$153:$DG$274,MATCH($A252,'Hoja de Trabajo para listado'!$DE$153:$DE$1048576,0),MATCH((CUADRO!J$4&amp;$E252),'Hoja de Trabajo para listado'!$DE$151:$DG$151,0)),0)+IFERROR(INDEX('Hoja de Trabajo para listado'!$CD$155:$DC$1048576,MATCH($A252,'Hoja de Trabajo para listado'!$CD$155:$CD$1048576,0),MATCH((CUADRO!J$4&amp;$E252),'Hoja de Trabajo para listado'!$CD$151:$DC$151,0)),0)</f>
        <v>0</v>
      </c>
      <c r="K252" s="245">
        <f ca="1">+IFERROR(INDEX('Hoja de Trabajo para listado'!$A$155:$Z$1048576,MATCH($A252,'Hoja de Trabajo para listado'!$A$155:$A$1048576,0),MATCH((CUADRO!K$4&amp;$E252),'Hoja de Trabajo para listado'!$A$151:$Z$151,0)),0)+IFERROR(INDEX('Hoja de Trabajo para listado'!$AB$155:$BA$1048576,MATCH($A252,'Hoja de Trabajo para listado'!$AB$155:$AB$1048576,0),MATCH((CUADRO!K$4&amp;$E252),'Hoja de Trabajo para listado'!$AB$151:$BA$151,0)),0)+IFERROR(INDEX('Hoja de Trabajo para listado'!$BC$155:$CB$1048576,MATCH($A252,'Hoja de Trabajo para listado'!$BC$155:$BC$1048576,0),MATCH((CUADRO!K$4&amp;$E252),'Hoja de Trabajo para listado'!$BC$151:$CB$151,0)),0)+IFERROR(INDEX('Hoja de Trabajo para listado'!$DE$153:$DG$274,MATCH($A252,'Hoja de Trabajo para listado'!$DE$153:$DE$1048576,0),MATCH((CUADRO!K$4&amp;$E252),'Hoja de Trabajo para listado'!$DE$151:$DG$151,0)),0)+IFERROR(INDEX('Hoja de Trabajo para listado'!$CD$155:$DC$1048576,MATCH($A252,'Hoja de Trabajo para listado'!$CD$155:$CD$1048576,0),MATCH((CUADRO!K$4&amp;$E252),'Hoja de Trabajo para listado'!$CD$151:$DC$151,0)),0)</f>
        <v>0</v>
      </c>
      <c r="L252" s="245">
        <f ca="1">+IFERROR(INDEX('Hoja de Trabajo para listado'!$A$155:$Z$1048576,MATCH($A252,'Hoja de Trabajo para listado'!$A$155:$A$1048576,0),MATCH((CUADRO!L$4&amp;$E252),'Hoja de Trabajo para listado'!$A$151:$Z$151,0)),0)+IFERROR(INDEX('Hoja de Trabajo para listado'!$AB$155:$BA$1048576,MATCH($A252,'Hoja de Trabajo para listado'!$AB$155:$AB$1048576,0),MATCH((CUADRO!L$4&amp;$E252),'Hoja de Trabajo para listado'!$AB$151:$BA$151,0)),0)+IFERROR(INDEX('Hoja de Trabajo para listado'!$BC$155:$CB$1048576,MATCH($A252,'Hoja de Trabajo para listado'!$BC$155:$BC$1048576,0),MATCH((CUADRO!L$4&amp;$E252),'Hoja de Trabajo para listado'!$BC$151:$CB$151,0)),0)+IFERROR(INDEX('Hoja de Trabajo para listado'!$DE$153:$DG$274,MATCH($A252,'Hoja de Trabajo para listado'!$DE$153:$DE$1048576,0),MATCH((CUADRO!L$4&amp;$E252),'Hoja de Trabajo para listado'!$DE$151:$DG$151,0)),0)+IFERROR(INDEX('Hoja de Trabajo para listado'!$CD$155:$DC$1048576,MATCH($A252,'Hoja de Trabajo para listado'!$CD$155:$CD$1048576,0),MATCH((CUADRO!L$4&amp;$E252),'Hoja de Trabajo para listado'!$CD$151:$DC$151,0)),0)</f>
        <v>0</v>
      </c>
      <c r="M252" s="245">
        <f ca="1">+IFERROR(INDEX('Hoja de Trabajo para listado'!$A$155:$Z$1048576,MATCH($A252,'Hoja de Trabajo para listado'!$A$155:$A$1048576,0),MATCH((CUADRO!M$4&amp;$E252),'Hoja de Trabajo para listado'!$A$151:$Z$151,0)),0)+IFERROR(INDEX('Hoja de Trabajo para listado'!$AB$155:$BA$1048576,MATCH($A252,'Hoja de Trabajo para listado'!$AB$155:$AB$1048576,0),MATCH((CUADRO!M$4&amp;$E252),'Hoja de Trabajo para listado'!$AB$151:$BA$151,0)),0)+IFERROR(INDEX('Hoja de Trabajo para listado'!$BC$155:$CB$1048576,MATCH($A252,'Hoja de Trabajo para listado'!$BC$155:$BC$1048576,0),MATCH((CUADRO!M$4&amp;$E252),'Hoja de Trabajo para listado'!$BC$151:$CB$151,0)),0)+IFERROR(INDEX('Hoja de Trabajo para listado'!$DE$153:$DG$274,MATCH($A252,'Hoja de Trabajo para listado'!$DE$153:$DE$1048576,0),MATCH((CUADRO!M$4&amp;$E252),'Hoja de Trabajo para listado'!$DE$151:$DG$151,0)),0)+IFERROR(INDEX('Hoja de Trabajo para listado'!$CD$155:$DC$1048576,MATCH($A252,'Hoja de Trabajo para listado'!$CD$155:$CD$1048576,0),MATCH((CUADRO!M$4&amp;$E252),'Hoja de Trabajo para listado'!$CD$151:$DC$151,0)),0)</f>
        <v>0</v>
      </c>
      <c r="N252" s="245">
        <f ca="1">+IFERROR(INDEX('Hoja de Trabajo para listado'!$A$155:$Z$1048576,MATCH($A252,'Hoja de Trabajo para listado'!$A$155:$A$1048576,0),MATCH((CUADRO!N$4&amp;$E252),'Hoja de Trabajo para listado'!$A$151:$Z$151,0)),0)+IFERROR(INDEX('Hoja de Trabajo para listado'!$AB$155:$BA$1048576,MATCH($A252,'Hoja de Trabajo para listado'!$AB$155:$AB$1048576,0),MATCH((CUADRO!N$4&amp;$E252),'Hoja de Trabajo para listado'!$AB$151:$BA$151,0)),0)+IFERROR(INDEX('Hoja de Trabajo para listado'!$BC$155:$CB$1048576,MATCH($A252,'Hoja de Trabajo para listado'!$BC$155:$BC$1048576,0),MATCH((CUADRO!N$4&amp;$E252),'Hoja de Trabajo para listado'!$BC$151:$CB$151,0)),0)+IFERROR(INDEX('Hoja de Trabajo para listado'!$DE$153:$DG$274,MATCH($A252,'Hoja de Trabajo para listado'!$DE$153:$DE$1048576,0),MATCH((CUADRO!N$4&amp;$E252),'Hoja de Trabajo para listado'!$DE$151:$DG$151,0)),0)+IFERROR(INDEX('Hoja de Trabajo para listado'!$CD$155:$DC$1048576,MATCH($A252,'Hoja de Trabajo para listado'!$CD$155:$CD$1048576,0),MATCH((CUADRO!N$4&amp;$E252),'Hoja de Trabajo para listado'!$CD$151:$DC$151,0)),0)</f>
        <v>0</v>
      </c>
      <c r="O252" s="245">
        <f ca="1">+IFERROR(INDEX('Hoja de Trabajo para listado'!$A$155:$Z$1048576,MATCH($A252,'Hoja de Trabajo para listado'!$A$155:$A$1048576,0),MATCH((CUADRO!O$4&amp;$E252),'Hoja de Trabajo para listado'!$A$151:$Z$151,0)),0)+IFERROR(INDEX('Hoja de Trabajo para listado'!$AB$155:$BA$1048576,MATCH($A252,'Hoja de Trabajo para listado'!$AB$155:$AB$1048576,0),MATCH((CUADRO!O$4&amp;$E252),'Hoja de Trabajo para listado'!$AB$151:$BA$151,0)),0)+IFERROR(INDEX('Hoja de Trabajo para listado'!$BC$155:$CB$1048576,MATCH($A252,'Hoja de Trabajo para listado'!$BC$155:$BC$1048576,0),MATCH((CUADRO!O$4&amp;$E252),'Hoja de Trabajo para listado'!$BC$151:$CB$151,0)),0)+IFERROR(INDEX('Hoja de Trabajo para listado'!$DE$153:$DG$274,MATCH($A252,'Hoja de Trabajo para listado'!$DE$153:$DE$1048576,0),MATCH((CUADRO!O$4&amp;$E252),'Hoja de Trabajo para listado'!$DE$151:$DG$151,0)),0)+IFERROR(INDEX('Hoja de Trabajo para listado'!$CD$155:$DC$1048576,MATCH($A252,'Hoja de Trabajo para listado'!$CD$155:$CD$1048576,0),MATCH((CUADRO!O$4&amp;$E252),'Hoja de Trabajo para listado'!$CD$151:$DC$151,0)),0)</f>
        <v>0</v>
      </c>
      <c r="P252" s="245">
        <f ca="1">+IFERROR(INDEX('Hoja de Trabajo para listado'!$A$155:$Z$1048576,MATCH($A252,'Hoja de Trabajo para listado'!$A$155:$A$1048576,0),MATCH((CUADRO!P$4&amp;$E252),'Hoja de Trabajo para listado'!$A$151:$Z$151,0)),0)+IFERROR(INDEX('Hoja de Trabajo para listado'!$AB$155:$BA$1048576,MATCH($A252,'Hoja de Trabajo para listado'!$AB$155:$AB$1048576,0),MATCH((CUADRO!P$4&amp;$E252),'Hoja de Trabajo para listado'!$AB$151:$BA$151,0)),0)+IFERROR(INDEX('Hoja de Trabajo para listado'!$BC$155:$CB$1048576,MATCH($A252,'Hoja de Trabajo para listado'!$BC$155:$BC$1048576,0),MATCH((CUADRO!P$4&amp;$E252),'Hoja de Trabajo para listado'!$BC$151:$CB$151,0)),0)+IFERROR(INDEX('Hoja de Trabajo para listado'!$DE$153:$DG$274,MATCH($A252,'Hoja de Trabajo para listado'!$DE$153:$DE$1048576,0),MATCH((CUADRO!P$4&amp;$E252),'Hoja de Trabajo para listado'!$DE$151:$DG$151,0)),0)+IFERROR(INDEX('Hoja de Trabajo para listado'!$CD$155:$DC$1048576,MATCH($A252,'Hoja de Trabajo para listado'!$CD$155:$CD$1048576,0),MATCH((CUADRO!P$4&amp;$E252),'Hoja de Trabajo para listado'!$CD$151:$DC$151,0)),0)</f>
        <v>0</v>
      </c>
      <c r="Q252" s="245">
        <f ca="1">+IFERROR(INDEX('Hoja de Trabajo para listado'!$A$155:$Z$1048576,MATCH($A252,'Hoja de Trabajo para listado'!$A$155:$A$1048576,0),MATCH((CUADRO!Q$4&amp;$E252),'Hoja de Trabajo para listado'!$A$151:$Z$151,0)),0)+IFERROR(INDEX('Hoja de Trabajo para listado'!$AB$155:$BA$1048576,MATCH($A252,'Hoja de Trabajo para listado'!$AB$155:$AB$1048576,0),MATCH((CUADRO!Q$4&amp;$E252),'Hoja de Trabajo para listado'!$AB$151:$BA$151,0)),0)+IFERROR(INDEX('Hoja de Trabajo para listado'!$BC$155:$CB$1048576,MATCH($A252,'Hoja de Trabajo para listado'!$BC$155:$BC$1048576,0),MATCH((CUADRO!Q$4&amp;$E252),'Hoja de Trabajo para listado'!$BC$151:$CB$151,0)),0)+IFERROR(INDEX('Hoja de Trabajo para listado'!$DE$153:$DG$274,MATCH($A252,'Hoja de Trabajo para listado'!$DE$153:$DE$1048576,0),MATCH((CUADRO!Q$4&amp;$E252),'Hoja de Trabajo para listado'!$DE$151:$DG$151,0)),0)+IFERROR(INDEX('Hoja de Trabajo para listado'!$CD$155:$DC$1048576,MATCH($A252,'Hoja de Trabajo para listado'!$CD$155:$CD$1048576,0),MATCH((CUADRO!Q$4&amp;$E252),'Hoja de Trabajo para listado'!$CD$151:$DC$151,0)),0)</f>
        <v>0</v>
      </c>
      <c r="R252" s="245">
        <f t="shared" ca="1" si="9"/>
        <v>42449.7</v>
      </c>
      <c r="S252" s="245">
        <f ca="1">+R251+R252</f>
        <v>42449.7</v>
      </c>
      <c r="T252" s="245">
        <f ca="1">+S252</f>
        <v>42449.7</v>
      </c>
      <c r="U252" s="244">
        <f t="shared" si="10"/>
        <v>2</v>
      </c>
      <c r="V252" s="333" t="str">
        <f>+VLOOKUP(A252,bd_lista!$A$3:$E$592,5,FALSE)</f>
        <v>Instituciones Descentralizadas</v>
      </c>
      <c r="W252" s="388"/>
      <c r="X252" s="242">
        <f>+VLOOKUP(A252,[4]Sheet1!$A$13:$D$744,4,FALSE)</f>
        <v>15</v>
      </c>
      <c r="Y252" s="242" t="str">
        <f>+VLOOKUP(X252,bd_lista!$A$3:$C$592,3,FALSE)</f>
        <v>Ministerio de Gobierno</v>
      </c>
      <c r="Z252" s="292"/>
      <c r="AA252" s="321"/>
    </row>
    <row r="253" spans="1:27" ht="15" customHeight="1">
      <c r="A253" s="32">
        <v>346</v>
      </c>
      <c r="B253" s="392">
        <f>+A253</f>
        <v>346</v>
      </c>
      <c r="C253" s="247" t="str">
        <f>+VLOOKUP(A253,bd_lista!$A$3:$C$592,3,FALSE)</f>
        <v>Unidad de Investigaciones Financieras</v>
      </c>
      <c r="D253" s="389" t="str">
        <f>+C253</f>
        <v>Unidad de Investigaciones Financieras</v>
      </c>
      <c r="E253" s="247" t="s">
        <v>1304</v>
      </c>
      <c r="F253" s="243">
        <f ca="1">+IFERROR(INDEX('Hoja de Trabajo para listado'!$A$155:$Z$1048576,MATCH($A253,'Hoja de Trabajo para listado'!$A$155:$A$1048576,0),MATCH((CUADRO!F$4&amp;$E253),'Hoja de Trabajo para listado'!$A$151:$Z$151,0)),0)+IFERROR(INDEX('Hoja de Trabajo para listado'!$AB$155:$BA$1048576,MATCH($A253,'Hoja de Trabajo para listado'!$AB$155:$AB$1048576,0),MATCH((CUADRO!F$4&amp;$E253),'Hoja de Trabajo para listado'!$AB$151:$BA$151,0)),0)+IFERROR(INDEX('Hoja de Trabajo para listado'!$BC$155:$CB$1048576,MATCH($A253,'Hoja de Trabajo para listado'!$BC$155:$BC$1048576,0),MATCH((CUADRO!F$4&amp;$E253),'Hoja de Trabajo para listado'!$BC$151:$CB$151,0)),0)+IFERROR(INDEX('Hoja de Trabajo para listado'!$DE$153:$DG$274,MATCH($A253,'Hoja de Trabajo para listado'!$DE$153:$DE$1048576,0),MATCH((CUADRO!F$4&amp;$E253),'Hoja de Trabajo para listado'!$DE$151:$DG$151,0)),0)+IFERROR(INDEX('Hoja de Trabajo para listado'!$CD$155:$DC$1048576,MATCH($A253,'Hoja de Trabajo para listado'!$CD$155:$CD$1048576,0),MATCH((CUADRO!F$4&amp;$E253),'Hoja de Trabajo para listado'!$CD$151:$DC$151,0)),0)</f>
        <v>0</v>
      </c>
      <c r="G253" s="243">
        <f ca="1">+IFERROR(INDEX('Hoja de Trabajo para listado'!$A$155:$Z$1048576,MATCH($A253,'Hoja de Trabajo para listado'!$A$155:$A$1048576,0),MATCH((CUADRO!G$4&amp;$E253),'Hoja de Trabajo para listado'!$A$151:$Z$151,0)),0)+IFERROR(INDEX('Hoja de Trabajo para listado'!$AB$155:$BA$1048576,MATCH($A253,'Hoja de Trabajo para listado'!$AB$155:$AB$1048576,0),MATCH((CUADRO!G$4&amp;$E253),'Hoja de Trabajo para listado'!$AB$151:$BA$151,0)),0)+IFERROR(INDEX('Hoja de Trabajo para listado'!$BC$155:$CB$1048576,MATCH($A253,'Hoja de Trabajo para listado'!$BC$155:$BC$1048576,0),MATCH((CUADRO!G$4&amp;$E253),'Hoja de Trabajo para listado'!$BC$151:$CB$151,0)),0)+IFERROR(INDEX('Hoja de Trabajo para listado'!$DE$153:$DG$274,MATCH($A253,'Hoja de Trabajo para listado'!$DE$153:$DE$1048576,0),MATCH((CUADRO!G$4&amp;$E253),'Hoja de Trabajo para listado'!$DE$151:$DG$151,0)),0)+IFERROR(INDEX('Hoja de Trabajo para listado'!$CD$155:$DC$1048576,MATCH($A253,'Hoja de Trabajo para listado'!$CD$155:$CD$1048576,0),MATCH((CUADRO!G$4&amp;$E253),'Hoja de Trabajo para listado'!$CD$151:$DC$151,0)),0)</f>
        <v>0</v>
      </c>
      <c r="H253" s="243">
        <f ca="1">+IFERROR(INDEX('Hoja de Trabajo para listado'!$A$155:$Z$1048576,MATCH($A253,'Hoja de Trabajo para listado'!$A$155:$A$1048576,0),MATCH((CUADRO!H$4&amp;$E253),'Hoja de Trabajo para listado'!$A$151:$Z$151,0)),0)+IFERROR(INDEX('Hoja de Trabajo para listado'!$AB$155:$BA$1048576,MATCH($A253,'Hoja de Trabajo para listado'!$AB$155:$AB$1048576,0),MATCH((CUADRO!H$4&amp;$E253),'Hoja de Trabajo para listado'!$AB$151:$BA$151,0)),0)+IFERROR(INDEX('Hoja de Trabajo para listado'!$BC$155:$CB$1048576,MATCH($A253,'Hoja de Trabajo para listado'!$BC$155:$BC$1048576,0),MATCH((CUADRO!H$4&amp;$E253),'Hoja de Trabajo para listado'!$BC$151:$CB$151,0)),0)+IFERROR(INDEX('Hoja de Trabajo para listado'!$DE$153:$DG$274,MATCH($A253,'Hoja de Trabajo para listado'!$DE$153:$DE$1048576,0),MATCH((CUADRO!H$4&amp;$E253),'Hoja de Trabajo para listado'!$DE$151:$DG$151,0)),0)+IFERROR(INDEX('Hoja de Trabajo para listado'!$CD$155:$DC$1048576,MATCH($A253,'Hoja de Trabajo para listado'!$CD$155:$CD$1048576,0),MATCH((CUADRO!H$4&amp;$E253),'Hoja de Trabajo para listado'!$CD$151:$DC$151,0)),0)</f>
        <v>0</v>
      </c>
      <c r="I253" s="243">
        <f ca="1">+IFERROR(INDEX('Hoja de Trabajo para listado'!$A$155:$Z$1048576,MATCH($A253,'Hoja de Trabajo para listado'!$A$155:$A$1048576,0),MATCH((CUADRO!I$4&amp;$E253),'Hoja de Trabajo para listado'!$A$151:$Z$151,0)),0)+IFERROR(INDEX('Hoja de Trabajo para listado'!$AB$155:$BA$1048576,MATCH($A253,'Hoja de Trabajo para listado'!$AB$155:$AB$1048576,0),MATCH((CUADRO!I$4&amp;$E253),'Hoja de Trabajo para listado'!$AB$151:$BA$151,0)),0)+IFERROR(INDEX('Hoja de Trabajo para listado'!$BC$155:$CB$1048576,MATCH($A253,'Hoja de Trabajo para listado'!$BC$155:$BC$1048576,0),MATCH((CUADRO!I$4&amp;$E253),'Hoja de Trabajo para listado'!$BC$151:$CB$151,0)),0)+IFERROR(INDEX('Hoja de Trabajo para listado'!$DE$153:$DG$274,MATCH($A253,'Hoja de Trabajo para listado'!$DE$153:$DE$1048576,0),MATCH((CUADRO!I$4&amp;$E253),'Hoja de Trabajo para listado'!$DE$151:$DG$151,0)),0)+IFERROR(INDEX('Hoja de Trabajo para listado'!$CD$155:$DC$1048576,MATCH($A253,'Hoja de Trabajo para listado'!$CD$155:$CD$1048576,0),MATCH((CUADRO!I$4&amp;$E253),'Hoja de Trabajo para listado'!$CD$151:$DC$151,0)),0)</f>
        <v>0</v>
      </c>
      <c r="J253" s="243">
        <f ca="1">+IFERROR(INDEX('Hoja de Trabajo para listado'!$A$155:$Z$1048576,MATCH($A253,'Hoja de Trabajo para listado'!$A$155:$A$1048576,0),MATCH((CUADRO!J$4&amp;$E253),'Hoja de Trabajo para listado'!$A$151:$Z$151,0)),0)+IFERROR(INDEX('Hoja de Trabajo para listado'!$AB$155:$BA$1048576,MATCH($A253,'Hoja de Trabajo para listado'!$AB$155:$AB$1048576,0),MATCH((CUADRO!J$4&amp;$E253),'Hoja de Trabajo para listado'!$AB$151:$BA$151,0)),0)+IFERROR(INDEX('Hoja de Trabajo para listado'!$BC$155:$CB$1048576,MATCH($A253,'Hoja de Trabajo para listado'!$BC$155:$BC$1048576,0),MATCH((CUADRO!J$4&amp;$E253),'Hoja de Trabajo para listado'!$BC$151:$CB$151,0)),0)+IFERROR(INDEX('Hoja de Trabajo para listado'!$DE$153:$DG$274,MATCH($A253,'Hoja de Trabajo para listado'!$DE$153:$DE$1048576,0),MATCH((CUADRO!J$4&amp;$E253),'Hoja de Trabajo para listado'!$DE$151:$DG$151,0)),0)+IFERROR(INDEX('Hoja de Trabajo para listado'!$CD$155:$DC$1048576,MATCH($A253,'Hoja de Trabajo para listado'!$CD$155:$CD$1048576,0),MATCH((CUADRO!J$4&amp;$E253),'Hoja de Trabajo para listado'!$CD$151:$DC$151,0)),0)</f>
        <v>0</v>
      </c>
      <c r="K253" s="243">
        <f ca="1">+IFERROR(INDEX('Hoja de Trabajo para listado'!$A$155:$Z$1048576,MATCH($A253,'Hoja de Trabajo para listado'!$A$155:$A$1048576,0),MATCH((CUADRO!K$4&amp;$E253),'Hoja de Trabajo para listado'!$A$151:$Z$151,0)),0)+IFERROR(INDEX('Hoja de Trabajo para listado'!$AB$155:$BA$1048576,MATCH($A253,'Hoja de Trabajo para listado'!$AB$155:$AB$1048576,0),MATCH((CUADRO!K$4&amp;$E253),'Hoja de Trabajo para listado'!$AB$151:$BA$151,0)),0)+IFERROR(INDEX('Hoja de Trabajo para listado'!$BC$155:$CB$1048576,MATCH($A253,'Hoja de Trabajo para listado'!$BC$155:$BC$1048576,0),MATCH((CUADRO!K$4&amp;$E253),'Hoja de Trabajo para listado'!$BC$151:$CB$151,0)),0)+IFERROR(INDEX('Hoja de Trabajo para listado'!$DE$153:$DG$274,MATCH($A253,'Hoja de Trabajo para listado'!$DE$153:$DE$1048576,0),MATCH((CUADRO!K$4&amp;$E253),'Hoja de Trabajo para listado'!$DE$151:$DG$151,0)),0)+IFERROR(INDEX('Hoja de Trabajo para listado'!$CD$155:$DC$1048576,MATCH($A253,'Hoja de Trabajo para listado'!$CD$155:$CD$1048576,0),MATCH((CUADRO!K$4&amp;$E253),'Hoja de Trabajo para listado'!$CD$151:$DC$151,0)),0)</f>
        <v>0</v>
      </c>
      <c r="L253" s="243">
        <f ca="1">+IFERROR(INDEX('Hoja de Trabajo para listado'!$A$155:$Z$1048576,MATCH($A253,'Hoja de Trabajo para listado'!$A$155:$A$1048576,0),MATCH((CUADRO!L$4&amp;$E253),'Hoja de Trabajo para listado'!$A$151:$Z$151,0)),0)+IFERROR(INDEX('Hoja de Trabajo para listado'!$AB$155:$BA$1048576,MATCH($A253,'Hoja de Trabajo para listado'!$AB$155:$AB$1048576,0),MATCH((CUADRO!L$4&amp;$E253),'Hoja de Trabajo para listado'!$AB$151:$BA$151,0)),0)+IFERROR(INDEX('Hoja de Trabajo para listado'!$BC$155:$CB$1048576,MATCH($A253,'Hoja de Trabajo para listado'!$BC$155:$BC$1048576,0),MATCH((CUADRO!L$4&amp;$E253),'Hoja de Trabajo para listado'!$BC$151:$CB$151,0)),0)+IFERROR(INDEX('Hoja de Trabajo para listado'!$DE$153:$DG$274,MATCH($A253,'Hoja de Trabajo para listado'!$DE$153:$DE$1048576,0),MATCH((CUADRO!L$4&amp;$E253),'Hoja de Trabajo para listado'!$DE$151:$DG$151,0)),0)+IFERROR(INDEX('Hoja de Trabajo para listado'!$CD$155:$DC$1048576,MATCH($A253,'Hoja de Trabajo para listado'!$CD$155:$CD$1048576,0),MATCH((CUADRO!L$4&amp;$E253),'Hoja de Trabajo para listado'!$CD$151:$DC$151,0)),0)</f>
        <v>0</v>
      </c>
      <c r="M253" s="243">
        <f ca="1">+IFERROR(INDEX('Hoja de Trabajo para listado'!$A$155:$Z$1048576,MATCH($A253,'Hoja de Trabajo para listado'!$A$155:$A$1048576,0),MATCH((CUADRO!M$4&amp;$E253),'Hoja de Trabajo para listado'!$A$151:$Z$151,0)),0)+IFERROR(INDEX('Hoja de Trabajo para listado'!$AB$155:$BA$1048576,MATCH($A253,'Hoja de Trabajo para listado'!$AB$155:$AB$1048576,0),MATCH((CUADRO!M$4&amp;$E253),'Hoja de Trabajo para listado'!$AB$151:$BA$151,0)),0)+IFERROR(INDEX('Hoja de Trabajo para listado'!$BC$155:$CB$1048576,MATCH($A253,'Hoja de Trabajo para listado'!$BC$155:$BC$1048576,0),MATCH((CUADRO!M$4&amp;$E253),'Hoja de Trabajo para listado'!$BC$151:$CB$151,0)),0)+IFERROR(INDEX('Hoja de Trabajo para listado'!$DE$153:$DG$274,MATCH($A253,'Hoja de Trabajo para listado'!$DE$153:$DE$1048576,0),MATCH((CUADRO!M$4&amp;$E253),'Hoja de Trabajo para listado'!$DE$151:$DG$151,0)),0)+IFERROR(INDEX('Hoja de Trabajo para listado'!$CD$155:$DC$1048576,MATCH($A253,'Hoja de Trabajo para listado'!$CD$155:$CD$1048576,0),MATCH((CUADRO!M$4&amp;$E253),'Hoja de Trabajo para listado'!$CD$151:$DC$151,0)),0)</f>
        <v>0</v>
      </c>
      <c r="N253" s="243">
        <f ca="1">+IFERROR(INDEX('Hoja de Trabajo para listado'!$A$155:$Z$1048576,MATCH($A253,'Hoja de Trabajo para listado'!$A$155:$A$1048576,0),MATCH((CUADRO!N$4&amp;$E253),'Hoja de Trabajo para listado'!$A$151:$Z$151,0)),0)+IFERROR(INDEX('Hoja de Trabajo para listado'!$AB$155:$BA$1048576,MATCH($A253,'Hoja de Trabajo para listado'!$AB$155:$AB$1048576,0),MATCH((CUADRO!N$4&amp;$E253),'Hoja de Trabajo para listado'!$AB$151:$BA$151,0)),0)+IFERROR(INDEX('Hoja de Trabajo para listado'!$BC$155:$CB$1048576,MATCH($A253,'Hoja de Trabajo para listado'!$BC$155:$BC$1048576,0),MATCH((CUADRO!N$4&amp;$E253),'Hoja de Trabajo para listado'!$BC$151:$CB$151,0)),0)+IFERROR(INDEX('Hoja de Trabajo para listado'!$DE$153:$DG$274,MATCH($A253,'Hoja de Trabajo para listado'!$DE$153:$DE$1048576,0),MATCH((CUADRO!N$4&amp;$E253),'Hoja de Trabajo para listado'!$DE$151:$DG$151,0)),0)+IFERROR(INDEX('Hoja de Trabajo para listado'!$CD$155:$DC$1048576,MATCH($A253,'Hoja de Trabajo para listado'!$CD$155:$CD$1048576,0),MATCH((CUADRO!N$4&amp;$E253),'Hoja de Trabajo para listado'!$CD$151:$DC$151,0)),0)</f>
        <v>0</v>
      </c>
      <c r="O253" s="243">
        <f ca="1">+IFERROR(INDEX('Hoja de Trabajo para listado'!$A$155:$Z$1048576,MATCH($A253,'Hoja de Trabajo para listado'!$A$155:$A$1048576,0),MATCH((CUADRO!O$4&amp;$E253),'Hoja de Trabajo para listado'!$A$151:$Z$151,0)),0)+IFERROR(INDEX('Hoja de Trabajo para listado'!$AB$155:$BA$1048576,MATCH($A253,'Hoja de Trabajo para listado'!$AB$155:$AB$1048576,0),MATCH((CUADRO!O$4&amp;$E253),'Hoja de Trabajo para listado'!$AB$151:$BA$151,0)),0)+IFERROR(INDEX('Hoja de Trabajo para listado'!$BC$155:$CB$1048576,MATCH($A253,'Hoja de Trabajo para listado'!$BC$155:$BC$1048576,0),MATCH((CUADRO!O$4&amp;$E253),'Hoja de Trabajo para listado'!$BC$151:$CB$151,0)),0)+IFERROR(INDEX('Hoja de Trabajo para listado'!$DE$153:$DG$274,MATCH($A253,'Hoja de Trabajo para listado'!$DE$153:$DE$1048576,0),MATCH((CUADRO!O$4&amp;$E253),'Hoja de Trabajo para listado'!$DE$151:$DG$151,0)),0)+IFERROR(INDEX('Hoja de Trabajo para listado'!$CD$155:$DC$1048576,MATCH($A253,'Hoja de Trabajo para listado'!$CD$155:$CD$1048576,0),MATCH((CUADRO!O$4&amp;$E253),'Hoja de Trabajo para listado'!$CD$151:$DC$151,0)),0)</f>
        <v>0</v>
      </c>
      <c r="P253" s="243">
        <f ca="1">+IFERROR(INDEX('Hoja de Trabajo para listado'!$A$155:$Z$1048576,MATCH($A253,'Hoja de Trabajo para listado'!$A$155:$A$1048576,0),MATCH((CUADRO!P$4&amp;$E253),'Hoja de Trabajo para listado'!$A$151:$Z$151,0)),0)+IFERROR(INDEX('Hoja de Trabajo para listado'!$AB$155:$BA$1048576,MATCH($A253,'Hoja de Trabajo para listado'!$AB$155:$AB$1048576,0),MATCH((CUADRO!P$4&amp;$E253),'Hoja de Trabajo para listado'!$AB$151:$BA$151,0)),0)+IFERROR(INDEX('Hoja de Trabajo para listado'!$BC$155:$CB$1048576,MATCH($A253,'Hoja de Trabajo para listado'!$BC$155:$BC$1048576,0),MATCH((CUADRO!P$4&amp;$E253),'Hoja de Trabajo para listado'!$BC$151:$CB$151,0)),0)+IFERROR(INDEX('Hoja de Trabajo para listado'!$DE$153:$DG$274,MATCH($A253,'Hoja de Trabajo para listado'!$DE$153:$DE$1048576,0),MATCH((CUADRO!P$4&amp;$E253),'Hoja de Trabajo para listado'!$DE$151:$DG$151,0)),0)+IFERROR(INDEX('Hoja de Trabajo para listado'!$CD$155:$DC$1048576,MATCH($A253,'Hoja de Trabajo para listado'!$CD$155:$CD$1048576,0),MATCH((CUADRO!P$4&amp;$E253),'Hoja de Trabajo para listado'!$CD$151:$DC$151,0)),0)</f>
        <v>0</v>
      </c>
      <c r="Q253" s="243">
        <f ca="1">+IFERROR(INDEX('Hoja de Trabajo para listado'!$A$155:$Z$1048576,MATCH($A253,'Hoja de Trabajo para listado'!$A$155:$A$1048576,0),MATCH((CUADRO!Q$4&amp;$E253),'Hoja de Trabajo para listado'!$A$151:$Z$151,0)),0)+IFERROR(INDEX('Hoja de Trabajo para listado'!$AB$155:$BA$1048576,MATCH($A253,'Hoja de Trabajo para listado'!$AB$155:$AB$1048576,0),MATCH((CUADRO!Q$4&amp;$E253),'Hoja de Trabajo para listado'!$AB$151:$BA$151,0)),0)+IFERROR(INDEX('Hoja de Trabajo para listado'!$BC$155:$CB$1048576,MATCH($A253,'Hoja de Trabajo para listado'!$BC$155:$BC$1048576,0),MATCH((CUADRO!Q$4&amp;$E253),'Hoja de Trabajo para listado'!$BC$151:$CB$151,0)),0)+IFERROR(INDEX('Hoja de Trabajo para listado'!$DE$153:$DG$274,MATCH($A253,'Hoja de Trabajo para listado'!$DE$153:$DE$1048576,0),MATCH((CUADRO!Q$4&amp;$E253),'Hoja de Trabajo para listado'!$DE$151:$DG$151,0)),0)+IFERROR(INDEX('Hoja de Trabajo para listado'!$CD$155:$DC$1048576,MATCH($A253,'Hoja de Trabajo para listado'!$CD$155:$CD$1048576,0),MATCH((CUADRO!Q$4&amp;$E253),'Hoja de Trabajo para listado'!$CD$151:$DC$151,0)),0)</f>
        <v>0</v>
      </c>
      <c r="R253" s="243">
        <f t="shared" ca="1" si="9"/>
        <v>0</v>
      </c>
      <c r="S253" s="243"/>
      <c r="T253" s="243">
        <f ca="1">+T254</f>
        <v>195.5</v>
      </c>
      <c r="U253" s="242">
        <f t="shared" si="10"/>
        <v>1</v>
      </c>
      <c r="V253" s="333" t="str">
        <f>+VLOOKUP(A253,bd_lista!$A$3:$E$592,5,FALSE)</f>
        <v>Instituciones Descentralizadas</v>
      </c>
      <c r="W253" s="387" t="str">
        <f>+V253</f>
        <v>Instituciones Descentralizadas</v>
      </c>
      <c r="X253" s="242">
        <f>+VLOOKUP(A253,[4]Sheet1!$A$13:$D$744,4,FALSE)</f>
        <v>35</v>
      </c>
      <c r="Y253" s="242" t="str">
        <f>+VLOOKUP(X253,bd_lista!$A$3:$C$592,3,FALSE)</f>
        <v>Ministerio de Economía y Finanzas Públicas</v>
      </c>
      <c r="Z253" s="294">
        <f>+X253</f>
        <v>35</v>
      </c>
      <c r="AA253" s="319" t="str">
        <f>+Y253</f>
        <v>Ministerio de Economía y Finanzas Públicas</v>
      </c>
    </row>
    <row r="254" spans="1:27" ht="15" customHeight="1">
      <c r="A254" s="32">
        <v>346</v>
      </c>
      <c r="B254" s="393"/>
      <c r="C254" s="333" t="str">
        <f>+VLOOKUP(A254,bd_lista!$A$3:$C$592,3,FALSE)</f>
        <v>Unidad de Investigaciones Financieras</v>
      </c>
      <c r="D254" s="390"/>
      <c r="E254" s="333" t="s">
        <v>1305</v>
      </c>
      <c r="F254" s="245">
        <f ca="1">+IFERROR(INDEX('Hoja de Trabajo para listado'!$A$155:$Z$1048576,MATCH($A254,'Hoja de Trabajo para listado'!$A$155:$A$1048576,0),MATCH((CUADRO!F$4&amp;$E254),'Hoja de Trabajo para listado'!$A$151:$Z$151,0)),0)+IFERROR(INDEX('Hoja de Trabajo para listado'!$AB$155:$BA$1048576,MATCH($A254,'Hoja de Trabajo para listado'!$AB$155:$AB$1048576,0),MATCH((CUADRO!F$4&amp;$E254),'Hoja de Trabajo para listado'!$AB$151:$BA$151,0)),0)+IFERROR(INDEX('Hoja de Trabajo para listado'!$BC$155:$CB$1048576,MATCH($A254,'Hoja de Trabajo para listado'!$BC$155:$BC$1048576,0),MATCH((CUADRO!F$4&amp;$E254),'Hoja de Trabajo para listado'!$BC$151:$CB$151,0)),0)+IFERROR(INDEX('Hoja de Trabajo para listado'!$DE$153:$DG$274,MATCH($A254,'Hoja de Trabajo para listado'!$DE$153:$DE$1048576,0),MATCH((CUADRO!F$4&amp;$E254),'Hoja de Trabajo para listado'!$DE$151:$DG$151,0)),0)+IFERROR(INDEX('Hoja de Trabajo para listado'!$CD$155:$DC$1048576,MATCH($A254,'Hoja de Trabajo para listado'!$CD$155:$CD$1048576,0),MATCH((CUADRO!F$4&amp;$E254),'Hoja de Trabajo para listado'!$CD$151:$DC$151,0)),0)</f>
        <v>0</v>
      </c>
      <c r="G254" s="245">
        <f ca="1">+IFERROR(INDEX('Hoja de Trabajo para listado'!$A$155:$Z$1048576,MATCH($A254,'Hoja de Trabajo para listado'!$A$155:$A$1048576,0),MATCH((CUADRO!G$4&amp;$E254),'Hoja de Trabajo para listado'!$A$151:$Z$151,0)),0)+IFERROR(INDEX('Hoja de Trabajo para listado'!$AB$155:$BA$1048576,MATCH($A254,'Hoja de Trabajo para listado'!$AB$155:$AB$1048576,0),MATCH((CUADRO!G$4&amp;$E254),'Hoja de Trabajo para listado'!$AB$151:$BA$151,0)),0)+IFERROR(INDEX('Hoja de Trabajo para listado'!$BC$155:$CB$1048576,MATCH($A254,'Hoja de Trabajo para listado'!$BC$155:$BC$1048576,0),MATCH((CUADRO!G$4&amp;$E254),'Hoja de Trabajo para listado'!$BC$151:$CB$151,0)),0)+IFERROR(INDEX('Hoja de Trabajo para listado'!$DE$153:$DG$274,MATCH($A254,'Hoja de Trabajo para listado'!$DE$153:$DE$1048576,0),MATCH((CUADRO!G$4&amp;$E254),'Hoja de Trabajo para listado'!$DE$151:$DG$151,0)),0)+IFERROR(INDEX('Hoja de Trabajo para listado'!$CD$155:$DC$1048576,MATCH($A254,'Hoja de Trabajo para listado'!$CD$155:$CD$1048576,0),MATCH((CUADRO!G$4&amp;$E254),'Hoja de Trabajo para listado'!$CD$151:$DC$151,0)),0)</f>
        <v>0</v>
      </c>
      <c r="H254" s="245">
        <f ca="1">+IFERROR(INDEX('Hoja de Trabajo para listado'!$A$155:$Z$1048576,MATCH($A254,'Hoja de Trabajo para listado'!$A$155:$A$1048576,0),MATCH((CUADRO!H$4&amp;$E254),'Hoja de Trabajo para listado'!$A$151:$Z$151,0)),0)+IFERROR(INDEX('Hoja de Trabajo para listado'!$AB$155:$BA$1048576,MATCH($A254,'Hoja de Trabajo para listado'!$AB$155:$AB$1048576,0),MATCH((CUADRO!H$4&amp;$E254),'Hoja de Trabajo para listado'!$AB$151:$BA$151,0)),0)+IFERROR(INDEX('Hoja de Trabajo para listado'!$BC$155:$CB$1048576,MATCH($A254,'Hoja de Trabajo para listado'!$BC$155:$BC$1048576,0),MATCH((CUADRO!H$4&amp;$E254),'Hoja de Trabajo para listado'!$BC$151:$CB$151,0)),0)+IFERROR(INDEX('Hoja de Trabajo para listado'!$DE$153:$DG$274,MATCH($A254,'Hoja de Trabajo para listado'!$DE$153:$DE$1048576,0),MATCH((CUADRO!H$4&amp;$E254),'Hoja de Trabajo para listado'!$DE$151:$DG$151,0)),0)+IFERROR(INDEX('Hoja de Trabajo para listado'!$CD$155:$DC$1048576,MATCH($A254,'Hoja de Trabajo para listado'!$CD$155:$CD$1048576,0),MATCH((CUADRO!H$4&amp;$E254),'Hoja de Trabajo para listado'!$CD$151:$DC$151,0)),0)</f>
        <v>0</v>
      </c>
      <c r="I254" s="245">
        <f ca="1">+IFERROR(INDEX('Hoja de Trabajo para listado'!$A$155:$Z$1048576,MATCH($A254,'Hoja de Trabajo para listado'!$A$155:$A$1048576,0),MATCH((CUADRO!I$4&amp;$E254),'Hoja de Trabajo para listado'!$A$151:$Z$151,0)),0)+IFERROR(INDEX('Hoja de Trabajo para listado'!$AB$155:$BA$1048576,MATCH($A254,'Hoja de Trabajo para listado'!$AB$155:$AB$1048576,0),MATCH((CUADRO!I$4&amp;$E254),'Hoja de Trabajo para listado'!$AB$151:$BA$151,0)),0)+IFERROR(INDEX('Hoja de Trabajo para listado'!$BC$155:$CB$1048576,MATCH($A254,'Hoja de Trabajo para listado'!$BC$155:$BC$1048576,0),MATCH((CUADRO!I$4&amp;$E254),'Hoja de Trabajo para listado'!$BC$151:$CB$151,0)),0)+IFERROR(INDEX('Hoja de Trabajo para listado'!$DE$153:$DG$274,MATCH($A254,'Hoja de Trabajo para listado'!$DE$153:$DE$1048576,0),MATCH((CUADRO!I$4&amp;$E254),'Hoja de Trabajo para listado'!$DE$151:$DG$151,0)),0)+IFERROR(INDEX('Hoja de Trabajo para listado'!$CD$155:$DC$1048576,MATCH($A254,'Hoja de Trabajo para listado'!$CD$155:$CD$1048576,0),MATCH((CUADRO!I$4&amp;$E254),'Hoja de Trabajo para listado'!$CD$151:$DC$151,0)),0)</f>
        <v>0</v>
      </c>
      <c r="J254" s="245">
        <f ca="1">+IFERROR(INDEX('Hoja de Trabajo para listado'!$A$155:$Z$1048576,MATCH($A254,'Hoja de Trabajo para listado'!$A$155:$A$1048576,0),MATCH((CUADRO!J$4&amp;$E254),'Hoja de Trabajo para listado'!$A$151:$Z$151,0)),0)+IFERROR(INDEX('Hoja de Trabajo para listado'!$AB$155:$BA$1048576,MATCH($A254,'Hoja de Trabajo para listado'!$AB$155:$AB$1048576,0),MATCH((CUADRO!J$4&amp;$E254),'Hoja de Trabajo para listado'!$AB$151:$BA$151,0)),0)+IFERROR(INDEX('Hoja de Trabajo para listado'!$BC$155:$CB$1048576,MATCH($A254,'Hoja de Trabajo para listado'!$BC$155:$BC$1048576,0),MATCH((CUADRO!J$4&amp;$E254),'Hoja de Trabajo para listado'!$BC$151:$CB$151,0)),0)+IFERROR(INDEX('Hoja de Trabajo para listado'!$DE$153:$DG$274,MATCH($A254,'Hoja de Trabajo para listado'!$DE$153:$DE$1048576,0),MATCH((CUADRO!J$4&amp;$E254),'Hoja de Trabajo para listado'!$DE$151:$DG$151,0)),0)+IFERROR(INDEX('Hoja de Trabajo para listado'!$CD$155:$DC$1048576,MATCH($A254,'Hoja de Trabajo para listado'!$CD$155:$CD$1048576,0),MATCH((CUADRO!J$4&amp;$E254),'Hoja de Trabajo para listado'!$CD$151:$DC$151,0)),0)</f>
        <v>195.5</v>
      </c>
      <c r="K254" s="245">
        <f ca="1">+IFERROR(INDEX('Hoja de Trabajo para listado'!$A$155:$Z$1048576,MATCH($A254,'Hoja de Trabajo para listado'!$A$155:$A$1048576,0),MATCH((CUADRO!K$4&amp;$E254),'Hoja de Trabajo para listado'!$A$151:$Z$151,0)),0)+IFERROR(INDEX('Hoja de Trabajo para listado'!$AB$155:$BA$1048576,MATCH($A254,'Hoja de Trabajo para listado'!$AB$155:$AB$1048576,0),MATCH((CUADRO!K$4&amp;$E254),'Hoja de Trabajo para listado'!$AB$151:$BA$151,0)),0)+IFERROR(INDEX('Hoja de Trabajo para listado'!$BC$155:$CB$1048576,MATCH($A254,'Hoja de Trabajo para listado'!$BC$155:$BC$1048576,0),MATCH((CUADRO!K$4&amp;$E254),'Hoja de Trabajo para listado'!$BC$151:$CB$151,0)),0)+IFERROR(INDEX('Hoja de Trabajo para listado'!$DE$153:$DG$274,MATCH($A254,'Hoja de Trabajo para listado'!$DE$153:$DE$1048576,0),MATCH((CUADRO!K$4&amp;$E254),'Hoja de Trabajo para listado'!$DE$151:$DG$151,0)),0)+IFERROR(INDEX('Hoja de Trabajo para listado'!$CD$155:$DC$1048576,MATCH($A254,'Hoja de Trabajo para listado'!$CD$155:$CD$1048576,0),MATCH((CUADRO!K$4&amp;$E254),'Hoja de Trabajo para listado'!$CD$151:$DC$151,0)),0)</f>
        <v>0</v>
      </c>
      <c r="L254" s="245">
        <f ca="1">+IFERROR(INDEX('Hoja de Trabajo para listado'!$A$155:$Z$1048576,MATCH($A254,'Hoja de Trabajo para listado'!$A$155:$A$1048576,0),MATCH((CUADRO!L$4&amp;$E254),'Hoja de Trabajo para listado'!$A$151:$Z$151,0)),0)+IFERROR(INDEX('Hoja de Trabajo para listado'!$AB$155:$BA$1048576,MATCH($A254,'Hoja de Trabajo para listado'!$AB$155:$AB$1048576,0),MATCH((CUADRO!L$4&amp;$E254),'Hoja de Trabajo para listado'!$AB$151:$BA$151,0)),0)+IFERROR(INDEX('Hoja de Trabajo para listado'!$BC$155:$CB$1048576,MATCH($A254,'Hoja de Trabajo para listado'!$BC$155:$BC$1048576,0),MATCH((CUADRO!L$4&amp;$E254),'Hoja de Trabajo para listado'!$BC$151:$CB$151,0)),0)+IFERROR(INDEX('Hoja de Trabajo para listado'!$DE$153:$DG$274,MATCH($A254,'Hoja de Trabajo para listado'!$DE$153:$DE$1048576,0),MATCH((CUADRO!L$4&amp;$E254),'Hoja de Trabajo para listado'!$DE$151:$DG$151,0)),0)+IFERROR(INDEX('Hoja de Trabajo para listado'!$CD$155:$DC$1048576,MATCH($A254,'Hoja de Trabajo para listado'!$CD$155:$CD$1048576,0),MATCH((CUADRO!L$4&amp;$E254),'Hoja de Trabajo para listado'!$CD$151:$DC$151,0)),0)</f>
        <v>0</v>
      </c>
      <c r="M254" s="245">
        <f ca="1">+IFERROR(INDEX('Hoja de Trabajo para listado'!$A$155:$Z$1048576,MATCH($A254,'Hoja de Trabajo para listado'!$A$155:$A$1048576,0),MATCH((CUADRO!M$4&amp;$E254),'Hoja de Trabajo para listado'!$A$151:$Z$151,0)),0)+IFERROR(INDEX('Hoja de Trabajo para listado'!$AB$155:$BA$1048576,MATCH($A254,'Hoja de Trabajo para listado'!$AB$155:$AB$1048576,0),MATCH((CUADRO!M$4&amp;$E254),'Hoja de Trabajo para listado'!$AB$151:$BA$151,0)),0)+IFERROR(INDEX('Hoja de Trabajo para listado'!$BC$155:$CB$1048576,MATCH($A254,'Hoja de Trabajo para listado'!$BC$155:$BC$1048576,0),MATCH((CUADRO!M$4&amp;$E254),'Hoja de Trabajo para listado'!$BC$151:$CB$151,0)),0)+IFERROR(INDEX('Hoja de Trabajo para listado'!$DE$153:$DG$274,MATCH($A254,'Hoja de Trabajo para listado'!$DE$153:$DE$1048576,0),MATCH((CUADRO!M$4&amp;$E254),'Hoja de Trabajo para listado'!$DE$151:$DG$151,0)),0)+IFERROR(INDEX('Hoja de Trabajo para listado'!$CD$155:$DC$1048576,MATCH($A254,'Hoja de Trabajo para listado'!$CD$155:$CD$1048576,0),MATCH((CUADRO!M$4&amp;$E254),'Hoja de Trabajo para listado'!$CD$151:$DC$151,0)),0)</f>
        <v>0</v>
      </c>
      <c r="N254" s="245">
        <f ca="1">+IFERROR(INDEX('Hoja de Trabajo para listado'!$A$155:$Z$1048576,MATCH($A254,'Hoja de Trabajo para listado'!$A$155:$A$1048576,0),MATCH((CUADRO!N$4&amp;$E254),'Hoja de Trabajo para listado'!$A$151:$Z$151,0)),0)+IFERROR(INDEX('Hoja de Trabajo para listado'!$AB$155:$BA$1048576,MATCH($A254,'Hoja de Trabajo para listado'!$AB$155:$AB$1048576,0),MATCH((CUADRO!N$4&amp;$E254),'Hoja de Trabajo para listado'!$AB$151:$BA$151,0)),0)+IFERROR(INDEX('Hoja de Trabajo para listado'!$BC$155:$CB$1048576,MATCH($A254,'Hoja de Trabajo para listado'!$BC$155:$BC$1048576,0),MATCH((CUADRO!N$4&amp;$E254),'Hoja de Trabajo para listado'!$BC$151:$CB$151,0)),0)+IFERROR(INDEX('Hoja de Trabajo para listado'!$DE$153:$DG$274,MATCH($A254,'Hoja de Trabajo para listado'!$DE$153:$DE$1048576,0),MATCH((CUADRO!N$4&amp;$E254),'Hoja de Trabajo para listado'!$DE$151:$DG$151,0)),0)+IFERROR(INDEX('Hoja de Trabajo para listado'!$CD$155:$DC$1048576,MATCH($A254,'Hoja de Trabajo para listado'!$CD$155:$CD$1048576,0),MATCH((CUADRO!N$4&amp;$E254),'Hoja de Trabajo para listado'!$CD$151:$DC$151,0)),0)</f>
        <v>0</v>
      </c>
      <c r="O254" s="245">
        <f ca="1">+IFERROR(INDEX('Hoja de Trabajo para listado'!$A$155:$Z$1048576,MATCH($A254,'Hoja de Trabajo para listado'!$A$155:$A$1048576,0),MATCH((CUADRO!O$4&amp;$E254),'Hoja de Trabajo para listado'!$A$151:$Z$151,0)),0)+IFERROR(INDEX('Hoja de Trabajo para listado'!$AB$155:$BA$1048576,MATCH($A254,'Hoja de Trabajo para listado'!$AB$155:$AB$1048576,0),MATCH((CUADRO!O$4&amp;$E254),'Hoja de Trabajo para listado'!$AB$151:$BA$151,0)),0)+IFERROR(INDEX('Hoja de Trabajo para listado'!$BC$155:$CB$1048576,MATCH($A254,'Hoja de Trabajo para listado'!$BC$155:$BC$1048576,0),MATCH((CUADRO!O$4&amp;$E254),'Hoja de Trabajo para listado'!$BC$151:$CB$151,0)),0)+IFERROR(INDEX('Hoja de Trabajo para listado'!$DE$153:$DG$274,MATCH($A254,'Hoja de Trabajo para listado'!$DE$153:$DE$1048576,0),MATCH((CUADRO!O$4&amp;$E254),'Hoja de Trabajo para listado'!$DE$151:$DG$151,0)),0)+IFERROR(INDEX('Hoja de Trabajo para listado'!$CD$155:$DC$1048576,MATCH($A254,'Hoja de Trabajo para listado'!$CD$155:$CD$1048576,0),MATCH((CUADRO!O$4&amp;$E254),'Hoja de Trabajo para listado'!$CD$151:$DC$151,0)),0)</f>
        <v>0</v>
      </c>
      <c r="P254" s="245">
        <f ca="1">+IFERROR(INDEX('Hoja de Trabajo para listado'!$A$155:$Z$1048576,MATCH($A254,'Hoja de Trabajo para listado'!$A$155:$A$1048576,0),MATCH((CUADRO!P$4&amp;$E254),'Hoja de Trabajo para listado'!$A$151:$Z$151,0)),0)+IFERROR(INDEX('Hoja de Trabajo para listado'!$AB$155:$BA$1048576,MATCH($A254,'Hoja de Trabajo para listado'!$AB$155:$AB$1048576,0),MATCH((CUADRO!P$4&amp;$E254),'Hoja de Trabajo para listado'!$AB$151:$BA$151,0)),0)+IFERROR(INDEX('Hoja de Trabajo para listado'!$BC$155:$CB$1048576,MATCH($A254,'Hoja de Trabajo para listado'!$BC$155:$BC$1048576,0),MATCH((CUADRO!P$4&amp;$E254),'Hoja de Trabajo para listado'!$BC$151:$CB$151,0)),0)+IFERROR(INDEX('Hoja de Trabajo para listado'!$DE$153:$DG$274,MATCH($A254,'Hoja de Trabajo para listado'!$DE$153:$DE$1048576,0),MATCH((CUADRO!P$4&amp;$E254),'Hoja de Trabajo para listado'!$DE$151:$DG$151,0)),0)+IFERROR(INDEX('Hoja de Trabajo para listado'!$CD$155:$DC$1048576,MATCH($A254,'Hoja de Trabajo para listado'!$CD$155:$CD$1048576,0),MATCH((CUADRO!P$4&amp;$E254),'Hoja de Trabajo para listado'!$CD$151:$DC$151,0)),0)</f>
        <v>0</v>
      </c>
      <c r="Q254" s="245">
        <f ca="1">+IFERROR(INDEX('Hoja de Trabajo para listado'!$A$155:$Z$1048576,MATCH($A254,'Hoja de Trabajo para listado'!$A$155:$A$1048576,0),MATCH((CUADRO!Q$4&amp;$E254),'Hoja de Trabajo para listado'!$A$151:$Z$151,0)),0)+IFERROR(INDEX('Hoja de Trabajo para listado'!$AB$155:$BA$1048576,MATCH($A254,'Hoja de Trabajo para listado'!$AB$155:$AB$1048576,0),MATCH((CUADRO!Q$4&amp;$E254),'Hoja de Trabajo para listado'!$AB$151:$BA$151,0)),0)+IFERROR(INDEX('Hoja de Trabajo para listado'!$BC$155:$CB$1048576,MATCH($A254,'Hoja de Trabajo para listado'!$BC$155:$BC$1048576,0),MATCH((CUADRO!Q$4&amp;$E254),'Hoja de Trabajo para listado'!$BC$151:$CB$151,0)),0)+IFERROR(INDEX('Hoja de Trabajo para listado'!$DE$153:$DG$274,MATCH($A254,'Hoja de Trabajo para listado'!$DE$153:$DE$1048576,0),MATCH((CUADRO!Q$4&amp;$E254),'Hoja de Trabajo para listado'!$DE$151:$DG$151,0)),0)+IFERROR(INDEX('Hoja de Trabajo para listado'!$CD$155:$DC$1048576,MATCH($A254,'Hoja de Trabajo para listado'!$CD$155:$CD$1048576,0),MATCH((CUADRO!Q$4&amp;$E254),'Hoja de Trabajo para listado'!$CD$151:$DC$151,0)),0)</f>
        <v>0</v>
      </c>
      <c r="R254" s="245">
        <f t="shared" ca="1" si="9"/>
        <v>195.5</v>
      </c>
      <c r="S254" s="245">
        <f ca="1">+R253+R254</f>
        <v>195.5</v>
      </c>
      <c r="T254" s="245">
        <f ca="1">+S254</f>
        <v>195.5</v>
      </c>
      <c r="U254" s="244">
        <f t="shared" si="10"/>
        <v>2</v>
      </c>
      <c r="V254" s="333" t="str">
        <f>+VLOOKUP(A254,bd_lista!$A$3:$E$592,5,FALSE)</f>
        <v>Instituciones Descentralizadas</v>
      </c>
      <c r="W254" s="388"/>
      <c r="X254" s="242">
        <f>+VLOOKUP(A254,[4]Sheet1!$A$13:$D$744,4,FALSE)</f>
        <v>35</v>
      </c>
      <c r="Y254" s="242" t="str">
        <f>+VLOOKUP(X254,bd_lista!$A$3:$C$592,3,FALSE)</f>
        <v>Ministerio de Economía y Finanzas Públicas</v>
      </c>
      <c r="Z254" s="292"/>
      <c r="AA254" s="321"/>
    </row>
    <row r="255" spans="1:27" ht="15" customHeight="1">
      <c r="A255" s="251">
        <v>347</v>
      </c>
      <c r="B255" s="392">
        <f>+A255</f>
        <v>347</v>
      </c>
      <c r="C255" s="247" t="str">
        <f>+VLOOKUP(A255,bd_lista!$A$3:$C$592,3,FALSE)</f>
        <v>Autoridad de Fiscalización y Control de Cooperativas</v>
      </c>
      <c r="D255" s="389" t="str">
        <f>+C255</f>
        <v>Autoridad de Fiscalización y Control de Cooperativas</v>
      </c>
      <c r="E255" s="247" t="s">
        <v>1304</v>
      </c>
      <c r="F255" s="243">
        <f ca="1">+IFERROR(INDEX('Hoja de Trabajo para listado'!$A$155:$Z$1048576,MATCH($A255,'Hoja de Trabajo para listado'!$A$155:$A$1048576,0),MATCH((CUADRO!F$4&amp;$E255),'Hoja de Trabajo para listado'!$A$151:$Z$151,0)),0)+IFERROR(INDEX('Hoja de Trabajo para listado'!$AB$155:$BA$1048576,MATCH($A255,'Hoja de Trabajo para listado'!$AB$155:$AB$1048576,0),MATCH((CUADRO!F$4&amp;$E255),'Hoja de Trabajo para listado'!$AB$151:$BA$151,0)),0)+IFERROR(INDEX('Hoja de Trabajo para listado'!$BC$155:$CB$1048576,MATCH($A255,'Hoja de Trabajo para listado'!$BC$155:$BC$1048576,0),MATCH((CUADRO!F$4&amp;$E255),'Hoja de Trabajo para listado'!$BC$151:$CB$151,0)),0)+IFERROR(INDEX('Hoja de Trabajo para listado'!$DE$153:$DG$274,MATCH($A255,'Hoja de Trabajo para listado'!$DE$153:$DE$1048576,0),MATCH((CUADRO!F$4&amp;$E255),'Hoja de Trabajo para listado'!$DE$151:$DG$151,0)),0)+IFERROR(INDEX('Hoja de Trabajo para listado'!$CD$155:$DC$1048576,MATCH($A255,'Hoja de Trabajo para listado'!$CD$155:$CD$1048576,0),MATCH((CUADRO!F$4&amp;$E255),'Hoja de Trabajo para listado'!$CD$151:$DC$151,0)),0)</f>
        <v>0</v>
      </c>
      <c r="G255" s="243">
        <f ca="1">+IFERROR(INDEX('Hoja de Trabajo para listado'!$A$155:$Z$1048576,MATCH($A255,'Hoja de Trabajo para listado'!$A$155:$A$1048576,0),MATCH((CUADRO!G$4&amp;$E255),'Hoja de Trabajo para listado'!$A$151:$Z$151,0)),0)+IFERROR(INDEX('Hoja de Trabajo para listado'!$AB$155:$BA$1048576,MATCH($A255,'Hoja de Trabajo para listado'!$AB$155:$AB$1048576,0),MATCH((CUADRO!G$4&amp;$E255),'Hoja de Trabajo para listado'!$AB$151:$BA$151,0)),0)+IFERROR(INDEX('Hoja de Trabajo para listado'!$BC$155:$CB$1048576,MATCH($A255,'Hoja de Trabajo para listado'!$BC$155:$BC$1048576,0),MATCH((CUADRO!G$4&amp;$E255),'Hoja de Trabajo para listado'!$BC$151:$CB$151,0)),0)+IFERROR(INDEX('Hoja de Trabajo para listado'!$DE$153:$DG$274,MATCH($A255,'Hoja de Trabajo para listado'!$DE$153:$DE$1048576,0),MATCH((CUADRO!G$4&amp;$E255),'Hoja de Trabajo para listado'!$DE$151:$DG$151,0)),0)+IFERROR(INDEX('Hoja de Trabajo para listado'!$CD$155:$DC$1048576,MATCH($A255,'Hoja de Trabajo para listado'!$CD$155:$CD$1048576,0),MATCH((CUADRO!G$4&amp;$E255),'Hoja de Trabajo para listado'!$CD$151:$DC$151,0)),0)</f>
        <v>0</v>
      </c>
      <c r="H255" s="243">
        <f ca="1">+IFERROR(INDEX('Hoja de Trabajo para listado'!$A$155:$Z$1048576,MATCH($A255,'Hoja de Trabajo para listado'!$A$155:$A$1048576,0),MATCH((CUADRO!H$4&amp;$E255),'Hoja de Trabajo para listado'!$A$151:$Z$151,0)),0)+IFERROR(INDEX('Hoja de Trabajo para listado'!$AB$155:$BA$1048576,MATCH($A255,'Hoja de Trabajo para listado'!$AB$155:$AB$1048576,0),MATCH((CUADRO!H$4&amp;$E255),'Hoja de Trabajo para listado'!$AB$151:$BA$151,0)),0)+IFERROR(INDEX('Hoja de Trabajo para listado'!$BC$155:$CB$1048576,MATCH($A255,'Hoja de Trabajo para listado'!$BC$155:$BC$1048576,0),MATCH((CUADRO!H$4&amp;$E255),'Hoja de Trabajo para listado'!$BC$151:$CB$151,0)),0)+IFERROR(INDEX('Hoja de Trabajo para listado'!$DE$153:$DG$274,MATCH($A255,'Hoja de Trabajo para listado'!$DE$153:$DE$1048576,0),MATCH((CUADRO!H$4&amp;$E255),'Hoja de Trabajo para listado'!$DE$151:$DG$151,0)),0)+IFERROR(INDEX('Hoja de Trabajo para listado'!$CD$155:$DC$1048576,MATCH($A255,'Hoja de Trabajo para listado'!$CD$155:$CD$1048576,0),MATCH((CUADRO!H$4&amp;$E255),'Hoja de Trabajo para listado'!$CD$151:$DC$151,0)),0)</f>
        <v>0</v>
      </c>
      <c r="I255" s="243">
        <f ca="1">+IFERROR(INDEX('Hoja de Trabajo para listado'!$A$155:$Z$1048576,MATCH($A255,'Hoja de Trabajo para listado'!$A$155:$A$1048576,0),MATCH((CUADRO!I$4&amp;$E255),'Hoja de Trabajo para listado'!$A$151:$Z$151,0)),0)+IFERROR(INDEX('Hoja de Trabajo para listado'!$AB$155:$BA$1048576,MATCH($A255,'Hoja de Trabajo para listado'!$AB$155:$AB$1048576,0),MATCH((CUADRO!I$4&amp;$E255),'Hoja de Trabajo para listado'!$AB$151:$BA$151,0)),0)+IFERROR(INDEX('Hoja de Trabajo para listado'!$BC$155:$CB$1048576,MATCH($A255,'Hoja de Trabajo para listado'!$BC$155:$BC$1048576,0),MATCH((CUADRO!I$4&amp;$E255),'Hoja de Trabajo para listado'!$BC$151:$CB$151,0)),0)+IFERROR(INDEX('Hoja de Trabajo para listado'!$DE$153:$DG$274,MATCH($A255,'Hoja de Trabajo para listado'!$DE$153:$DE$1048576,0),MATCH((CUADRO!I$4&amp;$E255),'Hoja de Trabajo para listado'!$DE$151:$DG$151,0)),0)+IFERROR(INDEX('Hoja de Trabajo para listado'!$CD$155:$DC$1048576,MATCH($A255,'Hoja de Trabajo para listado'!$CD$155:$CD$1048576,0),MATCH((CUADRO!I$4&amp;$E255),'Hoja de Trabajo para listado'!$CD$151:$DC$151,0)),0)</f>
        <v>0</v>
      </c>
      <c r="J255" s="243">
        <f ca="1">+IFERROR(INDEX('Hoja de Trabajo para listado'!$A$155:$Z$1048576,MATCH($A255,'Hoja de Trabajo para listado'!$A$155:$A$1048576,0),MATCH((CUADRO!J$4&amp;$E255),'Hoja de Trabajo para listado'!$A$151:$Z$151,0)),0)+IFERROR(INDEX('Hoja de Trabajo para listado'!$AB$155:$BA$1048576,MATCH($A255,'Hoja de Trabajo para listado'!$AB$155:$AB$1048576,0),MATCH((CUADRO!J$4&amp;$E255),'Hoja de Trabajo para listado'!$AB$151:$BA$151,0)),0)+IFERROR(INDEX('Hoja de Trabajo para listado'!$BC$155:$CB$1048576,MATCH($A255,'Hoja de Trabajo para listado'!$BC$155:$BC$1048576,0),MATCH((CUADRO!J$4&amp;$E255),'Hoja de Trabajo para listado'!$BC$151:$CB$151,0)),0)+IFERROR(INDEX('Hoja de Trabajo para listado'!$DE$153:$DG$274,MATCH($A255,'Hoja de Trabajo para listado'!$DE$153:$DE$1048576,0),MATCH((CUADRO!J$4&amp;$E255),'Hoja de Trabajo para listado'!$DE$151:$DG$151,0)),0)+IFERROR(INDEX('Hoja de Trabajo para listado'!$CD$155:$DC$1048576,MATCH($A255,'Hoja de Trabajo para listado'!$CD$155:$CD$1048576,0),MATCH((CUADRO!J$4&amp;$E255),'Hoja de Trabajo para listado'!$CD$151:$DC$151,0)),0)</f>
        <v>0</v>
      </c>
      <c r="K255" s="243">
        <f ca="1">+IFERROR(INDEX('Hoja de Trabajo para listado'!$A$155:$Z$1048576,MATCH($A255,'Hoja de Trabajo para listado'!$A$155:$A$1048576,0),MATCH((CUADRO!K$4&amp;$E255),'Hoja de Trabajo para listado'!$A$151:$Z$151,0)),0)+IFERROR(INDEX('Hoja de Trabajo para listado'!$AB$155:$BA$1048576,MATCH($A255,'Hoja de Trabajo para listado'!$AB$155:$AB$1048576,0),MATCH((CUADRO!K$4&amp;$E255),'Hoja de Trabajo para listado'!$AB$151:$BA$151,0)),0)+IFERROR(INDEX('Hoja de Trabajo para listado'!$BC$155:$CB$1048576,MATCH($A255,'Hoja de Trabajo para listado'!$BC$155:$BC$1048576,0),MATCH((CUADRO!K$4&amp;$E255),'Hoja de Trabajo para listado'!$BC$151:$CB$151,0)),0)+IFERROR(INDEX('Hoja de Trabajo para listado'!$DE$153:$DG$274,MATCH($A255,'Hoja de Trabajo para listado'!$DE$153:$DE$1048576,0),MATCH((CUADRO!K$4&amp;$E255),'Hoja de Trabajo para listado'!$DE$151:$DG$151,0)),0)+IFERROR(INDEX('Hoja de Trabajo para listado'!$CD$155:$DC$1048576,MATCH($A255,'Hoja de Trabajo para listado'!$CD$155:$CD$1048576,0),MATCH((CUADRO!K$4&amp;$E255),'Hoja de Trabajo para listado'!$CD$151:$DC$151,0)),0)</f>
        <v>0</v>
      </c>
      <c r="L255" s="243">
        <f ca="1">+IFERROR(INDEX('Hoja de Trabajo para listado'!$A$155:$Z$1048576,MATCH($A255,'Hoja de Trabajo para listado'!$A$155:$A$1048576,0),MATCH((CUADRO!L$4&amp;$E255),'Hoja de Trabajo para listado'!$A$151:$Z$151,0)),0)+IFERROR(INDEX('Hoja de Trabajo para listado'!$AB$155:$BA$1048576,MATCH($A255,'Hoja de Trabajo para listado'!$AB$155:$AB$1048576,0),MATCH((CUADRO!L$4&amp;$E255),'Hoja de Trabajo para listado'!$AB$151:$BA$151,0)),0)+IFERROR(INDEX('Hoja de Trabajo para listado'!$BC$155:$CB$1048576,MATCH($A255,'Hoja de Trabajo para listado'!$BC$155:$BC$1048576,0),MATCH((CUADRO!L$4&amp;$E255),'Hoja de Trabajo para listado'!$BC$151:$CB$151,0)),0)+IFERROR(INDEX('Hoja de Trabajo para listado'!$DE$153:$DG$274,MATCH($A255,'Hoja de Trabajo para listado'!$DE$153:$DE$1048576,0),MATCH((CUADRO!L$4&amp;$E255),'Hoja de Trabajo para listado'!$DE$151:$DG$151,0)),0)+IFERROR(INDEX('Hoja de Trabajo para listado'!$CD$155:$DC$1048576,MATCH($A255,'Hoja de Trabajo para listado'!$CD$155:$CD$1048576,0),MATCH((CUADRO!L$4&amp;$E255),'Hoja de Trabajo para listado'!$CD$151:$DC$151,0)),0)</f>
        <v>0</v>
      </c>
      <c r="M255" s="243">
        <f ca="1">+IFERROR(INDEX('Hoja de Trabajo para listado'!$A$155:$Z$1048576,MATCH($A255,'Hoja de Trabajo para listado'!$A$155:$A$1048576,0),MATCH((CUADRO!M$4&amp;$E255),'Hoja de Trabajo para listado'!$A$151:$Z$151,0)),0)+IFERROR(INDEX('Hoja de Trabajo para listado'!$AB$155:$BA$1048576,MATCH($A255,'Hoja de Trabajo para listado'!$AB$155:$AB$1048576,0),MATCH((CUADRO!M$4&amp;$E255),'Hoja de Trabajo para listado'!$AB$151:$BA$151,0)),0)+IFERROR(INDEX('Hoja de Trabajo para listado'!$BC$155:$CB$1048576,MATCH($A255,'Hoja de Trabajo para listado'!$BC$155:$BC$1048576,0),MATCH((CUADRO!M$4&amp;$E255),'Hoja de Trabajo para listado'!$BC$151:$CB$151,0)),0)+IFERROR(INDEX('Hoja de Trabajo para listado'!$DE$153:$DG$274,MATCH($A255,'Hoja de Trabajo para listado'!$DE$153:$DE$1048576,0),MATCH((CUADRO!M$4&amp;$E255),'Hoja de Trabajo para listado'!$DE$151:$DG$151,0)),0)+IFERROR(INDEX('Hoja de Trabajo para listado'!$CD$155:$DC$1048576,MATCH($A255,'Hoja de Trabajo para listado'!$CD$155:$CD$1048576,0),MATCH((CUADRO!M$4&amp;$E255),'Hoja de Trabajo para listado'!$CD$151:$DC$151,0)),0)</f>
        <v>0</v>
      </c>
      <c r="N255" s="243">
        <f ca="1">+IFERROR(INDEX('Hoja de Trabajo para listado'!$A$155:$Z$1048576,MATCH($A255,'Hoja de Trabajo para listado'!$A$155:$A$1048576,0),MATCH((CUADRO!N$4&amp;$E255),'Hoja de Trabajo para listado'!$A$151:$Z$151,0)),0)+IFERROR(INDEX('Hoja de Trabajo para listado'!$AB$155:$BA$1048576,MATCH($A255,'Hoja de Trabajo para listado'!$AB$155:$AB$1048576,0),MATCH((CUADRO!N$4&amp;$E255),'Hoja de Trabajo para listado'!$AB$151:$BA$151,0)),0)+IFERROR(INDEX('Hoja de Trabajo para listado'!$BC$155:$CB$1048576,MATCH($A255,'Hoja de Trabajo para listado'!$BC$155:$BC$1048576,0),MATCH((CUADRO!N$4&amp;$E255),'Hoja de Trabajo para listado'!$BC$151:$CB$151,0)),0)+IFERROR(INDEX('Hoja de Trabajo para listado'!$DE$153:$DG$274,MATCH($A255,'Hoja de Trabajo para listado'!$DE$153:$DE$1048576,0),MATCH((CUADRO!N$4&amp;$E255),'Hoja de Trabajo para listado'!$DE$151:$DG$151,0)),0)+IFERROR(INDEX('Hoja de Trabajo para listado'!$CD$155:$DC$1048576,MATCH($A255,'Hoja de Trabajo para listado'!$CD$155:$CD$1048576,0),MATCH((CUADRO!N$4&amp;$E255),'Hoja de Trabajo para listado'!$CD$151:$DC$151,0)),0)</f>
        <v>0</v>
      </c>
      <c r="O255" s="243">
        <f ca="1">+IFERROR(INDEX('Hoja de Trabajo para listado'!$A$155:$Z$1048576,MATCH($A255,'Hoja de Trabajo para listado'!$A$155:$A$1048576,0),MATCH((CUADRO!O$4&amp;$E255),'Hoja de Trabajo para listado'!$A$151:$Z$151,0)),0)+IFERROR(INDEX('Hoja de Trabajo para listado'!$AB$155:$BA$1048576,MATCH($A255,'Hoja de Trabajo para listado'!$AB$155:$AB$1048576,0),MATCH((CUADRO!O$4&amp;$E255),'Hoja de Trabajo para listado'!$AB$151:$BA$151,0)),0)+IFERROR(INDEX('Hoja de Trabajo para listado'!$BC$155:$CB$1048576,MATCH($A255,'Hoja de Trabajo para listado'!$BC$155:$BC$1048576,0),MATCH((CUADRO!O$4&amp;$E255),'Hoja de Trabajo para listado'!$BC$151:$CB$151,0)),0)+IFERROR(INDEX('Hoja de Trabajo para listado'!$DE$153:$DG$274,MATCH($A255,'Hoja de Trabajo para listado'!$DE$153:$DE$1048576,0),MATCH((CUADRO!O$4&amp;$E255),'Hoja de Trabajo para listado'!$DE$151:$DG$151,0)),0)+IFERROR(INDEX('Hoja de Trabajo para listado'!$CD$155:$DC$1048576,MATCH($A255,'Hoja de Trabajo para listado'!$CD$155:$CD$1048576,0),MATCH((CUADRO!O$4&amp;$E255),'Hoja de Trabajo para listado'!$CD$151:$DC$151,0)),0)</f>
        <v>0</v>
      </c>
      <c r="P255" s="243">
        <f ca="1">+IFERROR(INDEX('Hoja de Trabajo para listado'!$A$155:$Z$1048576,MATCH($A255,'Hoja de Trabajo para listado'!$A$155:$A$1048576,0),MATCH((CUADRO!P$4&amp;$E255),'Hoja de Trabajo para listado'!$A$151:$Z$151,0)),0)+IFERROR(INDEX('Hoja de Trabajo para listado'!$AB$155:$BA$1048576,MATCH($A255,'Hoja de Trabajo para listado'!$AB$155:$AB$1048576,0),MATCH((CUADRO!P$4&amp;$E255),'Hoja de Trabajo para listado'!$AB$151:$BA$151,0)),0)+IFERROR(INDEX('Hoja de Trabajo para listado'!$BC$155:$CB$1048576,MATCH($A255,'Hoja de Trabajo para listado'!$BC$155:$BC$1048576,0),MATCH((CUADRO!P$4&amp;$E255),'Hoja de Trabajo para listado'!$BC$151:$CB$151,0)),0)+IFERROR(INDEX('Hoja de Trabajo para listado'!$DE$153:$DG$274,MATCH($A255,'Hoja de Trabajo para listado'!$DE$153:$DE$1048576,0),MATCH((CUADRO!P$4&amp;$E255),'Hoja de Trabajo para listado'!$DE$151:$DG$151,0)),0)+IFERROR(INDEX('Hoja de Trabajo para listado'!$CD$155:$DC$1048576,MATCH($A255,'Hoja de Trabajo para listado'!$CD$155:$CD$1048576,0),MATCH((CUADRO!P$4&amp;$E255),'Hoja de Trabajo para listado'!$CD$151:$DC$151,0)),0)</f>
        <v>0</v>
      </c>
      <c r="Q255" s="243">
        <f ca="1">+IFERROR(INDEX('Hoja de Trabajo para listado'!$A$155:$Z$1048576,MATCH($A255,'Hoja de Trabajo para listado'!$A$155:$A$1048576,0),MATCH((CUADRO!Q$4&amp;$E255),'Hoja de Trabajo para listado'!$A$151:$Z$151,0)),0)+IFERROR(INDEX('Hoja de Trabajo para listado'!$AB$155:$BA$1048576,MATCH($A255,'Hoja de Trabajo para listado'!$AB$155:$AB$1048576,0),MATCH((CUADRO!Q$4&amp;$E255),'Hoja de Trabajo para listado'!$AB$151:$BA$151,0)),0)+IFERROR(INDEX('Hoja de Trabajo para listado'!$BC$155:$CB$1048576,MATCH($A255,'Hoja de Trabajo para listado'!$BC$155:$BC$1048576,0),MATCH((CUADRO!Q$4&amp;$E255),'Hoja de Trabajo para listado'!$BC$151:$CB$151,0)),0)+IFERROR(INDEX('Hoja de Trabajo para listado'!$DE$153:$DG$274,MATCH($A255,'Hoja de Trabajo para listado'!$DE$153:$DE$1048576,0),MATCH((CUADRO!Q$4&amp;$E255),'Hoja de Trabajo para listado'!$DE$151:$DG$151,0)),0)+IFERROR(INDEX('Hoja de Trabajo para listado'!$CD$155:$DC$1048576,MATCH($A255,'Hoja de Trabajo para listado'!$CD$155:$CD$1048576,0),MATCH((CUADRO!Q$4&amp;$E255),'Hoja de Trabajo para listado'!$CD$151:$DC$151,0)),0)</f>
        <v>0</v>
      </c>
      <c r="R255" s="243">
        <f t="shared" ca="1" si="9"/>
        <v>0</v>
      </c>
      <c r="S255" s="243"/>
      <c r="T255" s="243">
        <f ca="1">+T256</f>
        <v>1221133.5</v>
      </c>
      <c r="U255" s="242">
        <f t="shared" si="10"/>
        <v>1</v>
      </c>
      <c r="V255" s="333" t="str">
        <f>+VLOOKUP(A255,bd_lista!$A$3:$E$592,5,FALSE)</f>
        <v>Instituciones Descentralizadas</v>
      </c>
      <c r="W255" s="387" t="str">
        <f>+V255</f>
        <v>Instituciones Descentralizadas</v>
      </c>
      <c r="X255" s="242">
        <f>+VLOOKUP(A255,[4]Sheet1!$A$13:$D$744,4,FALSE)</f>
        <v>70</v>
      </c>
      <c r="Y255" s="242" t="str">
        <f>+VLOOKUP(X255,bd_lista!$A$3:$C$592,3,FALSE)</f>
        <v>Ministerio de Trabajo, Empleo y Previsión Social</v>
      </c>
      <c r="Z255" s="294">
        <f>+X255</f>
        <v>70</v>
      </c>
      <c r="AA255" s="295" t="str">
        <f>+Y255</f>
        <v>Ministerio de Trabajo, Empleo y Previsión Social</v>
      </c>
    </row>
    <row r="256" spans="1:27" ht="15" customHeight="1">
      <c r="A256" s="32">
        <v>347</v>
      </c>
      <c r="B256" s="393"/>
      <c r="C256" s="333" t="str">
        <f>+VLOOKUP(A256,bd_lista!$A$3:$C$592,3,FALSE)</f>
        <v>Autoridad de Fiscalización y Control de Cooperativas</v>
      </c>
      <c r="D256" s="390"/>
      <c r="E256" s="333" t="s">
        <v>1305</v>
      </c>
      <c r="F256" s="245">
        <f ca="1">+IFERROR(INDEX('Hoja de Trabajo para listado'!$A$155:$Z$1048576,MATCH($A256,'Hoja de Trabajo para listado'!$A$155:$A$1048576,0),MATCH((CUADRO!F$4&amp;$E256),'Hoja de Trabajo para listado'!$A$151:$Z$151,0)),0)+IFERROR(INDEX('Hoja de Trabajo para listado'!$AB$155:$BA$1048576,MATCH($A256,'Hoja de Trabajo para listado'!$AB$155:$AB$1048576,0),MATCH((CUADRO!F$4&amp;$E256),'Hoja de Trabajo para listado'!$AB$151:$BA$151,0)),0)+IFERROR(INDEX('Hoja de Trabajo para listado'!$BC$155:$CB$1048576,MATCH($A256,'Hoja de Trabajo para listado'!$BC$155:$BC$1048576,0),MATCH((CUADRO!F$4&amp;$E256),'Hoja de Trabajo para listado'!$BC$151:$CB$151,0)),0)+IFERROR(INDEX('Hoja de Trabajo para listado'!$DE$153:$DG$274,MATCH($A256,'Hoja de Trabajo para listado'!$DE$153:$DE$1048576,0),MATCH((CUADRO!F$4&amp;$E256),'Hoja de Trabajo para listado'!$DE$151:$DG$151,0)),0)+IFERROR(INDEX('Hoja de Trabajo para listado'!$CD$155:$DC$1048576,MATCH($A256,'Hoja de Trabajo para listado'!$CD$155:$CD$1048576,0),MATCH((CUADRO!F$4&amp;$E256),'Hoja de Trabajo para listado'!$CD$151:$DC$151,0)),0)</f>
        <v>0</v>
      </c>
      <c r="G256" s="245">
        <f ca="1">+IFERROR(INDEX('Hoja de Trabajo para listado'!$A$155:$Z$1048576,MATCH($A256,'Hoja de Trabajo para listado'!$A$155:$A$1048576,0),MATCH((CUADRO!G$4&amp;$E256),'Hoja de Trabajo para listado'!$A$151:$Z$151,0)),0)+IFERROR(INDEX('Hoja de Trabajo para listado'!$AB$155:$BA$1048576,MATCH($A256,'Hoja de Trabajo para listado'!$AB$155:$AB$1048576,0),MATCH((CUADRO!G$4&amp;$E256),'Hoja de Trabajo para listado'!$AB$151:$BA$151,0)),0)+IFERROR(INDEX('Hoja de Trabajo para listado'!$BC$155:$CB$1048576,MATCH($A256,'Hoja de Trabajo para listado'!$BC$155:$BC$1048576,0),MATCH((CUADRO!G$4&amp;$E256),'Hoja de Trabajo para listado'!$BC$151:$CB$151,0)),0)+IFERROR(INDEX('Hoja de Trabajo para listado'!$DE$153:$DG$274,MATCH($A256,'Hoja de Trabajo para listado'!$DE$153:$DE$1048576,0),MATCH((CUADRO!G$4&amp;$E256),'Hoja de Trabajo para listado'!$DE$151:$DG$151,0)),0)+IFERROR(INDEX('Hoja de Trabajo para listado'!$CD$155:$DC$1048576,MATCH($A256,'Hoja de Trabajo para listado'!$CD$155:$CD$1048576,0),MATCH((CUADRO!G$4&amp;$E256),'Hoja de Trabajo para listado'!$CD$151:$DC$151,0)),0)</f>
        <v>0</v>
      </c>
      <c r="H256" s="245">
        <f ca="1">+IFERROR(INDEX('Hoja de Trabajo para listado'!$A$155:$Z$1048576,MATCH($A256,'Hoja de Trabajo para listado'!$A$155:$A$1048576,0),MATCH((CUADRO!H$4&amp;$E256),'Hoja de Trabajo para listado'!$A$151:$Z$151,0)),0)+IFERROR(INDEX('Hoja de Trabajo para listado'!$AB$155:$BA$1048576,MATCH($A256,'Hoja de Trabajo para listado'!$AB$155:$AB$1048576,0),MATCH((CUADRO!H$4&amp;$E256),'Hoja de Trabajo para listado'!$AB$151:$BA$151,0)),0)+IFERROR(INDEX('Hoja de Trabajo para listado'!$BC$155:$CB$1048576,MATCH($A256,'Hoja de Trabajo para listado'!$BC$155:$BC$1048576,0),MATCH((CUADRO!H$4&amp;$E256),'Hoja de Trabajo para listado'!$BC$151:$CB$151,0)),0)+IFERROR(INDEX('Hoja de Trabajo para listado'!$DE$153:$DG$274,MATCH($A256,'Hoja de Trabajo para listado'!$DE$153:$DE$1048576,0),MATCH((CUADRO!H$4&amp;$E256),'Hoja de Trabajo para listado'!$DE$151:$DG$151,0)),0)+IFERROR(INDEX('Hoja de Trabajo para listado'!$CD$155:$DC$1048576,MATCH($A256,'Hoja de Trabajo para listado'!$CD$155:$CD$1048576,0),MATCH((CUADRO!H$4&amp;$E256),'Hoja de Trabajo para listado'!$CD$151:$DC$151,0)),0)</f>
        <v>0</v>
      </c>
      <c r="I256" s="245">
        <f ca="1">+IFERROR(INDEX('Hoja de Trabajo para listado'!$A$155:$Z$1048576,MATCH($A256,'Hoja de Trabajo para listado'!$A$155:$A$1048576,0),MATCH((CUADRO!I$4&amp;$E256),'Hoja de Trabajo para listado'!$A$151:$Z$151,0)),0)+IFERROR(INDEX('Hoja de Trabajo para listado'!$AB$155:$BA$1048576,MATCH($A256,'Hoja de Trabajo para listado'!$AB$155:$AB$1048576,0),MATCH((CUADRO!I$4&amp;$E256),'Hoja de Trabajo para listado'!$AB$151:$BA$151,0)),0)+IFERROR(INDEX('Hoja de Trabajo para listado'!$BC$155:$CB$1048576,MATCH($A256,'Hoja de Trabajo para listado'!$BC$155:$BC$1048576,0),MATCH((CUADRO!I$4&amp;$E256),'Hoja de Trabajo para listado'!$BC$151:$CB$151,0)),0)+IFERROR(INDEX('Hoja de Trabajo para listado'!$DE$153:$DG$274,MATCH($A256,'Hoja de Trabajo para listado'!$DE$153:$DE$1048576,0),MATCH((CUADRO!I$4&amp;$E256),'Hoja de Trabajo para listado'!$DE$151:$DG$151,0)),0)+IFERROR(INDEX('Hoja de Trabajo para listado'!$CD$155:$DC$1048576,MATCH($A256,'Hoja de Trabajo para listado'!$CD$155:$CD$1048576,0),MATCH((CUADRO!I$4&amp;$E256),'Hoja de Trabajo para listado'!$CD$151:$DC$151,0)),0)</f>
        <v>0</v>
      </c>
      <c r="J256" s="245">
        <f ca="1">+IFERROR(INDEX('Hoja de Trabajo para listado'!$A$155:$Z$1048576,MATCH($A256,'Hoja de Trabajo para listado'!$A$155:$A$1048576,0),MATCH((CUADRO!J$4&amp;$E256),'Hoja de Trabajo para listado'!$A$151:$Z$151,0)),0)+IFERROR(INDEX('Hoja de Trabajo para listado'!$AB$155:$BA$1048576,MATCH($A256,'Hoja de Trabajo para listado'!$AB$155:$AB$1048576,0),MATCH((CUADRO!J$4&amp;$E256),'Hoja de Trabajo para listado'!$AB$151:$BA$151,0)),0)+IFERROR(INDEX('Hoja de Trabajo para listado'!$BC$155:$CB$1048576,MATCH($A256,'Hoja de Trabajo para listado'!$BC$155:$BC$1048576,0),MATCH((CUADRO!J$4&amp;$E256),'Hoja de Trabajo para listado'!$BC$151:$CB$151,0)),0)+IFERROR(INDEX('Hoja de Trabajo para listado'!$DE$153:$DG$274,MATCH($A256,'Hoja de Trabajo para listado'!$DE$153:$DE$1048576,0),MATCH((CUADRO!J$4&amp;$E256),'Hoja de Trabajo para listado'!$DE$151:$DG$151,0)),0)+IFERROR(INDEX('Hoja de Trabajo para listado'!$CD$155:$DC$1048576,MATCH($A256,'Hoja de Trabajo para listado'!$CD$155:$CD$1048576,0),MATCH((CUADRO!J$4&amp;$E256),'Hoja de Trabajo para listado'!$CD$151:$DC$151,0)),0)</f>
        <v>1221133.5</v>
      </c>
      <c r="K256" s="245">
        <f ca="1">+IFERROR(INDEX('Hoja de Trabajo para listado'!$A$155:$Z$1048576,MATCH($A256,'Hoja de Trabajo para listado'!$A$155:$A$1048576,0),MATCH((CUADRO!K$4&amp;$E256),'Hoja de Trabajo para listado'!$A$151:$Z$151,0)),0)+IFERROR(INDEX('Hoja de Trabajo para listado'!$AB$155:$BA$1048576,MATCH($A256,'Hoja de Trabajo para listado'!$AB$155:$AB$1048576,0),MATCH((CUADRO!K$4&amp;$E256),'Hoja de Trabajo para listado'!$AB$151:$BA$151,0)),0)+IFERROR(INDEX('Hoja de Trabajo para listado'!$BC$155:$CB$1048576,MATCH($A256,'Hoja de Trabajo para listado'!$BC$155:$BC$1048576,0),MATCH((CUADRO!K$4&amp;$E256),'Hoja de Trabajo para listado'!$BC$151:$CB$151,0)),0)+IFERROR(INDEX('Hoja de Trabajo para listado'!$DE$153:$DG$274,MATCH($A256,'Hoja de Trabajo para listado'!$DE$153:$DE$1048576,0),MATCH((CUADRO!K$4&amp;$E256),'Hoja de Trabajo para listado'!$DE$151:$DG$151,0)),0)+IFERROR(INDEX('Hoja de Trabajo para listado'!$CD$155:$DC$1048576,MATCH($A256,'Hoja de Trabajo para listado'!$CD$155:$CD$1048576,0),MATCH((CUADRO!K$4&amp;$E256),'Hoja de Trabajo para listado'!$CD$151:$DC$151,0)),0)</f>
        <v>0</v>
      </c>
      <c r="L256" s="245">
        <f ca="1">+IFERROR(INDEX('Hoja de Trabajo para listado'!$A$155:$Z$1048576,MATCH($A256,'Hoja de Trabajo para listado'!$A$155:$A$1048576,0),MATCH((CUADRO!L$4&amp;$E256),'Hoja de Trabajo para listado'!$A$151:$Z$151,0)),0)+IFERROR(INDEX('Hoja de Trabajo para listado'!$AB$155:$BA$1048576,MATCH($A256,'Hoja de Trabajo para listado'!$AB$155:$AB$1048576,0),MATCH((CUADRO!L$4&amp;$E256),'Hoja de Trabajo para listado'!$AB$151:$BA$151,0)),0)+IFERROR(INDEX('Hoja de Trabajo para listado'!$BC$155:$CB$1048576,MATCH($A256,'Hoja de Trabajo para listado'!$BC$155:$BC$1048576,0),MATCH((CUADRO!L$4&amp;$E256),'Hoja de Trabajo para listado'!$BC$151:$CB$151,0)),0)+IFERROR(INDEX('Hoja de Trabajo para listado'!$DE$153:$DG$274,MATCH($A256,'Hoja de Trabajo para listado'!$DE$153:$DE$1048576,0),MATCH((CUADRO!L$4&amp;$E256),'Hoja de Trabajo para listado'!$DE$151:$DG$151,0)),0)+IFERROR(INDEX('Hoja de Trabajo para listado'!$CD$155:$DC$1048576,MATCH($A256,'Hoja de Trabajo para listado'!$CD$155:$CD$1048576,0),MATCH((CUADRO!L$4&amp;$E256),'Hoja de Trabajo para listado'!$CD$151:$DC$151,0)),0)</f>
        <v>0</v>
      </c>
      <c r="M256" s="245">
        <f ca="1">+IFERROR(INDEX('Hoja de Trabajo para listado'!$A$155:$Z$1048576,MATCH($A256,'Hoja de Trabajo para listado'!$A$155:$A$1048576,0),MATCH((CUADRO!M$4&amp;$E256),'Hoja de Trabajo para listado'!$A$151:$Z$151,0)),0)+IFERROR(INDEX('Hoja de Trabajo para listado'!$AB$155:$BA$1048576,MATCH($A256,'Hoja de Trabajo para listado'!$AB$155:$AB$1048576,0),MATCH((CUADRO!M$4&amp;$E256),'Hoja de Trabajo para listado'!$AB$151:$BA$151,0)),0)+IFERROR(INDEX('Hoja de Trabajo para listado'!$BC$155:$CB$1048576,MATCH($A256,'Hoja de Trabajo para listado'!$BC$155:$BC$1048576,0),MATCH((CUADRO!M$4&amp;$E256),'Hoja de Trabajo para listado'!$BC$151:$CB$151,0)),0)+IFERROR(INDEX('Hoja de Trabajo para listado'!$DE$153:$DG$274,MATCH($A256,'Hoja de Trabajo para listado'!$DE$153:$DE$1048576,0),MATCH((CUADRO!M$4&amp;$E256),'Hoja de Trabajo para listado'!$DE$151:$DG$151,0)),0)+IFERROR(INDEX('Hoja de Trabajo para listado'!$CD$155:$DC$1048576,MATCH($A256,'Hoja de Trabajo para listado'!$CD$155:$CD$1048576,0),MATCH((CUADRO!M$4&amp;$E256),'Hoja de Trabajo para listado'!$CD$151:$DC$151,0)),0)</f>
        <v>0</v>
      </c>
      <c r="N256" s="245">
        <f ca="1">+IFERROR(INDEX('Hoja de Trabajo para listado'!$A$155:$Z$1048576,MATCH($A256,'Hoja de Trabajo para listado'!$A$155:$A$1048576,0),MATCH((CUADRO!N$4&amp;$E256),'Hoja de Trabajo para listado'!$A$151:$Z$151,0)),0)+IFERROR(INDEX('Hoja de Trabajo para listado'!$AB$155:$BA$1048576,MATCH($A256,'Hoja de Trabajo para listado'!$AB$155:$AB$1048576,0),MATCH((CUADRO!N$4&amp;$E256),'Hoja de Trabajo para listado'!$AB$151:$BA$151,0)),0)+IFERROR(INDEX('Hoja de Trabajo para listado'!$BC$155:$CB$1048576,MATCH($A256,'Hoja de Trabajo para listado'!$BC$155:$BC$1048576,0),MATCH((CUADRO!N$4&amp;$E256),'Hoja de Trabajo para listado'!$BC$151:$CB$151,0)),0)+IFERROR(INDEX('Hoja de Trabajo para listado'!$DE$153:$DG$274,MATCH($A256,'Hoja de Trabajo para listado'!$DE$153:$DE$1048576,0),MATCH((CUADRO!N$4&amp;$E256),'Hoja de Trabajo para listado'!$DE$151:$DG$151,0)),0)+IFERROR(INDEX('Hoja de Trabajo para listado'!$CD$155:$DC$1048576,MATCH($A256,'Hoja de Trabajo para listado'!$CD$155:$CD$1048576,0),MATCH((CUADRO!N$4&amp;$E256),'Hoja de Trabajo para listado'!$CD$151:$DC$151,0)),0)</f>
        <v>0</v>
      </c>
      <c r="O256" s="245">
        <f ca="1">+IFERROR(INDEX('Hoja de Trabajo para listado'!$A$155:$Z$1048576,MATCH($A256,'Hoja de Trabajo para listado'!$A$155:$A$1048576,0),MATCH((CUADRO!O$4&amp;$E256),'Hoja de Trabajo para listado'!$A$151:$Z$151,0)),0)+IFERROR(INDEX('Hoja de Trabajo para listado'!$AB$155:$BA$1048576,MATCH($A256,'Hoja de Trabajo para listado'!$AB$155:$AB$1048576,0),MATCH((CUADRO!O$4&amp;$E256),'Hoja de Trabajo para listado'!$AB$151:$BA$151,0)),0)+IFERROR(INDEX('Hoja de Trabajo para listado'!$BC$155:$CB$1048576,MATCH($A256,'Hoja de Trabajo para listado'!$BC$155:$BC$1048576,0),MATCH((CUADRO!O$4&amp;$E256),'Hoja de Trabajo para listado'!$BC$151:$CB$151,0)),0)+IFERROR(INDEX('Hoja de Trabajo para listado'!$DE$153:$DG$274,MATCH($A256,'Hoja de Trabajo para listado'!$DE$153:$DE$1048576,0),MATCH((CUADRO!O$4&amp;$E256),'Hoja de Trabajo para listado'!$DE$151:$DG$151,0)),0)+IFERROR(INDEX('Hoja de Trabajo para listado'!$CD$155:$DC$1048576,MATCH($A256,'Hoja de Trabajo para listado'!$CD$155:$CD$1048576,0),MATCH((CUADRO!O$4&amp;$E256),'Hoja de Trabajo para listado'!$CD$151:$DC$151,0)),0)</f>
        <v>0</v>
      </c>
      <c r="P256" s="245">
        <f ca="1">+IFERROR(INDEX('Hoja de Trabajo para listado'!$A$155:$Z$1048576,MATCH($A256,'Hoja de Trabajo para listado'!$A$155:$A$1048576,0),MATCH((CUADRO!P$4&amp;$E256),'Hoja de Trabajo para listado'!$A$151:$Z$151,0)),0)+IFERROR(INDEX('Hoja de Trabajo para listado'!$AB$155:$BA$1048576,MATCH($A256,'Hoja de Trabajo para listado'!$AB$155:$AB$1048576,0),MATCH((CUADRO!P$4&amp;$E256),'Hoja de Trabajo para listado'!$AB$151:$BA$151,0)),0)+IFERROR(INDEX('Hoja de Trabajo para listado'!$BC$155:$CB$1048576,MATCH($A256,'Hoja de Trabajo para listado'!$BC$155:$BC$1048576,0),MATCH((CUADRO!P$4&amp;$E256),'Hoja de Trabajo para listado'!$BC$151:$CB$151,0)),0)+IFERROR(INDEX('Hoja de Trabajo para listado'!$DE$153:$DG$274,MATCH($A256,'Hoja de Trabajo para listado'!$DE$153:$DE$1048576,0),MATCH((CUADRO!P$4&amp;$E256),'Hoja de Trabajo para listado'!$DE$151:$DG$151,0)),0)+IFERROR(INDEX('Hoja de Trabajo para listado'!$CD$155:$DC$1048576,MATCH($A256,'Hoja de Trabajo para listado'!$CD$155:$CD$1048576,0),MATCH((CUADRO!P$4&amp;$E256),'Hoja de Trabajo para listado'!$CD$151:$DC$151,0)),0)</f>
        <v>0</v>
      </c>
      <c r="Q256" s="245">
        <f ca="1">+IFERROR(INDEX('Hoja de Trabajo para listado'!$A$155:$Z$1048576,MATCH($A256,'Hoja de Trabajo para listado'!$A$155:$A$1048576,0),MATCH((CUADRO!Q$4&amp;$E256),'Hoja de Trabajo para listado'!$A$151:$Z$151,0)),0)+IFERROR(INDEX('Hoja de Trabajo para listado'!$AB$155:$BA$1048576,MATCH($A256,'Hoja de Trabajo para listado'!$AB$155:$AB$1048576,0),MATCH((CUADRO!Q$4&amp;$E256),'Hoja de Trabajo para listado'!$AB$151:$BA$151,0)),0)+IFERROR(INDEX('Hoja de Trabajo para listado'!$BC$155:$CB$1048576,MATCH($A256,'Hoja de Trabajo para listado'!$BC$155:$BC$1048576,0),MATCH((CUADRO!Q$4&amp;$E256),'Hoja de Trabajo para listado'!$BC$151:$CB$151,0)),0)+IFERROR(INDEX('Hoja de Trabajo para listado'!$DE$153:$DG$274,MATCH($A256,'Hoja de Trabajo para listado'!$DE$153:$DE$1048576,0),MATCH((CUADRO!Q$4&amp;$E256),'Hoja de Trabajo para listado'!$DE$151:$DG$151,0)),0)+IFERROR(INDEX('Hoja de Trabajo para listado'!$CD$155:$DC$1048576,MATCH($A256,'Hoja de Trabajo para listado'!$CD$155:$CD$1048576,0),MATCH((CUADRO!Q$4&amp;$E256),'Hoja de Trabajo para listado'!$CD$151:$DC$151,0)),0)</f>
        <v>0</v>
      </c>
      <c r="R256" s="245">
        <f t="shared" ca="1" si="9"/>
        <v>1221133.5</v>
      </c>
      <c r="S256" s="245">
        <f ca="1">+R255+R256</f>
        <v>1221133.5</v>
      </c>
      <c r="T256" s="245">
        <f ca="1">+S256</f>
        <v>1221133.5</v>
      </c>
      <c r="U256" s="244">
        <f t="shared" si="10"/>
        <v>2</v>
      </c>
      <c r="V256" s="333" t="str">
        <f>+VLOOKUP(A256,bd_lista!$A$3:$E$592,5,FALSE)</f>
        <v>Instituciones Descentralizadas</v>
      </c>
      <c r="W256" s="388"/>
      <c r="X256" s="242">
        <f>+VLOOKUP(A256,[4]Sheet1!$A$13:$D$744,4,FALSE)</f>
        <v>70</v>
      </c>
      <c r="Y256" s="242" t="str">
        <f>+VLOOKUP(X256,bd_lista!$A$3:$C$592,3,FALSE)</f>
        <v>Ministerio de Trabajo, Empleo y Previsión Social</v>
      </c>
      <c r="Z256" s="292"/>
      <c r="AA256" s="293"/>
    </row>
    <row r="257" spans="1:27" ht="15" customHeight="1">
      <c r="A257" s="251">
        <v>348</v>
      </c>
      <c r="B257" s="392">
        <f>+A257</f>
        <v>348</v>
      </c>
      <c r="C257" s="247" t="str">
        <f>+VLOOKUP(A257,bd_lista!$A$3:$C$592,3,FALSE)</f>
        <v>Autoridad Plurinacional de la Madre Tierra</v>
      </c>
      <c r="D257" s="389" t="str">
        <f>+C257</f>
        <v>Autoridad Plurinacional de la Madre Tierra</v>
      </c>
      <c r="E257" s="247" t="s">
        <v>1304</v>
      </c>
      <c r="F257" s="243">
        <f ca="1">+IFERROR(INDEX('Hoja de Trabajo para listado'!$A$155:$Z$1048576,MATCH($A257,'Hoja de Trabajo para listado'!$A$155:$A$1048576,0),MATCH((CUADRO!F$4&amp;$E257),'Hoja de Trabajo para listado'!$A$151:$Z$151,0)),0)+IFERROR(INDEX('Hoja de Trabajo para listado'!$AB$155:$BA$1048576,MATCH($A257,'Hoja de Trabajo para listado'!$AB$155:$AB$1048576,0),MATCH((CUADRO!F$4&amp;$E257),'Hoja de Trabajo para listado'!$AB$151:$BA$151,0)),0)+IFERROR(INDEX('Hoja de Trabajo para listado'!$BC$155:$CB$1048576,MATCH($A257,'Hoja de Trabajo para listado'!$BC$155:$BC$1048576,0),MATCH((CUADRO!F$4&amp;$E257),'Hoja de Trabajo para listado'!$BC$151:$CB$151,0)),0)+IFERROR(INDEX('Hoja de Trabajo para listado'!$DE$153:$DG$274,MATCH($A257,'Hoja de Trabajo para listado'!$DE$153:$DE$1048576,0),MATCH((CUADRO!F$4&amp;$E257),'Hoja de Trabajo para listado'!$DE$151:$DG$151,0)),0)+IFERROR(INDEX('Hoja de Trabajo para listado'!$CD$155:$DC$1048576,MATCH($A257,'Hoja de Trabajo para listado'!$CD$155:$CD$1048576,0),MATCH((CUADRO!F$4&amp;$E257),'Hoja de Trabajo para listado'!$CD$151:$DC$151,0)),0)</f>
        <v>0</v>
      </c>
      <c r="G257" s="243">
        <f ca="1">+IFERROR(INDEX('Hoja de Trabajo para listado'!$A$155:$Z$1048576,MATCH($A257,'Hoja de Trabajo para listado'!$A$155:$A$1048576,0),MATCH((CUADRO!G$4&amp;$E257),'Hoja de Trabajo para listado'!$A$151:$Z$151,0)),0)+IFERROR(INDEX('Hoja de Trabajo para listado'!$AB$155:$BA$1048576,MATCH($A257,'Hoja de Trabajo para listado'!$AB$155:$AB$1048576,0),MATCH((CUADRO!G$4&amp;$E257),'Hoja de Trabajo para listado'!$AB$151:$BA$151,0)),0)+IFERROR(INDEX('Hoja de Trabajo para listado'!$BC$155:$CB$1048576,MATCH($A257,'Hoja de Trabajo para listado'!$BC$155:$BC$1048576,0),MATCH((CUADRO!G$4&amp;$E257),'Hoja de Trabajo para listado'!$BC$151:$CB$151,0)),0)+IFERROR(INDEX('Hoja de Trabajo para listado'!$DE$153:$DG$274,MATCH($A257,'Hoja de Trabajo para listado'!$DE$153:$DE$1048576,0),MATCH((CUADRO!G$4&amp;$E257),'Hoja de Trabajo para listado'!$DE$151:$DG$151,0)),0)+IFERROR(INDEX('Hoja de Trabajo para listado'!$CD$155:$DC$1048576,MATCH($A257,'Hoja de Trabajo para listado'!$CD$155:$CD$1048576,0),MATCH((CUADRO!G$4&amp;$E257),'Hoja de Trabajo para listado'!$CD$151:$DC$151,0)),0)</f>
        <v>0</v>
      </c>
      <c r="H257" s="243">
        <f ca="1">+IFERROR(INDEX('Hoja de Trabajo para listado'!$A$155:$Z$1048576,MATCH($A257,'Hoja de Trabajo para listado'!$A$155:$A$1048576,0),MATCH((CUADRO!H$4&amp;$E257),'Hoja de Trabajo para listado'!$A$151:$Z$151,0)),0)+IFERROR(INDEX('Hoja de Trabajo para listado'!$AB$155:$BA$1048576,MATCH($A257,'Hoja de Trabajo para listado'!$AB$155:$AB$1048576,0),MATCH((CUADRO!H$4&amp;$E257),'Hoja de Trabajo para listado'!$AB$151:$BA$151,0)),0)+IFERROR(INDEX('Hoja de Trabajo para listado'!$BC$155:$CB$1048576,MATCH($A257,'Hoja de Trabajo para listado'!$BC$155:$BC$1048576,0),MATCH((CUADRO!H$4&amp;$E257),'Hoja de Trabajo para listado'!$BC$151:$CB$151,0)),0)+IFERROR(INDEX('Hoja de Trabajo para listado'!$DE$153:$DG$274,MATCH($A257,'Hoja de Trabajo para listado'!$DE$153:$DE$1048576,0),MATCH((CUADRO!H$4&amp;$E257),'Hoja de Trabajo para listado'!$DE$151:$DG$151,0)),0)+IFERROR(INDEX('Hoja de Trabajo para listado'!$CD$155:$DC$1048576,MATCH($A257,'Hoja de Trabajo para listado'!$CD$155:$CD$1048576,0),MATCH((CUADRO!H$4&amp;$E257),'Hoja de Trabajo para listado'!$CD$151:$DC$151,0)),0)</f>
        <v>0</v>
      </c>
      <c r="I257" s="243">
        <f ca="1">+IFERROR(INDEX('Hoja de Trabajo para listado'!$A$155:$Z$1048576,MATCH($A257,'Hoja de Trabajo para listado'!$A$155:$A$1048576,0),MATCH((CUADRO!I$4&amp;$E257),'Hoja de Trabajo para listado'!$A$151:$Z$151,0)),0)+IFERROR(INDEX('Hoja de Trabajo para listado'!$AB$155:$BA$1048576,MATCH($A257,'Hoja de Trabajo para listado'!$AB$155:$AB$1048576,0),MATCH((CUADRO!I$4&amp;$E257),'Hoja de Trabajo para listado'!$AB$151:$BA$151,0)),0)+IFERROR(INDEX('Hoja de Trabajo para listado'!$BC$155:$CB$1048576,MATCH($A257,'Hoja de Trabajo para listado'!$BC$155:$BC$1048576,0),MATCH((CUADRO!I$4&amp;$E257),'Hoja de Trabajo para listado'!$BC$151:$CB$151,0)),0)+IFERROR(INDEX('Hoja de Trabajo para listado'!$DE$153:$DG$274,MATCH($A257,'Hoja de Trabajo para listado'!$DE$153:$DE$1048576,0),MATCH((CUADRO!I$4&amp;$E257),'Hoja de Trabajo para listado'!$DE$151:$DG$151,0)),0)+IFERROR(INDEX('Hoja de Trabajo para listado'!$CD$155:$DC$1048576,MATCH($A257,'Hoja de Trabajo para listado'!$CD$155:$CD$1048576,0),MATCH((CUADRO!I$4&amp;$E257),'Hoja de Trabajo para listado'!$CD$151:$DC$151,0)),0)</f>
        <v>0</v>
      </c>
      <c r="J257" s="243">
        <f ca="1">+IFERROR(INDEX('Hoja de Trabajo para listado'!$A$155:$Z$1048576,MATCH($A257,'Hoja de Trabajo para listado'!$A$155:$A$1048576,0),MATCH((CUADRO!J$4&amp;$E257),'Hoja de Trabajo para listado'!$A$151:$Z$151,0)),0)+IFERROR(INDEX('Hoja de Trabajo para listado'!$AB$155:$BA$1048576,MATCH($A257,'Hoja de Trabajo para listado'!$AB$155:$AB$1048576,0),MATCH((CUADRO!J$4&amp;$E257),'Hoja de Trabajo para listado'!$AB$151:$BA$151,0)),0)+IFERROR(INDEX('Hoja de Trabajo para listado'!$BC$155:$CB$1048576,MATCH($A257,'Hoja de Trabajo para listado'!$BC$155:$BC$1048576,0),MATCH((CUADRO!J$4&amp;$E257),'Hoja de Trabajo para listado'!$BC$151:$CB$151,0)),0)+IFERROR(INDEX('Hoja de Trabajo para listado'!$DE$153:$DG$274,MATCH($A257,'Hoja de Trabajo para listado'!$DE$153:$DE$1048576,0),MATCH((CUADRO!J$4&amp;$E257),'Hoja de Trabajo para listado'!$DE$151:$DG$151,0)),0)+IFERROR(INDEX('Hoja de Trabajo para listado'!$CD$155:$DC$1048576,MATCH($A257,'Hoja de Trabajo para listado'!$CD$155:$CD$1048576,0),MATCH((CUADRO!J$4&amp;$E257),'Hoja de Trabajo para listado'!$CD$151:$DC$151,0)),0)</f>
        <v>0</v>
      </c>
      <c r="K257" s="243">
        <f ca="1">+IFERROR(INDEX('Hoja de Trabajo para listado'!$A$155:$Z$1048576,MATCH($A257,'Hoja de Trabajo para listado'!$A$155:$A$1048576,0),MATCH((CUADRO!K$4&amp;$E257),'Hoja de Trabajo para listado'!$A$151:$Z$151,0)),0)+IFERROR(INDEX('Hoja de Trabajo para listado'!$AB$155:$BA$1048576,MATCH($A257,'Hoja de Trabajo para listado'!$AB$155:$AB$1048576,0),MATCH((CUADRO!K$4&amp;$E257),'Hoja de Trabajo para listado'!$AB$151:$BA$151,0)),0)+IFERROR(INDEX('Hoja de Trabajo para listado'!$BC$155:$CB$1048576,MATCH($A257,'Hoja de Trabajo para listado'!$BC$155:$BC$1048576,0),MATCH((CUADRO!K$4&amp;$E257),'Hoja de Trabajo para listado'!$BC$151:$CB$151,0)),0)+IFERROR(INDEX('Hoja de Trabajo para listado'!$DE$153:$DG$274,MATCH($A257,'Hoja de Trabajo para listado'!$DE$153:$DE$1048576,0),MATCH((CUADRO!K$4&amp;$E257),'Hoja de Trabajo para listado'!$DE$151:$DG$151,0)),0)+IFERROR(INDEX('Hoja de Trabajo para listado'!$CD$155:$DC$1048576,MATCH($A257,'Hoja de Trabajo para listado'!$CD$155:$CD$1048576,0),MATCH((CUADRO!K$4&amp;$E257),'Hoja de Trabajo para listado'!$CD$151:$DC$151,0)),0)</f>
        <v>0</v>
      </c>
      <c r="L257" s="243">
        <f ca="1">+IFERROR(INDEX('Hoja de Trabajo para listado'!$A$155:$Z$1048576,MATCH($A257,'Hoja de Trabajo para listado'!$A$155:$A$1048576,0),MATCH((CUADRO!L$4&amp;$E257),'Hoja de Trabajo para listado'!$A$151:$Z$151,0)),0)+IFERROR(INDEX('Hoja de Trabajo para listado'!$AB$155:$BA$1048576,MATCH($A257,'Hoja de Trabajo para listado'!$AB$155:$AB$1048576,0),MATCH((CUADRO!L$4&amp;$E257),'Hoja de Trabajo para listado'!$AB$151:$BA$151,0)),0)+IFERROR(INDEX('Hoja de Trabajo para listado'!$BC$155:$CB$1048576,MATCH($A257,'Hoja de Trabajo para listado'!$BC$155:$BC$1048576,0),MATCH((CUADRO!L$4&amp;$E257),'Hoja de Trabajo para listado'!$BC$151:$CB$151,0)),0)+IFERROR(INDEX('Hoja de Trabajo para listado'!$DE$153:$DG$274,MATCH($A257,'Hoja de Trabajo para listado'!$DE$153:$DE$1048576,0),MATCH((CUADRO!L$4&amp;$E257),'Hoja de Trabajo para listado'!$DE$151:$DG$151,0)),0)+IFERROR(INDEX('Hoja de Trabajo para listado'!$CD$155:$DC$1048576,MATCH($A257,'Hoja de Trabajo para listado'!$CD$155:$CD$1048576,0),MATCH((CUADRO!L$4&amp;$E257),'Hoja de Trabajo para listado'!$CD$151:$DC$151,0)),0)</f>
        <v>0</v>
      </c>
      <c r="M257" s="243">
        <f ca="1">+IFERROR(INDEX('Hoja de Trabajo para listado'!$A$155:$Z$1048576,MATCH($A257,'Hoja de Trabajo para listado'!$A$155:$A$1048576,0),MATCH((CUADRO!M$4&amp;$E257),'Hoja de Trabajo para listado'!$A$151:$Z$151,0)),0)+IFERROR(INDEX('Hoja de Trabajo para listado'!$AB$155:$BA$1048576,MATCH($A257,'Hoja de Trabajo para listado'!$AB$155:$AB$1048576,0),MATCH((CUADRO!M$4&amp;$E257),'Hoja de Trabajo para listado'!$AB$151:$BA$151,0)),0)+IFERROR(INDEX('Hoja de Trabajo para listado'!$BC$155:$CB$1048576,MATCH($A257,'Hoja de Trabajo para listado'!$BC$155:$BC$1048576,0),MATCH((CUADRO!M$4&amp;$E257),'Hoja de Trabajo para listado'!$BC$151:$CB$151,0)),0)+IFERROR(INDEX('Hoja de Trabajo para listado'!$DE$153:$DG$274,MATCH($A257,'Hoja de Trabajo para listado'!$DE$153:$DE$1048576,0),MATCH((CUADRO!M$4&amp;$E257),'Hoja de Trabajo para listado'!$DE$151:$DG$151,0)),0)+IFERROR(INDEX('Hoja de Trabajo para listado'!$CD$155:$DC$1048576,MATCH($A257,'Hoja de Trabajo para listado'!$CD$155:$CD$1048576,0),MATCH((CUADRO!M$4&amp;$E257),'Hoja de Trabajo para listado'!$CD$151:$DC$151,0)),0)</f>
        <v>0</v>
      </c>
      <c r="N257" s="243">
        <f ca="1">+IFERROR(INDEX('Hoja de Trabajo para listado'!$A$155:$Z$1048576,MATCH($A257,'Hoja de Trabajo para listado'!$A$155:$A$1048576,0),MATCH((CUADRO!N$4&amp;$E257),'Hoja de Trabajo para listado'!$A$151:$Z$151,0)),0)+IFERROR(INDEX('Hoja de Trabajo para listado'!$AB$155:$BA$1048576,MATCH($A257,'Hoja de Trabajo para listado'!$AB$155:$AB$1048576,0),MATCH((CUADRO!N$4&amp;$E257),'Hoja de Trabajo para listado'!$AB$151:$BA$151,0)),0)+IFERROR(INDEX('Hoja de Trabajo para listado'!$BC$155:$CB$1048576,MATCH($A257,'Hoja de Trabajo para listado'!$BC$155:$BC$1048576,0),MATCH((CUADRO!N$4&amp;$E257),'Hoja de Trabajo para listado'!$BC$151:$CB$151,0)),0)+IFERROR(INDEX('Hoja de Trabajo para listado'!$DE$153:$DG$274,MATCH($A257,'Hoja de Trabajo para listado'!$DE$153:$DE$1048576,0),MATCH((CUADRO!N$4&amp;$E257),'Hoja de Trabajo para listado'!$DE$151:$DG$151,0)),0)+IFERROR(INDEX('Hoja de Trabajo para listado'!$CD$155:$DC$1048576,MATCH($A257,'Hoja de Trabajo para listado'!$CD$155:$CD$1048576,0),MATCH((CUADRO!N$4&amp;$E257),'Hoja de Trabajo para listado'!$CD$151:$DC$151,0)),0)</f>
        <v>0</v>
      </c>
      <c r="O257" s="243">
        <f ca="1">+IFERROR(INDEX('Hoja de Trabajo para listado'!$A$155:$Z$1048576,MATCH($A257,'Hoja de Trabajo para listado'!$A$155:$A$1048576,0),MATCH((CUADRO!O$4&amp;$E257),'Hoja de Trabajo para listado'!$A$151:$Z$151,0)),0)+IFERROR(INDEX('Hoja de Trabajo para listado'!$AB$155:$BA$1048576,MATCH($A257,'Hoja de Trabajo para listado'!$AB$155:$AB$1048576,0),MATCH((CUADRO!O$4&amp;$E257),'Hoja de Trabajo para listado'!$AB$151:$BA$151,0)),0)+IFERROR(INDEX('Hoja de Trabajo para listado'!$BC$155:$CB$1048576,MATCH($A257,'Hoja de Trabajo para listado'!$BC$155:$BC$1048576,0),MATCH((CUADRO!O$4&amp;$E257),'Hoja de Trabajo para listado'!$BC$151:$CB$151,0)),0)+IFERROR(INDEX('Hoja de Trabajo para listado'!$DE$153:$DG$274,MATCH($A257,'Hoja de Trabajo para listado'!$DE$153:$DE$1048576,0),MATCH((CUADRO!O$4&amp;$E257),'Hoja de Trabajo para listado'!$DE$151:$DG$151,0)),0)+IFERROR(INDEX('Hoja de Trabajo para listado'!$CD$155:$DC$1048576,MATCH($A257,'Hoja de Trabajo para listado'!$CD$155:$CD$1048576,0),MATCH((CUADRO!O$4&amp;$E257),'Hoja de Trabajo para listado'!$CD$151:$DC$151,0)),0)</f>
        <v>0</v>
      </c>
      <c r="P257" s="243">
        <f ca="1">+IFERROR(INDEX('Hoja de Trabajo para listado'!$A$155:$Z$1048576,MATCH($A257,'Hoja de Trabajo para listado'!$A$155:$A$1048576,0),MATCH((CUADRO!P$4&amp;$E257),'Hoja de Trabajo para listado'!$A$151:$Z$151,0)),0)+IFERROR(INDEX('Hoja de Trabajo para listado'!$AB$155:$BA$1048576,MATCH($A257,'Hoja de Trabajo para listado'!$AB$155:$AB$1048576,0),MATCH((CUADRO!P$4&amp;$E257),'Hoja de Trabajo para listado'!$AB$151:$BA$151,0)),0)+IFERROR(INDEX('Hoja de Trabajo para listado'!$BC$155:$CB$1048576,MATCH($A257,'Hoja de Trabajo para listado'!$BC$155:$BC$1048576,0),MATCH((CUADRO!P$4&amp;$E257),'Hoja de Trabajo para listado'!$BC$151:$CB$151,0)),0)+IFERROR(INDEX('Hoja de Trabajo para listado'!$DE$153:$DG$274,MATCH($A257,'Hoja de Trabajo para listado'!$DE$153:$DE$1048576,0),MATCH((CUADRO!P$4&amp;$E257),'Hoja de Trabajo para listado'!$DE$151:$DG$151,0)),0)+IFERROR(INDEX('Hoja de Trabajo para listado'!$CD$155:$DC$1048576,MATCH($A257,'Hoja de Trabajo para listado'!$CD$155:$CD$1048576,0),MATCH((CUADRO!P$4&amp;$E257),'Hoja de Trabajo para listado'!$CD$151:$DC$151,0)),0)</f>
        <v>0</v>
      </c>
      <c r="Q257" s="243">
        <f ca="1">+IFERROR(INDEX('Hoja de Trabajo para listado'!$A$155:$Z$1048576,MATCH($A257,'Hoja de Trabajo para listado'!$A$155:$A$1048576,0),MATCH((CUADRO!Q$4&amp;$E257),'Hoja de Trabajo para listado'!$A$151:$Z$151,0)),0)+IFERROR(INDEX('Hoja de Trabajo para listado'!$AB$155:$BA$1048576,MATCH($A257,'Hoja de Trabajo para listado'!$AB$155:$AB$1048576,0),MATCH((CUADRO!Q$4&amp;$E257),'Hoja de Trabajo para listado'!$AB$151:$BA$151,0)),0)+IFERROR(INDEX('Hoja de Trabajo para listado'!$BC$155:$CB$1048576,MATCH($A257,'Hoja de Trabajo para listado'!$BC$155:$BC$1048576,0),MATCH((CUADRO!Q$4&amp;$E257),'Hoja de Trabajo para listado'!$BC$151:$CB$151,0)),0)+IFERROR(INDEX('Hoja de Trabajo para listado'!$DE$153:$DG$274,MATCH($A257,'Hoja de Trabajo para listado'!$DE$153:$DE$1048576,0),MATCH((CUADRO!Q$4&amp;$E257),'Hoja de Trabajo para listado'!$DE$151:$DG$151,0)),0)+IFERROR(INDEX('Hoja de Trabajo para listado'!$CD$155:$DC$1048576,MATCH($A257,'Hoja de Trabajo para listado'!$CD$155:$CD$1048576,0),MATCH((CUADRO!Q$4&amp;$E257),'Hoja de Trabajo para listado'!$CD$151:$DC$151,0)),0)</f>
        <v>0</v>
      </c>
      <c r="R257" s="243">
        <f t="shared" ca="1" si="9"/>
        <v>0</v>
      </c>
      <c r="S257" s="243"/>
      <c r="T257" s="243">
        <f ca="1">+T258</f>
        <v>60.03</v>
      </c>
      <c r="U257" s="242">
        <f t="shared" si="10"/>
        <v>1</v>
      </c>
      <c r="V257" s="333" t="str">
        <f>+VLOOKUP(A257,bd_lista!$A$3:$E$592,5,FALSE)</f>
        <v>Instituciones Descentralizadas</v>
      </c>
      <c r="W257" s="387" t="str">
        <f>+V257</f>
        <v>Instituciones Descentralizadas</v>
      </c>
      <c r="X257" s="242">
        <f>+VLOOKUP(A257,[4]Sheet1!$A$13:$D$744,4,FALSE)</f>
        <v>86</v>
      </c>
      <c r="Y257" s="242" t="str">
        <f>+VLOOKUP(X257,bd_lista!$A$3:$C$592,3,FALSE)</f>
        <v>Ministerio de Medio Ambiente y Agua</v>
      </c>
      <c r="Z257" s="294">
        <f>+X257</f>
        <v>86</v>
      </c>
      <c r="AA257" s="319" t="str">
        <f>+Y257</f>
        <v>Ministerio de Medio Ambiente y Agua</v>
      </c>
    </row>
    <row r="258" spans="1:27" ht="15" customHeight="1">
      <c r="A258" s="32">
        <v>348</v>
      </c>
      <c r="B258" s="393"/>
      <c r="C258" s="333" t="str">
        <f>+VLOOKUP(A258,bd_lista!$A$3:$C$592,3,FALSE)</f>
        <v>Autoridad Plurinacional de la Madre Tierra</v>
      </c>
      <c r="D258" s="390"/>
      <c r="E258" s="333" t="s">
        <v>1305</v>
      </c>
      <c r="F258" s="245">
        <f ca="1">+IFERROR(INDEX('Hoja de Trabajo para listado'!$A$155:$Z$1048576,MATCH($A258,'Hoja de Trabajo para listado'!$A$155:$A$1048576,0),MATCH((CUADRO!F$4&amp;$E258),'Hoja de Trabajo para listado'!$A$151:$Z$151,0)),0)+IFERROR(INDEX('Hoja de Trabajo para listado'!$AB$155:$BA$1048576,MATCH($A258,'Hoja de Trabajo para listado'!$AB$155:$AB$1048576,0),MATCH((CUADRO!F$4&amp;$E258),'Hoja de Trabajo para listado'!$AB$151:$BA$151,0)),0)+IFERROR(INDEX('Hoja de Trabajo para listado'!$BC$155:$CB$1048576,MATCH($A258,'Hoja de Trabajo para listado'!$BC$155:$BC$1048576,0),MATCH((CUADRO!F$4&amp;$E258),'Hoja de Trabajo para listado'!$BC$151:$CB$151,0)),0)+IFERROR(INDEX('Hoja de Trabajo para listado'!$DE$153:$DG$274,MATCH($A258,'Hoja de Trabajo para listado'!$DE$153:$DE$1048576,0),MATCH((CUADRO!F$4&amp;$E258),'Hoja de Trabajo para listado'!$DE$151:$DG$151,0)),0)+IFERROR(INDEX('Hoja de Trabajo para listado'!$CD$155:$DC$1048576,MATCH($A258,'Hoja de Trabajo para listado'!$CD$155:$CD$1048576,0),MATCH((CUADRO!F$4&amp;$E258),'Hoja de Trabajo para listado'!$CD$151:$DC$151,0)),0)</f>
        <v>0</v>
      </c>
      <c r="G258" s="245">
        <f ca="1">+IFERROR(INDEX('Hoja de Trabajo para listado'!$A$155:$Z$1048576,MATCH($A258,'Hoja de Trabajo para listado'!$A$155:$A$1048576,0),MATCH((CUADRO!G$4&amp;$E258),'Hoja de Trabajo para listado'!$A$151:$Z$151,0)),0)+IFERROR(INDEX('Hoja de Trabajo para listado'!$AB$155:$BA$1048576,MATCH($A258,'Hoja de Trabajo para listado'!$AB$155:$AB$1048576,0),MATCH((CUADRO!G$4&amp;$E258),'Hoja de Trabajo para listado'!$AB$151:$BA$151,0)),0)+IFERROR(INDEX('Hoja de Trabajo para listado'!$BC$155:$CB$1048576,MATCH($A258,'Hoja de Trabajo para listado'!$BC$155:$BC$1048576,0),MATCH((CUADRO!G$4&amp;$E258),'Hoja de Trabajo para listado'!$BC$151:$CB$151,0)),0)+IFERROR(INDEX('Hoja de Trabajo para listado'!$DE$153:$DG$274,MATCH($A258,'Hoja de Trabajo para listado'!$DE$153:$DE$1048576,0),MATCH((CUADRO!G$4&amp;$E258),'Hoja de Trabajo para listado'!$DE$151:$DG$151,0)),0)+IFERROR(INDEX('Hoja de Trabajo para listado'!$CD$155:$DC$1048576,MATCH($A258,'Hoja de Trabajo para listado'!$CD$155:$CD$1048576,0),MATCH((CUADRO!G$4&amp;$E258),'Hoja de Trabajo para listado'!$CD$151:$DC$151,0)),0)</f>
        <v>0</v>
      </c>
      <c r="H258" s="245">
        <f ca="1">+IFERROR(INDEX('Hoja de Trabajo para listado'!$A$155:$Z$1048576,MATCH($A258,'Hoja de Trabajo para listado'!$A$155:$A$1048576,0),MATCH((CUADRO!H$4&amp;$E258),'Hoja de Trabajo para listado'!$A$151:$Z$151,0)),0)+IFERROR(INDEX('Hoja de Trabajo para listado'!$AB$155:$BA$1048576,MATCH($A258,'Hoja de Trabajo para listado'!$AB$155:$AB$1048576,0),MATCH((CUADRO!H$4&amp;$E258),'Hoja de Trabajo para listado'!$AB$151:$BA$151,0)),0)+IFERROR(INDEX('Hoja de Trabajo para listado'!$BC$155:$CB$1048576,MATCH($A258,'Hoja de Trabajo para listado'!$BC$155:$BC$1048576,0),MATCH((CUADRO!H$4&amp;$E258),'Hoja de Trabajo para listado'!$BC$151:$CB$151,0)),0)+IFERROR(INDEX('Hoja de Trabajo para listado'!$DE$153:$DG$274,MATCH($A258,'Hoja de Trabajo para listado'!$DE$153:$DE$1048576,0),MATCH((CUADRO!H$4&amp;$E258),'Hoja de Trabajo para listado'!$DE$151:$DG$151,0)),0)+IFERROR(INDEX('Hoja de Trabajo para listado'!$CD$155:$DC$1048576,MATCH($A258,'Hoja de Trabajo para listado'!$CD$155:$CD$1048576,0),MATCH((CUADRO!H$4&amp;$E258),'Hoja de Trabajo para listado'!$CD$151:$DC$151,0)),0)</f>
        <v>60.03</v>
      </c>
      <c r="I258" s="245">
        <f ca="1">+IFERROR(INDEX('Hoja de Trabajo para listado'!$A$155:$Z$1048576,MATCH($A258,'Hoja de Trabajo para listado'!$A$155:$A$1048576,0),MATCH((CUADRO!I$4&amp;$E258),'Hoja de Trabajo para listado'!$A$151:$Z$151,0)),0)+IFERROR(INDEX('Hoja de Trabajo para listado'!$AB$155:$BA$1048576,MATCH($A258,'Hoja de Trabajo para listado'!$AB$155:$AB$1048576,0),MATCH((CUADRO!I$4&amp;$E258),'Hoja de Trabajo para listado'!$AB$151:$BA$151,0)),0)+IFERROR(INDEX('Hoja de Trabajo para listado'!$BC$155:$CB$1048576,MATCH($A258,'Hoja de Trabajo para listado'!$BC$155:$BC$1048576,0),MATCH((CUADRO!I$4&amp;$E258),'Hoja de Trabajo para listado'!$BC$151:$CB$151,0)),0)+IFERROR(INDEX('Hoja de Trabajo para listado'!$DE$153:$DG$274,MATCH($A258,'Hoja de Trabajo para listado'!$DE$153:$DE$1048576,0),MATCH((CUADRO!I$4&amp;$E258),'Hoja de Trabajo para listado'!$DE$151:$DG$151,0)),0)+IFERROR(INDEX('Hoja de Trabajo para listado'!$CD$155:$DC$1048576,MATCH($A258,'Hoja de Trabajo para listado'!$CD$155:$CD$1048576,0),MATCH((CUADRO!I$4&amp;$E258),'Hoja de Trabajo para listado'!$CD$151:$DC$151,0)),0)</f>
        <v>0</v>
      </c>
      <c r="J258" s="245">
        <f ca="1">+IFERROR(INDEX('Hoja de Trabajo para listado'!$A$155:$Z$1048576,MATCH($A258,'Hoja de Trabajo para listado'!$A$155:$A$1048576,0),MATCH((CUADRO!J$4&amp;$E258),'Hoja de Trabajo para listado'!$A$151:$Z$151,0)),0)+IFERROR(INDEX('Hoja de Trabajo para listado'!$AB$155:$BA$1048576,MATCH($A258,'Hoja de Trabajo para listado'!$AB$155:$AB$1048576,0),MATCH((CUADRO!J$4&amp;$E258),'Hoja de Trabajo para listado'!$AB$151:$BA$151,0)),0)+IFERROR(INDEX('Hoja de Trabajo para listado'!$BC$155:$CB$1048576,MATCH($A258,'Hoja de Trabajo para listado'!$BC$155:$BC$1048576,0),MATCH((CUADRO!J$4&amp;$E258),'Hoja de Trabajo para listado'!$BC$151:$CB$151,0)),0)+IFERROR(INDEX('Hoja de Trabajo para listado'!$DE$153:$DG$274,MATCH($A258,'Hoja de Trabajo para listado'!$DE$153:$DE$1048576,0),MATCH((CUADRO!J$4&amp;$E258),'Hoja de Trabajo para listado'!$DE$151:$DG$151,0)),0)+IFERROR(INDEX('Hoja de Trabajo para listado'!$CD$155:$DC$1048576,MATCH($A258,'Hoja de Trabajo para listado'!$CD$155:$CD$1048576,0),MATCH((CUADRO!J$4&amp;$E258),'Hoja de Trabajo para listado'!$CD$151:$DC$151,0)),0)</f>
        <v>0</v>
      </c>
      <c r="K258" s="245">
        <f ca="1">+IFERROR(INDEX('Hoja de Trabajo para listado'!$A$155:$Z$1048576,MATCH($A258,'Hoja de Trabajo para listado'!$A$155:$A$1048576,0),MATCH((CUADRO!K$4&amp;$E258),'Hoja de Trabajo para listado'!$A$151:$Z$151,0)),0)+IFERROR(INDEX('Hoja de Trabajo para listado'!$AB$155:$BA$1048576,MATCH($A258,'Hoja de Trabajo para listado'!$AB$155:$AB$1048576,0),MATCH((CUADRO!K$4&amp;$E258),'Hoja de Trabajo para listado'!$AB$151:$BA$151,0)),0)+IFERROR(INDEX('Hoja de Trabajo para listado'!$BC$155:$CB$1048576,MATCH($A258,'Hoja de Trabajo para listado'!$BC$155:$BC$1048576,0),MATCH((CUADRO!K$4&amp;$E258),'Hoja de Trabajo para listado'!$BC$151:$CB$151,0)),0)+IFERROR(INDEX('Hoja de Trabajo para listado'!$DE$153:$DG$274,MATCH($A258,'Hoja de Trabajo para listado'!$DE$153:$DE$1048576,0),MATCH((CUADRO!K$4&amp;$E258),'Hoja de Trabajo para listado'!$DE$151:$DG$151,0)),0)+IFERROR(INDEX('Hoja de Trabajo para listado'!$CD$155:$DC$1048576,MATCH($A258,'Hoja de Trabajo para listado'!$CD$155:$CD$1048576,0),MATCH((CUADRO!K$4&amp;$E258),'Hoja de Trabajo para listado'!$CD$151:$DC$151,0)),0)</f>
        <v>0</v>
      </c>
      <c r="L258" s="245">
        <f ca="1">+IFERROR(INDEX('Hoja de Trabajo para listado'!$A$155:$Z$1048576,MATCH($A258,'Hoja de Trabajo para listado'!$A$155:$A$1048576,0),MATCH((CUADRO!L$4&amp;$E258),'Hoja de Trabajo para listado'!$A$151:$Z$151,0)),0)+IFERROR(INDEX('Hoja de Trabajo para listado'!$AB$155:$BA$1048576,MATCH($A258,'Hoja de Trabajo para listado'!$AB$155:$AB$1048576,0),MATCH((CUADRO!L$4&amp;$E258),'Hoja de Trabajo para listado'!$AB$151:$BA$151,0)),0)+IFERROR(INDEX('Hoja de Trabajo para listado'!$BC$155:$CB$1048576,MATCH($A258,'Hoja de Trabajo para listado'!$BC$155:$BC$1048576,0),MATCH((CUADRO!L$4&amp;$E258),'Hoja de Trabajo para listado'!$BC$151:$CB$151,0)),0)+IFERROR(INDEX('Hoja de Trabajo para listado'!$DE$153:$DG$274,MATCH($A258,'Hoja de Trabajo para listado'!$DE$153:$DE$1048576,0),MATCH((CUADRO!L$4&amp;$E258),'Hoja de Trabajo para listado'!$DE$151:$DG$151,0)),0)+IFERROR(INDEX('Hoja de Trabajo para listado'!$CD$155:$DC$1048576,MATCH($A258,'Hoja de Trabajo para listado'!$CD$155:$CD$1048576,0),MATCH((CUADRO!L$4&amp;$E258),'Hoja de Trabajo para listado'!$CD$151:$DC$151,0)),0)</f>
        <v>0</v>
      </c>
      <c r="M258" s="245">
        <f ca="1">+IFERROR(INDEX('Hoja de Trabajo para listado'!$A$155:$Z$1048576,MATCH($A258,'Hoja de Trabajo para listado'!$A$155:$A$1048576,0),MATCH((CUADRO!M$4&amp;$E258),'Hoja de Trabajo para listado'!$A$151:$Z$151,0)),0)+IFERROR(INDEX('Hoja de Trabajo para listado'!$AB$155:$BA$1048576,MATCH($A258,'Hoja de Trabajo para listado'!$AB$155:$AB$1048576,0),MATCH((CUADRO!M$4&amp;$E258),'Hoja de Trabajo para listado'!$AB$151:$BA$151,0)),0)+IFERROR(INDEX('Hoja de Trabajo para listado'!$BC$155:$CB$1048576,MATCH($A258,'Hoja de Trabajo para listado'!$BC$155:$BC$1048576,0),MATCH((CUADRO!M$4&amp;$E258),'Hoja de Trabajo para listado'!$BC$151:$CB$151,0)),0)+IFERROR(INDEX('Hoja de Trabajo para listado'!$DE$153:$DG$274,MATCH($A258,'Hoja de Trabajo para listado'!$DE$153:$DE$1048576,0),MATCH((CUADRO!M$4&amp;$E258),'Hoja de Trabajo para listado'!$DE$151:$DG$151,0)),0)+IFERROR(INDEX('Hoja de Trabajo para listado'!$CD$155:$DC$1048576,MATCH($A258,'Hoja de Trabajo para listado'!$CD$155:$CD$1048576,0),MATCH((CUADRO!M$4&amp;$E258),'Hoja de Trabajo para listado'!$CD$151:$DC$151,0)),0)</f>
        <v>0</v>
      </c>
      <c r="N258" s="245">
        <f ca="1">+IFERROR(INDEX('Hoja de Trabajo para listado'!$A$155:$Z$1048576,MATCH($A258,'Hoja de Trabajo para listado'!$A$155:$A$1048576,0),MATCH((CUADRO!N$4&amp;$E258),'Hoja de Trabajo para listado'!$A$151:$Z$151,0)),0)+IFERROR(INDEX('Hoja de Trabajo para listado'!$AB$155:$BA$1048576,MATCH($A258,'Hoja de Trabajo para listado'!$AB$155:$AB$1048576,0),MATCH((CUADRO!N$4&amp;$E258),'Hoja de Trabajo para listado'!$AB$151:$BA$151,0)),0)+IFERROR(INDEX('Hoja de Trabajo para listado'!$BC$155:$CB$1048576,MATCH($A258,'Hoja de Trabajo para listado'!$BC$155:$BC$1048576,0),MATCH((CUADRO!N$4&amp;$E258),'Hoja de Trabajo para listado'!$BC$151:$CB$151,0)),0)+IFERROR(INDEX('Hoja de Trabajo para listado'!$DE$153:$DG$274,MATCH($A258,'Hoja de Trabajo para listado'!$DE$153:$DE$1048576,0),MATCH((CUADRO!N$4&amp;$E258),'Hoja de Trabajo para listado'!$DE$151:$DG$151,0)),0)+IFERROR(INDEX('Hoja de Trabajo para listado'!$CD$155:$DC$1048576,MATCH($A258,'Hoja de Trabajo para listado'!$CD$155:$CD$1048576,0),MATCH((CUADRO!N$4&amp;$E258),'Hoja de Trabajo para listado'!$CD$151:$DC$151,0)),0)</f>
        <v>0</v>
      </c>
      <c r="O258" s="245">
        <f ca="1">+IFERROR(INDEX('Hoja de Trabajo para listado'!$A$155:$Z$1048576,MATCH($A258,'Hoja de Trabajo para listado'!$A$155:$A$1048576,0),MATCH((CUADRO!O$4&amp;$E258),'Hoja de Trabajo para listado'!$A$151:$Z$151,0)),0)+IFERROR(INDEX('Hoja de Trabajo para listado'!$AB$155:$BA$1048576,MATCH($A258,'Hoja de Trabajo para listado'!$AB$155:$AB$1048576,0),MATCH((CUADRO!O$4&amp;$E258),'Hoja de Trabajo para listado'!$AB$151:$BA$151,0)),0)+IFERROR(INDEX('Hoja de Trabajo para listado'!$BC$155:$CB$1048576,MATCH($A258,'Hoja de Trabajo para listado'!$BC$155:$BC$1048576,0),MATCH((CUADRO!O$4&amp;$E258),'Hoja de Trabajo para listado'!$BC$151:$CB$151,0)),0)+IFERROR(INDEX('Hoja de Trabajo para listado'!$DE$153:$DG$274,MATCH($A258,'Hoja de Trabajo para listado'!$DE$153:$DE$1048576,0),MATCH((CUADRO!O$4&amp;$E258),'Hoja de Trabajo para listado'!$DE$151:$DG$151,0)),0)+IFERROR(INDEX('Hoja de Trabajo para listado'!$CD$155:$DC$1048576,MATCH($A258,'Hoja de Trabajo para listado'!$CD$155:$CD$1048576,0),MATCH((CUADRO!O$4&amp;$E258),'Hoja de Trabajo para listado'!$CD$151:$DC$151,0)),0)</f>
        <v>0</v>
      </c>
      <c r="P258" s="245">
        <f ca="1">+IFERROR(INDEX('Hoja de Trabajo para listado'!$A$155:$Z$1048576,MATCH($A258,'Hoja de Trabajo para listado'!$A$155:$A$1048576,0),MATCH((CUADRO!P$4&amp;$E258),'Hoja de Trabajo para listado'!$A$151:$Z$151,0)),0)+IFERROR(INDEX('Hoja de Trabajo para listado'!$AB$155:$BA$1048576,MATCH($A258,'Hoja de Trabajo para listado'!$AB$155:$AB$1048576,0),MATCH((CUADRO!P$4&amp;$E258),'Hoja de Trabajo para listado'!$AB$151:$BA$151,0)),0)+IFERROR(INDEX('Hoja de Trabajo para listado'!$BC$155:$CB$1048576,MATCH($A258,'Hoja de Trabajo para listado'!$BC$155:$BC$1048576,0),MATCH((CUADRO!P$4&amp;$E258),'Hoja de Trabajo para listado'!$BC$151:$CB$151,0)),0)+IFERROR(INDEX('Hoja de Trabajo para listado'!$DE$153:$DG$274,MATCH($A258,'Hoja de Trabajo para listado'!$DE$153:$DE$1048576,0),MATCH((CUADRO!P$4&amp;$E258),'Hoja de Trabajo para listado'!$DE$151:$DG$151,0)),0)+IFERROR(INDEX('Hoja de Trabajo para listado'!$CD$155:$DC$1048576,MATCH($A258,'Hoja de Trabajo para listado'!$CD$155:$CD$1048576,0),MATCH((CUADRO!P$4&amp;$E258),'Hoja de Trabajo para listado'!$CD$151:$DC$151,0)),0)</f>
        <v>0</v>
      </c>
      <c r="Q258" s="245">
        <f ca="1">+IFERROR(INDEX('Hoja de Trabajo para listado'!$A$155:$Z$1048576,MATCH($A258,'Hoja de Trabajo para listado'!$A$155:$A$1048576,0),MATCH((CUADRO!Q$4&amp;$E258),'Hoja de Trabajo para listado'!$A$151:$Z$151,0)),0)+IFERROR(INDEX('Hoja de Trabajo para listado'!$AB$155:$BA$1048576,MATCH($A258,'Hoja de Trabajo para listado'!$AB$155:$AB$1048576,0),MATCH((CUADRO!Q$4&amp;$E258),'Hoja de Trabajo para listado'!$AB$151:$BA$151,0)),0)+IFERROR(INDEX('Hoja de Trabajo para listado'!$BC$155:$CB$1048576,MATCH($A258,'Hoja de Trabajo para listado'!$BC$155:$BC$1048576,0),MATCH((CUADRO!Q$4&amp;$E258),'Hoja de Trabajo para listado'!$BC$151:$CB$151,0)),0)+IFERROR(INDEX('Hoja de Trabajo para listado'!$DE$153:$DG$274,MATCH($A258,'Hoja de Trabajo para listado'!$DE$153:$DE$1048576,0),MATCH((CUADRO!Q$4&amp;$E258),'Hoja de Trabajo para listado'!$DE$151:$DG$151,0)),0)+IFERROR(INDEX('Hoja de Trabajo para listado'!$CD$155:$DC$1048576,MATCH($A258,'Hoja de Trabajo para listado'!$CD$155:$CD$1048576,0),MATCH((CUADRO!Q$4&amp;$E258),'Hoja de Trabajo para listado'!$CD$151:$DC$151,0)),0)</f>
        <v>0</v>
      </c>
      <c r="R258" s="245">
        <f t="shared" ca="1" si="9"/>
        <v>60.03</v>
      </c>
      <c r="S258" s="245">
        <f ca="1">+R257+R258</f>
        <v>60.03</v>
      </c>
      <c r="T258" s="245">
        <f ca="1">+S258</f>
        <v>60.03</v>
      </c>
      <c r="U258" s="244">
        <f t="shared" si="10"/>
        <v>2</v>
      </c>
      <c r="V258" s="333" t="str">
        <f>+VLOOKUP(A258,bd_lista!$A$3:$E$592,5,FALSE)</f>
        <v>Instituciones Descentralizadas</v>
      </c>
      <c r="W258" s="388"/>
      <c r="X258" s="242">
        <f>+VLOOKUP(A258,[4]Sheet1!$A$13:$D$744,4,FALSE)</f>
        <v>86</v>
      </c>
      <c r="Y258" s="242" t="str">
        <f>+VLOOKUP(X258,bd_lista!$A$3:$C$592,3,FALSE)</f>
        <v>Ministerio de Medio Ambiente y Agua</v>
      </c>
      <c r="Z258" s="292"/>
      <c r="AA258" s="321"/>
    </row>
    <row r="259" spans="1:27" ht="15" hidden="1" customHeight="1">
      <c r="A259" s="251">
        <v>349</v>
      </c>
      <c r="B259" s="392">
        <f>+A259</f>
        <v>349</v>
      </c>
      <c r="C259" s="247" t="str">
        <f>+VLOOKUP(A259,bd_lista!$A$3:$C$592,3,FALSE)</f>
        <v>Centro de Inv.Arqueológicas,Antropológicas y Adm.de Tiwanaku</v>
      </c>
      <c r="D259" s="389" t="str">
        <f>+C259</f>
        <v>Centro de Inv.Arqueológicas,Antropológicas y Adm.de Tiwanaku</v>
      </c>
      <c r="E259" s="247" t="s">
        <v>1304</v>
      </c>
      <c r="F259" s="243">
        <f ca="1">+IFERROR(INDEX('Hoja de Trabajo para listado'!$A$155:$Z$1048576,MATCH($A259,'Hoja de Trabajo para listado'!$A$155:$A$1048576,0),MATCH((CUADRO!F$4&amp;$E259),'Hoja de Trabajo para listado'!$A$151:$Z$151,0)),0)+IFERROR(INDEX('Hoja de Trabajo para listado'!$AB$155:$BA$1048576,MATCH($A259,'Hoja de Trabajo para listado'!$AB$155:$AB$1048576,0),MATCH((CUADRO!F$4&amp;$E259),'Hoja de Trabajo para listado'!$AB$151:$BA$151,0)),0)+IFERROR(INDEX('Hoja de Trabajo para listado'!$BC$155:$CB$1048576,MATCH($A259,'Hoja de Trabajo para listado'!$BC$155:$BC$1048576,0),MATCH((CUADRO!F$4&amp;$E259),'Hoja de Trabajo para listado'!$BC$151:$CB$151,0)),0)+IFERROR(INDEX('Hoja de Trabajo para listado'!$DE$153:$DG$274,MATCH($A259,'Hoja de Trabajo para listado'!$DE$153:$DE$1048576,0),MATCH((CUADRO!F$4&amp;$E259),'Hoja de Trabajo para listado'!$DE$151:$DG$151,0)),0)+IFERROR(INDEX('Hoja de Trabajo para listado'!$CD$155:$DC$1048576,MATCH($A259,'Hoja de Trabajo para listado'!$CD$155:$CD$1048576,0),MATCH((CUADRO!F$4&amp;$E259),'Hoja de Trabajo para listado'!$CD$151:$DC$151,0)),0)</f>
        <v>0</v>
      </c>
      <c r="G259" s="243">
        <f ca="1">+IFERROR(INDEX('Hoja de Trabajo para listado'!$A$155:$Z$1048576,MATCH($A259,'Hoja de Trabajo para listado'!$A$155:$A$1048576,0),MATCH((CUADRO!G$4&amp;$E259),'Hoja de Trabajo para listado'!$A$151:$Z$151,0)),0)+IFERROR(INDEX('Hoja de Trabajo para listado'!$AB$155:$BA$1048576,MATCH($A259,'Hoja de Trabajo para listado'!$AB$155:$AB$1048576,0),MATCH((CUADRO!G$4&amp;$E259),'Hoja de Trabajo para listado'!$AB$151:$BA$151,0)),0)+IFERROR(INDEX('Hoja de Trabajo para listado'!$BC$155:$CB$1048576,MATCH($A259,'Hoja de Trabajo para listado'!$BC$155:$BC$1048576,0),MATCH((CUADRO!G$4&amp;$E259),'Hoja de Trabajo para listado'!$BC$151:$CB$151,0)),0)+IFERROR(INDEX('Hoja de Trabajo para listado'!$DE$153:$DG$274,MATCH($A259,'Hoja de Trabajo para listado'!$DE$153:$DE$1048576,0),MATCH((CUADRO!G$4&amp;$E259),'Hoja de Trabajo para listado'!$DE$151:$DG$151,0)),0)+IFERROR(INDEX('Hoja de Trabajo para listado'!$CD$155:$DC$1048576,MATCH($A259,'Hoja de Trabajo para listado'!$CD$155:$CD$1048576,0),MATCH((CUADRO!G$4&amp;$E259),'Hoja de Trabajo para listado'!$CD$151:$DC$151,0)),0)</f>
        <v>0</v>
      </c>
      <c r="H259" s="243">
        <f ca="1">+IFERROR(INDEX('Hoja de Trabajo para listado'!$A$155:$Z$1048576,MATCH($A259,'Hoja de Trabajo para listado'!$A$155:$A$1048576,0),MATCH((CUADRO!H$4&amp;$E259),'Hoja de Trabajo para listado'!$A$151:$Z$151,0)),0)+IFERROR(INDEX('Hoja de Trabajo para listado'!$AB$155:$BA$1048576,MATCH($A259,'Hoja de Trabajo para listado'!$AB$155:$AB$1048576,0),MATCH((CUADRO!H$4&amp;$E259),'Hoja de Trabajo para listado'!$AB$151:$BA$151,0)),0)+IFERROR(INDEX('Hoja de Trabajo para listado'!$BC$155:$CB$1048576,MATCH($A259,'Hoja de Trabajo para listado'!$BC$155:$BC$1048576,0),MATCH((CUADRO!H$4&amp;$E259),'Hoja de Trabajo para listado'!$BC$151:$CB$151,0)),0)+IFERROR(INDEX('Hoja de Trabajo para listado'!$DE$153:$DG$274,MATCH($A259,'Hoja de Trabajo para listado'!$DE$153:$DE$1048576,0),MATCH((CUADRO!H$4&amp;$E259),'Hoja de Trabajo para listado'!$DE$151:$DG$151,0)),0)+IFERROR(INDEX('Hoja de Trabajo para listado'!$CD$155:$DC$1048576,MATCH($A259,'Hoja de Trabajo para listado'!$CD$155:$CD$1048576,0),MATCH((CUADRO!H$4&amp;$E259),'Hoja de Trabajo para listado'!$CD$151:$DC$151,0)),0)</f>
        <v>0</v>
      </c>
      <c r="I259" s="243">
        <f ca="1">+IFERROR(INDEX('Hoja de Trabajo para listado'!$A$155:$Z$1048576,MATCH($A259,'Hoja de Trabajo para listado'!$A$155:$A$1048576,0),MATCH((CUADRO!I$4&amp;$E259),'Hoja de Trabajo para listado'!$A$151:$Z$151,0)),0)+IFERROR(INDEX('Hoja de Trabajo para listado'!$AB$155:$BA$1048576,MATCH($A259,'Hoja de Trabajo para listado'!$AB$155:$AB$1048576,0),MATCH((CUADRO!I$4&amp;$E259),'Hoja de Trabajo para listado'!$AB$151:$BA$151,0)),0)+IFERROR(INDEX('Hoja de Trabajo para listado'!$BC$155:$CB$1048576,MATCH($A259,'Hoja de Trabajo para listado'!$BC$155:$BC$1048576,0),MATCH((CUADRO!I$4&amp;$E259),'Hoja de Trabajo para listado'!$BC$151:$CB$151,0)),0)+IFERROR(INDEX('Hoja de Trabajo para listado'!$DE$153:$DG$274,MATCH($A259,'Hoja de Trabajo para listado'!$DE$153:$DE$1048576,0),MATCH((CUADRO!I$4&amp;$E259),'Hoja de Trabajo para listado'!$DE$151:$DG$151,0)),0)+IFERROR(INDEX('Hoja de Trabajo para listado'!$CD$155:$DC$1048576,MATCH($A259,'Hoja de Trabajo para listado'!$CD$155:$CD$1048576,0),MATCH((CUADRO!I$4&amp;$E259),'Hoja de Trabajo para listado'!$CD$151:$DC$151,0)),0)</f>
        <v>0</v>
      </c>
      <c r="J259" s="243">
        <f ca="1">+IFERROR(INDEX('Hoja de Trabajo para listado'!$A$155:$Z$1048576,MATCH($A259,'Hoja de Trabajo para listado'!$A$155:$A$1048576,0),MATCH((CUADRO!J$4&amp;$E259),'Hoja de Trabajo para listado'!$A$151:$Z$151,0)),0)+IFERROR(INDEX('Hoja de Trabajo para listado'!$AB$155:$BA$1048576,MATCH($A259,'Hoja de Trabajo para listado'!$AB$155:$AB$1048576,0),MATCH((CUADRO!J$4&amp;$E259),'Hoja de Trabajo para listado'!$AB$151:$BA$151,0)),0)+IFERROR(INDEX('Hoja de Trabajo para listado'!$BC$155:$CB$1048576,MATCH($A259,'Hoja de Trabajo para listado'!$BC$155:$BC$1048576,0),MATCH((CUADRO!J$4&amp;$E259),'Hoja de Trabajo para listado'!$BC$151:$CB$151,0)),0)+IFERROR(INDEX('Hoja de Trabajo para listado'!$DE$153:$DG$274,MATCH($A259,'Hoja de Trabajo para listado'!$DE$153:$DE$1048576,0),MATCH((CUADRO!J$4&amp;$E259),'Hoja de Trabajo para listado'!$DE$151:$DG$151,0)),0)+IFERROR(INDEX('Hoja de Trabajo para listado'!$CD$155:$DC$1048576,MATCH($A259,'Hoja de Trabajo para listado'!$CD$155:$CD$1048576,0),MATCH((CUADRO!J$4&amp;$E259),'Hoja de Trabajo para listado'!$CD$151:$DC$151,0)),0)</f>
        <v>0</v>
      </c>
      <c r="K259" s="243">
        <f ca="1">+IFERROR(INDEX('Hoja de Trabajo para listado'!$A$155:$Z$1048576,MATCH($A259,'Hoja de Trabajo para listado'!$A$155:$A$1048576,0),MATCH((CUADRO!K$4&amp;$E259),'Hoja de Trabajo para listado'!$A$151:$Z$151,0)),0)+IFERROR(INDEX('Hoja de Trabajo para listado'!$AB$155:$BA$1048576,MATCH($A259,'Hoja de Trabajo para listado'!$AB$155:$AB$1048576,0),MATCH((CUADRO!K$4&amp;$E259),'Hoja de Trabajo para listado'!$AB$151:$BA$151,0)),0)+IFERROR(INDEX('Hoja de Trabajo para listado'!$BC$155:$CB$1048576,MATCH($A259,'Hoja de Trabajo para listado'!$BC$155:$BC$1048576,0),MATCH((CUADRO!K$4&amp;$E259),'Hoja de Trabajo para listado'!$BC$151:$CB$151,0)),0)+IFERROR(INDEX('Hoja de Trabajo para listado'!$DE$153:$DG$274,MATCH($A259,'Hoja de Trabajo para listado'!$DE$153:$DE$1048576,0),MATCH((CUADRO!K$4&amp;$E259),'Hoja de Trabajo para listado'!$DE$151:$DG$151,0)),0)+IFERROR(INDEX('Hoja de Trabajo para listado'!$CD$155:$DC$1048576,MATCH($A259,'Hoja de Trabajo para listado'!$CD$155:$CD$1048576,0),MATCH((CUADRO!K$4&amp;$E259),'Hoja de Trabajo para listado'!$CD$151:$DC$151,0)),0)</f>
        <v>0</v>
      </c>
      <c r="L259" s="243">
        <f ca="1">+IFERROR(INDEX('Hoja de Trabajo para listado'!$A$155:$Z$1048576,MATCH($A259,'Hoja de Trabajo para listado'!$A$155:$A$1048576,0),MATCH((CUADRO!L$4&amp;$E259),'Hoja de Trabajo para listado'!$A$151:$Z$151,0)),0)+IFERROR(INDEX('Hoja de Trabajo para listado'!$AB$155:$BA$1048576,MATCH($A259,'Hoja de Trabajo para listado'!$AB$155:$AB$1048576,0),MATCH((CUADRO!L$4&amp;$E259),'Hoja de Trabajo para listado'!$AB$151:$BA$151,0)),0)+IFERROR(INDEX('Hoja de Trabajo para listado'!$BC$155:$CB$1048576,MATCH($A259,'Hoja de Trabajo para listado'!$BC$155:$BC$1048576,0),MATCH((CUADRO!L$4&amp;$E259),'Hoja de Trabajo para listado'!$BC$151:$CB$151,0)),0)+IFERROR(INDEX('Hoja de Trabajo para listado'!$DE$153:$DG$274,MATCH($A259,'Hoja de Trabajo para listado'!$DE$153:$DE$1048576,0),MATCH((CUADRO!L$4&amp;$E259),'Hoja de Trabajo para listado'!$DE$151:$DG$151,0)),0)+IFERROR(INDEX('Hoja de Trabajo para listado'!$CD$155:$DC$1048576,MATCH($A259,'Hoja de Trabajo para listado'!$CD$155:$CD$1048576,0),MATCH((CUADRO!L$4&amp;$E259),'Hoja de Trabajo para listado'!$CD$151:$DC$151,0)),0)</f>
        <v>0</v>
      </c>
      <c r="M259" s="243">
        <f ca="1">+IFERROR(INDEX('Hoja de Trabajo para listado'!$A$155:$Z$1048576,MATCH($A259,'Hoja de Trabajo para listado'!$A$155:$A$1048576,0),MATCH((CUADRO!M$4&amp;$E259),'Hoja de Trabajo para listado'!$A$151:$Z$151,0)),0)+IFERROR(INDEX('Hoja de Trabajo para listado'!$AB$155:$BA$1048576,MATCH($A259,'Hoja de Trabajo para listado'!$AB$155:$AB$1048576,0),MATCH((CUADRO!M$4&amp;$E259),'Hoja de Trabajo para listado'!$AB$151:$BA$151,0)),0)+IFERROR(INDEX('Hoja de Trabajo para listado'!$BC$155:$CB$1048576,MATCH($A259,'Hoja de Trabajo para listado'!$BC$155:$BC$1048576,0),MATCH((CUADRO!M$4&amp;$E259),'Hoja de Trabajo para listado'!$BC$151:$CB$151,0)),0)+IFERROR(INDEX('Hoja de Trabajo para listado'!$DE$153:$DG$274,MATCH($A259,'Hoja de Trabajo para listado'!$DE$153:$DE$1048576,0),MATCH((CUADRO!M$4&amp;$E259),'Hoja de Trabajo para listado'!$DE$151:$DG$151,0)),0)+IFERROR(INDEX('Hoja de Trabajo para listado'!$CD$155:$DC$1048576,MATCH($A259,'Hoja de Trabajo para listado'!$CD$155:$CD$1048576,0),MATCH((CUADRO!M$4&amp;$E259),'Hoja de Trabajo para listado'!$CD$151:$DC$151,0)),0)</f>
        <v>0</v>
      </c>
      <c r="N259" s="243">
        <f ca="1">+IFERROR(INDEX('Hoja de Trabajo para listado'!$A$155:$Z$1048576,MATCH($A259,'Hoja de Trabajo para listado'!$A$155:$A$1048576,0),MATCH((CUADRO!N$4&amp;$E259),'Hoja de Trabajo para listado'!$A$151:$Z$151,0)),0)+IFERROR(INDEX('Hoja de Trabajo para listado'!$AB$155:$BA$1048576,MATCH($A259,'Hoja de Trabajo para listado'!$AB$155:$AB$1048576,0),MATCH((CUADRO!N$4&amp;$E259),'Hoja de Trabajo para listado'!$AB$151:$BA$151,0)),0)+IFERROR(INDEX('Hoja de Trabajo para listado'!$BC$155:$CB$1048576,MATCH($A259,'Hoja de Trabajo para listado'!$BC$155:$BC$1048576,0),MATCH((CUADRO!N$4&amp;$E259),'Hoja de Trabajo para listado'!$BC$151:$CB$151,0)),0)+IFERROR(INDEX('Hoja de Trabajo para listado'!$DE$153:$DG$274,MATCH($A259,'Hoja de Trabajo para listado'!$DE$153:$DE$1048576,0),MATCH((CUADRO!N$4&amp;$E259),'Hoja de Trabajo para listado'!$DE$151:$DG$151,0)),0)+IFERROR(INDEX('Hoja de Trabajo para listado'!$CD$155:$DC$1048576,MATCH($A259,'Hoja de Trabajo para listado'!$CD$155:$CD$1048576,0),MATCH((CUADRO!N$4&amp;$E259),'Hoja de Trabajo para listado'!$CD$151:$DC$151,0)),0)</f>
        <v>0</v>
      </c>
      <c r="O259" s="243">
        <f ca="1">+IFERROR(INDEX('Hoja de Trabajo para listado'!$A$155:$Z$1048576,MATCH($A259,'Hoja de Trabajo para listado'!$A$155:$A$1048576,0),MATCH((CUADRO!O$4&amp;$E259),'Hoja de Trabajo para listado'!$A$151:$Z$151,0)),0)+IFERROR(INDEX('Hoja de Trabajo para listado'!$AB$155:$BA$1048576,MATCH($A259,'Hoja de Trabajo para listado'!$AB$155:$AB$1048576,0),MATCH((CUADRO!O$4&amp;$E259),'Hoja de Trabajo para listado'!$AB$151:$BA$151,0)),0)+IFERROR(INDEX('Hoja de Trabajo para listado'!$BC$155:$CB$1048576,MATCH($A259,'Hoja de Trabajo para listado'!$BC$155:$BC$1048576,0),MATCH((CUADRO!O$4&amp;$E259),'Hoja de Trabajo para listado'!$BC$151:$CB$151,0)),0)+IFERROR(INDEX('Hoja de Trabajo para listado'!$DE$153:$DG$274,MATCH($A259,'Hoja de Trabajo para listado'!$DE$153:$DE$1048576,0),MATCH((CUADRO!O$4&amp;$E259),'Hoja de Trabajo para listado'!$DE$151:$DG$151,0)),0)+IFERROR(INDEX('Hoja de Trabajo para listado'!$CD$155:$DC$1048576,MATCH($A259,'Hoja de Trabajo para listado'!$CD$155:$CD$1048576,0),MATCH((CUADRO!O$4&amp;$E259),'Hoja de Trabajo para listado'!$CD$151:$DC$151,0)),0)</f>
        <v>0</v>
      </c>
      <c r="P259" s="243">
        <f ca="1">+IFERROR(INDEX('Hoja de Trabajo para listado'!$A$155:$Z$1048576,MATCH($A259,'Hoja de Trabajo para listado'!$A$155:$A$1048576,0),MATCH((CUADRO!P$4&amp;$E259),'Hoja de Trabajo para listado'!$A$151:$Z$151,0)),0)+IFERROR(INDEX('Hoja de Trabajo para listado'!$AB$155:$BA$1048576,MATCH($A259,'Hoja de Trabajo para listado'!$AB$155:$AB$1048576,0),MATCH((CUADRO!P$4&amp;$E259),'Hoja de Trabajo para listado'!$AB$151:$BA$151,0)),0)+IFERROR(INDEX('Hoja de Trabajo para listado'!$BC$155:$CB$1048576,MATCH($A259,'Hoja de Trabajo para listado'!$BC$155:$BC$1048576,0),MATCH((CUADRO!P$4&amp;$E259),'Hoja de Trabajo para listado'!$BC$151:$CB$151,0)),0)+IFERROR(INDEX('Hoja de Trabajo para listado'!$DE$153:$DG$274,MATCH($A259,'Hoja de Trabajo para listado'!$DE$153:$DE$1048576,0),MATCH((CUADRO!P$4&amp;$E259),'Hoja de Trabajo para listado'!$DE$151:$DG$151,0)),0)+IFERROR(INDEX('Hoja de Trabajo para listado'!$CD$155:$DC$1048576,MATCH($A259,'Hoja de Trabajo para listado'!$CD$155:$CD$1048576,0),MATCH((CUADRO!P$4&amp;$E259),'Hoja de Trabajo para listado'!$CD$151:$DC$151,0)),0)</f>
        <v>0</v>
      </c>
      <c r="Q259" s="243">
        <f ca="1">+IFERROR(INDEX('Hoja de Trabajo para listado'!$A$155:$Z$1048576,MATCH($A259,'Hoja de Trabajo para listado'!$A$155:$A$1048576,0),MATCH((CUADRO!Q$4&amp;$E259),'Hoja de Trabajo para listado'!$A$151:$Z$151,0)),0)+IFERROR(INDEX('Hoja de Trabajo para listado'!$AB$155:$BA$1048576,MATCH($A259,'Hoja de Trabajo para listado'!$AB$155:$AB$1048576,0),MATCH((CUADRO!Q$4&amp;$E259),'Hoja de Trabajo para listado'!$AB$151:$BA$151,0)),0)+IFERROR(INDEX('Hoja de Trabajo para listado'!$BC$155:$CB$1048576,MATCH($A259,'Hoja de Trabajo para listado'!$BC$155:$BC$1048576,0),MATCH((CUADRO!Q$4&amp;$E259),'Hoja de Trabajo para listado'!$BC$151:$CB$151,0)),0)+IFERROR(INDEX('Hoja de Trabajo para listado'!$DE$153:$DG$274,MATCH($A259,'Hoja de Trabajo para listado'!$DE$153:$DE$1048576,0),MATCH((CUADRO!Q$4&amp;$E259),'Hoja de Trabajo para listado'!$DE$151:$DG$151,0)),0)+IFERROR(INDEX('Hoja de Trabajo para listado'!$CD$155:$DC$1048576,MATCH($A259,'Hoja de Trabajo para listado'!$CD$155:$CD$1048576,0),MATCH((CUADRO!Q$4&amp;$E259),'Hoja de Trabajo para listado'!$CD$151:$DC$151,0)),0)</f>
        <v>0</v>
      </c>
      <c r="R259" s="243">
        <f t="shared" ca="1" si="9"/>
        <v>0</v>
      </c>
      <c r="S259" s="243"/>
      <c r="T259" s="243">
        <f ca="1">+T260</f>
        <v>0</v>
      </c>
      <c r="U259" s="242">
        <f t="shared" si="10"/>
        <v>1</v>
      </c>
      <c r="V259" s="333" t="str">
        <f>+VLOOKUP(A259,bd_lista!$A$3:$E$592,5,FALSE)</f>
        <v>Instituciones Descentralizadas</v>
      </c>
      <c r="W259" s="387" t="str">
        <f>+V259</f>
        <v>Instituciones Descentralizadas</v>
      </c>
      <c r="X259" s="242">
        <f>+VLOOKUP(A259,[4]Sheet1!$A$13:$D$744,4,FALSE)</f>
        <v>52</v>
      </c>
      <c r="Y259" s="242" t="e">
        <f>+VLOOKUP(X259,bd_lista!$A$3:$C$592,3,FALSE)</f>
        <v>#N/A</v>
      </c>
      <c r="Z259" s="294">
        <f>+X259</f>
        <v>52</v>
      </c>
      <c r="AA259" s="295" t="e">
        <f>+Y259</f>
        <v>#N/A</v>
      </c>
    </row>
    <row r="260" spans="1:27" ht="15" hidden="1" customHeight="1">
      <c r="A260" s="32">
        <v>349</v>
      </c>
      <c r="B260" s="393"/>
      <c r="C260" s="333" t="str">
        <f>+VLOOKUP(A260,bd_lista!$A$3:$C$592,3,FALSE)</f>
        <v>Centro de Inv.Arqueológicas,Antropológicas y Adm.de Tiwanaku</v>
      </c>
      <c r="D260" s="390"/>
      <c r="E260" s="333" t="s">
        <v>1305</v>
      </c>
      <c r="F260" s="245">
        <f ca="1">+IFERROR(INDEX('Hoja de Trabajo para listado'!$A$155:$Z$1048576,MATCH($A260,'Hoja de Trabajo para listado'!$A$155:$A$1048576,0),MATCH((CUADRO!F$4&amp;$E260),'Hoja de Trabajo para listado'!$A$151:$Z$151,0)),0)+IFERROR(INDEX('Hoja de Trabajo para listado'!$AB$155:$BA$1048576,MATCH($A260,'Hoja de Trabajo para listado'!$AB$155:$AB$1048576,0),MATCH((CUADRO!F$4&amp;$E260),'Hoja de Trabajo para listado'!$AB$151:$BA$151,0)),0)+IFERROR(INDEX('Hoja de Trabajo para listado'!$BC$155:$CB$1048576,MATCH($A260,'Hoja de Trabajo para listado'!$BC$155:$BC$1048576,0),MATCH((CUADRO!F$4&amp;$E260),'Hoja de Trabajo para listado'!$BC$151:$CB$151,0)),0)+IFERROR(INDEX('Hoja de Trabajo para listado'!$DE$153:$DG$274,MATCH($A260,'Hoja de Trabajo para listado'!$DE$153:$DE$1048576,0),MATCH((CUADRO!F$4&amp;$E260),'Hoja de Trabajo para listado'!$DE$151:$DG$151,0)),0)+IFERROR(INDEX('Hoja de Trabajo para listado'!$CD$155:$DC$1048576,MATCH($A260,'Hoja de Trabajo para listado'!$CD$155:$CD$1048576,0),MATCH((CUADRO!F$4&amp;$E260),'Hoja de Trabajo para listado'!$CD$151:$DC$151,0)),0)</f>
        <v>0</v>
      </c>
      <c r="G260" s="245">
        <f ca="1">+IFERROR(INDEX('Hoja de Trabajo para listado'!$A$155:$Z$1048576,MATCH($A260,'Hoja de Trabajo para listado'!$A$155:$A$1048576,0),MATCH((CUADRO!G$4&amp;$E260),'Hoja de Trabajo para listado'!$A$151:$Z$151,0)),0)+IFERROR(INDEX('Hoja de Trabajo para listado'!$AB$155:$BA$1048576,MATCH($A260,'Hoja de Trabajo para listado'!$AB$155:$AB$1048576,0),MATCH((CUADRO!G$4&amp;$E260),'Hoja de Trabajo para listado'!$AB$151:$BA$151,0)),0)+IFERROR(INDEX('Hoja de Trabajo para listado'!$BC$155:$CB$1048576,MATCH($A260,'Hoja de Trabajo para listado'!$BC$155:$BC$1048576,0),MATCH((CUADRO!G$4&amp;$E260),'Hoja de Trabajo para listado'!$BC$151:$CB$151,0)),0)+IFERROR(INDEX('Hoja de Trabajo para listado'!$DE$153:$DG$274,MATCH($A260,'Hoja de Trabajo para listado'!$DE$153:$DE$1048576,0),MATCH((CUADRO!G$4&amp;$E260),'Hoja de Trabajo para listado'!$DE$151:$DG$151,0)),0)+IFERROR(INDEX('Hoja de Trabajo para listado'!$CD$155:$DC$1048576,MATCH($A260,'Hoja de Trabajo para listado'!$CD$155:$CD$1048576,0),MATCH((CUADRO!G$4&amp;$E260),'Hoja de Trabajo para listado'!$CD$151:$DC$151,0)),0)</f>
        <v>0</v>
      </c>
      <c r="H260" s="245">
        <f ca="1">+IFERROR(INDEX('Hoja de Trabajo para listado'!$A$155:$Z$1048576,MATCH($A260,'Hoja de Trabajo para listado'!$A$155:$A$1048576,0),MATCH((CUADRO!H$4&amp;$E260),'Hoja de Trabajo para listado'!$A$151:$Z$151,0)),0)+IFERROR(INDEX('Hoja de Trabajo para listado'!$AB$155:$BA$1048576,MATCH($A260,'Hoja de Trabajo para listado'!$AB$155:$AB$1048576,0),MATCH((CUADRO!H$4&amp;$E260),'Hoja de Trabajo para listado'!$AB$151:$BA$151,0)),0)+IFERROR(INDEX('Hoja de Trabajo para listado'!$BC$155:$CB$1048576,MATCH($A260,'Hoja de Trabajo para listado'!$BC$155:$BC$1048576,0),MATCH((CUADRO!H$4&amp;$E260),'Hoja de Trabajo para listado'!$BC$151:$CB$151,0)),0)+IFERROR(INDEX('Hoja de Trabajo para listado'!$DE$153:$DG$274,MATCH($A260,'Hoja de Trabajo para listado'!$DE$153:$DE$1048576,0),MATCH((CUADRO!H$4&amp;$E260),'Hoja de Trabajo para listado'!$DE$151:$DG$151,0)),0)+IFERROR(INDEX('Hoja de Trabajo para listado'!$CD$155:$DC$1048576,MATCH($A260,'Hoja de Trabajo para listado'!$CD$155:$CD$1048576,0),MATCH((CUADRO!H$4&amp;$E260),'Hoja de Trabajo para listado'!$CD$151:$DC$151,0)),0)</f>
        <v>0</v>
      </c>
      <c r="I260" s="245">
        <f ca="1">+IFERROR(INDEX('Hoja de Trabajo para listado'!$A$155:$Z$1048576,MATCH($A260,'Hoja de Trabajo para listado'!$A$155:$A$1048576,0),MATCH((CUADRO!I$4&amp;$E260),'Hoja de Trabajo para listado'!$A$151:$Z$151,0)),0)+IFERROR(INDEX('Hoja de Trabajo para listado'!$AB$155:$BA$1048576,MATCH($A260,'Hoja de Trabajo para listado'!$AB$155:$AB$1048576,0),MATCH((CUADRO!I$4&amp;$E260),'Hoja de Trabajo para listado'!$AB$151:$BA$151,0)),0)+IFERROR(INDEX('Hoja de Trabajo para listado'!$BC$155:$CB$1048576,MATCH($A260,'Hoja de Trabajo para listado'!$BC$155:$BC$1048576,0),MATCH((CUADRO!I$4&amp;$E260),'Hoja de Trabajo para listado'!$BC$151:$CB$151,0)),0)+IFERROR(INDEX('Hoja de Trabajo para listado'!$DE$153:$DG$274,MATCH($A260,'Hoja de Trabajo para listado'!$DE$153:$DE$1048576,0),MATCH((CUADRO!I$4&amp;$E260),'Hoja de Trabajo para listado'!$DE$151:$DG$151,0)),0)+IFERROR(INDEX('Hoja de Trabajo para listado'!$CD$155:$DC$1048576,MATCH($A260,'Hoja de Trabajo para listado'!$CD$155:$CD$1048576,0),MATCH((CUADRO!I$4&amp;$E260),'Hoja de Trabajo para listado'!$CD$151:$DC$151,0)),0)</f>
        <v>0</v>
      </c>
      <c r="J260" s="245">
        <f ca="1">+IFERROR(INDEX('Hoja de Trabajo para listado'!$A$155:$Z$1048576,MATCH($A260,'Hoja de Trabajo para listado'!$A$155:$A$1048576,0),MATCH((CUADRO!J$4&amp;$E260),'Hoja de Trabajo para listado'!$A$151:$Z$151,0)),0)+IFERROR(INDEX('Hoja de Trabajo para listado'!$AB$155:$BA$1048576,MATCH($A260,'Hoja de Trabajo para listado'!$AB$155:$AB$1048576,0),MATCH((CUADRO!J$4&amp;$E260),'Hoja de Trabajo para listado'!$AB$151:$BA$151,0)),0)+IFERROR(INDEX('Hoja de Trabajo para listado'!$BC$155:$CB$1048576,MATCH($A260,'Hoja de Trabajo para listado'!$BC$155:$BC$1048576,0),MATCH((CUADRO!J$4&amp;$E260),'Hoja de Trabajo para listado'!$BC$151:$CB$151,0)),0)+IFERROR(INDEX('Hoja de Trabajo para listado'!$DE$153:$DG$274,MATCH($A260,'Hoja de Trabajo para listado'!$DE$153:$DE$1048576,0),MATCH((CUADRO!J$4&amp;$E260),'Hoja de Trabajo para listado'!$DE$151:$DG$151,0)),0)+IFERROR(INDEX('Hoja de Trabajo para listado'!$CD$155:$DC$1048576,MATCH($A260,'Hoja de Trabajo para listado'!$CD$155:$CD$1048576,0),MATCH((CUADRO!J$4&amp;$E260),'Hoja de Trabajo para listado'!$CD$151:$DC$151,0)),0)</f>
        <v>0</v>
      </c>
      <c r="K260" s="245">
        <f ca="1">+IFERROR(INDEX('Hoja de Trabajo para listado'!$A$155:$Z$1048576,MATCH($A260,'Hoja de Trabajo para listado'!$A$155:$A$1048576,0),MATCH((CUADRO!K$4&amp;$E260),'Hoja de Trabajo para listado'!$A$151:$Z$151,0)),0)+IFERROR(INDEX('Hoja de Trabajo para listado'!$AB$155:$BA$1048576,MATCH($A260,'Hoja de Trabajo para listado'!$AB$155:$AB$1048576,0),MATCH((CUADRO!K$4&amp;$E260),'Hoja de Trabajo para listado'!$AB$151:$BA$151,0)),0)+IFERROR(INDEX('Hoja de Trabajo para listado'!$BC$155:$CB$1048576,MATCH($A260,'Hoja de Trabajo para listado'!$BC$155:$BC$1048576,0),MATCH((CUADRO!K$4&amp;$E260),'Hoja de Trabajo para listado'!$BC$151:$CB$151,0)),0)+IFERROR(INDEX('Hoja de Trabajo para listado'!$DE$153:$DG$274,MATCH($A260,'Hoja de Trabajo para listado'!$DE$153:$DE$1048576,0),MATCH((CUADRO!K$4&amp;$E260),'Hoja de Trabajo para listado'!$DE$151:$DG$151,0)),0)+IFERROR(INDEX('Hoja de Trabajo para listado'!$CD$155:$DC$1048576,MATCH($A260,'Hoja de Trabajo para listado'!$CD$155:$CD$1048576,0),MATCH((CUADRO!K$4&amp;$E260),'Hoja de Trabajo para listado'!$CD$151:$DC$151,0)),0)</f>
        <v>0</v>
      </c>
      <c r="L260" s="245">
        <f ca="1">+IFERROR(INDEX('Hoja de Trabajo para listado'!$A$155:$Z$1048576,MATCH($A260,'Hoja de Trabajo para listado'!$A$155:$A$1048576,0),MATCH((CUADRO!L$4&amp;$E260),'Hoja de Trabajo para listado'!$A$151:$Z$151,0)),0)+IFERROR(INDEX('Hoja de Trabajo para listado'!$AB$155:$BA$1048576,MATCH($A260,'Hoja de Trabajo para listado'!$AB$155:$AB$1048576,0),MATCH((CUADRO!L$4&amp;$E260),'Hoja de Trabajo para listado'!$AB$151:$BA$151,0)),0)+IFERROR(INDEX('Hoja de Trabajo para listado'!$BC$155:$CB$1048576,MATCH($A260,'Hoja de Trabajo para listado'!$BC$155:$BC$1048576,0),MATCH((CUADRO!L$4&amp;$E260),'Hoja de Trabajo para listado'!$BC$151:$CB$151,0)),0)+IFERROR(INDEX('Hoja de Trabajo para listado'!$DE$153:$DG$274,MATCH($A260,'Hoja de Trabajo para listado'!$DE$153:$DE$1048576,0),MATCH((CUADRO!L$4&amp;$E260),'Hoja de Trabajo para listado'!$DE$151:$DG$151,0)),0)+IFERROR(INDEX('Hoja de Trabajo para listado'!$CD$155:$DC$1048576,MATCH($A260,'Hoja de Trabajo para listado'!$CD$155:$CD$1048576,0),MATCH((CUADRO!L$4&amp;$E260),'Hoja de Trabajo para listado'!$CD$151:$DC$151,0)),0)</f>
        <v>0</v>
      </c>
      <c r="M260" s="245">
        <f ca="1">+IFERROR(INDEX('Hoja de Trabajo para listado'!$A$155:$Z$1048576,MATCH($A260,'Hoja de Trabajo para listado'!$A$155:$A$1048576,0),MATCH((CUADRO!M$4&amp;$E260),'Hoja de Trabajo para listado'!$A$151:$Z$151,0)),0)+IFERROR(INDEX('Hoja de Trabajo para listado'!$AB$155:$BA$1048576,MATCH($A260,'Hoja de Trabajo para listado'!$AB$155:$AB$1048576,0),MATCH((CUADRO!M$4&amp;$E260),'Hoja de Trabajo para listado'!$AB$151:$BA$151,0)),0)+IFERROR(INDEX('Hoja de Trabajo para listado'!$BC$155:$CB$1048576,MATCH($A260,'Hoja de Trabajo para listado'!$BC$155:$BC$1048576,0),MATCH((CUADRO!M$4&amp;$E260),'Hoja de Trabajo para listado'!$BC$151:$CB$151,0)),0)+IFERROR(INDEX('Hoja de Trabajo para listado'!$DE$153:$DG$274,MATCH($A260,'Hoja de Trabajo para listado'!$DE$153:$DE$1048576,0),MATCH((CUADRO!M$4&amp;$E260),'Hoja de Trabajo para listado'!$DE$151:$DG$151,0)),0)+IFERROR(INDEX('Hoja de Trabajo para listado'!$CD$155:$DC$1048576,MATCH($A260,'Hoja de Trabajo para listado'!$CD$155:$CD$1048576,0),MATCH((CUADRO!M$4&amp;$E260),'Hoja de Trabajo para listado'!$CD$151:$DC$151,0)),0)</f>
        <v>0</v>
      </c>
      <c r="N260" s="245">
        <f ca="1">+IFERROR(INDEX('Hoja de Trabajo para listado'!$A$155:$Z$1048576,MATCH($A260,'Hoja de Trabajo para listado'!$A$155:$A$1048576,0),MATCH((CUADRO!N$4&amp;$E260),'Hoja de Trabajo para listado'!$A$151:$Z$151,0)),0)+IFERROR(INDEX('Hoja de Trabajo para listado'!$AB$155:$BA$1048576,MATCH($A260,'Hoja de Trabajo para listado'!$AB$155:$AB$1048576,0),MATCH((CUADRO!N$4&amp;$E260),'Hoja de Trabajo para listado'!$AB$151:$BA$151,0)),0)+IFERROR(INDEX('Hoja de Trabajo para listado'!$BC$155:$CB$1048576,MATCH($A260,'Hoja de Trabajo para listado'!$BC$155:$BC$1048576,0),MATCH((CUADRO!N$4&amp;$E260),'Hoja de Trabajo para listado'!$BC$151:$CB$151,0)),0)+IFERROR(INDEX('Hoja de Trabajo para listado'!$DE$153:$DG$274,MATCH($A260,'Hoja de Trabajo para listado'!$DE$153:$DE$1048576,0),MATCH((CUADRO!N$4&amp;$E260),'Hoja de Trabajo para listado'!$DE$151:$DG$151,0)),0)+IFERROR(INDEX('Hoja de Trabajo para listado'!$CD$155:$DC$1048576,MATCH($A260,'Hoja de Trabajo para listado'!$CD$155:$CD$1048576,0),MATCH((CUADRO!N$4&amp;$E260),'Hoja de Trabajo para listado'!$CD$151:$DC$151,0)),0)</f>
        <v>0</v>
      </c>
      <c r="O260" s="245">
        <f ca="1">+IFERROR(INDEX('Hoja de Trabajo para listado'!$A$155:$Z$1048576,MATCH($A260,'Hoja de Trabajo para listado'!$A$155:$A$1048576,0),MATCH((CUADRO!O$4&amp;$E260),'Hoja de Trabajo para listado'!$A$151:$Z$151,0)),0)+IFERROR(INDEX('Hoja de Trabajo para listado'!$AB$155:$BA$1048576,MATCH($A260,'Hoja de Trabajo para listado'!$AB$155:$AB$1048576,0),MATCH((CUADRO!O$4&amp;$E260),'Hoja de Trabajo para listado'!$AB$151:$BA$151,0)),0)+IFERROR(INDEX('Hoja de Trabajo para listado'!$BC$155:$CB$1048576,MATCH($A260,'Hoja de Trabajo para listado'!$BC$155:$BC$1048576,0),MATCH((CUADRO!O$4&amp;$E260),'Hoja de Trabajo para listado'!$BC$151:$CB$151,0)),0)+IFERROR(INDEX('Hoja de Trabajo para listado'!$DE$153:$DG$274,MATCH($A260,'Hoja de Trabajo para listado'!$DE$153:$DE$1048576,0),MATCH((CUADRO!O$4&amp;$E260),'Hoja de Trabajo para listado'!$DE$151:$DG$151,0)),0)+IFERROR(INDEX('Hoja de Trabajo para listado'!$CD$155:$DC$1048576,MATCH($A260,'Hoja de Trabajo para listado'!$CD$155:$CD$1048576,0),MATCH((CUADRO!O$4&amp;$E260),'Hoja de Trabajo para listado'!$CD$151:$DC$151,0)),0)</f>
        <v>0</v>
      </c>
      <c r="P260" s="245">
        <f ca="1">+IFERROR(INDEX('Hoja de Trabajo para listado'!$A$155:$Z$1048576,MATCH($A260,'Hoja de Trabajo para listado'!$A$155:$A$1048576,0),MATCH((CUADRO!P$4&amp;$E260),'Hoja de Trabajo para listado'!$A$151:$Z$151,0)),0)+IFERROR(INDEX('Hoja de Trabajo para listado'!$AB$155:$BA$1048576,MATCH($A260,'Hoja de Trabajo para listado'!$AB$155:$AB$1048576,0),MATCH((CUADRO!P$4&amp;$E260),'Hoja de Trabajo para listado'!$AB$151:$BA$151,0)),0)+IFERROR(INDEX('Hoja de Trabajo para listado'!$BC$155:$CB$1048576,MATCH($A260,'Hoja de Trabajo para listado'!$BC$155:$BC$1048576,0),MATCH((CUADRO!P$4&amp;$E260),'Hoja de Trabajo para listado'!$BC$151:$CB$151,0)),0)+IFERROR(INDEX('Hoja de Trabajo para listado'!$DE$153:$DG$274,MATCH($A260,'Hoja de Trabajo para listado'!$DE$153:$DE$1048576,0),MATCH((CUADRO!P$4&amp;$E260),'Hoja de Trabajo para listado'!$DE$151:$DG$151,0)),0)+IFERROR(INDEX('Hoja de Trabajo para listado'!$CD$155:$DC$1048576,MATCH($A260,'Hoja de Trabajo para listado'!$CD$155:$CD$1048576,0),MATCH((CUADRO!P$4&amp;$E260),'Hoja de Trabajo para listado'!$CD$151:$DC$151,0)),0)</f>
        <v>0</v>
      </c>
      <c r="Q260" s="245">
        <f ca="1">+IFERROR(INDEX('Hoja de Trabajo para listado'!$A$155:$Z$1048576,MATCH($A260,'Hoja de Trabajo para listado'!$A$155:$A$1048576,0),MATCH((CUADRO!Q$4&amp;$E260),'Hoja de Trabajo para listado'!$A$151:$Z$151,0)),0)+IFERROR(INDEX('Hoja de Trabajo para listado'!$AB$155:$BA$1048576,MATCH($A260,'Hoja de Trabajo para listado'!$AB$155:$AB$1048576,0),MATCH((CUADRO!Q$4&amp;$E260),'Hoja de Trabajo para listado'!$AB$151:$BA$151,0)),0)+IFERROR(INDEX('Hoja de Trabajo para listado'!$BC$155:$CB$1048576,MATCH($A260,'Hoja de Trabajo para listado'!$BC$155:$BC$1048576,0),MATCH((CUADRO!Q$4&amp;$E260),'Hoja de Trabajo para listado'!$BC$151:$CB$151,0)),0)+IFERROR(INDEX('Hoja de Trabajo para listado'!$DE$153:$DG$274,MATCH($A260,'Hoja de Trabajo para listado'!$DE$153:$DE$1048576,0),MATCH((CUADRO!Q$4&amp;$E260),'Hoja de Trabajo para listado'!$DE$151:$DG$151,0)),0)+IFERROR(INDEX('Hoja de Trabajo para listado'!$CD$155:$DC$1048576,MATCH($A260,'Hoja de Trabajo para listado'!$CD$155:$CD$1048576,0),MATCH((CUADRO!Q$4&amp;$E260),'Hoja de Trabajo para listado'!$CD$151:$DC$151,0)),0)</f>
        <v>0</v>
      </c>
      <c r="R260" s="245">
        <f t="shared" ca="1" si="9"/>
        <v>0</v>
      </c>
      <c r="S260" s="245">
        <f ca="1">+R259+R260</f>
        <v>0</v>
      </c>
      <c r="T260" s="245">
        <f ca="1">+S260</f>
        <v>0</v>
      </c>
      <c r="U260" s="244">
        <f t="shared" si="10"/>
        <v>2</v>
      </c>
      <c r="V260" s="333" t="str">
        <f>+VLOOKUP(A260,bd_lista!$A$3:$E$592,5,FALSE)</f>
        <v>Instituciones Descentralizadas</v>
      </c>
      <c r="W260" s="388"/>
      <c r="X260" s="242">
        <f>+VLOOKUP(A260,[4]Sheet1!$A$13:$D$744,4,FALSE)</f>
        <v>52</v>
      </c>
      <c r="Y260" s="242" t="e">
        <f>+VLOOKUP(X260,bd_lista!$A$3:$C$592,3,FALSE)</f>
        <v>#N/A</v>
      </c>
      <c r="Z260" s="292"/>
      <c r="AA260" s="293"/>
    </row>
    <row r="261" spans="1:27" ht="15" hidden="1" customHeight="1">
      <c r="A261" s="251">
        <v>371</v>
      </c>
      <c r="B261" s="392">
        <f>+A261</f>
        <v>371</v>
      </c>
      <c r="C261" s="247" t="str">
        <f>+VLOOKUP(A261,bd_lista!$A$3:$C$592,3,FALSE)</f>
        <v>Centro Internacional de la Quinua</v>
      </c>
      <c r="D261" s="389" t="str">
        <f>+C261</f>
        <v>Centro Internacional de la Quinua</v>
      </c>
      <c r="E261" s="247" t="s">
        <v>1304</v>
      </c>
      <c r="F261" s="243">
        <f ca="1">+IFERROR(INDEX('Hoja de Trabajo para listado'!$A$155:$Z$1048576,MATCH($A261,'Hoja de Trabajo para listado'!$A$155:$A$1048576,0),MATCH((CUADRO!F$4&amp;$E261),'Hoja de Trabajo para listado'!$A$151:$Z$151,0)),0)+IFERROR(INDEX('Hoja de Trabajo para listado'!$AB$155:$BA$1048576,MATCH($A261,'Hoja de Trabajo para listado'!$AB$155:$AB$1048576,0),MATCH((CUADRO!F$4&amp;$E261),'Hoja de Trabajo para listado'!$AB$151:$BA$151,0)),0)+IFERROR(INDEX('Hoja de Trabajo para listado'!$BC$155:$CB$1048576,MATCH($A261,'Hoja de Trabajo para listado'!$BC$155:$BC$1048576,0),MATCH((CUADRO!F$4&amp;$E261),'Hoja de Trabajo para listado'!$BC$151:$CB$151,0)),0)+IFERROR(INDEX('Hoja de Trabajo para listado'!$DE$153:$DG$274,MATCH($A261,'Hoja de Trabajo para listado'!$DE$153:$DE$1048576,0),MATCH((CUADRO!F$4&amp;$E261),'Hoja de Trabajo para listado'!$DE$151:$DG$151,0)),0)+IFERROR(INDEX('Hoja de Trabajo para listado'!$CD$155:$DC$1048576,MATCH($A261,'Hoja de Trabajo para listado'!$CD$155:$CD$1048576,0),MATCH((CUADRO!F$4&amp;$E261),'Hoja de Trabajo para listado'!$CD$151:$DC$151,0)),0)</f>
        <v>0</v>
      </c>
      <c r="G261" s="243">
        <f ca="1">+IFERROR(INDEX('Hoja de Trabajo para listado'!$A$155:$Z$1048576,MATCH($A261,'Hoja de Trabajo para listado'!$A$155:$A$1048576,0),MATCH((CUADRO!G$4&amp;$E261),'Hoja de Trabajo para listado'!$A$151:$Z$151,0)),0)+IFERROR(INDEX('Hoja de Trabajo para listado'!$AB$155:$BA$1048576,MATCH($A261,'Hoja de Trabajo para listado'!$AB$155:$AB$1048576,0),MATCH((CUADRO!G$4&amp;$E261),'Hoja de Trabajo para listado'!$AB$151:$BA$151,0)),0)+IFERROR(INDEX('Hoja de Trabajo para listado'!$BC$155:$CB$1048576,MATCH($A261,'Hoja de Trabajo para listado'!$BC$155:$BC$1048576,0),MATCH((CUADRO!G$4&amp;$E261),'Hoja de Trabajo para listado'!$BC$151:$CB$151,0)),0)+IFERROR(INDEX('Hoja de Trabajo para listado'!$DE$153:$DG$274,MATCH($A261,'Hoja de Trabajo para listado'!$DE$153:$DE$1048576,0),MATCH((CUADRO!G$4&amp;$E261),'Hoja de Trabajo para listado'!$DE$151:$DG$151,0)),0)+IFERROR(INDEX('Hoja de Trabajo para listado'!$CD$155:$DC$1048576,MATCH($A261,'Hoja de Trabajo para listado'!$CD$155:$CD$1048576,0),MATCH((CUADRO!G$4&amp;$E261),'Hoja de Trabajo para listado'!$CD$151:$DC$151,0)),0)</f>
        <v>0</v>
      </c>
      <c r="H261" s="243">
        <f ca="1">+IFERROR(INDEX('Hoja de Trabajo para listado'!$A$155:$Z$1048576,MATCH($A261,'Hoja de Trabajo para listado'!$A$155:$A$1048576,0),MATCH((CUADRO!H$4&amp;$E261),'Hoja de Trabajo para listado'!$A$151:$Z$151,0)),0)+IFERROR(INDEX('Hoja de Trabajo para listado'!$AB$155:$BA$1048576,MATCH($A261,'Hoja de Trabajo para listado'!$AB$155:$AB$1048576,0),MATCH((CUADRO!H$4&amp;$E261),'Hoja de Trabajo para listado'!$AB$151:$BA$151,0)),0)+IFERROR(INDEX('Hoja de Trabajo para listado'!$BC$155:$CB$1048576,MATCH($A261,'Hoja de Trabajo para listado'!$BC$155:$BC$1048576,0),MATCH((CUADRO!H$4&amp;$E261),'Hoja de Trabajo para listado'!$BC$151:$CB$151,0)),0)+IFERROR(INDEX('Hoja de Trabajo para listado'!$DE$153:$DG$274,MATCH($A261,'Hoja de Trabajo para listado'!$DE$153:$DE$1048576,0),MATCH((CUADRO!H$4&amp;$E261),'Hoja de Trabajo para listado'!$DE$151:$DG$151,0)),0)+IFERROR(INDEX('Hoja de Trabajo para listado'!$CD$155:$DC$1048576,MATCH($A261,'Hoja de Trabajo para listado'!$CD$155:$CD$1048576,0),MATCH((CUADRO!H$4&amp;$E261),'Hoja de Trabajo para listado'!$CD$151:$DC$151,0)),0)</f>
        <v>0</v>
      </c>
      <c r="I261" s="243">
        <f ca="1">+IFERROR(INDEX('Hoja de Trabajo para listado'!$A$155:$Z$1048576,MATCH($A261,'Hoja de Trabajo para listado'!$A$155:$A$1048576,0),MATCH((CUADRO!I$4&amp;$E261),'Hoja de Trabajo para listado'!$A$151:$Z$151,0)),0)+IFERROR(INDEX('Hoja de Trabajo para listado'!$AB$155:$BA$1048576,MATCH($A261,'Hoja de Trabajo para listado'!$AB$155:$AB$1048576,0),MATCH((CUADRO!I$4&amp;$E261),'Hoja de Trabajo para listado'!$AB$151:$BA$151,0)),0)+IFERROR(INDEX('Hoja de Trabajo para listado'!$BC$155:$CB$1048576,MATCH($A261,'Hoja de Trabajo para listado'!$BC$155:$BC$1048576,0),MATCH((CUADRO!I$4&amp;$E261),'Hoja de Trabajo para listado'!$BC$151:$CB$151,0)),0)+IFERROR(INDEX('Hoja de Trabajo para listado'!$DE$153:$DG$274,MATCH($A261,'Hoja de Trabajo para listado'!$DE$153:$DE$1048576,0),MATCH((CUADRO!I$4&amp;$E261),'Hoja de Trabajo para listado'!$DE$151:$DG$151,0)),0)+IFERROR(INDEX('Hoja de Trabajo para listado'!$CD$155:$DC$1048576,MATCH($A261,'Hoja de Trabajo para listado'!$CD$155:$CD$1048576,0),MATCH((CUADRO!I$4&amp;$E261),'Hoja de Trabajo para listado'!$CD$151:$DC$151,0)),0)</f>
        <v>0</v>
      </c>
      <c r="J261" s="243">
        <f ca="1">+IFERROR(INDEX('Hoja de Trabajo para listado'!$A$155:$Z$1048576,MATCH($A261,'Hoja de Trabajo para listado'!$A$155:$A$1048576,0),MATCH((CUADRO!J$4&amp;$E261),'Hoja de Trabajo para listado'!$A$151:$Z$151,0)),0)+IFERROR(INDEX('Hoja de Trabajo para listado'!$AB$155:$BA$1048576,MATCH($A261,'Hoja de Trabajo para listado'!$AB$155:$AB$1048576,0),MATCH((CUADRO!J$4&amp;$E261),'Hoja de Trabajo para listado'!$AB$151:$BA$151,0)),0)+IFERROR(INDEX('Hoja de Trabajo para listado'!$BC$155:$CB$1048576,MATCH($A261,'Hoja de Trabajo para listado'!$BC$155:$BC$1048576,0),MATCH((CUADRO!J$4&amp;$E261),'Hoja de Trabajo para listado'!$BC$151:$CB$151,0)),0)+IFERROR(INDEX('Hoja de Trabajo para listado'!$DE$153:$DG$274,MATCH($A261,'Hoja de Trabajo para listado'!$DE$153:$DE$1048576,0),MATCH((CUADRO!J$4&amp;$E261),'Hoja de Trabajo para listado'!$DE$151:$DG$151,0)),0)+IFERROR(INDEX('Hoja de Trabajo para listado'!$CD$155:$DC$1048576,MATCH($A261,'Hoja de Trabajo para listado'!$CD$155:$CD$1048576,0),MATCH((CUADRO!J$4&amp;$E261),'Hoja de Trabajo para listado'!$CD$151:$DC$151,0)),0)</f>
        <v>0</v>
      </c>
      <c r="K261" s="243">
        <f ca="1">+IFERROR(INDEX('Hoja de Trabajo para listado'!$A$155:$Z$1048576,MATCH($A261,'Hoja de Trabajo para listado'!$A$155:$A$1048576,0),MATCH((CUADRO!K$4&amp;$E261),'Hoja de Trabajo para listado'!$A$151:$Z$151,0)),0)+IFERROR(INDEX('Hoja de Trabajo para listado'!$AB$155:$BA$1048576,MATCH($A261,'Hoja de Trabajo para listado'!$AB$155:$AB$1048576,0),MATCH((CUADRO!K$4&amp;$E261),'Hoja de Trabajo para listado'!$AB$151:$BA$151,0)),0)+IFERROR(INDEX('Hoja de Trabajo para listado'!$BC$155:$CB$1048576,MATCH($A261,'Hoja de Trabajo para listado'!$BC$155:$BC$1048576,0),MATCH((CUADRO!K$4&amp;$E261),'Hoja de Trabajo para listado'!$BC$151:$CB$151,0)),0)+IFERROR(INDEX('Hoja de Trabajo para listado'!$DE$153:$DG$274,MATCH($A261,'Hoja de Trabajo para listado'!$DE$153:$DE$1048576,0),MATCH((CUADRO!K$4&amp;$E261),'Hoja de Trabajo para listado'!$DE$151:$DG$151,0)),0)+IFERROR(INDEX('Hoja de Trabajo para listado'!$CD$155:$DC$1048576,MATCH($A261,'Hoja de Trabajo para listado'!$CD$155:$CD$1048576,0),MATCH((CUADRO!K$4&amp;$E261),'Hoja de Trabajo para listado'!$CD$151:$DC$151,0)),0)</f>
        <v>0</v>
      </c>
      <c r="L261" s="243">
        <f ca="1">+IFERROR(INDEX('Hoja de Trabajo para listado'!$A$155:$Z$1048576,MATCH($A261,'Hoja de Trabajo para listado'!$A$155:$A$1048576,0),MATCH((CUADRO!L$4&amp;$E261),'Hoja de Trabajo para listado'!$A$151:$Z$151,0)),0)+IFERROR(INDEX('Hoja de Trabajo para listado'!$AB$155:$BA$1048576,MATCH($A261,'Hoja de Trabajo para listado'!$AB$155:$AB$1048576,0),MATCH((CUADRO!L$4&amp;$E261),'Hoja de Trabajo para listado'!$AB$151:$BA$151,0)),0)+IFERROR(INDEX('Hoja de Trabajo para listado'!$BC$155:$CB$1048576,MATCH($A261,'Hoja de Trabajo para listado'!$BC$155:$BC$1048576,0),MATCH((CUADRO!L$4&amp;$E261),'Hoja de Trabajo para listado'!$BC$151:$CB$151,0)),0)+IFERROR(INDEX('Hoja de Trabajo para listado'!$DE$153:$DG$274,MATCH($A261,'Hoja de Trabajo para listado'!$DE$153:$DE$1048576,0),MATCH((CUADRO!L$4&amp;$E261),'Hoja de Trabajo para listado'!$DE$151:$DG$151,0)),0)+IFERROR(INDEX('Hoja de Trabajo para listado'!$CD$155:$DC$1048576,MATCH($A261,'Hoja de Trabajo para listado'!$CD$155:$CD$1048576,0),MATCH((CUADRO!L$4&amp;$E261),'Hoja de Trabajo para listado'!$CD$151:$DC$151,0)),0)</f>
        <v>0</v>
      </c>
      <c r="M261" s="243">
        <f ca="1">+IFERROR(INDEX('Hoja de Trabajo para listado'!$A$155:$Z$1048576,MATCH($A261,'Hoja de Trabajo para listado'!$A$155:$A$1048576,0),MATCH((CUADRO!M$4&amp;$E261),'Hoja de Trabajo para listado'!$A$151:$Z$151,0)),0)+IFERROR(INDEX('Hoja de Trabajo para listado'!$AB$155:$BA$1048576,MATCH($A261,'Hoja de Trabajo para listado'!$AB$155:$AB$1048576,0),MATCH((CUADRO!M$4&amp;$E261),'Hoja de Trabajo para listado'!$AB$151:$BA$151,0)),0)+IFERROR(INDEX('Hoja de Trabajo para listado'!$BC$155:$CB$1048576,MATCH($A261,'Hoja de Trabajo para listado'!$BC$155:$BC$1048576,0),MATCH((CUADRO!M$4&amp;$E261),'Hoja de Trabajo para listado'!$BC$151:$CB$151,0)),0)+IFERROR(INDEX('Hoja de Trabajo para listado'!$DE$153:$DG$274,MATCH($A261,'Hoja de Trabajo para listado'!$DE$153:$DE$1048576,0),MATCH((CUADRO!M$4&amp;$E261),'Hoja de Trabajo para listado'!$DE$151:$DG$151,0)),0)+IFERROR(INDEX('Hoja de Trabajo para listado'!$CD$155:$DC$1048576,MATCH($A261,'Hoja de Trabajo para listado'!$CD$155:$CD$1048576,0),MATCH((CUADRO!M$4&amp;$E261),'Hoja de Trabajo para listado'!$CD$151:$DC$151,0)),0)</f>
        <v>0</v>
      </c>
      <c r="N261" s="243">
        <f ca="1">+IFERROR(INDEX('Hoja de Trabajo para listado'!$A$155:$Z$1048576,MATCH($A261,'Hoja de Trabajo para listado'!$A$155:$A$1048576,0),MATCH((CUADRO!N$4&amp;$E261),'Hoja de Trabajo para listado'!$A$151:$Z$151,0)),0)+IFERROR(INDEX('Hoja de Trabajo para listado'!$AB$155:$BA$1048576,MATCH($A261,'Hoja de Trabajo para listado'!$AB$155:$AB$1048576,0),MATCH((CUADRO!N$4&amp;$E261),'Hoja de Trabajo para listado'!$AB$151:$BA$151,0)),0)+IFERROR(INDEX('Hoja de Trabajo para listado'!$BC$155:$CB$1048576,MATCH($A261,'Hoja de Trabajo para listado'!$BC$155:$BC$1048576,0),MATCH((CUADRO!N$4&amp;$E261),'Hoja de Trabajo para listado'!$BC$151:$CB$151,0)),0)+IFERROR(INDEX('Hoja de Trabajo para listado'!$DE$153:$DG$274,MATCH($A261,'Hoja de Trabajo para listado'!$DE$153:$DE$1048576,0),MATCH((CUADRO!N$4&amp;$E261),'Hoja de Trabajo para listado'!$DE$151:$DG$151,0)),0)+IFERROR(INDEX('Hoja de Trabajo para listado'!$CD$155:$DC$1048576,MATCH($A261,'Hoja de Trabajo para listado'!$CD$155:$CD$1048576,0),MATCH((CUADRO!N$4&amp;$E261),'Hoja de Trabajo para listado'!$CD$151:$DC$151,0)),0)</f>
        <v>0</v>
      </c>
      <c r="O261" s="243">
        <f ca="1">+IFERROR(INDEX('Hoja de Trabajo para listado'!$A$155:$Z$1048576,MATCH($A261,'Hoja de Trabajo para listado'!$A$155:$A$1048576,0),MATCH((CUADRO!O$4&amp;$E261),'Hoja de Trabajo para listado'!$A$151:$Z$151,0)),0)+IFERROR(INDEX('Hoja de Trabajo para listado'!$AB$155:$BA$1048576,MATCH($A261,'Hoja de Trabajo para listado'!$AB$155:$AB$1048576,0),MATCH((CUADRO!O$4&amp;$E261),'Hoja de Trabajo para listado'!$AB$151:$BA$151,0)),0)+IFERROR(INDEX('Hoja de Trabajo para listado'!$BC$155:$CB$1048576,MATCH($A261,'Hoja de Trabajo para listado'!$BC$155:$BC$1048576,0),MATCH((CUADRO!O$4&amp;$E261),'Hoja de Trabajo para listado'!$BC$151:$CB$151,0)),0)+IFERROR(INDEX('Hoja de Trabajo para listado'!$DE$153:$DG$274,MATCH($A261,'Hoja de Trabajo para listado'!$DE$153:$DE$1048576,0),MATCH((CUADRO!O$4&amp;$E261),'Hoja de Trabajo para listado'!$DE$151:$DG$151,0)),0)+IFERROR(INDEX('Hoja de Trabajo para listado'!$CD$155:$DC$1048576,MATCH($A261,'Hoja de Trabajo para listado'!$CD$155:$CD$1048576,0),MATCH((CUADRO!O$4&amp;$E261),'Hoja de Trabajo para listado'!$CD$151:$DC$151,0)),0)</f>
        <v>0</v>
      </c>
      <c r="P261" s="243">
        <f ca="1">+IFERROR(INDEX('Hoja de Trabajo para listado'!$A$155:$Z$1048576,MATCH($A261,'Hoja de Trabajo para listado'!$A$155:$A$1048576,0),MATCH((CUADRO!P$4&amp;$E261),'Hoja de Trabajo para listado'!$A$151:$Z$151,0)),0)+IFERROR(INDEX('Hoja de Trabajo para listado'!$AB$155:$BA$1048576,MATCH($A261,'Hoja de Trabajo para listado'!$AB$155:$AB$1048576,0),MATCH((CUADRO!P$4&amp;$E261),'Hoja de Trabajo para listado'!$AB$151:$BA$151,0)),0)+IFERROR(INDEX('Hoja de Trabajo para listado'!$BC$155:$CB$1048576,MATCH($A261,'Hoja de Trabajo para listado'!$BC$155:$BC$1048576,0),MATCH((CUADRO!P$4&amp;$E261),'Hoja de Trabajo para listado'!$BC$151:$CB$151,0)),0)+IFERROR(INDEX('Hoja de Trabajo para listado'!$DE$153:$DG$274,MATCH($A261,'Hoja de Trabajo para listado'!$DE$153:$DE$1048576,0),MATCH((CUADRO!P$4&amp;$E261),'Hoja de Trabajo para listado'!$DE$151:$DG$151,0)),0)+IFERROR(INDEX('Hoja de Trabajo para listado'!$CD$155:$DC$1048576,MATCH($A261,'Hoja de Trabajo para listado'!$CD$155:$CD$1048576,0),MATCH((CUADRO!P$4&amp;$E261),'Hoja de Trabajo para listado'!$CD$151:$DC$151,0)),0)</f>
        <v>0</v>
      </c>
      <c r="Q261" s="243">
        <f ca="1">+IFERROR(INDEX('Hoja de Trabajo para listado'!$A$155:$Z$1048576,MATCH($A261,'Hoja de Trabajo para listado'!$A$155:$A$1048576,0),MATCH((CUADRO!Q$4&amp;$E261),'Hoja de Trabajo para listado'!$A$151:$Z$151,0)),0)+IFERROR(INDEX('Hoja de Trabajo para listado'!$AB$155:$BA$1048576,MATCH($A261,'Hoja de Trabajo para listado'!$AB$155:$AB$1048576,0),MATCH((CUADRO!Q$4&amp;$E261),'Hoja de Trabajo para listado'!$AB$151:$BA$151,0)),0)+IFERROR(INDEX('Hoja de Trabajo para listado'!$BC$155:$CB$1048576,MATCH($A261,'Hoja de Trabajo para listado'!$BC$155:$BC$1048576,0),MATCH((CUADRO!Q$4&amp;$E261),'Hoja de Trabajo para listado'!$BC$151:$CB$151,0)),0)+IFERROR(INDEX('Hoja de Trabajo para listado'!$DE$153:$DG$274,MATCH($A261,'Hoja de Trabajo para listado'!$DE$153:$DE$1048576,0),MATCH((CUADRO!Q$4&amp;$E261),'Hoja de Trabajo para listado'!$DE$151:$DG$151,0)),0)+IFERROR(INDEX('Hoja de Trabajo para listado'!$CD$155:$DC$1048576,MATCH($A261,'Hoja de Trabajo para listado'!$CD$155:$CD$1048576,0),MATCH((CUADRO!Q$4&amp;$E261),'Hoja de Trabajo para listado'!$CD$151:$DC$151,0)),0)</f>
        <v>0</v>
      </c>
      <c r="R261" s="243">
        <f t="shared" ref="R261:R326" ca="1" si="11">+SUM(F261:Q261)</f>
        <v>0</v>
      </c>
      <c r="S261" s="243"/>
      <c r="T261" s="243">
        <f ca="1">+T262</f>
        <v>0</v>
      </c>
      <c r="U261" s="242">
        <f t="shared" ref="U261:U326" si="12">+IF(E261="Débitos",1,2)</f>
        <v>1</v>
      </c>
      <c r="V261" s="333" t="str">
        <f>+VLOOKUP(A261,bd_lista!$A$3:$E$592,5,FALSE)</f>
        <v>Instituciones Descentralizadas</v>
      </c>
      <c r="W261" s="387" t="str">
        <f>+V261</f>
        <v>Instituciones Descentralizadas</v>
      </c>
      <c r="X261" s="242">
        <f>+VLOOKUP(A261,[4]Sheet1!$A$13:$D$744,4,FALSE)</f>
        <v>47</v>
      </c>
      <c r="Y261" s="242" t="str">
        <f>+VLOOKUP(X261,bd_lista!$A$3:$C$592,3,FALSE)</f>
        <v>Ministerio de Desarrollo Rural y Tierras</v>
      </c>
      <c r="Z261" s="294">
        <f>+X261</f>
        <v>47</v>
      </c>
      <c r="AA261" s="295" t="str">
        <f>+Y261</f>
        <v>Ministerio de Desarrollo Rural y Tierras</v>
      </c>
    </row>
    <row r="262" spans="1:27" ht="15" hidden="1" customHeight="1">
      <c r="A262" s="32">
        <v>371</v>
      </c>
      <c r="B262" s="393"/>
      <c r="C262" s="333" t="str">
        <f>+VLOOKUP(A262,bd_lista!$A$3:$C$592,3,FALSE)</f>
        <v>Centro Internacional de la Quinua</v>
      </c>
      <c r="D262" s="390"/>
      <c r="E262" s="333" t="s">
        <v>1305</v>
      </c>
      <c r="F262" s="245">
        <f ca="1">+IFERROR(INDEX('Hoja de Trabajo para listado'!$A$155:$Z$1048576,MATCH($A262,'Hoja de Trabajo para listado'!$A$155:$A$1048576,0),MATCH((CUADRO!F$4&amp;$E262),'Hoja de Trabajo para listado'!$A$151:$Z$151,0)),0)+IFERROR(INDEX('Hoja de Trabajo para listado'!$AB$155:$BA$1048576,MATCH($A262,'Hoja de Trabajo para listado'!$AB$155:$AB$1048576,0),MATCH((CUADRO!F$4&amp;$E262),'Hoja de Trabajo para listado'!$AB$151:$BA$151,0)),0)+IFERROR(INDEX('Hoja de Trabajo para listado'!$BC$155:$CB$1048576,MATCH($A262,'Hoja de Trabajo para listado'!$BC$155:$BC$1048576,0),MATCH((CUADRO!F$4&amp;$E262),'Hoja de Trabajo para listado'!$BC$151:$CB$151,0)),0)+IFERROR(INDEX('Hoja de Trabajo para listado'!$DE$153:$DG$274,MATCH($A262,'Hoja de Trabajo para listado'!$DE$153:$DE$1048576,0),MATCH((CUADRO!F$4&amp;$E262),'Hoja de Trabajo para listado'!$DE$151:$DG$151,0)),0)+IFERROR(INDEX('Hoja de Trabajo para listado'!$CD$155:$DC$1048576,MATCH($A262,'Hoja de Trabajo para listado'!$CD$155:$CD$1048576,0),MATCH((CUADRO!F$4&amp;$E262),'Hoja de Trabajo para listado'!$CD$151:$DC$151,0)),0)</f>
        <v>0</v>
      </c>
      <c r="G262" s="245">
        <f ca="1">+IFERROR(INDEX('Hoja de Trabajo para listado'!$A$155:$Z$1048576,MATCH($A262,'Hoja de Trabajo para listado'!$A$155:$A$1048576,0),MATCH((CUADRO!G$4&amp;$E262),'Hoja de Trabajo para listado'!$A$151:$Z$151,0)),0)+IFERROR(INDEX('Hoja de Trabajo para listado'!$AB$155:$BA$1048576,MATCH($A262,'Hoja de Trabajo para listado'!$AB$155:$AB$1048576,0),MATCH((CUADRO!G$4&amp;$E262),'Hoja de Trabajo para listado'!$AB$151:$BA$151,0)),0)+IFERROR(INDEX('Hoja de Trabajo para listado'!$BC$155:$CB$1048576,MATCH($A262,'Hoja de Trabajo para listado'!$BC$155:$BC$1048576,0),MATCH((CUADRO!G$4&amp;$E262),'Hoja de Trabajo para listado'!$BC$151:$CB$151,0)),0)+IFERROR(INDEX('Hoja de Trabajo para listado'!$DE$153:$DG$274,MATCH($A262,'Hoja de Trabajo para listado'!$DE$153:$DE$1048576,0),MATCH((CUADRO!G$4&amp;$E262),'Hoja de Trabajo para listado'!$DE$151:$DG$151,0)),0)+IFERROR(INDEX('Hoja de Trabajo para listado'!$CD$155:$DC$1048576,MATCH($A262,'Hoja de Trabajo para listado'!$CD$155:$CD$1048576,0),MATCH((CUADRO!G$4&amp;$E262),'Hoja de Trabajo para listado'!$CD$151:$DC$151,0)),0)</f>
        <v>0</v>
      </c>
      <c r="H262" s="245">
        <f ca="1">+IFERROR(INDEX('Hoja de Trabajo para listado'!$A$155:$Z$1048576,MATCH($A262,'Hoja de Trabajo para listado'!$A$155:$A$1048576,0),MATCH((CUADRO!H$4&amp;$E262),'Hoja de Trabajo para listado'!$A$151:$Z$151,0)),0)+IFERROR(INDEX('Hoja de Trabajo para listado'!$AB$155:$BA$1048576,MATCH($A262,'Hoja de Trabajo para listado'!$AB$155:$AB$1048576,0),MATCH((CUADRO!H$4&amp;$E262),'Hoja de Trabajo para listado'!$AB$151:$BA$151,0)),0)+IFERROR(INDEX('Hoja de Trabajo para listado'!$BC$155:$CB$1048576,MATCH($A262,'Hoja de Trabajo para listado'!$BC$155:$BC$1048576,0),MATCH((CUADRO!H$4&amp;$E262),'Hoja de Trabajo para listado'!$BC$151:$CB$151,0)),0)+IFERROR(INDEX('Hoja de Trabajo para listado'!$DE$153:$DG$274,MATCH($A262,'Hoja de Trabajo para listado'!$DE$153:$DE$1048576,0),MATCH((CUADRO!H$4&amp;$E262),'Hoja de Trabajo para listado'!$DE$151:$DG$151,0)),0)+IFERROR(INDEX('Hoja de Trabajo para listado'!$CD$155:$DC$1048576,MATCH($A262,'Hoja de Trabajo para listado'!$CD$155:$CD$1048576,0),MATCH((CUADRO!H$4&amp;$E262),'Hoja de Trabajo para listado'!$CD$151:$DC$151,0)),0)</f>
        <v>0</v>
      </c>
      <c r="I262" s="245">
        <f ca="1">+IFERROR(INDEX('Hoja de Trabajo para listado'!$A$155:$Z$1048576,MATCH($A262,'Hoja de Trabajo para listado'!$A$155:$A$1048576,0),MATCH((CUADRO!I$4&amp;$E262),'Hoja de Trabajo para listado'!$A$151:$Z$151,0)),0)+IFERROR(INDEX('Hoja de Trabajo para listado'!$AB$155:$BA$1048576,MATCH($A262,'Hoja de Trabajo para listado'!$AB$155:$AB$1048576,0),MATCH((CUADRO!I$4&amp;$E262),'Hoja de Trabajo para listado'!$AB$151:$BA$151,0)),0)+IFERROR(INDEX('Hoja de Trabajo para listado'!$BC$155:$CB$1048576,MATCH($A262,'Hoja de Trabajo para listado'!$BC$155:$BC$1048576,0),MATCH((CUADRO!I$4&amp;$E262),'Hoja de Trabajo para listado'!$BC$151:$CB$151,0)),0)+IFERROR(INDEX('Hoja de Trabajo para listado'!$DE$153:$DG$274,MATCH($A262,'Hoja de Trabajo para listado'!$DE$153:$DE$1048576,0),MATCH((CUADRO!I$4&amp;$E262),'Hoja de Trabajo para listado'!$DE$151:$DG$151,0)),0)+IFERROR(INDEX('Hoja de Trabajo para listado'!$CD$155:$DC$1048576,MATCH($A262,'Hoja de Trabajo para listado'!$CD$155:$CD$1048576,0),MATCH((CUADRO!I$4&amp;$E262),'Hoja de Trabajo para listado'!$CD$151:$DC$151,0)),0)</f>
        <v>0</v>
      </c>
      <c r="J262" s="245">
        <f ca="1">+IFERROR(INDEX('Hoja de Trabajo para listado'!$A$155:$Z$1048576,MATCH($A262,'Hoja de Trabajo para listado'!$A$155:$A$1048576,0),MATCH((CUADRO!J$4&amp;$E262),'Hoja de Trabajo para listado'!$A$151:$Z$151,0)),0)+IFERROR(INDEX('Hoja de Trabajo para listado'!$AB$155:$BA$1048576,MATCH($A262,'Hoja de Trabajo para listado'!$AB$155:$AB$1048576,0),MATCH((CUADRO!J$4&amp;$E262),'Hoja de Trabajo para listado'!$AB$151:$BA$151,0)),0)+IFERROR(INDEX('Hoja de Trabajo para listado'!$BC$155:$CB$1048576,MATCH($A262,'Hoja de Trabajo para listado'!$BC$155:$BC$1048576,0),MATCH((CUADRO!J$4&amp;$E262),'Hoja de Trabajo para listado'!$BC$151:$CB$151,0)),0)+IFERROR(INDEX('Hoja de Trabajo para listado'!$DE$153:$DG$274,MATCH($A262,'Hoja de Trabajo para listado'!$DE$153:$DE$1048576,0),MATCH((CUADRO!J$4&amp;$E262),'Hoja de Trabajo para listado'!$DE$151:$DG$151,0)),0)+IFERROR(INDEX('Hoja de Trabajo para listado'!$CD$155:$DC$1048576,MATCH($A262,'Hoja de Trabajo para listado'!$CD$155:$CD$1048576,0),MATCH((CUADRO!J$4&amp;$E262),'Hoja de Trabajo para listado'!$CD$151:$DC$151,0)),0)</f>
        <v>0</v>
      </c>
      <c r="K262" s="245">
        <f ca="1">+IFERROR(INDEX('Hoja de Trabajo para listado'!$A$155:$Z$1048576,MATCH($A262,'Hoja de Trabajo para listado'!$A$155:$A$1048576,0),MATCH((CUADRO!K$4&amp;$E262),'Hoja de Trabajo para listado'!$A$151:$Z$151,0)),0)+IFERROR(INDEX('Hoja de Trabajo para listado'!$AB$155:$BA$1048576,MATCH($A262,'Hoja de Trabajo para listado'!$AB$155:$AB$1048576,0),MATCH((CUADRO!K$4&amp;$E262),'Hoja de Trabajo para listado'!$AB$151:$BA$151,0)),0)+IFERROR(INDEX('Hoja de Trabajo para listado'!$BC$155:$CB$1048576,MATCH($A262,'Hoja de Trabajo para listado'!$BC$155:$BC$1048576,0),MATCH((CUADRO!K$4&amp;$E262),'Hoja de Trabajo para listado'!$BC$151:$CB$151,0)),0)+IFERROR(INDEX('Hoja de Trabajo para listado'!$DE$153:$DG$274,MATCH($A262,'Hoja de Trabajo para listado'!$DE$153:$DE$1048576,0),MATCH((CUADRO!K$4&amp;$E262),'Hoja de Trabajo para listado'!$DE$151:$DG$151,0)),0)+IFERROR(INDEX('Hoja de Trabajo para listado'!$CD$155:$DC$1048576,MATCH($A262,'Hoja de Trabajo para listado'!$CD$155:$CD$1048576,0),MATCH((CUADRO!K$4&amp;$E262),'Hoja de Trabajo para listado'!$CD$151:$DC$151,0)),0)</f>
        <v>0</v>
      </c>
      <c r="L262" s="245">
        <f ca="1">+IFERROR(INDEX('Hoja de Trabajo para listado'!$A$155:$Z$1048576,MATCH($A262,'Hoja de Trabajo para listado'!$A$155:$A$1048576,0),MATCH((CUADRO!L$4&amp;$E262),'Hoja de Trabajo para listado'!$A$151:$Z$151,0)),0)+IFERROR(INDEX('Hoja de Trabajo para listado'!$AB$155:$BA$1048576,MATCH($A262,'Hoja de Trabajo para listado'!$AB$155:$AB$1048576,0),MATCH((CUADRO!L$4&amp;$E262),'Hoja de Trabajo para listado'!$AB$151:$BA$151,0)),0)+IFERROR(INDEX('Hoja de Trabajo para listado'!$BC$155:$CB$1048576,MATCH($A262,'Hoja de Trabajo para listado'!$BC$155:$BC$1048576,0),MATCH((CUADRO!L$4&amp;$E262),'Hoja de Trabajo para listado'!$BC$151:$CB$151,0)),0)+IFERROR(INDEX('Hoja de Trabajo para listado'!$DE$153:$DG$274,MATCH($A262,'Hoja de Trabajo para listado'!$DE$153:$DE$1048576,0),MATCH((CUADRO!L$4&amp;$E262),'Hoja de Trabajo para listado'!$DE$151:$DG$151,0)),0)+IFERROR(INDEX('Hoja de Trabajo para listado'!$CD$155:$DC$1048576,MATCH($A262,'Hoja de Trabajo para listado'!$CD$155:$CD$1048576,0),MATCH((CUADRO!L$4&amp;$E262),'Hoja de Trabajo para listado'!$CD$151:$DC$151,0)),0)</f>
        <v>0</v>
      </c>
      <c r="M262" s="245">
        <f ca="1">+IFERROR(INDEX('Hoja de Trabajo para listado'!$A$155:$Z$1048576,MATCH($A262,'Hoja de Trabajo para listado'!$A$155:$A$1048576,0),MATCH((CUADRO!M$4&amp;$E262),'Hoja de Trabajo para listado'!$A$151:$Z$151,0)),0)+IFERROR(INDEX('Hoja de Trabajo para listado'!$AB$155:$BA$1048576,MATCH($A262,'Hoja de Trabajo para listado'!$AB$155:$AB$1048576,0),MATCH((CUADRO!M$4&amp;$E262),'Hoja de Trabajo para listado'!$AB$151:$BA$151,0)),0)+IFERROR(INDEX('Hoja de Trabajo para listado'!$BC$155:$CB$1048576,MATCH($A262,'Hoja de Trabajo para listado'!$BC$155:$BC$1048576,0),MATCH((CUADRO!M$4&amp;$E262),'Hoja de Trabajo para listado'!$BC$151:$CB$151,0)),0)+IFERROR(INDEX('Hoja de Trabajo para listado'!$DE$153:$DG$274,MATCH($A262,'Hoja de Trabajo para listado'!$DE$153:$DE$1048576,0),MATCH((CUADRO!M$4&amp;$E262),'Hoja de Trabajo para listado'!$DE$151:$DG$151,0)),0)+IFERROR(INDEX('Hoja de Trabajo para listado'!$CD$155:$DC$1048576,MATCH($A262,'Hoja de Trabajo para listado'!$CD$155:$CD$1048576,0),MATCH((CUADRO!M$4&amp;$E262),'Hoja de Trabajo para listado'!$CD$151:$DC$151,0)),0)</f>
        <v>0</v>
      </c>
      <c r="N262" s="245">
        <f ca="1">+IFERROR(INDEX('Hoja de Trabajo para listado'!$A$155:$Z$1048576,MATCH($A262,'Hoja de Trabajo para listado'!$A$155:$A$1048576,0),MATCH((CUADRO!N$4&amp;$E262),'Hoja de Trabajo para listado'!$A$151:$Z$151,0)),0)+IFERROR(INDEX('Hoja de Trabajo para listado'!$AB$155:$BA$1048576,MATCH($A262,'Hoja de Trabajo para listado'!$AB$155:$AB$1048576,0),MATCH((CUADRO!N$4&amp;$E262),'Hoja de Trabajo para listado'!$AB$151:$BA$151,0)),0)+IFERROR(INDEX('Hoja de Trabajo para listado'!$BC$155:$CB$1048576,MATCH($A262,'Hoja de Trabajo para listado'!$BC$155:$BC$1048576,0),MATCH((CUADRO!N$4&amp;$E262),'Hoja de Trabajo para listado'!$BC$151:$CB$151,0)),0)+IFERROR(INDEX('Hoja de Trabajo para listado'!$DE$153:$DG$274,MATCH($A262,'Hoja de Trabajo para listado'!$DE$153:$DE$1048576,0),MATCH((CUADRO!N$4&amp;$E262),'Hoja de Trabajo para listado'!$DE$151:$DG$151,0)),0)+IFERROR(INDEX('Hoja de Trabajo para listado'!$CD$155:$DC$1048576,MATCH($A262,'Hoja de Trabajo para listado'!$CD$155:$CD$1048576,0),MATCH((CUADRO!N$4&amp;$E262),'Hoja de Trabajo para listado'!$CD$151:$DC$151,0)),0)</f>
        <v>0</v>
      </c>
      <c r="O262" s="245">
        <f ca="1">+IFERROR(INDEX('Hoja de Trabajo para listado'!$A$155:$Z$1048576,MATCH($A262,'Hoja de Trabajo para listado'!$A$155:$A$1048576,0),MATCH((CUADRO!O$4&amp;$E262),'Hoja de Trabajo para listado'!$A$151:$Z$151,0)),0)+IFERROR(INDEX('Hoja de Trabajo para listado'!$AB$155:$BA$1048576,MATCH($A262,'Hoja de Trabajo para listado'!$AB$155:$AB$1048576,0),MATCH((CUADRO!O$4&amp;$E262),'Hoja de Trabajo para listado'!$AB$151:$BA$151,0)),0)+IFERROR(INDEX('Hoja de Trabajo para listado'!$BC$155:$CB$1048576,MATCH($A262,'Hoja de Trabajo para listado'!$BC$155:$BC$1048576,0),MATCH((CUADRO!O$4&amp;$E262),'Hoja de Trabajo para listado'!$BC$151:$CB$151,0)),0)+IFERROR(INDEX('Hoja de Trabajo para listado'!$DE$153:$DG$274,MATCH($A262,'Hoja de Trabajo para listado'!$DE$153:$DE$1048576,0),MATCH((CUADRO!O$4&amp;$E262),'Hoja de Trabajo para listado'!$DE$151:$DG$151,0)),0)+IFERROR(INDEX('Hoja de Trabajo para listado'!$CD$155:$DC$1048576,MATCH($A262,'Hoja de Trabajo para listado'!$CD$155:$CD$1048576,0),MATCH((CUADRO!O$4&amp;$E262),'Hoja de Trabajo para listado'!$CD$151:$DC$151,0)),0)</f>
        <v>0</v>
      </c>
      <c r="P262" s="245">
        <f ca="1">+IFERROR(INDEX('Hoja de Trabajo para listado'!$A$155:$Z$1048576,MATCH($A262,'Hoja de Trabajo para listado'!$A$155:$A$1048576,0),MATCH((CUADRO!P$4&amp;$E262),'Hoja de Trabajo para listado'!$A$151:$Z$151,0)),0)+IFERROR(INDEX('Hoja de Trabajo para listado'!$AB$155:$BA$1048576,MATCH($A262,'Hoja de Trabajo para listado'!$AB$155:$AB$1048576,0),MATCH((CUADRO!P$4&amp;$E262),'Hoja de Trabajo para listado'!$AB$151:$BA$151,0)),0)+IFERROR(INDEX('Hoja de Trabajo para listado'!$BC$155:$CB$1048576,MATCH($A262,'Hoja de Trabajo para listado'!$BC$155:$BC$1048576,0),MATCH((CUADRO!P$4&amp;$E262),'Hoja de Trabajo para listado'!$BC$151:$CB$151,0)),0)+IFERROR(INDEX('Hoja de Trabajo para listado'!$DE$153:$DG$274,MATCH($A262,'Hoja de Trabajo para listado'!$DE$153:$DE$1048576,0),MATCH((CUADRO!P$4&amp;$E262),'Hoja de Trabajo para listado'!$DE$151:$DG$151,0)),0)+IFERROR(INDEX('Hoja de Trabajo para listado'!$CD$155:$DC$1048576,MATCH($A262,'Hoja de Trabajo para listado'!$CD$155:$CD$1048576,0),MATCH((CUADRO!P$4&amp;$E262),'Hoja de Trabajo para listado'!$CD$151:$DC$151,0)),0)</f>
        <v>0</v>
      </c>
      <c r="Q262" s="245">
        <f ca="1">+IFERROR(INDEX('Hoja de Trabajo para listado'!$A$155:$Z$1048576,MATCH($A262,'Hoja de Trabajo para listado'!$A$155:$A$1048576,0),MATCH((CUADRO!Q$4&amp;$E262),'Hoja de Trabajo para listado'!$A$151:$Z$151,0)),0)+IFERROR(INDEX('Hoja de Trabajo para listado'!$AB$155:$BA$1048576,MATCH($A262,'Hoja de Trabajo para listado'!$AB$155:$AB$1048576,0),MATCH((CUADRO!Q$4&amp;$E262),'Hoja de Trabajo para listado'!$AB$151:$BA$151,0)),0)+IFERROR(INDEX('Hoja de Trabajo para listado'!$BC$155:$CB$1048576,MATCH($A262,'Hoja de Trabajo para listado'!$BC$155:$BC$1048576,0),MATCH((CUADRO!Q$4&amp;$E262),'Hoja de Trabajo para listado'!$BC$151:$CB$151,0)),0)+IFERROR(INDEX('Hoja de Trabajo para listado'!$DE$153:$DG$274,MATCH($A262,'Hoja de Trabajo para listado'!$DE$153:$DE$1048576,0),MATCH((CUADRO!Q$4&amp;$E262),'Hoja de Trabajo para listado'!$DE$151:$DG$151,0)),0)+IFERROR(INDEX('Hoja de Trabajo para listado'!$CD$155:$DC$1048576,MATCH($A262,'Hoja de Trabajo para listado'!$CD$155:$CD$1048576,0),MATCH((CUADRO!Q$4&amp;$E262),'Hoja de Trabajo para listado'!$CD$151:$DC$151,0)),0)</f>
        <v>0</v>
      </c>
      <c r="R262" s="245">
        <f t="shared" ca="1" si="11"/>
        <v>0</v>
      </c>
      <c r="S262" s="245">
        <f ca="1">+R261+R262</f>
        <v>0</v>
      </c>
      <c r="T262" s="245">
        <f ca="1">+S262</f>
        <v>0</v>
      </c>
      <c r="U262" s="244">
        <f t="shared" si="12"/>
        <v>2</v>
      </c>
      <c r="V262" s="333" t="str">
        <f>+VLOOKUP(A262,bd_lista!$A$3:$E$592,5,FALSE)</f>
        <v>Instituciones Descentralizadas</v>
      </c>
      <c r="W262" s="388"/>
      <c r="X262" s="242">
        <f>+VLOOKUP(A262,[4]Sheet1!$A$13:$D$744,4,FALSE)</f>
        <v>47</v>
      </c>
      <c r="Y262" s="242" t="str">
        <f>+VLOOKUP(X262,bd_lista!$A$3:$C$592,3,FALSE)</f>
        <v>Ministerio de Desarrollo Rural y Tierras</v>
      </c>
      <c r="Z262" s="292"/>
      <c r="AA262" s="293"/>
    </row>
    <row r="263" spans="1:27" customFormat="1" ht="15" customHeight="1">
      <c r="A263" s="251">
        <v>373</v>
      </c>
      <c r="B263" s="392">
        <f>+A263</f>
        <v>373</v>
      </c>
      <c r="C263" s="247" t="str">
        <f>+VLOOKUP(A263,bd_lista!$A$3:$C$592,3,FALSE)</f>
        <v>Fondo de Desarrollo Indigena</v>
      </c>
      <c r="D263" s="389" t="str">
        <f>+C263</f>
        <v>Fondo de Desarrollo Indigena</v>
      </c>
      <c r="E263" s="247" t="s">
        <v>1304</v>
      </c>
      <c r="F263" s="243">
        <f ca="1">+IFERROR(INDEX('Hoja de Trabajo para listado'!$A$155:$Z$1048576,MATCH($A263,'Hoja de Trabajo para listado'!$A$155:$A$1048576,0),MATCH((CUADRO!F$4&amp;$E263),'Hoja de Trabajo para listado'!$A$151:$Z$151,0)),0)+IFERROR(INDEX('Hoja de Trabajo para listado'!$AB$155:$BA$1048576,MATCH($A263,'Hoja de Trabajo para listado'!$AB$155:$AB$1048576,0),MATCH((CUADRO!F$4&amp;$E263),'Hoja de Trabajo para listado'!$AB$151:$BA$151,0)),0)+IFERROR(INDEX('Hoja de Trabajo para listado'!$BC$155:$CB$1048576,MATCH($A263,'Hoja de Trabajo para listado'!$BC$155:$BC$1048576,0),MATCH((CUADRO!F$4&amp;$E263),'Hoja de Trabajo para listado'!$BC$151:$CB$151,0)),0)+IFERROR(INDEX('Hoja de Trabajo para listado'!$DE$153:$DG$274,MATCH($A263,'Hoja de Trabajo para listado'!$DE$153:$DE$1048576,0),MATCH((CUADRO!F$4&amp;$E263),'Hoja de Trabajo para listado'!$DE$151:$DG$151,0)),0)+IFERROR(INDEX('Hoja de Trabajo para listado'!$CD$155:$DC$1048576,MATCH($A263,'Hoja de Trabajo para listado'!$CD$155:$CD$1048576,0),MATCH((CUADRO!F$4&amp;$E263),'Hoja de Trabajo para listado'!$CD$151:$DC$151,0)),0)</f>
        <v>0</v>
      </c>
      <c r="G263" s="243">
        <f ca="1">+IFERROR(INDEX('Hoja de Trabajo para listado'!$A$155:$Z$1048576,MATCH($A263,'Hoja de Trabajo para listado'!$A$155:$A$1048576,0),MATCH((CUADRO!G$4&amp;$E263),'Hoja de Trabajo para listado'!$A$151:$Z$151,0)),0)+IFERROR(INDEX('Hoja de Trabajo para listado'!$AB$155:$BA$1048576,MATCH($A263,'Hoja de Trabajo para listado'!$AB$155:$AB$1048576,0),MATCH((CUADRO!G$4&amp;$E263),'Hoja de Trabajo para listado'!$AB$151:$BA$151,0)),0)+IFERROR(INDEX('Hoja de Trabajo para listado'!$BC$155:$CB$1048576,MATCH($A263,'Hoja de Trabajo para listado'!$BC$155:$BC$1048576,0),MATCH((CUADRO!G$4&amp;$E263),'Hoja de Trabajo para listado'!$BC$151:$CB$151,0)),0)+IFERROR(INDEX('Hoja de Trabajo para listado'!$DE$153:$DG$274,MATCH($A263,'Hoja de Trabajo para listado'!$DE$153:$DE$1048576,0),MATCH((CUADRO!G$4&amp;$E263),'Hoja de Trabajo para listado'!$DE$151:$DG$151,0)),0)+IFERROR(INDEX('Hoja de Trabajo para listado'!$CD$155:$DC$1048576,MATCH($A263,'Hoja de Trabajo para listado'!$CD$155:$CD$1048576,0),MATCH((CUADRO!G$4&amp;$E263),'Hoja de Trabajo para listado'!$CD$151:$DC$151,0)),0)</f>
        <v>0</v>
      </c>
      <c r="H263" s="243">
        <f ca="1">+IFERROR(INDEX('Hoja de Trabajo para listado'!$A$155:$Z$1048576,MATCH($A263,'Hoja de Trabajo para listado'!$A$155:$A$1048576,0),MATCH((CUADRO!H$4&amp;$E263),'Hoja de Trabajo para listado'!$A$151:$Z$151,0)),0)+IFERROR(INDEX('Hoja de Trabajo para listado'!$AB$155:$BA$1048576,MATCH($A263,'Hoja de Trabajo para listado'!$AB$155:$AB$1048576,0),MATCH((CUADRO!H$4&amp;$E263),'Hoja de Trabajo para listado'!$AB$151:$BA$151,0)),0)+IFERROR(INDEX('Hoja de Trabajo para listado'!$BC$155:$CB$1048576,MATCH($A263,'Hoja de Trabajo para listado'!$BC$155:$BC$1048576,0),MATCH((CUADRO!H$4&amp;$E263),'Hoja de Trabajo para listado'!$BC$151:$CB$151,0)),0)+IFERROR(INDEX('Hoja de Trabajo para listado'!$DE$153:$DG$274,MATCH($A263,'Hoja de Trabajo para listado'!$DE$153:$DE$1048576,0),MATCH((CUADRO!H$4&amp;$E263),'Hoja de Trabajo para listado'!$DE$151:$DG$151,0)),0)+IFERROR(INDEX('Hoja de Trabajo para listado'!$CD$155:$DC$1048576,MATCH($A263,'Hoja de Trabajo para listado'!$CD$155:$CD$1048576,0),MATCH((CUADRO!H$4&amp;$E263),'Hoja de Trabajo para listado'!$CD$151:$DC$151,0)),0)</f>
        <v>0</v>
      </c>
      <c r="I263" s="243">
        <f ca="1">+IFERROR(INDEX('Hoja de Trabajo para listado'!$A$155:$Z$1048576,MATCH($A263,'Hoja de Trabajo para listado'!$A$155:$A$1048576,0),MATCH((CUADRO!I$4&amp;$E263),'Hoja de Trabajo para listado'!$A$151:$Z$151,0)),0)+IFERROR(INDEX('Hoja de Trabajo para listado'!$AB$155:$BA$1048576,MATCH($A263,'Hoja de Trabajo para listado'!$AB$155:$AB$1048576,0),MATCH((CUADRO!I$4&amp;$E263),'Hoja de Trabajo para listado'!$AB$151:$BA$151,0)),0)+IFERROR(INDEX('Hoja de Trabajo para listado'!$BC$155:$CB$1048576,MATCH($A263,'Hoja de Trabajo para listado'!$BC$155:$BC$1048576,0),MATCH((CUADRO!I$4&amp;$E263),'Hoja de Trabajo para listado'!$BC$151:$CB$151,0)),0)+IFERROR(INDEX('Hoja de Trabajo para listado'!$DE$153:$DG$274,MATCH($A263,'Hoja de Trabajo para listado'!$DE$153:$DE$1048576,0),MATCH((CUADRO!I$4&amp;$E263),'Hoja de Trabajo para listado'!$DE$151:$DG$151,0)),0)+IFERROR(INDEX('Hoja de Trabajo para listado'!$CD$155:$DC$1048576,MATCH($A263,'Hoja de Trabajo para listado'!$CD$155:$CD$1048576,0),MATCH((CUADRO!I$4&amp;$E263),'Hoja de Trabajo para listado'!$CD$151:$DC$151,0)),0)</f>
        <v>0</v>
      </c>
      <c r="J263" s="243">
        <f ca="1">+IFERROR(INDEX('Hoja de Trabajo para listado'!$A$155:$Z$1048576,MATCH($A263,'Hoja de Trabajo para listado'!$A$155:$A$1048576,0),MATCH((CUADRO!J$4&amp;$E263),'Hoja de Trabajo para listado'!$A$151:$Z$151,0)),0)+IFERROR(INDEX('Hoja de Trabajo para listado'!$AB$155:$BA$1048576,MATCH($A263,'Hoja de Trabajo para listado'!$AB$155:$AB$1048576,0),MATCH((CUADRO!J$4&amp;$E263),'Hoja de Trabajo para listado'!$AB$151:$BA$151,0)),0)+IFERROR(INDEX('Hoja de Trabajo para listado'!$BC$155:$CB$1048576,MATCH($A263,'Hoja de Trabajo para listado'!$BC$155:$BC$1048576,0),MATCH((CUADRO!J$4&amp;$E263),'Hoja de Trabajo para listado'!$BC$151:$CB$151,0)),0)+IFERROR(INDEX('Hoja de Trabajo para listado'!$DE$153:$DG$274,MATCH($A263,'Hoja de Trabajo para listado'!$DE$153:$DE$1048576,0),MATCH((CUADRO!J$4&amp;$E263),'Hoja de Trabajo para listado'!$DE$151:$DG$151,0)),0)+IFERROR(INDEX('Hoja de Trabajo para listado'!$CD$155:$DC$1048576,MATCH($A263,'Hoja de Trabajo para listado'!$CD$155:$CD$1048576,0),MATCH((CUADRO!J$4&amp;$E263),'Hoja de Trabajo para listado'!$CD$151:$DC$151,0)),0)</f>
        <v>0</v>
      </c>
      <c r="K263" s="243">
        <f ca="1">+IFERROR(INDEX('Hoja de Trabajo para listado'!$A$155:$Z$1048576,MATCH($A263,'Hoja de Trabajo para listado'!$A$155:$A$1048576,0),MATCH((CUADRO!K$4&amp;$E263),'Hoja de Trabajo para listado'!$A$151:$Z$151,0)),0)+IFERROR(INDEX('Hoja de Trabajo para listado'!$AB$155:$BA$1048576,MATCH($A263,'Hoja de Trabajo para listado'!$AB$155:$AB$1048576,0),MATCH((CUADRO!K$4&amp;$E263),'Hoja de Trabajo para listado'!$AB$151:$BA$151,0)),0)+IFERROR(INDEX('Hoja de Trabajo para listado'!$BC$155:$CB$1048576,MATCH($A263,'Hoja de Trabajo para listado'!$BC$155:$BC$1048576,0),MATCH((CUADRO!K$4&amp;$E263),'Hoja de Trabajo para listado'!$BC$151:$CB$151,0)),0)+IFERROR(INDEX('Hoja de Trabajo para listado'!$DE$153:$DG$274,MATCH($A263,'Hoja de Trabajo para listado'!$DE$153:$DE$1048576,0),MATCH((CUADRO!K$4&amp;$E263),'Hoja de Trabajo para listado'!$DE$151:$DG$151,0)),0)+IFERROR(INDEX('Hoja de Trabajo para listado'!$CD$155:$DC$1048576,MATCH($A263,'Hoja de Trabajo para listado'!$CD$155:$CD$1048576,0),MATCH((CUADRO!K$4&amp;$E263),'Hoja de Trabajo para listado'!$CD$151:$DC$151,0)),0)</f>
        <v>0</v>
      </c>
      <c r="L263" s="243">
        <f ca="1">+IFERROR(INDEX('Hoja de Trabajo para listado'!$A$155:$Z$1048576,MATCH($A263,'Hoja de Trabajo para listado'!$A$155:$A$1048576,0),MATCH((CUADRO!L$4&amp;$E263),'Hoja de Trabajo para listado'!$A$151:$Z$151,0)),0)+IFERROR(INDEX('Hoja de Trabajo para listado'!$AB$155:$BA$1048576,MATCH($A263,'Hoja de Trabajo para listado'!$AB$155:$AB$1048576,0),MATCH((CUADRO!L$4&amp;$E263),'Hoja de Trabajo para listado'!$AB$151:$BA$151,0)),0)+IFERROR(INDEX('Hoja de Trabajo para listado'!$BC$155:$CB$1048576,MATCH($A263,'Hoja de Trabajo para listado'!$BC$155:$BC$1048576,0),MATCH((CUADRO!L$4&amp;$E263),'Hoja de Trabajo para listado'!$BC$151:$CB$151,0)),0)+IFERROR(INDEX('Hoja de Trabajo para listado'!$DE$153:$DG$274,MATCH($A263,'Hoja de Trabajo para listado'!$DE$153:$DE$1048576,0),MATCH((CUADRO!L$4&amp;$E263),'Hoja de Trabajo para listado'!$DE$151:$DG$151,0)),0)+IFERROR(INDEX('Hoja de Trabajo para listado'!$CD$155:$DC$1048576,MATCH($A263,'Hoja de Trabajo para listado'!$CD$155:$CD$1048576,0),MATCH((CUADRO!L$4&amp;$E263),'Hoja de Trabajo para listado'!$CD$151:$DC$151,0)),0)</f>
        <v>0</v>
      </c>
      <c r="M263" s="243">
        <f ca="1">+IFERROR(INDEX('Hoja de Trabajo para listado'!$A$155:$Z$1048576,MATCH($A263,'Hoja de Trabajo para listado'!$A$155:$A$1048576,0),MATCH((CUADRO!M$4&amp;$E263),'Hoja de Trabajo para listado'!$A$151:$Z$151,0)),0)+IFERROR(INDEX('Hoja de Trabajo para listado'!$AB$155:$BA$1048576,MATCH($A263,'Hoja de Trabajo para listado'!$AB$155:$AB$1048576,0),MATCH((CUADRO!M$4&amp;$E263),'Hoja de Trabajo para listado'!$AB$151:$BA$151,0)),0)+IFERROR(INDEX('Hoja de Trabajo para listado'!$BC$155:$CB$1048576,MATCH($A263,'Hoja de Trabajo para listado'!$BC$155:$BC$1048576,0),MATCH((CUADRO!M$4&amp;$E263),'Hoja de Trabajo para listado'!$BC$151:$CB$151,0)),0)+IFERROR(INDEX('Hoja de Trabajo para listado'!$DE$153:$DG$274,MATCH($A263,'Hoja de Trabajo para listado'!$DE$153:$DE$1048576,0),MATCH((CUADRO!M$4&amp;$E263),'Hoja de Trabajo para listado'!$DE$151:$DG$151,0)),0)+IFERROR(INDEX('Hoja de Trabajo para listado'!$CD$155:$DC$1048576,MATCH($A263,'Hoja de Trabajo para listado'!$CD$155:$CD$1048576,0),MATCH((CUADRO!M$4&amp;$E263),'Hoja de Trabajo para listado'!$CD$151:$DC$151,0)),0)</f>
        <v>0</v>
      </c>
      <c r="N263" s="243">
        <f ca="1">+IFERROR(INDEX('Hoja de Trabajo para listado'!$A$155:$Z$1048576,MATCH($A263,'Hoja de Trabajo para listado'!$A$155:$A$1048576,0),MATCH((CUADRO!N$4&amp;$E263),'Hoja de Trabajo para listado'!$A$151:$Z$151,0)),0)+IFERROR(INDEX('Hoja de Trabajo para listado'!$AB$155:$BA$1048576,MATCH($A263,'Hoja de Trabajo para listado'!$AB$155:$AB$1048576,0),MATCH((CUADRO!N$4&amp;$E263),'Hoja de Trabajo para listado'!$AB$151:$BA$151,0)),0)+IFERROR(INDEX('Hoja de Trabajo para listado'!$BC$155:$CB$1048576,MATCH($A263,'Hoja de Trabajo para listado'!$BC$155:$BC$1048576,0),MATCH((CUADRO!N$4&amp;$E263),'Hoja de Trabajo para listado'!$BC$151:$CB$151,0)),0)+IFERROR(INDEX('Hoja de Trabajo para listado'!$DE$153:$DG$274,MATCH($A263,'Hoja de Trabajo para listado'!$DE$153:$DE$1048576,0),MATCH((CUADRO!N$4&amp;$E263),'Hoja de Trabajo para listado'!$DE$151:$DG$151,0)),0)+IFERROR(INDEX('Hoja de Trabajo para listado'!$CD$155:$DC$1048576,MATCH($A263,'Hoja de Trabajo para listado'!$CD$155:$CD$1048576,0),MATCH((CUADRO!N$4&amp;$E263),'Hoja de Trabajo para listado'!$CD$151:$DC$151,0)),0)</f>
        <v>0</v>
      </c>
      <c r="O263" s="243">
        <f ca="1">+IFERROR(INDEX('Hoja de Trabajo para listado'!$A$155:$Z$1048576,MATCH($A263,'Hoja de Trabajo para listado'!$A$155:$A$1048576,0),MATCH((CUADRO!O$4&amp;$E263),'Hoja de Trabajo para listado'!$A$151:$Z$151,0)),0)+IFERROR(INDEX('Hoja de Trabajo para listado'!$AB$155:$BA$1048576,MATCH($A263,'Hoja de Trabajo para listado'!$AB$155:$AB$1048576,0),MATCH((CUADRO!O$4&amp;$E263),'Hoja de Trabajo para listado'!$AB$151:$BA$151,0)),0)+IFERROR(INDEX('Hoja de Trabajo para listado'!$BC$155:$CB$1048576,MATCH($A263,'Hoja de Trabajo para listado'!$BC$155:$BC$1048576,0),MATCH((CUADRO!O$4&amp;$E263),'Hoja de Trabajo para listado'!$BC$151:$CB$151,0)),0)+IFERROR(INDEX('Hoja de Trabajo para listado'!$DE$153:$DG$274,MATCH($A263,'Hoja de Trabajo para listado'!$DE$153:$DE$1048576,0),MATCH((CUADRO!O$4&amp;$E263),'Hoja de Trabajo para listado'!$DE$151:$DG$151,0)),0)+IFERROR(INDEX('Hoja de Trabajo para listado'!$CD$155:$DC$1048576,MATCH($A263,'Hoja de Trabajo para listado'!$CD$155:$CD$1048576,0),MATCH((CUADRO!O$4&amp;$E263),'Hoja de Trabajo para listado'!$CD$151:$DC$151,0)),0)</f>
        <v>0</v>
      </c>
      <c r="P263" s="243">
        <f ca="1">+IFERROR(INDEX('Hoja de Trabajo para listado'!$A$155:$Z$1048576,MATCH($A263,'Hoja de Trabajo para listado'!$A$155:$A$1048576,0),MATCH((CUADRO!P$4&amp;$E263),'Hoja de Trabajo para listado'!$A$151:$Z$151,0)),0)+IFERROR(INDEX('Hoja de Trabajo para listado'!$AB$155:$BA$1048576,MATCH($A263,'Hoja de Trabajo para listado'!$AB$155:$AB$1048576,0),MATCH((CUADRO!P$4&amp;$E263),'Hoja de Trabajo para listado'!$AB$151:$BA$151,0)),0)+IFERROR(INDEX('Hoja de Trabajo para listado'!$BC$155:$CB$1048576,MATCH($A263,'Hoja de Trabajo para listado'!$BC$155:$BC$1048576,0),MATCH((CUADRO!P$4&amp;$E263),'Hoja de Trabajo para listado'!$BC$151:$CB$151,0)),0)+IFERROR(INDEX('Hoja de Trabajo para listado'!$DE$153:$DG$274,MATCH($A263,'Hoja de Trabajo para listado'!$DE$153:$DE$1048576,0),MATCH((CUADRO!P$4&amp;$E263),'Hoja de Trabajo para listado'!$DE$151:$DG$151,0)),0)+IFERROR(INDEX('Hoja de Trabajo para listado'!$CD$155:$DC$1048576,MATCH($A263,'Hoja de Trabajo para listado'!$CD$155:$CD$1048576,0),MATCH((CUADRO!P$4&amp;$E263),'Hoja de Trabajo para listado'!$CD$151:$DC$151,0)),0)</f>
        <v>0</v>
      </c>
      <c r="Q263" s="243">
        <f ca="1">+IFERROR(INDEX('Hoja de Trabajo para listado'!$A$155:$Z$1048576,MATCH($A263,'Hoja de Trabajo para listado'!$A$155:$A$1048576,0),MATCH((CUADRO!Q$4&amp;$E263),'Hoja de Trabajo para listado'!$A$151:$Z$151,0)),0)+IFERROR(INDEX('Hoja de Trabajo para listado'!$AB$155:$BA$1048576,MATCH($A263,'Hoja de Trabajo para listado'!$AB$155:$AB$1048576,0),MATCH((CUADRO!Q$4&amp;$E263),'Hoja de Trabajo para listado'!$AB$151:$BA$151,0)),0)+IFERROR(INDEX('Hoja de Trabajo para listado'!$BC$155:$CB$1048576,MATCH($A263,'Hoja de Trabajo para listado'!$BC$155:$BC$1048576,0),MATCH((CUADRO!Q$4&amp;$E263),'Hoja de Trabajo para listado'!$BC$151:$CB$151,0)),0)+IFERROR(INDEX('Hoja de Trabajo para listado'!$DE$153:$DG$274,MATCH($A263,'Hoja de Trabajo para listado'!$DE$153:$DE$1048576,0),MATCH((CUADRO!Q$4&amp;$E263),'Hoja de Trabajo para listado'!$DE$151:$DG$151,0)),0)+IFERROR(INDEX('Hoja de Trabajo para listado'!$CD$155:$DC$1048576,MATCH($A263,'Hoja de Trabajo para listado'!$CD$155:$CD$1048576,0),MATCH((CUADRO!Q$4&amp;$E263),'Hoja de Trabajo para listado'!$CD$151:$DC$151,0)),0)</f>
        <v>0</v>
      </c>
      <c r="R263" s="243">
        <f t="shared" ca="1" si="11"/>
        <v>0</v>
      </c>
      <c r="S263" s="243"/>
      <c r="T263" s="243">
        <f ca="1">+T264</f>
        <v>15958874.090000002</v>
      </c>
      <c r="U263" s="242">
        <f t="shared" si="12"/>
        <v>1</v>
      </c>
      <c r="V263" s="333" t="str">
        <f>+VLOOKUP(A263,bd_lista!$A$3:$E$592,5,FALSE)</f>
        <v>Instituciones Descentralizadas</v>
      </c>
      <c r="W263" s="387" t="str">
        <f>+V263</f>
        <v>Instituciones Descentralizadas</v>
      </c>
      <c r="X263" s="242">
        <f>+VLOOKUP(A263,[4]Sheet1!$A$13:$D$744,4,FALSE)</f>
        <v>47</v>
      </c>
      <c r="Y263" s="242" t="str">
        <f>+VLOOKUP(X263,bd_lista!$A$3:$C$592,3,FALSE)</f>
        <v>Ministerio de Desarrollo Rural y Tierras</v>
      </c>
      <c r="Z263" s="294">
        <f>+X263</f>
        <v>47</v>
      </c>
      <c r="AA263" s="319" t="str">
        <f>+Y263</f>
        <v>Ministerio de Desarrollo Rural y Tierras</v>
      </c>
    </row>
    <row r="264" spans="1:27" customFormat="1" ht="15" customHeight="1">
      <c r="A264" s="32">
        <v>373</v>
      </c>
      <c r="B264" s="393"/>
      <c r="C264" s="333" t="str">
        <f>+VLOOKUP(A264,bd_lista!$A$3:$C$592,3,FALSE)</f>
        <v>Fondo de Desarrollo Indigena</v>
      </c>
      <c r="D264" s="390"/>
      <c r="E264" s="333" t="s">
        <v>1305</v>
      </c>
      <c r="F264" s="245">
        <f ca="1">+IFERROR(INDEX('Hoja de Trabajo para listado'!$A$155:$Z$1048576,MATCH($A264,'Hoja de Trabajo para listado'!$A$155:$A$1048576,0),MATCH((CUADRO!F$4&amp;$E264),'Hoja de Trabajo para listado'!$A$151:$Z$151,0)),0)+IFERROR(INDEX('Hoja de Trabajo para listado'!$AB$155:$BA$1048576,MATCH($A264,'Hoja de Trabajo para listado'!$AB$155:$AB$1048576,0),MATCH((CUADRO!F$4&amp;$E264),'Hoja de Trabajo para listado'!$AB$151:$BA$151,0)),0)+IFERROR(INDEX('Hoja de Trabajo para listado'!$BC$155:$CB$1048576,MATCH($A264,'Hoja de Trabajo para listado'!$BC$155:$BC$1048576,0),MATCH((CUADRO!F$4&amp;$E264),'Hoja de Trabajo para listado'!$BC$151:$CB$151,0)),0)+IFERROR(INDEX('Hoja de Trabajo para listado'!$DE$153:$DG$274,MATCH($A264,'Hoja de Trabajo para listado'!$DE$153:$DE$1048576,0),MATCH((CUADRO!F$4&amp;$E264),'Hoja de Trabajo para listado'!$DE$151:$DG$151,0)),0)+IFERROR(INDEX('Hoja de Trabajo para listado'!$CD$155:$DC$1048576,MATCH($A264,'Hoja de Trabajo para listado'!$CD$155:$CD$1048576,0),MATCH((CUADRO!F$4&amp;$E264),'Hoja de Trabajo para listado'!$CD$151:$DC$151,0)),0)</f>
        <v>0</v>
      </c>
      <c r="G264" s="245">
        <f ca="1">+IFERROR(INDEX('Hoja de Trabajo para listado'!$A$155:$Z$1048576,MATCH($A264,'Hoja de Trabajo para listado'!$A$155:$A$1048576,0),MATCH((CUADRO!G$4&amp;$E264),'Hoja de Trabajo para listado'!$A$151:$Z$151,0)),0)+IFERROR(INDEX('Hoja de Trabajo para listado'!$AB$155:$BA$1048576,MATCH($A264,'Hoja de Trabajo para listado'!$AB$155:$AB$1048576,0),MATCH((CUADRO!G$4&amp;$E264),'Hoja de Trabajo para listado'!$AB$151:$BA$151,0)),0)+IFERROR(INDEX('Hoja de Trabajo para listado'!$BC$155:$CB$1048576,MATCH($A264,'Hoja de Trabajo para listado'!$BC$155:$BC$1048576,0),MATCH((CUADRO!G$4&amp;$E264),'Hoja de Trabajo para listado'!$BC$151:$CB$151,0)),0)+IFERROR(INDEX('Hoja de Trabajo para listado'!$DE$153:$DG$274,MATCH($A264,'Hoja de Trabajo para listado'!$DE$153:$DE$1048576,0),MATCH((CUADRO!G$4&amp;$E264),'Hoja de Trabajo para listado'!$DE$151:$DG$151,0)),0)+IFERROR(INDEX('Hoja de Trabajo para listado'!$CD$155:$DC$1048576,MATCH($A264,'Hoja de Trabajo para listado'!$CD$155:$CD$1048576,0),MATCH((CUADRO!G$4&amp;$E264),'Hoja de Trabajo para listado'!$CD$151:$DC$151,0)),0)</f>
        <v>0</v>
      </c>
      <c r="H264" s="245">
        <f ca="1">+IFERROR(INDEX('Hoja de Trabajo para listado'!$A$155:$Z$1048576,MATCH($A264,'Hoja de Trabajo para listado'!$A$155:$A$1048576,0),MATCH((CUADRO!H$4&amp;$E264),'Hoja de Trabajo para listado'!$A$151:$Z$151,0)),0)+IFERROR(INDEX('Hoja de Trabajo para listado'!$AB$155:$BA$1048576,MATCH($A264,'Hoja de Trabajo para listado'!$AB$155:$AB$1048576,0),MATCH((CUADRO!H$4&amp;$E264),'Hoja de Trabajo para listado'!$AB$151:$BA$151,0)),0)+IFERROR(INDEX('Hoja de Trabajo para listado'!$BC$155:$CB$1048576,MATCH($A264,'Hoja de Trabajo para listado'!$BC$155:$BC$1048576,0),MATCH((CUADRO!H$4&amp;$E264),'Hoja de Trabajo para listado'!$BC$151:$CB$151,0)),0)+IFERROR(INDEX('Hoja de Trabajo para listado'!$DE$153:$DG$274,MATCH($A264,'Hoja de Trabajo para listado'!$DE$153:$DE$1048576,0),MATCH((CUADRO!H$4&amp;$E264),'Hoja de Trabajo para listado'!$DE$151:$DG$151,0)),0)+IFERROR(INDEX('Hoja de Trabajo para listado'!$CD$155:$DC$1048576,MATCH($A264,'Hoja de Trabajo para listado'!$CD$155:$CD$1048576,0),MATCH((CUADRO!H$4&amp;$E264),'Hoja de Trabajo para listado'!$CD$151:$DC$151,0)),0)</f>
        <v>0</v>
      </c>
      <c r="I264" s="245">
        <f ca="1">+IFERROR(INDEX('Hoja de Trabajo para listado'!$A$155:$Z$1048576,MATCH($A264,'Hoja de Trabajo para listado'!$A$155:$A$1048576,0),MATCH((CUADRO!I$4&amp;$E264),'Hoja de Trabajo para listado'!$A$151:$Z$151,0)),0)+IFERROR(INDEX('Hoja de Trabajo para listado'!$AB$155:$BA$1048576,MATCH($A264,'Hoja de Trabajo para listado'!$AB$155:$AB$1048576,0),MATCH((CUADRO!I$4&amp;$E264),'Hoja de Trabajo para listado'!$AB$151:$BA$151,0)),0)+IFERROR(INDEX('Hoja de Trabajo para listado'!$BC$155:$CB$1048576,MATCH($A264,'Hoja de Trabajo para listado'!$BC$155:$BC$1048576,0),MATCH((CUADRO!I$4&amp;$E264),'Hoja de Trabajo para listado'!$BC$151:$CB$151,0)),0)+IFERROR(INDEX('Hoja de Trabajo para listado'!$DE$153:$DG$274,MATCH($A264,'Hoja de Trabajo para listado'!$DE$153:$DE$1048576,0),MATCH((CUADRO!I$4&amp;$E264),'Hoja de Trabajo para listado'!$DE$151:$DG$151,0)),0)+IFERROR(INDEX('Hoja de Trabajo para listado'!$CD$155:$DC$1048576,MATCH($A264,'Hoja de Trabajo para listado'!$CD$155:$CD$1048576,0),MATCH((CUADRO!I$4&amp;$E264),'Hoja de Trabajo para listado'!$CD$151:$DC$151,0)),0)</f>
        <v>0</v>
      </c>
      <c r="J264" s="245">
        <f ca="1">+IFERROR(INDEX('Hoja de Trabajo para listado'!$A$155:$Z$1048576,MATCH($A264,'Hoja de Trabajo para listado'!$A$155:$A$1048576,0),MATCH((CUADRO!J$4&amp;$E264),'Hoja de Trabajo para listado'!$A$151:$Z$151,0)),0)+IFERROR(INDEX('Hoja de Trabajo para listado'!$AB$155:$BA$1048576,MATCH($A264,'Hoja de Trabajo para listado'!$AB$155:$AB$1048576,0),MATCH((CUADRO!J$4&amp;$E264),'Hoja de Trabajo para listado'!$AB$151:$BA$151,0)),0)+IFERROR(INDEX('Hoja de Trabajo para listado'!$BC$155:$CB$1048576,MATCH($A264,'Hoja de Trabajo para listado'!$BC$155:$BC$1048576,0),MATCH((CUADRO!J$4&amp;$E264),'Hoja de Trabajo para listado'!$BC$151:$CB$151,0)),0)+IFERROR(INDEX('Hoja de Trabajo para listado'!$DE$153:$DG$274,MATCH($A264,'Hoja de Trabajo para listado'!$DE$153:$DE$1048576,0),MATCH((CUADRO!J$4&amp;$E264),'Hoja de Trabajo para listado'!$DE$151:$DG$151,0)),0)+IFERROR(INDEX('Hoja de Trabajo para listado'!$CD$155:$DC$1048576,MATCH($A264,'Hoja de Trabajo para listado'!$CD$155:$CD$1048576,0),MATCH((CUADRO!J$4&amp;$E264),'Hoja de Trabajo para listado'!$CD$151:$DC$151,0)),0)</f>
        <v>15958874.090000002</v>
      </c>
      <c r="K264" s="245">
        <f ca="1">+IFERROR(INDEX('Hoja de Trabajo para listado'!$A$155:$Z$1048576,MATCH($A264,'Hoja de Trabajo para listado'!$A$155:$A$1048576,0),MATCH((CUADRO!K$4&amp;$E264),'Hoja de Trabajo para listado'!$A$151:$Z$151,0)),0)+IFERROR(INDEX('Hoja de Trabajo para listado'!$AB$155:$BA$1048576,MATCH($A264,'Hoja de Trabajo para listado'!$AB$155:$AB$1048576,0),MATCH((CUADRO!K$4&amp;$E264),'Hoja de Trabajo para listado'!$AB$151:$BA$151,0)),0)+IFERROR(INDEX('Hoja de Trabajo para listado'!$BC$155:$CB$1048576,MATCH($A264,'Hoja de Trabajo para listado'!$BC$155:$BC$1048576,0),MATCH((CUADRO!K$4&amp;$E264),'Hoja de Trabajo para listado'!$BC$151:$CB$151,0)),0)+IFERROR(INDEX('Hoja de Trabajo para listado'!$DE$153:$DG$274,MATCH($A264,'Hoja de Trabajo para listado'!$DE$153:$DE$1048576,0),MATCH((CUADRO!K$4&amp;$E264),'Hoja de Trabajo para listado'!$DE$151:$DG$151,0)),0)+IFERROR(INDEX('Hoja de Trabajo para listado'!$CD$155:$DC$1048576,MATCH($A264,'Hoja de Trabajo para listado'!$CD$155:$CD$1048576,0),MATCH((CUADRO!K$4&amp;$E264),'Hoja de Trabajo para listado'!$CD$151:$DC$151,0)),0)</f>
        <v>0</v>
      </c>
      <c r="L264" s="245">
        <f ca="1">+IFERROR(INDEX('Hoja de Trabajo para listado'!$A$155:$Z$1048576,MATCH($A264,'Hoja de Trabajo para listado'!$A$155:$A$1048576,0),MATCH((CUADRO!L$4&amp;$E264),'Hoja de Trabajo para listado'!$A$151:$Z$151,0)),0)+IFERROR(INDEX('Hoja de Trabajo para listado'!$AB$155:$BA$1048576,MATCH($A264,'Hoja de Trabajo para listado'!$AB$155:$AB$1048576,0),MATCH((CUADRO!L$4&amp;$E264),'Hoja de Trabajo para listado'!$AB$151:$BA$151,0)),0)+IFERROR(INDEX('Hoja de Trabajo para listado'!$BC$155:$CB$1048576,MATCH($A264,'Hoja de Trabajo para listado'!$BC$155:$BC$1048576,0),MATCH((CUADRO!L$4&amp;$E264),'Hoja de Trabajo para listado'!$BC$151:$CB$151,0)),0)+IFERROR(INDEX('Hoja de Trabajo para listado'!$DE$153:$DG$274,MATCH($A264,'Hoja de Trabajo para listado'!$DE$153:$DE$1048576,0),MATCH((CUADRO!L$4&amp;$E264),'Hoja de Trabajo para listado'!$DE$151:$DG$151,0)),0)+IFERROR(INDEX('Hoja de Trabajo para listado'!$CD$155:$DC$1048576,MATCH($A264,'Hoja de Trabajo para listado'!$CD$155:$CD$1048576,0),MATCH((CUADRO!L$4&amp;$E264),'Hoja de Trabajo para listado'!$CD$151:$DC$151,0)),0)</f>
        <v>0</v>
      </c>
      <c r="M264" s="245">
        <f ca="1">+IFERROR(INDEX('Hoja de Trabajo para listado'!$A$155:$Z$1048576,MATCH($A264,'Hoja de Trabajo para listado'!$A$155:$A$1048576,0),MATCH((CUADRO!M$4&amp;$E264),'Hoja de Trabajo para listado'!$A$151:$Z$151,0)),0)+IFERROR(INDEX('Hoja de Trabajo para listado'!$AB$155:$BA$1048576,MATCH($A264,'Hoja de Trabajo para listado'!$AB$155:$AB$1048576,0),MATCH((CUADRO!M$4&amp;$E264),'Hoja de Trabajo para listado'!$AB$151:$BA$151,0)),0)+IFERROR(INDEX('Hoja de Trabajo para listado'!$BC$155:$CB$1048576,MATCH($A264,'Hoja de Trabajo para listado'!$BC$155:$BC$1048576,0),MATCH((CUADRO!M$4&amp;$E264),'Hoja de Trabajo para listado'!$BC$151:$CB$151,0)),0)+IFERROR(INDEX('Hoja de Trabajo para listado'!$DE$153:$DG$274,MATCH($A264,'Hoja de Trabajo para listado'!$DE$153:$DE$1048576,0),MATCH((CUADRO!M$4&amp;$E264),'Hoja de Trabajo para listado'!$DE$151:$DG$151,0)),0)+IFERROR(INDEX('Hoja de Trabajo para listado'!$CD$155:$DC$1048576,MATCH($A264,'Hoja de Trabajo para listado'!$CD$155:$CD$1048576,0),MATCH((CUADRO!M$4&amp;$E264),'Hoja de Trabajo para listado'!$CD$151:$DC$151,0)),0)</f>
        <v>0</v>
      </c>
      <c r="N264" s="245">
        <f ca="1">+IFERROR(INDEX('Hoja de Trabajo para listado'!$A$155:$Z$1048576,MATCH($A264,'Hoja de Trabajo para listado'!$A$155:$A$1048576,0),MATCH((CUADRO!N$4&amp;$E264),'Hoja de Trabajo para listado'!$A$151:$Z$151,0)),0)+IFERROR(INDEX('Hoja de Trabajo para listado'!$AB$155:$BA$1048576,MATCH($A264,'Hoja de Trabajo para listado'!$AB$155:$AB$1048576,0),MATCH((CUADRO!N$4&amp;$E264),'Hoja de Trabajo para listado'!$AB$151:$BA$151,0)),0)+IFERROR(INDEX('Hoja de Trabajo para listado'!$BC$155:$CB$1048576,MATCH($A264,'Hoja de Trabajo para listado'!$BC$155:$BC$1048576,0),MATCH((CUADRO!N$4&amp;$E264),'Hoja de Trabajo para listado'!$BC$151:$CB$151,0)),0)+IFERROR(INDEX('Hoja de Trabajo para listado'!$DE$153:$DG$274,MATCH($A264,'Hoja de Trabajo para listado'!$DE$153:$DE$1048576,0),MATCH((CUADRO!N$4&amp;$E264),'Hoja de Trabajo para listado'!$DE$151:$DG$151,0)),0)+IFERROR(INDEX('Hoja de Trabajo para listado'!$CD$155:$DC$1048576,MATCH($A264,'Hoja de Trabajo para listado'!$CD$155:$CD$1048576,0),MATCH((CUADRO!N$4&amp;$E264),'Hoja de Trabajo para listado'!$CD$151:$DC$151,0)),0)</f>
        <v>0</v>
      </c>
      <c r="O264" s="245">
        <f ca="1">+IFERROR(INDEX('Hoja de Trabajo para listado'!$A$155:$Z$1048576,MATCH($A264,'Hoja de Trabajo para listado'!$A$155:$A$1048576,0),MATCH((CUADRO!O$4&amp;$E264),'Hoja de Trabajo para listado'!$A$151:$Z$151,0)),0)+IFERROR(INDEX('Hoja de Trabajo para listado'!$AB$155:$BA$1048576,MATCH($A264,'Hoja de Trabajo para listado'!$AB$155:$AB$1048576,0),MATCH((CUADRO!O$4&amp;$E264),'Hoja de Trabajo para listado'!$AB$151:$BA$151,0)),0)+IFERROR(INDEX('Hoja de Trabajo para listado'!$BC$155:$CB$1048576,MATCH($A264,'Hoja de Trabajo para listado'!$BC$155:$BC$1048576,0),MATCH((CUADRO!O$4&amp;$E264),'Hoja de Trabajo para listado'!$BC$151:$CB$151,0)),0)+IFERROR(INDEX('Hoja de Trabajo para listado'!$DE$153:$DG$274,MATCH($A264,'Hoja de Trabajo para listado'!$DE$153:$DE$1048576,0),MATCH((CUADRO!O$4&amp;$E264),'Hoja de Trabajo para listado'!$DE$151:$DG$151,0)),0)+IFERROR(INDEX('Hoja de Trabajo para listado'!$CD$155:$DC$1048576,MATCH($A264,'Hoja de Trabajo para listado'!$CD$155:$CD$1048576,0),MATCH((CUADRO!O$4&amp;$E264),'Hoja de Trabajo para listado'!$CD$151:$DC$151,0)),0)</f>
        <v>0</v>
      </c>
      <c r="P264" s="245">
        <f ca="1">+IFERROR(INDEX('Hoja de Trabajo para listado'!$A$155:$Z$1048576,MATCH($A264,'Hoja de Trabajo para listado'!$A$155:$A$1048576,0),MATCH((CUADRO!P$4&amp;$E264),'Hoja de Trabajo para listado'!$A$151:$Z$151,0)),0)+IFERROR(INDEX('Hoja de Trabajo para listado'!$AB$155:$BA$1048576,MATCH($A264,'Hoja de Trabajo para listado'!$AB$155:$AB$1048576,0),MATCH((CUADRO!P$4&amp;$E264),'Hoja de Trabajo para listado'!$AB$151:$BA$151,0)),0)+IFERROR(INDEX('Hoja de Trabajo para listado'!$BC$155:$CB$1048576,MATCH($A264,'Hoja de Trabajo para listado'!$BC$155:$BC$1048576,0),MATCH((CUADRO!P$4&amp;$E264),'Hoja de Trabajo para listado'!$BC$151:$CB$151,0)),0)+IFERROR(INDEX('Hoja de Trabajo para listado'!$DE$153:$DG$274,MATCH($A264,'Hoja de Trabajo para listado'!$DE$153:$DE$1048576,0),MATCH((CUADRO!P$4&amp;$E264),'Hoja de Trabajo para listado'!$DE$151:$DG$151,0)),0)+IFERROR(INDEX('Hoja de Trabajo para listado'!$CD$155:$DC$1048576,MATCH($A264,'Hoja de Trabajo para listado'!$CD$155:$CD$1048576,0),MATCH((CUADRO!P$4&amp;$E264),'Hoja de Trabajo para listado'!$CD$151:$DC$151,0)),0)</f>
        <v>0</v>
      </c>
      <c r="Q264" s="245">
        <f ca="1">+IFERROR(INDEX('Hoja de Trabajo para listado'!$A$155:$Z$1048576,MATCH($A264,'Hoja de Trabajo para listado'!$A$155:$A$1048576,0),MATCH((CUADRO!Q$4&amp;$E264),'Hoja de Trabajo para listado'!$A$151:$Z$151,0)),0)+IFERROR(INDEX('Hoja de Trabajo para listado'!$AB$155:$BA$1048576,MATCH($A264,'Hoja de Trabajo para listado'!$AB$155:$AB$1048576,0),MATCH((CUADRO!Q$4&amp;$E264),'Hoja de Trabajo para listado'!$AB$151:$BA$151,0)),0)+IFERROR(INDEX('Hoja de Trabajo para listado'!$BC$155:$CB$1048576,MATCH($A264,'Hoja de Trabajo para listado'!$BC$155:$BC$1048576,0),MATCH((CUADRO!Q$4&amp;$E264),'Hoja de Trabajo para listado'!$BC$151:$CB$151,0)),0)+IFERROR(INDEX('Hoja de Trabajo para listado'!$DE$153:$DG$274,MATCH($A264,'Hoja de Trabajo para listado'!$DE$153:$DE$1048576,0),MATCH((CUADRO!Q$4&amp;$E264),'Hoja de Trabajo para listado'!$DE$151:$DG$151,0)),0)+IFERROR(INDEX('Hoja de Trabajo para listado'!$CD$155:$DC$1048576,MATCH($A264,'Hoja de Trabajo para listado'!$CD$155:$CD$1048576,0),MATCH((CUADRO!Q$4&amp;$E264),'Hoja de Trabajo para listado'!$CD$151:$DC$151,0)),0)</f>
        <v>0</v>
      </c>
      <c r="R264" s="245">
        <f t="shared" ca="1" si="11"/>
        <v>15958874.090000002</v>
      </c>
      <c r="S264" s="245">
        <f ca="1">+R263+R264</f>
        <v>15958874.090000002</v>
      </c>
      <c r="T264" s="245">
        <f ca="1">+S264</f>
        <v>15958874.090000002</v>
      </c>
      <c r="U264" s="244">
        <f t="shared" si="12"/>
        <v>2</v>
      </c>
      <c r="V264" s="333" t="str">
        <f>+VLOOKUP(A264,bd_lista!$A$3:$E$592,5,FALSE)</f>
        <v>Instituciones Descentralizadas</v>
      </c>
      <c r="W264" s="388"/>
      <c r="X264" s="242">
        <f>+VLOOKUP(A264,[4]Sheet1!$A$13:$D$744,4,FALSE)</f>
        <v>47</v>
      </c>
      <c r="Y264" s="242" t="str">
        <f>+VLOOKUP(X264,bd_lista!$A$3:$C$592,3,FALSE)</f>
        <v>Ministerio de Desarrollo Rural y Tierras</v>
      </c>
      <c r="Z264" s="292"/>
      <c r="AA264" s="321"/>
    </row>
    <row r="265" spans="1:27" ht="15" customHeight="1">
      <c r="A265" s="32">
        <v>374</v>
      </c>
      <c r="B265" s="392">
        <f>+A265</f>
        <v>374</v>
      </c>
      <c r="C265" s="247" t="str">
        <f>+VLOOKUP(A265,bd_lista!$A$3:$C$592,3,FALSE)</f>
        <v>Agencia de Gobierno Electrónico y Tecnologías de Información y Comunicación</v>
      </c>
      <c r="D265" s="389" t="str">
        <f>+C265</f>
        <v>Agencia de Gobierno Electrónico y Tecnologías de Información y Comunicación</v>
      </c>
      <c r="E265" s="247" t="s">
        <v>1304</v>
      </c>
      <c r="F265" s="243">
        <f ca="1">+IFERROR(INDEX('Hoja de Trabajo para listado'!$A$155:$Z$1048576,MATCH($A265,'Hoja de Trabajo para listado'!$A$155:$A$1048576,0),MATCH((CUADRO!F$4&amp;$E265),'Hoja de Trabajo para listado'!$A$151:$Z$151,0)),0)+IFERROR(INDEX('Hoja de Trabajo para listado'!$AB$155:$BA$1048576,MATCH($A265,'Hoja de Trabajo para listado'!$AB$155:$AB$1048576,0),MATCH((CUADRO!F$4&amp;$E265),'Hoja de Trabajo para listado'!$AB$151:$BA$151,0)),0)+IFERROR(INDEX('Hoja de Trabajo para listado'!$BC$155:$CB$1048576,MATCH($A265,'Hoja de Trabajo para listado'!$BC$155:$BC$1048576,0),MATCH((CUADRO!F$4&amp;$E265),'Hoja de Trabajo para listado'!$BC$151:$CB$151,0)),0)+IFERROR(INDEX('Hoja de Trabajo para listado'!$DE$153:$DG$274,MATCH($A265,'Hoja de Trabajo para listado'!$DE$153:$DE$1048576,0),MATCH((CUADRO!F$4&amp;$E265),'Hoja de Trabajo para listado'!$DE$151:$DG$151,0)),0)+IFERROR(INDEX('Hoja de Trabajo para listado'!$CD$155:$DC$1048576,MATCH($A265,'Hoja de Trabajo para listado'!$CD$155:$CD$1048576,0),MATCH((CUADRO!F$4&amp;$E265),'Hoja de Trabajo para listado'!$CD$151:$DC$151,0)),0)</f>
        <v>0</v>
      </c>
      <c r="G265" s="243">
        <f ca="1">+IFERROR(INDEX('Hoja de Trabajo para listado'!$A$155:$Z$1048576,MATCH($A265,'Hoja de Trabajo para listado'!$A$155:$A$1048576,0),MATCH((CUADRO!G$4&amp;$E265),'Hoja de Trabajo para listado'!$A$151:$Z$151,0)),0)+IFERROR(INDEX('Hoja de Trabajo para listado'!$AB$155:$BA$1048576,MATCH($A265,'Hoja de Trabajo para listado'!$AB$155:$AB$1048576,0),MATCH((CUADRO!G$4&amp;$E265),'Hoja de Trabajo para listado'!$AB$151:$BA$151,0)),0)+IFERROR(INDEX('Hoja de Trabajo para listado'!$BC$155:$CB$1048576,MATCH($A265,'Hoja de Trabajo para listado'!$BC$155:$BC$1048576,0),MATCH((CUADRO!G$4&amp;$E265),'Hoja de Trabajo para listado'!$BC$151:$CB$151,0)),0)+IFERROR(INDEX('Hoja de Trabajo para listado'!$DE$153:$DG$274,MATCH($A265,'Hoja de Trabajo para listado'!$DE$153:$DE$1048576,0),MATCH((CUADRO!G$4&amp;$E265),'Hoja de Trabajo para listado'!$DE$151:$DG$151,0)),0)+IFERROR(INDEX('Hoja de Trabajo para listado'!$CD$155:$DC$1048576,MATCH($A265,'Hoja de Trabajo para listado'!$CD$155:$CD$1048576,0),MATCH((CUADRO!G$4&amp;$E265),'Hoja de Trabajo para listado'!$CD$151:$DC$151,0)),0)</f>
        <v>0</v>
      </c>
      <c r="H265" s="243">
        <f ca="1">+IFERROR(INDEX('Hoja de Trabajo para listado'!$A$155:$Z$1048576,MATCH($A265,'Hoja de Trabajo para listado'!$A$155:$A$1048576,0),MATCH((CUADRO!H$4&amp;$E265),'Hoja de Trabajo para listado'!$A$151:$Z$151,0)),0)+IFERROR(INDEX('Hoja de Trabajo para listado'!$AB$155:$BA$1048576,MATCH($A265,'Hoja de Trabajo para listado'!$AB$155:$AB$1048576,0),MATCH((CUADRO!H$4&amp;$E265),'Hoja de Trabajo para listado'!$AB$151:$BA$151,0)),0)+IFERROR(INDEX('Hoja de Trabajo para listado'!$BC$155:$CB$1048576,MATCH($A265,'Hoja de Trabajo para listado'!$BC$155:$BC$1048576,0),MATCH((CUADRO!H$4&amp;$E265),'Hoja de Trabajo para listado'!$BC$151:$CB$151,0)),0)+IFERROR(INDEX('Hoja de Trabajo para listado'!$DE$153:$DG$274,MATCH($A265,'Hoja de Trabajo para listado'!$DE$153:$DE$1048576,0),MATCH((CUADRO!H$4&amp;$E265),'Hoja de Trabajo para listado'!$DE$151:$DG$151,0)),0)+IFERROR(INDEX('Hoja de Trabajo para listado'!$CD$155:$DC$1048576,MATCH($A265,'Hoja de Trabajo para listado'!$CD$155:$CD$1048576,0),MATCH((CUADRO!H$4&amp;$E265),'Hoja de Trabajo para listado'!$CD$151:$DC$151,0)),0)</f>
        <v>0</v>
      </c>
      <c r="I265" s="243">
        <f ca="1">+IFERROR(INDEX('Hoja de Trabajo para listado'!$A$155:$Z$1048576,MATCH($A265,'Hoja de Trabajo para listado'!$A$155:$A$1048576,0),MATCH((CUADRO!I$4&amp;$E265),'Hoja de Trabajo para listado'!$A$151:$Z$151,0)),0)+IFERROR(INDEX('Hoja de Trabajo para listado'!$AB$155:$BA$1048576,MATCH($A265,'Hoja de Trabajo para listado'!$AB$155:$AB$1048576,0),MATCH((CUADRO!I$4&amp;$E265),'Hoja de Trabajo para listado'!$AB$151:$BA$151,0)),0)+IFERROR(INDEX('Hoja de Trabajo para listado'!$BC$155:$CB$1048576,MATCH($A265,'Hoja de Trabajo para listado'!$BC$155:$BC$1048576,0),MATCH((CUADRO!I$4&amp;$E265),'Hoja de Trabajo para listado'!$BC$151:$CB$151,0)),0)+IFERROR(INDEX('Hoja de Trabajo para listado'!$DE$153:$DG$274,MATCH($A265,'Hoja de Trabajo para listado'!$DE$153:$DE$1048576,0),MATCH((CUADRO!I$4&amp;$E265),'Hoja de Trabajo para listado'!$DE$151:$DG$151,0)),0)+IFERROR(INDEX('Hoja de Trabajo para listado'!$CD$155:$DC$1048576,MATCH($A265,'Hoja de Trabajo para listado'!$CD$155:$CD$1048576,0),MATCH((CUADRO!I$4&amp;$E265),'Hoja de Trabajo para listado'!$CD$151:$DC$151,0)),0)</f>
        <v>0</v>
      </c>
      <c r="J265" s="243">
        <f ca="1">+IFERROR(INDEX('Hoja de Trabajo para listado'!$A$155:$Z$1048576,MATCH($A265,'Hoja de Trabajo para listado'!$A$155:$A$1048576,0),MATCH((CUADRO!J$4&amp;$E265),'Hoja de Trabajo para listado'!$A$151:$Z$151,0)),0)+IFERROR(INDEX('Hoja de Trabajo para listado'!$AB$155:$BA$1048576,MATCH($A265,'Hoja de Trabajo para listado'!$AB$155:$AB$1048576,0),MATCH((CUADRO!J$4&amp;$E265),'Hoja de Trabajo para listado'!$AB$151:$BA$151,0)),0)+IFERROR(INDEX('Hoja de Trabajo para listado'!$BC$155:$CB$1048576,MATCH($A265,'Hoja de Trabajo para listado'!$BC$155:$BC$1048576,0),MATCH((CUADRO!J$4&amp;$E265),'Hoja de Trabajo para listado'!$BC$151:$CB$151,0)),0)+IFERROR(INDEX('Hoja de Trabajo para listado'!$DE$153:$DG$274,MATCH($A265,'Hoja de Trabajo para listado'!$DE$153:$DE$1048576,0),MATCH((CUADRO!J$4&amp;$E265),'Hoja de Trabajo para listado'!$DE$151:$DG$151,0)),0)+IFERROR(INDEX('Hoja de Trabajo para listado'!$CD$155:$DC$1048576,MATCH($A265,'Hoja de Trabajo para listado'!$CD$155:$CD$1048576,0),MATCH((CUADRO!J$4&amp;$E265),'Hoja de Trabajo para listado'!$CD$151:$DC$151,0)),0)</f>
        <v>0</v>
      </c>
      <c r="K265" s="243">
        <f ca="1">+IFERROR(INDEX('Hoja de Trabajo para listado'!$A$155:$Z$1048576,MATCH($A265,'Hoja de Trabajo para listado'!$A$155:$A$1048576,0),MATCH((CUADRO!K$4&amp;$E265),'Hoja de Trabajo para listado'!$A$151:$Z$151,0)),0)+IFERROR(INDEX('Hoja de Trabajo para listado'!$AB$155:$BA$1048576,MATCH($A265,'Hoja de Trabajo para listado'!$AB$155:$AB$1048576,0),MATCH((CUADRO!K$4&amp;$E265),'Hoja de Trabajo para listado'!$AB$151:$BA$151,0)),0)+IFERROR(INDEX('Hoja de Trabajo para listado'!$BC$155:$CB$1048576,MATCH($A265,'Hoja de Trabajo para listado'!$BC$155:$BC$1048576,0),MATCH((CUADRO!K$4&amp;$E265),'Hoja de Trabajo para listado'!$BC$151:$CB$151,0)),0)+IFERROR(INDEX('Hoja de Trabajo para listado'!$DE$153:$DG$274,MATCH($A265,'Hoja de Trabajo para listado'!$DE$153:$DE$1048576,0),MATCH((CUADRO!K$4&amp;$E265),'Hoja de Trabajo para listado'!$DE$151:$DG$151,0)),0)+IFERROR(INDEX('Hoja de Trabajo para listado'!$CD$155:$DC$1048576,MATCH($A265,'Hoja de Trabajo para listado'!$CD$155:$CD$1048576,0),MATCH((CUADRO!K$4&amp;$E265),'Hoja de Trabajo para listado'!$CD$151:$DC$151,0)),0)</f>
        <v>0</v>
      </c>
      <c r="L265" s="243">
        <f ca="1">+IFERROR(INDEX('Hoja de Trabajo para listado'!$A$155:$Z$1048576,MATCH($A265,'Hoja de Trabajo para listado'!$A$155:$A$1048576,0),MATCH((CUADRO!L$4&amp;$E265),'Hoja de Trabajo para listado'!$A$151:$Z$151,0)),0)+IFERROR(INDEX('Hoja de Trabajo para listado'!$AB$155:$BA$1048576,MATCH($A265,'Hoja de Trabajo para listado'!$AB$155:$AB$1048576,0),MATCH((CUADRO!L$4&amp;$E265),'Hoja de Trabajo para listado'!$AB$151:$BA$151,0)),0)+IFERROR(INDEX('Hoja de Trabajo para listado'!$BC$155:$CB$1048576,MATCH($A265,'Hoja de Trabajo para listado'!$BC$155:$BC$1048576,0),MATCH((CUADRO!L$4&amp;$E265),'Hoja de Trabajo para listado'!$BC$151:$CB$151,0)),0)+IFERROR(INDEX('Hoja de Trabajo para listado'!$DE$153:$DG$274,MATCH($A265,'Hoja de Trabajo para listado'!$DE$153:$DE$1048576,0),MATCH((CUADRO!L$4&amp;$E265),'Hoja de Trabajo para listado'!$DE$151:$DG$151,0)),0)+IFERROR(INDEX('Hoja de Trabajo para listado'!$CD$155:$DC$1048576,MATCH($A265,'Hoja de Trabajo para listado'!$CD$155:$CD$1048576,0),MATCH((CUADRO!L$4&amp;$E265),'Hoja de Trabajo para listado'!$CD$151:$DC$151,0)),0)</f>
        <v>0</v>
      </c>
      <c r="M265" s="243">
        <f ca="1">+IFERROR(INDEX('Hoja de Trabajo para listado'!$A$155:$Z$1048576,MATCH($A265,'Hoja de Trabajo para listado'!$A$155:$A$1048576,0),MATCH((CUADRO!M$4&amp;$E265),'Hoja de Trabajo para listado'!$A$151:$Z$151,0)),0)+IFERROR(INDEX('Hoja de Trabajo para listado'!$AB$155:$BA$1048576,MATCH($A265,'Hoja de Trabajo para listado'!$AB$155:$AB$1048576,0),MATCH((CUADRO!M$4&amp;$E265),'Hoja de Trabajo para listado'!$AB$151:$BA$151,0)),0)+IFERROR(INDEX('Hoja de Trabajo para listado'!$BC$155:$CB$1048576,MATCH($A265,'Hoja de Trabajo para listado'!$BC$155:$BC$1048576,0),MATCH((CUADRO!M$4&amp;$E265),'Hoja de Trabajo para listado'!$BC$151:$CB$151,0)),0)+IFERROR(INDEX('Hoja de Trabajo para listado'!$DE$153:$DG$274,MATCH($A265,'Hoja de Trabajo para listado'!$DE$153:$DE$1048576,0),MATCH((CUADRO!M$4&amp;$E265),'Hoja de Trabajo para listado'!$DE$151:$DG$151,0)),0)+IFERROR(INDEX('Hoja de Trabajo para listado'!$CD$155:$DC$1048576,MATCH($A265,'Hoja de Trabajo para listado'!$CD$155:$CD$1048576,0),MATCH((CUADRO!M$4&amp;$E265),'Hoja de Trabajo para listado'!$CD$151:$DC$151,0)),0)</f>
        <v>0</v>
      </c>
      <c r="N265" s="243">
        <f ca="1">+IFERROR(INDEX('Hoja de Trabajo para listado'!$A$155:$Z$1048576,MATCH($A265,'Hoja de Trabajo para listado'!$A$155:$A$1048576,0),MATCH((CUADRO!N$4&amp;$E265),'Hoja de Trabajo para listado'!$A$151:$Z$151,0)),0)+IFERROR(INDEX('Hoja de Trabajo para listado'!$AB$155:$BA$1048576,MATCH($A265,'Hoja de Trabajo para listado'!$AB$155:$AB$1048576,0),MATCH((CUADRO!N$4&amp;$E265),'Hoja de Trabajo para listado'!$AB$151:$BA$151,0)),0)+IFERROR(INDEX('Hoja de Trabajo para listado'!$BC$155:$CB$1048576,MATCH($A265,'Hoja de Trabajo para listado'!$BC$155:$BC$1048576,0),MATCH((CUADRO!N$4&amp;$E265),'Hoja de Trabajo para listado'!$BC$151:$CB$151,0)),0)+IFERROR(INDEX('Hoja de Trabajo para listado'!$DE$153:$DG$274,MATCH($A265,'Hoja de Trabajo para listado'!$DE$153:$DE$1048576,0),MATCH((CUADRO!N$4&amp;$E265),'Hoja de Trabajo para listado'!$DE$151:$DG$151,0)),0)+IFERROR(INDEX('Hoja de Trabajo para listado'!$CD$155:$DC$1048576,MATCH($A265,'Hoja de Trabajo para listado'!$CD$155:$CD$1048576,0),MATCH((CUADRO!N$4&amp;$E265),'Hoja de Trabajo para listado'!$CD$151:$DC$151,0)),0)</f>
        <v>0</v>
      </c>
      <c r="O265" s="243">
        <f ca="1">+IFERROR(INDEX('Hoja de Trabajo para listado'!$A$155:$Z$1048576,MATCH($A265,'Hoja de Trabajo para listado'!$A$155:$A$1048576,0),MATCH((CUADRO!O$4&amp;$E265),'Hoja de Trabajo para listado'!$A$151:$Z$151,0)),0)+IFERROR(INDEX('Hoja de Trabajo para listado'!$AB$155:$BA$1048576,MATCH($A265,'Hoja de Trabajo para listado'!$AB$155:$AB$1048576,0),MATCH((CUADRO!O$4&amp;$E265),'Hoja de Trabajo para listado'!$AB$151:$BA$151,0)),0)+IFERROR(INDEX('Hoja de Trabajo para listado'!$BC$155:$CB$1048576,MATCH($A265,'Hoja de Trabajo para listado'!$BC$155:$BC$1048576,0),MATCH((CUADRO!O$4&amp;$E265),'Hoja de Trabajo para listado'!$BC$151:$CB$151,0)),0)+IFERROR(INDEX('Hoja de Trabajo para listado'!$DE$153:$DG$274,MATCH($A265,'Hoja de Trabajo para listado'!$DE$153:$DE$1048576,0),MATCH((CUADRO!O$4&amp;$E265),'Hoja de Trabajo para listado'!$DE$151:$DG$151,0)),0)+IFERROR(INDEX('Hoja de Trabajo para listado'!$CD$155:$DC$1048576,MATCH($A265,'Hoja de Trabajo para listado'!$CD$155:$CD$1048576,0),MATCH((CUADRO!O$4&amp;$E265),'Hoja de Trabajo para listado'!$CD$151:$DC$151,0)),0)</f>
        <v>0</v>
      </c>
      <c r="P265" s="243">
        <f ca="1">+IFERROR(INDEX('Hoja de Trabajo para listado'!$A$155:$Z$1048576,MATCH($A265,'Hoja de Trabajo para listado'!$A$155:$A$1048576,0),MATCH((CUADRO!P$4&amp;$E265),'Hoja de Trabajo para listado'!$A$151:$Z$151,0)),0)+IFERROR(INDEX('Hoja de Trabajo para listado'!$AB$155:$BA$1048576,MATCH($A265,'Hoja de Trabajo para listado'!$AB$155:$AB$1048576,0),MATCH((CUADRO!P$4&amp;$E265),'Hoja de Trabajo para listado'!$AB$151:$BA$151,0)),0)+IFERROR(INDEX('Hoja de Trabajo para listado'!$BC$155:$CB$1048576,MATCH($A265,'Hoja de Trabajo para listado'!$BC$155:$BC$1048576,0),MATCH((CUADRO!P$4&amp;$E265),'Hoja de Trabajo para listado'!$BC$151:$CB$151,0)),0)+IFERROR(INDEX('Hoja de Trabajo para listado'!$DE$153:$DG$274,MATCH($A265,'Hoja de Trabajo para listado'!$DE$153:$DE$1048576,0),MATCH((CUADRO!P$4&amp;$E265),'Hoja de Trabajo para listado'!$DE$151:$DG$151,0)),0)+IFERROR(INDEX('Hoja de Trabajo para listado'!$CD$155:$DC$1048576,MATCH($A265,'Hoja de Trabajo para listado'!$CD$155:$CD$1048576,0),MATCH((CUADRO!P$4&amp;$E265),'Hoja de Trabajo para listado'!$CD$151:$DC$151,0)),0)</f>
        <v>0</v>
      </c>
      <c r="Q265" s="243">
        <f ca="1">+IFERROR(INDEX('Hoja de Trabajo para listado'!$A$155:$Z$1048576,MATCH($A265,'Hoja de Trabajo para listado'!$A$155:$A$1048576,0),MATCH((CUADRO!Q$4&amp;$E265),'Hoja de Trabajo para listado'!$A$151:$Z$151,0)),0)+IFERROR(INDEX('Hoja de Trabajo para listado'!$AB$155:$BA$1048576,MATCH($A265,'Hoja de Trabajo para listado'!$AB$155:$AB$1048576,0),MATCH((CUADRO!Q$4&amp;$E265),'Hoja de Trabajo para listado'!$AB$151:$BA$151,0)),0)+IFERROR(INDEX('Hoja de Trabajo para listado'!$BC$155:$CB$1048576,MATCH($A265,'Hoja de Trabajo para listado'!$BC$155:$BC$1048576,0),MATCH((CUADRO!Q$4&amp;$E265),'Hoja de Trabajo para listado'!$BC$151:$CB$151,0)),0)+IFERROR(INDEX('Hoja de Trabajo para listado'!$DE$153:$DG$274,MATCH($A265,'Hoja de Trabajo para listado'!$DE$153:$DE$1048576,0),MATCH((CUADRO!Q$4&amp;$E265),'Hoja de Trabajo para listado'!$DE$151:$DG$151,0)),0)+IFERROR(INDEX('Hoja de Trabajo para listado'!$CD$155:$DC$1048576,MATCH($A265,'Hoja de Trabajo para listado'!$CD$155:$CD$1048576,0),MATCH((CUADRO!Q$4&amp;$E265),'Hoja de Trabajo para listado'!$CD$151:$DC$151,0)),0)</f>
        <v>0</v>
      </c>
      <c r="R265" s="243">
        <f t="shared" ca="1" si="11"/>
        <v>0</v>
      </c>
      <c r="T265" s="243">
        <f ca="1">+T266</f>
        <v>6621.85</v>
      </c>
      <c r="U265" s="242">
        <f t="shared" si="12"/>
        <v>1</v>
      </c>
      <c r="V265" s="333" t="str">
        <f>+VLOOKUP(A265,bd_lista!$A$3:$E$592,5,FALSE)</f>
        <v>Instituciones Descentralizadas</v>
      </c>
      <c r="W265" s="387" t="str">
        <f>+V265</f>
        <v>Instituciones Descentralizadas</v>
      </c>
      <c r="X265" s="242">
        <f>+VLOOKUP(A265,[4]Sheet1!$A$13:$D$744,4,FALSE)</f>
        <v>25</v>
      </c>
      <c r="Y265" s="242" t="str">
        <f>+VLOOKUP(X265,bd_lista!$A$3:$C$592,3,FALSE)</f>
        <v>Ministerio de la Presidencia</v>
      </c>
      <c r="Z265" s="294">
        <f>+X265</f>
        <v>25</v>
      </c>
      <c r="AA265" s="319" t="str">
        <f>+Y265</f>
        <v>Ministerio de la Presidencia</v>
      </c>
    </row>
    <row r="266" spans="1:27" ht="15" customHeight="1">
      <c r="A266" s="32">
        <v>374</v>
      </c>
      <c r="B266" s="393"/>
      <c r="C266" s="333" t="str">
        <f>+VLOOKUP(A266,bd_lista!$A$3:$C$592,3,FALSE)</f>
        <v>Agencia de Gobierno Electrónico y Tecnologías de Información y Comunicación</v>
      </c>
      <c r="D266" s="390"/>
      <c r="E266" s="333" t="s">
        <v>1305</v>
      </c>
      <c r="F266" s="245">
        <f ca="1">+IFERROR(INDEX('Hoja de Trabajo para listado'!$A$155:$Z$1048576,MATCH($A266,'Hoja de Trabajo para listado'!$A$155:$A$1048576,0),MATCH((CUADRO!F$4&amp;$E266),'Hoja de Trabajo para listado'!$A$151:$Z$151,0)),0)+IFERROR(INDEX('Hoja de Trabajo para listado'!$AB$155:$BA$1048576,MATCH($A266,'Hoja de Trabajo para listado'!$AB$155:$AB$1048576,0),MATCH((CUADRO!F$4&amp;$E266),'Hoja de Trabajo para listado'!$AB$151:$BA$151,0)),0)+IFERROR(INDEX('Hoja de Trabajo para listado'!$BC$155:$CB$1048576,MATCH($A266,'Hoja de Trabajo para listado'!$BC$155:$BC$1048576,0),MATCH((CUADRO!F$4&amp;$E266),'Hoja de Trabajo para listado'!$BC$151:$CB$151,0)),0)+IFERROR(INDEX('Hoja de Trabajo para listado'!$DE$153:$DG$274,MATCH($A266,'Hoja de Trabajo para listado'!$DE$153:$DE$1048576,0),MATCH((CUADRO!F$4&amp;$E266),'Hoja de Trabajo para listado'!$DE$151:$DG$151,0)),0)+IFERROR(INDEX('Hoja de Trabajo para listado'!$CD$155:$DC$1048576,MATCH($A266,'Hoja de Trabajo para listado'!$CD$155:$CD$1048576,0),MATCH((CUADRO!F$4&amp;$E266),'Hoja de Trabajo para listado'!$CD$151:$DC$151,0)),0)</f>
        <v>0</v>
      </c>
      <c r="G266" s="245">
        <f ca="1">+IFERROR(INDEX('Hoja de Trabajo para listado'!$A$155:$Z$1048576,MATCH($A266,'Hoja de Trabajo para listado'!$A$155:$A$1048576,0),MATCH((CUADRO!G$4&amp;$E266),'Hoja de Trabajo para listado'!$A$151:$Z$151,0)),0)+IFERROR(INDEX('Hoja de Trabajo para listado'!$AB$155:$BA$1048576,MATCH($A266,'Hoja de Trabajo para listado'!$AB$155:$AB$1048576,0),MATCH((CUADRO!G$4&amp;$E266),'Hoja de Trabajo para listado'!$AB$151:$BA$151,0)),0)+IFERROR(INDEX('Hoja de Trabajo para listado'!$BC$155:$CB$1048576,MATCH($A266,'Hoja de Trabajo para listado'!$BC$155:$BC$1048576,0),MATCH((CUADRO!G$4&amp;$E266),'Hoja de Trabajo para listado'!$BC$151:$CB$151,0)),0)+IFERROR(INDEX('Hoja de Trabajo para listado'!$DE$153:$DG$274,MATCH($A266,'Hoja de Trabajo para listado'!$DE$153:$DE$1048576,0),MATCH((CUADRO!G$4&amp;$E266),'Hoja de Trabajo para listado'!$DE$151:$DG$151,0)),0)+IFERROR(INDEX('Hoja de Trabajo para listado'!$CD$155:$DC$1048576,MATCH($A266,'Hoja de Trabajo para listado'!$CD$155:$CD$1048576,0),MATCH((CUADRO!G$4&amp;$E266),'Hoja de Trabajo para listado'!$CD$151:$DC$151,0)),0)</f>
        <v>0</v>
      </c>
      <c r="H266" s="245">
        <f ca="1">+IFERROR(INDEX('Hoja de Trabajo para listado'!$A$155:$Z$1048576,MATCH($A266,'Hoja de Trabajo para listado'!$A$155:$A$1048576,0),MATCH((CUADRO!H$4&amp;$E266),'Hoja de Trabajo para listado'!$A$151:$Z$151,0)),0)+IFERROR(INDEX('Hoja de Trabajo para listado'!$AB$155:$BA$1048576,MATCH($A266,'Hoja de Trabajo para listado'!$AB$155:$AB$1048576,0),MATCH((CUADRO!H$4&amp;$E266),'Hoja de Trabajo para listado'!$AB$151:$BA$151,0)),0)+IFERROR(INDEX('Hoja de Trabajo para listado'!$BC$155:$CB$1048576,MATCH($A266,'Hoja de Trabajo para listado'!$BC$155:$BC$1048576,0),MATCH((CUADRO!H$4&amp;$E266),'Hoja de Trabajo para listado'!$BC$151:$CB$151,0)),0)+IFERROR(INDEX('Hoja de Trabajo para listado'!$DE$153:$DG$274,MATCH($A266,'Hoja de Trabajo para listado'!$DE$153:$DE$1048576,0),MATCH((CUADRO!H$4&amp;$E266),'Hoja de Trabajo para listado'!$DE$151:$DG$151,0)),0)+IFERROR(INDEX('Hoja de Trabajo para listado'!$CD$155:$DC$1048576,MATCH($A266,'Hoja de Trabajo para listado'!$CD$155:$CD$1048576,0),MATCH((CUADRO!H$4&amp;$E266),'Hoja de Trabajo para listado'!$CD$151:$DC$151,0)),0)</f>
        <v>0</v>
      </c>
      <c r="I266" s="245">
        <f ca="1">+IFERROR(INDEX('Hoja de Trabajo para listado'!$A$155:$Z$1048576,MATCH($A266,'Hoja de Trabajo para listado'!$A$155:$A$1048576,0),MATCH((CUADRO!I$4&amp;$E266),'Hoja de Trabajo para listado'!$A$151:$Z$151,0)),0)+IFERROR(INDEX('Hoja de Trabajo para listado'!$AB$155:$BA$1048576,MATCH($A266,'Hoja de Trabajo para listado'!$AB$155:$AB$1048576,0),MATCH((CUADRO!I$4&amp;$E266),'Hoja de Trabajo para listado'!$AB$151:$BA$151,0)),0)+IFERROR(INDEX('Hoja de Trabajo para listado'!$BC$155:$CB$1048576,MATCH($A266,'Hoja de Trabajo para listado'!$BC$155:$BC$1048576,0),MATCH((CUADRO!I$4&amp;$E266),'Hoja de Trabajo para listado'!$BC$151:$CB$151,0)),0)+IFERROR(INDEX('Hoja de Trabajo para listado'!$DE$153:$DG$274,MATCH($A266,'Hoja de Trabajo para listado'!$DE$153:$DE$1048576,0),MATCH((CUADRO!I$4&amp;$E266),'Hoja de Trabajo para listado'!$DE$151:$DG$151,0)),0)+IFERROR(INDEX('Hoja de Trabajo para listado'!$CD$155:$DC$1048576,MATCH($A266,'Hoja de Trabajo para listado'!$CD$155:$CD$1048576,0),MATCH((CUADRO!I$4&amp;$E266),'Hoja de Trabajo para listado'!$CD$151:$DC$151,0)),0)</f>
        <v>1021.5</v>
      </c>
      <c r="J266" s="245">
        <f ca="1">+IFERROR(INDEX('Hoja de Trabajo para listado'!$A$155:$Z$1048576,MATCH($A266,'Hoja de Trabajo para listado'!$A$155:$A$1048576,0),MATCH((CUADRO!J$4&amp;$E266),'Hoja de Trabajo para listado'!$A$151:$Z$151,0)),0)+IFERROR(INDEX('Hoja de Trabajo para listado'!$AB$155:$BA$1048576,MATCH($A266,'Hoja de Trabajo para listado'!$AB$155:$AB$1048576,0),MATCH((CUADRO!J$4&amp;$E266),'Hoja de Trabajo para listado'!$AB$151:$BA$151,0)),0)+IFERROR(INDEX('Hoja de Trabajo para listado'!$BC$155:$CB$1048576,MATCH($A266,'Hoja de Trabajo para listado'!$BC$155:$BC$1048576,0),MATCH((CUADRO!J$4&amp;$E266),'Hoja de Trabajo para listado'!$BC$151:$CB$151,0)),0)+IFERROR(INDEX('Hoja de Trabajo para listado'!$DE$153:$DG$274,MATCH($A266,'Hoja de Trabajo para listado'!$DE$153:$DE$1048576,0),MATCH((CUADRO!J$4&amp;$E266),'Hoja de Trabajo para listado'!$DE$151:$DG$151,0)),0)+IFERROR(INDEX('Hoja de Trabajo para listado'!$CD$155:$DC$1048576,MATCH($A266,'Hoja de Trabajo para listado'!$CD$155:$CD$1048576,0),MATCH((CUADRO!J$4&amp;$E266),'Hoja de Trabajo para listado'!$CD$151:$DC$151,0)),0)</f>
        <v>5600.35</v>
      </c>
      <c r="K266" s="245">
        <f ca="1">+IFERROR(INDEX('Hoja de Trabajo para listado'!$A$155:$Z$1048576,MATCH($A266,'Hoja de Trabajo para listado'!$A$155:$A$1048576,0),MATCH((CUADRO!K$4&amp;$E266),'Hoja de Trabajo para listado'!$A$151:$Z$151,0)),0)+IFERROR(INDEX('Hoja de Trabajo para listado'!$AB$155:$BA$1048576,MATCH($A266,'Hoja de Trabajo para listado'!$AB$155:$AB$1048576,0),MATCH((CUADRO!K$4&amp;$E266),'Hoja de Trabajo para listado'!$AB$151:$BA$151,0)),0)+IFERROR(INDEX('Hoja de Trabajo para listado'!$BC$155:$CB$1048576,MATCH($A266,'Hoja de Trabajo para listado'!$BC$155:$BC$1048576,0),MATCH((CUADRO!K$4&amp;$E266),'Hoja de Trabajo para listado'!$BC$151:$CB$151,0)),0)+IFERROR(INDEX('Hoja de Trabajo para listado'!$DE$153:$DG$274,MATCH($A266,'Hoja de Trabajo para listado'!$DE$153:$DE$1048576,0),MATCH((CUADRO!K$4&amp;$E266),'Hoja de Trabajo para listado'!$DE$151:$DG$151,0)),0)+IFERROR(INDEX('Hoja de Trabajo para listado'!$CD$155:$DC$1048576,MATCH($A266,'Hoja de Trabajo para listado'!$CD$155:$CD$1048576,0),MATCH((CUADRO!K$4&amp;$E266),'Hoja de Trabajo para listado'!$CD$151:$DC$151,0)),0)</f>
        <v>0</v>
      </c>
      <c r="L266" s="245">
        <f ca="1">+IFERROR(INDEX('Hoja de Trabajo para listado'!$A$155:$Z$1048576,MATCH($A266,'Hoja de Trabajo para listado'!$A$155:$A$1048576,0),MATCH((CUADRO!L$4&amp;$E266),'Hoja de Trabajo para listado'!$A$151:$Z$151,0)),0)+IFERROR(INDEX('Hoja de Trabajo para listado'!$AB$155:$BA$1048576,MATCH($A266,'Hoja de Trabajo para listado'!$AB$155:$AB$1048576,0),MATCH((CUADRO!L$4&amp;$E266),'Hoja de Trabajo para listado'!$AB$151:$BA$151,0)),0)+IFERROR(INDEX('Hoja de Trabajo para listado'!$BC$155:$CB$1048576,MATCH($A266,'Hoja de Trabajo para listado'!$BC$155:$BC$1048576,0),MATCH((CUADRO!L$4&amp;$E266),'Hoja de Trabajo para listado'!$BC$151:$CB$151,0)),0)+IFERROR(INDEX('Hoja de Trabajo para listado'!$DE$153:$DG$274,MATCH($A266,'Hoja de Trabajo para listado'!$DE$153:$DE$1048576,0),MATCH((CUADRO!L$4&amp;$E266),'Hoja de Trabajo para listado'!$DE$151:$DG$151,0)),0)+IFERROR(INDEX('Hoja de Trabajo para listado'!$CD$155:$DC$1048576,MATCH($A266,'Hoja de Trabajo para listado'!$CD$155:$CD$1048576,0),MATCH((CUADRO!L$4&amp;$E266),'Hoja de Trabajo para listado'!$CD$151:$DC$151,0)),0)</f>
        <v>0</v>
      </c>
      <c r="M266" s="245">
        <f ca="1">+IFERROR(INDEX('Hoja de Trabajo para listado'!$A$155:$Z$1048576,MATCH($A266,'Hoja de Trabajo para listado'!$A$155:$A$1048576,0),MATCH((CUADRO!M$4&amp;$E266),'Hoja de Trabajo para listado'!$A$151:$Z$151,0)),0)+IFERROR(INDEX('Hoja de Trabajo para listado'!$AB$155:$BA$1048576,MATCH($A266,'Hoja de Trabajo para listado'!$AB$155:$AB$1048576,0),MATCH((CUADRO!M$4&amp;$E266),'Hoja de Trabajo para listado'!$AB$151:$BA$151,0)),0)+IFERROR(INDEX('Hoja de Trabajo para listado'!$BC$155:$CB$1048576,MATCH($A266,'Hoja de Trabajo para listado'!$BC$155:$BC$1048576,0),MATCH((CUADRO!M$4&amp;$E266),'Hoja de Trabajo para listado'!$BC$151:$CB$151,0)),0)+IFERROR(INDEX('Hoja de Trabajo para listado'!$DE$153:$DG$274,MATCH($A266,'Hoja de Trabajo para listado'!$DE$153:$DE$1048576,0),MATCH((CUADRO!M$4&amp;$E266),'Hoja de Trabajo para listado'!$DE$151:$DG$151,0)),0)+IFERROR(INDEX('Hoja de Trabajo para listado'!$CD$155:$DC$1048576,MATCH($A266,'Hoja de Trabajo para listado'!$CD$155:$CD$1048576,0),MATCH((CUADRO!M$4&amp;$E266),'Hoja de Trabajo para listado'!$CD$151:$DC$151,0)),0)</f>
        <v>0</v>
      </c>
      <c r="N266" s="245">
        <f ca="1">+IFERROR(INDEX('Hoja de Trabajo para listado'!$A$155:$Z$1048576,MATCH($A266,'Hoja de Trabajo para listado'!$A$155:$A$1048576,0),MATCH((CUADRO!N$4&amp;$E266),'Hoja de Trabajo para listado'!$A$151:$Z$151,0)),0)+IFERROR(INDEX('Hoja de Trabajo para listado'!$AB$155:$BA$1048576,MATCH($A266,'Hoja de Trabajo para listado'!$AB$155:$AB$1048576,0),MATCH((CUADRO!N$4&amp;$E266),'Hoja de Trabajo para listado'!$AB$151:$BA$151,0)),0)+IFERROR(INDEX('Hoja de Trabajo para listado'!$BC$155:$CB$1048576,MATCH($A266,'Hoja de Trabajo para listado'!$BC$155:$BC$1048576,0),MATCH((CUADRO!N$4&amp;$E266),'Hoja de Trabajo para listado'!$BC$151:$CB$151,0)),0)+IFERROR(INDEX('Hoja de Trabajo para listado'!$DE$153:$DG$274,MATCH($A266,'Hoja de Trabajo para listado'!$DE$153:$DE$1048576,0),MATCH((CUADRO!N$4&amp;$E266),'Hoja de Trabajo para listado'!$DE$151:$DG$151,0)),0)+IFERROR(INDEX('Hoja de Trabajo para listado'!$CD$155:$DC$1048576,MATCH($A266,'Hoja de Trabajo para listado'!$CD$155:$CD$1048576,0),MATCH((CUADRO!N$4&amp;$E266),'Hoja de Trabajo para listado'!$CD$151:$DC$151,0)),0)</f>
        <v>0</v>
      </c>
      <c r="O266" s="245">
        <f ca="1">+IFERROR(INDEX('Hoja de Trabajo para listado'!$A$155:$Z$1048576,MATCH($A266,'Hoja de Trabajo para listado'!$A$155:$A$1048576,0),MATCH((CUADRO!O$4&amp;$E266),'Hoja de Trabajo para listado'!$A$151:$Z$151,0)),0)+IFERROR(INDEX('Hoja de Trabajo para listado'!$AB$155:$BA$1048576,MATCH($A266,'Hoja de Trabajo para listado'!$AB$155:$AB$1048576,0),MATCH((CUADRO!O$4&amp;$E266),'Hoja de Trabajo para listado'!$AB$151:$BA$151,0)),0)+IFERROR(INDEX('Hoja de Trabajo para listado'!$BC$155:$CB$1048576,MATCH($A266,'Hoja de Trabajo para listado'!$BC$155:$BC$1048576,0),MATCH((CUADRO!O$4&amp;$E266),'Hoja de Trabajo para listado'!$BC$151:$CB$151,0)),0)+IFERROR(INDEX('Hoja de Trabajo para listado'!$DE$153:$DG$274,MATCH($A266,'Hoja de Trabajo para listado'!$DE$153:$DE$1048576,0),MATCH((CUADRO!O$4&amp;$E266),'Hoja de Trabajo para listado'!$DE$151:$DG$151,0)),0)+IFERROR(INDEX('Hoja de Trabajo para listado'!$CD$155:$DC$1048576,MATCH($A266,'Hoja de Trabajo para listado'!$CD$155:$CD$1048576,0),MATCH((CUADRO!O$4&amp;$E266),'Hoja de Trabajo para listado'!$CD$151:$DC$151,0)),0)</f>
        <v>0</v>
      </c>
      <c r="P266" s="245">
        <f ca="1">+IFERROR(INDEX('Hoja de Trabajo para listado'!$A$155:$Z$1048576,MATCH($A266,'Hoja de Trabajo para listado'!$A$155:$A$1048576,0),MATCH((CUADRO!P$4&amp;$E266),'Hoja de Trabajo para listado'!$A$151:$Z$151,0)),0)+IFERROR(INDEX('Hoja de Trabajo para listado'!$AB$155:$BA$1048576,MATCH($A266,'Hoja de Trabajo para listado'!$AB$155:$AB$1048576,0),MATCH((CUADRO!P$4&amp;$E266),'Hoja de Trabajo para listado'!$AB$151:$BA$151,0)),0)+IFERROR(INDEX('Hoja de Trabajo para listado'!$BC$155:$CB$1048576,MATCH($A266,'Hoja de Trabajo para listado'!$BC$155:$BC$1048576,0),MATCH((CUADRO!P$4&amp;$E266),'Hoja de Trabajo para listado'!$BC$151:$CB$151,0)),0)+IFERROR(INDEX('Hoja de Trabajo para listado'!$DE$153:$DG$274,MATCH($A266,'Hoja de Trabajo para listado'!$DE$153:$DE$1048576,0),MATCH((CUADRO!P$4&amp;$E266),'Hoja de Trabajo para listado'!$DE$151:$DG$151,0)),0)+IFERROR(INDEX('Hoja de Trabajo para listado'!$CD$155:$DC$1048576,MATCH($A266,'Hoja de Trabajo para listado'!$CD$155:$CD$1048576,0),MATCH((CUADRO!P$4&amp;$E266),'Hoja de Trabajo para listado'!$CD$151:$DC$151,0)),0)</f>
        <v>0</v>
      </c>
      <c r="Q266" s="245">
        <f ca="1">+IFERROR(INDEX('Hoja de Trabajo para listado'!$A$155:$Z$1048576,MATCH($A266,'Hoja de Trabajo para listado'!$A$155:$A$1048576,0),MATCH((CUADRO!Q$4&amp;$E266),'Hoja de Trabajo para listado'!$A$151:$Z$151,0)),0)+IFERROR(INDEX('Hoja de Trabajo para listado'!$AB$155:$BA$1048576,MATCH($A266,'Hoja de Trabajo para listado'!$AB$155:$AB$1048576,0),MATCH((CUADRO!Q$4&amp;$E266),'Hoja de Trabajo para listado'!$AB$151:$BA$151,0)),0)+IFERROR(INDEX('Hoja de Trabajo para listado'!$BC$155:$CB$1048576,MATCH($A266,'Hoja de Trabajo para listado'!$BC$155:$BC$1048576,0),MATCH((CUADRO!Q$4&amp;$E266),'Hoja de Trabajo para listado'!$BC$151:$CB$151,0)),0)+IFERROR(INDEX('Hoja de Trabajo para listado'!$DE$153:$DG$274,MATCH($A266,'Hoja de Trabajo para listado'!$DE$153:$DE$1048576,0),MATCH((CUADRO!Q$4&amp;$E266),'Hoja de Trabajo para listado'!$DE$151:$DG$151,0)),0)+IFERROR(INDEX('Hoja de Trabajo para listado'!$CD$155:$DC$1048576,MATCH($A266,'Hoja de Trabajo para listado'!$CD$155:$CD$1048576,0),MATCH((CUADRO!Q$4&amp;$E266),'Hoja de Trabajo para listado'!$CD$151:$DC$151,0)),0)</f>
        <v>0</v>
      </c>
      <c r="R266" s="245">
        <f t="shared" ca="1" si="11"/>
        <v>6621.85</v>
      </c>
      <c r="S266" s="262">
        <f ca="1">+R265+R266</f>
        <v>6621.85</v>
      </c>
      <c r="T266" s="245">
        <f ca="1">+S266</f>
        <v>6621.85</v>
      </c>
      <c r="U266" s="244">
        <f t="shared" si="12"/>
        <v>2</v>
      </c>
      <c r="V266" s="333" t="str">
        <f>+VLOOKUP(A266,bd_lista!$A$3:$E$592,5,FALSE)</f>
        <v>Instituciones Descentralizadas</v>
      </c>
      <c r="W266" s="388"/>
      <c r="X266" s="242">
        <f>+VLOOKUP(A266,[4]Sheet1!$A$13:$D$744,4,FALSE)</f>
        <v>25</v>
      </c>
      <c r="Y266" s="242" t="str">
        <f>+VLOOKUP(X266,bd_lista!$A$3:$C$592,3,FALSE)</f>
        <v>Ministerio de la Presidencia</v>
      </c>
      <c r="Z266" s="292"/>
      <c r="AA266" s="321"/>
    </row>
    <row r="267" spans="1:27" customFormat="1" ht="15" customHeight="1">
      <c r="A267" s="251">
        <v>376</v>
      </c>
      <c r="B267" s="392">
        <f>+A267</f>
        <v>376</v>
      </c>
      <c r="C267" s="247" t="str">
        <f>+VLOOKUP(A267,bd_lista!$A$3:$C$592,3,FALSE)</f>
        <v>Agencia Boliviana de Energía Nuclear</v>
      </c>
      <c r="D267" s="389" t="str">
        <f>+C267</f>
        <v>Agencia Boliviana de Energía Nuclear</v>
      </c>
      <c r="E267" s="247" t="s">
        <v>1304</v>
      </c>
      <c r="F267" s="243">
        <f ca="1">+IFERROR(INDEX('Hoja de Trabajo para listado'!$A$155:$Z$1048576,MATCH($A267,'Hoja de Trabajo para listado'!$A$155:$A$1048576,0),MATCH((CUADRO!F$4&amp;$E267),'Hoja de Trabajo para listado'!$A$151:$Z$151,0)),0)+IFERROR(INDEX('Hoja de Trabajo para listado'!$AB$155:$BA$1048576,MATCH($A267,'Hoja de Trabajo para listado'!$AB$155:$AB$1048576,0),MATCH((CUADRO!F$4&amp;$E267),'Hoja de Trabajo para listado'!$AB$151:$BA$151,0)),0)+IFERROR(INDEX('Hoja de Trabajo para listado'!$BC$155:$CB$1048576,MATCH($A267,'Hoja de Trabajo para listado'!$BC$155:$BC$1048576,0),MATCH((CUADRO!F$4&amp;$E267),'Hoja de Trabajo para listado'!$BC$151:$CB$151,0)),0)+IFERROR(INDEX('Hoja de Trabajo para listado'!$DE$153:$DG$274,MATCH($A267,'Hoja de Trabajo para listado'!$DE$153:$DE$1048576,0),MATCH((CUADRO!F$4&amp;$E267),'Hoja de Trabajo para listado'!$DE$151:$DG$151,0)),0)+IFERROR(INDEX('Hoja de Trabajo para listado'!$CD$155:$DC$1048576,MATCH($A267,'Hoja de Trabajo para listado'!$CD$155:$CD$1048576,0),MATCH((CUADRO!F$4&amp;$E267),'Hoja de Trabajo para listado'!$CD$151:$DC$151,0)),0)</f>
        <v>0</v>
      </c>
      <c r="G267" s="243">
        <f ca="1">+IFERROR(INDEX('Hoja de Trabajo para listado'!$A$155:$Z$1048576,MATCH($A267,'Hoja de Trabajo para listado'!$A$155:$A$1048576,0),MATCH((CUADRO!G$4&amp;$E267),'Hoja de Trabajo para listado'!$A$151:$Z$151,0)),0)+IFERROR(INDEX('Hoja de Trabajo para listado'!$AB$155:$BA$1048576,MATCH($A267,'Hoja de Trabajo para listado'!$AB$155:$AB$1048576,0),MATCH((CUADRO!G$4&amp;$E267),'Hoja de Trabajo para listado'!$AB$151:$BA$151,0)),0)+IFERROR(INDEX('Hoja de Trabajo para listado'!$BC$155:$CB$1048576,MATCH($A267,'Hoja de Trabajo para listado'!$BC$155:$BC$1048576,0),MATCH((CUADRO!G$4&amp;$E267),'Hoja de Trabajo para listado'!$BC$151:$CB$151,0)),0)+IFERROR(INDEX('Hoja de Trabajo para listado'!$DE$153:$DG$274,MATCH($A267,'Hoja de Trabajo para listado'!$DE$153:$DE$1048576,0),MATCH((CUADRO!G$4&amp;$E267),'Hoja de Trabajo para listado'!$DE$151:$DG$151,0)),0)+IFERROR(INDEX('Hoja de Trabajo para listado'!$CD$155:$DC$1048576,MATCH($A267,'Hoja de Trabajo para listado'!$CD$155:$CD$1048576,0),MATCH((CUADRO!G$4&amp;$E267),'Hoja de Trabajo para listado'!$CD$151:$DC$151,0)),0)</f>
        <v>0</v>
      </c>
      <c r="H267" s="243">
        <f ca="1">+IFERROR(INDEX('Hoja de Trabajo para listado'!$A$155:$Z$1048576,MATCH($A267,'Hoja de Trabajo para listado'!$A$155:$A$1048576,0),MATCH((CUADRO!H$4&amp;$E267),'Hoja de Trabajo para listado'!$A$151:$Z$151,0)),0)+IFERROR(INDEX('Hoja de Trabajo para listado'!$AB$155:$BA$1048576,MATCH($A267,'Hoja de Trabajo para listado'!$AB$155:$AB$1048576,0),MATCH((CUADRO!H$4&amp;$E267),'Hoja de Trabajo para listado'!$AB$151:$BA$151,0)),0)+IFERROR(INDEX('Hoja de Trabajo para listado'!$BC$155:$CB$1048576,MATCH($A267,'Hoja de Trabajo para listado'!$BC$155:$BC$1048576,0),MATCH((CUADRO!H$4&amp;$E267),'Hoja de Trabajo para listado'!$BC$151:$CB$151,0)),0)+IFERROR(INDEX('Hoja de Trabajo para listado'!$DE$153:$DG$274,MATCH($A267,'Hoja de Trabajo para listado'!$DE$153:$DE$1048576,0),MATCH((CUADRO!H$4&amp;$E267),'Hoja de Trabajo para listado'!$DE$151:$DG$151,0)),0)+IFERROR(INDEX('Hoja de Trabajo para listado'!$CD$155:$DC$1048576,MATCH($A267,'Hoja de Trabajo para listado'!$CD$155:$CD$1048576,0),MATCH((CUADRO!H$4&amp;$E267),'Hoja de Trabajo para listado'!$CD$151:$DC$151,0)),0)</f>
        <v>0</v>
      </c>
      <c r="I267" s="243">
        <f ca="1">+IFERROR(INDEX('Hoja de Trabajo para listado'!$A$155:$Z$1048576,MATCH($A267,'Hoja de Trabajo para listado'!$A$155:$A$1048576,0),MATCH((CUADRO!I$4&amp;$E267),'Hoja de Trabajo para listado'!$A$151:$Z$151,0)),0)+IFERROR(INDEX('Hoja de Trabajo para listado'!$AB$155:$BA$1048576,MATCH($A267,'Hoja de Trabajo para listado'!$AB$155:$AB$1048576,0),MATCH((CUADRO!I$4&amp;$E267),'Hoja de Trabajo para listado'!$AB$151:$BA$151,0)),0)+IFERROR(INDEX('Hoja de Trabajo para listado'!$BC$155:$CB$1048576,MATCH($A267,'Hoja de Trabajo para listado'!$BC$155:$BC$1048576,0),MATCH((CUADRO!I$4&amp;$E267),'Hoja de Trabajo para listado'!$BC$151:$CB$151,0)),0)+IFERROR(INDEX('Hoja de Trabajo para listado'!$DE$153:$DG$274,MATCH($A267,'Hoja de Trabajo para listado'!$DE$153:$DE$1048576,0),MATCH((CUADRO!I$4&amp;$E267),'Hoja de Trabajo para listado'!$DE$151:$DG$151,0)),0)+IFERROR(INDEX('Hoja de Trabajo para listado'!$CD$155:$DC$1048576,MATCH($A267,'Hoja de Trabajo para listado'!$CD$155:$CD$1048576,0),MATCH((CUADRO!I$4&amp;$E267),'Hoja de Trabajo para listado'!$CD$151:$DC$151,0)),0)</f>
        <v>0</v>
      </c>
      <c r="J267" s="243">
        <f ca="1">+IFERROR(INDEX('Hoja de Trabajo para listado'!$A$155:$Z$1048576,MATCH($A267,'Hoja de Trabajo para listado'!$A$155:$A$1048576,0),MATCH((CUADRO!J$4&amp;$E267),'Hoja de Trabajo para listado'!$A$151:$Z$151,0)),0)+IFERROR(INDEX('Hoja de Trabajo para listado'!$AB$155:$BA$1048576,MATCH($A267,'Hoja de Trabajo para listado'!$AB$155:$AB$1048576,0),MATCH((CUADRO!J$4&amp;$E267),'Hoja de Trabajo para listado'!$AB$151:$BA$151,0)),0)+IFERROR(INDEX('Hoja de Trabajo para listado'!$BC$155:$CB$1048576,MATCH($A267,'Hoja de Trabajo para listado'!$BC$155:$BC$1048576,0),MATCH((CUADRO!J$4&amp;$E267),'Hoja de Trabajo para listado'!$BC$151:$CB$151,0)),0)+IFERROR(INDEX('Hoja de Trabajo para listado'!$DE$153:$DG$274,MATCH($A267,'Hoja de Trabajo para listado'!$DE$153:$DE$1048576,0),MATCH((CUADRO!J$4&amp;$E267),'Hoja de Trabajo para listado'!$DE$151:$DG$151,0)),0)+IFERROR(INDEX('Hoja de Trabajo para listado'!$CD$155:$DC$1048576,MATCH($A267,'Hoja de Trabajo para listado'!$CD$155:$CD$1048576,0),MATCH((CUADRO!J$4&amp;$E267),'Hoja de Trabajo para listado'!$CD$151:$DC$151,0)),0)</f>
        <v>0</v>
      </c>
      <c r="K267" s="243">
        <f ca="1">+IFERROR(INDEX('Hoja de Trabajo para listado'!$A$155:$Z$1048576,MATCH($A267,'Hoja de Trabajo para listado'!$A$155:$A$1048576,0),MATCH((CUADRO!K$4&amp;$E267),'Hoja de Trabajo para listado'!$A$151:$Z$151,0)),0)+IFERROR(INDEX('Hoja de Trabajo para listado'!$AB$155:$BA$1048576,MATCH($A267,'Hoja de Trabajo para listado'!$AB$155:$AB$1048576,0),MATCH((CUADRO!K$4&amp;$E267),'Hoja de Trabajo para listado'!$AB$151:$BA$151,0)),0)+IFERROR(INDEX('Hoja de Trabajo para listado'!$BC$155:$CB$1048576,MATCH($A267,'Hoja de Trabajo para listado'!$BC$155:$BC$1048576,0),MATCH((CUADRO!K$4&amp;$E267),'Hoja de Trabajo para listado'!$BC$151:$CB$151,0)),0)+IFERROR(INDEX('Hoja de Trabajo para listado'!$DE$153:$DG$274,MATCH($A267,'Hoja de Trabajo para listado'!$DE$153:$DE$1048576,0),MATCH((CUADRO!K$4&amp;$E267),'Hoja de Trabajo para listado'!$DE$151:$DG$151,0)),0)+IFERROR(INDEX('Hoja de Trabajo para listado'!$CD$155:$DC$1048576,MATCH($A267,'Hoja de Trabajo para listado'!$CD$155:$CD$1048576,0),MATCH((CUADRO!K$4&amp;$E267),'Hoja de Trabajo para listado'!$CD$151:$DC$151,0)),0)</f>
        <v>0</v>
      </c>
      <c r="L267" s="243">
        <f ca="1">+IFERROR(INDEX('Hoja de Trabajo para listado'!$A$155:$Z$1048576,MATCH($A267,'Hoja de Trabajo para listado'!$A$155:$A$1048576,0),MATCH((CUADRO!L$4&amp;$E267),'Hoja de Trabajo para listado'!$A$151:$Z$151,0)),0)+IFERROR(INDEX('Hoja de Trabajo para listado'!$AB$155:$BA$1048576,MATCH($A267,'Hoja de Trabajo para listado'!$AB$155:$AB$1048576,0),MATCH((CUADRO!L$4&amp;$E267),'Hoja de Trabajo para listado'!$AB$151:$BA$151,0)),0)+IFERROR(INDEX('Hoja de Trabajo para listado'!$BC$155:$CB$1048576,MATCH($A267,'Hoja de Trabajo para listado'!$BC$155:$BC$1048576,0),MATCH((CUADRO!L$4&amp;$E267),'Hoja de Trabajo para listado'!$BC$151:$CB$151,0)),0)+IFERROR(INDEX('Hoja de Trabajo para listado'!$DE$153:$DG$274,MATCH($A267,'Hoja de Trabajo para listado'!$DE$153:$DE$1048576,0),MATCH((CUADRO!L$4&amp;$E267),'Hoja de Trabajo para listado'!$DE$151:$DG$151,0)),0)+IFERROR(INDEX('Hoja de Trabajo para listado'!$CD$155:$DC$1048576,MATCH($A267,'Hoja de Trabajo para listado'!$CD$155:$CD$1048576,0),MATCH((CUADRO!L$4&amp;$E267),'Hoja de Trabajo para listado'!$CD$151:$DC$151,0)),0)</f>
        <v>0</v>
      </c>
      <c r="M267" s="243">
        <f ca="1">+IFERROR(INDEX('Hoja de Trabajo para listado'!$A$155:$Z$1048576,MATCH($A267,'Hoja de Trabajo para listado'!$A$155:$A$1048576,0),MATCH((CUADRO!M$4&amp;$E267),'Hoja de Trabajo para listado'!$A$151:$Z$151,0)),0)+IFERROR(INDEX('Hoja de Trabajo para listado'!$AB$155:$BA$1048576,MATCH($A267,'Hoja de Trabajo para listado'!$AB$155:$AB$1048576,0),MATCH((CUADRO!M$4&amp;$E267),'Hoja de Trabajo para listado'!$AB$151:$BA$151,0)),0)+IFERROR(INDEX('Hoja de Trabajo para listado'!$BC$155:$CB$1048576,MATCH($A267,'Hoja de Trabajo para listado'!$BC$155:$BC$1048576,0),MATCH((CUADRO!M$4&amp;$E267),'Hoja de Trabajo para listado'!$BC$151:$CB$151,0)),0)+IFERROR(INDEX('Hoja de Trabajo para listado'!$DE$153:$DG$274,MATCH($A267,'Hoja de Trabajo para listado'!$DE$153:$DE$1048576,0),MATCH((CUADRO!M$4&amp;$E267),'Hoja de Trabajo para listado'!$DE$151:$DG$151,0)),0)+IFERROR(INDEX('Hoja de Trabajo para listado'!$CD$155:$DC$1048576,MATCH($A267,'Hoja de Trabajo para listado'!$CD$155:$CD$1048576,0),MATCH((CUADRO!M$4&amp;$E267),'Hoja de Trabajo para listado'!$CD$151:$DC$151,0)),0)</f>
        <v>0</v>
      </c>
      <c r="N267" s="243">
        <f ca="1">+IFERROR(INDEX('Hoja de Trabajo para listado'!$A$155:$Z$1048576,MATCH($A267,'Hoja de Trabajo para listado'!$A$155:$A$1048576,0),MATCH((CUADRO!N$4&amp;$E267),'Hoja de Trabajo para listado'!$A$151:$Z$151,0)),0)+IFERROR(INDEX('Hoja de Trabajo para listado'!$AB$155:$BA$1048576,MATCH($A267,'Hoja de Trabajo para listado'!$AB$155:$AB$1048576,0),MATCH((CUADRO!N$4&amp;$E267),'Hoja de Trabajo para listado'!$AB$151:$BA$151,0)),0)+IFERROR(INDEX('Hoja de Trabajo para listado'!$BC$155:$CB$1048576,MATCH($A267,'Hoja de Trabajo para listado'!$BC$155:$BC$1048576,0),MATCH((CUADRO!N$4&amp;$E267),'Hoja de Trabajo para listado'!$BC$151:$CB$151,0)),0)+IFERROR(INDEX('Hoja de Trabajo para listado'!$DE$153:$DG$274,MATCH($A267,'Hoja de Trabajo para listado'!$DE$153:$DE$1048576,0),MATCH((CUADRO!N$4&amp;$E267),'Hoja de Trabajo para listado'!$DE$151:$DG$151,0)),0)+IFERROR(INDEX('Hoja de Trabajo para listado'!$CD$155:$DC$1048576,MATCH($A267,'Hoja de Trabajo para listado'!$CD$155:$CD$1048576,0),MATCH((CUADRO!N$4&amp;$E267),'Hoja de Trabajo para listado'!$CD$151:$DC$151,0)),0)</f>
        <v>0</v>
      </c>
      <c r="O267" s="243">
        <f ca="1">+IFERROR(INDEX('Hoja de Trabajo para listado'!$A$155:$Z$1048576,MATCH($A267,'Hoja de Trabajo para listado'!$A$155:$A$1048576,0),MATCH((CUADRO!O$4&amp;$E267),'Hoja de Trabajo para listado'!$A$151:$Z$151,0)),0)+IFERROR(INDEX('Hoja de Trabajo para listado'!$AB$155:$BA$1048576,MATCH($A267,'Hoja de Trabajo para listado'!$AB$155:$AB$1048576,0),MATCH((CUADRO!O$4&amp;$E267),'Hoja de Trabajo para listado'!$AB$151:$BA$151,0)),0)+IFERROR(INDEX('Hoja de Trabajo para listado'!$BC$155:$CB$1048576,MATCH($A267,'Hoja de Trabajo para listado'!$BC$155:$BC$1048576,0),MATCH((CUADRO!O$4&amp;$E267),'Hoja de Trabajo para listado'!$BC$151:$CB$151,0)),0)+IFERROR(INDEX('Hoja de Trabajo para listado'!$DE$153:$DG$274,MATCH($A267,'Hoja de Trabajo para listado'!$DE$153:$DE$1048576,0),MATCH((CUADRO!O$4&amp;$E267),'Hoja de Trabajo para listado'!$DE$151:$DG$151,0)),0)+IFERROR(INDEX('Hoja de Trabajo para listado'!$CD$155:$DC$1048576,MATCH($A267,'Hoja de Trabajo para listado'!$CD$155:$CD$1048576,0),MATCH((CUADRO!O$4&amp;$E267),'Hoja de Trabajo para listado'!$CD$151:$DC$151,0)),0)</f>
        <v>0</v>
      </c>
      <c r="P267" s="243">
        <f ca="1">+IFERROR(INDEX('Hoja de Trabajo para listado'!$A$155:$Z$1048576,MATCH($A267,'Hoja de Trabajo para listado'!$A$155:$A$1048576,0),MATCH((CUADRO!P$4&amp;$E267),'Hoja de Trabajo para listado'!$A$151:$Z$151,0)),0)+IFERROR(INDEX('Hoja de Trabajo para listado'!$AB$155:$BA$1048576,MATCH($A267,'Hoja de Trabajo para listado'!$AB$155:$AB$1048576,0),MATCH((CUADRO!P$4&amp;$E267),'Hoja de Trabajo para listado'!$AB$151:$BA$151,0)),0)+IFERROR(INDEX('Hoja de Trabajo para listado'!$BC$155:$CB$1048576,MATCH($A267,'Hoja de Trabajo para listado'!$BC$155:$BC$1048576,0),MATCH((CUADRO!P$4&amp;$E267),'Hoja de Trabajo para listado'!$BC$151:$CB$151,0)),0)+IFERROR(INDEX('Hoja de Trabajo para listado'!$DE$153:$DG$274,MATCH($A267,'Hoja de Trabajo para listado'!$DE$153:$DE$1048576,0),MATCH((CUADRO!P$4&amp;$E267),'Hoja de Trabajo para listado'!$DE$151:$DG$151,0)),0)+IFERROR(INDEX('Hoja de Trabajo para listado'!$CD$155:$DC$1048576,MATCH($A267,'Hoja de Trabajo para listado'!$CD$155:$CD$1048576,0),MATCH((CUADRO!P$4&amp;$E267),'Hoja de Trabajo para listado'!$CD$151:$DC$151,0)),0)</f>
        <v>0</v>
      </c>
      <c r="Q267" s="243">
        <f ca="1">+IFERROR(INDEX('Hoja de Trabajo para listado'!$A$155:$Z$1048576,MATCH($A267,'Hoja de Trabajo para listado'!$A$155:$A$1048576,0),MATCH((CUADRO!Q$4&amp;$E267),'Hoja de Trabajo para listado'!$A$151:$Z$151,0)),0)+IFERROR(INDEX('Hoja de Trabajo para listado'!$AB$155:$BA$1048576,MATCH($A267,'Hoja de Trabajo para listado'!$AB$155:$AB$1048576,0),MATCH((CUADRO!Q$4&amp;$E267),'Hoja de Trabajo para listado'!$AB$151:$BA$151,0)),0)+IFERROR(INDEX('Hoja de Trabajo para listado'!$BC$155:$CB$1048576,MATCH($A267,'Hoja de Trabajo para listado'!$BC$155:$BC$1048576,0),MATCH((CUADRO!Q$4&amp;$E267),'Hoja de Trabajo para listado'!$BC$151:$CB$151,0)),0)+IFERROR(INDEX('Hoja de Trabajo para listado'!$DE$153:$DG$274,MATCH($A267,'Hoja de Trabajo para listado'!$DE$153:$DE$1048576,0),MATCH((CUADRO!Q$4&amp;$E267),'Hoja de Trabajo para listado'!$DE$151:$DG$151,0)),0)+IFERROR(INDEX('Hoja de Trabajo para listado'!$CD$155:$DC$1048576,MATCH($A267,'Hoja de Trabajo para listado'!$CD$155:$CD$1048576,0),MATCH((CUADRO!Q$4&amp;$E267),'Hoja de Trabajo para listado'!$CD$151:$DC$151,0)),0)</f>
        <v>0</v>
      </c>
      <c r="R267" s="243">
        <f t="shared" ca="1" si="11"/>
        <v>0</v>
      </c>
      <c r="S267" s="263"/>
      <c r="T267" s="243">
        <f ca="1">+T268</f>
        <v>26673.549999999996</v>
      </c>
      <c r="U267" s="242">
        <f t="shared" si="12"/>
        <v>1</v>
      </c>
      <c r="V267" s="333" t="str">
        <f>+VLOOKUP(A267,bd_lista!$A$3:$E$592,5,FALSE)</f>
        <v>Instituciones Descentralizadas</v>
      </c>
      <c r="W267" s="387" t="str">
        <f>+V267</f>
        <v>Instituciones Descentralizadas</v>
      </c>
      <c r="X267" s="242">
        <f>+VLOOKUP(A267,[4]Sheet1!$A$13:$D$744,4,FALSE)</f>
        <v>85</v>
      </c>
      <c r="Y267" s="242" t="e">
        <f>+VLOOKUP(X267,bd_lista!$A$3:$C$592,3,FALSE)</f>
        <v>#N/A</v>
      </c>
      <c r="Z267" s="294">
        <f>+X267</f>
        <v>85</v>
      </c>
      <c r="AA267" s="319" t="e">
        <f>+Y267</f>
        <v>#N/A</v>
      </c>
    </row>
    <row r="268" spans="1:27" customFormat="1" ht="15" customHeight="1">
      <c r="A268" s="32">
        <v>376</v>
      </c>
      <c r="B268" s="393"/>
      <c r="C268" s="333" t="str">
        <f>+VLOOKUP(A268,bd_lista!$A$3:$C$592,3,FALSE)</f>
        <v>Agencia Boliviana de Energía Nuclear</v>
      </c>
      <c r="D268" s="390"/>
      <c r="E268" s="333" t="s">
        <v>1305</v>
      </c>
      <c r="F268" s="245">
        <f ca="1">+IFERROR(INDEX('Hoja de Trabajo para listado'!$A$155:$Z$1048576,MATCH($A268,'Hoja de Trabajo para listado'!$A$155:$A$1048576,0),MATCH((CUADRO!F$4&amp;$E268),'Hoja de Trabajo para listado'!$A$151:$Z$151,0)),0)+IFERROR(INDEX('Hoja de Trabajo para listado'!$AB$155:$BA$1048576,MATCH($A268,'Hoja de Trabajo para listado'!$AB$155:$AB$1048576,0),MATCH((CUADRO!F$4&amp;$E268),'Hoja de Trabajo para listado'!$AB$151:$BA$151,0)),0)+IFERROR(INDEX('Hoja de Trabajo para listado'!$BC$155:$CB$1048576,MATCH($A268,'Hoja de Trabajo para listado'!$BC$155:$BC$1048576,0),MATCH((CUADRO!F$4&amp;$E268),'Hoja de Trabajo para listado'!$BC$151:$CB$151,0)),0)+IFERROR(INDEX('Hoja de Trabajo para listado'!$DE$153:$DG$274,MATCH($A268,'Hoja de Trabajo para listado'!$DE$153:$DE$1048576,0),MATCH((CUADRO!F$4&amp;$E268),'Hoja de Trabajo para listado'!$DE$151:$DG$151,0)),0)+IFERROR(INDEX('Hoja de Trabajo para listado'!$CD$155:$DC$1048576,MATCH($A268,'Hoja de Trabajo para listado'!$CD$155:$CD$1048576,0),MATCH((CUADRO!F$4&amp;$E268),'Hoja de Trabajo para listado'!$CD$151:$DC$151,0)),0)</f>
        <v>0</v>
      </c>
      <c r="G268" s="245">
        <f ca="1">+IFERROR(INDEX('Hoja de Trabajo para listado'!$A$155:$Z$1048576,MATCH($A268,'Hoja de Trabajo para listado'!$A$155:$A$1048576,0),MATCH((CUADRO!G$4&amp;$E268),'Hoja de Trabajo para listado'!$A$151:$Z$151,0)),0)+IFERROR(INDEX('Hoja de Trabajo para listado'!$AB$155:$BA$1048576,MATCH($A268,'Hoja de Trabajo para listado'!$AB$155:$AB$1048576,0),MATCH((CUADRO!G$4&amp;$E268),'Hoja de Trabajo para listado'!$AB$151:$BA$151,0)),0)+IFERROR(INDEX('Hoja de Trabajo para listado'!$BC$155:$CB$1048576,MATCH($A268,'Hoja de Trabajo para listado'!$BC$155:$BC$1048576,0),MATCH((CUADRO!G$4&amp;$E268),'Hoja de Trabajo para listado'!$BC$151:$CB$151,0)),0)+IFERROR(INDEX('Hoja de Trabajo para listado'!$DE$153:$DG$274,MATCH($A268,'Hoja de Trabajo para listado'!$DE$153:$DE$1048576,0),MATCH((CUADRO!G$4&amp;$E268),'Hoja de Trabajo para listado'!$DE$151:$DG$151,0)),0)+IFERROR(INDEX('Hoja de Trabajo para listado'!$CD$155:$DC$1048576,MATCH($A268,'Hoja de Trabajo para listado'!$CD$155:$CD$1048576,0),MATCH((CUADRO!G$4&amp;$E268),'Hoja de Trabajo para listado'!$CD$151:$DC$151,0)),0)</f>
        <v>0</v>
      </c>
      <c r="H268" s="245">
        <f ca="1">+IFERROR(INDEX('Hoja de Trabajo para listado'!$A$155:$Z$1048576,MATCH($A268,'Hoja de Trabajo para listado'!$A$155:$A$1048576,0),MATCH((CUADRO!H$4&amp;$E268),'Hoja de Trabajo para listado'!$A$151:$Z$151,0)),0)+IFERROR(INDEX('Hoja de Trabajo para listado'!$AB$155:$BA$1048576,MATCH($A268,'Hoja de Trabajo para listado'!$AB$155:$AB$1048576,0),MATCH((CUADRO!H$4&amp;$E268),'Hoja de Trabajo para listado'!$AB$151:$BA$151,0)),0)+IFERROR(INDEX('Hoja de Trabajo para listado'!$BC$155:$CB$1048576,MATCH($A268,'Hoja de Trabajo para listado'!$BC$155:$BC$1048576,0),MATCH((CUADRO!H$4&amp;$E268),'Hoja de Trabajo para listado'!$BC$151:$CB$151,0)),0)+IFERROR(INDEX('Hoja de Trabajo para listado'!$DE$153:$DG$274,MATCH($A268,'Hoja de Trabajo para listado'!$DE$153:$DE$1048576,0),MATCH((CUADRO!H$4&amp;$E268),'Hoja de Trabajo para listado'!$DE$151:$DG$151,0)),0)+IFERROR(INDEX('Hoja de Trabajo para listado'!$CD$155:$DC$1048576,MATCH($A268,'Hoja de Trabajo para listado'!$CD$155:$CD$1048576,0),MATCH((CUADRO!H$4&amp;$E268),'Hoja de Trabajo para listado'!$CD$151:$DC$151,0)),0)</f>
        <v>0</v>
      </c>
      <c r="I268" s="245">
        <f ca="1">+IFERROR(INDEX('Hoja de Trabajo para listado'!$A$155:$Z$1048576,MATCH($A268,'Hoja de Trabajo para listado'!$A$155:$A$1048576,0),MATCH((CUADRO!I$4&amp;$E268),'Hoja de Trabajo para listado'!$A$151:$Z$151,0)),0)+IFERROR(INDEX('Hoja de Trabajo para listado'!$AB$155:$BA$1048576,MATCH($A268,'Hoja de Trabajo para listado'!$AB$155:$AB$1048576,0),MATCH((CUADRO!I$4&amp;$E268),'Hoja de Trabajo para listado'!$AB$151:$BA$151,0)),0)+IFERROR(INDEX('Hoja de Trabajo para listado'!$BC$155:$CB$1048576,MATCH($A268,'Hoja de Trabajo para listado'!$BC$155:$BC$1048576,0),MATCH((CUADRO!I$4&amp;$E268),'Hoja de Trabajo para listado'!$BC$151:$CB$151,0)),0)+IFERROR(INDEX('Hoja de Trabajo para listado'!$DE$153:$DG$274,MATCH($A268,'Hoja de Trabajo para listado'!$DE$153:$DE$1048576,0),MATCH((CUADRO!I$4&amp;$E268),'Hoja de Trabajo para listado'!$DE$151:$DG$151,0)),0)+IFERROR(INDEX('Hoja de Trabajo para listado'!$CD$155:$DC$1048576,MATCH($A268,'Hoja de Trabajo para listado'!$CD$155:$CD$1048576,0),MATCH((CUADRO!I$4&amp;$E268),'Hoja de Trabajo para listado'!$CD$151:$DC$151,0)),0)</f>
        <v>116</v>
      </c>
      <c r="J268" s="245">
        <f ca="1">+IFERROR(INDEX('Hoja de Trabajo para listado'!$A$155:$Z$1048576,MATCH($A268,'Hoja de Trabajo para listado'!$A$155:$A$1048576,0),MATCH((CUADRO!J$4&amp;$E268),'Hoja de Trabajo para listado'!$A$151:$Z$151,0)),0)+IFERROR(INDEX('Hoja de Trabajo para listado'!$AB$155:$BA$1048576,MATCH($A268,'Hoja de Trabajo para listado'!$AB$155:$AB$1048576,0),MATCH((CUADRO!J$4&amp;$E268),'Hoja de Trabajo para listado'!$AB$151:$BA$151,0)),0)+IFERROR(INDEX('Hoja de Trabajo para listado'!$BC$155:$CB$1048576,MATCH($A268,'Hoja de Trabajo para listado'!$BC$155:$BC$1048576,0),MATCH((CUADRO!J$4&amp;$E268),'Hoja de Trabajo para listado'!$BC$151:$CB$151,0)),0)+IFERROR(INDEX('Hoja de Trabajo para listado'!$DE$153:$DG$274,MATCH($A268,'Hoja de Trabajo para listado'!$DE$153:$DE$1048576,0),MATCH((CUADRO!J$4&amp;$E268),'Hoja de Trabajo para listado'!$DE$151:$DG$151,0)),0)+IFERROR(INDEX('Hoja de Trabajo para listado'!$CD$155:$DC$1048576,MATCH($A268,'Hoja de Trabajo para listado'!$CD$155:$CD$1048576,0),MATCH((CUADRO!J$4&amp;$E268),'Hoja de Trabajo para listado'!$CD$151:$DC$151,0)),0)</f>
        <v>26557.549999999996</v>
      </c>
      <c r="K268" s="245">
        <f ca="1">+IFERROR(INDEX('Hoja de Trabajo para listado'!$A$155:$Z$1048576,MATCH($A268,'Hoja de Trabajo para listado'!$A$155:$A$1048576,0),MATCH((CUADRO!K$4&amp;$E268),'Hoja de Trabajo para listado'!$A$151:$Z$151,0)),0)+IFERROR(INDEX('Hoja de Trabajo para listado'!$AB$155:$BA$1048576,MATCH($A268,'Hoja de Trabajo para listado'!$AB$155:$AB$1048576,0),MATCH((CUADRO!K$4&amp;$E268),'Hoja de Trabajo para listado'!$AB$151:$BA$151,0)),0)+IFERROR(INDEX('Hoja de Trabajo para listado'!$BC$155:$CB$1048576,MATCH($A268,'Hoja de Trabajo para listado'!$BC$155:$BC$1048576,0),MATCH((CUADRO!K$4&amp;$E268),'Hoja de Trabajo para listado'!$BC$151:$CB$151,0)),0)+IFERROR(INDEX('Hoja de Trabajo para listado'!$DE$153:$DG$274,MATCH($A268,'Hoja de Trabajo para listado'!$DE$153:$DE$1048576,0),MATCH((CUADRO!K$4&amp;$E268),'Hoja de Trabajo para listado'!$DE$151:$DG$151,0)),0)+IFERROR(INDEX('Hoja de Trabajo para listado'!$CD$155:$DC$1048576,MATCH($A268,'Hoja de Trabajo para listado'!$CD$155:$CD$1048576,0),MATCH((CUADRO!K$4&amp;$E268),'Hoja de Trabajo para listado'!$CD$151:$DC$151,0)),0)</f>
        <v>0</v>
      </c>
      <c r="L268" s="245">
        <f ca="1">+IFERROR(INDEX('Hoja de Trabajo para listado'!$A$155:$Z$1048576,MATCH($A268,'Hoja de Trabajo para listado'!$A$155:$A$1048576,0),MATCH((CUADRO!L$4&amp;$E268),'Hoja de Trabajo para listado'!$A$151:$Z$151,0)),0)+IFERROR(INDEX('Hoja de Trabajo para listado'!$AB$155:$BA$1048576,MATCH($A268,'Hoja de Trabajo para listado'!$AB$155:$AB$1048576,0),MATCH((CUADRO!L$4&amp;$E268),'Hoja de Trabajo para listado'!$AB$151:$BA$151,0)),0)+IFERROR(INDEX('Hoja de Trabajo para listado'!$BC$155:$CB$1048576,MATCH($A268,'Hoja de Trabajo para listado'!$BC$155:$BC$1048576,0),MATCH((CUADRO!L$4&amp;$E268),'Hoja de Trabajo para listado'!$BC$151:$CB$151,0)),0)+IFERROR(INDEX('Hoja de Trabajo para listado'!$DE$153:$DG$274,MATCH($A268,'Hoja de Trabajo para listado'!$DE$153:$DE$1048576,0),MATCH((CUADRO!L$4&amp;$E268),'Hoja de Trabajo para listado'!$DE$151:$DG$151,0)),0)+IFERROR(INDEX('Hoja de Trabajo para listado'!$CD$155:$DC$1048576,MATCH($A268,'Hoja de Trabajo para listado'!$CD$155:$CD$1048576,0),MATCH((CUADRO!L$4&amp;$E268),'Hoja de Trabajo para listado'!$CD$151:$DC$151,0)),0)</f>
        <v>0</v>
      </c>
      <c r="M268" s="245">
        <f ca="1">+IFERROR(INDEX('Hoja de Trabajo para listado'!$A$155:$Z$1048576,MATCH($A268,'Hoja de Trabajo para listado'!$A$155:$A$1048576,0),MATCH((CUADRO!M$4&amp;$E268),'Hoja de Trabajo para listado'!$A$151:$Z$151,0)),0)+IFERROR(INDEX('Hoja de Trabajo para listado'!$AB$155:$BA$1048576,MATCH($A268,'Hoja de Trabajo para listado'!$AB$155:$AB$1048576,0),MATCH((CUADRO!M$4&amp;$E268),'Hoja de Trabajo para listado'!$AB$151:$BA$151,0)),0)+IFERROR(INDEX('Hoja de Trabajo para listado'!$BC$155:$CB$1048576,MATCH($A268,'Hoja de Trabajo para listado'!$BC$155:$BC$1048576,0),MATCH((CUADRO!M$4&amp;$E268),'Hoja de Trabajo para listado'!$BC$151:$CB$151,0)),0)+IFERROR(INDEX('Hoja de Trabajo para listado'!$DE$153:$DG$274,MATCH($A268,'Hoja de Trabajo para listado'!$DE$153:$DE$1048576,0),MATCH((CUADRO!M$4&amp;$E268),'Hoja de Trabajo para listado'!$DE$151:$DG$151,0)),0)+IFERROR(INDEX('Hoja de Trabajo para listado'!$CD$155:$DC$1048576,MATCH($A268,'Hoja de Trabajo para listado'!$CD$155:$CD$1048576,0),MATCH((CUADRO!M$4&amp;$E268),'Hoja de Trabajo para listado'!$CD$151:$DC$151,0)),0)</f>
        <v>0</v>
      </c>
      <c r="N268" s="245">
        <f ca="1">+IFERROR(INDEX('Hoja de Trabajo para listado'!$A$155:$Z$1048576,MATCH($A268,'Hoja de Trabajo para listado'!$A$155:$A$1048576,0),MATCH((CUADRO!N$4&amp;$E268),'Hoja de Trabajo para listado'!$A$151:$Z$151,0)),0)+IFERROR(INDEX('Hoja de Trabajo para listado'!$AB$155:$BA$1048576,MATCH($A268,'Hoja de Trabajo para listado'!$AB$155:$AB$1048576,0),MATCH((CUADRO!N$4&amp;$E268),'Hoja de Trabajo para listado'!$AB$151:$BA$151,0)),0)+IFERROR(INDEX('Hoja de Trabajo para listado'!$BC$155:$CB$1048576,MATCH($A268,'Hoja de Trabajo para listado'!$BC$155:$BC$1048576,0),MATCH((CUADRO!N$4&amp;$E268),'Hoja de Trabajo para listado'!$BC$151:$CB$151,0)),0)+IFERROR(INDEX('Hoja de Trabajo para listado'!$DE$153:$DG$274,MATCH($A268,'Hoja de Trabajo para listado'!$DE$153:$DE$1048576,0),MATCH((CUADRO!N$4&amp;$E268),'Hoja de Trabajo para listado'!$DE$151:$DG$151,0)),0)+IFERROR(INDEX('Hoja de Trabajo para listado'!$CD$155:$DC$1048576,MATCH($A268,'Hoja de Trabajo para listado'!$CD$155:$CD$1048576,0),MATCH((CUADRO!N$4&amp;$E268),'Hoja de Trabajo para listado'!$CD$151:$DC$151,0)),0)</f>
        <v>0</v>
      </c>
      <c r="O268" s="245">
        <f ca="1">+IFERROR(INDEX('Hoja de Trabajo para listado'!$A$155:$Z$1048576,MATCH($A268,'Hoja de Trabajo para listado'!$A$155:$A$1048576,0),MATCH((CUADRO!O$4&amp;$E268),'Hoja de Trabajo para listado'!$A$151:$Z$151,0)),0)+IFERROR(INDEX('Hoja de Trabajo para listado'!$AB$155:$BA$1048576,MATCH($A268,'Hoja de Trabajo para listado'!$AB$155:$AB$1048576,0),MATCH((CUADRO!O$4&amp;$E268),'Hoja de Trabajo para listado'!$AB$151:$BA$151,0)),0)+IFERROR(INDEX('Hoja de Trabajo para listado'!$BC$155:$CB$1048576,MATCH($A268,'Hoja de Trabajo para listado'!$BC$155:$BC$1048576,0),MATCH((CUADRO!O$4&amp;$E268),'Hoja de Trabajo para listado'!$BC$151:$CB$151,0)),0)+IFERROR(INDEX('Hoja de Trabajo para listado'!$DE$153:$DG$274,MATCH($A268,'Hoja de Trabajo para listado'!$DE$153:$DE$1048576,0),MATCH((CUADRO!O$4&amp;$E268),'Hoja de Trabajo para listado'!$DE$151:$DG$151,0)),0)+IFERROR(INDEX('Hoja de Trabajo para listado'!$CD$155:$DC$1048576,MATCH($A268,'Hoja de Trabajo para listado'!$CD$155:$CD$1048576,0),MATCH((CUADRO!O$4&amp;$E268),'Hoja de Trabajo para listado'!$CD$151:$DC$151,0)),0)</f>
        <v>0</v>
      </c>
      <c r="P268" s="245">
        <f ca="1">+IFERROR(INDEX('Hoja de Trabajo para listado'!$A$155:$Z$1048576,MATCH($A268,'Hoja de Trabajo para listado'!$A$155:$A$1048576,0),MATCH((CUADRO!P$4&amp;$E268),'Hoja de Trabajo para listado'!$A$151:$Z$151,0)),0)+IFERROR(INDEX('Hoja de Trabajo para listado'!$AB$155:$BA$1048576,MATCH($A268,'Hoja de Trabajo para listado'!$AB$155:$AB$1048576,0),MATCH((CUADRO!P$4&amp;$E268),'Hoja de Trabajo para listado'!$AB$151:$BA$151,0)),0)+IFERROR(INDEX('Hoja de Trabajo para listado'!$BC$155:$CB$1048576,MATCH($A268,'Hoja de Trabajo para listado'!$BC$155:$BC$1048576,0),MATCH((CUADRO!P$4&amp;$E268),'Hoja de Trabajo para listado'!$BC$151:$CB$151,0)),0)+IFERROR(INDEX('Hoja de Trabajo para listado'!$DE$153:$DG$274,MATCH($A268,'Hoja de Trabajo para listado'!$DE$153:$DE$1048576,0),MATCH((CUADRO!P$4&amp;$E268),'Hoja de Trabajo para listado'!$DE$151:$DG$151,0)),0)+IFERROR(INDEX('Hoja de Trabajo para listado'!$CD$155:$DC$1048576,MATCH($A268,'Hoja de Trabajo para listado'!$CD$155:$CD$1048576,0),MATCH((CUADRO!P$4&amp;$E268),'Hoja de Trabajo para listado'!$CD$151:$DC$151,0)),0)</f>
        <v>0</v>
      </c>
      <c r="Q268" s="245">
        <f ca="1">+IFERROR(INDEX('Hoja de Trabajo para listado'!$A$155:$Z$1048576,MATCH($A268,'Hoja de Trabajo para listado'!$A$155:$A$1048576,0),MATCH((CUADRO!Q$4&amp;$E268),'Hoja de Trabajo para listado'!$A$151:$Z$151,0)),0)+IFERROR(INDEX('Hoja de Trabajo para listado'!$AB$155:$BA$1048576,MATCH($A268,'Hoja de Trabajo para listado'!$AB$155:$AB$1048576,0),MATCH((CUADRO!Q$4&amp;$E268),'Hoja de Trabajo para listado'!$AB$151:$BA$151,0)),0)+IFERROR(INDEX('Hoja de Trabajo para listado'!$BC$155:$CB$1048576,MATCH($A268,'Hoja de Trabajo para listado'!$BC$155:$BC$1048576,0),MATCH((CUADRO!Q$4&amp;$E268),'Hoja de Trabajo para listado'!$BC$151:$CB$151,0)),0)+IFERROR(INDEX('Hoja de Trabajo para listado'!$DE$153:$DG$274,MATCH($A268,'Hoja de Trabajo para listado'!$DE$153:$DE$1048576,0),MATCH((CUADRO!Q$4&amp;$E268),'Hoja de Trabajo para listado'!$DE$151:$DG$151,0)),0)+IFERROR(INDEX('Hoja de Trabajo para listado'!$CD$155:$DC$1048576,MATCH($A268,'Hoja de Trabajo para listado'!$CD$155:$CD$1048576,0),MATCH((CUADRO!Q$4&amp;$E268),'Hoja de Trabajo para listado'!$CD$151:$DC$151,0)),0)</f>
        <v>0</v>
      </c>
      <c r="R268" s="245">
        <f t="shared" ca="1" si="11"/>
        <v>26673.549999999996</v>
      </c>
      <c r="S268" s="262">
        <f ca="1">+R267+R268</f>
        <v>26673.549999999996</v>
      </c>
      <c r="T268" s="245">
        <f ca="1">+S268</f>
        <v>26673.549999999996</v>
      </c>
      <c r="U268" s="244">
        <f t="shared" si="12"/>
        <v>2</v>
      </c>
      <c r="V268" s="333" t="str">
        <f>+VLOOKUP(A268,bd_lista!$A$3:$E$592,5,FALSE)</f>
        <v>Instituciones Descentralizadas</v>
      </c>
      <c r="W268" s="388"/>
      <c r="X268" s="242">
        <f>+VLOOKUP(A268,[4]Sheet1!$A$13:$D$744,4,FALSE)</f>
        <v>85</v>
      </c>
      <c r="Y268" s="242" t="e">
        <f>+VLOOKUP(X268,bd_lista!$A$3:$C$592,3,FALSE)</f>
        <v>#N/A</v>
      </c>
      <c r="Z268" s="292"/>
      <c r="AA268" s="321"/>
    </row>
    <row r="269" spans="1:27" customFormat="1" ht="15" customHeight="1">
      <c r="A269" s="32">
        <v>378</v>
      </c>
      <c r="B269" s="392">
        <f>+A269</f>
        <v>378</v>
      </c>
      <c r="C269" s="247" t="str">
        <f>+VLOOKUP(A269,bd_lista!$A$3:$C$592,3,FALSE)</f>
        <v>Servicio Nacional Textil</v>
      </c>
      <c r="D269" s="389" t="str">
        <f>+C269</f>
        <v>Servicio Nacional Textil</v>
      </c>
      <c r="E269" s="247" t="s">
        <v>1304</v>
      </c>
      <c r="F269" s="243">
        <f ca="1">+IFERROR(INDEX('Hoja de Trabajo para listado'!$A$155:$Z$1048576,MATCH($A269,'Hoja de Trabajo para listado'!$A$155:$A$1048576,0),MATCH((CUADRO!F$4&amp;$E269),'Hoja de Trabajo para listado'!$A$151:$Z$151,0)),0)+IFERROR(INDEX('Hoja de Trabajo para listado'!$AB$155:$BA$1048576,MATCH($A269,'Hoja de Trabajo para listado'!$AB$155:$AB$1048576,0),MATCH((CUADRO!F$4&amp;$E269),'Hoja de Trabajo para listado'!$AB$151:$BA$151,0)),0)+IFERROR(INDEX('Hoja de Trabajo para listado'!$BC$155:$CB$1048576,MATCH($A269,'Hoja de Trabajo para listado'!$BC$155:$BC$1048576,0),MATCH((CUADRO!F$4&amp;$E269),'Hoja de Trabajo para listado'!$BC$151:$CB$151,0)),0)+IFERROR(INDEX('Hoja de Trabajo para listado'!$DE$153:$DG$274,MATCH($A269,'Hoja de Trabajo para listado'!$DE$153:$DE$1048576,0),MATCH((CUADRO!F$4&amp;$E269),'Hoja de Trabajo para listado'!$DE$151:$DG$151,0)),0)+IFERROR(INDEX('Hoja de Trabajo para listado'!$CD$155:$DC$1048576,MATCH($A269,'Hoja de Trabajo para listado'!$CD$155:$CD$1048576,0),MATCH((CUADRO!F$4&amp;$E269),'Hoja de Trabajo para listado'!$CD$151:$DC$151,0)),0)</f>
        <v>0</v>
      </c>
      <c r="G269" s="243">
        <f ca="1">+IFERROR(INDEX('Hoja de Trabajo para listado'!$A$155:$Z$1048576,MATCH($A269,'Hoja de Trabajo para listado'!$A$155:$A$1048576,0),MATCH((CUADRO!G$4&amp;$E269),'Hoja de Trabajo para listado'!$A$151:$Z$151,0)),0)+IFERROR(INDEX('Hoja de Trabajo para listado'!$AB$155:$BA$1048576,MATCH($A269,'Hoja de Trabajo para listado'!$AB$155:$AB$1048576,0),MATCH((CUADRO!G$4&amp;$E269),'Hoja de Trabajo para listado'!$AB$151:$BA$151,0)),0)+IFERROR(INDEX('Hoja de Trabajo para listado'!$BC$155:$CB$1048576,MATCH($A269,'Hoja de Trabajo para listado'!$BC$155:$BC$1048576,0),MATCH((CUADRO!G$4&amp;$E269),'Hoja de Trabajo para listado'!$BC$151:$CB$151,0)),0)+IFERROR(INDEX('Hoja de Trabajo para listado'!$DE$153:$DG$274,MATCH($A269,'Hoja de Trabajo para listado'!$DE$153:$DE$1048576,0),MATCH((CUADRO!G$4&amp;$E269),'Hoja de Trabajo para listado'!$DE$151:$DG$151,0)),0)+IFERROR(INDEX('Hoja de Trabajo para listado'!$CD$155:$DC$1048576,MATCH($A269,'Hoja de Trabajo para listado'!$CD$155:$CD$1048576,0),MATCH((CUADRO!G$4&amp;$E269),'Hoja de Trabajo para listado'!$CD$151:$DC$151,0)),0)</f>
        <v>0</v>
      </c>
      <c r="H269" s="243">
        <f ca="1">+IFERROR(INDEX('Hoja de Trabajo para listado'!$A$155:$Z$1048576,MATCH($A269,'Hoja de Trabajo para listado'!$A$155:$A$1048576,0),MATCH((CUADRO!H$4&amp;$E269),'Hoja de Trabajo para listado'!$A$151:$Z$151,0)),0)+IFERROR(INDEX('Hoja de Trabajo para listado'!$AB$155:$BA$1048576,MATCH($A269,'Hoja de Trabajo para listado'!$AB$155:$AB$1048576,0),MATCH((CUADRO!H$4&amp;$E269),'Hoja de Trabajo para listado'!$AB$151:$BA$151,0)),0)+IFERROR(INDEX('Hoja de Trabajo para listado'!$BC$155:$CB$1048576,MATCH($A269,'Hoja de Trabajo para listado'!$BC$155:$BC$1048576,0),MATCH((CUADRO!H$4&amp;$E269),'Hoja de Trabajo para listado'!$BC$151:$CB$151,0)),0)+IFERROR(INDEX('Hoja de Trabajo para listado'!$DE$153:$DG$274,MATCH($A269,'Hoja de Trabajo para listado'!$DE$153:$DE$1048576,0),MATCH((CUADRO!H$4&amp;$E269),'Hoja de Trabajo para listado'!$DE$151:$DG$151,0)),0)+IFERROR(INDEX('Hoja de Trabajo para listado'!$CD$155:$DC$1048576,MATCH($A269,'Hoja de Trabajo para listado'!$CD$155:$CD$1048576,0),MATCH((CUADRO!H$4&amp;$E269),'Hoja de Trabajo para listado'!$CD$151:$DC$151,0)),0)</f>
        <v>0</v>
      </c>
      <c r="I269" s="243">
        <f ca="1">+IFERROR(INDEX('Hoja de Trabajo para listado'!$A$155:$Z$1048576,MATCH($A269,'Hoja de Trabajo para listado'!$A$155:$A$1048576,0),MATCH((CUADRO!I$4&amp;$E269),'Hoja de Trabajo para listado'!$A$151:$Z$151,0)),0)+IFERROR(INDEX('Hoja de Trabajo para listado'!$AB$155:$BA$1048576,MATCH($A269,'Hoja de Trabajo para listado'!$AB$155:$AB$1048576,0),MATCH((CUADRO!I$4&amp;$E269),'Hoja de Trabajo para listado'!$AB$151:$BA$151,0)),0)+IFERROR(INDEX('Hoja de Trabajo para listado'!$BC$155:$CB$1048576,MATCH($A269,'Hoja de Trabajo para listado'!$BC$155:$BC$1048576,0),MATCH((CUADRO!I$4&amp;$E269),'Hoja de Trabajo para listado'!$BC$151:$CB$151,0)),0)+IFERROR(INDEX('Hoja de Trabajo para listado'!$DE$153:$DG$274,MATCH($A269,'Hoja de Trabajo para listado'!$DE$153:$DE$1048576,0),MATCH((CUADRO!I$4&amp;$E269),'Hoja de Trabajo para listado'!$DE$151:$DG$151,0)),0)+IFERROR(INDEX('Hoja de Trabajo para listado'!$CD$155:$DC$1048576,MATCH($A269,'Hoja de Trabajo para listado'!$CD$155:$CD$1048576,0),MATCH((CUADRO!I$4&amp;$E269),'Hoja de Trabajo para listado'!$CD$151:$DC$151,0)),0)</f>
        <v>0</v>
      </c>
      <c r="J269" s="243">
        <f ca="1">+IFERROR(INDEX('Hoja de Trabajo para listado'!$A$155:$Z$1048576,MATCH($A269,'Hoja de Trabajo para listado'!$A$155:$A$1048576,0),MATCH((CUADRO!J$4&amp;$E269),'Hoja de Trabajo para listado'!$A$151:$Z$151,0)),0)+IFERROR(INDEX('Hoja de Trabajo para listado'!$AB$155:$BA$1048576,MATCH($A269,'Hoja de Trabajo para listado'!$AB$155:$AB$1048576,0),MATCH((CUADRO!J$4&amp;$E269),'Hoja de Trabajo para listado'!$AB$151:$BA$151,0)),0)+IFERROR(INDEX('Hoja de Trabajo para listado'!$BC$155:$CB$1048576,MATCH($A269,'Hoja de Trabajo para listado'!$BC$155:$BC$1048576,0),MATCH((CUADRO!J$4&amp;$E269),'Hoja de Trabajo para listado'!$BC$151:$CB$151,0)),0)+IFERROR(INDEX('Hoja de Trabajo para listado'!$DE$153:$DG$274,MATCH($A269,'Hoja de Trabajo para listado'!$DE$153:$DE$1048576,0),MATCH((CUADRO!J$4&amp;$E269),'Hoja de Trabajo para listado'!$DE$151:$DG$151,0)),0)+IFERROR(INDEX('Hoja de Trabajo para listado'!$CD$155:$DC$1048576,MATCH($A269,'Hoja de Trabajo para listado'!$CD$155:$CD$1048576,0),MATCH((CUADRO!J$4&amp;$E269),'Hoja de Trabajo para listado'!$CD$151:$DC$151,0)),0)</f>
        <v>0</v>
      </c>
      <c r="K269" s="243">
        <f ca="1">+IFERROR(INDEX('Hoja de Trabajo para listado'!$A$155:$Z$1048576,MATCH($A269,'Hoja de Trabajo para listado'!$A$155:$A$1048576,0),MATCH((CUADRO!K$4&amp;$E269),'Hoja de Trabajo para listado'!$A$151:$Z$151,0)),0)+IFERROR(INDEX('Hoja de Trabajo para listado'!$AB$155:$BA$1048576,MATCH($A269,'Hoja de Trabajo para listado'!$AB$155:$AB$1048576,0),MATCH((CUADRO!K$4&amp;$E269),'Hoja de Trabajo para listado'!$AB$151:$BA$151,0)),0)+IFERROR(INDEX('Hoja de Trabajo para listado'!$BC$155:$CB$1048576,MATCH($A269,'Hoja de Trabajo para listado'!$BC$155:$BC$1048576,0),MATCH((CUADRO!K$4&amp;$E269),'Hoja de Trabajo para listado'!$BC$151:$CB$151,0)),0)+IFERROR(INDEX('Hoja de Trabajo para listado'!$DE$153:$DG$274,MATCH($A269,'Hoja de Trabajo para listado'!$DE$153:$DE$1048576,0),MATCH((CUADRO!K$4&amp;$E269),'Hoja de Trabajo para listado'!$DE$151:$DG$151,0)),0)+IFERROR(INDEX('Hoja de Trabajo para listado'!$CD$155:$DC$1048576,MATCH($A269,'Hoja de Trabajo para listado'!$CD$155:$CD$1048576,0),MATCH((CUADRO!K$4&amp;$E269),'Hoja de Trabajo para listado'!$CD$151:$DC$151,0)),0)</f>
        <v>0</v>
      </c>
      <c r="L269" s="243">
        <f ca="1">+IFERROR(INDEX('Hoja de Trabajo para listado'!$A$155:$Z$1048576,MATCH($A269,'Hoja de Trabajo para listado'!$A$155:$A$1048576,0),MATCH((CUADRO!L$4&amp;$E269),'Hoja de Trabajo para listado'!$A$151:$Z$151,0)),0)+IFERROR(INDEX('Hoja de Trabajo para listado'!$AB$155:$BA$1048576,MATCH($A269,'Hoja de Trabajo para listado'!$AB$155:$AB$1048576,0),MATCH((CUADRO!L$4&amp;$E269),'Hoja de Trabajo para listado'!$AB$151:$BA$151,0)),0)+IFERROR(INDEX('Hoja de Trabajo para listado'!$BC$155:$CB$1048576,MATCH($A269,'Hoja de Trabajo para listado'!$BC$155:$BC$1048576,0),MATCH((CUADRO!L$4&amp;$E269),'Hoja de Trabajo para listado'!$BC$151:$CB$151,0)),0)+IFERROR(INDEX('Hoja de Trabajo para listado'!$DE$153:$DG$274,MATCH($A269,'Hoja de Trabajo para listado'!$DE$153:$DE$1048576,0),MATCH((CUADRO!L$4&amp;$E269),'Hoja de Trabajo para listado'!$DE$151:$DG$151,0)),0)+IFERROR(INDEX('Hoja de Trabajo para listado'!$CD$155:$DC$1048576,MATCH($A269,'Hoja de Trabajo para listado'!$CD$155:$CD$1048576,0),MATCH((CUADRO!L$4&amp;$E269),'Hoja de Trabajo para listado'!$CD$151:$DC$151,0)),0)</f>
        <v>0</v>
      </c>
      <c r="M269" s="243">
        <f ca="1">+IFERROR(INDEX('Hoja de Trabajo para listado'!$A$155:$Z$1048576,MATCH($A269,'Hoja de Trabajo para listado'!$A$155:$A$1048576,0),MATCH((CUADRO!M$4&amp;$E269),'Hoja de Trabajo para listado'!$A$151:$Z$151,0)),0)+IFERROR(INDEX('Hoja de Trabajo para listado'!$AB$155:$BA$1048576,MATCH($A269,'Hoja de Trabajo para listado'!$AB$155:$AB$1048576,0),MATCH((CUADRO!M$4&amp;$E269),'Hoja de Trabajo para listado'!$AB$151:$BA$151,0)),0)+IFERROR(INDEX('Hoja de Trabajo para listado'!$BC$155:$CB$1048576,MATCH($A269,'Hoja de Trabajo para listado'!$BC$155:$BC$1048576,0),MATCH((CUADRO!M$4&amp;$E269),'Hoja de Trabajo para listado'!$BC$151:$CB$151,0)),0)+IFERROR(INDEX('Hoja de Trabajo para listado'!$DE$153:$DG$274,MATCH($A269,'Hoja de Trabajo para listado'!$DE$153:$DE$1048576,0),MATCH((CUADRO!M$4&amp;$E269),'Hoja de Trabajo para listado'!$DE$151:$DG$151,0)),0)+IFERROR(INDEX('Hoja de Trabajo para listado'!$CD$155:$DC$1048576,MATCH($A269,'Hoja de Trabajo para listado'!$CD$155:$CD$1048576,0),MATCH((CUADRO!M$4&amp;$E269),'Hoja de Trabajo para listado'!$CD$151:$DC$151,0)),0)</f>
        <v>0</v>
      </c>
      <c r="N269" s="243">
        <f ca="1">+IFERROR(INDEX('Hoja de Trabajo para listado'!$A$155:$Z$1048576,MATCH($A269,'Hoja de Trabajo para listado'!$A$155:$A$1048576,0),MATCH((CUADRO!N$4&amp;$E269),'Hoja de Trabajo para listado'!$A$151:$Z$151,0)),0)+IFERROR(INDEX('Hoja de Trabajo para listado'!$AB$155:$BA$1048576,MATCH($A269,'Hoja de Trabajo para listado'!$AB$155:$AB$1048576,0),MATCH((CUADRO!N$4&amp;$E269),'Hoja de Trabajo para listado'!$AB$151:$BA$151,0)),0)+IFERROR(INDEX('Hoja de Trabajo para listado'!$BC$155:$CB$1048576,MATCH($A269,'Hoja de Trabajo para listado'!$BC$155:$BC$1048576,0),MATCH((CUADRO!N$4&amp;$E269),'Hoja de Trabajo para listado'!$BC$151:$CB$151,0)),0)+IFERROR(INDEX('Hoja de Trabajo para listado'!$DE$153:$DG$274,MATCH($A269,'Hoja de Trabajo para listado'!$DE$153:$DE$1048576,0),MATCH((CUADRO!N$4&amp;$E269),'Hoja de Trabajo para listado'!$DE$151:$DG$151,0)),0)+IFERROR(INDEX('Hoja de Trabajo para listado'!$CD$155:$DC$1048576,MATCH($A269,'Hoja de Trabajo para listado'!$CD$155:$CD$1048576,0),MATCH((CUADRO!N$4&amp;$E269),'Hoja de Trabajo para listado'!$CD$151:$DC$151,0)),0)</f>
        <v>0</v>
      </c>
      <c r="O269" s="243">
        <f ca="1">+IFERROR(INDEX('Hoja de Trabajo para listado'!$A$155:$Z$1048576,MATCH($A269,'Hoja de Trabajo para listado'!$A$155:$A$1048576,0),MATCH((CUADRO!O$4&amp;$E269),'Hoja de Trabajo para listado'!$A$151:$Z$151,0)),0)+IFERROR(INDEX('Hoja de Trabajo para listado'!$AB$155:$BA$1048576,MATCH($A269,'Hoja de Trabajo para listado'!$AB$155:$AB$1048576,0),MATCH((CUADRO!O$4&amp;$E269),'Hoja de Trabajo para listado'!$AB$151:$BA$151,0)),0)+IFERROR(INDEX('Hoja de Trabajo para listado'!$BC$155:$CB$1048576,MATCH($A269,'Hoja de Trabajo para listado'!$BC$155:$BC$1048576,0),MATCH((CUADRO!O$4&amp;$E269),'Hoja de Trabajo para listado'!$BC$151:$CB$151,0)),0)+IFERROR(INDEX('Hoja de Trabajo para listado'!$DE$153:$DG$274,MATCH($A269,'Hoja de Trabajo para listado'!$DE$153:$DE$1048576,0),MATCH((CUADRO!O$4&amp;$E269),'Hoja de Trabajo para listado'!$DE$151:$DG$151,0)),0)+IFERROR(INDEX('Hoja de Trabajo para listado'!$CD$155:$DC$1048576,MATCH($A269,'Hoja de Trabajo para listado'!$CD$155:$CD$1048576,0),MATCH((CUADRO!O$4&amp;$E269),'Hoja de Trabajo para listado'!$CD$151:$DC$151,0)),0)</f>
        <v>0</v>
      </c>
      <c r="P269" s="243">
        <f ca="1">+IFERROR(INDEX('Hoja de Trabajo para listado'!$A$155:$Z$1048576,MATCH($A269,'Hoja de Trabajo para listado'!$A$155:$A$1048576,0),MATCH((CUADRO!P$4&amp;$E269),'Hoja de Trabajo para listado'!$A$151:$Z$151,0)),0)+IFERROR(INDEX('Hoja de Trabajo para listado'!$AB$155:$BA$1048576,MATCH($A269,'Hoja de Trabajo para listado'!$AB$155:$AB$1048576,0),MATCH((CUADRO!P$4&amp;$E269),'Hoja de Trabajo para listado'!$AB$151:$BA$151,0)),0)+IFERROR(INDEX('Hoja de Trabajo para listado'!$BC$155:$CB$1048576,MATCH($A269,'Hoja de Trabajo para listado'!$BC$155:$BC$1048576,0),MATCH((CUADRO!P$4&amp;$E269),'Hoja de Trabajo para listado'!$BC$151:$CB$151,0)),0)+IFERROR(INDEX('Hoja de Trabajo para listado'!$DE$153:$DG$274,MATCH($A269,'Hoja de Trabajo para listado'!$DE$153:$DE$1048576,0),MATCH((CUADRO!P$4&amp;$E269),'Hoja de Trabajo para listado'!$DE$151:$DG$151,0)),0)+IFERROR(INDEX('Hoja de Trabajo para listado'!$CD$155:$DC$1048576,MATCH($A269,'Hoja de Trabajo para listado'!$CD$155:$CD$1048576,0),MATCH((CUADRO!P$4&amp;$E269),'Hoja de Trabajo para listado'!$CD$151:$DC$151,0)),0)</f>
        <v>0</v>
      </c>
      <c r="Q269" s="243">
        <f ca="1">+IFERROR(INDEX('Hoja de Trabajo para listado'!$A$155:$Z$1048576,MATCH($A269,'Hoja de Trabajo para listado'!$A$155:$A$1048576,0),MATCH((CUADRO!Q$4&amp;$E269),'Hoja de Trabajo para listado'!$A$151:$Z$151,0)),0)+IFERROR(INDEX('Hoja de Trabajo para listado'!$AB$155:$BA$1048576,MATCH($A269,'Hoja de Trabajo para listado'!$AB$155:$AB$1048576,0),MATCH((CUADRO!Q$4&amp;$E269),'Hoja de Trabajo para listado'!$AB$151:$BA$151,0)),0)+IFERROR(INDEX('Hoja de Trabajo para listado'!$BC$155:$CB$1048576,MATCH($A269,'Hoja de Trabajo para listado'!$BC$155:$BC$1048576,0),MATCH((CUADRO!Q$4&amp;$E269),'Hoja de Trabajo para listado'!$BC$151:$CB$151,0)),0)+IFERROR(INDEX('Hoja de Trabajo para listado'!$DE$153:$DG$274,MATCH($A269,'Hoja de Trabajo para listado'!$DE$153:$DE$1048576,0),MATCH((CUADRO!Q$4&amp;$E269),'Hoja de Trabajo para listado'!$DE$151:$DG$151,0)),0)+IFERROR(INDEX('Hoja de Trabajo para listado'!$CD$155:$DC$1048576,MATCH($A269,'Hoja de Trabajo para listado'!$CD$155:$CD$1048576,0),MATCH((CUADRO!Q$4&amp;$E269),'Hoja de Trabajo para listado'!$CD$151:$DC$151,0)),0)</f>
        <v>0</v>
      </c>
      <c r="R269" s="243">
        <f t="shared" ca="1" si="11"/>
        <v>0</v>
      </c>
      <c r="S269" s="263"/>
      <c r="T269" s="243">
        <f ca="1">+T270</f>
        <v>6903628.9699999997</v>
      </c>
      <c r="U269" s="242">
        <f t="shared" si="12"/>
        <v>1</v>
      </c>
      <c r="V269" s="333" t="str">
        <f>+VLOOKUP(A269,bd_lista!$A$3:$E$592,5,FALSE)</f>
        <v>Instituciones Descentralizadas</v>
      </c>
      <c r="W269" s="387" t="str">
        <f>+V269</f>
        <v>Instituciones Descentralizadas</v>
      </c>
      <c r="X269" s="242">
        <v>53</v>
      </c>
      <c r="Y269" s="242" t="str">
        <f>+VLOOKUP(X269,bd_lista!$A$3:$C$592,3,FALSE)</f>
        <v>Ministerio de Culturas, Descolonización y Despatriarcalización</v>
      </c>
      <c r="Z269" s="294">
        <f>+X269</f>
        <v>53</v>
      </c>
      <c r="AA269" s="295" t="str">
        <f>+Y269</f>
        <v>Ministerio de Culturas, Descolonización y Despatriarcalización</v>
      </c>
    </row>
    <row r="270" spans="1:27" customFormat="1" ht="15" customHeight="1">
      <c r="A270" s="32">
        <v>378</v>
      </c>
      <c r="B270" s="393"/>
      <c r="C270" s="333" t="str">
        <f>+VLOOKUP(A270,bd_lista!$A$3:$C$592,3,FALSE)</f>
        <v>Servicio Nacional Textil</v>
      </c>
      <c r="D270" s="390"/>
      <c r="E270" s="333" t="s">
        <v>1305</v>
      </c>
      <c r="F270" s="245">
        <f ca="1">+IFERROR(INDEX('Hoja de Trabajo para listado'!$A$155:$Z$1048576,MATCH($A270,'Hoja de Trabajo para listado'!$A$155:$A$1048576,0),MATCH((CUADRO!F$4&amp;$E270),'Hoja de Trabajo para listado'!$A$151:$Z$151,0)),0)+IFERROR(INDEX('Hoja de Trabajo para listado'!$AB$155:$BA$1048576,MATCH($A270,'Hoja de Trabajo para listado'!$AB$155:$AB$1048576,0),MATCH((CUADRO!F$4&amp;$E270),'Hoja de Trabajo para listado'!$AB$151:$BA$151,0)),0)+IFERROR(INDEX('Hoja de Trabajo para listado'!$BC$155:$CB$1048576,MATCH($A270,'Hoja de Trabajo para listado'!$BC$155:$BC$1048576,0),MATCH((CUADRO!F$4&amp;$E270),'Hoja de Trabajo para listado'!$BC$151:$CB$151,0)),0)+IFERROR(INDEX('Hoja de Trabajo para listado'!$DE$153:$DG$274,MATCH($A270,'Hoja de Trabajo para listado'!$DE$153:$DE$1048576,0),MATCH((CUADRO!F$4&amp;$E270),'Hoja de Trabajo para listado'!$DE$151:$DG$151,0)),0)+IFERROR(INDEX('Hoja de Trabajo para listado'!$CD$155:$DC$1048576,MATCH($A270,'Hoja de Trabajo para listado'!$CD$155:$CD$1048576,0),MATCH((CUADRO!F$4&amp;$E270),'Hoja de Trabajo para listado'!$CD$151:$DC$151,0)),0)</f>
        <v>0</v>
      </c>
      <c r="G270" s="245">
        <f ca="1">+IFERROR(INDEX('Hoja de Trabajo para listado'!$A$155:$Z$1048576,MATCH($A270,'Hoja de Trabajo para listado'!$A$155:$A$1048576,0),MATCH((CUADRO!G$4&amp;$E270),'Hoja de Trabajo para listado'!$A$151:$Z$151,0)),0)+IFERROR(INDEX('Hoja de Trabajo para listado'!$AB$155:$BA$1048576,MATCH($A270,'Hoja de Trabajo para listado'!$AB$155:$AB$1048576,0),MATCH((CUADRO!G$4&amp;$E270),'Hoja de Trabajo para listado'!$AB$151:$BA$151,0)),0)+IFERROR(INDEX('Hoja de Trabajo para listado'!$BC$155:$CB$1048576,MATCH($A270,'Hoja de Trabajo para listado'!$BC$155:$BC$1048576,0),MATCH((CUADRO!G$4&amp;$E270),'Hoja de Trabajo para listado'!$BC$151:$CB$151,0)),0)+IFERROR(INDEX('Hoja de Trabajo para listado'!$DE$153:$DG$274,MATCH($A270,'Hoja de Trabajo para listado'!$DE$153:$DE$1048576,0),MATCH((CUADRO!G$4&amp;$E270),'Hoja de Trabajo para listado'!$DE$151:$DG$151,0)),0)+IFERROR(INDEX('Hoja de Trabajo para listado'!$CD$155:$DC$1048576,MATCH($A270,'Hoja de Trabajo para listado'!$CD$155:$CD$1048576,0),MATCH((CUADRO!G$4&amp;$E270),'Hoja de Trabajo para listado'!$CD$151:$DC$151,0)),0)</f>
        <v>70</v>
      </c>
      <c r="H270" s="245">
        <f ca="1">+IFERROR(INDEX('Hoja de Trabajo para listado'!$A$155:$Z$1048576,MATCH($A270,'Hoja de Trabajo para listado'!$A$155:$A$1048576,0),MATCH((CUADRO!H$4&amp;$E270),'Hoja de Trabajo para listado'!$A$151:$Z$151,0)),0)+IFERROR(INDEX('Hoja de Trabajo para listado'!$AB$155:$BA$1048576,MATCH($A270,'Hoja de Trabajo para listado'!$AB$155:$AB$1048576,0),MATCH((CUADRO!H$4&amp;$E270),'Hoja de Trabajo para listado'!$AB$151:$BA$151,0)),0)+IFERROR(INDEX('Hoja de Trabajo para listado'!$BC$155:$CB$1048576,MATCH($A270,'Hoja de Trabajo para listado'!$BC$155:$BC$1048576,0),MATCH((CUADRO!H$4&amp;$E270),'Hoja de Trabajo para listado'!$BC$151:$CB$151,0)),0)+IFERROR(INDEX('Hoja de Trabajo para listado'!$DE$153:$DG$274,MATCH($A270,'Hoja de Trabajo para listado'!$DE$153:$DE$1048576,0),MATCH((CUADRO!H$4&amp;$E270),'Hoja de Trabajo para listado'!$DE$151:$DG$151,0)),0)+IFERROR(INDEX('Hoja de Trabajo para listado'!$CD$155:$DC$1048576,MATCH($A270,'Hoja de Trabajo para listado'!$CD$155:$CD$1048576,0),MATCH((CUADRO!H$4&amp;$E270),'Hoja de Trabajo para listado'!$CD$151:$DC$151,0)),0)</f>
        <v>31379.7</v>
      </c>
      <c r="I270" s="245">
        <f ca="1">+IFERROR(INDEX('Hoja de Trabajo para listado'!$A$155:$Z$1048576,MATCH($A270,'Hoja de Trabajo para listado'!$A$155:$A$1048576,0),MATCH((CUADRO!I$4&amp;$E270),'Hoja de Trabajo para listado'!$A$151:$Z$151,0)),0)+IFERROR(INDEX('Hoja de Trabajo para listado'!$AB$155:$BA$1048576,MATCH($A270,'Hoja de Trabajo para listado'!$AB$155:$AB$1048576,0),MATCH((CUADRO!I$4&amp;$E270),'Hoja de Trabajo para listado'!$AB$151:$BA$151,0)),0)+IFERROR(INDEX('Hoja de Trabajo para listado'!$BC$155:$CB$1048576,MATCH($A270,'Hoja de Trabajo para listado'!$BC$155:$BC$1048576,0),MATCH((CUADRO!I$4&amp;$E270),'Hoja de Trabajo para listado'!$BC$151:$CB$151,0)),0)+IFERROR(INDEX('Hoja de Trabajo para listado'!$DE$153:$DG$274,MATCH($A270,'Hoja de Trabajo para listado'!$DE$153:$DE$1048576,0),MATCH((CUADRO!I$4&amp;$E270),'Hoja de Trabajo para listado'!$DE$151:$DG$151,0)),0)+IFERROR(INDEX('Hoja de Trabajo para listado'!$CD$155:$DC$1048576,MATCH($A270,'Hoja de Trabajo para listado'!$CD$155:$CD$1048576,0),MATCH((CUADRO!I$4&amp;$E270),'Hoja de Trabajo para listado'!$CD$151:$DC$151,0)),0)</f>
        <v>1616.27</v>
      </c>
      <c r="J270" s="245">
        <f ca="1">+IFERROR(INDEX('Hoja de Trabajo para listado'!$A$155:$Z$1048576,MATCH($A270,'Hoja de Trabajo para listado'!$A$155:$A$1048576,0),MATCH((CUADRO!J$4&amp;$E270),'Hoja de Trabajo para listado'!$A$151:$Z$151,0)),0)+IFERROR(INDEX('Hoja de Trabajo para listado'!$AB$155:$BA$1048576,MATCH($A270,'Hoja de Trabajo para listado'!$AB$155:$AB$1048576,0),MATCH((CUADRO!J$4&amp;$E270),'Hoja de Trabajo para listado'!$AB$151:$BA$151,0)),0)+IFERROR(INDEX('Hoja de Trabajo para listado'!$BC$155:$CB$1048576,MATCH($A270,'Hoja de Trabajo para listado'!$BC$155:$BC$1048576,0),MATCH((CUADRO!J$4&amp;$E270),'Hoja de Trabajo para listado'!$BC$151:$CB$151,0)),0)+IFERROR(INDEX('Hoja de Trabajo para listado'!$DE$153:$DG$274,MATCH($A270,'Hoja de Trabajo para listado'!$DE$153:$DE$1048576,0),MATCH((CUADRO!J$4&amp;$E270),'Hoja de Trabajo para listado'!$DE$151:$DG$151,0)),0)+IFERROR(INDEX('Hoja de Trabajo para listado'!$CD$155:$DC$1048576,MATCH($A270,'Hoja de Trabajo para listado'!$CD$155:$CD$1048576,0),MATCH((CUADRO!J$4&amp;$E270),'Hoja de Trabajo para listado'!$CD$151:$DC$151,0)),0)</f>
        <v>6870563</v>
      </c>
      <c r="K270" s="245">
        <f ca="1">+IFERROR(INDEX('Hoja de Trabajo para listado'!$A$155:$Z$1048576,MATCH($A270,'Hoja de Trabajo para listado'!$A$155:$A$1048576,0),MATCH((CUADRO!K$4&amp;$E270),'Hoja de Trabajo para listado'!$A$151:$Z$151,0)),0)+IFERROR(INDEX('Hoja de Trabajo para listado'!$AB$155:$BA$1048576,MATCH($A270,'Hoja de Trabajo para listado'!$AB$155:$AB$1048576,0),MATCH((CUADRO!K$4&amp;$E270),'Hoja de Trabajo para listado'!$AB$151:$BA$151,0)),0)+IFERROR(INDEX('Hoja de Trabajo para listado'!$BC$155:$CB$1048576,MATCH($A270,'Hoja de Trabajo para listado'!$BC$155:$BC$1048576,0),MATCH((CUADRO!K$4&amp;$E270),'Hoja de Trabajo para listado'!$BC$151:$CB$151,0)),0)+IFERROR(INDEX('Hoja de Trabajo para listado'!$DE$153:$DG$274,MATCH($A270,'Hoja de Trabajo para listado'!$DE$153:$DE$1048576,0),MATCH((CUADRO!K$4&amp;$E270),'Hoja de Trabajo para listado'!$DE$151:$DG$151,0)),0)+IFERROR(INDEX('Hoja de Trabajo para listado'!$CD$155:$DC$1048576,MATCH($A270,'Hoja de Trabajo para listado'!$CD$155:$CD$1048576,0),MATCH((CUADRO!K$4&amp;$E270),'Hoja de Trabajo para listado'!$CD$151:$DC$151,0)),0)</f>
        <v>0</v>
      </c>
      <c r="L270" s="245">
        <f ca="1">+IFERROR(INDEX('Hoja de Trabajo para listado'!$A$155:$Z$1048576,MATCH($A270,'Hoja de Trabajo para listado'!$A$155:$A$1048576,0),MATCH((CUADRO!L$4&amp;$E270),'Hoja de Trabajo para listado'!$A$151:$Z$151,0)),0)+IFERROR(INDEX('Hoja de Trabajo para listado'!$AB$155:$BA$1048576,MATCH($A270,'Hoja de Trabajo para listado'!$AB$155:$AB$1048576,0),MATCH((CUADRO!L$4&amp;$E270),'Hoja de Trabajo para listado'!$AB$151:$BA$151,0)),0)+IFERROR(INDEX('Hoja de Trabajo para listado'!$BC$155:$CB$1048576,MATCH($A270,'Hoja de Trabajo para listado'!$BC$155:$BC$1048576,0),MATCH((CUADRO!L$4&amp;$E270),'Hoja de Trabajo para listado'!$BC$151:$CB$151,0)),0)+IFERROR(INDEX('Hoja de Trabajo para listado'!$DE$153:$DG$274,MATCH($A270,'Hoja de Trabajo para listado'!$DE$153:$DE$1048576,0),MATCH((CUADRO!L$4&amp;$E270),'Hoja de Trabajo para listado'!$DE$151:$DG$151,0)),0)+IFERROR(INDEX('Hoja de Trabajo para listado'!$CD$155:$DC$1048576,MATCH($A270,'Hoja de Trabajo para listado'!$CD$155:$CD$1048576,0),MATCH((CUADRO!L$4&amp;$E270),'Hoja de Trabajo para listado'!$CD$151:$DC$151,0)),0)</f>
        <v>0</v>
      </c>
      <c r="M270" s="245">
        <f ca="1">+IFERROR(INDEX('Hoja de Trabajo para listado'!$A$155:$Z$1048576,MATCH($A270,'Hoja de Trabajo para listado'!$A$155:$A$1048576,0),MATCH((CUADRO!M$4&amp;$E270),'Hoja de Trabajo para listado'!$A$151:$Z$151,0)),0)+IFERROR(INDEX('Hoja de Trabajo para listado'!$AB$155:$BA$1048576,MATCH($A270,'Hoja de Trabajo para listado'!$AB$155:$AB$1048576,0),MATCH((CUADRO!M$4&amp;$E270),'Hoja de Trabajo para listado'!$AB$151:$BA$151,0)),0)+IFERROR(INDEX('Hoja de Trabajo para listado'!$BC$155:$CB$1048576,MATCH($A270,'Hoja de Trabajo para listado'!$BC$155:$BC$1048576,0),MATCH((CUADRO!M$4&amp;$E270),'Hoja de Trabajo para listado'!$BC$151:$CB$151,0)),0)+IFERROR(INDEX('Hoja de Trabajo para listado'!$DE$153:$DG$274,MATCH($A270,'Hoja de Trabajo para listado'!$DE$153:$DE$1048576,0),MATCH((CUADRO!M$4&amp;$E270),'Hoja de Trabajo para listado'!$DE$151:$DG$151,0)),0)+IFERROR(INDEX('Hoja de Trabajo para listado'!$CD$155:$DC$1048576,MATCH($A270,'Hoja de Trabajo para listado'!$CD$155:$CD$1048576,0),MATCH((CUADRO!M$4&amp;$E270),'Hoja de Trabajo para listado'!$CD$151:$DC$151,0)),0)</f>
        <v>0</v>
      </c>
      <c r="N270" s="245">
        <f ca="1">+IFERROR(INDEX('Hoja de Trabajo para listado'!$A$155:$Z$1048576,MATCH($A270,'Hoja de Trabajo para listado'!$A$155:$A$1048576,0),MATCH((CUADRO!N$4&amp;$E270),'Hoja de Trabajo para listado'!$A$151:$Z$151,0)),0)+IFERROR(INDEX('Hoja de Trabajo para listado'!$AB$155:$BA$1048576,MATCH($A270,'Hoja de Trabajo para listado'!$AB$155:$AB$1048576,0),MATCH((CUADRO!N$4&amp;$E270),'Hoja de Trabajo para listado'!$AB$151:$BA$151,0)),0)+IFERROR(INDEX('Hoja de Trabajo para listado'!$BC$155:$CB$1048576,MATCH($A270,'Hoja de Trabajo para listado'!$BC$155:$BC$1048576,0),MATCH((CUADRO!N$4&amp;$E270),'Hoja de Trabajo para listado'!$BC$151:$CB$151,0)),0)+IFERROR(INDEX('Hoja de Trabajo para listado'!$DE$153:$DG$274,MATCH($A270,'Hoja de Trabajo para listado'!$DE$153:$DE$1048576,0),MATCH((CUADRO!N$4&amp;$E270),'Hoja de Trabajo para listado'!$DE$151:$DG$151,0)),0)+IFERROR(INDEX('Hoja de Trabajo para listado'!$CD$155:$DC$1048576,MATCH($A270,'Hoja de Trabajo para listado'!$CD$155:$CD$1048576,0),MATCH((CUADRO!N$4&amp;$E270),'Hoja de Trabajo para listado'!$CD$151:$DC$151,0)),0)</f>
        <v>0</v>
      </c>
      <c r="O270" s="245">
        <f ca="1">+IFERROR(INDEX('Hoja de Trabajo para listado'!$A$155:$Z$1048576,MATCH($A270,'Hoja de Trabajo para listado'!$A$155:$A$1048576,0),MATCH((CUADRO!O$4&amp;$E270),'Hoja de Trabajo para listado'!$A$151:$Z$151,0)),0)+IFERROR(INDEX('Hoja de Trabajo para listado'!$AB$155:$BA$1048576,MATCH($A270,'Hoja de Trabajo para listado'!$AB$155:$AB$1048576,0),MATCH((CUADRO!O$4&amp;$E270),'Hoja de Trabajo para listado'!$AB$151:$BA$151,0)),0)+IFERROR(INDEX('Hoja de Trabajo para listado'!$BC$155:$CB$1048576,MATCH($A270,'Hoja de Trabajo para listado'!$BC$155:$BC$1048576,0),MATCH((CUADRO!O$4&amp;$E270),'Hoja de Trabajo para listado'!$BC$151:$CB$151,0)),0)+IFERROR(INDEX('Hoja de Trabajo para listado'!$DE$153:$DG$274,MATCH($A270,'Hoja de Trabajo para listado'!$DE$153:$DE$1048576,0),MATCH((CUADRO!O$4&amp;$E270),'Hoja de Trabajo para listado'!$DE$151:$DG$151,0)),0)+IFERROR(INDEX('Hoja de Trabajo para listado'!$CD$155:$DC$1048576,MATCH($A270,'Hoja de Trabajo para listado'!$CD$155:$CD$1048576,0),MATCH((CUADRO!O$4&amp;$E270),'Hoja de Trabajo para listado'!$CD$151:$DC$151,0)),0)</f>
        <v>0</v>
      </c>
      <c r="P270" s="245">
        <f ca="1">+IFERROR(INDEX('Hoja de Trabajo para listado'!$A$155:$Z$1048576,MATCH($A270,'Hoja de Trabajo para listado'!$A$155:$A$1048576,0),MATCH((CUADRO!P$4&amp;$E270),'Hoja de Trabajo para listado'!$A$151:$Z$151,0)),0)+IFERROR(INDEX('Hoja de Trabajo para listado'!$AB$155:$BA$1048576,MATCH($A270,'Hoja de Trabajo para listado'!$AB$155:$AB$1048576,0),MATCH((CUADRO!P$4&amp;$E270),'Hoja de Trabajo para listado'!$AB$151:$BA$151,0)),0)+IFERROR(INDEX('Hoja de Trabajo para listado'!$BC$155:$CB$1048576,MATCH($A270,'Hoja de Trabajo para listado'!$BC$155:$BC$1048576,0),MATCH((CUADRO!P$4&amp;$E270),'Hoja de Trabajo para listado'!$BC$151:$CB$151,0)),0)+IFERROR(INDEX('Hoja de Trabajo para listado'!$DE$153:$DG$274,MATCH($A270,'Hoja de Trabajo para listado'!$DE$153:$DE$1048576,0),MATCH((CUADRO!P$4&amp;$E270),'Hoja de Trabajo para listado'!$DE$151:$DG$151,0)),0)+IFERROR(INDEX('Hoja de Trabajo para listado'!$CD$155:$DC$1048576,MATCH($A270,'Hoja de Trabajo para listado'!$CD$155:$CD$1048576,0),MATCH((CUADRO!P$4&amp;$E270),'Hoja de Trabajo para listado'!$CD$151:$DC$151,0)),0)</f>
        <v>0</v>
      </c>
      <c r="Q270" s="245">
        <f ca="1">+IFERROR(INDEX('Hoja de Trabajo para listado'!$A$155:$Z$1048576,MATCH($A270,'Hoja de Trabajo para listado'!$A$155:$A$1048576,0),MATCH((CUADRO!Q$4&amp;$E270),'Hoja de Trabajo para listado'!$A$151:$Z$151,0)),0)+IFERROR(INDEX('Hoja de Trabajo para listado'!$AB$155:$BA$1048576,MATCH($A270,'Hoja de Trabajo para listado'!$AB$155:$AB$1048576,0),MATCH((CUADRO!Q$4&amp;$E270),'Hoja de Trabajo para listado'!$AB$151:$BA$151,0)),0)+IFERROR(INDEX('Hoja de Trabajo para listado'!$BC$155:$CB$1048576,MATCH($A270,'Hoja de Trabajo para listado'!$BC$155:$BC$1048576,0),MATCH((CUADRO!Q$4&amp;$E270),'Hoja de Trabajo para listado'!$BC$151:$CB$151,0)),0)+IFERROR(INDEX('Hoja de Trabajo para listado'!$DE$153:$DG$274,MATCH($A270,'Hoja de Trabajo para listado'!$DE$153:$DE$1048576,0),MATCH((CUADRO!Q$4&amp;$E270),'Hoja de Trabajo para listado'!$DE$151:$DG$151,0)),0)+IFERROR(INDEX('Hoja de Trabajo para listado'!$CD$155:$DC$1048576,MATCH($A270,'Hoja de Trabajo para listado'!$CD$155:$CD$1048576,0),MATCH((CUADRO!Q$4&amp;$E270),'Hoja de Trabajo para listado'!$CD$151:$DC$151,0)),0)</f>
        <v>0</v>
      </c>
      <c r="R270" s="245">
        <f t="shared" ca="1" si="11"/>
        <v>6903628.9699999997</v>
      </c>
      <c r="S270" s="262">
        <f ca="1">+R269+R270</f>
        <v>6903628.9699999997</v>
      </c>
      <c r="T270" s="243">
        <f ca="1">+S270</f>
        <v>6903628.9699999997</v>
      </c>
      <c r="U270" s="242">
        <f t="shared" si="12"/>
        <v>2</v>
      </c>
      <c r="V270" s="333" t="str">
        <f>+VLOOKUP(A270,bd_lista!$A$3:$E$592,5,FALSE)</f>
        <v>Instituciones Descentralizadas</v>
      </c>
      <c r="W270" s="388"/>
      <c r="X270" s="242">
        <v>53</v>
      </c>
      <c r="Y270" s="242" t="str">
        <f>+VLOOKUP(X270,bd_lista!$A$3:$C$592,3,FALSE)</f>
        <v>Ministerio de Culturas, Descolonización y Despatriarcalización</v>
      </c>
      <c r="Z270" s="292"/>
      <c r="AA270" s="293"/>
    </row>
    <row r="271" spans="1:27" customFormat="1" ht="15" hidden="1" customHeight="1">
      <c r="A271" s="32">
        <v>379</v>
      </c>
      <c r="B271" s="392">
        <f>+A271</f>
        <v>379</v>
      </c>
      <c r="C271" s="247" t="str">
        <f>+VLOOKUP(A271,bd_lista!$A$3:$C$592,3,FALSE)</f>
        <v xml:space="preserve">Escuela Boliviana Intercultural de Danza </v>
      </c>
      <c r="D271" s="389" t="str">
        <f>+C271</f>
        <v xml:space="preserve">Escuela Boliviana Intercultural de Danza </v>
      </c>
      <c r="E271" s="247" t="s">
        <v>1304</v>
      </c>
      <c r="F271" s="243">
        <f ca="1">+IFERROR(INDEX('Hoja de Trabajo para listado'!$A$155:$Z$1048576,MATCH($A271,'Hoja de Trabajo para listado'!$A$155:$A$1048576,0),MATCH((CUADRO!F$4&amp;$E271),'Hoja de Trabajo para listado'!$A$151:$Z$151,0)),0)+IFERROR(INDEX('Hoja de Trabajo para listado'!$AB$155:$BA$1048576,MATCH($A271,'Hoja de Trabajo para listado'!$AB$155:$AB$1048576,0),MATCH((CUADRO!F$4&amp;$E271),'Hoja de Trabajo para listado'!$AB$151:$BA$151,0)),0)+IFERROR(INDEX('Hoja de Trabajo para listado'!$BC$155:$CB$1048576,MATCH($A271,'Hoja de Trabajo para listado'!$BC$155:$BC$1048576,0),MATCH((CUADRO!F$4&amp;$E271),'Hoja de Trabajo para listado'!$BC$151:$CB$151,0)),0)+IFERROR(INDEX('Hoja de Trabajo para listado'!$DE$153:$DG$274,MATCH($A271,'Hoja de Trabajo para listado'!$DE$153:$DE$1048576,0),MATCH((CUADRO!F$4&amp;$E271),'Hoja de Trabajo para listado'!$DE$151:$DG$151,0)),0)+IFERROR(INDEX('Hoja de Trabajo para listado'!$CD$155:$DC$1048576,MATCH($A271,'Hoja de Trabajo para listado'!$CD$155:$CD$1048576,0),MATCH((CUADRO!F$4&amp;$E271),'Hoja de Trabajo para listado'!$CD$151:$DC$151,0)),0)</f>
        <v>0</v>
      </c>
      <c r="G271" s="243">
        <f ca="1">+IFERROR(INDEX('Hoja de Trabajo para listado'!$A$155:$Z$1048576,MATCH($A271,'Hoja de Trabajo para listado'!$A$155:$A$1048576,0),MATCH((CUADRO!G$4&amp;$E271),'Hoja de Trabajo para listado'!$A$151:$Z$151,0)),0)+IFERROR(INDEX('Hoja de Trabajo para listado'!$AB$155:$BA$1048576,MATCH($A271,'Hoja de Trabajo para listado'!$AB$155:$AB$1048576,0),MATCH((CUADRO!G$4&amp;$E271),'Hoja de Trabajo para listado'!$AB$151:$BA$151,0)),0)+IFERROR(INDEX('Hoja de Trabajo para listado'!$BC$155:$CB$1048576,MATCH($A271,'Hoja de Trabajo para listado'!$BC$155:$BC$1048576,0),MATCH((CUADRO!G$4&amp;$E271),'Hoja de Trabajo para listado'!$BC$151:$CB$151,0)),0)+IFERROR(INDEX('Hoja de Trabajo para listado'!$DE$153:$DG$274,MATCH($A271,'Hoja de Trabajo para listado'!$DE$153:$DE$1048576,0),MATCH((CUADRO!G$4&amp;$E271),'Hoja de Trabajo para listado'!$DE$151:$DG$151,0)),0)+IFERROR(INDEX('Hoja de Trabajo para listado'!$CD$155:$DC$1048576,MATCH($A271,'Hoja de Trabajo para listado'!$CD$155:$CD$1048576,0),MATCH((CUADRO!G$4&amp;$E271),'Hoja de Trabajo para listado'!$CD$151:$DC$151,0)),0)</f>
        <v>0</v>
      </c>
      <c r="H271" s="243">
        <f ca="1">+IFERROR(INDEX('Hoja de Trabajo para listado'!$A$155:$Z$1048576,MATCH($A271,'Hoja de Trabajo para listado'!$A$155:$A$1048576,0),MATCH((CUADRO!H$4&amp;$E271),'Hoja de Trabajo para listado'!$A$151:$Z$151,0)),0)+IFERROR(INDEX('Hoja de Trabajo para listado'!$AB$155:$BA$1048576,MATCH($A271,'Hoja de Trabajo para listado'!$AB$155:$AB$1048576,0),MATCH((CUADRO!H$4&amp;$E271),'Hoja de Trabajo para listado'!$AB$151:$BA$151,0)),0)+IFERROR(INDEX('Hoja de Trabajo para listado'!$BC$155:$CB$1048576,MATCH($A271,'Hoja de Trabajo para listado'!$BC$155:$BC$1048576,0),MATCH((CUADRO!H$4&amp;$E271),'Hoja de Trabajo para listado'!$BC$151:$CB$151,0)),0)+IFERROR(INDEX('Hoja de Trabajo para listado'!$DE$153:$DG$274,MATCH($A271,'Hoja de Trabajo para listado'!$DE$153:$DE$1048576,0),MATCH((CUADRO!H$4&amp;$E271),'Hoja de Trabajo para listado'!$DE$151:$DG$151,0)),0)+IFERROR(INDEX('Hoja de Trabajo para listado'!$CD$155:$DC$1048576,MATCH($A271,'Hoja de Trabajo para listado'!$CD$155:$CD$1048576,0),MATCH((CUADRO!H$4&amp;$E271),'Hoja de Trabajo para listado'!$CD$151:$DC$151,0)),0)</f>
        <v>0</v>
      </c>
      <c r="I271" s="243">
        <f ca="1">+IFERROR(INDEX('Hoja de Trabajo para listado'!$A$155:$Z$1048576,MATCH($A271,'Hoja de Trabajo para listado'!$A$155:$A$1048576,0),MATCH((CUADRO!I$4&amp;$E271),'Hoja de Trabajo para listado'!$A$151:$Z$151,0)),0)+IFERROR(INDEX('Hoja de Trabajo para listado'!$AB$155:$BA$1048576,MATCH($A271,'Hoja de Trabajo para listado'!$AB$155:$AB$1048576,0),MATCH((CUADRO!I$4&amp;$E271),'Hoja de Trabajo para listado'!$AB$151:$BA$151,0)),0)+IFERROR(INDEX('Hoja de Trabajo para listado'!$BC$155:$CB$1048576,MATCH($A271,'Hoja de Trabajo para listado'!$BC$155:$BC$1048576,0),MATCH((CUADRO!I$4&amp;$E271),'Hoja de Trabajo para listado'!$BC$151:$CB$151,0)),0)+IFERROR(INDEX('Hoja de Trabajo para listado'!$DE$153:$DG$274,MATCH($A271,'Hoja de Trabajo para listado'!$DE$153:$DE$1048576,0),MATCH((CUADRO!I$4&amp;$E271),'Hoja de Trabajo para listado'!$DE$151:$DG$151,0)),0)+IFERROR(INDEX('Hoja de Trabajo para listado'!$CD$155:$DC$1048576,MATCH($A271,'Hoja de Trabajo para listado'!$CD$155:$CD$1048576,0),MATCH((CUADRO!I$4&amp;$E271),'Hoja de Trabajo para listado'!$CD$151:$DC$151,0)),0)</f>
        <v>0</v>
      </c>
      <c r="J271" s="243">
        <f ca="1">+IFERROR(INDEX('Hoja de Trabajo para listado'!$A$155:$Z$1048576,MATCH($A271,'Hoja de Trabajo para listado'!$A$155:$A$1048576,0),MATCH((CUADRO!J$4&amp;$E271),'Hoja de Trabajo para listado'!$A$151:$Z$151,0)),0)+IFERROR(INDEX('Hoja de Trabajo para listado'!$AB$155:$BA$1048576,MATCH($A271,'Hoja de Trabajo para listado'!$AB$155:$AB$1048576,0),MATCH((CUADRO!J$4&amp;$E271),'Hoja de Trabajo para listado'!$AB$151:$BA$151,0)),0)+IFERROR(INDEX('Hoja de Trabajo para listado'!$BC$155:$CB$1048576,MATCH($A271,'Hoja de Trabajo para listado'!$BC$155:$BC$1048576,0),MATCH((CUADRO!J$4&amp;$E271),'Hoja de Trabajo para listado'!$BC$151:$CB$151,0)),0)+IFERROR(INDEX('Hoja de Trabajo para listado'!$DE$153:$DG$274,MATCH($A271,'Hoja de Trabajo para listado'!$DE$153:$DE$1048576,0),MATCH((CUADRO!J$4&amp;$E271),'Hoja de Trabajo para listado'!$DE$151:$DG$151,0)),0)+IFERROR(INDEX('Hoja de Trabajo para listado'!$CD$155:$DC$1048576,MATCH($A271,'Hoja de Trabajo para listado'!$CD$155:$CD$1048576,0),MATCH((CUADRO!J$4&amp;$E271),'Hoja de Trabajo para listado'!$CD$151:$DC$151,0)),0)</f>
        <v>0</v>
      </c>
      <c r="K271" s="243">
        <f ca="1">+IFERROR(INDEX('Hoja de Trabajo para listado'!$A$155:$Z$1048576,MATCH($A271,'Hoja de Trabajo para listado'!$A$155:$A$1048576,0),MATCH((CUADRO!K$4&amp;$E271),'Hoja de Trabajo para listado'!$A$151:$Z$151,0)),0)+IFERROR(INDEX('Hoja de Trabajo para listado'!$AB$155:$BA$1048576,MATCH($A271,'Hoja de Trabajo para listado'!$AB$155:$AB$1048576,0),MATCH((CUADRO!K$4&amp;$E271),'Hoja de Trabajo para listado'!$AB$151:$BA$151,0)),0)+IFERROR(INDEX('Hoja de Trabajo para listado'!$BC$155:$CB$1048576,MATCH($A271,'Hoja de Trabajo para listado'!$BC$155:$BC$1048576,0),MATCH((CUADRO!K$4&amp;$E271),'Hoja de Trabajo para listado'!$BC$151:$CB$151,0)),0)+IFERROR(INDEX('Hoja de Trabajo para listado'!$DE$153:$DG$274,MATCH($A271,'Hoja de Trabajo para listado'!$DE$153:$DE$1048576,0),MATCH((CUADRO!K$4&amp;$E271),'Hoja de Trabajo para listado'!$DE$151:$DG$151,0)),0)+IFERROR(INDEX('Hoja de Trabajo para listado'!$CD$155:$DC$1048576,MATCH($A271,'Hoja de Trabajo para listado'!$CD$155:$CD$1048576,0),MATCH((CUADRO!K$4&amp;$E271),'Hoja de Trabajo para listado'!$CD$151:$DC$151,0)),0)</f>
        <v>0</v>
      </c>
      <c r="L271" s="243">
        <f ca="1">+IFERROR(INDEX('Hoja de Trabajo para listado'!$A$155:$Z$1048576,MATCH($A271,'Hoja de Trabajo para listado'!$A$155:$A$1048576,0),MATCH((CUADRO!L$4&amp;$E271),'Hoja de Trabajo para listado'!$A$151:$Z$151,0)),0)+IFERROR(INDEX('Hoja de Trabajo para listado'!$AB$155:$BA$1048576,MATCH($A271,'Hoja de Trabajo para listado'!$AB$155:$AB$1048576,0),MATCH((CUADRO!L$4&amp;$E271),'Hoja de Trabajo para listado'!$AB$151:$BA$151,0)),0)+IFERROR(INDEX('Hoja de Trabajo para listado'!$BC$155:$CB$1048576,MATCH($A271,'Hoja de Trabajo para listado'!$BC$155:$BC$1048576,0),MATCH((CUADRO!L$4&amp;$E271),'Hoja de Trabajo para listado'!$BC$151:$CB$151,0)),0)+IFERROR(INDEX('Hoja de Trabajo para listado'!$DE$153:$DG$274,MATCH($A271,'Hoja de Trabajo para listado'!$DE$153:$DE$1048576,0),MATCH((CUADRO!L$4&amp;$E271),'Hoja de Trabajo para listado'!$DE$151:$DG$151,0)),0)+IFERROR(INDEX('Hoja de Trabajo para listado'!$CD$155:$DC$1048576,MATCH($A271,'Hoja de Trabajo para listado'!$CD$155:$CD$1048576,0),MATCH((CUADRO!L$4&amp;$E271),'Hoja de Trabajo para listado'!$CD$151:$DC$151,0)),0)</f>
        <v>0</v>
      </c>
      <c r="M271" s="243">
        <f ca="1">+IFERROR(INDEX('Hoja de Trabajo para listado'!$A$155:$Z$1048576,MATCH($A271,'Hoja de Trabajo para listado'!$A$155:$A$1048576,0),MATCH((CUADRO!M$4&amp;$E271),'Hoja de Trabajo para listado'!$A$151:$Z$151,0)),0)+IFERROR(INDEX('Hoja de Trabajo para listado'!$AB$155:$BA$1048576,MATCH($A271,'Hoja de Trabajo para listado'!$AB$155:$AB$1048576,0),MATCH((CUADRO!M$4&amp;$E271),'Hoja de Trabajo para listado'!$AB$151:$BA$151,0)),0)+IFERROR(INDEX('Hoja de Trabajo para listado'!$BC$155:$CB$1048576,MATCH($A271,'Hoja de Trabajo para listado'!$BC$155:$BC$1048576,0),MATCH((CUADRO!M$4&amp;$E271),'Hoja de Trabajo para listado'!$BC$151:$CB$151,0)),0)+IFERROR(INDEX('Hoja de Trabajo para listado'!$DE$153:$DG$274,MATCH($A271,'Hoja de Trabajo para listado'!$DE$153:$DE$1048576,0),MATCH((CUADRO!M$4&amp;$E271),'Hoja de Trabajo para listado'!$DE$151:$DG$151,0)),0)+IFERROR(INDEX('Hoja de Trabajo para listado'!$CD$155:$DC$1048576,MATCH($A271,'Hoja de Trabajo para listado'!$CD$155:$CD$1048576,0),MATCH((CUADRO!M$4&amp;$E271),'Hoja de Trabajo para listado'!$CD$151:$DC$151,0)),0)</f>
        <v>0</v>
      </c>
      <c r="N271" s="243">
        <f ca="1">+IFERROR(INDEX('Hoja de Trabajo para listado'!$A$155:$Z$1048576,MATCH($A271,'Hoja de Trabajo para listado'!$A$155:$A$1048576,0),MATCH((CUADRO!N$4&amp;$E271),'Hoja de Trabajo para listado'!$A$151:$Z$151,0)),0)+IFERROR(INDEX('Hoja de Trabajo para listado'!$AB$155:$BA$1048576,MATCH($A271,'Hoja de Trabajo para listado'!$AB$155:$AB$1048576,0),MATCH((CUADRO!N$4&amp;$E271),'Hoja de Trabajo para listado'!$AB$151:$BA$151,0)),0)+IFERROR(INDEX('Hoja de Trabajo para listado'!$BC$155:$CB$1048576,MATCH($A271,'Hoja de Trabajo para listado'!$BC$155:$BC$1048576,0),MATCH((CUADRO!N$4&amp;$E271),'Hoja de Trabajo para listado'!$BC$151:$CB$151,0)),0)+IFERROR(INDEX('Hoja de Trabajo para listado'!$DE$153:$DG$274,MATCH($A271,'Hoja de Trabajo para listado'!$DE$153:$DE$1048576,0),MATCH((CUADRO!N$4&amp;$E271),'Hoja de Trabajo para listado'!$DE$151:$DG$151,0)),0)+IFERROR(INDEX('Hoja de Trabajo para listado'!$CD$155:$DC$1048576,MATCH($A271,'Hoja de Trabajo para listado'!$CD$155:$CD$1048576,0),MATCH((CUADRO!N$4&amp;$E271),'Hoja de Trabajo para listado'!$CD$151:$DC$151,0)),0)</f>
        <v>0</v>
      </c>
      <c r="O271" s="243">
        <f ca="1">+IFERROR(INDEX('Hoja de Trabajo para listado'!$A$155:$Z$1048576,MATCH($A271,'Hoja de Trabajo para listado'!$A$155:$A$1048576,0),MATCH((CUADRO!O$4&amp;$E271),'Hoja de Trabajo para listado'!$A$151:$Z$151,0)),0)+IFERROR(INDEX('Hoja de Trabajo para listado'!$AB$155:$BA$1048576,MATCH($A271,'Hoja de Trabajo para listado'!$AB$155:$AB$1048576,0),MATCH((CUADRO!O$4&amp;$E271),'Hoja de Trabajo para listado'!$AB$151:$BA$151,0)),0)+IFERROR(INDEX('Hoja de Trabajo para listado'!$BC$155:$CB$1048576,MATCH($A271,'Hoja de Trabajo para listado'!$BC$155:$BC$1048576,0),MATCH((CUADRO!O$4&amp;$E271),'Hoja de Trabajo para listado'!$BC$151:$CB$151,0)),0)+IFERROR(INDEX('Hoja de Trabajo para listado'!$DE$153:$DG$274,MATCH($A271,'Hoja de Trabajo para listado'!$DE$153:$DE$1048576,0),MATCH((CUADRO!O$4&amp;$E271),'Hoja de Trabajo para listado'!$DE$151:$DG$151,0)),0)+IFERROR(INDEX('Hoja de Trabajo para listado'!$CD$155:$DC$1048576,MATCH($A271,'Hoja de Trabajo para listado'!$CD$155:$CD$1048576,0),MATCH((CUADRO!O$4&amp;$E271),'Hoja de Trabajo para listado'!$CD$151:$DC$151,0)),0)</f>
        <v>0</v>
      </c>
      <c r="P271" s="243">
        <f ca="1">+IFERROR(INDEX('Hoja de Trabajo para listado'!$A$155:$Z$1048576,MATCH($A271,'Hoja de Trabajo para listado'!$A$155:$A$1048576,0),MATCH((CUADRO!P$4&amp;$E271),'Hoja de Trabajo para listado'!$A$151:$Z$151,0)),0)+IFERROR(INDEX('Hoja de Trabajo para listado'!$AB$155:$BA$1048576,MATCH($A271,'Hoja de Trabajo para listado'!$AB$155:$AB$1048576,0),MATCH((CUADRO!P$4&amp;$E271),'Hoja de Trabajo para listado'!$AB$151:$BA$151,0)),0)+IFERROR(INDEX('Hoja de Trabajo para listado'!$BC$155:$CB$1048576,MATCH($A271,'Hoja de Trabajo para listado'!$BC$155:$BC$1048576,0),MATCH((CUADRO!P$4&amp;$E271),'Hoja de Trabajo para listado'!$BC$151:$CB$151,0)),0)+IFERROR(INDEX('Hoja de Trabajo para listado'!$DE$153:$DG$274,MATCH($A271,'Hoja de Trabajo para listado'!$DE$153:$DE$1048576,0),MATCH((CUADRO!P$4&amp;$E271),'Hoja de Trabajo para listado'!$DE$151:$DG$151,0)),0)+IFERROR(INDEX('Hoja de Trabajo para listado'!$CD$155:$DC$1048576,MATCH($A271,'Hoja de Trabajo para listado'!$CD$155:$CD$1048576,0),MATCH((CUADRO!P$4&amp;$E271),'Hoja de Trabajo para listado'!$CD$151:$DC$151,0)),0)</f>
        <v>0</v>
      </c>
      <c r="Q271" s="243">
        <f ca="1">+IFERROR(INDEX('Hoja de Trabajo para listado'!$A$155:$Z$1048576,MATCH($A271,'Hoja de Trabajo para listado'!$A$155:$A$1048576,0),MATCH((CUADRO!Q$4&amp;$E271),'Hoja de Trabajo para listado'!$A$151:$Z$151,0)),0)+IFERROR(INDEX('Hoja de Trabajo para listado'!$AB$155:$BA$1048576,MATCH($A271,'Hoja de Trabajo para listado'!$AB$155:$AB$1048576,0),MATCH((CUADRO!Q$4&amp;$E271),'Hoja de Trabajo para listado'!$AB$151:$BA$151,0)),0)+IFERROR(INDEX('Hoja de Trabajo para listado'!$BC$155:$CB$1048576,MATCH($A271,'Hoja de Trabajo para listado'!$BC$155:$BC$1048576,0),MATCH((CUADRO!Q$4&amp;$E271),'Hoja de Trabajo para listado'!$BC$151:$CB$151,0)),0)+IFERROR(INDEX('Hoja de Trabajo para listado'!$DE$153:$DG$274,MATCH($A271,'Hoja de Trabajo para listado'!$DE$153:$DE$1048576,0),MATCH((CUADRO!Q$4&amp;$E271),'Hoja de Trabajo para listado'!$DE$151:$DG$151,0)),0)+IFERROR(INDEX('Hoja de Trabajo para listado'!$CD$155:$DC$1048576,MATCH($A271,'Hoja de Trabajo para listado'!$CD$155:$CD$1048576,0),MATCH((CUADRO!Q$4&amp;$E271),'Hoja de Trabajo para listado'!$CD$151:$DC$151,0)),0)</f>
        <v>0</v>
      </c>
      <c r="R271" s="243">
        <f t="shared" ca="1" si="11"/>
        <v>0</v>
      </c>
      <c r="S271" s="263"/>
      <c r="T271" s="243">
        <f ca="1">+T272</f>
        <v>0</v>
      </c>
      <c r="U271" s="242">
        <f t="shared" si="12"/>
        <v>1</v>
      </c>
      <c r="V271" s="333" t="str">
        <f>+VLOOKUP(A271,bd_lista!$A$3:$E$592,5,FALSE)</f>
        <v>Instituciones Descentralizadas</v>
      </c>
      <c r="W271" s="387" t="str">
        <f>+V271</f>
        <v>Instituciones Descentralizadas</v>
      </c>
      <c r="X271" s="242">
        <f>+VLOOKUP(A271,[4]Sheet1!$A$13:$D$744,4,FALSE)</f>
        <v>16</v>
      </c>
      <c r="Y271" s="242" t="str">
        <f>+VLOOKUP(X271,bd_lista!$A$3:$C$592,3,FALSE)</f>
        <v>Ministerio de Educación</v>
      </c>
      <c r="Z271" s="294">
        <f>+X271</f>
        <v>16</v>
      </c>
      <c r="AA271" s="295" t="str">
        <f>+Y271</f>
        <v>Ministerio de Educación</v>
      </c>
    </row>
    <row r="272" spans="1:27" customFormat="1" ht="15" hidden="1" customHeight="1">
      <c r="A272" s="32">
        <v>379</v>
      </c>
      <c r="B272" s="393"/>
      <c r="C272" s="333" t="str">
        <f>+VLOOKUP(A272,bd_lista!$A$3:$C$592,3,FALSE)</f>
        <v xml:space="preserve">Escuela Boliviana Intercultural de Danza </v>
      </c>
      <c r="D272" s="390"/>
      <c r="E272" s="333" t="s">
        <v>1305</v>
      </c>
      <c r="F272" s="245">
        <f ca="1">+IFERROR(INDEX('Hoja de Trabajo para listado'!$A$155:$Z$1048576,MATCH($A272,'Hoja de Trabajo para listado'!$A$155:$A$1048576,0),MATCH((CUADRO!F$4&amp;$E272),'Hoja de Trabajo para listado'!$A$151:$Z$151,0)),0)+IFERROR(INDEX('Hoja de Trabajo para listado'!$AB$155:$BA$1048576,MATCH($A272,'Hoja de Trabajo para listado'!$AB$155:$AB$1048576,0),MATCH((CUADRO!F$4&amp;$E272),'Hoja de Trabajo para listado'!$AB$151:$BA$151,0)),0)+IFERROR(INDEX('Hoja de Trabajo para listado'!$BC$155:$CB$1048576,MATCH($A272,'Hoja de Trabajo para listado'!$BC$155:$BC$1048576,0),MATCH((CUADRO!F$4&amp;$E272),'Hoja de Trabajo para listado'!$BC$151:$CB$151,0)),0)+IFERROR(INDEX('Hoja de Trabajo para listado'!$DE$153:$DG$274,MATCH($A272,'Hoja de Trabajo para listado'!$DE$153:$DE$1048576,0),MATCH((CUADRO!F$4&amp;$E272),'Hoja de Trabajo para listado'!$DE$151:$DG$151,0)),0)+IFERROR(INDEX('Hoja de Trabajo para listado'!$CD$155:$DC$1048576,MATCH($A272,'Hoja de Trabajo para listado'!$CD$155:$CD$1048576,0),MATCH((CUADRO!F$4&amp;$E272),'Hoja de Trabajo para listado'!$CD$151:$DC$151,0)),0)</f>
        <v>0</v>
      </c>
      <c r="G272" s="245">
        <f ca="1">+IFERROR(INDEX('Hoja de Trabajo para listado'!$A$155:$Z$1048576,MATCH($A272,'Hoja de Trabajo para listado'!$A$155:$A$1048576,0),MATCH((CUADRO!G$4&amp;$E272),'Hoja de Trabajo para listado'!$A$151:$Z$151,0)),0)+IFERROR(INDEX('Hoja de Trabajo para listado'!$AB$155:$BA$1048576,MATCH($A272,'Hoja de Trabajo para listado'!$AB$155:$AB$1048576,0),MATCH((CUADRO!G$4&amp;$E272),'Hoja de Trabajo para listado'!$AB$151:$BA$151,0)),0)+IFERROR(INDEX('Hoja de Trabajo para listado'!$BC$155:$CB$1048576,MATCH($A272,'Hoja de Trabajo para listado'!$BC$155:$BC$1048576,0),MATCH((CUADRO!G$4&amp;$E272),'Hoja de Trabajo para listado'!$BC$151:$CB$151,0)),0)+IFERROR(INDEX('Hoja de Trabajo para listado'!$DE$153:$DG$274,MATCH($A272,'Hoja de Trabajo para listado'!$DE$153:$DE$1048576,0),MATCH((CUADRO!G$4&amp;$E272),'Hoja de Trabajo para listado'!$DE$151:$DG$151,0)),0)+IFERROR(INDEX('Hoja de Trabajo para listado'!$CD$155:$DC$1048576,MATCH($A272,'Hoja de Trabajo para listado'!$CD$155:$CD$1048576,0),MATCH((CUADRO!G$4&amp;$E272),'Hoja de Trabajo para listado'!$CD$151:$DC$151,0)),0)</f>
        <v>0</v>
      </c>
      <c r="H272" s="245">
        <f ca="1">+IFERROR(INDEX('Hoja de Trabajo para listado'!$A$155:$Z$1048576,MATCH($A272,'Hoja de Trabajo para listado'!$A$155:$A$1048576,0),MATCH((CUADRO!H$4&amp;$E272),'Hoja de Trabajo para listado'!$A$151:$Z$151,0)),0)+IFERROR(INDEX('Hoja de Trabajo para listado'!$AB$155:$BA$1048576,MATCH($A272,'Hoja de Trabajo para listado'!$AB$155:$AB$1048576,0),MATCH((CUADRO!H$4&amp;$E272),'Hoja de Trabajo para listado'!$AB$151:$BA$151,0)),0)+IFERROR(INDEX('Hoja de Trabajo para listado'!$BC$155:$CB$1048576,MATCH($A272,'Hoja de Trabajo para listado'!$BC$155:$BC$1048576,0),MATCH((CUADRO!H$4&amp;$E272),'Hoja de Trabajo para listado'!$BC$151:$CB$151,0)),0)+IFERROR(INDEX('Hoja de Trabajo para listado'!$DE$153:$DG$274,MATCH($A272,'Hoja de Trabajo para listado'!$DE$153:$DE$1048576,0),MATCH((CUADRO!H$4&amp;$E272),'Hoja de Trabajo para listado'!$DE$151:$DG$151,0)),0)+IFERROR(INDEX('Hoja de Trabajo para listado'!$CD$155:$DC$1048576,MATCH($A272,'Hoja de Trabajo para listado'!$CD$155:$CD$1048576,0),MATCH((CUADRO!H$4&amp;$E272),'Hoja de Trabajo para listado'!$CD$151:$DC$151,0)),0)</f>
        <v>0</v>
      </c>
      <c r="I272" s="245">
        <f ca="1">+IFERROR(INDEX('Hoja de Trabajo para listado'!$A$155:$Z$1048576,MATCH($A272,'Hoja de Trabajo para listado'!$A$155:$A$1048576,0),MATCH((CUADRO!I$4&amp;$E272),'Hoja de Trabajo para listado'!$A$151:$Z$151,0)),0)+IFERROR(INDEX('Hoja de Trabajo para listado'!$AB$155:$BA$1048576,MATCH($A272,'Hoja de Trabajo para listado'!$AB$155:$AB$1048576,0),MATCH((CUADRO!I$4&amp;$E272),'Hoja de Trabajo para listado'!$AB$151:$BA$151,0)),0)+IFERROR(INDEX('Hoja de Trabajo para listado'!$BC$155:$CB$1048576,MATCH($A272,'Hoja de Trabajo para listado'!$BC$155:$BC$1048576,0),MATCH((CUADRO!I$4&amp;$E272),'Hoja de Trabajo para listado'!$BC$151:$CB$151,0)),0)+IFERROR(INDEX('Hoja de Trabajo para listado'!$DE$153:$DG$274,MATCH($A272,'Hoja de Trabajo para listado'!$DE$153:$DE$1048576,0),MATCH((CUADRO!I$4&amp;$E272),'Hoja de Trabajo para listado'!$DE$151:$DG$151,0)),0)+IFERROR(INDEX('Hoja de Trabajo para listado'!$CD$155:$DC$1048576,MATCH($A272,'Hoja de Trabajo para listado'!$CD$155:$CD$1048576,0),MATCH((CUADRO!I$4&amp;$E272),'Hoja de Trabajo para listado'!$CD$151:$DC$151,0)),0)</f>
        <v>0</v>
      </c>
      <c r="J272" s="245">
        <f ca="1">+IFERROR(INDEX('Hoja de Trabajo para listado'!$A$155:$Z$1048576,MATCH($A272,'Hoja de Trabajo para listado'!$A$155:$A$1048576,0),MATCH((CUADRO!J$4&amp;$E272),'Hoja de Trabajo para listado'!$A$151:$Z$151,0)),0)+IFERROR(INDEX('Hoja de Trabajo para listado'!$AB$155:$BA$1048576,MATCH($A272,'Hoja de Trabajo para listado'!$AB$155:$AB$1048576,0),MATCH((CUADRO!J$4&amp;$E272),'Hoja de Trabajo para listado'!$AB$151:$BA$151,0)),0)+IFERROR(INDEX('Hoja de Trabajo para listado'!$BC$155:$CB$1048576,MATCH($A272,'Hoja de Trabajo para listado'!$BC$155:$BC$1048576,0),MATCH((CUADRO!J$4&amp;$E272),'Hoja de Trabajo para listado'!$BC$151:$CB$151,0)),0)+IFERROR(INDEX('Hoja de Trabajo para listado'!$DE$153:$DG$274,MATCH($A272,'Hoja de Trabajo para listado'!$DE$153:$DE$1048576,0),MATCH((CUADRO!J$4&amp;$E272),'Hoja de Trabajo para listado'!$DE$151:$DG$151,0)),0)+IFERROR(INDEX('Hoja de Trabajo para listado'!$CD$155:$DC$1048576,MATCH($A272,'Hoja de Trabajo para listado'!$CD$155:$CD$1048576,0),MATCH((CUADRO!J$4&amp;$E272),'Hoja de Trabajo para listado'!$CD$151:$DC$151,0)),0)</f>
        <v>0</v>
      </c>
      <c r="K272" s="245">
        <f ca="1">+IFERROR(INDEX('Hoja de Trabajo para listado'!$A$155:$Z$1048576,MATCH($A272,'Hoja de Trabajo para listado'!$A$155:$A$1048576,0),MATCH((CUADRO!K$4&amp;$E272),'Hoja de Trabajo para listado'!$A$151:$Z$151,0)),0)+IFERROR(INDEX('Hoja de Trabajo para listado'!$AB$155:$BA$1048576,MATCH($A272,'Hoja de Trabajo para listado'!$AB$155:$AB$1048576,0),MATCH((CUADRO!K$4&amp;$E272),'Hoja de Trabajo para listado'!$AB$151:$BA$151,0)),0)+IFERROR(INDEX('Hoja de Trabajo para listado'!$BC$155:$CB$1048576,MATCH($A272,'Hoja de Trabajo para listado'!$BC$155:$BC$1048576,0),MATCH((CUADRO!K$4&amp;$E272),'Hoja de Trabajo para listado'!$BC$151:$CB$151,0)),0)+IFERROR(INDEX('Hoja de Trabajo para listado'!$DE$153:$DG$274,MATCH($A272,'Hoja de Trabajo para listado'!$DE$153:$DE$1048576,0),MATCH((CUADRO!K$4&amp;$E272),'Hoja de Trabajo para listado'!$DE$151:$DG$151,0)),0)+IFERROR(INDEX('Hoja de Trabajo para listado'!$CD$155:$DC$1048576,MATCH($A272,'Hoja de Trabajo para listado'!$CD$155:$CD$1048576,0),MATCH((CUADRO!K$4&amp;$E272),'Hoja de Trabajo para listado'!$CD$151:$DC$151,0)),0)</f>
        <v>0</v>
      </c>
      <c r="L272" s="245">
        <f ca="1">+IFERROR(INDEX('Hoja de Trabajo para listado'!$A$155:$Z$1048576,MATCH($A272,'Hoja de Trabajo para listado'!$A$155:$A$1048576,0),MATCH((CUADRO!L$4&amp;$E272),'Hoja de Trabajo para listado'!$A$151:$Z$151,0)),0)+IFERROR(INDEX('Hoja de Trabajo para listado'!$AB$155:$BA$1048576,MATCH($A272,'Hoja de Trabajo para listado'!$AB$155:$AB$1048576,0),MATCH((CUADRO!L$4&amp;$E272),'Hoja de Trabajo para listado'!$AB$151:$BA$151,0)),0)+IFERROR(INDEX('Hoja de Trabajo para listado'!$BC$155:$CB$1048576,MATCH($A272,'Hoja de Trabajo para listado'!$BC$155:$BC$1048576,0),MATCH((CUADRO!L$4&amp;$E272),'Hoja de Trabajo para listado'!$BC$151:$CB$151,0)),0)+IFERROR(INDEX('Hoja de Trabajo para listado'!$DE$153:$DG$274,MATCH($A272,'Hoja de Trabajo para listado'!$DE$153:$DE$1048576,0),MATCH((CUADRO!L$4&amp;$E272),'Hoja de Trabajo para listado'!$DE$151:$DG$151,0)),0)+IFERROR(INDEX('Hoja de Trabajo para listado'!$CD$155:$DC$1048576,MATCH($A272,'Hoja de Trabajo para listado'!$CD$155:$CD$1048576,0),MATCH((CUADRO!L$4&amp;$E272),'Hoja de Trabajo para listado'!$CD$151:$DC$151,0)),0)</f>
        <v>0</v>
      </c>
      <c r="M272" s="245">
        <f ca="1">+IFERROR(INDEX('Hoja de Trabajo para listado'!$A$155:$Z$1048576,MATCH($A272,'Hoja de Trabajo para listado'!$A$155:$A$1048576,0),MATCH((CUADRO!M$4&amp;$E272),'Hoja de Trabajo para listado'!$A$151:$Z$151,0)),0)+IFERROR(INDEX('Hoja de Trabajo para listado'!$AB$155:$BA$1048576,MATCH($A272,'Hoja de Trabajo para listado'!$AB$155:$AB$1048576,0),MATCH((CUADRO!M$4&amp;$E272),'Hoja de Trabajo para listado'!$AB$151:$BA$151,0)),0)+IFERROR(INDEX('Hoja de Trabajo para listado'!$BC$155:$CB$1048576,MATCH($A272,'Hoja de Trabajo para listado'!$BC$155:$BC$1048576,0),MATCH((CUADRO!M$4&amp;$E272),'Hoja de Trabajo para listado'!$BC$151:$CB$151,0)),0)+IFERROR(INDEX('Hoja de Trabajo para listado'!$DE$153:$DG$274,MATCH($A272,'Hoja de Trabajo para listado'!$DE$153:$DE$1048576,0),MATCH((CUADRO!M$4&amp;$E272),'Hoja de Trabajo para listado'!$DE$151:$DG$151,0)),0)+IFERROR(INDEX('Hoja de Trabajo para listado'!$CD$155:$DC$1048576,MATCH($A272,'Hoja de Trabajo para listado'!$CD$155:$CD$1048576,0),MATCH((CUADRO!M$4&amp;$E272),'Hoja de Trabajo para listado'!$CD$151:$DC$151,0)),0)</f>
        <v>0</v>
      </c>
      <c r="N272" s="245">
        <f ca="1">+IFERROR(INDEX('Hoja de Trabajo para listado'!$A$155:$Z$1048576,MATCH($A272,'Hoja de Trabajo para listado'!$A$155:$A$1048576,0),MATCH((CUADRO!N$4&amp;$E272),'Hoja de Trabajo para listado'!$A$151:$Z$151,0)),0)+IFERROR(INDEX('Hoja de Trabajo para listado'!$AB$155:$BA$1048576,MATCH($A272,'Hoja de Trabajo para listado'!$AB$155:$AB$1048576,0),MATCH((CUADRO!N$4&amp;$E272),'Hoja de Trabajo para listado'!$AB$151:$BA$151,0)),0)+IFERROR(INDEX('Hoja de Trabajo para listado'!$BC$155:$CB$1048576,MATCH($A272,'Hoja de Trabajo para listado'!$BC$155:$BC$1048576,0),MATCH((CUADRO!N$4&amp;$E272),'Hoja de Trabajo para listado'!$BC$151:$CB$151,0)),0)+IFERROR(INDEX('Hoja de Trabajo para listado'!$DE$153:$DG$274,MATCH($A272,'Hoja de Trabajo para listado'!$DE$153:$DE$1048576,0),MATCH((CUADRO!N$4&amp;$E272),'Hoja de Trabajo para listado'!$DE$151:$DG$151,0)),0)+IFERROR(INDEX('Hoja de Trabajo para listado'!$CD$155:$DC$1048576,MATCH($A272,'Hoja de Trabajo para listado'!$CD$155:$CD$1048576,0),MATCH((CUADRO!N$4&amp;$E272),'Hoja de Trabajo para listado'!$CD$151:$DC$151,0)),0)</f>
        <v>0</v>
      </c>
      <c r="O272" s="245">
        <f ca="1">+IFERROR(INDEX('Hoja de Trabajo para listado'!$A$155:$Z$1048576,MATCH($A272,'Hoja de Trabajo para listado'!$A$155:$A$1048576,0),MATCH((CUADRO!O$4&amp;$E272),'Hoja de Trabajo para listado'!$A$151:$Z$151,0)),0)+IFERROR(INDEX('Hoja de Trabajo para listado'!$AB$155:$BA$1048576,MATCH($A272,'Hoja de Trabajo para listado'!$AB$155:$AB$1048576,0),MATCH((CUADRO!O$4&amp;$E272),'Hoja de Trabajo para listado'!$AB$151:$BA$151,0)),0)+IFERROR(INDEX('Hoja de Trabajo para listado'!$BC$155:$CB$1048576,MATCH($A272,'Hoja de Trabajo para listado'!$BC$155:$BC$1048576,0),MATCH((CUADRO!O$4&amp;$E272),'Hoja de Trabajo para listado'!$BC$151:$CB$151,0)),0)+IFERROR(INDEX('Hoja de Trabajo para listado'!$DE$153:$DG$274,MATCH($A272,'Hoja de Trabajo para listado'!$DE$153:$DE$1048576,0),MATCH((CUADRO!O$4&amp;$E272),'Hoja de Trabajo para listado'!$DE$151:$DG$151,0)),0)+IFERROR(INDEX('Hoja de Trabajo para listado'!$CD$155:$DC$1048576,MATCH($A272,'Hoja de Trabajo para listado'!$CD$155:$CD$1048576,0),MATCH((CUADRO!O$4&amp;$E272),'Hoja de Trabajo para listado'!$CD$151:$DC$151,0)),0)</f>
        <v>0</v>
      </c>
      <c r="P272" s="245">
        <f ca="1">+IFERROR(INDEX('Hoja de Trabajo para listado'!$A$155:$Z$1048576,MATCH($A272,'Hoja de Trabajo para listado'!$A$155:$A$1048576,0),MATCH((CUADRO!P$4&amp;$E272),'Hoja de Trabajo para listado'!$A$151:$Z$151,0)),0)+IFERROR(INDEX('Hoja de Trabajo para listado'!$AB$155:$BA$1048576,MATCH($A272,'Hoja de Trabajo para listado'!$AB$155:$AB$1048576,0),MATCH((CUADRO!P$4&amp;$E272),'Hoja de Trabajo para listado'!$AB$151:$BA$151,0)),0)+IFERROR(INDEX('Hoja de Trabajo para listado'!$BC$155:$CB$1048576,MATCH($A272,'Hoja de Trabajo para listado'!$BC$155:$BC$1048576,0),MATCH((CUADRO!P$4&amp;$E272),'Hoja de Trabajo para listado'!$BC$151:$CB$151,0)),0)+IFERROR(INDEX('Hoja de Trabajo para listado'!$DE$153:$DG$274,MATCH($A272,'Hoja de Trabajo para listado'!$DE$153:$DE$1048576,0),MATCH((CUADRO!P$4&amp;$E272),'Hoja de Trabajo para listado'!$DE$151:$DG$151,0)),0)+IFERROR(INDEX('Hoja de Trabajo para listado'!$CD$155:$DC$1048576,MATCH($A272,'Hoja de Trabajo para listado'!$CD$155:$CD$1048576,0),MATCH((CUADRO!P$4&amp;$E272),'Hoja de Trabajo para listado'!$CD$151:$DC$151,0)),0)</f>
        <v>0</v>
      </c>
      <c r="Q272" s="245">
        <f ca="1">+IFERROR(INDEX('Hoja de Trabajo para listado'!$A$155:$Z$1048576,MATCH($A272,'Hoja de Trabajo para listado'!$A$155:$A$1048576,0),MATCH((CUADRO!Q$4&amp;$E272),'Hoja de Trabajo para listado'!$A$151:$Z$151,0)),0)+IFERROR(INDEX('Hoja de Trabajo para listado'!$AB$155:$BA$1048576,MATCH($A272,'Hoja de Trabajo para listado'!$AB$155:$AB$1048576,0),MATCH((CUADRO!Q$4&amp;$E272),'Hoja de Trabajo para listado'!$AB$151:$BA$151,0)),0)+IFERROR(INDEX('Hoja de Trabajo para listado'!$BC$155:$CB$1048576,MATCH($A272,'Hoja de Trabajo para listado'!$BC$155:$BC$1048576,0),MATCH((CUADRO!Q$4&amp;$E272),'Hoja de Trabajo para listado'!$BC$151:$CB$151,0)),0)+IFERROR(INDEX('Hoja de Trabajo para listado'!$DE$153:$DG$274,MATCH($A272,'Hoja de Trabajo para listado'!$DE$153:$DE$1048576,0),MATCH((CUADRO!Q$4&amp;$E272),'Hoja de Trabajo para listado'!$DE$151:$DG$151,0)),0)+IFERROR(INDEX('Hoja de Trabajo para listado'!$CD$155:$DC$1048576,MATCH($A272,'Hoja de Trabajo para listado'!$CD$155:$CD$1048576,0),MATCH((CUADRO!Q$4&amp;$E272),'Hoja de Trabajo para listado'!$CD$151:$DC$151,0)),0)</f>
        <v>0</v>
      </c>
      <c r="R272" s="245">
        <f t="shared" ca="1" si="11"/>
        <v>0</v>
      </c>
      <c r="S272" s="262">
        <f ca="1">+R271+R272</f>
        <v>0</v>
      </c>
      <c r="T272" s="243">
        <f ca="1">+S272</f>
        <v>0</v>
      </c>
      <c r="U272" s="242">
        <f t="shared" si="12"/>
        <v>2</v>
      </c>
      <c r="V272" s="333" t="str">
        <f>+VLOOKUP(A272,bd_lista!$A$3:$E$592,5,FALSE)</f>
        <v>Instituciones Descentralizadas</v>
      </c>
      <c r="W272" s="388"/>
      <c r="X272" s="242">
        <f>+VLOOKUP(A272,[4]Sheet1!$A$13:$D$744,4,FALSE)</f>
        <v>16</v>
      </c>
      <c r="Y272" s="242" t="str">
        <f>+VLOOKUP(X272,bd_lista!$A$3:$C$592,3,FALSE)</f>
        <v>Ministerio de Educación</v>
      </c>
      <c r="Z272" s="292"/>
      <c r="AA272" s="293"/>
    </row>
    <row r="273" spans="1:27" ht="15" hidden="1" customHeight="1">
      <c r="A273" s="32">
        <v>382</v>
      </c>
      <c r="B273" s="392">
        <f>+A273</f>
        <v>382</v>
      </c>
      <c r="C273" s="247" t="str">
        <f>+VLOOKUP(A273,bd_lista!$A$3:$C$592,3,FALSE)</f>
        <v>Agencia de Infraestructura en Salud y Equipamiento Médico</v>
      </c>
      <c r="D273" s="389" t="str">
        <f>+C273</f>
        <v>Agencia de Infraestructura en Salud y Equipamiento Médico</v>
      </c>
      <c r="E273" s="247" t="s">
        <v>1304</v>
      </c>
      <c r="F273" s="243">
        <f ca="1">+IFERROR(INDEX('Hoja de Trabajo para listado'!$A$155:$Z$1048576,MATCH($A273,'Hoja de Trabajo para listado'!$A$155:$A$1048576,0),MATCH((CUADRO!F$4&amp;$E273),'Hoja de Trabajo para listado'!$A$151:$Z$151,0)),0)+IFERROR(INDEX('Hoja de Trabajo para listado'!$AB$155:$BA$1048576,MATCH($A273,'Hoja de Trabajo para listado'!$AB$155:$AB$1048576,0),MATCH((CUADRO!F$4&amp;$E273),'Hoja de Trabajo para listado'!$AB$151:$BA$151,0)),0)+IFERROR(INDEX('Hoja de Trabajo para listado'!$BC$155:$CB$1048576,MATCH($A273,'Hoja de Trabajo para listado'!$BC$155:$BC$1048576,0),MATCH((CUADRO!F$4&amp;$E273),'Hoja de Trabajo para listado'!$BC$151:$CB$151,0)),0)+IFERROR(INDEX('Hoja de Trabajo para listado'!$DE$153:$DG$274,MATCH($A273,'Hoja de Trabajo para listado'!$DE$153:$DE$1048576,0),MATCH((CUADRO!F$4&amp;$E273),'Hoja de Trabajo para listado'!$DE$151:$DG$151,0)),0)+IFERROR(INDEX('Hoja de Trabajo para listado'!$CD$155:$DC$1048576,MATCH($A273,'Hoja de Trabajo para listado'!$CD$155:$CD$1048576,0),MATCH((CUADRO!F$4&amp;$E273),'Hoja de Trabajo para listado'!$CD$151:$DC$151,0)),0)</f>
        <v>0</v>
      </c>
      <c r="G273" s="243">
        <f ca="1">+IFERROR(INDEX('Hoja de Trabajo para listado'!$A$155:$Z$1048576,MATCH($A273,'Hoja de Trabajo para listado'!$A$155:$A$1048576,0),MATCH((CUADRO!G$4&amp;$E273),'Hoja de Trabajo para listado'!$A$151:$Z$151,0)),0)+IFERROR(INDEX('Hoja de Trabajo para listado'!$AB$155:$BA$1048576,MATCH($A273,'Hoja de Trabajo para listado'!$AB$155:$AB$1048576,0),MATCH((CUADRO!G$4&amp;$E273),'Hoja de Trabajo para listado'!$AB$151:$BA$151,0)),0)+IFERROR(INDEX('Hoja de Trabajo para listado'!$BC$155:$CB$1048576,MATCH($A273,'Hoja de Trabajo para listado'!$BC$155:$BC$1048576,0),MATCH((CUADRO!G$4&amp;$E273),'Hoja de Trabajo para listado'!$BC$151:$CB$151,0)),0)+IFERROR(INDEX('Hoja de Trabajo para listado'!$DE$153:$DG$274,MATCH($A273,'Hoja de Trabajo para listado'!$DE$153:$DE$1048576,0),MATCH((CUADRO!G$4&amp;$E273),'Hoja de Trabajo para listado'!$DE$151:$DG$151,0)),0)+IFERROR(INDEX('Hoja de Trabajo para listado'!$CD$155:$DC$1048576,MATCH($A273,'Hoja de Trabajo para listado'!$CD$155:$CD$1048576,0),MATCH((CUADRO!G$4&amp;$E273),'Hoja de Trabajo para listado'!$CD$151:$DC$151,0)),0)</f>
        <v>0</v>
      </c>
      <c r="H273" s="243">
        <f ca="1">+IFERROR(INDEX('Hoja de Trabajo para listado'!$A$155:$Z$1048576,MATCH($A273,'Hoja de Trabajo para listado'!$A$155:$A$1048576,0),MATCH((CUADRO!H$4&amp;$E273),'Hoja de Trabajo para listado'!$A$151:$Z$151,0)),0)+IFERROR(INDEX('Hoja de Trabajo para listado'!$AB$155:$BA$1048576,MATCH($A273,'Hoja de Trabajo para listado'!$AB$155:$AB$1048576,0),MATCH((CUADRO!H$4&amp;$E273),'Hoja de Trabajo para listado'!$AB$151:$BA$151,0)),0)+IFERROR(INDEX('Hoja de Trabajo para listado'!$BC$155:$CB$1048576,MATCH($A273,'Hoja de Trabajo para listado'!$BC$155:$BC$1048576,0),MATCH((CUADRO!H$4&amp;$E273),'Hoja de Trabajo para listado'!$BC$151:$CB$151,0)),0)+IFERROR(INDEX('Hoja de Trabajo para listado'!$DE$153:$DG$274,MATCH($A273,'Hoja de Trabajo para listado'!$DE$153:$DE$1048576,0),MATCH((CUADRO!H$4&amp;$E273),'Hoja de Trabajo para listado'!$DE$151:$DG$151,0)),0)+IFERROR(INDEX('Hoja de Trabajo para listado'!$CD$155:$DC$1048576,MATCH($A273,'Hoja de Trabajo para listado'!$CD$155:$CD$1048576,0),MATCH((CUADRO!H$4&amp;$E273),'Hoja de Trabajo para listado'!$CD$151:$DC$151,0)),0)</f>
        <v>0</v>
      </c>
      <c r="I273" s="243">
        <f ca="1">+IFERROR(INDEX('Hoja de Trabajo para listado'!$A$155:$Z$1048576,MATCH($A273,'Hoja de Trabajo para listado'!$A$155:$A$1048576,0),MATCH((CUADRO!I$4&amp;$E273),'Hoja de Trabajo para listado'!$A$151:$Z$151,0)),0)+IFERROR(INDEX('Hoja de Trabajo para listado'!$AB$155:$BA$1048576,MATCH($A273,'Hoja de Trabajo para listado'!$AB$155:$AB$1048576,0),MATCH((CUADRO!I$4&amp;$E273),'Hoja de Trabajo para listado'!$AB$151:$BA$151,0)),0)+IFERROR(INDEX('Hoja de Trabajo para listado'!$BC$155:$CB$1048576,MATCH($A273,'Hoja de Trabajo para listado'!$BC$155:$BC$1048576,0),MATCH((CUADRO!I$4&amp;$E273),'Hoja de Trabajo para listado'!$BC$151:$CB$151,0)),0)+IFERROR(INDEX('Hoja de Trabajo para listado'!$DE$153:$DG$274,MATCH($A273,'Hoja de Trabajo para listado'!$DE$153:$DE$1048576,0),MATCH((CUADRO!I$4&amp;$E273),'Hoja de Trabajo para listado'!$DE$151:$DG$151,0)),0)+IFERROR(INDEX('Hoja de Trabajo para listado'!$CD$155:$DC$1048576,MATCH($A273,'Hoja de Trabajo para listado'!$CD$155:$CD$1048576,0),MATCH((CUADRO!I$4&amp;$E273),'Hoja de Trabajo para listado'!$CD$151:$DC$151,0)),0)</f>
        <v>0</v>
      </c>
      <c r="J273" s="243">
        <f ca="1">+IFERROR(INDEX('Hoja de Trabajo para listado'!$A$155:$Z$1048576,MATCH($A273,'Hoja de Trabajo para listado'!$A$155:$A$1048576,0),MATCH((CUADRO!J$4&amp;$E273),'Hoja de Trabajo para listado'!$A$151:$Z$151,0)),0)+IFERROR(INDEX('Hoja de Trabajo para listado'!$AB$155:$BA$1048576,MATCH($A273,'Hoja de Trabajo para listado'!$AB$155:$AB$1048576,0),MATCH((CUADRO!J$4&amp;$E273),'Hoja de Trabajo para listado'!$AB$151:$BA$151,0)),0)+IFERROR(INDEX('Hoja de Trabajo para listado'!$BC$155:$CB$1048576,MATCH($A273,'Hoja de Trabajo para listado'!$BC$155:$BC$1048576,0),MATCH((CUADRO!J$4&amp;$E273),'Hoja de Trabajo para listado'!$BC$151:$CB$151,0)),0)+IFERROR(INDEX('Hoja de Trabajo para listado'!$DE$153:$DG$274,MATCH($A273,'Hoja de Trabajo para listado'!$DE$153:$DE$1048576,0),MATCH((CUADRO!J$4&amp;$E273),'Hoja de Trabajo para listado'!$DE$151:$DG$151,0)),0)+IFERROR(INDEX('Hoja de Trabajo para listado'!$CD$155:$DC$1048576,MATCH($A273,'Hoja de Trabajo para listado'!$CD$155:$CD$1048576,0),MATCH((CUADRO!J$4&amp;$E273),'Hoja de Trabajo para listado'!$CD$151:$DC$151,0)),0)</f>
        <v>0</v>
      </c>
      <c r="K273" s="243">
        <f ca="1">+IFERROR(INDEX('Hoja de Trabajo para listado'!$A$155:$Z$1048576,MATCH($A273,'Hoja de Trabajo para listado'!$A$155:$A$1048576,0),MATCH((CUADRO!K$4&amp;$E273),'Hoja de Trabajo para listado'!$A$151:$Z$151,0)),0)+IFERROR(INDEX('Hoja de Trabajo para listado'!$AB$155:$BA$1048576,MATCH($A273,'Hoja de Trabajo para listado'!$AB$155:$AB$1048576,0),MATCH((CUADRO!K$4&amp;$E273),'Hoja de Trabajo para listado'!$AB$151:$BA$151,0)),0)+IFERROR(INDEX('Hoja de Trabajo para listado'!$BC$155:$CB$1048576,MATCH($A273,'Hoja de Trabajo para listado'!$BC$155:$BC$1048576,0),MATCH((CUADRO!K$4&amp;$E273),'Hoja de Trabajo para listado'!$BC$151:$CB$151,0)),0)+IFERROR(INDEX('Hoja de Trabajo para listado'!$DE$153:$DG$274,MATCH($A273,'Hoja de Trabajo para listado'!$DE$153:$DE$1048576,0),MATCH((CUADRO!K$4&amp;$E273),'Hoja de Trabajo para listado'!$DE$151:$DG$151,0)),0)+IFERROR(INDEX('Hoja de Trabajo para listado'!$CD$155:$DC$1048576,MATCH($A273,'Hoja de Trabajo para listado'!$CD$155:$CD$1048576,0),MATCH((CUADRO!K$4&amp;$E273),'Hoja de Trabajo para listado'!$CD$151:$DC$151,0)),0)</f>
        <v>0</v>
      </c>
      <c r="L273" s="243">
        <f ca="1">+IFERROR(INDEX('Hoja de Trabajo para listado'!$A$155:$Z$1048576,MATCH($A273,'Hoja de Trabajo para listado'!$A$155:$A$1048576,0),MATCH((CUADRO!L$4&amp;$E273),'Hoja de Trabajo para listado'!$A$151:$Z$151,0)),0)+IFERROR(INDEX('Hoja de Trabajo para listado'!$AB$155:$BA$1048576,MATCH($A273,'Hoja de Trabajo para listado'!$AB$155:$AB$1048576,0),MATCH((CUADRO!L$4&amp;$E273),'Hoja de Trabajo para listado'!$AB$151:$BA$151,0)),0)+IFERROR(INDEX('Hoja de Trabajo para listado'!$BC$155:$CB$1048576,MATCH($A273,'Hoja de Trabajo para listado'!$BC$155:$BC$1048576,0),MATCH((CUADRO!L$4&amp;$E273),'Hoja de Trabajo para listado'!$BC$151:$CB$151,0)),0)+IFERROR(INDEX('Hoja de Trabajo para listado'!$DE$153:$DG$274,MATCH($A273,'Hoja de Trabajo para listado'!$DE$153:$DE$1048576,0),MATCH((CUADRO!L$4&amp;$E273),'Hoja de Trabajo para listado'!$DE$151:$DG$151,0)),0)+IFERROR(INDEX('Hoja de Trabajo para listado'!$CD$155:$DC$1048576,MATCH($A273,'Hoja de Trabajo para listado'!$CD$155:$CD$1048576,0),MATCH((CUADRO!L$4&amp;$E273),'Hoja de Trabajo para listado'!$CD$151:$DC$151,0)),0)</f>
        <v>0</v>
      </c>
      <c r="M273" s="243">
        <f ca="1">+IFERROR(INDEX('Hoja de Trabajo para listado'!$A$155:$Z$1048576,MATCH($A273,'Hoja de Trabajo para listado'!$A$155:$A$1048576,0),MATCH((CUADRO!M$4&amp;$E273),'Hoja de Trabajo para listado'!$A$151:$Z$151,0)),0)+IFERROR(INDEX('Hoja de Trabajo para listado'!$AB$155:$BA$1048576,MATCH($A273,'Hoja de Trabajo para listado'!$AB$155:$AB$1048576,0),MATCH((CUADRO!M$4&amp;$E273),'Hoja de Trabajo para listado'!$AB$151:$BA$151,0)),0)+IFERROR(INDEX('Hoja de Trabajo para listado'!$BC$155:$CB$1048576,MATCH($A273,'Hoja de Trabajo para listado'!$BC$155:$BC$1048576,0),MATCH((CUADRO!M$4&amp;$E273),'Hoja de Trabajo para listado'!$BC$151:$CB$151,0)),0)+IFERROR(INDEX('Hoja de Trabajo para listado'!$DE$153:$DG$274,MATCH($A273,'Hoja de Trabajo para listado'!$DE$153:$DE$1048576,0),MATCH((CUADRO!M$4&amp;$E273),'Hoja de Trabajo para listado'!$DE$151:$DG$151,0)),0)+IFERROR(INDEX('Hoja de Trabajo para listado'!$CD$155:$DC$1048576,MATCH($A273,'Hoja de Trabajo para listado'!$CD$155:$CD$1048576,0),MATCH((CUADRO!M$4&amp;$E273),'Hoja de Trabajo para listado'!$CD$151:$DC$151,0)),0)</f>
        <v>0</v>
      </c>
      <c r="N273" s="243">
        <f ca="1">+IFERROR(INDEX('Hoja de Trabajo para listado'!$A$155:$Z$1048576,MATCH($A273,'Hoja de Trabajo para listado'!$A$155:$A$1048576,0),MATCH((CUADRO!N$4&amp;$E273),'Hoja de Trabajo para listado'!$A$151:$Z$151,0)),0)+IFERROR(INDEX('Hoja de Trabajo para listado'!$AB$155:$BA$1048576,MATCH($A273,'Hoja de Trabajo para listado'!$AB$155:$AB$1048576,0),MATCH((CUADRO!N$4&amp;$E273),'Hoja de Trabajo para listado'!$AB$151:$BA$151,0)),0)+IFERROR(INDEX('Hoja de Trabajo para listado'!$BC$155:$CB$1048576,MATCH($A273,'Hoja de Trabajo para listado'!$BC$155:$BC$1048576,0),MATCH((CUADRO!N$4&amp;$E273),'Hoja de Trabajo para listado'!$BC$151:$CB$151,0)),0)+IFERROR(INDEX('Hoja de Trabajo para listado'!$DE$153:$DG$274,MATCH($A273,'Hoja de Trabajo para listado'!$DE$153:$DE$1048576,0),MATCH((CUADRO!N$4&amp;$E273),'Hoja de Trabajo para listado'!$DE$151:$DG$151,0)),0)+IFERROR(INDEX('Hoja de Trabajo para listado'!$CD$155:$DC$1048576,MATCH($A273,'Hoja de Trabajo para listado'!$CD$155:$CD$1048576,0),MATCH((CUADRO!N$4&amp;$E273),'Hoja de Trabajo para listado'!$CD$151:$DC$151,0)),0)</f>
        <v>0</v>
      </c>
      <c r="O273" s="243">
        <f ca="1">+IFERROR(INDEX('Hoja de Trabajo para listado'!$A$155:$Z$1048576,MATCH($A273,'Hoja de Trabajo para listado'!$A$155:$A$1048576,0),MATCH((CUADRO!O$4&amp;$E273),'Hoja de Trabajo para listado'!$A$151:$Z$151,0)),0)+IFERROR(INDEX('Hoja de Trabajo para listado'!$AB$155:$BA$1048576,MATCH($A273,'Hoja de Trabajo para listado'!$AB$155:$AB$1048576,0),MATCH((CUADRO!O$4&amp;$E273),'Hoja de Trabajo para listado'!$AB$151:$BA$151,0)),0)+IFERROR(INDEX('Hoja de Trabajo para listado'!$BC$155:$CB$1048576,MATCH($A273,'Hoja de Trabajo para listado'!$BC$155:$BC$1048576,0),MATCH((CUADRO!O$4&amp;$E273),'Hoja de Trabajo para listado'!$BC$151:$CB$151,0)),0)+IFERROR(INDEX('Hoja de Trabajo para listado'!$DE$153:$DG$274,MATCH($A273,'Hoja de Trabajo para listado'!$DE$153:$DE$1048576,0),MATCH((CUADRO!O$4&amp;$E273),'Hoja de Trabajo para listado'!$DE$151:$DG$151,0)),0)+IFERROR(INDEX('Hoja de Trabajo para listado'!$CD$155:$DC$1048576,MATCH($A273,'Hoja de Trabajo para listado'!$CD$155:$CD$1048576,0),MATCH((CUADRO!O$4&amp;$E273),'Hoja de Trabajo para listado'!$CD$151:$DC$151,0)),0)</f>
        <v>0</v>
      </c>
      <c r="P273" s="243">
        <f ca="1">+IFERROR(INDEX('Hoja de Trabajo para listado'!$A$155:$Z$1048576,MATCH($A273,'Hoja de Trabajo para listado'!$A$155:$A$1048576,0),MATCH((CUADRO!P$4&amp;$E273),'Hoja de Trabajo para listado'!$A$151:$Z$151,0)),0)+IFERROR(INDEX('Hoja de Trabajo para listado'!$AB$155:$BA$1048576,MATCH($A273,'Hoja de Trabajo para listado'!$AB$155:$AB$1048576,0),MATCH((CUADRO!P$4&amp;$E273),'Hoja de Trabajo para listado'!$AB$151:$BA$151,0)),0)+IFERROR(INDEX('Hoja de Trabajo para listado'!$BC$155:$CB$1048576,MATCH($A273,'Hoja de Trabajo para listado'!$BC$155:$BC$1048576,0),MATCH((CUADRO!P$4&amp;$E273),'Hoja de Trabajo para listado'!$BC$151:$CB$151,0)),0)+IFERROR(INDEX('Hoja de Trabajo para listado'!$DE$153:$DG$274,MATCH($A273,'Hoja de Trabajo para listado'!$DE$153:$DE$1048576,0),MATCH((CUADRO!P$4&amp;$E273),'Hoja de Trabajo para listado'!$DE$151:$DG$151,0)),0)+IFERROR(INDEX('Hoja de Trabajo para listado'!$CD$155:$DC$1048576,MATCH($A273,'Hoja de Trabajo para listado'!$CD$155:$CD$1048576,0),MATCH((CUADRO!P$4&amp;$E273),'Hoja de Trabajo para listado'!$CD$151:$DC$151,0)),0)</f>
        <v>0</v>
      </c>
      <c r="Q273" s="243">
        <f ca="1">+IFERROR(INDEX('Hoja de Trabajo para listado'!$A$155:$Z$1048576,MATCH($A273,'Hoja de Trabajo para listado'!$A$155:$A$1048576,0),MATCH((CUADRO!Q$4&amp;$E273),'Hoja de Trabajo para listado'!$A$151:$Z$151,0)),0)+IFERROR(INDEX('Hoja de Trabajo para listado'!$AB$155:$BA$1048576,MATCH($A273,'Hoja de Trabajo para listado'!$AB$155:$AB$1048576,0),MATCH((CUADRO!Q$4&amp;$E273),'Hoja de Trabajo para listado'!$AB$151:$BA$151,0)),0)+IFERROR(INDEX('Hoja de Trabajo para listado'!$BC$155:$CB$1048576,MATCH($A273,'Hoja de Trabajo para listado'!$BC$155:$BC$1048576,0),MATCH((CUADRO!Q$4&amp;$E273),'Hoja de Trabajo para listado'!$BC$151:$CB$151,0)),0)+IFERROR(INDEX('Hoja de Trabajo para listado'!$DE$153:$DG$274,MATCH($A273,'Hoja de Trabajo para listado'!$DE$153:$DE$1048576,0),MATCH((CUADRO!Q$4&amp;$E273),'Hoja de Trabajo para listado'!$DE$151:$DG$151,0)),0)+IFERROR(INDEX('Hoja de Trabajo para listado'!$CD$155:$DC$1048576,MATCH($A273,'Hoja de Trabajo para listado'!$CD$155:$CD$1048576,0),MATCH((CUADRO!Q$4&amp;$E273),'Hoja de Trabajo para listado'!$CD$151:$DC$151,0)),0)</f>
        <v>0</v>
      </c>
      <c r="R273" s="243">
        <f t="shared" ca="1" si="11"/>
        <v>0</v>
      </c>
      <c r="S273" s="263"/>
      <c r="T273" s="243">
        <f ca="1">+T274</f>
        <v>0</v>
      </c>
      <c r="U273" s="242">
        <f t="shared" si="12"/>
        <v>1</v>
      </c>
      <c r="V273" s="333" t="str">
        <f>+VLOOKUP(A273,bd_lista!$A$3:$E$592,5,FALSE)</f>
        <v>Instituciones Descentralizadas</v>
      </c>
      <c r="W273" s="387" t="str">
        <f>+V273</f>
        <v>Instituciones Descentralizadas</v>
      </c>
      <c r="X273" s="242">
        <f>+VLOOKUP(A273,[4]Sheet1!$A$13:$D$744,4,FALSE)</f>
        <v>46</v>
      </c>
      <c r="Y273" s="242" t="str">
        <f>+VLOOKUP(X273,bd_lista!$A$3:$C$592,3,FALSE)</f>
        <v>Ministerio de Salud y Deportes</v>
      </c>
      <c r="Z273" s="294">
        <f>+X273</f>
        <v>46</v>
      </c>
      <c r="AA273" s="318" t="str">
        <f>+Y273</f>
        <v>Ministerio de Salud y Deportes</v>
      </c>
    </row>
    <row r="274" spans="1:27" ht="15" hidden="1" customHeight="1">
      <c r="A274" s="32">
        <v>382</v>
      </c>
      <c r="B274" s="393"/>
      <c r="C274" s="333" t="str">
        <f>+VLOOKUP(A274,bd_lista!$A$3:$C$592,3,FALSE)</f>
        <v>Agencia de Infraestructura en Salud y Equipamiento Médico</v>
      </c>
      <c r="D274" s="390"/>
      <c r="E274" s="333" t="s">
        <v>1305</v>
      </c>
      <c r="F274" s="245">
        <f ca="1">+IFERROR(INDEX('Hoja de Trabajo para listado'!$A$155:$Z$1048576,MATCH($A274,'Hoja de Trabajo para listado'!$A$155:$A$1048576,0),MATCH((CUADRO!F$4&amp;$E274),'Hoja de Trabajo para listado'!$A$151:$Z$151,0)),0)+IFERROR(INDEX('Hoja de Trabajo para listado'!$AB$155:$BA$1048576,MATCH($A274,'Hoja de Trabajo para listado'!$AB$155:$AB$1048576,0),MATCH((CUADRO!F$4&amp;$E274),'Hoja de Trabajo para listado'!$AB$151:$BA$151,0)),0)+IFERROR(INDEX('Hoja de Trabajo para listado'!$BC$155:$CB$1048576,MATCH($A274,'Hoja de Trabajo para listado'!$BC$155:$BC$1048576,0),MATCH((CUADRO!F$4&amp;$E274),'Hoja de Trabajo para listado'!$BC$151:$CB$151,0)),0)+IFERROR(INDEX('Hoja de Trabajo para listado'!$DE$153:$DG$274,MATCH($A274,'Hoja de Trabajo para listado'!$DE$153:$DE$1048576,0),MATCH((CUADRO!F$4&amp;$E274),'Hoja de Trabajo para listado'!$DE$151:$DG$151,0)),0)+IFERROR(INDEX('Hoja de Trabajo para listado'!$CD$155:$DC$1048576,MATCH($A274,'Hoja de Trabajo para listado'!$CD$155:$CD$1048576,0),MATCH((CUADRO!F$4&amp;$E274),'Hoja de Trabajo para listado'!$CD$151:$DC$151,0)),0)</f>
        <v>0</v>
      </c>
      <c r="G274" s="245">
        <f ca="1">+IFERROR(INDEX('Hoja de Trabajo para listado'!$A$155:$Z$1048576,MATCH($A274,'Hoja de Trabajo para listado'!$A$155:$A$1048576,0),MATCH((CUADRO!G$4&amp;$E274),'Hoja de Trabajo para listado'!$A$151:$Z$151,0)),0)+IFERROR(INDEX('Hoja de Trabajo para listado'!$AB$155:$BA$1048576,MATCH($A274,'Hoja de Trabajo para listado'!$AB$155:$AB$1048576,0),MATCH((CUADRO!G$4&amp;$E274),'Hoja de Trabajo para listado'!$AB$151:$BA$151,0)),0)+IFERROR(INDEX('Hoja de Trabajo para listado'!$BC$155:$CB$1048576,MATCH($A274,'Hoja de Trabajo para listado'!$BC$155:$BC$1048576,0),MATCH((CUADRO!G$4&amp;$E274),'Hoja de Trabajo para listado'!$BC$151:$CB$151,0)),0)+IFERROR(INDEX('Hoja de Trabajo para listado'!$DE$153:$DG$274,MATCH($A274,'Hoja de Trabajo para listado'!$DE$153:$DE$1048576,0),MATCH((CUADRO!G$4&amp;$E274),'Hoja de Trabajo para listado'!$DE$151:$DG$151,0)),0)+IFERROR(INDEX('Hoja de Trabajo para listado'!$CD$155:$DC$1048576,MATCH($A274,'Hoja de Trabajo para listado'!$CD$155:$CD$1048576,0),MATCH((CUADRO!G$4&amp;$E274),'Hoja de Trabajo para listado'!$CD$151:$DC$151,0)),0)</f>
        <v>0</v>
      </c>
      <c r="H274" s="245">
        <f ca="1">+IFERROR(INDEX('Hoja de Trabajo para listado'!$A$155:$Z$1048576,MATCH($A274,'Hoja de Trabajo para listado'!$A$155:$A$1048576,0),MATCH((CUADRO!H$4&amp;$E274),'Hoja de Trabajo para listado'!$A$151:$Z$151,0)),0)+IFERROR(INDEX('Hoja de Trabajo para listado'!$AB$155:$BA$1048576,MATCH($A274,'Hoja de Trabajo para listado'!$AB$155:$AB$1048576,0),MATCH((CUADRO!H$4&amp;$E274),'Hoja de Trabajo para listado'!$AB$151:$BA$151,0)),0)+IFERROR(INDEX('Hoja de Trabajo para listado'!$BC$155:$CB$1048576,MATCH($A274,'Hoja de Trabajo para listado'!$BC$155:$BC$1048576,0),MATCH((CUADRO!H$4&amp;$E274),'Hoja de Trabajo para listado'!$BC$151:$CB$151,0)),0)+IFERROR(INDEX('Hoja de Trabajo para listado'!$DE$153:$DG$274,MATCH($A274,'Hoja de Trabajo para listado'!$DE$153:$DE$1048576,0),MATCH((CUADRO!H$4&amp;$E274),'Hoja de Trabajo para listado'!$DE$151:$DG$151,0)),0)+IFERROR(INDEX('Hoja de Trabajo para listado'!$CD$155:$DC$1048576,MATCH($A274,'Hoja de Trabajo para listado'!$CD$155:$CD$1048576,0),MATCH((CUADRO!H$4&amp;$E274),'Hoja de Trabajo para listado'!$CD$151:$DC$151,0)),0)</f>
        <v>0</v>
      </c>
      <c r="I274" s="245">
        <f ca="1">+IFERROR(INDEX('Hoja de Trabajo para listado'!$A$155:$Z$1048576,MATCH($A274,'Hoja de Trabajo para listado'!$A$155:$A$1048576,0),MATCH((CUADRO!I$4&amp;$E274),'Hoja de Trabajo para listado'!$A$151:$Z$151,0)),0)+IFERROR(INDEX('Hoja de Trabajo para listado'!$AB$155:$BA$1048576,MATCH($A274,'Hoja de Trabajo para listado'!$AB$155:$AB$1048576,0),MATCH((CUADRO!I$4&amp;$E274),'Hoja de Trabajo para listado'!$AB$151:$BA$151,0)),0)+IFERROR(INDEX('Hoja de Trabajo para listado'!$BC$155:$CB$1048576,MATCH($A274,'Hoja de Trabajo para listado'!$BC$155:$BC$1048576,0),MATCH((CUADRO!I$4&amp;$E274),'Hoja de Trabajo para listado'!$BC$151:$CB$151,0)),0)+IFERROR(INDEX('Hoja de Trabajo para listado'!$DE$153:$DG$274,MATCH($A274,'Hoja de Trabajo para listado'!$DE$153:$DE$1048576,0),MATCH((CUADRO!I$4&amp;$E274),'Hoja de Trabajo para listado'!$DE$151:$DG$151,0)),0)+IFERROR(INDEX('Hoja de Trabajo para listado'!$CD$155:$DC$1048576,MATCH($A274,'Hoja de Trabajo para listado'!$CD$155:$CD$1048576,0),MATCH((CUADRO!I$4&amp;$E274),'Hoja de Trabajo para listado'!$CD$151:$DC$151,0)),0)</f>
        <v>0</v>
      </c>
      <c r="J274" s="245">
        <f ca="1">+IFERROR(INDEX('Hoja de Trabajo para listado'!$A$155:$Z$1048576,MATCH($A274,'Hoja de Trabajo para listado'!$A$155:$A$1048576,0),MATCH((CUADRO!J$4&amp;$E274),'Hoja de Trabajo para listado'!$A$151:$Z$151,0)),0)+IFERROR(INDEX('Hoja de Trabajo para listado'!$AB$155:$BA$1048576,MATCH($A274,'Hoja de Trabajo para listado'!$AB$155:$AB$1048576,0),MATCH((CUADRO!J$4&amp;$E274),'Hoja de Trabajo para listado'!$AB$151:$BA$151,0)),0)+IFERROR(INDEX('Hoja de Trabajo para listado'!$BC$155:$CB$1048576,MATCH($A274,'Hoja de Trabajo para listado'!$BC$155:$BC$1048576,0),MATCH((CUADRO!J$4&amp;$E274),'Hoja de Trabajo para listado'!$BC$151:$CB$151,0)),0)+IFERROR(INDEX('Hoja de Trabajo para listado'!$DE$153:$DG$274,MATCH($A274,'Hoja de Trabajo para listado'!$DE$153:$DE$1048576,0),MATCH((CUADRO!J$4&amp;$E274),'Hoja de Trabajo para listado'!$DE$151:$DG$151,0)),0)+IFERROR(INDEX('Hoja de Trabajo para listado'!$CD$155:$DC$1048576,MATCH($A274,'Hoja de Trabajo para listado'!$CD$155:$CD$1048576,0),MATCH((CUADRO!J$4&amp;$E274),'Hoja de Trabajo para listado'!$CD$151:$DC$151,0)),0)</f>
        <v>0</v>
      </c>
      <c r="K274" s="245">
        <f ca="1">+IFERROR(INDEX('Hoja de Trabajo para listado'!$A$155:$Z$1048576,MATCH($A274,'Hoja de Trabajo para listado'!$A$155:$A$1048576,0),MATCH((CUADRO!K$4&amp;$E274),'Hoja de Trabajo para listado'!$A$151:$Z$151,0)),0)+IFERROR(INDEX('Hoja de Trabajo para listado'!$AB$155:$BA$1048576,MATCH($A274,'Hoja de Trabajo para listado'!$AB$155:$AB$1048576,0),MATCH((CUADRO!K$4&amp;$E274),'Hoja de Trabajo para listado'!$AB$151:$BA$151,0)),0)+IFERROR(INDEX('Hoja de Trabajo para listado'!$BC$155:$CB$1048576,MATCH($A274,'Hoja de Trabajo para listado'!$BC$155:$BC$1048576,0),MATCH((CUADRO!K$4&amp;$E274),'Hoja de Trabajo para listado'!$BC$151:$CB$151,0)),0)+IFERROR(INDEX('Hoja de Trabajo para listado'!$DE$153:$DG$274,MATCH($A274,'Hoja de Trabajo para listado'!$DE$153:$DE$1048576,0),MATCH((CUADRO!K$4&amp;$E274),'Hoja de Trabajo para listado'!$DE$151:$DG$151,0)),0)+IFERROR(INDEX('Hoja de Trabajo para listado'!$CD$155:$DC$1048576,MATCH($A274,'Hoja de Trabajo para listado'!$CD$155:$CD$1048576,0),MATCH((CUADRO!K$4&amp;$E274),'Hoja de Trabajo para listado'!$CD$151:$DC$151,0)),0)</f>
        <v>0</v>
      </c>
      <c r="L274" s="245">
        <f ca="1">+IFERROR(INDEX('Hoja de Trabajo para listado'!$A$155:$Z$1048576,MATCH($A274,'Hoja de Trabajo para listado'!$A$155:$A$1048576,0),MATCH((CUADRO!L$4&amp;$E274),'Hoja de Trabajo para listado'!$A$151:$Z$151,0)),0)+IFERROR(INDEX('Hoja de Trabajo para listado'!$AB$155:$BA$1048576,MATCH($A274,'Hoja de Trabajo para listado'!$AB$155:$AB$1048576,0),MATCH((CUADRO!L$4&amp;$E274),'Hoja de Trabajo para listado'!$AB$151:$BA$151,0)),0)+IFERROR(INDEX('Hoja de Trabajo para listado'!$BC$155:$CB$1048576,MATCH($A274,'Hoja de Trabajo para listado'!$BC$155:$BC$1048576,0),MATCH((CUADRO!L$4&amp;$E274),'Hoja de Trabajo para listado'!$BC$151:$CB$151,0)),0)+IFERROR(INDEX('Hoja de Trabajo para listado'!$DE$153:$DG$274,MATCH($A274,'Hoja de Trabajo para listado'!$DE$153:$DE$1048576,0),MATCH((CUADRO!L$4&amp;$E274),'Hoja de Trabajo para listado'!$DE$151:$DG$151,0)),0)+IFERROR(INDEX('Hoja de Trabajo para listado'!$CD$155:$DC$1048576,MATCH($A274,'Hoja de Trabajo para listado'!$CD$155:$CD$1048576,0),MATCH((CUADRO!L$4&amp;$E274),'Hoja de Trabajo para listado'!$CD$151:$DC$151,0)),0)</f>
        <v>0</v>
      </c>
      <c r="M274" s="245">
        <f ca="1">+IFERROR(INDEX('Hoja de Trabajo para listado'!$A$155:$Z$1048576,MATCH($A274,'Hoja de Trabajo para listado'!$A$155:$A$1048576,0),MATCH((CUADRO!M$4&amp;$E274),'Hoja de Trabajo para listado'!$A$151:$Z$151,0)),0)+IFERROR(INDEX('Hoja de Trabajo para listado'!$AB$155:$BA$1048576,MATCH($A274,'Hoja de Trabajo para listado'!$AB$155:$AB$1048576,0),MATCH((CUADRO!M$4&amp;$E274),'Hoja de Trabajo para listado'!$AB$151:$BA$151,0)),0)+IFERROR(INDEX('Hoja de Trabajo para listado'!$BC$155:$CB$1048576,MATCH($A274,'Hoja de Trabajo para listado'!$BC$155:$BC$1048576,0),MATCH((CUADRO!M$4&amp;$E274),'Hoja de Trabajo para listado'!$BC$151:$CB$151,0)),0)+IFERROR(INDEX('Hoja de Trabajo para listado'!$DE$153:$DG$274,MATCH($A274,'Hoja de Trabajo para listado'!$DE$153:$DE$1048576,0),MATCH((CUADRO!M$4&amp;$E274),'Hoja de Trabajo para listado'!$DE$151:$DG$151,0)),0)+IFERROR(INDEX('Hoja de Trabajo para listado'!$CD$155:$DC$1048576,MATCH($A274,'Hoja de Trabajo para listado'!$CD$155:$CD$1048576,0),MATCH((CUADRO!M$4&amp;$E274),'Hoja de Trabajo para listado'!$CD$151:$DC$151,0)),0)</f>
        <v>0</v>
      </c>
      <c r="N274" s="245">
        <f ca="1">+IFERROR(INDEX('Hoja de Trabajo para listado'!$A$155:$Z$1048576,MATCH($A274,'Hoja de Trabajo para listado'!$A$155:$A$1048576,0),MATCH((CUADRO!N$4&amp;$E274),'Hoja de Trabajo para listado'!$A$151:$Z$151,0)),0)+IFERROR(INDEX('Hoja de Trabajo para listado'!$AB$155:$BA$1048576,MATCH($A274,'Hoja de Trabajo para listado'!$AB$155:$AB$1048576,0),MATCH((CUADRO!N$4&amp;$E274),'Hoja de Trabajo para listado'!$AB$151:$BA$151,0)),0)+IFERROR(INDEX('Hoja de Trabajo para listado'!$BC$155:$CB$1048576,MATCH($A274,'Hoja de Trabajo para listado'!$BC$155:$BC$1048576,0),MATCH((CUADRO!N$4&amp;$E274),'Hoja de Trabajo para listado'!$BC$151:$CB$151,0)),0)+IFERROR(INDEX('Hoja de Trabajo para listado'!$DE$153:$DG$274,MATCH($A274,'Hoja de Trabajo para listado'!$DE$153:$DE$1048576,0),MATCH((CUADRO!N$4&amp;$E274),'Hoja de Trabajo para listado'!$DE$151:$DG$151,0)),0)+IFERROR(INDEX('Hoja de Trabajo para listado'!$CD$155:$DC$1048576,MATCH($A274,'Hoja de Trabajo para listado'!$CD$155:$CD$1048576,0),MATCH((CUADRO!N$4&amp;$E274),'Hoja de Trabajo para listado'!$CD$151:$DC$151,0)),0)</f>
        <v>0</v>
      </c>
      <c r="O274" s="245">
        <f ca="1">+IFERROR(INDEX('Hoja de Trabajo para listado'!$A$155:$Z$1048576,MATCH($A274,'Hoja de Trabajo para listado'!$A$155:$A$1048576,0),MATCH((CUADRO!O$4&amp;$E274),'Hoja de Trabajo para listado'!$A$151:$Z$151,0)),0)+IFERROR(INDEX('Hoja de Trabajo para listado'!$AB$155:$BA$1048576,MATCH($A274,'Hoja de Trabajo para listado'!$AB$155:$AB$1048576,0),MATCH((CUADRO!O$4&amp;$E274),'Hoja de Trabajo para listado'!$AB$151:$BA$151,0)),0)+IFERROR(INDEX('Hoja de Trabajo para listado'!$BC$155:$CB$1048576,MATCH($A274,'Hoja de Trabajo para listado'!$BC$155:$BC$1048576,0),MATCH((CUADRO!O$4&amp;$E274),'Hoja de Trabajo para listado'!$BC$151:$CB$151,0)),0)+IFERROR(INDEX('Hoja de Trabajo para listado'!$DE$153:$DG$274,MATCH($A274,'Hoja de Trabajo para listado'!$DE$153:$DE$1048576,0),MATCH((CUADRO!O$4&amp;$E274),'Hoja de Trabajo para listado'!$DE$151:$DG$151,0)),0)+IFERROR(INDEX('Hoja de Trabajo para listado'!$CD$155:$DC$1048576,MATCH($A274,'Hoja de Trabajo para listado'!$CD$155:$CD$1048576,0),MATCH((CUADRO!O$4&amp;$E274),'Hoja de Trabajo para listado'!$CD$151:$DC$151,0)),0)</f>
        <v>0</v>
      </c>
      <c r="P274" s="245">
        <f ca="1">+IFERROR(INDEX('Hoja de Trabajo para listado'!$A$155:$Z$1048576,MATCH($A274,'Hoja de Trabajo para listado'!$A$155:$A$1048576,0),MATCH((CUADRO!P$4&amp;$E274),'Hoja de Trabajo para listado'!$A$151:$Z$151,0)),0)+IFERROR(INDEX('Hoja de Trabajo para listado'!$AB$155:$BA$1048576,MATCH($A274,'Hoja de Trabajo para listado'!$AB$155:$AB$1048576,0),MATCH((CUADRO!P$4&amp;$E274),'Hoja de Trabajo para listado'!$AB$151:$BA$151,0)),0)+IFERROR(INDEX('Hoja de Trabajo para listado'!$BC$155:$CB$1048576,MATCH($A274,'Hoja de Trabajo para listado'!$BC$155:$BC$1048576,0),MATCH((CUADRO!P$4&amp;$E274),'Hoja de Trabajo para listado'!$BC$151:$CB$151,0)),0)+IFERROR(INDEX('Hoja de Trabajo para listado'!$DE$153:$DG$274,MATCH($A274,'Hoja de Trabajo para listado'!$DE$153:$DE$1048576,0),MATCH((CUADRO!P$4&amp;$E274),'Hoja de Trabajo para listado'!$DE$151:$DG$151,0)),0)+IFERROR(INDEX('Hoja de Trabajo para listado'!$CD$155:$DC$1048576,MATCH($A274,'Hoja de Trabajo para listado'!$CD$155:$CD$1048576,0),MATCH((CUADRO!P$4&amp;$E274),'Hoja de Trabajo para listado'!$CD$151:$DC$151,0)),0)</f>
        <v>0</v>
      </c>
      <c r="Q274" s="245">
        <f ca="1">+IFERROR(INDEX('Hoja de Trabajo para listado'!$A$155:$Z$1048576,MATCH($A274,'Hoja de Trabajo para listado'!$A$155:$A$1048576,0),MATCH((CUADRO!Q$4&amp;$E274),'Hoja de Trabajo para listado'!$A$151:$Z$151,0)),0)+IFERROR(INDEX('Hoja de Trabajo para listado'!$AB$155:$BA$1048576,MATCH($A274,'Hoja de Trabajo para listado'!$AB$155:$AB$1048576,0),MATCH((CUADRO!Q$4&amp;$E274),'Hoja de Trabajo para listado'!$AB$151:$BA$151,0)),0)+IFERROR(INDEX('Hoja de Trabajo para listado'!$BC$155:$CB$1048576,MATCH($A274,'Hoja de Trabajo para listado'!$BC$155:$BC$1048576,0),MATCH((CUADRO!Q$4&amp;$E274),'Hoja de Trabajo para listado'!$BC$151:$CB$151,0)),0)+IFERROR(INDEX('Hoja de Trabajo para listado'!$DE$153:$DG$274,MATCH($A274,'Hoja de Trabajo para listado'!$DE$153:$DE$1048576,0),MATCH((CUADRO!Q$4&amp;$E274),'Hoja de Trabajo para listado'!$DE$151:$DG$151,0)),0)+IFERROR(INDEX('Hoja de Trabajo para listado'!$CD$155:$DC$1048576,MATCH($A274,'Hoja de Trabajo para listado'!$CD$155:$CD$1048576,0),MATCH((CUADRO!Q$4&amp;$E274),'Hoja de Trabajo para listado'!$CD$151:$DC$151,0)),0)</f>
        <v>0</v>
      </c>
      <c r="R274" s="245">
        <f t="shared" ca="1" si="11"/>
        <v>0</v>
      </c>
      <c r="S274" s="262">
        <f ca="1">+R273+R274</f>
        <v>0</v>
      </c>
      <c r="T274" s="245">
        <f ca="1">+S274</f>
        <v>0</v>
      </c>
      <c r="U274" s="244">
        <f t="shared" si="12"/>
        <v>2</v>
      </c>
      <c r="V274" s="333" t="str">
        <f>+VLOOKUP(A274,bd_lista!$A$3:$E$592,5,FALSE)</f>
        <v>Instituciones Descentralizadas</v>
      </c>
      <c r="W274" s="388"/>
      <c r="X274" s="242">
        <f>+VLOOKUP(A274,[4]Sheet1!$A$13:$D$744,4,FALSE)</f>
        <v>46</v>
      </c>
      <c r="Y274" s="242" t="str">
        <f>+VLOOKUP(X274,bd_lista!$A$3:$C$592,3,FALSE)</f>
        <v>Ministerio de Salud y Deportes</v>
      </c>
      <c r="Z274" s="292"/>
      <c r="AA274" s="320"/>
    </row>
    <row r="275" spans="1:27" customFormat="1" ht="15" customHeight="1">
      <c r="A275" s="251">
        <v>383</v>
      </c>
      <c r="B275" s="392">
        <f>+A275</f>
        <v>383</v>
      </c>
      <c r="C275" s="247" t="str">
        <f>+VLOOKUP(A275,bd_lista!$A$3:$C$592,3,FALSE)</f>
        <v>Agencia Boliviana de Correos "Correos de Bolivia"</v>
      </c>
      <c r="D275" s="389" t="str">
        <f>+C275</f>
        <v>Agencia Boliviana de Correos "Correos de Bolivia"</v>
      </c>
      <c r="E275" s="247" t="s">
        <v>1304</v>
      </c>
      <c r="F275" s="243">
        <f ca="1">+IFERROR(INDEX('Hoja de Trabajo para listado'!$A$155:$Z$1048576,MATCH($A275,'Hoja de Trabajo para listado'!$A$155:$A$1048576,0),MATCH((CUADRO!F$4&amp;$E275),'Hoja de Trabajo para listado'!$A$151:$Z$151,0)),0)+IFERROR(INDEX('Hoja de Trabajo para listado'!$AB$155:$BA$1048576,MATCH($A275,'Hoja de Trabajo para listado'!$AB$155:$AB$1048576,0),MATCH((CUADRO!F$4&amp;$E275),'Hoja de Trabajo para listado'!$AB$151:$BA$151,0)),0)+IFERROR(INDEX('Hoja de Trabajo para listado'!$BC$155:$CB$1048576,MATCH($A275,'Hoja de Trabajo para listado'!$BC$155:$BC$1048576,0),MATCH((CUADRO!F$4&amp;$E275),'Hoja de Trabajo para listado'!$BC$151:$CB$151,0)),0)+IFERROR(INDEX('Hoja de Trabajo para listado'!$DE$153:$DG$274,MATCH($A275,'Hoja de Trabajo para listado'!$DE$153:$DE$1048576,0),MATCH((CUADRO!F$4&amp;$E275),'Hoja de Trabajo para listado'!$DE$151:$DG$151,0)),0)+IFERROR(INDEX('Hoja de Trabajo para listado'!$CD$155:$DC$1048576,MATCH($A275,'Hoja de Trabajo para listado'!$CD$155:$CD$1048576,0),MATCH((CUADRO!F$4&amp;$E275),'Hoja de Trabajo para listado'!$CD$151:$DC$151,0)),0)</f>
        <v>0</v>
      </c>
      <c r="G275" s="243">
        <f ca="1">+IFERROR(INDEX('Hoja de Trabajo para listado'!$A$155:$Z$1048576,MATCH($A275,'Hoja de Trabajo para listado'!$A$155:$A$1048576,0),MATCH((CUADRO!G$4&amp;$E275),'Hoja de Trabajo para listado'!$A$151:$Z$151,0)),0)+IFERROR(INDEX('Hoja de Trabajo para listado'!$AB$155:$BA$1048576,MATCH($A275,'Hoja de Trabajo para listado'!$AB$155:$AB$1048576,0),MATCH((CUADRO!G$4&amp;$E275),'Hoja de Trabajo para listado'!$AB$151:$BA$151,0)),0)+IFERROR(INDEX('Hoja de Trabajo para listado'!$BC$155:$CB$1048576,MATCH($A275,'Hoja de Trabajo para listado'!$BC$155:$BC$1048576,0),MATCH((CUADRO!G$4&amp;$E275),'Hoja de Trabajo para listado'!$BC$151:$CB$151,0)),0)+IFERROR(INDEX('Hoja de Trabajo para listado'!$DE$153:$DG$274,MATCH($A275,'Hoja de Trabajo para listado'!$DE$153:$DE$1048576,0),MATCH((CUADRO!G$4&amp;$E275),'Hoja de Trabajo para listado'!$DE$151:$DG$151,0)),0)+IFERROR(INDEX('Hoja de Trabajo para listado'!$CD$155:$DC$1048576,MATCH($A275,'Hoja de Trabajo para listado'!$CD$155:$CD$1048576,0),MATCH((CUADRO!G$4&amp;$E275),'Hoja de Trabajo para listado'!$CD$151:$DC$151,0)),0)</f>
        <v>0</v>
      </c>
      <c r="H275" s="243">
        <f ca="1">+IFERROR(INDEX('Hoja de Trabajo para listado'!$A$155:$Z$1048576,MATCH($A275,'Hoja de Trabajo para listado'!$A$155:$A$1048576,0),MATCH((CUADRO!H$4&amp;$E275),'Hoja de Trabajo para listado'!$A$151:$Z$151,0)),0)+IFERROR(INDEX('Hoja de Trabajo para listado'!$AB$155:$BA$1048576,MATCH($A275,'Hoja de Trabajo para listado'!$AB$155:$AB$1048576,0),MATCH((CUADRO!H$4&amp;$E275),'Hoja de Trabajo para listado'!$AB$151:$BA$151,0)),0)+IFERROR(INDEX('Hoja de Trabajo para listado'!$BC$155:$CB$1048576,MATCH($A275,'Hoja de Trabajo para listado'!$BC$155:$BC$1048576,0),MATCH((CUADRO!H$4&amp;$E275),'Hoja de Trabajo para listado'!$BC$151:$CB$151,0)),0)+IFERROR(INDEX('Hoja de Trabajo para listado'!$DE$153:$DG$274,MATCH($A275,'Hoja de Trabajo para listado'!$DE$153:$DE$1048576,0),MATCH((CUADRO!H$4&amp;$E275),'Hoja de Trabajo para listado'!$DE$151:$DG$151,0)),0)+IFERROR(INDEX('Hoja de Trabajo para listado'!$CD$155:$DC$1048576,MATCH($A275,'Hoja de Trabajo para listado'!$CD$155:$CD$1048576,0),MATCH((CUADRO!H$4&amp;$E275),'Hoja de Trabajo para listado'!$CD$151:$DC$151,0)),0)</f>
        <v>0</v>
      </c>
      <c r="I275" s="243">
        <f ca="1">+IFERROR(INDEX('Hoja de Trabajo para listado'!$A$155:$Z$1048576,MATCH($A275,'Hoja de Trabajo para listado'!$A$155:$A$1048576,0),MATCH((CUADRO!I$4&amp;$E275),'Hoja de Trabajo para listado'!$A$151:$Z$151,0)),0)+IFERROR(INDEX('Hoja de Trabajo para listado'!$AB$155:$BA$1048576,MATCH($A275,'Hoja de Trabajo para listado'!$AB$155:$AB$1048576,0),MATCH((CUADRO!I$4&amp;$E275),'Hoja de Trabajo para listado'!$AB$151:$BA$151,0)),0)+IFERROR(INDEX('Hoja de Trabajo para listado'!$BC$155:$CB$1048576,MATCH($A275,'Hoja de Trabajo para listado'!$BC$155:$BC$1048576,0),MATCH((CUADRO!I$4&amp;$E275),'Hoja de Trabajo para listado'!$BC$151:$CB$151,0)),0)+IFERROR(INDEX('Hoja de Trabajo para listado'!$DE$153:$DG$274,MATCH($A275,'Hoja de Trabajo para listado'!$DE$153:$DE$1048576,0),MATCH((CUADRO!I$4&amp;$E275),'Hoja de Trabajo para listado'!$DE$151:$DG$151,0)),0)+IFERROR(INDEX('Hoja de Trabajo para listado'!$CD$155:$DC$1048576,MATCH($A275,'Hoja de Trabajo para listado'!$CD$155:$CD$1048576,0),MATCH((CUADRO!I$4&amp;$E275),'Hoja de Trabajo para listado'!$CD$151:$DC$151,0)),0)</f>
        <v>0</v>
      </c>
      <c r="J275" s="243">
        <f ca="1">+IFERROR(INDEX('Hoja de Trabajo para listado'!$A$155:$Z$1048576,MATCH($A275,'Hoja de Trabajo para listado'!$A$155:$A$1048576,0),MATCH((CUADRO!J$4&amp;$E275),'Hoja de Trabajo para listado'!$A$151:$Z$151,0)),0)+IFERROR(INDEX('Hoja de Trabajo para listado'!$AB$155:$BA$1048576,MATCH($A275,'Hoja de Trabajo para listado'!$AB$155:$AB$1048576,0),MATCH((CUADRO!J$4&amp;$E275),'Hoja de Trabajo para listado'!$AB$151:$BA$151,0)),0)+IFERROR(INDEX('Hoja de Trabajo para listado'!$BC$155:$CB$1048576,MATCH($A275,'Hoja de Trabajo para listado'!$BC$155:$BC$1048576,0),MATCH((CUADRO!J$4&amp;$E275),'Hoja de Trabajo para listado'!$BC$151:$CB$151,0)),0)+IFERROR(INDEX('Hoja de Trabajo para listado'!$DE$153:$DG$274,MATCH($A275,'Hoja de Trabajo para listado'!$DE$153:$DE$1048576,0),MATCH((CUADRO!J$4&amp;$E275),'Hoja de Trabajo para listado'!$DE$151:$DG$151,0)),0)+IFERROR(INDEX('Hoja de Trabajo para listado'!$CD$155:$DC$1048576,MATCH($A275,'Hoja de Trabajo para listado'!$CD$155:$CD$1048576,0),MATCH((CUADRO!J$4&amp;$E275),'Hoja de Trabajo para listado'!$CD$151:$DC$151,0)),0)</f>
        <v>0</v>
      </c>
      <c r="K275" s="243">
        <f ca="1">+IFERROR(INDEX('Hoja de Trabajo para listado'!$A$155:$Z$1048576,MATCH($A275,'Hoja de Trabajo para listado'!$A$155:$A$1048576,0),MATCH((CUADRO!K$4&amp;$E275),'Hoja de Trabajo para listado'!$A$151:$Z$151,0)),0)+IFERROR(INDEX('Hoja de Trabajo para listado'!$AB$155:$BA$1048576,MATCH($A275,'Hoja de Trabajo para listado'!$AB$155:$AB$1048576,0),MATCH((CUADRO!K$4&amp;$E275),'Hoja de Trabajo para listado'!$AB$151:$BA$151,0)),0)+IFERROR(INDEX('Hoja de Trabajo para listado'!$BC$155:$CB$1048576,MATCH($A275,'Hoja de Trabajo para listado'!$BC$155:$BC$1048576,0),MATCH((CUADRO!K$4&amp;$E275),'Hoja de Trabajo para listado'!$BC$151:$CB$151,0)),0)+IFERROR(INDEX('Hoja de Trabajo para listado'!$DE$153:$DG$274,MATCH($A275,'Hoja de Trabajo para listado'!$DE$153:$DE$1048576,0),MATCH((CUADRO!K$4&amp;$E275),'Hoja de Trabajo para listado'!$DE$151:$DG$151,0)),0)+IFERROR(INDEX('Hoja de Trabajo para listado'!$CD$155:$DC$1048576,MATCH($A275,'Hoja de Trabajo para listado'!$CD$155:$CD$1048576,0),MATCH((CUADRO!K$4&amp;$E275),'Hoja de Trabajo para listado'!$CD$151:$DC$151,0)),0)</f>
        <v>0</v>
      </c>
      <c r="L275" s="243">
        <f ca="1">+IFERROR(INDEX('Hoja de Trabajo para listado'!$A$155:$Z$1048576,MATCH($A275,'Hoja de Trabajo para listado'!$A$155:$A$1048576,0),MATCH((CUADRO!L$4&amp;$E275),'Hoja de Trabajo para listado'!$A$151:$Z$151,0)),0)+IFERROR(INDEX('Hoja de Trabajo para listado'!$AB$155:$BA$1048576,MATCH($A275,'Hoja de Trabajo para listado'!$AB$155:$AB$1048576,0),MATCH((CUADRO!L$4&amp;$E275),'Hoja de Trabajo para listado'!$AB$151:$BA$151,0)),0)+IFERROR(INDEX('Hoja de Trabajo para listado'!$BC$155:$CB$1048576,MATCH($A275,'Hoja de Trabajo para listado'!$BC$155:$BC$1048576,0),MATCH((CUADRO!L$4&amp;$E275),'Hoja de Trabajo para listado'!$BC$151:$CB$151,0)),0)+IFERROR(INDEX('Hoja de Trabajo para listado'!$DE$153:$DG$274,MATCH($A275,'Hoja de Trabajo para listado'!$DE$153:$DE$1048576,0),MATCH((CUADRO!L$4&amp;$E275),'Hoja de Trabajo para listado'!$DE$151:$DG$151,0)),0)+IFERROR(INDEX('Hoja de Trabajo para listado'!$CD$155:$DC$1048576,MATCH($A275,'Hoja de Trabajo para listado'!$CD$155:$CD$1048576,0),MATCH((CUADRO!L$4&amp;$E275),'Hoja de Trabajo para listado'!$CD$151:$DC$151,0)),0)</f>
        <v>0</v>
      </c>
      <c r="M275" s="243">
        <f ca="1">+IFERROR(INDEX('Hoja de Trabajo para listado'!$A$155:$Z$1048576,MATCH($A275,'Hoja de Trabajo para listado'!$A$155:$A$1048576,0),MATCH((CUADRO!M$4&amp;$E275),'Hoja de Trabajo para listado'!$A$151:$Z$151,0)),0)+IFERROR(INDEX('Hoja de Trabajo para listado'!$AB$155:$BA$1048576,MATCH($A275,'Hoja de Trabajo para listado'!$AB$155:$AB$1048576,0),MATCH((CUADRO!M$4&amp;$E275),'Hoja de Trabajo para listado'!$AB$151:$BA$151,0)),0)+IFERROR(INDEX('Hoja de Trabajo para listado'!$BC$155:$CB$1048576,MATCH($A275,'Hoja de Trabajo para listado'!$BC$155:$BC$1048576,0),MATCH((CUADRO!M$4&amp;$E275),'Hoja de Trabajo para listado'!$BC$151:$CB$151,0)),0)+IFERROR(INDEX('Hoja de Trabajo para listado'!$DE$153:$DG$274,MATCH($A275,'Hoja de Trabajo para listado'!$DE$153:$DE$1048576,0),MATCH((CUADRO!M$4&amp;$E275),'Hoja de Trabajo para listado'!$DE$151:$DG$151,0)),0)+IFERROR(INDEX('Hoja de Trabajo para listado'!$CD$155:$DC$1048576,MATCH($A275,'Hoja de Trabajo para listado'!$CD$155:$CD$1048576,0),MATCH((CUADRO!M$4&amp;$E275),'Hoja de Trabajo para listado'!$CD$151:$DC$151,0)),0)</f>
        <v>0</v>
      </c>
      <c r="N275" s="243">
        <f ca="1">+IFERROR(INDEX('Hoja de Trabajo para listado'!$A$155:$Z$1048576,MATCH($A275,'Hoja de Trabajo para listado'!$A$155:$A$1048576,0),MATCH((CUADRO!N$4&amp;$E275),'Hoja de Trabajo para listado'!$A$151:$Z$151,0)),0)+IFERROR(INDEX('Hoja de Trabajo para listado'!$AB$155:$BA$1048576,MATCH($A275,'Hoja de Trabajo para listado'!$AB$155:$AB$1048576,0),MATCH((CUADRO!N$4&amp;$E275),'Hoja de Trabajo para listado'!$AB$151:$BA$151,0)),0)+IFERROR(INDEX('Hoja de Trabajo para listado'!$BC$155:$CB$1048576,MATCH($A275,'Hoja de Trabajo para listado'!$BC$155:$BC$1048576,0),MATCH((CUADRO!N$4&amp;$E275),'Hoja de Trabajo para listado'!$BC$151:$CB$151,0)),0)+IFERROR(INDEX('Hoja de Trabajo para listado'!$DE$153:$DG$274,MATCH($A275,'Hoja de Trabajo para listado'!$DE$153:$DE$1048576,0),MATCH((CUADRO!N$4&amp;$E275),'Hoja de Trabajo para listado'!$DE$151:$DG$151,0)),0)+IFERROR(INDEX('Hoja de Trabajo para listado'!$CD$155:$DC$1048576,MATCH($A275,'Hoja de Trabajo para listado'!$CD$155:$CD$1048576,0),MATCH((CUADRO!N$4&amp;$E275),'Hoja de Trabajo para listado'!$CD$151:$DC$151,0)),0)</f>
        <v>0</v>
      </c>
      <c r="O275" s="243">
        <f ca="1">+IFERROR(INDEX('Hoja de Trabajo para listado'!$A$155:$Z$1048576,MATCH($A275,'Hoja de Trabajo para listado'!$A$155:$A$1048576,0),MATCH((CUADRO!O$4&amp;$E275),'Hoja de Trabajo para listado'!$A$151:$Z$151,0)),0)+IFERROR(INDEX('Hoja de Trabajo para listado'!$AB$155:$BA$1048576,MATCH($A275,'Hoja de Trabajo para listado'!$AB$155:$AB$1048576,0),MATCH((CUADRO!O$4&amp;$E275),'Hoja de Trabajo para listado'!$AB$151:$BA$151,0)),0)+IFERROR(INDEX('Hoja de Trabajo para listado'!$BC$155:$CB$1048576,MATCH($A275,'Hoja de Trabajo para listado'!$BC$155:$BC$1048576,0),MATCH((CUADRO!O$4&amp;$E275),'Hoja de Trabajo para listado'!$BC$151:$CB$151,0)),0)+IFERROR(INDEX('Hoja de Trabajo para listado'!$DE$153:$DG$274,MATCH($A275,'Hoja de Trabajo para listado'!$DE$153:$DE$1048576,0),MATCH((CUADRO!O$4&amp;$E275),'Hoja de Trabajo para listado'!$DE$151:$DG$151,0)),0)+IFERROR(INDEX('Hoja de Trabajo para listado'!$CD$155:$DC$1048576,MATCH($A275,'Hoja de Trabajo para listado'!$CD$155:$CD$1048576,0),MATCH((CUADRO!O$4&amp;$E275),'Hoja de Trabajo para listado'!$CD$151:$DC$151,0)),0)</f>
        <v>0</v>
      </c>
      <c r="P275" s="243">
        <f ca="1">+IFERROR(INDEX('Hoja de Trabajo para listado'!$A$155:$Z$1048576,MATCH($A275,'Hoja de Trabajo para listado'!$A$155:$A$1048576,0),MATCH((CUADRO!P$4&amp;$E275),'Hoja de Trabajo para listado'!$A$151:$Z$151,0)),0)+IFERROR(INDEX('Hoja de Trabajo para listado'!$AB$155:$BA$1048576,MATCH($A275,'Hoja de Trabajo para listado'!$AB$155:$AB$1048576,0),MATCH((CUADRO!P$4&amp;$E275),'Hoja de Trabajo para listado'!$AB$151:$BA$151,0)),0)+IFERROR(INDEX('Hoja de Trabajo para listado'!$BC$155:$CB$1048576,MATCH($A275,'Hoja de Trabajo para listado'!$BC$155:$BC$1048576,0),MATCH((CUADRO!P$4&amp;$E275),'Hoja de Trabajo para listado'!$BC$151:$CB$151,0)),0)+IFERROR(INDEX('Hoja de Trabajo para listado'!$DE$153:$DG$274,MATCH($A275,'Hoja de Trabajo para listado'!$DE$153:$DE$1048576,0),MATCH((CUADRO!P$4&amp;$E275),'Hoja de Trabajo para listado'!$DE$151:$DG$151,0)),0)+IFERROR(INDEX('Hoja de Trabajo para listado'!$CD$155:$DC$1048576,MATCH($A275,'Hoja de Trabajo para listado'!$CD$155:$CD$1048576,0),MATCH((CUADRO!P$4&amp;$E275),'Hoja de Trabajo para listado'!$CD$151:$DC$151,0)),0)</f>
        <v>0</v>
      </c>
      <c r="Q275" s="243">
        <f ca="1">+IFERROR(INDEX('Hoja de Trabajo para listado'!$A$155:$Z$1048576,MATCH($A275,'Hoja de Trabajo para listado'!$A$155:$A$1048576,0),MATCH((CUADRO!Q$4&amp;$E275),'Hoja de Trabajo para listado'!$A$151:$Z$151,0)),0)+IFERROR(INDEX('Hoja de Trabajo para listado'!$AB$155:$BA$1048576,MATCH($A275,'Hoja de Trabajo para listado'!$AB$155:$AB$1048576,0),MATCH((CUADRO!Q$4&amp;$E275),'Hoja de Trabajo para listado'!$AB$151:$BA$151,0)),0)+IFERROR(INDEX('Hoja de Trabajo para listado'!$BC$155:$CB$1048576,MATCH($A275,'Hoja de Trabajo para listado'!$BC$155:$BC$1048576,0),MATCH((CUADRO!Q$4&amp;$E275),'Hoja de Trabajo para listado'!$BC$151:$CB$151,0)),0)+IFERROR(INDEX('Hoja de Trabajo para listado'!$DE$153:$DG$274,MATCH($A275,'Hoja de Trabajo para listado'!$DE$153:$DE$1048576,0),MATCH((CUADRO!Q$4&amp;$E275),'Hoja de Trabajo para listado'!$DE$151:$DG$151,0)),0)+IFERROR(INDEX('Hoja de Trabajo para listado'!$CD$155:$DC$1048576,MATCH($A275,'Hoja de Trabajo para listado'!$CD$155:$CD$1048576,0),MATCH((CUADRO!Q$4&amp;$E275),'Hoja de Trabajo para listado'!$CD$151:$DC$151,0)),0)</f>
        <v>0</v>
      </c>
      <c r="R275" s="243">
        <f t="shared" ca="1" si="11"/>
        <v>0</v>
      </c>
      <c r="S275" s="263"/>
      <c r="T275" s="243">
        <f ca="1">+T276</f>
        <v>2808467.58</v>
      </c>
      <c r="U275" s="242">
        <f t="shared" si="12"/>
        <v>1</v>
      </c>
      <c r="V275" s="333" t="str">
        <f>+VLOOKUP(A275,bd_lista!$A$3:$E$592,5,FALSE)</f>
        <v>Instituciones Descentralizadas</v>
      </c>
      <c r="W275" s="387" t="str">
        <f>+V275</f>
        <v>Instituciones Descentralizadas</v>
      </c>
      <c r="X275" s="242">
        <f>+VLOOKUP(A275,[4]Sheet1!$A$13:$D$744,4,FALSE)</f>
        <v>81</v>
      </c>
      <c r="Y275" s="242" t="str">
        <f>+VLOOKUP(X275,bd_lista!$A$3:$C$592,3,FALSE)</f>
        <v>Ministerio de Obras Públicas, Servicios y Vivienda</v>
      </c>
      <c r="Z275" s="294">
        <f>+X275</f>
        <v>81</v>
      </c>
      <c r="AA275" s="295" t="str">
        <f>+Y275</f>
        <v>Ministerio de Obras Públicas, Servicios y Vivienda</v>
      </c>
    </row>
    <row r="276" spans="1:27" customFormat="1" ht="15" customHeight="1">
      <c r="A276" s="32">
        <v>383</v>
      </c>
      <c r="B276" s="393"/>
      <c r="C276" s="333" t="str">
        <f>+VLOOKUP(A276,bd_lista!$A$3:$C$592,3,FALSE)</f>
        <v>Agencia Boliviana de Correos "Correos de Bolivia"</v>
      </c>
      <c r="D276" s="390"/>
      <c r="E276" s="333" t="s">
        <v>1305</v>
      </c>
      <c r="F276" s="245">
        <f ca="1">+IFERROR(INDEX('Hoja de Trabajo para listado'!$A$155:$Z$1048576,MATCH($A276,'Hoja de Trabajo para listado'!$A$155:$A$1048576,0),MATCH((CUADRO!F$4&amp;$E276),'Hoja de Trabajo para listado'!$A$151:$Z$151,0)),0)+IFERROR(INDEX('Hoja de Trabajo para listado'!$AB$155:$BA$1048576,MATCH($A276,'Hoja de Trabajo para listado'!$AB$155:$AB$1048576,0),MATCH((CUADRO!F$4&amp;$E276),'Hoja de Trabajo para listado'!$AB$151:$BA$151,0)),0)+IFERROR(INDEX('Hoja de Trabajo para listado'!$BC$155:$CB$1048576,MATCH($A276,'Hoja de Trabajo para listado'!$BC$155:$BC$1048576,0),MATCH((CUADRO!F$4&amp;$E276),'Hoja de Trabajo para listado'!$BC$151:$CB$151,0)),0)+IFERROR(INDEX('Hoja de Trabajo para listado'!$DE$153:$DG$274,MATCH($A276,'Hoja de Trabajo para listado'!$DE$153:$DE$1048576,0),MATCH((CUADRO!F$4&amp;$E276),'Hoja de Trabajo para listado'!$DE$151:$DG$151,0)),0)+IFERROR(INDEX('Hoja de Trabajo para listado'!$CD$155:$DC$1048576,MATCH($A276,'Hoja de Trabajo para listado'!$CD$155:$CD$1048576,0),MATCH((CUADRO!F$4&amp;$E276),'Hoja de Trabajo para listado'!$CD$151:$DC$151,0)),0)</f>
        <v>0</v>
      </c>
      <c r="G276" s="245">
        <f ca="1">+IFERROR(INDEX('Hoja de Trabajo para listado'!$A$155:$Z$1048576,MATCH($A276,'Hoja de Trabajo para listado'!$A$155:$A$1048576,0),MATCH((CUADRO!G$4&amp;$E276),'Hoja de Trabajo para listado'!$A$151:$Z$151,0)),0)+IFERROR(INDEX('Hoja de Trabajo para listado'!$AB$155:$BA$1048576,MATCH($A276,'Hoja de Trabajo para listado'!$AB$155:$AB$1048576,0),MATCH((CUADRO!G$4&amp;$E276),'Hoja de Trabajo para listado'!$AB$151:$BA$151,0)),0)+IFERROR(INDEX('Hoja de Trabajo para listado'!$BC$155:$CB$1048576,MATCH($A276,'Hoja de Trabajo para listado'!$BC$155:$BC$1048576,0),MATCH((CUADRO!G$4&amp;$E276),'Hoja de Trabajo para listado'!$BC$151:$CB$151,0)),0)+IFERROR(INDEX('Hoja de Trabajo para listado'!$DE$153:$DG$274,MATCH($A276,'Hoja de Trabajo para listado'!$DE$153:$DE$1048576,0),MATCH((CUADRO!G$4&amp;$E276),'Hoja de Trabajo para listado'!$DE$151:$DG$151,0)),0)+IFERROR(INDEX('Hoja de Trabajo para listado'!$CD$155:$DC$1048576,MATCH($A276,'Hoja de Trabajo para listado'!$CD$155:$CD$1048576,0),MATCH((CUADRO!G$4&amp;$E276),'Hoja de Trabajo para listado'!$CD$151:$DC$151,0)),0)</f>
        <v>0</v>
      </c>
      <c r="H276" s="245">
        <f ca="1">+IFERROR(INDEX('Hoja de Trabajo para listado'!$A$155:$Z$1048576,MATCH($A276,'Hoja de Trabajo para listado'!$A$155:$A$1048576,0),MATCH((CUADRO!H$4&amp;$E276),'Hoja de Trabajo para listado'!$A$151:$Z$151,0)),0)+IFERROR(INDEX('Hoja de Trabajo para listado'!$AB$155:$BA$1048576,MATCH($A276,'Hoja de Trabajo para listado'!$AB$155:$AB$1048576,0),MATCH((CUADRO!H$4&amp;$E276),'Hoja de Trabajo para listado'!$AB$151:$BA$151,0)),0)+IFERROR(INDEX('Hoja de Trabajo para listado'!$BC$155:$CB$1048576,MATCH($A276,'Hoja de Trabajo para listado'!$BC$155:$BC$1048576,0),MATCH((CUADRO!H$4&amp;$E276),'Hoja de Trabajo para listado'!$BC$151:$CB$151,0)),0)+IFERROR(INDEX('Hoja de Trabajo para listado'!$DE$153:$DG$274,MATCH($A276,'Hoja de Trabajo para listado'!$DE$153:$DE$1048576,0),MATCH((CUADRO!H$4&amp;$E276),'Hoja de Trabajo para listado'!$DE$151:$DG$151,0)),0)+IFERROR(INDEX('Hoja de Trabajo para listado'!$CD$155:$DC$1048576,MATCH($A276,'Hoja de Trabajo para listado'!$CD$155:$CD$1048576,0),MATCH((CUADRO!H$4&amp;$E276),'Hoja de Trabajo para listado'!$CD$151:$DC$151,0)),0)</f>
        <v>0</v>
      </c>
      <c r="I276" s="245">
        <f ca="1">+IFERROR(INDEX('Hoja de Trabajo para listado'!$A$155:$Z$1048576,MATCH($A276,'Hoja de Trabajo para listado'!$A$155:$A$1048576,0),MATCH((CUADRO!I$4&amp;$E276),'Hoja de Trabajo para listado'!$A$151:$Z$151,0)),0)+IFERROR(INDEX('Hoja de Trabajo para listado'!$AB$155:$BA$1048576,MATCH($A276,'Hoja de Trabajo para listado'!$AB$155:$AB$1048576,0),MATCH((CUADRO!I$4&amp;$E276),'Hoja de Trabajo para listado'!$AB$151:$BA$151,0)),0)+IFERROR(INDEX('Hoja de Trabajo para listado'!$BC$155:$CB$1048576,MATCH($A276,'Hoja de Trabajo para listado'!$BC$155:$BC$1048576,0),MATCH((CUADRO!I$4&amp;$E276),'Hoja de Trabajo para listado'!$BC$151:$CB$151,0)),0)+IFERROR(INDEX('Hoja de Trabajo para listado'!$DE$153:$DG$274,MATCH($A276,'Hoja de Trabajo para listado'!$DE$153:$DE$1048576,0),MATCH((CUADRO!I$4&amp;$E276),'Hoja de Trabajo para listado'!$DE$151:$DG$151,0)),0)+IFERROR(INDEX('Hoja de Trabajo para listado'!$CD$155:$DC$1048576,MATCH($A276,'Hoja de Trabajo para listado'!$CD$155:$CD$1048576,0),MATCH((CUADRO!I$4&amp;$E276),'Hoja de Trabajo para listado'!$CD$151:$DC$151,0)),0)</f>
        <v>0</v>
      </c>
      <c r="J276" s="245">
        <f ca="1">+IFERROR(INDEX('Hoja de Trabajo para listado'!$A$155:$Z$1048576,MATCH($A276,'Hoja de Trabajo para listado'!$A$155:$A$1048576,0),MATCH((CUADRO!J$4&amp;$E276),'Hoja de Trabajo para listado'!$A$151:$Z$151,0)),0)+IFERROR(INDEX('Hoja de Trabajo para listado'!$AB$155:$BA$1048576,MATCH($A276,'Hoja de Trabajo para listado'!$AB$155:$AB$1048576,0),MATCH((CUADRO!J$4&amp;$E276),'Hoja de Trabajo para listado'!$AB$151:$BA$151,0)),0)+IFERROR(INDEX('Hoja de Trabajo para listado'!$BC$155:$CB$1048576,MATCH($A276,'Hoja de Trabajo para listado'!$BC$155:$BC$1048576,0),MATCH((CUADRO!J$4&amp;$E276),'Hoja de Trabajo para listado'!$BC$151:$CB$151,0)),0)+IFERROR(INDEX('Hoja de Trabajo para listado'!$DE$153:$DG$274,MATCH($A276,'Hoja de Trabajo para listado'!$DE$153:$DE$1048576,0),MATCH((CUADRO!J$4&amp;$E276),'Hoja de Trabajo para listado'!$DE$151:$DG$151,0)),0)+IFERROR(INDEX('Hoja de Trabajo para listado'!$CD$155:$DC$1048576,MATCH($A276,'Hoja de Trabajo para listado'!$CD$155:$CD$1048576,0),MATCH((CUADRO!J$4&amp;$E276),'Hoja de Trabajo para listado'!$CD$151:$DC$151,0)),0)</f>
        <v>2808467.58</v>
      </c>
      <c r="K276" s="245">
        <f ca="1">+IFERROR(INDEX('Hoja de Trabajo para listado'!$A$155:$Z$1048576,MATCH($A276,'Hoja de Trabajo para listado'!$A$155:$A$1048576,0),MATCH((CUADRO!K$4&amp;$E276),'Hoja de Trabajo para listado'!$A$151:$Z$151,0)),0)+IFERROR(INDEX('Hoja de Trabajo para listado'!$AB$155:$BA$1048576,MATCH($A276,'Hoja de Trabajo para listado'!$AB$155:$AB$1048576,0),MATCH((CUADRO!K$4&amp;$E276),'Hoja de Trabajo para listado'!$AB$151:$BA$151,0)),0)+IFERROR(INDEX('Hoja de Trabajo para listado'!$BC$155:$CB$1048576,MATCH($A276,'Hoja de Trabajo para listado'!$BC$155:$BC$1048576,0),MATCH((CUADRO!K$4&amp;$E276),'Hoja de Trabajo para listado'!$BC$151:$CB$151,0)),0)+IFERROR(INDEX('Hoja de Trabajo para listado'!$DE$153:$DG$274,MATCH($A276,'Hoja de Trabajo para listado'!$DE$153:$DE$1048576,0),MATCH((CUADRO!K$4&amp;$E276),'Hoja de Trabajo para listado'!$DE$151:$DG$151,0)),0)+IFERROR(INDEX('Hoja de Trabajo para listado'!$CD$155:$DC$1048576,MATCH($A276,'Hoja de Trabajo para listado'!$CD$155:$CD$1048576,0),MATCH((CUADRO!K$4&amp;$E276),'Hoja de Trabajo para listado'!$CD$151:$DC$151,0)),0)</f>
        <v>0</v>
      </c>
      <c r="L276" s="245">
        <f ca="1">+IFERROR(INDEX('Hoja de Trabajo para listado'!$A$155:$Z$1048576,MATCH($A276,'Hoja de Trabajo para listado'!$A$155:$A$1048576,0),MATCH((CUADRO!L$4&amp;$E276),'Hoja de Trabajo para listado'!$A$151:$Z$151,0)),0)+IFERROR(INDEX('Hoja de Trabajo para listado'!$AB$155:$BA$1048576,MATCH($A276,'Hoja de Trabajo para listado'!$AB$155:$AB$1048576,0),MATCH((CUADRO!L$4&amp;$E276),'Hoja de Trabajo para listado'!$AB$151:$BA$151,0)),0)+IFERROR(INDEX('Hoja de Trabajo para listado'!$BC$155:$CB$1048576,MATCH($A276,'Hoja de Trabajo para listado'!$BC$155:$BC$1048576,0),MATCH((CUADRO!L$4&amp;$E276),'Hoja de Trabajo para listado'!$BC$151:$CB$151,0)),0)+IFERROR(INDEX('Hoja de Trabajo para listado'!$DE$153:$DG$274,MATCH($A276,'Hoja de Trabajo para listado'!$DE$153:$DE$1048576,0),MATCH((CUADRO!L$4&amp;$E276),'Hoja de Trabajo para listado'!$DE$151:$DG$151,0)),0)+IFERROR(INDEX('Hoja de Trabajo para listado'!$CD$155:$DC$1048576,MATCH($A276,'Hoja de Trabajo para listado'!$CD$155:$CD$1048576,0),MATCH((CUADRO!L$4&amp;$E276),'Hoja de Trabajo para listado'!$CD$151:$DC$151,0)),0)</f>
        <v>0</v>
      </c>
      <c r="M276" s="245">
        <f ca="1">+IFERROR(INDEX('Hoja de Trabajo para listado'!$A$155:$Z$1048576,MATCH($A276,'Hoja de Trabajo para listado'!$A$155:$A$1048576,0),MATCH((CUADRO!M$4&amp;$E276),'Hoja de Trabajo para listado'!$A$151:$Z$151,0)),0)+IFERROR(INDEX('Hoja de Trabajo para listado'!$AB$155:$BA$1048576,MATCH($A276,'Hoja de Trabajo para listado'!$AB$155:$AB$1048576,0),MATCH((CUADRO!M$4&amp;$E276),'Hoja de Trabajo para listado'!$AB$151:$BA$151,0)),0)+IFERROR(INDEX('Hoja de Trabajo para listado'!$BC$155:$CB$1048576,MATCH($A276,'Hoja de Trabajo para listado'!$BC$155:$BC$1048576,0),MATCH((CUADRO!M$4&amp;$E276),'Hoja de Trabajo para listado'!$BC$151:$CB$151,0)),0)+IFERROR(INDEX('Hoja de Trabajo para listado'!$DE$153:$DG$274,MATCH($A276,'Hoja de Trabajo para listado'!$DE$153:$DE$1048576,0),MATCH((CUADRO!M$4&amp;$E276),'Hoja de Trabajo para listado'!$DE$151:$DG$151,0)),0)+IFERROR(INDEX('Hoja de Trabajo para listado'!$CD$155:$DC$1048576,MATCH($A276,'Hoja de Trabajo para listado'!$CD$155:$CD$1048576,0),MATCH((CUADRO!M$4&amp;$E276),'Hoja de Trabajo para listado'!$CD$151:$DC$151,0)),0)</f>
        <v>0</v>
      </c>
      <c r="N276" s="245">
        <f ca="1">+IFERROR(INDEX('Hoja de Trabajo para listado'!$A$155:$Z$1048576,MATCH($A276,'Hoja de Trabajo para listado'!$A$155:$A$1048576,0),MATCH((CUADRO!N$4&amp;$E276),'Hoja de Trabajo para listado'!$A$151:$Z$151,0)),0)+IFERROR(INDEX('Hoja de Trabajo para listado'!$AB$155:$BA$1048576,MATCH($A276,'Hoja de Trabajo para listado'!$AB$155:$AB$1048576,0),MATCH((CUADRO!N$4&amp;$E276),'Hoja de Trabajo para listado'!$AB$151:$BA$151,0)),0)+IFERROR(INDEX('Hoja de Trabajo para listado'!$BC$155:$CB$1048576,MATCH($A276,'Hoja de Trabajo para listado'!$BC$155:$BC$1048576,0),MATCH((CUADRO!N$4&amp;$E276),'Hoja de Trabajo para listado'!$BC$151:$CB$151,0)),0)+IFERROR(INDEX('Hoja de Trabajo para listado'!$DE$153:$DG$274,MATCH($A276,'Hoja de Trabajo para listado'!$DE$153:$DE$1048576,0),MATCH((CUADRO!N$4&amp;$E276),'Hoja de Trabajo para listado'!$DE$151:$DG$151,0)),0)+IFERROR(INDEX('Hoja de Trabajo para listado'!$CD$155:$DC$1048576,MATCH($A276,'Hoja de Trabajo para listado'!$CD$155:$CD$1048576,0),MATCH((CUADRO!N$4&amp;$E276),'Hoja de Trabajo para listado'!$CD$151:$DC$151,0)),0)</f>
        <v>0</v>
      </c>
      <c r="O276" s="245">
        <f ca="1">+IFERROR(INDEX('Hoja de Trabajo para listado'!$A$155:$Z$1048576,MATCH($A276,'Hoja de Trabajo para listado'!$A$155:$A$1048576,0),MATCH((CUADRO!O$4&amp;$E276),'Hoja de Trabajo para listado'!$A$151:$Z$151,0)),0)+IFERROR(INDEX('Hoja de Trabajo para listado'!$AB$155:$BA$1048576,MATCH($A276,'Hoja de Trabajo para listado'!$AB$155:$AB$1048576,0),MATCH((CUADRO!O$4&amp;$E276),'Hoja de Trabajo para listado'!$AB$151:$BA$151,0)),0)+IFERROR(INDEX('Hoja de Trabajo para listado'!$BC$155:$CB$1048576,MATCH($A276,'Hoja de Trabajo para listado'!$BC$155:$BC$1048576,0),MATCH((CUADRO!O$4&amp;$E276),'Hoja de Trabajo para listado'!$BC$151:$CB$151,0)),0)+IFERROR(INDEX('Hoja de Trabajo para listado'!$DE$153:$DG$274,MATCH($A276,'Hoja de Trabajo para listado'!$DE$153:$DE$1048576,0),MATCH((CUADRO!O$4&amp;$E276),'Hoja de Trabajo para listado'!$DE$151:$DG$151,0)),0)+IFERROR(INDEX('Hoja de Trabajo para listado'!$CD$155:$DC$1048576,MATCH($A276,'Hoja de Trabajo para listado'!$CD$155:$CD$1048576,0),MATCH((CUADRO!O$4&amp;$E276),'Hoja de Trabajo para listado'!$CD$151:$DC$151,0)),0)</f>
        <v>0</v>
      </c>
      <c r="P276" s="245">
        <f ca="1">+IFERROR(INDEX('Hoja de Trabajo para listado'!$A$155:$Z$1048576,MATCH($A276,'Hoja de Trabajo para listado'!$A$155:$A$1048576,0),MATCH((CUADRO!P$4&amp;$E276),'Hoja de Trabajo para listado'!$A$151:$Z$151,0)),0)+IFERROR(INDEX('Hoja de Trabajo para listado'!$AB$155:$BA$1048576,MATCH($A276,'Hoja de Trabajo para listado'!$AB$155:$AB$1048576,0),MATCH((CUADRO!P$4&amp;$E276),'Hoja de Trabajo para listado'!$AB$151:$BA$151,0)),0)+IFERROR(INDEX('Hoja de Trabajo para listado'!$BC$155:$CB$1048576,MATCH($A276,'Hoja de Trabajo para listado'!$BC$155:$BC$1048576,0),MATCH((CUADRO!P$4&amp;$E276),'Hoja de Trabajo para listado'!$BC$151:$CB$151,0)),0)+IFERROR(INDEX('Hoja de Trabajo para listado'!$DE$153:$DG$274,MATCH($A276,'Hoja de Trabajo para listado'!$DE$153:$DE$1048576,0),MATCH((CUADRO!P$4&amp;$E276),'Hoja de Trabajo para listado'!$DE$151:$DG$151,0)),0)+IFERROR(INDEX('Hoja de Trabajo para listado'!$CD$155:$DC$1048576,MATCH($A276,'Hoja de Trabajo para listado'!$CD$155:$CD$1048576,0),MATCH((CUADRO!P$4&amp;$E276),'Hoja de Trabajo para listado'!$CD$151:$DC$151,0)),0)</f>
        <v>0</v>
      </c>
      <c r="Q276" s="245">
        <f ca="1">+IFERROR(INDEX('Hoja de Trabajo para listado'!$A$155:$Z$1048576,MATCH($A276,'Hoja de Trabajo para listado'!$A$155:$A$1048576,0),MATCH((CUADRO!Q$4&amp;$E276),'Hoja de Trabajo para listado'!$A$151:$Z$151,0)),0)+IFERROR(INDEX('Hoja de Trabajo para listado'!$AB$155:$BA$1048576,MATCH($A276,'Hoja de Trabajo para listado'!$AB$155:$AB$1048576,0),MATCH((CUADRO!Q$4&amp;$E276),'Hoja de Trabajo para listado'!$AB$151:$BA$151,0)),0)+IFERROR(INDEX('Hoja de Trabajo para listado'!$BC$155:$CB$1048576,MATCH($A276,'Hoja de Trabajo para listado'!$BC$155:$BC$1048576,0),MATCH((CUADRO!Q$4&amp;$E276),'Hoja de Trabajo para listado'!$BC$151:$CB$151,0)),0)+IFERROR(INDEX('Hoja de Trabajo para listado'!$DE$153:$DG$274,MATCH($A276,'Hoja de Trabajo para listado'!$DE$153:$DE$1048576,0),MATCH((CUADRO!Q$4&amp;$E276),'Hoja de Trabajo para listado'!$DE$151:$DG$151,0)),0)+IFERROR(INDEX('Hoja de Trabajo para listado'!$CD$155:$DC$1048576,MATCH($A276,'Hoja de Trabajo para listado'!$CD$155:$CD$1048576,0),MATCH((CUADRO!Q$4&amp;$E276),'Hoja de Trabajo para listado'!$CD$151:$DC$151,0)),0)</f>
        <v>0</v>
      </c>
      <c r="R276" s="245">
        <f t="shared" ca="1" si="11"/>
        <v>2808467.58</v>
      </c>
      <c r="S276" s="262">
        <f ca="1">+R275+R276</f>
        <v>2808467.58</v>
      </c>
      <c r="T276" s="243">
        <f ca="1">+S276</f>
        <v>2808467.58</v>
      </c>
      <c r="U276" s="242">
        <f t="shared" si="12"/>
        <v>2</v>
      </c>
      <c r="V276" s="333" t="str">
        <f>+VLOOKUP(A276,bd_lista!$A$3:$E$592,5,FALSE)</f>
        <v>Instituciones Descentralizadas</v>
      </c>
      <c r="W276" s="388"/>
      <c r="X276" s="242">
        <f>+VLOOKUP(A276,[4]Sheet1!$A$13:$D$744,4,FALSE)</f>
        <v>81</v>
      </c>
      <c r="Y276" s="242" t="str">
        <f>+VLOOKUP(X276,bd_lista!$A$3:$C$592,3,FALSE)</f>
        <v>Ministerio de Obras Públicas, Servicios y Vivienda</v>
      </c>
      <c r="Z276" s="292"/>
      <c r="AA276" s="293"/>
    </row>
    <row r="277" spans="1:27" customFormat="1" ht="15" hidden="1" customHeight="1">
      <c r="A277" s="32">
        <v>384</v>
      </c>
      <c r="B277" s="392">
        <f>+A277</f>
        <v>384</v>
      </c>
      <c r="C277" s="247" t="e">
        <f>+VLOOKUP(A277,bd_lista!$A$3:$C$592,3,FALSE)</f>
        <v>#N/A</v>
      </c>
      <c r="D277" s="389" t="e">
        <f>+C277</f>
        <v>#N/A</v>
      </c>
      <c r="E277" s="247" t="s">
        <v>1304</v>
      </c>
      <c r="F277" s="243">
        <f ca="1">+IFERROR(INDEX('Hoja de Trabajo para listado'!$A$155:$Z$1048576,MATCH($A277,'Hoja de Trabajo para listado'!$A$155:$A$1048576,0),MATCH((CUADRO!F$4&amp;$E277),'Hoja de Trabajo para listado'!$A$151:$Z$151,0)),0)+IFERROR(INDEX('Hoja de Trabajo para listado'!$AB$155:$BA$1048576,MATCH($A277,'Hoja de Trabajo para listado'!$AB$155:$AB$1048576,0),MATCH((CUADRO!F$4&amp;$E277),'Hoja de Trabajo para listado'!$AB$151:$BA$151,0)),0)+IFERROR(INDEX('Hoja de Trabajo para listado'!$BC$155:$CB$1048576,MATCH($A277,'Hoja de Trabajo para listado'!$BC$155:$BC$1048576,0),MATCH((CUADRO!F$4&amp;$E277),'Hoja de Trabajo para listado'!$BC$151:$CB$151,0)),0)+IFERROR(INDEX('Hoja de Trabajo para listado'!$DE$153:$DG$274,MATCH($A277,'Hoja de Trabajo para listado'!$DE$153:$DE$1048576,0),MATCH((CUADRO!F$4&amp;$E277),'Hoja de Trabajo para listado'!$DE$151:$DG$151,0)),0)+IFERROR(INDEX('Hoja de Trabajo para listado'!$CD$155:$DC$1048576,MATCH($A277,'Hoja de Trabajo para listado'!$CD$155:$CD$1048576,0),MATCH((CUADRO!F$4&amp;$E277),'Hoja de Trabajo para listado'!$CD$151:$DC$151,0)),0)</f>
        <v>0</v>
      </c>
      <c r="G277" s="243">
        <f ca="1">+IFERROR(INDEX('Hoja de Trabajo para listado'!$A$155:$Z$1048576,MATCH($A277,'Hoja de Trabajo para listado'!$A$155:$A$1048576,0),MATCH((CUADRO!G$4&amp;$E277),'Hoja de Trabajo para listado'!$A$151:$Z$151,0)),0)+IFERROR(INDEX('Hoja de Trabajo para listado'!$AB$155:$BA$1048576,MATCH($A277,'Hoja de Trabajo para listado'!$AB$155:$AB$1048576,0),MATCH((CUADRO!G$4&amp;$E277),'Hoja de Trabajo para listado'!$AB$151:$BA$151,0)),0)+IFERROR(INDEX('Hoja de Trabajo para listado'!$BC$155:$CB$1048576,MATCH($A277,'Hoja de Trabajo para listado'!$BC$155:$BC$1048576,0),MATCH((CUADRO!G$4&amp;$E277),'Hoja de Trabajo para listado'!$BC$151:$CB$151,0)),0)+IFERROR(INDEX('Hoja de Trabajo para listado'!$DE$153:$DG$274,MATCH($A277,'Hoja de Trabajo para listado'!$DE$153:$DE$1048576,0),MATCH((CUADRO!G$4&amp;$E277),'Hoja de Trabajo para listado'!$DE$151:$DG$151,0)),0)+IFERROR(INDEX('Hoja de Trabajo para listado'!$CD$155:$DC$1048576,MATCH($A277,'Hoja de Trabajo para listado'!$CD$155:$CD$1048576,0),MATCH((CUADRO!G$4&amp;$E277),'Hoja de Trabajo para listado'!$CD$151:$DC$151,0)),0)</f>
        <v>0</v>
      </c>
      <c r="H277" s="243">
        <f ca="1">+IFERROR(INDEX('Hoja de Trabajo para listado'!$A$155:$Z$1048576,MATCH($A277,'Hoja de Trabajo para listado'!$A$155:$A$1048576,0),MATCH((CUADRO!H$4&amp;$E277),'Hoja de Trabajo para listado'!$A$151:$Z$151,0)),0)+IFERROR(INDEX('Hoja de Trabajo para listado'!$AB$155:$BA$1048576,MATCH($A277,'Hoja de Trabajo para listado'!$AB$155:$AB$1048576,0),MATCH((CUADRO!H$4&amp;$E277),'Hoja de Trabajo para listado'!$AB$151:$BA$151,0)),0)+IFERROR(INDEX('Hoja de Trabajo para listado'!$BC$155:$CB$1048576,MATCH($A277,'Hoja de Trabajo para listado'!$BC$155:$BC$1048576,0),MATCH((CUADRO!H$4&amp;$E277),'Hoja de Trabajo para listado'!$BC$151:$CB$151,0)),0)+IFERROR(INDEX('Hoja de Trabajo para listado'!$DE$153:$DG$274,MATCH($A277,'Hoja de Trabajo para listado'!$DE$153:$DE$1048576,0),MATCH((CUADRO!H$4&amp;$E277),'Hoja de Trabajo para listado'!$DE$151:$DG$151,0)),0)+IFERROR(INDEX('Hoja de Trabajo para listado'!$CD$155:$DC$1048576,MATCH($A277,'Hoja de Trabajo para listado'!$CD$155:$CD$1048576,0),MATCH((CUADRO!H$4&amp;$E277),'Hoja de Trabajo para listado'!$CD$151:$DC$151,0)),0)</f>
        <v>0</v>
      </c>
      <c r="I277" s="243">
        <f ca="1">+IFERROR(INDEX('Hoja de Trabajo para listado'!$A$155:$Z$1048576,MATCH($A277,'Hoja de Trabajo para listado'!$A$155:$A$1048576,0),MATCH((CUADRO!I$4&amp;$E277),'Hoja de Trabajo para listado'!$A$151:$Z$151,0)),0)+IFERROR(INDEX('Hoja de Trabajo para listado'!$AB$155:$BA$1048576,MATCH($A277,'Hoja de Trabajo para listado'!$AB$155:$AB$1048576,0),MATCH((CUADRO!I$4&amp;$E277),'Hoja de Trabajo para listado'!$AB$151:$BA$151,0)),0)+IFERROR(INDEX('Hoja de Trabajo para listado'!$BC$155:$CB$1048576,MATCH($A277,'Hoja de Trabajo para listado'!$BC$155:$BC$1048576,0),MATCH((CUADRO!I$4&amp;$E277),'Hoja de Trabajo para listado'!$BC$151:$CB$151,0)),0)+IFERROR(INDEX('Hoja de Trabajo para listado'!$DE$153:$DG$274,MATCH($A277,'Hoja de Trabajo para listado'!$DE$153:$DE$1048576,0),MATCH((CUADRO!I$4&amp;$E277),'Hoja de Trabajo para listado'!$DE$151:$DG$151,0)),0)+IFERROR(INDEX('Hoja de Trabajo para listado'!$CD$155:$DC$1048576,MATCH($A277,'Hoja de Trabajo para listado'!$CD$155:$CD$1048576,0),MATCH((CUADRO!I$4&amp;$E277),'Hoja de Trabajo para listado'!$CD$151:$DC$151,0)),0)</f>
        <v>0</v>
      </c>
      <c r="J277" s="243">
        <f ca="1">+IFERROR(INDEX('Hoja de Trabajo para listado'!$A$155:$Z$1048576,MATCH($A277,'Hoja de Trabajo para listado'!$A$155:$A$1048576,0),MATCH((CUADRO!J$4&amp;$E277),'Hoja de Trabajo para listado'!$A$151:$Z$151,0)),0)+IFERROR(INDEX('Hoja de Trabajo para listado'!$AB$155:$BA$1048576,MATCH($A277,'Hoja de Trabajo para listado'!$AB$155:$AB$1048576,0),MATCH((CUADRO!J$4&amp;$E277),'Hoja de Trabajo para listado'!$AB$151:$BA$151,0)),0)+IFERROR(INDEX('Hoja de Trabajo para listado'!$BC$155:$CB$1048576,MATCH($A277,'Hoja de Trabajo para listado'!$BC$155:$BC$1048576,0),MATCH((CUADRO!J$4&amp;$E277),'Hoja de Trabajo para listado'!$BC$151:$CB$151,0)),0)+IFERROR(INDEX('Hoja de Trabajo para listado'!$DE$153:$DG$274,MATCH($A277,'Hoja de Trabajo para listado'!$DE$153:$DE$1048576,0),MATCH((CUADRO!J$4&amp;$E277),'Hoja de Trabajo para listado'!$DE$151:$DG$151,0)),0)+IFERROR(INDEX('Hoja de Trabajo para listado'!$CD$155:$DC$1048576,MATCH($A277,'Hoja de Trabajo para listado'!$CD$155:$CD$1048576,0),MATCH((CUADRO!J$4&amp;$E277),'Hoja de Trabajo para listado'!$CD$151:$DC$151,0)),0)</f>
        <v>0</v>
      </c>
      <c r="K277" s="243">
        <f ca="1">+IFERROR(INDEX('Hoja de Trabajo para listado'!$A$155:$Z$1048576,MATCH($A277,'Hoja de Trabajo para listado'!$A$155:$A$1048576,0),MATCH((CUADRO!K$4&amp;$E277),'Hoja de Trabajo para listado'!$A$151:$Z$151,0)),0)+IFERROR(INDEX('Hoja de Trabajo para listado'!$AB$155:$BA$1048576,MATCH($A277,'Hoja de Trabajo para listado'!$AB$155:$AB$1048576,0),MATCH((CUADRO!K$4&amp;$E277),'Hoja de Trabajo para listado'!$AB$151:$BA$151,0)),0)+IFERROR(INDEX('Hoja de Trabajo para listado'!$BC$155:$CB$1048576,MATCH($A277,'Hoja de Trabajo para listado'!$BC$155:$BC$1048576,0),MATCH((CUADRO!K$4&amp;$E277),'Hoja de Trabajo para listado'!$BC$151:$CB$151,0)),0)+IFERROR(INDEX('Hoja de Trabajo para listado'!$DE$153:$DG$274,MATCH($A277,'Hoja de Trabajo para listado'!$DE$153:$DE$1048576,0),MATCH((CUADRO!K$4&amp;$E277),'Hoja de Trabajo para listado'!$DE$151:$DG$151,0)),0)+IFERROR(INDEX('Hoja de Trabajo para listado'!$CD$155:$DC$1048576,MATCH($A277,'Hoja de Trabajo para listado'!$CD$155:$CD$1048576,0),MATCH((CUADRO!K$4&amp;$E277),'Hoja de Trabajo para listado'!$CD$151:$DC$151,0)),0)</f>
        <v>0</v>
      </c>
      <c r="L277" s="243">
        <f ca="1">+IFERROR(INDEX('Hoja de Trabajo para listado'!$A$155:$Z$1048576,MATCH($A277,'Hoja de Trabajo para listado'!$A$155:$A$1048576,0),MATCH((CUADRO!L$4&amp;$E277),'Hoja de Trabajo para listado'!$A$151:$Z$151,0)),0)+IFERROR(INDEX('Hoja de Trabajo para listado'!$AB$155:$BA$1048576,MATCH($A277,'Hoja de Trabajo para listado'!$AB$155:$AB$1048576,0),MATCH((CUADRO!L$4&amp;$E277),'Hoja de Trabajo para listado'!$AB$151:$BA$151,0)),0)+IFERROR(INDEX('Hoja de Trabajo para listado'!$BC$155:$CB$1048576,MATCH($A277,'Hoja de Trabajo para listado'!$BC$155:$BC$1048576,0),MATCH((CUADRO!L$4&amp;$E277),'Hoja de Trabajo para listado'!$BC$151:$CB$151,0)),0)+IFERROR(INDEX('Hoja de Trabajo para listado'!$DE$153:$DG$274,MATCH($A277,'Hoja de Trabajo para listado'!$DE$153:$DE$1048576,0),MATCH((CUADRO!L$4&amp;$E277),'Hoja de Trabajo para listado'!$DE$151:$DG$151,0)),0)+IFERROR(INDEX('Hoja de Trabajo para listado'!$CD$155:$DC$1048576,MATCH($A277,'Hoja de Trabajo para listado'!$CD$155:$CD$1048576,0),MATCH((CUADRO!L$4&amp;$E277),'Hoja de Trabajo para listado'!$CD$151:$DC$151,0)),0)</f>
        <v>0</v>
      </c>
      <c r="M277" s="243">
        <f ca="1">+IFERROR(INDEX('Hoja de Trabajo para listado'!$A$155:$Z$1048576,MATCH($A277,'Hoja de Trabajo para listado'!$A$155:$A$1048576,0),MATCH((CUADRO!M$4&amp;$E277),'Hoja de Trabajo para listado'!$A$151:$Z$151,0)),0)+IFERROR(INDEX('Hoja de Trabajo para listado'!$AB$155:$BA$1048576,MATCH($A277,'Hoja de Trabajo para listado'!$AB$155:$AB$1048576,0),MATCH((CUADRO!M$4&amp;$E277),'Hoja de Trabajo para listado'!$AB$151:$BA$151,0)),0)+IFERROR(INDEX('Hoja de Trabajo para listado'!$BC$155:$CB$1048576,MATCH($A277,'Hoja de Trabajo para listado'!$BC$155:$BC$1048576,0),MATCH((CUADRO!M$4&amp;$E277),'Hoja de Trabajo para listado'!$BC$151:$CB$151,0)),0)+IFERROR(INDEX('Hoja de Trabajo para listado'!$DE$153:$DG$274,MATCH($A277,'Hoja de Trabajo para listado'!$DE$153:$DE$1048576,0),MATCH((CUADRO!M$4&amp;$E277),'Hoja de Trabajo para listado'!$DE$151:$DG$151,0)),0)+IFERROR(INDEX('Hoja de Trabajo para listado'!$CD$155:$DC$1048576,MATCH($A277,'Hoja de Trabajo para listado'!$CD$155:$CD$1048576,0),MATCH((CUADRO!M$4&amp;$E277),'Hoja de Trabajo para listado'!$CD$151:$DC$151,0)),0)</f>
        <v>0</v>
      </c>
      <c r="N277" s="243">
        <f ca="1">+IFERROR(INDEX('Hoja de Trabajo para listado'!$A$155:$Z$1048576,MATCH($A277,'Hoja de Trabajo para listado'!$A$155:$A$1048576,0),MATCH((CUADRO!N$4&amp;$E277),'Hoja de Trabajo para listado'!$A$151:$Z$151,0)),0)+IFERROR(INDEX('Hoja de Trabajo para listado'!$AB$155:$BA$1048576,MATCH($A277,'Hoja de Trabajo para listado'!$AB$155:$AB$1048576,0),MATCH((CUADRO!N$4&amp;$E277),'Hoja de Trabajo para listado'!$AB$151:$BA$151,0)),0)+IFERROR(INDEX('Hoja de Trabajo para listado'!$BC$155:$CB$1048576,MATCH($A277,'Hoja de Trabajo para listado'!$BC$155:$BC$1048576,0),MATCH((CUADRO!N$4&amp;$E277),'Hoja de Trabajo para listado'!$BC$151:$CB$151,0)),0)+IFERROR(INDEX('Hoja de Trabajo para listado'!$DE$153:$DG$274,MATCH($A277,'Hoja de Trabajo para listado'!$DE$153:$DE$1048576,0),MATCH((CUADRO!N$4&amp;$E277),'Hoja de Trabajo para listado'!$DE$151:$DG$151,0)),0)+IFERROR(INDEX('Hoja de Trabajo para listado'!$CD$155:$DC$1048576,MATCH($A277,'Hoja de Trabajo para listado'!$CD$155:$CD$1048576,0),MATCH((CUADRO!N$4&amp;$E277),'Hoja de Trabajo para listado'!$CD$151:$DC$151,0)),0)</f>
        <v>0</v>
      </c>
      <c r="O277" s="243">
        <f ca="1">+IFERROR(INDEX('Hoja de Trabajo para listado'!$A$155:$Z$1048576,MATCH($A277,'Hoja de Trabajo para listado'!$A$155:$A$1048576,0),MATCH((CUADRO!O$4&amp;$E277),'Hoja de Trabajo para listado'!$A$151:$Z$151,0)),0)+IFERROR(INDEX('Hoja de Trabajo para listado'!$AB$155:$BA$1048576,MATCH($A277,'Hoja de Trabajo para listado'!$AB$155:$AB$1048576,0),MATCH((CUADRO!O$4&amp;$E277),'Hoja de Trabajo para listado'!$AB$151:$BA$151,0)),0)+IFERROR(INDEX('Hoja de Trabajo para listado'!$BC$155:$CB$1048576,MATCH($A277,'Hoja de Trabajo para listado'!$BC$155:$BC$1048576,0),MATCH((CUADRO!O$4&amp;$E277),'Hoja de Trabajo para listado'!$BC$151:$CB$151,0)),0)+IFERROR(INDEX('Hoja de Trabajo para listado'!$DE$153:$DG$274,MATCH($A277,'Hoja de Trabajo para listado'!$DE$153:$DE$1048576,0),MATCH((CUADRO!O$4&amp;$E277),'Hoja de Trabajo para listado'!$DE$151:$DG$151,0)),0)+IFERROR(INDEX('Hoja de Trabajo para listado'!$CD$155:$DC$1048576,MATCH($A277,'Hoja de Trabajo para listado'!$CD$155:$CD$1048576,0),MATCH((CUADRO!O$4&amp;$E277),'Hoja de Trabajo para listado'!$CD$151:$DC$151,0)),0)</f>
        <v>0</v>
      </c>
      <c r="P277" s="243">
        <f ca="1">+IFERROR(INDEX('Hoja de Trabajo para listado'!$A$155:$Z$1048576,MATCH($A277,'Hoja de Trabajo para listado'!$A$155:$A$1048576,0),MATCH((CUADRO!P$4&amp;$E277),'Hoja de Trabajo para listado'!$A$151:$Z$151,0)),0)+IFERROR(INDEX('Hoja de Trabajo para listado'!$AB$155:$BA$1048576,MATCH($A277,'Hoja de Trabajo para listado'!$AB$155:$AB$1048576,0),MATCH((CUADRO!P$4&amp;$E277),'Hoja de Trabajo para listado'!$AB$151:$BA$151,0)),0)+IFERROR(INDEX('Hoja de Trabajo para listado'!$BC$155:$CB$1048576,MATCH($A277,'Hoja de Trabajo para listado'!$BC$155:$BC$1048576,0),MATCH((CUADRO!P$4&amp;$E277),'Hoja de Trabajo para listado'!$BC$151:$CB$151,0)),0)+IFERROR(INDEX('Hoja de Trabajo para listado'!$DE$153:$DG$274,MATCH($A277,'Hoja de Trabajo para listado'!$DE$153:$DE$1048576,0),MATCH((CUADRO!P$4&amp;$E277),'Hoja de Trabajo para listado'!$DE$151:$DG$151,0)),0)+IFERROR(INDEX('Hoja de Trabajo para listado'!$CD$155:$DC$1048576,MATCH($A277,'Hoja de Trabajo para listado'!$CD$155:$CD$1048576,0),MATCH((CUADRO!P$4&amp;$E277),'Hoja de Trabajo para listado'!$CD$151:$DC$151,0)),0)</f>
        <v>0</v>
      </c>
      <c r="Q277" s="243">
        <f ca="1">+IFERROR(INDEX('Hoja de Trabajo para listado'!$A$155:$Z$1048576,MATCH($A277,'Hoja de Trabajo para listado'!$A$155:$A$1048576,0),MATCH((CUADRO!Q$4&amp;$E277),'Hoja de Trabajo para listado'!$A$151:$Z$151,0)),0)+IFERROR(INDEX('Hoja de Trabajo para listado'!$AB$155:$BA$1048576,MATCH($A277,'Hoja de Trabajo para listado'!$AB$155:$AB$1048576,0),MATCH((CUADRO!Q$4&amp;$E277),'Hoja de Trabajo para listado'!$AB$151:$BA$151,0)),0)+IFERROR(INDEX('Hoja de Trabajo para listado'!$BC$155:$CB$1048576,MATCH($A277,'Hoja de Trabajo para listado'!$BC$155:$BC$1048576,0),MATCH((CUADRO!Q$4&amp;$E277),'Hoja de Trabajo para listado'!$BC$151:$CB$151,0)),0)+IFERROR(INDEX('Hoja de Trabajo para listado'!$DE$153:$DG$274,MATCH($A277,'Hoja de Trabajo para listado'!$DE$153:$DE$1048576,0),MATCH((CUADRO!Q$4&amp;$E277),'Hoja de Trabajo para listado'!$DE$151:$DG$151,0)),0)+IFERROR(INDEX('Hoja de Trabajo para listado'!$CD$155:$DC$1048576,MATCH($A277,'Hoja de Trabajo para listado'!$CD$155:$CD$1048576,0),MATCH((CUADRO!Q$4&amp;$E277),'Hoja de Trabajo para listado'!$CD$151:$DC$151,0)),0)</f>
        <v>0</v>
      </c>
      <c r="R277" s="243">
        <f t="shared" ca="1" si="11"/>
        <v>0</v>
      </c>
      <c r="S277" s="249"/>
      <c r="T277" s="243">
        <f ca="1">+T278</f>
        <v>0</v>
      </c>
      <c r="U277" s="242">
        <f t="shared" si="12"/>
        <v>1</v>
      </c>
      <c r="V277" s="333" t="e">
        <f>+VLOOKUP(A277,bd_lista!$A$3:$E$592,5,FALSE)</f>
        <v>#N/A</v>
      </c>
      <c r="W277" s="387" t="e">
        <f>+V277</f>
        <v>#N/A</v>
      </c>
      <c r="X277" s="242">
        <f>+VLOOKUP(A277,[4]Sheet1!$A$13:$D$744,4,FALSE)</f>
        <v>30</v>
      </c>
      <c r="Y277" s="242" t="str">
        <f>+VLOOKUP(X277,bd_lista!$A$3:$C$592,3,FALSE)</f>
        <v>Ministerio de Justicia y Transparencia Institucional</v>
      </c>
      <c r="Z277" s="294">
        <f>+X277</f>
        <v>30</v>
      </c>
      <c r="AA277" s="295" t="str">
        <f>+Y277</f>
        <v>Ministerio de Justicia y Transparencia Institucional</v>
      </c>
    </row>
    <row r="278" spans="1:27" customFormat="1" ht="15" hidden="1" customHeight="1">
      <c r="A278" s="32">
        <v>384</v>
      </c>
      <c r="B278" s="393"/>
      <c r="C278" s="333" t="e">
        <f>+VLOOKUP(A278,bd_lista!$A$3:$C$592,3,FALSE)</f>
        <v>#N/A</v>
      </c>
      <c r="D278" s="390"/>
      <c r="E278" s="333" t="s">
        <v>1305</v>
      </c>
      <c r="F278" s="245">
        <f ca="1">+IFERROR(INDEX('Hoja de Trabajo para listado'!$A$155:$Z$1048576,MATCH($A278,'Hoja de Trabajo para listado'!$A$155:$A$1048576,0),MATCH((CUADRO!F$4&amp;$E278),'Hoja de Trabajo para listado'!$A$151:$Z$151,0)),0)+IFERROR(INDEX('Hoja de Trabajo para listado'!$AB$155:$BA$1048576,MATCH($A278,'Hoja de Trabajo para listado'!$AB$155:$AB$1048576,0),MATCH((CUADRO!F$4&amp;$E278),'Hoja de Trabajo para listado'!$AB$151:$BA$151,0)),0)+IFERROR(INDEX('Hoja de Trabajo para listado'!$BC$155:$CB$1048576,MATCH($A278,'Hoja de Trabajo para listado'!$BC$155:$BC$1048576,0),MATCH((CUADRO!F$4&amp;$E278),'Hoja de Trabajo para listado'!$BC$151:$CB$151,0)),0)+IFERROR(INDEX('Hoja de Trabajo para listado'!$DE$153:$DG$274,MATCH($A278,'Hoja de Trabajo para listado'!$DE$153:$DE$1048576,0),MATCH((CUADRO!F$4&amp;$E278),'Hoja de Trabajo para listado'!$DE$151:$DG$151,0)),0)+IFERROR(INDEX('Hoja de Trabajo para listado'!$CD$155:$DC$1048576,MATCH($A278,'Hoja de Trabajo para listado'!$CD$155:$CD$1048576,0),MATCH((CUADRO!F$4&amp;$E278),'Hoja de Trabajo para listado'!$CD$151:$DC$151,0)),0)</f>
        <v>0</v>
      </c>
      <c r="G278" s="245">
        <f ca="1">+IFERROR(INDEX('Hoja de Trabajo para listado'!$A$155:$Z$1048576,MATCH($A278,'Hoja de Trabajo para listado'!$A$155:$A$1048576,0),MATCH((CUADRO!G$4&amp;$E278),'Hoja de Trabajo para listado'!$A$151:$Z$151,0)),0)+IFERROR(INDEX('Hoja de Trabajo para listado'!$AB$155:$BA$1048576,MATCH($A278,'Hoja de Trabajo para listado'!$AB$155:$AB$1048576,0),MATCH((CUADRO!G$4&amp;$E278),'Hoja de Trabajo para listado'!$AB$151:$BA$151,0)),0)+IFERROR(INDEX('Hoja de Trabajo para listado'!$BC$155:$CB$1048576,MATCH($A278,'Hoja de Trabajo para listado'!$BC$155:$BC$1048576,0),MATCH((CUADRO!G$4&amp;$E278),'Hoja de Trabajo para listado'!$BC$151:$CB$151,0)),0)+IFERROR(INDEX('Hoja de Trabajo para listado'!$DE$153:$DG$274,MATCH($A278,'Hoja de Trabajo para listado'!$DE$153:$DE$1048576,0),MATCH((CUADRO!G$4&amp;$E278),'Hoja de Trabajo para listado'!$DE$151:$DG$151,0)),0)+IFERROR(INDEX('Hoja de Trabajo para listado'!$CD$155:$DC$1048576,MATCH($A278,'Hoja de Trabajo para listado'!$CD$155:$CD$1048576,0),MATCH((CUADRO!G$4&amp;$E278),'Hoja de Trabajo para listado'!$CD$151:$DC$151,0)),0)</f>
        <v>0</v>
      </c>
      <c r="H278" s="245">
        <f ca="1">+IFERROR(INDEX('Hoja de Trabajo para listado'!$A$155:$Z$1048576,MATCH($A278,'Hoja de Trabajo para listado'!$A$155:$A$1048576,0),MATCH((CUADRO!H$4&amp;$E278),'Hoja de Trabajo para listado'!$A$151:$Z$151,0)),0)+IFERROR(INDEX('Hoja de Trabajo para listado'!$AB$155:$BA$1048576,MATCH($A278,'Hoja de Trabajo para listado'!$AB$155:$AB$1048576,0),MATCH((CUADRO!H$4&amp;$E278),'Hoja de Trabajo para listado'!$AB$151:$BA$151,0)),0)+IFERROR(INDEX('Hoja de Trabajo para listado'!$BC$155:$CB$1048576,MATCH($A278,'Hoja de Trabajo para listado'!$BC$155:$BC$1048576,0),MATCH((CUADRO!H$4&amp;$E278),'Hoja de Trabajo para listado'!$BC$151:$CB$151,0)),0)+IFERROR(INDEX('Hoja de Trabajo para listado'!$DE$153:$DG$274,MATCH($A278,'Hoja de Trabajo para listado'!$DE$153:$DE$1048576,0),MATCH((CUADRO!H$4&amp;$E278),'Hoja de Trabajo para listado'!$DE$151:$DG$151,0)),0)+IFERROR(INDEX('Hoja de Trabajo para listado'!$CD$155:$DC$1048576,MATCH($A278,'Hoja de Trabajo para listado'!$CD$155:$CD$1048576,0),MATCH((CUADRO!H$4&amp;$E278),'Hoja de Trabajo para listado'!$CD$151:$DC$151,0)),0)</f>
        <v>0</v>
      </c>
      <c r="I278" s="245">
        <f ca="1">+IFERROR(INDEX('Hoja de Trabajo para listado'!$A$155:$Z$1048576,MATCH($A278,'Hoja de Trabajo para listado'!$A$155:$A$1048576,0),MATCH((CUADRO!I$4&amp;$E278),'Hoja de Trabajo para listado'!$A$151:$Z$151,0)),0)+IFERROR(INDEX('Hoja de Trabajo para listado'!$AB$155:$BA$1048576,MATCH($A278,'Hoja de Trabajo para listado'!$AB$155:$AB$1048576,0),MATCH((CUADRO!I$4&amp;$E278),'Hoja de Trabajo para listado'!$AB$151:$BA$151,0)),0)+IFERROR(INDEX('Hoja de Trabajo para listado'!$BC$155:$CB$1048576,MATCH($A278,'Hoja de Trabajo para listado'!$BC$155:$BC$1048576,0),MATCH((CUADRO!I$4&amp;$E278),'Hoja de Trabajo para listado'!$BC$151:$CB$151,0)),0)+IFERROR(INDEX('Hoja de Trabajo para listado'!$DE$153:$DG$274,MATCH($A278,'Hoja de Trabajo para listado'!$DE$153:$DE$1048576,0),MATCH((CUADRO!I$4&amp;$E278),'Hoja de Trabajo para listado'!$DE$151:$DG$151,0)),0)+IFERROR(INDEX('Hoja de Trabajo para listado'!$CD$155:$DC$1048576,MATCH($A278,'Hoja de Trabajo para listado'!$CD$155:$CD$1048576,0),MATCH((CUADRO!I$4&amp;$E278),'Hoja de Trabajo para listado'!$CD$151:$DC$151,0)),0)</f>
        <v>0</v>
      </c>
      <c r="J278" s="245">
        <f ca="1">+IFERROR(INDEX('Hoja de Trabajo para listado'!$A$155:$Z$1048576,MATCH($A278,'Hoja de Trabajo para listado'!$A$155:$A$1048576,0),MATCH((CUADRO!J$4&amp;$E278),'Hoja de Trabajo para listado'!$A$151:$Z$151,0)),0)+IFERROR(INDEX('Hoja de Trabajo para listado'!$AB$155:$BA$1048576,MATCH($A278,'Hoja de Trabajo para listado'!$AB$155:$AB$1048576,0),MATCH((CUADRO!J$4&amp;$E278),'Hoja de Trabajo para listado'!$AB$151:$BA$151,0)),0)+IFERROR(INDEX('Hoja de Trabajo para listado'!$BC$155:$CB$1048576,MATCH($A278,'Hoja de Trabajo para listado'!$BC$155:$BC$1048576,0),MATCH((CUADRO!J$4&amp;$E278),'Hoja de Trabajo para listado'!$BC$151:$CB$151,0)),0)+IFERROR(INDEX('Hoja de Trabajo para listado'!$DE$153:$DG$274,MATCH($A278,'Hoja de Trabajo para listado'!$DE$153:$DE$1048576,0),MATCH((CUADRO!J$4&amp;$E278),'Hoja de Trabajo para listado'!$DE$151:$DG$151,0)),0)+IFERROR(INDEX('Hoja de Trabajo para listado'!$CD$155:$DC$1048576,MATCH($A278,'Hoja de Trabajo para listado'!$CD$155:$CD$1048576,0),MATCH((CUADRO!J$4&amp;$E278),'Hoja de Trabajo para listado'!$CD$151:$DC$151,0)),0)</f>
        <v>0</v>
      </c>
      <c r="K278" s="245">
        <f ca="1">+IFERROR(INDEX('Hoja de Trabajo para listado'!$A$155:$Z$1048576,MATCH($A278,'Hoja de Trabajo para listado'!$A$155:$A$1048576,0),MATCH((CUADRO!K$4&amp;$E278),'Hoja de Trabajo para listado'!$A$151:$Z$151,0)),0)+IFERROR(INDEX('Hoja de Trabajo para listado'!$AB$155:$BA$1048576,MATCH($A278,'Hoja de Trabajo para listado'!$AB$155:$AB$1048576,0),MATCH((CUADRO!K$4&amp;$E278),'Hoja de Trabajo para listado'!$AB$151:$BA$151,0)),0)+IFERROR(INDEX('Hoja de Trabajo para listado'!$BC$155:$CB$1048576,MATCH($A278,'Hoja de Trabajo para listado'!$BC$155:$BC$1048576,0),MATCH((CUADRO!K$4&amp;$E278),'Hoja de Trabajo para listado'!$BC$151:$CB$151,0)),0)+IFERROR(INDEX('Hoja de Trabajo para listado'!$DE$153:$DG$274,MATCH($A278,'Hoja de Trabajo para listado'!$DE$153:$DE$1048576,0),MATCH((CUADRO!K$4&amp;$E278),'Hoja de Trabajo para listado'!$DE$151:$DG$151,0)),0)+IFERROR(INDEX('Hoja de Trabajo para listado'!$CD$155:$DC$1048576,MATCH($A278,'Hoja de Trabajo para listado'!$CD$155:$CD$1048576,0),MATCH((CUADRO!K$4&amp;$E278),'Hoja de Trabajo para listado'!$CD$151:$DC$151,0)),0)</f>
        <v>0</v>
      </c>
      <c r="L278" s="245">
        <f ca="1">+IFERROR(INDEX('Hoja de Trabajo para listado'!$A$155:$Z$1048576,MATCH($A278,'Hoja de Trabajo para listado'!$A$155:$A$1048576,0),MATCH((CUADRO!L$4&amp;$E278),'Hoja de Trabajo para listado'!$A$151:$Z$151,0)),0)+IFERROR(INDEX('Hoja de Trabajo para listado'!$AB$155:$BA$1048576,MATCH($A278,'Hoja de Trabajo para listado'!$AB$155:$AB$1048576,0),MATCH((CUADRO!L$4&amp;$E278),'Hoja de Trabajo para listado'!$AB$151:$BA$151,0)),0)+IFERROR(INDEX('Hoja de Trabajo para listado'!$BC$155:$CB$1048576,MATCH($A278,'Hoja de Trabajo para listado'!$BC$155:$BC$1048576,0),MATCH((CUADRO!L$4&amp;$E278),'Hoja de Trabajo para listado'!$BC$151:$CB$151,0)),0)+IFERROR(INDEX('Hoja de Trabajo para listado'!$DE$153:$DG$274,MATCH($A278,'Hoja de Trabajo para listado'!$DE$153:$DE$1048576,0),MATCH((CUADRO!L$4&amp;$E278),'Hoja de Trabajo para listado'!$DE$151:$DG$151,0)),0)+IFERROR(INDEX('Hoja de Trabajo para listado'!$CD$155:$DC$1048576,MATCH($A278,'Hoja de Trabajo para listado'!$CD$155:$CD$1048576,0),MATCH((CUADRO!L$4&amp;$E278),'Hoja de Trabajo para listado'!$CD$151:$DC$151,0)),0)</f>
        <v>0</v>
      </c>
      <c r="M278" s="245">
        <f ca="1">+IFERROR(INDEX('Hoja de Trabajo para listado'!$A$155:$Z$1048576,MATCH($A278,'Hoja de Trabajo para listado'!$A$155:$A$1048576,0),MATCH((CUADRO!M$4&amp;$E278),'Hoja de Trabajo para listado'!$A$151:$Z$151,0)),0)+IFERROR(INDEX('Hoja de Trabajo para listado'!$AB$155:$BA$1048576,MATCH($A278,'Hoja de Trabajo para listado'!$AB$155:$AB$1048576,0),MATCH((CUADRO!M$4&amp;$E278),'Hoja de Trabajo para listado'!$AB$151:$BA$151,0)),0)+IFERROR(INDEX('Hoja de Trabajo para listado'!$BC$155:$CB$1048576,MATCH($A278,'Hoja de Trabajo para listado'!$BC$155:$BC$1048576,0),MATCH((CUADRO!M$4&amp;$E278),'Hoja de Trabajo para listado'!$BC$151:$CB$151,0)),0)+IFERROR(INDEX('Hoja de Trabajo para listado'!$DE$153:$DG$274,MATCH($A278,'Hoja de Trabajo para listado'!$DE$153:$DE$1048576,0),MATCH((CUADRO!M$4&amp;$E278),'Hoja de Trabajo para listado'!$DE$151:$DG$151,0)),0)+IFERROR(INDEX('Hoja de Trabajo para listado'!$CD$155:$DC$1048576,MATCH($A278,'Hoja de Trabajo para listado'!$CD$155:$CD$1048576,0),MATCH((CUADRO!M$4&amp;$E278),'Hoja de Trabajo para listado'!$CD$151:$DC$151,0)),0)</f>
        <v>0</v>
      </c>
      <c r="N278" s="245">
        <f ca="1">+IFERROR(INDEX('Hoja de Trabajo para listado'!$A$155:$Z$1048576,MATCH($A278,'Hoja de Trabajo para listado'!$A$155:$A$1048576,0),MATCH((CUADRO!N$4&amp;$E278),'Hoja de Trabajo para listado'!$A$151:$Z$151,0)),0)+IFERROR(INDEX('Hoja de Trabajo para listado'!$AB$155:$BA$1048576,MATCH($A278,'Hoja de Trabajo para listado'!$AB$155:$AB$1048576,0),MATCH((CUADRO!N$4&amp;$E278),'Hoja de Trabajo para listado'!$AB$151:$BA$151,0)),0)+IFERROR(INDEX('Hoja de Trabajo para listado'!$BC$155:$CB$1048576,MATCH($A278,'Hoja de Trabajo para listado'!$BC$155:$BC$1048576,0),MATCH((CUADRO!N$4&amp;$E278),'Hoja de Trabajo para listado'!$BC$151:$CB$151,0)),0)+IFERROR(INDEX('Hoja de Trabajo para listado'!$DE$153:$DG$274,MATCH($A278,'Hoja de Trabajo para listado'!$DE$153:$DE$1048576,0),MATCH((CUADRO!N$4&amp;$E278),'Hoja de Trabajo para listado'!$DE$151:$DG$151,0)),0)+IFERROR(INDEX('Hoja de Trabajo para listado'!$CD$155:$DC$1048576,MATCH($A278,'Hoja de Trabajo para listado'!$CD$155:$CD$1048576,0),MATCH((CUADRO!N$4&amp;$E278),'Hoja de Trabajo para listado'!$CD$151:$DC$151,0)),0)</f>
        <v>0</v>
      </c>
      <c r="O278" s="245">
        <f ca="1">+IFERROR(INDEX('Hoja de Trabajo para listado'!$A$155:$Z$1048576,MATCH($A278,'Hoja de Trabajo para listado'!$A$155:$A$1048576,0),MATCH((CUADRO!O$4&amp;$E278),'Hoja de Trabajo para listado'!$A$151:$Z$151,0)),0)+IFERROR(INDEX('Hoja de Trabajo para listado'!$AB$155:$BA$1048576,MATCH($A278,'Hoja de Trabajo para listado'!$AB$155:$AB$1048576,0),MATCH((CUADRO!O$4&amp;$E278),'Hoja de Trabajo para listado'!$AB$151:$BA$151,0)),0)+IFERROR(INDEX('Hoja de Trabajo para listado'!$BC$155:$CB$1048576,MATCH($A278,'Hoja de Trabajo para listado'!$BC$155:$BC$1048576,0),MATCH((CUADRO!O$4&amp;$E278),'Hoja de Trabajo para listado'!$BC$151:$CB$151,0)),0)+IFERROR(INDEX('Hoja de Trabajo para listado'!$DE$153:$DG$274,MATCH($A278,'Hoja de Trabajo para listado'!$DE$153:$DE$1048576,0),MATCH((CUADRO!O$4&amp;$E278),'Hoja de Trabajo para listado'!$DE$151:$DG$151,0)),0)+IFERROR(INDEX('Hoja de Trabajo para listado'!$CD$155:$DC$1048576,MATCH($A278,'Hoja de Trabajo para listado'!$CD$155:$CD$1048576,0),MATCH((CUADRO!O$4&amp;$E278),'Hoja de Trabajo para listado'!$CD$151:$DC$151,0)),0)</f>
        <v>0</v>
      </c>
      <c r="P278" s="245">
        <f ca="1">+IFERROR(INDEX('Hoja de Trabajo para listado'!$A$155:$Z$1048576,MATCH($A278,'Hoja de Trabajo para listado'!$A$155:$A$1048576,0),MATCH((CUADRO!P$4&amp;$E278),'Hoja de Trabajo para listado'!$A$151:$Z$151,0)),0)+IFERROR(INDEX('Hoja de Trabajo para listado'!$AB$155:$BA$1048576,MATCH($A278,'Hoja de Trabajo para listado'!$AB$155:$AB$1048576,0),MATCH((CUADRO!P$4&amp;$E278),'Hoja de Trabajo para listado'!$AB$151:$BA$151,0)),0)+IFERROR(INDEX('Hoja de Trabajo para listado'!$BC$155:$CB$1048576,MATCH($A278,'Hoja de Trabajo para listado'!$BC$155:$BC$1048576,0),MATCH((CUADRO!P$4&amp;$E278),'Hoja de Trabajo para listado'!$BC$151:$CB$151,0)),0)+IFERROR(INDEX('Hoja de Trabajo para listado'!$DE$153:$DG$274,MATCH($A278,'Hoja de Trabajo para listado'!$DE$153:$DE$1048576,0),MATCH((CUADRO!P$4&amp;$E278),'Hoja de Trabajo para listado'!$DE$151:$DG$151,0)),0)+IFERROR(INDEX('Hoja de Trabajo para listado'!$CD$155:$DC$1048576,MATCH($A278,'Hoja de Trabajo para listado'!$CD$155:$CD$1048576,0),MATCH((CUADRO!P$4&amp;$E278),'Hoja de Trabajo para listado'!$CD$151:$DC$151,0)),0)</f>
        <v>0</v>
      </c>
      <c r="Q278" s="245">
        <f ca="1">+IFERROR(INDEX('Hoja de Trabajo para listado'!$A$155:$Z$1048576,MATCH($A278,'Hoja de Trabajo para listado'!$A$155:$A$1048576,0),MATCH((CUADRO!Q$4&amp;$E278),'Hoja de Trabajo para listado'!$A$151:$Z$151,0)),0)+IFERROR(INDEX('Hoja de Trabajo para listado'!$AB$155:$BA$1048576,MATCH($A278,'Hoja de Trabajo para listado'!$AB$155:$AB$1048576,0),MATCH((CUADRO!Q$4&amp;$E278),'Hoja de Trabajo para listado'!$AB$151:$BA$151,0)),0)+IFERROR(INDEX('Hoja de Trabajo para listado'!$BC$155:$CB$1048576,MATCH($A278,'Hoja de Trabajo para listado'!$BC$155:$BC$1048576,0),MATCH((CUADRO!Q$4&amp;$E278),'Hoja de Trabajo para listado'!$BC$151:$CB$151,0)),0)+IFERROR(INDEX('Hoja de Trabajo para listado'!$DE$153:$DG$274,MATCH($A278,'Hoja de Trabajo para listado'!$DE$153:$DE$1048576,0),MATCH((CUADRO!Q$4&amp;$E278),'Hoja de Trabajo para listado'!$DE$151:$DG$151,0)),0)+IFERROR(INDEX('Hoja de Trabajo para listado'!$CD$155:$DC$1048576,MATCH($A278,'Hoja de Trabajo para listado'!$CD$155:$CD$1048576,0),MATCH((CUADRO!Q$4&amp;$E278),'Hoja de Trabajo para listado'!$CD$151:$DC$151,0)),0)</f>
        <v>0</v>
      </c>
      <c r="R278" s="245">
        <f t="shared" ca="1" si="11"/>
        <v>0</v>
      </c>
      <c r="S278" s="259">
        <f ca="1">+R277+R278</f>
        <v>0</v>
      </c>
      <c r="T278" s="243">
        <f ca="1">+S278</f>
        <v>0</v>
      </c>
      <c r="U278" s="242">
        <f t="shared" si="12"/>
        <v>2</v>
      </c>
      <c r="V278" s="333" t="e">
        <f>+VLOOKUP(A278,bd_lista!$A$3:$E$592,5,FALSE)</f>
        <v>#N/A</v>
      </c>
      <c r="W278" s="388"/>
      <c r="X278" s="242">
        <f>+VLOOKUP(A278,[4]Sheet1!$A$13:$D$744,4,FALSE)</f>
        <v>30</v>
      </c>
      <c r="Y278" s="242" t="str">
        <f>+VLOOKUP(X278,bd_lista!$A$3:$C$592,3,FALSE)</f>
        <v>Ministerio de Justicia y Transparencia Institucional</v>
      </c>
      <c r="Z278" s="292"/>
      <c r="AA278" s="293"/>
    </row>
    <row r="279" spans="1:27" customFormat="1" ht="15" customHeight="1">
      <c r="A279" s="32">
        <v>385</v>
      </c>
      <c r="B279" s="392">
        <f>+A279</f>
        <v>385</v>
      </c>
      <c r="C279" s="247" t="str">
        <f>+VLOOKUP(A279,bd_lista!$A$3:$C$592,3,FALSE)</f>
        <v>Autoridad de Supervisión de la Seguridad Social de Corto Plazo</v>
      </c>
      <c r="D279" s="389" t="str">
        <f>+C279</f>
        <v>Autoridad de Supervisión de la Seguridad Social de Corto Plazo</v>
      </c>
      <c r="E279" s="247" t="s">
        <v>1304</v>
      </c>
      <c r="F279" s="243">
        <f ca="1">+IFERROR(INDEX('Hoja de Trabajo para listado'!$A$155:$Z$1048576,MATCH($A279,'Hoja de Trabajo para listado'!$A$155:$A$1048576,0),MATCH((CUADRO!F$4&amp;$E279),'Hoja de Trabajo para listado'!$A$151:$Z$151,0)),0)+IFERROR(INDEX('Hoja de Trabajo para listado'!$AB$155:$BA$1048576,MATCH($A279,'Hoja de Trabajo para listado'!$AB$155:$AB$1048576,0),MATCH((CUADRO!F$4&amp;$E279),'Hoja de Trabajo para listado'!$AB$151:$BA$151,0)),0)+IFERROR(INDEX('Hoja de Trabajo para listado'!$BC$155:$CB$1048576,MATCH($A279,'Hoja de Trabajo para listado'!$BC$155:$BC$1048576,0),MATCH((CUADRO!F$4&amp;$E279),'Hoja de Trabajo para listado'!$BC$151:$CB$151,0)),0)+IFERROR(INDEX('Hoja de Trabajo para listado'!$DE$153:$DG$274,MATCH($A279,'Hoja de Trabajo para listado'!$DE$153:$DE$1048576,0),MATCH((CUADRO!F$4&amp;$E279),'Hoja de Trabajo para listado'!$DE$151:$DG$151,0)),0)+IFERROR(INDEX('Hoja de Trabajo para listado'!$CD$155:$DC$1048576,MATCH($A279,'Hoja de Trabajo para listado'!$CD$155:$CD$1048576,0),MATCH((CUADRO!F$4&amp;$E279),'Hoja de Trabajo para listado'!$CD$151:$DC$151,0)),0)</f>
        <v>0</v>
      </c>
      <c r="G279" s="243">
        <f ca="1">+IFERROR(INDEX('Hoja de Trabajo para listado'!$A$155:$Z$1048576,MATCH($A279,'Hoja de Trabajo para listado'!$A$155:$A$1048576,0),MATCH((CUADRO!G$4&amp;$E279),'Hoja de Trabajo para listado'!$A$151:$Z$151,0)),0)+IFERROR(INDEX('Hoja de Trabajo para listado'!$AB$155:$BA$1048576,MATCH($A279,'Hoja de Trabajo para listado'!$AB$155:$AB$1048576,0),MATCH((CUADRO!G$4&amp;$E279),'Hoja de Trabajo para listado'!$AB$151:$BA$151,0)),0)+IFERROR(INDEX('Hoja de Trabajo para listado'!$BC$155:$CB$1048576,MATCH($A279,'Hoja de Trabajo para listado'!$BC$155:$BC$1048576,0),MATCH((CUADRO!G$4&amp;$E279),'Hoja de Trabajo para listado'!$BC$151:$CB$151,0)),0)+IFERROR(INDEX('Hoja de Trabajo para listado'!$DE$153:$DG$274,MATCH($A279,'Hoja de Trabajo para listado'!$DE$153:$DE$1048576,0),MATCH((CUADRO!G$4&amp;$E279),'Hoja de Trabajo para listado'!$DE$151:$DG$151,0)),0)+IFERROR(INDEX('Hoja de Trabajo para listado'!$CD$155:$DC$1048576,MATCH($A279,'Hoja de Trabajo para listado'!$CD$155:$CD$1048576,0),MATCH((CUADRO!G$4&amp;$E279),'Hoja de Trabajo para listado'!$CD$151:$DC$151,0)),0)</f>
        <v>0</v>
      </c>
      <c r="H279" s="243">
        <f ca="1">+IFERROR(INDEX('Hoja de Trabajo para listado'!$A$155:$Z$1048576,MATCH($A279,'Hoja de Trabajo para listado'!$A$155:$A$1048576,0),MATCH((CUADRO!H$4&amp;$E279),'Hoja de Trabajo para listado'!$A$151:$Z$151,0)),0)+IFERROR(INDEX('Hoja de Trabajo para listado'!$AB$155:$BA$1048576,MATCH($A279,'Hoja de Trabajo para listado'!$AB$155:$AB$1048576,0),MATCH((CUADRO!H$4&amp;$E279),'Hoja de Trabajo para listado'!$AB$151:$BA$151,0)),0)+IFERROR(INDEX('Hoja de Trabajo para listado'!$BC$155:$CB$1048576,MATCH($A279,'Hoja de Trabajo para listado'!$BC$155:$BC$1048576,0),MATCH((CUADRO!H$4&amp;$E279),'Hoja de Trabajo para listado'!$BC$151:$CB$151,0)),0)+IFERROR(INDEX('Hoja de Trabajo para listado'!$DE$153:$DG$274,MATCH($A279,'Hoja de Trabajo para listado'!$DE$153:$DE$1048576,0),MATCH((CUADRO!H$4&amp;$E279),'Hoja de Trabajo para listado'!$DE$151:$DG$151,0)),0)+IFERROR(INDEX('Hoja de Trabajo para listado'!$CD$155:$DC$1048576,MATCH($A279,'Hoja de Trabajo para listado'!$CD$155:$CD$1048576,0),MATCH((CUADRO!H$4&amp;$E279),'Hoja de Trabajo para listado'!$CD$151:$DC$151,0)),0)</f>
        <v>0</v>
      </c>
      <c r="I279" s="243">
        <f ca="1">+IFERROR(INDEX('Hoja de Trabajo para listado'!$A$155:$Z$1048576,MATCH($A279,'Hoja de Trabajo para listado'!$A$155:$A$1048576,0),MATCH((CUADRO!I$4&amp;$E279),'Hoja de Trabajo para listado'!$A$151:$Z$151,0)),0)+IFERROR(INDEX('Hoja de Trabajo para listado'!$AB$155:$BA$1048576,MATCH($A279,'Hoja de Trabajo para listado'!$AB$155:$AB$1048576,0),MATCH((CUADRO!I$4&amp;$E279),'Hoja de Trabajo para listado'!$AB$151:$BA$151,0)),0)+IFERROR(INDEX('Hoja de Trabajo para listado'!$BC$155:$CB$1048576,MATCH($A279,'Hoja de Trabajo para listado'!$BC$155:$BC$1048576,0),MATCH((CUADRO!I$4&amp;$E279),'Hoja de Trabajo para listado'!$BC$151:$CB$151,0)),0)+IFERROR(INDEX('Hoja de Trabajo para listado'!$DE$153:$DG$274,MATCH($A279,'Hoja de Trabajo para listado'!$DE$153:$DE$1048576,0),MATCH((CUADRO!I$4&amp;$E279),'Hoja de Trabajo para listado'!$DE$151:$DG$151,0)),0)+IFERROR(INDEX('Hoja de Trabajo para listado'!$CD$155:$DC$1048576,MATCH($A279,'Hoja de Trabajo para listado'!$CD$155:$CD$1048576,0),MATCH((CUADRO!I$4&amp;$E279),'Hoja de Trabajo para listado'!$CD$151:$DC$151,0)),0)</f>
        <v>0</v>
      </c>
      <c r="J279" s="243">
        <f ca="1">+IFERROR(INDEX('Hoja de Trabajo para listado'!$A$155:$Z$1048576,MATCH($A279,'Hoja de Trabajo para listado'!$A$155:$A$1048576,0),MATCH((CUADRO!J$4&amp;$E279),'Hoja de Trabajo para listado'!$A$151:$Z$151,0)),0)+IFERROR(INDEX('Hoja de Trabajo para listado'!$AB$155:$BA$1048576,MATCH($A279,'Hoja de Trabajo para listado'!$AB$155:$AB$1048576,0),MATCH((CUADRO!J$4&amp;$E279),'Hoja de Trabajo para listado'!$AB$151:$BA$151,0)),0)+IFERROR(INDEX('Hoja de Trabajo para listado'!$BC$155:$CB$1048576,MATCH($A279,'Hoja de Trabajo para listado'!$BC$155:$BC$1048576,0),MATCH((CUADRO!J$4&amp;$E279),'Hoja de Trabajo para listado'!$BC$151:$CB$151,0)),0)+IFERROR(INDEX('Hoja de Trabajo para listado'!$DE$153:$DG$274,MATCH($A279,'Hoja de Trabajo para listado'!$DE$153:$DE$1048576,0),MATCH((CUADRO!J$4&amp;$E279),'Hoja de Trabajo para listado'!$DE$151:$DG$151,0)),0)+IFERROR(INDEX('Hoja de Trabajo para listado'!$CD$155:$DC$1048576,MATCH($A279,'Hoja de Trabajo para listado'!$CD$155:$CD$1048576,0),MATCH((CUADRO!J$4&amp;$E279),'Hoja de Trabajo para listado'!$CD$151:$DC$151,0)),0)</f>
        <v>0</v>
      </c>
      <c r="K279" s="243">
        <f ca="1">+IFERROR(INDEX('Hoja de Trabajo para listado'!$A$155:$Z$1048576,MATCH($A279,'Hoja de Trabajo para listado'!$A$155:$A$1048576,0),MATCH((CUADRO!K$4&amp;$E279),'Hoja de Trabajo para listado'!$A$151:$Z$151,0)),0)+IFERROR(INDEX('Hoja de Trabajo para listado'!$AB$155:$BA$1048576,MATCH($A279,'Hoja de Trabajo para listado'!$AB$155:$AB$1048576,0),MATCH((CUADRO!K$4&amp;$E279),'Hoja de Trabajo para listado'!$AB$151:$BA$151,0)),0)+IFERROR(INDEX('Hoja de Trabajo para listado'!$BC$155:$CB$1048576,MATCH($A279,'Hoja de Trabajo para listado'!$BC$155:$BC$1048576,0),MATCH((CUADRO!K$4&amp;$E279),'Hoja de Trabajo para listado'!$BC$151:$CB$151,0)),0)+IFERROR(INDEX('Hoja de Trabajo para listado'!$DE$153:$DG$274,MATCH($A279,'Hoja de Trabajo para listado'!$DE$153:$DE$1048576,0),MATCH((CUADRO!K$4&amp;$E279),'Hoja de Trabajo para listado'!$DE$151:$DG$151,0)),0)+IFERROR(INDEX('Hoja de Trabajo para listado'!$CD$155:$DC$1048576,MATCH($A279,'Hoja de Trabajo para listado'!$CD$155:$CD$1048576,0),MATCH((CUADRO!K$4&amp;$E279),'Hoja de Trabajo para listado'!$CD$151:$DC$151,0)),0)</f>
        <v>0</v>
      </c>
      <c r="L279" s="243">
        <f ca="1">+IFERROR(INDEX('Hoja de Trabajo para listado'!$A$155:$Z$1048576,MATCH($A279,'Hoja de Trabajo para listado'!$A$155:$A$1048576,0),MATCH((CUADRO!L$4&amp;$E279),'Hoja de Trabajo para listado'!$A$151:$Z$151,0)),0)+IFERROR(INDEX('Hoja de Trabajo para listado'!$AB$155:$BA$1048576,MATCH($A279,'Hoja de Trabajo para listado'!$AB$155:$AB$1048576,0),MATCH((CUADRO!L$4&amp;$E279),'Hoja de Trabajo para listado'!$AB$151:$BA$151,0)),0)+IFERROR(INDEX('Hoja de Trabajo para listado'!$BC$155:$CB$1048576,MATCH($A279,'Hoja de Trabajo para listado'!$BC$155:$BC$1048576,0),MATCH((CUADRO!L$4&amp;$E279),'Hoja de Trabajo para listado'!$BC$151:$CB$151,0)),0)+IFERROR(INDEX('Hoja de Trabajo para listado'!$DE$153:$DG$274,MATCH($A279,'Hoja de Trabajo para listado'!$DE$153:$DE$1048576,0),MATCH((CUADRO!L$4&amp;$E279),'Hoja de Trabajo para listado'!$DE$151:$DG$151,0)),0)+IFERROR(INDEX('Hoja de Trabajo para listado'!$CD$155:$DC$1048576,MATCH($A279,'Hoja de Trabajo para listado'!$CD$155:$CD$1048576,0),MATCH((CUADRO!L$4&amp;$E279),'Hoja de Trabajo para listado'!$CD$151:$DC$151,0)),0)</f>
        <v>0</v>
      </c>
      <c r="M279" s="243">
        <f ca="1">+IFERROR(INDEX('Hoja de Trabajo para listado'!$A$155:$Z$1048576,MATCH($A279,'Hoja de Trabajo para listado'!$A$155:$A$1048576,0),MATCH((CUADRO!M$4&amp;$E279),'Hoja de Trabajo para listado'!$A$151:$Z$151,0)),0)+IFERROR(INDEX('Hoja de Trabajo para listado'!$AB$155:$BA$1048576,MATCH($A279,'Hoja de Trabajo para listado'!$AB$155:$AB$1048576,0),MATCH((CUADRO!M$4&amp;$E279),'Hoja de Trabajo para listado'!$AB$151:$BA$151,0)),0)+IFERROR(INDEX('Hoja de Trabajo para listado'!$BC$155:$CB$1048576,MATCH($A279,'Hoja de Trabajo para listado'!$BC$155:$BC$1048576,0),MATCH((CUADRO!M$4&amp;$E279),'Hoja de Trabajo para listado'!$BC$151:$CB$151,0)),0)+IFERROR(INDEX('Hoja de Trabajo para listado'!$DE$153:$DG$274,MATCH($A279,'Hoja de Trabajo para listado'!$DE$153:$DE$1048576,0),MATCH((CUADRO!M$4&amp;$E279),'Hoja de Trabajo para listado'!$DE$151:$DG$151,0)),0)+IFERROR(INDEX('Hoja de Trabajo para listado'!$CD$155:$DC$1048576,MATCH($A279,'Hoja de Trabajo para listado'!$CD$155:$CD$1048576,0),MATCH((CUADRO!M$4&amp;$E279),'Hoja de Trabajo para listado'!$CD$151:$DC$151,0)),0)</f>
        <v>0</v>
      </c>
      <c r="N279" s="243">
        <f ca="1">+IFERROR(INDEX('Hoja de Trabajo para listado'!$A$155:$Z$1048576,MATCH($A279,'Hoja de Trabajo para listado'!$A$155:$A$1048576,0),MATCH((CUADRO!N$4&amp;$E279),'Hoja de Trabajo para listado'!$A$151:$Z$151,0)),0)+IFERROR(INDEX('Hoja de Trabajo para listado'!$AB$155:$BA$1048576,MATCH($A279,'Hoja de Trabajo para listado'!$AB$155:$AB$1048576,0),MATCH((CUADRO!N$4&amp;$E279),'Hoja de Trabajo para listado'!$AB$151:$BA$151,0)),0)+IFERROR(INDEX('Hoja de Trabajo para listado'!$BC$155:$CB$1048576,MATCH($A279,'Hoja de Trabajo para listado'!$BC$155:$BC$1048576,0),MATCH((CUADRO!N$4&amp;$E279),'Hoja de Trabajo para listado'!$BC$151:$CB$151,0)),0)+IFERROR(INDEX('Hoja de Trabajo para listado'!$DE$153:$DG$274,MATCH($A279,'Hoja de Trabajo para listado'!$DE$153:$DE$1048576,0),MATCH((CUADRO!N$4&amp;$E279),'Hoja de Trabajo para listado'!$DE$151:$DG$151,0)),0)+IFERROR(INDEX('Hoja de Trabajo para listado'!$CD$155:$DC$1048576,MATCH($A279,'Hoja de Trabajo para listado'!$CD$155:$CD$1048576,0),MATCH((CUADRO!N$4&amp;$E279),'Hoja de Trabajo para listado'!$CD$151:$DC$151,0)),0)</f>
        <v>0</v>
      </c>
      <c r="O279" s="243">
        <f ca="1">+IFERROR(INDEX('Hoja de Trabajo para listado'!$A$155:$Z$1048576,MATCH($A279,'Hoja de Trabajo para listado'!$A$155:$A$1048576,0),MATCH((CUADRO!O$4&amp;$E279),'Hoja de Trabajo para listado'!$A$151:$Z$151,0)),0)+IFERROR(INDEX('Hoja de Trabajo para listado'!$AB$155:$BA$1048576,MATCH($A279,'Hoja de Trabajo para listado'!$AB$155:$AB$1048576,0),MATCH((CUADRO!O$4&amp;$E279),'Hoja de Trabajo para listado'!$AB$151:$BA$151,0)),0)+IFERROR(INDEX('Hoja de Trabajo para listado'!$BC$155:$CB$1048576,MATCH($A279,'Hoja de Trabajo para listado'!$BC$155:$BC$1048576,0),MATCH((CUADRO!O$4&amp;$E279),'Hoja de Trabajo para listado'!$BC$151:$CB$151,0)),0)+IFERROR(INDEX('Hoja de Trabajo para listado'!$DE$153:$DG$274,MATCH($A279,'Hoja de Trabajo para listado'!$DE$153:$DE$1048576,0),MATCH((CUADRO!O$4&amp;$E279),'Hoja de Trabajo para listado'!$DE$151:$DG$151,0)),0)+IFERROR(INDEX('Hoja de Trabajo para listado'!$CD$155:$DC$1048576,MATCH($A279,'Hoja de Trabajo para listado'!$CD$155:$CD$1048576,0),MATCH((CUADRO!O$4&amp;$E279),'Hoja de Trabajo para listado'!$CD$151:$DC$151,0)),0)</f>
        <v>0</v>
      </c>
      <c r="P279" s="243">
        <f ca="1">+IFERROR(INDEX('Hoja de Trabajo para listado'!$A$155:$Z$1048576,MATCH($A279,'Hoja de Trabajo para listado'!$A$155:$A$1048576,0),MATCH((CUADRO!P$4&amp;$E279),'Hoja de Trabajo para listado'!$A$151:$Z$151,0)),0)+IFERROR(INDEX('Hoja de Trabajo para listado'!$AB$155:$BA$1048576,MATCH($A279,'Hoja de Trabajo para listado'!$AB$155:$AB$1048576,0),MATCH((CUADRO!P$4&amp;$E279),'Hoja de Trabajo para listado'!$AB$151:$BA$151,0)),0)+IFERROR(INDEX('Hoja de Trabajo para listado'!$BC$155:$CB$1048576,MATCH($A279,'Hoja de Trabajo para listado'!$BC$155:$BC$1048576,0),MATCH((CUADRO!P$4&amp;$E279),'Hoja de Trabajo para listado'!$BC$151:$CB$151,0)),0)+IFERROR(INDEX('Hoja de Trabajo para listado'!$DE$153:$DG$274,MATCH($A279,'Hoja de Trabajo para listado'!$DE$153:$DE$1048576,0),MATCH((CUADRO!P$4&amp;$E279),'Hoja de Trabajo para listado'!$DE$151:$DG$151,0)),0)+IFERROR(INDEX('Hoja de Trabajo para listado'!$CD$155:$DC$1048576,MATCH($A279,'Hoja de Trabajo para listado'!$CD$155:$CD$1048576,0),MATCH((CUADRO!P$4&amp;$E279),'Hoja de Trabajo para listado'!$CD$151:$DC$151,0)),0)</f>
        <v>0</v>
      </c>
      <c r="Q279" s="243">
        <f ca="1">+IFERROR(INDEX('Hoja de Trabajo para listado'!$A$155:$Z$1048576,MATCH($A279,'Hoja de Trabajo para listado'!$A$155:$A$1048576,0),MATCH((CUADRO!Q$4&amp;$E279),'Hoja de Trabajo para listado'!$A$151:$Z$151,0)),0)+IFERROR(INDEX('Hoja de Trabajo para listado'!$AB$155:$BA$1048576,MATCH($A279,'Hoja de Trabajo para listado'!$AB$155:$AB$1048576,0),MATCH((CUADRO!Q$4&amp;$E279),'Hoja de Trabajo para listado'!$AB$151:$BA$151,0)),0)+IFERROR(INDEX('Hoja de Trabajo para listado'!$BC$155:$CB$1048576,MATCH($A279,'Hoja de Trabajo para listado'!$BC$155:$BC$1048576,0),MATCH((CUADRO!Q$4&amp;$E279),'Hoja de Trabajo para listado'!$BC$151:$CB$151,0)),0)+IFERROR(INDEX('Hoja de Trabajo para listado'!$DE$153:$DG$274,MATCH($A279,'Hoja de Trabajo para listado'!$DE$153:$DE$1048576,0),MATCH((CUADRO!Q$4&amp;$E279),'Hoja de Trabajo para listado'!$DE$151:$DG$151,0)),0)+IFERROR(INDEX('Hoja de Trabajo para listado'!$CD$155:$DC$1048576,MATCH($A279,'Hoja de Trabajo para listado'!$CD$155:$CD$1048576,0),MATCH((CUADRO!Q$4&amp;$E279),'Hoja de Trabajo para listado'!$CD$151:$DC$151,0)),0)</f>
        <v>0</v>
      </c>
      <c r="R279" s="243">
        <f t="shared" ca="1" si="11"/>
        <v>0</v>
      </c>
      <c r="S279" s="263"/>
      <c r="T279" s="243">
        <f ca="1">+T280</f>
        <v>62551.33</v>
      </c>
      <c r="U279" s="242">
        <f t="shared" si="12"/>
        <v>1</v>
      </c>
      <c r="V279" s="333" t="str">
        <f>+VLOOKUP(A279,bd_lista!$A$3:$E$592,5,FALSE)</f>
        <v>Instituciones Descentralizadas</v>
      </c>
      <c r="W279" s="387" t="str">
        <f>+V279</f>
        <v>Instituciones Descentralizadas</v>
      </c>
      <c r="X279" s="242">
        <f>+VLOOKUP(A279,[4]Sheet1!$A$13:$D$744,4,FALSE)</f>
        <v>46</v>
      </c>
      <c r="Y279" s="242" t="str">
        <f>+VLOOKUP(X279,bd_lista!$A$3:$C$592,3,FALSE)</f>
        <v>Ministerio de Salud y Deportes</v>
      </c>
      <c r="Z279" s="294">
        <f>+X279</f>
        <v>46</v>
      </c>
      <c r="AA279" s="295" t="str">
        <f>+Y279</f>
        <v>Ministerio de Salud y Deportes</v>
      </c>
    </row>
    <row r="280" spans="1:27" customFormat="1" ht="15" customHeight="1">
      <c r="A280" s="32">
        <v>385</v>
      </c>
      <c r="B280" s="393"/>
      <c r="C280" s="333" t="str">
        <f>+VLOOKUP(A280,bd_lista!$A$3:$C$592,3,FALSE)</f>
        <v>Autoridad de Supervisión de la Seguridad Social de Corto Plazo</v>
      </c>
      <c r="D280" s="390"/>
      <c r="E280" s="333" t="s">
        <v>1305</v>
      </c>
      <c r="F280" s="245">
        <f ca="1">+IFERROR(INDEX('Hoja de Trabajo para listado'!$A$155:$Z$1048576,MATCH($A280,'Hoja de Trabajo para listado'!$A$155:$A$1048576,0),MATCH((CUADRO!F$4&amp;$E280),'Hoja de Trabajo para listado'!$A$151:$Z$151,0)),0)+IFERROR(INDEX('Hoja de Trabajo para listado'!$AB$155:$BA$1048576,MATCH($A280,'Hoja de Trabajo para listado'!$AB$155:$AB$1048576,0),MATCH((CUADRO!F$4&amp;$E280),'Hoja de Trabajo para listado'!$AB$151:$BA$151,0)),0)+IFERROR(INDEX('Hoja de Trabajo para listado'!$BC$155:$CB$1048576,MATCH($A280,'Hoja de Trabajo para listado'!$BC$155:$BC$1048576,0),MATCH((CUADRO!F$4&amp;$E280),'Hoja de Trabajo para listado'!$BC$151:$CB$151,0)),0)+IFERROR(INDEX('Hoja de Trabajo para listado'!$DE$153:$DG$274,MATCH($A280,'Hoja de Trabajo para listado'!$DE$153:$DE$1048576,0),MATCH((CUADRO!F$4&amp;$E280),'Hoja de Trabajo para listado'!$DE$151:$DG$151,0)),0)+IFERROR(INDEX('Hoja de Trabajo para listado'!$CD$155:$DC$1048576,MATCH($A280,'Hoja de Trabajo para listado'!$CD$155:$CD$1048576,0),MATCH((CUADRO!F$4&amp;$E280),'Hoja de Trabajo para listado'!$CD$151:$DC$151,0)),0)</f>
        <v>0</v>
      </c>
      <c r="G280" s="245">
        <f ca="1">+IFERROR(INDEX('Hoja de Trabajo para listado'!$A$155:$Z$1048576,MATCH($A280,'Hoja de Trabajo para listado'!$A$155:$A$1048576,0),MATCH((CUADRO!G$4&amp;$E280),'Hoja de Trabajo para listado'!$A$151:$Z$151,0)),0)+IFERROR(INDEX('Hoja de Trabajo para listado'!$AB$155:$BA$1048576,MATCH($A280,'Hoja de Trabajo para listado'!$AB$155:$AB$1048576,0),MATCH((CUADRO!G$4&amp;$E280),'Hoja de Trabajo para listado'!$AB$151:$BA$151,0)),0)+IFERROR(INDEX('Hoja de Trabajo para listado'!$BC$155:$CB$1048576,MATCH($A280,'Hoja de Trabajo para listado'!$BC$155:$BC$1048576,0),MATCH((CUADRO!G$4&amp;$E280),'Hoja de Trabajo para listado'!$BC$151:$CB$151,0)),0)+IFERROR(INDEX('Hoja de Trabajo para listado'!$DE$153:$DG$274,MATCH($A280,'Hoja de Trabajo para listado'!$DE$153:$DE$1048576,0),MATCH((CUADRO!G$4&amp;$E280),'Hoja de Trabajo para listado'!$DE$151:$DG$151,0)),0)+IFERROR(INDEX('Hoja de Trabajo para listado'!$CD$155:$DC$1048576,MATCH($A280,'Hoja de Trabajo para listado'!$CD$155:$CD$1048576,0),MATCH((CUADRO!G$4&amp;$E280),'Hoja de Trabajo para listado'!$CD$151:$DC$151,0)),0)</f>
        <v>0</v>
      </c>
      <c r="H280" s="245">
        <f ca="1">+IFERROR(INDEX('Hoja de Trabajo para listado'!$A$155:$Z$1048576,MATCH($A280,'Hoja de Trabajo para listado'!$A$155:$A$1048576,0),MATCH((CUADRO!H$4&amp;$E280),'Hoja de Trabajo para listado'!$A$151:$Z$151,0)),0)+IFERROR(INDEX('Hoja de Trabajo para listado'!$AB$155:$BA$1048576,MATCH($A280,'Hoja de Trabajo para listado'!$AB$155:$AB$1048576,0),MATCH((CUADRO!H$4&amp;$E280),'Hoja de Trabajo para listado'!$AB$151:$BA$151,0)),0)+IFERROR(INDEX('Hoja de Trabajo para listado'!$BC$155:$CB$1048576,MATCH($A280,'Hoja de Trabajo para listado'!$BC$155:$BC$1048576,0),MATCH((CUADRO!H$4&amp;$E280),'Hoja de Trabajo para listado'!$BC$151:$CB$151,0)),0)+IFERROR(INDEX('Hoja de Trabajo para listado'!$DE$153:$DG$274,MATCH($A280,'Hoja de Trabajo para listado'!$DE$153:$DE$1048576,0),MATCH((CUADRO!H$4&amp;$E280),'Hoja de Trabajo para listado'!$DE$151:$DG$151,0)),0)+IFERROR(INDEX('Hoja de Trabajo para listado'!$CD$155:$DC$1048576,MATCH($A280,'Hoja de Trabajo para listado'!$CD$155:$CD$1048576,0),MATCH((CUADRO!H$4&amp;$E280),'Hoja de Trabajo para listado'!$CD$151:$DC$151,0)),0)</f>
        <v>0</v>
      </c>
      <c r="I280" s="245">
        <f ca="1">+IFERROR(INDEX('Hoja de Trabajo para listado'!$A$155:$Z$1048576,MATCH($A280,'Hoja de Trabajo para listado'!$A$155:$A$1048576,0),MATCH((CUADRO!I$4&amp;$E280),'Hoja de Trabajo para listado'!$A$151:$Z$151,0)),0)+IFERROR(INDEX('Hoja de Trabajo para listado'!$AB$155:$BA$1048576,MATCH($A280,'Hoja de Trabajo para listado'!$AB$155:$AB$1048576,0),MATCH((CUADRO!I$4&amp;$E280),'Hoja de Trabajo para listado'!$AB$151:$BA$151,0)),0)+IFERROR(INDEX('Hoja de Trabajo para listado'!$BC$155:$CB$1048576,MATCH($A280,'Hoja de Trabajo para listado'!$BC$155:$BC$1048576,0),MATCH((CUADRO!I$4&amp;$E280),'Hoja de Trabajo para listado'!$BC$151:$CB$151,0)),0)+IFERROR(INDEX('Hoja de Trabajo para listado'!$DE$153:$DG$274,MATCH($A280,'Hoja de Trabajo para listado'!$DE$153:$DE$1048576,0),MATCH((CUADRO!I$4&amp;$E280),'Hoja de Trabajo para listado'!$DE$151:$DG$151,0)),0)+IFERROR(INDEX('Hoja de Trabajo para listado'!$CD$155:$DC$1048576,MATCH($A280,'Hoja de Trabajo para listado'!$CD$155:$CD$1048576,0),MATCH((CUADRO!I$4&amp;$E280),'Hoja de Trabajo para listado'!$CD$151:$DC$151,0)),0)</f>
        <v>27977.480000000003</v>
      </c>
      <c r="J280" s="245">
        <f ca="1">+IFERROR(INDEX('Hoja de Trabajo para listado'!$A$155:$Z$1048576,MATCH($A280,'Hoja de Trabajo para listado'!$A$155:$A$1048576,0),MATCH((CUADRO!J$4&amp;$E280),'Hoja de Trabajo para listado'!$A$151:$Z$151,0)),0)+IFERROR(INDEX('Hoja de Trabajo para listado'!$AB$155:$BA$1048576,MATCH($A280,'Hoja de Trabajo para listado'!$AB$155:$AB$1048576,0),MATCH((CUADRO!J$4&amp;$E280),'Hoja de Trabajo para listado'!$AB$151:$BA$151,0)),0)+IFERROR(INDEX('Hoja de Trabajo para listado'!$BC$155:$CB$1048576,MATCH($A280,'Hoja de Trabajo para listado'!$BC$155:$BC$1048576,0),MATCH((CUADRO!J$4&amp;$E280),'Hoja de Trabajo para listado'!$BC$151:$CB$151,0)),0)+IFERROR(INDEX('Hoja de Trabajo para listado'!$DE$153:$DG$274,MATCH($A280,'Hoja de Trabajo para listado'!$DE$153:$DE$1048576,0),MATCH((CUADRO!J$4&amp;$E280),'Hoja de Trabajo para listado'!$DE$151:$DG$151,0)),0)+IFERROR(INDEX('Hoja de Trabajo para listado'!$CD$155:$DC$1048576,MATCH($A280,'Hoja de Trabajo para listado'!$CD$155:$CD$1048576,0),MATCH((CUADRO!J$4&amp;$E280),'Hoja de Trabajo para listado'!$CD$151:$DC$151,0)),0)</f>
        <v>34573.85</v>
      </c>
      <c r="K280" s="245">
        <f ca="1">+IFERROR(INDEX('Hoja de Trabajo para listado'!$A$155:$Z$1048576,MATCH($A280,'Hoja de Trabajo para listado'!$A$155:$A$1048576,0),MATCH((CUADRO!K$4&amp;$E280),'Hoja de Trabajo para listado'!$A$151:$Z$151,0)),0)+IFERROR(INDEX('Hoja de Trabajo para listado'!$AB$155:$BA$1048576,MATCH($A280,'Hoja de Trabajo para listado'!$AB$155:$AB$1048576,0),MATCH((CUADRO!K$4&amp;$E280),'Hoja de Trabajo para listado'!$AB$151:$BA$151,0)),0)+IFERROR(INDEX('Hoja de Trabajo para listado'!$BC$155:$CB$1048576,MATCH($A280,'Hoja de Trabajo para listado'!$BC$155:$BC$1048576,0),MATCH((CUADRO!K$4&amp;$E280),'Hoja de Trabajo para listado'!$BC$151:$CB$151,0)),0)+IFERROR(INDEX('Hoja de Trabajo para listado'!$DE$153:$DG$274,MATCH($A280,'Hoja de Trabajo para listado'!$DE$153:$DE$1048576,0),MATCH((CUADRO!K$4&amp;$E280),'Hoja de Trabajo para listado'!$DE$151:$DG$151,0)),0)+IFERROR(INDEX('Hoja de Trabajo para listado'!$CD$155:$DC$1048576,MATCH($A280,'Hoja de Trabajo para listado'!$CD$155:$CD$1048576,0),MATCH((CUADRO!K$4&amp;$E280),'Hoja de Trabajo para listado'!$CD$151:$DC$151,0)),0)</f>
        <v>0</v>
      </c>
      <c r="L280" s="245">
        <f ca="1">+IFERROR(INDEX('Hoja de Trabajo para listado'!$A$155:$Z$1048576,MATCH($A280,'Hoja de Trabajo para listado'!$A$155:$A$1048576,0),MATCH((CUADRO!L$4&amp;$E280),'Hoja de Trabajo para listado'!$A$151:$Z$151,0)),0)+IFERROR(INDEX('Hoja de Trabajo para listado'!$AB$155:$BA$1048576,MATCH($A280,'Hoja de Trabajo para listado'!$AB$155:$AB$1048576,0),MATCH((CUADRO!L$4&amp;$E280),'Hoja de Trabajo para listado'!$AB$151:$BA$151,0)),0)+IFERROR(INDEX('Hoja de Trabajo para listado'!$BC$155:$CB$1048576,MATCH($A280,'Hoja de Trabajo para listado'!$BC$155:$BC$1048576,0),MATCH((CUADRO!L$4&amp;$E280),'Hoja de Trabajo para listado'!$BC$151:$CB$151,0)),0)+IFERROR(INDEX('Hoja de Trabajo para listado'!$DE$153:$DG$274,MATCH($A280,'Hoja de Trabajo para listado'!$DE$153:$DE$1048576,0),MATCH((CUADRO!L$4&amp;$E280),'Hoja de Trabajo para listado'!$DE$151:$DG$151,0)),0)+IFERROR(INDEX('Hoja de Trabajo para listado'!$CD$155:$DC$1048576,MATCH($A280,'Hoja de Trabajo para listado'!$CD$155:$CD$1048576,0),MATCH((CUADRO!L$4&amp;$E280),'Hoja de Trabajo para listado'!$CD$151:$DC$151,0)),0)</f>
        <v>0</v>
      </c>
      <c r="M280" s="245">
        <f ca="1">+IFERROR(INDEX('Hoja de Trabajo para listado'!$A$155:$Z$1048576,MATCH($A280,'Hoja de Trabajo para listado'!$A$155:$A$1048576,0),MATCH((CUADRO!M$4&amp;$E280),'Hoja de Trabajo para listado'!$A$151:$Z$151,0)),0)+IFERROR(INDEX('Hoja de Trabajo para listado'!$AB$155:$BA$1048576,MATCH($A280,'Hoja de Trabajo para listado'!$AB$155:$AB$1048576,0),MATCH((CUADRO!M$4&amp;$E280),'Hoja de Trabajo para listado'!$AB$151:$BA$151,0)),0)+IFERROR(INDEX('Hoja de Trabajo para listado'!$BC$155:$CB$1048576,MATCH($A280,'Hoja de Trabajo para listado'!$BC$155:$BC$1048576,0),MATCH((CUADRO!M$4&amp;$E280),'Hoja de Trabajo para listado'!$BC$151:$CB$151,0)),0)+IFERROR(INDEX('Hoja de Trabajo para listado'!$DE$153:$DG$274,MATCH($A280,'Hoja de Trabajo para listado'!$DE$153:$DE$1048576,0),MATCH((CUADRO!M$4&amp;$E280),'Hoja de Trabajo para listado'!$DE$151:$DG$151,0)),0)+IFERROR(INDEX('Hoja de Trabajo para listado'!$CD$155:$DC$1048576,MATCH($A280,'Hoja de Trabajo para listado'!$CD$155:$CD$1048576,0),MATCH((CUADRO!M$4&amp;$E280),'Hoja de Trabajo para listado'!$CD$151:$DC$151,0)),0)</f>
        <v>0</v>
      </c>
      <c r="N280" s="245">
        <f ca="1">+IFERROR(INDEX('Hoja de Trabajo para listado'!$A$155:$Z$1048576,MATCH($A280,'Hoja de Trabajo para listado'!$A$155:$A$1048576,0),MATCH((CUADRO!N$4&amp;$E280),'Hoja de Trabajo para listado'!$A$151:$Z$151,0)),0)+IFERROR(INDEX('Hoja de Trabajo para listado'!$AB$155:$BA$1048576,MATCH($A280,'Hoja de Trabajo para listado'!$AB$155:$AB$1048576,0),MATCH((CUADRO!N$4&amp;$E280),'Hoja de Trabajo para listado'!$AB$151:$BA$151,0)),0)+IFERROR(INDEX('Hoja de Trabajo para listado'!$BC$155:$CB$1048576,MATCH($A280,'Hoja de Trabajo para listado'!$BC$155:$BC$1048576,0),MATCH((CUADRO!N$4&amp;$E280),'Hoja de Trabajo para listado'!$BC$151:$CB$151,0)),0)+IFERROR(INDEX('Hoja de Trabajo para listado'!$DE$153:$DG$274,MATCH($A280,'Hoja de Trabajo para listado'!$DE$153:$DE$1048576,0),MATCH((CUADRO!N$4&amp;$E280),'Hoja de Trabajo para listado'!$DE$151:$DG$151,0)),0)+IFERROR(INDEX('Hoja de Trabajo para listado'!$CD$155:$DC$1048576,MATCH($A280,'Hoja de Trabajo para listado'!$CD$155:$CD$1048576,0),MATCH((CUADRO!N$4&amp;$E280),'Hoja de Trabajo para listado'!$CD$151:$DC$151,0)),0)</f>
        <v>0</v>
      </c>
      <c r="O280" s="245">
        <f ca="1">+IFERROR(INDEX('Hoja de Trabajo para listado'!$A$155:$Z$1048576,MATCH($A280,'Hoja de Trabajo para listado'!$A$155:$A$1048576,0),MATCH((CUADRO!O$4&amp;$E280),'Hoja de Trabajo para listado'!$A$151:$Z$151,0)),0)+IFERROR(INDEX('Hoja de Trabajo para listado'!$AB$155:$BA$1048576,MATCH($A280,'Hoja de Trabajo para listado'!$AB$155:$AB$1048576,0),MATCH((CUADRO!O$4&amp;$E280),'Hoja de Trabajo para listado'!$AB$151:$BA$151,0)),0)+IFERROR(INDEX('Hoja de Trabajo para listado'!$BC$155:$CB$1048576,MATCH($A280,'Hoja de Trabajo para listado'!$BC$155:$BC$1048576,0),MATCH((CUADRO!O$4&amp;$E280),'Hoja de Trabajo para listado'!$BC$151:$CB$151,0)),0)+IFERROR(INDEX('Hoja de Trabajo para listado'!$DE$153:$DG$274,MATCH($A280,'Hoja de Trabajo para listado'!$DE$153:$DE$1048576,0),MATCH((CUADRO!O$4&amp;$E280),'Hoja de Trabajo para listado'!$DE$151:$DG$151,0)),0)+IFERROR(INDEX('Hoja de Trabajo para listado'!$CD$155:$DC$1048576,MATCH($A280,'Hoja de Trabajo para listado'!$CD$155:$CD$1048576,0),MATCH((CUADRO!O$4&amp;$E280),'Hoja de Trabajo para listado'!$CD$151:$DC$151,0)),0)</f>
        <v>0</v>
      </c>
      <c r="P280" s="245">
        <f ca="1">+IFERROR(INDEX('Hoja de Trabajo para listado'!$A$155:$Z$1048576,MATCH($A280,'Hoja de Trabajo para listado'!$A$155:$A$1048576,0),MATCH((CUADRO!P$4&amp;$E280),'Hoja de Trabajo para listado'!$A$151:$Z$151,0)),0)+IFERROR(INDEX('Hoja de Trabajo para listado'!$AB$155:$BA$1048576,MATCH($A280,'Hoja de Trabajo para listado'!$AB$155:$AB$1048576,0),MATCH((CUADRO!P$4&amp;$E280),'Hoja de Trabajo para listado'!$AB$151:$BA$151,0)),0)+IFERROR(INDEX('Hoja de Trabajo para listado'!$BC$155:$CB$1048576,MATCH($A280,'Hoja de Trabajo para listado'!$BC$155:$BC$1048576,0),MATCH((CUADRO!P$4&amp;$E280),'Hoja de Trabajo para listado'!$BC$151:$CB$151,0)),0)+IFERROR(INDEX('Hoja de Trabajo para listado'!$DE$153:$DG$274,MATCH($A280,'Hoja de Trabajo para listado'!$DE$153:$DE$1048576,0),MATCH((CUADRO!P$4&amp;$E280),'Hoja de Trabajo para listado'!$DE$151:$DG$151,0)),0)+IFERROR(INDEX('Hoja de Trabajo para listado'!$CD$155:$DC$1048576,MATCH($A280,'Hoja de Trabajo para listado'!$CD$155:$CD$1048576,0),MATCH((CUADRO!P$4&amp;$E280),'Hoja de Trabajo para listado'!$CD$151:$DC$151,0)),0)</f>
        <v>0</v>
      </c>
      <c r="Q280" s="245">
        <f ca="1">+IFERROR(INDEX('Hoja de Trabajo para listado'!$A$155:$Z$1048576,MATCH($A280,'Hoja de Trabajo para listado'!$A$155:$A$1048576,0),MATCH((CUADRO!Q$4&amp;$E280),'Hoja de Trabajo para listado'!$A$151:$Z$151,0)),0)+IFERROR(INDEX('Hoja de Trabajo para listado'!$AB$155:$BA$1048576,MATCH($A280,'Hoja de Trabajo para listado'!$AB$155:$AB$1048576,0),MATCH((CUADRO!Q$4&amp;$E280),'Hoja de Trabajo para listado'!$AB$151:$BA$151,0)),0)+IFERROR(INDEX('Hoja de Trabajo para listado'!$BC$155:$CB$1048576,MATCH($A280,'Hoja de Trabajo para listado'!$BC$155:$BC$1048576,0),MATCH((CUADRO!Q$4&amp;$E280),'Hoja de Trabajo para listado'!$BC$151:$CB$151,0)),0)+IFERROR(INDEX('Hoja de Trabajo para listado'!$DE$153:$DG$274,MATCH($A280,'Hoja de Trabajo para listado'!$DE$153:$DE$1048576,0),MATCH((CUADRO!Q$4&amp;$E280),'Hoja de Trabajo para listado'!$DE$151:$DG$151,0)),0)+IFERROR(INDEX('Hoja de Trabajo para listado'!$CD$155:$DC$1048576,MATCH($A280,'Hoja de Trabajo para listado'!$CD$155:$CD$1048576,0),MATCH((CUADRO!Q$4&amp;$E280),'Hoja de Trabajo para listado'!$CD$151:$DC$151,0)),0)</f>
        <v>0</v>
      </c>
      <c r="R280" s="245">
        <f t="shared" ca="1" si="11"/>
        <v>62551.33</v>
      </c>
      <c r="S280" s="262">
        <f ca="1">+R279+R280</f>
        <v>62551.33</v>
      </c>
      <c r="T280" s="243">
        <f ca="1">+S280</f>
        <v>62551.33</v>
      </c>
      <c r="U280" s="242">
        <f t="shared" si="12"/>
        <v>2</v>
      </c>
      <c r="V280" s="333" t="str">
        <f>+VLOOKUP(A280,bd_lista!$A$3:$E$592,5,FALSE)</f>
        <v>Instituciones Descentralizadas</v>
      </c>
      <c r="W280" s="388"/>
      <c r="X280" s="242">
        <f>+VLOOKUP(A280,[4]Sheet1!$A$13:$D$744,4,FALSE)</f>
        <v>46</v>
      </c>
      <c r="Y280" s="242" t="str">
        <f>+VLOOKUP(X280,bd_lista!$A$3:$C$592,3,FALSE)</f>
        <v>Ministerio de Salud y Deportes</v>
      </c>
      <c r="Z280" s="292"/>
      <c r="AA280" s="293"/>
    </row>
    <row r="281" spans="1:27" customFormat="1" ht="15" hidden="1" customHeight="1">
      <c r="A281" s="32">
        <v>386</v>
      </c>
      <c r="B281" s="392">
        <f>+A281</f>
        <v>386</v>
      </c>
      <c r="C281" s="247" t="str">
        <f>+VLOOKUP(A281,bd_lista!$A$3:$C$592,3,FALSE)</f>
        <v>Servicio Plurinacional de la Mujer y de la Despatriarcalización Ana María Romero</v>
      </c>
      <c r="D281" s="389" t="str">
        <f>+C281</f>
        <v>Servicio Plurinacional de la Mujer y de la Despatriarcalización Ana María Romero</v>
      </c>
      <c r="E281" s="247" t="s">
        <v>1304</v>
      </c>
      <c r="F281" s="243">
        <f ca="1">+IFERROR(INDEX('Hoja de Trabajo para listado'!$A$155:$Z$1048576,MATCH($A281,'Hoja de Trabajo para listado'!$A$155:$A$1048576,0),MATCH((CUADRO!F$4&amp;$E281),'Hoja de Trabajo para listado'!$A$151:$Z$151,0)),0)+IFERROR(INDEX('Hoja de Trabajo para listado'!$AB$155:$BA$1048576,MATCH($A281,'Hoja de Trabajo para listado'!$AB$155:$AB$1048576,0),MATCH((CUADRO!F$4&amp;$E281),'Hoja de Trabajo para listado'!$AB$151:$BA$151,0)),0)+IFERROR(INDEX('Hoja de Trabajo para listado'!$BC$155:$CB$1048576,MATCH($A281,'Hoja de Trabajo para listado'!$BC$155:$BC$1048576,0),MATCH((CUADRO!F$4&amp;$E281),'Hoja de Trabajo para listado'!$BC$151:$CB$151,0)),0)+IFERROR(INDEX('Hoja de Trabajo para listado'!$DE$153:$DG$274,MATCH($A281,'Hoja de Trabajo para listado'!$DE$153:$DE$1048576,0),MATCH((CUADRO!F$4&amp;$E281),'Hoja de Trabajo para listado'!$DE$151:$DG$151,0)),0)+IFERROR(INDEX('Hoja de Trabajo para listado'!$CD$155:$DC$1048576,MATCH($A281,'Hoja de Trabajo para listado'!$CD$155:$CD$1048576,0),MATCH((CUADRO!F$4&amp;$E281),'Hoja de Trabajo para listado'!$CD$151:$DC$151,0)),0)</f>
        <v>0</v>
      </c>
      <c r="G281" s="243">
        <f ca="1">+IFERROR(INDEX('Hoja de Trabajo para listado'!$A$155:$Z$1048576,MATCH($A281,'Hoja de Trabajo para listado'!$A$155:$A$1048576,0),MATCH((CUADRO!G$4&amp;$E281),'Hoja de Trabajo para listado'!$A$151:$Z$151,0)),0)+IFERROR(INDEX('Hoja de Trabajo para listado'!$AB$155:$BA$1048576,MATCH($A281,'Hoja de Trabajo para listado'!$AB$155:$AB$1048576,0),MATCH((CUADRO!G$4&amp;$E281),'Hoja de Trabajo para listado'!$AB$151:$BA$151,0)),0)+IFERROR(INDEX('Hoja de Trabajo para listado'!$BC$155:$CB$1048576,MATCH($A281,'Hoja de Trabajo para listado'!$BC$155:$BC$1048576,0),MATCH((CUADRO!G$4&amp;$E281),'Hoja de Trabajo para listado'!$BC$151:$CB$151,0)),0)+IFERROR(INDEX('Hoja de Trabajo para listado'!$DE$153:$DG$274,MATCH($A281,'Hoja de Trabajo para listado'!$DE$153:$DE$1048576,0),MATCH((CUADRO!G$4&amp;$E281),'Hoja de Trabajo para listado'!$DE$151:$DG$151,0)),0)+IFERROR(INDEX('Hoja de Trabajo para listado'!$CD$155:$DC$1048576,MATCH($A281,'Hoja de Trabajo para listado'!$CD$155:$CD$1048576,0),MATCH((CUADRO!G$4&amp;$E281),'Hoja de Trabajo para listado'!$CD$151:$DC$151,0)),0)</f>
        <v>0</v>
      </c>
      <c r="H281" s="243">
        <f ca="1">+IFERROR(INDEX('Hoja de Trabajo para listado'!$A$155:$Z$1048576,MATCH($A281,'Hoja de Trabajo para listado'!$A$155:$A$1048576,0),MATCH((CUADRO!H$4&amp;$E281),'Hoja de Trabajo para listado'!$A$151:$Z$151,0)),0)+IFERROR(INDEX('Hoja de Trabajo para listado'!$AB$155:$BA$1048576,MATCH($A281,'Hoja de Trabajo para listado'!$AB$155:$AB$1048576,0),MATCH((CUADRO!H$4&amp;$E281),'Hoja de Trabajo para listado'!$AB$151:$BA$151,0)),0)+IFERROR(INDEX('Hoja de Trabajo para listado'!$BC$155:$CB$1048576,MATCH($A281,'Hoja de Trabajo para listado'!$BC$155:$BC$1048576,0),MATCH((CUADRO!H$4&amp;$E281),'Hoja de Trabajo para listado'!$BC$151:$CB$151,0)),0)+IFERROR(INDEX('Hoja de Trabajo para listado'!$DE$153:$DG$274,MATCH($A281,'Hoja de Trabajo para listado'!$DE$153:$DE$1048576,0),MATCH((CUADRO!H$4&amp;$E281),'Hoja de Trabajo para listado'!$DE$151:$DG$151,0)),0)+IFERROR(INDEX('Hoja de Trabajo para listado'!$CD$155:$DC$1048576,MATCH($A281,'Hoja de Trabajo para listado'!$CD$155:$CD$1048576,0),MATCH((CUADRO!H$4&amp;$E281),'Hoja de Trabajo para listado'!$CD$151:$DC$151,0)),0)</f>
        <v>0</v>
      </c>
      <c r="I281" s="243">
        <f ca="1">+IFERROR(INDEX('Hoja de Trabajo para listado'!$A$155:$Z$1048576,MATCH($A281,'Hoja de Trabajo para listado'!$A$155:$A$1048576,0),MATCH((CUADRO!I$4&amp;$E281),'Hoja de Trabajo para listado'!$A$151:$Z$151,0)),0)+IFERROR(INDEX('Hoja de Trabajo para listado'!$AB$155:$BA$1048576,MATCH($A281,'Hoja de Trabajo para listado'!$AB$155:$AB$1048576,0),MATCH((CUADRO!I$4&amp;$E281),'Hoja de Trabajo para listado'!$AB$151:$BA$151,0)),0)+IFERROR(INDEX('Hoja de Trabajo para listado'!$BC$155:$CB$1048576,MATCH($A281,'Hoja de Trabajo para listado'!$BC$155:$BC$1048576,0),MATCH((CUADRO!I$4&amp;$E281),'Hoja de Trabajo para listado'!$BC$151:$CB$151,0)),0)+IFERROR(INDEX('Hoja de Trabajo para listado'!$DE$153:$DG$274,MATCH($A281,'Hoja de Trabajo para listado'!$DE$153:$DE$1048576,0),MATCH((CUADRO!I$4&amp;$E281),'Hoja de Trabajo para listado'!$DE$151:$DG$151,0)),0)+IFERROR(INDEX('Hoja de Trabajo para listado'!$CD$155:$DC$1048576,MATCH($A281,'Hoja de Trabajo para listado'!$CD$155:$CD$1048576,0),MATCH((CUADRO!I$4&amp;$E281),'Hoja de Trabajo para listado'!$CD$151:$DC$151,0)),0)</f>
        <v>0</v>
      </c>
      <c r="J281" s="243">
        <f ca="1">+IFERROR(INDEX('Hoja de Trabajo para listado'!$A$155:$Z$1048576,MATCH($A281,'Hoja de Trabajo para listado'!$A$155:$A$1048576,0),MATCH((CUADRO!J$4&amp;$E281),'Hoja de Trabajo para listado'!$A$151:$Z$151,0)),0)+IFERROR(INDEX('Hoja de Trabajo para listado'!$AB$155:$BA$1048576,MATCH($A281,'Hoja de Trabajo para listado'!$AB$155:$AB$1048576,0),MATCH((CUADRO!J$4&amp;$E281),'Hoja de Trabajo para listado'!$AB$151:$BA$151,0)),0)+IFERROR(INDEX('Hoja de Trabajo para listado'!$BC$155:$CB$1048576,MATCH($A281,'Hoja de Trabajo para listado'!$BC$155:$BC$1048576,0),MATCH((CUADRO!J$4&amp;$E281),'Hoja de Trabajo para listado'!$BC$151:$CB$151,0)),0)+IFERROR(INDEX('Hoja de Trabajo para listado'!$DE$153:$DG$274,MATCH($A281,'Hoja de Trabajo para listado'!$DE$153:$DE$1048576,0),MATCH((CUADRO!J$4&amp;$E281),'Hoja de Trabajo para listado'!$DE$151:$DG$151,0)),0)+IFERROR(INDEX('Hoja de Trabajo para listado'!$CD$155:$DC$1048576,MATCH($A281,'Hoja de Trabajo para listado'!$CD$155:$CD$1048576,0),MATCH((CUADRO!J$4&amp;$E281),'Hoja de Trabajo para listado'!$CD$151:$DC$151,0)),0)</f>
        <v>0</v>
      </c>
      <c r="K281" s="243">
        <f ca="1">+IFERROR(INDEX('Hoja de Trabajo para listado'!$A$155:$Z$1048576,MATCH($A281,'Hoja de Trabajo para listado'!$A$155:$A$1048576,0),MATCH((CUADRO!K$4&amp;$E281),'Hoja de Trabajo para listado'!$A$151:$Z$151,0)),0)+IFERROR(INDEX('Hoja de Trabajo para listado'!$AB$155:$BA$1048576,MATCH($A281,'Hoja de Trabajo para listado'!$AB$155:$AB$1048576,0),MATCH((CUADRO!K$4&amp;$E281),'Hoja de Trabajo para listado'!$AB$151:$BA$151,0)),0)+IFERROR(INDEX('Hoja de Trabajo para listado'!$BC$155:$CB$1048576,MATCH($A281,'Hoja de Trabajo para listado'!$BC$155:$BC$1048576,0),MATCH((CUADRO!K$4&amp;$E281),'Hoja de Trabajo para listado'!$BC$151:$CB$151,0)),0)+IFERROR(INDEX('Hoja de Trabajo para listado'!$DE$153:$DG$274,MATCH($A281,'Hoja de Trabajo para listado'!$DE$153:$DE$1048576,0),MATCH((CUADRO!K$4&amp;$E281),'Hoja de Trabajo para listado'!$DE$151:$DG$151,0)),0)+IFERROR(INDEX('Hoja de Trabajo para listado'!$CD$155:$DC$1048576,MATCH($A281,'Hoja de Trabajo para listado'!$CD$155:$CD$1048576,0),MATCH((CUADRO!K$4&amp;$E281),'Hoja de Trabajo para listado'!$CD$151:$DC$151,0)),0)</f>
        <v>0</v>
      </c>
      <c r="L281" s="243">
        <f ca="1">+IFERROR(INDEX('Hoja de Trabajo para listado'!$A$155:$Z$1048576,MATCH($A281,'Hoja de Trabajo para listado'!$A$155:$A$1048576,0),MATCH((CUADRO!L$4&amp;$E281),'Hoja de Trabajo para listado'!$A$151:$Z$151,0)),0)+IFERROR(INDEX('Hoja de Trabajo para listado'!$AB$155:$BA$1048576,MATCH($A281,'Hoja de Trabajo para listado'!$AB$155:$AB$1048576,0),MATCH((CUADRO!L$4&amp;$E281),'Hoja de Trabajo para listado'!$AB$151:$BA$151,0)),0)+IFERROR(INDEX('Hoja de Trabajo para listado'!$BC$155:$CB$1048576,MATCH($A281,'Hoja de Trabajo para listado'!$BC$155:$BC$1048576,0),MATCH((CUADRO!L$4&amp;$E281),'Hoja de Trabajo para listado'!$BC$151:$CB$151,0)),0)+IFERROR(INDEX('Hoja de Trabajo para listado'!$DE$153:$DG$274,MATCH($A281,'Hoja de Trabajo para listado'!$DE$153:$DE$1048576,0),MATCH((CUADRO!L$4&amp;$E281),'Hoja de Trabajo para listado'!$DE$151:$DG$151,0)),0)+IFERROR(INDEX('Hoja de Trabajo para listado'!$CD$155:$DC$1048576,MATCH($A281,'Hoja de Trabajo para listado'!$CD$155:$CD$1048576,0),MATCH((CUADRO!L$4&amp;$E281),'Hoja de Trabajo para listado'!$CD$151:$DC$151,0)),0)</f>
        <v>0</v>
      </c>
      <c r="M281" s="243">
        <f ca="1">+IFERROR(INDEX('Hoja de Trabajo para listado'!$A$155:$Z$1048576,MATCH($A281,'Hoja de Trabajo para listado'!$A$155:$A$1048576,0),MATCH((CUADRO!M$4&amp;$E281),'Hoja de Trabajo para listado'!$A$151:$Z$151,0)),0)+IFERROR(INDEX('Hoja de Trabajo para listado'!$AB$155:$BA$1048576,MATCH($A281,'Hoja de Trabajo para listado'!$AB$155:$AB$1048576,0),MATCH((CUADRO!M$4&amp;$E281),'Hoja de Trabajo para listado'!$AB$151:$BA$151,0)),0)+IFERROR(INDEX('Hoja de Trabajo para listado'!$BC$155:$CB$1048576,MATCH($A281,'Hoja de Trabajo para listado'!$BC$155:$BC$1048576,0),MATCH((CUADRO!M$4&amp;$E281),'Hoja de Trabajo para listado'!$BC$151:$CB$151,0)),0)+IFERROR(INDEX('Hoja de Trabajo para listado'!$DE$153:$DG$274,MATCH($A281,'Hoja de Trabajo para listado'!$DE$153:$DE$1048576,0),MATCH((CUADRO!M$4&amp;$E281),'Hoja de Trabajo para listado'!$DE$151:$DG$151,0)),0)+IFERROR(INDEX('Hoja de Trabajo para listado'!$CD$155:$DC$1048576,MATCH($A281,'Hoja de Trabajo para listado'!$CD$155:$CD$1048576,0),MATCH((CUADRO!M$4&amp;$E281),'Hoja de Trabajo para listado'!$CD$151:$DC$151,0)),0)</f>
        <v>0</v>
      </c>
      <c r="N281" s="243">
        <f ca="1">+IFERROR(INDEX('Hoja de Trabajo para listado'!$A$155:$Z$1048576,MATCH($A281,'Hoja de Trabajo para listado'!$A$155:$A$1048576,0),MATCH((CUADRO!N$4&amp;$E281),'Hoja de Trabajo para listado'!$A$151:$Z$151,0)),0)+IFERROR(INDEX('Hoja de Trabajo para listado'!$AB$155:$BA$1048576,MATCH($A281,'Hoja de Trabajo para listado'!$AB$155:$AB$1048576,0),MATCH((CUADRO!N$4&amp;$E281),'Hoja de Trabajo para listado'!$AB$151:$BA$151,0)),0)+IFERROR(INDEX('Hoja de Trabajo para listado'!$BC$155:$CB$1048576,MATCH($A281,'Hoja de Trabajo para listado'!$BC$155:$BC$1048576,0),MATCH((CUADRO!N$4&amp;$E281),'Hoja de Trabajo para listado'!$BC$151:$CB$151,0)),0)+IFERROR(INDEX('Hoja de Trabajo para listado'!$DE$153:$DG$274,MATCH($A281,'Hoja de Trabajo para listado'!$DE$153:$DE$1048576,0),MATCH((CUADRO!N$4&amp;$E281),'Hoja de Trabajo para listado'!$DE$151:$DG$151,0)),0)+IFERROR(INDEX('Hoja de Trabajo para listado'!$CD$155:$DC$1048576,MATCH($A281,'Hoja de Trabajo para listado'!$CD$155:$CD$1048576,0),MATCH((CUADRO!N$4&amp;$E281),'Hoja de Trabajo para listado'!$CD$151:$DC$151,0)),0)</f>
        <v>0</v>
      </c>
      <c r="O281" s="243">
        <f ca="1">+IFERROR(INDEX('Hoja de Trabajo para listado'!$A$155:$Z$1048576,MATCH($A281,'Hoja de Trabajo para listado'!$A$155:$A$1048576,0),MATCH((CUADRO!O$4&amp;$E281),'Hoja de Trabajo para listado'!$A$151:$Z$151,0)),0)+IFERROR(INDEX('Hoja de Trabajo para listado'!$AB$155:$BA$1048576,MATCH($A281,'Hoja de Trabajo para listado'!$AB$155:$AB$1048576,0),MATCH((CUADRO!O$4&amp;$E281),'Hoja de Trabajo para listado'!$AB$151:$BA$151,0)),0)+IFERROR(INDEX('Hoja de Trabajo para listado'!$BC$155:$CB$1048576,MATCH($A281,'Hoja de Trabajo para listado'!$BC$155:$BC$1048576,0),MATCH((CUADRO!O$4&amp;$E281),'Hoja de Trabajo para listado'!$BC$151:$CB$151,0)),0)+IFERROR(INDEX('Hoja de Trabajo para listado'!$DE$153:$DG$274,MATCH($A281,'Hoja de Trabajo para listado'!$DE$153:$DE$1048576,0),MATCH((CUADRO!O$4&amp;$E281),'Hoja de Trabajo para listado'!$DE$151:$DG$151,0)),0)+IFERROR(INDEX('Hoja de Trabajo para listado'!$CD$155:$DC$1048576,MATCH($A281,'Hoja de Trabajo para listado'!$CD$155:$CD$1048576,0),MATCH((CUADRO!O$4&amp;$E281),'Hoja de Trabajo para listado'!$CD$151:$DC$151,0)),0)</f>
        <v>0</v>
      </c>
      <c r="P281" s="243">
        <f ca="1">+IFERROR(INDEX('Hoja de Trabajo para listado'!$A$155:$Z$1048576,MATCH($A281,'Hoja de Trabajo para listado'!$A$155:$A$1048576,0),MATCH((CUADRO!P$4&amp;$E281),'Hoja de Trabajo para listado'!$A$151:$Z$151,0)),0)+IFERROR(INDEX('Hoja de Trabajo para listado'!$AB$155:$BA$1048576,MATCH($A281,'Hoja de Trabajo para listado'!$AB$155:$AB$1048576,0),MATCH((CUADRO!P$4&amp;$E281),'Hoja de Trabajo para listado'!$AB$151:$BA$151,0)),0)+IFERROR(INDEX('Hoja de Trabajo para listado'!$BC$155:$CB$1048576,MATCH($A281,'Hoja de Trabajo para listado'!$BC$155:$BC$1048576,0),MATCH((CUADRO!P$4&amp;$E281),'Hoja de Trabajo para listado'!$BC$151:$CB$151,0)),0)+IFERROR(INDEX('Hoja de Trabajo para listado'!$DE$153:$DG$274,MATCH($A281,'Hoja de Trabajo para listado'!$DE$153:$DE$1048576,0),MATCH((CUADRO!P$4&amp;$E281),'Hoja de Trabajo para listado'!$DE$151:$DG$151,0)),0)+IFERROR(INDEX('Hoja de Trabajo para listado'!$CD$155:$DC$1048576,MATCH($A281,'Hoja de Trabajo para listado'!$CD$155:$CD$1048576,0),MATCH((CUADRO!P$4&amp;$E281),'Hoja de Trabajo para listado'!$CD$151:$DC$151,0)),0)</f>
        <v>0</v>
      </c>
      <c r="Q281" s="243">
        <f ca="1">+IFERROR(INDEX('Hoja de Trabajo para listado'!$A$155:$Z$1048576,MATCH($A281,'Hoja de Trabajo para listado'!$A$155:$A$1048576,0),MATCH((CUADRO!Q$4&amp;$E281),'Hoja de Trabajo para listado'!$A$151:$Z$151,0)),0)+IFERROR(INDEX('Hoja de Trabajo para listado'!$AB$155:$BA$1048576,MATCH($A281,'Hoja de Trabajo para listado'!$AB$155:$AB$1048576,0),MATCH((CUADRO!Q$4&amp;$E281),'Hoja de Trabajo para listado'!$AB$151:$BA$151,0)),0)+IFERROR(INDEX('Hoja de Trabajo para listado'!$BC$155:$CB$1048576,MATCH($A281,'Hoja de Trabajo para listado'!$BC$155:$BC$1048576,0),MATCH((CUADRO!Q$4&amp;$E281),'Hoja de Trabajo para listado'!$BC$151:$CB$151,0)),0)+IFERROR(INDEX('Hoja de Trabajo para listado'!$DE$153:$DG$274,MATCH($A281,'Hoja de Trabajo para listado'!$DE$153:$DE$1048576,0),MATCH((CUADRO!Q$4&amp;$E281),'Hoja de Trabajo para listado'!$DE$151:$DG$151,0)),0)+IFERROR(INDEX('Hoja de Trabajo para listado'!$CD$155:$DC$1048576,MATCH($A281,'Hoja de Trabajo para listado'!$CD$155:$CD$1048576,0),MATCH((CUADRO!Q$4&amp;$E281),'Hoja de Trabajo para listado'!$CD$151:$DC$151,0)),0)</f>
        <v>0</v>
      </c>
      <c r="R281" s="243">
        <f t="shared" ca="1" si="11"/>
        <v>0</v>
      </c>
      <c r="S281" s="263"/>
      <c r="T281" s="243">
        <f ca="1">+T282</f>
        <v>0</v>
      </c>
      <c r="U281" s="242">
        <f t="shared" si="12"/>
        <v>1</v>
      </c>
      <c r="V281" s="333" t="str">
        <f>+VLOOKUP(A281,bd_lista!$A$3:$E$592,5,FALSE)</f>
        <v>Instituciones Descentralizadas</v>
      </c>
      <c r="W281" s="387" t="str">
        <f>+V281</f>
        <v>Instituciones Descentralizadas</v>
      </c>
      <c r="X281" s="242">
        <f>+VLOOKUP(A281,[4]Sheet1!$A$13:$D$744,4,FALSE)</f>
        <v>30</v>
      </c>
      <c r="Y281" s="242" t="str">
        <f>+VLOOKUP(X281,bd_lista!$A$3:$C$592,3,FALSE)</f>
        <v>Ministerio de Justicia y Transparencia Institucional</v>
      </c>
      <c r="Z281" s="294">
        <f>+X281</f>
        <v>30</v>
      </c>
      <c r="AA281" s="319" t="str">
        <f>+Y281</f>
        <v>Ministerio de Justicia y Transparencia Institucional</v>
      </c>
    </row>
    <row r="282" spans="1:27" customFormat="1" ht="15" hidden="1" customHeight="1">
      <c r="A282" s="32">
        <v>386</v>
      </c>
      <c r="B282" s="393"/>
      <c r="C282" s="333" t="str">
        <f>+VLOOKUP(A282,bd_lista!$A$3:$C$592,3,FALSE)</f>
        <v>Servicio Plurinacional de la Mujer y de la Despatriarcalización Ana María Romero</v>
      </c>
      <c r="D282" s="390"/>
      <c r="E282" s="333" t="s">
        <v>1305</v>
      </c>
      <c r="F282" s="245">
        <f ca="1">+IFERROR(INDEX('Hoja de Trabajo para listado'!$A$155:$Z$1048576,MATCH($A282,'Hoja de Trabajo para listado'!$A$155:$A$1048576,0),MATCH((CUADRO!F$4&amp;$E282),'Hoja de Trabajo para listado'!$A$151:$Z$151,0)),0)+IFERROR(INDEX('Hoja de Trabajo para listado'!$AB$155:$BA$1048576,MATCH($A282,'Hoja de Trabajo para listado'!$AB$155:$AB$1048576,0),MATCH((CUADRO!F$4&amp;$E282),'Hoja de Trabajo para listado'!$AB$151:$BA$151,0)),0)+IFERROR(INDEX('Hoja de Trabajo para listado'!$BC$155:$CB$1048576,MATCH($A282,'Hoja de Trabajo para listado'!$BC$155:$BC$1048576,0),MATCH((CUADRO!F$4&amp;$E282),'Hoja de Trabajo para listado'!$BC$151:$CB$151,0)),0)+IFERROR(INDEX('Hoja de Trabajo para listado'!$DE$153:$DG$274,MATCH($A282,'Hoja de Trabajo para listado'!$DE$153:$DE$1048576,0),MATCH((CUADRO!F$4&amp;$E282),'Hoja de Trabajo para listado'!$DE$151:$DG$151,0)),0)+IFERROR(INDEX('Hoja de Trabajo para listado'!$CD$155:$DC$1048576,MATCH($A282,'Hoja de Trabajo para listado'!$CD$155:$CD$1048576,0),MATCH((CUADRO!F$4&amp;$E282),'Hoja de Trabajo para listado'!$CD$151:$DC$151,0)),0)</f>
        <v>0</v>
      </c>
      <c r="G282" s="245">
        <f ca="1">+IFERROR(INDEX('Hoja de Trabajo para listado'!$A$155:$Z$1048576,MATCH($A282,'Hoja de Trabajo para listado'!$A$155:$A$1048576,0),MATCH((CUADRO!G$4&amp;$E282),'Hoja de Trabajo para listado'!$A$151:$Z$151,0)),0)+IFERROR(INDEX('Hoja de Trabajo para listado'!$AB$155:$BA$1048576,MATCH($A282,'Hoja de Trabajo para listado'!$AB$155:$AB$1048576,0),MATCH((CUADRO!G$4&amp;$E282),'Hoja de Trabajo para listado'!$AB$151:$BA$151,0)),0)+IFERROR(INDEX('Hoja de Trabajo para listado'!$BC$155:$CB$1048576,MATCH($A282,'Hoja de Trabajo para listado'!$BC$155:$BC$1048576,0),MATCH((CUADRO!G$4&amp;$E282),'Hoja de Trabajo para listado'!$BC$151:$CB$151,0)),0)+IFERROR(INDEX('Hoja de Trabajo para listado'!$DE$153:$DG$274,MATCH($A282,'Hoja de Trabajo para listado'!$DE$153:$DE$1048576,0),MATCH((CUADRO!G$4&amp;$E282),'Hoja de Trabajo para listado'!$DE$151:$DG$151,0)),0)+IFERROR(INDEX('Hoja de Trabajo para listado'!$CD$155:$DC$1048576,MATCH($A282,'Hoja de Trabajo para listado'!$CD$155:$CD$1048576,0),MATCH((CUADRO!G$4&amp;$E282),'Hoja de Trabajo para listado'!$CD$151:$DC$151,0)),0)</f>
        <v>0</v>
      </c>
      <c r="H282" s="245">
        <f ca="1">+IFERROR(INDEX('Hoja de Trabajo para listado'!$A$155:$Z$1048576,MATCH($A282,'Hoja de Trabajo para listado'!$A$155:$A$1048576,0),MATCH((CUADRO!H$4&amp;$E282),'Hoja de Trabajo para listado'!$A$151:$Z$151,0)),0)+IFERROR(INDEX('Hoja de Trabajo para listado'!$AB$155:$BA$1048576,MATCH($A282,'Hoja de Trabajo para listado'!$AB$155:$AB$1048576,0),MATCH((CUADRO!H$4&amp;$E282),'Hoja de Trabajo para listado'!$AB$151:$BA$151,0)),0)+IFERROR(INDEX('Hoja de Trabajo para listado'!$BC$155:$CB$1048576,MATCH($A282,'Hoja de Trabajo para listado'!$BC$155:$BC$1048576,0),MATCH((CUADRO!H$4&amp;$E282),'Hoja de Trabajo para listado'!$BC$151:$CB$151,0)),0)+IFERROR(INDEX('Hoja de Trabajo para listado'!$DE$153:$DG$274,MATCH($A282,'Hoja de Trabajo para listado'!$DE$153:$DE$1048576,0),MATCH((CUADRO!H$4&amp;$E282),'Hoja de Trabajo para listado'!$DE$151:$DG$151,0)),0)+IFERROR(INDEX('Hoja de Trabajo para listado'!$CD$155:$DC$1048576,MATCH($A282,'Hoja de Trabajo para listado'!$CD$155:$CD$1048576,0),MATCH((CUADRO!H$4&amp;$E282),'Hoja de Trabajo para listado'!$CD$151:$DC$151,0)),0)</f>
        <v>0</v>
      </c>
      <c r="I282" s="245">
        <f ca="1">+IFERROR(INDEX('Hoja de Trabajo para listado'!$A$155:$Z$1048576,MATCH($A282,'Hoja de Trabajo para listado'!$A$155:$A$1048576,0),MATCH((CUADRO!I$4&amp;$E282),'Hoja de Trabajo para listado'!$A$151:$Z$151,0)),0)+IFERROR(INDEX('Hoja de Trabajo para listado'!$AB$155:$BA$1048576,MATCH($A282,'Hoja de Trabajo para listado'!$AB$155:$AB$1048576,0),MATCH((CUADRO!I$4&amp;$E282),'Hoja de Trabajo para listado'!$AB$151:$BA$151,0)),0)+IFERROR(INDEX('Hoja de Trabajo para listado'!$BC$155:$CB$1048576,MATCH($A282,'Hoja de Trabajo para listado'!$BC$155:$BC$1048576,0),MATCH((CUADRO!I$4&amp;$E282),'Hoja de Trabajo para listado'!$BC$151:$CB$151,0)),0)+IFERROR(INDEX('Hoja de Trabajo para listado'!$DE$153:$DG$274,MATCH($A282,'Hoja de Trabajo para listado'!$DE$153:$DE$1048576,0),MATCH((CUADRO!I$4&amp;$E282),'Hoja de Trabajo para listado'!$DE$151:$DG$151,0)),0)+IFERROR(INDEX('Hoja de Trabajo para listado'!$CD$155:$DC$1048576,MATCH($A282,'Hoja de Trabajo para listado'!$CD$155:$CD$1048576,0),MATCH((CUADRO!I$4&amp;$E282),'Hoja de Trabajo para listado'!$CD$151:$DC$151,0)),0)</f>
        <v>0</v>
      </c>
      <c r="J282" s="245">
        <f ca="1">+IFERROR(INDEX('Hoja de Trabajo para listado'!$A$155:$Z$1048576,MATCH($A282,'Hoja de Trabajo para listado'!$A$155:$A$1048576,0),MATCH((CUADRO!J$4&amp;$E282),'Hoja de Trabajo para listado'!$A$151:$Z$151,0)),0)+IFERROR(INDEX('Hoja de Trabajo para listado'!$AB$155:$BA$1048576,MATCH($A282,'Hoja de Trabajo para listado'!$AB$155:$AB$1048576,0),MATCH((CUADRO!J$4&amp;$E282),'Hoja de Trabajo para listado'!$AB$151:$BA$151,0)),0)+IFERROR(INDEX('Hoja de Trabajo para listado'!$BC$155:$CB$1048576,MATCH($A282,'Hoja de Trabajo para listado'!$BC$155:$BC$1048576,0),MATCH((CUADRO!J$4&amp;$E282),'Hoja de Trabajo para listado'!$BC$151:$CB$151,0)),0)+IFERROR(INDEX('Hoja de Trabajo para listado'!$DE$153:$DG$274,MATCH($A282,'Hoja de Trabajo para listado'!$DE$153:$DE$1048576,0),MATCH((CUADRO!J$4&amp;$E282),'Hoja de Trabajo para listado'!$DE$151:$DG$151,0)),0)+IFERROR(INDEX('Hoja de Trabajo para listado'!$CD$155:$DC$1048576,MATCH($A282,'Hoja de Trabajo para listado'!$CD$155:$CD$1048576,0),MATCH((CUADRO!J$4&amp;$E282),'Hoja de Trabajo para listado'!$CD$151:$DC$151,0)),0)</f>
        <v>0</v>
      </c>
      <c r="K282" s="245">
        <f ca="1">+IFERROR(INDEX('Hoja de Trabajo para listado'!$A$155:$Z$1048576,MATCH($A282,'Hoja de Trabajo para listado'!$A$155:$A$1048576,0),MATCH((CUADRO!K$4&amp;$E282),'Hoja de Trabajo para listado'!$A$151:$Z$151,0)),0)+IFERROR(INDEX('Hoja de Trabajo para listado'!$AB$155:$BA$1048576,MATCH($A282,'Hoja de Trabajo para listado'!$AB$155:$AB$1048576,0),MATCH((CUADRO!K$4&amp;$E282),'Hoja de Trabajo para listado'!$AB$151:$BA$151,0)),0)+IFERROR(INDEX('Hoja de Trabajo para listado'!$BC$155:$CB$1048576,MATCH($A282,'Hoja de Trabajo para listado'!$BC$155:$BC$1048576,0),MATCH((CUADRO!K$4&amp;$E282),'Hoja de Trabajo para listado'!$BC$151:$CB$151,0)),0)+IFERROR(INDEX('Hoja de Trabajo para listado'!$DE$153:$DG$274,MATCH($A282,'Hoja de Trabajo para listado'!$DE$153:$DE$1048576,0),MATCH((CUADRO!K$4&amp;$E282),'Hoja de Trabajo para listado'!$DE$151:$DG$151,0)),0)+IFERROR(INDEX('Hoja de Trabajo para listado'!$CD$155:$DC$1048576,MATCH($A282,'Hoja de Trabajo para listado'!$CD$155:$CD$1048576,0),MATCH((CUADRO!K$4&amp;$E282),'Hoja de Trabajo para listado'!$CD$151:$DC$151,0)),0)</f>
        <v>0</v>
      </c>
      <c r="L282" s="245">
        <f ca="1">+IFERROR(INDEX('Hoja de Trabajo para listado'!$A$155:$Z$1048576,MATCH($A282,'Hoja de Trabajo para listado'!$A$155:$A$1048576,0),MATCH((CUADRO!L$4&amp;$E282),'Hoja de Trabajo para listado'!$A$151:$Z$151,0)),0)+IFERROR(INDEX('Hoja de Trabajo para listado'!$AB$155:$BA$1048576,MATCH($A282,'Hoja de Trabajo para listado'!$AB$155:$AB$1048576,0),MATCH((CUADRO!L$4&amp;$E282),'Hoja de Trabajo para listado'!$AB$151:$BA$151,0)),0)+IFERROR(INDEX('Hoja de Trabajo para listado'!$BC$155:$CB$1048576,MATCH($A282,'Hoja de Trabajo para listado'!$BC$155:$BC$1048576,0),MATCH((CUADRO!L$4&amp;$E282),'Hoja de Trabajo para listado'!$BC$151:$CB$151,0)),0)+IFERROR(INDEX('Hoja de Trabajo para listado'!$DE$153:$DG$274,MATCH($A282,'Hoja de Trabajo para listado'!$DE$153:$DE$1048576,0),MATCH((CUADRO!L$4&amp;$E282),'Hoja de Trabajo para listado'!$DE$151:$DG$151,0)),0)+IFERROR(INDEX('Hoja de Trabajo para listado'!$CD$155:$DC$1048576,MATCH($A282,'Hoja de Trabajo para listado'!$CD$155:$CD$1048576,0),MATCH((CUADRO!L$4&amp;$E282),'Hoja de Trabajo para listado'!$CD$151:$DC$151,0)),0)</f>
        <v>0</v>
      </c>
      <c r="M282" s="245">
        <f ca="1">+IFERROR(INDEX('Hoja de Trabajo para listado'!$A$155:$Z$1048576,MATCH($A282,'Hoja de Trabajo para listado'!$A$155:$A$1048576,0),MATCH((CUADRO!M$4&amp;$E282),'Hoja de Trabajo para listado'!$A$151:$Z$151,0)),0)+IFERROR(INDEX('Hoja de Trabajo para listado'!$AB$155:$BA$1048576,MATCH($A282,'Hoja de Trabajo para listado'!$AB$155:$AB$1048576,0),MATCH((CUADRO!M$4&amp;$E282),'Hoja de Trabajo para listado'!$AB$151:$BA$151,0)),0)+IFERROR(INDEX('Hoja de Trabajo para listado'!$BC$155:$CB$1048576,MATCH($A282,'Hoja de Trabajo para listado'!$BC$155:$BC$1048576,0),MATCH((CUADRO!M$4&amp;$E282),'Hoja de Trabajo para listado'!$BC$151:$CB$151,0)),0)+IFERROR(INDEX('Hoja de Trabajo para listado'!$DE$153:$DG$274,MATCH($A282,'Hoja de Trabajo para listado'!$DE$153:$DE$1048576,0),MATCH((CUADRO!M$4&amp;$E282),'Hoja de Trabajo para listado'!$DE$151:$DG$151,0)),0)+IFERROR(INDEX('Hoja de Trabajo para listado'!$CD$155:$DC$1048576,MATCH($A282,'Hoja de Trabajo para listado'!$CD$155:$CD$1048576,0),MATCH((CUADRO!M$4&amp;$E282),'Hoja de Trabajo para listado'!$CD$151:$DC$151,0)),0)</f>
        <v>0</v>
      </c>
      <c r="N282" s="245">
        <f ca="1">+IFERROR(INDEX('Hoja de Trabajo para listado'!$A$155:$Z$1048576,MATCH($A282,'Hoja de Trabajo para listado'!$A$155:$A$1048576,0),MATCH((CUADRO!N$4&amp;$E282),'Hoja de Trabajo para listado'!$A$151:$Z$151,0)),0)+IFERROR(INDEX('Hoja de Trabajo para listado'!$AB$155:$BA$1048576,MATCH($A282,'Hoja de Trabajo para listado'!$AB$155:$AB$1048576,0),MATCH((CUADRO!N$4&amp;$E282),'Hoja de Trabajo para listado'!$AB$151:$BA$151,0)),0)+IFERROR(INDEX('Hoja de Trabajo para listado'!$BC$155:$CB$1048576,MATCH($A282,'Hoja de Trabajo para listado'!$BC$155:$BC$1048576,0),MATCH((CUADRO!N$4&amp;$E282),'Hoja de Trabajo para listado'!$BC$151:$CB$151,0)),0)+IFERROR(INDEX('Hoja de Trabajo para listado'!$DE$153:$DG$274,MATCH($A282,'Hoja de Trabajo para listado'!$DE$153:$DE$1048576,0),MATCH((CUADRO!N$4&amp;$E282),'Hoja de Trabajo para listado'!$DE$151:$DG$151,0)),0)+IFERROR(INDEX('Hoja de Trabajo para listado'!$CD$155:$DC$1048576,MATCH($A282,'Hoja de Trabajo para listado'!$CD$155:$CD$1048576,0),MATCH((CUADRO!N$4&amp;$E282),'Hoja de Trabajo para listado'!$CD$151:$DC$151,0)),0)</f>
        <v>0</v>
      </c>
      <c r="O282" s="245">
        <f ca="1">+IFERROR(INDEX('Hoja de Trabajo para listado'!$A$155:$Z$1048576,MATCH($A282,'Hoja de Trabajo para listado'!$A$155:$A$1048576,0),MATCH((CUADRO!O$4&amp;$E282),'Hoja de Trabajo para listado'!$A$151:$Z$151,0)),0)+IFERROR(INDEX('Hoja de Trabajo para listado'!$AB$155:$BA$1048576,MATCH($A282,'Hoja de Trabajo para listado'!$AB$155:$AB$1048576,0),MATCH((CUADRO!O$4&amp;$E282),'Hoja de Trabajo para listado'!$AB$151:$BA$151,0)),0)+IFERROR(INDEX('Hoja de Trabajo para listado'!$BC$155:$CB$1048576,MATCH($A282,'Hoja de Trabajo para listado'!$BC$155:$BC$1048576,0),MATCH((CUADRO!O$4&amp;$E282),'Hoja de Trabajo para listado'!$BC$151:$CB$151,0)),0)+IFERROR(INDEX('Hoja de Trabajo para listado'!$DE$153:$DG$274,MATCH($A282,'Hoja de Trabajo para listado'!$DE$153:$DE$1048576,0),MATCH((CUADRO!O$4&amp;$E282),'Hoja de Trabajo para listado'!$DE$151:$DG$151,0)),0)+IFERROR(INDEX('Hoja de Trabajo para listado'!$CD$155:$DC$1048576,MATCH($A282,'Hoja de Trabajo para listado'!$CD$155:$CD$1048576,0),MATCH((CUADRO!O$4&amp;$E282),'Hoja de Trabajo para listado'!$CD$151:$DC$151,0)),0)</f>
        <v>0</v>
      </c>
      <c r="P282" s="245">
        <f ca="1">+IFERROR(INDEX('Hoja de Trabajo para listado'!$A$155:$Z$1048576,MATCH($A282,'Hoja de Trabajo para listado'!$A$155:$A$1048576,0),MATCH((CUADRO!P$4&amp;$E282),'Hoja de Trabajo para listado'!$A$151:$Z$151,0)),0)+IFERROR(INDEX('Hoja de Trabajo para listado'!$AB$155:$BA$1048576,MATCH($A282,'Hoja de Trabajo para listado'!$AB$155:$AB$1048576,0),MATCH((CUADRO!P$4&amp;$E282),'Hoja de Trabajo para listado'!$AB$151:$BA$151,0)),0)+IFERROR(INDEX('Hoja de Trabajo para listado'!$BC$155:$CB$1048576,MATCH($A282,'Hoja de Trabajo para listado'!$BC$155:$BC$1048576,0),MATCH((CUADRO!P$4&amp;$E282),'Hoja de Trabajo para listado'!$BC$151:$CB$151,0)),0)+IFERROR(INDEX('Hoja de Trabajo para listado'!$DE$153:$DG$274,MATCH($A282,'Hoja de Trabajo para listado'!$DE$153:$DE$1048576,0),MATCH((CUADRO!P$4&amp;$E282),'Hoja de Trabajo para listado'!$DE$151:$DG$151,0)),0)+IFERROR(INDEX('Hoja de Trabajo para listado'!$CD$155:$DC$1048576,MATCH($A282,'Hoja de Trabajo para listado'!$CD$155:$CD$1048576,0),MATCH((CUADRO!P$4&amp;$E282),'Hoja de Trabajo para listado'!$CD$151:$DC$151,0)),0)</f>
        <v>0</v>
      </c>
      <c r="Q282" s="245">
        <f ca="1">+IFERROR(INDEX('Hoja de Trabajo para listado'!$A$155:$Z$1048576,MATCH($A282,'Hoja de Trabajo para listado'!$A$155:$A$1048576,0),MATCH((CUADRO!Q$4&amp;$E282),'Hoja de Trabajo para listado'!$A$151:$Z$151,0)),0)+IFERROR(INDEX('Hoja de Trabajo para listado'!$AB$155:$BA$1048576,MATCH($A282,'Hoja de Trabajo para listado'!$AB$155:$AB$1048576,0),MATCH((CUADRO!Q$4&amp;$E282),'Hoja de Trabajo para listado'!$AB$151:$BA$151,0)),0)+IFERROR(INDEX('Hoja de Trabajo para listado'!$BC$155:$CB$1048576,MATCH($A282,'Hoja de Trabajo para listado'!$BC$155:$BC$1048576,0),MATCH((CUADRO!Q$4&amp;$E282),'Hoja de Trabajo para listado'!$BC$151:$CB$151,0)),0)+IFERROR(INDEX('Hoja de Trabajo para listado'!$DE$153:$DG$274,MATCH($A282,'Hoja de Trabajo para listado'!$DE$153:$DE$1048576,0),MATCH((CUADRO!Q$4&amp;$E282),'Hoja de Trabajo para listado'!$DE$151:$DG$151,0)),0)+IFERROR(INDEX('Hoja de Trabajo para listado'!$CD$155:$DC$1048576,MATCH($A282,'Hoja de Trabajo para listado'!$CD$155:$CD$1048576,0),MATCH((CUADRO!Q$4&amp;$E282),'Hoja de Trabajo para listado'!$CD$151:$DC$151,0)),0)</f>
        <v>0</v>
      </c>
      <c r="R282" s="245">
        <f t="shared" ca="1" si="11"/>
        <v>0</v>
      </c>
      <c r="S282" s="262">
        <f ca="1">+R281+R282</f>
        <v>0</v>
      </c>
      <c r="T282" s="245">
        <f ca="1">+S282</f>
        <v>0</v>
      </c>
      <c r="U282" s="244">
        <f t="shared" si="12"/>
        <v>2</v>
      </c>
      <c r="V282" s="333" t="str">
        <f>+VLOOKUP(A282,bd_lista!$A$3:$E$592,5,FALSE)</f>
        <v>Instituciones Descentralizadas</v>
      </c>
      <c r="W282" s="388"/>
      <c r="X282" s="242">
        <f>+VLOOKUP(A282,[4]Sheet1!$A$13:$D$744,4,FALSE)</f>
        <v>30</v>
      </c>
      <c r="Y282" s="242" t="str">
        <f>+VLOOKUP(X282,bd_lista!$A$3:$C$592,3,FALSE)</f>
        <v>Ministerio de Justicia y Transparencia Institucional</v>
      </c>
      <c r="Z282" s="292"/>
      <c r="AA282" s="321"/>
    </row>
    <row r="283" spans="1:27" customFormat="1" ht="15" customHeight="1">
      <c r="A283" s="32">
        <v>387</v>
      </c>
      <c r="B283" s="392">
        <f>+A283</f>
        <v>387</v>
      </c>
      <c r="C283" s="247" t="str">
        <f>+VLOOKUP(A283,bd_lista!$A$3:$C$592,3,FALSE)</f>
        <v>Agencia del Desarrollo del Cine y Audiovisual Bolivianos</v>
      </c>
      <c r="D283" s="389" t="str">
        <f>+C283</f>
        <v>Agencia del Desarrollo del Cine y Audiovisual Bolivianos</v>
      </c>
      <c r="E283" s="247" t="s">
        <v>1304</v>
      </c>
      <c r="F283" s="243">
        <f ca="1">+IFERROR(INDEX('Hoja de Trabajo para listado'!$A$155:$Z$1048576,MATCH($A283,'Hoja de Trabajo para listado'!$A$155:$A$1048576,0),MATCH((CUADRO!F$4&amp;$E283),'Hoja de Trabajo para listado'!$A$151:$Z$151,0)),0)+IFERROR(INDEX('Hoja de Trabajo para listado'!$AB$155:$BA$1048576,MATCH($A283,'Hoja de Trabajo para listado'!$AB$155:$AB$1048576,0),MATCH((CUADRO!F$4&amp;$E283),'Hoja de Trabajo para listado'!$AB$151:$BA$151,0)),0)+IFERROR(INDEX('Hoja de Trabajo para listado'!$BC$155:$CB$1048576,MATCH($A283,'Hoja de Trabajo para listado'!$BC$155:$BC$1048576,0),MATCH((CUADRO!F$4&amp;$E283),'Hoja de Trabajo para listado'!$BC$151:$CB$151,0)),0)+IFERROR(INDEX('Hoja de Trabajo para listado'!$DE$153:$DG$274,MATCH($A283,'Hoja de Trabajo para listado'!$DE$153:$DE$1048576,0),MATCH((CUADRO!F$4&amp;$E283),'Hoja de Trabajo para listado'!$DE$151:$DG$151,0)),0)+IFERROR(INDEX('Hoja de Trabajo para listado'!$CD$155:$DC$1048576,MATCH($A283,'Hoja de Trabajo para listado'!$CD$155:$CD$1048576,0),MATCH((CUADRO!F$4&amp;$E283),'Hoja de Trabajo para listado'!$CD$151:$DC$151,0)),0)</f>
        <v>0</v>
      </c>
      <c r="G283" s="243">
        <f ca="1">+IFERROR(INDEX('Hoja de Trabajo para listado'!$A$155:$Z$1048576,MATCH($A283,'Hoja de Trabajo para listado'!$A$155:$A$1048576,0),MATCH((CUADRO!G$4&amp;$E283),'Hoja de Trabajo para listado'!$A$151:$Z$151,0)),0)+IFERROR(INDEX('Hoja de Trabajo para listado'!$AB$155:$BA$1048576,MATCH($A283,'Hoja de Trabajo para listado'!$AB$155:$AB$1048576,0),MATCH((CUADRO!G$4&amp;$E283),'Hoja de Trabajo para listado'!$AB$151:$BA$151,0)),0)+IFERROR(INDEX('Hoja de Trabajo para listado'!$BC$155:$CB$1048576,MATCH($A283,'Hoja de Trabajo para listado'!$BC$155:$BC$1048576,0),MATCH((CUADRO!G$4&amp;$E283),'Hoja de Trabajo para listado'!$BC$151:$CB$151,0)),0)+IFERROR(INDEX('Hoja de Trabajo para listado'!$DE$153:$DG$274,MATCH($A283,'Hoja de Trabajo para listado'!$DE$153:$DE$1048576,0),MATCH((CUADRO!G$4&amp;$E283),'Hoja de Trabajo para listado'!$DE$151:$DG$151,0)),0)+IFERROR(INDEX('Hoja de Trabajo para listado'!$CD$155:$DC$1048576,MATCH($A283,'Hoja de Trabajo para listado'!$CD$155:$CD$1048576,0),MATCH((CUADRO!G$4&amp;$E283),'Hoja de Trabajo para listado'!$CD$151:$DC$151,0)),0)</f>
        <v>0</v>
      </c>
      <c r="H283" s="243">
        <f ca="1">+IFERROR(INDEX('Hoja de Trabajo para listado'!$A$155:$Z$1048576,MATCH($A283,'Hoja de Trabajo para listado'!$A$155:$A$1048576,0),MATCH((CUADRO!H$4&amp;$E283),'Hoja de Trabajo para listado'!$A$151:$Z$151,0)),0)+IFERROR(INDEX('Hoja de Trabajo para listado'!$AB$155:$BA$1048576,MATCH($A283,'Hoja de Trabajo para listado'!$AB$155:$AB$1048576,0),MATCH((CUADRO!H$4&amp;$E283),'Hoja de Trabajo para listado'!$AB$151:$BA$151,0)),0)+IFERROR(INDEX('Hoja de Trabajo para listado'!$BC$155:$CB$1048576,MATCH($A283,'Hoja de Trabajo para listado'!$BC$155:$BC$1048576,0),MATCH((CUADRO!H$4&amp;$E283),'Hoja de Trabajo para listado'!$BC$151:$CB$151,0)),0)+IFERROR(INDEX('Hoja de Trabajo para listado'!$DE$153:$DG$274,MATCH($A283,'Hoja de Trabajo para listado'!$DE$153:$DE$1048576,0),MATCH((CUADRO!H$4&amp;$E283),'Hoja de Trabajo para listado'!$DE$151:$DG$151,0)),0)+IFERROR(INDEX('Hoja de Trabajo para listado'!$CD$155:$DC$1048576,MATCH($A283,'Hoja de Trabajo para listado'!$CD$155:$CD$1048576,0),MATCH((CUADRO!H$4&amp;$E283),'Hoja de Trabajo para listado'!$CD$151:$DC$151,0)),0)</f>
        <v>0</v>
      </c>
      <c r="I283" s="243">
        <f ca="1">+IFERROR(INDEX('Hoja de Trabajo para listado'!$A$155:$Z$1048576,MATCH($A283,'Hoja de Trabajo para listado'!$A$155:$A$1048576,0),MATCH((CUADRO!I$4&amp;$E283),'Hoja de Trabajo para listado'!$A$151:$Z$151,0)),0)+IFERROR(INDEX('Hoja de Trabajo para listado'!$AB$155:$BA$1048576,MATCH($A283,'Hoja de Trabajo para listado'!$AB$155:$AB$1048576,0),MATCH((CUADRO!I$4&amp;$E283),'Hoja de Trabajo para listado'!$AB$151:$BA$151,0)),0)+IFERROR(INDEX('Hoja de Trabajo para listado'!$BC$155:$CB$1048576,MATCH($A283,'Hoja de Trabajo para listado'!$BC$155:$BC$1048576,0),MATCH((CUADRO!I$4&amp;$E283),'Hoja de Trabajo para listado'!$BC$151:$CB$151,0)),0)+IFERROR(INDEX('Hoja de Trabajo para listado'!$DE$153:$DG$274,MATCH($A283,'Hoja de Trabajo para listado'!$DE$153:$DE$1048576,0),MATCH((CUADRO!I$4&amp;$E283),'Hoja de Trabajo para listado'!$DE$151:$DG$151,0)),0)+IFERROR(INDEX('Hoja de Trabajo para listado'!$CD$155:$DC$1048576,MATCH($A283,'Hoja de Trabajo para listado'!$CD$155:$CD$1048576,0),MATCH((CUADRO!I$4&amp;$E283),'Hoja de Trabajo para listado'!$CD$151:$DC$151,0)),0)</f>
        <v>0</v>
      </c>
      <c r="J283" s="243">
        <f ca="1">+IFERROR(INDEX('Hoja de Trabajo para listado'!$A$155:$Z$1048576,MATCH($A283,'Hoja de Trabajo para listado'!$A$155:$A$1048576,0),MATCH((CUADRO!J$4&amp;$E283),'Hoja de Trabajo para listado'!$A$151:$Z$151,0)),0)+IFERROR(INDEX('Hoja de Trabajo para listado'!$AB$155:$BA$1048576,MATCH($A283,'Hoja de Trabajo para listado'!$AB$155:$AB$1048576,0),MATCH((CUADRO!J$4&amp;$E283),'Hoja de Trabajo para listado'!$AB$151:$BA$151,0)),0)+IFERROR(INDEX('Hoja de Trabajo para listado'!$BC$155:$CB$1048576,MATCH($A283,'Hoja de Trabajo para listado'!$BC$155:$BC$1048576,0),MATCH((CUADRO!J$4&amp;$E283),'Hoja de Trabajo para listado'!$BC$151:$CB$151,0)),0)+IFERROR(INDEX('Hoja de Trabajo para listado'!$DE$153:$DG$274,MATCH($A283,'Hoja de Trabajo para listado'!$DE$153:$DE$1048576,0),MATCH((CUADRO!J$4&amp;$E283),'Hoja de Trabajo para listado'!$DE$151:$DG$151,0)),0)+IFERROR(INDEX('Hoja de Trabajo para listado'!$CD$155:$DC$1048576,MATCH($A283,'Hoja de Trabajo para listado'!$CD$155:$CD$1048576,0),MATCH((CUADRO!J$4&amp;$E283),'Hoja de Trabajo para listado'!$CD$151:$DC$151,0)),0)</f>
        <v>0</v>
      </c>
      <c r="K283" s="243">
        <f ca="1">+IFERROR(INDEX('Hoja de Trabajo para listado'!$A$155:$Z$1048576,MATCH($A283,'Hoja de Trabajo para listado'!$A$155:$A$1048576,0),MATCH((CUADRO!K$4&amp;$E283),'Hoja de Trabajo para listado'!$A$151:$Z$151,0)),0)+IFERROR(INDEX('Hoja de Trabajo para listado'!$AB$155:$BA$1048576,MATCH($A283,'Hoja de Trabajo para listado'!$AB$155:$AB$1048576,0),MATCH((CUADRO!K$4&amp;$E283),'Hoja de Trabajo para listado'!$AB$151:$BA$151,0)),0)+IFERROR(INDEX('Hoja de Trabajo para listado'!$BC$155:$CB$1048576,MATCH($A283,'Hoja de Trabajo para listado'!$BC$155:$BC$1048576,0),MATCH((CUADRO!K$4&amp;$E283),'Hoja de Trabajo para listado'!$BC$151:$CB$151,0)),0)+IFERROR(INDEX('Hoja de Trabajo para listado'!$DE$153:$DG$274,MATCH($A283,'Hoja de Trabajo para listado'!$DE$153:$DE$1048576,0),MATCH((CUADRO!K$4&amp;$E283),'Hoja de Trabajo para listado'!$DE$151:$DG$151,0)),0)+IFERROR(INDEX('Hoja de Trabajo para listado'!$CD$155:$DC$1048576,MATCH($A283,'Hoja de Trabajo para listado'!$CD$155:$CD$1048576,0),MATCH((CUADRO!K$4&amp;$E283),'Hoja de Trabajo para listado'!$CD$151:$DC$151,0)),0)</f>
        <v>0</v>
      </c>
      <c r="L283" s="243">
        <f ca="1">+IFERROR(INDEX('Hoja de Trabajo para listado'!$A$155:$Z$1048576,MATCH($A283,'Hoja de Trabajo para listado'!$A$155:$A$1048576,0),MATCH((CUADRO!L$4&amp;$E283),'Hoja de Trabajo para listado'!$A$151:$Z$151,0)),0)+IFERROR(INDEX('Hoja de Trabajo para listado'!$AB$155:$BA$1048576,MATCH($A283,'Hoja de Trabajo para listado'!$AB$155:$AB$1048576,0),MATCH((CUADRO!L$4&amp;$E283),'Hoja de Trabajo para listado'!$AB$151:$BA$151,0)),0)+IFERROR(INDEX('Hoja de Trabajo para listado'!$BC$155:$CB$1048576,MATCH($A283,'Hoja de Trabajo para listado'!$BC$155:$BC$1048576,0),MATCH((CUADRO!L$4&amp;$E283),'Hoja de Trabajo para listado'!$BC$151:$CB$151,0)),0)+IFERROR(INDEX('Hoja de Trabajo para listado'!$DE$153:$DG$274,MATCH($A283,'Hoja de Trabajo para listado'!$DE$153:$DE$1048576,0),MATCH((CUADRO!L$4&amp;$E283),'Hoja de Trabajo para listado'!$DE$151:$DG$151,0)),0)+IFERROR(INDEX('Hoja de Trabajo para listado'!$CD$155:$DC$1048576,MATCH($A283,'Hoja de Trabajo para listado'!$CD$155:$CD$1048576,0),MATCH((CUADRO!L$4&amp;$E283),'Hoja de Trabajo para listado'!$CD$151:$DC$151,0)),0)</f>
        <v>0</v>
      </c>
      <c r="M283" s="243">
        <f ca="1">+IFERROR(INDEX('Hoja de Trabajo para listado'!$A$155:$Z$1048576,MATCH($A283,'Hoja de Trabajo para listado'!$A$155:$A$1048576,0),MATCH((CUADRO!M$4&amp;$E283),'Hoja de Trabajo para listado'!$A$151:$Z$151,0)),0)+IFERROR(INDEX('Hoja de Trabajo para listado'!$AB$155:$BA$1048576,MATCH($A283,'Hoja de Trabajo para listado'!$AB$155:$AB$1048576,0),MATCH((CUADRO!M$4&amp;$E283),'Hoja de Trabajo para listado'!$AB$151:$BA$151,0)),0)+IFERROR(INDEX('Hoja de Trabajo para listado'!$BC$155:$CB$1048576,MATCH($A283,'Hoja de Trabajo para listado'!$BC$155:$BC$1048576,0),MATCH((CUADRO!M$4&amp;$E283),'Hoja de Trabajo para listado'!$BC$151:$CB$151,0)),0)+IFERROR(INDEX('Hoja de Trabajo para listado'!$DE$153:$DG$274,MATCH($A283,'Hoja de Trabajo para listado'!$DE$153:$DE$1048576,0),MATCH((CUADRO!M$4&amp;$E283),'Hoja de Trabajo para listado'!$DE$151:$DG$151,0)),0)+IFERROR(INDEX('Hoja de Trabajo para listado'!$CD$155:$DC$1048576,MATCH($A283,'Hoja de Trabajo para listado'!$CD$155:$CD$1048576,0),MATCH((CUADRO!M$4&amp;$E283),'Hoja de Trabajo para listado'!$CD$151:$DC$151,0)),0)</f>
        <v>0</v>
      </c>
      <c r="N283" s="243">
        <f ca="1">+IFERROR(INDEX('Hoja de Trabajo para listado'!$A$155:$Z$1048576,MATCH($A283,'Hoja de Trabajo para listado'!$A$155:$A$1048576,0),MATCH((CUADRO!N$4&amp;$E283),'Hoja de Trabajo para listado'!$A$151:$Z$151,0)),0)+IFERROR(INDEX('Hoja de Trabajo para listado'!$AB$155:$BA$1048576,MATCH($A283,'Hoja de Trabajo para listado'!$AB$155:$AB$1048576,0),MATCH((CUADRO!N$4&amp;$E283),'Hoja de Trabajo para listado'!$AB$151:$BA$151,0)),0)+IFERROR(INDEX('Hoja de Trabajo para listado'!$BC$155:$CB$1048576,MATCH($A283,'Hoja de Trabajo para listado'!$BC$155:$BC$1048576,0),MATCH((CUADRO!N$4&amp;$E283),'Hoja de Trabajo para listado'!$BC$151:$CB$151,0)),0)+IFERROR(INDEX('Hoja de Trabajo para listado'!$DE$153:$DG$274,MATCH($A283,'Hoja de Trabajo para listado'!$DE$153:$DE$1048576,0),MATCH((CUADRO!N$4&amp;$E283),'Hoja de Trabajo para listado'!$DE$151:$DG$151,0)),0)+IFERROR(INDEX('Hoja de Trabajo para listado'!$CD$155:$DC$1048576,MATCH($A283,'Hoja de Trabajo para listado'!$CD$155:$CD$1048576,0),MATCH((CUADRO!N$4&amp;$E283),'Hoja de Trabajo para listado'!$CD$151:$DC$151,0)),0)</f>
        <v>0</v>
      </c>
      <c r="O283" s="243">
        <f ca="1">+IFERROR(INDEX('Hoja de Trabajo para listado'!$A$155:$Z$1048576,MATCH($A283,'Hoja de Trabajo para listado'!$A$155:$A$1048576,0),MATCH((CUADRO!O$4&amp;$E283),'Hoja de Trabajo para listado'!$A$151:$Z$151,0)),0)+IFERROR(INDEX('Hoja de Trabajo para listado'!$AB$155:$BA$1048576,MATCH($A283,'Hoja de Trabajo para listado'!$AB$155:$AB$1048576,0),MATCH((CUADRO!O$4&amp;$E283),'Hoja de Trabajo para listado'!$AB$151:$BA$151,0)),0)+IFERROR(INDEX('Hoja de Trabajo para listado'!$BC$155:$CB$1048576,MATCH($A283,'Hoja de Trabajo para listado'!$BC$155:$BC$1048576,0),MATCH((CUADRO!O$4&amp;$E283),'Hoja de Trabajo para listado'!$BC$151:$CB$151,0)),0)+IFERROR(INDEX('Hoja de Trabajo para listado'!$DE$153:$DG$274,MATCH($A283,'Hoja de Trabajo para listado'!$DE$153:$DE$1048576,0),MATCH((CUADRO!O$4&amp;$E283),'Hoja de Trabajo para listado'!$DE$151:$DG$151,0)),0)+IFERROR(INDEX('Hoja de Trabajo para listado'!$CD$155:$DC$1048576,MATCH($A283,'Hoja de Trabajo para listado'!$CD$155:$CD$1048576,0),MATCH((CUADRO!O$4&amp;$E283),'Hoja de Trabajo para listado'!$CD$151:$DC$151,0)),0)</f>
        <v>0</v>
      </c>
      <c r="P283" s="243">
        <f ca="1">+IFERROR(INDEX('Hoja de Trabajo para listado'!$A$155:$Z$1048576,MATCH($A283,'Hoja de Trabajo para listado'!$A$155:$A$1048576,0),MATCH((CUADRO!P$4&amp;$E283),'Hoja de Trabajo para listado'!$A$151:$Z$151,0)),0)+IFERROR(INDEX('Hoja de Trabajo para listado'!$AB$155:$BA$1048576,MATCH($A283,'Hoja de Trabajo para listado'!$AB$155:$AB$1048576,0),MATCH((CUADRO!P$4&amp;$E283),'Hoja de Trabajo para listado'!$AB$151:$BA$151,0)),0)+IFERROR(INDEX('Hoja de Trabajo para listado'!$BC$155:$CB$1048576,MATCH($A283,'Hoja de Trabajo para listado'!$BC$155:$BC$1048576,0),MATCH((CUADRO!P$4&amp;$E283),'Hoja de Trabajo para listado'!$BC$151:$CB$151,0)),0)+IFERROR(INDEX('Hoja de Trabajo para listado'!$DE$153:$DG$274,MATCH($A283,'Hoja de Trabajo para listado'!$DE$153:$DE$1048576,0),MATCH((CUADRO!P$4&amp;$E283),'Hoja de Trabajo para listado'!$DE$151:$DG$151,0)),0)+IFERROR(INDEX('Hoja de Trabajo para listado'!$CD$155:$DC$1048576,MATCH($A283,'Hoja de Trabajo para listado'!$CD$155:$CD$1048576,0),MATCH((CUADRO!P$4&amp;$E283),'Hoja de Trabajo para listado'!$CD$151:$DC$151,0)),0)</f>
        <v>0</v>
      </c>
      <c r="Q283" s="243">
        <f ca="1">+IFERROR(INDEX('Hoja de Trabajo para listado'!$A$155:$Z$1048576,MATCH($A283,'Hoja de Trabajo para listado'!$A$155:$A$1048576,0),MATCH((CUADRO!Q$4&amp;$E283),'Hoja de Trabajo para listado'!$A$151:$Z$151,0)),0)+IFERROR(INDEX('Hoja de Trabajo para listado'!$AB$155:$BA$1048576,MATCH($A283,'Hoja de Trabajo para listado'!$AB$155:$AB$1048576,0),MATCH((CUADRO!Q$4&amp;$E283),'Hoja de Trabajo para listado'!$AB$151:$BA$151,0)),0)+IFERROR(INDEX('Hoja de Trabajo para listado'!$BC$155:$CB$1048576,MATCH($A283,'Hoja de Trabajo para listado'!$BC$155:$BC$1048576,0),MATCH((CUADRO!Q$4&amp;$E283),'Hoja de Trabajo para listado'!$BC$151:$CB$151,0)),0)+IFERROR(INDEX('Hoja de Trabajo para listado'!$DE$153:$DG$274,MATCH($A283,'Hoja de Trabajo para listado'!$DE$153:$DE$1048576,0),MATCH((CUADRO!Q$4&amp;$E283),'Hoja de Trabajo para listado'!$DE$151:$DG$151,0)),0)+IFERROR(INDEX('Hoja de Trabajo para listado'!$CD$155:$DC$1048576,MATCH($A283,'Hoja de Trabajo para listado'!$CD$155:$CD$1048576,0),MATCH((CUADRO!Q$4&amp;$E283),'Hoja de Trabajo para listado'!$CD$151:$DC$151,0)),0)</f>
        <v>0</v>
      </c>
      <c r="R283" s="243">
        <f t="shared" ca="1" si="11"/>
        <v>0</v>
      </c>
      <c r="S283" s="263"/>
      <c r="T283" s="243">
        <f ca="1">+T284</f>
        <v>6531178.9800000004</v>
      </c>
      <c r="U283" s="242">
        <f t="shared" si="12"/>
        <v>1</v>
      </c>
      <c r="V283" s="333" t="str">
        <f>+VLOOKUP(A283,bd_lista!$A$3:$E$592,5,FALSE)</f>
        <v>Instituciones Descentralizadas</v>
      </c>
      <c r="W283" s="387" t="str">
        <f>+V283</f>
        <v>Instituciones Descentralizadas</v>
      </c>
      <c r="X283" s="242">
        <f>+VLOOKUP(A283,[4]Sheet1!$A$13:$D$744,4,FALSE)</f>
        <v>52</v>
      </c>
      <c r="Y283" s="242" t="e">
        <f>+VLOOKUP(X283,bd_lista!$A$3:$C$592,3,FALSE)</f>
        <v>#N/A</v>
      </c>
      <c r="Z283" s="294">
        <f>+X283</f>
        <v>52</v>
      </c>
      <c r="AA283" s="295" t="e">
        <f>+Y283</f>
        <v>#N/A</v>
      </c>
    </row>
    <row r="284" spans="1:27" customFormat="1" ht="15" customHeight="1">
      <c r="A284" s="32">
        <v>387</v>
      </c>
      <c r="B284" s="393"/>
      <c r="C284" s="333" t="str">
        <f>+VLOOKUP(A284,bd_lista!$A$3:$C$592,3,FALSE)</f>
        <v>Agencia del Desarrollo del Cine y Audiovisual Bolivianos</v>
      </c>
      <c r="D284" s="390"/>
      <c r="E284" s="333" t="s">
        <v>1305</v>
      </c>
      <c r="F284" s="245">
        <f ca="1">+IFERROR(INDEX('Hoja de Trabajo para listado'!$A$155:$Z$1048576,MATCH($A284,'Hoja de Trabajo para listado'!$A$155:$A$1048576,0),MATCH((CUADRO!F$4&amp;$E284),'Hoja de Trabajo para listado'!$A$151:$Z$151,0)),0)+IFERROR(INDEX('Hoja de Trabajo para listado'!$AB$155:$BA$1048576,MATCH($A284,'Hoja de Trabajo para listado'!$AB$155:$AB$1048576,0),MATCH((CUADRO!F$4&amp;$E284),'Hoja de Trabajo para listado'!$AB$151:$BA$151,0)),0)+IFERROR(INDEX('Hoja de Trabajo para listado'!$BC$155:$CB$1048576,MATCH($A284,'Hoja de Trabajo para listado'!$BC$155:$BC$1048576,0),MATCH((CUADRO!F$4&amp;$E284),'Hoja de Trabajo para listado'!$BC$151:$CB$151,0)),0)+IFERROR(INDEX('Hoja de Trabajo para listado'!$DE$153:$DG$274,MATCH($A284,'Hoja de Trabajo para listado'!$DE$153:$DE$1048576,0),MATCH((CUADRO!F$4&amp;$E284),'Hoja de Trabajo para listado'!$DE$151:$DG$151,0)),0)+IFERROR(INDEX('Hoja de Trabajo para listado'!$CD$155:$DC$1048576,MATCH($A284,'Hoja de Trabajo para listado'!$CD$155:$CD$1048576,0),MATCH((CUADRO!F$4&amp;$E284),'Hoja de Trabajo para listado'!$CD$151:$DC$151,0)),0)</f>
        <v>0</v>
      </c>
      <c r="G284" s="245">
        <f ca="1">+IFERROR(INDEX('Hoja de Trabajo para listado'!$A$155:$Z$1048576,MATCH($A284,'Hoja de Trabajo para listado'!$A$155:$A$1048576,0),MATCH((CUADRO!G$4&amp;$E284),'Hoja de Trabajo para listado'!$A$151:$Z$151,0)),0)+IFERROR(INDEX('Hoja de Trabajo para listado'!$AB$155:$BA$1048576,MATCH($A284,'Hoja de Trabajo para listado'!$AB$155:$AB$1048576,0),MATCH((CUADRO!G$4&amp;$E284),'Hoja de Trabajo para listado'!$AB$151:$BA$151,0)),0)+IFERROR(INDEX('Hoja de Trabajo para listado'!$BC$155:$CB$1048576,MATCH($A284,'Hoja de Trabajo para listado'!$BC$155:$BC$1048576,0),MATCH((CUADRO!G$4&amp;$E284),'Hoja de Trabajo para listado'!$BC$151:$CB$151,0)),0)+IFERROR(INDEX('Hoja de Trabajo para listado'!$DE$153:$DG$274,MATCH($A284,'Hoja de Trabajo para listado'!$DE$153:$DE$1048576,0),MATCH((CUADRO!G$4&amp;$E284),'Hoja de Trabajo para listado'!$DE$151:$DG$151,0)),0)+IFERROR(INDEX('Hoja de Trabajo para listado'!$CD$155:$DC$1048576,MATCH($A284,'Hoja de Trabajo para listado'!$CD$155:$CD$1048576,0),MATCH((CUADRO!G$4&amp;$E284),'Hoja de Trabajo para listado'!$CD$151:$DC$151,0)),0)</f>
        <v>0</v>
      </c>
      <c r="H284" s="245">
        <f ca="1">+IFERROR(INDEX('Hoja de Trabajo para listado'!$A$155:$Z$1048576,MATCH($A284,'Hoja de Trabajo para listado'!$A$155:$A$1048576,0),MATCH((CUADRO!H$4&amp;$E284),'Hoja de Trabajo para listado'!$A$151:$Z$151,0)),0)+IFERROR(INDEX('Hoja de Trabajo para listado'!$AB$155:$BA$1048576,MATCH($A284,'Hoja de Trabajo para listado'!$AB$155:$AB$1048576,0),MATCH((CUADRO!H$4&amp;$E284),'Hoja de Trabajo para listado'!$AB$151:$BA$151,0)),0)+IFERROR(INDEX('Hoja de Trabajo para listado'!$BC$155:$CB$1048576,MATCH($A284,'Hoja de Trabajo para listado'!$BC$155:$BC$1048576,0),MATCH((CUADRO!H$4&amp;$E284),'Hoja de Trabajo para listado'!$BC$151:$CB$151,0)),0)+IFERROR(INDEX('Hoja de Trabajo para listado'!$DE$153:$DG$274,MATCH($A284,'Hoja de Trabajo para listado'!$DE$153:$DE$1048576,0),MATCH((CUADRO!H$4&amp;$E284),'Hoja de Trabajo para listado'!$DE$151:$DG$151,0)),0)+IFERROR(INDEX('Hoja de Trabajo para listado'!$CD$155:$DC$1048576,MATCH($A284,'Hoja de Trabajo para listado'!$CD$155:$CD$1048576,0),MATCH((CUADRO!H$4&amp;$E284),'Hoja de Trabajo para listado'!$CD$151:$DC$151,0)),0)</f>
        <v>0</v>
      </c>
      <c r="I284" s="245">
        <f ca="1">+IFERROR(INDEX('Hoja de Trabajo para listado'!$A$155:$Z$1048576,MATCH($A284,'Hoja de Trabajo para listado'!$A$155:$A$1048576,0),MATCH((CUADRO!I$4&amp;$E284),'Hoja de Trabajo para listado'!$A$151:$Z$151,0)),0)+IFERROR(INDEX('Hoja de Trabajo para listado'!$AB$155:$BA$1048576,MATCH($A284,'Hoja de Trabajo para listado'!$AB$155:$AB$1048576,0),MATCH((CUADRO!I$4&amp;$E284),'Hoja de Trabajo para listado'!$AB$151:$BA$151,0)),0)+IFERROR(INDEX('Hoja de Trabajo para listado'!$BC$155:$CB$1048576,MATCH($A284,'Hoja de Trabajo para listado'!$BC$155:$BC$1048576,0),MATCH((CUADRO!I$4&amp;$E284),'Hoja de Trabajo para listado'!$BC$151:$CB$151,0)),0)+IFERROR(INDEX('Hoja de Trabajo para listado'!$DE$153:$DG$274,MATCH($A284,'Hoja de Trabajo para listado'!$DE$153:$DE$1048576,0),MATCH((CUADRO!I$4&amp;$E284),'Hoja de Trabajo para listado'!$DE$151:$DG$151,0)),0)+IFERROR(INDEX('Hoja de Trabajo para listado'!$CD$155:$DC$1048576,MATCH($A284,'Hoja de Trabajo para listado'!$CD$155:$CD$1048576,0),MATCH((CUADRO!I$4&amp;$E284),'Hoja de Trabajo para listado'!$CD$151:$DC$151,0)),0)</f>
        <v>0</v>
      </c>
      <c r="J284" s="245">
        <f ca="1">+IFERROR(INDEX('Hoja de Trabajo para listado'!$A$155:$Z$1048576,MATCH($A284,'Hoja de Trabajo para listado'!$A$155:$A$1048576,0),MATCH((CUADRO!J$4&amp;$E284),'Hoja de Trabajo para listado'!$A$151:$Z$151,0)),0)+IFERROR(INDEX('Hoja de Trabajo para listado'!$AB$155:$BA$1048576,MATCH($A284,'Hoja de Trabajo para listado'!$AB$155:$AB$1048576,0),MATCH((CUADRO!J$4&amp;$E284),'Hoja de Trabajo para listado'!$AB$151:$BA$151,0)),0)+IFERROR(INDEX('Hoja de Trabajo para listado'!$BC$155:$CB$1048576,MATCH($A284,'Hoja de Trabajo para listado'!$BC$155:$BC$1048576,0),MATCH((CUADRO!J$4&amp;$E284),'Hoja de Trabajo para listado'!$BC$151:$CB$151,0)),0)+IFERROR(INDEX('Hoja de Trabajo para listado'!$DE$153:$DG$274,MATCH($A284,'Hoja de Trabajo para listado'!$DE$153:$DE$1048576,0),MATCH((CUADRO!J$4&amp;$E284),'Hoja de Trabajo para listado'!$DE$151:$DG$151,0)),0)+IFERROR(INDEX('Hoja de Trabajo para listado'!$CD$155:$DC$1048576,MATCH($A284,'Hoja de Trabajo para listado'!$CD$155:$CD$1048576,0),MATCH((CUADRO!J$4&amp;$E284),'Hoja de Trabajo para listado'!$CD$151:$DC$151,0)),0)</f>
        <v>6531178.9800000004</v>
      </c>
      <c r="K284" s="245">
        <f ca="1">+IFERROR(INDEX('Hoja de Trabajo para listado'!$A$155:$Z$1048576,MATCH($A284,'Hoja de Trabajo para listado'!$A$155:$A$1048576,0),MATCH((CUADRO!K$4&amp;$E284),'Hoja de Trabajo para listado'!$A$151:$Z$151,0)),0)+IFERROR(INDEX('Hoja de Trabajo para listado'!$AB$155:$BA$1048576,MATCH($A284,'Hoja de Trabajo para listado'!$AB$155:$AB$1048576,0),MATCH((CUADRO!K$4&amp;$E284),'Hoja de Trabajo para listado'!$AB$151:$BA$151,0)),0)+IFERROR(INDEX('Hoja de Trabajo para listado'!$BC$155:$CB$1048576,MATCH($A284,'Hoja de Trabajo para listado'!$BC$155:$BC$1048576,0),MATCH((CUADRO!K$4&amp;$E284),'Hoja de Trabajo para listado'!$BC$151:$CB$151,0)),0)+IFERROR(INDEX('Hoja de Trabajo para listado'!$DE$153:$DG$274,MATCH($A284,'Hoja de Trabajo para listado'!$DE$153:$DE$1048576,0),MATCH((CUADRO!K$4&amp;$E284),'Hoja de Trabajo para listado'!$DE$151:$DG$151,0)),0)+IFERROR(INDEX('Hoja de Trabajo para listado'!$CD$155:$DC$1048576,MATCH($A284,'Hoja de Trabajo para listado'!$CD$155:$CD$1048576,0),MATCH((CUADRO!K$4&amp;$E284),'Hoja de Trabajo para listado'!$CD$151:$DC$151,0)),0)</f>
        <v>0</v>
      </c>
      <c r="L284" s="245">
        <f ca="1">+IFERROR(INDEX('Hoja de Trabajo para listado'!$A$155:$Z$1048576,MATCH($A284,'Hoja de Trabajo para listado'!$A$155:$A$1048576,0),MATCH((CUADRO!L$4&amp;$E284),'Hoja de Trabajo para listado'!$A$151:$Z$151,0)),0)+IFERROR(INDEX('Hoja de Trabajo para listado'!$AB$155:$BA$1048576,MATCH($A284,'Hoja de Trabajo para listado'!$AB$155:$AB$1048576,0),MATCH((CUADRO!L$4&amp;$E284),'Hoja de Trabajo para listado'!$AB$151:$BA$151,0)),0)+IFERROR(INDEX('Hoja de Trabajo para listado'!$BC$155:$CB$1048576,MATCH($A284,'Hoja de Trabajo para listado'!$BC$155:$BC$1048576,0),MATCH((CUADRO!L$4&amp;$E284),'Hoja de Trabajo para listado'!$BC$151:$CB$151,0)),0)+IFERROR(INDEX('Hoja de Trabajo para listado'!$DE$153:$DG$274,MATCH($A284,'Hoja de Trabajo para listado'!$DE$153:$DE$1048576,0),MATCH((CUADRO!L$4&amp;$E284),'Hoja de Trabajo para listado'!$DE$151:$DG$151,0)),0)+IFERROR(INDEX('Hoja de Trabajo para listado'!$CD$155:$DC$1048576,MATCH($A284,'Hoja de Trabajo para listado'!$CD$155:$CD$1048576,0),MATCH((CUADRO!L$4&amp;$E284),'Hoja de Trabajo para listado'!$CD$151:$DC$151,0)),0)</f>
        <v>0</v>
      </c>
      <c r="M284" s="245">
        <f ca="1">+IFERROR(INDEX('Hoja de Trabajo para listado'!$A$155:$Z$1048576,MATCH($A284,'Hoja de Trabajo para listado'!$A$155:$A$1048576,0),MATCH((CUADRO!M$4&amp;$E284),'Hoja de Trabajo para listado'!$A$151:$Z$151,0)),0)+IFERROR(INDEX('Hoja de Trabajo para listado'!$AB$155:$BA$1048576,MATCH($A284,'Hoja de Trabajo para listado'!$AB$155:$AB$1048576,0),MATCH((CUADRO!M$4&amp;$E284),'Hoja de Trabajo para listado'!$AB$151:$BA$151,0)),0)+IFERROR(INDEX('Hoja de Trabajo para listado'!$BC$155:$CB$1048576,MATCH($A284,'Hoja de Trabajo para listado'!$BC$155:$BC$1048576,0),MATCH((CUADRO!M$4&amp;$E284),'Hoja de Trabajo para listado'!$BC$151:$CB$151,0)),0)+IFERROR(INDEX('Hoja de Trabajo para listado'!$DE$153:$DG$274,MATCH($A284,'Hoja de Trabajo para listado'!$DE$153:$DE$1048576,0),MATCH((CUADRO!M$4&amp;$E284),'Hoja de Trabajo para listado'!$DE$151:$DG$151,0)),0)+IFERROR(INDEX('Hoja de Trabajo para listado'!$CD$155:$DC$1048576,MATCH($A284,'Hoja de Trabajo para listado'!$CD$155:$CD$1048576,0),MATCH((CUADRO!M$4&amp;$E284),'Hoja de Trabajo para listado'!$CD$151:$DC$151,0)),0)</f>
        <v>0</v>
      </c>
      <c r="N284" s="245">
        <f ca="1">+IFERROR(INDEX('Hoja de Trabajo para listado'!$A$155:$Z$1048576,MATCH($A284,'Hoja de Trabajo para listado'!$A$155:$A$1048576,0),MATCH((CUADRO!N$4&amp;$E284),'Hoja de Trabajo para listado'!$A$151:$Z$151,0)),0)+IFERROR(INDEX('Hoja de Trabajo para listado'!$AB$155:$BA$1048576,MATCH($A284,'Hoja de Trabajo para listado'!$AB$155:$AB$1048576,0),MATCH((CUADRO!N$4&amp;$E284),'Hoja de Trabajo para listado'!$AB$151:$BA$151,0)),0)+IFERROR(INDEX('Hoja de Trabajo para listado'!$BC$155:$CB$1048576,MATCH($A284,'Hoja de Trabajo para listado'!$BC$155:$BC$1048576,0),MATCH((CUADRO!N$4&amp;$E284),'Hoja de Trabajo para listado'!$BC$151:$CB$151,0)),0)+IFERROR(INDEX('Hoja de Trabajo para listado'!$DE$153:$DG$274,MATCH($A284,'Hoja de Trabajo para listado'!$DE$153:$DE$1048576,0),MATCH((CUADRO!N$4&amp;$E284),'Hoja de Trabajo para listado'!$DE$151:$DG$151,0)),0)+IFERROR(INDEX('Hoja de Trabajo para listado'!$CD$155:$DC$1048576,MATCH($A284,'Hoja de Trabajo para listado'!$CD$155:$CD$1048576,0),MATCH((CUADRO!N$4&amp;$E284),'Hoja de Trabajo para listado'!$CD$151:$DC$151,0)),0)</f>
        <v>0</v>
      </c>
      <c r="O284" s="245">
        <f ca="1">+IFERROR(INDEX('Hoja de Trabajo para listado'!$A$155:$Z$1048576,MATCH($A284,'Hoja de Trabajo para listado'!$A$155:$A$1048576,0),MATCH((CUADRO!O$4&amp;$E284),'Hoja de Trabajo para listado'!$A$151:$Z$151,0)),0)+IFERROR(INDEX('Hoja de Trabajo para listado'!$AB$155:$BA$1048576,MATCH($A284,'Hoja de Trabajo para listado'!$AB$155:$AB$1048576,0),MATCH((CUADRO!O$4&amp;$E284),'Hoja de Trabajo para listado'!$AB$151:$BA$151,0)),0)+IFERROR(INDEX('Hoja de Trabajo para listado'!$BC$155:$CB$1048576,MATCH($A284,'Hoja de Trabajo para listado'!$BC$155:$BC$1048576,0),MATCH((CUADRO!O$4&amp;$E284),'Hoja de Trabajo para listado'!$BC$151:$CB$151,0)),0)+IFERROR(INDEX('Hoja de Trabajo para listado'!$DE$153:$DG$274,MATCH($A284,'Hoja de Trabajo para listado'!$DE$153:$DE$1048576,0),MATCH((CUADRO!O$4&amp;$E284),'Hoja de Trabajo para listado'!$DE$151:$DG$151,0)),0)+IFERROR(INDEX('Hoja de Trabajo para listado'!$CD$155:$DC$1048576,MATCH($A284,'Hoja de Trabajo para listado'!$CD$155:$CD$1048576,0),MATCH((CUADRO!O$4&amp;$E284),'Hoja de Trabajo para listado'!$CD$151:$DC$151,0)),0)</f>
        <v>0</v>
      </c>
      <c r="P284" s="245">
        <f ca="1">+IFERROR(INDEX('Hoja de Trabajo para listado'!$A$155:$Z$1048576,MATCH($A284,'Hoja de Trabajo para listado'!$A$155:$A$1048576,0),MATCH((CUADRO!P$4&amp;$E284),'Hoja de Trabajo para listado'!$A$151:$Z$151,0)),0)+IFERROR(INDEX('Hoja de Trabajo para listado'!$AB$155:$BA$1048576,MATCH($A284,'Hoja de Trabajo para listado'!$AB$155:$AB$1048576,0),MATCH((CUADRO!P$4&amp;$E284),'Hoja de Trabajo para listado'!$AB$151:$BA$151,0)),0)+IFERROR(INDEX('Hoja de Trabajo para listado'!$BC$155:$CB$1048576,MATCH($A284,'Hoja de Trabajo para listado'!$BC$155:$BC$1048576,0),MATCH((CUADRO!P$4&amp;$E284),'Hoja de Trabajo para listado'!$BC$151:$CB$151,0)),0)+IFERROR(INDEX('Hoja de Trabajo para listado'!$DE$153:$DG$274,MATCH($A284,'Hoja de Trabajo para listado'!$DE$153:$DE$1048576,0),MATCH((CUADRO!P$4&amp;$E284),'Hoja de Trabajo para listado'!$DE$151:$DG$151,0)),0)+IFERROR(INDEX('Hoja de Trabajo para listado'!$CD$155:$DC$1048576,MATCH($A284,'Hoja de Trabajo para listado'!$CD$155:$CD$1048576,0),MATCH((CUADRO!P$4&amp;$E284),'Hoja de Trabajo para listado'!$CD$151:$DC$151,0)),0)</f>
        <v>0</v>
      </c>
      <c r="Q284" s="245">
        <f ca="1">+IFERROR(INDEX('Hoja de Trabajo para listado'!$A$155:$Z$1048576,MATCH($A284,'Hoja de Trabajo para listado'!$A$155:$A$1048576,0),MATCH((CUADRO!Q$4&amp;$E284),'Hoja de Trabajo para listado'!$A$151:$Z$151,0)),0)+IFERROR(INDEX('Hoja de Trabajo para listado'!$AB$155:$BA$1048576,MATCH($A284,'Hoja de Trabajo para listado'!$AB$155:$AB$1048576,0),MATCH((CUADRO!Q$4&amp;$E284),'Hoja de Trabajo para listado'!$AB$151:$BA$151,0)),0)+IFERROR(INDEX('Hoja de Trabajo para listado'!$BC$155:$CB$1048576,MATCH($A284,'Hoja de Trabajo para listado'!$BC$155:$BC$1048576,0),MATCH((CUADRO!Q$4&amp;$E284),'Hoja de Trabajo para listado'!$BC$151:$CB$151,0)),0)+IFERROR(INDEX('Hoja de Trabajo para listado'!$DE$153:$DG$274,MATCH($A284,'Hoja de Trabajo para listado'!$DE$153:$DE$1048576,0),MATCH((CUADRO!Q$4&amp;$E284),'Hoja de Trabajo para listado'!$DE$151:$DG$151,0)),0)+IFERROR(INDEX('Hoja de Trabajo para listado'!$CD$155:$DC$1048576,MATCH($A284,'Hoja de Trabajo para listado'!$CD$155:$CD$1048576,0),MATCH((CUADRO!Q$4&amp;$E284),'Hoja de Trabajo para listado'!$CD$151:$DC$151,0)),0)</f>
        <v>0</v>
      </c>
      <c r="R284" s="245">
        <f t="shared" ca="1" si="11"/>
        <v>6531178.9800000004</v>
      </c>
      <c r="S284" s="262">
        <f ca="1">+R283+R284</f>
        <v>6531178.9800000004</v>
      </c>
      <c r="T284" s="243">
        <f ca="1">+S284</f>
        <v>6531178.9800000004</v>
      </c>
      <c r="U284" s="242">
        <f t="shared" si="12"/>
        <v>2</v>
      </c>
      <c r="V284" s="333" t="str">
        <f>+VLOOKUP(A284,bd_lista!$A$3:$E$592,5,FALSE)</f>
        <v>Instituciones Descentralizadas</v>
      </c>
      <c r="W284" s="388"/>
      <c r="X284" s="242">
        <f>+VLOOKUP(A284,[4]Sheet1!$A$13:$D$744,4,FALSE)</f>
        <v>52</v>
      </c>
      <c r="Y284" s="242" t="e">
        <f>+VLOOKUP(X284,bd_lista!$A$3:$C$592,3,FALSE)</f>
        <v>#N/A</v>
      </c>
      <c r="Z284" s="292"/>
      <c r="AA284" s="293"/>
    </row>
    <row r="285" spans="1:27" customFormat="1" ht="15" hidden="1" customHeight="1">
      <c r="A285" s="32">
        <v>388</v>
      </c>
      <c r="B285" s="392">
        <f>+A285</f>
        <v>388</v>
      </c>
      <c r="C285" s="332" t="str">
        <f>+VLOOKUP(A285,bd_lista!$A$3:$C$592,3,FALSE)</f>
        <v>Servicio Plurinacional de Registro de Comercio</v>
      </c>
      <c r="D285" s="389" t="str">
        <f>+C285</f>
        <v>Servicio Plurinacional de Registro de Comercio</v>
      </c>
      <c r="E285" s="247" t="s">
        <v>1304</v>
      </c>
      <c r="F285" s="243">
        <f ca="1">+IFERROR(INDEX('Hoja de Trabajo para listado'!$A$155:$Z$1048576,MATCH($A285,'Hoja de Trabajo para listado'!$A$155:$A$1048576,0),MATCH((CUADRO!F$4&amp;$E285),'Hoja de Trabajo para listado'!$A$151:$Z$151,0)),0)+IFERROR(INDEX('Hoja de Trabajo para listado'!$AB$155:$BA$1048576,MATCH($A285,'Hoja de Trabajo para listado'!$AB$155:$AB$1048576,0),MATCH((CUADRO!F$4&amp;$E285),'Hoja de Trabajo para listado'!$AB$151:$BA$151,0)),0)+IFERROR(INDEX('Hoja de Trabajo para listado'!$BC$155:$CB$1048576,MATCH($A285,'Hoja de Trabajo para listado'!$BC$155:$BC$1048576,0),MATCH((CUADRO!F$4&amp;$E285),'Hoja de Trabajo para listado'!$BC$151:$CB$151,0)),0)+IFERROR(INDEX('Hoja de Trabajo para listado'!$DE$153:$DG$274,MATCH($A285,'Hoja de Trabajo para listado'!$DE$153:$DE$1048576,0),MATCH((CUADRO!F$4&amp;$E285),'Hoja de Trabajo para listado'!$DE$151:$DG$151,0)),0)+IFERROR(INDEX('Hoja de Trabajo para listado'!$CD$155:$DC$1048576,MATCH($A285,'Hoja de Trabajo para listado'!$CD$155:$CD$1048576,0),MATCH((CUADRO!F$4&amp;$E285),'Hoja de Trabajo para listado'!$CD$151:$DC$151,0)),0)</f>
        <v>0</v>
      </c>
      <c r="G285" s="243">
        <f ca="1">+IFERROR(INDEX('Hoja de Trabajo para listado'!$A$155:$Z$1048576,MATCH($A285,'Hoja de Trabajo para listado'!$A$155:$A$1048576,0),MATCH((CUADRO!G$4&amp;$E285),'Hoja de Trabajo para listado'!$A$151:$Z$151,0)),0)+IFERROR(INDEX('Hoja de Trabajo para listado'!$AB$155:$BA$1048576,MATCH($A285,'Hoja de Trabajo para listado'!$AB$155:$AB$1048576,0),MATCH((CUADRO!G$4&amp;$E285),'Hoja de Trabajo para listado'!$AB$151:$BA$151,0)),0)+IFERROR(INDEX('Hoja de Trabajo para listado'!$BC$155:$CB$1048576,MATCH($A285,'Hoja de Trabajo para listado'!$BC$155:$BC$1048576,0),MATCH((CUADRO!G$4&amp;$E285),'Hoja de Trabajo para listado'!$BC$151:$CB$151,0)),0)+IFERROR(INDEX('Hoja de Trabajo para listado'!$DE$153:$DG$274,MATCH($A285,'Hoja de Trabajo para listado'!$DE$153:$DE$1048576,0),MATCH((CUADRO!G$4&amp;$E285),'Hoja de Trabajo para listado'!$DE$151:$DG$151,0)),0)+IFERROR(INDEX('Hoja de Trabajo para listado'!$CD$155:$DC$1048576,MATCH($A285,'Hoja de Trabajo para listado'!$CD$155:$CD$1048576,0),MATCH((CUADRO!G$4&amp;$E285),'Hoja de Trabajo para listado'!$CD$151:$DC$151,0)),0)</f>
        <v>0</v>
      </c>
      <c r="H285" s="243">
        <f ca="1">+IFERROR(INDEX('Hoja de Trabajo para listado'!$A$155:$Z$1048576,MATCH($A285,'Hoja de Trabajo para listado'!$A$155:$A$1048576,0),MATCH((CUADRO!H$4&amp;$E285),'Hoja de Trabajo para listado'!$A$151:$Z$151,0)),0)+IFERROR(INDEX('Hoja de Trabajo para listado'!$AB$155:$BA$1048576,MATCH($A285,'Hoja de Trabajo para listado'!$AB$155:$AB$1048576,0),MATCH((CUADRO!H$4&amp;$E285),'Hoja de Trabajo para listado'!$AB$151:$BA$151,0)),0)+IFERROR(INDEX('Hoja de Trabajo para listado'!$BC$155:$CB$1048576,MATCH($A285,'Hoja de Trabajo para listado'!$BC$155:$BC$1048576,0),MATCH((CUADRO!H$4&amp;$E285),'Hoja de Trabajo para listado'!$BC$151:$CB$151,0)),0)+IFERROR(INDEX('Hoja de Trabajo para listado'!$DE$153:$DG$274,MATCH($A285,'Hoja de Trabajo para listado'!$DE$153:$DE$1048576,0),MATCH((CUADRO!H$4&amp;$E285),'Hoja de Trabajo para listado'!$DE$151:$DG$151,0)),0)+IFERROR(INDEX('Hoja de Trabajo para listado'!$CD$155:$DC$1048576,MATCH($A285,'Hoja de Trabajo para listado'!$CD$155:$CD$1048576,0),MATCH((CUADRO!H$4&amp;$E285),'Hoja de Trabajo para listado'!$CD$151:$DC$151,0)),0)</f>
        <v>0</v>
      </c>
      <c r="I285" s="243">
        <f ca="1">+IFERROR(INDEX('Hoja de Trabajo para listado'!$A$155:$Z$1048576,MATCH($A285,'Hoja de Trabajo para listado'!$A$155:$A$1048576,0),MATCH((CUADRO!I$4&amp;$E285),'Hoja de Trabajo para listado'!$A$151:$Z$151,0)),0)+IFERROR(INDEX('Hoja de Trabajo para listado'!$AB$155:$BA$1048576,MATCH($A285,'Hoja de Trabajo para listado'!$AB$155:$AB$1048576,0),MATCH((CUADRO!I$4&amp;$E285),'Hoja de Trabajo para listado'!$AB$151:$BA$151,0)),0)+IFERROR(INDEX('Hoja de Trabajo para listado'!$BC$155:$CB$1048576,MATCH($A285,'Hoja de Trabajo para listado'!$BC$155:$BC$1048576,0),MATCH((CUADRO!I$4&amp;$E285),'Hoja de Trabajo para listado'!$BC$151:$CB$151,0)),0)+IFERROR(INDEX('Hoja de Trabajo para listado'!$DE$153:$DG$274,MATCH($A285,'Hoja de Trabajo para listado'!$DE$153:$DE$1048576,0),MATCH((CUADRO!I$4&amp;$E285),'Hoja de Trabajo para listado'!$DE$151:$DG$151,0)),0)+IFERROR(INDEX('Hoja de Trabajo para listado'!$CD$155:$DC$1048576,MATCH($A285,'Hoja de Trabajo para listado'!$CD$155:$CD$1048576,0),MATCH((CUADRO!I$4&amp;$E285),'Hoja de Trabajo para listado'!$CD$151:$DC$151,0)),0)</f>
        <v>0</v>
      </c>
      <c r="J285" s="243">
        <f ca="1">+IFERROR(INDEX('Hoja de Trabajo para listado'!$A$155:$Z$1048576,MATCH($A285,'Hoja de Trabajo para listado'!$A$155:$A$1048576,0),MATCH((CUADRO!J$4&amp;$E285),'Hoja de Trabajo para listado'!$A$151:$Z$151,0)),0)+IFERROR(INDEX('Hoja de Trabajo para listado'!$AB$155:$BA$1048576,MATCH($A285,'Hoja de Trabajo para listado'!$AB$155:$AB$1048576,0),MATCH((CUADRO!J$4&amp;$E285),'Hoja de Trabajo para listado'!$AB$151:$BA$151,0)),0)+IFERROR(INDEX('Hoja de Trabajo para listado'!$BC$155:$CB$1048576,MATCH($A285,'Hoja de Trabajo para listado'!$BC$155:$BC$1048576,0),MATCH((CUADRO!J$4&amp;$E285),'Hoja de Trabajo para listado'!$BC$151:$CB$151,0)),0)+IFERROR(INDEX('Hoja de Trabajo para listado'!$DE$153:$DG$274,MATCH($A285,'Hoja de Trabajo para listado'!$DE$153:$DE$1048576,0),MATCH((CUADRO!J$4&amp;$E285),'Hoja de Trabajo para listado'!$DE$151:$DG$151,0)),0)+IFERROR(INDEX('Hoja de Trabajo para listado'!$CD$155:$DC$1048576,MATCH($A285,'Hoja de Trabajo para listado'!$CD$155:$CD$1048576,0),MATCH((CUADRO!J$4&amp;$E285),'Hoja de Trabajo para listado'!$CD$151:$DC$151,0)),0)</f>
        <v>0</v>
      </c>
      <c r="K285" s="243">
        <f ca="1">+IFERROR(INDEX('Hoja de Trabajo para listado'!$A$155:$Z$1048576,MATCH($A285,'Hoja de Trabajo para listado'!$A$155:$A$1048576,0),MATCH((CUADRO!K$4&amp;$E285),'Hoja de Trabajo para listado'!$A$151:$Z$151,0)),0)+IFERROR(INDEX('Hoja de Trabajo para listado'!$AB$155:$BA$1048576,MATCH($A285,'Hoja de Trabajo para listado'!$AB$155:$AB$1048576,0),MATCH((CUADRO!K$4&amp;$E285),'Hoja de Trabajo para listado'!$AB$151:$BA$151,0)),0)+IFERROR(INDEX('Hoja de Trabajo para listado'!$BC$155:$CB$1048576,MATCH($A285,'Hoja de Trabajo para listado'!$BC$155:$BC$1048576,0),MATCH((CUADRO!K$4&amp;$E285),'Hoja de Trabajo para listado'!$BC$151:$CB$151,0)),0)+IFERROR(INDEX('Hoja de Trabajo para listado'!$DE$153:$DG$274,MATCH($A285,'Hoja de Trabajo para listado'!$DE$153:$DE$1048576,0),MATCH((CUADRO!K$4&amp;$E285),'Hoja de Trabajo para listado'!$DE$151:$DG$151,0)),0)+IFERROR(INDEX('Hoja de Trabajo para listado'!$CD$155:$DC$1048576,MATCH($A285,'Hoja de Trabajo para listado'!$CD$155:$CD$1048576,0),MATCH((CUADRO!K$4&amp;$E285),'Hoja de Trabajo para listado'!$CD$151:$DC$151,0)),0)</f>
        <v>0</v>
      </c>
      <c r="L285" s="243">
        <f ca="1">+IFERROR(INDEX('Hoja de Trabajo para listado'!$A$155:$Z$1048576,MATCH($A285,'Hoja de Trabajo para listado'!$A$155:$A$1048576,0),MATCH((CUADRO!L$4&amp;$E285),'Hoja de Trabajo para listado'!$A$151:$Z$151,0)),0)+IFERROR(INDEX('Hoja de Trabajo para listado'!$AB$155:$BA$1048576,MATCH($A285,'Hoja de Trabajo para listado'!$AB$155:$AB$1048576,0),MATCH((CUADRO!L$4&amp;$E285),'Hoja de Trabajo para listado'!$AB$151:$BA$151,0)),0)+IFERROR(INDEX('Hoja de Trabajo para listado'!$BC$155:$CB$1048576,MATCH($A285,'Hoja de Trabajo para listado'!$BC$155:$BC$1048576,0),MATCH((CUADRO!L$4&amp;$E285),'Hoja de Trabajo para listado'!$BC$151:$CB$151,0)),0)+IFERROR(INDEX('Hoja de Trabajo para listado'!$DE$153:$DG$274,MATCH($A285,'Hoja de Trabajo para listado'!$DE$153:$DE$1048576,0),MATCH((CUADRO!L$4&amp;$E285),'Hoja de Trabajo para listado'!$DE$151:$DG$151,0)),0)+IFERROR(INDEX('Hoja de Trabajo para listado'!$CD$155:$DC$1048576,MATCH($A285,'Hoja de Trabajo para listado'!$CD$155:$CD$1048576,0),MATCH((CUADRO!L$4&amp;$E285),'Hoja de Trabajo para listado'!$CD$151:$DC$151,0)),0)</f>
        <v>0</v>
      </c>
      <c r="M285" s="243">
        <f ca="1">+IFERROR(INDEX('Hoja de Trabajo para listado'!$A$155:$Z$1048576,MATCH($A285,'Hoja de Trabajo para listado'!$A$155:$A$1048576,0),MATCH((CUADRO!M$4&amp;$E285),'Hoja de Trabajo para listado'!$A$151:$Z$151,0)),0)+IFERROR(INDEX('Hoja de Trabajo para listado'!$AB$155:$BA$1048576,MATCH($A285,'Hoja de Trabajo para listado'!$AB$155:$AB$1048576,0),MATCH((CUADRO!M$4&amp;$E285),'Hoja de Trabajo para listado'!$AB$151:$BA$151,0)),0)+IFERROR(INDEX('Hoja de Trabajo para listado'!$BC$155:$CB$1048576,MATCH($A285,'Hoja de Trabajo para listado'!$BC$155:$BC$1048576,0),MATCH((CUADRO!M$4&amp;$E285),'Hoja de Trabajo para listado'!$BC$151:$CB$151,0)),0)+IFERROR(INDEX('Hoja de Trabajo para listado'!$DE$153:$DG$274,MATCH($A285,'Hoja de Trabajo para listado'!$DE$153:$DE$1048576,0),MATCH((CUADRO!M$4&amp;$E285),'Hoja de Trabajo para listado'!$DE$151:$DG$151,0)),0)+IFERROR(INDEX('Hoja de Trabajo para listado'!$CD$155:$DC$1048576,MATCH($A285,'Hoja de Trabajo para listado'!$CD$155:$CD$1048576,0),MATCH((CUADRO!M$4&amp;$E285),'Hoja de Trabajo para listado'!$CD$151:$DC$151,0)),0)</f>
        <v>0</v>
      </c>
      <c r="N285" s="243">
        <f ca="1">+IFERROR(INDEX('Hoja de Trabajo para listado'!$A$155:$Z$1048576,MATCH($A285,'Hoja de Trabajo para listado'!$A$155:$A$1048576,0),MATCH((CUADRO!N$4&amp;$E285),'Hoja de Trabajo para listado'!$A$151:$Z$151,0)),0)+IFERROR(INDEX('Hoja de Trabajo para listado'!$AB$155:$BA$1048576,MATCH($A285,'Hoja de Trabajo para listado'!$AB$155:$AB$1048576,0),MATCH((CUADRO!N$4&amp;$E285),'Hoja de Trabajo para listado'!$AB$151:$BA$151,0)),0)+IFERROR(INDEX('Hoja de Trabajo para listado'!$BC$155:$CB$1048576,MATCH($A285,'Hoja de Trabajo para listado'!$BC$155:$BC$1048576,0),MATCH((CUADRO!N$4&amp;$E285),'Hoja de Trabajo para listado'!$BC$151:$CB$151,0)),0)+IFERROR(INDEX('Hoja de Trabajo para listado'!$DE$153:$DG$274,MATCH($A285,'Hoja de Trabajo para listado'!$DE$153:$DE$1048576,0),MATCH((CUADRO!N$4&amp;$E285),'Hoja de Trabajo para listado'!$DE$151:$DG$151,0)),0)+IFERROR(INDEX('Hoja de Trabajo para listado'!$CD$155:$DC$1048576,MATCH($A285,'Hoja de Trabajo para listado'!$CD$155:$CD$1048576,0),MATCH((CUADRO!N$4&amp;$E285),'Hoja de Trabajo para listado'!$CD$151:$DC$151,0)),0)</f>
        <v>0</v>
      </c>
      <c r="O285" s="243">
        <f ca="1">+IFERROR(INDEX('Hoja de Trabajo para listado'!$A$155:$Z$1048576,MATCH($A285,'Hoja de Trabajo para listado'!$A$155:$A$1048576,0),MATCH((CUADRO!O$4&amp;$E285),'Hoja de Trabajo para listado'!$A$151:$Z$151,0)),0)+IFERROR(INDEX('Hoja de Trabajo para listado'!$AB$155:$BA$1048576,MATCH($A285,'Hoja de Trabajo para listado'!$AB$155:$AB$1048576,0),MATCH((CUADRO!O$4&amp;$E285),'Hoja de Trabajo para listado'!$AB$151:$BA$151,0)),0)+IFERROR(INDEX('Hoja de Trabajo para listado'!$BC$155:$CB$1048576,MATCH($A285,'Hoja de Trabajo para listado'!$BC$155:$BC$1048576,0),MATCH((CUADRO!O$4&amp;$E285),'Hoja de Trabajo para listado'!$BC$151:$CB$151,0)),0)+IFERROR(INDEX('Hoja de Trabajo para listado'!$DE$153:$DG$274,MATCH($A285,'Hoja de Trabajo para listado'!$DE$153:$DE$1048576,0),MATCH((CUADRO!O$4&amp;$E285),'Hoja de Trabajo para listado'!$DE$151:$DG$151,0)),0)+IFERROR(INDEX('Hoja de Trabajo para listado'!$CD$155:$DC$1048576,MATCH($A285,'Hoja de Trabajo para listado'!$CD$155:$CD$1048576,0),MATCH((CUADRO!O$4&amp;$E285),'Hoja de Trabajo para listado'!$CD$151:$DC$151,0)),0)</f>
        <v>0</v>
      </c>
      <c r="P285" s="243">
        <f ca="1">+IFERROR(INDEX('Hoja de Trabajo para listado'!$A$155:$Z$1048576,MATCH($A285,'Hoja de Trabajo para listado'!$A$155:$A$1048576,0),MATCH((CUADRO!P$4&amp;$E285),'Hoja de Trabajo para listado'!$A$151:$Z$151,0)),0)+IFERROR(INDEX('Hoja de Trabajo para listado'!$AB$155:$BA$1048576,MATCH($A285,'Hoja de Trabajo para listado'!$AB$155:$AB$1048576,0),MATCH((CUADRO!P$4&amp;$E285),'Hoja de Trabajo para listado'!$AB$151:$BA$151,0)),0)+IFERROR(INDEX('Hoja de Trabajo para listado'!$BC$155:$CB$1048576,MATCH($A285,'Hoja de Trabajo para listado'!$BC$155:$BC$1048576,0),MATCH((CUADRO!P$4&amp;$E285),'Hoja de Trabajo para listado'!$BC$151:$CB$151,0)),0)+IFERROR(INDEX('Hoja de Trabajo para listado'!$DE$153:$DG$274,MATCH($A285,'Hoja de Trabajo para listado'!$DE$153:$DE$1048576,0),MATCH((CUADRO!P$4&amp;$E285),'Hoja de Trabajo para listado'!$DE$151:$DG$151,0)),0)+IFERROR(INDEX('Hoja de Trabajo para listado'!$CD$155:$DC$1048576,MATCH($A285,'Hoja de Trabajo para listado'!$CD$155:$CD$1048576,0),MATCH((CUADRO!P$4&amp;$E285),'Hoja de Trabajo para listado'!$CD$151:$DC$151,0)),0)</f>
        <v>0</v>
      </c>
      <c r="Q285" s="243">
        <f ca="1">+IFERROR(INDEX('Hoja de Trabajo para listado'!$A$155:$Z$1048576,MATCH($A285,'Hoja de Trabajo para listado'!$A$155:$A$1048576,0),MATCH((CUADRO!Q$4&amp;$E285),'Hoja de Trabajo para listado'!$A$151:$Z$151,0)),0)+IFERROR(INDEX('Hoja de Trabajo para listado'!$AB$155:$BA$1048576,MATCH($A285,'Hoja de Trabajo para listado'!$AB$155:$AB$1048576,0),MATCH((CUADRO!Q$4&amp;$E285),'Hoja de Trabajo para listado'!$AB$151:$BA$151,0)),0)+IFERROR(INDEX('Hoja de Trabajo para listado'!$BC$155:$CB$1048576,MATCH($A285,'Hoja de Trabajo para listado'!$BC$155:$BC$1048576,0),MATCH((CUADRO!Q$4&amp;$E285),'Hoja de Trabajo para listado'!$BC$151:$CB$151,0)),0)+IFERROR(INDEX('Hoja de Trabajo para listado'!$DE$153:$DG$274,MATCH($A285,'Hoja de Trabajo para listado'!$DE$153:$DE$1048576,0),MATCH((CUADRO!Q$4&amp;$E285),'Hoja de Trabajo para listado'!$DE$151:$DG$151,0)),0)+IFERROR(INDEX('Hoja de Trabajo para listado'!$CD$155:$DC$1048576,MATCH($A285,'Hoja de Trabajo para listado'!$CD$155:$CD$1048576,0),MATCH((CUADRO!Q$4&amp;$E285),'Hoja de Trabajo para listado'!$CD$151:$DC$151,0)),0)</f>
        <v>0</v>
      </c>
      <c r="R285" s="243">
        <f t="shared" ref="R285:R286" ca="1" si="13">+SUM(F285:Q285)</f>
        <v>0</v>
      </c>
      <c r="S285" s="263"/>
      <c r="T285" s="243">
        <f ca="1">+T286</f>
        <v>0</v>
      </c>
      <c r="U285" s="242">
        <f t="shared" ref="U285:U286" si="14">+IF(E285="Débitos",1,2)</f>
        <v>1</v>
      </c>
      <c r="V285" s="333" t="s">
        <v>1322</v>
      </c>
      <c r="W285" s="387" t="str">
        <f>+V285</f>
        <v>Instituciones Descentralizadas</v>
      </c>
      <c r="X285" s="242"/>
      <c r="Y285" s="242"/>
      <c r="Z285" s="475"/>
      <c r="AA285" s="476"/>
    </row>
    <row r="286" spans="1:27" customFormat="1" ht="15" hidden="1" customHeight="1">
      <c r="A286" s="32">
        <v>388</v>
      </c>
      <c r="B286" s="393"/>
      <c r="C286" s="333" t="str">
        <f>+VLOOKUP(A286,bd_lista!$A$3:$C$592,3,FALSE)</f>
        <v>Servicio Plurinacional de Registro de Comercio</v>
      </c>
      <c r="D286" s="390"/>
      <c r="E286" s="333" t="s">
        <v>1305</v>
      </c>
      <c r="F286" s="245">
        <f ca="1">+IFERROR(INDEX('Hoja de Trabajo para listado'!$A$155:$Z$1048576,MATCH($A286,'Hoja de Trabajo para listado'!$A$155:$A$1048576,0),MATCH((CUADRO!F$4&amp;$E286),'Hoja de Trabajo para listado'!$A$151:$Z$151,0)),0)+IFERROR(INDEX('Hoja de Trabajo para listado'!$AB$155:$BA$1048576,MATCH($A286,'Hoja de Trabajo para listado'!$AB$155:$AB$1048576,0),MATCH((CUADRO!F$4&amp;$E286),'Hoja de Trabajo para listado'!$AB$151:$BA$151,0)),0)+IFERROR(INDEX('Hoja de Trabajo para listado'!$BC$155:$CB$1048576,MATCH($A286,'Hoja de Trabajo para listado'!$BC$155:$BC$1048576,0),MATCH((CUADRO!F$4&amp;$E286),'Hoja de Trabajo para listado'!$BC$151:$CB$151,0)),0)+IFERROR(INDEX('Hoja de Trabajo para listado'!$DE$153:$DG$274,MATCH($A286,'Hoja de Trabajo para listado'!$DE$153:$DE$1048576,0),MATCH((CUADRO!F$4&amp;$E286),'Hoja de Trabajo para listado'!$DE$151:$DG$151,0)),0)+IFERROR(INDEX('Hoja de Trabajo para listado'!$CD$155:$DC$1048576,MATCH($A286,'Hoja de Trabajo para listado'!$CD$155:$CD$1048576,0),MATCH((CUADRO!F$4&amp;$E286),'Hoja de Trabajo para listado'!$CD$151:$DC$151,0)),0)</f>
        <v>0</v>
      </c>
      <c r="G286" s="245">
        <f ca="1">+IFERROR(INDEX('Hoja de Trabajo para listado'!$A$155:$Z$1048576,MATCH($A286,'Hoja de Trabajo para listado'!$A$155:$A$1048576,0),MATCH((CUADRO!G$4&amp;$E286),'Hoja de Trabajo para listado'!$A$151:$Z$151,0)),0)+IFERROR(INDEX('Hoja de Trabajo para listado'!$AB$155:$BA$1048576,MATCH($A286,'Hoja de Trabajo para listado'!$AB$155:$AB$1048576,0),MATCH((CUADRO!G$4&amp;$E286),'Hoja de Trabajo para listado'!$AB$151:$BA$151,0)),0)+IFERROR(INDEX('Hoja de Trabajo para listado'!$BC$155:$CB$1048576,MATCH($A286,'Hoja de Trabajo para listado'!$BC$155:$BC$1048576,0),MATCH((CUADRO!G$4&amp;$E286),'Hoja de Trabajo para listado'!$BC$151:$CB$151,0)),0)+IFERROR(INDEX('Hoja de Trabajo para listado'!$DE$153:$DG$274,MATCH($A286,'Hoja de Trabajo para listado'!$DE$153:$DE$1048576,0),MATCH((CUADRO!G$4&amp;$E286),'Hoja de Trabajo para listado'!$DE$151:$DG$151,0)),0)+IFERROR(INDEX('Hoja de Trabajo para listado'!$CD$155:$DC$1048576,MATCH($A286,'Hoja de Trabajo para listado'!$CD$155:$CD$1048576,0),MATCH((CUADRO!G$4&amp;$E286),'Hoja de Trabajo para listado'!$CD$151:$DC$151,0)),0)</f>
        <v>0</v>
      </c>
      <c r="H286" s="245">
        <f ca="1">+IFERROR(INDEX('Hoja de Trabajo para listado'!$A$155:$Z$1048576,MATCH($A286,'Hoja de Trabajo para listado'!$A$155:$A$1048576,0),MATCH((CUADRO!H$4&amp;$E286),'Hoja de Trabajo para listado'!$A$151:$Z$151,0)),0)+IFERROR(INDEX('Hoja de Trabajo para listado'!$AB$155:$BA$1048576,MATCH($A286,'Hoja de Trabajo para listado'!$AB$155:$AB$1048576,0),MATCH((CUADRO!H$4&amp;$E286),'Hoja de Trabajo para listado'!$AB$151:$BA$151,0)),0)+IFERROR(INDEX('Hoja de Trabajo para listado'!$BC$155:$CB$1048576,MATCH($A286,'Hoja de Trabajo para listado'!$BC$155:$BC$1048576,0),MATCH((CUADRO!H$4&amp;$E286),'Hoja de Trabajo para listado'!$BC$151:$CB$151,0)),0)+IFERROR(INDEX('Hoja de Trabajo para listado'!$DE$153:$DG$274,MATCH($A286,'Hoja de Trabajo para listado'!$DE$153:$DE$1048576,0),MATCH((CUADRO!H$4&amp;$E286),'Hoja de Trabajo para listado'!$DE$151:$DG$151,0)),0)+IFERROR(INDEX('Hoja de Trabajo para listado'!$CD$155:$DC$1048576,MATCH($A286,'Hoja de Trabajo para listado'!$CD$155:$CD$1048576,0),MATCH((CUADRO!H$4&amp;$E286),'Hoja de Trabajo para listado'!$CD$151:$DC$151,0)),0)</f>
        <v>0</v>
      </c>
      <c r="I286" s="245">
        <f ca="1">+IFERROR(INDEX('Hoja de Trabajo para listado'!$A$155:$Z$1048576,MATCH($A286,'Hoja de Trabajo para listado'!$A$155:$A$1048576,0),MATCH((CUADRO!I$4&amp;$E286),'Hoja de Trabajo para listado'!$A$151:$Z$151,0)),0)+IFERROR(INDEX('Hoja de Trabajo para listado'!$AB$155:$BA$1048576,MATCH($A286,'Hoja de Trabajo para listado'!$AB$155:$AB$1048576,0),MATCH((CUADRO!I$4&amp;$E286),'Hoja de Trabajo para listado'!$AB$151:$BA$151,0)),0)+IFERROR(INDEX('Hoja de Trabajo para listado'!$BC$155:$CB$1048576,MATCH($A286,'Hoja de Trabajo para listado'!$BC$155:$BC$1048576,0),MATCH((CUADRO!I$4&amp;$E286),'Hoja de Trabajo para listado'!$BC$151:$CB$151,0)),0)+IFERROR(INDEX('Hoja de Trabajo para listado'!$DE$153:$DG$274,MATCH($A286,'Hoja de Trabajo para listado'!$DE$153:$DE$1048576,0),MATCH((CUADRO!I$4&amp;$E286),'Hoja de Trabajo para listado'!$DE$151:$DG$151,0)),0)+IFERROR(INDEX('Hoja de Trabajo para listado'!$CD$155:$DC$1048576,MATCH($A286,'Hoja de Trabajo para listado'!$CD$155:$CD$1048576,0),MATCH((CUADRO!I$4&amp;$E286),'Hoja de Trabajo para listado'!$CD$151:$DC$151,0)),0)</f>
        <v>0</v>
      </c>
      <c r="J286" s="245">
        <f ca="1">+IFERROR(INDEX('Hoja de Trabajo para listado'!$A$155:$Z$1048576,MATCH($A286,'Hoja de Trabajo para listado'!$A$155:$A$1048576,0),MATCH((CUADRO!J$4&amp;$E286),'Hoja de Trabajo para listado'!$A$151:$Z$151,0)),0)+IFERROR(INDEX('Hoja de Trabajo para listado'!$AB$155:$BA$1048576,MATCH($A286,'Hoja de Trabajo para listado'!$AB$155:$AB$1048576,0),MATCH((CUADRO!J$4&amp;$E286),'Hoja de Trabajo para listado'!$AB$151:$BA$151,0)),0)+IFERROR(INDEX('Hoja de Trabajo para listado'!$BC$155:$CB$1048576,MATCH($A286,'Hoja de Trabajo para listado'!$BC$155:$BC$1048576,0),MATCH((CUADRO!J$4&amp;$E286),'Hoja de Trabajo para listado'!$BC$151:$CB$151,0)),0)+IFERROR(INDEX('Hoja de Trabajo para listado'!$DE$153:$DG$274,MATCH($A286,'Hoja de Trabajo para listado'!$DE$153:$DE$1048576,0),MATCH((CUADRO!J$4&amp;$E286),'Hoja de Trabajo para listado'!$DE$151:$DG$151,0)),0)+IFERROR(INDEX('Hoja de Trabajo para listado'!$CD$155:$DC$1048576,MATCH($A286,'Hoja de Trabajo para listado'!$CD$155:$CD$1048576,0),MATCH((CUADRO!J$4&amp;$E286),'Hoja de Trabajo para listado'!$CD$151:$DC$151,0)),0)</f>
        <v>0</v>
      </c>
      <c r="K286" s="245">
        <f ca="1">+IFERROR(INDEX('Hoja de Trabajo para listado'!$A$155:$Z$1048576,MATCH($A286,'Hoja de Trabajo para listado'!$A$155:$A$1048576,0),MATCH((CUADRO!K$4&amp;$E286),'Hoja de Trabajo para listado'!$A$151:$Z$151,0)),0)+IFERROR(INDEX('Hoja de Trabajo para listado'!$AB$155:$BA$1048576,MATCH($A286,'Hoja de Trabajo para listado'!$AB$155:$AB$1048576,0),MATCH((CUADRO!K$4&amp;$E286),'Hoja de Trabajo para listado'!$AB$151:$BA$151,0)),0)+IFERROR(INDEX('Hoja de Trabajo para listado'!$BC$155:$CB$1048576,MATCH($A286,'Hoja de Trabajo para listado'!$BC$155:$BC$1048576,0),MATCH((CUADRO!K$4&amp;$E286),'Hoja de Trabajo para listado'!$BC$151:$CB$151,0)),0)+IFERROR(INDEX('Hoja de Trabajo para listado'!$DE$153:$DG$274,MATCH($A286,'Hoja de Trabajo para listado'!$DE$153:$DE$1048576,0),MATCH((CUADRO!K$4&amp;$E286),'Hoja de Trabajo para listado'!$DE$151:$DG$151,0)),0)+IFERROR(INDEX('Hoja de Trabajo para listado'!$CD$155:$DC$1048576,MATCH($A286,'Hoja de Trabajo para listado'!$CD$155:$CD$1048576,0),MATCH((CUADRO!K$4&amp;$E286),'Hoja de Trabajo para listado'!$CD$151:$DC$151,0)),0)</f>
        <v>0</v>
      </c>
      <c r="L286" s="245">
        <f ca="1">+IFERROR(INDEX('Hoja de Trabajo para listado'!$A$155:$Z$1048576,MATCH($A286,'Hoja de Trabajo para listado'!$A$155:$A$1048576,0),MATCH((CUADRO!L$4&amp;$E286),'Hoja de Trabajo para listado'!$A$151:$Z$151,0)),0)+IFERROR(INDEX('Hoja de Trabajo para listado'!$AB$155:$BA$1048576,MATCH($A286,'Hoja de Trabajo para listado'!$AB$155:$AB$1048576,0),MATCH((CUADRO!L$4&amp;$E286),'Hoja de Trabajo para listado'!$AB$151:$BA$151,0)),0)+IFERROR(INDEX('Hoja de Trabajo para listado'!$BC$155:$CB$1048576,MATCH($A286,'Hoja de Trabajo para listado'!$BC$155:$BC$1048576,0),MATCH((CUADRO!L$4&amp;$E286),'Hoja de Trabajo para listado'!$BC$151:$CB$151,0)),0)+IFERROR(INDEX('Hoja de Trabajo para listado'!$DE$153:$DG$274,MATCH($A286,'Hoja de Trabajo para listado'!$DE$153:$DE$1048576,0),MATCH((CUADRO!L$4&amp;$E286),'Hoja de Trabajo para listado'!$DE$151:$DG$151,0)),0)+IFERROR(INDEX('Hoja de Trabajo para listado'!$CD$155:$DC$1048576,MATCH($A286,'Hoja de Trabajo para listado'!$CD$155:$CD$1048576,0),MATCH((CUADRO!L$4&amp;$E286),'Hoja de Trabajo para listado'!$CD$151:$DC$151,0)),0)</f>
        <v>0</v>
      </c>
      <c r="M286" s="245">
        <f ca="1">+IFERROR(INDEX('Hoja de Trabajo para listado'!$A$155:$Z$1048576,MATCH($A286,'Hoja de Trabajo para listado'!$A$155:$A$1048576,0),MATCH((CUADRO!M$4&amp;$E286),'Hoja de Trabajo para listado'!$A$151:$Z$151,0)),0)+IFERROR(INDEX('Hoja de Trabajo para listado'!$AB$155:$BA$1048576,MATCH($A286,'Hoja de Trabajo para listado'!$AB$155:$AB$1048576,0),MATCH((CUADRO!M$4&amp;$E286),'Hoja de Trabajo para listado'!$AB$151:$BA$151,0)),0)+IFERROR(INDEX('Hoja de Trabajo para listado'!$BC$155:$CB$1048576,MATCH($A286,'Hoja de Trabajo para listado'!$BC$155:$BC$1048576,0),MATCH((CUADRO!M$4&amp;$E286),'Hoja de Trabajo para listado'!$BC$151:$CB$151,0)),0)+IFERROR(INDEX('Hoja de Trabajo para listado'!$DE$153:$DG$274,MATCH($A286,'Hoja de Trabajo para listado'!$DE$153:$DE$1048576,0),MATCH((CUADRO!M$4&amp;$E286),'Hoja de Trabajo para listado'!$DE$151:$DG$151,0)),0)+IFERROR(INDEX('Hoja de Trabajo para listado'!$CD$155:$DC$1048576,MATCH($A286,'Hoja de Trabajo para listado'!$CD$155:$CD$1048576,0),MATCH((CUADRO!M$4&amp;$E286),'Hoja de Trabajo para listado'!$CD$151:$DC$151,0)),0)</f>
        <v>0</v>
      </c>
      <c r="N286" s="245">
        <f ca="1">+IFERROR(INDEX('Hoja de Trabajo para listado'!$A$155:$Z$1048576,MATCH($A286,'Hoja de Trabajo para listado'!$A$155:$A$1048576,0),MATCH((CUADRO!N$4&amp;$E286),'Hoja de Trabajo para listado'!$A$151:$Z$151,0)),0)+IFERROR(INDEX('Hoja de Trabajo para listado'!$AB$155:$BA$1048576,MATCH($A286,'Hoja de Trabajo para listado'!$AB$155:$AB$1048576,0),MATCH((CUADRO!N$4&amp;$E286),'Hoja de Trabajo para listado'!$AB$151:$BA$151,0)),0)+IFERROR(INDEX('Hoja de Trabajo para listado'!$BC$155:$CB$1048576,MATCH($A286,'Hoja de Trabajo para listado'!$BC$155:$BC$1048576,0),MATCH((CUADRO!N$4&amp;$E286),'Hoja de Trabajo para listado'!$BC$151:$CB$151,0)),0)+IFERROR(INDEX('Hoja de Trabajo para listado'!$DE$153:$DG$274,MATCH($A286,'Hoja de Trabajo para listado'!$DE$153:$DE$1048576,0),MATCH((CUADRO!N$4&amp;$E286),'Hoja de Trabajo para listado'!$DE$151:$DG$151,0)),0)+IFERROR(INDEX('Hoja de Trabajo para listado'!$CD$155:$DC$1048576,MATCH($A286,'Hoja de Trabajo para listado'!$CD$155:$CD$1048576,0),MATCH((CUADRO!N$4&amp;$E286),'Hoja de Trabajo para listado'!$CD$151:$DC$151,0)),0)</f>
        <v>0</v>
      </c>
      <c r="O286" s="245">
        <f ca="1">+IFERROR(INDEX('Hoja de Trabajo para listado'!$A$155:$Z$1048576,MATCH($A286,'Hoja de Trabajo para listado'!$A$155:$A$1048576,0),MATCH((CUADRO!O$4&amp;$E286),'Hoja de Trabajo para listado'!$A$151:$Z$151,0)),0)+IFERROR(INDEX('Hoja de Trabajo para listado'!$AB$155:$BA$1048576,MATCH($A286,'Hoja de Trabajo para listado'!$AB$155:$AB$1048576,0),MATCH((CUADRO!O$4&amp;$E286),'Hoja de Trabajo para listado'!$AB$151:$BA$151,0)),0)+IFERROR(INDEX('Hoja de Trabajo para listado'!$BC$155:$CB$1048576,MATCH($A286,'Hoja de Trabajo para listado'!$BC$155:$BC$1048576,0),MATCH((CUADRO!O$4&amp;$E286),'Hoja de Trabajo para listado'!$BC$151:$CB$151,0)),0)+IFERROR(INDEX('Hoja de Trabajo para listado'!$DE$153:$DG$274,MATCH($A286,'Hoja de Trabajo para listado'!$DE$153:$DE$1048576,0),MATCH((CUADRO!O$4&amp;$E286),'Hoja de Trabajo para listado'!$DE$151:$DG$151,0)),0)+IFERROR(INDEX('Hoja de Trabajo para listado'!$CD$155:$DC$1048576,MATCH($A286,'Hoja de Trabajo para listado'!$CD$155:$CD$1048576,0),MATCH((CUADRO!O$4&amp;$E286),'Hoja de Trabajo para listado'!$CD$151:$DC$151,0)),0)</f>
        <v>0</v>
      </c>
      <c r="P286" s="245">
        <f ca="1">+IFERROR(INDEX('Hoja de Trabajo para listado'!$A$155:$Z$1048576,MATCH($A286,'Hoja de Trabajo para listado'!$A$155:$A$1048576,0),MATCH((CUADRO!P$4&amp;$E286),'Hoja de Trabajo para listado'!$A$151:$Z$151,0)),0)+IFERROR(INDEX('Hoja de Trabajo para listado'!$AB$155:$BA$1048576,MATCH($A286,'Hoja de Trabajo para listado'!$AB$155:$AB$1048576,0),MATCH((CUADRO!P$4&amp;$E286),'Hoja de Trabajo para listado'!$AB$151:$BA$151,0)),0)+IFERROR(INDEX('Hoja de Trabajo para listado'!$BC$155:$CB$1048576,MATCH($A286,'Hoja de Trabajo para listado'!$BC$155:$BC$1048576,0),MATCH((CUADRO!P$4&amp;$E286),'Hoja de Trabajo para listado'!$BC$151:$CB$151,0)),0)+IFERROR(INDEX('Hoja de Trabajo para listado'!$DE$153:$DG$274,MATCH($A286,'Hoja de Trabajo para listado'!$DE$153:$DE$1048576,0),MATCH((CUADRO!P$4&amp;$E286),'Hoja de Trabajo para listado'!$DE$151:$DG$151,0)),0)+IFERROR(INDEX('Hoja de Trabajo para listado'!$CD$155:$DC$1048576,MATCH($A286,'Hoja de Trabajo para listado'!$CD$155:$CD$1048576,0),MATCH((CUADRO!P$4&amp;$E286),'Hoja de Trabajo para listado'!$CD$151:$DC$151,0)),0)</f>
        <v>0</v>
      </c>
      <c r="Q286" s="245">
        <f ca="1">+IFERROR(INDEX('Hoja de Trabajo para listado'!$A$155:$Z$1048576,MATCH($A286,'Hoja de Trabajo para listado'!$A$155:$A$1048576,0),MATCH((CUADRO!Q$4&amp;$E286),'Hoja de Trabajo para listado'!$A$151:$Z$151,0)),0)+IFERROR(INDEX('Hoja de Trabajo para listado'!$AB$155:$BA$1048576,MATCH($A286,'Hoja de Trabajo para listado'!$AB$155:$AB$1048576,0),MATCH((CUADRO!Q$4&amp;$E286),'Hoja de Trabajo para listado'!$AB$151:$BA$151,0)),0)+IFERROR(INDEX('Hoja de Trabajo para listado'!$BC$155:$CB$1048576,MATCH($A286,'Hoja de Trabajo para listado'!$BC$155:$BC$1048576,0),MATCH((CUADRO!Q$4&amp;$E286),'Hoja de Trabajo para listado'!$BC$151:$CB$151,0)),0)+IFERROR(INDEX('Hoja de Trabajo para listado'!$DE$153:$DG$274,MATCH($A286,'Hoja de Trabajo para listado'!$DE$153:$DE$1048576,0),MATCH((CUADRO!Q$4&amp;$E286),'Hoja de Trabajo para listado'!$DE$151:$DG$151,0)),0)+IFERROR(INDEX('Hoja de Trabajo para listado'!$CD$155:$DC$1048576,MATCH($A286,'Hoja de Trabajo para listado'!$CD$155:$CD$1048576,0),MATCH((CUADRO!Q$4&amp;$E286),'Hoja de Trabajo para listado'!$CD$151:$DC$151,0)),0)</f>
        <v>0</v>
      </c>
      <c r="R286" s="245">
        <f t="shared" ca="1" si="13"/>
        <v>0</v>
      </c>
      <c r="S286" s="262">
        <f ca="1">+R285+R286</f>
        <v>0</v>
      </c>
      <c r="T286" s="243">
        <f ca="1">+S286</f>
        <v>0</v>
      </c>
      <c r="U286" s="242">
        <f t="shared" si="14"/>
        <v>2</v>
      </c>
      <c r="V286" s="333" t="s">
        <v>1322</v>
      </c>
      <c r="W286" s="388"/>
      <c r="X286" s="242"/>
      <c r="Y286" s="242"/>
      <c r="Z286" s="475"/>
      <c r="AA286" s="476"/>
    </row>
    <row r="287" spans="1:27" customFormat="1" ht="15" customHeight="1">
      <c r="A287" s="32">
        <v>389</v>
      </c>
      <c r="B287" s="392">
        <f>+A287</f>
        <v>389</v>
      </c>
      <c r="C287" s="247" t="str">
        <f>+VLOOKUP(A287,bd_lista!$A$3:$C$592,3,FALSE)</f>
        <v>Navegación Aérea y Aeropuertos Bolivianos</v>
      </c>
      <c r="D287" s="389" t="str">
        <f>+C287</f>
        <v>Navegación Aérea y Aeropuertos Bolivianos</v>
      </c>
      <c r="E287" s="247" t="s">
        <v>1304</v>
      </c>
      <c r="F287" s="243">
        <f ca="1">+IFERROR(INDEX('Hoja de Trabajo para listado'!$A$155:$Z$1048576,MATCH($A287,'Hoja de Trabajo para listado'!$A$155:$A$1048576,0),MATCH((CUADRO!F$4&amp;$E287),'Hoja de Trabajo para listado'!$A$151:$Z$151,0)),0)+IFERROR(INDEX('Hoja de Trabajo para listado'!$AB$155:$BA$1048576,MATCH($A287,'Hoja de Trabajo para listado'!$AB$155:$AB$1048576,0),MATCH((CUADRO!F$4&amp;$E287),'Hoja de Trabajo para listado'!$AB$151:$BA$151,0)),0)+IFERROR(INDEX('Hoja de Trabajo para listado'!$BC$155:$CB$1048576,MATCH($A287,'Hoja de Trabajo para listado'!$BC$155:$BC$1048576,0),MATCH((CUADRO!F$4&amp;$E287),'Hoja de Trabajo para listado'!$BC$151:$CB$151,0)),0)+IFERROR(INDEX('Hoja de Trabajo para listado'!$DE$153:$DG$274,MATCH($A287,'Hoja de Trabajo para listado'!$DE$153:$DE$1048576,0),MATCH((CUADRO!F$4&amp;$E287),'Hoja de Trabajo para listado'!$DE$151:$DG$151,0)),0)+IFERROR(INDEX('Hoja de Trabajo para listado'!$CD$155:$DC$1048576,MATCH($A287,'Hoja de Trabajo para listado'!$CD$155:$CD$1048576,0),MATCH((CUADRO!F$4&amp;$E287),'Hoja de Trabajo para listado'!$CD$151:$DC$151,0)),0)</f>
        <v>0</v>
      </c>
      <c r="G287" s="243">
        <f ca="1">+IFERROR(INDEX('Hoja de Trabajo para listado'!$A$155:$Z$1048576,MATCH($A287,'Hoja de Trabajo para listado'!$A$155:$A$1048576,0),MATCH((CUADRO!G$4&amp;$E287),'Hoja de Trabajo para listado'!$A$151:$Z$151,0)),0)+IFERROR(INDEX('Hoja de Trabajo para listado'!$AB$155:$BA$1048576,MATCH($A287,'Hoja de Trabajo para listado'!$AB$155:$AB$1048576,0),MATCH((CUADRO!G$4&amp;$E287),'Hoja de Trabajo para listado'!$AB$151:$BA$151,0)),0)+IFERROR(INDEX('Hoja de Trabajo para listado'!$BC$155:$CB$1048576,MATCH($A287,'Hoja de Trabajo para listado'!$BC$155:$BC$1048576,0),MATCH((CUADRO!G$4&amp;$E287),'Hoja de Trabajo para listado'!$BC$151:$CB$151,0)),0)+IFERROR(INDEX('Hoja de Trabajo para listado'!$DE$153:$DG$274,MATCH($A287,'Hoja de Trabajo para listado'!$DE$153:$DE$1048576,0),MATCH((CUADRO!G$4&amp;$E287),'Hoja de Trabajo para listado'!$DE$151:$DG$151,0)),0)+IFERROR(INDEX('Hoja de Trabajo para listado'!$CD$155:$DC$1048576,MATCH($A287,'Hoja de Trabajo para listado'!$CD$155:$CD$1048576,0),MATCH((CUADRO!G$4&amp;$E287),'Hoja de Trabajo para listado'!$CD$151:$DC$151,0)),0)</f>
        <v>0</v>
      </c>
      <c r="H287" s="243">
        <f ca="1">+IFERROR(INDEX('Hoja de Trabajo para listado'!$A$155:$Z$1048576,MATCH($A287,'Hoja de Trabajo para listado'!$A$155:$A$1048576,0),MATCH((CUADRO!H$4&amp;$E287),'Hoja de Trabajo para listado'!$A$151:$Z$151,0)),0)+IFERROR(INDEX('Hoja de Trabajo para listado'!$AB$155:$BA$1048576,MATCH($A287,'Hoja de Trabajo para listado'!$AB$155:$AB$1048576,0),MATCH((CUADRO!H$4&amp;$E287),'Hoja de Trabajo para listado'!$AB$151:$BA$151,0)),0)+IFERROR(INDEX('Hoja de Trabajo para listado'!$BC$155:$CB$1048576,MATCH($A287,'Hoja de Trabajo para listado'!$BC$155:$BC$1048576,0),MATCH((CUADRO!H$4&amp;$E287),'Hoja de Trabajo para listado'!$BC$151:$CB$151,0)),0)+IFERROR(INDEX('Hoja de Trabajo para listado'!$DE$153:$DG$274,MATCH($A287,'Hoja de Trabajo para listado'!$DE$153:$DE$1048576,0),MATCH((CUADRO!H$4&amp;$E287),'Hoja de Trabajo para listado'!$DE$151:$DG$151,0)),0)+IFERROR(INDEX('Hoja de Trabajo para listado'!$CD$155:$DC$1048576,MATCH($A287,'Hoja de Trabajo para listado'!$CD$155:$CD$1048576,0),MATCH((CUADRO!H$4&amp;$E287),'Hoja de Trabajo para listado'!$CD$151:$DC$151,0)),0)</f>
        <v>164512.82</v>
      </c>
      <c r="I287" s="243">
        <f ca="1">+IFERROR(INDEX('Hoja de Trabajo para listado'!$A$155:$Z$1048576,MATCH($A287,'Hoja de Trabajo para listado'!$A$155:$A$1048576,0),MATCH((CUADRO!I$4&amp;$E287),'Hoja de Trabajo para listado'!$A$151:$Z$151,0)),0)+IFERROR(INDEX('Hoja de Trabajo para listado'!$AB$155:$BA$1048576,MATCH($A287,'Hoja de Trabajo para listado'!$AB$155:$AB$1048576,0),MATCH((CUADRO!I$4&amp;$E287),'Hoja de Trabajo para listado'!$AB$151:$BA$151,0)),0)+IFERROR(INDEX('Hoja de Trabajo para listado'!$BC$155:$CB$1048576,MATCH($A287,'Hoja de Trabajo para listado'!$BC$155:$BC$1048576,0),MATCH((CUADRO!I$4&amp;$E287),'Hoja de Trabajo para listado'!$BC$151:$CB$151,0)),0)+IFERROR(INDEX('Hoja de Trabajo para listado'!$DE$153:$DG$274,MATCH($A287,'Hoja de Trabajo para listado'!$DE$153:$DE$1048576,0),MATCH((CUADRO!I$4&amp;$E287),'Hoja de Trabajo para listado'!$DE$151:$DG$151,0)),0)+IFERROR(INDEX('Hoja de Trabajo para listado'!$CD$155:$DC$1048576,MATCH($A287,'Hoja de Trabajo para listado'!$CD$155:$CD$1048576,0),MATCH((CUADRO!I$4&amp;$E287),'Hoja de Trabajo para listado'!$CD$151:$DC$151,0)),0)</f>
        <v>1382717.17</v>
      </c>
      <c r="J287" s="243">
        <f ca="1">+IFERROR(INDEX('Hoja de Trabajo para listado'!$A$155:$Z$1048576,MATCH($A287,'Hoja de Trabajo para listado'!$A$155:$A$1048576,0),MATCH((CUADRO!J$4&amp;$E287),'Hoja de Trabajo para listado'!$A$151:$Z$151,0)),0)+IFERROR(INDEX('Hoja de Trabajo para listado'!$AB$155:$BA$1048576,MATCH($A287,'Hoja de Trabajo para listado'!$AB$155:$AB$1048576,0),MATCH((CUADRO!J$4&amp;$E287),'Hoja de Trabajo para listado'!$AB$151:$BA$151,0)),0)+IFERROR(INDEX('Hoja de Trabajo para listado'!$BC$155:$CB$1048576,MATCH($A287,'Hoja de Trabajo para listado'!$BC$155:$BC$1048576,0),MATCH((CUADRO!J$4&amp;$E287),'Hoja de Trabajo para listado'!$BC$151:$CB$151,0)),0)+IFERROR(INDEX('Hoja de Trabajo para listado'!$DE$153:$DG$274,MATCH($A287,'Hoja de Trabajo para listado'!$DE$153:$DE$1048576,0),MATCH((CUADRO!J$4&amp;$E287),'Hoja de Trabajo para listado'!$DE$151:$DG$151,0)),0)+IFERROR(INDEX('Hoja de Trabajo para listado'!$CD$155:$DC$1048576,MATCH($A287,'Hoja de Trabajo para listado'!$CD$155:$CD$1048576,0),MATCH((CUADRO!J$4&amp;$E287),'Hoja de Trabajo para listado'!$CD$151:$DC$151,0)),0)</f>
        <v>166552.82</v>
      </c>
      <c r="K287" s="243">
        <f ca="1">+IFERROR(INDEX('Hoja de Trabajo para listado'!$A$155:$Z$1048576,MATCH($A287,'Hoja de Trabajo para listado'!$A$155:$A$1048576,0),MATCH((CUADRO!K$4&amp;$E287),'Hoja de Trabajo para listado'!$A$151:$Z$151,0)),0)+IFERROR(INDEX('Hoja de Trabajo para listado'!$AB$155:$BA$1048576,MATCH($A287,'Hoja de Trabajo para listado'!$AB$155:$AB$1048576,0),MATCH((CUADRO!K$4&amp;$E287),'Hoja de Trabajo para listado'!$AB$151:$BA$151,0)),0)+IFERROR(INDEX('Hoja de Trabajo para listado'!$BC$155:$CB$1048576,MATCH($A287,'Hoja de Trabajo para listado'!$BC$155:$BC$1048576,0),MATCH((CUADRO!K$4&amp;$E287),'Hoja de Trabajo para listado'!$BC$151:$CB$151,0)),0)+IFERROR(INDEX('Hoja de Trabajo para listado'!$DE$153:$DG$274,MATCH($A287,'Hoja de Trabajo para listado'!$DE$153:$DE$1048576,0),MATCH((CUADRO!K$4&amp;$E287),'Hoja de Trabajo para listado'!$DE$151:$DG$151,0)),0)+IFERROR(INDEX('Hoja de Trabajo para listado'!$CD$155:$DC$1048576,MATCH($A287,'Hoja de Trabajo para listado'!$CD$155:$CD$1048576,0),MATCH((CUADRO!K$4&amp;$E287),'Hoja de Trabajo para listado'!$CD$151:$DC$151,0)),0)</f>
        <v>0</v>
      </c>
      <c r="L287" s="243">
        <f ca="1">+IFERROR(INDEX('Hoja de Trabajo para listado'!$A$155:$Z$1048576,MATCH($A287,'Hoja de Trabajo para listado'!$A$155:$A$1048576,0),MATCH((CUADRO!L$4&amp;$E287),'Hoja de Trabajo para listado'!$A$151:$Z$151,0)),0)+IFERROR(INDEX('Hoja de Trabajo para listado'!$AB$155:$BA$1048576,MATCH($A287,'Hoja de Trabajo para listado'!$AB$155:$AB$1048576,0),MATCH((CUADRO!L$4&amp;$E287),'Hoja de Trabajo para listado'!$AB$151:$BA$151,0)),0)+IFERROR(INDEX('Hoja de Trabajo para listado'!$BC$155:$CB$1048576,MATCH($A287,'Hoja de Trabajo para listado'!$BC$155:$BC$1048576,0),MATCH((CUADRO!L$4&amp;$E287),'Hoja de Trabajo para listado'!$BC$151:$CB$151,0)),0)+IFERROR(INDEX('Hoja de Trabajo para listado'!$DE$153:$DG$274,MATCH($A287,'Hoja de Trabajo para listado'!$DE$153:$DE$1048576,0),MATCH((CUADRO!L$4&amp;$E287),'Hoja de Trabajo para listado'!$DE$151:$DG$151,0)),0)+IFERROR(INDEX('Hoja de Trabajo para listado'!$CD$155:$DC$1048576,MATCH($A287,'Hoja de Trabajo para listado'!$CD$155:$CD$1048576,0),MATCH((CUADRO!L$4&amp;$E287),'Hoja de Trabajo para listado'!$CD$151:$DC$151,0)),0)</f>
        <v>0</v>
      </c>
      <c r="M287" s="243">
        <f ca="1">+IFERROR(INDEX('Hoja de Trabajo para listado'!$A$155:$Z$1048576,MATCH($A287,'Hoja de Trabajo para listado'!$A$155:$A$1048576,0),MATCH((CUADRO!M$4&amp;$E287),'Hoja de Trabajo para listado'!$A$151:$Z$151,0)),0)+IFERROR(INDEX('Hoja de Trabajo para listado'!$AB$155:$BA$1048576,MATCH($A287,'Hoja de Trabajo para listado'!$AB$155:$AB$1048576,0),MATCH((CUADRO!M$4&amp;$E287),'Hoja de Trabajo para listado'!$AB$151:$BA$151,0)),0)+IFERROR(INDEX('Hoja de Trabajo para listado'!$BC$155:$CB$1048576,MATCH($A287,'Hoja de Trabajo para listado'!$BC$155:$BC$1048576,0),MATCH((CUADRO!M$4&amp;$E287),'Hoja de Trabajo para listado'!$BC$151:$CB$151,0)),0)+IFERROR(INDEX('Hoja de Trabajo para listado'!$DE$153:$DG$274,MATCH($A287,'Hoja de Trabajo para listado'!$DE$153:$DE$1048576,0),MATCH((CUADRO!M$4&amp;$E287),'Hoja de Trabajo para listado'!$DE$151:$DG$151,0)),0)+IFERROR(INDEX('Hoja de Trabajo para listado'!$CD$155:$DC$1048576,MATCH($A287,'Hoja de Trabajo para listado'!$CD$155:$CD$1048576,0),MATCH((CUADRO!M$4&amp;$E287),'Hoja de Trabajo para listado'!$CD$151:$DC$151,0)),0)</f>
        <v>0</v>
      </c>
      <c r="N287" s="243">
        <f ca="1">+IFERROR(INDEX('Hoja de Trabajo para listado'!$A$155:$Z$1048576,MATCH($A287,'Hoja de Trabajo para listado'!$A$155:$A$1048576,0),MATCH((CUADRO!N$4&amp;$E287),'Hoja de Trabajo para listado'!$A$151:$Z$151,0)),0)+IFERROR(INDEX('Hoja de Trabajo para listado'!$AB$155:$BA$1048576,MATCH($A287,'Hoja de Trabajo para listado'!$AB$155:$AB$1048576,0),MATCH((CUADRO!N$4&amp;$E287),'Hoja de Trabajo para listado'!$AB$151:$BA$151,0)),0)+IFERROR(INDEX('Hoja de Trabajo para listado'!$BC$155:$CB$1048576,MATCH($A287,'Hoja de Trabajo para listado'!$BC$155:$BC$1048576,0),MATCH((CUADRO!N$4&amp;$E287),'Hoja de Trabajo para listado'!$BC$151:$CB$151,0)),0)+IFERROR(INDEX('Hoja de Trabajo para listado'!$DE$153:$DG$274,MATCH($A287,'Hoja de Trabajo para listado'!$DE$153:$DE$1048576,0),MATCH((CUADRO!N$4&amp;$E287),'Hoja de Trabajo para listado'!$DE$151:$DG$151,0)),0)+IFERROR(INDEX('Hoja de Trabajo para listado'!$CD$155:$DC$1048576,MATCH($A287,'Hoja de Trabajo para listado'!$CD$155:$CD$1048576,0),MATCH((CUADRO!N$4&amp;$E287),'Hoja de Trabajo para listado'!$CD$151:$DC$151,0)),0)</f>
        <v>0</v>
      </c>
      <c r="O287" s="243">
        <f ca="1">+IFERROR(INDEX('Hoja de Trabajo para listado'!$A$155:$Z$1048576,MATCH($A287,'Hoja de Trabajo para listado'!$A$155:$A$1048576,0),MATCH((CUADRO!O$4&amp;$E287),'Hoja de Trabajo para listado'!$A$151:$Z$151,0)),0)+IFERROR(INDEX('Hoja de Trabajo para listado'!$AB$155:$BA$1048576,MATCH($A287,'Hoja de Trabajo para listado'!$AB$155:$AB$1048576,0),MATCH((CUADRO!O$4&amp;$E287),'Hoja de Trabajo para listado'!$AB$151:$BA$151,0)),0)+IFERROR(INDEX('Hoja de Trabajo para listado'!$BC$155:$CB$1048576,MATCH($A287,'Hoja de Trabajo para listado'!$BC$155:$BC$1048576,0),MATCH((CUADRO!O$4&amp;$E287),'Hoja de Trabajo para listado'!$BC$151:$CB$151,0)),0)+IFERROR(INDEX('Hoja de Trabajo para listado'!$DE$153:$DG$274,MATCH($A287,'Hoja de Trabajo para listado'!$DE$153:$DE$1048576,0),MATCH((CUADRO!O$4&amp;$E287),'Hoja de Trabajo para listado'!$DE$151:$DG$151,0)),0)+IFERROR(INDEX('Hoja de Trabajo para listado'!$CD$155:$DC$1048576,MATCH($A287,'Hoja de Trabajo para listado'!$CD$155:$CD$1048576,0),MATCH((CUADRO!O$4&amp;$E287),'Hoja de Trabajo para listado'!$CD$151:$DC$151,0)),0)</f>
        <v>0</v>
      </c>
      <c r="P287" s="243">
        <f ca="1">+IFERROR(INDEX('Hoja de Trabajo para listado'!$A$155:$Z$1048576,MATCH($A287,'Hoja de Trabajo para listado'!$A$155:$A$1048576,0),MATCH((CUADRO!P$4&amp;$E287),'Hoja de Trabajo para listado'!$A$151:$Z$151,0)),0)+IFERROR(INDEX('Hoja de Trabajo para listado'!$AB$155:$BA$1048576,MATCH($A287,'Hoja de Trabajo para listado'!$AB$155:$AB$1048576,0),MATCH((CUADRO!P$4&amp;$E287),'Hoja de Trabajo para listado'!$AB$151:$BA$151,0)),0)+IFERROR(INDEX('Hoja de Trabajo para listado'!$BC$155:$CB$1048576,MATCH($A287,'Hoja de Trabajo para listado'!$BC$155:$BC$1048576,0),MATCH((CUADRO!P$4&amp;$E287),'Hoja de Trabajo para listado'!$BC$151:$CB$151,0)),0)+IFERROR(INDEX('Hoja de Trabajo para listado'!$DE$153:$DG$274,MATCH($A287,'Hoja de Trabajo para listado'!$DE$153:$DE$1048576,0),MATCH((CUADRO!P$4&amp;$E287),'Hoja de Trabajo para listado'!$DE$151:$DG$151,0)),0)+IFERROR(INDEX('Hoja de Trabajo para listado'!$CD$155:$DC$1048576,MATCH($A287,'Hoja de Trabajo para listado'!$CD$155:$CD$1048576,0),MATCH((CUADRO!P$4&amp;$E287),'Hoja de Trabajo para listado'!$CD$151:$DC$151,0)),0)</f>
        <v>0</v>
      </c>
      <c r="Q287" s="243">
        <f ca="1">+IFERROR(INDEX('Hoja de Trabajo para listado'!$A$155:$Z$1048576,MATCH($A287,'Hoja de Trabajo para listado'!$A$155:$A$1048576,0),MATCH((CUADRO!Q$4&amp;$E287),'Hoja de Trabajo para listado'!$A$151:$Z$151,0)),0)+IFERROR(INDEX('Hoja de Trabajo para listado'!$AB$155:$BA$1048576,MATCH($A287,'Hoja de Trabajo para listado'!$AB$155:$AB$1048576,0),MATCH((CUADRO!Q$4&amp;$E287),'Hoja de Trabajo para listado'!$AB$151:$BA$151,0)),0)+IFERROR(INDEX('Hoja de Trabajo para listado'!$BC$155:$CB$1048576,MATCH($A287,'Hoja de Trabajo para listado'!$BC$155:$BC$1048576,0),MATCH((CUADRO!Q$4&amp;$E287),'Hoja de Trabajo para listado'!$BC$151:$CB$151,0)),0)+IFERROR(INDEX('Hoja de Trabajo para listado'!$DE$153:$DG$274,MATCH($A287,'Hoja de Trabajo para listado'!$DE$153:$DE$1048576,0),MATCH((CUADRO!Q$4&amp;$E287),'Hoja de Trabajo para listado'!$DE$151:$DG$151,0)),0)+IFERROR(INDEX('Hoja de Trabajo para listado'!$CD$155:$DC$1048576,MATCH($A287,'Hoja de Trabajo para listado'!$CD$155:$CD$1048576,0),MATCH((CUADRO!Q$4&amp;$E287),'Hoja de Trabajo para listado'!$CD$151:$DC$151,0)),0)</f>
        <v>0</v>
      </c>
      <c r="R287" s="243">
        <f t="shared" ca="1" si="11"/>
        <v>1713782.81</v>
      </c>
      <c r="S287" s="243"/>
      <c r="T287" s="243">
        <f ca="1">+T288</f>
        <v>7252094.6900000013</v>
      </c>
      <c r="U287" s="242">
        <f t="shared" si="12"/>
        <v>1</v>
      </c>
      <c r="V287" s="333" t="str">
        <f>+VLOOKUP(A287,bd_lista!$A$3:$E$592,5,FALSE)</f>
        <v>Instituciones Descentralizadas</v>
      </c>
      <c r="W287" s="387" t="str">
        <f>+V287</f>
        <v>Instituciones Descentralizadas</v>
      </c>
      <c r="X287" s="242" t="e">
        <f>+VLOOKUP(A287,[4]Sheet1!$A$13:$D$744,4,FALSE)</f>
        <v>#N/A</v>
      </c>
      <c r="Y287" s="242" t="e">
        <f>+VLOOKUP(X287,bd_lista!$A$3:$C$592,3,FALSE)</f>
        <v>#N/A</v>
      </c>
      <c r="Z287" s="294" t="e">
        <f>+X287</f>
        <v>#N/A</v>
      </c>
      <c r="AA287" s="295" t="e">
        <f>+Y287</f>
        <v>#N/A</v>
      </c>
    </row>
    <row r="288" spans="1:27" customFormat="1" ht="15" customHeight="1">
      <c r="A288" s="32">
        <v>389</v>
      </c>
      <c r="B288" s="393"/>
      <c r="C288" s="333" t="str">
        <f>+VLOOKUP(A288,bd_lista!$A$3:$C$592,3,FALSE)</f>
        <v>Navegación Aérea y Aeropuertos Bolivianos</v>
      </c>
      <c r="D288" s="390"/>
      <c r="E288" s="333" t="s">
        <v>1305</v>
      </c>
      <c r="F288" s="245">
        <f ca="1">+IFERROR(INDEX('Hoja de Trabajo para listado'!$A$155:$Z$1048576,MATCH($A288,'Hoja de Trabajo para listado'!$A$155:$A$1048576,0),MATCH((CUADRO!F$4&amp;$E288),'Hoja de Trabajo para listado'!$A$151:$Z$151,0)),0)+IFERROR(INDEX('Hoja de Trabajo para listado'!$AB$155:$BA$1048576,MATCH($A288,'Hoja de Trabajo para listado'!$AB$155:$AB$1048576,0),MATCH((CUADRO!F$4&amp;$E288),'Hoja de Trabajo para listado'!$AB$151:$BA$151,0)),0)+IFERROR(INDEX('Hoja de Trabajo para listado'!$BC$155:$CB$1048576,MATCH($A288,'Hoja de Trabajo para listado'!$BC$155:$BC$1048576,0),MATCH((CUADRO!F$4&amp;$E288),'Hoja de Trabajo para listado'!$BC$151:$CB$151,0)),0)+IFERROR(INDEX('Hoja de Trabajo para listado'!$DE$153:$DG$274,MATCH($A288,'Hoja de Trabajo para listado'!$DE$153:$DE$1048576,0),MATCH((CUADRO!F$4&amp;$E288),'Hoja de Trabajo para listado'!$DE$151:$DG$151,0)),0)+IFERROR(INDEX('Hoja de Trabajo para listado'!$CD$155:$DC$1048576,MATCH($A288,'Hoja de Trabajo para listado'!$CD$155:$CD$1048576,0),MATCH((CUADRO!F$4&amp;$E288),'Hoja de Trabajo para listado'!$CD$151:$DC$151,0)),0)</f>
        <v>0</v>
      </c>
      <c r="G288" s="245">
        <f ca="1">+IFERROR(INDEX('Hoja de Trabajo para listado'!$A$155:$Z$1048576,MATCH($A288,'Hoja de Trabajo para listado'!$A$155:$A$1048576,0),MATCH((CUADRO!G$4&amp;$E288),'Hoja de Trabajo para listado'!$A$151:$Z$151,0)),0)+IFERROR(INDEX('Hoja de Trabajo para listado'!$AB$155:$BA$1048576,MATCH($A288,'Hoja de Trabajo para listado'!$AB$155:$AB$1048576,0),MATCH((CUADRO!G$4&amp;$E288),'Hoja de Trabajo para listado'!$AB$151:$BA$151,0)),0)+IFERROR(INDEX('Hoja de Trabajo para listado'!$BC$155:$CB$1048576,MATCH($A288,'Hoja de Trabajo para listado'!$BC$155:$BC$1048576,0),MATCH((CUADRO!G$4&amp;$E288),'Hoja de Trabajo para listado'!$BC$151:$CB$151,0)),0)+IFERROR(INDEX('Hoja de Trabajo para listado'!$DE$153:$DG$274,MATCH($A288,'Hoja de Trabajo para listado'!$DE$153:$DE$1048576,0),MATCH((CUADRO!G$4&amp;$E288),'Hoja de Trabajo para listado'!$DE$151:$DG$151,0)),0)+IFERROR(INDEX('Hoja de Trabajo para listado'!$CD$155:$DC$1048576,MATCH($A288,'Hoja de Trabajo para listado'!$CD$155:$CD$1048576,0),MATCH((CUADRO!G$4&amp;$E288),'Hoja de Trabajo para listado'!$CD$151:$DC$151,0)),0)</f>
        <v>0</v>
      </c>
      <c r="H288" s="245">
        <f ca="1">+IFERROR(INDEX('Hoja de Trabajo para listado'!$A$155:$Z$1048576,MATCH($A288,'Hoja de Trabajo para listado'!$A$155:$A$1048576,0),MATCH((CUADRO!H$4&amp;$E288),'Hoja de Trabajo para listado'!$A$151:$Z$151,0)),0)+IFERROR(INDEX('Hoja de Trabajo para listado'!$AB$155:$BA$1048576,MATCH($A288,'Hoja de Trabajo para listado'!$AB$155:$AB$1048576,0),MATCH((CUADRO!H$4&amp;$E288),'Hoja de Trabajo para listado'!$AB$151:$BA$151,0)),0)+IFERROR(INDEX('Hoja de Trabajo para listado'!$BC$155:$CB$1048576,MATCH($A288,'Hoja de Trabajo para listado'!$BC$155:$BC$1048576,0),MATCH((CUADRO!H$4&amp;$E288),'Hoja de Trabajo para listado'!$BC$151:$CB$151,0)),0)+IFERROR(INDEX('Hoja de Trabajo para listado'!$DE$153:$DG$274,MATCH($A288,'Hoja de Trabajo para listado'!$DE$153:$DE$1048576,0),MATCH((CUADRO!H$4&amp;$E288),'Hoja de Trabajo para listado'!$DE$151:$DG$151,0)),0)+IFERROR(INDEX('Hoja de Trabajo para listado'!$CD$155:$DC$1048576,MATCH($A288,'Hoja de Trabajo para listado'!$CD$155:$CD$1048576,0),MATCH((CUADRO!H$4&amp;$E288),'Hoja de Trabajo para listado'!$CD$151:$DC$151,0)),0)</f>
        <v>0</v>
      </c>
      <c r="I288" s="245">
        <f ca="1">+IFERROR(INDEX('Hoja de Trabajo para listado'!$A$155:$Z$1048576,MATCH($A288,'Hoja de Trabajo para listado'!$A$155:$A$1048576,0),MATCH((CUADRO!I$4&amp;$E288),'Hoja de Trabajo para listado'!$A$151:$Z$151,0)),0)+IFERROR(INDEX('Hoja de Trabajo para listado'!$AB$155:$BA$1048576,MATCH($A288,'Hoja de Trabajo para listado'!$AB$155:$AB$1048576,0),MATCH((CUADRO!I$4&amp;$E288),'Hoja de Trabajo para listado'!$AB$151:$BA$151,0)),0)+IFERROR(INDEX('Hoja de Trabajo para listado'!$BC$155:$CB$1048576,MATCH($A288,'Hoja de Trabajo para listado'!$BC$155:$BC$1048576,0),MATCH((CUADRO!I$4&amp;$E288),'Hoja de Trabajo para listado'!$BC$151:$CB$151,0)),0)+IFERROR(INDEX('Hoja de Trabajo para listado'!$DE$153:$DG$274,MATCH($A288,'Hoja de Trabajo para listado'!$DE$153:$DE$1048576,0),MATCH((CUADRO!I$4&amp;$E288),'Hoja de Trabajo para listado'!$DE$151:$DG$151,0)),0)+IFERROR(INDEX('Hoja de Trabajo para listado'!$CD$155:$DC$1048576,MATCH($A288,'Hoja de Trabajo para listado'!$CD$155:$CD$1048576,0),MATCH((CUADRO!I$4&amp;$E288),'Hoja de Trabajo para listado'!$CD$151:$DC$151,0)),0)</f>
        <v>0</v>
      </c>
      <c r="J288" s="245">
        <f ca="1">+IFERROR(INDEX('Hoja de Trabajo para listado'!$A$155:$Z$1048576,MATCH($A288,'Hoja de Trabajo para listado'!$A$155:$A$1048576,0),MATCH((CUADRO!J$4&amp;$E288),'Hoja de Trabajo para listado'!$A$151:$Z$151,0)),0)+IFERROR(INDEX('Hoja de Trabajo para listado'!$AB$155:$BA$1048576,MATCH($A288,'Hoja de Trabajo para listado'!$AB$155:$AB$1048576,0),MATCH((CUADRO!J$4&amp;$E288),'Hoja de Trabajo para listado'!$AB$151:$BA$151,0)),0)+IFERROR(INDEX('Hoja de Trabajo para listado'!$BC$155:$CB$1048576,MATCH($A288,'Hoja de Trabajo para listado'!$BC$155:$BC$1048576,0),MATCH((CUADRO!J$4&amp;$E288),'Hoja de Trabajo para listado'!$BC$151:$CB$151,0)),0)+IFERROR(INDEX('Hoja de Trabajo para listado'!$DE$153:$DG$274,MATCH($A288,'Hoja de Trabajo para listado'!$DE$153:$DE$1048576,0),MATCH((CUADRO!J$4&amp;$E288),'Hoja de Trabajo para listado'!$DE$151:$DG$151,0)),0)+IFERROR(INDEX('Hoja de Trabajo para listado'!$CD$155:$DC$1048576,MATCH($A288,'Hoja de Trabajo para listado'!$CD$155:$CD$1048576,0),MATCH((CUADRO!J$4&amp;$E288),'Hoja de Trabajo para listado'!$CD$151:$DC$151,0)),0)</f>
        <v>5538311.8800000008</v>
      </c>
      <c r="K288" s="245">
        <f ca="1">+IFERROR(INDEX('Hoja de Trabajo para listado'!$A$155:$Z$1048576,MATCH($A288,'Hoja de Trabajo para listado'!$A$155:$A$1048576,0),MATCH((CUADRO!K$4&amp;$E288),'Hoja de Trabajo para listado'!$A$151:$Z$151,0)),0)+IFERROR(INDEX('Hoja de Trabajo para listado'!$AB$155:$BA$1048576,MATCH($A288,'Hoja de Trabajo para listado'!$AB$155:$AB$1048576,0),MATCH((CUADRO!K$4&amp;$E288),'Hoja de Trabajo para listado'!$AB$151:$BA$151,0)),0)+IFERROR(INDEX('Hoja de Trabajo para listado'!$BC$155:$CB$1048576,MATCH($A288,'Hoja de Trabajo para listado'!$BC$155:$BC$1048576,0),MATCH((CUADRO!K$4&amp;$E288),'Hoja de Trabajo para listado'!$BC$151:$CB$151,0)),0)+IFERROR(INDEX('Hoja de Trabajo para listado'!$DE$153:$DG$274,MATCH($A288,'Hoja de Trabajo para listado'!$DE$153:$DE$1048576,0),MATCH((CUADRO!K$4&amp;$E288),'Hoja de Trabajo para listado'!$DE$151:$DG$151,0)),0)+IFERROR(INDEX('Hoja de Trabajo para listado'!$CD$155:$DC$1048576,MATCH($A288,'Hoja de Trabajo para listado'!$CD$155:$CD$1048576,0),MATCH((CUADRO!K$4&amp;$E288),'Hoja de Trabajo para listado'!$CD$151:$DC$151,0)),0)</f>
        <v>0</v>
      </c>
      <c r="L288" s="245">
        <f ca="1">+IFERROR(INDEX('Hoja de Trabajo para listado'!$A$155:$Z$1048576,MATCH($A288,'Hoja de Trabajo para listado'!$A$155:$A$1048576,0),MATCH((CUADRO!L$4&amp;$E288),'Hoja de Trabajo para listado'!$A$151:$Z$151,0)),0)+IFERROR(INDEX('Hoja de Trabajo para listado'!$AB$155:$BA$1048576,MATCH($A288,'Hoja de Trabajo para listado'!$AB$155:$AB$1048576,0),MATCH((CUADRO!L$4&amp;$E288),'Hoja de Trabajo para listado'!$AB$151:$BA$151,0)),0)+IFERROR(INDEX('Hoja de Trabajo para listado'!$BC$155:$CB$1048576,MATCH($A288,'Hoja de Trabajo para listado'!$BC$155:$BC$1048576,0),MATCH((CUADRO!L$4&amp;$E288),'Hoja de Trabajo para listado'!$BC$151:$CB$151,0)),0)+IFERROR(INDEX('Hoja de Trabajo para listado'!$DE$153:$DG$274,MATCH($A288,'Hoja de Trabajo para listado'!$DE$153:$DE$1048576,0),MATCH((CUADRO!L$4&amp;$E288),'Hoja de Trabajo para listado'!$DE$151:$DG$151,0)),0)+IFERROR(INDEX('Hoja de Trabajo para listado'!$CD$155:$DC$1048576,MATCH($A288,'Hoja de Trabajo para listado'!$CD$155:$CD$1048576,0),MATCH((CUADRO!L$4&amp;$E288),'Hoja de Trabajo para listado'!$CD$151:$DC$151,0)),0)</f>
        <v>0</v>
      </c>
      <c r="M288" s="245">
        <f ca="1">+IFERROR(INDEX('Hoja de Trabajo para listado'!$A$155:$Z$1048576,MATCH($A288,'Hoja de Trabajo para listado'!$A$155:$A$1048576,0),MATCH((CUADRO!M$4&amp;$E288),'Hoja de Trabajo para listado'!$A$151:$Z$151,0)),0)+IFERROR(INDEX('Hoja de Trabajo para listado'!$AB$155:$BA$1048576,MATCH($A288,'Hoja de Trabajo para listado'!$AB$155:$AB$1048576,0),MATCH((CUADRO!M$4&amp;$E288),'Hoja de Trabajo para listado'!$AB$151:$BA$151,0)),0)+IFERROR(INDEX('Hoja de Trabajo para listado'!$BC$155:$CB$1048576,MATCH($A288,'Hoja de Trabajo para listado'!$BC$155:$BC$1048576,0),MATCH((CUADRO!M$4&amp;$E288),'Hoja de Trabajo para listado'!$BC$151:$CB$151,0)),0)+IFERROR(INDEX('Hoja de Trabajo para listado'!$DE$153:$DG$274,MATCH($A288,'Hoja de Trabajo para listado'!$DE$153:$DE$1048576,0),MATCH((CUADRO!M$4&amp;$E288),'Hoja de Trabajo para listado'!$DE$151:$DG$151,0)),0)+IFERROR(INDEX('Hoja de Trabajo para listado'!$CD$155:$DC$1048576,MATCH($A288,'Hoja de Trabajo para listado'!$CD$155:$CD$1048576,0),MATCH((CUADRO!M$4&amp;$E288),'Hoja de Trabajo para listado'!$CD$151:$DC$151,0)),0)</f>
        <v>0</v>
      </c>
      <c r="N288" s="245">
        <f ca="1">+IFERROR(INDEX('Hoja de Trabajo para listado'!$A$155:$Z$1048576,MATCH($A288,'Hoja de Trabajo para listado'!$A$155:$A$1048576,0),MATCH((CUADRO!N$4&amp;$E288),'Hoja de Trabajo para listado'!$A$151:$Z$151,0)),0)+IFERROR(INDEX('Hoja de Trabajo para listado'!$AB$155:$BA$1048576,MATCH($A288,'Hoja de Trabajo para listado'!$AB$155:$AB$1048576,0),MATCH((CUADRO!N$4&amp;$E288),'Hoja de Trabajo para listado'!$AB$151:$BA$151,0)),0)+IFERROR(INDEX('Hoja de Trabajo para listado'!$BC$155:$CB$1048576,MATCH($A288,'Hoja de Trabajo para listado'!$BC$155:$BC$1048576,0),MATCH((CUADRO!N$4&amp;$E288),'Hoja de Trabajo para listado'!$BC$151:$CB$151,0)),0)+IFERROR(INDEX('Hoja de Trabajo para listado'!$DE$153:$DG$274,MATCH($A288,'Hoja de Trabajo para listado'!$DE$153:$DE$1048576,0),MATCH((CUADRO!N$4&amp;$E288),'Hoja de Trabajo para listado'!$DE$151:$DG$151,0)),0)+IFERROR(INDEX('Hoja de Trabajo para listado'!$CD$155:$DC$1048576,MATCH($A288,'Hoja de Trabajo para listado'!$CD$155:$CD$1048576,0),MATCH((CUADRO!N$4&amp;$E288),'Hoja de Trabajo para listado'!$CD$151:$DC$151,0)),0)</f>
        <v>0</v>
      </c>
      <c r="O288" s="245">
        <f ca="1">+IFERROR(INDEX('Hoja de Trabajo para listado'!$A$155:$Z$1048576,MATCH($A288,'Hoja de Trabajo para listado'!$A$155:$A$1048576,0),MATCH((CUADRO!O$4&amp;$E288),'Hoja de Trabajo para listado'!$A$151:$Z$151,0)),0)+IFERROR(INDEX('Hoja de Trabajo para listado'!$AB$155:$BA$1048576,MATCH($A288,'Hoja de Trabajo para listado'!$AB$155:$AB$1048576,0),MATCH((CUADRO!O$4&amp;$E288),'Hoja de Trabajo para listado'!$AB$151:$BA$151,0)),0)+IFERROR(INDEX('Hoja de Trabajo para listado'!$BC$155:$CB$1048576,MATCH($A288,'Hoja de Trabajo para listado'!$BC$155:$BC$1048576,0),MATCH((CUADRO!O$4&amp;$E288),'Hoja de Trabajo para listado'!$BC$151:$CB$151,0)),0)+IFERROR(INDEX('Hoja de Trabajo para listado'!$DE$153:$DG$274,MATCH($A288,'Hoja de Trabajo para listado'!$DE$153:$DE$1048576,0),MATCH((CUADRO!O$4&amp;$E288),'Hoja de Trabajo para listado'!$DE$151:$DG$151,0)),0)+IFERROR(INDEX('Hoja de Trabajo para listado'!$CD$155:$DC$1048576,MATCH($A288,'Hoja de Trabajo para listado'!$CD$155:$CD$1048576,0),MATCH((CUADRO!O$4&amp;$E288),'Hoja de Trabajo para listado'!$CD$151:$DC$151,0)),0)</f>
        <v>0</v>
      </c>
      <c r="P288" s="245">
        <f ca="1">+IFERROR(INDEX('Hoja de Trabajo para listado'!$A$155:$Z$1048576,MATCH($A288,'Hoja de Trabajo para listado'!$A$155:$A$1048576,0),MATCH((CUADRO!P$4&amp;$E288),'Hoja de Trabajo para listado'!$A$151:$Z$151,0)),0)+IFERROR(INDEX('Hoja de Trabajo para listado'!$AB$155:$BA$1048576,MATCH($A288,'Hoja de Trabajo para listado'!$AB$155:$AB$1048576,0),MATCH((CUADRO!P$4&amp;$E288),'Hoja de Trabajo para listado'!$AB$151:$BA$151,0)),0)+IFERROR(INDEX('Hoja de Trabajo para listado'!$BC$155:$CB$1048576,MATCH($A288,'Hoja de Trabajo para listado'!$BC$155:$BC$1048576,0),MATCH((CUADRO!P$4&amp;$E288),'Hoja de Trabajo para listado'!$BC$151:$CB$151,0)),0)+IFERROR(INDEX('Hoja de Trabajo para listado'!$DE$153:$DG$274,MATCH($A288,'Hoja de Trabajo para listado'!$DE$153:$DE$1048576,0),MATCH((CUADRO!P$4&amp;$E288),'Hoja de Trabajo para listado'!$DE$151:$DG$151,0)),0)+IFERROR(INDEX('Hoja de Trabajo para listado'!$CD$155:$DC$1048576,MATCH($A288,'Hoja de Trabajo para listado'!$CD$155:$CD$1048576,0),MATCH((CUADRO!P$4&amp;$E288),'Hoja de Trabajo para listado'!$CD$151:$DC$151,0)),0)</f>
        <v>0</v>
      </c>
      <c r="Q288" s="245">
        <f ca="1">+IFERROR(INDEX('Hoja de Trabajo para listado'!$A$155:$Z$1048576,MATCH($A288,'Hoja de Trabajo para listado'!$A$155:$A$1048576,0),MATCH((CUADRO!Q$4&amp;$E288),'Hoja de Trabajo para listado'!$A$151:$Z$151,0)),0)+IFERROR(INDEX('Hoja de Trabajo para listado'!$AB$155:$BA$1048576,MATCH($A288,'Hoja de Trabajo para listado'!$AB$155:$AB$1048576,0),MATCH((CUADRO!Q$4&amp;$E288),'Hoja de Trabajo para listado'!$AB$151:$BA$151,0)),0)+IFERROR(INDEX('Hoja de Trabajo para listado'!$BC$155:$CB$1048576,MATCH($A288,'Hoja de Trabajo para listado'!$BC$155:$BC$1048576,0),MATCH((CUADRO!Q$4&amp;$E288),'Hoja de Trabajo para listado'!$BC$151:$CB$151,0)),0)+IFERROR(INDEX('Hoja de Trabajo para listado'!$DE$153:$DG$274,MATCH($A288,'Hoja de Trabajo para listado'!$DE$153:$DE$1048576,0),MATCH((CUADRO!Q$4&amp;$E288),'Hoja de Trabajo para listado'!$DE$151:$DG$151,0)),0)+IFERROR(INDEX('Hoja de Trabajo para listado'!$CD$155:$DC$1048576,MATCH($A288,'Hoja de Trabajo para listado'!$CD$155:$CD$1048576,0),MATCH((CUADRO!Q$4&amp;$E288),'Hoja de Trabajo para listado'!$CD$151:$DC$151,0)),0)</f>
        <v>0</v>
      </c>
      <c r="R288" s="245">
        <f t="shared" ca="1" si="11"/>
        <v>5538311.8800000008</v>
      </c>
      <c r="S288" s="245">
        <f ca="1">+R287+R288</f>
        <v>7252094.6900000013</v>
      </c>
      <c r="T288" s="243">
        <f ca="1">+S288</f>
        <v>7252094.6900000013</v>
      </c>
      <c r="U288" s="242">
        <f t="shared" si="12"/>
        <v>2</v>
      </c>
      <c r="V288" s="333" t="str">
        <f>+VLOOKUP(A288,bd_lista!$A$3:$E$592,5,FALSE)</f>
        <v>Instituciones Descentralizadas</v>
      </c>
      <c r="W288" s="388"/>
      <c r="X288" s="242" t="e">
        <f>+VLOOKUP(A288,[4]Sheet1!$A$13:$D$744,4,FALSE)</f>
        <v>#N/A</v>
      </c>
      <c r="Y288" s="242" t="e">
        <f>+VLOOKUP(X288,bd_lista!$A$3:$C$592,3,FALSE)</f>
        <v>#N/A</v>
      </c>
      <c r="Z288" s="292"/>
      <c r="AA288" s="293"/>
    </row>
    <row r="289" spans="1:27" customFormat="1" ht="15" hidden="1" customHeight="1">
      <c r="A289" s="32">
        <v>411</v>
      </c>
      <c r="B289" s="392">
        <f>+A289</f>
        <v>411</v>
      </c>
      <c r="C289" s="247" t="str">
        <f>+VLOOKUP(A289,bd_lista!$A$3:$C$592,3,FALSE)</f>
        <v>Corporación del Seguro Social Militar</v>
      </c>
      <c r="D289" s="389" t="str">
        <f>+C289</f>
        <v>Corporación del Seguro Social Militar</v>
      </c>
      <c r="E289" s="247" t="s">
        <v>1304</v>
      </c>
      <c r="F289" s="243">
        <f ca="1">+IFERROR(INDEX('Hoja de Trabajo para listado'!$A$155:$Z$1048576,MATCH($A289,'Hoja de Trabajo para listado'!$A$155:$A$1048576,0),MATCH((CUADRO!F$4&amp;$E289),'Hoja de Trabajo para listado'!$A$151:$Z$151,0)),0)+IFERROR(INDEX('Hoja de Trabajo para listado'!$AB$155:$BA$1048576,MATCH($A289,'Hoja de Trabajo para listado'!$AB$155:$AB$1048576,0),MATCH((CUADRO!F$4&amp;$E289),'Hoja de Trabajo para listado'!$AB$151:$BA$151,0)),0)+IFERROR(INDEX('Hoja de Trabajo para listado'!$BC$155:$CB$1048576,MATCH($A289,'Hoja de Trabajo para listado'!$BC$155:$BC$1048576,0),MATCH((CUADRO!F$4&amp;$E289),'Hoja de Trabajo para listado'!$BC$151:$CB$151,0)),0)+IFERROR(INDEX('Hoja de Trabajo para listado'!$DE$153:$DG$274,MATCH($A289,'Hoja de Trabajo para listado'!$DE$153:$DE$1048576,0),MATCH((CUADRO!F$4&amp;$E289),'Hoja de Trabajo para listado'!$DE$151:$DG$151,0)),0)+IFERROR(INDEX('Hoja de Trabajo para listado'!$CD$155:$DC$1048576,MATCH($A289,'Hoja de Trabajo para listado'!$CD$155:$CD$1048576,0),MATCH((CUADRO!F$4&amp;$E289),'Hoja de Trabajo para listado'!$CD$151:$DC$151,0)),0)</f>
        <v>0</v>
      </c>
      <c r="G289" s="243">
        <f ca="1">+IFERROR(INDEX('Hoja de Trabajo para listado'!$A$155:$Z$1048576,MATCH($A289,'Hoja de Trabajo para listado'!$A$155:$A$1048576,0),MATCH((CUADRO!G$4&amp;$E289),'Hoja de Trabajo para listado'!$A$151:$Z$151,0)),0)+IFERROR(INDEX('Hoja de Trabajo para listado'!$AB$155:$BA$1048576,MATCH($A289,'Hoja de Trabajo para listado'!$AB$155:$AB$1048576,0),MATCH((CUADRO!G$4&amp;$E289),'Hoja de Trabajo para listado'!$AB$151:$BA$151,0)),0)+IFERROR(INDEX('Hoja de Trabajo para listado'!$BC$155:$CB$1048576,MATCH($A289,'Hoja de Trabajo para listado'!$BC$155:$BC$1048576,0),MATCH((CUADRO!G$4&amp;$E289),'Hoja de Trabajo para listado'!$BC$151:$CB$151,0)),0)+IFERROR(INDEX('Hoja de Trabajo para listado'!$DE$153:$DG$274,MATCH($A289,'Hoja de Trabajo para listado'!$DE$153:$DE$1048576,0),MATCH((CUADRO!G$4&amp;$E289),'Hoja de Trabajo para listado'!$DE$151:$DG$151,0)),0)+IFERROR(INDEX('Hoja de Trabajo para listado'!$CD$155:$DC$1048576,MATCH($A289,'Hoja de Trabajo para listado'!$CD$155:$CD$1048576,0),MATCH((CUADRO!G$4&amp;$E289),'Hoja de Trabajo para listado'!$CD$151:$DC$151,0)),0)</f>
        <v>0</v>
      </c>
      <c r="H289" s="243">
        <f ca="1">+IFERROR(INDEX('Hoja de Trabajo para listado'!$A$155:$Z$1048576,MATCH($A289,'Hoja de Trabajo para listado'!$A$155:$A$1048576,0),MATCH((CUADRO!H$4&amp;$E289),'Hoja de Trabajo para listado'!$A$151:$Z$151,0)),0)+IFERROR(INDEX('Hoja de Trabajo para listado'!$AB$155:$BA$1048576,MATCH($A289,'Hoja de Trabajo para listado'!$AB$155:$AB$1048576,0),MATCH((CUADRO!H$4&amp;$E289),'Hoja de Trabajo para listado'!$AB$151:$BA$151,0)),0)+IFERROR(INDEX('Hoja de Trabajo para listado'!$BC$155:$CB$1048576,MATCH($A289,'Hoja de Trabajo para listado'!$BC$155:$BC$1048576,0),MATCH((CUADRO!H$4&amp;$E289),'Hoja de Trabajo para listado'!$BC$151:$CB$151,0)),0)+IFERROR(INDEX('Hoja de Trabajo para listado'!$DE$153:$DG$274,MATCH($A289,'Hoja de Trabajo para listado'!$DE$153:$DE$1048576,0),MATCH((CUADRO!H$4&amp;$E289),'Hoja de Trabajo para listado'!$DE$151:$DG$151,0)),0)+IFERROR(INDEX('Hoja de Trabajo para listado'!$CD$155:$DC$1048576,MATCH($A289,'Hoja de Trabajo para listado'!$CD$155:$CD$1048576,0),MATCH((CUADRO!H$4&amp;$E289),'Hoja de Trabajo para listado'!$CD$151:$DC$151,0)),0)</f>
        <v>0</v>
      </c>
      <c r="I289" s="243">
        <f ca="1">+IFERROR(INDEX('Hoja de Trabajo para listado'!$A$155:$Z$1048576,MATCH($A289,'Hoja de Trabajo para listado'!$A$155:$A$1048576,0),MATCH((CUADRO!I$4&amp;$E289),'Hoja de Trabajo para listado'!$A$151:$Z$151,0)),0)+IFERROR(INDEX('Hoja de Trabajo para listado'!$AB$155:$BA$1048576,MATCH($A289,'Hoja de Trabajo para listado'!$AB$155:$AB$1048576,0),MATCH((CUADRO!I$4&amp;$E289),'Hoja de Trabajo para listado'!$AB$151:$BA$151,0)),0)+IFERROR(INDEX('Hoja de Trabajo para listado'!$BC$155:$CB$1048576,MATCH($A289,'Hoja de Trabajo para listado'!$BC$155:$BC$1048576,0),MATCH((CUADRO!I$4&amp;$E289),'Hoja de Trabajo para listado'!$BC$151:$CB$151,0)),0)+IFERROR(INDEX('Hoja de Trabajo para listado'!$DE$153:$DG$274,MATCH($A289,'Hoja de Trabajo para listado'!$DE$153:$DE$1048576,0),MATCH((CUADRO!I$4&amp;$E289),'Hoja de Trabajo para listado'!$DE$151:$DG$151,0)),0)+IFERROR(INDEX('Hoja de Trabajo para listado'!$CD$155:$DC$1048576,MATCH($A289,'Hoja de Trabajo para listado'!$CD$155:$CD$1048576,0),MATCH((CUADRO!I$4&amp;$E289),'Hoja de Trabajo para listado'!$CD$151:$DC$151,0)),0)</f>
        <v>0</v>
      </c>
      <c r="J289" s="243">
        <f ca="1">+IFERROR(INDEX('Hoja de Trabajo para listado'!$A$155:$Z$1048576,MATCH($A289,'Hoja de Trabajo para listado'!$A$155:$A$1048576,0),MATCH((CUADRO!J$4&amp;$E289),'Hoja de Trabajo para listado'!$A$151:$Z$151,0)),0)+IFERROR(INDEX('Hoja de Trabajo para listado'!$AB$155:$BA$1048576,MATCH($A289,'Hoja de Trabajo para listado'!$AB$155:$AB$1048576,0),MATCH((CUADRO!J$4&amp;$E289),'Hoja de Trabajo para listado'!$AB$151:$BA$151,0)),0)+IFERROR(INDEX('Hoja de Trabajo para listado'!$BC$155:$CB$1048576,MATCH($A289,'Hoja de Trabajo para listado'!$BC$155:$BC$1048576,0),MATCH((CUADRO!J$4&amp;$E289),'Hoja de Trabajo para listado'!$BC$151:$CB$151,0)),0)+IFERROR(INDEX('Hoja de Trabajo para listado'!$DE$153:$DG$274,MATCH($A289,'Hoja de Trabajo para listado'!$DE$153:$DE$1048576,0),MATCH((CUADRO!J$4&amp;$E289),'Hoja de Trabajo para listado'!$DE$151:$DG$151,0)),0)+IFERROR(INDEX('Hoja de Trabajo para listado'!$CD$155:$DC$1048576,MATCH($A289,'Hoja de Trabajo para listado'!$CD$155:$CD$1048576,0),MATCH((CUADRO!J$4&amp;$E289),'Hoja de Trabajo para listado'!$CD$151:$DC$151,0)),0)</f>
        <v>0</v>
      </c>
      <c r="K289" s="243">
        <f ca="1">+IFERROR(INDEX('Hoja de Trabajo para listado'!$A$155:$Z$1048576,MATCH($A289,'Hoja de Trabajo para listado'!$A$155:$A$1048576,0),MATCH((CUADRO!K$4&amp;$E289),'Hoja de Trabajo para listado'!$A$151:$Z$151,0)),0)+IFERROR(INDEX('Hoja de Trabajo para listado'!$AB$155:$BA$1048576,MATCH($A289,'Hoja de Trabajo para listado'!$AB$155:$AB$1048576,0),MATCH((CUADRO!K$4&amp;$E289),'Hoja de Trabajo para listado'!$AB$151:$BA$151,0)),0)+IFERROR(INDEX('Hoja de Trabajo para listado'!$BC$155:$CB$1048576,MATCH($A289,'Hoja de Trabajo para listado'!$BC$155:$BC$1048576,0),MATCH((CUADRO!K$4&amp;$E289),'Hoja de Trabajo para listado'!$BC$151:$CB$151,0)),0)+IFERROR(INDEX('Hoja de Trabajo para listado'!$DE$153:$DG$274,MATCH($A289,'Hoja de Trabajo para listado'!$DE$153:$DE$1048576,0),MATCH((CUADRO!K$4&amp;$E289),'Hoja de Trabajo para listado'!$DE$151:$DG$151,0)),0)+IFERROR(INDEX('Hoja de Trabajo para listado'!$CD$155:$DC$1048576,MATCH($A289,'Hoja de Trabajo para listado'!$CD$155:$CD$1048576,0),MATCH((CUADRO!K$4&amp;$E289),'Hoja de Trabajo para listado'!$CD$151:$DC$151,0)),0)</f>
        <v>0</v>
      </c>
      <c r="L289" s="243">
        <f ca="1">+IFERROR(INDEX('Hoja de Trabajo para listado'!$A$155:$Z$1048576,MATCH($A289,'Hoja de Trabajo para listado'!$A$155:$A$1048576,0),MATCH((CUADRO!L$4&amp;$E289),'Hoja de Trabajo para listado'!$A$151:$Z$151,0)),0)+IFERROR(INDEX('Hoja de Trabajo para listado'!$AB$155:$BA$1048576,MATCH($A289,'Hoja de Trabajo para listado'!$AB$155:$AB$1048576,0),MATCH((CUADRO!L$4&amp;$E289),'Hoja de Trabajo para listado'!$AB$151:$BA$151,0)),0)+IFERROR(INDEX('Hoja de Trabajo para listado'!$BC$155:$CB$1048576,MATCH($A289,'Hoja de Trabajo para listado'!$BC$155:$BC$1048576,0),MATCH((CUADRO!L$4&amp;$E289),'Hoja de Trabajo para listado'!$BC$151:$CB$151,0)),0)+IFERROR(INDEX('Hoja de Trabajo para listado'!$DE$153:$DG$274,MATCH($A289,'Hoja de Trabajo para listado'!$DE$153:$DE$1048576,0),MATCH((CUADRO!L$4&amp;$E289),'Hoja de Trabajo para listado'!$DE$151:$DG$151,0)),0)+IFERROR(INDEX('Hoja de Trabajo para listado'!$CD$155:$DC$1048576,MATCH($A289,'Hoja de Trabajo para listado'!$CD$155:$CD$1048576,0),MATCH((CUADRO!L$4&amp;$E289),'Hoja de Trabajo para listado'!$CD$151:$DC$151,0)),0)</f>
        <v>0</v>
      </c>
      <c r="M289" s="243">
        <f ca="1">+IFERROR(INDEX('Hoja de Trabajo para listado'!$A$155:$Z$1048576,MATCH($A289,'Hoja de Trabajo para listado'!$A$155:$A$1048576,0),MATCH((CUADRO!M$4&amp;$E289),'Hoja de Trabajo para listado'!$A$151:$Z$151,0)),0)+IFERROR(INDEX('Hoja de Trabajo para listado'!$AB$155:$BA$1048576,MATCH($A289,'Hoja de Trabajo para listado'!$AB$155:$AB$1048576,0),MATCH((CUADRO!M$4&amp;$E289),'Hoja de Trabajo para listado'!$AB$151:$BA$151,0)),0)+IFERROR(INDEX('Hoja de Trabajo para listado'!$BC$155:$CB$1048576,MATCH($A289,'Hoja de Trabajo para listado'!$BC$155:$BC$1048576,0),MATCH((CUADRO!M$4&amp;$E289),'Hoja de Trabajo para listado'!$BC$151:$CB$151,0)),0)+IFERROR(INDEX('Hoja de Trabajo para listado'!$DE$153:$DG$274,MATCH($A289,'Hoja de Trabajo para listado'!$DE$153:$DE$1048576,0),MATCH((CUADRO!M$4&amp;$E289),'Hoja de Trabajo para listado'!$DE$151:$DG$151,0)),0)+IFERROR(INDEX('Hoja de Trabajo para listado'!$CD$155:$DC$1048576,MATCH($A289,'Hoja de Trabajo para listado'!$CD$155:$CD$1048576,0),MATCH((CUADRO!M$4&amp;$E289),'Hoja de Trabajo para listado'!$CD$151:$DC$151,0)),0)</f>
        <v>0</v>
      </c>
      <c r="N289" s="243">
        <f ca="1">+IFERROR(INDEX('Hoja de Trabajo para listado'!$A$155:$Z$1048576,MATCH($A289,'Hoja de Trabajo para listado'!$A$155:$A$1048576,0),MATCH((CUADRO!N$4&amp;$E289),'Hoja de Trabajo para listado'!$A$151:$Z$151,0)),0)+IFERROR(INDEX('Hoja de Trabajo para listado'!$AB$155:$BA$1048576,MATCH($A289,'Hoja de Trabajo para listado'!$AB$155:$AB$1048576,0),MATCH((CUADRO!N$4&amp;$E289),'Hoja de Trabajo para listado'!$AB$151:$BA$151,0)),0)+IFERROR(INDEX('Hoja de Trabajo para listado'!$BC$155:$CB$1048576,MATCH($A289,'Hoja de Trabajo para listado'!$BC$155:$BC$1048576,0),MATCH((CUADRO!N$4&amp;$E289),'Hoja de Trabajo para listado'!$BC$151:$CB$151,0)),0)+IFERROR(INDEX('Hoja de Trabajo para listado'!$DE$153:$DG$274,MATCH($A289,'Hoja de Trabajo para listado'!$DE$153:$DE$1048576,0),MATCH((CUADRO!N$4&amp;$E289),'Hoja de Trabajo para listado'!$DE$151:$DG$151,0)),0)+IFERROR(INDEX('Hoja de Trabajo para listado'!$CD$155:$DC$1048576,MATCH($A289,'Hoja de Trabajo para listado'!$CD$155:$CD$1048576,0),MATCH((CUADRO!N$4&amp;$E289),'Hoja de Trabajo para listado'!$CD$151:$DC$151,0)),0)</f>
        <v>0</v>
      </c>
      <c r="O289" s="243">
        <f ca="1">+IFERROR(INDEX('Hoja de Trabajo para listado'!$A$155:$Z$1048576,MATCH($A289,'Hoja de Trabajo para listado'!$A$155:$A$1048576,0),MATCH((CUADRO!O$4&amp;$E289),'Hoja de Trabajo para listado'!$A$151:$Z$151,0)),0)+IFERROR(INDEX('Hoja de Trabajo para listado'!$AB$155:$BA$1048576,MATCH($A289,'Hoja de Trabajo para listado'!$AB$155:$AB$1048576,0),MATCH((CUADRO!O$4&amp;$E289),'Hoja de Trabajo para listado'!$AB$151:$BA$151,0)),0)+IFERROR(INDEX('Hoja de Trabajo para listado'!$BC$155:$CB$1048576,MATCH($A289,'Hoja de Trabajo para listado'!$BC$155:$BC$1048576,0),MATCH((CUADRO!O$4&amp;$E289),'Hoja de Trabajo para listado'!$BC$151:$CB$151,0)),0)+IFERROR(INDEX('Hoja de Trabajo para listado'!$DE$153:$DG$274,MATCH($A289,'Hoja de Trabajo para listado'!$DE$153:$DE$1048576,0),MATCH((CUADRO!O$4&amp;$E289),'Hoja de Trabajo para listado'!$DE$151:$DG$151,0)),0)+IFERROR(INDEX('Hoja de Trabajo para listado'!$CD$155:$DC$1048576,MATCH($A289,'Hoja de Trabajo para listado'!$CD$155:$CD$1048576,0),MATCH((CUADRO!O$4&amp;$E289),'Hoja de Trabajo para listado'!$CD$151:$DC$151,0)),0)</f>
        <v>0</v>
      </c>
      <c r="P289" s="243">
        <f ca="1">+IFERROR(INDEX('Hoja de Trabajo para listado'!$A$155:$Z$1048576,MATCH($A289,'Hoja de Trabajo para listado'!$A$155:$A$1048576,0),MATCH((CUADRO!P$4&amp;$E289),'Hoja de Trabajo para listado'!$A$151:$Z$151,0)),0)+IFERROR(INDEX('Hoja de Trabajo para listado'!$AB$155:$BA$1048576,MATCH($A289,'Hoja de Trabajo para listado'!$AB$155:$AB$1048576,0),MATCH((CUADRO!P$4&amp;$E289),'Hoja de Trabajo para listado'!$AB$151:$BA$151,0)),0)+IFERROR(INDEX('Hoja de Trabajo para listado'!$BC$155:$CB$1048576,MATCH($A289,'Hoja de Trabajo para listado'!$BC$155:$BC$1048576,0),MATCH((CUADRO!P$4&amp;$E289),'Hoja de Trabajo para listado'!$BC$151:$CB$151,0)),0)+IFERROR(INDEX('Hoja de Trabajo para listado'!$DE$153:$DG$274,MATCH($A289,'Hoja de Trabajo para listado'!$DE$153:$DE$1048576,0),MATCH((CUADRO!P$4&amp;$E289),'Hoja de Trabajo para listado'!$DE$151:$DG$151,0)),0)+IFERROR(INDEX('Hoja de Trabajo para listado'!$CD$155:$DC$1048576,MATCH($A289,'Hoja de Trabajo para listado'!$CD$155:$CD$1048576,0),MATCH((CUADRO!P$4&amp;$E289),'Hoja de Trabajo para listado'!$CD$151:$DC$151,0)),0)</f>
        <v>0</v>
      </c>
      <c r="Q289" s="243">
        <f ca="1">+IFERROR(INDEX('Hoja de Trabajo para listado'!$A$155:$Z$1048576,MATCH($A289,'Hoja de Trabajo para listado'!$A$155:$A$1048576,0),MATCH((CUADRO!Q$4&amp;$E289),'Hoja de Trabajo para listado'!$A$151:$Z$151,0)),0)+IFERROR(INDEX('Hoja de Trabajo para listado'!$AB$155:$BA$1048576,MATCH($A289,'Hoja de Trabajo para listado'!$AB$155:$AB$1048576,0),MATCH((CUADRO!Q$4&amp;$E289),'Hoja de Trabajo para listado'!$AB$151:$BA$151,0)),0)+IFERROR(INDEX('Hoja de Trabajo para listado'!$BC$155:$CB$1048576,MATCH($A289,'Hoja de Trabajo para listado'!$BC$155:$BC$1048576,0),MATCH((CUADRO!Q$4&amp;$E289),'Hoja de Trabajo para listado'!$BC$151:$CB$151,0)),0)+IFERROR(INDEX('Hoja de Trabajo para listado'!$DE$153:$DG$274,MATCH($A289,'Hoja de Trabajo para listado'!$DE$153:$DE$1048576,0),MATCH((CUADRO!Q$4&amp;$E289),'Hoja de Trabajo para listado'!$DE$151:$DG$151,0)),0)+IFERROR(INDEX('Hoja de Trabajo para listado'!$CD$155:$DC$1048576,MATCH($A289,'Hoja de Trabajo para listado'!$CD$155:$CD$1048576,0),MATCH((CUADRO!Q$4&amp;$E289),'Hoja de Trabajo para listado'!$CD$151:$DC$151,0)),0)</f>
        <v>0</v>
      </c>
      <c r="R289" s="243">
        <f t="shared" ca="1" si="11"/>
        <v>0</v>
      </c>
      <c r="S289" s="249"/>
      <c r="T289" s="243">
        <f ca="1">+T290</f>
        <v>0</v>
      </c>
      <c r="U289" s="242">
        <f t="shared" si="12"/>
        <v>1</v>
      </c>
      <c r="V289" s="333" t="str">
        <f>+VLOOKUP(A289,bd_lista!$A$3:$E$592,5,FALSE)</f>
        <v>Instituciones de Seguridad Social</v>
      </c>
      <c r="W289" s="387" t="str">
        <f>+V289</f>
        <v>Instituciones de Seguridad Social</v>
      </c>
      <c r="X289" s="242">
        <f>+VLOOKUP(A289,[4]Sheet1!$A$13:$D$744,4,FALSE)</f>
        <v>20</v>
      </c>
      <c r="Y289" s="242" t="str">
        <f>+VLOOKUP(X289,bd_lista!$A$3:$C$592,3,FALSE)</f>
        <v>Ministerio de Defensa</v>
      </c>
      <c r="Z289" s="294">
        <f>+X289</f>
        <v>20</v>
      </c>
      <c r="AA289" s="295" t="str">
        <f>+Y289</f>
        <v>Ministerio de Defensa</v>
      </c>
    </row>
    <row r="290" spans="1:27" customFormat="1" ht="15" hidden="1" customHeight="1">
      <c r="A290" s="32">
        <v>411</v>
      </c>
      <c r="B290" s="393"/>
      <c r="C290" s="333" t="str">
        <f>+VLOOKUP(A290,bd_lista!$A$3:$C$592,3,FALSE)</f>
        <v>Corporación del Seguro Social Militar</v>
      </c>
      <c r="D290" s="390"/>
      <c r="E290" s="333" t="s">
        <v>1305</v>
      </c>
      <c r="F290" s="245">
        <f ca="1">+IFERROR(INDEX('Hoja de Trabajo para listado'!$A$155:$Z$1048576,MATCH($A290,'Hoja de Trabajo para listado'!$A$155:$A$1048576,0),MATCH((CUADRO!F$4&amp;$E290),'Hoja de Trabajo para listado'!$A$151:$Z$151,0)),0)+IFERROR(INDEX('Hoja de Trabajo para listado'!$AB$155:$BA$1048576,MATCH($A290,'Hoja de Trabajo para listado'!$AB$155:$AB$1048576,0),MATCH((CUADRO!F$4&amp;$E290),'Hoja de Trabajo para listado'!$AB$151:$BA$151,0)),0)+IFERROR(INDEX('Hoja de Trabajo para listado'!$BC$155:$CB$1048576,MATCH($A290,'Hoja de Trabajo para listado'!$BC$155:$BC$1048576,0),MATCH((CUADRO!F$4&amp;$E290),'Hoja de Trabajo para listado'!$BC$151:$CB$151,0)),0)+IFERROR(INDEX('Hoja de Trabajo para listado'!$DE$153:$DG$274,MATCH($A290,'Hoja de Trabajo para listado'!$DE$153:$DE$1048576,0),MATCH((CUADRO!F$4&amp;$E290),'Hoja de Trabajo para listado'!$DE$151:$DG$151,0)),0)+IFERROR(INDEX('Hoja de Trabajo para listado'!$CD$155:$DC$1048576,MATCH($A290,'Hoja de Trabajo para listado'!$CD$155:$CD$1048576,0),MATCH((CUADRO!F$4&amp;$E290),'Hoja de Trabajo para listado'!$CD$151:$DC$151,0)),0)</f>
        <v>0</v>
      </c>
      <c r="G290" s="245">
        <f ca="1">+IFERROR(INDEX('Hoja de Trabajo para listado'!$A$155:$Z$1048576,MATCH($A290,'Hoja de Trabajo para listado'!$A$155:$A$1048576,0),MATCH((CUADRO!G$4&amp;$E290),'Hoja de Trabajo para listado'!$A$151:$Z$151,0)),0)+IFERROR(INDEX('Hoja de Trabajo para listado'!$AB$155:$BA$1048576,MATCH($A290,'Hoja de Trabajo para listado'!$AB$155:$AB$1048576,0),MATCH((CUADRO!G$4&amp;$E290),'Hoja de Trabajo para listado'!$AB$151:$BA$151,0)),0)+IFERROR(INDEX('Hoja de Trabajo para listado'!$BC$155:$CB$1048576,MATCH($A290,'Hoja de Trabajo para listado'!$BC$155:$BC$1048576,0),MATCH((CUADRO!G$4&amp;$E290),'Hoja de Trabajo para listado'!$BC$151:$CB$151,0)),0)+IFERROR(INDEX('Hoja de Trabajo para listado'!$DE$153:$DG$274,MATCH($A290,'Hoja de Trabajo para listado'!$DE$153:$DE$1048576,0),MATCH((CUADRO!G$4&amp;$E290),'Hoja de Trabajo para listado'!$DE$151:$DG$151,0)),0)+IFERROR(INDEX('Hoja de Trabajo para listado'!$CD$155:$DC$1048576,MATCH($A290,'Hoja de Trabajo para listado'!$CD$155:$CD$1048576,0),MATCH((CUADRO!G$4&amp;$E290),'Hoja de Trabajo para listado'!$CD$151:$DC$151,0)),0)</f>
        <v>0</v>
      </c>
      <c r="H290" s="245">
        <f ca="1">+IFERROR(INDEX('Hoja de Trabajo para listado'!$A$155:$Z$1048576,MATCH($A290,'Hoja de Trabajo para listado'!$A$155:$A$1048576,0),MATCH((CUADRO!H$4&amp;$E290),'Hoja de Trabajo para listado'!$A$151:$Z$151,0)),0)+IFERROR(INDEX('Hoja de Trabajo para listado'!$AB$155:$BA$1048576,MATCH($A290,'Hoja de Trabajo para listado'!$AB$155:$AB$1048576,0),MATCH((CUADRO!H$4&amp;$E290),'Hoja de Trabajo para listado'!$AB$151:$BA$151,0)),0)+IFERROR(INDEX('Hoja de Trabajo para listado'!$BC$155:$CB$1048576,MATCH($A290,'Hoja de Trabajo para listado'!$BC$155:$BC$1048576,0),MATCH((CUADRO!H$4&amp;$E290),'Hoja de Trabajo para listado'!$BC$151:$CB$151,0)),0)+IFERROR(INDEX('Hoja de Trabajo para listado'!$DE$153:$DG$274,MATCH($A290,'Hoja de Trabajo para listado'!$DE$153:$DE$1048576,0),MATCH((CUADRO!H$4&amp;$E290),'Hoja de Trabajo para listado'!$DE$151:$DG$151,0)),0)+IFERROR(INDEX('Hoja de Trabajo para listado'!$CD$155:$DC$1048576,MATCH($A290,'Hoja de Trabajo para listado'!$CD$155:$CD$1048576,0),MATCH((CUADRO!H$4&amp;$E290),'Hoja de Trabajo para listado'!$CD$151:$DC$151,0)),0)</f>
        <v>0</v>
      </c>
      <c r="I290" s="245">
        <f ca="1">+IFERROR(INDEX('Hoja de Trabajo para listado'!$A$155:$Z$1048576,MATCH($A290,'Hoja de Trabajo para listado'!$A$155:$A$1048576,0),MATCH((CUADRO!I$4&amp;$E290),'Hoja de Trabajo para listado'!$A$151:$Z$151,0)),0)+IFERROR(INDEX('Hoja de Trabajo para listado'!$AB$155:$BA$1048576,MATCH($A290,'Hoja de Trabajo para listado'!$AB$155:$AB$1048576,0),MATCH((CUADRO!I$4&amp;$E290),'Hoja de Trabajo para listado'!$AB$151:$BA$151,0)),0)+IFERROR(INDEX('Hoja de Trabajo para listado'!$BC$155:$CB$1048576,MATCH($A290,'Hoja de Trabajo para listado'!$BC$155:$BC$1048576,0),MATCH((CUADRO!I$4&amp;$E290),'Hoja de Trabajo para listado'!$BC$151:$CB$151,0)),0)+IFERROR(INDEX('Hoja de Trabajo para listado'!$DE$153:$DG$274,MATCH($A290,'Hoja de Trabajo para listado'!$DE$153:$DE$1048576,0),MATCH((CUADRO!I$4&amp;$E290),'Hoja de Trabajo para listado'!$DE$151:$DG$151,0)),0)+IFERROR(INDEX('Hoja de Trabajo para listado'!$CD$155:$DC$1048576,MATCH($A290,'Hoja de Trabajo para listado'!$CD$155:$CD$1048576,0),MATCH((CUADRO!I$4&amp;$E290),'Hoja de Trabajo para listado'!$CD$151:$DC$151,0)),0)</f>
        <v>0</v>
      </c>
      <c r="J290" s="245">
        <f ca="1">+IFERROR(INDEX('Hoja de Trabajo para listado'!$A$155:$Z$1048576,MATCH($A290,'Hoja de Trabajo para listado'!$A$155:$A$1048576,0),MATCH((CUADRO!J$4&amp;$E290),'Hoja de Trabajo para listado'!$A$151:$Z$151,0)),0)+IFERROR(INDEX('Hoja de Trabajo para listado'!$AB$155:$BA$1048576,MATCH($A290,'Hoja de Trabajo para listado'!$AB$155:$AB$1048576,0),MATCH((CUADRO!J$4&amp;$E290),'Hoja de Trabajo para listado'!$AB$151:$BA$151,0)),0)+IFERROR(INDEX('Hoja de Trabajo para listado'!$BC$155:$CB$1048576,MATCH($A290,'Hoja de Trabajo para listado'!$BC$155:$BC$1048576,0),MATCH((CUADRO!J$4&amp;$E290),'Hoja de Trabajo para listado'!$BC$151:$CB$151,0)),0)+IFERROR(INDEX('Hoja de Trabajo para listado'!$DE$153:$DG$274,MATCH($A290,'Hoja de Trabajo para listado'!$DE$153:$DE$1048576,0),MATCH((CUADRO!J$4&amp;$E290),'Hoja de Trabajo para listado'!$DE$151:$DG$151,0)),0)+IFERROR(INDEX('Hoja de Trabajo para listado'!$CD$155:$DC$1048576,MATCH($A290,'Hoja de Trabajo para listado'!$CD$155:$CD$1048576,0),MATCH((CUADRO!J$4&amp;$E290),'Hoja de Trabajo para listado'!$CD$151:$DC$151,0)),0)</f>
        <v>0</v>
      </c>
      <c r="K290" s="245">
        <f ca="1">+IFERROR(INDEX('Hoja de Trabajo para listado'!$A$155:$Z$1048576,MATCH($A290,'Hoja de Trabajo para listado'!$A$155:$A$1048576,0),MATCH((CUADRO!K$4&amp;$E290),'Hoja de Trabajo para listado'!$A$151:$Z$151,0)),0)+IFERROR(INDEX('Hoja de Trabajo para listado'!$AB$155:$BA$1048576,MATCH($A290,'Hoja de Trabajo para listado'!$AB$155:$AB$1048576,0),MATCH((CUADRO!K$4&amp;$E290),'Hoja de Trabajo para listado'!$AB$151:$BA$151,0)),0)+IFERROR(INDEX('Hoja de Trabajo para listado'!$BC$155:$CB$1048576,MATCH($A290,'Hoja de Trabajo para listado'!$BC$155:$BC$1048576,0),MATCH((CUADRO!K$4&amp;$E290),'Hoja de Trabajo para listado'!$BC$151:$CB$151,0)),0)+IFERROR(INDEX('Hoja de Trabajo para listado'!$DE$153:$DG$274,MATCH($A290,'Hoja de Trabajo para listado'!$DE$153:$DE$1048576,0),MATCH((CUADRO!K$4&amp;$E290),'Hoja de Trabajo para listado'!$DE$151:$DG$151,0)),0)+IFERROR(INDEX('Hoja de Trabajo para listado'!$CD$155:$DC$1048576,MATCH($A290,'Hoja de Trabajo para listado'!$CD$155:$CD$1048576,0),MATCH((CUADRO!K$4&amp;$E290),'Hoja de Trabajo para listado'!$CD$151:$DC$151,0)),0)</f>
        <v>0</v>
      </c>
      <c r="L290" s="245">
        <f ca="1">+IFERROR(INDEX('Hoja de Trabajo para listado'!$A$155:$Z$1048576,MATCH($A290,'Hoja de Trabajo para listado'!$A$155:$A$1048576,0),MATCH((CUADRO!L$4&amp;$E290),'Hoja de Trabajo para listado'!$A$151:$Z$151,0)),0)+IFERROR(INDEX('Hoja de Trabajo para listado'!$AB$155:$BA$1048576,MATCH($A290,'Hoja de Trabajo para listado'!$AB$155:$AB$1048576,0),MATCH((CUADRO!L$4&amp;$E290),'Hoja de Trabajo para listado'!$AB$151:$BA$151,0)),0)+IFERROR(INDEX('Hoja de Trabajo para listado'!$BC$155:$CB$1048576,MATCH($A290,'Hoja de Trabajo para listado'!$BC$155:$BC$1048576,0),MATCH((CUADRO!L$4&amp;$E290),'Hoja de Trabajo para listado'!$BC$151:$CB$151,0)),0)+IFERROR(INDEX('Hoja de Trabajo para listado'!$DE$153:$DG$274,MATCH($A290,'Hoja de Trabajo para listado'!$DE$153:$DE$1048576,0),MATCH((CUADRO!L$4&amp;$E290),'Hoja de Trabajo para listado'!$DE$151:$DG$151,0)),0)+IFERROR(INDEX('Hoja de Trabajo para listado'!$CD$155:$DC$1048576,MATCH($A290,'Hoja de Trabajo para listado'!$CD$155:$CD$1048576,0),MATCH((CUADRO!L$4&amp;$E290),'Hoja de Trabajo para listado'!$CD$151:$DC$151,0)),0)</f>
        <v>0</v>
      </c>
      <c r="M290" s="245">
        <f ca="1">+IFERROR(INDEX('Hoja de Trabajo para listado'!$A$155:$Z$1048576,MATCH($A290,'Hoja de Trabajo para listado'!$A$155:$A$1048576,0),MATCH((CUADRO!M$4&amp;$E290),'Hoja de Trabajo para listado'!$A$151:$Z$151,0)),0)+IFERROR(INDEX('Hoja de Trabajo para listado'!$AB$155:$BA$1048576,MATCH($A290,'Hoja de Trabajo para listado'!$AB$155:$AB$1048576,0),MATCH((CUADRO!M$4&amp;$E290),'Hoja de Trabajo para listado'!$AB$151:$BA$151,0)),0)+IFERROR(INDEX('Hoja de Trabajo para listado'!$BC$155:$CB$1048576,MATCH($A290,'Hoja de Trabajo para listado'!$BC$155:$BC$1048576,0),MATCH((CUADRO!M$4&amp;$E290),'Hoja de Trabajo para listado'!$BC$151:$CB$151,0)),0)+IFERROR(INDEX('Hoja de Trabajo para listado'!$DE$153:$DG$274,MATCH($A290,'Hoja de Trabajo para listado'!$DE$153:$DE$1048576,0),MATCH((CUADRO!M$4&amp;$E290),'Hoja de Trabajo para listado'!$DE$151:$DG$151,0)),0)+IFERROR(INDEX('Hoja de Trabajo para listado'!$CD$155:$DC$1048576,MATCH($A290,'Hoja de Trabajo para listado'!$CD$155:$CD$1048576,0),MATCH((CUADRO!M$4&amp;$E290),'Hoja de Trabajo para listado'!$CD$151:$DC$151,0)),0)</f>
        <v>0</v>
      </c>
      <c r="N290" s="245">
        <f ca="1">+IFERROR(INDEX('Hoja de Trabajo para listado'!$A$155:$Z$1048576,MATCH($A290,'Hoja de Trabajo para listado'!$A$155:$A$1048576,0),MATCH((CUADRO!N$4&amp;$E290),'Hoja de Trabajo para listado'!$A$151:$Z$151,0)),0)+IFERROR(INDEX('Hoja de Trabajo para listado'!$AB$155:$BA$1048576,MATCH($A290,'Hoja de Trabajo para listado'!$AB$155:$AB$1048576,0),MATCH((CUADRO!N$4&amp;$E290),'Hoja de Trabajo para listado'!$AB$151:$BA$151,0)),0)+IFERROR(INDEX('Hoja de Trabajo para listado'!$BC$155:$CB$1048576,MATCH($A290,'Hoja de Trabajo para listado'!$BC$155:$BC$1048576,0),MATCH((CUADRO!N$4&amp;$E290),'Hoja de Trabajo para listado'!$BC$151:$CB$151,0)),0)+IFERROR(INDEX('Hoja de Trabajo para listado'!$DE$153:$DG$274,MATCH($A290,'Hoja de Trabajo para listado'!$DE$153:$DE$1048576,0),MATCH((CUADRO!N$4&amp;$E290),'Hoja de Trabajo para listado'!$DE$151:$DG$151,0)),0)+IFERROR(INDEX('Hoja de Trabajo para listado'!$CD$155:$DC$1048576,MATCH($A290,'Hoja de Trabajo para listado'!$CD$155:$CD$1048576,0),MATCH((CUADRO!N$4&amp;$E290),'Hoja de Trabajo para listado'!$CD$151:$DC$151,0)),0)</f>
        <v>0</v>
      </c>
      <c r="O290" s="245">
        <f ca="1">+IFERROR(INDEX('Hoja de Trabajo para listado'!$A$155:$Z$1048576,MATCH($A290,'Hoja de Trabajo para listado'!$A$155:$A$1048576,0),MATCH((CUADRO!O$4&amp;$E290),'Hoja de Trabajo para listado'!$A$151:$Z$151,0)),0)+IFERROR(INDEX('Hoja de Trabajo para listado'!$AB$155:$BA$1048576,MATCH($A290,'Hoja de Trabajo para listado'!$AB$155:$AB$1048576,0),MATCH((CUADRO!O$4&amp;$E290),'Hoja de Trabajo para listado'!$AB$151:$BA$151,0)),0)+IFERROR(INDEX('Hoja de Trabajo para listado'!$BC$155:$CB$1048576,MATCH($A290,'Hoja de Trabajo para listado'!$BC$155:$BC$1048576,0),MATCH((CUADRO!O$4&amp;$E290),'Hoja de Trabajo para listado'!$BC$151:$CB$151,0)),0)+IFERROR(INDEX('Hoja de Trabajo para listado'!$DE$153:$DG$274,MATCH($A290,'Hoja de Trabajo para listado'!$DE$153:$DE$1048576,0),MATCH((CUADRO!O$4&amp;$E290),'Hoja de Trabajo para listado'!$DE$151:$DG$151,0)),0)+IFERROR(INDEX('Hoja de Trabajo para listado'!$CD$155:$DC$1048576,MATCH($A290,'Hoja de Trabajo para listado'!$CD$155:$CD$1048576,0),MATCH((CUADRO!O$4&amp;$E290),'Hoja de Trabajo para listado'!$CD$151:$DC$151,0)),0)</f>
        <v>0</v>
      </c>
      <c r="P290" s="245">
        <f ca="1">+IFERROR(INDEX('Hoja de Trabajo para listado'!$A$155:$Z$1048576,MATCH($A290,'Hoja de Trabajo para listado'!$A$155:$A$1048576,0),MATCH((CUADRO!P$4&amp;$E290),'Hoja de Trabajo para listado'!$A$151:$Z$151,0)),0)+IFERROR(INDEX('Hoja de Trabajo para listado'!$AB$155:$BA$1048576,MATCH($A290,'Hoja de Trabajo para listado'!$AB$155:$AB$1048576,0),MATCH((CUADRO!P$4&amp;$E290),'Hoja de Trabajo para listado'!$AB$151:$BA$151,0)),0)+IFERROR(INDEX('Hoja de Trabajo para listado'!$BC$155:$CB$1048576,MATCH($A290,'Hoja de Trabajo para listado'!$BC$155:$BC$1048576,0),MATCH((CUADRO!P$4&amp;$E290),'Hoja de Trabajo para listado'!$BC$151:$CB$151,0)),0)+IFERROR(INDEX('Hoja de Trabajo para listado'!$DE$153:$DG$274,MATCH($A290,'Hoja de Trabajo para listado'!$DE$153:$DE$1048576,0),MATCH((CUADRO!P$4&amp;$E290),'Hoja de Trabajo para listado'!$DE$151:$DG$151,0)),0)+IFERROR(INDEX('Hoja de Trabajo para listado'!$CD$155:$DC$1048576,MATCH($A290,'Hoja de Trabajo para listado'!$CD$155:$CD$1048576,0),MATCH((CUADRO!P$4&amp;$E290),'Hoja de Trabajo para listado'!$CD$151:$DC$151,0)),0)</f>
        <v>0</v>
      </c>
      <c r="Q290" s="245">
        <f ca="1">+IFERROR(INDEX('Hoja de Trabajo para listado'!$A$155:$Z$1048576,MATCH($A290,'Hoja de Trabajo para listado'!$A$155:$A$1048576,0),MATCH((CUADRO!Q$4&amp;$E290),'Hoja de Trabajo para listado'!$A$151:$Z$151,0)),0)+IFERROR(INDEX('Hoja de Trabajo para listado'!$AB$155:$BA$1048576,MATCH($A290,'Hoja de Trabajo para listado'!$AB$155:$AB$1048576,0),MATCH((CUADRO!Q$4&amp;$E290),'Hoja de Trabajo para listado'!$AB$151:$BA$151,0)),0)+IFERROR(INDEX('Hoja de Trabajo para listado'!$BC$155:$CB$1048576,MATCH($A290,'Hoja de Trabajo para listado'!$BC$155:$BC$1048576,0),MATCH((CUADRO!Q$4&amp;$E290),'Hoja de Trabajo para listado'!$BC$151:$CB$151,0)),0)+IFERROR(INDEX('Hoja de Trabajo para listado'!$DE$153:$DG$274,MATCH($A290,'Hoja de Trabajo para listado'!$DE$153:$DE$1048576,0),MATCH((CUADRO!Q$4&amp;$E290),'Hoja de Trabajo para listado'!$DE$151:$DG$151,0)),0)+IFERROR(INDEX('Hoja de Trabajo para listado'!$CD$155:$DC$1048576,MATCH($A290,'Hoja de Trabajo para listado'!$CD$155:$CD$1048576,0),MATCH((CUADRO!Q$4&amp;$E290),'Hoja de Trabajo para listado'!$CD$151:$DC$151,0)),0)</f>
        <v>0</v>
      </c>
      <c r="R290" s="245">
        <f t="shared" ca="1" si="11"/>
        <v>0</v>
      </c>
      <c r="S290" s="259">
        <f ca="1">+R289+R290</f>
        <v>0</v>
      </c>
      <c r="T290" s="243">
        <f ca="1">+S290</f>
        <v>0</v>
      </c>
      <c r="U290" s="242">
        <f t="shared" si="12"/>
        <v>2</v>
      </c>
      <c r="V290" s="333" t="str">
        <f>+VLOOKUP(A290,bd_lista!$A$3:$E$592,5,FALSE)</f>
        <v>Instituciones de Seguridad Social</v>
      </c>
      <c r="W290" s="388"/>
      <c r="X290" s="242">
        <f>+VLOOKUP(A290,[4]Sheet1!$A$13:$D$744,4,FALSE)</f>
        <v>20</v>
      </c>
      <c r="Y290" s="242" t="str">
        <f>+VLOOKUP(X290,bd_lista!$A$3:$C$592,3,FALSE)</f>
        <v>Ministerio de Defensa</v>
      </c>
      <c r="Z290" s="292"/>
      <c r="AA290" s="293"/>
    </row>
    <row r="291" spans="1:27" customFormat="1" ht="15" hidden="1" customHeight="1">
      <c r="A291" s="32">
        <v>417</v>
      </c>
      <c r="B291" s="392">
        <f>+A291</f>
        <v>417</v>
      </c>
      <c r="C291" s="247" t="str">
        <f>+VLOOKUP(A291,bd_lista!$A$3:$C$592,3,FALSE)</f>
        <v>Caja Nacional de Salud</v>
      </c>
      <c r="D291" s="389" t="str">
        <f>+C291</f>
        <v>Caja Nacional de Salud</v>
      </c>
      <c r="E291" s="247" t="s">
        <v>1304</v>
      </c>
      <c r="F291" s="243">
        <f ca="1">+IFERROR(INDEX('Hoja de Trabajo para listado'!$A$155:$Z$1048576,MATCH($A291,'Hoja de Trabajo para listado'!$A$155:$A$1048576,0),MATCH((CUADRO!F$4&amp;$E291),'Hoja de Trabajo para listado'!$A$151:$Z$151,0)),0)+IFERROR(INDEX('Hoja de Trabajo para listado'!$AB$155:$BA$1048576,MATCH($A291,'Hoja de Trabajo para listado'!$AB$155:$AB$1048576,0),MATCH((CUADRO!F$4&amp;$E291),'Hoja de Trabajo para listado'!$AB$151:$BA$151,0)),0)+IFERROR(INDEX('Hoja de Trabajo para listado'!$BC$155:$CB$1048576,MATCH($A291,'Hoja de Trabajo para listado'!$BC$155:$BC$1048576,0),MATCH((CUADRO!F$4&amp;$E291),'Hoja de Trabajo para listado'!$BC$151:$CB$151,0)),0)+IFERROR(INDEX('Hoja de Trabajo para listado'!$DE$153:$DG$274,MATCH($A291,'Hoja de Trabajo para listado'!$DE$153:$DE$1048576,0),MATCH((CUADRO!F$4&amp;$E291),'Hoja de Trabajo para listado'!$DE$151:$DG$151,0)),0)+IFERROR(INDEX('Hoja de Trabajo para listado'!$CD$155:$DC$1048576,MATCH($A291,'Hoja de Trabajo para listado'!$CD$155:$CD$1048576,0),MATCH((CUADRO!F$4&amp;$E291),'Hoja de Trabajo para listado'!$CD$151:$DC$151,0)),0)</f>
        <v>0</v>
      </c>
      <c r="G291" s="243">
        <f ca="1">+IFERROR(INDEX('Hoja de Trabajo para listado'!$A$155:$Z$1048576,MATCH($A291,'Hoja de Trabajo para listado'!$A$155:$A$1048576,0),MATCH((CUADRO!G$4&amp;$E291),'Hoja de Trabajo para listado'!$A$151:$Z$151,0)),0)+IFERROR(INDEX('Hoja de Trabajo para listado'!$AB$155:$BA$1048576,MATCH($A291,'Hoja de Trabajo para listado'!$AB$155:$AB$1048576,0),MATCH((CUADRO!G$4&amp;$E291),'Hoja de Trabajo para listado'!$AB$151:$BA$151,0)),0)+IFERROR(INDEX('Hoja de Trabajo para listado'!$BC$155:$CB$1048576,MATCH($A291,'Hoja de Trabajo para listado'!$BC$155:$BC$1048576,0),MATCH((CUADRO!G$4&amp;$E291),'Hoja de Trabajo para listado'!$BC$151:$CB$151,0)),0)+IFERROR(INDEX('Hoja de Trabajo para listado'!$DE$153:$DG$274,MATCH($A291,'Hoja de Trabajo para listado'!$DE$153:$DE$1048576,0),MATCH((CUADRO!G$4&amp;$E291),'Hoja de Trabajo para listado'!$DE$151:$DG$151,0)),0)+IFERROR(INDEX('Hoja de Trabajo para listado'!$CD$155:$DC$1048576,MATCH($A291,'Hoja de Trabajo para listado'!$CD$155:$CD$1048576,0),MATCH((CUADRO!G$4&amp;$E291),'Hoja de Trabajo para listado'!$CD$151:$DC$151,0)),0)</f>
        <v>0</v>
      </c>
      <c r="H291" s="243">
        <f ca="1">+IFERROR(INDEX('Hoja de Trabajo para listado'!$A$155:$Z$1048576,MATCH($A291,'Hoja de Trabajo para listado'!$A$155:$A$1048576,0),MATCH((CUADRO!H$4&amp;$E291),'Hoja de Trabajo para listado'!$A$151:$Z$151,0)),0)+IFERROR(INDEX('Hoja de Trabajo para listado'!$AB$155:$BA$1048576,MATCH($A291,'Hoja de Trabajo para listado'!$AB$155:$AB$1048576,0),MATCH((CUADRO!H$4&amp;$E291),'Hoja de Trabajo para listado'!$AB$151:$BA$151,0)),0)+IFERROR(INDEX('Hoja de Trabajo para listado'!$BC$155:$CB$1048576,MATCH($A291,'Hoja de Trabajo para listado'!$BC$155:$BC$1048576,0),MATCH((CUADRO!H$4&amp;$E291),'Hoja de Trabajo para listado'!$BC$151:$CB$151,0)),0)+IFERROR(INDEX('Hoja de Trabajo para listado'!$DE$153:$DG$274,MATCH($A291,'Hoja de Trabajo para listado'!$DE$153:$DE$1048576,0),MATCH((CUADRO!H$4&amp;$E291),'Hoja de Trabajo para listado'!$DE$151:$DG$151,0)),0)+IFERROR(INDEX('Hoja de Trabajo para listado'!$CD$155:$DC$1048576,MATCH($A291,'Hoja de Trabajo para listado'!$CD$155:$CD$1048576,0),MATCH((CUADRO!H$4&amp;$E291),'Hoja de Trabajo para listado'!$CD$151:$DC$151,0)),0)</f>
        <v>0</v>
      </c>
      <c r="I291" s="243">
        <f ca="1">+IFERROR(INDEX('Hoja de Trabajo para listado'!$A$155:$Z$1048576,MATCH($A291,'Hoja de Trabajo para listado'!$A$155:$A$1048576,0),MATCH((CUADRO!I$4&amp;$E291),'Hoja de Trabajo para listado'!$A$151:$Z$151,0)),0)+IFERROR(INDEX('Hoja de Trabajo para listado'!$AB$155:$BA$1048576,MATCH($A291,'Hoja de Trabajo para listado'!$AB$155:$AB$1048576,0),MATCH((CUADRO!I$4&amp;$E291),'Hoja de Trabajo para listado'!$AB$151:$BA$151,0)),0)+IFERROR(INDEX('Hoja de Trabajo para listado'!$BC$155:$CB$1048576,MATCH($A291,'Hoja de Trabajo para listado'!$BC$155:$BC$1048576,0),MATCH((CUADRO!I$4&amp;$E291),'Hoja de Trabajo para listado'!$BC$151:$CB$151,0)),0)+IFERROR(INDEX('Hoja de Trabajo para listado'!$DE$153:$DG$274,MATCH($A291,'Hoja de Trabajo para listado'!$DE$153:$DE$1048576,0),MATCH((CUADRO!I$4&amp;$E291),'Hoja de Trabajo para listado'!$DE$151:$DG$151,0)),0)+IFERROR(INDEX('Hoja de Trabajo para listado'!$CD$155:$DC$1048576,MATCH($A291,'Hoja de Trabajo para listado'!$CD$155:$CD$1048576,0),MATCH((CUADRO!I$4&amp;$E291),'Hoja de Trabajo para listado'!$CD$151:$DC$151,0)),0)</f>
        <v>0</v>
      </c>
      <c r="J291" s="243">
        <f ca="1">+IFERROR(INDEX('Hoja de Trabajo para listado'!$A$155:$Z$1048576,MATCH($A291,'Hoja de Trabajo para listado'!$A$155:$A$1048576,0),MATCH((CUADRO!J$4&amp;$E291),'Hoja de Trabajo para listado'!$A$151:$Z$151,0)),0)+IFERROR(INDEX('Hoja de Trabajo para listado'!$AB$155:$BA$1048576,MATCH($A291,'Hoja de Trabajo para listado'!$AB$155:$AB$1048576,0),MATCH((CUADRO!J$4&amp;$E291),'Hoja de Trabajo para listado'!$AB$151:$BA$151,0)),0)+IFERROR(INDEX('Hoja de Trabajo para listado'!$BC$155:$CB$1048576,MATCH($A291,'Hoja de Trabajo para listado'!$BC$155:$BC$1048576,0),MATCH((CUADRO!J$4&amp;$E291),'Hoja de Trabajo para listado'!$BC$151:$CB$151,0)),0)+IFERROR(INDEX('Hoja de Trabajo para listado'!$DE$153:$DG$274,MATCH($A291,'Hoja de Trabajo para listado'!$DE$153:$DE$1048576,0),MATCH((CUADRO!J$4&amp;$E291),'Hoja de Trabajo para listado'!$DE$151:$DG$151,0)),0)+IFERROR(INDEX('Hoja de Trabajo para listado'!$CD$155:$DC$1048576,MATCH($A291,'Hoja de Trabajo para listado'!$CD$155:$CD$1048576,0),MATCH((CUADRO!J$4&amp;$E291),'Hoja de Trabajo para listado'!$CD$151:$DC$151,0)),0)</f>
        <v>0</v>
      </c>
      <c r="K291" s="243">
        <f ca="1">+IFERROR(INDEX('Hoja de Trabajo para listado'!$A$155:$Z$1048576,MATCH($A291,'Hoja de Trabajo para listado'!$A$155:$A$1048576,0),MATCH((CUADRO!K$4&amp;$E291),'Hoja de Trabajo para listado'!$A$151:$Z$151,0)),0)+IFERROR(INDEX('Hoja de Trabajo para listado'!$AB$155:$BA$1048576,MATCH($A291,'Hoja de Trabajo para listado'!$AB$155:$AB$1048576,0),MATCH((CUADRO!K$4&amp;$E291),'Hoja de Trabajo para listado'!$AB$151:$BA$151,0)),0)+IFERROR(INDEX('Hoja de Trabajo para listado'!$BC$155:$CB$1048576,MATCH($A291,'Hoja de Trabajo para listado'!$BC$155:$BC$1048576,0),MATCH((CUADRO!K$4&amp;$E291),'Hoja de Trabajo para listado'!$BC$151:$CB$151,0)),0)+IFERROR(INDEX('Hoja de Trabajo para listado'!$DE$153:$DG$274,MATCH($A291,'Hoja de Trabajo para listado'!$DE$153:$DE$1048576,0),MATCH((CUADRO!K$4&amp;$E291),'Hoja de Trabajo para listado'!$DE$151:$DG$151,0)),0)+IFERROR(INDEX('Hoja de Trabajo para listado'!$CD$155:$DC$1048576,MATCH($A291,'Hoja de Trabajo para listado'!$CD$155:$CD$1048576,0),MATCH((CUADRO!K$4&amp;$E291),'Hoja de Trabajo para listado'!$CD$151:$DC$151,0)),0)</f>
        <v>0</v>
      </c>
      <c r="L291" s="243">
        <f ca="1">+IFERROR(INDEX('Hoja de Trabajo para listado'!$A$155:$Z$1048576,MATCH($A291,'Hoja de Trabajo para listado'!$A$155:$A$1048576,0),MATCH((CUADRO!L$4&amp;$E291),'Hoja de Trabajo para listado'!$A$151:$Z$151,0)),0)+IFERROR(INDEX('Hoja de Trabajo para listado'!$AB$155:$BA$1048576,MATCH($A291,'Hoja de Trabajo para listado'!$AB$155:$AB$1048576,0),MATCH((CUADRO!L$4&amp;$E291),'Hoja de Trabajo para listado'!$AB$151:$BA$151,0)),0)+IFERROR(INDEX('Hoja de Trabajo para listado'!$BC$155:$CB$1048576,MATCH($A291,'Hoja de Trabajo para listado'!$BC$155:$BC$1048576,0),MATCH((CUADRO!L$4&amp;$E291),'Hoja de Trabajo para listado'!$BC$151:$CB$151,0)),0)+IFERROR(INDEX('Hoja de Trabajo para listado'!$DE$153:$DG$274,MATCH($A291,'Hoja de Trabajo para listado'!$DE$153:$DE$1048576,0),MATCH((CUADRO!L$4&amp;$E291),'Hoja de Trabajo para listado'!$DE$151:$DG$151,0)),0)+IFERROR(INDEX('Hoja de Trabajo para listado'!$CD$155:$DC$1048576,MATCH($A291,'Hoja de Trabajo para listado'!$CD$155:$CD$1048576,0),MATCH((CUADRO!L$4&amp;$E291),'Hoja de Trabajo para listado'!$CD$151:$DC$151,0)),0)</f>
        <v>0</v>
      </c>
      <c r="M291" s="243">
        <f ca="1">+IFERROR(INDEX('Hoja de Trabajo para listado'!$A$155:$Z$1048576,MATCH($A291,'Hoja de Trabajo para listado'!$A$155:$A$1048576,0),MATCH((CUADRO!M$4&amp;$E291),'Hoja de Trabajo para listado'!$A$151:$Z$151,0)),0)+IFERROR(INDEX('Hoja de Trabajo para listado'!$AB$155:$BA$1048576,MATCH($A291,'Hoja de Trabajo para listado'!$AB$155:$AB$1048576,0),MATCH((CUADRO!M$4&amp;$E291),'Hoja de Trabajo para listado'!$AB$151:$BA$151,0)),0)+IFERROR(INDEX('Hoja de Trabajo para listado'!$BC$155:$CB$1048576,MATCH($A291,'Hoja de Trabajo para listado'!$BC$155:$BC$1048576,0),MATCH((CUADRO!M$4&amp;$E291),'Hoja de Trabajo para listado'!$BC$151:$CB$151,0)),0)+IFERROR(INDEX('Hoja de Trabajo para listado'!$DE$153:$DG$274,MATCH($A291,'Hoja de Trabajo para listado'!$DE$153:$DE$1048576,0),MATCH((CUADRO!M$4&amp;$E291),'Hoja de Trabajo para listado'!$DE$151:$DG$151,0)),0)+IFERROR(INDEX('Hoja de Trabajo para listado'!$CD$155:$DC$1048576,MATCH($A291,'Hoja de Trabajo para listado'!$CD$155:$CD$1048576,0),MATCH((CUADRO!M$4&amp;$E291),'Hoja de Trabajo para listado'!$CD$151:$DC$151,0)),0)</f>
        <v>0</v>
      </c>
      <c r="N291" s="243">
        <f ca="1">+IFERROR(INDEX('Hoja de Trabajo para listado'!$A$155:$Z$1048576,MATCH($A291,'Hoja de Trabajo para listado'!$A$155:$A$1048576,0),MATCH((CUADRO!N$4&amp;$E291),'Hoja de Trabajo para listado'!$A$151:$Z$151,0)),0)+IFERROR(INDEX('Hoja de Trabajo para listado'!$AB$155:$BA$1048576,MATCH($A291,'Hoja de Trabajo para listado'!$AB$155:$AB$1048576,0),MATCH((CUADRO!N$4&amp;$E291),'Hoja de Trabajo para listado'!$AB$151:$BA$151,0)),0)+IFERROR(INDEX('Hoja de Trabajo para listado'!$BC$155:$CB$1048576,MATCH($A291,'Hoja de Trabajo para listado'!$BC$155:$BC$1048576,0),MATCH((CUADRO!N$4&amp;$E291),'Hoja de Trabajo para listado'!$BC$151:$CB$151,0)),0)+IFERROR(INDEX('Hoja de Trabajo para listado'!$DE$153:$DG$274,MATCH($A291,'Hoja de Trabajo para listado'!$DE$153:$DE$1048576,0),MATCH((CUADRO!N$4&amp;$E291),'Hoja de Trabajo para listado'!$DE$151:$DG$151,0)),0)+IFERROR(INDEX('Hoja de Trabajo para listado'!$CD$155:$DC$1048576,MATCH($A291,'Hoja de Trabajo para listado'!$CD$155:$CD$1048576,0),MATCH((CUADRO!N$4&amp;$E291),'Hoja de Trabajo para listado'!$CD$151:$DC$151,0)),0)</f>
        <v>0</v>
      </c>
      <c r="O291" s="243">
        <f ca="1">+IFERROR(INDEX('Hoja de Trabajo para listado'!$A$155:$Z$1048576,MATCH($A291,'Hoja de Trabajo para listado'!$A$155:$A$1048576,0),MATCH((CUADRO!O$4&amp;$E291),'Hoja de Trabajo para listado'!$A$151:$Z$151,0)),0)+IFERROR(INDEX('Hoja de Trabajo para listado'!$AB$155:$BA$1048576,MATCH($A291,'Hoja de Trabajo para listado'!$AB$155:$AB$1048576,0),MATCH((CUADRO!O$4&amp;$E291),'Hoja de Trabajo para listado'!$AB$151:$BA$151,0)),0)+IFERROR(INDEX('Hoja de Trabajo para listado'!$BC$155:$CB$1048576,MATCH($A291,'Hoja de Trabajo para listado'!$BC$155:$BC$1048576,0),MATCH((CUADRO!O$4&amp;$E291),'Hoja de Trabajo para listado'!$BC$151:$CB$151,0)),0)+IFERROR(INDEX('Hoja de Trabajo para listado'!$DE$153:$DG$274,MATCH($A291,'Hoja de Trabajo para listado'!$DE$153:$DE$1048576,0),MATCH((CUADRO!O$4&amp;$E291),'Hoja de Trabajo para listado'!$DE$151:$DG$151,0)),0)+IFERROR(INDEX('Hoja de Trabajo para listado'!$CD$155:$DC$1048576,MATCH($A291,'Hoja de Trabajo para listado'!$CD$155:$CD$1048576,0),MATCH((CUADRO!O$4&amp;$E291),'Hoja de Trabajo para listado'!$CD$151:$DC$151,0)),0)</f>
        <v>0</v>
      </c>
      <c r="P291" s="243">
        <f ca="1">+IFERROR(INDEX('Hoja de Trabajo para listado'!$A$155:$Z$1048576,MATCH($A291,'Hoja de Trabajo para listado'!$A$155:$A$1048576,0),MATCH((CUADRO!P$4&amp;$E291),'Hoja de Trabajo para listado'!$A$151:$Z$151,0)),0)+IFERROR(INDEX('Hoja de Trabajo para listado'!$AB$155:$BA$1048576,MATCH($A291,'Hoja de Trabajo para listado'!$AB$155:$AB$1048576,0),MATCH((CUADRO!P$4&amp;$E291),'Hoja de Trabajo para listado'!$AB$151:$BA$151,0)),0)+IFERROR(INDEX('Hoja de Trabajo para listado'!$BC$155:$CB$1048576,MATCH($A291,'Hoja de Trabajo para listado'!$BC$155:$BC$1048576,0),MATCH((CUADRO!P$4&amp;$E291),'Hoja de Trabajo para listado'!$BC$151:$CB$151,0)),0)+IFERROR(INDEX('Hoja de Trabajo para listado'!$DE$153:$DG$274,MATCH($A291,'Hoja de Trabajo para listado'!$DE$153:$DE$1048576,0),MATCH((CUADRO!P$4&amp;$E291),'Hoja de Trabajo para listado'!$DE$151:$DG$151,0)),0)+IFERROR(INDEX('Hoja de Trabajo para listado'!$CD$155:$DC$1048576,MATCH($A291,'Hoja de Trabajo para listado'!$CD$155:$CD$1048576,0),MATCH((CUADRO!P$4&amp;$E291),'Hoja de Trabajo para listado'!$CD$151:$DC$151,0)),0)</f>
        <v>0</v>
      </c>
      <c r="Q291" s="243">
        <f ca="1">+IFERROR(INDEX('Hoja de Trabajo para listado'!$A$155:$Z$1048576,MATCH($A291,'Hoja de Trabajo para listado'!$A$155:$A$1048576,0),MATCH((CUADRO!Q$4&amp;$E291),'Hoja de Trabajo para listado'!$A$151:$Z$151,0)),0)+IFERROR(INDEX('Hoja de Trabajo para listado'!$AB$155:$BA$1048576,MATCH($A291,'Hoja de Trabajo para listado'!$AB$155:$AB$1048576,0),MATCH((CUADRO!Q$4&amp;$E291),'Hoja de Trabajo para listado'!$AB$151:$BA$151,0)),0)+IFERROR(INDEX('Hoja de Trabajo para listado'!$BC$155:$CB$1048576,MATCH($A291,'Hoja de Trabajo para listado'!$BC$155:$BC$1048576,0),MATCH((CUADRO!Q$4&amp;$E291),'Hoja de Trabajo para listado'!$BC$151:$CB$151,0)),0)+IFERROR(INDEX('Hoja de Trabajo para listado'!$DE$153:$DG$274,MATCH($A291,'Hoja de Trabajo para listado'!$DE$153:$DE$1048576,0),MATCH((CUADRO!Q$4&amp;$E291),'Hoja de Trabajo para listado'!$DE$151:$DG$151,0)),0)+IFERROR(INDEX('Hoja de Trabajo para listado'!$CD$155:$DC$1048576,MATCH($A291,'Hoja de Trabajo para listado'!$CD$155:$CD$1048576,0),MATCH((CUADRO!Q$4&amp;$E291),'Hoja de Trabajo para listado'!$CD$151:$DC$151,0)),0)</f>
        <v>0</v>
      </c>
      <c r="R291" s="243">
        <f t="shared" ca="1" si="11"/>
        <v>0</v>
      </c>
      <c r="S291" s="249"/>
      <c r="T291" s="243">
        <f ca="1">+T292</f>
        <v>0</v>
      </c>
      <c r="U291" s="242">
        <f t="shared" si="12"/>
        <v>1</v>
      </c>
      <c r="V291" s="333" t="str">
        <f>+VLOOKUP(A291,bd_lista!$A$3:$E$592,5,FALSE)</f>
        <v>Instituciones de Seguridad Social</v>
      </c>
      <c r="W291" s="387" t="str">
        <f>+V291</f>
        <v>Instituciones de Seguridad Social</v>
      </c>
      <c r="X291" s="242">
        <f>+VLOOKUP(A291,[4]Sheet1!$A$13:$D$744,4,FALSE)</f>
        <v>46</v>
      </c>
      <c r="Y291" s="242" t="str">
        <f>+VLOOKUP(X291,bd_lista!$A$3:$C$592,3,FALSE)</f>
        <v>Ministerio de Salud y Deportes</v>
      </c>
      <c r="Z291" s="294">
        <f>+X291</f>
        <v>46</v>
      </c>
      <c r="AA291" s="319" t="str">
        <f>+Y291</f>
        <v>Ministerio de Salud y Deportes</v>
      </c>
    </row>
    <row r="292" spans="1:27" customFormat="1" ht="15" hidden="1" customHeight="1">
      <c r="A292" s="32">
        <v>417</v>
      </c>
      <c r="B292" s="393"/>
      <c r="C292" s="333" t="str">
        <f>+VLOOKUP(A292,bd_lista!$A$3:$C$592,3,FALSE)</f>
        <v>Caja Nacional de Salud</v>
      </c>
      <c r="D292" s="390"/>
      <c r="E292" s="247" t="s">
        <v>1305</v>
      </c>
      <c r="F292" s="243">
        <f ca="1">+IFERROR(INDEX('Hoja de Trabajo para listado'!$A$155:$Z$1048576,MATCH($A292,'Hoja de Trabajo para listado'!$A$155:$A$1048576,0),MATCH((CUADRO!F$4&amp;$E292),'Hoja de Trabajo para listado'!$A$151:$Z$151,0)),0)+IFERROR(INDEX('Hoja de Trabajo para listado'!$AB$155:$BA$1048576,MATCH($A292,'Hoja de Trabajo para listado'!$AB$155:$AB$1048576,0),MATCH((CUADRO!F$4&amp;$E292),'Hoja de Trabajo para listado'!$AB$151:$BA$151,0)),0)+IFERROR(INDEX('Hoja de Trabajo para listado'!$BC$155:$CB$1048576,MATCH($A292,'Hoja de Trabajo para listado'!$BC$155:$BC$1048576,0),MATCH((CUADRO!F$4&amp;$E292),'Hoja de Trabajo para listado'!$BC$151:$CB$151,0)),0)+IFERROR(INDEX('Hoja de Trabajo para listado'!$DE$153:$DG$274,MATCH($A292,'Hoja de Trabajo para listado'!$DE$153:$DE$1048576,0),MATCH((CUADRO!F$4&amp;$E292),'Hoja de Trabajo para listado'!$DE$151:$DG$151,0)),0)+IFERROR(INDEX('Hoja de Trabajo para listado'!$CD$155:$DC$1048576,MATCH($A292,'Hoja de Trabajo para listado'!$CD$155:$CD$1048576,0),MATCH((CUADRO!F$4&amp;$E292),'Hoja de Trabajo para listado'!$CD$151:$DC$151,0)),0)</f>
        <v>0</v>
      </c>
      <c r="G292" s="243">
        <f ca="1">+IFERROR(INDEX('Hoja de Trabajo para listado'!$A$155:$Z$1048576,MATCH($A292,'Hoja de Trabajo para listado'!$A$155:$A$1048576,0),MATCH((CUADRO!G$4&amp;$E292),'Hoja de Trabajo para listado'!$A$151:$Z$151,0)),0)+IFERROR(INDEX('Hoja de Trabajo para listado'!$AB$155:$BA$1048576,MATCH($A292,'Hoja de Trabajo para listado'!$AB$155:$AB$1048576,0),MATCH((CUADRO!G$4&amp;$E292),'Hoja de Trabajo para listado'!$AB$151:$BA$151,0)),0)+IFERROR(INDEX('Hoja de Trabajo para listado'!$BC$155:$CB$1048576,MATCH($A292,'Hoja de Trabajo para listado'!$BC$155:$BC$1048576,0),MATCH((CUADRO!G$4&amp;$E292),'Hoja de Trabajo para listado'!$BC$151:$CB$151,0)),0)+IFERROR(INDEX('Hoja de Trabajo para listado'!$DE$153:$DG$274,MATCH($A292,'Hoja de Trabajo para listado'!$DE$153:$DE$1048576,0),MATCH((CUADRO!G$4&amp;$E292),'Hoja de Trabajo para listado'!$DE$151:$DG$151,0)),0)+IFERROR(INDEX('Hoja de Trabajo para listado'!$CD$155:$DC$1048576,MATCH($A292,'Hoja de Trabajo para listado'!$CD$155:$CD$1048576,0),MATCH((CUADRO!G$4&amp;$E292),'Hoja de Trabajo para listado'!$CD$151:$DC$151,0)),0)</f>
        <v>0</v>
      </c>
      <c r="H292" s="243">
        <f ca="1">+IFERROR(INDEX('Hoja de Trabajo para listado'!$A$155:$Z$1048576,MATCH($A292,'Hoja de Trabajo para listado'!$A$155:$A$1048576,0),MATCH((CUADRO!H$4&amp;$E292),'Hoja de Trabajo para listado'!$A$151:$Z$151,0)),0)+IFERROR(INDEX('Hoja de Trabajo para listado'!$AB$155:$BA$1048576,MATCH($A292,'Hoja de Trabajo para listado'!$AB$155:$AB$1048576,0),MATCH((CUADRO!H$4&amp;$E292),'Hoja de Trabajo para listado'!$AB$151:$BA$151,0)),0)+IFERROR(INDEX('Hoja de Trabajo para listado'!$BC$155:$CB$1048576,MATCH($A292,'Hoja de Trabajo para listado'!$BC$155:$BC$1048576,0),MATCH((CUADRO!H$4&amp;$E292),'Hoja de Trabajo para listado'!$BC$151:$CB$151,0)),0)+IFERROR(INDEX('Hoja de Trabajo para listado'!$DE$153:$DG$274,MATCH($A292,'Hoja de Trabajo para listado'!$DE$153:$DE$1048576,0),MATCH((CUADRO!H$4&amp;$E292),'Hoja de Trabajo para listado'!$DE$151:$DG$151,0)),0)+IFERROR(INDEX('Hoja de Trabajo para listado'!$CD$155:$DC$1048576,MATCH($A292,'Hoja de Trabajo para listado'!$CD$155:$CD$1048576,0),MATCH((CUADRO!H$4&amp;$E292),'Hoja de Trabajo para listado'!$CD$151:$DC$151,0)),0)</f>
        <v>0</v>
      </c>
      <c r="I292" s="243">
        <f ca="1">+IFERROR(INDEX('Hoja de Trabajo para listado'!$A$155:$Z$1048576,MATCH($A292,'Hoja de Trabajo para listado'!$A$155:$A$1048576,0),MATCH((CUADRO!I$4&amp;$E292),'Hoja de Trabajo para listado'!$A$151:$Z$151,0)),0)+IFERROR(INDEX('Hoja de Trabajo para listado'!$AB$155:$BA$1048576,MATCH($A292,'Hoja de Trabajo para listado'!$AB$155:$AB$1048576,0),MATCH((CUADRO!I$4&amp;$E292),'Hoja de Trabajo para listado'!$AB$151:$BA$151,0)),0)+IFERROR(INDEX('Hoja de Trabajo para listado'!$BC$155:$CB$1048576,MATCH($A292,'Hoja de Trabajo para listado'!$BC$155:$BC$1048576,0),MATCH((CUADRO!I$4&amp;$E292),'Hoja de Trabajo para listado'!$BC$151:$CB$151,0)),0)+IFERROR(INDEX('Hoja de Trabajo para listado'!$DE$153:$DG$274,MATCH($A292,'Hoja de Trabajo para listado'!$DE$153:$DE$1048576,0),MATCH((CUADRO!I$4&amp;$E292),'Hoja de Trabajo para listado'!$DE$151:$DG$151,0)),0)+IFERROR(INDEX('Hoja de Trabajo para listado'!$CD$155:$DC$1048576,MATCH($A292,'Hoja de Trabajo para listado'!$CD$155:$CD$1048576,0),MATCH((CUADRO!I$4&amp;$E292),'Hoja de Trabajo para listado'!$CD$151:$DC$151,0)),0)</f>
        <v>0</v>
      </c>
      <c r="J292" s="243">
        <f ca="1">+IFERROR(INDEX('Hoja de Trabajo para listado'!$A$155:$Z$1048576,MATCH($A292,'Hoja de Trabajo para listado'!$A$155:$A$1048576,0),MATCH((CUADRO!J$4&amp;$E292),'Hoja de Trabajo para listado'!$A$151:$Z$151,0)),0)+IFERROR(INDEX('Hoja de Trabajo para listado'!$AB$155:$BA$1048576,MATCH($A292,'Hoja de Trabajo para listado'!$AB$155:$AB$1048576,0),MATCH((CUADRO!J$4&amp;$E292),'Hoja de Trabajo para listado'!$AB$151:$BA$151,0)),0)+IFERROR(INDEX('Hoja de Trabajo para listado'!$BC$155:$CB$1048576,MATCH($A292,'Hoja de Trabajo para listado'!$BC$155:$BC$1048576,0),MATCH((CUADRO!J$4&amp;$E292),'Hoja de Trabajo para listado'!$BC$151:$CB$151,0)),0)+IFERROR(INDEX('Hoja de Trabajo para listado'!$DE$153:$DG$274,MATCH($A292,'Hoja de Trabajo para listado'!$DE$153:$DE$1048576,0),MATCH((CUADRO!J$4&amp;$E292),'Hoja de Trabajo para listado'!$DE$151:$DG$151,0)),0)+IFERROR(INDEX('Hoja de Trabajo para listado'!$CD$155:$DC$1048576,MATCH($A292,'Hoja de Trabajo para listado'!$CD$155:$CD$1048576,0),MATCH((CUADRO!J$4&amp;$E292),'Hoja de Trabajo para listado'!$CD$151:$DC$151,0)),0)</f>
        <v>0</v>
      </c>
      <c r="K292" s="243">
        <f ca="1">+IFERROR(INDEX('Hoja de Trabajo para listado'!$A$155:$Z$1048576,MATCH($A292,'Hoja de Trabajo para listado'!$A$155:$A$1048576,0),MATCH((CUADRO!K$4&amp;$E292),'Hoja de Trabajo para listado'!$A$151:$Z$151,0)),0)+IFERROR(INDEX('Hoja de Trabajo para listado'!$AB$155:$BA$1048576,MATCH($A292,'Hoja de Trabajo para listado'!$AB$155:$AB$1048576,0),MATCH((CUADRO!K$4&amp;$E292),'Hoja de Trabajo para listado'!$AB$151:$BA$151,0)),0)+IFERROR(INDEX('Hoja de Trabajo para listado'!$BC$155:$CB$1048576,MATCH($A292,'Hoja de Trabajo para listado'!$BC$155:$BC$1048576,0),MATCH((CUADRO!K$4&amp;$E292),'Hoja de Trabajo para listado'!$BC$151:$CB$151,0)),0)+IFERROR(INDEX('Hoja de Trabajo para listado'!$DE$153:$DG$274,MATCH($A292,'Hoja de Trabajo para listado'!$DE$153:$DE$1048576,0),MATCH((CUADRO!K$4&amp;$E292),'Hoja de Trabajo para listado'!$DE$151:$DG$151,0)),0)+IFERROR(INDEX('Hoja de Trabajo para listado'!$CD$155:$DC$1048576,MATCH($A292,'Hoja de Trabajo para listado'!$CD$155:$CD$1048576,0),MATCH((CUADRO!K$4&amp;$E292),'Hoja de Trabajo para listado'!$CD$151:$DC$151,0)),0)</f>
        <v>0</v>
      </c>
      <c r="L292" s="243">
        <f ca="1">+IFERROR(INDEX('Hoja de Trabajo para listado'!$A$155:$Z$1048576,MATCH($A292,'Hoja de Trabajo para listado'!$A$155:$A$1048576,0),MATCH((CUADRO!L$4&amp;$E292),'Hoja de Trabajo para listado'!$A$151:$Z$151,0)),0)+IFERROR(INDEX('Hoja de Trabajo para listado'!$AB$155:$BA$1048576,MATCH($A292,'Hoja de Trabajo para listado'!$AB$155:$AB$1048576,0),MATCH((CUADRO!L$4&amp;$E292),'Hoja de Trabajo para listado'!$AB$151:$BA$151,0)),0)+IFERROR(INDEX('Hoja de Trabajo para listado'!$BC$155:$CB$1048576,MATCH($A292,'Hoja de Trabajo para listado'!$BC$155:$BC$1048576,0),MATCH((CUADRO!L$4&amp;$E292),'Hoja de Trabajo para listado'!$BC$151:$CB$151,0)),0)+IFERROR(INDEX('Hoja de Trabajo para listado'!$DE$153:$DG$274,MATCH($A292,'Hoja de Trabajo para listado'!$DE$153:$DE$1048576,0),MATCH((CUADRO!L$4&amp;$E292),'Hoja de Trabajo para listado'!$DE$151:$DG$151,0)),0)+IFERROR(INDEX('Hoja de Trabajo para listado'!$CD$155:$DC$1048576,MATCH($A292,'Hoja de Trabajo para listado'!$CD$155:$CD$1048576,0),MATCH((CUADRO!L$4&amp;$E292),'Hoja de Trabajo para listado'!$CD$151:$DC$151,0)),0)</f>
        <v>0</v>
      </c>
      <c r="M292" s="243">
        <f ca="1">+IFERROR(INDEX('Hoja de Trabajo para listado'!$A$155:$Z$1048576,MATCH($A292,'Hoja de Trabajo para listado'!$A$155:$A$1048576,0),MATCH((CUADRO!M$4&amp;$E292),'Hoja de Trabajo para listado'!$A$151:$Z$151,0)),0)+IFERROR(INDEX('Hoja de Trabajo para listado'!$AB$155:$BA$1048576,MATCH($A292,'Hoja de Trabajo para listado'!$AB$155:$AB$1048576,0),MATCH((CUADRO!M$4&amp;$E292),'Hoja de Trabajo para listado'!$AB$151:$BA$151,0)),0)+IFERROR(INDEX('Hoja de Trabajo para listado'!$BC$155:$CB$1048576,MATCH($A292,'Hoja de Trabajo para listado'!$BC$155:$BC$1048576,0),MATCH((CUADRO!M$4&amp;$E292),'Hoja de Trabajo para listado'!$BC$151:$CB$151,0)),0)+IFERROR(INDEX('Hoja de Trabajo para listado'!$DE$153:$DG$274,MATCH($A292,'Hoja de Trabajo para listado'!$DE$153:$DE$1048576,0),MATCH((CUADRO!M$4&amp;$E292),'Hoja de Trabajo para listado'!$DE$151:$DG$151,0)),0)+IFERROR(INDEX('Hoja de Trabajo para listado'!$CD$155:$DC$1048576,MATCH($A292,'Hoja de Trabajo para listado'!$CD$155:$CD$1048576,0),MATCH((CUADRO!M$4&amp;$E292),'Hoja de Trabajo para listado'!$CD$151:$DC$151,0)),0)</f>
        <v>0</v>
      </c>
      <c r="N292" s="243">
        <f ca="1">+IFERROR(INDEX('Hoja de Trabajo para listado'!$A$155:$Z$1048576,MATCH($A292,'Hoja de Trabajo para listado'!$A$155:$A$1048576,0),MATCH((CUADRO!N$4&amp;$E292),'Hoja de Trabajo para listado'!$A$151:$Z$151,0)),0)+IFERROR(INDEX('Hoja de Trabajo para listado'!$AB$155:$BA$1048576,MATCH($A292,'Hoja de Trabajo para listado'!$AB$155:$AB$1048576,0),MATCH((CUADRO!N$4&amp;$E292),'Hoja de Trabajo para listado'!$AB$151:$BA$151,0)),0)+IFERROR(INDEX('Hoja de Trabajo para listado'!$BC$155:$CB$1048576,MATCH($A292,'Hoja de Trabajo para listado'!$BC$155:$BC$1048576,0),MATCH((CUADRO!N$4&amp;$E292),'Hoja de Trabajo para listado'!$BC$151:$CB$151,0)),0)+IFERROR(INDEX('Hoja de Trabajo para listado'!$DE$153:$DG$274,MATCH($A292,'Hoja de Trabajo para listado'!$DE$153:$DE$1048576,0),MATCH((CUADRO!N$4&amp;$E292),'Hoja de Trabajo para listado'!$DE$151:$DG$151,0)),0)+IFERROR(INDEX('Hoja de Trabajo para listado'!$CD$155:$DC$1048576,MATCH($A292,'Hoja de Trabajo para listado'!$CD$155:$CD$1048576,0),MATCH((CUADRO!N$4&amp;$E292),'Hoja de Trabajo para listado'!$CD$151:$DC$151,0)),0)</f>
        <v>0</v>
      </c>
      <c r="O292" s="243">
        <f ca="1">+IFERROR(INDEX('Hoja de Trabajo para listado'!$A$155:$Z$1048576,MATCH($A292,'Hoja de Trabajo para listado'!$A$155:$A$1048576,0),MATCH((CUADRO!O$4&amp;$E292),'Hoja de Trabajo para listado'!$A$151:$Z$151,0)),0)+IFERROR(INDEX('Hoja de Trabajo para listado'!$AB$155:$BA$1048576,MATCH($A292,'Hoja de Trabajo para listado'!$AB$155:$AB$1048576,0),MATCH((CUADRO!O$4&amp;$E292),'Hoja de Trabajo para listado'!$AB$151:$BA$151,0)),0)+IFERROR(INDEX('Hoja de Trabajo para listado'!$BC$155:$CB$1048576,MATCH($A292,'Hoja de Trabajo para listado'!$BC$155:$BC$1048576,0),MATCH((CUADRO!O$4&amp;$E292),'Hoja de Trabajo para listado'!$BC$151:$CB$151,0)),0)+IFERROR(INDEX('Hoja de Trabajo para listado'!$DE$153:$DG$274,MATCH($A292,'Hoja de Trabajo para listado'!$DE$153:$DE$1048576,0),MATCH((CUADRO!O$4&amp;$E292),'Hoja de Trabajo para listado'!$DE$151:$DG$151,0)),0)+IFERROR(INDEX('Hoja de Trabajo para listado'!$CD$155:$DC$1048576,MATCH($A292,'Hoja de Trabajo para listado'!$CD$155:$CD$1048576,0),MATCH((CUADRO!O$4&amp;$E292),'Hoja de Trabajo para listado'!$CD$151:$DC$151,0)),0)</f>
        <v>0</v>
      </c>
      <c r="P292" s="243">
        <f ca="1">+IFERROR(INDEX('Hoja de Trabajo para listado'!$A$155:$Z$1048576,MATCH($A292,'Hoja de Trabajo para listado'!$A$155:$A$1048576,0),MATCH((CUADRO!P$4&amp;$E292),'Hoja de Trabajo para listado'!$A$151:$Z$151,0)),0)+IFERROR(INDEX('Hoja de Trabajo para listado'!$AB$155:$BA$1048576,MATCH($A292,'Hoja de Trabajo para listado'!$AB$155:$AB$1048576,0),MATCH((CUADRO!P$4&amp;$E292),'Hoja de Trabajo para listado'!$AB$151:$BA$151,0)),0)+IFERROR(INDEX('Hoja de Trabajo para listado'!$BC$155:$CB$1048576,MATCH($A292,'Hoja de Trabajo para listado'!$BC$155:$BC$1048576,0),MATCH((CUADRO!P$4&amp;$E292),'Hoja de Trabajo para listado'!$BC$151:$CB$151,0)),0)+IFERROR(INDEX('Hoja de Trabajo para listado'!$DE$153:$DG$274,MATCH($A292,'Hoja de Trabajo para listado'!$DE$153:$DE$1048576,0),MATCH((CUADRO!P$4&amp;$E292),'Hoja de Trabajo para listado'!$DE$151:$DG$151,0)),0)+IFERROR(INDEX('Hoja de Trabajo para listado'!$CD$155:$DC$1048576,MATCH($A292,'Hoja de Trabajo para listado'!$CD$155:$CD$1048576,0),MATCH((CUADRO!P$4&amp;$E292),'Hoja de Trabajo para listado'!$CD$151:$DC$151,0)),0)</f>
        <v>0</v>
      </c>
      <c r="Q292" s="243">
        <f ca="1">+IFERROR(INDEX('Hoja de Trabajo para listado'!$A$155:$Z$1048576,MATCH($A292,'Hoja de Trabajo para listado'!$A$155:$A$1048576,0),MATCH((CUADRO!Q$4&amp;$E292),'Hoja de Trabajo para listado'!$A$151:$Z$151,0)),0)+IFERROR(INDEX('Hoja de Trabajo para listado'!$AB$155:$BA$1048576,MATCH($A292,'Hoja de Trabajo para listado'!$AB$155:$AB$1048576,0),MATCH((CUADRO!Q$4&amp;$E292),'Hoja de Trabajo para listado'!$AB$151:$BA$151,0)),0)+IFERROR(INDEX('Hoja de Trabajo para listado'!$BC$155:$CB$1048576,MATCH($A292,'Hoja de Trabajo para listado'!$BC$155:$BC$1048576,0),MATCH((CUADRO!Q$4&amp;$E292),'Hoja de Trabajo para listado'!$BC$151:$CB$151,0)),0)+IFERROR(INDEX('Hoja de Trabajo para listado'!$DE$153:$DG$274,MATCH($A292,'Hoja de Trabajo para listado'!$DE$153:$DE$1048576,0),MATCH((CUADRO!Q$4&amp;$E292),'Hoja de Trabajo para listado'!$DE$151:$DG$151,0)),0)+IFERROR(INDEX('Hoja de Trabajo para listado'!$CD$155:$DC$1048576,MATCH($A292,'Hoja de Trabajo para listado'!$CD$155:$CD$1048576,0),MATCH((CUADRO!Q$4&amp;$E292),'Hoja de Trabajo para listado'!$CD$151:$DC$151,0)),0)</f>
        <v>0</v>
      </c>
      <c r="R292" s="243">
        <f t="shared" ca="1" si="11"/>
        <v>0</v>
      </c>
      <c r="S292" s="249">
        <f ca="1">+R291+R292</f>
        <v>0</v>
      </c>
      <c r="T292" s="243">
        <f ca="1">+S292</f>
        <v>0</v>
      </c>
      <c r="U292" s="242">
        <f t="shared" si="12"/>
        <v>2</v>
      </c>
      <c r="V292" s="333" t="str">
        <f>+VLOOKUP(A292,bd_lista!$A$3:$E$592,5,FALSE)</f>
        <v>Instituciones de Seguridad Social</v>
      </c>
      <c r="W292" s="388"/>
      <c r="X292" s="242">
        <f>+VLOOKUP(A292,[4]Sheet1!$A$13:$D$744,4,FALSE)</f>
        <v>46</v>
      </c>
      <c r="Y292" s="242" t="str">
        <f>+VLOOKUP(X292,bd_lista!$A$3:$C$592,3,FALSE)</f>
        <v>Ministerio de Salud y Deportes</v>
      </c>
      <c r="Z292" s="292"/>
      <c r="AA292" s="321"/>
    </row>
    <row r="293" spans="1:27" customFormat="1" ht="15" hidden="1" customHeight="1">
      <c r="A293" s="32">
        <v>418</v>
      </c>
      <c r="B293" s="392">
        <f>+A293</f>
        <v>418</v>
      </c>
      <c r="C293" s="247" t="str">
        <f>+VLOOKUP(A293,bd_lista!$A$3:$C$592,3,FALSE)</f>
        <v>Caja Petrolera de Salud</v>
      </c>
      <c r="D293" s="389" t="str">
        <f>+C293</f>
        <v>Caja Petrolera de Salud</v>
      </c>
      <c r="E293" s="247" t="s">
        <v>1304</v>
      </c>
      <c r="F293" s="243">
        <f ca="1">+IFERROR(INDEX('Hoja de Trabajo para listado'!$A$155:$Z$1048576,MATCH($A293,'Hoja de Trabajo para listado'!$A$155:$A$1048576,0),MATCH((CUADRO!F$4&amp;$E293),'Hoja de Trabajo para listado'!$A$151:$Z$151,0)),0)+IFERROR(INDEX('Hoja de Trabajo para listado'!$AB$155:$BA$1048576,MATCH($A293,'Hoja de Trabajo para listado'!$AB$155:$AB$1048576,0),MATCH((CUADRO!F$4&amp;$E293),'Hoja de Trabajo para listado'!$AB$151:$BA$151,0)),0)+IFERROR(INDEX('Hoja de Trabajo para listado'!$BC$155:$CB$1048576,MATCH($A293,'Hoja de Trabajo para listado'!$BC$155:$BC$1048576,0),MATCH((CUADRO!F$4&amp;$E293),'Hoja de Trabajo para listado'!$BC$151:$CB$151,0)),0)+IFERROR(INDEX('Hoja de Trabajo para listado'!$DE$153:$DG$274,MATCH($A293,'Hoja de Trabajo para listado'!$DE$153:$DE$1048576,0),MATCH((CUADRO!F$4&amp;$E293),'Hoja de Trabajo para listado'!$DE$151:$DG$151,0)),0)+IFERROR(INDEX('Hoja de Trabajo para listado'!$CD$155:$DC$1048576,MATCH($A293,'Hoja de Trabajo para listado'!$CD$155:$CD$1048576,0),MATCH((CUADRO!F$4&amp;$E293),'Hoja de Trabajo para listado'!$CD$151:$DC$151,0)),0)</f>
        <v>0</v>
      </c>
      <c r="G293" s="243">
        <f ca="1">+IFERROR(INDEX('Hoja de Trabajo para listado'!$A$155:$Z$1048576,MATCH($A293,'Hoja de Trabajo para listado'!$A$155:$A$1048576,0),MATCH((CUADRO!G$4&amp;$E293),'Hoja de Trabajo para listado'!$A$151:$Z$151,0)),0)+IFERROR(INDEX('Hoja de Trabajo para listado'!$AB$155:$BA$1048576,MATCH($A293,'Hoja de Trabajo para listado'!$AB$155:$AB$1048576,0),MATCH((CUADRO!G$4&amp;$E293),'Hoja de Trabajo para listado'!$AB$151:$BA$151,0)),0)+IFERROR(INDEX('Hoja de Trabajo para listado'!$BC$155:$CB$1048576,MATCH($A293,'Hoja de Trabajo para listado'!$BC$155:$BC$1048576,0),MATCH((CUADRO!G$4&amp;$E293),'Hoja de Trabajo para listado'!$BC$151:$CB$151,0)),0)+IFERROR(INDEX('Hoja de Trabajo para listado'!$DE$153:$DG$274,MATCH($A293,'Hoja de Trabajo para listado'!$DE$153:$DE$1048576,0),MATCH((CUADRO!G$4&amp;$E293),'Hoja de Trabajo para listado'!$DE$151:$DG$151,0)),0)+IFERROR(INDEX('Hoja de Trabajo para listado'!$CD$155:$DC$1048576,MATCH($A293,'Hoja de Trabajo para listado'!$CD$155:$CD$1048576,0),MATCH((CUADRO!G$4&amp;$E293),'Hoja de Trabajo para listado'!$CD$151:$DC$151,0)),0)</f>
        <v>0</v>
      </c>
      <c r="H293" s="243">
        <f ca="1">+IFERROR(INDEX('Hoja de Trabajo para listado'!$A$155:$Z$1048576,MATCH($A293,'Hoja de Trabajo para listado'!$A$155:$A$1048576,0),MATCH((CUADRO!H$4&amp;$E293),'Hoja de Trabajo para listado'!$A$151:$Z$151,0)),0)+IFERROR(INDEX('Hoja de Trabajo para listado'!$AB$155:$BA$1048576,MATCH($A293,'Hoja de Trabajo para listado'!$AB$155:$AB$1048576,0),MATCH((CUADRO!H$4&amp;$E293),'Hoja de Trabajo para listado'!$AB$151:$BA$151,0)),0)+IFERROR(INDEX('Hoja de Trabajo para listado'!$BC$155:$CB$1048576,MATCH($A293,'Hoja de Trabajo para listado'!$BC$155:$BC$1048576,0),MATCH((CUADRO!H$4&amp;$E293),'Hoja de Trabajo para listado'!$BC$151:$CB$151,0)),0)+IFERROR(INDEX('Hoja de Trabajo para listado'!$DE$153:$DG$274,MATCH($A293,'Hoja de Trabajo para listado'!$DE$153:$DE$1048576,0),MATCH((CUADRO!H$4&amp;$E293),'Hoja de Trabajo para listado'!$DE$151:$DG$151,0)),0)+IFERROR(INDEX('Hoja de Trabajo para listado'!$CD$155:$DC$1048576,MATCH($A293,'Hoja de Trabajo para listado'!$CD$155:$CD$1048576,0),MATCH((CUADRO!H$4&amp;$E293),'Hoja de Trabajo para listado'!$CD$151:$DC$151,0)),0)</f>
        <v>0</v>
      </c>
      <c r="I293" s="243">
        <f ca="1">+IFERROR(INDEX('Hoja de Trabajo para listado'!$A$155:$Z$1048576,MATCH($A293,'Hoja de Trabajo para listado'!$A$155:$A$1048576,0),MATCH((CUADRO!I$4&amp;$E293),'Hoja de Trabajo para listado'!$A$151:$Z$151,0)),0)+IFERROR(INDEX('Hoja de Trabajo para listado'!$AB$155:$BA$1048576,MATCH($A293,'Hoja de Trabajo para listado'!$AB$155:$AB$1048576,0),MATCH((CUADRO!I$4&amp;$E293),'Hoja de Trabajo para listado'!$AB$151:$BA$151,0)),0)+IFERROR(INDEX('Hoja de Trabajo para listado'!$BC$155:$CB$1048576,MATCH($A293,'Hoja de Trabajo para listado'!$BC$155:$BC$1048576,0),MATCH((CUADRO!I$4&amp;$E293),'Hoja de Trabajo para listado'!$BC$151:$CB$151,0)),0)+IFERROR(INDEX('Hoja de Trabajo para listado'!$DE$153:$DG$274,MATCH($A293,'Hoja de Trabajo para listado'!$DE$153:$DE$1048576,0),MATCH((CUADRO!I$4&amp;$E293),'Hoja de Trabajo para listado'!$DE$151:$DG$151,0)),0)+IFERROR(INDEX('Hoja de Trabajo para listado'!$CD$155:$DC$1048576,MATCH($A293,'Hoja de Trabajo para listado'!$CD$155:$CD$1048576,0),MATCH((CUADRO!I$4&amp;$E293),'Hoja de Trabajo para listado'!$CD$151:$DC$151,0)),0)</f>
        <v>0</v>
      </c>
      <c r="J293" s="243">
        <f ca="1">+IFERROR(INDEX('Hoja de Trabajo para listado'!$A$155:$Z$1048576,MATCH($A293,'Hoja de Trabajo para listado'!$A$155:$A$1048576,0),MATCH((CUADRO!J$4&amp;$E293),'Hoja de Trabajo para listado'!$A$151:$Z$151,0)),0)+IFERROR(INDEX('Hoja de Trabajo para listado'!$AB$155:$BA$1048576,MATCH($A293,'Hoja de Trabajo para listado'!$AB$155:$AB$1048576,0),MATCH((CUADRO!J$4&amp;$E293),'Hoja de Trabajo para listado'!$AB$151:$BA$151,0)),0)+IFERROR(INDEX('Hoja de Trabajo para listado'!$BC$155:$CB$1048576,MATCH($A293,'Hoja de Trabajo para listado'!$BC$155:$BC$1048576,0),MATCH((CUADRO!J$4&amp;$E293),'Hoja de Trabajo para listado'!$BC$151:$CB$151,0)),0)+IFERROR(INDEX('Hoja de Trabajo para listado'!$DE$153:$DG$274,MATCH($A293,'Hoja de Trabajo para listado'!$DE$153:$DE$1048576,0),MATCH((CUADRO!J$4&amp;$E293),'Hoja de Trabajo para listado'!$DE$151:$DG$151,0)),0)+IFERROR(INDEX('Hoja de Trabajo para listado'!$CD$155:$DC$1048576,MATCH($A293,'Hoja de Trabajo para listado'!$CD$155:$CD$1048576,0),MATCH((CUADRO!J$4&amp;$E293),'Hoja de Trabajo para listado'!$CD$151:$DC$151,0)),0)</f>
        <v>0</v>
      </c>
      <c r="K293" s="243">
        <f ca="1">+IFERROR(INDEX('Hoja de Trabajo para listado'!$A$155:$Z$1048576,MATCH($A293,'Hoja de Trabajo para listado'!$A$155:$A$1048576,0),MATCH((CUADRO!K$4&amp;$E293),'Hoja de Trabajo para listado'!$A$151:$Z$151,0)),0)+IFERROR(INDEX('Hoja de Trabajo para listado'!$AB$155:$BA$1048576,MATCH($A293,'Hoja de Trabajo para listado'!$AB$155:$AB$1048576,0),MATCH((CUADRO!K$4&amp;$E293),'Hoja de Trabajo para listado'!$AB$151:$BA$151,0)),0)+IFERROR(INDEX('Hoja de Trabajo para listado'!$BC$155:$CB$1048576,MATCH($A293,'Hoja de Trabajo para listado'!$BC$155:$BC$1048576,0),MATCH((CUADRO!K$4&amp;$E293),'Hoja de Trabajo para listado'!$BC$151:$CB$151,0)),0)+IFERROR(INDEX('Hoja de Trabajo para listado'!$DE$153:$DG$274,MATCH($A293,'Hoja de Trabajo para listado'!$DE$153:$DE$1048576,0),MATCH((CUADRO!K$4&amp;$E293),'Hoja de Trabajo para listado'!$DE$151:$DG$151,0)),0)+IFERROR(INDEX('Hoja de Trabajo para listado'!$CD$155:$DC$1048576,MATCH($A293,'Hoja de Trabajo para listado'!$CD$155:$CD$1048576,0),MATCH((CUADRO!K$4&amp;$E293),'Hoja de Trabajo para listado'!$CD$151:$DC$151,0)),0)</f>
        <v>0</v>
      </c>
      <c r="L293" s="243">
        <f ca="1">+IFERROR(INDEX('Hoja de Trabajo para listado'!$A$155:$Z$1048576,MATCH($A293,'Hoja de Trabajo para listado'!$A$155:$A$1048576,0),MATCH((CUADRO!L$4&amp;$E293),'Hoja de Trabajo para listado'!$A$151:$Z$151,0)),0)+IFERROR(INDEX('Hoja de Trabajo para listado'!$AB$155:$BA$1048576,MATCH($A293,'Hoja de Trabajo para listado'!$AB$155:$AB$1048576,0),MATCH((CUADRO!L$4&amp;$E293),'Hoja de Trabajo para listado'!$AB$151:$BA$151,0)),0)+IFERROR(INDEX('Hoja de Trabajo para listado'!$BC$155:$CB$1048576,MATCH($A293,'Hoja de Trabajo para listado'!$BC$155:$BC$1048576,0),MATCH((CUADRO!L$4&amp;$E293),'Hoja de Trabajo para listado'!$BC$151:$CB$151,0)),0)+IFERROR(INDEX('Hoja de Trabajo para listado'!$DE$153:$DG$274,MATCH($A293,'Hoja de Trabajo para listado'!$DE$153:$DE$1048576,0),MATCH((CUADRO!L$4&amp;$E293),'Hoja de Trabajo para listado'!$DE$151:$DG$151,0)),0)+IFERROR(INDEX('Hoja de Trabajo para listado'!$CD$155:$DC$1048576,MATCH($A293,'Hoja de Trabajo para listado'!$CD$155:$CD$1048576,0),MATCH((CUADRO!L$4&amp;$E293),'Hoja de Trabajo para listado'!$CD$151:$DC$151,0)),0)</f>
        <v>0</v>
      </c>
      <c r="M293" s="243">
        <f ca="1">+IFERROR(INDEX('Hoja de Trabajo para listado'!$A$155:$Z$1048576,MATCH($A293,'Hoja de Trabajo para listado'!$A$155:$A$1048576,0),MATCH((CUADRO!M$4&amp;$E293),'Hoja de Trabajo para listado'!$A$151:$Z$151,0)),0)+IFERROR(INDEX('Hoja de Trabajo para listado'!$AB$155:$BA$1048576,MATCH($A293,'Hoja de Trabajo para listado'!$AB$155:$AB$1048576,0),MATCH((CUADRO!M$4&amp;$E293),'Hoja de Trabajo para listado'!$AB$151:$BA$151,0)),0)+IFERROR(INDEX('Hoja de Trabajo para listado'!$BC$155:$CB$1048576,MATCH($A293,'Hoja de Trabajo para listado'!$BC$155:$BC$1048576,0),MATCH((CUADRO!M$4&amp;$E293),'Hoja de Trabajo para listado'!$BC$151:$CB$151,0)),0)+IFERROR(INDEX('Hoja de Trabajo para listado'!$DE$153:$DG$274,MATCH($A293,'Hoja de Trabajo para listado'!$DE$153:$DE$1048576,0),MATCH((CUADRO!M$4&amp;$E293),'Hoja de Trabajo para listado'!$DE$151:$DG$151,0)),0)+IFERROR(INDEX('Hoja de Trabajo para listado'!$CD$155:$DC$1048576,MATCH($A293,'Hoja de Trabajo para listado'!$CD$155:$CD$1048576,0),MATCH((CUADRO!M$4&amp;$E293),'Hoja de Trabajo para listado'!$CD$151:$DC$151,0)),0)</f>
        <v>0</v>
      </c>
      <c r="N293" s="243">
        <f ca="1">+IFERROR(INDEX('Hoja de Trabajo para listado'!$A$155:$Z$1048576,MATCH($A293,'Hoja de Trabajo para listado'!$A$155:$A$1048576,0),MATCH((CUADRO!N$4&amp;$E293),'Hoja de Trabajo para listado'!$A$151:$Z$151,0)),0)+IFERROR(INDEX('Hoja de Trabajo para listado'!$AB$155:$BA$1048576,MATCH($A293,'Hoja de Trabajo para listado'!$AB$155:$AB$1048576,0),MATCH((CUADRO!N$4&amp;$E293),'Hoja de Trabajo para listado'!$AB$151:$BA$151,0)),0)+IFERROR(INDEX('Hoja de Trabajo para listado'!$BC$155:$CB$1048576,MATCH($A293,'Hoja de Trabajo para listado'!$BC$155:$BC$1048576,0),MATCH((CUADRO!N$4&amp;$E293),'Hoja de Trabajo para listado'!$BC$151:$CB$151,0)),0)+IFERROR(INDEX('Hoja de Trabajo para listado'!$DE$153:$DG$274,MATCH($A293,'Hoja de Trabajo para listado'!$DE$153:$DE$1048576,0),MATCH((CUADRO!N$4&amp;$E293),'Hoja de Trabajo para listado'!$DE$151:$DG$151,0)),0)+IFERROR(INDEX('Hoja de Trabajo para listado'!$CD$155:$DC$1048576,MATCH($A293,'Hoja de Trabajo para listado'!$CD$155:$CD$1048576,0),MATCH((CUADRO!N$4&amp;$E293),'Hoja de Trabajo para listado'!$CD$151:$DC$151,0)),0)</f>
        <v>0</v>
      </c>
      <c r="O293" s="243">
        <f ca="1">+IFERROR(INDEX('Hoja de Trabajo para listado'!$A$155:$Z$1048576,MATCH($A293,'Hoja de Trabajo para listado'!$A$155:$A$1048576,0),MATCH((CUADRO!O$4&amp;$E293),'Hoja de Trabajo para listado'!$A$151:$Z$151,0)),0)+IFERROR(INDEX('Hoja de Trabajo para listado'!$AB$155:$BA$1048576,MATCH($A293,'Hoja de Trabajo para listado'!$AB$155:$AB$1048576,0),MATCH((CUADRO!O$4&amp;$E293),'Hoja de Trabajo para listado'!$AB$151:$BA$151,0)),0)+IFERROR(INDEX('Hoja de Trabajo para listado'!$BC$155:$CB$1048576,MATCH($A293,'Hoja de Trabajo para listado'!$BC$155:$BC$1048576,0),MATCH((CUADRO!O$4&amp;$E293),'Hoja de Trabajo para listado'!$BC$151:$CB$151,0)),0)+IFERROR(INDEX('Hoja de Trabajo para listado'!$DE$153:$DG$274,MATCH($A293,'Hoja de Trabajo para listado'!$DE$153:$DE$1048576,0),MATCH((CUADRO!O$4&amp;$E293),'Hoja de Trabajo para listado'!$DE$151:$DG$151,0)),0)+IFERROR(INDEX('Hoja de Trabajo para listado'!$CD$155:$DC$1048576,MATCH($A293,'Hoja de Trabajo para listado'!$CD$155:$CD$1048576,0),MATCH((CUADRO!O$4&amp;$E293),'Hoja de Trabajo para listado'!$CD$151:$DC$151,0)),0)</f>
        <v>0</v>
      </c>
      <c r="P293" s="243">
        <f ca="1">+IFERROR(INDEX('Hoja de Trabajo para listado'!$A$155:$Z$1048576,MATCH($A293,'Hoja de Trabajo para listado'!$A$155:$A$1048576,0),MATCH((CUADRO!P$4&amp;$E293),'Hoja de Trabajo para listado'!$A$151:$Z$151,0)),0)+IFERROR(INDEX('Hoja de Trabajo para listado'!$AB$155:$BA$1048576,MATCH($A293,'Hoja de Trabajo para listado'!$AB$155:$AB$1048576,0),MATCH((CUADRO!P$4&amp;$E293),'Hoja de Trabajo para listado'!$AB$151:$BA$151,0)),0)+IFERROR(INDEX('Hoja de Trabajo para listado'!$BC$155:$CB$1048576,MATCH($A293,'Hoja de Trabajo para listado'!$BC$155:$BC$1048576,0),MATCH((CUADRO!P$4&amp;$E293),'Hoja de Trabajo para listado'!$BC$151:$CB$151,0)),0)+IFERROR(INDEX('Hoja de Trabajo para listado'!$DE$153:$DG$274,MATCH($A293,'Hoja de Trabajo para listado'!$DE$153:$DE$1048576,0),MATCH((CUADRO!P$4&amp;$E293),'Hoja de Trabajo para listado'!$DE$151:$DG$151,0)),0)+IFERROR(INDEX('Hoja de Trabajo para listado'!$CD$155:$DC$1048576,MATCH($A293,'Hoja de Trabajo para listado'!$CD$155:$CD$1048576,0),MATCH((CUADRO!P$4&amp;$E293),'Hoja de Trabajo para listado'!$CD$151:$DC$151,0)),0)</f>
        <v>0</v>
      </c>
      <c r="Q293" s="243">
        <f ca="1">+IFERROR(INDEX('Hoja de Trabajo para listado'!$A$155:$Z$1048576,MATCH($A293,'Hoja de Trabajo para listado'!$A$155:$A$1048576,0),MATCH((CUADRO!Q$4&amp;$E293),'Hoja de Trabajo para listado'!$A$151:$Z$151,0)),0)+IFERROR(INDEX('Hoja de Trabajo para listado'!$AB$155:$BA$1048576,MATCH($A293,'Hoja de Trabajo para listado'!$AB$155:$AB$1048576,0),MATCH((CUADRO!Q$4&amp;$E293),'Hoja de Trabajo para listado'!$AB$151:$BA$151,0)),0)+IFERROR(INDEX('Hoja de Trabajo para listado'!$BC$155:$CB$1048576,MATCH($A293,'Hoja de Trabajo para listado'!$BC$155:$BC$1048576,0),MATCH((CUADRO!Q$4&amp;$E293),'Hoja de Trabajo para listado'!$BC$151:$CB$151,0)),0)+IFERROR(INDEX('Hoja de Trabajo para listado'!$DE$153:$DG$274,MATCH($A293,'Hoja de Trabajo para listado'!$DE$153:$DE$1048576,0),MATCH((CUADRO!Q$4&amp;$E293),'Hoja de Trabajo para listado'!$DE$151:$DG$151,0)),0)+IFERROR(INDEX('Hoja de Trabajo para listado'!$CD$155:$DC$1048576,MATCH($A293,'Hoja de Trabajo para listado'!$CD$155:$CD$1048576,0),MATCH((CUADRO!Q$4&amp;$E293),'Hoja de Trabajo para listado'!$CD$151:$DC$151,0)),0)</f>
        <v>0</v>
      </c>
      <c r="R293" s="243">
        <f t="shared" ca="1" si="11"/>
        <v>0</v>
      </c>
      <c r="S293" s="249"/>
      <c r="T293" s="243">
        <f ca="1">+T294</f>
        <v>0</v>
      </c>
      <c r="U293" s="242">
        <f t="shared" si="12"/>
        <v>1</v>
      </c>
      <c r="V293" s="333" t="str">
        <f>+VLOOKUP(A293,bd_lista!$A$3:$E$592,5,FALSE)</f>
        <v>Instituciones de Seguridad Social</v>
      </c>
      <c r="W293" s="387" t="str">
        <f>+V293</f>
        <v>Instituciones de Seguridad Social</v>
      </c>
      <c r="X293" s="242">
        <f>+VLOOKUP(A293,[4]Sheet1!$A$13:$D$744,4,FALSE)</f>
        <v>46</v>
      </c>
      <c r="Y293" s="242" t="str">
        <f>+VLOOKUP(X293,bd_lista!$A$3:$C$592,3,FALSE)</f>
        <v>Ministerio de Salud y Deportes</v>
      </c>
      <c r="Z293" s="294">
        <f>+X293</f>
        <v>46</v>
      </c>
      <c r="AA293" s="319" t="str">
        <f>+Y293</f>
        <v>Ministerio de Salud y Deportes</v>
      </c>
    </row>
    <row r="294" spans="1:27" customFormat="1" ht="15" hidden="1" customHeight="1">
      <c r="A294" s="32">
        <v>418</v>
      </c>
      <c r="B294" s="393"/>
      <c r="C294" s="333" t="str">
        <f>+VLOOKUP(A294,bd_lista!$A$3:$C$592,3,FALSE)</f>
        <v>Caja Petrolera de Salud</v>
      </c>
      <c r="D294" s="390"/>
      <c r="E294" s="333" t="s">
        <v>1305</v>
      </c>
      <c r="F294" s="245">
        <f ca="1">+IFERROR(INDEX('Hoja de Trabajo para listado'!$A$155:$Z$1048576,MATCH($A294,'Hoja de Trabajo para listado'!$A$155:$A$1048576,0),MATCH((CUADRO!F$4&amp;$E294),'Hoja de Trabajo para listado'!$A$151:$Z$151,0)),0)+IFERROR(INDEX('Hoja de Trabajo para listado'!$AB$155:$BA$1048576,MATCH($A294,'Hoja de Trabajo para listado'!$AB$155:$AB$1048576,0),MATCH((CUADRO!F$4&amp;$E294),'Hoja de Trabajo para listado'!$AB$151:$BA$151,0)),0)+IFERROR(INDEX('Hoja de Trabajo para listado'!$BC$155:$CB$1048576,MATCH($A294,'Hoja de Trabajo para listado'!$BC$155:$BC$1048576,0),MATCH((CUADRO!F$4&amp;$E294),'Hoja de Trabajo para listado'!$BC$151:$CB$151,0)),0)+IFERROR(INDEX('Hoja de Trabajo para listado'!$DE$153:$DG$274,MATCH($A294,'Hoja de Trabajo para listado'!$DE$153:$DE$1048576,0),MATCH((CUADRO!F$4&amp;$E294),'Hoja de Trabajo para listado'!$DE$151:$DG$151,0)),0)+IFERROR(INDEX('Hoja de Trabajo para listado'!$CD$155:$DC$1048576,MATCH($A294,'Hoja de Trabajo para listado'!$CD$155:$CD$1048576,0),MATCH((CUADRO!F$4&amp;$E294),'Hoja de Trabajo para listado'!$CD$151:$DC$151,0)),0)</f>
        <v>0</v>
      </c>
      <c r="G294" s="245">
        <f ca="1">+IFERROR(INDEX('Hoja de Trabajo para listado'!$A$155:$Z$1048576,MATCH($A294,'Hoja de Trabajo para listado'!$A$155:$A$1048576,0),MATCH((CUADRO!G$4&amp;$E294),'Hoja de Trabajo para listado'!$A$151:$Z$151,0)),0)+IFERROR(INDEX('Hoja de Trabajo para listado'!$AB$155:$BA$1048576,MATCH($A294,'Hoja de Trabajo para listado'!$AB$155:$AB$1048576,0),MATCH((CUADRO!G$4&amp;$E294),'Hoja de Trabajo para listado'!$AB$151:$BA$151,0)),0)+IFERROR(INDEX('Hoja de Trabajo para listado'!$BC$155:$CB$1048576,MATCH($A294,'Hoja de Trabajo para listado'!$BC$155:$BC$1048576,0),MATCH((CUADRO!G$4&amp;$E294),'Hoja de Trabajo para listado'!$BC$151:$CB$151,0)),0)+IFERROR(INDEX('Hoja de Trabajo para listado'!$DE$153:$DG$274,MATCH($A294,'Hoja de Trabajo para listado'!$DE$153:$DE$1048576,0),MATCH((CUADRO!G$4&amp;$E294),'Hoja de Trabajo para listado'!$DE$151:$DG$151,0)),0)+IFERROR(INDEX('Hoja de Trabajo para listado'!$CD$155:$DC$1048576,MATCH($A294,'Hoja de Trabajo para listado'!$CD$155:$CD$1048576,0),MATCH((CUADRO!G$4&amp;$E294),'Hoja de Trabajo para listado'!$CD$151:$DC$151,0)),0)</f>
        <v>0</v>
      </c>
      <c r="H294" s="245">
        <f ca="1">+IFERROR(INDEX('Hoja de Trabajo para listado'!$A$155:$Z$1048576,MATCH($A294,'Hoja de Trabajo para listado'!$A$155:$A$1048576,0),MATCH((CUADRO!H$4&amp;$E294),'Hoja de Trabajo para listado'!$A$151:$Z$151,0)),0)+IFERROR(INDEX('Hoja de Trabajo para listado'!$AB$155:$BA$1048576,MATCH($A294,'Hoja de Trabajo para listado'!$AB$155:$AB$1048576,0),MATCH((CUADRO!H$4&amp;$E294),'Hoja de Trabajo para listado'!$AB$151:$BA$151,0)),0)+IFERROR(INDEX('Hoja de Trabajo para listado'!$BC$155:$CB$1048576,MATCH($A294,'Hoja de Trabajo para listado'!$BC$155:$BC$1048576,0),MATCH((CUADRO!H$4&amp;$E294),'Hoja de Trabajo para listado'!$BC$151:$CB$151,0)),0)+IFERROR(INDEX('Hoja de Trabajo para listado'!$DE$153:$DG$274,MATCH($A294,'Hoja de Trabajo para listado'!$DE$153:$DE$1048576,0),MATCH((CUADRO!H$4&amp;$E294),'Hoja de Trabajo para listado'!$DE$151:$DG$151,0)),0)+IFERROR(INDEX('Hoja de Trabajo para listado'!$CD$155:$DC$1048576,MATCH($A294,'Hoja de Trabajo para listado'!$CD$155:$CD$1048576,0),MATCH((CUADRO!H$4&amp;$E294),'Hoja de Trabajo para listado'!$CD$151:$DC$151,0)),0)</f>
        <v>0</v>
      </c>
      <c r="I294" s="245">
        <f ca="1">+IFERROR(INDEX('Hoja de Trabajo para listado'!$A$155:$Z$1048576,MATCH($A294,'Hoja de Trabajo para listado'!$A$155:$A$1048576,0),MATCH((CUADRO!I$4&amp;$E294),'Hoja de Trabajo para listado'!$A$151:$Z$151,0)),0)+IFERROR(INDEX('Hoja de Trabajo para listado'!$AB$155:$BA$1048576,MATCH($A294,'Hoja de Trabajo para listado'!$AB$155:$AB$1048576,0),MATCH((CUADRO!I$4&amp;$E294),'Hoja de Trabajo para listado'!$AB$151:$BA$151,0)),0)+IFERROR(INDEX('Hoja de Trabajo para listado'!$BC$155:$CB$1048576,MATCH($A294,'Hoja de Trabajo para listado'!$BC$155:$BC$1048576,0),MATCH((CUADRO!I$4&amp;$E294),'Hoja de Trabajo para listado'!$BC$151:$CB$151,0)),0)+IFERROR(INDEX('Hoja de Trabajo para listado'!$DE$153:$DG$274,MATCH($A294,'Hoja de Trabajo para listado'!$DE$153:$DE$1048576,0),MATCH((CUADRO!I$4&amp;$E294),'Hoja de Trabajo para listado'!$DE$151:$DG$151,0)),0)+IFERROR(INDEX('Hoja de Trabajo para listado'!$CD$155:$DC$1048576,MATCH($A294,'Hoja de Trabajo para listado'!$CD$155:$CD$1048576,0),MATCH((CUADRO!I$4&amp;$E294),'Hoja de Trabajo para listado'!$CD$151:$DC$151,0)),0)</f>
        <v>0</v>
      </c>
      <c r="J294" s="245">
        <f ca="1">+IFERROR(INDEX('Hoja de Trabajo para listado'!$A$155:$Z$1048576,MATCH($A294,'Hoja de Trabajo para listado'!$A$155:$A$1048576,0),MATCH((CUADRO!J$4&amp;$E294),'Hoja de Trabajo para listado'!$A$151:$Z$151,0)),0)+IFERROR(INDEX('Hoja de Trabajo para listado'!$AB$155:$BA$1048576,MATCH($A294,'Hoja de Trabajo para listado'!$AB$155:$AB$1048576,0),MATCH((CUADRO!J$4&amp;$E294),'Hoja de Trabajo para listado'!$AB$151:$BA$151,0)),0)+IFERROR(INDEX('Hoja de Trabajo para listado'!$BC$155:$CB$1048576,MATCH($A294,'Hoja de Trabajo para listado'!$BC$155:$BC$1048576,0),MATCH((CUADRO!J$4&amp;$E294),'Hoja de Trabajo para listado'!$BC$151:$CB$151,0)),0)+IFERROR(INDEX('Hoja de Trabajo para listado'!$DE$153:$DG$274,MATCH($A294,'Hoja de Trabajo para listado'!$DE$153:$DE$1048576,0),MATCH((CUADRO!J$4&amp;$E294),'Hoja de Trabajo para listado'!$DE$151:$DG$151,0)),0)+IFERROR(INDEX('Hoja de Trabajo para listado'!$CD$155:$DC$1048576,MATCH($A294,'Hoja de Trabajo para listado'!$CD$155:$CD$1048576,0),MATCH((CUADRO!J$4&amp;$E294),'Hoja de Trabajo para listado'!$CD$151:$DC$151,0)),0)</f>
        <v>0</v>
      </c>
      <c r="K294" s="245">
        <f ca="1">+IFERROR(INDEX('Hoja de Trabajo para listado'!$A$155:$Z$1048576,MATCH($A294,'Hoja de Trabajo para listado'!$A$155:$A$1048576,0),MATCH((CUADRO!K$4&amp;$E294),'Hoja de Trabajo para listado'!$A$151:$Z$151,0)),0)+IFERROR(INDEX('Hoja de Trabajo para listado'!$AB$155:$BA$1048576,MATCH($A294,'Hoja de Trabajo para listado'!$AB$155:$AB$1048576,0),MATCH((CUADRO!K$4&amp;$E294),'Hoja de Trabajo para listado'!$AB$151:$BA$151,0)),0)+IFERROR(INDEX('Hoja de Trabajo para listado'!$BC$155:$CB$1048576,MATCH($A294,'Hoja de Trabajo para listado'!$BC$155:$BC$1048576,0),MATCH((CUADRO!K$4&amp;$E294),'Hoja de Trabajo para listado'!$BC$151:$CB$151,0)),0)+IFERROR(INDEX('Hoja de Trabajo para listado'!$DE$153:$DG$274,MATCH($A294,'Hoja de Trabajo para listado'!$DE$153:$DE$1048576,0),MATCH((CUADRO!K$4&amp;$E294),'Hoja de Trabajo para listado'!$DE$151:$DG$151,0)),0)+IFERROR(INDEX('Hoja de Trabajo para listado'!$CD$155:$DC$1048576,MATCH($A294,'Hoja de Trabajo para listado'!$CD$155:$CD$1048576,0),MATCH((CUADRO!K$4&amp;$E294),'Hoja de Trabajo para listado'!$CD$151:$DC$151,0)),0)</f>
        <v>0</v>
      </c>
      <c r="L294" s="245">
        <f ca="1">+IFERROR(INDEX('Hoja de Trabajo para listado'!$A$155:$Z$1048576,MATCH($A294,'Hoja de Trabajo para listado'!$A$155:$A$1048576,0),MATCH((CUADRO!L$4&amp;$E294),'Hoja de Trabajo para listado'!$A$151:$Z$151,0)),0)+IFERROR(INDEX('Hoja de Trabajo para listado'!$AB$155:$BA$1048576,MATCH($A294,'Hoja de Trabajo para listado'!$AB$155:$AB$1048576,0),MATCH((CUADRO!L$4&amp;$E294),'Hoja de Trabajo para listado'!$AB$151:$BA$151,0)),0)+IFERROR(INDEX('Hoja de Trabajo para listado'!$BC$155:$CB$1048576,MATCH($A294,'Hoja de Trabajo para listado'!$BC$155:$BC$1048576,0),MATCH((CUADRO!L$4&amp;$E294),'Hoja de Trabajo para listado'!$BC$151:$CB$151,0)),0)+IFERROR(INDEX('Hoja de Trabajo para listado'!$DE$153:$DG$274,MATCH($A294,'Hoja de Trabajo para listado'!$DE$153:$DE$1048576,0),MATCH((CUADRO!L$4&amp;$E294),'Hoja de Trabajo para listado'!$DE$151:$DG$151,0)),0)+IFERROR(INDEX('Hoja de Trabajo para listado'!$CD$155:$DC$1048576,MATCH($A294,'Hoja de Trabajo para listado'!$CD$155:$CD$1048576,0),MATCH((CUADRO!L$4&amp;$E294),'Hoja de Trabajo para listado'!$CD$151:$DC$151,0)),0)</f>
        <v>0</v>
      </c>
      <c r="M294" s="245">
        <f ca="1">+IFERROR(INDEX('Hoja de Trabajo para listado'!$A$155:$Z$1048576,MATCH($A294,'Hoja de Trabajo para listado'!$A$155:$A$1048576,0),MATCH((CUADRO!M$4&amp;$E294),'Hoja de Trabajo para listado'!$A$151:$Z$151,0)),0)+IFERROR(INDEX('Hoja de Trabajo para listado'!$AB$155:$BA$1048576,MATCH($A294,'Hoja de Trabajo para listado'!$AB$155:$AB$1048576,0),MATCH((CUADRO!M$4&amp;$E294),'Hoja de Trabajo para listado'!$AB$151:$BA$151,0)),0)+IFERROR(INDEX('Hoja de Trabajo para listado'!$BC$155:$CB$1048576,MATCH($A294,'Hoja de Trabajo para listado'!$BC$155:$BC$1048576,0),MATCH((CUADRO!M$4&amp;$E294),'Hoja de Trabajo para listado'!$BC$151:$CB$151,0)),0)+IFERROR(INDEX('Hoja de Trabajo para listado'!$DE$153:$DG$274,MATCH($A294,'Hoja de Trabajo para listado'!$DE$153:$DE$1048576,0),MATCH((CUADRO!M$4&amp;$E294),'Hoja de Trabajo para listado'!$DE$151:$DG$151,0)),0)+IFERROR(INDEX('Hoja de Trabajo para listado'!$CD$155:$DC$1048576,MATCH($A294,'Hoja de Trabajo para listado'!$CD$155:$CD$1048576,0),MATCH((CUADRO!M$4&amp;$E294),'Hoja de Trabajo para listado'!$CD$151:$DC$151,0)),0)</f>
        <v>0</v>
      </c>
      <c r="N294" s="245">
        <f ca="1">+IFERROR(INDEX('Hoja de Trabajo para listado'!$A$155:$Z$1048576,MATCH($A294,'Hoja de Trabajo para listado'!$A$155:$A$1048576,0),MATCH((CUADRO!N$4&amp;$E294),'Hoja de Trabajo para listado'!$A$151:$Z$151,0)),0)+IFERROR(INDEX('Hoja de Trabajo para listado'!$AB$155:$BA$1048576,MATCH($A294,'Hoja de Trabajo para listado'!$AB$155:$AB$1048576,0),MATCH((CUADRO!N$4&amp;$E294),'Hoja de Trabajo para listado'!$AB$151:$BA$151,0)),0)+IFERROR(INDEX('Hoja de Trabajo para listado'!$BC$155:$CB$1048576,MATCH($A294,'Hoja de Trabajo para listado'!$BC$155:$BC$1048576,0),MATCH((CUADRO!N$4&amp;$E294),'Hoja de Trabajo para listado'!$BC$151:$CB$151,0)),0)+IFERROR(INDEX('Hoja de Trabajo para listado'!$DE$153:$DG$274,MATCH($A294,'Hoja de Trabajo para listado'!$DE$153:$DE$1048576,0),MATCH((CUADRO!N$4&amp;$E294),'Hoja de Trabajo para listado'!$DE$151:$DG$151,0)),0)+IFERROR(INDEX('Hoja de Trabajo para listado'!$CD$155:$DC$1048576,MATCH($A294,'Hoja de Trabajo para listado'!$CD$155:$CD$1048576,0),MATCH((CUADRO!N$4&amp;$E294),'Hoja de Trabajo para listado'!$CD$151:$DC$151,0)),0)</f>
        <v>0</v>
      </c>
      <c r="O294" s="245">
        <f ca="1">+IFERROR(INDEX('Hoja de Trabajo para listado'!$A$155:$Z$1048576,MATCH($A294,'Hoja de Trabajo para listado'!$A$155:$A$1048576,0),MATCH((CUADRO!O$4&amp;$E294),'Hoja de Trabajo para listado'!$A$151:$Z$151,0)),0)+IFERROR(INDEX('Hoja de Trabajo para listado'!$AB$155:$BA$1048576,MATCH($A294,'Hoja de Trabajo para listado'!$AB$155:$AB$1048576,0),MATCH((CUADRO!O$4&amp;$E294),'Hoja de Trabajo para listado'!$AB$151:$BA$151,0)),0)+IFERROR(INDEX('Hoja de Trabajo para listado'!$BC$155:$CB$1048576,MATCH($A294,'Hoja de Trabajo para listado'!$BC$155:$BC$1048576,0),MATCH((CUADRO!O$4&amp;$E294),'Hoja de Trabajo para listado'!$BC$151:$CB$151,0)),0)+IFERROR(INDEX('Hoja de Trabajo para listado'!$DE$153:$DG$274,MATCH($A294,'Hoja de Trabajo para listado'!$DE$153:$DE$1048576,0),MATCH((CUADRO!O$4&amp;$E294),'Hoja de Trabajo para listado'!$DE$151:$DG$151,0)),0)+IFERROR(INDEX('Hoja de Trabajo para listado'!$CD$155:$DC$1048576,MATCH($A294,'Hoja de Trabajo para listado'!$CD$155:$CD$1048576,0),MATCH((CUADRO!O$4&amp;$E294),'Hoja de Trabajo para listado'!$CD$151:$DC$151,0)),0)</f>
        <v>0</v>
      </c>
      <c r="P294" s="245">
        <f ca="1">+IFERROR(INDEX('Hoja de Trabajo para listado'!$A$155:$Z$1048576,MATCH($A294,'Hoja de Trabajo para listado'!$A$155:$A$1048576,0),MATCH((CUADRO!P$4&amp;$E294),'Hoja de Trabajo para listado'!$A$151:$Z$151,0)),0)+IFERROR(INDEX('Hoja de Trabajo para listado'!$AB$155:$BA$1048576,MATCH($A294,'Hoja de Trabajo para listado'!$AB$155:$AB$1048576,0),MATCH((CUADRO!P$4&amp;$E294),'Hoja de Trabajo para listado'!$AB$151:$BA$151,0)),0)+IFERROR(INDEX('Hoja de Trabajo para listado'!$BC$155:$CB$1048576,MATCH($A294,'Hoja de Trabajo para listado'!$BC$155:$BC$1048576,0),MATCH((CUADRO!P$4&amp;$E294),'Hoja de Trabajo para listado'!$BC$151:$CB$151,0)),0)+IFERROR(INDEX('Hoja de Trabajo para listado'!$DE$153:$DG$274,MATCH($A294,'Hoja de Trabajo para listado'!$DE$153:$DE$1048576,0),MATCH((CUADRO!P$4&amp;$E294),'Hoja de Trabajo para listado'!$DE$151:$DG$151,0)),0)+IFERROR(INDEX('Hoja de Trabajo para listado'!$CD$155:$DC$1048576,MATCH($A294,'Hoja de Trabajo para listado'!$CD$155:$CD$1048576,0),MATCH((CUADRO!P$4&amp;$E294),'Hoja de Trabajo para listado'!$CD$151:$DC$151,0)),0)</f>
        <v>0</v>
      </c>
      <c r="Q294" s="245">
        <f ca="1">+IFERROR(INDEX('Hoja de Trabajo para listado'!$A$155:$Z$1048576,MATCH($A294,'Hoja de Trabajo para listado'!$A$155:$A$1048576,0),MATCH((CUADRO!Q$4&amp;$E294),'Hoja de Trabajo para listado'!$A$151:$Z$151,0)),0)+IFERROR(INDEX('Hoja de Trabajo para listado'!$AB$155:$BA$1048576,MATCH($A294,'Hoja de Trabajo para listado'!$AB$155:$AB$1048576,0),MATCH((CUADRO!Q$4&amp;$E294),'Hoja de Trabajo para listado'!$AB$151:$BA$151,0)),0)+IFERROR(INDEX('Hoja de Trabajo para listado'!$BC$155:$CB$1048576,MATCH($A294,'Hoja de Trabajo para listado'!$BC$155:$BC$1048576,0),MATCH((CUADRO!Q$4&amp;$E294),'Hoja de Trabajo para listado'!$BC$151:$CB$151,0)),0)+IFERROR(INDEX('Hoja de Trabajo para listado'!$DE$153:$DG$274,MATCH($A294,'Hoja de Trabajo para listado'!$DE$153:$DE$1048576,0),MATCH((CUADRO!Q$4&amp;$E294),'Hoja de Trabajo para listado'!$DE$151:$DG$151,0)),0)+IFERROR(INDEX('Hoja de Trabajo para listado'!$CD$155:$DC$1048576,MATCH($A294,'Hoja de Trabajo para listado'!$CD$155:$CD$1048576,0),MATCH((CUADRO!Q$4&amp;$E294),'Hoja de Trabajo para listado'!$CD$151:$DC$151,0)),0)</f>
        <v>0</v>
      </c>
      <c r="R294" s="245">
        <f t="shared" ca="1" si="11"/>
        <v>0</v>
      </c>
      <c r="S294" s="259">
        <f ca="1">+R293+R294</f>
        <v>0</v>
      </c>
      <c r="T294" s="243">
        <f ca="1">+S294</f>
        <v>0</v>
      </c>
      <c r="U294" s="242">
        <f t="shared" si="12"/>
        <v>2</v>
      </c>
      <c r="V294" s="333" t="str">
        <f>+VLOOKUP(A294,bd_lista!$A$3:$E$592,5,FALSE)</f>
        <v>Instituciones de Seguridad Social</v>
      </c>
      <c r="W294" s="388"/>
      <c r="X294" s="242">
        <f>+VLOOKUP(A294,[4]Sheet1!$A$13:$D$744,4,FALSE)</f>
        <v>46</v>
      </c>
      <c r="Y294" s="242" t="str">
        <f>+VLOOKUP(X294,bd_lista!$A$3:$C$592,3,FALSE)</f>
        <v>Ministerio de Salud y Deportes</v>
      </c>
      <c r="Z294" s="292"/>
      <c r="AA294" s="321"/>
    </row>
    <row r="295" spans="1:27" customFormat="1" ht="27" hidden="1" customHeight="1">
      <c r="A295" s="32">
        <v>422</v>
      </c>
      <c r="B295" s="392">
        <f>+A295</f>
        <v>422</v>
      </c>
      <c r="C295" s="247" t="str">
        <f>+VLOOKUP(A295,bd_lista!$A$3:$C$592,3,FALSE)</f>
        <v>Caja Bancaria Estatal de Salud</v>
      </c>
      <c r="D295" s="389" t="str">
        <f>+C295</f>
        <v>Caja Bancaria Estatal de Salud</v>
      </c>
      <c r="E295" s="247" t="s">
        <v>1304</v>
      </c>
      <c r="F295" s="243">
        <f ca="1">+IFERROR(INDEX('Hoja de Trabajo para listado'!$A$155:$Z$1048576,MATCH($A295,'Hoja de Trabajo para listado'!$A$155:$A$1048576,0),MATCH((CUADRO!F$4&amp;$E295),'Hoja de Trabajo para listado'!$A$151:$Z$151,0)),0)+IFERROR(INDEX('Hoja de Trabajo para listado'!$AB$155:$BA$1048576,MATCH($A295,'Hoja de Trabajo para listado'!$AB$155:$AB$1048576,0),MATCH((CUADRO!F$4&amp;$E295),'Hoja de Trabajo para listado'!$AB$151:$BA$151,0)),0)+IFERROR(INDEX('Hoja de Trabajo para listado'!$BC$155:$CB$1048576,MATCH($A295,'Hoja de Trabajo para listado'!$BC$155:$BC$1048576,0),MATCH((CUADRO!F$4&amp;$E295),'Hoja de Trabajo para listado'!$BC$151:$CB$151,0)),0)+IFERROR(INDEX('Hoja de Trabajo para listado'!$DE$153:$DG$274,MATCH($A295,'Hoja de Trabajo para listado'!$DE$153:$DE$1048576,0),MATCH((CUADRO!F$4&amp;$E295),'Hoja de Trabajo para listado'!$DE$151:$DG$151,0)),0)+IFERROR(INDEX('Hoja de Trabajo para listado'!$CD$155:$DC$1048576,MATCH($A295,'Hoja de Trabajo para listado'!$CD$155:$CD$1048576,0),MATCH((CUADRO!F$4&amp;$E295),'Hoja de Trabajo para listado'!$CD$151:$DC$151,0)),0)</f>
        <v>0</v>
      </c>
      <c r="G295" s="243">
        <f ca="1">+IFERROR(INDEX('Hoja de Trabajo para listado'!$A$155:$Z$1048576,MATCH($A295,'Hoja de Trabajo para listado'!$A$155:$A$1048576,0),MATCH((CUADRO!G$4&amp;$E295),'Hoja de Trabajo para listado'!$A$151:$Z$151,0)),0)+IFERROR(INDEX('Hoja de Trabajo para listado'!$AB$155:$BA$1048576,MATCH($A295,'Hoja de Trabajo para listado'!$AB$155:$AB$1048576,0),MATCH((CUADRO!G$4&amp;$E295),'Hoja de Trabajo para listado'!$AB$151:$BA$151,0)),0)+IFERROR(INDEX('Hoja de Trabajo para listado'!$BC$155:$CB$1048576,MATCH($A295,'Hoja de Trabajo para listado'!$BC$155:$BC$1048576,0),MATCH((CUADRO!G$4&amp;$E295),'Hoja de Trabajo para listado'!$BC$151:$CB$151,0)),0)+IFERROR(INDEX('Hoja de Trabajo para listado'!$DE$153:$DG$274,MATCH($A295,'Hoja de Trabajo para listado'!$DE$153:$DE$1048576,0),MATCH((CUADRO!G$4&amp;$E295),'Hoja de Trabajo para listado'!$DE$151:$DG$151,0)),0)+IFERROR(INDEX('Hoja de Trabajo para listado'!$CD$155:$DC$1048576,MATCH($A295,'Hoja de Trabajo para listado'!$CD$155:$CD$1048576,0),MATCH((CUADRO!G$4&amp;$E295),'Hoja de Trabajo para listado'!$CD$151:$DC$151,0)),0)</f>
        <v>0</v>
      </c>
      <c r="H295" s="243">
        <f ca="1">+IFERROR(INDEX('Hoja de Trabajo para listado'!$A$155:$Z$1048576,MATCH($A295,'Hoja de Trabajo para listado'!$A$155:$A$1048576,0),MATCH((CUADRO!H$4&amp;$E295),'Hoja de Trabajo para listado'!$A$151:$Z$151,0)),0)+IFERROR(INDEX('Hoja de Trabajo para listado'!$AB$155:$BA$1048576,MATCH($A295,'Hoja de Trabajo para listado'!$AB$155:$AB$1048576,0),MATCH((CUADRO!H$4&amp;$E295),'Hoja de Trabajo para listado'!$AB$151:$BA$151,0)),0)+IFERROR(INDEX('Hoja de Trabajo para listado'!$BC$155:$CB$1048576,MATCH($A295,'Hoja de Trabajo para listado'!$BC$155:$BC$1048576,0),MATCH((CUADRO!H$4&amp;$E295),'Hoja de Trabajo para listado'!$BC$151:$CB$151,0)),0)+IFERROR(INDEX('Hoja de Trabajo para listado'!$DE$153:$DG$274,MATCH($A295,'Hoja de Trabajo para listado'!$DE$153:$DE$1048576,0),MATCH((CUADRO!H$4&amp;$E295),'Hoja de Trabajo para listado'!$DE$151:$DG$151,0)),0)+IFERROR(INDEX('Hoja de Trabajo para listado'!$CD$155:$DC$1048576,MATCH($A295,'Hoja de Trabajo para listado'!$CD$155:$CD$1048576,0),MATCH((CUADRO!H$4&amp;$E295),'Hoja de Trabajo para listado'!$CD$151:$DC$151,0)),0)</f>
        <v>0</v>
      </c>
      <c r="I295" s="243">
        <f ca="1">+IFERROR(INDEX('Hoja de Trabajo para listado'!$A$155:$Z$1048576,MATCH($A295,'Hoja de Trabajo para listado'!$A$155:$A$1048576,0),MATCH((CUADRO!I$4&amp;$E295),'Hoja de Trabajo para listado'!$A$151:$Z$151,0)),0)+IFERROR(INDEX('Hoja de Trabajo para listado'!$AB$155:$BA$1048576,MATCH($A295,'Hoja de Trabajo para listado'!$AB$155:$AB$1048576,0),MATCH((CUADRO!I$4&amp;$E295),'Hoja de Trabajo para listado'!$AB$151:$BA$151,0)),0)+IFERROR(INDEX('Hoja de Trabajo para listado'!$BC$155:$CB$1048576,MATCH($A295,'Hoja de Trabajo para listado'!$BC$155:$BC$1048576,0),MATCH((CUADRO!I$4&amp;$E295),'Hoja de Trabajo para listado'!$BC$151:$CB$151,0)),0)+IFERROR(INDEX('Hoja de Trabajo para listado'!$DE$153:$DG$274,MATCH($A295,'Hoja de Trabajo para listado'!$DE$153:$DE$1048576,0),MATCH((CUADRO!I$4&amp;$E295),'Hoja de Trabajo para listado'!$DE$151:$DG$151,0)),0)+IFERROR(INDEX('Hoja de Trabajo para listado'!$CD$155:$DC$1048576,MATCH($A295,'Hoja de Trabajo para listado'!$CD$155:$CD$1048576,0),MATCH((CUADRO!I$4&amp;$E295),'Hoja de Trabajo para listado'!$CD$151:$DC$151,0)),0)</f>
        <v>0</v>
      </c>
      <c r="J295" s="243">
        <f ca="1">+IFERROR(INDEX('Hoja de Trabajo para listado'!$A$155:$Z$1048576,MATCH($A295,'Hoja de Trabajo para listado'!$A$155:$A$1048576,0),MATCH((CUADRO!J$4&amp;$E295),'Hoja de Trabajo para listado'!$A$151:$Z$151,0)),0)+IFERROR(INDEX('Hoja de Trabajo para listado'!$AB$155:$BA$1048576,MATCH($A295,'Hoja de Trabajo para listado'!$AB$155:$AB$1048576,0),MATCH((CUADRO!J$4&amp;$E295),'Hoja de Trabajo para listado'!$AB$151:$BA$151,0)),0)+IFERROR(INDEX('Hoja de Trabajo para listado'!$BC$155:$CB$1048576,MATCH($A295,'Hoja de Trabajo para listado'!$BC$155:$BC$1048576,0),MATCH((CUADRO!J$4&amp;$E295),'Hoja de Trabajo para listado'!$BC$151:$CB$151,0)),0)+IFERROR(INDEX('Hoja de Trabajo para listado'!$DE$153:$DG$274,MATCH($A295,'Hoja de Trabajo para listado'!$DE$153:$DE$1048576,0),MATCH((CUADRO!J$4&amp;$E295),'Hoja de Trabajo para listado'!$DE$151:$DG$151,0)),0)+IFERROR(INDEX('Hoja de Trabajo para listado'!$CD$155:$DC$1048576,MATCH($A295,'Hoja de Trabajo para listado'!$CD$155:$CD$1048576,0),MATCH((CUADRO!J$4&amp;$E295),'Hoja de Trabajo para listado'!$CD$151:$DC$151,0)),0)</f>
        <v>0</v>
      </c>
      <c r="K295" s="243">
        <f ca="1">+IFERROR(INDEX('Hoja de Trabajo para listado'!$A$155:$Z$1048576,MATCH($A295,'Hoja de Trabajo para listado'!$A$155:$A$1048576,0),MATCH((CUADRO!K$4&amp;$E295),'Hoja de Trabajo para listado'!$A$151:$Z$151,0)),0)+IFERROR(INDEX('Hoja de Trabajo para listado'!$AB$155:$BA$1048576,MATCH($A295,'Hoja de Trabajo para listado'!$AB$155:$AB$1048576,0),MATCH((CUADRO!K$4&amp;$E295),'Hoja de Trabajo para listado'!$AB$151:$BA$151,0)),0)+IFERROR(INDEX('Hoja de Trabajo para listado'!$BC$155:$CB$1048576,MATCH($A295,'Hoja de Trabajo para listado'!$BC$155:$BC$1048576,0),MATCH((CUADRO!K$4&amp;$E295),'Hoja de Trabajo para listado'!$BC$151:$CB$151,0)),0)+IFERROR(INDEX('Hoja de Trabajo para listado'!$DE$153:$DG$274,MATCH($A295,'Hoja de Trabajo para listado'!$DE$153:$DE$1048576,0),MATCH((CUADRO!K$4&amp;$E295),'Hoja de Trabajo para listado'!$DE$151:$DG$151,0)),0)+IFERROR(INDEX('Hoja de Trabajo para listado'!$CD$155:$DC$1048576,MATCH($A295,'Hoja de Trabajo para listado'!$CD$155:$CD$1048576,0),MATCH((CUADRO!K$4&amp;$E295),'Hoja de Trabajo para listado'!$CD$151:$DC$151,0)),0)</f>
        <v>0</v>
      </c>
      <c r="L295" s="243">
        <f ca="1">+IFERROR(INDEX('Hoja de Trabajo para listado'!$A$155:$Z$1048576,MATCH($A295,'Hoja de Trabajo para listado'!$A$155:$A$1048576,0),MATCH((CUADRO!L$4&amp;$E295),'Hoja de Trabajo para listado'!$A$151:$Z$151,0)),0)+IFERROR(INDEX('Hoja de Trabajo para listado'!$AB$155:$BA$1048576,MATCH($A295,'Hoja de Trabajo para listado'!$AB$155:$AB$1048576,0),MATCH((CUADRO!L$4&amp;$E295),'Hoja de Trabajo para listado'!$AB$151:$BA$151,0)),0)+IFERROR(INDEX('Hoja de Trabajo para listado'!$BC$155:$CB$1048576,MATCH($A295,'Hoja de Trabajo para listado'!$BC$155:$BC$1048576,0),MATCH((CUADRO!L$4&amp;$E295),'Hoja de Trabajo para listado'!$BC$151:$CB$151,0)),0)+IFERROR(INDEX('Hoja de Trabajo para listado'!$DE$153:$DG$274,MATCH($A295,'Hoja de Trabajo para listado'!$DE$153:$DE$1048576,0),MATCH((CUADRO!L$4&amp;$E295),'Hoja de Trabajo para listado'!$DE$151:$DG$151,0)),0)+IFERROR(INDEX('Hoja de Trabajo para listado'!$CD$155:$DC$1048576,MATCH($A295,'Hoja de Trabajo para listado'!$CD$155:$CD$1048576,0),MATCH((CUADRO!L$4&amp;$E295),'Hoja de Trabajo para listado'!$CD$151:$DC$151,0)),0)</f>
        <v>0</v>
      </c>
      <c r="M295" s="243">
        <f ca="1">+IFERROR(INDEX('Hoja de Trabajo para listado'!$A$155:$Z$1048576,MATCH($A295,'Hoja de Trabajo para listado'!$A$155:$A$1048576,0),MATCH((CUADRO!M$4&amp;$E295),'Hoja de Trabajo para listado'!$A$151:$Z$151,0)),0)+IFERROR(INDEX('Hoja de Trabajo para listado'!$AB$155:$BA$1048576,MATCH($A295,'Hoja de Trabajo para listado'!$AB$155:$AB$1048576,0),MATCH((CUADRO!M$4&amp;$E295),'Hoja de Trabajo para listado'!$AB$151:$BA$151,0)),0)+IFERROR(INDEX('Hoja de Trabajo para listado'!$BC$155:$CB$1048576,MATCH($A295,'Hoja de Trabajo para listado'!$BC$155:$BC$1048576,0),MATCH((CUADRO!M$4&amp;$E295),'Hoja de Trabajo para listado'!$BC$151:$CB$151,0)),0)+IFERROR(INDEX('Hoja de Trabajo para listado'!$DE$153:$DG$274,MATCH($A295,'Hoja de Trabajo para listado'!$DE$153:$DE$1048576,0),MATCH((CUADRO!M$4&amp;$E295),'Hoja de Trabajo para listado'!$DE$151:$DG$151,0)),0)+IFERROR(INDEX('Hoja de Trabajo para listado'!$CD$155:$DC$1048576,MATCH($A295,'Hoja de Trabajo para listado'!$CD$155:$CD$1048576,0),MATCH((CUADRO!M$4&amp;$E295),'Hoja de Trabajo para listado'!$CD$151:$DC$151,0)),0)</f>
        <v>0</v>
      </c>
      <c r="N295" s="243">
        <f ca="1">+IFERROR(INDEX('Hoja de Trabajo para listado'!$A$155:$Z$1048576,MATCH($A295,'Hoja de Trabajo para listado'!$A$155:$A$1048576,0),MATCH((CUADRO!N$4&amp;$E295),'Hoja de Trabajo para listado'!$A$151:$Z$151,0)),0)+IFERROR(INDEX('Hoja de Trabajo para listado'!$AB$155:$BA$1048576,MATCH($A295,'Hoja de Trabajo para listado'!$AB$155:$AB$1048576,0),MATCH((CUADRO!N$4&amp;$E295),'Hoja de Trabajo para listado'!$AB$151:$BA$151,0)),0)+IFERROR(INDEX('Hoja de Trabajo para listado'!$BC$155:$CB$1048576,MATCH($A295,'Hoja de Trabajo para listado'!$BC$155:$BC$1048576,0),MATCH((CUADRO!N$4&amp;$E295),'Hoja de Trabajo para listado'!$BC$151:$CB$151,0)),0)+IFERROR(INDEX('Hoja de Trabajo para listado'!$DE$153:$DG$274,MATCH($A295,'Hoja de Trabajo para listado'!$DE$153:$DE$1048576,0),MATCH((CUADRO!N$4&amp;$E295),'Hoja de Trabajo para listado'!$DE$151:$DG$151,0)),0)+IFERROR(INDEX('Hoja de Trabajo para listado'!$CD$155:$DC$1048576,MATCH($A295,'Hoja de Trabajo para listado'!$CD$155:$CD$1048576,0),MATCH((CUADRO!N$4&amp;$E295),'Hoja de Trabajo para listado'!$CD$151:$DC$151,0)),0)</f>
        <v>0</v>
      </c>
      <c r="O295" s="243">
        <f ca="1">+IFERROR(INDEX('Hoja de Trabajo para listado'!$A$155:$Z$1048576,MATCH($A295,'Hoja de Trabajo para listado'!$A$155:$A$1048576,0),MATCH((CUADRO!O$4&amp;$E295),'Hoja de Trabajo para listado'!$A$151:$Z$151,0)),0)+IFERROR(INDEX('Hoja de Trabajo para listado'!$AB$155:$BA$1048576,MATCH($A295,'Hoja de Trabajo para listado'!$AB$155:$AB$1048576,0),MATCH((CUADRO!O$4&amp;$E295),'Hoja de Trabajo para listado'!$AB$151:$BA$151,0)),0)+IFERROR(INDEX('Hoja de Trabajo para listado'!$BC$155:$CB$1048576,MATCH($A295,'Hoja de Trabajo para listado'!$BC$155:$BC$1048576,0),MATCH((CUADRO!O$4&amp;$E295),'Hoja de Trabajo para listado'!$BC$151:$CB$151,0)),0)+IFERROR(INDEX('Hoja de Trabajo para listado'!$DE$153:$DG$274,MATCH($A295,'Hoja de Trabajo para listado'!$DE$153:$DE$1048576,0),MATCH((CUADRO!O$4&amp;$E295),'Hoja de Trabajo para listado'!$DE$151:$DG$151,0)),0)+IFERROR(INDEX('Hoja de Trabajo para listado'!$CD$155:$DC$1048576,MATCH($A295,'Hoja de Trabajo para listado'!$CD$155:$CD$1048576,0),MATCH((CUADRO!O$4&amp;$E295),'Hoja de Trabajo para listado'!$CD$151:$DC$151,0)),0)</f>
        <v>0</v>
      </c>
      <c r="P295" s="243">
        <f ca="1">+IFERROR(INDEX('Hoja de Trabajo para listado'!$A$155:$Z$1048576,MATCH($A295,'Hoja de Trabajo para listado'!$A$155:$A$1048576,0),MATCH((CUADRO!P$4&amp;$E295),'Hoja de Trabajo para listado'!$A$151:$Z$151,0)),0)+IFERROR(INDEX('Hoja de Trabajo para listado'!$AB$155:$BA$1048576,MATCH($A295,'Hoja de Trabajo para listado'!$AB$155:$AB$1048576,0),MATCH((CUADRO!P$4&amp;$E295),'Hoja de Trabajo para listado'!$AB$151:$BA$151,0)),0)+IFERROR(INDEX('Hoja de Trabajo para listado'!$BC$155:$CB$1048576,MATCH($A295,'Hoja de Trabajo para listado'!$BC$155:$BC$1048576,0),MATCH((CUADRO!P$4&amp;$E295),'Hoja de Trabajo para listado'!$BC$151:$CB$151,0)),0)+IFERROR(INDEX('Hoja de Trabajo para listado'!$DE$153:$DG$274,MATCH($A295,'Hoja de Trabajo para listado'!$DE$153:$DE$1048576,0),MATCH((CUADRO!P$4&amp;$E295),'Hoja de Trabajo para listado'!$DE$151:$DG$151,0)),0)+IFERROR(INDEX('Hoja de Trabajo para listado'!$CD$155:$DC$1048576,MATCH($A295,'Hoja de Trabajo para listado'!$CD$155:$CD$1048576,0),MATCH((CUADRO!P$4&amp;$E295),'Hoja de Trabajo para listado'!$CD$151:$DC$151,0)),0)</f>
        <v>0</v>
      </c>
      <c r="Q295" s="243">
        <f ca="1">+IFERROR(INDEX('Hoja de Trabajo para listado'!$A$155:$Z$1048576,MATCH($A295,'Hoja de Trabajo para listado'!$A$155:$A$1048576,0),MATCH((CUADRO!Q$4&amp;$E295),'Hoja de Trabajo para listado'!$A$151:$Z$151,0)),0)+IFERROR(INDEX('Hoja de Trabajo para listado'!$AB$155:$BA$1048576,MATCH($A295,'Hoja de Trabajo para listado'!$AB$155:$AB$1048576,0),MATCH((CUADRO!Q$4&amp;$E295),'Hoja de Trabajo para listado'!$AB$151:$BA$151,0)),0)+IFERROR(INDEX('Hoja de Trabajo para listado'!$BC$155:$CB$1048576,MATCH($A295,'Hoja de Trabajo para listado'!$BC$155:$BC$1048576,0),MATCH((CUADRO!Q$4&amp;$E295),'Hoja de Trabajo para listado'!$BC$151:$CB$151,0)),0)+IFERROR(INDEX('Hoja de Trabajo para listado'!$DE$153:$DG$274,MATCH($A295,'Hoja de Trabajo para listado'!$DE$153:$DE$1048576,0),MATCH((CUADRO!Q$4&amp;$E295),'Hoja de Trabajo para listado'!$DE$151:$DG$151,0)),0)+IFERROR(INDEX('Hoja de Trabajo para listado'!$CD$155:$DC$1048576,MATCH($A295,'Hoja de Trabajo para listado'!$CD$155:$CD$1048576,0),MATCH((CUADRO!Q$4&amp;$E295),'Hoja de Trabajo para listado'!$CD$151:$DC$151,0)),0)</f>
        <v>0</v>
      </c>
      <c r="R295" s="243">
        <f t="shared" ca="1" si="11"/>
        <v>0</v>
      </c>
      <c r="S295" s="249"/>
      <c r="T295" s="243">
        <f ca="1">+T296</f>
        <v>88.67</v>
      </c>
      <c r="U295" s="242">
        <f t="shared" si="12"/>
        <v>1</v>
      </c>
      <c r="V295" s="333" t="str">
        <f>+VLOOKUP(A295,bd_lista!$A$3:$E$592,5,FALSE)</f>
        <v>Instituciones de Seguridad Social</v>
      </c>
      <c r="W295" s="387" t="str">
        <f>+V295</f>
        <v>Instituciones de Seguridad Social</v>
      </c>
      <c r="X295" s="242">
        <v>78</v>
      </c>
      <c r="Y295" s="242" t="str">
        <f>+VLOOKUP(X295,bd_lista!$A$3:$C$592,3,FALSE)</f>
        <v>Ministerio de Hidrocarburos y Energías</v>
      </c>
      <c r="Z295" s="294">
        <f>+X295</f>
        <v>78</v>
      </c>
      <c r="AA295" s="319" t="str">
        <f>+Y295</f>
        <v>Ministerio de Hidrocarburos y Energías</v>
      </c>
    </row>
    <row r="296" spans="1:27" customFormat="1" ht="15" hidden="1" customHeight="1">
      <c r="A296" s="32">
        <v>422</v>
      </c>
      <c r="B296" s="393"/>
      <c r="C296" s="333" t="str">
        <f>+VLOOKUP(A296,bd_lista!$A$3:$C$592,3,FALSE)</f>
        <v>Caja Bancaria Estatal de Salud</v>
      </c>
      <c r="D296" s="390"/>
      <c r="E296" s="247" t="s">
        <v>1305</v>
      </c>
      <c r="F296" s="243">
        <f ca="1">+IFERROR(INDEX('Hoja de Trabajo para listado'!$A$155:$Z$1048576,MATCH($A296,'Hoja de Trabajo para listado'!$A$155:$A$1048576,0),MATCH((CUADRO!F$4&amp;$E296),'Hoja de Trabajo para listado'!$A$151:$Z$151,0)),0)+IFERROR(INDEX('Hoja de Trabajo para listado'!$AB$155:$BA$1048576,MATCH($A296,'Hoja de Trabajo para listado'!$AB$155:$AB$1048576,0),MATCH((CUADRO!F$4&amp;$E296),'Hoja de Trabajo para listado'!$AB$151:$BA$151,0)),0)+IFERROR(INDEX('Hoja de Trabajo para listado'!$BC$155:$CB$1048576,MATCH($A296,'Hoja de Trabajo para listado'!$BC$155:$BC$1048576,0),MATCH((CUADRO!F$4&amp;$E296),'Hoja de Trabajo para listado'!$BC$151:$CB$151,0)),0)+IFERROR(INDEX('Hoja de Trabajo para listado'!$DE$153:$DG$274,MATCH($A296,'Hoja de Trabajo para listado'!$DE$153:$DE$1048576,0),MATCH((CUADRO!F$4&amp;$E296),'Hoja de Trabajo para listado'!$DE$151:$DG$151,0)),0)+IFERROR(INDEX('Hoja de Trabajo para listado'!$CD$155:$DC$1048576,MATCH($A296,'Hoja de Trabajo para listado'!$CD$155:$CD$1048576,0),MATCH((CUADRO!F$4&amp;$E296),'Hoja de Trabajo para listado'!$CD$151:$DC$151,0)),0)</f>
        <v>0</v>
      </c>
      <c r="G296" s="243">
        <f ca="1">+IFERROR(INDEX('Hoja de Trabajo para listado'!$A$155:$Z$1048576,MATCH($A296,'Hoja de Trabajo para listado'!$A$155:$A$1048576,0),MATCH((CUADRO!G$4&amp;$E296),'Hoja de Trabajo para listado'!$A$151:$Z$151,0)),0)+IFERROR(INDEX('Hoja de Trabajo para listado'!$AB$155:$BA$1048576,MATCH($A296,'Hoja de Trabajo para listado'!$AB$155:$AB$1048576,0),MATCH((CUADRO!G$4&amp;$E296),'Hoja de Trabajo para listado'!$AB$151:$BA$151,0)),0)+IFERROR(INDEX('Hoja de Trabajo para listado'!$BC$155:$CB$1048576,MATCH($A296,'Hoja de Trabajo para listado'!$BC$155:$BC$1048576,0),MATCH((CUADRO!G$4&amp;$E296),'Hoja de Trabajo para listado'!$BC$151:$CB$151,0)),0)+IFERROR(INDEX('Hoja de Trabajo para listado'!$DE$153:$DG$274,MATCH($A296,'Hoja de Trabajo para listado'!$DE$153:$DE$1048576,0),MATCH((CUADRO!G$4&amp;$E296),'Hoja de Trabajo para listado'!$DE$151:$DG$151,0)),0)+IFERROR(INDEX('Hoja de Trabajo para listado'!$CD$155:$DC$1048576,MATCH($A296,'Hoja de Trabajo para listado'!$CD$155:$CD$1048576,0),MATCH((CUADRO!G$4&amp;$E296),'Hoja de Trabajo para listado'!$CD$151:$DC$151,0)),0)</f>
        <v>0</v>
      </c>
      <c r="H296" s="243">
        <f ca="1">+IFERROR(INDEX('Hoja de Trabajo para listado'!$A$155:$Z$1048576,MATCH($A296,'Hoja de Trabajo para listado'!$A$155:$A$1048576,0),MATCH((CUADRO!H$4&amp;$E296),'Hoja de Trabajo para listado'!$A$151:$Z$151,0)),0)+IFERROR(INDEX('Hoja de Trabajo para listado'!$AB$155:$BA$1048576,MATCH($A296,'Hoja de Trabajo para listado'!$AB$155:$AB$1048576,0),MATCH((CUADRO!H$4&amp;$E296),'Hoja de Trabajo para listado'!$AB$151:$BA$151,0)),0)+IFERROR(INDEX('Hoja de Trabajo para listado'!$BC$155:$CB$1048576,MATCH($A296,'Hoja de Trabajo para listado'!$BC$155:$BC$1048576,0),MATCH((CUADRO!H$4&amp;$E296),'Hoja de Trabajo para listado'!$BC$151:$CB$151,0)),0)+IFERROR(INDEX('Hoja de Trabajo para listado'!$DE$153:$DG$274,MATCH($A296,'Hoja de Trabajo para listado'!$DE$153:$DE$1048576,0),MATCH((CUADRO!H$4&amp;$E296),'Hoja de Trabajo para listado'!$DE$151:$DG$151,0)),0)+IFERROR(INDEX('Hoja de Trabajo para listado'!$CD$155:$DC$1048576,MATCH($A296,'Hoja de Trabajo para listado'!$CD$155:$CD$1048576,0),MATCH((CUADRO!H$4&amp;$E296),'Hoja de Trabajo para listado'!$CD$151:$DC$151,0)),0)</f>
        <v>0</v>
      </c>
      <c r="I296" s="243">
        <f ca="1">+IFERROR(INDEX('Hoja de Trabajo para listado'!$A$155:$Z$1048576,MATCH($A296,'Hoja de Trabajo para listado'!$A$155:$A$1048576,0),MATCH((CUADRO!I$4&amp;$E296),'Hoja de Trabajo para listado'!$A$151:$Z$151,0)),0)+IFERROR(INDEX('Hoja de Trabajo para listado'!$AB$155:$BA$1048576,MATCH($A296,'Hoja de Trabajo para listado'!$AB$155:$AB$1048576,0),MATCH((CUADRO!I$4&amp;$E296),'Hoja de Trabajo para listado'!$AB$151:$BA$151,0)),0)+IFERROR(INDEX('Hoja de Trabajo para listado'!$BC$155:$CB$1048576,MATCH($A296,'Hoja de Trabajo para listado'!$BC$155:$BC$1048576,0),MATCH((CUADRO!I$4&amp;$E296),'Hoja de Trabajo para listado'!$BC$151:$CB$151,0)),0)+IFERROR(INDEX('Hoja de Trabajo para listado'!$DE$153:$DG$274,MATCH($A296,'Hoja de Trabajo para listado'!$DE$153:$DE$1048576,0),MATCH((CUADRO!I$4&amp;$E296),'Hoja de Trabajo para listado'!$DE$151:$DG$151,0)),0)+IFERROR(INDEX('Hoja de Trabajo para listado'!$CD$155:$DC$1048576,MATCH($A296,'Hoja de Trabajo para listado'!$CD$155:$CD$1048576,0),MATCH((CUADRO!I$4&amp;$E296),'Hoja de Trabajo para listado'!$CD$151:$DC$151,0)),0)</f>
        <v>0</v>
      </c>
      <c r="J296" s="243">
        <f ca="1">+IFERROR(INDEX('Hoja de Trabajo para listado'!$A$155:$Z$1048576,MATCH($A296,'Hoja de Trabajo para listado'!$A$155:$A$1048576,0),MATCH((CUADRO!J$4&amp;$E296),'Hoja de Trabajo para listado'!$A$151:$Z$151,0)),0)+IFERROR(INDEX('Hoja de Trabajo para listado'!$AB$155:$BA$1048576,MATCH($A296,'Hoja de Trabajo para listado'!$AB$155:$AB$1048576,0),MATCH((CUADRO!J$4&amp;$E296),'Hoja de Trabajo para listado'!$AB$151:$BA$151,0)),0)+IFERROR(INDEX('Hoja de Trabajo para listado'!$BC$155:$CB$1048576,MATCH($A296,'Hoja de Trabajo para listado'!$BC$155:$BC$1048576,0),MATCH((CUADRO!J$4&amp;$E296),'Hoja de Trabajo para listado'!$BC$151:$CB$151,0)),0)+IFERROR(INDEX('Hoja de Trabajo para listado'!$DE$153:$DG$274,MATCH($A296,'Hoja de Trabajo para listado'!$DE$153:$DE$1048576,0),MATCH((CUADRO!J$4&amp;$E296),'Hoja de Trabajo para listado'!$DE$151:$DG$151,0)),0)+IFERROR(INDEX('Hoja de Trabajo para listado'!$CD$155:$DC$1048576,MATCH($A296,'Hoja de Trabajo para listado'!$CD$155:$CD$1048576,0),MATCH((CUADRO!J$4&amp;$E296),'Hoja de Trabajo para listado'!$CD$151:$DC$151,0)),0)</f>
        <v>88.67</v>
      </c>
      <c r="K296" s="243">
        <f ca="1">+IFERROR(INDEX('Hoja de Trabajo para listado'!$A$155:$Z$1048576,MATCH($A296,'Hoja de Trabajo para listado'!$A$155:$A$1048576,0),MATCH((CUADRO!K$4&amp;$E296),'Hoja de Trabajo para listado'!$A$151:$Z$151,0)),0)+IFERROR(INDEX('Hoja de Trabajo para listado'!$AB$155:$BA$1048576,MATCH($A296,'Hoja de Trabajo para listado'!$AB$155:$AB$1048576,0),MATCH((CUADRO!K$4&amp;$E296),'Hoja de Trabajo para listado'!$AB$151:$BA$151,0)),0)+IFERROR(INDEX('Hoja de Trabajo para listado'!$BC$155:$CB$1048576,MATCH($A296,'Hoja de Trabajo para listado'!$BC$155:$BC$1048576,0),MATCH((CUADRO!K$4&amp;$E296),'Hoja de Trabajo para listado'!$BC$151:$CB$151,0)),0)+IFERROR(INDEX('Hoja de Trabajo para listado'!$DE$153:$DG$274,MATCH($A296,'Hoja de Trabajo para listado'!$DE$153:$DE$1048576,0),MATCH((CUADRO!K$4&amp;$E296),'Hoja de Trabajo para listado'!$DE$151:$DG$151,0)),0)+IFERROR(INDEX('Hoja de Trabajo para listado'!$CD$155:$DC$1048576,MATCH($A296,'Hoja de Trabajo para listado'!$CD$155:$CD$1048576,0),MATCH((CUADRO!K$4&amp;$E296),'Hoja de Trabajo para listado'!$CD$151:$DC$151,0)),0)</f>
        <v>0</v>
      </c>
      <c r="L296" s="243">
        <f ca="1">+IFERROR(INDEX('Hoja de Trabajo para listado'!$A$155:$Z$1048576,MATCH($A296,'Hoja de Trabajo para listado'!$A$155:$A$1048576,0),MATCH((CUADRO!L$4&amp;$E296),'Hoja de Trabajo para listado'!$A$151:$Z$151,0)),0)+IFERROR(INDEX('Hoja de Trabajo para listado'!$AB$155:$BA$1048576,MATCH($A296,'Hoja de Trabajo para listado'!$AB$155:$AB$1048576,0),MATCH((CUADRO!L$4&amp;$E296),'Hoja de Trabajo para listado'!$AB$151:$BA$151,0)),0)+IFERROR(INDEX('Hoja de Trabajo para listado'!$BC$155:$CB$1048576,MATCH($A296,'Hoja de Trabajo para listado'!$BC$155:$BC$1048576,0),MATCH((CUADRO!L$4&amp;$E296),'Hoja de Trabajo para listado'!$BC$151:$CB$151,0)),0)+IFERROR(INDEX('Hoja de Trabajo para listado'!$DE$153:$DG$274,MATCH($A296,'Hoja de Trabajo para listado'!$DE$153:$DE$1048576,0),MATCH((CUADRO!L$4&amp;$E296),'Hoja de Trabajo para listado'!$DE$151:$DG$151,0)),0)+IFERROR(INDEX('Hoja de Trabajo para listado'!$CD$155:$DC$1048576,MATCH($A296,'Hoja de Trabajo para listado'!$CD$155:$CD$1048576,0),MATCH((CUADRO!L$4&amp;$E296),'Hoja de Trabajo para listado'!$CD$151:$DC$151,0)),0)</f>
        <v>0</v>
      </c>
      <c r="M296" s="243">
        <f ca="1">+IFERROR(INDEX('Hoja de Trabajo para listado'!$A$155:$Z$1048576,MATCH($A296,'Hoja de Trabajo para listado'!$A$155:$A$1048576,0),MATCH((CUADRO!M$4&amp;$E296),'Hoja de Trabajo para listado'!$A$151:$Z$151,0)),0)+IFERROR(INDEX('Hoja de Trabajo para listado'!$AB$155:$BA$1048576,MATCH($A296,'Hoja de Trabajo para listado'!$AB$155:$AB$1048576,0),MATCH((CUADRO!M$4&amp;$E296),'Hoja de Trabajo para listado'!$AB$151:$BA$151,0)),0)+IFERROR(INDEX('Hoja de Trabajo para listado'!$BC$155:$CB$1048576,MATCH($A296,'Hoja de Trabajo para listado'!$BC$155:$BC$1048576,0),MATCH((CUADRO!M$4&amp;$E296),'Hoja de Trabajo para listado'!$BC$151:$CB$151,0)),0)+IFERROR(INDEX('Hoja de Trabajo para listado'!$DE$153:$DG$274,MATCH($A296,'Hoja de Trabajo para listado'!$DE$153:$DE$1048576,0),MATCH((CUADRO!M$4&amp;$E296),'Hoja de Trabajo para listado'!$DE$151:$DG$151,0)),0)+IFERROR(INDEX('Hoja de Trabajo para listado'!$CD$155:$DC$1048576,MATCH($A296,'Hoja de Trabajo para listado'!$CD$155:$CD$1048576,0),MATCH((CUADRO!M$4&amp;$E296),'Hoja de Trabajo para listado'!$CD$151:$DC$151,0)),0)</f>
        <v>0</v>
      </c>
      <c r="N296" s="243">
        <f ca="1">+IFERROR(INDEX('Hoja de Trabajo para listado'!$A$155:$Z$1048576,MATCH($A296,'Hoja de Trabajo para listado'!$A$155:$A$1048576,0),MATCH((CUADRO!N$4&amp;$E296),'Hoja de Trabajo para listado'!$A$151:$Z$151,0)),0)+IFERROR(INDEX('Hoja de Trabajo para listado'!$AB$155:$BA$1048576,MATCH($A296,'Hoja de Trabajo para listado'!$AB$155:$AB$1048576,0),MATCH((CUADRO!N$4&amp;$E296),'Hoja de Trabajo para listado'!$AB$151:$BA$151,0)),0)+IFERROR(INDEX('Hoja de Trabajo para listado'!$BC$155:$CB$1048576,MATCH($A296,'Hoja de Trabajo para listado'!$BC$155:$BC$1048576,0),MATCH((CUADRO!N$4&amp;$E296),'Hoja de Trabajo para listado'!$BC$151:$CB$151,0)),0)+IFERROR(INDEX('Hoja de Trabajo para listado'!$DE$153:$DG$274,MATCH($A296,'Hoja de Trabajo para listado'!$DE$153:$DE$1048576,0),MATCH((CUADRO!N$4&amp;$E296),'Hoja de Trabajo para listado'!$DE$151:$DG$151,0)),0)+IFERROR(INDEX('Hoja de Trabajo para listado'!$CD$155:$DC$1048576,MATCH($A296,'Hoja de Trabajo para listado'!$CD$155:$CD$1048576,0),MATCH((CUADRO!N$4&amp;$E296),'Hoja de Trabajo para listado'!$CD$151:$DC$151,0)),0)</f>
        <v>0</v>
      </c>
      <c r="O296" s="243">
        <f ca="1">+IFERROR(INDEX('Hoja de Trabajo para listado'!$A$155:$Z$1048576,MATCH($A296,'Hoja de Trabajo para listado'!$A$155:$A$1048576,0),MATCH((CUADRO!O$4&amp;$E296),'Hoja de Trabajo para listado'!$A$151:$Z$151,0)),0)+IFERROR(INDEX('Hoja de Trabajo para listado'!$AB$155:$BA$1048576,MATCH($A296,'Hoja de Trabajo para listado'!$AB$155:$AB$1048576,0),MATCH((CUADRO!O$4&amp;$E296),'Hoja de Trabajo para listado'!$AB$151:$BA$151,0)),0)+IFERROR(INDEX('Hoja de Trabajo para listado'!$BC$155:$CB$1048576,MATCH($A296,'Hoja de Trabajo para listado'!$BC$155:$BC$1048576,0),MATCH((CUADRO!O$4&amp;$E296),'Hoja de Trabajo para listado'!$BC$151:$CB$151,0)),0)+IFERROR(INDEX('Hoja de Trabajo para listado'!$DE$153:$DG$274,MATCH($A296,'Hoja de Trabajo para listado'!$DE$153:$DE$1048576,0),MATCH((CUADRO!O$4&amp;$E296),'Hoja de Trabajo para listado'!$DE$151:$DG$151,0)),0)+IFERROR(INDEX('Hoja de Trabajo para listado'!$CD$155:$DC$1048576,MATCH($A296,'Hoja de Trabajo para listado'!$CD$155:$CD$1048576,0),MATCH((CUADRO!O$4&amp;$E296),'Hoja de Trabajo para listado'!$CD$151:$DC$151,0)),0)</f>
        <v>0</v>
      </c>
      <c r="P296" s="243">
        <f ca="1">+IFERROR(INDEX('Hoja de Trabajo para listado'!$A$155:$Z$1048576,MATCH($A296,'Hoja de Trabajo para listado'!$A$155:$A$1048576,0),MATCH((CUADRO!P$4&amp;$E296),'Hoja de Trabajo para listado'!$A$151:$Z$151,0)),0)+IFERROR(INDEX('Hoja de Trabajo para listado'!$AB$155:$BA$1048576,MATCH($A296,'Hoja de Trabajo para listado'!$AB$155:$AB$1048576,0),MATCH((CUADRO!P$4&amp;$E296),'Hoja de Trabajo para listado'!$AB$151:$BA$151,0)),0)+IFERROR(INDEX('Hoja de Trabajo para listado'!$BC$155:$CB$1048576,MATCH($A296,'Hoja de Trabajo para listado'!$BC$155:$BC$1048576,0),MATCH((CUADRO!P$4&amp;$E296),'Hoja de Trabajo para listado'!$BC$151:$CB$151,0)),0)+IFERROR(INDEX('Hoja de Trabajo para listado'!$DE$153:$DG$274,MATCH($A296,'Hoja de Trabajo para listado'!$DE$153:$DE$1048576,0),MATCH((CUADRO!P$4&amp;$E296),'Hoja de Trabajo para listado'!$DE$151:$DG$151,0)),0)+IFERROR(INDEX('Hoja de Trabajo para listado'!$CD$155:$DC$1048576,MATCH($A296,'Hoja de Trabajo para listado'!$CD$155:$CD$1048576,0),MATCH((CUADRO!P$4&amp;$E296),'Hoja de Trabajo para listado'!$CD$151:$DC$151,0)),0)</f>
        <v>0</v>
      </c>
      <c r="Q296" s="243">
        <f ca="1">+IFERROR(INDEX('Hoja de Trabajo para listado'!$A$155:$Z$1048576,MATCH($A296,'Hoja de Trabajo para listado'!$A$155:$A$1048576,0),MATCH((CUADRO!Q$4&amp;$E296),'Hoja de Trabajo para listado'!$A$151:$Z$151,0)),0)+IFERROR(INDEX('Hoja de Trabajo para listado'!$AB$155:$BA$1048576,MATCH($A296,'Hoja de Trabajo para listado'!$AB$155:$AB$1048576,0),MATCH((CUADRO!Q$4&amp;$E296),'Hoja de Trabajo para listado'!$AB$151:$BA$151,0)),0)+IFERROR(INDEX('Hoja de Trabajo para listado'!$BC$155:$CB$1048576,MATCH($A296,'Hoja de Trabajo para listado'!$BC$155:$BC$1048576,0),MATCH((CUADRO!Q$4&amp;$E296),'Hoja de Trabajo para listado'!$BC$151:$CB$151,0)),0)+IFERROR(INDEX('Hoja de Trabajo para listado'!$DE$153:$DG$274,MATCH($A296,'Hoja de Trabajo para listado'!$DE$153:$DE$1048576,0),MATCH((CUADRO!Q$4&amp;$E296),'Hoja de Trabajo para listado'!$DE$151:$DG$151,0)),0)+IFERROR(INDEX('Hoja de Trabajo para listado'!$CD$155:$DC$1048576,MATCH($A296,'Hoja de Trabajo para listado'!$CD$155:$CD$1048576,0),MATCH((CUADRO!Q$4&amp;$E296),'Hoja de Trabajo para listado'!$CD$151:$DC$151,0)),0)</f>
        <v>0</v>
      </c>
      <c r="R296" s="243">
        <f t="shared" ca="1" si="11"/>
        <v>88.67</v>
      </c>
      <c r="S296" s="249">
        <f ca="1">+R295+R296</f>
        <v>88.67</v>
      </c>
      <c r="T296" s="243">
        <f ca="1">+S296</f>
        <v>88.67</v>
      </c>
      <c r="U296" s="242">
        <f t="shared" si="12"/>
        <v>2</v>
      </c>
      <c r="V296" s="333" t="str">
        <f>+VLOOKUP(A296,bd_lista!$A$3:$E$592,5,FALSE)</f>
        <v>Instituciones de Seguridad Social</v>
      </c>
      <c r="W296" s="388"/>
      <c r="X296" s="242">
        <v>78</v>
      </c>
      <c r="Y296" s="242" t="str">
        <f>+VLOOKUP(X296,bd_lista!$A$3:$C$592,3,FALSE)</f>
        <v>Ministerio de Hidrocarburos y Energías</v>
      </c>
      <c r="Z296" s="292"/>
      <c r="AA296" s="321"/>
    </row>
    <row r="297" spans="1:27" customFormat="1" ht="15" hidden="1" customHeight="1">
      <c r="A297" s="32">
        <v>423</v>
      </c>
      <c r="B297" s="392">
        <f>+A297</f>
        <v>423</v>
      </c>
      <c r="C297" s="247" t="str">
        <f>+VLOOKUP(A297,bd_lista!$A$3:$C$592,3,FALSE)</f>
        <v>Caja de Salud del Servicio Nal. de Caminos y Ramas Anexas</v>
      </c>
      <c r="D297" s="389" t="str">
        <f>+C297</f>
        <v>Caja de Salud del Servicio Nal. de Caminos y Ramas Anexas</v>
      </c>
      <c r="E297" s="247" t="s">
        <v>1304</v>
      </c>
      <c r="F297" s="243">
        <f ca="1">+IFERROR(INDEX('Hoja de Trabajo para listado'!$A$155:$Z$1048576,MATCH($A297,'Hoja de Trabajo para listado'!$A$155:$A$1048576,0),MATCH((CUADRO!F$4&amp;$E297),'Hoja de Trabajo para listado'!$A$151:$Z$151,0)),0)+IFERROR(INDEX('Hoja de Trabajo para listado'!$AB$155:$BA$1048576,MATCH($A297,'Hoja de Trabajo para listado'!$AB$155:$AB$1048576,0),MATCH((CUADRO!F$4&amp;$E297),'Hoja de Trabajo para listado'!$AB$151:$BA$151,0)),0)+IFERROR(INDEX('Hoja de Trabajo para listado'!$BC$155:$CB$1048576,MATCH($A297,'Hoja de Trabajo para listado'!$BC$155:$BC$1048576,0),MATCH((CUADRO!F$4&amp;$E297),'Hoja de Trabajo para listado'!$BC$151:$CB$151,0)),0)+IFERROR(INDEX('Hoja de Trabajo para listado'!$DE$153:$DG$274,MATCH($A297,'Hoja de Trabajo para listado'!$DE$153:$DE$1048576,0),MATCH((CUADRO!F$4&amp;$E297),'Hoja de Trabajo para listado'!$DE$151:$DG$151,0)),0)+IFERROR(INDEX('Hoja de Trabajo para listado'!$CD$155:$DC$1048576,MATCH($A297,'Hoja de Trabajo para listado'!$CD$155:$CD$1048576,0),MATCH((CUADRO!F$4&amp;$E297),'Hoja de Trabajo para listado'!$CD$151:$DC$151,0)),0)</f>
        <v>0</v>
      </c>
      <c r="G297" s="243">
        <f ca="1">+IFERROR(INDEX('Hoja de Trabajo para listado'!$A$155:$Z$1048576,MATCH($A297,'Hoja de Trabajo para listado'!$A$155:$A$1048576,0),MATCH((CUADRO!G$4&amp;$E297),'Hoja de Trabajo para listado'!$A$151:$Z$151,0)),0)+IFERROR(INDEX('Hoja de Trabajo para listado'!$AB$155:$BA$1048576,MATCH($A297,'Hoja de Trabajo para listado'!$AB$155:$AB$1048576,0),MATCH((CUADRO!G$4&amp;$E297),'Hoja de Trabajo para listado'!$AB$151:$BA$151,0)),0)+IFERROR(INDEX('Hoja de Trabajo para listado'!$BC$155:$CB$1048576,MATCH($A297,'Hoja de Trabajo para listado'!$BC$155:$BC$1048576,0),MATCH((CUADRO!G$4&amp;$E297),'Hoja de Trabajo para listado'!$BC$151:$CB$151,0)),0)+IFERROR(INDEX('Hoja de Trabajo para listado'!$DE$153:$DG$274,MATCH($A297,'Hoja de Trabajo para listado'!$DE$153:$DE$1048576,0),MATCH((CUADRO!G$4&amp;$E297),'Hoja de Trabajo para listado'!$DE$151:$DG$151,0)),0)+IFERROR(INDEX('Hoja de Trabajo para listado'!$CD$155:$DC$1048576,MATCH($A297,'Hoja de Trabajo para listado'!$CD$155:$CD$1048576,0),MATCH((CUADRO!G$4&amp;$E297),'Hoja de Trabajo para listado'!$CD$151:$DC$151,0)),0)</f>
        <v>0</v>
      </c>
      <c r="H297" s="243">
        <f ca="1">+IFERROR(INDEX('Hoja de Trabajo para listado'!$A$155:$Z$1048576,MATCH($A297,'Hoja de Trabajo para listado'!$A$155:$A$1048576,0),MATCH((CUADRO!H$4&amp;$E297),'Hoja de Trabajo para listado'!$A$151:$Z$151,0)),0)+IFERROR(INDEX('Hoja de Trabajo para listado'!$AB$155:$BA$1048576,MATCH($A297,'Hoja de Trabajo para listado'!$AB$155:$AB$1048576,0),MATCH((CUADRO!H$4&amp;$E297),'Hoja de Trabajo para listado'!$AB$151:$BA$151,0)),0)+IFERROR(INDEX('Hoja de Trabajo para listado'!$BC$155:$CB$1048576,MATCH($A297,'Hoja de Trabajo para listado'!$BC$155:$BC$1048576,0),MATCH((CUADRO!H$4&amp;$E297),'Hoja de Trabajo para listado'!$BC$151:$CB$151,0)),0)+IFERROR(INDEX('Hoja de Trabajo para listado'!$DE$153:$DG$274,MATCH($A297,'Hoja de Trabajo para listado'!$DE$153:$DE$1048576,0),MATCH((CUADRO!H$4&amp;$E297),'Hoja de Trabajo para listado'!$DE$151:$DG$151,0)),0)+IFERROR(INDEX('Hoja de Trabajo para listado'!$CD$155:$DC$1048576,MATCH($A297,'Hoja de Trabajo para listado'!$CD$155:$CD$1048576,0),MATCH((CUADRO!H$4&amp;$E297),'Hoja de Trabajo para listado'!$CD$151:$DC$151,0)),0)</f>
        <v>0</v>
      </c>
      <c r="I297" s="243">
        <f ca="1">+IFERROR(INDEX('Hoja de Trabajo para listado'!$A$155:$Z$1048576,MATCH($A297,'Hoja de Trabajo para listado'!$A$155:$A$1048576,0),MATCH((CUADRO!I$4&amp;$E297),'Hoja de Trabajo para listado'!$A$151:$Z$151,0)),0)+IFERROR(INDEX('Hoja de Trabajo para listado'!$AB$155:$BA$1048576,MATCH($A297,'Hoja de Trabajo para listado'!$AB$155:$AB$1048576,0),MATCH((CUADRO!I$4&amp;$E297),'Hoja de Trabajo para listado'!$AB$151:$BA$151,0)),0)+IFERROR(INDEX('Hoja de Trabajo para listado'!$BC$155:$CB$1048576,MATCH($A297,'Hoja de Trabajo para listado'!$BC$155:$BC$1048576,0),MATCH((CUADRO!I$4&amp;$E297),'Hoja de Trabajo para listado'!$BC$151:$CB$151,0)),0)+IFERROR(INDEX('Hoja de Trabajo para listado'!$DE$153:$DG$274,MATCH($A297,'Hoja de Trabajo para listado'!$DE$153:$DE$1048576,0),MATCH((CUADRO!I$4&amp;$E297),'Hoja de Trabajo para listado'!$DE$151:$DG$151,0)),0)+IFERROR(INDEX('Hoja de Trabajo para listado'!$CD$155:$DC$1048576,MATCH($A297,'Hoja de Trabajo para listado'!$CD$155:$CD$1048576,0),MATCH((CUADRO!I$4&amp;$E297),'Hoja de Trabajo para listado'!$CD$151:$DC$151,0)),0)</f>
        <v>0</v>
      </c>
      <c r="J297" s="243">
        <f ca="1">+IFERROR(INDEX('Hoja de Trabajo para listado'!$A$155:$Z$1048576,MATCH($A297,'Hoja de Trabajo para listado'!$A$155:$A$1048576,0),MATCH((CUADRO!J$4&amp;$E297),'Hoja de Trabajo para listado'!$A$151:$Z$151,0)),0)+IFERROR(INDEX('Hoja de Trabajo para listado'!$AB$155:$BA$1048576,MATCH($A297,'Hoja de Trabajo para listado'!$AB$155:$AB$1048576,0),MATCH((CUADRO!J$4&amp;$E297),'Hoja de Trabajo para listado'!$AB$151:$BA$151,0)),0)+IFERROR(INDEX('Hoja de Trabajo para listado'!$BC$155:$CB$1048576,MATCH($A297,'Hoja de Trabajo para listado'!$BC$155:$BC$1048576,0),MATCH((CUADRO!J$4&amp;$E297),'Hoja de Trabajo para listado'!$BC$151:$CB$151,0)),0)+IFERROR(INDEX('Hoja de Trabajo para listado'!$DE$153:$DG$274,MATCH($A297,'Hoja de Trabajo para listado'!$DE$153:$DE$1048576,0),MATCH((CUADRO!J$4&amp;$E297),'Hoja de Trabajo para listado'!$DE$151:$DG$151,0)),0)+IFERROR(INDEX('Hoja de Trabajo para listado'!$CD$155:$DC$1048576,MATCH($A297,'Hoja de Trabajo para listado'!$CD$155:$CD$1048576,0),MATCH((CUADRO!J$4&amp;$E297),'Hoja de Trabajo para listado'!$CD$151:$DC$151,0)),0)</f>
        <v>0</v>
      </c>
      <c r="K297" s="243">
        <f ca="1">+IFERROR(INDEX('Hoja de Trabajo para listado'!$A$155:$Z$1048576,MATCH($A297,'Hoja de Trabajo para listado'!$A$155:$A$1048576,0),MATCH((CUADRO!K$4&amp;$E297),'Hoja de Trabajo para listado'!$A$151:$Z$151,0)),0)+IFERROR(INDEX('Hoja de Trabajo para listado'!$AB$155:$BA$1048576,MATCH($A297,'Hoja de Trabajo para listado'!$AB$155:$AB$1048576,0),MATCH((CUADRO!K$4&amp;$E297),'Hoja de Trabajo para listado'!$AB$151:$BA$151,0)),0)+IFERROR(INDEX('Hoja de Trabajo para listado'!$BC$155:$CB$1048576,MATCH($A297,'Hoja de Trabajo para listado'!$BC$155:$BC$1048576,0),MATCH((CUADRO!K$4&amp;$E297),'Hoja de Trabajo para listado'!$BC$151:$CB$151,0)),0)+IFERROR(INDEX('Hoja de Trabajo para listado'!$DE$153:$DG$274,MATCH($A297,'Hoja de Trabajo para listado'!$DE$153:$DE$1048576,0),MATCH((CUADRO!K$4&amp;$E297),'Hoja de Trabajo para listado'!$DE$151:$DG$151,0)),0)+IFERROR(INDEX('Hoja de Trabajo para listado'!$CD$155:$DC$1048576,MATCH($A297,'Hoja de Trabajo para listado'!$CD$155:$CD$1048576,0),MATCH((CUADRO!K$4&amp;$E297),'Hoja de Trabajo para listado'!$CD$151:$DC$151,0)),0)</f>
        <v>0</v>
      </c>
      <c r="L297" s="243">
        <f ca="1">+IFERROR(INDEX('Hoja de Trabajo para listado'!$A$155:$Z$1048576,MATCH($A297,'Hoja de Trabajo para listado'!$A$155:$A$1048576,0),MATCH((CUADRO!L$4&amp;$E297),'Hoja de Trabajo para listado'!$A$151:$Z$151,0)),0)+IFERROR(INDEX('Hoja de Trabajo para listado'!$AB$155:$BA$1048576,MATCH($A297,'Hoja de Trabajo para listado'!$AB$155:$AB$1048576,0),MATCH((CUADRO!L$4&amp;$E297),'Hoja de Trabajo para listado'!$AB$151:$BA$151,0)),0)+IFERROR(INDEX('Hoja de Trabajo para listado'!$BC$155:$CB$1048576,MATCH($A297,'Hoja de Trabajo para listado'!$BC$155:$BC$1048576,0),MATCH((CUADRO!L$4&amp;$E297),'Hoja de Trabajo para listado'!$BC$151:$CB$151,0)),0)+IFERROR(INDEX('Hoja de Trabajo para listado'!$DE$153:$DG$274,MATCH($A297,'Hoja de Trabajo para listado'!$DE$153:$DE$1048576,0),MATCH((CUADRO!L$4&amp;$E297),'Hoja de Trabajo para listado'!$DE$151:$DG$151,0)),0)+IFERROR(INDEX('Hoja de Trabajo para listado'!$CD$155:$DC$1048576,MATCH($A297,'Hoja de Trabajo para listado'!$CD$155:$CD$1048576,0),MATCH((CUADRO!L$4&amp;$E297),'Hoja de Trabajo para listado'!$CD$151:$DC$151,0)),0)</f>
        <v>0</v>
      </c>
      <c r="M297" s="243">
        <f ca="1">+IFERROR(INDEX('Hoja de Trabajo para listado'!$A$155:$Z$1048576,MATCH($A297,'Hoja de Trabajo para listado'!$A$155:$A$1048576,0),MATCH((CUADRO!M$4&amp;$E297),'Hoja de Trabajo para listado'!$A$151:$Z$151,0)),0)+IFERROR(INDEX('Hoja de Trabajo para listado'!$AB$155:$BA$1048576,MATCH($A297,'Hoja de Trabajo para listado'!$AB$155:$AB$1048576,0),MATCH((CUADRO!M$4&amp;$E297),'Hoja de Trabajo para listado'!$AB$151:$BA$151,0)),0)+IFERROR(INDEX('Hoja de Trabajo para listado'!$BC$155:$CB$1048576,MATCH($A297,'Hoja de Trabajo para listado'!$BC$155:$BC$1048576,0),MATCH((CUADRO!M$4&amp;$E297),'Hoja de Trabajo para listado'!$BC$151:$CB$151,0)),0)+IFERROR(INDEX('Hoja de Trabajo para listado'!$DE$153:$DG$274,MATCH($A297,'Hoja de Trabajo para listado'!$DE$153:$DE$1048576,0),MATCH((CUADRO!M$4&amp;$E297),'Hoja de Trabajo para listado'!$DE$151:$DG$151,0)),0)+IFERROR(INDEX('Hoja de Trabajo para listado'!$CD$155:$DC$1048576,MATCH($A297,'Hoja de Trabajo para listado'!$CD$155:$CD$1048576,0),MATCH((CUADRO!M$4&amp;$E297),'Hoja de Trabajo para listado'!$CD$151:$DC$151,0)),0)</f>
        <v>0</v>
      </c>
      <c r="N297" s="243">
        <f ca="1">+IFERROR(INDEX('Hoja de Trabajo para listado'!$A$155:$Z$1048576,MATCH($A297,'Hoja de Trabajo para listado'!$A$155:$A$1048576,0),MATCH((CUADRO!N$4&amp;$E297),'Hoja de Trabajo para listado'!$A$151:$Z$151,0)),0)+IFERROR(INDEX('Hoja de Trabajo para listado'!$AB$155:$BA$1048576,MATCH($A297,'Hoja de Trabajo para listado'!$AB$155:$AB$1048576,0),MATCH((CUADRO!N$4&amp;$E297),'Hoja de Trabajo para listado'!$AB$151:$BA$151,0)),0)+IFERROR(INDEX('Hoja de Trabajo para listado'!$BC$155:$CB$1048576,MATCH($A297,'Hoja de Trabajo para listado'!$BC$155:$BC$1048576,0),MATCH((CUADRO!N$4&amp;$E297),'Hoja de Trabajo para listado'!$BC$151:$CB$151,0)),0)+IFERROR(INDEX('Hoja de Trabajo para listado'!$DE$153:$DG$274,MATCH($A297,'Hoja de Trabajo para listado'!$DE$153:$DE$1048576,0),MATCH((CUADRO!N$4&amp;$E297),'Hoja de Trabajo para listado'!$DE$151:$DG$151,0)),0)+IFERROR(INDEX('Hoja de Trabajo para listado'!$CD$155:$DC$1048576,MATCH($A297,'Hoja de Trabajo para listado'!$CD$155:$CD$1048576,0),MATCH((CUADRO!N$4&amp;$E297),'Hoja de Trabajo para listado'!$CD$151:$DC$151,0)),0)</f>
        <v>0</v>
      </c>
      <c r="O297" s="243">
        <f ca="1">+IFERROR(INDEX('Hoja de Trabajo para listado'!$A$155:$Z$1048576,MATCH($A297,'Hoja de Trabajo para listado'!$A$155:$A$1048576,0),MATCH((CUADRO!O$4&amp;$E297),'Hoja de Trabajo para listado'!$A$151:$Z$151,0)),0)+IFERROR(INDEX('Hoja de Trabajo para listado'!$AB$155:$BA$1048576,MATCH($A297,'Hoja de Trabajo para listado'!$AB$155:$AB$1048576,0),MATCH((CUADRO!O$4&amp;$E297),'Hoja de Trabajo para listado'!$AB$151:$BA$151,0)),0)+IFERROR(INDEX('Hoja de Trabajo para listado'!$BC$155:$CB$1048576,MATCH($A297,'Hoja de Trabajo para listado'!$BC$155:$BC$1048576,0),MATCH((CUADRO!O$4&amp;$E297),'Hoja de Trabajo para listado'!$BC$151:$CB$151,0)),0)+IFERROR(INDEX('Hoja de Trabajo para listado'!$DE$153:$DG$274,MATCH($A297,'Hoja de Trabajo para listado'!$DE$153:$DE$1048576,0),MATCH((CUADRO!O$4&amp;$E297),'Hoja de Trabajo para listado'!$DE$151:$DG$151,0)),0)+IFERROR(INDEX('Hoja de Trabajo para listado'!$CD$155:$DC$1048576,MATCH($A297,'Hoja de Trabajo para listado'!$CD$155:$CD$1048576,0),MATCH((CUADRO!O$4&amp;$E297),'Hoja de Trabajo para listado'!$CD$151:$DC$151,0)),0)</f>
        <v>0</v>
      </c>
      <c r="P297" s="243">
        <f ca="1">+IFERROR(INDEX('Hoja de Trabajo para listado'!$A$155:$Z$1048576,MATCH($A297,'Hoja de Trabajo para listado'!$A$155:$A$1048576,0),MATCH((CUADRO!P$4&amp;$E297),'Hoja de Trabajo para listado'!$A$151:$Z$151,0)),0)+IFERROR(INDEX('Hoja de Trabajo para listado'!$AB$155:$BA$1048576,MATCH($A297,'Hoja de Trabajo para listado'!$AB$155:$AB$1048576,0),MATCH((CUADRO!P$4&amp;$E297),'Hoja de Trabajo para listado'!$AB$151:$BA$151,0)),0)+IFERROR(INDEX('Hoja de Trabajo para listado'!$BC$155:$CB$1048576,MATCH($A297,'Hoja de Trabajo para listado'!$BC$155:$BC$1048576,0),MATCH((CUADRO!P$4&amp;$E297),'Hoja de Trabajo para listado'!$BC$151:$CB$151,0)),0)+IFERROR(INDEX('Hoja de Trabajo para listado'!$DE$153:$DG$274,MATCH($A297,'Hoja de Trabajo para listado'!$DE$153:$DE$1048576,0),MATCH((CUADRO!P$4&amp;$E297),'Hoja de Trabajo para listado'!$DE$151:$DG$151,0)),0)+IFERROR(INDEX('Hoja de Trabajo para listado'!$CD$155:$DC$1048576,MATCH($A297,'Hoja de Trabajo para listado'!$CD$155:$CD$1048576,0),MATCH((CUADRO!P$4&amp;$E297),'Hoja de Trabajo para listado'!$CD$151:$DC$151,0)),0)</f>
        <v>0</v>
      </c>
      <c r="Q297" s="243">
        <f ca="1">+IFERROR(INDEX('Hoja de Trabajo para listado'!$A$155:$Z$1048576,MATCH($A297,'Hoja de Trabajo para listado'!$A$155:$A$1048576,0),MATCH((CUADRO!Q$4&amp;$E297),'Hoja de Trabajo para listado'!$A$151:$Z$151,0)),0)+IFERROR(INDEX('Hoja de Trabajo para listado'!$AB$155:$BA$1048576,MATCH($A297,'Hoja de Trabajo para listado'!$AB$155:$AB$1048576,0),MATCH((CUADRO!Q$4&amp;$E297),'Hoja de Trabajo para listado'!$AB$151:$BA$151,0)),0)+IFERROR(INDEX('Hoja de Trabajo para listado'!$BC$155:$CB$1048576,MATCH($A297,'Hoja de Trabajo para listado'!$BC$155:$BC$1048576,0),MATCH((CUADRO!Q$4&amp;$E297),'Hoja de Trabajo para listado'!$BC$151:$CB$151,0)),0)+IFERROR(INDEX('Hoja de Trabajo para listado'!$DE$153:$DG$274,MATCH($A297,'Hoja de Trabajo para listado'!$DE$153:$DE$1048576,0),MATCH((CUADRO!Q$4&amp;$E297),'Hoja de Trabajo para listado'!$DE$151:$DG$151,0)),0)+IFERROR(INDEX('Hoja de Trabajo para listado'!$CD$155:$DC$1048576,MATCH($A297,'Hoja de Trabajo para listado'!$CD$155:$CD$1048576,0),MATCH((CUADRO!Q$4&amp;$E297),'Hoja de Trabajo para listado'!$CD$151:$DC$151,0)),0)</f>
        <v>0</v>
      </c>
      <c r="R297" s="243">
        <f t="shared" ca="1" si="11"/>
        <v>0</v>
      </c>
      <c r="S297" s="249"/>
      <c r="T297" s="243">
        <f ca="1">+T298</f>
        <v>40657.130000000005</v>
      </c>
      <c r="U297" s="242">
        <f t="shared" si="12"/>
        <v>1</v>
      </c>
      <c r="V297" s="333" t="str">
        <f>+VLOOKUP(A297,bd_lista!$A$3:$E$592,5,FALSE)</f>
        <v>Instituciones de Seguridad Social</v>
      </c>
      <c r="W297" s="387" t="str">
        <f>+V297</f>
        <v>Instituciones de Seguridad Social</v>
      </c>
      <c r="X297" s="242">
        <f>+VLOOKUP(A297,[4]Sheet1!$A$13:$D$744,4,FALSE)</f>
        <v>46</v>
      </c>
      <c r="Y297" s="242" t="str">
        <f>+VLOOKUP(X297,bd_lista!$A$3:$C$592,3,FALSE)</f>
        <v>Ministerio de Salud y Deportes</v>
      </c>
      <c r="Z297" s="294">
        <f>+X297</f>
        <v>46</v>
      </c>
      <c r="AA297" s="319" t="str">
        <f>+Y297</f>
        <v>Ministerio de Salud y Deportes</v>
      </c>
    </row>
    <row r="298" spans="1:27" customFormat="1" ht="15" hidden="1" customHeight="1">
      <c r="A298" s="32">
        <v>423</v>
      </c>
      <c r="B298" s="393"/>
      <c r="C298" s="333" t="str">
        <f>+VLOOKUP(A298,bd_lista!$A$3:$C$592,3,FALSE)</f>
        <v>Caja de Salud del Servicio Nal. de Caminos y Ramas Anexas</v>
      </c>
      <c r="D298" s="390"/>
      <c r="E298" s="247" t="s">
        <v>1305</v>
      </c>
      <c r="F298" s="243">
        <f ca="1">+IFERROR(INDEX('Hoja de Trabajo para listado'!$A$155:$Z$1048576,MATCH($A298,'Hoja de Trabajo para listado'!$A$155:$A$1048576,0),MATCH((CUADRO!F$4&amp;$E298),'Hoja de Trabajo para listado'!$A$151:$Z$151,0)),0)+IFERROR(INDEX('Hoja de Trabajo para listado'!$AB$155:$BA$1048576,MATCH($A298,'Hoja de Trabajo para listado'!$AB$155:$AB$1048576,0),MATCH((CUADRO!F$4&amp;$E298),'Hoja de Trabajo para listado'!$AB$151:$BA$151,0)),0)+IFERROR(INDEX('Hoja de Trabajo para listado'!$BC$155:$CB$1048576,MATCH($A298,'Hoja de Trabajo para listado'!$BC$155:$BC$1048576,0),MATCH((CUADRO!F$4&amp;$E298),'Hoja de Trabajo para listado'!$BC$151:$CB$151,0)),0)+IFERROR(INDEX('Hoja de Trabajo para listado'!$DE$153:$DG$274,MATCH($A298,'Hoja de Trabajo para listado'!$DE$153:$DE$1048576,0),MATCH((CUADRO!F$4&amp;$E298),'Hoja de Trabajo para listado'!$DE$151:$DG$151,0)),0)+IFERROR(INDEX('Hoja de Trabajo para listado'!$CD$155:$DC$1048576,MATCH($A298,'Hoja de Trabajo para listado'!$CD$155:$CD$1048576,0),MATCH((CUADRO!F$4&amp;$E298),'Hoja de Trabajo para listado'!$CD$151:$DC$151,0)),0)</f>
        <v>8630.4</v>
      </c>
      <c r="G298" s="243">
        <f ca="1">+IFERROR(INDEX('Hoja de Trabajo para listado'!$A$155:$Z$1048576,MATCH($A298,'Hoja de Trabajo para listado'!$A$155:$A$1048576,0),MATCH((CUADRO!G$4&amp;$E298),'Hoja de Trabajo para listado'!$A$151:$Z$151,0)),0)+IFERROR(INDEX('Hoja de Trabajo para listado'!$AB$155:$BA$1048576,MATCH($A298,'Hoja de Trabajo para listado'!$AB$155:$AB$1048576,0),MATCH((CUADRO!G$4&amp;$E298),'Hoja de Trabajo para listado'!$AB$151:$BA$151,0)),0)+IFERROR(INDEX('Hoja de Trabajo para listado'!$BC$155:$CB$1048576,MATCH($A298,'Hoja de Trabajo para listado'!$BC$155:$BC$1048576,0),MATCH((CUADRO!G$4&amp;$E298),'Hoja de Trabajo para listado'!$BC$151:$CB$151,0)),0)+IFERROR(INDEX('Hoja de Trabajo para listado'!$DE$153:$DG$274,MATCH($A298,'Hoja de Trabajo para listado'!$DE$153:$DE$1048576,0),MATCH((CUADRO!G$4&amp;$E298),'Hoja de Trabajo para listado'!$DE$151:$DG$151,0)),0)+IFERROR(INDEX('Hoja de Trabajo para listado'!$CD$155:$DC$1048576,MATCH($A298,'Hoja de Trabajo para listado'!$CD$155:$CD$1048576,0),MATCH((CUADRO!G$4&amp;$E298),'Hoja de Trabajo para listado'!$CD$151:$DC$151,0)),0)</f>
        <v>8919.5299999999988</v>
      </c>
      <c r="H298" s="243">
        <f ca="1">+IFERROR(INDEX('Hoja de Trabajo para listado'!$A$155:$Z$1048576,MATCH($A298,'Hoja de Trabajo para listado'!$A$155:$A$1048576,0),MATCH((CUADRO!H$4&amp;$E298),'Hoja de Trabajo para listado'!$A$151:$Z$151,0)),0)+IFERROR(INDEX('Hoja de Trabajo para listado'!$AB$155:$BA$1048576,MATCH($A298,'Hoja de Trabajo para listado'!$AB$155:$AB$1048576,0),MATCH((CUADRO!H$4&amp;$E298),'Hoja de Trabajo para listado'!$AB$151:$BA$151,0)),0)+IFERROR(INDEX('Hoja de Trabajo para listado'!$BC$155:$CB$1048576,MATCH($A298,'Hoja de Trabajo para listado'!$BC$155:$BC$1048576,0),MATCH((CUADRO!H$4&amp;$E298),'Hoja de Trabajo para listado'!$BC$151:$CB$151,0)),0)+IFERROR(INDEX('Hoja de Trabajo para listado'!$DE$153:$DG$274,MATCH($A298,'Hoja de Trabajo para listado'!$DE$153:$DE$1048576,0),MATCH((CUADRO!H$4&amp;$E298),'Hoja de Trabajo para listado'!$DE$151:$DG$151,0)),0)+IFERROR(INDEX('Hoja de Trabajo para listado'!$CD$155:$DC$1048576,MATCH($A298,'Hoja de Trabajo para listado'!$CD$155:$CD$1048576,0),MATCH((CUADRO!H$4&amp;$E298),'Hoja de Trabajo para listado'!$CD$151:$DC$151,0)),0)</f>
        <v>8630.4</v>
      </c>
      <c r="I298" s="243">
        <f ca="1">+IFERROR(INDEX('Hoja de Trabajo para listado'!$A$155:$Z$1048576,MATCH($A298,'Hoja de Trabajo para listado'!$A$155:$A$1048576,0),MATCH((CUADRO!I$4&amp;$E298),'Hoja de Trabajo para listado'!$A$151:$Z$151,0)),0)+IFERROR(INDEX('Hoja de Trabajo para listado'!$AB$155:$BA$1048576,MATCH($A298,'Hoja de Trabajo para listado'!$AB$155:$AB$1048576,0),MATCH((CUADRO!I$4&amp;$E298),'Hoja de Trabajo para listado'!$AB$151:$BA$151,0)),0)+IFERROR(INDEX('Hoja de Trabajo para listado'!$BC$155:$CB$1048576,MATCH($A298,'Hoja de Trabajo para listado'!$BC$155:$BC$1048576,0),MATCH((CUADRO!I$4&amp;$E298),'Hoja de Trabajo para listado'!$BC$151:$CB$151,0)),0)+IFERROR(INDEX('Hoja de Trabajo para listado'!$DE$153:$DG$274,MATCH($A298,'Hoja de Trabajo para listado'!$DE$153:$DE$1048576,0),MATCH((CUADRO!I$4&amp;$E298),'Hoja de Trabajo para listado'!$DE$151:$DG$151,0)),0)+IFERROR(INDEX('Hoja de Trabajo para listado'!$CD$155:$DC$1048576,MATCH($A298,'Hoja de Trabajo para listado'!$CD$155:$CD$1048576,0),MATCH((CUADRO!I$4&amp;$E298),'Hoja de Trabajo para listado'!$CD$151:$DC$151,0)),0)</f>
        <v>7238.4</v>
      </c>
      <c r="J298" s="243">
        <f ca="1">+IFERROR(INDEX('Hoja de Trabajo para listado'!$A$155:$Z$1048576,MATCH($A298,'Hoja de Trabajo para listado'!$A$155:$A$1048576,0),MATCH((CUADRO!J$4&amp;$E298),'Hoja de Trabajo para listado'!$A$151:$Z$151,0)),0)+IFERROR(INDEX('Hoja de Trabajo para listado'!$AB$155:$BA$1048576,MATCH($A298,'Hoja de Trabajo para listado'!$AB$155:$AB$1048576,0),MATCH((CUADRO!J$4&amp;$E298),'Hoja de Trabajo para listado'!$AB$151:$BA$151,0)),0)+IFERROR(INDEX('Hoja de Trabajo para listado'!$BC$155:$CB$1048576,MATCH($A298,'Hoja de Trabajo para listado'!$BC$155:$BC$1048576,0),MATCH((CUADRO!J$4&amp;$E298),'Hoja de Trabajo para listado'!$BC$151:$CB$151,0)),0)+IFERROR(INDEX('Hoja de Trabajo para listado'!$DE$153:$DG$274,MATCH($A298,'Hoja de Trabajo para listado'!$DE$153:$DE$1048576,0),MATCH((CUADRO!J$4&amp;$E298),'Hoja de Trabajo para listado'!$DE$151:$DG$151,0)),0)+IFERROR(INDEX('Hoja de Trabajo para listado'!$CD$155:$DC$1048576,MATCH($A298,'Hoja de Trabajo para listado'!$CD$155:$CD$1048576,0),MATCH((CUADRO!J$4&amp;$E298),'Hoja de Trabajo para listado'!$CD$151:$DC$151,0)),0)</f>
        <v>7238.4</v>
      </c>
      <c r="K298" s="243">
        <f ca="1">+IFERROR(INDEX('Hoja de Trabajo para listado'!$A$155:$Z$1048576,MATCH($A298,'Hoja de Trabajo para listado'!$A$155:$A$1048576,0),MATCH((CUADRO!K$4&amp;$E298),'Hoja de Trabajo para listado'!$A$151:$Z$151,0)),0)+IFERROR(INDEX('Hoja de Trabajo para listado'!$AB$155:$BA$1048576,MATCH($A298,'Hoja de Trabajo para listado'!$AB$155:$AB$1048576,0),MATCH((CUADRO!K$4&amp;$E298),'Hoja de Trabajo para listado'!$AB$151:$BA$151,0)),0)+IFERROR(INDEX('Hoja de Trabajo para listado'!$BC$155:$CB$1048576,MATCH($A298,'Hoja de Trabajo para listado'!$BC$155:$BC$1048576,0),MATCH((CUADRO!K$4&amp;$E298),'Hoja de Trabajo para listado'!$BC$151:$CB$151,0)),0)+IFERROR(INDEX('Hoja de Trabajo para listado'!$DE$153:$DG$274,MATCH($A298,'Hoja de Trabajo para listado'!$DE$153:$DE$1048576,0),MATCH((CUADRO!K$4&amp;$E298),'Hoja de Trabajo para listado'!$DE$151:$DG$151,0)),0)+IFERROR(INDEX('Hoja de Trabajo para listado'!$CD$155:$DC$1048576,MATCH($A298,'Hoja de Trabajo para listado'!$CD$155:$CD$1048576,0),MATCH((CUADRO!K$4&amp;$E298),'Hoja de Trabajo para listado'!$CD$151:$DC$151,0)),0)</f>
        <v>0</v>
      </c>
      <c r="L298" s="243">
        <f ca="1">+IFERROR(INDEX('Hoja de Trabajo para listado'!$A$155:$Z$1048576,MATCH($A298,'Hoja de Trabajo para listado'!$A$155:$A$1048576,0),MATCH((CUADRO!L$4&amp;$E298),'Hoja de Trabajo para listado'!$A$151:$Z$151,0)),0)+IFERROR(INDEX('Hoja de Trabajo para listado'!$AB$155:$BA$1048576,MATCH($A298,'Hoja de Trabajo para listado'!$AB$155:$AB$1048576,0),MATCH((CUADRO!L$4&amp;$E298),'Hoja de Trabajo para listado'!$AB$151:$BA$151,0)),0)+IFERROR(INDEX('Hoja de Trabajo para listado'!$BC$155:$CB$1048576,MATCH($A298,'Hoja de Trabajo para listado'!$BC$155:$BC$1048576,0),MATCH((CUADRO!L$4&amp;$E298),'Hoja de Trabajo para listado'!$BC$151:$CB$151,0)),0)+IFERROR(INDEX('Hoja de Trabajo para listado'!$DE$153:$DG$274,MATCH($A298,'Hoja de Trabajo para listado'!$DE$153:$DE$1048576,0),MATCH((CUADRO!L$4&amp;$E298),'Hoja de Trabajo para listado'!$DE$151:$DG$151,0)),0)+IFERROR(INDEX('Hoja de Trabajo para listado'!$CD$155:$DC$1048576,MATCH($A298,'Hoja de Trabajo para listado'!$CD$155:$CD$1048576,0),MATCH((CUADRO!L$4&amp;$E298),'Hoja de Trabajo para listado'!$CD$151:$DC$151,0)),0)</f>
        <v>0</v>
      </c>
      <c r="M298" s="243">
        <f ca="1">+IFERROR(INDEX('Hoja de Trabajo para listado'!$A$155:$Z$1048576,MATCH($A298,'Hoja de Trabajo para listado'!$A$155:$A$1048576,0),MATCH((CUADRO!M$4&amp;$E298),'Hoja de Trabajo para listado'!$A$151:$Z$151,0)),0)+IFERROR(INDEX('Hoja de Trabajo para listado'!$AB$155:$BA$1048576,MATCH($A298,'Hoja de Trabajo para listado'!$AB$155:$AB$1048576,0),MATCH((CUADRO!M$4&amp;$E298),'Hoja de Trabajo para listado'!$AB$151:$BA$151,0)),0)+IFERROR(INDEX('Hoja de Trabajo para listado'!$BC$155:$CB$1048576,MATCH($A298,'Hoja de Trabajo para listado'!$BC$155:$BC$1048576,0),MATCH((CUADRO!M$4&amp;$E298),'Hoja de Trabajo para listado'!$BC$151:$CB$151,0)),0)+IFERROR(INDEX('Hoja de Trabajo para listado'!$DE$153:$DG$274,MATCH($A298,'Hoja de Trabajo para listado'!$DE$153:$DE$1048576,0),MATCH((CUADRO!M$4&amp;$E298),'Hoja de Trabajo para listado'!$DE$151:$DG$151,0)),0)+IFERROR(INDEX('Hoja de Trabajo para listado'!$CD$155:$DC$1048576,MATCH($A298,'Hoja de Trabajo para listado'!$CD$155:$CD$1048576,0),MATCH((CUADRO!M$4&amp;$E298),'Hoja de Trabajo para listado'!$CD$151:$DC$151,0)),0)</f>
        <v>0</v>
      </c>
      <c r="N298" s="243">
        <f ca="1">+IFERROR(INDEX('Hoja de Trabajo para listado'!$A$155:$Z$1048576,MATCH($A298,'Hoja de Trabajo para listado'!$A$155:$A$1048576,0),MATCH((CUADRO!N$4&amp;$E298),'Hoja de Trabajo para listado'!$A$151:$Z$151,0)),0)+IFERROR(INDEX('Hoja de Trabajo para listado'!$AB$155:$BA$1048576,MATCH($A298,'Hoja de Trabajo para listado'!$AB$155:$AB$1048576,0),MATCH((CUADRO!N$4&amp;$E298),'Hoja de Trabajo para listado'!$AB$151:$BA$151,0)),0)+IFERROR(INDEX('Hoja de Trabajo para listado'!$BC$155:$CB$1048576,MATCH($A298,'Hoja de Trabajo para listado'!$BC$155:$BC$1048576,0),MATCH((CUADRO!N$4&amp;$E298),'Hoja de Trabajo para listado'!$BC$151:$CB$151,0)),0)+IFERROR(INDEX('Hoja de Trabajo para listado'!$DE$153:$DG$274,MATCH($A298,'Hoja de Trabajo para listado'!$DE$153:$DE$1048576,0),MATCH((CUADRO!N$4&amp;$E298),'Hoja de Trabajo para listado'!$DE$151:$DG$151,0)),0)+IFERROR(INDEX('Hoja de Trabajo para listado'!$CD$155:$DC$1048576,MATCH($A298,'Hoja de Trabajo para listado'!$CD$155:$CD$1048576,0),MATCH((CUADRO!N$4&amp;$E298),'Hoja de Trabajo para listado'!$CD$151:$DC$151,0)),0)</f>
        <v>0</v>
      </c>
      <c r="O298" s="243">
        <f ca="1">+IFERROR(INDEX('Hoja de Trabajo para listado'!$A$155:$Z$1048576,MATCH($A298,'Hoja de Trabajo para listado'!$A$155:$A$1048576,0),MATCH((CUADRO!O$4&amp;$E298),'Hoja de Trabajo para listado'!$A$151:$Z$151,0)),0)+IFERROR(INDEX('Hoja de Trabajo para listado'!$AB$155:$BA$1048576,MATCH($A298,'Hoja de Trabajo para listado'!$AB$155:$AB$1048576,0),MATCH((CUADRO!O$4&amp;$E298),'Hoja de Trabajo para listado'!$AB$151:$BA$151,0)),0)+IFERROR(INDEX('Hoja de Trabajo para listado'!$BC$155:$CB$1048576,MATCH($A298,'Hoja de Trabajo para listado'!$BC$155:$BC$1048576,0),MATCH((CUADRO!O$4&amp;$E298),'Hoja de Trabajo para listado'!$BC$151:$CB$151,0)),0)+IFERROR(INDEX('Hoja de Trabajo para listado'!$DE$153:$DG$274,MATCH($A298,'Hoja de Trabajo para listado'!$DE$153:$DE$1048576,0),MATCH((CUADRO!O$4&amp;$E298),'Hoja de Trabajo para listado'!$DE$151:$DG$151,0)),0)+IFERROR(INDEX('Hoja de Trabajo para listado'!$CD$155:$DC$1048576,MATCH($A298,'Hoja de Trabajo para listado'!$CD$155:$CD$1048576,0),MATCH((CUADRO!O$4&amp;$E298),'Hoja de Trabajo para listado'!$CD$151:$DC$151,0)),0)</f>
        <v>0</v>
      </c>
      <c r="P298" s="243">
        <f ca="1">+IFERROR(INDEX('Hoja de Trabajo para listado'!$A$155:$Z$1048576,MATCH($A298,'Hoja de Trabajo para listado'!$A$155:$A$1048576,0),MATCH((CUADRO!P$4&amp;$E298),'Hoja de Trabajo para listado'!$A$151:$Z$151,0)),0)+IFERROR(INDEX('Hoja de Trabajo para listado'!$AB$155:$BA$1048576,MATCH($A298,'Hoja de Trabajo para listado'!$AB$155:$AB$1048576,0),MATCH((CUADRO!P$4&amp;$E298),'Hoja de Trabajo para listado'!$AB$151:$BA$151,0)),0)+IFERROR(INDEX('Hoja de Trabajo para listado'!$BC$155:$CB$1048576,MATCH($A298,'Hoja de Trabajo para listado'!$BC$155:$BC$1048576,0),MATCH((CUADRO!P$4&amp;$E298),'Hoja de Trabajo para listado'!$BC$151:$CB$151,0)),0)+IFERROR(INDEX('Hoja de Trabajo para listado'!$DE$153:$DG$274,MATCH($A298,'Hoja de Trabajo para listado'!$DE$153:$DE$1048576,0),MATCH((CUADRO!P$4&amp;$E298),'Hoja de Trabajo para listado'!$DE$151:$DG$151,0)),0)+IFERROR(INDEX('Hoja de Trabajo para listado'!$CD$155:$DC$1048576,MATCH($A298,'Hoja de Trabajo para listado'!$CD$155:$CD$1048576,0),MATCH((CUADRO!P$4&amp;$E298),'Hoja de Trabajo para listado'!$CD$151:$DC$151,0)),0)</f>
        <v>0</v>
      </c>
      <c r="Q298" s="243">
        <f ca="1">+IFERROR(INDEX('Hoja de Trabajo para listado'!$A$155:$Z$1048576,MATCH($A298,'Hoja de Trabajo para listado'!$A$155:$A$1048576,0),MATCH((CUADRO!Q$4&amp;$E298),'Hoja de Trabajo para listado'!$A$151:$Z$151,0)),0)+IFERROR(INDEX('Hoja de Trabajo para listado'!$AB$155:$BA$1048576,MATCH($A298,'Hoja de Trabajo para listado'!$AB$155:$AB$1048576,0),MATCH((CUADRO!Q$4&amp;$E298),'Hoja de Trabajo para listado'!$AB$151:$BA$151,0)),0)+IFERROR(INDEX('Hoja de Trabajo para listado'!$BC$155:$CB$1048576,MATCH($A298,'Hoja de Trabajo para listado'!$BC$155:$BC$1048576,0),MATCH((CUADRO!Q$4&amp;$E298),'Hoja de Trabajo para listado'!$BC$151:$CB$151,0)),0)+IFERROR(INDEX('Hoja de Trabajo para listado'!$DE$153:$DG$274,MATCH($A298,'Hoja de Trabajo para listado'!$DE$153:$DE$1048576,0),MATCH((CUADRO!Q$4&amp;$E298),'Hoja de Trabajo para listado'!$DE$151:$DG$151,0)),0)+IFERROR(INDEX('Hoja de Trabajo para listado'!$CD$155:$DC$1048576,MATCH($A298,'Hoja de Trabajo para listado'!$CD$155:$CD$1048576,0),MATCH((CUADRO!Q$4&amp;$E298),'Hoja de Trabajo para listado'!$CD$151:$DC$151,0)),0)</f>
        <v>0</v>
      </c>
      <c r="R298" s="243">
        <f t="shared" ca="1" si="11"/>
        <v>40657.130000000005</v>
      </c>
      <c r="S298" s="249">
        <f ca="1">+R297+R298</f>
        <v>40657.130000000005</v>
      </c>
      <c r="T298" s="243">
        <f ca="1">+S298</f>
        <v>40657.130000000005</v>
      </c>
      <c r="U298" s="242">
        <f t="shared" si="12"/>
        <v>2</v>
      </c>
      <c r="V298" s="333" t="str">
        <f>+VLOOKUP(A298,bd_lista!$A$3:$E$592,5,FALSE)</f>
        <v>Instituciones de Seguridad Social</v>
      </c>
      <c r="W298" s="388"/>
      <c r="X298" s="242">
        <f>+VLOOKUP(A298,[4]Sheet1!$A$13:$D$744,4,FALSE)</f>
        <v>46</v>
      </c>
      <c r="Y298" s="242" t="str">
        <f>+VLOOKUP(X298,bd_lista!$A$3:$C$592,3,FALSE)</f>
        <v>Ministerio de Salud y Deportes</v>
      </c>
      <c r="Z298" s="292"/>
      <c r="AA298" s="321"/>
    </row>
    <row r="299" spans="1:27" customFormat="1" ht="15" hidden="1" customHeight="1">
      <c r="A299" s="32">
        <v>424</v>
      </c>
      <c r="B299" s="392">
        <f>+A299</f>
        <v>424</v>
      </c>
      <c r="C299" s="247" t="str">
        <f>+VLOOKUP(A299,bd_lista!$A$3:$C$592,3,FALSE)</f>
        <v>Caja de Salud CORDES</v>
      </c>
      <c r="D299" s="389" t="str">
        <f>+C299</f>
        <v>Caja de Salud CORDES</v>
      </c>
      <c r="E299" s="247" t="s">
        <v>1304</v>
      </c>
      <c r="F299" s="243">
        <f ca="1">+IFERROR(INDEX('Hoja de Trabajo para listado'!$A$155:$Z$1048576,MATCH($A299,'Hoja de Trabajo para listado'!$A$155:$A$1048576,0),MATCH((CUADRO!F$4&amp;$E299),'Hoja de Trabajo para listado'!$A$151:$Z$151,0)),0)+IFERROR(INDEX('Hoja de Trabajo para listado'!$AB$155:$BA$1048576,MATCH($A299,'Hoja de Trabajo para listado'!$AB$155:$AB$1048576,0),MATCH((CUADRO!F$4&amp;$E299),'Hoja de Trabajo para listado'!$AB$151:$BA$151,0)),0)+IFERROR(INDEX('Hoja de Trabajo para listado'!$BC$155:$CB$1048576,MATCH($A299,'Hoja de Trabajo para listado'!$BC$155:$BC$1048576,0),MATCH((CUADRO!F$4&amp;$E299),'Hoja de Trabajo para listado'!$BC$151:$CB$151,0)),0)+IFERROR(INDEX('Hoja de Trabajo para listado'!$DE$153:$DG$274,MATCH($A299,'Hoja de Trabajo para listado'!$DE$153:$DE$1048576,0),MATCH((CUADRO!F$4&amp;$E299),'Hoja de Trabajo para listado'!$DE$151:$DG$151,0)),0)+IFERROR(INDEX('Hoja de Trabajo para listado'!$CD$155:$DC$1048576,MATCH($A299,'Hoja de Trabajo para listado'!$CD$155:$CD$1048576,0),MATCH((CUADRO!F$4&amp;$E299),'Hoja de Trabajo para listado'!$CD$151:$DC$151,0)),0)</f>
        <v>0</v>
      </c>
      <c r="G299" s="243">
        <f ca="1">+IFERROR(INDEX('Hoja de Trabajo para listado'!$A$155:$Z$1048576,MATCH($A299,'Hoja de Trabajo para listado'!$A$155:$A$1048576,0),MATCH((CUADRO!G$4&amp;$E299),'Hoja de Trabajo para listado'!$A$151:$Z$151,0)),0)+IFERROR(INDEX('Hoja de Trabajo para listado'!$AB$155:$BA$1048576,MATCH($A299,'Hoja de Trabajo para listado'!$AB$155:$AB$1048576,0),MATCH((CUADRO!G$4&amp;$E299),'Hoja de Trabajo para listado'!$AB$151:$BA$151,0)),0)+IFERROR(INDEX('Hoja de Trabajo para listado'!$BC$155:$CB$1048576,MATCH($A299,'Hoja de Trabajo para listado'!$BC$155:$BC$1048576,0),MATCH((CUADRO!G$4&amp;$E299),'Hoja de Trabajo para listado'!$BC$151:$CB$151,0)),0)+IFERROR(INDEX('Hoja de Trabajo para listado'!$DE$153:$DG$274,MATCH($A299,'Hoja de Trabajo para listado'!$DE$153:$DE$1048576,0),MATCH((CUADRO!G$4&amp;$E299),'Hoja de Trabajo para listado'!$DE$151:$DG$151,0)),0)+IFERROR(INDEX('Hoja de Trabajo para listado'!$CD$155:$DC$1048576,MATCH($A299,'Hoja de Trabajo para listado'!$CD$155:$CD$1048576,0),MATCH((CUADRO!G$4&amp;$E299),'Hoja de Trabajo para listado'!$CD$151:$DC$151,0)),0)</f>
        <v>0</v>
      </c>
      <c r="H299" s="243">
        <f ca="1">+IFERROR(INDEX('Hoja de Trabajo para listado'!$A$155:$Z$1048576,MATCH($A299,'Hoja de Trabajo para listado'!$A$155:$A$1048576,0),MATCH((CUADRO!H$4&amp;$E299),'Hoja de Trabajo para listado'!$A$151:$Z$151,0)),0)+IFERROR(INDEX('Hoja de Trabajo para listado'!$AB$155:$BA$1048576,MATCH($A299,'Hoja de Trabajo para listado'!$AB$155:$AB$1048576,0),MATCH((CUADRO!H$4&amp;$E299),'Hoja de Trabajo para listado'!$AB$151:$BA$151,0)),0)+IFERROR(INDEX('Hoja de Trabajo para listado'!$BC$155:$CB$1048576,MATCH($A299,'Hoja de Trabajo para listado'!$BC$155:$BC$1048576,0),MATCH((CUADRO!H$4&amp;$E299),'Hoja de Trabajo para listado'!$BC$151:$CB$151,0)),0)+IFERROR(INDEX('Hoja de Trabajo para listado'!$DE$153:$DG$274,MATCH($A299,'Hoja de Trabajo para listado'!$DE$153:$DE$1048576,0),MATCH((CUADRO!H$4&amp;$E299),'Hoja de Trabajo para listado'!$DE$151:$DG$151,0)),0)+IFERROR(INDEX('Hoja de Trabajo para listado'!$CD$155:$DC$1048576,MATCH($A299,'Hoja de Trabajo para listado'!$CD$155:$CD$1048576,0),MATCH((CUADRO!H$4&amp;$E299),'Hoja de Trabajo para listado'!$CD$151:$DC$151,0)),0)</f>
        <v>0</v>
      </c>
      <c r="I299" s="243">
        <f ca="1">+IFERROR(INDEX('Hoja de Trabajo para listado'!$A$155:$Z$1048576,MATCH($A299,'Hoja de Trabajo para listado'!$A$155:$A$1048576,0),MATCH((CUADRO!I$4&amp;$E299),'Hoja de Trabajo para listado'!$A$151:$Z$151,0)),0)+IFERROR(INDEX('Hoja de Trabajo para listado'!$AB$155:$BA$1048576,MATCH($A299,'Hoja de Trabajo para listado'!$AB$155:$AB$1048576,0),MATCH((CUADRO!I$4&amp;$E299),'Hoja de Trabajo para listado'!$AB$151:$BA$151,0)),0)+IFERROR(INDEX('Hoja de Trabajo para listado'!$BC$155:$CB$1048576,MATCH($A299,'Hoja de Trabajo para listado'!$BC$155:$BC$1048576,0),MATCH((CUADRO!I$4&amp;$E299),'Hoja de Trabajo para listado'!$BC$151:$CB$151,0)),0)+IFERROR(INDEX('Hoja de Trabajo para listado'!$DE$153:$DG$274,MATCH($A299,'Hoja de Trabajo para listado'!$DE$153:$DE$1048576,0),MATCH((CUADRO!I$4&amp;$E299),'Hoja de Trabajo para listado'!$DE$151:$DG$151,0)),0)+IFERROR(INDEX('Hoja de Trabajo para listado'!$CD$155:$DC$1048576,MATCH($A299,'Hoja de Trabajo para listado'!$CD$155:$CD$1048576,0),MATCH((CUADRO!I$4&amp;$E299),'Hoja de Trabajo para listado'!$CD$151:$DC$151,0)),0)</f>
        <v>0</v>
      </c>
      <c r="J299" s="243">
        <f ca="1">+IFERROR(INDEX('Hoja de Trabajo para listado'!$A$155:$Z$1048576,MATCH($A299,'Hoja de Trabajo para listado'!$A$155:$A$1048576,0),MATCH((CUADRO!J$4&amp;$E299),'Hoja de Trabajo para listado'!$A$151:$Z$151,0)),0)+IFERROR(INDEX('Hoja de Trabajo para listado'!$AB$155:$BA$1048576,MATCH($A299,'Hoja de Trabajo para listado'!$AB$155:$AB$1048576,0),MATCH((CUADRO!J$4&amp;$E299),'Hoja de Trabajo para listado'!$AB$151:$BA$151,0)),0)+IFERROR(INDEX('Hoja de Trabajo para listado'!$BC$155:$CB$1048576,MATCH($A299,'Hoja de Trabajo para listado'!$BC$155:$BC$1048576,0),MATCH((CUADRO!J$4&amp;$E299),'Hoja de Trabajo para listado'!$BC$151:$CB$151,0)),0)+IFERROR(INDEX('Hoja de Trabajo para listado'!$DE$153:$DG$274,MATCH($A299,'Hoja de Trabajo para listado'!$DE$153:$DE$1048576,0),MATCH((CUADRO!J$4&amp;$E299),'Hoja de Trabajo para listado'!$DE$151:$DG$151,0)),0)+IFERROR(INDEX('Hoja de Trabajo para listado'!$CD$155:$DC$1048576,MATCH($A299,'Hoja de Trabajo para listado'!$CD$155:$CD$1048576,0),MATCH((CUADRO!J$4&amp;$E299),'Hoja de Trabajo para listado'!$CD$151:$DC$151,0)),0)</f>
        <v>0</v>
      </c>
      <c r="K299" s="243">
        <f ca="1">+IFERROR(INDEX('Hoja de Trabajo para listado'!$A$155:$Z$1048576,MATCH($A299,'Hoja de Trabajo para listado'!$A$155:$A$1048576,0),MATCH((CUADRO!K$4&amp;$E299),'Hoja de Trabajo para listado'!$A$151:$Z$151,0)),0)+IFERROR(INDEX('Hoja de Trabajo para listado'!$AB$155:$BA$1048576,MATCH($A299,'Hoja de Trabajo para listado'!$AB$155:$AB$1048576,0),MATCH((CUADRO!K$4&amp;$E299),'Hoja de Trabajo para listado'!$AB$151:$BA$151,0)),0)+IFERROR(INDEX('Hoja de Trabajo para listado'!$BC$155:$CB$1048576,MATCH($A299,'Hoja de Trabajo para listado'!$BC$155:$BC$1048576,0),MATCH((CUADRO!K$4&amp;$E299),'Hoja de Trabajo para listado'!$BC$151:$CB$151,0)),0)+IFERROR(INDEX('Hoja de Trabajo para listado'!$DE$153:$DG$274,MATCH($A299,'Hoja de Trabajo para listado'!$DE$153:$DE$1048576,0),MATCH((CUADRO!K$4&amp;$E299),'Hoja de Trabajo para listado'!$DE$151:$DG$151,0)),0)+IFERROR(INDEX('Hoja de Trabajo para listado'!$CD$155:$DC$1048576,MATCH($A299,'Hoja de Trabajo para listado'!$CD$155:$CD$1048576,0),MATCH((CUADRO!K$4&amp;$E299),'Hoja de Trabajo para listado'!$CD$151:$DC$151,0)),0)</f>
        <v>0</v>
      </c>
      <c r="L299" s="243">
        <f ca="1">+IFERROR(INDEX('Hoja de Trabajo para listado'!$A$155:$Z$1048576,MATCH($A299,'Hoja de Trabajo para listado'!$A$155:$A$1048576,0),MATCH((CUADRO!L$4&amp;$E299),'Hoja de Trabajo para listado'!$A$151:$Z$151,0)),0)+IFERROR(INDEX('Hoja de Trabajo para listado'!$AB$155:$BA$1048576,MATCH($A299,'Hoja de Trabajo para listado'!$AB$155:$AB$1048576,0),MATCH((CUADRO!L$4&amp;$E299),'Hoja de Trabajo para listado'!$AB$151:$BA$151,0)),0)+IFERROR(INDEX('Hoja de Trabajo para listado'!$BC$155:$CB$1048576,MATCH($A299,'Hoja de Trabajo para listado'!$BC$155:$BC$1048576,0),MATCH((CUADRO!L$4&amp;$E299),'Hoja de Trabajo para listado'!$BC$151:$CB$151,0)),0)+IFERROR(INDEX('Hoja de Trabajo para listado'!$DE$153:$DG$274,MATCH($A299,'Hoja de Trabajo para listado'!$DE$153:$DE$1048576,0),MATCH((CUADRO!L$4&amp;$E299),'Hoja de Trabajo para listado'!$DE$151:$DG$151,0)),0)+IFERROR(INDEX('Hoja de Trabajo para listado'!$CD$155:$DC$1048576,MATCH($A299,'Hoja de Trabajo para listado'!$CD$155:$CD$1048576,0),MATCH((CUADRO!L$4&amp;$E299),'Hoja de Trabajo para listado'!$CD$151:$DC$151,0)),0)</f>
        <v>0</v>
      </c>
      <c r="M299" s="243">
        <f ca="1">+IFERROR(INDEX('Hoja de Trabajo para listado'!$A$155:$Z$1048576,MATCH($A299,'Hoja de Trabajo para listado'!$A$155:$A$1048576,0),MATCH((CUADRO!M$4&amp;$E299),'Hoja de Trabajo para listado'!$A$151:$Z$151,0)),0)+IFERROR(INDEX('Hoja de Trabajo para listado'!$AB$155:$BA$1048576,MATCH($A299,'Hoja de Trabajo para listado'!$AB$155:$AB$1048576,0),MATCH((CUADRO!M$4&amp;$E299),'Hoja de Trabajo para listado'!$AB$151:$BA$151,0)),0)+IFERROR(INDEX('Hoja de Trabajo para listado'!$BC$155:$CB$1048576,MATCH($A299,'Hoja de Trabajo para listado'!$BC$155:$BC$1048576,0),MATCH((CUADRO!M$4&amp;$E299),'Hoja de Trabajo para listado'!$BC$151:$CB$151,0)),0)+IFERROR(INDEX('Hoja de Trabajo para listado'!$DE$153:$DG$274,MATCH($A299,'Hoja de Trabajo para listado'!$DE$153:$DE$1048576,0),MATCH((CUADRO!M$4&amp;$E299),'Hoja de Trabajo para listado'!$DE$151:$DG$151,0)),0)+IFERROR(INDEX('Hoja de Trabajo para listado'!$CD$155:$DC$1048576,MATCH($A299,'Hoja de Trabajo para listado'!$CD$155:$CD$1048576,0),MATCH((CUADRO!M$4&amp;$E299),'Hoja de Trabajo para listado'!$CD$151:$DC$151,0)),0)</f>
        <v>0</v>
      </c>
      <c r="N299" s="243">
        <f ca="1">+IFERROR(INDEX('Hoja de Trabajo para listado'!$A$155:$Z$1048576,MATCH($A299,'Hoja de Trabajo para listado'!$A$155:$A$1048576,0),MATCH((CUADRO!N$4&amp;$E299),'Hoja de Trabajo para listado'!$A$151:$Z$151,0)),0)+IFERROR(INDEX('Hoja de Trabajo para listado'!$AB$155:$BA$1048576,MATCH($A299,'Hoja de Trabajo para listado'!$AB$155:$AB$1048576,0),MATCH((CUADRO!N$4&amp;$E299),'Hoja de Trabajo para listado'!$AB$151:$BA$151,0)),0)+IFERROR(INDEX('Hoja de Trabajo para listado'!$BC$155:$CB$1048576,MATCH($A299,'Hoja de Trabajo para listado'!$BC$155:$BC$1048576,0),MATCH((CUADRO!N$4&amp;$E299),'Hoja de Trabajo para listado'!$BC$151:$CB$151,0)),0)+IFERROR(INDEX('Hoja de Trabajo para listado'!$DE$153:$DG$274,MATCH($A299,'Hoja de Trabajo para listado'!$DE$153:$DE$1048576,0),MATCH((CUADRO!N$4&amp;$E299),'Hoja de Trabajo para listado'!$DE$151:$DG$151,0)),0)+IFERROR(INDEX('Hoja de Trabajo para listado'!$CD$155:$DC$1048576,MATCH($A299,'Hoja de Trabajo para listado'!$CD$155:$CD$1048576,0),MATCH((CUADRO!N$4&amp;$E299),'Hoja de Trabajo para listado'!$CD$151:$DC$151,0)),0)</f>
        <v>0</v>
      </c>
      <c r="O299" s="243">
        <f ca="1">+IFERROR(INDEX('Hoja de Trabajo para listado'!$A$155:$Z$1048576,MATCH($A299,'Hoja de Trabajo para listado'!$A$155:$A$1048576,0),MATCH((CUADRO!O$4&amp;$E299),'Hoja de Trabajo para listado'!$A$151:$Z$151,0)),0)+IFERROR(INDEX('Hoja de Trabajo para listado'!$AB$155:$BA$1048576,MATCH($A299,'Hoja de Trabajo para listado'!$AB$155:$AB$1048576,0),MATCH((CUADRO!O$4&amp;$E299),'Hoja de Trabajo para listado'!$AB$151:$BA$151,0)),0)+IFERROR(INDEX('Hoja de Trabajo para listado'!$BC$155:$CB$1048576,MATCH($A299,'Hoja de Trabajo para listado'!$BC$155:$BC$1048576,0),MATCH((CUADRO!O$4&amp;$E299),'Hoja de Trabajo para listado'!$BC$151:$CB$151,0)),0)+IFERROR(INDEX('Hoja de Trabajo para listado'!$DE$153:$DG$274,MATCH($A299,'Hoja de Trabajo para listado'!$DE$153:$DE$1048576,0),MATCH((CUADRO!O$4&amp;$E299),'Hoja de Trabajo para listado'!$DE$151:$DG$151,0)),0)+IFERROR(INDEX('Hoja de Trabajo para listado'!$CD$155:$DC$1048576,MATCH($A299,'Hoja de Trabajo para listado'!$CD$155:$CD$1048576,0),MATCH((CUADRO!O$4&amp;$E299),'Hoja de Trabajo para listado'!$CD$151:$DC$151,0)),0)</f>
        <v>0</v>
      </c>
      <c r="P299" s="243">
        <f ca="1">+IFERROR(INDEX('Hoja de Trabajo para listado'!$A$155:$Z$1048576,MATCH($A299,'Hoja de Trabajo para listado'!$A$155:$A$1048576,0),MATCH((CUADRO!P$4&amp;$E299),'Hoja de Trabajo para listado'!$A$151:$Z$151,0)),0)+IFERROR(INDEX('Hoja de Trabajo para listado'!$AB$155:$BA$1048576,MATCH($A299,'Hoja de Trabajo para listado'!$AB$155:$AB$1048576,0),MATCH((CUADRO!P$4&amp;$E299),'Hoja de Trabajo para listado'!$AB$151:$BA$151,0)),0)+IFERROR(INDEX('Hoja de Trabajo para listado'!$BC$155:$CB$1048576,MATCH($A299,'Hoja de Trabajo para listado'!$BC$155:$BC$1048576,0),MATCH((CUADRO!P$4&amp;$E299),'Hoja de Trabajo para listado'!$BC$151:$CB$151,0)),0)+IFERROR(INDEX('Hoja de Trabajo para listado'!$DE$153:$DG$274,MATCH($A299,'Hoja de Trabajo para listado'!$DE$153:$DE$1048576,0),MATCH((CUADRO!P$4&amp;$E299),'Hoja de Trabajo para listado'!$DE$151:$DG$151,0)),0)+IFERROR(INDEX('Hoja de Trabajo para listado'!$CD$155:$DC$1048576,MATCH($A299,'Hoja de Trabajo para listado'!$CD$155:$CD$1048576,0),MATCH((CUADRO!P$4&amp;$E299),'Hoja de Trabajo para listado'!$CD$151:$DC$151,0)),0)</f>
        <v>0</v>
      </c>
      <c r="Q299" s="243">
        <f ca="1">+IFERROR(INDEX('Hoja de Trabajo para listado'!$A$155:$Z$1048576,MATCH($A299,'Hoja de Trabajo para listado'!$A$155:$A$1048576,0),MATCH((CUADRO!Q$4&amp;$E299),'Hoja de Trabajo para listado'!$A$151:$Z$151,0)),0)+IFERROR(INDEX('Hoja de Trabajo para listado'!$AB$155:$BA$1048576,MATCH($A299,'Hoja de Trabajo para listado'!$AB$155:$AB$1048576,0),MATCH((CUADRO!Q$4&amp;$E299),'Hoja de Trabajo para listado'!$AB$151:$BA$151,0)),0)+IFERROR(INDEX('Hoja de Trabajo para listado'!$BC$155:$CB$1048576,MATCH($A299,'Hoja de Trabajo para listado'!$BC$155:$BC$1048576,0),MATCH((CUADRO!Q$4&amp;$E299),'Hoja de Trabajo para listado'!$BC$151:$CB$151,0)),0)+IFERROR(INDEX('Hoja de Trabajo para listado'!$DE$153:$DG$274,MATCH($A299,'Hoja de Trabajo para listado'!$DE$153:$DE$1048576,0),MATCH((CUADRO!Q$4&amp;$E299),'Hoja de Trabajo para listado'!$DE$151:$DG$151,0)),0)+IFERROR(INDEX('Hoja de Trabajo para listado'!$CD$155:$DC$1048576,MATCH($A299,'Hoja de Trabajo para listado'!$CD$155:$CD$1048576,0),MATCH((CUADRO!Q$4&amp;$E299),'Hoja de Trabajo para listado'!$CD$151:$DC$151,0)),0)</f>
        <v>0</v>
      </c>
      <c r="R299" s="243">
        <f t="shared" ca="1" si="11"/>
        <v>0</v>
      </c>
      <c r="S299" s="249"/>
      <c r="T299" s="243">
        <f ca="1">+T300</f>
        <v>0</v>
      </c>
      <c r="U299" s="242">
        <f t="shared" si="12"/>
        <v>1</v>
      </c>
      <c r="V299" s="333" t="str">
        <f>+VLOOKUP(A299,bd_lista!$A$3:$E$592,5,FALSE)</f>
        <v>Instituciones de Seguridad Social</v>
      </c>
      <c r="W299" s="387" t="str">
        <f>+V299</f>
        <v>Instituciones de Seguridad Social</v>
      </c>
      <c r="X299" s="242">
        <f>+VLOOKUP(A299,[4]Sheet1!$A$13:$D$744,4,FALSE)</f>
        <v>46</v>
      </c>
      <c r="Y299" s="242" t="str">
        <f>+VLOOKUP(X299,bd_lista!$A$3:$C$592,3,FALSE)</f>
        <v>Ministerio de Salud y Deportes</v>
      </c>
      <c r="Z299" s="294">
        <f>+X299</f>
        <v>46</v>
      </c>
      <c r="AA299" s="295" t="str">
        <f>+Y299</f>
        <v>Ministerio de Salud y Deportes</v>
      </c>
    </row>
    <row r="300" spans="1:27" customFormat="1" ht="15" hidden="1" customHeight="1">
      <c r="A300" s="32">
        <v>424</v>
      </c>
      <c r="B300" s="393"/>
      <c r="C300" s="333" t="str">
        <f>+VLOOKUP(A300,bd_lista!$A$3:$C$592,3,FALSE)</f>
        <v>Caja de Salud CORDES</v>
      </c>
      <c r="D300" s="390"/>
      <c r="E300" s="333" t="s">
        <v>1305</v>
      </c>
      <c r="F300" s="245">
        <f ca="1">+IFERROR(INDEX('Hoja de Trabajo para listado'!$A$155:$Z$1048576,MATCH($A300,'Hoja de Trabajo para listado'!$A$155:$A$1048576,0),MATCH((CUADRO!F$4&amp;$E300),'Hoja de Trabajo para listado'!$A$151:$Z$151,0)),0)+IFERROR(INDEX('Hoja de Trabajo para listado'!$AB$155:$BA$1048576,MATCH($A300,'Hoja de Trabajo para listado'!$AB$155:$AB$1048576,0),MATCH((CUADRO!F$4&amp;$E300),'Hoja de Trabajo para listado'!$AB$151:$BA$151,0)),0)+IFERROR(INDEX('Hoja de Trabajo para listado'!$BC$155:$CB$1048576,MATCH($A300,'Hoja de Trabajo para listado'!$BC$155:$BC$1048576,0),MATCH((CUADRO!F$4&amp;$E300),'Hoja de Trabajo para listado'!$BC$151:$CB$151,0)),0)+IFERROR(INDEX('Hoja de Trabajo para listado'!$DE$153:$DG$274,MATCH($A300,'Hoja de Trabajo para listado'!$DE$153:$DE$1048576,0),MATCH((CUADRO!F$4&amp;$E300),'Hoja de Trabajo para listado'!$DE$151:$DG$151,0)),0)+IFERROR(INDEX('Hoja de Trabajo para listado'!$CD$155:$DC$1048576,MATCH($A300,'Hoja de Trabajo para listado'!$CD$155:$CD$1048576,0),MATCH((CUADRO!F$4&amp;$E300),'Hoja de Trabajo para listado'!$CD$151:$DC$151,0)),0)</f>
        <v>0</v>
      </c>
      <c r="G300" s="245">
        <f ca="1">+IFERROR(INDEX('Hoja de Trabajo para listado'!$A$155:$Z$1048576,MATCH($A300,'Hoja de Trabajo para listado'!$A$155:$A$1048576,0),MATCH((CUADRO!G$4&amp;$E300),'Hoja de Trabajo para listado'!$A$151:$Z$151,0)),0)+IFERROR(INDEX('Hoja de Trabajo para listado'!$AB$155:$BA$1048576,MATCH($A300,'Hoja de Trabajo para listado'!$AB$155:$AB$1048576,0),MATCH((CUADRO!G$4&amp;$E300),'Hoja de Trabajo para listado'!$AB$151:$BA$151,0)),0)+IFERROR(INDEX('Hoja de Trabajo para listado'!$BC$155:$CB$1048576,MATCH($A300,'Hoja de Trabajo para listado'!$BC$155:$BC$1048576,0),MATCH((CUADRO!G$4&amp;$E300),'Hoja de Trabajo para listado'!$BC$151:$CB$151,0)),0)+IFERROR(INDEX('Hoja de Trabajo para listado'!$DE$153:$DG$274,MATCH($A300,'Hoja de Trabajo para listado'!$DE$153:$DE$1048576,0),MATCH((CUADRO!G$4&amp;$E300),'Hoja de Trabajo para listado'!$DE$151:$DG$151,0)),0)+IFERROR(INDEX('Hoja de Trabajo para listado'!$CD$155:$DC$1048576,MATCH($A300,'Hoja de Trabajo para listado'!$CD$155:$CD$1048576,0),MATCH((CUADRO!G$4&amp;$E300),'Hoja de Trabajo para listado'!$CD$151:$DC$151,0)),0)</f>
        <v>0</v>
      </c>
      <c r="H300" s="245">
        <f ca="1">+IFERROR(INDEX('Hoja de Trabajo para listado'!$A$155:$Z$1048576,MATCH($A300,'Hoja de Trabajo para listado'!$A$155:$A$1048576,0),MATCH((CUADRO!H$4&amp;$E300),'Hoja de Trabajo para listado'!$A$151:$Z$151,0)),0)+IFERROR(INDEX('Hoja de Trabajo para listado'!$AB$155:$BA$1048576,MATCH($A300,'Hoja de Trabajo para listado'!$AB$155:$AB$1048576,0),MATCH((CUADRO!H$4&amp;$E300),'Hoja de Trabajo para listado'!$AB$151:$BA$151,0)),0)+IFERROR(INDEX('Hoja de Trabajo para listado'!$BC$155:$CB$1048576,MATCH($A300,'Hoja de Trabajo para listado'!$BC$155:$BC$1048576,0),MATCH((CUADRO!H$4&amp;$E300),'Hoja de Trabajo para listado'!$BC$151:$CB$151,0)),0)+IFERROR(INDEX('Hoja de Trabajo para listado'!$DE$153:$DG$274,MATCH($A300,'Hoja de Trabajo para listado'!$DE$153:$DE$1048576,0),MATCH((CUADRO!H$4&amp;$E300),'Hoja de Trabajo para listado'!$DE$151:$DG$151,0)),0)+IFERROR(INDEX('Hoja de Trabajo para listado'!$CD$155:$DC$1048576,MATCH($A300,'Hoja de Trabajo para listado'!$CD$155:$CD$1048576,0),MATCH((CUADRO!H$4&amp;$E300),'Hoja de Trabajo para listado'!$CD$151:$DC$151,0)),0)</f>
        <v>0</v>
      </c>
      <c r="I300" s="245">
        <f ca="1">+IFERROR(INDEX('Hoja de Trabajo para listado'!$A$155:$Z$1048576,MATCH($A300,'Hoja de Trabajo para listado'!$A$155:$A$1048576,0),MATCH((CUADRO!I$4&amp;$E300),'Hoja de Trabajo para listado'!$A$151:$Z$151,0)),0)+IFERROR(INDEX('Hoja de Trabajo para listado'!$AB$155:$BA$1048576,MATCH($A300,'Hoja de Trabajo para listado'!$AB$155:$AB$1048576,0),MATCH((CUADRO!I$4&amp;$E300),'Hoja de Trabajo para listado'!$AB$151:$BA$151,0)),0)+IFERROR(INDEX('Hoja de Trabajo para listado'!$BC$155:$CB$1048576,MATCH($A300,'Hoja de Trabajo para listado'!$BC$155:$BC$1048576,0),MATCH((CUADRO!I$4&amp;$E300),'Hoja de Trabajo para listado'!$BC$151:$CB$151,0)),0)+IFERROR(INDEX('Hoja de Trabajo para listado'!$DE$153:$DG$274,MATCH($A300,'Hoja de Trabajo para listado'!$DE$153:$DE$1048576,0),MATCH((CUADRO!I$4&amp;$E300),'Hoja de Trabajo para listado'!$DE$151:$DG$151,0)),0)+IFERROR(INDEX('Hoja de Trabajo para listado'!$CD$155:$DC$1048576,MATCH($A300,'Hoja de Trabajo para listado'!$CD$155:$CD$1048576,0),MATCH((CUADRO!I$4&amp;$E300),'Hoja de Trabajo para listado'!$CD$151:$DC$151,0)),0)</f>
        <v>0</v>
      </c>
      <c r="J300" s="245">
        <f ca="1">+IFERROR(INDEX('Hoja de Trabajo para listado'!$A$155:$Z$1048576,MATCH($A300,'Hoja de Trabajo para listado'!$A$155:$A$1048576,0),MATCH((CUADRO!J$4&amp;$E300),'Hoja de Trabajo para listado'!$A$151:$Z$151,0)),0)+IFERROR(INDEX('Hoja de Trabajo para listado'!$AB$155:$BA$1048576,MATCH($A300,'Hoja de Trabajo para listado'!$AB$155:$AB$1048576,0),MATCH((CUADRO!J$4&amp;$E300),'Hoja de Trabajo para listado'!$AB$151:$BA$151,0)),0)+IFERROR(INDEX('Hoja de Trabajo para listado'!$BC$155:$CB$1048576,MATCH($A300,'Hoja de Trabajo para listado'!$BC$155:$BC$1048576,0),MATCH((CUADRO!J$4&amp;$E300),'Hoja de Trabajo para listado'!$BC$151:$CB$151,0)),0)+IFERROR(INDEX('Hoja de Trabajo para listado'!$DE$153:$DG$274,MATCH($A300,'Hoja de Trabajo para listado'!$DE$153:$DE$1048576,0),MATCH((CUADRO!J$4&amp;$E300),'Hoja de Trabajo para listado'!$DE$151:$DG$151,0)),0)+IFERROR(INDEX('Hoja de Trabajo para listado'!$CD$155:$DC$1048576,MATCH($A300,'Hoja de Trabajo para listado'!$CD$155:$CD$1048576,0),MATCH((CUADRO!J$4&amp;$E300),'Hoja de Trabajo para listado'!$CD$151:$DC$151,0)),0)</f>
        <v>0</v>
      </c>
      <c r="K300" s="245">
        <f ca="1">+IFERROR(INDEX('Hoja de Trabajo para listado'!$A$155:$Z$1048576,MATCH($A300,'Hoja de Trabajo para listado'!$A$155:$A$1048576,0),MATCH((CUADRO!K$4&amp;$E300),'Hoja de Trabajo para listado'!$A$151:$Z$151,0)),0)+IFERROR(INDEX('Hoja de Trabajo para listado'!$AB$155:$BA$1048576,MATCH($A300,'Hoja de Trabajo para listado'!$AB$155:$AB$1048576,0),MATCH((CUADRO!K$4&amp;$E300),'Hoja de Trabajo para listado'!$AB$151:$BA$151,0)),0)+IFERROR(INDEX('Hoja de Trabajo para listado'!$BC$155:$CB$1048576,MATCH($A300,'Hoja de Trabajo para listado'!$BC$155:$BC$1048576,0),MATCH((CUADRO!K$4&amp;$E300),'Hoja de Trabajo para listado'!$BC$151:$CB$151,0)),0)+IFERROR(INDEX('Hoja de Trabajo para listado'!$DE$153:$DG$274,MATCH($A300,'Hoja de Trabajo para listado'!$DE$153:$DE$1048576,0),MATCH((CUADRO!K$4&amp;$E300),'Hoja de Trabajo para listado'!$DE$151:$DG$151,0)),0)+IFERROR(INDEX('Hoja de Trabajo para listado'!$CD$155:$DC$1048576,MATCH($A300,'Hoja de Trabajo para listado'!$CD$155:$CD$1048576,0),MATCH((CUADRO!K$4&amp;$E300),'Hoja de Trabajo para listado'!$CD$151:$DC$151,0)),0)</f>
        <v>0</v>
      </c>
      <c r="L300" s="245">
        <f ca="1">+IFERROR(INDEX('Hoja de Trabajo para listado'!$A$155:$Z$1048576,MATCH($A300,'Hoja de Trabajo para listado'!$A$155:$A$1048576,0),MATCH((CUADRO!L$4&amp;$E300),'Hoja de Trabajo para listado'!$A$151:$Z$151,0)),0)+IFERROR(INDEX('Hoja de Trabajo para listado'!$AB$155:$BA$1048576,MATCH($A300,'Hoja de Trabajo para listado'!$AB$155:$AB$1048576,0),MATCH((CUADRO!L$4&amp;$E300),'Hoja de Trabajo para listado'!$AB$151:$BA$151,0)),0)+IFERROR(INDEX('Hoja de Trabajo para listado'!$BC$155:$CB$1048576,MATCH($A300,'Hoja de Trabajo para listado'!$BC$155:$BC$1048576,0),MATCH((CUADRO!L$4&amp;$E300),'Hoja de Trabajo para listado'!$BC$151:$CB$151,0)),0)+IFERROR(INDEX('Hoja de Trabajo para listado'!$DE$153:$DG$274,MATCH($A300,'Hoja de Trabajo para listado'!$DE$153:$DE$1048576,0),MATCH((CUADRO!L$4&amp;$E300),'Hoja de Trabajo para listado'!$DE$151:$DG$151,0)),0)+IFERROR(INDEX('Hoja de Trabajo para listado'!$CD$155:$DC$1048576,MATCH($A300,'Hoja de Trabajo para listado'!$CD$155:$CD$1048576,0),MATCH((CUADRO!L$4&amp;$E300),'Hoja de Trabajo para listado'!$CD$151:$DC$151,0)),0)</f>
        <v>0</v>
      </c>
      <c r="M300" s="245">
        <f ca="1">+IFERROR(INDEX('Hoja de Trabajo para listado'!$A$155:$Z$1048576,MATCH($A300,'Hoja de Trabajo para listado'!$A$155:$A$1048576,0),MATCH((CUADRO!M$4&amp;$E300),'Hoja de Trabajo para listado'!$A$151:$Z$151,0)),0)+IFERROR(INDEX('Hoja de Trabajo para listado'!$AB$155:$BA$1048576,MATCH($A300,'Hoja de Trabajo para listado'!$AB$155:$AB$1048576,0),MATCH((CUADRO!M$4&amp;$E300),'Hoja de Trabajo para listado'!$AB$151:$BA$151,0)),0)+IFERROR(INDEX('Hoja de Trabajo para listado'!$BC$155:$CB$1048576,MATCH($A300,'Hoja de Trabajo para listado'!$BC$155:$BC$1048576,0),MATCH((CUADRO!M$4&amp;$E300),'Hoja de Trabajo para listado'!$BC$151:$CB$151,0)),0)+IFERROR(INDEX('Hoja de Trabajo para listado'!$DE$153:$DG$274,MATCH($A300,'Hoja de Trabajo para listado'!$DE$153:$DE$1048576,0),MATCH((CUADRO!M$4&amp;$E300),'Hoja de Trabajo para listado'!$DE$151:$DG$151,0)),0)+IFERROR(INDEX('Hoja de Trabajo para listado'!$CD$155:$DC$1048576,MATCH($A300,'Hoja de Trabajo para listado'!$CD$155:$CD$1048576,0),MATCH((CUADRO!M$4&amp;$E300),'Hoja de Trabajo para listado'!$CD$151:$DC$151,0)),0)</f>
        <v>0</v>
      </c>
      <c r="N300" s="245">
        <f ca="1">+IFERROR(INDEX('Hoja de Trabajo para listado'!$A$155:$Z$1048576,MATCH($A300,'Hoja de Trabajo para listado'!$A$155:$A$1048576,0),MATCH((CUADRO!N$4&amp;$E300),'Hoja de Trabajo para listado'!$A$151:$Z$151,0)),0)+IFERROR(INDEX('Hoja de Trabajo para listado'!$AB$155:$BA$1048576,MATCH($A300,'Hoja de Trabajo para listado'!$AB$155:$AB$1048576,0),MATCH((CUADRO!N$4&amp;$E300),'Hoja de Trabajo para listado'!$AB$151:$BA$151,0)),0)+IFERROR(INDEX('Hoja de Trabajo para listado'!$BC$155:$CB$1048576,MATCH($A300,'Hoja de Trabajo para listado'!$BC$155:$BC$1048576,0),MATCH((CUADRO!N$4&amp;$E300),'Hoja de Trabajo para listado'!$BC$151:$CB$151,0)),0)+IFERROR(INDEX('Hoja de Trabajo para listado'!$DE$153:$DG$274,MATCH($A300,'Hoja de Trabajo para listado'!$DE$153:$DE$1048576,0),MATCH((CUADRO!N$4&amp;$E300),'Hoja de Trabajo para listado'!$DE$151:$DG$151,0)),0)+IFERROR(INDEX('Hoja de Trabajo para listado'!$CD$155:$DC$1048576,MATCH($A300,'Hoja de Trabajo para listado'!$CD$155:$CD$1048576,0),MATCH((CUADRO!N$4&amp;$E300),'Hoja de Trabajo para listado'!$CD$151:$DC$151,0)),0)</f>
        <v>0</v>
      </c>
      <c r="O300" s="245">
        <f ca="1">+IFERROR(INDEX('Hoja de Trabajo para listado'!$A$155:$Z$1048576,MATCH($A300,'Hoja de Trabajo para listado'!$A$155:$A$1048576,0),MATCH((CUADRO!O$4&amp;$E300),'Hoja de Trabajo para listado'!$A$151:$Z$151,0)),0)+IFERROR(INDEX('Hoja de Trabajo para listado'!$AB$155:$BA$1048576,MATCH($A300,'Hoja de Trabajo para listado'!$AB$155:$AB$1048576,0),MATCH((CUADRO!O$4&amp;$E300),'Hoja de Trabajo para listado'!$AB$151:$BA$151,0)),0)+IFERROR(INDEX('Hoja de Trabajo para listado'!$BC$155:$CB$1048576,MATCH($A300,'Hoja de Trabajo para listado'!$BC$155:$BC$1048576,0),MATCH((CUADRO!O$4&amp;$E300),'Hoja de Trabajo para listado'!$BC$151:$CB$151,0)),0)+IFERROR(INDEX('Hoja de Trabajo para listado'!$DE$153:$DG$274,MATCH($A300,'Hoja de Trabajo para listado'!$DE$153:$DE$1048576,0),MATCH((CUADRO!O$4&amp;$E300),'Hoja de Trabajo para listado'!$DE$151:$DG$151,0)),0)+IFERROR(INDEX('Hoja de Trabajo para listado'!$CD$155:$DC$1048576,MATCH($A300,'Hoja de Trabajo para listado'!$CD$155:$CD$1048576,0),MATCH((CUADRO!O$4&amp;$E300),'Hoja de Trabajo para listado'!$CD$151:$DC$151,0)),0)</f>
        <v>0</v>
      </c>
      <c r="P300" s="245">
        <f ca="1">+IFERROR(INDEX('Hoja de Trabajo para listado'!$A$155:$Z$1048576,MATCH($A300,'Hoja de Trabajo para listado'!$A$155:$A$1048576,0),MATCH((CUADRO!P$4&amp;$E300),'Hoja de Trabajo para listado'!$A$151:$Z$151,0)),0)+IFERROR(INDEX('Hoja de Trabajo para listado'!$AB$155:$BA$1048576,MATCH($A300,'Hoja de Trabajo para listado'!$AB$155:$AB$1048576,0),MATCH((CUADRO!P$4&amp;$E300),'Hoja de Trabajo para listado'!$AB$151:$BA$151,0)),0)+IFERROR(INDEX('Hoja de Trabajo para listado'!$BC$155:$CB$1048576,MATCH($A300,'Hoja de Trabajo para listado'!$BC$155:$BC$1048576,0),MATCH((CUADRO!P$4&amp;$E300),'Hoja de Trabajo para listado'!$BC$151:$CB$151,0)),0)+IFERROR(INDEX('Hoja de Trabajo para listado'!$DE$153:$DG$274,MATCH($A300,'Hoja de Trabajo para listado'!$DE$153:$DE$1048576,0),MATCH((CUADRO!P$4&amp;$E300),'Hoja de Trabajo para listado'!$DE$151:$DG$151,0)),0)+IFERROR(INDEX('Hoja de Trabajo para listado'!$CD$155:$DC$1048576,MATCH($A300,'Hoja de Trabajo para listado'!$CD$155:$CD$1048576,0),MATCH((CUADRO!P$4&amp;$E300),'Hoja de Trabajo para listado'!$CD$151:$DC$151,0)),0)</f>
        <v>0</v>
      </c>
      <c r="Q300" s="245">
        <f ca="1">+IFERROR(INDEX('Hoja de Trabajo para listado'!$A$155:$Z$1048576,MATCH($A300,'Hoja de Trabajo para listado'!$A$155:$A$1048576,0),MATCH((CUADRO!Q$4&amp;$E300),'Hoja de Trabajo para listado'!$A$151:$Z$151,0)),0)+IFERROR(INDEX('Hoja de Trabajo para listado'!$AB$155:$BA$1048576,MATCH($A300,'Hoja de Trabajo para listado'!$AB$155:$AB$1048576,0),MATCH((CUADRO!Q$4&amp;$E300),'Hoja de Trabajo para listado'!$AB$151:$BA$151,0)),0)+IFERROR(INDEX('Hoja de Trabajo para listado'!$BC$155:$CB$1048576,MATCH($A300,'Hoja de Trabajo para listado'!$BC$155:$BC$1048576,0),MATCH((CUADRO!Q$4&amp;$E300),'Hoja de Trabajo para listado'!$BC$151:$CB$151,0)),0)+IFERROR(INDEX('Hoja de Trabajo para listado'!$DE$153:$DG$274,MATCH($A300,'Hoja de Trabajo para listado'!$DE$153:$DE$1048576,0),MATCH((CUADRO!Q$4&amp;$E300),'Hoja de Trabajo para listado'!$DE$151:$DG$151,0)),0)+IFERROR(INDEX('Hoja de Trabajo para listado'!$CD$155:$DC$1048576,MATCH($A300,'Hoja de Trabajo para listado'!$CD$155:$CD$1048576,0),MATCH((CUADRO!Q$4&amp;$E300),'Hoja de Trabajo para listado'!$CD$151:$DC$151,0)),0)</f>
        <v>0</v>
      </c>
      <c r="R300" s="245">
        <f t="shared" ca="1" si="11"/>
        <v>0</v>
      </c>
      <c r="S300" s="259">
        <f ca="1">+R299+R300</f>
        <v>0</v>
      </c>
      <c r="T300" s="243">
        <f ca="1">+S300</f>
        <v>0</v>
      </c>
      <c r="U300" s="242">
        <f t="shared" si="12"/>
        <v>2</v>
      </c>
      <c r="V300" s="333" t="str">
        <f>+VLOOKUP(A300,bd_lista!$A$3:$E$592,5,FALSE)</f>
        <v>Instituciones de Seguridad Social</v>
      </c>
      <c r="W300" s="388"/>
      <c r="X300" s="242">
        <f>+VLOOKUP(A300,[4]Sheet1!$A$13:$D$744,4,FALSE)</f>
        <v>46</v>
      </c>
      <c r="Y300" s="242" t="str">
        <f>+VLOOKUP(X300,bd_lista!$A$3:$C$592,3,FALSE)</f>
        <v>Ministerio de Salud y Deportes</v>
      </c>
      <c r="Z300" s="292"/>
      <c r="AA300" s="293"/>
    </row>
    <row r="301" spans="1:27" customFormat="1" ht="15" hidden="1" customHeight="1">
      <c r="A301" s="32">
        <v>425</v>
      </c>
      <c r="B301" s="392">
        <f>+A301</f>
        <v>425</v>
      </c>
      <c r="C301" s="247" t="str">
        <f>+VLOOKUP(A301,bd_lista!$A$3:$C$592,3,FALSE)</f>
        <v>Seguro Social Universitario de Cochabamba</v>
      </c>
      <c r="D301" s="389" t="str">
        <f>+C301</f>
        <v>Seguro Social Universitario de Cochabamba</v>
      </c>
      <c r="E301" s="247" t="s">
        <v>1304</v>
      </c>
      <c r="F301" s="243">
        <f ca="1">+IFERROR(INDEX('Hoja de Trabajo para listado'!$A$155:$Z$1048576,MATCH($A301,'Hoja de Trabajo para listado'!$A$155:$A$1048576,0),MATCH((CUADRO!F$4&amp;$E301),'Hoja de Trabajo para listado'!$A$151:$Z$151,0)),0)+IFERROR(INDEX('Hoja de Trabajo para listado'!$AB$155:$BA$1048576,MATCH($A301,'Hoja de Trabajo para listado'!$AB$155:$AB$1048576,0),MATCH((CUADRO!F$4&amp;$E301),'Hoja de Trabajo para listado'!$AB$151:$BA$151,0)),0)+IFERROR(INDEX('Hoja de Trabajo para listado'!$BC$155:$CB$1048576,MATCH($A301,'Hoja de Trabajo para listado'!$BC$155:$BC$1048576,0),MATCH((CUADRO!F$4&amp;$E301),'Hoja de Trabajo para listado'!$BC$151:$CB$151,0)),0)+IFERROR(INDEX('Hoja de Trabajo para listado'!$DE$153:$DG$274,MATCH($A301,'Hoja de Trabajo para listado'!$DE$153:$DE$1048576,0),MATCH((CUADRO!F$4&amp;$E301),'Hoja de Trabajo para listado'!$DE$151:$DG$151,0)),0)+IFERROR(INDEX('Hoja de Trabajo para listado'!$CD$155:$DC$1048576,MATCH($A301,'Hoja de Trabajo para listado'!$CD$155:$CD$1048576,0),MATCH((CUADRO!F$4&amp;$E301),'Hoja de Trabajo para listado'!$CD$151:$DC$151,0)),0)</f>
        <v>0</v>
      </c>
      <c r="G301" s="243">
        <f ca="1">+IFERROR(INDEX('Hoja de Trabajo para listado'!$A$155:$Z$1048576,MATCH($A301,'Hoja de Trabajo para listado'!$A$155:$A$1048576,0),MATCH((CUADRO!G$4&amp;$E301),'Hoja de Trabajo para listado'!$A$151:$Z$151,0)),0)+IFERROR(INDEX('Hoja de Trabajo para listado'!$AB$155:$BA$1048576,MATCH($A301,'Hoja de Trabajo para listado'!$AB$155:$AB$1048576,0),MATCH((CUADRO!G$4&amp;$E301),'Hoja de Trabajo para listado'!$AB$151:$BA$151,0)),0)+IFERROR(INDEX('Hoja de Trabajo para listado'!$BC$155:$CB$1048576,MATCH($A301,'Hoja de Trabajo para listado'!$BC$155:$BC$1048576,0),MATCH((CUADRO!G$4&amp;$E301),'Hoja de Trabajo para listado'!$BC$151:$CB$151,0)),0)+IFERROR(INDEX('Hoja de Trabajo para listado'!$DE$153:$DG$274,MATCH($A301,'Hoja de Trabajo para listado'!$DE$153:$DE$1048576,0),MATCH((CUADRO!G$4&amp;$E301),'Hoja de Trabajo para listado'!$DE$151:$DG$151,0)),0)+IFERROR(INDEX('Hoja de Trabajo para listado'!$CD$155:$DC$1048576,MATCH($A301,'Hoja de Trabajo para listado'!$CD$155:$CD$1048576,0),MATCH((CUADRO!G$4&amp;$E301),'Hoja de Trabajo para listado'!$CD$151:$DC$151,0)),0)</f>
        <v>0</v>
      </c>
      <c r="H301" s="243">
        <f ca="1">+IFERROR(INDEX('Hoja de Trabajo para listado'!$A$155:$Z$1048576,MATCH($A301,'Hoja de Trabajo para listado'!$A$155:$A$1048576,0),MATCH((CUADRO!H$4&amp;$E301),'Hoja de Trabajo para listado'!$A$151:$Z$151,0)),0)+IFERROR(INDEX('Hoja de Trabajo para listado'!$AB$155:$BA$1048576,MATCH($A301,'Hoja de Trabajo para listado'!$AB$155:$AB$1048576,0),MATCH((CUADRO!H$4&amp;$E301),'Hoja de Trabajo para listado'!$AB$151:$BA$151,0)),0)+IFERROR(INDEX('Hoja de Trabajo para listado'!$BC$155:$CB$1048576,MATCH($A301,'Hoja de Trabajo para listado'!$BC$155:$BC$1048576,0),MATCH((CUADRO!H$4&amp;$E301),'Hoja de Trabajo para listado'!$BC$151:$CB$151,0)),0)+IFERROR(INDEX('Hoja de Trabajo para listado'!$DE$153:$DG$274,MATCH($A301,'Hoja de Trabajo para listado'!$DE$153:$DE$1048576,0),MATCH((CUADRO!H$4&amp;$E301),'Hoja de Trabajo para listado'!$DE$151:$DG$151,0)),0)+IFERROR(INDEX('Hoja de Trabajo para listado'!$CD$155:$DC$1048576,MATCH($A301,'Hoja de Trabajo para listado'!$CD$155:$CD$1048576,0),MATCH((CUADRO!H$4&amp;$E301),'Hoja de Trabajo para listado'!$CD$151:$DC$151,0)),0)</f>
        <v>0</v>
      </c>
      <c r="I301" s="243">
        <f ca="1">+IFERROR(INDEX('Hoja de Trabajo para listado'!$A$155:$Z$1048576,MATCH($A301,'Hoja de Trabajo para listado'!$A$155:$A$1048576,0),MATCH((CUADRO!I$4&amp;$E301),'Hoja de Trabajo para listado'!$A$151:$Z$151,0)),0)+IFERROR(INDEX('Hoja de Trabajo para listado'!$AB$155:$BA$1048576,MATCH($A301,'Hoja de Trabajo para listado'!$AB$155:$AB$1048576,0),MATCH((CUADRO!I$4&amp;$E301),'Hoja de Trabajo para listado'!$AB$151:$BA$151,0)),0)+IFERROR(INDEX('Hoja de Trabajo para listado'!$BC$155:$CB$1048576,MATCH($A301,'Hoja de Trabajo para listado'!$BC$155:$BC$1048576,0),MATCH((CUADRO!I$4&amp;$E301),'Hoja de Trabajo para listado'!$BC$151:$CB$151,0)),0)+IFERROR(INDEX('Hoja de Trabajo para listado'!$DE$153:$DG$274,MATCH($A301,'Hoja de Trabajo para listado'!$DE$153:$DE$1048576,0),MATCH((CUADRO!I$4&amp;$E301),'Hoja de Trabajo para listado'!$DE$151:$DG$151,0)),0)+IFERROR(INDEX('Hoja de Trabajo para listado'!$CD$155:$DC$1048576,MATCH($A301,'Hoja de Trabajo para listado'!$CD$155:$CD$1048576,0),MATCH((CUADRO!I$4&amp;$E301),'Hoja de Trabajo para listado'!$CD$151:$DC$151,0)),0)</f>
        <v>0</v>
      </c>
      <c r="J301" s="243">
        <f ca="1">+IFERROR(INDEX('Hoja de Trabajo para listado'!$A$155:$Z$1048576,MATCH($A301,'Hoja de Trabajo para listado'!$A$155:$A$1048576,0),MATCH((CUADRO!J$4&amp;$E301),'Hoja de Trabajo para listado'!$A$151:$Z$151,0)),0)+IFERROR(INDEX('Hoja de Trabajo para listado'!$AB$155:$BA$1048576,MATCH($A301,'Hoja de Trabajo para listado'!$AB$155:$AB$1048576,0),MATCH((CUADRO!J$4&amp;$E301),'Hoja de Trabajo para listado'!$AB$151:$BA$151,0)),0)+IFERROR(INDEX('Hoja de Trabajo para listado'!$BC$155:$CB$1048576,MATCH($A301,'Hoja de Trabajo para listado'!$BC$155:$BC$1048576,0),MATCH((CUADRO!J$4&amp;$E301),'Hoja de Trabajo para listado'!$BC$151:$CB$151,0)),0)+IFERROR(INDEX('Hoja de Trabajo para listado'!$DE$153:$DG$274,MATCH($A301,'Hoja de Trabajo para listado'!$DE$153:$DE$1048576,0),MATCH((CUADRO!J$4&amp;$E301),'Hoja de Trabajo para listado'!$DE$151:$DG$151,0)),0)+IFERROR(INDEX('Hoja de Trabajo para listado'!$CD$155:$DC$1048576,MATCH($A301,'Hoja de Trabajo para listado'!$CD$155:$CD$1048576,0),MATCH((CUADRO!J$4&amp;$E301),'Hoja de Trabajo para listado'!$CD$151:$DC$151,0)),0)</f>
        <v>0</v>
      </c>
      <c r="K301" s="243">
        <f ca="1">+IFERROR(INDEX('Hoja de Trabajo para listado'!$A$155:$Z$1048576,MATCH($A301,'Hoja de Trabajo para listado'!$A$155:$A$1048576,0),MATCH((CUADRO!K$4&amp;$E301),'Hoja de Trabajo para listado'!$A$151:$Z$151,0)),0)+IFERROR(INDEX('Hoja de Trabajo para listado'!$AB$155:$BA$1048576,MATCH($A301,'Hoja de Trabajo para listado'!$AB$155:$AB$1048576,0),MATCH((CUADRO!K$4&amp;$E301),'Hoja de Trabajo para listado'!$AB$151:$BA$151,0)),0)+IFERROR(INDEX('Hoja de Trabajo para listado'!$BC$155:$CB$1048576,MATCH($A301,'Hoja de Trabajo para listado'!$BC$155:$BC$1048576,0),MATCH((CUADRO!K$4&amp;$E301),'Hoja de Trabajo para listado'!$BC$151:$CB$151,0)),0)+IFERROR(INDEX('Hoja de Trabajo para listado'!$DE$153:$DG$274,MATCH($A301,'Hoja de Trabajo para listado'!$DE$153:$DE$1048576,0),MATCH((CUADRO!K$4&amp;$E301),'Hoja de Trabajo para listado'!$DE$151:$DG$151,0)),0)+IFERROR(INDEX('Hoja de Trabajo para listado'!$CD$155:$DC$1048576,MATCH($A301,'Hoja de Trabajo para listado'!$CD$155:$CD$1048576,0),MATCH((CUADRO!K$4&amp;$E301),'Hoja de Trabajo para listado'!$CD$151:$DC$151,0)),0)</f>
        <v>0</v>
      </c>
      <c r="L301" s="243">
        <f ca="1">+IFERROR(INDEX('Hoja de Trabajo para listado'!$A$155:$Z$1048576,MATCH($A301,'Hoja de Trabajo para listado'!$A$155:$A$1048576,0),MATCH((CUADRO!L$4&amp;$E301),'Hoja de Trabajo para listado'!$A$151:$Z$151,0)),0)+IFERROR(INDEX('Hoja de Trabajo para listado'!$AB$155:$BA$1048576,MATCH($A301,'Hoja de Trabajo para listado'!$AB$155:$AB$1048576,0),MATCH((CUADRO!L$4&amp;$E301),'Hoja de Trabajo para listado'!$AB$151:$BA$151,0)),0)+IFERROR(INDEX('Hoja de Trabajo para listado'!$BC$155:$CB$1048576,MATCH($A301,'Hoja de Trabajo para listado'!$BC$155:$BC$1048576,0),MATCH((CUADRO!L$4&amp;$E301),'Hoja de Trabajo para listado'!$BC$151:$CB$151,0)),0)+IFERROR(INDEX('Hoja de Trabajo para listado'!$DE$153:$DG$274,MATCH($A301,'Hoja de Trabajo para listado'!$DE$153:$DE$1048576,0),MATCH((CUADRO!L$4&amp;$E301),'Hoja de Trabajo para listado'!$DE$151:$DG$151,0)),0)+IFERROR(INDEX('Hoja de Trabajo para listado'!$CD$155:$DC$1048576,MATCH($A301,'Hoja de Trabajo para listado'!$CD$155:$CD$1048576,0),MATCH((CUADRO!L$4&amp;$E301),'Hoja de Trabajo para listado'!$CD$151:$DC$151,0)),0)</f>
        <v>0</v>
      </c>
      <c r="M301" s="243">
        <f ca="1">+IFERROR(INDEX('Hoja de Trabajo para listado'!$A$155:$Z$1048576,MATCH($A301,'Hoja de Trabajo para listado'!$A$155:$A$1048576,0),MATCH((CUADRO!M$4&amp;$E301),'Hoja de Trabajo para listado'!$A$151:$Z$151,0)),0)+IFERROR(INDEX('Hoja de Trabajo para listado'!$AB$155:$BA$1048576,MATCH($A301,'Hoja de Trabajo para listado'!$AB$155:$AB$1048576,0),MATCH((CUADRO!M$4&amp;$E301),'Hoja de Trabajo para listado'!$AB$151:$BA$151,0)),0)+IFERROR(INDEX('Hoja de Trabajo para listado'!$BC$155:$CB$1048576,MATCH($A301,'Hoja de Trabajo para listado'!$BC$155:$BC$1048576,0),MATCH((CUADRO!M$4&amp;$E301),'Hoja de Trabajo para listado'!$BC$151:$CB$151,0)),0)+IFERROR(INDEX('Hoja de Trabajo para listado'!$DE$153:$DG$274,MATCH($A301,'Hoja de Trabajo para listado'!$DE$153:$DE$1048576,0),MATCH((CUADRO!M$4&amp;$E301),'Hoja de Trabajo para listado'!$DE$151:$DG$151,0)),0)+IFERROR(INDEX('Hoja de Trabajo para listado'!$CD$155:$DC$1048576,MATCH($A301,'Hoja de Trabajo para listado'!$CD$155:$CD$1048576,0),MATCH((CUADRO!M$4&amp;$E301),'Hoja de Trabajo para listado'!$CD$151:$DC$151,0)),0)</f>
        <v>0</v>
      </c>
      <c r="N301" s="243">
        <f ca="1">+IFERROR(INDEX('Hoja de Trabajo para listado'!$A$155:$Z$1048576,MATCH($A301,'Hoja de Trabajo para listado'!$A$155:$A$1048576,0),MATCH((CUADRO!N$4&amp;$E301),'Hoja de Trabajo para listado'!$A$151:$Z$151,0)),0)+IFERROR(INDEX('Hoja de Trabajo para listado'!$AB$155:$BA$1048576,MATCH($A301,'Hoja de Trabajo para listado'!$AB$155:$AB$1048576,0),MATCH((CUADRO!N$4&amp;$E301),'Hoja de Trabajo para listado'!$AB$151:$BA$151,0)),0)+IFERROR(INDEX('Hoja de Trabajo para listado'!$BC$155:$CB$1048576,MATCH($A301,'Hoja de Trabajo para listado'!$BC$155:$BC$1048576,0),MATCH((CUADRO!N$4&amp;$E301),'Hoja de Trabajo para listado'!$BC$151:$CB$151,0)),0)+IFERROR(INDEX('Hoja de Trabajo para listado'!$DE$153:$DG$274,MATCH($A301,'Hoja de Trabajo para listado'!$DE$153:$DE$1048576,0),MATCH((CUADRO!N$4&amp;$E301),'Hoja de Trabajo para listado'!$DE$151:$DG$151,0)),0)+IFERROR(INDEX('Hoja de Trabajo para listado'!$CD$155:$DC$1048576,MATCH($A301,'Hoja de Trabajo para listado'!$CD$155:$CD$1048576,0),MATCH((CUADRO!N$4&amp;$E301),'Hoja de Trabajo para listado'!$CD$151:$DC$151,0)),0)</f>
        <v>0</v>
      </c>
      <c r="O301" s="243">
        <f ca="1">+IFERROR(INDEX('Hoja de Trabajo para listado'!$A$155:$Z$1048576,MATCH($A301,'Hoja de Trabajo para listado'!$A$155:$A$1048576,0),MATCH((CUADRO!O$4&amp;$E301),'Hoja de Trabajo para listado'!$A$151:$Z$151,0)),0)+IFERROR(INDEX('Hoja de Trabajo para listado'!$AB$155:$BA$1048576,MATCH($A301,'Hoja de Trabajo para listado'!$AB$155:$AB$1048576,0),MATCH((CUADRO!O$4&amp;$E301),'Hoja de Trabajo para listado'!$AB$151:$BA$151,0)),0)+IFERROR(INDEX('Hoja de Trabajo para listado'!$BC$155:$CB$1048576,MATCH($A301,'Hoja de Trabajo para listado'!$BC$155:$BC$1048576,0),MATCH((CUADRO!O$4&amp;$E301),'Hoja de Trabajo para listado'!$BC$151:$CB$151,0)),0)+IFERROR(INDEX('Hoja de Trabajo para listado'!$DE$153:$DG$274,MATCH($A301,'Hoja de Trabajo para listado'!$DE$153:$DE$1048576,0),MATCH((CUADRO!O$4&amp;$E301),'Hoja de Trabajo para listado'!$DE$151:$DG$151,0)),0)+IFERROR(INDEX('Hoja de Trabajo para listado'!$CD$155:$DC$1048576,MATCH($A301,'Hoja de Trabajo para listado'!$CD$155:$CD$1048576,0),MATCH((CUADRO!O$4&amp;$E301),'Hoja de Trabajo para listado'!$CD$151:$DC$151,0)),0)</f>
        <v>0</v>
      </c>
      <c r="P301" s="243">
        <f ca="1">+IFERROR(INDEX('Hoja de Trabajo para listado'!$A$155:$Z$1048576,MATCH($A301,'Hoja de Trabajo para listado'!$A$155:$A$1048576,0),MATCH((CUADRO!P$4&amp;$E301),'Hoja de Trabajo para listado'!$A$151:$Z$151,0)),0)+IFERROR(INDEX('Hoja de Trabajo para listado'!$AB$155:$BA$1048576,MATCH($A301,'Hoja de Trabajo para listado'!$AB$155:$AB$1048576,0),MATCH((CUADRO!P$4&amp;$E301),'Hoja de Trabajo para listado'!$AB$151:$BA$151,0)),0)+IFERROR(INDEX('Hoja de Trabajo para listado'!$BC$155:$CB$1048576,MATCH($A301,'Hoja de Trabajo para listado'!$BC$155:$BC$1048576,0),MATCH((CUADRO!P$4&amp;$E301),'Hoja de Trabajo para listado'!$BC$151:$CB$151,0)),0)+IFERROR(INDEX('Hoja de Trabajo para listado'!$DE$153:$DG$274,MATCH($A301,'Hoja de Trabajo para listado'!$DE$153:$DE$1048576,0),MATCH((CUADRO!P$4&amp;$E301),'Hoja de Trabajo para listado'!$DE$151:$DG$151,0)),0)+IFERROR(INDEX('Hoja de Trabajo para listado'!$CD$155:$DC$1048576,MATCH($A301,'Hoja de Trabajo para listado'!$CD$155:$CD$1048576,0),MATCH((CUADRO!P$4&amp;$E301),'Hoja de Trabajo para listado'!$CD$151:$DC$151,0)),0)</f>
        <v>0</v>
      </c>
      <c r="Q301" s="243">
        <f ca="1">+IFERROR(INDEX('Hoja de Trabajo para listado'!$A$155:$Z$1048576,MATCH($A301,'Hoja de Trabajo para listado'!$A$155:$A$1048576,0),MATCH((CUADRO!Q$4&amp;$E301),'Hoja de Trabajo para listado'!$A$151:$Z$151,0)),0)+IFERROR(INDEX('Hoja de Trabajo para listado'!$AB$155:$BA$1048576,MATCH($A301,'Hoja de Trabajo para listado'!$AB$155:$AB$1048576,0),MATCH((CUADRO!Q$4&amp;$E301),'Hoja de Trabajo para listado'!$AB$151:$BA$151,0)),0)+IFERROR(INDEX('Hoja de Trabajo para listado'!$BC$155:$CB$1048576,MATCH($A301,'Hoja de Trabajo para listado'!$BC$155:$BC$1048576,0),MATCH((CUADRO!Q$4&amp;$E301),'Hoja de Trabajo para listado'!$BC$151:$CB$151,0)),0)+IFERROR(INDEX('Hoja de Trabajo para listado'!$DE$153:$DG$274,MATCH($A301,'Hoja de Trabajo para listado'!$DE$153:$DE$1048576,0),MATCH((CUADRO!Q$4&amp;$E301),'Hoja de Trabajo para listado'!$DE$151:$DG$151,0)),0)+IFERROR(INDEX('Hoja de Trabajo para listado'!$CD$155:$DC$1048576,MATCH($A301,'Hoja de Trabajo para listado'!$CD$155:$CD$1048576,0),MATCH((CUADRO!Q$4&amp;$E301),'Hoja de Trabajo para listado'!$CD$151:$DC$151,0)),0)</f>
        <v>0</v>
      </c>
      <c r="R301" s="243">
        <f t="shared" ca="1" si="11"/>
        <v>0</v>
      </c>
      <c r="S301" s="249"/>
      <c r="T301" s="243">
        <f ca="1">+T302</f>
        <v>0</v>
      </c>
      <c r="U301" s="242">
        <f t="shared" si="12"/>
        <v>1</v>
      </c>
      <c r="V301" s="333" t="str">
        <f>+VLOOKUP(A301,bd_lista!$A$3:$E$592,5,FALSE)</f>
        <v>Instituciones de Seguridad Social</v>
      </c>
      <c r="W301" s="387" t="str">
        <f>+V301</f>
        <v>Instituciones de Seguridad Social</v>
      </c>
      <c r="X301" s="242">
        <f>+VLOOKUP(A301,[4]Sheet1!$A$13:$D$744,4,FALSE)</f>
        <v>46</v>
      </c>
      <c r="Y301" s="242" t="str">
        <f>+VLOOKUP(X301,bd_lista!$A$3:$C$592,3,FALSE)</f>
        <v>Ministerio de Salud y Deportes</v>
      </c>
      <c r="Z301" s="294">
        <f>+X301</f>
        <v>46</v>
      </c>
      <c r="AA301" s="295" t="str">
        <f>+Y301</f>
        <v>Ministerio de Salud y Deportes</v>
      </c>
    </row>
    <row r="302" spans="1:27" customFormat="1" ht="15" hidden="1" customHeight="1">
      <c r="A302" s="32">
        <v>425</v>
      </c>
      <c r="B302" s="393"/>
      <c r="C302" s="333" t="str">
        <f>+VLOOKUP(A302,bd_lista!$A$3:$C$592,3,FALSE)</f>
        <v>Seguro Social Universitario de Cochabamba</v>
      </c>
      <c r="D302" s="390"/>
      <c r="E302" s="333" t="s">
        <v>1305</v>
      </c>
      <c r="F302" s="245">
        <f ca="1">+IFERROR(INDEX('Hoja de Trabajo para listado'!$A$155:$Z$1048576,MATCH($A302,'Hoja de Trabajo para listado'!$A$155:$A$1048576,0),MATCH((CUADRO!F$4&amp;$E302),'Hoja de Trabajo para listado'!$A$151:$Z$151,0)),0)+IFERROR(INDEX('Hoja de Trabajo para listado'!$AB$155:$BA$1048576,MATCH($A302,'Hoja de Trabajo para listado'!$AB$155:$AB$1048576,0),MATCH((CUADRO!F$4&amp;$E302),'Hoja de Trabajo para listado'!$AB$151:$BA$151,0)),0)+IFERROR(INDEX('Hoja de Trabajo para listado'!$BC$155:$CB$1048576,MATCH($A302,'Hoja de Trabajo para listado'!$BC$155:$BC$1048576,0),MATCH((CUADRO!F$4&amp;$E302),'Hoja de Trabajo para listado'!$BC$151:$CB$151,0)),0)+IFERROR(INDEX('Hoja de Trabajo para listado'!$DE$153:$DG$274,MATCH($A302,'Hoja de Trabajo para listado'!$DE$153:$DE$1048576,0),MATCH((CUADRO!F$4&amp;$E302),'Hoja de Trabajo para listado'!$DE$151:$DG$151,0)),0)+IFERROR(INDEX('Hoja de Trabajo para listado'!$CD$155:$DC$1048576,MATCH($A302,'Hoja de Trabajo para listado'!$CD$155:$CD$1048576,0),MATCH((CUADRO!F$4&amp;$E302),'Hoja de Trabajo para listado'!$CD$151:$DC$151,0)),0)</f>
        <v>0</v>
      </c>
      <c r="G302" s="245">
        <f ca="1">+IFERROR(INDEX('Hoja de Trabajo para listado'!$A$155:$Z$1048576,MATCH($A302,'Hoja de Trabajo para listado'!$A$155:$A$1048576,0),MATCH((CUADRO!G$4&amp;$E302),'Hoja de Trabajo para listado'!$A$151:$Z$151,0)),0)+IFERROR(INDEX('Hoja de Trabajo para listado'!$AB$155:$BA$1048576,MATCH($A302,'Hoja de Trabajo para listado'!$AB$155:$AB$1048576,0),MATCH((CUADRO!G$4&amp;$E302),'Hoja de Trabajo para listado'!$AB$151:$BA$151,0)),0)+IFERROR(INDEX('Hoja de Trabajo para listado'!$BC$155:$CB$1048576,MATCH($A302,'Hoja de Trabajo para listado'!$BC$155:$BC$1048576,0),MATCH((CUADRO!G$4&amp;$E302),'Hoja de Trabajo para listado'!$BC$151:$CB$151,0)),0)+IFERROR(INDEX('Hoja de Trabajo para listado'!$DE$153:$DG$274,MATCH($A302,'Hoja de Trabajo para listado'!$DE$153:$DE$1048576,0),MATCH((CUADRO!G$4&amp;$E302),'Hoja de Trabajo para listado'!$DE$151:$DG$151,0)),0)+IFERROR(INDEX('Hoja de Trabajo para listado'!$CD$155:$DC$1048576,MATCH($A302,'Hoja de Trabajo para listado'!$CD$155:$CD$1048576,0),MATCH((CUADRO!G$4&amp;$E302),'Hoja de Trabajo para listado'!$CD$151:$DC$151,0)),0)</f>
        <v>0</v>
      </c>
      <c r="H302" s="245">
        <f ca="1">+IFERROR(INDEX('Hoja de Trabajo para listado'!$A$155:$Z$1048576,MATCH($A302,'Hoja de Trabajo para listado'!$A$155:$A$1048576,0),MATCH((CUADRO!H$4&amp;$E302),'Hoja de Trabajo para listado'!$A$151:$Z$151,0)),0)+IFERROR(INDEX('Hoja de Trabajo para listado'!$AB$155:$BA$1048576,MATCH($A302,'Hoja de Trabajo para listado'!$AB$155:$AB$1048576,0),MATCH((CUADRO!H$4&amp;$E302),'Hoja de Trabajo para listado'!$AB$151:$BA$151,0)),0)+IFERROR(INDEX('Hoja de Trabajo para listado'!$BC$155:$CB$1048576,MATCH($A302,'Hoja de Trabajo para listado'!$BC$155:$BC$1048576,0),MATCH((CUADRO!H$4&amp;$E302),'Hoja de Trabajo para listado'!$BC$151:$CB$151,0)),0)+IFERROR(INDEX('Hoja de Trabajo para listado'!$DE$153:$DG$274,MATCH($A302,'Hoja de Trabajo para listado'!$DE$153:$DE$1048576,0),MATCH((CUADRO!H$4&amp;$E302),'Hoja de Trabajo para listado'!$DE$151:$DG$151,0)),0)+IFERROR(INDEX('Hoja de Trabajo para listado'!$CD$155:$DC$1048576,MATCH($A302,'Hoja de Trabajo para listado'!$CD$155:$CD$1048576,0),MATCH((CUADRO!H$4&amp;$E302),'Hoja de Trabajo para listado'!$CD$151:$DC$151,0)),0)</f>
        <v>0</v>
      </c>
      <c r="I302" s="245">
        <f ca="1">+IFERROR(INDEX('Hoja de Trabajo para listado'!$A$155:$Z$1048576,MATCH($A302,'Hoja de Trabajo para listado'!$A$155:$A$1048576,0),MATCH((CUADRO!I$4&amp;$E302),'Hoja de Trabajo para listado'!$A$151:$Z$151,0)),0)+IFERROR(INDEX('Hoja de Trabajo para listado'!$AB$155:$BA$1048576,MATCH($A302,'Hoja de Trabajo para listado'!$AB$155:$AB$1048576,0),MATCH((CUADRO!I$4&amp;$E302),'Hoja de Trabajo para listado'!$AB$151:$BA$151,0)),0)+IFERROR(INDEX('Hoja de Trabajo para listado'!$BC$155:$CB$1048576,MATCH($A302,'Hoja de Trabajo para listado'!$BC$155:$BC$1048576,0),MATCH((CUADRO!I$4&amp;$E302),'Hoja de Trabajo para listado'!$BC$151:$CB$151,0)),0)+IFERROR(INDEX('Hoja de Trabajo para listado'!$DE$153:$DG$274,MATCH($A302,'Hoja de Trabajo para listado'!$DE$153:$DE$1048576,0),MATCH((CUADRO!I$4&amp;$E302),'Hoja de Trabajo para listado'!$DE$151:$DG$151,0)),0)+IFERROR(INDEX('Hoja de Trabajo para listado'!$CD$155:$DC$1048576,MATCH($A302,'Hoja de Trabajo para listado'!$CD$155:$CD$1048576,0),MATCH((CUADRO!I$4&amp;$E302),'Hoja de Trabajo para listado'!$CD$151:$DC$151,0)),0)</f>
        <v>0</v>
      </c>
      <c r="J302" s="245">
        <f ca="1">+IFERROR(INDEX('Hoja de Trabajo para listado'!$A$155:$Z$1048576,MATCH($A302,'Hoja de Trabajo para listado'!$A$155:$A$1048576,0),MATCH((CUADRO!J$4&amp;$E302),'Hoja de Trabajo para listado'!$A$151:$Z$151,0)),0)+IFERROR(INDEX('Hoja de Trabajo para listado'!$AB$155:$BA$1048576,MATCH($A302,'Hoja de Trabajo para listado'!$AB$155:$AB$1048576,0),MATCH((CUADRO!J$4&amp;$E302),'Hoja de Trabajo para listado'!$AB$151:$BA$151,0)),0)+IFERROR(INDEX('Hoja de Trabajo para listado'!$BC$155:$CB$1048576,MATCH($A302,'Hoja de Trabajo para listado'!$BC$155:$BC$1048576,0),MATCH((CUADRO!J$4&amp;$E302),'Hoja de Trabajo para listado'!$BC$151:$CB$151,0)),0)+IFERROR(INDEX('Hoja de Trabajo para listado'!$DE$153:$DG$274,MATCH($A302,'Hoja de Trabajo para listado'!$DE$153:$DE$1048576,0),MATCH((CUADRO!J$4&amp;$E302),'Hoja de Trabajo para listado'!$DE$151:$DG$151,0)),0)+IFERROR(INDEX('Hoja de Trabajo para listado'!$CD$155:$DC$1048576,MATCH($A302,'Hoja de Trabajo para listado'!$CD$155:$CD$1048576,0),MATCH((CUADRO!J$4&amp;$E302),'Hoja de Trabajo para listado'!$CD$151:$DC$151,0)),0)</f>
        <v>0</v>
      </c>
      <c r="K302" s="245">
        <f ca="1">+IFERROR(INDEX('Hoja de Trabajo para listado'!$A$155:$Z$1048576,MATCH($A302,'Hoja de Trabajo para listado'!$A$155:$A$1048576,0),MATCH((CUADRO!K$4&amp;$E302),'Hoja de Trabajo para listado'!$A$151:$Z$151,0)),0)+IFERROR(INDEX('Hoja de Trabajo para listado'!$AB$155:$BA$1048576,MATCH($A302,'Hoja de Trabajo para listado'!$AB$155:$AB$1048576,0),MATCH((CUADRO!K$4&amp;$E302),'Hoja de Trabajo para listado'!$AB$151:$BA$151,0)),0)+IFERROR(INDEX('Hoja de Trabajo para listado'!$BC$155:$CB$1048576,MATCH($A302,'Hoja de Trabajo para listado'!$BC$155:$BC$1048576,0),MATCH((CUADRO!K$4&amp;$E302),'Hoja de Trabajo para listado'!$BC$151:$CB$151,0)),0)+IFERROR(INDEX('Hoja de Trabajo para listado'!$DE$153:$DG$274,MATCH($A302,'Hoja de Trabajo para listado'!$DE$153:$DE$1048576,0),MATCH((CUADRO!K$4&amp;$E302),'Hoja de Trabajo para listado'!$DE$151:$DG$151,0)),0)+IFERROR(INDEX('Hoja de Trabajo para listado'!$CD$155:$DC$1048576,MATCH($A302,'Hoja de Trabajo para listado'!$CD$155:$CD$1048576,0),MATCH((CUADRO!K$4&amp;$E302),'Hoja de Trabajo para listado'!$CD$151:$DC$151,0)),0)</f>
        <v>0</v>
      </c>
      <c r="L302" s="245">
        <f ca="1">+IFERROR(INDEX('Hoja de Trabajo para listado'!$A$155:$Z$1048576,MATCH($A302,'Hoja de Trabajo para listado'!$A$155:$A$1048576,0),MATCH((CUADRO!L$4&amp;$E302),'Hoja de Trabajo para listado'!$A$151:$Z$151,0)),0)+IFERROR(INDEX('Hoja de Trabajo para listado'!$AB$155:$BA$1048576,MATCH($A302,'Hoja de Trabajo para listado'!$AB$155:$AB$1048576,0),MATCH((CUADRO!L$4&amp;$E302),'Hoja de Trabajo para listado'!$AB$151:$BA$151,0)),0)+IFERROR(INDEX('Hoja de Trabajo para listado'!$BC$155:$CB$1048576,MATCH($A302,'Hoja de Trabajo para listado'!$BC$155:$BC$1048576,0),MATCH((CUADRO!L$4&amp;$E302),'Hoja de Trabajo para listado'!$BC$151:$CB$151,0)),0)+IFERROR(INDEX('Hoja de Trabajo para listado'!$DE$153:$DG$274,MATCH($A302,'Hoja de Trabajo para listado'!$DE$153:$DE$1048576,0),MATCH((CUADRO!L$4&amp;$E302),'Hoja de Trabajo para listado'!$DE$151:$DG$151,0)),0)+IFERROR(INDEX('Hoja de Trabajo para listado'!$CD$155:$DC$1048576,MATCH($A302,'Hoja de Trabajo para listado'!$CD$155:$CD$1048576,0),MATCH((CUADRO!L$4&amp;$E302),'Hoja de Trabajo para listado'!$CD$151:$DC$151,0)),0)</f>
        <v>0</v>
      </c>
      <c r="M302" s="245">
        <f ca="1">+IFERROR(INDEX('Hoja de Trabajo para listado'!$A$155:$Z$1048576,MATCH($A302,'Hoja de Trabajo para listado'!$A$155:$A$1048576,0),MATCH((CUADRO!M$4&amp;$E302),'Hoja de Trabajo para listado'!$A$151:$Z$151,0)),0)+IFERROR(INDEX('Hoja de Trabajo para listado'!$AB$155:$BA$1048576,MATCH($A302,'Hoja de Trabajo para listado'!$AB$155:$AB$1048576,0),MATCH((CUADRO!M$4&amp;$E302),'Hoja de Trabajo para listado'!$AB$151:$BA$151,0)),0)+IFERROR(INDEX('Hoja de Trabajo para listado'!$BC$155:$CB$1048576,MATCH($A302,'Hoja de Trabajo para listado'!$BC$155:$BC$1048576,0),MATCH((CUADRO!M$4&amp;$E302),'Hoja de Trabajo para listado'!$BC$151:$CB$151,0)),0)+IFERROR(INDEX('Hoja de Trabajo para listado'!$DE$153:$DG$274,MATCH($A302,'Hoja de Trabajo para listado'!$DE$153:$DE$1048576,0),MATCH((CUADRO!M$4&amp;$E302),'Hoja de Trabajo para listado'!$DE$151:$DG$151,0)),0)+IFERROR(INDEX('Hoja de Trabajo para listado'!$CD$155:$DC$1048576,MATCH($A302,'Hoja de Trabajo para listado'!$CD$155:$CD$1048576,0),MATCH((CUADRO!M$4&amp;$E302),'Hoja de Trabajo para listado'!$CD$151:$DC$151,0)),0)</f>
        <v>0</v>
      </c>
      <c r="N302" s="245">
        <f ca="1">+IFERROR(INDEX('Hoja de Trabajo para listado'!$A$155:$Z$1048576,MATCH($A302,'Hoja de Trabajo para listado'!$A$155:$A$1048576,0),MATCH((CUADRO!N$4&amp;$E302),'Hoja de Trabajo para listado'!$A$151:$Z$151,0)),0)+IFERROR(INDEX('Hoja de Trabajo para listado'!$AB$155:$BA$1048576,MATCH($A302,'Hoja de Trabajo para listado'!$AB$155:$AB$1048576,0),MATCH((CUADRO!N$4&amp;$E302),'Hoja de Trabajo para listado'!$AB$151:$BA$151,0)),0)+IFERROR(INDEX('Hoja de Trabajo para listado'!$BC$155:$CB$1048576,MATCH($A302,'Hoja de Trabajo para listado'!$BC$155:$BC$1048576,0),MATCH((CUADRO!N$4&amp;$E302),'Hoja de Trabajo para listado'!$BC$151:$CB$151,0)),0)+IFERROR(INDEX('Hoja de Trabajo para listado'!$DE$153:$DG$274,MATCH($A302,'Hoja de Trabajo para listado'!$DE$153:$DE$1048576,0),MATCH((CUADRO!N$4&amp;$E302),'Hoja de Trabajo para listado'!$DE$151:$DG$151,0)),0)+IFERROR(INDEX('Hoja de Trabajo para listado'!$CD$155:$DC$1048576,MATCH($A302,'Hoja de Trabajo para listado'!$CD$155:$CD$1048576,0),MATCH((CUADRO!N$4&amp;$E302),'Hoja de Trabajo para listado'!$CD$151:$DC$151,0)),0)</f>
        <v>0</v>
      </c>
      <c r="O302" s="245">
        <f ca="1">+IFERROR(INDEX('Hoja de Trabajo para listado'!$A$155:$Z$1048576,MATCH($A302,'Hoja de Trabajo para listado'!$A$155:$A$1048576,0),MATCH((CUADRO!O$4&amp;$E302),'Hoja de Trabajo para listado'!$A$151:$Z$151,0)),0)+IFERROR(INDEX('Hoja de Trabajo para listado'!$AB$155:$BA$1048576,MATCH($A302,'Hoja de Trabajo para listado'!$AB$155:$AB$1048576,0),MATCH((CUADRO!O$4&amp;$E302),'Hoja de Trabajo para listado'!$AB$151:$BA$151,0)),0)+IFERROR(INDEX('Hoja de Trabajo para listado'!$BC$155:$CB$1048576,MATCH($A302,'Hoja de Trabajo para listado'!$BC$155:$BC$1048576,0),MATCH((CUADRO!O$4&amp;$E302),'Hoja de Trabajo para listado'!$BC$151:$CB$151,0)),0)+IFERROR(INDEX('Hoja de Trabajo para listado'!$DE$153:$DG$274,MATCH($A302,'Hoja de Trabajo para listado'!$DE$153:$DE$1048576,0),MATCH((CUADRO!O$4&amp;$E302),'Hoja de Trabajo para listado'!$DE$151:$DG$151,0)),0)+IFERROR(INDEX('Hoja de Trabajo para listado'!$CD$155:$DC$1048576,MATCH($A302,'Hoja de Trabajo para listado'!$CD$155:$CD$1048576,0),MATCH((CUADRO!O$4&amp;$E302),'Hoja de Trabajo para listado'!$CD$151:$DC$151,0)),0)</f>
        <v>0</v>
      </c>
      <c r="P302" s="245">
        <f ca="1">+IFERROR(INDEX('Hoja de Trabajo para listado'!$A$155:$Z$1048576,MATCH($A302,'Hoja de Trabajo para listado'!$A$155:$A$1048576,0),MATCH((CUADRO!P$4&amp;$E302),'Hoja de Trabajo para listado'!$A$151:$Z$151,0)),0)+IFERROR(INDEX('Hoja de Trabajo para listado'!$AB$155:$BA$1048576,MATCH($A302,'Hoja de Trabajo para listado'!$AB$155:$AB$1048576,0),MATCH((CUADRO!P$4&amp;$E302),'Hoja de Trabajo para listado'!$AB$151:$BA$151,0)),0)+IFERROR(INDEX('Hoja de Trabajo para listado'!$BC$155:$CB$1048576,MATCH($A302,'Hoja de Trabajo para listado'!$BC$155:$BC$1048576,0),MATCH((CUADRO!P$4&amp;$E302),'Hoja de Trabajo para listado'!$BC$151:$CB$151,0)),0)+IFERROR(INDEX('Hoja de Trabajo para listado'!$DE$153:$DG$274,MATCH($A302,'Hoja de Trabajo para listado'!$DE$153:$DE$1048576,0),MATCH((CUADRO!P$4&amp;$E302),'Hoja de Trabajo para listado'!$DE$151:$DG$151,0)),0)+IFERROR(INDEX('Hoja de Trabajo para listado'!$CD$155:$DC$1048576,MATCH($A302,'Hoja de Trabajo para listado'!$CD$155:$CD$1048576,0),MATCH((CUADRO!P$4&amp;$E302),'Hoja de Trabajo para listado'!$CD$151:$DC$151,0)),0)</f>
        <v>0</v>
      </c>
      <c r="Q302" s="245">
        <f ca="1">+IFERROR(INDEX('Hoja de Trabajo para listado'!$A$155:$Z$1048576,MATCH($A302,'Hoja de Trabajo para listado'!$A$155:$A$1048576,0),MATCH((CUADRO!Q$4&amp;$E302),'Hoja de Trabajo para listado'!$A$151:$Z$151,0)),0)+IFERROR(INDEX('Hoja de Trabajo para listado'!$AB$155:$BA$1048576,MATCH($A302,'Hoja de Trabajo para listado'!$AB$155:$AB$1048576,0),MATCH((CUADRO!Q$4&amp;$E302),'Hoja de Trabajo para listado'!$AB$151:$BA$151,0)),0)+IFERROR(INDEX('Hoja de Trabajo para listado'!$BC$155:$CB$1048576,MATCH($A302,'Hoja de Trabajo para listado'!$BC$155:$BC$1048576,0),MATCH((CUADRO!Q$4&amp;$E302),'Hoja de Trabajo para listado'!$BC$151:$CB$151,0)),0)+IFERROR(INDEX('Hoja de Trabajo para listado'!$DE$153:$DG$274,MATCH($A302,'Hoja de Trabajo para listado'!$DE$153:$DE$1048576,0),MATCH((CUADRO!Q$4&amp;$E302),'Hoja de Trabajo para listado'!$DE$151:$DG$151,0)),0)+IFERROR(INDEX('Hoja de Trabajo para listado'!$CD$155:$DC$1048576,MATCH($A302,'Hoja de Trabajo para listado'!$CD$155:$CD$1048576,0),MATCH((CUADRO!Q$4&amp;$E302),'Hoja de Trabajo para listado'!$CD$151:$DC$151,0)),0)</f>
        <v>0</v>
      </c>
      <c r="R302" s="245">
        <f t="shared" ca="1" si="11"/>
        <v>0</v>
      </c>
      <c r="S302" s="259">
        <f ca="1">+R301+R302</f>
        <v>0</v>
      </c>
      <c r="T302" s="243">
        <f ca="1">+S302</f>
        <v>0</v>
      </c>
      <c r="U302" s="242">
        <f t="shared" si="12"/>
        <v>2</v>
      </c>
      <c r="V302" s="333" t="str">
        <f>+VLOOKUP(A302,bd_lista!$A$3:$E$592,5,FALSE)</f>
        <v>Instituciones de Seguridad Social</v>
      </c>
      <c r="W302" s="388"/>
      <c r="X302" s="242">
        <f>+VLOOKUP(A302,[4]Sheet1!$A$13:$D$744,4,FALSE)</f>
        <v>46</v>
      </c>
      <c r="Y302" s="242" t="str">
        <f>+VLOOKUP(X302,bd_lista!$A$3:$C$592,3,FALSE)</f>
        <v>Ministerio de Salud y Deportes</v>
      </c>
      <c r="Z302" s="292"/>
      <c r="AA302" s="293"/>
    </row>
    <row r="303" spans="1:27" customFormat="1" ht="15" hidden="1" customHeight="1">
      <c r="A303" s="32">
        <v>426</v>
      </c>
      <c r="B303" s="392">
        <f>+A303</f>
        <v>426</v>
      </c>
      <c r="C303" s="247" t="str">
        <f>+VLOOKUP(A303,bd_lista!$A$3:$C$592,3,FALSE)</f>
        <v>Seguro Social Universitario de Oruro</v>
      </c>
      <c r="D303" s="389" t="str">
        <f>+C303</f>
        <v>Seguro Social Universitario de Oruro</v>
      </c>
      <c r="E303" s="247" t="s">
        <v>1304</v>
      </c>
      <c r="F303" s="243">
        <f ca="1">+IFERROR(INDEX('Hoja de Trabajo para listado'!$A$155:$Z$1048576,MATCH($A303,'Hoja de Trabajo para listado'!$A$155:$A$1048576,0),MATCH((CUADRO!F$4&amp;$E303),'Hoja de Trabajo para listado'!$A$151:$Z$151,0)),0)+IFERROR(INDEX('Hoja de Trabajo para listado'!$AB$155:$BA$1048576,MATCH($A303,'Hoja de Trabajo para listado'!$AB$155:$AB$1048576,0),MATCH((CUADRO!F$4&amp;$E303),'Hoja de Trabajo para listado'!$AB$151:$BA$151,0)),0)+IFERROR(INDEX('Hoja de Trabajo para listado'!$BC$155:$CB$1048576,MATCH($A303,'Hoja de Trabajo para listado'!$BC$155:$BC$1048576,0),MATCH((CUADRO!F$4&amp;$E303),'Hoja de Trabajo para listado'!$BC$151:$CB$151,0)),0)+IFERROR(INDEX('Hoja de Trabajo para listado'!$DE$153:$DG$274,MATCH($A303,'Hoja de Trabajo para listado'!$DE$153:$DE$1048576,0),MATCH((CUADRO!F$4&amp;$E303),'Hoja de Trabajo para listado'!$DE$151:$DG$151,0)),0)+IFERROR(INDEX('Hoja de Trabajo para listado'!$CD$155:$DC$1048576,MATCH($A303,'Hoja de Trabajo para listado'!$CD$155:$CD$1048576,0),MATCH((CUADRO!F$4&amp;$E303),'Hoja de Trabajo para listado'!$CD$151:$DC$151,0)),0)</f>
        <v>0</v>
      </c>
      <c r="G303" s="243">
        <f ca="1">+IFERROR(INDEX('Hoja de Trabajo para listado'!$A$155:$Z$1048576,MATCH($A303,'Hoja de Trabajo para listado'!$A$155:$A$1048576,0),MATCH((CUADRO!G$4&amp;$E303),'Hoja de Trabajo para listado'!$A$151:$Z$151,0)),0)+IFERROR(INDEX('Hoja de Trabajo para listado'!$AB$155:$BA$1048576,MATCH($A303,'Hoja de Trabajo para listado'!$AB$155:$AB$1048576,0),MATCH((CUADRO!G$4&amp;$E303),'Hoja de Trabajo para listado'!$AB$151:$BA$151,0)),0)+IFERROR(INDEX('Hoja de Trabajo para listado'!$BC$155:$CB$1048576,MATCH($A303,'Hoja de Trabajo para listado'!$BC$155:$BC$1048576,0),MATCH((CUADRO!G$4&amp;$E303),'Hoja de Trabajo para listado'!$BC$151:$CB$151,0)),0)+IFERROR(INDEX('Hoja de Trabajo para listado'!$DE$153:$DG$274,MATCH($A303,'Hoja de Trabajo para listado'!$DE$153:$DE$1048576,0),MATCH((CUADRO!G$4&amp;$E303),'Hoja de Trabajo para listado'!$DE$151:$DG$151,0)),0)+IFERROR(INDEX('Hoja de Trabajo para listado'!$CD$155:$DC$1048576,MATCH($A303,'Hoja de Trabajo para listado'!$CD$155:$CD$1048576,0),MATCH((CUADRO!G$4&amp;$E303),'Hoja de Trabajo para listado'!$CD$151:$DC$151,0)),0)</f>
        <v>0</v>
      </c>
      <c r="H303" s="243">
        <f ca="1">+IFERROR(INDEX('Hoja de Trabajo para listado'!$A$155:$Z$1048576,MATCH($A303,'Hoja de Trabajo para listado'!$A$155:$A$1048576,0),MATCH((CUADRO!H$4&amp;$E303),'Hoja de Trabajo para listado'!$A$151:$Z$151,0)),0)+IFERROR(INDEX('Hoja de Trabajo para listado'!$AB$155:$BA$1048576,MATCH($A303,'Hoja de Trabajo para listado'!$AB$155:$AB$1048576,0),MATCH((CUADRO!H$4&amp;$E303),'Hoja de Trabajo para listado'!$AB$151:$BA$151,0)),0)+IFERROR(INDEX('Hoja de Trabajo para listado'!$BC$155:$CB$1048576,MATCH($A303,'Hoja de Trabajo para listado'!$BC$155:$BC$1048576,0),MATCH((CUADRO!H$4&amp;$E303),'Hoja de Trabajo para listado'!$BC$151:$CB$151,0)),0)+IFERROR(INDEX('Hoja de Trabajo para listado'!$DE$153:$DG$274,MATCH($A303,'Hoja de Trabajo para listado'!$DE$153:$DE$1048576,0),MATCH((CUADRO!H$4&amp;$E303),'Hoja de Trabajo para listado'!$DE$151:$DG$151,0)),0)+IFERROR(INDEX('Hoja de Trabajo para listado'!$CD$155:$DC$1048576,MATCH($A303,'Hoja de Trabajo para listado'!$CD$155:$CD$1048576,0),MATCH((CUADRO!H$4&amp;$E303),'Hoja de Trabajo para listado'!$CD$151:$DC$151,0)),0)</f>
        <v>0</v>
      </c>
      <c r="I303" s="243">
        <f ca="1">+IFERROR(INDEX('Hoja de Trabajo para listado'!$A$155:$Z$1048576,MATCH($A303,'Hoja de Trabajo para listado'!$A$155:$A$1048576,0),MATCH((CUADRO!I$4&amp;$E303),'Hoja de Trabajo para listado'!$A$151:$Z$151,0)),0)+IFERROR(INDEX('Hoja de Trabajo para listado'!$AB$155:$BA$1048576,MATCH($A303,'Hoja de Trabajo para listado'!$AB$155:$AB$1048576,0),MATCH((CUADRO!I$4&amp;$E303),'Hoja de Trabajo para listado'!$AB$151:$BA$151,0)),0)+IFERROR(INDEX('Hoja de Trabajo para listado'!$BC$155:$CB$1048576,MATCH($A303,'Hoja de Trabajo para listado'!$BC$155:$BC$1048576,0),MATCH((CUADRO!I$4&amp;$E303),'Hoja de Trabajo para listado'!$BC$151:$CB$151,0)),0)+IFERROR(INDEX('Hoja de Trabajo para listado'!$DE$153:$DG$274,MATCH($A303,'Hoja de Trabajo para listado'!$DE$153:$DE$1048576,0),MATCH((CUADRO!I$4&amp;$E303),'Hoja de Trabajo para listado'!$DE$151:$DG$151,0)),0)+IFERROR(INDEX('Hoja de Trabajo para listado'!$CD$155:$DC$1048576,MATCH($A303,'Hoja de Trabajo para listado'!$CD$155:$CD$1048576,0),MATCH((CUADRO!I$4&amp;$E303),'Hoja de Trabajo para listado'!$CD$151:$DC$151,0)),0)</f>
        <v>0</v>
      </c>
      <c r="J303" s="243">
        <f ca="1">+IFERROR(INDEX('Hoja de Trabajo para listado'!$A$155:$Z$1048576,MATCH($A303,'Hoja de Trabajo para listado'!$A$155:$A$1048576,0),MATCH((CUADRO!J$4&amp;$E303),'Hoja de Trabajo para listado'!$A$151:$Z$151,0)),0)+IFERROR(INDEX('Hoja de Trabajo para listado'!$AB$155:$BA$1048576,MATCH($A303,'Hoja de Trabajo para listado'!$AB$155:$AB$1048576,0),MATCH((CUADRO!J$4&amp;$E303),'Hoja de Trabajo para listado'!$AB$151:$BA$151,0)),0)+IFERROR(INDEX('Hoja de Trabajo para listado'!$BC$155:$CB$1048576,MATCH($A303,'Hoja de Trabajo para listado'!$BC$155:$BC$1048576,0),MATCH((CUADRO!J$4&amp;$E303),'Hoja de Trabajo para listado'!$BC$151:$CB$151,0)),0)+IFERROR(INDEX('Hoja de Trabajo para listado'!$DE$153:$DG$274,MATCH($A303,'Hoja de Trabajo para listado'!$DE$153:$DE$1048576,0),MATCH((CUADRO!J$4&amp;$E303),'Hoja de Trabajo para listado'!$DE$151:$DG$151,0)),0)+IFERROR(INDEX('Hoja de Trabajo para listado'!$CD$155:$DC$1048576,MATCH($A303,'Hoja de Trabajo para listado'!$CD$155:$CD$1048576,0),MATCH((CUADRO!J$4&amp;$E303),'Hoja de Trabajo para listado'!$CD$151:$DC$151,0)),0)</f>
        <v>0</v>
      </c>
      <c r="K303" s="243">
        <f ca="1">+IFERROR(INDEX('Hoja de Trabajo para listado'!$A$155:$Z$1048576,MATCH($A303,'Hoja de Trabajo para listado'!$A$155:$A$1048576,0),MATCH((CUADRO!K$4&amp;$E303),'Hoja de Trabajo para listado'!$A$151:$Z$151,0)),0)+IFERROR(INDEX('Hoja de Trabajo para listado'!$AB$155:$BA$1048576,MATCH($A303,'Hoja de Trabajo para listado'!$AB$155:$AB$1048576,0),MATCH((CUADRO!K$4&amp;$E303),'Hoja de Trabajo para listado'!$AB$151:$BA$151,0)),0)+IFERROR(INDEX('Hoja de Trabajo para listado'!$BC$155:$CB$1048576,MATCH($A303,'Hoja de Trabajo para listado'!$BC$155:$BC$1048576,0),MATCH((CUADRO!K$4&amp;$E303),'Hoja de Trabajo para listado'!$BC$151:$CB$151,0)),0)+IFERROR(INDEX('Hoja de Trabajo para listado'!$DE$153:$DG$274,MATCH($A303,'Hoja de Trabajo para listado'!$DE$153:$DE$1048576,0),MATCH((CUADRO!K$4&amp;$E303),'Hoja de Trabajo para listado'!$DE$151:$DG$151,0)),0)+IFERROR(INDEX('Hoja de Trabajo para listado'!$CD$155:$DC$1048576,MATCH($A303,'Hoja de Trabajo para listado'!$CD$155:$CD$1048576,0),MATCH((CUADRO!K$4&amp;$E303),'Hoja de Trabajo para listado'!$CD$151:$DC$151,0)),0)</f>
        <v>0</v>
      </c>
      <c r="L303" s="243">
        <f ca="1">+IFERROR(INDEX('Hoja de Trabajo para listado'!$A$155:$Z$1048576,MATCH($A303,'Hoja de Trabajo para listado'!$A$155:$A$1048576,0),MATCH((CUADRO!L$4&amp;$E303),'Hoja de Trabajo para listado'!$A$151:$Z$151,0)),0)+IFERROR(INDEX('Hoja de Trabajo para listado'!$AB$155:$BA$1048576,MATCH($A303,'Hoja de Trabajo para listado'!$AB$155:$AB$1048576,0),MATCH((CUADRO!L$4&amp;$E303),'Hoja de Trabajo para listado'!$AB$151:$BA$151,0)),0)+IFERROR(INDEX('Hoja de Trabajo para listado'!$BC$155:$CB$1048576,MATCH($A303,'Hoja de Trabajo para listado'!$BC$155:$BC$1048576,0),MATCH((CUADRO!L$4&amp;$E303),'Hoja de Trabajo para listado'!$BC$151:$CB$151,0)),0)+IFERROR(INDEX('Hoja de Trabajo para listado'!$DE$153:$DG$274,MATCH($A303,'Hoja de Trabajo para listado'!$DE$153:$DE$1048576,0),MATCH((CUADRO!L$4&amp;$E303),'Hoja de Trabajo para listado'!$DE$151:$DG$151,0)),0)+IFERROR(INDEX('Hoja de Trabajo para listado'!$CD$155:$DC$1048576,MATCH($A303,'Hoja de Trabajo para listado'!$CD$155:$CD$1048576,0),MATCH((CUADRO!L$4&amp;$E303),'Hoja de Trabajo para listado'!$CD$151:$DC$151,0)),0)</f>
        <v>0</v>
      </c>
      <c r="M303" s="243">
        <f ca="1">+IFERROR(INDEX('Hoja de Trabajo para listado'!$A$155:$Z$1048576,MATCH($A303,'Hoja de Trabajo para listado'!$A$155:$A$1048576,0),MATCH((CUADRO!M$4&amp;$E303),'Hoja de Trabajo para listado'!$A$151:$Z$151,0)),0)+IFERROR(INDEX('Hoja de Trabajo para listado'!$AB$155:$BA$1048576,MATCH($A303,'Hoja de Trabajo para listado'!$AB$155:$AB$1048576,0),MATCH((CUADRO!M$4&amp;$E303),'Hoja de Trabajo para listado'!$AB$151:$BA$151,0)),0)+IFERROR(INDEX('Hoja de Trabajo para listado'!$BC$155:$CB$1048576,MATCH($A303,'Hoja de Trabajo para listado'!$BC$155:$BC$1048576,0),MATCH((CUADRO!M$4&amp;$E303),'Hoja de Trabajo para listado'!$BC$151:$CB$151,0)),0)+IFERROR(INDEX('Hoja de Trabajo para listado'!$DE$153:$DG$274,MATCH($A303,'Hoja de Trabajo para listado'!$DE$153:$DE$1048576,0),MATCH((CUADRO!M$4&amp;$E303),'Hoja de Trabajo para listado'!$DE$151:$DG$151,0)),0)+IFERROR(INDEX('Hoja de Trabajo para listado'!$CD$155:$DC$1048576,MATCH($A303,'Hoja de Trabajo para listado'!$CD$155:$CD$1048576,0),MATCH((CUADRO!M$4&amp;$E303),'Hoja de Trabajo para listado'!$CD$151:$DC$151,0)),0)</f>
        <v>0</v>
      </c>
      <c r="N303" s="243">
        <f ca="1">+IFERROR(INDEX('Hoja de Trabajo para listado'!$A$155:$Z$1048576,MATCH($A303,'Hoja de Trabajo para listado'!$A$155:$A$1048576,0),MATCH((CUADRO!N$4&amp;$E303),'Hoja de Trabajo para listado'!$A$151:$Z$151,0)),0)+IFERROR(INDEX('Hoja de Trabajo para listado'!$AB$155:$BA$1048576,MATCH($A303,'Hoja de Trabajo para listado'!$AB$155:$AB$1048576,0),MATCH((CUADRO!N$4&amp;$E303),'Hoja de Trabajo para listado'!$AB$151:$BA$151,0)),0)+IFERROR(INDEX('Hoja de Trabajo para listado'!$BC$155:$CB$1048576,MATCH($A303,'Hoja de Trabajo para listado'!$BC$155:$BC$1048576,0),MATCH((CUADRO!N$4&amp;$E303),'Hoja de Trabajo para listado'!$BC$151:$CB$151,0)),0)+IFERROR(INDEX('Hoja de Trabajo para listado'!$DE$153:$DG$274,MATCH($A303,'Hoja de Trabajo para listado'!$DE$153:$DE$1048576,0),MATCH((CUADRO!N$4&amp;$E303),'Hoja de Trabajo para listado'!$DE$151:$DG$151,0)),0)+IFERROR(INDEX('Hoja de Trabajo para listado'!$CD$155:$DC$1048576,MATCH($A303,'Hoja de Trabajo para listado'!$CD$155:$CD$1048576,0),MATCH((CUADRO!N$4&amp;$E303),'Hoja de Trabajo para listado'!$CD$151:$DC$151,0)),0)</f>
        <v>0</v>
      </c>
      <c r="O303" s="243">
        <f ca="1">+IFERROR(INDEX('Hoja de Trabajo para listado'!$A$155:$Z$1048576,MATCH($A303,'Hoja de Trabajo para listado'!$A$155:$A$1048576,0),MATCH((CUADRO!O$4&amp;$E303),'Hoja de Trabajo para listado'!$A$151:$Z$151,0)),0)+IFERROR(INDEX('Hoja de Trabajo para listado'!$AB$155:$BA$1048576,MATCH($A303,'Hoja de Trabajo para listado'!$AB$155:$AB$1048576,0),MATCH((CUADRO!O$4&amp;$E303),'Hoja de Trabajo para listado'!$AB$151:$BA$151,0)),0)+IFERROR(INDEX('Hoja de Trabajo para listado'!$BC$155:$CB$1048576,MATCH($A303,'Hoja de Trabajo para listado'!$BC$155:$BC$1048576,0),MATCH((CUADRO!O$4&amp;$E303),'Hoja de Trabajo para listado'!$BC$151:$CB$151,0)),0)+IFERROR(INDEX('Hoja de Trabajo para listado'!$DE$153:$DG$274,MATCH($A303,'Hoja de Trabajo para listado'!$DE$153:$DE$1048576,0),MATCH((CUADRO!O$4&amp;$E303),'Hoja de Trabajo para listado'!$DE$151:$DG$151,0)),0)+IFERROR(INDEX('Hoja de Trabajo para listado'!$CD$155:$DC$1048576,MATCH($A303,'Hoja de Trabajo para listado'!$CD$155:$CD$1048576,0),MATCH((CUADRO!O$4&amp;$E303),'Hoja de Trabajo para listado'!$CD$151:$DC$151,0)),0)</f>
        <v>0</v>
      </c>
      <c r="P303" s="243">
        <f ca="1">+IFERROR(INDEX('Hoja de Trabajo para listado'!$A$155:$Z$1048576,MATCH($A303,'Hoja de Trabajo para listado'!$A$155:$A$1048576,0),MATCH((CUADRO!P$4&amp;$E303),'Hoja de Trabajo para listado'!$A$151:$Z$151,0)),0)+IFERROR(INDEX('Hoja de Trabajo para listado'!$AB$155:$BA$1048576,MATCH($A303,'Hoja de Trabajo para listado'!$AB$155:$AB$1048576,0),MATCH((CUADRO!P$4&amp;$E303),'Hoja de Trabajo para listado'!$AB$151:$BA$151,0)),0)+IFERROR(INDEX('Hoja de Trabajo para listado'!$BC$155:$CB$1048576,MATCH($A303,'Hoja de Trabajo para listado'!$BC$155:$BC$1048576,0),MATCH((CUADRO!P$4&amp;$E303),'Hoja de Trabajo para listado'!$BC$151:$CB$151,0)),0)+IFERROR(INDEX('Hoja de Trabajo para listado'!$DE$153:$DG$274,MATCH($A303,'Hoja de Trabajo para listado'!$DE$153:$DE$1048576,0),MATCH((CUADRO!P$4&amp;$E303),'Hoja de Trabajo para listado'!$DE$151:$DG$151,0)),0)+IFERROR(INDEX('Hoja de Trabajo para listado'!$CD$155:$DC$1048576,MATCH($A303,'Hoja de Trabajo para listado'!$CD$155:$CD$1048576,0),MATCH((CUADRO!P$4&amp;$E303),'Hoja de Trabajo para listado'!$CD$151:$DC$151,0)),0)</f>
        <v>0</v>
      </c>
      <c r="Q303" s="243">
        <f ca="1">+IFERROR(INDEX('Hoja de Trabajo para listado'!$A$155:$Z$1048576,MATCH($A303,'Hoja de Trabajo para listado'!$A$155:$A$1048576,0),MATCH((CUADRO!Q$4&amp;$E303),'Hoja de Trabajo para listado'!$A$151:$Z$151,0)),0)+IFERROR(INDEX('Hoja de Trabajo para listado'!$AB$155:$BA$1048576,MATCH($A303,'Hoja de Trabajo para listado'!$AB$155:$AB$1048576,0),MATCH((CUADRO!Q$4&amp;$E303),'Hoja de Trabajo para listado'!$AB$151:$BA$151,0)),0)+IFERROR(INDEX('Hoja de Trabajo para listado'!$BC$155:$CB$1048576,MATCH($A303,'Hoja de Trabajo para listado'!$BC$155:$BC$1048576,0),MATCH((CUADRO!Q$4&amp;$E303),'Hoja de Trabajo para listado'!$BC$151:$CB$151,0)),0)+IFERROR(INDEX('Hoja de Trabajo para listado'!$DE$153:$DG$274,MATCH($A303,'Hoja de Trabajo para listado'!$DE$153:$DE$1048576,0),MATCH((CUADRO!Q$4&amp;$E303),'Hoja de Trabajo para listado'!$DE$151:$DG$151,0)),0)+IFERROR(INDEX('Hoja de Trabajo para listado'!$CD$155:$DC$1048576,MATCH($A303,'Hoja de Trabajo para listado'!$CD$155:$CD$1048576,0),MATCH((CUADRO!Q$4&amp;$E303),'Hoja de Trabajo para listado'!$CD$151:$DC$151,0)),0)</f>
        <v>0</v>
      </c>
      <c r="R303" s="243">
        <f t="shared" ca="1" si="11"/>
        <v>0</v>
      </c>
      <c r="S303" s="249"/>
      <c r="T303" s="243">
        <f ca="1">+T304</f>
        <v>0</v>
      </c>
      <c r="U303" s="242">
        <f t="shared" si="12"/>
        <v>1</v>
      </c>
      <c r="V303" s="333" t="str">
        <f>+VLOOKUP(A303,bd_lista!$A$3:$E$592,5,FALSE)</f>
        <v>Instituciones de Seguridad Social</v>
      </c>
      <c r="W303" s="387" t="str">
        <f>+V303</f>
        <v>Instituciones de Seguridad Social</v>
      </c>
      <c r="X303" s="242">
        <f>+VLOOKUP(A303,[4]Sheet1!$A$13:$D$744,4,FALSE)</f>
        <v>46</v>
      </c>
      <c r="Y303" s="242" t="str">
        <f>+VLOOKUP(X303,bd_lista!$A$3:$C$592,3,FALSE)</f>
        <v>Ministerio de Salud y Deportes</v>
      </c>
      <c r="Z303" s="294">
        <f>+X303</f>
        <v>46</v>
      </c>
      <c r="AA303" s="295" t="str">
        <f>+Y303</f>
        <v>Ministerio de Salud y Deportes</v>
      </c>
    </row>
    <row r="304" spans="1:27" customFormat="1" ht="15" hidden="1" customHeight="1">
      <c r="A304" s="32">
        <v>426</v>
      </c>
      <c r="B304" s="393"/>
      <c r="C304" s="333" t="str">
        <f>+VLOOKUP(A304,bd_lista!$A$3:$C$592,3,FALSE)</f>
        <v>Seguro Social Universitario de Oruro</v>
      </c>
      <c r="D304" s="390"/>
      <c r="E304" s="333" t="s">
        <v>1305</v>
      </c>
      <c r="F304" s="245">
        <f ca="1">+IFERROR(INDEX('Hoja de Trabajo para listado'!$A$155:$Z$1048576,MATCH($A304,'Hoja de Trabajo para listado'!$A$155:$A$1048576,0),MATCH((CUADRO!F$4&amp;$E304),'Hoja de Trabajo para listado'!$A$151:$Z$151,0)),0)+IFERROR(INDEX('Hoja de Trabajo para listado'!$AB$155:$BA$1048576,MATCH($A304,'Hoja de Trabajo para listado'!$AB$155:$AB$1048576,0),MATCH((CUADRO!F$4&amp;$E304),'Hoja de Trabajo para listado'!$AB$151:$BA$151,0)),0)+IFERROR(INDEX('Hoja de Trabajo para listado'!$BC$155:$CB$1048576,MATCH($A304,'Hoja de Trabajo para listado'!$BC$155:$BC$1048576,0),MATCH((CUADRO!F$4&amp;$E304),'Hoja de Trabajo para listado'!$BC$151:$CB$151,0)),0)+IFERROR(INDEX('Hoja de Trabajo para listado'!$DE$153:$DG$274,MATCH($A304,'Hoja de Trabajo para listado'!$DE$153:$DE$1048576,0),MATCH((CUADRO!F$4&amp;$E304),'Hoja de Trabajo para listado'!$DE$151:$DG$151,0)),0)+IFERROR(INDEX('Hoja de Trabajo para listado'!$CD$155:$DC$1048576,MATCH($A304,'Hoja de Trabajo para listado'!$CD$155:$CD$1048576,0),MATCH((CUADRO!F$4&amp;$E304),'Hoja de Trabajo para listado'!$CD$151:$DC$151,0)),0)</f>
        <v>0</v>
      </c>
      <c r="G304" s="245">
        <f ca="1">+IFERROR(INDEX('Hoja de Trabajo para listado'!$A$155:$Z$1048576,MATCH($A304,'Hoja de Trabajo para listado'!$A$155:$A$1048576,0),MATCH((CUADRO!G$4&amp;$E304),'Hoja de Trabajo para listado'!$A$151:$Z$151,0)),0)+IFERROR(INDEX('Hoja de Trabajo para listado'!$AB$155:$BA$1048576,MATCH($A304,'Hoja de Trabajo para listado'!$AB$155:$AB$1048576,0),MATCH((CUADRO!G$4&amp;$E304),'Hoja de Trabajo para listado'!$AB$151:$BA$151,0)),0)+IFERROR(INDEX('Hoja de Trabajo para listado'!$BC$155:$CB$1048576,MATCH($A304,'Hoja de Trabajo para listado'!$BC$155:$BC$1048576,0),MATCH((CUADRO!G$4&amp;$E304),'Hoja de Trabajo para listado'!$BC$151:$CB$151,0)),0)+IFERROR(INDEX('Hoja de Trabajo para listado'!$DE$153:$DG$274,MATCH($A304,'Hoja de Trabajo para listado'!$DE$153:$DE$1048576,0),MATCH((CUADRO!G$4&amp;$E304),'Hoja de Trabajo para listado'!$DE$151:$DG$151,0)),0)+IFERROR(INDEX('Hoja de Trabajo para listado'!$CD$155:$DC$1048576,MATCH($A304,'Hoja de Trabajo para listado'!$CD$155:$CD$1048576,0),MATCH((CUADRO!G$4&amp;$E304),'Hoja de Trabajo para listado'!$CD$151:$DC$151,0)),0)</f>
        <v>0</v>
      </c>
      <c r="H304" s="245">
        <f ca="1">+IFERROR(INDEX('Hoja de Trabajo para listado'!$A$155:$Z$1048576,MATCH($A304,'Hoja de Trabajo para listado'!$A$155:$A$1048576,0),MATCH((CUADRO!H$4&amp;$E304),'Hoja de Trabajo para listado'!$A$151:$Z$151,0)),0)+IFERROR(INDEX('Hoja de Trabajo para listado'!$AB$155:$BA$1048576,MATCH($A304,'Hoja de Trabajo para listado'!$AB$155:$AB$1048576,0),MATCH((CUADRO!H$4&amp;$E304),'Hoja de Trabajo para listado'!$AB$151:$BA$151,0)),0)+IFERROR(INDEX('Hoja de Trabajo para listado'!$BC$155:$CB$1048576,MATCH($A304,'Hoja de Trabajo para listado'!$BC$155:$BC$1048576,0),MATCH((CUADRO!H$4&amp;$E304),'Hoja de Trabajo para listado'!$BC$151:$CB$151,0)),0)+IFERROR(INDEX('Hoja de Trabajo para listado'!$DE$153:$DG$274,MATCH($A304,'Hoja de Trabajo para listado'!$DE$153:$DE$1048576,0),MATCH((CUADRO!H$4&amp;$E304),'Hoja de Trabajo para listado'!$DE$151:$DG$151,0)),0)+IFERROR(INDEX('Hoja de Trabajo para listado'!$CD$155:$DC$1048576,MATCH($A304,'Hoja de Trabajo para listado'!$CD$155:$CD$1048576,0),MATCH((CUADRO!H$4&amp;$E304),'Hoja de Trabajo para listado'!$CD$151:$DC$151,0)),0)</f>
        <v>0</v>
      </c>
      <c r="I304" s="245">
        <f ca="1">+IFERROR(INDEX('Hoja de Trabajo para listado'!$A$155:$Z$1048576,MATCH($A304,'Hoja de Trabajo para listado'!$A$155:$A$1048576,0),MATCH((CUADRO!I$4&amp;$E304),'Hoja de Trabajo para listado'!$A$151:$Z$151,0)),0)+IFERROR(INDEX('Hoja de Trabajo para listado'!$AB$155:$BA$1048576,MATCH($A304,'Hoja de Trabajo para listado'!$AB$155:$AB$1048576,0),MATCH((CUADRO!I$4&amp;$E304),'Hoja de Trabajo para listado'!$AB$151:$BA$151,0)),0)+IFERROR(INDEX('Hoja de Trabajo para listado'!$BC$155:$CB$1048576,MATCH($A304,'Hoja de Trabajo para listado'!$BC$155:$BC$1048576,0),MATCH((CUADRO!I$4&amp;$E304),'Hoja de Trabajo para listado'!$BC$151:$CB$151,0)),0)+IFERROR(INDEX('Hoja de Trabajo para listado'!$DE$153:$DG$274,MATCH($A304,'Hoja de Trabajo para listado'!$DE$153:$DE$1048576,0),MATCH((CUADRO!I$4&amp;$E304),'Hoja de Trabajo para listado'!$DE$151:$DG$151,0)),0)+IFERROR(INDEX('Hoja de Trabajo para listado'!$CD$155:$DC$1048576,MATCH($A304,'Hoja de Trabajo para listado'!$CD$155:$CD$1048576,0),MATCH((CUADRO!I$4&amp;$E304),'Hoja de Trabajo para listado'!$CD$151:$DC$151,0)),0)</f>
        <v>0</v>
      </c>
      <c r="J304" s="245">
        <f ca="1">+IFERROR(INDEX('Hoja de Trabajo para listado'!$A$155:$Z$1048576,MATCH($A304,'Hoja de Trabajo para listado'!$A$155:$A$1048576,0),MATCH((CUADRO!J$4&amp;$E304),'Hoja de Trabajo para listado'!$A$151:$Z$151,0)),0)+IFERROR(INDEX('Hoja de Trabajo para listado'!$AB$155:$BA$1048576,MATCH($A304,'Hoja de Trabajo para listado'!$AB$155:$AB$1048576,0),MATCH((CUADRO!J$4&amp;$E304),'Hoja de Trabajo para listado'!$AB$151:$BA$151,0)),0)+IFERROR(INDEX('Hoja de Trabajo para listado'!$BC$155:$CB$1048576,MATCH($A304,'Hoja de Trabajo para listado'!$BC$155:$BC$1048576,0),MATCH((CUADRO!J$4&amp;$E304),'Hoja de Trabajo para listado'!$BC$151:$CB$151,0)),0)+IFERROR(INDEX('Hoja de Trabajo para listado'!$DE$153:$DG$274,MATCH($A304,'Hoja de Trabajo para listado'!$DE$153:$DE$1048576,0),MATCH((CUADRO!J$4&amp;$E304),'Hoja de Trabajo para listado'!$DE$151:$DG$151,0)),0)+IFERROR(INDEX('Hoja de Trabajo para listado'!$CD$155:$DC$1048576,MATCH($A304,'Hoja de Trabajo para listado'!$CD$155:$CD$1048576,0),MATCH((CUADRO!J$4&amp;$E304),'Hoja de Trabajo para listado'!$CD$151:$DC$151,0)),0)</f>
        <v>0</v>
      </c>
      <c r="K304" s="245">
        <f ca="1">+IFERROR(INDEX('Hoja de Trabajo para listado'!$A$155:$Z$1048576,MATCH($A304,'Hoja de Trabajo para listado'!$A$155:$A$1048576,0),MATCH((CUADRO!K$4&amp;$E304),'Hoja de Trabajo para listado'!$A$151:$Z$151,0)),0)+IFERROR(INDEX('Hoja de Trabajo para listado'!$AB$155:$BA$1048576,MATCH($A304,'Hoja de Trabajo para listado'!$AB$155:$AB$1048576,0),MATCH((CUADRO!K$4&amp;$E304),'Hoja de Trabajo para listado'!$AB$151:$BA$151,0)),0)+IFERROR(INDEX('Hoja de Trabajo para listado'!$BC$155:$CB$1048576,MATCH($A304,'Hoja de Trabajo para listado'!$BC$155:$BC$1048576,0),MATCH((CUADRO!K$4&amp;$E304),'Hoja de Trabajo para listado'!$BC$151:$CB$151,0)),0)+IFERROR(INDEX('Hoja de Trabajo para listado'!$DE$153:$DG$274,MATCH($A304,'Hoja de Trabajo para listado'!$DE$153:$DE$1048576,0),MATCH((CUADRO!K$4&amp;$E304),'Hoja de Trabajo para listado'!$DE$151:$DG$151,0)),0)+IFERROR(INDEX('Hoja de Trabajo para listado'!$CD$155:$DC$1048576,MATCH($A304,'Hoja de Trabajo para listado'!$CD$155:$CD$1048576,0),MATCH((CUADRO!K$4&amp;$E304),'Hoja de Trabajo para listado'!$CD$151:$DC$151,0)),0)</f>
        <v>0</v>
      </c>
      <c r="L304" s="245">
        <f ca="1">+IFERROR(INDEX('Hoja de Trabajo para listado'!$A$155:$Z$1048576,MATCH($A304,'Hoja de Trabajo para listado'!$A$155:$A$1048576,0),MATCH((CUADRO!L$4&amp;$E304),'Hoja de Trabajo para listado'!$A$151:$Z$151,0)),0)+IFERROR(INDEX('Hoja de Trabajo para listado'!$AB$155:$BA$1048576,MATCH($A304,'Hoja de Trabajo para listado'!$AB$155:$AB$1048576,0),MATCH((CUADRO!L$4&amp;$E304),'Hoja de Trabajo para listado'!$AB$151:$BA$151,0)),0)+IFERROR(INDEX('Hoja de Trabajo para listado'!$BC$155:$CB$1048576,MATCH($A304,'Hoja de Trabajo para listado'!$BC$155:$BC$1048576,0),MATCH((CUADRO!L$4&amp;$E304),'Hoja de Trabajo para listado'!$BC$151:$CB$151,0)),0)+IFERROR(INDEX('Hoja de Trabajo para listado'!$DE$153:$DG$274,MATCH($A304,'Hoja de Trabajo para listado'!$DE$153:$DE$1048576,0),MATCH((CUADRO!L$4&amp;$E304),'Hoja de Trabajo para listado'!$DE$151:$DG$151,0)),0)+IFERROR(INDEX('Hoja de Trabajo para listado'!$CD$155:$DC$1048576,MATCH($A304,'Hoja de Trabajo para listado'!$CD$155:$CD$1048576,0),MATCH((CUADRO!L$4&amp;$E304),'Hoja de Trabajo para listado'!$CD$151:$DC$151,0)),0)</f>
        <v>0</v>
      </c>
      <c r="M304" s="245">
        <f ca="1">+IFERROR(INDEX('Hoja de Trabajo para listado'!$A$155:$Z$1048576,MATCH($A304,'Hoja de Trabajo para listado'!$A$155:$A$1048576,0),MATCH((CUADRO!M$4&amp;$E304),'Hoja de Trabajo para listado'!$A$151:$Z$151,0)),0)+IFERROR(INDEX('Hoja de Trabajo para listado'!$AB$155:$BA$1048576,MATCH($A304,'Hoja de Trabajo para listado'!$AB$155:$AB$1048576,0),MATCH((CUADRO!M$4&amp;$E304),'Hoja de Trabajo para listado'!$AB$151:$BA$151,0)),0)+IFERROR(INDEX('Hoja de Trabajo para listado'!$BC$155:$CB$1048576,MATCH($A304,'Hoja de Trabajo para listado'!$BC$155:$BC$1048576,0),MATCH((CUADRO!M$4&amp;$E304),'Hoja de Trabajo para listado'!$BC$151:$CB$151,0)),0)+IFERROR(INDEX('Hoja de Trabajo para listado'!$DE$153:$DG$274,MATCH($A304,'Hoja de Trabajo para listado'!$DE$153:$DE$1048576,0),MATCH((CUADRO!M$4&amp;$E304),'Hoja de Trabajo para listado'!$DE$151:$DG$151,0)),0)+IFERROR(INDEX('Hoja de Trabajo para listado'!$CD$155:$DC$1048576,MATCH($A304,'Hoja de Trabajo para listado'!$CD$155:$CD$1048576,0),MATCH((CUADRO!M$4&amp;$E304),'Hoja de Trabajo para listado'!$CD$151:$DC$151,0)),0)</f>
        <v>0</v>
      </c>
      <c r="N304" s="245">
        <f ca="1">+IFERROR(INDEX('Hoja de Trabajo para listado'!$A$155:$Z$1048576,MATCH($A304,'Hoja de Trabajo para listado'!$A$155:$A$1048576,0),MATCH((CUADRO!N$4&amp;$E304),'Hoja de Trabajo para listado'!$A$151:$Z$151,0)),0)+IFERROR(INDEX('Hoja de Trabajo para listado'!$AB$155:$BA$1048576,MATCH($A304,'Hoja de Trabajo para listado'!$AB$155:$AB$1048576,0),MATCH((CUADRO!N$4&amp;$E304),'Hoja de Trabajo para listado'!$AB$151:$BA$151,0)),0)+IFERROR(INDEX('Hoja de Trabajo para listado'!$BC$155:$CB$1048576,MATCH($A304,'Hoja de Trabajo para listado'!$BC$155:$BC$1048576,0),MATCH((CUADRO!N$4&amp;$E304),'Hoja de Trabajo para listado'!$BC$151:$CB$151,0)),0)+IFERROR(INDEX('Hoja de Trabajo para listado'!$DE$153:$DG$274,MATCH($A304,'Hoja de Trabajo para listado'!$DE$153:$DE$1048576,0),MATCH((CUADRO!N$4&amp;$E304),'Hoja de Trabajo para listado'!$DE$151:$DG$151,0)),0)+IFERROR(INDEX('Hoja de Trabajo para listado'!$CD$155:$DC$1048576,MATCH($A304,'Hoja de Trabajo para listado'!$CD$155:$CD$1048576,0),MATCH((CUADRO!N$4&amp;$E304),'Hoja de Trabajo para listado'!$CD$151:$DC$151,0)),0)</f>
        <v>0</v>
      </c>
      <c r="O304" s="245">
        <f ca="1">+IFERROR(INDEX('Hoja de Trabajo para listado'!$A$155:$Z$1048576,MATCH($A304,'Hoja de Trabajo para listado'!$A$155:$A$1048576,0),MATCH((CUADRO!O$4&amp;$E304),'Hoja de Trabajo para listado'!$A$151:$Z$151,0)),0)+IFERROR(INDEX('Hoja de Trabajo para listado'!$AB$155:$BA$1048576,MATCH($A304,'Hoja de Trabajo para listado'!$AB$155:$AB$1048576,0),MATCH((CUADRO!O$4&amp;$E304),'Hoja de Trabajo para listado'!$AB$151:$BA$151,0)),0)+IFERROR(INDEX('Hoja de Trabajo para listado'!$BC$155:$CB$1048576,MATCH($A304,'Hoja de Trabajo para listado'!$BC$155:$BC$1048576,0),MATCH((CUADRO!O$4&amp;$E304),'Hoja de Trabajo para listado'!$BC$151:$CB$151,0)),0)+IFERROR(INDEX('Hoja de Trabajo para listado'!$DE$153:$DG$274,MATCH($A304,'Hoja de Trabajo para listado'!$DE$153:$DE$1048576,0),MATCH((CUADRO!O$4&amp;$E304),'Hoja de Trabajo para listado'!$DE$151:$DG$151,0)),0)+IFERROR(INDEX('Hoja de Trabajo para listado'!$CD$155:$DC$1048576,MATCH($A304,'Hoja de Trabajo para listado'!$CD$155:$CD$1048576,0),MATCH((CUADRO!O$4&amp;$E304),'Hoja de Trabajo para listado'!$CD$151:$DC$151,0)),0)</f>
        <v>0</v>
      </c>
      <c r="P304" s="245">
        <f ca="1">+IFERROR(INDEX('Hoja de Trabajo para listado'!$A$155:$Z$1048576,MATCH($A304,'Hoja de Trabajo para listado'!$A$155:$A$1048576,0),MATCH((CUADRO!P$4&amp;$E304),'Hoja de Trabajo para listado'!$A$151:$Z$151,0)),0)+IFERROR(INDEX('Hoja de Trabajo para listado'!$AB$155:$BA$1048576,MATCH($A304,'Hoja de Trabajo para listado'!$AB$155:$AB$1048576,0),MATCH((CUADRO!P$4&amp;$E304),'Hoja de Trabajo para listado'!$AB$151:$BA$151,0)),0)+IFERROR(INDEX('Hoja de Trabajo para listado'!$BC$155:$CB$1048576,MATCH($A304,'Hoja de Trabajo para listado'!$BC$155:$BC$1048576,0),MATCH((CUADRO!P$4&amp;$E304),'Hoja de Trabajo para listado'!$BC$151:$CB$151,0)),0)+IFERROR(INDEX('Hoja de Trabajo para listado'!$DE$153:$DG$274,MATCH($A304,'Hoja de Trabajo para listado'!$DE$153:$DE$1048576,0),MATCH((CUADRO!P$4&amp;$E304),'Hoja de Trabajo para listado'!$DE$151:$DG$151,0)),0)+IFERROR(INDEX('Hoja de Trabajo para listado'!$CD$155:$DC$1048576,MATCH($A304,'Hoja de Trabajo para listado'!$CD$155:$CD$1048576,0),MATCH((CUADRO!P$4&amp;$E304),'Hoja de Trabajo para listado'!$CD$151:$DC$151,0)),0)</f>
        <v>0</v>
      </c>
      <c r="Q304" s="245">
        <f ca="1">+IFERROR(INDEX('Hoja de Trabajo para listado'!$A$155:$Z$1048576,MATCH($A304,'Hoja de Trabajo para listado'!$A$155:$A$1048576,0),MATCH((CUADRO!Q$4&amp;$E304),'Hoja de Trabajo para listado'!$A$151:$Z$151,0)),0)+IFERROR(INDEX('Hoja de Trabajo para listado'!$AB$155:$BA$1048576,MATCH($A304,'Hoja de Trabajo para listado'!$AB$155:$AB$1048576,0),MATCH((CUADRO!Q$4&amp;$E304),'Hoja de Trabajo para listado'!$AB$151:$BA$151,0)),0)+IFERROR(INDEX('Hoja de Trabajo para listado'!$BC$155:$CB$1048576,MATCH($A304,'Hoja de Trabajo para listado'!$BC$155:$BC$1048576,0),MATCH((CUADRO!Q$4&amp;$E304),'Hoja de Trabajo para listado'!$BC$151:$CB$151,0)),0)+IFERROR(INDEX('Hoja de Trabajo para listado'!$DE$153:$DG$274,MATCH($A304,'Hoja de Trabajo para listado'!$DE$153:$DE$1048576,0),MATCH((CUADRO!Q$4&amp;$E304),'Hoja de Trabajo para listado'!$DE$151:$DG$151,0)),0)+IFERROR(INDEX('Hoja de Trabajo para listado'!$CD$155:$DC$1048576,MATCH($A304,'Hoja de Trabajo para listado'!$CD$155:$CD$1048576,0),MATCH((CUADRO!Q$4&amp;$E304),'Hoja de Trabajo para listado'!$CD$151:$DC$151,0)),0)</f>
        <v>0</v>
      </c>
      <c r="R304" s="245">
        <f t="shared" ca="1" si="11"/>
        <v>0</v>
      </c>
      <c r="S304" s="259">
        <f ca="1">+R303+R304</f>
        <v>0</v>
      </c>
      <c r="T304" s="243">
        <f ca="1">+S304</f>
        <v>0</v>
      </c>
      <c r="U304" s="242">
        <f t="shared" si="12"/>
        <v>2</v>
      </c>
      <c r="V304" s="333" t="str">
        <f>+VLOOKUP(A304,bd_lista!$A$3:$E$592,5,FALSE)</f>
        <v>Instituciones de Seguridad Social</v>
      </c>
      <c r="W304" s="388"/>
      <c r="X304" s="242">
        <f>+VLOOKUP(A304,[4]Sheet1!$A$13:$D$744,4,FALSE)</f>
        <v>46</v>
      </c>
      <c r="Y304" s="242" t="str">
        <f>+VLOOKUP(X304,bd_lista!$A$3:$C$592,3,FALSE)</f>
        <v>Ministerio de Salud y Deportes</v>
      </c>
      <c r="Z304" s="292"/>
      <c r="AA304" s="293"/>
    </row>
    <row r="305" spans="1:27" customFormat="1" ht="15" hidden="1" customHeight="1">
      <c r="A305" s="32">
        <v>427</v>
      </c>
      <c r="B305" s="392">
        <f>+A305</f>
        <v>427</v>
      </c>
      <c r="C305" s="247" t="str">
        <f>+VLOOKUP(A305,bd_lista!$A$3:$C$592,3,FALSE)</f>
        <v>Seguro Social Universitario de Santa Cruz</v>
      </c>
      <c r="D305" s="389" t="str">
        <f>+C305</f>
        <v>Seguro Social Universitario de Santa Cruz</v>
      </c>
      <c r="E305" s="247" t="s">
        <v>1304</v>
      </c>
      <c r="F305" s="243">
        <f ca="1">+IFERROR(INDEX('Hoja de Trabajo para listado'!$A$155:$Z$1048576,MATCH($A305,'Hoja de Trabajo para listado'!$A$155:$A$1048576,0),MATCH((CUADRO!F$4&amp;$E305),'Hoja de Trabajo para listado'!$A$151:$Z$151,0)),0)+IFERROR(INDEX('Hoja de Trabajo para listado'!$AB$155:$BA$1048576,MATCH($A305,'Hoja de Trabajo para listado'!$AB$155:$AB$1048576,0),MATCH((CUADRO!F$4&amp;$E305),'Hoja de Trabajo para listado'!$AB$151:$BA$151,0)),0)+IFERROR(INDEX('Hoja de Trabajo para listado'!$BC$155:$CB$1048576,MATCH($A305,'Hoja de Trabajo para listado'!$BC$155:$BC$1048576,0),MATCH((CUADRO!F$4&amp;$E305),'Hoja de Trabajo para listado'!$BC$151:$CB$151,0)),0)+IFERROR(INDEX('Hoja de Trabajo para listado'!$DE$153:$DG$274,MATCH($A305,'Hoja de Trabajo para listado'!$DE$153:$DE$1048576,0),MATCH((CUADRO!F$4&amp;$E305),'Hoja de Trabajo para listado'!$DE$151:$DG$151,0)),0)+IFERROR(INDEX('Hoja de Trabajo para listado'!$CD$155:$DC$1048576,MATCH($A305,'Hoja de Trabajo para listado'!$CD$155:$CD$1048576,0),MATCH((CUADRO!F$4&amp;$E305),'Hoja de Trabajo para listado'!$CD$151:$DC$151,0)),0)</f>
        <v>0</v>
      </c>
      <c r="G305" s="243">
        <f ca="1">+IFERROR(INDEX('Hoja de Trabajo para listado'!$A$155:$Z$1048576,MATCH($A305,'Hoja de Trabajo para listado'!$A$155:$A$1048576,0),MATCH((CUADRO!G$4&amp;$E305),'Hoja de Trabajo para listado'!$A$151:$Z$151,0)),0)+IFERROR(INDEX('Hoja de Trabajo para listado'!$AB$155:$BA$1048576,MATCH($A305,'Hoja de Trabajo para listado'!$AB$155:$AB$1048576,0),MATCH((CUADRO!G$4&amp;$E305),'Hoja de Trabajo para listado'!$AB$151:$BA$151,0)),0)+IFERROR(INDEX('Hoja de Trabajo para listado'!$BC$155:$CB$1048576,MATCH($A305,'Hoja de Trabajo para listado'!$BC$155:$BC$1048576,0),MATCH((CUADRO!G$4&amp;$E305),'Hoja de Trabajo para listado'!$BC$151:$CB$151,0)),0)+IFERROR(INDEX('Hoja de Trabajo para listado'!$DE$153:$DG$274,MATCH($A305,'Hoja de Trabajo para listado'!$DE$153:$DE$1048576,0),MATCH((CUADRO!G$4&amp;$E305),'Hoja de Trabajo para listado'!$DE$151:$DG$151,0)),0)+IFERROR(INDEX('Hoja de Trabajo para listado'!$CD$155:$DC$1048576,MATCH($A305,'Hoja de Trabajo para listado'!$CD$155:$CD$1048576,0),MATCH((CUADRO!G$4&amp;$E305),'Hoja de Trabajo para listado'!$CD$151:$DC$151,0)),0)</f>
        <v>0</v>
      </c>
      <c r="H305" s="243">
        <f ca="1">+IFERROR(INDEX('Hoja de Trabajo para listado'!$A$155:$Z$1048576,MATCH($A305,'Hoja de Trabajo para listado'!$A$155:$A$1048576,0),MATCH((CUADRO!H$4&amp;$E305),'Hoja de Trabajo para listado'!$A$151:$Z$151,0)),0)+IFERROR(INDEX('Hoja de Trabajo para listado'!$AB$155:$BA$1048576,MATCH($A305,'Hoja de Trabajo para listado'!$AB$155:$AB$1048576,0),MATCH((CUADRO!H$4&amp;$E305),'Hoja de Trabajo para listado'!$AB$151:$BA$151,0)),0)+IFERROR(INDEX('Hoja de Trabajo para listado'!$BC$155:$CB$1048576,MATCH($A305,'Hoja de Trabajo para listado'!$BC$155:$BC$1048576,0),MATCH((CUADRO!H$4&amp;$E305),'Hoja de Trabajo para listado'!$BC$151:$CB$151,0)),0)+IFERROR(INDEX('Hoja de Trabajo para listado'!$DE$153:$DG$274,MATCH($A305,'Hoja de Trabajo para listado'!$DE$153:$DE$1048576,0),MATCH((CUADRO!H$4&amp;$E305),'Hoja de Trabajo para listado'!$DE$151:$DG$151,0)),0)+IFERROR(INDEX('Hoja de Trabajo para listado'!$CD$155:$DC$1048576,MATCH($A305,'Hoja de Trabajo para listado'!$CD$155:$CD$1048576,0),MATCH((CUADRO!H$4&amp;$E305),'Hoja de Trabajo para listado'!$CD$151:$DC$151,0)),0)</f>
        <v>0</v>
      </c>
      <c r="I305" s="243">
        <f ca="1">+IFERROR(INDEX('Hoja de Trabajo para listado'!$A$155:$Z$1048576,MATCH($A305,'Hoja de Trabajo para listado'!$A$155:$A$1048576,0),MATCH((CUADRO!I$4&amp;$E305),'Hoja de Trabajo para listado'!$A$151:$Z$151,0)),0)+IFERROR(INDEX('Hoja de Trabajo para listado'!$AB$155:$BA$1048576,MATCH($A305,'Hoja de Trabajo para listado'!$AB$155:$AB$1048576,0),MATCH((CUADRO!I$4&amp;$E305),'Hoja de Trabajo para listado'!$AB$151:$BA$151,0)),0)+IFERROR(INDEX('Hoja de Trabajo para listado'!$BC$155:$CB$1048576,MATCH($A305,'Hoja de Trabajo para listado'!$BC$155:$BC$1048576,0),MATCH((CUADRO!I$4&amp;$E305),'Hoja de Trabajo para listado'!$BC$151:$CB$151,0)),0)+IFERROR(INDEX('Hoja de Trabajo para listado'!$DE$153:$DG$274,MATCH($A305,'Hoja de Trabajo para listado'!$DE$153:$DE$1048576,0),MATCH((CUADRO!I$4&amp;$E305),'Hoja de Trabajo para listado'!$DE$151:$DG$151,0)),0)+IFERROR(INDEX('Hoja de Trabajo para listado'!$CD$155:$DC$1048576,MATCH($A305,'Hoja de Trabajo para listado'!$CD$155:$CD$1048576,0),MATCH((CUADRO!I$4&amp;$E305),'Hoja de Trabajo para listado'!$CD$151:$DC$151,0)),0)</f>
        <v>0</v>
      </c>
      <c r="J305" s="243">
        <f ca="1">+IFERROR(INDEX('Hoja de Trabajo para listado'!$A$155:$Z$1048576,MATCH($A305,'Hoja de Trabajo para listado'!$A$155:$A$1048576,0),MATCH((CUADRO!J$4&amp;$E305),'Hoja de Trabajo para listado'!$A$151:$Z$151,0)),0)+IFERROR(INDEX('Hoja de Trabajo para listado'!$AB$155:$BA$1048576,MATCH($A305,'Hoja de Trabajo para listado'!$AB$155:$AB$1048576,0),MATCH((CUADRO!J$4&amp;$E305),'Hoja de Trabajo para listado'!$AB$151:$BA$151,0)),0)+IFERROR(INDEX('Hoja de Trabajo para listado'!$BC$155:$CB$1048576,MATCH($A305,'Hoja de Trabajo para listado'!$BC$155:$BC$1048576,0),MATCH((CUADRO!J$4&amp;$E305),'Hoja de Trabajo para listado'!$BC$151:$CB$151,0)),0)+IFERROR(INDEX('Hoja de Trabajo para listado'!$DE$153:$DG$274,MATCH($A305,'Hoja de Trabajo para listado'!$DE$153:$DE$1048576,0),MATCH((CUADRO!J$4&amp;$E305),'Hoja de Trabajo para listado'!$DE$151:$DG$151,0)),0)+IFERROR(INDEX('Hoja de Trabajo para listado'!$CD$155:$DC$1048576,MATCH($A305,'Hoja de Trabajo para listado'!$CD$155:$CD$1048576,0),MATCH((CUADRO!J$4&amp;$E305),'Hoja de Trabajo para listado'!$CD$151:$DC$151,0)),0)</f>
        <v>0</v>
      </c>
      <c r="K305" s="243">
        <f ca="1">+IFERROR(INDEX('Hoja de Trabajo para listado'!$A$155:$Z$1048576,MATCH($A305,'Hoja de Trabajo para listado'!$A$155:$A$1048576,0),MATCH((CUADRO!K$4&amp;$E305),'Hoja de Trabajo para listado'!$A$151:$Z$151,0)),0)+IFERROR(INDEX('Hoja de Trabajo para listado'!$AB$155:$BA$1048576,MATCH($A305,'Hoja de Trabajo para listado'!$AB$155:$AB$1048576,0),MATCH((CUADRO!K$4&amp;$E305),'Hoja de Trabajo para listado'!$AB$151:$BA$151,0)),0)+IFERROR(INDEX('Hoja de Trabajo para listado'!$BC$155:$CB$1048576,MATCH($A305,'Hoja de Trabajo para listado'!$BC$155:$BC$1048576,0),MATCH((CUADRO!K$4&amp;$E305),'Hoja de Trabajo para listado'!$BC$151:$CB$151,0)),0)+IFERROR(INDEX('Hoja de Trabajo para listado'!$DE$153:$DG$274,MATCH($A305,'Hoja de Trabajo para listado'!$DE$153:$DE$1048576,0),MATCH((CUADRO!K$4&amp;$E305),'Hoja de Trabajo para listado'!$DE$151:$DG$151,0)),0)+IFERROR(INDEX('Hoja de Trabajo para listado'!$CD$155:$DC$1048576,MATCH($A305,'Hoja de Trabajo para listado'!$CD$155:$CD$1048576,0),MATCH((CUADRO!K$4&amp;$E305),'Hoja de Trabajo para listado'!$CD$151:$DC$151,0)),0)</f>
        <v>0</v>
      </c>
      <c r="L305" s="243">
        <f ca="1">+IFERROR(INDEX('Hoja de Trabajo para listado'!$A$155:$Z$1048576,MATCH($A305,'Hoja de Trabajo para listado'!$A$155:$A$1048576,0),MATCH((CUADRO!L$4&amp;$E305),'Hoja de Trabajo para listado'!$A$151:$Z$151,0)),0)+IFERROR(INDEX('Hoja de Trabajo para listado'!$AB$155:$BA$1048576,MATCH($A305,'Hoja de Trabajo para listado'!$AB$155:$AB$1048576,0),MATCH((CUADRO!L$4&amp;$E305),'Hoja de Trabajo para listado'!$AB$151:$BA$151,0)),0)+IFERROR(INDEX('Hoja de Trabajo para listado'!$BC$155:$CB$1048576,MATCH($A305,'Hoja de Trabajo para listado'!$BC$155:$BC$1048576,0),MATCH((CUADRO!L$4&amp;$E305),'Hoja de Trabajo para listado'!$BC$151:$CB$151,0)),0)+IFERROR(INDEX('Hoja de Trabajo para listado'!$DE$153:$DG$274,MATCH($A305,'Hoja de Trabajo para listado'!$DE$153:$DE$1048576,0),MATCH((CUADRO!L$4&amp;$E305),'Hoja de Trabajo para listado'!$DE$151:$DG$151,0)),0)+IFERROR(INDEX('Hoja de Trabajo para listado'!$CD$155:$DC$1048576,MATCH($A305,'Hoja de Trabajo para listado'!$CD$155:$CD$1048576,0),MATCH((CUADRO!L$4&amp;$E305),'Hoja de Trabajo para listado'!$CD$151:$DC$151,0)),0)</f>
        <v>0</v>
      </c>
      <c r="M305" s="243">
        <f ca="1">+IFERROR(INDEX('Hoja de Trabajo para listado'!$A$155:$Z$1048576,MATCH($A305,'Hoja de Trabajo para listado'!$A$155:$A$1048576,0),MATCH((CUADRO!M$4&amp;$E305),'Hoja de Trabajo para listado'!$A$151:$Z$151,0)),0)+IFERROR(INDEX('Hoja de Trabajo para listado'!$AB$155:$BA$1048576,MATCH($A305,'Hoja de Trabajo para listado'!$AB$155:$AB$1048576,0),MATCH((CUADRO!M$4&amp;$E305),'Hoja de Trabajo para listado'!$AB$151:$BA$151,0)),0)+IFERROR(INDEX('Hoja de Trabajo para listado'!$BC$155:$CB$1048576,MATCH($A305,'Hoja de Trabajo para listado'!$BC$155:$BC$1048576,0),MATCH((CUADRO!M$4&amp;$E305),'Hoja de Trabajo para listado'!$BC$151:$CB$151,0)),0)+IFERROR(INDEX('Hoja de Trabajo para listado'!$DE$153:$DG$274,MATCH($A305,'Hoja de Trabajo para listado'!$DE$153:$DE$1048576,0),MATCH((CUADRO!M$4&amp;$E305),'Hoja de Trabajo para listado'!$DE$151:$DG$151,0)),0)+IFERROR(INDEX('Hoja de Trabajo para listado'!$CD$155:$DC$1048576,MATCH($A305,'Hoja de Trabajo para listado'!$CD$155:$CD$1048576,0),MATCH((CUADRO!M$4&amp;$E305),'Hoja de Trabajo para listado'!$CD$151:$DC$151,0)),0)</f>
        <v>0</v>
      </c>
      <c r="N305" s="243">
        <f ca="1">+IFERROR(INDEX('Hoja de Trabajo para listado'!$A$155:$Z$1048576,MATCH($A305,'Hoja de Trabajo para listado'!$A$155:$A$1048576,0),MATCH((CUADRO!N$4&amp;$E305),'Hoja de Trabajo para listado'!$A$151:$Z$151,0)),0)+IFERROR(INDEX('Hoja de Trabajo para listado'!$AB$155:$BA$1048576,MATCH($A305,'Hoja de Trabajo para listado'!$AB$155:$AB$1048576,0),MATCH((CUADRO!N$4&amp;$E305),'Hoja de Trabajo para listado'!$AB$151:$BA$151,0)),0)+IFERROR(INDEX('Hoja de Trabajo para listado'!$BC$155:$CB$1048576,MATCH($A305,'Hoja de Trabajo para listado'!$BC$155:$BC$1048576,0),MATCH((CUADRO!N$4&amp;$E305),'Hoja de Trabajo para listado'!$BC$151:$CB$151,0)),0)+IFERROR(INDEX('Hoja de Trabajo para listado'!$DE$153:$DG$274,MATCH($A305,'Hoja de Trabajo para listado'!$DE$153:$DE$1048576,0),MATCH((CUADRO!N$4&amp;$E305),'Hoja de Trabajo para listado'!$DE$151:$DG$151,0)),0)+IFERROR(INDEX('Hoja de Trabajo para listado'!$CD$155:$DC$1048576,MATCH($A305,'Hoja de Trabajo para listado'!$CD$155:$CD$1048576,0),MATCH((CUADRO!N$4&amp;$E305),'Hoja de Trabajo para listado'!$CD$151:$DC$151,0)),0)</f>
        <v>0</v>
      </c>
      <c r="O305" s="243">
        <f ca="1">+IFERROR(INDEX('Hoja de Trabajo para listado'!$A$155:$Z$1048576,MATCH($A305,'Hoja de Trabajo para listado'!$A$155:$A$1048576,0),MATCH((CUADRO!O$4&amp;$E305),'Hoja de Trabajo para listado'!$A$151:$Z$151,0)),0)+IFERROR(INDEX('Hoja de Trabajo para listado'!$AB$155:$BA$1048576,MATCH($A305,'Hoja de Trabajo para listado'!$AB$155:$AB$1048576,0),MATCH((CUADRO!O$4&amp;$E305),'Hoja de Trabajo para listado'!$AB$151:$BA$151,0)),0)+IFERROR(INDEX('Hoja de Trabajo para listado'!$BC$155:$CB$1048576,MATCH($A305,'Hoja de Trabajo para listado'!$BC$155:$BC$1048576,0),MATCH((CUADRO!O$4&amp;$E305),'Hoja de Trabajo para listado'!$BC$151:$CB$151,0)),0)+IFERROR(INDEX('Hoja de Trabajo para listado'!$DE$153:$DG$274,MATCH($A305,'Hoja de Trabajo para listado'!$DE$153:$DE$1048576,0),MATCH((CUADRO!O$4&amp;$E305),'Hoja de Trabajo para listado'!$DE$151:$DG$151,0)),0)+IFERROR(INDEX('Hoja de Trabajo para listado'!$CD$155:$DC$1048576,MATCH($A305,'Hoja de Trabajo para listado'!$CD$155:$CD$1048576,0),MATCH((CUADRO!O$4&amp;$E305),'Hoja de Trabajo para listado'!$CD$151:$DC$151,0)),0)</f>
        <v>0</v>
      </c>
      <c r="P305" s="243">
        <f ca="1">+IFERROR(INDEX('Hoja de Trabajo para listado'!$A$155:$Z$1048576,MATCH($A305,'Hoja de Trabajo para listado'!$A$155:$A$1048576,0),MATCH((CUADRO!P$4&amp;$E305),'Hoja de Trabajo para listado'!$A$151:$Z$151,0)),0)+IFERROR(INDEX('Hoja de Trabajo para listado'!$AB$155:$BA$1048576,MATCH($A305,'Hoja de Trabajo para listado'!$AB$155:$AB$1048576,0),MATCH((CUADRO!P$4&amp;$E305),'Hoja de Trabajo para listado'!$AB$151:$BA$151,0)),0)+IFERROR(INDEX('Hoja de Trabajo para listado'!$BC$155:$CB$1048576,MATCH($A305,'Hoja de Trabajo para listado'!$BC$155:$BC$1048576,0),MATCH((CUADRO!P$4&amp;$E305),'Hoja de Trabajo para listado'!$BC$151:$CB$151,0)),0)+IFERROR(INDEX('Hoja de Trabajo para listado'!$DE$153:$DG$274,MATCH($A305,'Hoja de Trabajo para listado'!$DE$153:$DE$1048576,0),MATCH((CUADRO!P$4&amp;$E305),'Hoja de Trabajo para listado'!$DE$151:$DG$151,0)),0)+IFERROR(INDEX('Hoja de Trabajo para listado'!$CD$155:$DC$1048576,MATCH($A305,'Hoja de Trabajo para listado'!$CD$155:$CD$1048576,0),MATCH((CUADRO!P$4&amp;$E305),'Hoja de Trabajo para listado'!$CD$151:$DC$151,0)),0)</f>
        <v>0</v>
      </c>
      <c r="Q305" s="243">
        <f ca="1">+IFERROR(INDEX('Hoja de Trabajo para listado'!$A$155:$Z$1048576,MATCH($A305,'Hoja de Trabajo para listado'!$A$155:$A$1048576,0),MATCH((CUADRO!Q$4&amp;$E305),'Hoja de Trabajo para listado'!$A$151:$Z$151,0)),0)+IFERROR(INDEX('Hoja de Trabajo para listado'!$AB$155:$BA$1048576,MATCH($A305,'Hoja de Trabajo para listado'!$AB$155:$AB$1048576,0),MATCH((CUADRO!Q$4&amp;$E305),'Hoja de Trabajo para listado'!$AB$151:$BA$151,0)),0)+IFERROR(INDEX('Hoja de Trabajo para listado'!$BC$155:$CB$1048576,MATCH($A305,'Hoja de Trabajo para listado'!$BC$155:$BC$1048576,0),MATCH((CUADRO!Q$4&amp;$E305),'Hoja de Trabajo para listado'!$BC$151:$CB$151,0)),0)+IFERROR(INDEX('Hoja de Trabajo para listado'!$DE$153:$DG$274,MATCH($A305,'Hoja de Trabajo para listado'!$DE$153:$DE$1048576,0),MATCH((CUADRO!Q$4&amp;$E305),'Hoja de Trabajo para listado'!$DE$151:$DG$151,0)),0)+IFERROR(INDEX('Hoja de Trabajo para listado'!$CD$155:$DC$1048576,MATCH($A305,'Hoja de Trabajo para listado'!$CD$155:$CD$1048576,0),MATCH((CUADRO!Q$4&amp;$E305),'Hoja de Trabajo para listado'!$CD$151:$DC$151,0)),0)</f>
        <v>0</v>
      </c>
      <c r="R305" s="243">
        <f t="shared" ca="1" si="11"/>
        <v>0</v>
      </c>
      <c r="S305" s="249"/>
      <c r="T305" s="243">
        <f ca="1">+T306</f>
        <v>0</v>
      </c>
      <c r="U305" s="242">
        <f t="shared" si="12"/>
        <v>1</v>
      </c>
      <c r="V305" s="333" t="str">
        <f>+VLOOKUP(A305,bd_lista!$A$3:$E$592,5,FALSE)</f>
        <v>Instituciones de Seguridad Social</v>
      </c>
      <c r="W305" s="387" t="str">
        <f>+V305</f>
        <v>Instituciones de Seguridad Social</v>
      </c>
      <c r="X305" s="242">
        <f>+VLOOKUP(A305,[4]Sheet1!$A$13:$D$744,4,FALSE)</f>
        <v>46</v>
      </c>
      <c r="Y305" s="242" t="str">
        <f>+VLOOKUP(X305,bd_lista!$A$3:$C$592,3,FALSE)</f>
        <v>Ministerio de Salud y Deportes</v>
      </c>
      <c r="Z305" s="294">
        <f>+X305</f>
        <v>46</v>
      </c>
      <c r="AA305" s="295" t="str">
        <f>+Y305</f>
        <v>Ministerio de Salud y Deportes</v>
      </c>
    </row>
    <row r="306" spans="1:27" customFormat="1" ht="15" hidden="1" customHeight="1">
      <c r="A306" s="32">
        <v>427</v>
      </c>
      <c r="B306" s="393"/>
      <c r="C306" s="333" t="str">
        <f>+VLOOKUP(A306,bd_lista!$A$3:$C$592,3,FALSE)</f>
        <v>Seguro Social Universitario de Santa Cruz</v>
      </c>
      <c r="D306" s="390"/>
      <c r="E306" s="333" t="s">
        <v>1305</v>
      </c>
      <c r="F306" s="245">
        <f ca="1">+IFERROR(INDEX('Hoja de Trabajo para listado'!$A$155:$Z$1048576,MATCH($A306,'Hoja de Trabajo para listado'!$A$155:$A$1048576,0),MATCH((CUADRO!F$4&amp;$E306),'Hoja de Trabajo para listado'!$A$151:$Z$151,0)),0)+IFERROR(INDEX('Hoja de Trabajo para listado'!$AB$155:$BA$1048576,MATCH($A306,'Hoja de Trabajo para listado'!$AB$155:$AB$1048576,0),MATCH((CUADRO!F$4&amp;$E306),'Hoja de Trabajo para listado'!$AB$151:$BA$151,0)),0)+IFERROR(INDEX('Hoja de Trabajo para listado'!$BC$155:$CB$1048576,MATCH($A306,'Hoja de Trabajo para listado'!$BC$155:$BC$1048576,0),MATCH((CUADRO!F$4&amp;$E306),'Hoja de Trabajo para listado'!$BC$151:$CB$151,0)),0)+IFERROR(INDEX('Hoja de Trabajo para listado'!$DE$153:$DG$274,MATCH($A306,'Hoja de Trabajo para listado'!$DE$153:$DE$1048576,0),MATCH((CUADRO!F$4&amp;$E306),'Hoja de Trabajo para listado'!$DE$151:$DG$151,0)),0)+IFERROR(INDEX('Hoja de Trabajo para listado'!$CD$155:$DC$1048576,MATCH($A306,'Hoja de Trabajo para listado'!$CD$155:$CD$1048576,0),MATCH((CUADRO!F$4&amp;$E306),'Hoja de Trabajo para listado'!$CD$151:$DC$151,0)),0)</f>
        <v>0</v>
      </c>
      <c r="G306" s="245">
        <f ca="1">+IFERROR(INDEX('Hoja de Trabajo para listado'!$A$155:$Z$1048576,MATCH($A306,'Hoja de Trabajo para listado'!$A$155:$A$1048576,0),MATCH((CUADRO!G$4&amp;$E306),'Hoja de Trabajo para listado'!$A$151:$Z$151,0)),0)+IFERROR(INDEX('Hoja de Trabajo para listado'!$AB$155:$BA$1048576,MATCH($A306,'Hoja de Trabajo para listado'!$AB$155:$AB$1048576,0),MATCH((CUADRO!G$4&amp;$E306),'Hoja de Trabajo para listado'!$AB$151:$BA$151,0)),0)+IFERROR(INDEX('Hoja de Trabajo para listado'!$BC$155:$CB$1048576,MATCH($A306,'Hoja de Trabajo para listado'!$BC$155:$BC$1048576,0),MATCH((CUADRO!G$4&amp;$E306),'Hoja de Trabajo para listado'!$BC$151:$CB$151,0)),0)+IFERROR(INDEX('Hoja de Trabajo para listado'!$DE$153:$DG$274,MATCH($A306,'Hoja de Trabajo para listado'!$DE$153:$DE$1048576,0),MATCH((CUADRO!G$4&amp;$E306),'Hoja de Trabajo para listado'!$DE$151:$DG$151,0)),0)+IFERROR(INDEX('Hoja de Trabajo para listado'!$CD$155:$DC$1048576,MATCH($A306,'Hoja de Trabajo para listado'!$CD$155:$CD$1048576,0),MATCH((CUADRO!G$4&amp;$E306),'Hoja de Trabajo para listado'!$CD$151:$DC$151,0)),0)</f>
        <v>0</v>
      </c>
      <c r="H306" s="245">
        <f ca="1">+IFERROR(INDEX('Hoja de Trabajo para listado'!$A$155:$Z$1048576,MATCH($A306,'Hoja de Trabajo para listado'!$A$155:$A$1048576,0),MATCH((CUADRO!H$4&amp;$E306),'Hoja de Trabajo para listado'!$A$151:$Z$151,0)),0)+IFERROR(INDEX('Hoja de Trabajo para listado'!$AB$155:$BA$1048576,MATCH($A306,'Hoja de Trabajo para listado'!$AB$155:$AB$1048576,0),MATCH((CUADRO!H$4&amp;$E306),'Hoja de Trabajo para listado'!$AB$151:$BA$151,0)),0)+IFERROR(INDEX('Hoja de Trabajo para listado'!$BC$155:$CB$1048576,MATCH($A306,'Hoja de Trabajo para listado'!$BC$155:$BC$1048576,0),MATCH((CUADRO!H$4&amp;$E306),'Hoja de Trabajo para listado'!$BC$151:$CB$151,0)),0)+IFERROR(INDEX('Hoja de Trabajo para listado'!$DE$153:$DG$274,MATCH($A306,'Hoja de Trabajo para listado'!$DE$153:$DE$1048576,0),MATCH((CUADRO!H$4&amp;$E306),'Hoja de Trabajo para listado'!$DE$151:$DG$151,0)),0)+IFERROR(INDEX('Hoja de Trabajo para listado'!$CD$155:$DC$1048576,MATCH($A306,'Hoja de Trabajo para listado'!$CD$155:$CD$1048576,0),MATCH((CUADRO!H$4&amp;$E306),'Hoja de Trabajo para listado'!$CD$151:$DC$151,0)),0)</f>
        <v>0</v>
      </c>
      <c r="I306" s="245">
        <f ca="1">+IFERROR(INDEX('Hoja de Trabajo para listado'!$A$155:$Z$1048576,MATCH($A306,'Hoja de Trabajo para listado'!$A$155:$A$1048576,0),MATCH((CUADRO!I$4&amp;$E306),'Hoja de Trabajo para listado'!$A$151:$Z$151,0)),0)+IFERROR(INDEX('Hoja de Trabajo para listado'!$AB$155:$BA$1048576,MATCH($A306,'Hoja de Trabajo para listado'!$AB$155:$AB$1048576,0),MATCH((CUADRO!I$4&amp;$E306),'Hoja de Trabajo para listado'!$AB$151:$BA$151,0)),0)+IFERROR(INDEX('Hoja de Trabajo para listado'!$BC$155:$CB$1048576,MATCH($A306,'Hoja de Trabajo para listado'!$BC$155:$BC$1048576,0),MATCH((CUADRO!I$4&amp;$E306),'Hoja de Trabajo para listado'!$BC$151:$CB$151,0)),0)+IFERROR(INDEX('Hoja de Trabajo para listado'!$DE$153:$DG$274,MATCH($A306,'Hoja de Trabajo para listado'!$DE$153:$DE$1048576,0),MATCH((CUADRO!I$4&amp;$E306),'Hoja de Trabajo para listado'!$DE$151:$DG$151,0)),0)+IFERROR(INDEX('Hoja de Trabajo para listado'!$CD$155:$DC$1048576,MATCH($A306,'Hoja de Trabajo para listado'!$CD$155:$CD$1048576,0),MATCH((CUADRO!I$4&amp;$E306),'Hoja de Trabajo para listado'!$CD$151:$DC$151,0)),0)</f>
        <v>0</v>
      </c>
      <c r="J306" s="245">
        <f ca="1">+IFERROR(INDEX('Hoja de Trabajo para listado'!$A$155:$Z$1048576,MATCH($A306,'Hoja de Trabajo para listado'!$A$155:$A$1048576,0),MATCH((CUADRO!J$4&amp;$E306),'Hoja de Trabajo para listado'!$A$151:$Z$151,0)),0)+IFERROR(INDEX('Hoja de Trabajo para listado'!$AB$155:$BA$1048576,MATCH($A306,'Hoja de Trabajo para listado'!$AB$155:$AB$1048576,0),MATCH((CUADRO!J$4&amp;$E306),'Hoja de Trabajo para listado'!$AB$151:$BA$151,0)),0)+IFERROR(INDEX('Hoja de Trabajo para listado'!$BC$155:$CB$1048576,MATCH($A306,'Hoja de Trabajo para listado'!$BC$155:$BC$1048576,0),MATCH((CUADRO!J$4&amp;$E306),'Hoja de Trabajo para listado'!$BC$151:$CB$151,0)),0)+IFERROR(INDEX('Hoja de Trabajo para listado'!$DE$153:$DG$274,MATCH($A306,'Hoja de Trabajo para listado'!$DE$153:$DE$1048576,0),MATCH((CUADRO!J$4&amp;$E306),'Hoja de Trabajo para listado'!$DE$151:$DG$151,0)),0)+IFERROR(INDEX('Hoja de Trabajo para listado'!$CD$155:$DC$1048576,MATCH($A306,'Hoja de Trabajo para listado'!$CD$155:$CD$1048576,0),MATCH((CUADRO!J$4&amp;$E306),'Hoja de Trabajo para listado'!$CD$151:$DC$151,0)),0)</f>
        <v>0</v>
      </c>
      <c r="K306" s="245">
        <f ca="1">+IFERROR(INDEX('Hoja de Trabajo para listado'!$A$155:$Z$1048576,MATCH($A306,'Hoja de Trabajo para listado'!$A$155:$A$1048576,0),MATCH((CUADRO!K$4&amp;$E306),'Hoja de Trabajo para listado'!$A$151:$Z$151,0)),0)+IFERROR(INDEX('Hoja de Trabajo para listado'!$AB$155:$BA$1048576,MATCH($A306,'Hoja de Trabajo para listado'!$AB$155:$AB$1048576,0),MATCH((CUADRO!K$4&amp;$E306),'Hoja de Trabajo para listado'!$AB$151:$BA$151,0)),0)+IFERROR(INDEX('Hoja de Trabajo para listado'!$BC$155:$CB$1048576,MATCH($A306,'Hoja de Trabajo para listado'!$BC$155:$BC$1048576,0),MATCH((CUADRO!K$4&amp;$E306),'Hoja de Trabajo para listado'!$BC$151:$CB$151,0)),0)+IFERROR(INDEX('Hoja de Trabajo para listado'!$DE$153:$DG$274,MATCH($A306,'Hoja de Trabajo para listado'!$DE$153:$DE$1048576,0),MATCH((CUADRO!K$4&amp;$E306),'Hoja de Trabajo para listado'!$DE$151:$DG$151,0)),0)+IFERROR(INDEX('Hoja de Trabajo para listado'!$CD$155:$DC$1048576,MATCH($A306,'Hoja de Trabajo para listado'!$CD$155:$CD$1048576,0),MATCH((CUADRO!K$4&amp;$E306),'Hoja de Trabajo para listado'!$CD$151:$DC$151,0)),0)</f>
        <v>0</v>
      </c>
      <c r="L306" s="245">
        <f ca="1">+IFERROR(INDEX('Hoja de Trabajo para listado'!$A$155:$Z$1048576,MATCH($A306,'Hoja de Trabajo para listado'!$A$155:$A$1048576,0),MATCH((CUADRO!L$4&amp;$E306),'Hoja de Trabajo para listado'!$A$151:$Z$151,0)),0)+IFERROR(INDEX('Hoja de Trabajo para listado'!$AB$155:$BA$1048576,MATCH($A306,'Hoja de Trabajo para listado'!$AB$155:$AB$1048576,0),MATCH((CUADRO!L$4&amp;$E306),'Hoja de Trabajo para listado'!$AB$151:$BA$151,0)),0)+IFERROR(INDEX('Hoja de Trabajo para listado'!$BC$155:$CB$1048576,MATCH($A306,'Hoja de Trabajo para listado'!$BC$155:$BC$1048576,0),MATCH((CUADRO!L$4&amp;$E306),'Hoja de Trabajo para listado'!$BC$151:$CB$151,0)),0)+IFERROR(INDEX('Hoja de Trabajo para listado'!$DE$153:$DG$274,MATCH($A306,'Hoja de Trabajo para listado'!$DE$153:$DE$1048576,0),MATCH((CUADRO!L$4&amp;$E306),'Hoja de Trabajo para listado'!$DE$151:$DG$151,0)),0)+IFERROR(INDEX('Hoja de Trabajo para listado'!$CD$155:$DC$1048576,MATCH($A306,'Hoja de Trabajo para listado'!$CD$155:$CD$1048576,0),MATCH((CUADRO!L$4&amp;$E306),'Hoja de Trabajo para listado'!$CD$151:$DC$151,0)),0)</f>
        <v>0</v>
      </c>
      <c r="M306" s="245">
        <f ca="1">+IFERROR(INDEX('Hoja de Trabajo para listado'!$A$155:$Z$1048576,MATCH($A306,'Hoja de Trabajo para listado'!$A$155:$A$1048576,0),MATCH((CUADRO!M$4&amp;$E306),'Hoja de Trabajo para listado'!$A$151:$Z$151,0)),0)+IFERROR(INDEX('Hoja de Trabajo para listado'!$AB$155:$BA$1048576,MATCH($A306,'Hoja de Trabajo para listado'!$AB$155:$AB$1048576,0),MATCH((CUADRO!M$4&amp;$E306),'Hoja de Trabajo para listado'!$AB$151:$BA$151,0)),0)+IFERROR(INDEX('Hoja de Trabajo para listado'!$BC$155:$CB$1048576,MATCH($A306,'Hoja de Trabajo para listado'!$BC$155:$BC$1048576,0),MATCH((CUADRO!M$4&amp;$E306),'Hoja de Trabajo para listado'!$BC$151:$CB$151,0)),0)+IFERROR(INDEX('Hoja de Trabajo para listado'!$DE$153:$DG$274,MATCH($A306,'Hoja de Trabajo para listado'!$DE$153:$DE$1048576,0),MATCH((CUADRO!M$4&amp;$E306),'Hoja de Trabajo para listado'!$DE$151:$DG$151,0)),0)+IFERROR(INDEX('Hoja de Trabajo para listado'!$CD$155:$DC$1048576,MATCH($A306,'Hoja de Trabajo para listado'!$CD$155:$CD$1048576,0),MATCH((CUADRO!M$4&amp;$E306),'Hoja de Trabajo para listado'!$CD$151:$DC$151,0)),0)</f>
        <v>0</v>
      </c>
      <c r="N306" s="245">
        <f ca="1">+IFERROR(INDEX('Hoja de Trabajo para listado'!$A$155:$Z$1048576,MATCH($A306,'Hoja de Trabajo para listado'!$A$155:$A$1048576,0),MATCH((CUADRO!N$4&amp;$E306),'Hoja de Trabajo para listado'!$A$151:$Z$151,0)),0)+IFERROR(INDEX('Hoja de Trabajo para listado'!$AB$155:$BA$1048576,MATCH($A306,'Hoja de Trabajo para listado'!$AB$155:$AB$1048576,0),MATCH((CUADRO!N$4&amp;$E306),'Hoja de Trabajo para listado'!$AB$151:$BA$151,0)),0)+IFERROR(INDEX('Hoja de Trabajo para listado'!$BC$155:$CB$1048576,MATCH($A306,'Hoja de Trabajo para listado'!$BC$155:$BC$1048576,0),MATCH((CUADRO!N$4&amp;$E306),'Hoja de Trabajo para listado'!$BC$151:$CB$151,0)),0)+IFERROR(INDEX('Hoja de Trabajo para listado'!$DE$153:$DG$274,MATCH($A306,'Hoja de Trabajo para listado'!$DE$153:$DE$1048576,0),MATCH((CUADRO!N$4&amp;$E306),'Hoja de Trabajo para listado'!$DE$151:$DG$151,0)),0)+IFERROR(INDEX('Hoja de Trabajo para listado'!$CD$155:$DC$1048576,MATCH($A306,'Hoja de Trabajo para listado'!$CD$155:$CD$1048576,0),MATCH((CUADRO!N$4&amp;$E306),'Hoja de Trabajo para listado'!$CD$151:$DC$151,0)),0)</f>
        <v>0</v>
      </c>
      <c r="O306" s="245">
        <f ca="1">+IFERROR(INDEX('Hoja de Trabajo para listado'!$A$155:$Z$1048576,MATCH($A306,'Hoja de Trabajo para listado'!$A$155:$A$1048576,0),MATCH((CUADRO!O$4&amp;$E306),'Hoja de Trabajo para listado'!$A$151:$Z$151,0)),0)+IFERROR(INDEX('Hoja de Trabajo para listado'!$AB$155:$BA$1048576,MATCH($A306,'Hoja de Trabajo para listado'!$AB$155:$AB$1048576,0),MATCH((CUADRO!O$4&amp;$E306),'Hoja de Trabajo para listado'!$AB$151:$BA$151,0)),0)+IFERROR(INDEX('Hoja de Trabajo para listado'!$BC$155:$CB$1048576,MATCH($A306,'Hoja de Trabajo para listado'!$BC$155:$BC$1048576,0),MATCH((CUADRO!O$4&amp;$E306),'Hoja de Trabajo para listado'!$BC$151:$CB$151,0)),0)+IFERROR(INDEX('Hoja de Trabajo para listado'!$DE$153:$DG$274,MATCH($A306,'Hoja de Trabajo para listado'!$DE$153:$DE$1048576,0),MATCH((CUADRO!O$4&amp;$E306),'Hoja de Trabajo para listado'!$DE$151:$DG$151,0)),0)+IFERROR(INDEX('Hoja de Trabajo para listado'!$CD$155:$DC$1048576,MATCH($A306,'Hoja de Trabajo para listado'!$CD$155:$CD$1048576,0),MATCH((CUADRO!O$4&amp;$E306),'Hoja de Trabajo para listado'!$CD$151:$DC$151,0)),0)</f>
        <v>0</v>
      </c>
      <c r="P306" s="245">
        <f ca="1">+IFERROR(INDEX('Hoja de Trabajo para listado'!$A$155:$Z$1048576,MATCH($A306,'Hoja de Trabajo para listado'!$A$155:$A$1048576,0),MATCH((CUADRO!P$4&amp;$E306),'Hoja de Trabajo para listado'!$A$151:$Z$151,0)),0)+IFERROR(INDEX('Hoja de Trabajo para listado'!$AB$155:$BA$1048576,MATCH($A306,'Hoja de Trabajo para listado'!$AB$155:$AB$1048576,0),MATCH((CUADRO!P$4&amp;$E306),'Hoja de Trabajo para listado'!$AB$151:$BA$151,0)),0)+IFERROR(INDEX('Hoja de Trabajo para listado'!$BC$155:$CB$1048576,MATCH($A306,'Hoja de Trabajo para listado'!$BC$155:$BC$1048576,0),MATCH((CUADRO!P$4&amp;$E306),'Hoja de Trabajo para listado'!$BC$151:$CB$151,0)),0)+IFERROR(INDEX('Hoja de Trabajo para listado'!$DE$153:$DG$274,MATCH($A306,'Hoja de Trabajo para listado'!$DE$153:$DE$1048576,0),MATCH((CUADRO!P$4&amp;$E306),'Hoja de Trabajo para listado'!$DE$151:$DG$151,0)),0)+IFERROR(INDEX('Hoja de Trabajo para listado'!$CD$155:$DC$1048576,MATCH($A306,'Hoja de Trabajo para listado'!$CD$155:$CD$1048576,0),MATCH((CUADRO!P$4&amp;$E306),'Hoja de Trabajo para listado'!$CD$151:$DC$151,0)),0)</f>
        <v>0</v>
      </c>
      <c r="Q306" s="245">
        <f ca="1">+IFERROR(INDEX('Hoja de Trabajo para listado'!$A$155:$Z$1048576,MATCH($A306,'Hoja de Trabajo para listado'!$A$155:$A$1048576,0),MATCH((CUADRO!Q$4&amp;$E306),'Hoja de Trabajo para listado'!$A$151:$Z$151,0)),0)+IFERROR(INDEX('Hoja de Trabajo para listado'!$AB$155:$BA$1048576,MATCH($A306,'Hoja de Trabajo para listado'!$AB$155:$AB$1048576,0),MATCH((CUADRO!Q$4&amp;$E306),'Hoja de Trabajo para listado'!$AB$151:$BA$151,0)),0)+IFERROR(INDEX('Hoja de Trabajo para listado'!$BC$155:$CB$1048576,MATCH($A306,'Hoja de Trabajo para listado'!$BC$155:$BC$1048576,0),MATCH((CUADRO!Q$4&amp;$E306),'Hoja de Trabajo para listado'!$BC$151:$CB$151,0)),0)+IFERROR(INDEX('Hoja de Trabajo para listado'!$DE$153:$DG$274,MATCH($A306,'Hoja de Trabajo para listado'!$DE$153:$DE$1048576,0),MATCH((CUADRO!Q$4&amp;$E306),'Hoja de Trabajo para listado'!$DE$151:$DG$151,0)),0)+IFERROR(INDEX('Hoja de Trabajo para listado'!$CD$155:$DC$1048576,MATCH($A306,'Hoja de Trabajo para listado'!$CD$155:$CD$1048576,0),MATCH((CUADRO!Q$4&amp;$E306),'Hoja de Trabajo para listado'!$CD$151:$DC$151,0)),0)</f>
        <v>0</v>
      </c>
      <c r="R306" s="245">
        <f t="shared" ca="1" si="11"/>
        <v>0</v>
      </c>
      <c r="S306" s="259">
        <f ca="1">+R305+R306</f>
        <v>0</v>
      </c>
      <c r="T306" s="243">
        <f ca="1">+S306</f>
        <v>0</v>
      </c>
      <c r="U306" s="242">
        <f t="shared" si="12"/>
        <v>2</v>
      </c>
      <c r="V306" s="333" t="str">
        <f>+VLOOKUP(A306,bd_lista!$A$3:$E$592,5,FALSE)</f>
        <v>Instituciones de Seguridad Social</v>
      </c>
      <c r="W306" s="388"/>
      <c r="X306" s="242">
        <f>+VLOOKUP(A306,[4]Sheet1!$A$13:$D$744,4,FALSE)</f>
        <v>46</v>
      </c>
      <c r="Y306" s="242" t="str">
        <f>+VLOOKUP(X306,bd_lista!$A$3:$C$592,3,FALSE)</f>
        <v>Ministerio de Salud y Deportes</v>
      </c>
      <c r="Z306" s="292"/>
      <c r="AA306" s="293"/>
    </row>
    <row r="307" spans="1:27" customFormat="1" ht="15" hidden="1" customHeight="1">
      <c r="A307" s="32">
        <v>428</v>
      </c>
      <c r="B307" s="392">
        <f>+A307</f>
        <v>428</v>
      </c>
      <c r="C307" s="247" t="str">
        <f>+VLOOKUP(A307,bd_lista!$A$3:$C$592,3,FALSE)</f>
        <v>Seguro Social Universitario de Sucre</v>
      </c>
      <c r="D307" s="389" t="str">
        <f>+C307</f>
        <v>Seguro Social Universitario de Sucre</v>
      </c>
      <c r="E307" s="247" t="s">
        <v>1304</v>
      </c>
      <c r="F307" s="243">
        <f ca="1">+IFERROR(INDEX('Hoja de Trabajo para listado'!$A$155:$Z$1048576,MATCH($A307,'Hoja de Trabajo para listado'!$A$155:$A$1048576,0),MATCH((CUADRO!F$4&amp;$E307),'Hoja de Trabajo para listado'!$A$151:$Z$151,0)),0)+IFERROR(INDEX('Hoja de Trabajo para listado'!$AB$155:$BA$1048576,MATCH($A307,'Hoja de Trabajo para listado'!$AB$155:$AB$1048576,0),MATCH((CUADRO!F$4&amp;$E307),'Hoja de Trabajo para listado'!$AB$151:$BA$151,0)),0)+IFERROR(INDEX('Hoja de Trabajo para listado'!$BC$155:$CB$1048576,MATCH($A307,'Hoja de Trabajo para listado'!$BC$155:$BC$1048576,0),MATCH((CUADRO!F$4&amp;$E307),'Hoja de Trabajo para listado'!$BC$151:$CB$151,0)),0)+IFERROR(INDEX('Hoja de Trabajo para listado'!$DE$153:$DG$274,MATCH($A307,'Hoja de Trabajo para listado'!$DE$153:$DE$1048576,0),MATCH((CUADRO!F$4&amp;$E307),'Hoja de Trabajo para listado'!$DE$151:$DG$151,0)),0)+IFERROR(INDEX('Hoja de Trabajo para listado'!$CD$155:$DC$1048576,MATCH($A307,'Hoja de Trabajo para listado'!$CD$155:$CD$1048576,0),MATCH((CUADRO!F$4&amp;$E307),'Hoja de Trabajo para listado'!$CD$151:$DC$151,0)),0)</f>
        <v>0</v>
      </c>
      <c r="G307" s="243">
        <f ca="1">+IFERROR(INDEX('Hoja de Trabajo para listado'!$A$155:$Z$1048576,MATCH($A307,'Hoja de Trabajo para listado'!$A$155:$A$1048576,0),MATCH((CUADRO!G$4&amp;$E307),'Hoja de Trabajo para listado'!$A$151:$Z$151,0)),0)+IFERROR(INDEX('Hoja de Trabajo para listado'!$AB$155:$BA$1048576,MATCH($A307,'Hoja de Trabajo para listado'!$AB$155:$AB$1048576,0),MATCH((CUADRO!G$4&amp;$E307),'Hoja de Trabajo para listado'!$AB$151:$BA$151,0)),0)+IFERROR(INDEX('Hoja de Trabajo para listado'!$BC$155:$CB$1048576,MATCH($A307,'Hoja de Trabajo para listado'!$BC$155:$BC$1048576,0),MATCH((CUADRO!G$4&amp;$E307),'Hoja de Trabajo para listado'!$BC$151:$CB$151,0)),0)+IFERROR(INDEX('Hoja de Trabajo para listado'!$DE$153:$DG$274,MATCH($A307,'Hoja de Trabajo para listado'!$DE$153:$DE$1048576,0),MATCH((CUADRO!G$4&amp;$E307),'Hoja de Trabajo para listado'!$DE$151:$DG$151,0)),0)+IFERROR(INDEX('Hoja de Trabajo para listado'!$CD$155:$DC$1048576,MATCH($A307,'Hoja de Trabajo para listado'!$CD$155:$CD$1048576,0),MATCH((CUADRO!G$4&amp;$E307),'Hoja de Trabajo para listado'!$CD$151:$DC$151,0)),0)</f>
        <v>0</v>
      </c>
      <c r="H307" s="243">
        <f ca="1">+IFERROR(INDEX('Hoja de Trabajo para listado'!$A$155:$Z$1048576,MATCH($A307,'Hoja de Trabajo para listado'!$A$155:$A$1048576,0),MATCH((CUADRO!H$4&amp;$E307),'Hoja de Trabajo para listado'!$A$151:$Z$151,0)),0)+IFERROR(INDEX('Hoja de Trabajo para listado'!$AB$155:$BA$1048576,MATCH($A307,'Hoja de Trabajo para listado'!$AB$155:$AB$1048576,0),MATCH((CUADRO!H$4&amp;$E307),'Hoja de Trabajo para listado'!$AB$151:$BA$151,0)),0)+IFERROR(INDEX('Hoja de Trabajo para listado'!$BC$155:$CB$1048576,MATCH($A307,'Hoja de Trabajo para listado'!$BC$155:$BC$1048576,0),MATCH((CUADRO!H$4&amp;$E307),'Hoja de Trabajo para listado'!$BC$151:$CB$151,0)),0)+IFERROR(INDEX('Hoja de Trabajo para listado'!$DE$153:$DG$274,MATCH($A307,'Hoja de Trabajo para listado'!$DE$153:$DE$1048576,0),MATCH((CUADRO!H$4&amp;$E307),'Hoja de Trabajo para listado'!$DE$151:$DG$151,0)),0)+IFERROR(INDEX('Hoja de Trabajo para listado'!$CD$155:$DC$1048576,MATCH($A307,'Hoja de Trabajo para listado'!$CD$155:$CD$1048576,0),MATCH((CUADRO!H$4&amp;$E307),'Hoja de Trabajo para listado'!$CD$151:$DC$151,0)),0)</f>
        <v>0</v>
      </c>
      <c r="I307" s="243">
        <f ca="1">+IFERROR(INDEX('Hoja de Trabajo para listado'!$A$155:$Z$1048576,MATCH($A307,'Hoja de Trabajo para listado'!$A$155:$A$1048576,0),MATCH((CUADRO!I$4&amp;$E307),'Hoja de Trabajo para listado'!$A$151:$Z$151,0)),0)+IFERROR(INDEX('Hoja de Trabajo para listado'!$AB$155:$BA$1048576,MATCH($A307,'Hoja de Trabajo para listado'!$AB$155:$AB$1048576,0),MATCH((CUADRO!I$4&amp;$E307),'Hoja de Trabajo para listado'!$AB$151:$BA$151,0)),0)+IFERROR(INDEX('Hoja de Trabajo para listado'!$BC$155:$CB$1048576,MATCH($A307,'Hoja de Trabajo para listado'!$BC$155:$BC$1048576,0),MATCH((CUADRO!I$4&amp;$E307),'Hoja de Trabajo para listado'!$BC$151:$CB$151,0)),0)+IFERROR(INDEX('Hoja de Trabajo para listado'!$DE$153:$DG$274,MATCH($A307,'Hoja de Trabajo para listado'!$DE$153:$DE$1048576,0),MATCH((CUADRO!I$4&amp;$E307),'Hoja de Trabajo para listado'!$DE$151:$DG$151,0)),0)+IFERROR(INDEX('Hoja de Trabajo para listado'!$CD$155:$DC$1048576,MATCH($A307,'Hoja de Trabajo para listado'!$CD$155:$CD$1048576,0),MATCH((CUADRO!I$4&amp;$E307),'Hoja de Trabajo para listado'!$CD$151:$DC$151,0)),0)</f>
        <v>0</v>
      </c>
      <c r="J307" s="243">
        <f ca="1">+IFERROR(INDEX('Hoja de Trabajo para listado'!$A$155:$Z$1048576,MATCH($A307,'Hoja de Trabajo para listado'!$A$155:$A$1048576,0),MATCH((CUADRO!J$4&amp;$E307),'Hoja de Trabajo para listado'!$A$151:$Z$151,0)),0)+IFERROR(INDEX('Hoja de Trabajo para listado'!$AB$155:$BA$1048576,MATCH($A307,'Hoja de Trabajo para listado'!$AB$155:$AB$1048576,0),MATCH((CUADRO!J$4&amp;$E307),'Hoja de Trabajo para listado'!$AB$151:$BA$151,0)),0)+IFERROR(INDEX('Hoja de Trabajo para listado'!$BC$155:$CB$1048576,MATCH($A307,'Hoja de Trabajo para listado'!$BC$155:$BC$1048576,0),MATCH((CUADRO!J$4&amp;$E307),'Hoja de Trabajo para listado'!$BC$151:$CB$151,0)),0)+IFERROR(INDEX('Hoja de Trabajo para listado'!$DE$153:$DG$274,MATCH($A307,'Hoja de Trabajo para listado'!$DE$153:$DE$1048576,0),MATCH((CUADRO!J$4&amp;$E307),'Hoja de Trabajo para listado'!$DE$151:$DG$151,0)),0)+IFERROR(INDEX('Hoja de Trabajo para listado'!$CD$155:$DC$1048576,MATCH($A307,'Hoja de Trabajo para listado'!$CD$155:$CD$1048576,0),MATCH((CUADRO!J$4&amp;$E307),'Hoja de Trabajo para listado'!$CD$151:$DC$151,0)),0)</f>
        <v>0</v>
      </c>
      <c r="K307" s="243">
        <f ca="1">+IFERROR(INDEX('Hoja de Trabajo para listado'!$A$155:$Z$1048576,MATCH($A307,'Hoja de Trabajo para listado'!$A$155:$A$1048576,0),MATCH((CUADRO!K$4&amp;$E307),'Hoja de Trabajo para listado'!$A$151:$Z$151,0)),0)+IFERROR(INDEX('Hoja de Trabajo para listado'!$AB$155:$BA$1048576,MATCH($A307,'Hoja de Trabajo para listado'!$AB$155:$AB$1048576,0),MATCH((CUADRO!K$4&amp;$E307),'Hoja de Trabajo para listado'!$AB$151:$BA$151,0)),0)+IFERROR(INDEX('Hoja de Trabajo para listado'!$BC$155:$CB$1048576,MATCH($A307,'Hoja de Trabajo para listado'!$BC$155:$BC$1048576,0),MATCH((CUADRO!K$4&amp;$E307),'Hoja de Trabajo para listado'!$BC$151:$CB$151,0)),0)+IFERROR(INDEX('Hoja de Trabajo para listado'!$DE$153:$DG$274,MATCH($A307,'Hoja de Trabajo para listado'!$DE$153:$DE$1048576,0),MATCH((CUADRO!K$4&amp;$E307),'Hoja de Trabajo para listado'!$DE$151:$DG$151,0)),0)+IFERROR(INDEX('Hoja de Trabajo para listado'!$CD$155:$DC$1048576,MATCH($A307,'Hoja de Trabajo para listado'!$CD$155:$CD$1048576,0),MATCH((CUADRO!K$4&amp;$E307),'Hoja de Trabajo para listado'!$CD$151:$DC$151,0)),0)</f>
        <v>0</v>
      </c>
      <c r="L307" s="243">
        <f ca="1">+IFERROR(INDEX('Hoja de Trabajo para listado'!$A$155:$Z$1048576,MATCH($A307,'Hoja de Trabajo para listado'!$A$155:$A$1048576,0),MATCH((CUADRO!L$4&amp;$E307),'Hoja de Trabajo para listado'!$A$151:$Z$151,0)),0)+IFERROR(INDEX('Hoja de Trabajo para listado'!$AB$155:$BA$1048576,MATCH($A307,'Hoja de Trabajo para listado'!$AB$155:$AB$1048576,0),MATCH((CUADRO!L$4&amp;$E307),'Hoja de Trabajo para listado'!$AB$151:$BA$151,0)),0)+IFERROR(INDEX('Hoja de Trabajo para listado'!$BC$155:$CB$1048576,MATCH($A307,'Hoja de Trabajo para listado'!$BC$155:$BC$1048576,0),MATCH((CUADRO!L$4&amp;$E307),'Hoja de Trabajo para listado'!$BC$151:$CB$151,0)),0)+IFERROR(INDEX('Hoja de Trabajo para listado'!$DE$153:$DG$274,MATCH($A307,'Hoja de Trabajo para listado'!$DE$153:$DE$1048576,0),MATCH((CUADRO!L$4&amp;$E307),'Hoja de Trabajo para listado'!$DE$151:$DG$151,0)),0)+IFERROR(INDEX('Hoja de Trabajo para listado'!$CD$155:$DC$1048576,MATCH($A307,'Hoja de Trabajo para listado'!$CD$155:$CD$1048576,0),MATCH((CUADRO!L$4&amp;$E307),'Hoja de Trabajo para listado'!$CD$151:$DC$151,0)),0)</f>
        <v>0</v>
      </c>
      <c r="M307" s="243">
        <f ca="1">+IFERROR(INDEX('Hoja de Trabajo para listado'!$A$155:$Z$1048576,MATCH($A307,'Hoja de Trabajo para listado'!$A$155:$A$1048576,0),MATCH((CUADRO!M$4&amp;$E307),'Hoja de Trabajo para listado'!$A$151:$Z$151,0)),0)+IFERROR(INDEX('Hoja de Trabajo para listado'!$AB$155:$BA$1048576,MATCH($A307,'Hoja de Trabajo para listado'!$AB$155:$AB$1048576,0),MATCH((CUADRO!M$4&amp;$E307),'Hoja de Trabajo para listado'!$AB$151:$BA$151,0)),0)+IFERROR(INDEX('Hoja de Trabajo para listado'!$BC$155:$CB$1048576,MATCH($A307,'Hoja de Trabajo para listado'!$BC$155:$BC$1048576,0),MATCH((CUADRO!M$4&amp;$E307),'Hoja de Trabajo para listado'!$BC$151:$CB$151,0)),0)+IFERROR(INDEX('Hoja de Trabajo para listado'!$DE$153:$DG$274,MATCH($A307,'Hoja de Trabajo para listado'!$DE$153:$DE$1048576,0),MATCH((CUADRO!M$4&amp;$E307),'Hoja de Trabajo para listado'!$DE$151:$DG$151,0)),0)+IFERROR(INDEX('Hoja de Trabajo para listado'!$CD$155:$DC$1048576,MATCH($A307,'Hoja de Trabajo para listado'!$CD$155:$CD$1048576,0),MATCH((CUADRO!M$4&amp;$E307),'Hoja de Trabajo para listado'!$CD$151:$DC$151,0)),0)</f>
        <v>0</v>
      </c>
      <c r="N307" s="243">
        <f ca="1">+IFERROR(INDEX('Hoja de Trabajo para listado'!$A$155:$Z$1048576,MATCH($A307,'Hoja de Trabajo para listado'!$A$155:$A$1048576,0),MATCH((CUADRO!N$4&amp;$E307),'Hoja de Trabajo para listado'!$A$151:$Z$151,0)),0)+IFERROR(INDEX('Hoja de Trabajo para listado'!$AB$155:$BA$1048576,MATCH($A307,'Hoja de Trabajo para listado'!$AB$155:$AB$1048576,0),MATCH((CUADRO!N$4&amp;$E307),'Hoja de Trabajo para listado'!$AB$151:$BA$151,0)),0)+IFERROR(INDEX('Hoja de Trabajo para listado'!$BC$155:$CB$1048576,MATCH($A307,'Hoja de Trabajo para listado'!$BC$155:$BC$1048576,0),MATCH((CUADRO!N$4&amp;$E307),'Hoja de Trabajo para listado'!$BC$151:$CB$151,0)),0)+IFERROR(INDEX('Hoja de Trabajo para listado'!$DE$153:$DG$274,MATCH($A307,'Hoja de Trabajo para listado'!$DE$153:$DE$1048576,0),MATCH((CUADRO!N$4&amp;$E307),'Hoja de Trabajo para listado'!$DE$151:$DG$151,0)),0)+IFERROR(INDEX('Hoja de Trabajo para listado'!$CD$155:$DC$1048576,MATCH($A307,'Hoja de Trabajo para listado'!$CD$155:$CD$1048576,0),MATCH((CUADRO!N$4&amp;$E307),'Hoja de Trabajo para listado'!$CD$151:$DC$151,0)),0)</f>
        <v>0</v>
      </c>
      <c r="O307" s="243">
        <f ca="1">+IFERROR(INDEX('Hoja de Trabajo para listado'!$A$155:$Z$1048576,MATCH($A307,'Hoja de Trabajo para listado'!$A$155:$A$1048576,0),MATCH((CUADRO!O$4&amp;$E307),'Hoja de Trabajo para listado'!$A$151:$Z$151,0)),0)+IFERROR(INDEX('Hoja de Trabajo para listado'!$AB$155:$BA$1048576,MATCH($A307,'Hoja de Trabajo para listado'!$AB$155:$AB$1048576,0),MATCH((CUADRO!O$4&amp;$E307),'Hoja de Trabajo para listado'!$AB$151:$BA$151,0)),0)+IFERROR(INDEX('Hoja de Trabajo para listado'!$BC$155:$CB$1048576,MATCH($A307,'Hoja de Trabajo para listado'!$BC$155:$BC$1048576,0),MATCH((CUADRO!O$4&amp;$E307),'Hoja de Trabajo para listado'!$BC$151:$CB$151,0)),0)+IFERROR(INDEX('Hoja de Trabajo para listado'!$DE$153:$DG$274,MATCH($A307,'Hoja de Trabajo para listado'!$DE$153:$DE$1048576,0),MATCH((CUADRO!O$4&amp;$E307),'Hoja de Trabajo para listado'!$DE$151:$DG$151,0)),0)+IFERROR(INDEX('Hoja de Trabajo para listado'!$CD$155:$DC$1048576,MATCH($A307,'Hoja de Trabajo para listado'!$CD$155:$CD$1048576,0),MATCH((CUADRO!O$4&amp;$E307),'Hoja de Trabajo para listado'!$CD$151:$DC$151,0)),0)</f>
        <v>0</v>
      </c>
      <c r="P307" s="243">
        <f ca="1">+IFERROR(INDEX('Hoja de Trabajo para listado'!$A$155:$Z$1048576,MATCH($A307,'Hoja de Trabajo para listado'!$A$155:$A$1048576,0),MATCH((CUADRO!P$4&amp;$E307),'Hoja de Trabajo para listado'!$A$151:$Z$151,0)),0)+IFERROR(INDEX('Hoja de Trabajo para listado'!$AB$155:$BA$1048576,MATCH($A307,'Hoja de Trabajo para listado'!$AB$155:$AB$1048576,0),MATCH((CUADRO!P$4&amp;$E307),'Hoja de Trabajo para listado'!$AB$151:$BA$151,0)),0)+IFERROR(INDEX('Hoja de Trabajo para listado'!$BC$155:$CB$1048576,MATCH($A307,'Hoja de Trabajo para listado'!$BC$155:$BC$1048576,0),MATCH((CUADRO!P$4&amp;$E307),'Hoja de Trabajo para listado'!$BC$151:$CB$151,0)),0)+IFERROR(INDEX('Hoja de Trabajo para listado'!$DE$153:$DG$274,MATCH($A307,'Hoja de Trabajo para listado'!$DE$153:$DE$1048576,0),MATCH((CUADRO!P$4&amp;$E307),'Hoja de Trabajo para listado'!$DE$151:$DG$151,0)),0)+IFERROR(INDEX('Hoja de Trabajo para listado'!$CD$155:$DC$1048576,MATCH($A307,'Hoja de Trabajo para listado'!$CD$155:$CD$1048576,0),MATCH((CUADRO!P$4&amp;$E307),'Hoja de Trabajo para listado'!$CD$151:$DC$151,0)),0)</f>
        <v>0</v>
      </c>
      <c r="Q307" s="243">
        <f ca="1">+IFERROR(INDEX('Hoja de Trabajo para listado'!$A$155:$Z$1048576,MATCH($A307,'Hoja de Trabajo para listado'!$A$155:$A$1048576,0),MATCH((CUADRO!Q$4&amp;$E307),'Hoja de Trabajo para listado'!$A$151:$Z$151,0)),0)+IFERROR(INDEX('Hoja de Trabajo para listado'!$AB$155:$BA$1048576,MATCH($A307,'Hoja de Trabajo para listado'!$AB$155:$AB$1048576,0),MATCH((CUADRO!Q$4&amp;$E307),'Hoja de Trabajo para listado'!$AB$151:$BA$151,0)),0)+IFERROR(INDEX('Hoja de Trabajo para listado'!$BC$155:$CB$1048576,MATCH($A307,'Hoja de Trabajo para listado'!$BC$155:$BC$1048576,0),MATCH((CUADRO!Q$4&amp;$E307),'Hoja de Trabajo para listado'!$BC$151:$CB$151,0)),0)+IFERROR(INDEX('Hoja de Trabajo para listado'!$DE$153:$DG$274,MATCH($A307,'Hoja de Trabajo para listado'!$DE$153:$DE$1048576,0),MATCH((CUADRO!Q$4&amp;$E307),'Hoja de Trabajo para listado'!$DE$151:$DG$151,0)),0)+IFERROR(INDEX('Hoja de Trabajo para listado'!$CD$155:$DC$1048576,MATCH($A307,'Hoja de Trabajo para listado'!$CD$155:$CD$1048576,0),MATCH((CUADRO!Q$4&amp;$E307),'Hoja de Trabajo para listado'!$CD$151:$DC$151,0)),0)</f>
        <v>0</v>
      </c>
      <c r="R307" s="243">
        <f t="shared" ca="1" si="11"/>
        <v>0</v>
      </c>
      <c r="S307" s="249"/>
      <c r="T307" s="243">
        <f ca="1">+T308</f>
        <v>0</v>
      </c>
      <c r="U307" s="242">
        <f t="shared" si="12"/>
        <v>1</v>
      </c>
      <c r="V307" s="333" t="str">
        <f>+VLOOKUP(A307,bd_lista!$A$3:$E$592,5,FALSE)</f>
        <v>Instituciones de Seguridad Social</v>
      </c>
      <c r="W307" s="387" t="str">
        <f>+V307</f>
        <v>Instituciones de Seguridad Social</v>
      </c>
      <c r="X307" s="242">
        <f>+VLOOKUP(A307,[4]Sheet1!$A$13:$D$744,4,FALSE)</f>
        <v>46</v>
      </c>
      <c r="Y307" s="242" t="str">
        <f>+VLOOKUP(X307,bd_lista!$A$3:$C$592,3,FALSE)</f>
        <v>Ministerio de Salud y Deportes</v>
      </c>
      <c r="Z307" s="294">
        <f>+X307</f>
        <v>46</v>
      </c>
      <c r="AA307" s="295" t="str">
        <f>+Y307</f>
        <v>Ministerio de Salud y Deportes</v>
      </c>
    </row>
    <row r="308" spans="1:27" customFormat="1" ht="15" hidden="1" customHeight="1">
      <c r="A308" s="32">
        <v>428</v>
      </c>
      <c r="B308" s="393"/>
      <c r="C308" s="333" t="str">
        <f>+VLOOKUP(A308,bd_lista!$A$3:$C$592,3,FALSE)</f>
        <v>Seguro Social Universitario de Sucre</v>
      </c>
      <c r="D308" s="390"/>
      <c r="E308" s="247" t="s">
        <v>1305</v>
      </c>
      <c r="F308" s="243">
        <f ca="1">+IFERROR(INDEX('Hoja de Trabajo para listado'!$A$155:$Z$1048576,MATCH($A308,'Hoja de Trabajo para listado'!$A$155:$A$1048576,0),MATCH((CUADRO!F$4&amp;$E308),'Hoja de Trabajo para listado'!$A$151:$Z$151,0)),0)+IFERROR(INDEX('Hoja de Trabajo para listado'!$AB$155:$BA$1048576,MATCH($A308,'Hoja de Trabajo para listado'!$AB$155:$AB$1048576,0),MATCH((CUADRO!F$4&amp;$E308),'Hoja de Trabajo para listado'!$AB$151:$BA$151,0)),0)+IFERROR(INDEX('Hoja de Trabajo para listado'!$BC$155:$CB$1048576,MATCH($A308,'Hoja de Trabajo para listado'!$BC$155:$BC$1048576,0),MATCH((CUADRO!F$4&amp;$E308),'Hoja de Trabajo para listado'!$BC$151:$CB$151,0)),0)+IFERROR(INDEX('Hoja de Trabajo para listado'!$DE$153:$DG$274,MATCH($A308,'Hoja de Trabajo para listado'!$DE$153:$DE$1048576,0),MATCH((CUADRO!F$4&amp;$E308),'Hoja de Trabajo para listado'!$DE$151:$DG$151,0)),0)+IFERROR(INDEX('Hoja de Trabajo para listado'!$CD$155:$DC$1048576,MATCH($A308,'Hoja de Trabajo para listado'!$CD$155:$CD$1048576,0),MATCH((CUADRO!F$4&amp;$E308),'Hoja de Trabajo para listado'!$CD$151:$DC$151,0)),0)</f>
        <v>0</v>
      </c>
      <c r="G308" s="243">
        <f ca="1">+IFERROR(INDEX('Hoja de Trabajo para listado'!$A$155:$Z$1048576,MATCH($A308,'Hoja de Trabajo para listado'!$A$155:$A$1048576,0),MATCH((CUADRO!G$4&amp;$E308),'Hoja de Trabajo para listado'!$A$151:$Z$151,0)),0)+IFERROR(INDEX('Hoja de Trabajo para listado'!$AB$155:$BA$1048576,MATCH($A308,'Hoja de Trabajo para listado'!$AB$155:$AB$1048576,0),MATCH((CUADRO!G$4&amp;$E308),'Hoja de Trabajo para listado'!$AB$151:$BA$151,0)),0)+IFERROR(INDEX('Hoja de Trabajo para listado'!$BC$155:$CB$1048576,MATCH($A308,'Hoja de Trabajo para listado'!$BC$155:$BC$1048576,0),MATCH((CUADRO!G$4&amp;$E308),'Hoja de Trabajo para listado'!$BC$151:$CB$151,0)),0)+IFERROR(INDEX('Hoja de Trabajo para listado'!$DE$153:$DG$274,MATCH($A308,'Hoja de Trabajo para listado'!$DE$153:$DE$1048576,0),MATCH((CUADRO!G$4&amp;$E308),'Hoja de Trabajo para listado'!$DE$151:$DG$151,0)),0)+IFERROR(INDEX('Hoja de Trabajo para listado'!$CD$155:$DC$1048576,MATCH($A308,'Hoja de Trabajo para listado'!$CD$155:$CD$1048576,0),MATCH((CUADRO!G$4&amp;$E308),'Hoja de Trabajo para listado'!$CD$151:$DC$151,0)),0)</f>
        <v>0</v>
      </c>
      <c r="H308" s="243">
        <f ca="1">+IFERROR(INDEX('Hoja de Trabajo para listado'!$A$155:$Z$1048576,MATCH($A308,'Hoja de Trabajo para listado'!$A$155:$A$1048576,0),MATCH((CUADRO!H$4&amp;$E308),'Hoja de Trabajo para listado'!$A$151:$Z$151,0)),0)+IFERROR(INDEX('Hoja de Trabajo para listado'!$AB$155:$BA$1048576,MATCH($A308,'Hoja de Trabajo para listado'!$AB$155:$AB$1048576,0),MATCH((CUADRO!H$4&amp;$E308),'Hoja de Trabajo para listado'!$AB$151:$BA$151,0)),0)+IFERROR(INDEX('Hoja de Trabajo para listado'!$BC$155:$CB$1048576,MATCH($A308,'Hoja de Trabajo para listado'!$BC$155:$BC$1048576,0),MATCH((CUADRO!H$4&amp;$E308),'Hoja de Trabajo para listado'!$BC$151:$CB$151,0)),0)+IFERROR(INDEX('Hoja de Trabajo para listado'!$DE$153:$DG$274,MATCH($A308,'Hoja de Trabajo para listado'!$DE$153:$DE$1048576,0),MATCH((CUADRO!H$4&amp;$E308),'Hoja de Trabajo para listado'!$DE$151:$DG$151,0)),0)+IFERROR(INDEX('Hoja de Trabajo para listado'!$CD$155:$DC$1048576,MATCH($A308,'Hoja de Trabajo para listado'!$CD$155:$CD$1048576,0),MATCH((CUADRO!H$4&amp;$E308),'Hoja de Trabajo para listado'!$CD$151:$DC$151,0)),0)</f>
        <v>0</v>
      </c>
      <c r="I308" s="243">
        <f ca="1">+IFERROR(INDEX('Hoja de Trabajo para listado'!$A$155:$Z$1048576,MATCH($A308,'Hoja de Trabajo para listado'!$A$155:$A$1048576,0),MATCH((CUADRO!I$4&amp;$E308),'Hoja de Trabajo para listado'!$A$151:$Z$151,0)),0)+IFERROR(INDEX('Hoja de Trabajo para listado'!$AB$155:$BA$1048576,MATCH($A308,'Hoja de Trabajo para listado'!$AB$155:$AB$1048576,0),MATCH((CUADRO!I$4&amp;$E308),'Hoja de Trabajo para listado'!$AB$151:$BA$151,0)),0)+IFERROR(INDEX('Hoja de Trabajo para listado'!$BC$155:$CB$1048576,MATCH($A308,'Hoja de Trabajo para listado'!$BC$155:$BC$1048576,0),MATCH((CUADRO!I$4&amp;$E308),'Hoja de Trabajo para listado'!$BC$151:$CB$151,0)),0)+IFERROR(INDEX('Hoja de Trabajo para listado'!$DE$153:$DG$274,MATCH($A308,'Hoja de Trabajo para listado'!$DE$153:$DE$1048576,0),MATCH((CUADRO!I$4&amp;$E308),'Hoja de Trabajo para listado'!$DE$151:$DG$151,0)),0)+IFERROR(INDEX('Hoja de Trabajo para listado'!$CD$155:$DC$1048576,MATCH($A308,'Hoja de Trabajo para listado'!$CD$155:$CD$1048576,0),MATCH((CUADRO!I$4&amp;$E308),'Hoja de Trabajo para listado'!$CD$151:$DC$151,0)),0)</f>
        <v>0</v>
      </c>
      <c r="J308" s="243">
        <f ca="1">+IFERROR(INDEX('Hoja de Trabajo para listado'!$A$155:$Z$1048576,MATCH($A308,'Hoja de Trabajo para listado'!$A$155:$A$1048576,0),MATCH((CUADRO!J$4&amp;$E308),'Hoja de Trabajo para listado'!$A$151:$Z$151,0)),0)+IFERROR(INDEX('Hoja de Trabajo para listado'!$AB$155:$BA$1048576,MATCH($A308,'Hoja de Trabajo para listado'!$AB$155:$AB$1048576,0),MATCH((CUADRO!J$4&amp;$E308),'Hoja de Trabajo para listado'!$AB$151:$BA$151,0)),0)+IFERROR(INDEX('Hoja de Trabajo para listado'!$BC$155:$CB$1048576,MATCH($A308,'Hoja de Trabajo para listado'!$BC$155:$BC$1048576,0),MATCH((CUADRO!J$4&amp;$E308),'Hoja de Trabajo para listado'!$BC$151:$CB$151,0)),0)+IFERROR(INDEX('Hoja de Trabajo para listado'!$DE$153:$DG$274,MATCH($A308,'Hoja de Trabajo para listado'!$DE$153:$DE$1048576,0),MATCH((CUADRO!J$4&amp;$E308),'Hoja de Trabajo para listado'!$DE$151:$DG$151,0)),0)+IFERROR(INDEX('Hoja de Trabajo para listado'!$CD$155:$DC$1048576,MATCH($A308,'Hoja de Trabajo para listado'!$CD$155:$CD$1048576,0),MATCH((CUADRO!J$4&amp;$E308),'Hoja de Trabajo para listado'!$CD$151:$DC$151,0)),0)</f>
        <v>0</v>
      </c>
      <c r="K308" s="243">
        <f ca="1">+IFERROR(INDEX('Hoja de Trabajo para listado'!$A$155:$Z$1048576,MATCH($A308,'Hoja de Trabajo para listado'!$A$155:$A$1048576,0),MATCH((CUADRO!K$4&amp;$E308),'Hoja de Trabajo para listado'!$A$151:$Z$151,0)),0)+IFERROR(INDEX('Hoja de Trabajo para listado'!$AB$155:$BA$1048576,MATCH($A308,'Hoja de Trabajo para listado'!$AB$155:$AB$1048576,0),MATCH((CUADRO!K$4&amp;$E308),'Hoja de Trabajo para listado'!$AB$151:$BA$151,0)),0)+IFERROR(INDEX('Hoja de Trabajo para listado'!$BC$155:$CB$1048576,MATCH($A308,'Hoja de Trabajo para listado'!$BC$155:$BC$1048576,0),MATCH((CUADRO!K$4&amp;$E308),'Hoja de Trabajo para listado'!$BC$151:$CB$151,0)),0)+IFERROR(INDEX('Hoja de Trabajo para listado'!$DE$153:$DG$274,MATCH($A308,'Hoja de Trabajo para listado'!$DE$153:$DE$1048576,0),MATCH((CUADRO!K$4&amp;$E308),'Hoja de Trabajo para listado'!$DE$151:$DG$151,0)),0)+IFERROR(INDEX('Hoja de Trabajo para listado'!$CD$155:$DC$1048576,MATCH($A308,'Hoja de Trabajo para listado'!$CD$155:$CD$1048576,0),MATCH((CUADRO!K$4&amp;$E308),'Hoja de Trabajo para listado'!$CD$151:$DC$151,0)),0)</f>
        <v>0</v>
      </c>
      <c r="L308" s="243">
        <f ca="1">+IFERROR(INDEX('Hoja de Trabajo para listado'!$A$155:$Z$1048576,MATCH($A308,'Hoja de Trabajo para listado'!$A$155:$A$1048576,0),MATCH((CUADRO!L$4&amp;$E308),'Hoja de Trabajo para listado'!$A$151:$Z$151,0)),0)+IFERROR(INDEX('Hoja de Trabajo para listado'!$AB$155:$BA$1048576,MATCH($A308,'Hoja de Trabajo para listado'!$AB$155:$AB$1048576,0),MATCH((CUADRO!L$4&amp;$E308),'Hoja de Trabajo para listado'!$AB$151:$BA$151,0)),0)+IFERROR(INDEX('Hoja de Trabajo para listado'!$BC$155:$CB$1048576,MATCH($A308,'Hoja de Trabajo para listado'!$BC$155:$BC$1048576,0),MATCH((CUADRO!L$4&amp;$E308),'Hoja de Trabajo para listado'!$BC$151:$CB$151,0)),0)+IFERROR(INDEX('Hoja de Trabajo para listado'!$DE$153:$DG$274,MATCH($A308,'Hoja de Trabajo para listado'!$DE$153:$DE$1048576,0),MATCH((CUADRO!L$4&amp;$E308),'Hoja de Trabajo para listado'!$DE$151:$DG$151,0)),0)+IFERROR(INDEX('Hoja de Trabajo para listado'!$CD$155:$DC$1048576,MATCH($A308,'Hoja de Trabajo para listado'!$CD$155:$CD$1048576,0),MATCH((CUADRO!L$4&amp;$E308),'Hoja de Trabajo para listado'!$CD$151:$DC$151,0)),0)</f>
        <v>0</v>
      </c>
      <c r="M308" s="243">
        <f ca="1">+IFERROR(INDEX('Hoja de Trabajo para listado'!$A$155:$Z$1048576,MATCH($A308,'Hoja de Trabajo para listado'!$A$155:$A$1048576,0),MATCH((CUADRO!M$4&amp;$E308),'Hoja de Trabajo para listado'!$A$151:$Z$151,0)),0)+IFERROR(INDEX('Hoja de Trabajo para listado'!$AB$155:$BA$1048576,MATCH($A308,'Hoja de Trabajo para listado'!$AB$155:$AB$1048576,0),MATCH((CUADRO!M$4&amp;$E308),'Hoja de Trabajo para listado'!$AB$151:$BA$151,0)),0)+IFERROR(INDEX('Hoja de Trabajo para listado'!$BC$155:$CB$1048576,MATCH($A308,'Hoja de Trabajo para listado'!$BC$155:$BC$1048576,0),MATCH((CUADRO!M$4&amp;$E308),'Hoja de Trabajo para listado'!$BC$151:$CB$151,0)),0)+IFERROR(INDEX('Hoja de Trabajo para listado'!$DE$153:$DG$274,MATCH($A308,'Hoja de Trabajo para listado'!$DE$153:$DE$1048576,0),MATCH((CUADRO!M$4&amp;$E308),'Hoja de Trabajo para listado'!$DE$151:$DG$151,0)),0)+IFERROR(INDEX('Hoja de Trabajo para listado'!$CD$155:$DC$1048576,MATCH($A308,'Hoja de Trabajo para listado'!$CD$155:$CD$1048576,0),MATCH((CUADRO!M$4&amp;$E308),'Hoja de Trabajo para listado'!$CD$151:$DC$151,0)),0)</f>
        <v>0</v>
      </c>
      <c r="N308" s="243">
        <f ca="1">+IFERROR(INDEX('Hoja de Trabajo para listado'!$A$155:$Z$1048576,MATCH($A308,'Hoja de Trabajo para listado'!$A$155:$A$1048576,0),MATCH((CUADRO!N$4&amp;$E308),'Hoja de Trabajo para listado'!$A$151:$Z$151,0)),0)+IFERROR(INDEX('Hoja de Trabajo para listado'!$AB$155:$BA$1048576,MATCH($A308,'Hoja de Trabajo para listado'!$AB$155:$AB$1048576,0),MATCH((CUADRO!N$4&amp;$E308),'Hoja de Trabajo para listado'!$AB$151:$BA$151,0)),0)+IFERROR(INDEX('Hoja de Trabajo para listado'!$BC$155:$CB$1048576,MATCH($A308,'Hoja de Trabajo para listado'!$BC$155:$BC$1048576,0),MATCH((CUADRO!N$4&amp;$E308),'Hoja de Trabajo para listado'!$BC$151:$CB$151,0)),0)+IFERROR(INDEX('Hoja de Trabajo para listado'!$DE$153:$DG$274,MATCH($A308,'Hoja de Trabajo para listado'!$DE$153:$DE$1048576,0),MATCH((CUADRO!N$4&amp;$E308),'Hoja de Trabajo para listado'!$DE$151:$DG$151,0)),0)+IFERROR(INDEX('Hoja de Trabajo para listado'!$CD$155:$DC$1048576,MATCH($A308,'Hoja de Trabajo para listado'!$CD$155:$CD$1048576,0),MATCH((CUADRO!N$4&amp;$E308),'Hoja de Trabajo para listado'!$CD$151:$DC$151,0)),0)</f>
        <v>0</v>
      </c>
      <c r="O308" s="243">
        <f ca="1">+IFERROR(INDEX('Hoja de Trabajo para listado'!$A$155:$Z$1048576,MATCH($A308,'Hoja de Trabajo para listado'!$A$155:$A$1048576,0),MATCH((CUADRO!O$4&amp;$E308),'Hoja de Trabajo para listado'!$A$151:$Z$151,0)),0)+IFERROR(INDEX('Hoja de Trabajo para listado'!$AB$155:$BA$1048576,MATCH($A308,'Hoja de Trabajo para listado'!$AB$155:$AB$1048576,0),MATCH((CUADRO!O$4&amp;$E308),'Hoja de Trabajo para listado'!$AB$151:$BA$151,0)),0)+IFERROR(INDEX('Hoja de Trabajo para listado'!$BC$155:$CB$1048576,MATCH($A308,'Hoja de Trabajo para listado'!$BC$155:$BC$1048576,0),MATCH((CUADRO!O$4&amp;$E308),'Hoja de Trabajo para listado'!$BC$151:$CB$151,0)),0)+IFERROR(INDEX('Hoja de Trabajo para listado'!$DE$153:$DG$274,MATCH($A308,'Hoja de Trabajo para listado'!$DE$153:$DE$1048576,0),MATCH((CUADRO!O$4&amp;$E308),'Hoja de Trabajo para listado'!$DE$151:$DG$151,0)),0)+IFERROR(INDEX('Hoja de Trabajo para listado'!$CD$155:$DC$1048576,MATCH($A308,'Hoja de Trabajo para listado'!$CD$155:$CD$1048576,0),MATCH((CUADRO!O$4&amp;$E308),'Hoja de Trabajo para listado'!$CD$151:$DC$151,0)),0)</f>
        <v>0</v>
      </c>
      <c r="P308" s="243">
        <f ca="1">+IFERROR(INDEX('Hoja de Trabajo para listado'!$A$155:$Z$1048576,MATCH($A308,'Hoja de Trabajo para listado'!$A$155:$A$1048576,0),MATCH((CUADRO!P$4&amp;$E308),'Hoja de Trabajo para listado'!$A$151:$Z$151,0)),0)+IFERROR(INDEX('Hoja de Trabajo para listado'!$AB$155:$BA$1048576,MATCH($A308,'Hoja de Trabajo para listado'!$AB$155:$AB$1048576,0),MATCH((CUADRO!P$4&amp;$E308),'Hoja de Trabajo para listado'!$AB$151:$BA$151,0)),0)+IFERROR(INDEX('Hoja de Trabajo para listado'!$BC$155:$CB$1048576,MATCH($A308,'Hoja de Trabajo para listado'!$BC$155:$BC$1048576,0),MATCH((CUADRO!P$4&amp;$E308),'Hoja de Trabajo para listado'!$BC$151:$CB$151,0)),0)+IFERROR(INDEX('Hoja de Trabajo para listado'!$DE$153:$DG$274,MATCH($A308,'Hoja de Trabajo para listado'!$DE$153:$DE$1048576,0),MATCH((CUADRO!P$4&amp;$E308),'Hoja de Trabajo para listado'!$DE$151:$DG$151,0)),0)+IFERROR(INDEX('Hoja de Trabajo para listado'!$CD$155:$DC$1048576,MATCH($A308,'Hoja de Trabajo para listado'!$CD$155:$CD$1048576,0),MATCH((CUADRO!P$4&amp;$E308),'Hoja de Trabajo para listado'!$CD$151:$DC$151,0)),0)</f>
        <v>0</v>
      </c>
      <c r="Q308" s="243">
        <f ca="1">+IFERROR(INDEX('Hoja de Trabajo para listado'!$A$155:$Z$1048576,MATCH($A308,'Hoja de Trabajo para listado'!$A$155:$A$1048576,0),MATCH((CUADRO!Q$4&amp;$E308),'Hoja de Trabajo para listado'!$A$151:$Z$151,0)),0)+IFERROR(INDEX('Hoja de Trabajo para listado'!$AB$155:$BA$1048576,MATCH($A308,'Hoja de Trabajo para listado'!$AB$155:$AB$1048576,0),MATCH((CUADRO!Q$4&amp;$E308),'Hoja de Trabajo para listado'!$AB$151:$BA$151,0)),0)+IFERROR(INDEX('Hoja de Trabajo para listado'!$BC$155:$CB$1048576,MATCH($A308,'Hoja de Trabajo para listado'!$BC$155:$BC$1048576,0),MATCH((CUADRO!Q$4&amp;$E308),'Hoja de Trabajo para listado'!$BC$151:$CB$151,0)),0)+IFERROR(INDEX('Hoja de Trabajo para listado'!$DE$153:$DG$274,MATCH($A308,'Hoja de Trabajo para listado'!$DE$153:$DE$1048576,0),MATCH((CUADRO!Q$4&amp;$E308),'Hoja de Trabajo para listado'!$DE$151:$DG$151,0)),0)+IFERROR(INDEX('Hoja de Trabajo para listado'!$CD$155:$DC$1048576,MATCH($A308,'Hoja de Trabajo para listado'!$CD$155:$CD$1048576,0),MATCH((CUADRO!Q$4&amp;$E308),'Hoja de Trabajo para listado'!$CD$151:$DC$151,0)),0)</f>
        <v>0</v>
      </c>
      <c r="R308" s="243">
        <f t="shared" ca="1" si="11"/>
        <v>0</v>
      </c>
      <c r="S308" s="249">
        <f ca="1">+R307+R308</f>
        <v>0</v>
      </c>
      <c r="T308" s="243">
        <f ca="1">+S308</f>
        <v>0</v>
      </c>
      <c r="U308" s="242">
        <f t="shared" si="12"/>
        <v>2</v>
      </c>
      <c r="V308" s="333" t="str">
        <f>+VLOOKUP(A308,bd_lista!$A$3:$E$592,5,FALSE)</f>
        <v>Instituciones de Seguridad Social</v>
      </c>
      <c r="W308" s="388"/>
      <c r="X308" s="242">
        <f>+VLOOKUP(A308,[4]Sheet1!$A$13:$D$744,4,FALSE)</f>
        <v>46</v>
      </c>
      <c r="Y308" s="242" t="str">
        <f>+VLOOKUP(X308,bd_lista!$A$3:$C$592,3,FALSE)</f>
        <v>Ministerio de Salud y Deportes</v>
      </c>
      <c r="Z308" s="292"/>
      <c r="AA308" s="293"/>
    </row>
    <row r="309" spans="1:27" customFormat="1" ht="15" hidden="1" customHeight="1">
      <c r="A309" s="32">
        <v>429</v>
      </c>
      <c r="B309" s="392">
        <f>+A309</f>
        <v>429</v>
      </c>
      <c r="C309" s="247" t="str">
        <f>+VLOOKUP(A309,bd_lista!$A$3:$C$592,3,FALSE)</f>
        <v>Seguro Social Universitario de La Paz</v>
      </c>
      <c r="D309" s="389" t="str">
        <f>+C309</f>
        <v>Seguro Social Universitario de La Paz</v>
      </c>
      <c r="E309" s="247" t="s">
        <v>1304</v>
      </c>
      <c r="F309" s="243">
        <f ca="1">+IFERROR(INDEX('Hoja de Trabajo para listado'!$A$155:$Z$1048576,MATCH($A309,'Hoja de Trabajo para listado'!$A$155:$A$1048576,0),MATCH((CUADRO!F$4&amp;$E309),'Hoja de Trabajo para listado'!$A$151:$Z$151,0)),0)+IFERROR(INDEX('Hoja de Trabajo para listado'!$AB$155:$BA$1048576,MATCH($A309,'Hoja de Trabajo para listado'!$AB$155:$AB$1048576,0),MATCH((CUADRO!F$4&amp;$E309),'Hoja de Trabajo para listado'!$AB$151:$BA$151,0)),0)+IFERROR(INDEX('Hoja de Trabajo para listado'!$BC$155:$CB$1048576,MATCH($A309,'Hoja de Trabajo para listado'!$BC$155:$BC$1048576,0),MATCH((CUADRO!F$4&amp;$E309),'Hoja de Trabajo para listado'!$BC$151:$CB$151,0)),0)+IFERROR(INDEX('Hoja de Trabajo para listado'!$DE$153:$DG$274,MATCH($A309,'Hoja de Trabajo para listado'!$DE$153:$DE$1048576,0),MATCH((CUADRO!F$4&amp;$E309),'Hoja de Trabajo para listado'!$DE$151:$DG$151,0)),0)+IFERROR(INDEX('Hoja de Trabajo para listado'!$CD$155:$DC$1048576,MATCH($A309,'Hoja de Trabajo para listado'!$CD$155:$CD$1048576,0),MATCH((CUADRO!F$4&amp;$E309),'Hoja de Trabajo para listado'!$CD$151:$DC$151,0)),0)</f>
        <v>0</v>
      </c>
      <c r="G309" s="243">
        <f ca="1">+IFERROR(INDEX('Hoja de Trabajo para listado'!$A$155:$Z$1048576,MATCH($A309,'Hoja de Trabajo para listado'!$A$155:$A$1048576,0),MATCH((CUADRO!G$4&amp;$E309),'Hoja de Trabajo para listado'!$A$151:$Z$151,0)),0)+IFERROR(INDEX('Hoja de Trabajo para listado'!$AB$155:$BA$1048576,MATCH($A309,'Hoja de Trabajo para listado'!$AB$155:$AB$1048576,0),MATCH((CUADRO!G$4&amp;$E309),'Hoja de Trabajo para listado'!$AB$151:$BA$151,0)),0)+IFERROR(INDEX('Hoja de Trabajo para listado'!$BC$155:$CB$1048576,MATCH($A309,'Hoja de Trabajo para listado'!$BC$155:$BC$1048576,0),MATCH((CUADRO!G$4&amp;$E309),'Hoja de Trabajo para listado'!$BC$151:$CB$151,0)),0)+IFERROR(INDEX('Hoja de Trabajo para listado'!$DE$153:$DG$274,MATCH($A309,'Hoja de Trabajo para listado'!$DE$153:$DE$1048576,0),MATCH((CUADRO!G$4&amp;$E309),'Hoja de Trabajo para listado'!$DE$151:$DG$151,0)),0)+IFERROR(INDEX('Hoja de Trabajo para listado'!$CD$155:$DC$1048576,MATCH($A309,'Hoja de Trabajo para listado'!$CD$155:$CD$1048576,0),MATCH((CUADRO!G$4&amp;$E309),'Hoja de Trabajo para listado'!$CD$151:$DC$151,0)),0)</f>
        <v>0</v>
      </c>
      <c r="H309" s="243">
        <f ca="1">+IFERROR(INDEX('Hoja de Trabajo para listado'!$A$155:$Z$1048576,MATCH($A309,'Hoja de Trabajo para listado'!$A$155:$A$1048576,0),MATCH((CUADRO!H$4&amp;$E309),'Hoja de Trabajo para listado'!$A$151:$Z$151,0)),0)+IFERROR(INDEX('Hoja de Trabajo para listado'!$AB$155:$BA$1048576,MATCH($A309,'Hoja de Trabajo para listado'!$AB$155:$AB$1048576,0),MATCH((CUADRO!H$4&amp;$E309),'Hoja de Trabajo para listado'!$AB$151:$BA$151,0)),0)+IFERROR(INDEX('Hoja de Trabajo para listado'!$BC$155:$CB$1048576,MATCH($A309,'Hoja de Trabajo para listado'!$BC$155:$BC$1048576,0),MATCH((CUADRO!H$4&amp;$E309),'Hoja de Trabajo para listado'!$BC$151:$CB$151,0)),0)+IFERROR(INDEX('Hoja de Trabajo para listado'!$DE$153:$DG$274,MATCH($A309,'Hoja de Trabajo para listado'!$DE$153:$DE$1048576,0),MATCH((CUADRO!H$4&amp;$E309),'Hoja de Trabajo para listado'!$DE$151:$DG$151,0)),0)+IFERROR(INDEX('Hoja de Trabajo para listado'!$CD$155:$DC$1048576,MATCH($A309,'Hoja de Trabajo para listado'!$CD$155:$CD$1048576,0),MATCH((CUADRO!H$4&amp;$E309),'Hoja de Trabajo para listado'!$CD$151:$DC$151,0)),0)</f>
        <v>0</v>
      </c>
      <c r="I309" s="243">
        <f ca="1">+IFERROR(INDEX('Hoja de Trabajo para listado'!$A$155:$Z$1048576,MATCH($A309,'Hoja de Trabajo para listado'!$A$155:$A$1048576,0),MATCH((CUADRO!I$4&amp;$E309),'Hoja de Trabajo para listado'!$A$151:$Z$151,0)),0)+IFERROR(INDEX('Hoja de Trabajo para listado'!$AB$155:$BA$1048576,MATCH($A309,'Hoja de Trabajo para listado'!$AB$155:$AB$1048576,0),MATCH((CUADRO!I$4&amp;$E309),'Hoja de Trabajo para listado'!$AB$151:$BA$151,0)),0)+IFERROR(INDEX('Hoja de Trabajo para listado'!$BC$155:$CB$1048576,MATCH($A309,'Hoja de Trabajo para listado'!$BC$155:$BC$1048576,0),MATCH((CUADRO!I$4&amp;$E309),'Hoja de Trabajo para listado'!$BC$151:$CB$151,0)),0)+IFERROR(INDEX('Hoja de Trabajo para listado'!$DE$153:$DG$274,MATCH($A309,'Hoja de Trabajo para listado'!$DE$153:$DE$1048576,0),MATCH((CUADRO!I$4&amp;$E309),'Hoja de Trabajo para listado'!$DE$151:$DG$151,0)),0)+IFERROR(INDEX('Hoja de Trabajo para listado'!$CD$155:$DC$1048576,MATCH($A309,'Hoja de Trabajo para listado'!$CD$155:$CD$1048576,0),MATCH((CUADRO!I$4&amp;$E309),'Hoja de Trabajo para listado'!$CD$151:$DC$151,0)),0)</f>
        <v>0</v>
      </c>
      <c r="J309" s="243">
        <f ca="1">+IFERROR(INDEX('Hoja de Trabajo para listado'!$A$155:$Z$1048576,MATCH($A309,'Hoja de Trabajo para listado'!$A$155:$A$1048576,0),MATCH((CUADRO!J$4&amp;$E309),'Hoja de Trabajo para listado'!$A$151:$Z$151,0)),0)+IFERROR(INDEX('Hoja de Trabajo para listado'!$AB$155:$BA$1048576,MATCH($A309,'Hoja de Trabajo para listado'!$AB$155:$AB$1048576,0),MATCH((CUADRO!J$4&amp;$E309),'Hoja de Trabajo para listado'!$AB$151:$BA$151,0)),0)+IFERROR(INDEX('Hoja de Trabajo para listado'!$BC$155:$CB$1048576,MATCH($A309,'Hoja de Trabajo para listado'!$BC$155:$BC$1048576,0),MATCH((CUADRO!J$4&amp;$E309),'Hoja de Trabajo para listado'!$BC$151:$CB$151,0)),0)+IFERROR(INDEX('Hoja de Trabajo para listado'!$DE$153:$DG$274,MATCH($A309,'Hoja de Trabajo para listado'!$DE$153:$DE$1048576,0),MATCH((CUADRO!J$4&amp;$E309),'Hoja de Trabajo para listado'!$DE$151:$DG$151,0)),0)+IFERROR(INDEX('Hoja de Trabajo para listado'!$CD$155:$DC$1048576,MATCH($A309,'Hoja de Trabajo para listado'!$CD$155:$CD$1048576,0),MATCH((CUADRO!J$4&amp;$E309),'Hoja de Trabajo para listado'!$CD$151:$DC$151,0)),0)</f>
        <v>0</v>
      </c>
      <c r="K309" s="243">
        <f ca="1">+IFERROR(INDEX('Hoja de Trabajo para listado'!$A$155:$Z$1048576,MATCH($A309,'Hoja de Trabajo para listado'!$A$155:$A$1048576,0),MATCH((CUADRO!K$4&amp;$E309),'Hoja de Trabajo para listado'!$A$151:$Z$151,0)),0)+IFERROR(INDEX('Hoja de Trabajo para listado'!$AB$155:$BA$1048576,MATCH($A309,'Hoja de Trabajo para listado'!$AB$155:$AB$1048576,0),MATCH((CUADRO!K$4&amp;$E309),'Hoja de Trabajo para listado'!$AB$151:$BA$151,0)),0)+IFERROR(INDEX('Hoja de Trabajo para listado'!$BC$155:$CB$1048576,MATCH($A309,'Hoja de Trabajo para listado'!$BC$155:$BC$1048576,0),MATCH((CUADRO!K$4&amp;$E309),'Hoja de Trabajo para listado'!$BC$151:$CB$151,0)),0)+IFERROR(INDEX('Hoja de Trabajo para listado'!$DE$153:$DG$274,MATCH($A309,'Hoja de Trabajo para listado'!$DE$153:$DE$1048576,0),MATCH((CUADRO!K$4&amp;$E309),'Hoja de Trabajo para listado'!$DE$151:$DG$151,0)),0)+IFERROR(INDEX('Hoja de Trabajo para listado'!$CD$155:$DC$1048576,MATCH($A309,'Hoja de Trabajo para listado'!$CD$155:$CD$1048576,0),MATCH((CUADRO!K$4&amp;$E309),'Hoja de Trabajo para listado'!$CD$151:$DC$151,0)),0)</f>
        <v>0</v>
      </c>
      <c r="L309" s="243">
        <f ca="1">+IFERROR(INDEX('Hoja de Trabajo para listado'!$A$155:$Z$1048576,MATCH($A309,'Hoja de Trabajo para listado'!$A$155:$A$1048576,0),MATCH((CUADRO!L$4&amp;$E309),'Hoja de Trabajo para listado'!$A$151:$Z$151,0)),0)+IFERROR(INDEX('Hoja de Trabajo para listado'!$AB$155:$BA$1048576,MATCH($A309,'Hoja de Trabajo para listado'!$AB$155:$AB$1048576,0),MATCH((CUADRO!L$4&amp;$E309),'Hoja de Trabajo para listado'!$AB$151:$BA$151,0)),0)+IFERROR(INDEX('Hoja de Trabajo para listado'!$BC$155:$CB$1048576,MATCH($A309,'Hoja de Trabajo para listado'!$BC$155:$BC$1048576,0),MATCH((CUADRO!L$4&amp;$E309),'Hoja de Trabajo para listado'!$BC$151:$CB$151,0)),0)+IFERROR(INDEX('Hoja de Trabajo para listado'!$DE$153:$DG$274,MATCH($A309,'Hoja de Trabajo para listado'!$DE$153:$DE$1048576,0),MATCH((CUADRO!L$4&amp;$E309),'Hoja de Trabajo para listado'!$DE$151:$DG$151,0)),0)+IFERROR(INDEX('Hoja de Trabajo para listado'!$CD$155:$DC$1048576,MATCH($A309,'Hoja de Trabajo para listado'!$CD$155:$CD$1048576,0),MATCH((CUADRO!L$4&amp;$E309),'Hoja de Trabajo para listado'!$CD$151:$DC$151,0)),0)</f>
        <v>0</v>
      </c>
      <c r="M309" s="243">
        <f ca="1">+IFERROR(INDEX('Hoja de Trabajo para listado'!$A$155:$Z$1048576,MATCH($A309,'Hoja de Trabajo para listado'!$A$155:$A$1048576,0),MATCH((CUADRO!M$4&amp;$E309),'Hoja de Trabajo para listado'!$A$151:$Z$151,0)),0)+IFERROR(INDEX('Hoja de Trabajo para listado'!$AB$155:$BA$1048576,MATCH($A309,'Hoja de Trabajo para listado'!$AB$155:$AB$1048576,0),MATCH((CUADRO!M$4&amp;$E309),'Hoja de Trabajo para listado'!$AB$151:$BA$151,0)),0)+IFERROR(INDEX('Hoja de Trabajo para listado'!$BC$155:$CB$1048576,MATCH($A309,'Hoja de Trabajo para listado'!$BC$155:$BC$1048576,0),MATCH((CUADRO!M$4&amp;$E309),'Hoja de Trabajo para listado'!$BC$151:$CB$151,0)),0)+IFERROR(INDEX('Hoja de Trabajo para listado'!$DE$153:$DG$274,MATCH($A309,'Hoja de Trabajo para listado'!$DE$153:$DE$1048576,0),MATCH((CUADRO!M$4&amp;$E309),'Hoja de Trabajo para listado'!$DE$151:$DG$151,0)),0)+IFERROR(INDEX('Hoja de Trabajo para listado'!$CD$155:$DC$1048576,MATCH($A309,'Hoja de Trabajo para listado'!$CD$155:$CD$1048576,0),MATCH((CUADRO!M$4&amp;$E309),'Hoja de Trabajo para listado'!$CD$151:$DC$151,0)),0)</f>
        <v>0</v>
      </c>
      <c r="N309" s="243">
        <f ca="1">+IFERROR(INDEX('Hoja de Trabajo para listado'!$A$155:$Z$1048576,MATCH($A309,'Hoja de Trabajo para listado'!$A$155:$A$1048576,0),MATCH((CUADRO!N$4&amp;$E309),'Hoja de Trabajo para listado'!$A$151:$Z$151,0)),0)+IFERROR(INDEX('Hoja de Trabajo para listado'!$AB$155:$BA$1048576,MATCH($A309,'Hoja de Trabajo para listado'!$AB$155:$AB$1048576,0),MATCH((CUADRO!N$4&amp;$E309),'Hoja de Trabajo para listado'!$AB$151:$BA$151,0)),0)+IFERROR(INDEX('Hoja de Trabajo para listado'!$BC$155:$CB$1048576,MATCH($A309,'Hoja de Trabajo para listado'!$BC$155:$BC$1048576,0),MATCH((CUADRO!N$4&amp;$E309),'Hoja de Trabajo para listado'!$BC$151:$CB$151,0)),0)+IFERROR(INDEX('Hoja de Trabajo para listado'!$DE$153:$DG$274,MATCH($A309,'Hoja de Trabajo para listado'!$DE$153:$DE$1048576,0),MATCH((CUADRO!N$4&amp;$E309),'Hoja de Trabajo para listado'!$DE$151:$DG$151,0)),0)+IFERROR(INDEX('Hoja de Trabajo para listado'!$CD$155:$DC$1048576,MATCH($A309,'Hoja de Trabajo para listado'!$CD$155:$CD$1048576,0),MATCH((CUADRO!N$4&amp;$E309),'Hoja de Trabajo para listado'!$CD$151:$DC$151,0)),0)</f>
        <v>0</v>
      </c>
      <c r="O309" s="243">
        <f ca="1">+IFERROR(INDEX('Hoja de Trabajo para listado'!$A$155:$Z$1048576,MATCH($A309,'Hoja de Trabajo para listado'!$A$155:$A$1048576,0),MATCH((CUADRO!O$4&amp;$E309),'Hoja de Trabajo para listado'!$A$151:$Z$151,0)),0)+IFERROR(INDEX('Hoja de Trabajo para listado'!$AB$155:$BA$1048576,MATCH($A309,'Hoja de Trabajo para listado'!$AB$155:$AB$1048576,0),MATCH((CUADRO!O$4&amp;$E309),'Hoja de Trabajo para listado'!$AB$151:$BA$151,0)),0)+IFERROR(INDEX('Hoja de Trabajo para listado'!$BC$155:$CB$1048576,MATCH($A309,'Hoja de Trabajo para listado'!$BC$155:$BC$1048576,0),MATCH((CUADRO!O$4&amp;$E309),'Hoja de Trabajo para listado'!$BC$151:$CB$151,0)),0)+IFERROR(INDEX('Hoja de Trabajo para listado'!$DE$153:$DG$274,MATCH($A309,'Hoja de Trabajo para listado'!$DE$153:$DE$1048576,0),MATCH((CUADRO!O$4&amp;$E309),'Hoja de Trabajo para listado'!$DE$151:$DG$151,0)),0)+IFERROR(INDEX('Hoja de Trabajo para listado'!$CD$155:$DC$1048576,MATCH($A309,'Hoja de Trabajo para listado'!$CD$155:$CD$1048576,0),MATCH((CUADRO!O$4&amp;$E309),'Hoja de Trabajo para listado'!$CD$151:$DC$151,0)),0)</f>
        <v>0</v>
      </c>
      <c r="P309" s="243">
        <f ca="1">+IFERROR(INDEX('Hoja de Trabajo para listado'!$A$155:$Z$1048576,MATCH($A309,'Hoja de Trabajo para listado'!$A$155:$A$1048576,0),MATCH((CUADRO!P$4&amp;$E309),'Hoja de Trabajo para listado'!$A$151:$Z$151,0)),0)+IFERROR(INDEX('Hoja de Trabajo para listado'!$AB$155:$BA$1048576,MATCH($A309,'Hoja de Trabajo para listado'!$AB$155:$AB$1048576,0),MATCH((CUADRO!P$4&amp;$E309),'Hoja de Trabajo para listado'!$AB$151:$BA$151,0)),0)+IFERROR(INDEX('Hoja de Trabajo para listado'!$BC$155:$CB$1048576,MATCH($A309,'Hoja de Trabajo para listado'!$BC$155:$BC$1048576,0),MATCH((CUADRO!P$4&amp;$E309),'Hoja de Trabajo para listado'!$BC$151:$CB$151,0)),0)+IFERROR(INDEX('Hoja de Trabajo para listado'!$DE$153:$DG$274,MATCH($A309,'Hoja de Trabajo para listado'!$DE$153:$DE$1048576,0),MATCH((CUADRO!P$4&amp;$E309),'Hoja de Trabajo para listado'!$DE$151:$DG$151,0)),0)+IFERROR(INDEX('Hoja de Trabajo para listado'!$CD$155:$DC$1048576,MATCH($A309,'Hoja de Trabajo para listado'!$CD$155:$CD$1048576,0),MATCH((CUADRO!P$4&amp;$E309),'Hoja de Trabajo para listado'!$CD$151:$DC$151,0)),0)</f>
        <v>0</v>
      </c>
      <c r="Q309" s="243">
        <f ca="1">+IFERROR(INDEX('Hoja de Trabajo para listado'!$A$155:$Z$1048576,MATCH($A309,'Hoja de Trabajo para listado'!$A$155:$A$1048576,0),MATCH((CUADRO!Q$4&amp;$E309),'Hoja de Trabajo para listado'!$A$151:$Z$151,0)),0)+IFERROR(INDEX('Hoja de Trabajo para listado'!$AB$155:$BA$1048576,MATCH($A309,'Hoja de Trabajo para listado'!$AB$155:$AB$1048576,0),MATCH((CUADRO!Q$4&amp;$E309),'Hoja de Trabajo para listado'!$AB$151:$BA$151,0)),0)+IFERROR(INDEX('Hoja de Trabajo para listado'!$BC$155:$CB$1048576,MATCH($A309,'Hoja de Trabajo para listado'!$BC$155:$BC$1048576,0),MATCH((CUADRO!Q$4&amp;$E309),'Hoja de Trabajo para listado'!$BC$151:$CB$151,0)),0)+IFERROR(INDEX('Hoja de Trabajo para listado'!$DE$153:$DG$274,MATCH($A309,'Hoja de Trabajo para listado'!$DE$153:$DE$1048576,0),MATCH((CUADRO!Q$4&amp;$E309),'Hoja de Trabajo para listado'!$DE$151:$DG$151,0)),0)+IFERROR(INDEX('Hoja de Trabajo para listado'!$CD$155:$DC$1048576,MATCH($A309,'Hoja de Trabajo para listado'!$CD$155:$CD$1048576,0),MATCH((CUADRO!Q$4&amp;$E309),'Hoja de Trabajo para listado'!$CD$151:$DC$151,0)),0)</f>
        <v>0</v>
      </c>
      <c r="R309" s="243">
        <f t="shared" ca="1" si="11"/>
        <v>0</v>
      </c>
      <c r="S309" s="249"/>
      <c r="T309" s="243">
        <f ca="1">+T310</f>
        <v>0</v>
      </c>
      <c r="U309" s="242">
        <f t="shared" si="12"/>
        <v>1</v>
      </c>
      <c r="V309" s="333" t="str">
        <f>+VLOOKUP(A309,bd_lista!$A$3:$E$592,5,FALSE)</f>
        <v>Instituciones de Seguridad Social</v>
      </c>
      <c r="W309" s="387" t="str">
        <f>+V309</f>
        <v>Instituciones de Seguridad Social</v>
      </c>
      <c r="X309" s="242">
        <f>+VLOOKUP(A309,[4]Sheet1!$A$13:$D$744,4,FALSE)</f>
        <v>46</v>
      </c>
      <c r="Y309" s="242" t="str">
        <f>+VLOOKUP(X309,bd_lista!$A$3:$C$592,3,FALSE)</f>
        <v>Ministerio de Salud y Deportes</v>
      </c>
      <c r="Z309" s="294">
        <f>+X309</f>
        <v>46</v>
      </c>
      <c r="AA309" s="295" t="str">
        <f>+Y309</f>
        <v>Ministerio de Salud y Deportes</v>
      </c>
    </row>
    <row r="310" spans="1:27" customFormat="1" ht="15" hidden="1" customHeight="1">
      <c r="A310" s="32">
        <v>429</v>
      </c>
      <c r="B310" s="393"/>
      <c r="C310" s="333" t="str">
        <f>+VLOOKUP(A310,bd_lista!$A$3:$C$592,3,FALSE)</f>
        <v>Seguro Social Universitario de La Paz</v>
      </c>
      <c r="D310" s="390"/>
      <c r="E310" s="247" t="s">
        <v>1305</v>
      </c>
      <c r="F310" s="243">
        <f ca="1">+IFERROR(INDEX('Hoja de Trabajo para listado'!$A$155:$Z$1048576,MATCH($A310,'Hoja de Trabajo para listado'!$A$155:$A$1048576,0),MATCH((CUADRO!F$4&amp;$E310),'Hoja de Trabajo para listado'!$A$151:$Z$151,0)),0)+IFERROR(INDEX('Hoja de Trabajo para listado'!$AB$155:$BA$1048576,MATCH($A310,'Hoja de Trabajo para listado'!$AB$155:$AB$1048576,0),MATCH((CUADRO!F$4&amp;$E310),'Hoja de Trabajo para listado'!$AB$151:$BA$151,0)),0)+IFERROR(INDEX('Hoja de Trabajo para listado'!$BC$155:$CB$1048576,MATCH($A310,'Hoja de Trabajo para listado'!$BC$155:$BC$1048576,0),MATCH((CUADRO!F$4&amp;$E310),'Hoja de Trabajo para listado'!$BC$151:$CB$151,0)),0)+IFERROR(INDEX('Hoja de Trabajo para listado'!$DE$153:$DG$274,MATCH($A310,'Hoja de Trabajo para listado'!$DE$153:$DE$1048576,0),MATCH((CUADRO!F$4&amp;$E310),'Hoja de Trabajo para listado'!$DE$151:$DG$151,0)),0)+IFERROR(INDEX('Hoja de Trabajo para listado'!$CD$155:$DC$1048576,MATCH($A310,'Hoja de Trabajo para listado'!$CD$155:$CD$1048576,0),MATCH((CUADRO!F$4&amp;$E310),'Hoja de Trabajo para listado'!$CD$151:$DC$151,0)),0)</f>
        <v>0</v>
      </c>
      <c r="G310" s="243">
        <f ca="1">+IFERROR(INDEX('Hoja de Trabajo para listado'!$A$155:$Z$1048576,MATCH($A310,'Hoja de Trabajo para listado'!$A$155:$A$1048576,0),MATCH((CUADRO!G$4&amp;$E310),'Hoja de Trabajo para listado'!$A$151:$Z$151,0)),0)+IFERROR(INDEX('Hoja de Trabajo para listado'!$AB$155:$BA$1048576,MATCH($A310,'Hoja de Trabajo para listado'!$AB$155:$AB$1048576,0),MATCH((CUADRO!G$4&amp;$E310),'Hoja de Trabajo para listado'!$AB$151:$BA$151,0)),0)+IFERROR(INDEX('Hoja de Trabajo para listado'!$BC$155:$CB$1048576,MATCH($A310,'Hoja de Trabajo para listado'!$BC$155:$BC$1048576,0),MATCH((CUADRO!G$4&amp;$E310),'Hoja de Trabajo para listado'!$BC$151:$CB$151,0)),0)+IFERROR(INDEX('Hoja de Trabajo para listado'!$DE$153:$DG$274,MATCH($A310,'Hoja de Trabajo para listado'!$DE$153:$DE$1048576,0),MATCH((CUADRO!G$4&amp;$E310),'Hoja de Trabajo para listado'!$DE$151:$DG$151,0)),0)+IFERROR(INDEX('Hoja de Trabajo para listado'!$CD$155:$DC$1048576,MATCH($A310,'Hoja de Trabajo para listado'!$CD$155:$CD$1048576,0),MATCH((CUADRO!G$4&amp;$E310),'Hoja de Trabajo para listado'!$CD$151:$DC$151,0)),0)</f>
        <v>0</v>
      </c>
      <c r="H310" s="243">
        <f ca="1">+IFERROR(INDEX('Hoja de Trabajo para listado'!$A$155:$Z$1048576,MATCH($A310,'Hoja de Trabajo para listado'!$A$155:$A$1048576,0),MATCH((CUADRO!H$4&amp;$E310),'Hoja de Trabajo para listado'!$A$151:$Z$151,0)),0)+IFERROR(INDEX('Hoja de Trabajo para listado'!$AB$155:$BA$1048576,MATCH($A310,'Hoja de Trabajo para listado'!$AB$155:$AB$1048576,0),MATCH((CUADRO!H$4&amp;$E310),'Hoja de Trabajo para listado'!$AB$151:$BA$151,0)),0)+IFERROR(INDEX('Hoja de Trabajo para listado'!$BC$155:$CB$1048576,MATCH($A310,'Hoja de Trabajo para listado'!$BC$155:$BC$1048576,0),MATCH((CUADRO!H$4&amp;$E310),'Hoja de Trabajo para listado'!$BC$151:$CB$151,0)),0)+IFERROR(INDEX('Hoja de Trabajo para listado'!$DE$153:$DG$274,MATCH($A310,'Hoja de Trabajo para listado'!$DE$153:$DE$1048576,0),MATCH((CUADRO!H$4&amp;$E310),'Hoja de Trabajo para listado'!$DE$151:$DG$151,0)),0)+IFERROR(INDEX('Hoja de Trabajo para listado'!$CD$155:$DC$1048576,MATCH($A310,'Hoja de Trabajo para listado'!$CD$155:$CD$1048576,0),MATCH((CUADRO!H$4&amp;$E310),'Hoja de Trabajo para listado'!$CD$151:$DC$151,0)),0)</f>
        <v>0</v>
      </c>
      <c r="I310" s="243">
        <f ca="1">+IFERROR(INDEX('Hoja de Trabajo para listado'!$A$155:$Z$1048576,MATCH($A310,'Hoja de Trabajo para listado'!$A$155:$A$1048576,0),MATCH((CUADRO!I$4&amp;$E310),'Hoja de Trabajo para listado'!$A$151:$Z$151,0)),0)+IFERROR(INDEX('Hoja de Trabajo para listado'!$AB$155:$BA$1048576,MATCH($A310,'Hoja de Trabajo para listado'!$AB$155:$AB$1048576,0),MATCH((CUADRO!I$4&amp;$E310),'Hoja de Trabajo para listado'!$AB$151:$BA$151,0)),0)+IFERROR(INDEX('Hoja de Trabajo para listado'!$BC$155:$CB$1048576,MATCH($A310,'Hoja de Trabajo para listado'!$BC$155:$BC$1048576,0),MATCH((CUADRO!I$4&amp;$E310),'Hoja de Trabajo para listado'!$BC$151:$CB$151,0)),0)+IFERROR(INDEX('Hoja de Trabajo para listado'!$DE$153:$DG$274,MATCH($A310,'Hoja de Trabajo para listado'!$DE$153:$DE$1048576,0),MATCH((CUADRO!I$4&amp;$E310),'Hoja de Trabajo para listado'!$DE$151:$DG$151,0)),0)+IFERROR(INDEX('Hoja de Trabajo para listado'!$CD$155:$DC$1048576,MATCH($A310,'Hoja de Trabajo para listado'!$CD$155:$CD$1048576,0),MATCH((CUADRO!I$4&amp;$E310),'Hoja de Trabajo para listado'!$CD$151:$DC$151,0)),0)</f>
        <v>0</v>
      </c>
      <c r="J310" s="243">
        <f ca="1">+IFERROR(INDEX('Hoja de Trabajo para listado'!$A$155:$Z$1048576,MATCH($A310,'Hoja de Trabajo para listado'!$A$155:$A$1048576,0),MATCH((CUADRO!J$4&amp;$E310),'Hoja de Trabajo para listado'!$A$151:$Z$151,0)),0)+IFERROR(INDEX('Hoja de Trabajo para listado'!$AB$155:$BA$1048576,MATCH($A310,'Hoja de Trabajo para listado'!$AB$155:$AB$1048576,0),MATCH((CUADRO!J$4&amp;$E310),'Hoja de Trabajo para listado'!$AB$151:$BA$151,0)),0)+IFERROR(INDEX('Hoja de Trabajo para listado'!$BC$155:$CB$1048576,MATCH($A310,'Hoja de Trabajo para listado'!$BC$155:$BC$1048576,0),MATCH((CUADRO!J$4&amp;$E310),'Hoja de Trabajo para listado'!$BC$151:$CB$151,0)),0)+IFERROR(INDEX('Hoja de Trabajo para listado'!$DE$153:$DG$274,MATCH($A310,'Hoja de Trabajo para listado'!$DE$153:$DE$1048576,0),MATCH((CUADRO!J$4&amp;$E310),'Hoja de Trabajo para listado'!$DE$151:$DG$151,0)),0)+IFERROR(INDEX('Hoja de Trabajo para listado'!$CD$155:$DC$1048576,MATCH($A310,'Hoja de Trabajo para listado'!$CD$155:$CD$1048576,0),MATCH((CUADRO!J$4&amp;$E310),'Hoja de Trabajo para listado'!$CD$151:$DC$151,0)),0)</f>
        <v>0</v>
      </c>
      <c r="K310" s="243">
        <f ca="1">+IFERROR(INDEX('Hoja de Trabajo para listado'!$A$155:$Z$1048576,MATCH($A310,'Hoja de Trabajo para listado'!$A$155:$A$1048576,0),MATCH((CUADRO!K$4&amp;$E310),'Hoja de Trabajo para listado'!$A$151:$Z$151,0)),0)+IFERROR(INDEX('Hoja de Trabajo para listado'!$AB$155:$BA$1048576,MATCH($A310,'Hoja de Trabajo para listado'!$AB$155:$AB$1048576,0),MATCH((CUADRO!K$4&amp;$E310),'Hoja de Trabajo para listado'!$AB$151:$BA$151,0)),0)+IFERROR(INDEX('Hoja de Trabajo para listado'!$BC$155:$CB$1048576,MATCH($A310,'Hoja de Trabajo para listado'!$BC$155:$BC$1048576,0),MATCH((CUADRO!K$4&amp;$E310),'Hoja de Trabajo para listado'!$BC$151:$CB$151,0)),0)+IFERROR(INDEX('Hoja de Trabajo para listado'!$DE$153:$DG$274,MATCH($A310,'Hoja de Trabajo para listado'!$DE$153:$DE$1048576,0),MATCH((CUADRO!K$4&amp;$E310),'Hoja de Trabajo para listado'!$DE$151:$DG$151,0)),0)+IFERROR(INDEX('Hoja de Trabajo para listado'!$CD$155:$DC$1048576,MATCH($A310,'Hoja de Trabajo para listado'!$CD$155:$CD$1048576,0),MATCH((CUADRO!K$4&amp;$E310),'Hoja de Trabajo para listado'!$CD$151:$DC$151,0)),0)</f>
        <v>0</v>
      </c>
      <c r="L310" s="243">
        <f ca="1">+IFERROR(INDEX('Hoja de Trabajo para listado'!$A$155:$Z$1048576,MATCH($A310,'Hoja de Trabajo para listado'!$A$155:$A$1048576,0),MATCH((CUADRO!L$4&amp;$E310),'Hoja de Trabajo para listado'!$A$151:$Z$151,0)),0)+IFERROR(INDEX('Hoja de Trabajo para listado'!$AB$155:$BA$1048576,MATCH($A310,'Hoja de Trabajo para listado'!$AB$155:$AB$1048576,0),MATCH((CUADRO!L$4&amp;$E310),'Hoja de Trabajo para listado'!$AB$151:$BA$151,0)),0)+IFERROR(INDEX('Hoja de Trabajo para listado'!$BC$155:$CB$1048576,MATCH($A310,'Hoja de Trabajo para listado'!$BC$155:$BC$1048576,0),MATCH((CUADRO!L$4&amp;$E310),'Hoja de Trabajo para listado'!$BC$151:$CB$151,0)),0)+IFERROR(INDEX('Hoja de Trabajo para listado'!$DE$153:$DG$274,MATCH($A310,'Hoja de Trabajo para listado'!$DE$153:$DE$1048576,0),MATCH((CUADRO!L$4&amp;$E310),'Hoja de Trabajo para listado'!$DE$151:$DG$151,0)),0)+IFERROR(INDEX('Hoja de Trabajo para listado'!$CD$155:$DC$1048576,MATCH($A310,'Hoja de Trabajo para listado'!$CD$155:$CD$1048576,0),MATCH((CUADRO!L$4&amp;$E310),'Hoja de Trabajo para listado'!$CD$151:$DC$151,0)),0)</f>
        <v>0</v>
      </c>
      <c r="M310" s="243">
        <f ca="1">+IFERROR(INDEX('Hoja de Trabajo para listado'!$A$155:$Z$1048576,MATCH($A310,'Hoja de Trabajo para listado'!$A$155:$A$1048576,0),MATCH((CUADRO!M$4&amp;$E310),'Hoja de Trabajo para listado'!$A$151:$Z$151,0)),0)+IFERROR(INDEX('Hoja de Trabajo para listado'!$AB$155:$BA$1048576,MATCH($A310,'Hoja de Trabajo para listado'!$AB$155:$AB$1048576,0),MATCH((CUADRO!M$4&amp;$E310),'Hoja de Trabajo para listado'!$AB$151:$BA$151,0)),0)+IFERROR(INDEX('Hoja de Trabajo para listado'!$BC$155:$CB$1048576,MATCH($A310,'Hoja de Trabajo para listado'!$BC$155:$BC$1048576,0),MATCH((CUADRO!M$4&amp;$E310),'Hoja de Trabajo para listado'!$BC$151:$CB$151,0)),0)+IFERROR(INDEX('Hoja de Trabajo para listado'!$DE$153:$DG$274,MATCH($A310,'Hoja de Trabajo para listado'!$DE$153:$DE$1048576,0),MATCH((CUADRO!M$4&amp;$E310),'Hoja de Trabajo para listado'!$DE$151:$DG$151,0)),0)+IFERROR(INDEX('Hoja de Trabajo para listado'!$CD$155:$DC$1048576,MATCH($A310,'Hoja de Trabajo para listado'!$CD$155:$CD$1048576,0),MATCH((CUADRO!M$4&amp;$E310),'Hoja de Trabajo para listado'!$CD$151:$DC$151,0)),0)</f>
        <v>0</v>
      </c>
      <c r="N310" s="243">
        <f ca="1">+IFERROR(INDEX('Hoja de Trabajo para listado'!$A$155:$Z$1048576,MATCH($A310,'Hoja de Trabajo para listado'!$A$155:$A$1048576,0),MATCH((CUADRO!N$4&amp;$E310),'Hoja de Trabajo para listado'!$A$151:$Z$151,0)),0)+IFERROR(INDEX('Hoja de Trabajo para listado'!$AB$155:$BA$1048576,MATCH($A310,'Hoja de Trabajo para listado'!$AB$155:$AB$1048576,0),MATCH((CUADRO!N$4&amp;$E310),'Hoja de Trabajo para listado'!$AB$151:$BA$151,0)),0)+IFERROR(INDEX('Hoja de Trabajo para listado'!$BC$155:$CB$1048576,MATCH($A310,'Hoja de Trabajo para listado'!$BC$155:$BC$1048576,0),MATCH((CUADRO!N$4&amp;$E310),'Hoja de Trabajo para listado'!$BC$151:$CB$151,0)),0)+IFERROR(INDEX('Hoja de Trabajo para listado'!$DE$153:$DG$274,MATCH($A310,'Hoja de Trabajo para listado'!$DE$153:$DE$1048576,0),MATCH((CUADRO!N$4&amp;$E310),'Hoja de Trabajo para listado'!$DE$151:$DG$151,0)),0)+IFERROR(INDEX('Hoja de Trabajo para listado'!$CD$155:$DC$1048576,MATCH($A310,'Hoja de Trabajo para listado'!$CD$155:$CD$1048576,0),MATCH((CUADRO!N$4&amp;$E310),'Hoja de Trabajo para listado'!$CD$151:$DC$151,0)),0)</f>
        <v>0</v>
      </c>
      <c r="O310" s="243">
        <f ca="1">+IFERROR(INDEX('Hoja de Trabajo para listado'!$A$155:$Z$1048576,MATCH($A310,'Hoja de Trabajo para listado'!$A$155:$A$1048576,0),MATCH((CUADRO!O$4&amp;$E310),'Hoja de Trabajo para listado'!$A$151:$Z$151,0)),0)+IFERROR(INDEX('Hoja de Trabajo para listado'!$AB$155:$BA$1048576,MATCH($A310,'Hoja de Trabajo para listado'!$AB$155:$AB$1048576,0),MATCH((CUADRO!O$4&amp;$E310),'Hoja de Trabajo para listado'!$AB$151:$BA$151,0)),0)+IFERROR(INDEX('Hoja de Trabajo para listado'!$BC$155:$CB$1048576,MATCH($A310,'Hoja de Trabajo para listado'!$BC$155:$BC$1048576,0),MATCH((CUADRO!O$4&amp;$E310),'Hoja de Trabajo para listado'!$BC$151:$CB$151,0)),0)+IFERROR(INDEX('Hoja de Trabajo para listado'!$DE$153:$DG$274,MATCH($A310,'Hoja de Trabajo para listado'!$DE$153:$DE$1048576,0),MATCH((CUADRO!O$4&amp;$E310),'Hoja de Trabajo para listado'!$DE$151:$DG$151,0)),0)+IFERROR(INDEX('Hoja de Trabajo para listado'!$CD$155:$DC$1048576,MATCH($A310,'Hoja de Trabajo para listado'!$CD$155:$CD$1048576,0),MATCH((CUADRO!O$4&amp;$E310),'Hoja de Trabajo para listado'!$CD$151:$DC$151,0)),0)</f>
        <v>0</v>
      </c>
      <c r="P310" s="243">
        <f ca="1">+IFERROR(INDEX('Hoja de Trabajo para listado'!$A$155:$Z$1048576,MATCH($A310,'Hoja de Trabajo para listado'!$A$155:$A$1048576,0),MATCH((CUADRO!P$4&amp;$E310),'Hoja de Trabajo para listado'!$A$151:$Z$151,0)),0)+IFERROR(INDEX('Hoja de Trabajo para listado'!$AB$155:$BA$1048576,MATCH($A310,'Hoja de Trabajo para listado'!$AB$155:$AB$1048576,0),MATCH((CUADRO!P$4&amp;$E310),'Hoja de Trabajo para listado'!$AB$151:$BA$151,0)),0)+IFERROR(INDEX('Hoja de Trabajo para listado'!$BC$155:$CB$1048576,MATCH($A310,'Hoja de Trabajo para listado'!$BC$155:$BC$1048576,0),MATCH((CUADRO!P$4&amp;$E310),'Hoja de Trabajo para listado'!$BC$151:$CB$151,0)),0)+IFERROR(INDEX('Hoja de Trabajo para listado'!$DE$153:$DG$274,MATCH($A310,'Hoja de Trabajo para listado'!$DE$153:$DE$1048576,0),MATCH((CUADRO!P$4&amp;$E310),'Hoja de Trabajo para listado'!$DE$151:$DG$151,0)),0)+IFERROR(INDEX('Hoja de Trabajo para listado'!$CD$155:$DC$1048576,MATCH($A310,'Hoja de Trabajo para listado'!$CD$155:$CD$1048576,0),MATCH((CUADRO!P$4&amp;$E310),'Hoja de Trabajo para listado'!$CD$151:$DC$151,0)),0)</f>
        <v>0</v>
      </c>
      <c r="Q310" s="243">
        <f ca="1">+IFERROR(INDEX('Hoja de Trabajo para listado'!$A$155:$Z$1048576,MATCH($A310,'Hoja de Trabajo para listado'!$A$155:$A$1048576,0),MATCH((CUADRO!Q$4&amp;$E310),'Hoja de Trabajo para listado'!$A$151:$Z$151,0)),0)+IFERROR(INDEX('Hoja de Trabajo para listado'!$AB$155:$BA$1048576,MATCH($A310,'Hoja de Trabajo para listado'!$AB$155:$AB$1048576,0),MATCH((CUADRO!Q$4&amp;$E310),'Hoja de Trabajo para listado'!$AB$151:$BA$151,0)),0)+IFERROR(INDEX('Hoja de Trabajo para listado'!$BC$155:$CB$1048576,MATCH($A310,'Hoja de Trabajo para listado'!$BC$155:$BC$1048576,0),MATCH((CUADRO!Q$4&amp;$E310),'Hoja de Trabajo para listado'!$BC$151:$CB$151,0)),0)+IFERROR(INDEX('Hoja de Trabajo para listado'!$DE$153:$DG$274,MATCH($A310,'Hoja de Trabajo para listado'!$DE$153:$DE$1048576,0),MATCH((CUADRO!Q$4&amp;$E310),'Hoja de Trabajo para listado'!$DE$151:$DG$151,0)),0)+IFERROR(INDEX('Hoja de Trabajo para listado'!$CD$155:$DC$1048576,MATCH($A310,'Hoja de Trabajo para listado'!$CD$155:$CD$1048576,0),MATCH((CUADRO!Q$4&amp;$E310),'Hoja de Trabajo para listado'!$CD$151:$DC$151,0)),0)</f>
        <v>0</v>
      </c>
      <c r="R310" s="243">
        <f t="shared" ca="1" si="11"/>
        <v>0</v>
      </c>
      <c r="S310" s="249">
        <f ca="1">+R309+R310</f>
        <v>0</v>
      </c>
      <c r="T310" s="243">
        <f ca="1">+S310</f>
        <v>0</v>
      </c>
      <c r="U310" s="242">
        <f t="shared" si="12"/>
        <v>2</v>
      </c>
      <c r="V310" s="333" t="str">
        <f>+VLOOKUP(A310,bd_lista!$A$3:$E$592,5,FALSE)</f>
        <v>Instituciones de Seguridad Social</v>
      </c>
      <c r="W310" s="388"/>
      <c r="X310" s="242">
        <f>+VLOOKUP(A310,[4]Sheet1!$A$13:$D$744,4,FALSE)</f>
        <v>46</v>
      </c>
      <c r="Y310" s="242" t="str">
        <f>+VLOOKUP(X310,bd_lista!$A$3:$C$592,3,FALSE)</f>
        <v>Ministerio de Salud y Deportes</v>
      </c>
      <c r="Z310" s="292"/>
      <c r="AA310" s="293"/>
    </row>
    <row r="311" spans="1:27" customFormat="1" ht="15" hidden="1" customHeight="1">
      <c r="A311" s="32">
        <v>432</v>
      </c>
      <c r="B311" s="392">
        <f>+A311</f>
        <v>432</v>
      </c>
      <c r="C311" s="247" t="str">
        <f>+VLOOKUP(A311,bd_lista!$A$3:$C$592,3,FALSE)</f>
        <v>Seguro Social Universitario de Tarija</v>
      </c>
      <c r="D311" s="389" t="str">
        <f>+C311</f>
        <v>Seguro Social Universitario de Tarija</v>
      </c>
      <c r="E311" s="247" t="s">
        <v>1304</v>
      </c>
      <c r="F311" s="243">
        <f ca="1">+IFERROR(INDEX('Hoja de Trabajo para listado'!$A$155:$Z$1048576,MATCH($A311,'Hoja de Trabajo para listado'!$A$155:$A$1048576,0),MATCH((CUADRO!F$4&amp;$E311),'Hoja de Trabajo para listado'!$A$151:$Z$151,0)),0)+IFERROR(INDEX('Hoja de Trabajo para listado'!$AB$155:$BA$1048576,MATCH($A311,'Hoja de Trabajo para listado'!$AB$155:$AB$1048576,0),MATCH((CUADRO!F$4&amp;$E311),'Hoja de Trabajo para listado'!$AB$151:$BA$151,0)),0)+IFERROR(INDEX('Hoja de Trabajo para listado'!$BC$155:$CB$1048576,MATCH($A311,'Hoja de Trabajo para listado'!$BC$155:$BC$1048576,0),MATCH((CUADRO!F$4&amp;$E311),'Hoja de Trabajo para listado'!$BC$151:$CB$151,0)),0)+IFERROR(INDEX('Hoja de Trabajo para listado'!$DE$153:$DG$274,MATCH($A311,'Hoja de Trabajo para listado'!$DE$153:$DE$1048576,0),MATCH((CUADRO!F$4&amp;$E311),'Hoja de Trabajo para listado'!$DE$151:$DG$151,0)),0)+IFERROR(INDEX('Hoja de Trabajo para listado'!$CD$155:$DC$1048576,MATCH($A311,'Hoja de Trabajo para listado'!$CD$155:$CD$1048576,0),MATCH((CUADRO!F$4&amp;$E311),'Hoja de Trabajo para listado'!$CD$151:$DC$151,0)),0)</f>
        <v>0</v>
      </c>
      <c r="G311" s="243">
        <f ca="1">+IFERROR(INDEX('Hoja de Trabajo para listado'!$A$155:$Z$1048576,MATCH($A311,'Hoja de Trabajo para listado'!$A$155:$A$1048576,0),MATCH((CUADRO!G$4&amp;$E311),'Hoja de Trabajo para listado'!$A$151:$Z$151,0)),0)+IFERROR(INDEX('Hoja de Trabajo para listado'!$AB$155:$BA$1048576,MATCH($A311,'Hoja de Trabajo para listado'!$AB$155:$AB$1048576,0),MATCH((CUADRO!G$4&amp;$E311),'Hoja de Trabajo para listado'!$AB$151:$BA$151,0)),0)+IFERROR(INDEX('Hoja de Trabajo para listado'!$BC$155:$CB$1048576,MATCH($A311,'Hoja de Trabajo para listado'!$BC$155:$BC$1048576,0),MATCH((CUADRO!G$4&amp;$E311),'Hoja de Trabajo para listado'!$BC$151:$CB$151,0)),0)+IFERROR(INDEX('Hoja de Trabajo para listado'!$DE$153:$DG$274,MATCH($A311,'Hoja de Trabajo para listado'!$DE$153:$DE$1048576,0),MATCH((CUADRO!G$4&amp;$E311),'Hoja de Trabajo para listado'!$DE$151:$DG$151,0)),0)+IFERROR(INDEX('Hoja de Trabajo para listado'!$CD$155:$DC$1048576,MATCH($A311,'Hoja de Trabajo para listado'!$CD$155:$CD$1048576,0),MATCH((CUADRO!G$4&amp;$E311),'Hoja de Trabajo para listado'!$CD$151:$DC$151,0)),0)</f>
        <v>0</v>
      </c>
      <c r="H311" s="243">
        <f ca="1">+IFERROR(INDEX('Hoja de Trabajo para listado'!$A$155:$Z$1048576,MATCH($A311,'Hoja de Trabajo para listado'!$A$155:$A$1048576,0),MATCH((CUADRO!H$4&amp;$E311),'Hoja de Trabajo para listado'!$A$151:$Z$151,0)),0)+IFERROR(INDEX('Hoja de Trabajo para listado'!$AB$155:$BA$1048576,MATCH($A311,'Hoja de Trabajo para listado'!$AB$155:$AB$1048576,0),MATCH((CUADRO!H$4&amp;$E311),'Hoja de Trabajo para listado'!$AB$151:$BA$151,0)),0)+IFERROR(INDEX('Hoja de Trabajo para listado'!$BC$155:$CB$1048576,MATCH($A311,'Hoja de Trabajo para listado'!$BC$155:$BC$1048576,0),MATCH((CUADRO!H$4&amp;$E311),'Hoja de Trabajo para listado'!$BC$151:$CB$151,0)),0)+IFERROR(INDEX('Hoja de Trabajo para listado'!$DE$153:$DG$274,MATCH($A311,'Hoja de Trabajo para listado'!$DE$153:$DE$1048576,0),MATCH((CUADRO!H$4&amp;$E311),'Hoja de Trabajo para listado'!$DE$151:$DG$151,0)),0)+IFERROR(INDEX('Hoja de Trabajo para listado'!$CD$155:$DC$1048576,MATCH($A311,'Hoja de Trabajo para listado'!$CD$155:$CD$1048576,0),MATCH((CUADRO!H$4&amp;$E311),'Hoja de Trabajo para listado'!$CD$151:$DC$151,0)),0)</f>
        <v>0</v>
      </c>
      <c r="I311" s="243">
        <f ca="1">+IFERROR(INDEX('Hoja de Trabajo para listado'!$A$155:$Z$1048576,MATCH($A311,'Hoja de Trabajo para listado'!$A$155:$A$1048576,0),MATCH((CUADRO!I$4&amp;$E311),'Hoja de Trabajo para listado'!$A$151:$Z$151,0)),0)+IFERROR(INDEX('Hoja de Trabajo para listado'!$AB$155:$BA$1048576,MATCH($A311,'Hoja de Trabajo para listado'!$AB$155:$AB$1048576,0),MATCH((CUADRO!I$4&amp;$E311),'Hoja de Trabajo para listado'!$AB$151:$BA$151,0)),0)+IFERROR(INDEX('Hoja de Trabajo para listado'!$BC$155:$CB$1048576,MATCH($A311,'Hoja de Trabajo para listado'!$BC$155:$BC$1048576,0),MATCH((CUADRO!I$4&amp;$E311),'Hoja de Trabajo para listado'!$BC$151:$CB$151,0)),0)+IFERROR(INDEX('Hoja de Trabajo para listado'!$DE$153:$DG$274,MATCH($A311,'Hoja de Trabajo para listado'!$DE$153:$DE$1048576,0),MATCH((CUADRO!I$4&amp;$E311),'Hoja de Trabajo para listado'!$DE$151:$DG$151,0)),0)+IFERROR(INDEX('Hoja de Trabajo para listado'!$CD$155:$DC$1048576,MATCH($A311,'Hoja de Trabajo para listado'!$CD$155:$CD$1048576,0),MATCH((CUADRO!I$4&amp;$E311),'Hoja de Trabajo para listado'!$CD$151:$DC$151,0)),0)</f>
        <v>0</v>
      </c>
      <c r="J311" s="243">
        <f ca="1">+IFERROR(INDEX('Hoja de Trabajo para listado'!$A$155:$Z$1048576,MATCH($A311,'Hoja de Trabajo para listado'!$A$155:$A$1048576,0),MATCH((CUADRO!J$4&amp;$E311),'Hoja de Trabajo para listado'!$A$151:$Z$151,0)),0)+IFERROR(INDEX('Hoja de Trabajo para listado'!$AB$155:$BA$1048576,MATCH($A311,'Hoja de Trabajo para listado'!$AB$155:$AB$1048576,0),MATCH((CUADRO!J$4&amp;$E311),'Hoja de Trabajo para listado'!$AB$151:$BA$151,0)),0)+IFERROR(INDEX('Hoja de Trabajo para listado'!$BC$155:$CB$1048576,MATCH($A311,'Hoja de Trabajo para listado'!$BC$155:$BC$1048576,0),MATCH((CUADRO!J$4&amp;$E311),'Hoja de Trabajo para listado'!$BC$151:$CB$151,0)),0)+IFERROR(INDEX('Hoja de Trabajo para listado'!$DE$153:$DG$274,MATCH($A311,'Hoja de Trabajo para listado'!$DE$153:$DE$1048576,0),MATCH((CUADRO!J$4&amp;$E311),'Hoja de Trabajo para listado'!$DE$151:$DG$151,0)),0)+IFERROR(INDEX('Hoja de Trabajo para listado'!$CD$155:$DC$1048576,MATCH($A311,'Hoja de Trabajo para listado'!$CD$155:$CD$1048576,0),MATCH((CUADRO!J$4&amp;$E311),'Hoja de Trabajo para listado'!$CD$151:$DC$151,0)),0)</f>
        <v>0</v>
      </c>
      <c r="K311" s="243">
        <f ca="1">+IFERROR(INDEX('Hoja de Trabajo para listado'!$A$155:$Z$1048576,MATCH($A311,'Hoja de Trabajo para listado'!$A$155:$A$1048576,0),MATCH((CUADRO!K$4&amp;$E311),'Hoja de Trabajo para listado'!$A$151:$Z$151,0)),0)+IFERROR(INDEX('Hoja de Trabajo para listado'!$AB$155:$BA$1048576,MATCH($A311,'Hoja de Trabajo para listado'!$AB$155:$AB$1048576,0),MATCH((CUADRO!K$4&amp;$E311),'Hoja de Trabajo para listado'!$AB$151:$BA$151,0)),0)+IFERROR(INDEX('Hoja de Trabajo para listado'!$BC$155:$CB$1048576,MATCH($A311,'Hoja de Trabajo para listado'!$BC$155:$BC$1048576,0),MATCH((CUADRO!K$4&amp;$E311),'Hoja de Trabajo para listado'!$BC$151:$CB$151,0)),0)+IFERROR(INDEX('Hoja de Trabajo para listado'!$DE$153:$DG$274,MATCH($A311,'Hoja de Trabajo para listado'!$DE$153:$DE$1048576,0),MATCH((CUADRO!K$4&amp;$E311),'Hoja de Trabajo para listado'!$DE$151:$DG$151,0)),0)+IFERROR(INDEX('Hoja de Trabajo para listado'!$CD$155:$DC$1048576,MATCH($A311,'Hoja de Trabajo para listado'!$CD$155:$CD$1048576,0),MATCH((CUADRO!K$4&amp;$E311),'Hoja de Trabajo para listado'!$CD$151:$DC$151,0)),0)</f>
        <v>0</v>
      </c>
      <c r="L311" s="243">
        <f ca="1">+IFERROR(INDEX('Hoja de Trabajo para listado'!$A$155:$Z$1048576,MATCH($A311,'Hoja de Trabajo para listado'!$A$155:$A$1048576,0),MATCH((CUADRO!L$4&amp;$E311),'Hoja de Trabajo para listado'!$A$151:$Z$151,0)),0)+IFERROR(INDEX('Hoja de Trabajo para listado'!$AB$155:$BA$1048576,MATCH($A311,'Hoja de Trabajo para listado'!$AB$155:$AB$1048576,0),MATCH((CUADRO!L$4&amp;$E311),'Hoja de Trabajo para listado'!$AB$151:$BA$151,0)),0)+IFERROR(INDEX('Hoja de Trabajo para listado'!$BC$155:$CB$1048576,MATCH($A311,'Hoja de Trabajo para listado'!$BC$155:$BC$1048576,0),MATCH((CUADRO!L$4&amp;$E311),'Hoja de Trabajo para listado'!$BC$151:$CB$151,0)),0)+IFERROR(INDEX('Hoja de Trabajo para listado'!$DE$153:$DG$274,MATCH($A311,'Hoja de Trabajo para listado'!$DE$153:$DE$1048576,0),MATCH((CUADRO!L$4&amp;$E311),'Hoja de Trabajo para listado'!$DE$151:$DG$151,0)),0)+IFERROR(INDEX('Hoja de Trabajo para listado'!$CD$155:$DC$1048576,MATCH($A311,'Hoja de Trabajo para listado'!$CD$155:$CD$1048576,0),MATCH((CUADRO!L$4&amp;$E311),'Hoja de Trabajo para listado'!$CD$151:$DC$151,0)),0)</f>
        <v>0</v>
      </c>
      <c r="M311" s="243">
        <f ca="1">+IFERROR(INDEX('Hoja de Trabajo para listado'!$A$155:$Z$1048576,MATCH($A311,'Hoja de Trabajo para listado'!$A$155:$A$1048576,0),MATCH((CUADRO!M$4&amp;$E311),'Hoja de Trabajo para listado'!$A$151:$Z$151,0)),0)+IFERROR(INDEX('Hoja de Trabajo para listado'!$AB$155:$BA$1048576,MATCH($A311,'Hoja de Trabajo para listado'!$AB$155:$AB$1048576,0),MATCH((CUADRO!M$4&amp;$E311),'Hoja de Trabajo para listado'!$AB$151:$BA$151,0)),0)+IFERROR(INDEX('Hoja de Trabajo para listado'!$BC$155:$CB$1048576,MATCH($A311,'Hoja de Trabajo para listado'!$BC$155:$BC$1048576,0),MATCH((CUADRO!M$4&amp;$E311),'Hoja de Trabajo para listado'!$BC$151:$CB$151,0)),0)+IFERROR(INDEX('Hoja de Trabajo para listado'!$DE$153:$DG$274,MATCH($A311,'Hoja de Trabajo para listado'!$DE$153:$DE$1048576,0),MATCH((CUADRO!M$4&amp;$E311),'Hoja de Trabajo para listado'!$DE$151:$DG$151,0)),0)+IFERROR(INDEX('Hoja de Trabajo para listado'!$CD$155:$DC$1048576,MATCH($A311,'Hoja de Trabajo para listado'!$CD$155:$CD$1048576,0),MATCH((CUADRO!M$4&amp;$E311),'Hoja de Trabajo para listado'!$CD$151:$DC$151,0)),0)</f>
        <v>0</v>
      </c>
      <c r="N311" s="243">
        <f ca="1">+IFERROR(INDEX('Hoja de Trabajo para listado'!$A$155:$Z$1048576,MATCH($A311,'Hoja de Trabajo para listado'!$A$155:$A$1048576,0),MATCH((CUADRO!N$4&amp;$E311),'Hoja de Trabajo para listado'!$A$151:$Z$151,0)),0)+IFERROR(INDEX('Hoja de Trabajo para listado'!$AB$155:$BA$1048576,MATCH($A311,'Hoja de Trabajo para listado'!$AB$155:$AB$1048576,0),MATCH((CUADRO!N$4&amp;$E311),'Hoja de Trabajo para listado'!$AB$151:$BA$151,0)),0)+IFERROR(INDEX('Hoja de Trabajo para listado'!$BC$155:$CB$1048576,MATCH($A311,'Hoja de Trabajo para listado'!$BC$155:$BC$1048576,0),MATCH((CUADRO!N$4&amp;$E311),'Hoja de Trabajo para listado'!$BC$151:$CB$151,0)),0)+IFERROR(INDEX('Hoja de Trabajo para listado'!$DE$153:$DG$274,MATCH($A311,'Hoja de Trabajo para listado'!$DE$153:$DE$1048576,0),MATCH((CUADRO!N$4&amp;$E311),'Hoja de Trabajo para listado'!$DE$151:$DG$151,0)),0)+IFERROR(INDEX('Hoja de Trabajo para listado'!$CD$155:$DC$1048576,MATCH($A311,'Hoja de Trabajo para listado'!$CD$155:$CD$1048576,0),MATCH((CUADRO!N$4&amp;$E311),'Hoja de Trabajo para listado'!$CD$151:$DC$151,0)),0)</f>
        <v>0</v>
      </c>
      <c r="O311" s="243">
        <f ca="1">+IFERROR(INDEX('Hoja de Trabajo para listado'!$A$155:$Z$1048576,MATCH($A311,'Hoja de Trabajo para listado'!$A$155:$A$1048576,0),MATCH((CUADRO!O$4&amp;$E311),'Hoja de Trabajo para listado'!$A$151:$Z$151,0)),0)+IFERROR(INDEX('Hoja de Trabajo para listado'!$AB$155:$BA$1048576,MATCH($A311,'Hoja de Trabajo para listado'!$AB$155:$AB$1048576,0),MATCH((CUADRO!O$4&amp;$E311),'Hoja de Trabajo para listado'!$AB$151:$BA$151,0)),0)+IFERROR(INDEX('Hoja de Trabajo para listado'!$BC$155:$CB$1048576,MATCH($A311,'Hoja de Trabajo para listado'!$BC$155:$BC$1048576,0),MATCH((CUADRO!O$4&amp;$E311),'Hoja de Trabajo para listado'!$BC$151:$CB$151,0)),0)+IFERROR(INDEX('Hoja de Trabajo para listado'!$DE$153:$DG$274,MATCH($A311,'Hoja de Trabajo para listado'!$DE$153:$DE$1048576,0),MATCH((CUADRO!O$4&amp;$E311),'Hoja de Trabajo para listado'!$DE$151:$DG$151,0)),0)+IFERROR(INDEX('Hoja de Trabajo para listado'!$CD$155:$DC$1048576,MATCH($A311,'Hoja de Trabajo para listado'!$CD$155:$CD$1048576,0),MATCH((CUADRO!O$4&amp;$E311),'Hoja de Trabajo para listado'!$CD$151:$DC$151,0)),0)</f>
        <v>0</v>
      </c>
      <c r="P311" s="243">
        <f ca="1">+IFERROR(INDEX('Hoja de Trabajo para listado'!$A$155:$Z$1048576,MATCH($A311,'Hoja de Trabajo para listado'!$A$155:$A$1048576,0),MATCH((CUADRO!P$4&amp;$E311),'Hoja de Trabajo para listado'!$A$151:$Z$151,0)),0)+IFERROR(INDEX('Hoja de Trabajo para listado'!$AB$155:$BA$1048576,MATCH($A311,'Hoja de Trabajo para listado'!$AB$155:$AB$1048576,0),MATCH((CUADRO!P$4&amp;$E311),'Hoja de Trabajo para listado'!$AB$151:$BA$151,0)),0)+IFERROR(INDEX('Hoja de Trabajo para listado'!$BC$155:$CB$1048576,MATCH($A311,'Hoja de Trabajo para listado'!$BC$155:$BC$1048576,0),MATCH((CUADRO!P$4&amp;$E311),'Hoja de Trabajo para listado'!$BC$151:$CB$151,0)),0)+IFERROR(INDEX('Hoja de Trabajo para listado'!$DE$153:$DG$274,MATCH($A311,'Hoja de Trabajo para listado'!$DE$153:$DE$1048576,0),MATCH((CUADRO!P$4&amp;$E311),'Hoja de Trabajo para listado'!$DE$151:$DG$151,0)),0)+IFERROR(INDEX('Hoja de Trabajo para listado'!$CD$155:$DC$1048576,MATCH($A311,'Hoja de Trabajo para listado'!$CD$155:$CD$1048576,0),MATCH((CUADRO!P$4&amp;$E311),'Hoja de Trabajo para listado'!$CD$151:$DC$151,0)),0)</f>
        <v>0</v>
      </c>
      <c r="Q311" s="243">
        <f ca="1">+IFERROR(INDEX('Hoja de Trabajo para listado'!$A$155:$Z$1048576,MATCH($A311,'Hoja de Trabajo para listado'!$A$155:$A$1048576,0),MATCH((CUADRO!Q$4&amp;$E311),'Hoja de Trabajo para listado'!$A$151:$Z$151,0)),0)+IFERROR(INDEX('Hoja de Trabajo para listado'!$AB$155:$BA$1048576,MATCH($A311,'Hoja de Trabajo para listado'!$AB$155:$AB$1048576,0),MATCH((CUADRO!Q$4&amp;$E311),'Hoja de Trabajo para listado'!$AB$151:$BA$151,0)),0)+IFERROR(INDEX('Hoja de Trabajo para listado'!$BC$155:$CB$1048576,MATCH($A311,'Hoja de Trabajo para listado'!$BC$155:$BC$1048576,0),MATCH((CUADRO!Q$4&amp;$E311),'Hoja de Trabajo para listado'!$BC$151:$CB$151,0)),0)+IFERROR(INDEX('Hoja de Trabajo para listado'!$DE$153:$DG$274,MATCH($A311,'Hoja de Trabajo para listado'!$DE$153:$DE$1048576,0),MATCH((CUADRO!Q$4&amp;$E311),'Hoja de Trabajo para listado'!$DE$151:$DG$151,0)),0)+IFERROR(INDEX('Hoja de Trabajo para listado'!$CD$155:$DC$1048576,MATCH($A311,'Hoja de Trabajo para listado'!$CD$155:$CD$1048576,0),MATCH((CUADRO!Q$4&amp;$E311),'Hoja de Trabajo para listado'!$CD$151:$DC$151,0)),0)</f>
        <v>0</v>
      </c>
      <c r="R311" s="243">
        <f t="shared" ca="1" si="11"/>
        <v>0</v>
      </c>
      <c r="S311" s="249"/>
      <c r="T311" s="243">
        <f ca="1">+T312</f>
        <v>0</v>
      </c>
      <c r="U311" s="242">
        <f t="shared" si="12"/>
        <v>1</v>
      </c>
      <c r="V311" s="333" t="str">
        <f>+VLOOKUP(A311,bd_lista!$A$3:$E$592,5,FALSE)</f>
        <v>Instituciones de Seguridad Social</v>
      </c>
      <c r="W311" s="387" t="str">
        <f>+V311</f>
        <v>Instituciones de Seguridad Social</v>
      </c>
      <c r="X311" s="242">
        <f>+VLOOKUP(A311,[4]Sheet1!$A$13:$D$744,4,FALSE)</f>
        <v>46</v>
      </c>
      <c r="Y311" s="242" t="str">
        <f>+VLOOKUP(X311,bd_lista!$A$3:$C$592,3,FALSE)</f>
        <v>Ministerio de Salud y Deportes</v>
      </c>
      <c r="Z311" s="294">
        <f>+X311</f>
        <v>46</v>
      </c>
      <c r="AA311" s="295" t="str">
        <f>+Y311</f>
        <v>Ministerio de Salud y Deportes</v>
      </c>
    </row>
    <row r="312" spans="1:27" customFormat="1" ht="15" hidden="1" customHeight="1">
      <c r="A312" s="32">
        <v>432</v>
      </c>
      <c r="B312" s="393"/>
      <c r="C312" s="333" t="str">
        <f>+VLOOKUP(A312,bd_lista!$A$3:$C$592,3,FALSE)</f>
        <v>Seguro Social Universitario de Tarija</v>
      </c>
      <c r="D312" s="390"/>
      <c r="E312" s="247" t="s">
        <v>1305</v>
      </c>
      <c r="F312" s="243">
        <f ca="1">+IFERROR(INDEX('Hoja de Trabajo para listado'!$A$155:$Z$1048576,MATCH($A312,'Hoja de Trabajo para listado'!$A$155:$A$1048576,0),MATCH((CUADRO!F$4&amp;$E312),'Hoja de Trabajo para listado'!$A$151:$Z$151,0)),0)+IFERROR(INDEX('Hoja de Trabajo para listado'!$AB$155:$BA$1048576,MATCH($A312,'Hoja de Trabajo para listado'!$AB$155:$AB$1048576,0),MATCH((CUADRO!F$4&amp;$E312),'Hoja de Trabajo para listado'!$AB$151:$BA$151,0)),0)+IFERROR(INDEX('Hoja de Trabajo para listado'!$BC$155:$CB$1048576,MATCH($A312,'Hoja de Trabajo para listado'!$BC$155:$BC$1048576,0),MATCH((CUADRO!F$4&amp;$E312),'Hoja de Trabajo para listado'!$BC$151:$CB$151,0)),0)+IFERROR(INDEX('Hoja de Trabajo para listado'!$DE$153:$DG$274,MATCH($A312,'Hoja de Trabajo para listado'!$DE$153:$DE$1048576,0),MATCH((CUADRO!F$4&amp;$E312),'Hoja de Trabajo para listado'!$DE$151:$DG$151,0)),0)+IFERROR(INDEX('Hoja de Trabajo para listado'!$CD$155:$DC$1048576,MATCH($A312,'Hoja de Trabajo para listado'!$CD$155:$CD$1048576,0),MATCH((CUADRO!F$4&amp;$E312),'Hoja de Trabajo para listado'!$CD$151:$DC$151,0)),0)</f>
        <v>0</v>
      </c>
      <c r="G312" s="243">
        <f ca="1">+IFERROR(INDEX('Hoja de Trabajo para listado'!$A$155:$Z$1048576,MATCH($A312,'Hoja de Trabajo para listado'!$A$155:$A$1048576,0),MATCH((CUADRO!G$4&amp;$E312),'Hoja de Trabajo para listado'!$A$151:$Z$151,0)),0)+IFERROR(INDEX('Hoja de Trabajo para listado'!$AB$155:$BA$1048576,MATCH($A312,'Hoja de Trabajo para listado'!$AB$155:$AB$1048576,0),MATCH((CUADRO!G$4&amp;$E312),'Hoja de Trabajo para listado'!$AB$151:$BA$151,0)),0)+IFERROR(INDEX('Hoja de Trabajo para listado'!$BC$155:$CB$1048576,MATCH($A312,'Hoja de Trabajo para listado'!$BC$155:$BC$1048576,0),MATCH((CUADRO!G$4&amp;$E312),'Hoja de Trabajo para listado'!$BC$151:$CB$151,0)),0)+IFERROR(INDEX('Hoja de Trabajo para listado'!$DE$153:$DG$274,MATCH($A312,'Hoja de Trabajo para listado'!$DE$153:$DE$1048576,0),MATCH((CUADRO!G$4&amp;$E312),'Hoja de Trabajo para listado'!$DE$151:$DG$151,0)),0)+IFERROR(INDEX('Hoja de Trabajo para listado'!$CD$155:$DC$1048576,MATCH($A312,'Hoja de Trabajo para listado'!$CD$155:$CD$1048576,0),MATCH((CUADRO!G$4&amp;$E312),'Hoja de Trabajo para listado'!$CD$151:$DC$151,0)),0)</f>
        <v>0</v>
      </c>
      <c r="H312" s="243">
        <f ca="1">+IFERROR(INDEX('Hoja de Trabajo para listado'!$A$155:$Z$1048576,MATCH($A312,'Hoja de Trabajo para listado'!$A$155:$A$1048576,0),MATCH((CUADRO!H$4&amp;$E312),'Hoja de Trabajo para listado'!$A$151:$Z$151,0)),0)+IFERROR(INDEX('Hoja de Trabajo para listado'!$AB$155:$BA$1048576,MATCH($A312,'Hoja de Trabajo para listado'!$AB$155:$AB$1048576,0),MATCH((CUADRO!H$4&amp;$E312),'Hoja de Trabajo para listado'!$AB$151:$BA$151,0)),0)+IFERROR(INDEX('Hoja de Trabajo para listado'!$BC$155:$CB$1048576,MATCH($A312,'Hoja de Trabajo para listado'!$BC$155:$BC$1048576,0),MATCH((CUADRO!H$4&amp;$E312),'Hoja de Trabajo para listado'!$BC$151:$CB$151,0)),0)+IFERROR(INDEX('Hoja de Trabajo para listado'!$DE$153:$DG$274,MATCH($A312,'Hoja de Trabajo para listado'!$DE$153:$DE$1048576,0),MATCH((CUADRO!H$4&amp;$E312),'Hoja de Trabajo para listado'!$DE$151:$DG$151,0)),0)+IFERROR(INDEX('Hoja de Trabajo para listado'!$CD$155:$DC$1048576,MATCH($A312,'Hoja de Trabajo para listado'!$CD$155:$CD$1048576,0),MATCH((CUADRO!H$4&amp;$E312),'Hoja de Trabajo para listado'!$CD$151:$DC$151,0)),0)</f>
        <v>0</v>
      </c>
      <c r="I312" s="243">
        <f ca="1">+IFERROR(INDEX('Hoja de Trabajo para listado'!$A$155:$Z$1048576,MATCH($A312,'Hoja de Trabajo para listado'!$A$155:$A$1048576,0),MATCH((CUADRO!I$4&amp;$E312),'Hoja de Trabajo para listado'!$A$151:$Z$151,0)),0)+IFERROR(INDEX('Hoja de Trabajo para listado'!$AB$155:$BA$1048576,MATCH($A312,'Hoja de Trabajo para listado'!$AB$155:$AB$1048576,0),MATCH((CUADRO!I$4&amp;$E312),'Hoja de Trabajo para listado'!$AB$151:$BA$151,0)),0)+IFERROR(INDEX('Hoja de Trabajo para listado'!$BC$155:$CB$1048576,MATCH($A312,'Hoja de Trabajo para listado'!$BC$155:$BC$1048576,0),MATCH((CUADRO!I$4&amp;$E312),'Hoja de Trabajo para listado'!$BC$151:$CB$151,0)),0)+IFERROR(INDEX('Hoja de Trabajo para listado'!$DE$153:$DG$274,MATCH($A312,'Hoja de Trabajo para listado'!$DE$153:$DE$1048576,0),MATCH((CUADRO!I$4&amp;$E312),'Hoja de Trabajo para listado'!$DE$151:$DG$151,0)),0)+IFERROR(INDEX('Hoja de Trabajo para listado'!$CD$155:$DC$1048576,MATCH($A312,'Hoja de Trabajo para listado'!$CD$155:$CD$1048576,0),MATCH((CUADRO!I$4&amp;$E312),'Hoja de Trabajo para listado'!$CD$151:$DC$151,0)),0)</f>
        <v>0</v>
      </c>
      <c r="J312" s="243">
        <f ca="1">+IFERROR(INDEX('Hoja de Trabajo para listado'!$A$155:$Z$1048576,MATCH($A312,'Hoja de Trabajo para listado'!$A$155:$A$1048576,0),MATCH((CUADRO!J$4&amp;$E312),'Hoja de Trabajo para listado'!$A$151:$Z$151,0)),0)+IFERROR(INDEX('Hoja de Trabajo para listado'!$AB$155:$BA$1048576,MATCH($A312,'Hoja de Trabajo para listado'!$AB$155:$AB$1048576,0),MATCH((CUADRO!J$4&amp;$E312),'Hoja de Trabajo para listado'!$AB$151:$BA$151,0)),0)+IFERROR(INDEX('Hoja de Trabajo para listado'!$BC$155:$CB$1048576,MATCH($A312,'Hoja de Trabajo para listado'!$BC$155:$BC$1048576,0),MATCH((CUADRO!J$4&amp;$E312),'Hoja de Trabajo para listado'!$BC$151:$CB$151,0)),0)+IFERROR(INDEX('Hoja de Trabajo para listado'!$DE$153:$DG$274,MATCH($A312,'Hoja de Trabajo para listado'!$DE$153:$DE$1048576,0),MATCH((CUADRO!J$4&amp;$E312),'Hoja de Trabajo para listado'!$DE$151:$DG$151,0)),0)+IFERROR(INDEX('Hoja de Trabajo para listado'!$CD$155:$DC$1048576,MATCH($A312,'Hoja de Trabajo para listado'!$CD$155:$CD$1048576,0),MATCH((CUADRO!J$4&amp;$E312),'Hoja de Trabajo para listado'!$CD$151:$DC$151,0)),0)</f>
        <v>0</v>
      </c>
      <c r="K312" s="243">
        <f ca="1">+IFERROR(INDEX('Hoja de Trabajo para listado'!$A$155:$Z$1048576,MATCH($A312,'Hoja de Trabajo para listado'!$A$155:$A$1048576,0),MATCH((CUADRO!K$4&amp;$E312),'Hoja de Trabajo para listado'!$A$151:$Z$151,0)),0)+IFERROR(INDEX('Hoja de Trabajo para listado'!$AB$155:$BA$1048576,MATCH($A312,'Hoja de Trabajo para listado'!$AB$155:$AB$1048576,0),MATCH((CUADRO!K$4&amp;$E312),'Hoja de Trabajo para listado'!$AB$151:$BA$151,0)),0)+IFERROR(INDEX('Hoja de Trabajo para listado'!$BC$155:$CB$1048576,MATCH($A312,'Hoja de Trabajo para listado'!$BC$155:$BC$1048576,0),MATCH((CUADRO!K$4&amp;$E312),'Hoja de Trabajo para listado'!$BC$151:$CB$151,0)),0)+IFERROR(INDEX('Hoja de Trabajo para listado'!$DE$153:$DG$274,MATCH($A312,'Hoja de Trabajo para listado'!$DE$153:$DE$1048576,0),MATCH((CUADRO!K$4&amp;$E312),'Hoja de Trabajo para listado'!$DE$151:$DG$151,0)),0)+IFERROR(INDEX('Hoja de Trabajo para listado'!$CD$155:$DC$1048576,MATCH($A312,'Hoja de Trabajo para listado'!$CD$155:$CD$1048576,0),MATCH((CUADRO!K$4&amp;$E312),'Hoja de Trabajo para listado'!$CD$151:$DC$151,0)),0)</f>
        <v>0</v>
      </c>
      <c r="L312" s="243">
        <f ca="1">+IFERROR(INDEX('Hoja de Trabajo para listado'!$A$155:$Z$1048576,MATCH($A312,'Hoja de Trabajo para listado'!$A$155:$A$1048576,0),MATCH((CUADRO!L$4&amp;$E312),'Hoja de Trabajo para listado'!$A$151:$Z$151,0)),0)+IFERROR(INDEX('Hoja de Trabajo para listado'!$AB$155:$BA$1048576,MATCH($A312,'Hoja de Trabajo para listado'!$AB$155:$AB$1048576,0),MATCH((CUADRO!L$4&amp;$E312),'Hoja de Trabajo para listado'!$AB$151:$BA$151,0)),0)+IFERROR(INDEX('Hoja de Trabajo para listado'!$BC$155:$CB$1048576,MATCH($A312,'Hoja de Trabajo para listado'!$BC$155:$BC$1048576,0),MATCH((CUADRO!L$4&amp;$E312),'Hoja de Trabajo para listado'!$BC$151:$CB$151,0)),0)+IFERROR(INDEX('Hoja de Trabajo para listado'!$DE$153:$DG$274,MATCH($A312,'Hoja de Trabajo para listado'!$DE$153:$DE$1048576,0),MATCH((CUADRO!L$4&amp;$E312),'Hoja de Trabajo para listado'!$DE$151:$DG$151,0)),0)+IFERROR(INDEX('Hoja de Trabajo para listado'!$CD$155:$DC$1048576,MATCH($A312,'Hoja de Trabajo para listado'!$CD$155:$CD$1048576,0),MATCH((CUADRO!L$4&amp;$E312),'Hoja de Trabajo para listado'!$CD$151:$DC$151,0)),0)</f>
        <v>0</v>
      </c>
      <c r="M312" s="243">
        <f ca="1">+IFERROR(INDEX('Hoja de Trabajo para listado'!$A$155:$Z$1048576,MATCH($A312,'Hoja de Trabajo para listado'!$A$155:$A$1048576,0),MATCH((CUADRO!M$4&amp;$E312),'Hoja de Trabajo para listado'!$A$151:$Z$151,0)),0)+IFERROR(INDEX('Hoja de Trabajo para listado'!$AB$155:$BA$1048576,MATCH($A312,'Hoja de Trabajo para listado'!$AB$155:$AB$1048576,0),MATCH((CUADRO!M$4&amp;$E312),'Hoja de Trabajo para listado'!$AB$151:$BA$151,0)),0)+IFERROR(INDEX('Hoja de Trabajo para listado'!$BC$155:$CB$1048576,MATCH($A312,'Hoja de Trabajo para listado'!$BC$155:$BC$1048576,0),MATCH((CUADRO!M$4&amp;$E312),'Hoja de Trabajo para listado'!$BC$151:$CB$151,0)),0)+IFERROR(INDEX('Hoja de Trabajo para listado'!$DE$153:$DG$274,MATCH($A312,'Hoja de Trabajo para listado'!$DE$153:$DE$1048576,0),MATCH((CUADRO!M$4&amp;$E312),'Hoja de Trabajo para listado'!$DE$151:$DG$151,0)),0)+IFERROR(INDEX('Hoja de Trabajo para listado'!$CD$155:$DC$1048576,MATCH($A312,'Hoja de Trabajo para listado'!$CD$155:$CD$1048576,0),MATCH((CUADRO!M$4&amp;$E312),'Hoja de Trabajo para listado'!$CD$151:$DC$151,0)),0)</f>
        <v>0</v>
      </c>
      <c r="N312" s="243">
        <f ca="1">+IFERROR(INDEX('Hoja de Trabajo para listado'!$A$155:$Z$1048576,MATCH($A312,'Hoja de Trabajo para listado'!$A$155:$A$1048576,0),MATCH((CUADRO!N$4&amp;$E312),'Hoja de Trabajo para listado'!$A$151:$Z$151,0)),0)+IFERROR(INDEX('Hoja de Trabajo para listado'!$AB$155:$BA$1048576,MATCH($A312,'Hoja de Trabajo para listado'!$AB$155:$AB$1048576,0),MATCH((CUADRO!N$4&amp;$E312),'Hoja de Trabajo para listado'!$AB$151:$BA$151,0)),0)+IFERROR(INDEX('Hoja de Trabajo para listado'!$BC$155:$CB$1048576,MATCH($A312,'Hoja de Trabajo para listado'!$BC$155:$BC$1048576,0),MATCH((CUADRO!N$4&amp;$E312),'Hoja de Trabajo para listado'!$BC$151:$CB$151,0)),0)+IFERROR(INDEX('Hoja de Trabajo para listado'!$DE$153:$DG$274,MATCH($A312,'Hoja de Trabajo para listado'!$DE$153:$DE$1048576,0),MATCH((CUADRO!N$4&amp;$E312),'Hoja de Trabajo para listado'!$DE$151:$DG$151,0)),0)+IFERROR(INDEX('Hoja de Trabajo para listado'!$CD$155:$DC$1048576,MATCH($A312,'Hoja de Trabajo para listado'!$CD$155:$CD$1048576,0),MATCH((CUADRO!N$4&amp;$E312),'Hoja de Trabajo para listado'!$CD$151:$DC$151,0)),0)</f>
        <v>0</v>
      </c>
      <c r="O312" s="243">
        <f ca="1">+IFERROR(INDEX('Hoja de Trabajo para listado'!$A$155:$Z$1048576,MATCH($A312,'Hoja de Trabajo para listado'!$A$155:$A$1048576,0),MATCH((CUADRO!O$4&amp;$E312),'Hoja de Trabajo para listado'!$A$151:$Z$151,0)),0)+IFERROR(INDEX('Hoja de Trabajo para listado'!$AB$155:$BA$1048576,MATCH($A312,'Hoja de Trabajo para listado'!$AB$155:$AB$1048576,0),MATCH((CUADRO!O$4&amp;$E312),'Hoja de Trabajo para listado'!$AB$151:$BA$151,0)),0)+IFERROR(INDEX('Hoja de Trabajo para listado'!$BC$155:$CB$1048576,MATCH($A312,'Hoja de Trabajo para listado'!$BC$155:$BC$1048576,0),MATCH((CUADRO!O$4&amp;$E312),'Hoja de Trabajo para listado'!$BC$151:$CB$151,0)),0)+IFERROR(INDEX('Hoja de Trabajo para listado'!$DE$153:$DG$274,MATCH($A312,'Hoja de Trabajo para listado'!$DE$153:$DE$1048576,0),MATCH((CUADRO!O$4&amp;$E312),'Hoja de Trabajo para listado'!$DE$151:$DG$151,0)),0)+IFERROR(INDEX('Hoja de Trabajo para listado'!$CD$155:$DC$1048576,MATCH($A312,'Hoja de Trabajo para listado'!$CD$155:$CD$1048576,0),MATCH((CUADRO!O$4&amp;$E312),'Hoja de Trabajo para listado'!$CD$151:$DC$151,0)),0)</f>
        <v>0</v>
      </c>
      <c r="P312" s="243">
        <f ca="1">+IFERROR(INDEX('Hoja de Trabajo para listado'!$A$155:$Z$1048576,MATCH($A312,'Hoja de Trabajo para listado'!$A$155:$A$1048576,0),MATCH((CUADRO!P$4&amp;$E312),'Hoja de Trabajo para listado'!$A$151:$Z$151,0)),0)+IFERROR(INDEX('Hoja de Trabajo para listado'!$AB$155:$BA$1048576,MATCH($A312,'Hoja de Trabajo para listado'!$AB$155:$AB$1048576,0),MATCH((CUADRO!P$4&amp;$E312),'Hoja de Trabajo para listado'!$AB$151:$BA$151,0)),0)+IFERROR(INDEX('Hoja de Trabajo para listado'!$BC$155:$CB$1048576,MATCH($A312,'Hoja de Trabajo para listado'!$BC$155:$BC$1048576,0),MATCH((CUADRO!P$4&amp;$E312),'Hoja de Trabajo para listado'!$BC$151:$CB$151,0)),0)+IFERROR(INDEX('Hoja de Trabajo para listado'!$DE$153:$DG$274,MATCH($A312,'Hoja de Trabajo para listado'!$DE$153:$DE$1048576,0),MATCH((CUADRO!P$4&amp;$E312),'Hoja de Trabajo para listado'!$DE$151:$DG$151,0)),0)+IFERROR(INDEX('Hoja de Trabajo para listado'!$CD$155:$DC$1048576,MATCH($A312,'Hoja de Trabajo para listado'!$CD$155:$CD$1048576,0),MATCH((CUADRO!P$4&amp;$E312),'Hoja de Trabajo para listado'!$CD$151:$DC$151,0)),0)</f>
        <v>0</v>
      </c>
      <c r="Q312" s="243">
        <f ca="1">+IFERROR(INDEX('Hoja de Trabajo para listado'!$A$155:$Z$1048576,MATCH($A312,'Hoja de Trabajo para listado'!$A$155:$A$1048576,0),MATCH((CUADRO!Q$4&amp;$E312),'Hoja de Trabajo para listado'!$A$151:$Z$151,0)),0)+IFERROR(INDEX('Hoja de Trabajo para listado'!$AB$155:$BA$1048576,MATCH($A312,'Hoja de Trabajo para listado'!$AB$155:$AB$1048576,0),MATCH((CUADRO!Q$4&amp;$E312),'Hoja de Trabajo para listado'!$AB$151:$BA$151,0)),0)+IFERROR(INDEX('Hoja de Trabajo para listado'!$BC$155:$CB$1048576,MATCH($A312,'Hoja de Trabajo para listado'!$BC$155:$BC$1048576,0),MATCH((CUADRO!Q$4&amp;$E312),'Hoja de Trabajo para listado'!$BC$151:$CB$151,0)),0)+IFERROR(INDEX('Hoja de Trabajo para listado'!$DE$153:$DG$274,MATCH($A312,'Hoja de Trabajo para listado'!$DE$153:$DE$1048576,0),MATCH((CUADRO!Q$4&amp;$E312),'Hoja de Trabajo para listado'!$DE$151:$DG$151,0)),0)+IFERROR(INDEX('Hoja de Trabajo para listado'!$CD$155:$DC$1048576,MATCH($A312,'Hoja de Trabajo para listado'!$CD$155:$CD$1048576,0),MATCH((CUADRO!Q$4&amp;$E312),'Hoja de Trabajo para listado'!$CD$151:$DC$151,0)),0)</f>
        <v>0</v>
      </c>
      <c r="R312" s="243">
        <f t="shared" ca="1" si="11"/>
        <v>0</v>
      </c>
      <c r="S312" s="249">
        <f ca="1">+R311+R312</f>
        <v>0</v>
      </c>
      <c r="T312" s="243">
        <f ca="1">+S312</f>
        <v>0</v>
      </c>
      <c r="U312" s="242">
        <f t="shared" si="12"/>
        <v>2</v>
      </c>
      <c r="V312" s="333" t="str">
        <f>+VLOOKUP(A312,bd_lista!$A$3:$E$592,5,FALSE)</f>
        <v>Instituciones de Seguridad Social</v>
      </c>
      <c r="W312" s="388"/>
      <c r="X312" s="242">
        <f>+VLOOKUP(A312,[4]Sheet1!$A$13:$D$744,4,FALSE)</f>
        <v>46</v>
      </c>
      <c r="Y312" s="242" t="str">
        <f>+VLOOKUP(X312,bd_lista!$A$3:$C$592,3,FALSE)</f>
        <v>Ministerio de Salud y Deportes</v>
      </c>
      <c r="Z312" s="292"/>
      <c r="AA312" s="293"/>
    </row>
    <row r="313" spans="1:27" customFormat="1" ht="15" hidden="1" customHeight="1">
      <c r="A313" s="32">
        <v>433</v>
      </c>
      <c r="B313" s="392">
        <f>+A313</f>
        <v>433</v>
      </c>
      <c r="C313" s="247" t="str">
        <f>+VLOOKUP(A313,bd_lista!$A$3:$C$592,3,FALSE)</f>
        <v>Seguro Social Universitario de Potosí</v>
      </c>
      <c r="D313" s="389" t="str">
        <f>+C313</f>
        <v>Seguro Social Universitario de Potosí</v>
      </c>
      <c r="E313" s="247" t="s">
        <v>1304</v>
      </c>
      <c r="F313" s="243">
        <f ca="1">+IFERROR(INDEX('Hoja de Trabajo para listado'!$A$155:$Z$1048576,MATCH($A313,'Hoja de Trabajo para listado'!$A$155:$A$1048576,0),MATCH((CUADRO!F$4&amp;$E313),'Hoja de Trabajo para listado'!$A$151:$Z$151,0)),0)+IFERROR(INDEX('Hoja de Trabajo para listado'!$AB$155:$BA$1048576,MATCH($A313,'Hoja de Trabajo para listado'!$AB$155:$AB$1048576,0),MATCH((CUADRO!F$4&amp;$E313),'Hoja de Trabajo para listado'!$AB$151:$BA$151,0)),0)+IFERROR(INDEX('Hoja de Trabajo para listado'!$BC$155:$CB$1048576,MATCH($A313,'Hoja de Trabajo para listado'!$BC$155:$BC$1048576,0),MATCH((CUADRO!F$4&amp;$E313),'Hoja de Trabajo para listado'!$BC$151:$CB$151,0)),0)+IFERROR(INDEX('Hoja de Trabajo para listado'!$DE$153:$DG$274,MATCH($A313,'Hoja de Trabajo para listado'!$DE$153:$DE$1048576,0),MATCH((CUADRO!F$4&amp;$E313),'Hoja de Trabajo para listado'!$DE$151:$DG$151,0)),0)+IFERROR(INDEX('Hoja de Trabajo para listado'!$CD$155:$DC$1048576,MATCH($A313,'Hoja de Trabajo para listado'!$CD$155:$CD$1048576,0),MATCH((CUADRO!F$4&amp;$E313),'Hoja de Trabajo para listado'!$CD$151:$DC$151,0)),0)</f>
        <v>0</v>
      </c>
      <c r="G313" s="243">
        <f ca="1">+IFERROR(INDEX('Hoja de Trabajo para listado'!$A$155:$Z$1048576,MATCH($A313,'Hoja de Trabajo para listado'!$A$155:$A$1048576,0),MATCH((CUADRO!G$4&amp;$E313),'Hoja de Trabajo para listado'!$A$151:$Z$151,0)),0)+IFERROR(INDEX('Hoja de Trabajo para listado'!$AB$155:$BA$1048576,MATCH($A313,'Hoja de Trabajo para listado'!$AB$155:$AB$1048576,0),MATCH((CUADRO!G$4&amp;$E313),'Hoja de Trabajo para listado'!$AB$151:$BA$151,0)),0)+IFERROR(INDEX('Hoja de Trabajo para listado'!$BC$155:$CB$1048576,MATCH($A313,'Hoja de Trabajo para listado'!$BC$155:$BC$1048576,0),MATCH((CUADRO!G$4&amp;$E313),'Hoja de Trabajo para listado'!$BC$151:$CB$151,0)),0)+IFERROR(INDEX('Hoja de Trabajo para listado'!$DE$153:$DG$274,MATCH($A313,'Hoja de Trabajo para listado'!$DE$153:$DE$1048576,0),MATCH((CUADRO!G$4&amp;$E313),'Hoja de Trabajo para listado'!$DE$151:$DG$151,0)),0)+IFERROR(INDEX('Hoja de Trabajo para listado'!$CD$155:$DC$1048576,MATCH($A313,'Hoja de Trabajo para listado'!$CD$155:$CD$1048576,0),MATCH((CUADRO!G$4&amp;$E313),'Hoja de Trabajo para listado'!$CD$151:$DC$151,0)),0)</f>
        <v>0</v>
      </c>
      <c r="H313" s="243">
        <f ca="1">+IFERROR(INDEX('Hoja de Trabajo para listado'!$A$155:$Z$1048576,MATCH($A313,'Hoja de Trabajo para listado'!$A$155:$A$1048576,0),MATCH((CUADRO!H$4&amp;$E313),'Hoja de Trabajo para listado'!$A$151:$Z$151,0)),0)+IFERROR(INDEX('Hoja de Trabajo para listado'!$AB$155:$BA$1048576,MATCH($A313,'Hoja de Trabajo para listado'!$AB$155:$AB$1048576,0),MATCH((CUADRO!H$4&amp;$E313),'Hoja de Trabajo para listado'!$AB$151:$BA$151,0)),0)+IFERROR(INDEX('Hoja de Trabajo para listado'!$BC$155:$CB$1048576,MATCH($A313,'Hoja de Trabajo para listado'!$BC$155:$BC$1048576,0),MATCH((CUADRO!H$4&amp;$E313),'Hoja de Trabajo para listado'!$BC$151:$CB$151,0)),0)+IFERROR(INDEX('Hoja de Trabajo para listado'!$DE$153:$DG$274,MATCH($A313,'Hoja de Trabajo para listado'!$DE$153:$DE$1048576,0),MATCH((CUADRO!H$4&amp;$E313),'Hoja de Trabajo para listado'!$DE$151:$DG$151,0)),0)+IFERROR(INDEX('Hoja de Trabajo para listado'!$CD$155:$DC$1048576,MATCH($A313,'Hoja de Trabajo para listado'!$CD$155:$CD$1048576,0),MATCH((CUADRO!H$4&amp;$E313),'Hoja de Trabajo para listado'!$CD$151:$DC$151,0)),0)</f>
        <v>0</v>
      </c>
      <c r="I313" s="243">
        <f ca="1">+IFERROR(INDEX('Hoja de Trabajo para listado'!$A$155:$Z$1048576,MATCH($A313,'Hoja de Trabajo para listado'!$A$155:$A$1048576,0),MATCH((CUADRO!I$4&amp;$E313),'Hoja de Trabajo para listado'!$A$151:$Z$151,0)),0)+IFERROR(INDEX('Hoja de Trabajo para listado'!$AB$155:$BA$1048576,MATCH($A313,'Hoja de Trabajo para listado'!$AB$155:$AB$1048576,0),MATCH((CUADRO!I$4&amp;$E313),'Hoja de Trabajo para listado'!$AB$151:$BA$151,0)),0)+IFERROR(INDEX('Hoja de Trabajo para listado'!$BC$155:$CB$1048576,MATCH($A313,'Hoja de Trabajo para listado'!$BC$155:$BC$1048576,0),MATCH((CUADRO!I$4&amp;$E313),'Hoja de Trabajo para listado'!$BC$151:$CB$151,0)),0)+IFERROR(INDEX('Hoja de Trabajo para listado'!$DE$153:$DG$274,MATCH($A313,'Hoja de Trabajo para listado'!$DE$153:$DE$1048576,0),MATCH((CUADRO!I$4&amp;$E313),'Hoja de Trabajo para listado'!$DE$151:$DG$151,0)),0)+IFERROR(INDEX('Hoja de Trabajo para listado'!$CD$155:$DC$1048576,MATCH($A313,'Hoja de Trabajo para listado'!$CD$155:$CD$1048576,0),MATCH((CUADRO!I$4&amp;$E313),'Hoja de Trabajo para listado'!$CD$151:$DC$151,0)),0)</f>
        <v>0</v>
      </c>
      <c r="J313" s="243">
        <f ca="1">+IFERROR(INDEX('Hoja de Trabajo para listado'!$A$155:$Z$1048576,MATCH($A313,'Hoja de Trabajo para listado'!$A$155:$A$1048576,0),MATCH((CUADRO!J$4&amp;$E313),'Hoja de Trabajo para listado'!$A$151:$Z$151,0)),0)+IFERROR(INDEX('Hoja de Trabajo para listado'!$AB$155:$BA$1048576,MATCH($A313,'Hoja de Trabajo para listado'!$AB$155:$AB$1048576,0),MATCH((CUADRO!J$4&amp;$E313),'Hoja de Trabajo para listado'!$AB$151:$BA$151,0)),0)+IFERROR(INDEX('Hoja de Trabajo para listado'!$BC$155:$CB$1048576,MATCH($A313,'Hoja de Trabajo para listado'!$BC$155:$BC$1048576,0),MATCH((CUADRO!J$4&amp;$E313),'Hoja de Trabajo para listado'!$BC$151:$CB$151,0)),0)+IFERROR(INDEX('Hoja de Trabajo para listado'!$DE$153:$DG$274,MATCH($A313,'Hoja de Trabajo para listado'!$DE$153:$DE$1048576,0),MATCH((CUADRO!J$4&amp;$E313),'Hoja de Trabajo para listado'!$DE$151:$DG$151,0)),0)+IFERROR(INDEX('Hoja de Trabajo para listado'!$CD$155:$DC$1048576,MATCH($A313,'Hoja de Trabajo para listado'!$CD$155:$CD$1048576,0),MATCH((CUADRO!J$4&amp;$E313),'Hoja de Trabajo para listado'!$CD$151:$DC$151,0)),0)</f>
        <v>0</v>
      </c>
      <c r="K313" s="243">
        <f ca="1">+IFERROR(INDEX('Hoja de Trabajo para listado'!$A$155:$Z$1048576,MATCH($A313,'Hoja de Trabajo para listado'!$A$155:$A$1048576,0),MATCH((CUADRO!K$4&amp;$E313),'Hoja de Trabajo para listado'!$A$151:$Z$151,0)),0)+IFERROR(INDEX('Hoja de Trabajo para listado'!$AB$155:$BA$1048576,MATCH($A313,'Hoja de Trabajo para listado'!$AB$155:$AB$1048576,0),MATCH((CUADRO!K$4&amp;$E313),'Hoja de Trabajo para listado'!$AB$151:$BA$151,0)),0)+IFERROR(INDEX('Hoja de Trabajo para listado'!$BC$155:$CB$1048576,MATCH($A313,'Hoja de Trabajo para listado'!$BC$155:$BC$1048576,0),MATCH((CUADRO!K$4&amp;$E313),'Hoja de Trabajo para listado'!$BC$151:$CB$151,0)),0)+IFERROR(INDEX('Hoja de Trabajo para listado'!$DE$153:$DG$274,MATCH($A313,'Hoja de Trabajo para listado'!$DE$153:$DE$1048576,0),MATCH((CUADRO!K$4&amp;$E313),'Hoja de Trabajo para listado'!$DE$151:$DG$151,0)),0)+IFERROR(INDEX('Hoja de Trabajo para listado'!$CD$155:$DC$1048576,MATCH($A313,'Hoja de Trabajo para listado'!$CD$155:$CD$1048576,0),MATCH((CUADRO!K$4&amp;$E313),'Hoja de Trabajo para listado'!$CD$151:$DC$151,0)),0)</f>
        <v>0</v>
      </c>
      <c r="L313" s="243">
        <f ca="1">+IFERROR(INDEX('Hoja de Trabajo para listado'!$A$155:$Z$1048576,MATCH($A313,'Hoja de Trabajo para listado'!$A$155:$A$1048576,0),MATCH((CUADRO!L$4&amp;$E313),'Hoja de Trabajo para listado'!$A$151:$Z$151,0)),0)+IFERROR(INDEX('Hoja de Trabajo para listado'!$AB$155:$BA$1048576,MATCH($A313,'Hoja de Trabajo para listado'!$AB$155:$AB$1048576,0),MATCH((CUADRO!L$4&amp;$E313),'Hoja de Trabajo para listado'!$AB$151:$BA$151,0)),0)+IFERROR(INDEX('Hoja de Trabajo para listado'!$BC$155:$CB$1048576,MATCH($A313,'Hoja de Trabajo para listado'!$BC$155:$BC$1048576,0),MATCH((CUADRO!L$4&amp;$E313),'Hoja de Trabajo para listado'!$BC$151:$CB$151,0)),0)+IFERROR(INDEX('Hoja de Trabajo para listado'!$DE$153:$DG$274,MATCH($A313,'Hoja de Trabajo para listado'!$DE$153:$DE$1048576,0),MATCH((CUADRO!L$4&amp;$E313),'Hoja de Trabajo para listado'!$DE$151:$DG$151,0)),0)+IFERROR(INDEX('Hoja de Trabajo para listado'!$CD$155:$DC$1048576,MATCH($A313,'Hoja de Trabajo para listado'!$CD$155:$CD$1048576,0),MATCH((CUADRO!L$4&amp;$E313),'Hoja de Trabajo para listado'!$CD$151:$DC$151,0)),0)</f>
        <v>0</v>
      </c>
      <c r="M313" s="243">
        <f ca="1">+IFERROR(INDEX('Hoja de Trabajo para listado'!$A$155:$Z$1048576,MATCH($A313,'Hoja de Trabajo para listado'!$A$155:$A$1048576,0),MATCH((CUADRO!M$4&amp;$E313),'Hoja de Trabajo para listado'!$A$151:$Z$151,0)),0)+IFERROR(INDEX('Hoja de Trabajo para listado'!$AB$155:$BA$1048576,MATCH($A313,'Hoja de Trabajo para listado'!$AB$155:$AB$1048576,0),MATCH((CUADRO!M$4&amp;$E313),'Hoja de Trabajo para listado'!$AB$151:$BA$151,0)),0)+IFERROR(INDEX('Hoja de Trabajo para listado'!$BC$155:$CB$1048576,MATCH($A313,'Hoja de Trabajo para listado'!$BC$155:$BC$1048576,0),MATCH((CUADRO!M$4&amp;$E313),'Hoja de Trabajo para listado'!$BC$151:$CB$151,0)),0)+IFERROR(INDEX('Hoja de Trabajo para listado'!$DE$153:$DG$274,MATCH($A313,'Hoja de Trabajo para listado'!$DE$153:$DE$1048576,0),MATCH((CUADRO!M$4&amp;$E313),'Hoja de Trabajo para listado'!$DE$151:$DG$151,0)),0)+IFERROR(INDEX('Hoja de Trabajo para listado'!$CD$155:$DC$1048576,MATCH($A313,'Hoja de Trabajo para listado'!$CD$155:$CD$1048576,0),MATCH((CUADRO!M$4&amp;$E313),'Hoja de Trabajo para listado'!$CD$151:$DC$151,0)),0)</f>
        <v>0</v>
      </c>
      <c r="N313" s="243">
        <f ca="1">+IFERROR(INDEX('Hoja de Trabajo para listado'!$A$155:$Z$1048576,MATCH($A313,'Hoja de Trabajo para listado'!$A$155:$A$1048576,0),MATCH((CUADRO!N$4&amp;$E313),'Hoja de Trabajo para listado'!$A$151:$Z$151,0)),0)+IFERROR(INDEX('Hoja de Trabajo para listado'!$AB$155:$BA$1048576,MATCH($A313,'Hoja de Trabajo para listado'!$AB$155:$AB$1048576,0),MATCH((CUADRO!N$4&amp;$E313),'Hoja de Trabajo para listado'!$AB$151:$BA$151,0)),0)+IFERROR(INDEX('Hoja de Trabajo para listado'!$BC$155:$CB$1048576,MATCH($A313,'Hoja de Trabajo para listado'!$BC$155:$BC$1048576,0),MATCH((CUADRO!N$4&amp;$E313),'Hoja de Trabajo para listado'!$BC$151:$CB$151,0)),0)+IFERROR(INDEX('Hoja de Trabajo para listado'!$DE$153:$DG$274,MATCH($A313,'Hoja de Trabajo para listado'!$DE$153:$DE$1048576,0),MATCH((CUADRO!N$4&amp;$E313),'Hoja de Trabajo para listado'!$DE$151:$DG$151,0)),0)+IFERROR(INDEX('Hoja de Trabajo para listado'!$CD$155:$DC$1048576,MATCH($A313,'Hoja de Trabajo para listado'!$CD$155:$CD$1048576,0),MATCH((CUADRO!N$4&amp;$E313),'Hoja de Trabajo para listado'!$CD$151:$DC$151,0)),0)</f>
        <v>0</v>
      </c>
      <c r="O313" s="243">
        <f ca="1">+IFERROR(INDEX('Hoja de Trabajo para listado'!$A$155:$Z$1048576,MATCH($A313,'Hoja de Trabajo para listado'!$A$155:$A$1048576,0),MATCH((CUADRO!O$4&amp;$E313),'Hoja de Trabajo para listado'!$A$151:$Z$151,0)),0)+IFERROR(INDEX('Hoja de Trabajo para listado'!$AB$155:$BA$1048576,MATCH($A313,'Hoja de Trabajo para listado'!$AB$155:$AB$1048576,0),MATCH((CUADRO!O$4&amp;$E313),'Hoja de Trabajo para listado'!$AB$151:$BA$151,0)),0)+IFERROR(INDEX('Hoja de Trabajo para listado'!$BC$155:$CB$1048576,MATCH($A313,'Hoja de Trabajo para listado'!$BC$155:$BC$1048576,0),MATCH((CUADRO!O$4&amp;$E313),'Hoja de Trabajo para listado'!$BC$151:$CB$151,0)),0)+IFERROR(INDEX('Hoja de Trabajo para listado'!$DE$153:$DG$274,MATCH($A313,'Hoja de Trabajo para listado'!$DE$153:$DE$1048576,0),MATCH((CUADRO!O$4&amp;$E313),'Hoja de Trabajo para listado'!$DE$151:$DG$151,0)),0)+IFERROR(INDEX('Hoja de Trabajo para listado'!$CD$155:$DC$1048576,MATCH($A313,'Hoja de Trabajo para listado'!$CD$155:$CD$1048576,0),MATCH((CUADRO!O$4&amp;$E313),'Hoja de Trabajo para listado'!$CD$151:$DC$151,0)),0)</f>
        <v>0</v>
      </c>
      <c r="P313" s="243">
        <f ca="1">+IFERROR(INDEX('Hoja de Trabajo para listado'!$A$155:$Z$1048576,MATCH($A313,'Hoja de Trabajo para listado'!$A$155:$A$1048576,0),MATCH((CUADRO!P$4&amp;$E313),'Hoja de Trabajo para listado'!$A$151:$Z$151,0)),0)+IFERROR(INDEX('Hoja de Trabajo para listado'!$AB$155:$BA$1048576,MATCH($A313,'Hoja de Trabajo para listado'!$AB$155:$AB$1048576,0),MATCH((CUADRO!P$4&amp;$E313),'Hoja de Trabajo para listado'!$AB$151:$BA$151,0)),0)+IFERROR(INDEX('Hoja de Trabajo para listado'!$BC$155:$CB$1048576,MATCH($A313,'Hoja de Trabajo para listado'!$BC$155:$BC$1048576,0),MATCH((CUADRO!P$4&amp;$E313),'Hoja de Trabajo para listado'!$BC$151:$CB$151,0)),0)+IFERROR(INDEX('Hoja de Trabajo para listado'!$DE$153:$DG$274,MATCH($A313,'Hoja de Trabajo para listado'!$DE$153:$DE$1048576,0),MATCH((CUADRO!P$4&amp;$E313),'Hoja de Trabajo para listado'!$DE$151:$DG$151,0)),0)+IFERROR(INDEX('Hoja de Trabajo para listado'!$CD$155:$DC$1048576,MATCH($A313,'Hoja de Trabajo para listado'!$CD$155:$CD$1048576,0),MATCH((CUADRO!P$4&amp;$E313),'Hoja de Trabajo para listado'!$CD$151:$DC$151,0)),0)</f>
        <v>0</v>
      </c>
      <c r="Q313" s="243">
        <f ca="1">+IFERROR(INDEX('Hoja de Trabajo para listado'!$A$155:$Z$1048576,MATCH($A313,'Hoja de Trabajo para listado'!$A$155:$A$1048576,0),MATCH((CUADRO!Q$4&amp;$E313),'Hoja de Trabajo para listado'!$A$151:$Z$151,0)),0)+IFERROR(INDEX('Hoja de Trabajo para listado'!$AB$155:$BA$1048576,MATCH($A313,'Hoja de Trabajo para listado'!$AB$155:$AB$1048576,0),MATCH((CUADRO!Q$4&amp;$E313),'Hoja de Trabajo para listado'!$AB$151:$BA$151,0)),0)+IFERROR(INDEX('Hoja de Trabajo para listado'!$BC$155:$CB$1048576,MATCH($A313,'Hoja de Trabajo para listado'!$BC$155:$BC$1048576,0),MATCH((CUADRO!Q$4&amp;$E313),'Hoja de Trabajo para listado'!$BC$151:$CB$151,0)),0)+IFERROR(INDEX('Hoja de Trabajo para listado'!$DE$153:$DG$274,MATCH($A313,'Hoja de Trabajo para listado'!$DE$153:$DE$1048576,0),MATCH((CUADRO!Q$4&amp;$E313),'Hoja de Trabajo para listado'!$DE$151:$DG$151,0)),0)+IFERROR(INDEX('Hoja de Trabajo para listado'!$CD$155:$DC$1048576,MATCH($A313,'Hoja de Trabajo para listado'!$CD$155:$CD$1048576,0),MATCH((CUADRO!Q$4&amp;$E313),'Hoja de Trabajo para listado'!$CD$151:$DC$151,0)),0)</f>
        <v>0</v>
      </c>
      <c r="R313" s="243">
        <f t="shared" ca="1" si="11"/>
        <v>0</v>
      </c>
      <c r="S313" s="249"/>
      <c r="T313" s="243">
        <f ca="1">+T314</f>
        <v>0</v>
      </c>
      <c r="U313" s="242">
        <f t="shared" si="12"/>
        <v>1</v>
      </c>
      <c r="V313" s="333" t="str">
        <f>+VLOOKUP(A313,bd_lista!$A$3:$E$592,5,FALSE)</f>
        <v>Instituciones de Seguridad Social</v>
      </c>
      <c r="W313" s="387" t="str">
        <f>+V313</f>
        <v>Instituciones de Seguridad Social</v>
      </c>
      <c r="X313" s="242">
        <f>+VLOOKUP(A313,[4]Sheet1!$A$13:$D$744,4,FALSE)</f>
        <v>46</v>
      </c>
      <c r="Y313" s="242" t="str">
        <f>+VLOOKUP(X313,bd_lista!$A$3:$C$592,3,FALSE)</f>
        <v>Ministerio de Salud y Deportes</v>
      </c>
      <c r="Z313" s="294">
        <f>+X313</f>
        <v>46</v>
      </c>
      <c r="AA313" s="295" t="str">
        <f>+Y313</f>
        <v>Ministerio de Salud y Deportes</v>
      </c>
    </row>
    <row r="314" spans="1:27" customFormat="1" ht="15" hidden="1" customHeight="1">
      <c r="A314" s="32">
        <v>433</v>
      </c>
      <c r="B314" s="393"/>
      <c r="C314" s="333" t="str">
        <f>+VLOOKUP(A314,bd_lista!$A$3:$C$592,3,FALSE)</f>
        <v>Seguro Social Universitario de Potosí</v>
      </c>
      <c r="D314" s="390"/>
      <c r="E314" s="333" t="s">
        <v>1305</v>
      </c>
      <c r="F314" s="245">
        <f ca="1">+IFERROR(INDEX('Hoja de Trabajo para listado'!$A$155:$Z$1048576,MATCH($A314,'Hoja de Trabajo para listado'!$A$155:$A$1048576,0),MATCH((CUADRO!F$4&amp;$E314),'Hoja de Trabajo para listado'!$A$151:$Z$151,0)),0)+IFERROR(INDEX('Hoja de Trabajo para listado'!$AB$155:$BA$1048576,MATCH($A314,'Hoja de Trabajo para listado'!$AB$155:$AB$1048576,0),MATCH((CUADRO!F$4&amp;$E314),'Hoja de Trabajo para listado'!$AB$151:$BA$151,0)),0)+IFERROR(INDEX('Hoja de Trabajo para listado'!$BC$155:$CB$1048576,MATCH($A314,'Hoja de Trabajo para listado'!$BC$155:$BC$1048576,0),MATCH((CUADRO!F$4&amp;$E314),'Hoja de Trabajo para listado'!$BC$151:$CB$151,0)),0)+IFERROR(INDEX('Hoja de Trabajo para listado'!$DE$153:$DG$274,MATCH($A314,'Hoja de Trabajo para listado'!$DE$153:$DE$1048576,0),MATCH((CUADRO!F$4&amp;$E314),'Hoja de Trabajo para listado'!$DE$151:$DG$151,0)),0)+IFERROR(INDEX('Hoja de Trabajo para listado'!$CD$155:$DC$1048576,MATCH($A314,'Hoja de Trabajo para listado'!$CD$155:$CD$1048576,0),MATCH((CUADRO!F$4&amp;$E314),'Hoja de Trabajo para listado'!$CD$151:$DC$151,0)),0)</f>
        <v>0</v>
      </c>
      <c r="G314" s="245">
        <f ca="1">+IFERROR(INDEX('Hoja de Trabajo para listado'!$A$155:$Z$1048576,MATCH($A314,'Hoja de Trabajo para listado'!$A$155:$A$1048576,0),MATCH((CUADRO!G$4&amp;$E314),'Hoja de Trabajo para listado'!$A$151:$Z$151,0)),0)+IFERROR(INDEX('Hoja de Trabajo para listado'!$AB$155:$BA$1048576,MATCH($A314,'Hoja de Trabajo para listado'!$AB$155:$AB$1048576,0),MATCH((CUADRO!G$4&amp;$E314),'Hoja de Trabajo para listado'!$AB$151:$BA$151,0)),0)+IFERROR(INDEX('Hoja de Trabajo para listado'!$BC$155:$CB$1048576,MATCH($A314,'Hoja de Trabajo para listado'!$BC$155:$BC$1048576,0),MATCH((CUADRO!G$4&amp;$E314),'Hoja de Trabajo para listado'!$BC$151:$CB$151,0)),0)+IFERROR(INDEX('Hoja de Trabajo para listado'!$DE$153:$DG$274,MATCH($A314,'Hoja de Trabajo para listado'!$DE$153:$DE$1048576,0),MATCH((CUADRO!G$4&amp;$E314),'Hoja de Trabajo para listado'!$DE$151:$DG$151,0)),0)+IFERROR(INDEX('Hoja de Trabajo para listado'!$CD$155:$DC$1048576,MATCH($A314,'Hoja de Trabajo para listado'!$CD$155:$CD$1048576,0),MATCH((CUADRO!G$4&amp;$E314),'Hoja de Trabajo para listado'!$CD$151:$DC$151,0)),0)</f>
        <v>0</v>
      </c>
      <c r="H314" s="245">
        <f ca="1">+IFERROR(INDEX('Hoja de Trabajo para listado'!$A$155:$Z$1048576,MATCH($A314,'Hoja de Trabajo para listado'!$A$155:$A$1048576,0),MATCH((CUADRO!H$4&amp;$E314),'Hoja de Trabajo para listado'!$A$151:$Z$151,0)),0)+IFERROR(INDEX('Hoja de Trabajo para listado'!$AB$155:$BA$1048576,MATCH($A314,'Hoja de Trabajo para listado'!$AB$155:$AB$1048576,0),MATCH((CUADRO!H$4&amp;$E314),'Hoja de Trabajo para listado'!$AB$151:$BA$151,0)),0)+IFERROR(INDEX('Hoja de Trabajo para listado'!$BC$155:$CB$1048576,MATCH($A314,'Hoja de Trabajo para listado'!$BC$155:$BC$1048576,0),MATCH((CUADRO!H$4&amp;$E314),'Hoja de Trabajo para listado'!$BC$151:$CB$151,0)),0)+IFERROR(INDEX('Hoja de Trabajo para listado'!$DE$153:$DG$274,MATCH($A314,'Hoja de Trabajo para listado'!$DE$153:$DE$1048576,0),MATCH((CUADRO!H$4&amp;$E314),'Hoja de Trabajo para listado'!$DE$151:$DG$151,0)),0)+IFERROR(INDEX('Hoja de Trabajo para listado'!$CD$155:$DC$1048576,MATCH($A314,'Hoja de Trabajo para listado'!$CD$155:$CD$1048576,0),MATCH((CUADRO!H$4&amp;$E314),'Hoja de Trabajo para listado'!$CD$151:$DC$151,0)),0)</f>
        <v>0</v>
      </c>
      <c r="I314" s="245">
        <f ca="1">+IFERROR(INDEX('Hoja de Trabajo para listado'!$A$155:$Z$1048576,MATCH($A314,'Hoja de Trabajo para listado'!$A$155:$A$1048576,0),MATCH((CUADRO!I$4&amp;$E314),'Hoja de Trabajo para listado'!$A$151:$Z$151,0)),0)+IFERROR(INDEX('Hoja de Trabajo para listado'!$AB$155:$BA$1048576,MATCH($A314,'Hoja de Trabajo para listado'!$AB$155:$AB$1048576,0),MATCH((CUADRO!I$4&amp;$E314),'Hoja de Trabajo para listado'!$AB$151:$BA$151,0)),0)+IFERROR(INDEX('Hoja de Trabajo para listado'!$BC$155:$CB$1048576,MATCH($A314,'Hoja de Trabajo para listado'!$BC$155:$BC$1048576,0),MATCH((CUADRO!I$4&amp;$E314),'Hoja de Trabajo para listado'!$BC$151:$CB$151,0)),0)+IFERROR(INDEX('Hoja de Trabajo para listado'!$DE$153:$DG$274,MATCH($A314,'Hoja de Trabajo para listado'!$DE$153:$DE$1048576,0),MATCH((CUADRO!I$4&amp;$E314),'Hoja de Trabajo para listado'!$DE$151:$DG$151,0)),0)+IFERROR(INDEX('Hoja de Trabajo para listado'!$CD$155:$DC$1048576,MATCH($A314,'Hoja de Trabajo para listado'!$CD$155:$CD$1048576,0),MATCH((CUADRO!I$4&amp;$E314),'Hoja de Trabajo para listado'!$CD$151:$DC$151,0)),0)</f>
        <v>0</v>
      </c>
      <c r="J314" s="245">
        <f ca="1">+IFERROR(INDEX('Hoja de Trabajo para listado'!$A$155:$Z$1048576,MATCH($A314,'Hoja de Trabajo para listado'!$A$155:$A$1048576,0),MATCH((CUADRO!J$4&amp;$E314),'Hoja de Trabajo para listado'!$A$151:$Z$151,0)),0)+IFERROR(INDEX('Hoja de Trabajo para listado'!$AB$155:$BA$1048576,MATCH($A314,'Hoja de Trabajo para listado'!$AB$155:$AB$1048576,0),MATCH((CUADRO!J$4&amp;$E314),'Hoja de Trabajo para listado'!$AB$151:$BA$151,0)),0)+IFERROR(INDEX('Hoja de Trabajo para listado'!$BC$155:$CB$1048576,MATCH($A314,'Hoja de Trabajo para listado'!$BC$155:$BC$1048576,0),MATCH((CUADRO!J$4&amp;$E314),'Hoja de Trabajo para listado'!$BC$151:$CB$151,0)),0)+IFERROR(INDEX('Hoja de Trabajo para listado'!$DE$153:$DG$274,MATCH($A314,'Hoja de Trabajo para listado'!$DE$153:$DE$1048576,0),MATCH((CUADRO!J$4&amp;$E314),'Hoja de Trabajo para listado'!$DE$151:$DG$151,0)),0)+IFERROR(INDEX('Hoja de Trabajo para listado'!$CD$155:$DC$1048576,MATCH($A314,'Hoja de Trabajo para listado'!$CD$155:$CD$1048576,0),MATCH((CUADRO!J$4&amp;$E314),'Hoja de Trabajo para listado'!$CD$151:$DC$151,0)),0)</f>
        <v>0</v>
      </c>
      <c r="K314" s="245">
        <f ca="1">+IFERROR(INDEX('Hoja de Trabajo para listado'!$A$155:$Z$1048576,MATCH($A314,'Hoja de Trabajo para listado'!$A$155:$A$1048576,0),MATCH((CUADRO!K$4&amp;$E314),'Hoja de Trabajo para listado'!$A$151:$Z$151,0)),0)+IFERROR(INDEX('Hoja de Trabajo para listado'!$AB$155:$BA$1048576,MATCH($A314,'Hoja de Trabajo para listado'!$AB$155:$AB$1048576,0),MATCH((CUADRO!K$4&amp;$E314),'Hoja de Trabajo para listado'!$AB$151:$BA$151,0)),0)+IFERROR(INDEX('Hoja de Trabajo para listado'!$BC$155:$CB$1048576,MATCH($A314,'Hoja de Trabajo para listado'!$BC$155:$BC$1048576,0),MATCH((CUADRO!K$4&amp;$E314),'Hoja de Trabajo para listado'!$BC$151:$CB$151,0)),0)+IFERROR(INDEX('Hoja de Trabajo para listado'!$DE$153:$DG$274,MATCH($A314,'Hoja de Trabajo para listado'!$DE$153:$DE$1048576,0),MATCH((CUADRO!K$4&amp;$E314),'Hoja de Trabajo para listado'!$DE$151:$DG$151,0)),0)+IFERROR(INDEX('Hoja de Trabajo para listado'!$CD$155:$DC$1048576,MATCH($A314,'Hoja de Trabajo para listado'!$CD$155:$CD$1048576,0),MATCH((CUADRO!K$4&amp;$E314),'Hoja de Trabajo para listado'!$CD$151:$DC$151,0)),0)</f>
        <v>0</v>
      </c>
      <c r="L314" s="245">
        <f ca="1">+IFERROR(INDEX('Hoja de Trabajo para listado'!$A$155:$Z$1048576,MATCH($A314,'Hoja de Trabajo para listado'!$A$155:$A$1048576,0),MATCH((CUADRO!L$4&amp;$E314),'Hoja de Trabajo para listado'!$A$151:$Z$151,0)),0)+IFERROR(INDEX('Hoja de Trabajo para listado'!$AB$155:$BA$1048576,MATCH($A314,'Hoja de Trabajo para listado'!$AB$155:$AB$1048576,0),MATCH((CUADRO!L$4&amp;$E314),'Hoja de Trabajo para listado'!$AB$151:$BA$151,0)),0)+IFERROR(INDEX('Hoja de Trabajo para listado'!$BC$155:$CB$1048576,MATCH($A314,'Hoja de Trabajo para listado'!$BC$155:$BC$1048576,0),MATCH((CUADRO!L$4&amp;$E314),'Hoja de Trabajo para listado'!$BC$151:$CB$151,0)),0)+IFERROR(INDEX('Hoja de Trabajo para listado'!$DE$153:$DG$274,MATCH($A314,'Hoja de Trabajo para listado'!$DE$153:$DE$1048576,0),MATCH((CUADRO!L$4&amp;$E314),'Hoja de Trabajo para listado'!$DE$151:$DG$151,0)),0)+IFERROR(INDEX('Hoja de Trabajo para listado'!$CD$155:$DC$1048576,MATCH($A314,'Hoja de Trabajo para listado'!$CD$155:$CD$1048576,0),MATCH((CUADRO!L$4&amp;$E314),'Hoja de Trabajo para listado'!$CD$151:$DC$151,0)),0)</f>
        <v>0</v>
      </c>
      <c r="M314" s="245">
        <f ca="1">+IFERROR(INDEX('Hoja de Trabajo para listado'!$A$155:$Z$1048576,MATCH($A314,'Hoja de Trabajo para listado'!$A$155:$A$1048576,0),MATCH((CUADRO!M$4&amp;$E314),'Hoja de Trabajo para listado'!$A$151:$Z$151,0)),0)+IFERROR(INDEX('Hoja de Trabajo para listado'!$AB$155:$BA$1048576,MATCH($A314,'Hoja de Trabajo para listado'!$AB$155:$AB$1048576,0),MATCH((CUADRO!M$4&amp;$E314),'Hoja de Trabajo para listado'!$AB$151:$BA$151,0)),0)+IFERROR(INDEX('Hoja de Trabajo para listado'!$BC$155:$CB$1048576,MATCH($A314,'Hoja de Trabajo para listado'!$BC$155:$BC$1048576,0),MATCH((CUADRO!M$4&amp;$E314),'Hoja de Trabajo para listado'!$BC$151:$CB$151,0)),0)+IFERROR(INDEX('Hoja de Trabajo para listado'!$DE$153:$DG$274,MATCH($A314,'Hoja de Trabajo para listado'!$DE$153:$DE$1048576,0),MATCH((CUADRO!M$4&amp;$E314),'Hoja de Trabajo para listado'!$DE$151:$DG$151,0)),0)+IFERROR(INDEX('Hoja de Trabajo para listado'!$CD$155:$DC$1048576,MATCH($A314,'Hoja de Trabajo para listado'!$CD$155:$CD$1048576,0),MATCH((CUADRO!M$4&amp;$E314),'Hoja de Trabajo para listado'!$CD$151:$DC$151,0)),0)</f>
        <v>0</v>
      </c>
      <c r="N314" s="245">
        <f ca="1">+IFERROR(INDEX('Hoja de Trabajo para listado'!$A$155:$Z$1048576,MATCH($A314,'Hoja de Trabajo para listado'!$A$155:$A$1048576,0),MATCH((CUADRO!N$4&amp;$E314),'Hoja de Trabajo para listado'!$A$151:$Z$151,0)),0)+IFERROR(INDEX('Hoja de Trabajo para listado'!$AB$155:$BA$1048576,MATCH($A314,'Hoja de Trabajo para listado'!$AB$155:$AB$1048576,0),MATCH((CUADRO!N$4&amp;$E314),'Hoja de Trabajo para listado'!$AB$151:$BA$151,0)),0)+IFERROR(INDEX('Hoja de Trabajo para listado'!$BC$155:$CB$1048576,MATCH($A314,'Hoja de Trabajo para listado'!$BC$155:$BC$1048576,0),MATCH((CUADRO!N$4&amp;$E314),'Hoja de Trabajo para listado'!$BC$151:$CB$151,0)),0)+IFERROR(INDEX('Hoja de Trabajo para listado'!$DE$153:$DG$274,MATCH($A314,'Hoja de Trabajo para listado'!$DE$153:$DE$1048576,0),MATCH((CUADRO!N$4&amp;$E314),'Hoja de Trabajo para listado'!$DE$151:$DG$151,0)),0)+IFERROR(INDEX('Hoja de Trabajo para listado'!$CD$155:$DC$1048576,MATCH($A314,'Hoja de Trabajo para listado'!$CD$155:$CD$1048576,0),MATCH((CUADRO!N$4&amp;$E314),'Hoja de Trabajo para listado'!$CD$151:$DC$151,0)),0)</f>
        <v>0</v>
      </c>
      <c r="O314" s="245">
        <f ca="1">+IFERROR(INDEX('Hoja de Trabajo para listado'!$A$155:$Z$1048576,MATCH($A314,'Hoja de Trabajo para listado'!$A$155:$A$1048576,0),MATCH((CUADRO!O$4&amp;$E314),'Hoja de Trabajo para listado'!$A$151:$Z$151,0)),0)+IFERROR(INDEX('Hoja de Trabajo para listado'!$AB$155:$BA$1048576,MATCH($A314,'Hoja de Trabajo para listado'!$AB$155:$AB$1048576,0),MATCH((CUADRO!O$4&amp;$E314),'Hoja de Trabajo para listado'!$AB$151:$BA$151,0)),0)+IFERROR(INDEX('Hoja de Trabajo para listado'!$BC$155:$CB$1048576,MATCH($A314,'Hoja de Trabajo para listado'!$BC$155:$BC$1048576,0),MATCH((CUADRO!O$4&amp;$E314),'Hoja de Trabajo para listado'!$BC$151:$CB$151,0)),0)+IFERROR(INDEX('Hoja de Trabajo para listado'!$DE$153:$DG$274,MATCH($A314,'Hoja de Trabajo para listado'!$DE$153:$DE$1048576,0),MATCH((CUADRO!O$4&amp;$E314),'Hoja de Trabajo para listado'!$DE$151:$DG$151,0)),0)+IFERROR(INDEX('Hoja de Trabajo para listado'!$CD$155:$DC$1048576,MATCH($A314,'Hoja de Trabajo para listado'!$CD$155:$CD$1048576,0),MATCH((CUADRO!O$4&amp;$E314),'Hoja de Trabajo para listado'!$CD$151:$DC$151,0)),0)</f>
        <v>0</v>
      </c>
      <c r="P314" s="245">
        <f ca="1">+IFERROR(INDEX('Hoja de Trabajo para listado'!$A$155:$Z$1048576,MATCH($A314,'Hoja de Trabajo para listado'!$A$155:$A$1048576,0),MATCH((CUADRO!P$4&amp;$E314),'Hoja de Trabajo para listado'!$A$151:$Z$151,0)),0)+IFERROR(INDEX('Hoja de Trabajo para listado'!$AB$155:$BA$1048576,MATCH($A314,'Hoja de Trabajo para listado'!$AB$155:$AB$1048576,0),MATCH((CUADRO!P$4&amp;$E314),'Hoja de Trabajo para listado'!$AB$151:$BA$151,0)),0)+IFERROR(INDEX('Hoja de Trabajo para listado'!$BC$155:$CB$1048576,MATCH($A314,'Hoja de Trabajo para listado'!$BC$155:$BC$1048576,0),MATCH((CUADRO!P$4&amp;$E314),'Hoja de Trabajo para listado'!$BC$151:$CB$151,0)),0)+IFERROR(INDEX('Hoja de Trabajo para listado'!$DE$153:$DG$274,MATCH($A314,'Hoja de Trabajo para listado'!$DE$153:$DE$1048576,0),MATCH((CUADRO!P$4&amp;$E314),'Hoja de Trabajo para listado'!$DE$151:$DG$151,0)),0)+IFERROR(INDEX('Hoja de Trabajo para listado'!$CD$155:$DC$1048576,MATCH($A314,'Hoja de Trabajo para listado'!$CD$155:$CD$1048576,0),MATCH((CUADRO!P$4&amp;$E314),'Hoja de Trabajo para listado'!$CD$151:$DC$151,0)),0)</f>
        <v>0</v>
      </c>
      <c r="Q314" s="245">
        <f ca="1">+IFERROR(INDEX('Hoja de Trabajo para listado'!$A$155:$Z$1048576,MATCH($A314,'Hoja de Trabajo para listado'!$A$155:$A$1048576,0),MATCH((CUADRO!Q$4&amp;$E314),'Hoja de Trabajo para listado'!$A$151:$Z$151,0)),0)+IFERROR(INDEX('Hoja de Trabajo para listado'!$AB$155:$BA$1048576,MATCH($A314,'Hoja de Trabajo para listado'!$AB$155:$AB$1048576,0),MATCH((CUADRO!Q$4&amp;$E314),'Hoja de Trabajo para listado'!$AB$151:$BA$151,0)),0)+IFERROR(INDEX('Hoja de Trabajo para listado'!$BC$155:$CB$1048576,MATCH($A314,'Hoja de Trabajo para listado'!$BC$155:$BC$1048576,0),MATCH((CUADRO!Q$4&amp;$E314),'Hoja de Trabajo para listado'!$BC$151:$CB$151,0)),0)+IFERROR(INDEX('Hoja de Trabajo para listado'!$DE$153:$DG$274,MATCH($A314,'Hoja de Trabajo para listado'!$DE$153:$DE$1048576,0),MATCH((CUADRO!Q$4&amp;$E314),'Hoja de Trabajo para listado'!$DE$151:$DG$151,0)),0)+IFERROR(INDEX('Hoja de Trabajo para listado'!$CD$155:$DC$1048576,MATCH($A314,'Hoja de Trabajo para listado'!$CD$155:$CD$1048576,0),MATCH((CUADRO!Q$4&amp;$E314),'Hoja de Trabajo para listado'!$CD$151:$DC$151,0)),0)</f>
        <v>0</v>
      </c>
      <c r="R314" s="245">
        <f t="shared" ca="1" si="11"/>
        <v>0</v>
      </c>
      <c r="S314" s="259">
        <f ca="1">+R313+R314</f>
        <v>0</v>
      </c>
      <c r="T314" s="243">
        <f ca="1">+S314</f>
        <v>0</v>
      </c>
      <c r="U314" s="242">
        <f t="shared" si="12"/>
        <v>2</v>
      </c>
      <c r="V314" s="333" t="str">
        <f>+VLOOKUP(A314,bd_lista!$A$3:$E$592,5,FALSE)</f>
        <v>Instituciones de Seguridad Social</v>
      </c>
      <c r="W314" s="388"/>
      <c r="X314" s="242">
        <f>+VLOOKUP(A314,[4]Sheet1!$A$13:$D$744,4,FALSE)</f>
        <v>46</v>
      </c>
      <c r="Y314" s="242" t="str">
        <f>+VLOOKUP(X314,bd_lista!$A$3:$C$592,3,FALSE)</f>
        <v>Ministerio de Salud y Deportes</v>
      </c>
      <c r="Z314" s="292"/>
      <c r="AA314" s="293"/>
    </row>
    <row r="315" spans="1:27" customFormat="1" ht="15" hidden="1" customHeight="1">
      <c r="A315" s="32">
        <v>434</v>
      </c>
      <c r="B315" s="392">
        <f>+A315</f>
        <v>434</v>
      </c>
      <c r="C315" s="247" t="str">
        <f>+VLOOKUP(A315,bd_lista!$A$3:$C$592,3,FALSE)</f>
        <v>Seguro Social Universitario de Beni</v>
      </c>
      <c r="D315" s="389" t="str">
        <f>+C315</f>
        <v>Seguro Social Universitario de Beni</v>
      </c>
      <c r="E315" s="247" t="s">
        <v>1304</v>
      </c>
      <c r="F315" s="243">
        <f ca="1">+IFERROR(INDEX('Hoja de Trabajo para listado'!$A$155:$Z$1048576,MATCH($A315,'Hoja de Trabajo para listado'!$A$155:$A$1048576,0),MATCH((CUADRO!F$4&amp;$E315),'Hoja de Trabajo para listado'!$A$151:$Z$151,0)),0)+IFERROR(INDEX('Hoja de Trabajo para listado'!$AB$155:$BA$1048576,MATCH($A315,'Hoja de Trabajo para listado'!$AB$155:$AB$1048576,0),MATCH((CUADRO!F$4&amp;$E315),'Hoja de Trabajo para listado'!$AB$151:$BA$151,0)),0)+IFERROR(INDEX('Hoja de Trabajo para listado'!$BC$155:$CB$1048576,MATCH($A315,'Hoja de Trabajo para listado'!$BC$155:$BC$1048576,0),MATCH((CUADRO!F$4&amp;$E315),'Hoja de Trabajo para listado'!$BC$151:$CB$151,0)),0)+IFERROR(INDEX('Hoja de Trabajo para listado'!$DE$153:$DG$274,MATCH($A315,'Hoja de Trabajo para listado'!$DE$153:$DE$1048576,0),MATCH((CUADRO!F$4&amp;$E315),'Hoja de Trabajo para listado'!$DE$151:$DG$151,0)),0)+IFERROR(INDEX('Hoja de Trabajo para listado'!$CD$155:$DC$1048576,MATCH($A315,'Hoja de Trabajo para listado'!$CD$155:$CD$1048576,0),MATCH((CUADRO!F$4&amp;$E315),'Hoja de Trabajo para listado'!$CD$151:$DC$151,0)),0)</f>
        <v>0</v>
      </c>
      <c r="G315" s="243">
        <f ca="1">+IFERROR(INDEX('Hoja de Trabajo para listado'!$A$155:$Z$1048576,MATCH($A315,'Hoja de Trabajo para listado'!$A$155:$A$1048576,0),MATCH((CUADRO!G$4&amp;$E315),'Hoja de Trabajo para listado'!$A$151:$Z$151,0)),0)+IFERROR(INDEX('Hoja de Trabajo para listado'!$AB$155:$BA$1048576,MATCH($A315,'Hoja de Trabajo para listado'!$AB$155:$AB$1048576,0),MATCH((CUADRO!G$4&amp;$E315),'Hoja de Trabajo para listado'!$AB$151:$BA$151,0)),0)+IFERROR(INDEX('Hoja de Trabajo para listado'!$BC$155:$CB$1048576,MATCH($A315,'Hoja de Trabajo para listado'!$BC$155:$BC$1048576,0),MATCH((CUADRO!G$4&amp;$E315),'Hoja de Trabajo para listado'!$BC$151:$CB$151,0)),0)+IFERROR(INDEX('Hoja de Trabajo para listado'!$DE$153:$DG$274,MATCH($A315,'Hoja de Trabajo para listado'!$DE$153:$DE$1048576,0),MATCH((CUADRO!G$4&amp;$E315),'Hoja de Trabajo para listado'!$DE$151:$DG$151,0)),0)+IFERROR(INDEX('Hoja de Trabajo para listado'!$CD$155:$DC$1048576,MATCH($A315,'Hoja de Trabajo para listado'!$CD$155:$CD$1048576,0),MATCH((CUADRO!G$4&amp;$E315),'Hoja de Trabajo para listado'!$CD$151:$DC$151,0)),0)</f>
        <v>0</v>
      </c>
      <c r="H315" s="243">
        <f ca="1">+IFERROR(INDEX('Hoja de Trabajo para listado'!$A$155:$Z$1048576,MATCH($A315,'Hoja de Trabajo para listado'!$A$155:$A$1048576,0),MATCH((CUADRO!H$4&amp;$E315),'Hoja de Trabajo para listado'!$A$151:$Z$151,0)),0)+IFERROR(INDEX('Hoja de Trabajo para listado'!$AB$155:$BA$1048576,MATCH($A315,'Hoja de Trabajo para listado'!$AB$155:$AB$1048576,0),MATCH((CUADRO!H$4&amp;$E315),'Hoja de Trabajo para listado'!$AB$151:$BA$151,0)),0)+IFERROR(INDEX('Hoja de Trabajo para listado'!$BC$155:$CB$1048576,MATCH($A315,'Hoja de Trabajo para listado'!$BC$155:$BC$1048576,0),MATCH((CUADRO!H$4&amp;$E315),'Hoja de Trabajo para listado'!$BC$151:$CB$151,0)),0)+IFERROR(INDEX('Hoja de Trabajo para listado'!$DE$153:$DG$274,MATCH($A315,'Hoja de Trabajo para listado'!$DE$153:$DE$1048576,0),MATCH((CUADRO!H$4&amp;$E315),'Hoja de Trabajo para listado'!$DE$151:$DG$151,0)),0)+IFERROR(INDEX('Hoja de Trabajo para listado'!$CD$155:$DC$1048576,MATCH($A315,'Hoja de Trabajo para listado'!$CD$155:$CD$1048576,0),MATCH((CUADRO!H$4&amp;$E315),'Hoja de Trabajo para listado'!$CD$151:$DC$151,0)),0)</f>
        <v>0</v>
      </c>
      <c r="I315" s="243">
        <f ca="1">+IFERROR(INDEX('Hoja de Trabajo para listado'!$A$155:$Z$1048576,MATCH($A315,'Hoja de Trabajo para listado'!$A$155:$A$1048576,0),MATCH((CUADRO!I$4&amp;$E315),'Hoja de Trabajo para listado'!$A$151:$Z$151,0)),0)+IFERROR(INDEX('Hoja de Trabajo para listado'!$AB$155:$BA$1048576,MATCH($A315,'Hoja de Trabajo para listado'!$AB$155:$AB$1048576,0),MATCH((CUADRO!I$4&amp;$E315),'Hoja de Trabajo para listado'!$AB$151:$BA$151,0)),0)+IFERROR(INDEX('Hoja de Trabajo para listado'!$BC$155:$CB$1048576,MATCH($A315,'Hoja de Trabajo para listado'!$BC$155:$BC$1048576,0),MATCH((CUADRO!I$4&amp;$E315),'Hoja de Trabajo para listado'!$BC$151:$CB$151,0)),0)+IFERROR(INDEX('Hoja de Trabajo para listado'!$DE$153:$DG$274,MATCH($A315,'Hoja de Trabajo para listado'!$DE$153:$DE$1048576,0),MATCH((CUADRO!I$4&amp;$E315),'Hoja de Trabajo para listado'!$DE$151:$DG$151,0)),0)+IFERROR(INDEX('Hoja de Trabajo para listado'!$CD$155:$DC$1048576,MATCH($A315,'Hoja de Trabajo para listado'!$CD$155:$CD$1048576,0),MATCH((CUADRO!I$4&amp;$E315),'Hoja de Trabajo para listado'!$CD$151:$DC$151,0)),0)</f>
        <v>0</v>
      </c>
      <c r="J315" s="243">
        <f ca="1">+IFERROR(INDEX('Hoja de Trabajo para listado'!$A$155:$Z$1048576,MATCH($A315,'Hoja de Trabajo para listado'!$A$155:$A$1048576,0),MATCH((CUADRO!J$4&amp;$E315),'Hoja de Trabajo para listado'!$A$151:$Z$151,0)),0)+IFERROR(INDEX('Hoja de Trabajo para listado'!$AB$155:$BA$1048576,MATCH($A315,'Hoja de Trabajo para listado'!$AB$155:$AB$1048576,0),MATCH((CUADRO!J$4&amp;$E315),'Hoja de Trabajo para listado'!$AB$151:$BA$151,0)),0)+IFERROR(INDEX('Hoja de Trabajo para listado'!$BC$155:$CB$1048576,MATCH($A315,'Hoja de Trabajo para listado'!$BC$155:$BC$1048576,0),MATCH((CUADRO!J$4&amp;$E315),'Hoja de Trabajo para listado'!$BC$151:$CB$151,0)),0)+IFERROR(INDEX('Hoja de Trabajo para listado'!$DE$153:$DG$274,MATCH($A315,'Hoja de Trabajo para listado'!$DE$153:$DE$1048576,0),MATCH((CUADRO!J$4&amp;$E315),'Hoja de Trabajo para listado'!$DE$151:$DG$151,0)),0)+IFERROR(INDEX('Hoja de Trabajo para listado'!$CD$155:$DC$1048576,MATCH($A315,'Hoja de Trabajo para listado'!$CD$155:$CD$1048576,0),MATCH((CUADRO!J$4&amp;$E315),'Hoja de Trabajo para listado'!$CD$151:$DC$151,0)),0)</f>
        <v>0</v>
      </c>
      <c r="K315" s="243">
        <f ca="1">+IFERROR(INDEX('Hoja de Trabajo para listado'!$A$155:$Z$1048576,MATCH($A315,'Hoja de Trabajo para listado'!$A$155:$A$1048576,0),MATCH((CUADRO!K$4&amp;$E315),'Hoja de Trabajo para listado'!$A$151:$Z$151,0)),0)+IFERROR(INDEX('Hoja de Trabajo para listado'!$AB$155:$BA$1048576,MATCH($A315,'Hoja de Trabajo para listado'!$AB$155:$AB$1048576,0),MATCH((CUADRO!K$4&amp;$E315),'Hoja de Trabajo para listado'!$AB$151:$BA$151,0)),0)+IFERROR(INDEX('Hoja de Trabajo para listado'!$BC$155:$CB$1048576,MATCH($A315,'Hoja de Trabajo para listado'!$BC$155:$BC$1048576,0),MATCH((CUADRO!K$4&amp;$E315),'Hoja de Trabajo para listado'!$BC$151:$CB$151,0)),0)+IFERROR(INDEX('Hoja de Trabajo para listado'!$DE$153:$DG$274,MATCH($A315,'Hoja de Trabajo para listado'!$DE$153:$DE$1048576,0),MATCH((CUADRO!K$4&amp;$E315),'Hoja de Trabajo para listado'!$DE$151:$DG$151,0)),0)+IFERROR(INDEX('Hoja de Trabajo para listado'!$CD$155:$DC$1048576,MATCH($A315,'Hoja de Trabajo para listado'!$CD$155:$CD$1048576,0),MATCH((CUADRO!K$4&amp;$E315),'Hoja de Trabajo para listado'!$CD$151:$DC$151,0)),0)</f>
        <v>0</v>
      </c>
      <c r="L315" s="243">
        <f ca="1">+IFERROR(INDEX('Hoja de Trabajo para listado'!$A$155:$Z$1048576,MATCH($A315,'Hoja de Trabajo para listado'!$A$155:$A$1048576,0),MATCH((CUADRO!L$4&amp;$E315),'Hoja de Trabajo para listado'!$A$151:$Z$151,0)),0)+IFERROR(INDEX('Hoja de Trabajo para listado'!$AB$155:$BA$1048576,MATCH($A315,'Hoja de Trabajo para listado'!$AB$155:$AB$1048576,0),MATCH((CUADRO!L$4&amp;$E315),'Hoja de Trabajo para listado'!$AB$151:$BA$151,0)),0)+IFERROR(INDEX('Hoja de Trabajo para listado'!$BC$155:$CB$1048576,MATCH($A315,'Hoja de Trabajo para listado'!$BC$155:$BC$1048576,0),MATCH((CUADRO!L$4&amp;$E315),'Hoja de Trabajo para listado'!$BC$151:$CB$151,0)),0)+IFERROR(INDEX('Hoja de Trabajo para listado'!$DE$153:$DG$274,MATCH($A315,'Hoja de Trabajo para listado'!$DE$153:$DE$1048576,0),MATCH((CUADRO!L$4&amp;$E315),'Hoja de Trabajo para listado'!$DE$151:$DG$151,0)),0)+IFERROR(INDEX('Hoja de Trabajo para listado'!$CD$155:$DC$1048576,MATCH($A315,'Hoja de Trabajo para listado'!$CD$155:$CD$1048576,0),MATCH((CUADRO!L$4&amp;$E315),'Hoja de Trabajo para listado'!$CD$151:$DC$151,0)),0)</f>
        <v>0</v>
      </c>
      <c r="M315" s="243">
        <f ca="1">+IFERROR(INDEX('Hoja de Trabajo para listado'!$A$155:$Z$1048576,MATCH($A315,'Hoja de Trabajo para listado'!$A$155:$A$1048576,0),MATCH((CUADRO!M$4&amp;$E315),'Hoja de Trabajo para listado'!$A$151:$Z$151,0)),0)+IFERROR(INDEX('Hoja de Trabajo para listado'!$AB$155:$BA$1048576,MATCH($A315,'Hoja de Trabajo para listado'!$AB$155:$AB$1048576,0),MATCH((CUADRO!M$4&amp;$E315),'Hoja de Trabajo para listado'!$AB$151:$BA$151,0)),0)+IFERROR(INDEX('Hoja de Trabajo para listado'!$BC$155:$CB$1048576,MATCH($A315,'Hoja de Trabajo para listado'!$BC$155:$BC$1048576,0),MATCH((CUADRO!M$4&amp;$E315),'Hoja de Trabajo para listado'!$BC$151:$CB$151,0)),0)+IFERROR(INDEX('Hoja de Trabajo para listado'!$DE$153:$DG$274,MATCH($A315,'Hoja de Trabajo para listado'!$DE$153:$DE$1048576,0),MATCH((CUADRO!M$4&amp;$E315),'Hoja de Trabajo para listado'!$DE$151:$DG$151,0)),0)+IFERROR(INDEX('Hoja de Trabajo para listado'!$CD$155:$DC$1048576,MATCH($A315,'Hoja de Trabajo para listado'!$CD$155:$CD$1048576,0),MATCH((CUADRO!M$4&amp;$E315),'Hoja de Trabajo para listado'!$CD$151:$DC$151,0)),0)</f>
        <v>0</v>
      </c>
      <c r="N315" s="243">
        <f ca="1">+IFERROR(INDEX('Hoja de Trabajo para listado'!$A$155:$Z$1048576,MATCH($A315,'Hoja de Trabajo para listado'!$A$155:$A$1048576,0),MATCH((CUADRO!N$4&amp;$E315),'Hoja de Trabajo para listado'!$A$151:$Z$151,0)),0)+IFERROR(INDEX('Hoja de Trabajo para listado'!$AB$155:$BA$1048576,MATCH($A315,'Hoja de Trabajo para listado'!$AB$155:$AB$1048576,0),MATCH((CUADRO!N$4&amp;$E315),'Hoja de Trabajo para listado'!$AB$151:$BA$151,0)),0)+IFERROR(INDEX('Hoja de Trabajo para listado'!$BC$155:$CB$1048576,MATCH($A315,'Hoja de Trabajo para listado'!$BC$155:$BC$1048576,0),MATCH((CUADRO!N$4&amp;$E315),'Hoja de Trabajo para listado'!$BC$151:$CB$151,0)),0)+IFERROR(INDEX('Hoja de Trabajo para listado'!$DE$153:$DG$274,MATCH($A315,'Hoja de Trabajo para listado'!$DE$153:$DE$1048576,0),MATCH((CUADRO!N$4&amp;$E315),'Hoja de Trabajo para listado'!$DE$151:$DG$151,0)),0)+IFERROR(INDEX('Hoja de Trabajo para listado'!$CD$155:$DC$1048576,MATCH($A315,'Hoja de Trabajo para listado'!$CD$155:$CD$1048576,0),MATCH((CUADRO!N$4&amp;$E315),'Hoja de Trabajo para listado'!$CD$151:$DC$151,0)),0)</f>
        <v>0</v>
      </c>
      <c r="O315" s="243">
        <f ca="1">+IFERROR(INDEX('Hoja de Trabajo para listado'!$A$155:$Z$1048576,MATCH($A315,'Hoja de Trabajo para listado'!$A$155:$A$1048576,0),MATCH((CUADRO!O$4&amp;$E315),'Hoja de Trabajo para listado'!$A$151:$Z$151,0)),0)+IFERROR(INDEX('Hoja de Trabajo para listado'!$AB$155:$BA$1048576,MATCH($A315,'Hoja de Trabajo para listado'!$AB$155:$AB$1048576,0),MATCH((CUADRO!O$4&amp;$E315),'Hoja de Trabajo para listado'!$AB$151:$BA$151,0)),0)+IFERROR(INDEX('Hoja de Trabajo para listado'!$BC$155:$CB$1048576,MATCH($A315,'Hoja de Trabajo para listado'!$BC$155:$BC$1048576,0),MATCH((CUADRO!O$4&amp;$E315),'Hoja de Trabajo para listado'!$BC$151:$CB$151,0)),0)+IFERROR(INDEX('Hoja de Trabajo para listado'!$DE$153:$DG$274,MATCH($A315,'Hoja de Trabajo para listado'!$DE$153:$DE$1048576,0),MATCH((CUADRO!O$4&amp;$E315),'Hoja de Trabajo para listado'!$DE$151:$DG$151,0)),0)+IFERROR(INDEX('Hoja de Trabajo para listado'!$CD$155:$DC$1048576,MATCH($A315,'Hoja de Trabajo para listado'!$CD$155:$CD$1048576,0),MATCH((CUADRO!O$4&amp;$E315),'Hoja de Trabajo para listado'!$CD$151:$DC$151,0)),0)</f>
        <v>0</v>
      </c>
      <c r="P315" s="243">
        <f ca="1">+IFERROR(INDEX('Hoja de Trabajo para listado'!$A$155:$Z$1048576,MATCH($A315,'Hoja de Trabajo para listado'!$A$155:$A$1048576,0),MATCH((CUADRO!P$4&amp;$E315),'Hoja de Trabajo para listado'!$A$151:$Z$151,0)),0)+IFERROR(INDEX('Hoja de Trabajo para listado'!$AB$155:$BA$1048576,MATCH($A315,'Hoja de Trabajo para listado'!$AB$155:$AB$1048576,0),MATCH((CUADRO!P$4&amp;$E315),'Hoja de Trabajo para listado'!$AB$151:$BA$151,0)),0)+IFERROR(INDEX('Hoja de Trabajo para listado'!$BC$155:$CB$1048576,MATCH($A315,'Hoja de Trabajo para listado'!$BC$155:$BC$1048576,0),MATCH((CUADRO!P$4&amp;$E315),'Hoja de Trabajo para listado'!$BC$151:$CB$151,0)),0)+IFERROR(INDEX('Hoja de Trabajo para listado'!$DE$153:$DG$274,MATCH($A315,'Hoja de Trabajo para listado'!$DE$153:$DE$1048576,0),MATCH((CUADRO!P$4&amp;$E315),'Hoja de Trabajo para listado'!$DE$151:$DG$151,0)),0)+IFERROR(INDEX('Hoja de Trabajo para listado'!$CD$155:$DC$1048576,MATCH($A315,'Hoja de Trabajo para listado'!$CD$155:$CD$1048576,0),MATCH((CUADRO!P$4&amp;$E315),'Hoja de Trabajo para listado'!$CD$151:$DC$151,0)),0)</f>
        <v>0</v>
      </c>
      <c r="Q315" s="243">
        <f ca="1">+IFERROR(INDEX('Hoja de Trabajo para listado'!$A$155:$Z$1048576,MATCH($A315,'Hoja de Trabajo para listado'!$A$155:$A$1048576,0),MATCH((CUADRO!Q$4&amp;$E315),'Hoja de Trabajo para listado'!$A$151:$Z$151,0)),0)+IFERROR(INDEX('Hoja de Trabajo para listado'!$AB$155:$BA$1048576,MATCH($A315,'Hoja de Trabajo para listado'!$AB$155:$AB$1048576,0),MATCH((CUADRO!Q$4&amp;$E315),'Hoja de Trabajo para listado'!$AB$151:$BA$151,0)),0)+IFERROR(INDEX('Hoja de Trabajo para listado'!$BC$155:$CB$1048576,MATCH($A315,'Hoja de Trabajo para listado'!$BC$155:$BC$1048576,0),MATCH((CUADRO!Q$4&amp;$E315),'Hoja de Trabajo para listado'!$BC$151:$CB$151,0)),0)+IFERROR(INDEX('Hoja de Trabajo para listado'!$DE$153:$DG$274,MATCH($A315,'Hoja de Trabajo para listado'!$DE$153:$DE$1048576,0),MATCH((CUADRO!Q$4&amp;$E315),'Hoja de Trabajo para listado'!$DE$151:$DG$151,0)),0)+IFERROR(INDEX('Hoja de Trabajo para listado'!$CD$155:$DC$1048576,MATCH($A315,'Hoja de Trabajo para listado'!$CD$155:$CD$1048576,0),MATCH((CUADRO!Q$4&amp;$E315),'Hoja de Trabajo para listado'!$CD$151:$DC$151,0)),0)</f>
        <v>0</v>
      </c>
      <c r="R315" s="243">
        <f t="shared" ca="1" si="11"/>
        <v>0</v>
      </c>
      <c r="S315" s="249"/>
      <c r="T315" s="243">
        <f ca="1">+T316</f>
        <v>0</v>
      </c>
      <c r="U315" s="242">
        <f t="shared" si="12"/>
        <v>1</v>
      </c>
      <c r="V315" s="333" t="str">
        <f>+VLOOKUP(A315,bd_lista!$A$3:$E$592,5,FALSE)</f>
        <v>Instituciones de Seguridad Social</v>
      </c>
      <c r="W315" s="387" t="str">
        <f>+V315</f>
        <v>Instituciones de Seguridad Social</v>
      </c>
      <c r="X315" s="242">
        <f>+VLOOKUP(A315,[4]Sheet1!$A$13:$D$744,4,FALSE)</f>
        <v>46</v>
      </c>
      <c r="Y315" s="242" t="str">
        <f>+VLOOKUP(X315,bd_lista!$A$3:$C$592,3,FALSE)</f>
        <v>Ministerio de Salud y Deportes</v>
      </c>
      <c r="Z315" s="294">
        <f>+X315</f>
        <v>46</v>
      </c>
      <c r="AA315" s="295" t="str">
        <f>+Y315</f>
        <v>Ministerio de Salud y Deportes</v>
      </c>
    </row>
    <row r="316" spans="1:27" customFormat="1" ht="15" hidden="1" customHeight="1">
      <c r="A316" s="32">
        <v>434</v>
      </c>
      <c r="B316" s="393"/>
      <c r="C316" s="333" t="str">
        <f>+VLOOKUP(A316,bd_lista!$A$3:$C$592,3,FALSE)</f>
        <v>Seguro Social Universitario de Beni</v>
      </c>
      <c r="D316" s="390"/>
      <c r="E316" s="247" t="s">
        <v>1305</v>
      </c>
      <c r="F316" s="243">
        <f ca="1">+IFERROR(INDEX('Hoja de Trabajo para listado'!$A$155:$Z$1048576,MATCH($A316,'Hoja de Trabajo para listado'!$A$155:$A$1048576,0),MATCH((CUADRO!F$4&amp;$E316),'Hoja de Trabajo para listado'!$A$151:$Z$151,0)),0)+IFERROR(INDEX('Hoja de Trabajo para listado'!$AB$155:$BA$1048576,MATCH($A316,'Hoja de Trabajo para listado'!$AB$155:$AB$1048576,0),MATCH((CUADRO!F$4&amp;$E316),'Hoja de Trabajo para listado'!$AB$151:$BA$151,0)),0)+IFERROR(INDEX('Hoja de Trabajo para listado'!$BC$155:$CB$1048576,MATCH($A316,'Hoja de Trabajo para listado'!$BC$155:$BC$1048576,0),MATCH((CUADRO!F$4&amp;$E316),'Hoja de Trabajo para listado'!$BC$151:$CB$151,0)),0)+IFERROR(INDEX('Hoja de Trabajo para listado'!$DE$153:$DG$274,MATCH($A316,'Hoja de Trabajo para listado'!$DE$153:$DE$1048576,0),MATCH((CUADRO!F$4&amp;$E316),'Hoja de Trabajo para listado'!$DE$151:$DG$151,0)),0)+IFERROR(INDEX('Hoja de Trabajo para listado'!$CD$155:$DC$1048576,MATCH($A316,'Hoja de Trabajo para listado'!$CD$155:$CD$1048576,0),MATCH((CUADRO!F$4&amp;$E316),'Hoja de Trabajo para listado'!$CD$151:$DC$151,0)),0)</f>
        <v>0</v>
      </c>
      <c r="G316" s="243">
        <f ca="1">+IFERROR(INDEX('Hoja de Trabajo para listado'!$A$155:$Z$1048576,MATCH($A316,'Hoja de Trabajo para listado'!$A$155:$A$1048576,0),MATCH((CUADRO!G$4&amp;$E316),'Hoja de Trabajo para listado'!$A$151:$Z$151,0)),0)+IFERROR(INDEX('Hoja de Trabajo para listado'!$AB$155:$BA$1048576,MATCH($A316,'Hoja de Trabajo para listado'!$AB$155:$AB$1048576,0),MATCH((CUADRO!G$4&amp;$E316),'Hoja de Trabajo para listado'!$AB$151:$BA$151,0)),0)+IFERROR(INDEX('Hoja de Trabajo para listado'!$BC$155:$CB$1048576,MATCH($A316,'Hoja de Trabajo para listado'!$BC$155:$BC$1048576,0),MATCH((CUADRO!G$4&amp;$E316),'Hoja de Trabajo para listado'!$BC$151:$CB$151,0)),0)+IFERROR(INDEX('Hoja de Trabajo para listado'!$DE$153:$DG$274,MATCH($A316,'Hoja de Trabajo para listado'!$DE$153:$DE$1048576,0),MATCH((CUADRO!G$4&amp;$E316),'Hoja de Trabajo para listado'!$DE$151:$DG$151,0)),0)+IFERROR(INDEX('Hoja de Trabajo para listado'!$CD$155:$DC$1048576,MATCH($A316,'Hoja de Trabajo para listado'!$CD$155:$CD$1048576,0),MATCH((CUADRO!G$4&amp;$E316),'Hoja de Trabajo para listado'!$CD$151:$DC$151,0)),0)</f>
        <v>0</v>
      </c>
      <c r="H316" s="243">
        <f ca="1">+IFERROR(INDEX('Hoja de Trabajo para listado'!$A$155:$Z$1048576,MATCH($A316,'Hoja de Trabajo para listado'!$A$155:$A$1048576,0),MATCH((CUADRO!H$4&amp;$E316),'Hoja de Trabajo para listado'!$A$151:$Z$151,0)),0)+IFERROR(INDEX('Hoja de Trabajo para listado'!$AB$155:$BA$1048576,MATCH($A316,'Hoja de Trabajo para listado'!$AB$155:$AB$1048576,0),MATCH((CUADRO!H$4&amp;$E316),'Hoja de Trabajo para listado'!$AB$151:$BA$151,0)),0)+IFERROR(INDEX('Hoja de Trabajo para listado'!$BC$155:$CB$1048576,MATCH($A316,'Hoja de Trabajo para listado'!$BC$155:$BC$1048576,0),MATCH((CUADRO!H$4&amp;$E316),'Hoja de Trabajo para listado'!$BC$151:$CB$151,0)),0)+IFERROR(INDEX('Hoja de Trabajo para listado'!$DE$153:$DG$274,MATCH($A316,'Hoja de Trabajo para listado'!$DE$153:$DE$1048576,0),MATCH((CUADRO!H$4&amp;$E316),'Hoja de Trabajo para listado'!$DE$151:$DG$151,0)),0)+IFERROR(INDEX('Hoja de Trabajo para listado'!$CD$155:$DC$1048576,MATCH($A316,'Hoja de Trabajo para listado'!$CD$155:$CD$1048576,0),MATCH((CUADRO!H$4&amp;$E316),'Hoja de Trabajo para listado'!$CD$151:$DC$151,0)),0)</f>
        <v>0</v>
      </c>
      <c r="I316" s="243">
        <f ca="1">+IFERROR(INDEX('Hoja de Trabajo para listado'!$A$155:$Z$1048576,MATCH($A316,'Hoja de Trabajo para listado'!$A$155:$A$1048576,0),MATCH((CUADRO!I$4&amp;$E316),'Hoja de Trabajo para listado'!$A$151:$Z$151,0)),0)+IFERROR(INDEX('Hoja de Trabajo para listado'!$AB$155:$BA$1048576,MATCH($A316,'Hoja de Trabajo para listado'!$AB$155:$AB$1048576,0),MATCH((CUADRO!I$4&amp;$E316),'Hoja de Trabajo para listado'!$AB$151:$BA$151,0)),0)+IFERROR(INDEX('Hoja de Trabajo para listado'!$BC$155:$CB$1048576,MATCH($A316,'Hoja de Trabajo para listado'!$BC$155:$BC$1048576,0),MATCH((CUADRO!I$4&amp;$E316),'Hoja de Trabajo para listado'!$BC$151:$CB$151,0)),0)+IFERROR(INDEX('Hoja de Trabajo para listado'!$DE$153:$DG$274,MATCH($A316,'Hoja de Trabajo para listado'!$DE$153:$DE$1048576,0),MATCH((CUADRO!I$4&amp;$E316),'Hoja de Trabajo para listado'!$DE$151:$DG$151,0)),0)+IFERROR(INDEX('Hoja de Trabajo para listado'!$CD$155:$DC$1048576,MATCH($A316,'Hoja de Trabajo para listado'!$CD$155:$CD$1048576,0),MATCH((CUADRO!I$4&amp;$E316),'Hoja de Trabajo para listado'!$CD$151:$DC$151,0)),0)</f>
        <v>0</v>
      </c>
      <c r="J316" s="243">
        <f ca="1">+IFERROR(INDEX('Hoja de Trabajo para listado'!$A$155:$Z$1048576,MATCH($A316,'Hoja de Trabajo para listado'!$A$155:$A$1048576,0),MATCH((CUADRO!J$4&amp;$E316),'Hoja de Trabajo para listado'!$A$151:$Z$151,0)),0)+IFERROR(INDEX('Hoja de Trabajo para listado'!$AB$155:$BA$1048576,MATCH($A316,'Hoja de Trabajo para listado'!$AB$155:$AB$1048576,0),MATCH((CUADRO!J$4&amp;$E316),'Hoja de Trabajo para listado'!$AB$151:$BA$151,0)),0)+IFERROR(INDEX('Hoja de Trabajo para listado'!$BC$155:$CB$1048576,MATCH($A316,'Hoja de Trabajo para listado'!$BC$155:$BC$1048576,0),MATCH((CUADRO!J$4&amp;$E316),'Hoja de Trabajo para listado'!$BC$151:$CB$151,0)),0)+IFERROR(INDEX('Hoja de Trabajo para listado'!$DE$153:$DG$274,MATCH($A316,'Hoja de Trabajo para listado'!$DE$153:$DE$1048576,0),MATCH((CUADRO!J$4&amp;$E316),'Hoja de Trabajo para listado'!$DE$151:$DG$151,0)),0)+IFERROR(INDEX('Hoja de Trabajo para listado'!$CD$155:$DC$1048576,MATCH($A316,'Hoja de Trabajo para listado'!$CD$155:$CD$1048576,0),MATCH((CUADRO!J$4&amp;$E316),'Hoja de Trabajo para listado'!$CD$151:$DC$151,0)),0)</f>
        <v>0</v>
      </c>
      <c r="K316" s="243">
        <f ca="1">+IFERROR(INDEX('Hoja de Trabajo para listado'!$A$155:$Z$1048576,MATCH($A316,'Hoja de Trabajo para listado'!$A$155:$A$1048576,0),MATCH((CUADRO!K$4&amp;$E316),'Hoja de Trabajo para listado'!$A$151:$Z$151,0)),0)+IFERROR(INDEX('Hoja de Trabajo para listado'!$AB$155:$BA$1048576,MATCH($A316,'Hoja de Trabajo para listado'!$AB$155:$AB$1048576,0),MATCH((CUADRO!K$4&amp;$E316),'Hoja de Trabajo para listado'!$AB$151:$BA$151,0)),0)+IFERROR(INDEX('Hoja de Trabajo para listado'!$BC$155:$CB$1048576,MATCH($A316,'Hoja de Trabajo para listado'!$BC$155:$BC$1048576,0),MATCH((CUADRO!K$4&amp;$E316),'Hoja de Trabajo para listado'!$BC$151:$CB$151,0)),0)+IFERROR(INDEX('Hoja de Trabajo para listado'!$DE$153:$DG$274,MATCH($A316,'Hoja de Trabajo para listado'!$DE$153:$DE$1048576,0),MATCH((CUADRO!K$4&amp;$E316),'Hoja de Trabajo para listado'!$DE$151:$DG$151,0)),0)+IFERROR(INDEX('Hoja de Trabajo para listado'!$CD$155:$DC$1048576,MATCH($A316,'Hoja de Trabajo para listado'!$CD$155:$CD$1048576,0),MATCH((CUADRO!K$4&amp;$E316),'Hoja de Trabajo para listado'!$CD$151:$DC$151,0)),0)</f>
        <v>0</v>
      </c>
      <c r="L316" s="243">
        <f ca="1">+IFERROR(INDEX('Hoja de Trabajo para listado'!$A$155:$Z$1048576,MATCH($A316,'Hoja de Trabajo para listado'!$A$155:$A$1048576,0),MATCH((CUADRO!L$4&amp;$E316),'Hoja de Trabajo para listado'!$A$151:$Z$151,0)),0)+IFERROR(INDEX('Hoja de Trabajo para listado'!$AB$155:$BA$1048576,MATCH($A316,'Hoja de Trabajo para listado'!$AB$155:$AB$1048576,0),MATCH((CUADRO!L$4&amp;$E316),'Hoja de Trabajo para listado'!$AB$151:$BA$151,0)),0)+IFERROR(INDEX('Hoja de Trabajo para listado'!$BC$155:$CB$1048576,MATCH($A316,'Hoja de Trabajo para listado'!$BC$155:$BC$1048576,0),MATCH((CUADRO!L$4&amp;$E316),'Hoja de Trabajo para listado'!$BC$151:$CB$151,0)),0)+IFERROR(INDEX('Hoja de Trabajo para listado'!$DE$153:$DG$274,MATCH($A316,'Hoja de Trabajo para listado'!$DE$153:$DE$1048576,0),MATCH((CUADRO!L$4&amp;$E316),'Hoja de Trabajo para listado'!$DE$151:$DG$151,0)),0)+IFERROR(INDEX('Hoja de Trabajo para listado'!$CD$155:$DC$1048576,MATCH($A316,'Hoja de Trabajo para listado'!$CD$155:$CD$1048576,0),MATCH((CUADRO!L$4&amp;$E316),'Hoja de Trabajo para listado'!$CD$151:$DC$151,0)),0)</f>
        <v>0</v>
      </c>
      <c r="M316" s="243">
        <f ca="1">+IFERROR(INDEX('Hoja de Trabajo para listado'!$A$155:$Z$1048576,MATCH($A316,'Hoja de Trabajo para listado'!$A$155:$A$1048576,0),MATCH((CUADRO!M$4&amp;$E316),'Hoja de Trabajo para listado'!$A$151:$Z$151,0)),0)+IFERROR(INDEX('Hoja de Trabajo para listado'!$AB$155:$BA$1048576,MATCH($A316,'Hoja de Trabajo para listado'!$AB$155:$AB$1048576,0),MATCH((CUADRO!M$4&amp;$E316),'Hoja de Trabajo para listado'!$AB$151:$BA$151,0)),0)+IFERROR(INDEX('Hoja de Trabajo para listado'!$BC$155:$CB$1048576,MATCH($A316,'Hoja de Trabajo para listado'!$BC$155:$BC$1048576,0),MATCH((CUADRO!M$4&amp;$E316),'Hoja de Trabajo para listado'!$BC$151:$CB$151,0)),0)+IFERROR(INDEX('Hoja de Trabajo para listado'!$DE$153:$DG$274,MATCH($A316,'Hoja de Trabajo para listado'!$DE$153:$DE$1048576,0),MATCH((CUADRO!M$4&amp;$E316),'Hoja de Trabajo para listado'!$DE$151:$DG$151,0)),0)+IFERROR(INDEX('Hoja de Trabajo para listado'!$CD$155:$DC$1048576,MATCH($A316,'Hoja de Trabajo para listado'!$CD$155:$CD$1048576,0),MATCH((CUADRO!M$4&amp;$E316),'Hoja de Trabajo para listado'!$CD$151:$DC$151,0)),0)</f>
        <v>0</v>
      </c>
      <c r="N316" s="243">
        <f ca="1">+IFERROR(INDEX('Hoja de Trabajo para listado'!$A$155:$Z$1048576,MATCH($A316,'Hoja de Trabajo para listado'!$A$155:$A$1048576,0),MATCH((CUADRO!N$4&amp;$E316),'Hoja de Trabajo para listado'!$A$151:$Z$151,0)),0)+IFERROR(INDEX('Hoja de Trabajo para listado'!$AB$155:$BA$1048576,MATCH($A316,'Hoja de Trabajo para listado'!$AB$155:$AB$1048576,0),MATCH((CUADRO!N$4&amp;$E316),'Hoja de Trabajo para listado'!$AB$151:$BA$151,0)),0)+IFERROR(INDEX('Hoja de Trabajo para listado'!$BC$155:$CB$1048576,MATCH($A316,'Hoja de Trabajo para listado'!$BC$155:$BC$1048576,0),MATCH((CUADRO!N$4&amp;$E316),'Hoja de Trabajo para listado'!$BC$151:$CB$151,0)),0)+IFERROR(INDEX('Hoja de Trabajo para listado'!$DE$153:$DG$274,MATCH($A316,'Hoja de Trabajo para listado'!$DE$153:$DE$1048576,0),MATCH((CUADRO!N$4&amp;$E316),'Hoja de Trabajo para listado'!$DE$151:$DG$151,0)),0)+IFERROR(INDEX('Hoja de Trabajo para listado'!$CD$155:$DC$1048576,MATCH($A316,'Hoja de Trabajo para listado'!$CD$155:$CD$1048576,0),MATCH((CUADRO!N$4&amp;$E316),'Hoja de Trabajo para listado'!$CD$151:$DC$151,0)),0)</f>
        <v>0</v>
      </c>
      <c r="O316" s="243">
        <f ca="1">+IFERROR(INDEX('Hoja de Trabajo para listado'!$A$155:$Z$1048576,MATCH($A316,'Hoja de Trabajo para listado'!$A$155:$A$1048576,0),MATCH((CUADRO!O$4&amp;$E316),'Hoja de Trabajo para listado'!$A$151:$Z$151,0)),0)+IFERROR(INDEX('Hoja de Trabajo para listado'!$AB$155:$BA$1048576,MATCH($A316,'Hoja de Trabajo para listado'!$AB$155:$AB$1048576,0),MATCH((CUADRO!O$4&amp;$E316),'Hoja de Trabajo para listado'!$AB$151:$BA$151,0)),0)+IFERROR(INDEX('Hoja de Trabajo para listado'!$BC$155:$CB$1048576,MATCH($A316,'Hoja de Trabajo para listado'!$BC$155:$BC$1048576,0),MATCH((CUADRO!O$4&amp;$E316),'Hoja de Trabajo para listado'!$BC$151:$CB$151,0)),0)+IFERROR(INDEX('Hoja de Trabajo para listado'!$DE$153:$DG$274,MATCH($A316,'Hoja de Trabajo para listado'!$DE$153:$DE$1048576,0),MATCH((CUADRO!O$4&amp;$E316),'Hoja de Trabajo para listado'!$DE$151:$DG$151,0)),0)+IFERROR(INDEX('Hoja de Trabajo para listado'!$CD$155:$DC$1048576,MATCH($A316,'Hoja de Trabajo para listado'!$CD$155:$CD$1048576,0),MATCH((CUADRO!O$4&amp;$E316),'Hoja de Trabajo para listado'!$CD$151:$DC$151,0)),0)</f>
        <v>0</v>
      </c>
      <c r="P316" s="243">
        <f ca="1">+IFERROR(INDEX('Hoja de Trabajo para listado'!$A$155:$Z$1048576,MATCH($A316,'Hoja de Trabajo para listado'!$A$155:$A$1048576,0),MATCH((CUADRO!P$4&amp;$E316),'Hoja de Trabajo para listado'!$A$151:$Z$151,0)),0)+IFERROR(INDEX('Hoja de Trabajo para listado'!$AB$155:$BA$1048576,MATCH($A316,'Hoja de Trabajo para listado'!$AB$155:$AB$1048576,0),MATCH((CUADRO!P$4&amp;$E316),'Hoja de Trabajo para listado'!$AB$151:$BA$151,0)),0)+IFERROR(INDEX('Hoja de Trabajo para listado'!$BC$155:$CB$1048576,MATCH($A316,'Hoja de Trabajo para listado'!$BC$155:$BC$1048576,0),MATCH((CUADRO!P$4&amp;$E316),'Hoja de Trabajo para listado'!$BC$151:$CB$151,0)),0)+IFERROR(INDEX('Hoja de Trabajo para listado'!$DE$153:$DG$274,MATCH($A316,'Hoja de Trabajo para listado'!$DE$153:$DE$1048576,0),MATCH((CUADRO!P$4&amp;$E316),'Hoja de Trabajo para listado'!$DE$151:$DG$151,0)),0)+IFERROR(INDEX('Hoja de Trabajo para listado'!$CD$155:$DC$1048576,MATCH($A316,'Hoja de Trabajo para listado'!$CD$155:$CD$1048576,0),MATCH((CUADRO!P$4&amp;$E316),'Hoja de Trabajo para listado'!$CD$151:$DC$151,0)),0)</f>
        <v>0</v>
      </c>
      <c r="Q316" s="243">
        <f ca="1">+IFERROR(INDEX('Hoja de Trabajo para listado'!$A$155:$Z$1048576,MATCH($A316,'Hoja de Trabajo para listado'!$A$155:$A$1048576,0),MATCH((CUADRO!Q$4&amp;$E316),'Hoja de Trabajo para listado'!$A$151:$Z$151,0)),0)+IFERROR(INDEX('Hoja de Trabajo para listado'!$AB$155:$BA$1048576,MATCH($A316,'Hoja de Trabajo para listado'!$AB$155:$AB$1048576,0),MATCH((CUADRO!Q$4&amp;$E316),'Hoja de Trabajo para listado'!$AB$151:$BA$151,0)),0)+IFERROR(INDEX('Hoja de Trabajo para listado'!$BC$155:$CB$1048576,MATCH($A316,'Hoja de Trabajo para listado'!$BC$155:$BC$1048576,0),MATCH((CUADRO!Q$4&amp;$E316),'Hoja de Trabajo para listado'!$BC$151:$CB$151,0)),0)+IFERROR(INDEX('Hoja de Trabajo para listado'!$DE$153:$DG$274,MATCH($A316,'Hoja de Trabajo para listado'!$DE$153:$DE$1048576,0),MATCH((CUADRO!Q$4&amp;$E316),'Hoja de Trabajo para listado'!$DE$151:$DG$151,0)),0)+IFERROR(INDEX('Hoja de Trabajo para listado'!$CD$155:$DC$1048576,MATCH($A316,'Hoja de Trabajo para listado'!$CD$155:$CD$1048576,0),MATCH((CUADRO!Q$4&amp;$E316),'Hoja de Trabajo para listado'!$CD$151:$DC$151,0)),0)</f>
        <v>0</v>
      </c>
      <c r="R316" s="243">
        <f t="shared" ca="1" si="11"/>
        <v>0</v>
      </c>
      <c r="S316" s="249">
        <f ca="1">+R315+R316</f>
        <v>0</v>
      </c>
      <c r="T316" s="243">
        <f ca="1">+S316</f>
        <v>0</v>
      </c>
      <c r="U316" s="242">
        <f t="shared" si="12"/>
        <v>2</v>
      </c>
      <c r="V316" s="333" t="str">
        <f>+VLOOKUP(A316,bd_lista!$A$3:$E$592,5,FALSE)</f>
        <v>Instituciones de Seguridad Social</v>
      </c>
      <c r="W316" s="388"/>
      <c r="X316" s="242">
        <f>+VLOOKUP(A316,[4]Sheet1!$A$13:$D$744,4,FALSE)</f>
        <v>46</v>
      </c>
      <c r="Y316" s="242" t="str">
        <f>+VLOOKUP(X316,bd_lista!$A$3:$C$592,3,FALSE)</f>
        <v>Ministerio de Salud y Deportes</v>
      </c>
      <c r="Z316" s="292"/>
      <c r="AA316" s="293"/>
    </row>
    <row r="317" spans="1:27" customFormat="1" ht="15" hidden="1" customHeight="1">
      <c r="A317" s="32">
        <v>435</v>
      </c>
      <c r="B317" s="392">
        <f>+A317</f>
        <v>435</v>
      </c>
      <c r="C317" s="247" t="str">
        <f>+VLOOKUP(A317,bd_lista!$A$3:$C$592,3,FALSE)</f>
        <v>Seguro Integral de Salud</v>
      </c>
      <c r="D317" s="389" t="str">
        <f>+C317</f>
        <v>Seguro Integral de Salud</v>
      </c>
      <c r="E317" s="247" t="s">
        <v>1304</v>
      </c>
      <c r="F317" s="243">
        <f ca="1">+IFERROR(INDEX('Hoja de Trabajo para listado'!$A$155:$Z$1048576,MATCH($A317,'Hoja de Trabajo para listado'!$A$155:$A$1048576,0),MATCH((CUADRO!F$4&amp;$E317),'Hoja de Trabajo para listado'!$A$151:$Z$151,0)),0)+IFERROR(INDEX('Hoja de Trabajo para listado'!$AB$155:$BA$1048576,MATCH($A317,'Hoja de Trabajo para listado'!$AB$155:$AB$1048576,0),MATCH((CUADRO!F$4&amp;$E317),'Hoja de Trabajo para listado'!$AB$151:$BA$151,0)),0)+IFERROR(INDEX('Hoja de Trabajo para listado'!$BC$155:$CB$1048576,MATCH($A317,'Hoja de Trabajo para listado'!$BC$155:$BC$1048576,0),MATCH((CUADRO!F$4&amp;$E317),'Hoja de Trabajo para listado'!$BC$151:$CB$151,0)),0)+IFERROR(INDEX('Hoja de Trabajo para listado'!$DE$153:$DG$274,MATCH($A317,'Hoja de Trabajo para listado'!$DE$153:$DE$1048576,0),MATCH((CUADRO!F$4&amp;$E317),'Hoja de Trabajo para listado'!$DE$151:$DG$151,0)),0)+IFERROR(INDEX('Hoja de Trabajo para listado'!$CD$155:$DC$1048576,MATCH($A317,'Hoja de Trabajo para listado'!$CD$155:$CD$1048576,0),MATCH((CUADRO!F$4&amp;$E317),'Hoja de Trabajo para listado'!$CD$151:$DC$151,0)),0)</f>
        <v>0</v>
      </c>
      <c r="G317" s="243">
        <f ca="1">+IFERROR(INDEX('Hoja de Trabajo para listado'!$A$155:$Z$1048576,MATCH($A317,'Hoja de Trabajo para listado'!$A$155:$A$1048576,0),MATCH((CUADRO!G$4&amp;$E317),'Hoja de Trabajo para listado'!$A$151:$Z$151,0)),0)+IFERROR(INDEX('Hoja de Trabajo para listado'!$AB$155:$BA$1048576,MATCH($A317,'Hoja de Trabajo para listado'!$AB$155:$AB$1048576,0),MATCH((CUADRO!G$4&amp;$E317),'Hoja de Trabajo para listado'!$AB$151:$BA$151,0)),0)+IFERROR(INDEX('Hoja de Trabajo para listado'!$BC$155:$CB$1048576,MATCH($A317,'Hoja de Trabajo para listado'!$BC$155:$BC$1048576,0),MATCH((CUADRO!G$4&amp;$E317),'Hoja de Trabajo para listado'!$BC$151:$CB$151,0)),0)+IFERROR(INDEX('Hoja de Trabajo para listado'!$DE$153:$DG$274,MATCH($A317,'Hoja de Trabajo para listado'!$DE$153:$DE$1048576,0),MATCH((CUADRO!G$4&amp;$E317),'Hoja de Trabajo para listado'!$DE$151:$DG$151,0)),0)+IFERROR(INDEX('Hoja de Trabajo para listado'!$CD$155:$DC$1048576,MATCH($A317,'Hoja de Trabajo para listado'!$CD$155:$CD$1048576,0),MATCH((CUADRO!G$4&amp;$E317),'Hoja de Trabajo para listado'!$CD$151:$DC$151,0)),0)</f>
        <v>0</v>
      </c>
      <c r="H317" s="243">
        <f ca="1">+IFERROR(INDEX('Hoja de Trabajo para listado'!$A$155:$Z$1048576,MATCH($A317,'Hoja de Trabajo para listado'!$A$155:$A$1048576,0),MATCH((CUADRO!H$4&amp;$E317),'Hoja de Trabajo para listado'!$A$151:$Z$151,0)),0)+IFERROR(INDEX('Hoja de Trabajo para listado'!$AB$155:$BA$1048576,MATCH($A317,'Hoja de Trabajo para listado'!$AB$155:$AB$1048576,0),MATCH((CUADRO!H$4&amp;$E317),'Hoja de Trabajo para listado'!$AB$151:$BA$151,0)),0)+IFERROR(INDEX('Hoja de Trabajo para listado'!$BC$155:$CB$1048576,MATCH($A317,'Hoja de Trabajo para listado'!$BC$155:$BC$1048576,0),MATCH((CUADRO!H$4&amp;$E317),'Hoja de Trabajo para listado'!$BC$151:$CB$151,0)),0)+IFERROR(INDEX('Hoja de Trabajo para listado'!$DE$153:$DG$274,MATCH($A317,'Hoja de Trabajo para listado'!$DE$153:$DE$1048576,0),MATCH((CUADRO!H$4&amp;$E317),'Hoja de Trabajo para listado'!$DE$151:$DG$151,0)),0)+IFERROR(INDEX('Hoja de Trabajo para listado'!$CD$155:$DC$1048576,MATCH($A317,'Hoja de Trabajo para listado'!$CD$155:$CD$1048576,0),MATCH((CUADRO!H$4&amp;$E317),'Hoja de Trabajo para listado'!$CD$151:$DC$151,0)),0)</f>
        <v>0</v>
      </c>
      <c r="I317" s="243">
        <f ca="1">+IFERROR(INDEX('Hoja de Trabajo para listado'!$A$155:$Z$1048576,MATCH($A317,'Hoja de Trabajo para listado'!$A$155:$A$1048576,0),MATCH((CUADRO!I$4&amp;$E317),'Hoja de Trabajo para listado'!$A$151:$Z$151,0)),0)+IFERROR(INDEX('Hoja de Trabajo para listado'!$AB$155:$BA$1048576,MATCH($A317,'Hoja de Trabajo para listado'!$AB$155:$AB$1048576,0),MATCH((CUADRO!I$4&amp;$E317),'Hoja de Trabajo para listado'!$AB$151:$BA$151,0)),0)+IFERROR(INDEX('Hoja de Trabajo para listado'!$BC$155:$CB$1048576,MATCH($A317,'Hoja de Trabajo para listado'!$BC$155:$BC$1048576,0),MATCH((CUADRO!I$4&amp;$E317),'Hoja de Trabajo para listado'!$BC$151:$CB$151,0)),0)+IFERROR(INDEX('Hoja de Trabajo para listado'!$DE$153:$DG$274,MATCH($A317,'Hoja de Trabajo para listado'!$DE$153:$DE$1048576,0),MATCH((CUADRO!I$4&amp;$E317),'Hoja de Trabajo para listado'!$DE$151:$DG$151,0)),0)+IFERROR(INDEX('Hoja de Trabajo para listado'!$CD$155:$DC$1048576,MATCH($A317,'Hoja de Trabajo para listado'!$CD$155:$CD$1048576,0),MATCH((CUADRO!I$4&amp;$E317),'Hoja de Trabajo para listado'!$CD$151:$DC$151,0)),0)</f>
        <v>0</v>
      </c>
      <c r="J317" s="243">
        <f ca="1">+IFERROR(INDEX('Hoja de Trabajo para listado'!$A$155:$Z$1048576,MATCH($A317,'Hoja de Trabajo para listado'!$A$155:$A$1048576,0),MATCH((CUADRO!J$4&amp;$E317),'Hoja de Trabajo para listado'!$A$151:$Z$151,0)),0)+IFERROR(INDEX('Hoja de Trabajo para listado'!$AB$155:$BA$1048576,MATCH($A317,'Hoja de Trabajo para listado'!$AB$155:$AB$1048576,0),MATCH((CUADRO!J$4&amp;$E317),'Hoja de Trabajo para listado'!$AB$151:$BA$151,0)),0)+IFERROR(INDEX('Hoja de Trabajo para listado'!$BC$155:$CB$1048576,MATCH($A317,'Hoja de Trabajo para listado'!$BC$155:$BC$1048576,0),MATCH((CUADRO!J$4&amp;$E317),'Hoja de Trabajo para listado'!$BC$151:$CB$151,0)),0)+IFERROR(INDEX('Hoja de Trabajo para listado'!$DE$153:$DG$274,MATCH($A317,'Hoja de Trabajo para listado'!$DE$153:$DE$1048576,0),MATCH((CUADRO!J$4&amp;$E317),'Hoja de Trabajo para listado'!$DE$151:$DG$151,0)),0)+IFERROR(INDEX('Hoja de Trabajo para listado'!$CD$155:$DC$1048576,MATCH($A317,'Hoja de Trabajo para listado'!$CD$155:$CD$1048576,0),MATCH((CUADRO!J$4&amp;$E317),'Hoja de Trabajo para listado'!$CD$151:$DC$151,0)),0)</f>
        <v>0</v>
      </c>
      <c r="K317" s="243">
        <f ca="1">+IFERROR(INDEX('Hoja de Trabajo para listado'!$A$155:$Z$1048576,MATCH($A317,'Hoja de Trabajo para listado'!$A$155:$A$1048576,0),MATCH((CUADRO!K$4&amp;$E317),'Hoja de Trabajo para listado'!$A$151:$Z$151,0)),0)+IFERROR(INDEX('Hoja de Trabajo para listado'!$AB$155:$BA$1048576,MATCH($A317,'Hoja de Trabajo para listado'!$AB$155:$AB$1048576,0),MATCH((CUADRO!K$4&amp;$E317),'Hoja de Trabajo para listado'!$AB$151:$BA$151,0)),0)+IFERROR(INDEX('Hoja de Trabajo para listado'!$BC$155:$CB$1048576,MATCH($A317,'Hoja de Trabajo para listado'!$BC$155:$BC$1048576,0),MATCH((CUADRO!K$4&amp;$E317),'Hoja de Trabajo para listado'!$BC$151:$CB$151,0)),0)+IFERROR(INDEX('Hoja de Trabajo para listado'!$DE$153:$DG$274,MATCH($A317,'Hoja de Trabajo para listado'!$DE$153:$DE$1048576,0),MATCH((CUADRO!K$4&amp;$E317),'Hoja de Trabajo para listado'!$DE$151:$DG$151,0)),0)+IFERROR(INDEX('Hoja de Trabajo para listado'!$CD$155:$DC$1048576,MATCH($A317,'Hoja de Trabajo para listado'!$CD$155:$CD$1048576,0),MATCH((CUADRO!K$4&amp;$E317),'Hoja de Trabajo para listado'!$CD$151:$DC$151,0)),0)</f>
        <v>0</v>
      </c>
      <c r="L317" s="243">
        <f ca="1">+IFERROR(INDEX('Hoja de Trabajo para listado'!$A$155:$Z$1048576,MATCH($A317,'Hoja de Trabajo para listado'!$A$155:$A$1048576,0),MATCH((CUADRO!L$4&amp;$E317),'Hoja de Trabajo para listado'!$A$151:$Z$151,0)),0)+IFERROR(INDEX('Hoja de Trabajo para listado'!$AB$155:$BA$1048576,MATCH($A317,'Hoja de Trabajo para listado'!$AB$155:$AB$1048576,0),MATCH((CUADRO!L$4&amp;$E317),'Hoja de Trabajo para listado'!$AB$151:$BA$151,0)),0)+IFERROR(INDEX('Hoja de Trabajo para listado'!$BC$155:$CB$1048576,MATCH($A317,'Hoja de Trabajo para listado'!$BC$155:$BC$1048576,0),MATCH((CUADRO!L$4&amp;$E317),'Hoja de Trabajo para listado'!$BC$151:$CB$151,0)),0)+IFERROR(INDEX('Hoja de Trabajo para listado'!$DE$153:$DG$274,MATCH($A317,'Hoja de Trabajo para listado'!$DE$153:$DE$1048576,0),MATCH((CUADRO!L$4&amp;$E317),'Hoja de Trabajo para listado'!$DE$151:$DG$151,0)),0)+IFERROR(INDEX('Hoja de Trabajo para listado'!$CD$155:$DC$1048576,MATCH($A317,'Hoja de Trabajo para listado'!$CD$155:$CD$1048576,0),MATCH((CUADRO!L$4&amp;$E317),'Hoja de Trabajo para listado'!$CD$151:$DC$151,0)),0)</f>
        <v>0</v>
      </c>
      <c r="M317" s="243">
        <f ca="1">+IFERROR(INDEX('Hoja de Trabajo para listado'!$A$155:$Z$1048576,MATCH($A317,'Hoja de Trabajo para listado'!$A$155:$A$1048576,0),MATCH((CUADRO!M$4&amp;$E317),'Hoja de Trabajo para listado'!$A$151:$Z$151,0)),0)+IFERROR(INDEX('Hoja de Trabajo para listado'!$AB$155:$BA$1048576,MATCH($A317,'Hoja de Trabajo para listado'!$AB$155:$AB$1048576,0),MATCH((CUADRO!M$4&amp;$E317),'Hoja de Trabajo para listado'!$AB$151:$BA$151,0)),0)+IFERROR(INDEX('Hoja de Trabajo para listado'!$BC$155:$CB$1048576,MATCH($A317,'Hoja de Trabajo para listado'!$BC$155:$BC$1048576,0),MATCH((CUADRO!M$4&amp;$E317),'Hoja de Trabajo para listado'!$BC$151:$CB$151,0)),0)+IFERROR(INDEX('Hoja de Trabajo para listado'!$DE$153:$DG$274,MATCH($A317,'Hoja de Trabajo para listado'!$DE$153:$DE$1048576,0),MATCH((CUADRO!M$4&amp;$E317),'Hoja de Trabajo para listado'!$DE$151:$DG$151,0)),0)+IFERROR(INDEX('Hoja de Trabajo para listado'!$CD$155:$DC$1048576,MATCH($A317,'Hoja de Trabajo para listado'!$CD$155:$CD$1048576,0),MATCH((CUADRO!M$4&amp;$E317),'Hoja de Trabajo para listado'!$CD$151:$DC$151,0)),0)</f>
        <v>0</v>
      </c>
      <c r="N317" s="243">
        <f ca="1">+IFERROR(INDEX('Hoja de Trabajo para listado'!$A$155:$Z$1048576,MATCH($A317,'Hoja de Trabajo para listado'!$A$155:$A$1048576,0),MATCH((CUADRO!N$4&amp;$E317),'Hoja de Trabajo para listado'!$A$151:$Z$151,0)),0)+IFERROR(INDEX('Hoja de Trabajo para listado'!$AB$155:$BA$1048576,MATCH($A317,'Hoja de Trabajo para listado'!$AB$155:$AB$1048576,0),MATCH((CUADRO!N$4&amp;$E317),'Hoja de Trabajo para listado'!$AB$151:$BA$151,0)),0)+IFERROR(INDEX('Hoja de Trabajo para listado'!$BC$155:$CB$1048576,MATCH($A317,'Hoja de Trabajo para listado'!$BC$155:$BC$1048576,0),MATCH((CUADRO!N$4&amp;$E317),'Hoja de Trabajo para listado'!$BC$151:$CB$151,0)),0)+IFERROR(INDEX('Hoja de Trabajo para listado'!$DE$153:$DG$274,MATCH($A317,'Hoja de Trabajo para listado'!$DE$153:$DE$1048576,0),MATCH((CUADRO!N$4&amp;$E317),'Hoja de Trabajo para listado'!$DE$151:$DG$151,0)),0)+IFERROR(INDEX('Hoja de Trabajo para listado'!$CD$155:$DC$1048576,MATCH($A317,'Hoja de Trabajo para listado'!$CD$155:$CD$1048576,0),MATCH((CUADRO!N$4&amp;$E317),'Hoja de Trabajo para listado'!$CD$151:$DC$151,0)),0)</f>
        <v>0</v>
      </c>
      <c r="O317" s="243">
        <f ca="1">+IFERROR(INDEX('Hoja de Trabajo para listado'!$A$155:$Z$1048576,MATCH($A317,'Hoja de Trabajo para listado'!$A$155:$A$1048576,0),MATCH((CUADRO!O$4&amp;$E317),'Hoja de Trabajo para listado'!$A$151:$Z$151,0)),0)+IFERROR(INDEX('Hoja de Trabajo para listado'!$AB$155:$BA$1048576,MATCH($A317,'Hoja de Trabajo para listado'!$AB$155:$AB$1048576,0),MATCH((CUADRO!O$4&amp;$E317),'Hoja de Trabajo para listado'!$AB$151:$BA$151,0)),0)+IFERROR(INDEX('Hoja de Trabajo para listado'!$BC$155:$CB$1048576,MATCH($A317,'Hoja de Trabajo para listado'!$BC$155:$BC$1048576,0),MATCH((CUADRO!O$4&amp;$E317),'Hoja de Trabajo para listado'!$BC$151:$CB$151,0)),0)+IFERROR(INDEX('Hoja de Trabajo para listado'!$DE$153:$DG$274,MATCH($A317,'Hoja de Trabajo para listado'!$DE$153:$DE$1048576,0),MATCH((CUADRO!O$4&amp;$E317),'Hoja de Trabajo para listado'!$DE$151:$DG$151,0)),0)+IFERROR(INDEX('Hoja de Trabajo para listado'!$CD$155:$DC$1048576,MATCH($A317,'Hoja de Trabajo para listado'!$CD$155:$CD$1048576,0),MATCH((CUADRO!O$4&amp;$E317),'Hoja de Trabajo para listado'!$CD$151:$DC$151,0)),0)</f>
        <v>0</v>
      </c>
      <c r="P317" s="243">
        <f ca="1">+IFERROR(INDEX('Hoja de Trabajo para listado'!$A$155:$Z$1048576,MATCH($A317,'Hoja de Trabajo para listado'!$A$155:$A$1048576,0),MATCH((CUADRO!P$4&amp;$E317),'Hoja de Trabajo para listado'!$A$151:$Z$151,0)),0)+IFERROR(INDEX('Hoja de Trabajo para listado'!$AB$155:$BA$1048576,MATCH($A317,'Hoja de Trabajo para listado'!$AB$155:$AB$1048576,0),MATCH((CUADRO!P$4&amp;$E317),'Hoja de Trabajo para listado'!$AB$151:$BA$151,0)),0)+IFERROR(INDEX('Hoja de Trabajo para listado'!$BC$155:$CB$1048576,MATCH($A317,'Hoja de Trabajo para listado'!$BC$155:$BC$1048576,0),MATCH((CUADRO!P$4&amp;$E317),'Hoja de Trabajo para listado'!$BC$151:$CB$151,0)),0)+IFERROR(INDEX('Hoja de Trabajo para listado'!$DE$153:$DG$274,MATCH($A317,'Hoja de Trabajo para listado'!$DE$153:$DE$1048576,0),MATCH((CUADRO!P$4&amp;$E317),'Hoja de Trabajo para listado'!$DE$151:$DG$151,0)),0)+IFERROR(INDEX('Hoja de Trabajo para listado'!$CD$155:$DC$1048576,MATCH($A317,'Hoja de Trabajo para listado'!$CD$155:$CD$1048576,0),MATCH((CUADRO!P$4&amp;$E317),'Hoja de Trabajo para listado'!$CD$151:$DC$151,0)),0)</f>
        <v>0</v>
      </c>
      <c r="Q317" s="243">
        <f ca="1">+IFERROR(INDEX('Hoja de Trabajo para listado'!$A$155:$Z$1048576,MATCH($A317,'Hoja de Trabajo para listado'!$A$155:$A$1048576,0),MATCH((CUADRO!Q$4&amp;$E317),'Hoja de Trabajo para listado'!$A$151:$Z$151,0)),0)+IFERROR(INDEX('Hoja de Trabajo para listado'!$AB$155:$BA$1048576,MATCH($A317,'Hoja de Trabajo para listado'!$AB$155:$AB$1048576,0),MATCH((CUADRO!Q$4&amp;$E317),'Hoja de Trabajo para listado'!$AB$151:$BA$151,0)),0)+IFERROR(INDEX('Hoja de Trabajo para listado'!$BC$155:$CB$1048576,MATCH($A317,'Hoja de Trabajo para listado'!$BC$155:$BC$1048576,0),MATCH((CUADRO!Q$4&amp;$E317),'Hoja de Trabajo para listado'!$BC$151:$CB$151,0)),0)+IFERROR(INDEX('Hoja de Trabajo para listado'!$DE$153:$DG$274,MATCH($A317,'Hoja de Trabajo para listado'!$DE$153:$DE$1048576,0),MATCH((CUADRO!Q$4&amp;$E317),'Hoja de Trabajo para listado'!$DE$151:$DG$151,0)),0)+IFERROR(INDEX('Hoja de Trabajo para listado'!$CD$155:$DC$1048576,MATCH($A317,'Hoja de Trabajo para listado'!$CD$155:$CD$1048576,0),MATCH((CUADRO!Q$4&amp;$E317),'Hoja de Trabajo para listado'!$CD$151:$DC$151,0)),0)</f>
        <v>0</v>
      </c>
      <c r="R317" s="243">
        <f t="shared" ca="1" si="11"/>
        <v>0</v>
      </c>
      <c r="S317" s="249"/>
      <c r="T317" s="243">
        <f ca="1">+T318</f>
        <v>0</v>
      </c>
      <c r="U317" s="242">
        <f t="shared" si="12"/>
        <v>1</v>
      </c>
      <c r="V317" s="333" t="str">
        <f>+VLOOKUP(A317,bd_lista!$A$3:$E$592,5,FALSE)</f>
        <v>Instituciones de Seguridad Social</v>
      </c>
      <c r="W317" s="387" t="str">
        <f>+V317</f>
        <v>Instituciones de Seguridad Social</v>
      </c>
      <c r="X317" s="242">
        <f>+VLOOKUP(A317,[4]Sheet1!$A$13:$D$744,4,FALSE)</f>
        <v>46</v>
      </c>
      <c r="Y317" s="242" t="str">
        <f>+VLOOKUP(X317,bd_lista!$A$3:$C$592,3,FALSE)</f>
        <v>Ministerio de Salud y Deportes</v>
      </c>
      <c r="Z317" s="294">
        <f>+X317</f>
        <v>46</v>
      </c>
      <c r="AA317" s="295" t="str">
        <f>+Y317</f>
        <v>Ministerio de Salud y Deportes</v>
      </c>
    </row>
    <row r="318" spans="1:27" customFormat="1" ht="15" hidden="1" customHeight="1">
      <c r="A318" s="32">
        <v>435</v>
      </c>
      <c r="B318" s="393"/>
      <c r="C318" s="333" t="str">
        <f>+VLOOKUP(A318,bd_lista!$A$3:$C$592,3,FALSE)</f>
        <v>Seguro Integral de Salud</v>
      </c>
      <c r="D318" s="390"/>
      <c r="E318" s="247" t="s">
        <v>1305</v>
      </c>
      <c r="F318" s="243">
        <f ca="1">+IFERROR(INDEX('Hoja de Trabajo para listado'!$A$155:$Z$1048576,MATCH($A318,'Hoja de Trabajo para listado'!$A$155:$A$1048576,0),MATCH((CUADRO!F$4&amp;$E318),'Hoja de Trabajo para listado'!$A$151:$Z$151,0)),0)+IFERROR(INDEX('Hoja de Trabajo para listado'!$AB$155:$BA$1048576,MATCH($A318,'Hoja de Trabajo para listado'!$AB$155:$AB$1048576,0),MATCH((CUADRO!F$4&amp;$E318),'Hoja de Trabajo para listado'!$AB$151:$BA$151,0)),0)+IFERROR(INDEX('Hoja de Trabajo para listado'!$BC$155:$CB$1048576,MATCH($A318,'Hoja de Trabajo para listado'!$BC$155:$BC$1048576,0),MATCH((CUADRO!F$4&amp;$E318),'Hoja de Trabajo para listado'!$BC$151:$CB$151,0)),0)+IFERROR(INDEX('Hoja de Trabajo para listado'!$DE$153:$DG$274,MATCH($A318,'Hoja de Trabajo para listado'!$DE$153:$DE$1048576,0),MATCH((CUADRO!F$4&amp;$E318),'Hoja de Trabajo para listado'!$DE$151:$DG$151,0)),0)+IFERROR(INDEX('Hoja de Trabajo para listado'!$CD$155:$DC$1048576,MATCH($A318,'Hoja de Trabajo para listado'!$CD$155:$CD$1048576,0),MATCH((CUADRO!F$4&amp;$E318),'Hoja de Trabajo para listado'!$CD$151:$DC$151,0)),0)</f>
        <v>0</v>
      </c>
      <c r="G318" s="243">
        <f ca="1">+IFERROR(INDEX('Hoja de Trabajo para listado'!$A$155:$Z$1048576,MATCH($A318,'Hoja de Trabajo para listado'!$A$155:$A$1048576,0),MATCH((CUADRO!G$4&amp;$E318),'Hoja de Trabajo para listado'!$A$151:$Z$151,0)),0)+IFERROR(INDEX('Hoja de Trabajo para listado'!$AB$155:$BA$1048576,MATCH($A318,'Hoja de Trabajo para listado'!$AB$155:$AB$1048576,0),MATCH((CUADRO!G$4&amp;$E318),'Hoja de Trabajo para listado'!$AB$151:$BA$151,0)),0)+IFERROR(INDEX('Hoja de Trabajo para listado'!$BC$155:$CB$1048576,MATCH($A318,'Hoja de Trabajo para listado'!$BC$155:$BC$1048576,0),MATCH((CUADRO!G$4&amp;$E318),'Hoja de Trabajo para listado'!$BC$151:$CB$151,0)),0)+IFERROR(INDEX('Hoja de Trabajo para listado'!$DE$153:$DG$274,MATCH($A318,'Hoja de Trabajo para listado'!$DE$153:$DE$1048576,0),MATCH((CUADRO!G$4&amp;$E318),'Hoja de Trabajo para listado'!$DE$151:$DG$151,0)),0)+IFERROR(INDEX('Hoja de Trabajo para listado'!$CD$155:$DC$1048576,MATCH($A318,'Hoja de Trabajo para listado'!$CD$155:$CD$1048576,0),MATCH((CUADRO!G$4&amp;$E318),'Hoja de Trabajo para listado'!$CD$151:$DC$151,0)),0)</f>
        <v>0</v>
      </c>
      <c r="H318" s="243">
        <f ca="1">+IFERROR(INDEX('Hoja de Trabajo para listado'!$A$155:$Z$1048576,MATCH($A318,'Hoja de Trabajo para listado'!$A$155:$A$1048576,0),MATCH((CUADRO!H$4&amp;$E318),'Hoja de Trabajo para listado'!$A$151:$Z$151,0)),0)+IFERROR(INDEX('Hoja de Trabajo para listado'!$AB$155:$BA$1048576,MATCH($A318,'Hoja de Trabajo para listado'!$AB$155:$AB$1048576,0),MATCH((CUADRO!H$4&amp;$E318),'Hoja de Trabajo para listado'!$AB$151:$BA$151,0)),0)+IFERROR(INDEX('Hoja de Trabajo para listado'!$BC$155:$CB$1048576,MATCH($A318,'Hoja de Trabajo para listado'!$BC$155:$BC$1048576,0),MATCH((CUADRO!H$4&amp;$E318),'Hoja de Trabajo para listado'!$BC$151:$CB$151,0)),0)+IFERROR(INDEX('Hoja de Trabajo para listado'!$DE$153:$DG$274,MATCH($A318,'Hoja de Trabajo para listado'!$DE$153:$DE$1048576,0),MATCH((CUADRO!H$4&amp;$E318),'Hoja de Trabajo para listado'!$DE$151:$DG$151,0)),0)+IFERROR(INDEX('Hoja de Trabajo para listado'!$CD$155:$DC$1048576,MATCH($A318,'Hoja de Trabajo para listado'!$CD$155:$CD$1048576,0),MATCH((CUADRO!H$4&amp;$E318),'Hoja de Trabajo para listado'!$CD$151:$DC$151,0)),0)</f>
        <v>0</v>
      </c>
      <c r="I318" s="243">
        <f ca="1">+IFERROR(INDEX('Hoja de Trabajo para listado'!$A$155:$Z$1048576,MATCH($A318,'Hoja de Trabajo para listado'!$A$155:$A$1048576,0),MATCH((CUADRO!I$4&amp;$E318),'Hoja de Trabajo para listado'!$A$151:$Z$151,0)),0)+IFERROR(INDEX('Hoja de Trabajo para listado'!$AB$155:$BA$1048576,MATCH($A318,'Hoja de Trabajo para listado'!$AB$155:$AB$1048576,0),MATCH((CUADRO!I$4&amp;$E318),'Hoja de Trabajo para listado'!$AB$151:$BA$151,0)),0)+IFERROR(INDEX('Hoja de Trabajo para listado'!$BC$155:$CB$1048576,MATCH($A318,'Hoja de Trabajo para listado'!$BC$155:$BC$1048576,0),MATCH((CUADRO!I$4&amp;$E318),'Hoja de Trabajo para listado'!$BC$151:$CB$151,0)),0)+IFERROR(INDEX('Hoja de Trabajo para listado'!$DE$153:$DG$274,MATCH($A318,'Hoja de Trabajo para listado'!$DE$153:$DE$1048576,0),MATCH((CUADRO!I$4&amp;$E318),'Hoja de Trabajo para listado'!$DE$151:$DG$151,0)),0)+IFERROR(INDEX('Hoja de Trabajo para listado'!$CD$155:$DC$1048576,MATCH($A318,'Hoja de Trabajo para listado'!$CD$155:$CD$1048576,0),MATCH((CUADRO!I$4&amp;$E318),'Hoja de Trabajo para listado'!$CD$151:$DC$151,0)),0)</f>
        <v>0</v>
      </c>
      <c r="J318" s="243">
        <f ca="1">+IFERROR(INDEX('Hoja de Trabajo para listado'!$A$155:$Z$1048576,MATCH($A318,'Hoja de Trabajo para listado'!$A$155:$A$1048576,0),MATCH((CUADRO!J$4&amp;$E318),'Hoja de Trabajo para listado'!$A$151:$Z$151,0)),0)+IFERROR(INDEX('Hoja de Trabajo para listado'!$AB$155:$BA$1048576,MATCH($A318,'Hoja de Trabajo para listado'!$AB$155:$AB$1048576,0),MATCH((CUADRO!J$4&amp;$E318),'Hoja de Trabajo para listado'!$AB$151:$BA$151,0)),0)+IFERROR(INDEX('Hoja de Trabajo para listado'!$BC$155:$CB$1048576,MATCH($A318,'Hoja de Trabajo para listado'!$BC$155:$BC$1048576,0),MATCH((CUADRO!J$4&amp;$E318),'Hoja de Trabajo para listado'!$BC$151:$CB$151,0)),0)+IFERROR(INDEX('Hoja de Trabajo para listado'!$DE$153:$DG$274,MATCH($A318,'Hoja de Trabajo para listado'!$DE$153:$DE$1048576,0),MATCH((CUADRO!J$4&amp;$E318),'Hoja de Trabajo para listado'!$DE$151:$DG$151,0)),0)+IFERROR(INDEX('Hoja de Trabajo para listado'!$CD$155:$DC$1048576,MATCH($A318,'Hoja de Trabajo para listado'!$CD$155:$CD$1048576,0),MATCH((CUADRO!J$4&amp;$E318),'Hoja de Trabajo para listado'!$CD$151:$DC$151,0)),0)</f>
        <v>0</v>
      </c>
      <c r="K318" s="243">
        <f ca="1">+IFERROR(INDEX('Hoja de Trabajo para listado'!$A$155:$Z$1048576,MATCH($A318,'Hoja de Trabajo para listado'!$A$155:$A$1048576,0),MATCH((CUADRO!K$4&amp;$E318),'Hoja de Trabajo para listado'!$A$151:$Z$151,0)),0)+IFERROR(INDEX('Hoja de Trabajo para listado'!$AB$155:$BA$1048576,MATCH($A318,'Hoja de Trabajo para listado'!$AB$155:$AB$1048576,0),MATCH((CUADRO!K$4&amp;$E318),'Hoja de Trabajo para listado'!$AB$151:$BA$151,0)),0)+IFERROR(INDEX('Hoja de Trabajo para listado'!$BC$155:$CB$1048576,MATCH($A318,'Hoja de Trabajo para listado'!$BC$155:$BC$1048576,0),MATCH((CUADRO!K$4&amp;$E318),'Hoja de Trabajo para listado'!$BC$151:$CB$151,0)),0)+IFERROR(INDEX('Hoja de Trabajo para listado'!$DE$153:$DG$274,MATCH($A318,'Hoja de Trabajo para listado'!$DE$153:$DE$1048576,0),MATCH((CUADRO!K$4&amp;$E318),'Hoja de Trabajo para listado'!$DE$151:$DG$151,0)),0)+IFERROR(INDEX('Hoja de Trabajo para listado'!$CD$155:$DC$1048576,MATCH($A318,'Hoja de Trabajo para listado'!$CD$155:$CD$1048576,0),MATCH((CUADRO!K$4&amp;$E318),'Hoja de Trabajo para listado'!$CD$151:$DC$151,0)),0)</f>
        <v>0</v>
      </c>
      <c r="L318" s="243">
        <f ca="1">+IFERROR(INDEX('Hoja de Trabajo para listado'!$A$155:$Z$1048576,MATCH($A318,'Hoja de Trabajo para listado'!$A$155:$A$1048576,0),MATCH((CUADRO!L$4&amp;$E318),'Hoja de Trabajo para listado'!$A$151:$Z$151,0)),0)+IFERROR(INDEX('Hoja de Trabajo para listado'!$AB$155:$BA$1048576,MATCH($A318,'Hoja de Trabajo para listado'!$AB$155:$AB$1048576,0),MATCH((CUADRO!L$4&amp;$E318),'Hoja de Trabajo para listado'!$AB$151:$BA$151,0)),0)+IFERROR(INDEX('Hoja de Trabajo para listado'!$BC$155:$CB$1048576,MATCH($A318,'Hoja de Trabajo para listado'!$BC$155:$BC$1048576,0),MATCH((CUADRO!L$4&amp;$E318),'Hoja de Trabajo para listado'!$BC$151:$CB$151,0)),0)+IFERROR(INDEX('Hoja de Trabajo para listado'!$DE$153:$DG$274,MATCH($A318,'Hoja de Trabajo para listado'!$DE$153:$DE$1048576,0),MATCH((CUADRO!L$4&amp;$E318),'Hoja de Trabajo para listado'!$DE$151:$DG$151,0)),0)+IFERROR(INDEX('Hoja de Trabajo para listado'!$CD$155:$DC$1048576,MATCH($A318,'Hoja de Trabajo para listado'!$CD$155:$CD$1048576,0),MATCH((CUADRO!L$4&amp;$E318),'Hoja de Trabajo para listado'!$CD$151:$DC$151,0)),0)</f>
        <v>0</v>
      </c>
      <c r="M318" s="243">
        <f ca="1">+IFERROR(INDEX('Hoja de Trabajo para listado'!$A$155:$Z$1048576,MATCH($A318,'Hoja de Trabajo para listado'!$A$155:$A$1048576,0),MATCH((CUADRO!M$4&amp;$E318),'Hoja de Trabajo para listado'!$A$151:$Z$151,0)),0)+IFERROR(INDEX('Hoja de Trabajo para listado'!$AB$155:$BA$1048576,MATCH($A318,'Hoja de Trabajo para listado'!$AB$155:$AB$1048576,0),MATCH((CUADRO!M$4&amp;$E318),'Hoja de Trabajo para listado'!$AB$151:$BA$151,0)),0)+IFERROR(INDEX('Hoja de Trabajo para listado'!$BC$155:$CB$1048576,MATCH($A318,'Hoja de Trabajo para listado'!$BC$155:$BC$1048576,0),MATCH((CUADRO!M$4&amp;$E318),'Hoja de Trabajo para listado'!$BC$151:$CB$151,0)),0)+IFERROR(INDEX('Hoja de Trabajo para listado'!$DE$153:$DG$274,MATCH($A318,'Hoja de Trabajo para listado'!$DE$153:$DE$1048576,0),MATCH((CUADRO!M$4&amp;$E318),'Hoja de Trabajo para listado'!$DE$151:$DG$151,0)),0)+IFERROR(INDEX('Hoja de Trabajo para listado'!$CD$155:$DC$1048576,MATCH($A318,'Hoja de Trabajo para listado'!$CD$155:$CD$1048576,0),MATCH((CUADRO!M$4&amp;$E318),'Hoja de Trabajo para listado'!$CD$151:$DC$151,0)),0)</f>
        <v>0</v>
      </c>
      <c r="N318" s="243">
        <f ca="1">+IFERROR(INDEX('Hoja de Trabajo para listado'!$A$155:$Z$1048576,MATCH($A318,'Hoja de Trabajo para listado'!$A$155:$A$1048576,0),MATCH((CUADRO!N$4&amp;$E318),'Hoja de Trabajo para listado'!$A$151:$Z$151,0)),0)+IFERROR(INDEX('Hoja de Trabajo para listado'!$AB$155:$BA$1048576,MATCH($A318,'Hoja de Trabajo para listado'!$AB$155:$AB$1048576,0),MATCH((CUADRO!N$4&amp;$E318),'Hoja de Trabajo para listado'!$AB$151:$BA$151,0)),0)+IFERROR(INDEX('Hoja de Trabajo para listado'!$BC$155:$CB$1048576,MATCH($A318,'Hoja de Trabajo para listado'!$BC$155:$BC$1048576,0),MATCH((CUADRO!N$4&amp;$E318),'Hoja de Trabajo para listado'!$BC$151:$CB$151,0)),0)+IFERROR(INDEX('Hoja de Trabajo para listado'!$DE$153:$DG$274,MATCH($A318,'Hoja de Trabajo para listado'!$DE$153:$DE$1048576,0),MATCH((CUADRO!N$4&amp;$E318),'Hoja de Trabajo para listado'!$DE$151:$DG$151,0)),0)+IFERROR(INDEX('Hoja de Trabajo para listado'!$CD$155:$DC$1048576,MATCH($A318,'Hoja de Trabajo para listado'!$CD$155:$CD$1048576,0),MATCH((CUADRO!N$4&amp;$E318),'Hoja de Trabajo para listado'!$CD$151:$DC$151,0)),0)</f>
        <v>0</v>
      </c>
      <c r="O318" s="243">
        <f ca="1">+IFERROR(INDEX('Hoja de Trabajo para listado'!$A$155:$Z$1048576,MATCH($A318,'Hoja de Trabajo para listado'!$A$155:$A$1048576,0),MATCH((CUADRO!O$4&amp;$E318),'Hoja de Trabajo para listado'!$A$151:$Z$151,0)),0)+IFERROR(INDEX('Hoja de Trabajo para listado'!$AB$155:$BA$1048576,MATCH($A318,'Hoja de Trabajo para listado'!$AB$155:$AB$1048576,0),MATCH((CUADRO!O$4&amp;$E318),'Hoja de Trabajo para listado'!$AB$151:$BA$151,0)),0)+IFERROR(INDEX('Hoja de Trabajo para listado'!$BC$155:$CB$1048576,MATCH($A318,'Hoja de Trabajo para listado'!$BC$155:$BC$1048576,0),MATCH((CUADRO!O$4&amp;$E318),'Hoja de Trabajo para listado'!$BC$151:$CB$151,0)),0)+IFERROR(INDEX('Hoja de Trabajo para listado'!$DE$153:$DG$274,MATCH($A318,'Hoja de Trabajo para listado'!$DE$153:$DE$1048576,0),MATCH((CUADRO!O$4&amp;$E318),'Hoja de Trabajo para listado'!$DE$151:$DG$151,0)),0)+IFERROR(INDEX('Hoja de Trabajo para listado'!$CD$155:$DC$1048576,MATCH($A318,'Hoja de Trabajo para listado'!$CD$155:$CD$1048576,0),MATCH((CUADRO!O$4&amp;$E318),'Hoja de Trabajo para listado'!$CD$151:$DC$151,0)),0)</f>
        <v>0</v>
      </c>
      <c r="P318" s="243">
        <f ca="1">+IFERROR(INDEX('Hoja de Trabajo para listado'!$A$155:$Z$1048576,MATCH($A318,'Hoja de Trabajo para listado'!$A$155:$A$1048576,0),MATCH((CUADRO!P$4&amp;$E318),'Hoja de Trabajo para listado'!$A$151:$Z$151,0)),0)+IFERROR(INDEX('Hoja de Trabajo para listado'!$AB$155:$BA$1048576,MATCH($A318,'Hoja de Trabajo para listado'!$AB$155:$AB$1048576,0),MATCH((CUADRO!P$4&amp;$E318),'Hoja de Trabajo para listado'!$AB$151:$BA$151,0)),0)+IFERROR(INDEX('Hoja de Trabajo para listado'!$BC$155:$CB$1048576,MATCH($A318,'Hoja de Trabajo para listado'!$BC$155:$BC$1048576,0),MATCH((CUADRO!P$4&amp;$E318),'Hoja de Trabajo para listado'!$BC$151:$CB$151,0)),0)+IFERROR(INDEX('Hoja de Trabajo para listado'!$DE$153:$DG$274,MATCH($A318,'Hoja de Trabajo para listado'!$DE$153:$DE$1048576,0),MATCH((CUADRO!P$4&amp;$E318),'Hoja de Trabajo para listado'!$DE$151:$DG$151,0)),0)+IFERROR(INDEX('Hoja de Trabajo para listado'!$CD$155:$DC$1048576,MATCH($A318,'Hoja de Trabajo para listado'!$CD$155:$CD$1048576,0),MATCH((CUADRO!P$4&amp;$E318),'Hoja de Trabajo para listado'!$CD$151:$DC$151,0)),0)</f>
        <v>0</v>
      </c>
      <c r="Q318" s="243">
        <f ca="1">+IFERROR(INDEX('Hoja de Trabajo para listado'!$A$155:$Z$1048576,MATCH($A318,'Hoja de Trabajo para listado'!$A$155:$A$1048576,0),MATCH((CUADRO!Q$4&amp;$E318),'Hoja de Trabajo para listado'!$A$151:$Z$151,0)),0)+IFERROR(INDEX('Hoja de Trabajo para listado'!$AB$155:$BA$1048576,MATCH($A318,'Hoja de Trabajo para listado'!$AB$155:$AB$1048576,0),MATCH((CUADRO!Q$4&amp;$E318),'Hoja de Trabajo para listado'!$AB$151:$BA$151,0)),0)+IFERROR(INDEX('Hoja de Trabajo para listado'!$BC$155:$CB$1048576,MATCH($A318,'Hoja de Trabajo para listado'!$BC$155:$BC$1048576,0),MATCH((CUADRO!Q$4&amp;$E318),'Hoja de Trabajo para listado'!$BC$151:$CB$151,0)),0)+IFERROR(INDEX('Hoja de Trabajo para listado'!$DE$153:$DG$274,MATCH($A318,'Hoja de Trabajo para listado'!$DE$153:$DE$1048576,0),MATCH((CUADRO!Q$4&amp;$E318),'Hoja de Trabajo para listado'!$DE$151:$DG$151,0)),0)+IFERROR(INDEX('Hoja de Trabajo para listado'!$CD$155:$DC$1048576,MATCH($A318,'Hoja de Trabajo para listado'!$CD$155:$CD$1048576,0),MATCH((CUADRO!Q$4&amp;$E318),'Hoja de Trabajo para listado'!$CD$151:$DC$151,0)),0)</f>
        <v>0</v>
      </c>
      <c r="R318" s="243">
        <f t="shared" ca="1" si="11"/>
        <v>0</v>
      </c>
      <c r="S318" s="249">
        <f ca="1">+R317+R318</f>
        <v>0</v>
      </c>
      <c r="T318" s="243">
        <f ca="1">+S318</f>
        <v>0</v>
      </c>
      <c r="U318" s="242">
        <f t="shared" si="12"/>
        <v>2</v>
      </c>
      <c r="V318" s="333" t="str">
        <f>+VLOOKUP(A318,bd_lista!$A$3:$E$592,5,FALSE)</f>
        <v>Instituciones de Seguridad Social</v>
      </c>
      <c r="W318" s="388"/>
      <c r="X318" s="242">
        <f>+VLOOKUP(A318,[4]Sheet1!$A$13:$D$744,4,FALSE)</f>
        <v>46</v>
      </c>
      <c r="Y318" s="242" t="str">
        <f>+VLOOKUP(X318,bd_lista!$A$3:$C$592,3,FALSE)</f>
        <v>Ministerio de Salud y Deportes</v>
      </c>
      <c r="Z318" s="292"/>
      <c r="AA318" s="293"/>
    </row>
    <row r="319" spans="1:27" customFormat="1" ht="15" hidden="1" customHeight="1">
      <c r="A319" s="32">
        <v>512</v>
      </c>
      <c r="B319" s="392">
        <f>+A319</f>
        <v>512</v>
      </c>
      <c r="C319" s="247" t="str">
        <f>+VLOOKUP(A319,bd_lista!$A$3:$C$592,3,FALSE)</f>
        <v>Adm.de Aeropuertos y Servicios Auxiliares a la Naveg. Aérea</v>
      </c>
      <c r="D319" s="389" t="str">
        <f>+C319</f>
        <v>Adm.de Aeropuertos y Servicios Auxiliares a la Naveg. Aérea</v>
      </c>
      <c r="E319" s="247" t="s">
        <v>1304</v>
      </c>
      <c r="F319" s="243">
        <f ca="1">+IFERROR(INDEX('Hoja de Trabajo para listado'!$A$155:$Z$1048576,MATCH($A319,'Hoja de Trabajo para listado'!$A$155:$A$1048576,0),MATCH((CUADRO!F$4&amp;$E319),'Hoja de Trabajo para listado'!$A$151:$Z$151,0)),0)+IFERROR(INDEX('Hoja de Trabajo para listado'!$AB$155:$BA$1048576,MATCH($A319,'Hoja de Trabajo para listado'!$AB$155:$AB$1048576,0),MATCH((CUADRO!F$4&amp;$E319),'Hoja de Trabajo para listado'!$AB$151:$BA$151,0)),0)+IFERROR(INDEX('Hoja de Trabajo para listado'!$BC$155:$CB$1048576,MATCH($A319,'Hoja de Trabajo para listado'!$BC$155:$BC$1048576,0),MATCH((CUADRO!F$4&amp;$E319),'Hoja de Trabajo para listado'!$BC$151:$CB$151,0)),0)+IFERROR(INDEX('Hoja de Trabajo para listado'!$DE$153:$DG$274,MATCH($A319,'Hoja de Trabajo para listado'!$DE$153:$DE$1048576,0),MATCH((CUADRO!F$4&amp;$E319),'Hoja de Trabajo para listado'!$DE$151:$DG$151,0)),0)+IFERROR(INDEX('Hoja de Trabajo para listado'!$CD$155:$DC$1048576,MATCH($A319,'Hoja de Trabajo para listado'!$CD$155:$CD$1048576,0),MATCH((CUADRO!F$4&amp;$E319),'Hoja de Trabajo para listado'!$CD$151:$DC$151,0)),0)</f>
        <v>0</v>
      </c>
      <c r="G319" s="243">
        <f ca="1">+IFERROR(INDEX('Hoja de Trabajo para listado'!$A$155:$Z$1048576,MATCH($A319,'Hoja de Trabajo para listado'!$A$155:$A$1048576,0),MATCH((CUADRO!G$4&amp;$E319),'Hoja de Trabajo para listado'!$A$151:$Z$151,0)),0)+IFERROR(INDEX('Hoja de Trabajo para listado'!$AB$155:$BA$1048576,MATCH($A319,'Hoja de Trabajo para listado'!$AB$155:$AB$1048576,0),MATCH((CUADRO!G$4&amp;$E319),'Hoja de Trabajo para listado'!$AB$151:$BA$151,0)),0)+IFERROR(INDEX('Hoja de Trabajo para listado'!$BC$155:$CB$1048576,MATCH($A319,'Hoja de Trabajo para listado'!$BC$155:$BC$1048576,0),MATCH((CUADRO!G$4&amp;$E319),'Hoja de Trabajo para listado'!$BC$151:$CB$151,0)),0)+IFERROR(INDEX('Hoja de Trabajo para listado'!$DE$153:$DG$274,MATCH($A319,'Hoja de Trabajo para listado'!$DE$153:$DE$1048576,0),MATCH((CUADRO!G$4&amp;$E319),'Hoja de Trabajo para listado'!$DE$151:$DG$151,0)),0)+IFERROR(INDEX('Hoja de Trabajo para listado'!$CD$155:$DC$1048576,MATCH($A319,'Hoja de Trabajo para listado'!$CD$155:$CD$1048576,0),MATCH((CUADRO!G$4&amp;$E319),'Hoja de Trabajo para listado'!$CD$151:$DC$151,0)),0)</f>
        <v>0</v>
      </c>
      <c r="H319" s="243">
        <f ca="1">+IFERROR(INDEX('Hoja de Trabajo para listado'!$A$155:$Z$1048576,MATCH($A319,'Hoja de Trabajo para listado'!$A$155:$A$1048576,0),MATCH((CUADRO!H$4&amp;$E319),'Hoja de Trabajo para listado'!$A$151:$Z$151,0)),0)+IFERROR(INDEX('Hoja de Trabajo para listado'!$AB$155:$BA$1048576,MATCH($A319,'Hoja de Trabajo para listado'!$AB$155:$AB$1048576,0),MATCH((CUADRO!H$4&amp;$E319),'Hoja de Trabajo para listado'!$AB$151:$BA$151,0)),0)+IFERROR(INDEX('Hoja de Trabajo para listado'!$BC$155:$CB$1048576,MATCH($A319,'Hoja de Trabajo para listado'!$BC$155:$BC$1048576,0),MATCH((CUADRO!H$4&amp;$E319),'Hoja de Trabajo para listado'!$BC$151:$CB$151,0)),0)+IFERROR(INDEX('Hoja de Trabajo para listado'!$DE$153:$DG$274,MATCH($A319,'Hoja de Trabajo para listado'!$DE$153:$DE$1048576,0),MATCH((CUADRO!H$4&amp;$E319),'Hoja de Trabajo para listado'!$DE$151:$DG$151,0)),0)+IFERROR(INDEX('Hoja de Trabajo para listado'!$CD$155:$DC$1048576,MATCH($A319,'Hoja de Trabajo para listado'!$CD$155:$CD$1048576,0),MATCH((CUADRO!H$4&amp;$E319),'Hoja de Trabajo para listado'!$CD$151:$DC$151,0)),0)</f>
        <v>0</v>
      </c>
      <c r="I319" s="243">
        <f ca="1">+IFERROR(INDEX('Hoja de Trabajo para listado'!$A$155:$Z$1048576,MATCH($A319,'Hoja de Trabajo para listado'!$A$155:$A$1048576,0),MATCH((CUADRO!I$4&amp;$E319),'Hoja de Trabajo para listado'!$A$151:$Z$151,0)),0)+IFERROR(INDEX('Hoja de Trabajo para listado'!$AB$155:$BA$1048576,MATCH($A319,'Hoja de Trabajo para listado'!$AB$155:$AB$1048576,0),MATCH((CUADRO!I$4&amp;$E319),'Hoja de Trabajo para listado'!$AB$151:$BA$151,0)),0)+IFERROR(INDEX('Hoja de Trabajo para listado'!$BC$155:$CB$1048576,MATCH($A319,'Hoja de Trabajo para listado'!$BC$155:$BC$1048576,0),MATCH((CUADRO!I$4&amp;$E319),'Hoja de Trabajo para listado'!$BC$151:$CB$151,0)),0)+IFERROR(INDEX('Hoja de Trabajo para listado'!$DE$153:$DG$274,MATCH($A319,'Hoja de Trabajo para listado'!$DE$153:$DE$1048576,0),MATCH((CUADRO!I$4&amp;$E319),'Hoja de Trabajo para listado'!$DE$151:$DG$151,0)),0)+IFERROR(INDEX('Hoja de Trabajo para listado'!$CD$155:$DC$1048576,MATCH($A319,'Hoja de Trabajo para listado'!$CD$155:$CD$1048576,0),MATCH((CUADRO!I$4&amp;$E319),'Hoja de Trabajo para listado'!$CD$151:$DC$151,0)),0)</f>
        <v>0</v>
      </c>
      <c r="J319" s="243">
        <f ca="1">+IFERROR(INDEX('Hoja de Trabajo para listado'!$A$155:$Z$1048576,MATCH($A319,'Hoja de Trabajo para listado'!$A$155:$A$1048576,0),MATCH((CUADRO!J$4&amp;$E319),'Hoja de Trabajo para listado'!$A$151:$Z$151,0)),0)+IFERROR(INDEX('Hoja de Trabajo para listado'!$AB$155:$BA$1048576,MATCH($A319,'Hoja de Trabajo para listado'!$AB$155:$AB$1048576,0),MATCH((CUADRO!J$4&amp;$E319),'Hoja de Trabajo para listado'!$AB$151:$BA$151,0)),0)+IFERROR(INDEX('Hoja de Trabajo para listado'!$BC$155:$CB$1048576,MATCH($A319,'Hoja de Trabajo para listado'!$BC$155:$BC$1048576,0),MATCH((CUADRO!J$4&amp;$E319),'Hoja de Trabajo para listado'!$BC$151:$CB$151,0)),0)+IFERROR(INDEX('Hoja de Trabajo para listado'!$DE$153:$DG$274,MATCH($A319,'Hoja de Trabajo para listado'!$DE$153:$DE$1048576,0),MATCH((CUADRO!J$4&amp;$E319),'Hoja de Trabajo para listado'!$DE$151:$DG$151,0)),0)+IFERROR(INDEX('Hoja de Trabajo para listado'!$CD$155:$DC$1048576,MATCH($A319,'Hoja de Trabajo para listado'!$CD$155:$CD$1048576,0),MATCH((CUADRO!J$4&amp;$E319),'Hoja de Trabajo para listado'!$CD$151:$DC$151,0)),0)</f>
        <v>0</v>
      </c>
      <c r="K319" s="243">
        <f ca="1">+IFERROR(INDEX('Hoja de Trabajo para listado'!$A$155:$Z$1048576,MATCH($A319,'Hoja de Trabajo para listado'!$A$155:$A$1048576,0),MATCH((CUADRO!K$4&amp;$E319),'Hoja de Trabajo para listado'!$A$151:$Z$151,0)),0)+IFERROR(INDEX('Hoja de Trabajo para listado'!$AB$155:$BA$1048576,MATCH($A319,'Hoja de Trabajo para listado'!$AB$155:$AB$1048576,0),MATCH((CUADRO!K$4&amp;$E319),'Hoja de Trabajo para listado'!$AB$151:$BA$151,0)),0)+IFERROR(INDEX('Hoja de Trabajo para listado'!$BC$155:$CB$1048576,MATCH($A319,'Hoja de Trabajo para listado'!$BC$155:$BC$1048576,0),MATCH((CUADRO!K$4&amp;$E319),'Hoja de Trabajo para listado'!$BC$151:$CB$151,0)),0)+IFERROR(INDEX('Hoja de Trabajo para listado'!$DE$153:$DG$274,MATCH($A319,'Hoja de Trabajo para listado'!$DE$153:$DE$1048576,0),MATCH((CUADRO!K$4&amp;$E319),'Hoja de Trabajo para listado'!$DE$151:$DG$151,0)),0)+IFERROR(INDEX('Hoja de Trabajo para listado'!$CD$155:$DC$1048576,MATCH($A319,'Hoja de Trabajo para listado'!$CD$155:$CD$1048576,0),MATCH((CUADRO!K$4&amp;$E319),'Hoja de Trabajo para listado'!$CD$151:$DC$151,0)),0)</f>
        <v>0</v>
      </c>
      <c r="L319" s="243">
        <f ca="1">+IFERROR(INDEX('Hoja de Trabajo para listado'!$A$155:$Z$1048576,MATCH($A319,'Hoja de Trabajo para listado'!$A$155:$A$1048576,0),MATCH((CUADRO!L$4&amp;$E319),'Hoja de Trabajo para listado'!$A$151:$Z$151,0)),0)+IFERROR(INDEX('Hoja de Trabajo para listado'!$AB$155:$BA$1048576,MATCH($A319,'Hoja de Trabajo para listado'!$AB$155:$AB$1048576,0),MATCH((CUADRO!L$4&amp;$E319),'Hoja de Trabajo para listado'!$AB$151:$BA$151,0)),0)+IFERROR(INDEX('Hoja de Trabajo para listado'!$BC$155:$CB$1048576,MATCH($A319,'Hoja de Trabajo para listado'!$BC$155:$BC$1048576,0),MATCH((CUADRO!L$4&amp;$E319),'Hoja de Trabajo para listado'!$BC$151:$CB$151,0)),0)+IFERROR(INDEX('Hoja de Trabajo para listado'!$DE$153:$DG$274,MATCH($A319,'Hoja de Trabajo para listado'!$DE$153:$DE$1048576,0),MATCH((CUADRO!L$4&amp;$E319),'Hoja de Trabajo para listado'!$DE$151:$DG$151,0)),0)+IFERROR(INDEX('Hoja de Trabajo para listado'!$CD$155:$DC$1048576,MATCH($A319,'Hoja de Trabajo para listado'!$CD$155:$CD$1048576,0),MATCH((CUADRO!L$4&amp;$E319),'Hoja de Trabajo para listado'!$CD$151:$DC$151,0)),0)</f>
        <v>0</v>
      </c>
      <c r="M319" s="243">
        <f ca="1">+IFERROR(INDEX('Hoja de Trabajo para listado'!$A$155:$Z$1048576,MATCH($A319,'Hoja de Trabajo para listado'!$A$155:$A$1048576,0),MATCH((CUADRO!M$4&amp;$E319),'Hoja de Trabajo para listado'!$A$151:$Z$151,0)),0)+IFERROR(INDEX('Hoja de Trabajo para listado'!$AB$155:$BA$1048576,MATCH($A319,'Hoja de Trabajo para listado'!$AB$155:$AB$1048576,0),MATCH((CUADRO!M$4&amp;$E319),'Hoja de Trabajo para listado'!$AB$151:$BA$151,0)),0)+IFERROR(INDEX('Hoja de Trabajo para listado'!$BC$155:$CB$1048576,MATCH($A319,'Hoja de Trabajo para listado'!$BC$155:$BC$1048576,0),MATCH((CUADRO!M$4&amp;$E319),'Hoja de Trabajo para listado'!$BC$151:$CB$151,0)),0)+IFERROR(INDEX('Hoja de Trabajo para listado'!$DE$153:$DG$274,MATCH($A319,'Hoja de Trabajo para listado'!$DE$153:$DE$1048576,0),MATCH((CUADRO!M$4&amp;$E319),'Hoja de Trabajo para listado'!$DE$151:$DG$151,0)),0)+IFERROR(INDEX('Hoja de Trabajo para listado'!$CD$155:$DC$1048576,MATCH($A319,'Hoja de Trabajo para listado'!$CD$155:$CD$1048576,0),MATCH((CUADRO!M$4&amp;$E319),'Hoja de Trabajo para listado'!$CD$151:$DC$151,0)),0)</f>
        <v>0</v>
      </c>
      <c r="N319" s="243">
        <f ca="1">+IFERROR(INDEX('Hoja de Trabajo para listado'!$A$155:$Z$1048576,MATCH($A319,'Hoja de Trabajo para listado'!$A$155:$A$1048576,0),MATCH((CUADRO!N$4&amp;$E319),'Hoja de Trabajo para listado'!$A$151:$Z$151,0)),0)+IFERROR(INDEX('Hoja de Trabajo para listado'!$AB$155:$BA$1048576,MATCH($A319,'Hoja de Trabajo para listado'!$AB$155:$AB$1048576,0),MATCH((CUADRO!N$4&amp;$E319),'Hoja de Trabajo para listado'!$AB$151:$BA$151,0)),0)+IFERROR(INDEX('Hoja de Trabajo para listado'!$BC$155:$CB$1048576,MATCH($A319,'Hoja de Trabajo para listado'!$BC$155:$BC$1048576,0),MATCH((CUADRO!N$4&amp;$E319),'Hoja de Trabajo para listado'!$BC$151:$CB$151,0)),0)+IFERROR(INDEX('Hoja de Trabajo para listado'!$DE$153:$DG$274,MATCH($A319,'Hoja de Trabajo para listado'!$DE$153:$DE$1048576,0),MATCH((CUADRO!N$4&amp;$E319),'Hoja de Trabajo para listado'!$DE$151:$DG$151,0)),0)+IFERROR(INDEX('Hoja de Trabajo para listado'!$CD$155:$DC$1048576,MATCH($A319,'Hoja de Trabajo para listado'!$CD$155:$CD$1048576,0),MATCH((CUADRO!N$4&amp;$E319),'Hoja de Trabajo para listado'!$CD$151:$DC$151,0)),0)</f>
        <v>0</v>
      </c>
      <c r="O319" s="243">
        <f ca="1">+IFERROR(INDEX('Hoja de Trabajo para listado'!$A$155:$Z$1048576,MATCH($A319,'Hoja de Trabajo para listado'!$A$155:$A$1048576,0),MATCH((CUADRO!O$4&amp;$E319),'Hoja de Trabajo para listado'!$A$151:$Z$151,0)),0)+IFERROR(INDEX('Hoja de Trabajo para listado'!$AB$155:$BA$1048576,MATCH($A319,'Hoja de Trabajo para listado'!$AB$155:$AB$1048576,0),MATCH((CUADRO!O$4&amp;$E319),'Hoja de Trabajo para listado'!$AB$151:$BA$151,0)),0)+IFERROR(INDEX('Hoja de Trabajo para listado'!$BC$155:$CB$1048576,MATCH($A319,'Hoja de Trabajo para listado'!$BC$155:$BC$1048576,0),MATCH((CUADRO!O$4&amp;$E319),'Hoja de Trabajo para listado'!$BC$151:$CB$151,0)),0)+IFERROR(INDEX('Hoja de Trabajo para listado'!$DE$153:$DG$274,MATCH($A319,'Hoja de Trabajo para listado'!$DE$153:$DE$1048576,0),MATCH((CUADRO!O$4&amp;$E319),'Hoja de Trabajo para listado'!$DE$151:$DG$151,0)),0)+IFERROR(INDEX('Hoja de Trabajo para listado'!$CD$155:$DC$1048576,MATCH($A319,'Hoja de Trabajo para listado'!$CD$155:$CD$1048576,0),MATCH((CUADRO!O$4&amp;$E319),'Hoja de Trabajo para listado'!$CD$151:$DC$151,0)),0)</f>
        <v>0</v>
      </c>
      <c r="P319" s="243">
        <f ca="1">+IFERROR(INDEX('Hoja de Trabajo para listado'!$A$155:$Z$1048576,MATCH($A319,'Hoja de Trabajo para listado'!$A$155:$A$1048576,0),MATCH((CUADRO!P$4&amp;$E319),'Hoja de Trabajo para listado'!$A$151:$Z$151,0)),0)+IFERROR(INDEX('Hoja de Trabajo para listado'!$AB$155:$BA$1048576,MATCH($A319,'Hoja de Trabajo para listado'!$AB$155:$AB$1048576,0),MATCH((CUADRO!P$4&amp;$E319),'Hoja de Trabajo para listado'!$AB$151:$BA$151,0)),0)+IFERROR(INDEX('Hoja de Trabajo para listado'!$BC$155:$CB$1048576,MATCH($A319,'Hoja de Trabajo para listado'!$BC$155:$BC$1048576,0),MATCH((CUADRO!P$4&amp;$E319),'Hoja de Trabajo para listado'!$BC$151:$CB$151,0)),0)+IFERROR(INDEX('Hoja de Trabajo para listado'!$DE$153:$DG$274,MATCH($A319,'Hoja de Trabajo para listado'!$DE$153:$DE$1048576,0),MATCH((CUADRO!P$4&amp;$E319),'Hoja de Trabajo para listado'!$DE$151:$DG$151,0)),0)+IFERROR(INDEX('Hoja de Trabajo para listado'!$CD$155:$DC$1048576,MATCH($A319,'Hoja de Trabajo para listado'!$CD$155:$CD$1048576,0),MATCH((CUADRO!P$4&amp;$E319),'Hoja de Trabajo para listado'!$CD$151:$DC$151,0)),0)</f>
        <v>0</v>
      </c>
      <c r="Q319" s="243">
        <f ca="1">+IFERROR(INDEX('Hoja de Trabajo para listado'!$A$155:$Z$1048576,MATCH($A319,'Hoja de Trabajo para listado'!$A$155:$A$1048576,0),MATCH((CUADRO!Q$4&amp;$E319),'Hoja de Trabajo para listado'!$A$151:$Z$151,0)),0)+IFERROR(INDEX('Hoja de Trabajo para listado'!$AB$155:$BA$1048576,MATCH($A319,'Hoja de Trabajo para listado'!$AB$155:$AB$1048576,0),MATCH((CUADRO!Q$4&amp;$E319),'Hoja de Trabajo para listado'!$AB$151:$BA$151,0)),0)+IFERROR(INDEX('Hoja de Trabajo para listado'!$BC$155:$CB$1048576,MATCH($A319,'Hoja de Trabajo para listado'!$BC$155:$BC$1048576,0),MATCH((CUADRO!Q$4&amp;$E319),'Hoja de Trabajo para listado'!$BC$151:$CB$151,0)),0)+IFERROR(INDEX('Hoja de Trabajo para listado'!$DE$153:$DG$274,MATCH($A319,'Hoja de Trabajo para listado'!$DE$153:$DE$1048576,0),MATCH((CUADRO!Q$4&amp;$E319),'Hoja de Trabajo para listado'!$DE$151:$DG$151,0)),0)+IFERROR(INDEX('Hoja de Trabajo para listado'!$CD$155:$DC$1048576,MATCH($A319,'Hoja de Trabajo para listado'!$CD$155:$CD$1048576,0),MATCH((CUADRO!Q$4&amp;$E319),'Hoja de Trabajo para listado'!$CD$151:$DC$151,0)),0)</f>
        <v>0</v>
      </c>
      <c r="R319" s="243">
        <f t="shared" ca="1" si="11"/>
        <v>0</v>
      </c>
      <c r="S319" s="263"/>
      <c r="T319" s="243">
        <f ca="1">+T320</f>
        <v>0</v>
      </c>
      <c r="U319" s="242">
        <f t="shared" si="12"/>
        <v>1</v>
      </c>
      <c r="V319" s="333"/>
      <c r="W319" s="387">
        <f>+V319</f>
        <v>0</v>
      </c>
      <c r="X319" s="242">
        <f>+VLOOKUP(A319,[4]Sheet1!$A$13:$D$744,4,FALSE)</f>
        <v>81</v>
      </c>
      <c r="Y319" s="242" t="str">
        <f>+VLOOKUP(X319,bd_lista!$A$3:$C$592,3,FALSE)</f>
        <v>Ministerio de Obras Públicas, Servicios y Vivienda</v>
      </c>
      <c r="Z319" s="294">
        <f>+X319</f>
        <v>81</v>
      </c>
      <c r="AA319" s="319" t="str">
        <f>+Y319</f>
        <v>Ministerio de Obras Públicas, Servicios y Vivienda</v>
      </c>
    </row>
    <row r="320" spans="1:27" customFormat="1" ht="15" hidden="1" customHeight="1">
      <c r="A320" s="32">
        <v>512</v>
      </c>
      <c r="B320" s="393"/>
      <c r="C320" s="333" t="str">
        <f>+VLOOKUP(A320,bd_lista!$A$3:$C$592,3,FALSE)</f>
        <v>Adm.de Aeropuertos y Servicios Auxiliares a la Naveg. Aérea</v>
      </c>
      <c r="D320" s="390"/>
      <c r="E320" s="247" t="s">
        <v>1305</v>
      </c>
      <c r="F320" s="243">
        <f ca="1">+IFERROR(INDEX('Hoja de Trabajo para listado'!$A$155:$Z$1048576,MATCH($A320,'Hoja de Trabajo para listado'!$A$155:$A$1048576,0),MATCH((CUADRO!F$4&amp;$E320),'Hoja de Trabajo para listado'!$A$151:$Z$151,0)),0)+IFERROR(INDEX('Hoja de Trabajo para listado'!$AB$155:$BA$1048576,MATCH($A320,'Hoja de Trabajo para listado'!$AB$155:$AB$1048576,0),MATCH((CUADRO!F$4&amp;$E320),'Hoja de Trabajo para listado'!$AB$151:$BA$151,0)),0)+IFERROR(INDEX('Hoja de Trabajo para listado'!$BC$155:$CB$1048576,MATCH($A320,'Hoja de Trabajo para listado'!$BC$155:$BC$1048576,0),MATCH((CUADRO!F$4&amp;$E320),'Hoja de Trabajo para listado'!$BC$151:$CB$151,0)),0)+IFERROR(INDEX('Hoja de Trabajo para listado'!$DE$153:$DG$274,MATCH($A320,'Hoja de Trabajo para listado'!$DE$153:$DE$1048576,0),MATCH((CUADRO!F$4&amp;$E320),'Hoja de Trabajo para listado'!$DE$151:$DG$151,0)),0)+IFERROR(INDEX('Hoja de Trabajo para listado'!$CD$155:$DC$1048576,MATCH($A320,'Hoja de Trabajo para listado'!$CD$155:$CD$1048576,0),MATCH((CUADRO!F$4&amp;$E320),'Hoja de Trabajo para listado'!$CD$151:$DC$151,0)),0)</f>
        <v>0</v>
      </c>
      <c r="G320" s="243">
        <f ca="1">+IFERROR(INDEX('Hoja de Trabajo para listado'!$A$155:$Z$1048576,MATCH($A320,'Hoja de Trabajo para listado'!$A$155:$A$1048576,0),MATCH((CUADRO!G$4&amp;$E320),'Hoja de Trabajo para listado'!$A$151:$Z$151,0)),0)+IFERROR(INDEX('Hoja de Trabajo para listado'!$AB$155:$BA$1048576,MATCH($A320,'Hoja de Trabajo para listado'!$AB$155:$AB$1048576,0),MATCH((CUADRO!G$4&amp;$E320),'Hoja de Trabajo para listado'!$AB$151:$BA$151,0)),0)+IFERROR(INDEX('Hoja de Trabajo para listado'!$BC$155:$CB$1048576,MATCH($A320,'Hoja de Trabajo para listado'!$BC$155:$BC$1048576,0),MATCH((CUADRO!G$4&amp;$E320),'Hoja de Trabajo para listado'!$BC$151:$CB$151,0)),0)+IFERROR(INDEX('Hoja de Trabajo para listado'!$DE$153:$DG$274,MATCH($A320,'Hoja de Trabajo para listado'!$DE$153:$DE$1048576,0),MATCH((CUADRO!G$4&amp;$E320),'Hoja de Trabajo para listado'!$DE$151:$DG$151,0)),0)+IFERROR(INDEX('Hoja de Trabajo para listado'!$CD$155:$DC$1048576,MATCH($A320,'Hoja de Trabajo para listado'!$CD$155:$CD$1048576,0),MATCH((CUADRO!G$4&amp;$E320),'Hoja de Trabajo para listado'!$CD$151:$DC$151,0)),0)</f>
        <v>0</v>
      </c>
      <c r="H320" s="243">
        <f ca="1">+IFERROR(INDEX('Hoja de Trabajo para listado'!$A$155:$Z$1048576,MATCH($A320,'Hoja de Trabajo para listado'!$A$155:$A$1048576,0),MATCH((CUADRO!H$4&amp;$E320),'Hoja de Trabajo para listado'!$A$151:$Z$151,0)),0)+IFERROR(INDEX('Hoja de Trabajo para listado'!$AB$155:$BA$1048576,MATCH($A320,'Hoja de Trabajo para listado'!$AB$155:$AB$1048576,0),MATCH((CUADRO!H$4&amp;$E320),'Hoja de Trabajo para listado'!$AB$151:$BA$151,0)),0)+IFERROR(INDEX('Hoja de Trabajo para listado'!$BC$155:$CB$1048576,MATCH($A320,'Hoja de Trabajo para listado'!$BC$155:$BC$1048576,0),MATCH((CUADRO!H$4&amp;$E320),'Hoja de Trabajo para listado'!$BC$151:$CB$151,0)),0)+IFERROR(INDEX('Hoja de Trabajo para listado'!$DE$153:$DG$274,MATCH($A320,'Hoja de Trabajo para listado'!$DE$153:$DE$1048576,0),MATCH((CUADRO!H$4&amp;$E320),'Hoja de Trabajo para listado'!$DE$151:$DG$151,0)),0)+IFERROR(INDEX('Hoja de Trabajo para listado'!$CD$155:$DC$1048576,MATCH($A320,'Hoja de Trabajo para listado'!$CD$155:$CD$1048576,0),MATCH((CUADRO!H$4&amp;$E320),'Hoja de Trabajo para listado'!$CD$151:$DC$151,0)),0)</f>
        <v>0</v>
      </c>
      <c r="I320" s="243">
        <f ca="1">+IFERROR(INDEX('Hoja de Trabajo para listado'!$A$155:$Z$1048576,MATCH($A320,'Hoja de Trabajo para listado'!$A$155:$A$1048576,0),MATCH((CUADRO!I$4&amp;$E320),'Hoja de Trabajo para listado'!$A$151:$Z$151,0)),0)+IFERROR(INDEX('Hoja de Trabajo para listado'!$AB$155:$BA$1048576,MATCH($A320,'Hoja de Trabajo para listado'!$AB$155:$AB$1048576,0),MATCH((CUADRO!I$4&amp;$E320),'Hoja de Trabajo para listado'!$AB$151:$BA$151,0)),0)+IFERROR(INDEX('Hoja de Trabajo para listado'!$BC$155:$CB$1048576,MATCH($A320,'Hoja de Trabajo para listado'!$BC$155:$BC$1048576,0),MATCH((CUADRO!I$4&amp;$E320),'Hoja de Trabajo para listado'!$BC$151:$CB$151,0)),0)+IFERROR(INDEX('Hoja de Trabajo para listado'!$DE$153:$DG$274,MATCH($A320,'Hoja de Trabajo para listado'!$DE$153:$DE$1048576,0),MATCH((CUADRO!I$4&amp;$E320),'Hoja de Trabajo para listado'!$DE$151:$DG$151,0)),0)+IFERROR(INDEX('Hoja de Trabajo para listado'!$CD$155:$DC$1048576,MATCH($A320,'Hoja de Trabajo para listado'!$CD$155:$CD$1048576,0),MATCH((CUADRO!I$4&amp;$E320),'Hoja de Trabajo para listado'!$CD$151:$DC$151,0)),0)</f>
        <v>0</v>
      </c>
      <c r="J320" s="243">
        <f ca="1">+IFERROR(INDEX('Hoja de Trabajo para listado'!$A$155:$Z$1048576,MATCH($A320,'Hoja de Trabajo para listado'!$A$155:$A$1048576,0),MATCH((CUADRO!J$4&amp;$E320),'Hoja de Trabajo para listado'!$A$151:$Z$151,0)),0)+IFERROR(INDEX('Hoja de Trabajo para listado'!$AB$155:$BA$1048576,MATCH($A320,'Hoja de Trabajo para listado'!$AB$155:$AB$1048576,0),MATCH((CUADRO!J$4&amp;$E320),'Hoja de Trabajo para listado'!$AB$151:$BA$151,0)),0)+IFERROR(INDEX('Hoja de Trabajo para listado'!$BC$155:$CB$1048576,MATCH($A320,'Hoja de Trabajo para listado'!$BC$155:$BC$1048576,0),MATCH((CUADRO!J$4&amp;$E320),'Hoja de Trabajo para listado'!$BC$151:$CB$151,0)),0)+IFERROR(INDEX('Hoja de Trabajo para listado'!$DE$153:$DG$274,MATCH($A320,'Hoja de Trabajo para listado'!$DE$153:$DE$1048576,0),MATCH((CUADRO!J$4&amp;$E320),'Hoja de Trabajo para listado'!$DE$151:$DG$151,0)),0)+IFERROR(INDEX('Hoja de Trabajo para listado'!$CD$155:$DC$1048576,MATCH($A320,'Hoja de Trabajo para listado'!$CD$155:$CD$1048576,0),MATCH((CUADRO!J$4&amp;$E320),'Hoja de Trabajo para listado'!$CD$151:$DC$151,0)),0)</f>
        <v>0</v>
      </c>
      <c r="K320" s="243">
        <f ca="1">+IFERROR(INDEX('Hoja de Trabajo para listado'!$A$155:$Z$1048576,MATCH($A320,'Hoja de Trabajo para listado'!$A$155:$A$1048576,0),MATCH((CUADRO!K$4&amp;$E320),'Hoja de Trabajo para listado'!$A$151:$Z$151,0)),0)+IFERROR(INDEX('Hoja de Trabajo para listado'!$AB$155:$BA$1048576,MATCH($A320,'Hoja de Trabajo para listado'!$AB$155:$AB$1048576,0),MATCH((CUADRO!K$4&amp;$E320),'Hoja de Trabajo para listado'!$AB$151:$BA$151,0)),0)+IFERROR(INDEX('Hoja de Trabajo para listado'!$BC$155:$CB$1048576,MATCH($A320,'Hoja de Trabajo para listado'!$BC$155:$BC$1048576,0),MATCH((CUADRO!K$4&amp;$E320),'Hoja de Trabajo para listado'!$BC$151:$CB$151,0)),0)+IFERROR(INDEX('Hoja de Trabajo para listado'!$DE$153:$DG$274,MATCH($A320,'Hoja de Trabajo para listado'!$DE$153:$DE$1048576,0),MATCH((CUADRO!K$4&amp;$E320),'Hoja de Trabajo para listado'!$DE$151:$DG$151,0)),0)+IFERROR(INDEX('Hoja de Trabajo para listado'!$CD$155:$DC$1048576,MATCH($A320,'Hoja de Trabajo para listado'!$CD$155:$CD$1048576,0),MATCH((CUADRO!K$4&amp;$E320),'Hoja de Trabajo para listado'!$CD$151:$DC$151,0)),0)</f>
        <v>0</v>
      </c>
      <c r="L320" s="243">
        <f ca="1">+IFERROR(INDEX('Hoja de Trabajo para listado'!$A$155:$Z$1048576,MATCH($A320,'Hoja de Trabajo para listado'!$A$155:$A$1048576,0),MATCH((CUADRO!L$4&amp;$E320),'Hoja de Trabajo para listado'!$A$151:$Z$151,0)),0)+IFERROR(INDEX('Hoja de Trabajo para listado'!$AB$155:$BA$1048576,MATCH($A320,'Hoja de Trabajo para listado'!$AB$155:$AB$1048576,0),MATCH((CUADRO!L$4&amp;$E320),'Hoja de Trabajo para listado'!$AB$151:$BA$151,0)),0)+IFERROR(INDEX('Hoja de Trabajo para listado'!$BC$155:$CB$1048576,MATCH($A320,'Hoja de Trabajo para listado'!$BC$155:$BC$1048576,0),MATCH((CUADRO!L$4&amp;$E320),'Hoja de Trabajo para listado'!$BC$151:$CB$151,0)),0)+IFERROR(INDEX('Hoja de Trabajo para listado'!$DE$153:$DG$274,MATCH($A320,'Hoja de Trabajo para listado'!$DE$153:$DE$1048576,0),MATCH((CUADRO!L$4&amp;$E320),'Hoja de Trabajo para listado'!$DE$151:$DG$151,0)),0)+IFERROR(INDEX('Hoja de Trabajo para listado'!$CD$155:$DC$1048576,MATCH($A320,'Hoja de Trabajo para listado'!$CD$155:$CD$1048576,0),MATCH((CUADRO!L$4&amp;$E320),'Hoja de Trabajo para listado'!$CD$151:$DC$151,0)),0)</f>
        <v>0</v>
      </c>
      <c r="M320" s="243">
        <f ca="1">+IFERROR(INDEX('Hoja de Trabajo para listado'!$A$155:$Z$1048576,MATCH($A320,'Hoja de Trabajo para listado'!$A$155:$A$1048576,0),MATCH((CUADRO!M$4&amp;$E320),'Hoja de Trabajo para listado'!$A$151:$Z$151,0)),0)+IFERROR(INDEX('Hoja de Trabajo para listado'!$AB$155:$BA$1048576,MATCH($A320,'Hoja de Trabajo para listado'!$AB$155:$AB$1048576,0),MATCH((CUADRO!M$4&amp;$E320),'Hoja de Trabajo para listado'!$AB$151:$BA$151,0)),0)+IFERROR(INDEX('Hoja de Trabajo para listado'!$BC$155:$CB$1048576,MATCH($A320,'Hoja de Trabajo para listado'!$BC$155:$BC$1048576,0),MATCH((CUADRO!M$4&amp;$E320),'Hoja de Trabajo para listado'!$BC$151:$CB$151,0)),0)+IFERROR(INDEX('Hoja de Trabajo para listado'!$DE$153:$DG$274,MATCH($A320,'Hoja de Trabajo para listado'!$DE$153:$DE$1048576,0),MATCH((CUADRO!M$4&amp;$E320),'Hoja de Trabajo para listado'!$DE$151:$DG$151,0)),0)+IFERROR(INDEX('Hoja de Trabajo para listado'!$CD$155:$DC$1048576,MATCH($A320,'Hoja de Trabajo para listado'!$CD$155:$CD$1048576,0),MATCH((CUADRO!M$4&amp;$E320),'Hoja de Trabajo para listado'!$CD$151:$DC$151,0)),0)</f>
        <v>0</v>
      </c>
      <c r="N320" s="243">
        <f ca="1">+IFERROR(INDEX('Hoja de Trabajo para listado'!$A$155:$Z$1048576,MATCH($A320,'Hoja de Trabajo para listado'!$A$155:$A$1048576,0),MATCH((CUADRO!N$4&amp;$E320),'Hoja de Trabajo para listado'!$A$151:$Z$151,0)),0)+IFERROR(INDEX('Hoja de Trabajo para listado'!$AB$155:$BA$1048576,MATCH($A320,'Hoja de Trabajo para listado'!$AB$155:$AB$1048576,0),MATCH((CUADRO!N$4&amp;$E320),'Hoja de Trabajo para listado'!$AB$151:$BA$151,0)),0)+IFERROR(INDEX('Hoja de Trabajo para listado'!$BC$155:$CB$1048576,MATCH($A320,'Hoja de Trabajo para listado'!$BC$155:$BC$1048576,0),MATCH((CUADRO!N$4&amp;$E320),'Hoja de Trabajo para listado'!$BC$151:$CB$151,0)),0)+IFERROR(INDEX('Hoja de Trabajo para listado'!$DE$153:$DG$274,MATCH($A320,'Hoja de Trabajo para listado'!$DE$153:$DE$1048576,0),MATCH((CUADRO!N$4&amp;$E320),'Hoja de Trabajo para listado'!$DE$151:$DG$151,0)),0)+IFERROR(INDEX('Hoja de Trabajo para listado'!$CD$155:$DC$1048576,MATCH($A320,'Hoja de Trabajo para listado'!$CD$155:$CD$1048576,0),MATCH((CUADRO!N$4&amp;$E320),'Hoja de Trabajo para listado'!$CD$151:$DC$151,0)),0)</f>
        <v>0</v>
      </c>
      <c r="O320" s="243">
        <f ca="1">+IFERROR(INDEX('Hoja de Trabajo para listado'!$A$155:$Z$1048576,MATCH($A320,'Hoja de Trabajo para listado'!$A$155:$A$1048576,0),MATCH((CUADRO!O$4&amp;$E320),'Hoja de Trabajo para listado'!$A$151:$Z$151,0)),0)+IFERROR(INDEX('Hoja de Trabajo para listado'!$AB$155:$BA$1048576,MATCH($A320,'Hoja de Trabajo para listado'!$AB$155:$AB$1048576,0),MATCH((CUADRO!O$4&amp;$E320),'Hoja de Trabajo para listado'!$AB$151:$BA$151,0)),0)+IFERROR(INDEX('Hoja de Trabajo para listado'!$BC$155:$CB$1048576,MATCH($A320,'Hoja de Trabajo para listado'!$BC$155:$BC$1048576,0),MATCH((CUADRO!O$4&amp;$E320),'Hoja de Trabajo para listado'!$BC$151:$CB$151,0)),0)+IFERROR(INDEX('Hoja de Trabajo para listado'!$DE$153:$DG$274,MATCH($A320,'Hoja de Trabajo para listado'!$DE$153:$DE$1048576,0),MATCH((CUADRO!O$4&amp;$E320),'Hoja de Trabajo para listado'!$DE$151:$DG$151,0)),0)+IFERROR(INDEX('Hoja de Trabajo para listado'!$CD$155:$DC$1048576,MATCH($A320,'Hoja de Trabajo para listado'!$CD$155:$CD$1048576,0),MATCH((CUADRO!O$4&amp;$E320),'Hoja de Trabajo para listado'!$CD$151:$DC$151,0)),0)</f>
        <v>0</v>
      </c>
      <c r="P320" s="243">
        <f ca="1">+IFERROR(INDEX('Hoja de Trabajo para listado'!$A$155:$Z$1048576,MATCH($A320,'Hoja de Trabajo para listado'!$A$155:$A$1048576,0),MATCH((CUADRO!P$4&amp;$E320),'Hoja de Trabajo para listado'!$A$151:$Z$151,0)),0)+IFERROR(INDEX('Hoja de Trabajo para listado'!$AB$155:$BA$1048576,MATCH($A320,'Hoja de Trabajo para listado'!$AB$155:$AB$1048576,0),MATCH((CUADRO!P$4&amp;$E320),'Hoja de Trabajo para listado'!$AB$151:$BA$151,0)),0)+IFERROR(INDEX('Hoja de Trabajo para listado'!$BC$155:$CB$1048576,MATCH($A320,'Hoja de Trabajo para listado'!$BC$155:$BC$1048576,0),MATCH((CUADRO!P$4&amp;$E320),'Hoja de Trabajo para listado'!$BC$151:$CB$151,0)),0)+IFERROR(INDEX('Hoja de Trabajo para listado'!$DE$153:$DG$274,MATCH($A320,'Hoja de Trabajo para listado'!$DE$153:$DE$1048576,0),MATCH((CUADRO!P$4&amp;$E320),'Hoja de Trabajo para listado'!$DE$151:$DG$151,0)),0)+IFERROR(INDEX('Hoja de Trabajo para listado'!$CD$155:$DC$1048576,MATCH($A320,'Hoja de Trabajo para listado'!$CD$155:$CD$1048576,0),MATCH((CUADRO!P$4&amp;$E320),'Hoja de Trabajo para listado'!$CD$151:$DC$151,0)),0)</f>
        <v>0</v>
      </c>
      <c r="Q320" s="243">
        <f ca="1">+IFERROR(INDEX('Hoja de Trabajo para listado'!$A$155:$Z$1048576,MATCH($A320,'Hoja de Trabajo para listado'!$A$155:$A$1048576,0),MATCH((CUADRO!Q$4&amp;$E320),'Hoja de Trabajo para listado'!$A$151:$Z$151,0)),0)+IFERROR(INDEX('Hoja de Trabajo para listado'!$AB$155:$BA$1048576,MATCH($A320,'Hoja de Trabajo para listado'!$AB$155:$AB$1048576,0),MATCH((CUADRO!Q$4&amp;$E320),'Hoja de Trabajo para listado'!$AB$151:$BA$151,0)),0)+IFERROR(INDEX('Hoja de Trabajo para listado'!$BC$155:$CB$1048576,MATCH($A320,'Hoja de Trabajo para listado'!$BC$155:$BC$1048576,0),MATCH((CUADRO!Q$4&amp;$E320),'Hoja de Trabajo para listado'!$BC$151:$CB$151,0)),0)+IFERROR(INDEX('Hoja de Trabajo para listado'!$DE$153:$DG$274,MATCH($A320,'Hoja de Trabajo para listado'!$DE$153:$DE$1048576,0),MATCH((CUADRO!Q$4&amp;$E320),'Hoja de Trabajo para listado'!$DE$151:$DG$151,0)),0)+IFERROR(INDEX('Hoja de Trabajo para listado'!$CD$155:$DC$1048576,MATCH($A320,'Hoja de Trabajo para listado'!$CD$155:$CD$1048576,0),MATCH((CUADRO!Q$4&amp;$E320),'Hoja de Trabajo para listado'!$CD$151:$DC$151,0)),0)</f>
        <v>0</v>
      </c>
      <c r="R320" s="243">
        <f t="shared" ca="1" si="11"/>
        <v>0</v>
      </c>
      <c r="S320" s="263">
        <f ca="1">+R319+R320</f>
        <v>0</v>
      </c>
      <c r="T320" s="243">
        <f ca="1">+S320</f>
        <v>0</v>
      </c>
      <c r="U320" s="242">
        <f t="shared" si="12"/>
        <v>2</v>
      </c>
      <c r="V320" s="333"/>
      <c r="W320" s="388"/>
      <c r="X320" s="242">
        <f>+VLOOKUP(A320,[4]Sheet1!$A$13:$D$744,4,FALSE)</f>
        <v>81</v>
      </c>
      <c r="Y320" s="242" t="str">
        <f>+VLOOKUP(X320,bd_lista!$A$3:$C$592,3,FALSE)</f>
        <v>Ministerio de Obras Públicas, Servicios y Vivienda</v>
      </c>
      <c r="Z320" s="292"/>
      <c r="AA320" s="321"/>
    </row>
    <row r="321" spans="1:27" ht="15" customHeight="1">
      <c r="A321" s="32">
        <v>513</v>
      </c>
      <c r="B321" s="392">
        <f>+A321</f>
        <v>513</v>
      </c>
      <c r="C321" s="247" t="str">
        <f>+VLOOKUP(A321,bd_lista!$A$3:$C$592,3,FALSE)</f>
        <v>Yacimientos Petrolíferos Fiscales Bolivianos</v>
      </c>
      <c r="D321" s="389" t="str">
        <f>+C321</f>
        <v>Yacimientos Petrolíferos Fiscales Bolivianos</v>
      </c>
      <c r="E321" s="332" t="s">
        <v>1304</v>
      </c>
      <c r="F321" s="268">
        <f ca="1">+IFERROR(INDEX('Hoja de Trabajo para listado'!$A$155:$Z$1048576,MATCH($A321,'Hoja de Trabajo para listado'!$A$155:$A$1048576,0),MATCH((CUADRO!F$4&amp;$E321),'Hoja de Trabajo para listado'!$A$151:$Z$151,0)),0)+IFERROR(INDEX('Hoja de Trabajo para listado'!$AB$155:$BA$1048576,MATCH($A321,'Hoja de Trabajo para listado'!$AB$155:$AB$1048576,0),MATCH((CUADRO!F$4&amp;$E321),'Hoja de Trabajo para listado'!$AB$151:$BA$151,0)),0)+IFERROR(INDEX('Hoja de Trabajo para listado'!$BC$155:$CB$1048576,MATCH($A321,'Hoja de Trabajo para listado'!$BC$155:$BC$1048576,0),MATCH((CUADRO!F$4&amp;$E321),'Hoja de Trabajo para listado'!$BC$151:$CB$151,0)),0)+IFERROR(INDEX('Hoja de Trabajo para listado'!$DE$153:$DG$274,MATCH($A321,'Hoja de Trabajo para listado'!$DE$153:$DE$1048576,0),MATCH((CUADRO!F$4&amp;$E321),'Hoja de Trabajo para listado'!$DE$151:$DG$151,0)),0)+IFERROR(INDEX('Hoja de Trabajo para listado'!$CD$155:$DC$1048576,MATCH($A321,'Hoja de Trabajo para listado'!$CD$155:$CD$1048576,0),MATCH((CUADRO!F$4&amp;$E321),'Hoja de Trabajo para listado'!$CD$151:$DC$151,0)),0)</f>
        <v>366652.73000000004</v>
      </c>
      <c r="G321" s="268">
        <f ca="1">+IFERROR(INDEX('Hoja de Trabajo para listado'!$A$155:$Z$1048576,MATCH($A321,'Hoja de Trabajo para listado'!$A$155:$A$1048576,0),MATCH((CUADRO!G$4&amp;$E321),'Hoja de Trabajo para listado'!$A$151:$Z$151,0)),0)+IFERROR(INDEX('Hoja de Trabajo para listado'!$AB$155:$BA$1048576,MATCH($A321,'Hoja de Trabajo para listado'!$AB$155:$AB$1048576,0),MATCH((CUADRO!G$4&amp;$E321),'Hoja de Trabajo para listado'!$AB$151:$BA$151,0)),0)+IFERROR(INDEX('Hoja de Trabajo para listado'!$BC$155:$CB$1048576,MATCH($A321,'Hoja de Trabajo para listado'!$BC$155:$BC$1048576,0),MATCH((CUADRO!G$4&amp;$E321),'Hoja de Trabajo para listado'!$BC$151:$CB$151,0)),0)+IFERROR(INDEX('Hoja de Trabajo para listado'!$DE$153:$DG$274,MATCH($A321,'Hoja de Trabajo para listado'!$DE$153:$DE$1048576,0),MATCH((CUADRO!G$4&amp;$E321),'Hoja de Trabajo para listado'!$DE$151:$DG$151,0)),0)+IFERROR(INDEX('Hoja de Trabajo para listado'!$CD$155:$DC$1048576,MATCH($A321,'Hoja de Trabajo para listado'!$CD$155:$CD$1048576,0),MATCH((CUADRO!G$4&amp;$E321),'Hoja de Trabajo para listado'!$CD$151:$DC$151,0)),0)</f>
        <v>1797280.03</v>
      </c>
      <c r="H321" s="268">
        <f ca="1">+IFERROR(INDEX('Hoja de Trabajo para listado'!$A$155:$Z$1048576,MATCH($A321,'Hoja de Trabajo para listado'!$A$155:$A$1048576,0),MATCH((CUADRO!H$4&amp;$E321),'Hoja de Trabajo para listado'!$A$151:$Z$151,0)),0)+IFERROR(INDEX('Hoja de Trabajo para listado'!$AB$155:$BA$1048576,MATCH($A321,'Hoja de Trabajo para listado'!$AB$155:$AB$1048576,0),MATCH((CUADRO!H$4&amp;$E321),'Hoja de Trabajo para listado'!$AB$151:$BA$151,0)),0)+IFERROR(INDEX('Hoja de Trabajo para listado'!$BC$155:$CB$1048576,MATCH($A321,'Hoja de Trabajo para listado'!$BC$155:$BC$1048576,0),MATCH((CUADRO!H$4&amp;$E321),'Hoja de Trabajo para listado'!$BC$151:$CB$151,0)),0)+IFERROR(INDEX('Hoja de Trabajo para listado'!$DE$153:$DG$274,MATCH($A321,'Hoja de Trabajo para listado'!$DE$153:$DE$1048576,0),MATCH((CUADRO!H$4&amp;$E321),'Hoja de Trabajo para listado'!$DE$151:$DG$151,0)),0)+IFERROR(INDEX('Hoja de Trabajo para listado'!$CD$155:$DC$1048576,MATCH($A321,'Hoja de Trabajo para listado'!$CD$155:$CD$1048576,0),MATCH((CUADRO!H$4&amp;$E321),'Hoja de Trabajo para listado'!$CD$151:$DC$151,0)),0)</f>
        <v>322523462.70000005</v>
      </c>
      <c r="I321" s="268">
        <f ca="1">+IFERROR(INDEX('Hoja de Trabajo para listado'!$A$155:$Z$1048576,MATCH($A321,'Hoja de Trabajo para listado'!$A$155:$A$1048576,0),MATCH((CUADRO!I$4&amp;$E321),'Hoja de Trabajo para listado'!$A$151:$Z$151,0)),0)+IFERROR(INDEX('Hoja de Trabajo para listado'!$AB$155:$BA$1048576,MATCH($A321,'Hoja de Trabajo para listado'!$AB$155:$AB$1048576,0),MATCH((CUADRO!I$4&amp;$E321),'Hoja de Trabajo para listado'!$AB$151:$BA$151,0)),0)+IFERROR(INDEX('Hoja de Trabajo para listado'!$BC$155:$CB$1048576,MATCH($A321,'Hoja de Trabajo para listado'!$BC$155:$BC$1048576,0),MATCH((CUADRO!I$4&amp;$E321),'Hoja de Trabajo para listado'!$BC$151:$CB$151,0)),0)+IFERROR(INDEX('Hoja de Trabajo para listado'!$DE$153:$DG$274,MATCH($A321,'Hoja de Trabajo para listado'!$DE$153:$DE$1048576,0),MATCH((CUADRO!I$4&amp;$E321),'Hoja de Trabajo para listado'!$DE$151:$DG$151,0)),0)+IFERROR(INDEX('Hoja de Trabajo para listado'!$CD$155:$DC$1048576,MATCH($A321,'Hoja de Trabajo para listado'!$CD$155:$CD$1048576,0),MATCH((CUADRO!I$4&amp;$E321),'Hoja de Trabajo para listado'!$CD$151:$DC$151,0)),0)</f>
        <v>184329924.92999998</v>
      </c>
      <c r="J321" s="268">
        <f ca="1">+IFERROR(INDEX('Hoja de Trabajo para listado'!$A$155:$Z$1048576,MATCH($A321,'Hoja de Trabajo para listado'!$A$155:$A$1048576,0),MATCH((CUADRO!J$4&amp;$E321),'Hoja de Trabajo para listado'!$A$151:$Z$151,0)),0)+IFERROR(INDEX('Hoja de Trabajo para listado'!$AB$155:$BA$1048576,MATCH($A321,'Hoja de Trabajo para listado'!$AB$155:$AB$1048576,0),MATCH((CUADRO!J$4&amp;$E321),'Hoja de Trabajo para listado'!$AB$151:$BA$151,0)),0)+IFERROR(INDEX('Hoja de Trabajo para listado'!$BC$155:$CB$1048576,MATCH($A321,'Hoja de Trabajo para listado'!$BC$155:$BC$1048576,0),MATCH((CUADRO!J$4&amp;$E321),'Hoja de Trabajo para listado'!$BC$151:$CB$151,0)),0)+IFERROR(INDEX('Hoja de Trabajo para listado'!$DE$153:$DG$274,MATCH($A321,'Hoja de Trabajo para listado'!$DE$153:$DE$1048576,0),MATCH((CUADRO!J$4&amp;$E321),'Hoja de Trabajo para listado'!$DE$151:$DG$151,0)),0)+IFERROR(INDEX('Hoja de Trabajo para listado'!$CD$155:$DC$1048576,MATCH($A321,'Hoja de Trabajo para listado'!$CD$155:$CD$1048576,0),MATCH((CUADRO!J$4&amp;$E321),'Hoja de Trabajo para listado'!$CD$151:$DC$151,0)),0)</f>
        <v>913563785.47000003</v>
      </c>
      <c r="K321" s="268">
        <f ca="1">+IFERROR(INDEX('Hoja de Trabajo para listado'!$A$155:$Z$1048576,MATCH($A321,'Hoja de Trabajo para listado'!$A$155:$A$1048576,0),MATCH((CUADRO!K$4&amp;$E321),'Hoja de Trabajo para listado'!$A$151:$Z$151,0)),0)+IFERROR(INDEX('Hoja de Trabajo para listado'!$AB$155:$BA$1048576,MATCH($A321,'Hoja de Trabajo para listado'!$AB$155:$AB$1048576,0),MATCH((CUADRO!K$4&amp;$E321),'Hoja de Trabajo para listado'!$AB$151:$BA$151,0)),0)+IFERROR(INDEX('Hoja de Trabajo para listado'!$BC$155:$CB$1048576,MATCH($A321,'Hoja de Trabajo para listado'!$BC$155:$BC$1048576,0),MATCH((CUADRO!K$4&amp;$E321),'Hoja de Trabajo para listado'!$BC$151:$CB$151,0)),0)+IFERROR(INDEX('Hoja de Trabajo para listado'!$DE$153:$DG$274,MATCH($A321,'Hoja de Trabajo para listado'!$DE$153:$DE$1048576,0),MATCH((CUADRO!K$4&amp;$E321),'Hoja de Trabajo para listado'!$DE$151:$DG$151,0)),0)+IFERROR(INDEX('Hoja de Trabajo para listado'!$CD$155:$DC$1048576,MATCH($A321,'Hoja de Trabajo para listado'!$CD$155:$CD$1048576,0),MATCH((CUADRO!K$4&amp;$E321),'Hoja de Trabajo para listado'!$CD$151:$DC$151,0)),0)</f>
        <v>0</v>
      </c>
      <c r="L321" s="268">
        <f ca="1">+IFERROR(INDEX('Hoja de Trabajo para listado'!$A$155:$Z$1048576,MATCH($A321,'Hoja de Trabajo para listado'!$A$155:$A$1048576,0),MATCH((CUADRO!L$4&amp;$E321),'Hoja de Trabajo para listado'!$A$151:$Z$151,0)),0)+IFERROR(INDEX('Hoja de Trabajo para listado'!$AB$155:$BA$1048576,MATCH($A321,'Hoja de Trabajo para listado'!$AB$155:$AB$1048576,0),MATCH((CUADRO!L$4&amp;$E321),'Hoja de Trabajo para listado'!$AB$151:$BA$151,0)),0)+IFERROR(INDEX('Hoja de Trabajo para listado'!$BC$155:$CB$1048576,MATCH($A321,'Hoja de Trabajo para listado'!$BC$155:$BC$1048576,0),MATCH((CUADRO!L$4&amp;$E321),'Hoja de Trabajo para listado'!$BC$151:$CB$151,0)),0)+IFERROR(INDEX('Hoja de Trabajo para listado'!$DE$153:$DG$274,MATCH($A321,'Hoja de Trabajo para listado'!$DE$153:$DE$1048576,0),MATCH((CUADRO!L$4&amp;$E321),'Hoja de Trabajo para listado'!$DE$151:$DG$151,0)),0)+IFERROR(INDEX('Hoja de Trabajo para listado'!$CD$155:$DC$1048576,MATCH($A321,'Hoja de Trabajo para listado'!$CD$155:$CD$1048576,0),MATCH((CUADRO!L$4&amp;$E321),'Hoja de Trabajo para listado'!$CD$151:$DC$151,0)),0)</f>
        <v>0</v>
      </c>
      <c r="M321" s="268">
        <f ca="1">+IFERROR(INDEX('Hoja de Trabajo para listado'!$A$155:$Z$1048576,MATCH($A321,'Hoja de Trabajo para listado'!$A$155:$A$1048576,0),MATCH((CUADRO!M$4&amp;$E321),'Hoja de Trabajo para listado'!$A$151:$Z$151,0)),0)+IFERROR(INDEX('Hoja de Trabajo para listado'!$AB$155:$BA$1048576,MATCH($A321,'Hoja de Trabajo para listado'!$AB$155:$AB$1048576,0),MATCH((CUADRO!M$4&amp;$E321),'Hoja de Trabajo para listado'!$AB$151:$BA$151,0)),0)+IFERROR(INDEX('Hoja de Trabajo para listado'!$BC$155:$CB$1048576,MATCH($A321,'Hoja de Trabajo para listado'!$BC$155:$BC$1048576,0),MATCH((CUADRO!M$4&amp;$E321),'Hoja de Trabajo para listado'!$BC$151:$CB$151,0)),0)+IFERROR(INDEX('Hoja de Trabajo para listado'!$DE$153:$DG$274,MATCH($A321,'Hoja de Trabajo para listado'!$DE$153:$DE$1048576,0),MATCH((CUADRO!M$4&amp;$E321),'Hoja de Trabajo para listado'!$DE$151:$DG$151,0)),0)+IFERROR(INDEX('Hoja de Trabajo para listado'!$CD$155:$DC$1048576,MATCH($A321,'Hoja de Trabajo para listado'!$CD$155:$CD$1048576,0),MATCH((CUADRO!M$4&amp;$E321),'Hoja de Trabajo para listado'!$CD$151:$DC$151,0)),0)</f>
        <v>0</v>
      </c>
      <c r="N321" s="268">
        <f ca="1">+IFERROR(INDEX('Hoja de Trabajo para listado'!$A$155:$Z$1048576,MATCH($A321,'Hoja de Trabajo para listado'!$A$155:$A$1048576,0),MATCH((CUADRO!N$4&amp;$E321),'Hoja de Trabajo para listado'!$A$151:$Z$151,0)),0)+IFERROR(INDEX('Hoja de Trabajo para listado'!$AB$155:$BA$1048576,MATCH($A321,'Hoja de Trabajo para listado'!$AB$155:$AB$1048576,0),MATCH((CUADRO!N$4&amp;$E321),'Hoja de Trabajo para listado'!$AB$151:$BA$151,0)),0)+IFERROR(INDEX('Hoja de Trabajo para listado'!$BC$155:$CB$1048576,MATCH($A321,'Hoja de Trabajo para listado'!$BC$155:$BC$1048576,0),MATCH((CUADRO!N$4&amp;$E321),'Hoja de Trabajo para listado'!$BC$151:$CB$151,0)),0)+IFERROR(INDEX('Hoja de Trabajo para listado'!$DE$153:$DG$274,MATCH($A321,'Hoja de Trabajo para listado'!$DE$153:$DE$1048576,0),MATCH((CUADRO!N$4&amp;$E321),'Hoja de Trabajo para listado'!$DE$151:$DG$151,0)),0)+IFERROR(INDEX('Hoja de Trabajo para listado'!$CD$155:$DC$1048576,MATCH($A321,'Hoja de Trabajo para listado'!$CD$155:$CD$1048576,0),MATCH((CUADRO!N$4&amp;$E321),'Hoja de Trabajo para listado'!$CD$151:$DC$151,0)),0)</f>
        <v>0</v>
      </c>
      <c r="O321" s="268">
        <f ca="1">+IFERROR(INDEX('Hoja de Trabajo para listado'!$A$155:$Z$1048576,MATCH($A321,'Hoja de Trabajo para listado'!$A$155:$A$1048576,0),MATCH((CUADRO!O$4&amp;$E321),'Hoja de Trabajo para listado'!$A$151:$Z$151,0)),0)+IFERROR(INDEX('Hoja de Trabajo para listado'!$AB$155:$BA$1048576,MATCH($A321,'Hoja de Trabajo para listado'!$AB$155:$AB$1048576,0),MATCH((CUADRO!O$4&amp;$E321),'Hoja de Trabajo para listado'!$AB$151:$BA$151,0)),0)+IFERROR(INDEX('Hoja de Trabajo para listado'!$BC$155:$CB$1048576,MATCH($A321,'Hoja de Trabajo para listado'!$BC$155:$BC$1048576,0),MATCH((CUADRO!O$4&amp;$E321),'Hoja de Trabajo para listado'!$BC$151:$CB$151,0)),0)+IFERROR(INDEX('Hoja de Trabajo para listado'!$DE$153:$DG$274,MATCH($A321,'Hoja de Trabajo para listado'!$DE$153:$DE$1048576,0),MATCH((CUADRO!O$4&amp;$E321),'Hoja de Trabajo para listado'!$DE$151:$DG$151,0)),0)+IFERROR(INDEX('Hoja de Trabajo para listado'!$CD$155:$DC$1048576,MATCH($A321,'Hoja de Trabajo para listado'!$CD$155:$CD$1048576,0),MATCH((CUADRO!O$4&amp;$E321),'Hoja de Trabajo para listado'!$CD$151:$DC$151,0)),0)</f>
        <v>0</v>
      </c>
      <c r="P321" s="268">
        <f ca="1">+IFERROR(INDEX('Hoja de Trabajo para listado'!$A$155:$Z$1048576,MATCH($A321,'Hoja de Trabajo para listado'!$A$155:$A$1048576,0),MATCH((CUADRO!P$4&amp;$E321),'Hoja de Trabajo para listado'!$A$151:$Z$151,0)),0)+IFERROR(INDEX('Hoja de Trabajo para listado'!$AB$155:$BA$1048576,MATCH($A321,'Hoja de Trabajo para listado'!$AB$155:$AB$1048576,0),MATCH((CUADRO!P$4&amp;$E321),'Hoja de Trabajo para listado'!$AB$151:$BA$151,0)),0)+IFERROR(INDEX('Hoja de Trabajo para listado'!$BC$155:$CB$1048576,MATCH($A321,'Hoja de Trabajo para listado'!$BC$155:$BC$1048576,0),MATCH((CUADRO!P$4&amp;$E321),'Hoja de Trabajo para listado'!$BC$151:$CB$151,0)),0)+IFERROR(INDEX('Hoja de Trabajo para listado'!$DE$153:$DG$274,MATCH($A321,'Hoja de Trabajo para listado'!$DE$153:$DE$1048576,0),MATCH((CUADRO!P$4&amp;$E321),'Hoja de Trabajo para listado'!$DE$151:$DG$151,0)),0)+IFERROR(INDEX('Hoja de Trabajo para listado'!$CD$155:$DC$1048576,MATCH($A321,'Hoja de Trabajo para listado'!$CD$155:$CD$1048576,0),MATCH((CUADRO!P$4&amp;$E321),'Hoja de Trabajo para listado'!$CD$151:$DC$151,0)),0)</f>
        <v>0</v>
      </c>
      <c r="Q321" s="268">
        <f ca="1">+IFERROR(INDEX('Hoja de Trabajo para listado'!$A$155:$Z$1048576,MATCH($A321,'Hoja de Trabajo para listado'!$A$155:$A$1048576,0),MATCH((CUADRO!Q$4&amp;$E321),'Hoja de Trabajo para listado'!$A$151:$Z$151,0)),0)+IFERROR(INDEX('Hoja de Trabajo para listado'!$AB$155:$BA$1048576,MATCH($A321,'Hoja de Trabajo para listado'!$AB$155:$AB$1048576,0),MATCH((CUADRO!Q$4&amp;$E321),'Hoja de Trabajo para listado'!$AB$151:$BA$151,0)),0)+IFERROR(INDEX('Hoja de Trabajo para listado'!$BC$155:$CB$1048576,MATCH($A321,'Hoja de Trabajo para listado'!$BC$155:$BC$1048576,0),MATCH((CUADRO!Q$4&amp;$E321),'Hoja de Trabajo para listado'!$BC$151:$CB$151,0)),0)+IFERROR(INDEX('Hoja de Trabajo para listado'!$DE$153:$DG$274,MATCH($A321,'Hoja de Trabajo para listado'!$DE$153:$DE$1048576,0),MATCH((CUADRO!Q$4&amp;$E321),'Hoja de Trabajo para listado'!$DE$151:$DG$151,0)),0)+IFERROR(INDEX('Hoja de Trabajo para listado'!$CD$155:$DC$1048576,MATCH($A321,'Hoja de Trabajo para listado'!$CD$155:$CD$1048576,0),MATCH((CUADRO!Q$4&amp;$E321),'Hoja de Trabajo para listado'!$CD$151:$DC$151,0)),0)</f>
        <v>0</v>
      </c>
      <c r="R321" s="268">
        <f t="shared" ca="1" si="11"/>
        <v>1422581105.8600001</v>
      </c>
      <c r="S321" s="327"/>
      <c r="T321" s="243">
        <f ca="1">+T322</f>
        <v>2270131895.9700003</v>
      </c>
      <c r="U321" s="242">
        <f t="shared" si="12"/>
        <v>1</v>
      </c>
      <c r="V321" s="333" t="str">
        <f>+VLOOKUP(A321,bd_lista!$A$3:$E$592,5,FALSE)</f>
        <v>Empresas Nacionales</v>
      </c>
      <c r="W321" s="387" t="str">
        <f>+V321</f>
        <v>Empresas Nacionales</v>
      </c>
      <c r="X321" s="242">
        <v>78</v>
      </c>
      <c r="Y321" s="242" t="str">
        <f>+VLOOKUP(X321,bd_lista!$A$3:$C$592,3,FALSE)</f>
        <v>Ministerio de Hidrocarburos y Energías</v>
      </c>
      <c r="Z321" s="294">
        <f>+X321</f>
        <v>78</v>
      </c>
      <c r="AA321" s="319" t="str">
        <f>+Y321</f>
        <v>Ministerio de Hidrocarburos y Energías</v>
      </c>
    </row>
    <row r="322" spans="1:27" ht="15" customHeight="1">
      <c r="A322" s="32">
        <v>513</v>
      </c>
      <c r="B322" s="393"/>
      <c r="C322" s="333" t="str">
        <f>+VLOOKUP(A322,bd_lista!$A$3:$C$592,3,FALSE)</f>
        <v>Yacimientos Petrolíferos Fiscales Bolivianos</v>
      </c>
      <c r="D322" s="390"/>
      <c r="E322" s="333" t="s">
        <v>1305</v>
      </c>
      <c r="F322" s="245">
        <f ca="1">+IFERROR(INDEX('Hoja de Trabajo para listado'!$A$155:$Z$1048576,MATCH($A322,'Hoja de Trabajo para listado'!$A$155:$A$1048576,0),MATCH((CUADRO!F$4&amp;$E322),'Hoja de Trabajo para listado'!$A$151:$Z$151,0)),0)+IFERROR(INDEX('Hoja de Trabajo para listado'!$AB$155:$BA$1048576,MATCH($A322,'Hoja de Trabajo para listado'!$AB$155:$AB$1048576,0),MATCH((CUADRO!F$4&amp;$E322),'Hoja de Trabajo para listado'!$AB$151:$BA$151,0)),0)+IFERROR(INDEX('Hoja de Trabajo para listado'!$BC$155:$CB$1048576,MATCH($A322,'Hoja de Trabajo para listado'!$BC$155:$BC$1048576,0),MATCH((CUADRO!F$4&amp;$E322),'Hoja de Trabajo para listado'!$BC$151:$CB$151,0)),0)+IFERROR(INDEX('Hoja de Trabajo para listado'!$DE$153:$DG$274,MATCH($A322,'Hoja de Trabajo para listado'!$DE$153:$DE$1048576,0),MATCH((CUADRO!F$4&amp;$E322),'Hoja de Trabajo para listado'!$DE$151:$DG$151,0)),0)+IFERROR(INDEX('Hoja de Trabajo para listado'!$CD$155:$DC$1048576,MATCH($A322,'Hoja de Trabajo para listado'!$CD$155:$CD$1048576,0),MATCH((CUADRO!F$4&amp;$E322),'Hoja de Trabajo para listado'!$CD$151:$DC$151,0)),0)</f>
        <v>5484944.8699999992</v>
      </c>
      <c r="G322" s="245">
        <f ca="1">+IFERROR(INDEX('Hoja de Trabajo para listado'!$A$155:$Z$1048576,MATCH($A322,'Hoja de Trabajo para listado'!$A$155:$A$1048576,0),MATCH((CUADRO!G$4&amp;$E322),'Hoja de Trabajo para listado'!$A$151:$Z$151,0)),0)+IFERROR(INDEX('Hoja de Trabajo para listado'!$AB$155:$BA$1048576,MATCH($A322,'Hoja de Trabajo para listado'!$AB$155:$AB$1048576,0),MATCH((CUADRO!G$4&amp;$E322),'Hoja de Trabajo para listado'!$AB$151:$BA$151,0)),0)+IFERROR(INDEX('Hoja de Trabajo para listado'!$BC$155:$CB$1048576,MATCH($A322,'Hoja de Trabajo para listado'!$BC$155:$BC$1048576,0),MATCH((CUADRO!G$4&amp;$E322),'Hoja de Trabajo para listado'!$BC$151:$CB$151,0)),0)+IFERROR(INDEX('Hoja de Trabajo para listado'!$DE$153:$DG$274,MATCH($A322,'Hoja de Trabajo para listado'!$DE$153:$DE$1048576,0),MATCH((CUADRO!G$4&amp;$E322),'Hoja de Trabajo para listado'!$DE$151:$DG$151,0)),0)+IFERROR(INDEX('Hoja de Trabajo para listado'!$CD$155:$DC$1048576,MATCH($A322,'Hoja de Trabajo para listado'!$CD$155:$CD$1048576,0),MATCH((CUADRO!G$4&amp;$E322),'Hoja de Trabajo para listado'!$CD$151:$DC$151,0)),0)</f>
        <v>17833076.390000001</v>
      </c>
      <c r="H322" s="245">
        <f ca="1">+IFERROR(INDEX('Hoja de Trabajo para listado'!$A$155:$Z$1048576,MATCH($A322,'Hoja de Trabajo para listado'!$A$155:$A$1048576,0),MATCH((CUADRO!H$4&amp;$E322),'Hoja de Trabajo para listado'!$A$151:$Z$151,0)),0)+IFERROR(INDEX('Hoja de Trabajo para listado'!$AB$155:$BA$1048576,MATCH($A322,'Hoja de Trabajo para listado'!$AB$155:$AB$1048576,0),MATCH((CUADRO!H$4&amp;$E322),'Hoja de Trabajo para listado'!$AB$151:$BA$151,0)),0)+IFERROR(INDEX('Hoja de Trabajo para listado'!$BC$155:$CB$1048576,MATCH($A322,'Hoja de Trabajo para listado'!$BC$155:$BC$1048576,0),MATCH((CUADRO!H$4&amp;$E322),'Hoja de Trabajo para listado'!$BC$151:$CB$151,0)),0)+IFERROR(INDEX('Hoja de Trabajo para listado'!$DE$153:$DG$274,MATCH($A322,'Hoja de Trabajo para listado'!$DE$153:$DE$1048576,0),MATCH((CUADRO!H$4&amp;$E322),'Hoja de Trabajo para listado'!$DE$151:$DG$151,0)),0)+IFERROR(INDEX('Hoja de Trabajo para listado'!$CD$155:$DC$1048576,MATCH($A322,'Hoja de Trabajo para listado'!$CD$155:$CD$1048576,0),MATCH((CUADRO!H$4&amp;$E322),'Hoja de Trabajo para listado'!$CD$151:$DC$151,0)),0)</f>
        <v>644835.99</v>
      </c>
      <c r="I322" s="245">
        <f ca="1">+IFERROR(INDEX('Hoja de Trabajo para listado'!$A$155:$Z$1048576,MATCH($A322,'Hoja de Trabajo para listado'!$A$155:$A$1048576,0),MATCH((CUADRO!I$4&amp;$E322),'Hoja de Trabajo para listado'!$A$151:$Z$151,0)),0)+IFERROR(INDEX('Hoja de Trabajo para listado'!$AB$155:$BA$1048576,MATCH($A322,'Hoja de Trabajo para listado'!$AB$155:$AB$1048576,0),MATCH((CUADRO!I$4&amp;$E322),'Hoja de Trabajo para listado'!$AB$151:$BA$151,0)),0)+IFERROR(INDEX('Hoja de Trabajo para listado'!$BC$155:$CB$1048576,MATCH($A322,'Hoja de Trabajo para listado'!$BC$155:$BC$1048576,0),MATCH((CUADRO!I$4&amp;$E322),'Hoja de Trabajo para listado'!$BC$151:$CB$151,0)),0)+IFERROR(INDEX('Hoja de Trabajo para listado'!$DE$153:$DG$274,MATCH($A322,'Hoja de Trabajo para listado'!$DE$153:$DE$1048576,0),MATCH((CUADRO!I$4&amp;$E322),'Hoja de Trabajo para listado'!$DE$151:$DG$151,0)),0)+IFERROR(INDEX('Hoja de Trabajo para listado'!$CD$155:$DC$1048576,MATCH($A322,'Hoja de Trabajo para listado'!$CD$155:$CD$1048576,0),MATCH((CUADRO!I$4&amp;$E322),'Hoja de Trabajo para listado'!$CD$151:$DC$151,0)),0)</f>
        <v>4032043.19</v>
      </c>
      <c r="J322" s="245">
        <f ca="1">+IFERROR(INDEX('Hoja de Trabajo para listado'!$A$155:$Z$1048576,MATCH($A322,'Hoja de Trabajo para listado'!$A$155:$A$1048576,0),MATCH((CUADRO!J$4&amp;$E322),'Hoja de Trabajo para listado'!$A$151:$Z$151,0)),0)+IFERROR(INDEX('Hoja de Trabajo para listado'!$AB$155:$BA$1048576,MATCH($A322,'Hoja de Trabajo para listado'!$AB$155:$AB$1048576,0),MATCH((CUADRO!J$4&amp;$E322),'Hoja de Trabajo para listado'!$AB$151:$BA$151,0)),0)+IFERROR(INDEX('Hoja de Trabajo para listado'!$BC$155:$CB$1048576,MATCH($A322,'Hoja de Trabajo para listado'!$BC$155:$BC$1048576,0),MATCH((CUADRO!J$4&amp;$E322),'Hoja de Trabajo para listado'!$BC$151:$CB$151,0)),0)+IFERROR(INDEX('Hoja de Trabajo para listado'!$DE$153:$DG$274,MATCH($A322,'Hoja de Trabajo para listado'!$DE$153:$DE$1048576,0),MATCH((CUADRO!J$4&amp;$E322),'Hoja de Trabajo para listado'!$DE$151:$DG$151,0)),0)+IFERROR(INDEX('Hoja de Trabajo para listado'!$CD$155:$DC$1048576,MATCH($A322,'Hoja de Trabajo para listado'!$CD$155:$CD$1048576,0),MATCH((CUADRO!J$4&amp;$E322),'Hoja de Trabajo para listado'!$CD$151:$DC$151,0)),0)</f>
        <v>819555889.66999996</v>
      </c>
      <c r="K322" s="245">
        <f ca="1">+IFERROR(INDEX('Hoja de Trabajo para listado'!$A$155:$Z$1048576,MATCH($A322,'Hoja de Trabajo para listado'!$A$155:$A$1048576,0),MATCH((CUADRO!K$4&amp;$E322),'Hoja de Trabajo para listado'!$A$151:$Z$151,0)),0)+IFERROR(INDEX('Hoja de Trabajo para listado'!$AB$155:$BA$1048576,MATCH($A322,'Hoja de Trabajo para listado'!$AB$155:$AB$1048576,0),MATCH((CUADRO!K$4&amp;$E322),'Hoja de Trabajo para listado'!$AB$151:$BA$151,0)),0)+IFERROR(INDEX('Hoja de Trabajo para listado'!$BC$155:$CB$1048576,MATCH($A322,'Hoja de Trabajo para listado'!$BC$155:$BC$1048576,0),MATCH((CUADRO!K$4&amp;$E322),'Hoja de Trabajo para listado'!$BC$151:$CB$151,0)),0)+IFERROR(INDEX('Hoja de Trabajo para listado'!$DE$153:$DG$274,MATCH($A322,'Hoja de Trabajo para listado'!$DE$153:$DE$1048576,0),MATCH((CUADRO!K$4&amp;$E322),'Hoja de Trabajo para listado'!$DE$151:$DG$151,0)),0)+IFERROR(INDEX('Hoja de Trabajo para listado'!$CD$155:$DC$1048576,MATCH($A322,'Hoja de Trabajo para listado'!$CD$155:$CD$1048576,0),MATCH((CUADRO!K$4&amp;$E322),'Hoja de Trabajo para listado'!$CD$151:$DC$151,0)),0)</f>
        <v>0</v>
      </c>
      <c r="L322" s="245">
        <f ca="1">+IFERROR(INDEX('Hoja de Trabajo para listado'!$A$155:$Z$1048576,MATCH($A322,'Hoja de Trabajo para listado'!$A$155:$A$1048576,0),MATCH((CUADRO!L$4&amp;$E322),'Hoja de Trabajo para listado'!$A$151:$Z$151,0)),0)+IFERROR(INDEX('Hoja de Trabajo para listado'!$AB$155:$BA$1048576,MATCH($A322,'Hoja de Trabajo para listado'!$AB$155:$AB$1048576,0),MATCH((CUADRO!L$4&amp;$E322),'Hoja de Trabajo para listado'!$AB$151:$BA$151,0)),0)+IFERROR(INDEX('Hoja de Trabajo para listado'!$BC$155:$CB$1048576,MATCH($A322,'Hoja de Trabajo para listado'!$BC$155:$BC$1048576,0),MATCH((CUADRO!L$4&amp;$E322),'Hoja de Trabajo para listado'!$BC$151:$CB$151,0)),0)+IFERROR(INDEX('Hoja de Trabajo para listado'!$DE$153:$DG$274,MATCH($A322,'Hoja de Trabajo para listado'!$DE$153:$DE$1048576,0),MATCH((CUADRO!L$4&amp;$E322),'Hoja de Trabajo para listado'!$DE$151:$DG$151,0)),0)+IFERROR(INDEX('Hoja de Trabajo para listado'!$CD$155:$DC$1048576,MATCH($A322,'Hoja de Trabajo para listado'!$CD$155:$CD$1048576,0),MATCH((CUADRO!L$4&amp;$E322),'Hoja de Trabajo para listado'!$CD$151:$DC$151,0)),0)</f>
        <v>0</v>
      </c>
      <c r="M322" s="245">
        <f ca="1">+IFERROR(INDEX('Hoja de Trabajo para listado'!$A$155:$Z$1048576,MATCH($A322,'Hoja de Trabajo para listado'!$A$155:$A$1048576,0),MATCH((CUADRO!M$4&amp;$E322),'Hoja de Trabajo para listado'!$A$151:$Z$151,0)),0)+IFERROR(INDEX('Hoja de Trabajo para listado'!$AB$155:$BA$1048576,MATCH($A322,'Hoja de Trabajo para listado'!$AB$155:$AB$1048576,0),MATCH((CUADRO!M$4&amp;$E322),'Hoja de Trabajo para listado'!$AB$151:$BA$151,0)),0)+IFERROR(INDEX('Hoja de Trabajo para listado'!$BC$155:$CB$1048576,MATCH($A322,'Hoja de Trabajo para listado'!$BC$155:$BC$1048576,0),MATCH((CUADRO!M$4&amp;$E322),'Hoja de Trabajo para listado'!$BC$151:$CB$151,0)),0)+IFERROR(INDEX('Hoja de Trabajo para listado'!$DE$153:$DG$274,MATCH($A322,'Hoja de Trabajo para listado'!$DE$153:$DE$1048576,0),MATCH((CUADRO!M$4&amp;$E322),'Hoja de Trabajo para listado'!$DE$151:$DG$151,0)),0)+IFERROR(INDEX('Hoja de Trabajo para listado'!$CD$155:$DC$1048576,MATCH($A322,'Hoja de Trabajo para listado'!$CD$155:$CD$1048576,0),MATCH((CUADRO!M$4&amp;$E322),'Hoja de Trabajo para listado'!$CD$151:$DC$151,0)),0)</f>
        <v>0</v>
      </c>
      <c r="N322" s="245">
        <f ca="1">+IFERROR(INDEX('Hoja de Trabajo para listado'!$A$155:$Z$1048576,MATCH($A322,'Hoja de Trabajo para listado'!$A$155:$A$1048576,0),MATCH((CUADRO!N$4&amp;$E322),'Hoja de Trabajo para listado'!$A$151:$Z$151,0)),0)+IFERROR(INDEX('Hoja de Trabajo para listado'!$AB$155:$BA$1048576,MATCH($A322,'Hoja de Trabajo para listado'!$AB$155:$AB$1048576,0),MATCH((CUADRO!N$4&amp;$E322),'Hoja de Trabajo para listado'!$AB$151:$BA$151,0)),0)+IFERROR(INDEX('Hoja de Trabajo para listado'!$BC$155:$CB$1048576,MATCH($A322,'Hoja de Trabajo para listado'!$BC$155:$BC$1048576,0),MATCH((CUADRO!N$4&amp;$E322),'Hoja de Trabajo para listado'!$BC$151:$CB$151,0)),0)+IFERROR(INDEX('Hoja de Trabajo para listado'!$DE$153:$DG$274,MATCH($A322,'Hoja de Trabajo para listado'!$DE$153:$DE$1048576,0),MATCH((CUADRO!N$4&amp;$E322),'Hoja de Trabajo para listado'!$DE$151:$DG$151,0)),0)+IFERROR(INDEX('Hoja de Trabajo para listado'!$CD$155:$DC$1048576,MATCH($A322,'Hoja de Trabajo para listado'!$CD$155:$CD$1048576,0),MATCH((CUADRO!N$4&amp;$E322),'Hoja de Trabajo para listado'!$CD$151:$DC$151,0)),0)</f>
        <v>0</v>
      </c>
      <c r="O322" s="245">
        <f ca="1">+IFERROR(INDEX('Hoja de Trabajo para listado'!$A$155:$Z$1048576,MATCH($A322,'Hoja de Trabajo para listado'!$A$155:$A$1048576,0),MATCH((CUADRO!O$4&amp;$E322),'Hoja de Trabajo para listado'!$A$151:$Z$151,0)),0)+IFERROR(INDEX('Hoja de Trabajo para listado'!$AB$155:$BA$1048576,MATCH($A322,'Hoja de Trabajo para listado'!$AB$155:$AB$1048576,0),MATCH((CUADRO!O$4&amp;$E322),'Hoja de Trabajo para listado'!$AB$151:$BA$151,0)),0)+IFERROR(INDEX('Hoja de Trabajo para listado'!$BC$155:$CB$1048576,MATCH($A322,'Hoja de Trabajo para listado'!$BC$155:$BC$1048576,0),MATCH((CUADRO!O$4&amp;$E322),'Hoja de Trabajo para listado'!$BC$151:$CB$151,0)),0)+IFERROR(INDEX('Hoja de Trabajo para listado'!$DE$153:$DG$274,MATCH($A322,'Hoja de Trabajo para listado'!$DE$153:$DE$1048576,0),MATCH((CUADRO!O$4&amp;$E322),'Hoja de Trabajo para listado'!$DE$151:$DG$151,0)),0)+IFERROR(INDEX('Hoja de Trabajo para listado'!$CD$155:$DC$1048576,MATCH($A322,'Hoja de Trabajo para listado'!$CD$155:$CD$1048576,0),MATCH((CUADRO!O$4&amp;$E322),'Hoja de Trabajo para listado'!$CD$151:$DC$151,0)),0)</f>
        <v>0</v>
      </c>
      <c r="P322" s="245">
        <f ca="1">+IFERROR(INDEX('Hoja de Trabajo para listado'!$A$155:$Z$1048576,MATCH($A322,'Hoja de Trabajo para listado'!$A$155:$A$1048576,0),MATCH((CUADRO!P$4&amp;$E322),'Hoja de Trabajo para listado'!$A$151:$Z$151,0)),0)+IFERROR(INDEX('Hoja de Trabajo para listado'!$AB$155:$BA$1048576,MATCH($A322,'Hoja de Trabajo para listado'!$AB$155:$AB$1048576,0),MATCH((CUADRO!P$4&amp;$E322),'Hoja de Trabajo para listado'!$AB$151:$BA$151,0)),0)+IFERROR(INDEX('Hoja de Trabajo para listado'!$BC$155:$CB$1048576,MATCH($A322,'Hoja de Trabajo para listado'!$BC$155:$BC$1048576,0),MATCH((CUADRO!P$4&amp;$E322),'Hoja de Trabajo para listado'!$BC$151:$CB$151,0)),0)+IFERROR(INDEX('Hoja de Trabajo para listado'!$DE$153:$DG$274,MATCH($A322,'Hoja de Trabajo para listado'!$DE$153:$DE$1048576,0),MATCH((CUADRO!P$4&amp;$E322),'Hoja de Trabajo para listado'!$DE$151:$DG$151,0)),0)+IFERROR(INDEX('Hoja de Trabajo para listado'!$CD$155:$DC$1048576,MATCH($A322,'Hoja de Trabajo para listado'!$CD$155:$CD$1048576,0),MATCH((CUADRO!P$4&amp;$E322),'Hoja de Trabajo para listado'!$CD$151:$DC$151,0)),0)</f>
        <v>0</v>
      </c>
      <c r="Q322" s="245">
        <f ca="1">+IFERROR(INDEX('Hoja de Trabajo para listado'!$A$155:$Z$1048576,MATCH($A322,'Hoja de Trabajo para listado'!$A$155:$A$1048576,0),MATCH((CUADRO!Q$4&amp;$E322),'Hoja de Trabajo para listado'!$A$151:$Z$151,0)),0)+IFERROR(INDEX('Hoja de Trabajo para listado'!$AB$155:$BA$1048576,MATCH($A322,'Hoja de Trabajo para listado'!$AB$155:$AB$1048576,0),MATCH((CUADRO!Q$4&amp;$E322),'Hoja de Trabajo para listado'!$AB$151:$BA$151,0)),0)+IFERROR(INDEX('Hoja de Trabajo para listado'!$BC$155:$CB$1048576,MATCH($A322,'Hoja de Trabajo para listado'!$BC$155:$BC$1048576,0),MATCH((CUADRO!Q$4&amp;$E322),'Hoja de Trabajo para listado'!$BC$151:$CB$151,0)),0)+IFERROR(INDEX('Hoja de Trabajo para listado'!$DE$153:$DG$274,MATCH($A322,'Hoja de Trabajo para listado'!$DE$153:$DE$1048576,0),MATCH((CUADRO!Q$4&amp;$E322),'Hoja de Trabajo para listado'!$DE$151:$DG$151,0)),0)+IFERROR(INDEX('Hoja de Trabajo para listado'!$CD$155:$DC$1048576,MATCH($A322,'Hoja de Trabajo para listado'!$CD$155:$CD$1048576,0),MATCH((CUADRO!Q$4&amp;$E322),'Hoja de Trabajo para listado'!$CD$151:$DC$151,0)),0)</f>
        <v>0</v>
      </c>
      <c r="R322" s="245">
        <f t="shared" ca="1" si="11"/>
        <v>847550790.1099999</v>
      </c>
      <c r="S322" s="262">
        <f ca="1">+R321+R322</f>
        <v>2270131895.9700003</v>
      </c>
      <c r="T322" s="245">
        <f ca="1">+S322</f>
        <v>2270131895.9700003</v>
      </c>
      <c r="U322" s="244">
        <f t="shared" si="12"/>
        <v>2</v>
      </c>
      <c r="V322" s="333" t="str">
        <f>+VLOOKUP(A322,bd_lista!$A$3:$E$592,5,FALSE)</f>
        <v>Empresas Nacionales</v>
      </c>
      <c r="W322" s="388"/>
      <c r="X322" s="242">
        <v>78</v>
      </c>
      <c r="Y322" s="242" t="str">
        <f>+VLOOKUP(X322,bd_lista!$A$3:$C$592,3,FALSE)</f>
        <v>Ministerio de Hidrocarburos y Energías</v>
      </c>
      <c r="Z322" s="292"/>
      <c r="AA322" s="321"/>
    </row>
    <row r="323" spans="1:27" customFormat="1" ht="15" customHeight="1">
      <c r="A323" s="251">
        <v>514</v>
      </c>
      <c r="B323" s="392">
        <f>+A323</f>
        <v>514</v>
      </c>
      <c r="C323" s="247" t="str">
        <f>+VLOOKUP(A323,bd_lista!$A$3:$C$592,3,FALSE)</f>
        <v>Empresa Nacional de Electricidad</v>
      </c>
      <c r="D323" s="389" t="str">
        <f>+C323</f>
        <v>Empresa Nacional de Electricidad</v>
      </c>
      <c r="E323" s="242" t="s">
        <v>1304</v>
      </c>
      <c r="F323" s="243">
        <f ca="1">+IFERROR(INDEX('Hoja de Trabajo para listado'!$A$155:$Z$1048576,MATCH($A323,'Hoja de Trabajo para listado'!$A$155:$A$1048576,0),MATCH((CUADRO!F$4&amp;$E323),'Hoja de Trabajo para listado'!$A$151:$Z$151,0)),0)+IFERROR(INDEX('Hoja de Trabajo para listado'!$AB$155:$BA$1048576,MATCH($A323,'Hoja de Trabajo para listado'!$AB$155:$AB$1048576,0),MATCH((CUADRO!F$4&amp;$E323),'Hoja de Trabajo para listado'!$AB$151:$BA$151,0)),0)+IFERROR(INDEX('Hoja de Trabajo para listado'!$BC$155:$CB$1048576,MATCH($A323,'Hoja de Trabajo para listado'!$BC$155:$BC$1048576,0),MATCH((CUADRO!F$4&amp;$E323),'Hoja de Trabajo para listado'!$BC$151:$CB$151,0)),0)+IFERROR(INDEX('Hoja de Trabajo para listado'!$DE$153:$DG$274,MATCH($A323,'Hoja de Trabajo para listado'!$DE$153:$DE$1048576,0),MATCH((CUADRO!F$4&amp;$E323),'Hoja de Trabajo para listado'!$DE$151:$DG$151,0)),0)+IFERROR(INDEX('Hoja de Trabajo para listado'!$CD$155:$DC$1048576,MATCH($A323,'Hoja de Trabajo para listado'!$CD$155:$CD$1048576,0),MATCH((CUADRO!F$4&amp;$E323),'Hoja de Trabajo para listado'!$CD$151:$DC$151,0)),0)</f>
        <v>0</v>
      </c>
      <c r="G323" s="243">
        <f ca="1">+IFERROR(INDEX('Hoja de Trabajo para listado'!$A$155:$Z$1048576,MATCH($A323,'Hoja de Trabajo para listado'!$A$155:$A$1048576,0),MATCH((CUADRO!G$4&amp;$E323),'Hoja de Trabajo para listado'!$A$151:$Z$151,0)),0)+IFERROR(INDEX('Hoja de Trabajo para listado'!$AB$155:$BA$1048576,MATCH($A323,'Hoja de Trabajo para listado'!$AB$155:$AB$1048576,0),MATCH((CUADRO!G$4&amp;$E323),'Hoja de Trabajo para listado'!$AB$151:$BA$151,0)),0)+IFERROR(INDEX('Hoja de Trabajo para listado'!$BC$155:$CB$1048576,MATCH($A323,'Hoja de Trabajo para listado'!$BC$155:$BC$1048576,0),MATCH((CUADRO!G$4&amp;$E323),'Hoja de Trabajo para listado'!$BC$151:$CB$151,0)),0)+IFERROR(INDEX('Hoja de Trabajo para listado'!$DE$153:$DG$274,MATCH($A323,'Hoja de Trabajo para listado'!$DE$153:$DE$1048576,0),MATCH((CUADRO!G$4&amp;$E323),'Hoja de Trabajo para listado'!$DE$151:$DG$151,0)),0)+IFERROR(INDEX('Hoja de Trabajo para listado'!$CD$155:$DC$1048576,MATCH($A323,'Hoja de Trabajo para listado'!$CD$155:$CD$1048576,0),MATCH((CUADRO!G$4&amp;$E323),'Hoja de Trabajo para listado'!$CD$151:$DC$151,0)),0)</f>
        <v>0</v>
      </c>
      <c r="H323" s="243">
        <f ca="1">+IFERROR(INDEX('Hoja de Trabajo para listado'!$A$155:$Z$1048576,MATCH($A323,'Hoja de Trabajo para listado'!$A$155:$A$1048576,0),MATCH((CUADRO!H$4&amp;$E323),'Hoja de Trabajo para listado'!$A$151:$Z$151,0)),0)+IFERROR(INDEX('Hoja de Trabajo para listado'!$AB$155:$BA$1048576,MATCH($A323,'Hoja de Trabajo para listado'!$AB$155:$AB$1048576,0),MATCH((CUADRO!H$4&amp;$E323),'Hoja de Trabajo para listado'!$AB$151:$BA$151,0)),0)+IFERROR(INDEX('Hoja de Trabajo para listado'!$BC$155:$CB$1048576,MATCH($A323,'Hoja de Trabajo para listado'!$BC$155:$BC$1048576,0),MATCH((CUADRO!H$4&amp;$E323),'Hoja de Trabajo para listado'!$BC$151:$CB$151,0)),0)+IFERROR(INDEX('Hoja de Trabajo para listado'!$DE$153:$DG$274,MATCH($A323,'Hoja de Trabajo para listado'!$DE$153:$DE$1048576,0),MATCH((CUADRO!H$4&amp;$E323),'Hoja de Trabajo para listado'!$DE$151:$DG$151,0)),0)+IFERROR(INDEX('Hoja de Trabajo para listado'!$CD$155:$DC$1048576,MATCH($A323,'Hoja de Trabajo para listado'!$CD$155:$CD$1048576,0),MATCH((CUADRO!H$4&amp;$E323),'Hoja de Trabajo para listado'!$CD$151:$DC$151,0)),0)</f>
        <v>0</v>
      </c>
      <c r="I323" s="243">
        <f ca="1">+IFERROR(INDEX('Hoja de Trabajo para listado'!$A$155:$Z$1048576,MATCH($A323,'Hoja de Trabajo para listado'!$A$155:$A$1048576,0),MATCH((CUADRO!I$4&amp;$E323),'Hoja de Trabajo para listado'!$A$151:$Z$151,0)),0)+IFERROR(INDEX('Hoja de Trabajo para listado'!$AB$155:$BA$1048576,MATCH($A323,'Hoja de Trabajo para listado'!$AB$155:$AB$1048576,0),MATCH((CUADRO!I$4&amp;$E323),'Hoja de Trabajo para listado'!$AB$151:$BA$151,0)),0)+IFERROR(INDEX('Hoja de Trabajo para listado'!$BC$155:$CB$1048576,MATCH($A323,'Hoja de Trabajo para listado'!$BC$155:$BC$1048576,0),MATCH((CUADRO!I$4&amp;$E323),'Hoja de Trabajo para listado'!$BC$151:$CB$151,0)),0)+IFERROR(INDEX('Hoja de Trabajo para listado'!$DE$153:$DG$274,MATCH($A323,'Hoja de Trabajo para listado'!$DE$153:$DE$1048576,0),MATCH((CUADRO!I$4&amp;$E323),'Hoja de Trabajo para listado'!$DE$151:$DG$151,0)),0)+IFERROR(INDEX('Hoja de Trabajo para listado'!$CD$155:$DC$1048576,MATCH($A323,'Hoja de Trabajo para listado'!$CD$155:$CD$1048576,0),MATCH((CUADRO!I$4&amp;$E323),'Hoja de Trabajo para listado'!$CD$151:$DC$151,0)),0)</f>
        <v>0</v>
      </c>
      <c r="J323" s="243">
        <f ca="1">+IFERROR(INDEX('Hoja de Trabajo para listado'!$A$155:$Z$1048576,MATCH($A323,'Hoja de Trabajo para listado'!$A$155:$A$1048576,0),MATCH((CUADRO!J$4&amp;$E323),'Hoja de Trabajo para listado'!$A$151:$Z$151,0)),0)+IFERROR(INDEX('Hoja de Trabajo para listado'!$AB$155:$BA$1048576,MATCH($A323,'Hoja de Trabajo para listado'!$AB$155:$AB$1048576,0),MATCH((CUADRO!J$4&amp;$E323),'Hoja de Trabajo para listado'!$AB$151:$BA$151,0)),0)+IFERROR(INDEX('Hoja de Trabajo para listado'!$BC$155:$CB$1048576,MATCH($A323,'Hoja de Trabajo para listado'!$BC$155:$BC$1048576,0),MATCH((CUADRO!J$4&amp;$E323),'Hoja de Trabajo para listado'!$BC$151:$CB$151,0)),0)+IFERROR(INDEX('Hoja de Trabajo para listado'!$DE$153:$DG$274,MATCH($A323,'Hoja de Trabajo para listado'!$DE$153:$DE$1048576,0),MATCH((CUADRO!J$4&amp;$E323),'Hoja de Trabajo para listado'!$DE$151:$DG$151,0)),0)+IFERROR(INDEX('Hoja de Trabajo para listado'!$CD$155:$DC$1048576,MATCH($A323,'Hoja de Trabajo para listado'!$CD$155:$CD$1048576,0),MATCH((CUADRO!J$4&amp;$E323),'Hoja de Trabajo para listado'!$CD$151:$DC$151,0)),0)</f>
        <v>120.03</v>
      </c>
      <c r="K323" s="243">
        <f ca="1">+IFERROR(INDEX('Hoja de Trabajo para listado'!$A$155:$Z$1048576,MATCH($A323,'Hoja de Trabajo para listado'!$A$155:$A$1048576,0),MATCH((CUADRO!K$4&amp;$E323),'Hoja de Trabajo para listado'!$A$151:$Z$151,0)),0)+IFERROR(INDEX('Hoja de Trabajo para listado'!$AB$155:$BA$1048576,MATCH($A323,'Hoja de Trabajo para listado'!$AB$155:$AB$1048576,0),MATCH((CUADRO!K$4&amp;$E323),'Hoja de Trabajo para listado'!$AB$151:$BA$151,0)),0)+IFERROR(INDEX('Hoja de Trabajo para listado'!$BC$155:$CB$1048576,MATCH($A323,'Hoja de Trabajo para listado'!$BC$155:$BC$1048576,0),MATCH((CUADRO!K$4&amp;$E323),'Hoja de Trabajo para listado'!$BC$151:$CB$151,0)),0)+IFERROR(INDEX('Hoja de Trabajo para listado'!$DE$153:$DG$274,MATCH($A323,'Hoja de Trabajo para listado'!$DE$153:$DE$1048576,0),MATCH((CUADRO!K$4&amp;$E323),'Hoja de Trabajo para listado'!$DE$151:$DG$151,0)),0)+IFERROR(INDEX('Hoja de Trabajo para listado'!$CD$155:$DC$1048576,MATCH($A323,'Hoja de Trabajo para listado'!$CD$155:$CD$1048576,0),MATCH((CUADRO!K$4&amp;$E323),'Hoja de Trabajo para listado'!$CD$151:$DC$151,0)),0)</f>
        <v>0</v>
      </c>
      <c r="L323" s="243">
        <f ca="1">+IFERROR(INDEX('Hoja de Trabajo para listado'!$A$155:$Z$1048576,MATCH($A323,'Hoja de Trabajo para listado'!$A$155:$A$1048576,0),MATCH((CUADRO!L$4&amp;$E323),'Hoja de Trabajo para listado'!$A$151:$Z$151,0)),0)+IFERROR(INDEX('Hoja de Trabajo para listado'!$AB$155:$BA$1048576,MATCH($A323,'Hoja de Trabajo para listado'!$AB$155:$AB$1048576,0),MATCH((CUADRO!L$4&amp;$E323),'Hoja de Trabajo para listado'!$AB$151:$BA$151,0)),0)+IFERROR(INDEX('Hoja de Trabajo para listado'!$BC$155:$CB$1048576,MATCH($A323,'Hoja de Trabajo para listado'!$BC$155:$BC$1048576,0),MATCH((CUADRO!L$4&amp;$E323),'Hoja de Trabajo para listado'!$BC$151:$CB$151,0)),0)+IFERROR(INDEX('Hoja de Trabajo para listado'!$DE$153:$DG$274,MATCH($A323,'Hoja de Trabajo para listado'!$DE$153:$DE$1048576,0),MATCH((CUADRO!L$4&amp;$E323),'Hoja de Trabajo para listado'!$DE$151:$DG$151,0)),0)+IFERROR(INDEX('Hoja de Trabajo para listado'!$CD$155:$DC$1048576,MATCH($A323,'Hoja de Trabajo para listado'!$CD$155:$CD$1048576,0),MATCH((CUADRO!L$4&amp;$E323),'Hoja de Trabajo para listado'!$CD$151:$DC$151,0)),0)</f>
        <v>0</v>
      </c>
      <c r="M323" s="243">
        <f ca="1">+IFERROR(INDEX('Hoja de Trabajo para listado'!$A$155:$Z$1048576,MATCH($A323,'Hoja de Trabajo para listado'!$A$155:$A$1048576,0),MATCH((CUADRO!M$4&amp;$E323),'Hoja de Trabajo para listado'!$A$151:$Z$151,0)),0)+IFERROR(INDEX('Hoja de Trabajo para listado'!$AB$155:$BA$1048576,MATCH($A323,'Hoja de Trabajo para listado'!$AB$155:$AB$1048576,0),MATCH((CUADRO!M$4&amp;$E323),'Hoja de Trabajo para listado'!$AB$151:$BA$151,0)),0)+IFERROR(INDEX('Hoja de Trabajo para listado'!$BC$155:$CB$1048576,MATCH($A323,'Hoja de Trabajo para listado'!$BC$155:$BC$1048576,0),MATCH((CUADRO!M$4&amp;$E323),'Hoja de Trabajo para listado'!$BC$151:$CB$151,0)),0)+IFERROR(INDEX('Hoja de Trabajo para listado'!$DE$153:$DG$274,MATCH($A323,'Hoja de Trabajo para listado'!$DE$153:$DE$1048576,0),MATCH((CUADRO!M$4&amp;$E323),'Hoja de Trabajo para listado'!$DE$151:$DG$151,0)),0)+IFERROR(INDEX('Hoja de Trabajo para listado'!$CD$155:$DC$1048576,MATCH($A323,'Hoja de Trabajo para listado'!$CD$155:$CD$1048576,0),MATCH((CUADRO!M$4&amp;$E323),'Hoja de Trabajo para listado'!$CD$151:$DC$151,0)),0)</f>
        <v>0</v>
      </c>
      <c r="N323" s="243">
        <f ca="1">+IFERROR(INDEX('Hoja de Trabajo para listado'!$A$155:$Z$1048576,MATCH($A323,'Hoja de Trabajo para listado'!$A$155:$A$1048576,0),MATCH((CUADRO!N$4&amp;$E323),'Hoja de Trabajo para listado'!$A$151:$Z$151,0)),0)+IFERROR(INDEX('Hoja de Trabajo para listado'!$AB$155:$BA$1048576,MATCH($A323,'Hoja de Trabajo para listado'!$AB$155:$AB$1048576,0),MATCH((CUADRO!N$4&amp;$E323),'Hoja de Trabajo para listado'!$AB$151:$BA$151,0)),0)+IFERROR(INDEX('Hoja de Trabajo para listado'!$BC$155:$CB$1048576,MATCH($A323,'Hoja de Trabajo para listado'!$BC$155:$BC$1048576,0),MATCH((CUADRO!N$4&amp;$E323),'Hoja de Trabajo para listado'!$BC$151:$CB$151,0)),0)+IFERROR(INDEX('Hoja de Trabajo para listado'!$DE$153:$DG$274,MATCH($A323,'Hoja de Trabajo para listado'!$DE$153:$DE$1048576,0),MATCH((CUADRO!N$4&amp;$E323),'Hoja de Trabajo para listado'!$DE$151:$DG$151,0)),0)+IFERROR(INDEX('Hoja de Trabajo para listado'!$CD$155:$DC$1048576,MATCH($A323,'Hoja de Trabajo para listado'!$CD$155:$CD$1048576,0),MATCH((CUADRO!N$4&amp;$E323),'Hoja de Trabajo para listado'!$CD$151:$DC$151,0)),0)</f>
        <v>0</v>
      </c>
      <c r="O323" s="243">
        <f ca="1">+IFERROR(INDEX('Hoja de Trabajo para listado'!$A$155:$Z$1048576,MATCH($A323,'Hoja de Trabajo para listado'!$A$155:$A$1048576,0),MATCH((CUADRO!O$4&amp;$E323),'Hoja de Trabajo para listado'!$A$151:$Z$151,0)),0)+IFERROR(INDEX('Hoja de Trabajo para listado'!$AB$155:$BA$1048576,MATCH($A323,'Hoja de Trabajo para listado'!$AB$155:$AB$1048576,0),MATCH((CUADRO!O$4&amp;$E323),'Hoja de Trabajo para listado'!$AB$151:$BA$151,0)),0)+IFERROR(INDEX('Hoja de Trabajo para listado'!$BC$155:$CB$1048576,MATCH($A323,'Hoja de Trabajo para listado'!$BC$155:$BC$1048576,0),MATCH((CUADRO!O$4&amp;$E323),'Hoja de Trabajo para listado'!$BC$151:$CB$151,0)),0)+IFERROR(INDEX('Hoja de Trabajo para listado'!$DE$153:$DG$274,MATCH($A323,'Hoja de Trabajo para listado'!$DE$153:$DE$1048576,0),MATCH((CUADRO!O$4&amp;$E323),'Hoja de Trabajo para listado'!$DE$151:$DG$151,0)),0)+IFERROR(INDEX('Hoja de Trabajo para listado'!$CD$155:$DC$1048576,MATCH($A323,'Hoja de Trabajo para listado'!$CD$155:$CD$1048576,0),MATCH((CUADRO!O$4&amp;$E323),'Hoja de Trabajo para listado'!$CD$151:$DC$151,0)),0)</f>
        <v>0</v>
      </c>
      <c r="P323" s="243">
        <f ca="1">+IFERROR(INDEX('Hoja de Trabajo para listado'!$A$155:$Z$1048576,MATCH($A323,'Hoja de Trabajo para listado'!$A$155:$A$1048576,0),MATCH((CUADRO!P$4&amp;$E323),'Hoja de Trabajo para listado'!$A$151:$Z$151,0)),0)+IFERROR(INDEX('Hoja de Trabajo para listado'!$AB$155:$BA$1048576,MATCH($A323,'Hoja de Trabajo para listado'!$AB$155:$AB$1048576,0),MATCH((CUADRO!P$4&amp;$E323),'Hoja de Trabajo para listado'!$AB$151:$BA$151,0)),0)+IFERROR(INDEX('Hoja de Trabajo para listado'!$BC$155:$CB$1048576,MATCH($A323,'Hoja de Trabajo para listado'!$BC$155:$BC$1048576,0),MATCH((CUADRO!P$4&amp;$E323),'Hoja de Trabajo para listado'!$BC$151:$CB$151,0)),0)+IFERROR(INDEX('Hoja de Trabajo para listado'!$DE$153:$DG$274,MATCH($A323,'Hoja de Trabajo para listado'!$DE$153:$DE$1048576,0),MATCH((CUADRO!P$4&amp;$E323),'Hoja de Trabajo para listado'!$DE$151:$DG$151,0)),0)+IFERROR(INDEX('Hoja de Trabajo para listado'!$CD$155:$DC$1048576,MATCH($A323,'Hoja de Trabajo para listado'!$CD$155:$CD$1048576,0),MATCH((CUADRO!P$4&amp;$E323),'Hoja de Trabajo para listado'!$CD$151:$DC$151,0)),0)</f>
        <v>0</v>
      </c>
      <c r="Q323" s="243">
        <f ca="1">+IFERROR(INDEX('Hoja de Trabajo para listado'!$A$155:$Z$1048576,MATCH($A323,'Hoja de Trabajo para listado'!$A$155:$A$1048576,0),MATCH((CUADRO!Q$4&amp;$E323),'Hoja de Trabajo para listado'!$A$151:$Z$151,0)),0)+IFERROR(INDEX('Hoja de Trabajo para listado'!$AB$155:$BA$1048576,MATCH($A323,'Hoja de Trabajo para listado'!$AB$155:$AB$1048576,0),MATCH((CUADRO!Q$4&amp;$E323),'Hoja de Trabajo para listado'!$AB$151:$BA$151,0)),0)+IFERROR(INDEX('Hoja de Trabajo para listado'!$BC$155:$CB$1048576,MATCH($A323,'Hoja de Trabajo para listado'!$BC$155:$BC$1048576,0),MATCH((CUADRO!Q$4&amp;$E323),'Hoja de Trabajo para listado'!$BC$151:$CB$151,0)),0)+IFERROR(INDEX('Hoja de Trabajo para listado'!$DE$153:$DG$274,MATCH($A323,'Hoja de Trabajo para listado'!$DE$153:$DE$1048576,0),MATCH((CUADRO!Q$4&amp;$E323),'Hoja de Trabajo para listado'!$DE$151:$DG$151,0)),0)+IFERROR(INDEX('Hoja de Trabajo para listado'!$CD$155:$DC$1048576,MATCH($A323,'Hoja de Trabajo para listado'!$CD$155:$CD$1048576,0),MATCH((CUADRO!Q$4&amp;$E323),'Hoja de Trabajo para listado'!$CD$151:$DC$151,0)),0)</f>
        <v>0</v>
      </c>
      <c r="R323" s="243">
        <f t="shared" ca="1" si="11"/>
        <v>120.03</v>
      </c>
      <c r="S323" s="263"/>
      <c r="T323" s="243">
        <f ca="1">+T324</f>
        <v>335316354.56999993</v>
      </c>
      <c r="U323" s="242">
        <f t="shared" si="12"/>
        <v>1</v>
      </c>
      <c r="V323" s="333" t="str">
        <f>+VLOOKUP(A323,bd_lista!$A$3:$E$592,5,FALSE)</f>
        <v>Empresas Nacionales</v>
      </c>
      <c r="W323" s="387" t="str">
        <f>+V323</f>
        <v>Empresas Nacionales</v>
      </c>
      <c r="X323" s="242">
        <f>+VLOOKUP(A323,[4]Sheet1!$A$13:$D$744,4,FALSE)</f>
        <v>85</v>
      </c>
      <c r="Y323" s="242" t="e">
        <f>+VLOOKUP(X323,bd_lista!$A$3:$C$592,3,FALSE)</f>
        <v>#N/A</v>
      </c>
      <c r="Z323" s="294">
        <f>+X323</f>
        <v>85</v>
      </c>
      <c r="AA323" s="295" t="e">
        <f>+Y323</f>
        <v>#N/A</v>
      </c>
    </row>
    <row r="324" spans="1:27" customFormat="1" ht="15" customHeight="1">
      <c r="A324" s="32">
        <v>514</v>
      </c>
      <c r="B324" s="393"/>
      <c r="C324" s="333" t="str">
        <f>+VLOOKUP(A324,bd_lista!$A$3:$C$592,3,FALSE)</f>
        <v>Empresa Nacional de Electricidad</v>
      </c>
      <c r="D324" s="390"/>
      <c r="E324" s="244" t="s">
        <v>1305</v>
      </c>
      <c r="F324" s="245">
        <f ca="1">+IFERROR(INDEX('Hoja de Trabajo para listado'!$A$155:$Z$1048576,MATCH($A324,'Hoja de Trabajo para listado'!$A$155:$A$1048576,0),MATCH((CUADRO!F$4&amp;$E324),'Hoja de Trabajo para listado'!$A$151:$Z$151,0)),0)+IFERROR(INDEX('Hoja de Trabajo para listado'!$AB$155:$BA$1048576,MATCH($A324,'Hoja de Trabajo para listado'!$AB$155:$AB$1048576,0),MATCH((CUADRO!F$4&amp;$E324),'Hoja de Trabajo para listado'!$AB$151:$BA$151,0)),0)+IFERROR(INDEX('Hoja de Trabajo para listado'!$BC$155:$CB$1048576,MATCH($A324,'Hoja de Trabajo para listado'!$BC$155:$BC$1048576,0),MATCH((CUADRO!F$4&amp;$E324),'Hoja de Trabajo para listado'!$BC$151:$CB$151,0)),0)+IFERROR(INDEX('Hoja de Trabajo para listado'!$DE$153:$DG$274,MATCH($A324,'Hoja de Trabajo para listado'!$DE$153:$DE$1048576,0),MATCH((CUADRO!F$4&amp;$E324),'Hoja de Trabajo para listado'!$DE$151:$DG$151,0)),0)+IFERROR(INDEX('Hoja de Trabajo para listado'!$CD$155:$DC$1048576,MATCH($A324,'Hoja de Trabajo para listado'!$CD$155:$CD$1048576,0),MATCH((CUADRO!F$4&amp;$E324),'Hoja de Trabajo para listado'!$CD$151:$DC$151,0)),0)</f>
        <v>0</v>
      </c>
      <c r="G324" s="245">
        <f ca="1">+IFERROR(INDEX('Hoja de Trabajo para listado'!$A$155:$Z$1048576,MATCH($A324,'Hoja de Trabajo para listado'!$A$155:$A$1048576,0),MATCH((CUADRO!G$4&amp;$E324),'Hoja de Trabajo para listado'!$A$151:$Z$151,0)),0)+IFERROR(INDEX('Hoja de Trabajo para listado'!$AB$155:$BA$1048576,MATCH($A324,'Hoja de Trabajo para listado'!$AB$155:$AB$1048576,0),MATCH((CUADRO!G$4&amp;$E324),'Hoja de Trabajo para listado'!$AB$151:$BA$151,0)),0)+IFERROR(INDEX('Hoja de Trabajo para listado'!$BC$155:$CB$1048576,MATCH($A324,'Hoja de Trabajo para listado'!$BC$155:$BC$1048576,0),MATCH((CUADRO!G$4&amp;$E324),'Hoja de Trabajo para listado'!$BC$151:$CB$151,0)),0)+IFERROR(INDEX('Hoja de Trabajo para listado'!$DE$153:$DG$274,MATCH($A324,'Hoja de Trabajo para listado'!$DE$153:$DE$1048576,0),MATCH((CUADRO!G$4&amp;$E324),'Hoja de Trabajo para listado'!$DE$151:$DG$151,0)),0)+IFERROR(INDEX('Hoja de Trabajo para listado'!$CD$155:$DC$1048576,MATCH($A324,'Hoja de Trabajo para listado'!$CD$155:$CD$1048576,0),MATCH((CUADRO!G$4&amp;$E324),'Hoja de Trabajo para listado'!$CD$151:$DC$151,0)),0)</f>
        <v>0</v>
      </c>
      <c r="H324" s="245">
        <f ca="1">+IFERROR(INDEX('Hoja de Trabajo para listado'!$A$155:$Z$1048576,MATCH($A324,'Hoja de Trabajo para listado'!$A$155:$A$1048576,0),MATCH((CUADRO!H$4&amp;$E324),'Hoja de Trabajo para listado'!$A$151:$Z$151,0)),0)+IFERROR(INDEX('Hoja de Trabajo para listado'!$AB$155:$BA$1048576,MATCH($A324,'Hoja de Trabajo para listado'!$AB$155:$AB$1048576,0),MATCH((CUADRO!H$4&amp;$E324),'Hoja de Trabajo para listado'!$AB$151:$BA$151,0)),0)+IFERROR(INDEX('Hoja de Trabajo para listado'!$BC$155:$CB$1048576,MATCH($A324,'Hoja de Trabajo para listado'!$BC$155:$BC$1048576,0),MATCH((CUADRO!H$4&amp;$E324),'Hoja de Trabajo para listado'!$BC$151:$CB$151,0)),0)+IFERROR(INDEX('Hoja de Trabajo para listado'!$DE$153:$DG$274,MATCH($A324,'Hoja de Trabajo para listado'!$DE$153:$DE$1048576,0),MATCH((CUADRO!H$4&amp;$E324),'Hoja de Trabajo para listado'!$DE$151:$DG$151,0)),0)+IFERROR(INDEX('Hoja de Trabajo para listado'!$CD$155:$DC$1048576,MATCH($A324,'Hoja de Trabajo para listado'!$CD$155:$CD$1048576,0),MATCH((CUADRO!H$4&amp;$E324),'Hoja de Trabajo para listado'!$CD$151:$DC$151,0)),0)</f>
        <v>0</v>
      </c>
      <c r="I324" s="245">
        <f ca="1">+IFERROR(INDEX('Hoja de Trabajo para listado'!$A$155:$Z$1048576,MATCH($A324,'Hoja de Trabajo para listado'!$A$155:$A$1048576,0),MATCH((CUADRO!I$4&amp;$E324),'Hoja de Trabajo para listado'!$A$151:$Z$151,0)),0)+IFERROR(INDEX('Hoja de Trabajo para listado'!$AB$155:$BA$1048576,MATCH($A324,'Hoja de Trabajo para listado'!$AB$155:$AB$1048576,0),MATCH((CUADRO!I$4&amp;$E324),'Hoja de Trabajo para listado'!$AB$151:$BA$151,0)),0)+IFERROR(INDEX('Hoja de Trabajo para listado'!$BC$155:$CB$1048576,MATCH($A324,'Hoja de Trabajo para listado'!$BC$155:$BC$1048576,0),MATCH((CUADRO!I$4&amp;$E324),'Hoja de Trabajo para listado'!$BC$151:$CB$151,0)),0)+IFERROR(INDEX('Hoja de Trabajo para listado'!$DE$153:$DG$274,MATCH($A324,'Hoja de Trabajo para listado'!$DE$153:$DE$1048576,0),MATCH((CUADRO!I$4&amp;$E324),'Hoja de Trabajo para listado'!$DE$151:$DG$151,0)),0)+IFERROR(INDEX('Hoja de Trabajo para listado'!$CD$155:$DC$1048576,MATCH($A324,'Hoja de Trabajo para listado'!$CD$155:$CD$1048576,0),MATCH((CUADRO!I$4&amp;$E324),'Hoja de Trabajo para listado'!$CD$151:$DC$151,0)),0)</f>
        <v>0</v>
      </c>
      <c r="J324" s="245">
        <f ca="1">+IFERROR(INDEX('Hoja de Trabajo para listado'!$A$155:$Z$1048576,MATCH($A324,'Hoja de Trabajo para listado'!$A$155:$A$1048576,0),MATCH((CUADRO!J$4&amp;$E324),'Hoja de Trabajo para listado'!$A$151:$Z$151,0)),0)+IFERROR(INDEX('Hoja de Trabajo para listado'!$AB$155:$BA$1048576,MATCH($A324,'Hoja de Trabajo para listado'!$AB$155:$AB$1048576,0),MATCH((CUADRO!J$4&amp;$E324),'Hoja de Trabajo para listado'!$AB$151:$BA$151,0)),0)+IFERROR(INDEX('Hoja de Trabajo para listado'!$BC$155:$CB$1048576,MATCH($A324,'Hoja de Trabajo para listado'!$BC$155:$BC$1048576,0),MATCH((CUADRO!J$4&amp;$E324),'Hoja de Trabajo para listado'!$BC$151:$CB$151,0)),0)+IFERROR(INDEX('Hoja de Trabajo para listado'!$DE$153:$DG$274,MATCH($A324,'Hoja de Trabajo para listado'!$DE$153:$DE$1048576,0),MATCH((CUADRO!J$4&amp;$E324),'Hoja de Trabajo para listado'!$DE$151:$DG$151,0)),0)+IFERROR(INDEX('Hoja de Trabajo para listado'!$CD$155:$DC$1048576,MATCH($A324,'Hoja de Trabajo para listado'!$CD$155:$CD$1048576,0),MATCH((CUADRO!J$4&amp;$E324),'Hoja de Trabajo para listado'!$CD$151:$DC$151,0)),0)</f>
        <v>335316234.53999996</v>
      </c>
      <c r="K324" s="245">
        <f ca="1">+IFERROR(INDEX('Hoja de Trabajo para listado'!$A$155:$Z$1048576,MATCH($A324,'Hoja de Trabajo para listado'!$A$155:$A$1048576,0),MATCH((CUADRO!K$4&amp;$E324),'Hoja de Trabajo para listado'!$A$151:$Z$151,0)),0)+IFERROR(INDEX('Hoja de Trabajo para listado'!$AB$155:$BA$1048576,MATCH($A324,'Hoja de Trabajo para listado'!$AB$155:$AB$1048576,0),MATCH((CUADRO!K$4&amp;$E324),'Hoja de Trabajo para listado'!$AB$151:$BA$151,0)),0)+IFERROR(INDEX('Hoja de Trabajo para listado'!$BC$155:$CB$1048576,MATCH($A324,'Hoja de Trabajo para listado'!$BC$155:$BC$1048576,0),MATCH((CUADRO!K$4&amp;$E324),'Hoja de Trabajo para listado'!$BC$151:$CB$151,0)),0)+IFERROR(INDEX('Hoja de Trabajo para listado'!$DE$153:$DG$274,MATCH($A324,'Hoja de Trabajo para listado'!$DE$153:$DE$1048576,0),MATCH((CUADRO!K$4&amp;$E324),'Hoja de Trabajo para listado'!$DE$151:$DG$151,0)),0)+IFERROR(INDEX('Hoja de Trabajo para listado'!$CD$155:$DC$1048576,MATCH($A324,'Hoja de Trabajo para listado'!$CD$155:$CD$1048576,0),MATCH((CUADRO!K$4&amp;$E324),'Hoja de Trabajo para listado'!$CD$151:$DC$151,0)),0)</f>
        <v>0</v>
      </c>
      <c r="L324" s="245">
        <f ca="1">+IFERROR(INDEX('Hoja de Trabajo para listado'!$A$155:$Z$1048576,MATCH($A324,'Hoja de Trabajo para listado'!$A$155:$A$1048576,0),MATCH((CUADRO!L$4&amp;$E324),'Hoja de Trabajo para listado'!$A$151:$Z$151,0)),0)+IFERROR(INDEX('Hoja de Trabajo para listado'!$AB$155:$BA$1048576,MATCH($A324,'Hoja de Trabajo para listado'!$AB$155:$AB$1048576,0),MATCH((CUADRO!L$4&amp;$E324),'Hoja de Trabajo para listado'!$AB$151:$BA$151,0)),0)+IFERROR(INDEX('Hoja de Trabajo para listado'!$BC$155:$CB$1048576,MATCH($A324,'Hoja de Trabajo para listado'!$BC$155:$BC$1048576,0),MATCH((CUADRO!L$4&amp;$E324),'Hoja de Trabajo para listado'!$BC$151:$CB$151,0)),0)+IFERROR(INDEX('Hoja de Trabajo para listado'!$DE$153:$DG$274,MATCH($A324,'Hoja de Trabajo para listado'!$DE$153:$DE$1048576,0),MATCH((CUADRO!L$4&amp;$E324),'Hoja de Trabajo para listado'!$DE$151:$DG$151,0)),0)+IFERROR(INDEX('Hoja de Trabajo para listado'!$CD$155:$DC$1048576,MATCH($A324,'Hoja de Trabajo para listado'!$CD$155:$CD$1048576,0),MATCH((CUADRO!L$4&amp;$E324),'Hoja de Trabajo para listado'!$CD$151:$DC$151,0)),0)</f>
        <v>0</v>
      </c>
      <c r="M324" s="245">
        <f ca="1">+IFERROR(INDEX('Hoja de Trabajo para listado'!$A$155:$Z$1048576,MATCH($A324,'Hoja de Trabajo para listado'!$A$155:$A$1048576,0),MATCH((CUADRO!M$4&amp;$E324),'Hoja de Trabajo para listado'!$A$151:$Z$151,0)),0)+IFERROR(INDEX('Hoja de Trabajo para listado'!$AB$155:$BA$1048576,MATCH($A324,'Hoja de Trabajo para listado'!$AB$155:$AB$1048576,0),MATCH((CUADRO!M$4&amp;$E324),'Hoja de Trabajo para listado'!$AB$151:$BA$151,0)),0)+IFERROR(INDEX('Hoja de Trabajo para listado'!$BC$155:$CB$1048576,MATCH($A324,'Hoja de Trabajo para listado'!$BC$155:$BC$1048576,0),MATCH((CUADRO!M$4&amp;$E324),'Hoja de Trabajo para listado'!$BC$151:$CB$151,0)),0)+IFERROR(INDEX('Hoja de Trabajo para listado'!$DE$153:$DG$274,MATCH($A324,'Hoja de Trabajo para listado'!$DE$153:$DE$1048576,0),MATCH((CUADRO!M$4&amp;$E324),'Hoja de Trabajo para listado'!$DE$151:$DG$151,0)),0)+IFERROR(INDEX('Hoja de Trabajo para listado'!$CD$155:$DC$1048576,MATCH($A324,'Hoja de Trabajo para listado'!$CD$155:$CD$1048576,0),MATCH((CUADRO!M$4&amp;$E324),'Hoja de Trabajo para listado'!$CD$151:$DC$151,0)),0)</f>
        <v>0</v>
      </c>
      <c r="N324" s="245">
        <f ca="1">+IFERROR(INDEX('Hoja de Trabajo para listado'!$A$155:$Z$1048576,MATCH($A324,'Hoja de Trabajo para listado'!$A$155:$A$1048576,0),MATCH((CUADRO!N$4&amp;$E324),'Hoja de Trabajo para listado'!$A$151:$Z$151,0)),0)+IFERROR(INDEX('Hoja de Trabajo para listado'!$AB$155:$BA$1048576,MATCH($A324,'Hoja de Trabajo para listado'!$AB$155:$AB$1048576,0),MATCH((CUADRO!N$4&amp;$E324),'Hoja de Trabajo para listado'!$AB$151:$BA$151,0)),0)+IFERROR(INDEX('Hoja de Trabajo para listado'!$BC$155:$CB$1048576,MATCH($A324,'Hoja de Trabajo para listado'!$BC$155:$BC$1048576,0),MATCH((CUADRO!N$4&amp;$E324),'Hoja de Trabajo para listado'!$BC$151:$CB$151,0)),0)+IFERROR(INDEX('Hoja de Trabajo para listado'!$DE$153:$DG$274,MATCH($A324,'Hoja de Trabajo para listado'!$DE$153:$DE$1048576,0),MATCH((CUADRO!N$4&amp;$E324),'Hoja de Trabajo para listado'!$DE$151:$DG$151,0)),0)+IFERROR(INDEX('Hoja de Trabajo para listado'!$CD$155:$DC$1048576,MATCH($A324,'Hoja de Trabajo para listado'!$CD$155:$CD$1048576,0),MATCH((CUADRO!N$4&amp;$E324),'Hoja de Trabajo para listado'!$CD$151:$DC$151,0)),0)</f>
        <v>0</v>
      </c>
      <c r="O324" s="245">
        <f ca="1">+IFERROR(INDEX('Hoja de Trabajo para listado'!$A$155:$Z$1048576,MATCH($A324,'Hoja de Trabajo para listado'!$A$155:$A$1048576,0),MATCH((CUADRO!O$4&amp;$E324),'Hoja de Trabajo para listado'!$A$151:$Z$151,0)),0)+IFERROR(INDEX('Hoja de Trabajo para listado'!$AB$155:$BA$1048576,MATCH($A324,'Hoja de Trabajo para listado'!$AB$155:$AB$1048576,0),MATCH((CUADRO!O$4&amp;$E324),'Hoja de Trabajo para listado'!$AB$151:$BA$151,0)),0)+IFERROR(INDEX('Hoja de Trabajo para listado'!$BC$155:$CB$1048576,MATCH($A324,'Hoja de Trabajo para listado'!$BC$155:$BC$1048576,0),MATCH((CUADRO!O$4&amp;$E324),'Hoja de Trabajo para listado'!$BC$151:$CB$151,0)),0)+IFERROR(INDEX('Hoja de Trabajo para listado'!$DE$153:$DG$274,MATCH($A324,'Hoja de Trabajo para listado'!$DE$153:$DE$1048576,0),MATCH((CUADRO!O$4&amp;$E324),'Hoja de Trabajo para listado'!$DE$151:$DG$151,0)),0)+IFERROR(INDEX('Hoja de Trabajo para listado'!$CD$155:$DC$1048576,MATCH($A324,'Hoja de Trabajo para listado'!$CD$155:$CD$1048576,0),MATCH((CUADRO!O$4&amp;$E324),'Hoja de Trabajo para listado'!$CD$151:$DC$151,0)),0)</f>
        <v>0</v>
      </c>
      <c r="P324" s="245">
        <f ca="1">+IFERROR(INDEX('Hoja de Trabajo para listado'!$A$155:$Z$1048576,MATCH($A324,'Hoja de Trabajo para listado'!$A$155:$A$1048576,0),MATCH((CUADRO!P$4&amp;$E324),'Hoja de Trabajo para listado'!$A$151:$Z$151,0)),0)+IFERROR(INDEX('Hoja de Trabajo para listado'!$AB$155:$BA$1048576,MATCH($A324,'Hoja de Trabajo para listado'!$AB$155:$AB$1048576,0),MATCH((CUADRO!P$4&amp;$E324),'Hoja de Trabajo para listado'!$AB$151:$BA$151,0)),0)+IFERROR(INDEX('Hoja de Trabajo para listado'!$BC$155:$CB$1048576,MATCH($A324,'Hoja de Trabajo para listado'!$BC$155:$BC$1048576,0),MATCH((CUADRO!P$4&amp;$E324),'Hoja de Trabajo para listado'!$BC$151:$CB$151,0)),0)+IFERROR(INDEX('Hoja de Trabajo para listado'!$DE$153:$DG$274,MATCH($A324,'Hoja de Trabajo para listado'!$DE$153:$DE$1048576,0),MATCH((CUADRO!P$4&amp;$E324),'Hoja de Trabajo para listado'!$DE$151:$DG$151,0)),0)+IFERROR(INDEX('Hoja de Trabajo para listado'!$CD$155:$DC$1048576,MATCH($A324,'Hoja de Trabajo para listado'!$CD$155:$CD$1048576,0),MATCH((CUADRO!P$4&amp;$E324),'Hoja de Trabajo para listado'!$CD$151:$DC$151,0)),0)</f>
        <v>0</v>
      </c>
      <c r="Q324" s="245">
        <f ca="1">+IFERROR(INDEX('Hoja de Trabajo para listado'!$A$155:$Z$1048576,MATCH($A324,'Hoja de Trabajo para listado'!$A$155:$A$1048576,0),MATCH((CUADRO!Q$4&amp;$E324),'Hoja de Trabajo para listado'!$A$151:$Z$151,0)),0)+IFERROR(INDEX('Hoja de Trabajo para listado'!$AB$155:$BA$1048576,MATCH($A324,'Hoja de Trabajo para listado'!$AB$155:$AB$1048576,0),MATCH((CUADRO!Q$4&amp;$E324),'Hoja de Trabajo para listado'!$AB$151:$BA$151,0)),0)+IFERROR(INDEX('Hoja de Trabajo para listado'!$BC$155:$CB$1048576,MATCH($A324,'Hoja de Trabajo para listado'!$BC$155:$BC$1048576,0),MATCH((CUADRO!Q$4&amp;$E324),'Hoja de Trabajo para listado'!$BC$151:$CB$151,0)),0)+IFERROR(INDEX('Hoja de Trabajo para listado'!$DE$153:$DG$274,MATCH($A324,'Hoja de Trabajo para listado'!$DE$153:$DE$1048576,0),MATCH((CUADRO!Q$4&amp;$E324),'Hoja de Trabajo para listado'!$DE$151:$DG$151,0)),0)+IFERROR(INDEX('Hoja de Trabajo para listado'!$CD$155:$DC$1048576,MATCH($A324,'Hoja de Trabajo para listado'!$CD$155:$CD$1048576,0),MATCH((CUADRO!Q$4&amp;$E324),'Hoja de Trabajo para listado'!$CD$151:$DC$151,0)),0)</f>
        <v>0</v>
      </c>
      <c r="R324" s="245">
        <f t="shared" ca="1" si="11"/>
        <v>335316234.53999996</v>
      </c>
      <c r="S324" s="262">
        <f ca="1">+R323+R324</f>
        <v>335316354.56999993</v>
      </c>
      <c r="T324" s="243">
        <f ca="1">+S324</f>
        <v>335316354.56999993</v>
      </c>
      <c r="U324" s="242">
        <f t="shared" si="12"/>
        <v>2</v>
      </c>
      <c r="V324" s="333" t="str">
        <f>+VLOOKUP(A324,bd_lista!$A$3:$E$592,5,FALSE)</f>
        <v>Empresas Nacionales</v>
      </c>
      <c r="W324" s="388"/>
      <c r="X324" s="242">
        <f>+VLOOKUP(A324,[4]Sheet1!$A$13:$D$744,4,FALSE)</f>
        <v>85</v>
      </c>
      <c r="Y324" s="242" t="e">
        <f>+VLOOKUP(X324,bd_lista!$A$3:$C$592,3,FALSE)</f>
        <v>#N/A</v>
      </c>
      <c r="Z324" s="292"/>
      <c r="AA324" s="293"/>
    </row>
    <row r="325" spans="1:27" ht="15" hidden="1" customHeight="1">
      <c r="A325" s="32">
        <v>517</v>
      </c>
      <c r="B325" s="392">
        <f>+A325</f>
        <v>517</v>
      </c>
      <c r="C325" s="247" t="str">
        <f>+VLOOKUP(A325,bd_lista!$A$3:$C$592,3,FALSE)</f>
        <v>Corporación Minera de Bolivia</v>
      </c>
      <c r="D325" s="389" t="str">
        <f>+C325</f>
        <v>Corporación Minera de Bolivia</v>
      </c>
      <c r="E325" s="247" t="s">
        <v>1304</v>
      </c>
      <c r="F325" s="243">
        <f ca="1">+IFERROR(INDEX('Hoja de Trabajo para listado'!$A$155:$Z$1048576,MATCH($A325,'Hoja de Trabajo para listado'!$A$155:$A$1048576,0),MATCH((CUADRO!F$4&amp;$E325),'Hoja de Trabajo para listado'!$A$151:$Z$151,0)),0)+IFERROR(INDEX('Hoja de Trabajo para listado'!$AB$155:$BA$1048576,MATCH($A325,'Hoja de Trabajo para listado'!$AB$155:$AB$1048576,0),MATCH((CUADRO!F$4&amp;$E325),'Hoja de Trabajo para listado'!$AB$151:$BA$151,0)),0)+IFERROR(INDEX('Hoja de Trabajo para listado'!$BC$155:$CB$1048576,MATCH($A325,'Hoja de Trabajo para listado'!$BC$155:$BC$1048576,0),MATCH((CUADRO!F$4&amp;$E325),'Hoja de Trabajo para listado'!$BC$151:$CB$151,0)),0)+IFERROR(INDEX('Hoja de Trabajo para listado'!$DE$153:$DG$274,MATCH($A325,'Hoja de Trabajo para listado'!$DE$153:$DE$1048576,0),MATCH((CUADRO!F$4&amp;$E325),'Hoja de Trabajo para listado'!$DE$151:$DG$151,0)),0)+IFERROR(INDEX('Hoja de Trabajo para listado'!$CD$155:$DC$1048576,MATCH($A325,'Hoja de Trabajo para listado'!$CD$155:$CD$1048576,0),MATCH((CUADRO!F$4&amp;$E325),'Hoja de Trabajo para listado'!$CD$151:$DC$151,0)),0)</f>
        <v>0</v>
      </c>
      <c r="G325" s="243">
        <f ca="1">+IFERROR(INDEX('Hoja de Trabajo para listado'!$A$155:$Z$1048576,MATCH($A325,'Hoja de Trabajo para listado'!$A$155:$A$1048576,0),MATCH((CUADRO!G$4&amp;$E325),'Hoja de Trabajo para listado'!$A$151:$Z$151,0)),0)+IFERROR(INDEX('Hoja de Trabajo para listado'!$AB$155:$BA$1048576,MATCH($A325,'Hoja de Trabajo para listado'!$AB$155:$AB$1048576,0),MATCH((CUADRO!G$4&amp;$E325),'Hoja de Trabajo para listado'!$AB$151:$BA$151,0)),0)+IFERROR(INDEX('Hoja de Trabajo para listado'!$BC$155:$CB$1048576,MATCH($A325,'Hoja de Trabajo para listado'!$BC$155:$BC$1048576,0),MATCH((CUADRO!G$4&amp;$E325),'Hoja de Trabajo para listado'!$BC$151:$CB$151,0)),0)+IFERROR(INDEX('Hoja de Trabajo para listado'!$DE$153:$DG$274,MATCH($A325,'Hoja de Trabajo para listado'!$DE$153:$DE$1048576,0),MATCH((CUADRO!G$4&amp;$E325),'Hoja de Trabajo para listado'!$DE$151:$DG$151,0)),0)+IFERROR(INDEX('Hoja de Trabajo para listado'!$CD$155:$DC$1048576,MATCH($A325,'Hoja de Trabajo para listado'!$CD$155:$CD$1048576,0),MATCH((CUADRO!G$4&amp;$E325),'Hoja de Trabajo para listado'!$CD$151:$DC$151,0)),0)</f>
        <v>0</v>
      </c>
      <c r="H325" s="243">
        <f ca="1">+IFERROR(INDEX('Hoja de Trabajo para listado'!$A$155:$Z$1048576,MATCH($A325,'Hoja de Trabajo para listado'!$A$155:$A$1048576,0),MATCH((CUADRO!H$4&amp;$E325),'Hoja de Trabajo para listado'!$A$151:$Z$151,0)),0)+IFERROR(INDEX('Hoja de Trabajo para listado'!$AB$155:$BA$1048576,MATCH($A325,'Hoja de Trabajo para listado'!$AB$155:$AB$1048576,0),MATCH((CUADRO!H$4&amp;$E325),'Hoja de Trabajo para listado'!$AB$151:$BA$151,0)),0)+IFERROR(INDEX('Hoja de Trabajo para listado'!$BC$155:$CB$1048576,MATCH($A325,'Hoja de Trabajo para listado'!$BC$155:$BC$1048576,0),MATCH((CUADRO!H$4&amp;$E325),'Hoja de Trabajo para listado'!$BC$151:$CB$151,0)),0)+IFERROR(INDEX('Hoja de Trabajo para listado'!$DE$153:$DG$274,MATCH($A325,'Hoja de Trabajo para listado'!$DE$153:$DE$1048576,0),MATCH((CUADRO!H$4&amp;$E325),'Hoja de Trabajo para listado'!$DE$151:$DG$151,0)),0)+IFERROR(INDEX('Hoja de Trabajo para listado'!$CD$155:$DC$1048576,MATCH($A325,'Hoja de Trabajo para listado'!$CD$155:$CD$1048576,0),MATCH((CUADRO!H$4&amp;$E325),'Hoja de Trabajo para listado'!$CD$151:$DC$151,0)),0)</f>
        <v>0</v>
      </c>
      <c r="I325" s="243">
        <f ca="1">+IFERROR(INDEX('Hoja de Trabajo para listado'!$A$155:$Z$1048576,MATCH($A325,'Hoja de Trabajo para listado'!$A$155:$A$1048576,0),MATCH((CUADRO!I$4&amp;$E325),'Hoja de Trabajo para listado'!$A$151:$Z$151,0)),0)+IFERROR(INDEX('Hoja de Trabajo para listado'!$AB$155:$BA$1048576,MATCH($A325,'Hoja de Trabajo para listado'!$AB$155:$AB$1048576,0),MATCH((CUADRO!I$4&amp;$E325),'Hoja de Trabajo para listado'!$AB$151:$BA$151,0)),0)+IFERROR(INDEX('Hoja de Trabajo para listado'!$BC$155:$CB$1048576,MATCH($A325,'Hoja de Trabajo para listado'!$BC$155:$BC$1048576,0),MATCH((CUADRO!I$4&amp;$E325),'Hoja de Trabajo para listado'!$BC$151:$CB$151,0)),0)+IFERROR(INDEX('Hoja de Trabajo para listado'!$DE$153:$DG$274,MATCH($A325,'Hoja de Trabajo para listado'!$DE$153:$DE$1048576,0),MATCH((CUADRO!I$4&amp;$E325),'Hoja de Trabajo para listado'!$DE$151:$DG$151,0)),0)+IFERROR(INDEX('Hoja de Trabajo para listado'!$CD$155:$DC$1048576,MATCH($A325,'Hoja de Trabajo para listado'!$CD$155:$CD$1048576,0),MATCH((CUADRO!I$4&amp;$E325),'Hoja de Trabajo para listado'!$CD$151:$DC$151,0)),0)</f>
        <v>0</v>
      </c>
      <c r="J325" s="243">
        <f ca="1">+IFERROR(INDEX('Hoja de Trabajo para listado'!$A$155:$Z$1048576,MATCH($A325,'Hoja de Trabajo para listado'!$A$155:$A$1048576,0),MATCH((CUADRO!J$4&amp;$E325),'Hoja de Trabajo para listado'!$A$151:$Z$151,0)),0)+IFERROR(INDEX('Hoja de Trabajo para listado'!$AB$155:$BA$1048576,MATCH($A325,'Hoja de Trabajo para listado'!$AB$155:$AB$1048576,0),MATCH((CUADRO!J$4&amp;$E325),'Hoja de Trabajo para listado'!$AB$151:$BA$151,0)),0)+IFERROR(INDEX('Hoja de Trabajo para listado'!$BC$155:$CB$1048576,MATCH($A325,'Hoja de Trabajo para listado'!$BC$155:$BC$1048576,0),MATCH((CUADRO!J$4&amp;$E325),'Hoja de Trabajo para listado'!$BC$151:$CB$151,0)),0)+IFERROR(INDEX('Hoja de Trabajo para listado'!$DE$153:$DG$274,MATCH($A325,'Hoja de Trabajo para listado'!$DE$153:$DE$1048576,0),MATCH((CUADRO!J$4&amp;$E325),'Hoja de Trabajo para listado'!$DE$151:$DG$151,0)),0)+IFERROR(INDEX('Hoja de Trabajo para listado'!$CD$155:$DC$1048576,MATCH($A325,'Hoja de Trabajo para listado'!$CD$155:$CD$1048576,0),MATCH((CUADRO!J$4&amp;$E325),'Hoja de Trabajo para listado'!$CD$151:$DC$151,0)),0)</f>
        <v>0</v>
      </c>
      <c r="K325" s="243">
        <f ca="1">+IFERROR(INDEX('Hoja de Trabajo para listado'!$A$155:$Z$1048576,MATCH($A325,'Hoja de Trabajo para listado'!$A$155:$A$1048576,0),MATCH((CUADRO!K$4&amp;$E325),'Hoja de Trabajo para listado'!$A$151:$Z$151,0)),0)+IFERROR(INDEX('Hoja de Trabajo para listado'!$AB$155:$BA$1048576,MATCH($A325,'Hoja de Trabajo para listado'!$AB$155:$AB$1048576,0),MATCH((CUADRO!K$4&amp;$E325),'Hoja de Trabajo para listado'!$AB$151:$BA$151,0)),0)+IFERROR(INDEX('Hoja de Trabajo para listado'!$BC$155:$CB$1048576,MATCH($A325,'Hoja de Trabajo para listado'!$BC$155:$BC$1048576,0),MATCH((CUADRO!K$4&amp;$E325),'Hoja de Trabajo para listado'!$BC$151:$CB$151,0)),0)+IFERROR(INDEX('Hoja de Trabajo para listado'!$DE$153:$DG$274,MATCH($A325,'Hoja de Trabajo para listado'!$DE$153:$DE$1048576,0),MATCH((CUADRO!K$4&amp;$E325),'Hoja de Trabajo para listado'!$DE$151:$DG$151,0)),0)+IFERROR(INDEX('Hoja de Trabajo para listado'!$CD$155:$DC$1048576,MATCH($A325,'Hoja de Trabajo para listado'!$CD$155:$CD$1048576,0),MATCH((CUADRO!K$4&amp;$E325),'Hoja de Trabajo para listado'!$CD$151:$DC$151,0)),0)</f>
        <v>0</v>
      </c>
      <c r="L325" s="243">
        <f ca="1">+IFERROR(INDEX('Hoja de Trabajo para listado'!$A$155:$Z$1048576,MATCH($A325,'Hoja de Trabajo para listado'!$A$155:$A$1048576,0),MATCH((CUADRO!L$4&amp;$E325),'Hoja de Trabajo para listado'!$A$151:$Z$151,0)),0)+IFERROR(INDEX('Hoja de Trabajo para listado'!$AB$155:$BA$1048576,MATCH($A325,'Hoja de Trabajo para listado'!$AB$155:$AB$1048576,0),MATCH((CUADRO!L$4&amp;$E325),'Hoja de Trabajo para listado'!$AB$151:$BA$151,0)),0)+IFERROR(INDEX('Hoja de Trabajo para listado'!$BC$155:$CB$1048576,MATCH($A325,'Hoja de Trabajo para listado'!$BC$155:$BC$1048576,0),MATCH((CUADRO!L$4&amp;$E325),'Hoja de Trabajo para listado'!$BC$151:$CB$151,0)),0)+IFERROR(INDEX('Hoja de Trabajo para listado'!$DE$153:$DG$274,MATCH($A325,'Hoja de Trabajo para listado'!$DE$153:$DE$1048576,0),MATCH((CUADRO!L$4&amp;$E325),'Hoja de Trabajo para listado'!$DE$151:$DG$151,0)),0)+IFERROR(INDEX('Hoja de Trabajo para listado'!$CD$155:$DC$1048576,MATCH($A325,'Hoja de Trabajo para listado'!$CD$155:$CD$1048576,0),MATCH((CUADRO!L$4&amp;$E325),'Hoja de Trabajo para listado'!$CD$151:$DC$151,0)),0)</f>
        <v>0</v>
      </c>
      <c r="M325" s="243">
        <f ca="1">+IFERROR(INDEX('Hoja de Trabajo para listado'!$A$155:$Z$1048576,MATCH($A325,'Hoja de Trabajo para listado'!$A$155:$A$1048576,0),MATCH((CUADRO!M$4&amp;$E325),'Hoja de Trabajo para listado'!$A$151:$Z$151,0)),0)+IFERROR(INDEX('Hoja de Trabajo para listado'!$AB$155:$BA$1048576,MATCH($A325,'Hoja de Trabajo para listado'!$AB$155:$AB$1048576,0),MATCH((CUADRO!M$4&amp;$E325),'Hoja de Trabajo para listado'!$AB$151:$BA$151,0)),0)+IFERROR(INDEX('Hoja de Trabajo para listado'!$BC$155:$CB$1048576,MATCH($A325,'Hoja de Trabajo para listado'!$BC$155:$BC$1048576,0),MATCH((CUADRO!M$4&amp;$E325),'Hoja de Trabajo para listado'!$BC$151:$CB$151,0)),0)+IFERROR(INDEX('Hoja de Trabajo para listado'!$DE$153:$DG$274,MATCH($A325,'Hoja de Trabajo para listado'!$DE$153:$DE$1048576,0),MATCH((CUADRO!M$4&amp;$E325),'Hoja de Trabajo para listado'!$DE$151:$DG$151,0)),0)+IFERROR(INDEX('Hoja de Trabajo para listado'!$CD$155:$DC$1048576,MATCH($A325,'Hoja de Trabajo para listado'!$CD$155:$CD$1048576,0),MATCH((CUADRO!M$4&amp;$E325),'Hoja de Trabajo para listado'!$CD$151:$DC$151,0)),0)</f>
        <v>0</v>
      </c>
      <c r="N325" s="243">
        <f ca="1">+IFERROR(INDEX('Hoja de Trabajo para listado'!$A$155:$Z$1048576,MATCH($A325,'Hoja de Trabajo para listado'!$A$155:$A$1048576,0),MATCH((CUADRO!N$4&amp;$E325),'Hoja de Trabajo para listado'!$A$151:$Z$151,0)),0)+IFERROR(INDEX('Hoja de Trabajo para listado'!$AB$155:$BA$1048576,MATCH($A325,'Hoja de Trabajo para listado'!$AB$155:$AB$1048576,0),MATCH((CUADRO!N$4&amp;$E325),'Hoja de Trabajo para listado'!$AB$151:$BA$151,0)),0)+IFERROR(INDEX('Hoja de Trabajo para listado'!$BC$155:$CB$1048576,MATCH($A325,'Hoja de Trabajo para listado'!$BC$155:$BC$1048576,0),MATCH((CUADRO!N$4&amp;$E325),'Hoja de Trabajo para listado'!$BC$151:$CB$151,0)),0)+IFERROR(INDEX('Hoja de Trabajo para listado'!$DE$153:$DG$274,MATCH($A325,'Hoja de Trabajo para listado'!$DE$153:$DE$1048576,0),MATCH((CUADRO!N$4&amp;$E325),'Hoja de Trabajo para listado'!$DE$151:$DG$151,0)),0)+IFERROR(INDEX('Hoja de Trabajo para listado'!$CD$155:$DC$1048576,MATCH($A325,'Hoja de Trabajo para listado'!$CD$155:$CD$1048576,0),MATCH((CUADRO!N$4&amp;$E325),'Hoja de Trabajo para listado'!$CD$151:$DC$151,0)),0)</f>
        <v>0</v>
      </c>
      <c r="O325" s="243">
        <f ca="1">+IFERROR(INDEX('Hoja de Trabajo para listado'!$A$155:$Z$1048576,MATCH($A325,'Hoja de Trabajo para listado'!$A$155:$A$1048576,0),MATCH((CUADRO!O$4&amp;$E325),'Hoja de Trabajo para listado'!$A$151:$Z$151,0)),0)+IFERROR(INDEX('Hoja de Trabajo para listado'!$AB$155:$BA$1048576,MATCH($A325,'Hoja de Trabajo para listado'!$AB$155:$AB$1048576,0),MATCH((CUADRO!O$4&amp;$E325),'Hoja de Trabajo para listado'!$AB$151:$BA$151,0)),0)+IFERROR(INDEX('Hoja de Trabajo para listado'!$BC$155:$CB$1048576,MATCH($A325,'Hoja de Trabajo para listado'!$BC$155:$BC$1048576,0),MATCH((CUADRO!O$4&amp;$E325),'Hoja de Trabajo para listado'!$BC$151:$CB$151,0)),0)+IFERROR(INDEX('Hoja de Trabajo para listado'!$DE$153:$DG$274,MATCH($A325,'Hoja de Trabajo para listado'!$DE$153:$DE$1048576,0),MATCH((CUADRO!O$4&amp;$E325),'Hoja de Trabajo para listado'!$DE$151:$DG$151,0)),0)+IFERROR(INDEX('Hoja de Trabajo para listado'!$CD$155:$DC$1048576,MATCH($A325,'Hoja de Trabajo para listado'!$CD$155:$CD$1048576,0),MATCH((CUADRO!O$4&amp;$E325),'Hoja de Trabajo para listado'!$CD$151:$DC$151,0)),0)</f>
        <v>0</v>
      </c>
      <c r="P325" s="243">
        <f ca="1">+IFERROR(INDEX('Hoja de Trabajo para listado'!$A$155:$Z$1048576,MATCH($A325,'Hoja de Trabajo para listado'!$A$155:$A$1048576,0),MATCH((CUADRO!P$4&amp;$E325),'Hoja de Trabajo para listado'!$A$151:$Z$151,0)),0)+IFERROR(INDEX('Hoja de Trabajo para listado'!$AB$155:$BA$1048576,MATCH($A325,'Hoja de Trabajo para listado'!$AB$155:$AB$1048576,0),MATCH((CUADRO!P$4&amp;$E325),'Hoja de Trabajo para listado'!$AB$151:$BA$151,0)),0)+IFERROR(INDEX('Hoja de Trabajo para listado'!$BC$155:$CB$1048576,MATCH($A325,'Hoja de Trabajo para listado'!$BC$155:$BC$1048576,0),MATCH((CUADRO!P$4&amp;$E325),'Hoja de Trabajo para listado'!$BC$151:$CB$151,0)),0)+IFERROR(INDEX('Hoja de Trabajo para listado'!$DE$153:$DG$274,MATCH($A325,'Hoja de Trabajo para listado'!$DE$153:$DE$1048576,0),MATCH((CUADRO!P$4&amp;$E325),'Hoja de Trabajo para listado'!$DE$151:$DG$151,0)),0)+IFERROR(INDEX('Hoja de Trabajo para listado'!$CD$155:$DC$1048576,MATCH($A325,'Hoja de Trabajo para listado'!$CD$155:$CD$1048576,0),MATCH((CUADRO!P$4&amp;$E325),'Hoja de Trabajo para listado'!$CD$151:$DC$151,0)),0)</f>
        <v>0</v>
      </c>
      <c r="Q325" s="243">
        <f ca="1">+IFERROR(INDEX('Hoja de Trabajo para listado'!$A$155:$Z$1048576,MATCH($A325,'Hoja de Trabajo para listado'!$A$155:$A$1048576,0),MATCH((CUADRO!Q$4&amp;$E325),'Hoja de Trabajo para listado'!$A$151:$Z$151,0)),0)+IFERROR(INDEX('Hoja de Trabajo para listado'!$AB$155:$BA$1048576,MATCH($A325,'Hoja de Trabajo para listado'!$AB$155:$AB$1048576,0),MATCH((CUADRO!Q$4&amp;$E325),'Hoja de Trabajo para listado'!$AB$151:$BA$151,0)),0)+IFERROR(INDEX('Hoja de Trabajo para listado'!$BC$155:$CB$1048576,MATCH($A325,'Hoja de Trabajo para listado'!$BC$155:$BC$1048576,0),MATCH((CUADRO!Q$4&amp;$E325),'Hoja de Trabajo para listado'!$BC$151:$CB$151,0)),0)+IFERROR(INDEX('Hoja de Trabajo para listado'!$DE$153:$DG$274,MATCH($A325,'Hoja de Trabajo para listado'!$DE$153:$DE$1048576,0),MATCH((CUADRO!Q$4&amp;$E325),'Hoja de Trabajo para listado'!$DE$151:$DG$151,0)),0)+IFERROR(INDEX('Hoja de Trabajo para listado'!$CD$155:$DC$1048576,MATCH($A325,'Hoja de Trabajo para listado'!$CD$155:$CD$1048576,0),MATCH((CUADRO!Q$4&amp;$E325),'Hoja de Trabajo para listado'!$CD$151:$DC$151,0)),0)</f>
        <v>0</v>
      </c>
      <c r="R325" s="243">
        <f t="shared" ca="1" si="11"/>
        <v>0</v>
      </c>
      <c r="S325" s="249"/>
      <c r="T325" s="243">
        <f ca="1">+T326</f>
        <v>0</v>
      </c>
      <c r="U325" s="242">
        <f t="shared" si="12"/>
        <v>1</v>
      </c>
      <c r="V325" s="333" t="str">
        <f>+VLOOKUP(A325,bd_lista!$A$3:$E$592,5,FALSE)</f>
        <v>Empresas Nacionales</v>
      </c>
      <c r="W325" s="387" t="str">
        <f>+V325</f>
        <v>Empresas Nacionales</v>
      </c>
      <c r="X325" s="242">
        <f>+VLOOKUP(A325,[4]Sheet1!$A$13:$D$744,4,FALSE)</f>
        <v>76</v>
      </c>
      <c r="Y325" s="242" t="str">
        <f>+VLOOKUP(X325,bd_lista!$A$3:$C$592,3,FALSE)</f>
        <v>Ministerio de Minería y Metalurgia</v>
      </c>
      <c r="Z325" s="294">
        <f>+X325</f>
        <v>76</v>
      </c>
      <c r="AA325" s="319" t="str">
        <f>+Y325</f>
        <v>Ministerio de Minería y Metalurgia</v>
      </c>
    </row>
    <row r="326" spans="1:27" ht="15" hidden="1" customHeight="1">
      <c r="A326" s="32">
        <v>517</v>
      </c>
      <c r="B326" s="393"/>
      <c r="C326" s="333" t="str">
        <f>+VLOOKUP(A326,bd_lista!$A$3:$C$592,3,FALSE)</f>
        <v>Corporación Minera de Bolivia</v>
      </c>
      <c r="D326" s="390"/>
      <c r="E326" s="333" t="s">
        <v>1305</v>
      </c>
      <c r="F326" s="245">
        <f ca="1">+IFERROR(INDEX('Hoja de Trabajo para listado'!$A$155:$Z$1048576,MATCH($A326,'Hoja de Trabajo para listado'!$A$155:$A$1048576,0),MATCH((CUADRO!F$4&amp;$E326),'Hoja de Trabajo para listado'!$A$151:$Z$151,0)),0)+IFERROR(INDEX('Hoja de Trabajo para listado'!$AB$155:$BA$1048576,MATCH($A326,'Hoja de Trabajo para listado'!$AB$155:$AB$1048576,0),MATCH((CUADRO!F$4&amp;$E326),'Hoja de Trabajo para listado'!$AB$151:$BA$151,0)),0)+IFERROR(INDEX('Hoja de Trabajo para listado'!$BC$155:$CB$1048576,MATCH($A326,'Hoja de Trabajo para listado'!$BC$155:$BC$1048576,0),MATCH((CUADRO!F$4&amp;$E326),'Hoja de Trabajo para listado'!$BC$151:$CB$151,0)),0)+IFERROR(INDEX('Hoja de Trabajo para listado'!$DE$153:$DG$274,MATCH($A326,'Hoja de Trabajo para listado'!$DE$153:$DE$1048576,0),MATCH((CUADRO!F$4&amp;$E326),'Hoja de Trabajo para listado'!$DE$151:$DG$151,0)),0)+IFERROR(INDEX('Hoja de Trabajo para listado'!$CD$155:$DC$1048576,MATCH($A326,'Hoja de Trabajo para listado'!$CD$155:$CD$1048576,0),MATCH((CUADRO!F$4&amp;$E326),'Hoja de Trabajo para listado'!$CD$151:$DC$151,0)),0)</f>
        <v>0</v>
      </c>
      <c r="G326" s="245">
        <f ca="1">+IFERROR(INDEX('Hoja de Trabajo para listado'!$A$155:$Z$1048576,MATCH($A326,'Hoja de Trabajo para listado'!$A$155:$A$1048576,0),MATCH((CUADRO!G$4&amp;$E326),'Hoja de Trabajo para listado'!$A$151:$Z$151,0)),0)+IFERROR(INDEX('Hoja de Trabajo para listado'!$AB$155:$BA$1048576,MATCH($A326,'Hoja de Trabajo para listado'!$AB$155:$AB$1048576,0),MATCH((CUADRO!G$4&amp;$E326),'Hoja de Trabajo para listado'!$AB$151:$BA$151,0)),0)+IFERROR(INDEX('Hoja de Trabajo para listado'!$BC$155:$CB$1048576,MATCH($A326,'Hoja de Trabajo para listado'!$BC$155:$BC$1048576,0),MATCH((CUADRO!G$4&amp;$E326),'Hoja de Trabajo para listado'!$BC$151:$CB$151,0)),0)+IFERROR(INDEX('Hoja de Trabajo para listado'!$DE$153:$DG$274,MATCH($A326,'Hoja de Trabajo para listado'!$DE$153:$DE$1048576,0),MATCH((CUADRO!G$4&amp;$E326),'Hoja de Trabajo para listado'!$DE$151:$DG$151,0)),0)+IFERROR(INDEX('Hoja de Trabajo para listado'!$CD$155:$DC$1048576,MATCH($A326,'Hoja de Trabajo para listado'!$CD$155:$CD$1048576,0),MATCH((CUADRO!G$4&amp;$E326),'Hoja de Trabajo para listado'!$CD$151:$DC$151,0)),0)</f>
        <v>0</v>
      </c>
      <c r="H326" s="245">
        <f ca="1">+IFERROR(INDEX('Hoja de Trabajo para listado'!$A$155:$Z$1048576,MATCH($A326,'Hoja de Trabajo para listado'!$A$155:$A$1048576,0),MATCH((CUADRO!H$4&amp;$E326),'Hoja de Trabajo para listado'!$A$151:$Z$151,0)),0)+IFERROR(INDEX('Hoja de Trabajo para listado'!$AB$155:$BA$1048576,MATCH($A326,'Hoja de Trabajo para listado'!$AB$155:$AB$1048576,0),MATCH((CUADRO!H$4&amp;$E326),'Hoja de Trabajo para listado'!$AB$151:$BA$151,0)),0)+IFERROR(INDEX('Hoja de Trabajo para listado'!$BC$155:$CB$1048576,MATCH($A326,'Hoja de Trabajo para listado'!$BC$155:$BC$1048576,0),MATCH((CUADRO!H$4&amp;$E326),'Hoja de Trabajo para listado'!$BC$151:$CB$151,0)),0)+IFERROR(INDEX('Hoja de Trabajo para listado'!$DE$153:$DG$274,MATCH($A326,'Hoja de Trabajo para listado'!$DE$153:$DE$1048576,0),MATCH((CUADRO!H$4&amp;$E326),'Hoja de Trabajo para listado'!$DE$151:$DG$151,0)),0)+IFERROR(INDEX('Hoja de Trabajo para listado'!$CD$155:$DC$1048576,MATCH($A326,'Hoja de Trabajo para listado'!$CD$155:$CD$1048576,0),MATCH((CUADRO!H$4&amp;$E326),'Hoja de Trabajo para listado'!$CD$151:$DC$151,0)),0)</f>
        <v>0</v>
      </c>
      <c r="I326" s="245">
        <f ca="1">+IFERROR(INDEX('Hoja de Trabajo para listado'!$A$155:$Z$1048576,MATCH($A326,'Hoja de Trabajo para listado'!$A$155:$A$1048576,0),MATCH((CUADRO!I$4&amp;$E326),'Hoja de Trabajo para listado'!$A$151:$Z$151,0)),0)+IFERROR(INDEX('Hoja de Trabajo para listado'!$AB$155:$BA$1048576,MATCH($A326,'Hoja de Trabajo para listado'!$AB$155:$AB$1048576,0),MATCH((CUADRO!I$4&amp;$E326),'Hoja de Trabajo para listado'!$AB$151:$BA$151,0)),0)+IFERROR(INDEX('Hoja de Trabajo para listado'!$BC$155:$CB$1048576,MATCH($A326,'Hoja de Trabajo para listado'!$BC$155:$BC$1048576,0),MATCH((CUADRO!I$4&amp;$E326),'Hoja de Trabajo para listado'!$BC$151:$CB$151,0)),0)+IFERROR(INDEX('Hoja de Trabajo para listado'!$DE$153:$DG$274,MATCH($A326,'Hoja de Trabajo para listado'!$DE$153:$DE$1048576,0),MATCH((CUADRO!I$4&amp;$E326),'Hoja de Trabajo para listado'!$DE$151:$DG$151,0)),0)+IFERROR(INDEX('Hoja de Trabajo para listado'!$CD$155:$DC$1048576,MATCH($A326,'Hoja de Trabajo para listado'!$CD$155:$CD$1048576,0),MATCH((CUADRO!I$4&amp;$E326),'Hoja de Trabajo para listado'!$CD$151:$DC$151,0)),0)</f>
        <v>0</v>
      </c>
      <c r="J326" s="245">
        <f ca="1">+IFERROR(INDEX('Hoja de Trabajo para listado'!$A$155:$Z$1048576,MATCH($A326,'Hoja de Trabajo para listado'!$A$155:$A$1048576,0),MATCH((CUADRO!J$4&amp;$E326),'Hoja de Trabajo para listado'!$A$151:$Z$151,0)),0)+IFERROR(INDEX('Hoja de Trabajo para listado'!$AB$155:$BA$1048576,MATCH($A326,'Hoja de Trabajo para listado'!$AB$155:$AB$1048576,0),MATCH((CUADRO!J$4&amp;$E326),'Hoja de Trabajo para listado'!$AB$151:$BA$151,0)),0)+IFERROR(INDEX('Hoja de Trabajo para listado'!$BC$155:$CB$1048576,MATCH($A326,'Hoja de Trabajo para listado'!$BC$155:$BC$1048576,0),MATCH((CUADRO!J$4&amp;$E326),'Hoja de Trabajo para listado'!$BC$151:$CB$151,0)),0)+IFERROR(INDEX('Hoja de Trabajo para listado'!$DE$153:$DG$274,MATCH($A326,'Hoja de Trabajo para listado'!$DE$153:$DE$1048576,0),MATCH((CUADRO!J$4&amp;$E326),'Hoja de Trabajo para listado'!$DE$151:$DG$151,0)),0)+IFERROR(INDEX('Hoja de Trabajo para listado'!$CD$155:$DC$1048576,MATCH($A326,'Hoja de Trabajo para listado'!$CD$155:$CD$1048576,0),MATCH((CUADRO!J$4&amp;$E326),'Hoja de Trabajo para listado'!$CD$151:$DC$151,0)),0)</f>
        <v>0</v>
      </c>
      <c r="K326" s="245">
        <f ca="1">+IFERROR(INDEX('Hoja de Trabajo para listado'!$A$155:$Z$1048576,MATCH($A326,'Hoja de Trabajo para listado'!$A$155:$A$1048576,0),MATCH((CUADRO!K$4&amp;$E326),'Hoja de Trabajo para listado'!$A$151:$Z$151,0)),0)+IFERROR(INDEX('Hoja de Trabajo para listado'!$AB$155:$BA$1048576,MATCH($A326,'Hoja de Trabajo para listado'!$AB$155:$AB$1048576,0),MATCH((CUADRO!K$4&amp;$E326),'Hoja de Trabajo para listado'!$AB$151:$BA$151,0)),0)+IFERROR(INDEX('Hoja de Trabajo para listado'!$BC$155:$CB$1048576,MATCH($A326,'Hoja de Trabajo para listado'!$BC$155:$BC$1048576,0),MATCH((CUADRO!K$4&amp;$E326),'Hoja de Trabajo para listado'!$BC$151:$CB$151,0)),0)+IFERROR(INDEX('Hoja de Trabajo para listado'!$DE$153:$DG$274,MATCH($A326,'Hoja de Trabajo para listado'!$DE$153:$DE$1048576,0),MATCH((CUADRO!K$4&amp;$E326),'Hoja de Trabajo para listado'!$DE$151:$DG$151,0)),0)+IFERROR(INDEX('Hoja de Trabajo para listado'!$CD$155:$DC$1048576,MATCH($A326,'Hoja de Trabajo para listado'!$CD$155:$CD$1048576,0),MATCH((CUADRO!K$4&amp;$E326),'Hoja de Trabajo para listado'!$CD$151:$DC$151,0)),0)</f>
        <v>0</v>
      </c>
      <c r="L326" s="245">
        <f ca="1">+IFERROR(INDEX('Hoja de Trabajo para listado'!$A$155:$Z$1048576,MATCH($A326,'Hoja de Trabajo para listado'!$A$155:$A$1048576,0),MATCH((CUADRO!L$4&amp;$E326),'Hoja de Trabajo para listado'!$A$151:$Z$151,0)),0)+IFERROR(INDEX('Hoja de Trabajo para listado'!$AB$155:$BA$1048576,MATCH($A326,'Hoja de Trabajo para listado'!$AB$155:$AB$1048576,0),MATCH((CUADRO!L$4&amp;$E326),'Hoja de Trabajo para listado'!$AB$151:$BA$151,0)),0)+IFERROR(INDEX('Hoja de Trabajo para listado'!$BC$155:$CB$1048576,MATCH($A326,'Hoja de Trabajo para listado'!$BC$155:$BC$1048576,0),MATCH((CUADRO!L$4&amp;$E326),'Hoja de Trabajo para listado'!$BC$151:$CB$151,0)),0)+IFERROR(INDEX('Hoja de Trabajo para listado'!$DE$153:$DG$274,MATCH($A326,'Hoja de Trabajo para listado'!$DE$153:$DE$1048576,0),MATCH((CUADRO!L$4&amp;$E326),'Hoja de Trabajo para listado'!$DE$151:$DG$151,0)),0)+IFERROR(INDEX('Hoja de Trabajo para listado'!$CD$155:$DC$1048576,MATCH($A326,'Hoja de Trabajo para listado'!$CD$155:$CD$1048576,0),MATCH((CUADRO!L$4&amp;$E326),'Hoja de Trabajo para listado'!$CD$151:$DC$151,0)),0)</f>
        <v>0</v>
      </c>
      <c r="M326" s="245">
        <f ca="1">+IFERROR(INDEX('Hoja de Trabajo para listado'!$A$155:$Z$1048576,MATCH($A326,'Hoja de Trabajo para listado'!$A$155:$A$1048576,0),MATCH((CUADRO!M$4&amp;$E326),'Hoja de Trabajo para listado'!$A$151:$Z$151,0)),0)+IFERROR(INDEX('Hoja de Trabajo para listado'!$AB$155:$BA$1048576,MATCH($A326,'Hoja de Trabajo para listado'!$AB$155:$AB$1048576,0),MATCH((CUADRO!M$4&amp;$E326),'Hoja de Trabajo para listado'!$AB$151:$BA$151,0)),0)+IFERROR(INDEX('Hoja de Trabajo para listado'!$BC$155:$CB$1048576,MATCH($A326,'Hoja de Trabajo para listado'!$BC$155:$BC$1048576,0),MATCH((CUADRO!M$4&amp;$E326),'Hoja de Trabajo para listado'!$BC$151:$CB$151,0)),0)+IFERROR(INDEX('Hoja de Trabajo para listado'!$DE$153:$DG$274,MATCH($A326,'Hoja de Trabajo para listado'!$DE$153:$DE$1048576,0),MATCH((CUADRO!M$4&amp;$E326),'Hoja de Trabajo para listado'!$DE$151:$DG$151,0)),0)+IFERROR(INDEX('Hoja de Trabajo para listado'!$CD$155:$DC$1048576,MATCH($A326,'Hoja de Trabajo para listado'!$CD$155:$CD$1048576,0),MATCH((CUADRO!M$4&amp;$E326),'Hoja de Trabajo para listado'!$CD$151:$DC$151,0)),0)</f>
        <v>0</v>
      </c>
      <c r="N326" s="245">
        <f ca="1">+IFERROR(INDEX('Hoja de Trabajo para listado'!$A$155:$Z$1048576,MATCH($A326,'Hoja de Trabajo para listado'!$A$155:$A$1048576,0),MATCH((CUADRO!N$4&amp;$E326),'Hoja de Trabajo para listado'!$A$151:$Z$151,0)),0)+IFERROR(INDEX('Hoja de Trabajo para listado'!$AB$155:$BA$1048576,MATCH($A326,'Hoja de Trabajo para listado'!$AB$155:$AB$1048576,0),MATCH((CUADRO!N$4&amp;$E326),'Hoja de Trabajo para listado'!$AB$151:$BA$151,0)),0)+IFERROR(INDEX('Hoja de Trabajo para listado'!$BC$155:$CB$1048576,MATCH($A326,'Hoja de Trabajo para listado'!$BC$155:$BC$1048576,0),MATCH((CUADRO!N$4&amp;$E326),'Hoja de Trabajo para listado'!$BC$151:$CB$151,0)),0)+IFERROR(INDEX('Hoja de Trabajo para listado'!$DE$153:$DG$274,MATCH($A326,'Hoja de Trabajo para listado'!$DE$153:$DE$1048576,0),MATCH((CUADRO!N$4&amp;$E326),'Hoja de Trabajo para listado'!$DE$151:$DG$151,0)),0)+IFERROR(INDEX('Hoja de Trabajo para listado'!$CD$155:$DC$1048576,MATCH($A326,'Hoja de Trabajo para listado'!$CD$155:$CD$1048576,0),MATCH((CUADRO!N$4&amp;$E326),'Hoja de Trabajo para listado'!$CD$151:$DC$151,0)),0)</f>
        <v>0</v>
      </c>
      <c r="O326" s="245">
        <f ca="1">+IFERROR(INDEX('Hoja de Trabajo para listado'!$A$155:$Z$1048576,MATCH($A326,'Hoja de Trabajo para listado'!$A$155:$A$1048576,0),MATCH((CUADRO!O$4&amp;$E326),'Hoja de Trabajo para listado'!$A$151:$Z$151,0)),0)+IFERROR(INDEX('Hoja de Trabajo para listado'!$AB$155:$BA$1048576,MATCH($A326,'Hoja de Trabajo para listado'!$AB$155:$AB$1048576,0),MATCH((CUADRO!O$4&amp;$E326),'Hoja de Trabajo para listado'!$AB$151:$BA$151,0)),0)+IFERROR(INDEX('Hoja de Trabajo para listado'!$BC$155:$CB$1048576,MATCH($A326,'Hoja de Trabajo para listado'!$BC$155:$BC$1048576,0),MATCH((CUADRO!O$4&amp;$E326),'Hoja de Trabajo para listado'!$BC$151:$CB$151,0)),0)+IFERROR(INDEX('Hoja de Trabajo para listado'!$DE$153:$DG$274,MATCH($A326,'Hoja de Trabajo para listado'!$DE$153:$DE$1048576,0),MATCH((CUADRO!O$4&amp;$E326),'Hoja de Trabajo para listado'!$DE$151:$DG$151,0)),0)+IFERROR(INDEX('Hoja de Trabajo para listado'!$CD$155:$DC$1048576,MATCH($A326,'Hoja de Trabajo para listado'!$CD$155:$CD$1048576,0),MATCH((CUADRO!O$4&amp;$E326),'Hoja de Trabajo para listado'!$CD$151:$DC$151,0)),0)</f>
        <v>0</v>
      </c>
      <c r="P326" s="245">
        <f ca="1">+IFERROR(INDEX('Hoja de Trabajo para listado'!$A$155:$Z$1048576,MATCH($A326,'Hoja de Trabajo para listado'!$A$155:$A$1048576,0),MATCH((CUADRO!P$4&amp;$E326),'Hoja de Trabajo para listado'!$A$151:$Z$151,0)),0)+IFERROR(INDEX('Hoja de Trabajo para listado'!$AB$155:$BA$1048576,MATCH($A326,'Hoja de Trabajo para listado'!$AB$155:$AB$1048576,0),MATCH((CUADRO!P$4&amp;$E326),'Hoja de Trabajo para listado'!$AB$151:$BA$151,0)),0)+IFERROR(INDEX('Hoja de Trabajo para listado'!$BC$155:$CB$1048576,MATCH($A326,'Hoja de Trabajo para listado'!$BC$155:$BC$1048576,0),MATCH((CUADRO!P$4&amp;$E326),'Hoja de Trabajo para listado'!$BC$151:$CB$151,0)),0)+IFERROR(INDEX('Hoja de Trabajo para listado'!$DE$153:$DG$274,MATCH($A326,'Hoja de Trabajo para listado'!$DE$153:$DE$1048576,0),MATCH((CUADRO!P$4&amp;$E326),'Hoja de Trabajo para listado'!$DE$151:$DG$151,0)),0)+IFERROR(INDEX('Hoja de Trabajo para listado'!$CD$155:$DC$1048576,MATCH($A326,'Hoja de Trabajo para listado'!$CD$155:$CD$1048576,0),MATCH((CUADRO!P$4&amp;$E326),'Hoja de Trabajo para listado'!$CD$151:$DC$151,0)),0)</f>
        <v>0</v>
      </c>
      <c r="Q326" s="245">
        <f ca="1">+IFERROR(INDEX('Hoja de Trabajo para listado'!$A$155:$Z$1048576,MATCH($A326,'Hoja de Trabajo para listado'!$A$155:$A$1048576,0),MATCH((CUADRO!Q$4&amp;$E326),'Hoja de Trabajo para listado'!$A$151:$Z$151,0)),0)+IFERROR(INDEX('Hoja de Trabajo para listado'!$AB$155:$BA$1048576,MATCH($A326,'Hoja de Trabajo para listado'!$AB$155:$AB$1048576,0),MATCH((CUADRO!Q$4&amp;$E326),'Hoja de Trabajo para listado'!$AB$151:$BA$151,0)),0)+IFERROR(INDEX('Hoja de Trabajo para listado'!$BC$155:$CB$1048576,MATCH($A326,'Hoja de Trabajo para listado'!$BC$155:$BC$1048576,0),MATCH((CUADRO!Q$4&amp;$E326),'Hoja de Trabajo para listado'!$BC$151:$CB$151,0)),0)+IFERROR(INDEX('Hoja de Trabajo para listado'!$DE$153:$DG$274,MATCH($A326,'Hoja de Trabajo para listado'!$DE$153:$DE$1048576,0),MATCH((CUADRO!Q$4&amp;$E326),'Hoja de Trabajo para listado'!$DE$151:$DG$151,0)),0)+IFERROR(INDEX('Hoja de Trabajo para listado'!$CD$155:$DC$1048576,MATCH($A326,'Hoja de Trabajo para listado'!$CD$155:$CD$1048576,0),MATCH((CUADRO!Q$4&amp;$E326),'Hoja de Trabajo para listado'!$CD$151:$DC$151,0)),0)</f>
        <v>0</v>
      </c>
      <c r="R326" s="245">
        <f t="shared" ca="1" si="11"/>
        <v>0</v>
      </c>
      <c r="S326" s="259">
        <f ca="1">+R325+R326</f>
        <v>0</v>
      </c>
      <c r="T326" s="245">
        <f ca="1">+S326</f>
        <v>0</v>
      </c>
      <c r="U326" s="244">
        <f t="shared" si="12"/>
        <v>2</v>
      </c>
      <c r="V326" s="333" t="str">
        <f>+VLOOKUP(A326,bd_lista!$A$3:$E$592,5,FALSE)</f>
        <v>Empresas Nacionales</v>
      </c>
      <c r="W326" s="388"/>
      <c r="X326" s="242">
        <f>+VLOOKUP(A326,[4]Sheet1!$A$13:$D$744,4,FALSE)</f>
        <v>76</v>
      </c>
      <c r="Y326" s="242" t="str">
        <f>+VLOOKUP(X326,bd_lista!$A$3:$C$592,3,FALSE)</f>
        <v>Ministerio de Minería y Metalurgia</v>
      </c>
      <c r="Z326" s="292"/>
      <c r="AA326" s="321"/>
    </row>
    <row r="327" spans="1:27" customFormat="1" ht="15" hidden="1" customHeight="1">
      <c r="A327" s="251">
        <v>520</v>
      </c>
      <c r="B327" s="392">
        <f>+A327</f>
        <v>520</v>
      </c>
      <c r="C327" s="247" t="str">
        <f>+VLOOKUP(A327,bd_lista!$A$3:$C$592,3,FALSE)</f>
        <v>Empresa Metalúrgica VINTO - Nacionalizada</v>
      </c>
      <c r="D327" s="389" t="str">
        <f>+C327</f>
        <v>Empresa Metalúrgica VINTO - Nacionalizada</v>
      </c>
      <c r="E327" s="247" t="s">
        <v>1304</v>
      </c>
      <c r="F327" s="243">
        <f ca="1">+IFERROR(INDEX('Hoja de Trabajo para listado'!$A$155:$Z$1048576,MATCH($A327,'Hoja de Trabajo para listado'!$A$155:$A$1048576,0),MATCH((CUADRO!F$4&amp;$E327),'Hoja de Trabajo para listado'!$A$151:$Z$151,0)),0)+IFERROR(INDEX('Hoja de Trabajo para listado'!$AB$155:$BA$1048576,MATCH($A327,'Hoja de Trabajo para listado'!$AB$155:$AB$1048576,0),MATCH((CUADRO!F$4&amp;$E327),'Hoja de Trabajo para listado'!$AB$151:$BA$151,0)),0)+IFERROR(INDEX('Hoja de Trabajo para listado'!$BC$155:$CB$1048576,MATCH($A327,'Hoja de Trabajo para listado'!$BC$155:$BC$1048576,0),MATCH((CUADRO!F$4&amp;$E327),'Hoja de Trabajo para listado'!$BC$151:$CB$151,0)),0)+IFERROR(INDEX('Hoja de Trabajo para listado'!$DE$153:$DG$274,MATCH($A327,'Hoja de Trabajo para listado'!$DE$153:$DE$1048576,0),MATCH((CUADRO!F$4&amp;$E327),'Hoja de Trabajo para listado'!$DE$151:$DG$151,0)),0)+IFERROR(INDEX('Hoja de Trabajo para listado'!$CD$155:$DC$1048576,MATCH($A327,'Hoja de Trabajo para listado'!$CD$155:$CD$1048576,0),MATCH((CUADRO!F$4&amp;$E327),'Hoja de Trabajo para listado'!$CD$151:$DC$151,0)),0)</f>
        <v>0</v>
      </c>
      <c r="G327" s="243">
        <f ca="1">+IFERROR(INDEX('Hoja de Trabajo para listado'!$A$155:$Z$1048576,MATCH($A327,'Hoja de Trabajo para listado'!$A$155:$A$1048576,0),MATCH((CUADRO!G$4&amp;$E327),'Hoja de Trabajo para listado'!$A$151:$Z$151,0)),0)+IFERROR(INDEX('Hoja de Trabajo para listado'!$AB$155:$BA$1048576,MATCH($A327,'Hoja de Trabajo para listado'!$AB$155:$AB$1048576,0),MATCH((CUADRO!G$4&amp;$E327),'Hoja de Trabajo para listado'!$AB$151:$BA$151,0)),0)+IFERROR(INDEX('Hoja de Trabajo para listado'!$BC$155:$CB$1048576,MATCH($A327,'Hoja de Trabajo para listado'!$BC$155:$BC$1048576,0),MATCH((CUADRO!G$4&amp;$E327),'Hoja de Trabajo para listado'!$BC$151:$CB$151,0)),0)+IFERROR(INDEX('Hoja de Trabajo para listado'!$DE$153:$DG$274,MATCH($A327,'Hoja de Trabajo para listado'!$DE$153:$DE$1048576,0),MATCH((CUADRO!G$4&amp;$E327),'Hoja de Trabajo para listado'!$DE$151:$DG$151,0)),0)+IFERROR(INDEX('Hoja de Trabajo para listado'!$CD$155:$DC$1048576,MATCH($A327,'Hoja de Trabajo para listado'!$CD$155:$CD$1048576,0),MATCH((CUADRO!G$4&amp;$E327),'Hoja de Trabajo para listado'!$CD$151:$DC$151,0)),0)</f>
        <v>0</v>
      </c>
      <c r="H327" s="243">
        <f ca="1">+IFERROR(INDEX('Hoja de Trabajo para listado'!$A$155:$Z$1048576,MATCH($A327,'Hoja de Trabajo para listado'!$A$155:$A$1048576,0),MATCH((CUADRO!H$4&amp;$E327),'Hoja de Trabajo para listado'!$A$151:$Z$151,0)),0)+IFERROR(INDEX('Hoja de Trabajo para listado'!$AB$155:$BA$1048576,MATCH($A327,'Hoja de Trabajo para listado'!$AB$155:$AB$1048576,0),MATCH((CUADRO!H$4&amp;$E327),'Hoja de Trabajo para listado'!$AB$151:$BA$151,0)),0)+IFERROR(INDEX('Hoja de Trabajo para listado'!$BC$155:$CB$1048576,MATCH($A327,'Hoja de Trabajo para listado'!$BC$155:$BC$1048576,0),MATCH((CUADRO!H$4&amp;$E327),'Hoja de Trabajo para listado'!$BC$151:$CB$151,0)),0)+IFERROR(INDEX('Hoja de Trabajo para listado'!$DE$153:$DG$274,MATCH($A327,'Hoja de Trabajo para listado'!$DE$153:$DE$1048576,0),MATCH((CUADRO!H$4&amp;$E327),'Hoja de Trabajo para listado'!$DE$151:$DG$151,0)),0)+IFERROR(INDEX('Hoja de Trabajo para listado'!$CD$155:$DC$1048576,MATCH($A327,'Hoja de Trabajo para listado'!$CD$155:$CD$1048576,0),MATCH((CUADRO!H$4&amp;$E327),'Hoja de Trabajo para listado'!$CD$151:$DC$151,0)),0)</f>
        <v>0</v>
      </c>
      <c r="I327" s="243">
        <f ca="1">+IFERROR(INDEX('Hoja de Trabajo para listado'!$A$155:$Z$1048576,MATCH($A327,'Hoja de Trabajo para listado'!$A$155:$A$1048576,0),MATCH((CUADRO!I$4&amp;$E327),'Hoja de Trabajo para listado'!$A$151:$Z$151,0)),0)+IFERROR(INDEX('Hoja de Trabajo para listado'!$AB$155:$BA$1048576,MATCH($A327,'Hoja de Trabajo para listado'!$AB$155:$AB$1048576,0),MATCH((CUADRO!I$4&amp;$E327),'Hoja de Trabajo para listado'!$AB$151:$BA$151,0)),0)+IFERROR(INDEX('Hoja de Trabajo para listado'!$BC$155:$CB$1048576,MATCH($A327,'Hoja de Trabajo para listado'!$BC$155:$BC$1048576,0),MATCH((CUADRO!I$4&amp;$E327),'Hoja de Trabajo para listado'!$BC$151:$CB$151,0)),0)+IFERROR(INDEX('Hoja de Trabajo para listado'!$DE$153:$DG$274,MATCH($A327,'Hoja de Trabajo para listado'!$DE$153:$DE$1048576,0),MATCH((CUADRO!I$4&amp;$E327),'Hoja de Trabajo para listado'!$DE$151:$DG$151,0)),0)+IFERROR(INDEX('Hoja de Trabajo para listado'!$CD$155:$DC$1048576,MATCH($A327,'Hoja de Trabajo para listado'!$CD$155:$CD$1048576,0),MATCH((CUADRO!I$4&amp;$E327),'Hoja de Trabajo para listado'!$CD$151:$DC$151,0)),0)</f>
        <v>0</v>
      </c>
      <c r="J327" s="243">
        <f ca="1">+IFERROR(INDEX('Hoja de Trabajo para listado'!$A$155:$Z$1048576,MATCH($A327,'Hoja de Trabajo para listado'!$A$155:$A$1048576,0),MATCH((CUADRO!J$4&amp;$E327),'Hoja de Trabajo para listado'!$A$151:$Z$151,0)),0)+IFERROR(INDEX('Hoja de Trabajo para listado'!$AB$155:$BA$1048576,MATCH($A327,'Hoja de Trabajo para listado'!$AB$155:$AB$1048576,0),MATCH((CUADRO!J$4&amp;$E327),'Hoja de Trabajo para listado'!$AB$151:$BA$151,0)),0)+IFERROR(INDEX('Hoja de Trabajo para listado'!$BC$155:$CB$1048576,MATCH($A327,'Hoja de Trabajo para listado'!$BC$155:$BC$1048576,0),MATCH((CUADRO!J$4&amp;$E327),'Hoja de Trabajo para listado'!$BC$151:$CB$151,0)),0)+IFERROR(INDEX('Hoja de Trabajo para listado'!$DE$153:$DG$274,MATCH($A327,'Hoja de Trabajo para listado'!$DE$153:$DE$1048576,0),MATCH((CUADRO!J$4&amp;$E327),'Hoja de Trabajo para listado'!$DE$151:$DG$151,0)),0)+IFERROR(INDEX('Hoja de Trabajo para listado'!$CD$155:$DC$1048576,MATCH($A327,'Hoja de Trabajo para listado'!$CD$155:$CD$1048576,0),MATCH((CUADRO!J$4&amp;$E327),'Hoja de Trabajo para listado'!$CD$151:$DC$151,0)),0)</f>
        <v>0</v>
      </c>
      <c r="K327" s="243">
        <f ca="1">+IFERROR(INDEX('Hoja de Trabajo para listado'!$A$155:$Z$1048576,MATCH($A327,'Hoja de Trabajo para listado'!$A$155:$A$1048576,0),MATCH((CUADRO!K$4&amp;$E327),'Hoja de Trabajo para listado'!$A$151:$Z$151,0)),0)+IFERROR(INDEX('Hoja de Trabajo para listado'!$AB$155:$BA$1048576,MATCH($A327,'Hoja de Trabajo para listado'!$AB$155:$AB$1048576,0),MATCH((CUADRO!K$4&amp;$E327),'Hoja de Trabajo para listado'!$AB$151:$BA$151,0)),0)+IFERROR(INDEX('Hoja de Trabajo para listado'!$BC$155:$CB$1048576,MATCH($A327,'Hoja de Trabajo para listado'!$BC$155:$BC$1048576,0),MATCH((CUADRO!K$4&amp;$E327),'Hoja de Trabajo para listado'!$BC$151:$CB$151,0)),0)+IFERROR(INDEX('Hoja de Trabajo para listado'!$DE$153:$DG$274,MATCH($A327,'Hoja de Trabajo para listado'!$DE$153:$DE$1048576,0),MATCH((CUADRO!K$4&amp;$E327),'Hoja de Trabajo para listado'!$DE$151:$DG$151,0)),0)+IFERROR(INDEX('Hoja de Trabajo para listado'!$CD$155:$DC$1048576,MATCH($A327,'Hoja de Trabajo para listado'!$CD$155:$CD$1048576,0),MATCH((CUADRO!K$4&amp;$E327),'Hoja de Trabajo para listado'!$CD$151:$DC$151,0)),0)</f>
        <v>0</v>
      </c>
      <c r="L327" s="243">
        <f ca="1">+IFERROR(INDEX('Hoja de Trabajo para listado'!$A$155:$Z$1048576,MATCH($A327,'Hoja de Trabajo para listado'!$A$155:$A$1048576,0),MATCH((CUADRO!L$4&amp;$E327),'Hoja de Trabajo para listado'!$A$151:$Z$151,0)),0)+IFERROR(INDEX('Hoja de Trabajo para listado'!$AB$155:$BA$1048576,MATCH($A327,'Hoja de Trabajo para listado'!$AB$155:$AB$1048576,0),MATCH((CUADRO!L$4&amp;$E327),'Hoja de Trabajo para listado'!$AB$151:$BA$151,0)),0)+IFERROR(INDEX('Hoja de Trabajo para listado'!$BC$155:$CB$1048576,MATCH($A327,'Hoja de Trabajo para listado'!$BC$155:$BC$1048576,0),MATCH((CUADRO!L$4&amp;$E327),'Hoja de Trabajo para listado'!$BC$151:$CB$151,0)),0)+IFERROR(INDEX('Hoja de Trabajo para listado'!$DE$153:$DG$274,MATCH($A327,'Hoja de Trabajo para listado'!$DE$153:$DE$1048576,0),MATCH((CUADRO!L$4&amp;$E327),'Hoja de Trabajo para listado'!$DE$151:$DG$151,0)),0)+IFERROR(INDEX('Hoja de Trabajo para listado'!$CD$155:$DC$1048576,MATCH($A327,'Hoja de Trabajo para listado'!$CD$155:$CD$1048576,0),MATCH((CUADRO!L$4&amp;$E327),'Hoja de Trabajo para listado'!$CD$151:$DC$151,0)),0)</f>
        <v>0</v>
      </c>
      <c r="M327" s="243">
        <f ca="1">+IFERROR(INDEX('Hoja de Trabajo para listado'!$A$155:$Z$1048576,MATCH($A327,'Hoja de Trabajo para listado'!$A$155:$A$1048576,0),MATCH((CUADRO!M$4&amp;$E327),'Hoja de Trabajo para listado'!$A$151:$Z$151,0)),0)+IFERROR(INDEX('Hoja de Trabajo para listado'!$AB$155:$BA$1048576,MATCH($A327,'Hoja de Trabajo para listado'!$AB$155:$AB$1048576,0),MATCH((CUADRO!M$4&amp;$E327),'Hoja de Trabajo para listado'!$AB$151:$BA$151,0)),0)+IFERROR(INDEX('Hoja de Trabajo para listado'!$BC$155:$CB$1048576,MATCH($A327,'Hoja de Trabajo para listado'!$BC$155:$BC$1048576,0),MATCH((CUADRO!M$4&amp;$E327),'Hoja de Trabajo para listado'!$BC$151:$CB$151,0)),0)+IFERROR(INDEX('Hoja de Trabajo para listado'!$DE$153:$DG$274,MATCH($A327,'Hoja de Trabajo para listado'!$DE$153:$DE$1048576,0),MATCH((CUADRO!M$4&amp;$E327),'Hoja de Trabajo para listado'!$DE$151:$DG$151,0)),0)+IFERROR(INDEX('Hoja de Trabajo para listado'!$CD$155:$DC$1048576,MATCH($A327,'Hoja de Trabajo para listado'!$CD$155:$CD$1048576,0),MATCH((CUADRO!M$4&amp;$E327),'Hoja de Trabajo para listado'!$CD$151:$DC$151,0)),0)</f>
        <v>0</v>
      </c>
      <c r="N327" s="243">
        <f ca="1">+IFERROR(INDEX('Hoja de Trabajo para listado'!$A$155:$Z$1048576,MATCH($A327,'Hoja de Trabajo para listado'!$A$155:$A$1048576,0),MATCH((CUADRO!N$4&amp;$E327),'Hoja de Trabajo para listado'!$A$151:$Z$151,0)),0)+IFERROR(INDEX('Hoja de Trabajo para listado'!$AB$155:$BA$1048576,MATCH($A327,'Hoja de Trabajo para listado'!$AB$155:$AB$1048576,0),MATCH((CUADRO!N$4&amp;$E327),'Hoja de Trabajo para listado'!$AB$151:$BA$151,0)),0)+IFERROR(INDEX('Hoja de Trabajo para listado'!$BC$155:$CB$1048576,MATCH($A327,'Hoja de Trabajo para listado'!$BC$155:$BC$1048576,0),MATCH((CUADRO!N$4&amp;$E327),'Hoja de Trabajo para listado'!$BC$151:$CB$151,0)),0)+IFERROR(INDEX('Hoja de Trabajo para listado'!$DE$153:$DG$274,MATCH($A327,'Hoja de Trabajo para listado'!$DE$153:$DE$1048576,0),MATCH((CUADRO!N$4&amp;$E327),'Hoja de Trabajo para listado'!$DE$151:$DG$151,0)),0)+IFERROR(INDEX('Hoja de Trabajo para listado'!$CD$155:$DC$1048576,MATCH($A327,'Hoja de Trabajo para listado'!$CD$155:$CD$1048576,0),MATCH((CUADRO!N$4&amp;$E327),'Hoja de Trabajo para listado'!$CD$151:$DC$151,0)),0)</f>
        <v>0</v>
      </c>
      <c r="O327" s="243">
        <f ca="1">+IFERROR(INDEX('Hoja de Trabajo para listado'!$A$155:$Z$1048576,MATCH($A327,'Hoja de Trabajo para listado'!$A$155:$A$1048576,0),MATCH((CUADRO!O$4&amp;$E327),'Hoja de Trabajo para listado'!$A$151:$Z$151,0)),0)+IFERROR(INDEX('Hoja de Trabajo para listado'!$AB$155:$BA$1048576,MATCH($A327,'Hoja de Trabajo para listado'!$AB$155:$AB$1048576,0),MATCH((CUADRO!O$4&amp;$E327),'Hoja de Trabajo para listado'!$AB$151:$BA$151,0)),0)+IFERROR(INDEX('Hoja de Trabajo para listado'!$BC$155:$CB$1048576,MATCH($A327,'Hoja de Trabajo para listado'!$BC$155:$BC$1048576,0),MATCH((CUADRO!O$4&amp;$E327),'Hoja de Trabajo para listado'!$BC$151:$CB$151,0)),0)+IFERROR(INDEX('Hoja de Trabajo para listado'!$DE$153:$DG$274,MATCH($A327,'Hoja de Trabajo para listado'!$DE$153:$DE$1048576,0),MATCH((CUADRO!O$4&amp;$E327),'Hoja de Trabajo para listado'!$DE$151:$DG$151,0)),0)+IFERROR(INDEX('Hoja de Trabajo para listado'!$CD$155:$DC$1048576,MATCH($A327,'Hoja de Trabajo para listado'!$CD$155:$CD$1048576,0),MATCH((CUADRO!O$4&amp;$E327),'Hoja de Trabajo para listado'!$CD$151:$DC$151,0)),0)</f>
        <v>0</v>
      </c>
      <c r="P327" s="243">
        <f ca="1">+IFERROR(INDEX('Hoja de Trabajo para listado'!$A$155:$Z$1048576,MATCH($A327,'Hoja de Trabajo para listado'!$A$155:$A$1048576,0),MATCH((CUADRO!P$4&amp;$E327),'Hoja de Trabajo para listado'!$A$151:$Z$151,0)),0)+IFERROR(INDEX('Hoja de Trabajo para listado'!$AB$155:$BA$1048576,MATCH($A327,'Hoja de Trabajo para listado'!$AB$155:$AB$1048576,0),MATCH((CUADRO!P$4&amp;$E327),'Hoja de Trabajo para listado'!$AB$151:$BA$151,0)),0)+IFERROR(INDEX('Hoja de Trabajo para listado'!$BC$155:$CB$1048576,MATCH($A327,'Hoja de Trabajo para listado'!$BC$155:$BC$1048576,0),MATCH((CUADRO!P$4&amp;$E327),'Hoja de Trabajo para listado'!$BC$151:$CB$151,0)),0)+IFERROR(INDEX('Hoja de Trabajo para listado'!$DE$153:$DG$274,MATCH($A327,'Hoja de Trabajo para listado'!$DE$153:$DE$1048576,0),MATCH((CUADRO!P$4&amp;$E327),'Hoja de Trabajo para listado'!$DE$151:$DG$151,0)),0)+IFERROR(INDEX('Hoja de Trabajo para listado'!$CD$155:$DC$1048576,MATCH($A327,'Hoja de Trabajo para listado'!$CD$155:$CD$1048576,0),MATCH((CUADRO!P$4&amp;$E327),'Hoja de Trabajo para listado'!$CD$151:$DC$151,0)),0)</f>
        <v>0</v>
      </c>
      <c r="Q327" s="243">
        <f ca="1">+IFERROR(INDEX('Hoja de Trabajo para listado'!$A$155:$Z$1048576,MATCH($A327,'Hoja de Trabajo para listado'!$A$155:$A$1048576,0),MATCH((CUADRO!Q$4&amp;$E327),'Hoja de Trabajo para listado'!$A$151:$Z$151,0)),0)+IFERROR(INDEX('Hoja de Trabajo para listado'!$AB$155:$BA$1048576,MATCH($A327,'Hoja de Trabajo para listado'!$AB$155:$AB$1048576,0),MATCH((CUADRO!Q$4&amp;$E327),'Hoja de Trabajo para listado'!$AB$151:$BA$151,0)),0)+IFERROR(INDEX('Hoja de Trabajo para listado'!$BC$155:$CB$1048576,MATCH($A327,'Hoja de Trabajo para listado'!$BC$155:$BC$1048576,0),MATCH((CUADRO!Q$4&amp;$E327),'Hoja de Trabajo para listado'!$BC$151:$CB$151,0)),0)+IFERROR(INDEX('Hoja de Trabajo para listado'!$DE$153:$DG$274,MATCH($A327,'Hoja de Trabajo para listado'!$DE$153:$DE$1048576,0),MATCH((CUADRO!Q$4&amp;$E327),'Hoja de Trabajo para listado'!$DE$151:$DG$151,0)),0)+IFERROR(INDEX('Hoja de Trabajo para listado'!$CD$155:$DC$1048576,MATCH($A327,'Hoja de Trabajo para listado'!$CD$155:$CD$1048576,0),MATCH((CUADRO!Q$4&amp;$E327),'Hoja de Trabajo para listado'!$CD$151:$DC$151,0)),0)</f>
        <v>0</v>
      </c>
      <c r="R327" s="243">
        <f t="shared" ref="R327:R392" ca="1" si="15">+SUM(F327:Q327)</f>
        <v>0</v>
      </c>
      <c r="S327" s="249"/>
      <c r="T327" s="243">
        <f ca="1">+T328</f>
        <v>0</v>
      </c>
      <c r="U327" s="242">
        <f t="shared" ref="U327:U392" si="16">+IF(E327="Débitos",1,2)</f>
        <v>1</v>
      </c>
      <c r="V327" s="333" t="str">
        <f>+VLOOKUP(A327,bd_lista!$A$3:$E$592,5,FALSE)</f>
        <v>Empresas Nacionales</v>
      </c>
      <c r="W327" s="387" t="str">
        <f>+V327</f>
        <v>Empresas Nacionales</v>
      </c>
      <c r="X327" s="242">
        <f>+VLOOKUP(A327,[4]Sheet1!$A$13:$D$744,4,FALSE)</f>
        <v>76</v>
      </c>
      <c r="Y327" s="242" t="str">
        <f>+VLOOKUP(X327,bd_lista!$A$3:$C$592,3,FALSE)</f>
        <v>Ministerio de Minería y Metalurgia</v>
      </c>
      <c r="Z327" s="294">
        <f>+X327</f>
        <v>76</v>
      </c>
      <c r="AA327" s="295" t="str">
        <f>+Y327</f>
        <v>Ministerio de Minería y Metalurgia</v>
      </c>
    </row>
    <row r="328" spans="1:27" customFormat="1" ht="15" hidden="1" customHeight="1">
      <c r="A328" s="32">
        <v>520</v>
      </c>
      <c r="B328" s="393"/>
      <c r="C328" s="333" t="str">
        <f>+VLOOKUP(A328,bd_lista!$A$3:$C$592,3,FALSE)</f>
        <v>Empresa Metalúrgica VINTO - Nacionalizada</v>
      </c>
      <c r="D328" s="390"/>
      <c r="E328" s="333" t="s">
        <v>1305</v>
      </c>
      <c r="F328" s="245">
        <f ca="1">+IFERROR(INDEX('Hoja de Trabajo para listado'!$A$155:$Z$1048576,MATCH($A328,'Hoja de Trabajo para listado'!$A$155:$A$1048576,0),MATCH((CUADRO!F$4&amp;$E328),'Hoja de Trabajo para listado'!$A$151:$Z$151,0)),0)+IFERROR(INDEX('Hoja de Trabajo para listado'!$AB$155:$BA$1048576,MATCH($A328,'Hoja de Trabajo para listado'!$AB$155:$AB$1048576,0),MATCH((CUADRO!F$4&amp;$E328),'Hoja de Trabajo para listado'!$AB$151:$BA$151,0)),0)+IFERROR(INDEX('Hoja de Trabajo para listado'!$BC$155:$CB$1048576,MATCH($A328,'Hoja de Trabajo para listado'!$BC$155:$BC$1048576,0),MATCH((CUADRO!F$4&amp;$E328),'Hoja de Trabajo para listado'!$BC$151:$CB$151,0)),0)+IFERROR(INDEX('Hoja de Trabajo para listado'!$DE$153:$DG$274,MATCH($A328,'Hoja de Trabajo para listado'!$DE$153:$DE$1048576,0),MATCH((CUADRO!F$4&amp;$E328),'Hoja de Trabajo para listado'!$DE$151:$DG$151,0)),0)+IFERROR(INDEX('Hoja de Trabajo para listado'!$CD$155:$DC$1048576,MATCH($A328,'Hoja de Trabajo para listado'!$CD$155:$CD$1048576,0),MATCH((CUADRO!F$4&amp;$E328),'Hoja de Trabajo para listado'!$CD$151:$DC$151,0)),0)</f>
        <v>0</v>
      </c>
      <c r="G328" s="245">
        <f ca="1">+IFERROR(INDEX('Hoja de Trabajo para listado'!$A$155:$Z$1048576,MATCH($A328,'Hoja de Trabajo para listado'!$A$155:$A$1048576,0),MATCH((CUADRO!G$4&amp;$E328),'Hoja de Trabajo para listado'!$A$151:$Z$151,0)),0)+IFERROR(INDEX('Hoja de Trabajo para listado'!$AB$155:$BA$1048576,MATCH($A328,'Hoja de Trabajo para listado'!$AB$155:$AB$1048576,0),MATCH((CUADRO!G$4&amp;$E328),'Hoja de Trabajo para listado'!$AB$151:$BA$151,0)),0)+IFERROR(INDEX('Hoja de Trabajo para listado'!$BC$155:$CB$1048576,MATCH($A328,'Hoja de Trabajo para listado'!$BC$155:$BC$1048576,0),MATCH((CUADRO!G$4&amp;$E328),'Hoja de Trabajo para listado'!$BC$151:$CB$151,0)),0)+IFERROR(INDEX('Hoja de Trabajo para listado'!$DE$153:$DG$274,MATCH($A328,'Hoja de Trabajo para listado'!$DE$153:$DE$1048576,0),MATCH((CUADRO!G$4&amp;$E328),'Hoja de Trabajo para listado'!$DE$151:$DG$151,0)),0)+IFERROR(INDEX('Hoja de Trabajo para listado'!$CD$155:$DC$1048576,MATCH($A328,'Hoja de Trabajo para listado'!$CD$155:$CD$1048576,0),MATCH((CUADRO!G$4&amp;$E328),'Hoja de Trabajo para listado'!$CD$151:$DC$151,0)),0)</f>
        <v>0</v>
      </c>
      <c r="H328" s="245">
        <f ca="1">+IFERROR(INDEX('Hoja de Trabajo para listado'!$A$155:$Z$1048576,MATCH($A328,'Hoja de Trabajo para listado'!$A$155:$A$1048576,0),MATCH((CUADRO!H$4&amp;$E328),'Hoja de Trabajo para listado'!$A$151:$Z$151,0)),0)+IFERROR(INDEX('Hoja de Trabajo para listado'!$AB$155:$BA$1048576,MATCH($A328,'Hoja de Trabajo para listado'!$AB$155:$AB$1048576,0),MATCH((CUADRO!H$4&amp;$E328),'Hoja de Trabajo para listado'!$AB$151:$BA$151,0)),0)+IFERROR(INDEX('Hoja de Trabajo para listado'!$BC$155:$CB$1048576,MATCH($A328,'Hoja de Trabajo para listado'!$BC$155:$BC$1048576,0),MATCH((CUADRO!H$4&amp;$E328),'Hoja de Trabajo para listado'!$BC$151:$CB$151,0)),0)+IFERROR(INDEX('Hoja de Trabajo para listado'!$DE$153:$DG$274,MATCH($A328,'Hoja de Trabajo para listado'!$DE$153:$DE$1048576,0),MATCH((CUADRO!H$4&amp;$E328),'Hoja de Trabajo para listado'!$DE$151:$DG$151,0)),0)+IFERROR(INDEX('Hoja de Trabajo para listado'!$CD$155:$DC$1048576,MATCH($A328,'Hoja de Trabajo para listado'!$CD$155:$CD$1048576,0),MATCH((CUADRO!H$4&amp;$E328),'Hoja de Trabajo para listado'!$CD$151:$DC$151,0)),0)</f>
        <v>0</v>
      </c>
      <c r="I328" s="245">
        <f ca="1">+IFERROR(INDEX('Hoja de Trabajo para listado'!$A$155:$Z$1048576,MATCH($A328,'Hoja de Trabajo para listado'!$A$155:$A$1048576,0),MATCH((CUADRO!I$4&amp;$E328),'Hoja de Trabajo para listado'!$A$151:$Z$151,0)),0)+IFERROR(INDEX('Hoja de Trabajo para listado'!$AB$155:$BA$1048576,MATCH($A328,'Hoja de Trabajo para listado'!$AB$155:$AB$1048576,0),MATCH((CUADRO!I$4&amp;$E328),'Hoja de Trabajo para listado'!$AB$151:$BA$151,0)),0)+IFERROR(INDEX('Hoja de Trabajo para listado'!$BC$155:$CB$1048576,MATCH($A328,'Hoja de Trabajo para listado'!$BC$155:$BC$1048576,0),MATCH((CUADRO!I$4&amp;$E328),'Hoja de Trabajo para listado'!$BC$151:$CB$151,0)),0)+IFERROR(INDEX('Hoja de Trabajo para listado'!$DE$153:$DG$274,MATCH($A328,'Hoja de Trabajo para listado'!$DE$153:$DE$1048576,0),MATCH((CUADRO!I$4&amp;$E328),'Hoja de Trabajo para listado'!$DE$151:$DG$151,0)),0)+IFERROR(INDEX('Hoja de Trabajo para listado'!$CD$155:$DC$1048576,MATCH($A328,'Hoja de Trabajo para listado'!$CD$155:$CD$1048576,0),MATCH((CUADRO!I$4&amp;$E328),'Hoja de Trabajo para listado'!$CD$151:$DC$151,0)),0)</f>
        <v>0</v>
      </c>
      <c r="J328" s="245">
        <f ca="1">+IFERROR(INDEX('Hoja de Trabajo para listado'!$A$155:$Z$1048576,MATCH($A328,'Hoja de Trabajo para listado'!$A$155:$A$1048576,0),MATCH((CUADRO!J$4&amp;$E328),'Hoja de Trabajo para listado'!$A$151:$Z$151,0)),0)+IFERROR(INDEX('Hoja de Trabajo para listado'!$AB$155:$BA$1048576,MATCH($A328,'Hoja de Trabajo para listado'!$AB$155:$AB$1048576,0),MATCH((CUADRO!J$4&amp;$E328),'Hoja de Trabajo para listado'!$AB$151:$BA$151,0)),0)+IFERROR(INDEX('Hoja de Trabajo para listado'!$BC$155:$CB$1048576,MATCH($A328,'Hoja de Trabajo para listado'!$BC$155:$BC$1048576,0),MATCH((CUADRO!J$4&amp;$E328),'Hoja de Trabajo para listado'!$BC$151:$CB$151,0)),0)+IFERROR(INDEX('Hoja de Trabajo para listado'!$DE$153:$DG$274,MATCH($A328,'Hoja de Trabajo para listado'!$DE$153:$DE$1048576,0),MATCH((CUADRO!J$4&amp;$E328),'Hoja de Trabajo para listado'!$DE$151:$DG$151,0)),0)+IFERROR(INDEX('Hoja de Trabajo para listado'!$CD$155:$DC$1048576,MATCH($A328,'Hoja de Trabajo para listado'!$CD$155:$CD$1048576,0),MATCH((CUADRO!J$4&amp;$E328),'Hoja de Trabajo para listado'!$CD$151:$DC$151,0)),0)</f>
        <v>0</v>
      </c>
      <c r="K328" s="245">
        <f ca="1">+IFERROR(INDEX('Hoja de Trabajo para listado'!$A$155:$Z$1048576,MATCH($A328,'Hoja de Trabajo para listado'!$A$155:$A$1048576,0),MATCH((CUADRO!K$4&amp;$E328),'Hoja de Trabajo para listado'!$A$151:$Z$151,0)),0)+IFERROR(INDEX('Hoja de Trabajo para listado'!$AB$155:$BA$1048576,MATCH($A328,'Hoja de Trabajo para listado'!$AB$155:$AB$1048576,0),MATCH((CUADRO!K$4&amp;$E328),'Hoja de Trabajo para listado'!$AB$151:$BA$151,0)),0)+IFERROR(INDEX('Hoja de Trabajo para listado'!$BC$155:$CB$1048576,MATCH($A328,'Hoja de Trabajo para listado'!$BC$155:$BC$1048576,0),MATCH((CUADRO!K$4&amp;$E328),'Hoja de Trabajo para listado'!$BC$151:$CB$151,0)),0)+IFERROR(INDEX('Hoja de Trabajo para listado'!$DE$153:$DG$274,MATCH($A328,'Hoja de Trabajo para listado'!$DE$153:$DE$1048576,0),MATCH((CUADRO!K$4&amp;$E328),'Hoja de Trabajo para listado'!$DE$151:$DG$151,0)),0)+IFERROR(INDEX('Hoja de Trabajo para listado'!$CD$155:$DC$1048576,MATCH($A328,'Hoja de Trabajo para listado'!$CD$155:$CD$1048576,0),MATCH((CUADRO!K$4&amp;$E328),'Hoja de Trabajo para listado'!$CD$151:$DC$151,0)),0)</f>
        <v>0</v>
      </c>
      <c r="L328" s="245">
        <f ca="1">+IFERROR(INDEX('Hoja de Trabajo para listado'!$A$155:$Z$1048576,MATCH($A328,'Hoja de Trabajo para listado'!$A$155:$A$1048576,0),MATCH((CUADRO!L$4&amp;$E328),'Hoja de Trabajo para listado'!$A$151:$Z$151,0)),0)+IFERROR(INDEX('Hoja de Trabajo para listado'!$AB$155:$BA$1048576,MATCH($A328,'Hoja de Trabajo para listado'!$AB$155:$AB$1048576,0),MATCH((CUADRO!L$4&amp;$E328),'Hoja de Trabajo para listado'!$AB$151:$BA$151,0)),0)+IFERROR(INDEX('Hoja de Trabajo para listado'!$BC$155:$CB$1048576,MATCH($A328,'Hoja de Trabajo para listado'!$BC$155:$BC$1048576,0),MATCH((CUADRO!L$4&amp;$E328),'Hoja de Trabajo para listado'!$BC$151:$CB$151,0)),0)+IFERROR(INDEX('Hoja de Trabajo para listado'!$DE$153:$DG$274,MATCH($A328,'Hoja de Trabajo para listado'!$DE$153:$DE$1048576,0),MATCH((CUADRO!L$4&amp;$E328),'Hoja de Trabajo para listado'!$DE$151:$DG$151,0)),0)+IFERROR(INDEX('Hoja de Trabajo para listado'!$CD$155:$DC$1048576,MATCH($A328,'Hoja de Trabajo para listado'!$CD$155:$CD$1048576,0),MATCH((CUADRO!L$4&amp;$E328),'Hoja de Trabajo para listado'!$CD$151:$DC$151,0)),0)</f>
        <v>0</v>
      </c>
      <c r="M328" s="245">
        <f ca="1">+IFERROR(INDEX('Hoja de Trabajo para listado'!$A$155:$Z$1048576,MATCH($A328,'Hoja de Trabajo para listado'!$A$155:$A$1048576,0),MATCH((CUADRO!M$4&amp;$E328),'Hoja de Trabajo para listado'!$A$151:$Z$151,0)),0)+IFERROR(INDEX('Hoja de Trabajo para listado'!$AB$155:$BA$1048576,MATCH($A328,'Hoja de Trabajo para listado'!$AB$155:$AB$1048576,0),MATCH((CUADRO!M$4&amp;$E328),'Hoja de Trabajo para listado'!$AB$151:$BA$151,0)),0)+IFERROR(INDEX('Hoja de Trabajo para listado'!$BC$155:$CB$1048576,MATCH($A328,'Hoja de Trabajo para listado'!$BC$155:$BC$1048576,0),MATCH((CUADRO!M$4&amp;$E328),'Hoja de Trabajo para listado'!$BC$151:$CB$151,0)),0)+IFERROR(INDEX('Hoja de Trabajo para listado'!$DE$153:$DG$274,MATCH($A328,'Hoja de Trabajo para listado'!$DE$153:$DE$1048576,0),MATCH((CUADRO!M$4&amp;$E328),'Hoja de Trabajo para listado'!$DE$151:$DG$151,0)),0)+IFERROR(INDEX('Hoja de Trabajo para listado'!$CD$155:$DC$1048576,MATCH($A328,'Hoja de Trabajo para listado'!$CD$155:$CD$1048576,0),MATCH((CUADRO!M$4&amp;$E328),'Hoja de Trabajo para listado'!$CD$151:$DC$151,0)),0)</f>
        <v>0</v>
      </c>
      <c r="N328" s="245">
        <f ca="1">+IFERROR(INDEX('Hoja de Trabajo para listado'!$A$155:$Z$1048576,MATCH($A328,'Hoja de Trabajo para listado'!$A$155:$A$1048576,0),MATCH((CUADRO!N$4&amp;$E328),'Hoja de Trabajo para listado'!$A$151:$Z$151,0)),0)+IFERROR(INDEX('Hoja de Trabajo para listado'!$AB$155:$BA$1048576,MATCH($A328,'Hoja de Trabajo para listado'!$AB$155:$AB$1048576,0),MATCH((CUADRO!N$4&amp;$E328),'Hoja de Trabajo para listado'!$AB$151:$BA$151,0)),0)+IFERROR(INDEX('Hoja de Trabajo para listado'!$BC$155:$CB$1048576,MATCH($A328,'Hoja de Trabajo para listado'!$BC$155:$BC$1048576,0),MATCH((CUADRO!N$4&amp;$E328),'Hoja de Trabajo para listado'!$BC$151:$CB$151,0)),0)+IFERROR(INDEX('Hoja de Trabajo para listado'!$DE$153:$DG$274,MATCH($A328,'Hoja de Trabajo para listado'!$DE$153:$DE$1048576,0),MATCH((CUADRO!N$4&amp;$E328),'Hoja de Trabajo para listado'!$DE$151:$DG$151,0)),0)+IFERROR(INDEX('Hoja de Trabajo para listado'!$CD$155:$DC$1048576,MATCH($A328,'Hoja de Trabajo para listado'!$CD$155:$CD$1048576,0),MATCH((CUADRO!N$4&amp;$E328),'Hoja de Trabajo para listado'!$CD$151:$DC$151,0)),0)</f>
        <v>0</v>
      </c>
      <c r="O328" s="245">
        <f ca="1">+IFERROR(INDEX('Hoja de Trabajo para listado'!$A$155:$Z$1048576,MATCH($A328,'Hoja de Trabajo para listado'!$A$155:$A$1048576,0),MATCH((CUADRO!O$4&amp;$E328),'Hoja de Trabajo para listado'!$A$151:$Z$151,0)),0)+IFERROR(INDEX('Hoja de Trabajo para listado'!$AB$155:$BA$1048576,MATCH($A328,'Hoja de Trabajo para listado'!$AB$155:$AB$1048576,0),MATCH((CUADRO!O$4&amp;$E328),'Hoja de Trabajo para listado'!$AB$151:$BA$151,0)),0)+IFERROR(INDEX('Hoja de Trabajo para listado'!$BC$155:$CB$1048576,MATCH($A328,'Hoja de Trabajo para listado'!$BC$155:$BC$1048576,0),MATCH((CUADRO!O$4&amp;$E328),'Hoja de Trabajo para listado'!$BC$151:$CB$151,0)),0)+IFERROR(INDEX('Hoja de Trabajo para listado'!$DE$153:$DG$274,MATCH($A328,'Hoja de Trabajo para listado'!$DE$153:$DE$1048576,0),MATCH((CUADRO!O$4&amp;$E328),'Hoja de Trabajo para listado'!$DE$151:$DG$151,0)),0)+IFERROR(INDEX('Hoja de Trabajo para listado'!$CD$155:$DC$1048576,MATCH($A328,'Hoja de Trabajo para listado'!$CD$155:$CD$1048576,0),MATCH((CUADRO!O$4&amp;$E328),'Hoja de Trabajo para listado'!$CD$151:$DC$151,0)),0)</f>
        <v>0</v>
      </c>
      <c r="P328" s="245">
        <f ca="1">+IFERROR(INDEX('Hoja de Trabajo para listado'!$A$155:$Z$1048576,MATCH($A328,'Hoja de Trabajo para listado'!$A$155:$A$1048576,0),MATCH((CUADRO!P$4&amp;$E328),'Hoja de Trabajo para listado'!$A$151:$Z$151,0)),0)+IFERROR(INDEX('Hoja de Trabajo para listado'!$AB$155:$BA$1048576,MATCH($A328,'Hoja de Trabajo para listado'!$AB$155:$AB$1048576,0),MATCH((CUADRO!P$4&amp;$E328),'Hoja de Trabajo para listado'!$AB$151:$BA$151,0)),0)+IFERROR(INDEX('Hoja de Trabajo para listado'!$BC$155:$CB$1048576,MATCH($A328,'Hoja de Trabajo para listado'!$BC$155:$BC$1048576,0),MATCH((CUADRO!P$4&amp;$E328),'Hoja de Trabajo para listado'!$BC$151:$CB$151,0)),0)+IFERROR(INDEX('Hoja de Trabajo para listado'!$DE$153:$DG$274,MATCH($A328,'Hoja de Trabajo para listado'!$DE$153:$DE$1048576,0),MATCH((CUADRO!P$4&amp;$E328),'Hoja de Trabajo para listado'!$DE$151:$DG$151,0)),0)+IFERROR(INDEX('Hoja de Trabajo para listado'!$CD$155:$DC$1048576,MATCH($A328,'Hoja de Trabajo para listado'!$CD$155:$CD$1048576,0),MATCH((CUADRO!P$4&amp;$E328),'Hoja de Trabajo para listado'!$CD$151:$DC$151,0)),0)</f>
        <v>0</v>
      </c>
      <c r="Q328" s="245">
        <f ca="1">+IFERROR(INDEX('Hoja de Trabajo para listado'!$A$155:$Z$1048576,MATCH($A328,'Hoja de Trabajo para listado'!$A$155:$A$1048576,0),MATCH((CUADRO!Q$4&amp;$E328),'Hoja de Trabajo para listado'!$A$151:$Z$151,0)),0)+IFERROR(INDEX('Hoja de Trabajo para listado'!$AB$155:$BA$1048576,MATCH($A328,'Hoja de Trabajo para listado'!$AB$155:$AB$1048576,0),MATCH((CUADRO!Q$4&amp;$E328),'Hoja de Trabajo para listado'!$AB$151:$BA$151,0)),0)+IFERROR(INDEX('Hoja de Trabajo para listado'!$BC$155:$CB$1048576,MATCH($A328,'Hoja de Trabajo para listado'!$BC$155:$BC$1048576,0),MATCH((CUADRO!Q$4&amp;$E328),'Hoja de Trabajo para listado'!$BC$151:$CB$151,0)),0)+IFERROR(INDEX('Hoja de Trabajo para listado'!$DE$153:$DG$274,MATCH($A328,'Hoja de Trabajo para listado'!$DE$153:$DE$1048576,0),MATCH((CUADRO!Q$4&amp;$E328),'Hoja de Trabajo para listado'!$DE$151:$DG$151,0)),0)+IFERROR(INDEX('Hoja de Trabajo para listado'!$CD$155:$DC$1048576,MATCH($A328,'Hoja de Trabajo para listado'!$CD$155:$CD$1048576,0),MATCH((CUADRO!Q$4&amp;$E328),'Hoja de Trabajo para listado'!$CD$151:$DC$151,0)),0)</f>
        <v>0</v>
      </c>
      <c r="R328" s="245">
        <f t="shared" ca="1" si="15"/>
        <v>0</v>
      </c>
      <c r="S328" s="245">
        <f ca="1">+R327+R328</f>
        <v>0</v>
      </c>
      <c r="T328" s="243">
        <f ca="1">+S328</f>
        <v>0</v>
      </c>
      <c r="U328" s="242">
        <f t="shared" si="16"/>
        <v>2</v>
      </c>
      <c r="V328" s="333" t="str">
        <f>+VLOOKUP(A328,bd_lista!$A$3:$E$592,5,FALSE)</f>
        <v>Empresas Nacionales</v>
      </c>
      <c r="W328" s="388"/>
      <c r="X328" s="242">
        <f>+VLOOKUP(A328,[4]Sheet1!$A$13:$D$744,4,FALSE)</f>
        <v>76</v>
      </c>
      <c r="Y328" s="242" t="str">
        <f>+VLOOKUP(X328,bd_lista!$A$3:$C$592,3,FALSE)</f>
        <v>Ministerio de Minería y Metalurgia</v>
      </c>
      <c r="Z328" s="292"/>
      <c r="AA328" s="293"/>
    </row>
    <row r="329" spans="1:27" ht="15" customHeight="1">
      <c r="A329" s="32">
        <v>522</v>
      </c>
      <c r="B329" s="392">
        <f>+A329</f>
        <v>522</v>
      </c>
      <c r="C329" s="247" t="str">
        <f>+VLOOKUP(A329,bd_lista!$A$3:$C$592,3,FALSE)</f>
        <v>Empresa Nacional de Ferrocarriles - Residual</v>
      </c>
      <c r="D329" s="389" t="str">
        <f>+C329</f>
        <v>Empresa Nacional de Ferrocarriles - Residual</v>
      </c>
      <c r="E329" s="247" t="s">
        <v>1304</v>
      </c>
      <c r="F329" s="243">
        <f ca="1">+IFERROR(INDEX('Hoja de Trabajo para listado'!$A$155:$Z$1048576,MATCH($A329,'Hoja de Trabajo para listado'!$A$155:$A$1048576,0),MATCH((CUADRO!F$4&amp;$E329),'Hoja de Trabajo para listado'!$A$151:$Z$151,0)),0)+IFERROR(INDEX('Hoja de Trabajo para listado'!$AB$155:$BA$1048576,MATCH($A329,'Hoja de Trabajo para listado'!$AB$155:$AB$1048576,0),MATCH((CUADRO!F$4&amp;$E329),'Hoja de Trabajo para listado'!$AB$151:$BA$151,0)),0)+IFERROR(INDEX('Hoja de Trabajo para listado'!$BC$155:$CB$1048576,MATCH($A329,'Hoja de Trabajo para listado'!$BC$155:$BC$1048576,0),MATCH((CUADRO!F$4&amp;$E329),'Hoja de Trabajo para listado'!$BC$151:$CB$151,0)),0)+IFERROR(INDEX('Hoja de Trabajo para listado'!$DE$153:$DG$274,MATCH($A329,'Hoja de Trabajo para listado'!$DE$153:$DE$1048576,0),MATCH((CUADRO!F$4&amp;$E329),'Hoja de Trabajo para listado'!$DE$151:$DG$151,0)),0)+IFERROR(INDEX('Hoja de Trabajo para listado'!$CD$155:$DC$1048576,MATCH($A329,'Hoja de Trabajo para listado'!$CD$155:$CD$1048576,0),MATCH((CUADRO!F$4&amp;$E329),'Hoja de Trabajo para listado'!$CD$151:$DC$151,0)),0)</f>
        <v>0</v>
      </c>
      <c r="G329" s="243">
        <f ca="1">+IFERROR(INDEX('Hoja de Trabajo para listado'!$A$155:$Z$1048576,MATCH($A329,'Hoja de Trabajo para listado'!$A$155:$A$1048576,0),MATCH((CUADRO!G$4&amp;$E329),'Hoja de Trabajo para listado'!$A$151:$Z$151,0)),0)+IFERROR(INDEX('Hoja de Trabajo para listado'!$AB$155:$BA$1048576,MATCH($A329,'Hoja de Trabajo para listado'!$AB$155:$AB$1048576,0),MATCH((CUADRO!G$4&amp;$E329),'Hoja de Trabajo para listado'!$AB$151:$BA$151,0)),0)+IFERROR(INDEX('Hoja de Trabajo para listado'!$BC$155:$CB$1048576,MATCH($A329,'Hoja de Trabajo para listado'!$BC$155:$BC$1048576,0),MATCH((CUADRO!G$4&amp;$E329),'Hoja de Trabajo para listado'!$BC$151:$CB$151,0)),0)+IFERROR(INDEX('Hoja de Trabajo para listado'!$DE$153:$DG$274,MATCH($A329,'Hoja de Trabajo para listado'!$DE$153:$DE$1048576,0),MATCH((CUADRO!G$4&amp;$E329),'Hoja de Trabajo para listado'!$DE$151:$DG$151,0)),0)+IFERROR(INDEX('Hoja de Trabajo para listado'!$CD$155:$DC$1048576,MATCH($A329,'Hoja de Trabajo para listado'!$CD$155:$CD$1048576,0),MATCH((CUADRO!G$4&amp;$E329),'Hoja de Trabajo para listado'!$CD$151:$DC$151,0)),0)</f>
        <v>0</v>
      </c>
      <c r="H329" s="243">
        <f ca="1">+IFERROR(INDEX('Hoja de Trabajo para listado'!$A$155:$Z$1048576,MATCH($A329,'Hoja de Trabajo para listado'!$A$155:$A$1048576,0),MATCH((CUADRO!H$4&amp;$E329),'Hoja de Trabajo para listado'!$A$151:$Z$151,0)),0)+IFERROR(INDEX('Hoja de Trabajo para listado'!$AB$155:$BA$1048576,MATCH($A329,'Hoja de Trabajo para listado'!$AB$155:$AB$1048576,0),MATCH((CUADRO!H$4&amp;$E329),'Hoja de Trabajo para listado'!$AB$151:$BA$151,0)),0)+IFERROR(INDEX('Hoja de Trabajo para listado'!$BC$155:$CB$1048576,MATCH($A329,'Hoja de Trabajo para listado'!$BC$155:$BC$1048576,0),MATCH((CUADRO!H$4&amp;$E329),'Hoja de Trabajo para listado'!$BC$151:$CB$151,0)),0)+IFERROR(INDEX('Hoja de Trabajo para listado'!$DE$153:$DG$274,MATCH($A329,'Hoja de Trabajo para listado'!$DE$153:$DE$1048576,0),MATCH((CUADRO!H$4&amp;$E329),'Hoja de Trabajo para listado'!$DE$151:$DG$151,0)),0)+IFERROR(INDEX('Hoja de Trabajo para listado'!$CD$155:$DC$1048576,MATCH($A329,'Hoja de Trabajo para listado'!$CD$155:$CD$1048576,0),MATCH((CUADRO!H$4&amp;$E329),'Hoja de Trabajo para listado'!$CD$151:$DC$151,0)),0)</f>
        <v>0</v>
      </c>
      <c r="I329" s="243">
        <f ca="1">+IFERROR(INDEX('Hoja de Trabajo para listado'!$A$155:$Z$1048576,MATCH($A329,'Hoja de Trabajo para listado'!$A$155:$A$1048576,0),MATCH((CUADRO!I$4&amp;$E329),'Hoja de Trabajo para listado'!$A$151:$Z$151,0)),0)+IFERROR(INDEX('Hoja de Trabajo para listado'!$AB$155:$BA$1048576,MATCH($A329,'Hoja de Trabajo para listado'!$AB$155:$AB$1048576,0),MATCH((CUADRO!I$4&amp;$E329),'Hoja de Trabajo para listado'!$AB$151:$BA$151,0)),0)+IFERROR(INDEX('Hoja de Trabajo para listado'!$BC$155:$CB$1048576,MATCH($A329,'Hoja de Trabajo para listado'!$BC$155:$BC$1048576,0),MATCH((CUADRO!I$4&amp;$E329),'Hoja de Trabajo para listado'!$BC$151:$CB$151,0)),0)+IFERROR(INDEX('Hoja de Trabajo para listado'!$DE$153:$DG$274,MATCH($A329,'Hoja de Trabajo para listado'!$DE$153:$DE$1048576,0),MATCH((CUADRO!I$4&amp;$E329),'Hoja de Trabajo para listado'!$DE$151:$DG$151,0)),0)+IFERROR(INDEX('Hoja de Trabajo para listado'!$CD$155:$DC$1048576,MATCH($A329,'Hoja de Trabajo para listado'!$CD$155:$CD$1048576,0),MATCH((CUADRO!I$4&amp;$E329),'Hoja de Trabajo para listado'!$CD$151:$DC$151,0)),0)</f>
        <v>0</v>
      </c>
      <c r="J329" s="243">
        <f ca="1">+IFERROR(INDEX('Hoja de Trabajo para listado'!$A$155:$Z$1048576,MATCH($A329,'Hoja de Trabajo para listado'!$A$155:$A$1048576,0),MATCH((CUADRO!J$4&amp;$E329),'Hoja de Trabajo para listado'!$A$151:$Z$151,0)),0)+IFERROR(INDEX('Hoja de Trabajo para listado'!$AB$155:$BA$1048576,MATCH($A329,'Hoja de Trabajo para listado'!$AB$155:$AB$1048576,0),MATCH((CUADRO!J$4&amp;$E329),'Hoja de Trabajo para listado'!$AB$151:$BA$151,0)),0)+IFERROR(INDEX('Hoja de Trabajo para listado'!$BC$155:$CB$1048576,MATCH($A329,'Hoja de Trabajo para listado'!$BC$155:$BC$1048576,0),MATCH((CUADRO!J$4&amp;$E329),'Hoja de Trabajo para listado'!$BC$151:$CB$151,0)),0)+IFERROR(INDEX('Hoja de Trabajo para listado'!$DE$153:$DG$274,MATCH($A329,'Hoja de Trabajo para listado'!$DE$153:$DE$1048576,0),MATCH((CUADRO!J$4&amp;$E329),'Hoja de Trabajo para listado'!$DE$151:$DG$151,0)),0)+IFERROR(INDEX('Hoja de Trabajo para listado'!$CD$155:$DC$1048576,MATCH($A329,'Hoja de Trabajo para listado'!$CD$155:$CD$1048576,0),MATCH((CUADRO!J$4&amp;$E329),'Hoja de Trabajo para listado'!$CD$151:$DC$151,0)),0)</f>
        <v>0</v>
      </c>
      <c r="K329" s="243">
        <f ca="1">+IFERROR(INDEX('Hoja de Trabajo para listado'!$A$155:$Z$1048576,MATCH($A329,'Hoja de Trabajo para listado'!$A$155:$A$1048576,0),MATCH((CUADRO!K$4&amp;$E329),'Hoja de Trabajo para listado'!$A$151:$Z$151,0)),0)+IFERROR(INDEX('Hoja de Trabajo para listado'!$AB$155:$BA$1048576,MATCH($A329,'Hoja de Trabajo para listado'!$AB$155:$AB$1048576,0),MATCH((CUADRO!K$4&amp;$E329),'Hoja de Trabajo para listado'!$AB$151:$BA$151,0)),0)+IFERROR(INDEX('Hoja de Trabajo para listado'!$BC$155:$CB$1048576,MATCH($A329,'Hoja de Trabajo para listado'!$BC$155:$BC$1048576,0),MATCH((CUADRO!K$4&amp;$E329),'Hoja de Trabajo para listado'!$BC$151:$CB$151,0)),0)+IFERROR(INDEX('Hoja de Trabajo para listado'!$DE$153:$DG$274,MATCH($A329,'Hoja de Trabajo para listado'!$DE$153:$DE$1048576,0),MATCH((CUADRO!K$4&amp;$E329),'Hoja de Trabajo para listado'!$DE$151:$DG$151,0)),0)+IFERROR(INDEX('Hoja de Trabajo para listado'!$CD$155:$DC$1048576,MATCH($A329,'Hoja de Trabajo para listado'!$CD$155:$CD$1048576,0),MATCH((CUADRO!K$4&amp;$E329),'Hoja de Trabajo para listado'!$CD$151:$DC$151,0)),0)</f>
        <v>0</v>
      </c>
      <c r="L329" s="243">
        <f ca="1">+IFERROR(INDEX('Hoja de Trabajo para listado'!$A$155:$Z$1048576,MATCH($A329,'Hoja de Trabajo para listado'!$A$155:$A$1048576,0),MATCH((CUADRO!L$4&amp;$E329),'Hoja de Trabajo para listado'!$A$151:$Z$151,0)),0)+IFERROR(INDEX('Hoja de Trabajo para listado'!$AB$155:$BA$1048576,MATCH($A329,'Hoja de Trabajo para listado'!$AB$155:$AB$1048576,0),MATCH((CUADRO!L$4&amp;$E329),'Hoja de Trabajo para listado'!$AB$151:$BA$151,0)),0)+IFERROR(INDEX('Hoja de Trabajo para listado'!$BC$155:$CB$1048576,MATCH($A329,'Hoja de Trabajo para listado'!$BC$155:$BC$1048576,0),MATCH((CUADRO!L$4&amp;$E329),'Hoja de Trabajo para listado'!$BC$151:$CB$151,0)),0)+IFERROR(INDEX('Hoja de Trabajo para listado'!$DE$153:$DG$274,MATCH($A329,'Hoja de Trabajo para listado'!$DE$153:$DE$1048576,0),MATCH((CUADRO!L$4&amp;$E329),'Hoja de Trabajo para listado'!$DE$151:$DG$151,0)),0)+IFERROR(INDEX('Hoja de Trabajo para listado'!$CD$155:$DC$1048576,MATCH($A329,'Hoja de Trabajo para listado'!$CD$155:$CD$1048576,0),MATCH((CUADRO!L$4&amp;$E329),'Hoja de Trabajo para listado'!$CD$151:$DC$151,0)),0)</f>
        <v>0</v>
      </c>
      <c r="M329" s="243">
        <f ca="1">+IFERROR(INDEX('Hoja de Trabajo para listado'!$A$155:$Z$1048576,MATCH($A329,'Hoja de Trabajo para listado'!$A$155:$A$1048576,0),MATCH((CUADRO!M$4&amp;$E329),'Hoja de Trabajo para listado'!$A$151:$Z$151,0)),0)+IFERROR(INDEX('Hoja de Trabajo para listado'!$AB$155:$BA$1048576,MATCH($A329,'Hoja de Trabajo para listado'!$AB$155:$AB$1048576,0),MATCH((CUADRO!M$4&amp;$E329),'Hoja de Trabajo para listado'!$AB$151:$BA$151,0)),0)+IFERROR(INDEX('Hoja de Trabajo para listado'!$BC$155:$CB$1048576,MATCH($A329,'Hoja de Trabajo para listado'!$BC$155:$BC$1048576,0),MATCH((CUADRO!M$4&amp;$E329),'Hoja de Trabajo para listado'!$BC$151:$CB$151,0)),0)+IFERROR(INDEX('Hoja de Trabajo para listado'!$DE$153:$DG$274,MATCH($A329,'Hoja de Trabajo para listado'!$DE$153:$DE$1048576,0),MATCH((CUADRO!M$4&amp;$E329),'Hoja de Trabajo para listado'!$DE$151:$DG$151,0)),0)+IFERROR(INDEX('Hoja de Trabajo para listado'!$CD$155:$DC$1048576,MATCH($A329,'Hoja de Trabajo para listado'!$CD$155:$CD$1048576,0),MATCH((CUADRO!M$4&amp;$E329),'Hoja de Trabajo para listado'!$CD$151:$DC$151,0)),0)</f>
        <v>0</v>
      </c>
      <c r="N329" s="243">
        <f ca="1">+IFERROR(INDEX('Hoja de Trabajo para listado'!$A$155:$Z$1048576,MATCH($A329,'Hoja de Trabajo para listado'!$A$155:$A$1048576,0),MATCH((CUADRO!N$4&amp;$E329),'Hoja de Trabajo para listado'!$A$151:$Z$151,0)),0)+IFERROR(INDEX('Hoja de Trabajo para listado'!$AB$155:$BA$1048576,MATCH($A329,'Hoja de Trabajo para listado'!$AB$155:$AB$1048576,0),MATCH((CUADRO!N$4&amp;$E329),'Hoja de Trabajo para listado'!$AB$151:$BA$151,0)),0)+IFERROR(INDEX('Hoja de Trabajo para listado'!$BC$155:$CB$1048576,MATCH($A329,'Hoja de Trabajo para listado'!$BC$155:$BC$1048576,0),MATCH((CUADRO!N$4&amp;$E329),'Hoja de Trabajo para listado'!$BC$151:$CB$151,0)),0)+IFERROR(INDEX('Hoja de Trabajo para listado'!$DE$153:$DG$274,MATCH($A329,'Hoja de Trabajo para listado'!$DE$153:$DE$1048576,0),MATCH((CUADRO!N$4&amp;$E329),'Hoja de Trabajo para listado'!$DE$151:$DG$151,0)),0)+IFERROR(INDEX('Hoja de Trabajo para listado'!$CD$155:$DC$1048576,MATCH($A329,'Hoja de Trabajo para listado'!$CD$155:$CD$1048576,0),MATCH((CUADRO!N$4&amp;$E329),'Hoja de Trabajo para listado'!$CD$151:$DC$151,0)),0)</f>
        <v>0</v>
      </c>
      <c r="O329" s="243">
        <f ca="1">+IFERROR(INDEX('Hoja de Trabajo para listado'!$A$155:$Z$1048576,MATCH($A329,'Hoja de Trabajo para listado'!$A$155:$A$1048576,0),MATCH((CUADRO!O$4&amp;$E329),'Hoja de Trabajo para listado'!$A$151:$Z$151,0)),0)+IFERROR(INDEX('Hoja de Trabajo para listado'!$AB$155:$BA$1048576,MATCH($A329,'Hoja de Trabajo para listado'!$AB$155:$AB$1048576,0),MATCH((CUADRO!O$4&amp;$E329),'Hoja de Trabajo para listado'!$AB$151:$BA$151,0)),0)+IFERROR(INDEX('Hoja de Trabajo para listado'!$BC$155:$CB$1048576,MATCH($A329,'Hoja de Trabajo para listado'!$BC$155:$BC$1048576,0),MATCH((CUADRO!O$4&amp;$E329),'Hoja de Trabajo para listado'!$BC$151:$CB$151,0)),0)+IFERROR(INDEX('Hoja de Trabajo para listado'!$DE$153:$DG$274,MATCH($A329,'Hoja de Trabajo para listado'!$DE$153:$DE$1048576,0),MATCH((CUADRO!O$4&amp;$E329),'Hoja de Trabajo para listado'!$DE$151:$DG$151,0)),0)+IFERROR(INDEX('Hoja de Trabajo para listado'!$CD$155:$DC$1048576,MATCH($A329,'Hoja de Trabajo para listado'!$CD$155:$CD$1048576,0),MATCH((CUADRO!O$4&amp;$E329),'Hoja de Trabajo para listado'!$CD$151:$DC$151,0)),0)</f>
        <v>0</v>
      </c>
      <c r="P329" s="243">
        <f ca="1">+IFERROR(INDEX('Hoja de Trabajo para listado'!$A$155:$Z$1048576,MATCH($A329,'Hoja de Trabajo para listado'!$A$155:$A$1048576,0),MATCH((CUADRO!P$4&amp;$E329),'Hoja de Trabajo para listado'!$A$151:$Z$151,0)),0)+IFERROR(INDEX('Hoja de Trabajo para listado'!$AB$155:$BA$1048576,MATCH($A329,'Hoja de Trabajo para listado'!$AB$155:$AB$1048576,0),MATCH((CUADRO!P$4&amp;$E329),'Hoja de Trabajo para listado'!$AB$151:$BA$151,0)),0)+IFERROR(INDEX('Hoja de Trabajo para listado'!$BC$155:$CB$1048576,MATCH($A329,'Hoja de Trabajo para listado'!$BC$155:$BC$1048576,0),MATCH((CUADRO!P$4&amp;$E329),'Hoja de Trabajo para listado'!$BC$151:$CB$151,0)),0)+IFERROR(INDEX('Hoja de Trabajo para listado'!$DE$153:$DG$274,MATCH($A329,'Hoja de Trabajo para listado'!$DE$153:$DE$1048576,0),MATCH((CUADRO!P$4&amp;$E329),'Hoja de Trabajo para listado'!$DE$151:$DG$151,0)),0)+IFERROR(INDEX('Hoja de Trabajo para listado'!$CD$155:$DC$1048576,MATCH($A329,'Hoja de Trabajo para listado'!$CD$155:$CD$1048576,0),MATCH((CUADRO!P$4&amp;$E329),'Hoja de Trabajo para listado'!$CD$151:$DC$151,0)),0)</f>
        <v>0</v>
      </c>
      <c r="Q329" s="243">
        <f ca="1">+IFERROR(INDEX('Hoja de Trabajo para listado'!$A$155:$Z$1048576,MATCH($A329,'Hoja de Trabajo para listado'!$A$155:$A$1048576,0),MATCH((CUADRO!Q$4&amp;$E329),'Hoja de Trabajo para listado'!$A$151:$Z$151,0)),0)+IFERROR(INDEX('Hoja de Trabajo para listado'!$AB$155:$BA$1048576,MATCH($A329,'Hoja de Trabajo para listado'!$AB$155:$AB$1048576,0),MATCH((CUADRO!Q$4&amp;$E329),'Hoja de Trabajo para listado'!$AB$151:$BA$151,0)),0)+IFERROR(INDEX('Hoja de Trabajo para listado'!$BC$155:$CB$1048576,MATCH($A329,'Hoja de Trabajo para listado'!$BC$155:$BC$1048576,0),MATCH((CUADRO!Q$4&amp;$E329),'Hoja de Trabajo para listado'!$BC$151:$CB$151,0)),0)+IFERROR(INDEX('Hoja de Trabajo para listado'!$DE$153:$DG$274,MATCH($A329,'Hoja de Trabajo para listado'!$DE$153:$DE$1048576,0),MATCH((CUADRO!Q$4&amp;$E329),'Hoja de Trabajo para listado'!$DE$151:$DG$151,0)),0)+IFERROR(INDEX('Hoja de Trabajo para listado'!$CD$155:$DC$1048576,MATCH($A329,'Hoja de Trabajo para listado'!$CD$155:$CD$1048576,0),MATCH((CUADRO!Q$4&amp;$E329),'Hoja de Trabajo para listado'!$CD$151:$DC$151,0)),0)</f>
        <v>0</v>
      </c>
      <c r="R329" s="243">
        <f t="shared" ca="1" si="15"/>
        <v>0</v>
      </c>
      <c r="S329" s="263"/>
      <c r="T329" s="243">
        <f ca="1">+T330</f>
        <v>287086.25</v>
      </c>
      <c r="U329" s="242">
        <f t="shared" si="16"/>
        <v>1</v>
      </c>
      <c r="V329" s="333" t="str">
        <f>+VLOOKUP(A329,bd_lista!$A$3:$E$592,5,FALSE)</f>
        <v>Empresas Nacionales</v>
      </c>
      <c r="W329" s="387" t="str">
        <f>+V329</f>
        <v>Empresas Nacionales</v>
      </c>
      <c r="X329" s="242">
        <f>+VLOOKUP(A329,[4]Sheet1!$A$13:$D$744,4,FALSE)</f>
        <v>81</v>
      </c>
      <c r="Y329" s="242" t="str">
        <f>+VLOOKUP(X329,bd_lista!$A$3:$C$592,3,FALSE)</f>
        <v>Ministerio de Obras Públicas, Servicios y Vivienda</v>
      </c>
      <c r="Z329" s="294">
        <f>+X329</f>
        <v>81</v>
      </c>
      <c r="AA329" s="319" t="str">
        <f>+Y329</f>
        <v>Ministerio de Obras Públicas, Servicios y Vivienda</v>
      </c>
    </row>
    <row r="330" spans="1:27" ht="15" customHeight="1">
      <c r="A330" s="32">
        <v>522</v>
      </c>
      <c r="B330" s="393"/>
      <c r="C330" s="333" t="str">
        <f>+VLOOKUP(A330,bd_lista!$A$3:$C$592,3,FALSE)</f>
        <v>Empresa Nacional de Ferrocarriles - Residual</v>
      </c>
      <c r="D330" s="390"/>
      <c r="E330" s="333" t="s">
        <v>1305</v>
      </c>
      <c r="F330" s="245">
        <f ca="1">+IFERROR(INDEX('Hoja de Trabajo para listado'!$A$155:$Z$1048576,MATCH($A330,'Hoja de Trabajo para listado'!$A$155:$A$1048576,0),MATCH((CUADRO!F$4&amp;$E330),'Hoja de Trabajo para listado'!$A$151:$Z$151,0)),0)+IFERROR(INDEX('Hoja de Trabajo para listado'!$AB$155:$BA$1048576,MATCH($A330,'Hoja de Trabajo para listado'!$AB$155:$AB$1048576,0),MATCH((CUADRO!F$4&amp;$E330),'Hoja de Trabajo para listado'!$AB$151:$BA$151,0)),0)+IFERROR(INDEX('Hoja de Trabajo para listado'!$BC$155:$CB$1048576,MATCH($A330,'Hoja de Trabajo para listado'!$BC$155:$BC$1048576,0),MATCH((CUADRO!F$4&amp;$E330),'Hoja de Trabajo para listado'!$BC$151:$CB$151,0)),0)+IFERROR(INDEX('Hoja de Trabajo para listado'!$DE$153:$DG$274,MATCH($A330,'Hoja de Trabajo para listado'!$DE$153:$DE$1048576,0),MATCH((CUADRO!F$4&amp;$E330),'Hoja de Trabajo para listado'!$DE$151:$DG$151,0)),0)+IFERROR(INDEX('Hoja de Trabajo para listado'!$CD$155:$DC$1048576,MATCH($A330,'Hoja de Trabajo para listado'!$CD$155:$CD$1048576,0),MATCH((CUADRO!F$4&amp;$E330),'Hoja de Trabajo para listado'!$CD$151:$DC$151,0)),0)</f>
        <v>0</v>
      </c>
      <c r="G330" s="245">
        <f ca="1">+IFERROR(INDEX('Hoja de Trabajo para listado'!$A$155:$Z$1048576,MATCH($A330,'Hoja de Trabajo para listado'!$A$155:$A$1048576,0),MATCH((CUADRO!G$4&amp;$E330),'Hoja de Trabajo para listado'!$A$151:$Z$151,0)),0)+IFERROR(INDEX('Hoja de Trabajo para listado'!$AB$155:$BA$1048576,MATCH($A330,'Hoja de Trabajo para listado'!$AB$155:$AB$1048576,0),MATCH((CUADRO!G$4&amp;$E330),'Hoja de Trabajo para listado'!$AB$151:$BA$151,0)),0)+IFERROR(INDEX('Hoja de Trabajo para listado'!$BC$155:$CB$1048576,MATCH($A330,'Hoja de Trabajo para listado'!$BC$155:$BC$1048576,0),MATCH((CUADRO!G$4&amp;$E330),'Hoja de Trabajo para listado'!$BC$151:$CB$151,0)),0)+IFERROR(INDEX('Hoja de Trabajo para listado'!$DE$153:$DG$274,MATCH($A330,'Hoja de Trabajo para listado'!$DE$153:$DE$1048576,0),MATCH((CUADRO!G$4&amp;$E330),'Hoja de Trabajo para listado'!$DE$151:$DG$151,0)),0)+IFERROR(INDEX('Hoja de Trabajo para listado'!$CD$155:$DC$1048576,MATCH($A330,'Hoja de Trabajo para listado'!$CD$155:$CD$1048576,0),MATCH((CUADRO!G$4&amp;$E330),'Hoja de Trabajo para listado'!$CD$151:$DC$151,0)),0)</f>
        <v>0</v>
      </c>
      <c r="H330" s="245">
        <f ca="1">+IFERROR(INDEX('Hoja de Trabajo para listado'!$A$155:$Z$1048576,MATCH($A330,'Hoja de Trabajo para listado'!$A$155:$A$1048576,0),MATCH((CUADRO!H$4&amp;$E330),'Hoja de Trabajo para listado'!$A$151:$Z$151,0)),0)+IFERROR(INDEX('Hoja de Trabajo para listado'!$AB$155:$BA$1048576,MATCH($A330,'Hoja de Trabajo para listado'!$AB$155:$AB$1048576,0),MATCH((CUADRO!H$4&amp;$E330),'Hoja de Trabajo para listado'!$AB$151:$BA$151,0)),0)+IFERROR(INDEX('Hoja de Trabajo para listado'!$BC$155:$CB$1048576,MATCH($A330,'Hoja de Trabajo para listado'!$BC$155:$BC$1048576,0),MATCH((CUADRO!H$4&amp;$E330),'Hoja de Trabajo para listado'!$BC$151:$CB$151,0)),0)+IFERROR(INDEX('Hoja de Trabajo para listado'!$DE$153:$DG$274,MATCH($A330,'Hoja de Trabajo para listado'!$DE$153:$DE$1048576,0),MATCH((CUADRO!H$4&amp;$E330),'Hoja de Trabajo para listado'!$DE$151:$DG$151,0)),0)+IFERROR(INDEX('Hoja de Trabajo para listado'!$CD$155:$DC$1048576,MATCH($A330,'Hoja de Trabajo para listado'!$CD$155:$CD$1048576,0),MATCH((CUADRO!H$4&amp;$E330),'Hoja de Trabajo para listado'!$CD$151:$DC$151,0)),0)</f>
        <v>0</v>
      </c>
      <c r="I330" s="245">
        <f ca="1">+IFERROR(INDEX('Hoja de Trabajo para listado'!$A$155:$Z$1048576,MATCH($A330,'Hoja de Trabajo para listado'!$A$155:$A$1048576,0),MATCH((CUADRO!I$4&amp;$E330),'Hoja de Trabajo para listado'!$A$151:$Z$151,0)),0)+IFERROR(INDEX('Hoja de Trabajo para listado'!$AB$155:$BA$1048576,MATCH($A330,'Hoja de Trabajo para listado'!$AB$155:$AB$1048576,0),MATCH((CUADRO!I$4&amp;$E330),'Hoja de Trabajo para listado'!$AB$151:$BA$151,0)),0)+IFERROR(INDEX('Hoja de Trabajo para listado'!$BC$155:$CB$1048576,MATCH($A330,'Hoja de Trabajo para listado'!$BC$155:$BC$1048576,0),MATCH((CUADRO!I$4&amp;$E330),'Hoja de Trabajo para listado'!$BC$151:$CB$151,0)),0)+IFERROR(INDEX('Hoja de Trabajo para listado'!$DE$153:$DG$274,MATCH($A330,'Hoja de Trabajo para listado'!$DE$153:$DE$1048576,0),MATCH((CUADRO!I$4&amp;$E330),'Hoja de Trabajo para listado'!$DE$151:$DG$151,0)),0)+IFERROR(INDEX('Hoja de Trabajo para listado'!$CD$155:$DC$1048576,MATCH($A330,'Hoja de Trabajo para listado'!$CD$155:$CD$1048576,0),MATCH((CUADRO!I$4&amp;$E330),'Hoja de Trabajo para listado'!$CD$151:$DC$151,0)),0)</f>
        <v>0</v>
      </c>
      <c r="J330" s="245">
        <f ca="1">+IFERROR(INDEX('Hoja de Trabajo para listado'!$A$155:$Z$1048576,MATCH($A330,'Hoja de Trabajo para listado'!$A$155:$A$1048576,0),MATCH((CUADRO!J$4&amp;$E330),'Hoja de Trabajo para listado'!$A$151:$Z$151,0)),0)+IFERROR(INDEX('Hoja de Trabajo para listado'!$AB$155:$BA$1048576,MATCH($A330,'Hoja de Trabajo para listado'!$AB$155:$AB$1048576,0),MATCH((CUADRO!J$4&amp;$E330),'Hoja de Trabajo para listado'!$AB$151:$BA$151,0)),0)+IFERROR(INDEX('Hoja de Trabajo para listado'!$BC$155:$CB$1048576,MATCH($A330,'Hoja de Trabajo para listado'!$BC$155:$BC$1048576,0),MATCH((CUADRO!J$4&amp;$E330),'Hoja de Trabajo para listado'!$BC$151:$CB$151,0)),0)+IFERROR(INDEX('Hoja de Trabajo para listado'!$DE$153:$DG$274,MATCH($A330,'Hoja de Trabajo para listado'!$DE$153:$DE$1048576,0),MATCH((CUADRO!J$4&amp;$E330),'Hoja de Trabajo para listado'!$DE$151:$DG$151,0)),0)+IFERROR(INDEX('Hoja de Trabajo para listado'!$CD$155:$DC$1048576,MATCH($A330,'Hoja de Trabajo para listado'!$CD$155:$CD$1048576,0),MATCH((CUADRO!J$4&amp;$E330),'Hoja de Trabajo para listado'!$CD$151:$DC$151,0)),0)</f>
        <v>287086.25</v>
      </c>
      <c r="K330" s="245">
        <f ca="1">+IFERROR(INDEX('Hoja de Trabajo para listado'!$A$155:$Z$1048576,MATCH($A330,'Hoja de Trabajo para listado'!$A$155:$A$1048576,0),MATCH((CUADRO!K$4&amp;$E330),'Hoja de Trabajo para listado'!$A$151:$Z$151,0)),0)+IFERROR(INDEX('Hoja de Trabajo para listado'!$AB$155:$BA$1048576,MATCH($A330,'Hoja de Trabajo para listado'!$AB$155:$AB$1048576,0),MATCH((CUADRO!K$4&amp;$E330),'Hoja de Trabajo para listado'!$AB$151:$BA$151,0)),0)+IFERROR(INDEX('Hoja de Trabajo para listado'!$BC$155:$CB$1048576,MATCH($A330,'Hoja de Trabajo para listado'!$BC$155:$BC$1048576,0),MATCH((CUADRO!K$4&amp;$E330),'Hoja de Trabajo para listado'!$BC$151:$CB$151,0)),0)+IFERROR(INDEX('Hoja de Trabajo para listado'!$DE$153:$DG$274,MATCH($A330,'Hoja de Trabajo para listado'!$DE$153:$DE$1048576,0),MATCH((CUADRO!K$4&amp;$E330),'Hoja de Trabajo para listado'!$DE$151:$DG$151,0)),0)+IFERROR(INDEX('Hoja de Trabajo para listado'!$CD$155:$DC$1048576,MATCH($A330,'Hoja de Trabajo para listado'!$CD$155:$CD$1048576,0),MATCH((CUADRO!K$4&amp;$E330),'Hoja de Trabajo para listado'!$CD$151:$DC$151,0)),0)</f>
        <v>0</v>
      </c>
      <c r="L330" s="245">
        <f ca="1">+IFERROR(INDEX('Hoja de Trabajo para listado'!$A$155:$Z$1048576,MATCH($A330,'Hoja de Trabajo para listado'!$A$155:$A$1048576,0),MATCH((CUADRO!L$4&amp;$E330),'Hoja de Trabajo para listado'!$A$151:$Z$151,0)),0)+IFERROR(INDEX('Hoja de Trabajo para listado'!$AB$155:$BA$1048576,MATCH($A330,'Hoja de Trabajo para listado'!$AB$155:$AB$1048576,0),MATCH((CUADRO!L$4&amp;$E330),'Hoja de Trabajo para listado'!$AB$151:$BA$151,0)),0)+IFERROR(INDEX('Hoja de Trabajo para listado'!$BC$155:$CB$1048576,MATCH($A330,'Hoja de Trabajo para listado'!$BC$155:$BC$1048576,0),MATCH((CUADRO!L$4&amp;$E330),'Hoja de Trabajo para listado'!$BC$151:$CB$151,0)),0)+IFERROR(INDEX('Hoja de Trabajo para listado'!$DE$153:$DG$274,MATCH($A330,'Hoja de Trabajo para listado'!$DE$153:$DE$1048576,0),MATCH((CUADRO!L$4&amp;$E330),'Hoja de Trabajo para listado'!$DE$151:$DG$151,0)),0)+IFERROR(INDEX('Hoja de Trabajo para listado'!$CD$155:$DC$1048576,MATCH($A330,'Hoja de Trabajo para listado'!$CD$155:$CD$1048576,0),MATCH((CUADRO!L$4&amp;$E330),'Hoja de Trabajo para listado'!$CD$151:$DC$151,0)),0)</f>
        <v>0</v>
      </c>
      <c r="M330" s="245">
        <f ca="1">+IFERROR(INDEX('Hoja de Trabajo para listado'!$A$155:$Z$1048576,MATCH($A330,'Hoja de Trabajo para listado'!$A$155:$A$1048576,0),MATCH((CUADRO!M$4&amp;$E330),'Hoja de Trabajo para listado'!$A$151:$Z$151,0)),0)+IFERROR(INDEX('Hoja de Trabajo para listado'!$AB$155:$BA$1048576,MATCH($A330,'Hoja de Trabajo para listado'!$AB$155:$AB$1048576,0),MATCH((CUADRO!M$4&amp;$E330),'Hoja de Trabajo para listado'!$AB$151:$BA$151,0)),0)+IFERROR(INDEX('Hoja de Trabajo para listado'!$BC$155:$CB$1048576,MATCH($A330,'Hoja de Trabajo para listado'!$BC$155:$BC$1048576,0),MATCH((CUADRO!M$4&amp;$E330),'Hoja de Trabajo para listado'!$BC$151:$CB$151,0)),0)+IFERROR(INDEX('Hoja de Trabajo para listado'!$DE$153:$DG$274,MATCH($A330,'Hoja de Trabajo para listado'!$DE$153:$DE$1048576,0),MATCH((CUADRO!M$4&amp;$E330),'Hoja de Trabajo para listado'!$DE$151:$DG$151,0)),0)+IFERROR(INDEX('Hoja de Trabajo para listado'!$CD$155:$DC$1048576,MATCH($A330,'Hoja de Trabajo para listado'!$CD$155:$CD$1048576,0),MATCH((CUADRO!M$4&amp;$E330),'Hoja de Trabajo para listado'!$CD$151:$DC$151,0)),0)</f>
        <v>0</v>
      </c>
      <c r="N330" s="245">
        <f ca="1">+IFERROR(INDEX('Hoja de Trabajo para listado'!$A$155:$Z$1048576,MATCH($A330,'Hoja de Trabajo para listado'!$A$155:$A$1048576,0),MATCH((CUADRO!N$4&amp;$E330),'Hoja de Trabajo para listado'!$A$151:$Z$151,0)),0)+IFERROR(INDEX('Hoja de Trabajo para listado'!$AB$155:$BA$1048576,MATCH($A330,'Hoja de Trabajo para listado'!$AB$155:$AB$1048576,0),MATCH((CUADRO!N$4&amp;$E330),'Hoja de Trabajo para listado'!$AB$151:$BA$151,0)),0)+IFERROR(INDEX('Hoja de Trabajo para listado'!$BC$155:$CB$1048576,MATCH($A330,'Hoja de Trabajo para listado'!$BC$155:$BC$1048576,0),MATCH((CUADRO!N$4&amp;$E330),'Hoja de Trabajo para listado'!$BC$151:$CB$151,0)),0)+IFERROR(INDEX('Hoja de Trabajo para listado'!$DE$153:$DG$274,MATCH($A330,'Hoja de Trabajo para listado'!$DE$153:$DE$1048576,0),MATCH((CUADRO!N$4&amp;$E330),'Hoja de Trabajo para listado'!$DE$151:$DG$151,0)),0)+IFERROR(INDEX('Hoja de Trabajo para listado'!$CD$155:$DC$1048576,MATCH($A330,'Hoja de Trabajo para listado'!$CD$155:$CD$1048576,0),MATCH((CUADRO!N$4&amp;$E330),'Hoja de Trabajo para listado'!$CD$151:$DC$151,0)),0)</f>
        <v>0</v>
      </c>
      <c r="O330" s="245">
        <f ca="1">+IFERROR(INDEX('Hoja de Trabajo para listado'!$A$155:$Z$1048576,MATCH($A330,'Hoja de Trabajo para listado'!$A$155:$A$1048576,0),MATCH((CUADRO!O$4&amp;$E330),'Hoja de Trabajo para listado'!$A$151:$Z$151,0)),0)+IFERROR(INDEX('Hoja de Trabajo para listado'!$AB$155:$BA$1048576,MATCH($A330,'Hoja de Trabajo para listado'!$AB$155:$AB$1048576,0),MATCH((CUADRO!O$4&amp;$E330),'Hoja de Trabajo para listado'!$AB$151:$BA$151,0)),0)+IFERROR(INDEX('Hoja de Trabajo para listado'!$BC$155:$CB$1048576,MATCH($A330,'Hoja de Trabajo para listado'!$BC$155:$BC$1048576,0),MATCH((CUADRO!O$4&amp;$E330),'Hoja de Trabajo para listado'!$BC$151:$CB$151,0)),0)+IFERROR(INDEX('Hoja de Trabajo para listado'!$DE$153:$DG$274,MATCH($A330,'Hoja de Trabajo para listado'!$DE$153:$DE$1048576,0),MATCH((CUADRO!O$4&amp;$E330),'Hoja de Trabajo para listado'!$DE$151:$DG$151,0)),0)+IFERROR(INDEX('Hoja de Trabajo para listado'!$CD$155:$DC$1048576,MATCH($A330,'Hoja de Trabajo para listado'!$CD$155:$CD$1048576,0),MATCH((CUADRO!O$4&amp;$E330),'Hoja de Trabajo para listado'!$CD$151:$DC$151,0)),0)</f>
        <v>0</v>
      </c>
      <c r="P330" s="245">
        <f ca="1">+IFERROR(INDEX('Hoja de Trabajo para listado'!$A$155:$Z$1048576,MATCH($A330,'Hoja de Trabajo para listado'!$A$155:$A$1048576,0),MATCH((CUADRO!P$4&amp;$E330),'Hoja de Trabajo para listado'!$A$151:$Z$151,0)),0)+IFERROR(INDEX('Hoja de Trabajo para listado'!$AB$155:$BA$1048576,MATCH($A330,'Hoja de Trabajo para listado'!$AB$155:$AB$1048576,0),MATCH((CUADRO!P$4&amp;$E330),'Hoja de Trabajo para listado'!$AB$151:$BA$151,0)),0)+IFERROR(INDEX('Hoja de Trabajo para listado'!$BC$155:$CB$1048576,MATCH($A330,'Hoja de Trabajo para listado'!$BC$155:$BC$1048576,0),MATCH((CUADRO!P$4&amp;$E330),'Hoja de Trabajo para listado'!$BC$151:$CB$151,0)),0)+IFERROR(INDEX('Hoja de Trabajo para listado'!$DE$153:$DG$274,MATCH($A330,'Hoja de Trabajo para listado'!$DE$153:$DE$1048576,0),MATCH((CUADRO!P$4&amp;$E330),'Hoja de Trabajo para listado'!$DE$151:$DG$151,0)),0)+IFERROR(INDEX('Hoja de Trabajo para listado'!$CD$155:$DC$1048576,MATCH($A330,'Hoja de Trabajo para listado'!$CD$155:$CD$1048576,0),MATCH((CUADRO!P$4&amp;$E330),'Hoja de Trabajo para listado'!$CD$151:$DC$151,0)),0)</f>
        <v>0</v>
      </c>
      <c r="Q330" s="245">
        <f ca="1">+IFERROR(INDEX('Hoja de Trabajo para listado'!$A$155:$Z$1048576,MATCH($A330,'Hoja de Trabajo para listado'!$A$155:$A$1048576,0),MATCH((CUADRO!Q$4&amp;$E330),'Hoja de Trabajo para listado'!$A$151:$Z$151,0)),0)+IFERROR(INDEX('Hoja de Trabajo para listado'!$AB$155:$BA$1048576,MATCH($A330,'Hoja de Trabajo para listado'!$AB$155:$AB$1048576,0),MATCH((CUADRO!Q$4&amp;$E330),'Hoja de Trabajo para listado'!$AB$151:$BA$151,0)),0)+IFERROR(INDEX('Hoja de Trabajo para listado'!$BC$155:$CB$1048576,MATCH($A330,'Hoja de Trabajo para listado'!$BC$155:$BC$1048576,0),MATCH((CUADRO!Q$4&amp;$E330),'Hoja de Trabajo para listado'!$BC$151:$CB$151,0)),0)+IFERROR(INDEX('Hoja de Trabajo para listado'!$DE$153:$DG$274,MATCH($A330,'Hoja de Trabajo para listado'!$DE$153:$DE$1048576,0),MATCH((CUADRO!Q$4&amp;$E330),'Hoja de Trabajo para listado'!$DE$151:$DG$151,0)),0)+IFERROR(INDEX('Hoja de Trabajo para listado'!$CD$155:$DC$1048576,MATCH($A330,'Hoja de Trabajo para listado'!$CD$155:$CD$1048576,0),MATCH((CUADRO!Q$4&amp;$E330),'Hoja de Trabajo para listado'!$CD$151:$DC$151,0)),0)</f>
        <v>0</v>
      </c>
      <c r="R330" s="245">
        <f t="shared" ca="1" si="15"/>
        <v>287086.25</v>
      </c>
      <c r="S330" s="262">
        <f ca="1">+R329+R330</f>
        <v>287086.25</v>
      </c>
      <c r="T330" s="245">
        <f ca="1">+S330</f>
        <v>287086.25</v>
      </c>
      <c r="U330" s="244">
        <f t="shared" si="16"/>
        <v>2</v>
      </c>
      <c r="V330" s="333" t="str">
        <f>+VLOOKUP(A330,bd_lista!$A$3:$E$592,5,FALSE)</f>
        <v>Empresas Nacionales</v>
      </c>
      <c r="W330" s="388"/>
      <c r="X330" s="242">
        <f>+VLOOKUP(A330,[4]Sheet1!$A$13:$D$744,4,FALSE)</f>
        <v>81</v>
      </c>
      <c r="Y330" s="242" t="str">
        <f>+VLOOKUP(X330,bd_lista!$A$3:$C$592,3,FALSE)</f>
        <v>Ministerio de Obras Públicas, Servicios y Vivienda</v>
      </c>
      <c r="Z330" s="292"/>
      <c r="AA330" s="321"/>
    </row>
    <row r="331" spans="1:27" ht="15" customHeight="1">
      <c r="A331" s="251">
        <v>525</v>
      </c>
      <c r="B331" s="392">
        <f>+A331</f>
        <v>525</v>
      </c>
      <c r="C331" s="247" t="str">
        <f>+VLOOKUP(A331,bd_lista!$A$3:$C$592,3,FALSE)</f>
        <v>Transportes Aéreos Bolivianos</v>
      </c>
      <c r="D331" s="389" t="str">
        <f>+C331</f>
        <v>Transportes Aéreos Bolivianos</v>
      </c>
      <c r="E331" s="247" t="s">
        <v>1304</v>
      </c>
      <c r="F331" s="268">
        <f ca="1">+IFERROR(INDEX('Hoja de Trabajo para listado'!$A$155:$Z$1048576,MATCH($A331,'Hoja de Trabajo para listado'!$A$155:$A$1048576,0),MATCH((CUADRO!F$4&amp;$E331),'Hoja de Trabajo para listado'!$A$151:$Z$151,0)),0)+IFERROR(INDEX('Hoja de Trabajo para listado'!$AB$155:$BA$1048576,MATCH($A331,'Hoja de Trabajo para listado'!$AB$155:$AB$1048576,0),MATCH((CUADRO!F$4&amp;$E331),'Hoja de Trabajo para listado'!$AB$151:$BA$151,0)),0)+IFERROR(INDEX('Hoja de Trabajo para listado'!$BC$155:$CB$1048576,MATCH($A331,'Hoja de Trabajo para listado'!$BC$155:$BC$1048576,0),MATCH((CUADRO!F$4&amp;$E331),'Hoja de Trabajo para listado'!$BC$151:$CB$151,0)),0)+IFERROR(INDEX('Hoja de Trabajo para listado'!$DE$153:$DG$274,MATCH($A331,'Hoja de Trabajo para listado'!$DE$153:$DE$1048576,0),MATCH((CUADRO!F$4&amp;$E331),'Hoja de Trabajo para listado'!$DE$151:$DG$151,0)),0)+IFERROR(INDEX('Hoja de Trabajo para listado'!$CD$155:$DC$1048576,MATCH($A331,'Hoja de Trabajo para listado'!$CD$155:$CD$1048576,0),MATCH((CUADRO!F$4&amp;$E331),'Hoja de Trabajo para listado'!$CD$151:$DC$151,0)),0)</f>
        <v>0</v>
      </c>
      <c r="G331" s="243">
        <f ca="1">+IFERROR(INDEX('Hoja de Trabajo para listado'!$A$155:$Z$1048576,MATCH($A331,'Hoja de Trabajo para listado'!$A$155:$A$1048576,0),MATCH((CUADRO!G$4&amp;$E331),'Hoja de Trabajo para listado'!$A$151:$Z$151,0)),0)+IFERROR(INDEX('Hoja de Trabajo para listado'!$AB$155:$BA$1048576,MATCH($A331,'Hoja de Trabajo para listado'!$AB$155:$AB$1048576,0),MATCH((CUADRO!G$4&amp;$E331),'Hoja de Trabajo para listado'!$AB$151:$BA$151,0)),0)+IFERROR(INDEX('Hoja de Trabajo para listado'!$BC$155:$CB$1048576,MATCH($A331,'Hoja de Trabajo para listado'!$BC$155:$BC$1048576,0),MATCH((CUADRO!G$4&amp;$E331),'Hoja de Trabajo para listado'!$BC$151:$CB$151,0)),0)+IFERROR(INDEX('Hoja de Trabajo para listado'!$DE$153:$DG$274,MATCH($A331,'Hoja de Trabajo para listado'!$DE$153:$DE$1048576,0),MATCH((CUADRO!G$4&amp;$E331),'Hoja de Trabajo para listado'!$DE$151:$DG$151,0)),0)+IFERROR(INDEX('Hoja de Trabajo para listado'!$CD$155:$DC$1048576,MATCH($A331,'Hoja de Trabajo para listado'!$CD$155:$CD$1048576,0),MATCH((CUADRO!G$4&amp;$E331),'Hoja de Trabajo para listado'!$CD$151:$DC$151,0)),0)</f>
        <v>0</v>
      </c>
      <c r="H331" s="243">
        <f ca="1">+IFERROR(INDEX('Hoja de Trabajo para listado'!$A$155:$Z$1048576,MATCH($A331,'Hoja de Trabajo para listado'!$A$155:$A$1048576,0),MATCH((CUADRO!H$4&amp;$E331),'Hoja de Trabajo para listado'!$A$151:$Z$151,0)),0)+IFERROR(INDEX('Hoja de Trabajo para listado'!$AB$155:$BA$1048576,MATCH($A331,'Hoja de Trabajo para listado'!$AB$155:$AB$1048576,0),MATCH((CUADRO!H$4&amp;$E331),'Hoja de Trabajo para listado'!$AB$151:$BA$151,0)),0)+IFERROR(INDEX('Hoja de Trabajo para listado'!$BC$155:$CB$1048576,MATCH($A331,'Hoja de Trabajo para listado'!$BC$155:$BC$1048576,0),MATCH((CUADRO!H$4&amp;$E331),'Hoja de Trabajo para listado'!$BC$151:$CB$151,0)),0)+IFERROR(INDEX('Hoja de Trabajo para listado'!$DE$153:$DG$274,MATCH($A331,'Hoja de Trabajo para listado'!$DE$153:$DE$1048576,0),MATCH((CUADRO!H$4&amp;$E331),'Hoja de Trabajo para listado'!$DE$151:$DG$151,0)),0)+IFERROR(INDEX('Hoja de Trabajo para listado'!$CD$155:$DC$1048576,MATCH($A331,'Hoja de Trabajo para listado'!$CD$155:$CD$1048576,0),MATCH((CUADRO!H$4&amp;$E331),'Hoja de Trabajo para listado'!$CD$151:$DC$151,0)),0)</f>
        <v>0</v>
      </c>
      <c r="I331" s="243">
        <f ca="1">+IFERROR(INDEX('Hoja de Trabajo para listado'!$A$155:$Z$1048576,MATCH($A331,'Hoja de Trabajo para listado'!$A$155:$A$1048576,0),MATCH((CUADRO!I$4&amp;$E331),'Hoja de Trabajo para listado'!$A$151:$Z$151,0)),0)+IFERROR(INDEX('Hoja de Trabajo para listado'!$AB$155:$BA$1048576,MATCH($A331,'Hoja de Trabajo para listado'!$AB$155:$AB$1048576,0),MATCH((CUADRO!I$4&amp;$E331),'Hoja de Trabajo para listado'!$AB$151:$BA$151,0)),0)+IFERROR(INDEX('Hoja de Trabajo para listado'!$BC$155:$CB$1048576,MATCH($A331,'Hoja de Trabajo para listado'!$BC$155:$BC$1048576,0),MATCH((CUADRO!I$4&amp;$E331),'Hoja de Trabajo para listado'!$BC$151:$CB$151,0)),0)+IFERROR(INDEX('Hoja de Trabajo para listado'!$DE$153:$DG$274,MATCH($A331,'Hoja de Trabajo para listado'!$DE$153:$DE$1048576,0),MATCH((CUADRO!I$4&amp;$E331),'Hoja de Trabajo para listado'!$DE$151:$DG$151,0)),0)+IFERROR(INDEX('Hoja de Trabajo para listado'!$CD$155:$DC$1048576,MATCH($A331,'Hoja de Trabajo para listado'!$CD$155:$CD$1048576,0),MATCH((CUADRO!I$4&amp;$E331),'Hoja de Trabajo para listado'!$CD$151:$DC$151,0)),0)</f>
        <v>0</v>
      </c>
      <c r="J331" s="243">
        <f ca="1">+IFERROR(INDEX('Hoja de Trabajo para listado'!$A$155:$Z$1048576,MATCH($A331,'Hoja de Trabajo para listado'!$A$155:$A$1048576,0),MATCH((CUADRO!J$4&amp;$E331),'Hoja de Trabajo para listado'!$A$151:$Z$151,0)),0)+IFERROR(INDEX('Hoja de Trabajo para listado'!$AB$155:$BA$1048576,MATCH($A331,'Hoja de Trabajo para listado'!$AB$155:$AB$1048576,0),MATCH((CUADRO!J$4&amp;$E331),'Hoja de Trabajo para listado'!$AB$151:$BA$151,0)),0)+IFERROR(INDEX('Hoja de Trabajo para listado'!$BC$155:$CB$1048576,MATCH($A331,'Hoja de Trabajo para listado'!$BC$155:$BC$1048576,0),MATCH((CUADRO!J$4&amp;$E331),'Hoja de Trabajo para listado'!$BC$151:$CB$151,0)),0)+IFERROR(INDEX('Hoja de Trabajo para listado'!$DE$153:$DG$274,MATCH($A331,'Hoja de Trabajo para listado'!$DE$153:$DE$1048576,0),MATCH((CUADRO!J$4&amp;$E331),'Hoja de Trabajo para listado'!$DE$151:$DG$151,0)),0)+IFERROR(INDEX('Hoja de Trabajo para listado'!$CD$155:$DC$1048576,MATCH($A331,'Hoja de Trabajo para listado'!$CD$155:$CD$1048576,0),MATCH((CUADRO!J$4&amp;$E331),'Hoja de Trabajo para listado'!$CD$151:$DC$151,0)),0)</f>
        <v>0</v>
      </c>
      <c r="K331" s="243">
        <f ca="1">+IFERROR(INDEX('Hoja de Trabajo para listado'!$A$155:$Z$1048576,MATCH($A331,'Hoja de Trabajo para listado'!$A$155:$A$1048576,0),MATCH((CUADRO!K$4&amp;$E331),'Hoja de Trabajo para listado'!$A$151:$Z$151,0)),0)+IFERROR(INDEX('Hoja de Trabajo para listado'!$AB$155:$BA$1048576,MATCH($A331,'Hoja de Trabajo para listado'!$AB$155:$AB$1048576,0),MATCH((CUADRO!K$4&amp;$E331),'Hoja de Trabajo para listado'!$AB$151:$BA$151,0)),0)+IFERROR(INDEX('Hoja de Trabajo para listado'!$BC$155:$CB$1048576,MATCH($A331,'Hoja de Trabajo para listado'!$BC$155:$BC$1048576,0),MATCH((CUADRO!K$4&amp;$E331),'Hoja de Trabajo para listado'!$BC$151:$CB$151,0)),0)+IFERROR(INDEX('Hoja de Trabajo para listado'!$DE$153:$DG$274,MATCH($A331,'Hoja de Trabajo para listado'!$DE$153:$DE$1048576,0),MATCH((CUADRO!K$4&amp;$E331),'Hoja de Trabajo para listado'!$DE$151:$DG$151,0)),0)+IFERROR(INDEX('Hoja de Trabajo para listado'!$CD$155:$DC$1048576,MATCH($A331,'Hoja de Trabajo para listado'!$CD$155:$CD$1048576,0),MATCH((CUADRO!K$4&amp;$E331),'Hoja de Trabajo para listado'!$CD$151:$DC$151,0)),0)</f>
        <v>0</v>
      </c>
      <c r="L331" s="243">
        <f ca="1">+IFERROR(INDEX('Hoja de Trabajo para listado'!$A$155:$Z$1048576,MATCH($A331,'Hoja de Trabajo para listado'!$A$155:$A$1048576,0),MATCH((CUADRO!L$4&amp;$E331),'Hoja de Trabajo para listado'!$A$151:$Z$151,0)),0)+IFERROR(INDEX('Hoja de Trabajo para listado'!$AB$155:$BA$1048576,MATCH($A331,'Hoja de Trabajo para listado'!$AB$155:$AB$1048576,0),MATCH((CUADRO!L$4&amp;$E331),'Hoja de Trabajo para listado'!$AB$151:$BA$151,0)),0)+IFERROR(INDEX('Hoja de Trabajo para listado'!$BC$155:$CB$1048576,MATCH($A331,'Hoja de Trabajo para listado'!$BC$155:$BC$1048576,0),MATCH((CUADRO!L$4&amp;$E331),'Hoja de Trabajo para listado'!$BC$151:$CB$151,0)),0)+IFERROR(INDEX('Hoja de Trabajo para listado'!$DE$153:$DG$274,MATCH($A331,'Hoja de Trabajo para listado'!$DE$153:$DE$1048576,0),MATCH((CUADRO!L$4&amp;$E331),'Hoja de Trabajo para listado'!$DE$151:$DG$151,0)),0)+IFERROR(INDEX('Hoja de Trabajo para listado'!$CD$155:$DC$1048576,MATCH($A331,'Hoja de Trabajo para listado'!$CD$155:$CD$1048576,0),MATCH((CUADRO!L$4&amp;$E331),'Hoja de Trabajo para listado'!$CD$151:$DC$151,0)),0)</f>
        <v>0</v>
      </c>
      <c r="M331" s="243">
        <f ca="1">+IFERROR(INDEX('Hoja de Trabajo para listado'!$A$155:$Z$1048576,MATCH($A331,'Hoja de Trabajo para listado'!$A$155:$A$1048576,0),MATCH((CUADRO!M$4&amp;$E331),'Hoja de Trabajo para listado'!$A$151:$Z$151,0)),0)+IFERROR(INDEX('Hoja de Trabajo para listado'!$AB$155:$BA$1048576,MATCH($A331,'Hoja de Trabajo para listado'!$AB$155:$AB$1048576,0),MATCH((CUADRO!M$4&amp;$E331),'Hoja de Trabajo para listado'!$AB$151:$BA$151,0)),0)+IFERROR(INDEX('Hoja de Trabajo para listado'!$BC$155:$CB$1048576,MATCH($A331,'Hoja de Trabajo para listado'!$BC$155:$BC$1048576,0),MATCH((CUADRO!M$4&amp;$E331),'Hoja de Trabajo para listado'!$BC$151:$CB$151,0)),0)+IFERROR(INDEX('Hoja de Trabajo para listado'!$DE$153:$DG$274,MATCH($A331,'Hoja de Trabajo para listado'!$DE$153:$DE$1048576,0),MATCH((CUADRO!M$4&amp;$E331),'Hoja de Trabajo para listado'!$DE$151:$DG$151,0)),0)+IFERROR(INDEX('Hoja de Trabajo para listado'!$CD$155:$DC$1048576,MATCH($A331,'Hoja de Trabajo para listado'!$CD$155:$CD$1048576,0),MATCH((CUADRO!M$4&amp;$E331),'Hoja de Trabajo para listado'!$CD$151:$DC$151,0)),0)</f>
        <v>0</v>
      </c>
      <c r="N331" s="243">
        <f ca="1">+IFERROR(INDEX('Hoja de Trabajo para listado'!$A$155:$Z$1048576,MATCH($A331,'Hoja de Trabajo para listado'!$A$155:$A$1048576,0),MATCH((CUADRO!N$4&amp;$E331),'Hoja de Trabajo para listado'!$A$151:$Z$151,0)),0)+IFERROR(INDEX('Hoja de Trabajo para listado'!$AB$155:$BA$1048576,MATCH($A331,'Hoja de Trabajo para listado'!$AB$155:$AB$1048576,0),MATCH((CUADRO!N$4&amp;$E331),'Hoja de Trabajo para listado'!$AB$151:$BA$151,0)),0)+IFERROR(INDEX('Hoja de Trabajo para listado'!$BC$155:$CB$1048576,MATCH($A331,'Hoja de Trabajo para listado'!$BC$155:$BC$1048576,0),MATCH((CUADRO!N$4&amp;$E331),'Hoja de Trabajo para listado'!$BC$151:$CB$151,0)),0)+IFERROR(INDEX('Hoja de Trabajo para listado'!$DE$153:$DG$274,MATCH($A331,'Hoja de Trabajo para listado'!$DE$153:$DE$1048576,0),MATCH((CUADRO!N$4&amp;$E331),'Hoja de Trabajo para listado'!$DE$151:$DG$151,0)),0)+IFERROR(INDEX('Hoja de Trabajo para listado'!$CD$155:$DC$1048576,MATCH($A331,'Hoja de Trabajo para listado'!$CD$155:$CD$1048576,0),MATCH((CUADRO!N$4&amp;$E331),'Hoja de Trabajo para listado'!$CD$151:$DC$151,0)),0)</f>
        <v>0</v>
      </c>
      <c r="O331" s="243">
        <f ca="1">+IFERROR(INDEX('Hoja de Trabajo para listado'!$A$155:$Z$1048576,MATCH($A331,'Hoja de Trabajo para listado'!$A$155:$A$1048576,0),MATCH((CUADRO!O$4&amp;$E331),'Hoja de Trabajo para listado'!$A$151:$Z$151,0)),0)+IFERROR(INDEX('Hoja de Trabajo para listado'!$AB$155:$BA$1048576,MATCH($A331,'Hoja de Trabajo para listado'!$AB$155:$AB$1048576,0),MATCH((CUADRO!O$4&amp;$E331),'Hoja de Trabajo para listado'!$AB$151:$BA$151,0)),0)+IFERROR(INDEX('Hoja de Trabajo para listado'!$BC$155:$CB$1048576,MATCH($A331,'Hoja de Trabajo para listado'!$BC$155:$BC$1048576,0),MATCH((CUADRO!O$4&amp;$E331),'Hoja de Trabajo para listado'!$BC$151:$CB$151,0)),0)+IFERROR(INDEX('Hoja de Trabajo para listado'!$DE$153:$DG$274,MATCH($A331,'Hoja de Trabajo para listado'!$DE$153:$DE$1048576,0),MATCH((CUADRO!O$4&amp;$E331),'Hoja de Trabajo para listado'!$DE$151:$DG$151,0)),0)+IFERROR(INDEX('Hoja de Trabajo para listado'!$CD$155:$DC$1048576,MATCH($A331,'Hoja de Trabajo para listado'!$CD$155:$CD$1048576,0),MATCH((CUADRO!O$4&amp;$E331),'Hoja de Trabajo para listado'!$CD$151:$DC$151,0)),0)</f>
        <v>0</v>
      </c>
      <c r="P331" s="243">
        <f ca="1">+IFERROR(INDEX('Hoja de Trabajo para listado'!$A$155:$Z$1048576,MATCH($A331,'Hoja de Trabajo para listado'!$A$155:$A$1048576,0),MATCH((CUADRO!P$4&amp;$E331),'Hoja de Trabajo para listado'!$A$151:$Z$151,0)),0)+IFERROR(INDEX('Hoja de Trabajo para listado'!$AB$155:$BA$1048576,MATCH($A331,'Hoja de Trabajo para listado'!$AB$155:$AB$1048576,0),MATCH((CUADRO!P$4&amp;$E331),'Hoja de Trabajo para listado'!$AB$151:$BA$151,0)),0)+IFERROR(INDEX('Hoja de Trabajo para listado'!$BC$155:$CB$1048576,MATCH($A331,'Hoja de Trabajo para listado'!$BC$155:$BC$1048576,0),MATCH((CUADRO!P$4&amp;$E331),'Hoja de Trabajo para listado'!$BC$151:$CB$151,0)),0)+IFERROR(INDEX('Hoja de Trabajo para listado'!$DE$153:$DG$274,MATCH($A331,'Hoja de Trabajo para listado'!$DE$153:$DE$1048576,0),MATCH((CUADRO!P$4&amp;$E331),'Hoja de Trabajo para listado'!$DE$151:$DG$151,0)),0)+IFERROR(INDEX('Hoja de Trabajo para listado'!$CD$155:$DC$1048576,MATCH($A331,'Hoja de Trabajo para listado'!$CD$155:$CD$1048576,0),MATCH((CUADRO!P$4&amp;$E331),'Hoja de Trabajo para listado'!$CD$151:$DC$151,0)),0)</f>
        <v>0</v>
      </c>
      <c r="Q331" s="243">
        <f ca="1">+IFERROR(INDEX('Hoja de Trabajo para listado'!$A$155:$Z$1048576,MATCH($A331,'Hoja de Trabajo para listado'!$A$155:$A$1048576,0),MATCH((CUADRO!Q$4&amp;$E331),'Hoja de Trabajo para listado'!$A$151:$Z$151,0)),0)+IFERROR(INDEX('Hoja de Trabajo para listado'!$AB$155:$BA$1048576,MATCH($A331,'Hoja de Trabajo para listado'!$AB$155:$AB$1048576,0),MATCH((CUADRO!Q$4&amp;$E331),'Hoja de Trabajo para listado'!$AB$151:$BA$151,0)),0)+IFERROR(INDEX('Hoja de Trabajo para listado'!$BC$155:$CB$1048576,MATCH($A331,'Hoja de Trabajo para listado'!$BC$155:$BC$1048576,0),MATCH((CUADRO!Q$4&amp;$E331),'Hoja de Trabajo para listado'!$BC$151:$CB$151,0)),0)+IFERROR(INDEX('Hoja de Trabajo para listado'!$DE$153:$DG$274,MATCH($A331,'Hoja de Trabajo para listado'!$DE$153:$DE$1048576,0),MATCH((CUADRO!Q$4&amp;$E331),'Hoja de Trabajo para listado'!$DE$151:$DG$151,0)),0)+IFERROR(INDEX('Hoja de Trabajo para listado'!$CD$155:$DC$1048576,MATCH($A331,'Hoja de Trabajo para listado'!$CD$155:$CD$1048576,0),MATCH((CUADRO!Q$4&amp;$E331),'Hoja de Trabajo para listado'!$CD$151:$DC$151,0)),0)</f>
        <v>0</v>
      </c>
      <c r="R331" s="243">
        <f t="shared" ca="1" si="15"/>
        <v>0</v>
      </c>
      <c r="S331" s="263"/>
      <c r="T331" s="268">
        <f ca="1">+T332</f>
        <v>4386500</v>
      </c>
      <c r="U331" s="275">
        <f t="shared" si="16"/>
        <v>1</v>
      </c>
      <c r="V331" s="333" t="str">
        <f>+VLOOKUP(A331,bd_lista!$A$3:$E$592,5,FALSE)</f>
        <v>Empresas Nacionales</v>
      </c>
      <c r="W331" s="387" t="str">
        <f>+V331</f>
        <v>Empresas Nacionales</v>
      </c>
      <c r="X331" s="242">
        <f>+VLOOKUP(A331,[4]Sheet1!$A$13:$D$744,4,FALSE)</f>
        <v>20</v>
      </c>
      <c r="Y331" s="242" t="str">
        <f>+VLOOKUP(X331,bd_lista!$A$3:$C$592,3,FALSE)</f>
        <v>Ministerio de Defensa</v>
      </c>
      <c r="Z331" s="294">
        <f>+X331</f>
        <v>20</v>
      </c>
      <c r="AA331" s="319" t="str">
        <f>+Y331</f>
        <v>Ministerio de Defensa</v>
      </c>
    </row>
    <row r="332" spans="1:27" ht="15" customHeight="1">
      <c r="A332" s="32">
        <v>525</v>
      </c>
      <c r="B332" s="393"/>
      <c r="C332" s="333" t="str">
        <f>+VLOOKUP(A332,bd_lista!$A$3:$C$592,3,FALSE)</f>
        <v>Transportes Aéreos Bolivianos</v>
      </c>
      <c r="D332" s="390"/>
      <c r="E332" s="333" t="s">
        <v>1305</v>
      </c>
      <c r="F332" s="245">
        <f ca="1">+IFERROR(INDEX('Hoja de Trabajo para listado'!$A$155:$Z$1048576,MATCH($A332,'Hoja de Trabajo para listado'!$A$155:$A$1048576,0),MATCH((CUADRO!F$4&amp;$E332),'Hoja de Trabajo para listado'!$A$151:$Z$151,0)),0)+IFERROR(INDEX('Hoja de Trabajo para listado'!$AB$155:$BA$1048576,MATCH($A332,'Hoja de Trabajo para listado'!$AB$155:$AB$1048576,0),MATCH((CUADRO!F$4&amp;$E332),'Hoja de Trabajo para listado'!$AB$151:$BA$151,0)),0)+IFERROR(INDEX('Hoja de Trabajo para listado'!$BC$155:$CB$1048576,MATCH($A332,'Hoja de Trabajo para listado'!$BC$155:$BC$1048576,0),MATCH((CUADRO!F$4&amp;$E332),'Hoja de Trabajo para listado'!$BC$151:$CB$151,0)),0)+IFERROR(INDEX('Hoja de Trabajo para listado'!$DE$153:$DG$274,MATCH($A332,'Hoja de Trabajo para listado'!$DE$153:$DE$1048576,0),MATCH((CUADRO!F$4&amp;$E332),'Hoja de Trabajo para listado'!$DE$151:$DG$151,0)),0)+IFERROR(INDEX('Hoja de Trabajo para listado'!$CD$155:$DC$1048576,MATCH($A332,'Hoja de Trabajo para listado'!$CD$155:$CD$1048576,0),MATCH((CUADRO!F$4&amp;$E332),'Hoja de Trabajo para listado'!$CD$151:$DC$151,0)),0)</f>
        <v>0</v>
      </c>
      <c r="G332" s="245">
        <f ca="1">+IFERROR(INDEX('Hoja de Trabajo para listado'!$A$155:$Z$1048576,MATCH($A332,'Hoja de Trabajo para listado'!$A$155:$A$1048576,0),MATCH((CUADRO!G$4&amp;$E332),'Hoja de Trabajo para listado'!$A$151:$Z$151,0)),0)+IFERROR(INDEX('Hoja de Trabajo para listado'!$AB$155:$BA$1048576,MATCH($A332,'Hoja de Trabajo para listado'!$AB$155:$AB$1048576,0),MATCH((CUADRO!G$4&amp;$E332),'Hoja de Trabajo para listado'!$AB$151:$BA$151,0)),0)+IFERROR(INDEX('Hoja de Trabajo para listado'!$BC$155:$CB$1048576,MATCH($A332,'Hoja de Trabajo para listado'!$BC$155:$BC$1048576,0),MATCH((CUADRO!G$4&amp;$E332),'Hoja de Trabajo para listado'!$BC$151:$CB$151,0)),0)+IFERROR(INDEX('Hoja de Trabajo para listado'!$DE$153:$DG$274,MATCH($A332,'Hoja de Trabajo para listado'!$DE$153:$DE$1048576,0),MATCH((CUADRO!G$4&amp;$E332),'Hoja de Trabajo para listado'!$DE$151:$DG$151,0)),0)+IFERROR(INDEX('Hoja de Trabajo para listado'!$CD$155:$DC$1048576,MATCH($A332,'Hoja de Trabajo para listado'!$CD$155:$CD$1048576,0),MATCH((CUADRO!G$4&amp;$E332),'Hoja de Trabajo para listado'!$CD$151:$DC$151,0)),0)</f>
        <v>0</v>
      </c>
      <c r="H332" s="245">
        <f ca="1">+IFERROR(INDEX('Hoja de Trabajo para listado'!$A$155:$Z$1048576,MATCH($A332,'Hoja de Trabajo para listado'!$A$155:$A$1048576,0),MATCH((CUADRO!H$4&amp;$E332),'Hoja de Trabajo para listado'!$A$151:$Z$151,0)),0)+IFERROR(INDEX('Hoja de Trabajo para listado'!$AB$155:$BA$1048576,MATCH($A332,'Hoja de Trabajo para listado'!$AB$155:$AB$1048576,0),MATCH((CUADRO!H$4&amp;$E332),'Hoja de Trabajo para listado'!$AB$151:$BA$151,0)),0)+IFERROR(INDEX('Hoja de Trabajo para listado'!$BC$155:$CB$1048576,MATCH($A332,'Hoja de Trabajo para listado'!$BC$155:$BC$1048576,0),MATCH((CUADRO!H$4&amp;$E332),'Hoja de Trabajo para listado'!$BC$151:$CB$151,0)),0)+IFERROR(INDEX('Hoja de Trabajo para listado'!$DE$153:$DG$274,MATCH($A332,'Hoja de Trabajo para listado'!$DE$153:$DE$1048576,0),MATCH((CUADRO!H$4&amp;$E332),'Hoja de Trabajo para listado'!$DE$151:$DG$151,0)),0)+IFERROR(INDEX('Hoja de Trabajo para listado'!$CD$155:$DC$1048576,MATCH($A332,'Hoja de Trabajo para listado'!$CD$155:$CD$1048576,0),MATCH((CUADRO!H$4&amp;$E332),'Hoja de Trabajo para listado'!$CD$151:$DC$151,0)),0)</f>
        <v>0</v>
      </c>
      <c r="I332" s="245">
        <f ca="1">+IFERROR(INDEX('Hoja de Trabajo para listado'!$A$155:$Z$1048576,MATCH($A332,'Hoja de Trabajo para listado'!$A$155:$A$1048576,0),MATCH((CUADRO!I$4&amp;$E332),'Hoja de Trabajo para listado'!$A$151:$Z$151,0)),0)+IFERROR(INDEX('Hoja de Trabajo para listado'!$AB$155:$BA$1048576,MATCH($A332,'Hoja de Trabajo para listado'!$AB$155:$AB$1048576,0),MATCH((CUADRO!I$4&amp;$E332),'Hoja de Trabajo para listado'!$AB$151:$BA$151,0)),0)+IFERROR(INDEX('Hoja de Trabajo para listado'!$BC$155:$CB$1048576,MATCH($A332,'Hoja de Trabajo para listado'!$BC$155:$BC$1048576,0),MATCH((CUADRO!I$4&amp;$E332),'Hoja de Trabajo para listado'!$BC$151:$CB$151,0)),0)+IFERROR(INDEX('Hoja de Trabajo para listado'!$DE$153:$DG$274,MATCH($A332,'Hoja de Trabajo para listado'!$DE$153:$DE$1048576,0),MATCH((CUADRO!I$4&amp;$E332),'Hoja de Trabajo para listado'!$DE$151:$DG$151,0)),0)+IFERROR(INDEX('Hoja de Trabajo para listado'!$CD$155:$DC$1048576,MATCH($A332,'Hoja de Trabajo para listado'!$CD$155:$CD$1048576,0),MATCH((CUADRO!I$4&amp;$E332),'Hoja de Trabajo para listado'!$CD$151:$DC$151,0)),0)</f>
        <v>0</v>
      </c>
      <c r="J332" s="245">
        <f ca="1">+IFERROR(INDEX('Hoja de Trabajo para listado'!$A$155:$Z$1048576,MATCH($A332,'Hoja de Trabajo para listado'!$A$155:$A$1048576,0),MATCH((CUADRO!J$4&amp;$E332),'Hoja de Trabajo para listado'!$A$151:$Z$151,0)),0)+IFERROR(INDEX('Hoja de Trabajo para listado'!$AB$155:$BA$1048576,MATCH($A332,'Hoja de Trabajo para listado'!$AB$155:$AB$1048576,0),MATCH((CUADRO!J$4&amp;$E332),'Hoja de Trabajo para listado'!$AB$151:$BA$151,0)),0)+IFERROR(INDEX('Hoja de Trabajo para listado'!$BC$155:$CB$1048576,MATCH($A332,'Hoja de Trabajo para listado'!$BC$155:$BC$1048576,0),MATCH((CUADRO!J$4&amp;$E332),'Hoja de Trabajo para listado'!$BC$151:$CB$151,0)),0)+IFERROR(INDEX('Hoja de Trabajo para listado'!$DE$153:$DG$274,MATCH($A332,'Hoja de Trabajo para listado'!$DE$153:$DE$1048576,0),MATCH((CUADRO!J$4&amp;$E332),'Hoja de Trabajo para listado'!$DE$151:$DG$151,0)),0)+IFERROR(INDEX('Hoja de Trabajo para listado'!$CD$155:$DC$1048576,MATCH($A332,'Hoja de Trabajo para listado'!$CD$155:$CD$1048576,0),MATCH((CUADRO!J$4&amp;$E332),'Hoja de Trabajo para listado'!$CD$151:$DC$151,0)),0)</f>
        <v>4386500</v>
      </c>
      <c r="K332" s="245">
        <f ca="1">+IFERROR(INDEX('Hoja de Trabajo para listado'!$A$155:$Z$1048576,MATCH($A332,'Hoja de Trabajo para listado'!$A$155:$A$1048576,0),MATCH((CUADRO!K$4&amp;$E332),'Hoja de Trabajo para listado'!$A$151:$Z$151,0)),0)+IFERROR(INDEX('Hoja de Trabajo para listado'!$AB$155:$BA$1048576,MATCH($A332,'Hoja de Trabajo para listado'!$AB$155:$AB$1048576,0),MATCH((CUADRO!K$4&amp;$E332),'Hoja de Trabajo para listado'!$AB$151:$BA$151,0)),0)+IFERROR(INDEX('Hoja de Trabajo para listado'!$BC$155:$CB$1048576,MATCH($A332,'Hoja de Trabajo para listado'!$BC$155:$BC$1048576,0),MATCH((CUADRO!K$4&amp;$E332),'Hoja de Trabajo para listado'!$BC$151:$CB$151,0)),0)+IFERROR(INDEX('Hoja de Trabajo para listado'!$DE$153:$DG$274,MATCH($A332,'Hoja de Trabajo para listado'!$DE$153:$DE$1048576,0),MATCH((CUADRO!K$4&amp;$E332),'Hoja de Trabajo para listado'!$DE$151:$DG$151,0)),0)+IFERROR(INDEX('Hoja de Trabajo para listado'!$CD$155:$DC$1048576,MATCH($A332,'Hoja de Trabajo para listado'!$CD$155:$CD$1048576,0),MATCH((CUADRO!K$4&amp;$E332),'Hoja de Trabajo para listado'!$CD$151:$DC$151,0)),0)</f>
        <v>0</v>
      </c>
      <c r="L332" s="245">
        <f ca="1">+IFERROR(INDEX('Hoja de Trabajo para listado'!$A$155:$Z$1048576,MATCH($A332,'Hoja de Trabajo para listado'!$A$155:$A$1048576,0),MATCH((CUADRO!L$4&amp;$E332),'Hoja de Trabajo para listado'!$A$151:$Z$151,0)),0)+IFERROR(INDEX('Hoja de Trabajo para listado'!$AB$155:$BA$1048576,MATCH($A332,'Hoja de Trabajo para listado'!$AB$155:$AB$1048576,0),MATCH((CUADRO!L$4&amp;$E332),'Hoja de Trabajo para listado'!$AB$151:$BA$151,0)),0)+IFERROR(INDEX('Hoja de Trabajo para listado'!$BC$155:$CB$1048576,MATCH($A332,'Hoja de Trabajo para listado'!$BC$155:$BC$1048576,0),MATCH((CUADRO!L$4&amp;$E332),'Hoja de Trabajo para listado'!$BC$151:$CB$151,0)),0)+IFERROR(INDEX('Hoja de Trabajo para listado'!$DE$153:$DG$274,MATCH($A332,'Hoja de Trabajo para listado'!$DE$153:$DE$1048576,0),MATCH((CUADRO!L$4&amp;$E332),'Hoja de Trabajo para listado'!$DE$151:$DG$151,0)),0)+IFERROR(INDEX('Hoja de Trabajo para listado'!$CD$155:$DC$1048576,MATCH($A332,'Hoja de Trabajo para listado'!$CD$155:$CD$1048576,0),MATCH((CUADRO!L$4&amp;$E332),'Hoja de Trabajo para listado'!$CD$151:$DC$151,0)),0)</f>
        <v>0</v>
      </c>
      <c r="M332" s="245">
        <f ca="1">+IFERROR(INDEX('Hoja de Trabajo para listado'!$A$155:$Z$1048576,MATCH($A332,'Hoja de Trabajo para listado'!$A$155:$A$1048576,0),MATCH((CUADRO!M$4&amp;$E332),'Hoja de Trabajo para listado'!$A$151:$Z$151,0)),0)+IFERROR(INDEX('Hoja de Trabajo para listado'!$AB$155:$BA$1048576,MATCH($A332,'Hoja de Trabajo para listado'!$AB$155:$AB$1048576,0),MATCH((CUADRO!M$4&amp;$E332),'Hoja de Trabajo para listado'!$AB$151:$BA$151,0)),0)+IFERROR(INDEX('Hoja de Trabajo para listado'!$BC$155:$CB$1048576,MATCH($A332,'Hoja de Trabajo para listado'!$BC$155:$BC$1048576,0),MATCH((CUADRO!M$4&amp;$E332),'Hoja de Trabajo para listado'!$BC$151:$CB$151,0)),0)+IFERROR(INDEX('Hoja de Trabajo para listado'!$DE$153:$DG$274,MATCH($A332,'Hoja de Trabajo para listado'!$DE$153:$DE$1048576,0),MATCH((CUADRO!M$4&amp;$E332),'Hoja de Trabajo para listado'!$DE$151:$DG$151,0)),0)+IFERROR(INDEX('Hoja de Trabajo para listado'!$CD$155:$DC$1048576,MATCH($A332,'Hoja de Trabajo para listado'!$CD$155:$CD$1048576,0),MATCH((CUADRO!M$4&amp;$E332),'Hoja de Trabajo para listado'!$CD$151:$DC$151,0)),0)</f>
        <v>0</v>
      </c>
      <c r="N332" s="245">
        <f ca="1">+IFERROR(INDEX('Hoja de Trabajo para listado'!$A$155:$Z$1048576,MATCH($A332,'Hoja de Trabajo para listado'!$A$155:$A$1048576,0),MATCH((CUADRO!N$4&amp;$E332),'Hoja de Trabajo para listado'!$A$151:$Z$151,0)),0)+IFERROR(INDEX('Hoja de Trabajo para listado'!$AB$155:$BA$1048576,MATCH($A332,'Hoja de Trabajo para listado'!$AB$155:$AB$1048576,0),MATCH((CUADRO!N$4&amp;$E332),'Hoja de Trabajo para listado'!$AB$151:$BA$151,0)),0)+IFERROR(INDEX('Hoja de Trabajo para listado'!$BC$155:$CB$1048576,MATCH($A332,'Hoja de Trabajo para listado'!$BC$155:$BC$1048576,0),MATCH((CUADRO!N$4&amp;$E332),'Hoja de Trabajo para listado'!$BC$151:$CB$151,0)),0)+IFERROR(INDEX('Hoja de Trabajo para listado'!$DE$153:$DG$274,MATCH($A332,'Hoja de Trabajo para listado'!$DE$153:$DE$1048576,0),MATCH((CUADRO!N$4&amp;$E332),'Hoja de Trabajo para listado'!$DE$151:$DG$151,0)),0)+IFERROR(INDEX('Hoja de Trabajo para listado'!$CD$155:$DC$1048576,MATCH($A332,'Hoja de Trabajo para listado'!$CD$155:$CD$1048576,0),MATCH((CUADRO!N$4&amp;$E332),'Hoja de Trabajo para listado'!$CD$151:$DC$151,0)),0)</f>
        <v>0</v>
      </c>
      <c r="O332" s="245">
        <f ca="1">+IFERROR(INDEX('Hoja de Trabajo para listado'!$A$155:$Z$1048576,MATCH($A332,'Hoja de Trabajo para listado'!$A$155:$A$1048576,0),MATCH((CUADRO!O$4&amp;$E332),'Hoja de Trabajo para listado'!$A$151:$Z$151,0)),0)+IFERROR(INDEX('Hoja de Trabajo para listado'!$AB$155:$BA$1048576,MATCH($A332,'Hoja de Trabajo para listado'!$AB$155:$AB$1048576,0),MATCH((CUADRO!O$4&amp;$E332),'Hoja de Trabajo para listado'!$AB$151:$BA$151,0)),0)+IFERROR(INDEX('Hoja de Trabajo para listado'!$BC$155:$CB$1048576,MATCH($A332,'Hoja de Trabajo para listado'!$BC$155:$BC$1048576,0),MATCH((CUADRO!O$4&amp;$E332),'Hoja de Trabajo para listado'!$BC$151:$CB$151,0)),0)+IFERROR(INDEX('Hoja de Trabajo para listado'!$DE$153:$DG$274,MATCH($A332,'Hoja de Trabajo para listado'!$DE$153:$DE$1048576,0),MATCH((CUADRO!O$4&amp;$E332),'Hoja de Trabajo para listado'!$DE$151:$DG$151,0)),0)+IFERROR(INDEX('Hoja de Trabajo para listado'!$CD$155:$DC$1048576,MATCH($A332,'Hoja de Trabajo para listado'!$CD$155:$CD$1048576,0),MATCH((CUADRO!O$4&amp;$E332),'Hoja de Trabajo para listado'!$CD$151:$DC$151,0)),0)</f>
        <v>0</v>
      </c>
      <c r="P332" s="245">
        <f ca="1">+IFERROR(INDEX('Hoja de Trabajo para listado'!$A$155:$Z$1048576,MATCH($A332,'Hoja de Trabajo para listado'!$A$155:$A$1048576,0),MATCH((CUADRO!P$4&amp;$E332),'Hoja de Trabajo para listado'!$A$151:$Z$151,0)),0)+IFERROR(INDEX('Hoja de Trabajo para listado'!$AB$155:$BA$1048576,MATCH($A332,'Hoja de Trabajo para listado'!$AB$155:$AB$1048576,0),MATCH((CUADRO!P$4&amp;$E332),'Hoja de Trabajo para listado'!$AB$151:$BA$151,0)),0)+IFERROR(INDEX('Hoja de Trabajo para listado'!$BC$155:$CB$1048576,MATCH($A332,'Hoja de Trabajo para listado'!$BC$155:$BC$1048576,0),MATCH((CUADRO!P$4&amp;$E332),'Hoja de Trabajo para listado'!$BC$151:$CB$151,0)),0)+IFERROR(INDEX('Hoja de Trabajo para listado'!$DE$153:$DG$274,MATCH($A332,'Hoja de Trabajo para listado'!$DE$153:$DE$1048576,0),MATCH((CUADRO!P$4&amp;$E332),'Hoja de Trabajo para listado'!$DE$151:$DG$151,0)),0)+IFERROR(INDEX('Hoja de Trabajo para listado'!$CD$155:$DC$1048576,MATCH($A332,'Hoja de Trabajo para listado'!$CD$155:$CD$1048576,0),MATCH((CUADRO!P$4&amp;$E332),'Hoja de Trabajo para listado'!$CD$151:$DC$151,0)),0)</f>
        <v>0</v>
      </c>
      <c r="Q332" s="245">
        <f ca="1">+IFERROR(INDEX('Hoja de Trabajo para listado'!$A$155:$Z$1048576,MATCH($A332,'Hoja de Trabajo para listado'!$A$155:$A$1048576,0),MATCH((CUADRO!Q$4&amp;$E332),'Hoja de Trabajo para listado'!$A$151:$Z$151,0)),0)+IFERROR(INDEX('Hoja de Trabajo para listado'!$AB$155:$BA$1048576,MATCH($A332,'Hoja de Trabajo para listado'!$AB$155:$AB$1048576,0),MATCH((CUADRO!Q$4&amp;$E332),'Hoja de Trabajo para listado'!$AB$151:$BA$151,0)),0)+IFERROR(INDEX('Hoja de Trabajo para listado'!$BC$155:$CB$1048576,MATCH($A332,'Hoja de Trabajo para listado'!$BC$155:$BC$1048576,0),MATCH((CUADRO!Q$4&amp;$E332),'Hoja de Trabajo para listado'!$BC$151:$CB$151,0)),0)+IFERROR(INDEX('Hoja de Trabajo para listado'!$DE$153:$DG$274,MATCH($A332,'Hoja de Trabajo para listado'!$DE$153:$DE$1048576,0),MATCH((CUADRO!Q$4&amp;$E332),'Hoja de Trabajo para listado'!$DE$151:$DG$151,0)),0)+IFERROR(INDEX('Hoja de Trabajo para listado'!$CD$155:$DC$1048576,MATCH($A332,'Hoja de Trabajo para listado'!$CD$155:$CD$1048576,0),MATCH((CUADRO!Q$4&amp;$E332),'Hoja de Trabajo para listado'!$CD$151:$DC$151,0)),0)</f>
        <v>0</v>
      </c>
      <c r="R332" s="245">
        <f t="shared" ca="1" si="15"/>
        <v>4386500</v>
      </c>
      <c r="S332" s="262">
        <f ca="1">+R331+R332</f>
        <v>4386500</v>
      </c>
      <c r="T332" s="245">
        <f ca="1">+S332</f>
        <v>4386500</v>
      </c>
      <c r="U332" s="244">
        <f t="shared" si="16"/>
        <v>2</v>
      </c>
      <c r="V332" s="333" t="str">
        <f>+VLOOKUP(A332,bd_lista!$A$3:$E$592,5,FALSE)</f>
        <v>Empresas Nacionales</v>
      </c>
      <c r="W332" s="388"/>
      <c r="X332" s="242">
        <f>+VLOOKUP(A332,[4]Sheet1!$A$13:$D$744,4,FALSE)</f>
        <v>20</v>
      </c>
      <c r="Y332" s="242" t="str">
        <f>+VLOOKUP(X332,bd_lista!$A$3:$C$592,3,FALSE)</f>
        <v>Ministerio de Defensa</v>
      </c>
      <c r="Z332" s="292"/>
      <c r="AA332" s="321"/>
    </row>
    <row r="333" spans="1:27">
      <c r="A333" s="251">
        <v>526</v>
      </c>
      <c r="B333" s="392">
        <f>+A333</f>
        <v>526</v>
      </c>
      <c r="C333" s="247" t="str">
        <f>+VLOOKUP(A333,bd_lista!$A$3:$C$592,3,FALSE)</f>
        <v>Bolivia TV</v>
      </c>
      <c r="D333" s="389" t="str">
        <f>+C333</f>
        <v>Bolivia TV</v>
      </c>
      <c r="E333" s="247" t="s">
        <v>1304</v>
      </c>
      <c r="F333" s="243">
        <f ca="1">+IFERROR(INDEX('Hoja de Trabajo para listado'!$A$155:$Z$1048576,MATCH($A333,'Hoja de Trabajo para listado'!$A$155:$A$1048576,0),MATCH((CUADRO!F$4&amp;$E333),'Hoja de Trabajo para listado'!$A$151:$Z$151,0)),0)+IFERROR(INDEX('Hoja de Trabajo para listado'!$AB$155:$BA$1048576,MATCH($A333,'Hoja de Trabajo para listado'!$AB$155:$AB$1048576,0),MATCH((CUADRO!F$4&amp;$E333),'Hoja de Trabajo para listado'!$AB$151:$BA$151,0)),0)+IFERROR(INDEX('Hoja de Trabajo para listado'!$BC$155:$CB$1048576,MATCH($A333,'Hoja de Trabajo para listado'!$BC$155:$BC$1048576,0),MATCH((CUADRO!F$4&amp;$E333),'Hoja de Trabajo para listado'!$BC$151:$CB$151,0)),0)+IFERROR(INDEX('Hoja de Trabajo para listado'!$DE$153:$DG$274,MATCH($A333,'Hoja de Trabajo para listado'!$DE$153:$DE$1048576,0),MATCH((CUADRO!F$4&amp;$E333),'Hoja de Trabajo para listado'!$DE$151:$DG$151,0)),0)+IFERROR(INDEX('Hoja de Trabajo para listado'!$CD$155:$DC$1048576,MATCH($A333,'Hoja de Trabajo para listado'!$CD$155:$CD$1048576,0),MATCH((CUADRO!F$4&amp;$E333),'Hoja de Trabajo para listado'!$CD$151:$DC$151,0)),0)</f>
        <v>0</v>
      </c>
      <c r="G333" s="243">
        <f ca="1">+IFERROR(INDEX('Hoja de Trabajo para listado'!$A$155:$Z$1048576,MATCH($A333,'Hoja de Trabajo para listado'!$A$155:$A$1048576,0),MATCH((CUADRO!G$4&amp;$E333),'Hoja de Trabajo para listado'!$A$151:$Z$151,0)),0)+IFERROR(INDEX('Hoja de Trabajo para listado'!$AB$155:$BA$1048576,MATCH($A333,'Hoja de Trabajo para listado'!$AB$155:$AB$1048576,0),MATCH((CUADRO!G$4&amp;$E333),'Hoja de Trabajo para listado'!$AB$151:$BA$151,0)),0)+IFERROR(INDEX('Hoja de Trabajo para listado'!$BC$155:$CB$1048576,MATCH($A333,'Hoja de Trabajo para listado'!$BC$155:$BC$1048576,0),MATCH((CUADRO!G$4&amp;$E333),'Hoja de Trabajo para listado'!$BC$151:$CB$151,0)),0)+IFERROR(INDEX('Hoja de Trabajo para listado'!$DE$153:$DG$274,MATCH($A333,'Hoja de Trabajo para listado'!$DE$153:$DE$1048576,0),MATCH((CUADRO!G$4&amp;$E333),'Hoja de Trabajo para listado'!$DE$151:$DG$151,0)),0)+IFERROR(INDEX('Hoja de Trabajo para listado'!$CD$155:$DC$1048576,MATCH($A333,'Hoja de Trabajo para listado'!$CD$155:$CD$1048576,0),MATCH((CUADRO!G$4&amp;$E333),'Hoja de Trabajo para listado'!$CD$151:$DC$151,0)),0)</f>
        <v>0</v>
      </c>
      <c r="H333" s="243">
        <f ca="1">+IFERROR(INDEX('Hoja de Trabajo para listado'!$A$155:$Z$1048576,MATCH($A333,'Hoja de Trabajo para listado'!$A$155:$A$1048576,0),MATCH((CUADRO!H$4&amp;$E333),'Hoja de Trabajo para listado'!$A$151:$Z$151,0)),0)+IFERROR(INDEX('Hoja de Trabajo para listado'!$AB$155:$BA$1048576,MATCH($A333,'Hoja de Trabajo para listado'!$AB$155:$AB$1048576,0),MATCH((CUADRO!H$4&amp;$E333),'Hoja de Trabajo para listado'!$AB$151:$BA$151,0)),0)+IFERROR(INDEX('Hoja de Trabajo para listado'!$BC$155:$CB$1048576,MATCH($A333,'Hoja de Trabajo para listado'!$BC$155:$BC$1048576,0),MATCH((CUADRO!H$4&amp;$E333),'Hoja de Trabajo para listado'!$BC$151:$CB$151,0)),0)+IFERROR(INDEX('Hoja de Trabajo para listado'!$DE$153:$DG$274,MATCH($A333,'Hoja de Trabajo para listado'!$DE$153:$DE$1048576,0),MATCH((CUADRO!H$4&amp;$E333),'Hoja de Trabajo para listado'!$DE$151:$DG$151,0)),0)+IFERROR(INDEX('Hoja de Trabajo para listado'!$CD$155:$DC$1048576,MATCH($A333,'Hoja de Trabajo para listado'!$CD$155:$CD$1048576,0),MATCH((CUADRO!H$4&amp;$E333),'Hoja de Trabajo para listado'!$CD$151:$DC$151,0)),0)</f>
        <v>0</v>
      </c>
      <c r="I333" s="243">
        <f ca="1">+IFERROR(INDEX('Hoja de Trabajo para listado'!$A$155:$Z$1048576,MATCH($A333,'Hoja de Trabajo para listado'!$A$155:$A$1048576,0),MATCH((CUADRO!I$4&amp;$E333),'Hoja de Trabajo para listado'!$A$151:$Z$151,0)),0)+IFERROR(INDEX('Hoja de Trabajo para listado'!$AB$155:$BA$1048576,MATCH($A333,'Hoja de Trabajo para listado'!$AB$155:$AB$1048576,0),MATCH((CUADRO!I$4&amp;$E333),'Hoja de Trabajo para listado'!$AB$151:$BA$151,0)),0)+IFERROR(INDEX('Hoja de Trabajo para listado'!$BC$155:$CB$1048576,MATCH($A333,'Hoja de Trabajo para listado'!$BC$155:$BC$1048576,0),MATCH((CUADRO!I$4&amp;$E333),'Hoja de Trabajo para listado'!$BC$151:$CB$151,0)),0)+IFERROR(INDEX('Hoja de Trabajo para listado'!$DE$153:$DG$274,MATCH($A333,'Hoja de Trabajo para listado'!$DE$153:$DE$1048576,0),MATCH((CUADRO!I$4&amp;$E333),'Hoja de Trabajo para listado'!$DE$151:$DG$151,0)),0)+IFERROR(INDEX('Hoja de Trabajo para listado'!$CD$155:$DC$1048576,MATCH($A333,'Hoja de Trabajo para listado'!$CD$155:$CD$1048576,0),MATCH((CUADRO!I$4&amp;$E333),'Hoja de Trabajo para listado'!$CD$151:$DC$151,0)),0)</f>
        <v>0</v>
      </c>
      <c r="J333" s="243">
        <f ca="1">+IFERROR(INDEX('Hoja de Trabajo para listado'!$A$155:$Z$1048576,MATCH($A333,'Hoja de Trabajo para listado'!$A$155:$A$1048576,0),MATCH((CUADRO!J$4&amp;$E333),'Hoja de Trabajo para listado'!$A$151:$Z$151,0)),0)+IFERROR(INDEX('Hoja de Trabajo para listado'!$AB$155:$BA$1048576,MATCH($A333,'Hoja de Trabajo para listado'!$AB$155:$AB$1048576,0),MATCH((CUADRO!J$4&amp;$E333),'Hoja de Trabajo para listado'!$AB$151:$BA$151,0)),0)+IFERROR(INDEX('Hoja de Trabajo para listado'!$BC$155:$CB$1048576,MATCH($A333,'Hoja de Trabajo para listado'!$BC$155:$BC$1048576,0),MATCH((CUADRO!J$4&amp;$E333),'Hoja de Trabajo para listado'!$BC$151:$CB$151,0)),0)+IFERROR(INDEX('Hoja de Trabajo para listado'!$DE$153:$DG$274,MATCH($A333,'Hoja de Trabajo para listado'!$DE$153:$DE$1048576,0),MATCH((CUADRO!J$4&amp;$E333),'Hoja de Trabajo para listado'!$DE$151:$DG$151,0)),0)+IFERROR(INDEX('Hoja de Trabajo para listado'!$CD$155:$DC$1048576,MATCH($A333,'Hoja de Trabajo para listado'!$CD$155:$CD$1048576,0),MATCH((CUADRO!J$4&amp;$E333),'Hoja de Trabajo para listado'!$CD$151:$DC$151,0)),0)</f>
        <v>0</v>
      </c>
      <c r="K333" s="243">
        <f ca="1">+IFERROR(INDEX('Hoja de Trabajo para listado'!$A$155:$Z$1048576,MATCH($A333,'Hoja de Trabajo para listado'!$A$155:$A$1048576,0),MATCH((CUADRO!K$4&amp;$E333),'Hoja de Trabajo para listado'!$A$151:$Z$151,0)),0)+IFERROR(INDEX('Hoja de Trabajo para listado'!$AB$155:$BA$1048576,MATCH($A333,'Hoja de Trabajo para listado'!$AB$155:$AB$1048576,0),MATCH((CUADRO!K$4&amp;$E333),'Hoja de Trabajo para listado'!$AB$151:$BA$151,0)),0)+IFERROR(INDEX('Hoja de Trabajo para listado'!$BC$155:$CB$1048576,MATCH($A333,'Hoja de Trabajo para listado'!$BC$155:$BC$1048576,0),MATCH((CUADRO!K$4&amp;$E333),'Hoja de Trabajo para listado'!$BC$151:$CB$151,0)),0)+IFERROR(INDEX('Hoja de Trabajo para listado'!$DE$153:$DG$274,MATCH($A333,'Hoja de Trabajo para listado'!$DE$153:$DE$1048576,0),MATCH((CUADRO!K$4&amp;$E333),'Hoja de Trabajo para listado'!$DE$151:$DG$151,0)),0)+IFERROR(INDEX('Hoja de Trabajo para listado'!$CD$155:$DC$1048576,MATCH($A333,'Hoja de Trabajo para listado'!$CD$155:$CD$1048576,0),MATCH((CUADRO!K$4&amp;$E333),'Hoja de Trabajo para listado'!$CD$151:$DC$151,0)),0)</f>
        <v>0</v>
      </c>
      <c r="L333" s="243">
        <f ca="1">+IFERROR(INDEX('Hoja de Trabajo para listado'!$A$155:$Z$1048576,MATCH($A333,'Hoja de Trabajo para listado'!$A$155:$A$1048576,0),MATCH((CUADRO!L$4&amp;$E333),'Hoja de Trabajo para listado'!$A$151:$Z$151,0)),0)+IFERROR(INDEX('Hoja de Trabajo para listado'!$AB$155:$BA$1048576,MATCH($A333,'Hoja de Trabajo para listado'!$AB$155:$AB$1048576,0),MATCH((CUADRO!L$4&amp;$E333),'Hoja de Trabajo para listado'!$AB$151:$BA$151,0)),0)+IFERROR(INDEX('Hoja de Trabajo para listado'!$BC$155:$CB$1048576,MATCH($A333,'Hoja de Trabajo para listado'!$BC$155:$BC$1048576,0),MATCH((CUADRO!L$4&amp;$E333),'Hoja de Trabajo para listado'!$BC$151:$CB$151,0)),0)+IFERROR(INDEX('Hoja de Trabajo para listado'!$DE$153:$DG$274,MATCH($A333,'Hoja de Trabajo para listado'!$DE$153:$DE$1048576,0),MATCH((CUADRO!L$4&amp;$E333),'Hoja de Trabajo para listado'!$DE$151:$DG$151,0)),0)+IFERROR(INDEX('Hoja de Trabajo para listado'!$CD$155:$DC$1048576,MATCH($A333,'Hoja de Trabajo para listado'!$CD$155:$CD$1048576,0),MATCH((CUADRO!L$4&amp;$E333),'Hoja de Trabajo para listado'!$CD$151:$DC$151,0)),0)</f>
        <v>0</v>
      </c>
      <c r="M333" s="243">
        <f ca="1">+IFERROR(INDEX('Hoja de Trabajo para listado'!$A$155:$Z$1048576,MATCH($A333,'Hoja de Trabajo para listado'!$A$155:$A$1048576,0),MATCH((CUADRO!M$4&amp;$E333),'Hoja de Trabajo para listado'!$A$151:$Z$151,0)),0)+IFERROR(INDEX('Hoja de Trabajo para listado'!$AB$155:$BA$1048576,MATCH($A333,'Hoja de Trabajo para listado'!$AB$155:$AB$1048576,0),MATCH((CUADRO!M$4&amp;$E333),'Hoja de Trabajo para listado'!$AB$151:$BA$151,0)),0)+IFERROR(INDEX('Hoja de Trabajo para listado'!$BC$155:$CB$1048576,MATCH($A333,'Hoja de Trabajo para listado'!$BC$155:$BC$1048576,0),MATCH((CUADRO!M$4&amp;$E333),'Hoja de Trabajo para listado'!$BC$151:$CB$151,0)),0)+IFERROR(INDEX('Hoja de Trabajo para listado'!$DE$153:$DG$274,MATCH($A333,'Hoja de Trabajo para listado'!$DE$153:$DE$1048576,0),MATCH((CUADRO!M$4&amp;$E333),'Hoja de Trabajo para listado'!$DE$151:$DG$151,0)),0)+IFERROR(INDEX('Hoja de Trabajo para listado'!$CD$155:$DC$1048576,MATCH($A333,'Hoja de Trabajo para listado'!$CD$155:$CD$1048576,0),MATCH((CUADRO!M$4&amp;$E333),'Hoja de Trabajo para listado'!$CD$151:$DC$151,0)),0)</f>
        <v>0</v>
      </c>
      <c r="N333" s="243">
        <f ca="1">+IFERROR(INDEX('Hoja de Trabajo para listado'!$A$155:$Z$1048576,MATCH($A333,'Hoja de Trabajo para listado'!$A$155:$A$1048576,0),MATCH((CUADRO!N$4&amp;$E333),'Hoja de Trabajo para listado'!$A$151:$Z$151,0)),0)+IFERROR(INDEX('Hoja de Trabajo para listado'!$AB$155:$BA$1048576,MATCH($A333,'Hoja de Trabajo para listado'!$AB$155:$AB$1048576,0),MATCH((CUADRO!N$4&amp;$E333),'Hoja de Trabajo para listado'!$AB$151:$BA$151,0)),0)+IFERROR(INDEX('Hoja de Trabajo para listado'!$BC$155:$CB$1048576,MATCH($A333,'Hoja de Trabajo para listado'!$BC$155:$BC$1048576,0),MATCH((CUADRO!N$4&amp;$E333),'Hoja de Trabajo para listado'!$BC$151:$CB$151,0)),0)+IFERROR(INDEX('Hoja de Trabajo para listado'!$DE$153:$DG$274,MATCH($A333,'Hoja de Trabajo para listado'!$DE$153:$DE$1048576,0),MATCH((CUADRO!N$4&amp;$E333),'Hoja de Trabajo para listado'!$DE$151:$DG$151,0)),0)+IFERROR(INDEX('Hoja de Trabajo para listado'!$CD$155:$DC$1048576,MATCH($A333,'Hoja de Trabajo para listado'!$CD$155:$CD$1048576,0),MATCH((CUADRO!N$4&amp;$E333),'Hoja de Trabajo para listado'!$CD$151:$DC$151,0)),0)</f>
        <v>0</v>
      </c>
      <c r="O333" s="243">
        <f ca="1">+IFERROR(INDEX('Hoja de Trabajo para listado'!$A$155:$Z$1048576,MATCH($A333,'Hoja de Trabajo para listado'!$A$155:$A$1048576,0),MATCH((CUADRO!O$4&amp;$E333),'Hoja de Trabajo para listado'!$A$151:$Z$151,0)),0)+IFERROR(INDEX('Hoja de Trabajo para listado'!$AB$155:$BA$1048576,MATCH($A333,'Hoja de Trabajo para listado'!$AB$155:$AB$1048576,0),MATCH((CUADRO!O$4&amp;$E333),'Hoja de Trabajo para listado'!$AB$151:$BA$151,0)),0)+IFERROR(INDEX('Hoja de Trabajo para listado'!$BC$155:$CB$1048576,MATCH($A333,'Hoja de Trabajo para listado'!$BC$155:$BC$1048576,0),MATCH((CUADRO!O$4&amp;$E333),'Hoja de Trabajo para listado'!$BC$151:$CB$151,0)),0)+IFERROR(INDEX('Hoja de Trabajo para listado'!$DE$153:$DG$274,MATCH($A333,'Hoja de Trabajo para listado'!$DE$153:$DE$1048576,0),MATCH((CUADRO!O$4&amp;$E333),'Hoja de Trabajo para listado'!$DE$151:$DG$151,0)),0)+IFERROR(INDEX('Hoja de Trabajo para listado'!$CD$155:$DC$1048576,MATCH($A333,'Hoja de Trabajo para listado'!$CD$155:$CD$1048576,0),MATCH((CUADRO!O$4&amp;$E333),'Hoja de Trabajo para listado'!$CD$151:$DC$151,0)),0)</f>
        <v>0</v>
      </c>
      <c r="P333" s="243">
        <f ca="1">+IFERROR(INDEX('Hoja de Trabajo para listado'!$A$155:$Z$1048576,MATCH($A333,'Hoja de Trabajo para listado'!$A$155:$A$1048576,0),MATCH((CUADRO!P$4&amp;$E333),'Hoja de Trabajo para listado'!$A$151:$Z$151,0)),0)+IFERROR(INDEX('Hoja de Trabajo para listado'!$AB$155:$BA$1048576,MATCH($A333,'Hoja de Trabajo para listado'!$AB$155:$AB$1048576,0),MATCH((CUADRO!P$4&amp;$E333),'Hoja de Trabajo para listado'!$AB$151:$BA$151,0)),0)+IFERROR(INDEX('Hoja de Trabajo para listado'!$BC$155:$CB$1048576,MATCH($A333,'Hoja de Trabajo para listado'!$BC$155:$BC$1048576,0),MATCH((CUADRO!P$4&amp;$E333),'Hoja de Trabajo para listado'!$BC$151:$CB$151,0)),0)+IFERROR(INDEX('Hoja de Trabajo para listado'!$DE$153:$DG$274,MATCH($A333,'Hoja de Trabajo para listado'!$DE$153:$DE$1048576,0),MATCH((CUADRO!P$4&amp;$E333),'Hoja de Trabajo para listado'!$DE$151:$DG$151,0)),0)+IFERROR(INDEX('Hoja de Trabajo para listado'!$CD$155:$DC$1048576,MATCH($A333,'Hoja de Trabajo para listado'!$CD$155:$CD$1048576,0),MATCH((CUADRO!P$4&amp;$E333),'Hoja de Trabajo para listado'!$CD$151:$DC$151,0)),0)</f>
        <v>0</v>
      </c>
      <c r="Q333" s="243">
        <f ca="1">+IFERROR(INDEX('Hoja de Trabajo para listado'!$A$155:$Z$1048576,MATCH($A333,'Hoja de Trabajo para listado'!$A$155:$A$1048576,0),MATCH((CUADRO!Q$4&amp;$E333),'Hoja de Trabajo para listado'!$A$151:$Z$151,0)),0)+IFERROR(INDEX('Hoja de Trabajo para listado'!$AB$155:$BA$1048576,MATCH($A333,'Hoja de Trabajo para listado'!$AB$155:$AB$1048576,0),MATCH((CUADRO!Q$4&amp;$E333),'Hoja de Trabajo para listado'!$AB$151:$BA$151,0)),0)+IFERROR(INDEX('Hoja de Trabajo para listado'!$BC$155:$CB$1048576,MATCH($A333,'Hoja de Trabajo para listado'!$BC$155:$BC$1048576,0),MATCH((CUADRO!Q$4&amp;$E333),'Hoja de Trabajo para listado'!$BC$151:$CB$151,0)),0)+IFERROR(INDEX('Hoja de Trabajo para listado'!$DE$153:$DG$274,MATCH($A333,'Hoja de Trabajo para listado'!$DE$153:$DE$1048576,0),MATCH((CUADRO!Q$4&amp;$E333),'Hoja de Trabajo para listado'!$DE$151:$DG$151,0)),0)+IFERROR(INDEX('Hoja de Trabajo para listado'!$CD$155:$DC$1048576,MATCH($A333,'Hoja de Trabajo para listado'!$CD$155:$CD$1048576,0),MATCH((CUADRO!Q$4&amp;$E333),'Hoja de Trabajo para listado'!$CD$151:$DC$151,0)),0)</f>
        <v>0</v>
      </c>
      <c r="R333" s="243">
        <f t="shared" ca="1" si="15"/>
        <v>0</v>
      </c>
      <c r="S333" s="263"/>
      <c r="T333" s="243">
        <f ca="1">+T334</f>
        <v>2675420.54</v>
      </c>
      <c r="U333" s="242">
        <f t="shared" si="16"/>
        <v>1</v>
      </c>
      <c r="V333" s="333" t="str">
        <f>+VLOOKUP(A333,bd_lista!$A$3:$E$592,5,FALSE)</f>
        <v>Empresas Nacionales</v>
      </c>
      <c r="W333" s="387" t="str">
        <f>+V333</f>
        <v>Empresas Nacionales</v>
      </c>
      <c r="X333" s="242">
        <v>25</v>
      </c>
      <c r="Y333" s="242" t="str">
        <f>+VLOOKUP(X333,bd_lista!$A$3:$C$592,3,FALSE)</f>
        <v>Ministerio de la Presidencia</v>
      </c>
      <c r="Z333" s="294">
        <f>+X333</f>
        <v>25</v>
      </c>
      <c r="AA333" s="319" t="str">
        <f>+Y333</f>
        <v>Ministerio de la Presidencia</v>
      </c>
    </row>
    <row r="334" spans="1:27" ht="15" customHeight="1">
      <c r="A334" s="32">
        <v>526</v>
      </c>
      <c r="B334" s="393"/>
      <c r="C334" s="333" t="str">
        <f>+VLOOKUP(A334,bd_lista!$A$3:$C$592,3,FALSE)</f>
        <v>Bolivia TV</v>
      </c>
      <c r="D334" s="390"/>
      <c r="E334" s="333" t="s">
        <v>1305</v>
      </c>
      <c r="F334" s="245">
        <f ca="1">+IFERROR(INDEX('Hoja de Trabajo para listado'!$A$155:$Z$1048576,MATCH($A334,'Hoja de Trabajo para listado'!$A$155:$A$1048576,0),MATCH((CUADRO!F$4&amp;$E334),'Hoja de Trabajo para listado'!$A$151:$Z$151,0)),0)+IFERROR(INDEX('Hoja de Trabajo para listado'!$AB$155:$BA$1048576,MATCH($A334,'Hoja de Trabajo para listado'!$AB$155:$AB$1048576,0),MATCH((CUADRO!F$4&amp;$E334),'Hoja de Trabajo para listado'!$AB$151:$BA$151,0)),0)+IFERROR(INDEX('Hoja de Trabajo para listado'!$BC$155:$CB$1048576,MATCH($A334,'Hoja de Trabajo para listado'!$BC$155:$BC$1048576,0),MATCH((CUADRO!F$4&amp;$E334),'Hoja de Trabajo para listado'!$BC$151:$CB$151,0)),0)+IFERROR(INDEX('Hoja de Trabajo para listado'!$DE$153:$DG$274,MATCH($A334,'Hoja de Trabajo para listado'!$DE$153:$DE$1048576,0),MATCH((CUADRO!F$4&amp;$E334),'Hoja de Trabajo para listado'!$DE$151:$DG$151,0)),0)+IFERROR(INDEX('Hoja de Trabajo para listado'!$CD$155:$DC$1048576,MATCH($A334,'Hoja de Trabajo para listado'!$CD$155:$CD$1048576,0),MATCH((CUADRO!F$4&amp;$E334),'Hoja de Trabajo para listado'!$CD$151:$DC$151,0)),0)</f>
        <v>113347.5</v>
      </c>
      <c r="G334" s="245">
        <f ca="1">+IFERROR(INDEX('Hoja de Trabajo para listado'!$A$155:$Z$1048576,MATCH($A334,'Hoja de Trabajo para listado'!$A$155:$A$1048576,0),MATCH((CUADRO!G$4&amp;$E334),'Hoja de Trabajo para listado'!$A$151:$Z$151,0)),0)+IFERROR(INDEX('Hoja de Trabajo para listado'!$AB$155:$BA$1048576,MATCH($A334,'Hoja de Trabajo para listado'!$AB$155:$AB$1048576,0),MATCH((CUADRO!G$4&amp;$E334),'Hoja de Trabajo para listado'!$AB$151:$BA$151,0)),0)+IFERROR(INDEX('Hoja de Trabajo para listado'!$BC$155:$CB$1048576,MATCH($A334,'Hoja de Trabajo para listado'!$BC$155:$BC$1048576,0),MATCH((CUADRO!G$4&amp;$E334),'Hoja de Trabajo para listado'!$BC$151:$CB$151,0)),0)+IFERROR(INDEX('Hoja de Trabajo para listado'!$DE$153:$DG$274,MATCH($A334,'Hoja de Trabajo para listado'!$DE$153:$DE$1048576,0),MATCH((CUADRO!G$4&amp;$E334),'Hoja de Trabajo para listado'!$DE$151:$DG$151,0)),0)+IFERROR(INDEX('Hoja de Trabajo para listado'!$CD$155:$DC$1048576,MATCH($A334,'Hoja de Trabajo para listado'!$CD$155:$CD$1048576,0),MATCH((CUADRO!G$4&amp;$E334),'Hoja de Trabajo para listado'!$CD$151:$DC$151,0)),0)</f>
        <v>21000</v>
      </c>
      <c r="H334" s="245">
        <f ca="1">+IFERROR(INDEX('Hoja de Trabajo para listado'!$A$155:$Z$1048576,MATCH($A334,'Hoja de Trabajo para listado'!$A$155:$A$1048576,0),MATCH((CUADRO!H$4&amp;$E334),'Hoja de Trabajo para listado'!$A$151:$Z$151,0)),0)+IFERROR(INDEX('Hoja de Trabajo para listado'!$AB$155:$BA$1048576,MATCH($A334,'Hoja de Trabajo para listado'!$AB$155:$AB$1048576,0),MATCH((CUADRO!H$4&amp;$E334),'Hoja de Trabajo para listado'!$AB$151:$BA$151,0)),0)+IFERROR(INDEX('Hoja de Trabajo para listado'!$BC$155:$CB$1048576,MATCH($A334,'Hoja de Trabajo para listado'!$BC$155:$BC$1048576,0),MATCH((CUADRO!H$4&amp;$E334),'Hoja de Trabajo para listado'!$BC$151:$CB$151,0)),0)+IFERROR(INDEX('Hoja de Trabajo para listado'!$DE$153:$DG$274,MATCH($A334,'Hoja de Trabajo para listado'!$DE$153:$DE$1048576,0),MATCH((CUADRO!H$4&amp;$E334),'Hoja de Trabajo para listado'!$DE$151:$DG$151,0)),0)+IFERROR(INDEX('Hoja de Trabajo para listado'!$CD$155:$DC$1048576,MATCH($A334,'Hoja de Trabajo para listado'!$CD$155:$CD$1048576,0),MATCH((CUADRO!H$4&amp;$E334),'Hoja de Trabajo para listado'!$CD$151:$DC$151,0)),0)</f>
        <v>10750</v>
      </c>
      <c r="I334" s="245">
        <f ca="1">+IFERROR(INDEX('Hoja de Trabajo para listado'!$A$155:$Z$1048576,MATCH($A334,'Hoja de Trabajo para listado'!$A$155:$A$1048576,0),MATCH((CUADRO!I$4&amp;$E334),'Hoja de Trabajo para listado'!$A$151:$Z$151,0)),0)+IFERROR(INDEX('Hoja de Trabajo para listado'!$AB$155:$BA$1048576,MATCH($A334,'Hoja de Trabajo para listado'!$AB$155:$AB$1048576,0),MATCH((CUADRO!I$4&amp;$E334),'Hoja de Trabajo para listado'!$AB$151:$BA$151,0)),0)+IFERROR(INDEX('Hoja de Trabajo para listado'!$BC$155:$CB$1048576,MATCH($A334,'Hoja de Trabajo para listado'!$BC$155:$BC$1048576,0),MATCH((CUADRO!I$4&amp;$E334),'Hoja de Trabajo para listado'!$BC$151:$CB$151,0)),0)+IFERROR(INDEX('Hoja de Trabajo para listado'!$DE$153:$DG$274,MATCH($A334,'Hoja de Trabajo para listado'!$DE$153:$DE$1048576,0),MATCH((CUADRO!I$4&amp;$E334),'Hoja de Trabajo para listado'!$DE$151:$DG$151,0)),0)+IFERROR(INDEX('Hoja de Trabajo para listado'!$CD$155:$DC$1048576,MATCH($A334,'Hoja de Trabajo para listado'!$CD$155:$CD$1048576,0),MATCH((CUADRO!I$4&amp;$E334),'Hoja de Trabajo para listado'!$CD$151:$DC$151,0)),0)</f>
        <v>292</v>
      </c>
      <c r="J334" s="245">
        <f ca="1">+IFERROR(INDEX('Hoja de Trabajo para listado'!$A$155:$Z$1048576,MATCH($A334,'Hoja de Trabajo para listado'!$A$155:$A$1048576,0),MATCH((CUADRO!J$4&amp;$E334),'Hoja de Trabajo para listado'!$A$151:$Z$151,0)),0)+IFERROR(INDEX('Hoja de Trabajo para listado'!$AB$155:$BA$1048576,MATCH($A334,'Hoja de Trabajo para listado'!$AB$155:$AB$1048576,0),MATCH((CUADRO!J$4&amp;$E334),'Hoja de Trabajo para listado'!$AB$151:$BA$151,0)),0)+IFERROR(INDEX('Hoja de Trabajo para listado'!$BC$155:$CB$1048576,MATCH($A334,'Hoja de Trabajo para listado'!$BC$155:$BC$1048576,0),MATCH((CUADRO!J$4&amp;$E334),'Hoja de Trabajo para listado'!$BC$151:$CB$151,0)),0)+IFERROR(INDEX('Hoja de Trabajo para listado'!$DE$153:$DG$274,MATCH($A334,'Hoja de Trabajo para listado'!$DE$153:$DE$1048576,0),MATCH((CUADRO!J$4&amp;$E334),'Hoja de Trabajo para listado'!$DE$151:$DG$151,0)),0)+IFERROR(INDEX('Hoja de Trabajo para listado'!$CD$155:$DC$1048576,MATCH($A334,'Hoja de Trabajo para listado'!$CD$155:$CD$1048576,0),MATCH((CUADRO!J$4&amp;$E334),'Hoja de Trabajo para listado'!$CD$151:$DC$151,0)),0)</f>
        <v>2530031.04</v>
      </c>
      <c r="K334" s="245">
        <f ca="1">+IFERROR(INDEX('Hoja de Trabajo para listado'!$A$155:$Z$1048576,MATCH($A334,'Hoja de Trabajo para listado'!$A$155:$A$1048576,0),MATCH((CUADRO!K$4&amp;$E334),'Hoja de Trabajo para listado'!$A$151:$Z$151,0)),0)+IFERROR(INDEX('Hoja de Trabajo para listado'!$AB$155:$BA$1048576,MATCH($A334,'Hoja de Trabajo para listado'!$AB$155:$AB$1048576,0),MATCH((CUADRO!K$4&amp;$E334),'Hoja de Trabajo para listado'!$AB$151:$BA$151,0)),0)+IFERROR(INDEX('Hoja de Trabajo para listado'!$BC$155:$CB$1048576,MATCH($A334,'Hoja de Trabajo para listado'!$BC$155:$BC$1048576,0),MATCH((CUADRO!K$4&amp;$E334),'Hoja de Trabajo para listado'!$BC$151:$CB$151,0)),0)+IFERROR(INDEX('Hoja de Trabajo para listado'!$DE$153:$DG$274,MATCH($A334,'Hoja de Trabajo para listado'!$DE$153:$DE$1048576,0),MATCH((CUADRO!K$4&amp;$E334),'Hoja de Trabajo para listado'!$DE$151:$DG$151,0)),0)+IFERROR(INDEX('Hoja de Trabajo para listado'!$CD$155:$DC$1048576,MATCH($A334,'Hoja de Trabajo para listado'!$CD$155:$CD$1048576,0),MATCH((CUADRO!K$4&amp;$E334),'Hoja de Trabajo para listado'!$CD$151:$DC$151,0)),0)</f>
        <v>0</v>
      </c>
      <c r="L334" s="245">
        <f ca="1">+IFERROR(INDEX('Hoja de Trabajo para listado'!$A$155:$Z$1048576,MATCH($A334,'Hoja de Trabajo para listado'!$A$155:$A$1048576,0),MATCH((CUADRO!L$4&amp;$E334),'Hoja de Trabajo para listado'!$A$151:$Z$151,0)),0)+IFERROR(INDEX('Hoja de Trabajo para listado'!$AB$155:$BA$1048576,MATCH($A334,'Hoja de Trabajo para listado'!$AB$155:$AB$1048576,0),MATCH((CUADRO!L$4&amp;$E334),'Hoja de Trabajo para listado'!$AB$151:$BA$151,0)),0)+IFERROR(INDEX('Hoja de Trabajo para listado'!$BC$155:$CB$1048576,MATCH($A334,'Hoja de Trabajo para listado'!$BC$155:$BC$1048576,0),MATCH((CUADRO!L$4&amp;$E334),'Hoja de Trabajo para listado'!$BC$151:$CB$151,0)),0)+IFERROR(INDEX('Hoja de Trabajo para listado'!$DE$153:$DG$274,MATCH($A334,'Hoja de Trabajo para listado'!$DE$153:$DE$1048576,0),MATCH((CUADRO!L$4&amp;$E334),'Hoja de Trabajo para listado'!$DE$151:$DG$151,0)),0)+IFERROR(INDEX('Hoja de Trabajo para listado'!$CD$155:$DC$1048576,MATCH($A334,'Hoja de Trabajo para listado'!$CD$155:$CD$1048576,0),MATCH((CUADRO!L$4&amp;$E334),'Hoja de Trabajo para listado'!$CD$151:$DC$151,0)),0)</f>
        <v>0</v>
      </c>
      <c r="M334" s="245">
        <f ca="1">+IFERROR(INDEX('Hoja de Trabajo para listado'!$A$155:$Z$1048576,MATCH($A334,'Hoja de Trabajo para listado'!$A$155:$A$1048576,0),MATCH((CUADRO!M$4&amp;$E334),'Hoja de Trabajo para listado'!$A$151:$Z$151,0)),0)+IFERROR(INDEX('Hoja de Trabajo para listado'!$AB$155:$BA$1048576,MATCH($A334,'Hoja de Trabajo para listado'!$AB$155:$AB$1048576,0),MATCH((CUADRO!M$4&amp;$E334),'Hoja de Trabajo para listado'!$AB$151:$BA$151,0)),0)+IFERROR(INDEX('Hoja de Trabajo para listado'!$BC$155:$CB$1048576,MATCH($A334,'Hoja de Trabajo para listado'!$BC$155:$BC$1048576,0),MATCH((CUADRO!M$4&amp;$E334),'Hoja de Trabajo para listado'!$BC$151:$CB$151,0)),0)+IFERROR(INDEX('Hoja de Trabajo para listado'!$DE$153:$DG$274,MATCH($A334,'Hoja de Trabajo para listado'!$DE$153:$DE$1048576,0),MATCH((CUADRO!M$4&amp;$E334),'Hoja de Trabajo para listado'!$DE$151:$DG$151,0)),0)+IFERROR(INDEX('Hoja de Trabajo para listado'!$CD$155:$DC$1048576,MATCH($A334,'Hoja de Trabajo para listado'!$CD$155:$CD$1048576,0),MATCH((CUADRO!M$4&amp;$E334),'Hoja de Trabajo para listado'!$CD$151:$DC$151,0)),0)</f>
        <v>0</v>
      </c>
      <c r="N334" s="245">
        <f ca="1">+IFERROR(INDEX('Hoja de Trabajo para listado'!$A$155:$Z$1048576,MATCH($A334,'Hoja de Trabajo para listado'!$A$155:$A$1048576,0),MATCH((CUADRO!N$4&amp;$E334),'Hoja de Trabajo para listado'!$A$151:$Z$151,0)),0)+IFERROR(INDEX('Hoja de Trabajo para listado'!$AB$155:$BA$1048576,MATCH($A334,'Hoja de Trabajo para listado'!$AB$155:$AB$1048576,0),MATCH((CUADRO!N$4&amp;$E334),'Hoja de Trabajo para listado'!$AB$151:$BA$151,0)),0)+IFERROR(INDEX('Hoja de Trabajo para listado'!$BC$155:$CB$1048576,MATCH($A334,'Hoja de Trabajo para listado'!$BC$155:$BC$1048576,0),MATCH((CUADRO!N$4&amp;$E334),'Hoja de Trabajo para listado'!$BC$151:$CB$151,0)),0)+IFERROR(INDEX('Hoja de Trabajo para listado'!$DE$153:$DG$274,MATCH($A334,'Hoja de Trabajo para listado'!$DE$153:$DE$1048576,0),MATCH((CUADRO!N$4&amp;$E334),'Hoja de Trabajo para listado'!$DE$151:$DG$151,0)),0)+IFERROR(INDEX('Hoja de Trabajo para listado'!$CD$155:$DC$1048576,MATCH($A334,'Hoja de Trabajo para listado'!$CD$155:$CD$1048576,0),MATCH((CUADRO!N$4&amp;$E334),'Hoja de Trabajo para listado'!$CD$151:$DC$151,0)),0)</f>
        <v>0</v>
      </c>
      <c r="O334" s="245">
        <f ca="1">+IFERROR(INDEX('Hoja de Trabajo para listado'!$A$155:$Z$1048576,MATCH($A334,'Hoja de Trabajo para listado'!$A$155:$A$1048576,0),MATCH((CUADRO!O$4&amp;$E334),'Hoja de Trabajo para listado'!$A$151:$Z$151,0)),0)+IFERROR(INDEX('Hoja de Trabajo para listado'!$AB$155:$BA$1048576,MATCH($A334,'Hoja de Trabajo para listado'!$AB$155:$AB$1048576,0),MATCH((CUADRO!O$4&amp;$E334),'Hoja de Trabajo para listado'!$AB$151:$BA$151,0)),0)+IFERROR(INDEX('Hoja de Trabajo para listado'!$BC$155:$CB$1048576,MATCH($A334,'Hoja de Trabajo para listado'!$BC$155:$BC$1048576,0),MATCH((CUADRO!O$4&amp;$E334),'Hoja de Trabajo para listado'!$BC$151:$CB$151,0)),0)+IFERROR(INDEX('Hoja de Trabajo para listado'!$DE$153:$DG$274,MATCH($A334,'Hoja de Trabajo para listado'!$DE$153:$DE$1048576,0),MATCH((CUADRO!O$4&amp;$E334),'Hoja de Trabajo para listado'!$DE$151:$DG$151,0)),0)+IFERROR(INDEX('Hoja de Trabajo para listado'!$CD$155:$DC$1048576,MATCH($A334,'Hoja de Trabajo para listado'!$CD$155:$CD$1048576,0),MATCH((CUADRO!O$4&amp;$E334),'Hoja de Trabajo para listado'!$CD$151:$DC$151,0)),0)</f>
        <v>0</v>
      </c>
      <c r="P334" s="245">
        <f ca="1">+IFERROR(INDEX('Hoja de Trabajo para listado'!$A$155:$Z$1048576,MATCH($A334,'Hoja de Trabajo para listado'!$A$155:$A$1048576,0),MATCH((CUADRO!P$4&amp;$E334),'Hoja de Trabajo para listado'!$A$151:$Z$151,0)),0)+IFERROR(INDEX('Hoja de Trabajo para listado'!$AB$155:$BA$1048576,MATCH($A334,'Hoja de Trabajo para listado'!$AB$155:$AB$1048576,0),MATCH((CUADRO!P$4&amp;$E334),'Hoja de Trabajo para listado'!$AB$151:$BA$151,0)),0)+IFERROR(INDEX('Hoja de Trabajo para listado'!$BC$155:$CB$1048576,MATCH($A334,'Hoja de Trabajo para listado'!$BC$155:$BC$1048576,0),MATCH((CUADRO!P$4&amp;$E334),'Hoja de Trabajo para listado'!$BC$151:$CB$151,0)),0)+IFERROR(INDEX('Hoja de Trabajo para listado'!$DE$153:$DG$274,MATCH($A334,'Hoja de Trabajo para listado'!$DE$153:$DE$1048576,0),MATCH((CUADRO!P$4&amp;$E334),'Hoja de Trabajo para listado'!$DE$151:$DG$151,0)),0)+IFERROR(INDEX('Hoja de Trabajo para listado'!$CD$155:$DC$1048576,MATCH($A334,'Hoja de Trabajo para listado'!$CD$155:$CD$1048576,0),MATCH((CUADRO!P$4&amp;$E334),'Hoja de Trabajo para listado'!$CD$151:$DC$151,0)),0)</f>
        <v>0</v>
      </c>
      <c r="Q334" s="245">
        <f ca="1">+IFERROR(INDEX('Hoja de Trabajo para listado'!$A$155:$Z$1048576,MATCH($A334,'Hoja de Trabajo para listado'!$A$155:$A$1048576,0),MATCH((CUADRO!Q$4&amp;$E334),'Hoja de Trabajo para listado'!$A$151:$Z$151,0)),0)+IFERROR(INDEX('Hoja de Trabajo para listado'!$AB$155:$BA$1048576,MATCH($A334,'Hoja de Trabajo para listado'!$AB$155:$AB$1048576,0),MATCH((CUADRO!Q$4&amp;$E334),'Hoja de Trabajo para listado'!$AB$151:$BA$151,0)),0)+IFERROR(INDEX('Hoja de Trabajo para listado'!$BC$155:$CB$1048576,MATCH($A334,'Hoja de Trabajo para listado'!$BC$155:$BC$1048576,0),MATCH((CUADRO!Q$4&amp;$E334),'Hoja de Trabajo para listado'!$BC$151:$CB$151,0)),0)+IFERROR(INDEX('Hoja de Trabajo para listado'!$DE$153:$DG$274,MATCH($A334,'Hoja de Trabajo para listado'!$DE$153:$DE$1048576,0),MATCH((CUADRO!Q$4&amp;$E334),'Hoja de Trabajo para listado'!$DE$151:$DG$151,0)),0)+IFERROR(INDEX('Hoja de Trabajo para listado'!$CD$155:$DC$1048576,MATCH($A334,'Hoja de Trabajo para listado'!$CD$155:$CD$1048576,0),MATCH((CUADRO!Q$4&amp;$E334),'Hoja de Trabajo para listado'!$CD$151:$DC$151,0)),0)</f>
        <v>0</v>
      </c>
      <c r="R334" s="245">
        <f t="shared" ca="1" si="15"/>
        <v>2675420.54</v>
      </c>
      <c r="S334" s="262">
        <f ca="1">+R333+R334</f>
        <v>2675420.54</v>
      </c>
      <c r="T334" s="245">
        <f ca="1">+S334</f>
        <v>2675420.54</v>
      </c>
      <c r="U334" s="244">
        <f t="shared" si="16"/>
        <v>2</v>
      </c>
      <c r="V334" s="333" t="str">
        <f>+VLOOKUP(A334,bd_lista!$A$3:$E$592,5,FALSE)</f>
        <v>Empresas Nacionales</v>
      </c>
      <c r="W334" s="388"/>
      <c r="X334" s="242">
        <v>25</v>
      </c>
      <c r="Y334" s="242" t="str">
        <f>+VLOOKUP(X334,bd_lista!$A$3:$C$592,3,FALSE)</f>
        <v>Ministerio de la Presidencia</v>
      </c>
      <c r="Z334" s="292"/>
      <c r="AA334" s="321"/>
    </row>
    <row r="335" spans="1:27" customFormat="1" ht="15" customHeight="1">
      <c r="A335" s="251">
        <v>548</v>
      </c>
      <c r="B335" s="392">
        <f>+A335</f>
        <v>548</v>
      </c>
      <c r="C335" s="247" t="str">
        <f>+VLOOKUP(A335,bd_lista!$A$3:$C$592,3,FALSE)</f>
        <v>Corporación de las Fuerzas Armadas p/ el Des. Nacional</v>
      </c>
      <c r="D335" s="389" t="str">
        <f>+C335</f>
        <v>Corporación de las Fuerzas Armadas p/ el Des. Nacional</v>
      </c>
      <c r="E335" s="247" t="s">
        <v>1304</v>
      </c>
      <c r="F335" s="243">
        <f ca="1">+IFERROR(INDEX('Hoja de Trabajo para listado'!$A$155:$Z$1048576,MATCH($A335,'Hoja de Trabajo para listado'!$A$155:$A$1048576,0),MATCH((CUADRO!F$4&amp;$E335),'Hoja de Trabajo para listado'!$A$151:$Z$151,0)),0)+IFERROR(INDEX('Hoja de Trabajo para listado'!$AB$155:$BA$1048576,MATCH($A335,'Hoja de Trabajo para listado'!$AB$155:$AB$1048576,0),MATCH((CUADRO!F$4&amp;$E335),'Hoja de Trabajo para listado'!$AB$151:$BA$151,0)),0)+IFERROR(INDEX('Hoja de Trabajo para listado'!$BC$155:$CB$1048576,MATCH($A335,'Hoja de Trabajo para listado'!$BC$155:$BC$1048576,0),MATCH((CUADRO!F$4&amp;$E335),'Hoja de Trabajo para listado'!$BC$151:$CB$151,0)),0)+IFERROR(INDEX('Hoja de Trabajo para listado'!$DE$153:$DG$274,MATCH($A335,'Hoja de Trabajo para listado'!$DE$153:$DE$1048576,0),MATCH((CUADRO!F$4&amp;$E335),'Hoja de Trabajo para listado'!$DE$151:$DG$151,0)),0)+IFERROR(INDEX('Hoja de Trabajo para listado'!$CD$155:$DC$1048576,MATCH($A335,'Hoja de Trabajo para listado'!$CD$155:$CD$1048576,0),MATCH((CUADRO!F$4&amp;$E335),'Hoja de Trabajo para listado'!$CD$151:$DC$151,0)),0)</f>
        <v>443.07</v>
      </c>
      <c r="G335" s="243">
        <f ca="1">+IFERROR(INDEX('Hoja de Trabajo para listado'!$A$155:$Z$1048576,MATCH($A335,'Hoja de Trabajo para listado'!$A$155:$A$1048576,0),MATCH((CUADRO!G$4&amp;$E335),'Hoja de Trabajo para listado'!$A$151:$Z$151,0)),0)+IFERROR(INDEX('Hoja de Trabajo para listado'!$AB$155:$BA$1048576,MATCH($A335,'Hoja de Trabajo para listado'!$AB$155:$AB$1048576,0),MATCH((CUADRO!G$4&amp;$E335),'Hoja de Trabajo para listado'!$AB$151:$BA$151,0)),0)+IFERROR(INDEX('Hoja de Trabajo para listado'!$BC$155:$CB$1048576,MATCH($A335,'Hoja de Trabajo para listado'!$BC$155:$BC$1048576,0),MATCH((CUADRO!G$4&amp;$E335),'Hoja de Trabajo para listado'!$BC$151:$CB$151,0)),0)+IFERROR(INDEX('Hoja de Trabajo para listado'!$DE$153:$DG$274,MATCH($A335,'Hoja de Trabajo para listado'!$DE$153:$DE$1048576,0),MATCH((CUADRO!G$4&amp;$E335),'Hoja de Trabajo para listado'!$DE$151:$DG$151,0)),0)+IFERROR(INDEX('Hoja de Trabajo para listado'!$CD$155:$DC$1048576,MATCH($A335,'Hoja de Trabajo para listado'!$CD$155:$CD$1048576,0),MATCH((CUADRO!G$4&amp;$E335),'Hoja de Trabajo para listado'!$CD$151:$DC$151,0)),0)</f>
        <v>0</v>
      </c>
      <c r="H335" s="243">
        <f ca="1">+IFERROR(INDEX('Hoja de Trabajo para listado'!$A$155:$Z$1048576,MATCH($A335,'Hoja de Trabajo para listado'!$A$155:$A$1048576,0),MATCH((CUADRO!H$4&amp;$E335),'Hoja de Trabajo para listado'!$A$151:$Z$151,0)),0)+IFERROR(INDEX('Hoja de Trabajo para listado'!$AB$155:$BA$1048576,MATCH($A335,'Hoja de Trabajo para listado'!$AB$155:$AB$1048576,0),MATCH((CUADRO!H$4&amp;$E335),'Hoja de Trabajo para listado'!$AB$151:$BA$151,0)),0)+IFERROR(INDEX('Hoja de Trabajo para listado'!$BC$155:$CB$1048576,MATCH($A335,'Hoja de Trabajo para listado'!$BC$155:$BC$1048576,0),MATCH((CUADRO!H$4&amp;$E335),'Hoja de Trabajo para listado'!$BC$151:$CB$151,0)),0)+IFERROR(INDEX('Hoja de Trabajo para listado'!$DE$153:$DG$274,MATCH($A335,'Hoja de Trabajo para listado'!$DE$153:$DE$1048576,0),MATCH((CUADRO!H$4&amp;$E335),'Hoja de Trabajo para listado'!$DE$151:$DG$151,0)),0)+IFERROR(INDEX('Hoja de Trabajo para listado'!$CD$155:$DC$1048576,MATCH($A335,'Hoja de Trabajo para listado'!$CD$155:$CD$1048576,0),MATCH((CUADRO!H$4&amp;$E335),'Hoja de Trabajo para listado'!$CD$151:$DC$151,0)),0)</f>
        <v>0</v>
      </c>
      <c r="I335" s="243">
        <f ca="1">+IFERROR(INDEX('Hoja de Trabajo para listado'!$A$155:$Z$1048576,MATCH($A335,'Hoja de Trabajo para listado'!$A$155:$A$1048576,0),MATCH((CUADRO!I$4&amp;$E335),'Hoja de Trabajo para listado'!$A$151:$Z$151,0)),0)+IFERROR(INDEX('Hoja de Trabajo para listado'!$AB$155:$BA$1048576,MATCH($A335,'Hoja de Trabajo para listado'!$AB$155:$AB$1048576,0),MATCH((CUADRO!I$4&amp;$E335),'Hoja de Trabajo para listado'!$AB$151:$BA$151,0)),0)+IFERROR(INDEX('Hoja de Trabajo para listado'!$BC$155:$CB$1048576,MATCH($A335,'Hoja de Trabajo para listado'!$BC$155:$BC$1048576,0),MATCH((CUADRO!I$4&amp;$E335),'Hoja de Trabajo para listado'!$BC$151:$CB$151,0)),0)+IFERROR(INDEX('Hoja de Trabajo para listado'!$DE$153:$DG$274,MATCH($A335,'Hoja de Trabajo para listado'!$DE$153:$DE$1048576,0),MATCH((CUADRO!I$4&amp;$E335),'Hoja de Trabajo para listado'!$DE$151:$DG$151,0)),0)+IFERROR(INDEX('Hoja de Trabajo para listado'!$CD$155:$DC$1048576,MATCH($A335,'Hoja de Trabajo para listado'!$CD$155:$CD$1048576,0),MATCH((CUADRO!I$4&amp;$E335),'Hoja de Trabajo para listado'!$CD$151:$DC$151,0)),0)</f>
        <v>0</v>
      </c>
      <c r="J335" s="243">
        <f ca="1">+IFERROR(INDEX('Hoja de Trabajo para listado'!$A$155:$Z$1048576,MATCH($A335,'Hoja de Trabajo para listado'!$A$155:$A$1048576,0),MATCH((CUADRO!J$4&amp;$E335),'Hoja de Trabajo para listado'!$A$151:$Z$151,0)),0)+IFERROR(INDEX('Hoja de Trabajo para listado'!$AB$155:$BA$1048576,MATCH($A335,'Hoja de Trabajo para listado'!$AB$155:$AB$1048576,0),MATCH((CUADRO!J$4&amp;$E335),'Hoja de Trabajo para listado'!$AB$151:$BA$151,0)),0)+IFERROR(INDEX('Hoja de Trabajo para listado'!$BC$155:$CB$1048576,MATCH($A335,'Hoja de Trabajo para listado'!$BC$155:$BC$1048576,0),MATCH((CUADRO!J$4&amp;$E335),'Hoja de Trabajo para listado'!$BC$151:$CB$151,0)),0)+IFERROR(INDEX('Hoja de Trabajo para listado'!$DE$153:$DG$274,MATCH($A335,'Hoja de Trabajo para listado'!$DE$153:$DE$1048576,0),MATCH((CUADRO!J$4&amp;$E335),'Hoja de Trabajo para listado'!$DE$151:$DG$151,0)),0)+IFERROR(INDEX('Hoja de Trabajo para listado'!$CD$155:$DC$1048576,MATCH($A335,'Hoja de Trabajo para listado'!$CD$155:$CD$1048576,0),MATCH((CUADRO!J$4&amp;$E335),'Hoja de Trabajo para listado'!$CD$151:$DC$151,0)),0)</f>
        <v>5409482.1799999997</v>
      </c>
      <c r="K335" s="243">
        <f ca="1">+IFERROR(INDEX('Hoja de Trabajo para listado'!$A$155:$Z$1048576,MATCH($A335,'Hoja de Trabajo para listado'!$A$155:$A$1048576,0),MATCH((CUADRO!K$4&amp;$E335),'Hoja de Trabajo para listado'!$A$151:$Z$151,0)),0)+IFERROR(INDEX('Hoja de Trabajo para listado'!$AB$155:$BA$1048576,MATCH($A335,'Hoja de Trabajo para listado'!$AB$155:$AB$1048576,0),MATCH((CUADRO!K$4&amp;$E335),'Hoja de Trabajo para listado'!$AB$151:$BA$151,0)),0)+IFERROR(INDEX('Hoja de Trabajo para listado'!$BC$155:$CB$1048576,MATCH($A335,'Hoja de Trabajo para listado'!$BC$155:$BC$1048576,0),MATCH((CUADRO!K$4&amp;$E335),'Hoja de Trabajo para listado'!$BC$151:$CB$151,0)),0)+IFERROR(INDEX('Hoja de Trabajo para listado'!$DE$153:$DG$274,MATCH($A335,'Hoja de Trabajo para listado'!$DE$153:$DE$1048576,0),MATCH((CUADRO!K$4&amp;$E335),'Hoja de Trabajo para listado'!$DE$151:$DG$151,0)),0)+IFERROR(INDEX('Hoja de Trabajo para listado'!$CD$155:$DC$1048576,MATCH($A335,'Hoja de Trabajo para listado'!$CD$155:$CD$1048576,0),MATCH((CUADRO!K$4&amp;$E335),'Hoja de Trabajo para listado'!$CD$151:$DC$151,0)),0)</f>
        <v>0</v>
      </c>
      <c r="L335" s="243">
        <f ca="1">+IFERROR(INDEX('Hoja de Trabajo para listado'!$A$155:$Z$1048576,MATCH($A335,'Hoja de Trabajo para listado'!$A$155:$A$1048576,0),MATCH((CUADRO!L$4&amp;$E335),'Hoja de Trabajo para listado'!$A$151:$Z$151,0)),0)+IFERROR(INDEX('Hoja de Trabajo para listado'!$AB$155:$BA$1048576,MATCH($A335,'Hoja de Trabajo para listado'!$AB$155:$AB$1048576,0),MATCH((CUADRO!L$4&amp;$E335),'Hoja de Trabajo para listado'!$AB$151:$BA$151,0)),0)+IFERROR(INDEX('Hoja de Trabajo para listado'!$BC$155:$CB$1048576,MATCH($A335,'Hoja de Trabajo para listado'!$BC$155:$BC$1048576,0),MATCH((CUADRO!L$4&amp;$E335),'Hoja de Trabajo para listado'!$BC$151:$CB$151,0)),0)+IFERROR(INDEX('Hoja de Trabajo para listado'!$DE$153:$DG$274,MATCH($A335,'Hoja de Trabajo para listado'!$DE$153:$DE$1048576,0),MATCH((CUADRO!L$4&amp;$E335),'Hoja de Trabajo para listado'!$DE$151:$DG$151,0)),0)+IFERROR(INDEX('Hoja de Trabajo para listado'!$CD$155:$DC$1048576,MATCH($A335,'Hoja de Trabajo para listado'!$CD$155:$CD$1048576,0),MATCH((CUADRO!L$4&amp;$E335),'Hoja de Trabajo para listado'!$CD$151:$DC$151,0)),0)</f>
        <v>0</v>
      </c>
      <c r="M335" s="243">
        <f ca="1">+IFERROR(INDEX('Hoja de Trabajo para listado'!$A$155:$Z$1048576,MATCH($A335,'Hoja de Trabajo para listado'!$A$155:$A$1048576,0),MATCH((CUADRO!M$4&amp;$E335),'Hoja de Trabajo para listado'!$A$151:$Z$151,0)),0)+IFERROR(INDEX('Hoja de Trabajo para listado'!$AB$155:$BA$1048576,MATCH($A335,'Hoja de Trabajo para listado'!$AB$155:$AB$1048576,0),MATCH((CUADRO!M$4&amp;$E335),'Hoja de Trabajo para listado'!$AB$151:$BA$151,0)),0)+IFERROR(INDEX('Hoja de Trabajo para listado'!$BC$155:$CB$1048576,MATCH($A335,'Hoja de Trabajo para listado'!$BC$155:$BC$1048576,0),MATCH((CUADRO!M$4&amp;$E335),'Hoja de Trabajo para listado'!$BC$151:$CB$151,0)),0)+IFERROR(INDEX('Hoja de Trabajo para listado'!$DE$153:$DG$274,MATCH($A335,'Hoja de Trabajo para listado'!$DE$153:$DE$1048576,0),MATCH((CUADRO!M$4&amp;$E335),'Hoja de Trabajo para listado'!$DE$151:$DG$151,0)),0)+IFERROR(INDEX('Hoja de Trabajo para listado'!$CD$155:$DC$1048576,MATCH($A335,'Hoja de Trabajo para listado'!$CD$155:$CD$1048576,0),MATCH((CUADRO!M$4&amp;$E335),'Hoja de Trabajo para listado'!$CD$151:$DC$151,0)),0)</f>
        <v>0</v>
      </c>
      <c r="N335" s="243">
        <f ca="1">+IFERROR(INDEX('Hoja de Trabajo para listado'!$A$155:$Z$1048576,MATCH($A335,'Hoja de Trabajo para listado'!$A$155:$A$1048576,0),MATCH((CUADRO!N$4&amp;$E335),'Hoja de Trabajo para listado'!$A$151:$Z$151,0)),0)+IFERROR(INDEX('Hoja de Trabajo para listado'!$AB$155:$BA$1048576,MATCH($A335,'Hoja de Trabajo para listado'!$AB$155:$AB$1048576,0),MATCH((CUADRO!N$4&amp;$E335),'Hoja de Trabajo para listado'!$AB$151:$BA$151,0)),0)+IFERROR(INDEX('Hoja de Trabajo para listado'!$BC$155:$CB$1048576,MATCH($A335,'Hoja de Trabajo para listado'!$BC$155:$BC$1048576,0),MATCH((CUADRO!N$4&amp;$E335),'Hoja de Trabajo para listado'!$BC$151:$CB$151,0)),0)+IFERROR(INDEX('Hoja de Trabajo para listado'!$DE$153:$DG$274,MATCH($A335,'Hoja de Trabajo para listado'!$DE$153:$DE$1048576,0),MATCH((CUADRO!N$4&amp;$E335),'Hoja de Trabajo para listado'!$DE$151:$DG$151,0)),0)+IFERROR(INDEX('Hoja de Trabajo para listado'!$CD$155:$DC$1048576,MATCH($A335,'Hoja de Trabajo para listado'!$CD$155:$CD$1048576,0),MATCH((CUADRO!N$4&amp;$E335),'Hoja de Trabajo para listado'!$CD$151:$DC$151,0)),0)</f>
        <v>0</v>
      </c>
      <c r="O335" s="243">
        <f ca="1">+IFERROR(INDEX('Hoja de Trabajo para listado'!$A$155:$Z$1048576,MATCH($A335,'Hoja de Trabajo para listado'!$A$155:$A$1048576,0),MATCH((CUADRO!O$4&amp;$E335),'Hoja de Trabajo para listado'!$A$151:$Z$151,0)),0)+IFERROR(INDEX('Hoja de Trabajo para listado'!$AB$155:$BA$1048576,MATCH($A335,'Hoja de Trabajo para listado'!$AB$155:$AB$1048576,0),MATCH((CUADRO!O$4&amp;$E335),'Hoja de Trabajo para listado'!$AB$151:$BA$151,0)),0)+IFERROR(INDEX('Hoja de Trabajo para listado'!$BC$155:$CB$1048576,MATCH($A335,'Hoja de Trabajo para listado'!$BC$155:$BC$1048576,0),MATCH((CUADRO!O$4&amp;$E335),'Hoja de Trabajo para listado'!$BC$151:$CB$151,0)),0)+IFERROR(INDEX('Hoja de Trabajo para listado'!$DE$153:$DG$274,MATCH($A335,'Hoja de Trabajo para listado'!$DE$153:$DE$1048576,0),MATCH((CUADRO!O$4&amp;$E335),'Hoja de Trabajo para listado'!$DE$151:$DG$151,0)),0)+IFERROR(INDEX('Hoja de Trabajo para listado'!$CD$155:$DC$1048576,MATCH($A335,'Hoja de Trabajo para listado'!$CD$155:$CD$1048576,0),MATCH((CUADRO!O$4&amp;$E335),'Hoja de Trabajo para listado'!$CD$151:$DC$151,0)),0)</f>
        <v>0</v>
      </c>
      <c r="P335" s="243">
        <f ca="1">+IFERROR(INDEX('Hoja de Trabajo para listado'!$A$155:$Z$1048576,MATCH($A335,'Hoja de Trabajo para listado'!$A$155:$A$1048576,0),MATCH((CUADRO!P$4&amp;$E335),'Hoja de Trabajo para listado'!$A$151:$Z$151,0)),0)+IFERROR(INDEX('Hoja de Trabajo para listado'!$AB$155:$BA$1048576,MATCH($A335,'Hoja de Trabajo para listado'!$AB$155:$AB$1048576,0),MATCH((CUADRO!P$4&amp;$E335),'Hoja de Trabajo para listado'!$AB$151:$BA$151,0)),0)+IFERROR(INDEX('Hoja de Trabajo para listado'!$BC$155:$CB$1048576,MATCH($A335,'Hoja de Trabajo para listado'!$BC$155:$BC$1048576,0),MATCH((CUADRO!P$4&amp;$E335),'Hoja de Trabajo para listado'!$BC$151:$CB$151,0)),0)+IFERROR(INDEX('Hoja de Trabajo para listado'!$DE$153:$DG$274,MATCH($A335,'Hoja de Trabajo para listado'!$DE$153:$DE$1048576,0),MATCH((CUADRO!P$4&amp;$E335),'Hoja de Trabajo para listado'!$DE$151:$DG$151,0)),0)+IFERROR(INDEX('Hoja de Trabajo para listado'!$CD$155:$DC$1048576,MATCH($A335,'Hoja de Trabajo para listado'!$CD$155:$CD$1048576,0),MATCH((CUADRO!P$4&amp;$E335),'Hoja de Trabajo para listado'!$CD$151:$DC$151,0)),0)</f>
        <v>0</v>
      </c>
      <c r="Q335" s="243">
        <f ca="1">+IFERROR(INDEX('Hoja de Trabajo para listado'!$A$155:$Z$1048576,MATCH($A335,'Hoja de Trabajo para listado'!$A$155:$A$1048576,0),MATCH((CUADRO!Q$4&amp;$E335),'Hoja de Trabajo para listado'!$A$151:$Z$151,0)),0)+IFERROR(INDEX('Hoja de Trabajo para listado'!$AB$155:$BA$1048576,MATCH($A335,'Hoja de Trabajo para listado'!$AB$155:$AB$1048576,0),MATCH((CUADRO!Q$4&amp;$E335),'Hoja de Trabajo para listado'!$AB$151:$BA$151,0)),0)+IFERROR(INDEX('Hoja de Trabajo para listado'!$BC$155:$CB$1048576,MATCH($A335,'Hoja de Trabajo para listado'!$BC$155:$BC$1048576,0),MATCH((CUADRO!Q$4&amp;$E335),'Hoja de Trabajo para listado'!$BC$151:$CB$151,0)),0)+IFERROR(INDEX('Hoja de Trabajo para listado'!$DE$153:$DG$274,MATCH($A335,'Hoja de Trabajo para listado'!$DE$153:$DE$1048576,0),MATCH((CUADRO!Q$4&amp;$E335),'Hoja de Trabajo para listado'!$DE$151:$DG$151,0)),0)+IFERROR(INDEX('Hoja de Trabajo para listado'!$CD$155:$DC$1048576,MATCH($A335,'Hoja de Trabajo para listado'!$CD$155:$CD$1048576,0),MATCH((CUADRO!Q$4&amp;$E335),'Hoja de Trabajo para listado'!$CD$151:$DC$151,0)),0)</f>
        <v>0</v>
      </c>
      <c r="R335" s="243">
        <f t="shared" ca="1" si="15"/>
        <v>5409925.25</v>
      </c>
      <c r="S335" s="263"/>
      <c r="T335" s="243">
        <f ca="1">+T336</f>
        <v>5661006.0800000001</v>
      </c>
      <c r="U335" s="242">
        <f t="shared" si="16"/>
        <v>1</v>
      </c>
      <c r="V335" s="333" t="str">
        <f>+VLOOKUP(A335,bd_lista!$A$3:$E$592,5,FALSE)</f>
        <v>Empresas Nacionales</v>
      </c>
      <c r="W335" s="387" t="str">
        <f>+V335</f>
        <v>Empresas Nacionales</v>
      </c>
      <c r="X335" s="242">
        <f>+VLOOKUP(A335,[4]Sheet1!$A$13:$D$744,4,FALSE)</f>
        <v>20</v>
      </c>
      <c r="Y335" s="242" t="str">
        <f>+VLOOKUP(X335,bd_lista!$A$3:$C$592,3,FALSE)</f>
        <v>Ministerio de Defensa</v>
      </c>
      <c r="Z335" s="294">
        <f>+X335</f>
        <v>20</v>
      </c>
      <c r="AA335" s="319" t="str">
        <f>+Y335</f>
        <v>Ministerio de Defensa</v>
      </c>
    </row>
    <row r="336" spans="1:27" customFormat="1" ht="15" customHeight="1">
      <c r="A336" s="32">
        <v>548</v>
      </c>
      <c r="B336" s="393"/>
      <c r="C336" s="333" t="str">
        <f>+VLOOKUP(A336,bd_lista!$A$3:$C$592,3,FALSE)</f>
        <v>Corporación de las Fuerzas Armadas p/ el Des. Nacional</v>
      </c>
      <c r="D336" s="390"/>
      <c r="E336" s="333" t="s">
        <v>1305</v>
      </c>
      <c r="F336" s="245">
        <f ca="1">+IFERROR(INDEX('Hoja de Trabajo para listado'!$A$155:$Z$1048576,MATCH($A336,'Hoja de Trabajo para listado'!$A$155:$A$1048576,0),MATCH((CUADRO!F$4&amp;$E336),'Hoja de Trabajo para listado'!$A$151:$Z$151,0)),0)+IFERROR(INDEX('Hoja de Trabajo para listado'!$AB$155:$BA$1048576,MATCH($A336,'Hoja de Trabajo para listado'!$AB$155:$AB$1048576,0),MATCH((CUADRO!F$4&amp;$E336),'Hoja de Trabajo para listado'!$AB$151:$BA$151,0)),0)+IFERROR(INDEX('Hoja de Trabajo para listado'!$BC$155:$CB$1048576,MATCH($A336,'Hoja de Trabajo para listado'!$BC$155:$BC$1048576,0),MATCH((CUADRO!F$4&amp;$E336),'Hoja de Trabajo para listado'!$BC$151:$CB$151,0)),0)+IFERROR(INDEX('Hoja de Trabajo para listado'!$DE$153:$DG$274,MATCH($A336,'Hoja de Trabajo para listado'!$DE$153:$DE$1048576,0),MATCH((CUADRO!F$4&amp;$E336),'Hoja de Trabajo para listado'!$DE$151:$DG$151,0)),0)+IFERROR(INDEX('Hoja de Trabajo para listado'!$CD$155:$DC$1048576,MATCH($A336,'Hoja de Trabajo para listado'!$CD$155:$CD$1048576,0),MATCH((CUADRO!F$4&amp;$E336),'Hoja de Trabajo para listado'!$CD$151:$DC$151,0)),0)</f>
        <v>0</v>
      </c>
      <c r="G336" s="245">
        <f ca="1">+IFERROR(INDEX('Hoja de Trabajo para listado'!$A$155:$Z$1048576,MATCH($A336,'Hoja de Trabajo para listado'!$A$155:$A$1048576,0),MATCH((CUADRO!G$4&amp;$E336),'Hoja de Trabajo para listado'!$A$151:$Z$151,0)),0)+IFERROR(INDEX('Hoja de Trabajo para listado'!$AB$155:$BA$1048576,MATCH($A336,'Hoja de Trabajo para listado'!$AB$155:$AB$1048576,0),MATCH((CUADRO!G$4&amp;$E336),'Hoja de Trabajo para listado'!$AB$151:$BA$151,0)),0)+IFERROR(INDEX('Hoja de Trabajo para listado'!$BC$155:$CB$1048576,MATCH($A336,'Hoja de Trabajo para listado'!$BC$155:$BC$1048576,0),MATCH((CUADRO!G$4&amp;$E336),'Hoja de Trabajo para listado'!$BC$151:$CB$151,0)),0)+IFERROR(INDEX('Hoja de Trabajo para listado'!$DE$153:$DG$274,MATCH($A336,'Hoja de Trabajo para listado'!$DE$153:$DE$1048576,0),MATCH((CUADRO!G$4&amp;$E336),'Hoja de Trabajo para listado'!$DE$151:$DG$151,0)),0)+IFERROR(INDEX('Hoja de Trabajo para listado'!$CD$155:$DC$1048576,MATCH($A336,'Hoja de Trabajo para listado'!$CD$155:$CD$1048576,0),MATCH((CUADRO!G$4&amp;$E336),'Hoja de Trabajo para listado'!$CD$151:$DC$151,0)),0)</f>
        <v>0</v>
      </c>
      <c r="H336" s="245">
        <f ca="1">+IFERROR(INDEX('Hoja de Trabajo para listado'!$A$155:$Z$1048576,MATCH($A336,'Hoja de Trabajo para listado'!$A$155:$A$1048576,0),MATCH((CUADRO!H$4&amp;$E336),'Hoja de Trabajo para listado'!$A$151:$Z$151,0)),0)+IFERROR(INDEX('Hoja de Trabajo para listado'!$AB$155:$BA$1048576,MATCH($A336,'Hoja de Trabajo para listado'!$AB$155:$AB$1048576,0),MATCH((CUADRO!H$4&amp;$E336),'Hoja de Trabajo para listado'!$AB$151:$BA$151,0)),0)+IFERROR(INDEX('Hoja de Trabajo para listado'!$BC$155:$CB$1048576,MATCH($A336,'Hoja de Trabajo para listado'!$BC$155:$BC$1048576,0),MATCH((CUADRO!H$4&amp;$E336),'Hoja de Trabajo para listado'!$BC$151:$CB$151,0)),0)+IFERROR(INDEX('Hoja de Trabajo para listado'!$DE$153:$DG$274,MATCH($A336,'Hoja de Trabajo para listado'!$DE$153:$DE$1048576,0),MATCH((CUADRO!H$4&amp;$E336),'Hoja de Trabajo para listado'!$DE$151:$DG$151,0)),0)+IFERROR(INDEX('Hoja de Trabajo para listado'!$CD$155:$DC$1048576,MATCH($A336,'Hoja de Trabajo para listado'!$CD$155:$CD$1048576,0),MATCH((CUADRO!H$4&amp;$E336),'Hoja de Trabajo para listado'!$CD$151:$DC$151,0)),0)</f>
        <v>0</v>
      </c>
      <c r="I336" s="245">
        <f ca="1">+IFERROR(INDEX('Hoja de Trabajo para listado'!$A$155:$Z$1048576,MATCH($A336,'Hoja de Trabajo para listado'!$A$155:$A$1048576,0),MATCH((CUADRO!I$4&amp;$E336),'Hoja de Trabajo para listado'!$A$151:$Z$151,0)),0)+IFERROR(INDEX('Hoja de Trabajo para listado'!$AB$155:$BA$1048576,MATCH($A336,'Hoja de Trabajo para listado'!$AB$155:$AB$1048576,0),MATCH((CUADRO!I$4&amp;$E336),'Hoja de Trabajo para listado'!$AB$151:$BA$151,0)),0)+IFERROR(INDEX('Hoja de Trabajo para listado'!$BC$155:$CB$1048576,MATCH($A336,'Hoja de Trabajo para listado'!$BC$155:$BC$1048576,0),MATCH((CUADRO!I$4&amp;$E336),'Hoja de Trabajo para listado'!$BC$151:$CB$151,0)),0)+IFERROR(INDEX('Hoja de Trabajo para listado'!$DE$153:$DG$274,MATCH($A336,'Hoja de Trabajo para listado'!$DE$153:$DE$1048576,0),MATCH((CUADRO!I$4&amp;$E336),'Hoja de Trabajo para listado'!$DE$151:$DG$151,0)),0)+IFERROR(INDEX('Hoja de Trabajo para listado'!$CD$155:$DC$1048576,MATCH($A336,'Hoja de Trabajo para listado'!$CD$155:$CD$1048576,0),MATCH((CUADRO!I$4&amp;$E336),'Hoja de Trabajo para listado'!$CD$151:$DC$151,0)),0)</f>
        <v>0</v>
      </c>
      <c r="J336" s="245">
        <f ca="1">+IFERROR(INDEX('Hoja de Trabajo para listado'!$A$155:$Z$1048576,MATCH($A336,'Hoja de Trabajo para listado'!$A$155:$A$1048576,0),MATCH((CUADRO!J$4&amp;$E336),'Hoja de Trabajo para listado'!$A$151:$Z$151,0)),0)+IFERROR(INDEX('Hoja de Trabajo para listado'!$AB$155:$BA$1048576,MATCH($A336,'Hoja de Trabajo para listado'!$AB$155:$AB$1048576,0),MATCH((CUADRO!J$4&amp;$E336),'Hoja de Trabajo para listado'!$AB$151:$BA$151,0)),0)+IFERROR(INDEX('Hoja de Trabajo para listado'!$BC$155:$CB$1048576,MATCH($A336,'Hoja de Trabajo para listado'!$BC$155:$BC$1048576,0),MATCH((CUADRO!J$4&amp;$E336),'Hoja de Trabajo para listado'!$BC$151:$CB$151,0)),0)+IFERROR(INDEX('Hoja de Trabajo para listado'!$DE$153:$DG$274,MATCH($A336,'Hoja de Trabajo para listado'!$DE$153:$DE$1048576,0),MATCH((CUADRO!J$4&amp;$E336),'Hoja de Trabajo para listado'!$DE$151:$DG$151,0)),0)+IFERROR(INDEX('Hoja de Trabajo para listado'!$CD$155:$DC$1048576,MATCH($A336,'Hoja de Trabajo para listado'!$CD$155:$CD$1048576,0),MATCH((CUADRO!J$4&amp;$E336),'Hoja de Trabajo para listado'!$CD$151:$DC$151,0)),0)</f>
        <v>251080.83000000002</v>
      </c>
      <c r="K336" s="245">
        <f ca="1">+IFERROR(INDEX('Hoja de Trabajo para listado'!$A$155:$Z$1048576,MATCH($A336,'Hoja de Trabajo para listado'!$A$155:$A$1048576,0),MATCH((CUADRO!K$4&amp;$E336),'Hoja de Trabajo para listado'!$A$151:$Z$151,0)),0)+IFERROR(INDEX('Hoja de Trabajo para listado'!$AB$155:$BA$1048576,MATCH($A336,'Hoja de Trabajo para listado'!$AB$155:$AB$1048576,0),MATCH((CUADRO!K$4&amp;$E336),'Hoja de Trabajo para listado'!$AB$151:$BA$151,0)),0)+IFERROR(INDEX('Hoja de Trabajo para listado'!$BC$155:$CB$1048576,MATCH($A336,'Hoja de Trabajo para listado'!$BC$155:$BC$1048576,0),MATCH((CUADRO!K$4&amp;$E336),'Hoja de Trabajo para listado'!$BC$151:$CB$151,0)),0)+IFERROR(INDEX('Hoja de Trabajo para listado'!$DE$153:$DG$274,MATCH($A336,'Hoja de Trabajo para listado'!$DE$153:$DE$1048576,0),MATCH((CUADRO!K$4&amp;$E336),'Hoja de Trabajo para listado'!$DE$151:$DG$151,0)),0)+IFERROR(INDEX('Hoja de Trabajo para listado'!$CD$155:$DC$1048576,MATCH($A336,'Hoja de Trabajo para listado'!$CD$155:$CD$1048576,0),MATCH((CUADRO!K$4&amp;$E336),'Hoja de Trabajo para listado'!$CD$151:$DC$151,0)),0)</f>
        <v>0</v>
      </c>
      <c r="L336" s="245">
        <f ca="1">+IFERROR(INDEX('Hoja de Trabajo para listado'!$A$155:$Z$1048576,MATCH($A336,'Hoja de Trabajo para listado'!$A$155:$A$1048576,0),MATCH((CUADRO!L$4&amp;$E336),'Hoja de Trabajo para listado'!$A$151:$Z$151,0)),0)+IFERROR(INDEX('Hoja de Trabajo para listado'!$AB$155:$BA$1048576,MATCH($A336,'Hoja de Trabajo para listado'!$AB$155:$AB$1048576,0),MATCH((CUADRO!L$4&amp;$E336),'Hoja de Trabajo para listado'!$AB$151:$BA$151,0)),0)+IFERROR(INDEX('Hoja de Trabajo para listado'!$BC$155:$CB$1048576,MATCH($A336,'Hoja de Trabajo para listado'!$BC$155:$BC$1048576,0),MATCH((CUADRO!L$4&amp;$E336),'Hoja de Trabajo para listado'!$BC$151:$CB$151,0)),0)+IFERROR(INDEX('Hoja de Trabajo para listado'!$DE$153:$DG$274,MATCH($A336,'Hoja de Trabajo para listado'!$DE$153:$DE$1048576,0),MATCH((CUADRO!L$4&amp;$E336),'Hoja de Trabajo para listado'!$DE$151:$DG$151,0)),0)+IFERROR(INDEX('Hoja de Trabajo para listado'!$CD$155:$DC$1048576,MATCH($A336,'Hoja de Trabajo para listado'!$CD$155:$CD$1048576,0),MATCH((CUADRO!L$4&amp;$E336),'Hoja de Trabajo para listado'!$CD$151:$DC$151,0)),0)</f>
        <v>0</v>
      </c>
      <c r="M336" s="245">
        <f ca="1">+IFERROR(INDEX('Hoja de Trabajo para listado'!$A$155:$Z$1048576,MATCH($A336,'Hoja de Trabajo para listado'!$A$155:$A$1048576,0),MATCH((CUADRO!M$4&amp;$E336),'Hoja de Trabajo para listado'!$A$151:$Z$151,0)),0)+IFERROR(INDEX('Hoja de Trabajo para listado'!$AB$155:$BA$1048576,MATCH($A336,'Hoja de Trabajo para listado'!$AB$155:$AB$1048576,0),MATCH((CUADRO!M$4&amp;$E336),'Hoja de Trabajo para listado'!$AB$151:$BA$151,0)),0)+IFERROR(INDEX('Hoja de Trabajo para listado'!$BC$155:$CB$1048576,MATCH($A336,'Hoja de Trabajo para listado'!$BC$155:$BC$1048576,0),MATCH((CUADRO!M$4&amp;$E336),'Hoja de Trabajo para listado'!$BC$151:$CB$151,0)),0)+IFERROR(INDEX('Hoja de Trabajo para listado'!$DE$153:$DG$274,MATCH($A336,'Hoja de Trabajo para listado'!$DE$153:$DE$1048576,0),MATCH((CUADRO!M$4&amp;$E336),'Hoja de Trabajo para listado'!$DE$151:$DG$151,0)),0)+IFERROR(INDEX('Hoja de Trabajo para listado'!$CD$155:$DC$1048576,MATCH($A336,'Hoja de Trabajo para listado'!$CD$155:$CD$1048576,0),MATCH((CUADRO!M$4&amp;$E336),'Hoja de Trabajo para listado'!$CD$151:$DC$151,0)),0)</f>
        <v>0</v>
      </c>
      <c r="N336" s="245">
        <f ca="1">+IFERROR(INDEX('Hoja de Trabajo para listado'!$A$155:$Z$1048576,MATCH($A336,'Hoja de Trabajo para listado'!$A$155:$A$1048576,0),MATCH((CUADRO!N$4&amp;$E336),'Hoja de Trabajo para listado'!$A$151:$Z$151,0)),0)+IFERROR(INDEX('Hoja de Trabajo para listado'!$AB$155:$BA$1048576,MATCH($A336,'Hoja de Trabajo para listado'!$AB$155:$AB$1048576,0),MATCH((CUADRO!N$4&amp;$E336),'Hoja de Trabajo para listado'!$AB$151:$BA$151,0)),0)+IFERROR(INDEX('Hoja de Trabajo para listado'!$BC$155:$CB$1048576,MATCH($A336,'Hoja de Trabajo para listado'!$BC$155:$BC$1048576,0),MATCH((CUADRO!N$4&amp;$E336),'Hoja de Trabajo para listado'!$BC$151:$CB$151,0)),0)+IFERROR(INDEX('Hoja de Trabajo para listado'!$DE$153:$DG$274,MATCH($A336,'Hoja de Trabajo para listado'!$DE$153:$DE$1048576,0),MATCH((CUADRO!N$4&amp;$E336),'Hoja de Trabajo para listado'!$DE$151:$DG$151,0)),0)+IFERROR(INDEX('Hoja de Trabajo para listado'!$CD$155:$DC$1048576,MATCH($A336,'Hoja de Trabajo para listado'!$CD$155:$CD$1048576,0),MATCH((CUADRO!N$4&amp;$E336),'Hoja de Trabajo para listado'!$CD$151:$DC$151,0)),0)</f>
        <v>0</v>
      </c>
      <c r="O336" s="245">
        <f ca="1">+IFERROR(INDEX('Hoja de Trabajo para listado'!$A$155:$Z$1048576,MATCH($A336,'Hoja de Trabajo para listado'!$A$155:$A$1048576,0),MATCH((CUADRO!O$4&amp;$E336),'Hoja de Trabajo para listado'!$A$151:$Z$151,0)),0)+IFERROR(INDEX('Hoja de Trabajo para listado'!$AB$155:$BA$1048576,MATCH($A336,'Hoja de Trabajo para listado'!$AB$155:$AB$1048576,0),MATCH((CUADRO!O$4&amp;$E336),'Hoja de Trabajo para listado'!$AB$151:$BA$151,0)),0)+IFERROR(INDEX('Hoja de Trabajo para listado'!$BC$155:$CB$1048576,MATCH($A336,'Hoja de Trabajo para listado'!$BC$155:$BC$1048576,0),MATCH((CUADRO!O$4&amp;$E336),'Hoja de Trabajo para listado'!$BC$151:$CB$151,0)),0)+IFERROR(INDEX('Hoja de Trabajo para listado'!$DE$153:$DG$274,MATCH($A336,'Hoja de Trabajo para listado'!$DE$153:$DE$1048576,0),MATCH((CUADRO!O$4&amp;$E336),'Hoja de Trabajo para listado'!$DE$151:$DG$151,0)),0)+IFERROR(INDEX('Hoja de Trabajo para listado'!$CD$155:$DC$1048576,MATCH($A336,'Hoja de Trabajo para listado'!$CD$155:$CD$1048576,0),MATCH((CUADRO!O$4&amp;$E336),'Hoja de Trabajo para listado'!$CD$151:$DC$151,0)),0)</f>
        <v>0</v>
      </c>
      <c r="P336" s="245">
        <f ca="1">+IFERROR(INDEX('Hoja de Trabajo para listado'!$A$155:$Z$1048576,MATCH($A336,'Hoja de Trabajo para listado'!$A$155:$A$1048576,0),MATCH((CUADRO!P$4&amp;$E336),'Hoja de Trabajo para listado'!$A$151:$Z$151,0)),0)+IFERROR(INDEX('Hoja de Trabajo para listado'!$AB$155:$BA$1048576,MATCH($A336,'Hoja de Trabajo para listado'!$AB$155:$AB$1048576,0),MATCH((CUADRO!P$4&amp;$E336),'Hoja de Trabajo para listado'!$AB$151:$BA$151,0)),0)+IFERROR(INDEX('Hoja de Trabajo para listado'!$BC$155:$CB$1048576,MATCH($A336,'Hoja de Trabajo para listado'!$BC$155:$BC$1048576,0),MATCH((CUADRO!P$4&amp;$E336),'Hoja de Trabajo para listado'!$BC$151:$CB$151,0)),0)+IFERROR(INDEX('Hoja de Trabajo para listado'!$DE$153:$DG$274,MATCH($A336,'Hoja de Trabajo para listado'!$DE$153:$DE$1048576,0),MATCH((CUADRO!P$4&amp;$E336),'Hoja de Trabajo para listado'!$DE$151:$DG$151,0)),0)+IFERROR(INDEX('Hoja de Trabajo para listado'!$CD$155:$DC$1048576,MATCH($A336,'Hoja de Trabajo para listado'!$CD$155:$CD$1048576,0),MATCH((CUADRO!P$4&amp;$E336),'Hoja de Trabajo para listado'!$CD$151:$DC$151,0)),0)</f>
        <v>0</v>
      </c>
      <c r="Q336" s="245">
        <f ca="1">+IFERROR(INDEX('Hoja de Trabajo para listado'!$A$155:$Z$1048576,MATCH($A336,'Hoja de Trabajo para listado'!$A$155:$A$1048576,0),MATCH((CUADRO!Q$4&amp;$E336),'Hoja de Trabajo para listado'!$A$151:$Z$151,0)),0)+IFERROR(INDEX('Hoja de Trabajo para listado'!$AB$155:$BA$1048576,MATCH($A336,'Hoja de Trabajo para listado'!$AB$155:$AB$1048576,0),MATCH((CUADRO!Q$4&amp;$E336),'Hoja de Trabajo para listado'!$AB$151:$BA$151,0)),0)+IFERROR(INDEX('Hoja de Trabajo para listado'!$BC$155:$CB$1048576,MATCH($A336,'Hoja de Trabajo para listado'!$BC$155:$BC$1048576,0),MATCH((CUADRO!Q$4&amp;$E336),'Hoja de Trabajo para listado'!$BC$151:$CB$151,0)),0)+IFERROR(INDEX('Hoja de Trabajo para listado'!$DE$153:$DG$274,MATCH($A336,'Hoja de Trabajo para listado'!$DE$153:$DE$1048576,0),MATCH((CUADRO!Q$4&amp;$E336),'Hoja de Trabajo para listado'!$DE$151:$DG$151,0)),0)+IFERROR(INDEX('Hoja de Trabajo para listado'!$CD$155:$DC$1048576,MATCH($A336,'Hoja de Trabajo para listado'!$CD$155:$CD$1048576,0),MATCH((CUADRO!Q$4&amp;$E336),'Hoja de Trabajo para listado'!$CD$151:$DC$151,0)),0)</f>
        <v>0</v>
      </c>
      <c r="R336" s="245">
        <f t="shared" ca="1" si="15"/>
        <v>251080.83000000002</v>
      </c>
      <c r="S336" s="262">
        <f ca="1">+R335+R336</f>
        <v>5661006.0800000001</v>
      </c>
      <c r="T336" s="243">
        <f ca="1">+S336</f>
        <v>5661006.0800000001</v>
      </c>
      <c r="U336" s="242">
        <f t="shared" si="16"/>
        <v>2</v>
      </c>
      <c r="V336" s="333" t="str">
        <f>+VLOOKUP(A336,bd_lista!$A$3:$E$592,5,FALSE)</f>
        <v>Empresas Nacionales</v>
      </c>
      <c r="W336" s="388"/>
      <c r="X336" s="242">
        <f>+VLOOKUP(A336,[4]Sheet1!$A$13:$D$744,4,FALSE)</f>
        <v>20</v>
      </c>
      <c r="Y336" s="242" t="str">
        <f>+VLOOKUP(X336,bd_lista!$A$3:$C$592,3,FALSE)</f>
        <v>Ministerio de Defensa</v>
      </c>
      <c r="Z336" s="292"/>
      <c r="AA336" s="321"/>
    </row>
    <row r="337" spans="1:27" customFormat="1" ht="15" hidden="1" customHeight="1">
      <c r="A337" s="32">
        <v>551</v>
      </c>
      <c r="B337" s="392">
        <f>+A337</f>
        <v>551</v>
      </c>
      <c r="C337" s="247" t="str">
        <f>+VLOOKUP(A337,bd_lista!$A$3:$C$592,3,FALSE)</f>
        <v>Empresa Naviera Boliviana</v>
      </c>
      <c r="D337" s="389" t="str">
        <f>+C337</f>
        <v>Empresa Naviera Boliviana</v>
      </c>
      <c r="E337" s="247" t="s">
        <v>1304</v>
      </c>
      <c r="F337" s="243">
        <f ca="1">+IFERROR(INDEX('Hoja de Trabajo para listado'!$A$155:$Z$1048576,MATCH($A337,'Hoja de Trabajo para listado'!$A$155:$A$1048576,0),MATCH((CUADRO!F$4&amp;$E337),'Hoja de Trabajo para listado'!$A$151:$Z$151,0)),0)+IFERROR(INDEX('Hoja de Trabajo para listado'!$AB$155:$BA$1048576,MATCH($A337,'Hoja de Trabajo para listado'!$AB$155:$AB$1048576,0),MATCH((CUADRO!F$4&amp;$E337),'Hoja de Trabajo para listado'!$AB$151:$BA$151,0)),0)+IFERROR(INDEX('Hoja de Trabajo para listado'!$BC$155:$CB$1048576,MATCH($A337,'Hoja de Trabajo para listado'!$BC$155:$BC$1048576,0),MATCH((CUADRO!F$4&amp;$E337),'Hoja de Trabajo para listado'!$BC$151:$CB$151,0)),0)+IFERROR(INDEX('Hoja de Trabajo para listado'!$DE$153:$DG$274,MATCH($A337,'Hoja de Trabajo para listado'!$DE$153:$DE$1048576,0),MATCH((CUADRO!F$4&amp;$E337),'Hoja de Trabajo para listado'!$DE$151:$DG$151,0)),0)+IFERROR(INDEX('Hoja de Trabajo para listado'!$CD$155:$DC$1048576,MATCH($A337,'Hoja de Trabajo para listado'!$CD$155:$CD$1048576,0),MATCH((CUADRO!F$4&amp;$E337),'Hoja de Trabajo para listado'!$CD$151:$DC$151,0)),0)</f>
        <v>0</v>
      </c>
      <c r="G337" s="243">
        <f ca="1">+IFERROR(INDEX('Hoja de Trabajo para listado'!$A$155:$Z$1048576,MATCH($A337,'Hoja de Trabajo para listado'!$A$155:$A$1048576,0),MATCH((CUADRO!G$4&amp;$E337),'Hoja de Trabajo para listado'!$A$151:$Z$151,0)),0)+IFERROR(INDEX('Hoja de Trabajo para listado'!$AB$155:$BA$1048576,MATCH($A337,'Hoja de Trabajo para listado'!$AB$155:$AB$1048576,0),MATCH((CUADRO!G$4&amp;$E337),'Hoja de Trabajo para listado'!$AB$151:$BA$151,0)),0)+IFERROR(INDEX('Hoja de Trabajo para listado'!$BC$155:$CB$1048576,MATCH($A337,'Hoja de Trabajo para listado'!$BC$155:$BC$1048576,0),MATCH((CUADRO!G$4&amp;$E337),'Hoja de Trabajo para listado'!$BC$151:$CB$151,0)),0)+IFERROR(INDEX('Hoja de Trabajo para listado'!$DE$153:$DG$274,MATCH($A337,'Hoja de Trabajo para listado'!$DE$153:$DE$1048576,0),MATCH((CUADRO!G$4&amp;$E337),'Hoja de Trabajo para listado'!$DE$151:$DG$151,0)),0)+IFERROR(INDEX('Hoja de Trabajo para listado'!$CD$155:$DC$1048576,MATCH($A337,'Hoja de Trabajo para listado'!$CD$155:$CD$1048576,0),MATCH((CUADRO!G$4&amp;$E337),'Hoja de Trabajo para listado'!$CD$151:$DC$151,0)),0)</f>
        <v>0</v>
      </c>
      <c r="H337" s="243">
        <f ca="1">+IFERROR(INDEX('Hoja de Trabajo para listado'!$A$155:$Z$1048576,MATCH($A337,'Hoja de Trabajo para listado'!$A$155:$A$1048576,0),MATCH((CUADRO!H$4&amp;$E337),'Hoja de Trabajo para listado'!$A$151:$Z$151,0)),0)+IFERROR(INDEX('Hoja de Trabajo para listado'!$AB$155:$BA$1048576,MATCH($A337,'Hoja de Trabajo para listado'!$AB$155:$AB$1048576,0),MATCH((CUADRO!H$4&amp;$E337),'Hoja de Trabajo para listado'!$AB$151:$BA$151,0)),0)+IFERROR(INDEX('Hoja de Trabajo para listado'!$BC$155:$CB$1048576,MATCH($A337,'Hoja de Trabajo para listado'!$BC$155:$BC$1048576,0),MATCH((CUADRO!H$4&amp;$E337),'Hoja de Trabajo para listado'!$BC$151:$CB$151,0)),0)+IFERROR(INDEX('Hoja de Trabajo para listado'!$DE$153:$DG$274,MATCH($A337,'Hoja de Trabajo para listado'!$DE$153:$DE$1048576,0),MATCH((CUADRO!H$4&amp;$E337),'Hoja de Trabajo para listado'!$DE$151:$DG$151,0)),0)+IFERROR(INDEX('Hoja de Trabajo para listado'!$CD$155:$DC$1048576,MATCH($A337,'Hoja de Trabajo para listado'!$CD$155:$CD$1048576,0),MATCH((CUADRO!H$4&amp;$E337),'Hoja de Trabajo para listado'!$CD$151:$DC$151,0)),0)</f>
        <v>0</v>
      </c>
      <c r="I337" s="243">
        <f ca="1">+IFERROR(INDEX('Hoja de Trabajo para listado'!$A$155:$Z$1048576,MATCH($A337,'Hoja de Trabajo para listado'!$A$155:$A$1048576,0),MATCH((CUADRO!I$4&amp;$E337),'Hoja de Trabajo para listado'!$A$151:$Z$151,0)),0)+IFERROR(INDEX('Hoja de Trabajo para listado'!$AB$155:$BA$1048576,MATCH($A337,'Hoja de Trabajo para listado'!$AB$155:$AB$1048576,0),MATCH((CUADRO!I$4&amp;$E337),'Hoja de Trabajo para listado'!$AB$151:$BA$151,0)),0)+IFERROR(INDEX('Hoja de Trabajo para listado'!$BC$155:$CB$1048576,MATCH($A337,'Hoja de Trabajo para listado'!$BC$155:$BC$1048576,0),MATCH((CUADRO!I$4&amp;$E337),'Hoja de Trabajo para listado'!$BC$151:$CB$151,0)),0)+IFERROR(INDEX('Hoja de Trabajo para listado'!$DE$153:$DG$274,MATCH($A337,'Hoja de Trabajo para listado'!$DE$153:$DE$1048576,0),MATCH((CUADRO!I$4&amp;$E337),'Hoja de Trabajo para listado'!$DE$151:$DG$151,0)),0)+IFERROR(INDEX('Hoja de Trabajo para listado'!$CD$155:$DC$1048576,MATCH($A337,'Hoja de Trabajo para listado'!$CD$155:$CD$1048576,0),MATCH((CUADRO!I$4&amp;$E337),'Hoja de Trabajo para listado'!$CD$151:$DC$151,0)),0)</f>
        <v>0</v>
      </c>
      <c r="J337" s="243">
        <f ca="1">+IFERROR(INDEX('Hoja de Trabajo para listado'!$A$155:$Z$1048576,MATCH($A337,'Hoja de Trabajo para listado'!$A$155:$A$1048576,0),MATCH((CUADRO!J$4&amp;$E337),'Hoja de Trabajo para listado'!$A$151:$Z$151,0)),0)+IFERROR(INDEX('Hoja de Trabajo para listado'!$AB$155:$BA$1048576,MATCH($A337,'Hoja de Trabajo para listado'!$AB$155:$AB$1048576,0),MATCH((CUADRO!J$4&amp;$E337),'Hoja de Trabajo para listado'!$AB$151:$BA$151,0)),0)+IFERROR(INDEX('Hoja de Trabajo para listado'!$BC$155:$CB$1048576,MATCH($A337,'Hoja de Trabajo para listado'!$BC$155:$BC$1048576,0),MATCH((CUADRO!J$4&amp;$E337),'Hoja de Trabajo para listado'!$BC$151:$CB$151,0)),0)+IFERROR(INDEX('Hoja de Trabajo para listado'!$DE$153:$DG$274,MATCH($A337,'Hoja de Trabajo para listado'!$DE$153:$DE$1048576,0),MATCH((CUADRO!J$4&amp;$E337),'Hoja de Trabajo para listado'!$DE$151:$DG$151,0)),0)+IFERROR(INDEX('Hoja de Trabajo para listado'!$CD$155:$DC$1048576,MATCH($A337,'Hoja de Trabajo para listado'!$CD$155:$CD$1048576,0),MATCH((CUADRO!J$4&amp;$E337),'Hoja de Trabajo para listado'!$CD$151:$DC$151,0)),0)</f>
        <v>0</v>
      </c>
      <c r="K337" s="243">
        <f ca="1">+IFERROR(INDEX('Hoja de Trabajo para listado'!$A$155:$Z$1048576,MATCH($A337,'Hoja de Trabajo para listado'!$A$155:$A$1048576,0),MATCH((CUADRO!K$4&amp;$E337),'Hoja de Trabajo para listado'!$A$151:$Z$151,0)),0)+IFERROR(INDEX('Hoja de Trabajo para listado'!$AB$155:$BA$1048576,MATCH($A337,'Hoja de Trabajo para listado'!$AB$155:$AB$1048576,0),MATCH((CUADRO!K$4&amp;$E337),'Hoja de Trabajo para listado'!$AB$151:$BA$151,0)),0)+IFERROR(INDEX('Hoja de Trabajo para listado'!$BC$155:$CB$1048576,MATCH($A337,'Hoja de Trabajo para listado'!$BC$155:$BC$1048576,0),MATCH((CUADRO!K$4&amp;$E337),'Hoja de Trabajo para listado'!$BC$151:$CB$151,0)),0)+IFERROR(INDEX('Hoja de Trabajo para listado'!$DE$153:$DG$274,MATCH($A337,'Hoja de Trabajo para listado'!$DE$153:$DE$1048576,0),MATCH((CUADRO!K$4&amp;$E337),'Hoja de Trabajo para listado'!$DE$151:$DG$151,0)),0)+IFERROR(INDEX('Hoja de Trabajo para listado'!$CD$155:$DC$1048576,MATCH($A337,'Hoja de Trabajo para listado'!$CD$155:$CD$1048576,0),MATCH((CUADRO!K$4&amp;$E337),'Hoja de Trabajo para listado'!$CD$151:$DC$151,0)),0)</f>
        <v>0</v>
      </c>
      <c r="L337" s="243">
        <f ca="1">+IFERROR(INDEX('Hoja de Trabajo para listado'!$A$155:$Z$1048576,MATCH($A337,'Hoja de Trabajo para listado'!$A$155:$A$1048576,0),MATCH((CUADRO!L$4&amp;$E337),'Hoja de Trabajo para listado'!$A$151:$Z$151,0)),0)+IFERROR(INDEX('Hoja de Trabajo para listado'!$AB$155:$BA$1048576,MATCH($A337,'Hoja de Trabajo para listado'!$AB$155:$AB$1048576,0),MATCH((CUADRO!L$4&amp;$E337),'Hoja de Trabajo para listado'!$AB$151:$BA$151,0)),0)+IFERROR(INDEX('Hoja de Trabajo para listado'!$BC$155:$CB$1048576,MATCH($A337,'Hoja de Trabajo para listado'!$BC$155:$BC$1048576,0),MATCH((CUADRO!L$4&amp;$E337),'Hoja de Trabajo para listado'!$BC$151:$CB$151,0)),0)+IFERROR(INDEX('Hoja de Trabajo para listado'!$DE$153:$DG$274,MATCH($A337,'Hoja de Trabajo para listado'!$DE$153:$DE$1048576,0),MATCH((CUADRO!L$4&amp;$E337),'Hoja de Trabajo para listado'!$DE$151:$DG$151,0)),0)+IFERROR(INDEX('Hoja de Trabajo para listado'!$CD$155:$DC$1048576,MATCH($A337,'Hoja de Trabajo para listado'!$CD$155:$CD$1048576,0),MATCH((CUADRO!L$4&amp;$E337),'Hoja de Trabajo para listado'!$CD$151:$DC$151,0)),0)</f>
        <v>0</v>
      </c>
      <c r="M337" s="243">
        <f ca="1">+IFERROR(INDEX('Hoja de Trabajo para listado'!$A$155:$Z$1048576,MATCH($A337,'Hoja de Trabajo para listado'!$A$155:$A$1048576,0),MATCH((CUADRO!M$4&amp;$E337),'Hoja de Trabajo para listado'!$A$151:$Z$151,0)),0)+IFERROR(INDEX('Hoja de Trabajo para listado'!$AB$155:$BA$1048576,MATCH($A337,'Hoja de Trabajo para listado'!$AB$155:$AB$1048576,0),MATCH((CUADRO!M$4&amp;$E337),'Hoja de Trabajo para listado'!$AB$151:$BA$151,0)),0)+IFERROR(INDEX('Hoja de Trabajo para listado'!$BC$155:$CB$1048576,MATCH($A337,'Hoja de Trabajo para listado'!$BC$155:$BC$1048576,0),MATCH((CUADRO!M$4&amp;$E337),'Hoja de Trabajo para listado'!$BC$151:$CB$151,0)),0)+IFERROR(INDEX('Hoja de Trabajo para listado'!$DE$153:$DG$274,MATCH($A337,'Hoja de Trabajo para listado'!$DE$153:$DE$1048576,0),MATCH((CUADRO!M$4&amp;$E337),'Hoja de Trabajo para listado'!$DE$151:$DG$151,0)),0)+IFERROR(INDEX('Hoja de Trabajo para listado'!$CD$155:$DC$1048576,MATCH($A337,'Hoja de Trabajo para listado'!$CD$155:$CD$1048576,0),MATCH((CUADRO!M$4&amp;$E337),'Hoja de Trabajo para listado'!$CD$151:$DC$151,0)),0)</f>
        <v>0</v>
      </c>
      <c r="N337" s="243">
        <f ca="1">+IFERROR(INDEX('Hoja de Trabajo para listado'!$A$155:$Z$1048576,MATCH($A337,'Hoja de Trabajo para listado'!$A$155:$A$1048576,0),MATCH((CUADRO!N$4&amp;$E337),'Hoja de Trabajo para listado'!$A$151:$Z$151,0)),0)+IFERROR(INDEX('Hoja de Trabajo para listado'!$AB$155:$BA$1048576,MATCH($A337,'Hoja de Trabajo para listado'!$AB$155:$AB$1048576,0),MATCH((CUADRO!N$4&amp;$E337),'Hoja de Trabajo para listado'!$AB$151:$BA$151,0)),0)+IFERROR(INDEX('Hoja de Trabajo para listado'!$BC$155:$CB$1048576,MATCH($A337,'Hoja de Trabajo para listado'!$BC$155:$BC$1048576,0),MATCH((CUADRO!N$4&amp;$E337),'Hoja de Trabajo para listado'!$BC$151:$CB$151,0)),0)+IFERROR(INDEX('Hoja de Trabajo para listado'!$DE$153:$DG$274,MATCH($A337,'Hoja de Trabajo para listado'!$DE$153:$DE$1048576,0),MATCH((CUADRO!N$4&amp;$E337),'Hoja de Trabajo para listado'!$DE$151:$DG$151,0)),0)+IFERROR(INDEX('Hoja de Trabajo para listado'!$CD$155:$DC$1048576,MATCH($A337,'Hoja de Trabajo para listado'!$CD$155:$CD$1048576,0),MATCH((CUADRO!N$4&amp;$E337),'Hoja de Trabajo para listado'!$CD$151:$DC$151,0)),0)</f>
        <v>0</v>
      </c>
      <c r="O337" s="243">
        <f ca="1">+IFERROR(INDEX('Hoja de Trabajo para listado'!$A$155:$Z$1048576,MATCH($A337,'Hoja de Trabajo para listado'!$A$155:$A$1048576,0),MATCH((CUADRO!O$4&amp;$E337),'Hoja de Trabajo para listado'!$A$151:$Z$151,0)),0)+IFERROR(INDEX('Hoja de Trabajo para listado'!$AB$155:$BA$1048576,MATCH($A337,'Hoja de Trabajo para listado'!$AB$155:$AB$1048576,0),MATCH((CUADRO!O$4&amp;$E337),'Hoja de Trabajo para listado'!$AB$151:$BA$151,0)),0)+IFERROR(INDEX('Hoja de Trabajo para listado'!$BC$155:$CB$1048576,MATCH($A337,'Hoja de Trabajo para listado'!$BC$155:$BC$1048576,0),MATCH((CUADRO!O$4&amp;$E337),'Hoja de Trabajo para listado'!$BC$151:$CB$151,0)),0)+IFERROR(INDEX('Hoja de Trabajo para listado'!$DE$153:$DG$274,MATCH($A337,'Hoja de Trabajo para listado'!$DE$153:$DE$1048576,0),MATCH((CUADRO!O$4&amp;$E337),'Hoja de Trabajo para listado'!$DE$151:$DG$151,0)),0)+IFERROR(INDEX('Hoja de Trabajo para listado'!$CD$155:$DC$1048576,MATCH($A337,'Hoja de Trabajo para listado'!$CD$155:$CD$1048576,0),MATCH((CUADRO!O$4&amp;$E337),'Hoja de Trabajo para listado'!$CD$151:$DC$151,0)),0)</f>
        <v>0</v>
      </c>
      <c r="P337" s="243">
        <f ca="1">+IFERROR(INDEX('Hoja de Trabajo para listado'!$A$155:$Z$1048576,MATCH($A337,'Hoja de Trabajo para listado'!$A$155:$A$1048576,0),MATCH((CUADRO!P$4&amp;$E337),'Hoja de Trabajo para listado'!$A$151:$Z$151,0)),0)+IFERROR(INDEX('Hoja de Trabajo para listado'!$AB$155:$BA$1048576,MATCH($A337,'Hoja de Trabajo para listado'!$AB$155:$AB$1048576,0),MATCH((CUADRO!P$4&amp;$E337),'Hoja de Trabajo para listado'!$AB$151:$BA$151,0)),0)+IFERROR(INDEX('Hoja de Trabajo para listado'!$BC$155:$CB$1048576,MATCH($A337,'Hoja de Trabajo para listado'!$BC$155:$BC$1048576,0),MATCH((CUADRO!P$4&amp;$E337),'Hoja de Trabajo para listado'!$BC$151:$CB$151,0)),0)+IFERROR(INDEX('Hoja de Trabajo para listado'!$DE$153:$DG$274,MATCH($A337,'Hoja de Trabajo para listado'!$DE$153:$DE$1048576,0),MATCH((CUADRO!P$4&amp;$E337),'Hoja de Trabajo para listado'!$DE$151:$DG$151,0)),0)+IFERROR(INDEX('Hoja de Trabajo para listado'!$CD$155:$DC$1048576,MATCH($A337,'Hoja de Trabajo para listado'!$CD$155:$CD$1048576,0),MATCH((CUADRO!P$4&amp;$E337),'Hoja de Trabajo para listado'!$CD$151:$DC$151,0)),0)</f>
        <v>0</v>
      </c>
      <c r="Q337" s="243">
        <f ca="1">+IFERROR(INDEX('Hoja de Trabajo para listado'!$A$155:$Z$1048576,MATCH($A337,'Hoja de Trabajo para listado'!$A$155:$A$1048576,0),MATCH((CUADRO!Q$4&amp;$E337),'Hoja de Trabajo para listado'!$A$151:$Z$151,0)),0)+IFERROR(INDEX('Hoja de Trabajo para listado'!$AB$155:$BA$1048576,MATCH($A337,'Hoja de Trabajo para listado'!$AB$155:$AB$1048576,0),MATCH((CUADRO!Q$4&amp;$E337),'Hoja de Trabajo para listado'!$AB$151:$BA$151,0)),0)+IFERROR(INDEX('Hoja de Trabajo para listado'!$BC$155:$CB$1048576,MATCH($A337,'Hoja de Trabajo para listado'!$BC$155:$BC$1048576,0),MATCH((CUADRO!Q$4&amp;$E337),'Hoja de Trabajo para listado'!$BC$151:$CB$151,0)),0)+IFERROR(INDEX('Hoja de Trabajo para listado'!$DE$153:$DG$274,MATCH($A337,'Hoja de Trabajo para listado'!$DE$153:$DE$1048576,0),MATCH((CUADRO!Q$4&amp;$E337),'Hoja de Trabajo para listado'!$DE$151:$DG$151,0)),0)+IFERROR(INDEX('Hoja de Trabajo para listado'!$CD$155:$DC$1048576,MATCH($A337,'Hoja de Trabajo para listado'!$CD$155:$CD$1048576,0),MATCH((CUADRO!Q$4&amp;$E337),'Hoja de Trabajo para listado'!$CD$151:$DC$151,0)),0)</f>
        <v>0</v>
      </c>
      <c r="R337" s="243">
        <f t="shared" ca="1" si="15"/>
        <v>0</v>
      </c>
      <c r="S337" s="263"/>
      <c r="T337" s="243">
        <f ca="1">+T338</f>
        <v>0</v>
      </c>
      <c r="U337" s="242">
        <f t="shared" si="16"/>
        <v>1</v>
      </c>
      <c r="V337" s="333" t="str">
        <f>+VLOOKUP(A337,bd_lista!$A$3:$E$592,5,FALSE)</f>
        <v>Empresas Nacionales</v>
      </c>
      <c r="W337" s="387" t="str">
        <f>+V337</f>
        <v>Empresas Nacionales</v>
      </c>
      <c r="X337" s="242">
        <f>+VLOOKUP(A337,[4]Sheet1!$A$13:$D$744,4,FALSE)</f>
        <v>20</v>
      </c>
      <c r="Y337" s="242" t="str">
        <f>+VLOOKUP(X337,bd_lista!$A$3:$C$592,3,FALSE)</f>
        <v>Ministerio de Defensa</v>
      </c>
      <c r="Z337" s="294">
        <f>+X337</f>
        <v>20</v>
      </c>
      <c r="AA337" s="319" t="str">
        <f>+Y337</f>
        <v>Ministerio de Defensa</v>
      </c>
    </row>
    <row r="338" spans="1:27" customFormat="1" ht="15" hidden="1" customHeight="1">
      <c r="A338" s="32">
        <v>551</v>
      </c>
      <c r="B338" s="393"/>
      <c r="C338" s="333" t="str">
        <f>+VLOOKUP(A338,bd_lista!$A$3:$C$592,3,FALSE)</f>
        <v>Empresa Naviera Boliviana</v>
      </c>
      <c r="D338" s="390"/>
      <c r="E338" s="333" t="s">
        <v>1305</v>
      </c>
      <c r="F338" s="245">
        <f ca="1">+IFERROR(INDEX('Hoja de Trabajo para listado'!$A$155:$Z$1048576,MATCH($A338,'Hoja de Trabajo para listado'!$A$155:$A$1048576,0),MATCH((CUADRO!F$4&amp;$E338),'Hoja de Trabajo para listado'!$A$151:$Z$151,0)),0)+IFERROR(INDEX('Hoja de Trabajo para listado'!$AB$155:$BA$1048576,MATCH($A338,'Hoja de Trabajo para listado'!$AB$155:$AB$1048576,0),MATCH((CUADRO!F$4&amp;$E338),'Hoja de Trabajo para listado'!$AB$151:$BA$151,0)),0)+IFERROR(INDEX('Hoja de Trabajo para listado'!$BC$155:$CB$1048576,MATCH($A338,'Hoja de Trabajo para listado'!$BC$155:$BC$1048576,0),MATCH((CUADRO!F$4&amp;$E338),'Hoja de Trabajo para listado'!$BC$151:$CB$151,0)),0)+IFERROR(INDEX('Hoja de Trabajo para listado'!$DE$153:$DG$274,MATCH($A338,'Hoja de Trabajo para listado'!$DE$153:$DE$1048576,0),MATCH((CUADRO!F$4&amp;$E338),'Hoja de Trabajo para listado'!$DE$151:$DG$151,0)),0)+IFERROR(INDEX('Hoja de Trabajo para listado'!$CD$155:$DC$1048576,MATCH($A338,'Hoja de Trabajo para listado'!$CD$155:$CD$1048576,0),MATCH((CUADRO!F$4&amp;$E338),'Hoja de Trabajo para listado'!$CD$151:$DC$151,0)),0)</f>
        <v>0</v>
      </c>
      <c r="G338" s="245">
        <f ca="1">+IFERROR(INDEX('Hoja de Trabajo para listado'!$A$155:$Z$1048576,MATCH($A338,'Hoja de Trabajo para listado'!$A$155:$A$1048576,0),MATCH((CUADRO!G$4&amp;$E338),'Hoja de Trabajo para listado'!$A$151:$Z$151,0)),0)+IFERROR(INDEX('Hoja de Trabajo para listado'!$AB$155:$BA$1048576,MATCH($A338,'Hoja de Trabajo para listado'!$AB$155:$AB$1048576,0),MATCH((CUADRO!G$4&amp;$E338),'Hoja de Trabajo para listado'!$AB$151:$BA$151,0)),0)+IFERROR(INDEX('Hoja de Trabajo para listado'!$BC$155:$CB$1048576,MATCH($A338,'Hoja de Trabajo para listado'!$BC$155:$BC$1048576,0),MATCH((CUADRO!G$4&amp;$E338),'Hoja de Trabajo para listado'!$BC$151:$CB$151,0)),0)+IFERROR(INDEX('Hoja de Trabajo para listado'!$DE$153:$DG$274,MATCH($A338,'Hoja de Trabajo para listado'!$DE$153:$DE$1048576,0),MATCH((CUADRO!G$4&amp;$E338),'Hoja de Trabajo para listado'!$DE$151:$DG$151,0)),0)+IFERROR(INDEX('Hoja de Trabajo para listado'!$CD$155:$DC$1048576,MATCH($A338,'Hoja de Trabajo para listado'!$CD$155:$CD$1048576,0),MATCH((CUADRO!G$4&amp;$E338),'Hoja de Trabajo para listado'!$CD$151:$DC$151,0)),0)</f>
        <v>0</v>
      </c>
      <c r="H338" s="245">
        <f ca="1">+IFERROR(INDEX('Hoja de Trabajo para listado'!$A$155:$Z$1048576,MATCH($A338,'Hoja de Trabajo para listado'!$A$155:$A$1048576,0),MATCH((CUADRO!H$4&amp;$E338),'Hoja de Trabajo para listado'!$A$151:$Z$151,0)),0)+IFERROR(INDEX('Hoja de Trabajo para listado'!$AB$155:$BA$1048576,MATCH($A338,'Hoja de Trabajo para listado'!$AB$155:$AB$1048576,0),MATCH((CUADRO!H$4&amp;$E338),'Hoja de Trabajo para listado'!$AB$151:$BA$151,0)),0)+IFERROR(INDEX('Hoja de Trabajo para listado'!$BC$155:$CB$1048576,MATCH($A338,'Hoja de Trabajo para listado'!$BC$155:$BC$1048576,0),MATCH((CUADRO!H$4&amp;$E338),'Hoja de Trabajo para listado'!$BC$151:$CB$151,0)),0)+IFERROR(INDEX('Hoja de Trabajo para listado'!$DE$153:$DG$274,MATCH($A338,'Hoja de Trabajo para listado'!$DE$153:$DE$1048576,0),MATCH((CUADRO!H$4&amp;$E338),'Hoja de Trabajo para listado'!$DE$151:$DG$151,0)),0)+IFERROR(INDEX('Hoja de Trabajo para listado'!$CD$155:$DC$1048576,MATCH($A338,'Hoja de Trabajo para listado'!$CD$155:$CD$1048576,0),MATCH((CUADRO!H$4&amp;$E338),'Hoja de Trabajo para listado'!$CD$151:$DC$151,0)),0)</f>
        <v>0</v>
      </c>
      <c r="I338" s="245">
        <f ca="1">+IFERROR(INDEX('Hoja de Trabajo para listado'!$A$155:$Z$1048576,MATCH($A338,'Hoja de Trabajo para listado'!$A$155:$A$1048576,0),MATCH((CUADRO!I$4&amp;$E338),'Hoja de Trabajo para listado'!$A$151:$Z$151,0)),0)+IFERROR(INDEX('Hoja de Trabajo para listado'!$AB$155:$BA$1048576,MATCH($A338,'Hoja de Trabajo para listado'!$AB$155:$AB$1048576,0),MATCH((CUADRO!I$4&amp;$E338),'Hoja de Trabajo para listado'!$AB$151:$BA$151,0)),0)+IFERROR(INDEX('Hoja de Trabajo para listado'!$BC$155:$CB$1048576,MATCH($A338,'Hoja de Trabajo para listado'!$BC$155:$BC$1048576,0),MATCH((CUADRO!I$4&amp;$E338),'Hoja de Trabajo para listado'!$BC$151:$CB$151,0)),0)+IFERROR(INDEX('Hoja de Trabajo para listado'!$DE$153:$DG$274,MATCH($A338,'Hoja de Trabajo para listado'!$DE$153:$DE$1048576,0),MATCH((CUADRO!I$4&amp;$E338),'Hoja de Trabajo para listado'!$DE$151:$DG$151,0)),0)+IFERROR(INDEX('Hoja de Trabajo para listado'!$CD$155:$DC$1048576,MATCH($A338,'Hoja de Trabajo para listado'!$CD$155:$CD$1048576,0),MATCH((CUADRO!I$4&amp;$E338),'Hoja de Trabajo para listado'!$CD$151:$DC$151,0)),0)</f>
        <v>0</v>
      </c>
      <c r="J338" s="245">
        <f ca="1">+IFERROR(INDEX('Hoja de Trabajo para listado'!$A$155:$Z$1048576,MATCH($A338,'Hoja de Trabajo para listado'!$A$155:$A$1048576,0),MATCH((CUADRO!J$4&amp;$E338),'Hoja de Trabajo para listado'!$A$151:$Z$151,0)),0)+IFERROR(INDEX('Hoja de Trabajo para listado'!$AB$155:$BA$1048576,MATCH($A338,'Hoja de Trabajo para listado'!$AB$155:$AB$1048576,0),MATCH((CUADRO!J$4&amp;$E338),'Hoja de Trabajo para listado'!$AB$151:$BA$151,0)),0)+IFERROR(INDEX('Hoja de Trabajo para listado'!$BC$155:$CB$1048576,MATCH($A338,'Hoja de Trabajo para listado'!$BC$155:$BC$1048576,0),MATCH((CUADRO!J$4&amp;$E338),'Hoja de Trabajo para listado'!$BC$151:$CB$151,0)),0)+IFERROR(INDEX('Hoja de Trabajo para listado'!$DE$153:$DG$274,MATCH($A338,'Hoja de Trabajo para listado'!$DE$153:$DE$1048576,0),MATCH((CUADRO!J$4&amp;$E338),'Hoja de Trabajo para listado'!$DE$151:$DG$151,0)),0)+IFERROR(INDEX('Hoja de Trabajo para listado'!$CD$155:$DC$1048576,MATCH($A338,'Hoja de Trabajo para listado'!$CD$155:$CD$1048576,0),MATCH((CUADRO!J$4&amp;$E338),'Hoja de Trabajo para listado'!$CD$151:$DC$151,0)),0)</f>
        <v>0</v>
      </c>
      <c r="K338" s="245">
        <f ca="1">+IFERROR(INDEX('Hoja de Trabajo para listado'!$A$155:$Z$1048576,MATCH($A338,'Hoja de Trabajo para listado'!$A$155:$A$1048576,0),MATCH((CUADRO!K$4&amp;$E338),'Hoja de Trabajo para listado'!$A$151:$Z$151,0)),0)+IFERROR(INDEX('Hoja de Trabajo para listado'!$AB$155:$BA$1048576,MATCH($A338,'Hoja de Trabajo para listado'!$AB$155:$AB$1048576,0),MATCH((CUADRO!K$4&amp;$E338),'Hoja de Trabajo para listado'!$AB$151:$BA$151,0)),0)+IFERROR(INDEX('Hoja de Trabajo para listado'!$BC$155:$CB$1048576,MATCH($A338,'Hoja de Trabajo para listado'!$BC$155:$BC$1048576,0),MATCH((CUADRO!K$4&amp;$E338),'Hoja de Trabajo para listado'!$BC$151:$CB$151,0)),0)+IFERROR(INDEX('Hoja de Trabajo para listado'!$DE$153:$DG$274,MATCH($A338,'Hoja de Trabajo para listado'!$DE$153:$DE$1048576,0),MATCH((CUADRO!K$4&amp;$E338),'Hoja de Trabajo para listado'!$DE$151:$DG$151,0)),0)+IFERROR(INDEX('Hoja de Trabajo para listado'!$CD$155:$DC$1048576,MATCH($A338,'Hoja de Trabajo para listado'!$CD$155:$CD$1048576,0),MATCH((CUADRO!K$4&amp;$E338),'Hoja de Trabajo para listado'!$CD$151:$DC$151,0)),0)</f>
        <v>0</v>
      </c>
      <c r="L338" s="245">
        <f ca="1">+IFERROR(INDEX('Hoja de Trabajo para listado'!$A$155:$Z$1048576,MATCH($A338,'Hoja de Trabajo para listado'!$A$155:$A$1048576,0),MATCH((CUADRO!L$4&amp;$E338),'Hoja de Trabajo para listado'!$A$151:$Z$151,0)),0)+IFERROR(INDEX('Hoja de Trabajo para listado'!$AB$155:$BA$1048576,MATCH($A338,'Hoja de Trabajo para listado'!$AB$155:$AB$1048576,0),MATCH((CUADRO!L$4&amp;$E338),'Hoja de Trabajo para listado'!$AB$151:$BA$151,0)),0)+IFERROR(INDEX('Hoja de Trabajo para listado'!$BC$155:$CB$1048576,MATCH($A338,'Hoja de Trabajo para listado'!$BC$155:$BC$1048576,0),MATCH((CUADRO!L$4&amp;$E338),'Hoja de Trabajo para listado'!$BC$151:$CB$151,0)),0)+IFERROR(INDEX('Hoja de Trabajo para listado'!$DE$153:$DG$274,MATCH($A338,'Hoja de Trabajo para listado'!$DE$153:$DE$1048576,0),MATCH((CUADRO!L$4&amp;$E338),'Hoja de Trabajo para listado'!$DE$151:$DG$151,0)),0)+IFERROR(INDEX('Hoja de Trabajo para listado'!$CD$155:$DC$1048576,MATCH($A338,'Hoja de Trabajo para listado'!$CD$155:$CD$1048576,0),MATCH((CUADRO!L$4&amp;$E338),'Hoja de Trabajo para listado'!$CD$151:$DC$151,0)),0)</f>
        <v>0</v>
      </c>
      <c r="M338" s="245">
        <f ca="1">+IFERROR(INDEX('Hoja de Trabajo para listado'!$A$155:$Z$1048576,MATCH($A338,'Hoja de Trabajo para listado'!$A$155:$A$1048576,0),MATCH((CUADRO!M$4&amp;$E338),'Hoja de Trabajo para listado'!$A$151:$Z$151,0)),0)+IFERROR(INDEX('Hoja de Trabajo para listado'!$AB$155:$BA$1048576,MATCH($A338,'Hoja de Trabajo para listado'!$AB$155:$AB$1048576,0),MATCH((CUADRO!M$4&amp;$E338),'Hoja de Trabajo para listado'!$AB$151:$BA$151,0)),0)+IFERROR(INDEX('Hoja de Trabajo para listado'!$BC$155:$CB$1048576,MATCH($A338,'Hoja de Trabajo para listado'!$BC$155:$BC$1048576,0),MATCH((CUADRO!M$4&amp;$E338),'Hoja de Trabajo para listado'!$BC$151:$CB$151,0)),0)+IFERROR(INDEX('Hoja de Trabajo para listado'!$DE$153:$DG$274,MATCH($A338,'Hoja de Trabajo para listado'!$DE$153:$DE$1048576,0),MATCH((CUADRO!M$4&amp;$E338),'Hoja de Trabajo para listado'!$DE$151:$DG$151,0)),0)+IFERROR(INDEX('Hoja de Trabajo para listado'!$CD$155:$DC$1048576,MATCH($A338,'Hoja de Trabajo para listado'!$CD$155:$CD$1048576,0),MATCH((CUADRO!M$4&amp;$E338),'Hoja de Trabajo para listado'!$CD$151:$DC$151,0)),0)</f>
        <v>0</v>
      </c>
      <c r="N338" s="245">
        <f ca="1">+IFERROR(INDEX('Hoja de Trabajo para listado'!$A$155:$Z$1048576,MATCH($A338,'Hoja de Trabajo para listado'!$A$155:$A$1048576,0),MATCH((CUADRO!N$4&amp;$E338),'Hoja de Trabajo para listado'!$A$151:$Z$151,0)),0)+IFERROR(INDEX('Hoja de Trabajo para listado'!$AB$155:$BA$1048576,MATCH($A338,'Hoja de Trabajo para listado'!$AB$155:$AB$1048576,0),MATCH((CUADRO!N$4&amp;$E338),'Hoja de Trabajo para listado'!$AB$151:$BA$151,0)),0)+IFERROR(INDEX('Hoja de Trabajo para listado'!$BC$155:$CB$1048576,MATCH($A338,'Hoja de Trabajo para listado'!$BC$155:$BC$1048576,0),MATCH((CUADRO!N$4&amp;$E338),'Hoja de Trabajo para listado'!$BC$151:$CB$151,0)),0)+IFERROR(INDEX('Hoja de Trabajo para listado'!$DE$153:$DG$274,MATCH($A338,'Hoja de Trabajo para listado'!$DE$153:$DE$1048576,0),MATCH((CUADRO!N$4&amp;$E338),'Hoja de Trabajo para listado'!$DE$151:$DG$151,0)),0)+IFERROR(INDEX('Hoja de Trabajo para listado'!$CD$155:$DC$1048576,MATCH($A338,'Hoja de Trabajo para listado'!$CD$155:$CD$1048576,0),MATCH((CUADRO!N$4&amp;$E338),'Hoja de Trabajo para listado'!$CD$151:$DC$151,0)),0)</f>
        <v>0</v>
      </c>
      <c r="O338" s="245">
        <f ca="1">+IFERROR(INDEX('Hoja de Trabajo para listado'!$A$155:$Z$1048576,MATCH($A338,'Hoja de Trabajo para listado'!$A$155:$A$1048576,0),MATCH((CUADRO!O$4&amp;$E338),'Hoja de Trabajo para listado'!$A$151:$Z$151,0)),0)+IFERROR(INDEX('Hoja de Trabajo para listado'!$AB$155:$BA$1048576,MATCH($A338,'Hoja de Trabajo para listado'!$AB$155:$AB$1048576,0),MATCH((CUADRO!O$4&amp;$E338),'Hoja de Trabajo para listado'!$AB$151:$BA$151,0)),0)+IFERROR(INDEX('Hoja de Trabajo para listado'!$BC$155:$CB$1048576,MATCH($A338,'Hoja de Trabajo para listado'!$BC$155:$BC$1048576,0),MATCH((CUADRO!O$4&amp;$E338),'Hoja de Trabajo para listado'!$BC$151:$CB$151,0)),0)+IFERROR(INDEX('Hoja de Trabajo para listado'!$DE$153:$DG$274,MATCH($A338,'Hoja de Trabajo para listado'!$DE$153:$DE$1048576,0),MATCH((CUADRO!O$4&amp;$E338),'Hoja de Trabajo para listado'!$DE$151:$DG$151,0)),0)+IFERROR(INDEX('Hoja de Trabajo para listado'!$CD$155:$DC$1048576,MATCH($A338,'Hoja de Trabajo para listado'!$CD$155:$CD$1048576,0),MATCH((CUADRO!O$4&amp;$E338),'Hoja de Trabajo para listado'!$CD$151:$DC$151,0)),0)</f>
        <v>0</v>
      </c>
      <c r="P338" s="245">
        <f ca="1">+IFERROR(INDEX('Hoja de Trabajo para listado'!$A$155:$Z$1048576,MATCH($A338,'Hoja de Trabajo para listado'!$A$155:$A$1048576,0),MATCH((CUADRO!P$4&amp;$E338),'Hoja de Trabajo para listado'!$A$151:$Z$151,0)),0)+IFERROR(INDEX('Hoja de Trabajo para listado'!$AB$155:$BA$1048576,MATCH($A338,'Hoja de Trabajo para listado'!$AB$155:$AB$1048576,0),MATCH((CUADRO!P$4&amp;$E338),'Hoja de Trabajo para listado'!$AB$151:$BA$151,0)),0)+IFERROR(INDEX('Hoja de Trabajo para listado'!$BC$155:$CB$1048576,MATCH($A338,'Hoja de Trabajo para listado'!$BC$155:$BC$1048576,0),MATCH((CUADRO!P$4&amp;$E338),'Hoja de Trabajo para listado'!$BC$151:$CB$151,0)),0)+IFERROR(INDEX('Hoja de Trabajo para listado'!$DE$153:$DG$274,MATCH($A338,'Hoja de Trabajo para listado'!$DE$153:$DE$1048576,0),MATCH((CUADRO!P$4&amp;$E338),'Hoja de Trabajo para listado'!$DE$151:$DG$151,0)),0)+IFERROR(INDEX('Hoja de Trabajo para listado'!$CD$155:$DC$1048576,MATCH($A338,'Hoja de Trabajo para listado'!$CD$155:$CD$1048576,0),MATCH((CUADRO!P$4&amp;$E338),'Hoja de Trabajo para listado'!$CD$151:$DC$151,0)),0)</f>
        <v>0</v>
      </c>
      <c r="Q338" s="245">
        <f ca="1">+IFERROR(INDEX('Hoja de Trabajo para listado'!$A$155:$Z$1048576,MATCH($A338,'Hoja de Trabajo para listado'!$A$155:$A$1048576,0),MATCH((CUADRO!Q$4&amp;$E338),'Hoja de Trabajo para listado'!$A$151:$Z$151,0)),0)+IFERROR(INDEX('Hoja de Trabajo para listado'!$AB$155:$BA$1048576,MATCH($A338,'Hoja de Trabajo para listado'!$AB$155:$AB$1048576,0),MATCH((CUADRO!Q$4&amp;$E338),'Hoja de Trabajo para listado'!$AB$151:$BA$151,0)),0)+IFERROR(INDEX('Hoja de Trabajo para listado'!$BC$155:$CB$1048576,MATCH($A338,'Hoja de Trabajo para listado'!$BC$155:$BC$1048576,0),MATCH((CUADRO!Q$4&amp;$E338),'Hoja de Trabajo para listado'!$BC$151:$CB$151,0)),0)+IFERROR(INDEX('Hoja de Trabajo para listado'!$DE$153:$DG$274,MATCH($A338,'Hoja de Trabajo para listado'!$DE$153:$DE$1048576,0),MATCH((CUADRO!Q$4&amp;$E338),'Hoja de Trabajo para listado'!$DE$151:$DG$151,0)),0)+IFERROR(INDEX('Hoja de Trabajo para listado'!$CD$155:$DC$1048576,MATCH($A338,'Hoja de Trabajo para listado'!$CD$155:$CD$1048576,0),MATCH((CUADRO!Q$4&amp;$E338),'Hoja de Trabajo para listado'!$CD$151:$DC$151,0)),0)</f>
        <v>0</v>
      </c>
      <c r="R338" s="245">
        <f t="shared" ca="1" si="15"/>
        <v>0</v>
      </c>
      <c r="S338" s="262">
        <f ca="1">+R337+R338</f>
        <v>0</v>
      </c>
      <c r="T338" s="243">
        <f ca="1">+S338</f>
        <v>0</v>
      </c>
      <c r="U338" s="242">
        <f t="shared" si="16"/>
        <v>2</v>
      </c>
      <c r="V338" s="333" t="str">
        <f>+VLOOKUP(A338,bd_lista!$A$3:$E$592,5,FALSE)</f>
        <v>Empresas Nacionales</v>
      </c>
      <c r="W338" s="388"/>
      <c r="X338" s="242">
        <f>+VLOOKUP(A338,[4]Sheet1!$A$13:$D$744,4,FALSE)</f>
        <v>20</v>
      </c>
      <c r="Y338" s="242" t="str">
        <f>+VLOOKUP(X338,bd_lista!$A$3:$C$592,3,FALSE)</f>
        <v>Ministerio de Defensa</v>
      </c>
      <c r="Z338" s="292"/>
      <c r="AA338" s="321"/>
    </row>
    <row r="339" spans="1:27" customFormat="1" ht="15" customHeight="1">
      <c r="A339" s="32">
        <v>572</v>
      </c>
      <c r="B339" s="392">
        <f>+A339</f>
        <v>572</v>
      </c>
      <c r="C339" s="247" t="str">
        <f>+VLOOKUP(A339,bd_lista!$A$3:$C$592,3,FALSE)</f>
        <v>Empresa de Apoyo a la Producción de Alimentos</v>
      </c>
      <c r="D339" s="389" t="str">
        <f>+C339</f>
        <v>Empresa de Apoyo a la Producción de Alimentos</v>
      </c>
      <c r="E339" s="247" t="s">
        <v>1304</v>
      </c>
      <c r="F339" s="243">
        <f ca="1">+IFERROR(INDEX('Hoja de Trabajo para listado'!$A$155:$Z$1048576,MATCH($A339,'Hoja de Trabajo para listado'!$A$155:$A$1048576,0),MATCH((CUADRO!F$4&amp;$E339),'Hoja de Trabajo para listado'!$A$151:$Z$151,0)),0)+IFERROR(INDEX('Hoja de Trabajo para listado'!$AB$155:$BA$1048576,MATCH($A339,'Hoja de Trabajo para listado'!$AB$155:$AB$1048576,0),MATCH((CUADRO!F$4&amp;$E339),'Hoja de Trabajo para listado'!$AB$151:$BA$151,0)),0)+IFERROR(INDEX('Hoja de Trabajo para listado'!$BC$155:$CB$1048576,MATCH($A339,'Hoja de Trabajo para listado'!$BC$155:$BC$1048576,0),MATCH((CUADRO!F$4&amp;$E339),'Hoja de Trabajo para listado'!$BC$151:$CB$151,0)),0)+IFERROR(INDEX('Hoja de Trabajo para listado'!$DE$153:$DG$274,MATCH($A339,'Hoja de Trabajo para listado'!$DE$153:$DE$1048576,0),MATCH((CUADRO!F$4&amp;$E339),'Hoja de Trabajo para listado'!$DE$151:$DG$151,0)),0)+IFERROR(INDEX('Hoja de Trabajo para listado'!$CD$155:$DC$1048576,MATCH($A339,'Hoja de Trabajo para listado'!$CD$155:$CD$1048576,0),MATCH((CUADRO!F$4&amp;$E339),'Hoja de Trabajo para listado'!$CD$151:$DC$151,0)),0)</f>
        <v>0</v>
      </c>
      <c r="G339" s="243">
        <f ca="1">+IFERROR(INDEX('Hoja de Trabajo para listado'!$A$155:$Z$1048576,MATCH($A339,'Hoja de Trabajo para listado'!$A$155:$A$1048576,0),MATCH((CUADRO!G$4&amp;$E339),'Hoja de Trabajo para listado'!$A$151:$Z$151,0)),0)+IFERROR(INDEX('Hoja de Trabajo para listado'!$AB$155:$BA$1048576,MATCH($A339,'Hoja de Trabajo para listado'!$AB$155:$AB$1048576,0),MATCH((CUADRO!G$4&amp;$E339),'Hoja de Trabajo para listado'!$AB$151:$BA$151,0)),0)+IFERROR(INDEX('Hoja de Trabajo para listado'!$BC$155:$CB$1048576,MATCH($A339,'Hoja de Trabajo para listado'!$BC$155:$BC$1048576,0),MATCH((CUADRO!G$4&amp;$E339),'Hoja de Trabajo para listado'!$BC$151:$CB$151,0)),0)+IFERROR(INDEX('Hoja de Trabajo para listado'!$DE$153:$DG$274,MATCH($A339,'Hoja de Trabajo para listado'!$DE$153:$DE$1048576,0),MATCH((CUADRO!G$4&amp;$E339),'Hoja de Trabajo para listado'!$DE$151:$DG$151,0)),0)+IFERROR(INDEX('Hoja de Trabajo para listado'!$CD$155:$DC$1048576,MATCH($A339,'Hoja de Trabajo para listado'!$CD$155:$CD$1048576,0),MATCH((CUADRO!G$4&amp;$E339),'Hoja de Trabajo para listado'!$CD$151:$DC$151,0)),0)</f>
        <v>0</v>
      </c>
      <c r="H339" s="243">
        <f ca="1">+IFERROR(INDEX('Hoja de Trabajo para listado'!$A$155:$Z$1048576,MATCH($A339,'Hoja de Trabajo para listado'!$A$155:$A$1048576,0),MATCH((CUADRO!H$4&amp;$E339),'Hoja de Trabajo para listado'!$A$151:$Z$151,0)),0)+IFERROR(INDEX('Hoja de Trabajo para listado'!$AB$155:$BA$1048576,MATCH($A339,'Hoja de Trabajo para listado'!$AB$155:$AB$1048576,0),MATCH((CUADRO!H$4&amp;$E339),'Hoja de Trabajo para listado'!$AB$151:$BA$151,0)),0)+IFERROR(INDEX('Hoja de Trabajo para listado'!$BC$155:$CB$1048576,MATCH($A339,'Hoja de Trabajo para listado'!$BC$155:$BC$1048576,0),MATCH((CUADRO!H$4&amp;$E339),'Hoja de Trabajo para listado'!$BC$151:$CB$151,0)),0)+IFERROR(INDEX('Hoja de Trabajo para listado'!$DE$153:$DG$274,MATCH($A339,'Hoja de Trabajo para listado'!$DE$153:$DE$1048576,0),MATCH((CUADRO!H$4&amp;$E339),'Hoja de Trabajo para listado'!$DE$151:$DG$151,0)),0)+IFERROR(INDEX('Hoja de Trabajo para listado'!$CD$155:$DC$1048576,MATCH($A339,'Hoja de Trabajo para listado'!$CD$155:$CD$1048576,0),MATCH((CUADRO!H$4&amp;$E339),'Hoja de Trabajo para listado'!$CD$151:$DC$151,0)),0)</f>
        <v>0</v>
      </c>
      <c r="I339" s="243">
        <f ca="1">+IFERROR(INDEX('Hoja de Trabajo para listado'!$A$155:$Z$1048576,MATCH($A339,'Hoja de Trabajo para listado'!$A$155:$A$1048576,0),MATCH((CUADRO!I$4&amp;$E339),'Hoja de Trabajo para listado'!$A$151:$Z$151,0)),0)+IFERROR(INDEX('Hoja de Trabajo para listado'!$AB$155:$BA$1048576,MATCH($A339,'Hoja de Trabajo para listado'!$AB$155:$AB$1048576,0),MATCH((CUADRO!I$4&amp;$E339),'Hoja de Trabajo para listado'!$AB$151:$BA$151,0)),0)+IFERROR(INDEX('Hoja de Trabajo para listado'!$BC$155:$CB$1048576,MATCH($A339,'Hoja de Trabajo para listado'!$BC$155:$BC$1048576,0),MATCH((CUADRO!I$4&amp;$E339),'Hoja de Trabajo para listado'!$BC$151:$CB$151,0)),0)+IFERROR(INDEX('Hoja de Trabajo para listado'!$DE$153:$DG$274,MATCH($A339,'Hoja de Trabajo para listado'!$DE$153:$DE$1048576,0),MATCH((CUADRO!I$4&amp;$E339),'Hoja de Trabajo para listado'!$DE$151:$DG$151,0)),0)+IFERROR(INDEX('Hoja de Trabajo para listado'!$CD$155:$DC$1048576,MATCH($A339,'Hoja de Trabajo para listado'!$CD$155:$CD$1048576,0),MATCH((CUADRO!I$4&amp;$E339),'Hoja de Trabajo para listado'!$CD$151:$DC$151,0)),0)</f>
        <v>0</v>
      </c>
      <c r="J339" s="243">
        <f ca="1">+IFERROR(INDEX('Hoja de Trabajo para listado'!$A$155:$Z$1048576,MATCH($A339,'Hoja de Trabajo para listado'!$A$155:$A$1048576,0),MATCH((CUADRO!J$4&amp;$E339),'Hoja de Trabajo para listado'!$A$151:$Z$151,0)),0)+IFERROR(INDEX('Hoja de Trabajo para listado'!$AB$155:$BA$1048576,MATCH($A339,'Hoja de Trabajo para listado'!$AB$155:$AB$1048576,0),MATCH((CUADRO!J$4&amp;$E339),'Hoja de Trabajo para listado'!$AB$151:$BA$151,0)),0)+IFERROR(INDEX('Hoja de Trabajo para listado'!$BC$155:$CB$1048576,MATCH($A339,'Hoja de Trabajo para listado'!$BC$155:$BC$1048576,0),MATCH((CUADRO!J$4&amp;$E339),'Hoja de Trabajo para listado'!$BC$151:$CB$151,0)),0)+IFERROR(INDEX('Hoja de Trabajo para listado'!$DE$153:$DG$274,MATCH($A339,'Hoja de Trabajo para listado'!$DE$153:$DE$1048576,0),MATCH((CUADRO!J$4&amp;$E339),'Hoja de Trabajo para listado'!$DE$151:$DG$151,0)),0)+IFERROR(INDEX('Hoja de Trabajo para listado'!$CD$155:$DC$1048576,MATCH($A339,'Hoja de Trabajo para listado'!$CD$155:$CD$1048576,0),MATCH((CUADRO!J$4&amp;$E339),'Hoja de Trabajo para listado'!$CD$151:$DC$151,0)),0)</f>
        <v>0</v>
      </c>
      <c r="K339" s="243">
        <f ca="1">+IFERROR(INDEX('Hoja de Trabajo para listado'!$A$155:$Z$1048576,MATCH($A339,'Hoja de Trabajo para listado'!$A$155:$A$1048576,0),MATCH((CUADRO!K$4&amp;$E339),'Hoja de Trabajo para listado'!$A$151:$Z$151,0)),0)+IFERROR(INDEX('Hoja de Trabajo para listado'!$AB$155:$BA$1048576,MATCH($A339,'Hoja de Trabajo para listado'!$AB$155:$AB$1048576,0),MATCH((CUADRO!K$4&amp;$E339),'Hoja de Trabajo para listado'!$AB$151:$BA$151,0)),0)+IFERROR(INDEX('Hoja de Trabajo para listado'!$BC$155:$CB$1048576,MATCH($A339,'Hoja de Trabajo para listado'!$BC$155:$BC$1048576,0),MATCH((CUADRO!K$4&amp;$E339),'Hoja de Trabajo para listado'!$BC$151:$CB$151,0)),0)+IFERROR(INDEX('Hoja de Trabajo para listado'!$DE$153:$DG$274,MATCH($A339,'Hoja de Trabajo para listado'!$DE$153:$DE$1048576,0),MATCH((CUADRO!K$4&amp;$E339),'Hoja de Trabajo para listado'!$DE$151:$DG$151,0)),0)+IFERROR(INDEX('Hoja de Trabajo para listado'!$CD$155:$DC$1048576,MATCH($A339,'Hoja de Trabajo para listado'!$CD$155:$CD$1048576,0),MATCH((CUADRO!K$4&amp;$E339),'Hoja de Trabajo para listado'!$CD$151:$DC$151,0)),0)</f>
        <v>0</v>
      </c>
      <c r="L339" s="243">
        <f ca="1">+IFERROR(INDEX('Hoja de Trabajo para listado'!$A$155:$Z$1048576,MATCH($A339,'Hoja de Trabajo para listado'!$A$155:$A$1048576,0),MATCH((CUADRO!L$4&amp;$E339),'Hoja de Trabajo para listado'!$A$151:$Z$151,0)),0)+IFERROR(INDEX('Hoja de Trabajo para listado'!$AB$155:$BA$1048576,MATCH($A339,'Hoja de Trabajo para listado'!$AB$155:$AB$1048576,0),MATCH((CUADRO!L$4&amp;$E339),'Hoja de Trabajo para listado'!$AB$151:$BA$151,0)),0)+IFERROR(INDEX('Hoja de Trabajo para listado'!$BC$155:$CB$1048576,MATCH($A339,'Hoja de Trabajo para listado'!$BC$155:$BC$1048576,0),MATCH((CUADRO!L$4&amp;$E339),'Hoja de Trabajo para listado'!$BC$151:$CB$151,0)),0)+IFERROR(INDEX('Hoja de Trabajo para listado'!$DE$153:$DG$274,MATCH($A339,'Hoja de Trabajo para listado'!$DE$153:$DE$1048576,0),MATCH((CUADRO!L$4&amp;$E339),'Hoja de Trabajo para listado'!$DE$151:$DG$151,0)),0)+IFERROR(INDEX('Hoja de Trabajo para listado'!$CD$155:$DC$1048576,MATCH($A339,'Hoja de Trabajo para listado'!$CD$155:$CD$1048576,0),MATCH((CUADRO!L$4&amp;$E339),'Hoja de Trabajo para listado'!$CD$151:$DC$151,0)),0)</f>
        <v>0</v>
      </c>
      <c r="M339" s="243">
        <f ca="1">+IFERROR(INDEX('Hoja de Trabajo para listado'!$A$155:$Z$1048576,MATCH($A339,'Hoja de Trabajo para listado'!$A$155:$A$1048576,0),MATCH((CUADRO!M$4&amp;$E339),'Hoja de Trabajo para listado'!$A$151:$Z$151,0)),0)+IFERROR(INDEX('Hoja de Trabajo para listado'!$AB$155:$BA$1048576,MATCH($A339,'Hoja de Trabajo para listado'!$AB$155:$AB$1048576,0),MATCH((CUADRO!M$4&amp;$E339),'Hoja de Trabajo para listado'!$AB$151:$BA$151,0)),0)+IFERROR(INDEX('Hoja de Trabajo para listado'!$BC$155:$CB$1048576,MATCH($A339,'Hoja de Trabajo para listado'!$BC$155:$BC$1048576,0),MATCH((CUADRO!M$4&amp;$E339),'Hoja de Trabajo para listado'!$BC$151:$CB$151,0)),0)+IFERROR(INDEX('Hoja de Trabajo para listado'!$DE$153:$DG$274,MATCH($A339,'Hoja de Trabajo para listado'!$DE$153:$DE$1048576,0),MATCH((CUADRO!M$4&amp;$E339),'Hoja de Trabajo para listado'!$DE$151:$DG$151,0)),0)+IFERROR(INDEX('Hoja de Trabajo para listado'!$CD$155:$DC$1048576,MATCH($A339,'Hoja de Trabajo para listado'!$CD$155:$CD$1048576,0),MATCH((CUADRO!M$4&amp;$E339),'Hoja de Trabajo para listado'!$CD$151:$DC$151,0)),0)</f>
        <v>0</v>
      </c>
      <c r="N339" s="243">
        <f ca="1">+IFERROR(INDEX('Hoja de Trabajo para listado'!$A$155:$Z$1048576,MATCH($A339,'Hoja de Trabajo para listado'!$A$155:$A$1048576,0),MATCH((CUADRO!N$4&amp;$E339),'Hoja de Trabajo para listado'!$A$151:$Z$151,0)),0)+IFERROR(INDEX('Hoja de Trabajo para listado'!$AB$155:$BA$1048576,MATCH($A339,'Hoja de Trabajo para listado'!$AB$155:$AB$1048576,0),MATCH((CUADRO!N$4&amp;$E339),'Hoja de Trabajo para listado'!$AB$151:$BA$151,0)),0)+IFERROR(INDEX('Hoja de Trabajo para listado'!$BC$155:$CB$1048576,MATCH($A339,'Hoja de Trabajo para listado'!$BC$155:$BC$1048576,0),MATCH((CUADRO!N$4&amp;$E339),'Hoja de Trabajo para listado'!$BC$151:$CB$151,0)),0)+IFERROR(INDEX('Hoja de Trabajo para listado'!$DE$153:$DG$274,MATCH($A339,'Hoja de Trabajo para listado'!$DE$153:$DE$1048576,0),MATCH((CUADRO!N$4&amp;$E339),'Hoja de Trabajo para listado'!$DE$151:$DG$151,0)),0)+IFERROR(INDEX('Hoja de Trabajo para listado'!$CD$155:$DC$1048576,MATCH($A339,'Hoja de Trabajo para listado'!$CD$155:$CD$1048576,0),MATCH((CUADRO!N$4&amp;$E339),'Hoja de Trabajo para listado'!$CD$151:$DC$151,0)),0)</f>
        <v>0</v>
      </c>
      <c r="O339" s="243">
        <f ca="1">+IFERROR(INDEX('Hoja de Trabajo para listado'!$A$155:$Z$1048576,MATCH($A339,'Hoja de Trabajo para listado'!$A$155:$A$1048576,0),MATCH((CUADRO!O$4&amp;$E339),'Hoja de Trabajo para listado'!$A$151:$Z$151,0)),0)+IFERROR(INDEX('Hoja de Trabajo para listado'!$AB$155:$BA$1048576,MATCH($A339,'Hoja de Trabajo para listado'!$AB$155:$AB$1048576,0),MATCH((CUADRO!O$4&amp;$E339),'Hoja de Trabajo para listado'!$AB$151:$BA$151,0)),0)+IFERROR(INDEX('Hoja de Trabajo para listado'!$BC$155:$CB$1048576,MATCH($A339,'Hoja de Trabajo para listado'!$BC$155:$BC$1048576,0),MATCH((CUADRO!O$4&amp;$E339),'Hoja de Trabajo para listado'!$BC$151:$CB$151,0)),0)+IFERROR(INDEX('Hoja de Trabajo para listado'!$DE$153:$DG$274,MATCH($A339,'Hoja de Trabajo para listado'!$DE$153:$DE$1048576,0),MATCH((CUADRO!O$4&amp;$E339),'Hoja de Trabajo para listado'!$DE$151:$DG$151,0)),0)+IFERROR(INDEX('Hoja de Trabajo para listado'!$CD$155:$DC$1048576,MATCH($A339,'Hoja de Trabajo para listado'!$CD$155:$CD$1048576,0),MATCH((CUADRO!O$4&amp;$E339),'Hoja de Trabajo para listado'!$CD$151:$DC$151,0)),0)</f>
        <v>0</v>
      </c>
      <c r="P339" s="243">
        <f ca="1">+IFERROR(INDEX('Hoja de Trabajo para listado'!$A$155:$Z$1048576,MATCH($A339,'Hoja de Trabajo para listado'!$A$155:$A$1048576,0),MATCH((CUADRO!P$4&amp;$E339),'Hoja de Trabajo para listado'!$A$151:$Z$151,0)),0)+IFERROR(INDEX('Hoja de Trabajo para listado'!$AB$155:$BA$1048576,MATCH($A339,'Hoja de Trabajo para listado'!$AB$155:$AB$1048576,0),MATCH((CUADRO!P$4&amp;$E339),'Hoja de Trabajo para listado'!$AB$151:$BA$151,0)),0)+IFERROR(INDEX('Hoja de Trabajo para listado'!$BC$155:$CB$1048576,MATCH($A339,'Hoja de Trabajo para listado'!$BC$155:$BC$1048576,0),MATCH((CUADRO!P$4&amp;$E339),'Hoja de Trabajo para listado'!$BC$151:$CB$151,0)),0)+IFERROR(INDEX('Hoja de Trabajo para listado'!$DE$153:$DG$274,MATCH($A339,'Hoja de Trabajo para listado'!$DE$153:$DE$1048576,0),MATCH((CUADRO!P$4&amp;$E339),'Hoja de Trabajo para listado'!$DE$151:$DG$151,0)),0)+IFERROR(INDEX('Hoja de Trabajo para listado'!$CD$155:$DC$1048576,MATCH($A339,'Hoja de Trabajo para listado'!$CD$155:$CD$1048576,0),MATCH((CUADRO!P$4&amp;$E339),'Hoja de Trabajo para listado'!$CD$151:$DC$151,0)),0)</f>
        <v>0</v>
      </c>
      <c r="Q339" s="243">
        <f ca="1">+IFERROR(INDEX('Hoja de Trabajo para listado'!$A$155:$Z$1048576,MATCH($A339,'Hoja de Trabajo para listado'!$A$155:$A$1048576,0),MATCH((CUADRO!Q$4&amp;$E339),'Hoja de Trabajo para listado'!$A$151:$Z$151,0)),0)+IFERROR(INDEX('Hoja de Trabajo para listado'!$AB$155:$BA$1048576,MATCH($A339,'Hoja de Trabajo para listado'!$AB$155:$AB$1048576,0),MATCH((CUADRO!Q$4&amp;$E339),'Hoja de Trabajo para listado'!$AB$151:$BA$151,0)),0)+IFERROR(INDEX('Hoja de Trabajo para listado'!$BC$155:$CB$1048576,MATCH($A339,'Hoja de Trabajo para listado'!$BC$155:$BC$1048576,0),MATCH((CUADRO!Q$4&amp;$E339),'Hoja de Trabajo para listado'!$BC$151:$CB$151,0)),0)+IFERROR(INDEX('Hoja de Trabajo para listado'!$DE$153:$DG$274,MATCH($A339,'Hoja de Trabajo para listado'!$DE$153:$DE$1048576,0),MATCH((CUADRO!Q$4&amp;$E339),'Hoja de Trabajo para listado'!$DE$151:$DG$151,0)),0)+IFERROR(INDEX('Hoja de Trabajo para listado'!$CD$155:$DC$1048576,MATCH($A339,'Hoja de Trabajo para listado'!$CD$155:$CD$1048576,0),MATCH((CUADRO!Q$4&amp;$E339),'Hoja de Trabajo para listado'!$CD$151:$DC$151,0)),0)</f>
        <v>0</v>
      </c>
      <c r="R339" s="243">
        <f t="shared" ca="1" si="15"/>
        <v>0</v>
      </c>
      <c r="S339" s="263"/>
      <c r="T339" s="243">
        <f ca="1">+T340</f>
        <v>12366437.039999999</v>
      </c>
      <c r="U339" s="242">
        <f t="shared" si="16"/>
        <v>1</v>
      </c>
      <c r="V339" s="333" t="str">
        <f>+VLOOKUP(A339,bd_lista!$A$3:$E$592,5,FALSE)</f>
        <v>Empresas Nacionales</v>
      </c>
      <c r="W339" s="387" t="str">
        <f>+V339</f>
        <v>Empresas Nacionales</v>
      </c>
      <c r="X339" s="242">
        <f>+VLOOKUP(A339,[4]Sheet1!$A$13:$D$744,4,FALSE)</f>
        <v>41</v>
      </c>
      <c r="Y339" s="242" t="str">
        <f>+VLOOKUP(X339,bd_lista!$A$3:$C$592,3,FALSE)</f>
        <v>Ministerio de Desarrollo Productivo y Economía Plural</v>
      </c>
      <c r="Z339" s="294">
        <f>+X339</f>
        <v>41</v>
      </c>
      <c r="AA339" s="319" t="str">
        <f>+Y339</f>
        <v>Ministerio de Desarrollo Productivo y Economía Plural</v>
      </c>
    </row>
    <row r="340" spans="1:27" customFormat="1" ht="15" customHeight="1">
      <c r="A340" s="32">
        <v>572</v>
      </c>
      <c r="B340" s="393"/>
      <c r="C340" s="333" t="str">
        <f>+VLOOKUP(A340,bd_lista!$A$3:$C$592,3,FALSE)</f>
        <v>Empresa de Apoyo a la Producción de Alimentos</v>
      </c>
      <c r="D340" s="390"/>
      <c r="E340" s="333" t="s">
        <v>1305</v>
      </c>
      <c r="F340" s="245">
        <f ca="1">+IFERROR(INDEX('Hoja de Trabajo para listado'!$A$155:$Z$1048576,MATCH($A340,'Hoja de Trabajo para listado'!$A$155:$A$1048576,0),MATCH((CUADRO!F$4&amp;$E340),'Hoja de Trabajo para listado'!$A$151:$Z$151,0)),0)+IFERROR(INDEX('Hoja de Trabajo para listado'!$AB$155:$BA$1048576,MATCH($A340,'Hoja de Trabajo para listado'!$AB$155:$AB$1048576,0),MATCH((CUADRO!F$4&amp;$E340),'Hoja de Trabajo para listado'!$AB$151:$BA$151,0)),0)+IFERROR(INDEX('Hoja de Trabajo para listado'!$BC$155:$CB$1048576,MATCH($A340,'Hoja de Trabajo para listado'!$BC$155:$BC$1048576,0),MATCH((CUADRO!F$4&amp;$E340),'Hoja de Trabajo para listado'!$BC$151:$CB$151,0)),0)+IFERROR(INDEX('Hoja de Trabajo para listado'!$DE$153:$DG$274,MATCH($A340,'Hoja de Trabajo para listado'!$DE$153:$DE$1048576,0),MATCH((CUADRO!F$4&amp;$E340),'Hoja de Trabajo para listado'!$DE$151:$DG$151,0)),0)+IFERROR(INDEX('Hoja de Trabajo para listado'!$CD$155:$DC$1048576,MATCH($A340,'Hoja de Trabajo para listado'!$CD$155:$CD$1048576,0),MATCH((CUADRO!F$4&amp;$E340),'Hoja de Trabajo para listado'!$CD$151:$DC$151,0)),0)</f>
        <v>0</v>
      </c>
      <c r="G340" s="245">
        <f ca="1">+IFERROR(INDEX('Hoja de Trabajo para listado'!$A$155:$Z$1048576,MATCH($A340,'Hoja de Trabajo para listado'!$A$155:$A$1048576,0),MATCH((CUADRO!G$4&amp;$E340),'Hoja de Trabajo para listado'!$A$151:$Z$151,0)),0)+IFERROR(INDEX('Hoja de Trabajo para listado'!$AB$155:$BA$1048576,MATCH($A340,'Hoja de Trabajo para listado'!$AB$155:$AB$1048576,0),MATCH((CUADRO!G$4&amp;$E340),'Hoja de Trabajo para listado'!$AB$151:$BA$151,0)),0)+IFERROR(INDEX('Hoja de Trabajo para listado'!$BC$155:$CB$1048576,MATCH($A340,'Hoja de Trabajo para listado'!$BC$155:$BC$1048576,0),MATCH((CUADRO!G$4&amp;$E340),'Hoja de Trabajo para listado'!$BC$151:$CB$151,0)),0)+IFERROR(INDEX('Hoja de Trabajo para listado'!$DE$153:$DG$274,MATCH($A340,'Hoja de Trabajo para listado'!$DE$153:$DE$1048576,0),MATCH((CUADRO!G$4&amp;$E340),'Hoja de Trabajo para listado'!$DE$151:$DG$151,0)),0)+IFERROR(INDEX('Hoja de Trabajo para listado'!$CD$155:$DC$1048576,MATCH($A340,'Hoja de Trabajo para listado'!$CD$155:$CD$1048576,0),MATCH((CUADRO!G$4&amp;$E340),'Hoja de Trabajo para listado'!$CD$151:$DC$151,0)),0)</f>
        <v>0</v>
      </c>
      <c r="H340" s="245">
        <f ca="1">+IFERROR(INDEX('Hoja de Trabajo para listado'!$A$155:$Z$1048576,MATCH($A340,'Hoja de Trabajo para listado'!$A$155:$A$1048576,0),MATCH((CUADRO!H$4&amp;$E340),'Hoja de Trabajo para listado'!$A$151:$Z$151,0)),0)+IFERROR(INDEX('Hoja de Trabajo para listado'!$AB$155:$BA$1048576,MATCH($A340,'Hoja de Trabajo para listado'!$AB$155:$AB$1048576,0),MATCH((CUADRO!H$4&amp;$E340),'Hoja de Trabajo para listado'!$AB$151:$BA$151,0)),0)+IFERROR(INDEX('Hoja de Trabajo para listado'!$BC$155:$CB$1048576,MATCH($A340,'Hoja de Trabajo para listado'!$BC$155:$BC$1048576,0),MATCH((CUADRO!H$4&amp;$E340),'Hoja de Trabajo para listado'!$BC$151:$CB$151,0)),0)+IFERROR(INDEX('Hoja de Trabajo para listado'!$DE$153:$DG$274,MATCH($A340,'Hoja de Trabajo para listado'!$DE$153:$DE$1048576,0),MATCH((CUADRO!H$4&amp;$E340),'Hoja de Trabajo para listado'!$DE$151:$DG$151,0)),0)+IFERROR(INDEX('Hoja de Trabajo para listado'!$CD$155:$DC$1048576,MATCH($A340,'Hoja de Trabajo para listado'!$CD$155:$CD$1048576,0),MATCH((CUADRO!H$4&amp;$E340),'Hoja de Trabajo para listado'!$CD$151:$DC$151,0)),0)</f>
        <v>4435.99</v>
      </c>
      <c r="I340" s="245">
        <f ca="1">+IFERROR(INDEX('Hoja de Trabajo para listado'!$A$155:$Z$1048576,MATCH($A340,'Hoja de Trabajo para listado'!$A$155:$A$1048576,0),MATCH((CUADRO!I$4&amp;$E340),'Hoja de Trabajo para listado'!$A$151:$Z$151,0)),0)+IFERROR(INDEX('Hoja de Trabajo para listado'!$AB$155:$BA$1048576,MATCH($A340,'Hoja de Trabajo para listado'!$AB$155:$AB$1048576,0),MATCH((CUADRO!I$4&amp;$E340),'Hoja de Trabajo para listado'!$AB$151:$BA$151,0)),0)+IFERROR(INDEX('Hoja de Trabajo para listado'!$BC$155:$CB$1048576,MATCH($A340,'Hoja de Trabajo para listado'!$BC$155:$BC$1048576,0),MATCH((CUADRO!I$4&amp;$E340),'Hoja de Trabajo para listado'!$BC$151:$CB$151,0)),0)+IFERROR(INDEX('Hoja de Trabajo para listado'!$DE$153:$DG$274,MATCH($A340,'Hoja de Trabajo para listado'!$DE$153:$DE$1048576,0),MATCH((CUADRO!I$4&amp;$E340),'Hoja de Trabajo para listado'!$DE$151:$DG$151,0)),0)+IFERROR(INDEX('Hoja de Trabajo para listado'!$CD$155:$DC$1048576,MATCH($A340,'Hoja de Trabajo para listado'!$CD$155:$CD$1048576,0),MATCH((CUADRO!I$4&amp;$E340),'Hoja de Trabajo para listado'!$CD$151:$DC$151,0)),0)</f>
        <v>2920.17</v>
      </c>
      <c r="J340" s="245">
        <f ca="1">+IFERROR(INDEX('Hoja de Trabajo para listado'!$A$155:$Z$1048576,MATCH($A340,'Hoja de Trabajo para listado'!$A$155:$A$1048576,0),MATCH((CUADRO!J$4&amp;$E340),'Hoja de Trabajo para listado'!$A$151:$Z$151,0)),0)+IFERROR(INDEX('Hoja de Trabajo para listado'!$AB$155:$BA$1048576,MATCH($A340,'Hoja de Trabajo para listado'!$AB$155:$AB$1048576,0),MATCH((CUADRO!J$4&amp;$E340),'Hoja de Trabajo para listado'!$AB$151:$BA$151,0)),0)+IFERROR(INDEX('Hoja de Trabajo para listado'!$BC$155:$CB$1048576,MATCH($A340,'Hoja de Trabajo para listado'!$BC$155:$BC$1048576,0),MATCH((CUADRO!J$4&amp;$E340),'Hoja de Trabajo para listado'!$BC$151:$CB$151,0)),0)+IFERROR(INDEX('Hoja de Trabajo para listado'!$DE$153:$DG$274,MATCH($A340,'Hoja de Trabajo para listado'!$DE$153:$DE$1048576,0),MATCH((CUADRO!J$4&amp;$E340),'Hoja de Trabajo para listado'!$DE$151:$DG$151,0)),0)+IFERROR(INDEX('Hoja de Trabajo para listado'!$CD$155:$DC$1048576,MATCH($A340,'Hoja de Trabajo para listado'!$CD$155:$CD$1048576,0),MATCH((CUADRO!J$4&amp;$E340),'Hoja de Trabajo para listado'!$CD$151:$DC$151,0)),0)</f>
        <v>12359080.879999999</v>
      </c>
      <c r="K340" s="245">
        <f ca="1">+IFERROR(INDEX('Hoja de Trabajo para listado'!$A$155:$Z$1048576,MATCH($A340,'Hoja de Trabajo para listado'!$A$155:$A$1048576,0),MATCH((CUADRO!K$4&amp;$E340),'Hoja de Trabajo para listado'!$A$151:$Z$151,0)),0)+IFERROR(INDEX('Hoja de Trabajo para listado'!$AB$155:$BA$1048576,MATCH($A340,'Hoja de Trabajo para listado'!$AB$155:$AB$1048576,0),MATCH((CUADRO!K$4&amp;$E340),'Hoja de Trabajo para listado'!$AB$151:$BA$151,0)),0)+IFERROR(INDEX('Hoja de Trabajo para listado'!$BC$155:$CB$1048576,MATCH($A340,'Hoja de Trabajo para listado'!$BC$155:$BC$1048576,0),MATCH((CUADRO!K$4&amp;$E340),'Hoja de Trabajo para listado'!$BC$151:$CB$151,0)),0)+IFERROR(INDEX('Hoja de Trabajo para listado'!$DE$153:$DG$274,MATCH($A340,'Hoja de Trabajo para listado'!$DE$153:$DE$1048576,0),MATCH((CUADRO!K$4&amp;$E340),'Hoja de Trabajo para listado'!$DE$151:$DG$151,0)),0)+IFERROR(INDEX('Hoja de Trabajo para listado'!$CD$155:$DC$1048576,MATCH($A340,'Hoja de Trabajo para listado'!$CD$155:$CD$1048576,0),MATCH((CUADRO!K$4&amp;$E340),'Hoja de Trabajo para listado'!$CD$151:$DC$151,0)),0)</f>
        <v>0</v>
      </c>
      <c r="L340" s="245">
        <f ca="1">+IFERROR(INDEX('Hoja de Trabajo para listado'!$A$155:$Z$1048576,MATCH($A340,'Hoja de Trabajo para listado'!$A$155:$A$1048576,0),MATCH((CUADRO!L$4&amp;$E340),'Hoja de Trabajo para listado'!$A$151:$Z$151,0)),0)+IFERROR(INDEX('Hoja de Trabajo para listado'!$AB$155:$BA$1048576,MATCH($A340,'Hoja de Trabajo para listado'!$AB$155:$AB$1048576,0),MATCH((CUADRO!L$4&amp;$E340),'Hoja de Trabajo para listado'!$AB$151:$BA$151,0)),0)+IFERROR(INDEX('Hoja de Trabajo para listado'!$BC$155:$CB$1048576,MATCH($A340,'Hoja de Trabajo para listado'!$BC$155:$BC$1048576,0),MATCH((CUADRO!L$4&amp;$E340),'Hoja de Trabajo para listado'!$BC$151:$CB$151,0)),0)+IFERROR(INDEX('Hoja de Trabajo para listado'!$DE$153:$DG$274,MATCH($A340,'Hoja de Trabajo para listado'!$DE$153:$DE$1048576,0),MATCH((CUADRO!L$4&amp;$E340),'Hoja de Trabajo para listado'!$DE$151:$DG$151,0)),0)+IFERROR(INDEX('Hoja de Trabajo para listado'!$CD$155:$DC$1048576,MATCH($A340,'Hoja de Trabajo para listado'!$CD$155:$CD$1048576,0),MATCH((CUADRO!L$4&amp;$E340),'Hoja de Trabajo para listado'!$CD$151:$DC$151,0)),0)</f>
        <v>0</v>
      </c>
      <c r="M340" s="245">
        <f ca="1">+IFERROR(INDEX('Hoja de Trabajo para listado'!$A$155:$Z$1048576,MATCH($A340,'Hoja de Trabajo para listado'!$A$155:$A$1048576,0),MATCH((CUADRO!M$4&amp;$E340),'Hoja de Trabajo para listado'!$A$151:$Z$151,0)),0)+IFERROR(INDEX('Hoja de Trabajo para listado'!$AB$155:$BA$1048576,MATCH($A340,'Hoja de Trabajo para listado'!$AB$155:$AB$1048576,0),MATCH((CUADRO!M$4&amp;$E340),'Hoja de Trabajo para listado'!$AB$151:$BA$151,0)),0)+IFERROR(INDEX('Hoja de Trabajo para listado'!$BC$155:$CB$1048576,MATCH($A340,'Hoja de Trabajo para listado'!$BC$155:$BC$1048576,0),MATCH((CUADRO!M$4&amp;$E340),'Hoja de Trabajo para listado'!$BC$151:$CB$151,0)),0)+IFERROR(INDEX('Hoja de Trabajo para listado'!$DE$153:$DG$274,MATCH($A340,'Hoja de Trabajo para listado'!$DE$153:$DE$1048576,0),MATCH((CUADRO!M$4&amp;$E340),'Hoja de Trabajo para listado'!$DE$151:$DG$151,0)),0)+IFERROR(INDEX('Hoja de Trabajo para listado'!$CD$155:$DC$1048576,MATCH($A340,'Hoja de Trabajo para listado'!$CD$155:$CD$1048576,0),MATCH((CUADRO!M$4&amp;$E340),'Hoja de Trabajo para listado'!$CD$151:$DC$151,0)),0)</f>
        <v>0</v>
      </c>
      <c r="N340" s="245">
        <f ca="1">+IFERROR(INDEX('Hoja de Trabajo para listado'!$A$155:$Z$1048576,MATCH($A340,'Hoja de Trabajo para listado'!$A$155:$A$1048576,0),MATCH((CUADRO!N$4&amp;$E340),'Hoja de Trabajo para listado'!$A$151:$Z$151,0)),0)+IFERROR(INDEX('Hoja de Trabajo para listado'!$AB$155:$BA$1048576,MATCH($A340,'Hoja de Trabajo para listado'!$AB$155:$AB$1048576,0),MATCH((CUADRO!N$4&amp;$E340),'Hoja de Trabajo para listado'!$AB$151:$BA$151,0)),0)+IFERROR(INDEX('Hoja de Trabajo para listado'!$BC$155:$CB$1048576,MATCH($A340,'Hoja de Trabajo para listado'!$BC$155:$BC$1048576,0),MATCH((CUADRO!N$4&amp;$E340),'Hoja de Trabajo para listado'!$BC$151:$CB$151,0)),0)+IFERROR(INDEX('Hoja de Trabajo para listado'!$DE$153:$DG$274,MATCH($A340,'Hoja de Trabajo para listado'!$DE$153:$DE$1048576,0),MATCH((CUADRO!N$4&amp;$E340),'Hoja de Trabajo para listado'!$DE$151:$DG$151,0)),0)+IFERROR(INDEX('Hoja de Trabajo para listado'!$CD$155:$DC$1048576,MATCH($A340,'Hoja de Trabajo para listado'!$CD$155:$CD$1048576,0),MATCH((CUADRO!N$4&amp;$E340),'Hoja de Trabajo para listado'!$CD$151:$DC$151,0)),0)</f>
        <v>0</v>
      </c>
      <c r="O340" s="245">
        <f ca="1">+IFERROR(INDEX('Hoja de Trabajo para listado'!$A$155:$Z$1048576,MATCH($A340,'Hoja de Trabajo para listado'!$A$155:$A$1048576,0),MATCH((CUADRO!O$4&amp;$E340),'Hoja de Trabajo para listado'!$A$151:$Z$151,0)),0)+IFERROR(INDEX('Hoja de Trabajo para listado'!$AB$155:$BA$1048576,MATCH($A340,'Hoja de Trabajo para listado'!$AB$155:$AB$1048576,0),MATCH((CUADRO!O$4&amp;$E340),'Hoja de Trabajo para listado'!$AB$151:$BA$151,0)),0)+IFERROR(INDEX('Hoja de Trabajo para listado'!$BC$155:$CB$1048576,MATCH($A340,'Hoja de Trabajo para listado'!$BC$155:$BC$1048576,0),MATCH((CUADRO!O$4&amp;$E340),'Hoja de Trabajo para listado'!$BC$151:$CB$151,0)),0)+IFERROR(INDEX('Hoja de Trabajo para listado'!$DE$153:$DG$274,MATCH($A340,'Hoja de Trabajo para listado'!$DE$153:$DE$1048576,0),MATCH((CUADRO!O$4&amp;$E340),'Hoja de Trabajo para listado'!$DE$151:$DG$151,0)),0)+IFERROR(INDEX('Hoja de Trabajo para listado'!$CD$155:$DC$1048576,MATCH($A340,'Hoja de Trabajo para listado'!$CD$155:$CD$1048576,0),MATCH((CUADRO!O$4&amp;$E340),'Hoja de Trabajo para listado'!$CD$151:$DC$151,0)),0)</f>
        <v>0</v>
      </c>
      <c r="P340" s="245">
        <f ca="1">+IFERROR(INDEX('Hoja de Trabajo para listado'!$A$155:$Z$1048576,MATCH($A340,'Hoja de Trabajo para listado'!$A$155:$A$1048576,0),MATCH((CUADRO!P$4&amp;$E340),'Hoja de Trabajo para listado'!$A$151:$Z$151,0)),0)+IFERROR(INDEX('Hoja de Trabajo para listado'!$AB$155:$BA$1048576,MATCH($A340,'Hoja de Trabajo para listado'!$AB$155:$AB$1048576,0),MATCH((CUADRO!P$4&amp;$E340),'Hoja de Trabajo para listado'!$AB$151:$BA$151,0)),0)+IFERROR(INDEX('Hoja de Trabajo para listado'!$BC$155:$CB$1048576,MATCH($A340,'Hoja de Trabajo para listado'!$BC$155:$BC$1048576,0),MATCH((CUADRO!P$4&amp;$E340),'Hoja de Trabajo para listado'!$BC$151:$CB$151,0)),0)+IFERROR(INDEX('Hoja de Trabajo para listado'!$DE$153:$DG$274,MATCH($A340,'Hoja de Trabajo para listado'!$DE$153:$DE$1048576,0),MATCH((CUADRO!P$4&amp;$E340),'Hoja de Trabajo para listado'!$DE$151:$DG$151,0)),0)+IFERROR(INDEX('Hoja de Trabajo para listado'!$CD$155:$DC$1048576,MATCH($A340,'Hoja de Trabajo para listado'!$CD$155:$CD$1048576,0),MATCH((CUADRO!P$4&amp;$E340),'Hoja de Trabajo para listado'!$CD$151:$DC$151,0)),0)</f>
        <v>0</v>
      </c>
      <c r="Q340" s="245">
        <f ca="1">+IFERROR(INDEX('Hoja de Trabajo para listado'!$A$155:$Z$1048576,MATCH($A340,'Hoja de Trabajo para listado'!$A$155:$A$1048576,0),MATCH((CUADRO!Q$4&amp;$E340),'Hoja de Trabajo para listado'!$A$151:$Z$151,0)),0)+IFERROR(INDEX('Hoja de Trabajo para listado'!$AB$155:$BA$1048576,MATCH($A340,'Hoja de Trabajo para listado'!$AB$155:$AB$1048576,0),MATCH((CUADRO!Q$4&amp;$E340),'Hoja de Trabajo para listado'!$AB$151:$BA$151,0)),0)+IFERROR(INDEX('Hoja de Trabajo para listado'!$BC$155:$CB$1048576,MATCH($A340,'Hoja de Trabajo para listado'!$BC$155:$BC$1048576,0),MATCH((CUADRO!Q$4&amp;$E340),'Hoja de Trabajo para listado'!$BC$151:$CB$151,0)),0)+IFERROR(INDEX('Hoja de Trabajo para listado'!$DE$153:$DG$274,MATCH($A340,'Hoja de Trabajo para listado'!$DE$153:$DE$1048576,0),MATCH((CUADRO!Q$4&amp;$E340),'Hoja de Trabajo para listado'!$DE$151:$DG$151,0)),0)+IFERROR(INDEX('Hoja de Trabajo para listado'!$CD$155:$DC$1048576,MATCH($A340,'Hoja de Trabajo para listado'!$CD$155:$CD$1048576,0),MATCH((CUADRO!Q$4&amp;$E340),'Hoja de Trabajo para listado'!$CD$151:$DC$151,0)),0)</f>
        <v>0</v>
      </c>
      <c r="R340" s="245">
        <f t="shared" ca="1" si="15"/>
        <v>12366437.039999999</v>
      </c>
      <c r="S340" s="262">
        <f ca="1">+R339+R340</f>
        <v>12366437.039999999</v>
      </c>
      <c r="T340" s="243">
        <f ca="1">+S340</f>
        <v>12366437.039999999</v>
      </c>
      <c r="U340" s="242">
        <f t="shared" si="16"/>
        <v>2</v>
      </c>
      <c r="V340" s="333" t="str">
        <f>+VLOOKUP(A340,bd_lista!$A$3:$E$592,5,FALSE)</f>
        <v>Empresas Nacionales</v>
      </c>
      <c r="W340" s="388"/>
      <c r="X340" s="242">
        <f>+VLOOKUP(A340,[4]Sheet1!$A$13:$D$744,4,FALSE)</f>
        <v>41</v>
      </c>
      <c r="Y340" s="242" t="str">
        <f>+VLOOKUP(X340,bd_lista!$A$3:$C$592,3,FALSE)</f>
        <v>Ministerio de Desarrollo Productivo y Economía Plural</v>
      </c>
      <c r="Z340" s="292"/>
      <c r="AA340" s="321"/>
    </row>
    <row r="341" spans="1:27" customFormat="1" ht="15" hidden="1" customHeight="1">
      <c r="A341" s="32">
        <v>573</v>
      </c>
      <c r="B341" s="392">
        <f>+A341</f>
        <v>573</v>
      </c>
      <c r="C341" s="247" t="str">
        <f>+VLOOKUP(A341,bd_lista!$A$3:$C$592,3,FALSE)</f>
        <v>Empresa Siderúrgica del Mutún</v>
      </c>
      <c r="D341" s="389" t="str">
        <f>+C341</f>
        <v>Empresa Siderúrgica del Mutún</v>
      </c>
      <c r="E341" s="242" t="s">
        <v>1304</v>
      </c>
      <c r="F341" s="243">
        <f ca="1">+IFERROR(INDEX('Hoja de Trabajo para listado'!$A$155:$Z$1048576,MATCH($A341,'Hoja de Trabajo para listado'!$A$155:$A$1048576,0),MATCH((CUADRO!F$4&amp;$E341),'Hoja de Trabajo para listado'!$A$151:$Z$151,0)),0)+IFERROR(INDEX('Hoja de Trabajo para listado'!$AB$155:$BA$1048576,MATCH($A341,'Hoja de Trabajo para listado'!$AB$155:$AB$1048576,0),MATCH((CUADRO!F$4&amp;$E341),'Hoja de Trabajo para listado'!$AB$151:$BA$151,0)),0)+IFERROR(INDEX('Hoja de Trabajo para listado'!$BC$155:$CB$1048576,MATCH($A341,'Hoja de Trabajo para listado'!$BC$155:$BC$1048576,0),MATCH((CUADRO!F$4&amp;$E341),'Hoja de Trabajo para listado'!$BC$151:$CB$151,0)),0)+IFERROR(INDEX('Hoja de Trabajo para listado'!$DE$153:$DG$274,MATCH($A341,'Hoja de Trabajo para listado'!$DE$153:$DE$1048576,0),MATCH((CUADRO!F$4&amp;$E341),'Hoja de Trabajo para listado'!$DE$151:$DG$151,0)),0)+IFERROR(INDEX('Hoja de Trabajo para listado'!$CD$155:$DC$1048576,MATCH($A341,'Hoja de Trabajo para listado'!$CD$155:$CD$1048576,0),MATCH((CUADRO!F$4&amp;$E341),'Hoja de Trabajo para listado'!$CD$151:$DC$151,0)),0)</f>
        <v>0</v>
      </c>
      <c r="G341" s="243">
        <f ca="1">+IFERROR(INDEX('Hoja de Trabajo para listado'!$A$155:$Z$1048576,MATCH($A341,'Hoja de Trabajo para listado'!$A$155:$A$1048576,0),MATCH((CUADRO!G$4&amp;$E341),'Hoja de Trabajo para listado'!$A$151:$Z$151,0)),0)+IFERROR(INDEX('Hoja de Trabajo para listado'!$AB$155:$BA$1048576,MATCH($A341,'Hoja de Trabajo para listado'!$AB$155:$AB$1048576,0),MATCH((CUADRO!G$4&amp;$E341),'Hoja de Trabajo para listado'!$AB$151:$BA$151,0)),0)+IFERROR(INDEX('Hoja de Trabajo para listado'!$BC$155:$CB$1048576,MATCH($A341,'Hoja de Trabajo para listado'!$BC$155:$BC$1048576,0),MATCH((CUADRO!G$4&amp;$E341),'Hoja de Trabajo para listado'!$BC$151:$CB$151,0)),0)+IFERROR(INDEX('Hoja de Trabajo para listado'!$DE$153:$DG$274,MATCH($A341,'Hoja de Trabajo para listado'!$DE$153:$DE$1048576,0),MATCH((CUADRO!G$4&amp;$E341),'Hoja de Trabajo para listado'!$DE$151:$DG$151,0)),0)+IFERROR(INDEX('Hoja de Trabajo para listado'!$CD$155:$DC$1048576,MATCH($A341,'Hoja de Trabajo para listado'!$CD$155:$CD$1048576,0),MATCH((CUADRO!G$4&amp;$E341),'Hoja de Trabajo para listado'!$CD$151:$DC$151,0)),0)</f>
        <v>0</v>
      </c>
      <c r="H341" s="243">
        <f ca="1">+IFERROR(INDEX('Hoja de Trabajo para listado'!$A$155:$Z$1048576,MATCH($A341,'Hoja de Trabajo para listado'!$A$155:$A$1048576,0),MATCH((CUADRO!H$4&amp;$E341),'Hoja de Trabajo para listado'!$A$151:$Z$151,0)),0)+IFERROR(INDEX('Hoja de Trabajo para listado'!$AB$155:$BA$1048576,MATCH($A341,'Hoja de Trabajo para listado'!$AB$155:$AB$1048576,0),MATCH((CUADRO!H$4&amp;$E341),'Hoja de Trabajo para listado'!$AB$151:$BA$151,0)),0)+IFERROR(INDEX('Hoja de Trabajo para listado'!$BC$155:$CB$1048576,MATCH($A341,'Hoja de Trabajo para listado'!$BC$155:$BC$1048576,0),MATCH((CUADRO!H$4&amp;$E341),'Hoja de Trabajo para listado'!$BC$151:$CB$151,0)),0)+IFERROR(INDEX('Hoja de Trabajo para listado'!$DE$153:$DG$274,MATCH($A341,'Hoja de Trabajo para listado'!$DE$153:$DE$1048576,0),MATCH((CUADRO!H$4&amp;$E341),'Hoja de Trabajo para listado'!$DE$151:$DG$151,0)),0)+IFERROR(INDEX('Hoja de Trabajo para listado'!$CD$155:$DC$1048576,MATCH($A341,'Hoja de Trabajo para listado'!$CD$155:$CD$1048576,0),MATCH((CUADRO!H$4&amp;$E341),'Hoja de Trabajo para listado'!$CD$151:$DC$151,0)),0)</f>
        <v>0</v>
      </c>
      <c r="I341" s="243">
        <f ca="1">+IFERROR(INDEX('Hoja de Trabajo para listado'!$A$155:$Z$1048576,MATCH($A341,'Hoja de Trabajo para listado'!$A$155:$A$1048576,0),MATCH((CUADRO!I$4&amp;$E341),'Hoja de Trabajo para listado'!$A$151:$Z$151,0)),0)+IFERROR(INDEX('Hoja de Trabajo para listado'!$AB$155:$BA$1048576,MATCH($A341,'Hoja de Trabajo para listado'!$AB$155:$AB$1048576,0),MATCH((CUADRO!I$4&amp;$E341),'Hoja de Trabajo para listado'!$AB$151:$BA$151,0)),0)+IFERROR(INDEX('Hoja de Trabajo para listado'!$BC$155:$CB$1048576,MATCH($A341,'Hoja de Trabajo para listado'!$BC$155:$BC$1048576,0),MATCH((CUADRO!I$4&amp;$E341),'Hoja de Trabajo para listado'!$BC$151:$CB$151,0)),0)+IFERROR(INDEX('Hoja de Trabajo para listado'!$DE$153:$DG$274,MATCH($A341,'Hoja de Trabajo para listado'!$DE$153:$DE$1048576,0),MATCH((CUADRO!I$4&amp;$E341),'Hoja de Trabajo para listado'!$DE$151:$DG$151,0)),0)+IFERROR(INDEX('Hoja de Trabajo para listado'!$CD$155:$DC$1048576,MATCH($A341,'Hoja de Trabajo para listado'!$CD$155:$CD$1048576,0),MATCH((CUADRO!I$4&amp;$E341),'Hoja de Trabajo para listado'!$CD$151:$DC$151,0)),0)</f>
        <v>0</v>
      </c>
      <c r="J341" s="243">
        <f ca="1">+IFERROR(INDEX('Hoja de Trabajo para listado'!$A$155:$Z$1048576,MATCH($A341,'Hoja de Trabajo para listado'!$A$155:$A$1048576,0),MATCH((CUADRO!J$4&amp;$E341),'Hoja de Trabajo para listado'!$A$151:$Z$151,0)),0)+IFERROR(INDEX('Hoja de Trabajo para listado'!$AB$155:$BA$1048576,MATCH($A341,'Hoja de Trabajo para listado'!$AB$155:$AB$1048576,0),MATCH((CUADRO!J$4&amp;$E341),'Hoja de Trabajo para listado'!$AB$151:$BA$151,0)),0)+IFERROR(INDEX('Hoja de Trabajo para listado'!$BC$155:$CB$1048576,MATCH($A341,'Hoja de Trabajo para listado'!$BC$155:$BC$1048576,0),MATCH((CUADRO!J$4&amp;$E341),'Hoja de Trabajo para listado'!$BC$151:$CB$151,0)),0)+IFERROR(INDEX('Hoja de Trabajo para listado'!$DE$153:$DG$274,MATCH($A341,'Hoja de Trabajo para listado'!$DE$153:$DE$1048576,0),MATCH((CUADRO!J$4&amp;$E341),'Hoja de Trabajo para listado'!$DE$151:$DG$151,0)),0)+IFERROR(INDEX('Hoja de Trabajo para listado'!$CD$155:$DC$1048576,MATCH($A341,'Hoja de Trabajo para listado'!$CD$155:$CD$1048576,0),MATCH((CUADRO!J$4&amp;$E341),'Hoja de Trabajo para listado'!$CD$151:$DC$151,0)),0)</f>
        <v>0</v>
      </c>
      <c r="K341" s="243">
        <f ca="1">+IFERROR(INDEX('Hoja de Trabajo para listado'!$A$155:$Z$1048576,MATCH($A341,'Hoja de Trabajo para listado'!$A$155:$A$1048576,0),MATCH((CUADRO!K$4&amp;$E341),'Hoja de Trabajo para listado'!$A$151:$Z$151,0)),0)+IFERROR(INDEX('Hoja de Trabajo para listado'!$AB$155:$BA$1048576,MATCH($A341,'Hoja de Trabajo para listado'!$AB$155:$AB$1048576,0),MATCH((CUADRO!K$4&amp;$E341),'Hoja de Trabajo para listado'!$AB$151:$BA$151,0)),0)+IFERROR(INDEX('Hoja de Trabajo para listado'!$BC$155:$CB$1048576,MATCH($A341,'Hoja de Trabajo para listado'!$BC$155:$BC$1048576,0),MATCH((CUADRO!K$4&amp;$E341),'Hoja de Trabajo para listado'!$BC$151:$CB$151,0)),0)+IFERROR(INDEX('Hoja de Trabajo para listado'!$DE$153:$DG$274,MATCH($A341,'Hoja de Trabajo para listado'!$DE$153:$DE$1048576,0),MATCH((CUADRO!K$4&amp;$E341),'Hoja de Trabajo para listado'!$DE$151:$DG$151,0)),0)+IFERROR(INDEX('Hoja de Trabajo para listado'!$CD$155:$DC$1048576,MATCH($A341,'Hoja de Trabajo para listado'!$CD$155:$CD$1048576,0),MATCH((CUADRO!K$4&amp;$E341),'Hoja de Trabajo para listado'!$CD$151:$DC$151,0)),0)</f>
        <v>0</v>
      </c>
      <c r="L341" s="243">
        <f ca="1">+IFERROR(INDEX('Hoja de Trabajo para listado'!$A$155:$Z$1048576,MATCH($A341,'Hoja de Trabajo para listado'!$A$155:$A$1048576,0),MATCH((CUADRO!L$4&amp;$E341),'Hoja de Trabajo para listado'!$A$151:$Z$151,0)),0)+IFERROR(INDEX('Hoja de Trabajo para listado'!$AB$155:$BA$1048576,MATCH($A341,'Hoja de Trabajo para listado'!$AB$155:$AB$1048576,0),MATCH((CUADRO!L$4&amp;$E341),'Hoja de Trabajo para listado'!$AB$151:$BA$151,0)),0)+IFERROR(INDEX('Hoja de Trabajo para listado'!$BC$155:$CB$1048576,MATCH($A341,'Hoja de Trabajo para listado'!$BC$155:$BC$1048576,0),MATCH((CUADRO!L$4&amp;$E341),'Hoja de Trabajo para listado'!$BC$151:$CB$151,0)),0)+IFERROR(INDEX('Hoja de Trabajo para listado'!$DE$153:$DG$274,MATCH($A341,'Hoja de Trabajo para listado'!$DE$153:$DE$1048576,0),MATCH((CUADRO!L$4&amp;$E341),'Hoja de Trabajo para listado'!$DE$151:$DG$151,0)),0)+IFERROR(INDEX('Hoja de Trabajo para listado'!$CD$155:$DC$1048576,MATCH($A341,'Hoja de Trabajo para listado'!$CD$155:$CD$1048576,0),MATCH((CUADRO!L$4&amp;$E341),'Hoja de Trabajo para listado'!$CD$151:$DC$151,0)),0)</f>
        <v>0</v>
      </c>
      <c r="M341" s="243">
        <f ca="1">+IFERROR(INDEX('Hoja de Trabajo para listado'!$A$155:$Z$1048576,MATCH($A341,'Hoja de Trabajo para listado'!$A$155:$A$1048576,0),MATCH((CUADRO!M$4&amp;$E341),'Hoja de Trabajo para listado'!$A$151:$Z$151,0)),0)+IFERROR(INDEX('Hoja de Trabajo para listado'!$AB$155:$BA$1048576,MATCH($A341,'Hoja de Trabajo para listado'!$AB$155:$AB$1048576,0),MATCH((CUADRO!M$4&amp;$E341),'Hoja de Trabajo para listado'!$AB$151:$BA$151,0)),0)+IFERROR(INDEX('Hoja de Trabajo para listado'!$BC$155:$CB$1048576,MATCH($A341,'Hoja de Trabajo para listado'!$BC$155:$BC$1048576,0),MATCH((CUADRO!M$4&amp;$E341),'Hoja de Trabajo para listado'!$BC$151:$CB$151,0)),0)+IFERROR(INDEX('Hoja de Trabajo para listado'!$DE$153:$DG$274,MATCH($A341,'Hoja de Trabajo para listado'!$DE$153:$DE$1048576,0),MATCH((CUADRO!M$4&amp;$E341),'Hoja de Trabajo para listado'!$DE$151:$DG$151,0)),0)+IFERROR(INDEX('Hoja de Trabajo para listado'!$CD$155:$DC$1048576,MATCH($A341,'Hoja de Trabajo para listado'!$CD$155:$CD$1048576,0),MATCH((CUADRO!M$4&amp;$E341),'Hoja de Trabajo para listado'!$CD$151:$DC$151,0)),0)</f>
        <v>0</v>
      </c>
      <c r="N341" s="243">
        <f ca="1">+IFERROR(INDEX('Hoja de Trabajo para listado'!$A$155:$Z$1048576,MATCH($A341,'Hoja de Trabajo para listado'!$A$155:$A$1048576,0),MATCH((CUADRO!N$4&amp;$E341),'Hoja de Trabajo para listado'!$A$151:$Z$151,0)),0)+IFERROR(INDEX('Hoja de Trabajo para listado'!$AB$155:$BA$1048576,MATCH($A341,'Hoja de Trabajo para listado'!$AB$155:$AB$1048576,0),MATCH((CUADRO!N$4&amp;$E341),'Hoja de Trabajo para listado'!$AB$151:$BA$151,0)),0)+IFERROR(INDEX('Hoja de Trabajo para listado'!$BC$155:$CB$1048576,MATCH($A341,'Hoja de Trabajo para listado'!$BC$155:$BC$1048576,0),MATCH((CUADRO!N$4&amp;$E341),'Hoja de Trabajo para listado'!$BC$151:$CB$151,0)),0)+IFERROR(INDEX('Hoja de Trabajo para listado'!$DE$153:$DG$274,MATCH($A341,'Hoja de Trabajo para listado'!$DE$153:$DE$1048576,0),MATCH((CUADRO!N$4&amp;$E341),'Hoja de Trabajo para listado'!$DE$151:$DG$151,0)),0)+IFERROR(INDEX('Hoja de Trabajo para listado'!$CD$155:$DC$1048576,MATCH($A341,'Hoja de Trabajo para listado'!$CD$155:$CD$1048576,0),MATCH((CUADRO!N$4&amp;$E341),'Hoja de Trabajo para listado'!$CD$151:$DC$151,0)),0)</f>
        <v>0</v>
      </c>
      <c r="O341" s="243">
        <f ca="1">+IFERROR(INDEX('Hoja de Trabajo para listado'!$A$155:$Z$1048576,MATCH($A341,'Hoja de Trabajo para listado'!$A$155:$A$1048576,0),MATCH((CUADRO!O$4&amp;$E341),'Hoja de Trabajo para listado'!$A$151:$Z$151,0)),0)+IFERROR(INDEX('Hoja de Trabajo para listado'!$AB$155:$BA$1048576,MATCH($A341,'Hoja de Trabajo para listado'!$AB$155:$AB$1048576,0),MATCH((CUADRO!O$4&amp;$E341),'Hoja de Trabajo para listado'!$AB$151:$BA$151,0)),0)+IFERROR(INDEX('Hoja de Trabajo para listado'!$BC$155:$CB$1048576,MATCH($A341,'Hoja de Trabajo para listado'!$BC$155:$BC$1048576,0),MATCH((CUADRO!O$4&amp;$E341),'Hoja de Trabajo para listado'!$BC$151:$CB$151,0)),0)+IFERROR(INDEX('Hoja de Trabajo para listado'!$DE$153:$DG$274,MATCH($A341,'Hoja de Trabajo para listado'!$DE$153:$DE$1048576,0),MATCH((CUADRO!O$4&amp;$E341),'Hoja de Trabajo para listado'!$DE$151:$DG$151,0)),0)+IFERROR(INDEX('Hoja de Trabajo para listado'!$CD$155:$DC$1048576,MATCH($A341,'Hoja de Trabajo para listado'!$CD$155:$CD$1048576,0),MATCH((CUADRO!O$4&amp;$E341),'Hoja de Trabajo para listado'!$CD$151:$DC$151,0)),0)</f>
        <v>0</v>
      </c>
      <c r="P341" s="243">
        <f ca="1">+IFERROR(INDEX('Hoja de Trabajo para listado'!$A$155:$Z$1048576,MATCH($A341,'Hoja de Trabajo para listado'!$A$155:$A$1048576,0),MATCH((CUADRO!P$4&amp;$E341),'Hoja de Trabajo para listado'!$A$151:$Z$151,0)),0)+IFERROR(INDEX('Hoja de Trabajo para listado'!$AB$155:$BA$1048576,MATCH($A341,'Hoja de Trabajo para listado'!$AB$155:$AB$1048576,0),MATCH((CUADRO!P$4&amp;$E341),'Hoja de Trabajo para listado'!$AB$151:$BA$151,0)),0)+IFERROR(INDEX('Hoja de Trabajo para listado'!$BC$155:$CB$1048576,MATCH($A341,'Hoja de Trabajo para listado'!$BC$155:$BC$1048576,0),MATCH((CUADRO!P$4&amp;$E341),'Hoja de Trabajo para listado'!$BC$151:$CB$151,0)),0)+IFERROR(INDEX('Hoja de Trabajo para listado'!$DE$153:$DG$274,MATCH($A341,'Hoja de Trabajo para listado'!$DE$153:$DE$1048576,0),MATCH((CUADRO!P$4&amp;$E341),'Hoja de Trabajo para listado'!$DE$151:$DG$151,0)),0)+IFERROR(INDEX('Hoja de Trabajo para listado'!$CD$155:$DC$1048576,MATCH($A341,'Hoja de Trabajo para listado'!$CD$155:$CD$1048576,0),MATCH((CUADRO!P$4&amp;$E341),'Hoja de Trabajo para listado'!$CD$151:$DC$151,0)),0)</f>
        <v>0</v>
      </c>
      <c r="Q341" s="243">
        <f ca="1">+IFERROR(INDEX('Hoja de Trabajo para listado'!$A$155:$Z$1048576,MATCH($A341,'Hoja de Trabajo para listado'!$A$155:$A$1048576,0),MATCH((CUADRO!Q$4&amp;$E341),'Hoja de Trabajo para listado'!$A$151:$Z$151,0)),0)+IFERROR(INDEX('Hoja de Trabajo para listado'!$AB$155:$BA$1048576,MATCH($A341,'Hoja de Trabajo para listado'!$AB$155:$AB$1048576,0),MATCH((CUADRO!Q$4&amp;$E341),'Hoja de Trabajo para listado'!$AB$151:$BA$151,0)),0)+IFERROR(INDEX('Hoja de Trabajo para listado'!$BC$155:$CB$1048576,MATCH($A341,'Hoja de Trabajo para listado'!$BC$155:$BC$1048576,0),MATCH((CUADRO!Q$4&amp;$E341),'Hoja de Trabajo para listado'!$BC$151:$CB$151,0)),0)+IFERROR(INDEX('Hoja de Trabajo para listado'!$DE$153:$DG$274,MATCH($A341,'Hoja de Trabajo para listado'!$DE$153:$DE$1048576,0),MATCH((CUADRO!Q$4&amp;$E341),'Hoja de Trabajo para listado'!$DE$151:$DG$151,0)),0)+IFERROR(INDEX('Hoja de Trabajo para listado'!$CD$155:$DC$1048576,MATCH($A341,'Hoja de Trabajo para listado'!$CD$155:$CD$1048576,0),MATCH((CUADRO!Q$4&amp;$E341),'Hoja de Trabajo para listado'!$CD$151:$DC$151,0)),0)</f>
        <v>0</v>
      </c>
      <c r="R341" s="243">
        <f t="shared" ca="1" si="15"/>
        <v>0</v>
      </c>
      <c r="S341" s="263"/>
      <c r="T341" s="243">
        <f ca="1">+T342</f>
        <v>0</v>
      </c>
      <c r="U341" s="242">
        <f t="shared" si="16"/>
        <v>1</v>
      </c>
      <c r="V341" s="333" t="str">
        <f>+VLOOKUP(A341,bd_lista!$A$3:$E$592,5,FALSE)</f>
        <v>Empresas Nacionales</v>
      </c>
      <c r="W341" s="387" t="str">
        <f>+V341</f>
        <v>Empresas Nacionales</v>
      </c>
      <c r="X341" s="242">
        <f>+VLOOKUP(A341,[4]Sheet1!$A$13:$D$744,4,FALSE)</f>
        <v>76</v>
      </c>
      <c r="Y341" s="242" t="str">
        <f>+VLOOKUP(X341,bd_lista!$A$3:$C$592,3,FALSE)</f>
        <v>Ministerio de Minería y Metalurgia</v>
      </c>
      <c r="Z341" s="294">
        <f>+X341</f>
        <v>76</v>
      </c>
      <c r="AA341" s="319" t="str">
        <f>+Y341</f>
        <v>Ministerio de Minería y Metalurgia</v>
      </c>
    </row>
    <row r="342" spans="1:27" customFormat="1" ht="15" hidden="1" customHeight="1">
      <c r="A342" s="32">
        <v>573</v>
      </c>
      <c r="B342" s="393"/>
      <c r="C342" s="333" t="str">
        <f>+VLOOKUP(A342,bd_lista!$A$3:$C$592,3,FALSE)</f>
        <v>Empresa Siderúrgica del Mutún</v>
      </c>
      <c r="D342" s="390"/>
      <c r="E342" s="244" t="s">
        <v>1305</v>
      </c>
      <c r="F342" s="245">
        <f ca="1">+IFERROR(INDEX('Hoja de Trabajo para listado'!$A$155:$Z$1048576,MATCH($A342,'Hoja de Trabajo para listado'!$A$155:$A$1048576,0),MATCH((CUADRO!F$4&amp;$E342),'Hoja de Trabajo para listado'!$A$151:$Z$151,0)),0)+IFERROR(INDEX('Hoja de Trabajo para listado'!$AB$155:$BA$1048576,MATCH($A342,'Hoja de Trabajo para listado'!$AB$155:$AB$1048576,0),MATCH((CUADRO!F$4&amp;$E342),'Hoja de Trabajo para listado'!$AB$151:$BA$151,0)),0)+IFERROR(INDEX('Hoja de Trabajo para listado'!$BC$155:$CB$1048576,MATCH($A342,'Hoja de Trabajo para listado'!$BC$155:$BC$1048576,0),MATCH((CUADRO!F$4&amp;$E342),'Hoja de Trabajo para listado'!$BC$151:$CB$151,0)),0)+IFERROR(INDEX('Hoja de Trabajo para listado'!$DE$153:$DG$274,MATCH($A342,'Hoja de Trabajo para listado'!$DE$153:$DE$1048576,0),MATCH((CUADRO!F$4&amp;$E342),'Hoja de Trabajo para listado'!$DE$151:$DG$151,0)),0)+IFERROR(INDEX('Hoja de Trabajo para listado'!$CD$155:$DC$1048576,MATCH($A342,'Hoja de Trabajo para listado'!$CD$155:$CD$1048576,0),MATCH((CUADRO!F$4&amp;$E342),'Hoja de Trabajo para listado'!$CD$151:$DC$151,0)),0)</f>
        <v>0</v>
      </c>
      <c r="G342" s="245">
        <f ca="1">+IFERROR(INDEX('Hoja de Trabajo para listado'!$A$155:$Z$1048576,MATCH($A342,'Hoja de Trabajo para listado'!$A$155:$A$1048576,0),MATCH((CUADRO!G$4&amp;$E342),'Hoja de Trabajo para listado'!$A$151:$Z$151,0)),0)+IFERROR(INDEX('Hoja de Trabajo para listado'!$AB$155:$BA$1048576,MATCH($A342,'Hoja de Trabajo para listado'!$AB$155:$AB$1048576,0),MATCH((CUADRO!G$4&amp;$E342),'Hoja de Trabajo para listado'!$AB$151:$BA$151,0)),0)+IFERROR(INDEX('Hoja de Trabajo para listado'!$BC$155:$CB$1048576,MATCH($A342,'Hoja de Trabajo para listado'!$BC$155:$BC$1048576,0),MATCH((CUADRO!G$4&amp;$E342),'Hoja de Trabajo para listado'!$BC$151:$CB$151,0)),0)+IFERROR(INDEX('Hoja de Trabajo para listado'!$DE$153:$DG$274,MATCH($A342,'Hoja de Trabajo para listado'!$DE$153:$DE$1048576,0),MATCH((CUADRO!G$4&amp;$E342),'Hoja de Trabajo para listado'!$DE$151:$DG$151,0)),0)+IFERROR(INDEX('Hoja de Trabajo para listado'!$CD$155:$DC$1048576,MATCH($A342,'Hoja de Trabajo para listado'!$CD$155:$CD$1048576,0),MATCH((CUADRO!G$4&amp;$E342),'Hoja de Trabajo para listado'!$CD$151:$DC$151,0)),0)</f>
        <v>0</v>
      </c>
      <c r="H342" s="245">
        <f ca="1">+IFERROR(INDEX('Hoja de Trabajo para listado'!$A$155:$Z$1048576,MATCH($A342,'Hoja de Trabajo para listado'!$A$155:$A$1048576,0),MATCH((CUADRO!H$4&amp;$E342),'Hoja de Trabajo para listado'!$A$151:$Z$151,0)),0)+IFERROR(INDEX('Hoja de Trabajo para listado'!$AB$155:$BA$1048576,MATCH($A342,'Hoja de Trabajo para listado'!$AB$155:$AB$1048576,0),MATCH((CUADRO!H$4&amp;$E342),'Hoja de Trabajo para listado'!$AB$151:$BA$151,0)),0)+IFERROR(INDEX('Hoja de Trabajo para listado'!$BC$155:$CB$1048576,MATCH($A342,'Hoja de Trabajo para listado'!$BC$155:$BC$1048576,0),MATCH((CUADRO!H$4&amp;$E342),'Hoja de Trabajo para listado'!$BC$151:$CB$151,0)),0)+IFERROR(INDEX('Hoja de Trabajo para listado'!$DE$153:$DG$274,MATCH($A342,'Hoja de Trabajo para listado'!$DE$153:$DE$1048576,0),MATCH((CUADRO!H$4&amp;$E342),'Hoja de Trabajo para listado'!$DE$151:$DG$151,0)),0)+IFERROR(INDEX('Hoja de Trabajo para listado'!$CD$155:$DC$1048576,MATCH($A342,'Hoja de Trabajo para listado'!$CD$155:$CD$1048576,0),MATCH((CUADRO!H$4&amp;$E342),'Hoja de Trabajo para listado'!$CD$151:$DC$151,0)),0)</f>
        <v>0</v>
      </c>
      <c r="I342" s="245">
        <f ca="1">+IFERROR(INDEX('Hoja de Trabajo para listado'!$A$155:$Z$1048576,MATCH($A342,'Hoja de Trabajo para listado'!$A$155:$A$1048576,0),MATCH((CUADRO!I$4&amp;$E342),'Hoja de Trabajo para listado'!$A$151:$Z$151,0)),0)+IFERROR(INDEX('Hoja de Trabajo para listado'!$AB$155:$BA$1048576,MATCH($A342,'Hoja de Trabajo para listado'!$AB$155:$AB$1048576,0),MATCH((CUADRO!I$4&amp;$E342),'Hoja de Trabajo para listado'!$AB$151:$BA$151,0)),0)+IFERROR(INDEX('Hoja de Trabajo para listado'!$BC$155:$CB$1048576,MATCH($A342,'Hoja de Trabajo para listado'!$BC$155:$BC$1048576,0),MATCH((CUADRO!I$4&amp;$E342),'Hoja de Trabajo para listado'!$BC$151:$CB$151,0)),0)+IFERROR(INDEX('Hoja de Trabajo para listado'!$DE$153:$DG$274,MATCH($A342,'Hoja de Trabajo para listado'!$DE$153:$DE$1048576,0),MATCH((CUADRO!I$4&amp;$E342),'Hoja de Trabajo para listado'!$DE$151:$DG$151,0)),0)+IFERROR(INDEX('Hoja de Trabajo para listado'!$CD$155:$DC$1048576,MATCH($A342,'Hoja de Trabajo para listado'!$CD$155:$CD$1048576,0),MATCH((CUADRO!I$4&amp;$E342),'Hoja de Trabajo para listado'!$CD$151:$DC$151,0)),0)</f>
        <v>0</v>
      </c>
      <c r="J342" s="245">
        <f ca="1">+IFERROR(INDEX('Hoja de Trabajo para listado'!$A$155:$Z$1048576,MATCH($A342,'Hoja de Trabajo para listado'!$A$155:$A$1048576,0),MATCH((CUADRO!J$4&amp;$E342),'Hoja de Trabajo para listado'!$A$151:$Z$151,0)),0)+IFERROR(INDEX('Hoja de Trabajo para listado'!$AB$155:$BA$1048576,MATCH($A342,'Hoja de Trabajo para listado'!$AB$155:$AB$1048576,0),MATCH((CUADRO!J$4&amp;$E342),'Hoja de Trabajo para listado'!$AB$151:$BA$151,0)),0)+IFERROR(INDEX('Hoja de Trabajo para listado'!$BC$155:$CB$1048576,MATCH($A342,'Hoja de Trabajo para listado'!$BC$155:$BC$1048576,0),MATCH((CUADRO!J$4&amp;$E342),'Hoja de Trabajo para listado'!$BC$151:$CB$151,0)),0)+IFERROR(INDEX('Hoja de Trabajo para listado'!$DE$153:$DG$274,MATCH($A342,'Hoja de Trabajo para listado'!$DE$153:$DE$1048576,0),MATCH((CUADRO!J$4&amp;$E342),'Hoja de Trabajo para listado'!$DE$151:$DG$151,0)),0)+IFERROR(INDEX('Hoja de Trabajo para listado'!$CD$155:$DC$1048576,MATCH($A342,'Hoja de Trabajo para listado'!$CD$155:$CD$1048576,0),MATCH((CUADRO!J$4&amp;$E342),'Hoja de Trabajo para listado'!$CD$151:$DC$151,0)),0)</f>
        <v>0</v>
      </c>
      <c r="K342" s="245">
        <f ca="1">+IFERROR(INDEX('Hoja de Trabajo para listado'!$A$155:$Z$1048576,MATCH($A342,'Hoja de Trabajo para listado'!$A$155:$A$1048576,0),MATCH((CUADRO!K$4&amp;$E342),'Hoja de Trabajo para listado'!$A$151:$Z$151,0)),0)+IFERROR(INDEX('Hoja de Trabajo para listado'!$AB$155:$BA$1048576,MATCH($A342,'Hoja de Trabajo para listado'!$AB$155:$AB$1048576,0),MATCH((CUADRO!K$4&amp;$E342),'Hoja de Trabajo para listado'!$AB$151:$BA$151,0)),0)+IFERROR(INDEX('Hoja de Trabajo para listado'!$BC$155:$CB$1048576,MATCH($A342,'Hoja de Trabajo para listado'!$BC$155:$BC$1048576,0),MATCH((CUADRO!K$4&amp;$E342),'Hoja de Trabajo para listado'!$BC$151:$CB$151,0)),0)+IFERROR(INDEX('Hoja de Trabajo para listado'!$DE$153:$DG$274,MATCH($A342,'Hoja de Trabajo para listado'!$DE$153:$DE$1048576,0),MATCH((CUADRO!K$4&amp;$E342),'Hoja de Trabajo para listado'!$DE$151:$DG$151,0)),0)+IFERROR(INDEX('Hoja de Trabajo para listado'!$CD$155:$DC$1048576,MATCH($A342,'Hoja de Trabajo para listado'!$CD$155:$CD$1048576,0),MATCH((CUADRO!K$4&amp;$E342),'Hoja de Trabajo para listado'!$CD$151:$DC$151,0)),0)</f>
        <v>0</v>
      </c>
      <c r="L342" s="245">
        <f ca="1">+IFERROR(INDEX('Hoja de Trabajo para listado'!$A$155:$Z$1048576,MATCH($A342,'Hoja de Trabajo para listado'!$A$155:$A$1048576,0),MATCH((CUADRO!L$4&amp;$E342),'Hoja de Trabajo para listado'!$A$151:$Z$151,0)),0)+IFERROR(INDEX('Hoja de Trabajo para listado'!$AB$155:$BA$1048576,MATCH($A342,'Hoja de Trabajo para listado'!$AB$155:$AB$1048576,0),MATCH((CUADRO!L$4&amp;$E342),'Hoja de Trabajo para listado'!$AB$151:$BA$151,0)),0)+IFERROR(INDEX('Hoja de Trabajo para listado'!$BC$155:$CB$1048576,MATCH($A342,'Hoja de Trabajo para listado'!$BC$155:$BC$1048576,0),MATCH((CUADRO!L$4&amp;$E342),'Hoja de Trabajo para listado'!$BC$151:$CB$151,0)),0)+IFERROR(INDEX('Hoja de Trabajo para listado'!$DE$153:$DG$274,MATCH($A342,'Hoja de Trabajo para listado'!$DE$153:$DE$1048576,0),MATCH((CUADRO!L$4&amp;$E342),'Hoja de Trabajo para listado'!$DE$151:$DG$151,0)),0)+IFERROR(INDEX('Hoja de Trabajo para listado'!$CD$155:$DC$1048576,MATCH($A342,'Hoja de Trabajo para listado'!$CD$155:$CD$1048576,0),MATCH((CUADRO!L$4&amp;$E342),'Hoja de Trabajo para listado'!$CD$151:$DC$151,0)),0)</f>
        <v>0</v>
      </c>
      <c r="M342" s="245">
        <f ca="1">+IFERROR(INDEX('Hoja de Trabajo para listado'!$A$155:$Z$1048576,MATCH($A342,'Hoja de Trabajo para listado'!$A$155:$A$1048576,0),MATCH((CUADRO!M$4&amp;$E342),'Hoja de Trabajo para listado'!$A$151:$Z$151,0)),0)+IFERROR(INDEX('Hoja de Trabajo para listado'!$AB$155:$BA$1048576,MATCH($A342,'Hoja de Trabajo para listado'!$AB$155:$AB$1048576,0),MATCH((CUADRO!M$4&amp;$E342),'Hoja de Trabajo para listado'!$AB$151:$BA$151,0)),0)+IFERROR(INDEX('Hoja de Trabajo para listado'!$BC$155:$CB$1048576,MATCH($A342,'Hoja de Trabajo para listado'!$BC$155:$BC$1048576,0),MATCH((CUADRO!M$4&amp;$E342),'Hoja de Trabajo para listado'!$BC$151:$CB$151,0)),0)+IFERROR(INDEX('Hoja de Trabajo para listado'!$DE$153:$DG$274,MATCH($A342,'Hoja de Trabajo para listado'!$DE$153:$DE$1048576,0),MATCH((CUADRO!M$4&amp;$E342),'Hoja de Trabajo para listado'!$DE$151:$DG$151,0)),0)+IFERROR(INDEX('Hoja de Trabajo para listado'!$CD$155:$DC$1048576,MATCH($A342,'Hoja de Trabajo para listado'!$CD$155:$CD$1048576,0),MATCH((CUADRO!M$4&amp;$E342),'Hoja de Trabajo para listado'!$CD$151:$DC$151,0)),0)</f>
        <v>0</v>
      </c>
      <c r="N342" s="245">
        <f ca="1">+IFERROR(INDEX('Hoja de Trabajo para listado'!$A$155:$Z$1048576,MATCH($A342,'Hoja de Trabajo para listado'!$A$155:$A$1048576,0),MATCH((CUADRO!N$4&amp;$E342),'Hoja de Trabajo para listado'!$A$151:$Z$151,0)),0)+IFERROR(INDEX('Hoja de Trabajo para listado'!$AB$155:$BA$1048576,MATCH($A342,'Hoja de Trabajo para listado'!$AB$155:$AB$1048576,0),MATCH((CUADRO!N$4&amp;$E342),'Hoja de Trabajo para listado'!$AB$151:$BA$151,0)),0)+IFERROR(INDEX('Hoja de Trabajo para listado'!$BC$155:$CB$1048576,MATCH($A342,'Hoja de Trabajo para listado'!$BC$155:$BC$1048576,0),MATCH((CUADRO!N$4&amp;$E342),'Hoja de Trabajo para listado'!$BC$151:$CB$151,0)),0)+IFERROR(INDEX('Hoja de Trabajo para listado'!$DE$153:$DG$274,MATCH($A342,'Hoja de Trabajo para listado'!$DE$153:$DE$1048576,0),MATCH((CUADRO!N$4&amp;$E342),'Hoja de Trabajo para listado'!$DE$151:$DG$151,0)),0)+IFERROR(INDEX('Hoja de Trabajo para listado'!$CD$155:$DC$1048576,MATCH($A342,'Hoja de Trabajo para listado'!$CD$155:$CD$1048576,0),MATCH((CUADRO!N$4&amp;$E342),'Hoja de Trabajo para listado'!$CD$151:$DC$151,0)),0)</f>
        <v>0</v>
      </c>
      <c r="O342" s="245">
        <f ca="1">+IFERROR(INDEX('Hoja de Trabajo para listado'!$A$155:$Z$1048576,MATCH($A342,'Hoja de Trabajo para listado'!$A$155:$A$1048576,0),MATCH((CUADRO!O$4&amp;$E342),'Hoja de Trabajo para listado'!$A$151:$Z$151,0)),0)+IFERROR(INDEX('Hoja de Trabajo para listado'!$AB$155:$BA$1048576,MATCH($A342,'Hoja de Trabajo para listado'!$AB$155:$AB$1048576,0),MATCH((CUADRO!O$4&amp;$E342),'Hoja de Trabajo para listado'!$AB$151:$BA$151,0)),0)+IFERROR(INDEX('Hoja de Trabajo para listado'!$BC$155:$CB$1048576,MATCH($A342,'Hoja de Trabajo para listado'!$BC$155:$BC$1048576,0),MATCH((CUADRO!O$4&amp;$E342),'Hoja de Trabajo para listado'!$BC$151:$CB$151,0)),0)+IFERROR(INDEX('Hoja de Trabajo para listado'!$DE$153:$DG$274,MATCH($A342,'Hoja de Trabajo para listado'!$DE$153:$DE$1048576,0),MATCH((CUADRO!O$4&amp;$E342),'Hoja de Trabajo para listado'!$DE$151:$DG$151,0)),0)+IFERROR(INDEX('Hoja de Trabajo para listado'!$CD$155:$DC$1048576,MATCH($A342,'Hoja de Trabajo para listado'!$CD$155:$CD$1048576,0),MATCH((CUADRO!O$4&amp;$E342),'Hoja de Trabajo para listado'!$CD$151:$DC$151,0)),0)</f>
        <v>0</v>
      </c>
      <c r="P342" s="245">
        <f ca="1">+IFERROR(INDEX('Hoja de Trabajo para listado'!$A$155:$Z$1048576,MATCH($A342,'Hoja de Trabajo para listado'!$A$155:$A$1048576,0),MATCH((CUADRO!P$4&amp;$E342),'Hoja de Trabajo para listado'!$A$151:$Z$151,0)),0)+IFERROR(INDEX('Hoja de Trabajo para listado'!$AB$155:$BA$1048576,MATCH($A342,'Hoja de Trabajo para listado'!$AB$155:$AB$1048576,0),MATCH((CUADRO!P$4&amp;$E342),'Hoja de Trabajo para listado'!$AB$151:$BA$151,0)),0)+IFERROR(INDEX('Hoja de Trabajo para listado'!$BC$155:$CB$1048576,MATCH($A342,'Hoja de Trabajo para listado'!$BC$155:$BC$1048576,0),MATCH((CUADRO!P$4&amp;$E342),'Hoja de Trabajo para listado'!$BC$151:$CB$151,0)),0)+IFERROR(INDEX('Hoja de Trabajo para listado'!$DE$153:$DG$274,MATCH($A342,'Hoja de Trabajo para listado'!$DE$153:$DE$1048576,0),MATCH((CUADRO!P$4&amp;$E342),'Hoja de Trabajo para listado'!$DE$151:$DG$151,0)),0)+IFERROR(INDEX('Hoja de Trabajo para listado'!$CD$155:$DC$1048576,MATCH($A342,'Hoja de Trabajo para listado'!$CD$155:$CD$1048576,0),MATCH((CUADRO!P$4&amp;$E342),'Hoja de Trabajo para listado'!$CD$151:$DC$151,0)),0)</f>
        <v>0</v>
      </c>
      <c r="Q342" s="245">
        <f ca="1">+IFERROR(INDEX('Hoja de Trabajo para listado'!$A$155:$Z$1048576,MATCH($A342,'Hoja de Trabajo para listado'!$A$155:$A$1048576,0),MATCH((CUADRO!Q$4&amp;$E342),'Hoja de Trabajo para listado'!$A$151:$Z$151,0)),0)+IFERROR(INDEX('Hoja de Trabajo para listado'!$AB$155:$BA$1048576,MATCH($A342,'Hoja de Trabajo para listado'!$AB$155:$AB$1048576,0),MATCH((CUADRO!Q$4&amp;$E342),'Hoja de Trabajo para listado'!$AB$151:$BA$151,0)),0)+IFERROR(INDEX('Hoja de Trabajo para listado'!$BC$155:$CB$1048576,MATCH($A342,'Hoja de Trabajo para listado'!$BC$155:$BC$1048576,0),MATCH((CUADRO!Q$4&amp;$E342),'Hoja de Trabajo para listado'!$BC$151:$CB$151,0)),0)+IFERROR(INDEX('Hoja de Trabajo para listado'!$DE$153:$DG$274,MATCH($A342,'Hoja de Trabajo para listado'!$DE$153:$DE$1048576,0),MATCH((CUADRO!Q$4&amp;$E342),'Hoja de Trabajo para listado'!$DE$151:$DG$151,0)),0)+IFERROR(INDEX('Hoja de Trabajo para listado'!$CD$155:$DC$1048576,MATCH($A342,'Hoja de Trabajo para listado'!$CD$155:$CD$1048576,0),MATCH((CUADRO!Q$4&amp;$E342),'Hoja de Trabajo para listado'!$CD$151:$DC$151,0)),0)</f>
        <v>0</v>
      </c>
      <c r="R342" s="245">
        <f t="shared" ca="1" si="15"/>
        <v>0</v>
      </c>
      <c r="S342" s="262">
        <f ca="1">+R341+R342</f>
        <v>0</v>
      </c>
      <c r="T342" s="245">
        <f ca="1">+S342</f>
        <v>0</v>
      </c>
      <c r="U342" s="242">
        <f t="shared" si="16"/>
        <v>2</v>
      </c>
      <c r="V342" s="333" t="str">
        <f>+VLOOKUP(A342,bd_lista!$A$3:$E$592,5,FALSE)</f>
        <v>Empresas Nacionales</v>
      </c>
      <c r="W342" s="388"/>
      <c r="X342" s="242">
        <f>+VLOOKUP(A342,[4]Sheet1!$A$13:$D$744,4,FALSE)</f>
        <v>76</v>
      </c>
      <c r="Y342" s="242" t="str">
        <f>+VLOOKUP(X342,bd_lista!$A$3:$C$592,3,FALSE)</f>
        <v>Ministerio de Minería y Metalurgia</v>
      </c>
      <c r="Z342" s="292"/>
      <c r="AA342" s="321"/>
    </row>
    <row r="343" spans="1:27" customFormat="1" ht="15" hidden="1" customHeight="1">
      <c r="A343" s="32">
        <v>576</v>
      </c>
      <c r="B343" s="392">
        <f>+A343</f>
        <v>576</v>
      </c>
      <c r="C343" s="247" t="str">
        <f>+VLOOKUP(A343,bd_lista!$A$3:$C$592,3,FALSE)</f>
        <v>Empresa Pública Nacional Estratégica Cartones de Bolivia</v>
      </c>
      <c r="D343" s="389" t="str">
        <f>+C343</f>
        <v>Empresa Pública Nacional Estratégica Cartones de Bolivia</v>
      </c>
      <c r="E343" s="247" t="s">
        <v>1304</v>
      </c>
      <c r="F343" s="243">
        <f ca="1">+IFERROR(INDEX('Hoja de Trabajo para listado'!$A$155:$Z$1048576,MATCH($A343,'Hoja de Trabajo para listado'!$A$155:$A$1048576,0),MATCH((CUADRO!F$4&amp;$E343),'Hoja de Trabajo para listado'!$A$151:$Z$151,0)),0)+IFERROR(INDEX('Hoja de Trabajo para listado'!$AB$155:$BA$1048576,MATCH($A343,'Hoja de Trabajo para listado'!$AB$155:$AB$1048576,0),MATCH((CUADRO!F$4&amp;$E343),'Hoja de Trabajo para listado'!$AB$151:$BA$151,0)),0)+IFERROR(INDEX('Hoja de Trabajo para listado'!$BC$155:$CB$1048576,MATCH($A343,'Hoja de Trabajo para listado'!$BC$155:$BC$1048576,0),MATCH((CUADRO!F$4&amp;$E343),'Hoja de Trabajo para listado'!$BC$151:$CB$151,0)),0)+IFERROR(INDEX('Hoja de Trabajo para listado'!$DE$153:$DG$274,MATCH($A343,'Hoja de Trabajo para listado'!$DE$153:$DE$1048576,0),MATCH((CUADRO!F$4&amp;$E343),'Hoja de Trabajo para listado'!$DE$151:$DG$151,0)),0)+IFERROR(INDEX('Hoja de Trabajo para listado'!$CD$155:$DC$1048576,MATCH($A343,'Hoja de Trabajo para listado'!$CD$155:$CD$1048576,0),MATCH((CUADRO!F$4&amp;$E343),'Hoja de Trabajo para listado'!$CD$151:$DC$151,0)),0)</f>
        <v>0</v>
      </c>
      <c r="G343" s="243">
        <f ca="1">+IFERROR(INDEX('Hoja de Trabajo para listado'!$A$155:$Z$1048576,MATCH($A343,'Hoja de Trabajo para listado'!$A$155:$A$1048576,0),MATCH((CUADRO!G$4&amp;$E343),'Hoja de Trabajo para listado'!$A$151:$Z$151,0)),0)+IFERROR(INDEX('Hoja de Trabajo para listado'!$AB$155:$BA$1048576,MATCH($A343,'Hoja de Trabajo para listado'!$AB$155:$AB$1048576,0),MATCH((CUADRO!G$4&amp;$E343),'Hoja de Trabajo para listado'!$AB$151:$BA$151,0)),0)+IFERROR(INDEX('Hoja de Trabajo para listado'!$BC$155:$CB$1048576,MATCH($A343,'Hoja de Trabajo para listado'!$BC$155:$BC$1048576,0),MATCH((CUADRO!G$4&amp;$E343),'Hoja de Trabajo para listado'!$BC$151:$CB$151,0)),0)+IFERROR(INDEX('Hoja de Trabajo para listado'!$DE$153:$DG$274,MATCH($A343,'Hoja de Trabajo para listado'!$DE$153:$DE$1048576,0),MATCH((CUADRO!G$4&amp;$E343),'Hoja de Trabajo para listado'!$DE$151:$DG$151,0)),0)+IFERROR(INDEX('Hoja de Trabajo para listado'!$CD$155:$DC$1048576,MATCH($A343,'Hoja de Trabajo para listado'!$CD$155:$CD$1048576,0),MATCH((CUADRO!G$4&amp;$E343),'Hoja de Trabajo para listado'!$CD$151:$DC$151,0)),0)</f>
        <v>0</v>
      </c>
      <c r="H343" s="243">
        <f ca="1">+IFERROR(INDEX('Hoja de Trabajo para listado'!$A$155:$Z$1048576,MATCH($A343,'Hoja de Trabajo para listado'!$A$155:$A$1048576,0),MATCH((CUADRO!H$4&amp;$E343),'Hoja de Trabajo para listado'!$A$151:$Z$151,0)),0)+IFERROR(INDEX('Hoja de Trabajo para listado'!$AB$155:$BA$1048576,MATCH($A343,'Hoja de Trabajo para listado'!$AB$155:$AB$1048576,0),MATCH((CUADRO!H$4&amp;$E343),'Hoja de Trabajo para listado'!$AB$151:$BA$151,0)),0)+IFERROR(INDEX('Hoja de Trabajo para listado'!$BC$155:$CB$1048576,MATCH($A343,'Hoja de Trabajo para listado'!$BC$155:$BC$1048576,0),MATCH((CUADRO!H$4&amp;$E343),'Hoja de Trabajo para listado'!$BC$151:$CB$151,0)),0)+IFERROR(INDEX('Hoja de Trabajo para listado'!$DE$153:$DG$274,MATCH($A343,'Hoja de Trabajo para listado'!$DE$153:$DE$1048576,0),MATCH((CUADRO!H$4&amp;$E343),'Hoja de Trabajo para listado'!$DE$151:$DG$151,0)),0)+IFERROR(INDEX('Hoja de Trabajo para listado'!$CD$155:$DC$1048576,MATCH($A343,'Hoja de Trabajo para listado'!$CD$155:$CD$1048576,0),MATCH((CUADRO!H$4&amp;$E343),'Hoja de Trabajo para listado'!$CD$151:$DC$151,0)),0)</f>
        <v>0</v>
      </c>
      <c r="I343" s="243">
        <f ca="1">+IFERROR(INDEX('Hoja de Trabajo para listado'!$A$155:$Z$1048576,MATCH($A343,'Hoja de Trabajo para listado'!$A$155:$A$1048576,0),MATCH((CUADRO!I$4&amp;$E343),'Hoja de Trabajo para listado'!$A$151:$Z$151,0)),0)+IFERROR(INDEX('Hoja de Trabajo para listado'!$AB$155:$BA$1048576,MATCH($A343,'Hoja de Trabajo para listado'!$AB$155:$AB$1048576,0),MATCH((CUADRO!I$4&amp;$E343),'Hoja de Trabajo para listado'!$AB$151:$BA$151,0)),0)+IFERROR(INDEX('Hoja de Trabajo para listado'!$BC$155:$CB$1048576,MATCH($A343,'Hoja de Trabajo para listado'!$BC$155:$BC$1048576,0),MATCH((CUADRO!I$4&amp;$E343),'Hoja de Trabajo para listado'!$BC$151:$CB$151,0)),0)+IFERROR(INDEX('Hoja de Trabajo para listado'!$DE$153:$DG$274,MATCH($A343,'Hoja de Trabajo para listado'!$DE$153:$DE$1048576,0),MATCH((CUADRO!I$4&amp;$E343),'Hoja de Trabajo para listado'!$DE$151:$DG$151,0)),0)+IFERROR(INDEX('Hoja de Trabajo para listado'!$CD$155:$DC$1048576,MATCH($A343,'Hoja de Trabajo para listado'!$CD$155:$CD$1048576,0),MATCH((CUADRO!I$4&amp;$E343),'Hoja de Trabajo para listado'!$CD$151:$DC$151,0)),0)</f>
        <v>0</v>
      </c>
      <c r="J343" s="243">
        <f ca="1">+IFERROR(INDEX('Hoja de Trabajo para listado'!$A$155:$Z$1048576,MATCH($A343,'Hoja de Trabajo para listado'!$A$155:$A$1048576,0),MATCH((CUADRO!J$4&amp;$E343),'Hoja de Trabajo para listado'!$A$151:$Z$151,0)),0)+IFERROR(INDEX('Hoja de Trabajo para listado'!$AB$155:$BA$1048576,MATCH($A343,'Hoja de Trabajo para listado'!$AB$155:$AB$1048576,0),MATCH((CUADRO!J$4&amp;$E343),'Hoja de Trabajo para listado'!$AB$151:$BA$151,0)),0)+IFERROR(INDEX('Hoja de Trabajo para listado'!$BC$155:$CB$1048576,MATCH($A343,'Hoja de Trabajo para listado'!$BC$155:$BC$1048576,0),MATCH((CUADRO!J$4&amp;$E343),'Hoja de Trabajo para listado'!$BC$151:$CB$151,0)),0)+IFERROR(INDEX('Hoja de Trabajo para listado'!$DE$153:$DG$274,MATCH($A343,'Hoja de Trabajo para listado'!$DE$153:$DE$1048576,0),MATCH((CUADRO!J$4&amp;$E343),'Hoja de Trabajo para listado'!$DE$151:$DG$151,0)),0)+IFERROR(INDEX('Hoja de Trabajo para listado'!$CD$155:$DC$1048576,MATCH($A343,'Hoja de Trabajo para listado'!$CD$155:$CD$1048576,0),MATCH((CUADRO!J$4&amp;$E343),'Hoja de Trabajo para listado'!$CD$151:$DC$151,0)),0)</f>
        <v>0</v>
      </c>
      <c r="K343" s="243">
        <f ca="1">+IFERROR(INDEX('Hoja de Trabajo para listado'!$A$155:$Z$1048576,MATCH($A343,'Hoja de Trabajo para listado'!$A$155:$A$1048576,0),MATCH((CUADRO!K$4&amp;$E343),'Hoja de Trabajo para listado'!$A$151:$Z$151,0)),0)+IFERROR(INDEX('Hoja de Trabajo para listado'!$AB$155:$BA$1048576,MATCH($A343,'Hoja de Trabajo para listado'!$AB$155:$AB$1048576,0),MATCH((CUADRO!K$4&amp;$E343),'Hoja de Trabajo para listado'!$AB$151:$BA$151,0)),0)+IFERROR(INDEX('Hoja de Trabajo para listado'!$BC$155:$CB$1048576,MATCH($A343,'Hoja de Trabajo para listado'!$BC$155:$BC$1048576,0),MATCH((CUADRO!K$4&amp;$E343),'Hoja de Trabajo para listado'!$BC$151:$CB$151,0)),0)+IFERROR(INDEX('Hoja de Trabajo para listado'!$DE$153:$DG$274,MATCH($A343,'Hoja de Trabajo para listado'!$DE$153:$DE$1048576,0),MATCH((CUADRO!K$4&amp;$E343),'Hoja de Trabajo para listado'!$DE$151:$DG$151,0)),0)+IFERROR(INDEX('Hoja de Trabajo para listado'!$CD$155:$DC$1048576,MATCH($A343,'Hoja de Trabajo para listado'!$CD$155:$CD$1048576,0),MATCH((CUADRO!K$4&amp;$E343),'Hoja de Trabajo para listado'!$CD$151:$DC$151,0)),0)</f>
        <v>0</v>
      </c>
      <c r="L343" s="243">
        <f ca="1">+IFERROR(INDEX('Hoja de Trabajo para listado'!$A$155:$Z$1048576,MATCH($A343,'Hoja de Trabajo para listado'!$A$155:$A$1048576,0),MATCH((CUADRO!L$4&amp;$E343),'Hoja de Trabajo para listado'!$A$151:$Z$151,0)),0)+IFERROR(INDEX('Hoja de Trabajo para listado'!$AB$155:$BA$1048576,MATCH($A343,'Hoja de Trabajo para listado'!$AB$155:$AB$1048576,0),MATCH((CUADRO!L$4&amp;$E343),'Hoja de Trabajo para listado'!$AB$151:$BA$151,0)),0)+IFERROR(INDEX('Hoja de Trabajo para listado'!$BC$155:$CB$1048576,MATCH($A343,'Hoja de Trabajo para listado'!$BC$155:$BC$1048576,0),MATCH((CUADRO!L$4&amp;$E343),'Hoja de Trabajo para listado'!$BC$151:$CB$151,0)),0)+IFERROR(INDEX('Hoja de Trabajo para listado'!$DE$153:$DG$274,MATCH($A343,'Hoja de Trabajo para listado'!$DE$153:$DE$1048576,0),MATCH((CUADRO!L$4&amp;$E343),'Hoja de Trabajo para listado'!$DE$151:$DG$151,0)),0)+IFERROR(INDEX('Hoja de Trabajo para listado'!$CD$155:$DC$1048576,MATCH($A343,'Hoja de Trabajo para listado'!$CD$155:$CD$1048576,0),MATCH((CUADRO!L$4&amp;$E343),'Hoja de Trabajo para listado'!$CD$151:$DC$151,0)),0)</f>
        <v>0</v>
      </c>
      <c r="M343" s="243">
        <f ca="1">+IFERROR(INDEX('Hoja de Trabajo para listado'!$A$155:$Z$1048576,MATCH($A343,'Hoja de Trabajo para listado'!$A$155:$A$1048576,0),MATCH((CUADRO!M$4&amp;$E343),'Hoja de Trabajo para listado'!$A$151:$Z$151,0)),0)+IFERROR(INDEX('Hoja de Trabajo para listado'!$AB$155:$BA$1048576,MATCH($A343,'Hoja de Trabajo para listado'!$AB$155:$AB$1048576,0),MATCH((CUADRO!M$4&amp;$E343),'Hoja de Trabajo para listado'!$AB$151:$BA$151,0)),0)+IFERROR(INDEX('Hoja de Trabajo para listado'!$BC$155:$CB$1048576,MATCH($A343,'Hoja de Trabajo para listado'!$BC$155:$BC$1048576,0),MATCH((CUADRO!M$4&amp;$E343),'Hoja de Trabajo para listado'!$BC$151:$CB$151,0)),0)+IFERROR(INDEX('Hoja de Trabajo para listado'!$DE$153:$DG$274,MATCH($A343,'Hoja de Trabajo para listado'!$DE$153:$DE$1048576,0),MATCH((CUADRO!M$4&amp;$E343),'Hoja de Trabajo para listado'!$DE$151:$DG$151,0)),0)+IFERROR(INDEX('Hoja de Trabajo para listado'!$CD$155:$DC$1048576,MATCH($A343,'Hoja de Trabajo para listado'!$CD$155:$CD$1048576,0),MATCH((CUADRO!M$4&amp;$E343),'Hoja de Trabajo para listado'!$CD$151:$DC$151,0)),0)</f>
        <v>0</v>
      </c>
      <c r="N343" s="243">
        <f ca="1">+IFERROR(INDEX('Hoja de Trabajo para listado'!$A$155:$Z$1048576,MATCH($A343,'Hoja de Trabajo para listado'!$A$155:$A$1048576,0),MATCH((CUADRO!N$4&amp;$E343),'Hoja de Trabajo para listado'!$A$151:$Z$151,0)),0)+IFERROR(INDEX('Hoja de Trabajo para listado'!$AB$155:$BA$1048576,MATCH($A343,'Hoja de Trabajo para listado'!$AB$155:$AB$1048576,0),MATCH((CUADRO!N$4&amp;$E343),'Hoja de Trabajo para listado'!$AB$151:$BA$151,0)),0)+IFERROR(INDEX('Hoja de Trabajo para listado'!$BC$155:$CB$1048576,MATCH($A343,'Hoja de Trabajo para listado'!$BC$155:$BC$1048576,0),MATCH((CUADRO!N$4&amp;$E343),'Hoja de Trabajo para listado'!$BC$151:$CB$151,0)),0)+IFERROR(INDEX('Hoja de Trabajo para listado'!$DE$153:$DG$274,MATCH($A343,'Hoja de Trabajo para listado'!$DE$153:$DE$1048576,0),MATCH((CUADRO!N$4&amp;$E343),'Hoja de Trabajo para listado'!$DE$151:$DG$151,0)),0)+IFERROR(INDEX('Hoja de Trabajo para listado'!$CD$155:$DC$1048576,MATCH($A343,'Hoja de Trabajo para listado'!$CD$155:$CD$1048576,0),MATCH((CUADRO!N$4&amp;$E343),'Hoja de Trabajo para listado'!$CD$151:$DC$151,0)),0)</f>
        <v>0</v>
      </c>
      <c r="O343" s="243">
        <f ca="1">+IFERROR(INDEX('Hoja de Trabajo para listado'!$A$155:$Z$1048576,MATCH($A343,'Hoja de Trabajo para listado'!$A$155:$A$1048576,0),MATCH((CUADRO!O$4&amp;$E343),'Hoja de Trabajo para listado'!$A$151:$Z$151,0)),0)+IFERROR(INDEX('Hoja de Trabajo para listado'!$AB$155:$BA$1048576,MATCH($A343,'Hoja de Trabajo para listado'!$AB$155:$AB$1048576,0),MATCH((CUADRO!O$4&amp;$E343),'Hoja de Trabajo para listado'!$AB$151:$BA$151,0)),0)+IFERROR(INDEX('Hoja de Trabajo para listado'!$BC$155:$CB$1048576,MATCH($A343,'Hoja de Trabajo para listado'!$BC$155:$BC$1048576,0),MATCH((CUADRO!O$4&amp;$E343),'Hoja de Trabajo para listado'!$BC$151:$CB$151,0)),0)+IFERROR(INDEX('Hoja de Trabajo para listado'!$DE$153:$DG$274,MATCH($A343,'Hoja de Trabajo para listado'!$DE$153:$DE$1048576,0),MATCH((CUADRO!O$4&amp;$E343),'Hoja de Trabajo para listado'!$DE$151:$DG$151,0)),0)+IFERROR(INDEX('Hoja de Trabajo para listado'!$CD$155:$DC$1048576,MATCH($A343,'Hoja de Trabajo para listado'!$CD$155:$CD$1048576,0),MATCH((CUADRO!O$4&amp;$E343),'Hoja de Trabajo para listado'!$CD$151:$DC$151,0)),0)</f>
        <v>0</v>
      </c>
      <c r="P343" s="243">
        <f ca="1">+IFERROR(INDEX('Hoja de Trabajo para listado'!$A$155:$Z$1048576,MATCH($A343,'Hoja de Trabajo para listado'!$A$155:$A$1048576,0),MATCH((CUADRO!P$4&amp;$E343),'Hoja de Trabajo para listado'!$A$151:$Z$151,0)),0)+IFERROR(INDEX('Hoja de Trabajo para listado'!$AB$155:$BA$1048576,MATCH($A343,'Hoja de Trabajo para listado'!$AB$155:$AB$1048576,0),MATCH((CUADRO!P$4&amp;$E343),'Hoja de Trabajo para listado'!$AB$151:$BA$151,0)),0)+IFERROR(INDEX('Hoja de Trabajo para listado'!$BC$155:$CB$1048576,MATCH($A343,'Hoja de Trabajo para listado'!$BC$155:$BC$1048576,0),MATCH((CUADRO!P$4&amp;$E343),'Hoja de Trabajo para listado'!$BC$151:$CB$151,0)),0)+IFERROR(INDEX('Hoja de Trabajo para listado'!$DE$153:$DG$274,MATCH($A343,'Hoja de Trabajo para listado'!$DE$153:$DE$1048576,0),MATCH((CUADRO!P$4&amp;$E343),'Hoja de Trabajo para listado'!$DE$151:$DG$151,0)),0)+IFERROR(INDEX('Hoja de Trabajo para listado'!$CD$155:$DC$1048576,MATCH($A343,'Hoja de Trabajo para listado'!$CD$155:$CD$1048576,0),MATCH((CUADRO!P$4&amp;$E343),'Hoja de Trabajo para listado'!$CD$151:$DC$151,0)),0)</f>
        <v>0</v>
      </c>
      <c r="Q343" s="243">
        <f ca="1">+IFERROR(INDEX('Hoja de Trabajo para listado'!$A$155:$Z$1048576,MATCH($A343,'Hoja de Trabajo para listado'!$A$155:$A$1048576,0),MATCH((CUADRO!Q$4&amp;$E343),'Hoja de Trabajo para listado'!$A$151:$Z$151,0)),0)+IFERROR(INDEX('Hoja de Trabajo para listado'!$AB$155:$BA$1048576,MATCH($A343,'Hoja de Trabajo para listado'!$AB$155:$AB$1048576,0),MATCH((CUADRO!Q$4&amp;$E343),'Hoja de Trabajo para listado'!$AB$151:$BA$151,0)),0)+IFERROR(INDEX('Hoja de Trabajo para listado'!$BC$155:$CB$1048576,MATCH($A343,'Hoja de Trabajo para listado'!$BC$155:$BC$1048576,0),MATCH((CUADRO!Q$4&amp;$E343),'Hoja de Trabajo para listado'!$BC$151:$CB$151,0)),0)+IFERROR(INDEX('Hoja de Trabajo para listado'!$DE$153:$DG$274,MATCH($A343,'Hoja de Trabajo para listado'!$DE$153:$DE$1048576,0),MATCH((CUADRO!Q$4&amp;$E343),'Hoja de Trabajo para listado'!$DE$151:$DG$151,0)),0)+IFERROR(INDEX('Hoja de Trabajo para listado'!$CD$155:$DC$1048576,MATCH($A343,'Hoja de Trabajo para listado'!$CD$155:$CD$1048576,0),MATCH((CUADRO!Q$4&amp;$E343),'Hoja de Trabajo para listado'!$CD$151:$DC$151,0)),0)</f>
        <v>0</v>
      </c>
      <c r="R343" s="243">
        <f t="shared" ca="1" si="15"/>
        <v>0</v>
      </c>
      <c r="S343" s="263"/>
      <c r="T343" s="243">
        <f ca="1">+T344</f>
        <v>0</v>
      </c>
      <c r="U343" s="275">
        <f t="shared" si="16"/>
        <v>1</v>
      </c>
      <c r="V343" s="333" t="str">
        <f>+VLOOKUP(A343,bd_lista!$A$3:$E$592,5,FALSE)</f>
        <v>Empresas Nacionales</v>
      </c>
      <c r="W343" s="387" t="str">
        <f>+V343</f>
        <v>Empresas Nacionales</v>
      </c>
      <c r="X343" s="242">
        <f>+VLOOKUP(A343,[4]Sheet1!$A$13:$D$744,4,FALSE)</f>
        <v>41</v>
      </c>
      <c r="Y343" s="242" t="str">
        <f>+VLOOKUP(X343,bd_lista!$A$3:$C$592,3,FALSE)</f>
        <v>Ministerio de Desarrollo Productivo y Economía Plural</v>
      </c>
      <c r="Z343" s="294">
        <f>+X343</f>
        <v>41</v>
      </c>
      <c r="AA343" s="319" t="str">
        <f>+Y343</f>
        <v>Ministerio de Desarrollo Productivo y Economía Plural</v>
      </c>
    </row>
    <row r="344" spans="1:27" customFormat="1" ht="15" hidden="1" customHeight="1">
      <c r="A344" s="32">
        <v>576</v>
      </c>
      <c r="B344" s="393"/>
      <c r="C344" s="333" t="str">
        <f>+VLOOKUP(A344,bd_lista!$A$3:$C$592,3,FALSE)</f>
        <v>Empresa Pública Nacional Estratégica Cartones de Bolivia</v>
      </c>
      <c r="D344" s="390"/>
      <c r="E344" s="247" t="s">
        <v>1305</v>
      </c>
      <c r="F344" s="245">
        <f ca="1">+IFERROR(INDEX('Hoja de Trabajo para listado'!$A$155:$Z$1048576,MATCH($A344,'Hoja de Trabajo para listado'!$A$155:$A$1048576,0),MATCH((CUADRO!F$4&amp;$E344),'Hoja de Trabajo para listado'!$A$151:$Z$151,0)),0)+IFERROR(INDEX('Hoja de Trabajo para listado'!$AB$155:$BA$1048576,MATCH($A344,'Hoja de Trabajo para listado'!$AB$155:$AB$1048576,0),MATCH((CUADRO!F$4&amp;$E344),'Hoja de Trabajo para listado'!$AB$151:$BA$151,0)),0)+IFERROR(INDEX('Hoja de Trabajo para listado'!$BC$155:$CB$1048576,MATCH($A344,'Hoja de Trabajo para listado'!$BC$155:$BC$1048576,0),MATCH((CUADRO!F$4&amp;$E344),'Hoja de Trabajo para listado'!$BC$151:$CB$151,0)),0)+IFERROR(INDEX('Hoja de Trabajo para listado'!$DE$153:$DG$274,MATCH($A344,'Hoja de Trabajo para listado'!$DE$153:$DE$1048576,0),MATCH((CUADRO!F$4&amp;$E344),'Hoja de Trabajo para listado'!$DE$151:$DG$151,0)),0)+IFERROR(INDEX('Hoja de Trabajo para listado'!$CD$155:$DC$1048576,MATCH($A344,'Hoja de Trabajo para listado'!$CD$155:$CD$1048576,0),MATCH((CUADRO!F$4&amp;$E344),'Hoja de Trabajo para listado'!$CD$151:$DC$151,0)),0)</f>
        <v>0</v>
      </c>
      <c r="G344" s="243">
        <f ca="1">+IFERROR(INDEX('Hoja de Trabajo para listado'!$A$155:$Z$1048576,MATCH($A344,'Hoja de Trabajo para listado'!$A$155:$A$1048576,0),MATCH((CUADRO!G$4&amp;$E344),'Hoja de Trabajo para listado'!$A$151:$Z$151,0)),0)+IFERROR(INDEX('Hoja de Trabajo para listado'!$AB$155:$BA$1048576,MATCH($A344,'Hoja de Trabajo para listado'!$AB$155:$AB$1048576,0),MATCH((CUADRO!G$4&amp;$E344),'Hoja de Trabajo para listado'!$AB$151:$BA$151,0)),0)+IFERROR(INDEX('Hoja de Trabajo para listado'!$BC$155:$CB$1048576,MATCH($A344,'Hoja de Trabajo para listado'!$BC$155:$BC$1048576,0),MATCH((CUADRO!G$4&amp;$E344),'Hoja de Trabajo para listado'!$BC$151:$CB$151,0)),0)+IFERROR(INDEX('Hoja de Trabajo para listado'!$DE$153:$DG$274,MATCH($A344,'Hoja de Trabajo para listado'!$DE$153:$DE$1048576,0),MATCH((CUADRO!G$4&amp;$E344),'Hoja de Trabajo para listado'!$DE$151:$DG$151,0)),0)+IFERROR(INDEX('Hoja de Trabajo para listado'!$CD$155:$DC$1048576,MATCH($A344,'Hoja de Trabajo para listado'!$CD$155:$CD$1048576,0),MATCH((CUADRO!G$4&amp;$E344),'Hoja de Trabajo para listado'!$CD$151:$DC$151,0)),0)</f>
        <v>0</v>
      </c>
      <c r="H344" s="245">
        <f ca="1">+IFERROR(INDEX('Hoja de Trabajo para listado'!$A$155:$Z$1048576,MATCH($A344,'Hoja de Trabajo para listado'!$A$155:$A$1048576,0),MATCH((CUADRO!H$4&amp;$E344),'Hoja de Trabajo para listado'!$A$151:$Z$151,0)),0)+IFERROR(INDEX('Hoja de Trabajo para listado'!$AB$155:$BA$1048576,MATCH($A344,'Hoja de Trabajo para listado'!$AB$155:$AB$1048576,0),MATCH((CUADRO!H$4&amp;$E344),'Hoja de Trabajo para listado'!$AB$151:$BA$151,0)),0)+IFERROR(INDEX('Hoja de Trabajo para listado'!$BC$155:$CB$1048576,MATCH($A344,'Hoja de Trabajo para listado'!$BC$155:$BC$1048576,0),MATCH((CUADRO!H$4&amp;$E344),'Hoja de Trabajo para listado'!$BC$151:$CB$151,0)),0)+IFERROR(INDEX('Hoja de Trabajo para listado'!$DE$153:$DG$274,MATCH($A344,'Hoja de Trabajo para listado'!$DE$153:$DE$1048576,0),MATCH((CUADRO!H$4&amp;$E344),'Hoja de Trabajo para listado'!$DE$151:$DG$151,0)),0)+IFERROR(INDEX('Hoja de Trabajo para listado'!$CD$155:$DC$1048576,MATCH($A344,'Hoja de Trabajo para listado'!$CD$155:$CD$1048576,0),MATCH((CUADRO!H$4&amp;$E344),'Hoja de Trabajo para listado'!$CD$151:$DC$151,0)),0)</f>
        <v>0</v>
      </c>
      <c r="I344" s="245">
        <f ca="1">+IFERROR(INDEX('Hoja de Trabajo para listado'!$A$155:$Z$1048576,MATCH($A344,'Hoja de Trabajo para listado'!$A$155:$A$1048576,0),MATCH((CUADRO!I$4&amp;$E344),'Hoja de Trabajo para listado'!$A$151:$Z$151,0)),0)+IFERROR(INDEX('Hoja de Trabajo para listado'!$AB$155:$BA$1048576,MATCH($A344,'Hoja de Trabajo para listado'!$AB$155:$AB$1048576,0),MATCH((CUADRO!I$4&amp;$E344),'Hoja de Trabajo para listado'!$AB$151:$BA$151,0)),0)+IFERROR(INDEX('Hoja de Trabajo para listado'!$BC$155:$CB$1048576,MATCH($A344,'Hoja de Trabajo para listado'!$BC$155:$BC$1048576,0),MATCH((CUADRO!I$4&amp;$E344),'Hoja de Trabajo para listado'!$BC$151:$CB$151,0)),0)+IFERROR(INDEX('Hoja de Trabajo para listado'!$DE$153:$DG$274,MATCH($A344,'Hoja de Trabajo para listado'!$DE$153:$DE$1048576,0),MATCH((CUADRO!I$4&amp;$E344),'Hoja de Trabajo para listado'!$DE$151:$DG$151,0)),0)+IFERROR(INDEX('Hoja de Trabajo para listado'!$CD$155:$DC$1048576,MATCH($A344,'Hoja de Trabajo para listado'!$CD$155:$CD$1048576,0),MATCH((CUADRO!I$4&amp;$E344),'Hoja de Trabajo para listado'!$CD$151:$DC$151,0)),0)</f>
        <v>0</v>
      </c>
      <c r="J344" s="245">
        <f ca="1">+IFERROR(INDEX('Hoja de Trabajo para listado'!$A$155:$Z$1048576,MATCH($A344,'Hoja de Trabajo para listado'!$A$155:$A$1048576,0),MATCH((CUADRO!J$4&amp;$E344),'Hoja de Trabajo para listado'!$A$151:$Z$151,0)),0)+IFERROR(INDEX('Hoja de Trabajo para listado'!$AB$155:$BA$1048576,MATCH($A344,'Hoja de Trabajo para listado'!$AB$155:$AB$1048576,0),MATCH((CUADRO!J$4&amp;$E344),'Hoja de Trabajo para listado'!$AB$151:$BA$151,0)),0)+IFERROR(INDEX('Hoja de Trabajo para listado'!$BC$155:$CB$1048576,MATCH($A344,'Hoja de Trabajo para listado'!$BC$155:$BC$1048576,0),MATCH((CUADRO!J$4&amp;$E344),'Hoja de Trabajo para listado'!$BC$151:$CB$151,0)),0)+IFERROR(INDEX('Hoja de Trabajo para listado'!$DE$153:$DG$274,MATCH($A344,'Hoja de Trabajo para listado'!$DE$153:$DE$1048576,0),MATCH((CUADRO!J$4&amp;$E344),'Hoja de Trabajo para listado'!$DE$151:$DG$151,0)),0)+IFERROR(INDEX('Hoja de Trabajo para listado'!$CD$155:$DC$1048576,MATCH($A344,'Hoja de Trabajo para listado'!$CD$155:$CD$1048576,0),MATCH((CUADRO!J$4&amp;$E344),'Hoja de Trabajo para listado'!$CD$151:$DC$151,0)),0)</f>
        <v>0</v>
      </c>
      <c r="K344" s="245">
        <f ca="1">+IFERROR(INDEX('Hoja de Trabajo para listado'!$A$155:$Z$1048576,MATCH($A344,'Hoja de Trabajo para listado'!$A$155:$A$1048576,0),MATCH((CUADRO!K$4&amp;$E344),'Hoja de Trabajo para listado'!$A$151:$Z$151,0)),0)+IFERROR(INDEX('Hoja de Trabajo para listado'!$AB$155:$BA$1048576,MATCH($A344,'Hoja de Trabajo para listado'!$AB$155:$AB$1048576,0),MATCH((CUADRO!K$4&amp;$E344),'Hoja de Trabajo para listado'!$AB$151:$BA$151,0)),0)+IFERROR(INDEX('Hoja de Trabajo para listado'!$BC$155:$CB$1048576,MATCH($A344,'Hoja de Trabajo para listado'!$BC$155:$BC$1048576,0),MATCH((CUADRO!K$4&amp;$E344),'Hoja de Trabajo para listado'!$BC$151:$CB$151,0)),0)+IFERROR(INDEX('Hoja de Trabajo para listado'!$DE$153:$DG$274,MATCH($A344,'Hoja de Trabajo para listado'!$DE$153:$DE$1048576,0),MATCH((CUADRO!K$4&amp;$E344),'Hoja de Trabajo para listado'!$DE$151:$DG$151,0)),0)+IFERROR(INDEX('Hoja de Trabajo para listado'!$CD$155:$DC$1048576,MATCH($A344,'Hoja de Trabajo para listado'!$CD$155:$CD$1048576,0),MATCH((CUADRO!K$4&amp;$E344),'Hoja de Trabajo para listado'!$CD$151:$DC$151,0)),0)</f>
        <v>0</v>
      </c>
      <c r="L344" s="245">
        <f ca="1">+IFERROR(INDEX('Hoja de Trabajo para listado'!$A$155:$Z$1048576,MATCH($A344,'Hoja de Trabajo para listado'!$A$155:$A$1048576,0),MATCH((CUADRO!L$4&amp;$E344),'Hoja de Trabajo para listado'!$A$151:$Z$151,0)),0)+IFERROR(INDEX('Hoja de Trabajo para listado'!$AB$155:$BA$1048576,MATCH($A344,'Hoja de Trabajo para listado'!$AB$155:$AB$1048576,0),MATCH((CUADRO!L$4&amp;$E344),'Hoja de Trabajo para listado'!$AB$151:$BA$151,0)),0)+IFERROR(INDEX('Hoja de Trabajo para listado'!$BC$155:$CB$1048576,MATCH($A344,'Hoja de Trabajo para listado'!$BC$155:$BC$1048576,0),MATCH((CUADRO!L$4&amp;$E344),'Hoja de Trabajo para listado'!$BC$151:$CB$151,0)),0)+IFERROR(INDEX('Hoja de Trabajo para listado'!$DE$153:$DG$274,MATCH($A344,'Hoja de Trabajo para listado'!$DE$153:$DE$1048576,0),MATCH((CUADRO!L$4&amp;$E344),'Hoja de Trabajo para listado'!$DE$151:$DG$151,0)),0)+IFERROR(INDEX('Hoja de Trabajo para listado'!$CD$155:$DC$1048576,MATCH($A344,'Hoja de Trabajo para listado'!$CD$155:$CD$1048576,0),MATCH((CUADRO!L$4&amp;$E344),'Hoja de Trabajo para listado'!$CD$151:$DC$151,0)),0)</f>
        <v>0</v>
      </c>
      <c r="M344" s="245">
        <f ca="1">+IFERROR(INDEX('Hoja de Trabajo para listado'!$A$155:$Z$1048576,MATCH($A344,'Hoja de Trabajo para listado'!$A$155:$A$1048576,0),MATCH((CUADRO!M$4&amp;$E344),'Hoja de Trabajo para listado'!$A$151:$Z$151,0)),0)+IFERROR(INDEX('Hoja de Trabajo para listado'!$AB$155:$BA$1048576,MATCH($A344,'Hoja de Trabajo para listado'!$AB$155:$AB$1048576,0),MATCH((CUADRO!M$4&amp;$E344),'Hoja de Trabajo para listado'!$AB$151:$BA$151,0)),0)+IFERROR(INDEX('Hoja de Trabajo para listado'!$BC$155:$CB$1048576,MATCH($A344,'Hoja de Trabajo para listado'!$BC$155:$BC$1048576,0),MATCH((CUADRO!M$4&amp;$E344),'Hoja de Trabajo para listado'!$BC$151:$CB$151,0)),0)+IFERROR(INDEX('Hoja de Trabajo para listado'!$DE$153:$DG$274,MATCH($A344,'Hoja de Trabajo para listado'!$DE$153:$DE$1048576,0),MATCH((CUADRO!M$4&amp;$E344),'Hoja de Trabajo para listado'!$DE$151:$DG$151,0)),0)+IFERROR(INDEX('Hoja de Trabajo para listado'!$CD$155:$DC$1048576,MATCH($A344,'Hoja de Trabajo para listado'!$CD$155:$CD$1048576,0),MATCH((CUADRO!M$4&amp;$E344),'Hoja de Trabajo para listado'!$CD$151:$DC$151,0)),0)</f>
        <v>0</v>
      </c>
      <c r="N344" s="245">
        <f ca="1">+IFERROR(INDEX('Hoja de Trabajo para listado'!$A$155:$Z$1048576,MATCH($A344,'Hoja de Trabajo para listado'!$A$155:$A$1048576,0),MATCH((CUADRO!N$4&amp;$E344),'Hoja de Trabajo para listado'!$A$151:$Z$151,0)),0)+IFERROR(INDEX('Hoja de Trabajo para listado'!$AB$155:$BA$1048576,MATCH($A344,'Hoja de Trabajo para listado'!$AB$155:$AB$1048576,0),MATCH((CUADRO!N$4&amp;$E344),'Hoja de Trabajo para listado'!$AB$151:$BA$151,0)),0)+IFERROR(INDEX('Hoja de Trabajo para listado'!$BC$155:$CB$1048576,MATCH($A344,'Hoja de Trabajo para listado'!$BC$155:$BC$1048576,0),MATCH((CUADRO!N$4&amp;$E344),'Hoja de Trabajo para listado'!$BC$151:$CB$151,0)),0)+IFERROR(INDEX('Hoja de Trabajo para listado'!$DE$153:$DG$274,MATCH($A344,'Hoja de Trabajo para listado'!$DE$153:$DE$1048576,0),MATCH((CUADRO!N$4&amp;$E344),'Hoja de Trabajo para listado'!$DE$151:$DG$151,0)),0)+IFERROR(INDEX('Hoja de Trabajo para listado'!$CD$155:$DC$1048576,MATCH($A344,'Hoja de Trabajo para listado'!$CD$155:$CD$1048576,0),MATCH((CUADRO!N$4&amp;$E344),'Hoja de Trabajo para listado'!$CD$151:$DC$151,0)),0)</f>
        <v>0</v>
      </c>
      <c r="O344" s="245">
        <f ca="1">+IFERROR(INDEX('Hoja de Trabajo para listado'!$A$155:$Z$1048576,MATCH($A344,'Hoja de Trabajo para listado'!$A$155:$A$1048576,0),MATCH((CUADRO!O$4&amp;$E344),'Hoja de Trabajo para listado'!$A$151:$Z$151,0)),0)+IFERROR(INDEX('Hoja de Trabajo para listado'!$AB$155:$BA$1048576,MATCH($A344,'Hoja de Trabajo para listado'!$AB$155:$AB$1048576,0),MATCH((CUADRO!O$4&amp;$E344),'Hoja de Trabajo para listado'!$AB$151:$BA$151,0)),0)+IFERROR(INDEX('Hoja de Trabajo para listado'!$BC$155:$CB$1048576,MATCH($A344,'Hoja de Trabajo para listado'!$BC$155:$BC$1048576,0),MATCH((CUADRO!O$4&amp;$E344),'Hoja de Trabajo para listado'!$BC$151:$CB$151,0)),0)+IFERROR(INDEX('Hoja de Trabajo para listado'!$DE$153:$DG$274,MATCH($A344,'Hoja de Trabajo para listado'!$DE$153:$DE$1048576,0),MATCH((CUADRO!O$4&amp;$E344),'Hoja de Trabajo para listado'!$DE$151:$DG$151,0)),0)+IFERROR(INDEX('Hoja de Trabajo para listado'!$CD$155:$DC$1048576,MATCH($A344,'Hoja de Trabajo para listado'!$CD$155:$CD$1048576,0),MATCH((CUADRO!O$4&amp;$E344),'Hoja de Trabajo para listado'!$CD$151:$DC$151,0)),0)</f>
        <v>0</v>
      </c>
      <c r="P344" s="245">
        <f ca="1">+IFERROR(INDEX('Hoja de Trabajo para listado'!$A$155:$Z$1048576,MATCH($A344,'Hoja de Trabajo para listado'!$A$155:$A$1048576,0),MATCH((CUADRO!P$4&amp;$E344),'Hoja de Trabajo para listado'!$A$151:$Z$151,0)),0)+IFERROR(INDEX('Hoja de Trabajo para listado'!$AB$155:$BA$1048576,MATCH($A344,'Hoja de Trabajo para listado'!$AB$155:$AB$1048576,0),MATCH((CUADRO!P$4&amp;$E344),'Hoja de Trabajo para listado'!$AB$151:$BA$151,0)),0)+IFERROR(INDEX('Hoja de Trabajo para listado'!$BC$155:$CB$1048576,MATCH($A344,'Hoja de Trabajo para listado'!$BC$155:$BC$1048576,0),MATCH((CUADRO!P$4&amp;$E344),'Hoja de Trabajo para listado'!$BC$151:$CB$151,0)),0)+IFERROR(INDEX('Hoja de Trabajo para listado'!$DE$153:$DG$274,MATCH($A344,'Hoja de Trabajo para listado'!$DE$153:$DE$1048576,0),MATCH((CUADRO!P$4&amp;$E344),'Hoja de Trabajo para listado'!$DE$151:$DG$151,0)),0)+IFERROR(INDEX('Hoja de Trabajo para listado'!$CD$155:$DC$1048576,MATCH($A344,'Hoja de Trabajo para listado'!$CD$155:$CD$1048576,0),MATCH((CUADRO!P$4&amp;$E344),'Hoja de Trabajo para listado'!$CD$151:$DC$151,0)),0)</f>
        <v>0</v>
      </c>
      <c r="Q344" s="245">
        <f ca="1">+IFERROR(INDEX('Hoja de Trabajo para listado'!$A$155:$Z$1048576,MATCH($A344,'Hoja de Trabajo para listado'!$A$155:$A$1048576,0),MATCH((CUADRO!Q$4&amp;$E344),'Hoja de Trabajo para listado'!$A$151:$Z$151,0)),0)+IFERROR(INDEX('Hoja de Trabajo para listado'!$AB$155:$BA$1048576,MATCH($A344,'Hoja de Trabajo para listado'!$AB$155:$AB$1048576,0),MATCH((CUADRO!Q$4&amp;$E344),'Hoja de Trabajo para listado'!$AB$151:$BA$151,0)),0)+IFERROR(INDEX('Hoja de Trabajo para listado'!$BC$155:$CB$1048576,MATCH($A344,'Hoja de Trabajo para listado'!$BC$155:$BC$1048576,0),MATCH((CUADRO!Q$4&amp;$E344),'Hoja de Trabajo para listado'!$BC$151:$CB$151,0)),0)+IFERROR(INDEX('Hoja de Trabajo para listado'!$DE$153:$DG$274,MATCH($A344,'Hoja de Trabajo para listado'!$DE$153:$DE$1048576,0),MATCH((CUADRO!Q$4&amp;$E344),'Hoja de Trabajo para listado'!$DE$151:$DG$151,0)),0)+IFERROR(INDEX('Hoja de Trabajo para listado'!$CD$155:$DC$1048576,MATCH($A344,'Hoja de Trabajo para listado'!$CD$155:$CD$1048576,0),MATCH((CUADRO!Q$4&amp;$E344),'Hoja de Trabajo para listado'!$CD$151:$DC$151,0)),0)</f>
        <v>0</v>
      </c>
      <c r="R344" s="245">
        <f t="shared" ca="1" si="15"/>
        <v>0</v>
      </c>
      <c r="S344" s="263">
        <f ca="1">+R343+R344</f>
        <v>0</v>
      </c>
      <c r="T344" s="245">
        <f ca="1">+S344</f>
        <v>0</v>
      </c>
      <c r="U344" s="244">
        <f t="shared" si="16"/>
        <v>2</v>
      </c>
      <c r="V344" s="333" t="str">
        <f>+VLOOKUP(A344,bd_lista!$A$3:$E$592,5,FALSE)</f>
        <v>Empresas Nacionales</v>
      </c>
      <c r="W344" s="388"/>
      <c r="X344" s="242">
        <f>+VLOOKUP(A344,[4]Sheet1!$A$13:$D$744,4,FALSE)</f>
        <v>41</v>
      </c>
      <c r="Y344" s="242" t="str">
        <f>+VLOOKUP(X344,bd_lista!$A$3:$C$592,3,FALSE)</f>
        <v>Ministerio de Desarrollo Productivo y Economía Plural</v>
      </c>
      <c r="Z344" s="292"/>
      <c r="AA344" s="321"/>
    </row>
    <row r="345" spans="1:27" customFormat="1" ht="15" customHeight="1">
      <c r="A345" s="32">
        <v>578</v>
      </c>
      <c r="B345" s="392">
        <f>+A345</f>
        <v>578</v>
      </c>
      <c r="C345" s="247" t="str">
        <f>+VLOOKUP(A345,bd_lista!$A$3:$C$592,3,FALSE)</f>
        <v>Boliviana de Aviación</v>
      </c>
      <c r="D345" s="389" t="str">
        <f>+C345</f>
        <v>Boliviana de Aviación</v>
      </c>
      <c r="E345" s="247" t="s">
        <v>1304</v>
      </c>
      <c r="F345" s="243">
        <f ca="1">+IFERROR(INDEX('Hoja de Trabajo para listado'!$A$155:$Z$1048576,MATCH($A345,'Hoja de Trabajo para listado'!$A$155:$A$1048576,0),MATCH((CUADRO!F$4&amp;$E345),'Hoja de Trabajo para listado'!$A$151:$Z$151,0)),0)+IFERROR(INDEX('Hoja de Trabajo para listado'!$AB$155:$BA$1048576,MATCH($A345,'Hoja de Trabajo para listado'!$AB$155:$AB$1048576,0),MATCH((CUADRO!F$4&amp;$E345),'Hoja de Trabajo para listado'!$AB$151:$BA$151,0)),0)+IFERROR(INDEX('Hoja de Trabajo para listado'!$BC$155:$CB$1048576,MATCH($A345,'Hoja de Trabajo para listado'!$BC$155:$BC$1048576,0),MATCH((CUADRO!F$4&amp;$E345),'Hoja de Trabajo para listado'!$BC$151:$CB$151,0)),0)+IFERROR(INDEX('Hoja de Trabajo para listado'!$DE$153:$DG$274,MATCH($A345,'Hoja de Trabajo para listado'!$DE$153:$DE$1048576,0),MATCH((CUADRO!F$4&amp;$E345),'Hoja de Trabajo para listado'!$DE$151:$DG$151,0)),0)+IFERROR(INDEX('Hoja de Trabajo para listado'!$CD$155:$DC$1048576,MATCH($A345,'Hoja de Trabajo para listado'!$CD$155:$CD$1048576,0),MATCH((CUADRO!F$4&amp;$E345),'Hoja de Trabajo para listado'!$CD$151:$DC$151,0)),0)</f>
        <v>0</v>
      </c>
      <c r="G345" s="243">
        <f ca="1">+IFERROR(INDEX('Hoja de Trabajo para listado'!$A$155:$Z$1048576,MATCH($A345,'Hoja de Trabajo para listado'!$A$155:$A$1048576,0),MATCH((CUADRO!G$4&amp;$E345),'Hoja de Trabajo para listado'!$A$151:$Z$151,0)),0)+IFERROR(INDEX('Hoja de Trabajo para listado'!$AB$155:$BA$1048576,MATCH($A345,'Hoja de Trabajo para listado'!$AB$155:$AB$1048576,0),MATCH((CUADRO!G$4&amp;$E345),'Hoja de Trabajo para listado'!$AB$151:$BA$151,0)),0)+IFERROR(INDEX('Hoja de Trabajo para listado'!$BC$155:$CB$1048576,MATCH($A345,'Hoja de Trabajo para listado'!$BC$155:$BC$1048576,0),MATCH((CUADRO!G$4&amp;$E345),'Hoja de Trabajo para listado'!$BC$151:$CB$151,0)),0)+IFERROR(INDEX('Hoja de Trabajo para listado'!$DE$153:$DG$274,MATCH($A345,'Hoja de Trabajo para listado'!$DE$153:$DE$1048576,0),MATCH((CUADRO!G$4&amp;$E345),'Hoja de Trabajo para listado'!$DE$151:$DG$151,0)),0)+IFERROR(INDEX('Hoja de Trabajo para listado'!$CD$155:$DC$1048576,MATCH($A345,'Hoja de Trabajo para listado'!$CD$155:$CD$1048576,0),MATCH((CUADRO!G$4&amp;$E345),'Hoja de Trabajo para listado'!$CD$151:$DC$151,0)),0)</f>
        <v>0</v>
      </c>
      <c r="H345" s="243">
        <f ca="1">+IFERROR(INDEX('Hoja de Trabajo para listado'!$A$155:$Z$1048576,MATCH($A345,'Hoja de Trabajo para listado'!$A$155:$A$1048576,0),MATCH((CUADRO!H$4&amp;$E345),'Hoja de Trabajo para listado'!$A$151:$Z$151,0)),0)+IFERROR(INDEX('Hoja de Trabajo para listado'!$AB$155:$BA$1048576,MATCH($A345,'Hoja de Trabajo para listado'!$AB$155:$AB$1048576,0),MATCH((CUADRO!H$4&amp;$E345),'Hoja de Trabajo para listado'!$AB$151:$BA$151,0)),0)+IFERROR(INDEX('Hoja de Trabajo para listado'!$BC$155:$CB$1048576,MATCH($A345,'Hoja de Trabajo para listado'!$BC$155:$BC$1048576,0),MATCH((CUADRO!H$4&amp;$E345),'Hoja de Trabajo para listado'!$BC$151:$CB$151,0)),0)+IFERROR(INDEX('Hoja de Trabajo para listado'!$DE$153:$DG$274,MATCH($A345,'Hoja de Trabajo para listado'!$DE$153:$DE$1048576,0),MATCH((CUADRO!H$4&amp;$E345),'Hoja de Trabajo para listado'!$DE$151:$DG$151,0)),0)+IFERROR(INDEX('Hoja de Trabajo para listado'!$CD$155:$DC$1048576,MATCH($A345,'Hoja de Trabajo para listado'!$CD$155:$CD$1048576,0),MATCH((CUADRO!H$4&amp;$E345),'Hoja de Trabajo para listado'!$CD$151:$DC$151,0)),0)</f>
        <v>0</v>
      </c>
      <c r="I345" s="243">
        <f ca="1">+IFERROR(INDEX('Hoja de Trabajo para listado'!$A$155:$Z$1048576,MATCH($A345,'Hoja de Trabajo para listado'!$A$155:$A$1048576,0),MATCH((CUADRO!I$4&amp;$E345),'Hoja de Trabajo para listado'!$A$151:$Z$151,0)),0)+IFERROR(INDEX('Hoja de Trabajo para listado'!$AB$155:$BA$1048576,MATCH($A345,'Hoja de Trabajo para listado'!$AB$155:$AB$1048576,0),MATCH((CUADRO!I$4&amp;$E345),'Hoja de Trabajo para listado'!$AB$151:$BA$151,0)),0)+IFERROR(INDEX('Hoja de Trabajo para listado'!$BC$155:$CB$1048576,MATCH($A345,'Hoja de Trabajo para listado'!$BC$155:$BC$1048576,0),MATCH((CUADRO!I$4&amp;$E345),'Hoja de Trabajo para listado'!$BC$151:$CB$151,0)),0)+IFERROR(INDEX('Hoja de Trabajo para listado'!$DE$153:$DG$274,MATCH($A345,'Hoja de Trabajo para listado'!$DE$153:$DE$1048576,0),MATCH((CUADRO!I$4&amp;$E345),'Hoja de Trabajo para listado'!$DE$151:$DG$151,0)),0)+IFERROR(INDEX('Hoja de Trabajo para listado'!$CD$155:$DC$1048576,MATCH($A345,'Hoja de Trabajo para listado'!$CD$155:$CD$1048576,0),MATCH((CUADRO!I$4&amp;$E345),'Hoja de Trabajo para listado'!$CD$151:$DC$151,0)),0)</f>
        <v>0</v>
      </c>
      <c r="J345" s="243">
        <f ca="1">+IFERROR(INDEX('Hoja de Trabajo para listado'!$A$155:$Z$1048576,MATCH($A345,'Hoja de Trabajo para listado'!$A$155:$A$1048576,0),MATCH((CUADRO!J$4&amp;$E345),'Hoja de Trabajo para listado'!$A$151:$Z$151,0)),0)+IFERROR(INDEX('Hoja de Trabajo para listado'!$AB$155:$BA$1048576,MATCH($A345,'Hoja de Trabajo para listado'!$AB$155:$AB$1048576,0),MATCH((CUADRO!J$4&amp;$E345),'Hoja de Trabajo para listado'!$AB$151:$BA$151,0)),0)+IFERROR(INDEX('Hoja de Trabajo para listado'!$BC$155:$CB$1048576,MATCH($A345,'Hoja de Trabajo para listado'!$BC$155:$BC$1048576,0),MATCH((CUADRO!J$4&amp;$E345),'Hoja de Trabajo para listado'!$BC$151:$CB$151,0)),0)+IFERROR(INDEX('Hoja de Trabajo para listado'!$DE$153:$DG$274,MATCH($A345,'Hoja de Trabajo para listado'!$DE$153:$DE$1048576,0),MATCH((CUADRO!J$4&amp;$E345),'Hoja de Trabajo para listado'!$DE$151:$DG$151,0)),0)+IFERROR(INDEX('Hoja de Trabajo para listado'!$CD$155:$DC$1048576,MATCH($A345,'Hoja de Trabajo para listado'!$CD$155:$CD$1048576,0),MATCH((CUADRO!J$4&amp;$E345),'Hoja de Trabajo para listado'!$CD$151:$DC$151,0)),0)</f>
        <v>199018675.30000001</v>
      </c>
      <c r="K345" s="243">
        <f ca="1">+IFERROR(INDEX('Hoja de Trabajo para listado'!$A$155:$Z$1048576,MATCH($A345,'Hoja de Trabajo para listado'!$A$155:$A$1048576,0),MATCH((CUADRO!K$4&amp;$E345),'Hoja de Trabajo para listado'!$A$151:$Z$151,0)),0)+IFERROR(INDEX('Hoja de Trabajo para listado'!$AB$155:$BA$1048576,MATCH($A345,'Hoja de Trabajo para listado'!$AB$155:$AB$1048576,0),MATCH((CUADRO!K$4&amp;$E345),'Hoja de Trabajo para listado'!$AB$151:$BA$151,0)),0)+IFERROR(INDEX('Hoja de Trabajo para listado'!$BC$155:$CB$1048576,MATCH($A345,'Hoja de Trabajo para listado'!$BC$155:$BC$1048576,0),MATCH((CUADRO!K$4&amp;$E345),'Hoja de Trabajo para listado'!$BC$151:$CB$151,0)),0)+IFERROR(INDEX('Hoja de Trabajo para listado'!$DE$153:$DG$274,MATCH($A345,'Hoja de Trabajo para listado'!$DE$153:$DE$1048576,0),MATCH((CUADRO!K$4&amp;$E345),'Hoja de Trabajo para listado'!$DE$151:$DG$151,0)),0)+IFERROR(INDEX('Hoja de Trabajo para listado'!$CD$155:$DC$1048576,MATCH($A345,'Hoja de Trabajo para listado'!$CD$155:$CD$1048576,0),MATCH((CUADRO!K$4&amp;$E345),'Hoja de Trabajo para listado'!$CD$151:$DC$151,0)),0)</f>
        <v>0</v>
      </c>
      <c r="L345" s="243">
        <f ca="1">+IFERROR(INDEX('Hoja de Trabajo para listado'!$A$155:$Z$1048576,MATCH($A345,'Hoja de Trabajo para listado'!$A$155:$A$1048576,0),MATCH((CUADRO!L$4&amp;$E345),'Hoja de Trabajo para listado'!$A$151:$Z$151,0)),0)+IFERROR(INDEX('Hoja de Trabajo para listado'!$AB$155:$BA$1048576,MATCH($A345,'Hoja de Trabajo para listado'!$AB$155:$AB$1048576,0),MATCH((CUADRO!L$4&amp;$E345),'Hoja de Trabajo para listado'!$AB$151:$BA$151,0)),0)+IFERROR(INDEX('Hoja de Trabajo para listado'!$BC$155:$CB$1048576,MATCH($A345,'Hoja de Trabajo para listado'!$BC$155:$BC$1048576,0),MATCH((CUADRO!L$4&amp;$E345),'Hoja de Trabajo para listado'!$BC$151:$CB$151,0)),0)+IFERROR(INDEX('Hoja de Trabajo para listado'!$DE$153:$DG$274,MATCH($A345,'Hoja de Trabajo para listado'!$DE$153:$DE$1048576,0),MATCH((CUADRO!L$4&amp;$E345),'Hoja de Trabajo para listado'!$DE$151:$DG$151,0)),0)+IFERROR(INDEX('Hoja de Trabajo para listado'!$CD$155:$DC$1048576,MATCH($A345,'Hoja de Trabajo para listado'!$CD$155:$CD$1048576,0),MATCH((CUADRO!L$4&amp;$E345),'Hoja de Trabajo para listado'!$CD$151:$DC$151,0)),0)</f>
        <v>0</v>
      </c>
      <c r="M345" s="243">
        <f ca="1">+IFERROR(INDEX('Hoja de Trabajo para listado'!$A$155:$Z$1048576,MATCH($A345,'Hoja de Trabajo para listado'!$A$155:$A$1048576,0),MATCH((CUADRO!M$4&amp;$E345),'Hoja de Trabajo para listado'!$A$151:$Z$151,0)),0)+IFERROR(INDEX('Hoja de Trabajo para listado'!$AB$155:$BA$1048576,MATCH($A345,'Hoja de Trabajo para listado'!$AB$155:$AB$1048576,0),MATCH((CUADRO!M$4&amp;$E345),'Hoja de Trabajo para listado'!$AB$151:$BA$151,0)),0)+IFERROR(INDEX('Hoja de Trabajo para listado'!$BC$155:$CB$1048576,MATCH($A345,'Hoja de Trabajo para listado'!$BC$155:$BC$1048576,0),MATCH((CUADRO!M$4&amp;$E345),'Hoja de Trabajo para listado'!$BC$151:$CB$151,0)),0)+IFERROR(INDEX('Hoja de Trabajo para listado'!$DE$153:$DG$274,MATCH($A345,'Hoja de Trabajo para listado'!$DE$153:$DE$1048576,0),MATCH((CUADRO!M$4&amp;$E345),'Hoja de Trabajo para listado'!$DE$151:$DG$151,0)),0)+IFERROR(INDEX('Hoja de Trabajo para listado'!$CD$155:$DC$1048576,MATCH($A345,'Hoja de Trabajo para listado'!$CD$155:$CD$1048576,0),MATCH((CUADRO!M$4&amp;$E345),'Hoja de Trabajo para listado'!$CD$151:$DC$151,0)),0)</f>
        <v>0</v>
      </c>
      <c r="N345" s="243">
        <f ca="1">+IFERROR(INDEX('Hoja de Trabajo para listado'!$A$155:$Z$1048576,MATCH($A345,'Hoja de Trabajo para listado'!$A$155:$A$1048576,0),MATCH((CUADRO!N$4&amp;$E345),'Hoja de Trabajo para listado'!$A$151:$Z$151,0)),0)+IFERROR(INDEX('Hoja de Trabajo para listado'!$AB$155:$BA$1048576,MATCH($A345,'Hoja de Trabajo para listado'!$AB$155:$AB$1048576,0),MATCH((CUADRO!N$4&amp;$E345),'Hoja de Trabajo para listado'!$AB$151:$BA$151,0)),0)+IFERROR(INDEX('Hoja de Trabajo para listado'!$BC$155:$CB$1048576,MATCH($A345,'Hoja de Trabajo para listado'!$BC$155:$BC$1048576,0),MATCH((CUADRO!N$4&amp;$E345),'Hoja de Trabajo para listado'!$BC$151:$CB$151,0)),0)+IFERROR(INDEX('Hoja de Trabajo para listado'!$DE$153:$DG$274,MATCH($A345,'Hoja de Trabajo para listado'!$DE$153:$DE$1048576,0),MATCH((CUADRO!N$4&amp;$E345),'Hoja de Trabajo para listado'!$DE$151:$DG$151,0)),0)+IFERROR(INDEX('Hoja de Trabajo para listado'!$CD$155:$DC$1048576,MATCH($A345,'Hoja de Trabajo para listado'!$CD$155:$CD$1048576,0),MATCH((CUADRO!N$4&amp;$E345),'Hoja de Trabajo para listado'!$CD$151:$DC$151,0)),0)</f>
        <v>0</v>
      </c>
      <c r="O345" s="243">
        <f ca="1">+IFERROR(INDEX('Hoja de Trabajo para listado'!$A$155:$Z$1048576,MATCH($A345,'Hoja de Trabajo para listado'!$A$155:$A$1048576,0),MATCH((CUADRO!O$4&amp;$E345),'Hoja de Trabajo para listado'!$A$151:$Z$151,0)),0)+IFERROR(INDEX('Hoja de Trabajo para listado'!$AB$155:$BA$1048576,MATCH($A345,'Hoja de Trabajo para listado'!$AB$155:$AB$1048576,0),MATCH((CUADRO!O$4&amp;$E345),'Hoja de Trabajo para listado'!$AB$151:$BA$151,0)),0)+IFERROR(INDEX('Hoja de Trabajo para listado'!$BC$155:$CB$1048576,MATCH($A345,'Hoja de Trabajo para listado'!$BC$155:$BC$1048576,0),MATCH((CUADRO!O$4&amp;$E345),'Hoja de Trabajo para listado'!$BC$151:$CB$151,0)),0)+IFERROR(INDEX('Hoja de Trabajo para listado'!$DE$153:$DG$274,MATCH($A345,'Hoja de Trabajo para listado'!$DE$153:$DE$1048576,0),MATCH((CUADRO!O$4&amp;$E345),'Hoja de Trabajo para listado'!$DE$151:$DG$151,0)),0)+IFERROR(INDEX('Hoja de Trabajo para listado'!$CD$155:$DC$1048576,MATCH($A345,'Hoja de Trabajo para listado'!$CD$155:$CD$1048576,0),MATCH((CUADRO!O$4&amp;$E345),'Hoja de Trabajo para listado'!$CD$151:$DC$151,0)),0)</f>
        <v>0</v>
      </c>
      <c r="P345" s="243">
        <f ca="1">+IFERROR(INDEX('Hoja de Trabajo para listado'!$A$155:$Z$1048576,MATCH($A345,'Hoja de Trabajo para listado'!$A$155:$A$1048576,0),MATCH((CUADRO!P$4&amp;$E345),'Hoja de Trabajo para listado'!$A$151:$Z$151,0)),0)+IFERROR(INDEX('Hoja de Trabajo para listado'!$AB$155:$BA$1048576,MATCH($A345,'Hoja de Trabajo para listado'!$AB$155:$AB$1048576,0),MATCH((CUADRO!P$4&amp;$E345),'Hoja de Trabajo para listado'!$AB$151:$BA$151,0)),0)+IFERROR(INDEX('Hoja de Trabajo para listado'!$BC$155:$CB$1048576,MATCH($A345,'Hoja de Trabajo para listado'!$BC$155:$BC$1048576,0),MATCH((CUADRO!P$4&amp;$E345),'Hoja de Trabajo para listado'!$BC$151:$CB$151,0)),0)+IFERROR(INDEX('Hoja de Trabajo para listado'!$DE$153:$DG$274,MATCH($A345,'Hoja de Trabajo para listado'!$DE$153:$DE$1048576,0),MATCH((CUADRO!P$4&amp;$E345),'Hoja de Trabajo para listado'!$DE$151:$DG$151,0)),0)+IFERROR(INDEX('Hoja de Trabajo para listado'!$CD$155:$DC$1048576,MATCH($A345,'Hoja de Trabajo para listado'!$CD$155:$CD$1048576,0),MATCH((CUADRO!P$4&amp;$E345),'Hoja de Trabajo para listado'!$CD$151:$DC$151,0)),0)</f>
        <v>0</v>
      </c>
      <c r="Q345" s="243">
        <f ca="1">+IFERROR(INDEX('Hoja de Trabajo para listado'!$A$155:$Z$1048576,MATCH($A345,'Hoja de Trabajo para listado'!$A$155:$A$1048576,0),MATCH((CUADRO!Q$4&amp;$E345),'Hoja de Trabajo para listado'!$A$151:$Z$151,0)),0)+IFERROR(INDEX('Hoja de Trabajo para listado'!$AB$155:$BA$1048576,MATCH($A345,'Hoja de Trabajo para listado'!$AB$155:$AB$1048576,0),MATCH((CUADRO!Q$4&amp;$E345),'Hoja de Trabajo para listado'!$AB$151:$BA$151,0)),0)+IFERROR(INDEX('Hoja de Trabajo para listado'!$BC$155:$CB$1048576,MATCH($A345,'Hoja de Trabajo para listado'!$BC$155:$BC$1048576,0),MATCH((CUADRO!Q$4&amp;$E345),'Hoja de Trabajo para listado'!$BC$151:$CB$151,0)),0)+IFERROR(INDEX('Hoja de Trabajo para listado'!$DE$153:$DG$274,MATCH($A345,'Hoja de Trabajo para listado'!$DE$153:$DE$1048576,0),MATCH((CUADRO!Q$4&amp;$E345),'Hoja de Trabajo para listado'!$DE$151:$DG$151,0)),0)+IFERROR(INDEX('Hoja de Trabajo para listado'!$CD$155:$DC$1048576,MATCH($A345,'Hoja de Trabajo para listado'!$CD$155:$CD$1048576,0),MATCH((CUADRO!Q$4&amp;$E345),'Hoja de Trabajo para listado'!$CD$151:$DC$151,0)),0)</f>
        <v>0</v>
      </c>
      <c r="R345" s="243">
        <f t="shared" ca="1" si="15"/>
        <v>199018675.30000001</v>
      </c>
      <c r="S345" s="263"/>
      <c r="T345" s="243">
        <f ca="1">+T346</f>
        <v>199244957.05000001</v>
      </c>
      <c r="U345" s="242">
        <f t="shared" si="16"/>
        <v>1</v>
      </c>
      <c r="V345" s="333" t="str">
        <f>+VLOOKUP(A345,bd_lista!$A$3:$E$592,5,FALSE)</f>
        <v>Empresas Nacionales</v>
      </c>
      <c r="W345" s="387" t="str">
        <f>+V345</f>
        <v>Empresas Nacionales</v>
      </c>
      <c r="X345" s="242">
        <f>+VLOOKUP(A345,[4]Sheet1!$A$13:$D$744,4,FALSE)</f>
        <v>81</v>
      </c>
      <c r="Y345" s="242" t="str">
        <f>+VLOOKUP(X345,bd_lista!$A$3:$C$592,3,FALSE)</f>
        <v>Ministerio de Obras Públicas, Servicios y Vivienda</v>
      </c>
      <c r="Z345" s="294">
        <f>+X345</f>
        <v>81</v>
      </c>
      <c r="AA345" s="319" t="str">
        <f>+Y345</f>
        <v>Ministerio de Obras Públicas, Servicios y Vivienda</v>
      </c>
    </row>
    <row r="346" spans="1:27" customFormat="1" ht="15" customHeight="1">
      <c r="A346" s="32">
        <v>578</v>
      </c>
      <c r="B346" s="393"/>
      <c r="C346" s="333" t="str">
        <f>+VLOOKUP(A346,bd_lista!$A$3:$C$592,3,FALSE)</f>
        <v>Boliviana de Aviación</v>
      </c>
      <c r="D346" s="390"/>
      <c r="E346" s="247" t="s">
        <v>1305</v>
      </c>
      <c r="F346" s="245">
        <f ca="1">+IFERROR(INDEX('Hoja de Trabajo para listado'!$A$155:$Z$1048576,MATCH($A346,'Hoja de Trabajo para listado'!$A$155:$A$1048576,0),MATCH((CUADRO!F$4&amp;$E346),'Hoja de Trabajo para listado'!$A$151:$Z$151,0)),0)+IFERROR(INDEX('Hoja de Trabajo para listado'!$AB$155:$BA$1048576,MATCH($A346,'Hoja de Trabajo para listado'!$AB$155:$AB$1048576,0),MATCH((CUADRO!F$4&amp;$E346),'Hoja de Trabajo para listado'!$AB$151:$BA$151,0)),0)+IFERROR(INDEX('Hoja de Trabajo para listado'!$BC$155:$CB$1048576,MATCH($A346,'Hoja de Trabajo para listado'!$BC$155:$BC$1048576,0),MATCH((CUADRO!F$4&amp;$E346),'Hoja de Trabajo para listado'!$BC$151:$CB$151,0)),0)+IFERROR(INDEX('Hoja de Trabajo para listado'!$DE$153:$DG$274,MATCH($A346,'Hoja de Trabajo para listado'!$DE$153:$DE$1048576,0),MATCH((CUADRO!F$4&amp;$E346),'Hoja de Trabajo para listado'!$DE$151:$DG$151,0)),0)+IFERROR(INDEX('Hoja de Trabajo para listado'!$CD$155:$DC$1048576,MATCH($A346,'Hoja de Trabajo para listado'!$CD$155:$CD$1048576,0),MATCH((CUADRO!F$4&amp;$E346),'Hoja de Trabajo para listado'!$CD$151:$DC$151,0)),0)</f>
        <v>0</v>
      </c>
      <c r="G346" s="245">
        <f ca="1">+IFERROR(INDEX('Hoja de Trabajo para listado'!$A$155:$Z$1048576,MATCH($A346,'Hoja de Trabajo para listado'!$A$155:$A$1048576,0),MATCH((CUADRO!G$4&amp;$E346),'Hoja de Trabajo para listado'!$A$151:$Z$151,0)),0)+IFERROR(INDEX('Hoja de Trabajo para listado'!$AB$155:$BA$1048576,MATCH($A346,'Hoja de Trabajo para listado'!$AB$155:$AB$1048576,0),MATCH((CUADRO!G$4&amp;$E346),'Hoja de Trabajo para listado'!$AB$151:$BA$151,0)),0)+IFERROR(INDEX('Hoja de Trabajo para listado'!$BC$155:$CB$1048576,MATCH($A346,'Hoja de Trabajo para listado'!$BC$155:$BC$1048576,0),MATCH((CUADRO!G$4&amp;$E346),'Hoja de Trabajo para listado'!$BC$151:$CB$151,0)),0)+IFERROR(INDEX('Hoja de Trabajo para listado'!$DE$153:$DG$274,MATCH($A346,'Hoja de Trabajo para listado'!$DE$153:$DE$1048576,0),MATCH((CUADRO!G$4&amp;$E346),'Hoja de Trabajo para listado'!$DE$151:$DG$151,0)),0)+IFERROR(INDEX('Hoja de Trabajo para listado'!$CD$155:$DC$1048576,MATCH($A346,'Hoja de Trabajo para listado'!$CD$155:$CD$1048576,0),MATCH((CUADRO!G$4&amp;$E346),'Hoja de Trabajo para listado'!$CD$151:$DC$151,0)),0)</f>
        <v>0</v>
      </c>
      <c r="H346" s="245">
        <f ca="1">+IFERROR(INDEX('Hoja de Trabajo para listado'!$A$155:$Z$1048576,MATCH($A346,'Hoja de Trabajo para listado'!$A$155:$A$1048576,0),MATCH((CUADRO!H$4&amp;$E346),'Hoja de Trabajo para listado'!$A$151:$Z$151,0)),0)+IFERROR(INDEX('Hoja de Trabajo para listado'!$AB$155:$BA$1048576,MATCH($A346,'Hoja de Trabajo para listado'!$AB$155:$AB$1048576,0),MATCH((CUADRO!H$4&amp;$E346),'Hoja de Trabajo para listado'!$AB$151:$BA$151,0)),0)+IFERROR(INDEX('Hoja de Trabajo para listado'!$BC$155:$CB$1048576,MATCH($A346,'Hoja de Trabajo para listado'!$BC$155:$BC$1048576,0),MATCH((CUADRO!H$4&amp;$E346),'Hoja de Trabajo para listado'!$BC$151:$CB$151,0)),0)+IFERROR(INDEX('Hoja de Trabajo para listado'!$DE$153:$DG$274,MATCH($A346,'Hoja de Trabajo para listado'!$DE$153:$DE$1048576,0),MATCH((CUADRO!H$4&amp;$E346),'Hoja de Trabajo para listado'!$DE$151:$DG$151,0)),0)+IFERROR(INDEX('Hoja de Trabajo para listado'!$CD$155:$DC$1048576,MATCH($A346,'Hoja de Trabajo para listado'!$CD$155:$CD$1048576,0),MATCH((CUADRO!H$4&amp;$E346),'Hoja de Trabajo para listado'!$CD$151:$DC$151,0)),0)</f>
        <v>0</v>
      </c>
      <c r="I346" s="245">
        <f ca="1">+IFERROR(INDEX('Hoja de Trabajo para listado'!$A$155:$Z$1048576,MATCH($A346,'Hoja de Trabajo para listado'!$A$155:$A$1048576,0),MATCH((CUADRO!I$4&amp;$E346),'Hoja de Trabajo para listado'!$A$151:$Z$151,0)),0)+IFERROR(INDEX('Hoja de Trabajo para listado'!$AB$155:$BA$1048576,MATCH($A346,'Hoja de Trabajo para listado'!$AB$155:$AB$1048576,0),MATCH((CUADRO!I$4&amp;$E346),'Hoja de Trabajo para listado'!$AB$151:$BA$151,0)),0)+IFERROR(INDEX('Hoja de Trabajo para listado'!$BC$155:$CB$1048576,MATCH($A346,'Hoja de Trabajo para listado'!$BC$155:$BC$1048576,0),MATCH((CUADRO!I$4&amp;$E346),'Hoja de Trabajo para listado'!$BC$151:$CB$151,0)),0)+IFERROR(INDEX('Hoja de Trabajo para listado'!$DE$153:$DG$274,MATCH($A346,'Hoja de Trabajo para listado'!$DE$153:$DE$1048576,0),MATCH((CUADRO!I$4&amp;$E346),'Hoja de Trabajo para listado'!$DE$151:$DG$151,0)),0)+IFERROR(INDEX('Hoja de Trabajo para listado'!$CD$155:$DC$1048576,MATCH($A346,'Hoja de Trabajo para listado'!$CD$155:$CD$1048576,0),MATCH((CUADRO!I$4&amp;$E346),'Hoja de Trabajo para listado'!$CD$151:$DC$151,0)),0)</f>
        <v>0</v>
      </c>
      <c r="J346" s="245">
        <f ca="1">+IFERROR(INDEX('Hoja de Trabajo para listado'!$A$155:$Z$1048576,MATCH($A346,'Hoja de Trabajo para listado'!$A$155:$A$1048576,0),MATCH((CUADRO!J$4&amp;$E346),'Hoja de Trabajo para listado'!$A$151:$Z$151,0)),0)+IFERROR(INDEX('Hoja de Trabajo para listado'!$AB$155:$BA$1048576,MATCH($A346,'Hoja de Trabajo para listado'!$AB$155:$AB$1048576,0),MATCH((CUADRO!J$4&amp;$E346),'Hoja de Trabajo para listado'!$AB$151:$BA$151,0)),0)+IFERROR(INDEX('Hoja de Trabajo para listado'!$BC$155:$CB$1048576,MATCH($A346,'Hoja de Trabajo para listado'!$BC$155:$BC$1048576,0),MATCH((CUADRO!J$4&amp;$E346),'Hoja de Trabajo para listado'!$BC$151:$CB$151,0)),0)+IFERROR(INDEX('Hoja de Trabajo para listado'!$DE$153:$DG$274,MATCH($A346,'Hoja de Trabajo para listado'!$DE$153:$DE$1048576,0),MATCH((CUADRO!J$4&amp;$E346),'Hoja de Trabajo para listado'!$DE$151:$DG$151,0)),0)+IFERROR(INDEX('Hoja de Trabajo para listado'!$CD$155:$DC$1048576,MATCH($A346,'Hoja de Trabajo para listado'!$CD$155:$CD$1048576,0),MATCH((CUADRO!J$4&amp;$E346),'Hoja de Trabajo para listado'!$CD$151:$DC$151,0)),0)</f>
        <v>226281.75000000003</v>
      </c>
      <c r="K346" s="245">
        <f ca="1">+IFERROR(INDEX('Hoja de Trabajo para listado'!$A$155:$Z$1048576,MATCH($A346,'Hoja de Trabajo para listado'!$A$155:$A$1048576,0),MATCH((CUADRO!K$4&amp;$E346),'Hoja de Trabajo para listado'!$A$151:$Z$151,0)),0)+IFERROR(INDEX('Hoja de Trabajo para listado'!$AB$155:$BA$1048576,MATCH($A346,'Hoja de Trabajo para listado'!$AB$155:$AB$1048576,0),MATCH((CUADRO!K$4&amp;$E346),'Hoja de Trabajo para listado'!$AB$151:$BA$151,0)),0)+IFERROR(INDEX('Hoja de Trabajo para listado'!$BC$155:$CB$1048576,MATCH($A346,'Hoja de Trabajo para listado'!$BC$155:$BC$1048576,0),MATCH((CUADRO!K$4&amp;$E346),'Hoja de Trabajo para listado'!$BC$151:$CB$151,0)),0)+IFERROR(INDEX('Hoja de Trabajo para listado'!$DE$153:$DG$274,MATCH($A346,'Hoja de Trabajo para listado'!$DE$153:$DE$1048576,0),MATCH((CUADRO!K$4&amp;$E346),'Hoja de Trabajo para listado'!$DE$151:$DG$151,0)),0)+IFERROR(INDEX('Hoja de Trabajo para listado'!$CD$155:$DC$1048576,MATCH($A346,'Hoja de Trabajo para listado'!$CD$155:$CD$1048576,0),MATCH((CUADRO!K$4&amp;$E346),'Hoja de Trabajo para listado'!$CD$151:$DC$151,0)),0)</f>
        <v>0</v>
      </c>
      <c r="L346" s="245">
        <f ca="1">+IFERROR(INDEX('Hoja de Trabajo para listado'!$A$155:$Z$1048576,MATCH($A346,'Hoja de Trabajo para listado'!$A$155:$A$1048576,0),MATCH((CUADRO!L$4&amp;$E346),'Hoja de Trabajo para listado'!$A$151:$Z$151,0)),0)+IFERROR(INDEX('Hoja de Trabajo para listado'!$AB$155:$BA$1048576,MATCH($A346,'Hoja de Trabajo para listado'!$AB$155:$AB$1048576,0),MATCH((CUADRO!L$4&amp;$E346),'Hoja de Trabajo para listado'!$AB$151:$BA$151,0)),0)+IFERROR(INDEX('Hoja de Trabajo para listado'!$BC$155:$CB$1048576,MATCH($A346,'Hoja de Trabajo para listado'!$BC$155:$BC$1048576,0),MATCH((CUADRO!L$4&amp;$E346),'Hoja de Trabajo para listado'!$BC$151:$CB$151,0)),0)+IFERROR(INDEX('Hoja de Trabajo para listado'!$DE$153:$DG$274,MATCH($A346,'Hoja de Trabajo para listado'!$DE$153:$DE$1048576,0),MATCH((CUADRO!L$4&amp;$E346),'Hoja de Trabajo para listado'!$DE$151:$DG$151,0)),0)+IFERROR(INDEX('Hoja de Trabajo para listado'!$CD$155:$DC$1048576,MATCH($A346,'Hoja de Trabajo para listado'!$CD$155:$CD$1048576,0),MATCH((CUADRO!L$4&amp;$E346),'Hoja de Trabajo para listado'!$CD$151:$DC$151,0)),0)</f>
        <v>0</v>
      </c>
      <c r="M346" s="245">
        <f ca="1">+IFERROR(INDEX('Hoja de Trabajo para listado'!$A$155:$Z$1048576,MATCH($A346,'Hoja de Trabajo para listado'!$A$155:$A$1048576,0),MATCH((CUADRO!M$4&amp;$E346),'Hoja de Trabajo para listado'!$A$151:$Z$151,0)),0)+IFERROR(INDEX('Hoja de Trabajo para listado'!$AB$155:$BA$1048576,MATCH($A346,'Hoja de Trabajo para listado'!$AB$155:$AB$1048576,0),MATCH((CUADRO!M$4&amp;$E346),'Hoja de Trabajo para listado'!$AB$151:$BA$151,0)),0)+IFERROR(INDEX('Hoja de Trabajo para listado'!$BC$155:$CB$1048576,MATCH($A346,'Hoja de Trabajo para listado'!$BC$155:$BC$1048576,0),MATCH((CUADRO!M$4&amp;$E346),'Hoja de Trabajo para listado'!$BC$151:$CB$151,0)),0)+IFERROR(INDEX('Hoja de Trabajo para listado'!$DE$153:$DG$274,MATCH($A346,'Hoja de Trabajo para listado'!$DE$153:$DE$1048576,0),MATCH((CUADRO!M$4&amp;$E346),'Hoja de Trabajo para listado'!$DE$151:$DG$151,0)),0)+IFERROR(INDEX('Hoja de Trabajo para listado'!$CD$155:$DC$1048576,MATCH($A346,'Hoja de Trabajo para listado'!$CD$155:$CD$1048576,0),MATCH((CUADRO!M$4&amp;$E346),'Hoja de Trabajo para listado'!$CD$151:$DC$151,0)),0)</f>
        <v>0</v>
      </c>
      <c r="N346" s="245">
        <f ca="1">+IFERROR(INDEX('Hoja de Trabajo para listado'!$A$155:$Z$1048576,MATCH($A346,'Hoja de Trabajo para listado'!$A$155:$A$1048576,0),MATCH((CUADRO!N$4&amp;$E346),'Hoja de Trabajo para listado'!$A$151:$Z$151,0)),0)+IFERROR(INDEX('Hoja de Trabajo para listado'!$AB$155:$BA$1048576,MATCH($A346,'Hoja de Trabajo para listado'!$AB$155:$AB$1048576,0),MATCH((CUADRO!N$4&amp;$E346),'Hoja de Trabajo para listado'!$AB$151:$BA$151,0)),0)+IFERROR(INDEX('Hoja de Trabajo para listado'!$BC$155:$CB$1048576,MATCH($A346,'Hoja de Trabajo para listado'!$BC$155:$BC$1048576,0),MATCH((CUADRO!N$4&amp;$E346),'Hoja de Trabajo para listado'!$BC$151:$CB$151,0)),0)+IFERROR(INDEX('Hoja de Trabajo para listado'!$DE$153:$DG$274,MATCH($A346,'Hoja de Trabajo para listado'!$DE$153:$DE$1048576,0),MATCH((CUADRO!N$4&amp;$E346),'Hoja de Trabajo para listado'!$DE$151:$DG$151,0)),0)+IFERROR(INDEX('Hoja de Trabajo para listado'!$CD$155:$DC$1048576,MATCH($A346,'Hoja de Trabajo para listado'!$CD$155:$CD$1048576,0),MATCH((CUADRO!N$4&amp;$E346),'Hoja de Trabajo para listado'!$CD$151:$DC$151,0)),0)</f>
        <v>0</v>
      </c>
      <c r="O346" s="245">
        <f ca="1">+IFERROR(INDEX('Hoja de Trabajo para listado'!$A$155:$Z$1048576,MATCH($A346,'Hoja de Trabajo para listado'!$A$155:$A$1048576,0),MATCH((CUADRO!O$4&amp;$E346),'Hoja de Trabajo para listado'!$A$151:$Z$151,0)),0)+IFERROR(INDEX('Hoja de Trabajo para listado'!$AB$155:$BA$1048576,MATCH($A346,'Hoja de Trabajo para listado'!$AB$155:$AB$1048576,0),MATCH((CUADRO!O$4&amp;$E346),'Hoja de Trabajo para listado'!$AB$151:$BA$151,0)),0)+IFERROR(INDEX('Hoja de Trabajo para listado'!$BC$155:$CB$1048576,MATCH($A346,'Hoja de Trabajo para listado'!$BC$155:$BC$1048576,0),MATCH((CUADRO!O$4&amp;$E346),'Hoja de Trabajo para listado'!$BC$151:$CB$151,0)),0)+IFERROR(INDEX('Hoja de Trabajo para listado'!$DE$153:$DG$274,MATCH($A346,'Hoja de Trabajo para listado'!$DE$153:$DE$1048576,0),MATCH((CUADRO!O$4&amp;$E346),'Hoja de Trabajo para listado'!$DE$151:$DG$151,0)),0)+IFERROR(INDEX('Hoja de Trabajo para listado'!$CD$155:$DC$1048576,MATCH($A346,'Hoja de Trabajo para listado'!$CD$155:$CD$1048576,0),MATCH((CUADRO!O$4&amp;$E346),'Hoja de Trabajo para listado'!$CD$151:$DC$151,0)),0)</f>
        <v>0</v>
      </c>
      <c r="P346" s="245">
        <f ca="1">+IFERROR(INDEX('Hoja de Trabajo para listado'!$A$155:$Z$1048576,MATCH($A346,'Hoja de Trabajo para listado'!$A$155:$A$1048576,0),MATCH((CUADRO!P$4&amp;$E346),'Hoja de Trabajo para listado'!$A$151:$Z$151,0)),0)+IFERROR(INDEX('Hoja de Trabajo para listado'!$AB$155:$BA$1048576,MATCH($A346,'Hoja de Trabajo para listado'!$AB$155:$AB$1048576,0),MATCH((CUADRO!P$4&amp;$E346),'Hoja de Trabajo para listado'!$AB$151:$BA$151,0)),0)+IFERROR(INDEX('Hoja de Trabajo para listado'!$BC$155:$CB$1048576,MATCH($A346,'Hoja de Trabajo para listado'!$BC$155:$BC$1048576,0),MATCH((CUADRO!P$4&amp;$E346),'Hoja de Trabajo para listado'!$BC$151:$CB$151,0)),0)+IFERROR(INDEX('Hoja de Trabajo para listado'!$DE$153:$DG$274,MATCH($A346,'Hoja de Trabajo para listado'!$DE$153:$DE$1048576,0),MATCH((CUADRO!P$4&amp;$E346),'Hoja de Trabajo para listado'!$DE$151:$DG$151,0)),0)+IFERROR(INDEX('Hoja de Trabajo para listado'!$CD$155:$DC$1048576,MATCH($A346,'Hoja de Trabajo para listado'!$CD$155:$CD$1048576,0),MATCH((CUADRO!P$4&amp;$E346),'Hoja de Trabajo para listado'!$CD$151:$DC$151,0)),0)</f>
        <v>0</v>
      </c>
      <c r="Q346" s="245">
        <f ca="1">+IFERROR(INDEX('Hoja de Trabajo para listado'!$A$155:$Z$1048576,MATCH($A346,'Hoja de Trabajo para listado'!$A$155:$A$1048576,0),MATCH((CUADRO!Q$4&amp;$E346),'Hoja de Trabajo para listado'!$A$151:$Z$151,0)),0)+IFERROR(INDEX('Hoja de Trabajo para listado'!$AB$155:$BA$1048576,MATCH($A346,'Hoja de Trabajo para listado'!$AB$155:$AB$1048576,0),MATCH((CUADRO!Q$4&amp;$E346),'Hoja de Trabajo para listado'!$AB$151:$BA$151,0)),0)+IFERROR(INDEX('Hoja de Trabajo para listado'!$BC$155:$CB$1048576,MATCH($A346,'Hoja de Trabajo para listado'!$BC$155:$BC$1048576,0),MATCH((CUADRO!Q$4&amp;$E346),'Hoja de Trabajo para listado'!$BC$151:$CB$151,0)),0)+IFERROR(INDEX('Hoja de Trabajo para listado'!$DE$153:$DG$274,MATCH($A346,'Hoja de Trabajo para listado'!$DE$153:$DE$1048576,0),MATCH((CUADRO!Q$4&amp;$E346),'Hoja de Trabajo para listado'!$DE$151:$DG$151,0)),0)+IFERROR(INDEX('Hoja de Trabajo para listado'!$CD$155:$DC$1048576,MATCH($A346,'Hoja de Trabajo para listado'!$CD$155:$CD$1048576,0),MATCH((CUADRO!Q$4&amp;$E346),'Hoja de Trabajo para listado'!$CD$151:$DC$151,0)),0)</f>
        <v>0</v>
      </c>
      <c r="R346" s="245">
        <f t="shared" ca="1" si="15"/>
        <v>226281.75000000003</v>
      </c>
      <c r="S346" s="262">
        <f ca="1">+R345+R346</f>
        <v>199244957.05000001</v>
      </c>
      <c r="T346" s="243">
        <f ca="1">+S346</f>
        <v>199244957.05000001</v>
      </c>
      <c r="U346" s="242">
        <f t="shared" si="16"/>
        <v>2</v>
      </c>
      <c r="V346" s="333" t="str">
        <f>+VLOOKUP(A346,bd_lista!$A$3:$E$592,5,FALSE)</f>
        <v>Empresas Nacionales</v>
      </c>
      <c r="W346" s="388"/>
      <c r="X346" s="242">
        <f>+VLOOKUP(A346,[4]Sheet1!$A$13:$D$744,4,FALSE)</f>
        <v>81</v>
      </c>
      <c r="Y346" s="242" t="str">
        <f>+VLOOKUP(X346,bd_lista!$A$3:$C$592,3,FALSE)</f>
        <v>Ministerio de Obras Públicas, Servicios y Vivienda</v>
      </c>
      <c r="Z346" s="292"/>
      <c r="AA346" s="321"/>
    </row>
    <row r="347" spans="1:27" customFormat="1" ht="15" customHeight="1">
      <c r="A347" s="32">
        <v>580</v>
      </c>
      <c r="B347" s="392">
        <f>+A347</f>
        <v>580</v>
      </c>
      <c r="C347" s="247" t="str">
        <f>+VLOOKUP(A347,bd_lista!$A$3:$C$592,3,FALSE)</f>
        <v>Depósitos Aduaneros Bolivianos</v>
      </c>
      <c r="D347" s="389" t="str">
        <f>+C347</f>
        <v>Depósitos Aduaneros Bolivianos</v>
      </c>
      <c r="E347" s="332" t="s">
        <v>1304</v>
      </c>
      <c r="F347" s="243">
        <f ca="1">+IFERROR(INDEX('Hoja de Trabajo para listado'!$A$155:$Z$1048576,MATCH($A347,'Hoja de Trabajo para listado'!$A$155:$A$1048576,0),MATCH((CUADRO!F$4&amp;$E347),'Hoja de Trabajo para listado'!$A$151:$Z$151,0)),0)+IFERROR(INDEX('Hoja de Trabajo para listado'!$AB$155:$BA$1048576,MATCH($A347,'Hoja de Trabajo para listado'!$AB$155:$AB$1048576,0),MATCH((CUADRO!F$4&amp;$E347),'Hoja de Trabajo para listado'!$AB$151:$BA$151,0)),0)+IFERROR(INDEX('Hoja de Trabajo para listado'!$BC$155:$CB$1048576,MATCH($A347,'Hoja de Trabajo para listado'!$BC$155:$BC$1048576,0),MATCH((CUADRO!F$4&amp;$E347),'Hoja de Trabajo para listado'!$BC$151:$CB$151,0)),0)+IFERROR(INDEX('Hoja de Trabajo para listado'!$DE$153:$DG$274,MATCH($A347,'Hoja de Trabajo para listado'!$DE$153:$DE$1048576,0),MATCH((CUADRO!F$4&amp;$E347),'Hoja de Trabajo para listado'!$DE$151:$DG$151,0)),0)+IFERROR(INDEX('Hoja de Trabajo para listado'!$CD$155:$DC$1048576,MATCH($A347,'Hoja de Trabajo para listado'!$CD$155:$CD$1048576,0),MATCH((CUADRO!F$4&amp;$E347),'Hoja de Trabajo para listado'!$CD$151:$DC$151,0)),0)</f>
        <v>0</v>
      </c>
      <c r="G347" s="243">
        <f ca="1">+IFERROR(INDEX('Hoja de Trabajo para listado'!$A$155:$Z$1048576,MATCH($A347,'Hoja de Trabajo para listado'!$A$155:$A$1048576,0),MATCH((CUADRO!G$4&amp;$E347),'Hoja de Trabajo para listado'!$A$151:$Z$151,0)),0)+IFERROR(INDEX('Hoja de Trabajo para listado'!$AB$155:$BA$1048576,MATCH($A347,'Hoja de Trabajo para listado'!$AB$155:$AB$1048576,0),MATCH((CUADRO!G$4&amp;$E347),'Hoja de Trabajo para listado'!$AB$151:$BA$151,0)),0)+IFERROR(INDEX('Hoja de Trabajo para listado'!$BC$155:$CB$1048576,MATCH($A347,'Hoja de Trabajo para listado'!$BC$155:$BC$1048576,0),MATCH((CUADRO!G$4&amp;$E347),'Hoja de Trabajo para listado'!$BC$151:$CB$151,0)),0)+IFERROR(INDEX('Hoja de Trabajo para listado'!$DE$153:$DG$274,MATCH($A347,'Hoja de Trabajo para listado'!$DE$153:$DE$1048576,0),MATCH((CUADRO!G$4&amp;$E347),'Hoja de Trabajo para listado'!$DE$151:$DG$151,0)),0)+IFERROR(INDEX('Hoja de Trabajo para listado'!$CD$155:$DC$1048576,MATCH($A347,'Hoja de Trabajo para listado'!$CD$155:$CD$1048576,0),MATCH((CUADRO!G$4&amp;$E347),'Hoja de Trabajo para listado'!$CD$151:$DC$151,0)),0)</f>
        <v>0</v>
      </c>
      <c r="H347" s="243">
        <f ca="1">+IFERROR(INDEX('Hoja de Trabajo para listado'!$A$155:$Z$1048576,MATCH($A347,'Hoja de Trabajo para listado'!$A$155:$A$1048576,0),MATCH((CUADRO!H$4&amp;$E347),'Hoja de Trabajo para listado'!$A$151:$Z$151,0)),0)+IFERROR(INDEX('Hoja de Trabajo para listado'!$AB$155:$BA$1048576,MATCH($A347,'Hoja de Trabajo para listado'!$AB$155:$AB$1048576,0),MATCH((CUADRO!H$4&amp;$E347),'Hoja de Trabajo para listado'!$AB$151:$BA$151,0)),0)+IFERROR(INDEX('Hoja de Trabajo para listado'!$BC$155:$CB$1048576,MATCH($A347,'Hoja de Trabajo para listado'!$BC$155:$BC$1048576,0),MATCH((CUADRO!H$4&amp;$E347),'Hoja de Trabajo para listado'!$BC$151:$CB$151,0)),0)+IFERROR(INDEX('Hoja de Trabajo para listado'!$DE$153:$DG$274,MATCH($A347,'Hoja de Trabajo para listado'!$DE$153:$DE$1048576,0),MATCH((CUADRO!H$4&amp;$E347),'Hoja de Trabajo para listado'!$DE$151:$DG$151,0)),0)+IFERROR(INDEX('Hoja de Trabajo para listado'!$CD$155:$DC$1048576,MATCH($A347,'Hoja de Trabajo para listado'!$CD$155:$CD$1048576,0),MATCH((CUADRO!H$4&amp;$E347),'Hoja de Trabajo para listado'!$CD$151:$DC$151,0)),0)</f>
        <v>0</v>
      </c>
      <c r="I347" s="243">
        <f ca="1">+IFERROR(INDEX('Hoja de Trabajo para listado'!$A$155:$Z$1048576,MATCH($A347,'Hoja de Trabajo para listado'!$A$155:$A$1048576,0),MATCH((CUADRO!I$4&amp;$E347),'Hoja de Trabajo para listado'!$A$151:$Z$151,0)),0)+IFERROR(INDEX('Hoja de Trabajo para listado'!$AB$155:$BA$1048576,MATCH($A347,'Hoja de Trabajo para listado'!$AB$155:$AB$1048576,0),MATCH((CUADRO!I$4&amp;$E347),'Hoja de Trabajo para listado'!$AB$151:$BA$151,0)),0)+IFERROR(INDEX('Hoja de Trabajo para listado'!$BC$155:$CB$1048576,MATCH($A347,'Hoja de Trabajo para listado'!$BC$155:$BC$1048576,0),MATCH((CUADRO!I$4&amp;$E347),'Hoja de Trabajo para listado'!$BC$151:$CB$151,0)),0)+IFERROR(INDEX('Hoja de Trabajo para listado'!$DE$153:$DG$274,MATCH($A347,'Hoja de Trabajo para listado'!$DE$153:$DE$1048576,0),MATCH((CUADRO!I$4&amp;$E347),'Hoja de Trabajo para listado'!$DE$151:$DG$151,0)),0)+IFERROR(INDEX('Hoja de Trabajo para listado'!$CD$155:$DC$1048576,MATCH($A347,'Hoja de Trabajo para listado'!$CD$155:$CD$1048576,0),MATCH((CUADRO!I$4&amp;$E347),'Hoja de Trabajo para listado'!$CD$151:$DC$151,0)),0)</f>
        <v>0</v>
      </c>
      <c r="J347" s="243">
        <f ca="1">+IFERROR(INDEX('Hoja de Trabajo para listado'!$A$155:$Z$1048576,MATCH($A347,'Hoja de Trabajo para listado'!$A$155:$A$1048576,0),MATCH((CUADRO!J$4&amp;$E347),'Hoja de Trabajo para listado'!$A$151:$Z$151,0)),0)+IFERROR(INDEX('Hoja de Trabajo para listado'!$AB$155:$BA$1048576,MATCH($A347,'Hoja de Trabajo para listado'!$AB$155:$AB$1048576,0),MATCH((CUADRO!J$4&amp;$E347),'Hoja de Trabajo para listado'!$AB$151:$BA$151,0)),0)+IFERROR(INDEX('Hoja de Trabajo para listado'!$BC$155:$CB$1048576,MATCH($A347,'Hoja de Trabajo para listado'!$BC$155:$BC$1048576,0),MATCH((CUADRO!J$4&amp;$E347),'Hoja de Trabajo para listado'!$BC$151:$CB$151,0)),0)+IFERROR(INDEX('Hoja de Trabajo para listado'!$DE$153:$DG$274,MATCH($A347,'Hoja de Trabajo para listado'!$DE$153:$DE$1048576,0),MATCH((CUADRO!J$4&amp;$E347),'Hoja de Trabajo para listado'!$DE$151:$DG$151,0)),0)+IFERROR(INDEX('Hoja de Trabajo para listado'!$CD$155:$DC$1048576,MATCH($A347,'Hoja de Trabajo para listado'!$CD$155:$CD$1048576,0),MATCH((CUADRO!J$4&amp;$E347),'Hoja de Trabajo para listado'!$CD$151:$DC$151,0)),0)</f>
        <v>0</v>
      </c>
      <c r="K347" s="243">
        <f ca="1">+IFERROR(INDEX('Hoja de Trabajo para listado'!$A$155:$Z$1048576,MATCH($A347,'Hoja de Trabajo para listado'!$A$155:$A$1048576,0),MATCH((CUADRO!K$4&amp;$E347),'Hoja de Trabajo para listado'!$A$151:$Z$151,0)),0)+IFERROR(INDEX('Hoja de Trabajo para listado'!$AB$155:$BA$1048576,MATCH($A347,'Hoja de Trabajo para listado'!$AB$155:$AB$1048576,0),MATCH((CUADRO!K$4&amp;$E347),'Hoja de Trabajo para listado'!$AB$151:$BA$151,0)),0)+IFERROR(INDEX('Hoja de Trabajo para listado'!$BC$155:$CB$1048576,MATCH($A347,'Hoja de Trabajo para listado'!$BC$155:$BC$1048576,0),MATCH((CUADRO!K$4&amp;$E347),'Hoja de Trabajo para listado'!$BC$151:$CB$151,0)),0)+IFERROR(INDEX('Hoja de Trabajo para listado'!$DE$153:$DG$274,MATCH($A347,'Hoja de Trabajo para listado'!$DE$153:$DE$1048576,0),MATCH((CUADRO!K$4&amp;$E347),'Hoja de Trabajo para listado'!$DE$151:$DG$151,0)),0)+IFERROR(INDEX('Hoja de Trabajo para listado'!$CD$155:$DC$1048576,MATCH($A347,'Hoja de Trabajo para listado'!$CD$155:$CD$1048576,0),MATCH((CUADRO!K$4&amp;$E347),'Hoja de Trabajo para listado'!$CD$151:$DC$151,0)),0)</f>
        <v>0</v>
      </c>
      <c r="L347" s="243">
        <f ca="1">+IFERROR(INDEX('Hoja de Trabajo para listado'!$A$155:$Z$1048576,MATCH($A347,'Hoja de Trabajo para listado'!$A$155:$A$1048576,0),MATCH((CUADRO!L$4&amp;$E347),'Hoja de Trabajo para listado'!$A$151:$Z$151,0)),0)+IFERROR(INDEX('Hoja de Trabajo para listado'!$AB$155:$BA$1048576,MATCH($A347,'Hoja de Trabajo para listado'!$AB$155:$AB$1048576,0),MATCH((CUADRO!L$4&amp;$E347),'Hoja de Trabajo para listado'!$AB$151:$BA$151,0)),0)+IFERROR(INDEX('Hoja de Trabajo para listado'!$BC$155:$CB$1048576,MATCH($A347,'Hoja de Trabajo para listado'!$BC$155:$BC$1048576,0),MATCH((CUADRO!L$4&amp;$E347),'Hoja de Trabajo para listado'!$BC$151:$CB$151,0)),0)+IFERROR(INDEX('Hoja de Trabajo para listado'!$DE$153:$DG$274,MATCH($A347,'Hoja de Trabajo para listado'!$DE$153:$DE$1048576,0),MATCH((CUADRO!L$4&amp;$E347),'Hoja de Trabajo para listado'!$DE$151:$DG$151,0)),0)+IFERROR(INDEX('Hoja de Trabajo para listado'!$CD$155:$DC$1048576,MATCH($A347,'Hoja de Trabajo para listado'!$CD$155:$CD$1048576,0),MATCH((CUADRO!L$4&amp;$E347),'Hoja de Trabajo para listado'!$CD$151:$DC$151,0)),0)</f>
        <v>0</v>
      </c>
      <c r="M347" s="243">
        <f ca="1">+IFERROR(INDEX('Hoja de Trabajo para listado'!$A$155:$Z$1048576,MATCH($A347,'Hoja de Trabajo para listado'!$A$155:$A$1048576,0),MATCH((CUADRO!M$4&amp;$E347),'Hoja de Trabajo para listado'!$A$151:$Z$151,0)),0)+IFERROR(INDEX('Hoja de Trabajo para listado'!$AB$155:$BA$1048576,MATCH($A347,'Hoja de Trabajo para listado'!$AB$155:$AB$1048576,0),MATCH((CUADRO!M$4&amp;$E347),'Hoja de Trabajo para listado'!$AB$151:$BA$151,0)),0)+IFERROR(INDEX('Hoja de Trabajo para listado'!$BC$155:$CB$1048576,MATCH($A347,'Hoja de Trabajo para listado'!$BC$155:$BC$1048576,0),MATCH((CUADRO!M$4&amp;$E347),'Hoja de Trabajo para listado'!$BC$151:$CB$151,0)),0)+IFERROR(INDEX('Hoja de Trabajo para listado'!$DE$153:$DG$274,MATCH($A347,'Hoja de Trabajo para listado'!$DE$153:$DE$1048576,0),MATCH((CUADRO!M$4&amp;$E347),'Hoja de Trabajo para listado'!$DE$151:$DG$151,0)),0)+IFERROR(INDEX('Hoja de Trabajo para listado'!$CD$155:$DC$1048576,MATCH($A347,'Hoja de Trabajo para listado'!$CD$155:$CD$1048576,0),MATCH((CUADRO!M$4&amp;$E347),'Hoja de Trabajo para listado'!$CD$151:$DC$151,0)),0)</f>
        <v>0</v>
      </c>
      <c r="N347" s="243">
        <f ca="1">+IFERROR(INDEX('Hoja de Trabajo para listado'!$A$155:$Z$1048576,MATCH($A347,'Hoja de Trabajo para listado'!$A$155:$A$1048576,0),MATCH((CUADRO!N$4&amp;$E347),'Hoja de Trabajo para listado'!$A$151:$Z$151,0)),0)+IFERROR(INDEX('Hoja de Trabajo para listado'!$AB$155:$BA$1048576,MATCH($A347,'Hoja de Trabajo para listado'!$AB$155:$AB$1048576,0),MATCH((CUADRO!N$4&amp;$E347),'Hoja de Trabajo para listado'!$AB$151:$BA$151,0)),0)+IFERROR(INDEX('Hoja de Trabajo para listado'!$BC$155:$CB$1048576,MATCH($A347,'Hoja de Trabajo para listado'!$BC$155:$BC$1048576,0),MATCH((CUADRO!N$4&amp;$E347),'Hoja de Trabajo para listado'!$BC$151:$CB$151,0)),0)+IFERROR(INDEX('Hoja de Trabajo para listado'!$DE$153:$DG$274,MATCH($A347,'Hoja de Trabajo para listado'!$DE$153:$DE$1048576,0),MATCH((CUADRO!N$4&amp;$E347),'Hoja de Trabajo para listado'!$DE$151:$DG$151,0)),0)+IFERROR(INDEX('Hoja de Trabajo para listado'!$CD$155:$DC$1048576,MATCH($A347,'Hoja de Trabajo para listado'!$CD$155:$CD$1048576,0),MATCH((CUADRO!N$4&amp;$E347),'Hoja de Trabajo para listado'!$CD$151:$DC$151,0)),0)</f>
        <v>0</v>
      </c>
      <c r="O347" s="243">
        <f ca="1">+IFERROR(INDEX('Hoja de Trabajo para listado'!$A$155:$Z$1048576,MATCH($A347,'Hoja de Trabajo para listado'!$A$155:$A$1048576,0),MATCH((CUADRO!O$4&amp;$E347),'Hoja de Trabajo para listado'!$A$151:$Z$151,0)),0)+IFERROR(INDEX('Hoja de Trabajo para listado'!$AB$155:$BA$1048576,MATCH($A347,'Hoja de Trabajo para listado'!$AB$155:$AB$1048576,0),MATCH((CUADRO!O$4&amp;$E347),'Hoja de Trabajo para listado'!$AB$151:$BA$151,0)),0)+IFERROR(INDEX('Hoja de Trabajo para listado'!$BC$155:$CB$1048576,MATCH($A347,'Hoja de Trabajo para listado'!$BC$155:$BC$1048576,0),MATCH((CUADRO!O$4&amp;$E347),'Hoja de Trabajo para listado'!$BC$151:$CB$151,0)),0)+IFERROR(INDEX('Hoja de Trabajo para listado'!$DE$153:$DG$274,MATCH($A347,'Hoja de Trabajo para listado'!$DE$153:$DE$1048576,0),MATCH((CUADRO!O$4&amp;$E347),'Hoja de Trabajo para listado'!$DE$151:$DG$151,0)),0)+IFERROR(INDEX('Hoja de Trabajo para listado'!$CD$155:$DC$1048576,MATCH($A347,'Hoja de Trabajo para listado'!$CD$155:$CD$1048576,0),MATCH((CUADRO!O$4&amp;$E347),'Hoja de Trabajo para listado'!$CD$151:$DC$151,0)),0)</f>
        <v>0</v>
      </c>
      <c r="P347" s="243">
        <f ca="1">+IFERROR(INDEX('Hoja de Trabajo para listado'!$A$155:$Z$1048576,MATCH($A347,'Hoja de Trabajo para listado'!$A$155:$A$1048576,0),MATCH((CUADRO!P$4&amp;$E347),'Hoja de Trabajo para listado'!$A$151:$Z$151,0)),0)+IFERROR(INDEX('Hoja de Trabajo para listado'!$AB$155:$BA$1048576,MATCH($A347,'Hoja de Trabajo para listado'!$AB$155:$AB$1048576,0),MATCH((CUADRO!P$4&amp;$E347),'Hoja de Trabajo para listado'!$AB$151:$BA$151,0)),0)+IFERROR(INDEX('Hoja de Trabajo para listado'!$BC$155:$CB$1048576,MATCH($A347,'Hoja de Trabajo para listado'!$BC$155:$BC$1048576,0),MATCH((CUADRO!P$4&amp;$E347),'Hoja de Trabajo para listado'!$BC$151:$CB$151,0)),0)+IFERROR(INDEX('Hoja de Trabajo para listado'!$DE$153:$DG$274,MATCH($A347,'Hoja de Trabajo para listado'!$DE$153:$DE$1048576,0),MATCH((CUADRO!P$4&amp;$E347),'Hoja de Trabajo para listado'!$DE$151:$DG$151,0)),0)+IFERROR(INDEX('Hoja de Trabajo para listado'!$CD$155:$DC$1048576,MATCH($A347,'Hoja de Trabajo para listado'!$CD$155:$CD$1048576,0),MATCH((CUADRO!P$4&amp;$E347),'Hoja de Trabajo para listado'!$CD$151:$DC$151,0)),0)</f>
        <v>0</v>
      </c>
      <c r="Q347" s="243">
        <f ca="1">+IFERROR(INDEX('Hoja de Trabajo para listado'!$A$155:$Z$1048576,MATCH($A347,'Hoja de Trabajo para listado'!$A$155:$A$1048576,0),MATCH((CUADRO!Q$4&amp;$E347),'Hoja de Trabajo para listado'!$A$151:$Z$151,0)),0)+IFERROR(INDEX('Hoja de Trabajo para listado'!$AB$155:$BA$1048576,MATCH($A347,'Hoja de Trabajo para listado'!$AB$155:$AB$1048576,0),MATCH((CUADRO!Q$4&amp;$E347),'Hoja de Trabajo para listado'!$AB$151:$BA$151,0)),0)+IFERROR(INDEX('Hoja de Trabajo para listado'!$BC$155:$CB$1048576,MATCH($A347,'Hoja de Trabajo para listado'!$BC$155:$BC$1048576,0),MATCH((CUADRO!Q$4&amp;$E347),'Hoja de Trabajo para listado'!$BC$151:$CB$151,0)),0)+IFERROR(INDEX('Hoja de Trabajo para listado'!$DE$153:$DG$274,MATCH($A347,'Hoja de Trabajo para listado'!$DE$153:$DE$1048576,0),MATCH((CUADRO!Q$4&amp;$E347),'Hoja de Trabajo para listado'!$DE$151:$DG$151,0)),0)+IFERROR(INDEX('Hoja de Trabajo para listado'!$CD$155:$DC$1048576,MATCH($A347,'Hoja de Trabajo para listado'!$CD$155:$CD$1048576,0),MATCH((CUADRO!Q$4&amp;$E347),'Hoja de Trabajo para listado'!$CD$151:$DC$151,0)),0)</f>
        <v>0</v>
      </c>
      <c r="R347" s="243">
        <f t="shared" ca="1" si="15"/>
        <v>0</v>
      </c>
      <c r="S347" s="263"/>
      <c r="T347" s="243">
        <f ca="1">+T348</f>
        <v>779262.44000000029</v>
      </c>
      <c r="U347" s="242">
        <f t="shared" si="16"/>
        <v>1</v>
      </c>
      <c r="V347" s="333" t="str">
        <f>+VLOOKUP(A347,bd_lista!$A$3:$E$592,5,FALSE)</f>
        <v>Empresas Nacionales</v>
      </c>
      <c r="W347" s="387" t="str">
        <f>+V347</f>
        <v>Empresas Nacionales</v>
      </c>
      <c r="X347" s="242">
        <f>+VLOOKUP(A347,[4]Sheet1!$A$13:$D$744,4,FALSE)</f>
        <v>35</v>
      </c>
      <c r="Y347" s="242" t="str">
        <f>+VLOOKUP(X347,bd_lista!$A$3:$C$592,3,FALSE)</f>
        <v>Ministerio de Economía y Finanzas Públicas</v>
      </c>
      <c r="Z347" s="294">
        <f>+X347</f>
        <v>35</v>
      </c>
      <c r="AA347" s="319" t="str">
        <f>+Y347</f>
        <v>Ministerio de Economía y Finanzas Públicas</v>
      </c>
    </row>
    <row r="348" spans="1:27" customFormat="1" ht="15" customHeight="1">
      <c r="A348" s="32">
        <v>580</v>
      </c>
      <c r="B348" s="393"/>
      <c r="C348" s="333" t="str">
        <f>+VLOOKUP(A348,bd_lista!$A$3:$C$592,3,FALSE)</f>
        <v>Depósitos Aduaneros Bolivianos</v>
      </c>
      <c r="D348" s="390"/>
      <c r="E348" s="333" t="s">
        <v>1305</v>
      </c>
      <c r="F348" s="245">
        <f ca="1">+IFERROR(INDEX('Hoja de Trabajo para listado'!$A$155:$Z$1048576,MATCH($A348,'Hoja de Trabajo para listado'!$A$155:$A$1048576,0),MATCH((CUADRO!F$4&amp;$E348),'Hoja de Trabajo para listado'!$A$151:$Z$151,0)),0)+IFERROR(INDEX('Hoja de Trabajo para listado'!$AB$155:$BA$1048576,MATCH($A348,'Hoja de Trabajo para listado'!$AB$155:$AB$1048576,0),MATCH((CUADRO!F$4&amp;$E348),'Hoja de Trabajo para listado'!$AB$151:$BA$151,0)),0)+IFERROR(INDEX('Hoja de Trabajo para listado'!$BC$155:$CB$1048576,MATCH($A348,'Hoja de Trabajo para listado'!$BC$155:$BC$1048576,0),MATCH((CUADRO!F$4&amp;$E348),'Hoja de Trabajo para listado'!$BC$151:$CB$151,0)),0)+IFERROR(INDEX('Hoja de Trabajo para listado'!$DE$153:$DG$274,MATCH($A348,'Hoja de Trabajo para listado'!$DE$153:$DE$1048576,0),MATCH((CUADRO!F$4&amp;$E348),'Hoja de Trabajo para listado'!$DE$151:$DG$151,0)),0)+IFERROR(INDEX('Hoja de Trabajo para listado'!$CD$155:$DC$1048576,MATCH($A348,'Hoja de Trabajo para listado'!$CD$155:$CD$1048576,0),MATCH((CUADRO!F$4&amp;$E348),'Hoja de Trabajo para listado'!$CD$151:$DC$151,0)),0)</f>
        <v>0</v>
      </c>
      <c r="G348" s="245">
        <f ca="1">+IFERROR(INDEX('Hoja de Trabajo para listado'!$A$155:$Z$1048576,MATCH($A348,'Hoja de Trabajo para listado'!$A$155:$A$1048576,0),MATCH((CUADRO!G$4&amp;$E348),'Hoja de Trabajo para listado'!$A$151:$Z$151,0)),0)+IFERROR(INDEX('Hoja de Trabajo para listado'!$AB$155:$BA$1048576,MATCH($A348,'Hoja de Trabajo para listado'!$AB$155:$AB$1048576,0),MATCH((CUADRO!G$4&amp;$E348),'Hoja de Trabajo para listado'!$AB$151:$BA$151,0)),0)+IFERROR(INDEX('Hoja de Trabajo para listado'!$BC$155:$CB$1048576,MATCH($A348,'Hoja de Trabajo para listado'!$BC$155:$BC$1048576,0),MATCH((CUADRO!G$4&amp;$E348),'Hoja de Trabajo para listado'!$BC$151:$CB$151,0)),0)+IFERROR(INDEX('Hoja de Trabajo para listado'!$DE$153:$DG$274,MATCH($A348,'Hoja de Trabajo para listado'!$DE$153:$DE$1048576,0),MATCH((CUADRO!G$4&amp;$E348),'Hoja de Trabajo para listado'!$DE$151:$DG$151,0)),0)+IFERROR(INDEX('Hoja de Trabajo para listado'!$CD$155:$DC$1048576,MATCH($A348,'Hoja de Trabajo para listado'!$CD$155:$CD$1048576,0),MATCH((CUADRO!G$4&amp;$E348),'Hoja de Trabajo para listado'!$CD$151:$DC$151,0)),0)</f>
        <v>0</v>
      </c>
      <c r="H348" s="245">
        <f ca="1">+IFERROR(INDEX('Hoja de Trabajo para listado'!$A$155:$Z$1048576,MATCH($A348,'Hoja de Trabajo para listado'!$A$155:$A$1048576,0),MATCH((CUADRO!H$4&amp;$E348),'Hoja de Trabajo para listado'!$A$151:$Z$151,0)),0)+IFERROR(INDEX('Hoja de Trabajo para listado'!$AB$155:$BA$1048576,MATCH($A348,'Hoja de Trabajo para listado'!$AB$155:$AB$1048576,0),MATCH((CUADRO!H$4&amp;$E348),'Hoja de Trabajo para listado'!$AB$151:$BA$151,0)),0)+IFERROR(INDEX('Hoja de Trabajo para listado'!$BC$155:$CB$1048576,MATCH($A348,'Hoja de Trabajo para listado'!$BC$155:$BC$1048576,0),MATCH((CUADRO!H$4&amp;$E348),'Hoja de Trabajo para listado'!$BC$151:$CB$151,0)),0)+IFERROR(INDEX('Hoja de Trabajo para listado'!$DE$153:$DG$274,MATCH($A348,'Hoja de Trabajo para listado'!$DE$153:$DE$1048576,0),MATCH((CUADRO!H$4&amp;$E348),'Hoja de Trabajo para listado'!$DE$151:$DG$151,0)),0)+IFERROR(INDEX('Hoja de Trabajo para listado'!$CD$155:$DC$1048576,MATCH($A348,'Hoja de Trabajo para listado'!$CD$155:$CD$1048576,0),MATCH((CUADRO!H$4&amp;$E348),'Hoja de Trabajo para listado'!$CD$151:$DC$151,0)),0)</f>
        <v>19908.84</v>
      </c>
      <c r="I348" s="245">
        <f ca="1">+IFERROR(INDEX('Hoja de Trabajo para listado'!$A$155:$Z$1048576,MATCH($A348,'Hoja de Trabajo para listado'!$A$155:$A$1048576,0),MATCH((CUADRO!I$4&amp;$E348),'Hoja de Trabajo para listado'!$A$151:$Z$151,0)),0)+IFERROR(INDEX('Hoja de Trabajo para listado'!$AB$155:$BA$1048576,MATCH($A348,'Hoja de Trabajo para listado'!$AB$155:$AB$1048576,0),MATCH((CUADRO!I$4&amp;$E348),'Hoja de Trabajo para listado'!$AB$151:$BA$151,0)),0)+IFERROR(INDEX('Hoja de Trabajo para listado'!$BC$155:$CB$1048576,MATCH($A348,'Hoja de Trabajo para listado'!$BC$155:$BC$1048576,0),MATCH((CUADRO!I$4&amp;$E348),'Hoja de Trabajo para listado'!$BC$151:$CB$151,0)),0)+IFERROR(INDEX('Hoja de Trabajo para listado'!$DE$153:$DG$274,MATCH($A348,'Hoja de Trabajo para listado'!$DE$153:$DE$1048576,0),MATCH((CUADRO!I$4&amp;$E348),'Hoja de Trabajo para listado'!$DE$151:$DG$151,0)),0)+IFERROR(INDEX('Hoja de Trabajo para listado'!$CD$155:$DC$1048576,MATCH($A348,'Hoja de Trabajo para listado'!$CD$155:$CD$1048576,0),MATCH((CUADRO!I$4&amp;$E348),'Hoja de Trabajo para listado'!$CD$151:$DC$151,0)),0)</f>
        <v>0</v>
      </c>
      <c r="J348" s="245">
        <f ca="1">+IFERROR(INDEX('Hoja de Trabajo para listado'!$A$155:$Z$1048576,MATCH($A348,'Hoja de Trabajo para listado'!$A$155:$A$1048576,0),MATCH((CUADRO!J$4&amp;$E348),'Hoja de Trabajo para listado'!$A$151:$Z$151,0)),0)+IFERROR(INDEX('Hoja de Trabajo para listado'!$AB$155:$BA$1048576,MATCH($A348,'Hoja de Trabajo para listado'!$AB$155:$AB$1048576,0),MATCH((CUADRO!J$4&amp;$E348),'Hoja de Trabajo para listado'!$AB$151:$BA$151,0)),0)+IFERROR(INDEX('Hoja de Trabajo para listado'!$BC$155:$CB$1048576,MATCH($A348,'Hoja de Trabajo para listado'!$BC$155:$BC$1048576,0),MATCH((CUADRO!J$4&amp;$E348),'Hoja de Trabajo para listado'!$BC$151:$CB$151,0)),0)+IFERROR(INDEX('Hoja de Trabajo para listado'!$DE$153:$DG$274,MATCH($A348,'Hoja de Trabajo para listado'!$DE$153:$DE$1048576,0),MATCH((CUADRO!J$4&amp;$E348),'Hoja de Trabajo para listado'!$DE$151:$DG$151,0)),0)+IFERROR(INDEX('Hoja de Trabajo para listado'!$CD$155:$DC$1048576,MATCH($A348,'Hoja de Trabajo para listado'!$CD$155:$CD$1048576,0),MATCH((CUADRO!J$4&amp;$E348),'Hoja de Trabajo para listado'!$CD$151:$DC$151,0)),0)</f>
        <v>759353.60000000033</v>
      </c>
      <c r="K348" s="245">
        <f ca="1">+IFERROR(INDEX('Hoja de Trabajo para listado'!$A$155:$Z$1048576,MATCH($A348,'Hoja de Trabajo para listado'!$A$155:$A$1048576,0),MATCH((CUADRO!K$4&amp;$E348),'Hoja de Trabajo para listado'!$A$151:$Z$151,0)),0)+IFERROR(INDEX('Hoja de Trabajo para listado'!$AB$155:$BA$1048576,MATCH($A348,'Hoja de Trabajo para listado'!$AB$155:$AB$1048576,0),MATCH((CUADRO!K$4&amp;$E348),'Hoja de Trabajo para listado'!$AB$151:$BA$151,0)),0)+IFERROR(INDEX('Hoja de Trabajo para listado'!$BC$155:$CB$1048576,MATCH($A348,'Hoja de Trabajo para listado'!$BC$155:$BC$1048576,0),MATCH((CUADRO!K$4&amp;$E348),'Hoja de Trabajo para listado'!$BC$151:$CB$151,0)),0)+IFERROR(INDEX('Hoja de Trabajo para listado'!$DE$153:$DG$274,MATCH($A348,'Hoja de Trabajo para listado'!$DE$153:$DE$1048576,0),MATCH((CUADRO!K$4&amp;$E348),'Hoja de Trabajo para listado'!$DE$151:$DG$151,0)),0)+IFERROR(INDEX('Hoja de Trabajo para listado'!$CD$155:$DC$1048576,MATCH($A348,'Hoja de Trabajo para listado'!$CD$155:$CD$1048576,0),MATCH((CUADRO!K$4&amp;$E348),'Hoja de Trabajo para listado'!$CD$151:$DC$151,0)),0)</f>
        <v>0</v>
      </c>
      <c r="L348" s="245">
        <f ca="1">+IFERROR(INDEX('Hoja de Trabajo para listado'!$A$155:$Z$1048576,MATCH($A348,'Hoja de Trabajo para listado'!$A$155:$A$1048576,0),MATCH((CUADRO!L$4&amp;$E348),'Hoja de Trabajo para listado'!$A$151:$Z$151,0)),0)+IFERROR(INDEX('Hoja de Trabajo para listado'!$AB$155:$BA$1048576,MATCH($A348,'Hoja de Trabajo para listado'!$AB$155:$AB$1048576,0),MATCH((CUADRO!L$4&amp;$E348),'Hoja de Trabajo para listado'!$AB$151:$BA$151,0)),0)+IFERROR(INDEX('Hoja de Trabajo para listado'!$BC$155:$CB$1048576,MATCH($A348,'Hoja de Trabajo para listado'!$BC$155:$BC$1048576,0),MATCH((CUADRO!L$4&amp;$E348),'Hoja de Trabajo para listado'!$BC$151:$CB$151,0)),0)+IFERROR(INDEX('Hoja de Trabajo para listado'!$DE$153:$DG$274,MATCH($A348,'Hoja de Trabajo para listado'!$DE$153:$DE$1048576,0),MATCH((CUADRO!L$4&amp;$E348),'Hoja de Trabajo para listado'!$DE$151:$DG$151,0)),0)+IFERROR(INDEX('Hoja de Trabajo para listado'!$CD$155:$DC$1048576,MATCH($A348,'Hoja de Trabajo para listado'!$CD$155:$CD$1048576,0),MATCH((CUADRO!L$4&amp;$E348),'Hoja de Trabajo para listado'!$CD$151:$DC$151,0)),0)</f>
        <v>0</v>
      </c>
      <c r="M348" s="245">
        <f ca="1">+IFERROR(INDEX('Hoja de Trabajo para listado'!$A$155:$Z$1048576,MATCH($A348,'Hoja de Trabajo para listado'!$A$155:$A$1048576,0),MATCH((CUADRO!M$4&amp;$E348),'Hoja de Trabajo para listado'!$A$151:$Z$151,0)),0)+IFERROR(INDEX('Hoja de Trabajo para listado'!$AB$155:$BA$1048576,MATCH($A348,'Hoja de Trabajo para listado'!$AB$155:$AB$1048576,0),MATCH((CUADRO!M$4&amp;$E348),'Hoja de Trabajo para listado'!$AB$151:$BA$151,0)),0)+IFERROR(INDEX('Hoja de Trabajo para listado'!$BC$155:$CB$1048576,MATCH($A348,'Hoja de Trabajo para listado'!$BC$155:$BC$1048576,0),MATCH((CUADRO!M$4&amp;$E348),'Hoja de Trabajo para listado'!$BC$151:$CB$151,0)),0)+IFERROR(INDEX('Hoja de Trabajo para listado'!$DE$153:$DG$274,MATCH($A348,'Hoja de Trabajo para listado'!$DE$153:$DE$1048576,0),MATCH((CUADRO!M$4&amp;$E348),'Hoja de Trabajo para listado'!$DE$151:$DG$151,0)),0)+IFERROR(INDEX('Hoja de Trabajo para listado'!$CD$155:$DC$1048576,MATCH($A348,'Hoja de Trabajo para listado'!$CD$155:$CD$1048576,0),MATCH((CUADRO!M$4&amp;$E348),'Hoja de Trabajo para listado'!$CD$151:$DC$151,0)),0)</f>
        <v>0</v>
      </c>
      <c r="N348" s="245">
        <f ca="1">+IFERROR(INDEX('Hoja de Trabajo para listado'!$A$155:$Z$1048576,MATCH($A348,'Hoja de Trabajo para listado'!$A$155:$A$1048576,0),MATCH((CUADRO!N$4&amp;$E348),'Hoja de Trabajo para listado'!$A$151:$Z$151,0)),0)+IFERROR(INDEX('Hoja de Trabajo para listado'!$AB$155:$BA$1048576,MATCH($A348,'Hoja de Trabajo para listado'!$AB$155:$AB$1048576,0),MATCH((CUADRO!N$4&amp;$E348),'Hoja de Trabajo para listado'!$AB$151:$BA$151,0)),0)+IFERROR(INDEX('Hoja de Trabajo para listado'!$BC$155:$CB$1048576,MATCH($A348,'Hoja de Trabajo para listado'!$BC$155:$BC$1048576,0),MATCH((CUADRO!N$4&amp;$E348),'Hoja de Trabajo para listado'!$BC$151:$CB$151,0)),0)+IFERROR(INDEX('Hoja de Trabajo para listado'!$DE$153:$DG$274,MATCH($A348,'Hoja de Trabajo para listado'!$DE$153:$DE$1048576,0),MATCH((CUADRO!N$4&amp;$E348),'Hoja de Trabajo para listado'!$DE$151:$DG$151,0)),0)+IFERROR(INDEX('Hoja de Trabajo para listado'!$CD$155:$DC$1048576,MATCH($A348,'Hoja de Trabajo para listado'!$CD$155:$CD$1048576,0),MATCH((CUADRO!N$4&amp;$E348),'Hoja de Trabajo para listado'!$CD$151:$DC$151,0)),0)</f>
        <v>0</v>
      </c>
      <c r="O348" s="245">
        <f ca="1">+IFERROR(INDEX('Hoja de Trabajo para listado'!$A$155:$Z$1048576,MATCH($A348,'Hoja de Trabajo para listado'!$A$155:$A$1048576,0),MATCH((CUADRO!O$4&amp;$E348),'Hoja de Trabajo para listado'!$A$151:$Z$151,0)),0)+IFERROR(INDEX('Hoja de Trabajo para listado'!$AB$155:$BA$1048576,MATCH($A348,'Hoja de Trabajo para listado'!$AB$155:$AB$1048576,0),MATCH((CUADRO!O$4&amp;$E348),'Hoja de Trabajo para listado'!$AB$151:$BA$151,0)),0)+IFERROR(INDEX('Hoja de Trabajo para listado'!$BC$155:$CB$1048576,MATCH($A348,'Hoja de Trabajo para listado'!$BC$155:$BC$1048576,0),MATCH((CUADRO!O$4&amp;$E348),'Hoja de Trabajo para listado'!$BC$151:$CB$151,0)),0)+IFERROR(INDEX('Hoja de Trabajo para listado'!$DE$153:$DG$274,MATCH($A348,'Hoja de Trabajo para listado'!$DE$153:$DE$1048576,0),MATCH((CUADRO!O$4&amp;$E348),'Hoja de Trabajo para listado'!$DE$151:$DG$151,0)),0)+IFERROR(INDEX('Hoja de Trabajo para listado'!$CD$155:$DC$1048576,MATCH($A348,'Hoja de Trabajo para listado'!$CD$155:$CD$1048576,0),MATCH((CUADRO!O$4&amp;$E348),'Hoja de Trabajo para listado'!$CD$151:$DC$151,0)),0)</f>
        <v>0</v>
      </c>
      <c r="P348" s="245">
        <f ca="1">+IFERROR(INDEX('Hoja de Trabajo para listado'!$A$155:$Z$1048576,MATCH($A348,'Hoja de Trabajo para listado'!$A$155:$A$1048576,0),MATCH((CUADRO!P$4&amp;$E348),'Hoja de Trabajo para listado'!$A$151:$Z$151,0)),0)+IFERROR(INDEX('Hoja de Trabajo para listado'!$AB$155:$BA$1048576,MATCH($A348,'Hoja de Trabajo para listado'!$AB$155:$AB$1048576,0),MATCH((CUADRO!P$4&amp;$E348),'Hoja de Trabajo para listado'!$AB$151:$BA$151,0)),0)+IFERROR(INDEX('Hoja de Trabajo para listado'!$BC$155:$CB$1048576,MATCH($A348,'Hoja de Trabajo para listado'!$BC$155:$BC$1048576,0),MATCH((CUADRO!P$4&amp;$E348),'Hoja de Trabajo para listado'!$BC$151:$CB$151,0)),0)+IFERROR(INDEX('Hoja de Trabajo para listado'!$DE$153:$DG$274,MATCH($A348,'Hoja de Trabajo para listado'!$DE$153:$DE$1048576,0),MATCH((CUADRO!P$4&amp;$E348),'Hoja de Trabajo para listado'!$DE$151:$DG$151,0)),0)+IFERROR(INDEX('Hoja de Trabajo para listado'!$CD$155:$DC$1048576,MATCH($A348,'Hoja de Trabajo para listado'!$CD$155:$CD$1048576,0),MATCH((CUADRO!P$4&amp;$E348),'Hoja de Trabajo para listado'!$CD$151:$DC$151,0)),0)</f>
        <v>0</v>
      </c>
      <c r="Q348" s="245">
        <f ca="1">+IFERROR(INDEX('Hoja de Trabajo para listado'!$A$155:$Z$1048576,MATCH($A348,'Hoja de Trabajo para listado'!$A$155:$A$1048576,0),MATCH((CUADRO!Q$4&amp;$E348),'Hoja de Trabajo para listado'!$A$151:$Z$151,0)),0)+IFERROR(INDEX('Hoja de Trabajo para listado'!$AB$155:$BA$1048576,MATCH($A348,'Hoja de Trabajo para listado'!$AB$155:$AB$1048576,0),MATCH((CUADRO!Q$4&amp;$E348),'Hoja de Trabajo para listado'!$AB$151:$BA$151,0)),0)+IFERROR(INDEX('Hoja de Trabajo para listado'!$BC$155:$CB$1048576,MATCH($A348,'Hoja de Trabajo para listado'!$BC$155:$BC$1048576,0),MATCH((CUADRO!Q$4&amp;$E348),'Hoja de Trabajo para listado'!$BC$151:$CB$151,0)),0)+IFERROR(INDEX('Hoja de Trabajo para listado'!$DE$153:$DG$274,MATCH($A348,'Hoja de Trabajo para listado'!$DE$153:$DE$1048576,0),MATCH((CUADRO!Q$4&amp;$E348),'Hoja de Trabajo para listado'!$DE$151:$DG$151,0)),0)+IFERROR(INDEX('Hoja de Trabajo para listado'!$CD$155:$DC$1048576,MATCH($A348,'Hoja de Trabajo para listado'!$CD$155:$CD$1048576,0),MATCH((CUADRO!Q$4&amp;$E348),'Hoja de Trabajo para listado'!$CD$151:$DC$151,0)),0)</f>
        <v>0</v>
      </c>
      <c r="R348" s="245">
        <f t="shared" ca="1" si="15"/>
        <v>779262.44000000029</v>
      </c>
      <c r="S348" s="262">
        <f ca="1">+R347+R348</f>
        <v>779262.44000000029</v>
      </c>
      <c r="T348" s="243">
        <f ca="1">+S348</f>
        <v>779262.44000000029</v>
      </c>
      <c r="U348" s="242">
        <f t="shared" si="16"/>
        <v>2</v>
      </c>
      <c r="V348" s="333" t="str">
        <f>+VLOOKUP(A348,bd_lista!$A$3:$E$592,5,FALSE)</f>
        <v>Empresas Nacionales</v>
      </c>
      <c r="W348" s="388"/>
      <c r="X348" s="242">
        <f>+VLOOKUP(A348,[4]Sheet1!$A$13:$D$744,4,FALSE)</f>
        <v>35</v>
      </c>
      <c r="Y348" s="242" t="str">
        <f>+VLOOKUP(X348,bd_lista!$A$3:$C$592,3,FALSE)</f>
        <v>Ministerio de Economía y Finanzas Públicas</v>
      </c>
      <c r="Z348" s="292"/>
      <c r="AA348" s="321"/>
    </row>
    <row r="349" spans="1:27" ht="15" hidden="1" customHeight="1">
      <c r="A349" s="32">
        <v>584</v>
      </c>
      <c r="B349" s="392">
        <f>+A349</f>
        <v>584</v>
      </c>
      <c r="C349" s="247" t="str">
        <f>+VLOOKUP(A349,bd_lista!$A$3:$C$592,3,FALSE)</f>
        <v>Empresa Boliviana de Industrializacion de Hidrocarburos</v>
      </c>
      <c r="D349" s="389" t="str">
        <f>+C349</f>
        <v>Empresa Boliviana de Industrializacion de Hidrocarburos</v>
      </c>
      <c r="E349" s="247" t="s">
        <v>1304</v>
      </c>
      <c r="F349" s="243">
        <f ca="1">+IFERROR(INDEX('Hoja de Trabajo para listado'!$A$155:$Z$1048576,MATCH($A349,'Hoja de Trabajo para listado'!$A$155:$A$1048576,0),MATCH((CUADRO!F$4&amp;$E349),'Hoja de Trabajo para listado'!$A$151:$Z$151,0)),0)+IFERROR(INDEX('Hoja de Trabajo para listado'!$AB$155:$BA$1048576,MATCH($A349,'Hoja de Trabajo para listado'!$AB$155:$AB$1048576,0),MATCH((CUADRO!F$4&amp;$E349),'Hoja de Trabajo para listado'!$AB$151:$BA$151,0)),0)+IFERROR(INDEX('Hoja de Trabajo para listado'!$BC$155:$CB$1048576,MATCH($A349,'Hoja de Trabajo para listado'!$BC$155:$BC$1048576,0),MATCH((CUADRO!F$4&amp;$E349),'Hoja de Trabajo para listado'!$BC$151:$CB$151,0)),0)+IFERROR(INDEX('Hoja de Trabajo para listado'!$DE$153:$DG$274,MATCH($A349,'Hoja de Trabajo para listado'!$DE$153:$DE$1048576,0),MATCH((CUADRO!F$4&amp;$E349),'Hoja de Trabajo para listado'!$DE$151:$DG$151,0)),0)+IFERROR(INDEX('Hoja de Trabajo para listado'!$CD$155:$DC$1048576,MATCH($A349,'Hoja de Trabajo para listado'!$CD$155:$CD$1048576,0),MATCH((CUADRO!F$4&amp;$E349),'Hoja de Trabajo para listado'!$CD$151:$DC$151,0)),0)</f>
        <v>0</v>
      </c>
      <c r="G349" s="243">
        <f ca="1">+IFERROR(INDEX('Hoja de Trabajo para listado'!$A$155:$Z$1048576,MATCH($A349,'Hoja de Trabajo para listado'!$A$155:$A$1048576,0),MATCH((CUADRO!G$4&amp;$E349),'Hoja de Trabajo para listado'!$A$151:$Z$151,0)),0)+IFERROR(INDEX('Hoja de Trabajo para listado'!$AB$155:$BA$1048576,MATCH($A349,'Hoja de Trabajo para listado'!$AB$155:$AB$1048576,0),MATCH((CUADRO!G$4&amp;$E349),'Hoja de Trabajo para listado'!$AB$151:$BA$151,0)),0)+IFERROR(INDEX('Hoja de Trabajo para listado'!$BC$155:$CB$1048576,MATCH($A349,'Hoja de Trabajo para listado'!$BC$155:$BC$1048576,0),MATCH((CUADRO!G$4&amp;$E349),'Hoja de Trabajo para listado'!$BC$151:$CB$151,0)),0)+IFERROR(INDEX('Hoja de Trabajo para listado'!$DE$153:$DG$274,MATCH($A349,'Hoja de Trabajo para listado'!$DE$153:$DE$1048576,0),MATCH((CUADRO!G$4&amp;$E349),'Hoja de Trabajo para listado'!$DE$151:$DG$151,0)),0)+IFERROR(INDEX('Hoja de Trabajo para listado'!$CD$155:$DC$1048576,MATCH($A349,'Hoja de Trabajo para listado'!$CD$155:$CD$1048576,0),MATCH((CUADRO!G$4&amp;$E349),'Hoja de Trabajo para listado'!$CD$151:$DC$151,0)),0)</f>
        <v>0</v>
      </c>
      <c r="H349" s="243">
        <f ca="1">+IFERROR(INDEX('Hoja de Trabajo para listado'!$A$155:$Z$1048576,MATCH($A349,'Hoja de Trabajo para listado'!$A$155:$A$1048576,0),MATCH((CUADRO!H$4&amp;$E349),'Hoja de Trabajo para listado'!$A$151:$Z$151,0)),0)+IFERROR(INDEX('Hoja de Trabajo para listado'!$AB$155:$BA$1048576,MATCH($A349,'Hoja de Trabajo para listado'!$AB$155:$AB$1048576,0),MATCH((CUADRO!H$4&amp;$E349),'Hoja de Trabajo para listado'!$AB$151:$BA$151,0)),0)+IFERROR(INDEX('Hoja de Trabajo para listado'!$BC$155:$CB$1048576,MATCH($A349,'Hoja de Trabajo para listado'!$BC$155:$BC$1048576,0),MATCH((CUADRO!H$4&amp;$E349),'Hoja de Trabajo para listado'!$BC$151:$CB$151,0)),0)+IFERROR(INDEX('Hoja de Trabajo para listado'!$DE$153:$DG$274,MATCH($A349,'Hoja de Trabajo para listado'!$DE$153:$DE$1048576,0),MATCH((CUADRO!H$4&amp;$E349),'Hoja de Trabajo para listado'!$DE$151:$DG$151,0)),0)+IFERROR(INDEX('Hoja de Trabajo para listado'!$CD$155:$DC$1048576,MATCH($A349,'Hoja de Trabajo para listado'!$CD$155:$CD$1048576,0),MATCH((CUADRO!H$4&amp;$E349),'Hoja de Trabajo para listado'!$CD$151:$DC$151,0)),0)</f>
        <v>0</v>
      </c>
      <c r="I349" s="243">
        <f ca="1">+IFERROR(INDEX('Hoja de Trabajo para listado'!$A$155:$Z$1048576,MATCH($A349,'Hoja de Trabajo para listado'!$A$155:$A$1048576,0),MATCH((CUADRO!I$4&amp;$E349),'Hoja de Trabajo para listado'!$A$151:$Z$151,0)),0)+IFERROR(INDEX('Hoja de Trabajo para listado'!$AB$155:$BA$1048576,MATCH($A349,'Hoja de Trabajo para listado'!$AB$155:$AB$1048576,0),MATCH((CUADRO!I$4&amp;$E349),'Hoja de Trabajo para listado'!$AB$151:$BA$151,0)),0)+IFERROR(INDEX('Hoja de Trabajo para listado'!$BC$155:$CB$1048576,MATCH($A349,'Hoja de Trabajo para listado'!$BC$155:$BC$1048576,0),MATCH((CUADRO!I$4&amp;$E349),'Hoja de Trabajo para listado'!$BC$151:$CB$151,0)),0)+IFERROR(INDEX('Hoja de Trabajo para listado'!$DE$153:$DG$274,MATCH($A349,'Hoja de Trabajo para listado'!$DE$153:$DE$1048576,0),MATCH((CUADRO!I$4&amp;$E349),'Hoja de Trabajo para listado'!$DE$151:$DG$151,0)),0)+IFERROR(INDEX('Hoja de Trabajo para listado'!$CD$155:$DC$1048576,MATCH($A349,'Hoja de Trabajo para listado'!$CD$155:$CD$1048576,0),MATCH((CUADRO!I$4&amp;$E349),'Hoja de Trabajo para listado'!$CD$151:$DC$151,0)),0)</f>
        <v>0</v>
      </c>
      <c r="J349" s="243">
        <f ca="1">+IFERROR(INDEX('Hoja de Trabajo para listado'!$A$155:$Z$1048576,MATCH($A349,'Hoja de Trabajo para listado'!$A$155:$A$1048576,0),MATCH((CUADRO!J$4&amp;$E349),'Hoja de Trabajo para listado'!$A$151:$Z$151,0)),0)+IFERROR(INDEX('Hoja de Trabajo para listado'!$AB$155:$BA$1048576,MATCH($A349,'Hoja de Trabajo para listado'!$AB$155:$AB$1048576,0),MATCH((CUADRO!J$4&amp;$E349),'Hoja de Trabajo para listado'!$AB$151:$BA$151,0)),0)+IFERROR(INDEX('Hoja de Trabajo para listado'!$BC$155:$CB$1048576,MATCH($A349,'Hoja de Trabajo para listado'!$BC$155:$BC$1048576,0),MATCH((CUADRO!J$4&amp;$E349),'Hoja de Trabajo para listado'!$BC$151:$CB$151,0)),0)+IFERROR(INDEX('Hoja de Trabajo para listado'!$DE$153:$DG$274,MATCH($A349,'Hoja de Trabajo para listado'!$DE$153:$DE$1048576,0),MATCH((CUADRO!J$4&amp;$E349),'Hoja de Trabajo para listado'!$DE$151:$DG$151,0)),0)+IFERROR(INDEX('Hoja de Trabajo para listado'!$CD$155:$DC$1048576,MATCH($A349,'Hoja de Trabajo para listado'!$CD$155:$CD$1048576,0),MATCH((CUADRO!J$4&amp;$E349),'Hoja de Trabajo para listado'!$CD$151:$DC$151,0)),0)</f>
        <v>0</v>
      </c>
      <c r="K349" s="243">
        <f ca="1">+IFERROR(INDEX('Hoja de Trabajo para listado'!$A$155:$Z$1048576,MATCH($A349,'Hoja de Trabajo para listado'!$A$155:$A$1048576,0),MATCH((CUADRO!K$4&amp;$E349),'Hoja de Trabajo para listado'!$A$151:$Z$151,0)),0)+IFERROR(INDEX('Hoja de Trabajo para listado'!$AB$155:$BA$1048576,MATCH($A349,'Hoja de Trabajo para listado'!$AB$155:$AB$1048576,0),MATCH((CUADRO!K$4&amp;$E349),'Hoja de Trabajo para listado'!$AB$151:$BA$151,0)),0)+IFERROR(INDEX('Hoja de Trabajo para listado'!$BC$155:$CB$1048576,MATCH($A349,'Hoja de Trabajo para listado'!$BC$155:$BC$1048576,0),MATCH((CUADRO!K$4&amp;$E349),'Hoja de Trabajo para listado'!$BC$151:$CB$151,0)),0)+IFERROR(INDEX('Hoja de Trabajo para listado'!$DE$153:$DG$274,MATCH($A349,'Hoja de Trabajo para listado'!$DE$153:$DE$1048576,0),MATCH((CUADRO!K$4&amp;$E349),'Hoja de Trabajo para listado'!$DE$151:$DG$151,0)),0)+IFERROR(INDEX('Hoja de Trabajo para listado'!$CD$155:$DC$1048576,MATCH($A349,'Hoja de Trabajo para listado'!$CD$155:$CD$1048576,0),MATCH((CUADRO!K$4&amp;$E349),'Hoja de Trabajo para listado'!$CD$151:$DC$151,0)),0)</f>
        <v>0</v>
      </c>
      <c r="L349" s="243">
        <f ca="1">+IFERROR(INDEX('Hoja de Trabajo para listado'!$A$155:$Z$1048576,MATCH($A349,'Hoja de Trabajo para listado'!$A$155:$A$1048576,0),MATCH((CUADRO!L$4&amp;$E349),'Hoja de Trabajo para listado'!$A$151:$Z$151,0)),0)+IFERROR(INDEX('Hoja de Trabajo para listado'!$AB$155:$BA$1048576,MATCH($A349,'Hoja de Trabajo para listado'!$AB$155:$AB$1048576,0),MATCH((CUADRO!L$4&amp;$E349),'Hoja de Trabajo para listado'!$AB$151:$BA$151,0)),0)+IFERROR(INDEX('Hoja de Trabajo para listado'!$BC$155:$CB$1048576,MATCH($A349,'Hoja de Trabajo para listado'!$BC$155:$BC$1048576,0),MATCH((CUADRO!L$4&amp;$E349),'Hoja de Trabajo para listado'!$BC$151:$CB$151,0)),0)+IFERROR(INDEX('Hoja de Trabajo para listado'!$DE$153:$DG$274,MATCH($A349,'Hoja de Trabajo para listado'!$DE$153:$DE$1048576,0),MATCH((CUADRO!L$4&amp;$E349),'Hoja de Trabajo para listado'!$DE$151:$DG$151,0)),0)+IFERROR(INDEX('Hoja de Trabajo para listado'!$CD$155:$DC$1048576,MATCH($A349,'Hoja de Trabajo para listado'!$CD$155:$CD$1048576,0),MATCH((CUADRO!L$4&amp;$E349),'Hoja de Trabajo para listado'!$CD$151:$DC$151,0)),0)</f>
        <v>0</v>
      </c>
      <c r="M349" s="243">
        <f ca="1">+IFERROR(INDEX('Hoja de Trabajo para listado'!$A$155:$Z$1048576,MATCH($A349,'Hoja de Trabajo para listado'!$A$155:$A$1048576,0),MATCH((CUADRO!M$4&amp;$E349),'Hoja de Trabajo para listado'!$A$151:$Z$151,0)),0)+IFERROR(INDEX('Hoja de Trabajo para listado'!$AB$155:$BA$1048576,MATCH($A349,'Hoja de Trabajo para listado'!$AB$155:$AB$1048576,0),MATCH((CUADRO!M$4&amp;$E349),'Hoja de Trabajo para listado'!$AB$151:$BA$151,0)),0)+IFERROR(INDEX('Hoja de Trabajo para listado'!$BC$155:$CB$1048576,MATCH($A349,'Hoja de Trabajo para listado'!$BC$155:$BC$1048576,0),MATCH((CUADRO!M$4&amp;$E349),'Hoja de Trabajo para listado'!$BC$151:$CB$151,0)),0)+IFERROR(INDEX('Hoja de Trabajo para listado'!$DE$153:$DG$274,MATCH($A349,'Hoja de Trabajo para listado'!$DE$153:$DE$1048576,0),MATCH((CUADRO!M$4&amp;$E349),'Hoja de Trabajo para listado'!$DE$151:$DG$151,0)),0)+IFERROR(INDEX('Hoja de Trabajo para listado'!$CD$155:$DC$1048576,MATCH($A349,'Hoja de Trabajo para listado'!$CD$155:$CD$1048576,0),MATCH((CUADRO!M$4&amp;$E349),'Hoja de Trabajo para listado'!$CD$151:$DC$151,0)),0)</f>
        <v>0</v>
      </c>
      <c r="N349" s="243">
        <f ca="1">+IFERROR(INDEX('Hoja de Trabajo para listado'!$A$155:$Z$1048576,MATCH($A349,'Hoja de Trabajo para listado'!$A$155:$A$1048576,0),MATCH((CUADRO!N$4&amp;$E349),'Hoja de Trabajo para listado'!$A$151:$Z$151,0)),0)+IFERROR(INDEX('Hoja de Trabajo para listado'!$AB$155:$BA$1048576,MATCH($A349,'Hoja de Trabajo para listado'!$AB$155:$AB$1048576,0),MATCH((CUADRO!N$4&amp;$E349),'Hoja de Trabajo para listado'!$AB$151:$BA$151,0)),0)+IFERROR(INDEX('Hoja de Trabajo para listado'!$BC$155:$CB$1048576,MATCH($A349,'Hoja de Trabajo para listado'!$BC$155:$BC$1048576,0),MATCH((CUADRO!N$4&amp;$E349),'Hoja de Trabajo para listado'!$BC$151:$CB$151,0)),0)+IFERROR(INDEX('Hoja de Trabajo para listado'!$DE$153:$DG$274,MATCH($A349,'Hoja de Trabajo para listado'!$DE$153:$DE$1048576,0),MATCH((CUADRO!N$4&amp;$E349),'Hoja de Trabajo para listado'!$DE$151:$DG$151,0)),0)+IFERROR(INDEX('Hoja de Trabajo para listado'!$CD$155:$DC$1048576,MATCH($A349,'Hoja de Trabajo para listado'!$CD$155:$CD$1048576,0),MATCH((CUADRO!N$4&amp;$E349),'Hoja de Trabajo para listado'!$CD$151:$DC$151,0)),0)</f>
        <v>0</v>
      </c>
      <c r="O349" s="243">
        <f ca="1">+IFERROR(INDEX('Hoja de Trabajo para listado'!$A$155:$Z$1048576,MATCH($A349,'Hoja de Trabajo para listado'!$A$155:$A$1048576,0),MATCH((CUADRO!O$4&amp;$E349),'Hoja de Trabajo para listado'!$A$151:$Z$151,0)),0)+IFERROR(INDEX('Hoja de Trabajo para listado'!$AB$155:$BA$1048576,MATCH($A349,'Hoja de Trabajo para listado'!$AB$155:$AB$1048576,0),MATCH((CUADRO!O$4&amp;$E349),'Hoja de Trabajo para listado'!$AB$151:$BA$151,0)),0)+IFERROR(INDEX('Hoja de Trabajo para listado'!$BC$155:$CB$1048576,MATCH($A349,'Hoja de Trabajo para listado'!$BC$155:$BC$1048576,0),MATCH((CUADRO!O$4&amp;$E349),'Hoja de Trabajo para listado'!$BC$151:$CB$151,0)),0)+IFERROR(INDEX('Hoja de Trabajo para listado'!$DE$153:$DG$274,MATCH($A349,'Hoja de Trabajo para listado'!$DE$153:$DE$1048576,0),MATCH((CUADRO!O$4&amp;$E349),'Hoja de Trabajo para listado'!$DE$151:$DG$151,0)),0)+IFERROR(INDEX('Hoja de Trabajo para listado'!$CD$155:$DC$1048576,MATCH($A349,'Hoja de Trabajo para listado'!$CD$155:$CD$1048576,0),MATCH((CUADRO!O$4&amp;$E349),'Hoja de Trabajo para listado'!$CD$151:$DC$151,0)),0)</f>
        <v>0</v>
      </c>
      <c r="P349" s="243">
        <f ca="1">+IFERROR(INDEX('Hoja de Trabajo para listado'!$A$155:$Z$1048576,MATCH($A349,'Hoja de Trabajo para listado'!$A$155:$A$1048576,0),MATCH((CUADRO!P$4&amp;$E349),'Hoja de Trabajo para listado'!$A$151:$Z$151,0)),0)+IFERROR(INDEX('Hoja de Trabajo para listado'!$AB$155:$BA$1048576,MATCH($A349,'Hoja de Trabajo para listado'!$AB$155:$AB$1048576,0),MATCH((CUADRO!P$4&amp;$E349),'Hoja de Trabajo para listado'!$AB$151:$BA$151,0)),0)+IFERROR(INDEX('Hoja de Trabajo para listado'!$BC$155:$CB$1048576,MATCH($A349,'Hoja de Trabajo para listado'!$BC$155:$BC$1048576,0),MATCH((CUADRO!P$4&amp;$E349),'Hoja de Trabajo para listado'!$BC$151:$CB$151,0)),0)+IFERROR(INDEX('Hoja de Trabajo para listado'!$DE$153:$DG$274,MATCH($A349,'Hoja de Trabajo para listado'!$DE$153:$DE$1048576,0),MATCH((CUADRO!P$4&amp;$E349),'Hoja de Trabajo para listado'!$DE$151:$DG$151,0)),0)+IFERROR(INDEX('Hoja de Trabajo para listado'!$CD$155:$DC$1048576,MATCH($A349,'Hoja de Trabajo para listado'!$CD$155:$CD$1048576,0),MATCH((CUADRO!P$4&amp;$E349),'Hoja de Trabajo para listado'!$CD$151:$DC$151,0)),0)</f>
        <v>0</v>
      </c>
      <c r="Q349" s="243">
        <f ca="1">+IFERROR(INDEX('Hoja de Trabajo para listado'!$A$155:$Z$1048576,MATCH($A349,'Hoja de Trabajo para listado'!$A$155:$A$1048576,0),MATCH((CUADRO!Q$4&amp;$E349),'Hoja de Trabajo para listado'!$A$151:$Z$151,0)),0)+IFERROR(INDEX('Hoja de Trabajo para listado'!$AB$155:$BA$1048576,MATCH($A349,'Hoja de Trabajo para listado'!$AB$155:$AB$1048576,0),MATCH((CUADRO!Q$4&amp;$E349),'Hoja de Trabajo para listado'!$AB$151:$BA$151,0)),0)+IFERROR(INDEX('Hoja de Trabajo para listado'!$BC$155:$CB$1048576,MATCH($A349,'Hoja de Trabajo para listado'!$BC$155:$BC$1048576,0),MATCH((CUADRO!Q$4&amp;$E349),'Hoja de Trabajo para listado'!$BC$151:$CB$151,0)),0)+IFERROR(INDEX('Hoja de Trabajo para listado'!$DE$153:$DG$274,MATCH($A349,'Hoja de Trabajo para listado'!$DE$153:$DE$1048576,0),MATCH((CUADRO!Q$4&amp;$E349),'Hoja de Trabajo para listado'!$DE$151:$DG$151,0)),0)+IFERROR(INDEX('Hoja de Trabajo para listado'!$CD$155:$DC$1048576,MATCH($A349,'Hoja de Trabajo para listado'!$CD$155:$CD$1048576,0),MATCH((CUADRO!Q$4&amp;$E349),'Hoja de Trabajo para listado'!$CD$151:$DC$151,0)),0)</f>
        <v>0</v>
      </c>
      <c r="R349" s="243">
        <f t="shared" ca="1" si="15"/>
        <v>0</v>
      </c>
      <c r="S349" s="263"/>
      <c r="T349" s="243">
        <f ca="1">+T350</f>
        <v>0</v>
      </c>
      <c r="U349" s="242">
        <f t="shared" si="16"/>
        <v>1</v>
      </c>
      <c r="V349" s="333" t="str">
        <f>+VLOOKUP(A349,bd_lista!$A$3:$E$592,5,FALSE)</f>
        <v>Empresas Nacionales</v>
      </c>
      <c r="W349" s="387" t="str">
        <f>+V349</f>
        <v>Empresas Nacionales</v>
      </c>
      <c r="X349" s="242">
        <v>78</v>
      </c>
      <c r="Y349" s="242" t="str">
        <f>+VLOOKUP(X349,bd_lista!$A$3:$C$592,3,FALSE)</f>
        <v>Ministerio de Hidrocarburos y Energías</v>
      </c>
      <c r="Z349" s="294">
        <f>+X349</f>
        <v>78</v>
      </c>
      <c r="AA349" s="319" t="str">
        <f>+Y349</f>
        <v>Ministerio de Hidrocarburos y Energías</v>
      </c>
    </row>
    <row r="350" spans="1:27" ht="15" hidden="1" customHeight="1">
      <c r="A350" s="32">
        <v>584</v>
      </c>
      <c r="B350" s="393"/>
      <c r="C350" s="333" t="str">
        <f>+VLOOKUP(A350,bd_lista!$A$3:$C$592,3,FALSE)</f>
        <v>Empresa Boliviana de Industrializacion de Hidrocarburos</v>
      </c>
      <c r="D350" s="390"/>
      <c r="E350" s="333" t="s">
        <v>1305</v>
      </c>
      <c r="F350" s="245">
        <f ca="1">+IFERROR(INDEX('Hoja de Trabajo para listado'!$A$155:$Z$1048576,MATCH($A350,'Hoja de Trabajo para listado'!$A$155:$A$1048576,0),MATCH((CUADRO!F$4&amp;$E350),'Hoja de Trabajo para listado'!$A$151:$Z$151,0)),0)+IFERROR(INDEX('Hoja de Trabajo para listado'!$AB$155:$BA$1048576,MATCH($A350,'Hoja de Trabajo para listado'!$AB$155:$AB$1048576,0),MATCH((CUADRO!F$4&amp;$E350),'Hoja de Trabajo para listado'!$AB$151:$BA$151,0)),0)+IFERROR(INDEX('Hoja de Trabajo para listado'!$BC$155:$CB$1048576,MATCH($A350,'Hoja de Trabajo para listado'!$BC$155:$BC$1048576,0),MATCH((CUADRO!F$4&amp;$E350),'Hoja de Trabajo para listado'!$BC$151:$CB$151,0)),0)+IFERROR(INDEX('Hoja de Trabajo para listado'!$DE$153:$DG$274,MATCH($A350,'Hoja de Trabajo para listado'!$DE$153:$DE$1048576,0),MATCH((CUADRO!F$4&amp;$E350),'Hoja de Trabajo para listado'!$DE$151:$DG$151,0)),0)+IFERROR(INDEX('Hoja de Trabajo para listado'!$CD$155:$DC$1048576,MATCH($A350,'Hoja de Trabajo para listado'!$CD$155:$CD$1048576,0),MATCH((CUADRO!F$4&amp;$E350),'Hoja de Trabajo para listado'!$CD$151:$DC$151,0)),0)</f>
        <v>0</v>
      </c>
      <c r="G350" s="245">
        <f ca="1">+IFERROR(INDEX('Hoja de Trabajo para listado'!$A$155:$Z$1048576,MATCH($A350,'Hoja de Trabajo para listado'!$A$155:$A$1048576,0),MATCH((CUADRO!G$4&amp;$E350),'Hoja de Trabajo para listado'!$A$151:$Z$151,0)),0)+IFERROR(INDEX('Hoja de Trabajo para listado'!$AB$155:$BA$1048576,MATCH($A350,'Hoja de Trabajo para listado'!$AB$155:$AB$1048576,0),MATCH((CUADRO!G$4&amp;$E350),'Hoja de Trabajo para listado'!$AB$151:$BA$151,0)),0)+IFERROR(INDEX('Hoja de Trabajo para listado'!$BC$155:$CB$1048576,MATCH($A350,'Hoja de Trabajo para listado'!$BC$155:$BC$1048576,0),MATCH((CUADRO!G$4&amp;$E350),'Hoja de Trabajo para listado'!$BC$151:$CB$151,0)),0)+IFERROR(INDEX('Hoja de Trabajo para listado'!$DE$153:$DG$274,MATCH($A350,'Hoja de Trabajo para listado'!$DE$153:$DE$1048576,0),MATCH((CUADRO!G$4&amp;$E350),'Hoja de Trabajo para listado'!$DE$151:$DG$151,0)),0)+IFERROR(INDEX('Hoja de Trabajo para listado'!$CD$155:$DC$1048576,MATCH($A350,'Hoja de Trabajo para listado'!$CD$155:$CD$1048576,0),MATCH((CUADRO!G$4&amp;$E350),'Hoja de Trabajo para listado'!$CD$151:$DC$151,0)),0)</f>
        <v>0</v>
      </c>
      <c r="H350" s="245">
        <f ca="1">+IFERROR(INDEX('Hoja de Trabajo para listado'!$A$155:$Z$1048576,MATCH($A350,'Hoja de Trabajo para listado'!$A$155:$A$1048576,0),MATCH((CUADRO!H$4&amp;$E350),'Hoja de Trabajo para listado'!$A$151:$Z$151,0)),0)+IFERROR(INDEX('Hoja de Trabajo para listado'!$AB$155:$BA$1048576,MATCH($A350,'Hoja de Trabajo para listado'!$AB$155:$AB$1048576,0),MATCH((CUADRO!H$4&amp;$E350),'Hoja de Trabajo para listado'!$AB$151:$BA$151,0)),0)+IFERROR(INDEX('Hoja de Trabajo para listado'!$BC$155:$CB$1048576,MATCH($A350,'Hoja de Trabajo para listado'!$BC$155:$BC$1048576,0),MATCH((CUADRO!H$4&amp;$E350),'Hoja de Trabajo para listado'!$BC$151:$CB$151,0)),0)+IFERROR(INDEX('Hoja de Trabajo para listado'!$DE$153:$DG$274,MATCH($A350,'Hoja de Trabajo para listado'!$DE$153:$DE$1048576,0),MATCH((CUADRO!H$4&amp;$E350),'Hoja de Trabajo para listado'!$DE$151:$DG$151,0)),0)+IFERROR(INDEX('Hoja de Trabajo para listado'!$CD$155:$DC$1048576,MATCH($A350,'Hoja de Trabajo para listado'!$CD$155:$CD$1048576,0),MATCH((CUADRO!H$4&amp;$E350),'Hoja de Trabajo para listado'!$CD$151:$DC$151,0)),0)</f>
        <v>0</v>
      </c>
      <c r="I350" s="245">
        <f ca="1">+IFERROR(INDEX('Hoja de Trabajo para listado'!$A$155:$Z$1048576,MATCH($A350,'Hoja de Trabajo para listado'!$A$155:$A$1048576,0),MATCH((CUADRO!I$4&amp;$E350),'Hoja de Trabajo para listado'!$A$151:$Z$151,0)),0)+IFERROR(INDEX('Hoja de Trabajo para listado'!$AB$155:$BA$1048576,MATCH($A350,'Hoja de Trabajo para listado'!$AB$155:$AB$1048576,0),MATCH((CUADRO!I$4&amp;$E350),'Hoja de Trabajo para listado'!$AB$151:$BA$151,0)),0)+IFERROR(INDEX('Hoja de Trabajo para listado'!$BC$155:$CB$1048576,MATCH($A350,'Hoja de Trabajo para listado'!$BC$155:$BC$1048576,0),MATCH((CUADRO!I$4&amp;$E350),'Hoja de Trabajo para listado'!$BC$151:$CB$151,0)),0)+IFERROR(INDEX('Hoja de Trabajo para listado'!$DE$153:$DG$274,MATCH($A350,'Hoja de Trabajo para listado'!$DE$153:$DE$1048576,0),MATCH((CUADRO!I$4&amp;$E350),'Hoja de Trabajo para listado'!$DE$151:$DG$151,0)),0)+IFERROR(INDEX('Hoja de Trabajo para listado'!$CD$155:$DC$1048576,MATCH($A350,'Hoja de Trabajo para listado'!$CD$155:$CD$1048576,0),MATCH((CUADRO!I$4&amp;$E350),'Hoja de Trabajo para listado'!$CD$151:$DC$151,0)),0)</f>
        <v>0</v>
      </c>
      <c r="J350" s="245">
        <f ca="1">+IFERROR(INDEX('Hoja de Trabajo para listado'!$A$155:$Z$1048576,MATCH($A350,'Hoja de Trabajo para listado'!$A$155:$A$1048576,0),MATCH((CUADRO!J$4&amp;$E350),'Hoja de Trabajo para listado'!$A$151:$Z$151,0)),0)+IFERROR(INDEX('Hoja de Trabajo para listado'!$AB$155:$BA$1048576,MATCH($A350,'Hoja de Trabajo para listado'!$AB$155:$AB$1048576,0),MATCH((CUADRO!J$4&amp;$E350),'Hoja de Trabajo para listado'!$AB$151:$BA$151,0)),0)+IFERROR(INDEX('Hoja de Trabajo para listado'!$BC$155:$CB$1048576,MATCH($A350,'Hoja de Trabajo para listado'!$BC$155:$BC$1048576,0),MATCH((CUADRO!J$4&amp;$E350),'Hoja de Trabajo para listado'!$BC$151:$CB$151,0)),0)+IFERROR(INDEX('Hoja de Trabajo para listado'!$DE$153:$DG$274,MATCH($A350,'Hoja de Trabajo para listado'!$DE$153:$DE$1048576,0),MATCH((CUADRO!J$4&amp;$E350),'Hoja de Trabajo para listado'!$DE$151:$DG$151,0)),0)+IFERROR(INDEX('Hoja de Trabajo para listado'!$CD$155:$DC$1048576,MATCH($A350,'Hoja de Trabajo para listado'!$CD$155:$CD$1048576,0),MATCH((CUADRO!J$4&amp;$E350),'Hoja de Trabajo para listado'!$CD$151:$DC$151,0)),0)</f>
        <v>0</v>
      </c>
      <c r="K350" s="245">
        <f ca="1">+IFERROR(INDEX('Hoja de Trabajo para listado'!$A$155:$Z$1048576,MATCH($A350,'Hoja de Trabajo para listado'!$A$155:$A$1048576,0),MATCH((CUADRO!K$4&amp;$E350),'Hoja de Trabajo para listado'!$A$151:$Z$151,0)),0)+IFERROR(INDEX('Hoja de Trabajo para listado'!$AB$155:$BA$1048576,MATCH($A350,'Hoja de Trabajo para listado'!$AB$155:$AB$1048576,0),MATCH((CUADRO!K$4&amp;$E350),'Hoja de Trabajo para listado'!$AB$151:$BA$151,0)),0)+IFERROR(INDEX('Hoja de Trabajo para listado'!$BC$155:$CB$1048576,MATCH($A350,'Hoja de Trabajo para listado'!$BC$155:$BC$1048576,0),MATCH((CUADRO!K$4&amp;$E350),'Hoja de Trabajo para listado'!$BC$151:$CB$151,0)),0)+IFERROR(INDEX('Hoja de Trabajo para listado'!$DE$153:$DG$274,MATCH($A350,'Hoja de Trabajo para listado'!$DE$153:$DE$1048576,0),MATCH((CUADRO!K$4&amp;$E350),'Hoja de Trabajo para listado'!$DE$151:$DG$151,0)),0)+IFERROR(INDEX('Hoja de Trabajo para listado'!$CD$155:$DC$1048576,MATCH($A350,'Hoja de Trabajo para listado'!$CD$155:$CD$1048576,0),MATCH((CUADRO!K$4&amp;$E350),'Hoja de Trabajo para listado'!$CD$151:$DC$151,0)),0)</f>
        <v>0</v>
      </c>
      <c r="L350" s="245">
        <f ca="1">+IFERROR(INDEX('Hoja de Trabajo para listado'!$A$155:$Z$1048576,MATCH($A350,'Hoja de Trabajo para listado'!$A$155:$A$1048576,0),MATCH((CUADRO!L$4&amp;$E350),'Hoja de Trabajo para listado'!$A$151:$Z$151,0)),0)+IFERROR(INDEX('Hoja de Trabajo para listado'!$AB$155:$BA$1048576,MATCH($A350,'Hoja de Trabajo para listado'!$AB$155:$AB$1048576,0),MATCH((CUADRO!L$4&amp;$E350),'Hoja de Trabajo para listado'!$AB$151:$BA$151,0)),0)+IFERROR(INDEX('Hoja de Trabajo para listado'!$BC$155:$CB$1048576,MATCH($A350,'Hoja de Trabajo para listado'!$BC$155:$BC$1048576,0),MATCH((CUADRO!L$4&amp;$E350),'Hoja de Trabajo para listado'!$BC$151:$CB$151,0)),0)+IFERROR(INDEX('Hoja de Trabajo para listado'!$DE$153:$DG$274,MATCH($A350,'Hoja de Trabajo para listado'!$DE$153:$DE$1048576,0),MATCH((CUADRO!L$4&amp;$E350),'Hoja de Trabajo para listado'!$DE$151:$DG$151,0)),0)+IFERROR(INDEX('Hoja de Trabajo para listado'!$CD$155:$DC$1048576,MATCH($A350,'Hoja de Trabajo para listado'!$CD$155:$CD$1048576,0),MATCH((CUADRO!L$4&amp;$E350),'Hoja de Trabajo para listado'!$CD$151:$DC$151,0)),0)</f>
        <v>0</v>
      </c>
      <c r="M350" s="245">
        <f ca="1">+IFERROR(INDEX('Hoja de Trabajo para listado'!$A$155:$Z$1048576,MATCH($A350,'Hoja de Trabajo para listado'!$A$155:$A$1048576,0),MATCH((CUADRO!M$4&amp;$E350),'Hoja de Trabajo para listado'!$A$151:$Z$151,0)),0)+IFERROR(INDEX('Hoja de Trabajo para listado'!$AB$155:$BA$1048576,MATCH($A350,'Hoja de Trabajo para listado'!$AB$155:$AB$1048576,0),MATCH((CUADRO!M$4&amp;$E350),'Hoja de Trabajo para listado'!$AB$151:$BA$151,0)),0)+IFERROR(INDEX('Hoja de Trabajo para listado'!$BC$155:$CB$1048576,MATCH($A350,'Hoja de Trabajo para listado'!$BC$155:$BC$1048576,0),MATCH((CUADRO!M$4&amp;$E350),'Hoja de Trabajo para listado'!$BC$151:$CB$151,0)),0)+IFERROR(INDEX('Hoja de Trabajo para listado'!$DE$153:$DG$274,MATCH($A350,'Hoja de Trabajo para listado'!$DE$153:$DE$1048576,0),MATCH((CUADRO!M$4&amp;$E350),'Hoja de Trabajo para listado'!$DE$151:$DG$151,0)),0)+IFERROR(INDEX('Hoja de Trabajo para listado'!$CD$155:$DC$1048576,MATCH($A350,'Hoja de Trabajo para listado'!$CD$155:$CD$1048576,0),MATCH((CUADRO!M$4&amp;$E350),'Hoja de Trabajo para listado'!$CD$151:$DC$151,0)),0)</f>
        <v>0</v>
      </c>
      <c r="N350" s="245">
        <f ca="1">+IFERROR(INDEX('Hoja de Trabajo para listado'!$A$155:$Z$1048576,MATCH($A350,'Hoja de Trabajo para listado'!$A$155:$A$1048576,0),MATCH((CUADRO!N$4&amp;$E350),'Hoja de Trabajo para listado'!$A$151:$Z$151,0)),0)+IFERROR(INDEX('Hoja de Trabajo para listado'!$AB$155:$BA$1048576,MATCH($A350,'Hoja de Trabajo para listado'!$AB$155:$AB$1048576,0),MATCH((CUADRO!N$4&amp;$E350),'Hoja de Trabajo para listado'!$AB$151:$BA$151,0)),0)+IFERROR(INDEX('Hoja de Trabajo para listado'!$BC$155:$CB$1048576,MATCH($A350,'Hoja de Trabajo para listado'!$BC$155:$BC$1048576,0),MATCH((CUADRO!N$4&amp;$E350),'Hoja de Trabajo para listado'!$BC$151:$CB$151,0)),0)+IFERROR(INDEX('Hoja de Trabajo para listado'!$DE$153:$DG$274,MATCH($A350,'Hoja de Trabajo para listado'!$DE$153:$DE$1048576,0),MATCH((CUADRO!N$4&amp;$E350),'Hoja de Trabajo para listado'!$DE$151:$DG$151,0)),0)+IFERROR(INDEX('Hoja de Trabajo para listado'!$CD$155:$DC$1048576,MATCH($A350,'Hoja de Trabajo para listado'!$CD$155:$CD$1048576,0),MATCH((CUADRO!N$4&amp;$E350),'Hoja de Trabajo para listado'!$CD$151:$DC$151,0)),0)</f>
        <v>0</v>
      </c>
      <c r="O350" s="245">
        <f ca="1">+IFERROR(INDEX('Hoja de Trabajo para listado'!$A$155:$Z$1048576,MATCH($A350,'Hoja de Trabajo para listado'!$A$155:$A$1048576,0),MATCH((CUADRO!O$4&amp;$E350),'Hoja de Trabajo para listado'!$A$151:$Z$151,0)),0)+IFERROR(INDEX('Hoja de Trabajo para listado'!$AB$155:$BA$1048576,MATCH($A350,'Hoja de Trabajo para listado'!$AB$155:$AB$1048576,0),MATCH((CUADRO!O$4&amp;$E350),'Hoja de Trabajo para listado'!$AB$151:$BA$151,0)),0)+IFERROR(INDEX('Hoja de Trabajo para listado'!$BC$155:$CB$1048576,MATCH($A350,'Hoja de Trabajo para listado'!$BC$155:$BC$1048576,0),MATCH((CUADRO!O$4&amp;$E350),'Hoja de Trabajo para listado'!$BC$151:$CB$151,0)),0)+IFERROR(INDEX('Hoja de Trabajo para listado'!$DE$153:$DG$274,MATCH($A350,'Hoja de Trabajo para listado'!$DE$153:$DE$1048576,0),MATCH((CUADRO!O$4&amp;$E350),'Hoja de Trabajo para listado'!$DE$151:$DG$151,0)),0)+IFERROR(INDEX('Hoja de Trabajo para listado'!$CD$155:$DC$1048576,MATCH($A350,'Hoja de Trabajo para listado'!$CD$155:$CD$1048576,0),MATCH((CUADRO!O$4&amp;$E350),'Hoja de Trabajo para listado'!$CD$151:$DC$151,0)),0)</f>
        <v>0</v>
      </c>
      <c r="P350" s="245">
        <f ca="1">+IFERROR(INDEX('Hoja de Trabajo para listado'!$A$155:$Z$1048576,MATCH($A350,'Hoja de Trabajo para listado'!$A$155:$A$1048576,0),MATCH((CUADRO!P$4&amp;$E350),'Hoja de Trabajo para listado'!$A$151:$Z$151,0)),0)+IFERROR(INDEX('Hoja de Trabajo para listado'!$AB$155:$BA$1048576,MATCH($A350,'Hoja de Trabajo para listado'!$AB$155:$AB$1048576,0),MATCH((CUADRO!P$4&amp;$E350),'Hoja de Trabajo para listado'!$AB$151:$BA$151,0)),0)+IFERROR(INDEX('Hoja de Trabajo para listado'!$BC$155:$CB$1048576,MATCH($A350,'Hoja de Trabajo para listado'!$BC$155:$BC$1048576,0),MATCH((CUADRO!P$4&amp;$E350),'Hoja de Trabajo para listado'!$BC$151:$CB$151,0)),0)+IFERROR(INDEX('Hoja de Trabajo para listado'!$DE$153:$DG$274,MATCH($A350,'Hoja de Trabajo para listado'!$DE$153:$DE$1048576,0),MATCH((CUADRO!P$4&amp;$E350),'Hoja de Trabajo para listado'!$DE$151:$DG$151,0)),0)+IFERROR(INDEX('Hoja de Trabajo para listado'!$CD$155:$DC$1048576,MATCH($A350,'Hoja de Trabajo para listado'!$CD$155:$CD$1048576,0),MATCH((CUADRO!P$4&amp;$E350),'Hoja de Trabajo para listado'!$CD$151:$DC$151,0)),0)</f>
        <v>0</v>
      </c>
      <c r="Q350" s="245">
        <f ca="1">+IFERROR(INDEX('Hoja de Trabajo para listado'!$A$155:$Z$1048576,MATCH($A350,'Hoja de Trabajo para listado'!$A$155:$A$1048576,0),MATCH((CUADRO!Q$4&amp;$E350),'Hoja de Trabajo para listado'!$A$151:$Z$151,0)),0)+IFERROR(INDEX('Hoja de Trabajo para listado'!$AB$155:$BA$1048576,MATCH($A350,'Hoja de Trabajo para listado'!$AB$155:$AB$1048576,0),MATCH((CUADRO!Q$4&amp;$E350),'Hoja de Trabajo para listado'!$AB$151:$BA$151,0)),0)+IFERROR(INDEX('Hoja de Trabajo para listado'!$BC$155:$CB$1048576,MATCH($A350,'Hoja de Trabajo para listado'!$BC$155:$BC$1048576,0),MATCH((CUADRO!Q$4&amp;$E350),'Hoja de Trabajo para listado'!$BC$151:$CB$151,0)),0)+IFERROR(INDEX('Hoja de Trabajo para listado'!$DE$153:$DG$274,MATCH($A350,'Hoja de Trabajo para listado'!$DE$153:$DE$1048576,0),MATCH((CUADRO!Q$4&amp;$E350),'Hoja de Trabajo para listado'!$DE$151:$DG$151,0)),0)+IFERROR(INDEX('Hoja de Trabajo para listado'!$CD$155:$DC$1048576,MATCH($A350,'Hoja de Trabajo para listado'!$CD$155:$CD$1048576,0),MATCH((CUADRO!Q$4&amp;$E350),'Hoja de Trabajo para listado'!$CD$151:$DC$151,0)),0)</f>
        <v>0</v>
      </c>
      <c r="R350" s="245">
        <f t="shared" ca="1" si="15"/>
        <v>0</v>
      </c>
      <c r="S350" s="262">
        <f ca="1">+R349+R350</f>
        <v>0</v>
      </c>
      <c r="T350" s="245">
        <f ca="1">+S350</f>
        <v>0</v>
      </c>
      <c r="U350" s="244">
        <f t="shared" si="16"/>
        <v>2</v>
      </c>
      <c r="V350" s="333" t="str">
        <f>+VLOOKUP(A350,bd_lista!$A$3:$E$592,5,FALSE)</f>
        <v>Empresas Nacionales</v>
      </c>
      <c r="W350" s="388"/>
      <c r="X350" s="242">
        <v>78</v>
      </c>
      <c r="Y350" s="242" t="str">
        <f>+VLOOKUP(X350,bd_lista!$A$3:$C$592,3,FALSE)</f>
        <v>Ministerio de Hidrocarburos y Energías</v>
      </c>
      <c r="Z350" s="292"/>
      <c r="AA350" s="321"/>
    </row>
    <row r="351" spans="1:27" customFormat="1" ht="15" customHeight="1">
      <c r="A351" s="251">
        <v>585</v>
      </c>
      <c r="B351" s="392">
        <f>+A351</f>
        <v>585</v>
      </c>
      <c r="C351" s="247" t="str">
        <f>+VLOOKUP(A351,bd_lista!$A$3:$C$592,3,FALSE)</f>
        <v>Agencia Boliviana Espacial</v>
      </c>
      <c r="D351" s="389" t="str">
        <f>+C351</f>
        <v>Agencia Boliviana Espacial</v>
      </c>
      <c r="E351" s="247" t="s">
        <v>1304</v>
      </c>
      <c r="F351" s="243">
        <f ca="1">+IFERROR(INDEX('Hoja de Trabajo para listado'!$A$155:$Z$1048576,MATCH($A351,'Hoja de Trabajo para listado'!$A$155:$A$1048576,0),MATCH((CUADRO!F$4&amp;$E351),'Hoja de Trabajo para listado'!$A$151:$Z$151,0)),0)+IFERROR(INDEX('Hoja de Trabajo para listado'!$AB$155:$BA$1048576,MATCH($A351,'Hoja de Trabajo para listado'!$AB$155:$AB$1048576,0),MATCH((CUADRO!F$4&amp;$E351),'Hoja de Trabajo para listado'!$AB$151:$BA$151,0)),0)+IFERROR(INDEX('Hoja de Trabajo para listado'!$BC$155:$CB$1048576,MATCH($A351,'Hoja de Trabajo para listado'!$BC$155:$BC$1048576,0),MATCH((CUADRO!F$4&amp;$E351),'Hoja de Trabajo para listado'!$BC$151:$CB$151,0)),0)+IFERROR(INDEX('Hoja de Trabajo para listado'!$DE$153:$DG$274,MATCH($A351,'Hoja de Trabajo para listado'!$DE$153:$DE$1048576,0),MATCH((CUADRO!F$4&amp;$E351),'Hoja de Trabajo para listado'!$DE$151:$DG$151,0)),0)+IFERROR(INDEX('Hoja de Trabajo para listado'!$CD$155:$DC$1048576,MATCH($A351,'Hoja de Trabajo para listado'!$CD$155:$CD$1048576,0),MATCH((CUADRO!F$4&amp;$E351),'Hoja de Trabajo para listado'!$CD$151:$DC$151,0)),0)</f>
        <v>0</v>
      </c>
      <c r="G351" s="243">
        <f ca="1">+IFERROR(INDEX('Hoja de Trabajo para listado'!$A$155:$Z$1048576,MATCH($A351,'Hoja de Trabajo para listado'!$A$155:$A$1048576,0),MATCH((CUADRO!G$4&amp;$E351),'Hoja de Trabajo para listado'!$A$151:$Z$151,0)),0)+IFERROR(INDEX('Hoja de Trabajo para listado'!$AB$155:$BA$1048576,MATCH($A351,'Hoja de Trabajo para listado'!$AB$155:$AB$1048576,0),MATCH((CUADRO!G$4&amp;$E351),'Hoja de Trabajo para listado'!$AB$151:$BA$151,0)),0)+IFERROR(INDEX('Hoja de Trabajo para listado'!$BC$155:$CB$1048576,MATCH($A351,'Hoja de Trabajo para listado'!$BC$155:$BC$1048576,0),MATCH((CUADRO!G$4&amp;$E351),'Hoja de Trabajo para listado'!$BC$151:$CB$151,0)),0)+IFERROR(INDEX('Hoja de Trabajo para listado'!$DE$153:$DG$274,MATCH($A351,'Hoja de Trabajo para listado'!$DE$153:$DE$1048576,0),MATCH((CUADRO!G$4&amp;$E351),'Hoja de Trabajo para listado'!$DE$151:$DG$151,0)),0)+IFERROR(INDEX('Hoja de Trabajo para listado'!$CD$155:$DC$1048576,MATCH($A351,'Hoja de Trabajo para listado'!$CD$155:$CD$1048576,0),MATCH((CUADRO!G$4&amp;$E351),'Hoja de Trabajo para listado'!$CD$151:$DC$151,0)),0)</f>
        <v>0</v>
      </c>
      <c r="H351" s="243">
        <f ca="1">+IFERROR(INDEX('Hoja de Trabajo para listado'!$A$155:$Z$1048576,MATCH($A351,'Hoja de Trabajo para listado'!$A$155:$A$1048576,0),MATCH((CUADRO!H$4&amp;$E351),'Hoja de Trabajo para listado'!$A$151:$Z$151,0)),0)+IFERROR(INDEX('Hoja de Trabajo para listado'!$AB$155:$BA$1048576,MATCH($A351,'Hoja de Trabajo para listado'!$AB$155:$AB$1048576,0),MATCH((CUADRO!H$4&amp;$E351),'Hoja de Trabajo para listado'!$AB$151:$BA$151,0)),0)+IFERROR(INDEX('Hoja de Trabajo para listado'!$BC$155:$CB$1048576,MATCH($A351,'Hoja de Trabajo para listado'!$BC$155:$BC$1048576,0),MATCH((CUADRO!H$4&amp;$E351),'Hoja de Trabajo para listado'!$BC$151:$CB$151,0)),0)+IFERROR(INDEX('Hoja de Trabajo para listado'!$DE$153:$DG$274,MATCH($A351,'Hoja de Trabajo para listado'!$DE$153:$DE$1048576,0),MATCH((CUADRO!H$4&amp;$E351),'Hoja de Trabajo para listado'!$DE$151:$DG$151,0)),0)+IFERROR(INDEX('Hoja de Trabajo para listado'!$CD$155:$DC$1048576,MATCH($A351,'Hoja de Trabajo para listado'!$CD$155:$CD$1048576,0),MATCH((CUADRO!H$4&amp;$E351),'Hoja de Trabajo para listado'!$CD$151:$DC$151,0)),0)</f>
        <v>0</v>
      </c>
      <c r="I351" s="243">
        <f ca="1">+IFERROR(INDEX('Hoja de Trabajo para listado'!$A$155:$Z$1048576,MATCH($A351,'Hoja de Trabajo para listado'!$A$155:$A$1048576,0),MATCH((CUADRO!I$4&amp;$E351),'Hoja de Trabajo para listado'!$A$151:$Z$151,0)),0)+IFERROR(INDEX('Hoja de Trabajo para listado'!$AB$155:$BA$1048576,MATCH($A351,'Hoja de Trabajo para listado'!$AB$155:$AB$1048576,0),MATCH((CUADRO!I$4&amp;$E351),'Hoja de Trabajo para listado'!$AB$151:$BA$151,0)),0)+IFERROR(INDEX('Hoja de Trabajo para listado'!$BC$155:$CB$1048576,MATCH($A351,'Hoja de Trabajo para listado'!$BC$155:$BC$1048576,0),MATCH((CUADRO!I$4&amp;$E351),'Hoja de Trabajo para listado'!$BC$151:$CB$151,0)),0)+IFERROR(INDEX('Hoja de Trabajo para listado'!$DE$153:$DG$274,MATCH($A351,'Hoja de Trabajo para listado'!$DE$153:$DE$1048576,0),MATCH((CUADRO!I$4&amp;$E351),'Hoja de Trabajo para listado'!$DE$151:$DG$151,0)),0)+IFERROR(INDEX('Hoja de Trabajo para listado'!$CD$155:$DC$1048576,MATCH($A351,'Hoja de Trabajo para listado'!$CD$155:$CD$1048576,0),MATCH((CUADRO!I$4&amp;$E351),'Hoja de Trabajo para listado'!$CD$151:$DC$151,0)),0)</f>
        <v>0</v>
      </c>
      <c r="J351" s="243">
        <f ca="1">+IFERROR(INDEX('Hoja de Trabajo para listado'!$A$155:$Z$1048576,MATCH($A351,'Hoja de Trabajo para listado'!$A$155:$A$1048576,0),MATCH((CUADRO!J$4&amp;$E351),'Hoja de Trabajo para listado'!$A$151:$Z$151,0)),0)+IFERROR(INDEX('Hoja de Trabajo para listado'!$AB$155:$BA$1048576,MATCH($A351,'Hoja de Trabajo para listado'!$AB$155:$AB$1048576,0),MATCH((CUADRO!J$4&amp;$E351),'Hoja de Trabajo para listado'!$AB$151:$BA$151,0)),0)+IFERROR(INDEX('Hoja de Trabajo para listado'!$BC$155:$CB$1048576,MATCH($A351,'Hoja de Trabajo para listado'!$BC$155:$BC$1048576,0),MATCH((CUADRO!J$4&amp;$E351),'Hoja de Trabajo para listado'!$BC$151:$CB$151,0)),0)+IFERROR(INDEX('Hoja de Trabajo para listado'!$DE$153:$DG$274,MATCH($A351,'Hoja de Trabajo para listado'!$DE$153:$DE$1048576,0),MATCH((CUADRO!J$4&amp;$E351),'Hoja de Trabajo para listado'!$DE$151:$DG$151,0)),0)+IFERROR(INDEX('Hoja de Trabajo para listado'!$CD$155:$DC$1048576,MATCH($A351,'Hoja de Trabajo para listado'!$CD$155:$CD$1048576,0),MATCH((CUADRO!J$4&amp;$E351),'Hoja de Trabajo para listado'!$CD$151:$DC$151,0)),0)</f>
        <v>0</v>
      </c>
      <c r="K351" s="243">
        <f ca="1">+IFERROR(INDEX('Hoja de Trabajo para listado'!$A$155:$Z$1048576,MATCH($A351,'Hoja de Trabajo para listado'!$A$155:$A$1048576,0),MATCH((CUADRO!K$4&amp;$E351),'Hoja de Trabajo para listado'!$A$151:$Z$151,0)),0)+IFERROR(INDEX('Hoja de Trabajo para listado'!$AB$155:$BA$1048576,MATCH($A351,'Hoja de Trabajo para listado'!$AB$155:$AB$1048576,0),MATCH((CUADRO!K$4&amp;$E351),'Hoja de Trabajo para listado'!$AB$151:$BA$151,0)),0)+IFERROR(INDEX('Hoja de Trabajo para listado'!$BC$155:$CB$1048576,MATCH($A351,'Hoja de Trabajo para listado'!$BC$155:$BC$1048576,0),MATCH((CUADRO!K$4&amp;$E351),'Hoja de Trabajo para listado'!$BC$151:$CB$151,0)),0)+IFERROR(INDEX('Hoja de Trabajo para listado'!$DE$153:$DG$274,MATCH($A351,'Hoja de Trabajo para listado'!$DE$153:$DE$1048576,0),MATCH((CUADRO!K$4&amp;$E351),'Hoja de Trabajo para listado'!$DE$151:$DG$151,0)),0)+IFERROR(INDEX('Hoja de Trabajo para listado'!$CD$155:$DC$1048576,MATCH($A351,'Hoja de Trabajo para listado'!$CD$155:$CD$1048576,0),MATCH((CUADRO!K$4&amp;$E351),'Hoja de Trabajo para listado'!$CD$151:$DC$151,0)),0)</f>
        <v>0</v>
      </c>
      <c r="L351" s="243">
        <f ca="1">+IFERROR(INDEX('Hoja de Trabajo para listado'!$A$155:$Z$1048576,MATCH($A351,'Hoja de Trabajo para listado'!$A$155:$A$1048576,0),MATCH((CUADRO!L$4&amp;$E351),'Hoja de Trabajo para listado'!$A$151:$Z$151,0)),0)+IFERROR(INDEX('Hoja de Trabajo para listado'!$AB$155:$BA$1048576,MATCH($A351,'Hoja de Trabajo para listado'!$AB$155:$AB$1048576,0),MATCH((CUADRO!L$4&amp;$E351),'Hoja de Trabajo para listado'!$AB$151:$BA$151,0)),0)+IFERROR(INDEX('Hoja de Trabajo para listado'!$BC$155:$CB$1048576,MATCH($A351,'Hoja de Trabajo para listado'!$BC$155:$BC$1048576,0),MATCH((CUADRO!L$4&amp;$E351),'Hoja de Trabajo para listado'!$BC$151:$CB$151,0)),0)+IFERROR(INDEX('Hoja de Trabajo para listado'!$DE$153:$DG$274,MATCH($A351,'Hoja de Trabajo para listado'!$DE$153:$DE$1048576,0),MATCH((CUADRO!L$4&amp;$E351),'Hoja de Trabajo para listado'!$DE$151:$DG$151,0)),0)+IFERROR(INDEX('Hoja de Trabajo para listado'!$CD$155:$DC$1048576,MATCH($A351,'Hoja de Trabajo para listado'!$CD$155:$CD$1048576,0),MATCH((CUADRO!L$4&amp;$E351),'Hoja de Trabajo para listado'!$CD$151:$DC$151,0)),0)</f>
        <v>0</v>
      </c>
      <c r="M351" s="243">
        <f ca="1">+IFERROR(INDEX('Hoja de Trabajo para listado'!$A$155:$Z$1048576,MATCH($A351,'Hoja de Trabajo para listado'!$A$155:$A$1048576,0),MATCH((CUADRO!M$4&amp;$E351),'Hoja de Trabajo para listado'!$A$151:$Z$151,0)),0)+IFERROR(INDEX('Hoja de Trabajo para listado'!$AB$155:$BA$1048576,MATCH($A351,'Hoja de Trabajo para listado'!$AB$155:$AB$1048576,0),MATCH((CUADRO!M$4&amp;$E351),'Hoja de Trabajo para listado'!$AB$151:$BA$151,0)),0)+IFERROR(INDEX('Hoja de Trabajo para listado'!$BC$155:$CB$1048576,MATCH($A351,'Hoja de Trabajo para listado'!$BC$155:$BC$1048576,0),MATCH((CUADRO!M$4&amp;$E351),'Hoja de Trabajo para listado'!$BC$151:$CB$151,0)),0)+IFERROR(INDEX('Hoja de Trabajo para listado'!$DE$153:$DG$274,MATCH($A351,'Hoja de Trabajo para listado'!$DE$153:$DE$1048576,0),MATCH((CUADRO!M$4&amp;$E351),'Hoja de Trabajo para listado'!$DE$151:$DG$151,0)),0)+IFERROR(INDEX('Hoja de Trabajo para listado'!$CD$155:$DC$1048576,MATCH($A351,'Hoja de Trabajo para listado'!$CD$155:$CD$1048576,0),MATCH((CUADRO!M$4&amp;$E351),'Hoja de Trabajo para listado'!$CD$151:$DC$151,0)),0)</f>
        <v>0</v>
      </c>
      <c r="N351" s="243">
        <f ca="1">+IFERROR(INDEX('Hoja de Trabajo para listado'!$A$155:$Z$1048576,MATCH($A351,'Hoja de Trabajo para listado'!$A$155:$A$1048576,0),MATCH((CUADRO!N$4&amp;$E351),'Hoja de Trabajo para listado'!$A$151:$Z$151,0)),0)+IFERROR(INDEX('Hoja de Trabajo para listado'!$AB$155:$BA$1048576,MATCH($A351,'Hoja de Trabajo para listado'!$AB$155:$AB$1048576,0),MATCH((CUADRO!N$4&amp;$E351),'Hoja de Trabajo para listado'!$AB$151:$BA$151,0)),0)+IFERROR(INDEX('Hoja de Trabajo para listado'!$BC$155:$CB$1048576,MATCH($A351,'Hoja de Trabajo para listado'!$BC$155:$BC$1048576,0),MATCH((CUADRO!N$4&amp;$E351),'Hoja de Trabajo para listado'!$BC$151:$CB$151,0)),0)+IFERROR(INDEX('Hoja de Trabajo para listado'!$DE$153:$DG$274,MATCH($A351,'Hoja de Trabajo para listado'!$DE$153:$DE$1048576,0),MATCH((CUADRO!N$4&amp;$E351),'Hoja de Trabajo para listado'!$DE$151:$DG$151,0)),0)+IFERROR(INDEX('Hoja de Trabajo para listado'!$CD$155:$DC$1048576,MATCH($A351,'Hoja de Trabajo para listado'!$CD$155:$CD$1048576,0),MATCH((CUADRO!N$4&amp;$E351),'Hoja de Trabajo para listado'!$CD$151:$DC$151,0)),0)</f>
        <v>0</v>
      </c>
      <c r="O351" s="243">
        <f ca="1">+IFERROR(INDEX('Hoja de Trabajo para listado'!$A$155:$Z$1048576,MATCH($A351,'Hoja de Trabajo para listado'!$A$155:$A$1048576,0),MATCH((CUADRO!O$4&amp;$E351),'Hoja de Trabajo para listado'!$A$151:$Z$151,0)),0)+IFERROR(INDEX('Hoja de Trabajo para listado'!$AB$155:$BA$1048576,MATCH($A351,'Hoja de Trabajo para listado'!$AB$155:$AB$1048576,0),MATCH((CUADRO!O$4&amp;$E351),'Hoja de Trabajo para listado'!$AB$151:$BA$151,0)),0)+IFERROR(INDEX('Hoja de Trabajo para listado'!$BC$155:$CB$1048576,MATCH($A351,'Hoja de Trabajo para listado'!$BC$155:$BC$1048576,0),MATCH((CUADRO!O$4&amp;$E351),'Hoja de Trabajo para listado'!$BC$151:$CB$151,0)),0)+IFERROR(INDEX('Hoja de Trabajo para listado'!$DE$153:$DG$274,MATCH($A351,'Hoja de Trabajo para listado'!$DE$153:$DE$1048576,0),MATCH((CUADRO!O$4&amp;$E351),'Hoja de Trabajo para listado'!$DE$151:$DG$151,0)),0)+IFERROR(INDEX('Hoja de Trabajo para listado'!$CD$155:$DC$1048576,MATCH($A351,'Hoja de Trabajo para listado'!$CD$155:$CD$1048576,0),MATCH((CUADRO!O$4&amp;$E351),'Hoja de Trabajo para listado'!$CD$151:$DC$151,0)),0)</f>
        <v>0</v>
      </c>
      <c r="P351" s="243">
        <f ca="1">+IFERROR(INDEX('Hoja de Trabajo para listado'!$A$155:$Z$1048576,MATCH($A351,'Hoja de Trabajo para listado'!$A$155:$A$1048576,0),MATCH((CUADRO!P$4&amp;$E351),'Hoja de Trabajo para listado'!$A$151:$Z$151,0)),0)+IFERROR(INDEX('Hoja de Trabajo para listado'!$AB$155:$BA$1048576,MATCH($A351,'Hoja de Trabajo para listado'!$AB$155:$AB$1048576,0),MATCH((CUADRO!P$4&amp;$E351),'Hoja de Trabajo para listado'!$AB$151:$BA$151,0)),0)+IFERROR(INDEX('Hoja de Trabajo para listado'!$BC$155:$CB$1048576,MATCH($A351,'Hoja de Trabajo para listado'!$BC$155:$BC$1048576,0),MATCH((CUADRO!P$4&amp;$E351),'Hoja de Trabajo para listado'!$BC$151:$CB$151,0)),0)+IFERROR(INDEX('Hoja de Trabajo para listado'!$DE$153:$DG$274,MATCH($A351,'Hoja de Trabajo para listado'!$DE$153:$DE$1048576,0),MATCH((CUADRO!P$4&amp;$E351),'Hoja de Trabajo para listado'!$DE$151:$DG$151,0)),0)+IFERROR(INDEX('Hoja de Trabajo para listado'!$CD$155:$DC$1048576,MATCH($A351,'Hoja de Trabajo para listado'!$CD$155:$CD$1048576,0),MATCH((CUADRO!P$4&amp;$E351),'Hoja de Trabajo para listado'!$CD$151:$DC$151,0)),0)</f>
        <v>0</v>
      </c>
      <c r="Q351" s="243">
        <f ca="1">+IFERROR(INDEX('Hoja de Trabajo para listado'!$A$155:$Z$1048576,MATCH($A351,'Hoja de Trabajo para listado'!$A$155:$A$1048576,0),MATCH((CUADRO!Q$4&amp;$E351),'Hoja de Trabajo para listado'!$A$151:$Z$151,0)),0)+IFERROR(INDEX('Hoja de Trabajo para listado'!$AB$155:$BA$1048576,MATCH($A351,'Hoja de Trabajo para listado'!$AB$155:$AB$1048576,0),MATCH((CUADRO!Q$4&amp;$E351),'Hoja de Trabajo para listado'!$AB$151:$BA$151,0)),0)+IFERROR(INDEX('Hoja de Trabajo para listado'!$BC$155:$CB$1048576,MATCH($A351,'Hoja de Trabajo para listado'!$BC$155:$BC$1048576,0),MATCH((CUADRO!Q$4&amp;$E351),'Hoja de Trabajo para listado'!$BC$151:$CB$151,0)),0)+IFERROR(INDEX('Hoja de Trabajo para listado'!$DE$153:$DG$274,MATCH($A351,'Hoja de Trabajo para listado'!$DE$153:$DE$1048576,0),MATCH((CUADRO!Q$4&amp;$E351),'Hoja de Trabajo para listado'!$DE$151:$DG$151,0)),0)+IFERROR(INDEX('Hoja de Trabajo para listado'!$CD$155:$DC$1048576,MATCH($A351,'Hoja de Trabajo para listado'!$CD$155:$CD$1048576,0),MATCH((CUADRO!Q$4&amp;$E351),'Hoja de Trabajo para listado'!$CD$151:$DC$151,0)),0)</f>
        <v>0</v>
      </c>
      <c r="R351" s="243">
        <f t="shared" ca="1" si="15"/>
        <v>0</v>
      </c>
      <c r="S351" s="263"/>
      <c r="T351" s="243">
        <f ca="1">+T352</f>
        <v>68428.5</v>
      </c>
      <c r="U351" s="242">
        <f t="shared" si="16"/>
        <v>1</v>
      </c>
      <c r="V351" s="333" t="str">
        <f>+VLOOKUP(A351,bd_lista!$A$3:$E$592,5,FALSE)</f>
        <v>Empresas Nacionales</v>
      </c>
      <c r="W351" s="387" t="str">
        <f>+V351</f>
        <v>Empresas Nacionales</v>
      </c>
      <c r="X351" s="242">
        <f>+VLOOKUP(A351,[4]Sheet1!$A$13:$D$744,4,FALSE)</f>
        <v>81</v>
      </c>
      <c r="Y351" s="242" t="str">
        <f>+VLOOKUP(X351,bd_lista!$A$3:$C$592,3,FALSE)</f>
        <v>Ministerio de Obras Públicas, Servicios y Vivienda</v>
      </c>
      <c r="Z351" s="294">
        <f>+X351</f>
        <v>81</v>
      </c>
      <c r="AA351" s="295" t="str">
        <f>+Y351</f>
        <v>Ministerio de Obras Públicas, Servicios y Vivienda</v>
      </c>
    </row>
    <row r="352" spans="1:27" customFormat="1" ht="15" customHeight="1">
      <c r="A352" s="32">
        <v>585</v>
      </c>
      <c r="B352" s="393"/>
      <c r="C352" s="333" t="str">
        <f>+VLOOKUP(A352,bd_lista!$A$3:$C$592,3,FALSE)</f>
        <v>Agencia Boliviana Espacial</v>
      </c>
      <c r="D352" s="390"/>
      <c r="E352" s="333" t="s">
        <v>1305</v>
      </c>
      <c r="F352" s="245">
        <f ca="1">+IFERROR(INDEX('Hoja de Trabajo para listado'!$A$155:$Z$1048576,MATCH($A352,'Hoja de Trabajo para listado'!$A$155:$A$1048576,0),MATCH((CUADRO!F$4&amp;$E352),'Hoja de Trabajo para listado'!$A$151:$Z$151,0)),0)+IFERROR(INDEX('Hoja de Trabajo para listado'!$AB$155:$BA$1048576,MATCH($A352,'Hoja de Trabajo para listado'!$AB$155:$AB$1048576,0),MATCH((CUADRO!F$4&amp;$E352),'Hoja de Trabajo para listado'!$AB$151:$BA$151,0)),0)+IFERROR(INDEX('Hoja de Trabajo para listado'!$BC$155:$CB$1048576,MATCH($A352,'Hoja de Trabajo para listado'!$BC$155:$BC$1048576,0),MATCH((CUADRO!F$4&amp;$E352),'Hoja de Trabajo para listado'!$BC$151:$CB$151,0)),0)+IFERROR(INDEX('Hoja de Trabajo para listado'!$DE$153:$DG$274,MATCH($A352,'Hoja de Trabajo para listado'!$DE$153:$DE$1048576,0),MATCH((CUADRO!F$4&amp;$E352),'Hoja de Trabajo para listado'!$DE$151:$DG$151,0)),0)+IFERROR(INDEX('Hoja de Trabajo para listado'!$CD$155:$DC$1048576,MATCH($A352,'Hoja de Trabajo para listado'!$CD$155:$CD$1048576,0),MATCH((CUADRO!F$4&amp;$E352),'Hoja de Trabajo para listado'!$CD$151:$DC$151,0)),0)</f>
        <v>0</v>
      </c>
      <c r="G352" s="245">
        <f ca="1">+IFERROR(INDEX('Hoja de Trabajo para listado'!$A$155:$Z$1048576,MATCH($A352,'Hoja de Trabajo para listado'!$A$155:$A$1048576,0),MATCH((CUADRO!G$4&amp;$E352),'Hoja de Trabajo para listado'!$A$151:$Z$151,0)),0)+IFERROR(INDEX('Hoja de Trabajo para listado'!$AB$155:$BA$1048576,MATCH($A352,'Hoja de Trabajo para listado'!$AB$155:$AB$1048576,0),MATCH((CUADRO!G$4&amp;$E352),'Hoja de Trabajo para listado'!$AB$151:$BA$151,0)),0)+IFERROR(INDEX('Hoja de Trabajo para listado'!$BC$155:$CB$1048576,MATCH($A352,'Hoja de Trabajo para listado'!$BC$155:$BC$1048576,0),MATCH((CUADRO!G$4&amp;$E352),'Hoja de Trabajo para listado'!$BC$151:$CB$151,0)),0)+IFERROR(INDEX('Hoja de Trabajo para listado'!$DE$153:$DG$274,MATCH($A352,'Hoja de Trabajo para listado'!$DE$153:$DE$1048576,0),MATCH((CUADRO!G$4&amp;$E352),'Hoja de Trabajo para listado'!$DE$151:$DG$151,0)),0)+IFERROR(INDEX('Hoja de Trabajo para listado'!$CD$155:$DC$1048576,MATCH($A352,'Hoja de Trabajo para listado'!$CD$155:$CD$1048576,0),MATCH((CUADRO!G$4&amp;$E352),'Hoja de Trabajo para listado'!$CD$151:$DC$151,0)),0)</f>
        <v>0</v>
      </c>
      <c r="H352" s="245">
        <f ca="1">+IFERROR(INDEX('Hoja de Trabajo para listado'!$A$155:$Z$1048576,MATCH($A352,'Hoja de Trabajo para listado'!$A$155:$A$1048576,0),MATCH((CUADRO!H$4&amp;$E352),'Hoja de Trabajo para listado'!$A$151:$Z$151,0)),0)+IFERROR(INDEX('Hoja de Trabajo para listado'!$AB$155:$BA$1048576,MATCH($A352,'Hoja de Trabajo para listado'!$AB$155:$AB$1048576,0),MATCH((CUADRO!H$4&amp;$E352),'Hoja de Trabajo para listado'!$AB$151:$BA$151,0)),0)+IFERROR(INDEX('Hoja de Trabajo para listado'!$BC$155:$CB$1048576,MATCH($A352,'Hoja de Trabajo para listado'!$BC$155:$BC$1048576,0),MATCH((CUADRO!H$4&amp;$E352),'Hoja de Trabajo para listado'!$BC$151:$CB$151,0)),0)+IFERROR(INDEX('Hoja de Trabajo para listado'!$DE$153:$DG$274,MATCH($A352,'Hoja de Trabajo para listado'!$DE$153:$DE$1048576,0),MATCH((CUADRO!H$4&amp;$E352),'Hoja de Trabajo para listado'!$DE$151:$DG$151,0)),0)+IFERROR(INDEX('Hoja de Trabajo para listado'!$CD$155:$DC$1048576,MATCH($A352,'Hoja de Trabajo para listado'!$CD$155:$CD$1048576,0),MATCH((CUADRO!H$4&amp;$E352),'Hoja de Trabajo para listado'!$CD$151:$DC$151,0)),0)</f>
        <v>0</v>
      </c>
      <c r="I352" s="245">
        <f ca="1">+IFERROR(INDEX('Hoja de Trabajo para listado'!$A$155:$Z$1048576,MATCH($A352,'Hoja de Trabajo para listado'!$A$155:$A$1048576,0),MATCH((CUADRO!I$4&amp;$E352),'Hoja de Trabajo para listado'!$A$151:$Z$151,0)),0)+IFERROR(INDEX('Hoja de Trabajo para listado'!$AB$155:$BA$1048576,MATCH($A352,'Hoja de Trabajo para listado'!$AB$155:$AB$1048576,0),MATCH((CUADRO!I$4&amp;$E352),'Hoja de Trabajo para listado'!$AB$151:$BA$151,0)),0)+IFERROR(INDEX('Hoja de Trabajo para listado'!$BC$155:$CB$1048576,MATCH($A352,'Hoja de Trabajo para listado'!$BC$155:$BC$1048576,0),MATCH((CUADRO!I$4&amp;$E352),'Hoja de Trabajo para listado'!$BC$151:$CB$151,0)),0)+IFERROR(INDEX('Hoja de Trabajo para listado'!$DE$153:$DG$274,MATCH($A352,'Hoja de Trabajo para listado'!$DE$153:$DE$1048576,0),MATCH((CUADRO!I$4&amp;$E352),'Hoja de Trabajo para listado'!$DE$151:$DG$151,0)),0)+IFERROR(INDEX('Hoja de Trabajo para listado'!$CD$155:$DC$1048576,MATCH($A352,'Hoja de Trabajo para listado'!$CD$155:$CD$1048576,0),MATCH((CUADRO!I$4&amp;$E352),'Hoja de Trabajo para listado'!$CD$151:$DC$151,0)),0)</f>
        <v>0</v>
      </c>
      <c r="J352" s="245">
        <f ca="1">+IFERROR(INDEX('Hoja de Trabajo para listado'!$A$155:$Z$1048576,MATCH($A352,'Hoja de Trabajo para listado'!$A$155:$A$1048576,0),MATCH((CUADRO!J$4&amp;$E352),'Hoja de Trabajo para listado'!$A$151:$Z$151,0)),0)+IFERROR(INDEX('Hoja de Trabajo para listado'!$AB$155:$BA$1048576,MATCH($A352,'Hoja de Trabajo para listado'!$AB$155:$AB$1048576,0),MATCH((CUADRO!J$4&amp;$E352),'Hoja de Trabajo para listado'!$AB$151:$BA$151,0)),0)+IFERROR(INDEX('Hoja de Trabajo para listado'!$BC$155:$CB$1048576,MATCH($A352,'Hoja de Trabajo para listado'!$BC$155:$BC$1048576,0),MATCH((CUADRO!J$4&amp;$E352),'Hoja de Trabajo para listado'!$BC$151:$CB$151,0)),0)+IFERROR(INDEX('Hoja de Trabajo para listado'!$DE$153:$DG$274,MATCH($A352,'Hoja de Trabajo para listado'!$DE$153:$DE$1048576,0),MATCH((CUADRO!J$4&amp;$E352),'Hoja de Trabajo para listado'!$DE$151:$DG$151,0)),0)+IFERROR(INDEX('Hoja de Trabajo para listado'!$CD$155:$DC$1048576,MATCH($A352,'Hoja de Trabajo para listado'!$CD$155:$CD$1048576,0),MATCH((CUADRO!J$4&amp;$E352),'Hoja de Trabajo para listado'!$CD$151:$DC$151,0)),0)</f>
        <v>68428.5</v>
      </c>
      <c r="K352" s="245">
        <f ca="1">+IFERROR(INDEX('Hoja de Trabajo para listado'!$A$155:$Z$1048576,MATCH($A352,'Hoja de Trabajo para listado'!$A$155:$A$1048576,0),MATCH((CUADRO!K$4&amp;$E352),'Hoja de Trabajo para listado'!$A$151:$Z$151,0)),0)+IFERROR(INDEX('Hoja de Trabajo para listado'!$AB$155:$BA$1048576,MATCH($A352,'Hoja de Trabajo para listado'!$AB$155:$AB$1048576,0),MATCH((CUADRO!K$4&amp;$E352),'Hoja de Trabajo para listado'!$AB$151:$BA$151,0)),0)+IFERROR(INDEX('Hoja de Trabajo para listado'!$BC$155:$CB$1048576,MATCH($A352,'Hoja de Trabajo para listado'!$BC$155:$BC$1048576,0),MATCH((CUADRO!K$4&amp;$E352),'Hoja de Trabajo para listado'!$BC$151:$CB$151,0)),0)+IFERROR(INDEX('Hoja de Trabajo para listado'!$DE$153:$DG$274,MATCH($A352,'Hoja de Trabajo para listado'!$DE$153:$DE$1048576,0),MATCH((CUADRO!K$4&amp;$E352),'Hoja de Trabajo para listado'!$DE$151:$DG$151,0)),0)+IFERROR(INDEX('Hoja de Trabajo para listado'!$CD$155:$DC$1048576,MATCH($A352,'Hoja de Trabajo para listado'!$CD$155:$CD$1048576,0),MATCH((CUADRO!K$4&amp;$E352),'Hoja de Trabajo para listado'!$CD$151:$DC$151,0)),0)</f>
        <v>0</v>
      </c>
      <c r="L352" s="245">
        <f ca="1">+IFERROR(INDEX('Hoja de Trabajo para listado'!$A$155:$Z$1048576,MATCH($A352,'Hoja de Trabajo para listado'!$A$155:$A$1048576,0),MATCH((CUADRO!L$4&amp;$E352),'Hoja de Trabajo para listado'!$A$151:$Z$151,0)),0)+IFERROR(INDEX('Hoja de Trabajo para listado'!$AB$155:$BA$1048576,MATCH($A352,'Hoja de Trabajo para listado'!$AB$155:$AB$1048576,0),MATCH((CUADRO!L$4&amp;$E352),'Hoja de Trabajo para listado'!$AB$151:$BA$151,0)),0)+IFERROR(INDEX('Hoja de Trabajo para listado'!$BC$155:$CB$1048576,MATCH($A352,'Hoja de Trabajo para listado'!$BC$155:$BC$1048576,0),MATCH((CUADRO!L$4&amp;$E352),'Hoja de Trabajo para listado'!$BC$151:$CB$151,0)),0)+IFERROR(INDEX('Hoja de Trabajo para listado'!$DE$153:$DG$274,MATCH($A352,'Hoja de Trabajo para listado'!$DE$153:$DE$1048576,0),MATCH((CUADRO!L$4&amp;$E352),'Hoja de Trabajo para listado'!$DE$151:$DG$151,0)),0)+IFERROR(INDEX('Hoja de Trabajo para listado'!$CD$155:$DC$1048576,MATCH($A352,'Hoja de Trabajo para listado'!$CD$155:$CD$1048576,0),MATCH((CUADRO!L$4&amp;$E352),'Hoja de Trabajo para listado'!$CD$151:$DC$151,0)),0)</f>
        <v>0</v>
      </c>
      <c r="M352" s="245">
        <f ca="1">+IFERROR(INDEX('Hoja de Trabajo para listado'!$A$155:$Z$1048576,MATCH($A352,'Hoja de Trabajo para listado'!$A$155:$A$1048576,0),MATCH((CUADRO!M$4&amp;$E352),'Hoja de Trabajo para listado'!$A$151:$Z$151,0)),0)+IFERROR(INDEX('Hoja de Trabajo para listado'!$AB$155:$BA$1048576,MATCH($A352,'Hoja de Trabajo para listado'!$AB$155:$AB$1048576,0),MATCH((CUADRO!M$4&amp;$E352),'Hoja de Trabajo para listado'!$AB$151:$BA$151,0)),0)+IFERROR(INDEX('Hoja de Trabajo para listado'!$BC$155:$CB$1048576,MATCH($A352,'Hoja de Trabajo para listado'!$BC$155:$BC$1048576,0),MATCH((CUADRO!M$4&amp;$E352),'Hoja de Trabajo para listado'!$BC$151:$CB$151,0)),0)+IFERROR(INDEX('Hoja de Trabajo para listado'!$DE$153:$DG$274,MATCH($A352,'Hoja de Trabajo para listado'!$DE$153:$DE$1048576,0),MATCH((CUADRO!M$4&amp;$E352),'Hoja de Trabajo para listado'!$DE$151:$DG$151,0)),0)+IFERROR(INDEX('Hoja de Trabajo para listado'!$CD$155:$DC$1048576,MATCH($A352,'Hoja de Trabajo para listado'!$CD$155:$CD$1048576,0),MATCH((CUADRO!M$4&amp;$E352),'Hoja de Trabajo para listado'!$CD$151:$DC$151,0)),0)</f>
        <v>0</v>
      </c>
      <c r="N352" s="245">
        <f ca="1">+IFERROR(INDEX('Hoja de Trabajo para listado'!$A$155:$Z$1048576,MATCH($A352,'Hoja de Trabajo para listado'!$A$155:$A$1048576,0),MATCH((CUADRO!N$4&amp;$E352),'Hoja de Trabajo para listado'!$A$151:$Z$151,0)),0)+IFERROR(INDEX('Hoja de Trabajo para listado'!$AB$155:$BA$1048576,MATCH($A352,'Hoja de Trabajo para listado'!$AB$155:$AB$1048576,0),MATCH((CUADRO!N$4&amp;$E352),'Hoja de Trabajo para listado'!$AB$151:$BA$151,0)),0)+IFERROR(INDEX('Hoja de Trabajo para listado'!$BC$155:$CB$1048576,MATCH($A352,'Hoja de Trabajo para listado'!$BC$155:$BC$1048576,0),MATCH((CUADRO!N$4&amp;$E352),'Hoja de Trabajo para listado'!$BC$151:$CB$151,0)),0)+IFERROR(INDEX('Hoja de Trabajo para listado'!$DE$153:$DG$274,MATCH($A352,'Hoja de Trabajo para listado'!$DE$153:$DE$1048576,0),MATCH((CUADRO!N$4&amp;$E352),'Hoja de Trabajo para listado'!$DE$151:$DG$151,0)),0)+IFERROR(INDEX('Hoja de Trabajo para listado'!$CD$155:$DC$1048576,MATCH($A352,'Hoja de Trabajo para listado'!$CD$155:$CD$1048576,0),MATCH((CUADRO!N$4&amp;$E352),'Hoja de Trabajo para listado'!$CD$151:$DC$151,0)),0)</f>
        <v>0</v>
      </c>
      <c r="O352" s="245">
        <f ca="1">+IFERROR(INDEX('Hoja de Trabajo para listado'!$A$155:$Z$1048576,MATCH($A352,'Hoja de Trabajo para listado'!$A$155:$A$1048576,0),MATCH((CUADRO!O$4&amp;$E352),'Hoja de Trabajo para listado'!$A$151:$Z$151,0)),0)+IFERROR(INDEX('Hoja de Trabajo para listado'!$AB$155:$BA$1048576,MATCH($A352,'Hoja de Trabajo para listado'!$AB$155:$AB$1048576,0),MATCH((CUADRO!O$4&amp;$E352),'Hoja de Trabajo para listado'!$AB$151:$BA$151,0)),0)+IFERROR(INDEX('Hoja de Trabajo para listado'!$BC$155:$CB$1048576,MATCH($A352,'Hoja de Trabajo para listado'!$BC$155:$BC$1048576,0),MATCH((CUADRO!O$4&amp;$E352),'Hoja de Trabajo para listado'!$BC$151:$CB$151,0)),0)+IFERROR(INDEX('Hoja de Trabajo para listado'!$DE$153:$DG$274,MATCH($A352,'Hoja de Trabajo para listado'!$DE$153:$DE$1048576,0),MATCH((CUADRO!O$4&amp;$E352),'Hoja de Trabajo para listado'!$DE$151:$DG$151,0)),0)+IFERROR(INDEX('Hoja de Trabajo para listado'!$CD$155:$DC$1048576,MATCH($A352,'Hoja de Trabajo para listado'!$CD$155:$CD$1048576,0),MATCH((CUADRO!O$4&amp;$E352),'Hoja de Trabajo para listado'!$CD$151:$DC$151,0)),0)</f>
        <v>0</v>
      </c>
      <c r="P352" s="245">
        <f ca="1">+IFERROR(INDEX('Hoja de Trabajo para listado'!$A$155:$Z$1048576,MATCH($A352,'Hoja de Trabajo para listado'!$A$155:$A$1048576,0),MATCH((CUADRO!P$4&amp;$E352),'Hoja de Trabajo para listado'!$A$151:$Z$151,0)),0)+IFERROR(INDEX('Hoja de Trabajo para listado'!$AB$155:$BA$1048576,MATCH($A352,'Hoja de Trabajo para listado'!$AB$155:$AB$1048576,0),MATCH((CUADRO!P$4&amp;$E352),'Hoja de Trabajo para listado'!$AB$151:$BA$151,0)),0)+IFERROR(INDEX('Hoja de Trabajo para listado'!$BC$155:$CB$1048576,MATCH($A352,'Hoja de Trabajo para listado'!$BC$155:$BC$1048576,0),MATCH((CUADRO!P$4&amp;$E352),'Hoja de Trabajo para listado'!$BC$151:$CB$151,0)),0)+IFERROR(INDEX('Hoja de Trabajo para listado'!$DE$153:$DG$274,MATCH($A352,'Hoja de Trabajo para listado'!$DE$153:$DE$1048576,0),MATCH((CUADRO!P$4&amp;$E352),'Hoja de Trabajo para listado'!$DE$151:$DG$151,0)),0)+IFERROR(INDEX('Hoja de Trabajo para listado'!$CD$155:$DC$1048576,MATCH($A352,'Hoja de Trabajo para listado'!$CD$155:$CD$1048576,0),MATCH((CUADRO!P$4&amp;$E352),'Hoja de Trabajo para listado'!$CD$151:$DC$151,0)),0)</f>
        <v>0</v>
      </c>
      <c r="Q352" s="245">
        <f ca="1">+IFERROR(INDEX('Hoja de Trabajo para listado'!$A$155:$Z$1048576,MATCH($A352,'Hoja de Trabajo para listado'!$A$155:$A$1048576,0),MATCH((CUADRO!Q$4&amp;$E352),'Hoja de Trabajo para listado'!$A$151:$Z$151,0)),0)+IFERROR(INDEX('Hoja de Trabajo para listado'!$AB$155:$BA$1048576,MATCH($A352,'Hoja de Trabajo para listado'!$AB$155:$AB$1048576,0),MATCH((CUADRO!Q$4&amp;$E352),'Hoja de Trabajo para listado'!$AB$151:$BA$151,0)),0)+IFERROR(INDEX('Hoja de Trabajo para listado'!$BC$155:$CB$1048576,MATCH($A352,'Hoja de Trabajo para listado'!$BC$155:$BC$1048576,0),MATCH((CUADRO!Q$4&amp;$E352),'Hoja de Trabajo para listado'!$BC$151:$CB$151,0)),0)+IFERROR(INDEX('Hoja de Trabajo para listado'!$DE$153:$DG$274,MATCH($A352,'Hoja de Trabajo para listado'!$DE$153:$DE$1048576,0),MATCH((CUADRO!Q$4&amp;$E352),'Hoja de Trabajo para listado'!$DE$151:$DG$151,0)),0)+IFERROR(INDEX('Hoja de Trabajo para listado'!$CD$155:$DC$1048576,MATCH($A352,'Hoja de Trabajo para listado'!$CD$155:$CD$1048576,0),MATCH((CUADRO!Q$4&amp;$E352),'Hoja de Trabajo para listado'!$CD$151:$DC$151,0)),0)</f>
        <v>0</v>
      </c>
      <c r="R352" s="245">
        <f t="shared" ca="1" si="15"/>
        <v>68428.5</v>
      </c>
      <c r="S352" s="262">
        <f ca="1">+R351+R352</f>
        <v>68428.5</v>
      </c>
      <c r="T352" s="243">
        <f ca="1">+S352</f>
        <v>68428.5</v>
      </c>
      <c r="U352" s="242">
        <f t="shared" si="16"/>
        <v>2</v>
      </c>
      <c r="V352" s="333" t="str">
        <f>+VLOOKUP(A352,bd_lista!$A$3:$E$592,5,FALSE)</f>
        <v>Empresas Nacionales</v>
      </c>
      <c r="W352" s="388"/>
      <c r="X352" s="242">
        <f>+VLOOKUP(A352,[4]Sheet1!$A$13:$D$744,4,FALSE)</f>
        <v>81</v>
      </c>
      <c r="Y352" s="242" t="str">
        <f>+VLOOKUP(X352,bd_lista!$A$3:$C$592,3,FALSE)</f>
        <v>Ministerio de Obras Públicas, Servicios y Vivienda</v>
      </c>
      <c r="Z352" s="292"/>
      <c r="AA352" s="293"/>
    </row>
    <row r="353" spans="1:27" customFormat="1" ht="15" customHeight="1">
      <c r="A353" s="32">
        <v>586</v>
      </c>
      <c r="B353" s="392">
        <f>+A353</f>
        <v>586</v>
      </c>
      <c r="C353" s="247" t="str">
        <f>+VLOOKUP(A353,bd_lista!$A$3:$C$592,3,FALSE)</f>
        <v>Empresa Azucarera San Buenaventura</v>
      </c>
      <c r="D353" s="389" t="str">
        <f>+C353</f>
        <v>Empresa Azucarera San Buenaventura</v>
      </c>
      <c r="E353" s="247" t="s">
        <v>1304</v>
      </c>
      <c r="F353" s="243">
        <f ca="1">+IFERROR(INDEX('Hoja de Trabajo para listado'!$A$155:$Z$1048576,MATCH($A353,'Hoja de Trabajo para listado'!$A$155:$A$1048576,0),MATCH((CUADRO!F$4&amp;$E353),'Hoja de Trabajo para listado'!$A$151:$Z$151,0)),0)+IFERROR(INDEX('Hoja de Trabajo para listado'!$AB$155:$BA$1048576,MATCH($A353,'Hoja de Trabajo para listado'!$AB$155:$AB$1048576,0),MATCH((CUADRO!F$4&amp;$E353),'Hoja de Trabajo para listado'!$AB$151:$BA$151,0)),0)+IFERROR(INDEX('Hoja de Trabajo para listado'!$BC$155:$CB$1048576,MATCH($A353,'Hoja de Trabajo para listado'!$BC$155:$BC$1048576,0),MATCH((CUADRO!F$4&amp;$E353),'Hoja de Trabajo para listado'!$BC$151:$CB$151,0)),0)+IFERROR(INDEX('Hoja de Trabajo para listado'!$DE$153:$DG$274,MATCH($A353,'Hoja de Trabajo para listado'!$DE$153:$DE$1048576,0),MATCH((CUADRO!F$4&amp;$E353),'Hoja de Trabajo para listado'!$DE$151:$DG$151,0)),0)+IFERROR(INDEX('Hoja de Trabajo para listado'!$CD$155:$DC$1048576,MATCH($A353,'Hoja de Trabajo para listado'!$CD$155:$CD$1048576,0),MATCH((CUADRO!F$4&amp;$E353),'Hoja de Trabajo para listado'!$CD$151:$DC$151,0)),0)</f>
        <v>0</v>
      </c>
      <c r="G353" s="243">
        <f ca="1">+IFERROR(INDEX('Hoja de Trabajo para listado'!$A$155:$Z$1048576,MATCH($A353,'Hoja de Trabajo para listado'!$A$155:$A$1048576,0),MATCH((CUADRO!G$4&amp;$E353),'Hoja de Trabajo para listado'!$A$151:$Z$151,0)),0)+IFERROR(INDEX('Hoja de Trabajo para listado'!$AB$155:$BA$1048576,MATCH($A353,'Hoja de Trabajo para listado'!$AB$155:$AB$1048576,0),MATCH((CUADRO!G$4&amp;$E353),'Hoja de Trabajo para listado'!$AB$151:$BA$151,0)),0)+IFERROR(INDEX('Hoja de Trabajo para listado'!$BC$155:$CB$1048576,MATCH($A353,'Hoja de Trabajo para listado'!$BC$155:$BC$1048576,0),MATCH((CUADRO!G$4&amp;$E353),'Hoja de Trabajo para listado'!$BC$151:$CB$151,0)),0)+IFERROR(INDEX('Hoja de Trabajo para listado'!$DE$153:$DG$274,MATCH($A353,'Hoja de Trabajo para listado'!$DE$153:$DE$1048576,0),MATCH((CUADRO!G$4&amp;$E353),'Hoja de Trabajo para listado'!$DE$151:$DG$151,0)),0)+IFERROR(INDEX('Hoja de Trabajo para listado'!$CD$155:$DC$1048576,MATCH($A353,'Hoja de Trabajo para listado'!$CD$155:$CD$1048576,0),MATCH((CUADRO!G$4&amp;$E353),'Hoja de Trabajo para listado'!$CD$151:$DC$151,0)),0)</f>
        <v>0</v>
      </c>
      <c r="H353" s="243">
        <f ca="1">+IFERROR(INDEX('Hoja de Trabajo para listado'!$A$155:$Z$1048576,MATCH($A353,'Hoja de Trabajo para listado'!$A$155:$A$1048576,0),MATCH((CUADRO!H$4&amp;$E353),'Hoja de Trabajo para listado'!$A$151:$Z$151,0)),0)+IFERROR(INDEX('Hoja de Trabajo para listado'!$AB$155:$BA$1048576,MATCH($A353,'Hoja de Trabajo para listado'!$AB$155:$AB$1048576,0),MATCH((CUADRO!H$4&amp;$E353),'Hoja de Trabajo para listado'!$AB$151:$BA$151,0)),0)+IFERROR(INDEX('Hoja de Trabajo para listado'!$BC$155:$CB$1048576,MATCH($A353,'Hoja de Trabajo para listado'!$BC$155:$BC$1048576,0),MATCH((CUADRO!H$4&amp;$E353),'Hoja de Trabajo para listado'!$BC$151:$CB$151,0)),0)+IFERROR(INDEX('Hoja de Trabajo para listado'!$DE$153:$DG$274,MATCH($A353,'Hoja de Trabajo para listado'!$DE$153:$DE$1048576,0),MATCH((CUADRO!H$4&amp;$E353),'Hoja de Trabajo para listado'!$DE$151:$DG$151,0)),0)+IFERROR(INDEX('Hoja de Trabajo para listado'!$CD$155:$DC$1048576,MATCH($A353,'Hoja de Trabajo para listado'!$CD$155:$CD$1048576,0),MATCH((CUADRO!H$4&amp;$E353),'Hoja de Trabajo para listado'!$CD$151:$DC$151,0)),0)</f>
        <v>0</v>
      </c>
      <c r="I353" s="243">
        <f ca="1">+IFERROR(INDEX('Hoja de Trabajo para listado'!$A$155:$Z$1048576,MATCH($A353,'Hoja de Trabajo para listado'!$A$155:$A$1048576,0),MATCH((CUADRO!I$4&amp;$E353),'Hoja de Trabajo para listado'!$A$151:$Z$151,0)),0)+IFERROR(INDEX('Hoja de Trabajo para listado'!$AB$155:$BA$1048576,MATCH($A353,'Hoja de Trabajo para listado'!$AB$155:$AB$1048576,0),MATCH((CUADRO!I$4&amp;$E353),'Hoja de Trabajo para listado'!$AB$151:$BA$151,0)),0)+IFERROR(INDEX('Hoja de Trabajo para listado'!$BC$155:$CB$1048576,MATCH($A353,'Hoja de Trabajo para listado'!$BC$155:$BC$1048576,0),MATCH((CUADRO!I$4&amp;$E353),'Hoja de Trabajo para listado'!$BC$151:$CB$151,0)),0)+IFERROR(INDEX('Hoja de Trabajo para listado'!$DE$153:$DG$274,MATCH($A353,'Hoja de Trabajo para listado'!$DE$153:$DE$1048576,0),MATCH((CUADRO!I$4&amp;$E353),'Hoja de Trabajo para listado'!$DE$151:$DG$151,0)),0)+IFERROR(INDEX('Hoja de Trabajo para listado'!$CD$155:$DC$1048576,MATCH($A353,'Hoja de Trabajo para listado'!$CD$155:$CD$1048576,0),MATCH((CUADRO!I$4&amp;$E353),'Hoja de Trabajo para listado'!$CD$151:$DC$151,0)),0)</f>
        <v>0</v>
      </c>
      <c r="J353" s="243">
        <f ca="1">+IFERROR(INDEX('Hoja de Trabajo para listado'!$A$155:$Z$1048576,MATCH($A353,'Hoja de Trabajo para listado'!$A$155:$A$1048576,0),MATCH((CUADRO!J$4&amp;$E353),'Hoja de Trabajo para listado'!$A$151:$Z$151,0)),0)+IFERROR(INDEX('Hoja de Trabajo para listado'!$AB$155:$BA$1048576,MATCH($A353,'Hoja de Trabajo para listado'!$AB$155:$AB$1048576,0),MATCH((CUADRO!J$4&amp;$E353),'Hoja de Trabajo para listado'!$AB$151:$BA$151,0)),0)+IFERROR(INDEX('Hoja de Trabajo para listado'!$BC$155:$CB$1048576,MATCH($A353,'Hoja de Trabajo para listado'!$BC$155:$BC$1048576,0),MATCH((CUADRO!J$4&amp;$E353),'Hoja de Trabajo para listado'!$BC$151:$CB$151,0)),0)+IFERROR(INDEX('Hoja de Trabajo para listado'!$DE$153:$DG$274,MATCH($A353,'Hoja de Trabajo para listado'!$DE$153:$DE$1048576,0),MATCH((CUADRO!J$4&amp;$E353),'Hoja de Trabajo para listado'!$DE$151:$DG$151,0)),0)+IFERROR(INDEX('Hoja de Trabajo para listado'!$CD$155:$DC$1048576,MATCH($A353,'Hoja de Trabajo para listado'!$CD$155:$CD$1048576,0),MATCH((CUADRO!J$4&amp;$E353),'Hoja de Trabajo para listado'!$CD$151:$DC$151,0)),0)</f>
        <v>0</v>
      </c>
      <c r="K353" s="243">
        <f ca="1">+IFERROR(INDEX('Hoja de Trabajo para listado'!$A$155:$Z$1048576,MATCH($A353,'Hoja de Trabajo para listado'!$A$155:$A$1048576,0),MATCH((CUADRO!K$4&amp;$E353),'Hoja de Trabajo para listado'!$A$151:$Z$151,0)),0)+IFERROR(INDEX('Hoja de Trabajo para listado'!$AB$155:$BA$1048576,MATCH($A353,'Hoja de Trabajo para listado'!$AB$155:$AB$1048576,0),MATCH((CUADRO!K$4&amp;$E353),'Hoja de Trabajo para listado'!$AB$151:$BA$151,0)),0)+IFERROR(INDEX('Hoja de Trabajo para listado'!$BC$155:$CB$1048576,MATCH($A353,'Hoja de Trabajo para listado'!$BC$155:$BC$1048576,0),MATCH((CUADRO!K$4&amp;$E353),'Hoja de Trabajo para listado'!$BC$151:$CB$151,0)),0)+IFERROR(INDEX('Hoja de Trabajo para listado'!$DE$153:$DG$274,MATCH($A353,'Hoja de Trabajo para listado'!$DE$153:$DE$1048576,0),MATCH((CUADRO!K$4&amp;$E353),'Hoja de Trabajo para listado'!$DE$151:$DG$151,0)),0)+IFERROR(INDEX('Hoja de Trabajo para listado'!$CD$155:$DC$1048576,MATCH($A353,'Hoja de Trabajo para listado'!$CD$155:$CD$1048576,0),MATCH((CUADRO!K$4&amp;$E353),'Hoja de Trabajo para listado'!$CD$151:$DC$151,0)),0)</f>
        <v>0</v>
      </c>
      <c r="L353" s="243">
        <f ca="1">+IFERROR(INDEX('Hoja de Trabajo para listado'!$A$155:$Z$1048576,MATCH($A353,'Hoja de Trabajo para listado'!$A$155:$A$1048576,0),MATCH((CUADRO!L$4&amp;$E353),'Hoja de Trabajo para listado'!$A$151:$Z$151,0)),0)+IFERROR(INDEX('Hoja de Trabajo para listado'!$AB$155:$BA$1048576,MATCH($A353,'Hoja de Trabajo para listado'!$AB$155:$AB$1048576,0),MATCH((CUADRO!L$4&amp;$E353),'Hoja de Trabajo para listado'!$AB$151:$BA$151,0)),0)+IFERROR(INDEX('Hoja de Trabajo para listado'!$BC$155:$CB$1048576,MATCH($A353,'Hoja de Trabajo para listado'!$BC$155:$BC$1048576,0),MATCH((CUADRO!L$4&amp;$E353),'Hoja de Trabajo para listado'!$BC$151:$CB$151,0)),0)+IFERROR(INDEX('Hoja de Trabajo para listado'!$DE$153:$DG$274,MATCH($A353,'Hoja de Trabajo para listado'!$DE$153:$DE$1048576,0),MATCH((CUADRO!L$4&amp;$E353),'Hoja de Trabajo para listado'!$DE$151:$DG$151,0)),0)+IFERROR(INDEX('Hoja de Trabajo para listado'!$CD$155:$DC$1048576,MATCH($A353,'Hoja de Trabajo para listado'!$CD$155:$CD$1048576,0),MATCH((CUADRO!L$4&amp;$E353),'Hoja de Trabajo para listado'!$CD$151:$DC$151,0)),0)</f>
        <v>0</v>
      </c>
      <c r="M353" s="243">
        <f ca="1">+IFERROR(INDEX('Hoja de Trabajo para listado'!$A$155:$Z$1048576,MATCH($A353,'Hoja de Trabajo para listado'!$A$155:$A$1048576,0),MATCH((CUADRO!M$4&amp;$E353),'Hoja de Trabajo para listado'!$A$151:$Z$151,0)),0)+IFERROR(INDEX('Hoja de Trabajo para listado'!$AB$155:$BA$1048576,MATCH($A353,'Hoja de Trabajo para listado'!$AB$155:$AB$1048576,0),MATCH((CUADRO!M$4&amp;$E353),'Hoja de Trabajo para listado'!$AB$151:$BA$151,0)),0)+IFERROR(INDEX('Hoja de Trabajo para listado'!$BC$155:$CB$1048576,MATCH($A353,'Hoja de Trabajo para listado'!$BC$155:$BC$1048576,0),MATCH((CUADRO!M$4&amp;$E353),'Hoja de Trabajo para listado'!$BC$151:$CB$151,0)),0)+IFERROR(INDEX('Hoja de Trabajo para listado'!$DE$153:$DG$274,MATCH($A353,'Hoja de Trabajo para listado'!$DE$153:$DE$1048576,0),MATCH((CUADRO!M$4&amp;$E353),'Hoja de Trabajo para listado'!$DE$151:$DG$151,0)),0)+IFERROR(INDEX('Hoja de Trabajo para listado'!$CD$155:$DC$1048576,MATCH($A353,'Hoja de Trabajo para listado'!$CD$155:$CD$1048576,0),MATCH((CUADRO!M$4&amp;$E353),'Hoja de Trabajo para listado'!$CD$151:$DC$151,0)),0)</f>
        <v>0</v>
      </c>
      <c r="N353" s="243">
        <f ca="1">+IFERROR(INDEX('Hoja de Trabajo para listado'!$A$155:$Z$1048576,MATCH($A353,'Hoja de Trabajo para listado'!$A$155:$A$1048576,0),MATCH((CUADRO!N$4&amp;$E353),'Hoja de Trabajo para listado'!$A$151:$Z$151,0)),0)+IFERROR(INDEX('Hoja de Trabajo para listado'!$AB$155:$BA$1048576,MATCH($A353,'Hoja de Trabajo para listado'!$AB$155:$AB$1048576,0),MATCH((CUADRO!N$4&amp;$E353),'Hoja de Trabajo para listado'!$AB$151:$BA$151,0)),0)+IFERROR(INDEX('Hoja de Trabajo para listado'!$BC$155:$CB$1048576,MATCH($A353,'Hoja de Trabajo para listado'!$BC$155:$BC$1048576,0),MATCH((CUADRO!N$4&amp;$E353),'Hoja de Trabajo para listado'!$BC$151:$CB$151,0)),0)+IFERROR(INDEX('Hoja de Trabajo para listado'!$DE$153:$DG$274,MATCH($A353,'Hoja de Trabajo para listado'!$DE$153:$DE$1048576,0),MATCH((CUADRO!N$4&amp;$E353),'Hoja de Trabajo para listado'!$DE$151:$DG$151,0)),0)+IFERROR(INDEX('Hoja de Trabajo para listado'!$CD$155:$DC$1048576,MATCH($A353,'Hoja de Trabajo para listado'!$CD$155:$CD$1048576,0),MATCH((CUADRO!N$4&amp;$E353),'Hoja de Trabajo para listado'!$CD$151:$DC$151,0)),0)</f>
        <v>0</v>
      </c>
      <c r="O353" s="243">
        <f ca="1">+IFERROR(INDEX('Hoja de Trabajo para listado'!$A$155:$Z$1048576,MATCH($A353,'Hoja de Trabajo para listado'!$A$155:$A$1048576,0),MATCH((CUADRO!O$4&amp;$E353),'Hoja de Trabajo para listado'!$A$151:$Z$151,0)),0)+IFERROR(INDEX('Hoja de Trabajo para listado'!$AB$155:$BA$1048576,MATCH($A353,'Hoja de Trabajo para listado'!$AB$155:$AB$1048576,0),MATCH((CUADRO!O$4&amp;$E353),'Hoja de Trabajo para listado'!$AB$151:$BA$151,0)),0)+IFERROR(INDEX('Hoja de Trabajo para listado'!$BC$155:$CB$1048576,MATCH($A353,'Hoja de Trabajo para listado'!$BC$155:$BC$1048576,0),MATCH((CUADRO!O$4&amp;$E353),'Hoja de Trabajo para listado'!$BC$151:$CB$151,0)),0)+IFERROR(INDEX('Hoja de Trabajo para listado'!$DE$153:$DG$274,MATCH($A353,'Hoja de Trabajo para listado'!$DE$153:$DE$1048576,0),MATCH((CUADRO!O$4&amp;$E353),'Hoja de Trabajo para listado'!$DE$151:$DG$151,0)),0)+IFERROR(INDEX('Hoja de Trabajo para listado'!$CD$155:$DC$1048576,MATCH($A353,'Hoja de Trabajo para listado'!$CD$155:$CD$1048576,0),MATCH((CUADRO!O$4&amp;$E353),'Hoja de Trabajo para listado'!$CD$151:$DC$151,0)),0)</f>
        <v>0</v>
      </c>
      <c r="P353" s="243">
        <f ca="1">+IFERROR(INDEX('Hoja de Trabajo para listado'!$A$155:$Z$1048576,MATCH($A353,'Hoja de Trabajo para listado'!$A$155:$A$1048576,0),MATCH((CUADRO!P$4&amp;$E353),'Hoja de Trabajo para listado'!$A$151:$Z$151,0)),0)+IFERROR(INDEX('Hoja de Trabajo para listado'!$AB$155:$BA$1048576,MATCH($A353,'Hoja de Trabajo para listado'!$AB$155:$AB$1048576,0),MATCH((CUADRO!P$4&amp;$E353),'Hoja de Trabajo para listado'!$AB$151:$BA$151,0)),0)+IFERROR(INDEX('Hoja de Trabajo para listado'!$BC$155:$CB$1048576,MATCH($A353,'Hoja de Trabajo para listado'!$BC$155:$BC$1048576,0),MATCH((CUADRO!P$4&amp;$E353),'Hoja de Trabajo para listado'!$BC$151:$CB$151,0)),0)+IFERROR(INDEX('Hoja de Trabajo para listado'!$DE$153:$DG$274,MATCH($A353,'Hoja de Trabajo para listado'!$DE$153:$DE$1048576,0),MATCH((CUADRO!P$4&amp;$E353),'Hoja de Trabajo para listado'!$DE$151:$DG$151,0)),0)+IFERROR(INDEX('Hoja de Trabajo para listado'!$CD$155:$DC$1048576,MATCH($A353,'Hoja de Trabajo para listado'!$CD$155:$CD$1048576,0),MATCH((CUADRO!P$4&amp;$E353),'Hoja de Trabajo para listado'!$CD$151:$DC$151,0)),0)</f>
        <v>0</v>
      </c>
      <c r="Q353" s="243">
        <f ca="1">+IFERROR(INDEX('Hoja de Trabajo para listado'!$A$155:$Z$1048576,MATCH($A353,'Hoja de Trabajo para listado'!$A$155:$A$1048576,0),MATCH((CUADRO!Q$4&amp;$E353),'Hoja de Trabajo para listado'!$A$151:$Z$151,0)),0)+IFERROR(INDEX('Hoja de Trabajo para listado'!$AB$155:$BA$1048576,MATCH($A353,'Hoja de Trabajo para listado'!$AB$155:$AB$1048576,0),MATCH((CUADRO!Q$4&amp;$E353),'Hoja de Trabajo para listado'!$AB$151:$BA$151,0)),0)+IFERROR(INDEX('Hoja de Trabajo para listado'!$BC$155:$CB$1048576,MATCH($A353,'Hoja de Trabajo para listado'!$BC$155:$BC$1048576,0),MATCH((CUADRO!Q$4&amp;$E353),'Hoja de Trabajo para listado'!$BC$151:$CB$151,0)),0)+IFERROR(INDEX('Hoja de Trabajo para listado'!$DE$153:$DG$274,MATCH($A353,'Hoja de Trabajo para listado'!$DE$153:$DE$1048576,0),MATCH((CUADRO!Q$4&amp;$E353),'Hoja de Trabajo para listado'!$DE$151:$DG$151,0)),0)+IFERROR(INDEX('Hoja de Trabajo para listado'!$CD$155:$DC$1048576,MATCH($A353,'Hoja de Trabajo para listado'!$CD$155:$CD$1048576,0),MATCH((CUADRO!Q$4&amp;$E353),'Hoja de Trabajo para listado'!$CD$151:$DC$151,0)),0)</f>
        <v>0</v>
      </c>
      <c r="R353" s="243">
        <f t="shared" ca="1" si="15"/>
        <v>0</v>
      </c>
      <c r="S353" s="263"/>
      <c r="T353" s="243">
        <f ca="1">+T354</f>
        <v>8371489.4000000004</v>
      </c>
      <c r="U353" s="242">
        <f t="shared" si="16"/>
        <v>1</v>
      </c>
      <c r="V353" s="333" t="str">
        <f>+VLOOKUP(A353,bd_lista!$A$3:$E$592,5,FALSE)</f>
        <v>Empresas Nacionales</v>
      </c>
      <c r="W353" s="387" t="str">
        <f>+V353</f>
        <v>Empresas Nacionales</v>
      </c>
      <c r="X353" s="242">
        <f>+VLOOKUP(A353,[4]Sheet1!$A$13:$D$744,4,FALSE)</f>
        <v>41</v>
      </c>
      <c r="Y353" s="242" t="str">
        <f>+VLOOKUP(X353,bd_lista!$A$3:$C$592,3,FALSE)</f>
        <v>Ministerio de Desarrollo Productivo y Economía Plural</v>
      </c>
      <c r="Z353" s="294">
        <f>+X353</f>
        <v>41</v>
      </c>
      <c r="AA353" s="319" t="str">
        <f>+Y353</f>
        <v>Ministerio de Desarrollo Productivo y Economía Plural</v>
      </c>
    </row>
    <row r="354" spans="1:27" customFormat="1" ht="15" customHeight="1">
      <c r="A354" s="32">
        <v>586</v>
      </c>
      <c r="B354" s="393"/>
      <c r="C354" s="333" t="str">
        <f>+VLOOKUP(A354,bd_lista!$A$3:$C$592,3,FALSE)</f>
        <v>Empresa Azucarera San Buenaventura</v>
      </c>
      <c r="D354" s="390"/>
      <c r="E354" s="333" t="s">
        <v>1305</v>
      </c>
      <c r="F354" s="245">
        <f ca="1">+IFERROR(INDEX('Hoja de Trabajo para listado'!$A$155:$Z$1048576,MATCH($A354,'Hoja de Trabajo para listado'!$A$155:$A$1048576,0),MATCH((CUADRO!F$4&amp;$E354),'Hoja de Trabajo para listado'!$A$151:$Z$151,0)),0)+IFERROR(INDEX('Hoja de Trabajo para listado'!$AB$155:$BA$1048576,MATCH($A354,'Hoja de Trabajo para listado'!$AB$155:$AB$1048576,0),MATCH((CUADRO!F$4&amp;$E354),'Hoja de Trabajo para listado'!$AB$151:$BA$151,0)),0)+IFERROR(INDEX('Hoja de Trabajo para listado'!$BC$155:$CB$1048576,MATCH($A354,'Hoja de Trabajo para listado'!$BC$155:$BC$1048576,0),MATCH((CUADRO!F$4&amp;$E354),'Hoja de Trabajo para listado'!$BC$151:$CB$151,0)),0)+IFERROR(INDEX('Hoja de Trabajo para listado'!$DE$153:$DG$274,MATCH($A354,'Hoja de Trabajo para listado'!$DE$153:$DE$1048576,0),MATCH((CUADRO!F$4&amp;$E354),'Hoja de Trabajo para listado'!$DE$151:$DG$151,0)),0)+IFERROR(INDEX('Hoja de Trabajo para listado'!$CD$155:$DC$1048576,MATCH($A354,'Hoja de Trabajo para listado'!$CD$155:$CD$1048576,0),MATCH((CUADRO!F$4&amp;$E354),'Hoja de Trabajo para listado'!$CD$151:$DC$151,0)),0)</f>
        <v>0</v>
      </c>
      <c r="G354" s="245">
        <f ca="1">+IFERROR(INDEX('Hoja de Trabajo para listado'!$A$155:$Z$1048576,MATCH($A354,'Hoja de Trabajo para listado'!$A$155:$A$1048576,0),MATCH((CUADRO!G$4&amp;$E354),'Hoja de Trabajo para listado'!$A$151:$Z$151,0)),0)+IFERROR(INDEX('Hoja de Trabajo para listado'!$AB$155:$BA$1048576,MATCH($A354,'Hoja de Trabajo para listado'!$AB$155:$AB$1048576,0),MATCH((CUADRO!G$4&amp;$E354),'Hoja de Trabajo para listado'!$AB$151:$BA$151,0)),0)+IFERROR(INDEX('Hoja de Trabajo para listado'!$BC$155:$CB$1048576,MATCH($A354,'Hoja de Trabajo para listado'!$BC$155:$BC$1048576,0),MATCH((CUADRO!G$4&amp;$E354),'Hoja de Trabajo para listado'!$BC$151:$CB$151,0)),0)+IFERROR(INDEX('Hoja de Trabajo para listado'!$DE$153:$DG$274,MATCH($A354,'Hoja de Trabajo para listado'!$DE$153:$DE$1048576,0),MATCH((CUADRO!G$4&amp;$E354),'Hoja de Trabajo para listado'!$DE$151:$DG$151,0)),0)+IFERROR(INDEX('Hoja de Trabajo para listado'!$CD$155:$DC$1048576,MATCH($A354,'Hoja de Trabajo para listado'!$CD$155:$CD$1048576,0),MATCH((CUADRO!G$4&amp;$E354),'Hoja de Trabajo para listado'!$CD$151:$DC$151,0)),0)</f>
        <v>0</v>
      </c>
      <c r="H354" s="245">
        <f ca="1">+IFERROR(INDEX('Hoja de Trabajo para listado'!$A$155:$Z$1048576,MATCH($A354,'Hoja de Trabajo para listado'!$A$155:$A$1048576,0),MATCH((CUADRO!H$4&amp;$E354),'Hoja de Trabajo para listado'!$A$151:$Z$151,0)),0)+IFERROR(INDEX('Hoja de Trabajo para listado'!$AB$155:$BA$1048576,MATCH($A354,'Hoja de Trabajo para listado'!$AB$155:$AB$1048576,0),MATCH((CUADRO!H$4&amp;$E354),'Hoja de Trabajo para listado'!$AB$151:$BA$151,0)),0)+IFERROR(INDEX('Hoja de Trabajo para listado'!$BC$155:$CB$1048576,MATCH($A354,'Hoja de Trabajo para listado'!$BC$155:$BC$1048576,0),MATCH((CUADRO!H$4&amp;$E354),'Hoja de Trabajo para listado'!$BC$151:$CB$151,0)),0)+IFERROR(INDEX('Hoja de Trabajo para listado'!$DE$153:$DG$274,MATCH($A354,'Hoja de Trabajo para listado'!$DE$153:$DE$1048576,0),MATCH((CUADRO!H$4&amp;$E354),'Hoja de Trabajo para listado'!$DE$151:$DG$151,0)),0)+IFERROR(INDEX('Hoja de Trabajo para listado'!$CD$155:$DC$1048576,MATCH($A354,'Hoja de Trabajo para listado'!$CD$155:$CD$1048576,0),MATCH((CUADRO!H$4&amp;$E354),'Hoja de Trabajo para listado'!$CD$151:$DC$151,0)),0)</f>
        <v>0</v>
      </c>
      <c r="I354" s="245">
        <f ca="1">+IFERROR(INDEX('Hoja de Trabajo para listado'!$A$155:$Z$1048576,MATCH($A354,'Hoja de Trabajo para listado'!$A$155:$A$1048576,0),MATCH((CUADRO!I$4&amp;$E354),'Hoja de Trabajo para listado'!$A$151:$Z$151,0)),0)+IFERROR(INDEX('Hoja de Trabajo para listado'!$AB$155:$BA$1048576,MATCH($A354,'Hoja de Trabajo para listado'!$AB$155:$AB$1048576,0),MATCH((CUADRO!I$4&amp;$E354),'Hoja de Trabajo para listado'!$AB$151:$BA$151,0)),0)+IFERROR(INDEX('Hoja de Trabajo para listado'!$BC$155:$CB$1048576,MATCH($A354,'Hoja de Trabajo para listado'!$BC$155:$BC$1048576,0),MATCH((CUADRO!I$4&amp;$E354),'Hoja de Trabajo para listado'!$BC$151:$CB$151,0)),0)+IFERROR(INDEX('Hoja de Trabajo para listado'!$DE$153:$DG$274,MATCH($A354,'Hoja de Trabajo para listado'!$DE$153:$DE$1048576,0),MATCH((CUADRO!I$4&amp;$E354),'Hoja de Trabajo para listado'!$DE$151:$DG$151,0)),0)+IFERROR(INDEX('Hoja de Trabajo para listado'!$CD$155:$DC$1048576,MATCH($A354,'Hoja de Trabajo para listado'!$CD$155:$CD$1048576,0),MATCH((CUADRO!I$4&amp;$E354),'Hoja de Trabajo para listado'!$CD$151:$DC$151,0)),0)</f>
        <v>0</v>
      </c>
      <c r="J354" s="245">
        <f ca="1">+IFERROR(INDEX('Hoja de Trabajo para listado'!$A$155:$Z$1048576,MATCH($A354,'Hoja de Trabajo para listado'!$A$155:$A$1048576,0),MATCH((CUADRO!J$4&amp;$E354),'Hoja de Trabajo para listado'!$A$151:$Z$151,0)),0)+IFERROR(INDEX('Hoja de Trabajo para listado'!$AB$155:$BA$1048576,MATCH($A354,'Hoja de Trabajo para listado'!$AB$155:$AB$1048576,0),MATCH((CUADRO!J$4&amp;$E354),'Hoja de Trabajo para listado'!$AB$151:$BA$151,0)),0)+IFERROR(INDEX('Hoja de Trabajo para listado'!$BC$155:$CB$1048576,MATCH($A354,'Hoja de Trabajo para listado'!$BC$155:$BC$1048576,0),MATCH((CUADRO!J$4&amp;$E354),'Hoja de Trabajo para listado'!$BC$151:$CB$151,0)),0)+IFERROR(INDEX('Hoja de Trabajo para listado'!$DE$153:$DG$274,MATCH($A354,'Hoja de Trabajo para listado'!$DE$153:$DE$1048576,0),MATCH((CUADRO!J$4&amp;$E354),'Hoja de Trabajo para listado'!$DE$151:$DG$151,0)),0)+IFERROR(INDEX('Hoja de Trabajo para listado'!$CD$155:$DC$1048576,MATCH($A354,'Hoja de Trabajo para listado'!$CD$155:$CD$1048576,0),MATCH((CUADRO!J$4&amp;$E354),'Hoja de Trabajo para listado'!$CD$151:$DC$151,0)),0)</f>
        <v>8371489.4000000004</v>
      </c>
      <c r="K354" s="245">
        <f ca="1">+IFERROR(INDEX('Hoja de Trabajo para listado'!$A$155:$Z$1048576,MATCH($A354,'Hoja de Trabajo para listado'!$A$155:$A$1048576,0),MATCH((CUADRO!K$4&amp;$E354),'Hoja de Trabajo para listado'!$A$151:$Z$151,0)),0)+IFERROR(INDEX('Hoja de Trabajo para listado'!$AB$155:$BA$1048576,MATCH($A354,'Hoja de Trabajo para listado'!$AB$155:$AB$1048576,0),MATCH((CUADRO!K$4&amp;$E354),'Hoja de Trabajo para listado'!$AB$151:$BA$151,0)),0)+IFERROR(INDEX('Hoja de Trabajo para listado'!$BC$155:$CB$1048576,MATCH($A354,'Hoja de Trabajo para listado'!$BC$155:$BC$1048576,0),MATCH((CUADRO!K$4&amp;$E354),'Hoja de Trabajo para listado'!$BC$151:$CB$151,0)),0)+IFERROR(INDEX('Hoja de Trabajo para listado'!$DE$153:$DG$274,MATCH($A354,'Hoja de Trabajo para listado'!$DE$153:$DE$1048576,0),MATCH((CUADRO!K$4&amp;$E354),'Hoja de Trabajo para listado'!$DE$151:$DG$151,0)),0)+IFERROR(INDEX('Hoja de Trabajo para listado'!$CD$155:$DC$1048576,MATCH($A354,'Hoja de Trabajo para listado'!$CD$155:$CD$1048576,0),MATCH((CUADRO!K$4&amp;$E354),'Hoja de Trabajo para listado'!$CD$151:$DC$151,0)),0)</f>
        <v>0</v>
      </c>
      <c r="L354" s="245">
        <f ca="1">+IFERROR(INDEX('Hoja de Trabajo para listado'!$A$155:$Z$1048576,MATCH($A354,'Hoja de Trabajo para listado'!$A$155:$A$1048576,0),MATCH((CUADRO!L$4&amp;$E354),'Hoja de Trabajo para listado'!$A$151:$Z$151,0)),0)+IFERROR(INDEX('Hoja de Trabajo para listado'!$AB$155:$BA$1048576,MATCH($A354,'Hoja de Trabajo para listado'!$AB$155:$AB$1048576,0),MATCH((CUADRO!L$4&amp;$E354),'Hoja de Trabajo para listado'!$AB$151:$BA$151,0)),0)+IFERROR(INDEX('Hoja de Trabajo para listado'!$BC$155:$CB$1048576,MATCH($A354,'Hoja de Trabajo para listado'!$BC$155:$BC$1048576,0),MATCH((CUADRO!L$4&amp;$E354),'Hoja de Trabajo para listado'!$BC$151:$CB$151,0)),0)+IFERROR(INDEX('Hoja de Trabajo para listado'!$DE$153:$DG$274,MATCH($A354,'Hoja de Trabajo para listado'!$DE$153:$DE$1048576,0),MATCH((CUADRO!L$4&amp;$E354),'Hoja de Trabajo para listado'!$DE$151:$DG$151,0)),0)+IFERROR(INDEX('Hoja de Trabajo para listado'!$CD$155:$DC$1048576,MATCH($A354,'Hoja de Trabajo para listado'!$CD$155:$CD$1048576,0),MATCH((CUADRO!L$4&amp;$E354),'Hoja de Trabajo para listado'!$CD$151:$DC$151,0)),0)</f>
        <v>0</v>
      </c>
      <c r="M354" s="245">
        <f ca="1">+IFERROR(INDEX('Hoja de Trabajo para listado'!$A$155:$Z$1048576,MATCH($A354,'Hoja de Trabajo para listado'!$A$155:$A$1048576,0),MATCH((CUADRO!M$4&amp;$E354),'Hoja de Trabajo para listado'!$A$151:$Z$151,0)),0)+IFERROR(INDEX('Hoja de Trabajo para listado'!$AB$155:$BA$1048576,MATCH($A354,'Hoja de Trabajo para listado'!$AB$155:$AB$1048576,0),MATCH((CUADRO!M$4&amp;$E354),'Hoja de Trabajo para listado'!$AB$151:$BA$151,0)),0)+IFERROR(INDEX('Hoja de Trabajo para listado'!$BC$155:$CB$1048576,MATCH($A354,'Hoja de Trabajo para listado'!$BC$155:$BC$1048576,0),MATCH((CUADRO!M$4&amp;$E354),'Hoja de Trabajo para listado'!$BC$151:$CB$151,0)),0)+IFERROR(INDEX('Hoja de Trabajo para listado'!$DE$153:$DG$274,MATCH($A354,'Hoja de Trabajo para listado'!$DE$153:$DE$1048576,0),MATCH((CUADRO!M$4&amp;$E354),'Hoja de Trabajo para listado'!$DE$151:$DG$151,0)),0)+IFERROR(INDEX('Hoja de Trabajo para listado'!$CD$155:$DC$1048576,MATCH($A354,'Hoja de Trabajo para listado'!$CD$155:$CD$1048576,0),MATCH((CUADRO!M$4&amp;$E354),'Hoja de Trabajo para listado'!$CD$151:$DC$151,0)),0)</f>
        <v>0</v>
      </c>
      <c r="N354" s="245">
        <f ca="1">+IFERROR(INDEX('Hoja de Trabajo para listado'!$A$155:$Z$1048576,MATCH($A354,'Hoja de Trabajo para listado'!$A$155:$A$1048576,0),MATCH((CUADRO!N$4&amp;$E354),'Hoja de Trabajo para listado'!$A$151:$Z$151,0)),0)+IFERROR(INDEX('Hoja de Trabajo para listado'!$AB$155:$BA$1048576,MATCH($A354,'Hoja de Trabajo para listado'!$AB$155:$AB$1048576,0),MATCH((CUADRO!N$4&amp;$E354),'Hoja de Trabajo para listado'!$AB$151:$BA$151,0)),0)+IFERROR(INDEX('Hoja de Trabajo para listado'!$BC$155:$CB$1048576,MATCH($A354,'Hoja de Trabajo para listado'!$BC$155:$BC$1048576,0),MATCH((CUADRO!N$4&amp;$E354),'Hoja de Trabajo para listado'!$BC$151:$CB$151,0)),0)+IFERROR(INDEX('Hoja de Trabajo para listado'!$DE$153:$DG$274,MATCH($A354,'Hoja de Trabajo para listado'!$DE$153:$DE$1048576,0),MATCH((CUADRO!N$4&amp;$E354),'Hoja de Trabajo para listado'!$DE$151:$DG$151,0)),0)+IFERROR(INDEX('Hoja de Trabajo para listado'!$CD$155:$DC$1048576,MATCH($A354,'Hoja de Trabajo para listado'!$CD$155:$CD$1048576,0),MATCH((CUADRO!N$4&amp;$E354),'Hoja de Trabajo para listado'!$CD$151:$DC$151,0)),0)</f>
        <v>0</v>
      </c>
      <c r="O354" s="245">
        <f ca="1">+IFERROR(INDEX('Hoja de Trabajo para listado'!$A$155:$Z$1048576,MATCH($A354,'Hoja de Trabajo para listado'!$A$155:$A$1048576,0),MATCH((CUADRO!O$4&amp;$E354),'Hoja de Trabajo para listado'!$A$151:$Z$151,0)),0)+IFERROR(INDEX('Hoja de Trabajo para listado'!$AB$155:$BA$1048576,MATCH($A354,'Hoja de Trabajo para listado'!$AB$155:$AB$1048576,0),MATCH((CUADRO!O$4&amp;$E354),'Hoja de Trabajo para listado'!$AB$151:$BA$151,0)),0)+IFERROR(INDEX('Hoja de Trabajo para listado'!$BC$155:$CB$1048576,MATCH($A354,'Hoja de Trabajo para listado'!$BC$155:$BC$1048576,0),MATCH((CUADRO!O$4&amp;$E354),'Hoja de Trabajo para listado'!$BC$151:$CB$151,0)),0)+IFERROR(INDEX('Hoja de Trabajo para listado'!$DE$153:$DG$274,MATCH($A354,'Hoja de Trabajo para listado'!$DE$153:$DE$1048576,0),MATCH((CUADRO!O$4&amp;$E354),'Hoja de Trabajo para listado'!$DE$151:$DG$151,0)),0)+IFERROR(INDEX('Hoja de Trabajo para listado'!$CD$155:$DC$1048576,MATCH($A354,'Hoja de Trabajo para listado'!$CD$155:$CD$1048576,0),MATCH((CUADRO!O$4&amp;$E354),'Hoja de Trabajo para listado'!$CD$151:$DC$151,0)),0)</f>
        <v>0</v>
      </c>
      <c r="P354" s="245">
        <f ca="1">+IFERROR(INDEX('Hoja de Trabajo para listado'!$A$155:$Z$1048576,MATCH($A354,'Hoja de Trabajo para listado'!$A$155:$A$1048576,0),MATCH((CUADRO!P$4&amp;$E354),'Hoja de Trabajo para listado'!$A$151:$Z$151,0)),0)+IFERROR(INDEX('Hoja de Trabajo para listado'!$AB$155:$BA$1048576,MATCH($A354,'Hoja de Trabajo para listado'!$AB$155:$AB$1048576,0),MATCH((CUADRO!P$4&amp;$E354),'Hoja de Trabajo para listado'!$AB$151:$BA$151,0)),0)+IFERROR(INDEX('Hoja de Trabajo para listado'!$BC$155:$CB$1048576,MATCH($A354,'Hoja de Trabajo para listado'!$BC$155:$BC$1048576,0),MATCH((CUADRO!P$4&amp;$E354),'Hoja de Trabajo para listado'!$BC$151:$CB$151,0)),0)+IFERROR(INDEX('Hoja de Trabajo para listado'!$DE$153:$DG$274,MATCH($A354,'Hoja de Trabajo para listado'!$DE$153:$DE$1048576,0),MATCH((CUADRO!P$4&amp;$E354),'Hoja de Trabajo para listado'!$DE$151:$DG$151,0)),0)+IFERROR(INDEX('Hoja de Trabajo para listado'!$CD$155:$DC$1048576,MATCH($A354,'Hoja de Trabajo para listado'!$CD$155:$CD$1048576,0),MATCH((CUADRO!P$4&amp;$E354),'Hoja de Trabajo para listado'!$CD$151:$DC$151,0)),0)</f>
        <v>0</v>
      </c>
      <c r="Q354" s="245">
        <f ca="1">+IFERROR(INDEX('Hoja de Trabajo para listado'!$A$155:$Z$1048576,MATCH($A354,'Hoja de Trabajo para listado'!$A$155:$A$1048576,0),MATCH((CUADRO!Q$4&amp;$E354),'Hoja de Trabajo para listado'!$A$151:$Z$151,0)),0)+IFERROR(INDEX('Hoja de Trabajo para listado'!$AB$155:$BA$1048576,MATCH($A354,'Hoja de Trabajo para listado'!$AB$155:$AB$1048576,0),MATCH((CUADRO!Q$4&amp;$E354),'Hoja de Trabajo para listado'!$AB$151:$BA$151,0)),0)+IFERROR(INDEX('Hoja de Trabajo para listado'!$BC$155:$CB$1048576,MATCH($A354,'Hoja de Trabajo para listado'!$BC$155:$BC$1048576,0),MATCH((CUADRO!Q$4&amp;$E354),'Hoja de Trabajo para listado'!$BC$151:$CB$151,0)),0)+IFERROR(INDEX('Hoja de Trabajo para listado'!$DE$153:$DG$274,MATCH($A354,'Hoja de Trabajo para listado'!$DE$153:$DE$1048576,0),MATCH((CUADRO!Q$4&amp;$E354),'Hoja de Trabajo para listado'!$DE$151:$DG$151,0)),0)+IFERROR(INDEX('Hoja de Trabajo para listado'!$CD$155:$DC$1048576,MATCH($A354,'Hoja de Trabajo para listado'!$CD$155:$CD$1048576,0),MATCH((CUADRO!Q$4&amp;$E354),'Hoja de Trabajo para listado'!$CD$151:$DC$151,0)),0)</f>
        <v>0</v>
      </c>
      <c r="R354" s="245">
        <f t="shared" ca="1" si="15"/>
        <v>8371489.4000000004</v>
      </c>
      <c r="S354" s="262">
        <f ca="1">+R353+R354</f>
        <v>8371489.4000000004</v>
      </c>
      <c r="T354" s="243">
        <f ca="1">+S354</f>
        <v>8371489.4000000004</v>
      </c>
      <c r="U354" s="242">
        <f t="shared" si="16"/>
        <v>2</v>
      </c>
      <c r="V354" s="333" t="str">
        <f>+VLOOKUP(A354,bd_lista!$A$3:$E$592,5,FALSE)</f>
        <v>Empresas Nacionales</v>
      </c>
      <c r="W354" s="388"/>
      <c r="X354" s="242">
        <f>+VLOOKUP(A354,[4]Sheet1!$A$13:$D$744,4,FALSE)</f>
        <v>41</v>
      </c>
      <c r="Y354" s="242" t="str">
        <f>+VLOOKUP(X354,bd_lista!$A$3:$C$592,3,FALSE)</f>
        <v>Ministerio de Desarrollo Productivo y Economía Plural</v>
      </c>
      <c r="Z354" s="292"/>
      <c r="AA354" s="321"/>
    </row>
    <row r="355" spans="1:27" customFormat="1" ht="15" customHeight="1">
      <c r="A355" s="252">
        <v>587</v>
      </c>
      <c r="B355" s="392">
        <f>+A355</f>
        <v>587</v>
      </c>
      <c r="C355" s="247" t="str">
        <f>+VLOOKUP(A355,bd_lista!$A$3:$C$592,3,FALSE)</f>
        <v>Empresa Estratégica Boliviana de Construcción y Conservación de Infraestructura Civil</v>
      </c>
      <c r="D355" s="389" t="str">
        <f>+C355</f>
        <v>Empresa Estratégica Boliviana de Construcción y Conservación de Infraestructura Civil</v>
      </c>
      <c r="E355" s="242" t="s">
        <v>1304</v>
      </c>
      <c r="F355" s="243">
        <f ca="1">+IFERROR(INDEX('Hoja de Trabajo para listado'!$A$155:$Z$1048576,MATCH($A355,'Hoja de Trabajo para listado'!$A$155:$A$1048576,0),MATCH((CUADRO!F$4&amp;$E355),'Hoja de Trabajo para listado'!$A$151:$Z$151,0)),0)+IFERROR(INDEX('Hoja de Trabajo para listado'!$AB$155:$BA$1048576,MATCH($A355,'Hoja de Trabajo para listado'!$AB$155:$AB$1048576,0),MATCH((CUADRO!F$4&amp;$E355),'Hoja de Trabajo para listado'!$AB$151:$BA$151,0)),0)+IFERROR(INDEX('Hoja de Trabajo para listado'!$BC$155:$CB$1048576,MATCH($A355,'Hoja de Trabajo para listado'!$BC$155:$BC$1048576,0),MATCH((CUADRO!F$4&amp;$E355),'Hoja de Trabajo para listado'!$BC$151:$CB$151,0)),0)+IFERROR(INDEX('Hoja de Trabajo para listado'!$DE$153:$DG$274,MATCH($A355,'Hoja de Trabajo para listado'!$DE$153:$DE$1048576,0),MATCH((CUADRO!F$4&amp;$E355),'Hoja de Trabajo para listado'!$DE$151:$DG$151,0)),0)+IFERROR(INDEX('Hoja de Trabajo para listado'!$CD$155:$DC$1048576,MATCH($A355,'Hoja de Trabajo para listado'!$CD$155:$CD$1048576,0),MATCH((CUADRO!F$4&amp;$E355),'Hoja de Trabajo para listado'!$CD$151:$DC$151,0)),0)</f>
        <v>0</v>
      </c>
      <c r="G355" s="243">
        <f ca="1">+IFERROR(INDEX('Hoja de Trabajo para listado'!$A$155:$Z$1048576,MATCH($A355,'Hoja de Trabajo para listado'!$A$155:$A$1048576,0),MATCH((CUADRO!G$4&amp;$E355),'Hoja de Trabajo para listado'!$A$151:$Z$151,0)),0)+IFERROR(INDEX('Hoja de Trabajo para listado'!$AB$155:$BA$1048576,MATCH($A355,'Hoja de Trabajo para listado'!$AB$155:$AB$1048576,0),MATCH((CUADRO!G$4&amp;$E355),'Hoja de Trabajo para listado'!$AB$151:$BA$151,0)),0)+IFERROR(INDEX('Hoja de Trabajo para listado'!$BC$155:$CB$1048576,MATCH($A355,'Hoja de Trabajo para listado'!$BC$155:$BC$1048576,0),MATCH((CUADRO!G$4&amp;$E355),'Hoja de Trabajo para listado'!$BC$151:$CB$151,0)),0)+IFERROR(INDEX('Hoja de Trabajo para listado'!$DE$153:$DG$274,MATCH($A355,'Hoja de Trabajo para listado'!$DE$153:$DE$1048576,0),MATCH((CUADRO!G$4&amp;$E355),'Hoja de Trabajo para listado'!$DE$151:$DG$151,0)),0)+IFERROR(INDEX('Hoja de Trabajo para listado'!$CD$155:$DC$1048576,MATCH($A355,'Hoja de Trabajo para listado'!$CD$155:$CD$1048576,0),MATCH((CUADRO!G$4&amp;$E355),'Hoja de Trabajo para listado'!$CD$151:$DC$151,0)),0)</f>
        <v>0</v>
      </c>
      <c r="H355" s="243">
        <f ca="1">+IFERROR(INDEX('Hoja de Trabajo para listado'!$A$155:$Z$1048576,MATCH($A355,'Hoja de Trabajo para listado'!$A$155:$A$1048576,0),MATCH((CUADRO!H$4&amp;$E355),'Hoja de Trabajo para listado'!$A$151:$Z$151,0)),0)+IFERROR(INDEX('Hoja de Trabajo para listado'!$AB$155:$BA$1048576,MATCH($A355,'Hoja de Trabajo para listado'!$AB$155:$AB$1048576,0),MATCH((CUADRO!H$4&amp;$E355),'Hoja de Trabajo para listado'!$AB$151:$BA$151,0)),0)+IFERROR(INDEX('Hoja de Trabajo para listado'!$BC$155:$CB$1048576,MATCH($A355,'Hoja de Trabajo para listado'!$BC$155:$BC$1048576,0),MATCH((CUADRO!H$4&amp;$E355),'Hoja de Trabajo para listado'!$BC$151:$CB$151,0)),0)+IFERROR(INDEX('Hoja de Trabajo para listado'!$DE$153:$DG$274,MATCH($A355,'Hoja de Trabajo para listado'!$DE$153:$DE$1048576,0),MATCH((CUADRO!H$4&amp;$E355),'Hoja de Trabajo para listado'!$DE$151:$DG$151,0)),0)+IFERROR(INDEX('Hoja de Trabajo para listado'!$CD$155:$DC$1048576,MATCH($A355,'Hoja de Trabajo para listado'!$CD$155:$CD$1048576,0),MATCH((CUADRO!H$4&amp;$E355),'Hoja de Trabajo para listado'!$CD$151:$DC$151,0)),0)</f>
        <v>0</v>
      </c>
      <c r="I355" s="243">
        <f ca="1">+IFERROR(INDEX('Hoja de Trabajo para listado'!$A$155:$Z$1048576,MATCH($A355,'Hoja de Trabajo para listado'!$A$155:$A$1048576,0),MATCH((CUADRO!I$4&amp;$E355),'Hoja de Trabajo para listado'!$A$151:$Z$151,0)),0)+IFERROR(INDEX('Hoja de Trabajo para listado'!$AB$155:$BA$1048576,MATCH($A355,'Hoja de Trabajo para listado'!$AB$155:$AB$1048576,0),MATCH((CUADRO!I$4&amp;$E355),'Hoja de Trabajo para listado'!$AB$151:$BA$151,0)),0)+IFERROR(INDEX('Hoja de Trabajo para listado'!$BC$155:$CB$1048576,MATCH($A355,'Hoja de Trabajo para listado'!$BC$155:$BC$1048576,0),MATCH((CUADRO!I$4&amp;$E355),'Hoja de Trabajo para listado'!$BC$151:$CB$151,0)),0)+IFERROR(INDEX('Hoja de Trabajo para listado'!$DE$153:$DG$274,MATCH($A355,'Hoja de Trabajo para listado'!$DE$153:$DE$1048576,0),MATCH((CUADRO!I$4&amp;$E355),'Hoja de Trabajo para listado'!$DE$151:$DG$151,0)),0)+IFERROR(INDEX('Hoja de Trabajo para listado'!$CD$155:$DC$1048576,MATCH($A355,'Hoja de Trabajo para listado'!$CD$155:$CD$1048576,0),MATCH((CUADRO!I$4&amp;$E355),'Hoja de Trabajo para listado'!$CD$151:$DC$151,0)),0)</f>
        <v>0</v>
      </c>
      <c r="J355" s="243">
        <f ca="1">+IFERROR(INDEX('Hoja de Trabajo para listado'!$A$155:$Z$1048576,MATCH($A355,'Hoja de Trabajo para listado'!$A$155:$A$1048576,0),MATCH((CUADRO!J$4&amp;$E355),'Hoja de Trabajo para listado'!$A$151:$Z$151,0)),0)+IFERROR(INDEX('Hoja de Trabajo para listado'!$AB$155:$BA$1048576,MATCH($A355,'Hoja de Trabajo para listado'!$AB$155:$AB$1048576,0),MATCH((CUADRO!J$4&amp;$E355),'Hoja de Trabajo para listado'!$AB$151:$BA$151,0)),0)+IFERROR(INDEX('Hoja de Trabajo para listado'!$BC$155:$CB$1048576,MATCH($A355,'Hoja de Trabajo para listado'!$BC$155:$BC$1048576,0),MATCH((CUADRO!J$4&amp;$E355),'Hoja de Trabajo para listado'!$BC$151:$CB$151,0)),0)+IFERROR(INDEX('Hoja de Trabajo para listado'!$DE$153:$DG$274,MATCH($A355,'Hoja de Trabajo para listado'!$DE$153:$DE$1048576,0),MATCH((CUADRO!J$4&amp;$E355),'Hoja de Trabajo para listado'!$DE$151:$DG$151,0)),0)+IFERROR(INDEX('Hoja de Trabajo para listado'!$CD$155:$DC$1048576,MATCH($A355,'Hoja de Trabajo para listado'!$CD$155:$CD$1048576,0),MATCH((CUADRO!J$4&amp;$E355),'Hoja de Trabajo para listado'!$CD$151:$DC$151,0)),0)</f>
        <v>0</v>
      </c>
      <c r="K355" s="243">
        <f ca="1">+IFERROR(INDEX('Hoja de Trabajo para listado'!$A$155:$Z$1048576,MATCH($A355,'Hoja de Trabajo para listado'!$A$155:$A$1048576,0),MATCH((CUADRO!K$4&amp;$E355),'Hoja de Trabajo para listado'!$A$151:$Z$151,0)),0)+IFERROR(INDEX('Hoja de Trabajo para listado'!$AB$155:$BA$1048576,MATCH($A355,'Hoja de Trabajo para listado'!$AB$155:$AB$1048576,0),MATCH((CUADRO!K$4&amp;$E355),'Hoja de Trabajo para listado'!$AB$151:$BA$151,0)),0)+IFERROR(INDEX('Hoja de Trabajo para listado'!$BC$155:$CB$1048576,MATCH($A355,'Hoja de Trabajo para listado'!$BC$155:$BC$1048576,0),MATCH((CUADRO!K$4&amp;$E355),'Hoja de Trabajo para listado'!$BC$151:$CB$151,0)),0)+IFERROR(INDEX('Hoja de Trabajo para listado'!$DE$153:$DG$274,MATCH($A355,'Hoja de Trabajo para listado'!$DE$153:$DE$1048576,0),MATCH((CUADRO!K$4&amp;$E355),'Hoja de Trabajo para listado'!$DE$151:$DG$151,0)),0)+IFERROR(INDEX('Hoja de Trabajo para listado'!$CD$155:$DC$1048576,MATCH($A355,'Hoja de Trabajo para listado'!$CD$155:$CD$1048576,0),MATCH((CUADRO!K$4&amp;$E355),'Hoja de Trabajo para listado'!$CD$151:$DC$151,0)),0)</f>
        <v>0</v>
      </c>
      <c r="L355" s="243">
        <f ca="1">+IFERROR(INDEX('Hoja de Trabajo para listado'!$A$155:$Z$1048576,MATCH($A355,'Hoja de Trabajo para listado'!$A$155:$A$1048576,0),MATCH((CUADRO!L$4&amp;$E355),'Hoja de Trabajo para listado'!$A$151:$Z$151,0)),0)+IFERROR(INDEX('Hoja de Trabajo para listado'!$AB$155:$BA$1048576,MATCH($A355,'Hoja de Trabajo para listado'!$AB$155:$AB$1048576,0),MATCH((CUADRO!L$4&amp;$E355),'Hoja de Trabajo para listado'!$AB$151:$BA$151,0)),0)+IFERROR(INDEX('Hoja de Trabajo para listado'!$BC$155:$CB$1048576,MATCH($A355,'Hoja de Trabajo para listado'!$BC$155:$BC$1048576,0),MATCH((CUADRO!L$4&amp;$E355),'Hoja de Trabajo para listado'!$BC$151:$CB$151,0)),0)+IFERROR(INDEX('Hoja de Trabajo para listado'!$DE$153:$DG$274,MATCH($A355,'Hoja de Trabajo para listado'!$DE$153:$DE$1048576,0),MATCH((CUADRO!L$4&amp;$E355),'Hoja de Trabajo para listado'!$DE$151:$DG$151,0)),0)+IFERROR(INDEX('Hoja de Trabajo para listado'!$CD$155:$DC$1048576,MATCH($A355,'Hoja de Trabajo para listado'!$CD$155:$CD$1048576,0),MATCH((CUADRO!L$4&amp;$E355),'Hoja de Trabajo para listado'!$CD$151:$DC$151,0)),0)</f>
        <v>0</v>
      </c>
      <c r="M355" s="243">
        <f ca="1">+IFERROR(INDEX('Hoja de Trabajo para listado'!$A$155:$Z$1048576,MATCH($A355,'Hoja de Trabajo para listado'!$A$155:$A$1048576,0),MATCH((CUADRO!M$4&amp;$E355),'Hoja de Trabajo para listado'!$A$151:$Z$151,0)),0)+IFERROR(INDEX('Hoja de Trabajo para listado'!$AB$155:$BA$1048576,MATCH($A355,'Hoja de Trabajo para listado'!$AB$155:$AB$1048576,0),MATCH((CUADRO!M$4&amp;$E355),'Hoja de Trabajo para listado'!$AB$151:$BA$151,0)),0)+IFERROR(INDEX('Hoja de Trabajo para listado'!$BC$155:$CB$1048576,MATCH($A355,'Hoja de Trabajo para listado'!$BC$155:$BC$1048576,0),MATCH((CUADRO!M$4&amp;$E355),'Hoja de Trabajo para listado'!$BC$151:$CB$151,0)),0)+IFERROR(INDEX('Hoja de Trabajo para listado'!$DE$153:$DG$274,MATCH($A355,'Hoja de Trabajo para listado'!$DE$153:$DE$1048576,0),MATCH((CUADRO!M$4&amp;$E355),'Hoja de Trabajo para listado'!$DE$151:$DG$151,0)),0)+IFERROR(INDEX('Hoja de Trabajo para listado'!$CD$155:$DC$1048576,MATCH($A355,'Hoja de Trabajo para listado'!$CD$155:$CD$1048576,0),MATCH((CUADRO!M$4&amp;$E355),'Hoja de Trabajo para listado'!$CD$151:$DC$151,0)),0)</f>
        <v>0</v>
      </c>
      <c r="N355" s="243">
        <f ca="1">+IFERROR(INDEX('Hoja de Trabajo para listado'!$A$155:$Z$1048576,MATCH($A355,'Hoja de Trabajo para listado'!$A$155:$A$1048576,0),MATCH((CUADRO!N$4&amp;$E355),'Hoja de Trabajo para listado'!$A$151:$Z$151,0)),0)+IFERROR(INDEX('Hoja de Trabajo para listado'!$AB$155:$BA$1048576,MATCH($A355,'Hoja de Trabajo para listado'!$AB$155:$AB$1048576,0),MATCH((CUADRO!N$4&amp;$E355),'Hoja de Trabajo para listado'!$AB$151:$BA$151,0)),0)+IFERROR(INDEX('Hoja de Trabajo para listado'!$BC$155:$CB$1048576,MATCH($A355,'Hoja de Trabajo para listado'!$BC$155:$BC$1048576,0),MATCH((CUADRO!N$4&amp;$E355),'Hoja de Trabajo para listado'!$BC$151:$CB$151,0)),0)+IFERROR(INDEX('Hoja de Trabajo para listado'!$DE$153:$DG$274,MATCH($A355,'Hoja de Trabajo para listado'!$DE$153:$DE$1048576,0),MATCH((CUADRO!N$4&amp;$E355),'Hoja de Trabajo para listado'!$DE$151:$DG$151,0)),0)+IFERROR(INDEX('Hoja de Trabajo para listado'!$CD$155:$DC$1048576,MATCH($A355,'Hoja de Trabajo para listado'!$CD$155:$CD$1048576,0),MATCH((CUADRO!N$4&amp;$E355),'Hoja de Trabajo para listado'!$CD$151:$DC$151,0)),0)</f>
        <v>0</v>
      </c>
      <c r="O355" s="243">
        <f ca="1">+IFERROR(INDEX('Hoja de Trabajo para listado'!$A$155:$Z$1048576,MATCH($A355,'Hoja de Trabajo para listado'!$A$155:$A$1048576,0),MATCH((CUADRO!O$4&amp;$E355),'Hoja de Trabajo para listado'!$A$151:$Z$151,0)),0)+IFERROR(INDEX('Hoja de Trabajo para listado'!$AB$155:$BA$1048576,MATCH($A355,'Hoja de Trabajo para listado'!$AB$155:$AB$1048576,0),MATCH((CUADRO!O$4&amp;$E355),'Hoja de Trabajo para listado'!$AB$151:$BA$151,0)),0)+IFERROR(INDEX('Hoja de Trabajo para listado'!$BC$155:$CB$1048576,MATCH($A355,'Hoja de Trabajo para listado'!$BC$155:$BC$1048576,0),MATCH((CUADRO!O$4&amp;$E355),'Hoja de Trabajo para listado'!$BC$151:$CB$151,0)),0)+IFERROR(INDEX('Hoja de Trabajo para listado'!$DE$153:$DG$274,MATCH($A355,'Hoja de Trabajo para listado'!$DE$153:$DE$1048576,0),MATCH((CUADRO!O$4&amp;$E355),'Hoja de Trabajo para listado'!$DE$151:$DG$151,0)),0)+IFERROR(INDEX('Hoja de Trabajo para listado'!$CD$155:$DC$1048576,MATCH($A355,'Hoja de Trabajo para listado'!$CD$155:$CD$1048576,0),MATCH((CUADRO!O$4&amp;$E355),'Hoja de Trabajo para listado'!$CD$151:$DC$151,0)),0)</f>
        <v>0</v>
      </c>
      <c r="P355" s="243">
        <f ca="1">+IFERROR(INDEX('Hoja de Trabajo para listado'!$A$155:$Z$1048576,MATCH($A355,'Hoja de Trabajo para listado'!$A$155:$A$1048576,0),MATCH((CUADRO!P$4&amp;$E355),'Hoja de Trabajo para listado'!$A$151:$Z$151,0)),0)+IFERROR(INDEX('Hoja de Trabajo para listado'!$AB$155:$BA$1048576,MATCH($A355,'Hoja de Trabajo para listado'!$AB$155:$AB$1048576,0),MATCH((CUADRO!P$4&amp;$E355),'Hoja de Trabajo para listado'!$AB$151:$BA$151,0)),0)+IFERROR(INDEX('Hoja de Trabajo para listado'!$BC$155:$CB$1048576,MATCH($A355,'Hoja de Trabajo para listado'!$BC$155:$BC$1048576,0),MATCH((CUADRO!P$4&amp;$E355),'Hoja de Trabajo para listado'!$BC$151:$CB$151,0)),0)+IFERROR(INDEX('Hoja de Trabajo para listado'!$DE$153:$DG$274,MATCH($A355,'Hoja de Trabajo para listado'!$DE$153:$DE$1048576,0),MATCH((CUADRO!P$4&amp;$E355),'Hoja de Trabajo para listado'!$DE$151:$DG$151,0)),0)+IFERROR(INDEX('Hoja de Trabajo para listado'!$CD$155:$DC$1048576,MATCH($A355,'Hoja de Trabajo para listado'!$CD$155:$CD$1048576,0),MATCH((CUADRO!P$4&amp;$E355),'Hoja de Trabajo para listado'!$CD$151:$DC$151,0)),0)</f>
        <v>0</v>
      </c>
      <c r="Q355" s="243">
        <f ca="1">+IFERROR(INDEX('Hoja de Trabajo para listado'!$A$155:$Z$1048576,MATCH($A355,'Hoja de Trabajo para listado'!$A$155:$A$1048576,0),MATCH((CUADRO!Q$4&amp;$E355),'Hoja de Trabajo para listado'!$A$151:$Z$151,0)),0)+IFERROR(INDEX('Hoja de Trabajo para listado'!$AB$155:$BA$1048576,MATCH($A355,'Hoja de Trabajo para listado'!$AB$155:$AB$1048576,0),MATCH((CUADRO!Q$4&amp;$E355),'Hoja de Trabajo para listado'!$AB$151:$BA$151,0)),0)+IFERROR(INDEX('Hoja de Trabajo para listado'!$BC$155:$CB$1048576,MATCH($A355,'Hoja de Trabajo para listado'!$BC$155:$BC$1048576,0),MATCH((CUADRO!Q$4&amp;$E355),'Hoja de Trabajo para listado'!$BC$151:$CB$151,0)),0)+IFERROR(INDEX('Hoja de Trabajo para listado'!$DE$153:$DG$274,MATCH($A355,'Hoja de Trabajo para listado'!$DE$153:$DE$1048576,0),MATCH((CUADRO!Q$4&amp;$E355),'Hoja de Trabajo para listado'!$DE$151:$DG$151,0)),0)+IFERROR(INDEX('Hoja de Trabajo para listado'!$CD$155:$DC$1048576,MATCH($A355,'Hoja de Trabajo para listado'!$CD$155:$CD$1048576,0),MATCH((CUADRO!Q$4&amp;$E355),'Hoja de Trabajo para listado'!$CD$151:$DC$151,0)),0)</f>
        <v>0</v>
      </c>
      <c r="R355" s="243">
        <f t="shared" ca="1" si="15"/>
        <v>0</v>
      </c>
      <c r="S355" s="263"/>
      <c r="T355" s="243">
        <f ca="1">+T356</f>
        <v>11009.93</v>
      </c>
      <c r="U355" s="242">
        <f t="shared" si="16"/>
        <v>1</v>
      </c>
      <c r="V355" s="333" t="str">
        <f>+VLOOKUP(A355,bd_lista!$A$3:$E$592,5,FALSE)</f>
        <v>Empresas Nacionales</v>
      </c>
      <c r="W355" s="387" t="str">
        <f>+V355</f>
        <v>Empresas Nacionales</v>
      </c>
      <c r="X355" s="242">
        <f>+VLOOKUP(A355,[4]Sheet1!$A$13:$D$744,4,FALSE)</f>
        <v>81</v>
      </c>
      <c r="Y355" s="242" t="str">
        <f>+VLOOKUP(X355,bd_lista!$A$3:$C$592,3,FALSE)</f>
        <v>Ministerio de Obras Públicas, Servicios y Vivienda</v>
      </c>
      <c r="Z355" s="294">
        <f>+X355</f>
        <v>81</v>
      </c>
      <c r="AA355" s="295" t="str">
        <f>+Y355</f>
        <v>Ministerio de Obras Públicas, Servicios y Vivienda</v>
      </c>
    </row>
    <row r="356" spans="1:27" customFormat="1" ht="15" customHeight="1">
      <c r="A356" s="252">
        <v>587</v>
      </c>
      <c r="B356" s="393"/>
      <c r="C356" s="333" t="str">
        <f>+VLOOKUP(A356,bd_lista!$A$3:$C$592,3,FALSE)</f>
        <v>Empresa Estratégica Boliviana de Construcción y Conservación de Infraestructura Civil</v>
      </c>
      <c r="D356" s="390"/>
      <c r="E356" s="244" t="s">
        <v>1305</v>
      </c>
      <c r="F356" s="245">
        <f ca="1">+IFERROR(INDEX('Hoja de Trabajo para listado'!$A$155:$Z$1048576,MATCH($A356,'Hoja de Trabajo para listado'!$A$155:$A$1048576,0),MATCH((CUADRO!F$4&amp;$E356),'Hoja de Trabajo para listado'!$A$151:$Z$151,0)),0)+IFERROR(INDEX('Hoja de Trabajo para listado'!$AB$155:$BA$1048576,MATCH($A356,'Hoja de Trabajo para listado'!$AB$155:$AB$1048576,0),MATCH((CUADRO!F$4&amp;$E356),'Hoja de Trabajo para listado'!$AB$151:$BA$151,0)),0)+IFERROR(INDEX('Hoja de Trabajo para listado'!$BC$155:$CB$1048576,MATCH($A356,'Hoja de Trabajo para listado'!$BC$155:$BC$1048576,0),MATCH((CUADRO!F$4&amp;$E356),'Hoja de Trabajo para listado'!$BC$151:$CB$151,0)),0)+IFERROR(INDEX('Hoja de Trabajo para listado'!$DE$153:$DG$274,MATCH($A356,'Hoja de Trabajo para listado'!$DE$153:$DE$1048576,0),MATCH((CUADRO!F$4&amp;$E356),'Hoja de Trabajo para listado'!$DE$151:$DG$151,0)),0)+IFERROR(INDEX('Hoja de Trabajo para listado'!$CD$155:$DC$1048576,MATCH($A356,'Hoja de Trabajo para listado'!$CD$155:$CD$1048576,0),MATCH((CUADRO!F$4&amp;$E356),'Hoja de Trabajo para listado'!$CD$151:$DC$151,0)),0)</f>
        <v>0</v>
      </c>
      <c r="G356" s="245">
        <f ca="1">+IFERROR(INDEX('Hoja de Trabajo para listado'!$A$155:$Z$1048576,MATCH($A356,'Hoja de Trabajo para listado'!$A$155:$A$1048576,0),MATCH((CUADRO!G$4&amp;$E356),'Hoja de Trabajo para listado'!$A$151:$Z$151,0)),0)+IFERROR(INDEX('Hoja de Trabajo para listado'!$AB$155:$BA$1048576,MATCH($A356,'Hoja de Trabajo para listado'!$AB$155:$AB$1048576,0),MATCH((CUADRO!G$4&amp;$E356),'Hoja de Trabajo para listado'!$AB$151:$BA$151,0)),0)+IFERROR(INDEX('Hoja de Trabajo para listado'!$BC$155:$CB$1048576,MATCH($A356,'Hoja de Trabajo para listado'!$BC$155:$BC$1048576,0),MATCH((CUADRO!G$4&amp;$E356),'Hoja de Trabajo para listado'!$BC$151:$CB$151,0)),0)+IFERROR(INDEX('Hoja de Trabajo para listado'!$DE$153:$DG$274,MATCH($A356,'Hoja de Trabajo para listado'!$DE$153:$DE$1048576,0),MATCH((CUADRO!G$4&amp;$E356),'Hoja de Trabajo para listado'!$DE$151:$DG$151,0)),0)+IFERROR(INDEX('Hoja de Trabajo para listado'!$CD$155:$DC$1048576,MATCH($A356,'Hoja de Trabajo para listado'!$CD$155:$CD$1048576,0),MATCH((CUADRO!G$4&amp;$E356),'Hoja de Trabajo para listado'!$CD$151:$DC$151,0)),0)</f>
        <v>0</v>
      </c>
      <c r="H356" s="245">
        <f ca="1">+IFERROR(INDEX('Hoja de Trabajo para listado'!$A$155:$Z$1048576,MATCH($A356,'Hoja de Trabajo para listado'!$A$155:$A$1048576,0),MATCH((CUADRO!H$4&amp;$E356),'Hoja de Trabajo para listado'!$A$151:$Z$151,0)),0)+IFERROR(INDEX('Hoja de Trabajo para listado'!$AB$155:$BA$1048576,MATCH($A356,'Hoja de Trabajo para listado'!$AB$155:$AB$1048576,0),MATCH((CUADRO!H$4&amp;$E356),'Hoja de Trabajo para listado'!$AB$151:$BA$151,0)),0)+IFERROR(INDEX('Hoja de Trabajo para listado'!$BC$155:$CB$1048576,MATCH($A356,'Hoja de Trabajo para listado'!$BC$155:$BC$1048576,0),MATCH((CUADRO!H$4&amp;$E356),'Hoja de Trabajo para listado'!$BC$151:$CB$151,0)),0)+IFERROR(INDEX('Hoja de Trabajo para listado'!$DE$153:$DG$274,MATCH($A356,'Hoja de Trabajo para listado'!$DE$153:$DE$1048576,0),MATCH((CUADRO!H$4&amp;$E356),'Hoja de Trabajo para listado'!$DE$151:$DG$151,0)),0)+IFERROR(INDEX('Hoja de Trabajo para listado'!$CD$155:$DC$1048576,MATCH($A356,'Hoja de Trabajo para listado'!$CD$155:$CD$1048576,0),MATCH((CUADRO!H$4&amp;$E356),'Hoja de Trabajo para listado'!$CD$151:$DC$151,0)),0)</f>
        <v>0</v>
      </c>
      <c r="I356" s="245">
        <f ca="1">+IFERROR(INDEX('Hoja de Trabajo para listado'!$A$155:$Z$1048576,MATCH($A356,'Hoja de Trabajo para listado'!$A$155:$A$1048576,0),MATCH((CUADRO!I$4&amp;$E356),'Hoja de Trabajo para listado'!$A$151:$Z$151,0)),0)+IFERROR(INDEX('Hoja de Trabajo para listado'!$AB$155:$BA$1048576,MATCH($A356,'Hoja de Trabajo para listado'!$AB$155:$AB$1048576,0),MATCH((CUADRO!I$4&amp;$E356),'Hoja de Trabajo para listado'!$AB$151:$BA$151,0)),0)+IFERROR(INDEX('Hoja de Trabajo para listado'!$BC$155:$CB$1048576,MATCH($A356,'Hoja de Trabajo para listado'!$BC$155:$BC$1048576,0),MATCH((CUADRO!I$4&amp;$E356),'Hoja de Trabajo para listado'!$BC$151:$CB$151,0)),0)+IFERROR(INDEX('Hoja de Trabajo para listado'!$DE$153:$DG$274,MATCH($A356,'Hoja de Trabajo para listado'!$DE$153:$DE$1048576,0),MATCH((CUADRO!I$4&amp;$E356),'Hoja de Trabajo para listado'!$DE$151:$DG$151,0)),0)+IFERROR(INDEX('Hoja de Trabajo para listado'!$CD$155:$DC$1048576,MATCH($A356,'Hoja de Trabajo para listado'!$CD$155:$CD$1048576,0),MATCH((CUADRO!I$4&amp;$E356),'Hoja de Trabajo para listado'!$CD$151:$DC$151,0)),0)</f>
        <v>0</v>
      </c>
      <c r="J356" s="245">
        <f ca="1">+IFERROR(INDEX('Hoja de Trabajo para listado'!$A$155:$Z$1048576,MATCH($A356,'Hoja de Trabajo para listado'!$A$155:$A$1048576,0),MATCH((CUADRO!J$4&amp;$E356),'Hoja de Trabajo para listado'!$A$151:$Z$151,0)),0)+IFERROR(INDEX('Hoja de Trabajo para listado'!$AB$155:$BA$1048576,MATCH($A356,'Hoja de Trabajo para listado'!$AB$155:$AB$1048576,0),MATCH((CUADRO!J$4&amp;$E356),'Hoja de Trabajo para listado'!$AB$151:$BA$151,0)),0)+IFERROR(INDEX('Hoja de Trabajo para listado'!$BC$155:$CB$1048576,MATCH($A356,'Hoja de Trabajo para listado'!$BC$155:$BC$1048576,0),MATCH((CUADRO!J$4&amp;$E356),'Hoja de Trabajo para listado'!$BC$151:$CB$151,0)),0)+IFERROR(INDEX('Hoja de Trabajo para listado'!$DE$153:$DG$274,MATCH($A356,'Hoja de Trabajo para listado'!$DE$153:$DE$1048576,0),MATCH((CUADRO!J$4&amp;$E356),'Hoja de Trabajo para listado'!$DE$151:$DG$151,0)),0)+IFERROR(INDEX('Hoja de Trabajo para listado'!$CD$155:$DC$1048576,MATCH($A356,'Hoja de Trabajo para listado'!$CD$155:$CD$1048576,0),MATCH((CUADRO!J$4&amp;$E356),'Hoja de Trabajo para listado'!$CD$151:$DC$151,0)),0)</f>
        <v>11009.93</v>
      </c>
      <c r="K356" s="245">
        <f ca="1">+IFERROR(INDEX('Hoja de Trabajo para listado'!$A$155:$Z$1048576,MATCH($A356,'Hoja de Trabajo para listado'!$A$155:$A$1048576,0),MATCH((CUADRO!K$4&amp;$E356),'Hoja de Trabajo para listado'!$A$151:$Z$151,0)),0)+IFERROR(INDEX('Hoja de Trabajo para listado'!$AB$155:$BA$1048576,MATCH($A356,'Hoja de Trabajo para listado'!$AB$155:$AB$1048576,0),MATCH((CUADRO!K$4&amp;$E356),'Hoja de Trabajo para listado'!$AB$151:$BA$151,0)),0)+IFERROR(INDEX('Hoja de Trabajo para listado'!$BC$155:$CB$1048576,MATCH($A356,'Hoja de Trabajo para listado'!$BC$155:$BC$1048576,0),MATCH((CUADRO!K$4&amp;$E356),'Hoja de Trabajo para listado'!$BC$151:$CB$151,0)),0)+IFERROR(INDEX('Hoja de Trabajo para listado'!$DE$153:$DG$274,MATCH($A356,'Hoja de Trabajo para listado'!$DE$153:$DE$1048576,0),MATCH((CUADRO!K$4&amp;$E356),'Hoja de Trabajo para listado'!$DE$151:$DG$151,0)),0)+IFERROR(INDEX('Hoja de Trabajo para listado'!$CD$155:$DC$1048576,MATCH($A356,'Hoja de Trabajo para listado'!$CD$155:$CD$1048576,0),MATCH((CUADRO!K$4&amp;$E356),'Hoja de Trabajo para listado'!$CD$151:$DC$151,0)),0)</f>
        <v>0</v>
      </c>
      <c r="L356" s="245">
        <f ca="1">+IFERROR(INDEX('Hoja de Trabajo para listado'!$A$155:$Z$1048576,MATCH($A356,'Hoja de Trabajo para listado'!$A$155:$A$1048576,0),MATCH((CUADRO!L$4&amp;$E356),'Hoja de Trabajo para listado'!$A$151:$Z$151,0)),0)+IFERROR(INDEX('Hoja de Trabajo para listado'!$AB$155:$BA$1048576,MATCH($A356,'Hoja de Trabajo para listado'!$AB$155:$AB$1048576,0),MATCH((CUADRO!L$4&amp;$E356),'Hoja de Trabajo para listado'!$AB$151:$BA$151,0)),0)+IFERROR(INDEX('Hoja de Trabajo para listado'!$BC$155:$CB$1048576,MATCH($A356,'Hoja de Trabajo para listado'!$BC$155:$BC$1048576,0),MATCH((CUADRO!L$4&amp;$E356),'Hoja de Trabajo para listado'!$BC$151:$CB$151,0)),0)+IFERROR(INDEX('Hoja de Trabajo para listado'!$DE$153:$DG$274,MATCH($A356,'Hoja de Trabajo para listado'!$DE$153:$DE$1048576,0),MATCH((CUADRO!L$4&amp;$E356),'Hoja de Trabajo para listado'!$DE$151:$DG$151,0)),0)+IFERROR(INDEX('Hoja de Trabajo para listado'!$CD$155:$DC$1048576,MATCH($A356,'Hoja de Trabajo para listado'!$CD$155:$CD$1048576,0),MATCH((CUADRO!L$4&amp;$E356),'Hoja de Trabajo para listado'!$CD$151:$DC$151,0)),0)</f>
        <v>0</v>
      </c>
      <c r="M356" s="245">
        <f ca="1">+IFERROR(INDEX('Hoja de Trabajo para listado'!$A$155:$Z$1048576,MATCH($A356,'Hoja de Trabajo para listado'!$A$155:$A$1048576,0),MATCH((CUADRO!M$4&amp;$E356),'Hoja de Trabajo para listado'!$A$151:$Z$151,0)),0)+IFERROR(INDEX('Hoja de Trabajo para listado'!$AB$155:$BA$1048576,MATCH($A356,'Hoja de Trabajo para listado'!$AB$155:$AB$1048576,0),MATCH((CUADRO!M$4&amp;$E356),'Hoja de Trabajo para listado'!$AB$151:$BA$151,0)),0)+IFERROR(INDEX('Hoja de Trabajo para listado'!$BC$155:$CB$1048576,MATCH($A356,'Hoja de Trabajo para listado'!$BC$155:$BC$1048576,0),MATCH((CUADRO!M$4&amp;$E356),'Hoja de Trabajo para listado'!$BC$151:$CB$151,0)),0)+IFERROR(INDEX('Hoja de Trabajo para listado'!$DE$153:$DG$274,MATCH($A356,'Hoja de Trabajo para listado'!$DE$153:$DE$1048576,0),MATCH((CUADRO!M$4&amp;$E356),'Hoja de Trabajo para listado'!$DE$151:$DG$151,0)),0)+IFERROR(INDEX('Hoja de Trabajo para listado'!$CD$155:$DC$1048576,MATCH($A356,'Hoja de Trabajo para listado'!$CD$155:$CD$1048576,0),MATCH((CUADRO!M$4&amp;$E356),'Hoja de Trabajo para listado'!$CD$151:$DC$151,0)),0)</f>
        <v>0</v>
      </c>
      <c r="N356" s="245">
        <f ca="1">+IFERROR(INDEX('Hoja de Trabajo para listado'!$A$155:$Z$1048576,MATCH($A356,'Hoja de Trabajo para listado'!$A$155:$A$1048576,0),MATCH((CUADRO!N$4&amp;$E356),'Hoja de Trabajo para listado'!$A$151:$Z$151,0)),0)+IFERROR(INDEX('Hoja de Trabajo para listado'!$AB$155:$BA$1048576,MATCH($A356,'Hoja de Trabajo para listado'!$AB$155:$AB$1048576,0),MATCH((CUADRO!N$4&amp;$E356),'Hoja de Trabajo para listado'!$AB$151:$BA$151,0)),0)+IFERROR(INDEX('Hoja de Trabajo para listado'!$BC$155:$CB$1048576,MATCH($A356,'Hoja de Trabajo para listado'!$BC$155:$BC$1048576,0),MATCH((CUADRO!N$4&amp;$E356),'Hoja de Trabajo para listado'!$BC$151:$CB$151,0)),0)+IFERROR(INDEX('Hoja de Trabajo para listado'!$DE$153:$DG$274,MATCH($A356,'Hoja de Trabajo para listado'!$DE$153:$DE$1048576,0),MATCH((CUADRO!N$4&amp;$E356),'Hoja de Trabajo para listado'!$DE$151:$DG$151,0)),0)+IFERROR(INDEX('Hoja de Trabajo para listado'!$CD$155:$DC$1048576,MATCH($A356,'Hoja de Trabajo para listado'!$CD$155:$CD$1048576,0),MATCH((CUADRO!N$4&amp;$E356),'Hoja de Trabajo para listado'!$CD$151:$DC$151,0)),0)</f>
        <v>0</v>
      </c>
      <c r="O356" s="245">
        <f ca="1">+IFERROR(INDEX('Hoja de Trabajo para listado'!$A$155:$Z$1048576,MATCH($A356,'Hoja de Trabajo para listado'!$A$155:$A$1048576,0),MATCH((CUADRO!O$4&amp;$E356),'Hoja de Trabajo para listado'!$A$151:$Z$151,0)),0)+IFERROR(INDEX('Hoja de Trabajo para listado'!$AB$155:$BA$1048576,MATCH($A356,'Hoja de Trabajo para listado'!$AB$155:$AB$1048576,0),MATCH((CUADRO!O$4&amp;$E356),'Hoja de Trabajo para listado'!$AB$151:$BA$151,0)),0)+IFERROR(INDEX('Hoja de Trabajo para listado'!$BC$155:$CB$1048576,MATCH($A356,'Hoja de Trabajo para listado'!$BC$155:$BC$1048576,0),MATCH((CUADRO!O$4&amp;$E356),'Hoja de Trabajo para listado'!$BC$151:$CB$151,0)),0)+IFERROR(INDEX('Hoja de Trabajo para listado'!$DE$153:$DG$274,MATCH($A356,'Hoja de Trabajo para listado'!$DE$153:$DE$1048576,0),MATCH((CUADRO!O$4&amp;$E356),'Hoja de Trabajo para listado'!$DE$151:$DG$151,0)),0)+IFERROR(INDEX('Hoja de Trabajo para listado'!$CD$155:$DC$1048576,MATCH($A356,'Hoja de Trabajo para listado'!$CD$155:$CD$1048576,0),MATCH((CUADRO!O$4&amp;$E356),'Hoja de Trabajo para listado'!$CD$151:$DC$151,0)),0)</f>
        <v>0</v>
      </c>
      <c r="P356" s="245">
        <f ca="1">+IFERROR(INDEX('Hoja de Trabajo para listado'!$A$155:$Z$1048576,MATCH($A356,'Hoja de Trabajo para listado'!$A$155:$A$1048576,0),MATCH((CUADRO!P$4&amp;$E356),'Hoja de Trabajo para listado'!$A$151:$Z$151,0)),0)+IFERROR(INDEX('Hoja de Trabajo para listado'!$AB$155:$BA$1048576,MATCH($A356,'Hoja de Trabajo para listado'!$AB$155:$AB$1048576,0),MATCH((CUADRO!P$4&amp;$E356),'Hoja de Trabajo para listado'!$AB$151:$BA$151,0)),0)+IFERROR(INDEX('Hoja de Trabajo para listado'!$BC$155:$CB$1048576,MATCH($A356,'Hoja de Trabajo para listado'!$BC$155:$BC$1048576,0),MATCH((CUADRO!P$4&amp;$E356),'Hoja de Trabajo para listado'!$BC$151:$CB$151,0)),0)+IFERROR(INDEX('Hoja de Trabajo para listado'!$DE$153:$DG$274,MATCH($A356,'Hoja de Trabajo para listado'!$DE$153:$DE$1048576,0),MATCH((CUADRO!P$4&amp;$E356),'Hoja de Trabajo para listado'!$DE$151:$DG$151,0)),0)+IFERROR(INDEX('Hoja de Trabajo para listado'!$CD$155:$DC$1048576,MATCH($A356,'Hoja de Trabajo para listado'!$CD$155:$CD$1048576,0),MATCH((CUADRO!P$4&amp;$E356),'Hoja de Trabajo para listado'!$CD$151:$DC$151,0)),0)</f>
        <v>0</v>
      </c>
      <c r="Q356" s="243">
        <f ca="1">+IFERROR(INDEX('Hoja de Trabajo para listado'!$A$155:$Z$1048576,MATCH($A356,'Hoja de Trabajo para listado'!$A$155:$A$1048576,0),MATCH((CUADRO!Q$4&amp;$E356),'Hoja de Trabajo para listado'!$A$151:$Z$151,0)),0)+IFERROR(INDEX('Hoja de Trabajo para listado'!$AB$155:$BA$1048576,MATCH($A356,'Hoja de Trabajo para listado'!$AB$155:$AB$1048576,0),MATCH((CUADRO!Q$4&amp;$E356),'Hoja de Trabajo para listado'!$AB$151:$BA$151,0)),0)+IFERROR(INDEX('Hoja de Trabajo para listado'!$BC$155:$CB$1048576,MATCH($A356,'Hoja de Trabajo para listado'!$BC$155:$BC$1048576,0),MATCH((CUADRO!Q$4&amp;$E356),'Hoja de Trabajo para listado'!$BC$151:$CB$151,0)),0)+IFERROR(INDEX('Hoja de Trabajo para listado'!$DE$153:$DG$274,MATCH($A356,'Hoja de Trabajo para listado'!$DE$153:$DE$1048576,0),MATCH((CUADRO!Q$4&amp;$E356),'Hoja de Trabajo para listado'!$DE$151:$DG$151,0)),0)+IFERROR(INDEX('Hoja de Trabajo para listado'!$CD$155:$DC$1048576,MATCH($A356,'Hoja de Trabajo para listado'!$CD$155:$CD$1048576,0),MATCH((CUADRO!Q$4&amp;$E356),'Hoja de Trabajo para listado'!$CD$151:$DC$151,0)),0)</f>
        <v>0</v>
      </c>
      <c r="R356" s="245">
        <f t="shared" ca="1" si="15"/>
        <v>11009.93</v>
      </c>
      <c r="S356" s="262">
        <f ca="1">+R355+R356</f>
        <v>11009.93</v>
      </c>
      <c r="T356" s="245">
        <f ca="1">+S356</f>
        <v>11009.93</v>
      </c>
      <c r="U356" s="244">
        <f t="shared" si="16"/>
        <v>2</v>
      </c>
      <c r="V356" s="333" t="str">
        <f>+VLOOKUP(A356,bd_lista!$A$3:$E$592,5,FALSE)</f>
        <v>Empresas Nacionales</v>
      </c>
      <c r="W356" s="388"/>
      <c r="X356" s="242">
        <f>+VLOOKUP(A356,[4]Sheet1!$A$13:$D$744,4,FALSE)</f>
        <v>81</v>
      </c>
      <c r="Y356" s="242" t="str">
        <f>+VLOOKUP(X356,bd_lista!$A$3:$C$592,3,FALSE)</f>
        <v>Ministerio de Obras Públicas, Servicios y Vivienda</v>
      </c>
      <c r="Z356" s="292"/>
      <c r="AA356" s="293"/>
    </row>
    <row r="357" spans="1:27" ht="15" customHeight="1">
      <c r="A357" s="32">
        <v>590</v>
      </c>
      <c r="B357" s="392">
        <f>+A357</f>
        <v>590</v>
      </c>
      <c r="C357" s="247" t="str">
        <f>+VLOOKUP(A357,bd_lista!$A$3:$C$592,3,FALSE)</f>
        <v>Empresa Pública "QUIPUS"</v>
      </c>
      <c r="D357" s="389" t="str">
        <f>+C357</f>
        <v>Empresa Pública "QUIPUS"</v>
      </c>
      <c r="E357" s="247" t="s">
        <v>1304</v>
      </c>
      <c r="F357" s="243">
        <f ca="1">+IFERROR(INDEX('Hoja de Trabajo para listado'!$A$155:$Z$1048576,MATCH($A357,'Hoja de Trabajo para listado'!$A$155:$A$1048576,0),MATCH((CUADRO!F$4&amp;$E357),'Hoja de Trabajo para listado'!$A$151:$Z$151,0)),0)+IFERROR(INDEX('Hoja de Trabajo para listado'!$AB$155:$BA$1048576,MATCH($A357,'Hoja de Trabajo para listado'!$AB$155:$AB$1048576,0),MATCH((CUADRO!F$4&amp;$E357),'Hoja de Trabajo para listado'!$AB$151:$BA$151,0)),0)+IFERROR(INDEX('Hoja de Trabajo para listado'!$BC$155:$CB$1048576,MATCH($A357,'Hoja de Trabajo para listado'!$BC$155:$BC$1048576,0),MATCH((CUADRO!F$4&amp;$E357),'Hoja de Trabajo para listado'!$BC$151:$CB$151,0)),0)+IFERROR(INDEX('Hoja de Trabajo para listado'!$DE$153:$DG$274,MATCH($A357,'Hoja de Trabajo para listado'!$DE$153:$DE$1048576,0),MATCH((CUADRO!F$4&amp;$E357),'Hoja de Trabajo para listado'!$DE$151:$DG$151,0)),0)+IFERROR(INDEX('Hoja de Trabajo para listado'!$CD$155:$DC$1048576,MATCH($A357,'Hoja de Trabajo para listado'!$CD$155:$CD$1048576,0),MATCH((CUADRO!F$4&amp;$E357),'Hoja de Trabajo para listado'!$CD$151:$DC$151,0)),0)</f>
        <v>0</v>
      </c>
      <c r="G357" s="243">
        <f ca="1">+IFERROR(INDEX('Hoja de Trabajo para listado'!$A$155:$Z$1048576,MATCH($A357,'Hoja de Trabajo para listado'!$A$155:$A$1048576,0),MATCH((CUADRO!G$4&amp;$E357),'Hoja de Trabajo para listado'!$A$151:$Z$151,0)),0)+IFERROR(INDEX('Hoja de Trabajo para listado'!$AB$155:$BA$1048576,MATCH($A357,'Hoja de Trabajo para listado'!$AB$155:$AB$1048576,0),MATCH((CUADRO!G$4&amp;$E357),'Hoja de Trabajo para listado'!$AB$151:$BA$151,0)),0)+IFERROR(INDEX('Hoja de Trabajo para listado'!$BC$155:$CB$1048576,MATCH($A357,'Hoja de Trabajo para listado'!$BC$155:$BC$1048576,0),MATCH((CUADRO!G$4&amp;$E357),'Hoja de Trabajo para listado'!$BC$151:$CB$151,0)),0)+IFERROR(INDEX('Hoja de Trabajo para listado'!$DE$153:$DG$274,MATCH($A357,'Hoja de Trabajo para listado'!$DE$153:$DE$1048576,0),MATCH((CUADRO!G$4&amp;$E357),'Hoja de Trabajo para listado'!$DE$151:$DG$151,0)),0)+IFERROR(INDEX('Hoja de Trabajo para listado'!$CD$155:$DC$1048576,MATCH($A357,'Hoja de Trabajo para listado'!$CD$155:$CD$1048576,0),MATCH((CUADRO!G$4&amp;$E357),'Hoja de Trabajo para listado'!$CD$151:$DC$151,0)),0)</f>
        <v>0</v>
      </c>
      <c r="H357" s="243">
        <f ca="1">+IFERROR(INDEX('Hoja de Trabajo para listado'!$A$155:$Z$1048576,MATCH($A357,'Hoja de Trabajo para listado'!$A$155:$A$1048576,0),MATCH((CUADRO!H$4&amp;$E357),'Hoja de Trabajo para listado'!$A$151:$Z$151,0)),0)+IFERROR(INDEX('Hoja de Trabajo para listado'!$AB$155:$BA$1048576,MATCH($A357,'Hoja de Trabajo para listado'!$AB$155:$AB$1048576,0),MATCH((CUADRO!H$4&amp;$E357),'Hoja de Trabajo para listado'!$AB$151:$BA$151,0)),0)+IFERROR(INDEX('Hoja de Trabajo para listado'!$BC$155:$CB$1048576,MATCH($A357,'Hoja de Trabajo para listado'!$BC$155:$BC$1048576,0),MATCH((CUADRO!H$4&amp;$E357),'Hoja de Trabajo para listado'!$BC$151:$CB$151,0)),0)+IFERROR(INDEX('Hoja de Trabajo para listado'!$DE$153:$DG$274,MATCH($A357,'Hoja de Trabajo para listado'!$DE$153:$DE$1048576,0),MATCH((CUADRO!H$4&amp;$E357),'Hoja de Trabajo para listado'!$DE$151:$DG$151,0)),0)+IFERROR(INDEX('Hoja de Trabajo para listado'!$CD$155:$DC$1048576,MATCH($A357,'Hoja de Trabajo para listado'!$CD$155:$CD$1048576,0),MATCH((CUADRO!H$4&amp;$E357),'Hoja de Trabajo para listado'!$CD$151:$DC$151,0)),0)</f>
        <v>0</v>
      </c>
      <c r="I357" s="243">
        <f ca="1">+IFERROR(INDEX('Hoja de Trabajo para listado'!$A$155:$Z$1048576,MATCH($A357,'Hoja de Trabajo para listado'!$A$155:$A$1048576,0),MATCH((CUADRO!I$4&amp;$E357),'Hoja de Trabajo para listado'!$A$151:$Z$151,0)),0)+IFERROR(INDEX('Hoja de Trabajo para listado'!$AB$155:$BA$1048576,MATCH($A357,'Hoja de Trabajo para listado'!$AB$155:$AB$1048576,0),MATCH((CUADRO!I$4&amp;$E357),'Hoja de Trabajo para listado'!$AB$151:$BA$151,0)),0)+IFERROR(INDEX('Hoja de Trabajo para listado'!$BC$155:$CB$1048576,MATCH($A357,'Hoja de Trabajo para listado'!$BC$155:$BC$1048576,0),MATCH((CUADRO!I$4&amp;$E357),'Hoja de Trabajo para listado'!$BC$151:$CB$151,0)),0)+IFERROR(INDEX('Hoja de Trabajo para listado'!$DE$153:$DG$274,MATCH($A357,'Hoja de Trabajo para listado'!$DE$153:$DE$1048576,0),MATCH((CUADRO!I$4&amp;$E357),'Hoja de Trabajo para listado'!$DE$151:$DG$151,0)),0)+IFERROR(INDEX('Hoja de Trabajo para listado'!$CD$155:$DC$1048576,MATCH($A357,'Hoja de Trabajo para listado'!$CD$155:$CD$1048576,0),MATCH((CUADRO!I$4&amp;$E357),'Hoja de Trabajo para listado'!$CD$151:$DC$151,0)),0)</f>
        <v>0</v>
      </c>
      <c r="J357" s="243">
        <f ca="1">+IFERROR(INDEX('Hoja de Trabajo para listado'!$A$155:$Z$1048576,MATCH($A357,'Hoja de Trabajo para listado'!$A$155:$A$1048576,0),MATCH((CUADRO!J$4&amp;$E357),'Hoja de Trabajo para listado'!$A$151:$Z$151,0)),0)+IFERROR(INDEX('Hoja de Trabajo para listado'!$AB$155:$BA$1048576,MATCH($A357,'Hoja de Trabajo para listado'!$AB$155:$AB$1048576,0),MATCH((CUADRO!J$4&amp;$E357),'Hoja de Trabajo para listado'!$AB$151:$BA$151,0)),0)+IFERROR(INDEX('Hoja de Trabajo para listado'!$BC$155:$CB$1048576,MATCH($A357,'Hoja de Trabajo para listado'!$BC$155:$BC$1048576,0),MATCH((CUADRO!J$4&amp;$E357),'Hoja de Trabajo para listado'!$BC$151:$CB$151,0)),0)+IFERROR(INDEX('Hoja de Trabajo para listado'!$DE$153:$DG$274,MATCH($A357,'Hoja de Trabajo para listado'!$DE$153:$DE$1048576,0),MATCH((CUADRO!J$4&amp;$E357),'Hoja de Trabajo para listado'!$DE$151:$DG$151,0)),0)+IFERROR(INDEX('Hoja de Trabajo para listado'!$CD$155:$DC$1048576,MATCH($A357,'Hoja de Trabajo para listado'!$CD$155:$CD$1048576,0),MATCH((CUADRO!J$4&amp;$E357),'Hoja de Trabajo para listado'!$CD$151:$DC$151,0)),0)</f>
        <v>2922580.16</v>
      </c>
      <c r="K357" s="243">
        <f ca="1">+IFERROR(INDEX('Hoja de Trabajo para listado'!$A$155:$Z$1048576,MATCH($A357,'Hoja de Trabajo para listado'!$A$155:$A$1048576,0),MATCH((CUADRO!K$4&amp;$E357),'Hoja de Trabajo para listado'!$A$151:$Z$151,0)),0)+IFERROR(INDEX('Hoja de Trabajo para listado'!$AB$155:$BA$1048576,MATCH($A357,'Hoja de Trabajo para listado'!$AB$155:$AB$1048576,0),MATCH((CUADRO!K$4&amp;$E357),'Hoja de Trabajo para listado'!$AB$151:$BA$151,0)),0)+IFERROR(INDEX('Hoja de Trabajo para listado'!$BC$155:$CB$1048576,MATCH($A357,'Hoja de Trabajo para listado'!$BC$155:$BC$1048576,0),MATCH((CUADRO!K$4&amp;$E357),'Hoja de Trabajo para listado'!$BC$151:$CB$151,0)),0)+IFERROR(INDEX('Hoja de Trabajo para listado'!$DE$153:$DG$274,MATCH($A357,'Hoja de Trabajo para listado'!$DE$153:$DE$1048576,0),MATCH((CUADRO!K$4&amp;$E357),'Hoja de Trabajo para listado'!$DE$151:$DG$151,0)),0)+IFERROR(INDEX('Hoja de Trabajo para listado'!$CD$155:$DC$1048576,MATCH($A357,'Hoja de Trabajo para listado'!$CD$155:$CD$1048576,0),MATCH((CUADRO!K$4&amp;$E357),'Hoja de Trabajo para listado'!$CD$151:$DC$151,0)),0)</f>
        <v>0</v>
      </c>
      <c r="L357" s="243">
        <f ca="1">+IFERROR(INDEX('Hoja de Trabajo para listado'!$A$155:$Z$1048576,MATCH($A357,'Hoja de Trabajo para listado'!$A$155:$A$1048576,0),MATCH((CUADRO!L$4&amp;$E357),'Hoja de Trabajo para listado'!$A$151:$Z$151,0)),0)+IFERROR(INDEX('Hoja de Trabajo para listado'!$AB$155:$BA$1048576,MATCH($A357,'Hoja de Trabajo para listado'!$AB$155:$AB$1048576,0),MATCH((CUADRO!L$4&amp;$E357),'Hoja de Trabajo para listado'!$AB$151:$BA$151,0)),0)+IFERROR(INDEX('Hoja de Trabajo para listado'!$BC$155:$CB$1048576,MATCH($A357,'Hoja de Trabajo para listado'!$BC$155:$BC$1048576,0),MATCH((CUADRO!L$4&amp;$E357),'Hoja de Trabajo para listado'!$BC$151:$CB$151,0)),0)+IFERROR(INDEX('Hoja de Trabajo para listado'!$DE$153:$DG$274,MATCH($A357,'Hoja de Trabajo para listado'!$DE$153:$DE$1048576,0),MATCH((CUADRO!L$4&amp;$E357),'Hoja de Trabajo para listado'!$DE$151:$DG$151,0)),0)+IFERROR(INDEX('Hoja de Trabajo para listado'!$CD$155:$DC$1048576,MATCH($A357,'Hoja de Trabajo para listado'!$CD$155:$CD$1048576,0),MATCH((CUADRO!L$4&amp;$E357),'Hoja de Trabajo para listado'!$CD$151:$DC$151,0)),0)</f>
        <v>0</v>
      </c>
      <c r="M357" s="243">
        <f ca="1">+IFERROR(INDEX('Hoja de Trabajo para listado'!$A$155:$Z$1048576,MATCH($A357,'Hoja de Trabajo para listado'!$A$155:$A$1048576,0),MATCH((CUADRO!M$4&amp;$E357),'Hoja de Trabajo para listado'!$A$151:$Z$151,0)),0)+IFERROR(INDEX('Hoja de Trabajo para listado'!$AB$155:$BA$1048576,MATCH($A357,'Hoja de Trabajo para listado'!$AB$155:$AB$1048576,0),MATCH((CUADRO!M$4&amp;$E357),'Hoja de Trabajo para listado'!$AB$151:$BA$151,0)),0)+IFERROR(INDEX('Hoja de Trabajo para listado'!$BC$155:$CB$1048576,MATCH($A357,'Hoja de Trabajo para listado'!$BC$155:$BC$1048576,0),MATCH((CUADRO!M$4&amp;$E357),'Hoja de Trabajo para listado'!$BC$151:$CB$151,0)),0)+IFERROR(INDEX('Hoja de Trabajo para listado'!$DE$153:$DG$274,MATCH($A357,'Hoja de Trabajo para listado'!$DE$153:$DE$1048576,0),MATCH((CUADRO!M$4&amp;$E357),'Hoja de Trabajo para listado'!$DE$151:$DG$151,0)),0)+IFERROR(INDEX('Hoja de Trabajo para listado'!$CD$155:$DC$1048576,MATCH($A357,'Hoja de Trabajo para listado'!$CD$155:$CD$1048576,0),MATCH((CUADRO!M$4&amp;$E357),'Hoja de Trabajo para listado'!$CD$151:$DC$151,0)),0)</f>
        <v>0</v>
      </c>
      <c r="N357" s="243">
        <f ca="1">+IFERROR(INDEX('Hoja de Trabajo para listado'!$A$155:$Z$1048576,MATCH($A357,'Hoja de Trabajo para listado'!$A$155:$A$1048576,0),MATCH((CUADRO!N$4&amp;$E357),'Hoja de Trabajo para listado'!$A$151:$Z$151,0)),0)+IFERROR(INDEX('Hoja de Trabajo para listado'!$AB$155:$BA$1048576,MATCH($A357,'Hoja de Trabajo para listado'!$AB$155:$AB$1048576,0),MATCH((CUADRO!N$4&amp;$E357),'Hoja de Trabajo para listado'!$AB$151:$BA$151,0)),0)+IFERROR(INDEX('Hoja de Trabajo para listado'!$BC$155:$CB$1048576,MATCH($A357,'Hoja de Trabajo para listado'!$BC$155:$BC$1048576,0),MATCH((CUADRO!N$4&amp;$E357),'Hoja de Trabajo para listado'!$BC$151:$CB$151,0)),0)+IFERROR(INDEX('Hoja de Trabajo para listado'!$DE$153:$DG$274,MATCH($A357,'Hoja de Trabajo para listado'!$DE$153:$DE$1048576,0),MATCH((CUADRO!N$4&amp;$E357),'Hoja de Trabajo para listado'!$DE$151:$DG$151,0)),0)+IFERROR(INDEX('Hoja de Trabajo para listado'!$CD$155:$DC$1048576,MATCH($A357,'Hoja de Trabajo para listado'!$CD$155:$CD$1048576,0),MATCH((CUADRO!N$4&amp;$E357),'Hoja de Trabajo para listado'!$CD$151:$DC$151,0)),0)</f>
        <v>0</v>
      </c>
      <c r="O357" s="243">
        <f ca="1">+IFERROR(INDEX('Hoja de Trabajo para listado'!$A$155:$Z$1048576,MATCH($A357,'Hoja de Trabajo para listado'!$A$155:$A$1048576,0),MATCH((CUADRO!O$4&amp;$E357),'Hoja de Trabajo para listado'!$A$151:$Z$151,0)),0)+IFERROR(INDEX('Hoja de Trabajo para listado'!$AB$155:$BA$1048576,MATCH($A357,'Hoja de Trabajo para listado'!$AB$155:$AB$1048576,0),MATCH((CUADRO!O$4&amp;$E357),'Hoja de Trabajo para listado'!$AB$151:$BA$151,0)),0)+IFERROR(INDEX('Hoja de Trabajo para listado'!$BC$155:$CB$1048576,MATCH($A357,'Hoja de Trabajo para listado'!$BC$155:$BC$1048576,0),MATCH((CUADRO!O$4&amp;$E357),'Hoja de Trabajo para listado'!$BC$151:$CB$151,0)),0)+IFERROR(INDEX('Hoja de Trabajo para listado'!$DE$153:$DG$274,MATCH($A357,'Hoja de Trabajo para listado'!$DE$153:$DE$1048576,0),MATCH((CUADRO!O$4&amp;$E357),'Hoja de Trabajo para listado'!$DE$151:$DG$151,0)),0)+IFERROR(INDEX('Hoja de Trabajo para listado'!$CD$155:$DC$1048576,MATCH($A357,'Hoja de Trabajo para listado'!$CD$155:$CD$1048576,0),MATCH((CUADRO!O$4&amp;$E357),'Hoja de Trabajo para listado'!$CD$151:$DC$151,0)),0)</f>
        <v>0</v>
      </c>
      <c r="P357" s="243">
        <f ca="1">+IFERROR(INDEX('Hoja de Trabajo para listado'!$A$155:$Z$1048576,MATCH($A357,'Hoja de Trabajo para listado'!$A$155:$A$1048576,0),MATCH((CUADRO!P$4&amp;$E357),'Hoja de Trabajo para listado'!$A$151:$Z$151,0)),0)+IFERROR(INDEX('Hoja de Trabajo para listado'!$AB$155:$BA$1048576,MATCH($A357,'Hoja de Trabajo para listado'!$AB$155:$AB$1048576,0),MATCH((CUADRO!P$4&amp;$E357),'Hoja de Trabajo para listado'!$AB$151:$BA$151,0)),0)+IFERROR(INDEX('Hoja de Trabajo para listado'!$BC$155:$CB$1048576,MATCH($A357,'Hoja de Trabajo para listado'!$BC$155:$BC$1048576,0),MATCH((CUADRO!P$4&amp;$E357),'Hoja de Trabajo para listado'!$BC$151:$CB$151,0)),0)+IFERROR(INDEX('Hoja de Trabajo para listado'!$DE$153:$DG$274,MATCH($A357,'Hoja de Trabajo para listado'!$DE$153:$DE$1048576,0),MATCH((CUADRO!P$4&amp;$E357),'Hoja de Trabajo para listado'!$DE$151:$DG$151,0)),0)+IFERROR(INDEX('Hoja de Trabajo para listado'!$CD$155:$DC$1048576,MATCH($A357,'Hoja de Trabajo para listado'!$CD$155:$CD$1048576,0),MATCH((CUADRO!P$4&amp;$E357),'Hoja de Trabajo para listado'!$CD$151:$DC$151,0)),0)</f>
        <v>0</v>
      </c>
      <c r="Q357" s="268">
        <f ca="1">+IFERROR(INDEX('Hoja de Trabajo para listado'!$A$155:$Z$1048576,MATCH($A357,'Hoja de Trabajo para listado'!$A$155:$A$1048576,0),MATCH((CUADRO!Q$4&amp;$E357),'Hoja de Trabajo para listado'!$A$151:$Z$151,0)),0)+IFERROR(INDEX('Hoja de Trabajo para listado'!$AB$155:$BA$1048576,MATCH($A357,'Hoja de Trabajo para listado'!$AB$155:$AB$1048576,0),MATCH((CUADRO!Q$4&amp;$E357),'Hoja de Trabajo para listado'!$AB$151:$BA$151,0)),0)+IFERROR(INDEX('Hoja de Trabajo para listado'!$BC$155:$CB$1048576,MATCH($A357,'Hoja de Trabajo para listado'!$BC$155:$BC$1048576,0),MATCH((CUADRO!Q$4&amp;$E357),'Hoja de Trabajo para listado'!$BC$151:$CB$151,0)),0)+IFERROR(INDEX('Hoja de Trabajo para listado'!$DE$153:$DG$274,MATCH($A357,'Hoja de Trabajo para listado'!$DE$153:$DE$1048576,0),MATCH((CUADRO!Q$4&amp;$E357),'Hoja de Trabajo para listado'!$DE$151:$DG$151,0)),0)+IFERROR(INDEX('Hoja de Trabajo para listado'!$CD$155:$DC$1048576,MATCH($A357,'Hoja de Trabajo para listado'!$CD$155:$CD$1048576,0),MATCH((CUADRO!Q$4&amp;$E357),'Hoja de Trabajo para listado'!$CD$151:$DC$151,0)),0)</f>
        <v>0</v>
      </c>
      <c r="R357" s="243">
        <f t="shared" ca="1" si="15"/>
        <v>2922580.16</v>
      </c>
      <c r="S357" s="263"/>
      <c r="T357" s="243">
        <f ca="1">+T358</f>
        <v>5849889.7300000004</v>
      </c>
      <c r="U357" s="242">
        <f t="shared" si="16"/>
        <v>1</v>
      </c>
      <c r="V357" s="333" t="str">
        <f>+VLOOKUP(A357,bd_lista!$A$3:$E$592,5,FALSE)</f>
        <v>Empresas Nacionales</v>
      </c>
      <c r="W357" s="387" t="str">
        <f>+V357</f>
        <v>Empresas Nacionales</v>
      </c>
      <c r="X357" s="242">
        <f>+VLOOKUP(A357,[4]Sheet1!$A$13:$D$744,4,FALSE)</f>
        <v>41</v>
      </c>
      <c r="Y357" s="242" t="str">
        <f>+VLOOKUP(X357,bd_lista!$A$3:$C$592,3,FALSE)</f>
        <v>Ministerio de Desarrollo Productivo y Economía Plural</v>
      </c>
      <c r="Z357" s="294">
        <f>+X357</f>
        <v>41</v>
      </c>
      <c r="AA357" s="319" t="str">
        <f>+Y357</f>
        <v>Ministerio de Desarrollo Productivo y Economía Plural</v>
      </c>
    </row>
    <row r="358" spans="1:27" ht="15" customHeight="1">
      <c r="A358" s="32">
        <v>590</v>
      </c>
      <c r="B358" s="393"/>
      <c r="C358" s="333" t="str">
        <f>+VLOOKUP(A358,bd_lista!$A$3:$C$592,3,FALSE)</f>
        <v>Empresa Pública "QUIPUS"</v>
      </c>
      <c r="D358" s="390"/>
      <c r="E358" s="333" t="s">
        <v>1305</v>
      </c>
      <c r="F358" s="245">
        <f ca="1">+IFERROR(INDEX('Hoja de Trabajo para listado'!$A$155:$Z$1048576,MATCH($A358,'Hoja de Trabajo para listado'!$A$155:$A$1048576,0),MATCH((CUADRO!F$4&amp;$E358),'Hoja de Trabajo para listado'!$A$151:$Z$151,0)),0)+IFERROR(INDEX('Hoja de Trabajo para listado'!$AB$155:$BA$1048576,MATCH($A358,'Hoja de Trabajo para listado'!$AB$155:$AB$1048576,0),MATCH((CUADRO!F$4&amp;$E358),'Hoja de Trabajo para listado'!$AB$151:$BA$151,0)),0)+IFERROR(INDEX('Hoja de Trabajo para listado'!$BC$155:$CB$1048576,MATCH($A358,'Hoja de Trabajo para listado'!$BC$155:$BC$1048576,0),MATCH((CUADRO!F$4&amp;$E358),'Hoja de Trabajo para listado'!$BC$151:$CB$151,0)),0)+IFERROR(INDEX('Hoja de Trabajo para listado'!$DE$153:$DG$274,MATCH($A358,'Hoja de Trabajo para listado'!$DE$153:$DE$1048576,0),MATCH((CUADRO!F$4&amp;$E358),'Hoja de Trabajo para listado'!$DE$151:$DG$151,0)),0)+IFERROR(INDEX('Hoja de Trabajo para listado'!$CD$155:$DC$1048576,MATCH($A358,'Hoja de Trabajo para listado'!$CD$155:$CD$1048576,0),MATCH((CUADRO!F$4&amp;$E358),'Hoja de Trabajo para listado'!$CD$151:$DC$151,0)),0)</f>
        <v>165856</v>
      </c>
      <c r="G358" s="245">
        <f ca="1">+IFERROR(INDEX('Hoja de Trabajo para listado'!$A$155:$Z$1048576,MATCH($A358,'Hoja de Trabajo para listado'!$A$155:$A$1048576,0),MATCH((CUADRO!G$4&amp;$E358),'Hoja de Trabajo para listado'!$A$151:$Z$151,0)),0)+IFERROR(INDEX('Hoja de Trabajo para listado'!$AB$155:$BA$1048576,MATCH($A358,'Hoja de Trabajo para listado'!$AB$155:$AB$1048576,0),MATCH((CUADRO!G$4&amp;$E358),'Hoja de Trabajo para listado'!$AB$151:$BA$151,0)),0)+IFERROR(INDEX('Hoja de Trabajo para listado'!$BC$155:$CB$1048576,MATCH($A358,'Hoja de Trabajo para listado'!$BC$155:$BC$1048576,0),MATCH((CUADRO!G$4&amp;$E358),'Hoja de Trabajo para listado'!$BC$151:$CB$151,0)),0)+IFERROR(INDEX('Hoja de Trabajo para listado'!$DE$153:$DG$274,MATCH($A358,'Hoja de Trabajo para listado'!$DE$153:$DE$1048576,0),MATCH((CUADRO!G$4&amp;$E358),'Hoja de Trabajo para listado'!$DE$151:$DG$151,0)),0)+IFERROR(INDEX('Hoja de Trabajo para listado'!$CD$155:$DC$1048576,MATCH($A358,'Hoja de Trabajo para listado'!$CD$155:$CD$1048576,0),MATCH((CUADRO!G$4&amp;$E358),'Hoja de Trabajo para listado'!$CD$151:$DC$151,0)),0)</f>
        <v>0</v>
      </c>
      <c r="H358" s="245">
        <f ca="1">+IFERROR(INDEX('Hoja de Trabajo para listado'!$A$155:$Z$1048576,MATCH($A358,'Hoja de Trabajo para listado'!$A$155:$A$1048576,0),MATCH((CUADRO!H$4&amp;$E358),'Hoja de Trabajo para listado'!$A$151:$Z$151,0)),0)+IFERROR(INDEX('Hoja de Trabajo para listado'!$AB$155:$BA$1048576,MATCH($A358,'Hoja de Trabajo para listado'!$AB$155:$AB$1048576,0),MATCH((CUADRO!H$4&amp;$E358),'Hoja de Trabajo para listado'!$AB$151:$BA$151,0)),0)+IFERROR(INDEX('Hoja de Trabajo para listado'!$BC$155:$CB$1048576,MATCH($A358,'Hoja de Trabajo para listado'!$BC$155:$BC$1048576,0),MATCH((CUADRO!H$4&amp;$E358),'Hoja de Trabajo para listado'!$BC$151:$CB$151,0)),0)+IFERROR(INDEX('Hoja de Trabajo para listado'!$DE$153:$DG$274,MATCH($A358,'Hoja de Trabajo para listado'!$DE$153:$DE$1048576,0),MATCH((CUADRO!H$4&amp;$E358),'Hoja de Trabajo para listado'!$DE$151:$DG$151,0)),0)+IFERROR(INDEX('Hoja de Trabajo para listado'!$CD$155:$DC$1048576,MATCH($A358,'Hoja de Trabajo para listado'!$CD$155:$CD$1048576,0),MATCH((CUADRO!H$4&amp;$E358),'Hoja de Trabajo para listado'!$CD$151:$DC$151,0)),0)</f>
        <v>0</v>
      </c>
      <c r="I358" s="245">
        <f ca="1">+IFERROR(INDEX('Hoja de Trabajo para listado'!$A$155:$Z$1048576,MATCH($A358,'Hoja de Trabajo para listado'!$A$155:$A$1048576,0),MATCH((CUADRO!I$4&amp;$E358),'Hoja de Trabajo para listado'!$A$151:$Z$151,0)),0)+IFERROR(INDEX('Hoja de Trabajo para listado'!$AB$155:$BA$1048576,MATCH($A358,'Hoja de Trabajo para listado'!$AB$155:$AB$1048576,0),MATCH((CUADRO!I$4&amp;$E358),'Hoja de Trabajo para listado'!$AB$151:$BA$151,0)),0)+IFERROR(INDEX('Hoja de Trabajo para listado'!$BC$155:$CB$1048576,MATCH($A358,'Hoja de Trabajo para listado'!$BC$155:$BC$1048576,0),MATCH((CUADRO!I$4&amp;$E358),'Hoja de Trabajo para listado'!$BC$151:$CB$151,0)),0)+IFERROR(INDEX('Hoja de Trabajo para listado'!$DE$153:$DG$274,MATCH($A358,'Hoja de Trabajo para listado'!$DE$153:$DE$1048576,0),MATCH((CUADRO!I$4&amp;$E358),'Hoja de Trabajo para listado'!$DE$151:$DG$151,0)),0)+IFERROR(INDEX('Hoja de Trabajo para listado'!$CD$155:$DC$1048576,MATCH($A358,'Hoja de Trabajo para listado'!$CD$155:$CD$1048576,0),MATCH((CUADRO!I$4&amp;$E358),'Hoja de Trabajo para listado'!$CD$151:$DC$151,0)),0)</f>
        <v>2613703.5699999998</v>
      </c>
      <c r="J358" s="245">
        <f ca="1">+IFERROR(INDEX('Hoja de Trabajo para listado'!$A$155:$Z$1048576,MATCH($A358,'Hoja de Trabajo para listado'!$A$155:$A$1048576,0),MATCH((CUADRO!J$4&amp;$E358),'Hoja de Trabajo para listado'!$A$151:$Z$151,0)),0)+IFERROR(INDEX('Hoja de Trabajo para listado'!$AB$155:$BA$1048576,MATCH($A358,'Hoja de Trabajo para listado'!$AB$155:$AB$1048576,0),MATCH((CUADRO!J$4&amp;$E358),'Hoja de Trabajo para listado'!$AB$151:$BA$151,0)),0)+IFERROR(INDEX('Hoja de Trabajo para listado'!$BC$155:$CB$1048576,MATCH($A358,'Hoja de Trabajo para listado'!$BC$155:$BC$1048576,0),MATCH((CUADRO!J$4&amp;$E358),'Hoja de Trabajo para listado'!$BC$151:$CB$151,0)),0)+IFERROR(INDEX('Hoja de Trabajo para listado'!$DE$153:$DG$274,MATCH($A358,'Hoja de Trabajo para listado'!$DE$153:$DE$1048576,0),MATCH((CUADRO!J$4&amp;$E358),'Hoja de Trabajo para listado'!$DE$151:$DG$151,0)),0)+IFERROR(INDEX('Hoja de Trabajo para listado'!$CD$155:$DC$1048576,MATCH($A358,'Hoja de Trabajo para listado'!$CD$155:$CD$1048576,0),MATCH((CUADRO!J$4&amp;$E358),'Hoja de Trabajo para listado'!$CD$151:$DC$151,0)),0)</f>
        <v>147750</v>
      </c>
      <c r="K358" s="245">
        <f ca="1">+IFERROR(INDEX('Hoja de Trabajo para listado'!$A$155:$Z$1048576,MATCH($A358,'Hoja de Trabajo para listado'!$A$155:$A$1048576,0),MATCH((CUADRO!K$4&amp;$E358),'Hoja de Trabajo para listado'!$A$151:$Z$151,0)),0)+IFERROR(INDEX('Hoja de Trabajo para listado'!$AB$155:$BA$1048576,MATCH($A358,'Hoja de Trabajo para listado'!$AB$155:$AB$1048576,0),MATCH((CUADRO!K$4&amp;$E358),'Hoja de Trabajo para listado'!$AB$151:$BA$151,0)),0)+IFERROR(INDEX('Hoja de Trabajo para listado'!$BC$155:$CB$1048576,MATCH($A358,'Hoja de Trabajo para listado'!$BC$155:$BC$1048576,0),MATCH((CUADRO!K$4&amp;$E358),'Hoja de Trabajo para listado'!$BC$151:$CB$151,0)),0)+IFERROR(INDEX('Hoja de Trabajo para listado'!$DE$153:$DG$274,MATCH($A358,'Hoja de Trabajo para listado'!$DE$153:$DE$1048576,0),MATCH((CUADRO!K$4&amp;$E358),'Hoja de Trabajo para listado'!$DE$151:$DG$151,0)),0)+IFERROR(INDEX('Hoja de Trabajo para listado'!$CD$155:$DC$1048576,MATCH($A358,'Hoja de Trabajo para listado'!$CD$155:$CD$1048576,0),MATCH((CUADRO!K$4&amp;$E358),'Hoja de Trabajo para listado'!$CD$151:$DC$151,0)),0)</f>
        <v>0</v>
      </c>
      <c r="L358" s="245">
        <f ca="1">+IFERROR(INDEX('Hoja de Trabajo para listado'!$A$155:$Z$1048576,MATCH($A358,'Hoja de Trabajo para listado'!$A$155:$A$1048576,0),MATCH((CUADRO!L$4&amp;$E358),'Hoja de Trabajo para listado'!$A$151:$Z$151,0)),0)+IFERROR(INDEX('Hoja de Trabajo para listado'!$AB$155:$BA$1048576,MATCH($A358,'Hoja de Trabajo para listado'!$AB$155:$AB$1048576,0),MATCH((CUADRO!L$4&amp;$E358),'Hoja de Trabajo para listado'!$AB$151:$BA$151,0)),0)+IFERROR(INDEX('Hoja de Trabajo para listado'!$BC$155:$CB$1048576,MATCH($A358,'Hoja de Trabajo para listado'!$BC$155:$BC$1048576,0),MATCH((CUADRO!L$4&amp;$E358),'Hoja de Trabajo para listado'!$BC$151:$CB$151,0)),0)+IFERROR(INDEX('Hoja de Trabajo para listado'!$DE$153:$DG$274,MATCH($A358,'Hoja de Trabajo para listado'!$DE$153:$DE$1048576,0),MATCH((CUADRO!L$4&amp;$E358),'Hoja de Trabajo para listado'!$DE$151:$DG$151,0)),0)+IFERROR(INDEX('Hoja de Trabajo para listado'!$CD$155:$DC$1048576,MATCH($A358,'Hoja de Trabajo para listado'!$CD$155:$CD$1048576,0),MATCH((CUADRO!L$4&amp;$E358),'Hoja de Trabajo para listado'!$CD$151:$DC$151,0)),0)</f>
        <v>0</v>
      </c>
      <c r="M358" s="245">
        <f ca="1">+IFERROR(INDEX('Hoja de Trabajo para listado'!$A$155:$Z$1048576,MATCH($A358,'Hoja de Trabajo para listado'!$A$155:$A$1048576,0),MATCH((CUADRO!M$4&amp;$E358),'Hoja de Trabajo para listado'!$A$151:$Z$151,0)),0)+IFERROR(INDEX('Hoja de Trabajo para listado'!$AB$155:$BA$1048576,MATCH($A358,'Hoja de Trabajo para listado'!$AB$155:$AB$1048576,0),MATCH((CUADRO!M$4&amp;$E358),'Hoja de Trabajo para listado'!$AB$151:$BA$151,0)),0)+IFERROR(INDEX('Hoja de Trabajo para listado'!$BC$155:$CB$1048576,MATCH($A358,'Hoja de Trabajo para listado'!$BC$155:$BC$1048576,0),MATCH((CUADRO!M$4&amp;$E358),'Hoja de Trabajo para listado'!$BC$151:$CB$151,0)),0)+IFERROR(INDEX('Hoja de Trabajo para listado'!$DE$153:$DG$274,MATCH($A358,'Hoja de Trabajo para listado'!$DE$153:$DE$1048576,0),MATCH((CUADRO!M$4&amp;$E358),'Hoja de Trabajo para listado'!$DE$151:$DG$151,0)),0)+IFERROR(INDEX('Hoja de Trabajo para listado'!$CD$155:$DC$1048576,MATCH($A358,'Hoja de Trabajo para listado'!$CD$155:$CD$1048576,0),MATCH((CUADRO!M$4&amp;$E358),'Hoja de Trabajo para listado'!$CD$151:$DC$151,0)),0)</f>
        <v>0</v>
      </c>
      <c r="N358" s="245">
        <f ca="1">+IFERROR(INDEX('Hoja de Trabajo para listado'!$A$155:$Z$1048576,MATCH($A358,'Hoja de Trabajo para listado'!$A$155:$A$1048576,0),MATCH((CUADRO!N$4&amp;$E358),'Hoja de Trabajo para listado'!$A$151:$Z$151,0)),0)+IFERROR(INDEX('Hoja de Trabajo para listado'!$AB$155:$BA$1048576,MATCH($A358,'Hoja de Trabajo para listado'!$AB$155:$AB$1048576,0),MATCH((CUADRO!N$4&amp;$E358),'Hoja de Trabajo para listado'!$AB$151:$BA$151,0)),0)+IFERROR(INDEX('Hoja de Trabajo para listado'!$BC$155:$CB$1048576,MATCH($A358,'Hoja de Trabajo para listado'!$BC$155:$BC$1048576,0),MATCH((CUADRO!N$4&amp;$E358),'Hoja de Trabajo para listado'!$BC$151:$CB$151,0)),0)+IFERROR(INDEX('Hoja de Trabajo para listado'!$DE$153:$DG$274,MATCH($A358,'Hoja de Trabajo para listado'!$DE$153:$DE$1048576,0),MATCH((CUADRO!N$4&amp;$E358),'Hoja de Trabajo para listado'!$DE$151:$DG$151,0)),0)+IFERROR(INDEX('Hoja de Trabajo para listado'!$CD$155:$DC$1048576,MATCH($A358,'Hoja de Trabajo para listado'!$CD$155:$CD$1048576,0),MATCH((CUADRO!N$4&amp;$E358),'Hoja de Trabajo para listado'!$CD$151:$DC$151,0)),0)</f>
        <v>0</v>
      </c>
      <c r="O358" s="245">
        <f ca="1">+IFERROR(INDEX('Hoja de Trabajo para listado'!$A$155:$Z$1048576,MATCH($A358,'Hoja de Trabajo para listado'!$A$155:$A$1048576,0),MATCH((CUADRO!O$4&amp;$E358),'Hoja de Trabajo para listado'!$A$151:$Z$151,0)),0)+IFERROR(INDEX('Hoja de Trabajo para listado'!$AB$155:$BA$1048576,MATCH($A358,'Hoja de Trabajo para listado'!$AB$155:$AB$1048576,0),MATCH((CUADRO!O$4&amp;$E358),'Hoja de Trabajo para listado'!$AB$151:$BA$151,0)),0)+IFERROR(INDEX('Hoja de Trabajo para listado'!$BC$155:$CB$1048576,MATCH($A358,'Hoja de Trabajo para listado'!$BC$155:$BC$1048576,0),MATCH((CUADRO!O$4&amp;$E358),'Hoja de Trabajo para listado'!$BC$151:$CB$151,0)),0)+IFERROR(INDEX('Hoja de Trabajo para listado'!$DE$153:$DG$274,MATCH($A358,'Hoja de Trabajo para listado'!$DE$153:$DE$1048576,0),MATCH((CUADRO!O$4&amp;$E358),'Hoja de Trabajo para listado'!$DE$151:$DG$151,0)),0)+IFERROR(INDEX('Hoja de Trabajo para listado'!$CD$155:$DC$1048576,MATCH($A358,'Hoja de Trabajo para listado'!$CD$155:$CD$1048576,0),MATCH((CUADRO!O$4&amp;$E358),'Hoja de Trabajo para listado'!$CD$151:$DC$151,0)),0)</f>
        <v>0</v>
      </c>
      <c r="P358" s="245">
        <f ca="1">+IFERROR(INDEX('Hoja de Trabajo para listado'!$A$155:$Z$1048576,MATCH($A358,'Hoja de Trabajo para listado'!$A$155:$A$1048576,0),MATCH((CUADRO!P$4&amp;$E358),'Hoja de Trabajo para listado'!$A$151:$Z$151,0)),0)+IFERROR(INDEX('Hoja de Trabajo para listado'!$AB$155:$BA$1048576,MATCH($A358,'Hoja de Trabajo para listado'!$AB$155:$AB$1048576,0),MATCH((CUADRO!P$4&amp;$E358),'Hoja de Trabajo para listado'!$AB$151:$BA$151,0)),0)+IFERROR(INDEX('Hoja de Trabajo para listado'!$BC$155:$CB$1048576,MATCH($A358,'Hoja de Trabajo para listado'!$BC$155:$BC$1048576,0),MATCH((CUADRO!P$4&amp;$E358),'Hoja de Trabajo para listado'!$BC$151:$CB$151,0)),0)+IFERROR(INDEX('Hoja de Trabajo para listado'!$DE$153:$DG$274,MATCH($A358,'Hoja de Trabajo para listado'!$DE$153:$DE$1048576,0),MATCH((CUADRO!P$4&amp;$E358),'Hoja de Trabajo para listado'!$DE$151:$DG$151,0)),0)+IFERROR(INDEX('Hoja de Trabajo para listado'!$CD$155:$DC$1048576,MATCH($A358,'Hoja de Trabajo para listado'!$CD$155:$CD$1048576,0),MATCH((CUADRO!P$4&amp;$E358),'Hoja de Trabajo para listado'!$CD$151:$DC$151,0)),0)</f>
        <v>0</v>
      </c>
      <c r="Q358" s="245">
        <f ca="1">+IFERROR(INDEX('Hoja de Trabajo para listado'!$A$155:$Z$1048576,MATCH($A358,'Hoja de Trabajo para listado'!$A$155:$A$1048576,0),MATCH((CUADRO!Q$4&amp;$E358),'Hoja de Trabajo para listado'!$A$151:$Z$151,0)),0)+IFERROR(INDEX('Hoja de Trabajo para listado'!$AB$155:$BA$1048576,MATCH($A358,'Hoja de Trabajo para listado'!$AB$155:$AB$1048576,0),MATCH((CUADRO!Q$4&amp;$E358),'Hoja de Trabajo para listado'!$AB$151:$BA$151,0)),0)+IFERROR(INDEX('Hoja de Trabajo para listado'!$BC$155:$CB$1048576,MATCH($A358,'Hoja de Trabajo para listado'!$BC$155:$BC$1048576,0),MATCH((CUADRO!Q$4&amp;$E358),'Hoja de Trabajo para listado'!$BC$151:$CB$151,0)),0)+IFERROR(INDEX('Hoja de Trabajo para listado'!$DE$153:$DG$274,MATCH($A358,'Hoja de Trabajo para listado'!$DE$153:$DE$1048576,0),MATCH((CUADRO!Q$4&amp;$E358),'Hoja de Trabajo para listado'!$DE$151:$DG$151,0)),0)+IFERROR(INDEX('Hoja de Trabajo para listado'!$CD$155:$DC$1048576,MATCH($A358,'Hoja de Trabajo para listado'!$CD$155:$CD$1048576,0),MATCH((CUADRO!Q$4&amp;$E358),'Hoja de Trabajo para listado'!$CD$151:$DC$151,0)),0)</f>
        <v>0</v>
      </c>
      <c r="R358" s="245">
        <f t="shared" ca="1" si="15"/>
        <v>2927309.57</v>
      </c>
      <c r="S358" s="262">
        <f ca="1">+R357+R358</f>
        <v>5849889.7300000004</v>
      </c>
      <c r="T358" s="245">
        <f ca="1">+S358</f>
        <v>5849889.7300000004</v>
      </c>
      <c r="U358" s="244">
        <f t="shared" si="16"/>
        <v>2</v>
      </c>
      <c r="V358" s="333" t="str">
        <f>+VLOOKUP(A358,bd_lista!$A$3:$E$592,5,FALSE)</f>
        <v>Empresas Nacionales</v>
      </c>
      <c r="W358" s="388"/>
      <c r="X358" s="242">
        <f>+VLOOKUP(A358,[4]Sheet1!$A$13:$D$744,4,FALSE)</f>
        <v>41</v>
      </c>
      <c r="Y358" s="242" t="str">
        <f>+VLOOKUP(X358,bd_lista!$A$3:$C$592,3,FALSE)</f>
        <v>Ministerio de Desarrollo Productivo y Economía Plural</v>
      </c>
      <c r="Z358" s="292"/>
      <c r="AA358" s="321"/>
    </row>
    <row r="359" spans="1:27" ht="15" customHeight="1">
      <c r="A359" s="251">
        <v>591</v>
      </c>
      <c r="B359" s="392">
        <f>+A359</f>
        <v>591</v>
      </c>
      <c r="C359" s="247" t="str">
        <f>+VLOOKUP(A359,bd_lista!$A$3:$C$592,3,FALSE)</f>
        <v>Empresa Estatal de Transporte por Cable "Mi teleférico"</v>
      </c>
      <c r="D359" s="389" t="str">
        <f>+C359</f>
        <v>Empresa Estatal de Transporte por Cable "Mi teleférico"</v>
      </c>
      <c r="E359" s="247" t="s">
        <v>1304</v>
      </c>
      <c r="F359" s="243">
        <f ca="1">+IFERROR(INDEX('Hoja de Trabajo para listado'!$A$155:$Z$1048576,MATCH($A359,'Hoja de Trabajo para listado'!$A$155:$A$1048576,0),MATCH((CUADRO!F$4&amp;$E359),'Hoja de Trabajo para listado'!$A$151:$Z$151,0)),0)+IFERROR(INDEX('Hoja de Trabajo para listado'!$AB$155:$BA$1048576,MATCH($A359,'Hoja de Trabajo para listado'!$AB$155:$AB$1048576,0),MATCH((CUADRO!F$4&amp;$E359),'Hoja de Trabajo para listado'!$AB$151:$BA$151,0)),0)+IFERROR(INDEX('Hoja de Trabajo para listado'!$BC$155:$CB$1048576,MATCH($A359,'Hoja de Trabajo para listado'!$BC$155:$BC$1048576,0),MATCH((CUADRO!F$4&amp;$E359),'Hoja de Trabajo para listado'!$BC$151:$CB$151,0)),0)+IFERROR(INDEX('Hoja de Trabajo para listado'!$DE$153:$DG$274,MATCH($A359,'Hoja de Trabajo para listado'!$DE$153:$DE$1048576,0),MATCH((CUADRO!F$4&amp;$E359),'Hoja de Trabajo para listado'!$DE$151:$DG$151,0)),0)+IFERROR(INDEX('Hoja de Trabajo para listado'!$CD$155:$DC$1048576,MATCH($A359,'Hoja de Trabajo para listado'!$CD$155:$CD$1048576,0),MATCH((CUADRO!F$4&amp;$E359),'Hoja de Trabajo para listado'!$CD$151:$DC$151,0)),0)</f>
        <v>0</v>
      </c>
      <c r="G359" s="243">
        <f ca="1">+IFERROR(INDEX('Hoja de Trabajo para listado'!$A$155:$Z$1048576,MATCH($A359,'Hoja de Trabajo para listado'!$A$155:$A$1048576,0),MATCH((CUADRO!G$4&amp;$E359),'Hoja de Trabajo para listado'!$A$151:$Z$151,0)),0)+IFERROR(INDEX('Hoja de Trabajo para listado'!$AB$155:$BA$1048576,MATCH($A359,'Hoja de Trabajo para listado'!$AB$155:$AB$1048576,0),MATCH((CUADRO!G$4&amp;$E359),'Hoja de Trabajo para listado'!$AB$151:$BA$151,0)),0)+IFERROR(INDEX('Hoja de Trabajo para listado'!$BC$155:$CB$1048576,MATCH($A359,'Hoja de Trabajo para listado'!$BC$155:$BC$1048576,0),MATCH((CUADRO!G$4&amp;$E359),'Hoja de Trabajo para listado'!$BC$151:$CB$151,0)),0)+IFERROR(INDEX('Hoja de Trabajo para listado'!$DE$153:$DG$274,MATCH($A359,'Hoja de Trabajo para listado'!$DE$153:$DE$1048576,0),MATCH((CUADRO!G$4&amp;$E359),'Hoja de Trabajo para listado'!$DE$151:$DG$151,0)),0)+IFERROR(INDEX('Hoja de Trabajo para listado'!$CD$155:$DC$1048576,MATCH($A359,'Hoja de Trabajo para listado'!$CD$155:$CD$1048576,0),MATCH((CUADRO!G$4&amp;$E359),'Hoja de Trabajo para listado'!$CD$151:$DC$151,0)),0)</f>
        <v>0</v>
      </c>
      <c r="H359" s="243">
        <f ca="1">+IFERROR(INDEX('Hoja de Trabajo para listado'!$A$155:$Z$1048576,MATCH($A359,'Hoja de Trabajo para listado'!$A$155:$A$1048576,0),MATCH((CUADRO!H$4&amp;$E359),'Hoja de Trabajo para listado'!$A$151:$Z$151,0)),0)+IFERROR(INDEX('Hoja de Trabajo para listado'!$AB$155:$BA$1048576,MATCH($A359,'Hoja de Trabajo para listado'!$AB$155:$AB$1048576,0),MATCH((CUADRO!H$4&amp;$E359),'Hoja de Trabajo para listado'!$AB$151:$BA$151,0)),0)+IFERROR(INDEX('Hoja de Trabajo para listado'!$BC$155:$CB$1048576,MATCH($A359,'Hoja de Trabajo para listado'!$BC$155:$BC$1048576,0),MATCH((CUADRO!H$4&amp;$E359),'Hoja de Trabajo para listado'!$BC$151:$CB$151,0)),0)+IFERROR(INDEX('Hoja de Trabajo para listado'!$DE$153:$DG$274,MATCH($A359,'Hoja de Trabajo para listado'!$DE$153:$DE$1048576,0),MATCH((CUADRO!H$4&amp;$E359),'Hoja de Trabajo para listado'!$DE$151:$DG$151,0)),0)+IFERROR(INDEX('Hoja de Trabajo para listado'!$CD$155:$DC$1048576,MATCH($A359,'Hoja de Trabajo para listado'!$CD$155:$CD$1048576,0),MATCH((CUADRO!H$4&amp;$E359),'Hoja de Trabajo para listado'!$CD$151:$DC$151,0)),0)</f>
        <v>0</v>
      </c>
      <c r="I359" s="243">
        <f ca="1">+IFERROR(INDEX('Hoja de Trabajo para listado'!$A$155:$Z$1048576,MATCH($A359,'Hoja de Trabajo para listado'!$A$155:$A$1048576,0),MATCH((CUADRO!I$4&amp;$E359),'Hoja de Trabajo para listado'!$A$151:$Z$151,0)),0)+IFERROR(INDEX('Hoja de Trabajo para listado'!$AB$155:$BA$1048576,MATCH($A359,'Hoja de Trabajo para listado'!$AB$155:$AB$1048576,0),MATCH((CUADRO!I$4&amp;$E359),'Hoja de Trabajo para listado'!$AB$151:$BA$151,0)),0)+IFERROR(INDEX('Hoja de Trabajo para listado'!$BC$155:$CB$1048576,MATCH($A359,'Hoja de Trabajo para listado'!$BC$155:$BC$1048576,0),MATCH((CUADRO!I$4&amp;$E359),'Hoja de Trabajo para listado'!$BC$151:$CB$151,0)),0)+IFERROR(INDEX('Hoja de Trabajo para listado'!$DE$153:$DG$274,MATCH($A359,'Hoja de Trabajo para listado'!$DE$153:$DE$1048576,0),MATCH((CUADRO!I$4&amp;$E359),'Hoja de Trabajo para listado'!$DE$151:$DG$151,0)),0)+IFERROR(INDEX('Hoja de Trabajo para listado'!$CD$155:$DC$1048576,MATCH($A359,'Hoja de Trabajo para listado'!$CD$155:$CD$1048576,0),MATCH((CUADRO!I$4&amp;$E359),'Hoja de Trabajo para listado'!$CD$151:$DC$151,0)),0)</f>
        <v>0</v>
      </c>
      <c r="J359" s="243">
        <f ca="1">+IFERROR(INDEX('Hoja de Trabajo para listado'!$A$155:$Z$1048576,MATCH($A359,'Hoja de Trabajo para listado'!$A$155:$A$1048576,0),MATCH((CUADRO!J$4&amp;$E359),'Hoja de Trabajo para listado'!$A$151:$Z$151,0)),0)+IFERROR(INDEX('Hoja de Trabajo para listado'!$AB$155:$BA$1048576,MATCH($A359,'Hoja de Trabajo para listado'!$AB$155:$AB$1048576,0),MATCH((CUADRO!J$4&amp;$E359),'Hoja de Trabajo para listado'!$AB$151:$BA$151,0)),0)+IFERROR(INDEX('Hoja de Trabajo para listado'!$BC$155:$CB$1048576,MATCH($A359,'Hoja de Trabajo para listado'!$BC$155:$BC$1048576,0),MATCH((CUADRO!J$4&amp;$E359),'Hoja de Trabajo para listado'!$BC$151:$CB$151,0)),0)+IFERROR(INDEX('Hoja de Trabajo para listado'!$DE$153:$DG$274,MATCH($A359,'Hoja de Trabajo para listado'!$DE$153:$DE$1048576,0),MATCH((CUADRO!J$4&amp;$E359),'Hoja de Trabajo para listado'!$DE$151:$DG$151,0)),0)+IFERROR(INDEX('Hoja de Trabajo para listado'!$CD$155:$DC$1048576,MATCH($A359,'Hoja de Trabajo para listado'!$CD$155:$CD$1048576,0),MATCH((CUADRO!J$4&amp;$E359),'Hoja de Trabajo para listado'!$CD$151:$DC$151,0)),0)</f>
        <v>0</v>
      </c>
      <c r="K359" s="243">
        <f ca="1">+IFERROR(INDEX('Hoja de Trabajo para listado'!$A$155:$Z$1048576,MATCH($A359,'Hoja de Trabajo para listado'!$A$155:$A$1048576,0),MATCH((CUADRO!K$4&amp;$E359),'Hoja de Trabajo para listado'!$A$151:$Z$151,0)),0)+IFERROR(INDEX('Hoja de Trabajo para listado'!$AB$155:$BA$1048576,MATCH($A359,'Hoja de Trabajo para listado'!$AB$155:$AB$1048576,0),MATCH((CUADRO!K$4&amp;$E359),'Hoja de Trabajo para listado'!$AB$151:$BA$151,0)),0)+IFERROR(INDEX('Hoja de Trabajo para listado'!$BC$155:$CB$1048576,MATCH($A359,'Hoja de Trabajo para listado'!$BC$155:$BC$1048576,0),MATCH((CUADRO!K$4&amp;$E359),'Hoja de Trabajo para listado'!$BC$151:$CB$151,0)),0)+IFERROR(INDEX('Hoja de Trabajo para listado'!$DE$153:$DG$274,MATCH($A359,'Hoja de Trabajo para listado'!$DE$153:$DE$1048576,0),MATCH((CUADRO!K$4&amp;$E359),'Hoja de Trabajo para listado'!$DE$151:$DG$151,0)),0)+IFERROR(INDEX('Hoja de Trabajo para listado'!$CD$155:$DC$1048576,MATCH($A359,'Hoja de Trabajo para listado'!$CD$155:$CD$1048576,0),MATCH((CUADRO!K$4&amp;$E359),'Hoja de Trabajo para listado'!$CD$151:$DC$151,0)),0)</f>
        <v>0</v>
      </c>
      <c r="L359" s="243">
        <f ca="1">+IFERROR(INDEX('Hoja de Trabajo para listado'!$A$155:$Z$1048576,MATCH($A359,'Hoja de Trabajo para listado'!$A$155:$A$1048576,0),MATCH((CUADRO!L$4&amp;$E359),'Hoja de Trabajo para listado'!$A$151:$Z$151,0)),0)+IFERROR(INDEX('Hoja de Trabajo para listado'!$AB$155:$BA$1048576,MATCH($A359,'Hoja de Trabajo para listado'!$AB$155:$AB$1048576,0),MATCH((CUADRO!L$4&amp;$E359),'Hoja de Trabajo para listado'!$AB$151:$BA$151,0)),0)+IFERROR(INDEX('Hoja de Trabajo para listado'!$BC$155:$CB$1048576,MATCH($A359,'Hoja de Trabajo para listado'!$BC$155:$BC$1048576,0),MATCH((CUADRO!L$4&amp;$E359),'Hoja de Trabajo para listado'!$BC$151:$CB$151,0)),0)+IFERROR(INDEX('Hoja de Trabajo para listado'!$DE$153:$DG$274,MATCH($A359,'Hoja de Trabajo para listado'!$DE$153:$DE$1048576,0),MATCH((CUADRO!L$4&amp;$E359),'Hoja de Trabajo para listado'!$DE$151:$DG$151,0)),0)+IFERROR(INDEX('Hoja de Trabajo para listado'!$CD$155:$DC$1048576,MATCH($A359,'Hoja de Trabajo para listado'!$CD$155:$CD$1048576,0),MATCH((CUADRO!L$4&amp;$E359),'Hoja de Trabajo para listado'!$CD$151:$DC$151,0)),0)</f>
        <v>0</v>
      </c>
      <c r="M359" s="243">
        <f ca="1">+IFERROR(INDEX('Hoja de Trabajo para listado'!$A$155:$Z$1048576,MATCH($A359,'Hoja de Trabajo para listado'!$A$155:$A$1048576,0),MATCH((CUADRO!M$4&amp;$E359),'Hoja de Trabajo para listado'!$A$151:$Z$151,0)),0)+IFERROR(INDEX('Hoja de Trabajo para listado'!$AB$155:$BA$1048576,MATCH($A359,'Hoja de Trabajo para listado'!$AB$155:$AB$1048576,0),MATCH((CUADRO!M$4&amp;$E359),'Hoja de Trabajo para listado'!$AB$151:$BA$151,0)),0)+IFERROR(INDEX('Hoja de Trabajo para listado'!$BC$155:$CB$1048576,MATCH($A359,'Hoja de Trabajo para listado'!$BC$155:$BC$1048576,0),MATCH((CUADRO!M$4&amp;$E359),'Hoja de Trabajo para listado'!$BC$151:$CB$151,0)),0)+IFERROR(INDEX('Hoja de Trabajo para listado'!$DE$153:$DG$274,MATCH($A359,'Hoja de Trabajo para listado'!$DE$153:$DE$1048576,0),MATCH((CUADRO!M$4&amp;$E359),'Hoja de Trabajo para listado'!$DE$151:$DG$151,0)),0)+IFERROR(INDEX('Hoja de Trabajo para listado'!$CD$155:$DC$1048576,MATCH($A359,'Hoja de Trabajo para listado'!$CD$155:$CD$1048576,0),MATCH((CUADRO!M$4&amp;$E359),'Hoja de Trabajo para listado'!$CD$151:$DC$151,0)),0)</f>
        <v>0</v>
      </c>
      <c r="N359" s="243">
        <f ca="1">+IFERROR(INDEX('Hoja de Trabajo para listado'!$A$155:$Z$1048576,MATCH($A359,'Hoja de Trabajo para listado'!$A$155:$A$1048576,0),MATCH((CUADRO!N$4&amp;$E359),'Hoja de Trabajo para listado'!$A$151:$Z$151,0)),0)+IFERROR(INDEX('Hoja de Trabajo para listado'!$AB$155:$BA$1048576,MATCH($A359,'Hoja de Trabajo para listado'!$AB$155:$AB$1048576,0),MATCH((CUADRO!N$4&amp;$E359),'Hoja de Trabajo para listado'!$AB$151:$BA$151,0)),0)+IFERROR(INDEX('Hoja de Trabajo para listado'!$BC$155:$CB$1048576,MATCH($A359,'Hoja de Trabajo para listado'!$BC$155:$BC$1048576,0),MATCH((CUADRO!N$4&amp;$E359),'Hoja de Trabajo para listado'!$BC$151:$CB$151,0)),0)+IFERROR(INDEX('Hoja de Trabajo para listado'!$DE$153:$DG$274,MATCH($A359,'Hoja de Trabajo para listado'!$DE$153:$DE$1048576,0),MATCH((CUADRO!N$4&amp;$E359),'Hoja de Trabajo para listado'!$DE$151:$DG$151,0)),0)+IFERROR(INDEX('Hoja de Trabajo para listado'!$CD$155:$DC$1048576,MATCH($A359,'Hoja de Trabajo para listado'!$CD$155:$CD$1048576,0),MATCH((CUADRO!N$4&amp;$E359),'Hoja de Trabajo para listado'!$CD$151:$DC$151,0)),0)</f>
        <v>0</v>
      </c>
      <c r="O359" s="243">
        <f ca="1">+IFERROR(INDEX('Hoja de Trabajo para listado'!$A$155:$Z$1048576,MATCH($A359,'Hoja de Trabajo para listado'!$A$155:$A$1048576,0),MATCH((CUADRO!O$4&amp;$E359),'Hoja de Trabajo para listado'!$A$151:$Z$151,0)),0)+IFERROR(INDEX('Hoja de Trabajo para listado'!$AB$155:$BA$1048576,MATCH($A359,'Hoja de Trabajo para listado'!$AB$155:$AB$1048576,0),MATCH((CUADRO!O$4&amp;$E359),'Hoja de Trabajo para listado'!$AB$151:$BA$151,0)),0)+IFERROR(INDEX('Hoja de Trabajo para listado'!$BC$155:$CB$1048576,MATCH($A359,'Hoja de Trabajo para listado'!$BC$155:$BC$1048576,0),MATCH((CUADRO!O$4&amp;$E359),'Hoja de Trabajo para listado'!$BC$151:$CB$151,0)),0)+IFERROR(INDEX('Hoja de Trabajo para listado'!$DE$153:$DG$274,MATCH($A359,'Hoja de Trabajo para listado'!$DE$153:$DE$1048576,0),MATCH((CUADRO!O$4&amp;$E359),'Hoja de Trabajo para listado'!$DE$151:$DG$151,0)),0)+IFERROR(INDEX('Hoja de Trabajo para listado'!$CD$155:$DC$1048576,MATCH($A359,'Hoja de Trabajo para listado'!$CD$155:$CD$1048576,0),MATCH((CUADRO!O$4&amp;$E359),'Hoja de Trabajo para listado'!$CD$151:$DC$151,0)),0)</f>
        <v>0</v>
      </c>
      <c r="P359" s="243">
        <f ca="1">+IFERROR(INDEX('Hoja de Trabajo para listado'!$A$155:$Z$1048576,MATCH($A359,'Hoja de Trabajo para listado'!$A$155:$A$1048576,0),MATCH((CUADRO!P$4&amp;$E359),'Hoja de Trabajo para listado'!$A$151:$Z$151,0)),0)+IFERROR(INDEX('Hoja de Trabajo para listado'!$AB$155:$BA$1048576,MATCH($A359,'Hoja de Trabajo para listado'!$AB$155:$AB$1048576,0),MATCH((CUADRO!P$4&amp;$E359),'Hoja de Trabajo para listado'!$AB$151:$BA$151,0)),0)+IFERROR(INDEX('Hoja de Trabajo para listado'!$BC$155:$CB$1048576,MATCH($A359,'Hoja de Trabajo para listado'!$BC$155:$BC$1048576,0),MATCH((CUADRO!P$4&amp;$E359),'Hoja de Trabajo para listado'!$BC$151:$CB$151,0)),0)+IFERROR(INDEX('Hoja de Trabajo para listado'!$DE$153:$DG$274,MATCH($A359,'Hoja de Trabajo para listado'!$DE$153:$DE$1048576,0),MATCH((CUADRO!P$4&amp;$E359),'Hoja de Trabajo para listado'!$DE$151:$DG$151,0)),0)+IFERROR(INDEX('Hoja de Trabajo para listado'!$CD$155:$DC$1048576,MATCH($A359,'Hoja de Trabajo para listado'!$CD$155:$CD$1048576,0),MATCH((CUADRO!P$4&amp;$E359),'Hoja de Trabajo para listado'!$CD$151:$DC$151,0)),0)</f>
        <v>0</v>
      </c>
      <c r="Q359" s="243">
        <f ca="1">+IFERROR(INDEX('Hoja de Trabajo para listado'!$A$155:$Z$1048576,MATCH($A359,'Hoja de Trabajo para listado'!$A$155:$A$1048576,0),MATCH((CUADRO!Q$4&amp;$E359),'Hoja de Trabajo para listado'!$A$151:$Z$151,0)),0)+IFERROR(INDEX('Hoja de Trabajo para listado'!$AB$155:$BA$1048576,MATCH($A359,'Hoja de Trabajo para listado'!$AB$155:$AB$1048576,0),MATCH((CUADRO!Q$4&amp;$E359),'Hoja de Trabajo para listado'!$AB$151:$BA$151,0)),0)+IFERROR(INDEX('Hoja de Trabajo para listado'!$BC$155:$CB$1048576,MATCH($A359,'Hoja de Trabajo para listado'!$BC$155:$BC$1048576,0),MATCH((CUADRO!Q$4&amp;$E359),'Hoja de Trabajo para listado'!$BC$151:$CB$151,0)),0)+IFERROR(INDEX('Hoja de Trabajo para listado'!$DE$153:$DG$274,MATCH($A359,'Hoja de Trabajo para listado'!$DE$153:$DE$1048576,0),MATCH((CUADRO!Q$4&amp;$E359),'Hoja de Trabajo para listado'!$DE$151:$DG$151,0)),0)+IFERROR(INDEX('Hoja de Trabajo para listado'!$CD$155:$DC$1048576,MATCH($A359,'Hoja de Trabajo para listado'!$CD$155:$CD$1048576,0),MATCH((CUADRO!Q$4&amp;$E359),'Hoja de Trabajo para listado'!$CD$151:$DC$151,0)),0)</f>
        <v>0</v>
      </c>
      <c r="R359" s="243">
        <f t="shared" ca="1" si="15"/>
        <v>0</v>
      </c>
      <c r="S359" s="263"/>
      <c r="T359" s="243">
        <f ca="1">+T360</f>
        <v>4967523.959999999</v>
      </c>
      <c r="U359" s="242">
        <f t="shared" si="16"/>
        <v>1</v>
      </c>
      <c r="V359" s="333" t="str">
        <f>+VLOOKUP(A359,bd_lista!$A$3:$E$592,5,FALSE)</f>
        <v>Empresas Nacionales</v>
      </c>
      <c r="W359" s="387" t="str">
        <f>+V359</f>
        <v>Empresas Nacionales</v>
      </c>
      <c r="X359" s="242">
        <f>+VLOOKUP(A359,[4]Sheet1!$A$13:$D$744,4,FALSE)</f>
        <v>81</v>
      </c>
      <c r="Y359" s="242" t="str">
        <f>+VLOOKUP(X359,bd_lista!$A$3:$C$592,3,FALSE)</f>
        <v>Ministerio de Obras Públicas, Servicios y Vivienda</v>
      </c>
      <c r="Z359" s="294">
        <f>+X359</f>
        <v>81</v>
      </c>
      <c r="AA359" s="295" t="str">
        <f>+Y359</f>
        <v>Ministerio de Obras Públicas, Servicios y Vivienda</v>
      </c>
    </row>
    <row r="360" spans="1:27" ht="15" customHeight="1">
      <c r="A360" s="32">
        <v>591</v>
      </c>
      <c r="B360" s="393"/>
      <c r="C360" s="333" t="str">
        <f>+VLOOKUP(A360,bd_lista!$A$3:$C$592,3,FALSE)</f>
        <v>Empresa Estatal de Transporte por Cable "Mi teleférico"</v>
      </c>
      <c r="D360" s="390"/>
      <c r="E360" s="333" t="s">
        <v>1305</v>
      </c>
      <c r="F360" s="245">
        <f ca="1">+IFERROR(INDEX('Hoja de Trabajo para listado'!$A$155:$Z$1048576,MATCH($A360,'Hoja de Trabajo para listado'!$A$155:$A$1048576,0),MATCH((CUADRO!F$4&amp;$E360),'Hoja de Trabajo para listado'!$A$151:$Z$151,0)),0)+IFERROR(INDEX('Hoja de Trabajo para listado'!$AB$155:$BA$1048576,MATCH($A360,'Hoja de Trabajo para listado'!$AB$155:$AB$1048576,0),MATCH((CUADRO!F$4&amp;$E360),'Hoja de Trabajo para listado'!$AB$151:$BA$151,0)),0)+IFERROR(INDEX('Hoja de Trabajo para listado'!$BC$155:$CB$1048576,MATCH($A360,'Hoja de Trabajo para listado'!$BC$155:$BC$1048576,0),MATCH((CUADRO!F$4&amp;$E360),'Hoja de Trabajo para listado'!$BC$151:$CB$151,0)),0)+IFERROR(INDEX('Hoja de Trabajo para listado'!$DE$153:$DG$274,MATCH($A360,'Hoja de Trabajo para listado'!$DE$153:$DE$1048576,0),MATCH((CUADRO!F$4&amp;$E360),'Hoja de Trabajo para listado'!$DE$151:$DG$151,0)),0)+IFERROR(INDEX('Hoja de Trabajo para listado'!$CD$155:$DC$1048576,MATCH($A360,'Hoja de Trabajo para listado'!$CD$155:$CD$1048576,0),MATCH((CUADRO!F$4&amp;$E360),'Hoja de Trabajo para listado'!$CD$151:$DC$151,0)),0)</f>
        <v>0</v>
      </c>
      <c r="G360" s="245">
        <f ca="1">+IFERROR(INDEX('Hoja de Trabajo para listado'!$A$155:$Z$1048576,MATCH($A360,'Hoja de Trabajo para listado'!$A$155:$A$1048576,0),MATCH((CUADRO!G$4&amp;$E360),'Hoja de Trabajo para listado'!$A$151:$Z$151,0)),0)+IFERROR(INDEX('Hoja de Trabajo para listado'!$AB$155:$BA$1048576,MATCH($A360,'Hoja de Trabajo para listado'!$AB$155:$AB$1048576,0),MATCH((CUADRO!G$4&amp;$E360),'Hoja de Trabajo para listado'!$AB$151:$BA$151,0)),0)+IFERROR(INDEX('Hoja de Trabajo para listado'!$BC$155:$CB$1048576,MATCH($A360,'Hoja de Trabajo para listado'!$BC$155:$BC$1048576,0),MATCH((CUADRO!G$4&amp;$E360),'Hoja de Trabajo para listado'!$BC$151:$CB$151,0)),0)+IFERROR(INDEX('Hoja de Trabajo para listado'!$DE$153:$DG$274,MATCH($A360,'Hoja de Trabajo para listado'!$DE$153:$DE$1048576,0),MATCH((CUADRO!G$4&amp;$E360),'Hoja de Trabajo para listado'!$DE$151:$DG$151,0)),0)+IFERROR(INDEX('Hoja de Trabajo para listado'!$CD$155:$DC$1048576,MATCH($A360,'Hoja de Trabajo para listado'!$CD$155:$CD$1048576,0),MATCH((CUADRO!G$4&amp;$E360),'Hoja de Trabajo para listado'!$CD$151:$DC$151,0)),0)</f>
        <v>0</v>
      </c>
      <c r="H360" s="245">
        <f ca="1">+IFERROR(INDEX('Hoja de Trabajo para listado'!$A$155:$Z$1048576,MATCH($A360,'Hoja de Trabajo para listado'!$A$155:$A$1048576,0),MATCH((CUADRO!H$4&amp;$E360),'Hoja de Trabajo para listado'!$A$151:$Z$151,0)),0)+IFERROR(INDEX('Hoja de Trabajo para listado'!$AB$155:$BA$1048576,MATCH($A360,'Hoja de Trabajo para listado'!$AB$155:$AB$1048576,0),MATCH((CUADRO!H$4&amp;$E360),'Hoja de Trabajo para listado'!$AB$151:$BA$151,0)),0)+IFERROR(INDEX('Hoja de Trabajo para listado'!$BC$155:$CB$1048576,MATCH($A360,'Hoja de Trabajo para listado'!$BC$155:$BC$1048576,0),MATCH((CUADRO!H$4&amp;$E360),'Hoja de Trabajo para listado'!$BC$151:$CB$151,0)),0)+IFERROR(INDEX('Hoja de Trabajo para listado'!$DE$153:$DG$274,MATCH($A360,'Hoja de Trabajo para listado'!$DE$153:$DE$1048576,0),MATCH((CUADRO!H$4&amp;$E360),'Hoja de Trabajo para listado'!$DE$151:$DG$151,0)),0)+IFERROR(INDEX('Hoja de Trabajo para listado'!$CD$155:$DC$1048576,MATCH($A360,'Hoja de Trabajo para listado'!$CD$155:$CD$1048576,0),MATCH((CUADRO!H$4&amp;$E360),'Hoja de Trabajo para listado'!$CD$151:$DC$151,0)),0)</f>
        <v>0</v>
      </c>
      <c r="I360" s="245">
        <f ca="1">+IFERROR(INDEX('Hoja de Trabajo para listado'!$A$155:$Z$1048576,MATCH($A360,'Hoja de Trabajo para listado'!$A$155:$A$1048576,0),MATCH((CUADRO!I$4&amp;$E360),'Hoja de Trabajo para listado'!$A$151:$Z$151,0)),0)+IFERROR(INDEX('Hoja de Trabajo para listado'!$AB$155:$BA$1048576,MATCH($A360,'Hoja de Trabajo para listado'!$AB$155:$AB$1048576,0),MATCH((CUADRO!I$4&amp;$E360),'Hoja de Trabajo para listado'!$AB$151:$BA$151,0)),0)+IFERROR(INDEX('Hoja de Trabajo para listado'!$BC$155:$CB$1048576,MATCH($A360,'Hoja de Trabajo para listado'!$BC$155:$BC$1048576,0),MATCH((CUADRO!I$4&amp;$E360),'Hoja de Trabajo para listado'!$BC$151:$CB$151,0)),0)+IFERROR(INDEX('Hoja de Trabajo para listado'!$DE$153:$DG$274,MATCH($A360,'Hoja de Trabajo para listado'!$DE$153:$DE$1048576,0),MATCH((CUADRO!I$4&amp;$E360),'Hoja de Trabajo para listado'!$DE$151:$DG$151,0)),0)+IFERROR(INDEX('Hoja de Trabajo para listado'!$CD$155:$DC$1048576,MATCH($A360,'Hoja de Trabajo para listado'!$CD$155:$CD$1048576,0),MATCH((CUADRO!I$4&amp;$E360),'Hoja de Trabajo para listado'!$CD$151:$DC$151,0)),0)</f>
        <v>0</v>
      </c>
      <c r="J360" s="245">
        <f ca="1">+IFERROR(INDEX('Hoja de Trabajo para listado'!$A$155:$Z$1048576,MATCH($A360,'Hoja de Trabajo para listado'!$A$155:$A$1048576,0),MATCH((CUADRO!J$4&amp;$E360),'Hoja de Trabajo para listado'!$A$151:$Z$151,0)),0)+IFERROR(INDEX('Hoja de Trabajo para listado'!$AB$155:$BA$1048576,MATCH($A360,'Hoja de Trabajo para listado'!$AB$155:$AB$1048576,0),MATCH((CUADRO!J$4&amp;$E360),'Hoja de Trabajo para listado'!$AB$151:$BA$151,0)),0)+IFERROR(INDEX('Hoja de Trabajo para listado'!$BC$155:$CB$1048576,MATCH($A360,'Hoja de Trabajo para listado'!$BC$155:$BC$1048576,0),MATCH((CUADRO!J$4&amp;$E360),'Hoja de Trabajo para listado'!$BC$151:$CB$151,0)),0)+IFERROR(INDEX('Hoja de Trabajo para listado'!$DE$153:$DG$274,MATCH($A360,'Hoja de Trabajo para listado'!$DE$153:$DE$1048576,0),MATCH((CUADRO!J$4&amp;$E360),'Hoja de Trabajo para listado'!$DE$151:$DG$151,0)),0)+IFERROR(INDEX('Hoja de Trabajo para listado'!$CD$155:$DC$1048576,MATCH($A360,'Hoja de Trabajo para listado'!$CD$155:$CD$1048576,0),MATCH((CUADRO!J$4&amp;$E360),'Hoja de Trabajo para listado'!$CD$151:$DC$151,0)),0)</f>
        <v>4967523.959999999</v>
      </c>
      <c r="K360" s="245">
        <f ca="1">+IFERROR(INDEX('Hoja de Trabajo para listado'!$A$155:$Z$1048576,MATCH($A360,'Hoja de Trabajo para listado'!$A$155:$A$1048576,0),MATCH((CUADRO!K$4&amp;$E360),'Hoja de Trabajo para listado'!$A$151:$Z$151,0)),0)+IFERROR(INDEX('Hoja de Trabajo para listado'!$AB$155:$BA$1048576,MATCH($A360,'Hoja de Trabajo para listado'!$AB$155:$AB$1048576,0),MATCH((CUADRO!K$4&amp;$E360),'Hoja de Trabajo para listado'!$AB$151:$BA$151,0)),0)+IFERROR(INDEX('Hoja de Trabajo para listado'!$BC$155:$CB$1048576,MATCH($A360,'Hoja de Trabajo para listado'!$BC$155:$BC$1048576,0),MATCH((CUADRO!K$4&amp;$E360),'Hoja de Trabajo para listado'!$BC$151:$CB$151,0)),0)+IFERROR(INDEX('Hoja de Trabajo para listado'!$DE$153:$DG$274,MATCH($A360,'Hoja de Trabajo para listado'!$DE$153:$DE$1048576,0),MATCH((CUADRO!K$4&amp;$E360),'Hoja de Trabajo para listado'!$DE$151:$DG$151,0)),0)+IFERROR(INDEX('Hoja de Trabajo para listado'!$CD$155:$DC$1048576,MATCH($A360,'Hoja de Trabajo para listado'!$CD$155:$CD$1048576,0),MATCH((CUADRO!K$4&amp;$E360),'Hoja de Trabajo para listado'!$CD$151:$DC$151,0)),0)</f>
        <v>0</v>
      </c>
      <c r="L360" s="245">
        <f ca="1">+IFERROR(INDEX('Hoja de Trabajo para listado'!$A$155:$Z$1048576,MATCH($A360,'Hoja de Trabajo para listado'!$A$155:$A$1048576,0),MATCH((CUADRO!L$4&amp;$E360),'Hoja de Trabajo para listado'!$A$151:$Z$151,0)),0)+IFERROR(INDEX('Hoja de Trabajo para listado'!$AB$155:$BA$1048576,MATCH($A360,'Hoja de Trabajo para listado'!$AB$155:$AB$1048576,0),MATCH((CUADRO!L$4&amp;$E360),'Hoja de Trabajo para listado'!$AB$151:$BA$151,0)),0)+IFERROR(INDEX('Hoja de Trabajo para listado'!$BC$155:$CB$1048576,MATCH($A360,'Hoja de Trabajo para listado'!$BC$155:$BC$1048576,0),MATCH((CUADRO!L$4&amp;$E360),'Hoja de Trabajo para listado'!$BC$151:$CB$151,0)),0)+IFERROR(INDEX('Hoja de Trabajo para listado'!$DE$153:$DG$274,MATCH($A360,'Hoja de Trabajo para listado'!$DE$153:$DE$1048576,0),MATCH((CUADRO!L$4&amp;$E360),'Hoja de Trabajo para listado'!$DE$151:$DG$151,0)),0)+IFERROR(INDEX('Hoja de Trabajo para listado'!$CD$155:$DC$1048576,MATCH($A360,'Hoja de Trabajo para listado'!$CD$155:$CD$1048576,0),MATCH((CUADRO!L$4&amp;$E360),'Hoja de Trabajo para listado'!$CD$151:$DC$151,0)),0)</f>
        <v>0</v>
      </c>
      <c r="M360" s="245">
        <f ca="1">+IFERROR(INDEX('Hoja de Trabajo para listado'!$A$155:$Z$1048576,MATCH($A360,'Hoja de Trabajo para listado'!$A$155:$A$1048576,0),MATCH((CUADRO!M$4&amp;$E360),'Hoja de Trabajo para listado'!$A$151:$Z$151,0)),0)+IFERROR(INDEX('Hoja de Trabajo para listado'!$AB$155:$BA$1048576,MATCH($A360,'Hoja de Trabajo para listado'!$AB$155:$AB$1048576,0),MATCH((CUADRO!M$4&amp;$E360),'Hoja de Trabajo para listado'!$AB$151:$BA$151,0)),0)+IFERROR(INDEX('Hoja de Trabajo para listado'!$BC$155:$CB$1048576,MATCH($A360,'Hoja de Trabajo para listado'!$BC$155:$BC$1048576,0),MATCH((CUADRO!M$4&amp;$E360),'Hoja de Trabajo para listado'!$BC$151:$CB$151,0)),0)+IFERROR(INDEX('Hoja de Trabajo para listado'!$DE$153:$DG$274,MATCH($A360,'Hoja de Trabajo para listado'!$DE$153:$DE$1048576,0),MATCH((CUADRO!M$4&amp;$E360),'Hoja de Trabajo para listado'!$DE$151:$DG$151,0)),0)+IFERROR(INDEX('Hoja de Trabajo para listado'!$CD$155:$DC$1048576,MATCH($A360,'Hoja de Trabajo para listado'!$CD$155:$CD$1048576,0),MATCH((CUADRO!M$4&amp;$E360),'Hoja de Trabajo para listado'!$CD$151:$DC$151,0)),0)</f>
        <v>0</v>
      </c>
      <c r="N360" s="245">
        <f ca="1">+IFERROR(INDEX('Hoja de Trabajo para listado'!$A$155:$Z$1048576,MATCH($A360,'Hoja de Trabajo para listado'!$A$155:$A$1048576,0),MATCH((CUADRO!N$4&amp;$E360),'Hoja de Trabajo para listado'!$A$151:$Z$151,0)),0)+IFERROR(INDEX('Hoja de Trabajo para listado'!$AB$155:$BA$1048576,MATCH($A360,'Hoja de Trabajo para listado'!$AB$155:$AB$1048576,0),MATCH((CUADRO!N$4&amp;$E360),'Hoja de Trabajo para listado'!$AB$151:$BA$151,0)),0)+IFERROR(INDEX('Hoja de Trabajo para listado'!$BC$155:$CB$1048576,MATCH($A360,'Hoja de Trabajo para listado'!$BC$155:$BC$1048576,0),MATCH((CUADRO!N$4&amp;$E360),'Hoja de Trabajo para listado'!$BC$151:$CB$151,0)),0)+IFERROR(INDEX('Hoja de Trabajo para listado'!$DE$153:$DG$274,MATCH($A360,'Hoja de Trabajo para listado'!$DE$153:$DE$1048576,0),MATCH((CUADRO!N$4&amp;$E360),'Hoja de Trabajo para listado'!$DE$151:$DG$151,0)),0)+IFERROR(INDEX('Hoja de Trabajo para listado'!$CD$155:$DC$1048576,MATCH($A360,'Hoja de Trabajo para listado'!$CD$155:$CD$1048576,0),MATCH((CUADRO!N$4&amp;$E360),'Hoja de Trabajo para listado'!$CD$151:$DC$151,0)),0)</f>
        <v>0</v>
      </c>
      <c r="O360" s="245">
        <f ca="1">+IFERROR(INDEX('Hoja de Trabajo para listado'!$A$155:$Z$1048576,MATCH($A360,'Hoja de Trabajo para listado'!$A$155:$A$1048576,0),MATCH((CUADRO!O$4&amp;$E360),'Hoja de Trabajo para listado'!$A$151:$Z$151,0)),0)+IFERROR(INDEX('Hoja de Trabajo para listado'!$AB$155:$BA$1048576,MATCH($A360,'Hoja de Trabajo para listado'!$AB$155:$AB$1048576,0),MATCH((CUADRO!O$4&amp;$E360),'Hoja de Trabajo para listado'!$AB$151:$BA$151,0)),0)+IFERROR(INDEX('Hoja de Trabajo para listado'!$BC$155:$CB$1048576,MATCH($A360,'Hoja de Trabajo para listado'!$BC$155:$BC$1048576,0),MATCH((CUADRO!O$4&amp;$E360),'Hoja de Trabajo para listado'!$BC$151:$CB$151,0)),0)+IFERROR(INDEX('Hoja de Trabajo para listado'!$DE$153:$DG$274,MATCH($A360,'Hoja de Trabajo para listado'!$DE$153:$DE$1048576,0),MATCH((CUADRO!O$4&amp;$E360),'Hoja de Trabajo para listado'!$DE$151:$DG$151,0)),0)+IFERROR(INDEX('Hoja de Trabajo para listado'!$CD$155:$DC$1048576,MATCH($A360,'Hoja de Trabajo para listado'!$CD$155:$CD$1048576,0),MATCH((CUADRO!O$4&amp;$E360),'Hoja de Trabajo para listado'!$CD$151:$DC$151,0)),0)</f>
        <v>0</v>
      </c>
      <c r="P360" s="245">
        <f ca="1">+IFERROR(INDEX('Hoja de Trabajo para listado'!$A$155:$Z$1048576,MATCH($A360,'Hoja de Trabajo para listado'!$A$155:$A$1048576,0),MATCH((CUADRO!P$4&amp;$E360),'Hoja de Trabajo para listado'!$A$151:$Z$151,0)),0)+IFERROR(INDEX('Hoja de Trabajo para listado'!$AB$155:$BA$1048576,MATCH($A360,'Hoja de Trabajo para listado'!$AB$155:$AB$1048576,0),MATCH((CUADRO!P$4&amp;$E360),'Hoja de Trabajo para listado'!$AB$151:$BA$151,0)),0)+IFERROR(INDEX('Hoja de Trabajo para listado'!$BC$155:$CB$1048576,MATCH($A360,'Hoja de Trabajo para listado'!$BC$155:$BC$1048576,0),MATCH((CUADRO!P$4&amp;$E360),'Hoja de Trabajo para listado'!$BC$151:$CB$151,0)),0)+IFERROR(INDEX('Hoja de Trabajo para listado'!$DE$153:$DG$274,MATCH($A360,'Hoja de Trabajo para listado'!$DE$153:$DE$1048576,0),MATCH((CUADRO!P$4&amp;$E360),'Hoja de Trabajo para listado'!$DE$151:$DG$151,0)),0)+IFERROR(INDEX('Hoja de Trabajo para listado'!$CD$155:$DC$1048576,MATCH($A360,'Hoja de Trabajo para listado'!$CD$155:$CD$1048576,0),MATCH((CUADRO!P$4&amp;$E360),'Hoja de Trabajo para listado'!$CD$151:$DC$151,0)),0)</f>
        <v>0</v>
      </c>
      <c r="Q360" s="245">
        <f ca="1">+IFERROR(INDEX('Hoja de Trabajo para listado'!$A$155:$Z$1048576,MATCH($A360,'Hoja de Trabajo para listado'!$A$155:$A$1048576,0),MATCH((CUADRO!Q$4&amp;$E360),'Hoja de Trabajo para listado'!$A$151:$Z$151,0)),0)+IFERROR(INDEX('Hoja de Trabajo para listado'!$AB$155:$BA$1048576,MATCH($A360,'Hoja de Trabajo para listado'!$AB$155:$AB$1048576,0),MATCH((CUADRO!Q$4&amp;$E360),'Hoja de Trabajo para listado'!$AB$151:$BA$151,0)),0)+IFERROR(INDEX('Hoja de Trabajo para listado'!$BC$155:$CB$1048576,MATCH($A360,'Hoja de Trabajo para listado'!$BC$155:$BC$1048576,0),MATCH((CUADRO!Q$4&amp;$E360),'Hoja de Trabajo para listado'!$BC$151:$CB$151,0)),0)+IFERROR(INDEX('Hoja de Trabajo para listado'!$DE$153:$DG$274,MATCH($A360,'Hoja de Trabajo para listado'!$DE$153:$DE$1048576,0),MATCH((CUADRO!Q$4&amp;$E360),'Hoja de Trabajo para listado'!$DE$151:$DG$151,0)),0)+IFERROR(INDEX('Hoja de Trabajo para listado'!$CD$155:$DC$1048576,MATCH($A360,'Hoja de Trabajo para listado'!$CD$155:$CD$1048576,0),MATCH((CUADRO!Q$4&amp;$E360),'Hoja de Trabajo para listado'!$CD$151:$DC$151,0)),0)</f>
        <v>0</v>
      </c>
      <c r="R360" s="245">
        <f t="shared" ca="1" si="15"/>
        <v>4967523.959999999</v>
      </c>
      <c r="S360" s="262">
        <f ca="1">+R359+R360</f>
        <v>4967523.959999999</v>
      </c>
      <c r="T360" s="245">
        <f ca="1">+S360</f>
        <v>4967523.959999999</v>
      </c>
      <c r="U360" s="244">
        <f t="shared" si="16"/>
        <v>2</v>
      </c>
      <c r="V360" s="333" t="str">
        <f>+VLOOKUP(A360,bd_lista!$A$3:$E$592,5,FALSE)</f>
        <v>Empresas Nacionales</v>
      </c>
      <c r="W360" s="388"/>
      <c r="X360" s="242">
        <f>+VLOOKUP(A360,[4]Sheet1!$A$13:$D$744,4,FALSE)</f>
        <v>81</v>
      </c>
      <c r="Y360" s="242" t="str">
        <f>+VLOOKUP(X360,bd_lista!$A$3:$C$592,3,FALSE)</f>
        <v>Ministerio de Obras Públicas, Servicios y Vivienda</v>
      </c>
      <c r="Z360" s="292"/>
      <c r="AA360" s="293"/>
    </row>
    <row r="361" spans="1:27" ht="15" hidden="1" customHeight="1">
      <c r="A361" s="251">
        <v>592</v>
      </c>
      <c r="B361" s="392">
        <f>+A361</f>
        <v>592</v>
      </c>
      <c r="C361" s="247" t="str">
        <f>+VLOOKUP(A361,bd_lista!$A$3:$C$592,3,FALSE)</f>
        <v>Empresa Estatal "Boliviana de Turismo"</v>
      </c>
      <c r="D361" s="389" t="str">
        <f>+C361</f>
        <v>Empresa Estatal "Boliviana de Turismo"</v>
      </c>
      <c r="E361" s="247" t="s">
        <v>1304</v>
      </c>
      <c r="F361" s="243">
        <f ca="1">+IFERROR(INDEX('Hoja de Trabajo para listado'!$A$155:$Z$1048576,MATCH($A361,'Hoja de Trabajo para listado'!$A$155:$A$1048576,0),MATCH((CUADRO!F$4&amp;$E361),'Hoja de Trabajo para listado'!$A$151:$Z$151,0)),0)+IFERROR(INDEX('Hoja de Trabajo para listado'!$AB$155:$BA$1048576,MATCH($A361,'Hoja de Trabajo para listado'!$AB$155:$AB$1048576,0),MATCH((CUADRO!F$4&amp;$E361),'Hoja de Trabajo para listado'!$AB$151:$BA$151,0)),0)+IFERROR(INDEX('Hoja de Trabajo para listado'!$BC$155:$CB$1048576,MATCH($A361,'Hoja de Trabajo para listado'!$BC$155:$BC$1048576,0),MATCH((CUADRO!F$4&amp;$E361),'Hoja de Trabajo para listado'!$BC$151:$CB$151,0)),0)+IFERROR(INDEX('Hoja de Trabajo para listado'!$DE$153:$DG$274,MATCH($A361,'Hoja de Trabajo para listado'!$DE$153:$DE$1048576,0),MATCH((CUADRO!F$4&amp;$E361),'Hoja de Trabajo para listado'!$DE$151:$DG$151,0)),0)+IFERROR(INDEX('Hoja de Trabajo para listado'!$CD$155:$DC$1048576,MATCH($A361,'Hoja de Trabajo para listado'!$CD$155:$CD$1048576,0),MATCH((CUADRO!F$4&amp;$E361),'Hoja de Trabajo para listado'!$CD$151:$DC$151,0)),0)</f>
        <v>0</v>
      </c>
      <c r="G361" s="243">
        <f ca="1">+IFERROR(INDEX('Hoja de Trabajo para listado'!$A$155:$Z$1048576,MATCH($A361,'Hoja de Trabajo para listado'!$A$155:$A$1048576,0),MATCH((CUADRO!G$4&amp;$E361),'Hoja de Trabajo para listado'!$A$151:$Z$151,0)),0)+IFERROR(INDEX('Hoja de Trabajo para listado'!$AB$155:$BA$1048576,MATCH($A361,'Hoja de Trabajo para listado'!$AB$155:$AB$1048576,0),MATCH((CUADRO!G$4&amp;$E361),'Hoja de Trabajo para listado'!$AB$151:$BA$151,0)),0)+IFERROR(INDEX('Hoja de Trabajo para listado'!$BC$155:$CB$1048576,MATCH($A361,'Hoja de Trabajo para listado'!$BC$155:$BC$1048576,0),MATCH((CUADRO!G$4&amp;$E361),'Hoja de Trabajo para listado'!$BC$151:$CB$151,0)),0)+IFERROR(INDEX('Hoja de Trabajo para listado'!$DE$153:$DG$274,MATCH($A361,'Hoja de Trabajo para listado'!$DE$153:$DE$1048576,0),MATCH((CUADRO!G$4&amp;$E361),'Hoja de Trabajo para listado'!$DE$151:$DG$151,0)),0)+IFERROR(INDEX('Hoja de Trabajo para listado'!$CD$155:$DC$1048576,MATCH($A361,'Hoja de Trabajo para listado'!$CD$155:$CD$1048576,0),MATCH((CUADRO!G$4&amp;$E361),'Hoja de Trabajo para listado'!$CD$151:$DC$151,0)),0)</f>
        <v>0</v>
      </c>
      <c r="H361" s="243">
        <f ca="1">+IFERROR(INDEX('Hoja de Trabajo para listado'!$A$155:$Z$1048576,MATCH($A361,'Hoja de Trabajo para listado'!$A$155:$A$1048576,0),MATCH((CUADRO!H$4&amp;$E361),'Hoja de Trabajo para listado'!$A$151:$Z$151,0)),0)+IFERROR(INDEX('Hoja de Trabajo para listado'!$AB$155:$BA$1048576,MATCH($A361,'Hoja de Trabajo para listado'!$AB$155:$AB$1048576,0),MATCH((CUADRO!H$4&amp;$E361),'Hoja de Trabajo para listado'!$AB$151:$BA$151,0)),0)+IFERROR(INDEX('Hoja de Trabajo para listado'!$BC$155:$CB$1048576,MATCH($A361,'Hoja de Trabajo para listado'!$BC$155:$BC$1048576,0),MATCH((CUADRO!H$4&amp;$E361),'Hoja de Trabajo para listado'!$BC$151:$CB$151,0)),0)+IFERROR(INDEX('Hoja de Trabajo para listado'!$DE$153:$DG$274,MATCH($A361,'Hoja de Trabajo para listado'!$DE$153:$DE$1048576,0),MATCH((CUADRO!H$4&amp;$E361),'Hoja de Trabajo para listado'!$DE$151:$DG$151,0)),0)+IFERROR(INDEX('Hoja de Trabajo para listado'!$CD$155:$DC$1048576,MATCH($A361,'Hoja de Trabajo para listado'!$CD$155:$CD$1048576,0),MATCH((CUADRO!H$4&amp;$E361),'Hoja de Trabajo para listado'!$CD$151:$DC$151,0)),0)</f>
        <v>0</v>
      </c>
      <c r="I361" s="243">
        <f ca="1">+IFERROR(INDEX('Hoja de Trabajo para listado'!$A$155:$Z$1048576,MATCH($A361,'Hoja de Trabajo para listado'!$A$155:$A$1048576,0),MATCH((CUADRO!I$4&amp;$E361),'Hoja de Trabajo para listado'!$A$151:$Z$151,0)),0)+IFERROR(INDEX('Hoja de Trabajo para listado'!$AB$155:$BA$1048576,MATCH($A361,'Hoja de Trabajo para listado'!$AB$155:$AB$1048576,0),MATCH((CUADRO!I$4&amp;$E361),'Hoja de Trabajo para listado'!$AB$151:$BA$151,0)),0)+IFERROR(INDEX('Hoja de Trabajo para listado'!$BC$155:$CB$1048576,MATCH($A361,'Hoja de Trabajo para listado'!$BC$155:$BC$1048576,0),MATCH((CUADRO!I$4&amp;$E361),'Hoja de Trabajo para listado'!$BC$151:$CB$151,0)),0)+IFERROR(INDEX('Hoja de Trabajo para listado'!$DE$153:$DG$274,MATCH($A361,'Hoja de Trabajo para listado'!$DE$153:$DE$1048576,0),MATCH((CUADRO!I$4&amp;$E361),'Hoja de Trabajo para listado'!$DE$151:$DG$151,0)),0)+IFERROR(INDEX('Hoja de Trabajo para listado'!$CD$155:$DC$1048576,MATCH($A361,'Hoja de Trabajo para listado'!$CD$155:$CD$1048576,0),MATCH((CUADRO!I$4&amp;$E361),'Hoja de Trabajo para listado'!$CD$151:$DC$151,0)),0)</f>
        <v>0</v>
      </c>
      <c r="J361" s="243">
        <f ca="1">+IFERROR(INDEX('Hoja de Trabajo para listado'!$A$155:$Z$1048576,MATCH($A361,'Hoja de Trabajo para listado'!$A$155:$A$1048576,0),MATCH((CUADRO!J$4&amp;$E361),'Hoja de Trabajo para listado'!$A$151:$Z$151,0)),0)+IFERROR(INDEX('Hoja de Trabajo para listado'!$AB$155:$BA$1048576,MATCH($A361,'Hoja de Trabajo para listado'!$AB$155:$AB$1048576,0),MATCH((CUADRO!J$4&amp;$E361),'Hoja de Trabajo para listado'!$AB$151:$BA$151,0)),0)+IFERROR(INDEX('Hoja de Trabajo para listado'!$BC$155:$CB$1048576,MATCH($A361,'Hoja de Trabajo para listado'!$BC$155:$BC$1048576,0),MATCH((CUADRO!J$4&amp;$E361),'Hoja de Trabajo para listado'!$BC$151:$CB$151,0)),0)+IFERROR(INDEX('Hoja de Trabajo para listado'!$DE$153:$DG$274,MATCH($A361,'Hoja de Trabajo para listado'!$DE$153:$DE$1048576,0),MATCH((CUADRO!J$4&amp;$E361),'Hoja de Trabajo para listado'!$DE$151:$DG$151,0)),0)+IFERROR(INDEX('Hoja de Trabajo para listado'!$CD$155:$DC$1048576,MATCH($A361,'Hoja de Trabajo para listado'!$CD$155:$CD$1048576,0),MATCH((CUADRO!J$4&amp;$E361),'Hoja de Trabajo para listado'!$CD$151:$DC$151,0)),0)</f>
        <v>0</v>
      </c>
      <c r="K361" s="243">
        <f ca="1">+IFERROR(INDEX('Hoja de Trabajo para listado'!$A$155:$Z$1048576,MATCH($A361,'Hoja de Trabajo para listado'!$A$155:$A$1048576,0),MATCH((CUADRO!K$4&amp;$E361),'Hoja de Trabajo para listado'!$A$151:$Z$151,0)),0)+IFERROR(INDEX('Hoja de Trabajo para listado'!$AB$155:$BA$1048576,MATCH($A361,'Hoja de Trabajo para listado'!$AB$155:$AB$1048576,0),MATCH((CUADRO!K$4&amp;$E361),'Hoja de Trabajo para listado'!$AB$151:$BA$151,0)),0)+IFERROR(INDEX('Hoja de Trabajo para listado'!$BC$155:$CB$1048576,MATCH($A361,'Hoja de Trabajo para listado'!$BC$155:$BC$1048576,0),MATCH((CUADRO!K$4&amp;$E361),'Hoja de Trabajo para listado'!$BC$151:$CB$151,0)),0)+IFERROR(INDEX('Hoja de Trabajo para listado'!$DE$153:$DG$274,MATCH($A361,'Hoja de Trabajo para listado'!$DE$153:$DE$1048576,0),MATCH((CUADRO!K$4&amp;$E361),'Hoja de Trabajo para listado'!$DE$151:$DG$151,0)),0)+IFERROR(INDEX('Hoja de Trabajo para listado'!$CD$155:$DC$1048576,MATCH($A361,'Hoja de Trabajo para listado'!$CD$155:$CD$1048576,0),MATCH((CUADRO!K$4&amp;$E361),'Hoja de Trabajo para listado'!$CD$151:$DC$151,0)),0)</f>
        <v>0</v>
      </c>
      <c r="L361" s="243">
        <f ca="1">+IFERROR(INDEX('Hoja de Trabajo para listado'!$A$155:$Z$1048576,MATCH($A361,'Hoja de Trabajo para listado'!$A$155:$A$1048576,0),MATCH((CUADRO!L$4&amp;$E361),'Hoja de Trabajo para listado'!$A$151:$Z$151,0)),0)+IFERROR(INDEX('Hoja de Trabajo para listado'!$AB$155:$BA$1048576,MATCH($A361,'Hoja de Trabajo para listado'!$AB$155:$AB$1048576,0),MATCH((CUADRO!L$4&amp;$E361),'Hoja de Trabajo para listado'!$AB$151:$BA$151,0)),0)+IFERROR(INDEX('Hoja de Trabajo para listado'!$BC$155:$CB$1048576,MATCH($A361,'Hoja de Trabajo para listado'!$BC$155:$BC$1048576,0),MATCH((CUADRO!L$4&amp;$E361),'Hoja de Trabajo para listado'!$BC$151:$CB$151,0)),0)+IFERROR(INDEX('Hoja de Trabajo para listado'!$DE$153:$DG$274,MATCH($A361,'Hoja de Trabajo para listado'!$DE$153:$DE$1048576,0),MATCH((CUADRO!L$4&amp;$E361),'Hoja de Trabajo para listado'!$DE$151:$DG$151,0)),0)+IFERROR(INDEX('Hoja de Trabajo para listado'!$CD$155:$DC$1048576,MATCH($A361,'Hoja de Trabajo para listado'!$CD$155:$CD$1048576,0),MATCH((CUADRO!L$4&amp;$E361),'Hoja de Trabajo para listado'!$CD$151:$DC$151,0)),0)</f>
        <v>0</v>
      </c>
      <c r="M361" s="243">
        <f ca="1">+IFERROR(INDEX('Hoja de Trabajo para listado'!$A$155:$Z$1048576,MATCH($A361,'Hoja de Trabajo para listado'!$A$155:$A$1048576,0),MATCH((CUADRO!M$4&amp;$E361),'Hoja de Trabajo para listado'!$A$151:$Z$151,0)),0)+IFERROR(INDEX('Hoja de Trabajo para listado'!$AB$155:$BA$1048576,MATCH($A361,'Hoja de Trabajo para listado'!$AB$155:$AB$1048576,0),MATCH((CUADRO!M$4&amp;$E361),'Hoja de Trabajo para listado'!$AB$151:$BA$151,0)),0)+IFERROR(INDEX('Hoja de Trabajo para listado'!$BC$155:$CB$1048576,MATCH($A361,'Hoja de Trabajo para listado'!$BC$155:$BC$1048576,0),MATCH((CUADRO!M$4&amp;$E361),'Hoja de Trabajo para listado'!$BC$151:$CB$151,0)),0)+IFERROR(INDEX('Hoja de Trabajo para listado'!$DE$153:$DG$274,MATCH($A361,'Hoja de Trabajo para listado'!$DE$153:$DE$1048576,0),MATCH((CUADRO!M$4&amp;$E361),'Hoja de Trabajo para listado'!$DE$151:$DG$151,0)),0)+IFERROR(INDEX('Hoja de Trabajo para listado'!$CD$155:$DC$1048576,MATCH($A361,'Hoja de Trabajo para listado'!$CD$155:$CD$1048576,0),MATCH((CUADRO!M$4&amp;$E361),'Hoja de Trabajo para listado'!$CD$151:$DC$151,0)),0)</f>
        <v>0</v>
      </c>
      <c r="N361" s="243">
        <f ca="1">+IFERROR(INDEX('Hoja de Trabajo para listado'!$A$155:$Z$1048576,MATCH($A361,'Hoja de Trabajo para listado'!$A$155:$A$1048576,0),MATCH((CUADRO!N$4&amp;$E361),'Hoja de Trabajo para listado'!$A$151:$Z$151,0)),0)+IFERROR(INDEX('Hoja de Trabajo para listado'!$AB$155:$BA$1048576,MATCH($A361,'Hoja de Trabajo para listado'!$AB$155:$AB$1048576,0),MATCH((CUADRO!N$4&amp;$E361),'Hoja de Trabajo para listado'!$AB$151:$BA$151,0)),0)+IFERROR(INDEX('Hoja de Trabajo para listado'!$BC$155:$CB$1048576,MATCH($A361,'Hoja de Trabajo para listado'!$BC$155:$BC$1048576,0),MATCH((CUADRO!N$4&amp;$E361),'Hoja de Trabajo para listado'!$BC$151:$CB$151,0)),0)+IFERROR(INDEX('Hoja de Trabajo para listado'!$DE$153:$DG$274,MATCH($A361,'Hoja de Trabajo para listado'!$DE$153:$DE$1048576,0),MATCH((CUADRO!N$4&amp;$E361),'Hoja de Trabajo para listado'!$DE$151:$DG$151,0)),0)+IFERROR(INDEX('Hoja de Trabajo para listado'!$CD$155:$DC$1048576,MATCH($A361,'Hoja de Trabajo para listado'!$CD$155:$CD$1048576,0),MATCH((CUADRO!N$4&amp;$E361),'Hoja de Trabajo para listado'!$CD$151:$DC$151,0)),0)</f>
        <v>0</v>
      </c>
      <c r="O361" s="243">
        <f ca="1">+IFERROR(INDEX('Hoja de Trabajo para listado'!$A$155:$Z$1048576,MATCH($A361,'Hoja de Trabajo para listado'!$A$155:$A$1048576,0),MATCH((CUADRO!O$4&amp;$E361),'Hoja de Trabajo para listado'!$A$151:$Z$151,0)),0)+IFERROR(INDEX('Hoja de Trabajo para listado'!$AB$155:$BA$1048576,MATCH($A361,'Hoja de Trabajo para listado'!$AB$155:$AB$1048576,0),MATCH((CUADRO!O$4&amp;$E361),'Hoja de Trabajo para listado'!$AB$151:$BA$151,0)),0)+IFERROR(INDEX('Hoja de Trabajo para listado'!$BC$155:$CB$1048576,MATCH($A361,'Hoja de Trabajo para listado'!$BC$155:$BC$1048576,0),MATCH((CUADRO!O$4&amp;$E361),'Hoja de Trabajo para listado'!$BC$151:$CB$151,0)),0)+IFERROR(INDEX('Hoja de Trabajo para listado'!$DE$153:$DG$274,MATCH($A361,'Hoja de Trabajo para listado'!$DE$153:$DE$1048576,0),MATCH((CUADRO!O$4&amp;$E361),'Hoja de Trabajo para listado'!$DE$151:$DG$151,0)),0)+IFERROR(INDEX('Hoja de Trabajo para listado'!$CD$155:$DC$1048576,MATCH($A361,'Hoja de Trabajo para listado'!$CD$155:$CD$1048576,0),MATCH((CUADRO!O$4&amp;$E361),'Hoja de Trabajo para listado'!$CD$151:$DC$151,0)),0)</f>
        <v>0</v>
      </c>
      <c r="P361" s="243">
        <f ca="1">+IFERROR(INDEX('Hoja de Trabajo para listado'!$A$155:$Z$1048576,MATCH($A361,'Hoja de Trabajo para listado'!$A$155:$A$1048576,0),MATCH((CUADRO!P$4&amp;$E361),'Hoja de Trabajo para listado'!$A$151:$Z$151,0)),0)+IFERROR(INDEX('Hoja de Trabajo para listado'!$AB$155:$BA$1048576,MATCH($A361,'Hoja de Trabajo para listado'!$AB$155:$AB$1048576,0),MATCH((CUADRO!P$4&amp;$E361),'Hoja de Trabajo para listado'!$AB$151:$BA$151,0)),0)+IFERROR(INDEX('Hoja de Trabajo para listado'!$BC$155:$CB$1048576,MATCH($A361,'Hoja de Trabajo para listado'!$BC$155:$BC$1048576,0),MATCH((CUADRO!P$4&amp;$E361),'Hoja de Trabajo para listado'!$BC$151:$CB$151,0)),0)+IFERROR(INDEX('Hoja de Trabajo para listado'!$DE$153:$DG$274,MATCH($A361,'Hoja de Trabajo para listado'!$DE$153:$DE$1048576,0),MATCH((CUADRO!P$4&amp;$E361),'Hoja de Trabajo para listado'!$DE$151:$DG$151,0)),0)+IFERROR(INDEX('Hoja de Trabajo para listado'!$CD$155:$DC$1048576,MATCH($A361,'Hoja de Trabajo para listado'!$CD$155:$CD$1048576,0),MATCH((CUADRO!P$4&amp;$E361),'Hoja de Trabajo para listado'!$CD$151:$DC$151,0)),0)</f>
        <v>0</v>
      </c>
      <c r="Q361" s="243">
        <f ca="1">+IFERROR(INDEX('Hoja de Trabajo para listado'!$A$155:$Z$1048576,MATCH($A361,'Hoja de Trabajo para listado'!$A$155:$A$1048576,0),MATCH((CUADRO!Q$4&amp;$E361),'Hoja de Trabajo para listado'!$A$151:$Z$151,0)),0)+IFERROR(INDEX('Hoja de Trabajo para listado'!$AB$155:$BA$1048576,MATCH($A361,'Hoja de Trabajo para listado'!$AB$155:$AB$1048576,0),MATCH((CUADRO!Q$4&amp;$E361),'Hoja de Trabajo para listado'!$AB$151:$BA$151,0)),0)+IFERROR(INDEX('Hoja de Trabajo para listado'!$BC$155:$CB$1048576,MATCH($A361,'Hoja de Trabajo para listado'!$BC$155:$BC$1048576,0),MATCH((CUADRO!Q$4&amp;$E361),'Hoja de Trabajo para listado'!$BC$151:$CB$151,0)),0)+IFERROR(INDEX('Hoja de Trabajo para listado'!$DE$153:$DG$274,MATCH($A361,'Hoja de Trabajo para listado'!$DE$153:$DE$1048576,0),MATCH((CUADRO!Q$4&amp;$E361),'Hoja de Trabajo para listado'!$DE$151:$DG$151,0)),0)+IFERROR(INDEX('Hoja de Trabajo para listado'!$CD$155:$DC$1048576,MATCH($A361,'Hoja de Trabajo para listado'!$CD$155:$CD$1048576,0),MATCH((CUADRO!Q$4&amp;$E361),'Hoja de Trabajo para listado'!$CD$151:$DC$151,0)),0)</f>
        <v>0</v>
      </c>
      <c r="R361" s="243">
        <f t="shared" ca="1" si="15"/>
        <v>0</v>
      </c>
      <c r="S361" s="263"/>
      <c r="T361" s="243">
        <f ca="1">+T362</f>
        <v>0</v>
      </c>
      <c r="U361" s="242">
        <f t="shared" si="16"/>
        <v>1</v>
      </c>
      <c r="V361" s="333" t="str">
        <f>+VLOOKUP(A361,bd_lista!$A$3:$E$592,5,FALSE)</f>
        <v>Empresas Nacionales</v>
      </c>
      <c r="W361" s="387" t="str">
        <f>+V361</f>
        <v>Empresas Nacionales</v>
      </c>
      <c r="X361" s="242">
        <v>53</v>
      </c>
      <c r="Y361" s="242" t="str">
        <f>+VLOOKUP(X361,bd_lista!$A$3:$C$592,3,FALSE)</f>
        <v>Ministerio de Culturas, Descolonización y Despatriarcalización</v>
      </c>
      <c r="Z361" s="294">
        <f>+X361</f>
        <v>53</v>
      </c>
      <c r="AA361" s="295" t="str">
        <f>+Y361</f>
        <v>Ministerio de Culturas, Descolonización y Despatriarcalización</v>
      </c>
    </row>
    <row r="362" spans="1:27" ht="15" hidden="1" customHeight="1">
      <c r="A362" s="32">
        <v>592</v>
      </c>
      <c r="B362" s="393"/>
      <c r="C362" s="333" t="str">
        <f>+VLOOKUP(A362,bd_lista!$A$3:$C$592,3,FALSE)</f>
        <v>Empresa Estatal "Boliviana de Turismo"</v>
      </c>
      <c r="D362" s="390"/>
      <c r="E362" s="333" t="s">
        <v>1305</v>
      </c>
      <c r="F362" s="245">
        <f ca="1">+IFERROR(INDEX('Hoja de Trabajo para listado'!$A$155:$Z$1048576,MATCH($A362,'Hoja de Trabajo para listado'!$A$155:$A$1048576,0),MATCH((CUADRO!F$4&amp;$E362),'Hoja de Trabajo para listado'!$A$151:$Z$151,0)),0)+IFERROR(INDEX('Hoja de Trabajo para listado'!$AB$155:$BA$1048576,MATCH($A362,'Hoja de Trabajo para listado'!$AB$155:$AB$1048576,0),MATCH((CUADRO!F$4&amp;$E362),'Hoja de Trabajo para listado'!$AB$151:$BA$151,0)),0)+IFERROR(INDEX('Hoja de Trabajo para listado'!$BC$155:$CB$1048576,MATCH($A362,'Hoja de Trabajo para listado'!$BC$155:$BC$1048576,0),MATCH((CUADRO!F$4&amp;$E362),'Hoja de Trabajo para listado'!$BC$151:$CB$151,0)),0)+IFERROR(INDEX('Hoja de Trabajo para listado'!$DE$153:$DG$274,MATCH($A362,'Hoja de Trabajo para listado'!$DE$153:$DE$1048576,0),MATCH((CUADRO!F$4&amp;$E362),'Hoja de Trabajo para listado'!$DE$151:$DG$151,0)),0)+IFERROR(INDEX('Hoja de Trabajo para listado'!$CD$155:$DC$1048576,MATCH($A362,'Hoja de Trabajo para listado'!$CD$155:$CD$1048576,0),MATCH((CUADRO!F$4&amp;$E362),'Hoja de Trabajo para listado'!$CD$151:$DC$151,0)),0)</f>
        <v>0</v>
      </c>
      <c r="G362" s="245">
        <f ca="1">+IFERROR(INDEX('Hoja de Trabajo para listado'!$A$155:$Z$1048576,MATCH($A362,'Hoja de Trabajo para listado'!$A$155:$A$1048576,0),MATCH((CUADRO!G$4&amp;$E362),'Hoja de Trabajo para listado'!$A$151:$Z$151,0)),0)+IFERROR(INDEX('Hoja de Trabajo para listado'!$AB$155:$BA$1048576,MATCH($A362,'Hoja de Trabajo para listado'!$AB$155:$AB$1048576,0),MATCH((CUADRO!G$4&amp;$E362),'Hoja de Trabajo para listado'!$AB$151:$BA$151,0)),0)+IFERROR(INDEX('Hoja de Trabajo para listado'!$BC$155:$CB$1048576,MATCH($A362,'Hoja de Trabajo para listado'!$BC$155:$BC$1048576,0),MATCH((CUADRO!G$4&amp;$E362),'Hoja de Trabajo para listado'!$BC$151:$CB$151,0)),0)+IFERROR(INDEX('Hoja de Trabajo para listado'!$DE$153:$DG$274,MATCH($A362,'Hoja de Trabajo para listado'!$DE$153:$DE$1048576,0),MATCH((CUADRO!G$4&amp;$E362),'Hoja de Trabajo para listado'!$DE$151:$DG$151,0)),0)+IFERROR(INDEX('Hoja de Trabajo para listado'!$CD$155:$DC$1048576,MATCH($A362,'Hoja de Trabajo para listado'!$CD$155:$CD$1048576,0),MATCH((CUADRO!G$4&amp;$E362),'Hoja de Trabajo para listado'!$CD$151:$DC$151,0)),0)</f>
        <v>0</v>
      </c>
      <c r="H362" s="245">
        <f ca="1">+IFERROR(INDEX('Hoja de Trabajo para listado'!$A$155:$Z$1048576,MATCH($A362,'Hoja de Trabajo para listado'!$A$155:$A$1048576,0),MATCH((CUADRO!H$4&amp;$E362),'Hoja de Trabajo para listado'!$A$151:$Z$151,0)),0)+IFERROR(INDEX('Hoja de Trabajo para listado'!$AB$155:$BA$1048576,MATCH($A362,'Hoja de Trabajo para listado'!$AB$155:$AB$1048576,0),MATCH((CUADRO!H$4&amp;$E362),'Hoja de Trabajo para listado'!$AB$151:$BA$151,0)),0)+IFERROR(INDEX('Hoja de Trabajo para listado'!$BC$155:$CB$1048576,MATCH($A362,'Hoja de Trabajo para listado'!$BC$155:$BC$1048576,0),MATCH((CUADRO!H$4&amp;$E362),'Hoja de Trabajo para listado'!$BC$151:$CB$151,0)),0)+IFERROR(INDEX('Hoja de Trabajo para listado'!$DE$153:$DG$274,MATCH($A362,'Hoja de Trabajo para listado'!$DE$153:$DE$1048576,0),MATCH((CUADRO!H$4&amp;$E362),'Hoja de Trabajo para listado'!$DE$151:$DG$151,0)),0)+IFERROR(INDEX('Hoja de Trabajo para listado'!$CD$155:$DC$1048576,MATCH($A362,'Hoja de Trabajo para listado'!$CD$155:$CD$1048576,0),MATCH((CUADRO!H$4&amp;$E362),'Hoja de Trabajo para listado'!$CD$151:$DC$151,0)),0)</f>
        <v>0</v>
      </c>
      <c r="I362" s="245">
        <f ca="1">+IFERROR(INDEX('Hoja de Trabajo para listado'!$A$155:$Z$1048576,MATCH($A362,'Hoja de Trabajo para listado'!$A$155:$A$1048576,0),MATCH((CUADRO!I$4&amp;$E362),'Hoja de Trabajo para listado'!$A$151:$Z$151,0)),0)+IFERROR(INDEX('Hoja de Trabajo para listado'!$AB$155:$BA$1048576,MATCH($A362,'Hoja de Trabajo para listado'!$AB$155:$AB$1048576,0),MATCH((CUADRO!I$4&amp;$E362),'Hoja de Trabajo para listado'!$AB$151:$BA$151,0)),0)+IFERROR(INDEX('Hoja de Trabajo para listado'!$BC$155:$CB$1048576,MATCH($A362,'Hoja de Trabajo para listado'!$BC$155:$BC$1048576,0),MATCH((CUADRO!I$4&amp;$E362),'Hoja de Trabajo para listado'!$BC$151:$CB$151,0)),0)+IFERROR(INDEX('Hoja de Trabajo para listado'!$DE$153:$DG$274,MATCH($A362,'Hoja de Trabajo para listado'!$DE$153:$DE$1048576,0),MATCH((CUADRO!I$4&amp;$E362),'Hoja de Trabajo para listado'!$DE$151:$DG$151,0)),0)+IFERROR(INDEX('Hoja de Trabajo para listado'!$CD$155:$DC$1048576,MATCH($A362,'Hoja de Trabajo para listado'!$CD$155:$CD$1048576,0),MATCH((CUADRO!I$4&amp;$E362),'Hoja de Trabajo para listado'!$CD$151:$DC$151,0)),0)</f>
        <v>0</v>
      </c>
      <c r="J362" s="245">
        <f ca="1">+IFERROR(INDEX('Hoja de Trabajo para listado'!$A$155:$Z$1048576,MATCH($A362,'Hoja de Trabajo para listado'!$A$155:$A$1048576,0),MATCH((CUADRO!J$4&amp;$E362),'Hoja de Trabajo para listado'!$A$151:$Z$151,0)),0)+IFERROR(INDEX('Hoja de Trabajo para listado'!$AB$155:$BA$1048576,MATCH($A362,'Hoja de Trabajo para listado'!$AB$155:$AB$1048576,0),MATCH((CUADRO!J$4&amp;$E362),'Hoja de Trabajo para listado'!$AB$151:$BA$151,0)),0)+IFERROR(INDEX('Hoja de Trabajo para listado'!$BC$155:$CB$1048576,MATCH($A362,'Hoja de Trabajo para listado'!$BC$155:$BC$1048576,0),MATCH((CUADRO!J$4&amp;$E362),'Hoja de Trabajo para listado'!$BC$151:$CB$151,0)),0)+IFERROR(INDEX('Hoja de Trabajo para listado'!$DE$153:$DG$274,MATCH($A362,'Hoja de Trabajo para listado'!$DE$153:$DE$1048576,0),MATCH((CUADRO!J$4&amp;$E362),'Hoja de Trabajo para listado'!$DE$151:$DG$151,0)),0)+IFERROR(INDEX('Hoja de Trabajo para listado'!$CD$155:$DC$1048576,MATCH($A362,'Hoja de Trabajo para listado'!$CD$155:$CD$1048576,0),MATCH((CUADRO!J$4&amp;$E362),'Hoja de Trabajo para listado'!$CD$151:$DC$151,0)),0)</f>
        <v>0</v>
      </c>
      <c r="K362" s="245">
        <f ca="1">+IFERROR(INDEX('Hoja de Trabajo para listado'!$A$155:$Z$1048576,MATCH($A362,'Hoja de Trabajo para listado'!$A$155:$A$1048576,0),MATCH((CUADRO!K$4&amp;$E362),'Hoja de Trabajo para listado'!$A$151:$Z$151,0)),0)+IFERROR(INDEX('Hoja de Trabajo para listado'!$AB$155:$BA$1048576,MATCH($A362,'Hoja de Trabajo para listado'!$AB$155:$AB$1048576,0),MATCH((CUADRO!K$4&amp;$E362),'Hoja de Trabajo para listado'!$AB$151:$BA$151,0)),0)+IFERROR(INDEX('Hoja de Trabajo para listado'!$BC$155:$CB$1048576,MATCH($A362,'Hoja de Trabajo para listado'!$BC$155:$BC$1048576,0),MATCH((CUADRO!K$4&amp;$E362),'Hoja de Trabajo para listado'!$BC$151:$CB$151,0)),0)+IFERROR(INDEX('Hoja de Trabajo para listado'!$DE$153:$DG$274,MATCH($A362,'Hoja de Trabajo para listado'!$DE$153:$DE$1048576,0),MATCH((CUADRO!K$4&amp;$E362),'Hoja de Trabajo para listado'!$DE$151:$DG$151,0)),0)+IFERROR(INDEX('Hoja de Trabajo para listado'!$CD$155:$DC$1048576,MATCH($A362,'Hoja de Trabajo para listado'!$CD$155:$CD$1048576,0),MATCH((CUADRO!K$4&amp;$E362),'Hoja de Trabajo para listado'!$CD$151:$DC$151,0)),0)</f>
        <v>0</v>
      </c>
      <c r="L362" s="245">
        <f ca="1">+IFERROR(INDEX('Hoja de Trabajo para listado'!$A$155:$Z$1048576,MATCH($A362,'Hoja de Trabajo para listado'!$A$155:$A$1048576,0),MATCH((CUADRO!L$4&amp;$E362),'Hoja de Trabajo para listado'!$A$151:$Z$151,0)),0)+IFERROR(INDEX('Hoja de Trabajo para listado'!$AB$155:$BA$1048576,MATCH($A362,'Hoja de Trabajo para listado'!$AB$155:$AB$1048576,0),MATCH((CUADRO!L$4&amp;$E362),'Hoja de Trabajo para listado'!$AB$151:$BA$151,0)),0)+IFERROR(INDEX('Hoja de Trabajo para listado'!$BC$155:$CB$1048576,MATCH($A362,'Hoja de Trabajo para listado'!$BC$155:$BC$1048576,0),MATCH((CUADRO!L$4&amp;$E362),'Hoja de Trabajo para listado'!$BC$151:$CB$151,0)),0)+IFERROR(INDEX('Hoja de Trabajo para listado'!$DE$153:$DG$274,MATCH($A362,'Hoja de Trabajo para listado'!$DE$153:$DE$1048576,0),MATCH((CUADRO!L$4&amp;$E362),'Hoja de Trabajo para listado'!$DE$151:$DG$151,0)),0)+IFERROR(INDEX('Hoja de Trabajo para listado'!$CD$155:$DC$1048576,MATCH($A362,'Hoja de Trabajo para listado'!$CD$155:$CD$1048576,0),MATCH((CUADRO!L$4&amp;$E362),'Hoja de Trabajo para listado'!$CD$151:$DC$151,0)),0)</f>
        <v>0</v>
      </c>
      <c r="M362" s="245">
        <f ca="1">+IFERROR(INDEX('Hoja de Trabajo para listado'!$A$155:$Z$1048576,MATCH($A362,'Hoja de Trabajo para listado'!$A$155:$A$1048576,0),MATCH((CUADRO!M$4&amp;$E362),'Hoja de Trabajo para listado'!$A$151:$Z$151,0)),0)+IFERROR(INDEX('Hoja de Trabajo para listado'!$AB$155:$BA$1048576,MATCH($A362,'Hoja de Trabajo para listado'!$AB$155:$AB$1048576,0),MATCH((CUADRO!M$4&amp;$E362),'Hoja de Trabajo para listado'!$AB$151:$BA$151,0)),0)+IFERROR(INDEX('Hoja de Trabajo para listado'!$BC$155:$CB$1048576,MATCH($A362,'Hoja de Trabajo para listado'!$BC$155:$BC$1048576,0),MATCH((CUADRO!M$4&amp;$E362),'Hoja de Trabajo para listado'!$BC$151:$CB$151,0)),0)+IFERROR(INDEX('Hoja de Trabajo para listado'!$DE$153:$DG$274,MATCH($A362,'Hoja de Trabajo para listado'!$DE$153:$DE$1048576,0),MATCH((CUADRO!M$4&amp;$E362),'Hoja de Trabajo para listado'!$DE$151:$DG$151,0)),0)+IFERROR(INDEX('Hoja de Trabajo para listado'!$CD$155:$DC$1048576,MATCH($A362,'Hoja de Trabajo para listado'!$CD$155:$CD$1048576,0),MATCH((CUADRO!M$4&amp;$E362),'Hoja de Trabajo para listado'!$CD$151:$DC$151,0)),0)</f>
        <v>0</v>
      </c>
      <c r="N362" s="245">
        <f ca="1">+IFERROR(INDEX('Hoja de Trabajo para listado'!$A$155:$Z$1048576,MATCH($A362,'Hoja de Trabajo para listado'!$A$155:$A$1048576,0),MATCH((CUADRO!N$4&amp;$E362),'Hoja de Trabajo para listado'!$A$151:$Z$151,0)),0)+IFERROR(INDEX('Hoja de Trabajo para listado'!$AB$155:$BA$1048576,MATCH($A362,'Hoja de Trabajo para listado'!$AB$155:$AB$1048576,0),MATCH((CUADRO!N$4&amp;$E362),'Hoja de Trabajo para listado'!$AB$151:$BA$151,0)),0)+IFERROR(INDEX('Hoja de Trabajo para listado'!$BC$155:$CB$1048576,MATCH($A362,'Hoja de Trabajo para listado'!$BC$155:$BC$1048576,0),MATCH((CUADRO!N$4&amp;$E362),'Hoja de Trabajo para listado'!$BC$151:$CB$151,0)),0)+IFERROR(INDEX('Hoja de Trabajo para listado'!$DE$153:$DG$274,MATCH($A362,'Hoja de Trabajo para listado'!$DE$153:$DE$1048576,0),MATCH((CUADRO!N$4&amp;$E362),'Hoja de Trabajo para listado'!$DE$151:$DG$151,0)),0)+IFERROR(INDEX('Hoja de Trabajo para listado'!$CD$155:$DC$1048576,MATCH($A362,'Hoja de Trabajo para listado'!$CD$155:$CD$1048576,0),MATCH((CUADRO!N$4&amp;$E362),'Hoja de Trabajo para listado'!$CD$151:$DC$151,0)),0)</f>
        <v>0</v>
      </c>
      <c r="O362" s="245">
        <f ca="1">+IFERROR(INDEX('Hoja de Trabajo para listado'!$A$155:$Z$1048576,MATCH($A362,'Hoja de Trabajo para listado'!$A$155:$A$1048576,0),MATCH((CUADRO!O$4&amp;$E362),'Hoja de Trabajo para listado'!$A$151:$Z$151,0)),0)+IFERROR(INDEX('Hoja de Trabajo para listado'!$AB$155:$BA$1048576,MATCH($A362,'Hoja de Trabajo para listado'!$AB$155:$AB$1048576,0),MATCH((CUADRO!O$4&amp;$E362),'Hoja de Trabajo para listado'!$AB$151:$BA$151,0)),0)+IFERROR(INDEX('Hoja de Trabajo para listado'!$BC$155:$CB$1048576,MATCH($A362,'Hoja de Trabajo para listado'!$BC$155:$BC$1048576,0),MATCH((CUADRO!O$4&amp;$E362),'Hoja de Trabajo para listado'!$BC$151:$CB$151,0)),0)+IFERROR(INDEX('Hoja de Trabajo para listado'!$DE$153:$DG$274,MATCH($A362,'Hoja de Trabajo para listado'!$DE$153:$DE$1048576,0),MATCH((CUADRO!O$4&amp;$E362),'Hoja de Trabajo para listado'!$DE$151:$DG$151,0)),0)+IFERROR(INDEX('Hoja de Trabajo para listado'!$CD$155:$DC$1048576,MATCH($A362,'Hoja de Trabajo para listado'!$CD$155:$CD$1048576,0),MATCH((CUADRO!O$4&amp;$E362),'Hoja de Trabajo para listado'!$CD$151:$DC$151,0)),0)</f>
        <v>0</v>
      </c>
      <c r="P362" s="245">
        <f ca="1">+IFERROR(INDEX('Hoja de Trabajo para listado'!$A$155:$Z$1048576,MATCH($A362,'Hoja de Trabajo para listado'!$A$155:$A$1048576,0),MATCH((CUADRO!P$4&amp;$E362),'Hoja de Trabajo para listado'!$A$151:$Z$151,0)),0)+IFERROR(INDEX('Hoja de Trabajo para listado'!$AB$155:$BA$1048576,MATCH($A362,'Hoja de Trabajo para listado'!$AB$155:$AB$1048576,0),MATCH((CUADRO!P$4&amp;$E362),'Hoja de Trabajo para listado'!$AB$151:$BA$151,0)),0)+IFERROR(INDEX('Hoja de Trabajo para listado'!$BC$155:$CB$1048576,MATCH($A362,'Hoja de Trabajo para listado'!$BC$155:$BC$1048576,0),MATCH((CUADRO!P$4&amp;$E362),'Hoja de Trabajo para listado'!$BC$151:$CB$151,0)),0)+IFERROR(INDEX('Hoja de Trabajo para listado'!$DE$153:$DG$274,MATCH($A362,'Hoja de Trabajo para listado'!$DE$153:$DE$1048576,0),MATCH((CUADRO!P$4&amp;$E362),'Hoja de Trabajo para listado'!$DE$151:$DG$151,0)),0)+IFERROR(INDEX('Hoja de Trabajo para listado'!$CD$155:$DC$1048576,MATCH($A362,'Hoja de Trabajo para listado'!$CD$155:$CD$1048576,0),MATCH((CUADRO!P$4&amp;$E362),'Hoja de Trabajo para listado'!$CD$151:$DC$151,0)),0)</f>
        <v>0</v>
      </c>
      <c r="Q362" s="245">
        <f ca="1">+IFERROR(INDEX('Hoja de Trabajo para listado'!$A$155:$Z$1048576,MATCH($A362,'Hoja de Trabajo para listado'!$A$155:$A$1048576,0),MATCH((CUADRO!Q$4&amp;$E362),'Hoja de Trabajo para listado'!$A$151:$Z$151,0)),0)+IFERROR(INDEX('Hoja de Trabajo para listado'!$AB$155:$BA$1048576,MATCH($A362,'Hoja de Trabajo para listado'!$AB$155:$AB$1048576,0),MATCH((CUADRO!Q$4&amp;$E362),'Hoja de Trabajo para listado'!$AB$151:$BA$151,0)),0)+IFERROR(INDEX('Hoja de Trabajo para listado'!$BC$155:$CB$1048576,MATCH($A362,'Hoja de Trabajo para listado'!$BC$155:$BC$1048576,0),MATCH((CUADRO!Q$4&amp;$E362),'Hoja de Trabajo para listado'!$BC$151:$CB$151,0)),0)+IFERROR(INDEX('Hoja de Trabajo para listado'!$DE$153:$DG$274,MATCH($A362,'Hoja de Trabajo para listado'!$DE$153:$DE$1048576,0),MATCH((CUADRO!Q$4&amp;$E362),'Hoja de Trabajo para listado'!$DE$151:$DG$151,0)),0)+IFERROR(INDEX('Hoja de Trabajo para listado'!$CD$155:$DC$1048576,MATCH($A362,'Hoja de Trabajo para listado'!$CD$155:$CD$1048576,0),MATCH((CUADRO!Q$4&amp;$E362),'Hoja de Trabajo para listado'!$CD$151:$DC$151,0)),0)</f>
        <v>0</v>
      </c>
      <c r="R362" s="245">
        <f t="shared" ca="1" si="15"/>
        <v>0</v>
      </c>
      <c r="S362" s="262">
        <f ca="1">+R361+R362</f>
        <v>0</v>
      </c>
      <c r="T362" s="245">
        <f ca="1">+S362</f>
        <v>0</v>
      </c>
      <c r="U362" s="244">
        <f t="shared" si="16"/>
        <v>2</v>
      </c>
      <c r="V362" s="333" t="str">
        <f>+VLOOKUP(A362,bd_lista!$A$3:$E$592,5,FALSE)</f>
        <v>Empresas Nacionales</v>
      </c>
      <c r="W362" s="388"/>
      <c r="X362" s="242">
        <v>53</v>
      </c>
      <c r="Y362" s="242" t="str">
        <f>+VLOOKUP(X362,bd_lista!$A$3:$C$592,3,FALSE)</f>
        <v>Ministerio de Culturas, Descolonización y Despatriarcalización</v>
      </c>
      <c r="Z362" s="292"/>
      <c r="AA362" s="293"/>
    </row>
    <row r="363" spans="1:27" ht="15" customHeight="1">
      <c r="A363" s="251">
        <v>593</v>
      </c>
      <c r="B363" s="392">
        <f>+A363</f>
        <v>593</v>
      </c>
      <c r="C363" s="247" t="str">
        <f>+VLOOKUP(A363,bd_lista!$A$3:$C$592,3,FALSE)</f>
        <v>Empresa Pública YACANA</v>
      </c>
      <c r="D363" s="389" t="str">
        <f>+C363</f>
        <v>Empresa Pública YACANA</v>
      </c>
      <c r="E363" s="247" t="s">
        <v>1304</v>
      </c>
      <c r="F363" s="243">
        <f ca="1">+IFERROR(INDEX('Hoja de Trabajo para listado'!$A$155:$Z$1048576,MATCH($A363,'Hoja de Trabajo para listado'!$A$155:$A$1048576,0),MATCH((CUADRO!F$4&amp;$E363),'Hoja de Trabajo para listado'!$A$151:$Z$151,0)),0)+IFERROR(INDEX('Hoja de Trabajo para listado'!$AB$155:$BA$1048576,MATCH($A363,'Hoja de Trabajo para listado'!$AB$155:$AB$1048576,0),MATCH((CUADRO!F$4&amp;$E363),'Hoja de Trabajo para listado'!$AB$151:$BA$151,0)),0)+IFERROR(INDEX('Hoja de Trabajo para listado'!$BC$155:$CB$1048576,MATCH($A363,'Hoja de Trabajo para listado'!$BC$155:$BC$1048576,0),MATCH((CUADRO!F$4&amp;$E363),'Hoja de Trabajo para listado'!$BC$151:$CB$151,0)),0)+IFERROR(INDEX('Hoja de Trabajo para listado'!$DE$153:$DG$274,MATCH($A363,'Hoja de Trabajo para listado'!$DE$153:$DE$1048576,0),MATCH((CUADRO!F$4&amp;$E363),'Hoja de Trabajo para listado'!$DE$151:$DG$151,0)),0)+IFERROR(INDEX('Hoja de Trabajo para listado'!$CD$155:$DC$1048576,MATCH($A363,'Hoja de Trabajo para listado'!$CD$155:$CD$1048576,0),MATCH((CUADRO!F$4&amp;$E363),'Hoja de Trabajo para listado'!$CD$151:$DC$151,0)),0)</f>
        <v>0</v>
      </c>
      <c r="G363" s="243">
        <f ca="1">+IFERROR(INDEX('Hoja de Trabajo para listado'!$A$155:$Z$1048576,MATCH($A363,'Hoja de Trabajo para listado'!$A$155:$A$1048576,0),MATCH((CUADRO!G$4&amp;$E363),'Hoja de Trabajo para listado'!$A$151:$Z$151,0)),0)+IFERROR(INDEX('Hoja de Trabajo para listado'!$AB$155:$BA$1048576,MATCH($A363,'Hoja de Trabajo para listado'!$AB$155:$AB$1048576,0),MATCH((CUADRO!G$4&amp;$E363),'Hoja de Trabajo para listado'!$AB$151:$BA$151,0)),0)+IFERROR(INDEX('Hoja de Trabajo para listado'!$BC$155:$CB$1048576,MATCH($A363,'Hoja de Trabajo para listado'!$BC$155:$BC$1048576,0),MATCH((CUADRO!G$4&amp;$E363),'Hoja de Trabajo para listado'!$BC$151:$CB$151,0)),0)+IFERROR(INDEX('Hoja de Trabajo para listado'!$DE$153:$DG$274,MATCH($A363,'Hoja de Trabajo para listado'!$DE$153:$DE$1048576,0),MATCH((CUADRO!G$4&amp;$E363),'Hoja de Trabajo para listado'!$DE$151:$DG$151,0)),0)+IFERROR(INDEX('Hoja de Trabajo para listado'!$CD$155:$DC$1048576,MATCH($A363,'Hoja de Trabajo para listado'!$CD$155:$CD$1048576,0),MATCH((CUADRO!G$4&amp;$E363),'Hoja de Trabajo para listado'!$CD$151:$DC$151,0)),0)</f>
        <v>0</v>
      </c>
      <c r="H363" s="243">
        <f ca="1">+IFERROR(INDEX('Hoja de Trabajo para listado'!$A$155:$Z$1048576,MATCH($A363,'Hoja de Trabajo para listado'!$A$155:$A$1048576,0),MATCH((CUADRO!H$4&amp;$E363),'Hoja de Trabajo para listado'!$A$151:$Z$151,0)),0)+IFERROR(INDEX('Hoja de Trabajo para listado'!$AB$155:$BA$1048576,MATCH($A363,'Hoja de Trabajo para listado'!$AB$155:$AB$1048576,0),MATCH((CUADRO!H$4&amp;$E363),'Hoja de Trabajo para listado'!$AB$151:$BA$151,0)),0)+IFERROR(INDEX('Hoja de Trabajo para listado'!$BC$155:$CB$1048576,MATCH($A363,'Hoja de Trabajo para listado'!$BC$155:$BC$1048576,0),MATCH((CUADRO!H$4&amp;$E363),'Hoja de Trabajo para listado'!$BC$151:$CB$151,0)),0)+IFERROR(INDEX('Hoja de Trabajo para listado'!$DE$153:$DG$274,MATCH($A363,'Hoja de Trabajo para listado'!$DE$153:$DE$1048576,0),MATCH((CUADRO!H$4&amp;$E363),'Hoja de Trabajo para listado'!$DE$151:$DG$151,0)),0)+IFERROR(INDEX('Hoja de Trabajo para listado'!$CD$155:$DC$1048576,MATCH($A363,'Hoja de Trabajo para listado'!$CD$155:$CD$1048576,0),MATCH((CUADRO!H$4&amp;$E363),'Hoja de Trabajo para listado'!$CD$151:$DC$151,0)),0)</f>
        <v>0</v>
      </c>
      <c r="I363" s="243">
        <f ca="1">+IFERROR(INDEX('Hoja de Trabajo para listado'!$A$155:$Z$1048576,MATCH($A363,'Hoja de Trabajo para listado'!$A$155:$A$1048576,0),MATCH((CUADRO!I$4&amp;$E363),'Hoja de Trabajo para listado'!$A$151:$Z$151,0)),0)+IFERROR(INDEX('Hoja de Trabajo para listado'!$AB$155:$BA$1048576,MATCH($A363,'Hoja de Trabajo para listado'!$AB$155:$AB$1048576,0),MATCH((CUADRO!I$4&amp;$E363),'Hoja de Trabajo para listado'!$AB$151:$BA$151,0)),0)+IFERROR(INDEX('Hoja de Trabajo para listado'!$BC$155:$CB$1048576,MATCH($A363,'Hoja de Trabajo para listado'!$BC$155:$BC$1048576,0),MATCH((CUADRO!I$4&amp;$E363),'Hoja de Trabajo para listado'!$BC$151:$CB$151,0)),0)+IFERROR(INDEX('Hoja de Trabajo para listado'!$DE$153:$DG$274,MATCH($A363,'Hoja de Trabajo para listado'!$DE$153:$DE$1048576,0),MATCH((CUADRO!I$4&amp;$E363),'Hoja de Trabajo para listado'!$DE$151:$DG$151,0)),0)+IFERROR(INDEX('Hoja de Trabajo para listado'!$CD$155:$DC$1048576,MATCH($A363,'Hoja de Trabajo para listado'!$CD$155:$CD$1048576,0),MATCH((CUADRO!I$4&amp;$E363),'Hoja de Trabajo para listado'!$CD$151:$DC$151,0)),0)</f>
        <v>0</v>
      </c>
      <c r="J363" s="243">
        <f ca="1">+IFERROR(INDEX('Hoja de Trabajo para listado'!$A$155:$Z$1048576,MATCH($A363,'Hoja de Trabajo para listado'!$A$155:$A$1048576,0),MATCH((CUADRO!J$4&amp;$E363),'Hoja de Trabajo para listado'!$A$151:$Z$151,0)),0)+IFERROR(INDEX('Hoja de Trabajo para listado'!$AB$155:$BA$1048576,MATCH($A363,'Hoja de Trabajo para listado'!$AB$155:$AB$1048576,0),MATCH((CUADRO!J$4&amp;$E363),'Hoja de Trabajo para listado'!$AB$151:$BA$151,0)),0)+IFERROR(INDEX('Hoja de Trabajo para listado'!$BC$155:$CB$1048576,MATCH($A363,'Hoja de Trabajo para listado'!$BC$155:$BC$1048576,0),MATCH((CUADRO!J$4&amp;$E363),'Hoja de Trabajo para listado'!$BC$151:$CB$151,0)),0)+IFERROR(INDEX('Hoja de Trabajo para listado'!$DE$153:$DG$274,MATCH($A363,'Hoja de Trabajo para listado'!$DE$153:$DE$1048576,0),MATCH((CUADRO!J$4&amp;$E363),'Hoja de Trabajo para listado'!$DE$151:$DG$151,0)),0)+IFERROR(INDEX('Hoja de Trabajo para listado'!$CD$155:$DC$1048576,MATCH($A363,'Hoja de Trabajo para listado'!$CD$155:$CD$1048576,0),MATCH((CUADRO!J$4&amp;$E363),'Hoja de Trabajo para listado'!$CD$151:$DC$151,0)),0)</f>
        <v>0</v>
      </c>
      <c r="K363" s="243">
        <f ca="1">+IFERROR(INDEX('Hoja de Trabajo para listado'!$A$155:$Z$1048576,MATCH($A363,'Hoja de Trabajo para listado'!$A$155:$A$1048576,0),MATCH((CUADRO!K$4&amp;$E363),'Hoja de Trabajo para listado'!$A$151:$Z$151,0)),0)+IFERROR(INDEX('Hoja de Trabajo para listado'!$AB$155:$BA$1048576,MATCH($A363,'Hoja de Trabajo para listado'!$AB$155:$AB$1048576,0),MATCH((CUADRO!K$4&amp;$E363),'Hoja de Trabajo para listado'!$AB$151:$BA$151,0)),0)+IFERROR(INDEX('Hoja de Trabajo para listado'!$BC$155:$CB$1048576,MATCH($A363,'Hoja de Trabajo para listado'!$BC$155:$BC$1048576,0),MATCH((CUADRO!K$4&amp;$E363),'Hoja de Trabajo para listado'!$BC$151:$CB$151,0)),0)+IFERROR(INDEX('Hoja de Trabajo para listado'!$DE$153:$DG$274,MATCH($A363,'Hoja de Trabajo para listado'!$DE$153:$DE$1048576,0),MATCH((CUADRO!K$4&amp;$E363),'Hoja de Trabajo para listado'!$DE$151:$DG$151,0)),0)+IFERROR(INDEX('Hoja de Trabajo para listado'!$CD$155:$DC$1048576,MATCH($A363,'Hoja de Trabajo para listado'!$CD$155:$CD$1048576,0),MATCH((CUADRO!K$4&amp;$E363),'Hoja de Trabajo para listado'!$CD$151:$DC$151,0)),0)</f>
        <v>0</v>
      </c>
      <c r="L363" s="243">
        <f ca="1">+IFERROR(INDEX('Hoja de Trabajo para listado'!$A$155:$Z$1048576,MATCH($A363,'Hoja de Trabajo para listado'!$A$155:$A$1048576,0),MATCH((CUADRO!L$4&amp;$E363),'Hoja de Trabajo para listado'!$A$151:$Z$151,0)),0)+IFERROR(INDEX('Hoja de Trabajo para listado'!$AB$155:$BA$1048576,MATCH($A363,'Hoja de Trabajo para listado'!$AB$155:$AB$1048576,0),MATCH((CUADRO!L$4&amp;$E363),'Hoja de Trabajo para listado'!$AB$151:$BA$151,0)),0)+IFERROR(INDEX('Hoja de Trabajo para listado'!$BC$155:$CB$1048576,MATCH($A363,'Hoja de Trabajo para listado'!$BC$155:$BC$1048576,0),MATCH((CUADRO!L$4&amp;$E363),'Hoja de Trabajo para listado'!$BC$151:$CB$151,0)),0)+IFERROR(INDEX('Hoja de Trabajo para listado'!$DE$153:$DG$274,MATCH($A363,'Hoja de Trabajo para listado'!$DE$153:$DE$1048576,0),MATCH((CUADRO!L$4&amp;$E363),'Hoja de Trabajo para listado'!$DE$151:$DG$151,0)),0)+IFERROR(INDEX('Hoja de Trabajo para listado'!$CD$155:$DC$1048576,MATCH($A363,'Hoja de Trabajo para listado'!$CD$155:$CD$1048576,0),MATCH((CUADRO!L$4&amp;$E363),'Hoja de Trabajo para listado'!$CD$151:$DC$151,0)),0)</f>
        <v>0</v>
      </c>
      <c r="M363" s="243">
        <f ca="1">+IFERROR(INDEX('Hoja de Trabajo para listado'!$A$155:$Z$1048576,MATCH($A363,'Hoja de Trabajo para listado'!$A$155:$A$1048576,0),MATCH((CUADRO!M$4&amp;$E363),'Hoja de Trabajo para listado'!$A$151:$Z$151,0)),0)+IFERROR(INDEX('Hoja de Trabajo para listado'!$AB$155:$BA$1048576,MATCH($A363,'Hoja de Trabajo para listado'!$AB$155:$AB$1048576,0),MATCH((CUADRO!M$4&amp;$E363),'Hoja de Trabajo para listado'!$AB$151:$BA$151,0)),0)+IFERROR(INDEX('Hoja de Trabajo para listado'!$BC$155:$CB$1048576,MATCH($A363,'Hoja de Trabajo para listado'!$BC$155:$BC$1048576,0),MATCH((CUADRO!M$4&amp;$E363),'Hoja de Trabajo para listado'!$BC$151:$CB$151,0)),0)+IFERROR(INDEX('Hoja de Trabajo para listado'!$DE$153:$DG$274,MATCH($A363,'Hoja de Trabajo para listado'!$DE$153:$DE$1048576,0),MATCH((CUADRO!M$4&amp;$E363),'Hoja de Trabajo para listado'!$DE$151:$DG$151,0)),0)+IFERROR(INDEX('Hoja de Trabajo para listado'!$CD$155:$DC$1048576,MATCH($A363,'Hoja de Trabajo para listado'!$CD$155:$CD$1048576,0),MATCH((CUADRO!M$4&amp;$E363),'Hoja de Trabajo para listado'!$CD$151:$DC$151,0)),0)</f>
        <v>0</v>
      </c>
      <c r="N363" s="243">
        <f ca="1">+IFERROR(INDEX('Hoja de Trabajo para listado'!$A$155:$Z$1048576,MATCH($A363,'Hoja de Trabajo para listado'!$A$155:$A$1048576,0),MATCH((CUADRO!N$4&amp;$E363),'Hoja de Trabajo para listado'!$A$151:$Z$151,0)),0)+IFERROR(INDEX('Hoja de Trabajo para listado'!$AB$155:$BA$1048576,MATCH($A363,'Hoja de Trabajo para listado'!$AB$155:$AB$1048576,0),MATCH((CUADRO!N$4&amp;$E363),'Hoja de Trabajo para listado'!$AB$151:$BA$151,0)),0)+IFERROR(INDEX('Hoja de Trabajo para listado'!$BC$155:$CB$1048576,MATCH($A363,'Hoja de Trabajo para listado'!$BC$155:$BC$1048576,0),MATCH((CUADRO!N$4&amp;$E363),'Hoja de Trabajo para listado'!$BC$151:$CB$151,0)),0)+IFERROR(INDEX('Hoja de Trabajo para listado'!$DE$153:$DG$274,MATCH($A363,'Hoja de Trabajo para listado'!$DE$153:$DE$1048576,0),MATCH((CUADRO!N$4&amp;$E363),'Hoja de Trabajo para listado'!$DE$151:$DG$151,0)),0)+IFERROR(INDEX('Hoja de Trabajo para listado'!$CD$155:$DC$1048576,MATCH($A363,'Hoja de Trabajo para listado'!$CD$155:$CD$1048576,0),MATCH((CUADRO!N$4&amp;$E363),'Hoja de Trabajo para listado'!$CD$151:$DC$151,0)),0)</f>
        <v>0</v>
      </c>
      <c r="O363" s="243">
        <f ca="1">+IFERROR(INDEX('Hoja de Trabajo para listado'!$A$155:$Z$1048576,MATCH($A363,'Hoja de Trabajo para listado'!$A$155:$A$1048576,0),MATCH((CUADRO!O$4&amp;$E363),'Hoja de Trabajo para listado'!$A$151:$Z$151,0)),0)+IFERROR(INDEX('Hoja de Trabajo para listado'!$AB$155:$BA$1048576,MATCH($A363,'Hoja de Trabajo para listado'!$AB$155:$AB$1048576,0),MATCH((CUADRO!O$4&amp;$E363),'Hoja de Trabajo para listado'!$AB$151:$BA$151,0)),0)+IFERROR(INDEX('Hoja de Trabajo para listado'!$BC$155:$CB$1048576,MATCH($A363,'Hoja de Trabajo para listado'!$BC$155:$BC$1048576,0),MATCH((CUADRO!O$4&amp;$E363),'Hoja de Trabajo para listado'!$BC$151:$CB$151,0)),0)+IFERROR(INDEX('Hoja de Trabajo para listado'!$DE$153:$DG$274,MATCH($A363,'Hoja de Trabajo para listado'!$DE$153:$DE$1048576,0),MATCH((CUADRO!O$4&amp;$E363),'Hoja de Trabajo para listado'!$DE$151:$DG$151,0)),0)+IFERROR(INDEX('Hoja de Trabajo para listado'!$CD$155:$DC$1048576,MATCH($A363,'Hoja de Trabajo para listado'!$CD$155:$CD$1048576,0),MATCH((CUADRO!O$4&amp;$E363),'Hoja de Trabajo para listado'!$CD$151:$DC$151,0)),0)</f>
        <v>0</v>
      </c>
      <c r="P363" s="243">
        <f ca="1">+IFERROR(INDEX('Hoja de Trabajo para listado'!$A$155:$Z$1048576,MATCH($A363,'Hoja de Trabajo para listado'!$A$155:$A$1048576,0),MATCH((CUADRO!P$4&amp;$E363),'Hoja de Trabajo para listado'!$A$151:$Z$151,0)),0)+IFERROR(INDEX('Hoja de Trabajo para listado'!$AB$155:$BA$1048576,MATCH($A363,'Hoja de Trabajo para listado'!$AB$155:$AB$1048576,0),MATCH((CUADRO!P$4&amp;$E363),'Hoja de Trabajo para listado'!$AB$151:$BA$151,0)),0)+IFERROR(INDEX('Hoja de Trabajo para listado'!$BC$155:$CB$1048576,MATCH($A363,'Hoja de Trabajo para listado'!$BC$155:$BC$1048576,0),MATCH((CUADRO!P$4&amp;$E363),'Hoja de Trabajo para listado'!$BC$151:$CB$151,0)),0)+IFERROR(INDEX('Hoja de Trabajo para listado'!$DE$153:$DG$274,MATCH($A363,'Hoja de Trabajo para listado'!$DE$153:$DE$1048576,0),MATCH((CUADRO!P$4&amp;$E363),'Hoja de Trabajo para listado'!$DE$151:$DG$151,0)),0)+IFERROR(INDEX('Hoja de Trabajo para listado'!$CD$155:$DC$1048576,MATCH($A363,'Hoja de Trabajo para listado'!$CD$155:$CD$1048576,0),MATCH((CUADRO!P$4&amp;$E363),'Hoja de Trabajo para listado'!$CD$151:$DC$151,0)),0)</f>
        <v>0</v>
      </c>
      <c r="Q363" s="243">
        <f ca="1">+IFERROR(INDEX('Hoja de Trabajo para listado'!$A$155:$Z$1048576,MATCH($A363,'Hoja de Trabajo para listado'!$A$155:$A$1048576,0),MATCH((CUADRO!Q$4&amp;$E363),'Hoja de Trabajo para listado'!$A$151:$Z$151,0)),0)+IFERROR(INDEX('Hoja de Trabajo para listado'!$AB$155:$BA$1048576,MATCH($A363,'Hoja de Trabajo para listado'!$AB$155:$AB$1048576,0),MATCH((CUADRO!Q$4&amp;$E363),'Hoja de Trabajo para listado'!$AB$151:$BA$151,0)),0)+IFERROR(INDEX('Hoja de Trabajo para listado'!$BC$155:$CB$1048576,MATCH($A363,'Hoja de Trabajo para listado'!$BC$155:$BC$1048576,0),MATCH((CUADRO!Q$4&amp;$E363),'Hoja de Trabajo para listado'!$BC$151:$CB$151,0)),0)+IFERROR(INDEX('Hoja de Trabajo para listado'!$DE$153:$DG$274,MATCH($A363,'Hoja de Trabajo para listado'!$DE$153:$DE$1048576,0),MATCH((CUADRO!Q$4&amp;$E363),'Hoja de Trabajo para listado'!$DE$151:$DG$151,0)),0)+IFERROR(INDEX('Hoja de Trabajo para listado'!$CD$155:$DC$1048576,MATCH($A363,'Hoja de Trabajo para listado'!$CD$155:$CD$1048576,0),MATCH((CUADRO!Q$4&amp;$E363),'Hoja de Trabajo para listado'!$CD$151:$DC$151,0)),0)</f>
        <v>0</v>
      </c>
      <c r="R363" s="243">
        <f t="shared" ca="1" si="15"/>
        <v>0</v>
      </c>
      <c r="S363" s="263"/>
      <c r="T363" s="243">
        <f ca="1">+T364</f>
        <v>103675.9</v>
      </c>
      <c r="U363" s="242">
        <f t="shared" si="16"/>
        <v>1</v>
      </c>
      <c r="V363" s="333" t="str">
        <f>+VLOOKUP(A363,bd_lista!$A$3:$E$592,5,FALSE)</f>
        <v>Empresas Nacionales</v>
      </c>
      <c r="W363" s="387" t="str">
        <f>+V363</f>
        <v>Empresas Nacionales</v>
      </c>
      <c r="X363" s="242">
        <f>+VLOOKUP(A363,[4]Sheet1!$A$13:$D$744,4,FALSE)</f>
        <v>41</v>
      </c>
      <c r="Y363" s="242" t="str">
        <f>+VLOOKUP(X363,bd_lista!$A$3:$C$592,3,FALSE)</f>
        <v>Ministerio de Desarrollo Productivo y Economía Plural</v>
      </c>
      <c r="Z363" s="294">
        <f>+X363</f>
        <v>41</v>
      </c>
      <c r="AA363" s="319" t="str">
        <f>+Y363</f>
        <v>Ministerio de Desarrollo Productivo y Economía Plural</v>
      </c>
    </row>
    <row r="364" spans="1:27" ht="15" customHeight="1">
      <c r="A364" s="32">
        <v>593</v>
      </c>
      <c r="B364" s="393"/>
      <c r="C364" s="333" t="str">
        <f>+VLOOKUP(A364,bd_lista!$A$3:$C$592,3,FALSE)</f>
        <v>Empresa Pública YACANA</v>
      </c>
      <c r="D364" s="390"/>
      <c r="E364" s="333" t="s">
        <v>1305</v>
      </c>
      <c r="F364" s="245">
        <f ca="1">+IFERROR(INDEX('Hoja de Trabajo para listado'!$A$155:$Z$1048576,MATCH($A364,'Hoja de Trabajo para listado'!$A$155:$A$1048576,0),MATCH((CUADRO!F$4&amp;$E364),'Hoja de Trabajo para listado'!$A$151:$Z$151,0)),0)+IFERROR(INDEX('Hoja de Trabajo para listado'!$AB$155:$BA$1048576,MATCH($A364,'Hoja de Trabajo para listado'!$AB$155:$AB$1048576,0),MATCH((CUADRO!F$4&amp;$E364),'Hoja de Trabajo para listado'!$AB$151:$BA$151,0)),0)+IFERROR(INDEX('Hoja de Trabajo para listado'!$BC$155:$CB$1048576,MATCH($A364,'Hoja de Trabajo para listado'!$BC$155:$BC$1048576,0),MATCH((CUADRO!F$4&amp;$E364),'Hoja de Trabajo para listado'!$BC$151:$CB$151,0)),0)+IFERROR(INDEX('Hoja de Trabajo para listado'!$DE$153:$DG$274,MATCH($A364,'Hoja de Trabajo para listado'!$DE$153:$DE$1048576,0),MATCH((CUADRO!F$4&amp;$E364),'Hoja de Trabajo para listado'!$DE$151:$DG$151,0)),0)+IFERROR(INDEX('Hoja de Trabajo para listado'!$CD$155:$DC$1048576,MATCH($A364,'Hoja de Trabajo para listado'!$CD$155:$CD$1048576,0),MATCH((CUADRO!F$4&amp;$E364),'Hoja de Trabajo para listado'!$CD$151:$DC$151,0)),0)</f>
        <v>0</v>
      </c>
      <c r="G364" s="245">
        <f ca="1">+IFERROR(INDEX('Hoja de Trabajo para listado'!$A$155:$Z$1048576,MATCH($A364,'Hoja de Trabajo para listado'!$A$155:$A$1048576,0),MATCH((CUADRO!G$4&amp;$E364),'Hoja de Trabajo para listado'!$A$151:$Z$151,0)),0)+IFERROR(INDEX('Hoja de Trabajo para listado'!$AB$155:$BA$1048576,MATCH($A364,'Hoja de Trabajo para listado'!$AB$155:$AB$1048576,0),MATCH((CUADRO!G$4&amp;$E364),'Hoja de Trabajo para listado'!$AB$151:$BA$151,0)),0)+IFERROR(INDEX('Hoja de Trabajo para listado'!$BC$155:$CB$1048576,MATCH($A364,'Hoja de Trabajo para listado'!$BC$155:$BC$1048576,0),MATCH((CUADRO!G$4&amp;$E364),'Hoja de Trabajo para listado'!$BC$151:$CB$151,0)),0)+IFERROR(INDEX('Hoja de Trabajo para listado'!$DE$153:$DG$274,MATCH($A364,'Hoja de Trabajo para listado'!$DE$153:$DE$1048576,0),MATCH((CUADRO!G$4&amp;$E364),'Hoja de Trabajo para listado'!$DE$151:$DG$151,0)),0)+IFERROR(INDEX('Hoja de Trabajo para listado'!$CD$155:$DC$1048576,MATCH($A364,'Hoja de Trabajo para listado'!$CD$155:$CD$1048576,0),MATCH((CUADRO!G$4&amp;$E364),'Hoja de Trabajo para listado'!$CD$151:$DC$151,0)),0)</f>
        <v>0</v>
      </c>
      <c r="H364" s="245">
        <f ca="1">+IFERROR(INDEX('Hoja de Trabajo para listado'!$A$155:$Z$1048576,MATCH($A364,'Hoja de Trabajo para listado'!$A$155:$A$1048576,0),MATCH((CUADRO!H$4&amp;$E364),'Hoja de Trabajo para listado'!$A$151:$Z$151,0)),0)+IFERROR(INDEX('Hoja de Trabajo para listado'!$AB$155:$BA$1048576,MATCH($A364,'Hoja de Trabajo para listado'!$AB$155:$AB$1048576,0),MATCH((CUADRO!H$4&amp;$E364),'Hoja de Trabajo para listado'!$AB$151:$BA$151,0)),0)+IFERROR(INDEX('Hoja de Trabajo para listado'!$BC$155:$CB$1048576,MATCH($A364,'Hoja de Trabajo para listado'!$BC$155:$BC$1048576,0),MATCH((CUADRO!H$4&amp;$E364),'Hoja de Trabajo para listado'!$BC$151:$CB$151,0)),0)+IFERROR(INDEX('Hoja de Trabajo para listado'!$DE$153:$DG$274,MATCH($A364,'Hoja de Trabajo para listado'!$DE$153:$DE$1048576,0),MATCH((CUADRO!H$4&amp;$E364),'Hoja de Trabajo para listado'!$DE$151:$DG$151,0)),0)+IFERROR(INDEX('Hoja de Trabajo para listado'!$CD$155:$DC$1048576,MATCH($A364,'Hoja de Trabajo para listado'!$CD$155:$CD$1048576,0),MATCH((CUADRO!H$4&amp;$E364),'Hoja de Trabajo para listado'!$CD$151:$DC$151,0)),0)</f>
        <v>0</v>
      </c>
      <c r="I364" s="245">
        <f ca="1">+IFERROR(INDEX('Hoja de Trabajo para listado'!$A$155:$Z$1048576,MATCH($A364,'Hoja de Trabajo para listado'!$A$155:$A$1048576,0),MATCH((CUADRO!I$4&amp;$E364),'Hoja de Trabajo para listado'!$A$151:$Z$151,0)),0)+IFERROR(INDEX('Hoja de Trabajo para listado'!$AB$155:$BA$1048576,MATCH($A364,'Hoja de Trabajo para listado'!$AB$155:$AB$1048576,0),MATCH((CUADRO!I$4&amp;$E364),'Hoja de Trabajo para listado'!$AB$151:$BA$151,0)),0)+IFERROR(INDEX('Hoja de Trabajo para listado'!$BC$155:$CB$1048576,MATCH($A364,'Hoja de Trabajo para listado'!$BC$155:$BC$1048576,0),MATCH((CUADRO!I$4&amp;$E364),'Hoja de Trabajo para listado'!$BC$151:$CB$151,0)),0)+IFERROR(INDEX('Hoja de Trabajo para listado'!$DE$153:$DG$274,MATCH($A364,'Hoja de Trabajo para listado'!$DE$153:$DE$1048576,0),MATCH((CUADRO!I$4&amp;$E364),'Hoja de Trabajo para listado'!$DE$151:$DG$151,0)),0)+IFERROR(INDEX('Hoja de Trabajo para listado'!$CD$155:$DC$1048576,MATCH($A364,'Hoja de Trabajo para listado'!$CD$155:$CD$1048576,0),MATCH((CUADRO!I$4&amp;$E364),'Hoja de Trabajo para listado'!$CD$151:$DC$151,0)),0)</f>
        <v>0</v>
      </c>
      <c r="J364" s="245">
        <f ca="1">+IFERROR(INDEX('Hoja de Trabajo para listado'!$A$155:$Z$1048576,MATCH($A364,'Hoja de Trabajo para listado'!$A$155:$A$1048576,0),MATCH((CUADRO!J$4&amp;$E364),'Hoja de Trabajo para listado'!$A$151:$Z$151,0)),0)+IFERROR(INDEX('Hoja de Trabajo para listado'!$AB$155:$BA$1048576,MATCH($A364,'Hoja de Trabajo para listado'!$AB$155:$AB$1048576,0),MATCH((CUADRO!J$4&amp;$E364),'Hoja de Trabajo para listado'!$AB$151:$BA$151,0)),0)+IFERROR(INDEX('Hoja de Trabajo para listado'!$BC$155:$CB$1048576,MATCH($A364,'Hoja de Trabajo para listado'!$BC$155:$BC$1048576,0),MATCH((CUADRO!J$4&amp;$E364),'Hoja de Trabajo para listado'!$BC$151:$CB$151,0)),0)+IFERROR(INDEX('Hoja de Trabajo para listado'!$DE$153:$DG$274,MATCH($A364,'Hoja de Trabajo para listado'!$DE$153:$DE$1048576,0),MATCH((CUADRO!J$4&amp;$E364),'Hoja de Trabajo para listado'!$DE$151:$DG$151,0)),0)+IFERROR(INDEX('Hoja de Trabajo para listado'!$CD$155:$DC$1048576,MATCH($A364,'Hoja de Trabajo para listado'!$CD$155:$CD$1048576,0),MATCH((CUADRO!J$4&amp;$E364),'Hoja de Trabajo para listado'!$CD$151:$DC$151,0)),0)</f>
        <v>103675.9</v>
      </c>
      <c r="K364" s="245">
        <f ca="1">+IFERROR(INDEX('Hoja de Trabajo para listado'!$A$155:$Z$1048576,MATCH($A364,'Hoja de Trabajo para listado'!$A$155:$A$1048576,0),MATCH((CUADRO!K$4&amp;$E364),'Hoja de Trabajo para listado'!$A$151:$Z$151,0)),0)+IFERROR(INDEX('Hoja de Trabajo para listado'!$AB$155:$BA$1048576,MATCH($A364,'Hoja de Trabajo para listado'!$AB$155:$AB$1048576,0),MATCH((CUADRO!K$4&amp;$E364),'Hoja de Trabajo para listado'!$AB$151:$BA$151,0)),0)+IFERROR(INDEX('Hoja de Trabajo para listado'!$BC$155:$CB$1048576,MATCH($A364,'Hoja de Trabajo para listado'!$BC$155:$BC$1048576,0),MATCH((CUADRO!K$4&amp;$E364),'Hoja de Trabajo para listado'!$BC$151:$CB$151,0)),0)+IFERROR(INDEX('Hoja de Trabajo para listado'!$DE$153:$DG$274,MATCH($A364,'Hoja de Trabajo para listado'!$DE$153:$DE$1048576,0),MATCH((CUADRO!K$4&amp;$E364),'Hoja de Trabajo para listado'!$DE$151:$DG$151,0)),0)+IFERROR(INDEX('Hoja de Trabajo para listado'!$CD$155:$DC$1048576,MATCH($A364,'Hoja de Trabajo para listado'!$CD$155:$CD$1048576,0),MATCH((CUADRO!K$4&amp;$E364),'Hoja de Trabajo para listado'!$CD$151:$DC$151,0)),0)</f>
        <v>0</v>
      </c>
      <c r="L364" s="245">
        <f ca="1">+IFERROR(INDEX('Hoja de Trabajo para listado'!$A$155:$Z$1048576,MATCH($A364,'Hoja de Trabajo para listado'!$A$155:$A$1048576,0),MATCH((CUADRO!L$4&amp;$E364),'Hoja de Trabajo para listado'!$A$151:$Z$151,0)),0)+IFERROR(INDEX('Hoja de Trabajo para listado'!$AB$155:$BA$1048576,MATCH($A364,'Hoja de Trabajo para listado'!$AB$155:$AB$1048576,0),MATCH((CUADRO!L$4&amp;$E364),'Hoja de Trabajo para listado'!$AB$151:$BA$151,0)),0)+IFERROR(INDEX('Hoja de Trabajo para listado'!$BC$155:$CB$1048576,MATCH($A364,'Hoja de Trabajo para listado'!$BC$155:$BC$1048576,0),MATCH((CUADRO!L$4&amp;$E364),'Hoja de Trabajo para listado'!$BC$151:$CB$151,0)),0)+IFERROR(INDEX('Hoja de Trabajo para listado'!$DE$153:$DG$274,MATCH($A364,'Hoja de Trabajo para listado'!$DE$153:$DE$1048576,0),MATCH((CUADRO!L$4&amp;$E364),'Hoja de Trabajo para listado'!$DE$151:$DG$151,0)),0)+IFERROR(INDEX('Hoja de Trabajo para listado'!$CD$155:$DC$1048576,MATCH($A364,'Hoja de Trabajo para listado'!$CD$155:$CD$1048576,0),MATCH((CUADRO!L$4&amp;$E364),'Hoja de Trabajo para listado'!$CD$151:$DC$151,0)),0)</f>
        <v>0</v>
      </c>
      <c r="M364" s="245">
        <f ca="1">+IFERROR(INDEX('Hoja de Trabajo para listado'!$A$155:$Z$1048576,MATCH($A364,'Hoja de Trabajo para listado'!$A$155:$A$1048576,0),MATCH((CUADRO!M$4&amp;$E364),'Hoja de Trabajo para listado'!$A$151:$Z$151,0)),0)+IFERROR(INDEX('Hoja de Trabajo para listado'!$AB$155:$BA$1048576,MATCH($A364,'Hoja de Trabajo para listado'!$AB$155:$AB$1048576,0),MATCH((CUADRO!M$4&amp;$E364),'Hoja de Trabajo para listado'!$AB$151:$BA$151,0)),0)+IFERROR(INDEX('Hoja de Trabajo para listado'!$BC$155:$CB$1048576,MATCH($A364,'Hoja de Trabajo para listado'!$BC$155:$BC$1048576,0),MATCH((CUADRO!M$4&amp;$E364),'Hoja de Trabajo para listado'!$BC$151:$CB$151,0)),0)+IFERROR(INDEX('Hoja de Trabajo para listado'!$DE$153:$DG$274,MATCH($A364,'Hoja de Trabajo para listado'!$DE$153:$DE$1048576,0),MATCH((CUADRO!M$4&amp;$E364),'Hoja de Trabajo para listado'!$DE$151:$DG$151,0)),0)+IFERROR(INDEX('Hoja de Trabajo para listado'!$CD$155:$DC$1048576,MATCH($A364,'Hoja de Trabajo para listado'!$CD$155:$CD$1048576,0),MATCH((CUADRO!M$4&amp;$E364),'Hoja de Trabajo para listado'!$CD$151:$DC$151,0)),0)</f>
        <v>0</v>
      </c>
      <c r="N364" s="245">
        <f ca="1">+IFERROR(INDEX('Hoja de Trabajo para listado'!$A$155:$Z$1048576,MATCH($A364,'Hoja de Trabajo para listado'!$A$155:$A$1048576,0),MATCH((CUADRO!N$4&amp;$E364),'Hoja de Trabajo para listado'!$A$151:$Z$151,0)),0)+IFERROR(INDEX('Hoja de Trabajo para listado'!$AB$155:$BA$1048576,MATCH($A364,'Hoja de Trabajo para listado'!$AB$155:$AB$1048576,0),MATCH((CUADRO!N$4&amp;$E364),'Hoja de Trabajo para listado'!$AB$151:$BA$151,0)),0)+IFERROR(INDEX('Hoja de Trabajo para listado'!$BC$155:$CB$1048576,MATCH($A364,'Hoja de Trabajo para listado'!$BC$155:$BC$1048576,0),MATCH((CUADRO!N$4&amp;$E364),'Hoja de Trabajo para listado'!$BC$151:$CB$151,0)),0)+IFERROR(INDEX('Hoja de Trabajo para listado'!$DE$153:$DG$274,MATCH($A364,'Hoja de Trabajo para listado'!$DE$153:$DE$1048576,0),MATCH((CUADRO!N$4&amp;$E364),'Hoja de Trabajo para listado'!$DE$151:$DG$151,0)),0)+IFERROR(INDEX('Hoja de Trabajo para listado'!$CD$155:$DC$1048576,MATCH($A364,'Hoja de Trabajo para listado'!$CD$155:$CD$1048576,0),MATCH((CUADRO!N$4&amp;$E364),'Hoja de Trabajo para listado'!$CD$151:$DC$151,0)),0)</f>
        <v>0</v>
      </c>
      <c r="O364" s="245">
        <f ca="1">+IFERROR(INDEX('Hoja de Trabajo para listado'!$A$155:$Z$1048576,MATCH($A364,'Hoja de Trabajo para listado'!$A$155:$A$1048576,0),MATCH((CUADRO!O$4&amp;$E364),'Hoja de Trabajo para listado'!$A$151:$Z$151,0)),0)+IFERROR(INDEX('Hoja de Trabajo para listado'!$AB$155:$BA$1048576,MATCH($A364,'Hoja de Trabajo para listado'!$AB$155:$AB$1048576,0),MATCH((CUADRO!O$4&amp;$E364),'Hoja de Trabajo para listado'!$AB$151:$BA$151,0)),0)+IFERROR(INDEX('Hoja de Trabajo para listado'!$BC$155:$CB$1048576,MATCH($A364,'Hoja de Trabajo para listado'!$BC$155:$BC$1048576,0),MATCH((CUADRO!O$4&amp;$E364),'Hoja de Trabajo para listado'!$BC$151:$CB$151,0)),0)+IFERROR(INDEX('Hoja de Trabajo para listado'!$DE$153:$DG$274,MATCH($A364,'Hoja de Trabajo para listado'!$DE$153:$DE$1048576,0),MATCH((CUADRO!O$4&amp;$E364),'Hoja de Trabajo para listado'!$DE$151:$DG$151,0)),0)+IFERROR(INDEX('Hoja de Trabajo para listado'!$CD$155:$DC$1048576,MATCH($A364,'Hoja de Trabajo para listado'!$CD$155:$CD$1048576,0),MATCH((CUADRO!O$4&amp;$E364),'Hoja de Trabajo para listado'!$CD$151:$DC$151,0)),0)</f>
        <v>0</v>
      </c>
      <c r="P364" s="245">
        <f ca="1">+IFERROR(INDEX('Hoja de Trabajo para listado'!$A$155:$Z$1048576,MATCH($A364,'Hoja de Trabajo para listado'!$A$155:$A$1048576,0),MATCH((CUADRO!P$4&amp;$E364),'Hoja de Trabajo para listado'!$A$151:$Z$151,0)),0)+IFERROR(INDEX('Hoja de Trabajo para listado'!$AB$155:$BA$1048576,MATCH($A364,'Hoja de Trabajo para listado'!$AB$155:$AB$1048576,0),MATCH((CUADRO!P$4&amp;$E364),'Hoja de Trabajo para listado'!$AB$151:$BA$151,0)),0)+IFERROR(INDEX('Hoja de Trabajo para listado'!$BC$155:$CB$1048576,MATCH($A364,'Hoja de Trabajo para listado'!$BC$155:$BC$1048576,0),MATCH((CUADRO!P$4&amp;$E364),'Hoja de Trabajo para listado'!$BC$151:$CB$151,0)),0)+IFERROR(INDEX('Hoja de Trabajo para listado'!$DE$153:$DG$274,MATCH($A364,'Hoja de Trabajo para listado'!$DE$153:$DE$1048576,0),MATCH((CUADRO!P$4&amp;$E364),'Hoja de Trabajo para listado'!$DE$151:$DG$151,0)),0)+IFERROR(INDEX('Hoja de Trabajo para listado'!$CD$155:$DC$1048576,MATCH($A364,'Hoja de Trabajo para listado'!$CD$155:$CD$1048576,0),MATCH((CUADRO!P$4&amp;$E364),'Hoja de Trabajo para listado'!$CD$151:$DC$151,0)),0)</f>
        <v>0</v>
      </c>
      <c r="Q364" s="245">
        <f ca="1">+IFERROR(INDEX('Hoja de Trabajo para listado'!$A$155:$Z$1048576,MATCH($A364,'Hoja de Trabajo para listado'!$A$155:$A$1048576,0),MATCH((CUADRO!Q$4&amp;$E364),'Hoja de Trabajo para listado'!$A$151:$Z$151,0)),0)+IFERROR(INDEX('Hoja de Trabajo para listado'!$AB$155:$BA$1048576,MATCH($A364,'Hoja de Trabajo para listado'!$AB$155:$AB$1048576,0),MATCH((CUADRO!Q$4&amp;$E364),'Hoja de Trabajo para listado'!$AB$151:$BA$151,0)),0)+IFERROR(INDEX('Hoja de Trabajo para listado'!$BC$155:$CB$1048576,MATCH($A364,'Hoja de Trabajo para listado'!$BC$155:$BC$1048576,0),MATCH((CUADRO!Q$4&amp;$E364),'Hoja de Trabajo para listado'!$BC$151:$CB$151,0)),0)+IFERROR(INDEX('Hoja de Trabajo para listado'!$DE$153:$DG$274,MATCH($A364,'Hoja de Trabajo para listado'!$DE$153:$DE$1048576,0),MATCH((CUADRO!Q$4&amp;$E364),'Hoja de Trabajo para listado'!$DE$151:$DG$151,0)),0)+IFERROR(INDEX('Hoja de Trabajo para listado'!$CD$155:$DC$1048576,MATCH($A364,'Hoja de Trabajo para listado'!$CD$155:$CD$1048576,0),MATCH((CUADRO!Q$4&amp;$E364),'Hoja de Trabajo para listado'!$CD$151:$DC$151,0)),0)</f>
        <v>0</v>
      </c>
      <c r="R364" s="245">
        <f t="shared" ca="1" si="15"/>
        <v>103675.9</v>
      </c>
      <c r="S364" s="262">
        <f ca="1">+R363+R364</f>
        <v>103675.9</v>
      </c>
      <c r="T364" s="245">
        <f ca="1">+S364</f>
        <v>103675.9</v>
      </c>
      <c r="U364" s="244">
        <f t="shared" si="16"/>
        <v>2</v>
      </c>
      <c r="V364" s="333" t="str">
        <f>+VLOOKUP(A364,bd_lista!$A$3:$E$592,5,FALSE)</f>
        <v>Empresas Nacionales</v>
      </c>
      <c r="W364" s="388"/>
      <c r="X364" s="242">
        <f>+VLOOKUP(A364,[4]Sheet1!$A$13:$D$744,4,FALSE)</f>
        <v>41</v>
      </c>
      <c r="Y364" s="242" t="str">
        <f>+VLOOKUP(X364,bd_lista!$A$3:$C$592,3,FALSE)</f>
        <v>Ministerio de Desarrollo Productivo y Economía Plural</v>
      </c>
      <c r="Z364" s="292"/>
      <c r="AA364" s="321"/>
    </row>
    <row r="365" spans="1:27" ht="15" customHeight="1">
      <c r="A365" s="251">
        <v>594</v>
      </c>
      <c r="B365" s="392">
        <f>+A365</f>
        <v>594</v>
      </c>
      <c r="C365" s="247" t="str">
        <f>+VLOOKUP(A365,bd_lista!$A$3:$C$592,3,FALSE)</f>
        <v>Administración de Servicios Portuarios - Bolivia</v>
      </c>
      <c r="D365" s="389" t="str">
        <f>+C365</f>
        <v>Administración de Servicios Portuarios - Bolivia</v>
      </c>
      <c r="E365" s="247" t="s">
        <v>1304</v>
      </c>
      <c r="F365" s="243">
        <f ca="1">+IFERROR(INDEX('Hoja de Trabajo para listado'!$A$155:$Z$1048576,MATCH($A365,'Hoja de Trabajo para listado'!$A$155:$A$1048576,0),MATCH((CUADRO!F$4&amp;$E365),'Hoja de Trabajo para listado'!$A$151:$Z$151,0)),0)+IFERROR(INDEX('Hoja de Trabajo para listado'!$AB$155:$BA$1048576,MATCH($A365,'Hoja de Trabajo para listado'!$AB$155:$AB$1048576,0),MATCH((CUADRO!F$4&amp;$E365),'Hoja de Trabajo para listado'!$AB$151:$BA$151,0)),0)+IFERROR(INDEX('Hoja de Trabajo para listado'!$BC$155:$CB$1048576,MATCH($A365,'Hoja de Trabajo para listado'!$BC$155:$BC$1048576,0),MATCH((CUADRO!F$4&amp;$E365),'Hoja de Trabajo para listado'!$BC$151:$CB$151,0)),0)+IFERROR(INDEX('Hoja de Trabajo para listado'!$DE$153:$DG$274,MATCH($A365,'Hoja de Trabajo para listado'!$DE$153:$DE$1048576,0),MATCH((CUADRO!F$4&amp;$E365),'Hoja de Trabajo para listado'!$DE$151:$DG$151,0)),0)+IFERROR(INDEX('Hoja de Trabajo para listado'!$CD$155:$DC$1048576,MATCH($A365,'Hoja de Trabajo para listado'!$CD$155:$CD$1048576,0),MATCH((CUADRO!F$4&amp;$E365),'Hoja de Trabajo para listado'!$CD$151:$DC$151,0)),0)</f>
        <v>0</v>
      </c>
      <c r="G365" s="243">
        <f ca="1">+IFERROR(INDEX('Hoja de Trabajo para listado'!$A$155:$Z$1048576,MATCH($A365,'Hoja de Trabajo para listado'!$A$155:$A$1048576,0),MATCH((CUADRO!G$4&amp;$E365),'Hoja de Trabajo para listado'!$A$151:$Z$151,0)),0)+IFERROR(INDEX('Hoja de Trabajo para listado'!$AB$155:$BA$1048576,MATCH($A365,'Hoja de Trabajo para listado'!$AB$155:$AB$1048576,0),MATCH((CUADRO!G$4&amp;$E365),'Hoja de Trabajo para listado'!$AB$151:$BA$151,0)),0)+IFERROR(INDEX('Hoja de Trabajo para listado'!$BC$155:$CB$1048576,MATCH($A365,'Hoja de Trabajo para listado'!$BC$155:$BC$1048576,0),MATCH((CUADRO!G$4&amp;$E365),'Hoja de Trabajo para listado'!$BC$151:$CB$151,0)),0)+IFERROR(INDEX('Hoja de Trabajo para listado'!$DE$153:$DG$274,MATCH($A365,'Hoja de Trabajo para listado'!$DE$153:$DE$1048576,0),MATCH((CUADRO!G$4&amp;$E365),'Hoja de Trabajo para listado'!$DE$151:$DG$151,0)),0)+IFERROR(INDEX('Hoja de Trabajo para listado'!$CD$155:$DC$1048576,MATCH($A365,'Hoja de Trabajo para listado'!$CD$155:$CD$1048576,0),MATCH((CUADRO!G$4&amp;$E365),'Hoja de Trabajo para listado'!$CD$151:$DC$151,0)),0)</f>
        <v>0.02</v>
      </c>
      <c r="H365" s="243">
        <f ca="1">+IFERROR(INDEX('Hoja de Trabajo para listado'!$A$155:$Z$1048576,MATCH($A365,'Hoja de Trabajo para listado'!$A$155:$A$1048576,0),MATCH((CUADRO!H$4&amp;$E365),'Hoja de Trabajo para listado'!$A$151:$Z$151,0)),0)+IFERROR(INDEX('Hoja de Trabajo para listado'!$AB$155:$BA$1048576,MATCH($A365,'Hoja de Trabajo para listado'!$AB$155:$AB$1048576,0),MATCH((CUADRO!H$4&amp;$E365),'Hoja de Trabajo para listado'!$AB$151:$BA$151,0)),0)+IFERROR(INDEX('Hoja de Trabajo para listado'!$BC$155:$CB$1048576,MATCH($A365,'Hoja de Trabajo para listado'!$BC$155:$BC$1048576,0),MATCH((CUADRO!H$4&amp;$E365),'Hoja de Trabajo para listado'!$BC$151:$CB$151,0)),0)+IFERROR(INDEX('Hoja de Trabajo para listado'!$DE$153:$DG$274,MATCH($A365,'Hoja de Trabajo para listado'!$DE$153:$DE$1048576,0),MATCH((CUADRO!H$4&amp;$E365),'Hoja de Trabajo para listado'!$DE$151:$DG$151,0)),0)+IFERROR(INDEX('Hoja de Trabajo para listado'!$CD$155:$DC$1048576,MATCH($A365,'Hoja de Trabajo para listado'!$CD$155:$CD$1048576,0),MATCH((CUADRO!H$4&amp;$E365),'Hoja de Trabajo para listado'!$CD$151:$DC$151,0)),0)</f>
        <v>0</v>
      </c>
      <c r="I365" s="243">
        <f ca="1">+IFERROR(INDEX('Hoja de Trabajo para listado'!$A$155:$Z$1048576,MATCH($A365,'Hoja de Trabajo para listado'!$A$155:$A$1048576,0),MATCH((CUADRO!I$4&amp;$E365),'Hoja de Trabajo para listado'!$A$151:$Z$151,0)),0)+IFERROR(INDEX('Hoja de Trabajo para listado'!$AB$155:$BA$1048576,MATCH($A365,'Hoja de Trabajo para listado'!$AB$155:$AB$1048576,0),MATCH((CUADRO!I$4&amp;$E365),'Hoja de Trabajo para listado'!$AB$151:$BA$151,0)),0)+IFERROR(INDEX('Hoja de Trabajo para listado'!$BC$155:$CB$1048576,MATCH($A365,'Hoja de Trabajo para listado'!$BC$155:$BC$1048576,0),MATCH((CUADRO!I$4&amp;$E365),'Hoja de Trabajo para listado'!$BC$151:$CB$151,0)),0)+IFERROR(INDEX('Hoja de Trabajo para listado'!$DE$153:$DG$274,MATCH($A365,'Hoja de Trabajo para listado'!$DE$153:$DE$1048576,0),MATCH((CUADRO!I$4&amp;$E365),'Hoja de Trabajo para listado'!$DE$151:$DG$151,0)),0)+IFERROR(INDEX('Hoja de Trabajo para listado'!$CD$155:$DC$1048576,MATCH($A365,'Hoja de Trabajo para listado'!$CD$155:$CD$1048576,0),MATCH((CUADRO!I$4&amp;$E365),'Hoja de Trabajo para listado'!$CD$151:$DC$151,0)),0)</f>
        <v>0</v>
      </c>
      <c r="J365" s="243">
        <f ca="1">+IFERROR(INDEX('Hoja de Trabajo para listado'!$A$155:$Z$1048576,MATCH($A365,'Hoja de Trabajo para listado'!$A$155:$A$1048576,0),MATCH((CUADRO!J$4&amp;$E365),'Hoja de Trabajo para listado'!$A$151:$Z$151,0)),0)+IFERROR(INDEX('Hoja de Trabajo para listado'!$AB$155:$BA$1048576,MATCH($A365,'Hoja de Trabajo para listado'!$AB$155:$AB$1048576,0),MATCH((CUADRO!J$4&amp;$E365),'Hoja de Trabajo para listado'!$AB$151:$BA$151,0)),0)+IFERROR(INDEX('Hoja de Trabajo para listado'!$BC$155:$CB$1048576,MATCH($A365,'Hoja de Trabajo para listado'!$BC$155:$BC$1048576,0),MATCH((CUADRO!J$4&amp;$E365),'Hoja de Trabajo para listado'!$BC$151:$CB$151,0)),0)+IFERROR(INDEX('Hoja de Trabajo para listado'!$DE$153:$DG$274,MATCH($A365,'Hoja de Trabajo para listado'!$DE$153:$DE$1048576,0),MATCH((CUADRO!J$4&amp;$E365),'Hoja de Trabajo para listado'!$DE$151:$DG$151,0)),0)+IFERROR(INDEX('Hoja de Trabajo para listado'!$CD$155:$DC$1048576,MATCH($A365,'Hoja de Trabajo para listado'!$CD$155:$CD$1048576,0),MATCH((CUADRO!J$4&amp;$E365),'Hoja de Trabajo para listado'!$CD$151:$DC$151,0)),0)</f>
        <v>0</v>
      </c>
      <c r="K365" s="243">
        <f ca="1">+IFERROR(INDEX('Hoja de Trabajo para listado'!$A$155:$Z$1048576,MATCH($A365,'Hoja de Trabajo para listado'!$A$155:$A$1048576,0),MATCH((CUADRO!K$4&amp;$E365),'Hoja de Trabajo para listado'!$A$151:$Z$151,0)),0)+IFERROR(INDEX('Hoja de Trabajo para listado'!$AB$155:$BA$1048576,MATCH($A365,'Hoja de Trabajo para listado'!$AB$155:$AB$1048576,0),MATCH((CUADRO!K$4&amp;$E365),'Hoja de Trabajo para listado'!$AB$151:$BA$151,0)),0)+IFERROR(INDEX('Hoja de Trabajo para listado'!$BC$155:$CB$1048576,MATCH($A365,'Hoja de Trabajo para listado'!$BC$155:$BC$1048576,0),MATCH((CUADRO!K$4&amp;$E365),'Hoja de Trabajo para listado'!$BC$151:$CB$151,0)),0)+IFERROR(INDEX('Hoja de Trabajo para listado'!$DE$153:$DG$274,MATCH($A365,'Hoja de Trabajo para listado'!$DE$153:$DE$1048576,0),MATCH((CUADRO!K$4&amp;$E365),'Hoja de Trabajo para listado'!$DE$151:$DG$151,0)),0)+IFERROR(INDEX('Hoja de Trabajo para listado'!$CD$155:$DC$1048576,MATCH($A365,'Hoja de Trabajo para listado'!$CD$155:$CD$1048576,0),MATCH((CUADRO!K$4&amp;$E365),'Hoja de Trabajo para listado'!$CD$151:$DC$151,0)),0)</f>
        <v>0</v>
      </c>
      <c r="L365" s="243">
        <f ca="1">+IFERROR(INDEX('Hoja de Trabajo para listado'!$A$155:$Z$1048576,MATCH($A365,'Hoja de Trabajo para listado'!$A$155:$A$1048576,0),MATCH((CUADRO!L$4&amp;$E365),'Hoja de Trabajo para listado'!$A$151:$Z$151,0)),0)+IFERROR(INDEX('Hoja de Trabajo para listado'!$AB$155:$BA$1048576,MATCH($A365,'Hoja de Trabajo para listado'!$AB$155:$AB$1048576,0),MATCH((CUADRO!L$4&amp;$E365),'Hoja de Trabajo para listado'!$AB$151:$BA$151,0)),0)+IFERROR(INDEX('Hoja de Trabajo para listado'!$BC$155:$CB$1048576,MATCH($A365,'Hoja de Trabajo para listado'!$BC$155:$BC$1048576,0),MATCH((CUADRO!L$4&amp;$E365),'Hoja de Trabajo para listado'!$BC$151:$CB$151,0)),0)+IFERROR(INDEX('Hoja de Trabajo para listado'!$DE$153:$DG$274,MATCH($A365,'Hoja de Trabajo para listado'!$DE$153:$DE$1048576,0),MATCH((CUADRO!L$4&amp;$E365),'Hoja de Trabajo para listado'!$DE$151:$DG$151,0)),0)+IFERROR(INDEX('Hoja de Trabajo para listado'!$CD$155:$DC$1048576,MATCH($A365,'Hoja de Trabajo para listado'!$CD$155:$CD$1048576,0),MATCH((CUADRO!L$4&amp;$E365),'Hoja de Trabajo para listado'!$CD$151:$DC$151,0)),0)</f>
        <v>0</v>
      </c>
      <c r="M365" s="243">
        <f ca="1">+IFERROR(INDEX('Hoja de Trabajo para listado'!$A$155:$Z$1048576,MATCH($A365,'Hoja de Trabajo para listado'!$A$155:$A$1048576,0),MATCH((CUADRO!M$4&amp;$E365),'Hoja de Trabajo para listado'!$A$151:$Z$151,0)),0)+IFERROR(INDEX('Hoja de Trabajo para listado'!$AB$155:$BA$1048576,MATCH($A365,'Hoja de Trabajo para listado'!$AB$155:$AB$1048576,0),MATCH((CUADRO!M$4&amp;$E365),'Hoja de Trabajo para listado'!$AB$151:$BA$151,0)),0)+IFERROR(INDEX('Hoja de Trabajo para listado'!$BC$155:$CB$1048576,MATCH($A365,'Hoja de Trabajo para listado'!$BC$155:$BC$1048576,0),MATCH((CUADRO!M$4&amp;$E365),'Hoja de Trabajo para listado'!$BC$151:$CB$151,0)),0)+IFERROR(INDEX('Hoja de Trabajo para listado'!$DE$153:$DG$274,MATCH($A365,'Hoja de Trabajo para listado'!$DE$153:$DE$1048576,0),MATCH((CUADRO!M$4&amp;$E365),'Hoja de Trabajo para listado'!$DE$151:$DG$151,0)),0)+IFERROR(INDEX('Hoja de Trabajo para listado'!$CD$155:$DC$1048576,MATCH($A365,'Hoja de Trabajo para listado'!$CD$155:$CD$1048576,0),MATCH((CUADRO!M$4&amp;$E365),'Hoja de Trabajo para listado'!$CD$151:$DC$151,0)),0)</f>
        <v>0</v>
      </c>
      <c r="N365" s="243">
        <f ca="1">+IFERROR(INDEX('Hoja de Trabajo para listado'!$A$155:$Z$1048576,MATCH($A365,'Hoja de Trabajo para listado'!$A$155:$A$1048576,0),MATCH((CUADRO!N$4&amp;$E365),'Hoja de Trabajo para listado'!$A$151:$Z$151,0)),0)+IFERROR(INDEX('Hoja de Trabajo para listado'!$AB$155:$BA$1048576,MATCH($A365,'Hoja de Trabajo para listado'!$AB$155:$AB$1048576,0),MATCH((CUADRO!N$4&amp;$E365),'Hoja de Trabajo para listado'!$AB$151:$BA$151,0)),0)+IFERROR(INDEX('Hoja de Trabajo para listado'!$BC$155:$CB$1048576,MATCH($A365,'Hoja de Trabajo para listado'!$BC$155:$BC$1048576,0),MATCH((CUADRO!N$4&amp;$E365),'Hoja de Trabajo para listado'!$BC$151:$CB$151,0)),0)+IFERROR(INDEX('Hoja de Trabajo para listado'!$DE$153:$DG$274,MATCH($A365,'Hoja de Trabajo para listado'!$DE$153:$DE$1048576,0),MATCH((CUADRO!N$4&amp;$E365),'Hoja de Trabajo para listado'!$DE$151:$DG$151,0)),0)+IFERROR(INDEX('Hoja de Trabajo para listado'!$CD$155:$DC$1048576,MATCH($A365,'Hoja de Trabajo para listado'!$CD$155:$CD$1048576,0),MATCH((CUADRO!N$4&amp;$E365),'Hoja de Trabajo para listado'!$CD$151:$DC$151,0)),0)</f>
        <v>0</v>
      </c>
      <c r="O365" s="243">
        <f ca="1">+IFERROR(INDEX('Hoja de Trabajo para listado'!$A$155:$Z$1048576,MATCH($A365,'Hoja de Trabajo para listado'!$A$155:$A$1048576,0),MATCH((CUADRO!O$4&amp;$E365),'Hoja de Trabajo para listado'!$A$151:$Z$151,0)),0)+IFERROR(INDEX('Hoja de Trabajo para listado'!$AB$155:$BA$1048576,MATCH($A365,'Hoja de Trabajo para listado'!$AB$155:$AB$1048576,0),MATCH((CUADRO!O$4&amp;$E365),'Hoja de Trabajo para listado'!$AB$151:$BA$151,0)),0)+IFERROR(INDEX('Hoja de Trabajo para listado'!$BC$155:$CB$1048576,MATCH($A365,'Hoja de Trabajo para listado'!$BC$155:$BC$1048576,0),MATCH((CUADRO!O$4&amp;$E365),'Hoja de Trabajo para listado'!$BC$151:$CB$151,0)),0)+IFERROR(INDEX('Hoja de Trabajo para listado'!$DE$153:$DG$274,MATCH($A365,'Hoja de Trabajo para listado'!$DE$153:$DE$1048576,0),MATCH((CUADRO!O$4&amp;$E365),'Hoja de Trabajo para listado'!$DE$151:$DG$151,0)),0)+IFERROR(INDEX('Hoja de Trabajo para listado'!$CD$155:$DC$1048576,MATCH($A365,'Hoja de Trabajo para listado'!$CD$155:$CD$1048576,0),MATCH((CUADRO!O$4&amp;$E365),'Hoja de Trabajo para listado'!$CD$151:$DC$151,0)),0)</f>
        <v>0</v>
      </c>
      <c r="P365" s="243">
        <f ca="1">+IFERROR(INDEX('Hoja de Trabajo para listado'!$A$155:$Z$1048576,MATCH($A365,'Hoja de Trabajo para listado'!$A$155:$A$1048576,0),MATCH((CUADRO!P$4&amp;$E365),'Hoja de Trabajo para listado'!$A$151:$Z$151,0)),0)+IFERROR(INDEX('Hoja de Trabajo para listado'!$AB$155:$BA$1048576,MATCH($A365,'Hoja de Trabajo para listado'!$AB$155:$AB$1048576,0),MATCH((CUADRO!P$4&amp;$E365),'Hoja de Trabajo para listado'!$AB$151:$BA$151,0)),0)+IFERROR(INDEX('Hoja de Trabajo para listado'!$BC$155:$CB$1048576,MATCH($A365,'Hoja de Trabajo para listado'!$BC$155:$BC$1048576,0),MATCH((CUADRO!P$4&amp;$E365),'Hoja de Trabajo para listado'!$BC$151:$CB$151,0)),0)+IFERROR(INDEX('Hoja de Trabajo para listado'!$DE$153:$DG$274,MATCH($A365,'Hoja de Trabajo para listado'!$DE$153:$DE$1048576,0),MATCH((CUADRO!P$4&amp;$E365),'Hoja de Trabajo para listado'!$DE$151:$DG$151,0)),0)+IFERROR(INDEX('Hoja de Trabajo para listado'!$CD$155:$DC$1048576,MATCH($A365,'Hoja de Trabajo para listado'!$CD$155:$CD$1048576,0),MATCH((CUADRO!P$4&amp;$E365),'Hoja de Trabajo para listado'!$CD$151:$DC$151,0)),0)</f>
        <v>0</v>
      </c>
      <c r="Q365" s="243">
        <f ca="1">+IFERROR(INDEX('Hoja de Trabajo para listado'!$A$155:$Z$1048576,MATCH($A365,'Hoja de Trabajo para listado'!$A$155:$A$1048576,0),MATCH((CUADRO!Q$4&amp;$E365),'Hoja de Trabajo para listado'!$A$151:$Z$151,0)),0)+IFERROR(INDEX('Hoja de Trabajo para listado'!$AB$155:$BA$1048576,MATCH($A365,'Hoja de Trabajo para listado'!$AB$155:$AB$1048576,0),MATCH((CUADRO!Q$4&amp;$E365),'Hoja de Trabajo para listado'!$AB$151:$BA$151,0)),0)+IFERROR(INDEX('Hoja de Trabajo para listado'!$BC$155:$CB$1048576,MATCH($A365,'Hoja de Trabajo para listado'!$BC$155:$BC$1048576,0),MATCH((CUADRO!Q$4&amp;$E365),'Hoja de Trabajo para listado'!$BC$151:$CB$151,0)),0)+IFERROR(INDEX('Hoja de Trabajo para listado'!$DE$153:$DG$274,MATCH($A365,'Hoja de Trabajo para listado'!$DE$153:$DE$1048576,0),MATCH((CUADRO!Q$4&amp;$E365),'Hoja de Trabajo para listado'!$DE$151:$DG$151,0)),0)+IFERROR(INDEX('Hoja de Trabajo para listado'!$CD$155:$DC$1048576,MATCH($A365,'Hoja de Trabajo para listado'!$CD$155:$CD$1048576,0),MATCH((CUADRO!Q$4&amp;$E365),'Hoja de Trabajo para listado'!$CD$151:$DC$151,0)),0)</f>
        <v>0</v>
      </c>
      <c r="R365" s="243">
        <f t="shared" ca="1" si="15"/>
        <v>0.02</v>
      </c>
      <c r="S365" s="263"/>
      <c r="T365" s="243">
        <f ca="1">+T366</f>
        <v>20780874.000000011</v>
      </c>
      <c r="U365" s="242">
        <f t="shared" si="16"/>
        <v>1</v>
      </c>
      <c r="V365" s="333" t="str">
        <f>+VLOOKUP(A365,bd_lista!$A$3:$E$592,5,FALSE)</f>
        <v>Empresas Nacionales</v>
      </c>
      <c r="W365" s="387" t="str">
        <f>+V365</f>
        <v>Empresas Nacionales</v>
      </c>
      <c r="X365" s="242">
        <f>+VLOOKUP(A365,[4]Sheet1!$A$13:$D$744,4,FALSE)</f>
        <v>35</v>
      </c>
      <c r="Y365" s="242" t="str">
        <f>+VLOOKUP(X365,bd_lista!$A$3:$C$592,3,FALSE)</f>
        <v>Ministerio de Economía y Finanzas Públicas</v>
      </c>
      <c r="Z365" s="294">
        <f>+X365</f>
        <v>35</v>
      </c>
      <c r="AA365" s="319" t="str">
        <f>+Y365</f>
        <v>Ministerio de Economía y Finanzas Públicas</v>
      </c>
    </row>
    <row r="366" spans="1:27" ht="15" customHeight="1">
      <c r="A366" s="32">
        <v>594</v>
      </c>
      <c r="B366" s="393"/>
      <c r="C366" s="333" t="str">
        <f>+VLOOKUP(A366,bd_lista!$A$3:$C$592,3,FALSE)</f>
        <v>Administración de Servicios Portuarios - Bolivia</v>
      </c>
      <c r="D366" s="390"/>
      <c r="E366" s="333" t="s">
        <v>1305</v>
      </c>
      <c r="F366" s="245">
        <f ca="1">+IFERROR(INDEX('Hoja de Trabajo para listado'!$A$155:$Z$1048576,MATCH($A366,'Hoja de Trabajo para listado'!$A$155:$A$1048576,0),MATCH((CUADRO!F$4&amp;$E366),'Hoja de Trabajo para listado'!$A$151:$Z$151,0)),0)+IFERROR(INDEX('Hoja de Trabajo para listado'!$AB$155:$BA$1048576,MATCH($A366,'Hoja de Trabajo para listado'!$AB$155:$AB$1048576,0),MATCH((CUADRO!F$4&amp;$E366),'Hoja de Trabajo para listado'!$AB$151:$BA$151,0)),0)+IFERROR(INDEX('Hoja de Trabajo para listado'!$BC$155:$CB$1048576,MATCH($A366,'Hoja de Trabajo para listado'!$BC$155:$BC$1048576,0),MATCH((CUADRO!F$4&amp;$E366),'Hoja de Trabajo para listado'!$BC$151:$CB$151,0)),0)+IFERROR(INDEX('Hoja de Trabajo para listado'!$DE$153:$DG$274,MATCH($A366,'Hoja de Trabajo para listado'!$DE$153:$DE$1048576,0),MATCH((CUADRO!F$4&amp;$E366),'Hoja de Trabajo para listado'!$DE$151:$DG$151,0)),0)+IFERROR(INDEX('Hoja de Trabajo para listado'!$CD$155:$DC$1048576,MATCH($A366,'Hoja de Trabajo para listado'!$CD$155:$CD$1048576,0),MATCH((CUADRO!F$4&amp;$E366),'Hoja de Trabajo para listado'!$CD$151:$DC$151,0)),0)</f>
        <v>0</v>
      </c>
      <c r="G366" s="245">
        <f ca="1">+IFERROR(INDEX('Hoja de Trabajo para listado'!$A$155:$Z$1048576,MATCH($A366,'Hoja de Trabajo para listado'!$A$155:$A$1048576,0),MATCH((CUADRO!G$4&amp;$E366),'Hoja de Trabajo para listado'!$A$151:$Z$151,0)),0)+IFERROR(INDEX('Hoja de Trabajo para listado'!$AB$155:$BA$1048576,MATCH($A366,'Hoja de Trabajo para listado'!$AB$155:$AB$1048576,0),MATCH((CUADRO!G$4&amp;$E366),'Hoja de Trabajo para listado'!$AB$151:$BA$151,0)),0)+IFERROR(INDEX('Hoja de Trabajo para listado'!$BC$155:$CB$1048576,MATCH($A366,'Hoja de Trabajo para listado'!$BC$155:$BC$1048576,0),MATCH((CUADRO!G$4&amp;$E366),'Hoja de Trabajo para listado'!$BC$151:$CB$151,0)),0)+IFERROR(INDEX('Hoja de Trabajo para listado'!$DE$153:$DG$274,MATCH($A366,'Hoja de Trabajo para listado'!$DE$153:$DE$1048576,0),MATCH((CUADRO!G$4&amp;$E366),'Hoja de Trabajo para listado'!$DE$151:$DG$151,0)),0)+IFERROR(INDEX('Hoja de Trabajo para listado'!$CD$155:$DC$1048576,MATCH($A366,'Hoja de Trabajo para listado'!$CD$155:$CD$1048576,0),MATCH((CUADRO!G$4&amp;$E366),'Hoja de Trabajo para listado'!$CD$151:$DC$151,0)),0)</f>
        <v>0</v>
      </c>
      <c r="H366" s="245">
        <f ca="1">+IFERROR(INDEX('Hoja de Trabajo para listado'!$A$155:$Z$1048576,MATCH($A366,'Hoja de Trabajo para listado'!$A$155:$A$1048576,0),MATCH((CUADRO!H$4&amp;$E366),'Hoja de Trabajo para listado'!$A$151:$Z$151,0)),0)+IFERROR(INDEX('Hoja de Trabajo para listado'!$AB$155:$BA$1048576,MATCH($A366,'Hoja de Trabajo para listado'!$AB$155:$AB$1048576,0),MATCH((CUADRO!H$4&amp;$E366),'Hoja de Trabajo para listado'!$AB$151:$BA$151,0)),0)+IFERROR(INDEX('Hoja de Trabajo para listado'!$BC$155:$CB$1048576,MATCH($A366,'Hoja de Trabajo para listado'!$BC$155:$BC$1048576,0),MATCH((CUADRO!H$4&amp;$E366),'Hoja de Trabajo para listado'!$BC$151:$CB$151,0)),0)+IFERROR(INDEX('Hoja de Trabajo para listado'!$DE$153:$DG$274,MATCH($A366,'Hoja de Trabajo para listado'!$DE$153:$DE$1048576,0),MATCH((CUADRO!H$4&amp;$E366),'Hoja de Trabajo para listado'!$DE$151:$DG$151,0)),0)+IFERROR(INDEX('Hoja de Trabajo para listado'!$CD$155:$DC$1048576,MATCH($A366,'Hoja de Trabajo para listado'!$CD$155:$CD$1048576,0),MATCH((CUADRO!H$4&amp;$E366),'Hoja de Trabajo para listado'!$CD$151:$DC$151,0)),0)</f>
        <v>45923.8</v>
      </c>
      <c r="I366" s="245">
        <f ca="1">+IFERROR(INDEX('Hoja de Trabajo para listado'!$A$155:$Z$1048576,MATCH($A366,'Hoja de Trabajo para listado'!$A$155:$A$1048576,0),MATCH((CUADRO!I$4&amp;$E366),'Hoja de Trabajo para listado'!$A$151:$Z$151,0)),0)+IFERROR(INDEX('Hoja de Trabajo para listado'!$AB$155:$BA$1048576,MATCH($A366,'Hoja de Trabajo para listado'!$AB$155:$AB$1048576,0),MATCH((CUADRO!I$4&amp;$E366),'Hoja de Trabajo para listado'!$AB$151:$BA$151,0)),0)+IFERROR(INDEX('Hoja de Trabajo para listado'!$BC$155:$CB$1048576,MATCH($A366,'Hoja de Trabajo para listado'!$BC$155:$BC$1048576,0),MATCH((CUADRO!I$4&amp;$E366),'Hoja de Trabajo para listado'!$BC$151:$CB$151,0)),0)+IFERROR(INDEX('Hoja de Trabajo para listado'!$DE$153:$DG$274,MATCH($A366,'Hoja de Trabajo para listado'!$DE$153:$DE$1048576,0),MATCH((CUADRO!I$4&amp;$E366),'Hoja de Trabajo para listado'!$DE$151:$DG$151,0)),0)+IFERROR(INDEX('Hoja de Trabajo para listado'!$CD$155:$DC$1048576,MATCH($A366,'Hoja de Trabajo para listado'!$CD$155:$CD$1048576,0),MATCH((CUADRO!I$4&amp;$E366),'Hoja de Trabajo para listado'!$CD$151:$DC$151,0)),0)</f>
        <v>9300.369999999999</v>
      </c>
      <c r="J366" s="245">
        <f ca="1">+IFERROR(INDEX('Hoja de Trabajo para listado'!$A$155:$Z$1048576,MATCH($A366,'Hoja de Trabajo para listado'!$A$155:$A$1048576,0),MATCH((CUADRO!J$4&amp;$E366),'Hoja de Trabajo para listado'!$A$151:$Z$151,0)),0)+IFERROR(INDEX('Hoja de Trabajo para listado'!$AB$155:$BA$1048576,MATCH($A366,'Hoja de Trabajo para listado'!$AB$155:$AB$1048576,0),MATCH((CUADRO!J$4&amp;$E366),'Hoja de Trabajo para listado'!$AB$151:$BA$151,0)),0)+IFERROR(INDEX('Hoja de Trabajo para listado'!$BC$155:$CB$1048576,MATCH($A366,'Hoja de Trabajo para listado'!$BC$155:$BC$1048576,0),MATCH((CUADRO!J$4&amp;$E366),'Hoja de Trabajo para listado'!$BC$151:$CB$151,0)),0)+IFERROR(INDEX('Hoja de Trabajo para listado'!$DE$153:$DG$274,MATCH($A366,'Hoja de Trabajo para listado'!$DE$153:$DE$1048576,0),MATCH((CUADRO!J$4&amp;$E366),'Hoja de Trabajo para listado'!$DE$151:$DG$151,0)),0)+IFERROR(INDEX('Hoja de Trabajo para listado'!$CD$155:$DC$1048576,MATCH($A366,'Hoja de Trabajo para listado'!$CD$155:$CD$1048576,0),MATCH((CUADRO!J$4&amp;$E366),'Hoja de Trabajo para listado'!$CD$151:$DC$151,0)),0)</f>
        <v>20725649.81000001</v>
      </c>
      <c r="K366" s="245">
        <f ca="1">+IFERROR(INDEX('Hoja de Trabajo para listado'!$A$155:$Z$1048576,MATCH($A366,'Hoja de Trabajo para listado'!$A$155:$A$1048576,0),MATCH((CUADRO!K$4&amp;$E366),'Hoja de Trabajo para listado'!$A$151:$Z$151,0)),0)+IFERROR(INDEX('Hoja de Trabajo para listado'!$AB$155:$BA$1048576,MATCH($A366,'Hoja de Trabajo para listado'!$AB$155:$AB$1048576,0),MATCH((CUADRO!K$4&amp;$E366),'Hoja de Trabajo para listado'!$AB$151:$BA$151,0)),0)+IFERROR(INDEX('Hoja de Trabajo para listado'!$BC$155:$CB$1048576,MATCH($A366,'Hoja de Trabajo para listado'!$BC$155:$BC$1048576,0),MATCH((CUADRO!K$4&amp;$E366),'Hoja de Trabajo para listado'!$BC$151:$CB$151,0)),0)+IFERROR(INDEX('Hoja de Trabajo para listado'!$DE$153:$DG$274,MATCH($A366,'Hoja de Trabajo para listado'!$DE$153:$DE$1048576,0),MATCH((CUADRO!K$4&amp;$E366),'Hoja de Trabajo para listado'!$DE$151:$DG$151,0)),0)+IFERROR(INDEX('Hoja de Trabajo para listado'!$CD$155:$DC$1048576,MATCH($A366,'Hoja de Trabajo para listado'!$CD$155:$CD$1048576,0),MATCH((CUADRO!K$4&amp;$E366),'Hoja de Trabajo para listado'!$CD$151:$DC$151,0)),0)</f>
        <v>0</v>
      </c>
      <c r="L366" s="245">
        <f ca="1">+IFERROR(INDEX('Hoja de Trabajo para listado'!$A$155:$Z$1048576,MATCH($A366,'Hoja de Trabajo para listado'!$A$155:$A$1048576,0),MATCH((CUADRO!L$4&amp;$E366),'Hoja de Trabajo para listado'!$A$151:$Z$151,0)),0)+IFERROR(INDEX('Hoja de Trabajo para listado'!$AB$155:$BA$1048576,MATCH($A366,'Hoja de Trabajo para listado'!$AB$155:$AB$1048576,0),MATCH((CUADRO!L$4&amp;$E366),'Hoja de Trabajo para listado'!$AB$151:$BA$151,0)),0)+IFERROR(INDEX('Hoja de Trabajo para listado'!$BC$155:$CB$1048576,MATCH($A366,'Hoja de Trabajo para listado'!$BC$155:$BC$1048576,0),MATCH((CUADRO!L$4&amp;$E366),'Hoja de Trabajo para listado'!$BC$151:$CB$151,0)),0)+IFERROR(INDEX('Hoja de Trabajo para listado'!$DE$153:$DG$274,MATCH($A366,'Hoja de Trabajo para listado'!$DE$153:$DE$1048576,0),MATCH((CUADRO!L$4&amp;$E366),'Hoja de Trabajo para listado'!$DE$151:$DG$151,0)),0)+IFERROR(INDEX('Hoja de Trabajo para listado'!$CD$155:$DC$1048576,MATCH($A366,'Hoja de Trabajo para listado'!$CD$155:$CD$1048576,0),MATCH((CUADRO!L$4&amp;$E366),'Hoja de Trabajo para listado'!$CD$151:$DC$151,0)),0)</f>
        <v>0</v>
      </c>
      <c r="M366" s="245">
        <f ca="1">+IFERROR(INDEX('Hoja de Trabajo para listado'!$A$155:$Z$1048576,MATCH($A366,'Hoja de Trabajo para listado'!$A$155:$A$1048576,0),MATCH((CUADRO!M$4&amp;$E366),'Hoja de Trabajo para listado'!$A$151:$Z$151,0)),0)+IFERROR(INDEX('Hoja de Trabajo para listado'!$AB$155:$BA$1048576,MATCH($A366,'Hoja de Trabajo para listado'!$AB$155:$AB$1048576,0),MATCH((CUADRO!M$4&amp;$E366),'Hoja de Trabajo para listado'!$AB$151:$BA$151,0)),0)+IFERROR(INDEX('Hoja de Trabajo para listado'!$BC$155:$CB$1048576,MATCH($A366,'Hoja de Trabajo para listado'!$BC$155:$BC$1048576,0),MATCH((CUADRO!M$4&amp;$E366),'Hoja de Trabajo para listado'!$BC$151:$CB$151,0)),0)+IFERROR(INDEX('Hoja de Trabajo para listado'!$DE$153:$DG$274,MATCH($A366,'Hoja de Trabajo para listado'!$DE$153:$DE$1048576,0),MATCH((CUADRO!M$4&amp;$E366),'Hoja de Trabajo para listado'!$DE$151:$DG$151,0)),0)+IFERROR(INDEX('Hoja de Trabajo para listado'!$CD$155:$DC$1048576,MATCH($A366,'Hoja de Trabajo para listado'!$CD$155:$CD$1048576,0),MATCH((CUADRO!M$4&amp;$E366),'Hoja de Trabajo para listado'!$CD$151:$DC$151,0)),0)</f>
        <v>0</v>
      </c>
      <c r="N366" s="245">
        <f ca="1">+IFERROR(INDEX('Hoja de Trabajo para listado'!$A$155:$Z$1048576,MATCH($A366,'Hoja de Trabajo para listado'!$A$155:$A$1048576,0),MATCH((CUADRO!N$4&amp;$E366),'Hoja de Trabajo para listado'!$A$151:$Z$151,0)),0)+IFERROR(INDEX('Hoja de Trabajo para listado'!$AB$155:$BA$1048576,MATCH($A366,'Hoja de Trabajo para listado'!$AB$155:$AB$1048576,0),MATCH((CUADRO!N$4&amp;$E366),'Hoja de Trabajo para listado'!$AB$151:$BA$151,0)),0)+IFERROR(INDEX('Hoja de Trabajo para listado'!$BC$155:$CB$1048576,MATCH($A366,'Hoja de Trabajo para listado'!$BC$155:$BC$1048576,0),MATCH((CUADRO!N$4&amp;$E366),'Hoja de Trabajo para listado'!$BC$151:$CB$151,0)),0)+IFERROR(INDEX('Hoja de Trabajo para listado'!$DE$153:$DG$274,MATCH($A366,'Hoja de Trabajo para listado'!$DE$153:$DE$1048576,0),MATCH((CUADRO!N$4&amp;$E366),'Hoja de Trabajo para listado'!$DE$151:$DG$151,0)),0)+IFERROR(INDEX('Hoja de Trabajo para listado'!$CD$155:$DC$1048576,MATCH($A366,'Hoja de Trabajo para listado'!$CD$155:$CD$1048576,0),MATCH((CUADRO!N$4&amp;$E366),'Hoja de Trabajo para listado'!$CD$151:$DC$151,0)),0)</f>
        <v>0</v>
      </c>
      <c r="O366" s="245">
        <f ca="1">+IFERROR(INDEX('Hoja de Trabajo para listado'!$A$155:$Z$1048576,MATCH($A366,'Hoja de Trabajo para listado'!$A$155:$A$1048576,0),MATCH((CUADRO!O$4&amp;$E366),'Hoja de Trabajo para listado'!$A$151:$Z$151,0)),0)+IFERROR(INDEX('Hoja de Trabajo para listado'!$AB$155:$BA$1048576,MATCH($A366,'Hoja de Trabajo para listado'!$AB$155:$AB$1048576,0),MATCH((CUADRO!O$4&amp;$E366),'Hoja de Trabajo para listado'!$AB$151:$BA$151,0)),0)+IFERROR(INDEX('Hoja de Trabajo para listado'!$BC$155:$CB$1048576,MATCH($A366,'Hoja de Trabajo para listado'!$BC$155:$BC$1048576,0),MATCH((CUADRO!O$4&amp;$E366),'Hoja de Trabajo para listado'!$BC$151:$CB$151,0)),0)+IFERROR(INDEX('Hoja de Trabajo para listado'!$DE$153:$DG$274,MATCH($A366,'Hoja de Trabajo para listado'!$DE$153:$DE$1048576,0),MATCH((CUADRO!O$4&amp;$E366),'Hoja de Trabajo para listado'!$DE$151:$DG$151,0)),0)+IFERROR(INDEX('Hoja de Trabajo para listado'!$CD$155:$DC$1048576,MATCH($A366,'Hoja de Trabajo para listado'!$CD$155:$CD$1048576,0),MATCH((CUADRO!O$4&amp;$E366),'Hoja de Trabajo para listado'!$CD$151:$DC$151,0)),0)</f>
        <v>0</v>
      </c>
      <c r="P366" s="245">
        <f ca="1">+IFERROR(INDEX('Hoja de Trabajo para listado'!$A$155:$Z$1048576,MATCH($A366,'Hoja de Trabajo para listado'!$A$155:$A$1048576,0),MATCH((CUADRO!P$4&amp;$E366),'Hoja de Trabajo para listado'!$A$151:$Z$151,0)),0)+IFERROR(INDEX('Hoja de Trabajo para listado'!$AB$155:$BA$1048576,MATCH($A366,'Hoja de Trabajo para listado'!$AB$155:$AB$1048576,0),MATCH((CUADRO!P$4&amp;$E366),'Hoja de Trabajo para listado'!$AB$151:$BA$151,0)),0)+IFERROR(INDEX('Hoja de Trabajo para listado'!$BC$155:$CB$1048576,MATCH($A366,'Hoja de Trabajo para listado'!$BC$155:$BC$1048576,0),MATCH((CUADRO!P$4&amp;$E366),'Hoja de Trabajo para listado'!$BC$151:$CB$151,0)),0)+IFERROR(INDEX('Hoja de Trabajo para listado'!$DE$153:$DG$274,MATCH($A366,'Hoja de Trabajo para listado'!$DE$153:$DE$1048576,0),MATCH((CUADRO!P$4&amp;$E366),'Hoja de Trabajo para listado'!$DE$151:$DG$151,0)),0)+IFERROR(INDEX('Hoja de Trabajo para listado'!$CD$155:$DC$1048576,MATCH($A366,'Hoja de Trabajo para listado'!$CD$155:$CD$1048576,0),MATCH((CUADRO!P$4&amp;$E366),'Hoja de Trabajo para listado'!$CD$151:$DC$151,0)),0)</f>
        <v>0</v>
      </c>
      <c r="Q366" s="245">
        <f ca="1">+IFERROR(INDEX('Hoja de Trabajo para listado'!$A$155:$Z$1048576,MATCH($A366,'Hoja de Trabajo para listado'!$A$155:$A$1048576,0),MATCH((CUADRO!Q$4&amp;$E366),'Hoja de Trabajo para listado'!$A$151:$Z$151,0)),0)+IFERROR(INDEX('Hoja de Trabajo para listado'!$AB$155:$BA$1048576,MATCH($A366,'Hoja de Trabajo para listado'!$AB$155:$AB$1048576,0),MATCH((CUADRO!Q$4&amp;$E366),'Hoja de Trabajo para listado'!$AB$151:$BA$151,0)),0)+IFERROR(INDEX('Hoja de Trabajo para listado'!$BC$155:$CB$1048576,MATCH($A366,'Hoja de Trabajo para listado'!$BC$155:$BC$1048576,0),MATCH((CUADRO!Q$4&amp;$E366),'Hoja de Trabajo para listado'!$BC$151:$CB$151,0)),0)+IFERROR(INDEX('Hoja de Trabajo para listado'!$DE$153:$DG$274,MATCH($A366,'Hoja de Trabajo para listado'!$DE$153:$DE$1048576,0),MATCH((CUADRO!Q$4&amp;$E366),'Hoja de Trabajo para listado'!$DE$151:$DG$151,0)),0)+IFERROR(INDEX('Hoja de Trabajo para listado'!$CD$155:$DC$1048576,MATCH($A366,'Hoja de Trabajo para listado'!$CD$155:$CD$1048576,0),MATCH((CUADRO!Q$4&amp;$E366),'Hoja de Trabajo para listado'!$CD$151:$DC$151,0)),0)</f>
        <v>0</v>
      </c>
      <c r="R366" s="245">
        <f t="shared" ca="1" si="15"/>
        <v>20780873.980000012</v>
      </c>
      <c r="S366" s="262">
        <f ca="1">+R365+R366</f>
        <v>20780874.000000011</v>
      </c>
      <c r="T366" s="245">
        <f ca="1">+S366</f>
        <v>20780874.000000011</v>
      </c>
      <c r="U366" s="244">
        <f t="shared" si="16"/>
        <v>2</v>
      </c>
      <c r="V366" s="333" t="str">
        <f>+VLOOKUP(A366,bd_lista!$A$3:$E$592,5,FALSE)</f>
        <v>Empresas Nacionales</v>
      </c>
      <c r="W366" s="388"/>
      <c r="X366" s="242">
        <f>+VLOOKUP(A366,[4]Sheet1!$A$13:$D$744,4,FALSE)</f>
        <v>35</v>
      </c>
      <c r="Y366" s="242" t="str">
        <f>+VLOOKUP(X366,bd_lista!$A$3:$C$592,3,FALSE)</f>
        <v>Ministerio de Economía y Finanzas Públicas</v>
      </c>
      <c r="Z366" s="292"/>
      <c r="AA366" s="321"/>
    </row>
    <row r="367" spans="1:27" ht="15" customHeight="1">
      <c r="A367" s="378">
        <v>595</v>
      </c>
      <c r="B367" s="392">
        <f>+A367</f>
        <v>595</v>
      </c>
      <c r="C367" s="247" t="str">
        <f>+VLOOKUP(A367,bd_lista!$A$3:$C$592,3,FALSE)</f>
        <v>Gestora Pública de la Seguridad Social de Largo Plazo</v>
      </c>
      <c r="D367" s="389" t="str">
        <f>+C367</f>
        <v>Gestora Pública de la Seguridad Social de Largo Plazo</v>
      </c>
      <c r="E367" s="247" t="s">
        <v>1304</v>
      </c>
      <c r="F367" s="243">
        <f ca="1">+IFERROR(INDEX('Hoja de Trabajo para listado'!$A$155:$Z$1048576,MATCH($A367,'Hoja de Trabajo para listado'!$A$155:$A$1048576,0),MATCH((CUADRO!F$4&amp;$E367),'Hoja de Trabajo para listado'!$A$151:$Z$151,0)),0)+IFERROR(INDEX('Hoja de Trabajo para listado'!$AB$155:$BA$1048576,MATCH($A367,'Hoja de Trabajo para listado'!$AB$155:$AB$1048576,0),MATCH((CUADRO!F$4&amp;$E367),'Hoja de Trabajo para listado'!$AB$151:$BA$151,0)),0)+IFERROR(INDEX('Hoja de Trabajo para listado'!$BC$155:$CB$1048576,MATCH($A367,'Hoja de Trabajo para listado'!$BC$155:$BC$1048576,0),MATCH((CUADRO!F$4&amp;$E367),'Hoja de Trabajo para listado'!$BC$151:$CB$151,0)),0)+IFERROR(INDEX('Hoja de Trabajo para listado'!$DE$153:$DG$274,MATCH($A367,'Hoja de Trabajo para listado'!$DE$153:$DE$1048576,0),MATCH((CUADRO!F$4&amp;$E367),'Hoja de Trabajo para listado'!$DE$151:$DG$151,0)),0)+IFERROR(INDEX('Hoja de Trabajo para listado'!$CD$155:$DC$1048576,MATCH($A367,'Hoja de Trabajo para listado'!$CD$155:$CD$1048576,0),MATCH((CUADRO!F$4&amp;$E367),'Hoja de Trabajo para listado'!$CD$151:$DC$151,0)),0)</f>
        <v>0</v>
      </c>
      <c r="G367" s="243">
        <f ca="1">+IFERROR(INDEX('Hoja de Trabajo para listado'!$A$155:$Z$1048576,MATCH($A367,'Hoja de Trabajo para listado'!$A$155:$A$1048576,0),MATCH((CUADRO!G$4&amp;$E367),'Hoja de Trabajo para listado'!$A$151:$Z$151,0)),0)+IFERROR(INDEX('Hoja de Trabajo para listado'!$AB$155:$BA$1048576,MATCH($A367,'Hoja de Trabajo para listado'!$AB$155:$AB$1048576,0),MATCH((CUADRO!G$4&amp;$E367),'Hoja de Trabajo para listado'!$AB$151:$BA$151,0)),0)+IFERROR(INDEX('Hoja de Trabajo para listado'!$BC$155:$CB$1048576,MATCH($A367,'Hoja de Trabajo para listado'!$BC$155:$BC$1048576,0),MATCH((CUADRO!G$4&amp;$E367),'Hoja de Trabajo para listado'!$BC$151:$CB$151,0)),0)+IFERROR(INDEX('Hoja de Trabajo para listado'!$DE$153:$DG$274,MATCH($A367,'Hoja de Trabajo para listado'!$DE$153:$DE$1048576,0),MATCH((CUADRO!G$4&amp;$E367),'Hoja de Trabajo para listado'!$DE$151:$DG$151,0)),0)+IFERROR(INDEX('Hoja de Trabajo para listado'!$CD$155:$DC$1048576,MATCH($A367,'Hoja de Trabajo para listado'!$CD$155:$CD$1048576,0),MATCH((CUADRO!G$4&amp;$E367),'Hoja de Trabajo para listado'!$CD$151:$DC$151,0)),0)</f>
        <v>0</v>
      </c>
      <c r="H367" s="243">
        <f ca="1">+IFERROR(INDEX('Hoja de Trabajo para listado'!$A$155:$Z$1048576,MATCH($A367,'Hoja de Trabajo para listado'!$A$155:$A$1048576,0),MATCH((CUADRO!H$4&amp;$E367),'Hoja de Trabajo para listado'!$A$151:$Z$151,0)),0)+IFERROR(INDEX('Hoja de Trabajo para listado'!$AB$155:$BA$1048576,MATCH($A367,'Hoja de Trabajo para listado'!$AB$155:$AB$1048576,0),MATCH((CUADRO!H$4&amp;$E367),'Hoja de Trabajo para listado'!$AB$151:$BA$151,0)),0)+IFERROR(INDEX('Hoja de Trabajo para listado'!$BC$155:$CB$1048576,MATCH($A367,'Hoja de Trabajo para listado'!$BC$155:$BC$1048576,0),MATCH((CUADRO!H$4&amp;$E367),'Hoja de Trabajo para listado'!$BC$151:$CB$151,0)),0)+IFERROR(INDEX('Hoja de Trabajo para listado'!$DE$153:$DG$274,MATCH($A367,'Hoja de Trabajo para listado'!$DE$153:$DE$1048576,0),MATCH((CUADRO!H$4&amp;$E367),'Hoja de Trabajo para listado'!$DE$151:$DG$151,0)),0)+IFERROR(INDEX('Hoja de Trabajo para listado'!$CD$155:$DC$1048576,MATCH($A367,'Hoja de Trabajo para listado'!$CD$155:$CD$1048576,0),MATCH((CUADRO!H$4&amp;$E367),'Hoja de Trabajo para listado'!$CD$151:$DC$151,0)),0)</f>
        <v>0</v>
      </c>
      <c r="I367" s="243">
        <f ca="1">+IFERROR(INDEX('Hoja de Trabajo para listado'!$A$155:$Z$1048576,MATCH($A367,'Hoja de Trabajo para listado'!$A$155:$A$1048576,0),MATCH((CUADRO!I$4&amp;$E367),'Hoja de Trabajo para listado'!$A$151:$Z$151,0)),0)+IFERROR(INDEX('Hoja de Trabajo para listado'!$AB$155:$BA$1048576,MATCH($A367,'Hoja de Trabajo para listado'!$AB$155:$AB$1048576,0),MATCH((CUADRO!I$4&amp;$E367),'Hoja de Trabajo para listado'!$AB$151:$BA$151,0)),0)+IFERROR(INDEX('Hoja de Trabajo para listado'!$BC$155:$CB$1048576,MATCH($A367,'Hoja de Trabajo para listado'!$BC$155:$BC$1048576,0),MATCH((CUADRO!I$4&amp;$E367),'Hoja de Trabajo para listado'!$BC$151:$CB$151,0)),0)+IFERROR(INDEX('Hoja de Trabajo para listado'!$DE$153:$DG$274,MATCH($A367,'Hoja de Trabajo para listado'!$DE$153:$DE$1048576,0),MATCH((CUADRO!I$4&amp;$E367),'Hoja de Trabajo para listado'!$DE$151:$DG$151,0)),0)+IFERROR(INDEX('Hoja de Trabajo para listado'!$CD$155:$DC$1048576,MATCH($A367,'Hoja de Trabajo para listado'!$CD$155:$CD$1048576,0),MATCH((CUADRO!I$4&amp;$E367),'Hoja de Trabajo para listado'!$CD$151:$DC$151,0)),0)</f>
        <v>0</v>
      </c>
      <c r="J367" s="243">
        <f ca="1">+IFERROR(INDEX('Hoja de Trabajo para listado'!$A$155:$Z$1048576,MATCH($A367,'Hoja de Trabajo para listado'!$A$155:$A$1048576,0),MATCH((CUADRO!J$4&amp;$E367),'Hoja de Trabajo para listado'!$A$151:$Z$151,0)),0)+IFERROR(INDEX('Hoja de Trabajo para listado'!$AB$155:$BA$1048576,MATCH($A367,'Hoja de Trabajo para listado'!$AB$155:$AB$1048576,0),MATCH((CUADRO!J$4&amp;$E367),'Hoja de Trabajo para listado'!$AB$151:$BA$151,0)),0)+IFERROR(INDEX('Hoja de Trabajo para listado'!$BC$155:$CB$1048576,MATCH($A367,'Hoja de Trabajo para listado'!$BC$155:$BC$1048576,0),MATCH((CUADRO!J$4&amp;$E367),'Hoja de Trabajo para listado'!$BC$151:$CB$151,0)),0)+IFERROR(INDEX('Hoja de Trabajo para listado'!$DE$153:$DG$274,MATCH($A367,'Hoja de Trabajo para listado'!$DE$153:$DE$1048576,0),MATCH((CUADRO!J$4&amp;$E367),'Hoja de Trabajo para listado'!$DE$151:$DG$151,0)),0)+IFERROR(INDEX('Hoja de Trabajo para listado'!$CD$155:$DC$1048576,MATCH($A367,'Hoja de Trabajo para listado'!$CD$155:$CD$1048576,0),MATCH((CUADRO!J$4&amp;$E367),'Hoja de Trabajo para listado'!$CD$151:$DC$151,0)),0)</f>
        <v>0</v>
      </c>
      <c r="K367" s="243">
        <f ca="1">+IFERROR(INDEX('Hoja de Trabajo para listado'!$A$155:$Z$1048576,MATCH($A367,'Hoja de Trabajo para listado'!$A$155:$A$1048576,0),MATCH((CUADRO!K$4&amp;$E367),'Hoja de Trabajo para listado'!$A$151:$Z$151,0)),0)+IFERROR(INDEX('Hoja de Trabajo para listado'!$AB$155:$BA$1048576,MATCH($A367,'Hoja de Trabajo para listado'!$AB$155:$AB$1048576,0),MATCH((CUADRO!K$4&amp;$E367),'Hoja de Trabajo para listado'!$AB$151:$BA$151,0)),0)+IFERROR(INDEX('Hoja de Trabajo para listado'!$BC$155:$CB$1048576,MATCH($A367,'Hoja de Trabajo para listado'!$BC$155:$BC$1048576,0),MATCH((CUADRO!K$4&amp;$E367),'Hoja de Trabajo para listado'!$BC$151:$CB$151,0)),0)+IFERROR(INDEX('Hoja de Trabajo para listado'!$DE$153:$DG$274,MATCH($A367,'Hoja de Trabajo para listado'!$DE$153:$DE$1048576,0),MATCH((CUADRO!K$4&amp;$E367),'Hoja de Trabajo para listado'!$DE$151:$DG$151,0)),0)+IFERROR(INDEX('Hoja de Trabajo para listado'!$CD$155:$DC$1048576,MATCH($A367,'Hoja de Trabajo para listado'!$CD$155:$CD$1048576,0),MATCH((CUADRO!K$4&amp;$E367),'Hoja de Trabajo para listado'!$CD$151:$DC$151,0)),0)</f>
        <v>0</v>
      </c>
      <c r="L367" s="243">
        <f ca="1">+IFERROR(INDEX('Hoja de Trabajo para listado'!$A$155:$Z$1048576,MATCH($A367,'Hoja de Trabajo para listado'!$A$155:$A$1048576,0),MATCH((CUADRO!L$4&amp;$E367),'Hoja de Trabajo para listado'!$A$151:$Z$151,0)),0)+IFERROR(INDEX('Hoja de Trabajo para listado'!$AB$155:$BA$1048576,MATCH($A367,'Hoja de Trabajo para listado'!$AB$155:$AB$1048576,0),MATCH((CUADRO!L$4&amp;$E367),'Hoja de Trabajo para listado'!$AB$151:$BA$151,0)),0)+IFERROR(INDEX('Hoja de Trabajo para listado'!$BC$155:$CB$1048576,MATCH($A367,'Hoja de Trabajo para listado'!$BC$155:$BC$1048576,0),MATCH((CUADRO!L$4&amp;$E367),'Hoja de Trabajo para listado'!$BC$151:$CB$151,0)),0)+IFERROR(INDEX('Hoja de Trabajo para listado'!$DE$153:$DG$274,MATCH($A367,'Hoja de Trabajo para listado'!$DE$153:$DE$1048576,0),MATCH((CUADRO!L$4&amp;$E367),'Hoja de Trabajo para listado'!$DE$151:$DG$151,0)),0)+IFERROR(INDEX('Hoja de Trabajo para listado'!$CD$155:$DC$1048576,MATCH($A367,'Hoja de Trabajo para listado'!$CD$155:$CD$1048576,0),MATCH((CUADRO!L$4&amp;$E367),'Hoja de Trabajo para listado'!$CD$151:$DC$151,0)),0)</f>
        <v>0</v>
      </c>
      <c r="M367" s="243">
        <f ca="1">+IFERROR(INDEX('Hoja de Trabajo para listado'!$A$155:$Z$1048576,MATCH($A367,'Hoja de Trabajo para listado'!$A$155:$A$1048576,0),MATCH((CUADRO!M$4&amp;$E367),'Hoja de Trabajo para listado'!$A$151:$Z$151,0)),0)+IFERROR(INDEX('Hoja de Trabajo para listado'!$AB$155:$BA$1048576,MATCH($A367,'Hoja de Trabajo para listado'!$AB$155:$AB$1048576,0),MATCH((CUADRO!M$4&amp;$E367),'Hoja de Trabajo para listado'!$AB$151:$BA$151,0)),0)+IFERROR(INDEX('Hoja de Trabajo para listado'!$BC$155:$CB$1048576,MATCH($A367,'Hoja de Trabajo para listado'!$BC$155:$BC$1048576,0),MATCH((CUADRO!M$4&amp;$E367),'Hoja de Trabajo para listado'!$BC$151:$CB$151,0)),0)+IFERROR(INDEX('Hoja de Trabajo para listado'!$DE$153:$DG$274,MATCH($A367,'Hoja de Trabajo para listado'!$DE$153:$DE$1048576,0),MATCH((CUADRO!M$4&amp;$E367),'Hoja de Trabajo para listado'!$DE$151:$DG$151,0)),0)+IFERROR(INDEX('Hoja de Trabajo para listado'!$CD$155:$DC$1048576,MATCH($A367,'Hoja de Trabajo para listado'!$CD$155:$CD$1048576,0),MATCH((CUADRO!M$4&amp;$E367),'Hoja de Trabajo para listado'!$CD$151:$DC$151,0)),0)</f>
        <v>0</v>
      </c>
      <c r="N367" s="243">
        <f ca="1">+IFERROR(INDEX('Hoja de Trabajo para listado'!$A$155:$Z$1048576,MATCH($A367,'Hoja de Trabajo para listado'!$A$155:$A$1048576,0),MATCH((CUADRO!N$4&amp;$E367),'Hoja de Trabajo para listado'!$A$151:$Z$151,0)),0)+IFERROR(INDEX('Hoja de Trabajo para listado'!$AB$155:$BA$1048576,MATCH($A367,'Hoja de Trabajo para listado'!$AB$155:$AB$1048576,0),MATCH((CUADRO!N$4&amp;$E367),'Hoja de Trabajo para listado'!$AB$151:$BA$151,0)),0)+IFERROR(INDEX('Hoja de Trabajo para listado'!$BC$155:$CB$1048576,MATCH($A367,'Hoja de Trabajo para listado'!$BC$155:$BC$1048576,0),MATCH((CUADRO!N$4&amp;$E367),'Hoja de Trabajo para listado'!$BC$151:$CB$151,0)),0)+IFERROR(INDEX('Hoja de Trabajo para listado'!$DE$153:$DG$274,MATCH($A367,'Hoja de Trabajo para listado'!$DE$153:$DE$1048576,0),MATCH((CUADRO!N$4&amp;$E367),'Hoja de Trabajo para listado'!$DE$151:$DG$151,0)),0)+IFERROR(INDEX('Hoja de Trabajo para listado'!$CD$155:$DC$1048576,MATCH($A367,'Hoja de Trabajo para listado'!$CD$155:$CD$1048576,0),MATCH((CUADRO!N$4&amp;$E367),'Hoja de Trabajo para listado'!$CD$151:$DC$151,0)),0)</f>
        <v>0</v>
      </c>
      <c r="O367" s="243">
        <f ca="1">+IFERROR(INDEX('Hoja de Trabajo para listado'!$A$155:$Z$1048576,MATCH($A367,'Hoja de Trabajo para listado'!$A$155:$A$1048576,0),MATCH((CUADRO!O$4&amp;$E367),'Hoja de Trabajo para listado'!$A$151:$Z$151,0)),0)+IFERROR(INDEX('Hoja de Trabajo para listado'!$AB$155:$BA$1048576,MATCH($A367,'Hoja de Trabajo para listado'!$AB$155:$AB$1048576,0),MATCH((CUADRO!O$4&amp;$E367),'Hoja de Trabajo para listado'!$AB$151:$BA$151,0)),0)+IFERROR(INDEX('Hoja de Trabajo para listado'!$BC$155:$CB$1048576,MATCH($A367,'Hoja de Trabajo para listado'!$BC$155:$BC$1048576,0),MATCH((CUADRO!O$4&amp;$E367),'Hoja de Trabajo para listado'!$BC$151:$CB$151,0)),0)+IFERROR(INDEX('Hoja de Trabajo para listado'!$DE$153:$DG$274,MATCH($A367,'Hoja de Trabajo para listado'!$DE$153:$DE$1048576,0),MATCH((CUADRO!O$4&amp;$E367),'Hoja de Trabajo para listado'!$DE$151:$DG$151,0)),0)+IFERROR(INDEX('Hoja de Trabajo para listado'!$CD$155:$DC$1048576,MATCH($A367,'Hoja de Trabajo para listado'!$CD$155:$CD$1048576,0),MATCH((CUADRO!O$4&amp;$E367),'Hoja de Trabajo para listado'!$CD$151:$DC$151,0)),0)</f>
        <v>0</v>
      </c>
      <c r="P367" s="243">
        <f ca="1">+IFERROR(INDEX('Hoja de Trabajo para listado'!$A$155:$Z$1048576,MATCH($A367,'Hoja de Trabajo para listado'!$A$155:$A$1048576,0),MATCH((CUADRO!P$4&amp;$E367),'Hoja de Trabajo para listado'!$A$151:$Z$151,0)),0)+IFERROR(INDEX('Hoja de Trabajo para listado'!$AB$155:$BA$1048576,MATCH($A367,'Hoja de Trabajo para listado'!$AB$155:$AB$1048576,0),MATCH((CUADRO!P$4&amp;$E367),'Hoja de Trabajo para listado'!$AB$151:$BA$151,0)),0)+IFERROR(INDEX('Hoja de Trabajo para listado'!$BC$155:$CB$1048576,MATCH($A367,'Hoja de Trabajo para listado'!$BC$155:$BC$1048576,0),MATCH((CUADRO!P$4&amp;$E367),'Hoja de Trabajo para listado'!$BC$151:$CB$151,0)),0)+IFERROR(INDEX('Hoja de Trabajo para listado'!$DE$153:$DG$274,MATCH($A367,'Hoja de Trabajo para listado'!$DE$153:$DE$1048576,0),MATCH((CUADRO!P$4&amp;$E367),'Hoja de Trabajo para listado'!$DE$151:$DG$151,0)),0)+IFERROR(INDEX('Hoja de Trabajo para listado'!$CD$155:$DC$1048576,MATCH($A367,'Hoja de Trabajo para listado'!$CD$155:$CD$1048576,0),MATCH((CUADRO!P$4&amp;$E367),'Hoja de Trabajo para listado'!$CD$151:$DC$151,0)),0)</f>
        <v>0</v>
      </c>
      <c r="Q367" s="243">
        <f ca="1">+IFERROR(INDEX('Hoja de Trabajo para listado'!$A$155:$Z$1048576,MATCH($A367,'Hoja de Trabajo para listado'!$A$155:$A$1048576,0),MATCH((CUADRO!Q$4&amp;$E367),'Hoja de Trabajo para listado'!$A$151:$Z$151,0)),0)+IFERROR(INDEX('Hoja de Trabajo para listado'!$AB$155:$BA$1048576,MATCH($A367,'Hoja de Trabajo para listado'!$AB$155:$AB$1048576,0),MATCH((CUADRO!Q$4&amp;$E367),'Hoja de Trabajo para listado'!$AB$151:$BA$151,0)),0)+IFERROR(INDEX('Hoja de Trabajo para listado'!$BC$155:$CB$1048576,MATCH($A367,'Hoja de Trabajo para listado'!$BC$155:$BC$1048576,0),MATCH((CUADRO!Q$4&amp;$E367),'Hoja de Trabajo para listado'!$BC$151:$CB$151,0)),0)+IFERROR(INDEX('Hoja de Trabajo para listado'!$DE$153:$DG$274,MATCH($A367,'Hoja de Trabajo para listado'!$DE$153:$DE$1048576,0),MATCH((CUADRO!Q$4&amp;$E367),'Hoja de Trabajo para listado'!$DE$151:$DG$151,0)),0)+IFERROR(INDEX('Hoja de Trabajo para listado'!$CD$155:$DC$1048576,MATCH($A367,'Hoja de Trabajo para listado'!$CD$155:$CD$1048576,0),MATCH((CUADRO!Q$4&amp;$E367),'Hoja de Trabajo para listado'!$CD$151:$DC$151,0)),0)</f>
        <v>0</v>
      </c>
      <c r="R367" s="243">
        <f t="shared" ca="1" si="15"/>
        <v>0</v>
      </c>
      <c r="S367" s="263"/>
      <c r="T367" s="243">
        <f ca="1">+T368</f>
        <v>16481.29</v>
      </c>
      <c r="U367" s="242">
        <f t="shared" si="16"/>
        <v>1</v>
      </c>
      <c r="V367" s="333" t="str">
        <f>+VLOOKUP(A367,bd_lista!$A$3:$E$592,5,FALSE)</f>
        <v>Empresas Nacionales</v>
      </c>
      <c r="W367" s="387" t="str">
        <f>+V367</f>
        <v>Empresas Nacionales</v>
      </c>
      <c r="X367" s="242">
        <v>78</v>
      </c>
      <c r="Y367" s="242" t="str">
        <f>+VLOOKUP(X367,bd_lista!$A$3:$C$592,3,FALSE)</f>
        <v>Ministerio de Hidrocarburos y Energías</v>
      </c>
      <c r="Z367" s="294">
        <f>+X367</f>
        <v>78</v>
      </c>
      <c r="AA367" s="319" t="str">
        <f>+Y367</f>
        <v>Ministerio de Hidrocarburos y Energías</v>
      </c>
    </row>
    <row r="368" spans="1:27" ht="15" customHeight="1">
      <c r="A368" s="252">
        <v>595</v>
      </c>
      <c r="B368" s="393"/>
      <c r="C368" s="333" t="str">
        <f>+VLOOKUP(A368,bd_lista!$A$3:$C$592,3,FALSE)</f>
        <v>Gestora Pública de la Seguridad Social de Largo Plazo</v>
      </c>
      <c r="D368" s="390"/>
      <c r="E368" s="333" t="s">
        <v>1305</v>
      </c>
      <c r="F368" s="245">
        <f ca="1">+IFERROR(INDEX('Hoja de Trabajo para listado'!$A$155:$Z$1048576,MATCH($A368,'Hoja de Trabajo para listado'!$A$155:$A$1048576,0),MATCH((CUADRO!F$4&amp;$E368),'Hoja de Trabajo para listado'!$A$151:$Z$151,0)),0)+IFERROR(INDEX('Hoja de Trabajo para listado'!$AB$155:$BA$1048576,MATCH($A368,'Hoja de Trabajo para listado'!$AB$155:$AB$1048576,0),MATCH((CUADRO!F$4&amp;$E368),'Hoja de Trabajo para listado'!$AB$151:$BA$151,0)),0)+IFERROR(INDEX('Hoja de Trabajo para listado'!$BC$155:$CB$1048576,MATCH($A368,'Hoja de Trabajo para listado'!$BC$155:$BC$1048576,0),MATCH((CUADRO!F$4&amp;$E368),'Hoja de Trabajo para listado'!$BC$151:$CB$151,0)),0)+IFERROR(INDEX('Hoja de Trabajo para listado'!$DE$153:$DG$274,MATCH($A368,'Hoja de Trabajo para listado'!$DE$153:$DE$1048576,0),MATCH((CUADRO!F$4&amp;$E368),'Hoja de Trabajo para listado'!$DE$151:$DG$151,0)),0)+IFERROR(INDEX('Hoja de Trabajo para listado'!$CD$155:$DC$1048576,MATCH($A368,'Hoja de Trabajo para listado'!$CD$155:$CD$1048576,0),MATCH((CUADRO!F$4&amp;$E368),'Hoja de Trabajo para listado'!$CD$151:$DC$151,0)),0)</f>
        <v>0</v>
      </c>
      <c r="G368" s="245">
        <f ca="1">+IFERROR(INDEX('Hoja de Trabajo para listado'!$A$155:$Z$1048576,MATCH($A368,'Hoja de Trabajo para listado'!$A$155:$A$1048576,0),MATCH((CUADRO!G$4&amp;$E368),'Hoja de Trabajo para listado'!$A$151:$Z$151,0)),0)+IFERROR(INDEX('Hoja de Trabajo para listado'!$AB$155:$BA$1048576,MATCH($A368,'Hoja de Trabajo para listado'!$AB$155:$AB$1048576,0),MATCH((CUADRO!G$4&amp;$E368),'Hoja de Trabajo para listado'!$AB$151:$BA$151,0)),0)+IFERROR(INDEX('Hoja de Trabajo para listado'!$BC$155:$CB$1048576,MATCH($A368,'Hoja de Trabajo para listado'!$BC$155:$BC$1048576,0),MATCH((CUADRO!G$4&amp;$E368),'Hoja de Trabajo para listado'!$BC$151:$CB$151,0)),0)+IFERROR(INDEX('Hoja de Trabajo para listado'!$DE$153:$DG$274,MATCH($A368,'Hoja de Trabajo para listado'!$DE$153:$DE$1048576,0),MATCH((CUADRO!G$4&amp;$E368),'Hoja de Trabajo para listado'!$DE$151:$DG$151,0)),0)+IFERROR(INDEX('Hoja de Trabajo para listado'!$CD$155:$DC$1048576,MATCH($A368,'Hoja de Trabajo para listado'!$CD$155:$CD$1048576,0),MATCH((CUADRO!G$4&amp;$E368),'Hoja de Trabajo para listado'!$CD$151:$DC$151,0)),0)</f>
        <v>0</v>
      </c>
      <c r="H368" s="245">
        <f ca="1">+IFERROR(INDEX('Hoja de Trabajo para listado'!$A$155:$Z$1048576,MATCH($A368,'Hoja de Trabajo para listado'!$A$155:$A$1048576,0),MATCH((CUADRO!H$4&amp;$E368),'Hoja de Trabajo para listado'!$A$151:$Z$151,0)),0)+IFERROR(INDEX('Hoja de Trabajo para listado'!$AB$155:$BA$1048576,MATCH($A368,'Hoja de Trabajo para listado'!$AB$155:$AB$1048576,0),MATCH((CUADRO!H$4&amp;$E368),'Hoja de Trabajo para listado'!$AB$151:$BA$151,0)),0)+IFERROR(INDEX('Hoja de Trabajo para listado'!$BC$155:$CB$1048576,MATCH($A368,'Hoja de Trabajo para listado'!$BC$155:$BC$1048576,0),MATCH((CUADRO!H$4&amp;$E368),'Hoja de Trabajo para listado'!$BC$151:$CB$151,0)),0)+IFERROR(INDEX('Hoja de Trabajo para listado'!$DE$153:$DG$274,MATCH($A368,'Hoja de Trabajo para listado'!$DE$153:$DE$1048576,0),MATCH((CUADRO!H$4&amp;$E368),'Hoja de Trabajo para listado'!$DE$151:$DG$151,0)),0)+IFERROR(INDEX('Hoja de Trabajo para listado'!$CD$155:$DC$1048576,MATCH($A368,'Hoja de Trabajo para listado'!$CD$155:$CD$1048576,0),MATCH((CUADRO!H$4&amp;$E368),'Hoja de Trabajo para listado'!$CD$151:$DC$151,0)),0)</f>
        <v>0</v>
      </c>
      <c r="I368" s="245">
        <f ca="1">+IFERROR(INDEX('Hoja de Trabajo para listado'!$A$155:$Z$1048576,MATCH($A368,'Hoja de Trabajo para listado'!$A$155:$A$1048576,0),MATCH((CUADRO!I$4&amp;$E368),'Hoja de Trabajo para listado'!$A$151:$Z$151,0)),0)+IFERROR(INDEX('Hoja de Trabajo para listado'!$AB$155:$BA$1048576,MATCH($A368,'Hoja de Trabajo para listado'!$AB$155:$AB$1048576,0),MATCH((CUADRO!I$4&amp;$E368),'Hoja de Trabajo para listado'!$AB$151:$BA$151,0)),0)+IFERROR(INDEX('Hoja de Trabajo para listado'!$BC$155:$CB$1048576,MATCH($A368,'Hoja de Trabajo para listado'!$BC$155:$BC$1048576,0),MATCH((CUADRO!I$4&amp;$E368),'Hoja de Trabajo para listado'!$BC$151:$CB$151,0)),0)+IFERROR(INDEX('Hoja de Trabajo para listado'!$DE$153:$DG$274,MATCH($A368,'Hoja de Trabajo para listado'!$DE$153:$DE$1048576,0),MATCH((CUADRO!I$4&amp;$E368),'Hoja de Trabajo para listado'!$DE$151:$DG$151,0)),0)+IFERROR(INDEX('Hoja de Trabajo para listado'!$CD$155:$DC$1048576,MATCH($A368,'Hoja de Trabajo para listado'!$CD$155:$CD$1048576,0),MATCH((CUADRO!I$4&amp;$E368),'Hoja de Trabajo para listado'!$CD$151:$DC$151,0)),0)</f>
        <v>796</v>
      </c>
      <c r="J368" s="245">
        <f ca="1">+IFERROR(INDEX('Hoja de Trabajo para listado'!$A$155:$Z$1048576,MATCH($A368,'Hoja de Trabajo para listado'!$A$155:$A$1048576,0),MATCH((CUADRO!J$4&amp;$E368),'Hoja de Trabajo para listado'!$A$151:$Z$151,0)),0)+IFERROR(INDEX('Hoja de Trabajo para listado'!$AB$155:$BA$1048576,MATCH($A368,'Hoja de Trabajo para listado'!$AB$155:$AB$1048576,0),MATCH((CUADRO!J$4&amp;$E368),'Hoja de Trabajo para listado'!$AB$151:$BA$151,0)),0)+IFERROR(INDEX('Hoja de Trabajo para listado'!$BC$155:$CB$1048576,MATCH($A368,'Hoja de Trabajo para listado'!$BC$155:$BC$1048576,0),MATCH((CUADRO!J$4&amp;$E368),'Hoja de Trabajo para listado'!$BC$151:$CB$151,0)),0)+IFERROR(INDEX('Hoja de Trabajo para listado'!$DE$153:$DG$274,MATCH($A368,'Hoja de Trabajo para listado'!$DE$153:$DE$1048576,0),MATCH((CUADRO!J$4&amp;$E368),'Hoja de Trabajo para listado'!$DE$151:$DG$151,0)),0)+IFERROR(INDEX('Hoja de Trabajo para listado'!$CD$155:$DC$1048576,MATCH($A368,'Hoja de Trabajo para listado'!$CD$155:$CD$1048576,0),MATCH((CUADRO!J$4&amp;$E368),'Hoja de Trabajo para listado'!$CD$151:$DC$151,0)),0)</f>
        <v>15685.289999999999</v>
      </c>
      <c r="K368" s="245">
        <f ca="1">+IFERROR(INDEX('Hoja de Trabajo para listado'!$A$155:$Z$1048576,MATCH($A368,'Hoja de Trabajo para listado'!$A$155:$A$1048576,0),MATCH((CUADRO!K$4&amp;$E368),'Hoja de Trabajo para listado'!$A$151:$Z$151,0)),0)+IFERROR(INDEX('Hoja de Trabajo para listado'!$AB$155:$BA$1048576,MATCH($A368,'Hoja de Trabajo para listado'!$AB$155:$AB$1048576,0),MATCH((CUADRO!K$4&amp;$E368),'Hoja de Trabajo para listado'!$AB$151:$BA$151,0)),0)+IFERROR(INDEX('Hoja de Trabajo para listado'!$BC$155:$CB$1048576,MATCH($A368,'Hoja de Trabajo para listado'!$BC$155:$BC$1048576,0),MATCH((CUADRO!K$4&amp;$E368),'Hoja de Trabajo para listado'!$BC$151:$CB$151,0)),0)+IFERROR(INDEX('Hoja de Trabajo para listado'!$DE$153:$DG$274,MATCH($A368,'Hoja de Trabajo para listado'!$DE$153:$DE$1048576,0),MATCH((CUADRO!K$4&amp;$E368),'Hoja de Trabajo para listado'!$DE$151:$DG$151,0)),0)+IFERROR(INDEX('Hoja de Trabajo para listado'!$CD$155:$DC$1048576,MATCH($A368,'Hoja de Trabajo para listado'!$CD$155:$CD$1048576,0),MATCH((CUADRO!K$4&amp;$E368),'Hoja de Trabajo para listado'!$CD$151:$DC$151,0)),0)</f>
        <v>0</v>
      </c>
      <c r="L368" s="245">
        <f ca="1">+IFERROR(INDEX('Hoja de Trabajo para listado'!$A$155:$Z$1048576,MATCH($A368,'Hoja de Trabajo para listado'!$A$155:$A$1048576,0),MATCH((CUADRO!L$4&amp;$E368),'Hoja de Trabajo para listado'!$A$151:$Z$151,0)),0)+IFERROR(INDEX('Hoja de Trabajo para listado'!$AB$155:$BA$1048576,MATCH($A368,'Hoja de Trabajo para listado'!$AB$155:$AB$1048576,0),MATCH((CUADRO!L$4&amp;$E368),'Hoja de Trabajo para listado'!$AB$151:$BA$151,0)),0)+IFERROR(INDEX('Hoja de Trabajo para listado'!$BC$155:$CB$1048576,MATCH($A368,'Hoja de Trabajo para listado'!$BC$155:$BC$1048576,0),MATCH((CUADRO!L$4&amp;$E368),'Hoja de Trabajo para listado'!$BC$151:$CB$151,0)),0)+IFERROR(INDEX('Hoja de Trabajo para listado'!$DE$153:$DG$274,MATCH($A368,'Hoja de Trabajo para listado'!$DE$153:$DE$1048576,0),MATCH((CUADRO!L$4&amp;$E368),'Hoja de Trabajo para listado'!$DE$151:$DG$151,0)),0)+IFERROR(INDEX('Hoja de Trabajo para listado'!$CD$155:$DC$1048576,MATCH($A368,'Hoja de Trabajo para listado'!$CD$155:$CD$1048576,0),MATCH((CUADRO!L$4&amp;$E368),'Hoja de Trabajo para listado'!$CD$151:$DC$151,0)),0)</f>
        <v>0</v>
      </c>
      <c r="M368" s="245">
        <f ca="1">+IFERROR(INDEX('Hoja de Trabajo para listado'!$A$155:$Z$1048576,MATCH($A368,'Hoja de Trabajo para listado'!$A$155:$A$1048576,0),MATCH((CUADRO!M$4&amp;$E368),'Hoja de Trabajo para listado'!$A$151:$Z$151,0)),0)+IFERROR(INDEX('Hoja de Trabajo para listado'!$AB$155:$BA$1048576,MATCH($A368,'Hoja de Trabajo para listado'!$AB$155:$AB$1048576,0),MATCH((CUADRO!M$4&amp;$E368),'Hoja de Trabajo para listado'!$AB$151:$BA$151,0)),0)+IFERROR(INDEX('Hoja de Trabajo para listado'!$BC$155:$CB$1048576,MATCH($A368,'Hoja de Trabajo para listado'!$BC$155:$BC$1048576,0),MATCH((CUADRO!M$4&amp;$E368),'Hoja de Trabajo para listado'!$BC$151:$CB$151,0)),0)+IFERROR(INDEX('Hoja de Trabajo para listado'!$DE$153:$DG$274,MATCH($A368,'Hoja de Trabajo para listado'!$DE$153:$DE$1048576,0),MATCH((CUADRO!M$4&amp;$E368),'Hoja de Trabajo para listado'!$DE$151:$DG$151,0)),0)+IFERROR(INDEX('Hoja de Trabajo para listado'!$CD$155:$DC$1048576,MATCH($A368,'Hoja de Trabajo para listado'!$CD$155:$CD$1048576,0),MATCH((CUADRO!M$4&amp;$E368),'Hoja de Trabajo para listado'!$CD$151:$DC$151,0)),0)</f>
        <v>0</v>
      </c>
      <c r="N368" s="245">
        <f ca="1">+IFERROR(INDEX('Hoja de Trabajo para listado'!$A$155:$Z$1048576,MATCH($A368,'Hoja de Trabajo para listado'!$A$155:$A$1048576,0),MATCH((CUADRO!N$4&amp;$E368),'Hoja de Trabajo para listado'!$A$151:$Z$151,0)),0)+IFERROR(INDEX('Hoja de Trabajo para listado'!$AB$155:$BA$1048576,MATCH($A368,'Hoja de Trabajo para listado'!$AB$155:$AB$1048576,0),MATCH((CUADRO!N$4&amp;$E368),'Hoja de Trabajo para listado'!$AB$151:$BA$151,0)),0)+IFERROR(INDEX('Hoja de Trabajo para listado'!$BC$155:$CB$1048576,MATCH($A368,'Hoja de Trabajo para listado'!$BC$155:$BC$1048576,0),MATCH((CUADRO!N$4&amp;$E368),'Hoja de Trabajo para listado'!$BC$151:$CB$151,0)),0)+IFERROR(INDEX('Hoja de Trabajo para listado'!$DE$153:$DG$274,MATCH($A368,'Hoja de Trabajo para listado'!$DE$153:$DE$1048576,0),MATCH((CUADRO!N$4&amp;$E368),'Hoja de Trabajo para listado'!$DE$151:$DG$151,0)),0)+IFERROR(INDEX('Hoja de Trabajo para listado'!$CD$155:$DC$1048576,MATCH($A368,'Hoja de Trabajo para listado'!$CD$155:$CD$1048576,0),MATCH((CUADRO!N$4&amp;$E368),'Hoja de Trabajo para listado'!$CD$151:$DC$151,0)),0)</f>
        <v>0</v>
      </c>
      <c r="O368" s="245">
        <f ca="1">+IFERROR(INDEX('Hoja de Trabajo para listado'!$A$155:$Z$1048576,MATCH($A368,'Hoja de Trabajo para listado'!$A$155:$A$1048576,0),MATCH((CUADRO!O$4&amp;$E368),'Hoja de Trabajo para listado'!$A$151:$Z$151,0)),0)+IFERROR(INDEX('Hoja de Trabajo para listado'!$AB$155:$BA$1048576,MATCH($A368,'Hoja de Trabajo para listado'!$AB$155:$AB$1048576,0),MATCH((CUADRO!O$4&amp;$E368),'Hoja de Trabajo para listado'!$AB$151:$BA$151,0)),0)+IFERROR(INDEX('Hoja de Trabajo para listado'!$BC$155:$CB$1048576,MATCH($A368,'Hoja de Trabajo para listado'!$BC$155:$BC$1048576,0),MATCH((CUADRO!O$4&amp;$E368),'Hoja de Trabajo para listado'!$BC$151:$CB$151,0)),0)+IFERROR(INDEX('Hoja de Trabajo para listado'!$DE$153:$DG$274,MATCH($A368,'Hoja de Trabajo para listado'!$DE$153:$DE$1048576,0),MATCH((CUADRO!O$4&amp;$E368),'Hoja de Trabajo para listado'!$DE$151:$DG$151,0)),0)+IFERROR(INDEX('Hoja de Trabajo para listado'!$CD$155:$DC$1048576,MATCH($A368,'Hoja de Trabajo para listado'!$CD$155:$CD$1048576,0),MATCH((CUADRO!O$4&amp;$E368),'Hoja de Trabajo para listado'!$CD$151:$DC$151,0)),0)</f>
        <v>0</v>
      </c>
      <c r="P368" s="245">
        <f ca="1">+IFERROR(INDEX('Hoja de Trabajo para listado'!$A$155:$Z$1048576,MATCH($A368,'Hoja de Trabajo para listado'!$A$155:$A$1048576,0),MATCH((CUADRO!P$4&amp;$E368),'Hoja de Trabajo para listado'!$A$151:$Z$151,0)),0)+IFERROR(INDEX('Hoja de Trabajo para listado'!$AB$155:$BA$1048576,MATCH($A368,'Hoja de Trabajo para listado'!$AB$155:$AB$1048576,0),MATCH((CUADRO!P$4&amp;$E368),'Hoja de Trabajo para listado'!$AB$151:$BA$151,0)),0)+IFERROR(INDEX('Hoja de Trabajo para listado'!$BC$155:$CB$1048576,MATCH($A368,'Hoja de Trabajo para listado'!$BC$155:$BC$1048576,0),MATCH((CUADRO!P$4&amp;$E368),'Hoja de Trabajo para listado'!$BC$151:$CB$151,0)),0)+IFERROR(INDEX('Hoja de Trabajo para listado'!$DE$153:$DG$274,MATCH($A368,'Hoja de Trabajo para listado'!$DE$153:$DE$1048576,0),MATCH((CUADRO!P$4&amp;$E368),'Hoja de Trabajo para listado'!$DE$151:$DG$151,0)),0)+IFERROR(INDEX('Hoja de Trabajo para listado'!$CD$155:$DC$1048576,MATCH($A368,'Hoja de Trabajo para listado'!$CD$155:$CD$1048576,0),MATCH((CUADRO!P$4&amp;$E368),'Hoja de Trabajo para listado'!$CD$151:$DC$151,0)),0)</f>
        <v>0</v>
      </c>
      <c r="Q368" s="245">
        <f ca="1">+IFERROR(INDEX('Hoja de Trabajo para listado'!$A$155:$Z$1048576,MATCH($A368,'Hoja de Trabajo para listado'!$A$155:$A$1048576,0),MATCH((CUADRO!Q$4&amp;$E368),'Hoja de Trabajo para listado'!$A$151:$Z$151,0)),0)+IFERROR(INDEX('Hoja de Trabajo para listado'!$AB$155:$BA$1048576,MATCH($A368,'Hoja de Trabajo para listado'!$AB$155:$AB$1048576,0),MATCH((CUADRO!Q$4&amp;$E368),'Hoja de Trabajo para listado'!$AB$151:$BA$151,0)),0)+IFERROR(INDEX('Hoja de Trabajo para listado'!$BC$155:$CB$1048576,MATCH($A368,'Hoja de Trabajo para listado'!$BC$155:$BC$1048576,0),MATCH((CUADRO!Q$4&amp;$E368),'Hoja de Trabajo para listado'!$BC$151:$CB$151,0)),0)+IFERROR(INDEX('Hoja de Trabajo para listado'!$DE$153:$DG$274,MATCH($A368,'Hoja de Trabajo para listado'!$DE$153:$DE$1048576,0),MATCH((CUADRO!Q$4&amp;$E368),'Hoja de Trabajo para listado'!$DE$151:$DG$151,0)),0)+IFERROR(INDEX('Hoja de Trabajo para listado'!$CD$155:$DC$1048576,MATCH($A368,'Hoja de Trabajo para listado'!$CD$155:$CD$1048576,0),MATCH((CUADRO!Q$4&amp;$E368),'Hoja de Trabajo para listado'!$CD$151:$DC$151,0)),0)</f>
        <v>0</v>
      </c>
      <c r="R368" s="245">
        <f t="shared" ca="1" si="15"/>
        <v>16481.29</v>
      </c>
      <c r="S368" s="262">
        <f ca="1">+R367+R368</f>
        <v>16481.29</v>
      </c>
      <c r="T368" s="245">
        <f ca="1">+S368</f>
        <v>16481.29</v>
      </c>
      <c r="U368" s="244">
        <f t="shared" si="16"/>
        <v>2</v>
      </c>
      <c r="V368" s="333" t="str">
        <f>+VLOOKUP(A368,bd_lista!$A$3:$E$592,5,FALSE)</f>
        <v>Empresas Nacionales</v>
      </c>
      <c r="W368" s="388"/>
      <c r="X368" s="242">
        <v>78</v>
      </c>
      <c r="Y368" s="242" t="str">
        <f>+VLOOKUP(X368,bd_lista!$A$3:$C$592,3,FALSE)</f>
        <v>Ministerio de Hidrocarburos y Energías</v>
      </c>
      <c r="Z368" s="292"/>
      <c r="AA368" s="321"/>
    </row>
    <row r="369" spans="1:27" ht="15" customHeight="1">
      <c r="A369" s="251">
        <v>596</v>
      </c>
      <c r="B369" s="392">
        <f>+A369</f>
        <v>596</v>
      </c>
      <c r="C369" s="247" t="str">
        <f>+VLOOKUP(A369,bd_lista!$A$3:$C$592,3,FALSE)</f>
        <v xml:space="preserve">Empresa Pública Transporte Aéreo Militar </v>
      </c>
      <c r="D369" s="389" t="str">
        <f>+C369</f>
        <v xml:space="preserve">Empresa Pública Transporte Aéreo Militar </v>
      </c>
      <c r="E369" s="247" t="s">
        <v>1304</v>
      </c>
      <c r="F369" s="243">
        <f ca="1">+IFERROR(INDEX('Hoja de Trabajo para listado'!$A$155:$Z$1048576,MATCH($A369,'Hoja de Trabajo para listado'!$A$155:$A$1048576,0),MATCH((CUADRO!F$4&amp;$E369),'Hoja de Trabajo para listado'!$A$151:$Z$151,0)),0)+IFERROR(INDEX('Hoja de Trabajo para listado'!$AB$155:$BA$1048576,MATCH($A369,'Hoja de Trabajo para listado'!$AB$155:$AB$1048576,0),MATCH((CUADRO!F$4&amp;$E369),'Hoja de Trabajo para listado'!$AB$151:$BA$151,0)),0)+IFERROR(INDEX('Hoja de Trabajo para listado'!$BC$155:$CB$1048576,MATCH($A369,'Hoja de Trabajo para listado'!$BC$155:$BC$1048576,0),MATCH((CUADRO!F$4&amp;$E369),'Hoja de Trabajo para listado'!$BC$151:$CB$151,0)),0)+IFERROR(INDEX('Hoja de Trabajo para listado'!$DE$153:$DG$274,MATCH($A369,'Hoja de Trabajo para listado'!$DE$153:$DE$1048576,0),MATCH((CUADRO!F$4&amp;$E369),'Hoja de Trabajo para listado'!$DE$151:$DG$151,0)),0)+IFERROR(INDEX('Hoja de Trabajo para listado'!$CD$155:$DC$1048576,MATCH($A369,'Hoja de Trabajo para listado'!$CD$155:$CD$1048576,0),MATCH((CUADRO!F$4&amp;$E369),'Hoja de Trabajo para listado'!$CD$151:$DC$151,0)),0)</f>
        <v>0</v>
      </c>
      <c r="G369" s="243">
        <f ca="1">+IFERROR(INDEX('Hoja de Trabajo para listado'!$A$155:$Z$1048576,MATCH($A369,'Hoja de Trabajo para listado'!$A$155:$A$1048576,0),MATCH((CUADRO!G$4&amp;$E369),'Hoja de Trabajo para listado'!$A$151:$Z$151,0)),0)+IFERROR(INDEX('Hoja de Trabajo para listado'!$AB$155:$BA$1048576,MATCH($A369,'Hoja de Trabajo para listado'!$AB$155:$AB$1048576,0),MATCH((CUADRO!G$4&amp;$E369),'Hoja de Trabajo para listado'!$AB$151:$BA$151,0)),0)+IFERROR(INDEX('Hoja de Trabajo para listado'!$BC$155:$CB$1048576,MATCH($A369,'Hoja de Trabajo para listado'!$BC$155:$BC$1048576,0),MATCH((CUADRO!G$4&amp;$E369),'Hoja de Trabajo para listado'!$BC$151:$CB$151,0)),0)+IFERROR(INDEX('Hoja de Trabajo para listado'!$DE$153:$DG$274,MATCH($A369,'Hoja de Trabajo para listado'!$DE$153:$DE$1048576,0),MATCH((CUADRO!G$4&amp;$E369),'Hoja de Trabajo para listado'!$DE$151:$DG$151,0)),0)+IFERROR(INDEX('Hoja de Trabajo para listado'!$CD$155:$DC$1048576,MATCH($A369,'Hoja de Trabajo para listado'!$CD$155:$CD$1048576,0),MATCH((CUADRO!G$4&amp;$E369),'Hoja de Trabajo para listado'!$CD$151:$DC$151,0)),0)</f>
        <v>0</v>
      </c>
      <c r="H369" s="243">
        <f ca="1">+IFERROR(INDEX('Hoja de Trabajo para listado'!$A$155:$Z$1048576,MATCH($A369,'Hoja de Trabajo para listado'!$A$155:$A$1048576,0),MATCH((CUADRO!H$4&amp;$E369),'Hoja de Trabajo para listado'!$A$151:$Z$151,0)),0)+IFERROR(INDEX('Hoja de Trabajo para listado'!$AB$155:$BA$1048576,MATCH($A369,'Hoja de Trabajo para listado'!$AB$155:$AB$1048576,0),MATCH((CUADRO!H$4&amp;$E369),'Hoja de Trabajo para listado'!$AB$151:$BA$151,0)),0)+IFERROR(INDEX('Hoja de Trabajo para listado'!$BC$155:$CB$1048576,MATCH($A369,'Hoja de Trabajo para listado'!$BC$155:$BC$1048576,0),MATCH((CUADRO!H$4&amp;$E369),'Hoja de Trabajo para listado'!$BC$151:$CB$151,0)),0)+IFERROR(INDEX('Hoja de Trabajo para listado'!$DE$153:$DG$274,MATCH($A369,'Hoja de Trabajo para listado'!$DE$153:$DE$1048576,0),MATCH((CUADRO!H$4&amp;$E369),'Hoja de Trabajo para listado'!$DE$151:$DG$151,0)),0)+IFERROR(INDEX('Hoja de Trabajo para listado'!$CD$155:$DC$1048576,MATCH($A369,'Hoja de Trabajo para listado'!$CD$155:$CD$1048576,0),MATCH((CUADRO!H$4&amp;$E369),'Hoja de Trabajo para listado'!$CD$151:$DC$151,0)),0)</f>
        <v>0</v>
      </c>
      <c r="I369" s="243">
        <f ca="1">+IFERROR(INDEX('Hoja de Trabajo para listado'!$A$155:$Z$1048576,MATCH($A369,'Hoja de Trabajo para listado'!$A$155:$A$1048576,0),MATCH((CUADRO!I$4&amp;$E369),'Hoja de Trabajo para listado'!$A$151:$Z$151,0)),0)+IFERROR(INDEX('Hoja de Trabajo para listado'!$AB$155:$BA$1048576,MATCH($A369,'Hoja de Trabajo para listado'!$AB$155:$AB$1048576,0),MATCH((CUADRO!I$4&amp;$E369),'Hoja de Trabajo para listado'!$AB$151:$BA$151,0)),0)+IFERROR(INDEX('Hoja de Trabajo para listado'!$BC$155:$CB$1048576,MATCH($A369,'Hoja de Trabajo para listado'!$BC$155:$BC$1048576,0),MATCH((CUADRO!I$4&amp;$E369),'Hoja de Trabajo para listado'!$BC$151:$CB$151,0)),0)+IFERROR(INDEX('Hoja de Trabajo para listado'!$DE$153:$DG$274,MATCH($A369,'Hoja de Trabajo para listado'!$DE$153:$DE$1048576,0),MATCH((CUADRO!I$4&amp;$E369),'Hoja de Trabajo para listado'!$DE$151:$DG$151,0)),0)+IFERROR(INDEX('Hoja de Trabajo para listado'!$CD$155:$DC$1048576,MATCH($A369,'Hoja de Trabajo para listado'!$CD$155:$CD$1048576,0),MATCH((CUADRO!I$4&amp;$E369),'Hoja de Trabajo para listado'!$CD$151:$DC$151,0)),0)</f>
        <v>0</v>
      </c>
      <c r="J369" s="243">
        <f ca="1">+IFERROR(INDEX('Hoja de Trabajo para listado'!$A$155:$Z$1048576,MATCH($A369,'Hoja de Trabajo para listado'!$A$155:$A$1048576,0),MATCH((CUADRO!J$4&amp;$E369),'Hoja de Trabajo para listado'!$A$151:$Z$151,0)),0)+IFERROR(INDEX('Hoja de Trabajo para listado'!$AB$155:$BA$1048576,MATCH($A369,'Hoja de Trabajo para listado'!$AB$155:$AB$1048576,0),MATCH((CUADRO!J$4&amp;$E369),'Hoja de Trabajo para listado'!$AB$151:$BA$151,0)),0)+IFERROR(INDEX('Hoja de Trabajo para listado'!$BC$155:$CB$1048576,MATCH($A369,'Hoja de Trabajo para listado'!$BC$155:$BC$1048576,0),MATCH((CUADRO!J$4&amp;$E369),'Hoja de Trabajo para listado'!$BC$151:$CB$151,0)),0)+IFERROR(INDEX('Hoja de Trabajo para listado'!$DE$153:$DG$274,MATCH($A369,'Hoja de Trabajo para listado'!$DE$153:$DE$1048576,0),MATCH((CUADRO!J$4&amp;$E369),'Hoja de Trabajo para listado'!$DE$151:$DG$151,0)),0)+IFERROR(INDEX('Hoja de Trabajo para listado'!$CD$155:$DC$1048576,MATCH($A369,'Hoja de Trabajo para listado'!$CD$155:$CD$1048576,0),MATCH((CUADRO!J$4&amp;$E369),'Hoja de Trabajo para listado'!$CD$151:$DC$151,0)),0)</f>
        <v>1117.57</v>
      </c>
      <c r="K369" s="243">
        <f ca="1">+IFERROR(INDEX('Hoja de Trabajo para listado'!$A$155:$Z$1048576,MATCH($A369,'Hoja de Trabajo para listado'!$A$155:$A$1048576,0),MATCH((CUADRO!K$4&amp;$E369),'Hoja de Trabajo para listado'!$A$151:$Z$151,0)),0)+IFERROR(INDEX('Hoja de Trabajo para listado'!$AB$155:$BA$1048576,MATCH($A369,'Hoja de Trabajo para listado'!$AB$155:$AB$1048576,0),MATCH((CUADRO!K$4&amp;$E369),'Hoja de Trabajo para listado'!$AB$151:$BA$151,0)),0)+IFERROR(INDEX('Hoja de Trabajo para listado'!$BC$155:$CB$1048576,MATCH($A369,'Hoja de Trabajo para listado'!$BC$155:$BC$1048576,0),MATCH((CUADRO!K$4&amp;$E369),'Hoja de Trabajo para listado'!$BC$151:$CB$151,0)),0)+IFERROR(INDEX('Hoja de Trabajo para listado'!$DE$153:$DG$274,MATCH($A369,'Hoja de Trabajo para listado'!$DE$153:$DE$1048576,0),MATCH((CUADRO!K$4&amp;$E369),'Hoja de Trabajo para listado'!$DE$151:$DG$151,0)),0)+IFERROR(INDEX('Hoja de Trabajo para listado'!$CD$155:$DC$1048576,MATCH($A369,'Hoja de Trabajo para listado'!$CD$155:$CD$1048576,0),MATCH((CUADRO!K$4&amp;$E369),'Hoja de Trabajo para listado'!$CD$151:$DC$151,0)),0)</f>
        <v>0</v>
      </c>
      <c r="L369" s="243">
        <f ca="1">+IFERROR(INDEX('Hoja de Trabajo para listado'!$A$155:$Z$1048576,MATCH($A369,'Hoja de Trabajo para listado'!$A$155:$A$1048576,0),MATCH((CUADRO!L$4&amp;$E369),'Hoja de Trabajo para listado'!$A$151:$Z$151,0)),0)+IFERROR(INDEX('Hoja de Trabajo para listado'!$AB$155:$BA$1048576,MATCH($A369,'Hoja de Trabajo para listado'!$AB$155:$AB$1048576,0),MATCH((CUADRO!L$4&amp;$E369),'Hoja de Trabajo para listado'!$AB$151:$BA$151,0)),0)+IFERROR(INDEX('Hoja de Trabajo para listado'!$BC$155:$CB$1048576,MATCH($A369,'Hoja de Trabajo para listado'!$BC$155:$BC$1048576,0),MATCH((CUADRO!L$4&amp;$E369),'Hoja de Trabajo para listado'!$BC$151:$CB$151,0)),0)+IFERROR(INDEX('Hoja de Trabajo para listado'!$DE$153:$DG$274,MATCH($A369,'Hoja de Trabajo para listado'!$DE$153:$DE$1048576,0),MATCH((CUADRO!L$4&amp;$E369),'Hoja de Trabajo para listado'!$DE$151:$DG$151,0)),0)+IFERROR(INDEX('Hoja de Trabajo para listado'!$CD$155:$DC$1048576,MATCH($A369,'Hoja de Trabajo para listado'!$CD$155:$CD$1048576,0),MATCH((CUADRO!L$4&amp;$E369),'Hoja de Trabajo para listado'!$CD$151:$DC$151,0)),0)</f>
        <v>0</v>
      </c>
      <c r="M369" s="243">
        <f ca="1">+IFERROR(INDEX('Hoja de Trabajo para listado'!$A$155:$Z$1048576,MATCH($A369,'Hoja de Trabajo para listado'!$A$155:$A$1048576,0),MATCH((CUADRO!M$4&amp;$E369),'Hoja de Trabajo para listado'!$A$151:$Z$151,0)),0)+IFERROR(INDEX('Hoja de Trabajo para listado'!$AB$155:$BA$1048576,MATCH($A369,'Hoja de Trabajo para listado'!$AB$155:$AB$1048576,0),MATCH((CUADRO!M$4&amp;$E369),'Hoja de Trabajo para listado'!$AB$151:$BA$151,0)),0)+IFERROR(INDEX('Hoja de Trabajo para listado'!$BC$155:$CB$1048576,MATCH($A369,'Hoja de Trabajo para listado'!$BC$155:$BC$1048576,0),MATCH((CUADRO!M$4&amp;$E369),'Hoja de Trabajo para listado'!$BC$151:$CB$151,0)),0)+IFERROR(INDEX('Hoja de Trabajo para listado'!$DE$153:$DG$274,MATCH($A369,'Hoja de Trabajo para listado'!$DE$153:$DE$1048576,0),MATCH((CUADRO!M$4&amp;$E369),'Hoja de Trabajo para listado'!$DE$151:$DG$151,0)),0)+IFERROR(INDEX('Hoja de Trabajo para listado'!$CD$155:$DC$1048576,MATCH($A369,'Hoja de Trabajo para listado'!$CD$155:$CD$1048576,0),MATCH((CUADRO!M$4&amp;$E369),'Hoja de Trabajo para listado'!$CD$151:$DC$151,0)),0)</f>
        <v>0</v>
      </c>
      <c r="N369" s="243">
        <f ca="1">+IFERROR(INDEX('Hoja de Trabajo para listado'!$A$155:$Z$1048576,MATCH($A369,'Hoja de Trabajo para listado'!$A$155:$A$1048576,0),MATCH((CUADRO!N$4&amp;$E369),'Hoja de Trabajo para listado'!$A$151:$Z$151,0)),0)+IFERROR(INDEX('Hoja de Trabajo para listado'!$AB$155:$BA$1048576,MATCH($A369,'Hoja de Trabajo para listado'!$AB$155:$AB$1048576,0),MATCH((CUADRO!N$4&amp;$E369),'Hoja de Trabajo para listado'!$AB$151:$BA$151,0)),0)+IFERROR(INDEX('Hoja de Trabajo para listado'!$BC$155:$CB$1048576,MATCH($A369,'Hoja de Trabajo para listado'!$BC$155:$BC$1048576,0),MATCH((CUADRO!N$4&amp;$E369),'Hoja de Trabajo para listado'!$BC$151:$CB$151,0)),0)+IFERROR(INDEX('Hoja de Trabajo para listado'!$DE$153:$DG$274,MATCH($A369,'Hoja de Trabajo para listado'!$DE$153:$DE$1048576,0),MATCH((CUADRO!N$4&amp;$E369),'Hoja de Trabajo para listado'!$DE$151:$DG$151,0)),0)+IFERROR(INDEX('Hoja de Trabajo para listado'!$CD$155:$DC$1048576,MATCH($A369,'Hoja de Trabajo para listado'!$CD$155:$CD$1048576,0),MATCH((CUADRO!N$4&amp;$E369),'Hoja de Trabajo para listado'!$CD$151:$DC$151,0)),0)</f>
        <v>0</v>
      </c>
      <c r="O369" s="243">
        <f ca="1">+IFERROR(INDEX('Hoja de Trabajo para listado'!$A$155:$Z$1048576,MATCH($A369,'Hoja de Trabajo para listado'!$A$155:$A$1048576,0),MATCH((CUADRO!O$4&amp;$E369),'Hoja de Trabajo para listado'!$A$151:$Z$151,0)),0)+IFERROR(INDEX('Hoja de Trabajo para listado'!$AB$155:$BA$1048576,MATCH($A369,'Hoja de Trabajo para listado'!$AB$155:$AB$1048576,0),MATCH((CUADRO!O$4&amp;$E369),'Hoja de Trabajo para listado'!$AB$151:$BA$151,0)),0)+IFERROR(INDEX('Hoja de Trabajo para listado'!$BC$155:$CB$1048576,MATCH($A369,'Hoja de Trabajo para listado'!$BC$155:$BC$1048576,0),MATCH((CUADRO!O$4&amp;$E369),'Hoja de Trabajo para listado'!$BC$151:$CB$151,0)),0)+IFERROR(INDEX('Hoja de Trabajo para listado'!$DE$153:$DG$274,MATCH($A369,'Hoja de Trabajo para listado'!$DE$153:$DE$1048576,0),MATCH((CUADRO!O$4&amp;$E369),'Hoja de Trabajo para listado'!$DE$151:$DG$151,0)),0)+IFERROR(INDEX('Hoja de Trabajo para listado'!$CD$155:$DC$1048576,MATCH($A369,'Hoja de Trabajo para listado'!$CD$155:$CD$1048576,0),MATCH((CUADRO!O$4&amp;$E369),'Hoja de Trabajo para listado'!$CD$151:$DC$151,0)),0)</f>
        <v>0</v>
      </c>
      <c r="P369" s="243">
        <f ca="1">+IFERROR(INDEX('Hoja de Trabajo para listado'!$A$155:$Z$1048576,MATCH($A369,'Hoja de Trabajo para listado'!$A$155:$A$1048576,0),MATCH((CUADRO!P$4&amp;$E369),'Hoja de Trabajo para listado'!$A$151:$Z$151,0)),0)+IFERROR(INDEX('Hoja de Trabajo para listado'!$AB$155:$BA$1048576,MATCH($A369,'Hoja de Trabajo para listado'!$AB$155:$AB$1048576,0),MATCH((CUADRO!P$4&amp;$E369),'Hoja de Trabajo para listado'!$AB$151:$BA$151,0)),0)+IFERROR(INDEX('Hoja de Trabajo para listado'!$BC$155:$CB$1048576,MATCH($A369,'Hoja de Trabajo para listado'!$BC$155:$BC$1048576,0),MATCH((CUADRO!P$4&amp;$E369),'Hoja de Trabajo para listado'!$BC$151:$CB$151,0)),0)+IFERROR(INDEX('Hoja de Trabajo para listado'!$DE$153:$DG$274,MATCH($A369,'Hoja de Trabajo para listado'!$DE$153:$DE$1048576,0),MATCH((CUADRO!P$4&amp;$E369),'Hoja de Trabajo para listado'!$DE$151:$DG$151,0)),0)+IFERROR(INDEX('Hoja de Trabajo para listado'!$CD$155:$DC$1048576,MATCH($A369,'Hoja de Trabajo para listado'!$CD$155:$CD$1048576,0),MATCH((CUADRO!P$4&amp;$E369),'Hoja de Trabajo para listado'!$CD$151:$DC$151,0)),0)</f>
        <v>0</v>
      </c>
      <c r="Q369" s="243">
        <f ca="1">+IFERROR(INDEX('Hoja de Trabajo para listado'!$A$155:$Z$1048576,MATCH($A369,'Hoja de Trabajo para listado'!$A$155:$A$1048576,0),MATCH((CUADRO!Q$4&amp;$E369),'Hoja de Trabajo para listado'!$A$151:$Z$151,0)),0)+IFERROR(INDEX('Hoja de Trabajo para listado'!$AB$155:$BA$1048576,MATCH($A369,'Hoja de Trabajo para listado'!$AB$155:$AB$1048576,0),MATCH((CUADRO!Q$4&amp;$E369),'Hoja de Trabajo para listado'!$AB$151:$BA$151,0)),0)+IFERROR(INDEX('Hoja de Trabajo para listado'!$BC$155:$CB$1048576,MATCH($A369,'Hoja de Trabajo para listado'!$BC$155:$BC$1048576,0),MATCH((CUADRO!Q$4&amp;$E369),'Hoja de Trabajo para listado'!$BC$151:$CB$151,0)),0)+IFERROR(INDEX('Hoja de Trabajo para listado'!$DE$153:$DG$274,MATCH($A369,'Hoja de Trabajo para listado'!$DE$153:$DE$1048576,0),MATCH((CUADRO!Q$4&amp;$E369),'Hoja de Trabajo para listado'!$DE$151:$DG$151,0)),0)+IFERROR(INDEX('Hoja de Trabajo para listado'!$CD$155:$DC$1048576,MATCH($A369,'Hoja de Trabajo para listado'!$CD$155:$CD$1048576,0),MATCH((CUADRO!Q$4&amp;$E369),'Hoja de Trabajo para listado'!$CD$151:$DC$151,0)),0)</f>
        <v>0</v>
      </c>
      <c r="R369" s="243">
        <f t="shared" ca="1" si="15"/>
        <v>1117.57</v>
      </c>
      <c r="S369" s="263"/>
      <c r="T369" s="243">
        <f ca="1">+T370</f>
        <v>1117.57</v>
      </c>
      <c r="U369" s="242">
        <f t="shared" si="16"/>
        <v>1</v>
      </c>
      <c r="V369" s="333" t="str">
        <f>+VLOOKUP(A369,bd_lista!$A$3:$E$592,5,FALSE)</f>
        <v>Empresas Nacionales</v>
      </c>
      <c r="W369" s="387" t="str">
        <f>+V369</f>
        <v>Empresas Nacionales</v>
      </c>
      <c r="X369" s="242">
        <f>+VLOOKUP(A369,[4]Sheet1!$A$13:$D$744,4,FALSE)</f>
        <v>20</v>
      </c>
      <c r="Y369" s="242" t="str">
        <f>+VLOOKUP(X369,bd_lista!$A$3:$C$592,3,FALSE)</f>
        <v>Ministerio de Defensa</v>
      </c>
      <c r="Z369" s="294">
        <f>+X369</f>
        <v>20</v>
      </c>
      <c r="AA369" s="295" t="str">
        <f>+Y369</f>
        <v>Ministerio de Defensa</v>
      </c>
    </row>
    <row r="370" spans="1:27" ht="15" customHeight="1">
      <c r="A370" s="32">
        <v>596</v>
      </c>
      <c r="B370" s="393"/>
      <c r="C370" s="333" t="str">
        <f>+VLOOKUP(A370,bd_lista!$A$3:$C$592,3,FALSE)</f>
        <v xml:space="preserve">Empresa Pública Transporte Aéreo Militar </v>
      </c>
      <c r="D370" s="390"/>
      <c r="E370" s="333" t="s">
        <v>1305</v>
      </c>
      <c r="F370" s="245">
        <f ca="1">+IFERROR(INDEX('Hoja de Trabajo para listado'!$A$155:$Z$1048576,MATCH($A370,'Hoja de Trabajo para listado'!$A$155:$A$1048576,0),MATCH((CUADRO!F$4&amp;$E370),'Hoja de Trabajo para listado'!$A$151:$Z$151,0)),0)+IFERROR(INDEX('Hoja de Trabajo para listado'!$AB$155:$BA$1048576,MATCH($A370,'Hoja de Trabajo para listado'!$AB$155:$AB$1048576,0),MATCH((CUADRO!F$4&amp;$E370),'Hoja de Trabajo para listado'!$AB$151:$BA$151,0)),0)+IFERROR(INDEX('Hoja de Trabajo para listado'!$BC$155:$CB$1048576,MATCH($A370,'Hoja de Trabajo para listado'!$BC$155:$BC$1048576,0),MATCH((CUADRO!F$4&amp;$E370),'Hoja de Trabajo para listado'!$BC$151:$CB$151,0)),0)+IFERROR(INDEX('Hoja de Trabajo para listado'!$DE$153:$DG$274,MATCH($A370,'Hoja de Trabajo para listado'!$DE$153:$DE$1048576,0),MATCH((CUADRO!F$4&amp;$E370),'Hoja de Trabajo para listado'!$DE$151:$DG$151,0)),0)+IFERROR(INDEX('Hoja de Trabajo para listado'!$CD$155:$DC$1048576,MATCH($A370,'Hoja de Trabajo para listado'!$CD$155:$CD$1048576,0),MATCH((CUADRO!F$4&amp;$E370),'Hoja de Trabajo para listado'!$CD$151:$DC$151,0)),0)</f>
        <v>0</v>
      </c>
      <c r="G370" s="245">
        <f ca="1">+IFERROR(INDEX('Hoja de Trabajo para listado'!$A$155:$Z$1048576,MATCH($A370,'Hoja de Trabajo para listado'!$A$155:$A$1048576,0),MATCH((CUADRO!G$4&amp;$E370),'Hoja de Trabajo para listado'!$A$151:$Z$151,0)),0)+IFERROR(INDEX('Hoja de Trabajo para listado'!$AB$155:$BA$1048576,MATCH($A370,'Hoja de Trabajo para listado'!$AB$155:$AB$1048576,0),MATCH((CUADRO!G$4&amp;$E370),'Hoja de Trabajo para listado'!$AB$151:$BA$151,0)),0)+IFERROR(INDEX('Hoja de Trabajo para listado'!$BC$155:$CB$1048576,MATCH($A370,'Hoja de Trabajo para listado'!$BC$155:$BC$1048576,0),MATCH((CUADRO!G$4&amp;$E370),'Hoja de Trabajo para listado'!$BC$151:$CB$151,0)),0)+IFERROR(INDEX('Hoja de Trabajo para listado'!$DE$153:$DG$274,MATCH($A370,'Hoja de Trabajo para listado'!$DE$153:$DE$1048576,0),MATCH((CUADRO!G$4&amp;$E370),'Hoja de Trabajo para listado'!$DE$151:$DG$151,0)),0)+IFERROR(INDEX('Hoja de Trabajo para listado'!$CD$155:$DC$1048576,MATCH($A370,'Hoja de Trabajo para listado'!$CD$155:$CD$1048576,0),MATCH((CUADRO!G$4&amp;$E370),'Hoja de Trabajo para listado'!$CD$151:$DC$151,0)),0)</f>
        <v>0</v>
      </c>
      <c r="H370" s="245">
        <f ca="1">+IFERROR(INDEX('Hoja de Trabajo para listado'!$A$155:$Z$1048576,MATCH($A370,'Hoja de Trabajo para listado'!$A$155:$A$1048576,0),MATCH((CUADRO!H$4&amp;$E370),'Hoja de Trabajo para listado'!$A$151:$Z$151,0)),0)+IFERROR(INDEX('Hoja de Trabajo para listado'!$AB$155:$BA$1048576,MATCH($A370,'Hoja de Trabajo para listado'!$AB$155:$AB$1048576,0),MATCH((CUADRO!H$4&amp;$E370),'Hoja de Trabajo para listado'!$AB$151:$BA$151,0)),0)+IFERROR(INDEX('Hoja de Trabajo para listado'!$BC$155:$CB$1048576,MATCH($A370,'Hoja de Trabajo para listado'!$BC$155:$BC$1048576,0),MATCH((CUADRO!H$4&amp;$E370),'Hoja de Trabajo para listado'!$BC$151:$CB$151,0)),0)+IFERROR(INDEX('Hoja de Trabajo para listado'!$DE$153:$DG$274,MATCH($A370,'Hoja de Trabajo para listado'!$DE$153:$DE$1048576,0),MATCH((CUADRO!H$4&amp;$E370),'Hoja de Trabajo para listado'!$DE$151:$DG$151,0)),0)+IFERROR(INDEX('Hoja de Trabajo para listado'!$CD$155:$DC$1048576,MATCH($A370,'Hoja de Trabajo para listado'!$CD$155:$CD$1048576,0),MATCH((CUADRO!H$4&amp;$E370),'Hoja de Trabajo para listado'!$CD$151:$DC$151,0)),0)</f>
        <v>0</v>
      </c>
      <c r="I370" s="245">
        <f ca="1">+IFERROR(INDEX('Hoja de Trabajo para listado'!$A$155:$Z$1048576,MATCH($A370,'Hoja de Trabajo para listado'!$A$155:$A$1048576,0),MATCH((CUADRO!I$4&amp;$E370),'Hoja de Trabajo para listado'!$A$151:$Z$151,0)),0)+IFERROR(INDEX('Hoja de Trabajo para listado'!$AB$155:$BA$1048576,MATCH($A370,'Hoja de Trabajo para listado'!$AB$155:$AB$1048576,0),MATCH((CUADRO!I$4&amp;$E370),'Hoja de Trabajo para listado'!$AB$151:$BA$151,0)),0)+IFERROR(INDEX('Hoja de Trabajo para listado'!$BC$155:$CB$1048576,MATCH($A370,'Hoja de Trabajo para listado'!$BC$155:$BC$1048576,0),MATCH((CUADRO!I$4&amp;$E370),'Hoja de Trabajo para listado'!$BC$151:$CB$151,0)),0)+IFERROR(INDEX('Hoja de Trabajo para listado'!$DE$153:$DG$274,MATCH($A370,'Hoja de Trabajo para listado'!$DE$153:$DE$1048576,0),MATCH((CUADRO!I$4&amp;$E370),'Hoja de Trabajo para listado'!$DE$151:$DG$151,0)),0)+IFERROR(INDEX('Hoja de Trabajo para listado'!$CD$155:$DC$1048576,MATCH($A370,'Hoja de Trabajo para listado'!$CD$155:$CD$1048576,0),MATCH((CUADRO!I$4&amp;$E370),'Hoja de Trabajo para listado'!$CD$151:$DC$151,0)),0)</f>
        <v>0</v>
      </c>
      <c r="J370" s="245">
        <f ca="1">+IFERROR(INDEX('Hoja de Trabajo para listado'!$A$155:$Z$1048576,MATCH($A370,'Hoja de Trabajo para listado'!$A$155:$A$1048576,0),MATCH((CUADRO!J$4&amp;$E370),'Hoja de Trabajo para listado'!$A$151:$Z$151,0)),0)+IFERROR(INDEX('Hoja de Trabajo para listado'!$AB$155:$BA$1048576,MATCH($A370,'Hoja de Trabajo para listado'!$AB$155:$AB$1048576,0),MATCH((CUADRO!J$4&amp;$E370),'Hoja de Trabajo para listado'!$AB$151:$BA$151,0)),0)+IFERROR(INDEX('Hoja de Trabajo para listado'!$BC$155:$CB$1048576,MATCH($A370,'Hoja de Trabajo para listado'!$BC$155:$BC$1048576,0),MATCH((CUADRO!J$4&amp;$E370),'Hoja de Trabajo para listado'!$BC$151:$CB$151,0)),0)+IFERROR(INDEX('Hoja de Trabajo para listado'!$DE$153:$DG$274,MATCH($A370,'Hoja de Trabajo para listado'!$DE$153:$DE$1048576,0),MATCH((CUADRO!J$4&amp;$E370),'Hoja de Trabajo para listado'!$DE$151:$DG$151,0)),0)+IFERROR(INDEX('Hoja de Trabajo para listado'!$CD$155:$DC$1048576,MATCH($A370,'Hoja de Trabajo para listado'!$CD$155:$CD$1048576,0),MATCH((CUADRO!J$4&amp;$E370),'Hoja de Trabajo para listado'!$CD$151:$DC$151,0)),0)</f>
        <v>0</v>
      </c>
      <c r="K370" s="245">
        <f ca="1">+IFERROR(INDEX('Hoja de Trabajo para listado'!$A$155:$Z$1048576,MATCH($A370,'Hoja de Trabajo para listado'!$A$155:$A$1048576,0),MATCH((CUADRO!K$4&amp;$E370),'Hoja de Trabajo para listado'!$A$151:$Z$151,0)),0)+IFERROR(INDEX('Hoja de Trabajo para listado'!$AB$155:$BA$1048576,MATCH($A370,'Hoja de Trabajo para listado'!$AB$155:$AB$1048576,0),MATCH((CUADRO!K$4&amp;$E370),'Hoja de Trabajo para listado'!$AB$151:$BA$151,0)),0)+IFERROR(INDEX('Hoja de Trabajo para listado'!$BC$155:$CB$1048576,MATCH($A370,'Hoja de Trabajo para listado'!$BC$155:$BC$1048576,0),MATCH((CUADRO!K$4&amp;$E370),'Hoja de Trabajo para listado'!$BC$151:$CB$151,0)),0)+IFERROR(INDEX('Hoja de Trabajo para listado'!$DE$153:$DG$274,MATCH($A370,'Hoja de Trabajo para listado'!$DE$153:$DE$1048576,0),MATCH((CUADRO!K$4&amp;$E370),'Hoja de Trabajo para listado'!$DE$151:$DG$151,0)),0)+IFERROR(INDEX('Hoja de Trabajo para listado'!$CD$155:$DC$1048576,MATCH($A370,'Hoja de Trabajo para listado'!$CD$155:$CD$1048576,0),MATCH((CUADRO!K$4&amp;$E370),'Hoja de Trabajo para listado'!$CD$151:$DC$151,0)),0)</f>
        <v>0</v>
      </c>
      <c r="L370" s="245">
        <f ca="1">+IFERROR(INDEX('Hoja de Trabajo para listado'!$A$155:$Z$1048576,MATCH($A370,'Hoja de Trabajo para listado'!$A$155:$A$1048576,0),MATCH((CUADRO!L$4&amp;$E370),'Hoja de Trabajo para listado'!$A$151:$Z$151,0)),0)+IFERROR(INDEX('Hoja de Trabajo para listado'!$AB$155:$BA$1048576,MATCH($A370,'Hoja de Trabajo para listado'!$AB$155:$AB$1048576,0),MATCH((CUADRO!L$4&amp;$E370),'Hoja de Trabajo para listado'!$AB$151:$BA$151,0)),0)+IFERROR(INDEX('Hoja de Trabajo para listado'!$BC$155:$CB$1048576,MATCH($A370,'Hoja de Trabajo para listado'!$BC$155:$BC$1048576,0),MATCH((CUADRO!L$4&amp;$E370),'Hoja de Trabajo para listado'!$BC$151:$CB$151,0)),0)+IFERROR(INDEX('Hoja de Trabajo para listado'!$DE$153:$DG$274,MATCH($A370,'Hoja de Trabajo para listado'!$DE$153:$DE$1048576,0),MATCH((CUADRO!L$4&amp;$E370),'Hoja de Trabajo para listado'!$DE$151:$DG$151,0)),0)+IFERROR(INDEX('Hoja de Trabajo para listado'!$CD$155:$DC$1048576,MATCH($A370,'Hoja de Trabajo para listado'!$CD$155:$CD$1048576,0),MATCH((CUADRO!L$4&amp;$E370),'Hoja de Trabajo para listado'!$CD$151:$DC$151,0)),0)</f>
        <v>0</v>
      </c>
      <c r="M370" s="245">
        <f ca="1">+IFERROR(INDEX('Hoja de Trabajo para listado'!$A$155:$Z$1048576,MATCH($A370,'Hoja de Trabajo para listado'!$A$155:$A$1048576,0),MATCH((CUADRO!M$4&amp;$E370),'Hoja de Trabajo para listado'!$A$151:$Z$151,0)),0)+IFERROR(INDEX('Hoja de Trabajo para listado'!$AB$155:$BA$1048576,MATCH($A370,'Hoja de Trabajo para listado'!$AB$155:$AB$1048576,0),MATCH((CUADRO!M$4&amp;$E370),'Hoja de Trabajo para listado'!$AB$151:$BA$151,0)),0)+IFERROR(INDEX('Hoja de Trabajo para listado'!$BC$155:$CB$1048576,MATCH($A370,'Hoja de Trabajo para listado'!$BC$155:$BC$1048576,0),MATCH((CUADRO!M$4&amp;$E370),'Hoja de Trabajo para listado'!$BC$151:$CB$151,0)),0)+IFERROR(INDEX('Hoja de Trabajo para listado'!$DE$153:$DG$274,MATCH($A370,'Hoja de Trabajo para listado'!$DE$153:$DE$1048576,0),MATCH((CUADRO!M$4&amp;$E370),'Hoja de Trabajo para listado'!$DE$151:$DG$151,0)),0)+IFERROR(INDEX('Hoja de Trabajo para listado'!$CD$155:$DC$1048576,MATCH($A370,'Hoja de Trabajo para listado'!$CD$155:$CD$1048576,0),MATCH((CUADRO!M$4&amp;$E370),'Hoja de Trabajo para listado'!$CD$151:$DC$151,0)),0)</f>
        <v>0</v>
      </c>
      <c r="N370" s="245">
        <f ca="1">+IFERROR(INDEX('Hoja de Trabajo para listado'!$A$155:$Z$1048576,MATCH($A370,'Hoja de Trabajo para listado'!$A$155:$A$1048576,0),MATCH((CUADRO!N$4&amp;$E370),'Hoja de Trabajo para listado'!$A$151:$Z$151,0)),0)+IFERROR(INDEX('Hoja de Trabajo para listado'!$AB$155:$BA$1048576,MATCH($A370,'Hoja de Trabajo para listado'!$AB$155:$AB$1048576,0),MATCH((CUADRO!N$4&amp;$E370),'Hoja de Trabajo para listado'!$AB$151:$BA$151,0)),0)+IFERROR(INDEX('Hoja de Trabajo para listado'!$BC$155:$CB$1048576,MATCH($A370,'Hoja de Trabajo para listado'!$BC$155:$BC$1048576,0),MATCH((CUADRO!N$4&amp;$E370),'Hoja de Trabajo para listado'!$BC$151:$CB$151,0)),0)+IFERROR(INDEX('Hoja de Trabajo para listado'!$DE$153:$DG$274,MATCH($A370,'Hoja de Trabajo para listado'!$DE$153:$DE$1048576,0),MATCH((CUADRO!N$4&amp;$E370),'Hoja de Trabajo para listado'!$DE$151:$DG$151,0)),0)+IFERROR(INDEX('Hoja de Trabajo para listado'!$CD$155:$DC$1048576,MATCH($A370,'Hoja de Trabajo para listado'!$CD$155:$CD$1048576,0),MATCH((CUADRO!N$4&amp;$E370),'Hoja de Trabajo para listado'!$CD$151:$DC$151,0)),0)</f>
        <v>0</v>
      </c>
      <c r="O370" s="245">
        <f ca="1">+IFERROR(INDEX('Hoja de Trabajo para listado'!$A$155:$Z$1048576,MATCH($A370,'Hoja de Trabajo para listado'!$A$155:$A$1048576,0),MATCH((CUADRO!O$4&amp;$E370),'Hoja de Trabajo para listado'!$A$151:$Z$151,0)),0)+IFERROR(INDEX('Hoja de Trabajo para listado'!$AB$155:$BA$1048576,MATCH($A370,'Hoja de Trabajo para listado'!$AB$155:$AB$1048576,0),MATCH((CUADRO!O$4&amp;$E370),'Hoja de Trabajo para listado'!$AB$151:$BA$151,0)),0)+IFERROR(INDEX('Hoja de Trabajo para listado'!$BC$155:$CB$1048576,MATCH($A370,'Hoja de Trabajo para listado'!$BC$155:$BC$1048576,0),MATCH((CUADRO!O$4&amp;$E370),'Hoja de Trabajo para listado'!$BC$151:$CB$151,0)),0)+IFERROR(INDEX('Hoja de Trabajo para listado'!$DE$153:$DG$274,MATCH($A370,'Hoja de Trabajo para listado'!$DE$153:$DE$1048576,0),MATCH((CUADRO!O$4&amp;$E370),'Hoja de Trabajo para listado'!$DE$151:$DG$151,0)),0)+IFERROR(INDEX('Hoja de Trabajo para listado'!$CD$155:$DC$1048576,MATCH($A370,'Hoja de Trabajo para listado'!$CD$155:$CD$1048576,0),MATCH((CUADRO!O$4&amp;$E370),'Hoja de Trabajo para listado'!$CD$151:$DC$151,0)),0)</f>
        <v>0</v>
      </c>
      <c r="P370" s="245">
        <f ca="1">+IFERROR(INDEX('Hoja de Trabajo para listado'!$A$155:$Z$1048576,MATCH($A370,'Hoja de Trabajo para listado'!$A$155:$A$1048576,0),MATCH((CUADRO!P$4&amp;$E370),'Hoja de Trabajo para listado'!$A$151:$Z$151,0)),0)+IFERROR(INDEX('Hoja de Trabajo para listado'!$AB$155:$BA$1048576,MATCH($A370,'Hoja de Trabajo para listado'!$AB$155:$AB$1048576,0),MATCH((CUADRO!P$4&amp;$E370),'Hoja de Trabajo para listado'!$AB$151:$BA$151,0)),0)+IFERROR(INDEX('Hoja de Trabajo para listado'!$BC$155:$CB$1048576,MATCH($A370,'Hoja de Trabajo para listado'!$BC$155:$BC$1048576,0),MATCH((CUADRO!P$4&amp;$E370),'Hoja de Trabajo para listado'!$BC$151:$CB$151,0)),0)+IFERROR(INDEX('Hoja de Trabajo para listado'!$DE$153:$DG$274,MATCH($A370,'Hoja de Trabajo para listado'!$DE$153:$DE$1048576,0),MATCH((CUADRO!P$4&amp;$E370),'Hoja de Trabajo para listado'!$DE$151:$DG$151,0)),0)+IFERROR(INDEX('Hoja de Trabajo para listado'!$CD$155:$DC$1048576,MATCH($A370,'Hoja de Trabajo para listado'!$CD$155:$CD$1048576,0),MATCH((CUADRO!P$4&amp;$E370),'Hoja de Trabajo para listado'!$CD$151:$DC$151,0)),0)</f>
        <v>0</v>
      </c>
      <c r="Q370" s="245">
        <f ca="1">+IFERROR(INDEX('Hoja de Trabajo para listado'!$A$155:$Z$1048576,MATCH($A370,'Hoja de Trabajo para listado'!$A$155:$A$1048576,0),MATCH((CUADRO!Q$4&amp;$E370),'Hoja de Trabajo para listado'!$A$151:$Z$151,0)),0)+IFERROR(INDEX('Hoja de Trabajo para listado'!$AB$155:$BA$1048576,MATCH($A370,'Hoja de Trabajo para listado'!$AB$155:$AB$1048576,0),MATCH((CUADRO!Q$4&amp;$E370),'Hoja de Trabajo para listado'!$AB$151:$BA$151,0)),0)+IFERROR(INDEX('Hoja de Trabajo para listado'!$BC$155:$CB$1048576,MATCH($A370,'Hoja de Trabajo para listado'!$BC$155:$BC$1048576,0),MATCH((CUADRO!Q$4&amp;$E370),'Hoja de Trabajo para listado'!$BC$151:$CB$151,0)),0)+IFERROR(INDEX('Hoja de Trabajo para listado'!$DE$153:$DG$274,MATCH($A370,'Hoja de Trabajo para listado'!$DE$153:$DE$1048576,0),MATCH((CUADRO!Q$4&amp;$E370),'Hoja de Trabajo para listado'!$DE$151:$DG$151,0)),0)+IFERROR(INDEX('Hoja de Trabajo para listado'!$CD$155:$DC$1048576,MATCH($A370,'Hoja de Trabajo para listado'!$CD$155:$CD$1048576,0),MATCH((CUADRO!Q$4&amp;$E370),'Hoja de Trabajo para listado'!$CD$151:$DC$151,0)),0)</f>
        <v>0</v>
      </c>
      <c r="R370" s="245">
        <f t="shared" ca="1" si="15"/>
        <v>0</v>
      </c>
      <c r="S370" s="262">
        <f ca="1">+R369+R370</f>
        <v>1117.57</v>
      </c>
      <c r="T370" s="245">
        <f ca="1">+S370</f>
        <v>1117.57</v>
      </c>
      <c r="U370" s="244">
        <f t="shared" si="16"/>
        <v>2</v>
      </c>
      <c r="V370" s="333" t="str">
        <f>+VLOOKUP(A370,bd_lista!$A$3:$E$592,5,FALSE)</f>
        <v>Empresas Nacionales</v>
      </c>
      <c r="W370" s="388"/>
      <c r="X370" s="242">
        <f>+VLOOKUP(A370,[4]Sheet1!$A$13:$D$744,4,FALSE)</f>
        <v>20</v>
      </c>
      <c r="Y370" s="242" t="str">
        <f>+VLOOKUP(X370,bd_lista!$A$3:$C$592,3,FALSE)</f>
        <v>Ministerio de Defensa</v>
      </c>
      <c r="Z370" s="292"/>
      <c r="AA370" s="293"/>
    </row>
    <row r="371" spans="1:27" ht="15" customHeight="1">
      <c r="A371" s="251">
        <v>597</v>
      </c>
      <c r="B371" s="392">
        <f>+A371</f>
        <v>597</v>
      </c>
      <c r="C371" s="247" t="str">
        <f>+VLOOKUP(A371,bd_lista!$A$3:$C$592,3,FALSE)</f>
        <v>Empresa Pública Nacional Estratégica de Yacimientos de Litio Bolivianos</v>
      </c>
      <c r="D371" s="389" t="str">
        <f>+C371</f>
        <v>Empresa Pública Nacional Estratégica de Yacimientos de Litio Bolivianos</v>
      </c>
      <c r="E371" s="247" t="s">
        <v>1304</v>
      </c>
      <c r="F371" s="243">
        <f ca="1">+IFERROR(INDEX('Hoja de Trabajo para listado'!$A$155:$Z$1048576,MATCH($A371,'Hoja de Trabajo para listado'!$A$155:$A$1048576,0),MATCH((CUADRO!F$4&amp;$E371),'Hoja de Trabajo para listado'!$A$151:$Z$151,0)),0)+IFERROR(INDEX('Hoja de Trabajo para listado'!$AB$155:$BA$1048576,MATCH($A371,'Hoja de Trabajo para listado'!$AB$155:$AB$1048576,0),MATCH((CUADRO!F$4&amp;$E371),'Hoja de Trabajo para listado'!$AB$151:$BA$151,0)),0)+IFERROR(INDEX('Hoja de Trabajo para listado'!$BC$155:$CB$1048576,MATCH($A371,'Hoja de Trabajo para listado'!$BC$155:$BC$1048576,0),MATCH((CUADRO!F$4&amp;$E371),'Hoja de Trabajo para listado'!$BC$151:$CB$151,0)),0)+IFERROR(INDEX('Hoja de Trabajo para listado'!$DE$153:$DG$274,MATCH($A371,'Hoja de Trabajo para listado'!$DE$153:$DE$1048576,0),MATCH((CUADRO!F$4&amp;$E371),'Hoja de Trabajo para listado'!$DE$151:$DG$151,0)),0)+IFERROR(INDEX('Hoja de Trabajo para listado'!$CD$155:$DC$1048576,MATCH($A371,'Hoja de Trabajo para listado'!$CD$155:$CD$1048576,0),MATCH((CUADRO!F$4&amp;$E371),'Hoja de Trabajo para listado'!$CD$151:$DC$151,0)),0)</f>
        <v>0</v>
      </c>
      <c r="G371" s="243">
        <f ca="1">+IFERROR(INDEX('Hoja de Trabajo para listado'!$A$155:$Z$1048576,MATCH($A371,'Hoja de Trabajo para listado'!$A$155:$A$1048576,0),MATCH((CUADRO!G$4&amp;$E371),'Hoja de Trabajo para listado'!$A$151:$Z$151,0)),0)+IFERROR(INDEX('Hoja de Trabajo para listado'!$AB$155:$BA$1048576,MATCH($A371,'Hoja de Trabajo para listado'!$AB$155:$AB$1048576,0),MATCH((CUADRO!G$4&amp;$E371),'Hoja de Trabajo para listado'!$AB$151:$BA$151,0)),0)+IFERROR(INDEX('Hoja de Trabajo para listado'!$BC$155:$CB$1048576,MATCH($A371,'Hoja de Trabajo para listado'!$BC$155:$BC$1048576,0),MATCH((CUADRO!G$4&amp;$E371),'Hoja de Trabajo para listado'!$BC$151:$CB$151,0)),0)+IFERROR(INDEX('Hoja de Trabajo para listado'!$DE$153:$DG$274,MATCH($A371,'Hoja de Trabajo para listado'!$DE$153:$DE$1048576,0),MATCH((CUADRO!G$4&amp;$E371),'Hoja de Trabajo para listado'!$DE$151:$DG$151,0)),0)+IFERROR(INDEX('Hoja de Trabajo para listado'!$CD$155:$DC$1048576,MATCH($A371,'Hoja de Trabajo para listado'!$CD$155:$CD$1048576,0),MATCH((CUADRO!G$4&amp;$E371),'Hoja de Trabajo para listado'!$CD$151:$DC$151,0)),0)</f>
        <v>0</v>
      </c>
      <c r="H371" s="243">
        <f ca="1">+IFERROR(INDEX('Hoja de Trabajo para listado'!$A$155:$Z$1048576,MATCH($A371,'Hoja de Trabajo para listado'!$A$155:$A$1048576,0),MATCH((CUADRO!H$4&amp;$E371),'Hoja de Trabajo para listado'!$A$151:$Z$151,0)),0)+IFERROR(INDEX('Hoja de Trabajo para listado'!$AB$155:$BA$1048576,MATCH($A371,'Hoja de Trabajo para listado'!$AB$155:$AB$1048576,0),MATCH((CUADRO!H$4&amp;$E371),'Hoja de Trabajo para listado'!$AB$151:$BA$151,0)),0)+IFERROR(INDEX('Hoja de Trabajo para listado'!$BC$155:$CB$1048576,MATCH($A371,'Hoja de Trabajo para listado'!$BC$155:$BC$1048576,0),MATCH((CUADRO!H$4&amp;$E371),'Hoja de Trabajo para listado'!$BC$151:$CB$151,0)),0)+IFERROR(INDEX('Hoja de Trabajo para listado'!$DE$153:$DG$274,MATCH($A371,'Hoja de Trabajo para listado'!$DE$153:$DE$1048576,0),MATCH((CUADRO!H$4&amp;$E371),'Hoja de Trabajo para listado'!$DE$151:$DG$151,0)),0)+IFERROR(INDEX('Hoja de Trabajo para listado'!$CD$155:$DC$1048576,MATCH($A371,'Hoja de Trabajo para listado'!$CD$155:$CD$1048576,0),MATCH((CUADRO!H$4&amp;$E371),'Hoja de Trabajo para listado'!$CD$151:$DC$151,0)),0)</f>
        <v>0</v>
      </c>
      <c r="I371" s="243">
        <f ca="1">+IFERROR(INDEX('Hoja de Trabajo para listado'!$A$155:$Z$1048576,MATCH($A371,'Hoja de Trabajo para listado'!$A$155:$A$1048576,0),MATCH((CUADRO!I$4&amp;$E371),'Hoja de Trabajo para listado'!$A$151:$Z$151,0)),0)+IFERROR(INDEX('Hoja de Trabajo para listado'!$AB$155:$BA$1048576,MATCH($A371,'Hoja de Trabajo para listado'!$AB$155:$AB$1048576,0),MATCH((CUADRO!I$4&amp;$E371),'Hoja de Trabajo para listado'!$AB$151:$BA$151,0)),0)+IFERROR(INDEX('Hoja de Trabajo para listado'!$BC$155:$CB$1048576,MATCH($A371,'Hoja de Trabajo para listado'!$BC$155:$BC$1048576,0),MATCH((CUADRO!I$4&amp;$E371),'Hoja de Trabajo para listado'!$BC$151:$CB$151,0)),0)+IFERROR(INDEX('Hoja de Trabajo para listado'!$DE$153:$DG$274,MATCH($A371,'Hoja de Trabajo para listado'!$DE$153:$DE$1048576,0),MATCH((CUADRO!I$4&amp;$E371),'Hoja de Trabajo para listado'!$DE$151:$DG$151,0)),0)+IFERROR(INDEX('Hoja de Trabajo para listado'!$CD$155:$DC$1048576,MATCH($A371,'Hoja de Trabajo para listado'!$CD$155:$CD$1048576,0),MATCH((CUADRO!I$4&amp;$E371),'Hoja de Trabajo para listado'!$CD$151:$DC$151,0)),0)</f>
        <v>0</v>
      </c>
      <c r="J371" s="243">
        <f ca="1">+IFERROR(INDEX('Hoja de Trabajo para listado'!$A$155:$Z$1048576,MATCH($A371,'Hoja de Trabajo para listado'!$A$155:$A$1048576,0),MATCH((CUADRO!J$4&amp;$E371),'Hoja de Trabajo para listado'!$A$151:$Z$151,0)),0)+IFERROR(INDEX('Hoja de Trabajo para listado'!$AB$155:$BA$1048576,MATCH($A371,'Hoja de Trabajo para listado'!$AB$155:$AB$1048576,0),MATCH((CUADRO!J$4&amp;$E371),'Hoja de Trabajo para listado'!$AB$151:$BA$151,0)),0)+IFERROR(INDEX('Hoja de Trabajo para listado'!$BC$155:$CB$1048576,MATCH($A371,'Hoja de Trabajo para listado'!$BC$155:$BC$1048576,0),MATCH((CUADRO!J$4&amp;$E371),'Hoja de Trabajo para listado'!$BC$151:$CB$151,0)),0)+IFERROR(INDEX('Hoja de Trabajo para listado'!$DE$153:$DG$274,MATCH($A371,'Hoja de Trabajo para listado'!$DE$153:$DE$1048576,0),MATCH((CUADRO!J$4&amp;$E371),'Hoja de Trabajo para listado'!$DE$151:$DG$151,0)),0)+IFERROR(INDEX('Hoja de Trabajo para listado'!$CD$155:$DC$1048576,MATCH($A371,'Hoja de Trabajo para listado'!$CD$155:$CD$1048576,0),MATCH((CUADRO!J$4&amp;$E371),'Hoja de Trabajo para listado'!$CD$151:$DC$151,0)),0)</f>
        <v>300</v>
      </c>
      <c r="K371" s="243">
        <f ca="1">+IFERROR(INDEX('Hoja de Trabajo para listado'!$A$155:$Z$1048576,MATCH($A371,'Hoja de Trabajo para listado'!$A$155:$A$1048576,0),MATCH((CUADRO!K$4&amp;$E371),'Hoja de Trabajo para listado'!$A$151:$Z$151,0)),0)+IFERROR(INDEX('Hoja de Trabajo para listado'!$AB$155:$BA$1048576,MATCH($A371,'Hoja de Trabajo para listado'!$AB$155:$AB$1048576,0),MATCH((CUADRO!K$4&amp;$E371),'Hoja de Trabajo para listado'!$AB$151:$BA$151,0)),0)+IFERROR(INDEX('Hoja de Trabajo para listado'!$BC$155:$CB$1048576,MATCH($A371,'Hoja de Trabajo para listado'!$BC$155:$BC$1048576,0),MATCH((CUADRO!K$4&amp;$E371),'Hoja de Trabajo para listado'!$BC$151:$CB$151,0)),0)+IFERROR(INDEX('Hoja de Trabajo para listado'!$DE$153:$DG$274,MATCH($A371,'Hoja de Trabajo para listado'!$DE$153:$DE$1048576,0),MATCH((CUADRO!K$4&amp;$E371),'Hoja de Trabajo para listado'!$DE$151:$DG$151,0)),0)+IFERROR(INDEX('Hoja de Trabajo para listado'!$CD$155:$DC$1048576,MATCH($A371,'Hoja de Trabajo para listado'!$CD$155:$CD$1048576,0),MATCH((CUADRO!K$4&amp;$E371),'Hoja de Trabajo para listado'!$CD$151:$DC$151,0)),0)</f>
        <v>0</v>
      </c>
      <c r="L371" s="243">
        <f ca="1">+IFERROR(INDEX('Hoja de Trabajo para listado'!$A$155:$Z$1048576,MATCH($A371,'Hoja de Trabajo para listado'!$A$155:$A$1048576,0),MATCH((CUADRO!L$4&amp;$E371),'Hoja de Trabajo para listado'!$A$151:$Z$151,0)),0)+IFERROR(INDEX('Hoja de Trabajo para listado'!$AB$155:$BA$1048576,MATCH($A371,'Hoja de Trabajo para listado'!$AB$155:$AB$1048576,0),MATCH((CUADRO!L$4&amp;$E371),'Hoja de Trabajo para listado'!$AB$151:$BA$151,0)),0)+IFERROR(INDEX('Hoja de Trabajo para listado'!$BC$155:$CB$1048576,MATCH($A371,'Hoja de Trabajo para listado'!$BC$155:$BC$1048576,0),MATCH((CUADRO!L$4&amp;$E371),'Hoja de Trabajo para listado'!$BC$151:$CB$151,0)),0)+IFERROR(INDEX('Hoja de Trabajo para listado'!$DE$153:$DG$274,MATCH($A371,'Hoja de Trabajo para listado'!$DE$153:$DE$1048576,0),MATCH((CUADRO!L$4&amp;$E371),'Hoja de Trabajo para listado'!$DE$151:$DG$151,0)),0)+IFERROR(INDEX('Hoja de Trabajo para listado'!$CD$155:$DC$1048576,MATCH($A371,'Hoja de Trabajo para listado'!$CD$155:$CD$1048576,0),MATCH((CUADRO!L$4&amp;$E371),'Hoja de Trabajo para listado'!$CD$151:$DC$151,0)),0)</f>
        <v>0</v>
      </c>
      <c r="M371" s="243">
        <f ca="1">+IFERROR(INDEX('Hoja de Trabajo para listado'!$A$155:$Z$1048576,MATCH($A371,'Hoja de Trabajo para listado'!$A$155:$A$1048576,0),MATCH((CUADRO!M$4&amp;$E371),'Hoja de Trabajo para listado'!$A$151:$Z$151,0)),0)+IFERROR(INDEX('Hoja de Trabajo para listado'!$AB$155:$BA$1048576,MATCH($A371,'Hoja de Trabajo para listado'!$AB$155:$AB$1048576,0),MATCH((CUADRO!M$4&amp;$E371),'Hoja de Trabajo para listado'!$AB$151:$BA$151,0)),0)+IFERROR(INDEX('Hoja de Trabajo para listado'!$BC$155:$CB$1048576,MATCH($A371,'Hoja de Trabajo para listado'!$BC$155:$BC$1048576,0),MATCH((CUADRO!M$4&amp;$E371),'Hoja de Trabajo para listado'!$BC$151:$CB$151,0)),0)+IFERROR(INDEX('Hoja de Trabajo para listado'!$DE$153:$DG$274,MATCH($A371,'Hoja de Trabajo para listado'!$DE$153:$DE$1048576,0),MATCH((CUADRO!M$4&amp;$E371),'Hoja de Trabajo para listado'!$DE$151:$DG$151,0)),0)+IFERROR(INDEX('Hoja de Trabajo para listado'!$CD$155:$DC$1048576,MATCH($A371,'Hoja de Trabajo para listado'!$CD$155:$CD$1048576,0),MATCH((CUADRO!M$4&amp;$E371),'Hoja de Trabajo para listado'!$CD$151:$DC$151,0)),0)</f>
        <v>0</v>
      </c>
      <c r="N371" s="243">
        <f ca="1">+IFERROR(INDEX('Hoja de Trabajo para listado'!$A$155:$Z$1048576,MATCH($A371,'Hoja de Trabajo para listado'!$A$155:$A$1048576,0),MATCH((CUADRO!N$4&amp;$E371),'Hoja de Trabajo para listado'!$A$151:$Z$151,0)),0)+IFERROR(INDEX('Hoja de Trabajo para listado'!$AB$155:$BA$1048576,MATCH($A371,'Hoja de Trabajo para listado'!$AB$155:$AB$1048576,0),MATCH((CUADRO!N$4&amp;$E371),'Hoja de Trabajo para listado'!$AB$151:$BA$151,0)),0)+IFERROR(INDEX('Hoja de Trabajo para listado'!$BC$155:$CB$1048576,MATCH($A371,'Hoja de Trabajo para listado'!$BC$155:$BC$1048576,0),MATCH((CUADRO!N$4&amp;$E371),'Hoja de Trabajo para listado'!$BC$151:$CB$151,0)),0)+IFERROR(INDEX('Hoja de Trabajo para listado'!$DE$153:$DG$274,MATCH($A371,'Hoja de Trabajo para listado'!$DE$153:$DE$1048576,0),MATCH((CUADRO!N$4&amp;$E371),'Hoja de Trabajo para listado'!$DE$151:$DG$151,0)),0)+IFERROR(INDEX('Hoja de Trabajo para listado'!$CD$155:$DC$1048576,MATCH($A371,'Hoja de Trabajo para listado'!$CD$155:$CD$1048576,0),MATCH((CUADRO!N$4&amp;$E371),'Hoja de Trabajo para listado'!$CD$151:$DC$151,0)),0)</f>
        <v>0</v>
      </c>
      <c r="O371" s="243">
        <f ca="1">+IFERROR(INDEX('Hoja de Trabajo para listado'!$A$155:$Z$1048576,MATCH($A371,'Hoja de Trabajo para listado'!$A$155:$A$1048576,0),MATCH((CUADRO!O$4&amp;$E371),'Hoja de Trabajo para listado'!$A$151:$Z$151,0)),0)+IFERROR(INDEX('Hoja de Trabajo para listado'!$AB$155:$BA$1048576,MATCH($A371,'Hoja de Trabajo para listado'!$AB$155:$AB$1048576,0),MATCH((CUADRO!O$4&amp;$E371),'Hoja de Trabajo para listado'!$AB$151:$BA$151,0)),0)+IFERROR(INDEX('Hoja de Trabajo para listado'!$BC$155:$CB$1048576,MATCH($A371,'Hoja de Trabajo para listado'!$BC$155:$BC$1048576,0),MATCH((CUADRO!O$4&amp;$E371),'Hoja de Trabajo para listado'!$BC$151:$CB$151,0)),0)+IFERROR(INDEX('Hoja de Trabajo para listado'!$DE$153:$DG$274,MATCH($A371,'Hoja de Trabajo para listado'!$DE$153:$DE$1048576,0),MATCH((CUADRO!O$4&amp;$E371),'Hoja de Trabajo para listado'!$DE$151:$DG$151,0)),0)+IFERROR(INDEX('Hoja de Trabajo para listado'!$CD$155:$DC$1048576,MATCH($A371,'Hoja de Trabajo para listado'!$CD$155:$CD$1048576,0),MATCH((CUADRO!O$4&amp;$E371),'Hoja de Trabajo para listado'!$CD$151:$DC$151,0)),0)</f>
        <v>0</v>
      </c>
      <c r="P371" s="243">
        <f ca="1">+IFERROR(INDEX('Hoja de Trabajo para listado'!$A$155:$Z$1048576,MATCH($A371,'Hoja de Trabajo para listado'!$A$155:$A$1048576,0),MATCH((CUADRO!P$4&amp;$E371),'Hoja de Trabajo para listado'!$A$151:$Z$151,0)),0)+IFERROR(INDEX('Hoja de Trabajo para listado'!$AB$155:$BA$1048576,MATCH($A371,'Hoja de Trabajo para listado'!$AB$155:$AB$1048576,0),MATCH((CUADRO!P$4&amp;$E371),'Hoja de Trabajo para listado'!$AB$151:$BA$151,0)),0)+IFERROR(INDEX('Hoja de Trabajo para listado'!$BC$155:$CB$1048576,MATCH($A371,'Hoja de Trabajo para listado'!$BC$155:$BC$1048576,0),MATCH((CUADRO!P$4&amp;$E371),'Hoja de Trabajo para listado'!$BC$151:$CB$151,0)),0)+IFERROR(INDEX('Hoja de Trabajo para listado'!$DE$153:$DG$274,MATCH($A371,'Hoja de Trabajo para listado'!$DE$153:$DE$1048576,0),MATCH((CUADRO!P$4&amp;$E371),'Hoja de Trabajo para listado'!$DE$151:$DG$151,0)),0)+IFERROR(INDEX('Hoja de Trabajo para listado'!$CD$155:$DC$1048576,MATCH($A371,'Hoja de Trabajo para listado'!$CD$155:$CD$1048576,0),MATCH((CUADRO!P$4&amp;$E371),'Hoja de Trabajo para listado'!$CD$151:$DC$151,0)),0)</f>
        <v>0</v>
      </c>
      <c r="Q371" s="243">
        <f ca="1">+IFERROR(INDEX('Hoja de Trabajo para listado'!$A$155:$Z$1048576,MATCH($A371,'Hoja de Trabajo para listado'!$A$155:$A$1048576,0),MATCH((CUADRO!Q$4&amp;$E371),'Hoja de Trabajo para listado'!$A$151:$Z$151,0)),0)+IFERROR(INDEX('Hoja de Trabajo para listado'!$AB$155:$BA$1048576,MATCH($A371,'Hoja de Trabajo para listado'!$AB$155:$AB$1048576,0),MATCH((CUADRO!Q$4&amp;$E371),'Hoja de Trabajo para listado'!$AB$151:$BA$151,0)),0)+IFERROR(INDEX('Hoja de Trabajo para listado'!$BC$155:$CB$1048576,MATCH($A371,'Hoja de Trabajo para listado'!$BC$155:$BC$1048576,0),MATCH((CUADRO!Q$4&amp;$E371),'Hoja de Trabajo para listado'!$BC$151:$CB$151,0)),0)+IFERROR(INDEX('Hoja de Trabajo para listado'!$DE$153:$DG$274,MATCH($A371,'Hoja de Trabajo para listado'!$DE$153:$DE$1048576,0),MATCH((CUADRO!Q$4&amp;$E371),'Hoja de Trabajo para listado'!$DE$151:$DG$151,0)),0)+IFERROR(INDEX('Hoja de Trabajo para listado'!$CD$155:$DC$1048576,MATCH($A371,'Hoja de Trabajo para listado'!$CD$155:$CD$1048576,0),MATCH((CUADRO!Q$4&amp;$E371),'Hoja de Trabajo para listado'!$CD$151:$DC$151,0)),0)</f>
        <v>0</v>
      </c>
      <c r="R371" s="243">
        <f t="shared" ca="1" si="15"/>
        <v>300</v>
      </c>
      <c r="S371" s="263"/>
      <c r="T371" s="243">
        <f ca="1">+T372</f>
        <v>9455613.2199999988</v>
      </c>
      <c r="U371" s="242">
        <f t="shared" si="16"/>
        <v>1</v>
      </c>
      <c r="V371" s="333" t="str">
        <f>+VLOOKUP(A371,bd_lista!$A$3:$E$592,5,FALSE)</f>
        <v>Empresas Nacionales</v>
      </c>
      <c r="W371" s="387" t="str">
        <f>+V371</f>
        <v>Empresas Nacionales</v>
      </c>
      <c r="X371" s="242">
        <v>25</v>
      </c>
      <c r="Y371" s="242" t="str">
        <f>+VLOOKUP(X371,bd_lista!$A$3:$C$592,3,FALSE)</f>
        <v>Ministerio de la Presidencia</v>
      </c>
      <c r="Z371" s="294">
        <f>+X371</f>
        <v>25</v>
      </c>
      <c r="AA371" s="319" t="str">
        <f>+Y371</f>
        <v>Ministerio de la Presidencia</v>
      </c>
    </row>
    <row r="372" spans="1:27" ht="15" customHeight="1">
      <c r="A372" s="32">
        <v>597</v>
      </c>
      <c r="B372" s="393"/>
      <c r="C372" s="333" t="str">
        <f>+VLOOKUP(A372,bd_lista!$A$3:$C$592,3,FALSE)</f>
        <v>Empresa Pública Nacional Estratégica de Yacimientos de Litio Bolivianos</v>
      </c>
      <c r="D372" s="390"/>
      <c r="E372" s="333" t="s">
        <v>1305</v>
      </c>
      <c r="F372" s="245">
        <f ca="1">+IFERROR(INDEX('Hoja de Trabajo para listado'!$A$155:$Z$1048576,MATCH($A372,'Hoja de Trabajo para listado'!$A$155:$A$1048576,0),MATCH((CUADRO!F$4&amp;$E372),'Hoja de Trabajo para listado'!$A$151:$Z$151,0)),0)+IFERROR(INDEX('Hoja de Trabajo para listado'!$AB$155:$BA$1048576,MATCH($A372,'Hoja de Trabajo para listado'!$AB$155:$AB$1048576,0),MATCH((CUADRO!F$4&amp;$E372),'Hoja de Trabajo para listado'!$AB$151:$BA$151,0)),0)+IFERROR(INDEX('Hoja de Trabajo para listado'!$BC$155:$CB$1048576,MATCH($A372,'Hoja de Trabajo para listado'!$BC$155:$BC$1048576,0),MATCH((CUADRO!F$4&amp;$E372),'Hoja de Trabajo para listado'!$BC$151:$CB$151,0)),0)+IFERROR(INDEX('Hoja de Trabajo para listado'!$DE$153:$DG$274,MATCH($A372,'Hoja de Trabajo para listado'!$DE$153:$DE$1048576,0),MATCH((CUADRO!F$4&amp;$E372),'Hoja de Trabajo para listado'!$DE$151:$DG$151,0)),0)+IFERROR(INDEX('Hoja de Trabajo para listado'!$CD$155:$DC$1048576,MATCH($A372,'Hoja de Trabajo para listado'!$CD$155:$CD$1048576,0),MATCH((CUADRO!F$4&amp;$E372),'Hoja de Trabajo para listado'!$CD$151:$DC$151,0)),0)</f>
        <v>0</v>
      </c>
      <c r="G372" s="245">
        <f ca="1">+IFERROR(INDEX('Hoja de Trabajo para listado'!$A$155:$Z$1048576,MATCH($A372,'Hoja de Trabajo para listado'!$A$155:$A$1048576,0),MATCH((CUADRO!G$4&amp;$E372),'Hoja de Trabajo para listado'!$A$151:$Z$151,0)),0)+IFERROR(INDEX('Hoja de Trabajo para listado'!$AB$155:$BA$1048576,MATCH($A372,'Hoja de Trabajo para listado'!$AB$155:$AB$1048576,0),MATCH((CUADRO!G$4&amp;$E372),'Hoja de Trabajo para listado'!$AB$151:$BA$151,0)),0)+IFERROR(INDEX('Hoja de Trabajo para listado'!$BC$155:$CB$1048576,MATCH($A372,'Hoja de Trabajo para listado'!$BC$155:$BC$1048576,0),MATCH((CUADRO!G$4&amp;$E372),'Hoja de Trabajo para listado'!$BC$151:$CB$151,0)),0)+IFERROR(INDEX('Hoja de Trabajo para listado'!$DE$153:$DG$274,MATCH($A372,'Hoja de Trabajo para listado'!$DE$153:$DE$1048576,0),MATCH((CUADRO!G$4&amp;$E372),'Hoja de Trabajo para listado'!$DE$151:$DG$151,0)),0)+IFERROR(INDEX('Hoja de Trabajo para listado'!$CD$155:$DC$1048576,MATCH($A372,'Hoja de Trabajo para listado'!$CD$155:$CD$1048576,0),MATCH((CUADRO!G$4&amp;$E372),'Hoja de Trabajo para listado'!$CD$151:$DC$151,0)),0)</f>
        <v>0</v>
      </c>
      <c r="H372" s="245">
        <f ca="1">+IFERROR(INDEX('Hoja de Trabajo para listado'!$A$155:$Z$1048576,MATCH($A372,'Hoja de Trabajo para listado'!$A$155:$A$1048576,0),MATCH((CUADRO!H$4&amp;$E372),'Hoja de Trabajo para listado'!$A$151:$Z$151,0)),0)+IFERROR(INDEX('Hoja de Trabajo para listado'!$AB$155:$BA$1048576,MATCH($A372,'Hoja de Trabajo para listado'!$AB$155:$AB$1048576,0),MATCH((CUADRO!H$4&amp;$E372),'Hoja de Trabajo para listado'!$AB$151:$BA$151,0)),0)+IFERROR(INDEX('Hoja de Trabajo para listado'!$BC$155:$CB$1048576,MATCH($A372,'Hoja de Trabajo para listado'!$BC$155:$BC$1048576,0),MATCH((CUADRO!H$4&amp;$E372),'Hoja de Trabajo para listado'!$BC$151:$CB$151,0)),0)+IFERROR(INDEX('Hoja de Trabajo para listado'!$DE$153:$DG$274,MATCH($A372,'Hoja de Trabajo para listado'!$DE$153:$DE$1048576,0),MATCH((CUADRO!H$4&amp;$E372),'Hoja de Trabajo para listado'!$DE$151:$DG$151,0)),0)+IFERROR(INDEX('Hoja de Trabajo para listado'!$CD$155:$DC$1048576,MATCH($A372,'Hoja de Trabajo para listado'!$CD$155:$CD$1048576,0),MATCH((CUADRO!H$4&amp;$E372),'Hoja de Trabajo para listado'!$CD$151:$DC$151,0)),0)</f>
        <v>0</v>
      </c>
      <c r="I372" s="245">
        <f ca="1">+IFERROR(INDEX('Hoja de Trabajo para listado'!$A$155:$Z$1048576,MATCH($A372,'Hoja de Trabajo para listado'!$A$155:$A$1048576,0),MATCH((CUADRO!I$4&amp;$E372),'Hoja de Trabajo para listado'!$A$151:$Z$151,0)),0)+IFERROR(INDEX('Hoja de Trabajo para listado'!$AB$155:$BA$1048576,MATCH($A372,'Hoja de Trabajo para listado'!$AB$155:$AB$1048576,0),MATCH((CUADRO!I$4&amp;$E372),'Hoja de Trabajo para listado'!$AB$151:$BA$151,0)),0)+IFERROR(INDEX('Hoja de Trabajo para listado'!$BC$155:$CB$1048576,MATCH($A372,'Hoja de Trabajo para listado'!$BC$155:$BC$1048576,0),MATCH((CUADRO!I$4&amp;$E372),'Hoja de Trabajo para listado'!$BC$151:$CB$151,0)),0)+IFERROR(INDEX('Hoja de Trabajo para listado'!$DE$153:$DG$274,MATCH($A372,'Hoja de Trabajo para listado'!$DE$153:$DE$1048576,0),MATCH((CUADRO!I$4&amp;$E372),'Hoja de Trabajo para listado'!$DE$151:$DG$151,0)),0)+IFERROR(INDEX('Hoja de Trabajo para listado'!$CD$155:$DC$1048576,MATCH($A372,'Hoja de Trabajo para listado'!$CD$155:$CD$1048576,0),MATCH((CUADRO!I$4&amp;$E372),'Hoja de Trabajo para listado'!$CD$151:$DC$151,0)),0)</f>
        <v>0</v>
      </c>
      <c r="J372" s="245">
        <f ca="1">+IFERROR(INDEX('Hoja de Trabajo para listado'!$A$155:$Z$1048576,MATCH($A372,'Hoja de Trabajo para listado'!$A$155:$A$1048576,0),MATCH((CUADRO!J$4&amp;$E372),'Hoja de Trabajo para listado'!$A$151:$Z$151,0)),0)+IFERROR(INDEX('Hoja de Trabajo para listado'!$AB$155:$BA$1048576,MATCH($A372,'Hoja de Trabajo para listado'!$AB$155:$AB$1048576,0),MATCH((CUADRO!J$4&amp;$E372),'Hoja de Trabajo para listado'!$AB$151:$BA$151,0)),0)+IFERROR(INDEX('Hoja de Trabajo para listado'!$BC$155:$CB$1048576,MATCH($A372,'Hoja de Trabajo para listado'!$BC$155:$BC$1048576,0),MATCH((CUADRO!J$4&amp;$E372),'Hoja de Trabajo para listado'!$BC$151:$CB$151,0)),0)+IFERROR(INDEX('Hoja de Trabajo para listado'!$DE$153:$DG$274,MATCH($A372,'Hoja de Trabajo para listado'!$DE$153:$DE$1048576,0),MATCH((CUADRO!J$4&amp;$E372),'Hoja de Trabajo para listado'!$DE$151:$DG$151,0)),0)+IFERROR(INDEX('Hoja de Trabajo para listado'!$CD$155:$DC$1048576,MATCH($A372,'Hoja de Trabajo para listado'!$CD$155:$CD$1048576,0),MATCH((CUADRO!J$4&amp;$E372),'Hoja de Trabajo para listado'!$CD$151:$DC$151,0)),0)</f>
        <v>9455313.2199999988</v>
      </c>
      <c r="K372" s="245">
        <f ca="1">+IFERROR(INDEX('Hoja de Trabajo para listado'!$A$155:$Z$1048576,MATCH($A372,'Hoja de Trabajo para listado'!$A$155:$A$1048576,0),MATCH((CUADRO!K$4&amp;$E372),'Hoja de Trabajo para listado'!$A$151:$Z$151,0)),0)+IFERROR(INDEX('Hoja de Trabajo para listado'!$AB$155:$BA$1048576,MATCH($A372,'Hoja de Trabajo para listado'!$AB$155:$AB$1048576,0),MATCH((CUADRO!K$4&amp;$E372),'Hoja de Trabajo para listado'!$AB$151:$BA$151,0)),0)+IFERROR(INDEX('Hoja de Trabajo para listado'!$BC$155:$CB$1048576,MATCH($A372,'Hoja de Trabajo para listado'!$BC$155:$BC$1048576,0),MATCH((CUADRO!K$4&amp;$E372),'Hoja de Trabajo para listado'!$BC$151:$CB$151,0)),0)+IFERROR(INDEX('Hoja de Trabajo para listado'!$DE$153:$DG$274,MATCH($A372,'Hoja de Trabajo para listado'!$DE$153:$DE$1048576,0),MATCH((CUADRO!K$4&amp;$E372),'Hoja de Trabajo para listado'!$DE$151:$DG$151,0)),0)+IFERROR(INDEX('Hoja de Trabajo para listado'!$CD$155:$DC$1048576,MATCH($A372,'Hoja de Trabajo para listado'!$CD$155:$CD$1048576,0),MATCH((CUADRO!K$4&amp;$E372),'Hoja de Trabajo para listado'!$CD$151:$DC$151,0)),0)</f>
        <v>0</v>
      </c>
      <c r="L372" s="245">
        <f ca="1">+IFERROR(INDEX('Hoja de Trabajo para listado'!$A$155:$Z$1048576,MATCH($A372,'Hoja de Trabajo para listado'!$A$155:$A$1048576,0),MATCH((CUADRO!L$4&amp;$E372),'Hoja de Trabajo para listado'!$A$151:$Z$151,0)),0)+IFERROR(INDEX('Hoja de Trabajo para listado'!$AB$155:$BA$1048576,MATCH($A372,'Hoja de Trabajo para listado'!$AB$155:$AB$1048576,0),MATCH((CUADRO!L$4&amp;$E372),'Hoja de Trabajo para listado'!$AB$151:$BA$151,0)),0)+IFERROR(INDEX('Hoja de Trabajo para listado'!$BC$155:$CB$1048576,MATCH($A372,'Hoja de Trabajo para listado'!$BC$155:$BC$1048576,0),MATCH((CUADRO!L$4&amp;$E372),'Hoja de Trabajo para listado'!$BC$151:$CB$151,0)),0)+IFERROR(INDEX('Hoja de Trabajo para listado'!$DE$153:$DG$274,MATCH($A372,'Hoja de Trabajo para listado'!$DE$153:$DE$1048576,0),MATCH((CUADRO!L$4&amp;$E372),'Hoja de Trabajo para listado'!$DE$151:$DG$151,0)),0)+IFERROR(INDEX('Hoja de Trabajo para listado'!$CD$155:$DC$1048576,MATCH($A372,'Hoja de Trabajo para listado'!$CD$155:$CD$1048576,0),MATCH((CUADRO!L$4&amp;$E372),'Hoja de Trabajo para listado'!$CD$151:$DC$151,0)),0)</f>
        <v>0</v>
      </c>
      <c r="M372" s="245">
        <f ca="1">+IFERROR(INDEX('Hoja de Trabajo para listado'!$A$155:$Z$1048576,MATCH($A372,'Hoja de Trabajo para listado'!$A$155:$A$1048576,0),MATCH((CUADRO!M$4&amp;$E372),'Hoja de Trabajo para listado'!$A$151:$Z$151,0)),0)+IFERROR(INDEX('Hoja de Trabajo para listado'!$AB$155:$BA$1048576,MATCH($A372,'Hoja de Trabajo para listado'!$AB$155:$AB$1048576,0),MATCH((CUADRO!M$4&amp;$E372),'Hoja de Trabajo para listado'!$AB$151:$BA$151,0)),0)+IFERROR(INDEX('Hoja de Trabajo para listado'!$BC$155:$CB$1048576,MATCH($A372,'Hoja de Trabajo para listado'!$BC$155:$BC$1048576,0),MATCH((CUADRO!M$4&amp;$E372),'Hoja de Trabajo para listado'!$BC$151:$CB$151,0)),0)+IFERROR(INDEX('Hoja de Trabajo para listado'!$DE$153:$DG$274,MATCH($A372,'Hoja de Trabajo para listado'!$DE$153:$DE$1048576,0),MATCH((CUADRO!M$4&amp;$E372),'Hoja de Trabajo para listado'!$DE$151:$DG$151,0)),0)+IFERROR(INDEX('Hoja de Trabajo para listado'!$CD$155:$DC$1048576,MATCH($A372,'Hoja de Trabajo para listado'!$CD$155:$CD$1048576,0),MATCH((CUADRO!M$4&amp;$E372),'Hoja de Trabajo para listado'!$CD$151:$DC$151,0)),0)</f>
        <v>0</v>
      </c>
      <c r="N372" s="245">
        <f ca="1">+IFERROR(INDEX('Hoja de Trabajo para listado'!$A$155:$Z$1048576,MATCH($A372,'Hoja de Trabajo para listado'!$A$155:$A$1048576,0),MATCH((CUADRO!N$4&amp;$E372),'Hoja de Trabajo para listado'!$A$151:$Z$151,0)),0)+IFERROR(INDEX('Hoja de Trabajo para listado'!$AB$155:$BA$1048576,MATCH($A372,'Hoja de Trabajo para listado'!$AB$155:$AB$1048576,0),MATCH((CUADRO!N$4&amp;$E372),'Hoja de Trabajo para listado'!$AB$151:$BA$151,0)),0)+IFERROR(INDEX('Hoja de Trabajo para listado'!$BC$155:$CB$1048576,MATCH($A372,'Hoja de Trabajo para listado'!$BC$155:$BC$1048576,0),MATCH((CUADRO!N$4&amp;$E372),'Hoja de Trabajo para listado'!$BC$151:$CB$151,0)),0)+IFERROR(INDEX('Hoja de Trabajo para listado'!$DE$153:$DG$274,MATCH($A372,'Hoja de Trabajo para listado'!$DE$153:$DE$1048576,0),MATCH((CUADRO!N$4&amp;$E372),'Hoja de Trabajo para listado'!$DE$151:$DG$151,0)),0)+IFERROR(INDEX('Hoja de Trabajo para listado'!$CD$155:$DC$1048576,MATCH($A372,'Hoja de Trabajo para listado'!$CD$155:$CD$1048576,0),MATCH((CUADRO!N$4&amp;$E372),'Hoja de Trabajo para listado'!$CD$151:$DC$151,0)),0)</f>
        <v>0</v>
      </c>
      <c r="O372" s="245">
        <f ca="1">+IFERROR(INDEX('Hoja de Trabajo para listado'!$A$155:$Z$1048576,MATCH($A372,'Hoja de Trabajo para listado'!$A$155:$A$1048576,0),MATCH((CUADRO!O$4&amp;$E372),'Hoja de Trabajo para listado'!$A$151:$Z$151,0)),0)+IFERROR(INDEX('Hoja de Trabajo para listado'!$AB$155:$BA$1048576,MATCH($A372,'Hoja de Trabajo para listado'!$AB$155:$AB$1048576,0),MATCH((CUADRO!O$4&amp;$E372),'Hoja de Trabajo para listado'!$AB$151:$BA$151,0)),0)+IFERROR(INDEX('Hoja de Trabajo para listado'!$BC$155:$CB$1048576,MATCH($A372,'Hoja de Trabajo para listado'!$BC$155:$BC$1048576,0),MATCH((CUADRO!O$4&amp;$E372),'Hoja de Trabajo para listado'!$BC$151:$CB$151,0)),0)+IFERROR(INDEX('Hoja de Trabajo para listado'!$DE$153:$DG$274,MATCH($A372,'Hoja de Trabajo para listado'!$DE$153:$DE$1048576,0),MATCH((CUADRO!O$4&amp;$E372),'Hoja de Trabajo para listado'!$DE$151:$DG$151,0)),0)+IFERROR(INDEX('Hoja de Trabajo para listado'!$CD$155:$DC$1048576,MATCH($A372,'Hoja de Trabajo para listado'!$CD$155:$CD$1048576,0),MATCH((CUADRO!O$4&amp;$E372),'Hoja de Trabajo para listado'!$CD$151:$DC$151,0)),0)</f>
        <v>0</v>
      </c>
      <c r="P372" s="245">
        <f ca="1">+IFERROR(INDEX('Hoja de Trabajo para listado'!$A$155:$Z$1048576,MATCH($A372,'Hoja de Trabajo para listado'!$A$155:$A$1048576,0),MATCH((CUADRO!P$4&amp;$E372),'Hoja de Trabajo para listado'!$A$151:$Z$151,0)),0)+IFERROR(INDEX('Hoja de Trabajo para listado'!$AB$155:$BA$1048576,MATCH($A372,'Hoja de Trabajo para listado'!$AB$155:$AB$1048576,0),MATCH((CUADRO!P$4&amp;$E372),'Hoja de Trabajo para listado'!$AB$151:$BA$151,0)),0)+IFERROR(INDEX('Hoja de Trabajo para listado'!$BC$155:$CB$1048576,MATCH($A372,'Hoja de Trabajo para listado'!$BC$155:$BC$1048576,0),MATCH((CUADRO!P$4&amp;$E372),'Hoja de Trabajo para listado'!$BC$151:$CB$151,0)),0)+IFERROR(INDEX('Hoja de Trabajo para listado'!$DE$153:$DG$274,MATCH($A372,'Hoja de Trabajo para listado'!$DE$153:$DE$1048576,0),MATCH((CUADRO!P$4&amp;$E372),'Hoja de Trabajo para listado'!$DE$151:$DG$151,0)),0)+IFERROR(INDEX('Hoja de Trabajo para listado'!$CD$155:$DC$1048576,MATCH($A372,'Hoja de Trabajo para listado'!$CD$155:$CD$1048576,0),MATCH((CUADRO!P$4&amp;$E372),'Hoja de Trabajo para listado'!$CD$151:$DC$151,0)),0)</f>
        <v>0</v>
      </c>
      <c r="Q372" s="245">
        <f ca="1">+IFERROR(INDEX('Hoja de Trabajo para listado'!$A$155:$Z$1048576,MATCH($A372,'Hoja de Trabajo para listado'!$A$155:$A$1048576,0),MATCH((CUADRO!Q$4&amp;$E372),'Hoja de Trabajo para listado'!$A$151:$Z$151,0)),0)+IFERROR(INDEX('Hoja de Trabajo para listado'!$AB$155:$BA$1048576,MATCH($A372,'Hoja de Trabajo para listado'!$AB$155:$AB$1048576,0),MATCH((CUADRO!Q$4&amp;$E372),'Hoja de Trabajo para listado'!$AB$151:$BA$151,0)),0)+IFERROR(INDEX('Hoja de Trabajo para listado'!$BC$155:$CB$1048576,MATCH($A372,'Hoja de Trabajo para listado'!$BC$155:$BC$1048576,0),MATCH((CUADRO!Q$4&amp;$E372),'Hoja de Trabajo para listado'!$BC$151:$CB$151,0)),0)+IFERROR(INDEX('Hoja de Trabajo para listado'!$DE$153:$DG$274,MATCH($A372,'Hoja de Trabajo para listado'!$DE$153:$DE$1048576,0),MATCH((CUADRO!Q$4&amp;$E372),'Hoja de Trabajo para listado'!$DE$151:$DG$151,0)),0)+IFERROR(INDEX('Hoja de Trabajo para listado'!$CD$155:$DC$1048576,MATCH($A372,'Hoja de Trabajo para listado'!$CD$155:$CD$1048576,0),MATCH((CUADRO!Q$4&amp;$E372),'Hoja de Trabajo para listado'!$CD$151:$DC$151,0)),0)</f>
        <v>0</v>
      </c>
      <c r="R372" s="245">
        <f t="shared" ca="1" si="15"/>
        <v>9455313.2199999988</v>
      </c>
      <c r="S372" s="262">
        <f ca="1">+R371+R372</f>
        <v>9455613.2199999988</v>
      </c>
      <c r="T372" s="245">
        <f ca="1">+S372</f>
        <v>9455613.2199999988</v>
      </c>
      <c r="U372" s="244">
        <f t="shared" si="16"/>
        <v>2</v>
      </c>
      <c r="V372" s="333" t="str">
        <f>+VLOOKUP(A372,bd_lista!$A$3:$E$592,5,FALSE)</f>
        <v>Empresas Nacionales</v>
      </c>
      <c r="W372" s="388"/>
      <c r="X372" s="242">
        <v>25</v>
      </c>
      <c r="Y372" s="242" t="str">
        <f>+VLOOKUP(X372,bd_lista!$A$3:$C$592,3,FALSE)</f>
        <v>Ministerio de la Presidencia</v>
      </c>
      <c r="Z372" s="292"/>
      <c r="AA372" s="321"/>
    </row>
    <row r="373" spans="1:27" ht="15" customHeight="1">
      <c r="A373" s="251">
        <v>598</v>
      </c>
      <c r="B373" s="392">
        <f>+A373</f>
        <v>598</v>
      </c>
      <c r="C373" s="247" t="str">
        <f>+VLOOKUP(A373,bd_lista!$A$3:$C$592,3,FALSE)</f>
        <v>Empresa Pública "Editorial del Estado Plurinacional de Bolivia"</v>
      </c>
      <c r="D373" s="389" t="str">
        <f>+C373</f>
        <v>Empresa Pública "Editorial del Estado Plurinacional de Bolivia"</v>
      </c>
      <c r="E373" s="247" t="s">
        <v>1304</v>
      </c>
      <c r="F373" s="243">
        <f ca="1">+IFERROR(INDEX('Hoja de Trabajo para listado'!$A$155:$Z$1048576,MATCH($A373,'Hoja de Trabajo para listado'!$A$155:$A$1048576,0),MATCH((CUADRO!F$4&amp;$E373),'Hoja de Trabajo para listado'!$A$151:$Z$151,0)),0)+IFERROR(INDEX('Hoja de Trabajo para listado'!$AB$155:$BA$1048576,MATCH($A373,'Hoja de Trabajo para listado'!$AB$155:$AB$1048576,0),MATCH((CUADRO!F$4&amp;$E373),'Hoja de Trabajo para listado'!$AB$151:$BA$151,0)),0)+IFERROR(INDEX('Hoja de Trabajo para listado'!$BC$155:$CB$1048576,MATCH($A373,'Hoja de Trabajo para listado'!$BC$155:$BC$1048576,0),MATCH((CUADRO!F$4&amp;$E373),'Hoja de Trabajo para listado'!$BC$151:$CB$151,0)),0)+IFERROR(INDEX('Hoja de Trabajo para listado'!$DE$153:$DG$274,MATCH($A373,'Hoja de Trabajo para listado'!$DE$153:$DE$1048576,0),MATCH((CUADRO!F$4&amp;$E373),'Hoja de Trabajo para listado'!$DE$151:$DG$151,0)),0)+IFERROR(INDEX('Hoja de Trabajo para listado'!$CD$155:$DC$1048576,MATCH($A373,'Hoja de Trabajo para listado'!$CD$155:$CD$1048576,0),MATCH((CUADRO!F$4&amp;$E373),'Hoja de Trabajo para listado'!$CD$151:$DC$151,0)),0)</f>
        <v>0</v>
      </c>
      <c r="G373" s="243">
        <f ca="1">+IFERROR(INDEX('Hoja de Trabajo para listado'!$A$155:$Z$1048576,MATCH($A373,'Hoja de Trabajo para listado'!$A$155:$A$1048576,0),MATCH((CUADRO!G$4&amp;$E373),'Hoja de Trabajo para listado'!$A$151:$Z$151,0)),0)+IFERROR(INDEX('Hoja de Trabajo para listado'!$AB$155:$BA$1048576,MATCH($A373,'Hoja de Trabajo para listado'!$AB$155:$AB$1048576,0),MATCH((CUADRO!G$4&amp;$E373),'Hoja de Trabajo para listado'!$AB$151:$BA$151,0)),0)+IFERROR(INDEX('Hoja de Trabajo para listado'!$BC$155:$CB$1048576,MATCH($A373,'Hoja de Trabajo para listado'!$BC$155:$BC$1048576,0),MATCH((CUADRO!G$4&amp;$E373),'Hoja de Trabajo para listado'!$BC$151:$CB$151,0)),0)+IFERROR(INDEX('Hoja de Trabajo para listado'!$DE$153:$DG$274,MATCH($A373,'Hoja de Trabajo para listado'!$DE$153:$DE$1048576,0),MATCH((CUADRO!G$4&amp;$E373),'Hoja de Trabajo para listado'!$DE$151:$DG$151,0)),0)+IFERROR(INDEX('Hoja de Trabajo para listado'!$CD$155:$DC$1048576,MATCH($A373,'Hoja de Trabajo para listado'!$CD$155:$CD$1048576,0),MATCH((CUADRO!G$4&amp;$E373),'Hoja de Trabajo para listado'!$CD$151:$DC$151,0)),0)</f>
        <v>0</v>
      </c>
      <c r="H373" s="243">
        <f ca="1">+IFERROR(INDEX('Hoja de Trabajo para listado'!$A$155:$Z$1048576,MATCH($A373,'Hoja de Trabajo para listado'!$A$155:$A$1048576,0),MATCH((CUADRO!H$4&amp;$E373),'Hoja de Trabajo para listado'!$A$151:$Z$151,0)),0)+IFERROR(INDEX('Hoja de Trabajo para listado'!$AB$155:$BA$1048576,MATCH($A373,'Hoja de Trabajo para listado'!$AB$155:$AB$1048576,0),MATCH((CUADRO!H$4&amp;$E373),'Hoja de Trabajo para listado'!$AB$151:$BA$151,0)),0)+IFERROR(INDEX('Hoja de Trabajo para listado'!$BC$155:$CB$1048576,MATCH($A373,'Hoja de Trabajo para listado'!$BC$155:$BC$1048576,0),MATCH((CUADRO!H$4&amp;$E373),'Hoja de Trabajo para listado'!$BC$151:$CB$151,0)),0)+IFERROR(INDEX('Hoja de Trabajo para listado'!$DE$153:$DG$274,MATCH($A373,'Hoja de Trabajo para listado'!$DE$153:$DE$1048576,0),MATCH((CUADRO!H$4&amp;$E373),'Hoja de Trabajo para listado'!$DE$151:$DG$151,0)),0)+IFERROR(INDEX('Hoja de Trabajo para listado'!$CD$155:$DC$1048576,MATCH($A373,'Hoja de Trabajo para listado'!$CD$155:$CD$1048576,0),MATCH((CUADRO!H$4&amp;$E373),'Hoja de Trabajo para listado'!$CD$151:$DC$151,0)),0)</f>
        <v>0</v>
      </c>
      <c r="I373" s="243">
        <f ca="1">+IFERROR(INDEX('Hoja de Trabajo para listado'!$A$155:$Z$1048576,MATCH($A373,'Hoja de Trabajo para listado'!$A$155:$A$1048576,0),MATCH((CUADRO!I$4&amp;$E373),'Hoja de Trabajo para listado'!$A$151:$Z$151,0)),0)+IFERROR(INDEX('Hoja de Trabajo para listado'!$AB$155:$BA$1048576,MATCH($A373,'Hoja de Trabajo para listado'!$AB$155:$AB$1048576,0),MATCH((CUADRO!I$4&amp;$E373),'Hoja de Trabajo para listado'!$AB$151:$BA$151,0)),0)+IFERROR(INDEX('Hoja de Trabajo para listado'!$BC$155:$CB$1048576,MATCH($A373,'Hoja de Trabajo para listado'!$BC$155:$BC$1048576,0),MATCH((CUADRO!I$4&amp;$E373),'Hoja de Trabajo para listado'!$BC$151:$CB$151,0)),0)+IFERROR(INDEX('Hoja de Trabajo para listado'!$DE$153:$DG$274,MATCH($A373,'Hoja de Trabajo para listado'!$DE$153:$DE$1048576,0),MATCH((CUADRO!I$4&amp;$E373),'Hoja de Trabajo para listado'!$DE$151:$DG$151,0)),0)+IFERROR(INDEX('Hoja de Trabajo para listado'!$CD$155:$DC$1048576,MATCH($A373,'Hoja de Trabajo para listado'!$CD$155:$CD$1048576,0),MATCH((CUADRO!I$4&amp;$E373),'Hoja de Trabajo para listado'!$CD$151:$DC$151,0)),0)</f>
        <v>0</v>
      </c>
      <c r="J373" s="243">
        <f ca="1">+IFERROR(INDEX('Hoja de Trabajo para listado'!$A$155:$Z$1048576,MATCH($A373,'Hoja de Trabajo para listado'!$A$155:$A$1048576,0),MATCH((CUADRO!J$4&amp;$E373),'Hoja de Trabajo para listado'!$A$151:$Z$151,0)),0)+IFERROR(INDEX('Hoja de Trabajo para listado'!$AB$155:$BA$1048576,MATCH($A373,'Hoja de Trabajo para listado'!$AB$155:$AB$1048576,0),MATCH((CUADRO!J$4&amp;$E373),'Hoja de Trabajo para listado'!$AB$151:$BA$151,0)),0)+IFERROR(INDEX('Hoja de Trabajo para listado'!$BC$155:$CB$1048576,MATCH($A373,'Hoja de Trabajo para listado'!$BC$155:$BC$1048576,0),MATCH((CUADRO!J$4&amp;$E373),'Hoja de Trabajo para listado'!$BC$151:$CB$151,0)),0)+IFERROR(INDEX('Hoja de Trabajo para listado'!$DE$153:$DG$274,MATCH($A373,'Hoja de Trabajo para listado'!$DE$153:$DE$1048576,0),MATCH((CUADRO!J$4&amp;$E373),'Hoja de Trabajo para listado'!$DE$151:$DG$151,0)),0)+IFERROR(INDEX('Hoja de Trabajo para listado'!$CD$155:$DC$1048576,MATCH($A373,'Hoja de Trabajo para listado'!$CD$155:$CD$1048576,0),MATCH((CUADRO!J$4&amp;$E373),'Hoja de Trabajo para listado'!$CD$151:$DC$151,0)),0)</f>
        <v>0</v>
      </c>
      <c r="K373" s="243">
        <f ca="1">+IFERROR(INDEX('Hoja de Trabajo para listado'!$A$155:$Z$1048576,MATCH($A373,'Hoja de Trabajo para listado'!$A$155:$A$1048576,0),MATCH((CUADRO!K$4&amp;$E373),'Hoja de Trabajo para listado'!$A$151:$Z$151,0)),0)+IFERROR(INDEX('Hoja de Trabajo para listado'!$AB$155:$BA$1048576,MATCH($A373,'Hoja de Trabajo para listado'!$AB$155:$AB$1048576,0),MATCH((CUADRO!K$4&amp;$E373),'Hoja de Trabajo para listado'!$AB$151:$BA$151,0)),0)+IFERROR(INDEX('Hoja de Trabajo para listado'!$BC$155:$CB$1048576,MATCH($A373,'Hoja de Trabajo para listado'!$BC$155:$BC$1048576,0),MATCH((CUADRO!K$4&amp;$E373),'Hoja de Trabajo para listado'!$BC$151:$CB$151,0)),0)+IFERROR(INDEX('Hoja de Trabajo para listado'!$DE$153:$DG$274,MATCH($A373,'Hoja de Trabajo para listado'!$DE$153:$DE$1048576,0),MATCH((CUADRO!K$4&amp;$E373),'Hoja de Trabajo para listado'!$DE$151:$DG$151,0)),0)+IFERROR(INDEX('Hoja de Trabajo para listado'!$CD$155:$DC$1048576,MATCH($A373,'Hoja de Trabajo para listado'!$CD$155:$CD$1048576,0),MATCH((CUADRO!K$4&amp;$E373),'Hoja de Trabajo para listado'!$CD$151:$DC$151,0)),0)</f>
        <v>0</v>
      </c>
      <c r="L373" s="243">
        <f ca="1">+IFERROR(INDEX('Hoja de Trabajo para listado'!$A$155:$Z$1048576,MATCH($A373,'Hoja de Trabajo para listado'!$A$155:$A$1048576,0),MATCH((CUADRO!L$4&amp;$E373),'Hoja de Trabajo para listado'!$A$151:$Z$151,0)),0)+IFERROR(INDEX('Hoja de Trabajo para listado'!$AB$155:$BA$1048576,MATCH($A373,'Hoja de Trabajo para listado'!$AB$155:$AB$1048576,0),MATCH((CUADRO!L$4&amp;$E373),'Hoja de Trabajo para listado'!$AB$151:$BA$151,0)),0)+IFERROR(INDEX('Hoja de Trabajo para listado'!$BC$155:$CB$1048576,MATCH($A373,'Hoja de Trabajo para listado'!$BC$155:$BC$1048576,0),MATCH((CUADRO!L$4&amp;$E373),'Hoja de Trabajo para listado'!$BC$151:$CB$151,0)),0)+IFERROR(INDEX('Hoja de Trabajo para listado'!$DE$153:$DG$274,MATCH($A373,'Hoja de Trabajo para listado'!$DE$153:$DE$1048576,0),MATCH((CUADRO!L$4&amp;$E373),'Hoja de Trabajo para listado'!$DE$151:$DG$151,0)),0)+IFERROR(INDEX('Hoja de Trabajo para listado'!$CD$155:$DC$1048576,MATCH($A373,'Hoja de Trabajo para listado'!$CD$155:$CD$1048576,0),MATCH((CUADRO!L$4&amp;$E373),'Hoja de Trabajo para listado'!$CD$151:$DC$151,0)),0)</f>
        <v>0</v>
      </c>
      <c r="M373" s="243">
        <f ca="1">+IFERROR(INDEX('Hoja de Trabajo para listado'!$A$155:$Z$1048576,MATCH($A373,'Hoja de Trabajo para listado'!$A$155:$A$1048576,0),MATCH((CUADRO!M$4&amp;$E373),'Hoja de Trabajo para listado'!$A$151:$Z$151,0)),0)+IFERROR(INDEX('Hoja de Trabajo para listado'!$AB$155:$BA$1048576,MATCH($A373,'Hoja de Trabajo para listado'!$AB$155:$AB$1048576,0),MATCH((CUADRO!M$4&amp;$E373),'Hoja de Trabajo para listado'!$AB$151:$BA$151,0)),0)+IFERROR(INDEX('Hoja de Trabajo para listado'!$BC$155:$CB$1048576,MATCH($A373,'Hoja de Trabajo para listado'!$BC$155:$BC$1048576,0),MATCH((CUADRO!M$4&amp;$E373),'Hoja de Trabajo para listado'!$BC$151:$CB$151,0)),0)+IFERROR(INDEX('Hoja de Trabajo para listado'!$DE$153:$DG$274,MATCH($A373,'Hoja de Trabajo para listado'!$DE$153:$DE$1048576,0),MATCH((CUADRO!M$4&amp;$E373),'Hoja de Trabajo para listado'!$DE$151:$DG$151,0)),0)+IFERROR(INDEX('Hoja de Trabajo para listado'!$CD$155:$DC$1048576,MATCH($A373,'Hoja de Trabajo para listado'!$CD$155:$CD$1048576,0),MATCH((CUADRO!M$4&amp;$E373),'Hoja de Trabajo para listado'!$CD$151:$DC$151,0)),0)</f>
        <v>0</v>
      </c>
      <c r="N373" s="243">
        <f ca="1">+IFERROR(INDEX('Hoja de Trabajo para listado'!$A$155:$Z$1048576,MATCH($A373,'Hoja de Trabajo para listado'!$A$155:$A$1048576,0),MATCH((CUADRO!N$4&amp;$E373),'Hoja de Trabajo para listado'!$A$151:$Z$151,0)),0)+IFERROR(INDEX('Hoja de Trabajo para listado'!$AB$155:$BA$1048576,MATCH($A373,'Hoja de Trabajo para listado'!$AB$155:$AB$1048576,0),MATCH((CUADRO!N$4&amp;$E373),'Hoja de Trabajo para listado'!$AB$151:$BA$151,0)),0)+IFERROR(INDEX('Hoja de Trabajo para listado'!$BC$155:$CB$1048576,MATCH($A373,'Hoja de Trabajo para listado'!$BC$155:$BC$1048576,0),MATCH((CUADRO!N$4&amp;$E373),'Hoja de Trabajo para listado'!$BC$151:$CB$151,0)),0)+IFERROR(INDEX('Hoja de Trabajo para listado'!$DE$153:$DG$274,MATCH($A373,'Hoja de Trabajo para listado'!$DE$153:$DE$1048576,0),MATCH((CUADRO!N$4&amp;$E373),'Hoja de Trabajo para listado'!$DE$151:$DG$151,0)),0)+IFERROR(INDEX('Hoja de Trabajo para listado'!$CD$155:$DC$1048576,MATCH($A373,'Hoja de Trabajo para listado'!$CD$155:$CD$1048576,0),MATCH((CUADRO!N$4&amp;$E373),'Hoja de Trabajo para listado'!$CD$151:$DC$151,0)),0)</f>
        <v>0</v>
      </c>
      <c r="O373" s="243">
        <f ca="1">+IFERROR(INDEX('Hoja de Trabajo para listado'!$A$155:$Z$1048576,MATCH($A373,'Hoja de Trabajo para listado'!$A$155:$A$1048576,0),MATCH((CUADRO!O$4&amp;$E373),'Hoja de Trabajo para listado'!$A$151:$Z$151,0)),0)+IFERROR(INDEX('Hoja de Trabajo para listado'!$AB$155:$BA$1048576,MATCH($A373,'Hoja de Trabajo para listado'!$AB$155:$AB$1048576,0),MATCH((CUADRO!O$4&amp;$E373),'Hoja de Trabajo para listado'!$AB$151:$BA$151,0)),0)+IFERROR(INDEX('Hoja de Trabajo para listado'!$BC$155:$CB$1048576,MATCH($A373,'Hoja de Trabajo para listado'!$BC$155:$BC$1048576,0),MATCH((CUADRO!O$4&amp;$E373),'Hoja de Trabajo para listado'!$BC$151:$CB$151,0)),0)+IFERROR(INDEX('Hoja de Trabajo para listado'!$DE$153:$DG$274,MATCH($A373,'Hoja de Trabajo para listado'!$DE$153:$DE$1048576,0),MATCH((CUADRO!O$4&amp;$E373),'Hoja de Trabajo para listado'!$DE$151:$DG$151,0)),0)+IFERROR(INDEX('Hoja de Trabajo para listado'!$CD$155:$DC$1048576,MATCH($A373,'Hoja de Trabajo para listado'!$CD$155:$CD$1048576,0),MATCH((CUADRO!O$4&amp;$E373),'Hoja de Trabajo para listado'!$CD$151:$DC$151,0)),0)</f>
        <v>0</v>
      </c>
      <c r="P373" s="243">
        <f ca="1">+IFERROR(INDEX('Hoja de Trabajo para listado'!$A$155:$Z$1048576,MATCH($A373,'Hoja de Trabajo para listado'!$A$155:$A$1048576,0),MATCH((CUADRO!P$4&amp;$E373),'Hoja de Trabajo para listado'!$A$151:$Z$151,0)),0)+IFERROR(INDEX('Hoja de Trabajo para listado'!$AB$155:$BA$1048576,MATCH($A373,'Hoja de Trabajo para listado'!$AB$155:$AB$1048576,0),MATCH((CUADRO!P$4&amp;$E373),'Hoja de Trabajo para listado'!$AB$151:$BA$151,0)),0)+IFERROR(INDEX('Hoja de Trabajo para listado'!$BC$155:$CB$1048576,MATCH($A373,'Hoja de Trabajo para listado'!$BC$155:$BC$1048576,0),MATCH((CUADRO!P$4&amp;$E373),'Hoja de Trabajo para listado'!$BC$151:$CB$151,0)),0)+IFERROR(INDEX('Hoja de Trabajo para listado'!$DE$153:$DG$274,MATCH($A373,'Hoja de Trabajo para listado'!$DE$153:$DE$1048576,0),MATCH((CUADRO!P$4&amp;$E373),'Hoja de Trabajo para listado'!$DE$151:$DG$151,0)),0)+IFERROR(INDEX('Hoja de Trabajo para listado'!$CD$155:$DC$1048576,MATCH($A373,'Hoja de Trabajo para listado'!$CD$155:$CD$1048576,0),MATCH((CUADRO!P$4&amp;$E373),'Hoja de Trabajo para listado'!$CD$151:$DC$151,0)),0)</f>
        <v>0</v>
      </c>
      <c r="Q373" s="243">
        <f ca="1">+IFERROR(INDEX('Hoja de Trabajo para listado'!$A$155:$Z$1048576,MATCH($A373,'Hoja de Trabajo para listado'!$A$155:$A$1048576,0),MATCH((CUADRO!Q$4&amp;$E373),'Hoja de Trabajo para listado'!$A$151:$Z$151,0)),0)+IFERROR(INDEX('Hoja de Trabajo para listado'!$AB$155:$BA$1048576,MATCH($A373,'Hoja de Trabajo para listado'!$AB$155:$AB$1048576,0),MATCH((CUADRO!Q$4&amp;$E373),'Hoja de Trabajo para listado'!$AB$151:$BA$151,0)),0)+IFERROR(INDEX('Hoja de Trabajo para listado'!$BC$155:$CB$1048576,MATCH($A373,'Hoja de Trabajo para listado'!$BC$155:$BC$1048576,0),MATCH((CUADRO!Q$4&amp;$E373),'Hoja de Trabajo para listado'!$BC$151:$CB$151,0)),0)+IFERROR(INDEX('Hoja de Trabajo para listado'!$DE$153:$DG$274,MATCH($A373,'Hoja de Trabajo para listado'!$DE$153:$DE$1048576,0),MATCH((CUADRO!Q$4&amp;$E373),'Hoja de Trabajo para listado'!$DE$151:$DG$151,0)),0)+IFERROR(INDEX('Hoja de Trabajo para listado'!$CD$155:$DC$1048576,MATCH($A373,'Hoja de Trabajo para listado'!$CD$155:$CD$1048576,0),MATCH((CUADRO!Q$4&amp;$E373),'Hoja de Trabajo para listado'!$CD$151:$DC$151,0)),0)</f>
        <v>0</v>
      </c>
      <c r="R373" s="243">
        <f t="shared" ca="1" si="15"/>
        <v>0</v>
      </c>
      <c r="S373" s="263"/>
      <c r="T373" s="243">
        <f ca="1">+T374</f>
        <v>710.67</v>
      </c>
      <c r="U373" s="242">
        <f t="shared" si="16"/>
        <v>1</v>
      </c>
      <c r="V373" s="333" t="str">
        <f>+VLOOKUP(A373,bd_lista!$A$3:$E$592,5,FALSE)</f>
        <v>Empresas Nacionales</v>
      </c>
      <c r="W373" s="387" t="str">
        <f>+V373</f>
        <v>Empresas Nacionales</v>
      </c>
      <c r="X373" s="242">
        <f>+VLOOKUP(A373,[4]Sheet1!$A$13:$D$744,4,FALSE)</f>
        <v>87</v>
      </c>
      <c r="Y373" s="242" t="e">
        <f>+VLOOKUP(X373,bd_lista!$A$3:$C$592,3,FALSE)</f>
        <v>#N/A</v>
      </c>
      <c r="Z373" s="294">
        <f>+X373</f>
        <v>87</v>
      </c>
      <c r="AA373" s="319" t="e">
        <f>+Y373</f>
        <v>#N/A</v>
      </c>
    </row>
    <row r="374" spans="1:27" ht="15" customHeight="1">
      <c r="A374" s="32">
        <v>598</v>
      </c>
      <c r="B374" s="393"/>
      <c r="C374" s="333" t="str">
        <f>+VLOOKUP(A374,bd_lista!$A$3:$C$592,3,FALSE)</f>
        <v>Empresa Pública "Editorial del Estado Plurinacional de Bolivia"</v>
      </c>
      <c r="D374" s="390"/>
      <c r="E374" s="333" t="s">
        <v>1305</v>
      </c>
      <c r="F374" s="245">
        <f ca="1">+IFERROR(INDEX('Hoja de Trabajo para listado'!$A$155:$Z$1048576,MATCH($A374,'Hoja de Trabajo para listado'!$A$155:$A$1048576,0),MATCH((CUADRO!F$4&amp;$E374),'Hoja de Trabajo para listado'!$A$151:$Z$151,0)),0)+IFERROR(INDEX('Hoja de Trabajo para listado'!$AB$155:$BA$1048576,MATCH($A374,'Hoja de Trabajo para listado'!$AB$155:$AB$1048576,0),MATCH((CUADRO!F$4&amp;$E374),'Hoja de Trabajo para listado'!$AB$151:$BA$151,0)),0)+IFERROR(INDEX('Hoja de Trabajo para listado'!$BC$155:$CB$1048576,MATCH($A374,'Hoja de Trabajo para listado'!$BC$155:$BC$1048576,0),MATCH((CUADRO!F$4&amp;$E374),'Hoja de Trabajo para listado'!$BC$151:$CB$151,0)),0)+IFERROR(INDEX('Hoja de Trabajo para listado'!$DE$153:$DG$274,MATCH($A374,'Hoja de Trabajo para listado'!$DE$153:$DE$1048576,0),MATCH((CUADRO!F$4&amp;$E374),'Hoja de Trabajo para listado'!$DE$151:$DG$151,0)),0)+IFERROR(INDEX('Hoja de Trabajo para listado'!$CD$155:$DC$1048576,MATCH($A374,'Hoja de Trabajo para listado'!$CD$155:$CD$1048576,0),MATCH((CUADRO!F$4&amp;$E374),'Hoja de Trabajo para listado'!$CD$151:$DC$151,0)),0)</f>
        <v>0</v>
      </c>
      <c r="G374" s="245">
        <f ca="1">+IFERROR(INDEX('Hoja de Trabajo para listado'!$A$155:$Z$1048576,MATCH($A374,'Hoja de Trabajo para listado'!$A$155:$A$1048576,0),MATCH((CUADRO!G$4&amp;$E374),'Hoja de Trabajo para listado'!$A$151:$Z$151,0)),0)+IFERROR(INDEX('Hoja de Trabajo para listado'!$AB$155:$BA$1048576,MATCH($A374,'Hoja de Trabajo para listado'!$AB$155:$AB$1048576,0),MATCH((CUADRO!G$4&amp;$E374),'Hoja de Trabajo para listado'!$AB$151:$BA$151,0)),0)+IFERROR(INDEX('Hoja de Trabajo para listado'!$BC$155:$CB$1048576,MATCH($A374,'Hoja de Trabajo para listado'!$BC$155:$BC$1048576,0),MATCH((CUADRO!G$4&amp;$E374),'Hoja de Trabajo para listado'!$BC$151:$CB$151,0)),0)+IFERROR(INDEX('Hoja de Trabajo para listado'!$DE$153:$DG$274,MATCH($A374,'Hoja de Trabajo para listado'!$DE$153:$DE$1048576,0),MATCH((CUADRO!G$4&amp;$E374),'Hoja de Trabajo para listado'!$DE$151:$DG$151,0)),0)+IFERROR(INDEX('Hoja de Trabajo para listado'!$CD$155:$DC$1048576,MATCH($A374,'Hoja de Trabajo para listado'!$CD$155:$CD$1048576,0),MATCH((CUADRO!G$4&amp;$E374),'Hoja de Trabajo para listado'!$CD$151:$DC$151,0)),0)</f>
        <v>0</v>
      </c>
      <c r="H374" s="245">
        <f ca="1">+IFERROR(INDEX('Hoja de Trabajo para listado'!$A$155:$Z$1048576,MATCH($A374,'Hoja de Trabajo para listado'!$A$155:$A$1048576,0),MATCH((CUADRO!H$4&amp;$E374),'Hoja de Trabajo para listado'!$A$151:$Z$151,0)),0)+IFERROR(INDEX('Hoja de Trabajo para listado'!$AB$155:$BA$1048576,MATCH($A374,'Hoja de Trabajo para listado'!$AB$155:$AB$1048576,0),MATCH((CUADRO!H$4&amp;$E374),'Hoja de Trabajo para listado'!$AB$151:$BA$151,0)),0)+IFERROR(INDEX('Hoja de Trabajo para listado'!$BC$155:$CB$1048576,MATCH($A374,'Hoja de Trabajo para listado'!$BC$155:$BC$1048576,0),MATCH((CUADRO!H$4&amp;$E374),'Hoja de Trabajo para listado'!$BC$151:$CB$151,0)),0)+IFERROR(INDEX('Hoja de Trabajo para listado'!$DE$153:$DG$274,MATCH($A374,'Hoja de Trabajo para listado'!$DE$153:$DE$1048576,0),MATCH((CUADRO!H$4&amp;$E374),'Hoja de Trabajo para listado'!$DE$151:$DG$151,0)),0)+IFERROR(INDEX('Hoja de Trabajo para listado'!$CD$155:$DC$1048576,MATCH($A374,'Hoja de Trabajo para listado'!$CD$155:$CD$1048576,0),MATCH((CUADRO!H$4&amp;$E374),'Hoja de Trabajo para listado'!$CD$151:$DC$151,0)),0)</f>
        <v>198.67</v>
      </c>
      <c r="I374" s="245">
        <f ca="1">+IFERROR(INDEX('Hoja de Trabajo para listado'!$A$155:$Z$1048576,MATCH($A374,'Hoja de Trabajo para listado'!$A$155:$A$1048576,0),MATCH((CUADRO!I$4&amp;$E374),'Hoja de Trabajo para listado'!$A$151:$Z$151,0)),0)+IFERROR(INDEX('Hoja de Trabajo para listado'!$AB$155:$BA$1048576,MATCH($A374,'Hoja de Trabajo para listado'!$AB$155:$AB$1048576,0),MATCH((CUADRO!I$4&amp;$E374),'Hoja de Trabajo para listado'!$AB$151:$BA$151,0)),0)+IFERROR(INDEX('Hoja de Trabajo para listado'!$BC$155:$CB$1048576,MATCH($A374,'Hoja de Trabajo para listado'!$BC$155:$BC$1048576,0),MATCH((CUADRO!I$4&amp;$E374),'Hoja de Trabajo para listado'!$BC$151:$CB$151,0)),0)+IFERROR(INDEX('Hoja de Trabajo para listado'!$DE$153:$DG$274,MATCH($A374,'Hoja de Trabajo para listado'!$DE$153:$DE$1048576,0),MATCH((CUADRO!I$4&amp;$E374),'Hoja de Trabajo para listado'!$DE$151:$DG$151,0)),0)+IFERROR(INDEX('Hoja de Trabajo para listado'!$CD$155:$DC$1048576,MATCH($A374,'Hoja de Trabajo para listado'!$CD$155:$CD$1048576,0),MATCH((CUADRO!I$4&amp;$E374),'Hoja de Trabajo para listado'!$CD$151:$DC$151,0)),0)</f>
        <v>377</v>
      </c>
      <c r="J374" s="245">
        <f ca="1">+IFERROR(INDEX('Hoja de Trabajo para listado'!$A$155:$Z$1048576,MATCH($A374,'Hoja de Trabajo para listado'!$A$155:$A$1048576,0),MATCH((CUADRO!J$4&amp;$E374),'Hoja de Trabajo para listado'!$A$151:$Z$151,0)),0)+IFERROR(INDEX('Hoja de Trabajo para listado'!$AB$155:$BA$1048576,MATCH($A374,'Hoja de Trabajo para listado'!$AB$155:$AB$1048576,0),MATCH((CUADRO!J$4&amp;$E374),'Hoja de Trabajo para listado'!$AB$151:$BA$151,0)),0)+IFERROR(INDEX('Hoja de Trabajo para listado'!$BC$155:$CB$1048576,MATCH($A374,'Hoja de Trabajo para listado'!$BC$155:$BC$1048576,0),MATCH((CUADRO!J$4&amp;$E374),'Hoja de Trabajo para listado'!$BC$151:$CB$151,0)),0)+IFERROR(INDEX('Hoja de Trabajo para listado'!$DE$153:$DG$274,MATCH($A374,'Hoja de Trabajo para listado'!$DE$153:$DE$1048576,0),MATCH((CUADRO!J$4&amp;$E374),'Hoja de Trabajo para listado'!$DE$151:$DG$151,0)),0)+IFERROR(INDEX('Hoja de Trabajo para listado'!$CD$155:$DC$1048576,MATCH($A374,'Hoja de Trabajo para listado'!$CD$155:$CD$1048576,0),MATCH((CUADRO!J$4&amp;$E374),'Hoja de Trabajo para listado'!$CD$151:$DC$151,0)),0)</f>
        <v>135</v>
      </c>
      <c r="K374" s="245">
        <f ca="1">+IFERROR(INDEX('Hoja de Trabajo para listado'!$A$155:$Z$1048576,MATCH($A374,'Hoja de Trabajo para listado'!$A$155:$A$1048576,0),MATCH((CUADRO!K$4&amp;$E374),'Hoja de Trabajo para listado'!$A$151:$Z$151,0)),0)+IFERROR(INDEX('Hoja de Trabajo para listado'!$AB$155:$BA$1048576,MATCH($A374,'Hoja de Trabajo para listado'!$AB$155:$AB$1048576,0),MATCH((CUADRO!K$4&amp;$E374),'Hoja de Trabajo para listado'!$AB$151:$BA$151,0)),0)+IFERROR(INDEX('Hoja de Trabajo para listado'!$BC$155:$CB$1048576,MATCH($A374,'Hoja de Trabajo para listado'!$BC$155:$BC$1048576,0),MATCH((CUADRO!K$4&amp;$E374),'Hoja de Trabajo para listado'!$BC$151:$CB$151,0)),0)+IFERROR(INDEX('Hoja de Trabajo para listado'!$DE$153:$DG$274,MATCH($A374,'Hoja de Trabajo para listado'!$DE$153:$DE$1048576,0),MATCH((CUADRO!K$4&amp;$E374),'Hoja de Trabajo para listado'!$DE$151:$DG$151,0)),0)+IFERROR(INDEX('Hoja de Trabajo para listado'!$CD$155:$DC$1048576,MATCH($A374,'Hoja de Trabajo para listado'!$CD$155:$CD$1048576,0),MATCH((CUADRO!K$4&amp;$E374),'Hoja de Trabajo para listado'!$CD$151:$DC$151,0)),0)</f>
        <v>0</v>
      </c>
      <c r="L374" s="245">
        <f ca="1">+IFERROR(INDEX('Hoja de Trabajo para listado'!$A$155:$Z$1048576,MATCH($A374,'Hoja de Trabajo para listado'!$A$155:$A$1048576,0),MATCH((CUADRO!L$4&amp;$E374),'Hoja de Trabajo para listado'!$A$151:$Z$151,0)),0)+IFERROR(INDEX('Hoja de Trabajo para listado'!$AB$155:$BA$1048576,MATCH($A374,'Hoja de Trabajo para listado'!$AB$155:$AB$1048576,0),MATCH((CUADRO!L$4&amp;$E374),'Hoja de Trabajo para listado'!$AB$151:$BA$151,0)),0)+IFERROR(INDEX('Hoja de Trabajo para listado'!$BC$155:$CB$1048576,MATCH($A374,'Hoja de Trabajo para listado'!$BC$155:$BC$1048576,0),MATCH((CUADRO!L$4&amp;$E374),'Hoja de Trabajo para listado'!$BC$151:$CB$151,0)),0)+IFERROR(INDEX('Hoja de Trabajo para listado'!$DE$153:$DG$274,MATCH($A374,'Hoja de Trabajo para listado'!$DE$153:$DE$1048576,0),MATCH((CUADRO!L$4&amp;$E374),'Hoja de Trabajo para listado'!$DE$151:$DG$151,0)),0)+IFERROR(INDEX('Hoja de Trabajo para listado'!$CD$155:$DC$1048576,MATCH($A374,'Hoja de Trabajo para listado'!$CD$155:$CD$1048576,0),MATCH((CUADRO!L$4&amp;$E374),'Hoja de Trabajo para listado'!$CD$151:$DC$151,0)),0)</f>
        <v>0</v>
      </c>
      <c r="M374" s="245">
        <f ca="1">+IFERROR(INDEX('Hoja de Trabajo para listado'!$A$155:$Z$1048576,MATCH($A374,'Hoja de Trabajo para listado'!$A$155:$A$1048576,0),MATCH((CUADRO!M$4&amp;$E374),'Hoja de Trabajo para listado'!$A$151:$Z$151,0)),0)+IFERROR(INDEX('Hoja de Trabajo para listado'!$AB$155:$BA$1048576,MATCH($A374,'Hoja de Trabajo para listado'!$AB$155:$AB$1048576,0),MATCH((CUADRO!M$4&amp;$E374),'Hoja de Trabajo para listado'!$AB$151:$BA$151,0)),0)+IFERROR(INDEX('Hoja de Trabajo para listado'!$BC$155:$CB$1048576,MATCH($A374,'Hoja de Trabajo para listado'!$BC$155:$BC$1048576,0),MATCH((CUADRO!M$4&amp;$E374),'Hoja de Trabajo para listado'!$BC$151:$CB$151,0)),0)+IFERROR(INDEX('Hoja de Trabajo para listado'!$DE$153:$DG$274,MATCH($A374,'Hoja de Trabajo para listado'!$DE$153:$DE$1048576,0),MATCH((CUADRO!M$4&amp;$E374),'Hoja de Trabajo para listado'!$DE$151:$DG$151,0)),0)+IFERROR(INDEX('Hoja de Trabajo para listado'!$CD$155:$DC$1048576,MATCH($A374,'Hoja de Trabajo para listado'!$CD$155:$CD$1048576,0),MATCH((CUADRO!M$4&amp;$E374),'Hoja de Trabajo para listado'!$CD$151:$DC$151,0)),0)</f>
        <v>0</v>
      </c>
      <c r="N374" s="245">
        <f ca="1">+IFERROR(INDEX('Hoja de Trabajo para listado'!$A$155:$Z$1048576,MATCH($A374,'Hoja de Trabajo para listado'!$A$155:$A$1048576,0),MATCH((CUADRO!N$4&amp;$E374),'Hoja de Trabajo para listado'!$A$151:$Z$151,0)),0)+IFERROR(INDEX('Hoja de Trabajo para listado'!$AB$155:$BA$1048576,MATCH($A374,'Hoja de Trabajo para listado'!$AB$155:$AB$1048576,0),MATCH((CUADRO!N$4&amp;$E374),'Hoja de Trabajo para listado'!$AB$151:$BA$151,0)),0)+IFERROR(INDEX('Hoja de Trabajo para listado'!$BC$155:$CB$1048576,MATCH($A374,'Hoja de Trabajo para listado'!$BC$155:$BC$1048576,0),MATCH((CUADRO!N$4&amp;$E374),'Hoja de Trabajo para listado'!$BC$151:$CB$151,0)),0)+IFERROR(INDEX('Hoja de Trabajo para listado'!$DE$153:$DG$274,MATCH($A374,'Hoja de Trabajo para listado'!$DE$153:$DE$1048576,0),MATCH((CUADRO!N$4&amp;$E374),'Hoja de Trabajo para listado'!$DE$151:$DG$151,0)),0)+IFERROR(INDEX('Hoja de Trabajo para listado'!$CD$155:$DC$1048576,MATCH($A374,'Hoja de Trabajo para listado'!$CD$155:$CD$1048576,0),MATCH((CUADRO!N$4&amp;$E374),'Hoja de Trabajo para listado'!$CD$151:$DC$151,0)),0)</f>
        <v>0</v>
      </c>
      <c r="O374" s="245">
        <f ca="1">+IFERROR(INDEX('Hoja de Trabajo para listado'!$A$155:$Z$1048576,MATCH($A374,'Hoja de Trabajo para listado'!$A$155:$A$1048576,0),MATCH((CUADRO!O$4&amp;$E374),'Hoja de Trabajo para listado'!$A$151:$Z$151,0)),0)+IFERROR(INDEX('Hoja de Trabajo para listado'!$AB$155:$BA$1048576,MATCH($A374,'Hoja de Trabajo para listado'!$AB$155:$AB$1048576,0),MATCH((CUADRO!O$4&amp;$E374),'Hoja de Trabajo para listado'!$AB$151:$BA$151,0)),0)+IFERROR(INDEX('Hoja de Trabajo para listado'!$BC$155:$CB$1048576,MATCH($A374,'Hoja de Trabajo para listado'!$BC$155:$BC$1048576,0),MATCH((CUADRO!O$4&amp;$E374),'Hoja de Trabajo para listado'!$BC$151:$CB$151,0)),0)+IFERROR(INDEX('Hoja de Trabajo para listado'!$DE$153:$DG$274,MATCH($A374,'Hoja de Trabajo para listado'!$DE$153:$DE$1048576,0),MATCH((CUADRO!O$4&amp;$E374),'Hoja de Trabajo para listado'!$DE$151:$DG$151,0)),0)+IFERROR(INDEX('Hoja de Trabajo para listado'!$CD$155:$DC$1048576,MATCH($A374,'Hoja de Trabajo para listado'!$CD$155:$CD$1048576,0),MATCH((CUADRO!O$4&amp;$E374),'Hoja de Trabajo para listado'!$CD$151:$DC$151,0)),0)</f>
        <v>0</v>
      </c>
      <c r="P374" s="245">
        <f ca="1">+IFERROR(INDEX('Hoja de Trabajo para listado'!$A$155:$Z$1048576,MATCH($A374,'Hoja de Trabajo para listado'!$A$155:$A$1048576,0),MATCH((CUADRO!P$4&amp;$E374),'Hoja de Trabajo para listado'!$A$151:$Z$151,0)),0)+IFERROR(INDEX('Hoja de Trabajo para listado'!$AB$155:$BA$1048576,MATCH($A374,'Hoja de Trabajo para listado'!$AB$155:$AB$1048576,0),MATCH((CUADRO!P$4&amp;$E374),'Hoja de Trabajo para listado'!$AB$151:$BA$151,0)),0)+IFERROR(INDEX('Hoja de Trabajo para listado'!$BC$155:$CB$1048576,MATCH($A374,'Hoja de Trabajo para listado'!$BC$155:$BC$1048576,0),MATCH((CUADRO!P$4&amp;$E374),'Hoja de Trabajo para listado'!$BC$151:$CB$151,0)),0)+IFERROR(INDEX('Hoja de Trabajo para listado'!$DE$153:$DG$274,MATCH($A374,'Hoja de Trabajo para listado'!$DE$153:$DE$1048576,0),MATCH((CUADRO!P$4&amp;$E374),'Hoja de Trabajo para listado'!$DE$151:$DG$151,0)),0)+IFERROR(INDEX('Hoja de Trabajo para listado'!$CD$155:$DC$1048576,MATCH($A374,'Hoja de Trabajo para listado'!$CD$155:$CD$1048576,0),MATCH((CUADRO!P$4&amp;$E374),'Hoja de Trabajo para listado'!$CD$151:$DC$151,0)),0)</f>
        <v>0</v>
      </c>
      <c r="Q374" s="245">
        <f ca="1">+IFERROR(INDEX('Hoja de Trabajo para listado'!$A$155:$Z$1048576,MATCH($A374,'Hoja de Trabajo para listado'!$A$155:$A$1048576,0),MATCH((CUADRO!Q$4&amp;$E374),'Hoja de Trabajo para listado'!$A$151:$Z$151,0)),0)+IFERROR(INDEX('Hoja de Trabajo para listado'!$AB$155:$BA$1048576,MATCH($A374,'Hoja de Trabajo para listado'!$AB$155:$AB$1048576,0),MATCH((CUADRO!Q$4&amp;$E374),'Hoja de Trabajo para listado'!$AB$151:$BA$151,0)),0)+IFERROR(INDEX('Hoja de Trabajo para listado'!$BC$155:$CB$1048576,MATCH($A374,'Hoja de Trabajo para listado'!$BC$155:$BC$1048576,0),MATCH((CUADRO!Q$4&amp;$E374),'Hoja de Trabajo para listado'!$BC$151:$CB$151,0)),0)+IFERROR(INDEX('Hoja de Trabajo para listado'!$DE$153:$DG$274,MATCH($A374,'Hoja de Trabajo para listado'!$DE$153:$DE$1048576,0),MATCH((CUADRO!Q$4&amp;$E374),'Hoja de Trabajo para listado'!$DE$151:$DG$151,0)),0)+IFERROR(INDEX('Hoja de Trabajo para listado'!$CD$155:$DC$1048576,MATCH($A374,'Hoja de Trabajo para listado'!$CD$155:$CD$1048576,0),MATCH((CUADRO!Q$4&amp;$E374),'Hoja de Trabajo para listado'!$CD$151:$DC$151,0)),0)</f>
        <v>0</v>
      </c>
      <c r="R374" s="245">
        <f t="shared" ca="1" si="15"/>
        <v>710.67</v>
      </c>
      <c r="S374" s="262">
        <f ca="1">+R373+R374</f>
        <v>710.67</v>
      </c>
      <c r="T374" s="245">
        <f ca="1">+S374</f>
        <v>710.67</v>
      </c>
      <c r="U374" s="244">
        <f t="shared" si="16"/>
        <v>2</v>
      </c>
      <c r="V374" s="333" t="str">
        <f>+VLOOKUP(A374,bd_lista!$A$3:$E$592,5,FALSE)</f>
        <v>Empresas Nacionales</v>
      </c>
      <c r="W374" s="388"/>
      <c r="X374" s="242">
        <f>+VLOOKUP(A374,[4]Sheet1!$A$13:$D$744,4,FALSE)</f>
        <v>87</v>
      </c>
      <c r="Y374" s="242" t="e">
        <f>+VLOOKUP(X374,bd_lista!$A$3:$C$592,3,FALSE)</f>
        <v>#N/A</v>
      </c>
      <c r="Z374" s="292"/>
      <c r="AA374" s="321"/>
    </row>
    <row r="375" spans="1:27" ht="15" customHeight="1">
      <c r="A375" s="251">
        <v>599</v>
      </c>
      <c r="B375" s="392">
        <f>+A375</f>
        <v>599</v>
      </c>
      <c r="C375" s="247" t="str">
        <f>+VLOOKUP(A375,bd_lista!$A$3:$C$592,3,FALSE)</f>
        <v>Empresa Boliviana de Alimentos y Derivados</v>
      </c>
      <c r="D375" s="389" t="str">
        <f>+C375</f>
        <v>Empresa Boliviana de Alimentos y Derivados</v>
      </c>
      <c r="E375" s="247" t="s">
        <v>1304</v>
      </c>
      <c r="F375" s="243">
        <f ca="1">+IFERROR(INDEX('Hoja de Trabajo para listado'!$A$155:$Z$1048576,MATCH($A375,'Hoja de Trabajo para listado'!$A$155:$A$1048576,0),MATCH((CUADRO!F$4&amp;$E375),'Hoja de Trabajo para listado'!$A$151:$Z$151,0)),0)+IFERROR(INDEX('Hoja de Trabajo para listado'!$AB$155:$BA$1048576,MATCH($A375,'Hoja de Trabajo para listado'!$AB$155:$AB$1048576,0),MATCH((CUADRO!F$4&amp;$E375),'Hoja de Trabajo para listado'!$AB$151:$BA$151,0)),0)+IFERROR(INDEX('Hoja de Trabajo para listado'!$BC$155:$CB$1048576,MATCH($A375,'Hoja de Trabajo para listado'!$BC$155:$BC$1048576,0),MATCH((CUADRO!F$4&amp;$E375),'Hoja de Trabajo para listado'!$BC$151:$CB$151,0)),0)+IFERROR(INDEX('Hoja de Trabajo para listado'!$DE$153:$DG$274,MATCH($A375,'Hoja de Trabajo para listado'!$DE$153:$DE$1048576,0),MATCH((CUADRO!F$4&amp;$E375),'Hoja de Trabajo para listado'!$DE$151:$DG$151,0)),0)+IFERROR(INDEX('Hoja de Trabajo para listado'!$CD$155:$DC$1048576,MATCH($A375,'Hoja de Trabajo para listado'!$CD$155:$CD$1048576,0),MATCH((CUADRO!F$4&amp;$E375),'Hoja de Trabajo para listado'!$CD$151:$DC$151,0)),0)</f>
        <v>0</v>
      </c>
      <c r="G375" s="243">
        <f ca="1">+IFERROR(INDEX('Hoja de Trabajo para listado'!$A$155:$Z$1048576,MATCH($A375,'Hoja de Trabajo para listado'!$A$155:$A$1048576,0),MATCH((CUADRO!G$4&amp;$E375),'Hoja de Trabajo para listado'!$A$151:$Z$151,0)),0)+IFERROR(INDEX('Hoja de Trabajo para listado'!$AB$155:$BA$1048576,MATCH($A375,'Hoja de Trabajo para listado'!$AB$155:$AB$1048576,0),MATCH((CUADRO!G$4&amp;$E375),'Hoja de Trabajo para listado'!$AB$151:$BA$151,0)),0)+IFERROR(INDEX('Hoja de Trabajo para listado'!$BC$155:$CB$1048576,MATCH($A375,'Hoja de Trabajo para listado'!$BC$155:$BC$1048576,0),MATCH((CUADRO!G$4&amp;$E375),'Hoja de Trabajo para listado'!$BC$151:$CB$151,0)),0)+IFERROR(INDEX('Hoja de Trabajo para listado'!$DE$153:$DG$274,MATCH($A375,'Hoja de Trabajo para listado'!$DE$153:$DE$1048576,0),MATCH((CUADRO!G$4&amp;$E375),'Hoja de Trabajo para listado'!$DE$151:$DG$151,0)),0)+IFERROR(INDEX('Hoja de Trabajo para listado'!$CD$155:$DC$1048576,MATCH($A375,'Hoja de Trabajo para listado'!$CD$155:$CD$1048576,0),MATCH((CUADRO!G$4&amp;$E375),'Hoja de Trabajo para listado'!$CD$151:$DC$151,0)),0)</f>
        <v>0</v>
      </c>
      <c r="H375" s="243">
        <f ca="1">+IFERROR(INDEX('Hoja de Trabajo para listado'!$A$155:$Z$1048576,MATCH($A375,'Hoja de Trabajo para listado'!$A$155:$A$1048576,0),MATCH((CUADRO!H$4&amp;$E375),'Hoja de Trabajo para listado'!$A$151:$Z$151,0)),0)+IFERROR(INDEX('Hoja de Trabajo para listado'!$AB$155:$BA$1048576,MATCH($A375,'Hoja de Trabajo para listado'!$AB$155:$AB$1048576,0),MATCH((CUADRO!H$4&amp;$E375),'Hoja de Trabajo para listado'!$AB$151:$BA$151,0)),0)+IFERROR(INDEX('Hoja de Trabajo para listado'!$BC$155:$CB$1048576,MATCH($A375,'Hoja de Trabajo para listado'!$BC$155:$BC$1048576,0),MATCH((CUADRO!H$4&amp;$E375),'Hoja de Trabajo para listado'!$BC$151:$CB$151,0)),0)+IFERROR(INDEX('Hoja de Trabajo para listado'!$DE$153:$DG$274,MATCH($A375,'Hoja de Trabajo para listado'!$DE$153:$DE$1048576,0),MATCH((CUADRO!H$4&amp;$E375),'Hoja de Trabajo para listado'!$DE$151:$DG$151,0)),0)+IFERROR(INDEX('Hoja de Trabajo para listado'!$CD$155:$DC$1048576,MATCH($A375,'Hoja de Trabajo para listado'!$CD$155:$CD$1048576,0),MATCH((CUADRO!H$4&amp;$E375),'Hoja de Trabajo para listado'!$CD$151:$DC$151,0)),0)</f>
        <v>0</v>
      </c>
      <c r="I375" s="243">
        <f ca="1">+IFERROR(INDEX('Hoja de Trabajo para listado'!$A$155:$Z$1048576,MATCH($A375,'Hoja de Trabajo para listado'!$A$155:$A$1048576,0),MATCH((CUADRO!I$4&amp;$E375),'Hoja de Trabajo para listado'!$A$151:$Z$151,0)),0)+IFERROR(INDEX('Hoja de Trabajo para listado'!$AB$155:$BA$1048576,MATCH($A375,'Hoja de Trabajo para listado'!$AB$155:$AB$1048576,0),MATCH((CUADRO!I$4&amp;$E375),'Hoja de Trabajo para listado'!$AB$151:$BA$151,0)),0)+IFERROR(INDEX('Hoja de Trabajo para listado'!$BC$155:$CB$1048576,MATCH($A375,'Hoja de Trabajo para listado'!$BC$155:$BC$1048576,0),MATCH((CUADRO!I$4&amp;$E375),'Hoja de Trabajo para listado'!$BC$151:$CB$151,0)),0)+IFERROR(INDEX('Hoja de Trabajo para listado'!$DE$153:$DG$274,MATCH($A375,'Hoja de Trabajo para listado'!$DE$153:$DE$1048576,0),MATCH((CUADRO!I$4&amp;$E375),'Hoja de Trabajo para listado'!$DE$151:$DG$151,0)),0)+IFERROR(INDEX('Hoja de Trabajo para listado'!$CD$155:$DC$1048576,MATCH($A375,'Hoja de Trabajo para listado'!$CD$155:$CD$1048576,0),MATCH((CUADRO!I$4&amp;$E375),'Hoja de Trabajo para listado'!$CD$151:$DC$151,0)),0)</f>
        <v>0</v>
      </c>
      <c r="J375" s="243">
        <f ca="1">+IFERROR(INDEX('Hoja de Trabajo para listado'!$A$155:$Z$1048576,MATCH($A375,'Hoja de Trabajo para listado'!$A$155:$A$1048576,0),MATCH((CUADRO!J$4&amp;$E375),'Hoja de Trabajo para listado'!$A$151:$Z$151,0)),0)+IFERROR(INDEX('Hoja de Trabajo para listado'!$AB$155:$BA$1048576,MATCH($A375,'Hoja de Trabajo para listado'!$AB$155:$AB$1048576,0),MATCH((CUADRO!J$4&amp;$E375),'Hoja de Trabajo para listado'!$AB$151:$BA$151,0)),0)+IFERROR(INDEX('Hoja de Trabajo para listado'!$BC$155:$CB$1048576,MATCH($A375,'Hoja de Trabajo para listado'!$BC$155:$BC$1048576,0),MATCH((CUADRO!J$4&amp;$E375),'Hoja de Trabajo para listado'!$BC$151:$CB$151,0)),0)+IFERROR(INDEX('Hoja de Trabajo para listado'!$DE$153:$DG$274,MATCH($A375,'Hoja de Trabajo para listado'!$DE$153:$DE$1048576,0),MATCH((CUADRO!J$4&amp;$E375),'Hoja de Trabajo para listado'!$DE$151:$DG$151,0)),0)+IFERROR(INDEX('Hoja de Trabajo para listado'!$CD$155:$DC$1048576,MATCH($A375,'Hoja de Trabajo para listado'!$CD$155:$CD$1048576,0),MATCH((CUADRO!J$4&amp;$E375),'Hoja de Trabajo para listado'!$CD$151:$DC$151,0)),0)</f>
        <v>0</v>
      </c>
      <c r="K375" s="243">
        <f ca="1">+IFERROR(INDEX('Hoja de Trabajo para listado'!$A$155:$Z$1048576,MATCH($A375,'Hoja de Trabajo para listado'!$A$155:$A$1048576,0),MATCH((CUADRO!K$4&amp;$E375),'Hoja de Trabajo para listado'!$A$151:$Z$151,0)),0)+IFERROR(INDEX('Hoja de Trabajo para listado'!$AB$155:$BA$1048576,MATCH($A375,'Hoja de Trabajo para listado'!$AB$155:$AB$1048576,0),MATCH((CUADRO!K$4&amp;$E375),'Hoja de Trabajo para listado'!$AB$151:$BA$151,0)),0)+IFERROR(INDEX('Hoja de Trabajo para listado'!$BC$155:$CB$1048576,MATCH($A375,'Hoja de Trabajo para listado'!$BC$155:$BC$1048576,0),MATCH((CUADRO!K$4&amp;$E375),'Hoja de Trabajo para listado'!$BC$151:$CB$151,0)),0)+IFERROR(INDEX('Hoja de Trabajo para listado'!$DE$153:$DG$274,MATCH($A375,'Hoja de Trabajo para listado'!$DE$153:$DE$1048576,0),MATCH((CUADRO!K$4&amp;$E375),'Hoja de Trabajo para listado'!$DE$151:$DG$151,0)),0)+IFERROR(INDEX('Hoja de Trabajo para listado'!$CD$155:$DC$1048576,MATCH($A375,'Hoja de Trabajo para listado'!$CD$155:$CD$1048576,0),MATCH((CUADRO!K$4&amp;$E375),'Hoja de Trabajo para listado'!$CD$151:$DC$151,0)),0)</f>
        <v>0</v>
      </c>
      <c r="L375" s="243">
        <f ca="1">+IFERROR(INDEX('Hoja de Trabajo para listado'!$A$155:$Z$1048576,MATCH($A375,'Hoja de Trabajo para listado'!$A$155:$A$1048576,0),MATCH((CUADRO!L$4&amp;$E375),'Hoja de Trabajo para listado'!$A$151:$Z$151,0)),0)+IFERROR(INDEX('Hoja de Trabajo para listado'!$AB$155:$BA$1048576,MATCH($A375,'Hoja de Trabajo para listado'!$AB$155:$AB$1048576,0),MATCH((CUADRO!L$4&amp;$E375),'Hoja de Trabajo para listado'!$AB$151:$BA$151,0)),0)+IFERROR(INDEX('Hoja de Trabajo para listado'!$BC$155:$CB$1048576,MATCH($A375,'Hoja de Trabajo para listado'!$BC$155:$BC$1048576,0),MATCH((CUADRO!L$4&amp;$E375),'Hoja de Trabajo para listado'!$BC$151:$CB$151,0)),0)+IFERROR(INDEX('Hoja de Trabajo para listado'!$DE$153:$DG$274,MATCH($A375,'Hoja de Trabajo para listado'!$DE$153:$DE$1048576,0),MATCH((CUADRO!L$4&amp;$E375),'Hoja de Trabajo para listado'!$DE$151:$DG$151,0)),0)+IFERROR(INDEX('Hoja de Trabajo para listado'!$CD$155:$DC$1048576,MATCH($A375,'Hoja de Trabajo para listado'!$CD$155:$CD$1048576,0),MATCH((CUADRO!L$4&amp;$E375),'Hoja de Trabajo para listado'!$CD$151:$DC$151,0)),0)</f>
        <v>0</v>
      </c>
      <c r="M375" s="243">
        <f ca="1">+IFERROR(INDEX('Hoja de Trabajo para listado'!$A$155:$Z$1048576,MATCH($A375,'Hoja de Trabajo para listado'!$A$155:$A$1048576,0),MATCH((CUADRO!M$4&amp;$E375),'Hoja de Trabajo para listado'!$A$151:$Z$151,0)),0)+IFERROR(INDEX('Hoja de Trabajo para listado'!$AB$155:$BA$1048576,MATCH($A375,'Hoja de Trabajo para listado'!$AB$155:$AB$1048576,0),MATCH((CUADRO!M$4&amp;$E375),'Hoja de Trabajo para listado'!$AB$151:$BA$151,0)),0)+IFERROR(INDEX('Hoja de Trabajo para listado'!$BC$155:$CB$1048576,MATCH($A375,'Hoja de Trabajo para listado'!$BC$155:$BC$1048576,0),MATCH((CUADRO!M$4&amp;$E375),'Hoja de Trabajo para listado'!$BC$151:$CB$151,0)),0)+IFERROR(INDEX('Hoja de Trabajo para listado'!$DE$153:$DG$274,MATCH($A375,'Hoja de Trabajo para listado'!$DE$153:$DE$1048576,0),MATCH((CUADRO!M$4&amp;$E375),'Hoja de Trabajo para listado'!$DE$151:$DG$151,0)),0)+IFERROR(INDEX('Hoja de Trabajo para listado'!$CD$155:$DC$1048576,MATCH($A375,'Hoja de Trabajo para listado'!$CD$155:$CD$1048576,0),MATCH((CUADRO!M$4&amp;$E375),'Hoja de Trabajo para listado'!$CD$151:$DC$151,0)),0)</f>
        <v>0</v>
      </c>
      <c r="N375" s="243">
        <f ca="1">+IFERROR(INDEX('Hoja de Trabajo para listado'!$A$155:$Z$1048576,MATCH($A375,'Hoja de Trabajo para listado'!$A$155:$A$1048576,0),MATCH((CUADRO!N$4&amp;$E375),'Hoja de Trabajo para listado'!$A$151:$Z$151,0)),0)+IFERROR(INDEX('Hoja de Trabajo para listado'!$AB$155:$BA$1048576,MATCH($A375,'Hoja de Trabajo para listado'!$AB$155:$AB$1048576,0),MATCH((CUADRO!N$4&amp;$E375),'Hoja de Trabajo para listado'!$AB$151:$BA$151,0)),0)+IFERROR(INDEX('Hoja de Trabajo para listado'!$BC$155:$CB$1048576,MATCH($A375,'Hoja de Trabajo para listado'!$BC$155:$BC$1048576,0),MATCH((CUADRO!N$4&amp;$E375),'Hoja de Trabajo para listado'!$BC$151:$CB$151,0)),0)+IFERROR(INDEX('Hoja de Trabajo para listado'!$DE$153:$DG$274,MATCH($A375,'Hoja de Trabajo para listado'!$DE$153:$DE$1048576,0),MATCH((CUADRO!N$4&amp;$E375),'Hoja de Trabajo para listado'!$DE$151:$DG$151,0)),0)+IFERROR(INDEX('Hoja de Trabajo para listado'!$CD$155:$DC$1048576,MATCH($A375,'Hoja de Trabajo para listado'!$CD$155:$CD$1048576,0),MATCH((CUADRO!N$4&amp;$E375),'Hoja de Trabajo para listado'!$CD$151:$DC$151,0)),0)</f>
        <v>0</v>
      </c>
      <c r="O375" s="243">
        <f ca="1">+IFERROR(INDEX('Hoja de Trabajo para listado'!$A$155:$Z$1048576,MATCH($A375,'Hoja de Trabajo para listado'!$A$155:$A$1048576,0),MATCH((CUADRO!O$4&amp;$E375),'Hoja de Trabajo para listado'!$A$151:$Z$151,0)),0)+IFERROR(INDEX('Hoja de Trabajo para listado'!$AB$155:$BA$1048576,MATCH($A375,'Hoja de Trabajo para listado'!$AB$155:$AB$1048576,0),MATCH((CUADRO!O$4&amp;$E375),'Hoja de Trabajo para listado'!$AB$151:$BA$151,0)),0)+IFERROR(INDEX('Hoja de Trabajo para listado'!$BC$155:$CB$1048576,MATCH($A375,'Hoja de Trabajo para listado'!$BC$155:$BC$1048576,0),MATCH((CUADRO!O$4&amp;$E375),'Hoja de Trabajo para listado'!$BC$151:$CB$151,0)),0)+IFERROR(INDEX('Hoja de Trabajo para listado'!$DE$153:$DG$274,MATCH($A375,'Hoja de Trabajo para listado'!$DE$153:$DE$1048576,0),MATCH((CUADRO!O$4&amp;$E375),'Hoja de Trabajo para listado'!$DE$151:$DG$151,0)),0)+IFERROR(INDEX('Hoja de Trabajo para listado'!$CD$155:$DC$1048576,MATCH($A375,'Hoja de Trabajo para listado'!$CD$155:$CD$1048576,0),MATCH((CUADRO!O$4&amp;$E375),'Hoja de Trabajo para listado'!$CD$151:$DC$151,0)),0)</f>
        <v>0</v>
      </c>
      <c r="P375" s="243">
        <f ca="1">+IFERROR(INDEX('Hoja de Trabajo para listado'!$A$155:$Z$1048576,MATCH($A375,'Hoja de Trabajo para listado'!$A$155:$A$1048576,0),MATCH((CUADRO!P$4&amp;$E375),'Hoja de Trabajo para listado'!$A$151:$Z$151,0)),0)+IFERROR(INDEX('Hoja de Trabajo para listado'!$AB$155:$BA$1048576,MATCH($A375,'Hoja de Trabajo para listado'!$AB$155:$AB$1048576,0),MATCH((CUADRO!P$4&amp;$E375),'Hoja de Trabajo para listado'!$AB$151:$BA$151,0)),0)+IFERROR(INDEX('Hoja de Trabajo para listado'!$BC$155:$CB$1048576,MATCH($A375,'Hoja de Trabajo para listado'!$BC$155:$BC$1048576,0),MATCH((CUADRO!P$4&amp;$E375),'Hoja de Trabajo para listado'!$BC$151:$CB$151,0)),0)+IFERROR(INDEX('Hoja de Trabajo para listado'!$DE$153:$DG$274,MATCH($A375,'Hoja de Trabajo para listado'!$DE$153:$DE$1048576,0),MATCH((CUADRO!P$4&amp;$E375),'Hoja de Trabajo para listado'!$DE$151:$DG$151,0)),0)+IFERROR(INDEX('Hoja de Trabajo para listado'!$CD$155:$DC$1048576,MATCH($A375,'Hoja de Trabajo para listado'!$CD$155:$CD$1048576,0),MATCH((CUADRO!P$4&amp;$E375),'Hoja de Trabajo para listado'!$CD$151:$DC$151,0)),0)</f>
        <v>0</v>
      </c>
      <c r="Q375" s="243">
        <f ca="1">+IFERROR(INDEX('Hoja de Trabajo para listado'!$A$155:$Z$1048576,MATCH($A375,'Hoja de Trabajo para listado'!$A$155:$A$1048576,0),MATCH((CUADRO!Q$4&amp;$E375),'Hoja de Trabajo para listado'!$A$151:$Z$151,0)),0)+IFERROR(INDEX('Hoja de Trabajo para listado'!$AB$155:$BA$1048576,MATCH($A375,'Hoja de Trabajo para listado'!$AB$155:$AB$1048576,0),MATCH((CUADRO!Q$4&amp;$E375),'Hoja de Trabajo para listado'!$AB$151:$BA$151,0)),0)+IFERROR(INDEX('Hoja de Trabajo para listado'!$BC$155:$CB$1048576,MATCH($A375,'Hoja de Trabajo para listado'!$BC$155:$BC$1048576,0),MATCH((CUADRO!Q$4&amp;$E375),'Hoja de Trabajo para listado'!$BC$151:$CB$151,0)),0)+IFERROR(INDEX('Hoja de Trabajo para listado'!$DE$153:$DG$274,MATCH($A375,'Hoja de Trabajo para listado'!$DE$153:$DE$1048576,0),MATCH((CUADRO!Q$4&amp;$E375),'Hoja de Trabajo para listado'!$DE$151:$DG$151,0)),0)+IFERROR(INDEX('Hoja de Trabajo para listado'!$CD$155:$DC$1048576,MATCH($A375,'Hoja de Trabajo para listado'!$CD$155:$CD$1048576,0),MATCH((CUADRO!Q$4&amp;$E375),'Hoja de Trabajo para listado'!$CD$151:$DC$151,0)),0)</f>
        <v>0</v>
      </c>
      <c r="R375" s="243">
        <f t="shared" ca="1" si="15"/>
        <v>0</v>
      </c>
      <c r="S375" s="263"/>
      <c r="T375" s="243">
        <f ca="1">+T376</f>
        <v>24306900.389999997</v>
      </c>
      <c r="U375" s="242">
        <f t="shared" si="16"/>
        <v>1</v>
      </c>
      <c r="V375" s="333" t="str">
        <f>+VLOOKUP(A375,bd_lista!$A$3:$E$592,5,FALSE)</f>
        <v>Empresas Nacionales</v>
      </c>
      <c r="W375" s="387" t="str">
        <f>+V375</f>
        <v>Empresas Nacionales</v>
      </c>
      <c r="X375" s="242">
        <v>0</v>
      </c>
      <c r="Y375" s="242" t="e">
        <f>+VLOOKUP(X375,bd_lista!$A$3:$C$592,3,FALSE)</f>
        <v>#N/A</v>
      </c>
      <c r="Z375" s="294">
        <f>+X375</f>
        <v>0</v>
      </c>
      <c r="AA375" s="319" t="e">
        <f>+Y375</f>
        <v>#N/A</v>
      </c>
    </row>
    <row r="376" spans="1:27" ht="15" customHeight="1">
      <c r="A376" s="32">
        <v>599</v>
      </c>
      <c r="B376" s="393"/>
      <c r="C376" s="333" t="str">
        <f>+VLOOKUP(A376,bd_lista!$A$3:$C$592,3,FALSE)</f>
        <v>Empresa Boliviana de Alimentos y Derivados</v>
      </c>
      <c r="D376" s="390"/>
      <c r="E376" s="333" t="s">
        <v>1305</v>
      </c>
      <c r="F376" s="245">
        <f ca="1">+IFERROR(INDEX('Hoja de Trabajo para listado'!$A$155:$Z$1048576,MATCH($A376,'Hoja de Trabajo para listado'!$A$155:$A$1048576,0),MATCH((CUADRO!F$4&amp;$E376),'Hoja de Trabajo para listado'!$A$151:$Z$151,0)),0)+IFERROR(INDEX('Hoja de Trabajo para listado'!$AB$155:$BA$1048576,MATCH($A376,'Hoja de Trabajo para listado'!$AB$155:$AB$1048576,0),MATCH((CUADRO!F$4&amp;$E376),'Hoja de Trabajo para listado'!$AB$151:$BA$151,0)),0)+IFERROR(INDEX('Hoja de Trabajo para listado'!$BC$155:$CB$1048576,MATCH($A376,'Hoja de Trabajo para listado'!$BC$155:$BC$1048576,0),MATCH((CUADRO!F$4&amp;$E376),'Hoja de Trabajo para listado'!$BC$151:$CB$151,0)),0)+IFERROR(INDEX('Hoja de Trabajo para listado'!$DE$153:$DG$274,MATCH($A376,'Hoja de Trabajo para listado'!$DE$153:$DE$1048576,0),MATCH((CUADRO!F$4&amp;$E376),'Hoja de Trabajo para listado'!$DE$151:$DG$151,0)),0)+IFERROR(INDEX('Hoja de Trabajo para listado'!$CD$155:$DC$1048576,MATCH($A376,'Hoja de Trabajo para listado'!$CD$155:$CD$1048576,0),MATCH((CUADRO!F$4&amp;$E376),'Hoja de Trabajo para listado'!$CD$151:$DC$151,0)),0)</f>
        <v>0</v>
      </c>
      <c r="G376" s="245">
        <f ca="1">+IFERROR(INDEX('Hoja de Trabajo para listado'!$A$155:$Z$1048576,MATCH($A376,'Hoja de Trabajo para listado'!$A$155:$A$1048576,0),MATCH((CUADRO!G$4&amp;$E376),'Hoja de Trabajo para listado'!$A$151:$Z$151,0)),0)+IFERROR(INDEX('Hoja de Trabajo para listado'!$AB$155:$BA$1048576,MATCH($A376,'Hoja de Trabajo para listado'!$AB$155:$AB$1048576,0),MATCH((CUADRO!G$4&amp;$E376),'Hoja de Trabajo para listado'!$AB$151:$BA$151,0)),0)+IFERROR(INDEX('Hoja de Trabajo para listado'!$BC$155:$CB$1048576,MATCH($A376,'Hoja de Trabajo para listado'!$BC$155:$BC$1048576,0),MATCH((CUADRO!G$4&amp;$E376),'Hoja de Trabajo para listado'!$BC$151:$CB$151,0)),0)+IFERROR(INDEX('Hoja de Trabajo para listado'!$DE$153:$DG$274,MATCH($A376,'Hoja de Trabajo para listado'!$DE$153:$DE$1048576,0),MATCH((CUADRO!G$4&amp;$E376),'Hoja de Trabajo para listado'!$DE$151:$DG$151,0)),0)+IFERROR(INDEX('Hoja de Trabajo para listado'!$CD$155:$DC$1048576,MATCH($A376,'Hoja de Trabajo para listado'!$CD$155:$CD$1048576,0),MATCH((CUADRO!G$4&amp;$E376),'Hoja de Trabajo para listado'!$CD$151:$DC$151,0)),0)</f>
        <v>0</v>
      </c>
      <c r="H376" s="245">
        <f ca="1">+IFERROR(INDEX('Hoja de Trabajo para listado'!$A$155:$Z$1048576,MATCH($A376,'Hoja de Trabajo para listado'!$A$155:$A$1048576,0),MATCH((CUADRO!H$4&amp;$E376),'Hoja de Trabajo para listado'!$A$151:$Z$151,0)),0)+IFERROR(INDEX('Hoja de Trabajo para listado'!$AB$155:$BA$1048576,MATCH($A376,'Hoja de Trabajo para listado'!$AB$155:$AB$1048576,0),MATCH((CUADRO!H$4&amp;$E376),'Hoja de Trabajo para listado'!$AB$151:$BA$151,0)),0)+IFERROR(INDEX('Hoja de Trabajo para listado'!$BC$155:$CB$1048576,MATCH($A376,'Hoja de Trabajo para listado'!$BC$155:$BC$1048576,0),MATCH((CUADRO!H$4&amp;$E376),'Hoja de Trabajo para listado'!$BC$151:$CB$151,0)),0)+IFERROR(INDEX('Hoja de Trabajo para listado'!$DE$153:$DG$274,MATCH($A376,'Hoja de Trabajo para listado'!$DE$153:$DE$1048576,0),MATCH((CUADRO!H$4&amp;$E376),'Hoja de Trabajo para listado'!$DE$151:$DG$151,0)),0)+IFERROR(INDEX('Hoja de Trabajo para listado'!$CD$155:$DC$1048576,MATCH($A376,'Hoja de Trabajo para listado'!$CD$155:$CD$1048576,0),MATCH((CUADRO!H$4&amp;$E376),'Hoja de Trabajo para listado'!$CD$151:$DC$151,0)),0)</f>
        <v>0</v>
      </c>
      <c r="I376" s="245">
        <f ca="1">+IFERROR(INDEX('Hoja de Trabajo para listado'!$A$155:$Z$1048576,MATCH($A376,'Hoja de Trabajo para listado'!$A$155:$A$1048576,0),MATCH((CUADRO!I$4&amp;$E376),'Hoja de Trabajo para listado'!$A$151:$Z$151,0)),0)+IFERROR(INDEX('Hoja de Trabajo para listado'!$AB$155:$BA$1048576,MATCH($A376,'Hoja de Trabajo para listado'!$AB$155:$AB$1048576,0),MATCH((CUADRO!I$4&amp;$E376),'Hoja de Trabajo para listado'!$AB$151:$BA$151,0)),0)+IFERROR(INDEX('Hoja de Trabajo para listado'!$BC$155:$CB$1048576,MATCH($A376,'Hoja de Trabajo para listado'!$BC$155:$BC$1048576,0),MATCH((CUADRO!I$4&amp;$E376),'Hoja de Trabajo para listado'!$BC$151:$CB$151,0)),0)+IFERROR(INDEX('Hoja de Trabajo para listado'!$DE$153:$DG$274,MATCH($A376,'Hoja de Trabajo para listado'!$DE$153:$DE$1048576,0),MATCH((CUADRO!I$4&amp;$E376),'Hoja de Trabajo para listado'!$DE$151:$DG$151,0)),0)+IFERROR(INDEX('Hoja de Trabajo para listado'!$CD$155:$DC$1048576,MATCH($A376,'Hoja de Trabajo para listado'!$CD$155:$CD$1048576,0),MATCH((CUADRO!I$4&amp;$E376),'Hoja de Trabajo para listado'!$CD$151:$DC$151,0)),0)</f>
        <v>17</v>
      </c>
      <c r="J376" s="245">
        <f ca="1">+IFERROR(INDEX('Hoja de Trabajo para listado'!$A$155:$Z$1048576,MATCH($A376,'Hoja de Trabajo para listado'!$A$155:$A$1048576,0),MATCH((CUADRO!J$4&amp;$E376),'Hoja de Trabajo para listado'!$A$151:$Z$151,0)),0)+IFERROR(INDEX('Hoja de Trabajo para listado'!$AB$155:$BA$1048576,MATCH($A376,'Hoja de Trabajo para listado'!$AB$155:$AB$1048576,0),MATCH((CUADRO!J$4&amp;$E376),'Hoja de Trabajo para listado'!$AB$151:$BA$151,0)),0)+IFERROR(INDEX('Hoja de Trabajo para listado'!$BC$155:$CB$1048576,MATCH($A376,'Hoja de Trabajo para listado'!$BC$155:$BC$1048576,0),MATCH((CUADRO!J$4&amp;$E376),'Hoja de Trabajo para listado'!$BC$151:$CB$151,0)),0)+IFERROR(INDEX('Hoja de Trabajo para listado'!$DE$153:$DG$274,MATCH($A376,'Hoja de Trabajo para listado'!$DE$153:$DE$1048576,0),MATCH((CUADRO!J$4&amp;$E376),'Hoja de Trabajo para listado'!$DE$151:$DG$151,0)),0)+IFERROR(INDEX('Hoja de Trabajo para listado'!$CD$155:$DC$1048576,MATCH($A376,'Hoja de Trabajo para listado'!$CD$155:$CD$1048576,0),MATCH((CUADRO!J$4&amp;$E376),'Hoja de Trabajo para listado'!$CD$151:$DC$151,0)),0)</f>
        <v>24306883.389999997</v>
      </c>
      <c r="K376" s="245">
        <f ca="1">+IFERROR(INDEX('Hoja de Trabajo para listado'!$A$155:$Z$1048576,MATCH($A376,'Hoja de Trabajo para listado'!$A$155:$A$1048576,0),MATCH((CUADRO!K$4&amp;$E376),'Hoja de Trabajo para listado'!$A$151:$Z$151,0)),0)+IFERROR(INDEX('Hoja de Trabajo para listado'!$AB$155:$BA$1048576,MATCH($A376,'Hoja de Trabajo para listado'!$AB$155:$AB$1048576,0),MATCH((CUADRO!K$4&amp;$E376),'Hoja de Trabajo para listado'!$AB$151:$BA$151,0)),0)+IFERROR(INDEX('Hoja de Trabajo para listado'!$BC$155:$CB$1048576,MATCH($A376,'Hoja de Trabajo para listado'!$BC$155:$BC$1048576,0),MATCH((CUADRO!K$4&amp;$E376),'Hoja de Trabajo para listado'!$BC$151:$CB$151,0)),0)+IFERROR(INDEX('Hoja de Trabajo para listado'!$DE$153:$DG$274,MATCH($A376,'Hoja de Trabajo para listado'!$DE$153:$DE$1048576,0),MATCH((CUADRO!K$4&amp;$E376),'Hoja de Trabajo para listado'!$DE$151:$DG$151,0)),0)+IFERROR(INDEX('Hoja de Trabajo para listado'!$CD$155:$DC$1048576,MATCH($A376,'Hoja de Trabajo para listado'!$CD$155:$CD$1048576,0),MATCH((CUADRO!K$4&amp;$E376),'Hoja de Trabajo para listado'!$CD$151:$DC$151,0)),0)</f>
        <v>0</v>
      </c>
      <c r="L376" s="245">
        <f ca="1">+IFERROR(INDEX('Hoja de Trabajo para listado'!$A$155:$Z$1048576,MATCH($A376,'Hoja de Trabajo para listado'!$A$155:$A$1048576,0),MATCH((CUADRO!L$4&amp;$E376),'Hoja de Trabajo para listado'!$A$151:$Z$151,0)),0)+IFERROR(INDEX('Hoja de Trabajo para listado'!$AB$155:$BA$1048576,MATCH($A376,'Hoja de Trabajo para listado'!$AB$155:$AB$1048576,0),MATCH((CUADRO!L$4&amp;$E376),'Hoja de Trabajo para listado'!$AB$151:$BA$151,0)),0)+IFERROR(INDEX('Hoja de Trabajo para listado'!$BC$155:$CB$1048576,MATCH($A376,'Hoja de Trabajo para listado'!$BC$155:$BC$1048576,0),MATCH((CUADRO!L$4&amp;$E376),'Hoja de Trabajo para listado'!$BC$151:$CB$151,0)),0)+IFERROR(INDEX('Hoja de Trabajo para listado'!$DE$153:$DG$274,MATCH($A376,'Hoja de Trabajo para listado'!$DE$153:$DE$1048576,0),MATCH((CUADRO!L$4&amp;$E376),'Hoja de Trabajo para listado'!$DE$151:$DG$151,0)),0)+IFERROR(INDEX('Hoja de Trabajo para listado'!$CD$155:$DC$1048576,MATCH($A376,'Hoja de Trabajo para listado'!$CD$155:$CD$1048576,0),MATCH((CUADRO!L$4&amp;$E376),'Hoja de Trabajo para listado'!$CD$151:$DC$151,0)),0)</f>
        <v>0</v>
      </c>
      <c r="M376" s="245">
        <f ca="1">+IFERROR(INDEX('Hoja de Trabajo para listado'!$A$155:$Z$1048576,MATCH($A376,'Hoja de Trabajo para listado'!$A$155:$A$1048576,0),MATCH((CUADRO!M$4&amp;$E376),'Hoja de Trabajo para listado'!$A$151:$Z$151,0)),0)+IFERROR(INDEX('Hoja de Trabajo para listado'!$AB$155:$BA$1048576,MATCH($A376,'Hoja de Trabajo para listado'!$AB$155:$AB$1048576,0),MATCH((CUADRO!M$4&amp;$E376),'Hoja de Trabajo para listado'!$AB$151:$BA$151,0)),0)+IFERROR(INDEX('Hoja de Trabajo para listado'!$BC$155:$CB$1048576,MATCH($A376,'Hoja de Trabajo para listado'!$BC$155:$BC$1048576,0),MATCH((CUADRO!M$4&amp;$E376),'Hoja de Trabajo para listado'!$BC$151:$CB$151,0)),0)+IFERROR(INDEX('Hoja de Trabajo para listado'!$DE$153:$DG$274,MATCH($A376,'Hoja de Trabajo para listado'!$DE$153:$DE$1048576,0),MATCH((CUADRO!M$4&amp;$E376),'Hoja de Trabajo para listado'!$DE$151:$DG$151,0)),0)+IFERROR(INDEX('Hoja de Trabajo para listado'!$CD$155:$DC$1048576,MATCH($A376,'Hoja de Trabajo para listado'!$CD$155:$CD$1048576,0),MATCH((CUADRO!M$4&amp;$E376),'Hoja de Trabajo para listado'!$CD$151:$DC$151,0)),0)</f>
        <v>0</v>
      </c>
      <c r="N376" s="245">
        <f ca="1">+IFERROR(INDEX('Hoja de Trabajo para listado'!$A$155:$Z$1048576,MATCH($A376,'Hoja de Trabajo para listado'!$A$155:$A$1048576,0),MATCH((CUADRO!N$4&amp;$E376),'Hoja de Trabajo para listado'!$A$151:$Z$151,0)),0)+IFERROR(INDEX('Hoja de Trabajo para listado'!$AB$155:$BA$1048576,MATCH($A376,'Hoja de Trabajo para listado'!$AB$155:$AB$1048576,0),MATCH((CUADRO!N$4&amp;$E376),'Hoja de Trabajo para listado'!$AB$151:$BA$151,0)),0)+IFERROR(INDEX('Hoja de Trabajo para listado'!$BC$155:$CB$1048576,MATCH($A376,'Hoja de Trabajo para listado'!$BC$155:$BC$1048576,0),MATCH((CUADRO!N$4&amp;$E376),'Hoja de Trabajo para listado'!$BC$151:$CB$151,0)),0)+IFERROR(INDEX('Hoja de Trabajo para listado'!$DE$153:$DG$274,MATCH($A376,'Hoja de Trabajo para listado'!$DE$153:$DE$1048576,0),MATCH((CUADRO!N$4&amp;$E376),'Hoja de Trabajo para listado'!$DE$151:$DG$151,0)),0)+IFERROR(INDEX('Hoja de Trabajo para listado'!$CD$155:$DC$1048576,MATCH($A376,'Hoja de Trabajo para listado'!$CD$155:$CD$1048576,0),MATCH((CUADRO!N$4&amp;$E376),'Hoja de Trabajo para listado'!$CD$151:$DC$151,0)),0)</f>
        <v>0</v>
      </c>
      <c r="O376" s="245">
        <f ca="1">+IFERROR(INDEX('Hoja de Trabajo para listado'!$A$155:$Z$1048576,MATCH($A376,'Hoja de Trabajo para listado'!$A$155:$A$1048576,0),MATCH((CUADRO!O$4&amp;$E376),'Hoja de Trabajo para listado'!$A$151:$Z$151,0)),0)+IFERROR(INDEX('Hoja de Trabajo para listado'!$AB$155:$BA$1048576,MATCH($A376,'Hoja de Trabajo para listado'!$AB$155:$AB$1048576,0),MATCH((CUADRO!O$4&amp;$E376),'Hoja de Trabajo para listado'!$AB$151:$BA$151,0)),0)+IFERROR(INDEX('Hoja de Trabajo para listado'!$BC$155:$CB$1048576,MATCH($A376,'Hoja de Trabajo para listado'!$BC$155:$BC$1048576,0),MATCH((CUADRO!O$4&amp;$E376),'Hoja de Trabajo para listado'!$BC$151:$CB$151,0)),0)+IFERROR(INDEX('Hoja de Trabajo para listado'!$DE$153:$DG$274,MATCH($A376,'Hoja de Trabajo para listado'!$DE$153:$DE$1048576,0),MATCH((CUADRO!O$4&amp;$E376),'Hoja de Trabajo para listado'!$DE$151:$DG$151,0)),0)+IFERROR(INDEX('Hoja de Trabajo para listado'!$CD$155:$DC$1048576,MATCH($A376,'Hoja de Trabajo para listado'!$CD$155:$CD$1048576,0),MATCH((CUADRO!O$4&amp;$E376),'Hoja de Trabajo para listado'!$CD$151:$DC$151,0)),0)</f>
        <v>0</v>
      </c>
      <c r="P376" s="245">
        <f ca="1">+IFERROR(INDEX('Hoja de Trabajo para listado'!$A$155:$Z$1048576,MATCH($A376,'Hoja de Trabajo para listado'!$A$155:$A$1048576,0),MATCH((CUADRO!P$4&amp;$E376),'Hoja de Trabajo para listado'!$A$151:$Z$151,0)),0)+IFERROR(INDEX('Hoja de Trabajo para listado'!$AB$155:$BA$1048576,MATCH($A376,'Hoja de Trabajo para listado'!$AB$155:$AB$1048576,0),MATCH((CUADRO!P$4&amp;$E376),'Hoja de Trabajo para listado'!$AB$151:$BA$151,0)),0)+IFERROR(INDEX('Hoja de Trabajo para listado'!$BC$155:$CB$1048576,MATCH($A376,'Hoja de Trabajo para listado'!$BC$155:$BC$1048576,0),MATCH((CUADRO!P$4&amp;$E376),'Hoja de Trabajo para listado'!$BC$151:$CB$151,0)),0)+IFERROR(INDEX('Hoja de Trabajo para listado'!$DE$153:$DG$274,MATCH($A376,'Hoja de Trabajo para listado'!$DE$153:$DE$1048576,0),MATCH((CUADRO!P$4&amp;$E376),'Hoja de Trabajo para listado'!$DE$151:$DG$151,0)),0)+IFERROR(INDEX('Hoja de Trabajo para listado'!$CD$155:$DC$1048576,MATCH($A376,'Hoja de Trabajo para listado'!$CD$155:$CD$1048576,0),MATCH((CUADRO!P$4&amp;$E376),'Hoja de Trabajo para listado'!$CD$151:$DC$151,0)),0)</f>
        <v>0</v>
      </c>
      <c r="Q376" s="245">
        <f ca="1">+IFERROR(INDEX('Hoja de Trabajo para listado'!$A$155:$Z$1048576,MATCH($A376,'Hoja de Trabajo para listado'!$A$155:$A$1048576,0),MATCH((CUADRO!Q$4&amp;$E376),'Hoja de Trabajo para listado'!$A$151:$Z$151,0)),0)+IFERROR(INDEX('Hoja de Trabajo para listado'!$AB$155:$BA$1048576,MATCH($A376,'Hoja de Trabajo para listado'!$AB$155:$AB$1048576,0),MATCH((CUADRO!Q$4&amp;$E376),'Hoja de Trabajo para listado'!$AB$151:$BA$151,0)),0)+IFERROR(INDEX('Hoja de Trabajo para listado'!$BC$155:$CB$1048576,MATCH($A376,'Hoja de Trabajo para listado'!$BC$155:$BC$1048576,0),MATCH((CUADRO!Q$4&amp;$E376),'Hoja de Trabajo para listado'!$BC$151:$CB$151,0)),0)+IFERROR(INDEX('Hoja de Trabajo para listado'!$DE$153:$DG$274,MATCH($A376,'Hoja de Trabajo para listado'!$DE$153:$DE$1048576,0),MATCH((CUADRO!Q$4&amp;$E376),'Hoja de Trabajo para listado'!$DE$151:$DG$151,0)),0)+IFERROR(INDEX('Hoja de Trabajo para listado'!$CD$155:$DC$1048576,MATCH($A376,'Hoja de Trabajo para listado'!$CD$155:$CD$1048576,0),MATCH((CUADRO!Q$4&amp;$E376),'Hoja de Trabajo para listado'!$CD$151:$DC$151,0)),0)</f>
        <v>0</v>
      </c>
      <c r="R376" s="245">
        <f t="shared" ca="1" si="15"/>
        <v>24306900.389999997</v>
      </c>
      <c r="S376" s="262">
        <f ca="1">+R375+R376</f>
        <v>24306900.389999997</v>
      </c>
      <c r="T376" s="245">
        <f ca="1">+S376</f>
        <v>24306900.389999997</v>
      </c>
      <c r="U376" s="244">
        <f t="shared" si="16"/>
        <v>2</v>
      </c>
      <c r="V376" s="333" t="str">
        <f>+VLOOKUP(A376,bd_lista!$A$3:$E$592,5,FALSE)</f>
        <v>Empresas Nacionales</v>
      </c>
      <c r="W376" s="388"/>
      <c r="X376" s="242">
        <v>0</v>
      </c>
      <c r="Y376" s="242" t="e">
        <f>+VLOOKUP(X376,bd_lista!$A$3:$C$592,3,FALSE)</f>
        <v>#N/A</v>
      </c>
      <c r="Z376" s="292"/>
      <c r="AA376" s="321"/>
    </row>
    <row r="377" spans="1:27" ht="15" hidden="1" customHeight="1">
      <c r="A377" s="251">
        <v>600</v>
      </c>
      <c r="B377" s="392">
        <f>+A377</f>
        <v>600</v>
      </c>
      <c r="C377" s="247" t="str">
        <f>+VLOOKUP(A377,bd_lista!$A$3:$C$592,3,FALSE)</f>
        <v>Empresa Servicios Aéreos Bolivianos</v>
      </c>
      <c r="D377" s="389" t="str">
        <f>+C377</f>
        <v>Empresa Servicios Aéreos Bolivianos</v>
      </c>
      <c r="E377" s="247" t="s">
        <v>1304</v>
      </c>
      <c r="F377" s="243">
        <f ca="1">+IFERROR(INDEX('Hoja de Trabajo para listado'!$A$155:$Z$1048576,MATCH($A377,'Hoja de Trabajo para listado'!$A$155:$A$1048576,0),MATCH((CUADRO!F$4&amp;$E377),'Hoja de Trabajo para listado'!$A$151:$Z$151,0)),0)+IFERROR(INDEX('Hoja de Trabajo para listado'!$AB$155:$BA$1048576,MATCH($A377,'Hoja de Trabajo para listado'!$AB$155:$AB$1048576,0),MATCH((CUADRO!F$4&amp;$E377),'Hoja de Trabajo para listado'!$AB$151:$BA$151,0)),0)+IFERROR(INDEX('Hoja de Trabajo para listado'!$BC$155:$CB$1048576,MATCH($A377,'Hoja de Trabajo para listado'!$BC$155:$BC$1048576,0),MATCH((CUADRO!F$4&amp;$E377),'Hoja de Trabajo para listado'!$BC$151:$CB$151,0)),0)+IFERROR(INDEX('Hoja de Trabajo para listado'!$DE$153:$DG$274,MATCH($A377,'Hoja de Trabajo para listado'!$DE$153:$DE$1048576,0),MATCH((CUADRO!F$4&amp;$E377),'Hoja de Trabajo para listado'!$DE$151:$DG$151,0)),0)+IFERROR(INDEX('Hoja de Trabajo para listado'!$CD$155:$DC$1048576,MATCH($A377,'Hoja de Trabajo para listado'!$CD$155:$CD$1048576,0),MATCH((CUADRO!F$4&amp;$E377),'Hoja de Trabajo para listado'!$CD$151:$DC$151,0)),0)</f>
        <v>0</v>
      </c>
      <c r="G377" s="243">
        <f ca="1">+IFERROR(INDEX('Hoja de Trabajo para listado'!$A$155:$Z$1048576,MATCH($A377,'Hoja de Trabajo para listado'!$A$155:$A$1048576,0),MATCH((CUADRO!G$4&amp;$E377),'Hoja de Trabajo para listado'!$A$151:$Z$151,0)),0)+IFERROR(INDEX('Hoja de Trabajo para listado'!$AB$155:$BA$1048576,MATCH($A377,'Hoja de Trabajo para listado'!$AB$155:$AB$1048576,0),MATCH((CUADRO!G$4&amp;$E377),'Hoja de Trabajo para listado'!$AB$151:$BA$151,0)),0)+IFERROR(INDEX('Hoja de Trabajo para listado'!$BC$155:$CB$1048576,MATCH($A377,'Hoja de Trabajo para listado'!$BC$155:$BC$1048576,0),MATCH((CUADRO!G$4&amp;$E377),'Hoja de Trabajo para listado'!$BC$151:$CB$151,0)),0)+IFERROR(INDEX('Hoja de Trabajo para listado'!$DE$153:$DG$274,MATCH($A377,'Hoja de Trabajo para listado'!$DE$153:$DE$1048576,0),MATCH((CUADRO!G$4&amp;$E377),'Hoja de Trabajo para listado'!$DE$151:$DG$151,0)),0)+IFERROR(INDEX('Hoja de Trabajo para listado'!$CD$155:$DC$1048576,MATCH($A377,'Hoja de Trabajo para listado'!$CD$155:$CD$1048576,0),MATCH((CUADRO!G$4&amp;$E377),'Hoja de Trabajo para listado'!$CD$151:$DC$151,0)),0)</f>
        <v>0</v>
      </c>
      <c r="H377" s="243">
        <f ca="1">+IFERROR(INDEX('Hoja de Trabajo para listado'!$A$155:$Z$1048576,MATCH($A377,'Hoja de Trabajo para listado'!$A$155:$A$1048576,0),MATCH((CUADRO!H$4&amp;$E377),'Hoja de Trabajo para listado'!$A$151:$Z$151,0)),0)+IFERROR(INDEX('Hoja de Trabajo para listado'!$AB$155:$BA$1048576,MATCH($A377,'Hoja de Trabajo para listado'!$AB$155:$AB$1048576,0),MATCH((CUADRO!H$4&amp;$E377),'Hoja de Trabajo para listado'!$AB$151:$BA$151,0)),0)+IFERROR(INDEX('Hoja de Trabajo para listado'!$BC$155:$CB$1048576,MATCH($A377,'Hoja de Trabajo para listado'!$BC$155:$BC$1048576,0),MATCH((CUADRO!H$4&amp;$E377),'Hoja de Trabajo para listado'!$BC$151:$CB$151,0)),0)+IFERROR(INDEX('Hoja de Trabajo para listado'!$DE$153:$DG$274,MATCH($A377,'Hoja de Trabajo para listado'!$DE$153:$DE$1048576,0),MATCH((CUADRO!H$4&amp;$E377),'Hoja de Trabajo para listado'!$DE$151:$DG$151,0)),0)+IFERROR(INDEX('Hoja de Trabajo para listado'!$CD$155:$DC$1048576,MATCH($A377,'Hoja de Trabajo para listado'!$CD$155:$CD$1048576,0),MATCH((CUADRO!H$4&amp;$E377),'Hoja de Trabajo para listado'!$CD$151:$DC$151,0)),0)</f>
        <v>0</v>
      </c>
      <c r="I377" s="243">
        <f ca="1">+IFERROR(INDEX('Hoja de Trabajo para listado'!$A$155:$Z$1048576,MATCH($A377,'Hoja de Trabajo para listado'!$A$155:$A$1048576,0),MATCH((CUADRO!I$4&amp;$E377),'Hoja de Trabajo para listado'!$A$151:$Z$151,0)),0)+IFERROR(INDEX('Hoja de Trabajo para listado'!$AB$155:$BA$1048576,MATCH($A377,'Hoja de Trabajo para listado'!$AB$155:$AB$1048576,0),MATCH((CUADRO!I$4&amp;$E377),'Hoja de Trabajo para listado'!$AB$151:$BA$151,0)),0)+IFERROR(INDEX('Hoja de Trabajo para listado'!$BC$155:$CB$1048576,MATCH($A377,'Hoja de Trabajo para listado'!$BC$155:$BC$1048576,0),MATCH((CUADRO!I$4&amp;$E377),'Hoja de Trabajo para listado'!$BC$151:$CB$151,0)),0)+IFERROR(INDEX('Hoja de Trabajo para listado'!$DE$153:$DG$274,MATCH($A377,'Hoja de Trabajo para listado'!$DE$153:$DE$1048576,0),MATCH((CUADRO!I$4&amp;$E377),'Hoja de Trabajo para listado'!$DE$151:$DG$151,0)),0)+IFERROR(INDEX('Hoja de Trabajo para listado'!$CD$155:$DC$1048576,MATCH($A377,'Hoja de Trabajo para listado'!$CD$155:$CD$1048576,0),MATCH((CUADRO!I$4&amp;$E377),'Hoja de Trabajo para listado'!$CD$151:$DC$151,0)),0)</f>
        <v>0</v>
      </c>
      <c r="J377" s="243">
        <f ca="1">+IFERROR(INDEX('Hoja de Trabajo para listado'!$A$155:$Z$1048576,MATCH($A377,'Hoja de Trabajo para listado'!$A$155:$A$1048576,0),MATCH((CUADRO!J$4&amp;$E377),'Hoja de Trabajo para listado'!$A$151:$Z$151,0)),0)+IFERROR(INDEX('Hoja de Trabajo para listado'!$AB$155:$BA$1048576,MATCH($A377,'Hoja de Trabajo para listado'!$AB$155:$AB$1048576,0),MATCH((CUADRO!J$4&amp;$E377),'Hoja de Trabajo para listado'!$AB$151:$BA$151,0)),0)+IFERROR(INDEX('Hoja de Trabajo para listado'!$BC$155:$CB$1048576,MATCH($A377,'Hoja de Trabajo para listado'!$BC$155:$BC$1048576,0),MATCH((CUADRO!J$4&amp;$E377),'Hoja de Trabajo para listado'!$BC$151:$CB$151,0)),0)+IFERROR(INDEX('Hoja de Trabajo para listado'!$DE$153:$DG$274,MATCH($A377,'Hoja de Trabajo para listado'!$DE$153:$DE$1048576,0),MATCH((CUADRO!J$4&amp;$E377),'Hoja de Trabajo para listado'!$DE$151:$DG$151,0)),0)+IFERROR(INDEX('Hoja de Trabajo para listado'!$CD$155:$DC$1048576,MATCH($A377,'Hoja de Trabajo para listado'!$CD$155:$CD$1048576,0),MATCH((CUADRO!J$4&amp;$E377),'Hoja de Trabajo para listado'!$CD$151:$DC$151,0)),0)</f>
        <v>0</v>
      </c>
      <c r="K377" s="243">
        <f ca="1">+IFERROR(INDEX('Hoja de Trabajo para listado'!$A$155:$Z$1048576,MATCH($A377,'Hoja de Trabajo para listado'!$A$155:$A$1048576,0),MATCH((CUADRO!K$4&amp;$E377),'Hoja de Trabajo para listado'!$A$151:$Z$151,0)),0)+IFERROR(INDEX('Hoja de Trabajo para listado'!$AB$155:$BA$1048576,MATCH($A377,'Hoja de Trabajo para listado'!$AB$155:$AB$1048576,0),MATCH((CUADRO!K$4&amp;$E377),'Hoja de Trabajo para listado'!$AB$151:$BA$151,0)),0)+IFERROR(INDEX('Hoja de Trabajo para listado'!$BC$155:$CB$1048576,MATCH($A377,'Hoja de Trabajo para listado'!$BC$155:$BC$1048576,0),MATCH((CUADRO!K$4&amp;$E377),'Hoja de Trabajo para listado'!$BC$151:$CB$151,0)),0)+IFERROR(INDEX('Hoja de Trabajo para listado'!$DE$153:$DG$274,MATCH($A377,'Hoja de Trabajo para listado'!$DE$153:$DE$1048576,0),MATCH((CUADRO!K$4&amp;$E377),'Hoja de Trabajo para listado'!$DE$151:$DG$151,0)),0)+IFERROR(INDEX('Hoja de Trabajo para listado'!$CD$155:$DC$1048576,MATCH($A377,'Hoja de Trabajo para listado'!$CD$155:$CD$1048576,0),MATCH((CUADRO!K$4&amp;$E377),'Hoja de Trabajo para listado'!$CD$151:$DC$151,0)),0)</f>
        <v>0</v>
      </c>
      <c r="L377" s="243">
        <f ca="1">+IFERROR(INDEX('Hoja de Trabajo para listado'!$A$155:$Z$1048576,MATCH($A377,'Hoja de Trabajo para listado'!$A$155:$A$1048576,0),MATCH((CUADRO!L$4&amp;$E377),'Hoja de Trabajo para listado'!$A$151:$Z$151,0)),0)+IFERROR(INDEX('Hoja de Trabajo para listado'!$AB$155:$BA$1048576,MATCH($A377,'Hoja de Trabajo para listado'!$AB$155:$AB$1048576,0),MATCH((CUADRO!L$4&amp;$E377),'Hoja de Trabajo para listado'!$AB$151:$BA$151,0)),0)+IFERROR(INDEX('Hoja de Trabajo para listado'!$BC$155:$CB$1048576,MATCH($A377,'Hoja de Trabajo para listado'!$BC$155:$BC$1048576,0),MATCH((CUADRO!L$4&amp;$E377),'Hoja de Trabajo para listado'!$BC$151:$CB$151,0)),0)+IFERROR(INDEX('Hoja de Trabajo para listado'!$DE$153:$DG$274,MATCH($A377,'Hoja de Trabajo para listado'!$DE$153:$DE$1048576,0),MATCH((CUADRO!L$4&amp;$E377),'Hoja de Trabajo para listado'!$DE$151:$DG$151,0)),0)+IFERROR(INDEX('Hoja de Trabajo para listado'!$CD$155:$DC$1048576,MATCH($A377,'Hoja de Trabajo para listado'!$CD$155:$CD$1048576,0),MATCH((CUADRO!L$4&amp;$E377),'Hoja de Trabajo para listado'!$CD$151:$DC$151,0)),0)</f>
        <v>0</v>
      </c>
      <c r="M377" s="243">
        <f ca="1">+IFERROR(INDEX('Hoja de Trabajo para listado'!$A$155:$Z$1048576,MATCH($A377,'Hoja de Trabajo para listado'!$A$155:$A$1048576,0),MATCH((CUADRO!M$4&amp;$E377),'Hoja de Trabajo para listado'!$A$151:$Z$151,0)),0)+IFERROR(INDEX('Hoja de Trabajo para listado'!$AB$155:$BA$1048576,MATCH($A377,'Hoja de Trabajo para listado'!$AB$155:$AB$1048576,0),MATCH((CUADRO!M$4&amp;$E377),'Hoja de Trabajo para listado'!$AB$151:$BA$151,0)),0)+IFERROR(INDEX('Hoja de Trabajo para listado'!$BC$155:$CB$1048576,MATCH($A377,'Hoja de Trabajo para listado'!$BC$155:$BC$1048576,0),MATCH((CUADRO!M$4&amp;$E377),'Hoja de Trabajo para listado'!$BC$151:$CB$151,0)),0)+IFERROR(INDEX('Hoja de Trabajo para listado'!$DE$153:$DG$274,MATCH($A377,'Hoja de Trabajo para listado'!$DE$153:$DE$1048576,0),MATCH((CUADRO!M$4&amp;$E377),'Hoja de Trabajo para listado'!$DE$151:$DG$151,0)),0)+IFERROR(INDEX('Hoja de Trabajo para listado'!$CD$155:$DC$1048576,MATCH($A377,'Hoja de Trabajo para listado'!$CD$155:$CD$1048576,0),MATCH((CUADRO!M$4&amp;$E377),'Hoja de Trabajo para listado'!$CD$151:$DC$151,0)),0)</f>
        <v>0</v>
      </c>
      <c r="N377" s="243">
        <f ca="1">+IFERROR(INDEX('Hoja de Trabajo para listado'!$A$155:$Z$1048576,MATCH($A377,'Hoja de Trabajo para listado'!$A$155:$A$1048576,0),MATCH((CUADRO!N$4&amp;$E377),'Hoja de Trabajo para listado'!$A$151:$Z$151,0)),0)+IFERROR(INDEX('Hoja de Trabajo para listado'!$AB$155:$BA$1048576,MATCH($A377,'Hoja de Trabajo para listado'!$AB$155:$AB$1048576,0),MATCH((CUADRO!N$4&amp;$E377),'Hoja de Trabajo para listado'!$AB$151:$BA$151,0)),0)+IFERROR(INDEX('Hoja de Trabajo para listado'!$BC$155:$CB$1048576,MATCH($A377,'Hoja de Trabajo para listado'!$BC$155:$BC$1048576,0),MATCH((CUADRO!N$4&amp;$E377),'Hoja de Trabajo para listado'!$BC$151:$CB$151,0)),0)+IFERROR(INDEX('Hoja de Trabajo para listado'!$DE$153:$DG$274,MATCH($A377,'Hoja de Trabajo para listado'!$DE$153:$DE$1048576,0),MATCH((CUADRO!N$4&amp;$E377),'Hoja de Trabajo para listado'!$DE$151:$DG$151,0)),0)+IFERROR(INDEX('Hoja de Trabajo para listado'!$CD$155:$DC$1048576,MATCH($A377,'Hoja de Trabajo para listado'!$CD$155:$CD$1048576,0),MATCH((CUADRO!N$4&amp;$E377),'Hoja de Trabajo para listado'!$CD$151:$DC$151,0)),0)</f>
        <v>0</v>
      </c>
      <c r="O377" s="243">
        <f ca="1">+IFERROR(INDEX('Hoja de Trabajo para listado'!$A$155:$Z$1048576,MATCH($A377,'Hoja de Trabajo para listado'!$A$155:$A$1048576,0),MATCH((CUADRO!O$4&amp;$E377),'Hoja de Trabajo para listado'!$A$151:$Z$151,0)),0)+IFERROR(INDEX('Hoja de Trabajo para listado'!$AB$155:$BA$1048576,MATCH($A377,'Hoja de Trabajo para listado'!$AB$155:$AB$1048576,0),MATCH((CUADRO!O$4&amp;$E377),'Hoja de Trabajo para listado'!$AB$151:$BA$151,0)),0)+IFERROR(INDEX('Hoja de Trabajo para listado'!$BC$155:$CB$1048576,MATCH($A377,'Hoja de Trabajo para listado'!$BC$155:$BC$1048576,0),MATCH((CUADRO!O$4&amp;$E377),'Hoja de Trabajo para listado'!$BC$151:$CB$151,0)),0)+IFERROR(INDEX('Hoja de Trabajo para listado'!$DE$153:$DG$274,MATCH($A377,'Hoja de Trabajo para listado'!$DE$153:$DE$1048576,0),MATCH((CUADRO!O$4&amp;$E377),'Hoja de Trabajo para listado'!$DE$151:$DG$151,0)),0)+IFERROR(INDEX('Hoja de Trabajo para listado'!$CD$155:$DC$1048576,MATCH($A377,'Hoja de Trabajo para listado'!$CD$155:$CD$1048576,0),MATCH((CUADRO!O$4&amp;$E377),'Hoja de Trabajo para listado'!$CD$151:$DC$151,0)),0)</f>
        <v>0</v>
      </c>
      <c r="P377" s="243">
        <f ca="1">+IFERROR(INDEX('Hoja de Trabajo para listado'!$A$155:$Z$1048576,MATCH($A377,'Hoja de Trabajo para listado'!$A$155:$A$1048576,0),MATCH((CUADRO!P$4&amp;$E377),'Hoja de Trabajo para listado'!$A$151:$Z$151,0)),0)+IFERROR(INDEX('Hoja de Trabajo para listado'!$AB$155:$BA$1048576,MATCH($A377,'Hoja de Trabajo para listado'!$AB$155:$AB$1048576,0),MATCH((CUADRO!P$4&amp;$E377),'Hoja de Trabajo para listado'!$AB$151:$BA$151,0)),0)+IFERROR(INDEX('Hoja de Trabajo para listado'!$BC$155:$CB$1048576,MATCH($A377,'Hoja de Trabajo para listado'!$BC$155:$BC$1048576,0),MATCH((CUADRO!P$4&amp;$E377),'Hoja de Trabajo para listado'!$BC$151:$CB$151,0)),0)+IFERROR(INDEX('Hoja de Trabajo para listado'!$DE$153:$DG$274,MATCH($A377,'Hoja de Trabajo para listado'!$DE$153:$DE$1048576,0),MATCH((CUADRO!P$4&amp;$E377),'Hoja de Trabajo para listado'!$DE$151:$DG$151,0)),0)+IFERROR(INDEX('Hoja de Trabajo para listado'!$CD$155:$DC$1048576,MATCH($A377,'Hoja de Trabajo para listado'!$CD$155:$CD$1048576,0),MATCH((CUADRO!P$4&amp;$E377),'Hoja de Trabajo para listado'!$CD$151:$DC$151,0)),0)</f>
        <v>0</v>
      </c>
      <c r="Q377" s="243">
        <f ca="1">+IFERROR(INDEX('Hoja de Trabajo para listado'!$A$155:$Z$1048576,MATCH($A377,'Hoja de Trabajo para listado'!$A$155:$A$1048576,0),MATCH((CUADRO!Q$4&amp;$E377),'Hoja de Trabajo para listado'!$A$151:$Z$151,0)),0)+IFERROR(INDEX('Hoja de Trabajo para listado'!$AB$155:$BA$1048576,MATCH($A377,'Hoja de Trabajo para listado'!$AB$155:$AB$1048576,0),MATCH((CUADRO!Q$4&amp;$E377),'Hoja de Trabajo para listado'!$AB$151:$BA$151,0)),0)+IFERROR(INDEX('Hoja de Trabajo para listado'!$BC$155:$CB$1048576,MATCH($A377,'Hoja de Trabajo para listado'!$BC$155:$BC$1048576,0),MATCH((CUADRO!Q$4&amp;$E377),'Hoja de Trabajo para listado'!$BC$151:$CB$151,0)),0)+IFERROR(INDEX('Hoja de Trabajo para listado'!$DE$153:$DG$274,MATCH($A377,'Hoja de Trabajo para listado'!$DE$153:$DE$1048576,0),MATCH((CUADRO!Q$4&amp;$E377),'Hoja de Trabajo para listado'!$DE$151:$DG$151,0)),0)+IFERROR(INDEX('Hoja de Trabajo para listado'!$CD$155:$DC$1048576,MATCH($A377,'Hoja de Trabajo para listado'!$CD$155:$CD$1048576,0),MATCH((CUADRO!Q$4&amp;$E377),'Hoja de Trabajo para listado'!$CD$151:$DC$151,0)),0)</f>
        <v>0</v>
      </c>
      <c r="R377" s="243">
        <f t="shared" ca="1" si="15"/>
        <v>0</v>
      </c>
      <c r="S377" s="249"/>
      <c r="T377" s="243">
        <f ca="1">+T378</f>
        <v>0</v>
      </c>
      <c r="U377" s="242">
        <f t="shared" si="16"/>
        <v>1</v>
      </c>
      <c r="V377" s="333" t="str">
        <f>+VLOOKUP(A377,bd_lista!$A$3:$E$592,5,FALSE)</f>
        <v>Empresas Nacionales</v>
      </c>
      <c r="W377" s="387" t="str">
        <f>+V377</f>
        <v>Empresas Nacionales</v>
      </c>
      <c r="X377" s="242">
        <f>+VLOOKUP(A377,[4]Sheet1!$A$13:$D$744,4,FALSE)</f>
        <v>20</v>
      </c>
      <c r="Y377" s="242" t="str">
        <f>+VLOOKUP(X377,bd_lista!$A$3:$C$592,3,FALSE)</f>
        <v>Ministerio de Defensa</v>
      </c>
      <c r="Z377" s="294">
        <f>+X377</f>
        <v>20</v>
      </c>
      <c r="AA377" s="295" t="str">
        <f>+Y377</f>
        <v>Ministerio de Defensa</v>
      </c>
    </row>
    <row r="378" spans="1:27" ht="15" hidden="1" customHeight="1">
      <c r="A378" s="32">
        <v>600</v>
      </c>
      <c r="B378" s="393"/>
      <c r="C378" s="333" t="str">
        <f>+VLOOKUP(A378,bd_lista!$A$3:$C$592,3,FALSE)</f>
        <v>Empresa Servicios Aéreos Bolivianos</v>
      </c>
      <c r="D378" s="390"/>
      <c r="E378" s="333" t="s">
        <v>1305</v>
      </c>
      <c r="F378" s="245">
        <f ca="1">+IFERROR(INDEX('Hoja de Trabajo para listado'!$A$155:$Z$1048576,MATCH($A378,'Hoja de Trabajo para listado'!$A$155:$A$1048576,0),MATCH((CUADRO!F$4&amp;$E378),'Hoja de Trabajo para listado'!$A$151:$Z$151,0)),0)+IFERROR(INDEX('Hoja de Trabajo para listado'!$AB$155:$BA$1048576,MATCH($A378,'Hoja de Trabajo para listado'!$AB$155:$AB$1048576,0),MATCH((CUADRO!F$4&amp;$E378),'Hoja de Trabajo para listado'!$AB$151:$BA$151,0)),0)+IFERROR(INDEX('Hoja de Trabajo para listado'!$BC$155:$CB$1048576,MATCH($A378,'Hoja de Trabajo para listado'!$BC$155:$BC$1048576,0),MATCH((CUADRO!F$4&amp;$E378),'Hoja de Trabajo para listado'!$BC$151:$CB$151,0)),0)+IFERROR(INDEX('Hoja de Trabajo para listado'!$DE$153:$DG$274,MATCH($A378,'Hoja de Trabajo para listado'!$DE$153:$DE$1048576,0),MATCH((CUADRO!F$4&amp;$E378),'Hoja de Trabajo para listado'!$DE$151:$DG$151,0)),0)+IFERROR(INDEX('Hoja de Trabajo para listado'!$CD$155:$DC$1048576,MATCH($A378,'Hoja de Trabajo para listado'!$CD$155:$CD$1048576,0),MATCH((CUADRO!F$4&amp;$E378),'Hoja de Trabajo para listado'!$CD$151:$DC$151,0)),0)</f>
        <v>0</v>
      </c>
      <c r="G378" s="245">
        <f ca="1">+IFERROR(INDEX('Hoja de Trabajo para listado'!$A$155:$Z$1048576,MATCH($A378,'Hoja de Trabajo para listado'!$A$155:$A$1048576,0),MATCH((CUADRO!G$4&amp;$E378),'Hoja de Trabajo para listado'!$A$151:$Z$151,0)),0)+IFERROR(INDEX('Hoja de Trabajo para listado'!$AB$155:$BA$1048576,MATCH($A378,'Hoja de Trabajo para listado'!$AB$155:$AB$1048576,0),MATCH((CUADRO!G$4&amp;$E378),'Hoja de Trabajo para listado'!$AB$151:$BA$151,0)),0)+IFERROR(INDEX('Hoja de Trabajo para listado'!$BC$155:$CB$1048576,MATCH($A378,'Hoja de Trabajo para listado'!$BC$155:$BC$1048576,0),MATCH((CUADRO!G$4&amp;$E378),'Hoja de Trabajo para listado'!$BC$151:$CB$151,0)),0)+IFERROR(INDEX('Hoja de Trabajo para listado'!$DE$153:$DG$274,MATCH($A378,'Hoja de Trabajo para listado'!$DE$153:$DE$1048576,0),MATCH((CUADRO!G$4&amp;$E378),'Hoja de Trabajo para listado'!$DE$151:$DG$151,0)),0)+IFERROR(INDEX('Hoja de Trabajo para listado'!$CD$155:$DC$1048576,MATCH($A378,'Hoja de Trabajo para listado'!$CD$155:$CD$1048576,0),MATCH((CUADRO!G$4&amp;$E378),'Hoja de Trabajo para listado'!$CD$151:$DC$151,0)),0)</f>
        <v>0</v>
      </c>
      <c r="H378" s="245">
        <f ca="1">+IFERROR(INDEX('Hoja de Trabajo para listado'!$A$155:$Z$1048576,MATCH($A378,'Hoja de Trabajo para listado'!$A$155:$A$1048576,0),MATCH((CUADRO!H$4&amp;$E378),'Hoja de Trabajo para listado'!$A$151:$Z$151,0)),0)+IFERROR(INDEX('Hoja de Trabajo para listado'!$AB$155:$BA$1048576,MATCH($A378,'Hoja de Trabajo para listado'!$AB$155:$AB$1048576,0),MATCH((CUADRO!H$4&amp;$E378),'Hoja de Trabajo para listado'!$AB$151:$BA$151,0)),0)+IFERROR(INDEX('Hoja de Trabajo para listado'!$BC$155:$CB$1048576,MATCH($A378,'Hoja de Trabajo para listado'!$BC$155:$BC$1048576,0),MATCH((CUADRO!H$4&amp;$E378),'Hoja de Trabajo para listado'!$BC$151:$CB$151,0)),0)+IFERROR(INDEX('Hoja de Trabajo para listado'!$DE$153:$DG$274,MATCH($A378,'Hoja de Trabajo para listado'!$DE$153:$DE$1048576,0),MATCH((CUADRO!H$4&amp;$E378),'Hoja de Trabajo para listado'!$DE$151:$DG$151,0)),0)+IFERROR(INDEX('Hoja de Trabajo para listado'!$CD$155:$DC$1048576,MATCH($A378,'Hoja de Trabajo para listado'!$CD$155:$CD$1048576,0),MATCH((CUADRO!H$4&amp;$E378),'Hoja de Trabajo para listado'!$CD$151:$DC$151,0)),0)</f>
        <v>0</v>
      </c>
      <c r="I378" s="245">
        <f ca="1">+IFERROR(INDEX('Hoja de Trabajo para listado'!$A$155:$Z$1048576,MATCH($A378,'Hoja de Trabajo para listado'!$A$155:$A$1048576,0),MATCH((CUADRO!I$4&amp;$E378),'Hoja de Trabajo para listado'!$A$151:$Z$151,0)),0)+IFERROR(INDEX('Hoja de Trabajo para listado'!$AB$155:$BA$1048576,MATCH($A378,'Hoja de Trabajo para listado'!$AB$155:$AB$1048576,0),MATCH((CUADRO!I$4&amp;$E378),'Hoja de Trabajo para listado'!$AB$151:$BA$151,0)),0)+IFERROR(INDEX('Hoja de Trabajo para listado'!$BC$155:$CB$1048576,MATCH($A378,'Hoja de Trabajo para listado'!$BC$155:$BC$1048576,0),MATCH((CUADRO!I$4&amp;$E378),'Hoja de Trabajo para listado'!$BC$151:$CB$151,0)),0)+IFERROR(INDEX('Hoja de Trabajo para listado'!$DE$153:$DG$274,MATCH($A378,'Hoja de Trabajo para listado'!$DE$153:$DE$1048576,0),MATCH((CUADRO!I$4&amp;$E378),'Hoja de Trabajo para listado'!$DE$151:$DG$151,0)),0)+IFERROR(INDEX('Hoja de Trabajo para listado'!$CD$155:$DC$1048576,MATCH($A378,'Hoja de Trabajo para listado'!$CD$155:$CD$1048576,0),MATCH((CUADRO!I$4&amp;$E378),'Hoja de Trabajo para listado'!$CD$151:$DC$151,0)),0)</f>
        <v>0</v>
      </c>
      <c r="J378" s="245">
        <f ca="1">+IFERROR(INDEX('Hoja de Trabajo para listado'!$A$155:$Z$1048576,MATCH($A378,'Hoja de Trabajo para listado'!$A$155:$A$1048576,0),MATCH((CUADRO!J$4&amp;$E378),'Hoja de Trabajo para listado'!$A$151:$Z$151,0)),0)+IFERROR(INDEX('Hoja de Trabajo para listado'!$AB$155:$BA$1048576,MATCH($A378,'Hoja de Trabajo para listado'!$AB$155:$AB$1048576,0),MATCH((CUADRO!J$4&amp;$E378),'Hoja de Trabajo para listado'!$AB$151:$BA$151,0)),0)+IFERROR(INDEX('Hoja de Trabajo para listado'!$BC$155:$CB$1048576,MATCH($A378,'Hoja de Trabajo para listado'!$BC$155:$BC$1048576,0),MATCH((CUADRO!J$4&amp;$E378),'Hoja de Trabajo para listado'!$BC$151:$CB$151,0)),0)+IFERROR(INDEX('Hoja de Trabajo para listado'!$DE$153:$DG$274,MATCH($A378,'Hoja de Trabajo para listado'!$DE$153:$DE$1048576,0),MATCH((CUADRO!J$4&amp;$E378),'Hoja de Trabajo para listado'!$DE$151:$DG$151,0)),0)+IFERROR(INDEX('Hoja de Trabajo para listado'!$CD$155:$DC$1048576,MATCH($A378,'Hoja de Trabajo para listado'!$CD$155:$CD$1048576,0),MATCH((CUADRO!J$4&amp;$E378),'Hoja de Trabajo para listado'!$CD$151:$DC$151,0)),0)</f>
        <v>0</v>
      </c>
      <c r="K378" s="245">
        <f ca="1">+IFERROR(INDEX('Hoja de Trabajo para listado'!$A$155:$Z$1048576,MATCH($A378,'Hoja de Trabajo para listado'!$A$155:$A$1048576,0),MATCH((CUADRO!K$4&amp;$E378),'Hoja de Trabajo para listado'!$A$151:$Z$151,0)),0)+IFERROR(INDEX('Hoja de Trabajo para listado'!$AB$155:$BA$1048576,MATCH($A378,'Hoja de Trabajo para listado'!$AB$155:$AB$1048576,0),MATCH((CUADRO!K$4&amp;$E378),'Hoja de Trabajo para listado'!$AB$151:$BA$151,0)),0)+IFERROR(INDEX('Hoja de Trabajo para listado'!$BC$155:$CB$1048576,MATCH($A378,'Hoja de Trabajo para listado'!$BC$155:$BC$1048576,0),MATCH((CUADRO!K$4&amp;$E378),'Hoja de Trabajo para listado'!$BC$151:$CB$151,0)),0)+IFERROR(INDEX('Hoja de Trabajo para listado'!$DE$153:$DG$274,MATCH($A378,'Hoja de Trabajo para listado'!$DE$153:$DE$1048576,0),MATCH((CUADRO!K$4&amp;$E378),'Hoja de Trabajo para listado'!$DE$151:$DG$151,0)),0)+IFERROR(INDEX('Hoja de Trabajo para listado'!$CD$155:$DC$1048576,MATCH($A378,'Hoja de Trabajo para listado'!$CD$155:$CD$1048576,0),MATCH((CUADRO!K$4&amp;$E378),'Hoja de Trabajo para listado'!$CD$151:$DC$151,0)),0)</f>
        <v>0</v>
      </c>
      <c r="L378" s="245">
        <f ca="1">+IFERROR(INDEX('Hoja de Trabajo para listado'!$A$155:$Z$1048576,MATCH($A378,'Hoja de Trabajo para listado'!$A$155:$A$1048576,0),MATCH((CUADRO!L$4&amp;$E378),'Hoja de Trabajo para listado'!$A$151:$Z$151,0)),0)+IFERROR(INDEX('Hoja de Trabajo para listado'!$AB$155:$BA$1048576,MATCH($A378,'Hoja de Trabajo para listado'!$AB$155:$AB$1048576,0),MATCH((CUADRO!L$4&amp;$E378),'Hoja de Trabajo para listado'!$AB$151:$BA$151,0)),0)+IFERROR(INDEX('Hoja de Trabajo para listado'!$BC$155:$CB$1048576,MATCH($A378,'Hoja de Trabajo para listado'!$BC$155:$BC$1048576,0),MATCH((CUADRO!L$4&amp;$E378),'Hoja de Trabajo para listado'!$BC$151:$CB$151,0)),0)+IFERROR(INDEX('Hoja de Trabajo para listado'!$DE$153:$DG$274,MATCH($A378,'Hoja de Trabajo para listado'!$DE$153:$DE$1048576,0),MATCH((CUADRO!L$4&amp;$E378),'Hoja de Trabajo para listado'!$DE$151:$DG$151,0)),0)+IFERROR(INDEX('Hoja de Trabajo para listado'!$CD$155:$DC$1048576,MATCH($A378,'Hoja de Trabajo para listado'!$CD$155:$CD$1048576,0),MATCH((CUADRO!L$4&amp;$E378),'Hoja de Trabajo para listado'!$CD$151:$DC$151,0)),0)</f>
        <v>0</v>
      </c>
      <c r="M378" s="245">
        <f ca="1">+IFERROR(INDEX('Hoja de Trabajo para listado'!$A$155:$Z$1048576,MATCH($A378,'Hoja de Trabajo para listado'!$A$155:$A$1048576,0),MATCH((CUADRO!M$4&amp;$E378),'Hoja de Trabajo para listado'!$A$151:$Z$151,0)),0)+IFERROR(INDEX('Hoja de Trabajo para listado'!$AB$155:$BA$1048576,MATCH($A378,'Hoja de Trabajo para listado'!$AB$155:$AB$1048576,0),MATCH((CUADRO!M$4&amp;$E378),'Hoja de Trabajo para listado'!$AB$151:$BA$151,0)),0)+IFERROR(INDEX('Hoja de Trabajo para listado'!$BC$155:$CB$1048576,MATCH($A378,'Hoja de Trabajo para listado'!$BC$155:$BC$1048576,0),MATCH((CUADRO!M$4&amp;$E378),'Hoja de Trabajo para listado'!$BC$151:$CB$151,0)),0)+IFERROR(INDEX('Hoja de Trabajo para listado'!$DE$153:$DG$274,MATCH($A378,'Hoja de Trabajo para listado'!$DE$153:$DE$1048576,0),MATCH((CUADRO!M$4&amp;$E378),'Hoja de Trabajo para listado'!$DE$151:$DG$151,0)),0)+IFERROR(INDEX('Hoja de Trabajo para listado'!$CD$155:$DC$1048576,MATCH($A378,'Hoja de Trabajo para listado'!$CD$155:$CD$1048576,0),MATCH((CUADRO!M$4&amp;$E378),'Hoja de Trabajo para listado'!$CD$151:$DC$151,0)),0)</f>
        <v>0</v>
      </c>
      <c r="N378" s="245">
        <f ca="1">+IFERROR(INDEX('Hoja de Trabajo para listado'!$A$155:$Z$1048576,MATCH($A378,'Hoja de Trabajo para listado'!$A$155:$A$1048576,0),MATCH((CUADRO!N$4&amp;$E378),'Hoja de Trabajo para listado'!$A$151:$Z$151,0)),0)+IFERROR(INDEX('Hoja de Trabajo para listado'!$AB$155:$BA$1048576,MATCH($A378,'Hoja de Trabajo para listado'!$AB$155:$AB$1048576,0),MATCH((CUADRO!N$4&amp;$E378),'Hoja de Trabajo para listado'!$AB$151:$BA$151,0)),0)+IFERROR(INDEX('Hoja de Trabajo para listado'!$BC$155:$CB$1048576,MATCH($A378,'Hoja de Trabajo para listado'!$BC$155:$BC$1048576,0),MATCH((CUADRO!N$4&amp;$E378),'Hoja de Trabajo para listado'!$BC$151:$CB$151,0)),0)+IFERROR(INDEX('Hoja de Trabajo para listado'!$DE$153:$DG$274,MATCH($A378,'Hoja de Trabajo para listado'!$DE$153:$DE$1048576,0),MATCH((CUADRO!N$4&amp;$E378),'Hoja de Trabajo para listado'!$DE$151:$DG$151,0)),0)+IFERROR(INDEX('Hoja de Trabajo para listado'!$CD$155:$DC$1048576,MATCH($A378,'Hoja de Trabajo para listado'!$CD$155:$CD$1048576,0),MATCH((CUADRO!N$4&amp;$E378),'Hoja de Trabajo para listado'!$CD$151:$DC$151,0)),0)</f>
        <v>0</v>
      </c>
      <c r="O378" s="245">
        <f ca="1">+IFERROR(INDEX('Hoja de Trabajo para listado'!$A$155:$Z$1048576,MATCH($A378,'Hoja de Trabajo para listado'!$A$155:$A$1048576,0),MATCH((CUADRO!O$4&amp;$E378),'Hoja de Trabajo para listado'!$A$151:$Z$151,0)),0)+IFERROR(INDEX('Hoja de Trabajo para listado'!$AB$155:$BA$1048576,MATCH($A378,'Hoja de Trabajo para listado'!$AB$155:$AB$1048576,0),MATCH((CUADRO!O$4&amp;$E378),'Hoja de Trabajo para listado'!$AB$151:$BA$151,0)),0)+IFERROR(INDEX('Hoja de Trabajo para listado'!$BC$155:$CB$1048576,MATCH($A378,'Hoja de Trabajo para listado'!$BC$155:$BC$1048576,0),MATCH((CUADRO!O$4&amp;$E378),'Hoja de Trabajo para listado'!$BC$151:$CB$151,0)),0)+IFERROR(INDEX('Hoja de Trabajo para listado'!$DE$153:$DG$274,MATCH($A378,'Hoja de Trabajo para listado'!$DE$153:$DE$1048576,0),MATCH((CUADRO!O$4&amp;$E378),'Hoja de Trabajo para listado'!$DE$151:$DG$151,0)),0)+IFERROR(INDEX('Hoja de Trabajo para listado'!$CD$155:$DC$1048576,MATCH($A378,'Hoja de Trabajo para listado'!$CD$155:$CD$1048576,0),MATCH((CUADRO!O$4&amp;$E378),'Hoja de Trabajo para listado'!$CD$151:$DC$151,0)),0)</f>
        <v>0</v>
      </c>
      <c r="P378" s="245">
        <f ca="1">+IFERROR(INDEX('Hoja de Trabajo para listado'!$A$155:$Z$1048576,MATCH($A378,'Hoja de Trabajo para listado'!$A$155:$A$1048576,0),MATCH((CUADRO!P$4&amp;$E378),'Hoja de Trabajo para listado'!$A$151:$Z$151,0)),0)+IFERROR(INDEX('Hoja de Trabajo para listado'!$AB$155:$BA$1048576,MATCH($A378,'Hoja de Trabajo para listado'!$AB$155:$AB$1048576,0),MATCH((CUADRO!P$4&amp;$E378),'Hoja de Trabajo para listado'!$AB$151:$BA$151,0)),0)+IFERROR(INDEX('Hoja de Trabajo para listado'!$BC$155:$CB$1048576,MATCH($A378,'Hoja de Trabajo para listado'!$BC$155:$BC$1048576,0),MATCH((CUADRO!P$4&amp;$E378),'Hoja de Trabajo para listado'!$BC$151:$CB$151,0)),0)+IFERROR(INDEX('Hoja de Trabajo para listado'!$DE$153:$DG$274,MATCH($A378,'Hoja de Trabajo para listado'!$DE$153:$DE$1048576,0),MATCH((CUADRO!P$4&amp;$E378),'Hoja de Trabajo para listado'!$DE$151:$DG$151,0)),0)+IFERROR(INDEX('Hoja de Trabajo para listado'!$CD$155:$DC$1048576,MATCH($A378,'Hoja de Trabajo para listado'!$CD$155:$CD$1048576,0),MATCH((CUADRO!P$4&amp;$E378),'Hoja de Trabajo para listado'!$CD$151:$DC$151,0)),0)</f>
        <v>0</v>
      </c>
      <c r="Q378" s="245">
        <f ca="1">+IFERROR(INDEX('Hoja de Trabajo para listado'!$A$155:$Z$1048576,MATCH($A378,'Hoja de Trabajo para listado'!$A$155:$A$1048576,0),MATCH((CUADRO!Q$4&amp;$E378),'Hoja de Trabajo para listado'!$A$151:$Z$151,0)),0)+IFERROR(INDEX('Hoja de Trabajo para listado'!$AB$155:$BA$1048576,MATCH($A378,'Hoja de Trabajo para listado'!$AB$155:$AB$1048576,0),MATCH((CUADRO!Q$4&amp;$E378),'Hoja de Trabajo para listado'!$AB$151:$BA$151,0)),0)+IFERROR(INDEX('Hoja de Trabajo para listado'!$BC$155:$CB$1048576,MATCH($A378,'Hoja de Trabajo para listado'!$BC$155:$BC$1048576,0),MATCH((CUADRO!Q$4&amp;$E378),'Hoja de Trabajo para listado'!$BC$151:$CB$151,0)),0)+IFERROR(INDEX('Hoja de Trabajo para listado'!$DE$153:$DG$274,MATCH($A378,'Hoja de Trabajo para listado'!$DE$153:$DE$1048576,0),MATCH((CUADRO!Q$4&amp;$E378),'Hoja de Trabajo para listado'!$DE$151:$DG$151,0)),0)+IFERROR(INDEX('Hoja de Trabajo para listado'!$CD$155:$DC$1048576,MATCH($A378,'Hoja de Trabajo para listado'!$CD$155:$CD$1048576,0),MATCH((CUADRO!Q$4&amp;$E378),'Hoja de Trabajo para listado'!$CD$151:$DC$151,0)),0)</f>
        <v>0</v>
      </c>
      <c r="R378" s="245">
        <f t="shared" ca="1" si="15"/>
        <v>0</v>
      </c>
      <c r="S378" s="259">
        <f ca="1">+R377+R378</f>
        <v>0</v>
      </c>
      <c r="T378" s="245">
        <f ca="1">+S378</f>
        <v>0</v>
      </c>
      <c r="U378" s="244">
        <f t="shared" si="16"/>
        <v>2</v>
      </c>
      <c r="V378" s="333" t="str">
        <f>+VLOOKUP(A378,bd_lista!$A$3:$E$592,5,FALSE)</f>
        <v>Empresas Nacionales</v>
      </c>
      <c r="W378" s="388"/>
      <c r="X378" s="242">
        <f>+VLOOKUP(A378,[4]Sheet1!$A$13:$D$744,4,FALSE)</f>
        <v>20</v>
      </c>
      <c r="Y378" s="242" t="str">
        <f>+VLOOKUP(X378,bd_lista!$A$3:$C$592,3,FALSE)</f>
        <v>Ministerio de Defensa</v>
      </c>
      <c r="Z378" s="292"/>
      <c r="AA378" s="293"/>
    </row>
    <row r="379" spans="1:27" ht="15" customHeight="1">
      <c r="A379" s="251">
        <v>601</v>
      </c>
      <c r="B379" s="392">
        <f>+A379</f>
        <v>601</v>
      </c>
      <c r="C379" s="247" t="str">
        <f>+VLOOKUP(A379,bd_lista!$A$3:$C$592,3,FALSE)</f>
        <v>Empresa Boliviana de Producción Agropecuaria</v>
      </c>
      <c r="D379" s="389" t="str">
        <f>+C379</f>
        <v>Empresa Boliviana de Producción Agropecuaria</v>
      </c>
      <c r="E379" s="247" t="s">
        <v>1304</v>
      </c>
      <c r="F379" s="243">
        <f ca="1">+IFERROR(INDEX('Hoja de Trabajo para listado'!$A$155:$Z$1048576,MATCH($A379,'Hoja de Trabajo para listado'!$A$155:$A$1048576,0),MATCH((CUADRO!F$4&amp;$E379),'Hoja de Trabajo para listado'!$A$151:$Z$151,0)),0)+IFERROR(INDEX('Hoja de Trabajo para listado'!$AB$155:$BA$1048576,MATCH($A379,'Hoja de Trabajo para listado'!$AB$155:$AB$1048576,0),MATCH((CUADRO!F$4&amp;$E379),'Hoja de Trabajo para listado'!$AB$151:$BA$151,0)),0)+IFERROR(INDEX('Hoja de Trabajo para listado'!$BC$155:$CB$1048576,MATCH($A379,'Hoja de Trabajo para listado'!$BC$155:$BC$1048576,0),MATCH((CUADRO!F$4&amp;$E379),'Hoja de Trabajo para listado'!$BC$151:$CB$151,0)),0)+IFERROR(INDEX('Hoja de Trabajo para listado'!$DE$153:$DG$274,MATCH($A379,'Hoja de Trabajo para listado'!$DE$153:$DE$1048576,0),MATCH((CUADRO!F$4&amp;$E379),'Hoja de Trabajo para listado'!$DE$151:$DG$151,0)),0)+IFERROR(INDEX('Hoja de Trabajo para listado'!$CD$155:$DC$1048576,MATCH($A379,'Hoja de Trabajo para listado'!$CD$155:$CD$1048576,0),MATCH((CUADRO!F$4&amp;$E379),'Hoja de Trabajo para listado'!$CD$151:$DC$151,0)),0)</f>
        <v>0</v>
      </c>
      <c r="G379" s="243">
        <f ca="1">+IFERROR(INDEX('Hoja de Trabajo para listado'!$A$155:$Z$1048576,MATCH($A379,'Hoja de Trabajo para listado'!$A$155:$A$1048576,0),MATCH((CUADRO!G$4&amp;$E379),'Hoja de Trabajo para listado'!$A$151:$Z$151,0)),0)+IFERROR(INDEX('Hoja de Trabajo para listado'!$AB$155:$BA$1048576,MATCH($A379,'Hoja de Trabajo para listado'!$AB$155:$AB$1048576,0),MATCH((CUADRO!G$4&amp;$E379),'Hoja de Trabajo para listado'!$AB$151:$BA$151,0)),0)+IFERROR(INDEX('Hoja de Trabajo para listado'!$BC$155:$CB$1048576,MATCH($A379,'Hoja de Trabajo para listado'!$BC$155:$BC$1048576,0),MATCH((CUADRO!G$4&amp;$E379),'Hoja de Trabajo para listado'!$BC$151:$CB$151,0)),0)+IFERROR(INDEX('Hoja de Trabajo para listado'!$DE$153:$DG$274,MATCH($A379,'Hoja de Trabajo para listado'!$DE$153:$DE$1048576,0),MATCH((CUADRO!G$4&amp;$E379),'Hoja de Trabajo para listado'!$DE$151:$DG$151,0)),0)+IFERROR(INDEX('Hoja de Trabajo para listado'!$CD$155:$DC$1048576,MATCH($A379,'Hoja de Trabajo para listado'!$CD$155:$CD$1048576,0),MATCH((CUADRO!G$4&amp;$E379),'Hoja de Trabajo para listado'!$CD$151:$DC$151,0)),0)</f>
        <v>0</v>
      </c>
      <c r="H379" s="243">
        <f ca="1">+IFERROR(INDEX('Hoja de Trabajo para listado'!$A$155:$Z$1048576,MATCH($A379,'Hoja de Trabajo para listado'!$A$155:$A$1048576,0),MATCH((CUADRO!H$4&amp;$E379),'Hoja de Trabajo para listado'!$A$151:$Z$151,0)),0)+IFERROR(INDEX('Hoja de Trabajo para listado'!$AB$155:$BA$1048576,MATCH($A379,'Hoja de Trabajo para listado'!$AB$155:$AB$1048576,0),MATCH((CUADRO!H$4&amp;$E379),'Hoja de Trabajo para listado'!$AB$151:$BA$151,0)),0)+IFERROR(INDEX('Hoja de Trabajo para listado'!$BC$155:$CB$1048576,MATCH($A379,'Hoja de Trabajo para listado'!$BC$155:$BC$1048576,0),MATCH((CUADRO!H$4&amp;$E379),'Hoja de Trabajo para listado'!$BC$151:$CB$151,0)),0)+IFERROR(INDEX('Hoja de Trabajo para listado'!$DE$153:$DG$274,MATCH($A379,'Hoja de Trabajo para listado'!$DE$153:$DE$1048576,0),MATCH((CUADRO!H$4&amp;$E379),'Hoja de Trabajo para listado'!$DE$151:$DG$151,0)),0)+IFERROR(INDEX('Hoja de Trabajo para listado'!$CD$155:$DC$1048576,MATCH($A379,'Hoja de Trabajo para listado'!$CD$155:$CD$1048576,0),MATCH((CUADRO!H$4&amp;$E379),'Hoja de Trabajo para listado'!$CD$151:$DC$151,0)),0)</f>
        <v>0</v>
      </c>
      <c r="I379" s="243">
        <f ca="1">+IFERROR(INDEX('Hoja de Trabajo para listado'!$A$155:$Z$1048576,MATCH($A379,'Hoja de Trabajo para listado'!$A$155:$A$1048576,0),MATCH((CUADRO!I$4&amp;$E379),'Hoja de Trabajo para listado'!$A$151:$Z$151,0)),0)+IFERROR(INDEX('Hoja de Trabajo para listado'!$AB$155:$BA$1048576,MATCH($A379,'Hoja de Trabajo para listado'!$AB$155:$AB$1048576,0),MATCH((CUADRO!I$4&amp;$E379),'Hoja de Trabajo para listado'!$AB$151:$BA$151,0)),0)+IFERROR(INDEX('Hoja de Trabajo para listado'!$BC$155:$CB$1048576,MATCH($A379,'Hoja de Trabajo para listado'!$BC$155:$BC$1048576,0),MATCH((CUADRO!I$4&amp;$E379),'Hoja de Trabajo para listado'!$BC$151:$CB$151,0)),0)+IFERROR(INDEX('Hoja de Trabajo para listado'!$DE$153:$DG$274,MATCH($A379,'Hoja de Trabajo para listado'!$DE$153:$DE$1048576,0),MATCH((CUADRO!I$4&amp;$E379),'Hoja de Trabajo para listado'!$DE$151:$DG$151,0)),0)+IFERROR(INDEX('Hoja de Trabajo para listado'!$CD$155:$DC$1048576,MATCH($A379,'Hoja de Trabajo para listado'!$CD$155:$CD$1048576,0),MATCH((CUADRO!I$4&amp;$E379),'Hoja de Trabajo para listado'!$CD$151:$DC$151,0)),0)</f>
        <v>0</v>
      </c>
      <c r="J379" s="243">
        <f ca="1">+IFERROR(INDEX('Hoja de Trabajo para listado'!$A$155:$Z$1048576,MATCH($A379,'Hoja de Trabajo para listado'!$A$155:$A$1048576,0),MATCH((CUADRO!J$4&amp;$E379),'Hoja de Trabajo para listado'!$A$151:$Z$151,0)),0)+IFERROR(INDEX('Hoja de Trabajo para listado'!$AB$155:$BA$1048576,MATCH($A379,'Hoja de Trabajo para listado'!$AB$155:$AB$1048576,0),MATCH((CUADRO!J$4&amp;$E379),'Hoja de Trabajo para listado'!$AB$151:$BA$151,0)),0)+IFERROR(INDEX('Hoja de Trabajo para listado'!$BC$155:$CB$1048576,MATCH($A379,'Hoja de Trabajo para listado'!$BC$155:$BC$1048576,0),MATCH((CUADRO!J$4&amp;$E379),'Hoja de Trabajo para listado'!$BC$151:$CB$151,0)),0)+IFERROR(INDEX('Hoja de Trabajo para listado'!$DE$153:$DG$274,MATCH($A379,'Hoja de Trabajo para listado'!$DE$153:$DE$1048576,0),MATCH((CUADRO!J$4&amp;$E379),'Hoja de Trabajo para listado'!$DE$151:$DG$151,0)),0)+IFERROR(INDEX('Hoja de Trabajo para listado'!$CD$155:$DC$1048576,MATCH($A379,'Hoja de Trabajo para listado'!$CD$155:$CD$1048576,0),MATCH((CUADRO!J$4&amp;$E379),'Hoja de Trabajo para listado'!$CD$151:$DC$151,0)),0)</f>
        <v>0</v>
      </c>
      <c r="K379" s="243">
        <f ca="1">+IFERROR(INDEX('Hoja de Trabajo para listado'!$A$155:$Z$1048576,MATCH($A379,'Hoja de Trabajo para listado'!$A$155:$A$1048576,0),MATCH((CUADRO!K$4&amp;$E379),'Hoja de Trabajo para listado'!$A$151:$Z$151,0)),0)+IFERROR(INDEX('Hoja de Trabajo para listado'!$AB$155:$BA$1048576,MATCH($A379,'Hoja de Trabajo para listado'!$AB$155:$AB$1048576,0),MATCH((CUADRO!K$4&amp;$E379),'Hoja de Trabajo para listado'!$AB$151:$BA$151,0)),0)+IFERROR(INDEX('Hoja de Trabajo para listado'!$BC$155:$CB$1048576,MATCH($A379,'Hoja de Trabajo para listado'!$BC$155:$BC$1048576,0),MATCH((CUADRO!K$4&amp;$E379),'Hoja de Trabajo para listado'!$BC$151:$CB$151,0)),0)+IFERROR(INDEX('Hoja de Trabajo para listado'!$DE$153:$DG$274,MATCH($A379,'Hoja de Trabajo para listado'!$DE$153:$DE$1048576,0),MATCH((CUADRO!K$4&amp;$E379),'Hoja de Trabajo para listado'!$DE$151:$DG$151,0)),0)+IFERROR(INDEX('Hoja de Trabajo para listado'!$CD$155:$DC$1048576,MATCH($A379,'Hoja de Trabajo para listado'!$CD$155:$CD$1048576,0),MATCH((CUADRO!K$4&amp;$E379),'Hoja de Trabajo para listado'!$CD$151:$DC$151,0)),0)</f>
        <v>0</v>
      </c>
      <c r="L379" s="243">
        <f ca="1">+IFERROR(INDEX('Hoja de Trabajo para listado'!$A$155:$Z$1048576,MATCH($A379,'Hoja de Trabajo para listado'!$A$155:$A$1048576,0),MATCH((CUADRO!L$4&amp;$E379),'Hoja de Trabajo para listado'!$A$151:$Z$151,0)),0)+IFERROR(INDEX('Hoja de Trabajo para listado'!$AB$155:$BA$1048576,MATCH($A379,'Hoja de Trabajo para listado'!$AB$155:$AB$1048576,0),MATCH((CUADRO!L$4&amp;$E379),'Hoja de Trabajo para listado'!$AB$151:$BA$151,0)),0)+IFERROR(INDEX('Hoja de Trabajo para listado'!$BC$155:$CB$1048576,MATCH($A379,'Hoja de Trabajo para listado'!$BC$155:$BC$1048576,0),MATCH((CUADRO!L$4&amp;$E379),'Hoja de Trabajo para listado'!$BC$151:$CB$151,0)),0)+IFERROR(INDEX('Hoja de Trabajo para listado'!$DE$153:$DG$274,MATCH($A379,'Hoja de Trabajo para listado'!$DE$153:$DE$1048576,0),MATCH((CUADRO!L$4&amp;$E379),'Hoja de Trabajo para listado'!$DE$151:$DG$151,0)),0)+IFERROR(INDEX('Hoja de Trabajo para listado'!$CD$155:$DC$1048576,MATCH($A379,'Hoja de Trabajo para listado'!$CD$155:$CD$1048576,0),MATCH((CUADRO!L$4&amp;$E379),'Hoja de Trabajo para listado'!$CD$151:$DC$151,0)),0)</f>
        <v>0</v>
      </c>
      <c r="M379" s="243">
        <f ca="1">+IFERROR(INDEX('Hoja de Trabajo para listado'!$A$155:$Z$1048576,MATCH($A379,'Hoja de Trabajo para listado'!$A$155:$A$1048576,0),MATCH((CUADRO!M$4&amp;$E379),'Hoja de Trabajo para listado'!$A$151:$Z$151,0)),0)+IFERROR(INDEX('Hoja de Trabajo para listado'!$AB$155:$BA$1048576,MATCH($A379,'Hoja de Trabajo para listado'!$AB$155:$AB$1048576,0),MATCH((CUADRO!M$4&amp;$E379),'Hoja de Trabajo para listado'!$AB$151:$BA$151,0)),0)+IFERROR(INDEX('Hoja de Trabajo para listado'!$BC$155:$CB$1048576,MATCH($A379,'Hoja de Trabajo para listado'!$BC$155:$BC$1048576,0),MATCH((CUADRO!M$4&amp;$E379),'Hoja de Trabajo para listado'!$BC$151:$CB$151,0)),0)+IFERROR(INDEX('Hoja de Trabajo para listado'!$DE$153:$DG$274,MATCH($A379,'Hoja de Trabajo para listado'!$DE$153:$DE$1048576,0),MATCH((CUADRO!M$4&amp;$E379),'Hoja de Trabajo para listado'!$DE$151:$DG$151,0)),0)+IFERROR(INDEX('Hoja de Trabajo para listado'!$CD$155:$DC$1048576,MATCH($A379,'Hoja de Trabajo para listado'!$CD$155:$CD$1048576,0),MATCH((CUADRO!M$4&amp;$E379),'Hoja de Trabajo para listado'!$CD$151:$DC$151,0)),0)</f>
        <v>0</v>
      </c>
      <c r="N379" s="243">
        <f ca="1">+IFERROR(INDEX('Hoja de Trabajo para listado'!$A$155:$Z$1048576,MATCH($A379,'Hoja de Trabajo para listado'!$A$155:$A$1048576,0),MATCH((CUADRO!N$4&amp;$E379),'Hoja de Trabajo para listado'!$A$151:$Z$151,0)),0)+IFERROR(INDEX('Hoja de Trabajo para listado'!$AB$155:$BA$1048576,MATCH($A379,'Hoja de Trabajo para listado'!$AB$155:$AB$1048576,0),MATCH((CUADRO!N$4&amp;$E379),'Hoja de Trabajo para listado'!$AB$151:$BA$151,0)),0)+IFERROR(INDEX('Hoja de Trabajo para listado'!$BC$155:$CB$1048576,MATCH($A379,'Hoja de Trabajo para listado'!$BC$155:$BC$1048576,0),MATCH((CUADRO!N$4&amp;$E379),'Hoja de Trabajo para listado'!$BC$151:$CB$151,0)),0)+IFERROR(INDEX('Hoja de Trabajo para listado'!$DE$153:$DG$274,MATCH($A379,'Hoja de Trabajo para listado'!$DE$153:$DE$1048576,0),MATCH((CUADRO!N$4&amp;$E379),'Hoja de Trabajo para listado'!$DE$151:$DG$151,0)),0)+IFERROR(INDEX('Hoja de Trabajo para listado'!$CD$155:$DC$1048576,MATCH($A379,'Hoja de Trabajo para listado'!$CD$155:$CD$1048576,0),MATCH((CUADRO!N$4&amp;$E379),'Hoja de Trabajo para listado'!$CD$151:$DC$151,0)),0)</f>
        <v>0</v>
      </c>
      <c r="O379" s="243">
        <f ca="1">+IFERROR(INDEX('Hoja de Trabajo para listado'!$A$155:$Z$1048576,MATCH($A379,'Hoja de Trabajo para listado'!$A$155:$A$1048576,0),MATCH((CUADRO!O$4&amp;$E379),'Hoja de Trabajo para listado'!$A$151:$Z$151,0)),0)+IFERROR(INDEX('Hoja de Trabajo para listado'!$AB$155:$BA$1048576,MATCH($A379,'Hoja de Trabajo para listado'!$AB$155:$AB$1048576,0),MATCH((CUADRO!O$4&amp;$E379),'Hoja de Trabajo para listado'!$AB$151:$BA$151,0)),0)+IFERROR(INDEX('Hoja de Trabajo para listado'!$BC$155:$CB$1048576,MATCH($A379,'Hoja de Trabajo para listado'!$BC$155:$BC$1048576,0),MATCH((CUADRO!O$4&amp;$E379),'Hoja de Trabajo para listado'!$BC$151:$CB$151,0)),0)+IFERROR(INDEX('Hoja de Trabajo para listado'!$DE$153:$DG$274,MATCH($A379,'Hoja de Trabajo para listado'!$DE$153:$DE$1048576,0),MATCH((CUADRO!O$4&amp;$E379),'Hoja de Trabajo para listado'!$DE$151:$DG$151,0)),0)+IFERROR(INDEX('Hoja de Trabajo para listado'!$CD$155:$DC$1048576,MATCH($A379,'Hoja de Trabajo para listado'!$CD$155:$CD$1048576,0),MATCH((CUADRO!O$4&amp;$E379),'Hoja de Trabajo para listado'!$CD$151:$DC$151,0)),0)</f>
        <v>0</v>
      </c>
      <c r="P379" s="243">
        <f ca="1">+IFERROR(INDEX('Hoja de Trabajo para listado'!$A$155:$Z$1048576,MATCH($A379,'Hoja de Trabajo para listado'!$A$155:$A$1048576,0),MATCH((CUADRO!P$4&amp;$E379),'Hoja de Trabajo para listado'!$A$151:$Z$151,0)),0)+IFERROR(INDEX('Hoja de Trabajo para listado'!$AB$155:$BA$1048576,MATCH($A379,'Hoja de Trabajo para listado'!$AB$155:$AB$1048576,0),MATCH((CUADRO!P$4&amp;$E379),'Hoja de Trabajo para listado'!$AB$151:$BA$151,0)),0)+IFERROR(INDEX('Hoja de Trabajo para listado'!$BC$155:$CB$1048576,MATCH($A379,'Hoja de Trabajo para listado'!$BC$155:$BC$1048576,0),MATCH((CUADRO!P$4&amp;$E379),'Hoja de Trabajo para listado'!$BC$151:$CB$151,0)),0)+IFERROR(INDEX('Hoja de Trabajo para listado'!$DE$153:$DG$274,MATCH($A379,'Hoja de Trabajo para listado'!$DE$153:$DE$1048576,0),MATCH((CUADRO!P$4&amp;$E379),'Hoja de Trabajo para listado'!$DE$151:$DG$151,0)),0)+IFERROR(INDEX('Hoja de Trabajo para listado'!$CD$155:$DC$1048576,MATCH($A379,'Hoja de Trabajo para listado'!$CD$155:$CD$1048576,0),MATCH((CUADRO!P$4&amp;$E379),'Hoja de Trabajo para listado'!$CD$151:$DC$151,0)),0)</f>
        <v>0</v>
      </c>
      <c r="Q379" s="243">
        <f ca="1">+IFERROR(INDEX('Hoja de Trabajo para listado'!$A$155:$Z$1048576,MATCH($A379,'Hoja de Trabajo para listado'!$A$155:$A$1048576,0),MATCH((CUADRO!Q$4&amp;$E379),'Hoja de Trabajo para listado'!$A$151:$Z$151,0)),0)+IFERROR(INDEX('Hoja de Trabajo para listado'!$AB$155:$BA$1048576,MATCH($A379,'Hoja de Trabajo para listado'!$AB$155:$AB$1048576,0),MATCH((CUADRO!Q$4&amp;$E379),'Hoja de Trabajo para listado'!$AB$151:$BA$151,0)),0)+IFERROR(INDEX('Hoja de Trabajo para listado'!$BC$155:$CB$1048576,MATCH($A379,'Hoja de Trabajo para listado'!$BC$155:$BC$1048576,0),MATCH((CUADRO!Q$4&amp;$E379),'Hoja de Trabajo para listado'!$BC$151:$CB$151,0)),0)+IFERROR(INDEX('Hoja de Trabajo para listado'!$DE$153:$DG$274,MATCH($A379,'Hoja de Trabajo para listado'!$DE$153:$DE$1048576,0),MATCH((CUADRO!Q$4&amp;$E379),'Hoja de Trabajo para listado'!$DE$151:$DG$151,0)),0)+IFERROR(INDEX('Hoja de Trabajo para listado'!$CD$155:$DC$1048576,MATCH($A379,'Hoja de Trabajo para listado'!$CD$155:$CD$1048576,0),MATCH((CUADRO!Q$4&amp;$E379),'Hoja de Trabajo para listado'!$CD$151:$DC$151,0)),0)</f>
        <v>0</v>
      </c>
      <c r="R379" s="243">
        <f t="shared" ref="R379:R380" ca="1" si="17">+SUM(F379:Q379)</f>
        <v>0</v>
      </c>
      <c r="S379" s="249"/>
      <c r="T379" s="243">
        <f ca="1">+T380</f>
        <v>1148181.3700000001</v>
      </c>
      <c r="U379" s="242">
        <f t="shared" ref="U379:U380" si="18">+IF(E379="Débitos",1,2)</f>
        <v>1</v>
      </c>
      <c r="V379" s="333" t="s">
        <v>1327</v>
      </c>
      <c r="W379" s="387" t="str">
        <f>+V379</f>
        <v>Empresas Nacionales</v>
      </c>
      <c r="Z379" s="475"/>
      <c r="AA379" s="476"/>
    </row>
    <row r="380" spans="1:27" ht="15" customHeight="1">
      <c r="A380" s="251">
        <v>601</v>
      </c>
      <c r="B380" s="393"/>
      <c r="C380" s="333" t="str">
        <f>+VLOOKUP(A380,bd_lista!$A$3:$C$592,3,FALSE)</f>
        <v>Empresa Boliviana de Producción Agropecuaria</v>
      </c>
      <c r="D380" s="390"/>
      <c r="E380" s="333" t="s">
        <v>1305</v>
      </c>
      <c r="F380" s="245">
        <f ca="1">+IFERROR(INDEX('Hoja de Trabajo para listado'!$A$155:$Z$1048576,MATCH($A380,'Hoja de Trabajo para listado'!$A$155:$A$1048576,0),MATCH((CUADRO!F$4&amp;$E380),'Hoja de Trabajo para listado'!$A$151:$Z$151,0)),0)+IFERROR(INDEX('Hoja de Trabajo para listado'!$AB$155:$BA$1048576,MATCH($A380,'Hoja de Trabajo para listado'!$AB$155:$AB$1048576,0),MATCH((CUADRO!F$4&amp;$E380),'Hoja de Trabajo para listado'!$AB$151:$BA$151,0)),0)+IFERROR(INDEX('Hoja de Trabajo para listado'!$BC$155:$CB$1048576,MATCH($A380,'Hoja de Trabajo para listado'!$BC$155:$BC$1048576,0),MATCH((CUADRO!F$4&amp;$E380),'Hoja de Trabajo para listado'!$BC$151:$CB$151,0)),0)+IFERROR(INDEX('Hoja de Trabajo para listado'!$DE$153:$DG$274,MATCH($A380,'Hoja de Trabajo para listado'!$DE$153:$DE$1048576,0),MATCH((CUADRO!F$4&amp;$E380),'Hoja de Trabajo para listado'!$DE$151:$DG$151,0)),0)+IFERROR(INDEX('Hoja de Trabajo para listado'!$CD$155:$DC$1048576,MATCH($A380,'Hoja de Trabajo para listado'!$CD$155:$CD$1048576,0),MATCH((CUADRO!F$4&amp;$E380),'Hoja de Trabajo para listado'!$CD$151:$DC$151,0)),0)</f>
        <v>0</v>
      </c>
      <c r="G380" s="245">
        <f ca="1">+IFERROR(INDEX('Hoja de Trabajo para listado'!$A$155:$Z$1048576,MATCH($A380,'Hoja de Trabajo para listado'!$A$155:$A$1048576,0),MATCH((CUADRO!G$4&amp;$E380),'Hoja de Trabajo para listado'!$A$151:$Z$151,0)),0)+IFERROR(INDEX('Hoja de Trabajo para listado'!$AB$155:$BA$1048576,MATCH($A380,'Hoja de Trabajo para listado'!$AB$155:$AB$1048576,0),MATCH((CUADRO!G$4&amp;$E380),'Hoja de Trabajo para listado'!$AB$151:$BA$151,0)),0)+IFERROR(INDEX('Hoja de Trabajo para listado'!$BC$155:$CB$1048576,MATCH($A380,'Hoja de Trabajo para listado'!$BC$155:$BC$1048576,0),MATCH((CUADRO!G$4&amp;$E380),'Hoja de Trabajo para listado'!$BC$151:$CB$151,0)),0)+IFERROR(INDEX('Hoja de Trabajo para listado'!$DE$153:$DG$274,MATCH($A380,'Hoja de Trabajo para listado'!$DE$153:$DE$1048576,0),MATCH((CUADRO!G$4&amp;$E380),'Hoja de Trabajo para listado'!$DE$151:$DG$151,0)),0)+IFERROR(INDEX('Hoja de Trabajo para listado'!$CD$155:$DC$1048576,MATCH($A380,'Hoja de Trabajo para listado'!$CD$155:$CD$1048576,0),MATCH((CUADRO!G$4&amp;$E380),'Hoja de Trabajo para listado'!$CD$151:$DC$151,0)),0)</f>
        <v>0</v>
      </c>
      <c r="H380" s="245">
        <f ca="1">+IFERROR(INDEX('Hoja de Trabajo para listado'!$A$155:$Z$1048576,MATCH($A380,'Hoja de Trabajo para listado'!$A$155:$A$1048576,0),MATCH((CUADRO!H$4&amp;$E380),'Hoja de Trabajo para listado'!$A$151:$Z$151,0)),0)+IFERROR(INDEX('Hoja de Trabajo para listado'!$AB$155:$BA$1048576,MATCH($A380,'Hoja de Trabajo para listado'!$AB$155:$AB$1048576,0),MATCH((CUADRO!H$4&amp;$E380),'Hoja de Trabajo para listado'!$AB$151:$BA$151,0)),0)+IFERROR(INDEX('Hoja de Trabajo para listado'!$BC$155:$CB$1048576,MATCH($A380,'Hoja de Trabajo para listado'!$BC$155:$BC$1048576,0),MATCH((CUADRO!H$4&amp;$E380),'Hoja de Trabajo para listado'!$BC$151:$CB$151,0)),0)+IFERROR(INDEX('Hoja de Trabajo para listado'!$DE$153:$DG$274,MATCH($A380,'Hoja de Trabajo para listado'!$DE$153:$DE$1048576,0),MATCH((CUADRO!H$4&amp;$E380),'Hoja de Trabajo para listado'!$DE$151:$DG$151,0)),0)+IFERROR(INDEX('Hoja de Trabajo para listado'!$CD$155:$DC$1048576,MATCH($A380,'Hoja de Trabajo para listado'!$CD$155:$CD$1048576,0),MATCH((CUADRO!H$4&amp;$E380),'Hoja de Trabajo para listado'!$CD$151:$DC$151,0)),0)</f>
        <v>0</v>
      </c>
      <c r="I380" s="245">
        <f ca="1">+IFERROR(INDEX('Hoja de Trabajo para listado'!$A$155:$Z$1048576,MATCH($A380,'Hoja de Trabajo para listado'!$A$155:$A$1048576,0),MATCH((CUADRO!I$4&amp;$E380),'Hoja de Trabajo para listado'!$A$151:$Z$151,0)),0)+IFERROR(INDEX('Hoja de Trabajo para listado'!$AB$155:$BA$1048576,MATCH($A380,'Hoja de Trabajo para listado'!$AB$155:$AB$1048576,0),MATCH((CUADRO!I$4&amp;$E380),'Hoja de Trabajo para listado'!$AB$151:$BA$151,0)),0)+IFERROR(INDEX('Hoja de Trabajo para listado'!$BC$155:$CB$1048576,MATCH($A380,'Hoja de Trabajo para listado'!$BC$155:$BC$1048576,0),MATCH((CUADRO!I$4&amp;$E380),'Hoja de Trabajo para listado'!$BC$151:$CB$151,0)),0)+IFERROR(INDEX('Hoja de Trabajo para listado'!$DE$153:$DG$274,MATCH($A380,'Hoja de Trabajo para listado'!$DE$153:$DE$1048576,0),MATCH((CUADRO!I$4&amp;$E380),'Hoja de Trabajo para listado'!$DE$151:$DG$151,0)),0)+IFERROR(INDEX('Hoja de Trabajo para listado'!$CD$155:$DC$1048576,MATCH($A380,'Hoja de Trabajo para listado'!$CD$155:$CD$1048576,0),MATCH((CUADRO!I$4&amp;$E380),'Hoja de Trabajo para listado'!$CD$151:$DC$151,0)),0)</f>
        <v>0</v>
      </c>
      <c r="J380" s="245">
        <f ca="1">+IFERROR(INDEX('Hoja de Trabajo para listado'!$A$155:$Z$1048576,MATCH($A380,'Hoja de Trabajo para listado'!$A$155:$A$1048576,0),MATCH((CUADRO!J$4&amp;$E380),'Hoja de Trabajo para listado'!$A$151:$Z$151,0)),0)+IFERROR(INDEX('Hoja de Trabajo para listado'!$AB$155:$BA$1048576,MATCH($A380,'Hoja de Trabajo para listado'!$AB$155:$AB$1048576,0),MATCH((CUADRO!J$4&amp;$E380),'Hoja de Trabajo para listado'!$AB$151:$BA$151,0)),0)+IFERROR(INDEX('Hoja de Trabajo para listado'!$BC$155:$CB$1048576,MATCH($A380,'Hoja de Trabajo para listado'!$BC$155:$BC$1048576,0),MATCH((CUADRO!J$4&amp;$E380),'Hoja de Trabajo para listado'!$BC$151:$CB$151,0)),0)+IFERROR(INDEX('Hoja de Trabajo para listado'!$DE$153:$DG$274,MATCH($A380,'Hoja de Trabajo para listado'!$DE$153:$DE$1048576,0),MATCH((CUADRO!J$4&amp;$E380),'Hoja de Trabajo para listado'!$DE$151:$DG$151,0)),0)+IFERROR(INDEX('Hoja de Trabajo para listado'!$CD$155:$DC$1048576,MATCH($A380,'Hoja de Trabajo para listado'!$CD$155:$CD$1048576,0),MATCH((CUADRO!J$4&amp;$E380),'Hoja de Trabajo para listado'!$CD$151:$DC$151,0)),0)</f>
        <v>1148181.3700000001</v>
      </c>
      <c r="K380" s="245">
        <f ca="1">+IFERROR(INDEX('Hoja de Trabajo para listado'!$A$155:$Z$1048576,MATCH($A380,'Hoja de Trabajo para listado'!$A$155:$A$1048576,0),MATCH((CUADRO!K$4&amp;$E380),'Hoja de Trabajo para listado'!$A$151:$Z$151,0)),0)+IFERROR(INDEX('Hoja de Trabajo para listado'!$AB$155:$BA$1048576,MATCH($A380,'Hoja de Trabajo para listado'!$AB$155:$AB$1048576,0),MATCH((CUADRO!K$4&amp;$E380),'Hoja de Trabajo para listado'!$AB$151:$BA$151,0)),0)+IFERROR(INDEX('Hoja de Trabajo para listado'!$BC$155:$CB$1048576,MATCH($A380,'Hoja de Trabajo para listado'!$BC$155:$BC$1048576,0),MATCH((CUADRO!K$4&amp;$E380),'Hoja de Trabajo para listado'!$BC$151:$CB$151,0)),0)+IFERROR(INDEX('Hoja de Trabajo para listado'!$DE$153:$DG$274,MATCH($A380,'Hoja de Trabajo para listado'!$DE$153:$DE$1048576,0),MATCH((CUADRO!K$4&amp;$E380),'Hoja de Trabajo para listado'!$DE$151:$DG$151,0)),0)+IFERROR(INDEX('Hoja de Trabajo para listado'!$CD$155:$DC$1048576,MATCH($A380,'Hoja de Trabajo para listado'!$CD$155:$CD$1048576,0),MATCH((CUADRO!K$4&amp;$E380),'Hoja de Trabajo para listado'!$CD$151:$DC$151,0)),0)</f>
        <v>0</v>
      </c>
      <c r="L380" s="245">
        <f ca="1">+IFERROR(INDEX('Hoja de Trabajo para listado'!$A$155:$Z$1048576,MATCH($A380,'Hoja de Trabajo para listado'!$A$155:$A$1048576,0),MATCH((CUADRO!L$4&amp;$E380),'Hoja de Trabajo para listado'!$A$151:$Z$151,0)),0)+IFERROR(INDEX('Hoja de Trabajo para listado'!$AB$155:$BA$1048576,MATCH($A380,'Hoja de Trabajo para listado'!$AB$155:$AB$1048576,0),MATCH((CUADRO!L$4&amp;$E380),'Hoja de Trabajo para listado'!$AB$151:$BA$151,0)),0)+IFERROR(INDEX('Hoja de Trabajo para listado'!$BC$155:$CB$1048576,MATCH($A380,'Hoja de Trabajo para listado'!$BC$155:$BC$1048576,0),MATCH((CUADRO!L$4&amp;$E380),'Hoja de Trabajo para listado'!$BC$151:$CB$151,0)),0)+IFERROR(INDEX('Hoja de Trabajo para listado'!$DE$153:$DG$274,MATCH($A380,'Hoja de Trabajo para listado'!$DE$153:$DE$1048576,0),MATCH((CUADRO!L$4&amp;$E380),'Hoja de Trabajo para listado'!$DE$151:$DG$151,0)),0)+IFERROR(INDEX('Hoja de Trabajo para listado'!$CD$155:$DC$1048576,MATCH($A380,'Hoja de Trabajo para listado'!$CD$155:$CD$1048576,0),MATCH((CUADRO!L$4&amp;$E380),'Hoja de Trabajo para listado'!$CD$151:$DC$151,0)),0)</f>
        <v>0</v>
      </c>
      <c r="M380" s="245">
        <f ca="1">+IFERROR(INDEX('Hoja de Trabajo para listado'!$A$155:$Z$1048576,MATCH($A380,'Hoja de Trabajo para listado'!$A$155:$A$1048576,0),MATCH((CUADRO!M$4&amp;$E380),'Hoja de Trabajo para listado'!$A$151:$Z$151,0)),0)+IFERROR(INDEX('Hoja de Trabajo para listado'!$AB$155:$BA$1048576,MATCH($A380,'Hoja de Trabajo para listado'!$AB$155:$AB$1048576,0),MATCH((CUADRO!M$4&amp;$E380),'Hoja de Trabajo para listado'!$AB$151:$BA$151,0)),0)+IFERROR(INDEX('Hoja de Trabajo para listado'!$BC$155:$CB$1048576,MATCH($A380,'Hoja de Trabajo para listado'!$BC$155:$BC$1048576,0),MATCH((CUADRO!M$4&amp;$E380),'Hoja de Trabajo para listado'!$BC$151:$CB$151,0)),0)+IFERROR(INDEX('Hoja de Trabajo para listado'!$DE$153:$DG$274,MATCH($A380,'Hoja de Trabajo para listado'!$DE$153:$DE$1048576,0),MATCH((CUADRO!M$4&amp;$E380),'Hoja de Trabajo para listado'!$DE$151:$DG$151,0)),0)+IFERROR(INDEX('Hoja de Trabajo para listado'!$CD$155:$DC$1048576,MATCH($A380,'Hoja de Trabajo para listado'!$CD$155:$CD$1048576,0),MATCH((CUADRO!M$4&amp;$E380),'Hoja de Trabajo para listado'!$CD$151:$DC$151,0)),0)</f>
        <v>0</v>
      </c>
      <c r="N380" s="245">
        <f ca="1">+IFERROR(INDEX('Hoja de Trabajo para listado'!$A$155:$Z$1048576,MATCH($A380,'Hoja de Trabajo para listado'!$A$155:$A$1048576,0),MATCH((CUADRO!N$4&amp;$E380),'Hoja de Trabajo para listado'!$A$151:$Z$151,0)),0)+IFERROR(INDEX('Hoja de Trabajo para listado'!$AB$155:$BA$1048576,MATCH($A380,'Hoja de Trabajo para listado'!$AB$155:$AB$1048576,0),MATCH((CUADRO!N$4&amp;$E380),'Hoja de Trabajo para listado'!$AB$151:$BA$151,0)),0)+IFERROR(INDEX('Hoja de Trabajo para listado'!$BC$155:$CB$1048576,MATCH($A380,'Hoja de Trabajo para listado'!$BC$155:$BC$1048576,0),MATCH((CUADRO!N$4&amp;$E380),'Hoja de Trabajo para listado'!$BC$151:$CB$151,0)),0)+IFERROR(INDEX('Hoja de Trabajo para listado'!$DE$153:$DG$274,MATCH($A380,'Hoja de Trabajo para listado'!$DE$153:$DE$1048576,0),MATCH((CUADRO!N$4&amp;$E380),'Hoja de Trabajo para listado'!$DE$151:$DG$151,0)),0)+IFERROR(INDEX('Hoja de Trabajo para listado'!$CD$155:$DC$1048576,MATCH($A380,'Hoja de Trabajo para listado'!$CD$155:$CD$1048576,0),MATCH((CUADRO!N$4&amp;$E380),'Hoja de Trabajo para listado'!$CD$151:$DC$151,0)),0)</f>
        <v>0</v>
      </c>
      <c r="O380" s="245">
        <f ca="1">+IFERROR(INDEX('Hoja de Trabajo para listado'!$A$155:$Z$1048576,MATCH($A380,'Hoja de Trabajo para listado'!$A$155:$A$1048576,0),MATCH((CUADRO!O$4&amp;$E380),'Hoja de Trabajo para listado'!$A$151:$Z$151,0)),0)+IFERROR(INDEX('Hoja de Trabajo para listado'!$AB$155:$BA$1048576,MATCH($A380,'Hoja de Trabajo para listado'!$AB$155:$AB$1048576,0),MATCH((CUADRO!O$4&amp;$E380),'Hoja de Trabajo para listado'!$AB$151:$BA$151,0)),0)+IFERROR(INDEX('Hoja de Trabajo para listado'!$BC$155:$CB$1048576,MATCH($A380,'Hoja de Trabajo para listado'!$BC$155:$BC$1048576,0),MATCH((CUADRO!O$4&amp;$E380),'Hoja de Trabajo para listado'!$BC$151:$CB$151,0)),0)+IFERROR(INDEX('Hoja de Trabajo para listado'!$DE$153:$DG$274,MATCH($A380,'Hoja de Trabajo para listado'!$DE$153:$DE$1048576,0),MATCH((CUADRO!O$4&amp;$E380),'Hoja de Trabajo para listado'!$DE$151:$DG$151,0)),0)+IFERROR(INDEX('Hoja de Trabajo para listado'!$CD$155:$DC$1048576,MATCH($A380,'Hoja de Trabajo para listado'!$CD$155:$CD$1048576,0),MATCH((CUADRO!O$4&amp;$E380),'Hoja de Trabajo para listado'!$CD$151:$DC$151,0)),0)</f>
        <v>0</v>
      </c>
      <c r="P380" s="245">
        <f ca="1">+IFERROR(INDEX('Hoja de Trabajo para listado'!$A$155:$Z$1048576,MATCH($A380,'Hoja de Trabajo para listado'!$A$155:$A$1048576,0),MATCH((CUADRO!P$4&amp;$E380),'Hoja de Trabajo para listado'!$A$151:$Z$151,0)),0)+IFERROR(INDEX('Hoja de Trabajo para listado'!$AB$155:$BA$1048576,MATCH($A380,'Hoja de Trabajo para listado'!$AB$155:$AB$1048576,0),MATCH((CUADRO!P$4&amp;$E380),'Hoja de Trabajo para listado'!$AB$151:$BA$151,0)),0)+IFERROR(INDEX('Hoja de Trabajo para listado'!$BC$155:$CB$1048576,MATCH($A380,'Hoja de Trabajo para listado'!$BC$155:$BC$1048576,0),MATCH((CUADRO!P$4&amp;$E380),'Hoja de Trabajo para listado'!$BC$151:$CB$151,0)),0)+IFERROR(INDEX('Hoja de Trabajo para listado'!$DE$153:$DG$274,MATCH($A380,'Hoja de Trabajo para listado'!$DE$153:$DE$1048576,0),MATCH((CUADRO!P$4&amp;$E380),'Hoja de Trabajo para listado'!$DE$151:$DG$151,0)),0)+IFERROR(INDEX('Hoja de Trabajo para listado'!$CD$155:$DC$1048576,MATCH($A380,'Hoja de Trabajo para listado'!$CD$155:$CD$1048576,0),MATCH((CUADRO!P$4&amp;$E380),'Hoja de Trabajo para listado'!$CD$151:$DC$151,0)),0)</f>
        <v>0</v>
      </c>
      <c r="Q380" s="245">
        <f ca="1">+IFERROR(INDEX('Hoja de Trabajo para listado'!$A$155:$Z$1048576,MATCH($A380,'Hoja de Trabajo para listado'!$A$155:$A$1048576,0),MATCH((CUADRO!Q$4&amp;$E380),'Hoja de Trabajo para listado'!$A$151:$Z$151,0)),0)+IFERROR(INDEX('Hoja de Trabajo para listado'!$AB$155:$BA$1048576,MATCH($A380,'Hoja de Trabajo para listado'!$AB$155:$AB$1048576,0),MATCH((CUADRO!Q$4&amp;$E380),'Hoja de Trabajo para listado'!$AB$151:$BA$151,0)),0)+IFERROR(INDEX('Hoja de Trabajo para listado'!$BC$155:$CB$1048576,MATCH($A380,'Hoja de Trabajo para listado'!$BC$155:$BC$1048576,0),MATCH((CUADRO!Q$4&amp;$E380),'Hoja de Trabajo para listado'!$BC$151:$CB$151,0)),0)+IFERROR(INDEX('Hoja de Trabajo para listado'!$DE$153:$DG$274,MATCH($A380,'Hoja de Trabajo para listado'!$DE$153:$DE$1048576,0),MATCH((CUADRO!Q$4&amp;$E380),'Hoja de Trabajo para listado'!$DE$151:$DG$151,0)),0)+IFERROR(INDEX('Hoja de Trabajo para listado'!$CD$155:$DC$1048576,MATCH($A380,'Hoja de Trabajo para listado'!$CD$155:$CD$1048576,0),MATCH((CUADRO!Q$4&amp;$E380),'Hoja de Trabajo para listado'!$CD$151:$DC$151,0)),0)</f>
        <v>0</v>
      </c>
      <c r="R380" s="245">
        <f t="shared" ca="1" si="17"/>
        <v>1148181.3700000001</v>
      </c>
      <c r="S380" s="259">
        <f ca="1">+R379+R380</f>
        <v>1148181.3700000001</v>
      </c>
      <c r="T380" s="245">
        <f ca="1">+S380</f>
        <v>1148181.3700000001</v>
      </c>
      <c r="U380" s="244">
        <f t="shared" si="18"/>
        <v>2</v>
      </c>
      <c r="V380" s="333" t="s">
        <v>1327</v>
      </c>
      <c r="W380" s="388"/>
      <c r="Z380" s="475"/>
      <c r="AA380" s="476"/>
    </row>
    <row r="381" spans="1:27" customFormat="1" ht="27" customHeight="1">
      <c r="A381" s="251">
        <v>633</v>
      </c>
      <c r="B381" s="392">
        <f>+A381</f>
        <v>633</v>
      </c>
      <c r="C381" s="247" t="str">
        <f>+VLOOKUP(A381,bd_lista!$A$3:$C$592,3,FALSE)</f>
        <v>Empresa Misicuni</v>
      </c>
      <c r="D381" s="389" t="str">
        <f>+C381</f>
        <v>Empresa Misicuni</v>
      </c>
      <c r="E381" s="247" t="s">
        <v>1304</v>
      </c>
      <c r="F381" s="243">
        <f ca="1">+IFERROR(INDEX('Hoja de Trabajo para listado'!$A$155:$Z$1048576,MATCH($A381,'Hoja de Trabajo para listado'!$A$155:$A$1048576,0),MATCH((CUADRO!F$4&amp;$E381),'Hoja de Trabajo para listado'!$A$151:$Z$151,0)),0)+IFERROR(INDEX('Hoja de Trabajo para listado'!$AB$155:$BA$1048576,MATCH($A381,'Hoja de Trabajo para listado'!$AB$155:$AB$1048576,0),MATCH((CUADRO!F$4&amp;$E381),'Hoja de Trabajo para listado'!$AB$151:$BA$151,0)),0)+IFERROR(INDEX('Hoja de Trabajo para listado'!$BC$155:$CB$1048576,MATCH($A381,'Hoja de Trabajo para listado'!$BC$155:$BC$1048576,0),MATCH((CUADRO!F$4&amp;$E381),'Hoja de Trabajo para listado'!$BC$151:$CB$151,0)),0)+IFERROR(INDEX('Hoja de Trabajo para listado'!$DE$153:$DG$274,MATCH($A381,'Hoja de Trabajo para listado'!$DE$153:$DE$1048576,0),MATCH((CUADRO!F$4&amp;$E381),'Hoja de Trabajo para listado'!$DE$151:$DG$151,0)),0)+IFERROR(INDEX('Hoja de Trabajo para listado'!$CD$155:$DC$1048576,MATCH($A381,'Hoja de Trabajo para listado'!$CD$155:$CD$1048576,0),MATCH((CUADRO!F$4&amp;$E381),'Hoja de Trabajo para listado'!$CD$151:$DC$151,0)),0)</f>
        <v>0</v>
      </c>
      <c r="G381" s="243">
        <f ca="1">+IFERROR(INDEX('Hoja de Trabajo para listado'!$A$155:$Z$1048576,MATCH($A381,'Hoja de Trabajo para listado'!$A$155:$A$1048576,0),MATCH((CUADRO!G$4&amp;$E381),'Hoja de Trabajo para listado'!$A$151:$Z$151,0)),0)+IFERROR(INDEX('Hoja de Trabajo para listado'!$AB$155:$BA$1048576,MATCH($A381,'Hoja de Trabajo para listado'!$AB$155:$AB$1048576,0),MATCH((CUADRO!G$4&amp;$E381),'Hoja de Trabajo para listado'!$AB$151:$BA$151,0)),0)+IFERROR(INDEX('Hoja de Trabajo para listado'!$BC$155:$CB$1048576,MATCH($A381,'Hoja de Trabajo para listado'!$BC$155:$BC$1048576,0),MATCH((CUADRO!G$4&amp;$E381),'Hoja de Trabajo para listado'!$BC$151:$CB$151,0)),0)+IFERROR(INDEX('Hoja de Trabajo para listado'!$DE$153:$DG$274,MATCH($A381,'Hoja de Trabajo para listado'!$DE$153:$DE$1048576,0),MATCH((CUADRO!G$4&amp;$E381),'Hoja de Trabajo para listado'!$DE$151:$DG$151,0)),0)+IFERROR(INDEX('Hoja de Trabajo para listado'!$CD$155:$DC$1048576,MATCH($A381,'Hoja de Trabajo para listado'!$CD$155:$CD$1048576,0),MATCH((CUADRO!G$4&amp;$E381),'Hoja de Trabajo para listado'!$CD$151:$DC$151,0)),0)</f>
        <v>0</v>
      </c>
      <c r="H381" s="243">
        <f ca="1">+IFERROR(INDEX('Hoja de Trabajo para listado'!$A$155:$Z$1048576,MATCH($A381,'Hoja de Trabajo para listado'!$A$155:$A$1048576,0),MATCH((CUADRO!H$4&amp;$E381),'Hoja de Trabajo para listado'!$A$151:$Z$151,0)),0)+IFERROR(INDEX('Hoja de Trabajo para listado'!$AB$155:$BA$1048576,MATCH($A381,'Hoja de Trabajo para listado'!$AB$155:$AB$1048576,0),MATCH((CUADRO!H$4&amp;$E381),'Hoja de Trabajo para listado'!$AB$151:$BA$151,0)),0)+IFERROR(INDEX('Hoja de Trabajo para listado'!$BC$155:$CB$1048576,MATCH($A381,'Hoja de Trabajo para listado'!$BC$155:$BC$1048576,0),MATCH((CUADRO!H$4&amp;$E381),'Hoja de Trabajo para listado'!$BC$151:$CB$151,0)),0)+IFERROR(INDEX('Hoja de Trabajo para listado'!$DE$153:$DG$274,MATCH($A381,'Hoja de Trabajo para listado'!$DE$153:$DE$1048576,0),MATCH((CUADRO!H$4&amp;$E381),'Hoja de Trabajo para listado'!$DE$151:$DG$151,0)),0)+IFERROR(INDEX('Hoja de Trabajo para listado'!$CD$155:$DC$1048576,MATCH($A381,'Hoja de Trabajo para listado'!$CD$155:$CD$1048576,0),MATCH((CUADRO!H$4&amp;$E381),'Hoja de Trabajo para listado'!$CD$151:$DC$151,0)),0)</f>
        <v>0</v>
      </c>
      <c r="I381" s="243">
        <f ca="1">+IFERROR(INDEX('Hoja de Trabajo para listado'!$A$155:$Z$1048576,MATCH($A381,'Hoja de Trabajo para listado'!$A$155:$A$1048576,0),MATCH((CUADRO!I$4&amp;$E381),'Hoja de Trabajo para listado'!$A$151:$Z$151,0)),0)+IFERROR(INDEX('Hoja de Trabajo para listado'!$AB$155:$BA$1048576,MATCH($A381,'Hoja de Trabajo para listado'!$AB$155:$AB$1048576,0),MATCH((CUADRO!I$4&amp;$E381),'Hoja de Trabajo para listado'!$AB$151:$BA$151,0)),0)+IFERROR(INDEX('Hoja de Trabajo para listado'!$BC$155:$CB$1048576,MATCH($A381,'Hoja de Trabajo para listado'!$BC$155:$BC$1048576,0),MATCH((CUADRO!I$4&amp;$E381),'Hoja de Trabajo para listado'!$BC$151:$CB$151,0)),0)+IFERROR(INDEX('Hoja de Trabajo para listado'!$DE$153:$DG$274,MATCH($A381,'Hoja de Trabajo para listado'!$DE$153:$DE$1048576,0),MATCH((CUADRO!I$4&amp;$E381),'Hoja de Trabajo para listado'!$DE$151:$DG$151,0)),0)+IFERROR(INDEX('Hoja de Trabajo para listado'!$CD$155:$DC$1048576,MATCH($A381,'Hoja de Trabajo para listado'!$CD$155:$CD$1048576,0),MATCH((CUADRO!I$4&amp;$E381),'Hoja de Trabajo para listado'!$CD$151:$DC$151,0)),0)</f>
        <v>0</v>
      </c>
      <c r="J381" s="243">
        <f ca="1">+IFERROR(INDEX('Hoja de Trabajo para listado'!$A$155:$Z$1048576,MATCH($A381,'Hoja de Trabajo para listado'!$A$155:$A$1048576,0),MATCH((CUADRO!J$4&amp;$E381),'Hoja de Trabajo para listado'!$A$151:$Z$151,0)),0)+IFERROR(INDEX('Hoja de Trabajo para listado'!$AB$155:$BA$1048576,MATCH($A381,'Hoja de Trabajo para listado'!$AB$155:$AB$1048576,0),MATCH((CUADRO!J$4&amp;$E381),'Hoja de Trabajo para listado'!$AB$151:$BA$151,0)),0)+IFERROR(INDEX('Hoja de Trabajo para listado'!$BC$155:$CB$1048576,MATCH($A381,'Hoja de Trabajo para listado'!$BC$155:$BC$1048576,0),MATCH((CUADRO!J$4&amp;$E381),'Hoja de Trabajo para listado'!$BC$151:$CB$151,0)),0)+IFERROR(INDEX('Hoja de Trabajo para listado'!$DE$153:$DG$274,MATCH($A381,'Hoja de Trabajo para listado'!$DE$153:$DE$1048576,0),MATCH((CUADRO!J$4&amp;$E381),'Hoja de Trabajo para listado'!$DE$151:$DG$151,0)),0)+IFERROR(INDEX('Hoja de Trabajo para listado'!$CD$155:$DC$1048576,MATCH($A381,'Hoja de Trabajo para listado'!$CD$155:$CD$1048576,0),MATCH((CUADRO!J$4&amp;$E381),'Hoja de Trabajo para listado'!$CD$151:$DC$151,0)),0)</f>
        <v>0</v>
      </c>
      <c r="K381" s="243">
        <f ca="1">+IFERROR(INDEX('Hoja de Trabajo para listado'!$A$155:$Z$1048576,MATCH($A381,'Hoja de Trabajo para listado'!$A$155:$A$1048576,0),MATCH((CUADRO!K$4&amp;$E381),'Hoja de Trabajo para listado'!$A$151:$Z$151,0)),0)+IFERROR(INDEX('Hoja de Trabajo para listado'!$AB$155:$BA$1048576,MATCH($A381,'Hoja de Trabajo para listado'!$AB$155:$AB$1048576,0),MATCH((CUADRO!K$4&amp;$E381),'Hoja de Trabajo para listado'!$AB$151:$BA$151,0)),0)+IFERROR(INDEX('Hoja de Trabajo para listado'!$BC$155:$CB$1048576,MATCH($A381,'Hoja de Trabajo para listado'!$BC$155:$BC$1048576,0),MATCH((CUADRO!K$4&amp;$E381),'Hoja de Trabajo para listado'!$BC$151:$CB$151,0)),0)+IFERROR(INDEX('Hoja de Trabajo para listado'!$DE$153:$DG$274,MATCH($A381,'Hoja de Trabajo para listado'!$DE$153:$DE$1048576,0),MATCH((CUADRO!K$4&amp;$E381),'Hoja de Trabajo para listado'!$DE$151:$DG$151,0)),0)+IFERROR(INDEX('Hoja de Trabajo para listado'!$CD$155:$DC$1048576,MATCH($A381,'Hoja de Trabajo para listado'!$CD$155:$CD$1048576,0),MATCH((CUADRO!K$4&amp;$E381),'Hoja de Trabajo para listado'!$CD$151:$DC$151,0)),0)</f>
        <v>0</v>
      </c>
      <c r="L381" s="243">
        <f ca="1">+IFERROR(INDEX('Hoja de Trabajo para listado'!$A$155:$Z$1048576,MATCH($A381,'Hoja de Trabajo para listado'!$A$155:$A$1048576,0),MATCH((CUADRO!L$4&amp;$E381),'Hoja de Trabajo para listado'!$A$151:$Z$151,0)),0)+IFERROR(INDEX('Hoja de Trabajo para listado'!$AB$155:$BA$1048576,MATCH($A381,'Hoja de Trabajo para listado'!$AB$155:$AB$1048576,0),MATCH((CUADRO!L$4&amp;$E381),'Hoja de Trabajo para listado'!$AB$151:$BA$151,0)),0)+IFERROR(INDEX('Hoja de Trabajo para listado'!$BC$155:$CB$1048576,MATCH($A381,'Hoja de Trabajo para listado'!$BC$155:$BC$1048576,0),MATCH((CUADRO!L$4&amp;$E381),'Hoja de Trabajo para listado'!$BC$151:$CB$151,0)),0)+IFERROR(INDEX('Hoja de Trabajo para listado'!$DE$153:$DG$274,MATCH($A381,'Hoja de Trabajo para listado'!$DE$153:$DE$1048576,0),MATCH((CUADRO!L$4&amp;$E381),'Hoja de Trabajo para listado'!$DE$151:$DG$151,0)),0)+IFERROR(INDEX('Hoja de Trabajo para listado'!$CD$155:$DC$1048576,MATCH($A381,'Hoja de Trabajo para listado'!$CD$155:$CD$1048576,0),MATCH((CUADRO!L$4&amp;$E381),'Hoja de Trabajo para listado'!$CD$151:$DC$151,0)),0)</f>
        <v>0</v>
      </c>
      <c r="M381" s="243">
        <f ca="1">+IFERROR(INDEX('Hoja de Trabajo para listado'!$A$155:$Z$1048576,MATCH($A381,'Hoja de Trabajo para listado'!$A$155:$A$1048576,0),MATCH((CUADRO!M$4&amp;$E381),'Hoja de Trabajo para listado'!$A$151:$Z$151,0)),0)+IFERROR(INDEX('Hoja de Trabajo para listado'!$AB$155:$BA$1048576,MATCH($A381,'Hoja de Trabajo para listado'!$AB$155:$AB$1048576,0),MATCH((CUADRO!M$4&amp;$E381),'Hoja de Trabajo para listado'!$AB$151:$BA$151,0)),0)+IFERROR(INDEX('Hoja de Trabajo para listado'!$BC$155:$CB$1048576,MATCH($A381,'Hoja de Trabajo para listado'!$BC$155:$BC$1048576,0),MATCH((CUADRO!M$4&amp;$E381),'Hoja de Trabajo para listado'!$BC$151:$CB$151,0)),0)+IFERROR(INDEX('Hoja de Trabajo para listado'!$DE$153:$DG$274,MATCH($A381,'Hoja de Trabajo para listado'!$DE$153:$DE$1048576,0),MATCH((CUADRO!M$4&amp;$E381),'Hoja de Trabajo para listado'!$DE$151:$DG$151,0)),0)+IFERROR(INDEX('Hoja de Trabajo para listado'!$CD$155:$DC$1048576,MATCH($A381,'Hoja de Trabajo para listado'!$CD$155:$CD$1048576,0),MATCH((CUADRO!M$4&amp;$E381),'Hoja de Trabajo para listado'!$CD$151:$DC$151,0)),0)</f>
        <v>0</v>
      </c>
      <c r="N381" s="243">
        <f ca="1">+IFERROR(INDEX('Hoja de Trabajo para listado'!$A$155:$Z$1048576,MATCH($A381,'Hoja de Trabajo para listado'!$A$155:$A$1048576,0),MATCH((CUADRO!N$4&amp;$E381),'Hoja de Trabajo para listado'!$A$151:$Z$151,0)),0)+IFERROR(INDEX('Hoja de Trabajo para listado'!$AB$155:$BA$1048576,MATCH($A381,'Hoja de Trabajo para listado'!$AB$155:$AB$1048576,0),MATCH((CUADRO!N$4&amp;$E381),'Hoja de Trabajo para listado'!$AB$151:$BA$151,0)),0)+IFERROR(INDEX('Hoja de Trabajo para listado'!$BC$155:$CB$1048576,MATCH($A381,'Hoja de Trabajo para listado'!$BC$155:$BC$1048576,0),MATCH((CUADRO!N$4&amp;$E381),'Hoja de Trabajo para listado'!$BC$151:$CB$151,0)),0)+IFERROR(INDEX('Hoja de Trabajo para listado'!$DE$153:$DG$274,MATCH($A381,'Hoja de Trabajo para listado'!$DE$153:$DE$1048576,0),MATCH((CUADRO!N$4&amp;$E381),'Hoja de Trabajo para listado'!$DE$151:$DG$151,0)),0)+IFERROR(INDEX('Hoja de Trabajo para listado'!$CD$155:$DC$1048576,MATCH($A381,'Hoja de Trabajo para listado'!$CD$155:$CD$1048576,0),MATCH((CUADRO!N$4&amp;$E381),'Hoja de Trabajo para listado'!$CD$151:$DC$151,0)),0)</f>
        <v>0</v>
      </c>
      <c r="O381" s="243">
        <f ca="1">+IFERROR(INDEX('Hoja de Trabajo para listado'!$A$155:$Z$1048576,MATCH($A381,'Hoja de Trabajo para listado'!$A$155:$A$1048576,0),MATCH((CUADRO!O$4&amp;$E381),'Hoja de Trabajo para listado'!$A$151:$Z$151,0)),0)+IFERROR(INDEX('Hoja de Trabajo para listado'!$AB$155:$BA$1048576,MATCH($A381,'Hoja de Trabajo para listado'!$AB$155:$AB$1048576,0),MATCH((CUADRO!O$4&amp;$E381),'Hoja de Trabajo para listado'!$AB$151:$BA$151,0)),0)+IFERROR(INDEX('Hoja de Trabajo para listado'!$BC$155:$CB$1048576,MATCH($A381,'Hoja de Trabajo para listado'!$BC$155:$BC$1048576,0),MATCH((CUADRO!O$4&amp;$E381),'Hoja de Trabajo para listado'!$BC$151:$CB$151,0)),0)+IFERROR(INDEX('Hoja de Trabajo para listado'!$DE$153:$DG$274,MATCH($A381,'Hoja de Trabajo para listado'!$DE$153:$DE$1048576,0),MATCH((CUADRO!O$4&amp;$E381),'Hoja de Trabajo para listado'!$DE$151:$DG$151,0)),0)+IFERROR(INDEX('Hoja de Trabajo para listado'!$CD$155:$DC$1048576,MATCH($A381,'Hoja de Trabajo para listado'!$CD$155:$CD$1048576,0),MATCH((CUADRO!O$4&amp;$E381),'Hoja de Trabajo para listado'!$CD$151:$DC$151,0)),0)</f>
        <v>0</v>
      </c>
      <c r="P381" s="243">
        <f ca="1">+IFERROR(INDEX('Hoja de Trabajo para listado'!$A$155:$Z$1048576,MATCH($A381,'Hoja de Trabajo para listado'!$A$155:$A$1048576,0),MATCH((CUADRO!P$4&amp;$E381),'Hoja de Trabajo para listado'!$A$151:$Z$151,0)),0)+IFERROR(INDEX('Hoja de Trabajo para listado'!$AB$155:$BA$1048576,MATCH($A381,'Hoja de Trabajo para listado'!$AB$155:$AB$1048576,0),MATCH((CUADRO!P$4&amp;$E381),'Hoja de Trabajo para listado'!$AB$151:$BA$151,0)),0)+IFERROR(INDEX('Hoja de Trabajo para listado'!$BC$155:$CB$1048576,MATCH($A381,'Hoja de Trabajo para listado'!$BC$155:$BC$1048576,0),MATCH((CUADRO!P$4&amp;$E381),'Hoja de Trabajo para listado'!$BC$151:$CB$151,0)),0)+IFERROR(INDEX('Hoja de Trabajo para listado'!$DE$153:$DG$274,MATCH($A381,'Hoja de Trabajo para listado'!$DE$153:$DE$1048576,0),MATCH((CUADRO!P$4&amp;$E381),'Hoja de Trabajo para listado'!$DE$151:$DG$151,0)),0)+IFERROR(INDEX('Hoja de Trabajo para listado'!$CD$155:$DC$1048576,MATCH($A381,'Hoja de Trabajo para listado'!$CD$155:$CD$1048576,0),MATCH((CUADRO!P$4&amp;$E381),'Hoja de Trabajo para listado'!$CD$151:$DC$151,0)),0)</f>
        <v>0</v>
      </c>
      <c r="Q381" s="243">
        <f ca="1">+IFERROR(INDEX('Hoja de Trabajo para listado'!$A$155:$Z$1048576,MATCH($A381,'Hoja de Trabajo para listado'!$A$155:$A$1048576,0),MATCH((CUADRO!Q$4&amp;$E381),'Hoja de Trabajo para listado'!$A$151:$Z$151,0)),0)+IFERROR(INDEX('Hoja de Trabajo para listado'!$AB$155:$BA$1048576,MATCH($A381,'Hoja de Trabajo para listado'!$AB$155:$AB$1048576,0),MATCH((CUADRO!Q$4&amp;$E381),'Hoja de Trabajo para listado'!$AB$151:$BA$151,0)),0)+IFERROR(INDEX('Hoja de Trabajo para listado'!$BC$155:$CB$1048576,MATCH($A381,'Hoja de Trabajo para listado'!$BC$155:$BC$1048576,0),MATCH((CUADRO!Q$4&amp;$E381),'Hoja de Trabajo para listado'!$BC$151:$CB$151,0)),0)+IFERROR(INDEX('Hoja de Trabajo para listado'!$DE$153:$DG$274,MATCH($A381,'Hoja de Trabajo para listado'!$DE$153:$DE$1048576,0),MATCH((CUADRO!Q$4&amp;$E381),'Hoja de Trabajo para listado'!$DE$151:$DG$151,0)),0)+IFERROR(INDEX('Hoja de Trabajo para listado'!$CD$155:$DC$1048576,MATCH($A381,'Hoja de Trabajo para listado'!$CD$155:$CD$1048576,0),MATCH((CUADRO!Q$4&amp;$E381),'Hoja de Trabajo para listado'!$CD$151:$DC$151,0)),0)</f>
        <v>0</v>
      </c>
      <c r="R381" s="243">
        <f t="shared" ca="1" si="15"/>
        <v>0</v>
      </c>
      <c r="S381" s="249"/>
      <c r="T381" s="243">
        <f ca="1">+T382</f>
        <v>4212.1000000000004</v>
      </c>
      <c r="U381" s="242">
        <f t="shared" si="16"/>
        <v>1</v>
      </c>
      <c r="V381" s="333" t="str">
        <f>+VLOOKUP(A381,bd_lista!$A$3:$E$592,5,FALSE)</f>
        <v>Empresas Nacionales</v>
      </c>
      <c r="W381" s="387" t="str">
        <f>+V381</f>
        <v>Empresas Nacionales</v>
      </c>
      <c r="X381" s="242">
        <f>+VLOOKUP(A381,[4]Sheet1!$A$13:$D$744,4,FALSE)</f>
        <v>86</v>
      </c>
      <c r="Y381" s="242" t="str">
        <f>+VLOOKUP(X381,bd_lista!$A$3:$C$592,3,FALSE)</f>
        <v>Ministerio de Medio Ambiente y Agua</v>
      </c>
      <c r="Z381" s="294">
        <f>+X381</f>
        <v>86</v>
      </c>
      <c r="AA381" s="295" t="str">
        <f>+Y381</f>
        <v>Ministerio de Medio Ambiente y Agua</v>
      </c>
    </row>
    <row r="382" spans="1:27" customFormat="1" ht="15" customHeight="1">
      <c r="A382" s="32">
        <v>633</v>
      </c>
      <c r="B382" s="393"/>
      <c r="C382" s="333" t="str">
        <f>+VLOOKUP(A382,bd_lista!$A$3:$C$592,3,FALSE)</f>
        <v>Empresa Misicuni</v>
      </c>
      <c r="D382" s="390"/>
      <c r="E382" s="247" t="s">
        <v>1305</v>
      </c>
      <c r="F382" s="243">
        <f ca="1">+IFERROR(INDEX('Hoja de Trabajo para listado'!$A$155:$Z$1048576,MATCH($A382,'Hoja de Trabajo para listado'!$A$155:$A$1048576,0),MATCH((CUADRO!F$4&amp;$E382),'Hoja de Trabajo para listado'!$A$151:$Z$151,0)),0)+IFERROR(INDEX('Hoja de Trabajo para listado'!$AB$155:$BA$1048576,MATCH($A382,'Hoja de Trabajo para listado'!$AB$155:$AB$1048576,0),MATCH((CUADRO!F$4&amp;$E382),'Hoja de Trabajo para listado'!$AB$151:$BA$151,0)),0)+IFERROR(INDEX('Hoja de Trabajo para listado'!$BC$155:$CB$1048576,MATCH($A382,'Hoja de Trabajo para listado'!$BC$155:$BC$1048576,0),MATCH((CUADRO!F$4&amp;$E382),'Hoja de Trabajo para listado'!$BC$151:$CB$151,0)),0)+IFERROR(INDEX('Hoja de Trabajo para listado'!$DE$153:$DG$274,MATCH($A382,'Hoja de Trabajo para listado'!$DE$153:$DE$1048576,0),MATCH((CUADRO!F$4&amp;$E382),'Hoja de Trabajo para listado'!$DE$151:$DG$151,0)),0)+IFERROR(INDEX('Hoja de Trabajo para listado'!$CD$155:$DC$1048576,MATCH($A382,'Hoja de Trabajo para listado'!$CD$155:$CD$1048576,0),MATCH((CUADRO!F$4&amp;$E382),'Hoja de Trabajo para listado'!$CD$151:$DC$151,0)),0)</f>
        <v>0</v>
      </c>
      <c r="G382" s="243">
        <f ca="1">+IFERROR(INDEX('Hoja de Trabajo para listado'!$A$155:$Z$1048576,MATCH($A382,'Hoja de Trabajo para listado'!$A$155:$A$1048576,0),MATCH((CUADRO!G$4&amp;$E382),'Hoja de Trabajo para listado'!$A$151:$Z$151,0)),0)+IFERROR(INDEX('Hoja de Trabajo para listado'!$AB$155:$BA$1048576,MATCH($A382,'Hoja de Trabajo para listado'!$AB$155:$AB$1048576,0),MATCH((CUADRO!G$4&amp;$E382),'Hoja de Trabajo para listado'!$AB$151:$BA$151,0)),0)+IFERROR(INDEX('Hoja de Trabajo para listado'!$BC$155:$CB$1048576,MATCH($A382,'Hoja de Trabajo para listado'!$BC$155:$BC$1048576,0),MATCH((CUADRO!G$4&amp;$E382),'Hoja de Trabajo para listado'!$BC$151:$CB$151,0)),0)+IFERROR(INDEX('Hoja de Trabajo para listado'!$DE$153:$DG$274,MATCH($A382,'Hoja de Trabajo para listado'!$DE$153:$DE$1048576,0),MATCH((CUADRO!G$4&amp;$E382),'Hoja de Trabajo para listado'!$DE$151:$DG$151,0)),0)+IFERROR(INDEX('Hoja de Trabajo para listado'!$CD$155:$DC$1048576,MATCH($A382,'Hoja de Trabajo para listado'!$CD$155:$CD$1048576,0),MATCH((CUADRO!G$4&amp;$E382),'Hoja de Trabajo para listado'!$CD$151:$DC$151,0)),0)</f>
        <v>0</v>
      </c>
      <c r="H382" s="243">
        <f ca="1">+IFERROR(INDEX('Hoja de Trabajo para listado'!$A$155:$Z$1048576,MATCH($A382,'Hoja de Trabajo para listado'!$A$155:$A$1048576,0),MATCH((CUADRO!H$4&amp;$E382),'Hoja de Trabajo para listado'!$A$151:$Z$151,0)),0)+IFERROR(INDEX('Hoja de Trabajo para listado'!$AB$155:$BA$1048576,MATCH($A382,'Hoja de Trabajo para listado'!$AB$155:$AB$1048576,0),MATCH((CUADRO!H$4&amp;$E382),'Hoja de Trabajo para listado'!$AB$151:$BA$151,0)),0)+IFERROR(INDEX('Hoja de Trabajo para listado'!$BC$155:$CB$1048576,MATCH($A382,'Hoja de Trabajo para listado'!$BC$155:$BC$1048576,0),MATCH((CUADRO!H$4&amp;$E382),'Hoja de Trabajo para listado'!$BC$151:$CB$151,0)),0)+IFERROR(INDEX('Hoja de Trabajo para listado'!$DE$153:$DG$274,MATCH($A382,'Hoja de Trabajo para listado'!$DE$153:$DE$1048576,0),MATCH((CUADRO!H$4&amp;$E382),'Hoja de Trabajo para listado'!$DE$151:$DG$151,0)),0)+IFERROR(INDEX('Hoja de Trabajo para listado'!$CD$155:$DC$1048576,MATCH($A382,'Hoja de Trabajo para listado'!$CD$155:$CD$1048576,0),MATCH((CUADRO!H$4&amp;$E382),'Hoja de Trabajo para listado'!$CD$151:$DC$151,0)),0)</f>
        <v>0</v>
      </c>
      <c r="I382" s="243">
        <f ca="1">+IFERROR(INDEX('Hoja de Trabajo para listado'!$A$155:$Z$1048576,MATCH($A382,'Hoja de Trabajo para listado'!$A$155:$A$1048576,0),MATCH((CUADRO!I$4&amp;$E382),'Hoja de Trabajo para listado'!$A$151:$Z$151,0)),0)+IFERROR(INDEX('Hoja de Trabajo para listado'!$AB$155:$BA$1048576,MATCH($A382,'Hoja de Trabajo para listado'!$AB$155:$AB$1048576,0),MATCH((CUADRO!I$4&amp;$E382),'Hoja de Trabajo para listado'!$AB$151:$BA$151,0)),0)+IFERROR(INDEX('Hoja de Trabajo para listado'!$BC$155:$CB$1048576,MATCH($A382,'Hoja de Trabajo para listado'!$BC$155:$BC$1048576,0),MATCH((CUADRO!I$4&amp;$E382),'Hoja de Trabajo para listado'!$BC$151:$CB$151,0)),0)+IFERROR(INDEX('Hoja de Trabajo para listado'!$DE$153:$DG$274,MATCH($A382,'Hoja de Trabajo para listado'!$DE$153:$DE$1048576,0),MATCH((CUADRO!I$4&amp;$E382),'Hoja de Trabajo para listado'!$DE$151:$DG$151,0)),0)+IFERROR(INDEX('Hoja de Trabajo para listado'!$CD$155:$DC$1048576,MATCH($A382,'Hoja de Trabajo para listado'!$CD$155:$CD$1048576,0),MATCH((CUADRO!I$4&amp;$E382),'Hoja de Trabajo para listado'!$CD$151:$DC$151,0)),0)</f>
        <v>0</v>
      </c>
      <c r="J382" s="243">
        <f ca="1">+IFERROR(INDEX('Hoja de Trabajo para listado'!$A$155:$Z$1048576,MATCH($A382,'Hoja de Trabajo para listado'!$A$155:$A$1048576,0),MATCH((CUADRO!J$4&amp;$E382),'Hoja de Trabajo para listado'!$A$151:$Z$151,0)),0)+IFERROR(INDEX('Hoja de Trabajo para listado'!$AB$155:$BA$1048576,MATCH($A382,'Hoja de Trabajo para listado'!$AB$155:$AB$1048576,0),MATCH((CUADRO!J$4&amp;$E382),'Hoja de Trabajo para listado'!$AB$151:$BA$151,0)),0)+IFERROR(INDEX('Hoja de Trabajo para listado'!$BC$155:$CB$1048576,MATCH($A382,'Hoja de Trabajo para listado'!$BC$155:$BC$1048576,0),MATCH((CUADRO!J$4&amp;$E382),'Hoja de Trabajo para listado'!$BC$151:$CB$151,0)),0)+IFERROR(INDEX('Hoja de Trabajo para listado'!$DE$153:$DG$274,MATCH($A382,'Hoja de Trabajo para listado'!$DE$153:$DE$1048576,0),MATCH((CUADRO!J$4&amp;$E382),'Hoja de Trabajo para listado'!$DE$151:$DG$151,0)),0)+IFERROR(INDEX('Hoja de Trabajo para listado'!$CD$155:$DC$1048576,MATCH($A382,'Hoja de Trabajo para listado'!$CD$155:$CD$1048576,0),MATCH((CUADRO!J$4&amp;$E382),'Hoja de Trabajo para listado'!$CD$151:$DC$151,0)),0)</f>
        <v>4212.1000000000004</v>
      </c>
      <c r="K382" s="243">
        <f ca="1">+IFERROR(INDEX('Hoja de Trabajo para listado'!$A$155:$Z$1048576,MATCH($A382,'Hoja de Trabajo para listado'!$A$155:$A$1048576,0),MATCH((CUADRO!K$4&amp;$E382),'Hoja de Trabajo para listado'!$A$151:$Z$151,0)),0)+IFERROR(INDEX('Hoja de Trabajo para listado'!$AB$155:$BA$1048576,MATCH($A382,'Hoja de Trabajo para listado'!$AB$155:$AB$1048576,0),MATCH((CUADRO!K$4&amp;$E382),'Hoja de Trabajo para listado'!$AB$151:$BA$151,0)),0)+IFERROR(INDEX('Hoja de Trabajo para listado'!$BC$155:$CB$1048576,MATCH($A382,'Hoja de Trabajo para listado'!$BC$155:$BC$1048576,0),MATCH((CUADRO!K$4&amp;$E382),'Hoja de Trabajo para listado'!$BC$151:$CB$151,0)),0)+IFERROR(INDEX('Hoja de Trabajo para listado'!$DE$153:$DG$274,MATCH($A382,'Hoja de Trabajo para listado'!$DE$153:$DE$1048576,0),MATCH((CUADRO!K$4&amp;$E382),'Hoja de Trabajo para listado'!$DE$151:$DG$151,0)),0)+IFERROR(INDEX('Hoja de Trabajo para listado'!$CD$155:$DC$1048576,MATCH($A382,'Hoja de Trabajo para listado'!$CD$155:$CD$1048576,0),MATCH((CUADRO!K$4&amp;$E382),'Hoja de Trabajo para listado'!$CD$151:$DC$151,0)),0)</f>
        <v>0</v>
      </c>
      <c r="L382" s="243">
        <f ca="1">+IFERROR(INDEX('Hoja de Trabajo para listado'!$A$155:$Z$1048576,MATCH($A382,'Hoja de Trabajo para listado'!$A$155:$A$1048576,0),MATCH((CUADRO!L$4&amp;$E382),'Hoja de Trabajo para listado'!$A$151:$Z$151,0)),0)+IFERROR(INDEX('Hoja de Trabajo para listado'!$AB$155:$BA$1048576,MATCH($A382,'Hoja de Trabajo para listado'!$AB$155:$AB$1048576,0),MATCH((CUADRO!L$4&amp;$E382),'Hoja de Trabajo para listado'!$AB$151:$BA$151,0)),0)+IFERROR(INDEX('Hoja de Trabajo para listado'!$BC$155:$CB$1048576,MATCH($A382,'Hoja de Trabajo para listado'!$BC$155:$BC$1048576,0),MATCH((CUADRO!L$4&amp;$E382),'Hoja de Trabajo para listado'!$BC$151:$CB$151,0)),0)+IFERROR(INDEX('Hoja de Trabajo para listado'!$DE$153:$DG$274,MATCH($A382,'Hoja de Trabajo para listado'!$DE$153:$DE$1048576,0),MATCH((CUADRO!L$4&amp;$E382),'Hoja de Trabajo para listado'!$DE$151:$DG$151,0)),0)+IFERROR(INDEX('Hoja de Trabajo para listado'!$CD$155:$DC$1048576,MATCH($A382,'Hoja de Trabajo para listado'!$CD$155:$CD$1048576,0),MATCH((CUADRO!L$4&amp;$E382),'Hoja de Trabajo para listado'!$CD$151:$DC$151,0)),0)</f>
        <v>0</v>
      </c>
      <c r="M382" s="243">
        <f ca="1">+IFERROR(INDEX('Hoja de Trabajo para listado'!$A$155:$Z$1048576,MATCH($A382,'Hoja de Trabajo para listado'!$A$155:$A$1048576,0),MATCH((CUADRO!M$4&amp;$E382),'Hoja de Trabajo para listado'!$A$151:$Z$151,0)),0)+IFERROR(INDEX('Hoja de Trabajo para listado'!$AB$155:$BA$1048576,MATCH($A382,'Hoja de Trabajo para listado'!$AB$155:$AB$1048576,0),MATCH((CUADRO!M$4&amp;$E382),'Hoja de Trabajo para listado'!$AB$151:$BA$151,0)),0)+IFERROR(INDEX('Hoja de Trabajo para listado'!$BC$155:$CB$1048576,MATCH($A382,'Hoja de Trabajo para listado'!$BC$155:$BC$1048576,0),MATCH((CUADRO!M$4&amp;$E382),'Hoja de Trabajo para listado'!$BC$151:$CB$151,0)),0)+IFERROR(INDEX('Hoja de Trabajo para listado'!$DE$153:$DG$274,MATCH($A382,'Hoja de Trabajo para listado'!$DE$153:$DE$1048576,0),MATCH((CUADRO!M$4&amp;$E382),'Hoja de Trabajo para listado'!$DE$151:$DG$151,0)),0)+IFERROR(INDEX('Hoja de Trabajo para listado'!$CD$155:$DC$1048576,MATCH($A382,'Hoja de Trabajo para listado'!$CD$155:$CD$1048576,0),MATCH((CUADRO!M$4&amp;$E382),'Hoja de Trabajo para listado'!$CD$151:$DC$151,0)),0)</f>
        <v>0</v>
      </c>
      <c r="N382" s="243">
        <f ca="1">+IFERROR(INDEX('Hoja de Trabajo para listado'!$A$155:$Z$1048576,MATCH($A382,'Hoja de Trabajo para listado'!$A$155:$A$1048576,0),MATCH((CUADRO!N$4&amp;$E382),'Hoja de Trabajo para listado'!$A$151:$Z$151,0)),0)+IFERROR(INDEX('Hoja de Trabajo para listado'!$AB$155:$BA$1048576,MATCH($A382,'Hoja de Trabajo para listado'!$AB$155:$AB$1048576,0),MATCH((CUADRO!N$4&amp;$E382),'Hoja de Trabajo para listado'!$AB$151:$BA$151,0)),0)+IFERROR(INDEX('Hoja de Trabajo para listado'!$BC$155:$CB$1048576,MATCH($A382,'Hoja de Trabajo para listado'!$BC$155:$BC$1048576,0),MATCH((CUADRO!N$4&amp;$E382),'Hoja de Trabajo para listado'!$BC$151:$CB$151,0)),0)+IFERROR(INDEX('Hoja de Trabajo para listado'!$DE$153:$DG$274,MATCH($A382,'Hoja de Trabajo para listado'!$DE$153:$DE$1048576,0),MATCH((CUADRO!N$4&amp;$E382),'Hoja de Trabajo para listado'!$DE$151:$DG$151,0)),0)+IFERROR(INDEX('Hoja de Trabajo para listado'!$CD$155:$DC$1048576,MATCH($A382,'Hoja de Trabajo para listado'!$CD$155:$CD$1048576,0),MATCH((CUADRO!N$4&amp;$E382),'Hoja de Trabajo para listado'!$CD$151:$DC$151,0)),0)</f>
        <v>0</v>
      </c>
      <c r="O382" s="243">
        <f ca="1">+IFERROR(INDEX('Hoja de Trabajo para listado'!$A$155:$Z$1048576,MATCH($A382,'Hoja de Trabajo para listado'!$A$155:$A$1048576,0),MATCH((CUADRO!O$4&amp;$E382),'Hoja de Trabajo para listado'!$A$151:$Z$151,0)),0)+IFERROR(INDEX('Hoja de Trabajo para listado'!$AB$155:$BA$1048576,MATCH($A382,'Hoja de Trabajo para listado'!$AB$155:$AB$1048576,0),MATCH((CUADRO!O$4&amp;$E382),'Hoja de Trabajo para listado'!$AB$151:$BA$151,0)),0)+IFERROR(INDEX('Hoja de Trabajo para listado'!$BC$155:$CB$1048576,MATCH($A382,'Hoja de Trabajo para listado'!$BC$155:$BC$1048576,0),MATCH((CUADRO!O$4&amp;$E382),'Hoja de Trabajo para listado'!$BC$151:$CB$151,0)),0)+IFERROR(INDEX('Hoja de Trabajo para listado'!$DE$153:$DG$274,MATCH($A382,'Hoja de Trabajo para listado'!$DE$153:$DE$1048576,0),MATCH((CUADRO!O$4&amp;$E382),'Hoja de Trabajo para listado'!$DE$151:$DG$151,0)),0)+IFERROR(INDEX('Hoja de Trabajo para listado'!$CD$155:$DC$1048576,MATCH($A382,'Hoja de Trabajo para listado'!$CD$155:$CD$1048576,0),MATCH((CUADRO!O$4&amp;$E382),'Hoja de Trabajo para listado'!$CD$151:$DC$151,0)),0)</f>
        <v>0</v>
      </c>
      <c r="P382" s="243">
        <f ca="1">+IFERROR(INDEX('Hoja de Trabajo para listado'!$A$155:$Z$1048576,MATCH($A382,'Hoja de Trabajo para listado'!$A$155:$A$1048576,0),MATCH((CUADRO!P$4&amp;$E382),'Hoja de Trabajo para listado'!$A$151:$Z$151,0)),0)+IFERROR(INDEX('Hoja de Trabajo para listado'!$AB$155:$BA$1048576,MATCH($A382,'Hoja de Trabajo para listado'!$AB$155:$AB$1048576,0),MATCH((CUADRO!P$4&amp;$E382),'Hoja de Trabajo para listado'!$AB$151:$BA$151,0)),0)+IFERROR(INDEX('Hoja de Trabajo para listado'!$BC$155:$CB$1048576,MATCH($A382,'Hoja de Trabajo para listado'!$BC$155:$BC$1048576,0),MATCH((CUADRO!P$4&amp;$E382),'Hoja de Trabajo para listado'!$BC$151:$CB$151,0)),0)+IFERROR(INDEX('Hoja de Trabajo para listado'!$DE$153:$DG$274,MATCH($A382,'Hoja de Trabajo para listado'!$DE$153:$DE$1048576,0),MATCH((CUADRO!P$4&amp;$E382),'Hoja de Trabajo para listado'!$DE$151:$DG$151,0)),0)+IFERROR(INDEX('Hoja de Trabajo para listado'!$CD$155:$DC$1048576,MATCH($A382,'Hoja de Trabajo para listado'!$CD$155:$CD$1048576,0),MATCH((CUADRO!P$4&amp;$E382),'Hoja de Trabajo para listado'!$CD$151:$DC$151,0)),0)</f>
        <v>0</v>
      </c>
      <c r="Q382" s="243">
        <f ca="1">+IFERROR(INDEX('Hoja de Trabajo para listado'!$A$155:$Z$1048576,MATCH($A382,'Hoja de Trabajo para listado'!$A$155:$A$1048576,0),MATCH((CUADRO!Q$4&amp;$E382),'Hoja de Trabajo para listado'!$A$151:$Z$151,0)),0)+IFERROR(INDEX('Hoja de Trabajo para listado'!$AB$155:$BA$1048576,MATCH($A382,'Hoja de Trabajo para listado'!$AB$155:$AB$1048576,0),MATCH((CUADRO!Q$4&amp;$E382),'Hoja de Trabajo para listado'!$AB$151:$BA$151,0)),0)+IFERROR(INDEX('Hoja de Trabajo para listado'!$BC$155:$CB$1048576,MATCH($A382,'Hoja de Trabajo para listado'!$BC$155:$BC$1048576,0),MATCH((CUADRO!Q$4&amp;$E382),'Hoja de Trabajo para listado'!$BC$151:$CB$151,0)),0)+IFERROR(INDEX('Hoja de Trabajo para listado'!$DE$153:$DG$274,MATCH($A382,'Hoja de Trabajo para listado'!$DE$153:$DE$1048576,0),MATCH((CUADRO!Q$4&amp;$E382),'Hoja de Trabajo para listado'!$DE$151:$DG$151,0)),0)+IFERROR(INDEX('Hoja de Trabajo para listado'!$CD$155:$DC$1048576,MATCH($A382,'Hoja de Trabajo para listado'!$CD$155:$CD$1048576,0),MATCH((CUADRO!Q$4&amp;$E382),'Hoja de Trabajo para listado'!$CD$151:$DC$151,0)),0)</f>
        <v>0</v>
      </c>
      <c r="R382" s="243">
        <f t="shared" ca="1" si="15"/>
        <v>4212.1000000000004</v>
      </c>
      <c r="S382" s="249">
        <f ca="1">+R381+R382</f>
        <v>4212.1000000000004</v>
      </c>
      <c r="T382" s="243">
        <f ca="1">+S382</f>
        <v>4212.1000000000004</v>
      </c>
      <c r="U382" s="242">
        <f t="shared" si="16"/>
        <v>2</v>
      </c>
      <c r="V382" s="333" t="str">
        <f>+VLOOKUP(A382,bd_lista!$A$3:$E$592,5,FALSE)</f>
        <v>Empresas Nacionales</v>
      </c>
      <c r="W382" s="388"/>
      <c r="X382" s="242">
        <f>+VLOOKUP(A382,[4]Sheet1!$A$13:$D$744,4,FALSE)</f>
        <v>86</v>
      </c>
      <c r="Y382" s="242" t="str">
        <f>+VLOOKUP(X382,bd_lista!$A$3:$C$592,3,FALSE)</f>
        <v>Ministerio de Medio Ambiente y Agua</v>
      </c>
      <c r="Z382" s="292"/>
      <c r="AA382" s="293"/>
    </row>
    <row r="383" spans="1:27" ht="15" hidden="1" customHeight="1">
      <c r="A383" s="32">
        <v>634</v>
      </c>
      <c r="B383" s="392">
        <f>+A383</f>
        <v>634</v>
      </c>
      <c r="C383" s="247" t="str">
        <f>+VLOOKUP(A383,bd_lista!$A$3:$C$592,3,FALSE)</f>
        <v>Empresa Púb. Deptal. Hotel Terminal-Terminal de Buses Oruro</v>
      </c>
      <c r="D383" s="389" t="str">
        <f>+C383</f>
        <v>Empresa Púb. Deptal. Hotel Terminal-Terminal de Buses Oruro</v>
      </c>
      <c r="E383" s="247" t="s">
        <v>1304</v>
      </c>
      <c r="F383" s="243">
        <f ca="1">+IFERROR(INDEX('Hoja de Trabajo para listado'!$A$155:$Z$1048576,MATCH($A383,'Hoja de Trabajo para listado'!$A$155:$A$1048576,0),MATCH((CUADRO!F$4&amp;$E383),'Hoja de Trabajo para listado'!$A$151:$Z$151,0)),0)+IFERROR(INDEX('Hoja de Trabajo para listado'!$AB$155:$BA$1048576,MATCH($A383,'Hoja de Trabajo para listado'!$AB$155:$AB$1048576,0),MATCH((CUADRO!F$4&amp;$E383),'Hoja de Trabajo para listado'!$AB$151:$BA$151,0)),0)+IFERROR(INDEX('Hoja de Trabajo para listado'!$BC$155:$CB$1048576,MATCH($A383,'Hoja de Trabajo para listado'!$BC$155:$BC$1048576,0),MATCH((CUADRO!F$4&amp;$E383),'Hoja de Trabajo para listado'!$BC$151:$CB$151,0)),0)+IFERROR(INDEX('Hoja de Trabajo para listado'!$DE$153:$DG$274,MATCH($A383,'Hoja de Trabajo para listado'!$DE$153:$DE$1048576,0),MATCH((CUADRO!F$4&amp;$E383),'Hoja de Trabajo para listado'!$DE$151:$DG$151,0)),0)+IFERROR(INDEX('Hoja de Trabajo para listado'!$CD$155:$DC$1048576,MATCH($A383,'Hoja de Trabajo para listado'!$CD$155:$CD$1048576,0),MATCH((CUADRO!F$4&amp;$E383),'Hoja de Trabajo para listado'!$CD$151:$DC$151,0)),0)</f>
        <v>0</v>
      </c>
      <c r="G383" s="243">
        <f ca="1">+IFERROR(INDEX('Hoja de Trabajo para listado'!$A$155:$Z$1048576,MATCH($A383,'Hoja de Trabajo para listado'!$A$155:$A$1048576,0),MATCH((CUADRO!G$4&amp;$E383),'Hoja de Trabajo para listado'!$A$151:$Z$151,0)),0)+IFERROR(INDEX('Hoja de Trabajo para listado'!$AB$155:$BA$1048576,MATCH($A383,'Hoja de Trabajo para listado'!$AB$155:$AB$1048576,0),MATCH((CUADRO!G$4&amp;$E383),'Hoja de Trabajo para listado'!$AB$151:$BA$151,0)),0)+IFERROR(INDEX('Hoja de Trabajo para listado'!$BC$155:$CB$1048576,MATCH($A383,'Hoja de Trabajo para listado'!$BC$155:$BC$1048576,0),MATCH((CUADRO!G$4&amp;$E383),'Hoja de Trabajo para listado'!$BC$151:$CB$151,0)),0)+IFERROR(INDEX('Hoja de Trabajo para listado'!$DE$153:$DG$274,MATCH($A383,'Hoja de Trabajo para listado'!$DE$153:$DE$1048576,0),MATCH((CUADRO!G$4&amp;$E383),'Hoja de Trabajo para listado'!$DE$151:$DG$151,0)),0)+IFERROR(INDEX('Hoja de Trabajo para listado'!$CD$155:$DC$1048576,MATCH($A383,'Hoja de Trabajo para listado'!$CD$155:$CD$1048576,0),MATCH((CUADRO!G$4&amp;$E383),'Hoja de Trabajo para listado'!$CD$151:$DC$151,0)),0)</f>
        <v>0</v>
      </c>
      <c r="H383" s="243">
        <f ca="1">+IFERROR(INDEX('Hoja de Trabajo para listado'!$A$155:$Z$1048576,MATCH($A383,'Hoja de Trabajo para listado'!$A$155:$A$1048576,0),MATCH((CUADRO!H$4&amp;$E383),'Hoja de Trabajo para listado'!$A$151:$Z$151,0)),0)+IFERROR(INDEX('Hoja de Trabajo para listado'!$AB$155:$BA$1048576,MATCH($A383,'Hoja de Trabajo para listado'!$AB$155:$AB$1048576,0),MATCH((CUADRO!H$4&amp;$E383),'Hoja de Trabajo para listado'!$AB$151:$BA$151,0)),0)+IFERROR(INDEX('Hoja de Trabajo para listado'!$BC$155:$CB$1048576,MATCH($A383,'Hoja de Trabajo para listado'!$BC$155:$BC$1048576,0),MATCH((CUADRO!H$4&amp;$E383),'Hoja de Trabajo para listado'!$BC$151:$CB$151,0)),0)+IFERROR(INDEX('Hoja de Trabajo para listado'!$DE$153:$DG$274,MATCH($A383,'Hoja de Trabajo para listado'!$DE$153:$DE$1048576,0),MATCH((CUADRO!H$4&amp;$E383),'Hoja de Trabajo para listado'!$DE$151:$DG$151,0)),0)+IFERROR(INDEX('Hoja de Trabajo para listado'!$CD$155:$DC$1048576,MATCH($A383,'Hoja de Trabajo para listado'!$CD$155:$CD$1048576,0),MATCH((CUADRO!H$4&amp;$E383),'Hoja de Trabajo para listado'!$CD$151:$DC$151,0)),0)</f>
        <v>0</v>
      </c>
      <c r="I383" s="243">
        <f ca="1">+IFERROR(INDEX('Hoja de Trabajo para listado'!$A$155:$Z$1048576,MATCH($A383,'Hoja de Trabajo para listado'!$A$155:$A$1048576,0),MATCH((CUADRO!I$4&amp;$E383),'Hoja de Trabajo para listado'!$A$151:$Z$151,0)),0)+IFERROR(INDEX('Hoja de Trabajo para listado'!$AB$155:$BA$1048576,MATCH($A383,'Hoja de Trabajo para listado'!$AB$155:$AB$1048576,0),MATCH((CUADRO!I$4&amp;$E383),'Hoja de Trabajo para listado'!$AB$151:$BA$151,0)),0)+IFERROR(INDEX('Hoja de Trabajo para listado'!$BC$155:$CB$1048576,MATCH($A383,'Hoja de Trabajo para listado'!$BC$155:$BC$1048576,0),MATCH((CUADRO!I$4&amp;$E383),'Hoja de Trabajo para listado'!$BC$151:$CB$151,0)),0)+IFERROR(INDEX('Hoja de Trabajo para listado'!$DE$153:$DG$274,MATCH($A383,'Hoja de Trabajo para listado'!$DE$153:$DE$1048576,0),MATCH((CUADRO!I$4&amp;$E383),'Hoja de Trabajo para listado'!$DE$151:$DG$151,0)),0)+IFERROR(INDEX('Hoja de Trabajo para listado'!$CD$155:$DC$1048576,MATCH($A383,'Hoja de Trabajo para listado'!$CD$155:$CD$1048576,0),MATCH((CUADRO!I$4&amp;$E383),'Hoja de Trabajo para listado'!$CD$151:$DC$151,0)),0)</f>
        <v>0</v>
      </c>
      <c r="J383" s="243">
        <f ca="1">+IFERROR(INDEX('Hoja de Trabajo para listado'!$A$155:$Z$1048576,MATCH($A383,'Hoja de Trabajo para listado'!$A$155:$A$1048576,0),MATCH((CUADRO!J$4&amp;$E383),'Hoja de Trabajo para listado'!$A$151:$Z$151,0)),0)+IFERROR(INDEX('Hoja de Trabajo para listado'!$AB$155:$BA$1048576,MATCH($A383,'Hoja de Trabajo para listado'!$AB$155:$AB$1048576,0),MATCH((CUADRO!J$4&amp;$E383),'Hoja de Trabajo para listado'!$AB$151:$BA$151,0)),0)+IFERROR(INDEX('Hoja de Trabajo para listado'!$BC$155:$CB$1048576,MATCH($A383,'Hoja de Trabajo para listado'!$BC$155:$BC$1048576,0),MATCH((CUADRO!J$4&amp;$E383),'Hoja de Trabajo para listado'!$BC$151:$CB$151,0)),0)+IFERROR(INDEX('Hoja de Trabajo para listado'!$DE$153:$DG$274,MATCH($A383,'Hoja de Trabajo para listado'!$DE$153:$DE$1048576,0),MATCH((CUADRO!J$4&amp;$E383),'Hoja de Trabajo para listado'!$DE$151:$DG$151,0)),0)+IFERROR(INDEX('Hoja de Trabajo para listado'!$CD$155:$DC$1048576,MATCH($A383,'Hoja de Trabajo para listado'!$CD$155:$CD$1048576,0),MATCH((CUADRO!J$4&amp;$E383),'Hoja de Trabajo para listado'!$CD$151:$DC$151,0)),0)</f>
        <v>0</v>
      </c>
      <c r="K383" s="243">
        <f ca="1">+IFERROR(INDEX('Hoja de Trabajo para listado'!$A$155:$Z$1048576,MATCH($A383,'Hoja de Trabajo para listado'!$A$155:$A$1048576,0),MATCH((CUADRO!K$4&amp;$E383),'Hoja de Trabajo para listado'!$A$151:$Z$151,0)),0)+IFERROR(INDEX('Hoja de Trabajo para listado'!$AB$155:$BA$1048576,MATCH($A383,'Hoja de Trabajo para listado'!$AB$155:$AB$1048576,0),MATCH((CUADRO!K$4&amp;$E383),'Hoja de Trabajo para listado'!$AB$151:$BA$151,0)),0)+IFERROR(INDEX('Hoja de Trabajo para listado'!$BC$155:$CB$1048576,MATCH($A383,'Hoja de Trabajo para listado'!$BC$155:$BC$1048576,0),MATCH((CUADRO!K$4&amp;$E383),'Hoja de Trabajo para listado'!$BC$151:$CB$151,0)),0)+IFERROR(INDEX('Hoja de Trabajo para listado'!$DE$153:$DG$274,MATCH($A383,'Hoja de Trabajo para listado'!$DE$153:$DE$1048576,0),MATCH((CUADRO!K$4&amp;$E383),'Hoja de Trabajo para listado'!$DE$151:$DG$151,0)),0)+IFERROR(INDEX('Hoja de Trabajo para listado'!$CD$155:$DC$1048576,MATCH($A383,'Hoja de Trabajo para listado'!$CD$155:$CD$1048576,0),MATCH((CUADRO!K$4&amp;$E383),'Hoja de Trabajo para listado'!$CD$151:$DC$151,0)),0)</f>
        <v>0</v>
      </c>
      <c r="L383" s="243">
        <f ca="1">+IFERROR(INDEX('Hoja de Trabajo para listado'!$A$155:$Z$1048576,MATCH($A383,'Hoja de Trabajo para listado'!$A$155:$A$1048576,0),MATCH((CUADRO!L$4&amp;$E383),'Hoja de Trabajo para listado'!$A$151:$Z$151,0)),0)+IFERROR(INDEX('Hoja de Trabajo para listado'!$AB$155:$BA$1048576,MATCH($A383,'Hoja de Trabajo para listado'!$AB$155:$AB$1048576,0),MATCH((CUADRO!L$4&amp;$E383),'Hoja de Trabajo para listado'!$AB$151:$BA$151,0)),0)+IFERROR(INDEX('Hoja de Trabajo para listado'!$BC$155:$CB$1048576,MATCH($A383,'Hoja de Trabajo para listado'!$BC$155:$BC$1048576,0),MATCH((CUADRO!L$4&amp;$E383),'Hoja de Trabajo para listado'!$BC$151:$CB$151,0)),0)+IFERROR(INDEX('Hoja de Trabajo para listado'!$DE$153:$DG$274,MATCH($A383,'Hoja de Trabajo para listado'!$DE$153:$DE$1048576,0),MATCH((CUADRO!L$4&amp;$E383),'Hoja de Trabajo para listado'!$DE$151:$DG$151,0)),0)+IFERROR(INDEX('Hoja de Trabajo para listado'!$CD$155:$DC$1048576,MATCH($A383,'Hoja de Trabajo para listado'!$CD$155:$CD$1048576,0),MATCH((CUADRO!L$4&amp;$E383),'Hoja de Trabajo para listado'!$CD$151:$DC$151,0)),0)</f>
        <v>0</v>
      </c>
      <c r="M383" s="243">
        <f ca="1">+IFERROR(INDEX('Hoja de Trabajo para listado'!$A$155:$Z$1048576,MATCH($A383,'Hoja de Trabajo para listado'!$A$155:$A$1048576,0),MATCH((CUADRO!M$4&amp;$E383),'Hoja de Trabajo para listado'!$A$151:$Z$151,0)),0)+IFERROR(INDEX('Hoja de Trabajo para listado'!$AB$155:$BA$1048576,MATCH($A383,'Hoja de Trabajo para listado'!$AB$155:$AB$1048576,0),MATCH((CUADRO!M$4&amp;$E383),'Hoja de Trabajo para listado'!$AB$151:$BA$151,0)),0)+IFERROR(INDEX('Hoja de Trabajo para listado'!$BC$155:$CB$1048576,MATCH($A383,'Hoja de Trabajo para listado'!$BC$155:$BC$1048576,0),MATCH((CUADRO!M$4&amp;$E383),'Hoja de Trabajo para listado'!$BC$151:$CB$151,0)),0)+IFERROR(INDEX('Hoja de Trabajo para listado'!$DE$153:$DG$274,MATCH($A383,'Hoja de Trabajo para listado'!$DE$153:$DE$1048576,0),MATCH((CUADRO!M$4&amp;$E383),'Hoja de Trabajo para listado'!$DE$151:$DG$151,0)),0)+IFERROR(INDEX('Hoja de Trabajo para listado'!$CD$155:$DC$1048576,MATCH($A383,'Hoja de Trabajo para listado'!$CD$155:$CD$1048576,0),MATCH((CUADRO!M$4&amp;$E383),'Hoja de Trabajo para listado'!$CD$151:$DC$151,0)),0)</f>
        <v>0</v>
      </c>
      <c r="N383" s="243">
        <f ca="1">+IFERROR(INDEX('Hoja de Trabajo para listado'!$A$155:$Z$1048576,MATCH($A383,'Hoja de Trabajo para listado'!$A$155:$A$1048576,0),MATCH((CUADRO!N$4&amp;$E383),'Hoja de Trabajo para listado'!$A$151:$Z$151,0)),0)+IFERROR(INDEX('Hoja de Trabajo para listado'!$AB$155:$BA$1048576,MATCH($A383,'Hoja de Trabajo para listado'!$AB$155:$AB$1048576,0),MATCH((CUADRO!N$4&amp;$E383),'Hoja de Trabajo para listado'!$AB$151:$BA$151,0)),0)+IFERROR(INDEX('Hoja de Trabajo para listado'!$BC$155:$CB$1048576,MATCH($A383,'Hoja de Trabajo para listado'!$BC$155:$BC$1048576,0),MATCH((CUADRO!N$4&amp;$E383),'Hoja de Trabajo para listado'!$BC$151:$CB$151,0)),0)+IFERROR(INDEX('Hoja de Trabajo para listado'!$DE$153:$DG$274,MATCH($A383,'Hoja de Trabajo para listado'!$DE$153:$DE$1048576,0),MATCH((CUADRO!N$4&amp;$E383),'Hoja de Trabajo para listado'!$DE$151:$DG$151,0)),0)+IFERROR(INDEX('Hoja de Trabajo para listado'!$CD$155:$DC$1048576,MATCH($A383,'Hoja de Trabajo para listado'!$CD$155:$CD$1048576,0),MATCH((CUADRO!N$4&amp;$E383),'Hoja de Trabajo para listado'!$CD$151:$DC$151,0)),0)</f>
        <v>0</v>
      </c>
      <c r="O383" s="243">
        <f ca="1">+IFERROR(INDEX('Hoja de Trabajo para listado'!$A$155:$Z$1048576,MATCH($A383,'Hoja de Trabajo para listado'!$A$155:$A$1048576,0),MATCH((CUADRO!O$4&amp;$E383),'Hoja de Trabajo para listado'!$A$151:$Z$151,0)),0)+IFERROR(INDEX('Hoja de Trabajo para listado'!$AB$155:$BA$1048576,MATCH($A383,'Hoja de Trabajo para listado'!$AB$155:$AB$1048576,0),MATCH((CUADRO!O$4&amp;$E383),'Hoja de Trabajo para listado'!$AB$151:$BA$151,0)),0)+IFERROR(INDEX('Hoja de Trabajo para listado'!$BC$155:$CB$1048576,MATCH($A383,'Hoja de Trabajo para listado'!$BC$155:$BC$1048576,0),MATCH((CUADRO!O$4&amp;$E383),'Hoja de Trabajo para listado'!$BC$151:$CB$151,0)),0)+IFERROR(INDEX('Hoja de Trabajo para listado'!$DE$153:$DG$274,MATCH($A383,'Hoja de Trabajo para listado'!$DE$153:$DE$1048576,0),MATCH((CUADRO!O$4&amp;$E383),'Hoja de Trabajo para listado'!$DE$151:$DG$151,0)),0)+IFERROR(INDEX('Hoja de Trabajo para listado'!$CD$155:$DC$1048576,MATCH($A383,'Hoja de Trabajo para listado'!$CD$155:$CD$1048576,0),MATCH((CUADRO!O$4&amp;$E383),'Hoja de Trabajo para listado'!$CD$151:$DC$151,0)),0)</f>
        <v>0</v>
      </c>
      <c r="P383" s="243">
        <f ca="1">+IFERROR(INDEX('Hoja de Trabajo para listado'!$A$155:$Z$1048576,MATCH($A383,'Hoja de Trabajo para listado'!$A$155:$A$1048576,0),MATCH((CUADRO!P$4&amp;$E383),'Hoja de Trabajo para listado'!$A$151:$Z$151,0)),0)+IFERROR(INDEX('Hoja de Trabajo para listado'!$AB$155:$BA$1048576,MATCH($A383,'Hoja de Trabajo para listado'!$AB$155:$AB$1048576,0),MATCH((CUADRO!P$4&amp;$E383),'Hoja de Trabajo para listado'!$AB$151:$BA$151,0)),0)+IFERROR(INDEX('Hoja de Trabajo para listado'!$BC$155:$CB$1048576,MATCH($A383,'Hoja de Trabajo para listado'!$BC$155:$BC$1048576,0),MATCH((CUADRO!P$4&amp;$E383),'Hoja de Trabajo para listado'!$BC$151:$CB$151,0)),0)+IFERROR(INDEX('Hoja de Trabajo para listado'!$DE$153:$DG$274,MATCH($A383,'Hoja de Trabajo para listado'!$DE$153:$DE$1048576,0),MATCH((CUADRO!P$4&amp;$E383),'Hoja de Trabajo para listado'!$DE$151:$DG$151,0)),0)+IFERROR(INDEX('Hoja de Trabajo para listado'!$CD$155:$DC$1048576,MATCH($A383,'Hoja de Trabajo para listado'!$CD$155:$CD$1048576,0),MATCH((CUADRO!P$4&amp;$E383),'Hoja de Trabajo para listado'!$CD$151:$DC$151,0)),0)</f>
        <v>0</v>
      </c>
      <c r="Q383" s="243">
        <f ca="1">+IFERROR(INDEX('Hoja de Trabajo para listado'!$A$155:$Z$1048576,MATCH($A383,'Hoja de Trabajo para listado'!$A$155:$A$1048576,0),MATCH((CUADRO!Q$4&amp;$E383),'Hoja de Trabajo para listado'!$A$151:$Z$151,0)),0)+IFERROR(INDEX('Hoja de Trabajo para listado'!$AB$155:$BA$1048576,MATCH($A383,'Hoja de Trabajo para listado'!$AB$155:$AB$1048576,0),MATCH((CUADRO!Q$4&amp;$E383),'Hoja de Trabajo para listado'!$AB$151:$BA$151,0)),0)+IFERROR(INDEX('Hoja de Trabajo para listado'!$BC$155:$CB$1048576,MATCH($A383,'Hoja de Trabajo para listado'!$BC$155:$BC$1048576,0),MATCH((CUADRO!Q$4&amp;$E383),'Hoja de Trabajo para listado'!$BC$151:$CB$151,0)),0)+IFERROR(INDEX('Hoja de Trabajo para listado'!$DE$153:$DG$274,MATCH($A383,'Hoja de Trabajo para listado'!$DE$153:$DE$1048576,0),MATCH((CUADRO!Q$4&amp;$E383),'Hoja de Trabajo para listado'!$DE$151:$DG$151,0)),0)+IFERROR(INDEX('Hoja de Trabajo para listado'!$CD$155:$DC$1048576,MATCH($A383,'Hoja de Trabajo para listado'!$CD$155:$CD$1048576,0),MATCH((CUADRO!Q$4&amp;$E383),'Hoja de Trabajo para listado'!$CD$151:$DC$151,0)),0)</f>
        <v>0</v>
      </c>
      <c r="R383" s="243">
        <f t="shared" ca="1" si="15"/>
        <v>0</v>
      </c>
      <c r="S383" s="249"/>
      <c r="T383" s="243">
        <f ca="1">+T384</f>
        <v>0</v>
      </c>
      <c r="U383" s="242">
        <f t="shared" si="16"/>
        <v>1</v>
      </c>
      <c r="V383" s="333" t="str">
        <f>+VLOOKUP(A383,bd_lista!$A$3:$E$592,5,FALSE)</f>
        <v>Empresas Nacionales</v>
      </c>
      <c r="W383" s="387" t="str">
        <f>+V383</f>
        <v>Empresas Nacionales</v>
      </c>
      <c r="X383" s="242">
        <f>+VLOOKUP(A383,[4]Sheet1!$A$13:$D$744,4,FALSE)</f>
        <v>0</v>
      </c>
      <c r="Y383" s="242" t="e">
        <f>+VLOOKUP(X383,bd_lista!$A$3:$C$592,3,FALSE)</f>
        <v>#N/A</v>
      </c>
      <c r="Z383" s="294">
        <f>+X383</f>
        <v>0</v>
      </c>
      <c r="AA383" s="319" t="e">
        <f>+Y383</f>
        <v>#N/A</v>
      </c>
    </row>
    <row r="384" spans="1:27" ht="15" hidden="1" customHeight="1">
      <c r="A384" s="32">
        <v>634</v>
      </c>
      <c r="B384" s="393"/>
      <c r="C384" s="333" t="str">
        <f>+VLOOKUP(A384,bd_lista!$A$3:$C$592,3,FALSE)</f>
        <v>Empresa Púb. Deptal. Hotel Terminal-Terminal de Buses Oruro</v>
      </c>
      <c r="D384" s="390"/>
      <c r="E384" s="333" t="s">
        <v>1305</v>
      </c>
      <c r="F384" s="245">
        <f ca="1">+IFERROR(INDEX('Hoja de Trabajo para listado'!$A$155:$Z$1048576,MATCH($A384,'Hoja de Trabajo para listado'!$A$155:$A$1048576,0),MATCH((CUADRO!F$4&amp;$E384),'Hoja de Trabajo para listado'!$A$151:$Z$151,0)),0)+IFERROR(INDEX('Hoja de Trabajo para listado'!$AB$155:$BA$1048576,MATCH($A384,'Hoja de Trabajo para listado'!$AB$155:$AB$1048576,0),MATCH((CUADRO!F$4&amp;$E384),'Hoja de Trabajo para listado'!$AB$151:$BA$151,0)),0)+IFERROR(INDEX('Hoja de Trabajo para listado'!$BC$155:$CB$1048576,MATCH($A384,'Hoja de Trabajo para listado'!$BC$155:$BC$1048576,0),MATCH((CUADRO!F$4&amp;$E384),'Hoja de Trabajo para listado'!$BC$151:$CB$151,0)),0)+IFERROR(INDEX('Hoja de Trabajo para listado'!$DE$153:$DG$274,MATCH($A384,'Hoja de Trabajo para listado'!$DE$153:$DE$1048576,0),MATCH((CUADRO!F$4&amp;$E384),'Hoja de Trabajo para listado'!$DE$151:$DG$151,0)),0)+IFERROR(INDEX('Hoja de Trabajo para listado'!$CD$155:$DC$1048576,MATCH($A384,'Hoja de Trabajo para listado'!$CD$155:$CD$1048576,0),MATCH((CUADRO!F$4&amp;$E384),'Hoja de Trabajo para listado'!$CD$151:$DC$151,0)),0)</f>
        <v>0</v>
      </c>
      <c r="G384" s="245">
        <f ca="1">+IFERROR(INDEX('Hoja de Trabajo para listado'!$A$155:$Z$1048576,MATCH($A384,'Hoja de Trabajo para listado'!$A$155:$A$1048576,0),MATCH((CUADRO!G$4&amp;$E384),'Hoja de Trabajo para listado'!$A$151:$Z$151,0)),0)+IFERROR(INDEX('Hoja de Trabajo para listado'!$AB$155:$BA$1048576,MATCH($A384,'Hoja de Trabajo para listado'!$AB$155:$AB$1048576,0),MATCH((CUADRO!G$4&amp;$E384),'Hoja de Trabajo para listado'!$AB$151:$BA$151,0)),0)+IFERROR(INDEX('Hoja de Trabajo para listado'!$BC$155:$CB$1048576,MATCH($A384,'Hoja de Trabajo para listado'!$BC$155:$BC$1048576,0),MATCH((CUADRO!G$4&amp;$E384),'Hoja de Trabajo para listado'!$BC$151:$CB$151,0)),0)+IFERROR(INDEX('Hoja de Trabajo para listado'!$DE$153:$DG$274,MATCH($A384,'Hoja de Trabajo para listado'!$DE$153:$DE$1048576,0),MATCH((CUADRO!G$4&amp;$E384),'Hoja de Trabajo para listado'!$DE$151:$DG$151,0)),0)+IFERROR(INDEX('Hoja de Trabajo para listado'!$CD$155:$DC$1048576,MATCH($A384,'Hoja de Trabajo para listado'!$CD$155:$CD$1048576,0),MATCH((CUADRO!G$4&amp;$E384),'Hoja de Trabajo para listado'!$CD$151:$DC$151,0)),0)</f>
        <v>0</v>
      </c>
      <c r="H384" s="245">
        <f ca="1">+IFERROR(INDEX('Hoja de Trabajo para listado'!$A$155:$Z$1048576,MATCH($A384,'Hoja de Trabajo para listado'!$A$155:$A$1048576,0),MATCH((CUADRO!H$4&amp;$E384),'Hoja de Trabajo para listado'!$A$151:$Z$151,0)),0)+IFERROR(INDEX('Hoja de Trabajo para listado'!$AB$155:$BA$1048576,MATCH($A384,'Hoja de Trabajo para listado'!$AB$155:$AB$1048576,0),MATCH((CUADRO!H$4&amp;$E384),'Hoja de Trabajo para listado'!$AB$151:$BA$151,0)),0)+IFERROR(INDEX('Hoja de Trabajo para listado'!$BC$155:$CB$1048576,MATCH($A384,'Hoja de Trabajo para listado'!$BC$155:$BC$1048576,0),MATCH((CUADRO!H$4&amp;$E384),'Hoja de Trabajo para listado'!$BC$151:$CB$151,0)),0)+IFERROR(INDEX('Hoja de Trabajo para listado'!$DE$153:$DG$274,MATCH($A384,'Hoja de Trabajo para listado'!$DE$153:$DE$1048576,0),MATCH((CUADRO!H$4&amp;$E384),'Hoja de Trabajo para listado'!$DE$151:$DG$151,0)),0)+IFERROR(INDEX('Hoja de Trabajo para listado'!$CD$155:$DC$1048576,MATCH($A384,'Hoja de Trabajo para listado'!$CD$155:$CD$1048576,0),MATCH((CUADRO!H$4&amp;$E384),'Hoja de Trabajo para listado'!$CD$151:$DC$151,0)),0)</f>
        <v>0</v>
      </c>
      <c r="I384" s="245">
        <f ca="1">+IFERROR(INDEX('Hoja de Trabajo para listado'!$A$155:$Z$1048576,MATCH($A384,'Hoja de Trabajo para listado'!$A$155:$A$1048576,0),MATCH((CUADRO!I$4&amp;$E384),'Hoja de Trabajo para listado'!$A$151:$Z$151,0)),0)+IFERROR(INDEX('Hoja de Trabajo para listado'!$AB$155:$BA$1048576,MATCH($A384,'Hoja de Trabajo para listado'!$AB$155:$AB$1048576,0),MATCH((CUADRO!I$4&amp;$E384),'Hoja de Trabajo para listado'!$AB$151:$BA$151,0)),0)+IFERROR(INDEX('Hoja de Trabajo para listado'!$BC$155:$CB$1048576,MATCH($A384,'Hoja de Trabajo para listado'!$BC$155:$BC$1048576,0),MATCH((CUADRO!I$4&amp;$E384),'Hoja de Trabajo para listado'!$BC$151:$CB$151,0)),0)+IFERROR(INDEX('Hoja de Trabajo para listado'!$DE$153:$DG$274,MATCH($A384,'Hoja de Trabajo para listado'!$DE$153:$DE$1048576,0),MATCH((CUADRO!I$4&amp;$E384),'Hoja de Trabajo para listado'!$DE$151:$DG$151,0)),0)+IFERROR(INDEX('Hoja de Trabajo para listado'!$CD$155:$DC$1048576,MATCH($A384,'Hoja de Trabajo para listado'!$CD$155:$CD$1048576,0),MATCH((CUADRO!I$4&amp;$E384),'Hoja de Trabajo para listado'!$CD$151:$DC$151,0)),0)</f>
        <v>0</v>
      </c>
      <c r="J384" s="245">
        <f ca="1">+IFERROR(INDEX('Hoja de Trabajo para listado'!$A$155:$Z$1048576,MATCH($A384,'Hoja de Trabajo para listado'!$A$155:$A$1048576,0),MATCH((CUADRO!J$4&amp;$E384),'Hoja de Trabajo para listado'!$A$151:$Z$151,0)),0)+IFERROR(INDEX('Hoja de Trabajo para listado'!$AB$155:$BA$1048576,MATCH($A384,'Hoja de Trabajo para listado'!$AB$155:$AB$1048576,0),MATCH((CUADRO!J$4&amp;$E384),'Hoja de Trabajo para listado'!$AB$151:$BA$151,0)),0)+IFERROR(INDEX('Hoja de Trabajo para listado'!$BC$155:$CB$1048576,MATCH($A384,'Hoja de Trabajo para listado'!$BC$155:$BC$1048576,0),MATCH((CUADRO!J$4&amp;$E384),'Hoja de Trabajo para listado'!$BC$151:$CB$151,0)),0)+IFERROR(INDEX('Hoja de Trabajo para listado'!$DE$153:$DG$274,MATCH($A384,'Hoja de Trabajo para listado'!$DE$153:$DE$1048576,0),MATCH((CUADRO!J$4&amp;$E384),'Hoja de Trabajo para listado'!$DE$151:$DG$151,0)),0)+IFERROR(INDEX('Hoja de Trabajo para listado'!$CD$155:$DC$1048576,MATCH($A384,'Hoja de Trabajo para listado'!$CD$155:$CD$1048576,0),MATCH((CUADRO!J$4&amp;$E384),'Hoja de Trabajo para listado'!$CD$151:$DC$151,0)),0)</f>
        <v>0</v>
      </c>
      <c r="K384" s="245">
        <f ca="1">+IFERROR(INDEX('Hoja de Trabajo para listado'!$A$155:$Z$1048576,MATCH($A384,'Hoja de Trabajo para listado'!$A$155:$A$1048576,0),MATCH((CUADRO!K$4&amp;$E384),'Hoja de Trabajo para listado'!$A$151:$Z$151,0)),0)+IFERROR(INDEX('Hoja de Trabajo para listado'!$AB$155:$BA$1048576,MATCH($A384,'Hoja de Trabajo para listado'!$AB$155:$AB$1048576,0),MATCH((CUADRO!K$4&amp;$E384),'Hoja de Trabajo para listado'!$AB$151:$BA$151,0)),0)+IFERROR(INDEX('Hoja de Trabajo para listado'!$BC$155:$CB$1048576,MATCH($A384,'Hoja de Trabajo para listado'!$BC$155:$BC$1048576,0),MATCH((CUADRO!K$4&amp;$E384),'Hoja de Trabajo para listado'!$BC$151:$CB$151,0)),0)+IFERROR(INDEX('Hoja de Trabajo para listado'!$DE$153:$DG$274,MATCH($A384,'Hoja de Trabajo para listado'!$DE$153:$DE$1048576,0),MATCH((CUADRO!K$4&amp;$E384),'Hoja de Trabajo para listado'!$DE$151:$DG$151,0)),0)+IFERROR(INDEX('Hoja de Trabajo para listado'!$CD$155:$DC$1048576,MATCH($A384,'Hoja de Trabajo para listado'!$CD$155:$CD$1048576,0),MATCH((CUADRO!K$4&amp;$E384),'Hoja de Trabajo para listado'!$CD$151:$DC$151,0)),0)</f>
        <v>0</v>
      </c>
      <c r="L384" s="245">
        <f ca="1">+IFERROR(INDEX('Hoja de Trabajo para listado'!$A$155:$Z$1048576,MATCH($A384,'Hoja de Trabajo para listado'!$A$155:$A$1048576,0),MATCH((CUADRO!L$4&amp;$E384),'Hoja de Trabajo para listado'!$A$151:$Z$151,0)),0)+IFERROR(INDEX('Hoja de Trabajo para listado'!$AB$155:$BA$1048576,MATCH($A384,'Hoja de Trabajo para listado'!$AB$155:$AB$1048576,0),MATCH((CUADRO!L$4&amp;$E384),'Hoja de Trabajo para listado'!$AB$151:$BA$151,0)),0)+IFERROR(INDEX('Hoja de Trabajo para listado'!$BC$155:$CB$1048576,MATCH($A384,'Hoja de Trabajo para listado'!$BC$155:$BC$1048576,0),MATCH((CUADRO!L$4&amp;$E384),'Hoja de Trabajo para listado'!$BC$151:$CB$151,0)),0)+IFERROR(INDEX('Hoja de Trabajo para listado'!$DE$153:$DG$274,MATCH($A384,'Hoja de Trabajo para listado'!$DE$153:$DE$1048576,0),MATCH((CUADRO!L$4&amp;$E384),'Hoja de Trabajo para listado'!$DE$151:$DG$151,0)),0)+IFERROR(INDEX('Hoja de Trabajo para listado'!$CD$155:$DC$1048576,MATCH($A384,'Hoja de Trabajo para listado'!$CD$155:$CD$1048576,0),MATCH((CUADRO!L$4&amp;$E384),'Hoja de Trabajo para listado'!$CD$151:$DC$151,0)),0)</f>
        <v>0</v>
      </c>
      <c r="M384" s="245">
        <f ca="1">+IFERROR(INDEX('Hoja de Trabajo para listado'!$A$155:$Z$1048576,MATCH($A384,'Hoja de Trabajo para listado'!$A$155:$A$1048576,0),MATCH((CUADRO!M$4&amp;$E384),'Hoja de Trabajo para listado'!$A$151:$Z$151,0)),0)+IFERROR(INDEX('Hoja de Trabajo para listado'!$AB$155:$BA$1048576,MATCH($A384,'Hoja de Trabajo para listado'!$AB$155:$AB$1048576,0),MATCH((CUADRO!M$4&amp;$E384),'Hoja de Trabajo para listado'!$AB$151:$BA$151,0)),0)+IFERROR(INDEX('Hoja de Trabajo para listado'!$BC$155:$CB$1048576,MATCH($A384,'Hoja de Trabajo para listado'!$BC$155:$BC$1048576,0),MATCH((CUADRO!M$4&amp;$E384),'Hoja de Trabajo para listado'!$BC$151:$CB$151,0)),0)+IFERROR(INDEX('Hoja de Trabajo para listado'!$DE$153:$DG$274,MATCH($A384,'Hoja de Trabajo para listado'!$DE$153:$DE$1048576,0),MATCH((CUADRO!M$4&amp;$E384),'Hoja de Trabajo para listado'!$DE$151:$DG$151,0)),0)+IFERROR(INDEX('Hoja de Trabajo para listado'!$CD$155:$DC$1048576,MATCH($A384,'Hoja de Trabajo para listado'!$CD$155:$CD$1048576,0),MATCH((CUADRO!M$4&amp;$E384),'Hoja de Trabajo para listado'!$CD$151:$DC$151,0)),0)</f>
        <v>0</v>
      </c>
      <c r="N384" s="245">
        <f ca="1">+IFERROR(INDEX('Hoja de Trabajo para listado'!$A$155:$Z$1048576,MATCH($A384,'Hoja de Trabajo para listado'!$A$155:$A$1048576,0),MATCH((CUADRO!N$4&amp;$E384),'Hoja de Trabajo para listado'!$A$151:$Z$151,0)),0)+IFERROR(INDEX('Hoja de Trabajo para listado'!$AB$155:$BA$1048576,MATCH($A384,'Hoja de Trabajo para listado'!$AB$155:$AB$1048576,0),MATCH((CUADRO!N$4&amp;$E384),'Hoja de Trabajo para listado'!$AB$151:$BA$151,0)),0)+IFERROR(INDEX('Hoja de Trabajo para listado'!$BC$155:$CB$1048576,MATCH($A384,'Hoja de Trabajo para listado'!$BC$155:$BC$1048576,0),MATCH((CUADRO!N$4&amp;$E384),'Hoja de Trabajo para listado'!$BC$151:$CB$151,0)),0)+IFERROR(INDEX('Hoja de Trabajo para listado'!$DE$153:$DG$274,MATCH($A384,'Hoja de Trabajo para listado'!$DE$153:$DE$1048576,0),MATCH((CUADRO!N$4&amp;$E384),'Hoja de Trabajo para listado'!$DE$151:$DG$151,0)),0)+IFERROR(INDEX('Hoja de Trabajo para listado'!$CD$155:$DC$1048576,MATCH($A384,'Hoja de Trabajo para listado'!$CD$155:$CD$1048576,0),MATCH((CUADRO!N$4&amp;$E384),'Hoja de Trabajo para listado'!$CD$151:$DC$151,0)),0)</f>
        <v>0</v>
      </c>
      <c r="O384" s="245">
        <f ca="1">+IFERROR(INDEX('Hoja de Trabajo para listado'!$A$155:$Z$1048576,MATCH($A384,'Hoja de Trabajo para listado'!$A$155:$A$1048576,0),MATCH((CUADRO!O$4&amp;$E384),'Hoja de Trabajo para listado'!$A$151:$Z$151,0)),0)+IFERROR(INDEX('Hoja de Trabajo para listado'!$AB$155:$BA$1048576,MATCH($A384,'Hoja de Trabajo para listado'!$AB$155:$AB$1048576,0),MATCH((CUADRO!O$4&amp;$E384),'Hoja de Trabajo para listado'!$AB$151:$BA$151,0)),0)+IFERROR(INDEX('Hoja de Trabajo para listado'!$BC$155:$CB$1048576,MATCH($A384,'Hoja de Trabajo para listado'!$BC$155:$BC$1048576,0),MATCH((CUADRO!O$4&amp;$E384),'Hoja de Trabajo para listado'!$BC$151:$CB$151,0)),0)+IFERROR(INDEX('Hoja de Trabajo para listado'!$DE$153:$DG$274,MATCH($A384,'Hoja de Trabajo para listado'!$DE$153:$DE$1048576,0),MATCH((CUADRO!O$4&amp;$E384),'Hoja de Trabajo para listado'!$DE$151:$DG$151,0)),0)+IFERROR(INDEX('Hoja de Trabajo para listado'!$CD$155:$DC$1048576,MATCH($A384,'Hoja de Trabajo para listado'!$CD$155:$CD$1048576,0),MATCH((CUADRO!O$4&amp;$E384),'Hoja de Trabajo para listado'!$CD$151:$DC$151,0)),0)</f>
        <v>0</v>
      </c>
      <c r="P384" s="245">
        <f ca="1">+IFERROR(INDEX('Hoja de Trabajo para listado'!$A$155:$Z$1048576,MATCH($A384,'Hoja de Trabajo para listado'!$A$155:$A$1048576,0),MATCH((CUADRO!P$4&amp;$E384),'Hoja de Trabajo para listado'!$A$151:$Z$151,0)),0)+IFERROR(INDEX('Hoja de Trabajo para listado'!$AB$155:$BA$1048576,MATCH($A384,'Hoja de Trabajo para listado'!$AB$155:$AB$1048576,0),MATCH((CUADRO!P$4&amp;$E384),'Hoja de Trabajo para listado'!$AB$151:$BA$151,0)),0)+IFERROR(INDEX('Hoja de Trabajo para listado'!$BC$155:$CB$1048576,MATCH($A384,'Hoja de Trabajo para listado'!$BC$155:$BC$1048576,0),MATCH((CUADRO!P$4&amp;$E384),'Hoja de Trabajo para listado'!$BC$151:$CB$151,0)),0)+IFERROR(INDEX('Hoja de Trabajo para listado'!$DE$153:$DG$274,MATCH($A384,'Hoja de Trabajo para listado'!$DE$153:$DE$1048576,0),MATCH((CUADRO!P$4&amp;$E384),'Hoja de Trabajo para listado'!$DE$151:$DG$151,0)),0)+IFERROR(INDEX('Hoja de Trabajo para listado'!$CD$155:$DC$1048576,MATCH($A384,'Hoja de Trabajo para listado'!$CD$155:$CD$1048576,0),MATCH((CUADRO!P$4&amp;$E384),'Hoja de Trabajo para listado'!$CD$151:$DC$151,0)),0)</f>
        <v>0</v>
      </c>
      <c r="Q384" s="245">
        <f ca="1">+IFERROR(INDEX('Hoja de Trabajo para listado'!$A$155:$Z$1048576,MATCH($A384,'Hoja de Trabajo para listado'!$A$155:$A$1048576,0),MATCH((CUADRO!Q$4&amp;$E384),'Hoja de Trabajo para listado'!$A$151:$Z$151,0)),0)+IFERROR(INDEX('Hoja de Trabajo para listado'!$AB$155:$BA$1048576,MATCH($A384,'Hoja de Trabajo para listado'!$AB$155:$AB$1048576,0),MATCH((CUADRO!Q$4&amp;$E384),'Hoja de Trabajo para listado'!$AB$151:$BA$151,0)),0)+IFERROR(INDEX('Hoja de Trabajo para listado'!$BC$155:$CB$1048576,MATCH($A384,'Hoja de Trabajo para listado'!$BC$155:$BC$1048576,0),MATCH((CUADRO!Q$4&amp;$E384),'Hoja de Trabajo para listado'!$BC$151:$CB$151,0)),0)+IFERROR(INDEX('Hoja de Trabajo para listado'!$DE$153:$DG$274,MATCH($A384,'Hoja de Trabajo para listado'!$DE$153:$DE$1048576,0),MATCH((CUADRO!Q$4&amp;$E384),'Hoja de Trabajo para listado'!$DE$151:$DG$151,0)),0)+IFERROR(INDEX('Hoja de Trabajo para listado'!$CD$155:$DC$1048576,MATCH($A384,'Hoja de Trabajo para listado'!$CD$155:$CD$1048576,0),MATCH((CUADRO!Q$4&amp;$E384),'Hoja de Trabajo para listado'!$CD$151:$DC$151,0)),0)</f>
        <v>0</v>
      </c>
      <c r="R384" s="245">
        <f t="shared" ca="1" si="15"/>
        <v>0</v>
      </c>
      <c r="S384" s="259">
        <f ca="1">+R383+R384</f>
        <v>0</v>
      </c>
      <c r="T384" s="245">
        <f ca="1">+S384</f>
        <v>0</v>
      </c>
      <c r="U384" s="244">
        <f t="shared" si="16"/>
        <v>2</v>
      </c>
      <c r="V384" s="333" t="str">
        <f>+VLOOKUP(A384,bd_lista!$A$3:$E$592,5,FALSE)</f>
        <v>Empresas Nacionales</v>
      </c>
      <c r="W384" s="388"/>
      <c r="X384" s="242">
        <f>+VLOOKUP(A384,[4]Sheet1!$A$13:$D$744,4,FALSE)</f>
        <v>0</v>
      </c>
      <c r="Y384" s="242" t="e">
        <f>+VLOOKUP(X384,bd_lista!$A$3:$C$592,3,FALSE)</f>
        <v>#N/A</v>
      </c>
      <c r="Z384" s="292"/>
      <c r="AA384" s="321"/>
    </row>
    <row r="385" spans="1:27" ht="15" customHeight="1">
      <c r="A385" s="251">
        <v>650</v>
      </c>
      <c r="B385" s="392">
        <f>+A385</f>
        <v>650</v>
      </c>
      <c r="C385" s="247" t="str">
        <f>+VLOOKUP(A385,bd_lista!$A$3:$C$592,3,FALSE)</f>
        <v>Asamblea Legislativa Plurinacional</v>
      </c>
      <c r="D385" s="389" t="str">
        <f>+C385</f>
        <v>Asamblea Legislativa Plurinacional</v>
      </c>
      <c r="E385" s="247" t="s">
        <v>1304</v>
      </c>
      <c r="F385" s="243">
        <f ca="1">+IFERROR(INDEX('Hoja de Trabajo para listado'!$A$155:$Z$1048576,MATCH($A385,'Hoja de Trabajo para listado'!$A$155:$A$1048576,0),MATCH((CUADRO!F$4&amp;$E385),'Hoja de Trabajo para listado'!$A$151:$Z$151,0)),0)+IFERROR(INDEX('Hoja de Trabajo para listado'!$AB$155:$BA$1048576,MATCH($A385,'Hoja de Trabajo para listado'!$AB$155:$AB$1048576,0),MATCH((CUADRO!F$4&amp;$E385),'Hoja de Trabajo para listado'!$AB$151:$BA$151,0)),0)+IFERROR(INDEX('Hoja de Trabajo para listado'!$BC$155:$CB$1048576,MATCH($A385,'Hoja de Trabajo para listado'!$BC$155:$BC$1048576,0),MATCH((CUADRO!F$4&amp;$E385),'Hoja de Trabajo para listado'!$BC$151:$CB$151,0)),0)+IFERROR(INDEX('Hoja de Trabajo para listado'!$DE$153:$DG$274,MATCH($A385,'Hoja de Trabajo para listado'!$DE$153:$DE$1048576,0),MATCH((CUADRO!F$4&amp;$E385),'Hoja de Trabajo para listado'!$DE$151:$DG$151,0)),0)+IFERROR(INDEX('Hoja de Trabajo para listado'!$CD$155:$DC$1048576,MATCH($A385,'Hoja de Trabajo para listado'!$CD$155:$CD$1048576,0),MATCH((CUADRO!F$4&amp;$E385),'Hoja de Trabajo para listado'!$CD$151:$DC$151,0)),0)</f>
        <v>0</v>
      </c>
      <c r="G385" s="243">
        <f ca="1">+IFERROR(INDEX('Hoja de Trabajo para listado'!$A$155:$Z$1048576,MATCH($A385,'Hoja de Trabajo para listado'!$A$155:$A$1048576,0),MATCH((CUADRO!G$4&amp;$E385),'Hoja de Trabajo para listado'!$A$151:$Z$151,0)),0)+IFERROR(INDEX('Hoja de Trabajo para listado'!$AB$155:$BA$1048576,MATCH($A385,'Hoja de Trabajo para listado'!$AB$155:$AB$1048576,0),MATCH((CUADRO!G$4&amp;$E385),'Hoja de Trabajo para listado'!$AB$151:$BA$151,0)),0)+IFERROR(INDEX('Hoja de Trabajo para listado'!$BC$155:$CB$1048576,MATCH($A385,'Hoja de Trabajo para listado'!$BC$155:$BC$1048576,0),MATCH((CUADRO!G$4&amp;$E385),'Hoja de Trabajo para listado'!$BC$151:$CB$151,0)),0)+IFERROR(INDEX('Hoja de Trabajo para listado'!$DE$153:$DG$274,MATCH($A385,'Hoja de Trabajo para listado'!$DE$153:$DE$1048576,0),MATCH((CUADRO!G$4&amp;$E385),'Hoja de Trabajo para listado'!$DE$151:$DG$151,0)),0)+IFERROR(INDEX('Hoja de Trabajo para listado'!$CD$155:$DC$1048576,MATCH($A385,'Hoja de Trabajo para listado'!$CD$155:$CD$1048576,0),MATCH((CUADRO!G$4&amp;$E385),'Hoja de Trabajo para listado'!$CD$151:$DC$151,0)),0)</f>
        <v>0</v>
      </c>
      <c r="H385" s="243">
        <f ca="1">+IFERROR(INDEX('Hoja de Trabajo para listado'!$A$155:$Z$1048576,MATCH($A385,'Hoja de Trabajo para listado'!$A$155:$A$1048576,0),MATCH((CUADRO!H$4&amp;$E385),'Hoja de Trabajo para listado'!$A$151:$Z$151,0)),0)+IFERROR(INDEX('Hoja de Trabajo para listado'!$AB$155:$BA$1048576,MATCH($A385,'Hoja de Trabajo para listado'!$AB$155:$AB$1048576,0),MATCH((CUADRO!H$4&amp;$E385),'Hoja de Trabajo para listado'!$AB$151:$BA$151,0)),0)+IFERROR(INDEX('Hoja de Trabajo para listado'!$BC$155:$CB$1048576,MATCH($A385,'Hoja de Trabajo para listado'!$BC$155:$BC$1048576,0),MATCH((CUADRO!H$4&amp;$E385),'Hoja de Trabajo para listado'!$BC$151:$CB$151,0)),0)+IFERROR(INDEX('Hoja de Trabajo para listado'!$DE$153:$DG$274,MATCH($A385,'Hoja de Trabajo para listado'!$DE$153:$DE$1048576,0),MATCH((CUADRO!H$4&amp;$E385),'Hoja de Trabajo para listado'!$DE$151:$DG$151,0)),0)+IFERROR(INDEX('Hoja de Trabajo para listado'!$CD$155:$DC$1048576,MATCH($A385,'Hoja de Trabajo para listado'!$CD$155:$CD$1048576,0),MATCH((CUADRO!H$4&amp;$E385),'Hoja de Trabajo para listado'!$CD$151:$DC$151,0)),0)</f>
        <v>0</v>
      </c>
      <c r="I385" s="243">
        <f ca="1">+IFERROR(INDEX('Hoja de Trabajo para listado'!$A$155:$Z$1048576,MATCH($A385,'Hoja de Trabajo para listado'!$A$155:$A$1048576,0),MATCH((CUADRO!I$4&amp;$E385),'Hoja de Trabajo para listado'!$A$151:$Z$151,0)),0)+IFERROR(INDEX('Hoja de Trabajo para listado'!$AB$155:$BA$1048576,MATCH($A385,'Hoja de Trabajo para listado'!$AB$155:$AB$1048576,0),MATCH((CUADRO!I$4&amp;$E385),'Hoja de Trabajo para listado'!$AB$151:$BA$151,0)),0)+IFERROR(INDEX('Hoja de Trabajo para listado'!$BC$155:$CB$1048576,MATCH($A385,'Hoja de Trabajo para listado'!$BC$155:$BC$1048576,0),MATCH((CUADRO!I$4&amp;$E385),'Hoja de Trabajo para listado'!$BC$151:$CB$151,0)),0)+IFERROR(INDEX('Hoja de Trabajo para listado'!$DE$153:$DG$274,MATCH($A385,'Hoja de Trabajo para listado'!$DE$153:$DE$1048576,0),MATCH((CUADRO!I$4&amp;$E385),'Hoja de Trabajo para listado'!$DE$151:$DG$151,0)),0)+IFERROR(INDEX('Hoja de Trabajo para listado'!$CD$155:$DC$1048576,MATCH($A385,'Hoja de Trabajo para listado'!$CD$155:$CD$1048576,0),MATCH((CUADRO!I$4&amp;$E385),'Hoja de Trabajo para listado'!$CD$151:$DC$151,0)),0)</f>
        <v>0</v>
      </c>
      <c r="J385" s="243">
        <f ca="1">+IFERROR(INDEX('Hoja de Trabajo para listado'!$A$155:$Z$1048576,MATCH($A385,'Hoja de Trabajo para listado'!$A$155:$A$1048576,0),MATCH((CUADRO!J$4&amp;$E385),'Hoja de Trabajo para listado'!$A$151:$Z$151,0)),0)+IFERROR(INDEX('Hoja de Trabajo para listado'!$AB$155:$BA$1048576,MATCH($A385,'Hoja de Trabajo para listado'!$AB$155:$AB$1048576,0),MATCH((CUADRO!J$4&amp;$E385),'Hoja de Trabajo para listado'!$AB$151:$BA$151,0)),0)+IFERROR(INDEX('Hoja de Trabajo para listado'!$BC$155:$CB$1048576,MATCH($A385,'Hoja de Trabajo para listado'!$BC$155:$BC$1048576,0),MATCH((CUADRO!J$4&amp;$E385),'Hoja de Trabajo para listado'!$BC$151:$CB$151,0)),0)+IFERROR(INDEX('Hoja de Trabajo para listado'!$DE$153:$DG$274,MATCH($A385,'Hoja de Trabajo para listado'!$DE$153:$DE$1048576,0),MATCH((CUADRO!J$4&amp;$E385),'Hoja de Trabajo para listado'!$DE$151:$DG$151,0)),0)+IFERROR(INDEX('Hoja de Trabajo para listado'!$CD$155:$DC$1048576,MATCH($A385,'Hoja de Trabajo para listado'!$CD$155:$CD$1048576,0),MATCH((CUADRO!J$4&amp;$E385),'Hoja de Trabajo para listado'!$CD$151:$DC$151,0)),0)</f>
        <v>0</v>
      </c>
      <c r="K385" s="243">
        <f ca="1">+IFERROR(INDEX('Hoja de Trabajo para listado'!$A$155:$Z$1048576,MATCH($A385,'Hoja de Trabajo para listado'!$A$155:$A$1048576,0),MATCH((CUADRO!K$4&amp;$E385),'Hoja de Trabajo para listado'!$A$151:$Z$151,0)),0)+IFERROR(INDEX('Hoja de Trabajo para listado'!$AB$155:$BA$1048576,MATCH($A385,'Hoja de Trabajo para listado'!$AB$155:$AB$1048576,0),MATCH((CUADRO!K$4&amp;$E385),'Hoja de Trabajo para listado'!$AB$151:$BA$151,0)),0)+IFERROR(INDEX('Hoja de Trabajo para listado'!$BC$155:$CB$1048576,MATCH($A385,'Hoja de Trabajo para listado'!$BC$155:$BC$1048576,0),MATCH((CUADRO!K$4&amp;$E385),'Hoja de Trabajo para listado'!$BC$151:$CB$151,0)),0)+IFERROR(INDEX('Hoja de Trabajo para listado'!$DE$153:$DG$274,MATCH($A385,'Hoja de Trabajo para listado'!$DE$153:$DE$1048576,0),MATCH((CUADRO!K$4&amp;$E385),'Hoja de Trabajo para listado'!$DE$151:$DG$151,0)),0)+IFERROR(INDEX('Hoja de Trabajo para listado'!$CD$155:$DC$1048576,MATCH($A385,'Hoja de Trabajo para listado'!$CD$155:$CD$1048576,0),MATCH((CUADRO!K$4&amp;$E385),'Hoja de Trabajo para listado'!$CD$151:$DC$151,0)),0)</f>
        <v>0</v>
      </c>
      <c r="L385" s="243">
        <f ca="1">+IFERROR(INDEX('Hoja de Trabajo para listado'!$A$155:$Z$1048576,MATCH($A385,'Hoja de Trabajo para listado'!$A$155:$A$1048576,0),MATCH((CUADRO!L$4&amp;$E385),'Hoja de Trabajo para listado'!$A$151:$Z$151,0)),0)+IFERROR(INDEX('Hoja de Trabajo para listado'!$AB$155:$BA$1048576,MATCH($A385,'Hoja de Trabajo para listado'!$AB$155:$AB$1048576,0),MATCH((CUADRO!L$4&amp;$E385),'Hoja de Trabajo para listado'!$AB$151:$BA$151,0)),0)+IFERROR(INDEX('Hoja de Trabajo para listado'!$BC$155:$CB$1048576,MATCH($A385,'Hoja de Trabajo para listado'!$BC$155:$BC$1048576,0),MATCH((CUADRO!L$4&amp;$E385),'Hoja de Trabajo para listado'!$BC$151:$CB$151,0)),0)+IFERROR(INDEX('Hoja de Trabajo para listado'!$DE$153:$DG$274,MATCH($A385,'Hoja de Trabajo para listado'!$DE$153:$DE$1048576,0),MATCH((CUADRO!L$4&amp;$E385),'Hoja de Trabajo para listado'!$DE$151:$DG$151,0)),0)+IFERROR(INDEX('Hoja de Trabajo para listado'!$CD$155:$DC$1048576,MATCH($A385,'Hoja de Trabajo para listado'!$CD$155:$CD$1048576,0),MATCH((CUADRO!L$4&amp;$E385),'Hoja de Trabajo para listado'!$CD$151:$DC$151,0)),0)</f>
        <v>0</v>
      </c>
      <c r="M385" s="243">
        <f ca="1">+IFERROR(INDEX('Hoja de Trabajo para listado'!$A$155:$Z$1048576,MATCH($A385,'Hoja de Trabajo para listado'!$A$155:$A$1048576,0),MATCH((CUADRO!M$4&amp;$E385),'Hoja de Trabajo para listado'!$A$151:$Z$151,0)),0)+IFERROR(INDEX('Hoja de Trabajo para listado'!$AB$155:$BA$1048576,MATCH($A385,'Hoja de Trabajo para listado'!$AB$155:$AB$1048576,0),MATCH((CUADRO!M$4&amp;$E385),'Hoja de Trabajo para listado'!$AB$151:$BA$151,0)),0)+IFERROR(INDEX('Hoja de Trabajo para listado'!$BC$155:$CB$1048576,MATCH($A385,'Hoja de Trabajo para listado'!$BC$155:$BC$1048576,0),MATCH((CUADRO!M$4&amp;$E385),'Hoja de Trabajo para listado'!$BC$151:$CB$151,0)),0)+IFERROR(INDEX('Hoja de Trabajo para listado'!$DE$153:$DG$274,MATCH($A385,'Hoja de Trabajo para listado'!$DE$153:$DE$1048576,0),MATCH((CUADRO!M$4&amp;$E385),'Hoja de Trabajo para listado'!$DE$151:$DG$151,0)),0)+IFERROR(INDEX('Hoja de Trabajo para listado'!$CD$155:$DC$1048576,MATCH($A385,'Hoja de Trabajo para listado'!$CD$155:$CD$1048576,0),MATCH((CUADRO!M$4&amp;$E385),'Hoja de Trabajo para listado'!$CD$151:$DC$151,0)),0)</f>
        <v>0</v>
      </c>
      <c r="N385" s="243">
        <f ca="1">+IFERROR(INDEX('Hoja de Trabajo para listado'!$A$155:$Z$1048576,MATCH($A385,'Hoja de Trabajo para listado'!$A$155:$A$1048576,0),MATCH((CUADRO!N$4&amp;$E385),'Hoja de Trabajo para listado'!$A$151:$Z$151,0)),0)+IFERROR(INDEX('Hoja de Trabajo para listado'!$AB$155:$BA$1048576,MATCH($A385,'Hoja de Trabajo para listado'!$AB$155:$AB$1048576,0),MATCH((CUADRO!N$4&amp;$E385),'Hoja de Trabajo para listado'!$AB$151:$BA$151,0)),0)+IFERROR(INDEX('Hoja de Trabajo para listado'!$BC$155:$CB$1048576,MATCH($A385,'Hoja de Trabajo para listado'!$BC$155:$BC$1048576,0),MATCH((CUADRO!N$4&amp;$E385),'Hoja de Trabajo para listado'!$BC$151:$CB$151,0)),0)+IFERROR(INDEX('Hoja de Trabajo para listado'!$DE$153:$DG$274,MATCH($A385,'Hoja de Trabajo para listado'!$DE$153:$DE$1048576,0),MATCH((CUADRO!N$4&amp;$E385),'Hoja de Trabajo para listado'!$DE$151:$DG$151,0)),0)+IFERROR(INDEX('Hoja de Trabajo para listado'!$CD$155:$DC$1048576,MATCH($A385,'Hoja de Trabajo para listado'!$CD$155:$CD$1048576,0),MATCH((CUADRO!N$4&amp;$E385),'Hoja de Trabajo para listado'!$CD$151:$DC$151,0)),0)</f>
        <v>0</v>
      </c>
      <c r="O385" s="243">
        <f ca="1">+IFERROR(INDEX('Hoja de Trabajo para listado'!$A$155:$Z$1048576,MATCH($A385,'Hoja de Trabajo para listado'!$A$155:$A$1048576,0),MATCH((CUADRO!O$4&amp;$E385),'Hoja de Trabajo para listado'!$A$151:$Z$151,0)),0)+IFERROR(INDEX('Hoja de Trabajo para listado'!$AB$155:$BA$1048576,MATCH($A385,'Hoja de Trabajo para listado'!$AB$155:$AB$1048576,0),MATCH((CUADRO!O$4&amp;$E385),'Hoja de Trabajo para listado'!$AB$151:$BA$151,0)),0)+IFERROR(INDEX('Hoja de Trabajo para listado'!$BC$155:$CB$1048576,MATCH($A385,'Hoja de Trabajo para listado'!$BC$155:$BC$1048576,0),MATCH((CUADRO!O$4&amp;$E385),'Hoja de Trabajo para listado'!$BC$151:$CB$151,0)),0)+IFERROR(INDEX('Hoja de Trabajo para listado'!$DE$153:$DG$274,MATCH($A385,'Hoja de Trabajo para listado'!$DE$153:$DE$1048576,0),MATCH((CUADRO!O$4&amp;$E385),'Hoja de Trabajo para listado'!$DE$151:$DG$151,0)),0)+IFERROR(INDEX('Hoja de Trabajo para listado'!$CD$155:$DC$1048576,MATCH($A385,'Hoja de Trabajo para listado'!$CD$155:$CD$1048576,0),MATCH((CUADRO!O$4&amp;$E385),'Hoja de Trabajo para listado'!$CD$151:$DC$151,0)),0)</f>
        <v>0</v>
      </c>
      <c r="P385" s="243">
        <f ca="1">+IFERROR(INDEX('Hoja de Trabajo para listado'!$A$155:$Z$1048576,MATCH($A385,'Hoja de Trabajo para listado'!$A$155:$A$1048576,0),MATCH((CUADRO!P$4&amp;$E385),'Hoja de Trabajo para listado'!$A$151:$Z$151,0)),0)+IFERROR(INDEX('Hoja de Trabajo para listado'!$AB$155:$BA$1048576,MATCH($A385,'Hoja de Trabajo para listado'!$AB$155:$AB$1048576,0),MATCH((CUADRO!P$4&amp;$E385),'Hoja de Trabajo para listado'!$AB$151:$BA$151,0)),0)+IFERROR(INDEX('Hoja de Trabajo para listado'!$BC$155:$CB$1048576,MATCH($A385,'Hoja de Trabajo para listado'!$BC$155:$BC$1048576,0),MATCH((CUADRO!P$4&amp;$E385),'Hoja de Trabajo para listado'!$BC$151:$CB$151,0)),0)+IFERROR(INDEX('Hoja de Trabajo para listado'!$DE$153:$DG$274,MATCH($A385,'Hoja de Trabajo para listado'!$DE$153:$DE$1048576,0),MATCH((CUADRO!P$4&amp;$E385),'Hoja de Trabajo para listado'!$DE$151:$DG$151,0)),0)+IFERROR(INDEX('Hoja de Trabajo para listado'!$CD$155:$DC$1048576,MATCH($A385,'Hoja de Trabajo para listado'!$CD$155:$CD$1048576,0),MATCH((CUADRO!P$4&amp;$E385),'Hoja de Trabajo para listado'!$CD$151:$DC$151,0)),0)</f>
        <v>0</v>
      </c>
      <c r="Q385" s="243">
        <f ca="1">+IFERROR(INDEX('Hoja de Trabajo para listado'!$A$155:$Z$1048576,MATCH($A385,'Hoja de Trabajo para listado'!$A$155:$A$1048576,0),MATCH((CUADRO!Q$4&amp;$E385),'Hoja de Trabajo para listado'!$A$151:$Z$151,0)),0)+IFERROR(INDEX('Hoja de Trabajo para listado'!$AB$155:$BA$1048576,MATCH($A385,'Hoja de Trabajo para listado'!$AB$155:$AB$1048576,0),MATCH((CUADRO!Q$4&amp;$E385),'Hoja de Trabajo para listado'!$AB$151:$BA$151,0)),0)+IFERROR(INDEX('Hoja de Trabajo para listado'!$BC$155:$CB$1048576,MATCH($A385,'Hoja de Trabajo para listado'!$BC$155:$BC$1048576,0),MATCH((CUADRO!Q$4&amp;$E385),'Hoja de Trabajo para listado'!$BC$151:$CB$151,0)),0)+IFERROR(INDEX('Hoja de Trabajo para listado'!$DE$153:$DG$274,MATCH($A385,'Hoja de Trabajo para listado'!$DE$153:$DE$1048576,0),MATCH((CUADRO!Q$4&amp;$E385),'Hoja de Trabajo para listado'!$DE$151:$DG$151,0)),0)+IFERROR(INDEX('Hoja de Trabajo para listado'!$CD$155:$DC$1048576,MATCH($A385,'Hoja de Trabajo para listado'!$CD$155:$CD$1048576,0),MATCH((CUADRO!Q$4&amp;$E385),'Hoja de Trabajo para listado'!$CD$151:$DC$151,0)),0)</f>
        <v>0</v>
      </c>
      <c r="R385" s="243">
        <f t="shared" ca="1" si="15"/>
        <v>0</v>
      </c>
      <c r="S385" s="263"/>
      <c r="T385" s="243">
        <f ca="1">+T386</f>
        <v>289455.46000000002</v>
      </c>
      <c r="U385" s="242">
        <f t="shared" si="16"/>
        <v>1</v>
      </c>
      <c r="V385" s="333" t="str">
        <f>+VLOOKUP(A385,bd_lista!$A$3:$E$592,5,FALSE)</f>
        <v>Instituciones Descentralizadas</v>
      </c>
      <c r="W385" s="387" t="str">
        <f>+V385</f>
        <v>Instituciones Descentralizadas</v>
      </c>
      <c r="X385" s="242">
        <v>0</v>
      </c>
      <c r="Y385" s="242" t="e">
        <f>+VLOOKUP(X385,bd_lista!$A$3:$C$592,3,FALSE)</f>
        <v>#N/A</v>
      </c>
      <c r="Z385" s="294">
        <f>+X385</f>
        <v>0</v>
      </c>
      <c r="AA385" s="319" t="e">
        <f>+Y385</f>
        <v>#N/A</v>
      </c>
    </row>
    <row r="386" spans="1:27" ht="15" customHeight="1">
      <c r="A386" s="32">
        <v>650</v>
      </c>
      <c r="B386" s="393"/>
      <c r="C386" s="333" t="str">
        <f>+VLOOKUP(A386,bd_lista!$A$3:$C$592,3,FALSE)</f>
        <v>Asamblea Legislativa Plurinacional</v>
      </c>
      <c r="D386" s="390"/>
      <c r="E386" s="333" t="s">
        <v>1305</v>
      </c>
      <c r="F386" s="245">
        <f ca="1">+IFERROR(INDEX('Hoja de Trabajo para listado'!$A$155:$Z$1048576,MATCH($A386,'Hoja de Trabajo para listado'!$A$155:$A$1048576,0),MATCH((CUADRO!F$4&amp;$E386),'Hoja de Trabajo para listado'!$A$151:$Z$151,0)),0)+IFERROR(INDEX('Hoja de Trabajo para listado'!$AB$155:$BA$1048576,MATCH($A386,'Hoja de Trabajo para listado'!$AB$155:$AB$1048576,0),MATCH((CUADRO!F$4&amp;$E386),'Hoja de Trabajo para listado'!$AB$151:$BA$151,0)),0)+IFERROR(INDEX('Hoja de Trabajo para listado'!$BC$155:$CB$1048576,MATCH($A386,'Hoja de Trabajo para listado'!$BC$155:$BC$1048576,0),MATCH((CUADRO!F$4&amp;$E386),'Hoja de Trabajo para listado'!$BC$151:$CB$151,0)),0)+IFERROR(INDEX('Hoja de Trabajo para listado'!$DE$153:$DG$274,MATCH($A386,'Hoja de Trabajo para listado'!$DE$153:$DE$1048576,0),MATCH((CUADRO!F$4&amp;$E386),'Hoja de Trabajo para listado'!$DE$151:$DG$151,0)),0)+IFERROR(INDEX('Hoja de Trabajo para listado'!$CD$155:$DC$1048576,MATCH($A386,'Hoja de Trabajo para listado'!$CD$155:$CD$1048576,0),MATCH((CUADRO!F$4&amp;$E386),'Hoja de Trabajo para listado'!$CD$151:$DC$151,0)),0)</f>
        <v>0</v>
      </c>
      <c r="G386" s="245">
        <f ca="1">+IFERROR(INDEX('Hoja de Trabajo para listado'!$A$155:$Z$1048576,MATCH($A386,'Hoja de Trabajo para listado'!$A$155:$A$1048576,0),MATCH((CUADRO!G$4&amp;$E386),'Hoja de Trabajo para listado'!$A$151:$Z$151,0)),0)+IFERROR(INDEX('Hoja de Trabajo para listado'!$AB$155:$BA$1048576,MATCH($A386,'Hoja de Trabajo para listado'!$AB$155:$AB$1048576,0),MATCH((CUADRO!G$4&amp;$E386),'Hoja de Trabajo para listado'!$AB$151:$BA$151,0)),0)+IFERROR(INDEX('Hoja de Trabajo para listado'!$BC$155:$CB$1048576,MATCH($A386,'Hoja de Trabajo para listado'!$BC$155:$BC$1048576,0),MATCH((CUADRO!G$4&amp;$E386),'Hoja de Trabajo para listado'!$BC$151:$CB$151,0)),0)+IFERROR(INDEX('Hoja de Trabajo para listado'!$DE$153:$DG$274,MATCH($A386,'Hoja de Trabajo para listado'!$DE$153:$DE$1048576,0),MATCH((CUADRO!G$4&amp;$E386),'Hoja de Trabajo para listado'!$DE$151:$DG$151,0)),0)+IFERROR(INDEX('Hoja de Trabajo para listado'!$CD$155:$DC$1048576,MATCH($A386,'Hoja de Trabajo para listado'!$CD$155:$CD$1048576,0),MATCH((CUADRO!G$4&amp;$E386),'Hoja de Trabajo para listado'!$CD$151:$DC$151,0)),0)</f>
        <v>1297.7800000000002</v>
      </c>
      <c r="H386" s="245">
        <f ca="1">+IFERROR(INDEX('Hoja de Trabajo para listado'!$A$155:$Z$1048576,MATCH($A386,'Hoja de Trabajo para listado'!$A$155:$A$1048576,0),MATCH((CUADRO!H$4&amp;$E386),'Hoja de Trabajo para listado'!$A$151:$Z$151,0)),0)+IFERROR(INDEX('Hoja de Trabajo para listado'!$AB$155:$BA$1048576,MATCH($A386,'Hoja de Trabajo para listado'!$AB$155:$AB$1048576,0),MATCH((CUADRO!H$4&amp;$E386),'Hoja de Trabajo para listado'!$AB$151:$BA$151,0)),0)+IFERROR(INDEX('Hoja de Trabajo para listado'!$BC$155:$CB$1048576,MATCH($A386,'Hoja de Trabajo para listado'!$BC$155:$BC$1048576,0),MATCH((CUADRO!H$4&amp;$E386),'Hoja de Trabajo para listado'!$BC$151:$CB$151,0)),0)+IFERROR(INDEX('Hoja de Trabajo para listado'!$DE$153:$DG$274,MATCH($A386,'Hoja de Trabajo para listado'!$DE$153:$DE$1048576,0),MATCH((CUADRO!H$4&amp;$E386),'Hoja de Trabajo para listado'!$DE$151:$DG$151,0)),0)+IFERROR(INDEX('Hoja de Trabajo para listado'!$CD$155:$DC$1048576,MATCH($A386,'Hoja de Trabajo para listado'!$CD$155:$CD$1048576,0),MATCH((CUADRO!H$4&amp;$E386),'Hoja de Trabajo para listado'!$CD$151:$DC$151,0)),0)</f>
        <v>76502.680000000008</v>
      </c>
      <c r="I386" s="245">
        <f ca="1">+IFERROR(INDEX('Hoja de Trabajo para listado'!$A$155:$Z$1048576,MATCH($A386,'Hoja de Trabajo para listado'!$A$155:$A$1048576,0),MATCH((CUADRO!I$4&amp;$E386),'Hoja de Trabajo para listado'!$A$151:$Z$151,0)),0)+IFERROR(INDEX('Hoja de Trabajo para listado'!$AB$155:$BA$1048576,MATCH($A386,'Hoja de Trabajo para listado'!$AB$155:$AB$1048576,0),MATCH((CUADRO!I$4&amp;$E386),'Hoja de Trabajo para listado'!$AB$151:$BA$151,0)),0)+IFERROR(INDEX('Hoja de Trabajo para listado'!$BC$155:$CB$1048576,MATCH($A386,'Hoja de Trabajo para listado'!$BC$155:$BC$1048576,0),MATCH((CUADRO!I$4&amp;$E386),'Hoja de Trabajo para listado'!$BC$151:$CB$151,0)),0)+IFERROR(INDEX('Hoja de Trabajo para listado'!$DE$153:$DG$274,MATCH($A386,'Hoja de Trabajo para listado'!$DE$153:$DE$1048576,0),MATCH((CUADRO!I$4&amp;$E386),'Hoja de Trabajo para listado'!$DE$151:$DG$151,0)),0)+IFERROR(INDEX('Hoja de Trabajo para listado'!$CD$155:$DC$1048576,MATCH($A386,'Hoja de Trabajo para listado'!$CD$155:$CD$1048576,0),MATCH((CUADRO!I$4&amp;$E386),'Hoja de Trabajo para listado'!$CD$151:$DC$151,0)),0)</f>
        <v>64409.77</v>
      </c>
      <c r="J386" s="245">
        <f ca="1">+IFERROR(INDEX('Hoja de Trabajo para listado'!$A$155:$Z$1048576,MATCH($A386,'Hoja de Trabajo para listado'!$A$155:$A$1048576,0),MATCH((CUADRO!J$4&amp;$E386),'Hoja de Trabajo para listado'!$A$151:$Z$151,0)),0)+IFERROR(INDEX('Hoja de Trabajo para listado'!$AB$155:$BA$1048576,MATCH($A386,'Hoja de Trabajo para listado'!$AB$155:$AB$1048576,0),MATCH((CUADRO!J$4&amp;$E386),'Hoja de Trabajo para listado'!$AB$151:$BA$151,0)),0)+IFERROR(INDEX('Hoja de Trabajo para listado'!$BC$155:$CB$1048576,MATCH($A386,'Hoja de Trabajo para listado'!$BC$155:$BC$1048576,0),MATCH((CUADRO!J$4&amp;$E386),'Hoja de Trabajo para listado'!$BC$151:$CB$151,0)),0)+IFERROR(INDEX('Hoja de Trabajo para listado'!$DE$153:$DG$274,MATCH($A386,'Hoja de Trabajo para listado'!$DE$153:$DE$1048576,0),MATCH((CUADRO!J$4&amp;$E386),'Hoja de Trabajo para listado'!$DE$151:$DG$151,0)),0)+IFERROR(INDEX('Hoja de Trabajo para listado'!$CD$155:$DC$1048576,MATCH($A386,'Hoja de Trabajo para listado'!$CD$155:$CD$1048576,0),MATCH((CUADRO!J$4&amp;$E386),'Hoja de Trabajo para listado'!$CD$151:$DC$151,0)),0)</f>
        <v>147245.23000000001</v>
      </c>
      <c r="K386" s="245">
        <f ca="1">+IFERROR(INDEX('Hoja de Trabajo para listado'!$A$155:$Z$1048576,MATCH($A386,'Hoja de Trabajo para listado'!$A$155:$A$1048576,0),MATCH((CUADRO!K$4&amp;$E386),'Hoja de Trabajo para listado'!$A$151:$Z$151,0)),0)+IFERROR(INDEX('Hoja de Trabajo para listado'!$AB$155:$BA$1048576,MATCH($A386,'Hoja de Trabajo para listado'!$AB$155:$AB$1048576,0),MATCH((CUADRO!K$4&amp;$E386),'Hoja de Trabajo para listado'!$AB$151:$BA$151,0)),0)+IFERROR(INDEX('Hoja de Trabajo para listado'!$BC$155:$CB$1048576,MATCH($A386,'Hoja de Trabajo para listado'!$BC$155:$BC$1048576,0),MATCH((CUADRO!K$4&amp;$E386),'Hoja de Trabajo para listado'!$BC$151:$CB$151,0)),0)+IFERROR(INDEX('Hoja de Trabajo para listado'!$DE$153:$DG$274,MATCH($A386,'Hoja de Trabajo para listado'!$DE$153:$DE$1048576,0),MATCH((CUADRO!K$4&amp;$E386),'Hoja de Trabajo para listado'!$DE$151:$DG$151,0)),0)+IFERROR(INDEX('Hoja de Trabajo para listado'!$CD$155:$DC$1048576,MATCH($A386,'Hoja de Trabajo para listado'!$CD$155:$CD$1048576,0),MATCH((CUADRO!K$4&amp;$E386),'Hoja de Trabajo para listado'!$CD$151:$DC$151,0)),0)</f>
        <v>0</v>
      </c>
      <c r="L386" s="245">
        <f ca="1">+IFERROR(INDEX('Hoja de Trabajo para listado'!$A$155:$Z$1048576,MATCH($A386,'Hoja de Trabajo para listado'!$A$155:$A$1048576,0),MATCH((CUADRO!L$4&amp;$E386),'Hoja de Trabajo para listado'!$A$151:$Z$151,0)),0)+IFERROR(INDEX('Hoja de Trabajo para listado'!$AB$155:$BA$1048576,MATCH($A386,'Hoja de Trabajo para listado'!$AB$155:$AB$1048576,0),MATCH((CUADRO!L$4&amp;$E386),'Hoja de Trabajo para listado'!$AB$151:$BA$151,0)),0)+IFERROR(INDEX('Hoja de Trabajo para listado'!$BC$155:$CB$1048576,MATCH($A386,'Hoja de Trabajo para listado'!$BC$155:$BC$1048576,0),MATCH((CUADRO!L$4&amp;$E386),'Hoja de Trabajo para listado'!$BC$151:$CB$151,0)),0)+IFERROR(INDEX('Hoja de Trabajo para listado'!$DE$153:$DG$274,MATCH($A386,'Hoja de Trabajo para listado'!$DE$153:$DE$1048576,0),MATCH((CUADRO!L$4&amp;$E386),'Hoja de Trabajo para listado'!$DE$151:$DG$151,0)),0)+IFERROR(INDEX('Hoja de Trabajo para listado'!$CD$155:$DC$1048576,MATCH($A386,'Hoja de Trabajo para listado'!$CD$155:$CD$1048576,0),MATCH((CUADRO!L$4&amp;$E386),'Hoja de Trabajo para listado'!$CD$151:$DC$151,0)),0)</f>
        <v>0</v>
      </c>
      <c r="M386" s="245">
        <f ca="1">+IFERROR(INDEX('Hoja de Trabajo para listado'!$A$155:$Z$1048576,MATCH($A386,'Hoja de Trabajo para listado'!$A$155:$A$1048576,0),MATCH((CUADRO!M$4&amp;$E386),'Hoja de Trabajo para listado'!$A$151:$Z$151,0)),0)+IFERROR(INDEX('Hoja de Trabajo para listado'!$AB$155:$BA$1048576,MATCH($A386,'Hoja de Trabajo para listado'!$AB$155:$AB$1048576,0),MATCH((CUADRO!M$4&amp;$E386),'Hoja de Trabajo para listado'!$AB$151:$BA$151,0)),0)+IFERROR(INDEX('Hoja de Trabajo para listado'!$BC$155:$CB$1048576,MATCH($A386,'Hoja de Trabajo para listado'!$BC$155:$BC$1048576,0),MATCH((CUADRO!M$4&amp;$E386),'Hoja de Trabajo para listado'!$BC$151:$CB$151,0)),0)+IFERROR(INDEX('Hoja de Trabajo para listado'!$DE$153:$DG$274,MATCH($A386,'Hoja de Trabajo para listado'!$DE$153:$DE$1048576,0),MATCH((CUADRO!M$4&amp;$E386),'Hoja de Trabajo para listado'!$DE$151:$DG$151,0)),0)+IFERROR(INDEX('Hoja de Trabajo para listado'!$CD$155:$DC$1048576,MATCH($A386,'Hoja de Trabajo para listado'!$CD$155:$CD$1048576,0),MATCH((CUADRO!M$4&amp;$E386),'Hoja de Trabajo para listado'!$CD$151:$DC$151,0)),0)</f>
        <v>0</v>
      </c>
      <c r="N386" s="245">
        <f ca="1">+IFERROR(INDEX('Hoja de Trabajo para listado'!$A$155:$Z$1048576,MATCH($A386,'Hoja de Trabajo para listado'!$A$155:$A$1048576,0),MATCH((CUADRO!N$4&amp;$E386),'Hoja de Trabajo para listado'!$A$151:$Z$151,0)),0)+IFERROR(INDEX('Hoja de Trabajo para listado'!$AB$155:$BA$1048576,MATCH($A386,'Hoja de Trabajo para listado'!$AB$155:$AB$1048576,0),MATCH((CUADRO!N$4&amp;$E386),'Hoja de Trabajo para listado'!$AB$151:$BA$151,0)),0)+IFERROR(INDEX('Hoja de Trabajo para listado'!$BC$155:$CB$1048576,MATCH($A386,'Hoja de Trabajo para listado'!$BC$155:$BC$1048576,0),MATCH((CUADRO!N$4&amp;$E386),'Hoja de Trabajo para listado'!$BC$151:$CB$151,0)),0)+IFERROR(INDEX('Hoja de Trabajo para listado'!$DE$153:$DG$274,MATCH($A386,'Hoja de Trabajo para listado'!$DE$153:$DE$1048576,0),MATCH((CUADRO!N$4&amp;$E386),'Hoja de Trabajo para listado'!$DE$151:$DG$151,0)),0)+IFERROR(INDEX('Hoja de Trabajo para listado'!$CD$155:$DC$1048576,MATCH($A386,'Hoja de Trabajo para listado'!$CD$155:$CD$1048576,0),MATCH((CUADRO!N$4&amp;$E386),'Hoja de Trabajo para listado'!$CD$151:$DC$151,0)),0)</f>
        <v>0</v>
      </c>
      <c r="O386" s="245">
        <f ca="1">+IFERROR(INDEX('Hoja de Trabajo para listado'!$A$155:$Z$1048576,MATCH($A386,'Hoja de Trabajo para listado'!$A$155:$A$1048576,0),MATCH((CUADRO!O$4&amp;$E386),'Hoja de Trabajo para listado'!$A$151:$Z$151,0)),0)+IFERROR(INDEX('Hoja de Trabajo para listado'!$AB$155:$BA$1048576,MATCH($A386,'Hoja de Trabajo para listado'!$AB$155:$AB$1048576,0),MATCH((CUADRO!O$4&amp;$E386),'Hoja de Trabajo para listado'!$AB$151:$BA$151,0)),0)+IFERROR(INDEX('Hoja de Trabajo para listado'!$BC$155:$CB$1048576,MATCH($A386,'Hoja de Trabajo para listado'!$BC$155:$BC$1048576,0),MATCH((CUADRO!O$4&amp;$E386),'Hoja de Trabajo para listado'!$BC$151:$CB$151,0)),0)+IFERROR(INDEX('Hoja de Trabajo para listado'!$DE$153:$DG$274,MATCH($A386,'Hoja de Trabajo para listado'!$DE$153:$DE$1048576,0),MATCH((CUADRO!O$4&amp;$E386),'Hoja de Trabajo para listado'!$DE$151:$DG$151,0)),0)+IFERROR(INDEX('Hoja de Trabajo para listado'!$CD$155:$DC$1048576,MATCH($A386,'Hoja de Trabajo para listado'!$CD$155:$CD$1048576,0),MATCH((CUADRO!O$4&amp;$E386),'Hoja de Trabajo para listado'!$CD$151:$DC$151,0)),0)</f>
        <v>0</v>
      </c>
      <c r="P386" s="245">
        <f ca="1">+IFERROR(INDEX('Hoja de Trabajo para listado'!$A$155:$Z$1048576,MATCH($A386,'Hoja de Trabajo para listado'!$A$155:$A$1048576,0),MATCH((CUADRO!P$4&amp;$E386),'Hoja de Trabajo para listado'!$A$151:$Z$151,0)),0)+IFERROR(INDEX('Hoja de Trabajo para listado'!$AB$155:$BA$1048576,MATCH($A386,'Hoja de Trabajo para listado'!$AB$155:$AB$1048576,0),MATCH((CUADRO!P$4&amp;$E386),'Hoja de Trabajo para listado'!$AB$151:$BA$151,0)),0)+IFERROR(INDEX('Hoja de Trabajo para listado'!$BC$155:$CB$1048576,MATCH($A386,'Hoja de Trabajo para listado'!$BC$155:$BC$1048576,0),MATCH((CUADRO!P$4&amp;$E386),'Hoja de Trabajo para listado'!$BC$151:$CB$151,0)),0)+IFERROR(INDEX('Hoja de Trabajo para listado'!$DE$153:$DG$274,MATCH($A386,'Hoja de Trabajo para listado'!$DE$153:$DE$1048576,0),MATCH((CUADRO!P$4&amp;$E386),'Hoja de Trabajo para listado'!$DE$151:$DG$151,0)),0)+IFERROR(INDEX('Hoja de Trabajo para listado'!$CD$155:$DC$1048576,MATCH($A386,'Hoja de Trabajo para listado'!$CD$155:$CD$1048576,0),MATCH((CUADRO!P$4&amp;$E386),'Hoja de Trabajo para listado'!$CD$151:$DC$151,0)),0)</f>
        <v>0</v>
      </c>
      <c r="Q386" s="245">
        <f ca="1">+IFERROR(INDEX('Hoja de Trabajo para listado'!$A$155:$Z$1048576,MATCH($A386,'Hoja de Trabajo para listado'!$A$155:$A$1048576,0),MATCH((CUADRO!Q$4&amp;$E386),'Hoja de Trabajo para listado'!$A$151:$Z$151,0)),0)+IFERROR(INDEX('Hoja de Trabajo para listado'!$AB$155:$BA$1048576,MATCH($A386,'Hoja de Trabajo para listado'!$AB$155:$AB$1048576,0),MATCH((CUADRO!Q$4&amp;$E386),'Hoja de Trabajo para listado'!$AB$151:$BA$151,0)),0)+IFERROR(INDEX('Hoja de Trabajo para listado'!$BC$155:$CB$1048576,MATCH($A386,'Hoja de Trabajo para listado'!$BC$155:$BC$1048576,0),MATCH((CUADRO!Q$4&amp;$E386),'Hoja de Trabajo para listado'!$BC$151:$CB$151,0)),0)+IFERROR(INDEX('Hoja de Trabajo para listado'!$DE$153:$DG$274,MATCH($A386,'Hoja de Trabajo para listado'!$DE$153:$DE$1048576,0),MATCH((CUADRO!Q$4&amp;$E386),'Hoja de Trabajo para listado'!$DE$151:$DG$151,0)),0)+IFERROR(INDEX('Hoja de Trabajo para listado'!$CD$155:$DC$1048576,MATCH($A386,'Hoja de Trabajo para listado'!$CD$155:$CD$1048576,0),MATCH((CUADRO!Q$4&amp;$E386),'Hoja de Trabajo para listado'!$CD$151:$DC$151,0)),0)</f>
        <v>0</v>
      </c>
      <c r="R386" s="245">
        <f t="shared" ca="1" si="15"/>
        <v>289455.46000000002</v>
      </c>
      <c r="S386" s="262">
        <f ca="1">+R385+R386</f>
        <v>289455.46000000002</v>
      </c>
      <c r="T386" s="245">
        <f ca="1">+S386</f>
        <v>289455.46000000002</v>
      </c>
      <c r="U386" s="244">
        <f t="shared" si="16"/>
        <v>2</v>
      </c>
      <c r="V386" s="333" t="str">
        <f>+VLOOKUP(A386,bd_lista!$A$3:$E$592,5,FALSE)</f>
        <v>Instituciones Descentralizadas</v>
      </c>
      <c r="W386" s="388"/>
      <c r="X386" s="242">
        <v>0</v>
      </c>
      <c r="Y386" s="242" t="e">
        <f>+VLOOKUP(X386,bd_lista!$A$3:$C$592,3,FALSE)</f>
        <v>#N/A</v>
      </c>
      <c r="Z386" s="292"/>
      <c r="AA386" s="321"/>
    </row>
    <row r="387" spans="1:27" ht="15" customHeight="1">
      <c r="A387" s="251">
        <v>660</v>
      </c>
      <c r="B387" s="392">
        <f>+A387</f>
        <v>660</v>
      </c>
      <c r="C387" s="247" t="str">
        <f>+VLOOKUP(A387,bd_lista!$A$3:$C$592,3,FALSE)</f>
        <v>Órgano Judicial</v>
      </c>
      <c r="D387" s="389" t="str">
        <f>+C387</f>
        <v>Órgano Judicial</v>
      </c>
      <c r="E387" s="247" t="s">
        <v>1304</v>
      </c>
      <c r="F387" s="243">
        <f ca="1">+IFERROR(INDEX('Hoja de Trabajo para listado'!$A$155:$Z$1048576,MATCH($A387,'Hoja de Trabajo para listado'!$A$155:$A$1048576,0),MATCH((CUADRO!F$4&amp;$E387),'Hoja de Trabajo para listado'!$A$151:$Z$151,0)),0)+IFERROR(INDEX('Hoja de Trabajo para listado'!$AB$155:$BA$1048576,MATCH($A387,'Hoja de Trabajo para listado'!$AB$155:$AB$1048576,0),MATCH((CUADRO!F$4&amp;$E387),'Hoja de Trabajo para listado'!$AB$151:$BA$151,0)),0)+IFERROR(INDEX('Hoja de Trabajo para listado'!$BC$155:$CB$1048576,MATCH($A387,'Hoja de Trabajo para listado'!$BC$155:$BC$1048576,0),MATCH((CUADRO!F$4&amp;$E387),'Hoja de Trabajo para listado'!$BC$151:$CB$151,0)),0)+IFERROR(INDEX('Hoja de Trabajo para listado'!$DE$153:$DG$274,MATCH($A387,'Hoja de Trabajo para listado'!$DE$153:$DE$1048576,0),MATCH((CUADRO!F$4&amp;$E387),'Hoja de Trabajo para listado'!$DE$151:$DG$151,0)),0)+IFERROR(INDEX('Hoja de Trabajo para listado'!$CD$155:$DC$1048576,MATCH($A387,'Hoja de Trabajo para listado'!$CD$155:$CD$1048576,0),MATCH((CUADRO!F$4&amp;$E387),'Hoja de Trabajo para listado'!$CD$151:$DC$151,0)),0)</f>
        <v>0</v>
      </c>
      <c r="G387" s="243">
        <f ca="1">+IFERROR(INDEX('Hoja de Trabajo para listado'!$A$155:$Z$1048576,MATCH($A387,'Hoja de Trabajo para listado'!$A$155:$A$1048576,0),MATCH((CUADRO!G$4&amp;$E387),'Hoja de Trabajo para listado'!$A$151:$Z$151,0)),0)+IFERROR(INDEX('Hoja de Trabajo para listado'!$AB$155:$BA$1048576,MATCH($A387,'Hoja de Trabajo para listado'!$AB$155:$AB$1048576,0),MATCH((CUADRO!G$4&amp;$E387),'Hoja de Trabajo para listado'!$AB$151:$BA$151,0)),0)+IFERROR(INDEX('Hoja de Trabajo para listado'!$BC$155:$CB$1048576,MATCH($A387,'Hoja de Trabajo para listado'!$BC$155:$BC$1048576,0),MATCH((CUADRO!G$4&amp;$E387),'Hoja de Trabajo para listado'!$BC$151:$CB$151,0)),0)+IFERROR(INDEX('Hoja de Trabajo para listado'!$DE$153:$DG$274,MATCH($A387,'Hoja de Trabajo para listado'!$DE$153:$DE$1048576,0),MATCH((CUADRO!G$4&amp;$E387),'Hoja de Trabajo para listado'!$DE$151:$DG$151,0)),0)+IFERROR(INDEX('Hoja de Trabajo para listado'!$CD$155:$DC$1048576,MATCH($A387,'Hoja de Trabajo para listado'!$CD$155:$CD$1048576,0),MATCH((CUADRO!G$4&amp;$E387),'Hoja de Trabajo para listado'!$CD$151:$DC$151,0)),0)</f>
        <v>0</v>
      </c>
      <c r="H387" s="243">
        <f ca="1">+IFERROR(INDEX('Hoja de Trabajo para listado'!$A$155:$Z$1048576,MATCH($A387,'Hoja de Trabajo para listado'!$A$155:$A$1048576,0),MATCH((CUADRO!H$4&amp;$E387),'Hoja de Trabajo para listado'!$A$151:$Z$151,0)),0)+IFERROR(INDEX('Hoja de Trabajo para listado'!$AB$155:$BA$1048576,MATCH($A387,'Hoja de Trabajo para listado'!$AB$155:$AB$1048576,0),MATCH((CUADRO!H$4&amp;$E387),'Hoja de Trabajo para listado'!$AB$151:$BA$151,0)),0)+IFERROR(INDEX('Hoja de Trabajo para listado'!$BC$155:$CB$1048576,MATCH($A387,'Hoja de Trabajo para listado'!$BC$155:$BC$1048576,0),MATCH((CUADRO!H$4&amp;$E387),'Hoja de Trabajo para listado'!$BC$151:$CB$151,0)),0)+IFERROR(INDEX('Hoja de Trabajo para listado'!$DE$153:$DG$274,MATCH($A387,'Hoja de Trabajo para listado'!$DE$153:$DE$1048576,0),MATCH((CUADRO!H$4&amp;$E387),'Hoja de Trabajo para listado'!$DE$151:$DG$151,0)),0)+IFERROR(INDEX('Hoja de Trabajo para listado'!$CD$155:$DC$1048576,MATCH($A387,'Hoja de Trabajo para listado'!$CD$155:$CD$1048576,0),MATCH((CUADRO!H$4&amp;$E387),'Hoja de Trabajo para listado'!$CD$151:$DC$151,0)),0)</f>
        <v>0</v>
      </c>
      <c r="I387" s="243">
        <f ca="1">+IFERROR(INDEX('Hoja de Trabajo para listado'!$A$155:$Z$1048576,MATCH($A387,'Hoja de Trabajo para listado'!$A$155:$A$1048576,0),MATCH((CUADRO!I$4&amp;$E387),'Hoja de Trabajo para listado'!$A$151:$Z$151,0)),0)+IFERROR(INDEX('Hoja de Trabajo para listado'!$AB$155:$BA$1048576,MATCH($A387,'Hoja de Trabajo para listado'!$AB$155:$AB$1048576,0),MATCH((CUADRO!I$4&amp;$E387),'Hoja de Trabajo para listado'!$AB$151:$BA$151,0)),0)+IFERROR(INDEX('Hoja de Trabajo para listado'!$BC$155:$CB$1048576,MATCH($A387,'Hoja de Trabajo para listado'!$BC$155:$BC$1048576,0),MATCH((CUADRO!I$4&amp;$E387),'Hoja de Trabajo para listado'!$BC$151:$CB$151,0)),0)+IFERROR(INDEX('Hoja de Trabajo para listado'!$DE$153:$DG$274,MATCH($A387,'Hoja de Trabajo para listado'!$DE$153:$DE$1048576,0),MATCH((CUADRO!I$4&amp;$E387),'Hoja de Trabajo para listado'!$DE$151:$DG$151,0)),0)+IFERROR(INDEX('Hoja de Trabajo para listado'!$CD$155:$DC$1048576,MATCH($A387,'Hoja de Trabajo para listado'!$CD$155:$CD$1048576,0),MATCH((CUADRO!I$4&amp;$E387),'Hoja de Trabajo para listado'!$CD$151:$DC$151,0)),0)</f>
        <v>0</v>
      </c>
      <c r="J387" s="243">
        <f ca="1">+IFERROR(INDEX('Hoja de Trabajo para listado'!$A$155:$Z$1048576,MATCH($A387,'Hoja de Trabajo para listado'!$A$155:$A$1048576,0),MATCH((CUADRO!J$4&amp;$E387),'Hoja de Trabajo para listado'!$A$151:$Z$151,0)),0)+IFERROR(INDEX('Hoja de Trabajo para listado'!$AB$155:$BA$1048576,MATCH($A387,'Hoja de Trabajo para listado'!$AB$155:$AB$1048576,0),MATCH((CUADRO!J$4&amp;$E387),'Hoja de Trabajo para listado'!$AB$151:$BA$151,0)),0)+IFERROR(INDEX('Hoja de Trabajo para listado'!$BC$155:$CB$1048576,MATCH($A387,'Hoja de Trabajo para listado'!$BC$155:$BC$1048576,0),MATCH((CUADRO!J$4&amp;$E387),'Hoja de Trabajo para listado'!$BC$151:$CB$151,0)),0)+IFERROR(INDEX('Hoja de Trabajo para listado'!$DE$153:$DG$274,MATCH($A387,'Hoja de Trabajo para listado'!$DE$153:$DE$1048576,0),MATCH((CUADRO!J$4&amp;$E387),'Hoja de Trabajo para listado'!$DE$151:$DG$151,0)),0)+IFERROR(INDEX('Hoja de Trabajo para listado'!$CD$155:$DC$1048576,MATCH($A387,'Hoja de Trabajo para listado'!$CD$155:$CD$1048576,0),MATCH((CUADRO!J$4&amp;$E387),'Hoja de Trabajo para listado'!$CD$151:$DC$151,0)),0)</f>
        <v>0</v>
      </c>
      <c r="K387" s="243">
        <f ca="1">+IFERROR(INDEX('Hoja de Trabajo para listado'!$A$155:$Z$1048576,MATCH($A387,'Hoja de Trabajo para listado'!$A$155:$A$1048576,0),MATCH((CUADRO!K$4&amp;$E387),'Hoja de Trabajo para listado'!$A$151:$Z$151,0)),0)+IFERROR(INDEX('Hoja de Trabajo para listado'!$AB$155:$BA$1048576,MATCH($A387,'Hoja de Trabajo para listado'!$AB$155:$AB$1048576,0),MATCH((CUADRO!K$4&amp;$E387),'Hoja de Trabajo para listado'!$AB$151:$BA$151,0)),0)+IFERROR(INDEX('Hoja de Trabajo para listado'!$BC$155:$CB$1048576,MATCH($A387,'Hoja de Trabajo para listado'!$BC$155:$BC$1048576,0),MATCH((CUADRO!K$4&amp;$E387),'Hoja de Trabajo para listado'!$BC$151:$CB$151,0)),0)+IFERROR(INDEX('Hoja de Trabajo para listado'!$DE$153:$DG$274,MATCH($A387,'Hoja de Trabajo para listado'!$DE$153:$DE$1048576,0),MATCH((CUADRO!K$4&amp;$E387),'Hoja de Trabajo para listado'!$DE$151:$DG$151,0)),0)+IFERROR(INDEX('Hoja de Trabajo para listado'!$CD$155:$DC$1048576,MATCH($A387,'Hoja de Trabajo para listado'!$CD$155:$CD$1048576,0),MATCH((CUADRO!K$4&amp;$E387),'Hoja de Trabajo para listado'!$CD$151:$DC$151,0)),0)</f>
        <v>0</v>
      </c>
      <c r="L387" s="243">
        <f ca="1">+IFERROR(INDEX('Hoja de Trabajo para listado'!$A$155:$Z$1048576,MATCH($A387,'Hoja de Trabajo para listado'!$A$155:$A$1048576,0),MATCH((CUADRO!L$4&amp;$E387),'Hoja de Trabajo para listado'!$A$151:$Z$151,0)),0)+IFERROR(INDEX('Hoja de Trabajo para listado'!$AB$155:$BA$1048576,MATCH($A387,'Hoja de Trabajo para listado'!$AB$155:$AB$1048576,0),MATCH((CUADRO!L$4&amp;$E387),'Hoja de Trabajo para listado'!$AB$151:$BA$151,0)),0)+IFERROR(INDEX('Hoja de Trabajo para listado'!$BC$155:$CB$1048576,MATCH($A387,'Hoja de Trabajo para listado'!$BC$155:$BC$1048576,0),MATCH((CUADRO!L$4&amp;$E387),'Hoja de Trabajo para listado'!$BC$151:$CB$151,0)),0)+IFERROR(INDEX('Hoja de Trabajo para listado'!$DE$153:$DG$274,MATCH($A387,'Hoja de Trabajo para listado'!$DE$153:$DE$1048576,0),MATCH((CUADRO!L$4&amp;$E387),'Hoja de Trabajo para listado'!$DE$151:$DG$151,0)),0)+IFERROR(INDEX('Hoja de Trabajo para listado'!$CD$155:$DC$1048576,MATCH($A387,'Hoja de Trabajo para listado'!$CD$155:$CD$1048576,0),MATCH((CUADRO!L$4&amp;$E387),'Hoja de Trabajo para listado'!$CD$151:$DC$151,0)),0)</f>
        <v>0</v>
      </c>
      <c r="M387" s="243">
        <f ca="1">+IFERROR(INDEX('Hoja de Trabajo para listado'!$A$155:$Z$1048576,MATCH($A387,'Hoja de Trabajo para listado'!$A$155:$A$1048576,0),MATCH((CUADRO!M$4&amp;$E387),'Hoja de Trabajo para listado'!$A$151:$Z$151,0)),0)+IFERROR(INDEX('Hoja de Trabajo para listado'!$AB$155:$BA$1048576,MATCH($A387,'Hoja de Trabajo para listado'!$AB$155:$AB$1048576,0),MATCH((CUADRO!M$4&amp;$E387),'Hoja de Trabajo para listado'!$AB$151:$BA$151,0)),0)+IFERROR(INDEX('Hoja de Trabajo para listado'!$BC$155:$CB$1048576,MATCH($A387,'Hoja de Trabajo para listado'!$BC$155:$BC$1048576,0),MATCH((CUADRO!M$4&amp;$E387),'Hoja de Trabajo para listado'!$BC$151:$CB$151,0)),0)+IFERROR(INDEX('Hoja de Trabajo para listado'!$DE$153:$DG$274,MATCH($A387,'Hoja de Trabajo para listado'!$DE$153:$DE$1048576,0),MATCH((CUADRO!M$4&amp;$E387),'Hoja de Trabajo para listado'!$DE$151:$DG$151,0)),0)+IFERROR(INDEX('Hoja de Trabajo para listado'!$CD$155:$DC$1048576,MATCH($A387,'Hoja de Trabajo para listado'!$CD$155:$CD$1048576,0),MATCH((CUADRO!M$4&amp;$E387),'Hoja de Trabajo para listado'!$CD$151:$DC$151,0)),0)</f>
        <v>0</v>
      </c>
      <c r="N387" s="243">
        <f ca="1">+IFERROR(INDEX('Hoja de Trabajo para listado'!$A$155:$Z$1048576,MATCH($A387,'Hoja de Trabajo para listado'!$A$155:$A$1048576,0),MATCH((CUADRO!N$4&amp;$E387),'Hoja de Trabajo para listado'!$A$151:$Z$151,0)),0)+IFERROR(INDEX('Hoja de Trabajo para listado'!$AB$155:$BA$1048576,MATCH($A387,'Hoja de Trabajo para listado'!$AB$155:$AB$1048576,0),MATCH((CUADRO!N$4&amp;$E387),'Hoja de Trabajo para listado'!$AB$151:$BA$151,0)),0)+IFERROR(INDEX('Hoja de Trabajo para listado'!$BC$155:$CB$1048576,MATCH($A387,'Hoja de Trabajo para listado'!$BC$155:$BC$1048576,0),MATCH((CUADRO!N$4&amp;$E387),'Hoja de Trabajo para listado'!$BC$151:$CB$151,0)),0)+IFERROR(INDEX('Hoja de Trabajo para listado'!$DE$153:$DG$274,MATCH($A387,'Hoja de Trabajo para listado'!$DE$153:$DE$1048576,0),MATCH((CUADRO!N$4&amp;$E387),'Hoja de Trabajo para listado'!$DE$151:$DG$151,0)),0)+IFERROR(INDEX('Hoja de Trabajo para listado'!$CD$155:$DC$1048576,MATCH($A387,'Hoja de Trabajo para listado'!$CD$155:$CD$1048576,0),MATCH((CUADRO!N$4&amp;$E387),'Hoja de Trabajo para listado'!$CD$151:$DC$151,0)),0)</f>
        <v>0</v>
      </c>
      <c r="O387" s="243">
        <f ca="1">+IFERROR(INDEX('Hoja de Trabajo para listado'!$A$155:$Z$1048576,MATCH($A387,'Hoja de Trabajo para listado'!$A$155:$A$1048576,0),MATCH((CUADRO!O$4&amp;$E387),'Hoja de Trabajo para listado'!$A$151:$Z$151,0)),0)+IFERROR(INDEX('Hoja de Trabajo para listado'!$AB$155:$BA$1048576,MATCH($A387,'Hoja de Trabajo para listado'!$AB$155:$AB$1048576,0),MATCH((CUADRO!O$4&amp;$E387),'Hoja de Trabajo para listado'!$AB$151:$BA$151,0)),0)+IFERROR(INDEX('Hoja de Trabajo para listado'!$BC$155:$CB$1048576,MATCH($A387,'Hoja de Trabajo para listado'!$BC$155:$BC$1048576,0),MATCH((CUADRO!O$4&amp;$E387),'Hoja de Trabajo para listado'!$BC$151:$CB$151,0)),0)+IFERROR(INDEX('Hoja de Trabajo para listado'!$DE$153:$DG$274,MATCH($A387,'Hoja de Trabajo para listado'!$DE$153:$DE$1048576,0),MATCH((CUADRO!O$4&amp;$E387),'Hoja de Trabajo para listado'!$DE$151:$DG$151,0)),0)+IFERROR(INDEX('Hoja de Trabajo para listado'!$CD$155:$DC$1048576,MATCH($A387,'Hoja de Trabajo para listado'!$CD$155:$CD$1048576,0),MATCH((CUADRO!O$4&amp;$E387),'Hoja de Trabajo para listado'!$CD$151:$DC$151,0)),0)</f>
        <v>0</v>
      </c>
      <c r="P387" s="243">
        <f ca="1">+IFERROR(INDEX('Hoja de Trabajo para listado'!$A$155:$Z$1048576,MATCH($A387,'Hoja de Trabajo para listado'!$A$155:$A$1048576,0),MATCH((CUADRO!P$4&amp;$E387),'Hoja de Trabajo para listado'!$A$151:$Z$151,0)),0)+IFERROR(INDEX('Hoja de Trabajo para listado'!$AB$155:$BA$1048576,MATCH($A387,'Hoja de Trabajo para listado'!$AB$155:$AB$1048576,0),MATCH((CUADRO!P$4&amp;$E387),'Hoja de Trabajo para listado'!$AB$151:$BA$151,0)),0)+IFERROR(INDEX('Hoja de Trabajo para listado'!$BC$155:$CB$1048576,MATCH($A387,'Hoja de Trabajo para listado'!$BC$155:$BC$1048576,0),MATCH((CUADRO!P$4&amp;$E387),'Hoja de Trabajo para listado'!$BC$151:$CB$151,0)),0)+IFERROR(INDEX('Hoja de Trabajo para listado'!$DE$153:$DG$274,MATCH($A387,'Hoja de Trabajo para listado'!$DE$153:$DE$1048576,0),MATCH((CUADRO!P$4&amp;$E387),'Hoja de Trabajo para listado'!$DE$151:$DG$151,0)),0)+IFERROR(INDEX('Hoja de Trabajo para listado'!$CD$155:$DC$1048576,MATCH($A387,'Hoja de Trabajo para listado'!$CD$155:$CD$1048576,0),MATCH((CUADRO!P$4&amp;$E387),'Hoja de Trabajo para listado'!$CD$151:$DC$151,0)),0)</f>
        <v>0</v>
      </c>
      <c r="Q387" s="243">
        <f ca="1">+IFERROR(INDEX('Hoja de Trabajo para listado'!$A$155:$Z$1048576,MATCH($A387,'Hoja de Trabajo para listado'!$A$155:$A$1048576,0),MATCH((CUADRO!Q$4&amp;$E387),'Hoja de Trabajo para listado'!$A$151:$Z$151,0)),0)+IFERROR(INDEX('Hoja de Trabajo para listado'!$AB$155:$BA$1048576,MATCH($A387,'Hoja de Trabajo para listado'!$AB$155:$AB$1048576,0),MATCH((CUADRO!Q$4&amp;$E387),'Hoja de Trabajo para listado'!$AB$151:$BA$151,0)),0)+IFERROR(INDEX('Hoja de Trabajo para listado'!$BC$155:$CB$1048576,MATCH($A387,'Hoja de Trabajo para listado'!$BC$155:$BC$1048576,0),MATCH((CUADRO!Q$4&amp;$E387),'Hoja de Trabajo para listado'!$BC$151:$CB$151,0)),0)+IFERROR(INDEX('Hoja de Trabajo para listado'!$DE$153:$DG$274,MATCH($A387,'Hoja de Trabajo para listado'!$DE$153:$DE$1048576,0),MATCH((CUADRO!Q$4&amp;$E387),'Hoja de Trabajo para listado'!$DE$151:$DG$151,0)),0)+IFERROR(INDEX('Hoja de Trabajo para listado'!$CD$155:$DC$1048576,MATCH($A387,'Hoja de Trabajo para listado'!$CD$155:$CD$1048576,0),MATCH((CUADRO!Q$4&amp;$E387),'Hoja de Trabajo para listado'!$CD$151:$DC$151,0)),0)</f>
        <v>0</v>
      </c>
      <c r="R387" s="243">
        <f t="shared" ca="1" si="15"/>
        <v>0</v>
      </c>
      <c r="S387" s="263"/>
      <c r="T387" s="243">
        <f ca="1">+T388</f>
        <v>25161906.279999997</v>
      </c>
      <c r="U387" s="242">
        <f t="shared" si="16"/>
        <v>1</v>
      </c>
      <c r="V387" s="333" t="str">
        <f>+VLOOKUP(A387,bd_lista!$A$3:$E$592,5,FALSE)</f>
        <v>Instituciones Descentralizadas</v>
      </c>
      <c r="W387" s="387" t="str">
        <f>+V387</f>
        <v>Instituciones Descentralizadas</v>
      </c>
      <c r="X387" s="242">
        <v>0</v>
      </c>
      <c r="Y387" s="242" t="e">
        <f>+VLOOKUP(X387,bd_lista!$A$3:$C$592,3,FALSE)</f>
        <v>#N/A</v>
      </c>
      <c r="Z387" s="294">
        <f>+X387</f>
        <v>0</v>
      </c>
      <c r="AA387" s="319" t="e">
        <f>+Y387</f>
        <v>#N/A</v>
      </c>
    </row>
    <row r="388" spans="1:27" ht="15" customHeight="1">
      <c r="A388" s="32">
        <v>660</v>
      </c>
      <c r="B388" s="393"/>
      <c r="C388" s="333" t="str">
        <f>+VLOOKUP(A388,bd_lista!$A$3:$C$592,3,FALSE)</f>
        <v>Órgano Judicial</v>
      </c>
      <c r="D388" s="390"/>
      <c r="E388" s="333" t="s">
        <v>1305</v>
      </c>
      <c r="F388" s="245">
        <f ca="1">+IFERROR(INDEX('Hoja de Trabajo para listado'!$A$155:$Z$1048576,MATCH($A388,'Hoja de Trabajo para listado'!$A$155:$A$1048576,0),MATCH((CUADRO!F$4&amp;$E388),'Hoja de Trabajo para listado'!$A$151:$Z$151,0)),0)+IFERROR(INDEX('Hoja de Trabajo para listado'!$AB$155:$BA$1048576,MATCH($A388,'Hoja de Trabajo para listado'!$AB$155:$AB$1048576,0),MATCH((CUADRO!F$4&amp;$E388),'Hoja de Trabajo para listado'!$AB$151:$BA$151,0)),0)+IFERROR(INDEX('Hoja de Trabajo para listado'!$BC$155:$CB$1048576,MATCH($A388,'Hoja de Trabajo para listado'!$BC$155:$BC$1048576,0),MATCH((CUADRO!F$4&amp;$E388),'Hoja de Trabajo para listado'!$BC$151:$CB$151,0)),0)+IFERROR(INDEX('Hoja de Trabajo para listado'!$DE$153:$DG$274,MATCH($A388,'Hoja de Trabajo para listado'!$DE$153:$DE$1048576,0),MATCH((CUADRO!F$4&amp;$E388),'Hoja de Trabajo para listado'!$DE$151:$DG$151,0)),0)+IFERROR(INDEX('Hoja de Trabajo para listado'!$CD$155:$DC$1048576,MATCH($A388,'Hoja de Trabajo para listado'!$CD$155:$CD$1048576,0),MATCH((CUADRO!F$4&amp;$E388),'Hoja de Trabajo para listado'!$CD$151:$DC$151,0)),0)</f>
        <v>0</v>
      </c>
      <c r="G388" s="245">
        <f ca="1">+IFERROR(INDEX('Hoja de Trabajo para listado'!$A$155:$Z$1048576,MATCH($A388,'Hoja de Trabajo para listado'!$A$155:$A$1048576,0),MATCH((CUADRO!G$4&amp;$E388),'Hoja de Trabajo para listado'!$A$151:$Z$151,0)),0)+IFERROR(INDEX('Hoja de Trabajo para listado'!$AB$155:$BA$1048576,MATCH($A388,'Hoja de Trabajo para listado'!$AB$155:$AB$1048576,0),MATCH((CUADRO!G$4&amp;$E388),'Hoja de Trabajo para listado'!$AB$151:$BA$151,0)),0)+IFERROR(INDEX('Hoja de Trabajo para listado'!$BC$155:$CB$1048576,MATCH($A388,'Hoja de Trabajo para listado'!$BC$155:$BC$1048576,0),MATCH((CUADRO!G$4&amp;$E388),'Hoja de Trabajo para listado'!$BC$151:$CB$151,0)),0)+IFERROR(INDEX('Hoja de Trabajo para listado'!$DE$153:$DG$274,MATCH($A388,'Hoja de Trabajo para listado'!$DE$153:$DE$1048576,0),MATCH((CUADRO!G$4&amp;$E388),'Hoja de Trabajo para listado'!$DE$151:$DG$151,0)),0)+IFERROR(INDEX('Hoja de Trabajo para listado'!$CD$155:$DC$1048576,MATCH($A388,'Hoja de Trabajo para listado'!$CD$155:$CD$1048576,0),MATCH((CUADRO!G$4&amp;$E388),'Hoja de Trabajo para listado'!$CD$151:$DC$151,0)),0)</f>
        <v>0</v>
      </c>
      <c r="H388" s="245">
        <f ca="1">+IFERROR(INDEX('Hoja de Trabajo para listado'!$A$155:$Z$1048576,MATCH($A388,'Hoja de Trabajo para listado'!$A$155:$A$1048576,0),MATCH((CUADRO!H$4&amp;$E388),'Hoja de Trabajo para listado'!$A$151:$Z$151,0)),0)+IFERROR(INDEX('Hoja de Trabajo para listado'!$AB$155:$BA$1048576,MATCH($A388,'Hoja de Trabajo para listado'!$AB$155:$AB$1048576,0),MATCH((CUADRO!H$4&amp;$E388),'Hoja de Trabajo para listado'!$AB$151:$BA$151,0)),0)+IFERROR(INDEX('Hoja de Trabajo para listado'!$BC$155:$CB$1048576,MATCH($A388,'Hoja de Trabajo para listado'!$BC$155:$BC$1048576,0),MATCH((CUADRO!H$4&amp;$E388),'Hoja de Trabajo para listado'!$BC$151:$CB$151,0)),0)+IFERROR(INDEX('Hoja de Trabajo para listado'!$DE$153:$DG$274,MATCH($A388,'Hoja de Trabajo para listado'!$DE$153:$DE$1048576,0),MATCH((CUADRO!H$4&amp;$E388),'Hoja de Trabajo para listado'!$DE$151:$DG$151,0)),0)+IFERROR(INDEX('Hoja de Trabajo para listado'!$CD$155:$DC$1048576,MATCH($A388,'Hoja de Trabajo para listado'!$CD$155:$CD$1048576,0),MATCH((CUADRO!H$4&amp;$E388),'Hoja de Trabajo para listado'!$CD$151:$DC$151,0)),0)</f>
        <v>25852.27</v>
      </c>
      <c r="I388" s="245">
        <f ca="1">+IFERROR(INDEX('Hoja de Trabajo para listado'!$A$155:$Z$1048576,MATCH($A388,'Hoja de Trabajo para listado'!$A$155:$A$1048576,0),MATCH((CUADRO!I$4&amp;$E388),'Hoja de Trabajo para listado'!$A$151:$Z$151,0)),0)+IFERROR(INDEX('Hoja de Trabajo para listado'!$AB$155:$BA$1048576,MATCH($A388,'Hoja de Trabajo para listado'!$AB$155:$AB$1048576,0),MATCH((CUADRO!I$4&amp;$E388),'Hoja de Trabajo para listado'!$AB$151:$BA$151,0)),0)+IFERROR(INDEX('Hoja de Trabajo para listado'!$BC$155:$CB$1048576,MATCH($A388,'Hoja de Trabajo para listado'!$BC$155:$BC$1048576,0),MATCH((CUADRO!I$4&amp;$E388),'Hoja de Trabajo para listado'!$BC$151:$CB$151,0)),0)+IFERROR(INDEX('Hoja de Trabajo para listado'!$DE$153:$DG$274,MATCH($A388,'Hoja de Trabajo para listado'!$DE$153:$DE$1048576,0),MATCH((CUADRO!I$4&amp;$E388),'Hoja de Trabajo para listado'!$DE$151:$DG$151,0)),0)+IFERROR(INDEX('Hoja de Trabajo para listado'!$CD$155:$DC$1048576,MATCH($A388,'Hoja de Trabajo para listado'!$CD$155:$CD$1048576,0),MATCH((CUADRO!I$4&amp;$E388),'Hoja de Trabajo para listado'!$CD$151:$DC$151,0)),0)</f>
        <v>77403.06</v>
      </c>
      <c r="J388" s="245">
        <f ca="1">+IFERROR(INDEX('Hoja de Trabajo para listado'!$A$155:$Z$1048576,MATCH($A388,'Hoja de Trabajo para listado'!$A$155:$A$1048576,0),MATCH((CUADRO!J$4&amp;$E388),'Hoja de Trabajo para listado'!$A$151:$Z$151,0)),0)+IFERROR(INDEX('Hoja de Trabajo para listado'!$AB$155:$BA$1048576,MATCH($A388,'Hoja de Trabajo para listado'!$AB$155:$AB$1048576,0),MATCH((CUADRO!J$4&amp;$E388),'Hoja de Trabajo para listado'!$AB$151:$BA$151,0)),0)+IFERROR(INDEX('Hoja de Trabajo para listado'!$BC$155:$CB$1048576,MATCH($A388,'Hoja de Trabajo para listado'!$BC$155:$BC$1048576,0),MATCH((CUADRO!J$4&amp;$E388),'Hoja de Trabajo para listado'!$BC$151:$CB$151,0)),0)+IFERROR(INDEX('Hoja de Trabajo para listado'!$DE$153:$DG$274,MATCH($A388,'Hoja de Trabajo para listado'!$DE$153:$DE$1048576,0),MATCH((CUADRO!J$4&amp;$E388),'Hoja de Trabajo para listado'!$DE$151:$DG$151,0)),0)+IFERROR(INDEX('Hoja de Trabajo para listado'!$CD$155:$DC$1048576,MATCH($A388,'Hoja de Trabajo para listado'!$CD$155:$CD$1048576,0),MATCH((CUADRO!J$4&amp;$E388),'Hoja de Trabajo para listado'!$CD$151:$DC$151,0)),0)</f>
        <v>25058650.949999999</v>
      </c>
      <c r="K388" s="245">
        <f ca="1">+IFERROR(INDEX('Hoja de Trabajo para listado'!$A$155:$Z$1048576,MATCH($A388,'Hoja de Trabajo para listado'!$A$155:$A$1048576,0),MATCH((CUADRO!K$4&amp;$E388),'Hoja de Trabajo para listado'!$A$151:$Z$151,0)),0)+IFERROR(INDEX('Hoja de Trabajo para listado'!$AB$155:$BA$1048576,MATCH($A388,'Hoja de Trabajo para listado'!$AB$155:$AB$1048576,0),MATCH((CUADRO!K$4&amp;$E388),'Hoja de Trabajo para listado'!$AB$151:$BA$151,0)),0)+IFERROR(INDEX('Hoja de Trabajo para listado'!$BC$155:$CB$1048576,MATCH($A388,'Hoja de Trabajo para listado'!$BC$155:$BC$1048576,0),MATCH((CUADRO!K$4&amp;$E388),'Hoja de Trabajo para listado'!$BC$151:$CB$151,0)),0)+IFERROR(INDEX('Hoja de Trabajo para listado'!$DE$153:$DG$274,MATCH($A388,'Hoja de Trabajo para listado'!$DE$153:$DE$1048576,0),MATCH((CUADRO!K$4&amp;$E388),'Hoja de Trabajo para listado'!$DE$151:$DG$151,0)),0)+IFERROR(INDEX('Hoja de Trabajo para listado'!$CD$155:$DC$1048576,MATCH($A388,'Hoja de Trabajo para listado'!$CD$155:$CD$1048576,0),MATCH((CUADRO!K$4&amp;$E388),'Hoja de Trabajo para listado'!$CD$151:$DC$151,0)),0)</f>
        <v>0</v>
      </c>
      <c r="L388" s="245">
        <f ca="1">+IFERROR(INDEX('Hoja de Trabajo para listado'!$A$155:$Z$1048576,MATCH($A388,'Hoja de Trabajo para listado'!$A$155:$A$1048576,0),MATCH((CUADRO!L$4&amp;$E388),'Hoja de Trabajo para listado'!$A$151:$Z$151,0)),0)+IFERROR(INDEX('Hoja de Trabajo para listado'!$AB$155:$BA$1048576,MATCH($A388,'Hoja de Trabajo para listado'!$AB$155:$AB$1048576,0),MATCH((CUADRO!L$4&amp;$E388),'Hoja de Trabajo para listado'!$AB$151:$BA$151,0)),0)+IFERROR(INDEX('Hoja de Trabajo para listado'!$BC$155:$CB$1048576,MATCH($A388,'Hoja de Trabajo para listado'!$BC$155:$BC$1048576,0),MATCH((CUADRO!L$4&amp;$E388),'Hoja de Trabajo para listado'!$BC$151:$CB$151,0)),0)+IFERROR(INDEX('Hoja de Trabajo para listado'!$DE$153:$DG$274,MATCH($A388,'Hoja de Trabajo para listado'!$DE$153:$DE$1048576,0),MATCH((CUADRO!L$4&amp;$E388),'Hoja de Trabajo para listado'!$DE$151:$DG$151,0)),0)+IFERROR(INDEX('Hoja de Trabajo para listado'!$CD$155:$DC$1048576,MATCH($A388,'Hoja de Trabajo para listado'!$CD$155:$CD$1048576,0),MATCH((CUADRO!L$4&amp;$E388),'Hoja de Trabajo para listado'!$CD$151:$DC$151,0)),0)</f>
        <v>0</v>
      </c>
      <c r="M388" s="245">
        <f ca="1">+IFERROR(INDEX('Hoja de Trabajo para listado'!$A$155:$Z$1048576,MATCH($A388,'Hoja de Trabajo para listado'!$A$155:$A$1048576,0),MATCH((CUADRO!M$4&amp;$E388),'Hoja de Trabajo para listado'!$A$151:$Z$151,0)),0)+IFERROR(INDEX('Hoja de Trabajo para listado'!$AB$155:$BA$1048576,MATCH($A388,'Hoja de Trabajo para listado'!$AB$155:$AB$1048576,0),MATCH((CUADRO!M$4&amp;$E388),'Hoja de Trabajo para listado'!$AB$151:$BA$151,0)),0)+IFERROR(INDEX('Hoja de Trabajo para listado'!$BC$155:$CB$1048576,MATCH($A388,'Hoja de Trabajo para listado'!$BC$155:$BC$1048576,0),MATCH((CUADRO!M$4&amp;$E388),'Hoja de Trabajo para listado'!$BC$151:$CB$151,0)),0)+IFERROR(INDEX('Hoja de Trabajo para listado'!$DE$153:$DG$274,MATCH($A388,'Hoja de Trabajo para listado'!$DE$153:$DE$1048576,0),MATCH((CUADRO!M$4&amp;$E388),'Hoja de Trabajo para listado'!$DE$151:$DG$151,0)),0)+IFERROR(INDEX('Hoja de Trabajo para listado'!$CD$155:$DC$1048576,MATCH($A388,'Hoja de Trabajo para listado'!$CD$155:$CD$1048576,0),MATCH((CUADRO!M$4&amp;$E388),'Hoja de Trabajo para listado'!$CD$151:$DC$151,0)),0)</f>
        <v>0</v>
      </c>
      <c r="N388" s="245">
        <f ca="1">+IFERROR(INDEX('Hoja de Trabajo para listado'!$A$155:$Z$1048576,MATCH($A388,'Hoja de Trabajo para listado'!$A$155:$A$1048576,0),MATCH((CUADRO!N$4&amp;$E388),'Hoja de Trabajo para listado'!$A$151:$Z$151,0)),0)+IFERROR(INDEX('Hoja de Trabajo para listado'!$AB$155:$BA$1048576,MATCH($A388,'Hoja de Trabajo para listado'!$AB$155:$AB$1048576,0),MATCH((CUADRO!N$4&amp;$E388),'Hoja de Trabajo para listado'!$AB$151:$BA$151,0)),0)+IFERROR(INDEX('Hoja de Trabajo para listado'!$BC$155:$CB$1048576,MATCH($A388,'Hoja de Trabajo para listado'!$BC$155:$BC$1048576,0),MATCH((CUADRO!N$4&amp;$E388),'Hoja de Trabajo para listado'!$BC$151:$CB$151,0)),0)+IFERROR(INDEX('Hoja de Trabajo para listado'!$DE$153:$DG$274,MATCH($A388,'Hoja de Trabajo para listado'!$DE$153:$DE$1048576,0),MATCH((CUADRO!N$4&amp;$E388),'Hoja de Trabajo para listado'!$DE$151:$DG$151,0)),0)+IFERROR(INDEX('Hoja de Trabajo para listado'!$CD$155:$DC$1048576,MATCH($A388,'Hoja de Trabajo para listado'!$CD$155:$CD$1048576,0),MATCH((CUADRO!N$4&amp;$E388),'Hoja de Trabajo para listado'!$CD$151:$DC$151,0)),0)</f>
        <v>0</v>
      </c>
      <c r="O388" s="245">
        <f ca="1">+IFERROR(INDEX('Hoja de Trabajo para listado'!$A$155:$Z$1048576,MATCH($A388,'Hoja de Trabajo para listado'!$A$155:$A$1048576,0),MATCH((CUADRO!O$4&amp;$E388),'Hoja de Trabajo para listado'!$A$151:$Z$151,0)),0)+IFERROR(INDEX('Hoja de Trabajo para listado'!$AB$155:$BA$1048576,MATCH($A388,'Hoja de Trabajo para listado'!$AB$155:$AB$1048576,0),MATCH((CUADRO!O$4&amp;$E388),'Hoja de Trabajo para listado'!$AB$151:$BA$151,0)),0)+IFERROR(INDEX('Hoja de Trabajo para listado'!$BC$155:$CB$1048576,MATCH($A388,'Hoja de Trabajo para listado'!$BC$155:$BC$1048576,0),MATCH((CUADRO!O$4&amp;$E388),'Hoja de Trabajo para listado'!$BC$151:$CB$151,0)),0)+IFERROR(INDEX('Hoja de Trabajo para listado'!$DE$153:$DG$274,MATCH($A388,'Hoja de Trabajo para listado'!$DE$153:$DE$1048576,0),MATCH((CUADRO!O$4&amp;$E388),'Hoja de Trabajo para listado'!$DE$151:$DG$151,0)),0)+IFERROR(INDEX('Hoja de Trabajo para listado'!$CD$155:$DC$1048576,MATCH($A388,'Hoja de Trabajo para listado'!$CD$155:$CD$1048576,0),MATCH((CUADRO!O$4&amp;$E388),'Hoja de Trabajo para listado'!$CD$151:$DC$151,0)),0)</f>
        <v>0</v>
      </c>
      <c r="P388" s="245">
        <f ca="1">+IFERROR(INDEX('Hoja de Trabajo para listado'!$A$155:$Z$1048576,MATCH($A388,'Hoja de Trabajo para listado'!$A$155:$A$1048576,0),MATCH((CUADRO!P$4&amp;$E388),'Hoja de Trabajo para listado'!$A$151:$Z$151,0)),0)+IFERROR(INDEX('Hoja de Trabajo para listado'!$AB$155:$BA$1048576,MATCH($A388,'Hoja de Trabajo para listado'!$AB$155:$AB$1048576,0),MATCH((CUADRO!P$4&amp;$E388),'Hoja de Trabajo para listado'!$AB$151:$BA$151,0)),0)+IFERROR(INDEX('Hoja de Trabajo para listado'!$BC$155:$CB$1048576,MATCH($A388,'Hoja de Trabajo para listado'!$BC$155:$BC$1048576,0),MATCH((CUADRO!P$4&amp;$E388),'Hoja de Trabajo para listado'!$BC$151:$CB$151,0)),0)+IFERROR(INDEX('Hoja de Trabajo para listado'!$DE$153:$DG$274,MATCH($A388,'Hoja de Trabajo para listado'!$DE$153:$DE$1048576,0),MATCH((CUADRO!P$4&amp;$E388),'Hoja de Trabajo para listado'!$DE$151:$DG$151,0)),0)+IFERROR(INDEX('Hoja de Trabajo para listado'!$CD$155:$DC$1048576,MATCH($A388,'Hoja de Trabajo para listado'!$CD$155:$CD$1048576,0),MATCH((CUADRO!P$4&amp;$E388),'Hoja de Trabajo para listado'!$CD$151:$DC$151,0)),0)</f>
        <v>0</v>
      </c>
      <c r="Q388" s="245">
        <f ca="1">+IFERROR(INDEX('Hoja de Trabajo para listado'!$A$155:$Z$1048576,MATCH($A388,'Hoja de Trabajo para listado'!$A$155:$A$1048576,0),MATCH((CUADRO!Q$4&amp;$E388),'Hoja de Trabajo para listado'!$A$151:$Z$151,0)),0)+IFERROR(INDEX('Hoja de Trabajo para listado'!$AB$155:$BA$1048576,MATCH($A388,'Hoja de Trabajo para listado'!$AB$155:$AB$1048576,0),MATCH((CUADRO!Q$4&amp;$E388),'Hoja de Trabajo para listado'!$AB$151:$BA$151,0)),0)+IFERROR(INDEX('Hoja de Trabajo para listado'!$BC$155:$CB$1048576,MATCH($A388,'Hoja de Trabajo para listado'!$BC$155:$BC$1048576,0),MATCH((CUADRO!Q$4&amp;$E388),'Hoja de Trabajo para listado'!$BC$151:$CB$151,0)),0)+IFERROR(INDEX('Hoja de Trabajo para listado'!$DE$153:$DG$274,MATCH($A388,'Hoja de Trabajo para listado'!$DE$153:$DE$1048576,0),MATCH((CUADRO!Q$4&amp;$E388),'Hoja de Trabajo para listado'!$DE$151:$DG$151,0)),0)+IFERROR(INDEX('Hoja de Trabajo para listado'!$CD$155:$DC$1048576,MATCH($A388,'Hoja de Trabajo para listado'!$CD$155:$CD$1048576,0),MATCH((CUADRO!Q$4&amp;$E388),'Hoja de Trabajo para listado'!$CD$151:$DC$151,0)),0)</f>
        <v>0</v>
      </c>
      <c r="R388" s="245">
        <f t="shared" ca="1" si="15"/>
        <v>25161906.279999997</v>
      </c>
      <c r="S388" s="262">
        <f ca="1">+R387+R388</f>
        <v>25161906.279999997</v>
      </c>
      <c r="T388" s="245">
        <f ca="1">+S388</f>
        <v>25161906.279999997</v>
      </c>
      <c r="U388" s="244">
        <f t="shared" si="16"/>
        <v>2</v>
      </c>
      <c r="V388" s="333" t="str">
        <f>+VLOOKUP(A388,bd_lista!$A$3:$E$592,5,FALSE)</f>
        <v>Instituciones Descentralizadas</v>
      </c>
      <c r="W388" s="388"/>
      <c r="X388" s="242">
        <v>0</v>
      </c>
      <c r="Y388" s="242" t="e">
        <f>+VLOOKUP(X388,bd_lista!$A$3:$C$592,3,FALSE)</f>
        <v>#N/A</v>
      </c>
      <c r="Z388" s="292"/>
      <c r="AA388" s="321"/>
    </row>
    <row r="389" spans="1:27" ht="15" customHeight="1">
      <c r="A389" s="251">
        <v>661</v>
      </c>
      <c r="B389" s="392">
        <f>+A389</f>
        <v>661</v>
      </c>
      <c r="C389" s="247" t="str">
        <f>+VLOOKUP(A389,bd_lista!$A$3:$C$592,3,FALSE)</f>
        <v>Tribunal Constitucional Plurinacional</v>
      </c>
      <c r="D389" s="389" t="str">
        <f>+C389</f>
        <v>Tribunal Constitucional Plurinacional</v>
      </c>
      <c r="E389" s="247" t="s">
        <v>1304</v>
      </c>
      <c r="F389" s="243">
        <f ca="1">+IFERROR(INDEX('Hoja de Trabajo para listado'!$A$155:$Z$1048576,MATCH($A389,'Hoja de Trabajo para listado'!$A$155:$A$1048576,0),MATCH((CUADRO!F$4&amp;$E389),'Hoja de Trabajo para listado'!$A$151:$Z$151,0)),0)+IFERROR(INDEX('Hoja de Trabajo para listado'!$AB$155:$BA$1048576,MATCH($A389,'Hoja de Trabajo para listado'!$AB$155:$AB$1048576,0),MATCH((CUADRO!F$4&amp;$E389),'Hoja de Trabajo para listado'!$AB$151:$BA$151,0)),0)+IFERROR(INDEX('Hoja de Trabajo para listado'!$BC$155:$CB$1048576,MATCH($A389,'Hoja de Trabajo para listado'!$BC$155:$BC$1048576,0),MATCH((CUADRO!F$4&amp;$E389),'Hoja de Trabajo para listado'!$BC$151:$CB$151,0)),0)+IFERROR(INDEX('Hoja de Trabajo para listado'!$DE$153:$DG$274,MATCH($A389,'Hoja de Trabajo para listado'!$DE$153:$DE$1048576,0),MATCH((CUADRO!F$4&amp;$E389),'Hoja de Trabajo para listado'!$DE$151:$DG$151,0)),0)+IFERROR(INDEX('Hoja de Trabajo para listado'!$CD$155:$DC$1048576,MATCH($A389,'Hoja de Trabajo para listado'!$CD$155:$CD$1048576,0),MATCH((CUADRO!F$4&amp;$E389),'Hoja de Trabajo para listado'!$CD$151:$DC$151,0)),0)</f>
        <v>0</v>
      </c>
      <c r="G389" s="243">
        <f ca="1">+IFERROR(INDEX('Hoja de Trabajo para listado'!$A$155:$Z$1048576,MATCH($A389,'Hoja de Trabajo para listado'!$A$155:$A$1048576,0),MATCH((CUADRO!G$4&amp;$E389),'Hoja de Trabajo para listado'!$A$151:$Z$151,0)),0)+IFERROR(INDEX('Hoja de Trabajo para listado'!$AB$155:$BA$1048576,MATCH($A389,'Hoja de Trabajo para listado'!$AB$155:$AB$1048576,0),MATCH((CUADRO!G$4&amp;$E389),'Hoja de Trabajo para listado'!$AB$151:$BA$151,0)),0)+IFERROR(INDEX('Hoja de Trabajo para listado'!$BC$155:$CB$1048576,MATCH($A389,'Hoja de Trabajo para listado'!$BC$155:$BC$1048576,0),MATCH((CUADRO!G$4&amp;$E389),'Hoja de Trabajo para listado'!$BC$151:$CB$151,0)),0)+IFERROR(INDEX('Hoja de Trabajo para listado'!$DE$153:$DG$274,MATCH($A389,'Hoja de Trabajo para listado'!$DE$153:$DE$1048576,0),MATCH((CUADRO!G$4&amp;$E389),'Hoja de Trabajo para listado'!$DE$151:$DG$151,0)),0)+IFERROR(INDEX('Hoja de Trabajo para listado'!$CD$155:$DC$1048576,MATCH($A389,'Hoja de Trabajo para listado'!$CD$155:$CD$1048576,0),MATCH((CUADRO!G$4&amp;$E389),'Hoja de Trabajo para listado'!$CD$151:$DC$151,0)),0)</f>
        <v>0</v>
      </c>
      <c r="H389" s="243">
        <f ca="1">+IFERROR(INDEX('Hoja de Trabajo para listado'!$A$155:$Z$1048576,MATCH($A389,'Hoja de Trabajo para listado'!$A$155:$A$1048576,0),MATCH((CUADRO!H$4&amp;$E389),'Hoja de Trabajo para listado'!$A$151:$Z$151,0)),0)+IFERROR(INDEX('Hoja de Trabajo para listado'!$AB$155:$BA$1048576,MATCH($A389,'Hoja de Trabajo para listado'!$AB$155:$AB$1048576,0),MATCH((CUADRO!H$4&amp;$E389),'Hoja de Trabajo para listado'!$AB$151:$BA$151,0)),0)+IFERROR(INDEX('Hoja de Trabajo para listado'!$BC$155:$CB$1048576,MATCH($A389,'Hoja de Trabajo para listado'!$BC$155:$BC$1048576,0),MATCH((CUADRO!H$4&amp;$E389),'Hoja de Trabajo para listado'!$BC$151:$CB$151,0)),0)+IFERROR(INDEX('Hoja de Trabajo para listado'!$DE$153:$DG$274,MATCH($A389,'Hoja de Trabajo para listado'!$DE$153:$DE$1048576,0),MATCH((CUADRO!H$4&amp;$E389),'Hoja de Trabajo para listado'!$DE$151:$DG$151,0)),0)+IFERROR(INDEX('Hoja de Trabajo para listado'!$CD$155:$DC$1048576,MATCH($A389,'Hoja de Trabajo para listado'!$CD$155:$CD$1048576,0),MATCH((CUADRO!H$4&amp;$E389),'Hoja de Trabajo para listado'!$CD$151:$DC$151,0)),0)</f>
        <v>0</v>
      </c>
      <c r="I389" s="243">
        <f ca="1">+IFERROR(INDEX('Hoja de Trabajo para listado'!$A$155:$Z$1048576,MATCH($A389,'Hoja de Trabajo para listado'!$A$155:$A$1048576,0),MATCH((CUADRO!I$4&amp;$E389),'Hoja de Trabajo para listado'!$A$151:$Z$151,0)),0)+IFERROR(INDEX('Hoja de Trabajo para listado'!$AB$155:$BA$1048576,MATCH($A389,'Hoja de Trabajo para listado'!$AB$155:$AB$1048576,0),MATCH((CUADRO!I$4&amp;$E389),'Hoja de Trabajo para listado'!$AB$151:$BA$151,0)),0)+IFERROR(INDEX('Hoja de Trabajo para listado'!$BC$155:$CB$1048576,MATCH($A389,'Hoja de Trabajo para listado'!$BC$155:$BC$1048576,0),MATCH((CUADRO!I$4&amp;$E389),'Hoja de Trabajo para listado'!$BC$151:$CB$151,0)),0)+IFERROR(INDEX('Hoja de Trabajo para listado'!$DE$153:$DG$274,MATCH($A389,'Hoja de Trabajo para listado'!$DE$153:$DE$1048576,0),MATCH((CUADRO!I$4&amp;$E389),'Hoja de Trabajo para listado'!$DE$151:$DG$151,0)),0)+IFERROR(INDEX('Hoja de Trabajo para listado'!$CD$155:$DC$1048576,MATCH($A389,'Hoja de Trabajo para listado'!$CD$155:$CD$1048576,0),MATCH((CUADRO!I$4&amp;$E389),'Hoja de Trabajo para listado'!$CD$151:$DC$151,0)),0)</f>
        <v>0</v>
      </c>
      <c r="J389" s="243">
        <f ca="1">+IFERROR(INDEX('Hoja de Trabajo para listado'!$A$155:$Z$1048576,MATCH($A389,'Hoja de Trabajo para listado'!$A$155:$A$1048576,0),MATCH((CUADRO!J$4&amp;$E389),'Hoja de Trabajo para listado'!$A$151:$Z$151,0)),0)+IFERROR(INDEX('Hoja de Trabajo para listado'!$AB$155:$BA$1048576,MATCH($A389,'Hoja de Trabajo para listado'!$AB$155:$AB$1048576,0),MATCH((CUADRO!J$4&amp;$E389),'Hoja de Trabajo para listado'!$AB$151:$BA$151,0)),0)+IFERROR(INDEX('Hoja de Trabajo para listado'!$BC$155:$CB$1048576,MATCH($A389,'Hoja de Trabajo para listado'!$BC$155:$BC$1048576,0),MATCH((CUADRO!J$4&amp;$E389),'Hoja de Trabajo para listado'!$BC$151:$CB$151,0)),0)+IFERROR(INDEX('Hoja de Trabajo para listado'!$DE$153:$DG$274,MATCH($A389,'Hoja de Trabajo para listado'!$DE$153:$DE$1048576,0),MATCH((CUADRO!J$4&amp;$E389),'Hoja de Trabajo para listado'!$DE$151:$DG$151,0)),0)+IFERROR(INDEX('Hoja de Trabajo para listado'!$CD$155:$DC$1048576,MATCH($A389,'Hoja de Trabajo para listado'!$CD$155:$CD$1048576,0),MATCH((CUADRO!J$4&amp;$E389),'Hoja de Trabajo para listado'!$CD$151:$DC$151,0)),0)</f>
        <v>0</v>
      </c>
      <c r="K389" s="243">
        <f ca="1">+IFERROR(INDEX('Hoja de Trabajo para listado'!$A$155:$Z$1048576,MATCH($A389,'Hoja de Trabajo para listado'!$A$155:$A$1048576,0),MATCH((CUADRO!K$4&amp;$E389),'Hoja de Trabajo para listado'!$A$151:$Z$151,0)),0)+IFERROR(INDEX('Hoja de Trabajo para listado'!$AB$155:$BA$1048576,MATCH($A389,'Hoja de Trabajo para listado'!$AB$155:$AB$1048576,0),MATCH((CUADRO!K$4&amp;$E389),'Hoja de Trabajo para listado'!$AB$151:$BA$151,0)),0)+IFERROR(INDEX('Hoja de Trabajo para listado'!$BC$155:$CB$1048576,MATCH($A389,'Hoja de Trabajo para listado'!$BC$155:$BC$1048576,0),MATCH((CUADRO!K$4&amp;$E389),'Hoja de Trabajo para listado'!$BC$151:$CB$151,0)),0)+IFERROR(INDEX('Hoja de Trabajo para listado'!$DE$153:$DG$274,MATCH($A389,'Hoja de Trabajo para listado'!$DE$153:$DE$1048576,0),MATCH((CUADRO!K$4&amp;$E389),'Hoja de Trabajo para listado'!$DE$151:$DG$151,0)),0)+IFERROR(INDEX('Hoja de Trabajo para listado'!$CD$155:$DC$1048576,MATCH($A389,'Hoja de Trabajo para listado'!$CD$155:$CD$1048576,0),MATCH((CUADRO!K$4&amp;$E389),'Hoja de Trabajo para listado'!$CD$151:$DC$151,0)),0)</f>
        <v>0</v>
      </c>
      <c r="L389" s="243">
        <f ca="1">+IFERROR(INDEX('Hoja de Trabajo para listado'!$A$155:$Z$1048576,MATCH($A389,'Hoja de Trabajo para listado'!$A$155:$A$1048576,0),MATCH((CUADRO!L$4&amp;$E389),'Hoja de Trabajo para listado'!$A$151:$Z$151,0)),0)+IFERROR(INDEX('Hoja de Trabajo para listado'!$AB$155:$BA$1048576,MATCH($A389,'Hoja de Trabajo para listado'!$AB$155:$AB$1048576,0),MATCH((CUADRO!L$4&amp;$E389),'Hoja de Trabajo para listado'!$AB$151:$BA$151,0)),0)+IFERROR(INDEX('Hoja de Trabajo para listado'!$BC$155:$CB$1048576,MATCH($A389,'Hoja de Trabajo para listado'!$BC$155:$BC$1048576,0),MATCH((CUADRO!L$4&amp;$E389),'Hoja de Trabajo para listado'!$BC$151:$CB$151,0)),0)+IFERROR(INDEX('Hoja de Trabajo para listado'!$DE$153:$DG$274,MATCH($A389,'Hoja de Trabajo para listado'!$DE$153:$DE$1048576,0),MATCH((CUADRO!L$4&amp;$E389),'Hoja de Trabajo para listado'!$DE$151:$DG$151,0)),0)+IFERROR(INDEX('Hoja de Trabajo para listado'!$CD$155:$DC$1048576,MATCH($A389,'Hoja de Trabajo para listado'!$CD$155:$CD$1048576,0),MATCH((CUADRO!L$4&amp;$E389),'Hoja de Trabajo para listado'!$CD$151:$DC$151,0)),0)</f>
        <v>0</v>
      </c>
      <c r="M389" s="243">
        <f ca="1">+IFERROR(INDEX('Hoja de Trabajo para listado'!$A$155:$Z$1048576,MATCH($A389,'Hoja de Trabajo para listado'!$A$155:$A$1048576,0),MATCH((CUADRO!M$4&amp;$E389),'Hoja de Trabajo para listado'!$A$151:$Z$151,0)),0)+IFERROR(INDEX('Hoja de Trabajo para listado'!$AB$155:$BA$1048576,MATCH($A389,'Hoja de Trabajo para listado'!$AB$155:$AB$1048576,0),MATCH((CUADRO!M$4&amp;$E389),'Hoja de Trabajo para listado'!$AB$151:$BA$151,0)),0)+IFERROR(INDEX('Hoja de Trabajo para listado'!$BC$155:$CB$1048576,MATCH($A389,'Hoja de Trabajo para listado'!$BC$155:$BC$1048576,0),MATCH((CUADRO!M$4&amp;$E389),'Hoja de Trabajo para listado'!$BC$151:$CB$151,0)),0)+IFERROR(INDEX('Hoja de Trabajo para listado'!$DE$153:$DG$274,MATCH($A389,'Hoja de Trabajo para listado'!$DE$153:$DE$1048576,0),MATCH((CUADRO!M$4&amp;$E389),'Hoja de Trabajo para listado'!$DE$151:$DG$151,0)),0)+IFERROR(INDEX('Hoja de Trabajo para listado'!$CD$155:$DC$1048576,MATCH($A389,'Hoja de Trabajo para listado'!$CD$155:$CD$1048576,0),MATCH((CUADRO!M$4&amp;$E389),'Hoja de Trabajo para listado'!$CD$151:$DC$151,0)),0)</f>
        <v>0</v>
      </c>
      <c r="N389" s="243">
        <f ca="1">+IFERROR(INDEX('Hoja de Trabajo para listado'!$A$155:$Z$1048576,MATCH($A389,'Hoja de Trabajo para listado'!$A$155:$A$1048576,0),MATCH((CUADRO!N$4&amp;$E389),'Hoja de Trabajo para listado'!$A$151:$Z$151,0)),0)+IFERROR(INDEX('Hoja de Trabajo para listado'!$AB$155:$BA$1048576,MATCH($A389,'Hoja de Trabajo para listado'!$AB$155:$AB$1048576,0),MATCH((CUADRO!N$4&amp;$E389),'Hoja de Trabajo para listado'!$AB$151:$BA$151,0)),0)+IFERROR(INDEX('Hoja de Trabajo para listado'!$BC$155:$CB$1048576,MATCH($A389,'Hoja de Trabajo para listado'!$BC$155:$BC$1048576,0),MATCH((CUADRO!N$4&amp;$E389),'Hoja de Trabajo para listado'!$BC$151:$CB$151,0)),0)+IFERROR(INDEX('Hoja de Trabajo para listado'!$DE$153:$DG$274,MATCH($A389,'Hoja de Trabajo para listado'!$DE$153:$DE$1048576,0),MATCH((CUADRO!N$4&amp;$E389),'Hoja de Trabajo para listado'!$DE$151:$DG$151,0)),0)+IFERROR(INDEX('Hoja de Trabajo para listado'!$CD$155:$DC$1048576,MATCH($A389,'Hoja de Trabajo para listado'!$CD$155:$CD$1048576,0),MATCH((CUADRO!N$4&amp;$E389),'Hoja de Trabajo para listado'!$CD$151:$DC$151,0)),0)</f>
        <v>0</v>
      </c>
      <c r="O389" s="243">
        <f ca="1">+IFERROR(INDEX('Hoja de Trabajo para listado'!$A$155:$Z$1048576,MATCH($A389,'Hoja de Trabajo para listado'!$A$155:$A$1048576,0),MATCH((CUADRO!O$4&amp;$E389),'Hoja de Trabajo para listado'!$A$151:$Z$151,0)),0)+IFERROR(INDEX('Hoja de Trabajo para listado'!$AB$155:$BA$1048576,MATCH($A389,'Hoja de Trabajo para listado'!$AB$155:$AB$1048576,0),MATCH((CUADRO!O$4&amp;$E389),'Hoja de Trabajo para listado'!$AB$151:$BA$151,0)),0)+IFERROR(INDEX('Hoja de Trabajo para listado'!$BC$155:$CB$1048576,MATCH($A389,'Hoja de Trabajo para listado'!$BC$155:$BC$1048576,0),MATCH((CUADRO!O$4&amp;$E389),'Hoja de Trabajo para listado'!$BC$151:$CB$151,0)),0)+IFERROR(INDEX('Hoja de Trabajo para listado'!$DE$153:$DG$274,MATCH($A389,'Hoja de Trabajo para listado'!$DE$153:$DE$1048576,0),MATCH((CUADRO!O$4&amp;$E389),'Hoja de Trabajo para listado'!$DE$151:$DG$151,0)),0)+IFERROR(INDEX('Hoja de Trabajo para listado'!$CD$155:$DC$1048576,MATCH($A389,'Hoja de Trabajo para listado'!$CD$155:$CD$1048576,0),MATCH((CUADRO!O$4&amp;$E389),'Hoja de Trabajo para listado'!$CD$151:$DC$151,0)),0)</f>
        <v>0</v>
      </c>
      <c r="P389" s="243">
        <f ca="1">+IFERROR(INDEX('Hoja de Trabajo para listado'!$A$155:$Z$1048576,MATCH($A389,'Hoja de Trabajo para listado'!$A$155:$A$1048576,0),MATCH((CUADRO!P$4&amp;$E389),'Hoja de Trabajo para listado'!$A$151:$Z$151,0)),0)+IFERROR(INDEX('Hoja de Trabajo para listado'!$AB$155:$BA$1048576,MATCH($A389,'Hoja de Trabajo para listado'!$AB$155:$AB$1048576,0),MATCH((CUADRO!P$4&amp;$E389),'Hoja de Trabajo para listado'!$AB$151:$BA$151,0)),0)+IFERROR(INDEX('Hoja de Trabajo para listado'!$BC$155:$CB$1048576,MATCH($A389,'Hoja de Trabajo para listado'!$BC$155:$BC$1048576,0),MATCH((CUADRO!P$4&amp;$E389),'Hoja de Trabajo para listado'!$BC$151:$CB$151,0)),0)+IFERROR(INDEX('Hoja de Trabajo para listado'!$DE$153:$DG$274,MATCH($A389,'Hoja de Trabajo para listado'!$DE$153:$DE$1048576,0),MATCH((CUADRO!P$4&amp;$E389),'Hoja de Trabajo para listado'!$DE$151:$DG$151,0)),0)+IFERROR(INDEX('Hoja de Trabajo para listado'!$CD$155:$DC$1048576,MATCH($A389,'Hoja de Trabajo para listado'!$CD$155:$CD$1048576,0),MATCH((CUADRO!P$4&amp;$E389),'Hoja de Trabajo para listado'!$CD$151:$DC$151,0)),0)</f>
        <v>0</v>
      </c>
      <c r="Q389" s="243">
        <f ca="1">+IFERROR(INDEX('Hoja de Trabajo para listado'!$A$155:$Z$1048576,MATCH($A389,'Hoja de Trabajo para listado'!$A$155:$A$1048576,0),MATCH((CUADRO!Q$4&amp;$E389),'Hoja de Trabajo para listado'!$A$151:$Z$151,0)),0)+IFERROR(INDEX('Hoja de Trabajo para listado'!$AB$155:$BA$1048576,MATCH($A389,'Hoja de Trabajo para listado'!$AB$155:$AB$1048576,0),MATCH((CUADRO!Q$4&amp;$E389),'Hoja de Trabajo para listado'!$AB$151:$BA$151,0)),0)+IFERROR(INDEX('Hoja de Trabajo para listado'!$BC$155:$CB$1048576,MATCH($A389,'Hoja de Trabajo para listado'!$BC$155:$BC$1048576,0),MATCH((CUADRO!Q$4&amp;$E389),'Hoja de Trabajo para listado'!$BC$151:$CB$151,0)),0)+IFERROR(INDEX('Hoja de Trabajo para listado'!$DE$153:$DG$274,MATCH($A389,'Hoja de Trabajo para listado'!$DE$153:$DE$1048576,0),MATCH((CUADRO!Q$4&amp;$E389),'Hoja de Trabajo para listado'!$DE$151:$DG$151,0)),0)+IFERROR(INDEX('Hoja de Trabajo para listado'!$CD$155:$DC$1048576,MATCH($A389,'Hoja de Trabajo para listado'!$CD$155:$CD$1048576,0),MATCH((CUADRO!Q$4&amp;$E389),'Hoja de Trabajo para listado'!$CD$151:$DC$151,0)),0)</f>
        <v>0</v>
      </c>
      <c r="R389" s="243">
        <f t="shared" ca="1" si="15"/>
        <v>0</v>
      </c>
      <c r="S389" s="263"/>
      <c r="T389" s="243">
        <f ca="1">+T390</f>
        <v>109.06</v>
      </c>
      <c r="U389" s="242">
        <f t="shared" si="16"/>
        <v>1</v>
      </c>
      <c r="V389" s="333" t="str">
        <f>+VLOOKUP(A389,bd_lista!$A$3:$E$592,5,FALSE)</f>
        <v>Instituciones Descentralizadas</v>
      </c>
      <c r="W389" s="387" t="str">
        <f>+V389</f>
        <v>Instituciones Descentralizadas</v>
      </c>
      <c r="X389" s="242">
        <f>+VLOOKUP(A389,[4]Sheet1!$A$13:$D$744,4,FALSE)</f>
        <v>0</v>
      </c>
      <c r="Y389" s="242" t="e">
        <f>+VLOOKUP(X389,bd_lista!$A$3:$C$592,3,FALSE)</f>
        <v>#N/A</v>
      </c>
      <c r="Z389" s="294">
        <f>+X389</f>
        <v>0</v>
      </c>
      <c r="AA389" s="319" t="e">
        <f>+Y389</f>
        <v>#N/A</v>
      </c>
    </row>
    <row r="390" spans="1:27" ht="15" customHeight="1">
      <c r="A390" s="32">
        <v>661</v>
      </c>
      <c r="B390" s="393"/>
      <c r="C390" s="333" t="str">
        <f>+VLOOKUP(A390,bd_lista!$A$3:$C$592,3,FALSE)</f>
        <v>Tribunal Constitucional Plurinacional</v>
      </c>
      <c r="D390" s="390"/>
      <c r="E390" s="333" t="s">
        <v>1305</v>
      </c>
      <c r="F390" s="245">
        <f ca="1">+IFERROR(INDEX('Hoja de Trabajo para listado'!$A$155:$Z$1048576,MATCH($A390,'Hoja de Trabajo para listado'!$A$155:$A$1048576,0),MATCH((CUADRO!F$4&amp;$E390),'Hoja de Trabajo para listado'!$A$151:$Z$151,0)),0)+IFERROR(INDEX('Hoja de Trabajo para listado'!$AB$155:$BA$1048576,MATCH($A390,'Hoja de Trabajo para listado'!$AB$155:$AB$1048576,0),MATCH((CUADRO!F$4&amp;$E390),'Hoja de Trabajo para listado'!$AB$151:$BA$151,0)),0)+IFERROR(INDEX('Hoja de Trabajo para listado'!$BC$155:$CB$1048576,MATCH($A390,'Hoja de Trabajo para listado'!$BC$155:$BC$1048576,0),MATCH((CUADRO!F$4&amp;$E390),'Hoja de Trabajo para listado'!$BC$151:$CB$151,0)),0)+IFERROR(INDEX('Hoja de Trabajo para listado'!$DE$153:$DG$274,MATCH($A390,'Hoja de Trabajo para listado'!$DE$153:$DE$1048576,0),MATCH((CUADRO!F$4&amp;$E390),'Hoja de Trabajo para listado'!$DE$151:$DG$151,0)),0)+IFERROR(INDEX('Hoja de Trabajo para listado'!$CD$155:$DC$1048576,MATCH($A390,'Hoja de Trabajo para listado'!$CD$155:$CD$1048576,0),MATCH((CUADRO!F$4&amp;$E390),'Hoja de Trabajo para listado'!$CD$151:$DC$151,0)),0)</f>
        <v>0</v>
      </c>
      <c r="G390" s="245">
        <f ca="1">+IFERROR(INDEX('Hoja de Trabajo para listado'!$A$155:$Z$1048576,MATCH($A390,'Hoja de Trabajo para listado'!$A$155:$A$1048576,0),MATCH((CUADRO!G$4&amp;$E390),'Hoja de Trabajo para listado'!$A$151:$Z$151,0)),0)+IFERROR(INDEX('Hoja de Trabajo para listado'!$AB$155:$BA$1048576,MATCH($A390,'Hoja de Trabajo para listado'!$AB$155:$AB$1048576,0),MATCH((CUADRO!G$4&amp;$E390),'Hoja de Trabajo para listado'!$AB$151:$BA$151,0)),0)+IFERROR(INDEX('Hoja de Trabajo para listado'!$BC$155:$CB$1048576,MATCH($A390,'Hoja de Trabajo para listado'!$BC$155:$BC$1048576,0),MATCH((CUADRO!G$4&amp;$E390),'Hoja de Trabajo para listado'!$BC$151:$CB$151,0)),0)+IFERROR(INDEX('Hoja de Trabajo para listado'!$DE$153:$DG$274,MATCH($A390,'Hoja de Trabajo para listado'!$DE$153:$DE$1048576,0),MATCH((CUADRO!G$4&amp;$E390),'Hoja de Trabajo para listado'!$DE$151:$DG$151,0)),0)+IFERROR(INDEX('Hoja de Trabajo para listado'!$CD$155:$DC$1048576,MATCH($A390,'Hoja de Trabajo para listado'!$CD$155:$CD$1048576,0),MATCH((CUADRO!G$4&amp;$E390),'Hoja de Trabajo para listado'!$CD$151:$DC$151,0)),0)</f>
        <v>8.8000000000000007</v>
      </c>
      <c r="H390" s="245">
        <f ca="1">+IFERROR(INDEX('Hoja de Trabajo para listado'!$A$155:$Z$1048576,MATCH($A390,'Hoja de Trabajo para listado'!$A$155:$A$1048576,0),MATCH((CUADRO!H$4&amp;$E390),'Hoja de Trabajo para listado'!$A$151:$Z$151,0)),0)+IFERROR(INDEX('Hoja de Trabajo para listado'!$AB$155:$BA$1048576,MATCH($A390,'Hoja de Trabajo para listado'!$AB$155:$AB$1048576,0),MATCH((CUADRO!H$4&amp;$E390),'Hoja de Trabajo para listado'!$AB$151:$BA$151,0)),0)+IFERROR(INDEX('Hoja de Trabajo para listado'!$BC$155:$CB$1048576,MATCH($A390,'Hoja de Trabajo para listado'!$BC$155:$BC$1048576,0),MATCH((CUADRO!H$4&amp;$E390),'Hoja de Trabajo para listado'!$BC$151:$CB$151,0)),0)+IFERROR(INDEX('Hoja de Trabajo para listado'!$DE$153:$DG$274,MATCH($A390,'Hoja de Trabajo para listado'!$DE$153:$DE$1048576,0),MATCH((CUADRO!H$4&amp;$E390),'Hoja de Trabajo para listado'!$DE$151:$DG$151,0)),0)+IFERROR(INDEX('Hoja de Trabajo para listado'!$CD$155:$DC$1048576,MATCH($A390,'Hoja de Trabajo para listado'!$CD$155:$CD$1048576,0),MATCH((CUADRO!H$4&amp;$E390),'Hoja de Trabajo para listado'!$CD$151:$DC$151,0)),0)</f>
        <v>84.9</v>
      </c>
      <c r="I390" s="245">
        <f ca="1">+IFERROR(INDEX('Hoja de Trabajo para listado'!$A$155:$Z$1048576,MATCH($A390,'Hoja de Trabajo para listado'!$A$155:$A$1048576,0),MATCH((CUADRO!I$4&amp;$E390),'Hoja de Trabajo para listado'!$A$151:$Z$151,0)),0)+IFERROR(INDEX('Hoja de Trabajo para listado'!$AB$155:$BA$1048576,MATCH($A390,'Hoja de Trabajo para listado'!$AB$155:$AB$1048576,0),MATCH((CUADRO!I$4&amp;$E390),'Hoja de Trabajo para listado'!$AB$151:$BA$151,0)),0)+IFERROR(INDEX('Hoja de Trabajo para listado'!$BC$155:$CB$1048576,MATCH($A390,'Hoja de Trabajo para listado'!$BC$155:$BC$1048576,0),MATCH((CUADRO!I$4&amp;$E390),'Hoja de Trabajo para listado'!$BC$151:$CB$151,0)),0)+IFERROR(INDEX('Hoja de Trabajo para listado'!$DE$153:$DG$274,MATCH($A390,'Hoja de Trabajo para listado'!$DE$153:$DE$1048576,0),MATCH((CUADRO!I$4&amp;$E390),'Hoja de Trabajo para listado'!$DE$151:$DG$151,0)),0)+IFERROR(INDEX('Hoja de Trabajo para listado'!$CD$155:$DC$1048576,MATCH($A390,'Hoja de Trabajo para listado'!$CD$155:$CD$1048576,0),MATCH((CUADRO!I$4&amp;$E390),'Hoja de Trabajo para listado'!$CD$151:$DC$151,0)),0)</f>
        <v>12.530000000000001</v>
      </c>
      <c r="J390" s="245">
        <f ca="1">+IFERROR(INDEX('Hoja de Trabajo para listado'!$A$155:$Z$1048576,MATCH($A390,'Hoja de Trabajo para listado'!$A$155:$A$1048576,0),MATCH((CUADRO!J$4&amp;$E390),'Hoja de Trabajo para listado'!$A$151:$Z$151,0)),0)+IFERROR(INDEX('Hoja de Trabajo para listado'!$AB$155:$BA$1048576,MATCH($A390,'Hoja de Trabajo para listado'!$AB$155:$AB$1048576,0),MATCH((CUADRO!J$4&amp;$E390),'Hoja de Trabajo para listado'!$AB$151:$BA$151,0)),0)+IFERROR(INDEX('Hoja de Trabajo para listado'!$BC$155:$CB$1048576,MATCH($A390,'Hoja de Trabajo para listado'!$BC$155:$BC$1048576,0),MATCH((CUADRO!J$4&amp;$E390),'Hoja de Trabajo para listado'!$BC$151:$CB$151,0)),0)+IFERROR(INDEX('Hoja de Trabajo para listado'!$DE$153:$DG$274,MATCH($A390,'Hoja de Trabajo para listado'!$DE$153:$DE$1048576,0),MATCH((CUADRO!J$4&amp;$E390),'Hoja de Trabajo para listado'!$DE$151:$DG$151,0)),0)+IFERROR(INDEX('Hoja de Trabajo para listado'!$CD$155:$DC$1048576,MATCH($A390,'Hoja de Trabajo para listado'!$CD$155:$CD$1048576,0),MATCH((CUADRO!J$4&amp;$E390),'Hoja de Trabajo para listado'!$CD$151:$DC$151,0)),0)</f>
        <v>2.83</v>
      </c>
      <c r="K390" s="245">
        <f ca="1">+IFERROR(INDEX('Hoja de Trabajo para listado'!$A$155:$Z$1048576,MATCH($A390,'Hoja de Trabajo para listado'!$A$155:$A$1048576,0),MATCH((CUADRO!K$4&amp;$E390),'Hoja de Trabajo para listado'!$A$151:$Z$151,0)),0)+IFERROR(INDEX('Hoja de Trabajo para listado'!$AB$155:$BA$1048576,MATCH($A390,'Hoja de Trabajo para listado'!$AB$155:$AB$1048576,0),MATCH((CUADRO!K$4&amp;$E390),'Hoja de Trabajo para listado'!$AB$151:$BA$151,0)),0)+IFERROR(INDEX('Hoja de Trabajo para listado'!$BC$155:$CB$1048576,MATCH($A390,'Hoja de Trabajo para listado'!$BC$155:$BC$1048576,0),MATCH((CUADRO!K$4&amp;$E390),'Hoja de Trabajo para listado'!$BC$151:$CB$151,0)),0)+IFERROR(INDEX('Hoja de Trabajo para listado'!$DE$153:$DG$274,MATCH($A390,'Hoja de Trabajo para listado'!$DE$153:$DE$1048576,0),MATCH((CUADRO!K$4&amp;$E390),'Hoja de Trabajo para listado'!$DE$151:$DG$151,0)),0)+IFERROR(INDEX('Hoja de Trabajo para listado'!$CD$155:$DC$1048576,MATCH($A390,'Hoja de Trabajo para listado'!$CD$155:$CD$1048576,0),MATCH((CUADRO!K$4&amp;$E390),'Hoja de Trabajo para listado'!$CD$151:$DC$151,0)),0)</f>
        <v>0</v>
      </c>
      <c r="L390" s="245">
        <f ca="1">+IFERROR(INDEX('Hoja de Trabajo para listado'!$A$155:$Z$1048576,MATCH($A390,'Hoja de Trabajo para listado'!$A$155:$A$1048576,0),MATCH((CUADRO!L$4&amp;$E390),'Hoja de Trabajo para listado'!$A$151:$Z$151,0)),0)+IFERROR(INDEX('Hoja de Trabajo para listado'!$AB$155:$BA$1048576,MATCH($A390,'Hoja de Trabajo para listado'!$AB$155:$AB$1048576,0),MATCH((CUADRO!L$4&amp;$E390),'Hoja de Trabajo para listado'!$AB$151:$BA$151,0)),0)+IFERROR(INDEX('Hoja de Trabajo para listado'!$BC$155:$CB$1048576,MATCH($A390,'Hoja de Trabajo para listado'!$BC$155:$BC$1048576,0),MATCH((CUADRO!L$4&amp;$E390),'Hoja de Trabajo para listado'!$BC$151:$CB$151,0)),0)+IFERROR(INDEX('Hoja de Trabajo para listado'!$DE$153:$DG$274,MATCH($A390,'Hoja de Trabajo para listado'!$DE$153:$DE$1048576,0),MATCH((CUADRO!L$4&amp;$E390),'Hoja de Trabajo para listado'!$DE$151:$DG$151,0)),0)+IFERROR(INDEX('Hoja de Trabajo para listado'!$CD$155:$DC$1048576,MATCH($A390,'Hoja de Trabajo para listado'!$CD$155:$CD$1048576,0),MATCH((CUADRO!L$4&amp;$E390),'Hoja de Trabajo para listado'!$CD$151:$DC$151,0)),0)</f>
        <v>0</v>
      </c>
      <c r="M390" s="245">
        <f ca="1">+IFERROR(INDEX('Hoja de Trabajo para listado'!$A$155:$Z$1048576,MATCH($A390,'Hoja de Trabajo para listado'!$A$155:$A$1048576,0),MATCH((CUADRO!M$4&amp;$E390),'Hoja de Trabajo para listado'!$A$151:$Z$151,0)),0)+IFERROR(INDEX('Hoja de Trabajo para listado'!$AB$155:$BA$1048576,MATCH($A390,'Hoja de Trabajo para listado'!$AB$155:$AB$1048576,0),MATCH((CUADRO!M$4&amp;$E390),'Hoja de Trabajo para listado'!$AB$151:$BA$151,0)),0)+IFERROR(INDEX('Hoja de Trabajo para listado'!$BC$155:$CB$1048576,MATCH($A390,'Hoja de Trabajo para listado'!$BC$155:$BC$1048576,0),MATCH((CUADRO!M$4&amp;$E390),'Hoja de Trabajo para listado'!$BC$151:$CB$151,0)),0)+IFERROR(INDEX('Hoja de Trabajo para listado'!$DE$153:$DG$274,MATCH($A390,'Hoja de Trabajo para listado'!$DE$153:$DE$1048576,0),MATCH((CUADRO!M$4&amp;$E390),'Hoja de Trabajo para listado'!$DE$151:$DG$151,0)),0)+IFERROR(INDEX('Hoja de Trabajo para listado'!$CD$155:$DC$1048576,MATCH($A390,'Hoja de Trabajo para listado'!$CD$155:$CD$1048576,0),MATCH((CUADRO!M$4&amp;$E390),'Hoja de Trabajo para listado'!$CD$151:$DC$151,0)),0)</f>
        <v>0</v>
      </c>
      <c r="N390" s="245">
        <f ca="1">+IFERROR(INDEX('Hoja de Trabajo para listado'!$A$155:$Z$1048576,MATCH($A390,'Hoja de Trabajo para listado'!$A$155:$A$1048576,0),MATCH((CUADRO!N$4&amp;$E390),'Hoja de Trabajo para listado'!$A$151:$Z$151,0)),0)+IFERROR(INDEX('Hoja de Trabajo para listado'!$AB$155:$BA$1048576,MATCH($A390,'Hoja de Trabajo para listado'!$AB$155:$AB$1048576,0),MATCH((CUADRO!N$4&amp;$E390),'Hoja de Trabajo para listado'!$AB$151:$BA$151,0)),0)+IFERROR(INDEX('Hoja de Trabajo para listado'!$BC$155:$CB$1048576,MATCH($A390,'Hoja de Trabajo para listado'!$BC$155:$BC$1048576,0),MATCH((CUADRO!N$4&amp;$E390),'Hoja de Trabajo para listado'!$BC$151:$CB$151,0)),0)+IFERROR(INDEX('Hoja de Trabajo para listado'!$DE$153:$DG$274,MATCH($A390,'Hoja de Trabajo para listado'!$DE$153:$DE$1048576,0),MATCH((CUADRO!N$4&amp;$E390),'Hoja de Trabajo para listado'!$DE$151:$DG$151,0)),0)+IFERROR(INDEX('Hoja de Trabajo para listado'!$CD$155:$DC$1048576,MATCH($A390,'Hoja de Trabajo para listado'!$CD$155:$CD$1048576,0),MATCH((CUADRO!N$4&amp;$E390),'Hoja de Trabajo para listado'!$CD$151:$DC$151,0)),0)</f>
        <v>0</v>
      </c>
      <c r="O390" s="245">
        <f ca="1">+IFERROR(INDEX('Hoja de Trabajo para listado'!$A$155:$Z$1048576,MATCH($A390,'Hoja de Trabajo para listado'!$A$155:$A$1048576,0),MATCH((CUADRO!O$4&amp;$E390),'Hoja de Trabajo para listado'!$A$151:$Z$151,0)),0)+IFERROR(INDEX('Hoja de Trabajo para listado'!$AB$155:$BA$1048576,MATCH($A390,'Hoja de Trabajo para listado'!$AB$155:$AB$1048576,0),MATCH((CUADRO!O$4&amp;$E390),'Hoja de Trabajo para listado'!$AB$151:$BA$151,0)),0)+IFERROR(INDEX('Hoja de Trabajo para listado'!$BC$155:$CB$1048576,MATCH($A390,'Hoja de Trabajo para listado'!$BC$155:$BC$1048576,0),MATCH((CUADRO!O$4&amp;$E390),'Hoja de Trabajo para listado'!$BC$151:$CB$151,0)),0)+IFERROR(INDEX('Hoja de Trabajo para listado'!$DE$153:$DG$274,MATCH($A390,'Hoja de Trabajo para listado'!$DE$153:$DE$1048576,0),MATCH((CUADRO!O$4&amp;$E390),'Hoja de Trabajo para listado'!$DE$151:$DG$151,0)),0)+IFERROR(INDEX('Hoja de Trabajo para listado'!$CD$155:$DC$1048576,MATCH($A390,'Hoja de Trabajo para listado'!$CD$155:$CD$1048576,0),MATCH((CUADRO!O$4&amp;$E390),'Hoja de Trabajo para listado'!$CD$151:$DC$151,0)),0)</f>
        <v>0</v>
      </c>
      <c r="P390" s="245">
        <f ca="1">+IFERROR(INDEX('Hoja de Trabajo para listado'!$A$155:$Z$1048576,MATCH($A390,'Hoja de Trabajo para listado'!$A$155:$A$1048576,0),MATCH((CUADRO!P$4&amp;$E390),'Hoja de Trabajo para listado'!$A$151:$Z$151,0)),0)+IFERROR(INDEX('Hoja de Trabajo para listado'!$AB$155:$BA$1048576,MATCH($A390,'Hoja de Trabajo para listado'!$AB$155:$AB$1048576,0),MATCH((CUADRO!P$4&amp;$E390),'Hoja de Trabajo para listado'!$AB$151:$BA$151,0)),0)+IFERROR(INDEX('Hoja de Trabajo para listado'!$BC$155:$CB$1048576,MATCH($A390,'Hoja de Trabajo para listado'!$BC$155:$BC$1048576,0),MATCH((CUADRO!P$4&amp;$E390),'Hoja de Trabajo para listado'!$BC$151:$CB$151,0)),0)+IFERROR(INDEX('Hoja de Trabajo para listado'!$DE$153:$DG$274,MATCH($A390,'Hoja de Trabajo para listado'!$DE$153:$DE$1048576,0),MATCH((CUADRO!P$4&amp;$E390),'Hoja de Trabajo para listado'!$DE$151:$DG$151,0)),0)+IFERROR(INDEX('Hoja de Trabajo para listado'!$CD$155:$DC$1048576,MATCH($A390,'Hoja de Trabajo para listado'!$CD$155:$CD$1048576,0),MATCH((CUADRO!P$4&amp;$E390),'Hoja de Trabajo para listado'!$CD$151:$DC$151,0)),0)</f>
        <v>0</v>
      </c>
      <c r="Q390" s="245">
        <f ca="1">+IFERROR(INDEX('Hoja de Trabajo para listado'!$A$155:$Z$1048576,MATCH($A390,'Hoja de Trabajo para listado'!$A$155:$A$1048576,0),MATCH((CUADRO!Q$4&amp;$E390),'Hoja de Trabajo para listado'!$A$151:$Z$151,0)),0)+IFERROR(INDEX('Hoja de Trabajo para listado'!$AB$155:$BA$1048576,MATCH($A390,'Hoja de Trabajo para listado'!$AB$155:$AB$1048576,0),MATCH((CUADRO!Q$4&amp;$E390),'Hoja de Trabajo para listado'!$AB$151:$BA$151,0)),0)+IFERROR(INDEX('Hoja de Trabajo para listado'!$BC$155:$CB$1048576,MATCH($A390,'Hoja de Trabajo para listado'!$BC$155:$BC$1048576,0),MATCH((CUADRO!Q$4&amp;$E390),'Hoja de Trabajo para listado'!$BC$151:$CB$151,0)),0)+IFERROR(INDEX('Hoja de Trabajo para listado'!$DE$153:$DG$274,MATCH($A390,'Hoja de Trabajo para listado'!$DE$153:$DE$1048576,0),MATCH((CUADRO!Q$4&amp;$E390),'Hoja de Trabajo para listado'!$DE$151:$DG$151,0)),0)+IFERROR(INDEX('Hoja de Trabajo para listado'!$CD$155:$DC$1048576,MATCH($A390,'Hoja de Trabajo para listado'!$CD$155:$CD$1048576,0),MATCH((CUADRO!Q$4&amp;$E390),'Hoja de Trabajo para listado'!$CD$151:$DC$151,0)),0)</f>
        <v>0</v>
      </c>
      <c r="R390" s="245">
        <f t="shared" ca="1" si="15"/>
        <v>109.06</v>
      </c>
      <c r="S390" s="262">
        <f ca="1">+R389+R390</f>
        <v>109.06</v>
      </c>
      <c r="T390" s="245">
        <f ca="1">+S390</f>
        <v>109.06</v>
      </c>
      <c r="U390" s="244">
        <f t="shared" si="16"/>
        <v>2</v>
      </c>
      <c r="V390" s="333" t="str">
        <f>+VLOOKUP(A390,bd_lista!$A$3:$E$592,5,FALSE)</f>
        <v>Instituciones Descentralizadas</v>
      </c>
      <c r="W390" s="388"/>
      <c r="X390" s="242">
        <f>+VLOOKUP(A390,[4]Sheet1!$A$13:$D$744,4,FALSE)</f>
        <v>0</v>
      </c>
      <c r="Y390" s="242" t="e">
        <f>+VLOOKUP(X390,bd_lista!$A$3:$C$592,3,FALSE)</f>
        <v>#N/A</v>
      </c>
      <c r="Z390" s="292"/>
      <c r="AA390" s="321"/>
    </row>
    <row r="391" spans="1:27" ht="15" customHeight="1">
      <c r="A391" s="251">
        <v>670</v>
      </c>
      <c r="B391" s="392">
        <f>+A391</f>
        <v>670</v>
      </c>
      <c r="C391" s="247" t="str">
        <f>+VLOOKUP(A391,bd_lista!$A$3:$C$592,3,FALSE)</f>
        <v>Órgano Electoral Plurinacional</v>
      </c>
      <c r="D391" s="389" t="str">
        <f>+C391</f>
        <v>Órgano Electoral Plurinacional</v>
      </c>
      <c r="E391" s="247" t="s">
        <v>1304</v>
      </c>
      <c r="F391" s="243">
        <f ca="1">+IFERROR(INDEX('Hoja de Trabajo para listado'!$A$155:$Z$1048576,MATCH($A391,'Hoja de Trabajo para listado'!$A$155:$A$1048576,0),MATCH((CUADRO!F$4&amp;$E391),'Hoja de Trabajo para listado'!$A$151:$Z$151,0)),0)+IFERROR(INDEX('Hoja de Trabajo para listado'!$AB$155:$BA$1048576,MATCH($A391,'Hoja de Trabajo para listado'!$AB$155:$AB$1048576,0),MATCH((CUADRO!F$4&amp;$E391),'Hoja de Trabajo para listado'!$AB$151:$BA$151,0)),0)+IFERROR(INDEX('Hoja de Trabajo para listado'!$BC$155:$CB$1048576,MATCH($A391,'Hoja de Trabajo para listado'!$BC$155:$BC$1048576,0),MATCH((CUADRO!F$4&amp;$E391),'Hoja de Trabajo para listado'!$BC$151:$CB$151,0)),0)+IFERROR(INDEX('Hoja de Trabajo para listado'!$DE$153:$DG$274,MATCH($A391,'Hoja de Trabajo para listado'!$DE$153:$DE$1048576,0),MATCH((CUADRO!F$4&amp;$E391),'Hoja de Trabajo para listado'!$DE$151:$DG$151,0)),0)+IFERROR(INDEX('Hoja de Trabajo para listado'!$CD$155:$DC$1048576,MATCH($A391,'Hoja de Trabajo para listado'!$CD$155:$CD$1048576,0),MATCH((CUADRO!F$4&amp;$E391),'Hoja de Trabajo para listado'!$CD$151:$DC$151,0)),0)</f>
        <v>0</v>
      </c>
      <c r="G391" s="243">
        <f ca="1">+IFERROR(INDEX('Hoja de Trabajo para listado'!$A$155:$Z$1048576,MATCH($A391,'Hoja de Trabajo para listado'!$A$155:$A$1048576,0),MATCH((CUADRO!G$4&amp;$E391),'Hoja de Trabajo para listado'!$A$151:$Z$151,0)),0)+IFERROR(INDEX('Hoja de Trabajo para listado'!$AB$155:$BA$1048576,MATCH($A391,'Hoja de Trabajo para listado'!$AB$155:$AB$1048576,0),MATCH((CUADRO!G$4&amp;$E391),'Hoja de Trabajo para listado'!$AB$151:$BA$151,0)),0)+IFERROR(INDEX('Hoja de Trabajo para listado'!$BC$155:$CB$1048576,MATCH($A391,'Hoja de Trabajo para listado'!$BC$155:$BC$1048576,0),MATCH((CUADRO!G$4&amp;$E391),'Hoja de Trabajo para listado'!$BC$151:$CB$151,0)),0)+IFERROR(INDEX('Hoja de Trabajo para listado'!$DE$153:$DG$274,MATCH($A391,'Hoja de Trabajo para listado'!$DE$153:$DE$1048576,0),MATCH((CUADRO!G$4&amp;$E391),'Hoja de Trabajo para listado'!$DE$151:$DG$151,0)),0)+IFERROR(INDEX('Hoja de Trabajo para listado'!$CD$155:$DC$1048576,MATCH($A391,'Hoja de Trabajo para listado'!$CD$155:$CD$1048576,0),MATCH((CUADRO!G$4&amp;$E391),'Hoja de Trabajo para listado'!$CD$151:$DC$151,0)),0)</f>
        <v>0</v>
      </c>
      <c r="H391" s="243">
        <f ca="1">+IFERROR(INDEX('Hoja de Trabajo para listado'!$A$155:$Z$1048576,MATCH($A391,'Hoja de Trabajo para listado'!$A$155:$A$1048576,0),MATCH((CUADRO!H$4&amp;$E391),'Hoja de Trabajo para listado'!$A$151:$Z$151,0)),0)+IFERROR(INDEX('Hoja de Trabajo para listado'!$AB$155:$BA$1048576,MATCH($A391,'Hoja de Trabajo para listado'!$AB$155:$AB$1048576,0),MATCH((CUADRO!H$4&amp;$E391),'Hoja de Trabajo para listado'!$AB$151:$BA$151,0)),0)+IFERROR(INDEX('Hoja de Trabajo para listado'!$BC$155:$CB$1048576,MATCH($A391,'Hoja de Trabajo para listado'!$BC$155:$BC$1048576,0),MATCH((CUADRO!H$4&amp;$E391),'Hoja de Trabajo para listado'!$BC$151:$CB$151,0)),0)+IFERROR(INDEX('Hoja de Trabajo para listado'!$DE$153:$DG$274,MATCH($A391,'Hoja de Trabajo para listado'!$DE$153:$DE$1048576,0),MATCH((CUADRO!H$4&amp;$E391),'Hoja de Trabajo para listado'!$DE$151:$DG$151,0)),0)+IFERROR(INDEX('Hoja de Trabajo para listado'!$CD$155:$DC$1048576,MATCH($A391,'Hoja de Trabajo para listado'!$CD$155:$CD$1048576,0),MATCH((CUADRO!H$4&amp;$E391),'Hoja de Trabajo para listado'!$CD$151:$DC$151,0)),0)</f>
        <v>0</v>
      </c>
      <c r="I391" s="243">
        <f ca="1">+IFERROR(INDEX('Hoja de Trabajo para listado'!$A$155:$Z$1048576,MATCH($A391,'Hoja de Trabajo para listado'!$A$155:$A$1048576,0),MATCH((CUADRO!I$4&amp;$E391),'Hoja de Trabajo para listado'!$A$151:$Z$151,0)),0)+IFERROR(INDEX('Hoja de Trabajo para listado'!$AB$155:$BA$1048576,MATCH($A391,'Hoja de Trabajo para listado'!$AB$155:$AB$1048576,0),MATCH((CUADRO!I$4&amp;$E391),'Hoja de Trabajo para listado'!$AB$151:$BA$151,0)),0)+IFERROR(INDEX('Hoja de Trabajo para listado'!$BC$155:$CB$1048576,MATCH($A391,'Hoja de Trabajo para listado'!$BC$155:$BC$1048576,0),MATCH((CUADRO!I$4&amp;$E391),'Hoja de Trabajo para listado'!$BC$151:$CB$151,0)),0)+IFERROR(INDEX('Hoja de Trabajo para listado'!$DE$153:$DG$274,MATCH($A391,'Hoja de Trabajo para listado'!$DE$153:$DE$1048576,0),MATCH((CUADRO!I$4&amp;$E391),'Hoja de Trabajo para listado'!$DE$151:$DG$151,0)),0)+IFERROR(INDEX('Hoja de Trabajo para listado'!$CD$155:$DC$1048576,MATCH($A391,'Hoja de Trabajo para listado'!$CD$155:$CD$1048576,0),MATCH((CUADRO!I$4&amp;$E391),'Hoja de Trabajo para listado'!$CD$151:$DC$151,0)),0)</f>
        <v>0</v>
      </c>
      <c r="J391" s="243">
        <f ca="1">+IFERROR(INDEX('Hoja de Trabajo para listado'!$A$155:$Z$1048576,MATCH($A391,'Hoja de Trabajo para listado'!$A$155:$A$1048576,0),MATCH((CUADRO!J$4&amp;$E391),'Hoja de Trabajo para listado'!$A$151:$Z$151,0)),0)+IFERROR(INDEX('Hoja de Trabajo para listado'!$AB$155:$BA$1048576,MATCH($A391,'Hoja de Trabajo para listado'!$AB$155:$AB$1048576,0),MATCH((CUADRO!J$4&amp;$E391),'Hoja de Trabajo para listado'!$AB$151:$BA$151,0)),0)+IFERROR(INDEX('Hoja de Trabajo para listado'!$BC$155:$CB$1048576,MATCH($A391,'Hoja de Trabajo para listado'!$BC$155:$BC$1048576,0),MATCH((CUADRO!J$4&amp;$E391),'Hoja de Trabajo para listado'!$BC$151:$CB$151,0)),0)+IFERROR(INDEX('Hoja de Trabajo para listado'!$DE$153:$DG$274,MATCH($A391,'Hoja de Trabajo para listado'!$DE$153:$DE$1048576,0),MATCH((CUADRO!J$4&amp;$E391),'Hoja de Trabajo para listado'!$DE$151:$DG$151,0)),0)+IFERROR(INDEX('Hoja de Trabajo para listado'!$CD$155:$DC$1048576,MATCH($A391,'Hoja de Trabajo para listado'!$CD$155:$CD$1048576,0),MATCH((CUADRO!J$4&amp;$E391),'Hoja de Trabajo para listado'!$CD$151:$DC$151,0)),0)</f>
        <v>0</v>
      </c>
      <c r="K391" s="243">
        <f ca="1">+IFERROR(INDEX('Hoja de Trabajo para listado'!$A$155:$Z$1048576,MATCH($A391,'Hoja de Trabajo para listado'!$A$155:$A$1048576,0),MATCH((CUADRO!K$4&amp;$E391),'Hoja de Trabajo para listado'!$A$151:$Z$151,0)),0)+IFERROR(INDEX('Hoja de Trabajo para listado'!$AB$155:$BA$1048576,MATCH($A391,'Hoja de Trabajo para listado'!$AB$155:$AB$1048576,0),MATCH((CUADRO!K$4&amp;$E391),'Hoja de Trabajo para listado'!$AB$151:$BA$151,0)),0)+IFERROR(INDEX('Hoja de Trabajo para listado'!$BC$155:$CB$1048576,MATCH($A391,'Hoja de Trabajo para listado'!$BC$155:$BC$1048576,0),MATCH((CUADRO!K$4&amp;$E391),'Hoja de Trabajo para listado'!$BC$151:$CB$151,0)),0)+IFERROR(INDEX('Hoja de Trabajo para listado'!$DE$153:$DG$274,MATCH($A391,'Hoja de Trabajo para listado'!$DE$153:$DE$1048576,0),MATCH((CUADRO!K$4&amp;$E391),'Hoja de Trabajo para listado'!$DE$151:$DG$151,0)),0)+IFERROR(INDEX('Hoja de Trabajo para listado'!$CD$155:$DC$1048576,MATCH($A391,'Hoja de Trabajo para listado'!$CD$155:$CD$1048576,0),MATCH((CUADRO!K$4&amp;$E391),'Hoja de Trabajo para listado'!$CD$151:$DC$151,0)),0)</f>
        <v>0</v>
      </c>
      <c r="L391" s="243">
        <f ca="1">+IFERROR(INDEX('Hoja de Trabajo para listado'!$A$155:$Z$1048576,MATCH($A391,'Hoja de Trabajo para listado'!$A$155:$A$1048576,0),MATCH((CUADRO!L$4&amp;$E391),'Hoja de Trabajo para listado'!$A$151:$Z$151,0)),0)+IFERROR(INDEX('Hoja de Trabajo para listado'!$AB$155:$BA$1048576,MATCH($A391,'Hoja de Trabajo para listado'!$AB$155:$AB$1048576,0),MATCH((CUADRO!L$4&amp;$E391),'Hoja de Trabajo para listado'!$AB$151:$BA$151,0)),0)+IFERROR(INDEX('Hoja de Trabajo para listado'!$BC$155:$CB$1048576,MATCH($A391,'Hoja de Trabajo para listado'!$BC$155:$BC$1048576,0),MATCH((CUADRO!L$4&amp;$E391),'Hoja de Trabajo para listado'!$BC$151:$CB$151,0)),0)+IFERROR(INDEX('Hoja de Trabajo para listado'!$DE$153:$DG$274,MATCH($A391,'Hoja de Trabajo para listado'!$DE$153:$DE$1048576,0),MATCH((CUADRO!L$4&amp;$E391),'Hoja de Trabajo para listado'!$DE$151:$DG$151,0)),0)+IFERROR(INDEX('Hoja de Trabajo para listado'!$CD$155:$DC$1048576,MATCH($A391,'Hoja de Trabajo para listado'!$CD$155:$CD$1048576,0),MATCH((CUADRO!L$4&amp;$E391),'Hoja de Trabajo para listado'!$CD$151:$DC$151,0)),0)</f>
        <v>0</v>
      </c>
      <c r="M391" s="243">
        <f ca="1">+IFERROR(INDEX('Hoja de Trabajo para listado'!$A$155:$Z$1048576,MATCH($A391,'Hoja de Trabajo para listado'!$A$155:$A$1048576,0),MATCH((CUADRO!M$4&amp;$E391),'Hoja de Trabajo para listado'!$A$151:$Z$151,0)),0)+IFERROR(INDEX('Hoja de Trabajo para listado'!$AB$155:$BA$1048576,MATCH($A391,'Hoja de Trabajo para listado'!$AB$155:$AB$1048576,0),MATCH((CUADRO!M$4&amp;$E391),'Hoja de Trabajo para listado'!$AB$151:$BA$151,0)),0)+IFERROR(INDEX('Hoja de Trabajo para listado'!$BC$155:$CB$1048576,MATCH($A391,'Hoja de Trabajo para listado'!$BC$155:$BC$1048576,0),MATCH((CUADRO!M$4&amp;$E391),'Hoja de Trabajo para listado'!$BC$151:$CB$151,0)),0)+IFERROR(INDEX('Hoja de Trabajo para listado'!$DE$153:$DG$274,MATCH($A391,'Hoja de Trabajo para listado'!$DE$153:$DE$1048576,0),MATCH((CUADRO!M$4&amp;$E391),'Hoja de Trabajo para listado'!$DE$151:$DG$151,0)),0)+IFERROR(INDEX('Hoja de Trabajo para listado'!$CD$155:$DC$1048576,MATCH($A391,'Hoja de Trabajo para listado'!$CD$155:$CD$1048576,0),MATCH((CUADRO!M$4&amp;$E391),'Hoja de Trabajo para listado'!$CD$151:$DC$151,0)),0)</f>
        <v>0</v>
      </c>
      <c r="N391" s="243">
        <f ca="1">+IFERROR(INDEX('Hoja de Trabajo para listado'!$A$155:$Z$1048576,MATCH($A391,'Hoja de Trabajo para listado'!$A$155:$A$1048576,0),MATCH((CUADRO!N$4&amp;$E391),'Hoja de Trabajo para listado'!$A$151:$Z$151,0)),0)+IFERROR(INDEX('Hoja de Trabajo para listado'!$AB$155:$BA$1048576,MATCH($A391,'Hoja de Trabajo para listado'!$AB$155:$AB$1048576,0),MATCH((CUADRO!N$4&amp;$E391),'Hoja de Trabajo para listado'!$AB$151:$BA$151,0)),0)+IFERROR(INDEX('Hoja de Trabajo para listado'!$BC$155:$CB$1048576,MATCH($A391,'Hoja de Trabajo para listado'!$BC$155:$BC$1048576,0),MATCH((CUADRO!N$4&amp;$E391),'Hoja de Trabajo para listado'!$BC$151:$CB$151,0)),0)+IFERROR(INDEX('Hoja de Trabajo para listado'!$DE$153:$DG$274,MATCH($A391,'Hoja de Trabajo para listado'!$DE$153:$DE$1048576,0),MATCH((CUADRO!N$4&amp;$E391),'Hoja de Trabajo para listado'!$DE$151:$DG$151,0)),0)+IFERROR(INDEX('Hoja de Trabajo para listado'!$CD$155:$DC$1048576,MATCH($A391,'Hoja de Trabajo para listado'!$CD$155:$CD$1048576,0),MATCH((CUADRO!N$4&amp;$E391),'Hoja de Trabajo para listado'!$CD$151:$DC$151,0)),0)</f>
        <v>0</v>
      </c>
      <c r="O391" s="243">
        <f ca="1">+IFERROR(INDEX('Hoja de Trabajo para listado'!$A$155:$Z$1048576,MATCH($A391,'Hoja de Trabajo para listado'!$A$155:$A$1048576,0),MATCH((CUADRO!O$4&amp;$E391),'Hoja de Trabajo para listado'!$A$151:$Z$151,0)),0)+IFERROR(INDEX('Hoja de Trabajo para listado'!$AB$155:$BA$1048576,MATCH($A391,'Hoja de Trabajo para listado'!$AB$155:$AB$1048576,0),MATCH((CUADRO!O$4&amp;$E391),'Hoja de Trabajo para listado'!$AB$151:$BA$151,0)),0)+IFERROR(INDEX('Hoja de Trabajo para listado'!$BC$155:$CB$1048576,MATCH($A391,'Hoja de Trabajo para listado'!$BC$155:$BC$1048576,0),MATCH((CUADRO!O$4&amp;$E391),'Hoja de Trabajo para listado'!$BC$151:$CB$151,0)),0)+IFERROR(INDEX('Hoja de Trabajo para listado'!$DE$153:$DG$274,MATCH($A391,'Hoja de Trabajo para listado'!$DE$153:$DE$1048576,0),MATCH((CUADRO!O$4&amp;$E391),'Hoja de Trabajo para listado'!$DE$151:$DG$151,0)),0)+IFERROR(INDEX('Hoja de Trabajo para listado'!$CD$155:$DC$1048576,MATCH($A391,'Hoja de Trabajo para listado'!$CD$155:$CD$1048576,0),MATCH((CUADRO!O$4&amp;$E391),'Hoja de Trabajo para listado'!$CD$151:$DC$151,0)),0)</f>
        <v>0</v>
      </c>
      <c r="P391" s="243">
        <f ca="1">+IFERROR(INDEX('Hoja de Trabajo para listado'!$A$155:$Z$1048576,MATCH($A391,'Hoja de Trabajo para listado'!$A$155:$A$1048576,0),MATCH((CUADRO!P$4&amp;$E391),'Hoja de Trabajo para listado'!$A$151:$Z$151,0)),0)+IFERROR(INDEX('Hoja de Trabajo para listado'!$AB$155:$BA$1048576,MATCH($A391,'Hoja de Trabajo para listado'!$AB$155:$AB$1048576,0),MATCH((CUADRO!P$4&amp;$E391),'Hoja de Trabajo para listado'!$AB$151:$BA$151,0)),0)+IFERROR(INDEX('Hoja de Trabajo para listado'!$BC$155:$CB$1048576,MATCH($A391,'Hoja de Trabajo para listado'!$BC$155:$BC$1048576,0),MATCH((CUADRO!P$4&amp;$E391),'Hoja de Trabajo para listado'!$BC$151:$CB$151,0)),0)+IFERROR(INDEX('Hoja de Trabajo para listado'!$DE$153:$DG$274,MATCH($A391,'Hoja de Trabajo para listado'!$DE$153:$DE$1048576,0),MATCH((CUADRO!P$4&amp;$E391),'Hoja de Trabajo para listado'!$DE$151:$DG$151,0)),0)+IFERROR(INDEX('Hoja de Trabajo para listado'!$CD$155:$DC$1048576,MATCH($A391,'Hoja de Trabajo para listado'!$CD$155:$CD$1048576,0),MATCH((CUADRO!P$4&amp;$E391),'Hoja de Trabajo para listado'!$CD$151:$DC$151,0)),0)</f>
        <v>0</v>
      </c>
      <c r="Q391" s="243">
        <f ca="1">+IFERROR(INDEX('Hoja de Trabajo para listado'!$A$155:$Z$1048576,MATCH($A391,'Hoja de Trabajo para listado'!$A$155:$A$1048576,0),MATCH((CUADRO!Q$4&amp;$E391),'Hoja de Trabajo para listado'!$A$151:$Z$151,0)),0)+IFERROR(INDEX('Hoja de Trabajo para listado'!$AB$155:$BA$1048576,MATCH($A391,'Hoja de Trabajo para listado'!$AB$155:$AB$1048576,0),MATCH((CUADRO!Q$4&amp;$E391),'Hoja de Trabajo para listado'!$AB$151:$BA$151,0)),0)+IFERROR(INDEX('Hoja de Trabajo para listado'!$BC$155:$CB$1048576,MATCH($A391,'Hoja de Trabajo para listado'!$BC$155:$BC$1048576,0),MATCH((CUADRO!Q$4&amp;$E391),'Hoja de Trabajo para listado'!$BC$151:$CB$151,0)),0)+IFERROR(INDEX('Hoja de Trabajo para listado'!$DE$153:$DG$274,MATCH($A391,'Hoja de Trabajo para listado'!$DE$153:$DE$1048576,0),MATCH((CUADRO!Q$4&amp;$E391),'Hoja de Trabajo para listado'!$DE$151:$DG$151,0)),0)+IFERROR(INDEX('Hoja de Trabajo para listado'!$CD$155:$DC$1048576,MATCH($A391,'Hoja de Trabajo para listado'!$CD$155:$CD$1048576,0),MATCH((CUADRO!Q$4&amp;$E391),'Hoja de Trabajo para listado'!$CD$151:$DC$151,0)),0)</f>
        <v>0</v>
      </c>
      <c r="R391" s="243">
        <f t="shared" ca="1" si="15"/>
        <v>0</v>
      </c>
      <c r="S391" s="263"/>
      <c r="T391" s="243">
        <f ca="1">+T392</f>
        <v>1543398.17</v>
      </c>
      <c r="U391" s="242">
        <f t="shared" si="16"/>
        <v>1</v>
      </c>
      <c r="V391" s="333" t="str">
        <f>+VLOOKUP(A391,bd_lista!$A$3:$E$592,5,FALSE)</f>
        <v>Instituciones Descentralizadas</v>
      </c>
      <c r="W391" s="387" t="str">
        <f>+V391</f>
        <v>Instituciones Descentralizadas</v>
      </c>
      <c r="X391" s="242">
        <f>+A391</f>
        <v>670</v>
      </c>
      <c r="Y391" s="242" t="str">
        <f>+VLOOKUP(X391,bd_lista!$A$3:$C$592,3,FALSE)</f>
        <v>Órgano Electoral Plurinacional</v>
      </c>
      <c r="Z391" s="294">
        <f>+X391</f>
        <v>670</v>
      </c>
      <c r="AA391" s="319" t="str">
        <f>+Y391</f>
        <v>Órgano Electoral Plurinacional</v>
      </c>
    </row>
    <row r="392" spans="1:27" ht="15" customHeight="1">
      <c r="A392" s="32">
        <v>670</v>
      </c>
      <c r="B392" s="393"/>
      <c r="C392" s="333" t="str">
        <f>+VLOOKUP(A392,bd_lista!$A$3:$C$592,3,FALSE)</f>
        <v>Órgano Electoral Plurinacional</v>
      </c>
      <c r="D392" s="390"/>
      <c r="E392" s="333" t="s">
        <v>1305</v>
      </c>
      <c r="F392" s="245">
        <f ca="1">+IFERROR(INDEX('Hoja de Trabajo para listado'!$A$155:$Z$1048576,MATCH($A392,'Hoja de Trabajo para listado'!$A$155:$A$1048576,0),MATCH((CUADRO!F$4&amp;$E392),'Hoja de Trabajo para listado'!$A$151:$Z$151,0)),0)+IFERROR(INDEX('Hoja de Trabajo para listado'!$AB$155:$BA$1048576,MATCH($A392,'Hoja de Trabajo para listado'!$AB$155:$AB$1048576,0),MATCH((CUADRO!F$4&amp;$E392),'Hoja de Trabajo para listado'!$AB$151:$BA$151,0)),0)+IFERROR(INDEX('Hoja de Trabajo para listado'!$BC$155:$CB$1048576,MATCH($A392,'Hoja de Trabajo para listado'!$BC$155:$BC$1048576,0),MATCH((CUADRO!F$4&amp;$E392),'Hoja de Trabajo para listado'!$BC$151:$CB$151,0)),0)+IFERROR(INDEX('Hoja de Trabajo para listado'!$DE$153:$DG$274,MATCH($A392,'Hoja de Trabajo para listado'!$DE$153:$DE$1048576,0),MATCH((CUADRO!F$4&amp;$E392),'Hoja de Trabajo para listado'!$DE$151:$DG$151,0)),0)+IFERROR(INDEX('Hoja de Trabajo para listado'!$CD$155:$DC$1048576,MATCH($A392,'Hoja de Trabajo para listado'!$CD$155:$CD$1048576,0),MATCH((CUADRO!F$4&amp;$E392),'Hoja de Trabajo para listado'!$CD$151:$DC$151,0)),0)</f>
        <v>0</v>
      </c>
      <c r="G392" s="245">
        <f ca="1">+IFERROR(INDEX('Hoja de Trabajo para listado'!$A$155:$Z$1048576,MATCH($A392,'Hoja de Trabajo para listado'!$A$155:$A$1048576,0),MATCH((CUADRO!G$4&amp;$E392),'Hoja de Trabajo para listado'!$A$151:$Z$151,0)),0)+IFERROR(INDEX('Hoja de Trabajo para listado'!$AB$155:$BA$1048576,MATCH($A392,'Hoja de Trabajo para listado'!$AB$155:$AB$1048576,0),MATCH((CUADRO!G$4&amp;$E392),'Hoja de Trabajo para listado'!$AB$151:$BA$151,0)),0)+IFERROR(INDEX('Hoja de Trabajo para listado'!$BC$155:$CB$1048576,MATCH($A392,'Hoja de Trabajo para listado'!$BC$155:$BC$1048576,0),MATCH((CUADRO!G$4&amp;$E392),'Hoja de Trabajo para listado'!$BC$151:$CB$151,0)),0)+IFERROR(INDEX('Hoja de Trabajo para listado'!$DE$153:$DG$274,MATCH($A392,'Hoja de Trabajo para listado'!$DE$153:$DE$1048576,0),MATCH((CUADRO!G$4&amp;$E392),'Hoja de Trabajo para listado'!$DE$151:$DG$151,0)),0)+IFERROR(INDEX('Hoja de Trabajo para listado'!$CD$155:$DC$1048576,MATCH($A392,'Hoja de Trabajo para listado'!$CD$155:$CD$1048576,0),MATCH((CUADRO!G$4&amp;$E392),'Hoja de Trabajo para listado'!$CD$151:$DC$151,0)),0)</f>
        <v>0</v>
      </c>
      <c r="H392" s="245">
        <f ca="1">+IFERROR(INDEX('Hoja de Trabajo para listado'!$A$155:$Z$1048576,MATCH($A392,'Hoja de Trabajo para listado'!$A$155:$A$1048576,0),MATCH((CUADRO!H$4&amp;$E392),'Hoja de Trabajo para listado'!$A$151:$Z$151,0)),0)+IFERROR(INDEX('Hoja de Trabajo para listado'!$AB$155:$BA$1048576,MATCH($A392,'Hoja de Trabajo para listado'!$AB$155:$AB$1048576,0),MATCH((CUADRO!H$4&amp;$E392),'Hoja de Trabajo para listado'!$AB$151:$BA$151,0)),0)+IFERROR(INDEX('Hoja de Trabajo para listado'!$BC$155:$CB$1048576,MATCH($A392,'Hoja de Trabajo para listado'!$BC$155:$BC$1048576,0),MATCH((CUADRO!H$4&amp;$E392),'Hoja de Trabajo para listado'!$BC$151:$CB$151,0)),0)+IFERROR(INDEX('Hoja de Trabajo para listado'!$DE$153:$DG$274,MATCH($A392,'Hoja de Trabajo para listado'!$DE$153:$DE$1048576,0),MATCH((CUADRO!H$4&amp;$E392),'Hoja de Trabajo para listado'!$DE$151:$DG$151,0)),0)+IFERROR(INDEX('Hoja de Trabajo para listado'!$CD$155:$DC$1048576,MATCH($A392,'Hoja de Trabajo para listado'!$CD$155:$CD$1048576,0),MATCH((CUADRO!H$4&amp;$E392),'Hoja de Trabajo para listado'!$CD$151:$DC$151,0)),0)</f>
        <v>101168.31</v>
      </c>
      <c r="I392" s="245">
        <f ca="1">+IFERROR(INDEX('Hoja de Trabajo para listado'!$A$155:$Z$1048576,MATCH($A392,'Hoja de Trabajo para listado'!$A$155:$A$1048576,0),MATCH((CUADRO!I$4&amp;$E392),'Hoja de Trabajo para listado'!$A$151:$Z$151,0)),0)+IFERROR(INDEX('Hoja de Trabajo para listado'!$AB$155:$BA$1048576,MATCH($A392,'Hoja de Trabajo para listado'!$AB$155:$AB$1048576,0),MATCH((CUADRO!I$4&amp;$E392),'Hoja de Trabajo para listado'!$AB$151:$BA$151,0)),0)+IFERROR(INDEX('Hoja de Trabajo para listado'!$BC$155:$CB$1048576,MATCH($A392,'Hoja de Trabajo para listado'!$BC$155:$BC$1048576,0),MATCH((CUADRO!I$4&amp;$E392),'Hoja de Trabajo para listado'!$BC$151:$CB$151,0)),0)+IFERROR(INDEX('Hoja de Trabajo para listado'!$DE$153:$DG$274,MATCH($A392,'Hoja de Trabajo para listado'!$DE$153:$DE$1048576,0),MATCH((CUADRO!I$4&amp;$E392),'Hoja de Trabajo para listado'!$DE$151:$DG$151,0)),0)+IFERROR(INDEX('Hoja de Trabajo para listado'!$CD$155:$DC$1048576,MATCH($A392,'Hoja de Trabajo para listado'!$CD$155:$CD$1048576,0),MATCH((CUADRO!I$4&amp;$E392),'Hoja de Trabajo para listado'!$CD$151:$DC$151,0)),0)</f>
        <v>24377.91</v>
      </c>
      <c r="J392" s="245">
        <f ca="1">+IFERROR(INDEX('Hoja de Trabajo para listado'!$A$155:$Z$1048576,MATCH($A392,'Hoja de Trabajo para listado'!$A$155:$A$1048576,0),MATCH((CUADRO!J$4&amp;$E392),'Hoja de Trabajo para listado'!$A$151:$Z$151,0)),0)+IFERROR(INDEX('Hoja de Trabajo para listado'!$AB$155:$BA$1048576,MATCH($A392,'Hoja de Trabajo para listado'!$AB$155:$AB$1048576,0),MATCH((CUADRO!J$4&amp;$E392),'Hoja de Trabajo para listado'!$AB$151:$BA$151,0)),0)+IFERROR(INDEX('Hoja de Trabajo para listado'!$BC$155:$CB$1048576,MATCH($A392,'Hoja de Trabajo para listado'!$BC$155:$BC$1048576,0),MATCH((CUADRO!J$4&amp;$E392),'Hoja de Trabajo para listado'!$BC$151:$CB$151,0)),0)+IFERROR(INDEX('Hoja de Trabajo para listado'!$DE$153:$DG$274,MATCH($A392,'Hoja de Trabajo para listado'!$DE$153:$DE$1048576,0),MATCH((CUADRO!J$4&amp;$E392),'Hoja de Trabajo para listado'!$DE$151:$DG$151,0)),0)+IFERROR(INDEX('Hoja de Trabajo para listado'!$CD$155:$DC$1048576,MATCH($A392,'Hoja de Trabajo para listado'!$CD$155:$CD$1048576,0),MATCH((CUADRO!J$4&amp;$E392),'Hoja de Trabajo para listado'!$CD$151:$DC$151,0)),0)</f>
        <v>1417851.95</v>
      </c>
      <c r="K392" s="245">
        <f ca="1">+IFERROR(INDEX('Hoja de Trabajo para listado'!$A$155:$Z$1048576,MATCH($A392,'Hoja de Trabajo para listado'!$A$155:$A$1048576,0),MATCH((CUADRO!K$4&amp;$E392),'Hoja de Trabajo para listado'!$A$151:$Z$151,0)),0)+IFERROR(INDEX('Hoja de Trabajo para listado'!$AB$155:$BA$1048576,MATCH($A392,'Hoja de Trabajo para listado'!$AB$155:$AB$1048576,0),MATCH((CUADRO!K$4&amp;$E392),'Hoja de Trabajo para listado'!$AB$151:$BA$151,0)),0)+IFERROR(INDEX('Hoja de Trabajo para listado'!$BC$155:$CB$1048576,MATCH($A392,'Hoja de Trabajo para listado'!$BC$155:$BC$1048576,0),MATCH((CUADRO!K$4&amp;$E392),'Hoja de Trabajo para listado'!$BC$151:$CB$151,0)),0)+IFERROR(INDEX('Hoja de Trabajo para listado'!$DE$153:$DG$274,MATCH($A392,'Hoja de Trabajo para listado'!$DE$153:$DE$1048576,0),MATCH((CUADRO!K$4&amp;$E392),'Hoja de Trabajo para listado'!$DE$151:$DG$151,0)),0)+IFERROR(INDEX('Hoja de Trabajo para listado'!$CD$155:$DC$1048576,MATCH($A392,'Hoja de Trabajo para listado'!$CD$155:$CD$1048576,0),MATCH((CUADRO!K$4&amp;$E392),'Hoja de Trabajo para listado'!$CD$151:$DC$151,0)),0)</f>
        <v>0</v>
      </c>
      <c r="L392" s="245">
        <f ca="1">+IFERROR(INDEX('Hoja de Trabajo para listado'!$A$155:$Z$1048576,MATCH($A392,'Hoja de Trabajo para listado'!$A$155:$A$1048576,0),MATCH((CUADRO!L$4&amp;$E392),'Hoja de Trabajo para listado'!$A$151:$Z$151,0)),0)+IFERROR(INDEX('Hoja de Trabajo para listado'!$AB$155:$BA$1048576,MATCH($A392,'Hoja de Trabajo para listado'!$AB$155:$AB$1048576,0),MATCH((CUADRO!L$4&amp;$E392),'Hoja de Trabajo para listado'!$AB$151:$BA$151,0)),0)+IFERROR(INDEX('Hoja de Trabajo para listado'!$BC$155:$CB$1048576,MATCH($A392,'Hoja de Trabajo para listado'!$BC$155:$BC$1048576,0),MATCH((CUADRO!L$4&amp;$E392),'Hoja de Trabajo para listado'!$BC$151:$CB$151,0)),0)+IFERROR(INDEX('Hoja de Trabajo para listado'!$DE$153:$DG$274,MATCH($A392,'Hoja de Trabajo para listado'!$DE$153:$DE$1048576,0),MATCH((CUADRO!L$4&amp;$E392),'Hoja de Trabajo para listado'!$DE$151:$DG$151,0)),0)+IFERROR(INDEX('Hoja de Trabajo para listado'!$CD$155:$DC$1048576,MATCH($A392,'Hoja de Trabajo para listado'!$CD$155:$CD$1048576,0),MATCH((CUADRO!L$4&amp;$E392),'Hoja de Trabajo para listado'!$CD$151:$DC$151,0)),0)</f>
        <v>0</v>
      </c>
      <c r="M392" s="245">
        <f ca="1">+IFERROR(INDEX('Hoja de Trabajo para listado'!$A$155:$Z$1048576,MATCH($A392,'Hoja de Trabajo para listado'!$A$155:$A$1048576,0),MATCH((CUADRO!M$4&amp;$E392),'Hoja de Trabajo para listado'!$A$151:$Z$151,0)),0)+IFERROR(INDEX('Hoja de Trabajo para listado'!$AB$155:$BA$1048576,MATCH($A392,'Hoja de Trabajo para listado'!$AB$155:$AB$1048576,0),MATCH((CUADRO!M$4&amp;$E392),'Hoja de Trabajo para listado'!$AB$151:$BA$151,0)),0)+IFERROR(INDEX('Hoja de Trabajo para listado'!$BC$155:$CB$1048576,MATCH($A392,'Hoja de Trabajo para listado'!$BC$155:$BC$1048576,0),MATCH((CUADRO!M$4&amp;$E392),'Hoja de Trabajo para listado'!$BC$151:$CB$151,0)),0)+IFERROR(INDEX('Hoja de Trabajo para listado'!$DE$153:$DG$274,MATCH($A392,'Hoja de Trabajo para listado'!$DE$153:$DE$1048576,0),MATCH((CUADRO!M$4&amp;$E392),'Hoja de Trabajo para listado'!$DE$151:$DG$151,0)),0)+IFERROR(INDEX('Hoja de Trabajo para listado'!$CD$155:$DC$1048576,MATCH($A392,'Hoja de Trabajo para listado'!$CD$155:$CD$1048576,0),MATCH((CUADRO!M$4&amp;$E392),'Hoja de Trabajo para listado'!$CD$151:$DC$151,0)),0)</f>
        <v>0</v>
      </c>
      <c r="N392" s="245">
        <f ca="1">+IFERROR(INDEX('Hoja de Trabajo para listado'!$A$155:$Z$1048576,MATCH($A392,'Hoja de Trabajo para listado'!$A$155:$A$1048576,0),MATCH((CUADRO!N$4&amp;$E392),'Hoja de Trabajo para listado'!$A$151:$Z$151,0)),0)+IFERROR(INDEX('Hoja de Trabajo para listado'!$AB$155:$BA$1048576,MATCH($A392,'Hoja de Trabajo para listado'!$AB$155:$AB$1048576,0),MATCH((CUADRO!N$4&amp;$E392),'Hoja de Trabajo para listado'!$AB$151:$BA$151,0)),0)+IFERROR(INDEX('Hoja de Trabajo para listado'!$BC$155:$CB$1048576,MATCH($A392,'Hoja de Trabajo para listado'!$BC$155:$BC$1048576,0),MATCH((CUADRO!N$4&amp;$E392),'Hoja de Trabajo para listado'!$BC$151:$CB$151,0)),0)+IFERROR(INDEX('Hoja de Trabajo para listado'!$DE$153:$DG$274,MATCH($A392,'Hoja de Trabajo para listado'!$DE$153:$DE$1048576,0),MATCH((CUADRO!N$4&amp;$E392),'Hoja de Trabajo para listado'!$DE$151:$DG$151,0)),0)+IFERROR(INDEX('Hoja de Trabajo para listado'!$CD$155:$DC$1048576,MATCH($A392,'Hoja de Trabajo para listado'!$CD$155:$CD$1048576,0),MATCH((CUADRO!N$4&amp;$E392),'Hoja de Trabajo para listado'!$CD$151:$DC$151,0)),0)</f>
        <v>0</v>
      </c>
      <c r="O392" s="245">
        <f ca="1">+IFERROR(INDEX('Hoja de Trabajo para listado'!$A$155:$Z$1048576,MATCH($A392,'Hoja de Trabajo para listado'!$A$155:$A$1048576,0),MATCH((CUADRO!O$4&amp;$E392),'Hoja de Trabajo para listado'!$A$151:$Z$151,0)),0)+IFERROR(INDEX('Hoja de Trabajo para listado'!$AB$155:$BA$1048576,MATCH($A392,'Hoja de Trabajo para listado'!$AB$155:$AB$1048576,0),MATCH((CUADRO!O$4&amp;$E392),'Hoja de Trabajo para listado'!$AB$151:$BA$151,0)),0)+IFERROR(INDEX('Hoja de Trabajo para listado'!$BC$155:$CB$1048576,MATCH($A392,'Hoja de Trabajo para listado'!$BC$155:$BC$1048576,0),MATCH((CUADRO!O$4&amp;$E392),'Hoja de Trabajo para listado'!$BC$151:$CB$151,0)),0)+IFERROR(INDEX('Hoja de Trabajo para listado'!$DE$153:$DG$274,MATCH($A392,'Hoja de Trabajo para listado'!$DE$153:$DE$1048576,0),MATCH((CUADRO!O$4&amp;$E392),'Hoja de Trabajo para listado'!$DE$151:$DG$151,0)),0)+IFERROR(INDEX('Hoja de Trabajo para listado'!$CD$155:$DC$1048576,MATCH($A392,'Hoja de Trabajo para listado'!$CD$155:$CD$1048576,0),MATCH((CUADRO!O$4&amp;$E392),'Hoja de Trabajo para listado'!$CD$151:$DC$151,0)),0)</f>
        <v>0</v>
      </c>
      <c r="P392" s="245">
        <f ca="1">+IFERROR(INDEX('Hoja de Trabajo para listado'!$A$155:$Z$1048576,MATCH($A392,'Hoja de Trabajo para listado'!$A$155:$A$1048576,0),MATCH((CUADRO!P$4&amp;$E392),'Hoja de Trabajo para listado'!$A$151:$Z$151,0)),0)+IFERROR(INDEX('Hoja de Trabajo para listado'!$AB$155:$BA$1048576,MATCH($A392,'Hoja de Trabajo para listado'!$AB$155:$AB$1048576,0),MATCH((CUADRO!P$4&amp;$E392),'Hoja de Trabajo para listado'!$AB$151:$BA$151,0)),0)+IFERROR(INDEX('Hoja de Trabajo para listado'!$BC$155:$CB$1048576,MATCH($A392,'Hoja de Trabajo para listado'!$BC$155:$BC$1048576,0),MATCH((CUADRO!P$4&amp;$E392),'Hoja de Trabajo para listado'!$BC$151:$CB$151,0)),0)+IFERROR(INDEX('Hoja de Trabajo para listado'!$DE$153:$DG$274,MATCH($A392,'Hoja de Trabajo para listado'!$DE$153:$DE$1048576,0),MATCH((CUADRO!P$4&amp;$E392),'Hoja de Trabajo para listado'!$DE$151:$DG$151,0)),0)+IFERROR(INDEX('Hoja de Trabajo para listado'!$CD$155:$DC$1048576,MATCH($A392,'Hoja de Trabajo para listado'!$CD$155:$CD$1048576,0),MATCH((CUADRO!P$4&amp;$E392),'Hoja de Trabajo para listado'!$CD$151:$DC$151,0)),0)</f>
        <v>0</v>
      </c>
      <c r="Q392" s="245">
        <f ca="1">+IFERROR(INDEX('Hoja de Trabajo para listado'!$A$155:$Z$1048576,MATCH($A392,'Hoja de Trabajo para listado'!$A$155:$A$1048576,0),MATCH((CUADRO!Q$4&amp;$E392),'Hoja de Trabajo para listado'!$A$151:$Z$151,0)),0)+IFERROR(INDEX('Hoja de Trabajo para listado'!$AB$155:$BA$1048576,MATCH($A392,'Hoja de Trabajo para listado'!$AB$155:$AB$1048576,0),MATCH((CUADRO!Q$4&amp;$E392),'Hoja de Trabajo para listado'!$AB$151:$BA$151,0)),0)+IFERROR(INDEX('Hoja de Trabajo para listado'!$BC$155:$CB$1048576,MATCH($A392,'Hoja de Trabajo para listado'!$BC$155:$BC$1048576,0),MATCH((CUADRO!Q$4&amp;$E392),'Hoja de Trabajo para listado'!$BC$151:$CB$151,0)),0)+IFERROR(INDEX('Hoja de Trabajo para listado'!$DE$153:$DG$274,MATCH($A392,'Hoja de Trabajo para listado'!$DE$153:$DE$1048576,0),MATCH((CUADRO!Q$4&amp;$E392),'Hoja de Trabajo para listado'!$DE$151:$DG$151,0)),0)+IFERROR(INDEX('Hoja de Trabajo para listado'!$CD$155:$DC$1048576,MATCH($A392,'Hoja de Trabajo para listado'!$CD$155:$CD$1048576,0),MATCH((CUADRO!Q$4&amp;$E392),'Hoja de Trabajo para listado'!$CD$151:$DC$151,0)),0)</f>
        <v>0</v>
      </c>
      <c r="R392" s="245">
        <f t="shared" ca="1" si="15"/>
        <v>1543398.17</v>
      </c>
      <c r="S392" s="262">
        <f ca="1">+R391+R392</f>
        <v>1543398.17</v>
      </c>
      <c r="T392" s="245">
        <f ca="1">+S392</f>
        <v>1543398.17</v>
      </c>
      <c r="U392" s="244">
        <f t="shared" si="16"/>
        <v>2</v>
      </c>
      <c r="V392" s="333" t="str">
        <f>+VLOOKUP(A392,bd_lista!$A$3:$E$592,5,FALSE)</f>
        <v>Instituciones Descentralizadas</v>
      </c>
      <c r="W392" s="388"/>
      <c r="X392" s="242">
        <f>+A392</f>
        <v>670</v>
      </c>
      <c r="Y392" s="242" t="str">
        <f>+VLOOKUP(X392,bd_lista!$A$3:$C$592,3,FALSE)</f>
        <v>Órgano Electoral Plurinacional</v>
      </c>
      <c r="Z392" s="292"/>
      <c r="AA392" s="321"/>
    </row>
    <row r="393" spans="1:27" ht="15" customHeight="1">
      <c r="A393" s="251">
        <v>680</v>
      </c>
      <c r="B393" s="392">
        <f>+A393</f>
        <v>680</v>
      </c>
      <c r="C393" s="247" t="str">
        <f>+VLOOKUP(A393,bd_lista!$A$3:$C$592,3,FALSE)</f>
        <v>Contraloria General del Estado</v>
      </c>
      <c r="D393" s="389" t="str">
        <f>+C393</f>
        <v>Contraloria General del Estado</v>
      </c>
      <c r="E393" s="247" t="s">
        <v>1304</v>
      </c>
      <c r="F393" s="243">
        <f ca="1">+IFERROR(INDEX('Hoja de Trabajo para listado'!$A$155:$Z$1048576,MATCH($A393,'Hoja de Trabajo para listado'!$A$155:$A$1048576,0),MATCH((CUADRO!F$4&amp;$E393),'Hoja de Trabajo para listado'!$A$151:$Z$151,0)),0)+IFERROR(INDEX('Hoja de Trabajo para listado'!$AB$155:$BA$1048576,MATCH($A393,'Hoja de Trabajo para listado'!$AB$155:$AB$1048576,0),MATCH((CUADRO!F$4&amp;$E393),'Hoja de Trabajo para listado'!$AB$151:$BA$151,0)),0)+IFERROR(INDEX('Hoja de Trabajo para listado'!$BC$155:$CB$1048576,MATCH($A393,'Hoja de Trabajo para listado'!$BC$155:$BC$1048576,0),MATCH((CUADRO!F$4&amp;$E393),'Hoja de Trabajo para listado'!$BC$151:$CB$151,0)),0)+IFERROR(INDEX('Hoja de Trabajo para listado'!$DE$153:$DG$274,MATCH($A393,'Hoja de Trabajo para listado'!$DE$153:$DE$1048576,0),MATCH((CUADRO!F$4&amp;$E393),'Hoja de Trabajo para listado'!$DE$151:$DG$151,0)),0)+IFERROR(INDEX('Hoja de Trabajo para listado'!$CD$155:$DC$1048576,MATCH($A393,'Hoja de Trabajo para listado'!$CD$155:$CD$1048576,0),MATCH((CUADRO!F$4&amp;$E393),'Hoja de Trabajo para listado'!$CD$151:$DC$151,0)),0)</f>
        <v>0</v>
      </c>
      <c r="G393" s="243">
        <f ca="1">+IFERROR(INDEX('Hoja de Trabajo para listado'!$A$155:$Z$1048576,MATCH($A393,'Hoja de Trabajo para listado'!$A$155:$A$1048576,0),MATCH((CUADRO!G$4&amp;$E393),'Hoja de Trabajo para listado'!$A$151:$Z$151,0)),0)+IFERROR(INDEX('Hoja de Trabajo para listado'!$AB$155:$BA$1048576,MATCH($A393,'Hoja de Trabajo para listado'!$AB$155:$AB$1048576,0),MATCH((CUADRO!G$4&amp;$E393),'Hoja de Trabajo para listado'!$AB$151:$BA$151,0)),0)+IFERROR(INDEX('Hoja de Trabajo para listado'!$BC$155:$CB$1048576,MATCH($A393,'Hoja de Trabajo para listado'!$BC$155:$BC$1048576,0),MATCH((CUADRO!G$4&amp;$E393),'Hoja de Trabajo para listado'!$BC$151:$CB$151,0)),0)+IFERROR(INDEX('Hoja de Trabajo para listado'!$DE$153:$DG$274,MATCH($A393,'Hoja de Trabajo para listado'!$DE$153:$DE$1048576,0),MATCH((CUADRO!G$4&amp;$E393),'Hoja de Trabajo para listado'!$DE$151:$DG$151,0)),0)+IFERROR(INDEX('Hoja de Trabajo para listado'!$CD$155:$DC$1048576,MATCH($A393,'Hoja de Trabajo para listado'!$CD$155:$CD$1048576,0),MATCH((CUADRO!G$4&amp;$E393),'Hoja de Trabajo para listado'!$CD$151:$DC$151,0)),0)</f>
        <v>0</v>
      </c>
      <c r="H393" s="243">
        <f ca="1">+IFERROR(INDEX('Hoja de Trabajo para listado'!$A$155:$Z$1048576,MATCH($A393,'Hoja de Trabajo para listado'!$A$155:$A$1048576,0),MATCH((CUADRO!H$4&amp;$E393),'Hoja de Trabajo para listado'!$A$151:$Z$151,0)),0)+IFERROR(INDEX('Hoja de Trabajo para listado'!$AB$155:$BA$1048576,MATCH($A393,'Hoja de Trabajo para listado'!$AB$155:$AB$1048576,0),MATCH((CUADRO!H$4&amp;$E393),'Hoja de Trabajo para listado'!$AB$151:$BA$151,0)),0)+IFERROR(INDEX('Hoja de Trabajo para listado'!$BC$155:$CB$1048576,MATCH($A393,'Hoja de Trabajo para listado'!$BC$155:$BC$1048576,0),MATCH((CUADRO!H$4&amp;$E393),'Hoja de Trabajo para listado'!$BC$151:$CB$151,0)),0)+IFERROR(INDEX('Hoja de Trabajo para listado'!$DE$153:$DG$274,MATCH($A393,'Hoja de Trabajo para listado'!$DE$153:$DE$1048576,0),MATCH((CUADRO!H$4&amp;$E393),'Hoja de Trabajo para listado'!$DE$151:$DG$151,0)),0)+IFERROR(INDEX('Hoja de Trabajo para listado'!$CD$155:$DC$1048576,MATCH($A393,'Hoja de Trabajo para listado'!$CD$155:$CD$1048576,0),MATCH((CUADRO!H$4&amp;$E393),'Hoja de Trabajo para listado'!$CD$151:$DC$151,0)),0)</f>
        <v>0</v>
      </c>
      <c r="I393" s="243">
        <f ca="1">+IFERROR(INDEX('Hoja de Trabajo para listado'!$A$155:$Z$1048576,MATCH($A393,'Hoja de Trabajo para listado'!$A$155:$A$1048576,0),MATCH((CUADRO!I$4&amp;$E393),'Hoja de Trabajo para listado'!$A$151:$Z$151,0)),0)+IFERROR(INDEX('Hoja de Trabajo para listado'!$AB$155:$BA$1048576,MATCH($A393,'Hoja de Trabajo para listado'!$AB$155:$AB$1048576,0),MATCH((CUADRO!I$4&amp;$E393),'Hoja de Trabajo para listado'!$AB$151:$BA$151,0)),0)+IFERROR(INDEX('Hoja de Trabajo para listado'!$BC$155:$CB$1048576,MATCH($A393,'Hoja de Trabajo para listado'!$BC$155:$BC$1048576,0),MATCH((CUADRO!I$4&amp;$E393),'Hoja de Trabajo para listado'!$BC$151:$CB$151,0)),0)+IFERROR(INDEX('Hoja de Trabajo para listado'!$DE$153:$DG$274,MATCH($A393,'Hoja de Trabajo para listado'!$DE$153:$DE$1048576,0),MATCH((CUADRO!I$4&amp;$E393),'Hoja de Trabajo para listado'!$DE$151:$DG$151,0)),0)+IFERROR(INDEX('Hoja de Trabajo para listado'!$CD$155:$DC$1048576,MATCH($A393,'Hoja de Trabajo para listado'!$CD$155:$CD$1048576,0),MATCH((CUADRO!I$4&amp;$E393),'Hoja de Trabajo para listado'!$CD$151:$DC$151,0)),0)</f>
        <v>0</v>
      </c>
      <c r="J393" s="243">
        <f ca="1">+IFERROR(INDEX('Hoja de Trabajo para listado'!$A$155:$Z$1048576,MATCH($A393,'Hoja de Trabajo para listado'!$A$155:$A$1048576,0),MATCH((CUADRO!J$4&amp;$E393),'Hoja de Trabajo para listado'!$A$151:$Z$151,0)),0)+IFERROR(INDEX('Hoja de Trabajo para listado'!$AB$155:$BA$1048576,MATCH($A393,'Hoja de Trabajo para listado'!$AB$155:$AB$1048576,0),MATCH((CUADRO!J$4&amp;$E393),'Hoja de Trabajo para listado'!$AB$151:$BA$151,0)),0)+IFERROR(INDEX('Hoja de Trabajo para listado'!$BC$155:$CB$1048576,MATCH($A393,'Hoja de Trabajo para listado'!$BC$155:$BC$1048576,0),MATCH((CUADRO!J$4&amp;$E393),'Hoja de Trabajo para listado'!$BC$151:$CB$151,0)),0)+IFERROR(INDEX('Hoja de Trabajo para listado'!$DE$153:$DG$274,MATCH($A393,'Hoja de Trabajo para listado'!$DE$153:$DE$1048576,0),MATCH((CUADRO!J$4&amp;$E393),'Hoja de Trabajo para listado'!$DE$151:$DG$151,0)),0)+IFERROR(INDEX('Hoja de Trabajo para listado'!$CD$155:$DC$1048576,MATCH($A393,'Hoja de Trabajo para listado'!$CD$155:$CD$1048576,0),MATCH((CUADRO!J$4&amp;$E393),'Hoja de Trabajo para listado'!$CD$151:$DC$151,0)),0)</f>
        <v>177.20999999999998</v>
      </c>
      <c r="K393" s="243">
        <f ca="1">+IFERROR(INDEX('Hoja de Trabajo para listado'!$A$155:$Z$1048576,MATCH($A393,'Hoja de Trabajo para listado'!$A$155:$A$1048576,0),MATCH((CUADRO!K$4&amp;$E393),'Hoja de Trabajo para listado'!$A$151:$Z$151,0)),0)+IFERROR(INDEX('Hoja de Trabajo para listado'!$AB$155:$BA$1048576,MATCH($A393,'Hoja de Trabajo para listado'!$AB$155:$AB$1048576,0),MATCH((CUADRO!K$4&amp;$E393),'Hoja de Trabajo para listado'!$AB$151:$BA$151,0)),0)+IFERROR(INDEX('Hoja de Trabajo para listado'!$BC$155:$CB$1048576,MATCH($A393,'Hoja de Trabajo para listado'!$BC$155:$BC$1048576,0),MATCH((CUADRO!K$4&amp;$E393),'Hoja de Trabajo para listado'!$BC$151:$CB$151,0)),0)+IFERROR(INDEX('Hoja de Trabajo para listado'!$DE$153:$DG$274,MATCH($A393,'Hoja de Trabajo para listado'!$DE$153:$DE$1048576,0),MATCH((CUADRO!K$4&amp;$E393),'Hoja de Trabajo para listado'!$DE$151:$DG$151,0)),0)+IFERROR(INDEX('Hoja de Trabajo para listado'!$CD$155:$DC$1048576,MATCH($A393,'Hoja de Trabajo para listado'!$CD$155:$CD$1048576,0),MATCH((CUADRO!K$4&amp;$E393),'Hoja de Trabajo para listado'!$CD$151:$DC$151,0)),0)</f>
        <v>0</v>
      </c>
      <c r="L393" s="243">
        <f ca="1">+IFERROR(INDEX('Hoja de Trabajo para listado'!$A$155:$Z$1048576,MATCH($A393,'Hoja de Trabajo para listado'!$A$155:$A$1048576,0),MATCH((CUADRO!L$4&amp;$E393),'Hoja de Trabajo para listado'!$A$151:$Z$151,0)),0)+IFERROR(INDEX('Hoja de Trabajo para listado'!$AB$155:$BA$1048576,MATCH($A393,'Hoja de Trabajo para listado'!$AB$155:$AB$1048576,0),MATCH((CUADRO!L$4&amp;$E393),'Hoja de Trabajo para listado'!$AB$151:$BA$151,0)),0)+IFERROR(INDEX('Hoja de Trabajo para listado'!$BC$155:$CB$1048576,MATCH($A393,'Hoja de Trabajo para listado'!$BC$155:$BC$1048576,0),MATCH((CUADRO!L$4&amp;$E393),'Hoja de Trabajo para listado'!$BC$151:$CB$151,0)),0)+IFERROR(INDEX('Hoja de Trabajo para listado'!$DE$153:$DG$274,MATCH($A393,'Hoja de Trabajo para listado'!$DE$153:$DE$1048576,0),MATCH((CUADRO!L$4&amp;$E393),'Hoja de Trabajo para listado'!$DE$151:$DG$151,0)),0)+IFERROR(INDEX('Hoja de Trabajo para listado'!$CD$155:$DC$1048576,MATCH($A393,'Hoja de Trabajo para listado'!$CD$155:$CD$1048576,0),MATCH((CUADRO!L$4&amp;$E393),'Hoja de Trabajo para listado'!$CD$151:$DC$151,0)),0)</f>
        <v>0</v>
      </c>
      <c r="M393" s="243">
        <f ca="1">+IFERROR(INDEX('Hoja de Trabajo para listado'!$A$155:$Z$1048576,MATCH($A393,'Hoja de Trabajo para listado'!$A$155:$A$1048576,0),MATCH((CUADRO!M$4&amp;$E393),'Hoja de Trabajo para listado'!$A$151:$Z$151,0)),0)+IFERROR(INDEX('Hoja de Trabajo para listado'!$AB$155:$BA$1048576,MATCH($A393,'Hoja de Trabajo para listado'!$AB$155:$AB$1048576,0),MATCH((CUADRO!M$4&amp;$E393),'Hoja de Trabajo para listado'!$AB$151:$BA$151,0)),0)+IFERROR(INDEX('Hoja de Trabajo para listado'!$BC$155:$CB$1048576,MATCH($A393,'Hoja de Trabajo para listado'!$BC$155:$BC$1048576,0),MATCH((CUADRO!M$4&amp;$E393),'Hoja de Trabajo para listado'!$BC$151:$CB$151,0)),0)+IFERROR(INDEX('Hoja de Trabajo para listado'!$DE$153:$DG$274,MATCH($A393,'Hoja de Trabajo para listado'!$DE$153:$DE$1048576,0),MATCH((CUADRO!M$4&amp;$E393),'Hoja de Trabajo para listado'!$DE$151:$DG$151,0)),0)+IFERROR(INDEX('Hoja de Trabajo para listado'!$CD$155:$DC$1048576,MATCH($A393,'Hoja de Trabajo para listado'!$CD$155:$CD$1048576,0),MATCH((CUADRO!M$4&amp;$E393),'Hoja de Trabajo para listado'!$CD$151:$DC$151,0)),0)</f>
        <v>0</v>
      </c>
      <c r="N393" s="243">
        <f ca="1">+IFERROR(INDEX('Hoja de Trabajo para listado'!$A$155:$Z$1048576,MATCH($A393,'Hoja de Trabajo para listado'!$A$155:$A$1048576,0),MATCH((CUADRO!N$4&amp;$E393),'Hoja de Trabajo para listado'!$A$151:$Z$151,0)),0)+IFERROR(INDEX('Hoja de Trabajo para listado'!$AB$155:$BA$1048576,MATCH($A393,'Hoja de Trabajo para listado'!$AB$155:$AB$1048576,0),MATCH((CUADRO!N$4&amp;$E393),'Hoja de Trabajo para listado'!$AB$151:$BA$151,0)),0)+IFERROR(INDEX('Hoja de Trabajo para listado'!$BC$155:$CB$1048576,MATCH($A393,'Hoja de Trabajo para listado'!$BC$155:$BC$1048576,0),MATCH((CUADRO!N$4&amp;$E393),'Hoja de Trabajo para listado'!$BC$151:$CB$151,0)),0)+IFERROR(INDEX('Hoja de Trabajo para listado'!$DE$153:$DG$274,MATCH($A393,'Hoja de Trabajo para listado'!$DE$153:$DE$1048576,0),MATCH((CUADRO!N$4&amp;$E393),'Hoja de Trabajo para listado'!$DE$151:$DG$151,0)),0)+IFERROR(INDEX('Hoja de Trabajo para listado'!$CD$155:$DC$1048576,MATCH($A393,'Hoja de Trabajo para listado'!$CD$155:$CD$1048576,0),MATCH((CUADRO!N$4&amp;$E393),'Hoja de Trabajo para listado'!$CD$151:$DC$151,0)),0)</f>
        <v>0</v>
      </c>
      <c r="O393" s="243">
        <f ca="1">+IFERROR(INDEX('Hoja de Trabajo para listado'!$A$155:$Z$1048576,MATCH($A393,'Hoja de Trabajo para listado'!$A$155:$A$1048576,0),MATCH((CUADRO!O$4&amp;$E393),'Hoja de Trabajo para listado'!$A$151:$Z$151,0)),0)+IFERROR(INDEX('Hoja de Trabajo para listado'!$AB$155:$BA$1048576,MATCH($A393,'Hoja de Trabajo para listado'!$AB$155:$AB$1048576,0),MATCH((CUADRO!O$4&amp;$E393),'Hoja de Trabajo para listado'!$AB$151:$BA$151,0)),0)+IFERROR(INDEX('Hoja de Trabajo para listado'!$BC$155:$CB$1048576,MATCH($A393,'Hoja de Trabajo para listado'!$BC$155:$BC$1048576,0),MATCH((CUADRO!O$4&amp;$E393),'Hoja de Trabajo para listado'!$BC$151:$CB$151,0)),0)+IFERROR(INDEX('Hoja de Trabajo para listado'!$DE$153:$DG$274,MATCH($A393,'Hoja de Trabajo para listado'!$DE$153:$DE$1048576,0),MATCH((CUADRO!O$4&amp;$E393),'Hoja de Trabajo para listado'!$DE$151:$DG$151,0)),0)+IFERROR(INDEX('Hoja de Trabajo para listado'!$CD$155:$DC$1048576,MATCH($A393,'Hoja de Trabajo para listado'!$CD$155:$CD$1048576,0),MATCH((CUADRO!O$4&amp;$E393),'Hoja de Trabajo para listado'!$CD$151:$DC$151,0)),0)</f>
        <v>0</v>
      </c>
      <c r="P393" s="243">
        <f ca="1">+IFERROR(INDEX('Hoja de Trabajo para listado'!$A$155:$Z$1048576,MATCH($A393,'Hoja de Trabajo para listado'!$A$155:$A$1048576,0),MATCH((CUADRO!P$4&amp;$E393),'Hoja de Trabajo para listado'!$A$151:$Z$151,0)),0)+IFERROR(INDEX('Hoja de Trabajo para listado'!$AB$155:$BA$1048576,MATCH($A393,'Hoja de Trabajo para listado'!$AB$155:$AB$1048576,0),MATCH((CUADRO!P$4&amp;$E393),'Hoja de Trabajo para listado'!$AB$151:$BA$151,0)),0)+IFERROR(INDEX('Hoja de Trabajo para listado'!$BC$155:$CB$1048576,MATCH($A393,'Hoja de Trabajo para listado'!$BC$155:$BC$1048576,0),MATCH((CUADRO!P$4&amp;$E393),'Hoja de Trabajo para listado'!$BC$151:$CB$151,0)),0)+IFERROR(INDEX('Hoja de Trabajo para listado'!$DE$153:$DG$274,MATCH($A393,'Hoja de Trabajo para listado'!$DE$153:$DE$1048576,0),MATCH((CUADRO!P$4&amp;$E393),'Hoja de Trabajo para listado'!$DE$151:$DG$151,0)),0)+IFERROR(INDEX('Hoja de Trabajo para listado'!$CD$155:$DC$1048576,MATCH($A393,'Hoja de Trabajo para listado'!$CD$155:$CD$1048576,0),MATCH((CUADRO!P$4&amp;$E393),'Hoja de Trabajo para listado'!$CD$151:$DC$151,0)),0)</f>
        <v>0</v>
      </c>
      <c r="Q393" s="243">
        <f ca="1">+IFERROR(INDEX('Hoja de Trabajo para listado'!$A$155:$Z$1048576,MATCH($A393,'Hoja de Trabajo para listado'!$A$155:$A$1048576,0),MATCH((CUADRO!Q$4&amp;$E393),'Hoja de Trabajo para listado'!$A$151:$Z$151,0)),0)+IFERROR(INDEX('Hoja de Trabajo para listado'!$AB$155:$BA$1048576,MATCH($A393,'Hoja de Trabajo para listado'!$AB$155:$AB$1048576,0),MATCH((CUADRO!Q$4&amp;$E393),'Hoja de Trabajo para listado'!$AB$151:$BA$151,0)),0)+IFERROR(INDEX('Hoja de Trabajo para listado'!$BC$155:$CB$1048576,MATCH($A393,'Hoja de Trabajo para listado'!$BC$155:$BC$1048576,0),MATCH((CUADRO!Q$4&amp;$E393),'Hoja de Trabajo para listado'!$BC$151:$CB$151,0)),0)+IFERROR(INDEX('Hoja de Trabajo para listado'!$DE$153:$DG$274,MATCH($A393,'Hoja de Trabajo para listado'!$DE$153:$DE$1048576,0),MATCH((CUADRO!Q$4&amp;$E393),'Hoja de Trabajo para listado'!$DE$151:$DG$151,0)),0)+IFERROR(INDEX('Hoja de Trabajo para listado'!$CD$155:$DC$1048576,MATCH($A393,'Hoja de Trabajo para listado'!$CD$155:$CD$1048576,0),MATCH((CUADRO!Q$4&amp;$E393),'Hoja de Trabajo para listado'!$CD$151:$DC$151,0)),0)</f>
        <v>0</v>
      </c>
      <c r="R393" s="243">
        <f t="shared" ref="R393:R456" ca="1" si="19">+SUM(F393:Q393)</f>
        <v>177.20999999999998</v>
      </c>
      <c r="S393" s="263"/>
      <c r="T393" s="243">
        <f ca="1">+T394</f>
        <v>6987.05</v>
      </c>
      <c r="U393" s="242">
        <f t="shared" ref="U393:U456" si="20">+IF(E393="Débitos",1,2)</f>
        <v>1</v>
      </c>
      <c r="V393" s="333" t="str">
        <f>+VLOOKUP(A393,bd_lista!$A$3:$E$592,5,FALSE)</f>
        <v>Instituciones Descentralizadas</v>
      </c>
      <c r="W393" s="387" t="str">
        <f>+V393</f>
        <v>Instituciones Descentralizadas</v>
      </c>
      <c r="X393" s="242">
        <f>+VLOOKUP(A393,[4]Sheet1!$A$13:$D$744,4,FALSE)</f>
        <v>0</v>
      </c>
      <c r="Y393" s="242" t="e">
        <f>+VLOOKUP(X393,bd_lista!$A$3:$C$592,3,FALSE)</f>
        <v>#N/A</v>
      </c>
      <c r="Z393" s="294">
        <f>+X393</f>
        <v>0</v>
      </c>
      <c r="AA393" s="319" t="e">
        <f>+Y393</f>
        <v>#N/A</v>
      </c>
    </row>
    <row r="394" spans="1:27" ht="15" customHeight="1">
      <c r="A394" s="32">
        <v>680</v>
      </c>
      <c r="B394" s="393"/>
      <c r="C394" s="333" t="str">
        <f>+VLOOKUP(A394,bd_lista!$A$3:$C$592,3,FALSE)</f>
        <v>Contraloria General del Estado</v>
      </c>
      <c r="D394" s="390"/>
      <c r="E394" s="333" t="s">
        <v>1305</v>
      </c>
      <c r="F394" s="245">
        <f ca="1">+IFERROR(INDEX('Hoja de Trabajo para listado'!$A$155:$Z$1048576,MATCH($A394,'Hoja de Trabajo para listado'!$A$155:$A$1048576,0),MATCH((CUADRO!F$4&amp;$E394),'Hoja de Trabajo para listado'!$A$151:$Z$151,0)),0)+IFERROR(INDEX('Hoja de Trabajo para listado'!$AB$155:$BA$1048576,MATCH($A394,'Hoja de Trabajo para listado'!$AB$155:$AB$1048576,0),MATCH((CUADRO!F$4&amp;$E394),'Hoja de Trabajo para listado'!$AB$151:$BA$151,0)),0)+IFERROR(INDEX('Hoja de Trabajo para listado'!$BC$155:$CB$1048576,MATCH($A394,'Hoja de Trabajo para listado'!$BC$155:$BC$1048576,0),MATCH((CUADRO!F$4&amp;$E394),'Hoja de Trabajo para listado'!$BC$151:$CB$151,0)),0)+IFERROR(INDEX('Hoja de Trabajo para listado'!$DE$153:$DG$274,MATCH($A394,'Hoja de Trabajo para listado'!$DE$153:$DE$1048576,0),MATCH((CUADRO!F$4&amp;$E394),'Hoja de Trabajo para listado'!$DE$151:$DG$151,0)),0)+IFERROR(INDEX('Hoja de Trabajo para listado'!$CD$155:$DC$1048576,MATCH($A394,'Hoja de Trabajo para listado'!$CD$155:$CD$1048576,0),MATCH((CUADRO!F$4&amp;$E394),'Hoja de Trabajo para listado'!$CD$151:$DC$151,0)),0)</f>
        <v>0</v>
      </c>
      <c r="G394" s="245">
        <f ca="1">+IFERROR(INDEX('Hoja de Trabajo para listado'!$A$155:$Z$1048576,MATCH($A394,'Hoja de Trabajo para listado'!$A$155:$A$1048576,0),MATCH((CUADRO!G$4&amp;$E394),'Hoja de Trabajo para listado'!$A$151:$Z$151,0)),0)+IFERROR(INDEX('Hoja de Trabajo para listado'!$AB$155:$BA$1048576,MATCH($A394,'Hoja de Trabajo para listado'!$AB$155:$AB$1048576,0),MATCH((CUADRO!G$4&amp;$E394),'Hoja de Trabajo para listado'!$AB$151:$BA$151,0)),0)+IFERROR(INDEX('Hoja de Trabajo para listado'!$BC$155:$CB$1048576,MATCH($A394,'Hoja de Trabajo para listado'!$BC$155:$BC$1048576,0),MATCH((CUADRO!G$4&amp;$E394),'Hoja de Trabajo para listado'!$BC$151:$CB$151,0)),0)+IFERROR(INDEX('Hoja de Trabajo para listado'!$DE$153:$DG$274,MATCH($A394,'Hoja de Trabajo para listado'!$DE$153:$DE$1048576,0),MATCH((CUADRO!G$4&amp;$E394),'Hoja de Trabajo para listado'!$DE$151:$DG$151,0)),0)+IFERROR(INDEX('Hoja de Trabajo para listado'!$CD$155:$DC$1048576,MATCH($A394,'Hoja de Trabajo para listado'!$CD$155:$CD$1048576,0),MATCH((CUADRO!G$4&amp;$E394),'Hoja de Trabajo para listado'!$CD$151:$DC$151,0)),0)</f>
        <v>0</v>
      </c>
      <c r="H394" s="245">
        <f ca="1">+IFERROR(INDEX('Hoja de Trabajo para listado'!$A$155:$Z$1048576,MATCH($A394,'Hoja de Trabajo para listado'!$A$155:$A$1048576,0),MATCH((CUADRO!H$4&amp;$E394),'Hoja de Trabajo para listado'!$A$151:$Z$151,0)),0)+IFERROR(INDEX('Hoja de Trabajo para listado'!$AB$155:$BA$1048576,MATCH($A394,'Hoja de Trabajo para listado'!$AB$155:$AB$1048576,0),MATCH((CUADRO!H$4&amp;$E394),'Hoja de Trabajo para listado'!$AB$151:$BA$151,0)),0)+IFERROR(INDEX('Hoja de Trabajo para listado'!$BC$155:$CB$1048576,MATCH($A394,'Hoja de Trabajo para listado'!$BC$155:$BC$1048576,0),MATCH((CUADRO!H$4&amp;$E394),'Hoja de Trabajo para listado'!$BC$151:$CB$151,0)),0)+IFERROR(INDEX('Hoja de Trabajo para listado'!$DE$153:$DG$274,MATCH($A394,'Hoja de Trabajo para listado'!$DE$153:$DE$1048576,0),MATCH((CUADRO!H$4&amp;$E394),'Hoja de Trabajo para listado'!$DE$151:$DG$151,0)),0)+IFERROR(INDEX('Hoja de Trabajo para listado'!$CD$155:$DC$1048576,MATCH($A394,'Hoja de Trabajo para listado'!$CD$155:$CD$1048576,0),MATCH((CUADRO!H$4&amp;$E394),'Hoja de Trabajo para listado'!$CD$151:$DC$151,0)),0)</f>
        <v>6809.84</v>
      </c>
      <c r="I394" s="245">
        <f ca="1">+IFERROR(INDEX('Hoja de Trabajo para listado'!$A$155:$Z$1048576,MATCH($A394,'Hoja de Trabajo para listado'!$A$155:$A$1048576,0),MATCH((CUADRO!I$4&amp;$E394),'Hoja de Trabajo para listado'!$A$151:$Z$151,0)),0)+IFERROR(INDEX('Hoja de Trabajo para listado'!$AB$155:$BA$1048576,MATCH($A394,'Hoja de Trabajo para listado'!$AB$155:$AB$1048576,0),MATCH((CUADRO!I$4&amp;$E394),'Hoja de Trabajo para listado'!$AB$151:$BA$151,0)),0)+IFERROR(INDEX('Hoja de Trabajo para listado'!$BC$155:$CB$1048576,MATCH($A394,'Hoja de Trabajo para listado'!$BC$155:$BC$1048576,0),MATCH((CUADRO!I$4&amp;$E394),'Hoja de Trabajo para listado'!$BC$151:$CB$151,0)),0)+IFERROR(INDEX('Hoja de Trabajo para listado'!$DE$153:$DG$274,MATCH($A394,'Hoja de Trabajo para listado'!$DE$153:$DE$1048576,0),MATCH((CUADRO!I$4&amp;$E394),'Hoja de Trabajo para listado'!$DE$151:$DG$151,0)),0)+IFERROR(INDEX('Hoja de Trabajo para listado'!$CD$155:$DC$1048576,MATCH($A394,'Hoja de Trabajo para listado'!$CD$155:$CD$1048576,0),MATCH((CUADRO!I$4&amp;$E394),'Hoja de Trabajo para listado'!$CD$151:$DC$151,0)),0)</f>
        <v>0</v>
      </c>
      <c r="J394" s="245">
        <f ca="1">+IFERROR(INDEX('Hoja de Trabajo para listado'!$A$155:$Z$1048576,MATCH($A394,'Hoja de Trabajo para listado'!$A$155:$A$1048576,0),MATCH((CUADRO!J$4&amp;$E394),'Hoja de Trabajo para listado'!$A$151:$Z$151,0)),0)+IFERROR(INDEX('Hoja de Trabajo para listado'!$AB$155:$BA$1048576,MATCH($A394,'Hoja de Trabajo para listado'!$AB$155:$AB$1048576,0),MATCH((CUADRO!J$4&amp;$E394),'Hoja de Trabajo para listado'!$AB$151:$BA$151,0)),0)+IFERROR(INDEX('Hoja de Trabajo para listado'!$BC$155:$CB$1048576,MATCH($A394,'Hoja de Trabajo para listado'!$BC$155:$BC$1048576,0),MATCH((CUADRO!J$4&amp;$E394),'Hoja de Trabajo para listado'!$BC$151:$CB$151,0)),0)+IFERROR(INDEX('Hoja de Trabajo para listado'!$DE$153:$DG$274,MATCH($A394,'Hoja de Trabajo para listado'!$DE$153:$DE$1048576,0),MATCH((CUADRO!J$4&amp;$E394),'Hoja de Trabajo para listado'!$DE$151:$DG$151,0)),0)+IFERROR(INDEX('Hoja de Trabajo para listado'!$CD$155:$DC$1048576,MATCH($A394,'Hoja de Trabajo para listado'!$CD$155:$CD$1048576,0),MATCH((CUADRO!J$4&amp;$E394),'Hoja de Trabajo para listado'!$CD$151:$DC$151,0)),0)</f>
        <v>0</v>
      </c>
      <c r="K394" s="245">
        <f ca="1">+IFERROR(INDEX('Hoja de Trabajo para listado'!$A$155:$Z$1048576,MATCH($A394,'Hoja de Trabajo para listado'!$A$155:$A$1048576,0),MATCH((CUADRO!K$4&amp;$E394),'Hoja de Trabajo para listado'!$A$151:$Z$151,0)),0)+IFERROR(INDEX('Hoja de Trabajo para listado'!$AB$155:$BA$1048576,MATCH($A394,'Hoja de Trabajo para listado'!$AB$155:$AB$1048576,0),MATCH((CUADRO!K$4&amp;$E394),'Hoja de Trabajo para listado'!$AB$151:$BA$151,0)),0)+IFERROR(INDEX('Hoja de Trabajo para listado'!$BC$155:$CB$1048576,MATCH($A394,'Hoja de Trabajo para listado'!$BC$155:$BC$1048576,0),MATCH((CUADRO!K$4&amp;$E394),'Hoja de Trabajo para listado'!$BC$151:$CB$151,0)),0)+IFERROR(INDEX('Hoja de Trabajo para listado'!$DE$153:$DG$274,MATCH($A394,'Hoja de Trabajo para listado'!$DE$153:$DE$1048576,0),MATCH((CUADRO!K$4&amp;$E394),'Hoja de Trabajo para listado'!$DE$151:$DG$151,0)),0)+IFERROR(INDEX('Hoja de Trabajo para listado'!$CD$155:$DC$1048576,MATCH($A394,'Hoja de Trabajo para listado'!$CD$155:$CD$1048576,0),MATCH((CUADRO!K$4&amp;$E394),'Hoja de Trabajo para listado'!$CD$151:$DC$151,0)),0)</f>
        <v>0</v>
      </c>
      <c r="L394" s="245">
        <f ca="1">+IFERROR(INDEX('Hoja de Trabajo para listado'!$A$155:$Z$1048576,MATCH($A394,'Hoja de Trabajo para listado'!$A$155:$A$1048576,0),MATCH((CUADRO!L$4&amp;$E394),'Hoja de Trabajo para listado'!$A$151:$Z$151,0)),0)+IFERROR(INDEX('Hoja de Trabajo para listado'!$AB$155:$BA$1048576,MATCH($A394,'Hoja de Trabajo para listado'!$AB$155:$AB$1048576,0),MATCH((CUADRO!L$4&amp;$E394),'Hoja de Trabajo para listado'!$AB$151:$BA$151,0)),0)+IFERROR(INDEX('Hoja de Trabajo para listado'!$BC$155:$CB$1048576,MATCH($A394,'Hoja de Trabajo para listado'!$BC$155:$BC$1048576,0),MATCH((CUADRO!L$4&amp;$E394),'Hoja de Trabajo para listado'!$BC$151:$CB$151,0)),0)+IFERROR(INDEX('Hoja de Trabajo para listado'!$DE$153:$DG$274,MATCH($A394,'Hoja de Trabajo para listado'!$DE$153:$DE$1048576,0),MATCH((CUADRO!L$4&amp;$E394),'Hoja de Trabajo para listado'!$DE$151:$DG$151,0)),0)+IFERROR(INDEX('Hoja de Trabajo para listado'!$CD$155:$DC$1048576,MATCH($A394,'Hoja de Trabajo para listado'!$CD$155:$CD$1048576,0),MATCH((CUADRO!L$4&amp;$E394),'Hoja de Trabajo para listado'!$CD$151:$DC$151,0)),0)</f>
        <v>0</v>
      </c>
      <c r="M394" s="245">
        <f ca="1">+IFERROR(INDEX('Hoja de Trabajo para listado'!$A$155:$Z$1048576,MATCH($A394,'Hoja de Trabajo para listado'!$A$155:$A$1048576,0),MATCH((CUADRO!M$4&amp;$E394),'Hoja de Trabajo para listado'!$A$151:$Z$151,0)),0)+IFERROR(INDEX('Hoja de Trabajo para listado'!$AB$155:$BA$1048576,MATCH($A394,'Hoja de Trabajo para listado'!$AB$155:$AB$1048576,0),MATCH((CUADRO!M$4&amp;$E394),'Hoja de Trabajo para listado'!$AB$151:$BA$151,0)),0)+IFERROR(INDEX('Hoja de Trabajo para listado'!$BC$155:$CB$1048576,MATCH($A394,'Hoja de Trabajo para listado'!$BC$155:$BC$1048576,0),MATCH((CUADRO!M$4&amp;$E394),'Hoja de Trabajo para listado'!$BC$151:$CB$151,0)),0)+IFERROR(INDEX('Hoja de Trabajo para listado'!$DE$153:$DG$274,MATCH($A394,'Hoja de Trabajo para listado'!$DE$153:$DE$1048576,0),MATCH((CUADRO!M$4&amp;$E394),'Hoja de Trabajo para listado'!$DE$151:$DG$151,0)),0)+IFERROR(INDEX('Hoja de Trabajo para listado'!$CD$155:$DC$1048576,MATCH($A394,'Hoja de Trabajo para listado'!$CD$155:$CD$1048576,0),MATCH((CUADRO!M$4&amp;$E394),'Hoja de Trabajo para listado'!$CD$151:$DC$151,0)),0)</f>
        <v>0</v>
      </c>
      <c r="N394" s="245">
        <f ca="1">+IFERROR(INDEX('Hoja de Trabajo para listado'!$A$155:$Z$1048576,MATCH($A394,'Hoja de Trabajo para listado'!$A$155:$A$1048576,0),MATCH((CUADRO!N$4&amp;$E394),'Hoja de Trabajo para listado'!$A$151:$Z$151,0)),0)+IFERROR(INDEX('Hoja de Trabajo para listado'!$AB$155:$BA$1048576,MATCH($A394,'Hoja de Trabajo para listado'!$AB$155:$AB$1048576,0),MATCH((CUADRO!N$4&amp;$E394),'Hoja de Trabajo para listado'!$AB$151:$BA$151,0)),0)+IFERROR(INDEX('Hoja de Trabajo para listado'!$BC$155:$CB$1048576,MATCH($A394,'Hoja de Trabajo para listado'!$BC$155:$BC$1048576,0),MATCH((CUADRO!N$4&amp;$E394),'Hoja de Trabajo para listado'!$BC$151:$CB$151,0)),0)+IFERROR(INDEX('Hoja de Trabajo para listado'!$DE$153:$DG$274,MATCH($A394,'Hoja de Trabajo para listado'!$DE$153:$DE$1048576,0),MATCH((CUADRO!N$4&amp;$E394),'Hoja de Trabajo para listado'!$DE$151:$DG$151,0)),0)+IFERROR(INDEX('Hoja de Trabajo para listado'!$CD$155:$DC$1048576,MATCH($A394,'Hoja de Trabajo para listado'!$CD$155:$CD$1048576,0),MATCH((CUADRO!N$4&amp;$E394),'Hoja de Trabajo para listado'!$CD$151:$DC$151,0)),0)</f>
        <v>0</v>
      </c>
      <c r="O394" s="245">
        <f ca="1">+IFERROR(INDEX('Hoja de Trabajo para listado'!$A$155:$Z$1048576,MATCH($A394,'Hoja de Trabajo para listado'!$A$155:$A$1048576,0),MATCH((CUADRO!O$4&amp;$E394),'Hoja de Trabajo para listado'!$A$151:$Z$151,0)),0)+IFERROR(INDEX('Hoja de Trabajo para listado'!$AB$155:$BA$1048576,MATCH($A394,'Hoja de Trabajo para listado'!$AB$155:$AB$1048576,0),MATCH((CUADRO!O$4&amp;$E394),'Hoja de Trabajo para listado'!$AB$151:$BA$151,0)),0)+IFERROR(INDEX('Hoja de Trabajo para listado'!$BC$155:$CB$1048576,MATCH($A394,'Hoja de Trabajo para listado'!$BC$155:$BC$1048576,0),MATCH((CUADRO!O$4&amp;$E394),'Hoja de Trabajo para listado'!$BC$151:$CB$151,0)),0)+IFERROR(INDEX('Hoja de Trabajo para listado'!$DE$153:$DG$274,MATCH($A394,'Hoja de Trabajo para listado'!$DE$153:$DE$1048576,0),MATCH((CUADRO!O$4&amp;$E394),'Hoja de Trabajo para listado'!$DE$151:$DG$151,0)),0)+IFERROR(INDEX('Hoja de Trabajo para listado'!$CD$155:$DC$1048576,MATCH($A394,'Hoja de Trabajo para listado'!$CD$155:$CD$1048576,0),MATCH((CUADRO!O$4&amp;$E394),'Hoja de Trabajo para listado'!$CD$151:$DC$151,0)),0)</f>
        <v>0</v>
      </c>
      <c r="P394" s="245">
        <f ca="1">+IFERROR(INDEX('Hoja de Trabajo para listado'!$A$155:$Z$1048576,MATCH($A394,'Hoja de Trabajo para listado'!$A$155:$A$1048576,0),MATCH((CUADRO!P$4&amp;$E394),'Hoja de Trabajo para listado'!$A$151:$Z$151,0)),0)+IFERROR(INDEX('Hoja de Trabajo para listado'!$AB$155:$BA$1048576,MATCH($A394,'Hoja de Trabajo para listado'!$AB$155:$AB$1048576,0),MATCH((CUADRO!P$4&amp;$E394),'Hoja de Trabajo para listado'!$AB$151:$BA$151,0)),0)+IFERROR(INDEX('Hoja de Trabajo para listado'!$BC$155:$CB$1048576,MATCH($A394,'Hoja de Trabajo para listado'!$BC$155:$BC$1048576,0),MATCH((CUADRO!P$4&amp;$E394),'Hoja de Trabajo para listado'!$BC$151:$CB$151,0)),0)+IFERROR(INDEX('Hoja de Trabajo para listado'!$DE$153:$DG$274,MATCH($A394,'Hoja de Trabajo para listado'!$DE$153:$DE$1048576,0),MATCH((CUADRO!P$4&amp;$E394),'Hoja de Trabajo para listado'!$DE$151:$DG$151,0)),0)+IFERROR(INDEX('Hoja de Trabajo para listado'!$CD$155:$DC$1048576,MATCH($A394,'Hoja de Trabajo para listado'!$CD$155:$CD$1048576,0),MATCH((CUADRO!P$4&amp;$E394),'Hoja de Trabajo para listado'!$CD$151:$DC$151,0)),0)</f>
        <v>0</v>
      </c>
      <c r="Q394" s="245">
        <f ca="1">+IFERROR(INDEX('Hoja de Trabajo para listado'!$A$155:$Z$1048576,MATCH($A394,'Hoja de Trabajo para listado'!$A$155:$A$1048576,0),MATCH((CUADRO!Q$4&amp;$E394),'Hoja de Trabajo para listado'!$A$151:$Z$151,0)),0)+IFERROR(INDEX('Hoja de Trabajo para listado'!$AB$155:$BA$1048576,MATCH($A394,'Hoja de Trabajo para listado'!$AB$155:$AB$1048576,0),MATCH((CUADRO!Q$4&amp;$E394),'Hoja de Trabajo para listado'!$AB$151:$BA$151,0)),0)+IFERROR(INDEX('Hoja de Trabajo para listado'!$BC$155:$CB$1048576,MATCH($A394,'Hoja de Trabajo para listado'!$BC$155:$BC$1048576,0),MATCH((CUADRO!Q$4&amp;$E394),'Hoja de Trabajo para listado'!$BC$151:$CB$151,0)),0)+IFERROR(INDEX('Hoja de Trabajo para listado'!$DE$153:$DG$274,MATCH($A394,'Hoja de Trabajo para listado'!$DE$153:$DE$1048576,0),MATCH((CUADRO!Q$4&amp;$E394),'Hoja de Trabajo para listado'!$DE$151:$DG$151,0)),0)+IFERROR(INDEX('Hoja de Trabajo para listado'!$CD$155:$DC$1048576,MATCH($A394,'Hoja de Trabajo para listado'!$CD$155:$CD$1048576,0),MATCH((CUADRO!Q$4&amp;$E394),'Hoja de Trabajo para listado'!$CD$151:$DC$151,0)),0)</f>
        <v>0</v>
      </c>
      <c r="R394" s="245">
        <f t="shared" ca="1" si="19"/>
        <v>6809.84</v>
      </c>
      <c r="S394" s="262">
        <f ca="1">+R393+R394</f>
        <v>6987.05</v>
      </c>
      <c r="T394" s="245">
        <f ca="1">+S394</f>
        <v>6987.05</v>
      </c>
      <c r="U394" s="244">
        <f t="shared" si="20"/>
        <v>2</v>
      </c>
      <c r="V394" s="333" t="str">
        <f>+VLOOKUP(A394,bd_lista!$A$3:$E$592,5,FALSE)</f>
        <v>Instituciones Descentralizadas</v>
      </c>
      <c r="W394" s="388"/>
      <c r="X394" s="242">
        <f>+VLOOKUP(A394,[4]Sheet1!$A$13:$D$744,4,FALSE)</f>
        <v>0</v>
      </c>
      <c r="Y394" s="242" t="e">
        <f>+VLOOKUP(X394,bd_lista!$A$3:$C$592,3,FALSE)</f>
        <v>#N/A</v>
      </c>
      <c r="Z394" s="292"/>
      <c r="AA394" s="321"/>
    </row>
    <row r="395" spans="1:27" ht="15" customHeight="1">
      <c r="A395" s="251">
        <v>681</v>
      </c>
      <c r="B395" s="392">
        <f>+A395</f>
        <v>681</v>
      </c>
      <c r="C395" s="247" t="str">
        <f>+VLOOKUP(A395,bd_lista!$A$3:$C$592,3,FALSE)</f>
        <v>Ministerio Público</v>
      </c>
      <c r="D395" s="389" t="str">
        <f>+C395</f>
        <v>Ministerio Público</v>
      </c>
      <c r="E395" s="247" t="s">
        <v>1304</v>
      </c>
      <c r="F395" s="243">
        <f ca="1">+IFERROR(INDEX('Hoja de Trabajo para listado'!$A$155:$Z$1048576,MATCH($A395,'Hoja de Trabajo para listado'!$A$155:$A$1048576,0),MATCH((CUADRO!F$4&amp;$E395),'Hoja de Trabajo para listado'!$A$151:$Z$151,0)),0)+IFERROR(INDEX('Hoja de Trabajo para listado'!$AB$155:$BA$1048576,MATCH($A395,'Hoja de Trabajo para listado'!$AB$155:$AB$1048576,0),MATCH((CUADRO!F$4&amp;$E395),'Hoja de Trabajo para listado'!$AB$151:$BA$151,0)),0)+IFERROR(INDEX('Hoja de Trabajo para listado'!$BC$155:$CB$1048576,MATCH($A395,'Hoja de Trabajo para listado'!$BC$155:$BC$1048576,0),MATCH((CUADRO!F$4&amp;$E395),'Hoja de Trabajo para listado'!$BC$151:$CB$151,0)),0)+IFERROR(INDEX('Hoja de Trabajo para listado'!$DE$153:$DG$274,MATCH($A395,'Hoja de Trabajo para listado'!$DE$153:$DE$1048576,0),MATCH((CUADRO!F$4&amp;$E395),'Hoja de Trabajo para listado'!$DE$151:$DG$151,0)),0)+IFERROR(INDEX('Hoja de Trabajo para listado'!$CD$155:$DC$1048576,MATCH($A395,'Hoja de Trabajo para listado'!$CD$155:$CD$1048576,0),MATCH((CUADRO!F$4&amp;$E395),'Hoja de Trabajo para listado'!$CD$151:$DC$151,0)),0)</f>
        <v>0</v>
      </c>
      <c r="G395" s="243">
        <f ca="1">+IFERROR(INDEX('Hoja de Trabajo para listado'!$A$155:$Z$1048576,MATCH($A395,'Hoja de Trabajo para listado'!$A$155:$A$1048576,0),MATCH((CUADRO!G$4&amp;$E395),'Hoja de Trabajo para listado'!$A$151:$Z$151,0)),0)+IFERROR(INDEX('Hoja de Trabajo para listado'!$AB$155:$BA$1048576,MATCH($A395,'Hoja de Trabajo para listado'!$AB$155:$AB$1048576,0),MATCH((CUADRO!G$4&amp;$E395),'Hoja de Trabajo para listado'!$AB$151:$BA$151,0)),0)+IFERROR(INDEX('Hoja de Trabajo para listado'!$BC$155:$CB$1048576,MATCH($A395,'Hoja de Trabajo para listado'!$BC$155:$BC$1048576,0),MATCH((CUADRO!G$4&amp;$E395),'Hoja de Trabajo para listado'!$BC$151:$CB$151,0)),0)+IFERROR(INDEX('Hoja de Trabajo para listado'!$DE$153:$DG$274,MATCH($A395,'Hoja de Trabajo para listado'!$DE$153:$DE$1048576,0),MATCH((CUADRO!G$4&amp;$E395),'Hoja de Trabajo para listado'!$DE$151:$DG$151,0)),0)+IFERROR(INDEX('Hoja de Trabajo para listado'!$CD$155:$DC$1048576,MATCH($A395,'Hoja de Trabajo para listado'!$CD$155:$CD$1048576,0),MATCH((CUADRO!G$4&amp;$E395),'Hoja de Trabajo para listado'!$CD$151:$DC$151,0)),0)</f>
        <v>0</v>
      </c>
      <c r="H395" s="243">
        <f ca="1">+IFERROR(INDEX('Hoja de Trabajo para listado'!$A$155:$Z$1048576,MATCH($A395,'Hoja de Trabajo para listado'!$A$155:$A$1048576,0),MATCH((CUADRO!H$4&amp;$E395),'Hoja de Trabajo para listado'!$A$151:$Z$151,0)),0)+IFERROR(INDEX('Hoja de Trabajo para listado'!$AB$155:$BA$1048576,MATCH($A395,'Hoja de Trabajo para listado'!$AB$155:$AB$1048576,0),MATCH((CUADRO!H$4&amp;$E395),'Hoja de Trabajo para listado'!$AB$151:$BA$151,0)),0)+IFERROR(INDEX('Hoja de Trabajo para listado'!$BC$155:$CB$1048576,MATCH($A395,'Hoja de Trabajo para listado'!$BC$155:$BC$1048576,0),MATCH((CUADRO!H$4&amp;$E395),'Hoja de Trabajo para listado'!$BC$151:$CB$151,0)),0)+IFERROR(INDEX('Hoja de Trabajo para listado'!$DE$153:$DG$274,MATCH($A395,'Hoja de Trabajo para listado'!$DE$153:$DE$1048576,0),MATCH((CUADRO!H$4&amp;$E395),'Hoja de Trabajo para listado'!$DE$151:$DG$151,0)),0)+IFERROR(INDEX('Hoja de Trabajo para listado'!$CD$155:$DC$1048576,MATCH($A395,'Hoja de Trabajo para listado'!$CD$155:$CD$1048576,0),MATCH((CUADRO!H$4&amp;$E395),'Hoja de Trabajo para listado'!$CD$151:$DC$151,0)),0)</f>
        <v>0</v>
      </c>
      <c r="I395" s="243">
        <f ca="1">+IFERROR(INDEX('Hoja de Trabajo para listado'!$A$155:$Z$1048576,MATCH($A395,'Hoja de Trabajo para listado'!$A$155:$A$1048576,0),MATCH((CUADRO!I$4&amp;$E395),'Hoja de Trabajo para listado'!$A$151:$Z$151,0)),0)+IFERROR(INDEX('Hoja de Trabajo para listado'!$AB$155:$BA$1048576,MATCH($A395,'Hoja de Trabajo para listado'!$AB$155:$AB$1048576,0),MATCH((CUADRO!I$4&amp;$E395),'Hoja de Trabajo para listado'!$AB$151:$BA$151,0)),0)+IFERROR(INDEX('Hoja de Trabajo para listado'!$BC$155:$CB$1048576,MATCH($A395,'Hoja de Trabajo para listado'!$BC$155:$BC$1048576,0),MATCH((CUADRO!I$4&amp;$E395),'Hoja de Trabajo para listado'!$BC$151:$CB$151,0)),0)+IFERROR(INDEX('Hoja de Trabajo para listado'!$DE$153:$DG$274,MATCH($A395,'Hoja de Trabajo para listado'!$DE$153:$DE$1048576,0),MATCH((CUADRO!I$4&amp;$E395),'Hoja de Trabajo para listado'!$DE$151:$DG$151,0)),0)+IFERROR(INDEX('Hoja de Trabajo para listado'!$CD$155:$DC$1048576,MATCH($A395,'Hoja de Trabajo para listado'!$CD$155:$CD$1048576,0),MATCH((CUADRO!I$4&amp;$E395),'Hoja de Trabajo para listado'!$CD$151:$DC$151,0)),0)</f>
        <v>0</v>
      </c>
      <c r="J395" s="243">
        <f ca="1">+IFERROR(INDEX('Hoja de Trabajo para listado'!$A$155:$Z$1048576,MATCH($A395,'Hoja de Trabajo para listado'!$A$155:$A$1048576,0),MATCH((CUADRO!J$4&amp;$E395),'Hoja de Trabajo para listado'!$A$151:$Z$151,0)),0)+IFERROR(INDEX('Hoja de Trabajo para listado'!$AB$155:$BA$1048576,MATCH($A395,'Hoja de Trabajo para listado'!$AB$155:$AB$1048576,0),MATCH((CUADRO!J$4&amp;$E395),'Hoja de Trabajo para listado'!$AB$151:$BA$151,0)),0)+IFERROR(INDEX('Hoja de Trabajo para listado'!$BC$155:$CB$1048576,MATCH($A395,'Hoja de Trabajo para listado'!$BC$155:$BC$1048576,0),MATCH((CUADRO!J$4&amp;$E395),'Hoja de Trabajo para listado'!$BC$151:$CB$151,0)),0)+IFERROR(INDEX('Hoja de Trabajo para listado'!$DE$153:$DG$274,MATCH($A395,'Hoja de Trabajo para listado'!$DE$153:$DE$1048576,0),MATCH((CUADRO!J$4&amp;$E395),'Hoja de Trabajo para listado'!$DE$151:$DG$151,0)),0)+IFERROR(INDEX('Hoja de Trabajo para listado'!$CD$155:$DC$1048576,MATCH($A395,'Hoja de Trabajo para listado'!$CD$155:$CD$1048576,0),MATCH((CUADRO!J$4&amp;$E395),'Hoja de Trabajo para listado'!$CD$151:$DC$151,0)),0)</f>
        <v>0</v>
      </c>
      <c r="K395" s="243">
        <f ca="1">+IFERROR(INDEX('Hoja de Trabajo para listado'!$A$155:$Z$1048576,MATCH($A395,'Hoja de Trabajo para listado'!$A$155:$A$1048576,0),MATCH((CUADRO!K$4&amp;$E395),'Hoja de Trabajo para listado'!$A$151:$Z$151,0)),0)+IFERROR(INDEX('Hoja de Trabajo para listado'!$AB$155:$BA$1048576,MATCH($A395,'Hoja de Trabajo para listado'!$AB$155:$AB$1048576,0),MATCH((CUADRO!K$4&amp;$E395),'Hoja de Trabajo para listado'!$AB$151:$BA$151,0)),0)+IFERROR(INDEX('Hoja de Trabajo para listado'!$BC$155:$CB$1048576,MATCH($A395,'Hoja de Trabajo para listado'!$BC$155:$BC$1048576,0),MATCH((CUADRO!K$4&amp;$E395),'Hoja de Trabajo para listado'!$BC$151:$CB$151,0)),0)+IFERROR(INDEX('Hoja de Trabajo para listado'!$DE$153:$DG$274,MATCH($A395,'Hoja de Trabajo para listado'!$DE$153:$DE$1048576,0),MATCH((CUADRO!K$4&amp;$E395),'Hoja de Trabajo para listado'!$DE$151:$DG$151,0)),0)+IFERROR(INDEX('Hoja de Trabajo para listado'!$CD$155:$DC$1048576,MATCH($A395,'Hoja de Trabajo para listado'!$CD$155:$CD$1048576,0),MATCH((CUADRO!K$4&amp;$E395),'Hoja de Trabajo para listado'!$CD$151:$DC$151,0)),0)</f>
        <v>0</v>
      </c>
      <c r="L395" s="243">
        <f ca="1">+IFERROR(INDEX('Hoja de Trabajo para listado'!$A$155:$Z$1048576,MATCH($A395,'Hoja de Trabajo para listado'!$A$155:$A$1048576,0),MATCH((CUADRO!L$4&amp;$E395),'Hoja de Trabajo para listado'!$A$151:$Z$151,0)),0)+IFERROR(INDEX('Hoja de Trabajo para listado'!$AB$155:$BA$1048576,MATCH($A395,'Hoja de Trabajo para listado'!$AB$155:$AB$1048576,0),MATCH((CUADRO!L$4&amp;$E395),'Hoja de Trabajo para listado'!$AB$151:$BA$151,0)),0)+IFERROR(INDEX('Hoja de Trabajo para listado'!$BC$155:$CB$1048576,MATCH($A395,'Hoja de Trabajo para listado'!$BC$155:$BC$1048576,0),MATCH((CUADRO!L$4&amp;$E395),'Hoja de Trabajo para listado'!$BC$151:$CB$151,0)),0)+IFERROR(INDEX('Hoja de Trabajo para listado'!$DE$153:$DG$274,MATCH($A395,'Hoja de Trabajo para listado'!$DE$153:$DE$1048576,0),MATCH((CUADRO!L$4&amp;$E395),'Hoja de Trabajo para listado'!$DE$151:$DG$151,0)),0)+IFERROR(INDEX('Hoja de Trabajo para listado'!$CD$155:$DC$1048576,MATCH($A395,'Hoja de Trabajo para listado'!$CD$155:$CD$1048576,0),MATCH((CUADRO!L$4&amp;$E395),'Hoja de Trabajo para listado'!$CD$151:$DC$151,0)),0)</f>
        <v>0</v>
      </c>
      <c r="M395" s="243">
        <f ca="1">+IFERROR(INDEX('Hoja de Trabajo para listado'!$A$155:$Z$1048576,MATCH($A395,'Hoja de Trabajo para listado'!$A$155:$A$1048576,0),MATCH((CUADRO!M$4&amp;$E395),'Hoja de Trabajo para listado'!$A$151:$Z$151,0)),0)+IFERROR(INDEX('Hoja de Trabajo para listado'!$AB$155:$BA$1048576,MATCH($A395,'Hoja de Trabajo para listado'!$AB$155:$AB$1048576,0),MATCH((CUADRO!M$4&amp;$E395),'Hoja de Trabajo para listado'!$AB$151:$BA$151,0)),0)+IFERROR(INDEX('Hoja de Trabajo para listado'!$BC$155:$CB$1048576,MATCH($A395,'Hoja de Trabajo para listado'!$BC$155:$BC$1048576,0),MATCH((CUADRO!M$4&amp;$E395),'Hoja de Trabajo para listado'!$BC$151:$CB$151,0)),0)+IFERROR(INDEX('Hoja de Trabajo para listado'!$DE$153:$DG$274,MATCH($A395,'Hoja de Trabajo para listado'!$DE$153:$DE$1048576,0),MATCH((CUADRO!M$4&amp;$E395),'Hoja de Trabajo para listado'!$DE$151:$DG$151,0)),0)+IFERROR(INDEX('Hoja de Trabajo para listado'!$CD$155:$DC$1048576,MATCH($A395,'Hoja de Trabajo para listado'!$CD$155:$CD$1048576,0),MATCH((CUADRO!M$4&amp;$E395),'Hoja de Trabajo para listado'!$CD$151:$DC$151,0)),0)</f>
        <v>0</v>
      </c>
      <c r="N395" s="243">
        <f ca="1">+IFERROR(INDEX('Hoja de Trabajo para listado'!$A$155:$Z$1048576,MATCH($A395,'Hoja de Trabajo para listado'!$A$155:$A$1048576,0),MATCH((CUADRO!N$4&amp;$E395),'Hoja de Trabajo para listado'!$A$151:$Z$151,0)),0)+IFERROR(INDEX('Hoja de Trabajo para listado'!$AB$155:$BA$1048576,MATCH($A395,'Hoja de Trabajo para listado'!$AB$155:$AB$1048576,0),MATCH((CUADRO!N$4&amp;$E395),'Hoja de Trabajo para listado'!$AB$151:$BA$151,0)),0)+IFERROR(INDEX('Hoja de Trabajo para listado'!$BC$155:$CB$1048576,MATCH($A395,'Hoja de Trabajo para listado'!$BC$155:$BC$1048576,0),MATCH((CUADRO!N$4&amp;$E395),'Hoja de Trabajo para listado'!$BC$151:$CB$151,0)),0)+IFERROR(INDEX('Hoja de Trabajo para listado'!$DE$153:$DG$274,MATCH($A395,'Hoja de Trabajo para listado'!$DE$153:$DE$1048576,0),MATCH((CUADRO!N$4&amp;$E395),'Hoja de Trabajo para listado'!$DE$151:$DG$151,0)),0)+IFERROR(INDEX('Hoja de Trabajo para listado'!$CD$155:$DC$1048576,MATCH($A395,'Hoja de Trabajo para listado'!$CD$155:$CD$1048576,0),MATCH((CUADRO!N$4&amp;$E395),'Hoja de Trabajo para listado'!$CD$151:$DC$151,0)),0)</f>
        <v>0</v>
      </c>
      <c r="O395" s="243">
        <f ca="1">+IFERROR(INDEX('Hoja de Trabajo para listado'!$A$155:$Z$1048576,MATCH($A395,'Hoja de Trabajo para listado'!$A$155:$A$1048576,0),MATCH((CUADRO!O$4&amp;$E395),'Hoja de Trabajo para listado'!$A$151:$Z$151,0)),0)+IFERROR(INDEX('Hoja de Trabajo para listado'!$AB$155:$BA$1048576,MATCH($A395,'Hoja de Trabajo para listado'!$AB$155:$AB$1048576,0),MATCH((CUADRO!O$4&amp;$E395),'Hoja de Trabajo para listado'!$AB$151:$BA$151,0)),0)+IFERROR(INDEX('Hoja de Trabajo para listado'!$BC$155:$CB$1048576,MATCH($A395,'Hoja de Trabajo para listado'!$BC$155:$BC$1048576,0),MATCH((CUADRO!O$4&amp;$E395),'Hoja de Trabajo para listado'!$BC$151:$CB$151,0)),0)+IFERROR(INDEX('Hoja de Trabajo para listado'!$DE$153:$DG$274,MATCH($A395,'Hoja de Trabajo para listado'!$DE$153:$DE$1048576,0),MATCH((CUADRO!O$4&amp;$E395),'Hoja de Trabajo para listado'!$DE$151:$DG$151,0)),0)+IFERROR(INDEX('Hoja de Trabajo para listado'!$CD$155:$DC$1048576,MATCH($A395,'Hoja de Trabajo para listado'!$CD$155:$CD$1048576,0),MATCH((CUADRO!O$4&amp;$E395),'Hoja de Trabajo para listado'!$CD$151:$DC$151,0)),0)</f>
        <v>0</v>
      </c>
      <c r="P395" s="243">
        <f ca="1">+IFERROR(INDEX('Hoja de Trabajo para listado'!$A$155:$Z$1048576,MATCH($A395,'Hoja de Trabajo para listado'!$A$155:$A$1048576,0),MATCH((CUADRO!P$4&amp;$E395),'Hoja de Trabajo para listado'!$A$151:$Z$151,0)),0)+IFERROR(INDEX('Hoja de Trabajo para listado'!$AB$155:$BA$1048576,MATCH($A395,'Hoja de Trabajo para listado'!$AB$155:$AB$1048576,0),MATCH((CUADRO!P$4&amp;$E395),'Hoja de Trabajo para listado'!$AB$151:$BA$151,0)),0)+IFERROR(INDEX('Hoja de Trabajo para listado'!$BC$155:$CB$1048576,MATCH($A395,'Hoja de Trabajo para listado'!$BC$155:$BC$1048576,0),MATCH((CUADRO!P$4&amp;$E395),'Hoja de Trabajo para listado'!$BC$151:$CB$151,0)),0)+IFERROR(INDEX('Hoja de Trabajo para listado'!$DE$153:$DG$274,MATCH($A395,'Hoja de Trabajo para listado'!$DE$153:$DE$1048576,0),MATCH((CUADRO!P$4&amp;$E395),'Hoja de Trabajo para listado'!$DE$151:$DG$151,0)),0)+IFERROR(INDEX('Hoja de Trabajo para listado'!$CD$155:$DC$1048576,MATCH($A395,'Hoja de Trabajo para listado'!$CD$155:$CD$1048576,0),MATCH((CUADRO!P$4&amp;$E395),'Hoja de Trabajo para listado'!$CD$151:$DC$151,0)),0)</f>
        <v>0</v>
      </c>
      <c r="Q395" s="243">
        <f ca="1">+IFERROR(INDEX('Hoja de Trabajo para listado'!$A$155:$Z$1048576,MATCH($A395,'Hoja de Trabajo para listado'!$A$155:$A$1048576,0),MATCH((CUADRO!Q$4&amp;$E395),'Hoja de Trabajo para listado'!$A$151:$Z$151,0)),0)+IFERROR(INDEX('Hoja de Trabajo para listado'!$AB$155:$BA$1048576,MATCH($A395,'Hoja de Trabajo para listado'!$AB$155:$AB$1048576,0),MATCH((CUADRO!Q$4&amp;$E395),'Hoja de Trabajo para listado'!$AB$151:$BA$151,0)),0)+IFERROR(INDEX('Hoja de Trabajo para listado'!$BC$155:$CB$1048576,MATCH($A395,'Hoja de Trabajo para listado'!$BC$155:$BC$1048576,0),MATCH((CUADRO!Q$4&amp;$E395),'Hoja de Trabajo para listado'!$BC$151:$CB$151,0)),0)+IFERROR(INDEX('Hoja de Trabajo para listado'!$DE$153:$DG$274,MATCH($A395,'Hoja de Trabajo para listado'!$DE$153:$DE$1048576,0),MATCH((CUADRO!Q$4&amp;$E395),'Hoja de Trabajo para listado'!$DE$151:$DG$151,0)),0)+IFERROR(INDEX('Hoja de Trabajo para listado'!$CD$155:$DC$1048576,MATCH($A395,'Hoja de Trabajo para listado'!$CD$155:$CD$1048576,0),MATCH((CUADRO!Q$4&amp;$E395),'Hoja de Trabajo para listado'!$CD$151:$DC$151,0)),0)</f>
        <v>0</v>
      </c>
      <c r="R395" s="243">
        <f t="shared" ca="1" si="19"/>
        <v>0</v>
      </c>
      <c r="S395" s="263"/>
      <c r="T395" s="243">
        <f ca="1">+T396</f>
        <v>2643263.83</v>
      </c>
      <c r="U395" s="242">
        <f t="shared" si="20"/>
        <v>1</v>
      </c>
      <c r="V395" s="333" t="str">
        <f>+VLOOKUP(A395,bd_lista!$A$3:$E$592,5,FALSE)</f>
        <v>Instituciones Descentralizadas</v>
      </c>
      <c r="W395" s="387" t="str">
        <f>+V395</f>
        <v>Instituciones Descentralizadas</v>
      </c>
      <c r="X395" s="242">
        <f>+VLOOKUP(A395,[4]Sheet1!$A$13:$D$744,4,FALSE)</f>
        <v>0</v>
      </c>
      <c r="Y395" s="242" t="e">
        <f>+VLOOKUP(X395,bd_lista!$A$3:$C$592,3,FALSE)</f>
        <v>#N/A</v>
      </c>
      <c r="Z395" s="294">
        <f>+X395</f>
        <v>0</v>
      </c>
      <c r="AA395" s="319" t="e">
        <f>+Y395</f>
        <v>#N/A</v>
      </c>
    </row>
    <row r="396" spans="1:27" ht="15" customHeight="1">
      <c r="A396" s="32">
        <v>681</v>
      </c>
      <c r="B396" s="393"/>
      <c r="C396" s="333" t="str">
        <f>+VLOOKUP(A396,bd_lista!$A$3:$C$592,3,FALSE)</f>
        <v>Ministerio Público</v>
      </c>
      <c r="D396" s="390"/>
      <c r="E396" s="333" t="s">
        <v>1305</v>
      </c>
      <c r="F396" s="245">
        <f ca="1">+IFERROR(INDEX('Hoja de Trabajo para listado'!$A$155:$Z$1048576,MATCH($A396,'Hoja de Trabajo para listado'!$A$155:$A$1048576,0),MATCH((CUADRO!F$4&amp;$E396),'Hoja de Trabajo para listado'!$A$151:$Z$151,0)),0)+IFERROR(INDEX('Hoja de Trabajo para listado'!$AB$155:$BA$1048576,MATCH($A396,'Hoja de Trabajo para listado'!$AB$155:$AB$1048576,0),MATCH((CUADRO!F$4&amp;$E396),'Hoja de Trabajo para listado'!$AB$151:$BA$151,0)),0)+IFERROR(INDEX('Hoja de Trabajo para listado'!$BC$155:$CB$1048576,MATCH($A396,'Hoja de Trabajo para listado'!$BC$155:$BC$1048576,0),MATCH((CUADRO!F$4&amp;$E396),'Hoja de Trabajo para listado'!$BC$151:$CB$151,0)),0)+IFERROR(INDEX('Hoja de Trabajo para listado'!$DE$153:$DG$274,MATCH($A396,'Hoja de Trabajo para listado'!$DE$153:$DE$1048576,0),MATCH((CUADRO!F$4&amp;$E396),'Hoja de Trabajo para listado'!$DE$151:$DG$151,0)),0)+IFERROR(INDEX('Hoja de Trabajo para listado'!$CD$155:$DC$1048576,MATCH($A396,'Hoja de Trabajo para listado'!$CD$155:$CD$1048576,0),MATCH((CUADRO!F$4&amp;$E396),'Hoja de Trabajo para listado'!$CD$151:$DC$151,0)),0)</f>
        <v>0</v>
      </c>
      <c r="G396" s="245">
        <f ca="1">+IFERROR(INDEX('Hoja de Trabajo para listado'!$A$155:$Z$1048576,MATCH($A396,'Hoja de Trabajo para listado'!$A$155:$A$1048576,0),MATCH((CUADRO!G$4&amp;$E396),'Hoja de Trabajo para listado'!$A$151:$Z$151,0)),0)+IFERROR(INDEX('Hoja de Trabajo para listado'!$AB$155:$BA$1048576,MATCH($A396,'Hoja de Trabajo para listado'!$AB$155:$AB$1048576,0),MATCH((CUADRO!G$4&amp;$E396),'Hoja de Trabajo para listado'!$AB$151:$BA$151,0)),0)+IFERROR(INDEX('Hoja de Trabajo para listado'!$BC$155:$CB$1048576,MATCH($A396,'Hoja de Trabajo para listado'!$BC$155:$BC$1048576,0),MATCH((CUADRO!G$4&amp;$E396),'Hoja de Trabajo para listado'!$BC$151:$CB$151,0)),0)+IFERROR(INDEX('Hoja de Trabajo para listado'!$DE$153:$DG$274,MATCH($A396,'Hoja de Trabajo para listado'!$DE$153:$DE$1048576,0),MATCH((CUADRO!G$4&amp;$E396),'Hoja de Trabajo para listado'!$DE$151:$DG$151,0)),0)+IFERROR(INDEX('Hoja de Trabajo para listado'!$CD$155:$DC$1048576,MATCH($A396,'Hoja de Trabajo para listado'!$CD$155:$CD$1048576,0),MATCH((CUADRO!G$4&amp;$E396),'Hoja de Trabajo para listado'!$CD$151:$DC$151,0)),0)</f>
        <v>0</v>
      </c>
      <c r="H396" s="245">
        <f ca="1">+IFERROR(INDEX('Hoja de Trabajo para listado'!$A$155:$Z$1048576,MATCH($A396,'Hoja de Trabajo para listado'!$A$155:$A$1048576,0),MATCH((CUADRO!H$4&amp;$E396),'Hoja de Trabajo para listado'!$A$151:$Z$151,0)),0)+IFERROR(INDEX('Hoja de Trabajo para listado'!$AB$155:$BA$1048576,MATCH($A396,'Hoja de Trabajo para listado'!$AB$155:$AB$1048576,0),MATCH((CUADRO!H$4&amp;$E396),'Hoja de Trabajo para listado'!$AB$151:$BA$151,0)),0)+IFERROR(INDEX('Hoja de Trabajo para listado'!$BC$155:$CB$1048576,MATCH($A396,'Hoja de Trabajo para listado'!$BC$155:$BC$1048576,0),MATCH((CUADRO!H$4&amp;$E396),'Hoja de Trabajo para listado'!$BC$151:$CB$151,0)),0)+IFERROR(INDEX('Hoja de Trabajo para listado'!$DE$153:$DG$274,MATCH($A396,'Hoja de Trabajo para listado'!$DE$153:$DE$1048576,0),MATCH((CUADRO!H$4&amp;$E396),'Hoja de Trabajo para listado'!$DE$151:$DG$151,0)),0)+IFERROR(INDEX('Hoja de Trabajo para listado'!$CD$155:$DC$1048576,MATCH($A396,'Hoja de Trabajo para listado'!$CD$155:$CD$1048576,0),MATCH((CUADRO!H$4&amp;$E396),'Hoja de Trabajo para listado'!$CD$151:$DC$151,0)),0)</f>
        <v>80323.61</v>
      </c>
      <c r="I396" s="245">
        <f ca="1">+IFERROR(INDEX('Hoja de Trabajo para listado'!$A$155:$Z$1048576,MATCH($A396,'Hoja de Trabajo para listado'!$A$155:$A$1048576,0),MATCH((CUADRO!I$4&amp;$E396),'Hoja de Trabajo para listado'!$A$151:$Z$151,0)),0)+IFERROR(INDEX('Hoja de Trabajo para listado'!$AB$155:$BA$1048576,MATCH($A396,'Hoja de Trabajo para listado'!$AB$155:$AB$1048576,0),MATCH((CUADRO!I$4&amp;$E396),'Hoja de Trabajo para listado'!$AB$151:$BA$151,0)),0)+IFERROR(INDEX('Hoja de Trabajo para listado'!$BC$155:$CB$1048576,MATCH($A396,'Hoja de Trabajo para listado'!$BC$155:$BC$1048576,0),MATCH((CUADRO!I$4&amp;$E396),'Hoja de Trabajo para listado'!$BC$151:$CB$151,0)),0)+IFERROR(INDEX('Hoja de Trabajo para listado'!$DE$153:$DG$274,MATCH($A396,'Hoja de Trabajo para listado'!$DE$153:$DE$1048576,0),MATCH((CUADRO!I$4&amp;$E396),'Hoja de Trabajo para listado'!$DE$151:$DG$151,0)),0)+IFERROR(INDEX('Hoja de Trabajo para listado'!$CD$155:$DC$1048576,MATCH($A396,'Hoja de Trabajo para listado'!$CD$155:$CD$1048576,0),MATCH((CUADRO!I$4&amp;$E396),'Hoja de Trabajo para listado'!$CD$151:$DC$151,0)),0)</f>
        <v>47635.06</v>
      </c>
      <c r="J396" s="245">
        <f ca="1">+IFERROR(INDEX('Hoja de Trabajo para listado'!$A$155:$Z$1048576,MATCH($A396,'Hoja de Trabajo para listado'!$A$155:$A$1048576,0),MATCH((CUADRO!J$4&amp;$E396),'Hoja de Trabajo para listado'!$A$151:$Z$151,0)),0)+IFERROR(INDEX('Hoja de Trabajo para listado'!$AB$155:$BA$1048576,MATCH($A396,'Hoja de Trabajo para listado'!$AB$155:$AB$1048576,0),MATCH((CUADRO!J$4&amp;$E396),'Hoja de Trabajo para listado'!$AB$151:$BA$151,0)),0)+IFERROR(INDEX('Hoja de Trabajo para listado'!$BC$155:$CB$1048576,MATCH($A396,'Hoja de Trabajo para listado'!$BC$155:$BC$1048576,0),MATCH((CUADRO!J$4&amp;$E396),'Hoja de Trabajo para listado'!$BC$151:$CB$151,0)),0)+IFERROR(INDEX('Hoja de Trabajo para listado'!$DE$153:$DG$274,MATCH($A396,'Hoja de Trabajo para listado'!$DE$153:$DE$1048576,0),MATCH((CUADRO!J$4&amp;$E396),'Hoja de Trabajo para listado'!$DE$151:$DG$151,0)),0)+IFERROR(INDEX('Hoja de Trabajo para listado'!$CD$155:$DC$1048576,MATCH($A396,'Hoja de Trabajo para listado'!$CD$155:$CD$1048576,0),MATCH((CUADRO!J$4&amp;$E396),'Hoja de Trabajo para listado'!$CD$151:$DC$151,0)),0)</f>
        <v>2515305.16</v>
      </c>
      <c r="K396" s="245">
        <f ca="1">+IFERROR(INDEX('Hoja de Trabajo para listado'!$A$155:$Z$1048576,MATCH($A396,'Hoja de Trabajo para listado'!$A$155:$A$1048576,0),MATCH((CUADRO!K$4&amp;$E396),'Hoja de Trabajo para listado'!$A$151:$Z$151,0)),0)+IFERROR(INDEX('Hoja de Trabajo para listado'!$AB$155:$BA$1048576,MATCH($A396,'Hoja de Trabajo para listado'!$AB$155:$AB$1048576,0),MATCH((CUADRO!K$4&amp;$E396),'Hoja de Trabajo para listado'!$AB$151:$BA$151,0)),0)+IFERROR(INDEX('Hoja de Trabajo para listado'!$BC$155:$CB$1048576,MATCH($A396,'Hoja de Trabajo para listado'!$BC$155:$BC$1048576,0),MATCH((CUADRO!K$4&amp;$E396),'Hoja de Trabajo para listado'!$BC$151:$CB$151,0)),0)+IFERROR(INDEX('Hoja de Trabajo para listado'!$DE$153:$DG$274,MATCH($A396,'Hoja de Trabajo para listado'!$DE$153:$DE$1048576,0),MATCH((CUADRO!K$4&amp;$E396),'Hoja de Trabajo para listado'!$DE$151:$DG$151,0)),0)+IFERROR(INDEX('Hoja de Trabajo para listado'!$CD$155:$DC$1048576,MATCH($A396,'Hoja de Trabajo para listado'!$CD$155:$CD$1048576,0),MATCH((CUADRO!K$4&amp;$E396),'Hoja de Trabajo para listado'!$CD$151:$DC$151,0)),0)</f>
        <v>0</v>
      </c>
      <c r="L396" s="245">
        <f ca="1">+IFERROR(INDEX('Hoja de Trabajo para listado'!$A$155:$Z$1048576,MATCH($A396,'Hoja de Trabajo para listado'!$A$155:$A$1048576,0),MATCH((CUADRO!L$4&amp;$E396),'Hoja de Trabajo para listado'!$A$151:$Z$151,0)),0)+IFERROR(INDEX('Hoja de Trabajo para listado'!$AB$155:$BA$1048576,MATCH($A396,'Hoja de Trabajo para listado'!$AB$155:$AB$1048576,0),MATCH((CUADRO!L$4&amp;$E396),'Hoja de Trabajo para listado'!$AB$151:$BA$151,0)),0)+IFERROR(INDEX('Hoja de Trabajo para listado'!$BC$155:$CB$1048576,MATCH($A396,'Hoja de Trabajo para listado'!$BC$155:$BC$1048576,0),MATCH((CUADRO!L$4&amp;$E396),'Hoja de Trabajo para listado'!$BC$151:$CB$151,0)),0)+IFERROR(INDEX('Hoja de Trabajo para listado'!$DE$153:$DG$274,MATCH($A396,'Hoja de Trabajo para listado'!$DE$153:$DE$1048576,0),MATCH((CUADRO!L$4&amp;$E396),'Hoja de Trabajo para listado'!$DE$151:$DG$151,0)),0)+IFERROR(INDEX('Hoja de Trabajo para listado'!$CD$155:$DC$1048576,MATCH($A396,'Hoja de Trabajo para listado'!$CD$155:$CD$1048576,0),MATCH((CUADRO!L$4&amp;$E396),'Hoja de Trabajo para listado'!$CD$151:$DC$151,0)),0)</f>
        <v>0</v>
      </c>
      <c r="M396" s="245">
        <f ca="1">+IFERROR(INDEX('Hoja de Trabajo para listado'!$A$155:$Z$1048576,MATCH($A396,'Hoja de Trabajo para listado'!$A$155:$A$1048576,0),MATCH((CUADRO!M$4&amp;$E396),'Hoja de Trabajo para listado'!$A$151:$Z$151,0)),0)+IFERROR(INDEX('Hoja de Trabajo para listado'!$AB$155:$BA$1048576,MATCH($A396,'Hoja de Trabajo para listado'!$AB$155:$AB$1048576,0),MATCH((CUADRO!M$4&amp;$E396),'Hoja de Trabajo para listado'!$AB$151:$BA$151,0)),0)+IFERROR(INDEX('Hoja de Trabajo para listado'!$BC$155:$CB$1048576,MATCH($A396,'Hoja de Trabajo para listado'!$BC$155:$BC$1048576,0),MATCH((CUADRO!M$4&amp;$E396),'Hoja de Trabajo para listado'!$BC$151:$CB$151,0)),0)+IFERROR(INDEX('Hoja de Trabajo para listado'!$DE$153:$DG$274,MATCH($A396,'Hoja de Trabajo para listado'!$DE$153:$DE$1048576,0),MATCH((CUADRO!M$4&amp;$E396),'Hoja de Trabajo para listado'!$DE$151:$DG$151,0)),0)+IFERROR(INDEX('Hoja de Trabajo para listado'!$CD$155:$DC$1048576,MATCH($A396,'Hoja de Trabajo para listado'!$CD$155:$CD$1048576,0),MATCH((CUADRO!M$4&amp;$E396),'Hoja de Trabajo para listado'!$CD$151:$DC$151,0)),0)</f>
        <v>0</v>
      </c>
      <c r="N396" s="245">
        <f ca="1">+IFERROR(INDEX('Hoja de Trabajo para listado'!$A$155:$Z$1048576,MATCH($A396,'Hoja de Trabajo para listado'!$A$155:$A$1048576,0),MATCH((CUADRO!N$4&amp;$E396),'Hoja de Trabajo para listado'!$A$151:$Z$151,0)),0)+IFERROR(INDEX('Hoja de Trabajo para listado'!$AB$155:$BA$1048576,MATCH($A396,'Hoja de Trabajo para listado'!$AB$155:$AB$1048576,0),MATCH((CUADRO!N$4&amp;$E396),'Hoja de Trabajo para listado'!$AB$151:$BA$151,0)),0)+IFERROR(INDEX('Hoja de Trabajo para listado'!$BC$155:$CB$1048576,MATCH($A396,'Hoja de Trabajo para listado'!$BC$155:$BC$1048576,0),MATCH((CUADRO!N$4&amp;$E396),'Hoja de Trabajo para listado'!$BC$151:$CB$151,0)),0)+IFERROR(INDEX('Hoja de Trabajo para listado'!$DE$153:$DG$274,MATCH($A396,'Hoja de Trabajo para listado'!$DE$153:$DE$1048576,0),MATCH((CUADRO!N$4&amp;$E396),'Hoja de Trabajo para listado'!$DE$151:$DG$151,0)),0)+IFERROR(INDEX('Hoja de Trabajo para listado'!$CD$155:$DC$1048576,MATCH($A396,'Hoja de Trabajo para listado'!$CD$155:$CD$1048576,0),MATCH((CUADRO!N$4&amp;$E396),'Hoja de Trabajo para listado'!$CD$151:$DC$151,0)),0)</f>
        <v>0</v>
      </c>
      <c r="O396" s="245">
        <f ca="1">+IFERROR(INDEX('Hoja de Trabajo para listado'!$A$155:$Z$1048576,MATCH($A396,'Hoja de Trabajo para listado'!$A$155:$A$1048576,0),MATCH((CUADRO!O$4&amp;$E396),'Hoja de Trabajo para listado'!$A$151:$Z$151,0)),0)+IFERROR(INDEX('Hoja de Trabajo para listado'!$AB$155:$BA$1048576,MATCH($A396,'Hoja de Trabajo para listado'!$AB$155:$AB$1048576,0),MATCH((CUADRO!O$4&amp;$E396),'Hoja de Trabajo para listado'!$AB$151:$BA$151,0)),0)+IFERROR(INDEX('Hoja de Trabajo para listado'!$BC$155:$CB$1048576,MATCH($A396,'Hoja de Trabajo para listado'!$BC$155:$BC$1048576,0),MATCH((CUADRO!O$4&amp;$E396),'Hoja de Trabajo para listado'!$BC$151:$CB$151,0)),0)+IFERROR(INDEX('Hoja de Trabajo para listado'!$DE$153:$DG$274,MATCH($A396,'Hoja de Trabajo para listado'!$DE$153:$DE$1048576,0),MATCH((CUADRO!O$4&amp;$E396),'Hoja de Trabajo para listado'!$DE$151:$DG$151,0)),0)+IFERROR(INDEX('Hoja de Trabajo para listado'!$CD$155:$DC$1048576,MATCH($A396,'Hoja de Trabajo para listado'!$CD$155:$CD$1048576,0),MATCH((CUADRO!O$4&amp;$E396),'Hoja de Trabajo para listado'!$CD$151:$DC$151,0)),0)</f>
        <v>0</v>
      </c>
      <c r="P396" s="245">
        <f ca="1">+IFERROR(INDEX('Hoja de Trabajo para listado'!$A$155:$Z$1048576,MATCH($A396,'Hoja de Trabajo para listado'!$A$155:$A$1048576,0),MATCH((CUADRO!P$4&amp;$E396),'Hoja de Trabajo para listado'!$A$151:$Z$151,0)),0)+IFERROR(INDEX('Hoja de Trabajo para listado'!$AB$155:$BA$1048576,MATCH($A396,'Hoja de Trabajo para listado'!$AB$155:$AB$1048576,0),MATCH((CUADRO!P$4&amp;$E396),'Hoja de Trabajo para listado'!$AB$151:$BA$151,0)),0)+IFERROR(INDEX('Hoja de Trabajo para listado'!$BC$155:$CB$1048576,MATCH($A396,'Hoja de Trabajo para listado'!$BC$155:$BC$1048576,0),MATCH((CUADRO!P$4&amp;$E396),'Hoja de Trabajo para listado'!$BC$151:$CB$151,0)),0)+IFERROR(INDEX('Hoja de Trabajo para listado'!$DE$153:$DG$274,MATCH($A396,'Hoja de Trabajo para listado'!$DE$153:$DE$1048576,0),MATCH((CUADRO!P$4&amp;$E396),'Hoja de Trabajo para listado'!$DE$151:$DG$151,0)),0)+IFERROR(INDEX('Hoja de Trabajo para listado'!$CD$155:$DC$1048576,MATCH($A396,'Hoja de Trabajo para listado'!$CD$155:$CD$1048576,0),MATCH((CUADRO!P$4&amp;$E396),'Hoja de Trabajo para listado'!$CD$151:$DC$151,0)),0)</f>
        <v>0</v>
      </c>
      <c r="Q396" s="245">
        <f ca="1">+IFERROR(INDEX('Hoja de Trabajo para listado'!$A$155:$Z$1048576,MATCH($A396,'Hoja de Trabajo para listado'!$A$155:$A$1048576,0),MATCH((CUADRO!Q$4&amp;$E396),'Hoja de Trabajo para listado'!$A$151:$Z$151,0)),0)+IFERROR(INDEX('Hoja de Trabajo para listado'!$AB$155:$BA$1048576,MATCH($A396,'Hoja de Trabajo para listado'!$AB$155:$AB$1048576,0),MATCH((CUADRO!Q$4&amp;$E396),'Hoja de Trabajo para listado'!$AB$151:$BA$151,0)),0)+IFERROR(INDEX('Hoja de Trabajo para listado'!$BC$155:$CB$1048576,MATCH($A396,'Hoja de Trabajo para listado'!$BC$155:$BC$1048576,0),MATCH((CUADRO!Q$4&amp;$E396),'Hoja de Trabajo para listado'!$BC$151:$CB$151,0)),0)+IFERROR(INDEX('Hoja de Trabajo para listado'!$DE$153:$DG$274,MATCH($A396,'Hoja de Trabajo para listado'!$DE$153:$DE$1048576,0),MATCH((CUADRO!Q$4&amp;$E396),'Hoja de Trabajo para listado'!$DE$151:$DG$151,0)),0)+IFERROR(INDEX('Hoja de Trabajo para listado'!$CD$155:$DC$1048576,MATCH($A396,'Hoja de Trabajo para listado'!$CD$155:$CD$1048576,0),MATCH((CUADRO!Q$4&amp;$E396),'Hoja de Trabajo para listado'!$CD$151:$DC$151,0)),0)</f>
        <v>0</v>
      </c>
      <c r="R396" s="245">
        <f t="shared" ca="1" si="19"/>
        <v>2643263.83</v>
      </c>
      <c r="S396" s="262">
        <f ca="1">+R395+R396</f>
        <v>2643263.83</v>
      </c>
      <c r="T396" s="245">
        <f ca="1">+S396</f>
        <v>2643263.83</v>
      </c>
      <c r="U396" s="244">
        <f t="shared" si="20"/>
        <v>2</v>
      </c>
      <c r="V396" s="333" t="str">
        <f>+VLOOKUP(A396,bd_lista!$A$3:$E$592,5,FALSE)</f>
        <v>Instituciones Descentralizadas</v>
      </c>
      <c r="W396" s="388"/>
      <c r="X396" s="242">
        <f>+VLOOKUP(A396,[4]Sheet1!$A$13:$D$744,4,FALSE)</f>
        <v>0</v>
      </c>
      <c r="Y396" s="242" t="e">
        <f>+VLOOKUP(X396,bd_lista!$A$3:$C$592,3,FALSE)</f>
        <v>#N/A</v>
      </c>
      <c r="Z396" s="292"/>
      <c r="AA396" s="321"/>
    </row>
    <row r="397" spans="1:27" ht="15" customHeight="1">
      <c r="A397" s="251">
        <v>682</v>
      </c>
      <c r="B397" s="392">
        <f>+A397</f>
        <v>682</v>
      </c>
      <c r="C397" s="247" t="str">
        <f>+VLOOKUP(A397,bd_lista!$A$3:$C$592,3,FALSE)</f>
        <v>Defensoria del Pueblo</v>
      </c>
      <c r="D397" s="389" t="str">
        <f>+C397</f>
        <v>Defensoria del Pueblo</v>
      </c>
      <c r="E397" s="247" t="s">
        <v>1304</v>
      </c>
      <c r="F397" s="243">
        <f ca="1">+IFERROR(INDEX('Hoja de Trabajo para listado'!$A$155:$Z$1048576,MATCH($A397,'Hoja de Trabajo para listado'!$A$155:$A$1048576,0),MATCH((CUADRO!F$4&amp;$E397),'Hoja de Trabajo para listado'!$A$151:$Z$151,0)),0)+IFERROR(INDEX('Hoja de Trabajo para listado'!$AB$155:$BA$1048576,MATCH($A397,'Hoja de Trabajo para listado'!$AB$155:$AB$1048576,0),MATCH((CUADRO!F$4&amp;$E397),'Hoja de Trabajo para listado'!$AB$151:$BA$151,0)),0)+IFERROR(INDEX('Hoja de Trabajo para listado'!$BC$155:$CB$1048576,MATCH($A397,'Hoja de Trabajo para listado'!$BC$155:$BC$1048576,0),MATCH((CUADRO!F$4&amp;$E397),'Hoja de Trabajo para listado'!$BC$151:$CB$151,0)),0)+IFERROR(INDEX('Hoja de Trabajo para listado'!$DE$153:$DG$274,MATCH($A397,'Hoja de Trabajo para listado'!$DE$153:$DE$1048576,0),MATCH((CUADRO!F$4&amp;$E397),'Hoja de Trabajo para listado'!$DE$151:$DG$151,0)),0)+IFERROR(INDEX('Hoja de Trabajo para listado'!$CD$155:$DC$1048576,MATCH($A397,'Hoja de Trabajo para listado'!$CD$155:$CD$1048576,0),MATCH((CUADRO!F$4&amp;$E397),'Hoja de Trabajo para listado'!$CD$151:$DC$151,0)),0)</f>
        <v>0</v>
      </c>
      <c r="G397" s="243">
        <f ca="1">+IFERROR(INDEX('Hoja de Trabajo para listado'!$A$155:$Z$1048576,MATCH($A397,'Hoja de Trabajo para listado'!$A$155:$A$1048576,0),MATCH((CUADRO!G$4&amp;$E397),'Hoja de Trabajo para listado'!$A$151:$Z$151,0)),0)+IFERROR(INDEX('Hoja de Trabajo para listado'!$AB$155:$BA$1048576,MATCH($A397,'Hoja de Trabajo para listado'!$AB$155:$AB$1048576,0),MATCH((CUADRO!G$4&amp;$E397),'Hoja de Trabajo para listado'!$AB$151:$BA$151,0)),0)+IFERROR(INDEX('Hoja de Trabajo para listado'!$BC$155:$CB$1048576,MATCH($A397,'Hoja de Trabajo para listado'!$BC$155:$BC$1048576,0),MATCH((CUADRO!G$4&amp;$E397),'Hoja de Trabajo para listado'!$BC$151:$CB$151,0)),0)+IFERROR(INDEX('Hoja de Trabajo para listado'!$DE$153:$DG$274,MATCH($A397,'Hoja de Trabajo para listado'!$DE$153:$DE$1048576,0),MATCH((CUADRO!G$4&amp;$E397),'Hoja de Trabajo para listado'!$DE$151:$DG$151,0)),0)+IFERROR(INDEX('Hoja de Trabajo para listado'!$CD$155:$DC$1048576,MATCH($A397,'Hoja de Trabajo para listado'!$CD$155:$CD$1048576,0),MATCH((CUADRO!G$4&amp;$E397),'Hoja de Trabajo para listado'!$CD$151:$DC$151,0)),0)</f>
        <v>0</v>
      </c>
      <c r="H397" s="243">
        <f ca="1">+IFERROR(INDEX('Hoja de Trabajo para listado'!$A$155:$Z$1048576,MATCH($A397,'Hoja de Trabajo para listado'!$A$155:$A$1048576,0),MATCH((CUADRO!H$4&amp;$E397),'Hoja de Trabajo para listado'!$A$151:$Z$151,0)),0)+IFERROR(INDEX('Hoja de Trabajo para listado'!$AB$155:$BA$1048576,MATCH($A397,'Hoja de Trabajo para listado'!$AB$155:$AB$1048576,0),MATCH((CUADRO!H$4&amp;$E397),'Hoja de Trabajo para listado'!$AB$151:$BA$151,0)),0)+IFERROR(INDEX('Hoja de Trabajo para listado'!$BC$155:$CB$1048576,MATCH($A397,'Hoja de Trabajo para listado'!$BC$155:$BC$1048576,0),MATCH((CUADRO!H$4&amp;$E397),'Hoja de Trabajo para listado'!$BC$151:$CB$151,0)),0)+IFERROR(INDEX('Hoja de Trabajo para listado'!$DE$153:$DG$274,MATCH($A397,'Hoja de Trabajo para listado'!$DE$153:$DE$1048576,0),MATCH((CUADRO!H$4&amp;$E397),'Hoja de Trabajo para listado'!$DE$151:$DG$151,0)),0)+IFERROR(INDEX('Hoja de Trabajo para listado'!$CD$155:$DC$1048576,MATCH($A397,'Hoja de Trabajo para listado'!$CD$155:$CD$1048576,0),MATCH((CUADRO!H$4&amp;$E397),'Hoja de Trabajo para listado'!$CD$151:$DC$151,0)),0)</f>
        <v>0</v>
      </c>
      <c r="I397" s="243">
        <f ca="1">+IFERROR(INDEX('Hoja de Trabajo para listado'!$A$155:$Z$1048576,MATCH($A397,'Hoja de Trabajo para listado'!$A$155:$A$1048576,0),MATCH((CUADRO!I$4&amp;$E397),'Hoja de Trabajo para listado'!$A$151:$Z$151,0)),0)+IFERROR(INDEX('Hoja de Trabajo para listado'!$AB$155:$BA$1048576,MATCH($A397,'Hoja de Trabajo para listado'!$AB$155:$AB$1048576,0),MATCH((CUADRO!I$4&amp;$E397),'Hoja de Trabajo para listado'!$AB$151:$BA$151,0)),0)+IFERROR(INDEX('Hoja de Trabajo para listado'!$BC$155:$CB$1048576,MATCH($A397,'Hoja de Trabajo para listado'!$BC$155:$BC$1048576,0),MATCH((CUADRO!I$4&amp;$E397),'Hoja de Trabajo para listado'!$BC$151:$CB$151,0)),0)+IFERROR(INDEX('Hoja de Trabajo para listado'!$DE$153:$DG$274,MATCH($A397,'Hoja de Trabajo para listado'!$DE$153:$DE$1048576,0),MATCH((CUADRO!I$4&amp;$E397),'Hoja de Trabajo para listado'!$DE$151:$DG$151,0)),0)+IFERROR(INDEX('Hoja de Trabajo para listado'!$CD$155:$DC$1048576,MATCH($A397,'Hoja de Trabajo para listado'!$CD$155:$CD$1048576,0),MATCH((CUADRO!I$4&amp;$E397),'Hoja de Trabajo para listado'!$CD$151:$DC$151,0)),0)</f>
        <v>0</v>
      </c>
      <c r="J397" s="243">
        <f ca="1">+IFERROR(INDEX('Hoja de Trabajo para listado'!$A$155:$Z$1048576,MATCH($A397,'Hoja de Trabajo para listado'!$A$155:$A$1048576,0),MATCH((CUADRO!J$4&amp;$E397),'Hoja de Trabajo para listado'!$A$151:$Z$151,0)),0)+IFERROR(INDEX('Hoja de Trabajo para listado'!$AB$155:$BA$1048576,MATCH($A397,'Hoja de Trabajo para listado'!$AB$155:$AB$1048576,0),MATCH((CUADRO!J$4&amp;$E397),'Hoja de Trabajo para listado'!$AB$151:$BA$151,0)),0)+IFERROR(INDEX('Hoja de Trabajo para listado'!$BC$155:$CB$1048576,MATCH($A397,'Hoja de Trabajo para listado'!$BC$155:$BC$1048576,0),MATCH((CUADRO!J$4&amp;$E397),'Hoja de Trabajo para listado'!$BC$151:$CB$151,0)),0)+IFERROR(INDEX('Hoja de Trabajo para listado'!$DE$153:$DG$274,MATCH($A397,'Hoja de Trabajo para listado'!$DE$153:$DE$1048576,0),MATCH((CUADRO!J$4&amp;$E397),'Hoja de Trabajo para listado'!$DE$151:$DG$151,0)),0)+IFERROR(INDEX('Hoja de Trabajo para listado'!$CD$155:$DC$1048576,MATCH($A397,'Hoja de Trabajo para listado'!$CD$155:$CD$1048576,0),MATCH((CUADRO!J$4&amp;$E397),'Hoja de Trabajo para listado'!$CD$151:$DC$151,0)),0)</f>
        <v>0</v>
      </c>
      <c r="K397" s="243">
        <f ca="1">+IFERROR(INDEX('Hoja de Trabajo para listado'!$A$155:$Z$1048576,MATCH($A397,'Hoja de Trabajo para listado'!$A$155:$A$1048576,0),MATCH((CUADRO!K$4&amp;$E397),'Hoja de Trabajo para listado'!$A$151:$Z$151,0)),0)+IFERROR(INDEX('Hoja de Trabajo para listado'!$AB$155:$BA$1048576,MATCH($A397,'Hoja de Trabajo para listado'!$AB$155:$AB$1048576,0),MATCH((CUADRO!K$4&amp;$E397),'Hoja de Trabajo para listado'!$AB$151:$BA$151,0)),0)+IFERROR(INDEX('Hoja de Trabajo para listado'!$BC$155:$CB$1048576,MATCH($A397,'Hoja de Trabajo para listado'!$BC$155:$BC$1048576,0),MATCH((CUADRO!K$4&amp;$E397),'Hoja de Trabajo para listado'!$BC$151:$CB$151,0)),0)+IFERROR(INDEX('Hoja de Trabajo para listado'!$DE$153:$DG$274,MATCH($A397,'Hoja de Trabajo para listado'!$DE$153:$DE$1048576,0),MATCH((CUADRO!K$4&amp;$E397),'Hoja de Trabajo para listado'!$DE$151:$DG$151,0)),0)+IFERROR(INDEX('Hoja de Trabajo para listado'!$CD$155:$DC$1048576,MATCH($A397,'Hoja de Trabajo para listado'!$CD$155:$CD$1048576,0),MATCH((CUADRO!K$4&amp;$E397),'Hoja de Trabajo para listado'!$CD$151:$DC$151,0)),0)</f>
        <v>0</v>
      </c>
      <c r="L397" s="243">
        <f ca="1">+IFERROR(INDEX('Hoja de Trabajo para listado'!$A$155:$Z$1048576,MATCH($A397,'Hoja de Trabajo para listado'!$A$155:$A$1048576,0),MATCH((CUADRO!L$4&amp;$E397),'Hoja de Trabajo para listado'!$A$151:$Z$151,0)),0)+IFERROR(INDEX('Hoja de Trabajo para listado'!$AB$155:$BA$1048576,MATCH($A397,'Hoja de Trabajo para listado'!$AB$155:$AB$1048576,0),MATCH((CUADRO!L$4&amp;$E397),'Hoja de Trabajo para listado'!$AB$151:$BA$151,0)),0)+IFERROR(INDEX('Hoja de Trabajo para listado'!$BC$155:$CB$1048576,MATCH($A397,'Hoja de Trabajo para listado'!$BC$155:$BC$1048576,0),MATCH((CUADRO!L$4&amp;$E397),'Hoja de Trabajo para listado'!$BC$151:$CB$151,0)),0)+IFERROR(INDEX('Hoja de Trabajo para listado'!$DE$153:$DG$274,MATCH($A397,'Hoja de Trabajo para listado'!$DE$153:$DE$1048576,0),MATCH((CUADRO!L$4&amp;$E397),'Hoja de Trabajo para listado'!$DE$151:$DG$151,0)),0)+IFERROR(INDEX('Hoja de Trabajo para listado'!$CD$155:$DC$1048576,MATCH($A397,'Hoja de Trabajo para listado'!$CD$155:$CD$1048576,0),MATCH((CUADRO!L$4&amp;$E397),'Hoja de Trabajo para listado'!$CD$151:$DC$151,0)),0)</f>
        <v>0</v>
      </c>
      <c r="M397" s="243">
        <f ca="1">+IFERROR(INDEX('Hoja de Trabajo para listado'!$A$155:$Z$1048576,MATCH($A397,'Hoja de Trabajo para listado'!$A$155:$A$1048576,0),MATCH((CUADRO!M$4&amp;$E397),'Hoja de Trabajo para listado'!$A$151:$Z$151,0)),0)+IFERROR(INDEX('Hoja de Trabajo para listado'!$AB$155:$BA$1048576,MATCH($A397,'Hoja de Trabajo para listado'!$AB$155:$AB$1048576,0),MATCH((CUADRO!M$4&amp;$E397),'Hoja de Trabajo para listado'!$AB$151:$BA$151,0)),0)+IFERROR(INDEX('Hoja de Trabajo para listado'!$BC$155:$CB$1048576,MATCH($A397,'Hoja de Trabajo para listado'!$BC$155:$BC$1048576,0),MATCH((CUADRO!M$4&amp;$E397),'Hoja de Trabajo para listado'!$BC$151:$CB$151,0)),0)+IFERROR(INDEX('Hoja de Trabajo para listado'!$DE$153:$DG$274,MATCH($A397,'Hoja de Trabajo para listado'!$DE$153:$DE$1048576,0),MATCH((CUADRO!M$4&amp;$E397),'Hoja de Trabajo para listado'!$DE$151:$DG$151,0)),0)+IFERROR(INDEX('Hoja de Trabajo para listado'!$CD$155:$DC$1048576,MATCH($A397,'Hoja de Trabajo para listado'!$CD$155:$CD$1048576,0),MATCH((CUADRO!M$4&amp;$E397),'Hoja de Trabajo para listado'!$CD$151:$DC$151,0)),0)</f>
        <v>0</v>
      </c>
      <c r="N397" s="243">
        <f ca="1">+IFERROR(INDEX('Hoja de Trabajo para listado'!$A$155:$Z$1048576,MATCH($A397,'Hoja de Trabajo para listado'!$A$155:$A$1048576,0),MATCH((CUADRO!N$4&amp;$E397),'Hoja de Trabajo para listado'!$A$151:$Z$151,0)),0)+IFERROR(INDEX('Hoja de Trabajo para listado'!$AB$155:$BA$1048576,MATCH($A397,'Hoja de Trabajo para listado'!$AB$155:$AB$1048576,0),MATCH((CUADRO!N$4&amp;$E397),'Hoja de Trabajo para listado'!$AB$151:$BA$151,0)),0)+IFERROR(INDEX('Hoja de Trabajo para listado'!$BC$155:$CB$1048576,MATCH($A397,'Hoja de Trabajo para listado'!$BC$155:$BC$1048576,0),MATCH((CUADRO!N$4&amp;$E397),'Hoja de Trabajo para listado'!$BC$151:$CB$151,0)),0)+IFERROR(INDEX('Hoja de Trabajo para listado'!$DE$153:$DG$274,MATCH($A397,'Hoja de Trabajo para listado'!$DE$153:$DE$1048576,0),MATCH((CUADRO!N$4&amp;$E397),'Hoja de Trabajo para listado'!$DE$151:$DG$151,0)),0)+IFERROR(INDEX('Hoja de Trabajo para listado'!$CD$155:$DC$1048576,MATCH($A397,'Hoja de Trabajo para listado'!$CD$155:$CD$1048576,0),MATCH((CUADRO!N$4&amp;$E397),'Hoja de Trabajo para listado'!$CD$151:$DC$151,0)),0)</f>
        <v>0</v>
      </c>
      <c r="O397" s="243">
        <f ca="1">+IFERROR(INDEX('Hoja de Trabajo para listado'!$A$155:$Z$1048576,MATCH($A397,'Hoja de Trabajo para listado'!$A$155:$A$1048576,0),MATCH((CUADRO!O$4&amp;$E397),'Hoja de Trabajo para listado'!$A$151:$Z$151,0)),0)+IFERROR(INDEX('Hoja de Trabajo para listado'!$AB$155:$BA$1048576,MATCH($A397,'Hoja de Trabajo para listado'!$AB$155:$AB$1048576,0),MATCH((CUADRO!O$4&amp;$E397),'Hoja de Trabajo para listado'!$AB$151:$BA$151,0)),0)+IFERROR(INDEX('Hoja de Trabajo para listado'!$BC$155:$CB$1048576,MATCH($A397,'Hoja de Trabajo para listado'!$BC$155:$BC$1048576,0),MATCH((CUADRO!O$4&amp;$E397),'Hoja de Trabajo para listado'!$BC$151:$CB$151,0)),0)+IFERROR(INDEX('Hoja de Trabajo para listado'!$DE$153:$DG$274,MATCH($A397,'Hoja de Trabajo para listado'!$DE$153:$DE$1048576,0),MATCH((CUADRO!O$4&amp;$E397),'Hoja de Trabajo para listado'!$DE$151:$DG$151,0)),0)+IFERROR(INDEX('Hoja de Trabajo para listado'!$CD$155:$DC$1048576,MATCH($A397,'Hoja de Trabajo para listado'!$CD$155:$CD$1048576,0),MATCH((CUADRO!O$4&amp;$E397),'Hoja de Trabajo para listado'!$CD$151:$DC$151,0)),0)</f>
        <v>0</v>
      </c>
      <c r="P397" s="243">
        <f ca="1">+IFERROR(INDEX('Hoja de Trabajo para listado'!$A$155:$Z$1048576,MATCH($A397,'Hoja de Trabajo para listado'!$A$155:$A$1048576,0),MATCH((CUADRO!P$4&amp;$E397),'Hoja de Trabajo para listado'!$A$151:$Z$151,0)),0)+IFERROR(INDEX('Hoja de Trabajo para listado'!$AB$155:$BA$1048576,MATCH($A397,'Hoja de Trabajo para listado'!$AB$155:$AB$1048576,0),MATCH((CUADRO!P$4&amp;$E397),'Hoja de Trabajo para listado'!$AB$151:$BA$151,0)),0)+IFERROR(INDEX('Hoja de Trabajo para listado'!$BC$155:$CB$1048576,MATCH($A397,'Hoja de Trabajo para listado'!$BC$155:$BC$1048576,0),MATCH((CUADRO!P$4&amp;$E397),'Hoja de Trabajo para listado'!$BC$151:$CB$151,0)),0)+IFERROR(INDEX('Hoja de Trabajo para listado'!$DE$153:$DG$274,MATCH($A397,'Hoja de Trabajo para listado'!$DE$153:$DE$1048576,0),MATCH((CUADRO!P$4&amp;$E397),'Hoja de Trabajo para listado'!$DE$151:$DG$151,0)),0)+IFERROR(INDEX('Hoja de Trabajo para listado'!$CD$155:$DC$1048576,MATCH($A397,'Hoja de Trabajo para listado'!$CD$155:$CD$1048576,0),MATCH((CUADRO!P$4&amp;$E397),'Hoja de Trabajo para listado'!$CD$151:$DC$151,0)),0)</f>
        <v>0</v>
      </c>
      <c r="Q397" s="243">
        <f ca="1">+IFERROR(INDEX('Hoja de Trabajo para listado'!$A$155:$Z$1048576,MATCH($A397,'Hoja de Trabajo para listado'!$A$155:$A$1048576,0),MATCH((CUADRO!Q$4&amp;$E397),'Hoja de Trabajo para listado'!$A$151:$Z$151,0)),0)+IFERROR(INDEX('Hoja de Trabajo para listado'!$AB$155:$BA$1048576,MATCH($A397,'Hoja de Trabajo para listado'!$AB$155:$AB$1048576,0),MATCH((CUADRO!Q$4&amp;$E397),'Hoja de Trabajo para listado'!$AB$151:$BA$151,0)),0)+IFERROR(INDEX('Hoja de Trabajo para listado'!$BC$155:$CB$1048576,MATCH($A397,'Hoja de Trabajo para listado'!$BC$155:$BC$1048576,0),MATCH((CUADRO!Q$4&amp;$E397),'Hoja de Trabajo para listado'!$BC$151:$CB$151,0)),0)+IFERROR(INDEX('Hoja de Trabajo para listado'!$DE$153:$DG$274,MATCH($A397,'Hoja de Trabajo para listado'!$DE$153:$DE$1048576,0),MATCH((CUADRO!Q$4&amp;$E397),'Hoja de Trabajo para listado'!$DE$151:$DG$151,0)),0)+IFERROR(INDEX('Hoja de Trabajo para listado'!$CD$155:$DC$1048576,MATCH($A397,'Hoja de Trabajo para listado'!$CD$155:$CD$1048576,0),MATCH((CUADRO!Q$4&amp;$E397),'Hoja de Trabajo para listado'!$CD$151:$DC$151,0)),0)</f>
        <v>0</v>
      </c>
      <c r="R397" s="243">
        <f t="shared" ca="1" si="19"/>
        <v>0</v>
      </c>
      <c r="S397" s="263"/>
      <c r="T397" s="243">
        <f ca="1">+T398</f>
        <v>8305.48</v>
      </c>
      <c r="U397" s="242">
        <f t="shared" si="20"/>
        <v>1</v>
      </c>
      <c r="V397" s="333" t="str">
        <f>+VLOOKUP(A397,bd_lista!$A$3:$E$592,5,FALSE)</f>
        <v>Instituciones Descentralizadas</v>
      </c>
      <c r="W397" s="387" t="str">
        <f>+V397</f>
        <v>Instituciones Descentralizadas</v>
      </c>
      <c r="X397" s="242">
        <v>66</v>
      </c>
      <c r="Y397" s="242" t="str">
        <f>+VLOOKUP(X397,bd_lista!$A$3:$C$592,3,FALSE)</f>
        <v>Ministerio de Planificación del Desarrollo</v>
      </c>
      <c r="Z397" s="294">
        <f>+X397</f>
        <v>66</v>
      </c>
      <c r="AA397" s="319" t="str">
        <f>+Y397</f>
        <v>Ministerio de Planificación del Desarrollo</v>
      </c>
    </row>
    <row r="398" spans="1:27" ht="15" customHeight="1">
      <c r="A398" s="32">
        <v>682</v>
      </c>
      <c r="B398" s="393"/>
      <c r="C398" s="333" t="str">
        <f>+VLOOKUP(A398,bd_lista!$A$3:$C$592,3,FALSE)</f>
        <v>Defensoria del Pueblo</v>
      </c>
      <c r="D398" s="390"/>
      <c r="E398" s="333" t="s">
        <v>1305</v>
      </c>
      <c r="F398" s="245">
        <f ca="1">+IFERROR(INDEX('Hoja de Trabajo para listado'!$A$155:$Z$1048576,MATCH($A398,'Hoja de Trabajo para listado'!$A$155:$A$1048576,0),MATCH((CUADRO!F$4&amp;$E398),'Hoja de Trabajo para listado'!$A$151:$Z$151,0)),0)+IFERROR(INDEX('Hoja de Trabajo para listado'!$AB$155:$BA$1048576,MATCH($A398,'Hoja de Trabajo para listado'!$AB$155:$AB$1048576,0),MATCH((CUADRO!F$4&amp;$E398),'Hoja de Trabajo para listado'!$AB$151:$BA$151,0)),0)+IFERROR(INDEX('Hoja de Trabajo para listado'!$BC$155:$CB$1048576,MATCH($A398,'Hoja de Trabajo para listado'!$BC$155:$BC$1048576,0),MATCH((CUADRO!F$4&amp;$E398),'Hoja de Trabajo para listado'!$BC$151:$CB$151,0)),0)+IFERROR(INDEX('Hoja de Trabajo para listado'!$DE$153:$DG$274,MATCH($A398,'Hoja de Trabajo para listado'!$DE$153:$DE$1048576,0),MATCH((CUADRO!F$4&amp;$E398),'Hoja de Trabajo para listado'!$DE$151:$DG$151,0)),0)+IFERROR(INDEX('Hoja de Trabajo para listado'!$CD$155:$DC$1048576,MATCH($A398,'Hoja de Trabajo para listado'!$CD$155:$CD$1048576,0),MATCH((CUADRO!F$4&amp;$E398),'Hoja de Trabajo para listado'!$CD$151:$DC$151,0)),0)</f>
        <v>0</v>
      </c>
      <c r="G398" s="245">
        <f ca="1">+IFERROR(INDEX('Hoja de Trabajo para listado'!$A$155:$Z$1048576,MATCH($A398,'Hoja de Trabajo para listado'!$A$155:$A$1048576,0),MATCH((CUADRO!G$4&amp;$E398),'Hoja de Trabajo para listado'!$A$151:$Z$151,0)),0)+IFERROR(INDEX('Hoja de Trabajo para listado'!$AB$155:$BA$1048576,MATCH($A398,'Hoja de Trabajo para listado'!$AB$155:$AB$1048576,0),MATCH((CUADRO!G$4&amp;$E398),'Hoja de Trabajo para listado'!$AB$151:$BA$151,0)),0)+IFERROR(INDEX('Hoja de Trabajo para listado'!$BC$155:$CB$1048576,MATCH($A398,'Hoja de Trabajo para listado'!$BC$155:$BC$1048576,0),MATCH((CUADRO!G$4&amp;$E398),'Hoja de Trabajo para listado'!$BC$151:$CB$151,0)),0)+IFERROR(INDEX('Hoja de Trabajo para listado'!$DE$153:$DG$274,MATCH($A398,'Hoja de Trabajo para listado'!$DE$153:$DE$1048576,0),MATCH((CUADRO!G$4&amp;$E398),'Hoja de Trabajo para listado'!$DE$151:$DG$151,0)),0)+IFERROR(INDEX('Hoja de Trabajo para listado'!$CD$155:$DC$1048576,MATCH($A398,'Hoja de Trabajo para listado'!$CD$155:$CD$1048576,0),MATCH((CUADRO!G$4&amp;$E398),'Hoja de Trabajo para listado'!$CD$151:$DC$151,0)),0)</f>
        <v>0</v>
      </c>
      <c r="H398" s="245">
        <f ca="1">+IFERROR(INDEX('Hoja de Trabajo para listado'!$A$155:$Z$1048576,MATCH($A398,'Hoja de Trabajo para listado'!$A$155:$A$1048576,0),MATCH((CUADRO!H$4&amp;$E398),'Hoja de Trabajo para listado'!$A$151:$Z$151,0)),0)+IFERROR(INDEX('Hoja de Trabajo para listado'!$AB$155:$BA$1048576,MATCH($A398,'Hoja de Trabajo para listado'!$AB$155:$AB$1048576,0),MATCH((CUADRO!H$4&amp;$E398),'Hoja de Trabajo para listado'!$AB$151:$BA$151,0)),0)+IFERROR(INDEX('Hoja de Trabajo para listado'!$BC$155:$CB$1048576,MATCH($A398,'Hoja de Trabajo para listado'!$BC$155:$BC$1048576,0),MATCH((CUADRO!H$4&amp;$E398),'Hoja de Trabajo para listado'!$BC$151:$CB$151,0)),0)+IFERROR(INDEX('Hoja de Trabajo para listado'!$DE$153:$DG$274,MATCH($A398,'Hoja de Trabajo para listado'!$DE$153:$DE$1048576,0),MATCH((CUADRO!H$4&amp;$E398),'Hoja de Trabajo para listado'!$DE$151:$DG$151,0)),0)+IFERROR(INDEX('Hoja de Trabajo para listado'!$CD$155:$DC$1048576,MATCH($A398,'Hoja de Trabajo para listado'!$CD$155:$CD$1048576,0),MATCH((CUADRO!H$4&amp;$E398),'Hoja de Trabajo para listado'!$CD$151:$DC$151,0)),0)</f>
        <v>5500.3600000000006</v>
      </c>
      <c r="I398" s="245">
        <f ca="1">+IFERROR(INDEX('Hoja de Trabajo para listado'!$A$155:$Z$1048576,MATCH($A398,'Hoja de Trabajo para listado'!$A$155:$A$1048576,0),MATCH((CUADRO!I$4&amp;$E398),'Hoja de Trabajo para listado'!$A$151:$Z$151,0)),0)+IFERROR(INDEX('Hoja de Trabajo para listado'!$AB$155:$BA$1048576,MATCH($A398,'Hoja de Trabajo para listado'!$AB$155:$AB$1048576,0),MATCH((CUADRO!I$4&amp;$E398),'Hoja de Trabajo para listado'!$AB$151:$BA$151,0)),0)+IFERROR(INDEX('Hoja de Trabajo para listado'!$BC$155:$CB$1048576,MATCH($A398,'Hoja de Trabajo para listado'!$BC$155:$BC$1048576,0),MATCH((CUADRO!I$4&amp;$E398),'Hoja de Trabajo para listado'!$BC$151:$CB$151,0)),0)+IFERROR(INDEX('Hoja de Trabajo para listado'!$DE$153:$DG$274,MATCH($A398,'Hoja de Trabajo para listado'!$DE$153:$DE$1048576,0),MATCH((CUADRO!I$4&amp;$E398),'Hoja de Trabajo para listado'!$DE$151:$DG$151,0)),0)+IFERROR(INDEX('Hoja de Trabajo para listado'!$CD$155:$DC$1048576,MATCH($A398,'Hoja de Trabajo para listado'!$CD$155:$CD$1048576,0),MATCH((CUADRO!I$4&amp;$E398),'Hoja de Trabajo para listado'!$CD$151:$DC$151,0)),0)</f>
        <v>2805.12</v>
      </c>
      <c r="J398" s="245">
        <f ca="1">+IFERROR(INDEX('Hoja de Trabajo para listado'!$A$155:$Z$1048576,MATCH($A398,'Hoja de Trabajo para listado'!$A$155:$A$1048576,0),MATCH((CUADRO!J$4&amp;$E398),'Hoja de Trabajo para listado'!$A$151:$Z$151,0)),0)+IFERROR(INDEX('Hoja de Trabajo para listado'!$AB$155:$BA$1048576,MATCH($A398,'Hoja de Trabajo para listado'!$AB$155:$AB$1048576,0),MATCH((CUADRO!J$4&amp;$E398),'Hoja de Trabajo para listado'!$AB$151:$BA$151,0)),0)+IFERROR(INDEX('Hoja de Trabajo para listado'!$BC$155:$CB$1048576,MATCH($A398,'Hoja de Trabajo para listado'!$BC$155:$BC$1048576,0),MATCH((CUADRO!J$4&amp;$E398),'Hoja de Trabajo para listado'!$BC$151:$CB$151,0)),0)+IFERROR(INDEX('Hoja de Trabajo para listado'!$DE$153:$DG$274,MATCH($A398,'Hoja de Trabajo para listado'!$DE$153:$DE$1048576,0),MATCH((CUADRO!J$4&amp;$E398),'Hoja de Trabajo para listado'!$DE$151:$DG$151,0)),0)+IFERROR(INDEX('Hoja de Trabajo para listado'!$CD$155:$DC$1048576,MATCH($A398,'Hoja de Trabajo para listado'!$CD$155:$CD$1048576,0),MATCH((CUADRO!J$4&amp;$E398),'Hoja de Trabajo para listado'!$CD$151:$DC$151,0)),0)</f>
        <v>0</v>
      </c>
      <c r="K398" s="245">
        <f ca="1">+IFERROR(INDEX('Hoja de Trabajo para listado'!$A$155:$Z$1048576,MATCH($A398,'Hoja de Trabajo para listado'!$A$155:$A$1048576,0),MATCH((CUADRO!K$4&amp;$E398),'Hoja de Trabajo para listado'!$A$151:$Z$151,0)),0)+IFERROR(INDEX('Hoja de Trabajo para listado'!$AB$155:$BA$1048576,MATCH($A398,'Hoja de Trabajo para listado'!$AB$155:$AB$1048576,0),MATCH((CUADRO!K$4&amp;$E398),'Hoja de Trabajo para listado'!$AB$151:$BA$151,0)),0)+IFERROR(INDEX('Hoja de Trabajo para listado'!$BC$155:$CB$1048576,MATCH($A398,'Hoja de Trabajo para listado'!$BC$155:$BC$1048576,0),MATCH((CUADRO!K$4&amp;$E398),'Hoja de Trabajo para listado'!$BC$151:$CB$151,0)),0)+IFERROR(INDEX('Hoja de Trabajo para listado'!$DE$153:$DG$274,MATCH($A398,'Hoja de Trabajo para listado'!$DE$153:$DE$1048576,0),MATCH((CUADRO!K$4&amp;$E398),'Hoja de Trabajo para listado'!$DE$151:$DG$151,0)),0)+IFERROR(INDEX('Hoja de Trabajo para listado'!$CD$155:$DC$1048576,MATCH($A398,'Hoja de Trabajo para listado'!$CD$155:$CD$1048576,0),MATCH((CUADRO!K$4&amp;$E398),'Hoja de Trabajo para listado'!$CD$151:$DC$151,0)),0)</f>
        <v>0</v>
      </c>
      <c r="L398" s="245">
        <f ca="1">+IFERROR(INDEX('Hoja de Trabajo para listado'!$A$155:$Z$1048576,MATCH($A398,'Hoja de Trabajo para listado'!$A$155:$A$1048576,0),MATCH((CUADRO!L$4&amp;$E398),'Hoja de Trabajo para listado'!$A$151:$Z$151,0)),0)+IFERROR(INDEX('Hoja de Trabajo para listado'!$AB$155:$BA$1048576,MATCH($A398,'Hoja de Trabajo para listado'!$AB$155:$AB$1048576,0),MATCH((CUADRO!L$4&amp;$E398),'Hoja de Trabajo para listado'!$AB$151:$BA$151,0)),0)+IFERROR(INDEX('Hoja de Trabajo para listado'!$BC$155:$CB$1048576,MATCH($A398,'Hoja de Trabajo para listado'!$BC$155:$BC$1048576,0),MATCH((CUADRO!L$4&amp;$E398),'Hoja de Trabajo para listado'!$BC$151:$CB$151,0)),0)+IFERROR(INDEX('Hoja de Trabajo para listado'!$DE$153:$DG$274,MATCH($A398,'Hoja de Trabajo para listado'!$DE$153:$DE$1048576,0),MATCH((CUADRO!L$4&amp;$E398),'Hoja de Trabajo para listado'!$DE$151:$DG$151,0)),0)+IFERROR(INDEX('Hoja de Trabajo para listado'!$CD$155:$DC$1048576,MATCH($A398,'Hoja de Trabajo para listado'!$CD$155:$CD$1048576,0),MATCH((CUADRO!L$4&amp;$E398),'Hoja de Trabajo para listado'!$CD$151:$DC$151,0)),0)</f>
        <v>0</v>
      </c>
      <c r="M398" s="245">
        <f ca="1">+IFERROR(INDEX('Hoja de Trabajo para listado'!$A$155:$Z$1048576,MATCH($A398,'Hoja de Trabajo para listado'!$A$155:$A$1048576,0),MATCH((CUADRO!M$4&amp;$E398),'Hoja de Trabajo para listado'!$A$151:$Z$151,0)),0)+IFERROR(INDEX('Hoja de Trabajo para listado'!$AB$155:$BA$1048576,MATCH($A398,'Hoja de Trabajo para listado'!$AB$155:$AB$1048576,0),MATCH((CUADRO!M$4&amp;$E398),'Hoja de Trabajo para listado'!$AB$151:$BA$151,0)),0)+IFERROR(INDEX('Hoja de Trabajo para listado'!$BC$155:$CB$1048576,MATCH($A398,'Hoja de Trabajo para listado'!$BC$155:$BC$1048576,0),MATCH((CUADRO!M$4&amp;$E398),'Hoja de Trabajo para listado'!$BC$151:$CB$151,0)),0)+IFERROR(INDEX('Hoja de Trabajo para listado'!$DE$153:$DG$274,MATCH($A398,'Hoja de Trabajo para listado'!$DE$153:$DE$1048576,0),MATCH((CUADRO!M$4&amp;$E398),'Hoja de Trabajo para listado'!$DE$151:$DG$151,0)),0)+IFERROR(INDEX('Hoja de Trabajo para listado'!$CD$155:$DC$1048576,MATCH($A398,'Hoja de Trabajo para listado'!$CD$155:$CD$1048576,0),MATCH((CUADRO!M$4&amp;$E398),'Hoja de Trabajo para listado'!$CD$151:$DC$151,0)),0)</f>
        <v>0</v>
      </c>
      <c r="N398" s="245">
        <f ca="1">+IFERROR(INDEX('Hoja de Trabajo para listado'!$A$155:$Z$1048576,MATCH($A398,'Hoja de Trabajo para listado'!$A$155:$A$1048576,0),MATCH((CUADRO!N$4&amp;$E398),'Hoja de Trabajo para listado'!$A$151:$Z$151,0)),0)+IFERROR(INDEX('Hoja de Trabajo para listado'!$AB$155:$BA$1048576,MATCH($A398,'Hoja de Trabajo para listado'!$AB$155:$AB$1048576,0),MATCH((CUADRO!N$4&amp;$E398),'Hoja de Trabajo para listado'!$AB$151:$BA$151,0)),0)+IFERROR(INDEX('Hoja de Trabajo para listado'!$BC$155:$CB$1048576,MATCH($A398,'Hoja de Trabajo para listado'!$BC$155:$BC$1048576,0),MATCH((CUADRO!N$4&amp;$E398),'Hoja de Trabajo para listado'!$BC$151:$CB$151,0)),0)+IFERROR(INDEX('Hoja de Trabajo para listado'!$DE$153:$DG$274,MATCH($A398,'Hoja de Trabajo para listado'!$DE$153:$DE$1048576,0),MATCH((CUADRO!N$4&amp;$E398),'Hoja de Trabajo para listado'!$DE$151:$DG$151,0)),0)+IFERROR(INDEX('Hoja de Trabajo para listado'!$CD$155:$DC$1048576,MATCH($A398,'Hoja de Trabajo para listado'!$CD$155:$CD$1048576,0),MATCH((CUADRO!N$4&amp;$E398),'Hoja de Trabajo para listado'!$CD$151:$DC$151,0)),0)</f>
        <v>0</v>
      </c>
      <c r="O398" s="245">
        <f ca="1">+IFERROR(INDEX('Hoja de Trabajo para listado'!$A$155:$Z$1048576,MATCH($A398,'Hoja de Trabajo para listado'!$A$155:$A$1048576,0),MATCH((CUADRO!O$4&amp;$E398),'Hoja de Trabajo para listado'!$A$151:$Z$151,0)),0)+IFERROR(INDEX('Hoja de Trabajo para listado'!$AB$155:$BA$1048576,MATCH($A398,'Hoja de Trabajo para listado'!$AB$155:$AB$1048576,0),MATCH((CUADRO!O$4&amp;$E398),'Hoja de Trabajo para listado'!$AB$151:$BA$151,0)),0)+IFERROR(INDEX('Hoja de Trabajo para listado'!$BC$155:$CB$1048576,MATCH($A398,'Hoja de Trabajo para listado'!$BC$155:$BC$1048576,0),MATCH((CUADRO!O$4&amp;$E398),'Hoja de Trabajo para listado'!$BC$151:$CB$151,0)),0)+IFERROR(INDEX('Hoja de Trabajo para listado'!$DE$153:$DG$274,MATCH($A398,'Hoja de Trabajo para listado'!$DE$153:$DE$1048576,0),MATCH((CUADRO!O$4&amp;$E398),'Hoja de Trabajo para listado'!$DE$151:$DG$151,0)),0)+IFERROR(INDEX('Hoja de Trabajo para listado'!$CD$155:$DC$1048576,MATCH($A398,'Hoja de Trabajo para listado'!$CD$155:$CD$1048576,0),MATCH((CUADRO!O$4&amp;$E398),'Hoja de Trabajo para listado'!$CD$151:$DC$151,0)),0)</f>
        <v>0</v>
      </c>
      <c r="P398" s="245">
        <f ca="1">+IFERROR(INDEX('Hoja de Trabajo para listado'!$A$155:$Z$1048576,MATCH($A398,'Hoja de Trabajo para listado'!$A$155:$A$1048576,0),MATCH((CUADRO!P$4&amp;$E398),'Hoja de Trabajo para listado'!$A$151:$Z$151,0)),0)+IFERROR(INDEX('Hoja de Trabajo para listado'!$AB$155:$BA$1048576,MATCH($A398,'Hoja de Trabajo para listado'!$AB$155:$AB$1048576,0),MATCH((CUADRO!P$4&amp;$E398),'Hoja de Trabajo para listado'!$AB$151:$BA$151,0)),0)+IFERROR(INDEX('Hoja de Trabajo para listado'!$BC$155:$CB$1048576,MATCH($A398,'Hoja de Trabajo para listado'!$BC$155:$BC$1048576,0),MATCH((CUADRO!P$4&amp;$E398),'Hoja de Trabajo para listado'!$BC$151:$CB$151,0)),0)+IFERROR(INDEX('Hoja de Trabajo para listado'!$DE$153:$DG$274,MATCH($A398,'Hoja de Trabajo para listado'!$DE$153:$DE$1048576,0),MATCH((CUADRO!P$4&amp;$E398),'Hoja de Trabajo para listado'!$DE$151:$DG$151,0)),0)+IFERROR(INDEX('Hoja de Trabajo para listado'!$CD$155:$DC$1048576,MATCH($A398,'Hoja de Trabajo para listado'!$CD$155:$CD$1048576,0),MATCH((CUADRO!P$4&amp;$E398),'Hoja de Trabajo para listado'!$CD$151:$DC$151,0)),0)</f>
        <v>0</v>
      </c>
      <c r="Q398" s="245">
        <f ca="1">+IFERROR(INDEX('Hoja de Trabajo para listado'!$A$155:$Z$1048576,MATCH($A398,'Hoja de Trabajo para listado'!$A$155:$A$1048576,0),MATCH((CUADRO!Q$4&amp;$E398),'Hoja de Trabajo para listado'!$A$151:$Z$151,0)),0)+IFERROR(INDEX('Hoja de Trabajo para listado'!$AB$155:$BA$1048576,MATCH($A398,'Hoja de Trabajo para listado'!$AB$155:$AB$1048576,0),MATCH((CUADRO!Q$4&amp;$E398),'Hoja de Trabajo para listado'!$AB$151:$BA$151,0)),0)+IFERROR(INDEX('Hoja de Trabajo para listado'!$BC$155:$CB$1048576,MATCH($A398,'Hoja de Trabajo para listado'!$BC$155:$BC$1048576,0),MATCH((CUADRO!Q$4&amp;$E398),'Hoja de Trabajo para listado'!$BC$151:$CB$151,0)),0)+IFERROR(INDEX('Hoja de Trabajo para listado'!$DE$153:$DG$274,MATCH($A398,'Hoja de Trabajo para listado'!$DE$153:$DE$1048576,0),MATCH((CUADRO!Q$4&amp;$E398),'Hoja de Trabajo para listado'!$DE$151:$DG$151,0)),0)+IFERROR(INDEX('Hoja de Trabajo para listado'!$CD$155:$DC$1048576,MATCH($A398,'Hoja de Trabajo para listado'!$CD$155:$CD$1048576,0),MATCH((CUADRO!Q$4&amp;$E398),'Hoja de Trabajo para listado'!$CD$151:$DC$151,0)),0)</f>
        <v>0</v>
      </c>
      <c r="R398" s="245">
        <f t="shared" ca="1" si="19"/>
        <v>8305.48</v>
      </c>
      <c r="S398" s="262">
        <f ca="1">+R397+R398</f>
        <v>8305.48</v>
      </c>
      <c r="T398" s="245">
        <f ca="1">+S398</f>
        <v>8305.48</v>
      </c>
      <c r="U398" s="244">
        <f t="shared" si="20"/>
        <v>2</v>
      </c>
      <c r="V398" s="333" t="str">
        <f>+VLOOKUP(A398,bd_lista!$A$3:$E$592,5,FALSE)</f>
        <v>Instituciones Descentralizadas</v>
      </c>
      <c r="W398" s="388"/>
      <c r="X398" s="242">
        <v>66</v>
      </c>
      <c r="Y398" s="242" t="str">
        <f>+VLOOKUP(X398,bd_lista!$A$3:$C$592,3,FALSE)</f>
        <v>Ministerio de Planificación del Desarrollo</v>
      </c>
      <c r="Z398" s="292"/>
      <c r="AA398" s="321"/>
    </row>
    <row r="399" spans="1:27" ht="15" customHeight="1">
      <c r="A399" s="251">
        <v>683</v>
      </c>
      <c r="B399" s="392">
        <f>+A399</f>
        <v>683</v>
      </c>
      <c r="C399" s="247" t="str">
        <f>+VLOOKUP(A399,bd_lista!$A$3:$C$592,3,FALSE)</f>
        <v>Procuraduria General del Estado</v>
      </c>
      <c r="D399" s="389" t="str">
        <f>+C399</f>
        <v>Procuraduria General del Estado</v>
      </c>
      <c r="E399" s="247" t="s">
        <v>1304</v>
      </c>
      <c r="F399" s="243">
        <f ca="1">+IFERROR(INDEX('Hoja de Trabajo para listado'!$A$155:$Z$1048576,MATCH($A399,'Hoja de Trabajo para listado'!$A$155:$A$1048576,0),MATCH((CUADRO!F$4&amp;$E399),'Hoja de Trabajo para listado'!$A$151:$Z$151,0)),0)+IFERROR(INDEX('Hoja de Trabajo para listado'!$AB$155:$BA$1048576,MATCH($A399,'Hoja de Trabajo para listado'!$AB$155:$AB$1048576,0),MATCH((CUADRO!F$4&amp;$E399),'Hoja de Trabajo para listado'!$AB$151:$BA$151,0)),0)+IFERROR(INDEX('Hoja de Trabajo para listado'!$BC$155:$CB$1048576,MATCH($A399,'Hoja de Trabajo para listado'!$BC$155:$BC$1048576,0),MATCH((CUADRO!F$4&amp;$E399),'Hoja de Trabajo para listado'!$BC$151:$CB$151,0)),0)+IFERROR(INDEX('Hoja de Trabajo para listado'!$DE$153:$DG$274,MATCH($A399,'Hoja de Trabajo para listado'!$DE$153:$DE$1048576,0),MATCH((CUADRO!F$4&amp;$E399),'Hoja de Trabajo para listado'!$DE$151:$DG$151,0)),0)+IFERROR(INDEX('Hoja de Trabajo para listado'!$CD$155:$DC$1048576,MATCH($A399,'Hoja de Trabajo para listado'!$CD$155:$CD$1048576,0),MATCH((CUADRO!F$4&amp;$E399),'Hoja de Trabajo para listado'!$CD$151:$DC$151,0)),0)</f>
        <v>0</v>
      </c>
      <c r="G399" s="243">
        <f ca="1">+IFERROR(INDEX('Hoja de Trabajo para listado'!$A$155:$Z$1048576,MATCH($A399,'Hoja de Trabajo para listado'!$A$155:$A$1048576,0),MATCH((CUADRO!G$4&amp;$E399),'Hoja de Trabajo para listado'!$A$151:$Z$151,0)),0)+IFERROR(INDEX('Hoja de Trabajo para listado'!$AB$155:$BA$1048576,MATCH($A399,'Hoja de Trabajo para listado'!$AB$155:$AB$1048576,0),MATCH((CUADRO!G$4&amp;$E399),'Hoja de Trabajo para listado'!$AB$151:$BA$151,0)),0)+IFERROR(INDEX('Hoja de Trabajo para listado'!$BC$155:$CB$1048576,MATCH($A399,'Hoja de Trabajo para listado'!$BC$155:$BC$1048576,0),MATCH((CUADRO!G$4&amp;$E399),'Hoja de Trabajo para listado'!$BC$151:$CB$151,0)),0)+IFERROR(INDEX('Hoja de Trabajo para listado'!$DE$153:$DG$274,MATCH($A399,'Hoja de Trabajo para listado'!$DE$153:$DE$1048576,0),MATCH((CUADRO!G$4&amp;$E399),'Hoja de Trabajo para listado'!$DE$151:$DG$151,0)),0)+IFERROR(INDEX('Hoja de Trabajo para listado'!$CD$155:$DC$1048576,MATCH($A399,'Hoja de Trabajo para listado'!$CD$155:$CD$1048576,0),MATCH((CUADRO!G$4&amp;$E399),'Hoja de Trabajo para listado'!$CD$151:$DC$151,0)),0)</f>
        <v>0</v>
      </c>
      <c r="H399" s="243">
        <f ca="1">+IFERROR(INDEX('Hoja de Trabajo para listado'!$A$155:$Z$1048576,MATCH($A399,'Hoja de Trabajo para listado'!$A$155:$A$1048576,0),MATCH((CUADRO!H$4&amp;$E399),'Hoja de Trabajo para listado'!$A$151:$Z$151,0)),0)+IFERROR(INDEX('Hoja de Trabajo para listado'!$AB$155:$BA$1048576,MATCH($A399,'Hoja de Trabajo para listado'!$AB$155:$AB$1048576,0),MATCH((CUADRO!H$4&amp;$E399),'Hoja de Trabajo para listado'!$AB$151:$BA$151,0)),0)+IFERROR(INDEX('Hoja de Trabajo para listado'!$BC$155:$CB$1048576,MATCH($A399,'Hoja de Trabajo para listado'!$BC$155:$BC$1048576,0),MATCH((CUADRO!H$4&amp;$E399),'Hoja de Trabajo para listado'!$BC$151:$CB$151,0)),0)+IFERROR(INDEX('Hoja de Trabajo para listado'!$DE$153:$DG$274,MATCH($A399,'Hoja de Trabajo para listado'!$DE$153:$DE$1048576,0),MATCH((CUADRO!H$4&amp;$E399),'Hoja de Trabajo para listado'!$DE$151:$DG$151,0)),0)+IFERROR(INDEX('Hoja de Trabajo para listado'!$CD$155:$DC$1048576,MATCH($A399,'Hoja de Trabajo para listado'!$CD$155:$CD$1048576,0),MATCH((CUADRO!H$4&amp;$E399),'Hoja de Trabajo para listado'!$CD$151:$DC$151,0)),0)</f>
        <v>0</v>
      </c>
      <c r="I399" s="243">
        <f ca="1">+IFERROR(INDEX('Hoja de Trabajo para listado'!$A$155:$Z$1048576,MATCH($A399,'Hoja de Trabajo para listado'!$A$155:$A$1048576,0),MATCH((CUADRO!I$4&amp;$E399),'Hoja de Trabajo para listado'!$A$151:$Z$151,0)),0)+IFERROR(INDEX('Hoja de Trabajo para listado'!$AB$155:$BA$1048576,MATCH($A399,'Hoja de Trabajo para listado'!$AB$155:$AB$1048576,0),MATCH((CUADRO!I$4&amp;$E399),'Hoja de Trabajo para listado'!$AB$151:$BA$151,0)),0)+IFERROR(INDEX('Hoja de Trabajo para listado'!$BC$155:$CB$1048576,MATCH($A399,'Hoja de Trabajo para listado'!$BC$155:$BC$1048576,0),MATCH((CUADRO!I$4&amp;$E399),'Hoja de Trabajo para listado'!$BC$151:$CB$151,0)),0)+IFERROR(INDEX('Hoja de Trabajo para listado'!$DE$153:$DG$274,MATCH($A399,'Hoja de Trabajo para listado'!$DE$153:$DE$1048576,0),MATCH((CUADRO!I$4&amp;$E399),'Hoja de Trabajo para listado'!$DE$151:$DG$151,0)),0)+IFERROR(INDEX('Hoja de Trabajo para listado'!$CD$155:$DC$1048576,MATCH($A399,'Hoja de Trabajo para listado'!$CD$155:$CD$1048576,0),MATCH((CUADRO!I$4&amp;$E399),'Hoja de Trabajo para listado'!$CD$151:$DC$151,0)),0)</f>
        <v>0</v>
      </c>
      <c r="J399" s="243">
        <f ca="1">+IFERROR(INDEX('Hoja de Trabajo para listado'!$A$155:$Z$1048576,MATCH($A399,'Hoja de Trabajo para listado'!$A$155:$A$1048576,0),MATCH((CUADRO!J$4&amp;$E399),'Hoja de Trabajo para listado'!$A$151:$Z$151,0)),0)+IFERROR(INDEX('Hoja de Trabajo para listado'!$AB$155:$BA$1048576,MATCH($A399,'Hoja de Trabajo para listado'!$AB$155:$AB$1048576,0),MATCH((CUADRO!J$4&amp;$E399),'Hoja de Trabajo para listado'!$AB$151:$BA$151,0)),0)+IFERROR(INDEX('Hoja de Trabajo para listado'!$BC$155:$CB$1048576,MATCH($A399,'Hoja de Trabajo para listado'!$BC$155:$BC$1048576,0),MATCH((CUADRO!J$4&amp;$E399),'Hoja de Trabajo para listado'!$BC$151:$CB$151,0)),0)+IFERROR(INDEX('Hoja de Trabajo para listado'!$DE$153:$DG$274,MATCH($A399,'Hoja de Trabajo para listado'!$DE$153:$DE$1048576,0),MATCH((CUADRO!J$4&amp;$E399),'Hoja de Trabajo para listado'!$DE$151:$DG$151,0)),0)+IFERROR(INDEX('Hoja de Trabajo para listado'!$CD$155:$DC$1048576,MATCH($A399,'Hoja de Trabajo para listado'!$CD$155:$CD$1048576,0),MATCH((CUADRO!J$4&amp;$E399),'Hoja de Trabajo para listado'!$CD$151:$DC$151,0)),0)</f>
        <v>0</v>
      </c>
      <c r="K399" s="243">
        <f ca="1">+IFERROR(INDEX('Hoja de Trabajo para listado'!$A$155:$Z$1048576,MATCH($A399,'Hoja de Trabajo para listado'!$A$155:$A$1048576,0),MATCH((CUADRO!K$4&amp;$E399),'Hoja de Trabajo para listado'!$A$151:$Z$151,0)),0)+IFERROR(INDEX('Hoja de Trabajo para listado'!$AB$155:$BA$1048576,MATCH($A399,'Hoja de Trabajo para listado'!$AB$155:$AB$1048576,0),MATCH((CUADRO!K$4&amp;$E399),'Hoja de Trabajo para listado'!$AB$151:$BA$151,0)),0)+IFERROR(INDEX('Hoja de Trabajo para listado'!$BC$155:$CB$1048576,MATCH($A399,'Hoja de Trabajo para listado'!$BC$155:$BC$1048576,0),MATCH((CUADRO!K$4&amp;$E399),'Hoja de Trabajo para listado'!$BC$151:$CB$151,0)),0)+IFERROR(INDEX('Hoja de Trabajo para listado'!$DE$153:$DG$274,MATCH($A399,'Hoja de Trabajo para listado'!$DE$153:$DE$1048576,0),MATCH((CUADRO!K$4&amp;$E399),'Hoja de Trabajo para listado'!$DE$151:$DG$151,0)),0)+IFERROR(INDEX('Hoja de Trabajo para listado'!$CD$155:$DC$1048576,MATCH($A399,'Hoja de Trabajo para listado'!$CD$155:$CD$1048576,0),MATCH((CUADRO!K$4&amp;$E399),'Hoja de Trabajo para listado'!$CD$151:$DC$151,0)),0)</f>
        <v>0</v>
      </c>
      <c r="L399" s="243">
        <f ca="1">+IFERROR(INDEX('Hoja de Trabajo para listado'!$A$155:$Z$1048576,MATCH($A399,'Hoja de Trabajo para listado'!$A$155:$A$1048576,0),MATCH((CUADRO!L$4&amp;$E399),'Hoja de Trabajo para listado'!$A$151:$Z$151,0)),0)+IFERROR(INDEX('Hoja de Trabajo para listado'!$AB$155:$BA$1048576,MATCH($A399,'Hoja de Trabajo para listado'!$AB$155:$AB$1048576,0),MATCH((CUADRO!L$4&amp;$E399),'Hoja de Trabajo para listado'!$AB$151:$BA$151,0)),0)+IFERROR(INDEX('Hoja de Trabajo para listado'!$BC$155:$CB$1048576,MATCH($A399,'Hoja de Trabajo para listado'!$BC$155:$BC$1048576,0),MATCH((CUADRO!L$4&amp;$E399),'Hoja de Trabajo para listado'!$BC$151:$CB$151,0)),0)+IFERROR(INDEX('Hoja de Trabajo para listado'!$DE$153:$DG$274,MATCH($A399,'Hoja de Trabajo para listado'!$DE$153:$DE$1048576,0),MATCH((CUADRO!L$4&amp;$E399),'Hoja de Trabajo para listado'!$DE$151:$DG$151,0)),0)+IFERROR(INDEX('Hoja de Trabajo para listado'!$CD$155:$DC$1048576,MATCH($A399,'Hoja de Trabajo para listado'!$CD$155:$CD$1048576,0),MATCH((CUADRO!L$4&amp;$E399),'Hoja de Trabajo para listado'!$CD$151:$DC$151,0)),0)</f>
        <v>0</v>
      </c>
      <c r="M399" s="243">
        <f ca="1">+IFERROR(INDEX('Hoja de Trabajo para listado'!$A$155:$Z$1048576,MATCH($A399,'Hoja de Trabajo para listado'!$A$155:$A$1048576,0),MATCH((CUADRO!M$4&amp;$E399),'Hoja de Trabajo para listado'!$A$151:$Z$151,0)),0)+IFERROR(INDEX('Hoja de Trabajo para listado'!$AB$155:$BA$1048576,MATCH($A399,'Hoja de Trabajo para listado'!$AB$155:$AB$1048576,0),MATCH((CUADRO!M$4&amp;$E399),'Hoja de Trabajo para listado'!$AB$151:$BA$151,0)),0)+IFERROR(INDEX('Hoja de Trabajo para listado'!$BC$155:$CB$1048576,MATCH($A399,'Hoja de Trabajo para listado'!$BC$155:$BC$1048576,0),MATCH((CUADRO!M$4&amp;$E399),'Hoja de Trabajo para listado'!$BC$151:$CB$151,0)),0)+IFERROR(INDEX('Hoja de Trabajo para listado'!$DE$153:$DG$274,MATCH($A399,'Hoja de Trabajo para listado'!$DE$153:$DE$1048576,0),MATCH((CUADRO!M$4&amp;$E399),'Hoja de Trabajo para listado'!$DE$151:$DG$151,0)),0)+IFERROR(INDEX('Hoja de Trabajo para listado'!$CD$155:$DC$1048576,MATCH($A399,'Hoja de Trabajo para listado'!$CD$155:$CD$1048576,0),MATCH((CUADRO!M$4&amp;$E399),'Hoja de Trabajo para listado'!$CD$151:$DC$151,0)),0)</f>
        <v>0</v>
      </c>
      <c r="N399" s="243">
        <f ca="1">+IFERROR(INDEX('Hoja de Trabajo para listado'!$A$155:$Z$1048576,MATCH($A399,'Hoja de Trabajo para listado'!$A$155:$A$1048576,0),MATCH((CUADRO!N$4&amp;$E399),'Hoja de Trabajo para listado'!$A$151:$Z$151,0)),0)+IFERROR(INDEX('Hoja de Trabajo para listado'!$AB$155:$BA$1048576,MATCH($A399,'Hoja de Trabajo para listado'!$AB$155:$AB$1048576,0),MATCH((CUADRO!N$4&amp;$E399),'Hoja de Trabajo para listado'!$AB$151:$BA$151,0)),0)+IFERROR(INDEX('Hoja de Trabajo para listado'!$BC$155:$CB$1048576,MATCH($A399,'Hoja de Trabajo para listado'!$BC$155:$BC$1048576,0),MATCH((CUADRO!N$4&amp;$E399),'Hoja de Trabajo para listado'!$BC$151:$CB$151,0)),0)+IFERROR(INDEX('Hoja de Trabajo para listado'!$DE$153:$DG$274,MATCH($A399,'Hoja de Trabajo para listado'!$DE$153:$DE$1048576,0),MATCH((CUADRO!N$4&amp;$E399),'Hoja de Trabajo para listado'!$DE$151:$DG$151,0)),0)+IFERROR(INDEX('Hoja de Trabajo para listado'!$CD$155:$DC$1048576,MATCH($A399,'Hoja de Trabajo para listado'!$CD$155:$CD$1048576,0),MATCH((CUADRO!N$4&amp;$E399),'Hoja de Trabajo para listado'!$CD$151:$DC$151,0)),0)</f>
        <v>0</v>
      </c>
      <c r="O399" s="243">
        <f ca="1">+IFERROR(INDEX('Hoja de Trabajo para listado'!$A$155:$Z$1048576,MATCH($A399,'Hoja de Trabajo para listado'!$A$155:$A$1048576,0),MATCH((CUADRO!O$4&amp;$E399),'Hoja de Trabajo para listado'!$A$151:$Z$151,0)),0)+IFERROR(INDEX('Hoja de Trabajo para listado'!$AB$155:$BA$1048576,MATCH($A399,'Hoja de Trabajo para listado'!$AB$155:$AB$1048576,0),MATCH((CUADRO!O$4&amp;$E399),'Hoja de Trabajo para listado'!$AB$151:$BA$151,0)),0)+IFERROR(INDEX('Hoja de Trabajo para listado'!$BC$155:$CB$1048576,MATCH($A399,'Hoja de Trabajo para listado'!$BC$155:$BC$1048576,0),MATCH((CUADRO!O$4&amp;$E399),'Hoja de Trabajo para listado'!$BC$151:$CB$151,0)),0)+IFERROR(INDEX('Hoja de Trabajo para listado'!$DE$153:$DG$274,MATCH($A399,'Hoja de Trabajo para listado'!$DE$153:$DE$1048576,0),MATCH((CUADRO!O$4&amp;$E399),'Hoja de Trabajo para listado'!$DE$151:$DG$151,0)),0)+IFERROR(INDEX('Hoja de Trabajo para listado'!$CD$155:$DC$1048576,MATCH($A399,'Hoja de Trabajo para listado'!$CD$155:$CD$1048576,0),MATCH((CUADRO!O$4&amp;$E399),'Hoja de Trabajo para listado'!$CD$151:$DC$151,0)),0)</f>
        <v>0</v>
      </c>
      <c r="P399" s="243">
        <f ca="1">+IFERROR(INDEX('Hoja de Trabajo para listado'!$A$155:$Z$1048576,MATCH($A399,'Hoja de Trabajo para listado'!$A$155:$A$1048576,0),MATCH((CUADRO!P$4&amp;$E399),'Hoja de Trabajo para listado'!$A$151:$Z$151,0)),0)+IFERROR(INDEX('Hoja de Trabajo para listado'!$AB$155:$BA$1048576,MATCH($A399,'Hoja de Trabajo para listado'!$AB$155:$AB$1048576,0),MATCH((CUADRO!P$4&amp;$E399),'Hoja de Trabajo para listado'!$AB$151:$BA$151,0)),0)+IFERROR(INDEX('Hoja de Trabajo para listado'!$BC$155:$CB$1048576,MATCH($A399,'Hoja de Trabajo para listado'!$BC$155:$BC$1048576,0),MATCH((CUADRO!P$4&amp;$E399),'Hoja de Trabajo para listado'!$BC$151:$CB$151,0)),0)+IFERROR(INDEX('Hoja de Trabajo para listado'!$DE$153:$DG$274,MATCH($A399,'Hoja de Trabajo para listado'!$DE$153:$DE$1048576,0),MATCH((CUADRO!P$4&amp;$E399),'Hoja de Trabajo para listado'!$DE$151:$DG$151,0)),0)+IFERROR(INDEX('Hoja de Trabajo para listado'!$CD$155:$DC$1048576,MATCH($A399,'Hoja de Trabajo para listado'!$CD$155:$CD$1048576,0),MATCH((CUADRO!P$4&amp;$E399),'Hoja de Trabajo para listado'!$CD$151:$DC$151,0)),0)</f>
        <v>0</v>
      </c>
      <c r="Q399" s="243">
        <f ca="1">+IFERROR(INDEX('Hoja de Trabajo para listado'!$A$155:$Z$1048576,MATCH($A399,'Hoja de Trabajo para listado'!$A$155:$A$1048576,0),MATCH((CUADRO!Q$4&amp;$E399),'Hoja de Trabajo para listado'!$A$151:$Z$151,0)),0)+IFERROR(INDEX('Hoja de Trabajo para listado'!$AB$155:$BA$1048576,MATCH($A399,'Hoja de Trabajo para listado'!$AB$155:$AB$1048576,0),MATCH((CUADRO!Q$4&amp;$E399),'Hoja de Trabajo para listado'!$AB$151:$BA$151,0)),0)+IFERROR(INDEX('Hoja de Trabajo para listado'!$BC$155:$CB$1048576,MATCH($A399,'Hoja de Trabajo para listado'!$BC$155:$BC$1048576,0),MATCH((CUADRO!Q$4&amp;$E399),'Hoja de Trabajo para listado'!$BC$151:$CB$151,0)),0)+IFERROR(INDEX('Hoja de Trabajo para listado'!$DE$153:$DG$274,MATCH($A399,'Hoja de Trabajo para listado'!$DE$153:$DE$1048576,0),MATCH((CUADRO!Q$4&amp;$E399),'Hoja de Trabajo para listado'!$DE$151:$DG$151,0)),0)+IFERROR(INDEX('Hoja de Trabajo para listado'!$CD$155:$DC$1048576,MATCH($A399,'Hoja de Trabajo para listado'!$CD$155:$CD$1048576,0),MATCH((CUADRO!Q$4&amp;$E399),'Hoja de Trabajo para listado'!$CD$151:$DC$151,0)),0)</f>
        <v>0</v>
      </c>
      <c r="R399" s="243">
        <f t="shared" ca="1" si="19"/>
        <v>0</v>
      </c>
      <c r="S399" s="263"/>
      <c r="T399" s="243">
        <f ca="1">+T400</f>
        <v>190933.75999999998</v>
      </c>
      <c r="U399" s="242">
        <f t="shared" si="20"/>
        <v>1</v>
      </c>
      <c r="V399" s="333" t="str">
        <f>+VLOOKUP(A399,bd_lista!$A$3:$E$592,5,FALSE)</f>
        <v>Instituciones Descentralizadas</v>
      </c>
      <c r="W399" s="387" t="str">
        <f>+V399</f>
        <v>Instituciones Descentralizadas</v>
      </c>
      <c r="X399" s="242">
        <v>99</v>
      </c>
      <c r="Y399" s="242" t="s">
        <v>1371</v>
      </c>
      <c r="Z399" s="294">
        <f>+X399</f>
        <v>99</v>
      </c>
      <c r="AA399" s="319" t="str">
        <f>+Y399</f>
        <v>Tesoro General de la Nación</v>
      </c>
    </row>
    <row r="400" spans="1:27" ht="15" customHeight="1">
      <c r="A400" s="32">
        <v>683</v>
      </c>
      <c r="B400" s="393"/>
      <c r="C400" s="333" t="str">
        <f>+VLOOKUP(A400,bd_lista!$A$3:$C$592,3,FALSE)</f>
        <v>Procuraduria General del Estado</v>
      </c>
      <c r="D400" s="390"/>
      <c r="E400" s="333" t="s">
        <v>1305</v>
      </c>
      <c r="F400" s="245">
        <f ca="1">+IFERROR(INDEX('Hoja de Trabajo para listado'!$A$155:$Z$1048576,MATCH($A400,'Hoja de Trabajo para listado'!$A$155:$A$1048576,0),MATCH((CUADRO!F$4&amp;$E400),'Hoja de Trabajo para listado'!$A$151:$Z$151,0)),0)+IFERROR(INDEX('Hoja de Trabajo para listado'!$AB$155:$BA$1048576,MATCH($A400,'Hoja de Trabajo para listado'!$AB$155:$AB$1048576,0),MATCH((CUADRO!F$4&amp;$E400),'Hoja de Trabajo para listado'!$AB$151:$BA$151,0)),0)+IFERROR(INDEX('Hoja de Trabajo para listado'!$BC$155:$CB$1048576,MATCH($A400,'Hoja de Trabajo para listado'!$BC$155:$BC$1048576,0),MATCH((CUADRO!F$4&amp;$E400),'Hoja de Trabajo para listado'!$BC$151:$CB$151,0)),0)+IFERROR(INDEX('Hoja de Trabajo para listado'!$DE$153:$DG$274,MATCH($A400,'Hoja de Trabajo para listado'!$DE$153:$DE$1048576,0),MATCH((CUADRO!F$4&amp;$E400),'Hoja de Trabajo para listado'!$DE$151:$DG$151,0)),0)+IFERROR(INDEX('Hoja de Trabajo para listado'!$CD$155:$DC$1048576,MATCH($A400,'Hoja de Trabajo para listado'!$CD$155:$CD$1048576,0),MATCH((CUADRO!F$4&amp;$E400),'Hoja de Trabajo para listado'!$CD$151:$DC$151,0)),0)</f>
        <v>0</v>
      </c>
      <c r="G400" s="245">
        <f ca="1">+IFERROR(INDEX('Hoja de Trabajo para listado'!$A$155:$Z$1048576,MATCH($A400,'Hoja de Trabajo para listado'!$A$155:$A$1048576,0),MATCH((CUADRO!G$4&amp;$E400),'Hoja de Trabajo para listado'!$A$151:$Z$151,0)),0)+IFERROR(INDEX('Hoja de Trabajo para listado'!$AB$155:$BA$1048576,MATCH($A400,'Hoja de Trabajo para listado'!$AB$155:$AB$1048576,0),MATCH((CUADRO!G$4&amp;$E400),'Hoja de Trabajo para listado'!$AB$151:$BA$151,0)),0)+IFERROR(INDEX('Hoja de Trabajo para listado'!$BC$155:$CB$1048576,MATCH($A400,'Hoja de Trabajo para listado'!$BC$155:$BC$1048576,0),MATCH((CUADRO!G$4&amp;$E400),'Hoja de Trabajo para listado'!$BC$151:$CB$151,0)),0)+IFERROR(INDEX('Hoja de Trabajo para listado'!$DE$153:$DG$274,MATCH($A400,'Hoja de Trabajo para listado'!$DE$153:$DE$1048576,0),MATCH((CUADRO!G$4&amp;$E400),'Hoja de Trabajo para listado'!$DE$151:$DG$151,0)),0)+IFERROR(INDEX('Hoja de Trabajo para listado'!$CD$155:$DC$1048576,MATCH($A400,'Hoja de Trabajo para listado'!$CD$155:$CD$1048576,0),MATCH((CUADRO!G$4&amp;$E400),'Hoja de Trabajo para listado'!$CD$151:$DC$151,0)),0)</f>
        <v>0</v>
      </c>
      <c r="H400" s="245">
        <f ca="1">+IFERROR(INDEX('Hoja de Trabajo para listado'!$A$155:$Z$1048576,MATCH($A400,'Hoja de Trabajo para listado'!$A$155:$A$1048576,0),MATCH((CUADRO!H$4&amp;$E400),'Hoja de Trabajo para listado'!$A$151:$Z$151,0)),0)+IFERROR(INDEX('Hoja de Trabajo para listado'!$AB$155:$BA$1048576,MATCH($A400,'Hoja de Trabajo para listado'!$AB$155:$AB$1048576,0),MATCH((CUADRO!H$4&amp;$E400),'Hoja de Trabajo para listado'!$AB$151:$BA$151,0)),0)+IFERROR(INDEX('Hoja de Trabajo para listado'!$BC$155:$CB$1048576,MATCH($A400,'Hoja de Trabajo para listado'!$BC$155:$BC$1048576,0),MATCH((CUADRO!H$4&amp;$E400),'Hoja de Trabajo para listado'!$BC$151:$CB$151,0)),0)+IFERROR(INDEX('Hoja de Trabajo para listado'!$DE$153:$DG$274,MATCH($A400,'Hoja de Trabajo para listado'!$DE$153:$DE$1048576,0),MATCH((CUADRO!H$4&amp;$E400),'Hoja de Trabajo para listado'!$DE$151:$DG$151,0)),0)+IFERROR(INDEX('Hoja de Trabajo para listado'!$CD$155:$DC$1048576,MATCH($A400,'Hoja de Trabajo para listado'!$CD$155:$CD$1048576,0),MATCH((CUADRO!H$4&amp;$E400),'Hoja de Trabajo para listado'!$CD$151:$DC$151,0)),0)</f>
        <v>0</v>
      </c>
      <c r="I400" s="245">
        <f ca="1">+IFERROR(INDEX('Hoja de Trabajo para listado'!$A$155:$Z$1048576,MATCH($A400,'Hoja de Trabajo para listado'!$A$155:$A$1048576,0),MATCH((CUADRO!I$4&amp;$E400),'Hoja de Trabajo para listado'!$A$151:$Z$151,0)),0)+IFERROR(INDEX('Hoja de Trabajo para listado'!$AB$155:$BA$1048576,MATCH($A400,'Hoja de Trabajo para listado'!$AB$155:$AB$1048576,0),MATCH((CUADRO!I$4&amp;$E400),'Hoja de Trabajo para listado'!$AB$151:$BA$151,0)),0)+IFERROR(INDEX('Hoja de Trabajo para listado'!$BC$155:$CB$1048576,MATCH($A400,'Hoja de Trabajo para listado'!$BC$155:$BC$1048576,0),MATCH((CUADRO!I$4&amp;$E400),'Hoja de Trabajo para listado'!$BC$151:$CB$151,0)),0)+IFERROR(INDEX('Hoja de Trabajo para listado'!$DE$153:$DG$274,MATCH($A400,'Hoja de Trabajo para listado'!$DE$153:$DE$1048576,0),MATCH((CUADRO!I$4&amp;$E400),'Hoja de Trabajo para listado'!$DE$151:$DG$151,0)),0)+IFERROR(INDEX('Hoja de Trabajo para listado'!$CD$155:$DC$1048576,MATCH($A400,'Hoja de Trabajo para listado'!$CD$155:$CD$1048576,0),MATCH((CUADRO!I$4&amp;$E400),'Hoja de Trabajo para listado'!$CD$151:$DC$151,0)),0)</f>
        <v>0</v>
      </c>
      <c r="J400" s="245">
        <f ca="1">+IFERROR(INDEX('Hoja de Trabajo para listado'!$A$155:$Z$1048576,MATCH($A400,'Hoja de Trabajo para listado'!$A$155:$A$1048576,0),MATCH((CUADRO!J$4&amp;$E400),'Hoja de Trabajo para listado'!$A$151:$Z$151,0)),0)+IFERROR(INDEX('Hoja de Trabajo para listado'!$AB$155:$BA$1048576,MATCH($A400,'Hoja de Trabajo para listado'!$AB$155:$AB$1048576,0),MATCH((CUADRO!J$4&amp;$E400),'Hoja de Trabajo para listado'!$AB$151:$BA$151,0)),0)+IFERROR(INDEX('Hoja de Trabajo para listado'!$BC$155:$CB$1048576,MATCH($A400,'Hoja de Trabajo para listado'!$BC$155:$BC$1048576,0),MATCH((CUADRO!J$4&amp;$E400),'Hoja de Trabajo para listado'!$BC$151:$CB$151,0)),0)+IFERROR(INDEX('Hoja de Trabajo para listado'!$DE$153:$DG$274,MATCH($A400,'Hoja de Trabajo para listado'!$DE$153:$DE$1048576,0),MATCH((CUADRO!J$4&amp;$E400),'Hoja de Trabajo para listado'!$DE$151:$DG$151,0)),0)+IFERROR(INDEX('Hoja de Trabajo para listado'!$CD$155:$DC$1048576,MATCH($A400,'Hoja de Trabajo para listado'!$CD$155:$CD$1048576,0),MATCH((CUADRO!J$4&amp;$E400),'Hoja de Trabajo para listado'!$CD$151:$DC$151,0)),0)</f>
        <v>190933.75999999998</v>
      </c>
      <c r="K400" s="245">
        <f ca="1">+IFERROR(INDEX('Hoja de Trabajo para listado'!$A$155:$Z$1048576,MATCH($A400,'Hoja de Trabajo para listado'!$A$155:$A$1048576,0),MATCH((CUADRO!K$4&amp;$E400),'Hoja de Trabajo para listado'!$A$151:$Z$151,0)),0)+IFERROR(INDEX('Hoja de Trabajo para listado'!$AB$155:$BA$1048576,MATCH($A400,'Hoja de Trabajo para listado'!$AB$155:$AB$1048576,0),MATCH((CUADRO!K$4&amp;$E400),'Hoja de Trabajo para listado'!$AB$151:$BA$151,0)),0)+IFERROR(INDEX('Hoja de Trabajo para listado'!$BC$155:$CB$1048576,MATCH($A400,'Hoja de Trabajo para listado'!$BC$155:$BC$1048576,0),MATCH((CUADRO!K$4&amp;$E400),'Hoja de Trabajo para listado'!$BC$151:$CB$151,0)),0)+IFERROR(INDEX('Hoja de Trabajo para listado'!$DE$153:$DG$274,MATCH($A400,'Hoja de Trabajo para listado'!$DE$153:$DE$1048576,0),MATCH((CUADRO!K$4&amp;$E400),'Hoja de Trabajo para listado'!$DE$151:$DG$151,0)),0)+IFERROR(INDEX('Hoja de Trabajo para listado'!$CD$155:$DC$1048576,MATCH($A400,'Hoja de Trabajo para listado'!$CD$155:$CD$1048576,0),MATCH((CUADRO!K$4&amp;$E400),'Hoja de Trabajo para listado'!$CD$151:$DC$151,0)),0)</f>
        <v>0</v>
      </c>
      <c r="L400" s="245">
        <f ca="1">+IFERROR(INDEX('Hoja de Trabajo para listado'!$A$155:$Z$1048576,MATCH($A400,'Hoja de Trabajo para listado'!$A$155:$A$1048576,0),MATCH((CUADRO!L$4&amp;$E400),'Hoja de Trabajo para listado'!$A$151:$Z$151,0)),0)+IFERROR(INDEX('Hoja de Trabajo para listado'!$AB$155:$BA$1048576,MATCH($A400,'Hoja de Trabajo para listado'!$AB$155:$AB$1048576,0),MATCH((CUADRO!L$4&amp;$E400),'Hoja de Trabajo para listado'!$AB$151:$BA$151,0)),0)+IFERROR(INDEX('Hoja de Trabajo para listado'!$BC$155:$CB$1048576,MATCH($A400,'Hoja de Trabajo para listado'!$BC$155:$BC$1048576,0),MATCH((CUADRO!L$4&amp;$E400),'Hoja de Trabajo para listado'!$BC$151:$CB$151,0)),0)+IFERROR(INDEX('Hoja de Trabajo para listado'!$DE$153:$DG$274,MATCH($A400,'Hoja de Trabajo para listado'!$DE$153:$DE$1048576,0),MATCH((CUADRO!L$4&amp;$E400),'Hoja de Trabajo para listado'!$DE$151:$DG$151,0)),0)+IFERROR(INDEX('Hoja de Trabajo para listado'!$CD$155:$DC$1048576,MATCH($A400,'Hoja de Trabajo para listado'!$CD$155:$CD$1048576,0),MATCH((CUADRO!L$4&amp;$E400),'Hoja de Trabajo para listado'!$CD$151:$DC$151,0)),0)</f>
        <v>0</v>
      </c>
      <c r="M400" s="245">
        <f ca="1">+IFERROR(INDEX('Hoja de Trabajo para listado'!$A$155:$Z$1048576,MATCH($A400,'Hoja de Trabajo para listado'!$A$155:$A$1048576,0),MATCH((CUADRO!M$4&amp;$E400),'Hoja de Trabajo para listado'!$A$151:$Z$151,0)),0)+IFERROR(INDEX('Hoja de Trabajo para listado'!$AB$155:$BA$1048576,MATCH($A400,'Hoja de Trabajo para listado'!$AB$155:$AB$1048576,0),MATCH((CUADRO!M$4&amp;$E400),'Hoja de Trabajo para listado'!$AB$151:$BA$151,0)),0)+IFERROR(INDEX('Hoja de Trabajo para listado'!$BC$155:$CB$1048576,MATCH($A400,'Hoja de Trabajo para listado'!$BC$155:$BC$1048576,0),MATCH((CUADRO!M$4&amp;$E400),'Hoja de Trabajo para listado'!$BC$151:$CB$151,0)),0)+IFERROR(INDEX('Hoja de Trabajo para listado'!$DE$153:$DG$274,MATCH($A400,'Hoja de Trabajo para listado'!$DE$153:$DE$1048576,0),MATCH((CUADRO!M$4&amp;$E400),'Hoja de Trabajo para listado'!$DE$151:$DG$151,0)),0)+IFERROR(INDEX('Hoja de Trabajo para listado'!$CD$155:$DC$1048576,MATCH($A400,'Hoja de Trabajo para listado'!$CD$155:$CD$1048576,0),MATCH((CUADRO!M$4&amp;$E400),'Hoja de Trabajo para listado'!$CD$151:$DC$151,0)),0)</f>
        <v>0</v>
      </c>
      <c r="N400" s="245">
        <f ca="1">+IFERROR(INDEX('Hoja de Trabajo para listado'!$A$155:$Z$1048576,MATCH($A400,'Hoja de Trabajo para listado'!$A$155:$A$1048576,0),MATCH((CUADRO!N$4&amp;$E400),'Hoja de Trabajo para listado'!$A$151:$Z$151,0)),0)+IFERROR(INDEX('Hoja de Trabajo para listado'!$AB$155:$BA$1048576,MATCH($A400,'Hoja de Trabajo para listado'!$AB$155:$AB$1048576,0),MATCH((CUADRO!N$4&amp;$E400),'Hoja de Trabajo para listado'!$AB$151:$BA$151,0)),0)+IFERROR(INDEX('Hoja de Trabajo para listado'!$BC$155:$CB$1048576,MATCH($A400,'Hoja de Trabajo para listado'!$BC$155:$BC$1048576,0),MATCH((CUADRO!N$4&amp;$E400),'Hoja de Trabajo para listado'!$BC$151:$CB$151,0)),0)+IFERROR(INDEX('Hoja de Trabajo para listado'!$DE$153:$DG$274,MATCH($A400,'Hoja de Trabajo para listado'!$DE$153:$DE$1048576,0),MATCH((CUADRO!N$4&amp;$E400),'Hoja de Trabajo para listado'!$DE$151:$DG$151,0)),0)+IFERROR(INDEX('Hoja de Trabajo para listado'!$CD$155:$DC$1048576,MATCH($A400,'Hoja de Trabajo para listado'!$CD$155:$CD$1048576,0),MATCH((CUADRO!N$4&amp;$E400),'Hoja de Trabajo para listado'!$CD$151:$DC$151,0)),0)</f>
        <v>0</v>
      </c>
      <c r="O400" s="245">
        <f ca="1">+IFERROR(INDEX('Hoja de Trabajo para listado'!$A$155:$Z$1048576,MATCH($A400,'Hoja de Trabajo para listado'!$A$155:$A$1048576,0),MATCH((CUADRO!O$4&amp;$E400),'Hoja de Trabajo para listado'!$A$151:$Z$151,0)),0)+IFERROR(INDEX('Hoja de Trabajo para listado'!$AB$155:$BA$1048576,MATCH($A400,'Hoja de Trabajo para listado'!$AB$155:$AB$1048576,0),MATCH((CUADRO!O$4&amp;$E400),'Hoja de Trabajo para listado'!$AB$151:$BA$151,0)),0)+IFERROR(INDEX('Hoja de Trabajo para listado'!$BC$155:$CB$1048576,MATCH($A400,'Hoja de Trabajo para listado'!$BC$155:$BC$1048576,0),MATCH((CUADRO!O$4&amp;$E400),'Hoja de Trabajo para listado'!$BC$151:$CB$151,0)),0)+IFERROR(INDEX('Hoja de Trabajo para listado'!$DE$153:$DG$274,MATCH($A400,'Hoja de Trabajo para listado'!$DE$153:$DE$1048576,0),MATCH((CUADRO!O$4&amp;$E400),'Hoja de Trabajo para listado'!$DE$151:$DG$151,0)),0)+IFERROR(INDEX('Hoja de Trabajo para listado'!$CD$155:$DC$1048576,MATCH($A400,'Hoja de Trabajo para listado'!$CD$155:$CD$1048576,0),MATCH((CUADRO!O$4&amp;$E400),'Hoja de Trabajo para listado'!$CD$151:$DC$151,0)),0)</f>
        <v>0</v>
      </c>
      <c r="P400" s="245">
        <f ca="1">+IFERROR(INDEX('Hoja de Trabajo para listado'!$A$155:$Z$1048576,MATCH($A400,'Hoja de Trabajo para listado'!$A$155:$A$1048576,0),MATCH((CUADRO!P$4&amp;$E400),'Hoja de Trabajo para listado'!$A$151:$Z$151,0)),0)+IFERROR(INDEX('Hoja de Trabajo para listado'!$AB$155:$BA$1048576,MATCH($A400,'Hoja de Trabajo para listado'!$AB$155:$AB$1048576,0),MATCH((CUADRO!P$4&amp;$E400),'Hoja de Trabajo para listado'!$AB$151:$BA$151,0)),0)+IFERROR(INDEX('Hoja de Trabajo para listado'!$BC$155:$CB$1048576,MATCH($A400,'Hoja de Trabajo para listado'!$BC$155:$BC$1048576,0),MATCH((CUADRO!P$4&amp;$E400),'Hoja de Trabajo para listado'!$BC$151:$CB$151,0)),0)+IFERROR(INDEX('Hoja de Trabajo para listado'!$DE$153:$DG$274,MATCH($A400,'Hoja de Trabajo para listado'!$DE$153:$DE$1048576,0),MATCH((CUADRO!P$4&amp;$E400),'Hoja de Trabajo para listado'!$DE$151:$DG$151,0)),0)+IFERROR(INDEX('Hoja de Trabajo para listado'!$CD$155:$DC$1048576,MATCH($A400,'Hoja de Trabajo para listado'!$CD$155:$CD$1048576,0),MATCH((CUADRO!P$4&amp;$E400),'Hoja de Trabajo para listado'!$CD$151:$DC$151,0)),0)</f>
        <v>0</v>
      </c>
      <c r="Q400" s="245">
        <f ca="1">+IFERROR(INDEX('Hoja de Trabajo para listado'!$A$155:$Z$1048576,MATCH($A400,'Hoja de Trabajo para listado'!$A$155:$A$1048576,0),MATCH((CUADRO!Q$4&amp;$E400),'Hoja de Trabajo para listado'!$A$151:$Z$151,0)),0)+IFERROR(INDEX('Hoja de Trabajo para listado'!$AB$155:$BA$1048576,MATCH($A400,'Hoja de Trabajo para listado'!$AB$155:$AB$1048576,0),MATCH((CUADRO!Q$4&amp;$E400),'Hoja de Trabajo para listado'!$AB$151:$BA$151,0)),0)+IFERROR(INDEX('Hoja de Trabajo para listado'!$BC$155:$CB$1048576,MATCH($A400,'Hoja de Trabajo para listado'!$BC$155:$BC$1048576,0),MATCH((CUADRO!Q$4&amp;$E400),'Hoja de Trabajo para listado'!$BC$151:$CB$151,0)),0)+IFERROR(INDEX('Hoja de Trabajo para listado'!$DE$153:$DG$274,MATCH($A400,'Hoja de Trabajo para listado'!$DE$153:$DE$1048576,0),MATCH((CUADRO!Q$4&amp;$E400),'Hoja de Trabajo para listado'!$DE$151:$DG$151,0)),0)+IFERROR(INDEX('Hoja de Trabajo para listado'!$CD$155:$DC$1048576,MATCH($A400,'Hoja de Trabajo para listado'!$CD$155:$CD$1048576,0),MATCH((CUADRO!Q$4&amp;$E400),'Hoja de Trabajo para listado'!$CD$151:$DC$151,0)),0)</f>
        <v>0</v>
      </c>
      <c r="R400" s="245">
        <f t="shared" ca="1" si="19"/>
        <v>190933.75999999998</v>
      </c>
      <c r="S400" s="262">
        <f ca="1">+R399+R400</f>
        <v>190933.75999999998</v>
      </c>
      <c r="T400" s="245">
        <f ca="1">+S400</f>
        <v>190933.75999999998</v>
      </c>
      <c r="U400" s="244">
        <f t="shared" si="20"/>
        <v>2</v>
      </c>
      <c r="V400" s="333" t="str">
        <f>+VLOOKUP(A400,bd_lista!$A$3:$E$592,5,FALSE)</f>
        <v>Instituciones Descentralizadas</v>
      </c>
      <c r="W400" s="388"/>
      <c r="X400" s="242">
        <v>99</v>
      </c>
      <c r="Y400" s="242" t="s">
        <v>1371</v>
      </c>
      <c r="Z400" s="292"/>
      <c r="AA400" s="321"/>
    </row>
    <row r="401" spans="1:27" customFormat="1" ht="27" hidden="1" customHeight="1">
      <c r="A401" s="251">
        <v>716</v>
      </c>
      <c r="B401" s="392">
        <f>+A401</f>
        <v>716</v>
      </c>
      <c r="C401" s="247" t="str">
        <f>+VLOOKUP(A401,bd_lista!$A$3:$C$592,3,FALSE)</f>
        <v>Empresa Tarijeña del Gas</v>
      </c>
      <c r="D401" s="389" t="str">
        <f>+C401</f>
        <v>Empresa Tarijeña del Gas</v>
      </c>
      <c r="E401" s="247" t="s">
        <v>1304</v>
      </c>
      <c r="F401" s="243">
        <f ca="1">+IFERROR(INDEX('Hoja de Trabajo para listado'!$A$155:$Z$1048576,MATCH($A401,'Hoja de Trabajo para listado'!$A$155:$A$1048576,0),MATCH((CUADRO!F$4&amp;$E401),'Hoja de Trabajo para listado'!$A$151:$Z$151,0)),0)+IFERROR(INDEX('Hoja de Trabajo para listado'!$AB$155:$BA$1048576,MATCH($A401,'Hoja de Trabajo para listado'!$AB$155:$AB$1048576,0),MATCH((CUADRO!F$4&amp;$E401),'Hoja de Trabajo para listado'!$AB$151:$BA$151,0)),0)+IFERROR(INDEX('Hoja de Trabajo para listado'!$BC$155:$CB$1048576,MATCH($A401,'Hoja de Trabajo para listado'!$BC$155:$BC$1048576,0),MATCH((CUADRO!F$4&amp;$E401),'Hoja de Trabajo para listado'!$BC$151:$CB$151,0)),0)+IFERROR(INDEX('Hoja de Trabajo para listado'!$DE$153:$DG$274,MATCH($A401,'Hoja de Trabajo para listado'!$DE$153:$DE$1048576,0),MATCH((CUADRO!F$4&amp;$E401),'Hoja de Trabajo para listado'!$DE$151:$DG$151,0)),0)+IFERROR(INDEX('Hoja de Trabajo para listado'!$CD$155:$DC$1048576,MATCH($A401,'Hoja de Trabajo para listado'!$CD$155:$CD$1048576,0),MATCH((CUADRO!F$4&amp;$E401),'Hoja de Trabajo para listado'!$CD$151:$DC$151,0)),0)</f>
        <v>0</v>
      </c>
      <c r="G401" s="243">
        <f ca="1">+IFERROR(INDEX('Hoja de Trabajo para listado'!$A$155:$Z$1048576,MATCH($A401,'Hoja de Trabajo para listado'!$A$155:$A$1048576,0),MATCH((CUADRO!G$4&amp;$E401),'Hoja de Trabajo para listado'!$A$151:$Z$151,0)),0)+IFERROR(INDEX('Hoja de Trabajo para listado'!$AB$155:$BA$1048576,MATCH($A401,'Hoja de Trabajo para listado'!$AB$155:$AB$1048576,0),MATCH((CUADRO!G$4&amp;$E401),'Hoja de Trabajo para listado'!$AB$151:$BA$151,0)),0)+IFERROR(INDEX('Hoja de Trabajo para listado'!$BC$155:$CB$1048576,MATCH($A401,'Hoja de Trabajo para listado'!$BC$155:$BC$1048576,0),MATCH((CUADRO!G$4&amp;$E401),'Hoja de Trabajo para listado'!$BC$151:$CB$151,0)),0)+IFERROR(INDEX('Hoja de Trabajo para listado'!$DE$153:$DG$274,MATCH($A401,'Hoja de Trabajo para listado'!$DE$153:$DE$1048576,0),MATCH((CUADRO!G$4&amp;$E401),'Hoja de Trabajo para listado'!$DE$151:$DG$151,0)),0)+IFERROR(INDEX('Hoja de Trabajo para listado'!$CD$155:$DC$1048576,MATCH($A401,'Hoja de Trabajo para listado'!$CD$155:$CD$1048576,0),MATCH((CUADRO!G$4&amp;$E401),'Hoja de Trabajo para listado'!$CD$151:$DC$151,0)),0)</f>
        <v>0</v>
      </c>
      <c r="H401" s="243">
        <f ca="1">+IFERROR(INDEX('Hoja de Trabajo para listado'!$A$155:$Z$1048576,MATCH($A401,'Hoja de Trabajo para listado'!$A$155:$A$1048576,0),MATCH((CUADRO!H$4&amp;$E401),'Hoja de Trabajo para listado'!$A$151:$Z$151,0)),0)+IFERROR(INDEX('Hoja de Trabajo para listado'!$AB$155:$BA$1048576,MATCH($A401,'Hoja de Trabajo para listado'!$AB$155:$AB$1048576,0),MATCH((CUADRO!H$4&amp;$E401),'Hoja de Trabajo para listado'!$AB$151:$BA$151,0)),0)+IFERROR(INDEX('Hoja de Trabajo para listado'!$BC$155:$CB$1048576,MATCH($A401,'Hoja de Trabajo para listado'!$BC$155:$BC$1048576,0),MATCH((CUADRO!H$4&amp;$E401),'Hoja de Trabajo para listado'!$BC$151:$CB$151,0)),0)+IFERROR(INDEX('Hoja de Trabajo para listado'!$DE$153:$DG$274,MATCH($A401,'Hoja de Trabajo para listado'!$DE$153:$DE$1048576,0),MATCH((CUADRO!H$4&amp;$E401),'Hoja de Trabajo para listado'!$DE$151:$DG$151,0)),0)+IFERROR(INDEX('Hoja de Trabajo para listado'!$CD$155:$DC$1048576,MATCH($A401,'Hoja de Trabajo para listado'!$CD$155:$CD$1048576,0),MATCH((CUADRO!H$4&amp;$E401),'Hoja de Trabajo para listado'!$CD$151:$DC$151,0)),0)</f>
        <v>0</v>
      </c>
      <c r="I401" s="243">
        <f ca="1">+IFERROR(INDEX('Hoja de Trabajo para listado'!$A$155:$Z$1048576,MATCH($A401,'Hoja de Trabajo para listado'!$A$155:$A$1048576,0),MATCH((CUADRO!I$4&amp;$E401),'Hoja de Trabajo para listado'!$A$151:$Z$151,0)),0)+IFERROR(INDEX('Hoja de Trabajo para listado'!$AB$155:$BA$1048576,MATCH($A401,'Hoja de Trabajo para listado'!$AB$155:$AB$1048576,0),MATCH((CUADRO!I$4&amp;$E401),'Hoja de Trabajo para listado'!$AB$151:$BA$151,0)),0)+IFERROR(INDEX('Hoja de Trabajo para listado'!$BC$155:$CB$1048576,MATCH($A401,'Hoja de Trabajo para listado'!$BC$155:$BC$1048576,0),MATCH((CUADRO!I$4&amp;$E401),'Hoja de Trabajo para listado'!$BC$151:$CB$151,0)),0)+IFERROR(INDEX('Hoja de Trabajo para listado'!$DE$153:$DG$274,MATCH($A401,'Hoja de Trabajo para listado'!$DE$153:$DE$1048576,0),MATCH((CUADRO!I$4&amp;$E401),'Hoja de Trabajo para listado'!$DE$151:$DG$151,0)),0)+IFERROR(INDEX('Hoja de Trabajo para listado'!$CD$155:$DC$1048576,MATCH($A401,'Hoja de Trabajo para listado'!$CD$155:$CD$1048576,0),MATCH((CUADRO!I$4&amp;$E401),'Hoja de Trabajo para listado'!$CD$151:$DC$151,0)),0)</f>
        <v>0</v>
      </c>
      <c r="J401" s="243">
        <f ca="1">+IFERROR(INDEX('Hoja de Trabajo para listado'!$A$155:$Z$1048576,MATCH($A401,'Hoja de Trabajo para listado'!$A$155:$A$1048576,0),MATCH((CUADRO!J$4&amp;$E401),'Hoja de Trabajo para listado'!$A$151:$Z$151,0)),0)+IFERROR(INDEX('Hoja de Trabajo para listado'!$AB$155:$BA$1048576,MATCH($A401,'Hoja de Trabajo para listado'!$AB$155:$AB$1048576,0),MATCH((CUADRO!J$4&amp;$E401),'Hoja de Trabajo para listado'!$AB$151:$BA$151,0)),0)+IFERROR(INDEX('Hoja de Trabajo para listado'!$BC$155:$CB$1048576,MATCH($A401,'Hoja de Trabajo para listado'!$BC$155:$BC$1048576,0),MATCH((CUADRO!J$4&amp;$E401),'Hoja de Trabajo para listado'!$BC$151:$CB$151,0)),0)+IFERROR(INDEX('Hoja de Trabajo para listado'!$DE$153:$DG$274,MATCH($A401,'Hoja de Trabajo para listado'!$DE$153:$DE$1048576,0),MATCH((CUADRO!J$4&amp;$E401),'Hoja de Trabajo para listado'!$DE$151:$DG$151,0)),0)+IFERROR(INDEX('Hoja de Trabajo para listado'!$CD$155:$DC$1048576,MATCH($A401,'Hoja de Trabajo para listado'!$CD$155:$CD$1048576,0),MATCH((CUADRO!J$4&amp;$E401),'Hoja de Trabajo para listado'!$CD$151:$DC$151,0)),0)</f>
        <v>0</v>
      </c>
      <c r="K401" s="243">
        <f ca="1">+IFERROR(INDEX('Hoja de Trabajo para listado'!$A$155:$Z$1048576,MATCH($A401,'Hoja de Trabajo para listado'!$A$155:$A$1048576,0),MATCH((CUADRO!K$4&amp;$E401),'Hoja de Trabajo para listado'!$A$151:$Z$151,0)),0)+IFERROR(INDEX('Hoja de Trabajo para listado'!$AB$155:$BA$1048576,MATCH($A401,'Hoja de Trabajo para listado'!$AB$155:$AB$1048576,0),MATCH((CUADRO!K$4&amp;$E401),'Hoja de Trabajo para listado'!$AB$151:$BA$151,0)),0)+IFERROR(INDEX('Hoja de Trabajo para listado'!$BC$155:$CB$1048576,MATCH($A401,'Hoja de Trabajo para listado'!$BC$155:$BC$1048576,0),MATCH((CUADRO!K$4&amp;$E401),'Hoja de Trabajo para listado'!$BC$151:$CB$151,0)),0)+IFERROR(INDEX('Hoja de Trabajo para listado'!$DE$153:$DG$274,MATCH($A401,'Hoja de Trabajo para listado'!$DE$153:$DE$1048576,0),MATCH((CUADRO!K$4&amp;$E401),'Hoja de Trabajo para listado'!$DE$151:$DG$151,0)),0)+IFERROR(INDEX('Hoja de Trabajo para listado'!$CD$155:$DC$1048576,MATCH($A401,'Hoja de Trabajo para listado'!$CD$155:$CD$1048576,0),MATCH((CUADRO!K$4&amp;$E401),'Hoja de Trabajo para listado'!$CD$151:$DC$151,0)),0)</f>
        <v>0</v>
      </c>
      <c r="L401" s="243">
        <f ca="1">+IFERROR(INDEX('Hoja de Trabajo para listado'!$A$155:$Z$1048576,MATCH($A401,'Hoja de Trabajo para listado'!$A$155:$A$1048576,0),MATCH((CUADRO!L$4&amp;$E401),'Hoja de Trabajo para listado'!$A$151:$Z$151,0)),0)+IFERROR(INDEX('Hoja de Trabajo para listado'!$AB$155:$BA$1048576,MATCH($A401,'Hoja de Trabajo para listado'!$AB$155:$AB$1048576,0),MATCH((CUADRO!L$4&amp;$E401),'Hoja de Trabajo para listado'!$AB$151:$BA$151,0)),0)+IFERROR(INDEX('Hoja de Trabajo para listado'!$BC$155:$CB$1048576,MATCH($A401,'Hoja de Trabajo para listado'!$BC$155:$BC$1048576,0),MATCH((CUADRO!L$4&amp;$E401),'Hoja de Trabajo para listado'!$BC$151:$CB$151,0)),0)+IFERROR(INDEX('Hoja de Trabajo para listado'!$DE$153:$DG$274,MATCH($A401,'Hoja de Trabajo para listado'!$DE$153:$DE$1048576,0),MATCH((CUADRO!L$4&amp;$E401),'Hoja de Trabajo para listado'!$DE$151:$DG$151,0)),0)+IFERROR(INDEX('Hoja de Trabajo para listado'!$CD$155:$DC$1048576,MATCH($A401,'Hoja de Trabajo para listado'!$CD$155:$CD$1048576,0),MATCH((CUADRO!L$4&amp;$E401),'Hoja de Trabajo para listado'!$CD$151:$DC$151,0)),0)</f>
        <v>0</v>
      </c>
      <c r="M401" s="243">
        <f ca="1">+IFERROR(INDEX('Hoja de Trabajo para listado'!$A$155:$Z$1048576,MATCH($A401,'Hoja de Trabajo para listado'!$A$155:$A$1048576,0),MATCH((CUADRO!M$4&amp;$E401),'Hoja de Trabajo para listado'!$A$151:$Z$151,0)),0)+IFERROR(INDEX('Hoja de Trabajo para listado'!$AB$155:$BA$1048576,MATCH($A401,'Hoja de Trabajo para listado'!$AB$155:$AB$1048576,0),MATCH((CUADRO!M$4&amp;$E401),'Hoja de Trabajo para listado'!$AB$151:$BA$151,0)),0)+IFERROR(INDEX('Hoja de Trabajo para listado'!$BC$155:$CB$1048576,MATCH($A401,'Hoja de Trabajo para listado'!$BC$155:$BC$1048576,0),MATCH((CUADRO!M$4&amp;$E401),'Hoja de Trabajo para listado'!$BC$151:$CB$151,0)),0)+IFERROR(INDEX('Hoja de Trabajo para listado'!$DE$153:$DG$274,MATCH($A401,'Hoja de Trabajo para listado'!$DE$153:$DE$1048576,0),MATCH((CUADRO!M$4&amp;$E401),'Hoja de Trabajo para listado'!$DE$151:$DG$151,0)),0)+IFERROR(INDEX('Hoja de Trabajo para listado'!$CD$155:$DC$1048576,MATCH($A401,'Hoja de Trabajo para listado'!$CD$155:$CD$1048576,0),MATCH((CUADRO!M$4&amp;$E401),'Hoja de Trabajo para listado'!$CD$151:$DC$151,0)),0)</f>
        <v>0</v>
      </c>
      <c r="N401" s="243">
        <f ca="1">+IFERROR(INDEX('Hoja de Trabajo para listado'!$A$155:$Z$1048576,MATCH($A401,'Hoja de Trabajo para listado'!$A$155:$A$1048576,0),MATCH((CUADRO!N$4&amp;$E401),'Hoja de Trabajo para listado'!$A$151:$Z$151,0)),0)+IFERROR(INDEX('Hoja de Trabajo para listado'!$AB$155:$BA$1048576,MATCH($A401,'Hoja de Trabajo para listado'!$AB$155:$AB$1048576,0),MATCH((CUADRO!N$4&amp;$E401),'Hoja de Trabajo para listado'!$AB$151:$BA$151,0)),0)+IFERROR(INDEX('Hoja de Trabajo para listado'!$BC$155:$CB$1048576,MATCH($A401,'Hoja de Trabajo para listado'!$BC$155:$BC$1048576,0),MATCH((CUADRO!N$4&amp;$E401),'Hoja de Trabajo para listado'!$BC$151:$CB$151,0)),0)+IFERROR(INDEX('Hoja de Trabajo para listado'!$DE$153:$DG$274,MATCH($A401,'Hoja de Trabajo para listado'!$DE$153:$DE$1048576,0),MATCH((CUADRO!N$4&amp;$E401),'Hoja de Trabajo para listado'!$DE$151:$DG$151,0)),0)+IFERROR(INDEX('Hoja de Trabajo para listado'!$CD$155:$DC$1048576,MATCH($A401,'Hoja de Trabajo para listado'!$CD$155:$CD$1048576,0),MATCH((CUADRO!N$4&amp;$E401),'Hoja de Trabajo para listado'!$CD$151:$DC$151,0)),0)</f>
        <v>0</v>
      </c>
      <c r="O401" s="243">
        <f ca="1">+IFERROR(INDEX('Hoja de Trabajo para listado'!$A$155:$Z$1048576,MATCH($A401,'Hoja de Trabajo para listado'!$A$155:$A$1048576,0),MATCH((CUADRO!O$4&amp;$E401),'Hoja de Trabajo para listado'!$A$151:$Z$151,0)),0)+IFERROR(INDEX('Hoja de Trabajo para listado'!$AB$155:$BA$1048576,MATCH($A401,'Hoja de Trabajo para listado'!$AB$155:$AB$1048576,0),MATCH((CUADRO!O$4&amp;$E401),'Hoja de Trabajo para listado'!$AB$151:$BA$151,0)),0)+IFERROR(INDEX('Hoja de Trabajo para listado'!$BC$155:$CB$1048576,MATCH($A401,'Hoja de Trabajo para listado'!$BC$155:$BC$1048576,0),MATCH((CUADRO!O$4&amp;$E401),'Hoja de Trabajo para listado'!$BC$151:$CB$151,0)),0)+IFERROR(INDEX('Hoja de Trabajo para listado'!$DE$153:$DG$274,MATCH($A401,'Hoja de Trabajo para listado'!$DE$153:$DE$1048576,0),MATCH((CUADRO!O$4&amp;$E401),'Hoja de Trabajo para listado'!$DE$151:$DG$151,0)),0)+IFERROR(INDEX('Hoja de Trabajo para listado'!$CD$155:$DC$1048576,MATCH($A401,'Hoja de Trabajo para listado'!$CD$155:$CD$1048576,0),MATCH((CUADRO!O$4&amp;$E401),'Hoja de Trabajo para listado'!$CD$151:$DC$151,0)),0)</f>
        <v>0</v>
      </c>
      <c r="P401" s="243">
        <f ca="1">+IFERROR(INDEX('Hoja de Trabajo para listado'!$A$155:$Z$1048576,MATCH($A401,'Hoja de Trabajo para listado'!$A$155:$A$1048576,0),MATCH((CUADRO!P$4&amp;$E401),'Hoja de Trabajo para listado'!$A$151:$Z$151,0)),0)+IFERROR(INDEX('Hoja de Trabajo para listado'!$AB$155:$BA$1048576,MATCH($A401,'Hoja de Trabajo para listado'!$AB$155:$AB$1048576,0),MATCH((CUADRO!P$4&amp;$E401),'Hoja de Trabajo para listado'!$AB$151:$BA$151,0)),0)+IFERROR(INDEX('Hoja de Trabajo para listado'!$BC$155:$CB$1048576,MATCH($A401,'Hoja de Trabajo para listado'!$BC$155:$BC$1048576,0),MATCH((CUADRO!P$4&amp;$E401),'Hoja de Trabajo para listado'!$BC$151:$CB$151,0)),0)+IFERROR(INDEX('Hoja de Trabajo para listado'!$DE$153:$DG$274,MATCH($A401,'Hoja de Trabajo para listado'!$DE$153:$DE$1048576,0),MATCH((CUADRO!P$4&amp;$E401),'Hoja de Trabajo para listado'!$DE$151:$DG$151,0)),0)+IFERROR(INDEX('Hoja de Trabajo para listado'!$CD$155:$DC$1048576,MATCH($A401,'Hoja de Trabajo para listado'!$CD$155:$CD$1048576,0),MATCH((CUADRO!P$4&amp;$E401),'Hoja de Trabajo para listado'!$CD$151:$DC$151,0)),0)</f>
        <v>0</v>
      </c>
      <c r="Q401" s="243">
        <f ca="1">+IFERROR(INDEX('Hoja de Trabajo para listado'!$A$155:$Z$1048576,MATCH($A401,'Hoja de Trabajo para listado'!$A$155:$A$1048576,0),MATCH((CUADRO!Q$4&amp;$E401),'Hoja de Trabajo para listado'!$A$151:$Z$151,0)),0)+IFERROR(INDEX('Hoja de Trabajo para listado'!$AB$155:$BA$1048576,MATCH($A401,'Hoja de Trabajo para listado'!$AB$155:$AB$1048576,0),MATCH((CUADRO!Q$4&amp;$E401),'Hoja de Trabajo para listado'!$AB$151:$BA$151,0)),0)+IFERROR(INDEX('Hoja de Trabajo para listado'!$BC$155:$CB$1048576,MATCH($A401,'Hoja de Trabajo para listado'!$BC$155:$BC$1048576,0),MATCH((CUADRO!Q$4&amp;$E401),'Hoja de Trabajo para listado'!$BC$151:$CB$151,0)),0)+IFERROR(INDEX('Hoja de Trabajo para listado'!$DE$153:$DG$274,MATCH($A401,'Hoja de Trabajo para listado'!$DE$153:$DE$1048576,0),MATCH((CUADRO!Q$4&amp;$E401),'Hoja de Trabajo para listado'!$DE$151:$DG$151,0)),0)+IFERROR(INDEX('Hoja de Trabajo para listado'!$CD$155:$DC$1048576,MATCH($A401,'Hoja de Trabajo para listado'!$CD$155:$CD$1048576,0),MATCH((CUADRO!Q$4&amp;$E401),'Hoja de Trabajo para listado'!$CD$151:$DC$151,0)),0)</f>
        <v>0</v>
      </c>
      <c r="R401" s="243">
        <f t="shared" ca="1" si="19"/>
        <v>0</v>
      </c>
      <c r="S401" s="249"/>
      <c r="T401" s="243">
        <f ca="1">+T402</f>
        <v>0</v>
      </c>
      <c r="U401" s="242">
        <f t="shared" si="20"/>
        <v>1</v>
      </c>
      <c r="V401" s="333" t="str">
        <f>+VLOOKUP(A401,bd_lista!$A$3:$E$592,5,FALSE)</f>
        <v>Empresas Municipales</v>
      </c>
      <c r="W401" s="387" t="str">
        <f>+V401</f>
        <v>Empresas Municipales</v>
      </c>
      <c r="X401" s="242">
        <f>+VLOOKUP(A401,[4]Sheet1!$A$13:$D$744,4,FALSE)</f>
        <v>78</v>
      </c>
      <c r="Y401" s="242" t="str">
        <f>+VLOOKUP(X401,bd_lista!$A$3:$C$592,3,FALSE)</f>
        <v>Ministerio de Hidrocarburos y Energías</v>
      </c>
      <c r="Z401" s="294">
        <f>+X401</f>
        <v>78</v>
      </c>
      <c r="AA401" s="295" t="str">
        <f>+Y401</f>
        <v>Ministerio de Hidrocarburos y Energías</v>
      </c>
    </row>
    <row r="402" spans="1:27" customFormat="1" ht="27" hidden="1" customHeight="1">
      <c r="A402" s="32">
        <v>716</v>
      </c>
      <c r="B402" s="393"/>
      <c r="C402" s="333" t="str">
        <f>+VLOOKUP(A402,bd_lista!$A$3:$C$592,3,FALSE)</f>
        <v>Empresa Tarijeña del Gas</v>
      </c>
      <c r="D402" s="390"/>
      <c r="E402" s="333" t="s">
        <v>1305</v>
      </c>
      <c r="F402" s="243">
        <f ca="1">+IFERROR(INDEX('Hoja de Trabajo para listado'!$A$155:$Z$1048576,MATCH($A402,'Hoja de Trabajo para listado'!$A$155:$A$1048576,0),MATCH((CUADRO!F$4&amp;$E402),'Hoja de Trabajo para listado'!$A$151:$Z$151,0)),0)+IFERROR(INDEX('Hoja de Trabajo para listado'!$AB$155:$BA$1048576,MATCH($A402,'Hoja de Trabajo para listado'!$AB$155:$AB$1048576,0),MATCH((CUADRO!F$4&amp;$E402),'Hoja de Trabajo para listado'!$AB$151:$BA$151,0)),0)+IFERROR(INDEX('Hoja de Trabajo para listado'!$BC$155:$CB$1048576,MATCH($A402,'Hoja de Trabajo para listado'!$BC$155:$BC$1048576,0),MATCH((CUADRO!F$4&amp;$E402),'Hoja de Trabajo para listado'!$BC$151:$CB$151,0)),0)+IFERROR(INDEX('Hoja de Trabajo para listado'!$DE$153:$DG$274,MATCH($A402,'Hoja de Trabajo para listado'!$DE$153:$DE$1048576,0),MATCH((CUADRO!F$4&amp;$E402),'Hoja de Trabajo para listado'!$DE$151:$DG$151,0)),0)+IFERROR(INDEX('Hoja de Trabajo para listado'!$CD$155:$DC$1048576,MATCH($A402,'Hoja de Trabajo para listado'!$CD$155:$CD$1048576,0),MATCH((CUADRO!F$4&amp;$E402),'Hoja de Trabajo para listado'!$CD$151:$DC$151,0)),0)</f>
        <v>0</v>
      </c>
      <c r="G402" s="243">
        <f ca="1">+IFERROR(INDEX('Hoja de Trabajo para listado'!$A$155:$Z$1048576,MATCH($A402,'Hoja de Trabajo para listado'!$A$155:$A$1048576,0),MATCH((CUADRO!G$4&amp;$E402),'Hoja de Trabajo para listado'!$A$151:$Z$151,0)),0)+IFERROR(INDEX('Hoja de Trabajo para listado'!$AB$155:$BA$1048576,MATCH($A402,'Hoja de Trabajo para listado'!$AB$155:$AB$1048576,0),MATCH((CUADRO!G$4&amp;$E402),'Hoja de Trabajo para listado'!$AB$151:$BA$151,0)),0)+IFERROR(INDEX('Hoja de Trabajo para listado'!$BC$155:$CB$1048576,MATCH($A402,'Hoja de Trabajo para listado'!$BC$155:$BC$1048576,0),MATCH((CUADRO!G$4&amp;$E402),'Hoja de Trabajo para listado'!$BC$151:$CB$151,0)),0)+IFERROR(INDEX('Hoja de Trabajo para listado'!$DE$153:$DG$274,MATCH($A402,'Hoja de Trabajo para listado'!$DE$153:$DE$1048576,0),MATCH((CUADRO!G$4&amp;$E402),'Hoja de Trabajo para listado'!$DE$151:$DG$151,0)),0)+IFERROR(INDEX('Hoja de Trabajo para listado'!$CD$155:$DC$1048576,MATCH($A402,'Hoja de Trabajo para listado'!$CD$155:$CD$1048576,0),MATCH((CUADRO!G$4&amp;$E402),'Hoja de Trabajo para listado'!$CD$151:$DC$151,0)),0)</f>
        <v>0</v>
      </c>
      <c r="H402" s="243">
        <f ca="1">+IFERROR(INDEX('Hoja de Trabajo para listado'!$A$155:$Z$1048576,MATCH($A402,'Hoja de Trabajo para listado'!$A$155:$A$1048576,0),MATCH((CUADRO!H$4&amp;$E402),'Hoja de Trabajo para listado'!$A$151:$Z$151,0)),0)+IFERROR(INDEX('Hoja de Trabajo para listado'!$AB$155:$BA$1048576,MATCH($A402,'Hoja de Trabajo para listado'!$AB$155:$AB$1048576,0),MATCH((CUADRO!H$4&amp;$E402),'Hoja de Trabajo para listado'!$AB$151:$BA$151,0)),0)+IFERROR(INDEX('Hoja de Trabajo para listado'!$BC$155:$CB$1048576,MATCH($A402,'Hoja de Trabajo para listado'!$BC$155:$BC$1048576,0),MATCH((CUADRO!H$4&amp;$E402),'Hoja de Trabajo para listado'!$BC$151:$CB$151,0)),0)+IFERROR(INDEX('Hoja de Trabajo para listado'!$DE$153:$DG$274,MATCH($A402,'Hoja de Trabajo para listado'!$DE$153:$DE$1048576,0),MATCH((CUADRO!H$4&amp;$E402),'Hoja de Trabajo para listado'!$DE$151:$DG$151,0)),0)+IFERROR(INDEX('Hoja de Trabajo para listado'!$CD$155:$DC$1048576,MATCH($A402,'Hoja de Trabajo para listado'!$CD$155:$CD$1048576,0),MATCH((CUADRO!H$4&amp;$E402),'Hoja de Trabajo para listado'!$CD$151:$DC$151,0)),0)</f>
        <v>0</v>
      </c>
      <c r="I402" s="243">
        <f ca="1">+IFERROR(INDEX('Hoja de Trabajo para listado'!$A$155:$Z$1048576,MATCH($A402,'Hoja de Trabajo para listado'!$A$155:$A$1048576,0),MATCH((CUADRO!I$4&amp;$E402),'Hoja de Trabajo para listado'!$A$151:$Z$151,0)),0)+IFERROR(INDEX('Hoja de Trabajo para listado'!$AB$155:$BA$1048576,MATCH($A402,'Hoja de Trabajo para listado'!$AB$155:$AB$1048576,0),MATCH((CUADRO!I$4&amp;$E402),'Hoja de Trabajo para listado'!$AB$151:$BA$151,0)),0)+IFERROR(INDEX('Hoja de Trabajo para listado'!$BC$155:$CB$1048576,MATCH($A402,'Hoja de Trabajo para listado'!$BC$155:$BC$1048576,0),MATCH((CUADRO!I$4&amp;$E402),'Hoja de Trabajo para listado'!$BC$151:$CB$151,0)),0)+IFERROR(INDEX('Hoja de Trabajo para listado'!$DE$153:$DG$274,MATCH($A402,'Hoja de Trabajo para listado'!$DE$153:$DE$1048576,0),MATCH((CUADRO!I$4&amp;$E402),'Hoja de Trabajo para listado'!$DE$151:$DG$151,0)),0)+IFERROR(INDEX('Hoja de Trabajo para listado'!$CD$155:$DC$1048576,MATCH($A402,'Hoja de Trabajo para listado'!$CD$155:$CD$1048576,0),MATCH((CUADRO!I$4&amp;$E402),'Hoja de Trabajo para listado'!$CD$151:$DC$151,0)),0)</f>
        <v>0</v>
      </c>
      <c r="J402" s="243">
        <f ca="1">+IFERROR(INDEX('Hoja de Trabajo para listado'!$A$155:$Z$1048576,MATCH($A402,'Hoja de Trabajo para listado'!$A$155:$A$1048576,0),MATCH((CUADRO!J$4&amp;$E402),'Hoja de Trabajo para listado'!$A$151:$Z$151,0)),0)+IFERROR(INDEX('Hoja de Trabajo para listado'!$AB$155:$BA$1048576,MATCH($A402,'Hoja de Trabajo para listado'!$AB$155:$AB$1048576,0),MATCH((CUADRO!J$4&amp;$E402),'Hoja de Trabajo para listado'!$AB$151:$BA$151,0)),0)+IFERROR(INDEX('Hoja de Trabajo para listado'!$BC$155:$CB$1048576,MATCH($A402,'Hoja de Trabajo para listado'!$BC$155:$BC$1048576,0),MATCH((CUADRO!J$4&amp;$E402),'Hoja de Trabajo para listado'!$BC$151:$CB$151,0)),0)+IFERROR(INDEX('Hoja de Trabajo para listado'!$DE$153:$DG$274,MATCH($A402,'Hoja de Trabajo para listado'!$DE$153:$DE$1048576,0),MATCH((CUADRO!J$4&amp;$E402),'Hoja de Trabajo para listado'!$DE$151:$DG$151,0)),0)+IFERROR(INDEX('Hoja de Trabajo para listado'!$CD$155:$DC$1048576,MATCH($A402,'Hoja de Trabajo para listado'!$CD$155:$CD$1048576,0),MATCH((CUADRO!J$4&amp;$E402),'Hoja de Trabajo para listado'!$CD$151:$DC$151,0)),0)</f>
        <v>0</v>
      </c>
      <c r="K402" s="243">
        <f ca="1">+IFERROR(INDEX('Hoja de Trabajo para listado'!$A$155:$Z$1048576,MATCH($A402,'Hoja de Trabajo para listado'!$A$155:$A$1048576,0),MATCH((CUADRO!K$4&amp;$E402),'Hoja de Trabajo para listado'!$A$151:$Z$151,0)),0)+IFERROR(INDEX('Hoja de Trabajo para listado'!$AB$155:$BA$1048576,MATCH($A402,'Hoja de Trabajo para listado'!$AB$155:$AB$1048576,0),MATCH((CUADRO!K$4&amp;$E402),'Hoja de Trabajo para listado'!$AB$151:$BA$151,0)),0)+IFERROR(INDEX('Hoja de Trabajo para listado'!$BC$155:$CB$1048576,MATCH($A402,'Hoja de Trabajo para listado'!$BC$155:$BC$1048576,0),MATCH((CUADRO!K$4&amp;$E402),'Hoja de Trabajo para listado'!$BC$151:$CB$151,0)),0)+IFERROR(INDEX('Hoja de Trabajo para listado'!$DE$153:$DG$274,MATCH($A402,'Hoja de Trabajo para listado'!$DE$153:$DE$1048576,0),MATCH((CUADRO!K$4&amp;$E402),'Hoja de Trabajo para listado'!$DE$151:$DG$151,0)),0)+IFERROR(INDEX('Hoja de Trabajo para listado'!$CD$155:$DC$1048576,MATCH($A402,'Hoja de Trabajo para listado'!$CD$155:$CD$1048576,0),MATCH((CUADRO!K$4&amp;$E402),'Hoja de Trabajo para listado'!$CD$151:$DC$151,0)),0)</f>
        <v>0</v>
      </c>
      <c r="L402" s="243">
        <f ca="1">+IFERROR(INDEX('Hoja de Trabajo para listado'!$A$155:$Z$1048576,MATCH($A402,'Hoja de Trabajo para listado'!$A$155:$A$1048576,0),MATCH((CUADRO!L$4&amp;$E402),'Hoja de Trabajo para listado'!$A$151:$Z$151,0)),0)+IFERROR(INDEX('Hoja de Trabajo para listado'!$AB$155:$BA$1048576,MATCH($A402,'Hoja de Trabajo para listado'!$AB$155:$AB$1048576,0),MATCH((CUADRO!L$4&amp;$E402),'Hoja de Trabajo para listado'!$AB$151:$BA$151,0)),0)+IFERROR(INDEX('Hoja de Trabajo para listado'!$BC$155:$CB$1048576,MATCH($A402,'Hoja de Trabajo para listado'!$BC$155:$BC$1048576,0),MATCH((CUADRO!L$4&amp;$E402),'Hoja de Trabajo para listado'!$BC$151:$CB$151,0)),0)+IFERROR(INDEX('Hoja de Trabajo para listado'!$DE$153:$DG$274,MATCH($A402,'Hoja de Trabajo para listado'!$DE$153:$DE$1048576,0),MATCH((CUADRO!L$4&amp;$E402),'Hoja de Trabajo para listado'!$DE$151:$DG$151,0)),0)+IFERROR(INDEX('Hoja de Trabajo para listado'!$CD$155:$DC$1048576,MATCH($A402,'Hoja de Trabajo para listado'!$CD$155:$CD$1048576,0),MATCH((CUADRO!L$4&amp;$E402),'Hoja de Trabajo para listado'!$CD$151:$DC$151,0)),0)</f>
        <v>0</v>
      </c>
      <c r="M402" s="243">
        <f ca="1">+IFERROR(INDEX('Hoja de Trabajo para listado'!$A$155:$Z$1048576,MATCH($A402,'Hoja de Trabajo para listado'!$A$155:$A$1048576,0),MATCH((CUADRO!M$4&amp;$E402),'Hoja de Trabajo para listado'!$A$151:$Z$151,0)),0)+IFERROR(INDEX('Hoja de Trabajo para listado'!$AB$155:$BA$1048576,MATCH($A402,'Hoja de Trabajo para listado'!$AB$155:$AB$1048576,0),MATCH((CUADRO!M$4&amp;$E402),'Hoja de Trabajo para listado'!$AB$151:$BA$151,0)),0)+IFERROR(INDEX('Hoja de Trabajo para listado'!$BC$155:$CB$1048576,MATCH($A402,'Hoja de Trabajo para listado'!$BC$155:$BC$1048576,0),MATCH((CUADRO!M$4&amp;$E402),'Hoja de Trabajo para listado'!$BC$151:$CB$151,0)),0)+IFERROR(INDEX('Hoja de Trabajo para listado'!$DE$153:$DG$274,MATCH($A402,'Hoja de Trabajo para listado'!$DE$153:$DE$1048576,0),MATCH((CUADRO!M$4&amp;$E402),'Hoja de Trabajo para listado'!$DE$151:$DG$151,0)),0)+IFERROR(INDEX('Hoja de Trabajo para listado'!$CD$155:$DC$1048576,MATCH($A402,'Hoja de Trabajo para listado'!$CD$155:$CD$1048576,0),MATCH((CUADRO!M$4&amp;$E402),'Hoja de Trabajo para listado'!$CD$151:$DC$151,0)),0)</f>
        <v>0</v>
      </c>
      <c r="N402" s="243">
        <f ca="1">+IFERROR(INDEX('Hoja de Trabajo para listado'!$A$155:$Z$1048576,MATCH($A402,'Hoja de Trabajo para listado'!$A$155:$A$1048576,0),MATCH((CUADRO!N$4&amp;$E402),'Hoja de Trabajo para listado'!$A$151:$Z$151,0)),0)+IFERROR(INDEX('Hoja de Trabajo para listado'!$AB$155:$BA$1048576,MATCH($A402,'Hoja de Trabajo para listado'!$AB$155:$AB$1048576,0),MATCH((CUADRO!N$4&amp;$E402),'Hoja de Trabajo para listado'!$AB$151:$BA$151,0)),0)+IFERROR(INDEX('Hoja de Trabajo para listado'!$BC$155:$CB$1048576,MATCH($A402,'Hoja de Trabajo para listado'!$BC$155:$BC$1048576,0),MATCH((CUADRO!N$4&amp;$E402),'Hoja de Trabajo para listado'!$BC$151:$CB$151,0)),0)+IFERROR(INDEX('Hoja de Trabajo para listado'!$DE$153:$DG$274,MATCH($A402,'Hoja de Trabajo para listado'!$DE$153:$DE$1048576,0),MATCH((CUADRO!N$4&amp;$E402),'Hoja de Trabajo para listado'!$DE$151:$DG$151,0)),0)+IFERROR(INDEX('Hoja de Trabajo para listado'!$CD$155:$DC$1048576,MATCH($A402,'Hoja de Trabajo para listado'!$CD$155:$CD$1048576,0),MATCH((CUADRO!N$4&amp;$E402),'Hoja de Trabajo para listado'!$CD$151:$DC$151,0)),0)</f>
        <v>0</v>
      </c>
      <c r="O402" s="243">
        <f ca="1">+IFERROR(INDEX('Hoja de Trabajo para listado'!$A$155:$Z$1048576,MATCH($A402,'Hoja de Trabajo para listado'!$A$155:$A$1048576,0),MATCH((CUADRO!O$4&amp;$E402),'Hoja de Trabajo para listado'!$A$151:$Z$151,0)),0)+IFERROR(INDEX('Hoja de Trabajo para listado'!$AB$155:$BA$1048576,MATCH($A402,'Hoja de Trabajo para listado'!$AB$155:$AB$1048576,0),MATCH((CUADRO!O$4&amp;$E402),'Hoja de Trabajo para listado'!$AB$151:$BA$151,0)),0)+IFERROR(INDEX('Hoja de Trabajo para listado'!$BC$155:$CB$1048576,MATCH($A402,'Hoja de Trabajo para listado'!$BC$155:$BC$1048576,0),MATCH((CUADRO!O$4&amp;$E402),'Hoja de Trabajo para listado'!$BC$151:$CB$151,0)),0)+IFERROR(INDEX('Hoja de Trabajo para listado'!$DE$153:$DG$274,MATCH($A402,'Hoja de Trabajo para listado'!$DE$153:$DE$1048576,0),MATCH((CUADRO!O$4&amp;$E402),'Hoja de Trabajo para listado'!$DE$151:$DG$151,0)),0)+IFERROR(INDEX('Hoja de Trabajo para listado'!$CD$155:$DC$1048576,MATCH($A402,'Hoja de Trabajo para listado'!$CD$155:$CD$1048576,0),MATCH((CUADRO!O$4&amp;$E402),'Hoja de Trabajo para listado'!$CD$151:$DC$151,0)),0)</f>
        <v>0</v>
      </c>
      <c r="P402" s="243">
        <f ca="1">+IFERROR(INDEX('Hoja de Trabajo para listado'!$A$155:$Z$1048576,MATCH($A402,'Hoja de Trabajo para listado'!$A$155:$A$1048576,0),MATCH((CUADRO!P$4&amp;$E402),'Hoja de Trabajo para listado'!$A$151:$Z$151,0)),0)+IFERROR(INDEX('Hoja de Trabajo para listado'!$AB$155:$BA$1048576,MATCH($A402,'Hoja de Trabajo para listado'!$AB$155:$AB$1048576,0),MATCH((CUADRO!P$4&amp;$E402),'Hoja de Trabajo para listado'!$AB$151:$BA$151,0)),0)+IFERROR(INDEX('Hoja de Trabajo para listado'!$BC$155:$CB$1048576,MATCH($A402,'Hoja de Trabajo para listado'!$BC$155:$BC$1048576,0),MATCH((CUADRO!P$4&amp;$E402),'Hoja de Trabajo para listado'!$BC$151:$CB$151,0)),0)+IFERROR(INDEX('Hoja de Trabajo para listado'!$DE$153:$DG$274,MATCH($A402,'Hoja de Trabajo para listado'!$DE$153:$DE$1048576,0),MATCH((CUADRO!P$4&amp;$E402),'Hoja de Trabajo para listado'!$DE$151:$DG$151,0)),0)+IFERROR(INDEX('Hoja de Trabajo para listado'!$CD$155:$DC$1048576,MATCH($A402,'Hoja de Trabajo para listado'!$CD$155:$CD$1048576,0),MATCH((CUADRO!P$4&amp;$E402),'Hoja de Trabajo para listado'!$CD$151:$DC$151,0)),0)</f>
        <v>0</v>
      </c>
      <c r="Q402" s="243">
        <f ca="1">+IFERROR(INDEX('Hoja de Trabajo para listado'!$A$155:$Z$1048576,MATCH($A402,'Hoja de Trabajo para listado'!$A$155:$A$1048576,0),MATCH((CUADRO!Q$4&amp;$E402),'Hoja de Trabajo para listado'!$A$151:$Z$151,0)),0)+IFERROR(INDEX('Hoja de Trabajo para listado'!$AB$155:$BA$1048576,MATCH($A402,'Hoja de Trabajo para listado'!$AB$155:$AB$1048576,0),MATCH((CUADRO!Q$4&amp;$E402),'Hoja de Trabajo para listado'!$AB$151:$BA$151,0)),0)+IFERROR(INDEX('Hoja de Trabajo para listado'!$BC$155:$CB$1048576,MATCH($A402,'Hoja de Trabajo para listado'!$BC$155:$BC$1048576,0),MATCH((CUADRO!Q$4&amp;$E402),'Hoja de Trabajo para listado'!$BC$151:$CB$151,0)),0)+IFERROR(INDEX('Hoja de Trabajo para listado'!$DE$153:$DG$274,MATCH($A402,'Hoja de Trabajo para listado'!$DE$153:$DE$1048576,0),MATCH((CUADRO!Q$4&amp;$E402),'Hoja de Trabajo para listado'!$DE$151:$DG$151,0)),0)+IFERROR(INDEX('Hoja de Trabajo para listado'!$CD$155:$DC$1048576,MATCH($A402,'Hoja de Trabajo para listado'!$CD$155:$CD$1048576,0),MATCH((CUADRO!Q$4&amp;$E402),'Hoja de Trabajo para listado'!$CD$151:$DC$151,0)),0)</f>
        <v>0</v>
      </c>
      <c r="R402" s="243">
        <f t="shared" ca="1" si="19"/>
        <v>0</v>
      </c>
      <c r="S402" s="249">
        <f ca="1">+R401+R402</f>
        <v>0</v>
      </c>
      <c r="T402" s="243">
        <f ca="1">+S402</f>
        <v>0</v>
      </c>
      <c r="U402" s="242">
        <f t="shared" si="20"/>
        <v>2</v>
      </c>
      <c r="V402" s="333" t="str">
        <f>+VLOOKUP(A402,bd_lista!$A$3:$E$592,5,FALSE)</f>
        <v>Empresas Municipales</v>
      </c>
      <c r="W402" s="388"/>
      <c r="X402" s="242">
        <f>+VLOOKUP(A402,[4]Sheet1!$A$13:$D$744,4,FALSE)</f>
        <v>78</v>
      </c>
      <c r="Y402" s="242" t="str">
        <f>+VLOOKUP(X402,bd_lista!$A$3:$C$592,3,FALSE)</f>
        <v>Ministerio de Hidrocarburos y Energías</v>
      </c>
      <c r="Z402" s="292"/>
      <c r="AA402" s="293"/>
    </row>
    <row r="403" spans="1:27" customFormat="1" ht="15" hidden="1" customHeight="1">
      <c r="A403" s="32">
        <v>761</v>
      </c>
      <c r="B403" s="392">
        <f>+A403</f>
        <v>761</v>
      </c>
      <c r="C403" s="247" t="str">
        <f>+VLOOKUP(A403,bd_lista!$A$3:$C$592,3,FALSE)</f>
        <v>Servicio Autónomo Municipal de Agua Potable y Alcantarillado</v>
      </c>
      <c r="D403" s="389" t="str">
        <f>+C403</f>
        <v>Servicio Autónomo Municipal de Agua Potable y Alcantarillado</v>
      </c>
      <c r="E403" s="242" t="s">
        <v>1304</v>
      </c>
      <c r="F403" s="243">
        <f ca="1">+IFERROR(INDEX('Hoja de Trabajo para listado'!$A$155:$Z$1048576,MATCH($A403,'Hoja de Trabajo para listado'!$A$155:$A$1048576,0),MATCH((CUADRO!F$4&amp;$E403),'Hoja de Trabajo para listado'!$A$151:$Z$151,0)),0)+IFERROR(INDEX('Hoja de Trabajo para listado'!$AB$155:$BA$1048576,MATCH($A403,'Hoja de Trabajo para listado'!$AB$155:$AB$1048576,0),MATCH((CUADRO!F$4&amp;$E403),'Hoja de Trabajo para listado'!$AB$151:$BA$151,0)),0)+IFERROR(INDEX('Hoja de Trabajo para listado'!$BC$155:$CB$1048576,MATCH($A403,'Hoja de Trabajo para listado'!$BC$155:$BC$1048576,0),MATCH((CUADRO!F$4&amp;$E403),'Hoja de Trabajo para listado'!$BC$151:$CB$151,0)),0)+IFERROR(INDEX('Hoja de Trabajo para listado'!$DE$153:$DG$274,MATCH($A403,'Hoja de Trabajo para listado'!$DE$153:$DE$1048576,0),MATCH((CUADRO!F$4&amp;$E403),'Hoja de Trabajo para listado'!$DE$151:$DG$151,0)),0)+IFERROR(INDEX('Hoja de Trabajo para listado'!$CD$155:$DC$1048576,MATCH($A403,'Hoja de Trabajo para listado'!$CD$155:$CD$1048576,0),MATCH((CUADRO!F$4&amp;$E403),'Hoja de Trabajo para listado'!$CD$151:$DC$151,0)),0)</f>
        <v>0</v>
      </c>
      <c r="G403" s="243">
        <f ca="1">+IFERROR(INDEX('Hoja de Trabajo para listado'!$A$155:$Z$1048576,MATCH($A403,'Hoja de Trabajo para listado'!$A$155:$A$1048576,0),MATCH((CUADRO!G$4&amp;$E403),'Hoja de Trabajo para listado'!$A$151:$Z$151,0)),0)+IFERROR(INDEX('Hoja de Trabajo para listado'!$AB$155:$BA$1048576,MATCH($A403,'Hoja de Trabajo para listado'!$AB$155:$AB$1048576,0),MATCH((CUADRO!G$4&amp;$E403),'Hoja de Trabajo para listado'!$AB$151:$BA$151,0)),0)+IFERROR(INDEX('Hoja de Trabajo para listado'!$BC$155:$CB$1048576,MATCH($A403,'Hoja de Trabajo para listado'!$BC$155:$BC$1048576,0),MATCH((CUADRO!G$4&amp;$E403),'Hoja de Trabajo para listado'!$BC$151:$CB$151,0)),0)+IFERROR(INDEX('Hoja de Trabajo para listado'!$DE$153:$DG$274,MATCH($A403,'Hoja de Trabajo para listado'!$DE$153:$DE$1048576,0),MATCH((CUADRO!G$4&amp;$E403),'Hoja de Trabajo para listado'!$DE$151:$DG$151,0)),0)+IFERROR(INDEX('Hoja de Trabajo para listado'!$CD$155:$DC$1048576,MATCH($A403,'Hoja de Trabajo para listado'!$CD$155:$CD$1048576,0),MATCH((CUADRO!G$4&amp;$E403),'Hoja de Trabajo para listado'!$CD$151:$DC$151,0)),0)</f>
        <v>0</v>
      </c>
      <c r="H403" s="243">
        <f ca="1">+IFERROR(INDEX('Hoja de Trabajo para listado'!$A$155:$Z$1048576,MATCH($A403,'Hoja de Trabajo para listado'!$A$155:$A$1048576,0),MATCH((CUADRO!H$4&amp;$E403),'Hoja de Trabajo para listado'!$A$151:$Z$151,0)),0)+IFERROR(INDEX('Hoja de Trabajo para listado'!$AB$155:$BA$1048576,MATCH($A403,'Hoja de Trabajo para listado'!$AB$155:$AB$1048576,0),MATCH((CUADRO!H$4&amp;$E403),'Hoja de Trabajo para listado'!$AB$151:$BA$151,0)),0)+IFERROR(INDEX('Hoja de Trabajo para listado'!$BC$155:$CB$1048576,MATCH($A403,'Hoja de Trabajo para listado'!$BC$155:$BC$1048576,0),MATCH((CUADRO!H$4&amp;$E403),'Hoja de Trabajo para listado'!$BC$151:$CB$151,0)),0)+IFERROR(INDEX('Hoja de Trabajo para listado'!$DE$153:$DG$274,MATCH($A403,'Hoja de Trabajo para listado'!$DE$153:$DE$1048576,0),MATCH((CUADRO!H$4&amp;$E403),'Hoja de Trabajo para listado'!$DE$151:$DG$151,0)),0)+IFERROR(INDEX('Hoja de Trabajo para listado'!$CD$155:$DC$1048576,MATCH($A403,'Hoja de Trabajo para listado'!$CD$155:$CD$1048576,0),MATCH((CUADRO!H$4&amp;$E403),'Hoja de Trabajo para listado'!$CD$151:$DC$151,0)),0)</f>
        <v>0</v>
      </c>
      <c r="I403" s="243">
        <f ca="1">+IFERROR(INDEX('Hoja de Trabajo para listado'!$A$155:$Z$1048576,MATCH($A403,'Hoja de Trabajo para listado'!$A$155:$A$1048576,0),MATCH((CUADRO!I$4&amp;$E403),'Hoja de Trabajo para listado'!$A$151:$Z$151,0)),0)+IFERROR(INDEX('Hoja de Trabajo para listado'!$AB$155:$BA$1048576,MATCH($A403,'Hoja de Trabajo para listado'!$AB$155:$AB$1048576,0),MATCH((CUADRO!I$4&amp;$E403),'Hoja de Trabajo para listado'!$AB$151:$BA$151,0)),0)+IFERROR(INDEX('Hoja de Trabajo para listado'!$BC$155:$CB$1048576,MATCH($A403,'Hoja de Trabajo para listado'!$BC$155:$BC$1048576,0),MATCH((CUADRO!I$4&amp;$E403),'Hoja de Trabajo para listado'!$BC$151:$CB$151,0)),0)+IFERROR(INDEX('Hoja de Trabajo para listado'!$DE$153:$DG$274,MATCH($A403,'Hoja de Trabajo para listado'!$DE$153:$DE$1048576,0),MATCH((CUADRO!I$4&amp;$E403),'Hoja de Trabajo para listado'!$DE$151:$DG$151,0)),0)+IFERROR(INDEX('Hoja de Trabajo para listado'!$CD$155:$DC$1048576,MATCH($A403,'Hoja de Trabajo para listado'!$CD$155:$CD$1048576,0),MATCH((CUADRO!I$4&amp;$E403),'Hoja de Trabajo para listado'!$CD$151:$DC$151,0)),0)</f>
        <v>0</v>
      </c>
      <c r="J403" s="243">
        <f ca="1">+IFERROR(INDEX('Hoja de Trabajo para listado'!$A$155:$Z$1048576,MATCH($A403,'Hoja de Trabajo para listado'!$A$155:$A$1048576,0),MATCH((CUADRO!J$4&amp;$E403),'Hoja de Trabajo para listado'!$A$151:$Z$151,0)),0)+IFERROR(INDEX('Hoja de Trabajo para listado'!$AB$155:$BA$1048576,MATCH($A403,'Hoja de Trabajo para listado'!$AB$155:$AB$1048576,0),MATCH((CUADRO!J$4&amp;$E403),'Hoja de Trabajo para listado'!$AB$151:$BA$151,0)),0)+IFERROR(INDEX('Hoja de Trabajo para listado'!$BC$155:$CB$1048576,MATCH($A403,'Hoja de Trabajo para listado'!$BC$155:$BC$1048576,0),MATCH((CUADRO!J$4&amp;$E403),'Hoja de Trabajo para listado'!$BC$151:$CB$151,0)),0)+IFERROR(INDEX('Hoja de Trabajo para listado'!$DE$153:$DG$274,MATCH($A403,'Hoja de Trabajo para listado'!$DE$153:$DE$1048576,0),MATCH((CUADRO!J$4&amp;$E403),'Hoja de Trabajo para listado'!$DE$151:$DG$151,0)),0)+IFERROR(INDEX('Hoja de Trabajo para listado'!$CD$155:$DC$1048576,MATCH($A403,'Hoja de Trabajo para listado'!$CD$155:$CD$1048576,0),MATCH((CUADRO!J$4&amp;$E403),'Hoja de Trabajo para listado'!$CD$151:$DC$151,0)),0)</f>
        <v>0</v>
      </c>
      <c r="K403" s="243">
        <f ca="1">+IFERROR(INDEX('Hoja de Trabajo para listado'!$A$155:$Z$1048576,MATCH($A403,'Hoja de Trabajo para listado'!$A$155:$A$1048576,0),MATCH((CUADRO!K$4&amp;$E403),'Hoja de Trabajo para listado'!$A$151:$Z$151,0)),0)+IFERROR(INDEX('Hoja de Trabajo para listado'!$AB$155:$BA$1048576,MATCH($A403,'Hoja de Trabajo para listado'!$AB$155:$AB$1048576,0),MATCH((CUADRO!K$4&amp;$E403),'Hoja de Trabajo para listado'!$AB$151:$BA$151,0)),0)+IFERROR(INDEX('Hoja de Trabajo para listado'!$BC$155:$CB$1048576,MATCH($A403,'Hoja de Trabajo para listado'!$BC$155:$BC$1048576,0),MATCH((CUADRO!K$4&amp;$E403),'Hoja de Trabajo para listado'!$BC$151:$CB$151,0)),0)+IFERROR(INDEX('Hoja de Trabajo para listado'!$DE$153:$DG$274,MATCH($A403,'Hoja de Trabajo para listado'!$DE$153:$DE$1048576,0),MATCH((CUADRO!K$4&amp;$E403),'Hoja de Trabajo para listado'!$DE$151:$DG$151,0)),0)+IFERROR(INDEX('Hoja de Trabajo para listado'!$CD$155:$DC$1048576,MATCH($A403,'Hoja de Trabajo para listado'!$CD$155:$CD$1048576,0),MATCH((CUADRO!K$4&amp;$E403),'Hoja de Trabajo para listado'!$CD$151:$DC$151,0)),0)</f>
        <v>0</v>
      </c>
      <c r="L403" s="243">
        <f ca="1">+IFERROR(INDEX('Hoja de Trabajo para listado'!$A$155:$Z$1048576,MATCH($A403,'Hoja de Trabajo para listado'!$A$155:$A$1048576,0),MATCH((CUADRO!L$4&amp;$E403),'Hoja de Trabajo para listado'!$A$151:$Z$151,0)),0)+IFERROR(INDEX('Hoja de Trabajo para listado'!$AB$155:$BA$1048576,MATCH($A403,'Hoja de Trabajo para listado'!$AB$155:$AB$1048576,0),MATCH((CUADRO!L$4&amp;$E403),'Hoja de Trabajo para listado'!$AB$151:$BA$151,0)),0)+IFERROR(INDEX('Hoja de Trabajo para listado'!$BC$155:$CB$1048576,MATCH($A403,'Hoja de Trabajo para listado'!$BC$155:$BC$1048576,0),MATCH((CUADRO!L$4&amp;$E403),'Hoja de Trabajo para listado'!$BC$151:$CB$151,0)),0)+IFERROR(INDEX('Hoja de Trabajo para listado'!$DE$153:$DG$274,MATCH($A403,'Hoja de Trabajo para listado'!$DE$153:$DE$1048576,0),MATCH((CUADRO!L$4&amp;$E403),'Hoja de Trabajo para listado'!$DE$151:$DG$151,0)),0)+IFERROR(INDEX('Hoja de Trabajo para listado'!$CD$155:$DC$1048576,MATCH($A403,'Hoja de Trabajo para listado'!$CD$155:$CD$1048576,0),MATCH((CUADRO!L$4&amp;$E403),'Hoja de Trabajo para listado'!$CD$151:$DC$151,0)),0)</f>
        <v>0</v>
      </c>
      <c r="M403" s="243">
        <f ca="1">+IFERROR(INDEX('Hoja de Trabajo para listado'!$A$155:$Z$1048576,MATCH($A403,'Hoja de Trabajo para listado'!$A$155:$A$1048576,0),MATCH((CUADRO!M$4&amp;$E403),'Hoja de Trabajo para listado'!$A$151:$Z$151,0)),0)+IFERROR(INDEX('Hoja de Trabajo para listado'!$AB$155:$BA$1048576,MATCH($A403,'Hoja de Trabajo para listado'!$AB$155:$AB$1048576,0),MATCH((CUADRO!M$4&amp;$E403),'Hoja de Trabajo para listado'!$AB$151:$BA$151,0)),0)+IFERROR(INDEX('Hoja de Trabajo para listado'!$BC$155:$CB$1048576,MATCH($A403,'Hoja de Trabajo para listado'!$BC$155:$BC$1048576,0),MATCH((CUADRO!M$4&amp;$E403),'Hoja de Trabajo para listado'!$BC$151:$CB$151,0)),0)+IFERROR(INDEX('Hoja de Trabajo para listado'!$DE$153:$DG$274,MATCH($A403,'Hoja de Trabajo para listado'!$DE$153:$DE$1048576,0),MATCH((CUADRO!M$4&amp;$E403),'Hoja de Trabajo para listado'!$DE$151:$DG$151,0)),0)+IFERROR(INDEX('Hoja de Trabajo para listado'!$CD$155:$DC$1048576,MATCH($A403,'Hoja de Trabajo para listado'!$CD$155:$CD$1048576,0),MATCH((CUADRO!M$4&amp;$E403),'Hoja de Trabajo para listado'!$CD$151:$DC$151,0)),0)</f>
        <v>0</v>
      </c>
      <c r="N403" s="243">
        <f ca="1">+IFERROR(INDEX('Hoja de Trabajo para listado'!$A$155:$Z$1048576,MATCH($A403,'Hoja de Trabajo para listado'!$A$155:$A$1048576,0),MATCH((CUADRO!N$4&amp;$E403),'Hoja de Trabajo para listado'!$A$151:$Z$151,0)),0)+IFERROR(INDEX('Hoja de Trabajo para listado'!$AB$155:$BA$1048576,MATCH($A403,'Hoja de Trabajo para listado'!$AB$155:$AB$1048576,0),MATCH((CUADRO!N$4&amp;$E403),'Hoja de Trabajo para listado'!$AB$151:$BA$151,0)),0)+IFERROR(INDEX('Hoja de Trabajo para listado'!$BC$155:$CB$1048576,MATCH($A403,'Hoja de Trabajo para listado'!$BC$155:$BC$1048576,0),MATCH((CUADRO!N$4&amp;$E403),'Hoja de Trabajo para listado'!$BC$151:$CB$151,0)),0)+IFERROR(INDEX('Hoja de Trabajo para listado'!$DE$153:$DG$274,MATCH($A403,'Hoja de Trabajo para listado'!$DE$153:$DE$1048576,0),MATCH((CUADRO!N$4&amp;$E403),'Hoja de Trabajo para listado'!$DE$151:$DG$151,0)),0)+IFERROR(INDEX('Hoja de Trabajo para listado'!$CD$155:$DC$1048576,MATCH($A403,'Hoja de Trabajo para listado'!$CD$155:$CD$1048576,0),MATCH((CUADRO!N$4&amp;$E403),'Hoja de Trabajo para listado'!$CD$151:$DC$151,0)),0)</f>
        <v>0</v>
      </c>
      <c r="O403" s="243">
        <f ca="1">+IFERROR(INDEX('Hoja de Trabajo para listado'!$A$155:$Z$1048576,MATCH($A403,'Hoja de Trabajo para listado'!$A$155:$A$1048576,0),MATCH((CUADRO!O$4&amp;$E403),'Hoja de Trabajo para listado'!$A$151:$Z$151,0)),0)+IFERROR(INDEX('Hoja de Trabajo para listado'!$AB$155:$BA$1048576,MATCH($A403,'Hoja de Trabajo para listado'!$AB$155:$AB$1048576,0),MATCH((CUADRO!O$4&amp;$E403),'Hoja de Trabajo para listado'!$AB$151:$BA$151,0)),0)+IFERROR(INDEX('Hoja de Trabajo para listado'!$BC$155:$CB$1048576,MATCH($A403,'Hoja de Trabajo para listado'!$BC$155:$BC$1048576,0),MATCH((CUADRO!O$4&amp;$E403),'Hoja de Trabajo para listado'!$BC$151:$CB$151,0)),0)+IFERROR(INDEX('Hoja de Trabajo para listado'!$DE$153:$DG$274,MATCH($A403,'Hoja de Trabajo para listado'!$DE$153:$DE$1048576,0),MATCH((CUADRO!O$4&amp;$E403),'Hoja de Trabajo para listado'!$DE$151:$DG$151,0)),0)+IFERROR(INDEX('Hoja de Trabajo para listado'!$CD$155:$DC$1048576,MATCH($A403,'Hoja de Trabajo para listado'!$CD$155:$CD$1048576,0),MATCH((CUADRO!O$4&amp;$E403),'Hoja de Trabajo para listado'!$CD$151:$DC$151,0)),0)</f>
        <v>0</v>
      </c>
      <c r="P403" s="243">
        <f ca="1">+IFERROR(INDEX('Hoja de Trabajo para listado'!$A$155:$Z$1048576,MATCH($A403,'Hoja de Trabajo para listado'!$A$155:$A$1048576,0),MATCH((CUADRO!P$4&amp;$E403),'Hoja de Trabajo para listado'!$A$151:$Z$151,0)),0)+IFERROR(INDEX('Hoja de Trabajo para listado'!$AB$155:$BA$1048576,MATCH($A403,'Hoja de Trabajo para listado'!$AB$155:$AB$1048576,0),MATCH((CUADRO!P$4&amp;$E403),'Hoja de Trabajo para listado'!$AB$151:$BA$151,0)),0)+IFERROR(INDEX('Hoja de Trabajo para listado'!$BC$155:$CB$1048576,MATCH($A403,'Hoja de Trabajo para listado'!$BC$155:$BC$1048576,0),MATCH((CUADRO!P$4&amp;$E403),'Hoja de Trabajo para listado'!$BC$151:$CB$151,0)),0)+IFERROR(INDEX('Hoja de Trabajo para listado'!$DE$153:$DG$274,MATCH($A403,'Hoja de Trabajo para listado'!$DE$153:$DE$1048576,0),MATCH((CUADRO!P$4&amp;$E403),'Hoja de Trabajo para listado'!$DE$151:$DG$151,0)),0)+IFERROR(INDEX('Hoja de Trabajo para listado'!$CD$155:$DC$1048576,MATCH($A403,'Hoja de Trabajo para listado'!$CD$155:$CD$1048576,0),MATCH((CUADRO!P$4&amp;$E403),'Hoja de Trabajo para listado'!$CD$151:$DC$151,0)),0)</f>
        <v>0</v>
      </c>
      <c r="Q403" s="243">
        <f ca="1">+IFERROR(INDEX('Hoja de Trabajo para listado'!$A$155:$Z$1048576,MATCH($A403,'Hoja de Trabajo para listado'!$A$155:$A$1048576,0),MATCH((CUADRO!Q$4&amp;$E403),'Hoja de Trabajo para listado'!$A$151:$Z$151,0)),0)+IFERROR(INDEX('Hoja de Trabajo para listado'!$AB$155:$BA$1048576,MATCH($A403,'Hoja de Trabajo para listado'!$AB$155:$AB$1048576,0),MATCH((CUADRO!Q$4&amp;$E403),'Hoja de Trabajo para listado'!$AB$151:$BA$151,0)),0)+IFERROR(INDEX('Hoja de Trabajo para listado'!$BC$155:$CB$1048576,MATCH($A403,'Hoja de Trabajo para listado'!$BC$155:$BC$1048576,0),MATCH((CUADRO!Q$4&amp;$E403),'Hoja de Trabajo para listado'!$BC$151:$CB$151,0)),0)+IFERROR(INDEX('Hoja de Trabajo para listado'!$DE$153:$DG$274,MATCH($A403,'Hoja de Trabajo para listado'!$DE$153:$DE$1048576,0),MATCH((CUADRO!Q$4&amp;$E403),'Hoja de Trabajo para listado'!$DE$151:$DG$151,0)),0)+IFERROR(INDEX('Hoja de Trabajo para listado'!$CD$155:$DC$1048576,MATCH($A403,'Hoja de Trabajo para listado'!$CD$155:$CD$1048576,0),MATCH((CUADRO!Q$4&amp;$E403),'Hoja de Trabajo para listado'!$CD$151:$DC$151,0)),0)</f>
        <v>0</v>
      </c>
      <c r="R403" s="243">
        <f t="shared" ca="1" si="19"/>
        <v>0</v>
      </c>
      <c r="S403" s="249"/>
      <c r="T403" s="243">
        <f ca="1">+T404</f>
        <v>0</v>
      </c>
      <c r="U403" s="242">
        <f t="shared" si="20"/>
        <v>1</v>
      </c>
      <c r="V403" s="333" t="str">
        <f>+VLOOKUP(A403,bd_lista!$A$3:$E$592,5,FALSE)</f>
        <v>Empresas Municipales</v>
      </c>
      <c r="W403" s="387" t="str">
        <f>+V403</f>
        <v>Empresas Municipales</v>
      </c>
      <c r="X403" s="242">
        <f>+VLOOKUP(A403,[4]Sheet1!$A$13:$D$744,4,FALSE)</f>
        <v>0</v>
      </c>
      <c r="Y403" s="242" t="e">
        <f>+VLOOKUP(X403,bd_lista!$A$3:$C$592,3,FALSE)</f>
        <v>#N/A</v>
      </c>
      <c r="Z403" s="294">
        <f>+X403</f>
        <v>0</v>
      </c>
      <c r="AA403" s="319" t="e">
        <f>+Y403</f>
        <v>#N/A</v>
      </c>
    </row>
    <row r="404" spans="1:27" customFormat="1" ht="15" hidden="1" customHeight="1">
      <c r="A404" s="32">
        <v>761</v>
      </c>
      <c r="B404" s="393"/>
      <c r="C404" s="333" t="str">
        <f>+VLOOKUP(A404,bd_lista!$A$3:$C$592,3,FALSE)</f>
        <v>Servicio Autónomo Municipal de Agua Potable y Alcantarillado</v>
      </c>
      <c r="D404" s="390"/>
      <c r="E404" s="244" t="s">
        <v>1305</v>
      </c>
      <c r="F404" s="243">
        <f ca="1">+IFERROR(INDEX('Hoja de Trabajo para listado'!$A$155:$Z$1048576,MATCH($A404,'Hoja de Trabajo para listado'!$A$155:$A$1048576,0),MATCH((CUADRO!F$4&amp;$E404),'Hoja de Trabajo para listado'!$A$151:$Z$151,0)),0)+IFERROR(INDEX('Hoja de Trabajo para listado'!$AB$155:$BA$1048576,MATCH($A404,'Hoja de Trabajo para listado'!$AB$155:$AB$1048576,0),MATCH((CUADRO!F$4&amp;$E404),'Hoja de Trabajo para listado'!$AB$151:$BA$151,0)),0)+IFERROR(INDEX('Hoja de Trabajo para listado'!$BC$155:$CB$1048576,MATCH($A404,'Hoja de Trabajo para listado'!$BC$155:$BC$1048576,0),MATCH((CUADRO!F$4&amp;$E404),'Hoja de Trabajo para listado'!$BC$151:$CB$151,0)),0)+IFERROR(INDEX('Hoja de Trabajo para listado'!$DE$153:$DG$274,MATCH($A404,'Hoja de Trabajo para listado'!$DE$153:$DE$1048576,0),MATCH((CUADRO!F$4&amp;$E404),'Hoja de Trabajo para listado'!$DE$151:$DG$151,0)),0)+IFERROR(INDEX('Hoja de Trabajo para listado'!$CD$155:$DC$1048576,MATCH($A404,'Hoja de Trabajo para listado'!$CD$155:$CD$1048576,0),MATCH((CUADRO!F$4&amp;$E404),'Hoja de Trabajo para listado'!$CD$151:$DC$151,0)),0)</f>
        <v>0</v>
      </c>
      <c r="G404" s="243">
        <f ca="1">+IFERROR(INDEX('Hoja de Trabajo para listado'!$A$155:$Z$1048576,MATCH($A404,'Hoja de Trabajo para listado'!$A$155:$A$1048576,0),MATCH((CUADRO!G$4&amp;$E404),'Hoja de Trabajo para listado'!$A$151:$Z$151,0)),0)+IFERROR(INDEX('Hoja de Trabajo para listado'!$AB$155:$BA$1048576,MATCH($A404,'Hoja de Trabajo para listado'!$AB$155:$AB$1048576,0),MATCH((CUADRO!G$4&amp;$E404),'Hoja de Trabajo para listado'!$AB$151:$BA$151,0)),0)+IFERROR(INDEX('Hoja de Trabajo para listado'!$BC$155:$CB$1048576,MATCH($A404,'Hoja de Trabajo para listado'!$BC$155:$BC$1048576,0),MATCH((CUADRO!G$4&amp;$E404),'Hoja de Trabajo para listado'!$BC$151:$CB$151,0)),0)+IFERROR(INDEX('Hoja de Trabajo para listado'!$DE$153:$DG$274,MATCH($A404,'Hoja de Trabajo para listado'!$DE$153:$DE$1048576,0),MATCH((CUADRO!G$4&amp;$E404),'Hoja de Trabajo para listado'!$DE$151:$DG$151,0)),0)+IFERROR(INDEX('Hoja de Trabajo para listado'!$CD$155:$DC$1048576,MATCH($A404,'Hoja de Trabajo para listado'!$CD$155:$CD$1048576,0),MATCH((CUADRO!G$4&amp;$E404),'Hoja de Trabajo para listado'!$CD$151:$DC$151,0)),0)</f>
        <v>0</v>
      </c>
      <c r="H404" s="243">
        <f ca="1">+IFERROR(INDEX('Hoja de Trabajo para listado'!$A$155:$Z$1048576,MATCH($A404,'Hoja de Trabajo para listado'!$A$155:$A$1048576,0),MATCH((CUADRO!H$4&amp;$E404),'Hoja de Trabajo para listado'!$A$151:$Z$151,0)),0)+IFERROR(INDEX('Hoja de Trabajo para listado'!$AB$155:$BA$1048576,MATCH($A404,'Hoja de Trabajo para listado'!$AB$155:$AB$1048576,0),MATCH((CUADRO!H$4&amp;$E404),'Hoja de Trabajo para listado'!$AB$151:$BA$151,0)),0)+IFERROR(INDEX('Hoja de Trabajo para listado'!$BC$155:$CB$1048576,MATCH($A404,'Hoja de Trabajo para listado'!$BC$155:$BC$1048576,0),MATCH((CUADRO!H$4&amp;$E404),'Hoja de Trabajo para listado'!$BC$151:$CB$151,0)),0)+IFERROR(INDEX('Hoja de Trabajo para listado'!$DE$153:$DG$274,MATCH($A404,'Hoja de Trabajo para listado'!$DE$153:$DE$1048576,0),MATCH((CUADRO!H$4&amp;$E404),'Hoja de Trabajo para listado'!$DE$151:$DG$151,0)),0)+IFERROR(INDEX('Hoja de Trabajo para listado'!$CD$155:$DC$1048576,MATCH($A404,'Hoja de Trabajo para listado'!$CD$155:$CD$1048576,0),MATCH((CUADRO!H$4&amp;$E404),'Hoja de Trabajo para listado'!$CD$151:$DC$151,0)),0)</f>
        <v>0</v>
      </c>
      <c r="I404" s="243">
        <f ca="1">+IFERROR(INDEX('Hoja de Trabajo para listado'!$A$155:$Z$1048576,MATCH($A404,'Hoja de Trabajo para listado'!$A$155:$A$1048576,0),MATCH((CUADRO!I$4&amp;$E404),'Hoja de Trabajo para listado'!$A$151:$Z$151,0)),0)+IFERROR(INDEX('Hoja de Trabajo para listado'!$AB$155:$BA$1048576,MATCH($A404,'Hoja de Trabajo para listado'!$AB$155:$AB$1048576,0),MATCH((CUADRO!I$4&amp;$E404),'Hoja de Trabajo para listado'!$AB$151:$BA$151,0)),0)+IFERROR(INDEX('Hoja de Trabajo para listado'!$BC$155:$CB$1048576,MATCH($A404,'Hoja de Trabajo para listado'!$BC$155:$BC$1048576,0),MATCH((CUADRO!I$4&amp;$E404),'Hoja de Trabajo para listado'!$BC$151:$CB$151,0)),0)+IFERROR(INDEX('Hoja de Trabajo para listado'!$DE$153:$DG$274,MATCH($A404,'Hoja de Trabajo para listado'!$DE$153:$DE$1048576,0),MATCH((CUADRO!I$4&amp;$E404),'Hoja de Trabajo para listado'!$DE$151:$DG$151,0)),0)+IFERROR(INDEX('Hoja de Trabajo para listado'!$CD$155:$DC$1048576,MATCH($A404,'Hoja de Trabajo para listado'!$CD$155:$CD$1048576,0),MATCH((CUADRO!I$4&amp;$E404),'Hoja de Trabajo para listado'!$CD$151:$DC$151,0)),0)</f>
        <v>0</v>
      </c>
      <c r="J404" s="243">
        <f ca="1">+IFERROR(INDEX('Hoja de Trabajo para listado'!$A$155:$Z$1048576,MATCH($A404,'Hoja de Trabajo para listado'!$A$155:$A$1048576,0),MATCH((CUADRO!J$4&amp;$E404),'Hoja de Trabajo para listado'!$A$151:$Z$151,0)),0)+IFERROR(INDEX('Hoja de Trabajo para listado'!$AB$155:$BA$1048576,MATCH($A404,'Hoja de Trabajo para listado'!$AB$155:$AB$1048576,0),MATCH((CUADRO!J$4&amp;$E404),'Hoja de Trabajo para listado'!$AB$151:$BA$151,0)),0)+IFERROR(INDEX('Hoja de Trabajo para listado'!$BC$155:$CB$1048576,MATCH($A404,'Hoja de Trabajo para listado'!$BC$155:$BC$1048576,0),MATCH((CUADRO!J$4&amp;$E404),'Hoja de Trabajo para listado'!$BC$151:$CB$151,0)),0)+IFERROR(INDEX('Hoja de Trabajo para listado'!$DE$153:$DG$274,MATCH($A404,'Hoja de Trabajo para listado'!$DE$153:$DE$1048576,0),MATCH((CUADRO!J$4&amp;$E404),'Hoja de Trabajo para listado'!$DE$151:$DG$151,0)),0)+IFERROR(INDEX('Hoja de Trabajo para listado'!$CD$155:$DC$1048576,MATCH($A404,'Hoja de Trabajo para listado'!$CD$155:$CD$1048576,0),MATCH((CUADRO!J$4&amp;$E404),'Hoja de Trabajo para listado'!$CD$151:$DC$151,0)),0)</f>
        <v>0</v>
      </c>
      <c r="K404" s="243">
        <f ca="1">+IFERROR(INDEX('Hoja de Trabajo para listado'!$A$155:$Z$1048576,MATCH($A404,'Hoja de Trabajo para listado'!$A$155:$A$1048576,0),MATCH((CUADRO!K$4&amp;$E404),'Hoja de Trabajo para listado'!$A$151:$Z$151,0)),0)+IFERROR(INDEX('Hoja de Trabajo para listado'!$AB$155:$BA$1048576,MATCH($A404,'Hoja de Trabajo para listado'!$AB$155:$AB$1048576,0),MATCH((CUADRO!K$4&amp;$E404),'Hoja de Trabajo para listado'!$AB$151:$BA$151,0)),0)+IFERROR(INDEX('Hoja de Trabajo para listado'!$BC$155:$CB$1048576,MATCH($A404,'Hoja de Trabajo para listado'!$BC$155:$BC$1048576,0),MATCH((CUADRO!K$4&amp;$E404),'Hoja de Trabajo para listado'!$BC$151:$CB$151,0)),0)+IFERROR(INDEX('Hoja de Trabajo para listado'!$DE$153:$DG$274,MATCH($A404,'Hoja de Trabajo para listado'!$DE$153:$DE$1048576,0),MATCH((CUADRO!K$4&amp;$E404),'Hoja de Trabajo para listado'!$DE$151:$DG$151,0)),0)+IFERROR(INDEX('Hoja de Trabajo para listado'!$CD$155:$DC$1048576,MATCH($A404,'Hoja de Trabajo para listado'!$CD$155:$CD$1048576,0),MATCH((CUADRO!K$4&amp;$E404),'Hoja de Trabajo para listado'!$CD$151:$DC$151,0)),0)</f>
        <v>0</v>
      </c>
      <c r="L404" s="243">
        <f ca="1">+IFERROR(INDEX('Hoja de Trabajo para listado'!$A$155:$Z$1048576,MATCH($A404,'Hoja de Trabajo para listado'!$A$155:$A$1048576,0),MATCH((CUADRO!L$4&amp;$E404),'Hoja de Trabajo para listado'!$A$151:$Z$151,0)),0)+IFERROR(INDEX('Hoja de Trabajo para listado'!$AB$155:$BA$1048576,MATCH($A404,'Hoja de Trabajo para listado'!$AB$155:$AB$1048576,0),MATCH((CUADRO!L$4&amp;$E404),'Hoja de Trabajo para listado'!$AB$151:$BA$151,0)),0)+IFERROR(INDEX('Hoja de Trabajo para listado'!$BC$155:$CB$1048576,MATCH($A404,'Hoja de Trabajo para listado'!$BC$155:$BC$1048576,0),MATCH((CUADRO!L$4&amp;$E404),'Hoja de Trabajo para listado'!$BC$151:$CB$151,0)),0)+IFERROR(INDEX('Hoja de Trabajo para listado'!$DE$153:$DG$274,MATCH($A404,'Hoja de Trabajo para listado'!$DE$153:$DE$1048576,0),MATCH((CUADRO!L$4&amp;$E404),'Hoja de Trabajo para listado'!$DE$151:$DG$151,0)),0)+IFERROR(INDEX('Hoja de Trabajo para listado'!$CD$155:$DC$1048576,MATCH($A404,'Hoja de Trabajo para listado'!$CD$155:$CD$1048576,0),MATCH((CUADRO!L$4&amp;$E404),'Hoja de Trabajo para listado'!$CD$151:$DC$151,0)),0)</f>
        <v>0</v>
      </c>
      <c r="M404" s="243">
        <f ca="1">+IFERROR(INDEX('Hoja de Trabajo para listado'!$A$155:$Z$1048576,MATCH($A404,'Hoja de Trabajo para listado'!$A$155:$A$1048576,0),MATCH((CUADRO!M$4&amp;$E404),'Hoja de Trabajo para listado'!$A$151:$Z$151,0)),0)+IFERROR(INDEX('Hoja de Trabajo para listado'!$AB$155:$BA$1048576,MATCH($A404,'Hoja de Trabajo para listado'!$AB$155:$AB$1048576,0),MATCH((CUADRO!M$4&amp;$E404),'Hoja de Trabajo para listado'!$AB$151:$BA$151,0)),0)+IFERROR(INDEX('Hoja de Trabajo para listado'!$BC$155:$CB$1048576,MATCH($A404,'Hoja de Trabajo para listado'!$BC$155:$BC$1048576,0),MATCH((CUADRO!M$4&amp;$E404),'Hoja de Trabajo para listado'!$BC$151:$CB$151,0)),0)+IFERROR(INDEX('Hoja de Trabajo para listado'!$DE$153:$DG$274,MATCH($A404,'Hoja de Trabajo para listado'!$DE$153:$DE$1048576,0),MATCH((CUADRO!M$4&amp;$E404),'Hoja de Trabajo para listado'!$DE$151:$DG$151,0)),0)+IFERROR(INDEX('Hoja de Trabajo para listado'!$CD$155:$DC$1048576,MATCH($A404,'Hoja de Trabajo para listado'!$CD$155:$CD$1048576,0),MATCH((CUADRO!M$4&amp;$E404),'Hoja de Trabajo para listado'!$CD$151:$DC$151,0)),0)</f>
        <v>0</v>
      </c>
      <c r="N404" s="243">
        <f ca="1">+IFERROR(INDEX('Hoja de Trabajo para listado'!$A$155:$Z$1048576,MATCH($A404,'Hoja de Trabajo para listado'!$A$155:$A$1048576,0),MATCH((CUADRO!N$4&amp;$E404),'Hoja de Trabajo para listado'!$A$151:$Z$151,0)),0)+IFERROR(INDEX('Hoja de Trabajo para listado'!$AB$155:$BA$1048576,MATCH($A404,'Hoja de Trabajo para listado'!$AB$155:$AB$1048576,0),MATCH((CUADRO!N$4&amp;$E404),'Hoja de Trabajo para listado'!$AB$151:$BA$151,0)),0)+IFERROR(INDEX('Hoja de Trabajo para listado'!$BC$155:$CB$1048576,MATCH($A404,'Hoja de Trabajo para listado'!$BC$155:$BC$1048576,0),MATCH((CUADRO!N$4&amp;$E404),'Hoja de Trabajo para listado'!$BC$151:$CB$151,0)),0)+IFERROR(INDEX('Hoja de Trabajo para listado'!$DE$153:$DG$274,MATCH($A404,'Hoja de Trabajo para listado'!$DE$153:$DE$1048576,0),MATCH((CUADRO!N$4&amp;$E404),'Hoja de Trabajo para listado'!$DE$151:$DG$151,0)),0)+IFERROR(INDEX('Hoja de Trabajo para listado'!$CD$155:$DC$1048576,MATCH($A404,'Hoja de Trabajo para listado'!$CD$155:$CD$1048576,0),MATCH((CUADRO!N$4&amp;$E404),'Hoja de Trabajo para listado'!$CD$151:$DC$151,0)),0)</f>
        <v>0</v>
      </c>
      <c r="O404" s="243">
        <f ca="1">+IFERROR(INDEX('Hoja de Trabajo para listado'!$A$155:$Z$1048576,MATCH($A404,'Hoja de Trabajo para listado'!$A$155:$A$1048576,0),MATCH((CUADRO!O$4&amp;$E404),'Hoja de Trabajo para listado'!$A$151:$Z$151,0)),0)+IFERROR(INDEX('Hoja de Trabajo para listado'!$AB$155:$BA$1048576,MATCH($A404,'Hoja de Trabajo para listado'!$AB$155:$AB$1048576,0),MATCH((CUADRO!O$4&amp;$E404),'Hoja de Trabajo para listado'!$AB$151:$BA$151,0)),0)+IFERROR(INDEX('Hoja de Trabajo para listado'!$BC$155:$CB$1048576,MATCH($A404,'Hoja de Trabajo para listado'!$BC$155:$BC$1048576,0),MATCH((CUADRO!O$4&amp;$E404),'Hoja de Trabajo para listado'!$BC$151:$CB$151,0)),0)+IFERROR(INDEX('Hoja de Trabajo para listado'!$DE$153:$DG$274,MATCH($A404,'Hoja de Trabajo para listado'!$DE$153:$DE$1048576,0),MATCH((CUADRO!O$4&amp;$E404),'Hoja de Trabajo para listado'!$DE$151:$DG$151,0)),0)+IFERROR(INDEX('Hoja de Trabajo para listado'!$CD$155:$DC$1048576,MATCH($A404,'Hoja de Trabajo para listado'!$CD$155:$CD$1048576,0),MATCH((CUADRO!O$4&amp;$E404),'Hoja de Trabajo para listado'!$CD$151:$DC$151,0)),0)</f>
        <v>0</v>
      </c>
      <c r="P404" s="243">
        <f ca="1">+IFERROR(INDEX('Hoja de Trabajo para listado'!$A$155:$Z$1048576,MATCH($A404,'Hoja de Trabajo para listado'!$A$155:$A$1048576,0),MATCH((CUADRO!P$4&amp;$E404),'Hoja de Trabajo para listado'!$A$151:$Z$151,0)),0)+IFERROR(INDEX('Hoja de Trabajo para listado'!$AB$155:$BA$1048576,MATCH($A404,'Hoja de Trabajo para listado'!$AB$155:$AB$1048576,0),MATCH((CUADRO!P$4&amp;$E404),'Hoja de Trabajo para listado'!$AB$151:$BA$151,0)),0)+IFERROR(INDEX('Hoja de Trabajo para listado'!$BC$155:$CB$1048576,MATCH($A404,'Hoja de Trabajo para listado'!$BC$155:$BC$1048576,0),MATCH((CUADRO!P$4&amp;$E404),'Hoja de Trabajo para listado'!$BC$151:$CB$151,0)),0)+IFERROR(INDEX('Hoja de Trabajo para listado'!$DE$153:$DG$274,MATCH($A404,'Hoja de Trabajo para listado'!$DE$153:$DE$1048576,0),MATCH((CUADRO!P$4&amp;$E404),'Hoja de Trabajo para listado'!$DE$151:$DG$151,0)),0)+IFERROR(INDEX('Hoja de Trabajo para listado'!$CD$155:$DC$1048576,MATCH($A404,'Hoja de Trabajo para listado'!$CD$155:$CD$1048576,0),MATCH((CUADRO!P$4&amp;$E404),'Hoja de Trabajo para listado'!$CD$151:$DC$151,0)),0)</f>
        <v>0</v>
      </c>
      <c r="Q404" s="243">
        <f ca="1">+IFERROR(INDEX('Hoja de Trabajo para listado'!$A$155:$Z$1048576,MATCH($A404,'Hoja de Trabajo para listado'!$A$155:$A$1048576,0),MATCH((CUADRO!Q$4&amp;$E404),'Hoja de Trabajo para listado'!$A$151:$Z$151,0)),0)+IFERROR(INDEX('Hoja de Trabajo para listado'!$AB$155:$BA$1048576,MATCH($A404,'Hoja de Trabajo para listado'!$AB$155:$AB$1048576,0),MATCH((CUADRO!Q$4&amp;$E404),'Hoja de Trabajo para listado'!$AB$151:$BA$151,0)),0)+IFERROR(INDEX('Hoja de Trabajo para listado'!$BC$155:$CB$1048576,MATCH($A404,'Hoja de Trabajo para listado'!$BC$155:$BC$1048576,0),MATCH((CUADRO!Q$4&amp;$E404),'Hoja de Trabajo para listado'!$BC$151:$CB$151,0)),0)+IFERROR(INDEX('Hoja de Trabajo para listado'!$DE$153:$DG$274,MATCH($A404,'Hoja de Trabajo para listado'!$DE$153:$DE$1048576,0),MATCH((CUADRO!Q$4&amp;$E404),'Hoja de Trabajo para listado'!$DE$151:$DG$151,0)),0)+IFERROR(INDEX('Hoja de Trabajo para listado'!$CD$155:$DC$1048576,MATCH($A404,'Hoja de Trabajo para listado'!$CD$155:$CD$1048576,0),MATCH((CUADRO!Q$4&amp;$E404),'Hoja de Trabajo para listado'!$CD$151:$DC$151,0)),0)</f>
        <v>0</v>
      </c>
      <c r="R404" s="243">
        <f t="shared" ca="1" si="19"/>
        <v>0</v>
      </c>
      <c r="S404" s="249">
        <f ca="1">+R403+R404</f>
        <v>0</v>
      </c>
      <c r="T404" s="243">
        <f ca="1">+S404</f>
        <v>0</v>
      </c>
      <c r="U404" s="242">
        <f t="shared" si="20"/>
        <v>2</v>
      </c>
      <c r="V404" s="333" t="str">
        <f>+VLOOKUP(A404,bd_lista!$A$3:$E$592,5,FALSE)</f>
        <v>Empresas Municipales</v>
      </c>
      <c r="W404" s="388"/>
      <c r="X404" s="242">
        <f>+VLOOKUP(A404,[4]Sheet1!$A$13:$D$744,4,FALSE)</f>
        <v>0</v>
      </c>
      <c r="Y404" s="242" t="e">
        <f>+VLOOKUP(X404,bd_lista!$A$3:$C$592,3,FALSE)</f>
        <v>#N/A</v>
      </c>
      <c r="Z404" s="292"/>
      <c r="AA404" s="321"/>
    </row>
    <row r="405" spans="1:27" customFormat="1" ht="27" hidden="1" customHeight="1">
      <c r="A405" s="32">
        <v>781</v>
      </c>
      <c r="B405" s="392">
        <f>+A405</f>
        <v>781</v>
      </c>
      <c r="C405" s="247" t="str">
        <f>+VLOOKUP(A405,bd_lista!$A$3:$C$592,3,FALSE)</f>
        <v>Servicio Municipal de Agua Potable y Alcantarillado</v>
      </c>
      <c r="D405" s="389" t="str">
        <f>+C405</f>
        <v>Servicio Municipal de Agua Potable y Alcantarillado</v>
      </c>
      <c r="E405" s="242" t="s">
        <v>1304</v>
      </c>
      <c r="F405" s="243">
        <f ca="1">+IFERROR(INDEX('Hoja de Trabajo para listado'!$A$155:$Z$1048576,MATCH($A405,'Hoja de Trabajo para listado'!$A$155:$A$1048576,0),MATCH((CUADRO!F$4&amp;$E405),'Hoja de Trabajo para listado'!$A$151:$Z$151,0)),0)+IFERROR(INDEX('Hoja de Trabajo para listado'!$AB$155:$BA$1048576,MATCH($A405,'Hoja de Trabajo para listado'!$AB$155:$AB$1048576,0),MATCH((CUADRO!F$4&amp;$E405),'Hoja de Trabajo para listado'!$AB$151:$BA$151,0)),0)+IFERROR(INDEX('Hoja de Trabajo para listado'!$BC$155:$CB$1048576,MATCH($A405,'Hoja de Trabajo para listado'!$BC$155:$BC$1048576,0),MATCH((CUADRO!F$4&amp;$E405),'Hoja de Trabajo para listado'!$BC$151:$CB$151,0)),0)+IFERROR(INDEX('Hoja de Trabajo para listado'!$DE$153:$DG$274,MATCH($A405,'Hoja de Trabajo para listado'!$DE$153:$DE$1048576,0),MATCH((CUADRO!F$4&amp;$E405),'Hoja de Trabajo para listado'!$DE$151:$DG$151,0)),0)+IFERROR(INDEX('Hoja de Trabajo para listado'!$CD$155:$DC$1048576,MATCH($A405,'Hoja de Trabajo para listado'!$CD$155:$CD$1048576,0),MATCH((CUADRO!F$4&amp;$E405),'Hoja de Trabajo para listado'!$CD$151:$DC$151,0)),0)</f>
        <v>0</v>
      </c>
      <c r="G405" s="243">
        <f ca="1">+IFERROR(INDEX('Hoja de Trabajo para listado'!$A$155:$Z$1048576,MATCH($A405,'Hoja de Trabajo para listado'!$A$155:$A$1048576,0),MATCH((CUADRO!G$4&amp;$E405),'Hoja de Trabajo para listado'!$A$151:$Z$151,0)),0)+IFERROR(INDEX('Hoja de Trabajo para listado'!$AB$155:$BA$1048576,MATCH($A405,'Hoja de Trabajo para listado'!$AB$155:$AB$1048576,0),MATCH((CUADRO!G$4&amp;$E405),'Hoja de Trabajo para listado'!$AB$151:$BA$151,0)),0)+IFERROR(INDEX('Hoja de Trabajo para listado'!$BC$155:$CB$1048576,MATCH($A405,'Hoja de Trabajo para listado'!$BC$155:$BC$1048576,0),MATCH((CUADRO!G$4&amp;$E405),'Hoja de Trabajo para listado'!$BC$151:$CB$151,0)),0)+IFERROR(INDEX('Hoja de Trabajo para listado'!$DE$153:$DG$274,MATCH($A405,'Hoja de Trabajo para listado'!$DE$153:$DE$1048576,0),MATCH((CUADRO!G$4&amp;$E405),'Hoja de Trabajo para listado'!$DE$151:$DG$151,0)),0)+IFERROR(INDEX('Hoja de Trabajo para listado'!$CD$155:$DC$1048576,MATCH($A405,'Hoja de Trabajo para listado'!$CD$155:$CD$1048576,0),MATCH((CUADRO!G$4&amp;$E405),'Hoja de Trabajo para listado'!$CD$151:$DC$151,0)),0)</f>
        <v>0</v>
      </c>
      <c r="H405" s="243">
        <f ca="1">+IFERROR(INDEX('Hoja de Trabajo para listado'!$A$155:$Z$1048576,MATCH($A405,'Hoja de Trabajo para listado'!$A$155:$A$1048576,0),MATCH((CUADRO!H$4&amp;$E405),'Hoja de Trabajo para listado'!$A$151:$Z$151,0)),0)+IFERROR(INDEX('Hoja de Trabajo para listado'!$AB$155:$BA$1048576,MATCH($A405,'Hoja de Trabajo para listado'!$AB$155:$AB$1048576,0),MATCH((CUADRO!H$4&amp;$E405),'Hoja de Trabajo para listado'!$AB$151:$BA$151,0)),0)+IFERROR(INDEX('Hoja de Trabajo para listado'!$BC$155:$CB$1048576,MATCH($A405,'Hoja de Trabajo para listado'!$BC$155:$BC$1048576,0),MATCH((CUADRO!H$4&amp;$E405),'Hoja de Trabajo para listado'!$BC$151:$CB$151,0)),0)+IFERROR(INDEX('Hoja de Trabajo para listado'!$DE$153:$DG$274,MATCH($A405,'Hoja de Trabajo para listado'!$DE$153:$DE$1048576,0),MATCH((CUADRO!H$4&amp;$E405),'Hoja de Trabajo para listado'!$DE$151:$DG$151,0)),0)+IFERROR(INDEX('Hoja de Trabajo para listado'!$CD$155:$DC$1048576,MATCH($A405,'Hoja de Trabajo para listado'!$CD$155:$CD$1048576,0),MATCH((CUADRO!H$4&amp;$E405),'Hoja de Trabajo para listado'!$CD$151:$DC$151,0)),0)</f>
        <v>0</v>
      </c>
      <c r="I405" s="243">
        <f ca="1">+IFERROR(INDEX('Hoja de Trabajo para listado'!$A$155:$Z$1048576,MATCH($A405,'Hoja de Trabajo para listado'!$A$155:$A$1048576,0),MATCH((CUADRO!I$4&amp;$E405),'Hoja de Trabajo para listado'!$A$151:$Z$151,0)),0)+IFERROR(INDEX('Hoja de Trabajo para listado'!$AB$155:$BA$1048576,MATCH($A405,'Hoja de Trabajo para listado'!$AB$155:$AB$1048576,0),MATCH((CUADRO!I$4&amp;$E405),'Hoja de Trabajo para listado'!$AB$151:$BA$151,0)),0)+IFERROR(INDEX('Hoja de Trabajo para listado'!$BC$155:$CB$1048576,MATCH($A405,'Hoja de Trabajo para listado'!$BC$155:$BC$1048576,0),MATCH((CUADRO!I$4&amp;$E405),'Hoja de Trabajo para listado'!$BC$151:$CB$151,0)),0)+IFERROR(INDEX('Hoja de Trabajo para listado'!$DE$153:$DG$274,MATCH($A405,'Hoja de Trabajo para listado'!$DE$153:$DE$1048576,0),MATCH((CUADRO!I$4&amp;$E405),'Hoja de Trabajo para listado'!$DE$151:$DG$151,0)),0)+IFERROR(INDEX('Hoja de Trabajo para listado'!$CD$155:$DC$1048576,MATCH($A405,'Hoja de Trabajo para listado'!$CD$155:$CD$1048576,0),MATCH((CUADRO!I$4&amp;$E405),'Hoja de Trabajo para listado'!$CD$151:$DC$151,0)),0)</f>
        <v>0</v>
      </c>
      <c r="J405" s="243">
        <f ca="1">+IFERROR(INDEX('Hoja de Trabajo para listado'!$A$155:$Z$1048576,MATCH($A405,'Hoja de Trabajo para listado'!$A$155:$A$1048576,0),MATCH((CUADRO!J$4&amp;$E405),'Hoja de Trabajo para listado'!$A$151:$Z$151,0)),0)+IFERROR(INDEX('Hoja de Trabajo para listado'!$AB$155:$BA$1048576,MATCH($A405,'Hoja de Trabajo para listado'!$AB$155:$AB$1048576,0),MATCH((CUADRO!J$4&amp;$E405),'Hoja de Trabajo para listado'!$AB$151:$BA$151,0)),0)+IFERROR(INDEX('Hoja de Trabajo para listado'!$BC$155:$CB$1048576,MATCH($A405,'Hoja de Trabajo para listado'!$BC$155:$BC$1048576,0),MATCH((CUADRO!J$4&amp;$E405),'Hoja de Trabajo para listado'!$BC$151:$CB$151,0)),0)+IFERROR(INDEX('Hoja de Trabajo para listado'!$DE$153:$DG$274,MATCH($A405,'Hoja de Trabajo para listado'!$DE$153:$DE$1048576,0),MATCH((CUADRO!J$4&amp;$E405),'Hoja de Trabajo para listado'!$DE$151:$DG$151,0)),0)+IFERROR(INDEX('Hoja de Trabajo para listado'!$CD$155:$DC$1048576,MATCH($A405,'Hoja de Trabajo para listado'!$CD$155:$CD$1048576,0),MATCH((CUADRO!J$4&amp;$E405),'Hoja de Trabajo para listado'!$CD$151:$DC$151,0)),0)</f>
        <v>0</v>
      </c>
      <c r="K405" s="243">
        <f ca="1">+IFERROR(INDEX('Hoja de Trabajo para listado'!$A$155:$Z$1048576,MATCH($A405,'Hoja de Trabajo para listado'!$A$155:$A$1048576,0),MATCH((CUADRO!K$4&amp;$E405),'Hoja de Trabajo para listado'!$A$151:$Z$151,0)),0)+IFERROR(INDEX('Hoja de Trabajo para listado'!$AB$155:$BA$1048576,MATCH($A405,'Hoja de Trabajo para listado'!$AB$155:$AB$1048576,0),MATCH((CUADRO!K$4&amp;$E405),'Hoja de Trabajo para listado'!$AB$151:$BA$151,0)),0)+IFERROR(INDEX('Hoja de Trabajo para listado'!$BC$155:$CB$1048576,MATCH($A405,'Hoja de Trabajo para listado'!$BC$155:$BC$1048576,0),MATCH((CUADRO!K$4&amp;$E405),'Hoja de Trabajo para listado'!$BC$151:$CB$151,0)),0)+IFERROR(INDEX('Hoja de Trabajo para listado'!$DE$153:$DG$274,MATCH($A405,'Hoja de Trabajo para listado'!$DE$153:$DE$1048576,0),MATCH((CUADRO!K$4&amp;$E405),'Hoja de Trabajo para listado'!$DE$151:$DG$151,0)),0)+IFERROR(INDEX('Hoja de Trabajo para listado'!$CD$155:$DC$1048576,MATCH($A405,'Hoja de Trabajo para listado'!$CD$155:$CD$1048576,0),MATCH((CUADRO!K$4&amp;$E405),'Hoja de Trabajo para listado'!$CD$151:$DC$151,0)),0)</f>
        <v>0</v>
      </c>
      <c r="L405" s="243">
        <f ca="1">+IFERROR(INDEX('Hoja de Trabajo para listado'!$A$155:$Z$1048576,MATCH($A405,'Hoja de Trabajo para listado'!$A$155:$A$1048576,0),MATCH((CUADRO!L$4&amp;$E405),'Hoja de Trabajo para listado'!$A$151:$Z$151,0)),0)+IFERROR(INDEX('Hoja de Trabajo para listado'!$AB$155:$BA$1048576,MATCH($A405,'Hoja de Trabajo para listado'!$AB$155:$AB$1048576,0),MATCH((CUADRO!L$4&amp;$E405),'Hoja de Trabajo para listado'!$AB$151:$BA$151,0)),0)+IFERROR(INDEX('Hoja de Trabajo para listado'!$BC$155:$CB$1048576,MATCH($A405,'Hoja de Trabajo para listado'!$BC$155:$BC$1048576,0),MATCH((CUADRO!L$4&amp;$E405),'Hoja de Trabajo para listado'!$BC$151:$CB$151,0)),0)+IFERROR(INDEX('Hoja de Trabajo para listado'!$DE$153:$DG$274,MATCH($A405,'Hoja de Trabajo para listado'!$DE$153:$DE$1048576,0),MATCH((CUADRO!L$4&amp;$E405),'Hoja de Trabajo para listado'!$DE$151:$DG$151,0)),0)+IFERROR(INDEX('Hoja de Trabajo para listado'!$CD$155:$DC$1048576,MATCH($A405,'Hoja de Trabajo para listado'!$CD$155:$CD$1048576,0),MATCH((CUADRO!L$4&amp;$E405),'Hoja de Trabajo para listado'!$CD$151:$DC$151,0)),0)</f>
        <v>0</v>
      </c>
      <c r="M405" s="243">
        <f ca="1">+IFERROR(INDEX('Hoja de Trabajo para listado'!$A$155:$Z$1048576,MATCH($A405,'Hoja de Trabajo para listado'!$A$155:$A$1048576,0),MATCH((CUADRO!M$4&amp;$E405),'Hoja de Trabajo para listado'!$A$151:$Z$151,0)),0)+IFERROR(INDEX('Hoja de Trabajo para listado'!$AB$155:$BA$1048576,MATCH($A405,'Hoja de Trabajo para listado'!$AB$155:$AB$1048576,0),MATCH((CUADRO!M$4&amp;$E405),'Hoja de Trabajo para listado'!$AB$151:$BA$151,0)),0)+IFERROR(INDEX('Hoja de Trabajo para listado'!$BC$155:$CB$1048576,MATCH($A405,'Hoja de Trabajo para listado'!$BC$155:$BC$1048576,0),MATCH((CUADRO!M$4&amp;$E405),'Hoja de Trabajo para listado'!$BC$151:$CB$151,0)),0)+IFERROR(INDEX('Hoja de Trabajo para listado'!$DE$153:$DG$274,MATCH($A405,'Hoja de Trabajo para listado'!$DE$153:$DE$1048576,0),MATCH((CUADRO!M$4&amp;$E405),'Hoja de Trabajo para listado'!$DE$151:$DG$151,0)),0)+IFERROR(INDEX('Hoja de Trabajo para listado'!$CD$155:$DC$1048576,MATCH($A405,'Hoja de Trabajo para listado'!$CD$155:$CD$1048576,0),MATCH((CUADRO!M$4&amp;$E405),'Hoja de Trabajo para listado'!$CD$151:$DC$151,0)),0)</f>
        <v>0</v>
      </c>
      <c r="N405" s="243">
        <f ca="1">+IFERROR(INDEX('Hoja de Trabajo para listado'!$A$155:$Z$1048576,MATCH($A405,'Hoja de Trabajo para listado'!$A$155:$A$1048576,0),MATCH((CUADRO!N$4&amp;$E405),'Hoja de Trabajo para listado'!$A$151:$Z$151,0)),0)+IFERROR(INDEX('Hoja de Trabajo para listado'!$AB$155:$BA$1048576,MATCH($A405,'Hoja de Trabajo para listado'!$AB$155:$AB$1048576,0),MATCH((CUADRO!N$4&amp;$E405),'Hoja de Trabajo para listado'!$AB$151:$BA$151,0)),0)+IFERROR(INDEX('Hoja de Trabajo para listado'!$BC$155:$CB$1048576,MATCH($A405,'Hoja de Trabajo para listado'!$BC$155:$BC$1048576,0),MATCH((CUADRO!N$4&amp;$E405),'Hoja de Trabajo para listado'!$BC$151:$CB$151,0)),0)+IFERROR(INDEX('Hoja de Trabajo para listado'!$DE$153:$DG$274,MATCH($A405,'Hoja de Trabajo para listado'!$DE$153:$DE$1048576,0),MATCH((CUADRO!N$4&amp;$E405),'Hoja de Trabajo para listado'!$DE$151:$DG$151,0)),0)+IFERROR(INDEX('Hoja de Trabajo para listado'!$CD$155:$DC$1048576,MATCH($A405,'Hoja de Trabajo para listado'!$CD$155:$CD$1048576,0),MATCH((CUADRO!N$4&amp;$E405),'Hoja de Trabajo para listado'!$CD$151:$DC$151,0)),0)</f>
        <v>0</v>
      </c>
      <c r="O405" s="243">
        <f ca="1">+IFERROR(INDEX('Hoja de Trabajo para listado'!$A$155:$Z$1048576,MATCH($A405,'Hoja de Trabajo para listado'!$A$155:$A$1048576,0),MATCH((CUADRO!O$4&amp;$E405),'Hoja de Trabajo para listado'!$A$151:$Z$151,0)),0)+IFERROR(INDEX('Hoja de Trabajo para listado'!$AB$155:$BA$1048576,MATCH($A405,'Hoja de Trabajo para listado'!$AB$155:$AB$1048576,0),MATCH((CUADRO!O$4&amp;$E405),'Hoja de Trabajo para listado'!$AB$151:$BA$151,0)),0)+IFERROR(INDEX('Hoja de Trabajo para listado'!$BC$155:$CB$1048576,MATCH($A405,'Hoja de Trabajo para listado'!$BC$155:$BC$1048576,0),MATCH((CUADRO!O$4&amp;$E405),'Hoja de Trabajo para listado'!$BC$151:$CB$151,0)),0)+IFERROR(INDEX('Hoja de Trabajo para listado'!$DE$153:$DG$274,MATCH($A405,'Hoja de Trabajo para listado'!$DE$153:$DE$1048576,0),MATCH((CUADRO!O$4&amp;$E405),'Hoja de Trabajo para listado'!$DE$151:$DG$151,0)),0)+IFERROR(INDEX('Hoja de Trabajo para listado'!$CD$155:$DC$1048576,MATCH($A405,'Hoja de Trabajo para listado'!$CD$155:$CD$1048576,0),MATCH((CUADRO!O$4&amp;$E405),'Hoja de Trabajo para listado'!$CD$151:$DC$151,0)),0)</f>
        <v>0</v>
      </c>
      <c r="P405" s="243">
        <f ca="1">+IFERROR(INDEX('Hoja de Trabajo para listado'!$A$155:$Z$1048576,MATCH($A405,'Hoja de Trabajo para listado'!$A$155:$A$1048576,0),MATCH((CUADRO!P$4&amp;$E405),'Hoja de Trabajo para listado'!$A$151:$Z$151,0)),0)+IFERROR(INDEX('Hoja de Trabajo para listado'!$AB$155:$BA$1048576,MATCH($A405,'Hoja de Trabajo para listado'!$AB$155:$AB$1048576,0),MATCH((CUADRO!P$4&amp;$E405),'Hoja de Trabajo para listado'!$AB$151:$BA$151,0)),0)+IFERROR(INDEX('Hoja de Trabajo para listado'!$BC$155:$CB$1048576,MATCH($A405,'Hoja de Trabajo para listado'!$BC$155:$BC$1048576,0),MATCH((CUADRO!P$4&amp;$E405),'Hoja de Trabajo para listado'!$BC$151:$CB$151,0)),0)+IFERROR(INDEX('Hoja de Trabajo para listado'!$DE$153:$DG$274,MATCH($A405,'Hoja de Trabajo para listado'!$DE$153:$DE$1048576,0),MATCH((CUADRO!P$4&amp;$E405),'Hoja de Trabajo para listado'!$DE$151:$DG$151,0)),0)+IFERROR(INDEX('Hoja de Trabajo para listado'!$CD$155:$DC$1048576,MATCH($A405,'Hoja de Trabajo para listado'!$CD$155:$CD$1048576,0),MATCH((CUADRO!P$4&amp;$E405),'Hoja de Trabajo para listado'!$CD$151:$DC$151,0)),0)</f>
        <v>0</v>
      </c>
      <c r="Q405" s="243">
        <f ca="1">+IFERROR(INDEX('Hoja de Trabajo para listado'!$A$155:$Z$1048576,MATCH($A405,'Hoja de Trabajo para listado'!$A$155:$A$1048576,0),MATCH((CUADRO!Q$4&amp;$E405),'Hoja de Trabajo para listado'!$A$151:$Z$151,0)),0)+IFERROR(INDEX('Hoja de Trabajo para listado'!$AB$155:$BA$1048576,MATCH($A405,'Hoja de Trabajo para listado'!$AB$155:$AB$1048576,0),MATCH((CUADRO!Q$4&amp;$E405),'Hoja de Trabajo para listado'!$AB$151:$BA$151,0)),0)+IFERROR(INDEX('Hoja de Trabajo para listado'!$BC$155:$CB$1048576,MATCH($A405,'Hoja de Trabajo para listado'!$BC$155:$BC$1048576,0),MATCH((CUADRO!Q$4&amp;$E405),'Hoja de Trabajo para listado'!$BC$151:$CB$151,0)),0)+IFERROR(INDEX('Hoja de Trabajo para listado'!$DE$153:$DG$274,MATCH($A405,'Hoja de Trabajo para listado'!$DE$153:$DE$1048576,0),MATCH((CUADRO!Q$4&amp;$E405),'Hoja de Trabajo para listado'!$DE$151:$DG$151,0)),0)+IFERROR(INDEX('Hoja de Trabajo para listado'!$CD$155:$DC$1048576,MATCH($A405,'Hoja de Trabajo para listado'!$CD$155:$CD$1048576,0),MATCH((CUADRO!Q$4&amp;$E405),'Hoja de Trabajo para listado'!$CD$151:$DC$151,0)),0)</f>
        <v>0</v>
      </c>
      <c r="R405" s="243">
        <f t="shared" ca="1" si="19"/>
        <v>0</v>
      </c>
      <c r="S405" s="249"/>
      <c r="T405" s="243">
        <f ca="1">+T406</f>
        <v>0</v>
      </c>
      <c r="U405" s="242">
        <f t="shared" si="20"/>
        <v>1</v>
      </c>
      <c r="V405" s="333" t="str">
        <f>+VLOOKUP(A405,bd_lista!$A$3:$E$592,5,FALSE)</f>
        <v>Empresas Municipales</v>
      </c>
      <c r="W405" s="387" t="str">
        <f>+V405</f>
        <v>Empresas Municipales</v>
      </c>
      <c r="X405" s="242">
        <f>+VLOOKUP(A405,[4]Sheet1!$A$13:$D$744,4,FALSE)</f>
        <v>0</v>
      </c>
      <c r="Y405" s="242" t="e">
        <f>+VLOOKUP(X405,bd_lista!$A$3:$C$592,3,FALSE)</f>
        <v>#N/A</v>
      </c>
      <c r="Z405" s="294">
        <f>+X405</f>
        <v>0</v>
      </c>
      <c r="AA405" s="319" t="e">
        <f>+Y405</f>
        <v>#N/A</v>
      </c>
    </row>
    <row r="406" spans="1:27" customFormat="1" ht="27" hidden="1" customHeight="1">
      <c r="A406" s="32">
        <v>781</v>
      </c>
      <c r="B406" s="393"/>
      <c r="C406" s="333" t="str">
        <f>+VLOOKUP(A406,bd_lista!$A$3:$C$592,3,FALSE)</f>
        <v>Servicio Municipal de Agua Potable y Alcantarillado</v>
      </c>
      <c r="D406" s="390"/>
      <c r="E406" s="244" t="s">
        <v>1305</v>
      </c>
      <c r="F406" s="243">
        <f ca="1">+IFERROR(INDEX('Hoja de Trabajo para listado'!$A$155:$Z$1048576,MATCH($A406,'Hoja de Trabajo para listado'!$A$155:$A$1048576,0),MATCH((CUADRO!F$4&amp;$E406),'Hoja de Trabajo para listado'!$A$151:$Z$151,0)),0)+IFERROR(INDEX('Hoja de Trabajo para listado'!$AB$155:$BA$1048576,MATCH($A406,'Hoja de Trabajo para listado'!$AB$155:$AB$1048576,0),MATCH((CUADRO!F$4&amp;$E406),'Hoja de Trabajo para listado'!$AB$151:$BA$151,0)),0)+IFERROR(INDEX('Hoja de Trabajo para listado'!$BC$155:$CB$1048576,MATCH($A406,'Hoja de Trabajo para listado'!$BC$155:$BC$1048576,0),MATCH((CUADRO!F$4&amp;$E406),'Hoja de Trabajo para listado'!$BC$151:$CB$151,0)),0)+IFERROR(INDEX('Hoja de Trabajo para listado'!$DE$153:$DG$274,MATCH($A406,'Hoja de Trabajo para listado'!$DE$153:$DE$1048576,0),MATCH((CUADRO!F$4&amp;$E406),'Hoja de Trabajo para listado'!$DE$151:$DG$151,0)),0)+IFERROR(INDEX('Hoja de Trabajo para listado'!$CD$155:$DC$1048576,MATCH($A406,'Hoja de Trabajo para listado'!$CD$155:$CD$1048576,0),MATCH((CUADRO!F$4&amp;$E406),'Hoja de Trabajo para listado'!$CD$151:$DC$151,0)),0)</f>
        <v>0</v>
      </c>
      <c r="G406" s="243">
        <f ca="1">+IFERROR(INDEX('Hoja de Trabajo para listado'!$A$155:$Z$1048576,MATCH($A406,'Hoja de Trabajo para listado'!$A$155:$A$1048576,0),MATCH((CUADRO!G$4&amp;$E406),'Hoja de Trabajo para listado'!$A$151:$Z$151,0)),0)+IFERROR(INDEX('Hoja de Trabajo para listado'!$AB$155:$BA$1048576,MATCH($A406,'Hoja de Trabajo para listado'!$AB$155:$AB$1048576,0),MATCH((CUADRO!G$4&amp;$E406),'Hoja de Trabajo para listado'!$AB$151:$BA$151,0)),0)+IFERROR(INDEX('Hoja de Trabajo para listado'!$BC$155:$CB$1048576,MATCH($A406,'Hoja de Trabajo para listado'!$BC$155:$BC$1048576,0),MATCH((CUADRO!G$4&amp;$E406),'Hoja de Trabajo para listado'!$BC$151:$CB$151,0)),0)+IFERROR(INDEX('Hoja de Trabajo para listado'!$DE$153:$DG$274,MATCH($A406,'Hoja de Trabajo para listado'!$DE$153:$DE$1048576,0),MATCH((CUADRO!G$4&amp;$E406),'Hoja de Trabajo para listado'!$DE$151:$DG$151,0)),0)+IFERROR(INDEX('Hoja de Trabajo para listado'!$CD$155:$DC$1048576,MATCH($A406,'Hoja de Trabajo para listado'!$CD$155:$CD$1048576,0),MATCH((CUADRO!G$4&amp;$E406),'Hoja de Trabajo para listado'!$CD$151:$DC$151,0)),0)</f>
        <v>0</v>
      </c>
      <c r="H406" s="243">
        <f ca="1">+IFERROR(INDEX('Hoja de Trabajo para listado'!$A$155:$Z$1048576,MATCH($A406,'Hoja de Trabajo para listado'!$A$155:$A$1048576,0),MATCH((CUADRO!H$4&amp;$E406),'Hoja de Trabajo para listado'!$A$151:$Z$151,0)),0)+IFERROR(INDEX('Hoja de Trabajo para listado'!$AB$155:$BA$1048576,MATCH($A406,'Hoja de Trabajo para listado'!$AB$155:$AB$1048576,0),MATCH((CUADRO!H$4&amp;$E406),'Hoja de Trabajo para listado'!$AB$151:$BA$151,0)),0)+IFERROR(INDEX('Hoja de Trabajo para listado'!$BC$155:$CB$1048576,MATCH($A406,'Hoja de Trabajo para listado'!$BC$155:$BC$1048576,0),MATCH((CUADRO!H$4&amp;$E406),'Hoja de Trabajo para listado'!$BC$151:$CB$151,0)),0)+IFERROR(INDEX('Hoja de Trabajo para listado'!$DE$153:$DG$274,MATCH($A406,'Hoja de Trabajo para listado'!$DE$153:$DE$1048576,0),MATCH((CUADRO!H$4&amp;$E406),'Hoja de Trabajo para listado'!$DE$151:$DG$151,0)),0)+IFERROR(INDEX('Hoja de Trabajo para listado'!$CD$155:$DC$1048576,MATCH($A406,'Hoja de Trabajo para listado'!$CD$155:$CD$1048576,0),MATCH((CUADRO!H$4&amp;$E406),'Hoja de Trabajo para listado'!$CD$151:$DC$151,0)),0)</f>
        <v>0</v>
      </c>
      <c r="I406" s="243">
        <f ca="1">+IFERROR(INDEX('Hoja de Trabajo para listado'!$A$155:$Z$1048576,MATCH($A406,'Hoja de Trabajo para listado'!$A$155:$A$1048576,0),MATCH((CUADRO!I$4&amp;$E406),'Hoja de Trabajo para listado'!$A$151:$Z$151,0)),0)+IFERROR(INDEX('Hoja de Trabajo para listado'!$AB$155:$BA$1048576,MATCH($A406,'Hoja de Trabajo para listado'!$AB$155:$AB$1048576,0),MATCH((CUADRO!I$4&amp;$E406),'Hoja de Trabajo para listado'!$AB$151:$BA$151,0)),0)+IFERROR(INDEX('Hoja de Trabajo para listado'!$BC$155:$CB$1048576,MATCH($A406,'Hoja de Trabajo para listado'!$BC$155:$BC$1048576,0),MATCH((CUADRO!I$4&amp;$E406),'Hoja de Trabajo para listado'!$BC$151:$CB$151,0)),0)+IFERROR(INDEX('Hoja de Trabajo para listado'!$DE$153:$DG$274,MATCH($A406,'Hoja de Trabajo para listado'!$DE$153:$DE$1048576,0),MATCH((CUADRO!I$4&amp;$E406),'Hoja de Trabajo para listado'!$DE$151:$DG$151,0)),0)+IFERROR(INDEX('Hoja de Trabajo para listado'!$CD$155:$DC$1048576,MATCH($A406,'Hoja de Trabajo para listado'!$CD$155:$CD$1048576,0),MATCH((CUADRO!I$4&amp;$E406),'Hoja de Trabajo para listado'!$CD$151:$DC$151,0)),0)</f>
        <v>0</v>
      </c>
      <c r="J406" s="243">
        <f ca="1">+IFERROR(INDEX('Hoja de Trabajo para listado'!$A$155:$Z$1048576,MATCH($A406,'Hoja de Trabajo para listado'!$A$155:$A$1048576,0),MATCH((CUADRO!J$4&amp;$E406),'Hoja de Trabajo para listado'!$A$151:$Z$151,0)),0)+IFERROR(INDEX('Hoja de Trabajo para listado'!$AB$155:$BA$1048576,MATCH($A406,'Hoja de Trabajo para listado'!$AB$155:$AB$1048576,0),MATCH((CUADRO!J$4&amp;$E406),'Hoja de Trabajo para listado'!$AB$151:$BA$151,0)),0)+IFERROR(INDEX('Hoja de Trabajo para listado'!$BC$155:$CB$1048576,MATCH($A406,'Hoja de Trabajo para listado'!$BC$155:$BC$1048576,0),MATCH((CUADRO!J$4&amp;$E406),'Hoja de Trabajo para listado'!$BC$151:$CB$151,0)),0)+IFERROR(INDEX('Hoja de Trabajo para listado'!$DE$153:$DG$274,MATCH($A406,'Hoja de Trabajo para listado'!$DE$153:$DE$1048576,0),MATCH((CUADRO!J$4&amp;$E406),'Hoja de Trabajo para listado'!$DE$151:$DG$151,0)),0)+IFERROR(INDEX('Hoja de Trabajo para listado'!$CD$155:$DC$1048576,MATCH($A406,'Hoja de Trabajo para listado'!$CD$155:$CD$1048576,0),MATCH((CUADRO!J$4&amp;$E406),'Hoja de Trabajo para listado'!$CD$151:$DC$151,0)),0)</f>
        <v>0</v>
      </c>
      <c r="K406" s="243">
        <f ca="1">+IFERROR(INDEX('Hoja de Trabajo para listado'!$A$155:$Z$1048576,MATCH($A406,'Hoja de Trabajo para listado'!$A$155:$A$1048576,0),MATCH((CUADRO!K$4&amp;$E406),'Hoja de Trabajo para listado'!$A$151:$Z$151,0)),0)+IFERROR(INDEX('Hoja de Trabajo para listado'!$AB$155:$BA$1048576,MATCH($A406,'Hoja de Trabajo para listado'!$AB$155:$AB$1048576,0),MATCH((CUADRO!K$4&amp;$E406),'Hoja de Trabajo para listado'!$AB$151:$BA$151,0)),0)+IFERROR(INDEX('Hoja de Trabajo para listado'!$BC$155:$CB$1048576,MATCH($A406,'Hoja de Trabajo para listado'!$BC$155:$BC$1048576,0),MATCH((CUADRO!K$4&amp;$E406),'Hoja de Trabajo para listado'!$BC$151:$CB$151,0)),0)+IFERROR(INDEX('Hoja de Trabajo para listado'!$DE$153:$DG$274,MATCH($A406,'Hoja de Trabajo para listado'!$DE$153:$DE$1048576,0),MATCH((CUADRO!K$4&amp;$E406),'Hoja de Trabajo para listado'!$DE$151:$DG$151,0)),0)+IFERROR(INDEX('Hoja de Trabajo para listado'!$CD$155:$DC$1048576,MATCH($A406,'Hoja de Trabajo para listado'!$CD$155:$CD$1048576,0),MATCH((CUADRO!K$4&amp;$E406),'Hoja de Trabajo para listado'!$CD$151:$DC$151,0)),0)</f>
        <v>0</v>
      </c>
      <c r="L406" s="243">
        <f ca="1">+IFERROR(INDEX('Hoja de Trabajo para listado'!$A$155:$Z$1048576,MATCH($A406,'Hoja de Trabajo para listado'!$A$155:$A$1048576,0),MATCH((CUADRO!L$4&amp;$E406),'Hoja de Trabajo para listado'!$A$151:$Z$151,0)),0)+IFERROR(INDEX('Hoja de Trabajo para listado'!$AB$155:$BA$1048576,MATCH($A406,'Hoja de Trabajo para listado'!$AB$155:$AB$1048576,0),MATCH((CUADRO!L$4&amp;$E406),'Hoja de Trabajo para listado'!$AB$151:$BA$151,0)),0)+IFERROR(INDEX('Hoja de Trabajo para listado'!$BC$155:$CB$1048576,MATCH($A406,'Hoja de Trabajo para listado'!$BC$155:$BC$1048576,0),MATCH((CUADRO!L$4&amp;$E406),'Hoja de Trabajo para listado'!$BC$151:$CB$151,0)),0)+IFERROR(INDEX('Hoja de Trabajo para listado'!$DE$153:$DG$274,MATCH($A406,'Hoja de Trabajo para listado'!$DE$153:$DE$1048576,0),MATCH((CUADRO!L$4&amp;$E406),'Hoja de Trabajo para listado'!$DE$151:$DG$151,0)),0)+IFERROR(INDEX('Hoja de Trabajo para listado'!$CD$155:$DC$1048576,MATCH($A406,'Hoja de Trabajo para listado'!$CD$155:$CD$1048576,0),MATCH((CUADRO!L$4&amp;$E406),'Hoja de Trabajo para listado'!$CD$151:$DC$151,0)),0)</f>
        <v>0</v>
      </c>
      <c r="M406" s="243">
        <f ca="1">+IFERROR(INDEX('Hoja de Trabajo para listado'!$A$155:$Z$1048576,MATCH($A406,'Hoja de Trabajo para listado'!$A$155:$A$1048576,0),MATCH((CUADRO!M$4&amp;$E406),'Hoja de Trabajo para listado'!$A$151:$Z$151,0)),0)+IFERROR(INDEX('Hoja de Trabajo para listado'!$AB$155:$BA$1048576,MATCH($A406,'Hoja de Trabajo para listado'!$AB$155:$AB$1048576,0),MATCH((CUADRO!M$4&amp;$E406),'Hoja de Trabajo para listado'!$AB$151:$BA$151,0)),0)+IFERROR(INDEX('Hoja de Trabajo para listado'!$BC$155:$CB$1048576,MATCH($A406,'Hoja de Trabajo para listado'!$BC$155:$BC$1048576,0),MATCH((CUADRO!M$4&amp;$E406),'Hoja de Trabajo para listado'!$BC$151:$CB$151,0)),0)+IFERROR(INDEX('Hoja de Trabajo para listado'!$DE$153:$DG$274,MATCH($A406,'Hoja de Trabajo para listado'!$DE$153:$DE$1048576,0),MATCH((CUADRO!M$4&amp;$E406),'Hoja de Trabajo para listado'!$DE$151:$DG$151,0)),0)+IFERROR(INDEX('Hoja de Trabajo para listado'!$CD$155:$DC$1048576,MATCH($A406,'Hoja de Trabajo para listado'!$CD$155:$CD$1048576,0),MATCH((CUADRO!M$4&amp;$E406),'Hoja de Trabajo para listado'!$CD$151:$DC$151,0)),0)</f>
        <v>0</v>
      </c>
      <c r="N406" s="243">
        <f ca="1">+IFERROR(INDEX('Hoja de Trabajo para listado'!$A$155:$Z$1048576,MATCH($A406,'Hoja de Trabajo para listado'!$A$155:$A$1048576,0),MATCH((CUADRO!N$4&amp;$E406),'Hoja de Trabajo para listado'!$A$151:$Z$151,0)),0)+IFERROR(INDEX('Hoja de Trabajo para listado'!$AB$155:$BA$1048576,MATCH($A406,'Hoja de Trabajo para listado'!$AB$155:$AB$1048576,0),MATCH((CUADRO!N$4&amp;$E406),'Hoja de Trabajo para listado'!$AB$151:$BA$151,0)),0)+IFERROR(INDEX('Hoja de Trabajo para listado'!$BC$155:$CB$1048576,MATCH($A406,'Hoja de Trabajo para listado'!$BC$155:$BC$1048576,0),MATCH((CUADRO!N$4&amp;$E406),'Hoja de Trabajo para listado'!$BC$151:$CB$151,0)),0)+IFERROR(INDEX('Hoja de Trabajo para listado'!$DE$153:$DG$274,MATCH($A406,'Hoja de Trabajo para listado'!$DE$153:$DE$1048576,0),MATCH((CUADRO!N$4&amp;$E406),'Hoja de Trabajo para listado'!$DE$151:$DG$151,0)),0)+IFERROR(INDEX('Hoja de Trabajo para listado'!$CD$155:$DC$1048576,MATCH($A406,'Hoja de Trabajo para listado'!$CD$155:$CD$1048576,0),MATCH((CUADRO!N$4&amp;$E406),'Hoja de Trabajo para listado'!$CD$151:$DC$151,0)),0)</f>
        <v>0</v>
      </c>
      <c r="O406" s="243">
        <f ca="1">+IFERROR(INDEX('Hoja de Trabajo para listado'!$A$155:$Z$1048576,MATCH($A406,'Hoja de Trabajo para listado'!$A$155:$A$1048576,0),MATCH((CUADRO!O$4&amp;$E406),'Hoja de Trabajo para listado'!$A$151:$Z$151,0)),0)+IFERROR(INDEX('Hoja de Trabajo para listado'!$AB$155:$BA$1048576,MATCH($A406,'Hoja de Trabajo para listado'!$AB$155:$AB$1048576,0),MATCH((CUADRO!O$4&amp;$E406),'Hoja de Trabajo para listado'!$AB$151:$BA$151,0)),0)+IFERROR(INDEX('Hoja de Trabajo para listado'!$BC$155:$CB$1048576,MATCH($A406,'Hoja de Trabajo para listado'!$BC$155:$BC$1048576,0),MATCH((CUADRO!O$4&amp;$E406),'Hoja de Trabajo para listado'!$BC$151:$CB$151,0)),0)+IFERROR(INDEX('Hoja de Trabajo para listado'!$DE$153:$DG$274,MATCH($A406,'Hoja de Trabajo para listado'!$DE$153:$DE$1048576,0),MATCH((CUADRO!O$4&amp;$E406),'Hoja de Trabajo para listado'!$DE$151:$DG$151,0)),0)+IFERROR(INDEX('Hoja de Trabajo para listado'!$CD$155:$DC$1048576,MATCH($A406,'Hoja de Trabajo para listado'!$CD$155:$CD$1048576,0),MATCH((CUADRO!O$4&amp;$E406),'Hoja de Trabajo para listado'!$CD$151:$DC$151,0)),0)</f>
        <v>0</v>
      </c>
      <c r="P406" s="243">
        <f ca="1">+IFERROR(INDEX('Hoja de Trabajo para listado'!$A$155:$Z$1048576,MATCH($A406,'Hoja de Trabajo para listado'!$A$155:$A$1048576,0),MATCH((CUADRO!P$4&amp;$E406),'Hoja de Trabajo para listado'!$A$151:$Z$151,0)),0)+IFERROR(INDEX('Hoja de Trabajo para listado'!$AB$155:$BA$1048576,MATCH($A406,'Hoja de Trabajo para listado'!$AB$155:$AB$1048576,0),MATCH((CUADRO!P$4&amp;$E406),'Hoja de Trabajo para listado'!$AB$151:$BA$151,0)),0)+IFERROR(INDEX('Hoja de Trabajo para listado'!$BC$155:$CB$1048576,MATCH($A406,'Hoja de Trabajo para listado'!$BC$155:$BC$1048576,0),MATCH((CUADRO!P$4&amp;$E406),'Hoja de Trabajo para listado'!$BC$151:$CB$151,0)),0)+IFERROR(INDEX('Hoja de Trabajo para listado'!$DE$153:$DG$274,MATCH($A406,'Hoja de Trabajo para listado'!$DE$153:$DE$1048576,0),MATCH((CUADRO!P$4&amp;$E406),'Hoja de Trabajo para listado'!$DE$151:$DG$151,0)),0)+IFERROR(INDEX('Hoja de Trabajo para listado'!$CD$155:$DC$1048576,MATCH($A406,'Hoja de Trabajo para listado'!$CD$155:$CD$1048576,0),MATCH((CUADRO!P$4&amp;$E406),'Hoja de Trabajo para listado'!$CD$151:$DC$151,0)),0)</f>
        <v>0</v>
      </c>
      <c r="Q406" s="243">
        <f ca="1">+IFERROR(INDEX('Hoja de Trabajo para listado'!$A$155:$Z$1048576,MATCH($A406,'Hoja de Trabajo para listado'!$A$155:$A$1048576,0),MATCH((CUADRO!Q$4&amp;$E406),'Hoja de Trabajo para listado'!$A$151:$Z$151,0)),0)+IFERROR(INDEX('Hoja de Trabajo para listado'!$AB$155:$BA$1048576,MATCH($A406,'Hoja de Trabajo para listado'!$AB$155:$AB$1048576,0),MATCH((CUADRO!Q$4&amp;$E406),'Hoja de Trabajo para listado'!$AB$151:$BA$151,0)),0)+IFERROR(INDEX('Hoja de Trabajo para listado'!$BC$155:$CB$1048576,MATCH($A406,'Hoja de Trabajo para listado'!$BC$155:$BC$1048576,0),MATCH((CUADRO!Q$4&amp;$E406),'Hoja de Trabajo para listado'!$BC$151:$CB$151,0)),0)+IFERROR(INDEX('Hoja de Trabajo para listado'!$DE$153:$DG$274,MATCH($A406,'Hoja de Trabajo para listado'!$DE$153:$DE$1048576,0),MATCH((CUADRO!Q$4&amp;$E406),'Hoja de Trabajo para listado'!$DE$151:$DG$151,0)),0)+IFERROR(INDEX('Hoja de Trabajo para listado'!$CD$155:$DC$1048576,MATCH($A406,'Hoja de Trabajo para listado'!$CD$155:$CD$1048576,0),MATCH((CUADRO!Q$4&amp;$E406),'Hoja de Trabajo para listado'!$CD$151:$DC$151,0)),0)</f>
        <v>0</v>
      </c>
      <c r="R406" s="243">
        <f t="shared" ca="1" si="19"/>
        <v>0</v>
      </c>
      <c r="S406" s="249">
        <f ca="1">+R405+R406</f>
        <v>0</v>
      </c>
      <c r="T406" s="243">
        <f ca="1">+S406</f>
        <v>0</v>
      </c>
      <c r="U406" s="242">
        <f t="shared" si="20"/>
        <v>2</v>
      </c>
      <c r="V406" s="333" t="str">
        <f>+VLOOKUP(A406,bd_lista!$A$3:$E$592,5,FALSE)</f>
        <v>Empresas Municipales</v>
      </c>
      <c r="W406" s="388"/>
      <c r="X406" s="242">
        <f>+VLOOKUP(A406,[4]Sheet1!$A$13:$D$744,4,FALSE)</f>
        <v>0</v>
      </c>
      <c r="Y406" s="242" t="e">
        <f>+VLOOKUP(X406,bd_lista!$A$3:$C$592,3,FALSE)</f>
        <v>#N/A</v>
      </c>
      <c r="Z406" s="292"/>
      <c r="AA406" s="321"/>
    </row>
    <row r="407" spans="1:27" customFormat="1" ht="27" hidden="1" customHeight="1">
      <c r="A407" s="32">
        <v>802</v>
      </c>
      <c r="B407" s="392">
        <f>+A407</f>
        <v>802</v>
      </c>
      <c r="C407" s="247" t="str">
        <f>+VLOOKUP(A407,bd_lista!$A$3:$C$592,3,FALSE)</f>
        <v>Empresa Local de Agua Potable y Alcantarillado Sucre</v>
      </c>
      <c r="D407" s="389" t="str">
        <f>+C407</f>
        <v>Empresa Local de Agua Potable y Alcantarillado Sucre</v>
      </c>
      <c r="E407" s="242" t="s">
        <v>1304</v>
      </c>
      <c r="F407" s="243">
        <f ca="1">+IFERROR(INDEX('Hoja de Trabajo para listado'!$A$155:$Z$1048576,MATCH($A407,'Hoja de Trabajo para listado'!$A$155:$A$1048576,0),MATCH((CUADRO!F$4&amp;$E407),'Hoja de Trabajo para listado'!$A$151:$Z$151,0)),0)+IFERROR(INDEX('Hoja de Trabajo para listado'!$AB$155:$BA$1048576,MATCH($A407,'Hoja de Trabajo para listado'!$AB$155:$AB$1048576,0),MATCH((CUADRO!F$4&amp;$E407),'Hoja de Trabajo para listado'!$AB$151:$BA$151,0)),0)+IFERROR(INDEX('Hoja de Trabajo para listado'!$BC$155:$CB$1048576,MATCH($A407,'Hoja de Trabajo para listado'!$BC$155:$BC$1048576,0),MATCH((CUADRO!F$4&amp;$E407),'Hoja de Trabajo para listado'!$BC$151:$CB$151,0)),0)+IFERROR(INDEX('Hoja de Trabajo para listado'!$DE$153:$DG$274,MATCH($A407,'Hoja de Trabajo para listado'!$DE$153:$DE$1048576,0),MATCH((CUADRO!F$4&amp;$E407),'Hoja de Trabajo para listado'!$DE$151:$DG$151,0)),0)+IFERROR(INDEX('Hoja de Trabajo para listado'!$CD$155:$DC$1048576,MATCH($A407,'Hoja de Trabajo para listado'!$CD$155:$CD$1048576,0),MATCH((CUADRO!F$4&amp;$E407),'Hoja de Trabajo para listado'!$CD$151:$DC$151,0)),0)</f>
        <v>0</v>
      </c>
      <c r="G407" s="243">
        <f ca="1">+IFERROR(INDEX('Hoja de Trabajo para listado'!$A$155:$Z$1048576,MATCH($A407,'Hoja de Trabajo para listado'!$A$155:$A$1048576,0),MATCH((CUADRO!G$4&amp;$E407),'Hoja de Trabajo para listado'!$A$151:$Z$151,0)),0)+IFERROR(INDEX('Hoja de Trabajo para listado'!$AB$155:$BA$1048576,MATCH($A407,'Hoja de Trabajo para listado'!$AB$155:$AB$1048576,0),MATCH((CUADRO!G$4&amp;$E407),'Hoja de Trabajo para listado'!$AB$151:$BA$151,0)),0)+IFERROR(INDEX('Hoja de Trabajo para listado'!$BC$155:$CB$1048576,MATCH($A407,'Hoja de Trabajo para listado'!$BC$155:$BC$1048576,0),MATCH((CUADRO!G$4&amp;$E407),'Hoja de Trabajo para listado'!$BC$151:$CB$151,0)),0)+IFERROR(INDEX('Hoja de Trabajo para listado'!$DE$153:$DG$274,MATCH($A407,'Hoja de Trabajo para listado'!$DE$153:$DE$1048576,0),MATCH((CUADRO!G$4&amp;$E407),'Hoja de Trabajo para listado'!$DE$151:$DG$151,0)),0)+IFERROR(INDEX('Hoja de Trabajo para listado'!$CD$155:$DC$1048576,MATCH($A407,'Hoja de Trabajo para listado'!$CD$155:$CD$1048576,0),MATCH((CUADRO!G$4&amp;$E407),'Hoja de Trabajo para listado'!$CD$151:$DC$151,0)),0)</f>
        <v>0</v>
      </c>
      <c r="H407" s="243">
        <f ca="1">+IFERROR(INDEX('Hoja de Trabajo para listado'!$A$155:$Z$1048576,MATCH($A407,'Hoja de Trabajo para listado'!$A$155:$A$1048576,0),MATCH((CUADRO!H$4&amp;$E407),'Hoja de Trabajo para listado'!$A$151:$Z$151,0)),0)+IFERROR(INDEX('Hoja de Trabajo para listado'!$AB$155:$BA$1048576,MATCH($A407,'Hoja de Trabajo para listado'!$AB$155:$AB$1048576,0),MATCH((CUADRO!H$4&amp;$E407),'Hoja de Trabajo para listado'!$AB$151:$BA$151,0)),0)+IFERROR(INDEX('Hoja de Trabajo para listado'!$BC$155:$CB$1048576,MATCH($A407,'Hoja de Trabajo para listado'!$BC$155:$BC$1048576,0),MATCH((CUADRO!H$4&amp;$E407),'Hoja de Trabajo para listado'!$BC$151:$CB$151,0)),0)+IFERROR(INDEX('Hoja de Trabajo para listado'!$DE$153:$DG$274,MATCH($A407,'Hoja de Trabajo para listado'!$DE$153:$DE$1048576,0),MATCH((CUADRO!H$4&amp;$E407),'Hoja de Trabajo para listado'!$DE$151:$DG$151,0)),0)+IFERROR(INDEX('Hoja de Trabajo para listado'!$CD$155:$DC$1048576,MATCH($A407,'Hoja de Trabajo para listado'!$CD$155:$CD$1048576,0),MATCH((CUADRO!H$4&amp;$E407),'Hoja de Trabajo para listado'!$CD$151:$DC$151,0)),0)</f>
        <v>0</v>
      </c>
      <c r="I407" s="243">
        <f ca="1">+IFERROR(INDEX('Hoja de Trabajo para listado'!$A$155:$Z$1048576,MATCH($A407,'Hoja de Trabajo para listado'!$A$155:$A$1048576,0),MATCH((CUADRO!I$4&amp;$E407),'Hoja de Trabajo para listado'!$A$151:$Z$151,0)),0)+IFERROR(INDEX('Hoja de Trabajo para listado'!$AB$155:$BA$1048576,MATCH($A407,'Hoja de Trabajo para listado'!$AB$155:$AB$1048576,0),MATCH((CUADRO!I$4&amp;$E407),'Hoja de Trabajo para listado'!$AB$151:$BA$151,0)),0)+IFERROR(INDEX('Hoja de Trabajo para listado'!$BC$155:$CB$1048576,MATCH($A407,'Hoja de Trabajo para listado'!$BC$155:$BC$1048576,0),MATCH((CUADRO!I$4&amp;$E407),'Hoja de Trabajo para listado'!$BC$151:$CB$151,0)),0)+IFERROR(INDEX('Hoja de Trabajo para listado'!$DE$153:$DG$274,MATCH($A407,'Hoja de Trabajo para listado'!$DE$153:$DE$1048576,0),MATCH((CUADRO!I$4&amp;$E407),'Hoja de Trabajo para listado'!$DE$151:$DG$151,0)),0)+IFERROR(INDEX('Hoja de Trabajo para listado'!$CD$155:$DC$1048576,MATCH($A407,'Hoja de Trabajo para listado'!$CD$155:$CD$1048576,0),MATCH((CUADRO!I$4&amp;$E407),'Hoja de Trabajo para listado'!$CD$151:$DC$151,0)),0)</f>
        <v>0</v>
      </c>
      <c r="J407" s="243">
        <f ca="1">+IFERROR(INDEX('Hoja de Trabajo para listado'!$A$155:$Z$1048576,MATCH($A407,'Hoja de Trabajo para listado'!$A$155:$A$1048576,0),MATCH((CUADRO!J$4&amp;$E407),'Hoja de Trabajo para listado'!$A$151:$Z$151,0)),0)+IFERROR(INDEX('Hoja de Trabajo para listado'!$AB$155:$BA$1048576,MATCH($A407,'Hoja de Trabajo para listado'!$AB$155:$AB$1048576,0),MATCH((CUADRO!J$4&amp;$E407),'Hoja de Trabajo para listado'!$AB$151:$BA$151,0)),0)+IFERROR(INDEX('Hoja de Trabajo para listado'!$BC$155:$CB$1048576,MATCH($A407,'Hoja de Trabajo para listado'!$BC$155:$BC$1048576,0),MATCH((CUADRO!J$4&amp;$E407),'Hoja de Trabajo para listado'!$BC$151:$CB$151,0)),0)+IFERROR(INDEX('Hoja de Trabajo para listado'!$DE$153:$DG$274,MATCH($A407,'Hoja de Trabajo para listado'!$DE$153:$DE$1048576,0),MATCH((CUADRO!J$4&amp;$E407),'Hoja de Trabajo para listado'!$DE$151:$DG$151,0)),0)+IFERROR(INDEX('Hoja de Trabajo para listado'!$CD$155:$DC$1048576,MATCH($A407,'Hoja de Trabajo para listado'!$CD$155:$CD$1048576,0),MATCH((CUADRO!J$4&amp;$E407),'Hoja de Trabajo para listado'!$CD$151:$DC$151,0)),0)</f>
        <v>0</v>
      </c>
      <c r="K407" s="243">
        <f ca="1">+IFERROR(INDEX('Hoja de Trabajo para listado'!$A$155:$Z$1048576,MATCH($A407,'Hoja de Trabajo para listado'!$A$155:$A$1048576,0),MATCH((CUADRO!K$4&amp;$E407),'Hoja de Trabajo para listado'!$A$151:$Z$151,0)),0)+IFERROR(INDEX('Hoja de Trabajo para listado'!$AB$155:$BA$1048576,MATCH($A407,'Hoja de Trabajo para listado'!$AB$155:$AB$1048576,0),MATCH((CUADRO!K$4&amp;$E407),'Hoja de Trabajo para listado'!$AB$151:$BA$151,0)),0)+IFERROR(INDEX('Hoja de Trabajo para listado'!$BC$155:$CB$1048576,MATCH($A407,'Hoja de Trabajo para listado'!$BC$155:$BC$1048576,0),MATCH((CUADRO!K$4&amp;$E407),'Hoja de Trabajo para listado'!$BC$151:$CB$151,0)),0)+IFERROR(INDEX('Hoja de Trabajo para listado'!$DE$153:$DG$274,MATCH($A407,'Hoja de Trabajo para listado'!$DE$153:$DE$1048576,0),MATCH((CUADRO!K$4&amp;$E407),'Hoja de Trabajo para listado'!$DE$151:$DG$151,0)),0)+IFERROR(INDEX('Hoja de Trabajo para listado'!$CD$155:$DC$1048576,MATCH($A407,'Hoja de Trabajo para listado'!$CD$155:$CD$1048576,0),MATCH((CUADRO!K$4&amp;$E407),'Hoja de Trabajo para listado'!$CD$151:$DC$151,0)),0)</f>
        <v>0</v>
      </c>
      <c r="L407" s="243">
        <f ca="1">+IFERROR(INDEX('Hoja de Trabajo para listado'!$A$155:$Z$1048576,MATCH($A407,'Hoja de Trabajo para listado'!$A$155:$A$1048576,0),MATCH((CUADRO!L$4&amp;$E407),'Hoja de Trabajo para listado'!$A$151:$Z$151,0)),0)+IFERROR(INDEX('Hoja de Trabajo para listado'!$AB$155:$BA$1048576,MATCH($A407,'Hoja de Trabajo para listado'!$AB$155:$AB$1048576,0),MATCH((CUADRO!L$4&amp;$E407),'Hoja de Trabajo para listado'!$AB$151:$BA$151,0)),0)+IFERROR(INDEX('Hoja de Trabajo para listado'!$BC$155:$CB$1048576,MATCH($A407,'Hoja de Trabajo para listado'!$BC$155:$BC$1048576,0),MATCH((CUADRO!L$4&amp;$E407),'Hoja de Trabajo para listado'!$BC$151:$CB$151,0)),0)+IFERROR(INDEX('Hoja de Trabajo para listado'!$DE$153:$DG$274,MATCH($A407,'Hoja de Trabajo para listado'!$DE$153:$DE$1048576,0),MATCH((CUADRO!L$4&amp;$E407),'Hoja de Trabajo para listado'!$DE$151:$DG$151,0)),0)+IFERROR(INDEX('Hoja de Trabajo para listado'!$CD$155:$DC$1048576,MATCH($A407,'Hoja de Trabajo para listado'!$CD$155:$CD$1048576,0),MATCH((CUADRO!L$4&amp;$E407),'Hoja de Trabajo para listado'!$CD$151:$DC$151,0)),0)</f>
        <v>0</v>
      </c>
      <c r="M407" s="243">
        <f ca="1">+IFERROR(INDEX('Hoja de Trabajo para listado'!$A$155:$Z$1048576,MATCH($A407,'Hoja de Trabajo para listado'!$A$155:$A$1048576,0),MATCH((CUADRO!M$4&amp;$E407),'Hoja de Trabajo para listado'!$A$151:$Z$151,0)),0)+IFERROR(INDEX('Hoja de Trabajo para listado'!$AB$155:$BA$1048576,MATCH($A407,'Hoja de Trabajo para listado'!$AB$155:$AB$1048576,0),MATCH((CUADRO!M$4&amp;$E407),'Hoja de Trabajo para listado'!$AB$151:$BA$151,0)),0)+IFERROR(INDEX('Hoja de Trabajo para listado'!$BC$155:$CB$1048576,MATCH($A407,'Hoja de Trabajo para listado'!$BC$155:$BC$1048576,0),MATCH((CUADRO!M$4&amp;$E407),'Hoja de Trabajo para listado'!$BC$151:$CB$151,0)),0)+IFERROR(INDEX('Hoja de Trabajo para listado'!$DE$153:$DG$274,MATCH($A407,'Hoja de Trabajo para listado'!$DE$153:$DE$1048576,0),MATCH((CUADRO!M$4&amp;$E407),'Hoja de Trabajo para listado'!$DE$151:$DG$151,0)),0)+IFERROR(INDEX('Hoja de Trabajo para listado'!$CD$155:$DC$1048576,MATCH($A407,'Hoja de Trabajo para listado'!$CD$155:$CD$1048576,0),MATCH((CUADRO!M$4&amp;$E407),'Hoja de Trabajo para listado'!$CD$151:$DC$151,0)),0)</f>
        <v>0</v>
      </c>
      <c r="N407" s="243">
        <f ca="1">+IFERROR(INDEX('Hoja de Trabajo para listado'!$A$155:$Z$1048576,MATCH($A407,'Hoja de Trabajo para listado'!$A$155:$A$1048576,0),MATCH((CUADRO!N$4&amp;$E407),'Hoja de Trabajo para listado'!$A$151:$Z$151,0)),0)+IFERROR(INDEX('Hoja de Trabajo para listado'!$AB$155:$BA$1048576,MATCH($A407,'Hoja de Trabajo para listado'!$AB$155:$AB$1048576,0),MATCH((CUADRO!N$4&amp;$E407),'Hoja de Trabajo para listado'!$AB$151:$BA$151,0)),0)+IFERROR(INDEX('Hoja de Trabajo para listado'!$BC$155:$CB$1048576,MATCH($A407,'Hoja de Trabajo para listado'!$BC$155:$BC$1048576,0),MATCH((CUADRO!N$4&amp;$E407),'Hoja de Trabajo para listado'!$BC$151:$CB$151,0)),0)+IFERROR(INDEX('Hoja de Trabajo para listado'!$DE$153:$DG$274,MATCH($A407,'Hoja de Trabajo para listado'!$DE$153:$DE$1048576,0),MATCH((CUADRO!N$4&amp;$E407),'Hoja de Trabajo para listado'!$DE$151:$DG$151,0)),0)+IFERROR(INDEX('Hoja de Trabajo para listado'!$CD$155:$DC$1048576,MATCH($A407,'Hoja de Trabajo para listado'!$CD$155:$CD$1048576,0),MATCH((CUADRO!N$4&amp;$E407),'Hoja de Trabajo para listado'!$CD$151:$DC$151,0)),0)</f>
        <v>0</v>
      </c>
      <c r="O407" s="243">
        <f ca="1">+IFERROR(INDEX('Hoja de Trabajo para listado'!$A$155:$Z$1048576,MATCH($A407,'Hoja de Trabajo para listado'!$A$155:$A$1048576,0),MATCH((CUADRO!O$4&amp;$E407),'Hoja de Trabajo para listado'!$A$151:$Z$151,0)),0)+IFERROR(INDEX('Hoja de Trabajo para listado'!$AB$155:$BA$1048576,MATCH($A407,'Hoja de Trabajo para listado'!$AB$155:$AB$1048576,0),MATCH((CUADRO!O$4&amp;$E407),'Hoja de Trabajo para listado'!$AB$151:$BA$151,0)),0)+IFERROR(INDEX('Hoja de Trabajo para listado'!$BC$155:$CB$1048576,MATCH($A407,'Hoja de Trabajo para listado'!$BC$155:$BC$1048576,0),MATCH((CUADRO!O$4&amp;$E407),'Hoja de Trabajo para listado'!$BC$151:$CB$151,0)),0)+IFERROR(INDEX('Hoja de Trabajo para listado'!$DE$153:$DG$274,MATCH($A407,'Hoja de Trabajo para listado'!$DE$153:$DE$1048576,0),MATCH((CUADRO!O$4&amp;$E407),'Hoja de Trabajo para listado'!$DE$151:$DG$151,0)),0)+IFERROR(INDEX('Hoja de Trabajo para listado'!$CD$155:$DC$1048576,MATCH($A407,'Hoja de Trabajo para listado'!$CD$155:$CD$1048576,0),MATCH((CUADRO!O$4&amp;$E407),'Hoja de Trabajo para listado'!$CD$151:$DC$151,0)),0)</f>
        <v>0</v>
      </c>
      <c r="P407" s="243">
        <f ca="1">+IFERROR(INDEX('Hoja de Trabajo para listado'!$A$155:$Z$1048576,MATCH($A407,'Hoja de Trabajo para listado'!$A$155:$A$1048576,0),MATCH((CUADRO!P$4&amp;$E407),'Hoja de Trabajo para listado'!$A$151:$Z$151,0)),0)+IFERROR(INDEX('Hoja de Trabajo para listado'!$AB$155:$BA$1048576,MATCH($A407,'Hoja de Trabajo para listado'!$AB$155:$AB$1048576,0),MATCH((CUADRO!P$4&amp;$E407),'Hoja de Trabajo para listado'!$AB$151:$BA$151,0)),0)+IFERROR(INDEX('Hoja de Trabajo para listado'!$BC$155:$CB$1048576,MATCH($A407,'Hoja de Trabajo para listado'!$BC$155:$BC$1048576,0),MATCH((CUADRO!P$4&amp;$E407),'Hoja de Trabajo para listado'!$BC$151:$CB$151,0)),0)+IFERROR(INDEX('Hoja de Trabajo para listado'!$DE$153:$DG$274,MATCH($A407,'Hoja de Trabajo para listado'!$DE$153:$DE$1048576,0),MATCH((CUADRO!P$4&amp;$E407),'Hoja de Trabajo para listado'!$DE$151:$DG$151,0)),0)+IFERROR(INDEX('Hoja de Trabajo para listado'!$CD$155:$DC$1048576,MATCH($A407,'Hoja de Trabajo para listado'!$CD$155:$CD$1048576,0),MATCH((CUADRO!P$4&amp;$E407),'Hoja de Trabajo para listado'!$CD$151:$DC$151,0)),0)</f>
        <v>0</v>
      </c>
      <c r="Q407" s="243">
        <f ca="1">+IFERROR(INDEX('Hoja de Trabajo para listado'!$A$155:$Z$1048576,MATCH($A407,'Hoja de Trabajo para listado'!$A$155:$A$1048576,0),MATCH((CUADRO!Q$4&amp;$E407),'Hoja de Trabajo para listado'!$A$151:$Z$151,0)),0)+IFERROR(INDEX('Hoja de Trabajo para listado'!$AB$155:$BA$1048576,MATCH($A407,'Hoja de Trabajo para listado'!$AB$155:$AB$1048576,0),MATCH((CUADRO!Q$4&amp;$E407),'Hoja de Trabajo para listado'!$AB$151:$BA$151,0)),0)+IFERROR(INDEX('Hoja de Trabajo para listado'!$BC$155:$CB$1048576,MATCH($A407,'Hoja de Trabajo para listado'!$BC$155:$BC$1048576,0),MATCH((CUADRO!Q$4&amp;$E407),'Hoja de Trabajo para listado'!$BC$151:$CB$151,0)),0)+IFERROR(INDEX('Hoja de Trabajo para listado'!$DE$153:$DG$274,MATCH($A407,'Hoja de Trabajo para listado'!$DE$153:$DE$1048576,0),MATCH((CUADRO!Q$4&amp;$E407),'Hoja de Trabajo para listado'!$DE$151:$DG$151,0)),0)+IFERROR(INDEX('Hoja de Trabajo para listado'!$CD$155:$DC$1048576,MATCH($A407,'Hoja de Trabajo para listado'!$CD$155:$CD$1048576,0),MATCH((CUADRO!Q$4&amp;$E407),'Hoja de Trabajo para listado'!$CD$151:$DC$151,0)),0)</f>
        <v>0</v>
      </c>
      <c r="R407" s="243">
        <f t="shared" ca="1" si="19"/>
        <v>0</v>
      </c>
      <c r="S407" s="249"/>
      <c r="T407" s="243">
        <f ca="1">+T408</f>
        <v>54525.05</v>
      </c>
      <c r="U407" s="242">
        <f t="shared" si="20"/>
        <v>1</v>
      </c>
      <c r="V407" s="333" t="str">
        <f>+VLOOKUP(A407,bd_lista!$A$3:$E$592,5,FALSE)</f>
        <v>Empresas Municipales</v>
      </c>
      <c r="W407" s="387" t="str">
        <f>+V407</f>
        <v>Empresas Municipales</v>
      </c>
      <c r="X407" s="242">
        <f>+VLOOKUP(A407,[4]Sheet1!$A$13:$D$744,4,FALSE)</f>
        <v>0</v>
      </c>
      <c r="Y407" s="242" t="e">
        <f>+VLOOKUP(X407,bd_lista!$A$3:$C$592,3,FALSE)</f>
        <v>#N/A</v>
      </c>
      <c r="Z407" s="294">
        <f>+X407</f>
        <v>0</v>
      </c>
      <c r="AA407" s="319" t="e">
        <f>+Y407</f>
        <v>#N/A</v>
      </c>
    </row>
    <row r="408" spans="1:27" customFormat="1" ht="27" hidden="1" customHeight="1">
      <c r="A408" s="32">
        <v>802</v>
      </c>
      <c r="B408" s="393"/>
      <c r="C408" s="333" t="str">
        <f>+VLOOKUP(A408,bd_lista!$A$3:$C$592,3,FALSE)</f>
        <v>Empresa Local de Agua Potable y Alcantarillado Sucre</v>
      </c>
      <c r="D408" s="390"/>
      <c r="E408" s="244" t="s">
        <v>1305</v>
      </c>
      <c r="F408" s="243">
        <f ca="1">+IFERROR(INDEX('Hoja de Trabajo para listado'!$A$155:$Z$1048576,MATCH($A408,'Hoja de Trabajo para listado'!$A$155:$A$1048576,0),MATCH((CUADRO!F$4&amp;$E408),'Hoja de Trabajo para listado'!$A$151:$Z$151,0)),0)+IFERROR(INDEX('Hoja de Trabajo para listado'!$AB$155:$BA$1048576,MATCH($A408,'Hoja de Trabajo para listado'!$AB$155:$AB$1048576,0),MATCH((CUADRO!F$4&amp;$E408),'Hoja de Trabajo para listado'!$AB$151:$BA$151,0)),0)+IFERROR(INDEX('Hoja de Trabajo para listado'!$BC$155:$CB$1048576,MATCH($A408,'Hoja de Trabajo para listado'!$BC$155:$BC$1048576,0),MATCH((CUADRO!F$4&amp;$E408),'Hoja de Trabajo para listado'!$BC$151:$CB$151,0)),0)+IFERROR(INDEX('Hoja de Trabajo para listado'!$DE$153:$DG$274,MATCH($A408,'Hoja de Trabajo para listado'!$DE$153:$DE$1048576,0),MATCH((CUADRO!F$4&amp;$E408),'Hoja de Trabajo para listado'!$DE$151:$DG$151,0)),0)+IFERROR(INDEX('Hoja de Trabajo para listado'!$CD$155:$DC$1048576,MATCH($A408,'Hoja de Trabajo para listado'!$CD$155:$CD$1048576,0),MATCH((CUADRO!F$4&amp;$E408),'Hoja de Trabajo para listado'!$CD$151:$DC$151,0)),0)</f>
        <v>0</v>
      </c>
      <c r="G408" s="243">
        <f ca="1">+IFERROR(INDEX('Hoja de Trabajo para listado'!$A$155:$Z$1048576,MATCH($A408,'Hoja de Trabajo para listado'!$A$155:$A$1048576,0),MATCH((CUADRO!G$4&amp;$E408),'Hoja de Trabajo para listado'!$A$151:$Z$151,0)),0)+IFERROR(INDEX('Hoja de Trabajo para listado'!$AB$155:$BA$1048576,MATCH($A408,'Hoja de Trabajo para listado'!$AB$155:$AB$1048576,0),MATCH((CUADRO!G$4&amp;$E408),'Hoja de Trabajo para listado'!$AB$151:$BA$151,0)),0)+IFERROR(INDEX('Hoja de Trabajo para listado'!$BC$155:$CB$1048576,MATCH($A408,'Hoja de Trabajo para listado'!$BC$155:$BC$1048576,0),MATCH((CUADRO!G$4&amp;$E408),'Hoja de Trabajo para listado'!$BC$151:$CB$151,0)),0)+IFERROR(INDEX('Hoja de Trabajo para listado'!$DE$153:$DG$274,MATCH($A408,'Hoja de Trabajo para listado'!$DE$153:$DE$1048576,0),MATCH((CUADRO!G$4&amp;$E408),'Hoja de Trabajo para listado'!$DE$151:$DG$151,0)),0)+IFERROR(INDEX('Hoja de Trabajo para listado'!$CD$155:$DC$1048576,MATCH($A408,'Hoja de Trabajo para listado'!$CD$155:$CD$1048576,0),MATCH((CUADRO!G$4&amp;$E408),'Hoja de Trabajo para listado'!$CD$151:$DC$151,0)),0)</f>
        <v>54227.75</v>
      </c>
      <c r="H408" s="243">
        <f ca="1">+IFERROR(INDEX('Hoja de Trabajo para listado'!$A$155:$Z$1048576,MATCH($A408,'Hoja de Trabajo para listado'!$A$155:$A$1048576,0),MATCH((CUADRO!H$4&amp;$E408),'Hoja de Trabajo para listado'!$A$151:$Z$151,0)),0)+IFERROR(INDEX('Hoja de Trabajo para listado'!$AB$155:$BA$1048576,MATCH($A408,'Hoja de Trabajo para listado'!$AB$155:$AB$1048576,0),MATCH((CUADRO!H$4&amp;$E408),'Hoja de Trabajo para listado'!$AB$151:$BA$151,0)),0)+IFERROR(INDEX('Hoja de Trabajo para listado'!$BC$155:$CB$1048576,MATCH($A408,'Hoja de Trabajo para listado'!$BC$155:$BC$1048576,0),MATCH((CUADRO!H$4&amp;$E408),'Hoja de Trabajo para listado'!$BC$151:$CB$151,0)),0)+IFERROR(INDEX('Hoja de Trabajo para listado'!$DE$153:$DG$274,MATCH($A408,'Hoja de Trabajo para listado'!$DE$153:$DE$1048576,0),MATCH((CUADRO!H$4&amp;$E408),'Hoja de Trabajo para listado'!$DE$151:$DG$151,0)),0)+IFERROR(INDEX('Hoja de Trabajo para listado'!$CD$155:$DC$1048576,MATCH($A408,'Hoja de Trabajo para listado'!$CD$155:$CD$1048576,0),MATCH((CUADRO!H$4&amp;$E408),'Hoja de Trabajo para listado'!$CD$151:$DC$151,0)),0)</f>
        <v>297.3</v>
      </c>
      <c r="I408" s="243">
        <f ca="1">+IFERROR(INDEX('Hoja de Trabajo para listado'!$A$155:$Z$1048576,MATCH($A408,'Hoja de Trabajo para listado'!$A$155:$A$1048576,0),MATCH((CUADRO!I$4&amp;$E408),'Hoja de Trabajo para listado'!$A$151:$Z$151,0)),0)+IFERROR(INDEX('Hoja de Trabajo para listado'!$AB$155:$BA$1048576,MATCH($A408,'Hoja de Trabajo para listado'!$AB$155:$AB$1048576,0),MATCH((CUADRO!I$4&amp;$E408),'Hoja de Trabajo para listado'!$AB$151:$BA$151,0)),0)+IFERROR(INDEX('Hoja de Trabajo para listado'!$BC$155:$CB$1048576,MATCH($A408,'Hoja de Trabajo para listado'!$BC$155:$BC$1048576,0),MATCH((CUADRO!I$4&amp;$E408),'Hoja de Trabajo para listado'!$BC$151:$CB$151,0)),0)+IFERROR(INDEX('Hoja de Trabajo para listado'!$DE$153:$DG$274,MATCH($A408,'Hoja de Trabajo para listado'!$DE$153:$DE$1048576,0),MATCH((CUADRO!I$4&amp;$E408),'Hoja de Trabajo para listado'!$DE$151:$DG$151,0)),0)+IFERROR(INDEX('Hoja de Trabajo para listado'!$CD$155:$DC$1048576,MATCH($A408,'Hoja de Trabajo para listado'!$CD$155:$CD$1048576,0),MATCH((CUADRO!I$4&amp;$E408),'Hoja de Trabajo para listado'!$CD$151:$DC$151,0)),0)</f>
        <v>0</v>
      </c>
      <c r="J408" s="243">
        <f ca="1">+IFERROR(INDEX('Hoja de Trabajo para listado'!$A$155:$Z$1048576,MATCH($A408,'Hoja de Trabajo para listado'!$A$155:$A$1048576,0),MATCH((CUADRO!J$4&amp;$E408),'Hoja de Trabajo para listado'!$A$151:$Z$151,0)),0)+IFERROR(INDEX('Hoja de Trabajo para listado'!$AB$155:$BA$1048576,MATCH($A408,'Hoja de Trabajo para listado'!$AB$155:$AB$1048576,0),MATCH((CUADRO!J$4&amp;$E408),'Hoja de Trabajo para listado'!$AB$151:$BA$151,0)),0)+IFERROR(INDEX('Hoja de Trabajo para listado'!$BC$155:$CB$1048576,MATCH($A408,'Hoja de Trabajo para listado'!$BC$155:$BC$1048576,0),MATCH((CUADRO!J$4&amp;$E408),'Hoja de Trabajo para listado'!$BC$151:$CB$151,0)),0)+IFERROR(INDEX('Hoja de Trabajo para listado'!$DE$153:$DG$274,MATCH($A408,'Hoja de Trabajo para listado'!$DE$153:$DE$1048576,0),MATCH((CUADRO!J$4&amp;$E408),'Hoja de Trabajo para listado'!$DE$151:$DG$151,0)),0)+IFERROR(INDEX('Hoja de Trabajo para listado'!$CD$155:$DC$1048576,MATCH($A408,'Hoja de Trabajo para listado'!$CD$155:$CD$1048576,0),MATCH((CUADRO!J$4&amp;$E408),'Hoja de Trabajo para listado'!$CD$151:$DC$151,0)),0)</f>
        <v>0</v>
      </c>
      <c r="K408" s="243">
        <f ca="1">+IFERROR(INDEX('Hoja de Trabajo para listado'!$A$155:$Z$1048576,MATCH($A408,'Hoja de Trabajo para listado'!$A$155:$A$1048576,0),MATCH((CUADRO!K$4&amp;$E408),'Hoja de Trabajo para listado'!$A$151:$Z$151,0)),0)+IFERROR(INDEX('Hoja de Trabajo para listado'!$AB$155:$BA$1048576,MATCH($A408,'Hoja de Trabajo para listado'!$AB$155:$AB$1048576,0),MATCH((CUADRO!K$4&amp;$E408),'Hoja de Trabajo para listado'!$AB$151:$BA$151,0)),0)+IFERROR(INDEX('Hoja de Trabajo para listado'!$BC$155:$CB$1048576,MATCH($A408,'Hoja de Trabajo para listado'!$BC$155:$BC$1048576,0),MATCH((CUADRO!K$4&amp;$E408),'Hoja de Trabajo para listado'!$BC$151:$CB$151,0)),0)+IFERROR(INDEX('Hoja de Trabajo para listado'!$DE$153:$DG$274,MATCH($A408,'Hoja de Trabajo para listado'!$DE$153:$DE$1048576,0),MATCH((CUADRO!K$4&amp;$E408),'Hoja de Trabajo para listado'!$DE$151:$DG$151,0)),0)+IFERROR(INDEX('Hoja de Trabajo para listado'!$CD$155:$DC$1048576,MATCH($A408,'Hoja de Trabajo para listado'!$CD$155:$CD$1048576,0),MATCH((CUADRO!K$4&amp;$E408),'Hoja de Trabajo para listado'!$CD$151:$DC$151,0)),0)</f>
        <v>0</v>
      </c>
      <c r="L408" s="243">
        <f ca="1">+IFERROR(INDEX('Hoja de Trabajo para listado'!$A$155:$Z$1048576,MATCH($A408,'Hoja de Trabajo para listado'!$A$155:$A$1048576,0),MATCH((CUADRO!L$4&amp;$E408),'Hoja de Trabajo para listado'!$A$151:$Z$151,0)),0)+IFERROR(INDEX('Hoja de Trabajo para listado'!$AB$155:$BA$1048576,MATCH($A408,'Hoja de Trabajo para listado'!$AB$155:$AB$1048576,0),MATCH((CUADRO!L$4&amp;$E408),'Hoja de Trabajo para listado'!$AB$151:$BA$151,0)),0)+IFERROR(INDEX('Hoja de Trabajo para listado'!$BC$155:$CB$1048576,MATCH($A408,'Hoja de Trabajo para listado'!$BC$155:$BC$1048576,0),MATCH((CUADRO!L$4&amp;$E408),'Hoja de Trabajo para listado'!$BC$151:$CB$151,0)),0)+IFERROR(INDEX('Hoja de Trabajo para listado'!$DE$153:$DG$274,MATCH($A408,'Hoja de Trabajo para listado'!$DE$153:$DE$1048576,0),MATCH((CUADRO!L$4&amp;$E408),'Hoja de Trabajo para listado'!$DE$151:$DG$151,0)),0)+IFERROR(INDEX('Hoja de Trabajo para listado'!$CD$155:$DC$1048576,MATCH($A408,'Hoja de Trabajo para listado'!$CD$155:$CD$1048576,0),MATCH((CUADRO!L$4&amp;$E408),'Hoja de Trabajo para listado'!$CD$151:$DC$151,0)),0)</f>
        <v>0</v>
      </c>
      <c r="M408" s="243">
        <f ca="1">+IFERROR(INDEX('Hoja de Trabajo para listado'!$A$155:$Z$1048576,MATCH($A408,'Hoja de Trabajo para listado'!$A$155:$A$1048576,0),MATCH((CUADRO!M$4&amp;$E408),'Hoja de Trabajo para listado'!$A$151:$Z$151,0)),0)+IFERROR(INDEX('Hoja de Trabajo para listado'!$AB$155:$BA$1048576,MATCH($A408,'Hoja de Trabajo para listado'!$AB$155:$AB$1048576,0),MATCH((CUADRO!M$4&amp;$E408),'Hoja de Trabajo para listado'!$AB$151:$BA$151,0)),0)+IFERROR(INDEX('Hoja de Trabajo para listado'!$BC$155:$CB$1048576,MATCH($A408,'Hoja de Trabajo para listado'!$BC$155:$BC$1048576,0),MATCH((CUADRO!M$4&amp;$E408),'Hoja de Trabajo para listado'!$BC$151:$CB$151,0)),0)+IFERROR(INDEX('Hoja de Trabajo para listado'!$DE$153:$DG$274,MATCH($A408,'Hoja de Trabajo para listado'!$DE$153:$DE$1048576,0),MATCH((CUADRO!M$4&amp;$E408),'Hoja de Trabajo para listado'!$DE$151:$DG$151,0)),0)+IFERROR(INDEX('Hoja de Trabajo para listado'!$CD$155:$DC$1048576,MATCH($A408,'Hoja de Trabajo para listado'!$CD$155:$CD$1048576,0),MATCH((CUADRO!M$4&amp;$E408),'Hoja de Trabajo para listado'!$CD$151:$DC$151,0)),0)</f>
        <v>0</v>
      </c>
      <c r="N408" s="243">
        <f ca="1">+IFERROR(INDEX('Hoja de Trabajo para listado'!$A$155:$Z$1048576,MATCH($A408,'Hoja de Trabajo para listado'!$A$155:$A$1048576,0),MATCH((CUADRO!N$4&amp;$E408),'Hoja de Trabajo para listado'!$A$151:$Z$151,0)),0)+IFERROR(INDEX('Hoja de Trabajo para listado'!$AB$155:$BA$1048576,MATCH($A408,'Hoja de Trabajo para listado'!$AB$155:$AB$1048576,0),MATCH((CUADRO!N$4&amp;$E408),'Hoja de Trabajo para listado'!$AB$151:$BA$151,0)),0)+IFERROR(INDEX('Hoja de Trabajo para listado'!$BC$155:$CB$1048576,MATCH($A408,'Hoja de Trabajo para listado'!$BC$155:$BC$1048576,0),MATCH((CUADRO!N$4&amp;$E408),'Hoja de Trabajo para listado'!$BC$151:$CB$151,0)),0)+IFERROR(INDEX('Hoja de Trabajo para listado'!$DE$153:$DG$274,MATCH($A408,'Hoja de Trabajo para listado'!$DE$153:$DE$1048576,0),MATCH((CUADRO!N$4&amp;$E408),'Hoja de Trabajo para listado'!$DE$151:$DG$151,0)),0)+IFERROR(INDEX('Hoja de Trabajo para listado'!$CD$155:$DC$1048576,MATCH($A408,'Hoja de Trabajo para listado'!$CD$155:$CD$1048576,0),MATCH((CUADRO!N$4&amp;$E408),'Hoja de Trabajo para listado'!$CD$151:$DC$151,0)),0)</f>
        <v>0</v>
      </c>
      <c r="O408" s="243">
        <f ca="1">+IFERROR(INDEX('Hoja de Trabajo para listado'!$A$155:$Z$1048576,MATCH($A408,'Hoja de Trabajo para listado'!$A$155:$A$1048576,0),MATCH((CUADRO!O$4&amp;$E408),'Hoja de Trabajo para listado'!$A$151:$Z$151,0)),0)+IFERROR(INDEX('Hoja de Trabajo para listado'!$AB$155:$BA$1048576,MATCH($A408,'Hoja de Trabajo para listado'!$AB$155:$AB$1048576,0),MATCH((CUADRO!O$4&amp;$E408),'Hoja de Trabajo para listado'!$AB$151:$BA$151,0)),0)+IFERROR(INDEX('Hoja de Trabajo para listado'!$BC$155:$CB$1048576,MATCH($A408,'Hoja de Trabajo para listado'!$BC$155:$BC$1048576,0),MATCH((CUADRO!O$4&amp;$E408),'Hoja de Trabajo para listado'!$BC$151:$CB$151,0)),0)+IFERROR(INDEX('Hoja de Trabajo para listado'!$DE$153:$DG$274,MATCH($A408,'Hoja de Trabajo para listado'!$DE$153:$DE$1048576,0),MATCH((CUADRO!O$4&amp;$E408),'Hoja de Trabajo para listado'!$DE$151:$DG$151,0)),0)+IFERROR(INDEX('Hoja de Trabajo para listado'!$CD$155:$DC$1048576,MATCH($A408,'Hoja de Trabajo para listado'!$CD$155:$CD$1048576,0),MATCH((CUADRO!O$4&amp;$E408),'Hoja de Trabajo para listado'!$CD$151:$DC$151,0)),0)</f>
        <v>0</v>
      </c>
      <c r="P408" s="243">
        <f ca="1">+IFERROR(INDEX('Hoja de Trabajo para listado'!$A$155:$Z$1048576,MATCH($A408,'Hoja de Trabajo para listado'!$A$155:$A$1048576,0),MATCH((CUADRO!P$4&amp;$E408),'Hoja de Trabajo para listado'!$A$151:$Z$151,0)),0)+IFERROR(INDEX('Hoja de Trabajo para listado'!$AB$155:$BA$1048576,MATCH($A408,'Hoja de Trabajo para listado'!$AB$155:$AB$1048576,0),MATCH((CUADRO!P$4&amp;$E408),'Hoja de Trabajo para listado'!$AB$151:$BA$151,0)),0)+IFERROR(INDEX('Hoja de Trabajo para listado'!$BC$155:$CB$1048576,MATCH($A408,'Hoja de Trabajo para listado'!$BC$155:$BC$1048576,0),MATCH((CUADRO!P$4&amp;$E408),'Hoja de Trabajo para listado'!$BC$151:$CB$151,0)),0)+IFERROR(INDEX('Hoja de Trabajo para listado'!$DE$153:$DG$274,MATCH($A408,'Hoja de Trabajo para listado'!$DE$153:$DE$1048576,0),MATCH((CUADRO!P$4&amp;$E408),'Hoja de Trabajo para listado'!$DE$151:$DG$151,0)),0)+IFERROR(INDEX('Hoja de Trabajo para listado'!$CD$155:$DC$1048576,MATCH($A408,'Hoja de Trabajo para listado'!$CD$155:$CD$1048576,0),MATCH((CUADRO!P$4&amp;$E408),'Hoja de Trabajo para listado'!$CD$151:$DC$151,0)),0)</f>
        <v>0</v>
      </c>
      <c r="Q408" s="243">
        <f ca="1">+IFERROR(INDEX('Hoja de Trabajo para listado'!$A$155:$Z$1048576,MATCH($A408,'Hoja de Trabajo para listado'!$A$155:$A$1048576,0),MATCH((CUADRO!Q$4&amp;$E408),'Hoja de Trabajo para listado'!$A$151:$Z$151,0)),0)+IFERROR(INDEX('Hoja de Trabajo para listado'!$AB$155:$BA$1048576,MATCH($A408,'Hoja de Trabajo para listado'!$AB$155:$AB$1048576,0),MATCH((CUADRO!Q$4&amp;$E408),'Hoja de Trabajo para listado'!$AB$151:$BA$151,0)),0)+IFERROR(INDEX('Hoja de Trabajo para listado'!$BC$155:$CB$1048576,MATCH($A408,'Hoja de Trabajo para listado'!$BC$155:$BC$1048576,0),MATCH((CUADRO!Q$4&amp;$E408),'Hoja de Trabajo para listado'!$BC$151:$CB$151,0)),0)+IFERROR(INDEX('Hoja de Trabajo para listado'!$DE$153:$DG$274,MATCH($A408,'Hoja de Trabajo para listado'!$DE$153:$DE$1048576,0),MATCH((CUADRO!Q$4&amp;$E408),'Hoja de Trabajo para listado'!$DE$151:$DG$151,0)),0)+IFERROR(INDEX('Hoja de Trabajo para listado'!$CD$155:$DC$1048576,MATCH($A408,'Hoja de Trabajo para listado'!$CD$155:$CD$1048576,0),MATCH((CUADRO!Q$4&amp;$E408),'Hoja de Trabajo para listado'!$CD$151:$DC$151,0)),0)</f>
        <v>0</v>
      </c>
      <c r="R408" s="243">
        <f t="shared" ca="1" si="19"/>
        <v>54525.05</v>
      </c>
      <c r="S408" s="249">
        <f ca="1">+R407+R408</f>
        <v>54525.05</v>
      </c>
      <c r="T408" s="243">
        <f ca="1">+S408</f>
        <v>54525.05</v>
      </c>
      <c r="U408" s="242">
        <f t="shared" si="20"/>
        <v>2</v>
      </c>
      <c r="V408" s="333" t="str">
        <f>+VLOOKUP(A408,bd_lista!$A$3:$E$592,5,FALSE)</f>
        <v>Empresas Municipales</v>
      </c>
      <c r="W408" s="388"/>
      <c r="X408" s="242">
        <f>+VLOOKUP(A408,[4]Sheet1!$A$13:$D$744,4,FALSE)</f>
        <v>0</v>
      </c>
      <c r="Y408" s="242" t="e">
        <f>+VLOOKUP(X408,bd_lista!$A$3:$C$592,3,FALSE)</f>
        <v>#N/A</v>
      </c>
      <c r="Z408" s="292"/>
      <c r="AA408" s="321"/>
    </row>
    <row r="409" spans="1:27" customFormat="1" ht="15" hidden="1" customHeight="1">
      <c r="A409" s="32">
        <v>821</v>
      </c>
      <c r="B409" s="392">
        <f>+A409</f>
        <v>821</v>
      </c>
      <c r="C409" s="247" t="str">
        <f>+VLOOKUP(A409,bd_lista!$A$3:$C$592,3,FALSE)</f>
        <v>Administración Autónoma para Obras Sanitarias - Potosí</v>
      </c>
      <c r="D409" s="389" t="str">
        <f>+C409</f>
        <v>Administración Autónoma para Obras Sanitarias - Potosí</v>
      </c>
      <c r="E409" s="242" t="s">
        <v>1304</v>
      </c>
      <c r="F409" s="243">
        <f ca="1">+IFERROR(INDEX('Hoja de Trabajo para listado'!$A$155:$Z$1048576,MATCH($A409,'Hoja de Trabajo para listado'!$A$155:$A$1048576,0),MATCH((CUADRO!F$4&amp;$E409),'Hoja de Trabajo para listado'!$A$151:$Z$151,0)),0)+IFERROR(INDEX('Hoja de Trabajo para listado'!$AB$155:$BA$1048576,MATCH($A409,'Hoja de Trabajo para listado'!$AB$155:$AB$1048576,0),MATCH((CUADRO!F$4&amp;$E409),'Hoja de Trabajo para listado'!$AB$151:$BA$151,0)),0)+IFERROR(INDEX('Hoja de Trabajo para listado'!$BC$155:$CB$1048576,MATCH($A409,'Hoja de Trabajo para listado'!$BC$155:$BC$1048576,0),MATCH((CUADRO!F$4&amp;$E409),'Hoja de Trabajo para listado'!$BC$151:$CB$151,0)),0)+IFERROR(INDEX('Hoja de Trabajo para listado'!$DE$153:$DG$274,MATCH($A409,'Hoja de Trabajo para listado'!$DE$153:$DE$1048576,0),MATCH((CUADRO!F$4&amp;$E409),'Hoja de Trabajo para listado'!$DE$151:$DG$151,0)),0)+IFERROR(INDEX('Hoja de Trabajo para listado'!$CD$155:$DC$1048576,MATCH($A409,'Hoja de Trabajo para listado'!$CD$155:$CD$1048576,0),MATCH((CUADRO!F$4&amp;$E409),'Hoja de Trabajo para listado'!$CD$151:$DC$151,0)),0)</f>
        <v>0</v>
      </c>
      <c r="G409" s="243">
        <f ca="1">+IFERROR(INDEX('Hoja de Trabajo para listado'!$A$155:$Z$1048576,MATCH($A409,'Hoja de Trabajo para listado'!$A$155:$A$1048576,0),MATCH((CUADRO!G$4&amp;$E409),'Hoja de Trabajo para listado'!$A$151:$Z$151,0)),0)+IFERROR(INDEX('Hoja de Trabajo para listado'!$AB$155:$BA$1048576,MATCH($A409,'Hoja de Trabajo para listado'!$AB$155:$AB$1048576,0),MATCH((CUADRO!G$4&amp;$E409),'Hoja de Trabajo para listado'!$AB$151:$BA$151,0)),0)+IFERROR(INDEX('Hoja de Trabajo para listado'!$BC$155:$CB$1048576,MATCH($A409,'Hoja de Trabajo para listado'!$BC$155:$BC$1048576,0),MATCH((CUADRO!G$4&amp;$E409),'Hoja de Trabajo para listado'!$BC$151:$CB$151,0)),0)+IFERROR(INDEX('Hoja de Trabajo para listado'!$DE$153:$DG$274,MATCH($A409,'Hoja de Trabajo para listado'!$DE$153:$DE$1048576,0),MATCH((CUADRO!G$4&amp;$E409),'Hoja de Trabajo para listado'!$DE$151:$DG$151,0)),0)+IFERROR(INDEX('Hoja de Trabajo para listado'!$CD$155:$DC$1048576,MATCH($A409,'Hoja de Trabajo para listado'!$CD$155:$CD$1048576,0),MATCH((CUADRO!G$4&amp;$E409),'Hoja de Trabajo para listado'!$CD$151:$DC$151,0)),0)</f>
        <v>0</v>
      </c>
      <c r="H409" s="243">
        <f ca="1">+IFERROR(INDEX('Hoja de Trabajo para listado'!$A$155:$Z$1048576,MATCH($A409,'Hoja de Trabajo para listado'!$A$155:$A$1048576,0),MATCH((CUADRO!H$4&amp;$E409),'Hoja de Trabajo para listado'!$A$151:$Z$151,0)),0)+IFERROR(INDEX('Hoja de Trabajo para listado'!$AB$155:$BA$1048576,MATCH($A409,'Hoja de Trabajo para listado'!$AB$155:$AB$1048576,0),MATCH((CUADRO!H$4&amp;$E409),'Hoja de Trabajo para listado'!$AB$151:$BA$151,0)),0)+IFERROR(INDEX('Hoja de Trabajo para listado'!$BC$155:$CB$1048576,MATCH($A409,'Hoja de Trabajo para listado'!$BC$155:$BC$1048576,0),MATCH((CUADRO!H$4&amp;$E409),'Hoja de Trabajo para listado'!$BC$151:$CB$151,0)),0)+IFERROR(INDEX('Hoja de Trabajo para listado'!$DE$153:$DG$274,MATCH($A409,'Hoja de Trabajo para listado'!$DE$153:$DE$1048576,0),MATCH((CUADRO!H$4&amp;$E409),'Hoja de Trabajo para listado'!$DE$151:$DG$151,0)),0)+IFERROR(INDEX('Hoja de Trabajo para listado'!$CD$155:$DC$1048576,MATCH($A409,'Hoja de Trabajo para listado'!$CD$155:$CD$1048576,0),MATCH((CUADRO!H$4&amp;$E409),'Hoja de Trabajo para listado'!$CD$151:$DC$151,0)),0)</f>
        <v>0</v>
      </c>
      <c r="I409" s="243">
        <f ca="1">+IFERROR(INDEX('Hoja de Trabajo para listado'!$A$155:$Z$1048576,MATCH($A409,'Hoja de Trabajo para listado'!$A$155:$A$1048576,0),MATCH((CUADRO!I$4&amp;$E409),'Hoja de Trabajo para listado'!$A$151:$Z$151,0)),0)+IFERROR(INDEX('Hoja de Trabajo para listado'!$AB$155:$BA$1048576,MATCH($A409,'Hoja de Trabajo para listado'!$AB$155:$AB$1048576,0),MATCH((CUADRO!I$4&amp;$E409),'Hoja de Trabajo para listado'!$AB$151:$BA$151,0)),0)+IFERROR(INDEX('Hoja de Trabajo para listado'!$BC$155:$CB$1048576,MATCH($A409,'Hoja de Trabajo para listado'!$BC$155:$BC$1048576,0),MATCH((CUADRO!I$4&amp;$E409),'Hoja de Trabajo para listado'!$BC$151:$CB$151,0)),0)+IFERROR(INDEX('Hoja de Trabajo para listado'!$DE$153:$DG$274,MATCH($A409,'Hoja de Trabajo para listado'!$DE$153:$DE$1048576,0),MATCH((CUADRO!I$4&amp;$E409),'Hoja de Trabajo para listado'!$DE$151:$DG$151,0)),0)+IFERROR(INDEX('Hoja de Trabajo para listado'!$CD$155:$DC$1048576,MATCH($A409,'Hoja de Trabajo para listado'!$CD$155:$CD$1048576,0),MATCH((CUADRO!I$4&amp;$E409),'Hoja de Trabajo para listado'!$CD$151:$DC$151,0)),0)</f>
        <v>0</v>
      </c>
      <c r="J409" s="243">
        <f ca="1">+IFERROR(INDEX('Hoja de Trabajo para listado'!$A$155:$Z$1048576,MATCH($A409,'Hoja de Trabajo para listado'!$A$155:$A$1048576,0),MATCH((CUADRO!J$4&amp;$E409),'Hoja de Trabajo para listado'!$A$151:$Z$151,0)),0)+IFERROR(INDEX('Hoja de Trabajo para listado'!$AB$155:$BA$1048576,MATCH($A409,'Hoja de Trabajo para listado'!$AB$155:$AB$1048576,0),MATCH((CUADRO!J$4&amp;$E409),'Hoja de Trabajo para listado'!$AB$151:$BA$151,0)),0)+IFERROR(INDEX('Hoja de Trabajo para listado'!$BC$155:$CB$1048576,MATCH($A409,'Hoja de Trabajo para listado'!$BC$155:$BC$1048576,0),MATCH((CUADRO!J$4&amp;$E409),'Hoja de Trabajo para listado'!$BC$151:$CB$151,0)),0)+IFERROR(INDEX('Hoja de Trabajo para listado'!$DE$153:$DG$274,MATCH($A409,'Hoja de Trabajo para listado'!$DE$153:$DE$1048576,0),MATCH((CUADRO!J$4&amp;$E409),'Hoja de Trabajo para listado'!$DE$151:$DG$151,0)),0)+IFERROR(INDEX('Hoja de Trabajo para listado'!$CD$155:$DC$1048576,MATCH($A409,'Hoja de Trabajo para listado'!$CD$155:$CD$1048576,0),MATCH((CUADRO!J$4&amp;$E409),'Hoja de Trabajo para listado'!$CD$151:$DC$151,0)),0)</f>
        <v>0</v>
      </c>
      <c r="K409" s="243">
        <f ca="1">+IFERROR(INDEX('Hoja de Trabajo para listado'!$A$155:$Z$1048576,MATCH($A409,'Hoja de Trabajo para listado'!$A$155:$A$1048576,0),MATCH((CUADRO!K$4&amp;$E409),'Hoja de Trabajo para listado'!$A$151:$Z$151,0)),0)+IFERROR(INDEX('Hoja de Trabajo para listado'!$AB$155:$BA$1048576,MATCH($A409,'Hoja de Trabajo para listado'!$AB$155:$AB$1048576,0),MATCH((CUADRO!K$4&amp;$E409),'Hoja de Trabajo para listado'!$AB$151:$BA$151,0)),0)+IFERROR(INDEX('Hoja de Trabajo para listado'!$BC$155:$CB$1048576,MATCH($A409,'Hoja de Trabajo para listado'!$BC$155:$BC$1048576,0),MATCH((CUADRO!K$4&amp;$E409),'Hoja de Trabajo para listado'!$BC$151:$CB$151,0)),0)+IFERROR(INDEX('Hoja de Trabajo para listado'!$DE$153:$DG$274,MATCH($A409,'Hoja de Trabajo para listado'!$DE$153:$DE$1048576,0),MATCH((CUADRO!K$4&amp;$E409),'Hoja de Trabajo para listado'!$DE$151:$DG$151,0)),0)+IFERROR(INDEX('Hoja de Trabajo para listado'!$CD$155:$DC$1048576,MATCH($A409,'Hoja de Trabajo para listado'!$CD$155:$CD$1048576,0),MATCH((CUADRO!K$4&amp;$E409),'Hoja de Trabajo para listado'!$CD$151:$DC$151,0)),0)</f>
        <v>0</v>
      </c>
      <c r="L409" s="243">
        <f ca="1">+IFERROR(INDEX('Hoja de Trabajo para listado'!$A$155:$Z$1048576,MATCH($A409,'Hoja de Trabajo para listado'!$A$155:$A$1048576,0),MATCH((CUADRO!L$4&amp;$E409),'Hoja de Trabajo para listado'!$A$151:$Z$151,0)),0)+IFERROR(INDEX('Hoja de Trabajo para listado'!$AB$155:$BA$1048576,MATCH($A409,'Hoja de Trabajo para listado'!$AB$155:$AB$1048576,0),MATCH((CUADRO!L$4&amp;$E409),'Hoja de Trabajo para listado'!$AB$151:$BA$151,0)),0)+IFERROR(INDEX('Hoja de Trabajo para listado'!$BC$155:$CB$1048576,MATCH($A409,'Hoja de Trabajo para listado'!$BC$155:$BC$1048576,0),MATCH((CUADRO!L$4&amp;$E409),'Hoja de Trabajo para listado'!$BC$151:$CB$151,0)),0)+IFERROR(INDEX('Hoja de Trabajo para listado'!$DE$153:$DG$274,MATCH($A409,'Hoja de Trabajo para listado'!$DE$153:$DE$1048576,0),MATCH((CUADRO!L$4&amp;$E409),'Hoja de Trabajo para listado'!$DE$151:$DG$151,0)),0)+IFERROR(INDEX('Hoja de Trabajo para listado'!$CD$155:$DC$1048576,MATCH($A409,'Hoja de Trabajo para listado'!$CD$155:$CD$1048576,0),MATCH((CUADRO!L$4&amp;$E409),'Hoja de Trabajo para listado'!$CD$151:$DC$151,0)),0)</f>
        <v>0</v>
      </c>
      <c r="M409" s="243">
        <f ca="1">+IFERROR(INDEX('Hoja de Trabajo para listado'!$A$155:$Z$1048576,MATCH($A409,'Hoja de Trabajo para listado'!$A$155:$A$1048576,0),MATCH((CUADRO!M$4&amp;$E409),'Hoja de Trabajo para listado'!$A$151:$Z$151,0)),0)+IFERROR(INDEX('Hoja de Trabajo para listado'!$AB$155:$BA$1048576,MATCH($A409,'Hoja de Trabajo para listado'!$AB$155:$AB$1048576,0),MATCH((CUADRO!M$4&amp;$E409),'Hoja de Trabajo para listado'!$AB$151:$BA$151,0)),0)+IFERROR(INDEX('Hoja de Trabajo para listado'!$BC$155:$CB$1048576,MATCH($A409,'Hoja de Trabajo para listado'!$BC$155:$BC$1048576,0),MATCH((CUADRO!M$4&amp;$E409),'Hoja de Trabajo para listado'!$BC$151:$CB$151,0)),0)+IFERROR(INDEX('Hoja de Trabajo para listado'!$DE$153:$DG$274,MATCH($A409,'Hoja de Trabajo para listado'!$DE$153:$DE$1048576,0),MATCH((CUADRO!M$4&amp;$E409),'Hoja de Trabajo para listado'!$DE$151:$DG$151,0)),0)+IFERROR(INDEX('Hoja de Trabajo para listado'!$CD$155:$DC$1048576,MATCH($A409,'Hoja de Trabajo para listado'!$CD$155:$CD$1048576,0),MATCH((CUADRO!M$4&amp;$E409),'Hoja de Trabajo para listado'!$CD$151:$DC$151,0)),0)</f>
        <v>0</v>
      </c>
      <c r="N409" s="243">
        <f ca="1">+IFERROR(INDEX('Hoja de Trabajo para listado'!$A$155:$Z$1048576,MATCH($A409,'Hoja de Trabajo para listado'!$A$155:$A$1048576,0),MATCH((CUADRO!N$4&amp;$E409),'Hoja de Trabajo para listado'!$A$151:$Z$151,0)),0)+IFERROR(INDEX('Hoja de Trabajo para listado'!$AB$155:$BA$1048576,MATCH($A409,'Hoja de Trabajo para listado'!$AB$155:$AB$1048576,0),MATCH((CUADRO!N$4&amp;$E409),'Hoja de Trabajo para listado'!$AB$151:$BA$151,0)),0)+IFERROR(INDEX('Hoja de Trabajo para listado'!$BC$155:$CB$1048576,MATCH($A409,'Hoja de Trabajo para listado'!$BC$155:$BC$1048576,0),MATCH((CUADRO!N$4&amp;$E409),'Hoja de Trabajo para listado'!$BC$151:$CB$151,0)),0)+IFERROR(INDEX('Hoja de Trabajo para listado'!$DE$153:$DG$274,MATCH($A409,'Hoja de Trabajo para listado'!$DE$153:$DE$1048576,0),MATCH((CUADRO!N$4&amp;$E409),'Hoja de Trabajo para listado'!$DE$151:$DG$151,0)),0)+IFERROR(INDEX('Hoja de Trabajo para listado'!$CD$155:$DC$1048576,MATCH($A409,'Hoja de Trabajo para listado'!$CD$155:$CD$1048576,0),MATCH((CUADRO!N$4&amp;$E409),'Hoja de Trabajo para listado'!$CD$151:$DC$151,0)),0)</f>
        <v>0</v>
      </c>
      <c r="O409" s="243">
        <f ca="1">+IFERROR(INDEX('Hoja de Trabajo para listado'!$A$155:$Z$1048576,MATCH($A409,'Hoja de Trabajo para listado'!$A$155:$A$1048576,0),MATCH((CUADRO!O$4&amp;$E409),'Hoja de Trabajo para listado'!$A$151:$Z$151,0)),0)+IFERROR(INDEX('Hoja de Trabajo para listado'!$AB$155:$BA$1048576,MATCH($A409,'Hoja de Trabajo para listado'!$AB$155:$AB$1048576,0),MATCH((CUADRO!O$4&amp;$E409),'Hoja de Trabajo para listado'!$AB$151:$BA$151,0)),0)+IFERROR(INDEX('Hoja de Trabajo para listado'!$BC$155:$CB$1048576,MATCH($A409,'Hoja de Trabajo para listado'!$BC$155:$BC$1048576,0),MATCH((CUADRO!O$4&amp;$E409),'Hoja de Trabajo para listado'!$BC$151:$CB$151,0)),0)+IFERROR(INDEX('Hoja de Trabajo para listado'!$DE$153:$DG$274,MATCH($A409,'Hoja de Trabajo para listado'!$DE$153:$DE$1048576,0),MATCH((CUADRO!O$4&amp;$E409),'Hoja de Trabajo para listado'!$DE$151:$DG$151,0)),0)+IFERROR(INDEX('Hoja de Trabajo para listado'!$CD$155:$DC$1048576,MATCH($A409,'Hoja de Trabajo para listado'!$CD$155:$CD$1048576,0),MATCH((CUADRO!O$4&amp;$E409),'Hoja de Trabajo para listado'!$CD$151:$DC$151,0)),0)</f>
        <v>0</v>
      </c>
      <c r="P409" s="243">
        <f ca="1">+IFERROR(INDEX('Hoja de Trabajo para listado'!$A$155:$Z$1048576,MATCH($A409,'Hoja de Trabajo para listado'!$A$155:$A$1048576,0),MATCH((CUADRO!P$4&amp;$E409),'Hoja de Trabajo para listado'!$A$151:$Z$151,0)),0)+IFERROR(INDEX('Hoja de Trabajo para listado'!$AB$155:$BA$1048576,MATCH($A409,'Hoja de Trabajo para listado'!$AB$155:$AB$1048576,0),MATCH((CUADRO!P$4&amp;$E409),'Hoja de Trabajo para listado'!$AB$151:$BA$151,0)),0)+IFERROR(INDEX('Hoja de Trabajo para listado'!$BC$155:$CB$1048576,MATCH($A409,'Hoja de Trabajo para listado'!$BC$155:$BC$1048576,0),MATCH((CUADRO!P$4&amp;$E409),'Hoja de Trabajo para listado'!$BC$151:$CB$151,0)),0)+IFERROR(INDEX('Hoja de Trabajo para listado'!$DE$153:$DG$274,MATCH($A409,'Hoja de Trabajo para listado'!$DE$153:$DE$1048576,0),MATCH((CUADRO!P$4&amp;$E409),'Hoja de Trabajo para listado'!$DE$151:$DG$151,0)),0)+IFERROR(INDEX('Hoja de Trabajo para listado'!$CD$155:$DC$1048576,MATCH($A409,'Hoja de Trabajo para listado'!$CD$155:$CD$1048576,0),MATCH((CUADRO!P$4&amp;$E409),'Hoja de Trabajo para listado'!$CD$151:$DC$151,0)),0)</f>
        <v>0</v>
      </c>
      <c r="Q409" s="243">
        <f ca="1">+IFERROR(INDEX('Hoja de Trabajo para listado'!$A$155:$Z$1048576,MATCH($A409,'Hoja de Trabajo para listado'!$A$155:$A$1048576,0),MATCH((CUADRO!Q$4&amp;$E409),'Hoja de Trabajo para listado'!$A$151:$Z$151,0)),0)+IFERROR(INDEX('Hoja de Trabajo para listado'!$AB$155:$BA$1048576,MATCH($A409,'Hoja de Trabajo para listado'!$AB$155:$AB$1048576,0),MATCH((CUADRO!Q$4&amp;$E409),'Hoja de Trabajo para listado'!$AB$151:$BA$151,0)),0)+IFERROR(INDEX('Hoja de Trabajo para listado'!$BC$155:$CB$1048576,MATCH($A409,'Hoja de Trabajo para listado'!$BC$155:$BC$1048576,0),MATCH((CUADRO!Q$4&amp;$E409),'Hoja de Trabajo para listado'!$BC$151:$CB$151,0)),0)+IFERROR(INDEX('Hoja de Trabajo para listado'!$DE$153:$DG$274,MATCH($A409,'Hoja de Trabajo para listado'!$DE$153:$DE$1048576,0),MATCH((CUADRO!Q$4&amp;$E409),'Hoja de Trabajo para listado'!$DE$151:$DG$151,0)),0)+IFERROR(INDEX('Hoja de Trabajo para listado'!$CD$155:$DC$1048576,MATCH($A409,'Hoja de Trabajo para listado'!$CD$155:$CD$1048576,0),MATCH((CUADRO!Q$4&amp;$E409),'Hoja de Trabajo para listado'!$CD$151:$DC$151,0)),0)</f>
        <v>0</v>
      </c>
      <c r="R409" s="243">
        <f t="shared" ca="1" si="19"/>
        <v>0</v>
      </c>
      <c r="S409" s="249"/>
      <c r="T409" s="243">
        <f ca="1">+T410</f>
        <v>0</v>
      </c>
      <c r="U409" s="242">
        <f t="shared" si="20"/>
        <v>1</v>
      </c>
      <c r="V409" s="333" t="str">
        <f>+VLOOKUP(A409,bd_lista!$A$3:$E$592,5,FALSE)</f>
        <v>Empresas Municipales</v>
      </c>
      <c r="W409" s="387" t="str">
        <f>+V409</f>
        <v>Empresas Municipales</v>
      </c>
      <c r="X409" s="242">
        <f>+VLOOKUP(A409,[4]Sheet1!$A$13:$D$744,4,FALSE)</f>
        <v>0</v>
      </c>
      <c r="Y409" s="242" t="e">
        <f>+VLOOKUP(X409,bd_lista!$A$3:$C$592,3,FALSE)</f>
        <v>#N/A</v>
      </c>
      <c r="Z409" s="294">
        <f>+X409</f>
        <v>0</v>
      </c>
      <c r="AA409" s="319" t="e">
        <f>+Y409</f>
        <v>#N/A</v>
      </c>
    </row>
    <row r="410" spans="1:27" customFormat="1" ht="15" hidden="1" customHeight="1">
      <c r="A410" s="32">
        <v>821</v>
      </c>
      <c r="B410" s="393"/>
      <c r="C410" s="333" t="str">
        <f>+VLOOKUP(A410,bd_lista!$A$3:$C$592,3,FALSE)</f>
        <v>Administración Autónoma para Obras Sanitarias - Potosí</v>
      </c>
      <c r="D410" s="390"/>
      <c r="E410" s="244" t="s">
        <v>1305</v>
      </c>
      <c r="F410" s="243">
        <f ca="1">+IFERROR(INDEX('Hoja de Trabajo para listado'!$A$155:$Z$1048576,MATCH($A410,'Hoja de Trabajo para listado'!$A$155:$A$1048576,0),MATCH((CUADRO!F$4&amp;$E410),'Hoja de Trabajo para listado'!$A$151:$Z$151,0)),0)+IFERROR(INDEX('Hoja de Trabajo para listado'!$AB$155:$BA$1048576,MATCH($A410,'Hoja de Trabajo para listado'!$AB$155:$AB$1048576,0),MATCH((CUADRO!F$4&amp;$E410),'Hoja de Trabajo para listado'!$AB$151:$BA$151,0)),0)+IFERROR(INDEX('Hoja de Trabajo para listado'!$BC$155:$CB$1048576,MATCH($A410,'Hoja de Trabajo para listado'!$BC$155:$BC$1048576,0),MATCH((CUADRO!F$4&amp;$E410),'Hoja de Trabajo para listado'!$BC$151:$CB$151,0)),0)+IFERROR(INDEX('Hoja de Trabajo para listado'!$DE$153:$DG$274,MATCH($A410,'Hoja de Trabajo para listado'!$DE$153:$DE$1048576,0),MATCH((CUADRO!F$4&amp;$E410),'Hoja de Trabajo para listado'!$DE$151:$DG$151,0)),0)+IFERROR(INDEX('Hoja de Trabajo para listado'!$CD$155:$DC$1048576,MATCH($A410,'Hoja de Trabajo para listado'!$CD$155:$CD$1048576,0),MATCH((CUADRO!F$4&amp;$E410),'Hoja de Trabajo para listado'!$CD$151:$DC$151,0)),0)</f>
        <v>0</v>
      </c>
      <c r="G410" s="243">
        <f ca="1">+IFERROR(INDEX('Hoja de Trabajo para listado'!$A$155:$Z$1048576,MATCH($A410,'Hoja de Trabajo para listado'!$A$155:$A$1048576,0),MATCH((CUADRO!G$4&amp;$E410),'Hoja de Trabajo para listado'!$A$151:$Z$151,0)),0)+IFERROR(INDEX('Hoja de Trabajo para listado'!$AB$155:$BA$1048576,MATCH($A410,'Hoja de Trabajo para listado'!$AB$155:$AB$1048576,0),MATCH((CUADRO!G$4&amp;$E410),'Hoja de Trabajo para listado'!$AB$151:$BA$151,0)),0)+IFERROR(INDEX('Hoja de Trabajo para listado'!$BC$155:$CB$1048576,MATCH($A410,'Hoja de Trabajo para listado'!$BC$155:$BC$1048576,0),MATCH((CUADRO!G$4&amp;$E410),'Hoja de Trabajo para listado'!$BC$151:$CB$151,0)),0)+IFERROR(INDEX('Hoja de Trabajo para listado'!$DE$153:$DG$274,MATCH($A410,'Hoja de Trabajo para listado'!$DE$153:$DE$1048576,0),MATCH((CUADRO!G$4&amp;$E410),'Hoja de Trabajo para listado'!$DE$151:$DG$151,0)),0)+IFERROR(INDEX('Hoja de Trabajo para listado'!$CD$155:$DC$1048576,MATCH($A410,'Hoja de Trabajo para listado'!$CD$155:$CD$1048576,0),MATCH((CUADRO!G$4&amp;$E410),'Hoja de Trabajo para listado'!$CD$151:$DC$151,0)),0)</f>
        <v>0</v>
      </c>
      <c r="H410" s="243">
        <f ca="1">+IFERROR(INDEX('Hoja de Trabajo para listado'!$A$155:$Z$1048576,MATCH($A410,'Hoja de Trabajo para listado'!$A$155:$A$1048576,0),MATCH((CUADRO!H$4&amp;$E410),'Hoja de Trabajo para listado'!$A$151:$Z$151,0)),0)+IFERROR(INDEX('Hoja de Trabajo para listado'!$AB$155:$BA$1048576,MATCH($A410,'Hoja de Trabajo para listado'!$AB$155:$AB$1048576,0),MATCH((CUADRO!H$4&amp;$E410),'Hoja de Trabajo para listado'!$AB$151:$BA$151,0)),0)+IFERROR(INDEX('Hoja de Trabajo para listado'!$BC$155:$CB$1048576,MATCH($A410,'Hoja de Trabajo para listado'!$BC$155:$BC$1048576,0),MATCH((CUADRO!H$4&amp;$E410),'Hoja de Trabajo para listado'!$BC$151:$CB$151,0)),0)+IFERROR(INDEX('Hoja de Trabajo para listado'!$DE$153:$DG$274,MATCH($A410,'Hoja de Trabajo para listado'!$DE$153:$DE$1048576,0),MATCH((CUADRO!H$4&amp;$E410),'Hoja de Trabajo para listado'!$DE$151:$DG$151,0)),0)+IFERROR(INDEX('Hoja de Trabajo para listado'!$CD$155:$DC$1048576,MATCH($A410,'Hoja de Trabajo para listado'!$CD$155:$CD$1048576,0),MATCH((CUADRO!H$4&amp;$E410),'Hoja de Trabajo para listado'!$CD$151:$DC$151,0)),0)</f>
        <v>0</v>
      </c>
      <c r="I410" s="243">
        <f ca="1">+IFERROR(INDEX('Hoja de Trabajo para listado'!$A$155:$Z$1048576,MATCH($A410,'Hoja de Trabajo para listado'!$A$155:$A$1048576,0),MATCH((CUADRO!I$4&amp;$E410),'Hoja de Trabajo para listado'!$A$151:$Z$151,0)),0)+IFERROR(INDEX('Hoja de Trabajo para listado'!$AB$155:$BA$1048576,MATCH($A410,'Hoja de Trabajo para listado'!$AB$155:$AB$1048576,0),MATCH((CUADRO!I$4&amp;$E410),'Hoja de Trabajo para listado'!$AB$151:$BA$151,0)),0)+IFERROR(INDEX('Hoja de Trabajo para listado'!$BC$155:$CB$1048576,MATCH($A410,'Hoja de Trabajo para listado'!$BC$155:$BC$1048576,0),MATCH((CUADRO!I$4&amp;$E410),'Hoja de Trabajo para listado'!$BC$151:$CB$151,0)),0)+IFERROR(INDEX('Hoja de Trabajo para listado'!$DE$153:$DG$274,MATCH($A410,'Hoja de Trabajo para listado'!$DE$153:$DE$1048576,0),MATCH((CUADRO!I$4&amp;$E410),'Hoja de Trabajo para listado'!$DE$151:$DG$151,0)),0)+IFERROR(INDEX('Hoja de Trabajo para listado'!$CD$155:$DC$1048576,MATCH($A410,'Hoja de Trabajo para listado'!$CD$155:$CD$1048576,0),MATCH((CUADRO!I$4&amp;$E410),'Hoja de Trabajo para listado'!$CD$151:$DC$151,0)),0)</f>
        <v>0</v>
      </c>
      <c r="J410" s="243">
        <f ca="1">+IFERROR(INDEX('Hoja de Trabajo para listado'!$A$155:$Z$1048576,MATCH($A410,'Hoja de Trabajo para listado'!$A$155:$A$1048576,0),MATCH((CUADRO!J$4&amp;$E410),'Hoja de Trabajo para listado'!$A$151:$Z$151,0)),0)+IFERROR(INDEX('Hoja de Trabajo para listado'!$AB$155:$BA$1048576,MATCH($A410,'Hoja de Trabajo para listado'!$AB$155:$AB$1048576,0),MATCH((CUADRO!J$4&amp;$E410),'Hoja de Trabajo para listado'!$AB$151:$BA$151,0)),0)+IFERROR(INDEX('Hoja de Trabajo para listado'!$BC$155:$CB$1048576,MATCH($A410,'Hoja de Trabajo para listado'!$BC$155:$BC$1048576,0),MATCH((CUADRO!J$4&amp;$E410),'Hoja de Trabajo para listado'!$BC$151:$CB$151,0)),0)+IFERROR(INDEX('Hoja de Trabajo para listado'!$DE$153:$DG$274,MATCH($A410,'Hoja de Trabajo para listado'!$DE$153:$DE$1048576,0),MATCH((CUADRO!J$4&amp;$E410),'Hoja de Trabajo para listado'!$DE$151:$DG$151,0)),0)+IFERROR(INDEX('Hoja de Trabajo para listado'!$CD$155:$DC$1048576,MATCH($A410,'Hoja de Trabajo para listado'!$CD$155:$CD$1048576,0),MATCH((CUADRO!J$4&amp;$E410),'Hoja de Trabajo para listado'!$CD$151:$DC$151,0)),0)</f>
        <v>0</v>
      </c>
      <c r="K410" s="243">
        <f ca="1">+IFERROR(INDEX('Hoja de Trabajo para listado'!$A$155:$Z$1048576,MATCH($A410,'Hoja de Trabajo para listado'!$A$155:$A$1048576,0),MATCH((CUADRO!K$4&amp;$E410),'Hoja de Trabajo para listado'!$A$151:$Z$151,0)),0)+IFERROR(INDEX('Hoja de Trabajo para listado'!$AB$155:$BA$1048576,MATCH($A410,'Hoja de Trabajo para listado'!$AB$155:$AB$1048576,0),MATCH((CUADRO!K$4&amp;$E410),'Hoja de Trabajo para listado'!$AB$151:$BA$151,0)),0)+IFERROR(INDEX('Hoja de Trabajo para listado'!$BC$155:$CB$1048576,MATCH($A410,'Hoja de Trabajo para listado'!$BC$155:$BC$1048576,0),MATCH((CUADRO!K$4&amp;$E410),'Hoja de Trabajo para listado'!$BC$151:$CB$151,0)),0)+IFERROR(INDEX('Hoja de Trabajo para listado'!$DE$153:$DG$274,MATCH($A410,'Hoja de Trabajo para listado'!$DE$153:$DE$1048576,0),MATCH((CUADRO!K$4&amp;$E410),'Hoja de Trabajo para listado'!$DE$151:$DG$151,0)),0)+IFERROR(INDEX('Hoja de Trabajo para listado'!$CD$155:$DC$1048576,MATCH($A410,'Hoja de Trabajo para listado'!$CD$155:$CD$1048576,0),MATCH((CUADRO!K$4&amp;$E410),'Hoja de Trabajo para listado'!$CD$151:$DC$151,0)),0)</f>
        <v>0</v>
      </c>
      <c r="L410" s="243">
        <f ca="1">+IFERROR(INDEX('Hoja de Trabajo para listado'!$A$155:$Z$1048576,MATCH($A410,'Hoja de Trabajo para listado'!$A$155:$A$1048576,0),MATCH((CUADRO!L$4&amp;$E410),'Hoja de Trabajo para listado'!$A$151:$Z$151,0)),0)+IFERROR(INDEX('Hoja de Trabajo para listado'!$AB$155:$BA$1048576,MATCH($A410,'Hoja de Trabajo para listado'!$AB$155:$AB$1048576,0),MATCH((CUADRO!L$4&amp;$E410),'Hoja de Trabajo para listado'!$AB$151:$BA$151,0)),0)+IFERROR(INDEX('Hoja de Trabajo para listado'!$BC$155:$CB$1048576,MATCH($A410,'Hoja de Trabajo para listado'!$BC$155:$BC$1048576,0),MATCH((CUADRO!L$4&amp;$E410),'Hoja de Trabajo para listado'!$BC$151:$CB$151,0)),0)+IFERROR(INDEX('Hoja de Trabajo para listado'!$DE$153:$DG$274,MATCH($A410,'Hoja de Trabajo para listado'!$DE$153:$DE$1048576,0),MATCH((CUADRO!L$4&amp;$E410),'Hoja de Trabajo para listado'!$DE$151:$DG$151,0)),0)+IFERROR(INDEX('Hoja de Trabajo para listado'!$CD$155:$DC$1048576,MATCH($A410,'Hoja de Trabajo para listado'!$CD$155:$CD$1048576,0),MATCH((CUADRO!L$4&amp;$E410),'Hoja de Trabajo para listado'!$CD$151:$DC$151,0)),0)</f>
        <v>0</v>
      </c>
      <c r="M410" s="243">
        <f ca="1">+IFERROR(INDEX('Hoja de Trabajo para listado'!$A$155:$Z$1048576,MATCH($A410,'Hoja de Trabajo para listado'!$A$155:$A$1048576,0),MATCH((CUADRO!M$4&amp;$E410),'Hoja de Trabajo para listado'!$A$151:$Z$151,0)),0)+IFERROR(INDEX('Hoja de Trabajo para listado'!$AB$155:$BA$1048576,MATCH($A410,'Hoja de Trabajo para listado'!$AB$155:$AB$1048576,0),MATCH((CUADRO!M$4&amp;$E410),'Hoja de Trabajo para listado'!$AB$151:$BA$151,0)),0)+IFERROR(INDEX('Hoja de Trabajo para listado'!$BC$155:$CB$1048576,MATCH($A410,'Hoja de Trabajo para listado'!$BC$155:$BC$1048576,0),MATCH((CUADRO!M$4&amp;$E410),'Hoja de Trabajo para listado'!$BC$151:$CB$151,0)),0)+IFERROR(INDEX('Hoja de Trabajo para listado'!$DE$153:$DG$274,MATCH($A410,'Hoja de Trabajo para listado'!$DE$153:$DE$1048576,0),MATCH((CUADRO!M$4&amp;$E410),'Hoja de Trabajo para listado'!$DE$151:$DG$151,0)),0)+IFERROR(INDEX('Hoja de Trabajo para listado'!$CD$155:$DC$1048576,MATCH($A410,'Hoja de Trabajo para listado'!$CD$155:$CD$1048576,0),MATCH((CUADRO!M$4&amp;$E410),'Hoja de Trabajo para listado'!$CD$151:$DC$151,0)),0)</f>
        <v>0</v>
      </c>
      <c r="N410" s="243">
        <f ca="1">+IFERROR(INDEX('Hoja de Trabajo para listado'!$A$155:$Z$1048576,MATCH($A410,'Hoja de Trabajo para listado'!$A$155:$A$1048576,0),MATCH((CUADRO!N$4&amp;$E410),'Hoja de Trabajo para listado'!$A$151:$Z$151,0)),0)+IFERROR(INDEX('Hoja de Trabajo para listado'!$AB$155:$BA$1048576,MATCH($A410,'Hoja de Trabajo para listado'!$AB$155:$AB$1048576,0),MATCH((CUADRO!N$4&amp;$E410),'Hoja de Trabajo para listado'!$AB$151:$BA$151,0)),0)+IFERROR(INDEX('Hoja de Trabajo para listado'!$BC$155:$CB$1048576,MATCH($A410,'Hoja de Trabajo para listado'!$BC$155:$BC$1048576,0),MATCH((CUADRO!N$4&amp;$E410),'Hoja de Trabajo para listado'!$BC$151:$CB$151,0)),0)+IFERROR(INDEX('Hoja de Trabajo para listado'!$DE$153:$DG$274,MATCH($A410,'Hoja de Trabajo para listado'!$DE$153:$DE$1048576,0),MATCH((CUADRO!N$4&amp;$E410),'Hoja de Trabajo para listado'!$DE$151:$DG$151,0)),0)+IFERROR(INDEX('Hoja de Trabajo para listado'!$CD$155:$DC$1048576,MATCH($A410,'Hoja de Trabajo para listado'!$CD$155:$CD$1048576,0),MATCH((CUADRO!N$4&amp;$E410),'Hoja de Trabajo para listado'!$CD$151:$DC$151,0)),0)</f>
        <v>0</v>
      </c>
      <c r="O410" s="243">
        <f ca="1">+IFERROR(INDEX('Hoja de Trabajo para listado'!$A$155:$Z$1048576,MATCH($A410,'Hoja de Trabajo para listado'!$A$155:$A$1048576,0),MATCH((CUADRO!O$4&amp;$E410),'Hoja de Trabajo para listado'!$A$151:$Z$151,0)),0)+IFERROR(INDEX('Hoja de Trabajo para listado'!$AB$155:$BA$1048576,MATCH($A410,'Hoja de Trabajo para listado'!$AB$155:$AB$1048576,0),MATCH((CUADRO!O$4&amp;$E410),'Hoja de Trabajo para listado'!$AB$151:$BA$151,0)),0)+IFERROR(INDEX('Hoja de Trabajo para listado'!$BC$155:$CB$1048576,MATCH($A410,'Hoja de Trabajo para listado'!$BC$155:$BC$1048576,0),MATCH((CUADRO!O$4&amp;$E410),'Hoja de Trabajo para listado'!$BC$151:$CB$151,0)),0)+IFERROR(INDEX('Hoja de Trabajo para listado'!$DE$153:$DG$274,MATCH($A410,'Hoja de Trabajo para listado'!$DE$153:$DE$1048576,0),MATCH((CUADRO!O$4&amp;$E410),'Hoja de Trabajo para listado'!$DE$151:$DG$151,0)),0)+IFERROR(INDEX('Hoja de Trabajo para listado'!$CD$155:$DC$1048576,MATCH($A410,'Hoja de Trabajo para listado'!$CD$155:$CD$1048576,0),MATCH((CUADRO!O$4&amp;$E410),'Hoja de Trabajo para listado'!$CD$151:$DC$151,0)),0)</f>
        <v>0</v>
      </c>
      <c r="P410" s="243">
        <f ca="1">+IFERROR(INDEX('Hoja de Trabajo para listado'!$A$155:$Z$1048576,MATCH($A410,'Hoja de Trabajo para listado'!$A$155:$A$1048576,0),MATCH((CUADRO!P$4&amp;$E410),'Hoja de Trabajo para listado'!$A$151:$Z$151,0)),0)+IFERROR(INDEX('Hoja de Trabajo para listado'!$AB$155:$BA$1048576,MATCH($A410,'Hoja de Trabajo para listado'!$AB$155:$AB$1048576,0),MATCH((CUADRO!P$4&amp;$E410),'Hoja de Trabajo para listado'!$AB$151:$BA$151,0)),0)+IFERROR(INDEX('Hoja de Trabajo para listado'!$BC$155:$CB$1048576,MATCH($A410,'Hoja de Trabajo para listado'!$BC$155:$BC$1048576,0),MATCH((CUADRO!P$4&amp;$E410),'Hoja de Trabajo para listado'!$BC$151:$CB$151,0)),0)+IFERROR(INDEX('Hoja de Trabajo para listado'!$DE$153:$DG$274,MATCH($A410,'Hoja de Trabajo para listado'!$DE$153:$DE$1048576,0),MATCH((CUADRO!P$4&amp;$E410),'Hoja de Trabajo para listado'!$DE$151:$DG$151,0)),0)+IFERROR(INDEX('Hoja de Trabajo para listado'!$CD$155:$DC$1048576,MATCH($A410,'Hoja de Trabajo para listado'!$CD$155:$CD$1048576,0),MATCH((CUADRO!P$4&amp;$E410),'Hoja de Trabajo para listado'!$CD$151:$DC$151,0)),0)</f>
        <v>0</v>
      </c>
      <c r="Q410" s="243">
        <f ca="1">+IFERROR(INDEX('Hoja de Trabajo para listado'!$A$155:$Z$1048576,MATCH($A410,'Hoja de Trabajo para listado'!$A$155:$A$1048576,0),MATCH((CUADRO!Q$4&amp;$E410),'Hoja de Trabajo para listado'!$A$151:$Z$151,0)),0)+IFERROR(INDEX('Hoja de Trabajo para listado'!$AB$155:$BA$1048576,MATCH($A410,'Hoja de Trabajo para listado'!$AB$155:$AB$1048576,0),MATCH((CUADRO!Q$4&amp;$E410),'Hoja de Trabajo para listado'!$AB$151:$BA$151,0)),0)+IFERROR(INDEX('Hoja de Trabajo para listado'!$BC$155:$CB$1048576,MATCH($A410,'Hoja de Trabajo para listado'!$BC$155:$BC$1048576,0),MATCH((CUADRO!Q$4&amp;$E410),'Hoja de Trabajo para listado'!$BC$151:$CB$151,0)),0)+IFERROR(INDEX('Hoja de Trabajo para listado'!$DE$153:$DG$274,MATCH($A410,'Hoja de Trabajo para listado'!$DE$153:$DE$1048576,0),MATCH((CUADRO!Q$4&amp;$E410),'Hoja de Trabajo para listado'!$DE$151:$DG$151,0)),0)+IFERROR(INDEX('Hoja de Trabajo para listado'!$CD$155:$DC$1048576,MATCH($A410,'Hoja de Trabajo para listado'!$CD$155:$CD$1048576,0),MATCH((CUADRO!Q$4&amp;$E410),'Hoja de Trabajo para listado'!$CD$151:$DC$151,0)),0)</f>
        <v>0</v>
      </c>
      <c r="R410" s="243">
        <f t="shared" ca="1" si="19"/>
        <v>0</v>
      </c>
      <c r="S410" s="249">
        <f ca="1">+R409+R410</f>
        <v>0</v>
      </c>
      <c r="T410" s="243">
        <f ca="1">+S410</f>
        <v>0</v>
      </c>
      <c r="U410" s="242">
        <f t="shared" si="20"/>
        <v>2</v>
      </c>
      <c r="V410" s="333" t="str">
        <f>+VLOOKUP(A410,bd_lista!$A$3:$E$592,5,FALSE)</f>
        <v>Empresas Municipales</v>
      </c>
      <c r="W410" s="388"/>
      <c r="X410" s="242">
        <f>+VLOOKUP(A410,[4]Sheet1!$A$13:$D$744,4,FALSE)</f>
        <v>0</v>
      </c>
      <c r="Y410" s="242" t="e">
        <f>+VLOOKUP(X410,bd_lista!$A$3:$C$592,3,FALSE)</f>
        <v>#N/A</v>
      </c>
      <c r="Z410" s="292"/>
      <c r="AA410" s="321"/>
    </row>
    <row r="411" spans="1:27" customFormat="1" ht="15" hidden="1" customHeight="1">
      <c r="A411" s="32">
        <v>831</v>
      </c>
      <c r="B411" s="392">
        <f>+A411</f>
        <v>831</v>
      </c>
      <c r="C411" s="247" t="str">
        <f>+VLOOKUP(A411,bd_lista!$A$3:$C$592,3,FALSE)</f>
        <v>Servicio Local de Acueductos y Alcantarillado - Oruro</v>
      </c>
      <c r="D411" s="389" t="str">
        <f>+C411</f>
        <v>Servicio Local de Acueductos y Alcantarillado - Oruro</v>
      </c>
      <c r="E411" s="242" t="s">
        <v>1304</v>
      </c>
      <c r="F411" s="243">
        <f ca="1">+IFERROR(INDEX('Hoja de Trabajo para listado'!$A$155:$Z$1048576,MATCH($A411,'Hoja de Trabajo para listado'!$A$155:$A$1048576,0),MATCH((CUADRO!F$4&amp;$E411),'Hoja de Trabajo para listado'!$A$151:$Z$151,0)),0)+IFERROR(INDEX('Hoja de Trabajo para listado'!$AB$155:$BA$1048576,MATCH($A411,'Hoja de Trabajo para listado'!$AB$155:$AB$1048576,0),MATCH((CUADRO!F$4&amp;$E411),'Hoja de Trabajo para listado'!$AB$151:$BA$151,0)),0)+IFERROR(INDEX('Hoja de Trabajo para listado'!$BC$155:$CB$1048576,MATCH($A411,'Hoja de Trabajo para listado'!$BC$155:$BC$1048576,0),MATCH((CUADRO!F$4&amp;$E411),'Hoja de Trabajo para listado'!$BC$151:$CB$151,0)),0)+IFERROR(INDEX('Hoja de Trabajo para listado'!$DE$153:$DG$274,MATCH($A411,'Hoja de Trabajo para listado'!$DE$153:$DE$1048576,0),MATCH((CUADRO!F$4&amp;$E411),'Hoja de Trabajo para listado'!$DE$151:$DG$151,0)),0)+IFERROR(INDEX('Hoja de Trabajo para listado'!$CD$155:$DC$1048576,MATCH($A411,'Hoja de Trabajo para listado'!$CD$155:$CD$1048576,0),MATCH((CUADRO!F$4&amp;$E411),'Hoja de Trabajo para listado'!$CD$151:$DC$151,0)),0)</f>
        <v>0</v>
      </c>
      <c r="G411" s="243">
        <f ca="1">+IFERROR(INDEX('Hoja de Trabajo para listado'!$A$155:$Z$1048576,MATCH($A411,'Hoja de Trabajo para listado'!$A$155:$A$1048576,0),MATCH((CUADRO!G$4&amp;$E411),'Hoja de Trabajo para listado'!$A$151:$Z$151,0)),0)+IFERROR(INDEX('Hoja de Trabajo para listado'!$AB$155:$BA$1048576,MATCH($A411,'Hoja de Trabajo para listado'!$AB$155:$AB$1048576,0),MATCH((CUADRO!G$4&amp;$E411),'Hoja de Trabajo para listado'!$AB$151:$BA$151,0)),0)+IFERROR(INDEX('Hoja de Trabajo para listado'!$BC$155:$CB$1048576,MATCH($A411,'Hoja de Trabajo para listado'!$BC$155:$BC$1048576,0),MATCH((CUADRO!G$4&amp;$E411),'Hoja de Trabajo para listado'!$BC$151:$CB$151,0)),0)+IFERROR(INDEX('Hoja de Trabajo para listado'!$DE$153:$DG$274,MATCH($A411,'Hoja de Trabajo para listado'!$DE$153:$DE$1048576,0),MATCH((CUADRO!G$4&amp;$E411),'Hoja de Trabajo para listado'!$DE$151:$DG$151,0)),0)+IFERROR(INDEX('Hoja de Trabajo para listado'!$CD$155:$DC$1048576,MATCH($A411,'Hoja de Trabajo para listado'!$CD$155:$CD$1048576,0),MATCH((CUADRO!G$4&amp;$E411),'Hoja de Trabajo para listado'!$CD$151:$DC$151,0)),0)</f>
        <v>0</v>
      </c>
      <c r="H411" s="243">
        <f ca="1">+IFERROR(INDEX('Hoja de Trabajo para listado'!$A$155:$Z$1048576,MATCH($A411,'Hoja de Trabajo para listado'!$A$155:$A$1048576,0),MATCH((CUADRO!H$4&amp;$E411),'Hoja de Trabajo para listado'!$A$151:$Z$151,0)),0)+IFERROR(INDEX('Hoja de Trabajo para listado'!$AB$155:$BA$1048576,MATCH($A411,'Hoja de Trabajo para listado'!$AB$155:$AB$1048576,0),MATCH((CUADRO!H$4&amp;$E411),'Hoja de Trabajo para listado'!$AB$151:$BA$151,0)),0)+IFERROR(INDEX('Hoja de Trabajo para listado'!$BC$155:$CB$1048576,MATCH($A411,'Hoja de Trabajo para listado'!$BC$155:$BC$1048576,0),MATCH((CUADRO!H$4&amp;$E411),'Hoja de Trabajo para listado'!$BC$151:$CB$151,0)),0)+IFERROR(INDEX('Hoja de Trabajo para listado'!$DE$153:$DG$274,MATCH($A411,'Hoja de Trabajo para listado'!$DE$153:$DE$1048576,0),MATCH((CUADRO!H$4&amp;$E411),'Hoja de Trabajo para listado'!$DE$151:$DG$151,0)),0)+IFERROR(INDEX('Hoja de Trabajo para listado'!$CD$155:$DC$1048576,MATCH($A411,'Hoja de Trabajo para listado'!$CD$155:$CD$1048576,0),MATCH((CUADRO!H$4&amp;$E411),'Hoja de Trabajo para listado'!$CD$151:$DC$151,0)),0)</f>
        <v>0</v>
      </c>
      <c r="I411" s="243">
        <f ca="1">+IFERROR(INDEX('Hoja de Trabajo para listado'!$A$155:$Z$1048576,MATCH($A411,'Hoja de Trabajo para listado'!$A$155:$A$1048576,0),MATCH((CUADRO!I$4&amp;$E411),'Hoja de Trabajo para listado'!$A$151:$Z$151,0)),0)+IFERROR(INDEX('Hoja de Trabajo para listado'!$AB$155:$BA$1048576,MATCH($A411,'Hoja de Trabajo para listado'!$AB$155:$AB$1048576,0),MATCH((CUADRO!I$4&amp;$E411),'Hoja de Trabajo para listado'!$AB$151:$BA$151,0)),0)+IFERROR(INDEX('Hoja de Trabajo para listado'!$BC$155:$CB$1048576,MATCH($A411,'Hoja de Trabajo para listado'!$BC$155:$BC$1048576,0),MATCH((CUADRO!I$4&amp;$E411),'Hoja de Trabajo para listado'!$BC$151:$CB$151,0)),0)+IFERROR(INDEX('Hoja de Trabajo para listado'!$DE$153:$DG$274,MATCH($A411,'Hoja de Trabajo para listado'!$DE$153:$DE$1048576,0),MATCH((CUADRO!I$4&amp;$E411),'Hoja de Trabajo para listado'!$DE$151:$DG$151,0)),0)+IFERROR(INDEX('Hoja de Trabajo para listado'!$CD$155:$DC$1048576,MATCH($A411,'Hoja de Trabajo para listado'!$CD$155:$CD$1048576,0),MATCH((CUADRO!I$4&amp;$E411),'Hoja de Trabajo para listado'!$CD$151:$DC$151,0)),0)</f>
        <v>0</v>
      </c>
      <c r="J411" s="243">
        <f ca="1">+IFERROR(INDEX('Hoja de Trabajo para listado'!$A$155:$Z$1048576,MATCH($A411,'Hoja de Trabajo para listado'!$A$155:$A$1048576,0),MATCH((CUADRO!J$4&amp;$E411),'Hoja de Trabajo para listado'!$A$151:$Z$151,0)),0)+IFERROR(INDEX('Hoja de Trabajo para listado'!$AB$155:$BA$1048576,MATCH($A411,'Hoja de Trabajo para listado'!$AB$155:$AB$1048576,0),MATCH((CUADRO!J$4&amp;$E411),'Hoja de Trabajo para listado'!$AB$151:$BA$151,0)),0)+IFERROR(INDEX('Hoja de Trabajo para listado'!$BC$155:$CB$1048576,MATCH($A411,'Hoja de Trabajo para listado'!$BC$155:$BC$1048576,0),MATCH((CUADRO!J$4&amp;$E411),'Hoja de Trabajo para listado'!$BC$151:$CB$151,0)),0)+IFERROR(INDEX('Hoja de Trabajo para listado'!$DE$153:$DG$274,MATCH($A411,'Hoja de Trabajo para listado'!$DE$153:$DE$1048576,0),MATCH((CUADRO!J$4&amp;$E411),'Hoja de Trabajo para listado'!$DE$151:$DG$151,0)),0)+IFERROR(INDEX('Hoja de Trabajo para listado'!$CD$155:$DC$1048576,MATCH($A411,'Hoja de Trabajo para listado'!$CD$155:$CD$1048576,0),MATCH((CUADRO!J$4&amp;$E411),'Hoja de Trabajo para listado'!$CD$151:$DC$151,0)),0)</f>
        <v>0</v>
      </c>
      <c r="K411" s="243">
        <f ca="1">+IFERROR(INDEX('Hoja de Trabajo para listado'!$A$155:$Z$1048576,MATCH($A411,'Hoja de Trabajo para listado'!$A$155:$A$1048576,0),MATCH((CUADRO!K$4&amp;$E411),'Hoja de Trabajo para listado'!$A$151:$Z$151,0)),0)+IFERROR(INDEX('Hoja de Trabajo para listado'!$AB$155:$BA$1048576,MATCH($A411,'Hoja de Trabajo para listado'!$AB$155:$AB$1048576,0),MATCH((CUADRO!K$4&amp;$E411),'Hoja de Trabajo para listado'!$AB$151:$BA$151,0)),0)+IFERROR(INDEX('Hoja de Trabajo para listado'!$BC$155:$CB$1048576,MATCH($A411,'Hoja de Trabajo para listado'!$BC$155:$BC$1048576,0),MATCH((CUADRO!K$4&amp;$E411),'Hoja de Trabajo para listado'!$BC$151:$CB$151,0)),0)+IFERROR(INDEX('Hoja de Trabajo para listado'!$DE$153:$DG$274,MATCH($A411,'Hoja de Trabajo para listado'!$DE$153:$DE$1048576,0),MATCH((CUADRO!K$4&amp;$E411),'Hoja de Trabajo para listado'!$DE$151:$DG$151,0)),0)+IFERROR(INDEX('Hoja de Trabajo para listado'!$CD$155:$DC$1048576,MATCH($A411,'Hoja de Trabajo para listado'!$CD$155:$CD$1048576,0),MATCH((CUADRO!K$4&amp;$E411),'Hoja de Trabajo para listado'!$CD$151:$DC$151,0)),0)</f>
        <v>0</v>
      </c>
      <c r="L411" s="243">
        <f ca="1">+IFERROR(INDEX('Hoja de Trabajo para listado'!$A$155:$Z$1048576,MATCH($A411,'Hoja de Trabajo para listado'!$A$155:$A$1048576,0),MATCH((CUADRO!L$4&amp;$E411),'Hoja de Trabajo para listado'!$A$151:$Z$151,0)),0)+IFERROR(INDEX('Hoja de Trabajo para listado'!$AB$155:$BA$1048576,MATCH($A411,'Hoja de Trabajo para listado'!$AB$155:$AB$1048576,0),MATCH((CUADRO!L$4&amp;$E411),'Hoja de Trabajo para listado'!$AB$151:$BA$151,0)),0)+IFERROR(INDEX('Hoja de Trabajo para listado'!$BC$155:$CB$1048576,MATCH($A411,'Hoja de Trabajo para listado'!$BC$155:$BC$1048576,0),MATCH((CUADRO!L$4&amp;$E411),'Hoja de Trabajo para listado'!$BC$151:$CB$151,0)),0)+IFERROR(INDEX('Hoja de Trabajo para listado'!$DE$153:$DG$274,MATCH($A411,'Hoja de Trabajo para listado'!$DE$153:$DE$1048576,0),MATCH((CUADRO!L$4&amp;$E411),'Hoja de Trabajo para listado'!$DE$151:$DG$151,0)),0)+IFERROR(INDEX('Hoja de Trabajo para listado'!$CD$155:$DC$1048576,MATCH($A411,'Hoja de Trabajo para listado'!$CD$155:$CD$1048576,0),MATCH((CUADRO!L$4&amp;$E411),'Hoja de Trabajo para listado'!$CD$151:$DC$151,0)),0)</f>
        <v>0</v>
      </c>
      <c r="M411" s="243">
        <f ca="1">+IFERROR(INDEX('Hoja de Trabajo para listado'!$A$155:$Z$1048576,MATCH($A411,'Hoja de Trabajo para listado'!$A$155:$A$1048576,0),MATCH((CUADRO!M$4&amp;$E411),'Hoja de Trabajo para listado'!$A$151:$Z$151,0)),0)+IFERROR(INDEX('Hoja de Trabajo para listado'!$AB$155:$BA$1048576,MATCH($A411,'Hoja de Trabajo para listado'!$AB$155:$AB$1048576,0),MATCH((CUADRO!M$4&amp;$E411),'Hoja de Trabajo para listado'!$AB$151:$BA$151,0)),0)+IFERROR(INDEX('Hoja de Trabajo para listado'!$BC$155:$CB$1048576,MATCH($A411,'Hoja de Trabajo para listado'!$BC$155:$BC$1048576,0),MATCH((CUADRO!M$4&amp;$E411),'Hoja de Trabajo para listado'!$BC$151:$CB$151,0)),0)+IFERROR(INDEX('Hoja de Trabajo para listado'!$DE$153:$DG$274,MATCH($A411,'Hoja de Trabajo para listado'!$DE$153:$DE$1048576,0),MATCH((CUADRO!M$4&amp;$E411),'Hoja de Trabajo para listado'!$DE$151:$DG$151,0)),0)+IFERROR(INDEX('Hoja de Trabajo para listado'!$CD$155:$DC$1048576,MATCH($A411,'Hoja de Trabajo para listado'!$CD$155:$CD$1048576,0),MATCH((CUADRO!M$4&amp;$E411),'Hoja de Trabajo para listado'!$CD$151:$DC$151,0)),0)</f>
        <v>0</v>
      </c>
      <c r="N411" s="243">
        <f ca="1">+IFERROR(INDEX('Hoja de Trabajo para listado'!$A$155:$Z$1048576,MATCH($A411,'Hoja de Trabajo para listado'!$A$155:$A$1048576,0),MATCH((CUADRO!N$4&amp;$E411),'Hoja de Trabajo para listado'!$A$151:$Z$151,0)),0)+IFERROR(INDEX('Hoja de Trabajo para listado'!$AB$155:$BA$1048576,MATCH($A411,'Hoja de Trabajo para listado'!$AB$155:$AB$1048576,0),MATCH((CUADRO!N$4&amp;$E411),'Hoja de Trabajo para listado'!$AB$151:$BA$151,0)),0)+IFERROR(INDEX('Hoja de Trabajo para listado'!$BC$155:$CB$1048576,MATCH($A411,'Hoja de Trabajo para listado'!$BC$155:$BC$1048576,0),MATCH((CUADRO!N$4&amp;$E411),'Hoja de Trabajo para listado'!$BC$151:$CB$151,0)),0)+IFERROR(INDEX('Hoja de Trabajo para listado'!$DE$153:$DG$274,MATCH($A411,'Hoja de Trabajo para listado'!$DE$153:$DE$1048576,0),MATCH((CUADRO!N$4&amp;$E411),'Hoja de Trabajo para listado'!$DE$151:$DG$151,0)),0)+IFERROR(INDEX('Hoja de Trabajo para listado'!$CD$155:$DC$1048576,MATCH($A411,'Hoja de Trabajo para listado'!$CD$155:$CD$1048576,0),MATCH((CUADRO!N$4&amp;$E411),'Hoja de Trabajo para listado'!$CD$151:$DC$151,0)),0)</f>
        <v>0</v>
      </c>
      <c r="O411" s="243">
        <f ca="1">+IFERROR(INDEX('Hoja de Trabajo para listado'!$A$155:$Z$1048576,MATCH($A411,'Hoja de Trabajo para listado'!$A$155:$A$1048576,0),MATCH((CUADRO!O$4&amp;$E411),'Hoja de Trabajo para listado'!$A$151:$Z$151,0)),0)+IFERROR(INDEX('Hoja de Trabajo para listado'!$AB$155:$BA$1048576,MATCH($A411,'Hoja de Trabajo para listado'!$AB$155:$AB$1048576,0),MATCH((CUADRO!O$4&amp;$E411),'Hoja de Trabajo para listado'!$AB$151:$BA$151,0)),0)+IFERROR(INDEX('Hoja de Trabajo para listado'!$BC$155:$CB$1048576,MATCH($A411,'Hoja de Trabajo para listado'!$BC$155:$BC$1048576,0),MATCH((CUADRO!O$4&amp;$E411),'Hoja de Trabajo para listado'!$BC$151:$CB$151,0)),0)+IFERROR(INDEX('Hoja de Trabajo para listado'!$DE$153:$DG$274,MATCH($A411,'Hoja de Trabajo para listado'!$DE$153:$DE$1048576,0),MATCH((CUADRO!O$4&amp;$E411),'Hoja de Trabajo para listado'!$DE$151:$DG$151,0)),0)+IFERROR(INDEX('Hoja de Trabajo para listado'!$CD$155:$DC$1048576,MATCH($A411,'Hoja de Trabajo para listado'!$CD$155:$CD$1048576,0),MATCH((CUADRO!O$4&amp;$E411),'Hoja de Trabajo para listado'!$CD$151:$DC$151,0)),0)</f>
        <v>0</v>
      </c>
      <c r="P411" s="243">
        <f ca="1">+IFERROR(INDEX('Hoja de Trabajo para listado'!$A$155:$Z$1048576,MATCH($A411,'Hoja de Trabajo para listado'!$A$155:$A$1048576,0),MATCH((CUADRO!P$4&amp;$E411),'Hoja de Trabajo para listado'!$A$151:$Z$151,0)),0)+IFERROR(INDEX('Hoja de Trabajo para listado'!$AB$155:$BA$1048576,MATCH($A411,'Hoja de Trabajo para listado'!$AB$155:$AB$1048576,0),MATCH((CUADRO!P$4&amp;$E411),'Hoja de Trabajo para listado'!$AB$151:$BA$151,0)),0)+IFERROR(INDEX('Hoja de Trabajo para listado'!$BC$155:$CB$1048576,MATCH($A411,'Hoja de Trabajo para listado'!$BC$155:$BC$1048576,0),MATCH((CUADRO!P$4&amp;$E411),'Hoja de Trabajo para listado'!$BC$151:$CB$151,0)),0)+IFERROR(INDEX('Hoja de Trabajo para listado'!$DE$153:$DG$274,MATCH($A411,'Hoja de Trabajo para listado'!$DE$153:$DE$1048576,0),MATCH((CUADRO!P$4&amp;$E411),'Hoja de Trabajo para listado'!$DE$151:$DG$151,0)),0)+IFERROR(INDEX('Hoja de Trabajo para listado'!$CD$155:$DC$1048576,MATCH($A411,'Hoja de Trabajo para listado'!$CD$155:$CD$1048576,0),MATCH((CUADRO!P$4&amp;$E411),'Hoja de Trabajo para listado'!$CD$151:$DC$151,0)),0)</f>
        <v>0</v>
      </c>
      <c r="Q411" s="243">
        <f ca="1">+IFERROR(INDEX('Hoja de Trabajo para listado'!$A$155:$Z$1048576,MATCH($A411,'Hoja de Trabajo para listado'!$A$155:$A$1048576,0),MATCH((CUADRO!Q$4&amp;$E411),'Hoja de Trabajo para listado'!$A$151:$Z$151,0)),0)+IFERROR(INDEX('Hoja de Trabajo para listado'!$AB$155:$BA$1048576,MATCH($A411,'Hoja de Trabajo para listado'!$AB$155:$AB$1048576,0),MATCH((CUADRO!Q$4&amp;$E411),'Hoja de Trabajo para listado'!$AB$151:$BA$151,0)),0)+IFERROR(INDEX('Hoja de Trabajo para listado'!$BC$155:$CB$1048576,MATCH($A411,'Hoja de Trabajo para listado'!$BC$155:$BC$1048576,0),MATCH((CUADRO!Q$4&amp;$E411),'Hoja de Trabajo para listado'!$BC$151:$CB$151,0)),0)+IFERROR(INDEX('Hoja de Trabajo para listado'!$DE$153:$DG$274,MATCH($A411,'Hoja de Trabajo para listado'!$DE$153:$DE$1048576,0),MATCH((CUADRO!Q$4&amp;$E411),'Hoja de Trabajo para listado'!$DE$151:$DG$151,0)),0)+IFERROR(INDEX('Hoja de Trabajo para listado'!$CD$155:$DC$1048576,MATCH($A411,'Hoja de Trabajo para listado'!$CD$155:$CD$1048576,0),MATCH((CUADRO!Q$4&amp;$E411),'Hoja de Trabajo para listado'!$CD$151:$DC$151,0)),0)</f>
        <v>0</v>
      </c>
      <c r="R411" s="243">
        <f t="shared" ca="1" si="19"/>
        <v>0</v>
      </c>
      <c r="S411" s="249"/>
      <c r="T411" s="243">
        <f ca="1">+T412</f>
        <v>0</v>
      </c>
      <c r="U411" s="242">
        <f t="shared" si="20"/>
        <v>1</v>
      </c>
      <c r="V411" s="333" t="str">
        <f>+VLOOKUP(A411,bd_lista!$A$3:$E$592,5,FALSE)</f>
        <v>Empresas Municipales</v>
      </c>
      <c r="W411" s="387" t="str">
        <f>+V411</f>
        <v>Empresas Municipales</v>
      </c>
      <c r="X411" s="242">
        <f>+VLOOKUP(A411,[4]Sheet1!$A$13:$D$744,4,FALSE)</f>
        <v>0</v>
      </c>
      <c r="Y411" s="242" t="e">
        <f>+VLOOKUP(X411,bd_lista!$A$3:$C$592,3,FALSE)</f>
        <v>#N/A</v>
      </c>
      <c r="Z411" s="294">
        <f>+X411</f>
        <v>0</v>
      </c>
      <c r="AA411" s="319" t="e">
        <f>+Y411</f>
        <v>#N/A</v>
      </c>
    </row>
    <row r="412" spans="1:27" customFormat="1" ht="15" hidden="1" customHeight="1">
      <c r="A412" s="32">
        <v>831</v>
      </c>
      <c r="B412" s="393"/>
      <c r="C412" s="333" t="str">
        <f>+VLOOKUP(A412,bd_lista!$A$3:$C$592,3,FALSE)</f>
        <v>Servicio Local de Acueductos y Alcantarillado - Oruro</v>
      </c>
      <c r="D412" s="390"/>
      <c r="E412" s="244" t="s">
        <v>1305</v>
      </c>
      <c r="F412" s="245">
        <f ca="1">+IFERROR(INDEX('Hoja de Trabajo para listado'!$A$155:$Z$1048576,MATCH($A412,'Hoja de Trabajo para listado'!$A$155:$A$1048576,0),MATCH((CUADRO!F$4&amp;$E412),'Hoja de Trabajo para listado'!$A$151:$Z$151,0)),0)+IFERROR(INDEX('Hoja de Trabajo para listado'!$AB$155:$BA$1048576,MATCH($A412,'Hoja de Trabajo para listado'!$AB$155:$AB$1048576,0),MATCH((CUADRO!F$4&amp;$E412),'Hoja de Trabajo para listado'!$AB$151:$BA$151,0)),0)+IFERROR(INDEX('Hoja de Trabajo para listado'!$BC$155:$CB$1048576,MATCH($A412,'Hoja de Trabajo para listado'!$BC$155:$BC$1048576,0),MATCH((CUADRO!F$4&amp;$E412),'Hoja de Trabajo para listado'!$BC$151:$CB$151,0)),0)+IFERROR(INDEX('Hoja de Trabajo para listado'!$DE$153:$DG$274,MATCH($A412,'Hoja de Trabajo para listado'!$DE$153:$DE$1048576,0),MATCH((CUADRO!F$4&amp;$E412),'Hoja de Trabajo para listado'!$DE$151:$DG$151,0)),0)+IFERROR(INDEX('Hoja de Trabajo para listado'!$CD$155:$DC$1048576,MATCH($A412,'Hoja de Trabajo para listado'!$CD$155:$CD$1048576,0),MATCH((CUADRO!F$4&amp;$E412),'Hoja de Trabajo para listado'!$CD$151:$DC$151,0)),0)</f>
        <v>0</v>
      </c>
      <c r="G412" s="245">
        <f ca="1">+IFERROR(INDEX('Hoja de Trabajo para listado'!$A$155:$Z$1048576,MATCH($A412,'Hoja de Trabajo para listado'!$A$155:$A$1048576,0),MATCH((CUADRO!G$4&amp;$E412),'Hoja de Trabajo para listado'!$A$151:$Z$151,0)),0)+IFERROR(INDEX('Hoja de Trabajo para listado'!$AB$155:$BA$1048576,MATCH($A412,'Hoja de Trabajo para listado'!$AB$155:$AB$1048576,0),MATCH((CUADRO!G$4&amp;$E412),'Hoja de Trabajo para listado'!$AB$151:$BA$151,0)),0)+IFERROR(INDEX('Hoja de Trabajo para listado'!$BC$155:$CB$1048576,MATCH($A412,'Hoja de Trabajo para listado'!$BC$155:$BC$1048576,0),MATCH((CUADRO!G$4&amp;$E412),'Hoja de Trabajo para listado'!$BC$151:$CB$151,0)),0)+IFERROR(INDEX('Hoja de Trabajo para listado'!$DE$153:$DG$274,MATCH($A412,'Hoja de Trabajo para listado'!$DE$153:$DE$1048576,0),MATCH((CUADRO!G$4&amp;$E412),'Hoja de Trabajo para listado'!$DE$151:$DG$151,0)),0)+IFERROR(INDEX('Hoja de Trabajo para listado'!$CD$155:$DC$1048576,MATCH($A412,'Hoja de Trabajo para listado'!$CD$155:$CD$1048576,0),MATCH((CUADRO!G$4&amp;$E412),'Hoja de Trabajo para listado'!$CD$151:$DC$151,0)),0)</f>
        <v>0</v>
      </c>
      <c r="H412" s="245">
        <f ca="1">+IFERROR(INDEX('Hoja de Trabajo para listado'!$A$155:$Z$1048576,MATCH($A412,'Hoja de Trabajo para listado'!$A$155:$A$1048576,0),MATCH((CUADRO!H$4&amp;$E412),'Hoja de Trabajo para listado'!$A$151:$Z$151,0)),0)+IFERROR(INDEX('Hoja de Trabajo para listado'!$AB$155:$BA$1048576,MATCH($A412,'Hoja de Trabajo para listado'!$AB$155:$AB$1048576,0),MATCH((CUADRO!H$4&amp;$E412),'Hoja de Trabajo para listado'!$AB$151:$BA$151,0)),0)+IFERROR(INDEX('Hoja de Trabajo para listado'!$BC$155:$CB$1048576,MATCH($A412,'Hoja de Trabajo para listado'!$BC$155:$BC$1048576,0),MATCH((CUADRO!H$4&amp;$E412),'Hoja de Trabajo para listado'!$BC$151:$CB$151,0)),0)+IFERROR(INDEX('Hoja de Trabajo para listado'!$DE$153:$DG$274,MATCH($A412,'Hoja de Trabajo para listado'!$DE$153:$DE$1048576,0),MATCH((CUADRO!H$4&amp;$E412),'Hoja de Trabajo para listado'!$DE$151:$DG$151,0)),0)+IFERROR(INDEX('Hoja de Trabajo para listado'!$CD$155:$DC$1048576,MATCH($A412,'Hoja de Trabajo para listado'!$CD$155:$CD$1048576,0),MATCH((CUADRO!H$4&amp;$E412),'Hoja de Trabajo para listado'!$CD$151:$DC$151,0)),0)</f>
        <v>0</v>
      </c>
      <c r="I412" s="245">
        <f ca="1">+IFERROR(INDEX('Hoja de Trabajo para listado'!$A$155:$Z$1048576,MATCH($A412,'Hoja de Trabajo para listado'!$A$155:$A$1048576,0),MATCH((CUADRO!I$4&amp;$E412),'Hoja de Trabajo para listado'!$A$151:$Z$151,0)),0)+IFERROR(INDEX('Hoja de Trabajo para listado'!$AB$155:$BA$1048576,MATCH($A412,'Hoja de Trabajo para listado'!$AB$155:$AB$1048576,0),MATCH((CUADRO!I$4&amp;$E412),'Hoja de Trabajo para listado'!$AB$151:$BA$151,0)),0)+IFERROR(INDEX('Hoja de Trabajo para listado'!$BC$155:$CB$1048576,MATCH($A412,'Hoja de Trabajo para listado'!$BC$155:$BC$1048576,0),MATCH((CUADRO!I$4&amp;$E412),'Hoja de Trabajo para listado'!$BC$151:$CB$151,0)),0)+IFERROR(INDEX('Hoja de Trabajo para listado'!$DE$153:$DG$274,MATCH($A412,'Hoja de Trabajo para listado'!$DE$153:$DE$1048576,0),MATCH((CUADRO!I$4&amp;$E412),'Hoja de Trabajo para listado'!$DE$151:$DG$151,0)),0)+IFERROR(INDEX('Hoja de Trabajo para listado'!$CD$155:$DC$1048576,MATCH($A412,'Hoja de Trabajo para listado'!$CD$155:$CD$1048576,0),MATCH((CUADRO!I$4&amp;$E412),'Hoja de Trabajo para listado'!$CD$151:$DC$151,0)),0)</f>
        <v>0</v>
      </c>
      <c r="J412" s="245">
        <f ca="1">+IFERROR(INDEX('Hoja de Trabajo para listado'!$A$155:$Z$1048576,MATCH($A412,'Hoja de Trabajo para listado'!$A$155:$A$1048576,0),MATCH((CUADRO!J$4&amp;$E412),'Hoja de Trabajo para listado'!$A$151:$Z$151,0)),0)+IFERROR(INDEX('Hoja de Trabajo para listado'!$AB$155:$BA$1048576,MATCH($A412,'Hoja de Trabajo para listado'!$AB$155:$AB$1048576,0),MATCH((CUADRO!J$4&amp;$E412),'Hoja de Trabajo para listado'!$AB$151:$BA$151,0)),0)+IFERROR(INDEX('Hoja de Trabajo para listado'!$BC$155:$CB$1048576,MATCH($A412,'Hoja de Trabajo para listado'!$BC$155:$BC$1048576,0),MATCH((CUADRO!J$4&amp;$E412),'Hoja de Trabajo para listado'!$BC$151:$CB$151,0)),0)+IFERROR(INDEX('Hoja de Trabajo para listado'!$DE$153:$DG$274,MATCH($A412,'Hoja de Trabajo para listado'!$DE$153:$DE$1048576,0),MATCH((CUADRO!J$4&amp;$E412),'Hoja de Trabajo para listado'!$DE$151:$DG$151,0)),0)+IFERROR(INDEX('Hoja de Trabajo para listado'!$CD$155:$DC$1048576,MATCH($A412,'Hoja de Trabajo para listado'!$CD$155:$CD$1048576,0),MATCH((CUADRO!J$4&amp;$E412),'Hoja de Trabajo para listado'!$CD$151:$DC$151,0)),0)</f>
        <v>0</v>
      </c>
      <c r="K412" s="245">
        <f ca="1">+IFERROR(INDEX('Hoja de Trabajo para listado'!$A$155:$Z$1048576,MATCH($A412,'Hoja de Trabajo para listado'!$A$155:$A$1048576,0),MATCH((CUADRO!K$4&amp;$E412),'Hoja de Trabajo para listado'!$A$151:$Z$151,0)),0)+IFERROR(INDEX('Hoja de Trabajo para listado'!$AB$155:$BA$1048576,MATCH($A412,'Hoja de Trabajo para listado'!$AB$155:$AB$1048576,0),MATCH((CUADRO!K$4&amp;$E412),'Hoja de Trabajo para listado'!$AB$151:$BA$151,0)),0)+IFERROR(INDEX('Hoja de Trabajo para listado'!$BC$155:$CB$1048576,MATCH($A412,'Hoja de Trabajo para listado'!$BC$155:$BC$1048576,0),MATCH((CUADRO!K$4&amp;$E412),'Hoja de Trabajo para listado'!$BC$151:$CB$151,0)),0)+IFERROR(INDEX('Hoja de Trabajo para listado'!$DE$153:$DG$274,MATCH($A412,'Hoja de Trabajo para listado'!$DE$153:$DE$1048576,0),MATCH((CUADRO!K$4&amp;$E412),'Hoja de Trabajo para listado'!$DE$151:$DG$151,0)),0)+IFERROR(INDEX('Hoja de Trabajo para listado'!$CD$155:$DC$1048576,MATCH($A412,'Hoja de Trabajo para listado'!$CD$155:$CD$1048576,0),MATCH((CUADRO!K$4&amp;$E412),'Hoja de Trabajo para listado'!$CD$151:$DC$151,0)),0)</f>
        <v>0</v>
      </c>
      <c r="L412" s="245">
        <f ca="1">+IFERROR(INDEX('Hoja de Trabajo para listado'!$A$155:$Z$1048576,MATCH($A412,'Hoja de Trabajo para listado'!$A$155:$A$1048576,0),MATCH((CUADRO!L$4&amp;$E412),'Hoja de Trabajo para listado'!$A$151:$Z$151,0)),0)+IFERROR(INDEX('Hoja de Trabajo para listado'!$AB$155:$BA$1048576,MATCH($A412,'Hoja de Trabajo para listado'!$AB$155:$AB$1048576,0),MATCH((CUADRO!L$4&amp;$E412),'Hoja de Trabajo para listado'!$AB$151:$BA$151,0)),0)+IFERROR(INDEX('Hoja de Trabajo para listado'!$BC$155:$CB$1048576,MATCH($A412,'Hoja de Trabajo para listado'!$BC$155:$BC$1048576,0),MATCH((CUADRO!L$4&amp;$E412),'Hoja de Trabajo para listado'!$BC$151:$CB$151,0)),0)+IFERROR(INDEX('Hoja de Trabajo para listado'!$DE$153:$DG$274,MATCH($A412,'Hoja de Trabajo para listado'!$DE$153:$DE$1048576,0),MATCH((CUADRO!L$4&amp;$E412),'Hoja de Trabajo para listado'!$DE$151:$DG$151,0)),0)+IFERROR(INDEX('Hoja de Trabajo para listado'!$CD$155:$DC$1048576,MATCH($A412,'Hoja de Trabajo para listado'!$CD$155:$CD$1048576,0),MATCH((CUADRO!L$4&amp;$E412),'Hoja de Trabajo para listado'!$CD$151:$DC$151,0)),0)</f>
        <v>0</v>
      </c>
      <c r="M412" s="245">
        <f ca="1">+IFERROR(INDEX('Hoja de Trabajo para listado'!$A$155:$Z$1048576,MATCH($A412,'Hoja de Trabajo para listado'!$A$155:$A$1048576,0),MATCH((CUADRO!M$4&amp;$E412),'Hoja de Trabajo para listado'!$A$151:$Z$151,0)),0)+IFERROR(INDEX('Hoja de Trabajo para listado'!$AB$155:$BA$1048576,MATCH($A412,'Hoja de Trabajo para listado'!$AB$155:$AB$1048576,0),MATCH((CUADRO!M$4&amp;$E412),'Hoja de Trabajo para listado'!$AB$151:$BA$151,0)),0)+IFERROR(INDEX('Hoja de Trabajo para listado'!$BC$155:$CB$1048576,MATCH($A412,'Hoja de Trabajo para listado'!$BC$155:$BC$1048576,0),MATCH((CUADRO!M$4&amp;$E412),'Hoja de Trabajo para listado'!$BC$151:$CB$151,0)),0)+IFERROR(INDEX('Hoja de Trabajo para listado'!$DE$153:$DG$274,MATCH($A412,'Hoja de Trabajo para listado'!$DE$153:$DE$1048576,0),MATCH((CUADRO!M$4&amp;$E412),'Hoja de Trabajo para listado'!$DE$151:$DG$151,0)),0)+IFERROR(INDEX('Hoja de Trabajo para listado'!$CD$155:$DC$1048576,MATCH($A412,'Hoja de Trabajo para listado'!$CD$155:$CD$1048576,0),MATCH((CUADRO!M$4&amp;$E412),'Hoja de Trabajo para listado'!$CD$151:$DC$151,0)),0)</f>
        <v>0</v>
      </c>
      <c r="N412" s="245">
        <f ca="1">+IFERROR(INDEX('Hoja de Trabajo para listado'!$A$155:$Z$1048576,MATCH($A412,'Hoja de Trabajo para listado'!$A$155:$A$1048576,0),MATCH((CUADRO!N$4&amp;$E412),'Hoja de Trabajo para listado'!$A$151:$Z$151,0)),0)+IFERROR(INDEX('Hoja de Trabajo para listado'!$AB$155:$BA$1048576,MATCH($A412,'Hoja de Trabajo para listado'!$AB$155:$AB$1048576,0),MATCH((CUADRO!N$4&amp;$E412),'Hoja de Trabajo para listado'!$AB$151:$BA$151,0)),0)+IFERROR(INDEX('Hoja de Trabajo para listado'!$BC$155:$CB$1048576,MATCH($A412,'Hoja de Trabajo para listado'!$BC$155:$BC$1048576,0),MATCH((CUADRO!N$4&amp;$E412),'Hoja de Trabajo para listado'!$BC$151:$CB$151,0)),0)+IFERROR(INDEX('Hoja de Trabajo para listado'!$DE$153:$DG$274,MATCH($A412,'Hoja de Trabajo para listado'!$DE$153:$DE$1048576,0),MATCH((CUADRO!N$4&amp;$E412),'Hoja de Trabajo para listado'!$DE$151:$DG$151,0)),0)+IFERROR(INDEX('Hoja de Trabajo para listado'!$CD$155:$DC$1048576,MATCH($A412,'Hoja de Trabajo para listado'!$CD$155:$CD$1048576,0),MATCH((CUADRO!N$4&amp;$E412),'Hoja de Trabajo para listado'!$CD$151:$DC$151,0)),0)</f>
        <v>0</v>
      </c>
      <c r="O412" s="245">
        <f ca="1">+IFERROR(INDEX('Hoja de Trabajo para listado'!$A$155:$Z$1048576,MATCH($A412,'Hoja de Trabajo para listado'!$A$155:$A$1048576,0),MATCH((CUADRO!O$4&amp;$E412),'Hoja de Trabajo para listado'!$A$151:$Z$151,0)),0)+IFERROR(INDEX('Hoja de Trabajo para listado'!$AB$155:$BA$1048576,MATCH($A412,'Hoja de Trabajo para listado'!$AB$155:$AB$1048576,0),MATCH((CUADRO!O$4&amp;$E412),'Hoja de Trabajo para listado'!$AB$151:$BA$151,0)),0)+IFERROR(INDEX('Hoja de Trabajo para listado'!$BC$155:$CB$1048576,MATCH($A412,'Hoja de Trabajo para listado'!$BC$155:$BC$1048576,0),MATCH((CUADRO!O$4&amp;$E412),'Hoja de Trabajo para listado'!$BC$151:$CB$151,0)),0)+IFERROR(INDEX('Hoja de Trabajo para listado'!$DE$153:$DG$274,MATCH($A412,'Hoja de Trabajo para listado'!$DE$153:$DE$1048576,0),MATCH((CUADRO!O$4&amp;$E412),'Hoja de Trabajo para listado'!$DE$151:$DG$151,0)),0)+IFERROR(INDEX('Hoja de Trabajo para listado'!$CD$155:$DC$1048576,MATCH($A412,'Hoja de Trabajo para listado'!$CD$155:$CD$1048576,0),MATCH((CUADRO!O$4&amp;$E412),'Hoja de Trabajo para listado'!$CD$151:$DC$151,0)),0)</f>
        <v>0</v>
      </c>
      <c r="P412" s="245">
        <f ca="1">+IFERROR(INDEX('Hoja de Trabajo para listado'!$A$155:$Z$1048576,MATCH($A412,'Hoja de Trabajo para listado'!$A$155:$A$1048576,0),MATCH((CUADRO!P$4&amp;$E412),'Hoja de Trabajo para listado'!$A$151:$Z$151,0)),0)+IFERROR(INDEX('Hoja de Trabajo para listado'!$AB$155:$BA$1048576,MATCH($A412,'Hoja de Trabajo para listado'!$AB$155:$AB$1048576,0),MATCH((CUADRO!P$4&amp;$E412),'Hoja de Trabajo para listado'!$AB$151:$BA$151,0)),0)+IFERROR(INDEX('Hoja de Trabajo para listado'!$BC$155:$CB$1048576,MATCH($A412,'Hoja de Trabajo para listado'!$BC$155:$BC$1048576,0),MATCH((CUADRO!P$4&amp;$E412),'Hoja de Trabajo para listado'!$BC$151:$CB$151,0)),0)+IFERROR(INDEX('Hoja de Trabajo para listado'!$DE$153:$DG$274,MATCH($A412,'Hoja de Trabajo para listado'!$DE$153:$DE$1048576,0),MATCH((CUADRO!P$4&amp;$E412),'Hoja de Trabajo para listado'!$DE$151:$DG$151,0)),0)+IFERROR(INDEX('Hoja de Trabajo para listado'!$CD$155:$DC$1048576,MATCH($A412,'Hoja de Trabajo para listado'!$CD$155:$CD$1048576,0),MATCH((CUADRO!P$4&amp;$E412),'Hoja de Trabajo para listado'!$CD$151:$DC$151,0)),0)</f>
        <v>0</v>
      </c>
      <c r="Q412" s="245">
        <f ca="1">+IFERROR(INDEX('Hoja de Trabajo para listado'!$A$155:$Z$1048576,MATCH($A412,'Hoja de Trabajo para listado'!$A$155:$A$1048576,0),MATCH((CUADRO!Q$4&amp;$E412),'Hoja de Trabajo para listado'!$A$151:$Z$151,0)),0)+IFERROR(INDEX('Hoja de Trabajo para listado'!$AB$155:$BA$1048576,MATCH($A412,'Hoja de Trabajo para listado'!$AB$155:$AB$1048576,0),MATCH((CUADRO!Q$4&amp;$E412),'Hoja de Trabajo para listado'!$AB$151:$BA$151,0)),0)+IFERROR(INDEX('Hoja de Trabajo para listado'!$BC$155:$CB$1048576,MATCH($A412,'Hoja de Trabajo para listado'!$BC$155:$BC$1048576,0),MATCH((CUADRO!Q$4&amp;$E412),'Hoja de Trabajo para listado'!$BC$151:$CB$151,0)),0)+IFERROR(INDEX('Hoja de Trabajo para listado'!$DE$153:$DG$274,MATCH($A412,'Hoja de Trabajo para listado'!$DE$153:$DE$1048576,0),MATCH((CUADRO!Q$4&amp;$E412),'Hoja de Trabajo para listado'!$DE$151:$DG$151,0)),0)+IFERROR(INDEX('Hoja de Trabajo para listado'!$CD$155:$DC$1048576,MATCH($A412,'Hoja de Trabajo para listado'!$CD$155:$CD$1048576,0),MATCH((CUADRO!Q$4&amp;$E412),'Hoja de Trabajo para listado'!$CD$151:$DC$151,0)),0)</f>
        <v>0</v>
      </c>
      <c r="R412" s="245">
        <f t="shared" ca="1" si="19"/>
        <v>0</v>
      </c>
      <c r="S412" s="249">
        <f ca="1">+R411+R412</f>
        <v>0</v>
      </c>
      <c r="T412" s="243">
        <f ca="1">+S412</f>
        <v>0</v>
      </c>
      <c r="U412" s="242">
        <f t="shared" si="20"/>
        <v>2</v>
      </c>
      <c r="V412" s="333" t="str">
        <f>+VLOOKUP(A412,bd_lista!$A$3:$E$592,5,FALSE)</f>
        <v>Empresas Municipales</v>
      </c>
      <c r="W412" s="388"/>
      <c r="X412" s="242">
        <f>+VLOOKUP(A412,[4]Sheet1!$A$13:$D$744,4,FALSE)</f>
        <v>0</v>
      </c>
      <c r="Y412" s="242" t="e">
        <f>+VLOOKUP(X412,bd_lista!$A$3:$C$592,3,FALSE)</f>
        <v>#N/A</v>
      </c>
      <c r="Z412" s="292"/>
      <c r="AA412" s="321"/>
    </row>
    <row r="413" spans="1:27" customFormat="1" ht="27" hidden="1" customHeight="1">
      <c r="A413" s="32">
        <v>862</v>
      </c>
      <c r="B413" s="392">
        <f>+A413</f>
        <v>862</v>
      </c>
      <c r="C413" s="247" t="str">
        <f>+VLOOKUP(A413,bd_lista!$A$3:$C$592,3,FALSE)</f>
        <v>Fondo Nacional de Desarrollo Regional</v>
      </c>
      <c r="D413" s="389" t="str">
        <f>+C413</f>
        <v>Fondo Nacional de Desarrollo Regional</v>
      </c>
      <c r="E413" s="242" t="s">
        <v>1304</v>
      </c>
      <c r="F413" s="243">
        <f ca="1">+IFERROR(INDEX('Hoja de Trabajo para listado'!$A$155:$Z$1048576,MATCH($A413,'Hoja de Trabajo para listado'!$A$155:$A$1048576,0),MATCH((CUADRO!F$4&amp;$E413),'Hoja de Trabajo para listado'!$A$151:$Z$151,0)),0)+IFERROR(INDEX('Hoja de Trabajo para listado'!$AB$155:$BA$1048576,MATCH($A413,'Hoja de Trabajo para listado'!$AB$155:$AB$1048576,0),MATCH((CUADRO!F$4&amp;$E413),'Hoja de Trabajo para listado'!$AB$151:$BA$151,0)),0)+IFERROR(INDEX('Hoja de Trabajo para listado'!$BC$155:$CB$1048576,MATCH($A413,'Hoja de Trabajo para listado'!$BC$155:$BC$1048576,0),MATCH((CUADRO!F$4&amp;$E413),'Hoja de Trabajo para listado'!$BC$151:$CB$151,0)),0)+IFERROR(INDEX('Hoja de Trabajo para listado'!$DE$153:$DG$274,MATCH($A413,'Hoja de Trabajo para listado'!$DE$153:$DE$1048576,0),MATCH((CUADRO!F$4&amp;$E413),'Hoja de Trabajo para listado'!$DE$151:$DG$151,0)),0)+IFERROR(INDEX('Hoja de Trabajo para listado'!$CD$155:$DC$1048576,MATCH($A413,'Hoja de Trabajo para listado'!$CD$155:$CD$1048576,0),MATCH((CUADRO!F$4&amp;$E413),'Hoja de Trabajo para listado'!$CD$151:$DC$151,0)),0)</f>
        <v>0</v>
      </c>
      <c r="G413" s="243">
        <f ca="1">+IFERROR(INDEX('Hoja de Trabajo para listado'!$A$155:$Z$1048576,MATCH($A413,'Hoja de Trabajo para listado'!$A$155:$A$1048576,0),MATCH((CUADRO!G$4&amp;$E413),'Hoja de Trabajo para listado'!$A$151:$Z$151,0)),0)+IFERROR(INDEX('Hoja de Trabajo para listado'!$AB$155:$BA$1048576,MATCH($A413,'Hoja de Trabajo para listado'!$AB$155:$AB$1048576,0),MATCH((CUADRO!G$4&amp;$E413),'Hoja de Trabajo para listado'!$AB$151:$BA$151,0)),0)+IFERROR(INDEX('Hoja de Trabajo para listado'!$BC$155:$CB$1048576,MATCH($A413,'Hoja de Trabajo para listado'!$BC$155:$BC$1048576,0),MATCH((CUADRO!G$4&amp;$E413),'Hoja de Trabajo para listado'!$BC$151:$CB$151,0)),0)+IFERROR(INDEX('Hoja de Trabajo para listado'!$DE$153:$DG$274,MATCH($A413,'Hoja de Trabajo para listado'!$DE$153:$DE$1048576,0),MATCH((CUADRO!G$4&amp;$E413),'Hoja de Trabajo para listado'!$DE$151:$DG$151,0)),0)+IFERROR(INDEX('Hoja de Trabajo para listado'!$CD$155:$DC$1048576,MATCH($A413,'Hoja de Trabajo para listado'!$CD$155:$CD$1048576,0),MATCH((CUADRO!G$4&amp;$E413),'Hoja de Trabajo para listado'!$CD$151:$DC$151,0)),0)</f>
        <v>0</v>
      </c>
      <c r="H413" s="243">
        <f ca="1">+IFERROR(INDEX('Hoja de Trabajo para listado'!$A$155:$Z$1048576,MATCH($A413,'Hoja de Trabajo para listado'!$A$155:$A$1048576,0),MATCH((CUADRO!H$4&amp;$E413),'Hoja de Trabajo para listado'!$A$151:$Z$151,0)),0)+IFERROR(INDEX('Hoja de Trabajo para listado'!$AB$155:$BA$1048576,MATCH($A413,'Hoja de Trabajo para listado'!$AB$155:$AB$1048576,0),MATCH((CUADRO!H$4&amp;$E413),'Hoja de Trabajo para listado'!$AB$151:$BA$151,0)),0)+IFERROR(INDEX('Hoja de Trabajo para listado'!$BC$155:$CB$1048576,MATCH($A413,'Hoja de Trabajo para listado'!$BC$155:$BC$1048576,0),MATCH((CUADRO!H$4&amp;$E413),'Hoja de Trabajo para listado'!$BC$151:$CB$151,0)),0)+IFERROR(INDEX('Hoja de Trabajo para listado'!$DE$153:$DG$274,MATCH($A413,'Hoja de Trabajo para listado'!$DE$153:$DE$1048576,0),MATCH((CUADRO!H$4&amp;$E413),'Hoja de Trabajo para listado'!$DE$151:$DG$151,0)),0)+IFERROR(INDEX('Hoja de Trabajo para listado'!$CD$155:$DC$1048576,MATCH($A413,'Hoja de Trabajo para listado'!$CD$155:$CD$1048576,0),MATCH((CUADRO!H$4&amp;$E413),'Hoja de Trabajo para listado'!$CD$151:$DC$151,0)),0)</f>
        <v>0</v>
      </c>
      <c r="I413" s="243">
        <f ca="1">+IFERROR(INDEX('Hoja de Trabajo para listado'!$A$155:$Z$1048576,MATCH($A413,'Hoja de Trabajo para listado'!$A$155:$A$1048576,0),MATCH((CUADRO!I$4&amp;$E413),'Hoja de Trabajo para listado'!$A$151:$Z$151,0)),0)+IFERROR(INDEX('Hoja de Trabajo para listado'!$AB$155:$BA$1048576,MATCH($A413,'Hoja de Trabajo para listado'!$AB$155:$AB$1048576,0),MATCH((CUADRO!I$4&amp;$E413),'Hoja de Trabajo para listado'!$AB$151:$BA$151,0)),0)+IFERROR(INDEX('Hoja de Trabajo para listado'!$BC$155:$CB$1048576,MATCH($A413,'Hoja de Trabajo para listado'!$BC$155:$BC$1048576,0),MATCH((CUADRO!I$4&amp;$E413),'Hoja de Trabajo para listado'!$BC$151:$CB$151,0)),0)+IFERROR(INDEX('Hoja de Trabajo para listado'!$DE$153:$DG$274,MATCH($A413,'Hoja de Trabajo para listado'!$DE$153:$DE$1048576,0),MATCH((CUADRO!I$4&amp;$E413),'Hoja de Trabajo para listado'!$DE$151:$DG$151,0)),0)+IFERROR(INDEX('Hoja de Trabajo para listado'!$CD$155:$DC$1048576,MATCH($A413,'Hoja de Trabajo para listado'!$CD$155:$CD$1048576,0),MATCH((CUADRO!I$4&amp;$E413),'Hoja de Trabajo para listado'!$CD$151:$DC$151,0)),0)</f>
        <v>0</v>
      </c>
      <c r="J413" s="243">
        <f ca="1">+IFERROR(INDEX('Hoja de Trabajo para listado'!$A$155:$Z$1048576,MATCH($A413,'Hoja de Trabajo para listado'!$A$155:$A$1048576,0),MATCH((CUADRO!J$4&amp;$E413),'Hoja de Trabajo para listado'!$A$151:$Z$151,0)),0)+IFERROR(INDEX('Hoja de Trabajo para listado'!$AB$155:$BA$1048576,MATCH($A413,'Hoja de Trabajo para listado'!$AB$155:$AB$1048576,0),MATCH((CUADRO!J$4&amp;$E413),'Hoja de Trabajo para listado'!$AB$151:$BA$151,0)),0)+IFERROR(INDEX('Hoja de Trabajo para listado'!$BC$155:$CB$1048576,MATCH($A413,'Hoja de Trabajo para listado'!$BC$155:$BC$1048576,0),MATCH((CUADRO!J$4&amp;$E413),'Hoja de Trabajo para listado'!$BC$151:$CB$151,0)),0)+IFERROR(INDEX('Hoja de Trabajo para listado'!$DE$153:$DG$274,MATCH($A413,'Hoja de Trabajo para listado'!$DE$153:$DE$1048576,0),MATCH((CUADRO!J$4&amp;$E413),'Hoja de Trabajo para listado'!$DE$151:$DG$151,0)),0)+IFERROR(INDEX('Hoja de Trabajo para listado'!$CD$155:$DC$1048576,MATCH($A413,'Hoja de Trabajo para listado'!$CD$155:$CD$1048576,0),MATCH((CUADRO!J$4&amp;$E413),'Hoja de Trabajo para listado'!$CD$151:$DC$151,0)),0)</f>
        <v>0</v>
      </c>
      <c r="K413" s="243">
        <f ca="1">+IFERROR(INDEX('Hoja de Trabajo para listado'!$A$155:$Z$1048576,MATCH($A413,'Hoja de Trabajo para listado'!$A$155:$A$1048576,0),MATCH((CUADRO!K$4&amp;$E413),'Hoja de Trabajo para listado'!$A$151:$Z$151,0)),0)+IFERROR(INDEX('Hoja de Trabajo para listado'!$AB$155:$BA$1048576,MATCH($A413,'Hoja de Trabajo para listado'!$AB$155:$AB$1048576,0),MATCH((CUADRO!K$4&amp;$E413),'Hoja de Trabajo para listado'!$AB$151:$BA$151,0)),0)+IFERROR(INDEX('Hoja de Trabajo para listado'!$BC$155:$CB$1048576,MATCH($A413,'Hoja de Trabajo para listado'!$BC$155:$BC$1048576,0),MATCH((CUADRO!K$4&amp;$E413),'Hoja de Trabajo para listado'!$BC$151:$CB$151,0)),0)+IFERROR(INDEX('Hoja de Trabajo para listado'!$DE$153:$DG$274,MATCH($A413,'Hoja de Trabajo para listado'!$DE$153:$DE$1048576,0),MATCH((CUADRO!K$4&amp;$E413),'Hoja de Trabajo para listado'!$DE$151:$DG$151,0)),0)+IFERROR(INDEX('Hoja de Trabajo para listado'!$CD$155:$DC$1048576,MATCH($A413,'Hoja de Trabajo para listado'!$CD$155:$CD$1048576,0),MATCH((CUADRO!K$4&amp;$E413),'Hoja de Trabajo para listado'!$CD$151:$DC$151,0)),0)</f>
        <v>0</v>
      </c>
      <c r="L413" s="243">
        <f ca="1">+IFERROR(INDEX('Hoja de Trabajo para listado'!$A$155:$Z$1048576,MATCH($A413,'Hoja de Trabajo para listado'!$A$155:$A$1048576,0),MATCH((CUADRO!L$4&amp;$E413),'Hoja de Trabajo para listado'!$A$151:$Z$151,0)),0)+IFERROR(INDEX('Hoja de Trabajo para listado'!$AB$155:$BA$1048576,MATCH($A413,'Hoja de Trabajo para listado'!$AB$155:$AB$1048576,0),MATCH((CUADRO!L$4&amp;$E413),'Hoja de Trabajo para listado'!$AB$151:$BA$151,0)),0)+IFERROR(INDEX('Hoja de Trabajo para listado'!$BC$155:$CB$1048576,MATCH($A413,'Hoja de Trabajo para listado'!$BC$155:$BC$1048576,0),MATCH((CUADRO!L$4&amp;$E413),'Hoja de Trabajo para listado'!$BC$151:$CB$151,0)),0)+IFERROR(INDEX('Hoja de Trabajo para listado'!$DE$153:$DG$274,MATCH($A413,'Hoja de Trabajo para listado'!$DE$153:$DE$1048576,0),MATCH((CUADRO!L$4&amp;$E413),'Hoja de Trabajo para listado'!$DE$151:$DG$151,0)),0)+IFERROR(INDEX('Hoja de Trabajo para listado'!$CD$155:$DC$1048576,MATCH($A413,'Hoja de Trabajo para listado'!$CD$155:$CD$1048576,0),MATCH((CUADRO!L$4&amp;$E413),'Hoja de Trabajo para listado'!$CD$151:$DC$151,0)),0)</f>
        <v>0</v>
      </c>
      <c r="M413" s="243">
        <f ca="1">+IFERROR(INDEX('Hoja de Trabajo para listado'!$A$155:$Z$1048576,MATCH($A413,'Hoja de Trabajo para listado'!$A$155:$A$1048576,0),MATCH((CUADRO!M$4&amp;$E413),'Hoja de Trabajo para listado'!$A$151:$Z$151,0)),0)+IFERROR(INDEX('Hoja de Trabajo para listado'!$AB$155:$BA$1048576,MATCH($A413,'Hoja de Trabajo para listado'!$AB$155:$AB$1048576,0),MATCH((CUADRO!M$4&amp;$E413),'Hoja de Trabajo para listado'!$AB$151:$BA$151,0)),0)+IFERROR(INDEX('Hoja de Trabajo para listado'!$BC$155:$CB$1048576,MATCH($A413,'Hoja de Trabajo para listado'!$BC$155:$BC$1048576,0),MATCH((CUADRO!M$4&amp;$E413),'Hoja de Trabajo para listado'!$BC$151:$CB$151,0)),0)+IFERROR(INDEX('Hoja de Trabajo para listado'!$DE$153:$DG$274,MATCH($A413,'Hoja de Trabajo para listado'!$DE$153:$DE$1048576,0),MATCH((CUADRO!M$4&amp;$E413),'Hoja de Trabajo para listado'!$DE$151:$DG$151,0)),0)+IFERROR(INDEX('Hoja de Trabajo para listado'!$CD$155:$DC$1048576,MATCH($A413,'Hoja de Trabajo para listado'!$CD$155:$CD$1048576,0),MATCH((CUADRO!M$4&amp;$E413),'Hoja de Trabajo para listado'!$CD$151:$DC$151,0)),0)</f>
        <v>0</v>
      </c>
      <c r="N413" s="243">
        <f ca="1">+IFERROR(INDEX('Hoja de Trabajo para listado'!$A$155:$Z$1048576,MATCH($A413,'Hoja de Trabajo para listado'!$A$155:$A$1048576,0),MATCH((CUADRO!N$4&amp;$E413),'Hoja de Trabajo para listado'!$A$151:$Z$151,0)),0)+IFERROR(INDEX('Hoja de Trabajo para listado'!$AB$155:$BA$1048576,MATCH($A413,'Hoja de Trabajo para listado'!$AB$155:$AB$1048576,0),MATCH((CUADRO!N$4&amp;$E413),'Hoja de Trabajo para listado'!$AB$151:$BA$151,0)),0)+IFERROR(INDEX('Hoja de Trabajo para listado'!$BC$155:$CB$1048576,MATCH($A413,'Hoja de Trabajo para listado'!$BC$155:$BC$1048576,0),MATCH((CUADRO!N$4&amp;$E413),'Hoja de Trabajo para listado'!$BC$151:$CB$151,0)),0)+IFERROR(INDEX('Hoja de Trabajo para listado'!$DE$153:$DG$274,MATCH($A413,'Hoja de Trabajo para listado'!$DE$153:$DE$1048576,0),MATCH((CUADRO!N$4&amp;$E413),'Hoja de Trabajo para listado'!$DE$151:$DG$151,0)),0)+IFERROR(INDEX('Hoja de Trabajo para listado'!$CD$155:$DC$1048576,MATCH($A413,'Hoja de Trabajo para listado'!$CD$155:$CD$1048576,0),MATCH((CUADRO!N$4&amp;$E413),'Hoja de Trabajo para listado'!$CD$151:$DC$151,0)),0)</f>
        <v>0</v>
      </c>
      <c r="O413" s="243">
        <f ca="1">+IFERROR(INDEX('Hoja de Trabajo para listado'!$A$155:$Z$1048576,MATCH($A413,'Hoja de Trabajo para listado'!$A$155:$A$1048576,0),MATCH((CUADRO!O$4&amp;$E413),'Hoja de Trabajo para listado'!$A$151:$Z$151,0)),0)+IFERROR(INDEX('Hoja de Trabajo para listado'!$AB$155:$BA$1048576,MATCH($A413,'Hoja de Trabajo para listado'!$AB$155:$AB$1048576,0),MATCH((CUADRO!O$4&amp;$E413),'Hoja de Trabajo para listado'!$AB$151:$BA$151,0)),0)+IFERROR(INDEX('Hoja de Trabajo para listado'!$BC$155:$CB$1048576,MATCH($A413,'Hoja de Trabajo para listado'!$BC$155:$BC$1048576,0),MATCH((CUADRO!O$4&amp;$E413),'Hoja de Trabajo para listado'!$BC$151:$CB$151,0)),0)+IFERROR(INDEX('Hoja de Trabajo para listado'!$DE$153:$DG$274,MATCH($A413,'Hoja de Trabajo para listado'!$DE$153:$DE$1048576,0),MATCH((CUADRO!O$4&amp;$E413),'Hoja de Trabajo para listado'!$DE$151:$DG$151,0)),0)+IFERROR(INDEX('Hoja de Trabajo para listado'!$CD$155:$DC$1048576,MATCH($A413,'Hoja de Trabajo para listado'!$CD$155:$CD$1048576,0),MATCH((CUADRO!O$4&amp;$E413),'Hoja de Trabajo para listado'!$CD$151:$DC$151,0)),0)</f>
        <v>0</v>
      </c>
      <c r="P413" s="243">
        <f ca="1">+IFERROR(INDEX('Hoja de Trabajo para listado'!$A$155:$Z$1048576,MATCH($A413,'Hoja de Trabajo para listado'!$A$155:$A$1048576,0),MATCH((CUADRO!P$4&amp;$E413),'Hoja de Trabajo para listado'!$A$151:$Z$151,0)),0)+IFERROR(INDEX('Hoja de Trabajo para listado'!$AB$155:$BA$1048576,MATCH($A413,'Hoja de Trabajo para listado'!$AB$155:$AB$1048576,0),MATCH((CUADRO!P$4&amp;$E413),'Hoja de Trabajo para listado'!$AB$151:$BA$151,0)),0)+IFERROR(INDEX('Hoja de Trabajo para listado'!$BC$155:$CB$1048576,MATCH($A413,'Hoja de Trabajo para listado'!$BC$155:$BC$1048576,0),MATCH((CUADRO!P$4&amp;$E413),'Hoja de Trabajo para listado'!$BC$151:$CB$151,0)),0)+IFERROR(INDEX('Hoja de Trabajo para listado'!$DE$153:$DG$274,MATCH($A413,'Hoja de Trabajo para listado'!$DE$153:$DE$1048576,0),MATCH((CUADRO!P$4&amp;$E413),'Hoja de Trabajo para listado'!$DE$151:$DG$151,0)),0)+IFERROR(INDEX('Hoja de Trabajo para listado'!$CD$155:$DC$1048576,MATCH($A413,'Hoja de Trabajo para listado'!$CD$155:$CD$1048576,0),MATCH((CUADRO!P$4&amp;$E413),'Hoja de Trabajo para listado'!$CD$151:$DC$151,0)),0)</f>
        <v>0</v>
      </c>
      <c r="Q413" s="243">
        <f ca="1">+IFERROR(INDEX('Hoja de Trabajo para listado'!$A$155:$Z$1048576,MATCH($A413,'Hoja de Trabajo para listado'!$A$155:$A$1048576,0),MATCH((CUADRO!Q$4&amp;$E413),'Hoja de Trabajo para listado'!$A$151:$Z$151,0)),0)+IFERROR(INDEX('Hoja de Trabajo para listado'!$AB$155:$BA$1048576,MATCH($A413,'Hoja de Trabajo para listado'!$AB$155:$AB$1048576,0),MATCH((CUADRO!Q$4&amp;$E413),'Hoja de Trabajo para listado'!$AB$151:$BA$151,0)),0)+IFERROR(INDEX('Hoja de Trabajo para listado'!$BC$155:$CB$1048576,MATCH($A413,'Hoja de Trabajo para listado'!$BC$155:$BC$1048576,0),MATCH((CUADRO!Q$4&amp;$E413),'Hoja de Trabajo para listado'!$BC$151:$CB$151,0)),0)+IFERROR(INDEX('Hoja de Trabajo para listado'!$DE$153:$DG$274,MATCH($A413,'Hoja de Trabajo para listado'!$DE$153:$DE$1048576,0),MATCH((CUADRO!Q$4&amp;$E413),'Hoja de Trabajo para listado'!$DE$151:$DG$151,0)),0)+IFERROR(INDEX('Hoja de Trabajo para listado'!$CD$155:$DC$1048576,MATCH($A413,'Hoja de Trabajo para listado'!$CD$155:$CD$1048576,0),MATCH((CUADRO!Q$4&amp;$E413),'Hoja de Trabajo para listado'!$CD$151:$DC$151,0)),0)</f>
        <v>0</v>
      </c>
      <c r="R413" s="243">
        <f t="shared" ca="1" si="19"/>
        <v>0</v>
      </c>
      <c r="S413" s="263"/>
      <c r="T413" s="243">
        <f ca="1">+T414</f>
        <v>7393129.5100000007</v>
      </c>
      <c r="U413" s="242">
        <f t="shared" si="20"/>
        <v>1</v>
      </c>
      <c r="V413" s="333" t="str">
        <f>+VLOOKUP(A413,bd_lista!$A$3:$E$592,5,FALSE)</f>
        <v>Instituciones Financieras no Bancarias</v>
      </c>
      <c r="W413" s="387" t="str">
        <f>+V413</f>
        <v>Instituciones Financieras no Bancarias</v>
      </c>
      <c r="X413" s="242">
        <v>99</v>
      </c>
      <c r="Y413" s="242" t="s">
        <v>1371</v>
      </c>
      <c r="Z413" s="294">
        <f>+X413</f>
        <v>99</v>
      </c>
      <c r="AA413" s="319" t="str">
        <f>+Y413</f>
        <v>Tesoro General de la Nación</v>
      </c>
    </row>
    <row r="414" spans="1:27" customFormat="1" ht="27" hidden="1" customHeight="1">
      <c r="A414" s="32">
        <v>862</v>
      </c>
      <c r="B414" s="393"/>
      <c r="C414" s="333" t="str">
        <f>+VLOOKUP(A414,bd_lista!$A$3:$C$592,3,FALSE)</f>
        <v>Fondo Nacional de Desarrollo Regional</v>
      </c>
      <c r="D414" s="390"/>
      <c r="E414" s="244" t="s">
        <v>1305</v>
      </c>
      <c r="F414" s="243">
        <f ca="1">+IFERROR(INDEX('Hoja de Trabajo para listado'!$A$155:$Z$1048576,MATCH($A414,'Hoja de Trabajo para listado'!$A$155:$A$1048576,0),MATCH((CUADRO!F$4&amp;$E414),'Hoja de Trabajo para listado'!$A$151:$Z$151,0)),0)+IFERROR(INDEX('Hoja de Trabajo para listado'!$AB$155:$BA$1048576,MATCH($A414,'Hoja de Trabajo para listado'!$AB$155:$AB$1048576,0),MATCH((CUADRO!F$4&amp;$E414),'Hoja de Trabajo para listado'!$AB$151:$BA$151,0)),0)+IFERROR(INDEX('Hoja de Trabajo para listado'!$BC$155:$CB$1048576,MATCH($A414,'Hoja de Trabajo para listado'!$BC$155:$BC$1048576,0),MATCH((CUADRO!F$4&amp;$E414),'Hoja de Trabajo para listado'!$BC$151:$CB$151,0)),0)+IFERROR(INDEX('Hoja de Trabajo para listado'!$DE$153:$DG$274,MATCH($A414,'Hoja de Trabajo para listado'!$DE$153:$DE$1048576,0),MATCH((CUADRO!F$4&amp;$E414),'Hoja de Trabajo para listado'!$DE$151:$DG$151,0)),0)+IFERROR(INDEX('Hoja de Trabajo para listado'!$CD$155:$DC$1048576,MATCH($A414,'Hoja de Trabajo para listado'!$CD$155:$CD$1048576,0),MATCH((CUADRO!F$4&amp;$E414),'Hoja de Trabajo para listado'!$CD$151:$DC$151,0)),0)</f>
        <v>5453.6100000000006</v>
      </c>
      <c r="G414" s="243">
        <f ca="1">+IFERROR(INDEX('Hoja de Trabajo para listado'!$A$155:$Z$1048576,MATCH($A414,'Hoja de Trabajo para listado'!$A$155:$A$1048576,0),MATCH((CUADRO!G$4&amp;$E414),'Hoja de Trabajo para listado'!$A$151:$Z$151,0)),0)+IFERROR(INDEX('Hoja de Trabajo para listado'!$AB$155:$BA$1048576,MATCH($A414,'Hoja de Trabajo para listado'!$AB$155:$AB$1048576,0),MATCH((CUADRO!G$4&amp;$E414),'Hoja de Trabajo para listado'!$AB$151:$BA$151,0)),0)+IFERROR(INDEX('Hoja de Trabajo para listado'!$BC$155:$CB$1048576,MATCH($A414,'Hoja de Trabajo para listado'!$BC$155:$BC$1048576,0),MATCH((CUADRO!G$4&amp;$E414),'Hoja de Trabajo para listado'!$BC$151:$CB$151,0)),0)+IFERROR(INDEX('Hoja de Trabajo para listado'!$DE$153:$DG$274,MATCH($A414,'Hoja de Trabajo para listado'!$DE$153:$DE$1048576,0),MATCH((CUADRO!G$4&amp;$E414),'Hoja de Trabajo para listado'!$DE$151:$DG$151,0)),0)+IFERROR(INDEX('Hoja de Trabajo para listado'!$CD$155:$DC$1048576,MATCH($A414,'Hoja de Trabajo para listado'!$CD$155:$CD$1048576,0),MATCH((CUADRO!G$4&amp;$E414),'Hoja de Trabajo para listado'!$CD$151:$DC$151,0)),0)</f>
        <v>0.09</v>
      </c>
      <c r="H414" s="243">
        <f ca="1">+IFERROR(INDEX('Hoja de Trabajo para listado'!$A$155:$Z$1048576,MATCH($A414,'Hoja de Trabajo para listado'!$A$155:$A$1048576,0),MATCH((CUADRO!H$4&amp;$E414),'Hoja de Trabajo para listado'!$A$151:$Z$151,0)),0)+IFERROR(INDEX('Hoja de Trabajo para listado'!$AB$155:$BA$1048576,MATCH($A414,'Hoja de Trabajo para listado'!$AB$155:$AB$1048576,0),MATCH((CUADRO!H$4&amp;$E414),'Hoja de Trabajo para listado'!$AB$151:$BA$151,0)),0)+IFERROR(INDEX('Hoja de Trabajo para listado'!$BC$155:$CB$1048576,MATCH($A414,'Hoja de Trabajo para listado'!$BC$155:$BC$1048576,0),MATCH((CUADRO!H$4&amp;$E414),'Hoja de Trabajo para listado'!$BC$151:$CB$151,0)),0)+IFERROR(INDEX('Hoja de Trabajo para listado'!$DE$153:$DG$274,MATCH($A414,'Hoja de Trabajo para listado'!$DE$153:$DE$1048576,0),MATCH((CUADRO!H$4&amp;$E414),'Hoja de Trabajo para listado'!$DE$151:$DG$151,0)),0)+IFERROR(INDEX('Hoja de Trabajo para listado'!$CD$155:$DC$1048576,MATCH($A414,'Hoja de Trabajo para listado'!$CD$155:$CD$1048576,0),MATCH((CUADRO!H$4&amp;$E414),'Hoja de Trabajo para listado'!$CD$151:$DC$151,0)),0)</f>
        <v>4095.7299999999996</v>
      </c>
      <c r="I414" s="243">
        <f ca="1">+IFERROR(INDEX('Hoja de Trabajo para listado'!$A$155:$Z$1048576,MATCH($A414,'Hoja de Trabajo para listado'!$A$155:$A$1048576,0),MATCH((CUADRO!I$4&amp;$E414),'Hoja de Trabajo para listado'!$A$151:$Z$151,0)),0)+IFERROR(INDEX('Hoja de Trabajo para listado'!$AB$155:$BA$1048576,MATCH($A414,'Hoja de Trabajo para listado'!$AB$155:$AB$1048576,0),MATCH((CUADRO!I$4&amp;$E414),'Hoja de Trabajo para listado'!$AB$151:$BA$151,0)),0)+IFERROR(INDEX('Hoja de Trabajo para listado'!$BC$155:$CB$1048576,MATCH($A414,'Hoja de Trabajo para listado'!$BC$155:$BC$1048576,0),MATCH((CUADRO!I$4&amp;$E414),'Hoja de Trabajo para listado'!$BC$151:$CB$151,0)),0)+IFERROR(INDEX('Hoja de Trabajo para listado'!$DE$153:$DG$274,MATCH($A414,'Hoja de Trabajo para listado'!$DE$153:$DE$1048576,0),MATCH((CUADRO!I$4&amp;$E414),'Hoja de Trabajo para listado'!$DE$151:$DG$151,0)),0)+IFERROR(INDEX('Hoja de Trabajo para listado'!$CD$155:$DC$1048576,MATCH($A414,'Hoja de Trabajo para listado'!$CD$155:$CD$1048576,0),MATCH((CUADRO!I$4&amp;$E414),'Hoja de Trabajo para listado'!$CD$151:$DC$151,0)),0)</f>
        <v>418.8</v>
      </c>
      <c r="J414" s="243">
        <f ca="1">+IFERROR(INDEX('Hoja de Trabajo para listado'!$A$155:$Z$1048576,MATCH($A414,'Hoja de Trabajo para listado'!$A$155:$A$1048576,0),MATCH((CUADRO!J$4&amp;$E414),'Hoja de Trabajo para listado'!$A$151:$Z$151,0)),0)+IFERROR(INDEX('Hoja de Trabajo para listado'!$AB$155:$BA$1048576,MATCH($A414,'Hoja de Trabajo para listado'!$AB$155:$AB$1048576,0),MATCH((CUADRO!J$4&amp;$E414),'Hoja de Trabajo para listado'!$AB$151:$BA$151,0)),0)+IFERROR(INDEX('Hoja de Trabajo para listado'!$BC$155:$CB$1048576,MATCH($A414,'Hoja de Trabajo para listado'!$BC$155:$BC$1048576,0),MATCH((CUADRO!J$4&amp;$E414),'Hoja de Trabajo para listado'!$BC$151:$CB$151,0)),0)+IFERROR(INDEX('Hoja de Trabajo para listado'!$DE$153:$DG$274,MATCH($A414,'Hoja de Trabajo para listado'!$DE$153:$DE$1048576,0),MATCH((CUADRO!J$4&amp;$E414),'Hoja de Trabajo para listado'!$DE$151:$DG$151,0)),0)+IFERROR(INDEX('Hoja de Trabajo para listado'!$CD$155:$DC$1048576,MATCH($A414,'Hoja de Trabajo para listado'!$CD$155:$CD$1048576,0),MATCH((CUADRO!J$4&amp;$E414),'Hoja de Trabajo para listado'!$CD$151:$DC$151,0)),0)</f>
        <v>7383161.2800000003</v>
      </c>
      <c r="K414" s="243">
        <f ca="1">+IFERROR(INDEX('Hoja de Trabajo para listado'!$A$155:$Z$1048576,MATCH($A414,'Hoja de Trabajo para listado'!$A$155:$A$1048576,0),MATCH((CUADRO!K$4&amp;$E414),'Hoja de Trabajo para listado'!$A$151:$Z$151,0)),0)+IFERROR(INDEX('Hoja de Trabajo para listado'!$AB$155:$BA$1048576,MATCH($A414,'Hoja de Trabajo para listado'!$AB$155:$AB$1048576,0),MATCH((CUADRO!K$4&amp;$E414),'Hoja de Trabajo para listado'!$AB$151:$BA$151,0)),0)+IFERROR(INDEX('Hoja de Trabajo para listado'!$BC$155:$CB$1048576,MATCH($A414,'Hoja de Trabajo para listado'!$BC$155:$BC$1048576,0),MATCH((CUADRO!K$4&amp;$E414),'Hoja de Trabajo para listado'!$BC$151:$CB$151,0)),0)+IFERROR(INDEX('Hoja de Trabajo para listado'!$DE$153:$DG$274,MATCH($A414,'Hoja de Trabajo para listado'!$DE$153:$DE$1048576,0),MATCH((CUADRO!K$4&amp;$E414),'Hoja de Trabajo para listado'!$DE$151:$DG$151,0)),0)+IFERROR(INDEX('Hoja de Trabajo para listado'!$CD$155:$DC$1048576,MATCH($A414,'Hoja de Trabajo para listado'!$CD$155:$CD$1048576,0),MATCH((CUADRO!K$4&amp;$E414),'Hoja de Trabajo para listado'!$CD$151:$DC$151,0)),0)</f>
        <v>0</v>
      </c>
      <c r="L414" s="243">
        <f ca="1">+IFERROR(INDEX('Hoja de Trabajo para listado'!$A$155:$Z$1048576,MATCH($A414,'Hoja de Trabajo para listado'!$A$155:$A$1048576,0),MATCH((CUADRO!L$4&amp;$E414),'Hoja de Trabajo para listado'!$A$151:$Z$151,0)),0)+IFERROR(INDEX('Hoja de Trabajo para listado'!$AB$155:$BA$1048576,MATCH($A414,'Hoja de Trabajo para listado'!$AB$155:$AB$1048576,0),MATCH((CUADRO!L$4&amp;$E414),'Hoja de Trabajo para listado'!$AB$151:$BA$151,0)),0)+IFERROR(INDEX('Hoja de Trabajo para listado'!$BC$155:$CB$1048576,MATCH($A414,'Hoja de Trabajo para listado'!$BC$155:$BC$1048576,0),MATCH((CUADRO!L$4&amp;$E414),'Hoja de Trabajo para listado'!$BC$151:$CB$151,0)),0)+IFERROR(INDEX('Hoja de Trabajo para listado'!$DE$153:$DG$274,MATCH($A414,'Hoja de Trabajo para listado'!$DE$153:$DE$1048576,0),MATCH((CUADRO!L$4&amp;$E414),'Hoja de Trabajo para listado'!$DE$151:$DG$151,0)),0)+IFERROR(INDEX('Hoja de Trabajo para listado'!$CD$155:$DC$1048576,MATCH($A414,'Hoja de Trabajo para listado'!$CD$155:$CD$1048576,0),MATCH((CUADRO!L$4&amp;$E414),'Hoja de Trabajo para listado'!$CD$151:$DC$151,0)),0)</f>
        <v>0</v>
      </c>
      <c r="M414" s="243">
        <f ca="1">+IFERROR(INDEX('Hoja de Trabajo para listado'!$A$155:$Z$1048576,MATCH($A414,'Hoja de Trabajo para listado'!$A$155:$A$1048576,0),MATCH((CUADRO!M$4&amp;$E414),'Hoja de Trabajo para listado'!$A$151:$Z$151,0)),0)+IFERROR(INDEX('Hoja de Trabajo para listado'!$AB$155:$BA$1048576,MATCH($A414,'Hoja de Trabajo para listado'!$AB$155:$AB$1048576,0),MATCH((CUADRO!M$4&amp;$E414),'Hoja de Trabajo para listado'!$AB$151:$BA$151,0)),0)+IFERROR(INDEX('Hoja de Trabajo para listado'!$BC$155:$CB$1048576,MATCH($A414,'Hoja de Trabajo para listado'!$BC$155:$BC$1048576,0),MATCH((CUADRO!M$4&amp;$E414),'Hoja de Trabajo para listado'!$BC$151:$CB$151,0)),0)+IFERROR(INDEX('Hoja de Trabajo para listado'!$DE$153:$DG$274,MATCH($A414,'Hoja de Trabajo para listado'!$DE$153:$DE$1048576,0),MATCH((CUADRO!M$4&amp;$E414),'Hoja de Trabajo para listado'!$DE$151:$DG$151,0)),0)+IFERROR(INDEX('Hoja de Trabajo para listado'!$CD$155:$DC$1048576,MATCH($A414,'Hoja de Trabajo para listado'!$CD$155:$CD$1048576,0),MATCH((CUADRO!M$4&amp;$E414),'Hoja de Trabajo para listado'!$CD$151:$DC$151,0)),0)</f>
        <v>0</v>
      </c>
      <c r="N414" s="243">
        <f ca="1">+IFERROR(INDEX('Hoja de Trabajo para listado'!$A$155:$Z$1048576,MATCH($A414,'Hoja de Trabajo para listado'!$A$155:$A$1048576,0),MATCH((CUADRO!N$4&amp;$E414),'Hoja de Trabajo para listado'!$A$151:$Z$151,0)),0)+IFERROR(INDEX('Hoja de Trabajo para listado'!$AB$155:$BA$1048576,MATCH($A414,'Hoja de Trabajo para listado'!$AB$155:$AB$1048576,0),MATCH((CUADRO!N$4&amp;$E414),'Hoja de Trabajo para listado'!$AB$151:$BA$151,0)),0)+IFERROR(INDEX('Hoja de Trabajo para listado'!$BC$155:$CB$1048576,MATCH($A414,'Hoja de Trabajo para listado'!$BC$155:$BC$1048576,0),MATCH((CUADRO!N$4&amp;$E414),'Hoja de Trabajo para listado'!$BC$151:$CB$151,0)),0)+IFERROR(INDEX('Hoja de Trabajo para listado'!$DE$153:$DG$274,MATCH($A414,'Hoja de Trabajo para listado'!$DE$153:$DE$1048576,0),MATCH((CUADRO!N$4&amp;$E414),'Hoja de Trabajo para listado'!$DE$151:$DG$151,0)),0)+IFERROR(INDEX('Hoja de Trabajo para listado'!$CD$155:$DC$1048576,MATCH($A414,'Hoja de Trabajo para listado'!$CD$155:$CD$1048576,0),MATCH((CUADRO!N$4&amp;$E414),'Hoja de Trabajo para listado'!$CD$151:$DC$151,0)),0)</f>
        <v>0</v>
      </c>
      <c r="O414" s="243">
        <f ca="1">+IFERROR(INDEX('Hoja de Trabajo para listado'!$A$155:$Z$1048576,MATCH($A414,'Hoja de Trabajo para listado'!$A$155:$A$1048576,0),MATCH((CUADRO!O$4&amp;$E414),'Hoja de Trabajo para listado'!$A$151:$Z$151,0)),0)+IFERROR(INDEX('Hoja de Trabajo para listado'!$AB$155:$BA$1048576,MATCH($A414,'Hoja de Trabajo para listado'!$AB$155:$AB$1048576,0),MATCH((CUADRO!O$4&amp;$E414),'Hoja de Trabajo para listado'!$AB$151:$BA$151,0)),0)+IFERROR(INDEX('Hoja de Trabajo para listado'!$BC$155:$CB$1048576,MATCH($A414,'Hoja de Trabajo para listado'!$BC$155:$BC$1048576,0),MATCH((CUADRO!O$4&amp;$E414),'Hoja de Trabajo para listado'!$BC$151:$CB$151,0)),0)+IFERROR(INDEX('Hoja de Trabajo para listado'!$DE$153:$DG$274,MATCH($A414,'Hoja de Trabajo para listado'!$DE$153:$DE$1048576,0),MATCH((CUADRO!O$4&amp;$E414),'Hoja de Trabajo para listado'!$DE$151:$DG$151,0)),0)+IFERROR(INDEX('Hoja de Trabajo para listado'!$CD$155:$DC$1048576,MATCH($A414,'Hoja de Trabajo para listado'!$CD$155:$CD$1048576,0),MATCH((CUADRO!O$4&amp;$E414),'Hoja de Trabajo para listado'!$CD$151:$DC$151,0)),0)</f>
        <v>0</v>
      </c>
      <c r="P414" s="243">
        <f ca="1">+IFERROR(INDEX('Hoja de Trabajo para listado'!$A$155:$Z$1048576,MATCH($A414,'Hoja de Trabajo para listado'!$A$155:$A$1048576,0),MATCH((CUADRO!P$4&amp;$E414),'Hoja de Trabajo para listado'!$A$151:$Z$151,0)),0)+IFERROR(INDEX('Hoja de Trabajo para listado'!$AB$155:$BA$1048576,MATCH($A414,'Hoja de Trabajo para listado'!$AB$155:$AB$1048576,0),MATCH((CUADRO!P$4&amp;$E414),'Hoja de Trabajo para listado'!$AB$151:$BA$151,0)),0)+IFERROR(INDEX('Hoja de Trabajo para listado'!$BC$155:$CB$1048576,MATCH($A414,'Hoja de Trabajo para listado'!$BC$155:$BC$1048576,0),MATCH((CUADRO!P$4&amp;$E414),'Hoja de Trabajo para listado'!$BC$151:$CB$151,0)),0)+IFERROR(INDEX('Hoja de Trabajo para listado'!$DE$153:$DG$274,MATCH($A414,'Hoja de Trabajo para listado'!$DE$153:$DE$1048576,0),MATCH((CUADRO!P$4&amp;$E414),'Hoja de Trabajo para listado'!$DE$151:$DG$151,0)),0)+IFERROR(INDEX('Hoja de Trabajo para listado'!$CD$155:$DC$1048576,MATCH($A414,'Hoja de Trabajo para listado'!$CD$155:$CD$1048576,0),MATCH((CUADRO!P$4&amp;$E414),'Hoja de Trabajo para listado'!$CD$151:$DC$151,0)),0)</f>
        <v>0</v>
      </c>
      <c r="Q414" s="243">
        <f ca="1">+IFERROR(INDEX('Hoja de Trabajo para listado'!$A$155:$Z$1048576,MATCH($A414,'Hoja de Trabajo para listado'!$A$155:$A$1048576,0),MATCH((CUADRO!Q$4&amp;$E414),'Hoja de Trabajo para listado'!$A$151:$Z$151,0)),0)+IFERROR(INDEX('Hoja de Trabajo para listado'!$AB$155:$BA$1048576,MATCH($A414,'Hoja de Trabajo para listado'!$AB$155:$AB$1048576,0),MATCH((CUADRO!Q$4&amp;$E414),'Hoja de Trabajo para listado'!$AB$151:$BA$151,0)),0)+IFERROR(INDEX('Hoja de Trabajo para listado'!$BC$155:$CB$1048576,MATCH($A414,'Hoja de Trabajo para listado'!$BC$155:$BC$1048576,0),MATCH((CUADRO!Q$4&amp;$E414),'Hoja de Trabajo para listado'!$BC$151:$CB$151,0)),0)+IFERROR(INDEX('Hoja de Trabajo para listado'!$DE$153:$DG$274,MATCH($A414,'Hoja de Trabajo para listado'!$DE$153:$DE$1048576,0),MATCH((CUADRO!Q$4&amp;$E414),'Hoja de Trabajo para listado'!$DE$151:$DG$151,0)),0)+IFERROR(INDEX('Hoja de Trabajo para listado'!$CD$155:$DC$1048576,MATCH($A414,'Hoja de Trabajo para listado'!$CD$155:$CD$1048576,0),MATCH((CUADRO!Q$4&amp;$E414),'Hoja de Trabajo para listado'!$CD$151:$DC$151,0)),0)</f>
        <v>0</v>
      </c>
      <c r="R414" s="243">
        <f t="shared" ca="1" si="19"/>
        <v>7393129.5100000007</v>
      </c>
      <c r="S414" s="243">
        <f ca="1">+R413+R414</f>
        <v>7393129.5100000007</v>
      </c>
      <c r="T414" s="243">
        <f ca="1">+S414</f>
        <v>7393129.5100000007</v>
      </c>
      <c r="U414" s="242">
        <f t="shared" si="20"/>
        <v>2</v>
      </c>
      <c r="V414" s="333" t="str">
        <f>+VLOOKUP(A414,bd_lista!$A$3:$E$592,5,FALSE)</f>
        <v>Instituciones Financieras no Bancarias</v>
      </c>
      <c r="W414" s="388"/>
      <c r="X414" s="242">
        <v>99</v>
      </c>
      <c r="Y414" s="242" t="s">
        <v>1371</v>
      </c>
      <c r="Z414" s="292"/>
      <c r="AA414" s="321"/>
    </row>
    <row r="415" spans="1:27" ht="15" hidden="1" customHeight="1">
      <c r="A415" s="32">
        <v>865</v>
      </c>
      <c r="B415" s="392">
        <f>+A415</f>
        <v>865</v>
      </c>
      <c r="C415" s="247" t="str">
        <f>+VLOOKUP(A415,bd_lista!$A$3:$C$592,3,FALSE)</f>
        <v>Fondo de Desarrollo del Sist.Fin. y Apoyo al Sec.Productivo</v>
      </c>
      <c r="D415" s="389" t="str">
        <f>+C415</f>
        <v>Fondo de Desarrollo del Sist.Fin. y Apoyo al Sec.Productivo</v>
      </c>
      <c r="E415" s="242" t="s">
        <v>1304</v>
      </c>
      <c r="F415" s="243">
        <f ca="1">+IFERROR(INDEX('Hoja de Trabajo para listado'!$A$155:$Z$1048576,MATCH($A415,'Hoja de Trabajo para listado'!$A$155:$A$1048576,0),MATCH((CUADRO!F$4&amp;$E415),'Hoja de Trabajo para listado'!$A$151:$Z$151,0)),0)+IFERROR(INDEX('Hoja de Trabajo para listado'!$AB$155:$BA$1048576,MATCH($A415,'Hoja de Trabajo para listado'!$AB$155:$AB$1048576,0),MATCH((CUADRO!F$4&amp;$E415),'Hoja de Trabajo para listado'!$AB$151:$BA$151,0)),0)+IFERROR(INDEX('Hoja de Trabajo para listado'!$BC$155:$CB$1048576,MATCH($A415,'Hoja de Trabajo para listado'!$BC$155:$BC$1048576,0),MATCH((CUADRO!F$4&amp;$E415),'Hoja de Trabajo para listado'!$BC$151:$CB$151,0)),0)+IFERROR(INDEX('Hoja de Trabajo para listado'!$DE$153:$DG$274,MATCH($A415,'Hoja de Trabajo para listado'!$DE$153:$DE$1048576,0),MATCH((CUADRO!F$4&amp;$E415),'Hoja de Trabajo para listado'!$DE$151:$DG$151,0)),0)+IFERROR(INDEX('Hoja de Trabajo para listado'!$CD$155:$DC$1048576,MATCH($A415,'Hoja de Trabajo para listado'!$CD$155:$CD$1048576,0),MATCH((CUADRO!F$4&amp;$E415),'Hoja de Trabajo para listado'!$CD$151:$DC$151,0)),0)</f>
        <v>0</v>
      </c>
      <c r="G415" s="243">
        <f ca="1">+IFERROR(INDEX('Hoja de Trabajo para listado'!$A$155:$Z$1048576,MATCH($A415,'Hoja de Trabajo para listado'!$A$155:$A$1048576,0),MATCH((CUADRO!G$4&amp;$E415),'Hoja de Trabajo para listado'!$A$151:$Z$151,0)),0)+IFERROR(INDEX('Hoja de Trabajo para listado'!$AB$155:$BA$1048576,MATCH($A415,'Hoja de Trabajo para listado'!$AB$155:$AB$1048576,0),MATCH((CUADRO!G$4&amp;$E415),'Hoja de Trabajo para listado'!$AB$151:$BA$151,0)),0)+IFERROR(INDEX('Hoja de Trabajo para listado'!$BC$155:$CB$1048576,MATCH($A415,'Hoja de Trabajo para listado'!$BC$155:$BC$1048576,0),MATCH((CUADRO!G$4&amp;$E415),'Hoja de Trabajo para listado'!$BC$151:$CB$151,0)),0)+IFERROR(INDEX('Hoja de Trabajo para listado'!$DE$153:$DG$274,MATCH($A415,'Hoja de Trabajo para listado'!$DE$153:$DE$1048576,0),MATCH((CUADRO!G$4&amp;$E415),'Hoja de Trabajo para listado'!$DE$151:$DG$151,0)),0)+IFERROR(INDEX('Hoja de Trabajo para listado'!$CD$155:$DC$1048576,MATCH($A415,'Hoja de Trabajo para listado'!$CD$155:$CD$1048576,0),MATCH((CUADRO!G$4&amp;$E415),'Hoja de Trabajo para listado'!$CD$151:$DC$151,0)),0)</f>
        <v>0</v>
      </c>
      <c r="H415" s="243">
        <f ca="1">+IFERROR(INDEX('Hoja de Trabajo para listado'!$A$155:$Z$1048576,MATCH($A415,'Hoja de Trabajo para listado'!$A$155:$A$1048576,0),MATCH((CUADRO!H$4&amp;$E415),'Hoja de Trabajo para listado'!$A$151:$Z$151,0)),0)+IFERROR(INDEX('Hoja de Trabajo para listado'!$AB$155:$BA$1048576,MATCH($A415,'Hoja de Trabajo para listado'!$AB$155:$AB$1048576,0),MATCH((CUADRO!H$4&amp;$E415),'Hoja de Trabajo para listado'!$AB$151:$BA$151,0)),0)+IFERROR(INDEX('Hoja de Trabajo para listado'!$BC$155:$CB$1048576,MATCH($A415,'Hoja de Trabajo para listado'!$BC$155:$BC$1048576,0),MATCH((CUADRO!H$4&amp;$E415),'Hoja de Trabajo para listado'!$BC$151:$CB$151,0)),0)+IFERROR(INDEX('Hoja de Trabajo para listado'!$DE$153:$DG$274,MATCH($A415,'Hoja de Trabajo para listado'!$DE$153:$DE$1048576,0),MATCH((CUADRO!H$4&amp;$E415),'Hoja de Trabajo para listado'!$DE$151:$DG$151,0)),0)+IFERROR(INDEX('Hoja de Trabajo para listado'!$CD$155:$DC$1048576,MATCH($A415,'Hoja de Trabajo para listado'!$CD$155:$CD$1048576,0),MATCH((CUADRO!H$4&amp;$E415),'Hoja de Trabajo para listado'!$CD$151:$DC$151,0)),0)</f>
        <v>0</v>
      </c>
      <c r="I415" s="243">
        <f ca="1">+IFERROR(INDEX('Hoja de Trabajo para listado'!$A$155:$Z$1048576,MATCH($A415,'Hoja de Trabajo para listado'!$A$155:$A$1048576,0),MATCH((CUADRO!I$4&amp;$E415),'Hoja de Trabajo para listado'!$A$151:$Z$151,0)),0)+IFERROR(INDEX('Hoja de Trabajo para listado'!$AB$155:$BA$1048576,MATCH($A415,'Hoja de Trabajo para listado'!$AB$155:$AB$1048576,0),MATCH((CUADRO!I$4&amp;$E415),'Hoja de Trabajo para listado'!$AB$151:$BA$151,0)),0)+IFERROR(INDEX('Hoja de Trabajo para listado'!$BC$155:$CB$1048576,MATCH($A415,'Hoja de Trabajo para listado'!$BC$155:$BC$1048576,0),MATCH((CUADRO!I$4&amp;$E415),'Hoja de Trabajo para listado'!$BC$151:$CB$151,0)),0)+IFERROR(INDEX('Hoja de Trabajo para listado'!$DE$153:$DG$274,MATCH($A415,'Hoja de Trabajo para listado'!$DE$153:$DE$1048576,0),MATCH((CUADRO!I$4&amp;$E415),'Hoja de Trabajo para listado'!$DE$151:$DG$151,0)),0)+IFERROR(INDEX('Hoja de Trabajo para listado'!$CD$155:$DC$1048576,MATCH($A415,'Hoja de Trabajo para listado'!$CD$155:$CD$1048576,0),MATCH((CUADRO!I$4&amp;$E415),'Hoja de Trabajo para listado'!$CD$151:$DC$151,0)),0)</f>
        <v>0</v>
      </c>
      <c r="J415" s="243">
        <f ca="1">+IFERROR(INDEX('Hoja de Trabajo para listado'!$A$155:$Z$1048576,MATCH($A415,'Hoja de Trabajo para listado'!$A$155:$A$1048576,0),MATCH((CUADRO!J$4&amp;$E415),'Hoja de Trabajo para listado'!$A$151:$Z$151,0)),0)+IFERROR(INDEX('Hoja de Trabajo para listado'!$AB$155:$BA$1048576,MATCH($A415,'Hoja de Trabajo para listado'!$AB$155:$AB$1048576,0),MATCH((CUADRO!J$4&amp;$E415),'Hoja de Trabajo para listado'!$AB$151:$BA$151,0)),0)+IFERROR(INDEX('Hoja de Trabajo para listado'!$BC$155:$CB$1048576,MATCH($A415,'Hoja de Trabajo para listado'!$BC$155:$BC$1048576,0),MATCH((CUADRO!J$4&amp;$E415),'Hoja de Trabajo para listado'!$BC$151:$CB$151,0)),0)+IFERROR(INDEX('Hoja de Trabajo para listado'!$DE$153:$DG$274,MATCH($A415,'Hoja de Trabajo para listado'!$DE$153:$DE$1048576,0),MATCH((CUADRO!J$4&amp;$E415),'Hoja de Trabajo para listado'!$DE$151:$DG$151,0)),0)+IFERROR(INDEX('Hoja de Trabajo para listado'!$CD$155:$DC$1048576,MATCH($A415,'Hoja de Trabajo para listado'!$CD$155:$CD$1048576,0),MATCH((CUADRO!J$4&amp;$E415),'Hoja de Trabajo para listado'!$CD$151:$DC$151,0)),0)</f>
        <v>0</v>
      </c>
      <c r="K415" s="243">
        <f ca="1">+IFERROR(INDEX('Hoja de Trabajo para listado'!$A$155:$Z$1048576,MATCH($A415,'Hoja de Trabajo para listado'!$A$155:$A$1048576,0),MATCH((CUADRO!K$4&amp;$E415),'Hoja de Trabajo para listado'!$A$151:$Z$151,0)),0)+IFERROR(INDEX('Hoja de Trabajo para listado'!$AB$155:$BA$1048576,MATCH($A415,'Hoja de Trabajo para listado'!$AB$155:$AB$1048576,0),MATCH((CUADRO!K$4&amp;$E415),'Hoja de Trabajo para listado'!$AB$151:$BA$151,0)),0)+IFERROR(INDEX('Hoja de Trabajo para listado'!$BC$155:$CB$1048576,MATCH($A415,'Hoja de Trabajo para listado'!$BC$155:$BC$1048576,0),MATCH((CUADRO!K$4&amp;$E415),'Hoja de Trabajo para listado'!$BC$151:$CB$151,0)),0)+IFERROR(INDEX('Hoja de Trabajo para listado'!$DE$153:$DG$274,MATCH($A415,'Hoja de Trabajo para listado'!$DE$153:$DE$1048576,0),MATCH((CUADRO!K$4&amp;$E415),'Hoja de Trabajo para listado'!$DE$151:$DG$151,0)),0)+IFERROR(INDEX('Hoja de Trabajo para listado'!$CD$155:$DC$1048576,MATCH($A415,'Hoja de Trabajo para listado'!$CD$155:$CD$1048576,0),MATCH((CUADRO!K$4&amp;$E415),'Hoja de Trabajo para listado'!$CD$151:$DC$151,0)),0)</f>
        <v>0</v>
      </c>
      <c r="L415" s="243">
        <f ca="1">+IFERROR(INDEX('Hoja de Trabajo para listado'!$A$155:$Z$1048576,MATCH($A415,'Hoja de Trabajo para listado'!$A$155:$A$1048576,0),MATCH((CUADRO!L$4&amp;$E415),'Hoja de Trabajo para listado'!$A$151:$Z$151,0)),0)+IFERROR(INDEX('Hoja de Trabajo para listado'!$AB$155:$BA$1048576,MATCH($A415,'Hoja de Trabajo para listado'!$AB$155:$AB$1048576,0),MATCH((CUADRO!L$4&amp;$E415),'Hoja de Trabajo para listado'!$AB$151:$BA$151,0)),0)+IFERROR(INDEX('Hoja de Trabajo para listado'!$BC$155:$CB$1048576,MATCH($A415,'Hoja de Trabajo para listado'!$BC$155:$BC$1048576,0),MATCH((CUADRO!L$4&amp;$E415),'Hoja de Trabajo para listado'!$BC$151:$CB$151,0)),0)+IFERROR(INDEX('Hoja de Trabajo para listado'!$DE$153:$DG$274,MATCH($A415,'Hoja de Trabajo para listado'!$DE$153:$DE$1048576,0),MATCH((CUADRO!L$4&amp;$E415),'Hoja de Trabajo para listado'!$DE$151:$DG$151,0)),0)+IFERROR(INDEX('Hoja de Trabajo para listado'!$CD$155:$DC$1048576,MATCH($A415,'Hoja de Trabajo para listado'!$CD$155:$CD$1048576,0),MATCH((CUADRO!L$4&amp;$E415),'Hoja de Trabajo para listado'!$CD$151:$DC$151,0)),0)</f>
        <v>0</v>
      </c>
      <c r="M415" s="243">
        <f ca="1">+IFERROR(INDEX('Hoja de Trabajo para listado'!$A$155:$Z$1048576,MATCH($A415,'Hoja de Trabajo para listado'!$A$155:$A$1048576,0),MATCH((CUADRO!M$4&amp;$E415),'Hoja de Trabajo para listado'!$A$151:$Z$151,0)),0)+IFERROR(INDEX('Hoja de Trabajo para listado'!$AB$155:$BA$1048576,MATCH($A415,'Hoja de Trabajo para listado'!$AB$155:$AB$1048576,0),MATCH((CUADRO!M$4&amp;$E415),'Hoja de Trabajo para listado'!$AB$151:$BA$151,0)),0)+IFERROR(INDEX('Hoja de Trabajo para listado'!$BC$155:$CB$1048576,MATCH($A415,'Hoja de Trabajo para listado'!$BC$155:$BC$1048576,0),MATCH((CUADRO!M$4&amp;$E415),'Hoja de Trabajo para listado'!$BC$151:$CB$151,0)),0)+IFERROR(INDEX('Hoja de Trabajo para listado'!$DE$153:$DG$274,MATCH($A415,'Hoja de Trabajo para listado'!$DE$153:$DE$1048576,0),MATCH((CUADRO!M$4&amp;$E415),'Hoja de Trabajo para listado'!$DE$151:$DG$151,0)),0)+IFERROR(INDEX('Hoja de Trabajo para listado'!$CD$155:$DC$1048576,MATCH($A415,'Hoja de Trabajo para listado'!$CD$155:$CD$1048576,0),MATCH((CUADRO!M$4&amp;$E415),'Hoja de Trabajo para listado'!$CD$151:$DC$151,0)),0)</f>
        <v>0</v>
      </c>
      <c r="N415" s="243">
        <f ca="1">+IFERROR(INDEX('Hoja de Trabajo para listado'!$A$155:$Z$1048576,MATCH($A415,'Hoja de Trabajo para listado'!$A$155:$A$1048576,0),MATCH((CUADRO!N$4&amp;$E415),'Hoja de Trabajo para listado'!$A$151:$Z$151,0)),0)+IFERROR(INDEX('Hoja de Trabajo para listado'!$AB$155:$BA$1048576,MATCH($A415,'Hoja de Trabajo para listado'!$AB$155:$AB$1048576,0),MATCH((CUADRO!N$4&amp;$E415),'Hoja de Trabajo para listado'!$AB$151:$BA$151,0)),0)+IFERROR(INDEX('Hoja de Trabajo para listado'!$BC$155:$CB$1048576,MATCH($A415,'Hoja de Trabajo para listado'!$BC$155:$BC$1048576,0),MATCH((CUADRO!N$4&amp;$E415),'Hoja de Trabajo para listado'!$BC$151:$CB$151,0)),0)+IFERROR(INDEX('Hoja de Trabajo para listado'!$DE$153:$DG$274,MATCH($A415,'Hoja de Trabajo para listado'!$DE$153:$DE$1048576,0),MATCH((CUADRO!N$4&amp;$E415),'Hoja de Trabajo para listado'!$DE$151:$DG$151,0)),0)+IFERROR(INDEX('Hoja de Trabajo para listado'!$CD$155:$DC$1048576,MATCH($A415,'Hoja de Trabajo para listado'!$CD$155:$CD$1048576,0),MATCH((CUADRO!N$4&amp;$E415),'Hoja de Trabajo para listado'!$CD$151:$DC$151,0)),0)</f>
        <v>0</v>
      </c>
      <c r="O415" s="243">
        <f ca="1">+IFERROR(INDEX('Hoja de Trabajo para listado'!$A$155:$Z$1048576,MATCH($A415,'Hoja de Trabajo para listado'!$A$155:$A$1048576,0),MATCH((CUADRO!O$4&amp;$E415),'Hoja de Trabajo para listado'!$A$151:$Z$151,0)),0)+IFERROR(INDEX('Hoja de Trabajo para listado'!$AB$155:$BA$1048576,MATCH($A415,'Hoja de Trabajo para listado'!$AB$155:$AB$1048576,0),MATCH((CUADRO!O$4&amp;$E415),'Hoja de Trabajo para listado'!$AB$151:$BA$151,0)),0)+IFERROR(INDEX('Hoja de Trabajo para listado'!$BC$155:$CB$1048576,MATCH($A415,'Hoja de Trabajo para listado'!$BC$155:$BC$1048576,0),MATCH((CUADRO!O$4&amp;$E415),'Hoja de Trabajo para listado'!$BC$151:$CB$151,0)),0)+IFERROR(INDEX('Hoja de Trabajo para listado'!$DE$153:$DG$274,MATCH($A415,'Hoja de Trabajo para listado'!$DE$153:$DE$1048576,0),MATCH((CUADRO!O$4&amp;$E415),'Hoja de Trabajo para listado'!$DE$151:$DG$151,0)),0)+IFERROR(INDEX('Hoja de Trabajo para listado'!$CD$155:$DC$1048576,MATCH($A415,'Hoja de Trabajo para listado'!$CD$155:$CD$1048576,0),MATCH((CUADRO!O$4&amp;$E415),'Hoja de Trabajo para listado'!$CD$151:$DC$151,0)),0)</f>
        <v>0</v>
      </c>
      <c r="P415" s="243">
        <f ca="1">+IFERROR(INDEX('Hoja de Trabajo para listado'!$A$155:$Z$1048576,MATCH($A415,'Hoja de Trabajo para listado'!$A$155:$A$1048576,0),MATCH((CUADRO!P$4&amp;$E415),'Hoja de Trabajo para listado'!$A$151:$Z$151,0)),0)+IFERROR(INDEX('Hoja de Trabajo para listado'!$AB$155:$BA$1048576,MATCH($A415,'Hoja de Trabajo para listado'!$AB$155:$AB$1048576,0),MATCH((CUADRO!P$4&amp;$E415),'Hoja de Trabajo para listado'!$AB$151:$BA$151,0)),0)+IFERROR(INDEX('Hoja de Trabajo para listado'!$BC$155:$CB$1048576,MATCH($A415,'Hoja de Trabajo para listado'!$BC$155:$BC$1048576,0),MATCH((CUADRO!P$4&amp;$E415),'Hoja de Trabajo para listado'!$BC$151:$CB$151,0)),0)+IFERROR(INDEX('Hoja de Trabajo para listado'!$DE$153:$DG$274,MATCH($A415,'Hoja de Trabajo para listado'!$DE$153:$DE$1048576,0),MATCH((CUADRO!P$4&amp;$E415),'Hoja de Trabajo para listado'!$DE$151:$DG$151,0)),0)+IFERROR(INDEX('Hoja de Trabajo para listado'!$CD$155:$DC$1048576,MATCH($A415,'Hoja de Trabajo para listado'!$CD$155:$CD$1048576,0),MATCH((CUADRO!P$4&amp;$E415),'Hoja de Trabajo para listado'!$CD$151:$DC$151,0)),0)</f>
        <v>0</v>
      </c>
      <c r="Q415" s="243">
        <f ca="1">+IFERROR(INDEX('Hoja de Trabajo para listado'!$A$155:$Z$1048576,MATCH($A415,'Hoja de Trabajo para listado'!$A$155:$A$1048576,0),MATCH((CUADRO!Q$4&amp;$E415),'Hoja de Trabajo para listado'!$A$151:$Z$151,0)),0)+IFERROR(INDEX('Hoja de Trabajo para listado'!$AB$155:$BA$1048576,MATCH($A415,'Hoja de Trabajo para listado'!$AB$155:$AB$1048576,0),MATCH((CUADRO!Q$4&amp;$E415),'Hoja de Trabajo para listado'!$AB$151:$BA$151,0)),0)+IFERROR(INDEX('Hoja de Trabajo para listado'!$BC$155:$CB$1048576,MATCH($A415,'Hoja de Trabajo para listado'!$BC$155:$BC$1048576,0),MATCH((CUADRO!Q$4&amp;$E415),'Hoja de Trabajo para listado'!$BC$151:$CB$151,0)),0)+IFERROR(INDEX('Hoja de Trabajo para listado'!$DE$153:$DG$274,MATCH($A415,'Hoja de Trabajo para listado'!$DE$153:$DE$1048576,0),MATCH((CUADRO!Q$4&amp;$E415),'Hoja de Trabajo para listado'!$DE$151:$DG$151,0)),0)+IFERROR(INDEX('Hoja de Trabajo para listado'!$CD$155:$DC$1048576,MATCH($A415,'Hoja de Trabajo para listado'!$CD$155:$CD$1048576,0),MATCH((CUADRO!Q$4&amp;$E415),'Hoja de Trabajo para listado'!$CD$151:$DC$151,0)),0)</f>
        <v>0</v>
      </c>
      <c r="R415" s="243">
        <f t="shared" ca="1" si="19"/>
        <v>0</v>
      </c>
      <c r="S415" s="379">
        <f ca="1">+R415+R416</f>
        <v>8242941.1500000004</v>
      </c>
      <c r="T415" s="268">
        <f ca="1">+T416</f>
        <v>8242941.1500000004</v>
      </c>
      <c r="U415" s="275">
        <f t="shared" si="20"/>
        <v>1</v>
      </c>
      <c r="V415" s="333" t="str">
        <f>+VLOOKUP(A415,bd_lista!$A$3:$E$592,5,FALSE)</f>
        <v>Instituciones Financieras no Bancarias</v>
      </c>
      <c r="W415" s="387" t="str">
        <f>+V415</f>
        <v>Instituciones Financieras no Bancarias</v>
      </c>
      <c r="X415" s="242">
        <v>0</v>
      </c>
      <c r="Y415" s="242" t="e">
        <f>+VLOOKUP(X415,bd_lista!$A$3:$C$592,3,FALSE)</f>
        <v>#N/A</v>
      </c>
      <c r="Z415" s="294">
        <f>+X415</f>
        <v>0</v>
      </c>
      <c r="AA415" s="295" t="e">
        <f>+Y415</f>
        <v>#N/A</v>
      </c>
    </row>
    <row r="416" spans="1:27" ht="15" hidden="1" customHeight="1">
      <c r="A416" s="32">
        <v>865</v>
      </c>
      <c r="B416" s="393"/>
      <c r="C416" s="333" t="str">
        <f>+VLOOKUP(A416,bd_lista!$A$3:$C$592,3,FALSE)</f>
        <v>Fondo de Desarrollo del Sist.Fin. y Apoyo al Sec.Productivo</v>
      </c>
      <c r="D416" s="390"/>
      <c r="E416" s="244" t="s">
        <v>1305</v>
      </c>
      <c r="F416" s="245">
        <f ca="1">+IFERROR(INDEX('Hoja de Trabajo para listado'!$A$155:$Z$1048576,MATCH($A416,'Hoja de Trabajo para listado'!$A$155:$A$1048576,0),MATCH((CUADRO!F$4&amp;$E416),'Hoja de Trabajo para listado'!$A$151:$Z$151,0)),0)+IFERROR(INDEX('Hoja de Trabajo para listado'!$AB$155:$BA$1048576,MATCH($A416,'Hoja de Trabajo para listado'!$AB$155:$AB$1048576,0),MATCH((CUADRO!F$4&amp;$E416),'Hoja de Trabajo para listado'!$AB$151:$BA$151,0)),0)+IFERROR(INDEX('Hoja de Trabajo para listado'!$BC$155:$CB$1048576,MATCH($A416,'Hoja de Trabajo para listado'!$BC$155:$BC$1048576,0),MATCH((CUADRO!F$4&amp;$E416),'Hoja de Trabajo para listado'!$BC$151:$CB$151,0)),0)+IFERROR(INDEX('Hoja de Trabajo para listado'!$DE$153:$DG$274,MATCH($A416,'Hoja de Trabajo para listado'!$DE$153:$DE$1048576,0),MATCH((CUADRO!F$4&amp;$E416),'Hoja de Trabajo para listado'!$DE$151:$DG$151,0)),0)+IFERROR(INDEX('Hoja de Trabajo para listado'!$CD$155:$DC$1048576,MATCH($A416,'Hoja de Trabajo para listado'!$CD$155:$CD$1048576,0),MATCH((CUADRO!F$4&amp;$E416),'Hoja de Trabajo para listado'!$CD$151:$DC$151,0)),0)</f>
        <v>0</v>
      </c>
      <c r="G416" s="245">
        <f ca="1">+IFERROR(INDEX('Hoja de Trabajo para listado'!$A$155:$Z$1048576,MATCH($A416,'Hoja de Trabajo para listado'!$A$155:$A$1048576,0),MATCH((CUADRO!G$4&amp;$E416),'Hoja de Trabajo para listado'!$A$151:$Z$151,0)),0)+IFERROR(INDEX('Hoja de Trabajo para listado'!$AB$155:$BA$1048576,MATCH($A416,'Hoja de Trabajo para listado'!$AB$155:$AB$1048576,0),MATCH((CUADRO!G$4&amp;$E416),'Hoja de Trabajo para listado'!$AB$151:$BA$151,0)),0)+IFERROR(INDEX('Hoja de Trabajo para listado'!$BC$155:$CB$1048576,MATCH($A416,'Hoja de Trabajo para listado'!$BC$155:$BC$1048576,0),MATCH((CUADRO!G$4&amp;$E416),'Hoja de Trabajo para listado'!$BC$151:$CB$151,0)),0)+IFERROR(INDEX('Hoja de Trabajo para listado'!$DE$153:$DG$274,MATCH($A416,'Hoja de Trabajo para listado'!$DE$153:$DE$1048576,0),MATCH((CUADRO!G$4&amp;$E416),'Hoja de Trabajo para listado'!$DE$151:$DG$151,0)),0)+IFERROR(INDEX('Hoja de Trabajo para listado'!$CD$155:$DC$1048576,MATCH($A416,'Hoja de Trabajo para listado'!$CD$155:$CD$1048576,0),MATCH((CUADRO!G$4&amp;$E416),'Hoja de Trabajo para listado'!$CD$151:$DC$151,0)),0)</f>
        <v>0</v>
      </c>
      <c r="H416" s="245">
        <f ca="1">+IFERROR(INDEX('Hoja de Trabajo para listado'!$A$155:$Z$1048576,MATCH($A416,'Hoja de Trabajo para listado'!$A$155:$A$1048576,0),MATCH((CUADRO!H$4&amp;$E416),'Hoja de Trabajo para listado'!$A$151:$Z$151,0)),0)+IFERROR(INDEX('Hoja de Trabajo para listado'!$AB$155:$BA$1048576,MATCH($A416,'Hoja de Trabajo para listado'!$AB$155:$AB$1048576,0),MATCH((CUADRO!H$4&amp;$E416),'Hoja de Trabajo para listado'!$AB$151:$BA$151,0)),0)+IFERROR(INDEX('Hoja de Trabajo para listado'!$BC$155:$CB$1048576,MATCH($A416,'Hoja de Trabajo para listado'!$BC$155:$BC$1048576,0),MATCH((CUADRO!H$4&amp;$E416),'Hoja de Trabajo para listado'!$BC$151:$CB$151,0)),0)+IFERROR(INDEX('Hoja de Trabajo para listado'!$DE$153:$DG$274,MATCH($A416,'Hoja de Trabajo para listado'!$DE$153:$DE$1048576,0),MATCH((CUADRO!H$4&amp;$E416),'Hoja de Trabajo para listado'!$DE$151:$DG$151,0)),0)+IFERROR(INDEX('Hoja de Trabajo para listado'!$CD$155:$DC$1048576,MATCH($A416,'Hoja de Trabajo para listado'!$CD$155:$CD$1048576,0),MATCH((CUADRO!H$4&amp;$E416),'Hoja de Trabajo para listado'!$CD$151:$DC$151,0)),0)</f>
        <v>0</v>
      </c>
      <c r="I416" s="245">
        <f ca="1">+IFERROR(INDEX('Hoja de Trabajo para listado'!$A$155:$Z$1048576,MATCH($A416,'Hoja de Trabajo para listado'!$A$155:$A$1048576,0),MATCH((CUADRO!I$4&amp;$E416),'Hoja de Trabajo para listado'!$A$151:$Z$151,0)),0)+IFERROR(INDEX('Hoja de Trabajo para listado'!$AB$155:$BA$1048576,MATCH($A416,'Hoja de Trabajo para listado'!$AB$155:$AB$1048576,0),MATCH((CUADRO!I$4&amp;$E416),'Hoja de Trabajo para listado'!$AB$151:$BA$151,0)),0)+IFERROR(INDEX('Hoja de Trabajo para listado'!$BC$155:$CB$1048576,MATCH($A416,'Hoja de Trabajo para listado'!$BC$155:$BC$1048576,0),MATCH((CUADRO!I$4&amp;$E416),'Hoja de Trabajo para listado'!$BC$151:$CB$151,0)),0)+IFERROR(INDEX('Hoja de Trabajo para listado'!$DE$153:$DG$274,MATCH($A416,'Hoja de Trabajo para listado'!$DE$153:$DE$1048576,0),MATCH((CUADRO!I$4&amp;$E416),'Hoja de Trabajo para listado'!$DE$151:$DG$151,0)),0)+IFERROR(INDEX('Hoja de Trabajo para listado'!$CD$155:$DC$1048576,MATCH($A416,'Hoja de Trabajo para listado'!$CD$155:$CD$1048576,0),MATCH((CUADRO!I$4&amp;$E416),'Hoja de Trabajo para listado'!$CD$151:$DC$151,0)),0)</f>
        <v>0</v>
      </c>
      <c r="J416" s="245">
        <f ca="1">+IFERROR(INDEX('Hoja de Trabajo para listado'!$A$155:$Z$1048576,MATCH($A416,'Hoja de Trabajo para listado'!$A$155:$A$1048576,0),MATCH((CUADRO!J$4&amp;$E416),'Hoja de Trabajo para listado'!$A$151:$Z$151,0)),0)+IFERROR(INDEX('Hoja de Trabajo para listado'!$AB$155:$BA$1048576,MATCH($A416,'Hoja de Trabajo para listado'!$AB$155:$AB$1048576,0),MATCH((CUADRO!J$4&amp;$E416),'Hoja de Trabajo para listado'!$AB$151:$BA$151,0)),0)+IFERROR(INDEX('Hoja de Trabajo para listado'!$BC$155:$CB$1048576,MATCH($A416,'Hoja de Trabajo para listado'!$BC$155:$BC$1048576,0),MATCH((CUADRO!J$4&amp;$E416),'Hoja de Trabajo para listado'!$BC$151:$CB$151,0)),0)+IFERROR(INDEX('Hoja de Trabajo para listado'!$DE$153:$DG$274,MATCH($A416,'Hoja de Trabajo para listado'!$DE$153:$DE$1048576,0),MATCH((CUADRO!J$4&amp;$E416),'Hoja de Trabajo para listado'!$DE$151:$DG$151,0)),0)+IFERROR(INDEX('Hoja de Trabajo para listado'!$CD$155:$DC$1048576,MATCH($A416,'Hoja de Trabajo para listado'!$CD$155:$CD$1048576,0),MATCH((CUADRO!J$4&amp;$E416),'Hoja de Trabajo para listado'!$CD$151:$DC$151,0)),0)</f>
        <v>8242941.1500000004</v>
      </c>
      <c r="K416" s="245">
        <f ca="1">+IFERROR(INDEX('Hoja de Trabajo para listado'!$A$155:$Z$1048576,MATCH($A416,'Hoja de Trabajo para listado'!$A$155:$A$1048576,0),MATCH((CUADRO!K$4&amp;$E416),'Hoja de Trabajo para listado'!$A$151:$Z$151,0)),0)+IFERROR(INDEX('Hoja de Trabajo para listado'!$AB$155:$BA$1048576,MATCH($A416,'Hoja de Trabajo para listado'!$AB$155:$AB$1048576,0),MATCH((CUADRO!K$4&amp;$E416),'Hoja de Trabajo para listado'!$AB$151:$BA$151,0)),0)+IFERROR(INDEX('Hoja de Trabajo para listado'!$BC$155:$CB$1048576,MATCH($A416,'Hoja de Trabajo para listado'!$BC$155:$BC$1048576,0),MATCH((CUADRO!K$4&amp;$E416),'Hoja de Trabajo para listado'!$BC$151:$CB$151,0)),0)+IFERROR(INDEX('Hoja de Trabajo para listado'!$DE$153:$DG$274,MATCH($A416,'Hoja de Trabajo para listado'!$DE$153:$DE$1048576,0),MATCH((CUADRO!K$4&amp;$E416),'Hoja de Trabajo para listado'!$DE$151:$DG$151,0)),0)+IFERROR(INDEX('Hoja de Trabajo para listado'!$CD$155:$DC$1048576,MATCH($A416,'Hoja de Trabajo para listado'!$CD$155:$CD$1048576,0),MATCH((CUADRO!K$4&amp;$E416),'Hoja de Trabajo para listado'!$CD$151:$DC$151,0)),0)</f>
        <v>0</v>
      </c>
      <c r="L416" s="245">
        <f ca="1">+IFERROR(INDEX('Hoja de Trabajo para listado'!$A$155:$Z$1048576,MATCH($A416,'Hoja de Trabajo para listado'!$A$155:$A$1048576,0),MATCH((CUADRO!L$4&amp;$E416),'Hoja de Trabajo para listado'!$A$151:$Z$151,0)),0)+IFERROR(INDEX('Hoja de Trabajo para listado'!$AB$155:$BA$1048576,MATCH($A416,'Hoja de Trabajo para listado'!$AB$155:$AB$1048576,0),MATCH((CUADRO!L$4&amp;$E416),'Hoja de Trabajo para listado'!$AB$151:$BA$151,0)),0)+IFERROR(INDEX('Hoja de Trabajo para listado'!$BC$155:$CB$1048576,MATCH($A416,'Hoja de Trabajo para listado'!$BC$155:$BC$1048576,0),MATCH((CUADRO!L$4&amp;$E416),'Hoja de Trabajo para listado'!$BC$151:$CB$151,0)),0)+IFERROR(INDEX('Hoja de Trabajo para listado'!$DE$153:$DG$274,MATCH($A416,'Hoja de Trabajo para listado'!$DE$153:$DE$1048576,0),MATCH((CUADRO!L$4&amp;$E416),'Hoja de Trabajo para listado'!$DE$151:$DG$151,0)),0)+IFERROR(INDEX('Hoja de Trabajo para listado'!$CD$155:$DC$1048576,MATCH($A416,'Hoja de Trabajo para listado'!$CD$155:$CD$1048576,0),MATCH((CUADRO!L$4&amp;$E416),'Hoja de Trabajo para listado'!$CD$151:$DC$151,0)),0)</f>
        <v>0</v>
      </c>
      <c r="M416" s="245">
        <f ca="1">+IFERROR(INDEX('Hoja de Trabajo para listado'!$A$155:$Z$1048576,MATCH($A416,'Hoja de Trabajo para listado'!$A$155:$A$1048576,0),MATCH((CUADRO!M$4&amp;$E416),'Hoja de Trabajo para listado'!$A$151:$Z$151,0)),0)+IFERROR(INDEX('Hoja de Trabajo para listado'!$AB$155:$BA$1048576,MATCH($A416,'Hoja de Trabajo para listado'!$AB$155:$AB$1048576,0),MATCH((CUADRO!M$4&amp;$E416),'Hoja de Trabajo para listado'!$AB$151:$BA$151,0)),0)+IFERROR(INDEX('Hoja de Trabajo para listado'!$BC$155:$CB$1048576,MATCH($A416,'Hoja de Trabajo para listado'!$BC$155:$BC$1048576,0),MATCH((CUADRO!M$4&amp;$E416),'Hoja de Trabajo para listado'!$BC$151:$CB$151,0)),0)+IFERROR(INDEX('Hoja de Trabajo para listado'!$DE$153:$DG$274,MATCH($A416,'Hoja de Trabajo para listado'!$DE$153:$DE$1048576,0),MATCH((CUADRO!M$4&amp;$E416),'Hoja de Trabajo para listado'!$DE$151:$DG$151,0)),0)+IFERROR(INDEX('Hoja de Trabajo para listado'!$CD$155:$DC$1048576,MATCH($A416,'Hoja de Trabajo para listado'!$CD$155:$CD$1048576,0),MATCH((CUADRO!M$4&amp;$E416),'Hoja de Trabajo para listado'!$CD$151:$DC$151,0)),0)</f>
        <v>0</v>
      </c>
      <c r="N416" s="245">
        <f ca="1">+IFERROR(INDEX('Hoja de Trabajo para listado'!$A$155:$Z$1048576,MATCH($A416,'Hoja de Trabajo para listado'!$A$155:$A$1048576,0),MATCH((CUADRO!N$4&amp;$E416),'Hoja de Trabajo para listado'!$A$151:$Z$151,0)),0)+IFERROR(INDEX('Hoja de Trabajo para listado'!$AB$155:$BA$1048576,MATCH($A416,'Hoja de Trabajo para listado'!$AB$155:$AB$1048576,0),MATCH((CUADRO!N$4&amp;$E416),'Hoja de Trabajo para listado'!$AB$151:$BA$151,0)),0)+IFERROR(INDEX('Hoja de Trabajo para listado'!$BC$155:$CB$1048576,MATCH($A416,'Hoja de Trabajo para listado'!$BC$155:$BC$1048576,0),MATCH((CUADRO!N$4&amp;$E416),'Hoja de Trabajo para listado'!$BC$151:$CB$151,0)),0)+IFERROR(INDEX('Hoja de Trabajo para listado'!$DE$153:$DG$274,MATCH($A416,'Hoja de Trabajo para listado'!$DE$153:$DE$1048576,0),MATCH((CUADRO!N$4&amp;$E416),'Hoja de Trabajo para listado'!$DE$151:$DG$151,0)),0)+IFERROR(INDEX('Hoja de Trabajo para listado'!$CD$155:$DC$1048576,MATCH($A416,'Hoja de Trabajo para listado'!$CD$155:$CD$1048576,0),MATCH((CUADRO!N$4&amp;$E416),'Hoja de Trabajo para listado'!$CD$151:$DC$151,0)),0)</f>
        <v>0</v>
      </c>
      <c r="O416" s="245">
        <f ca="1">+IFERROR(INDEX('Hoja de Trabajo para listado'!$A$155:$Z$1048576,MATCH($A416,'Hoja de Trabajo para listado'!$A$155:$A$1048576,0),MATCH((CUADRO!O$4&amp;$E416),'Hoja de Trabajo para listado'!$A$151:$Z$151,0)),0)+IFERROR(INDEX('Hoja de Trabajo para listado'!$AB$155:$BA$1048576,MATCH($A416,'Hoja de Trabajo para listado'!$AB$155:$AB$1048576,0),MATCH((CUADRO!O$4&amp;$E416),'Hoja de Trabajo para listado'!$AB$151:$BA$151,0)),0)+IFERROR(INDEX('Hoja de Trabajo para listado'!$BC$155:$CB$1048576,MATCH($A416,'Hoja de Trabajo para listado'!$BC$155:$BC$1048576,0),MATCH((CUADRO!O$4&amp;$E416),'Hoja de Trabajo para listado'!$BC$151:$CB$151,0)),0)+IFERROR(INDEX('Hoja de Trabajo para listado'!$DE$153:$DG$274,MATCH($A416,'Hoja de Trabajo para listado'!$DE$153:$DE$1048576,0),MATCH((CUADRO!O$4&amp;$E416),'Hoja de Trabajo para listado'!$DE$151:$DG$151,0)),0)+IFERROR(INDEX('Hoja de Trabajo para listado'!$CD$155:$DC$1048576,MATCH($A416,'Hoja de Trabajo para listado'!$CD$155:$CD$1048576,0),MATCH((CUADRO!O$4&amp;$E416),'Hoja de Trabajo para listado'!$CD$151:$DC$151,0)),0)</f>
        <v>0</v>
      </c>
      <c r="P416" s="245">
        <f ca="1">+IFERROR(INDEX('Hoja de Trabajo para listado'!$A$155:$Z$1048576,MATCH($A416,'Hoja de Trabajo para listado'!$A$155:$A$1048576,0),MATCH((CUADRO!P$4&amp;$E416),'Hoja de Trabajo para listado'!$A$151:$Z$151,0)),0)+IFERROR(INDEX('Hoja de Trabajo para listado'!$AB$155:$BA$1048576,MATCH($A416,'Hoja de Trabajo para listado'!$AB$155:$AB$1048576,0),MATCH((CUADRO!P$4&amp;$E416),'Hoja de Trabajo para listado'!$AB$151:$BA$151,0)),0)+IFERROR(INDEX('Hoja de Trabajo para listado'!$BC$155:$CB$1048576,MATCH($A416,'Hoja de Trabajo para listado'!$BC$155:$BC$1048576,0),MATCH((CUADRO!P$4&amp;$E416),'Hoja de Trabajo para listado'!$BC$151:$CB$151,0)),0)+IFERROR(INDEX('Hoja de Trabajo para listado'!$DE$153:$DG$274,MATCH($A416,'Hoja de Trabajo para listado'!$DE$153:$DE$1048576,0),MATCH((CUADRO!P$4&amp;$E416),'Hoja de Trabajo para listado'!$DE$151:$DG$151,0)),0)+IFERROR(INDEX('Hoja de Trabajo para listado'!$CD$155:$DC$1048576,MATCH($A416,'Hoja de Trabajo para listado'!$CD$155:$CD$1048576,0),MATCH((CUADRO!P$4&amp;$E416),'Hoja de Trabajo para listado'!$CD$151:$DC$151,0)),0)</f>
        <v>0</v>
      </c>
      <c r="Q416" s="245">
        <f ca="1">+IFERROR(INDEX('Hoja de Trabajo para listado'!$A$155:$Z$1048576,MATCH($A416,'Hoja de Trabajo para listado'!$A$155:$A$1048576,0),MATCH((CUADRO!Q$4&amp;$E416),'Hoja de Trabajo para listado'!$A$151:$Z$151,0)),0)+IFERROR(INDEX('Hoja de Trabajo para listado'!$AB$155:$BA$1048576,MATCH($A416,'Hoja de Trabajo para listado'!$AB$155:$AB$1048576,0),MATCH((CUADRO!Q$4&amp;$E416),'Hoja de Trabajo para listado'!$AB$151:$BA$151,0)),0)+IFERROR(INDEX('Hoja de Trabajo para listado'!$BC$155:$CB$1048576,MATCH($A416,'Hoja de Trabajo para listado'!$BC$155:$BC$1048576,0),MATCH((CUADRO!Q$4&amp;$E416),'Hoja de Trabajo para listado'!$BC$151:$CB$151,0)),0)+IFERROR(INDEX('Hoja de Trabajo para listado'!$DE$153:$DG$274,MATCH($A416,'Hoja de Trabajo para listado'!$DE$153:$DE$1048576,0),MATCH((CUADRO!Q$4&amp;$E416),'Hoja de Trabajo para listado'!$DE$151:$DG$151,0)),0)+IFERROR(INDEX('Hoja de Trabajo para listado'!$CD$155:$DC$1048576,MATCH($A416,'Hoja de Trabajo para listado'!$CD$155:$CD$1048576,0),MATCH((CUADRO!Q$4&amp;$E416),'Hoja de Trabajo para listado'!$CD$151:$DC$151,0)),0)</f>
        <v>0</v>
      </c>
      <c r="R416" s="245">
        <f t="shared" ca="1" si="19"/>
        <v>8242941.1500000004</v>
      </c>
      <c r="S416" s="363"/>
      <c r="T416" s="245">
        <f ca="1">+S415</f>
        <v>8242941.1500000004</v>
      </c>
      <c r="U416" s="244">
        <f t="shared" si="20"/>
        <v>2</v>
      </c>
      <c r="V416" s="333" t="str">
        <f>+VLOOKUP(A416,bd_lista!$A$3:$E$592,5,FALSE)</f>
        <v>Instituciones Financieras no Bancarias</v>
      </c>
      <c r="W416" s="388"/>
      <c r="X416" s="242">
        <v>0</v>
      </c>
      <c r="Y416" s="242" t="e">
        <f>+VLOOKUP(X416,bd_lista!$A$3:$C$592,3,FALSE)</f>
        <v>#N/A</v>
      </c>
      <c r="Z416" s="292"/>
      <c r="AA416" s="293"/>
    </row>
    <row r="417" spans="1:27" ht="15" hidden="1" customHeight="1">
      <c r="A417" s="251">
        <v>867</v>
      </c>
      <c r="B417" s="392">
        <f>+A417</f>
        <v>867</v>
      </c>
      <c r="C417" s="247" t="str">
        <f>+VLOOKUP(A417,bd_lista!$A$3:$C$592,3,FALSE)</f>
        <v>Fondo Rotatorio de Fomento Productivo Regional</v>
      </c>
      <c r="D417" s="389" t="str">
        <f>+C417</f>
        <v>Fondo Rotatorio de Fomento Productivo Regional</v>
      </c>
      <c r="E417" s="242" t="s">
        <v>1304</v>
      </c>
      <c r="F417" s="243">
        <f ca="1">+IFERROR(INDEX('Hoja de Trabajo para listado'!$A$155:$Z$1048576,MATCH($A417,'Hoja de Trabajo para listado'!$A$155:$A$1048576,0),MATCH((CUADRO!F$4&amp;$E417),'Hoja de Trabajo para listado'!$A$151:$Z$151,0)),0)+IFERROR(INDEX('Hoja de Trabajo para listado'!$AB$155:$BA$1048576,MATCH($A417,'Hoja de Trabajo para listado'!$AB$155:$AB$1048576,0),MATCH((CUADRO!F$4&amp;$E417),'Hoja de Trabajo para listado'!$AB$151:$BA$151,0)),0)+IFERROR(INDEX('Hoja de Trabajo para listado'!$BC$155:$CB$1048576,MATCH($A417,'Hoja de Trabajo para listado'!$BC$155:$BC$1048576,0),MATCH((CUADRO!F$4&amp;$E417),'Hoja de Trabajo para listado'!$BC$151:$CB$151,0)),0)+IFERROR(INDEX('Hoja de Trabajo para listado'!$DE$153:$DG$274,MATCH($A417,'Hoja de Trabajo para listado'!$DE$153:$DE$1048576,0),MATCH((CUADRO!F$4&amp;$E417),'Hoja de Trabajo para listado'!$DE$151:$DG$151,0)),0)+IFERROR(INDEX('Hoja de Trabajo para listado'!$CD$155:$DC$1048576,MATCH($A417,'Hoja de Trabajo para listado'!$CD$155:$CD$1048576,0),MATCH((CUADRO!F$4&amp;$E417),'Hoja de Trabajo para listado'!$CD$151:$DC$151,0)),0)</f>
        <v>0</v>
      </c>
      <c r="G417" s="243">
        <f ca="1">+IFERROR(INDEX('Hoja de Trabajo para listado'!$A$155:$Z$1048576,MATCH($A417,'Hoja de Trabajo para listado'!$A$155:$A$1048576,0),MATCH((CUADRO!G$4&amp;$E417),'Hoja de Trabajo para listado'!$A$151:$Z$151,0)),0)+IFERROR(INDEX('Hoja de Trabajo para listado'!$AB$155:$BA$1048576,MATCH($A417,'Hoja de Trabajo para listado'!$AB$155:$AB$1048576,0),MATCH((CUADRO!G$4&amp;$E417),'Hoja de Trabajo para listado'!$AB$151:$BA$151,0)),0)+IFERROR(INDEX('Hoja de Trabajo para listado'!$BC$155:$CB$1048576,MATCH($A417,'Hoja de Trabajo para listado'!$BC$155:$BC$1048576,0),MATCH((CUADRO!G$4&amp;$E417),'Hoja de Trabajo para listado'!$BC$151:$CB$151,0)),0)+IFERROR(INDEX('Hoja de Trabajo para listado'!$DE$153:$DG$274,MATCH($A417,'Hoja de Trabajo para listado'!$DE$153:$DE$1048576,0),MATCH((CUADRO!G$4&amp;$E417),'Hoja de Trabajo para listado'!$DE$151:$DG$151,0)),0)+IFERROR(INDEX('Hoja de Trabajo para listado'!$CD$155:$DC$1048576,MATCH($A417,'Hoja de Trabajo para listado'!$CD$155:$CD$1048576,0),MATCH((CUADRO!G$4&amp;$E417),'Hoja de Trabajo para listado'!$CD$151:$DC$151,0)),0)</f>
        <v>0</v>
      </c>
      <c r="H417" s="243">
        <f ca="1">+IFERROR(INDEX('Hoja de Trabajo para listado'!$A$155:$Z$1048576,MATCH($A417,'Hoja de Trabajo para listado'!$A$155:$A$1048576,0),MATCH((CUADRO!H$4&amp;$E417),'Hoja de Trabajo para listado'!$A$151:$Z$151,0)),0)+IFERROR(INDEX('Hoja de Trabajo para listado'!$AB$155:$BA$1048576,MATCH($A417,'Hoja de Trabajo para listado'!$AB$155:$AB$1048576,0),MATCH((CUADRO!H$4&amp;$E417),'Hoja de Trabajo para listado'!$AB$151:$BA$151,0)),0)+IFERROR(INDEX('Hoja de Trabajo para listado'!$BC$155:$CB$1048576,MATCH($A417,'Hoja de Trabajo para listado'!$BC$155:$BC$1048576,0),MATCH((CUADRO!H$4&amp;$E417),'Hoja de Trabajo para listado'!$BC$151:$CB$151,0)),0)+IFERROR(INDEX('Hoja de Trabajo para listado'!$DE$153:$DG$274,MATCH($A417,'Hoja de Trabajo para listado'!$DE$153:$DE$1048576,0),MATCH((CUADRO!H$4&amp;$E417),'Hoja de Trabajo para listado'!$DE$151:$DG$151,0)),0)+IFERROR(INDEX('Hoja de Trabajo para listado'!$CD$155:$DC$1048576,MATCH($A417,'Hoja de Trabajo para listado'!$CD$155:$CD$1048576,0),MATCH((CUADRO!H$4&amp;$E417),'Hoja de Trabajo para listado'!$CD$151:$DC$151,0)),0)</f>
        <v>0</v>
      </c>
      <c r="I417" s="243">
        <f ca="1">+IFERROR(INDEX('Hoja de Trabajo para listado'!$A$155:$Z$1048576,MATCH($A417,'Hoja de Trabajo para listado'!$A$155:$A$1048576,0),MATCH((CUADRO!I$4&amp;$E417),'Hoja de Trabajo para listado'!$A$151:$Z$151,0)),0)+IFERROR(INDEX('Hoja de Trabajo para listado'!$AB$155:$BA$1048576,MATCH($A417,'Hoja de Trabajo para listado'!$AB$155:$AB$1048576,0),MATCH((CUADRO!I$4&amp;$E417),'Hoja de Trabajo para listado'!$AB$151:$BA$151,0)),0)+IFERROR(INDEX('Hoja de Trabajo para listado'!$BC$155:$CB$1048576,MATCH($A417,'Hoja de Trabajo para listado'!$BC$155:$BC$1048576,0),MATCH((CUADRO!I$4&amp;$E417),'Hoja de Trabajo para listado'!$BC$151:$CB$151,0)),0)+IFERROR(INDEX('Hoja de Trabajo para listado'!$DE$153:$DG$274,MATCH($A417,'Hoja de Trabajo para listado'!$DE$153:$DE$1048576,0),MATCH((CUADRO!I$4&amp;$E417),'Hoja de Trabajo para listado'!$DE$151:$DG$151,0)),0)+IFERROR(INDEX('Hoja de Trabajo para listado'!$CD$155:$DC$1048576,MATCH($A417,'Hoja de Trabajo para listado'!$CD$155:$CD$1048576,0),MATCH((CUADRO!I$4&amp;$E417),'Hoja de Trabajo para listado'!$CD$151:$DC$151,0)),0)</f>
        <v>0</v>
      </c>
      <c r="J417" s="243">
        <f ca="1">+IFERROR(INDEX('Hoja de Trabajo para listado'!$A$155:$Z$1048576,MATCH($A417,'Hoja de Trabajo para listado'!$A$155:$A$1048576,0),MATCH((CUADRO!J$4&amp;$E417),'Hoja de Trabajo para listado'!$A$151:$Z$151,0)),0)+IFERROR(INDEX('Hoja de Trabajo para listado'!$AB$155:$BA$1048576,MATCH($A417,'Hoja de Trabajo para listado'!$AB$155:$AB$1048576,0),MATCH((CUADRO!J$4&amp;$E417),'Hoja de Trabajo para listado'!$AB$151:$BA$151,0)),0)+IFERROR(INDEX('Hoja de Trabajo para listado'!$BC$155:$CB$1048576,MATCH($A417,'Hoja de Trabajo para listado'!$BC$155:$BC$1048576,0),MATCH((CUADRO!J$4&amp;$E417),'Hoja de Trabajo para listado'!$BC$151:$CB$151,0)),0)+IFERROR(INDEX('Hoja de Trabajo para listado'!$DE$153:$DG$274,MATCH($A417,'Hoja de Trabajo para listado'!$DE$153:$DE$1048576,0),MATCH((CUADRO!J$4&amp;$E417),'Hoja de Trabajo para listado'!$DE$151:$DG$151,0)),0)+IFERROR(INDEX('Hoja de Trabajo para listado'!$CD$155:$DC$1048576,MATCH($A417,'Hoja de Trabajo para listado'!$CD$155:$CD$1048576,0),MATCH((CUADRO!J$4&amp;$E417),'Hoja de Trabajo para listado'!$CD$151:$DC$151,0)),0)</f>
        <v>0</v>
      </c>
      <c r="K417" s="243">
        <f ca="1">+IFERROR(INDEX('Hoja de Trabajo para listado'!$A$155:$Z$1048576,MATCH($A417,'Hoja de Trabajo para listado'!$A$155:$A$1048576,0),MATCH((CUADRO!K$4&amp;$E417),'Hoja de Trabajo para listado'!$A$151:$Z$151,0)),0)+IFERROR(INDEX('Hoja de Trabajo para listado'!$AB$155:$BA$1048576,MATCH($A417,'Hoja de Trabajo para listado'!$AB$155:$AB$1048576,0),MATCH((CUADRO!K$4&amp;$E417),'Hoja de Trabajo para listado'!$AB$151:$BA$151,0)),0)+IFERROR(INDEX('Hoja de Trabajo para listado'!$BC$155:$CB$1048576,MATCH($A417,'Hoja de Trabajo para listado'!$BC$155:$BC$1048576,0),MATCH((CUADRO!K$4&amp;$E417),'Hoja de Trabajo para listado'!$BC$151:$CB$151,0)),0)+IFERROR(INDEX('Hoja de Trabajo para listado'!$DE$153:$DG$274,MATCH($A417,'Hoja de Trabajo para listado'!$DE$153:$DE$1048576,0),MATCH((CUADRO!K$4&amp;$E417),'Hoja de Trabajo para listado'!$DE$151:$DG$151,0)),0)+IFERROR(INDEX('Hoja de Trabajo para listado'!$CD$155:$DC$1048576,MATCH($A417,'Hoja de Trabajo para listado'!$CD$155:$CD$1048576,0),MATCH((CUADRO!K$4&amp;$E417),'Hoja de Trabajo para listado'!$CD$151:$DC$151,0)),0)</f>
        <v>0</v>
      </c>
      <c r="L417" s="243">
        <f ca="1">+IFERROR(INDEX('Hoja de Trabajo para listado'!$A$155:$Z$1048576,MATCH($A417,'Hoja de Trabajo para listado'!$A$155:$A$1048576,0),MATCH((CUADRO!L$4&amp;$E417),'Hoja de Trabajo para listado'!$A$151:$Z$151,0)),0)+IFERROR(INDEX('Hoja de Trabajo para listado'!$AB$155:$BA$1048576,MATCH($A417,'Hoja de Trabajo para listado'!$AB$155:$AB$1048576,0),MATCH((CUADRO!L$4&amp;$E417),'Hoja de Trabajo para listado'!$AB$151:$BA$151,0)),0)+IFERROR(INDEX('Hoja de Trabajo para listado'!$BC$155:$CB$1048576,MATCH($A417,'Hoja de Trabajo para listado'!$BC$155:$BC$1048576,0),MATCH((CUADRO!L$4&amp;$E417),'Hoja de Trabajo para listado'!$BC$151:$CB$151,0)),0)+IFERROR(INDEX('Hoja de Trabajo para listado'!$DE$153:$DG$274,MATCH($A417,'Hoja de Trabajo para listado'!$DE$153:$DE$1048576,0),MATCH((CUADRO!L$4&amp;$E417),'Hoja de Trabajo para listado'!$DE$151:$DG$151,0)),0)+IFERROR(INDEX('Hoja de Trabajo para listado'!$CD$155:$DC$1048576,MATCH($A417,'Hoja de Trabajo para listado'!$CD$155:$CD$1048576,0),MATCH((CUADRO!L$4&amp;$E417),'Hoja de Trabajo para listado'!$CD$151:$DC$151,0)),0)</f>
        <v>0</v>
      </c>
      <c r="M417" s="243">
        <f ca="1">+IFERROR(INDEX('Hoja de Trabajo para listado'!$A$155:$Z$1048576,MATCH($A417,'Hoja de Trabajo para listado'!$A$155:$A$1048576,0),MATCH((CUADRO!M$4&amp;$E417),'Hoja de Trabajo para listado'!$A$151:$Z$151,0)),0)+IFERROR(INDEX('Hoja de Trabajo para listado'!$AB$155:$BA$1048576,MATCH($A417,'Hoja de Trabajo para listado'!$AB$155:$AB$1048576,0),MATCH((CUADRO!M$4&amp;$E417),'Hoja de Trabajo para listado'!$AB$151:$BA$151,0)),0)+IFERROR(INDEX('Hoja de Trabajo para listado'!$BC$155:$CB$1048576,MATCH($A417,'Hoja de Trabajo para listado'!$BC$155:$BC$1048576,0),MATCH((CUADRO!M$4&amp;$E417),'Hoja de Trabajo para listado'!$BC$151:$CB$151,0)),0)+IFERROR(INDEX('Hoja de Trabajo para listado'!$DE$153:$DG$274,MATCH($A417,'Hoja de Trabajo para listado'!$DE$153:$DE$1048576,0),MATCH((CUADRO!M$4&amp;$E417),'Hoja de Trabajo para listado'!$DE$151:$DG$151,0)),0)+IFERROR(INDEX('Hoja de Trabajo para listado'!$CD$155:$DC$1048576,MATCH($A417,'Hoja de Trabajo para listado'!$CD$155:$CD$1048576,0),MATCH((CUADRO!M$4&amp;$E417),'Hoja de Trabajo para listado'!$CD$151:$DC$151,0)),0)</f>
        <v>0</v>
      </c>
      <c r="N417" s="243">
        <f ca="1">+IFERROR(INDEX('Hoja de Trabajo para listado'!$A$155:$Z$1048576,MATCH($A417,'Hoja de Trabajo para listado'!$A$155:$A$1048576,0),MATCH((CUADRO!N$4&amp;$E417),'Hoja de Trabajo para listado'!$A$151:$Z$151,0)),0)+IFERROR(INDEX('Hoja de Trabajo para listado'!$AB$155:$BA$1048576,MATCH($A417,'Hoja de Trabajo para listado'!$AB$155:$AB$1048576,0),MATCH((CUADRO!N$4&amp;$E417),'Hoja de Trabajo para listado'!$AB$151:$BA$151,0)),0)+IFERROR(INDEX('Hoja de Trabajo para listado'!$BC$155:$CB$1048576,MATCH($A417,'Hoja de Trabajo para listado'!$BC$155:$BC$1048576,0),MATCH((CUADRO!N$4&amp;$E417),'Hoja de Trabajo para listado'!$BC$151:$CB$151,0)),0)+IFERROR(INDEX('Hoja de Trabajo para listado'!$DE$153:$DG$274,MATCH($A417,'Hoja de Trabajo para listado'!$DE$153:$DE$1048576,0),MATCH((CUADRO!N$4&amp;$E417),'Hoja de Trabajo para listado'!$DE$151:$DG$151,0)),0)+IFERROR(INDEX('Hoja de Trabajo para listado'!$CD$155:$DC$1048576,MATCH($A417,'Hoja de Trabajo para listado'!$CD$155:$CD$1048576,0),MATCH((CUADRO!N$4&amp;$E417),'Hoja de Trabajo para listado'!$CD$151:$DC$151,0)),0)</f>
        <v>0</v>
      </c>
      <c r="O417" s="243">
        <f ca="1">+IFERROR(INDEX('Hoja de Trabajo para listado'!$A$155:$Z$1048576,MATCH($A417,'Hoja de Trabajo para listado'!$A$155:$A$1048576,0),MATCH((CUADRO!O$4&amp;$E417),'Hoja de Trabajo para listado'!$A$151:$Z$151,0)),0)+IFERROR(INDEX('Hoja de Trabajo para listado'!$AB$155:$BA$1048576,MATCH($A417,'Hoja de Trabajo para listado'!$AB$155:$AB$1048576,0),MATCH((CUADRO!O$4&amp;$E417),'Hoja de Trabajo para listado'!$AB$151:$BA$151,0)),0)+IFERROR(INDEX('Hoja de Trabajo para listado'!$BC$155:$CB$1048576,MATCH($A417,'Hoja de Trabajo para listado'!$BC$155:$BC$1048576,0),MATCH((CUADRO!O$4&amp;$E417),'Hoja de Trabajo para listado'!$BC$151:$CB$151,0)),0)+IFERROR(INDEX('Hoja de Trabajo para listado'!$DE$153:$DG$274,MATCH($A417,'Hoja de Trabajo para listado'!$DE$153:$DE$1048576,0),MATCH((CUADRO!O$4&amp;$E417),'Hoja de Trabajo para listado'!$DE$151:$DG$151,0)),0)+IFERROR(INDEX('Hoja de Trabajo para listado'!$CD$155:$DC$1048576,MATCH($A417,'Hoja de Trabajo para listado'!$CD$155:$CD$1048576,0),MATCH((CUADRO!O$4&amp;$E417),'Hoja de Trabajo para listado'!$CD$151:$DC$151,0)),0)</f>
        <v>0</v>
      </c>
      <c r="P417" s="243">
        <f ca="1">+IFERROR(INDEX('Hoja de Trabajo para listado'!$A$155:$Z$1048576,MATCH($A417,'Hoja de Trabajo para listado'!$A$155:$A$1048576,0),MATCH((CUADRO!P$4&amp;$E417),'Hoja de Trabajo para listado'!$A$151:$Z$151,0)),0)+IFERROR(INDEX('Hoja de Trabajo para listado'!$AB$155:$BA$1048576,MATCH($A417,'Hoja de Trabajo para listado'!$AB$155:$AB$1048576,0),MATCH((CUADRO!P$4&amp;$E417),'Hoja de Trabajo para listado'!$AB$151:$BA$151,0)),0)+IFERROR(INDEX('Hoja de Trabajo para listado'!$BC$155:$CB$1048576,MATCH($A417,'Hoja de Trabajo para listado'!$BC$155:$BC$1048576,0),MATCH((CUADRO!P$4&amp;$E417),'Hoja de Trabajo para listado'!$BC$151:$CB$151,0)),0)+IFERROR(INDEX('Hoja de Trabajo para listado'!$DE$153:$DG$274,MATCH($A417,'Hoja de Trabajo para listado'!$DE$153:$DE$1048576,0),MATCH((CUADRO!P$4&amp;$E417),'Hoja de Trabajo para listado'!$DE$151:$DG$151,0)),0)+IFERROR(INDEX('Hoja de Trabajo para listado'!$CD$155:$DC$1048576,MATCH($A417,'Hoja de Trabajo para listado'!$CD$155:$CD$1048576,0),MATCH((CUADRO!P$4&amp;$E417),'Hoja de Trabajo para listado'!$CD$151:$DC$151,0)),0)</f>
        <v>0</v>
      </c>
      <c r="Q417" s="243">
        <f ca="1">+IFERROR(INDEX('Hoja de Trabajo para listado'!$A$155:$Z$1048576,MATCH($A417,'Hoja de Trabajo para listado'!$A$155:$A$1048576,0),MATCH((CUADRO!Q$4&amp;$E417),'Hoja de Trabajo para listado'!$A$151:$Z$151,0)),0)+IFERROR(INDEX('Hoja de Trabajo para listado'!$AB$155:$BA$1048576,MATCH($A417,'Hoja de Trabajo para listado'!$AB$155:$AB$1048576,0),MATCH((CUADRO!Q$4&amp;$E417),'Hoja de Trabajo para listado'!$AB$151:$BA$151,0)),0)+IFERROR(INDEX('Hoja de Trabajo para listado'!$BC$155:$CB$1048576,MATCH($A417,'Hoja de Trabajo para listado'!$BC$155:$BC$1048576,0),MATCH((CUADRO!Q$4&amp;$E417),'Hoja de Trabajo para listado'!$BC$151:$CB$151,0)),0)+IFERROR(INDEX('Hoja de Trabajo para listado'!$DE$153:$DG$274,MATCH($A417,'Hoja de Trabajo para listado'!$DE$153:$DE$1048576,0),MATCH((CUADRO!Q$4&amp;$E417),'Hoja de Trabajo para listado'!$DE$151:$DG$151,0)),0)+IFERROR(INDEX('Hoja de Trabajo para listado'!$CD$155:$DC$1048576,MATCH($A417,'Hoja de Trabajo para listado'!$CD$155:$CD$1048576,0),MATCH((CUADRO!Q$4&amp;$E417),'Hoja de Trabajo para listado'!$CD$151:$DC$151,0)),0)</f>
        <v>0</v>
      </c>
      <c r="R417" s="243">
        <f t="shared" ca="1" si="19"/>
        <v>0</v>
      </c>
      <c r="S417" s="263"/>
      <c r="T417" s="243">
        <f ca="1">+T418</f>
        <v>0</v>
      </c>
      <c r="U417" s="242">
        <f t="shared" si="20"/>
        <v>1</v>
      </c>
      <c r="V417" s="333" t="str">
        <f>+VLOOKUP(A417,bd_lista!$A$3:$E$592,5,FALSE)</f>
        <v>Instituciones Financieras no Bancarias Regionales</v>
      </c>
      <c r="W417" s="387" t="str">
        <f>+V417</f>
        <v>Instituciones Financieras no Bancarias Regionales</v>
      </c>
      <c r="X417" s="242">
        <v>0</v>
      </c>
      <c r="Y417" s="242" t="e">
        <f>+VLOOKUP(X417,bd_lista!$A$3:$C$592,3,FALSE)</f>
        <v>#N/A</v>
      </c>
      <c r="Z417" s="294">
        <f>+X417</f>
        <v>0</v>
      </c>
      <c r="AA417" s="319" t="e">
        <f>+Y417</f>
        <v>#N/A</v>
      </c>
    </row>
    <row r="418" spans="1:27" ht="15" hidden="1" customHeight="1">
      <c r="A418" s="251">
        <v>867</v>
      </c>
      <c r="B418" s="393"/>
      <c r="C418" s="333" t="str">
        <f>+VLOOKUP(A418,bd_lista!$A$3:$C$592,3,FALSE)</f>
        <v>Fondo Rotatorio de Fomento Productivo Regional</v>
      </c>
      <c r="D418" s="390"/>
      <c r="E418" s="244" t="s">
        <v>1305</v>
      </c>
      <c r="F418" s="245">
        <f ca="1">+IFERROR(INDEX('Hoja de Trabajo para listado'!$A$155:$Z$1048576,MATCH($A418,'Hoja de Trabajo para listado'!$A$155:$A$1048576,0),MATCH((CUADRO!F$4&amp;$E418),'Hoja de Trabajo para listado'!$A$151:$Z$151,0)),0)+IFERROR(INDEX('Hoja de Trabajo para listado'!$AB$155:$BA$1048576,MATCH($A418,'Hoja de Trabajo para listado'!$AB$155:$AB$1048576,0),MATCH((CUADRO!F$4&amp;$E418),'Hoja de Trabajo para listado'!$AB$151:$BA$151,0)),0)+IFERROR(INDEX('Hoja de Trabajo para listado'!$BC$155:$CB$1048576,MATCH($A418,'Hoja de Trabajo para listado'!$BC$155:$BC$1048576,0),MATCH((CUADRO!F$4&amp;$E418),'Hoja de Trabajo para listado'!$BC$151:$CB$151,0)),0)+IFERROR(INDEX('Hoja de Trabajo para listado'!$DE$153:$DG$274,MATCH($A418,'Hoja de Trabajo para listado'!$DE$153:$DE$1048576,0),MATCH((CUADRO!F$4&amp;$E418),'Hoja de Trabajo para listado'!$DE$151:$DG$151,0)),0)+IFERROR(INDEX('Hoja de Trabajo para listado'!$CD$155:$DC$1048576,MATCH($A418,'Hoja de Trabajo para listado'!$CD$155:$CD$1048576,0),MATCH((CUADRO!F$4&amp;$E418),'Hoja de Trabajo para listado'!$CD$151:$DC$151,0)),0)</f>
        <v>0</v>
      </c>
      <c r="G418" s="245">
        <f ca="1">+IFERROR(INDEX('Hoja de Trabajo para listado'!$A$155:$Z$1048576,MATCH($A418,'Hoja de Trabajo para listado'!$A$155:$A$1048576,0),MATCH((CUADRO!G$4&amp;$E418),'Hoja de Trabajo para listado'!$A$151:$Z$151,0)),0)+IFERROR(INDEX('Hoja de Trabajo para listado'!$AB$155:$BA$1048576,MATCH($A418,'Hoja de Trabajo para listado'!$AB$155:$AB$1048576,0),MATCH((CUADRO!G$4&amp;$E418),'Hoja de Trabajo para listado'!$AB$151:$BA$151,0)),0)+IFERROR(INDEX('Hoja de Trabajo para listado'!$BC$155:$CB$1048576,MATCH($A418,'Hoja de Trabajo para listado'!$BC$155:$BC$1048576,0),MATCH((CUADRO!G$4&amp;$E418),'Hoja de Trabajo para listado'!$BC$151:$CB$151,0)),0)+IFERROR(INDEX('Hoja de Trabajo para listado'!$DE$153:$DG$274,MATCH($A418,'Hoja de Trabajo para listado'!$DE$153:$DE$1048576,0),MATCH((CUADRO!G$4&amp;$E418),'Hoja de Trabajo para listado'!$DE$151:$DG$151,0)),0)+IFERROR(INDEX('Hoja de Trabajo para listado'!$CD$155:$DC$1048576,MATCH($A418,'Hoja de Trabajo para listado'!$CD$155:$CD$1048576,0),MATCH((CUADRO!G$4&amp;$E418),'Hoja de Trabajo para listado'!$CD$151:$DC$151,0)),0)</f>
        <v>0</v>
      </c>
      <c r="H418" s="245">
        <f ca="1">+IFERROR(INDEX('Hoja de Trabajo para listado'!$A$155:$Z$1048576,MATCH($A418,'Hoja de Trabajo para listado'!$A$155:$A$1048576,0),MATCH((CUADRO!H$4&amp;$E418),'Hoja de Trabajo para listado'!$A$151:$Z$151,0)),0)+IFERROR(INDEX('Hoja de Trabajo para listado'!$AB$155:$BA$1048576,MATCH($A418,'Hoja de Trabajo para listado'!$AB$155:$AB$1048576,0),MATCH((CUADRO!H$4&amp;$E418),'Hoja de Trabajo para listado'!$AB$151:$BA$151,0)),0)+IFERROR(INDEX('Hoja de Trabajo para listado'!$BC$155:$CB$1048576,MATCH($A418,'Hoja de Trabajo para listado'!$BC$155:$BC$1048576,0),MATCH((CUADRO!H$4&amp;$E418),'Hoja de Trabajo para listado'!$BC$151:$CB$151,0)),0)+IFERROR(INDEX('Hoja de Trabajo para listado'!$DE$153:$DG$274,MATCH($A418,'Hoja de Trabajo para listado'!$DE$153:$DE$1048576,0),MATCH((CUADRO!H$4&amp;$E418),'Hoja de Trabajo para listado'!$DE$151:$DG$151,0)),0)+IFERROR(INDEX('Hoja de Trabajo para listado'!$CD$155:$DC$1048576,MATCH($A418,'Hoja de Trabajo para listado'!$CD$155:$CD$1048576,0),MATCH((CUADRO!H$4&amp;$E418),'Hoja de Trabajo para listado'!$CD$151:$DC$151,0)),0)</f>
        <v>0</v>
      </c>
      <c r="I418" s="245">
        <f ca="1">+IFERROR(INDEX('Hoja de Trabajo para listado'!$A$155:$Z$1048576,MATCH($A418,'Hoja de Trabajo para listado'!$A$155:$A$1048576,0),MATCH((CUADRO!I$4&amp;$E418),'Hoja de Trabajo para listado'!$A$151:$Z$151,0)),0)+IFERROR(INDEX('Hoja de Trabajo para listado'!$AB$155:$BA$1048576,MATCH($A418,'Hoja de Trabajo para listado'!$AB$155:$AB$1048576,0),MATCH((CUADRO!I$4&amp;$E418),'Hoja de Trabajo para listado'!$AB$151:$BA$151,0)),0)+IFERROR(INDEX('Hoja de Trabajo para listado'!$BC$155:$CB$1048576,MATCH($A418,'Hoja de Trabajo para listado'!$BC$155:$BC$1048576,0),MATCH((CUADRO!I$4&amp;$E418),'Hoja de Trabajo para listado'!$BC$151:$CB$151,0)),0)+IFERROR(INDEX('Hoja de Trabajo para listado'!$DE$153:$DG$274,MATCH($A418,'Hoja de Trabajo para listado'!$DE$153:$DE$1048576,0),MATCH((CUADRO!I$4&amp;$E418),'Hoja de Trabajo para listado'!$DE$151:$DG$151,0)),0)+IFERROR(INDEX('Hoja de Trabajo para listado'!$CD$155:$DC$1048576,MATCH($A418,'Hoja de Trabajo para listado'!$CD$155:$CD$1048576,0),MATCH((CUADRO!I$4&amp;$E418),'Hoja de Trabajo para listado'!$CD$151:$DC$151,0)),0)</f>
        <v>0</v>
      </c>
      <c r="J418" s="245">
        <f ca="1">+IFERROR(INDEX('Hoja de Trabajo para listado'!$A$155:$Z$1048576,MATCH($A418,'Hoja de Trabajo para listado'!$A$155:$A$1048576,0),MATCH((CUADRO!J$4&amp;$E418),'Hoja de Trabajo para listado'!$A$151:$Z$151,0)),0)+IFERROR(INDEX('Hoja de Trabajo para listado'!$AB$155:$BA$1048576,MATCH($A418,'Hoja de Trabajo para listado'!$AB$155:$AB$1048576,0),MATCH((CUADRO!J$4&amp;$E418),'Hoja de Trabajo para listado'!$AB$151:$BA$151,0)),0)+IFERROR(INDEX('Hoja de Trabajo para listado'!$BC$155:$CB$1048576,MATCH($A418,'Hoja de Trabajo para listado'!$BC$155:$BC$1048576,0),MATCH((CUADRO!J$4&amp;$E418),'Hoja de Trabajo para listado'!$BC$151:$CB$151,0)),0)+IFERROR(INDEX('Hoja de Trabajo para listado'!$DE$153:$DG$274,MATCH($A418,'Hoja de Trabajo para listado'!$DE$153:$DE$1048576,0),MATCH((CUADRO!J$4&amp;$E418),'Hoja de Trabajo para listado'!$DE$151:$DG$151,0)),0)+IFERROR(INDEX('Hoja de Trabajo para listado'!$CD$155:$DC$1048576,MATCH($A418,'Hoja de Trabajo para listado'!$CD$155:$CD$1048576,0),MATCH((CUADRO!J$4&amp;$E418),'Hoja de Trabajo para listado'!$CD$151:$DC$151,0)),0)</f>
        <v>0</v>
      </c>
      <c r="K418" s="245">
        <f ca="1">+IFERROR(INDEX('Hoja de Trabajo para listado'!$A$155:$Z$1048576,MATCH($A418,'Hoja de Trabajo para listado'!$A$155:$A$1048576,0),MATCH((CUADRO!K$4&amp;$E418),'Hoja de Trabajo para listado'!$A$151:$Z$151,0)),0)+IFERROR(INDEX('Hoja de Trabajo para listado'!$AB$155:$BA$1048576,MATCH($A418,'Hoja de Trabajo para listado'!$AB$155:$AB$1048576,0),MATCH((CUADRO!K$4&amp;$E418),'Hoja de Trabajo para listado'!$AB$151:$BA$151,0)),0)+IFERROR(INDEX('Hoja de Trabajo para listado'!$BC$155:$CB$1048576,MATCH($A418,'Hoja de Trabajo para listado'!$BC$155:$BC$1048576,0),MATCH((CUADRO!K$4&amp;$E418),'Hoja de Trabajo para listado'!$BC$151:$CB$151,0)),0)+IFERROR(INDEX('Hoja de Trabajo para listado'!$DE$153:$DG$274,MATCH($A418,'Hoja de Trabajo para listado'!$DE$153:$DE$1048576,0),MATCH((CUADRO!K$4&amp;$E418),'Hoja de Trabajo para listado'!$DE$151:$DG$151,0)),0)+IFERROR(INDEX('Hoja de Trabajo para listado'!$CD$155:$DC$1048576,MATCH($A418,'Hoja de Trabajo para listado'!$CD$155:$CD$1048576,0),MATCH((CUADRO!K$4&amp;$E418),'Hoja de Trabajo para listado'!$CD$151:$DC$151,0)),0)</f>
        <v>0</v>
      </c>
      <c r="L418" s="245">
        <f ca="1">+IFERROR(INDEX('Hoja de Trabajo para listado'!$A$155:$Z$1048576,MATCH($A418,'Hoja de Trabajo para listado'!$A$155:$A$1048576,0),MATCH((CUADRO!L$4&amp;$E418),'Hoja de Trabajo para listado'!$A$151:$Z$151,0)),0)+IFERROR(INDEX('Hoja de Trabajo para listado'!$AB$155:$BA$1048576,MATCH($A418,'Hoja de Trabajo para listado'!$AB$155:$AB$1048576,0),MATCH((CUADRO!L$4&amp;$E418),'Hoja de Trabajo para listado'!$AB$151:$BA$151,0)),0)+IFERROR(INDEX('Hoja de Trabajo para listado'!$BC$155:$CB$1048576,MATCH($A418,'Hoja de Trabajo para listado'!$BC$155:$BC$1048576,0),MATCH((CUADRO!L$4&amp;$E418),'Hoja de Trabajo para listado'!$BC$151:$CB$151,0)),0)+IFERROR(INDEX('Hoja de Trabajo para listado'!$DE$153:$DG$274,MATCH($A418,'Hoja de Trabajo para listado'!$DE$153:$DE$1048576,0),MATCH((CUADRO!L$4&amp;$E418),'Hoja de Trabajo para listado'!$DE$151:$DG$151,0)),0)+IFERROR(INDEX('Hoja de Trabajo para listado'!$CD$155:$DC$1048576,MATCH($A418,'Hoja de Trabajo para listado'!$CD$155:$CD$1048576,0),MATCH((CUADRO!L$4&amp;$E418),'Hoja de Trabajo para listado'!$CD$151:$DC$151,0)),0)</f>
        <v>0</v>
      </c>
      <c r="M418" s="245">
        <f ca="1">+IFERROR(INDEX('Hoja de Trabajo para listado'!$A$155:$Z$1048576,MATCH($A418,'Hoja de Trabajo para listado'!$A$155:$A$1048576,0),MATCH((CUADRO!M$4&amp;$E418),'Hoja de Trabajo para listado'!$A$151:$Z$151,0)),0)+IFERROR(INDEX('Hoja de Trabajo para listado'!$AB$155:$BA$1048576,MATCH($A418,'Hoja de Trabajo para listado'!$AB$155:$AB$1048576,0),MATCH((CUADRO!M$4&amp;$E418),'Hoja de Trabajo para listado'!$AB$151:$BA$151,0)),0)+IFERROR(INDEX('Hoja de Trabajo para listado'!$BC$155:$CB$1048576,MATCH($A418,'Hoja de Trabajo para listado'!$BC$155:$BC$1048576,0),MATCH((CUADRO!M$4&amp;$E418),'Hoja de Trabajo para listado'!$BC$151:$CB$151,0)),0)+IFERROR(INDEX('Hoja de Trabajo para listado'!$DE$153:$DG$274,MATCH($A418,'Hoja de Trabajo para listado'!$DE$153:$DE$1048576,0),MATCH((CUADRO!M$4&amp;$E418),'Hoja de Trabajo para listado'!$DE$151:$DG$151,0)),0)+IFERROR(INDEX('Hoja de Trabajo para listado'!$CD$155:$DC$1048576,MATCH($A418,'Hoja de Trabajo para listado'!$CD$155:$CD$1048576,0),MATCH((CUADRO!M$4&amp;$E418),'Hoja de Trabajo para listado'!$CD$151:$DC$151,0)),0)</f>
        <v>0</v>
      </c>
      <c r="N418" s="245">
        <f ca="1">+IFERROR(INDEX('Hoja de Trabajo para listado'!$A$155:$Z$1048576,MATCH($A418,'Hoja de Trabajo para listado'!$A$155:$A$1048576,0),MATCH((CUADRO!N$4&amp;$E418),'Hoja de Trabajo para listado'!$A$151:$Z$151,0)),0)+IFERROR(INDEX('Hoja de Trabajo para listado'!$AB$155:$BA$1048576,MATCH($A418,'Hoja de Trabajo para listado'!$AB$155:$AB$1048576,0),MATCH((CUADRO!N$4&amp;$E418),'Hoja de Trabajo para listado'!$AB$151:$BA$151,0)),0)+IFERROR(INDEX('Hoja de Trabajo para listado'!$BC$155:$CB$1048576,MATCH($A418,'Hoja de Trabajo para listado'!$BC$155:$BC$1048576,0),MATCH((CUADRO!N$4&amp;$E418),'Hoja de Trabajo para listado'!$BC$151:$CB$151,0)),0)+IFERROR(INDEX('Hoja de Trabajo para listado'!$DE$153:$DG$274,MATCH($A418,'Hoja de Trabajo para listado'!$DE$153:$DE$1048576,0),MATCH((CUADRO!N$4&amp;$E418),'Hoja de Trabajo para listado'!$DE$151:$DG$151,0)),0)+IFERROR(INDEX('Hoja de Trabajo para listado'!$CD$155:$DC$1048576,MATCH($A418,'Hoja de Trabajo para listado'!$CD$155:$CD$1048576,0),MATCH((CUADRO!N$4&amp;$E418),'Hoja de Trabajo para listado'!$CD$151:$DC$151,0)),0)</f>
        <v>0</v>
      </c>
      <c r="O418" s="245">
        <f ca="1">+IFERROR(INDEX('Hoja de Trabajo para listado'!$A$155:$Z$1048576,MATCH($A418,'Hoja de Trabajo para listado'!$A$155:$A$1048576,0),MATCH((CUADRO!O$4&amp;$E418),'Hoja de Trabajo para listado'!$A$151:$Z$151,0)),0)+IFERROR(INDEX('Hoja de Trabajo para listado'!$AB$155:$BA$1048576,MATCH($A418,'Hoja de Trabajo para listado'!$AB$155:$AB$1048576,0),MATCH((CUADRO!O$4&amp;$E418),'Hoja de Trabajo para listado'!$AB$151:$BA$151,0)),0)+IFERROR(INDEX('Hoja de Trabajo para listado'!$BC$155:$CB$1048576,MATCH($A418,'Hoja de Trabajo para listado'!$BC$155:$BC$1048576,0),MATCH((CUADRO!O$4&amp;$E418),'Hoja de Trabajo para listado'!$BC$151:$CB$151,0)),0)+IFERROR(INDEX('Hoja de Trabajo para listado'!$DE$153:$DG$274,MATCH($A418,'Hoja de Trabajo para listado'!$DE$153:$DE$1048576,0),MATCH((CUADRO!O$4&amp;$E418),'Hoja de Trabajo para listado'!$DE$151:$DG$151,0)),0)+IFERROR(INDEX('Hoja de Trabajo para listado'!$CD$155:$DC$1048576,MATCH($A418,'Hoja de Trabajo para listado'!$CD$155:$CD$1048576,0),MATCH((CUADRO!O$4&amp;$E418),'Hoja de Trabajo para listado'!$CD$151:$DC$151,0)),0)</f>
        <v>0</v>
      </c>
      <c r="P418" s="245">
        <f ca="1">+IFERROR(INDEX('Hoja de Trabajo para listado'!$A$155:$Z$1048576,MATCH($A418,'Hoja de Trabajo para listado'!$A$155:$A$1048576,0),MATCH((CUADRO!P$4&amp;$E418),'Hoja de Trabajo para listado'!$A$151:$Z$151,0)),0)+IFERROR(INDEX('Hoja de Trabajo para listado'!$AB$155:$BA$1048576,MATCH($A418,'Hoja de Trabajo para listado'!$AB$155:$AB$1048576,0),MATCH((CUADRO!P$4&amp;$E418),'Hoja de Trabajo para listado'!$AB$151:$BA$151,0)),0)+IFERROR(INDEX('Hoja de Trabajo para listado'!$BC$155:$CB$1048576,MATCH($A418,'Hoja de Trabajo para listado'!$BC$155:$BC$1048576,0),MATCH((CUADRO!P$4&amp;$E418),'Hoja de Trabajo para listado'!$BC$151:$CB$151,0)),0)+IFERROR(INDEX('Hoja de Trabajo para listado'!$DE$153:$DG$274,MATCH($A418,'Hoja de Trabajo para listado'!$DE$153:$DE$1048576,0),MATCH((CUADRO!P$4&amp;$E418),'Hoja de Trabajo para listado'!$DE$151:$DG$151,0)),0)+IFERROR(INDEX('Hoja de Trabajo para listado'!$CD$155:$DC$1048576,MATCH($A418,'Hoja de Trabajo para listado'!$CD$155:$CD$1048576,0),MATCH((CUADRO!P$4&amp;$E418),'Hoja de Trabajo para listado'!$CD$151:$DC$151,0)),0)</f>
        <v>0</v>
      </c>
      <c r="Q418" s="245">
        <f ca="1">+IFERROR(INDEX('Hoja de Trabajo para listado'!$A$155:$Z$1048576,MATCH($A418,'Hoja de Trabajo para listado'!$A$155:$A$1048576,0),MATCH((CUADRO!Q$4&amp;$E418),'Hoja de Trabajo para listado'!$A$151:$Z$151,0)),0)+IFERROR(INDEX('Hoja de Trabajo para listado'!$AB$155:$BA$1048576,MATCH($A418,'Hoja de Trabajo para listado'!$AB$155:$AB$1048576,0),MATCH((CUADRO!Q$4&amp;$E418),'Hoja de Trabajo para listado'!$AB$151:$BA$151,0)),0)+IFERROR(INDEX('Hoja de Trabajo para listado'!$BC$155:$CB$1048576,MATCH($A418,'Hoja de Trabajo para listado'!$BC$155:$BC$1048576,0),MATCH((CUADRO!Q$4&amp;$E418),'Hoja de Trabajo para listado'!$BC$151:$CB$151,0)),0)+IFERROR(INDEX('Hoja de Trabajo para listado'!$DE$153:$DG$274,MATCH($A418,'Hoja de Trabajo para listado'!$DE$153:$DE$1048576,0),MATCH((CUADRO!Q$4&amp;$E418),'Hoja de Trabajo para listado'!$DE$151:$DG$151,0)),0)+IFERROR(INDEX('Hoja de Trabajo para listado'!$CD$155:$DC$1048576,MATCH($A418,'Hoja de Trabajo para listado'!$CD$155:$CD$1048576,0),MATCH((CUADRO!Q$4&amp;$E418),'Hoja de Trabajo para listado'!$CD$151:$DC$151,0)),0)</f>
        <v>0</v>
      </c>
      <c r="R418" s="245">
        <f t="shared" ca="1" si="19"/>
        <v>0</v>
      </c>
      <c r="S418" s="262">
        <f ca="1">+R417+R418</f>
        <v>0</v>
      </c>
      <c r="T418" s="245">
        <f ca="1">+S418</f>
        <v>0</v>
      </c>
      <c r="U418" s="244">
        <f t="shared" si="20"/>
        <v>2</v>
      </c>
      <c r="V418" s="333" t="str">
        <f>+VLOOKUP(A418,bd_lista!$A$3:$E$592,5,FALSE)</f>
        <v>Instituciones Financieras no Bancarias Regionales</v>
      </c>
      <c r="W418" s="388"/>
      <c r="X418" s="242">
        <v>0</v>
      </c>
      <c r="Y418" s="242" t="e">
        <f>+VLOOKUP(X418,bd_lista!$A$3:$C$592,3,FALSE)</f>
        <v>#N/A</v>
      </c>
      <c r="Z418" s="292"/>
      <c r="AA418" s="321"/>
    </row>
    <row r="419" spans="1:27" ht="15" hidden="1" customHeight="1">
      <c r="A419" s="251">
        <v>901</v>
      </c>
      <c r="B419" s="392">
        <f>+A419</f>
        <v>901</v>
      </c>
      <c r="C419" s="247" t="str">
        <f>+VLOOKUP(A419,bd_lista!$A$3:$C$592,3,FALSE)</f>
        <v>Gobierno Autónomo Departamental de Chuquisaca</v>
      </c>
      <c r="D419" s="389" t="str">
        <f>+C419</f>
        <v>Gobierno Autónomo Departamental de Chuquisaca</v>
      </c>
      <c r="E419" s="242" t="s">
        <v>1304</v>
      </c>
      <c r="F419" s="243">
        <f ca="1">+IFERROR(INDEX('Hoja de Trabajo para listado'!$A$155:$Z$1048576,MATCH($A419,'Hoja de Trabajo para listado'!$A$155:$A$1048576,0),MATCH((CUADRO!F$4&amp;$E419),'Hoja de Trabajo para listado'!$A$151:$Z$151,0)),0)+IFERROR(INDEX('Hoja de Trabajo para listado'!$AB$155:$BA$1048576,MATCH($A419,'Hoja de Trabajo para listado'!$AB$155:$AB$1048576,0),MATCH((CUADRO!F$4&amp;$E419),'Hoja de Trabajo para listado'!$AB$151:$BA$151,0)),0)+IFERROR(INDEX('Hoja de Trabajo para listado'!$BC$155:$CB$1048576,MATCH($A419,'Hoja de Trabajo para listado'!$BC$155:$BC$1048576,0),MATCH((CUADRO!F$4&amp;$E419),'Hoja de Trabajo para listado'!$BC$151:$CB$151,0)),0)+IFERROR(INDEX('Hoja de Trabajo para listado'!$DE$153:$DG$274,MATCH($A419,'Hoja de Trabajo para listado'!$DE$153:$DE$1048576,0),MATCH((CUADRO!F$4&amp;$E419),'Hoja de Trabajo para listado'!$DE$151:$DG$151,0)),0)+IFERROR(INDEX('Hoja de Trabajo para listado'!$CD$155:$DC$1048576,MATCH($A419,'Hoja de Trabajo para listado'!$CD$155:$CD$1048576,0),MATCH((CUADRO!F$4&amp;$E419),'Hoja de Trabajo para listado'!$CD$151:$DC$151,0)),0)</f>
        <v>0</v>
      </c>
      <c r="G419" s="243">
        <f ca="1">+IFERROR(INDEX('Hoja de Trabajo para listado'!$A$155:$Z$1048576,MATCH($A419,'Hoja de Trabajo para listado'!$A$155:$A$1048576,0),MATCH((CUADRO!G$4&amp;$E419),'Hoja de Trabajo para listado'!$A$151:$Z$151,0)),0)+IFERROR(INDEX('Hoja de Trabajo para listado'!$AB$155:$BA$1048576,MATCH($A419,'Hoja de Trabajo para listado'!$AB$155:$AB$1048576,0),MATCH((CUADRO!G$4&amp;$E419),'Hoja de Trabajo para listado'!$AB$151:$BA$151,0)),0)+IFERROR(INDEX('Hoja de Trabajo para listado'!$BC$155:$CB$1048576,MATCH($A419,'Hoja de Trabajo para listado'!$BC$155:$BC$1048576,0),MATCH((CUADRO!G$4&amp;$E419),'Hoja de Trabajo para listado'!$BC$151:$CB$151,0)),0)+IFERROR(INDEX('Hoja de Trabajo para listado'!$DE$153:$DG$274,MATCH($A419,'Hoja de Trabajo para listado'!$DE$153:$DE$1048576,0),MATCH((CUADRO!G$4&amp;$E419),'Hoja de Trabajo para listado'!$DE$151:$DG$151,0)),0)+IFERROR(INDEX('Hoja de Trabajo para listado'!$CD$155:$DC$1048576,MATCH($A419,'Hoja de Trabajo para listado'!$CD$155:$CD$1048576,0),MATCH((CUADRO!G$4&amp;$E419),'Hoja de Trabajo para listado'!$CD$151:$DC$151,0)),0)</f>
        <v>0</v>
      </c>
      <c r="H419" s="243">
        <f ca="1">+IFERROR(INDEX('Hoja de Trabajo para listado'!$A$155:$Z$1048576,MATCH($A419,'Hoja de Trabajo para listado'!$A$155:$A$1048576,0),MATCH((CUADRO!H$4&amp;$E419),'Hoja de Trabajo para listado'!$A$151:$Z$151,0)),0)+IFERROR(INDEX('Hoja de Trabajo para listado'!$AB$155:$BA$1048576,MATCH($A419,'Hoja de Trabajo para listado'!$AB$155:$AB$1048576,0),MATCH((CUADRO!H$4&amp;$E419),'Hoja de Trabajo para listado'!$AB$151:$BA$151,0)),0)+IFERROR(INDEX('Hoja de Trabajo para listado'!$BC$155:$CB$1048576,MATCH($A419,'Hoja de Trabajo para listado'!$BC$155:$BC$1048576,0),MATCH((CUADRO!H$4&amp;$E419),'Hoja de Trabajo para listado'!$BC$151:$CB$151,0)),0)+IFERROR(INDEX('Hoja de Trabajo para listado'!$DE$153:$DG$274,MATCH($A419,'Hoja de Trabajo para listado'!$DE$153:$DE$1048576,0),MATCH((CUADRO!H$4&amp;$E419),'Hoja de Trabajo para listado'!$DE$151:$DG$151,0)),0)+IFERROR(INDEX('Hoja de Trabajo para listado'!$CD$155:$DC$1048576,MATCH($A419,'Hoja de Trabajo para listado'!$CD$155:$CD$1048576,0),MATCH((CUADRO!H$4&amp;$E419),'Hoja de Trabajo para listado'!$CD$151:$DC$151,0)),0)</f>
        <v>0</v>
      </c>
      <c r="I419" s="243">
        <f ca="1">+IFERROR(INDEX('Hoja de Trabajo para listado'!$A$155:$Z$1048576,MATCH($A419,'Hoja de Trabajo para listado'!$A$155:$A$1048576,0),MATCH((CUADRO!I$4&amp;$E419),'Hoja de Trabajo para listado'!$A$151:$Z$151,0)),0)+IFERROR(INDEX('Hoja de Trabajo para listado'!$AB$155:$BA$1048576,MATCH($A419,'Hoja de Trabajo para listado'!$AB$155:$AB$1048576,0),MATCH((CUADRO!I$4&amp;$E419),'Hoja de Trabajo para listado'!$AB$151:$BA$151,0)),0)+IFERROR(INDEX('Hoja de Trabajo para listado'!$BC$155:$CB$1048576,MATCH($A419,'Hoja de Trabajo para listado'!$BC$155:$BC$1048576,0),MATCH((CUADRO!I$4&amp;$E419),'Hoja de Trabajo para listado'!$BC$151:$CB$151,0)),0)+IFERROR(INDEX('Hoja de Trabajo para listado'!$DE$153:$DG$274,MATCH($A419,'Hoja de Trabajo para listado'!$DE$153:$DE$1048576,0),MATCH((CUADRO!I$4&amp;$E419),'Hoja de Trabajo para listado'!$DE$151:$DG$151,0)),0)+IFERROR(INDEX('Hoja de Trabajo para listado'!$CD$155:$DC$1048576,MATCH($A419,'Hoja de Trabajo para listado'!$CD$155:$CD$1048576,0),MATCH((CUADRO!I$4&amp;$E419),'Hoja de Trabajo para listado'!$CD$151:$DC$151,0)),0)</f>
        <v>0</v>
      </c>
      <c r="J419" s="243">
        <f ca="1">+IFERROR(INDEX('Hoja de Trabajo para listado'!$A$155:$Z$1048576,MATCH($A419,'Hoja de Trabajo para listado'!$A$155:$A$1048576,0),MATCH((CUADRO!J$4&amp;$E419),'Hoja de Trabajo para listado'!$A$151:$Z$151,0)),0)+IFERROR(INDEX('Hoja de Trabajo para listado'!$AB$155:$BA$1048576,MATCH($A419,'Hoja de Trabajo para listado'!$AB$155:$AB$1048576,0),MATCH((CUADRO!J$4&amp;$E419),'Hoja de Trabajo para listado'!$AB$151:$BA$151,0)),0)+IFERROR(INDEX('Hoja de Trabajo para listado'!$BC$155:$CB$1048576,MATCH($A419,'Hoja de Trabajo para listado'!$BC$155:$BC$1048576,0),MATCH((CUADRO!J$4&amp;$E419),'Hoja de Trabajo para listado'!$BC$151:$CB$151,0)),0)+IFERROR(INDEX('Hoja de Trabajo para listado'!$DE$153:$DG$274,MATCH($A419,'Hoja de Trabajo para listado'!$DE$153:$DE$1048576,0),MATCH((CUADRO!J$4&amp;$E419),'Hoja de Trabajo para listado'!$DE$151:$DG$151,0)),0)+IFERROR(INDEX('Hoja de Trabajo para listado'!$CD$155:$DC$1048576,MATCH($A419,'Hoja de Trabajo para listado'!$CD$155:$CD$1048576,0),MATCH((CUADRO!J$4&amp;$E419),'Hoja de Trabajo para listado'!$CD$151:$DC$151,0)),0)</f>
        <v>0</v>
      </c>
      <c r="K419" s="243">
        <f ca="1">+IFERROR(INDEX('Hoja de Trabajo para listado'!$A$155:$Z$1048576,MATCH($A419,'Hoja de Trabajo para listado'!$A$155:$A$1048576,0),MATCH((CUADRO!K$4&amp;$E419),'Hoja de Trabajo para listado'!$A$151:$Z$151,0)),0)+IFERROR(INDEX('Hoja de Trabajo para listado'!$AB$155:$BA$1048576,MATCH($A419,'Hoja de Trabajo para listado'!$AB$155:$AB$1048576,0),MATCH((CUADRO!K$4&amp;$E419),'Hoja de Trabajo para listado'!$AB$151:$BA$151,0)),0)+IFERROR(INDEX('Hoja de Trabajo para listado'!$BC$155:$CB$1048576,MATCH($A419,'Hoja de Trabajo para listado'!$BC$155:$BC$1048576,0),MATCH((CUADRO!K$4&amp;$E419),'Hoja de Trabajo para listado'!$BC$151:$CB$151,0)),0)+IFERROR(INDEX('Hoja de Trabajo para listado'!$DE$153:$DG$274,MATCH($A419,'Hoja de Trabajo para listado'!$DE$153:$DE$1048576,0),MATCH((CUADRO!K$4&amp;$E419),'Hoja de Trabajo para listado'!$DE$151:$DG$151,0)),0)+IFERROR(INDEX('Hoja de Trabajo para listado'!$CD$155:$DC$1048576,MATCH($A419,'Hoja de Trabajo para listado'!$CD$155:$CD$1048576,0),MATCH((CUADRO!K$4&amp;$E419),'Hoja de Trabajo para listado'!$CD$151:$DC$151,0)),0)</f>
        <v>0</v>
      </c>
      <c r="L419" s="243">
        <f ca="1">+IFERROR(INDEX('Hoja de Trabajo para listado'!$A$155:$Z$1048576,MATCH($A419,'Hoja de Trabajo para listado'!$A$155:$A$1048576,0),MATCH((CUADRO!L$4&amp;$E419),'Hoja de Trabajo para listado'!$A$151:$Z$151,0)),0)+IFERROR(INDEX('Hoja de Trabajo para listado'!$AB$155:$BA$1048576,MATCH($A419,'Hoja de Trabajo para listado'!$AB$155:$AB$1048576,0),MATCH((CUADRO!L$4&amp;$E419),'Hoja de Trabajo para listado'!$AB$151:$BA$151,0)),0)+IFERROR(INDEX('Hoja de Trabajo para listado'!$BC$155:$CB$1048576,MATCH($A419,'Hoja de Trabajo para listado'!$BC$155:$BC$1048576,0),MATCH((CUADRO!L$4&amp;$E419),'Hoja de Trabajo para listado'!$BC$151:$CB$151,0)),0)+IFERROR(INDEX('Hoja de Trabajo para listado'!$DE$153:$DG$274,MATCH($A419,'Hoja de Trabajo para listado'!$DE$153:$DE$1048576,0),MATCH((CUADRO!L$4&amp;$E419),'Hoja de Trabajo para listado'!$DE$151:$DG$151,0)),0)+IFERROR(INDEX('Hoja de Trabajo para listado'!$CD$155:$DC$1048576,MATCH($A419,'Hoja de Trabajo para listado'!$CD$155:$CD$1048576,0),MATCH((CUADRO!L$4&amp;$E419),'Hoja de Trabajo para listado'!$CD$151:$DC$151,0)),0)</f>
        <v>0</v>
      </c>
      <c r="M419" s="243">
        <f ca="1">+IFERROR(INDEX('Hoja de Trabajo para listado'!$A$155:$Z$1048576,MATCH($A419,'Hoja de Trabajo para listado'!$A$155:$A$1048576,0),MATCH((CUADRO!M$4&amp;$E419),'Hoja de Trabajo para listado'!$A$151:$Z$151,0)),0)+IFERROR(INDEX('Hoja de Trabajo para listado'!$AB$155:$BA$1048576,MATCH($A419,'Hoja de Trabajo para listado'!$AB$155:$AB$1048576,0),MATCH((CUADRO!M$4&amp;$E419),'Hoja de Trabajo para listado'!$AB$151:$BA$151,0)),0)+IFERROR(INDEX('Hoja de Trabajo para listado'!$BC$155:$CB$1048576,MATCH($A419,'Hoja de Trabajo para listado'!$BC$155:$BC$1048576,0),MATCH((CUADRO!M$4&amp;$E419),'Hoja de Trabajo para listado'!$BC$151:$CB$151,0)),0)+IFERROR(INDEX('Hoja de Trabajo para listado'!$DE$153:$DG$274,MATCH($A419,'Hoja de Trabajo para listado'!$DE$153:$DE$1048576,0),MATCH((CUADRO!M$4&amp;$E419),'Hoja de Trabajo para listado'!$DE$151:$DG$151,0)),0)+IFERROR(INDEX('Hoja de Trabajo para listado'!$CD$155:$DC$1048576,MATCH($A419,'Hoja de Trabajo para listado'!$CD$155:$CD$1048576,0),MATCH((CUADRO!M$4&amp;$E419),'Hoja de Trabajo para listado'!$CD$151:$DC$151,0)),0)</f>
        <v>0</v>
      </c>
      <c r="N419" s="243">
        <f ca="1">+IFERROR(INDEX('Hoja de Trabajo para listado'!$A$155:$Z$1048576,MATCH($A419,'Hoja de Trabajo para listado'!$A$155:$A$1048576,0),MATCH((CUADRO!N$4&amp;$E419),'Hoja de Trabajo para listado'!$A$151:$Z$151,0)),0)+IFERROR(INDEX('Hoja de Trabajo para listado'!$AB$155:$BA$1048576,MATCH($A419,'Hoja de Trabajo para listado'!$AB$155:$AB$1048576,0),MATCH((CUADRO!N$4&amp;$E419),'Hoja de Trabajo para listado'!$AB$151:$BA$151,0)),0)+IFERROR(INDEX('Hoja de Trabajo para listado'!$BC$155:$CB$1048576,MATCH($A419,'Hoja de Trabajo para listado'!$BC$155:$BC$1048576,0),MATCH((CUADRO!N$4&amp;$E419),'Hoja de Trabajo para listado'!$BC$151:$CB$151,0)),0)+IFERROR(INDEX('Hoja de Trabajo para listado'!$DE$153:$DG$274,MATCH($A419,'Hoja de Trabajo para listado'!$DE$153:$DE$1048576,0),MATCH((CUADRO!N$4&amp;$E419),'Hoja de Trabajo para listado'!$DE$151:$DG$151,0)),0)+IFERROR(INDEX('Hoja de Trabajo para listado'!$CD$155:$DC$1048576,MATCH($A419,'Hoja de Trabajo para listado'!$CD$155:$CD$1048576,0),MATCH((CUADRO!N$4&amp;$E419),'Hoja de Trabajo para listado'!$CD$151:$DC$151,0)),0)</f>
        <v>0</v>
      </c>
      <c r="O419" s="243">
        <f ca="1">+IFERROR(INDEX('Hoja de Trabajo para listado'!$A$155:$Z$1048576,MATCH($A419,'Hoja de Trabajo para listado'!$A$155:$A$1048576,0),MATCH((CUADRO!O$4&amp;$E419),'Hoja de Trabajo para listado'!$A$151:$Z$151,0)),0)+IFERROR(INDEX('Hoja de Trabajo para listado'!$AB$155:$BA$1048576,MATCH($A419,'Hoja de Trabajo para listado'!$AB$155:$AB$1048576,0),MATCH((CUADRO!O$4&amp;$E419),'Hoja de Trabajo para listado'!$AB$151:$BA$151,0)),0)+IFERROR(INDEX('Hoja de Trabajo para listado'!$BC$155:$CB$1048576,MATCH($A419,'Hoja de Trabajo para listado'!$BC$155:$BC$1048576,0),MATCH((CUADRO!O$4&amp;$E419),'Hoja de Trabajo para listado'!$BC$151:$CB$151,0)),0)+IFERROR(INDEX('Hoja de Trabajo para listado'!$DE$153:$DG$274,MATCH($A419,'Hoja de Trabajo para listado'!$DE$153:$DE$1048576,0),MATCH((CUADRO!O$4&amp;$E419),'Hoja de Trabajo para listado'!$DE$151:$DG$151,0)),0)+IFERROR(INDEX('Hoja de Trabajo para listado'!$CD$155:$DC$1048576,MATCH($A419,'Hoja de Trabajo para listado'!$CD$155:$CD$1048576,0),MATCH((CUADRO!O$4&amp;$E419),'Hoja de Trabajo para listado'!$CD$151:$DC$151,0)),0)</f>
        <v>0</v>
      </c>
      <c r="P419" s="243">
        <f ca="1">+IFERROR(INDEX('Hoja de Trabajo para listado'!$A$155:$Z$1048576,MATCH($A419,'Hoja de Trabajo para listado'!$A$155:$A$1048576,0),MATCH((CUADRO!P$4&amp;$E419),'Hoja de Trabajo para listado'!$A$151:$Z$151,0)),0)+IFERROR(INDEX('Hoja de Trabajo para listado'!$AB$155:$BA$1048576,MATCH($A419,'Hoja de Trabajo para listado'!$AB$155:$AB$1048576,0),MATCH((CUADRO!P$4&amp;$E419),'Hoja de Trabajo para listado'!$AB$151:$BA$151,0)),0)+IFERROR(INDEX('Hoja de Trabajo para listado'!$BC$155:$CB$1048576,MATCH($A419,'Hoja de Trabajo para listado'!$BC$155:$BC$1048576,0),MATCH((CUADRO!P$4&amp;$E419),'Hoja de Trabajo para listado'!$BC$151:$CB$151,0)),0)+IFERROR(INDEX('Hoja de Trabajo para listado'!$DE$153:$DG$274,MATCH($A419,'Hoja de Trabajo para listado'!$DE$153:$DE$1048576,0),MATCH((CUADRO!P$4&amp;$E419),'Hoja de Trabajo para listado'!$DE$151:$DG$151,0)),0)+IFERROR(INDEX('Hoja de Trabajo para listado'!$CD$155:$DC$1048576,MATCH($A419,'Hoja de Trabajo para listado'!$CD$155:$CD$1048576,0),MATCH((CUADRO!P$4&amp;$E419),'Hoja de Trabajo para listado'!$CD$151:$DC$151,0)),0)</f>
        <v>0</v>
      </c>
      <c r="Q419" s="243">
        <f ca="1">+IFERROR(INDEX('Hoja de Trabajo para listado'!$A$155:$Z$1048576,MATCH($A419,'Hoja de Trabajo para listado'!$A$155:$A$1048576,0),MATCH((CUADRO!Q$4&amp;$E419),'Hoja de Trabajo para listado'!$A$151:$Z$151,0)),0)+IFERROR(INDEX('Hoja de Trabajo para listado'!$AB$155:$BA$1048576,MATCH($A419,'Hoja de Trabajo para listado'!$AB$155:$AB$1048576,0),MATCH((CUADRO!Q$4&amp;$E419),'Hoja de Trabajo para listado'!$AB$151:$BA$151,0)),0)+IFERROR(INDEX('Hoja de Trabajo para listado'!$BC$155:$CB$1048576,MATCH($A419,'Hoja de Trabajo para listado'!$BC$155:$BC$1048576,0),MATCH((CUADRO!Q$4&amp;$E419),'Hoja de Trabajo para listado'!$BC$151:$CB$151,0)),0)+IFERROR(INDEX('Hoja de Trabajo para listado'!$DE$153:$DG$274,MATCH($A419,'Hoja de Trabajo para listado'!$DE$153:$DE$1048576,0),MATCH((CUADRO!Q$4&amp;$E419),'Hoja de Trabajo para listado'!$DE$151:$DG$151,0)),0)+IFERROR(INDEX('Hoja de Trabajo para listado'!$CD$155:$DC$1048576,MATCH($A419,'Hoja de Trabajo para listado'!$CD$155:$CD$1048576,0),MATCH((CUADRO!Q$4&amp;$E419),'Hoja de Trabajo para listado'!$CD$151:$DC$151,0)),0)</f>
        <v>0</v>
      </c>
      <c r="R419" s="243">
        <f t="shared" ca="1" si="19"/>
        <v>0</v>
      </c>
      <c r="S419" s="249"/>
      <c r="T419" s="243">
        <f ca="1">+T420</f>
        <v>321391.60999999993</v>
      </c>
      <c r="U419" s="242">
        <f t="shared" si="20"/>
        <v>1</v>
      </c>
      <c r="V419" s="333" t="str">
        <f>+VLOOKUP(A419,bd_lista!$A$3:$E$592,5,FALSE)</f>
        <v>Gobiernos Autónomos Departamentales</v>
      </c>
      <c r="W419" s="387" t="str">
        <f>+V419</f>
        <v>Gobiernos Autónomos Departamentales</v>
      </c>
      <c r="X419" s="242">
        <f>+VLOOKUP(A419,[4]Sheet1!$A$13:$D$744,4,FALSE)</f>
        <v>0</v>
      </c>
      <c r="Y419" s="242" t="e">
        <f>+VLOOKUP(X419,bd_lista!$A$3:$C$592,3,FALSE)</f>
        <v>#N/A</v>
      </c>
      <c r="Z419" s="294">
        <f>+X419</f>
        <v>0</v>
      </c>
      <c r="AA419" s="295" t="e">
        <f>+Y419</f>
        <v>#N/A</v>
      </c>
    </row>
    <row r="420" spans="1:27" ht="15" hidden="1" customHeight="1">
      <c r="A420" s="251">
        <v>901</v>
      </c>
      <c r="B420" s="393"/>
      <c r="C420" s="333" t="str">
        <f>+VLOOKUP(A420,bd_lista!$A$3:$C$592,3,FALSE)</f>
        <v>Gobierno Autónomo Departamental de Chuquisaca</v>
      </c>
      <c r="D420" s="390"/>
      <c r="E420" s="244" t="s">
        <v>1305</v>
      </c>
      <c r="F420" s="245">
        <f ca="1">+IFERROR(INDEX('Hoja de Trabajo para listado'!$A$155:$Z$1048576,MATCH($A420,'Hoja de Trabajo para listado'!$A$155:$A$1048576,0),MATCH((CUADRO!F$4&amp;$E420),'Hoja de Trabajo para listado'!$A$151:$Z$151,0)),0)+IFERROR(INDEX('Hoja de Trabajo para listado'!$AB$155:$BA$1048576,MATCH($A420,'Hoja de Trabajo para listado'!$AB$155:$AB$1048576,0),MATCH((CUADRO!F$4&amp;$E420),'Hoja de Trabajo para listado'!$AB$151:$BA$151,0)),0)+IFERROR(INDEX('Hoja de Trabajo para listado'!$BC$155:$CB$1048576,MATCH($A420,'Hoja de Trabajo para listado'!$BC$155:$BC$1048576,0),MATCH((CUADRO!F$4&amp;$E420),'Hoja de Trabajo para listado'!$BC$151:$CB$151,0)),0)+IFERROR(INDEX('Hoja de Trabajo para listado'!$DE$153:$DG$274,MATCH($A420,'Hoja de Trabajo para listado'!$DE$153:$DE$1048576,0),MATCH((CUADRO!F$4&amp;$E420),'Hoja de Trabajo para listado'!$DE$151:$DG$151,0)),0)+IFERROR(INDEX('Hoja de Trabajo para listado'!$CD$155:$DC$1048576,MATCH($A420,'Hoja de Trabajo para listado'!$CD$155:$CD$1048576,0),MATCH((CUADRO!F$4&amp;$E420),'Hoja de Trabajo para listado'!$CD$151:$DC$151,0)),0)</f>
        <v>309681.48999999993</v>
      </c>
      <c r="G420" s="245">
        <f ca="1">+IFERROR(INDEX('Hoja de Trabajo para listado'!$A$155:$Z$1048576,MATCH($A420,'Hoja de Trabajo para listado'!$A$155:$A$1048576,0),MATCH((CUADRO!G$4&amp;$E420),'Hoja de Trabajo para listado'!$A$151:$Z$151,0)),0)+IFERROR(INDEX('Hoja de Trabajo para listado'!$AB$155:$BA$1048576,MATCH($A420,'Hoja de Trabajo para listado'!$AB$155:$AB$1048576,0),MATCH((CUADRO!G$4&amp;$E420),'Hoja de Trabajo para listado'!$AB$151:$BA$151,0)),0)+IFERROR(INDEX('Hoja de Trabajo para listado'!$BC$155:$CB$1048576,MATCH($A420,'Hoja de Trabajo para listado'!$BC$155:$BC$1048576,0),MATCH((CUADRO!G$4&amp;$E420),'Hoja de Trabajo para listado'!$BC$151:$CB$151,0)),0)+IFERROR(INDEX('Hoja de Trabajo para listado'!$DE$153:$DG$274,MATCH($A420,'Hoja de Trabajo para listado'!$DE$153:$DE$1048576,0),MATCH((CUADRO!G$4&amp;$E420),'Hoja de Trabajo para listado'!$DE$151:$DG$151,0)),0)+IFERROR(INDEX('Hoja de Trabajo para listado'!$CD$155:$DC$1048576,MATCH($A420,'Hoja de Trabajo para listado'!$CD$155:$CD$1048576,0),MATCH((CUADRO!G$4&amp;$E420),'Hoja de Trabajo para listado'!$CD$151:$DC$151,0)),0)</f>
        <v>0</v>
      </c>
      <c r="H420" s="245">
        <f ca="1">+IFERROR(INDEX('Hoja de Trabajo para listado'!$A$155:$Z$1048576,MATCH($A420,'Hoja de Trabajo para listado'!$A$155:$A$1048576,0),MATCH((CUADRO!H$4&amp;$E420),'Hoja de Trabajo para listado'!$A$151:$Z$151,0)),0)+IFERROR(INDEX('Hoja de Trabajo para listado'!$AB$155:$BA$1048576,MATCH($A420,'Hoja de Trabajo para listado'!$AB$155:$AB$1048576,0),MATCH((CUADRO!H$4&amp;$E420),'Hoja de Trabajo para listado'!$AB$151:$BA$151,0)),0)+IFERROR(INDEX('Hoja de Trabajo para listado'!$BC$155:$CB$1048576,MATCH($A420,'Hoja de Trabajo para listado'!$BC$155:$BC$1048576,0),MATCH((CUADRO!H$4&amp;$E420),'Hoja de Trabajo para listado'!$BC$151:$CB$151,0)),0)+IFERROR(INDEX('Hoja de Trabajo para listado'!$DE$153:$DG$274,MATCH($A420,'Hoja de Trabajo para listado'!$DE$153:$DE$1048576,0),MATCH((CUADRO!H$4&amp;$E420),'Hoja de Trabajo para listado'!$DE$151:$DG$151,0)),0)+IFERROR(INDEX('Hoja de Trabajo para listado'!$CD$155:$DC$1048576,MATCH($A420,'Hoja de Trabajo para listado'!$CD$155:$CD$1048576,0),MATCH((CUADRO!H$4&amp;$E420),'Hoja de Trabajo para listado'!$CD$151:$DC$151,0)),0)</f>
        <v>11710.12</v>
      </c>
      <c r="I420" s="245">
        <f ca="1">+IFERROR(INDEX('Hoja de Trabajo para listado'!$A$155:$Z$1048576,MATCH($A420,'Hoja de Trabajo para listado'!$A$155:$A$1048576,0),MATCH((CUADRO!I$4&amp;$E420),'Hoja de Trabajo para listado'!$A$151:$Z$151,0)),0)+IFERROR(INDEX('Hoja de Trabajo para listado'!$AB$155:$BA$1048576,MATCH($A420,'Hoja de Trabajo para listado'!$AB$155:$AB$1048576,0),MATCH((CUADRO!I$4&amp;$E420),'Hoja de Trabajo para listado'!$AB$151:$BA$151,0)),0)+IFERROR(INDEX('Hoja de Trabajo para listado'!$BC$155:$CB$1048576,MATCH($A420,'Hoja de Trabajo para listado'!$BC$155:$BC$1048576,0),MATCH((CUADRO!I$4&amp;$E420),'Hoja de Trabajo para listado'!$BC$151:$CB$151,0)),0)+IFERROR(INDEX('Hoja de Trabajo para listado'!$DE$153:$DG$274,MATCH($A420,'Hoja de Trabajo para listado'!$DE$153:$DE$1048576,0),MATCH((CUADRO!I$4&amp;$E420),'Hoja de Trabajo para listado'!$DE$151:$DG$151,0)),0)+IFERROR(INDEX('Hoja de Trabajo para listado'!$CD$155:$DC$1048576,MATCH($A420,'Hoja de Trabajo para listado'!$CD$155:$CD$1048576,0),MATCH((CUADRO!I$4&amp;$E420),'Hoja de Trabajo para listado'!$CD$151:$DC$151,0)),0)</f>
        <v>0</v>
      </c>
      <c r="J420" s="245">
        <f ca="1">+IFERROR(INDEX('Hoja de Trabajo para listado'!$A$155:$Z$1048576,MATCH($A420,'Hoja de Trabajo para listado'!$A$155:$A$1048576,0),MATCH((CUADRO!J$4&amp;$E420),'Hoja de Trabajo para listado'!$A$151:$Z$151,0)),0)+IFERROR(INDEX('Hoja de Trabajo para listado'!$AB$155:$BA$1048576,MATCH($A420,'Hoja de Trabajo para listado'!$AB$155:$AB$1048576,0),MATCH((CUADRO!J$4&amp;$E420),'Hoja de Trabajo para listado'!$AB$151:$BA$151,0)),0)+IFERROR(INDEX('Hoja de Trabajo para listado'!$BC$155:$CB$1048576,MATCH($A420,'Hoja de Trabajo para listado'!$BC$155:$BC$1048576,0),MATCH((CUADRO!J$4&amp;$E420),'Hoja de Trabajo para listado'!$BC$151:$CB$151,0)),0)+IFERROR(INDEX('Hoja de Trabajo para listado'!$DE$153:$DG$274,MATCH($A420,'Hoja de Trabajo para listado'!$DE$153:$DE$1048576,0),MATCH((CUADRO!J$4&amp;$E420),'Hoja de Trabajo para listado'!$DE$151:$DG$151,0)),0)+IFERROR(INDEX('Hoja de Trabajo para listado'!$CD$155:$DC$1048576,MATCH($A420,'Hoja de Trabajo para listado'!$CD$155:$CD$1048576,0),MATCH((CUADRO!J$4&amp;$E420),'Hoja de Trabajo para listado'!$CD$151:$DC$151,0)),0)</f>
        <v>0</v>
      </c>
      <c r="K420" s="245">
        <f ca="1">+IFERROR(INDEX('Hoja de Trabajo para listado'!$A$155:$Z$1048576,MATCH($A420,'Hoja de Trabajo para listado'!$A$155:$A$1048576,0),MATCH((CUADRO!K$4&amp;$E420),'Hoja de Trabajo para listado'!$A$151:$Z$151,0)),0)+IFERROR(INDEX('Hoja de Trabajo para listado'!$AB$155:$BA$1048576,MATCH($A420,'Hoja de Trabajo para listado'!$AB$155:$AB$1048576,0),MATCH((CUADRO!K$4&amp;$E420),'Hoja de Trabajo para listado'!$AB$151:$BA$151,0)),0)+IFERROR(INDEX('Hoja de Trabajo para listado'!$BC$155:$CB$1048576,MATCH($A420,'Hoja de Trabajo para listado'!$BC$155:$BC$1048576,0),MATCH((CUADRO!K$4&amp;$E420),'Hoja de Trabajo para listado'!$BC$151:$CB$151,0)),0)+IFERROR(INDEX('Hoja de Trabajo para listado'!$DE$153:$DG$274,MATCH($A420,'Hoja de Trabajo para listado'!$DE$153:$DE$1048576,0),MATCH((CUADRO!K$4&amp;$E420),'Hoja de Trabajo para listado'!$DE$151:$DG$151,0)),0)+IFERROR(INDEX('Hoja de Trabajo para listado'!$CD$155:$DC$1048576,MATCH($A420,'Hoja de Trabajo para listado'!$CD$155:$CD$1048576,0),MATCH((CUADRO!K$4&amp;$E420),'Hoja de Trabajo para listado'!$CD$151:$DC$151,0)),0)</f>
        <v>0</v>
      </c>
      <c r="L420" s="245">
        <f ca="1">+IFERROR(INDEX('Hoja de Trabajo para listado'!$A$155:$Z$1048576,MATCH($A420,'Hoja de Trabajo para listado'!$A$155:$A$1048576,0),MATCH((CUADRO!L$4&amp;$E420),'Hoja de Trabajo para listado'!$A$151:$Z$151,0)),0)+IFERROR(INDEX('Hoja de Trabajo para listado'!$AB$155:$BA$1048576,MATCH($A420,'Hoja de Trabajo para listado'!$AB$155:$AB$1048576,0),MATCH((CUADRO!L$4&amp;$E420),'Hoja de Trabajo para listado'!$AB$151:$BA$151,0)),0)+IFERROR(INDEX('Hoja de Trabajo para listado'!$BC$155:$CB$1048576,MATCH($A420,'Hoja de Trabajo para listado'!$BC$155:$BC$1048576,0),MATCH((CUADRO!L$4&amp;$E420),'Hoja de Trabajo para listado'!$BC$151:$CB$151,0)),0)+IFERROR(INDEX('Hoja de Trabajo para listado'!$DE$153:$DG$274,MATCH($A420,'Hoja de Trabajo para listado'!$DE$153:$DE$1048576,0),MATCH((CUADRO!L$4&amp;$E420),'Hoja de Trabajo para listado'!$DE$151:$DG$151,0)),0)+IFERROR(INDEX('Hoja de Trabajo para listado'!$CD$155:$DC$1048576,MATCH($A420,'Hoja de Trabajo para listado'!$CD$155:$CD$1048576,0),MATCH((CUADRO!L$4&amp;$E420),'Hoja de Trabajo para listado'!$CD$151:$DC$151,0)),0)</f>
        <v>0</v>
      </c>
      <c r="M420" s="245">
        <f ca="1">+IFERROR(INDEX('Hoja de Trabajo para listado'!$A$155:$Z$1048576,MATCH($A420,'Hoja de Trabajo para listado'!$A$155:$A$1048576,0),MATCH((CUADRO!M$4&amp;$E420),'Hoja de Trabajo para listado'!$A$151:$Z$151,0)),0)+IFERROR(INDEX('Hoja de Trabajo para listado'!$AB$155:$BA$1048576,MATCH($A420,'Hoja de Trabajo para listado'!$AB$155:$AB$1048576,0),MATCH((CUADRO!M$4&amp;$E420),'Hoja de Trabajo para listado'!$AB$151:$BA$151,0)),0)+IFERROR(INDEX('Hoja de Trabajo para listado'!$BC$155:$CB$1048576,MATCH($A420,'Hoja de Trabajo para listado'!$BC$155:$BC$1048576,0),MATCH((CUADRO!M$4&amp;$E420),'Hoja de Trabajo para listado'!$BC$151:$CB$151,0)),0)+IFERROR(INDEX('Hoja de Trabajo para listado'!$DE$153:$DG$274,MATCH($A420,'Hoja de Trabajo para listado'!$DE$153:$DE$1048576,0),MATCH((CUADRO!M$4&amp;$E420),'Hoja de Trabajo para listado'!$DE$151:$DG$151,0)),0)+IFERROR(INDEX('Hoja de Trabajo para listado'!$CD$155:$DC$1048576,MATCH($A420,'Hoja de Trabajo para listado'!$CD$155:$CD$1048576,0),MATCH((CUADRO!M$4&amp;$E420),'Hoja de Trabajo para listado'!$CD$151:$DC$151,0)),0)</f>
        <v>0</v>
      </c>
      <c r="N420" s="245">
        <f ca="1">+IFERROR(INDEX('Hoja de Trabajo para listado'!$A$155:$Z$1048576,MATCH($A420,'Hoja de Trabajo para listado'!$A$155:$A$1048576,0),MATCH((CUADRO!N$4&amp;$E420),'Hoja de Trabajo para listado'!$A$151:$Z$151,0)),0)+IFERROR(INDEX('Hoja de Trabajo para listado'!$AB$155:$BA$1048576,MATCH($A420,'Hoja de Trabajo para listado'!$AB$155:$AB$1048576,0),MATCH((CUADRO!N$4&amp;$E420),'Hoja de Trabajo para listado'!$AB$151:$BA$151,0)),0)+IFERROR(INDEX('Hoja de Trabajo para listado'!$BC$155:$CB$1048576,MATCH($A420,'Hoja de Trabajo para listado'!$BC$155:$BC$1048576,0),MATCH((CUADRO!N$4&amp;$E420),'Hoja de Trabajo para listado'!$BC$151:$CB$151,0)),0)+IFERROR(INDEX('Hoja de Trabajo para listado'!$DE$153:$DG$274,MATCH($A420,'Hoja de Trabajo para listado'!$DE$153:$DE$1048576,0),MATCH((CUADRO!N$4&amp;$E420),'Hoja de Trabajo para listado'!$DE$151:$DG$151,0)),0)+IFERROR(INDEX('Hoja de Trabajo para listado'!$CD$155:$DC$1048576,MATCH($A420,'Hoja de Trabajo para listado'!$CD$155:$CD$1048576,0),MATCH((CUADRO!N$4&amp;$E420),'Hoja de Trabajo para listado'!$CD$151:$DC$151,0)),0)</f>
        <v>0</v>
      </c>
      <c r="O420" s="245">
        <f ca="1">+IFERROR(INDEX('Hoja de Trabajo para listado'!$A$155:$Z$1048576,MATCH($A420,'Hoja de Trabajo para listado'!$A$155:$A$1048576,0),MATCH((CUADRO!O$4&amp;$E420),'Hoja de Trabajo para listado'!$A$151:$Z$151,0)),0)+IFERROR(INDEX('Hoja de Trabajo para listado'!$AB$155:$BA$1048576,MATCH($A420,'Hoja de Trabajo para listado'!$AB$155:$AB$1048576,0),MATCH((CUADRO!O$4&amp;$E420),'Hoja de Trabajo para listado'!$AB$151:$BA$151,0)),0)+IFERROR(INDEX('Hoja de Trabajo para listado'!$BC$155:$CB$1048576,MATCH($A420,'Hoja de Trabajo para listado'!$BC$155:$BC$1048576,0),MATCH((CUADRO!O$4&amp;$E420),'Hoja de Trabajo para listado'!$BC$151:$CB$151,0)),0)+IFERROR(INDEX('Hoja de Trabajo para listado'!$DE$153:$DG$274,MATCH($A420,'Hoja de Trabajo para listado'!$DE$153:$DE$1048576,0),MATCH((CUADRO!O$4&amp;$E420),'Hoja de Trabajo para listado'!$DE$151:$DG$151,0)),0)+IFERROR(INDEX('Hoja de Trabajo para listado'!$CD$155:$DC$1048576,MATCH($A420,'Hoja de Trabajo para listado'!$CD$155:$CD$1048576,0),MATCH((CUADRO!O$4&amp;$E420),'Hoja de Trabajo para listado'!$CD$151:$DC$151,0)),0)</f>
        <v>0</v>
      </c>
      <c r="P420" s="245">
        <f ca="1">+IFERROR(INDEX('Hoja de Trabajo para listado'!$A$155:$Z$1048576,MATCH($A420,'Hoja de Trabajo para listado'!$A$155:$A$1048576,0),MATCH((CUADRO!P$4&amp;$E420),'Hoja de Trabajo para listado'!$A$151:$Z$151,0)),0)+IFERROR(INDEX('Hoja de Trabajo para listado'!$AB$155:$BA$1048576,MATCH($A420,'Hoja de Trabajo para listado'!$AB$155:$AB$1048576,0),MATCH((CUADRO!P$4&amp;$E420),'Hoja de Trabajo para listado'!$AB$151:$BA$151,0)),0)+IFERROR(INDEX('Hoja de Trabajo para listado'!$BC$155:$CB$1048576,MATCH($A420,'Hoja de Trabajo para listado'!$BC$155:$BC$1048576,0),MATCH((CUADRO!P$4&amp;$E420),'Hoja de Trabajo para listado'!$BC$151:$CB$151,0)),0)+IFERROR(INDEX('Hoja de Trabajo para listado'!$DE$153:$DG$274,MATCH($A420,'Hoja de Trabajo para listado'!$DE$153:$DE$1048576,0),MATCH((CUADRO!P$4&amp;$E420),'Hoja de Trabajo para listado'!$DE$151:$DG$151,0)),0)+IFERROR(INDEX('Hoja de Trabajo para listado'!$CD$155:$DC$1048576,MATCH($A420,'Hoja de Trabajo para listado'!$CD$155:$CD$1048576,0),MATCH((CUADRO!P$4&amp;$E420),'Hoja de Trabajo para listado'!$CD$151:$DC$151,0)),0)</f>
        <v>0</v>
      </c>
      <c r="Q420" s="245">
        <f ca="1">+IFERROR(INDEX('Hoja de Trabajo para listado'!$A$155:$Z$1048576,MATCH($A420,'Hoja de Trabajo para listado'!$A$155:$A$1048576,0),MATCH((CUADRO!Q$4&amp;$E420),'Hoja de Trabajo para listado'!$A$151:$Z$151,0)),0)+IFERROR(INDEX('Hoja de Trabajo para listado'!$AB$155:$BA$1048576,MATCH($A420,'Hoja de Trabajo para listado'!$AB$155:$AB$1048576,0),MATCH((CUADRO!Q$4&amp;$E420),'Hoja de Trabajo para listado'!$AB$151:$BA$151,0)),0)+IFERROR(INDEX('Hoja de Trabajo para listado'!$BC$155:$CB$1048576,MATCH($A420,'Hoja de Trabajo para listado'!$BC$155:$BC$1048576,0),MATCH((CUADRO!Q$4&amp;$E420),'Hoja de Trabajo para listado'!$BC$151:$CB$151,0)),0)+IFERROR(INDEX('Hoja de Trabajo para listado'!$DE$153:$DG$274,MATCH($A420,'Hoja de Trabajo para listado'!$DE$153:$DE$1048576,0),MATCH((CUADRO!Q$4&amp;$E420),'Hoja de Trabajo para listado'!$DE$151:$DG$151,0)),0)+IFERROR(INDEX('Hoja de Trabajo para listado'!$CD$155:$DC$1048576,MATCH($A420,'Hoja de Trabajo para listado'!$CD$155:$CD$1048576,0),MATCH((CUADRO!Q$4&amp;$E420),'Hoja de Trabajo para listado'!$CD$151:$DC$151,0)),0)</f>
        <v>0</v>
      </c>
      <c r="R420" s="245">
        <f t="shared" ca="1" si="19"/>
        <v>321391.60999999993</v>
      </c>
      <c r="S420" s="259">
        <f ca="1">+R419+R420</f>
        <v>321391.60999999993</v>
      </c>
      <c r="T420" s="245">
        <f ca="1">+S420</f>
        <v>321391.60999999993</v>
      </c>
      <c r="U420" s="244">
        <f t="shared" si="20"/>
        <v>2</v>
      </c>
      <c r="V420" s="333" t="str">
        <f>+VLOOKUP(A420,bd_lista!$A$3:$E$592,5,FALSE)</f>
        <v>Gobiernos Autónomos Departamentales</v>
      </c>
      <c r="W420" s="388"/>
      <c r="X420" s="242">
        <f>+VLOOKUP(A420,[4]Sheet1!$A$13:$D$744,4,FALSE)</f>
        <v>0</v>
      </c>
      <c r="Y420" s="242" t="e">
        <f>+VLOOKUP(X420,bd_lista!$A$3:$C$592,3,FALSE)</f>
        <v>#N/A</v>
      </c>
      <c r="Z420" s="292"/>
      <c r="AA420" s="293"/>
    </row>
    <row r="421" spans="1:27" ht="15" hidden="1" customHeight="1">
      <c r="A421" s="251">
        <v>902</v>
      </c>
      <c r="B421" s="392">
        <f>+A421</f>
        <v>902</v>
      </c>
      <c r="C421" s="247" t="str">
        <f>+VLOOKUP(A421,bd_lista!$A$3:$C$592,3,FALSE)</f>
        <v>Gobierno Autónomo Departamental de La Paz</v>
      </c>
      <c r="D421" s="389" t="str">
        <f>+C421</f>
        <v>Gobierno Autónomo Departamental de La Paz</v>
      </c>
      <c r="E421" s="242" t="s">
        <v>1304</v>
      </c>
      <c r="F421" s="243">
        <f ca="1">+IFERROR(INDEX('Hoja de Trabajo para listado'!$A$155:$Z$1048576,MATCH($A421,'Hoja de Trabajo para listado'!$A$155:$A$1048576,0),MATCH((CUADRO!F$4&amp;$E421),'Hoja de Trabajo para listado'!$A$151:$Z$151,0)),0)+IFERROR(INDEX('Hoja de Trabajo para listado'!$AB$155:$BA$1048576,MATCH($A421,'Hoja de Trabajo para listado'!$AB$155:$AB$1048576,0),MATCH((CUADRO!F$4&amp;$E421),'Hoja de Trabajo para listado'!$AB$151:$BA$151,0)),0)+IFERROR(INDEX('Hoja de Trabajo para listado'!$BC$155:$CB$1048576,MATCH($A421,'Hoja de Trabajo para listado'!$BC$155:$BC$1048576,0),MATCH((CUADRO!F$4&amp;$E421),'Hoja de Trabajo para listado'!$BC$151:$CB$151,0)),0)+IFERROR(INDEX('Hoja de Trabajo para listado'!$DE$153:$DG$274,MATCH($A421,'Hoja de Trabajo para listado'!$DE$153:$DE$1048576,0),MATCH((CUADRO!F$4&amp;$E421),'Hoja de Trabajo para listado'!$DE$151:$DG$151,0)),0)+IFERROR(INDEX('Hoja de Trabajo para listado'!$CD$155:$DC$1048576,MATCH($A421,'Hoja de Trabajo para listado'!$CD$155:$CD$1048576,0),MATCH((CUADRO!F$4&amp;$E421),'Hoja de Trabajo para listado'!$CD$151:$DC$151,0)),0)</f>
        <v>0</v>
      </c>
      <c r="G421" s="243">
        <f ca="1">+IFERROR(INDEX('Hoja de Trabajo para listado'!$A$155:$Z$1048576,MATCH($A421,'Hoja de Trabajo para listado'!$A$155:$A$1048576,0),MATCH((CUADRO!G$4&amp;$E421),'Hoja de Trabajo para listado'!$A$151:$Z$151,0)),0)+IFERROR(INDEX('Hoja de Trabajo para listado'!$AB$155:$BA$1048576,MATCH($A421,'Hoja de Trabajo para listado'!$AB$155:$AB$1048576,0),MATCH((CUADRO!G$4&amp;$E421),'Hoja de Trabajo para listado'!$AB$151:$BA$151,0)),0)+IFERROR(INDEX('Hoja de Trabajo para listado'!$BC$155:$CB$1048576,MATCH($A421,'Hoja de Trabajo para listado'!$BC$155:$BC$1048576,0),MATCH((CUADRO!G$4&amp;$E421),'Hoja de Trabajo para listado'!$BC$151:$CB$151,0)),0)+IFERROR(INDEX('Hoja de Trabajo para listado'!$DE$153:$DG$274,MATCH($A421,'Hoja de Trabajo para listado'!$DE$153:$DE$1048576,0),MATCH((CUADRO!G$4&amp;$E421),'Hoja de Trabajo para listado'!$DE$151:$DG$151,0)),0)+IFERROR(INDEX('Hoja de Trabajo para listado'!$CD$155:$DC$1048576,MATCH($A421,'Hoja de Trabajo para listado'!$CD$155:$CD$1048576,0),MATCH((CUADRO!G$4&amp;$E421),'Hoja de Trabajo para listado'!$CD$151:$DC$151,0)),0)</f>
        <v>0</v>
      </c>
      <c r="H421" s="243">
        <f ca="1">+IFERROR(INDEX('Hoja de Trabajo para listado'!$A$155:$Z$1048576,MATCH($A421,'Hoja de Trabajo para listado'!$A$155:$A$1048576,0),MATCH((CUADRO!H$4&amp;$E421),'Hoja de Trabajo para listado'!$A$151:$Z$151,0)),0)+IFERROR(INDEX('Hoja de Trabajo para listado'!$AB$155:$BA$1048576,MATCH($A421,'Hoja de Trabajo para listado'!$AB$155:$AB$1048576,0),MATCH((CUADRO!H$4&amp;$E421),'Hoja de Trabajo para listado'!$AB$151:$BA$151,0)),0)+IFERROR(INDEX('Hoja de Trabajo para listado'!$BC$155:$CB$1048576,MATCH($A421,'Hoja de Trabajo para listado'!$BC$155:$BC$1048576,0),MATCH((CUADRO!H$4&amp;$E421),'Hoja de Trabajo para listado'!$BC$151:$CB$151,0)),0)+IFERROR(INDEX('Hoja de Trabajo para listado'!$DE$153:$DG$274,MATCH($A421,'Hoja de Trabajo para listado'!$DE$153:$DE$1048576,0),MATCH((CUADRO!H$4&amp;$E421),'Hoja de Trabajo para listado'!$DE$151:$DG$151,0)),0)+IFERROR(INDEX('Hoja de Trabajo para listado'!$CD$155:$DC$1048576,MATCH($A421,'Hoja de Trabajo para listado'!$CD$155:$CD$1048576,0),MATCH((CUADRO!H$4&amp;$E421),'Hoja de Trabajo para listado'!$CD$151:$DC$151,0)),0)</f>
        <v>0</v>
      </c>
      <c r="I421" s="243">
        <f ca="1">+IFERROR(INDEX('Hoja de Trabajo para listado'!$A$155:$Z$1048576,MATCH($A421,'Hoja de Trabajo para listado'!$A$155:$A$1048576,0),MATCH((CUADRO!I$4&amp;$E421),'Hoja de Trabajo para listado'!$A$151:$Z$151,0)),0)+IFERROR(INDEX('Hoja de Trabajo para listado'!$AB$155:$BA$1048576,MATCH($A421,'Hoja de Trabajo para listado'!$AB$155:$AB$1048576,0),MATCH((CUADRO!I$4&amp;$E421),'Hoja de Trabajo para listado'!$AB$151:$BA$151,0)),0)+IFERROR(INDEX('Hoja de Trabajo para listado'!$BC$155:$CB$1048576,MATCH($A421,'Hoja de Trabajo para listado'!$BC$155:$BC$1048576,0),MATCH((CUADRO!I$4&amp;$E421),'Hoja de Trabajo para listado'!$BC$151:$CB$151,0)),0)+IFERROR(INDEX('Hoja de Trabajo para listado'!$DE$153:$DG$274,MATCH($A421,'Hoja de Trabajo para listado'!$DE$153:$DE$1048576,0),MATCH((CUADRO!I$4&amp;$E421),'Hoja de Trabajo para listado'!$DE$151:$DG$151,0)),0)+IFERROR(INDEX('Hoja de Trabajo para listado'!$CD$155:$DC$1048576,MATCH($A421,'Hoja de Trabajo para listado'!$CD$155:$CD$1048576,0),MATCH((CUADRO!I$4&amp;$E421),'Hoja de Trabajo para listado'!$CD$151:$DC$151,0)),0)</f>
        <v>0</v>
      </c>
      <c r="J421" s="243">
        <f ca="1">+IFERROR(INDEX('Hoja de Trabajo para listado'!$A$155:$Z$1048576,MATCH($A421,'Hoja de Trabajo para listado'!$A$155:$A$1048576,0),MATCH((CUADRO!J$4&amp;$E421),'Hoja de Trabajo para listado'!$A$151:$Z$151,0)),0)+IFERROR(INDEX('Hoja de Trabajo para listado'!$AB$155:$BA$1048576,MATCH($A421,'Hoja de Trabajo para listado'!$AB$155:$AB$1048576,0),MATCH((CUADRO!J$4&amp;$E421),'Hoja de Trabajo para listado'!$AB$151:$BA$151,0)),0)+IFERROR(INDEX('Hoja de Trabajo para listado'!$BC$155:$CB$1048576,MATCH($A421,'Hoja de Trabajo para listado'!$BC$155:$BC$1048576,0),MATCH((CUADRO!J$4&amp;$E421),'Hoja de Trabajo para listado'!$BC$151:$CB$151,0)),0)+IFERROR(INDEX('Hoja de Trabajo para listado'!$DE$153:$DG$274,MATCH($A421,'Hoja de Trabajo para listado'!$DE$153:$DE$1048576,0),MATCH((CUADRO!J$4&amp;$E421),'Hoja de Trabajo para listado'!$DE$151:$DG$151,0)),0)+IFERROR(INDEX('Hoja de Trabajo para listado'!$CD$155:$DC$1048576,MATCH($A421,'Hoja de Trabajo para listado'!$CD$155:$CD$1048576,0),MATCH((CUADRO!J$4&amp;$E421),'Hoja de Trabajo para listado'!$CD$151:$DC$151,0)),0)</f>
        <v>0</v>
      </c>
      <c r="K421" s="243">
        <f ca="1">+IFERROR(INDEX('Hoja de Trabajo para listado'!$A$155:$Z$1048576,MATCH($A421,'Hoja de Trabajo para listado'!$A$155:$A$1048576,0),MATCH((CUADRO!K$4&amp;$E421),'Hoja de Trabajo para listado'!$A$151:$Z$151,0)),0)+IFERROR(INDEX('Hoja de Trabajo para listado'!$AB$155:$BA$1048576,MATCH($A421,'Hoja de Trabajo para listado'!$AB$155:$AB$1048576,0),MATCH((CUADRO!K$4&amp;$E421),'Hoja de Trabajo para listado'!$AB$151:$BA$151,0)),0)+IFERROR(INDEX('Hoja de Trabajo para listado'!$BC$155:$CB$1048576,MATCH($A421,'Hoja de Trabajo para listado'!$BC$155:$BC$1048576,0),MATCH((CUADRO!K$4&amp;$E421),'Hoja de Trabajo para listado'!$BC$151:$CB$151,0)),0)+IFERROR(INDEX('Hoja de Trabajo para listado'!$DE$153:$DG$274,MATCH($A421,'Hoja de Trabajo para listado'!$DE$153:$DE$1048576,0),MATCH((CUADRO!K$4&amp;$E421),'Hoja de Trabajo para listado'!$DE$151:$DG$151,0)),0)+IFERROR(INDEX('Hoja de Trabajo para listado'!$CD$155:$DC$1048576,MATCH($A421,'Hoja de Trabajo para listado'!$CD$155:$CD$1048576,0),MATCH((CUADRO!K$4&amp;$E421),'Hoja de Trabajo para listado'!$CD$151:$DC$151,0)),0)</f>
        <v>0</v>
      </c>
      <c r="L421" s="243">
        <f ca="1">+IFERROR(INDEX('Hoja de Trabajo para listado'!$A$155:$Z$1048576,MATCH($A421,'Hoja de Trabajo para listado'!$A$155:$A$1048576,0),MATCH((CUADRO!L$4&amp;$E421),'Hoja de Trabajo para listado'!$A$151:$Z$151,0)),0)+IFERROR(INDEX('Hoja de Trabajo para listado'!$AB$155:$BA$1048576,MATCH($A421,'Hoja de Trabajo para listado'!$AB$155:$AB$1048576,0),MATCH((CUADRO!L$4&amp;$E421),'Hoja de Trabajo para listado'!$AB$151:$BA$151,0)),0)+IFERROR(INDEX('Hoja de Trabajo para listado'!$BC$155:$CB$1048576,MATCH($A421,'Hoja de Trabajo para listado'!$BC$155:$BC$1048576,0),MATCH((CUADRO!L$4&amp;$E421),'Hoja de Trabajo para listado'!$BC$151:$CB$151,0)),0)+IFERROR(INDEX('Hoja de Trabajo para listado'!$DE$153:$DG$274,MATCH($A421,'Hoja de Trabajo para listado'!$DE$153:$DE$1048576,0),MATCH((CUADRO!L$4&amp;$E421),'Hoja de Trabajo para listado'!$DE$151:$DG$151,0)),0)+IFERROR(INDEX('Hoja de Trabajo para listado'!$CD$155:$DC$1048576,MATCH($A421,'Hoja de Trabajo para listado'!$CD$155:$CD$1048576,0),MATCH((CUADRO!L$4&amp;$E421),'Hoja de Trabajo para listado'!$CD$151:$DC$151,0)),0)</f>
        <v>0</v>
      </c>
      <c r="M421" s="243">
        <f ca="1">+IFERROR(INDEX('Hoja de Trabajo para listado'!$A$155:$Z$1048576,MATCH($A421,'Hoja de Trabajo para listado'!$A$155:$A$1048576,0),MATCH((CUADRO!M$4&amp;$E421),'Hoja de Trabajo para listado'!$A$151:$Z$151,0)),0)+IFERROR(INDEX('Hoja de Trabajo para listado'!$AB$155:$BA$1048576,MATCH($A421,'Hoja de Trabajo para listado'!$AB$155:$AB$1048576,0),MATCH((CUADRO!M$4&amp;$E421),'Hoja de Trabajo para listado'!$AB$151:$BA$151,0)),0)+IFERROR(INDEX('Hoja de Trabajo para listado'!$BC$155:$CB$1048576,MATCH($A421,'Hoja de Trabajo para listado'!$BC$155:$BC$1048576,0),MATCH((CUADRO!M$4&amp;$E421),'Hoja de Trabajo para listado'!$BC$151:$CB$151,0)),0)+IFERROR(INDEX('Hoja de Trabajo para listado'!$DE$153:$DG$274,MATCH($A421,'Hoja de Trabajo para listado'!$DE$153:$DE$1048576,0),MATCH((CUADRO!M$4&amp;$E421),'Hoja de Trabajo para listado'!$DE$151:$DG$151,0)),0)+IFERROR(INDEX('Hoja de Trabajo para listado'!$CD$155:$DC$1048576,MATCH($A421,'Hoja de Trabajo para listado'!$CD$155:$CD$1048576,0),MATCH((CUADRO!M$4&amp;$E421),'Hoja de Trabajo para listado'!$CD$151:$DC$151,0)),0)</f>
        <v>0</v>
      </c>
      <c r="N421" s="243">
        <f ca="1">+IFERROR(INDEX('Hoja de Trabajo para listado'!$A$155:$Z$1048576,MATCH($A421,'Hoja de Trabajo para listado'!$A$155:$A$1048576,0),MATCH((CUADRO!N$4&amp;$E421),'Hoja de Trabajo para listado'!$A$151:$Z$151,0)),0)+IFERROR(INDEX('Hoja de Trabajo para listado'!$AB$155:$BA$1048576,MATCH($A421,'Hoja de Trabajo para listado'!$AB$155:$AB$1048576,0),MATCH((CUADRO!N$4&amp;$E421),'Hoja de Trabajo para listado'!$AB$151:$BA$151,0)),0)+IFERROR(INDEX('Hoja de Trabajo para listado'!$BC$155:$CB$1048576,MATCH($A421,'Hoja de Trabajo para listado'!$BC$155:$BC$1048576,0),MATCH((CUADRO!N$4&amp;$E421),'Hoja de Trabajo para listado'!$BC$151:$CB$151,0)),0)+IFERROR(INDEX('Hoja de Trabajo para listado'!$DE$153:$DG$274,MATCH($A421,'Hoja de Trabajo para listado'!$DE$153:$DE$1048576,0),MATCH((CUADRO!N$4&amp;$E421),'Hoja de Trabajo para listado'!$DE$151:$DG$151,0)),0)+IFERROR(INDEX('Hoja de Trabajo para listado'!$CD$155:$DC$1048576,MATCH($A421,'Hoja de Trabajo para listado'!$CD$155:$CD$1048576,0),MATCH((CUADRO!N$4&amp;$E421),'Hoja de Trabajo para listado'!$CD$151:$DC$151,0)),0)</f>
        <v>0</v>
      </c>
      <c r="O421" s="243">
        <f ca="1">+IFERROR(INDEX('Hoja de Trabajo para listado'!$A$155:$Z$1048576,MATCH($A421,'Hoja de Trabajo para listado'!$A$155:$A$1048576,0),MATCH((CUADRO!O$4&amp;$E421),'Hoja de Trabajo para listado'!$A$151:$Z$151,0)),0)+IFERROR(INDEX('Hoja de Trabajo para listado'!$AB$155:$BA$1048576,MATCH($A421,'Hoja de Trabajo para listado'!$AB$155:$AB$1048576,0),MATCH((CUADRO!O$4&amp;$E421),'Hoja de Trabajo para listado'!$AB$151:$BA$151,0)),0)+IFERROR(INDEX('Hoja de Trabajo para listado'!$BC$155:$CB$1048576,MATCH($A421,'Hoja de Trabajo para listado'!$BC$155:$BC$1048576,0),MATCH((CUADRO!O$4&amp;$E421),'Hoja de Trabajo para listado'!$BC$151:$CB$151,0)),0)+IFERROR(INDEX('Hoja de Trabajo para listado'!$DE$153:$DG$274,MATCH($A421,'Hoja de Trabajo para listado'!$DE$153:$DE$1048576,0),MATCH((CUADRO!O$4&amp;$E421),'Hoja de Trabajo para listado'!$DE$151:$DG$151,0)),0)+IFERROR(INDEX('Hoja de Trabajo para listado'!$CD$155:$DC$1048576,MATCH($A421,'Hoja de Trabajo para listado'!$CD$155:$CD$1048576,0),MATCH((CUADRO!O$4&amp;$E421),'Hoja de Trabajo para listado'!$CD$151:$DC$151,0)),0)</f>
        <v>0</v>
      </c>
      <c r="P421" s="243">
        <f ca="1">+IFERROR(INDEX('Hoja de Trabajo para listado'!$A$155:$Z$1048576,MATCH($A421,'Hoja de Trabajo para listado'!$A$155:$A$1048576,0),MATCH((CUADRO!P$4&amp;$E421),'Hoja de Trabajo para listado'!$A$151:$Z$151,0)),0)+IFERROR(INDEX('Hoja de Trabajo para listado'!$AB$155:$BA$1048576,MATCH($A421,'Hoja de Trabajo para listado'!$AB$155:$AB$1048576,0),MATCH((CUADRO!P$4&amp;$E421),'Hoja de Trabajo para listado'!$AB$151:$BA$151,0)),0)+IFERROR(INDEX('Hoja de Trabajo para listado'!$BC$155:$CB$1048576,MATCH($A421,'Hoja de Trabajo para listado'!$BC$155:$BC$1048576,0),MATCH((CUADRO!P$4&amp;$E421),'Hoja de Trabajo para listado'!$BC$151:$CB$151,0)),0)+IFERROR(INDEX('Hoja de Trabajo para listado'!$DE$153:$DG$274,MATCH($A421,'Hoja de Trabajo para listado'!$DE$153:$DE$1048576,0),MATCH((CUADRO!P$4&amp;$E421),'Hoja de Trabajo para listado'!$DE$151:$DG$151,0)),0)+IFERROR(INDEX('Hoja de Trabajo para listado'!$CD$155:$DC$1048576,MATCH($A421,'Hoja de Trabajo para listado'!$CD$155:$CD$1048576,0),MATCH((CUADRO!P$4&amp;$E421),'Hoja de Trabajo para listado'!$CD$151:$DC$151,0)),0)</f>
        <v>0</v>
      </c>
      <c r="Q421" s="243">
        <f ca="1">+IFERROR(INDEX('Hoja de Trabajo para listado'!$A$155:$Z$1048576,MATCH($A421,'Hoja de Trabajo para listado'!$A$155:$A$1048576,0),MATCH((CUADRO!Q$4&amp;$E421),'Hoja de Trabajo para listado'!$A$151:$Z$151,0)),0)+IFERROR(INDEX('Hoja de Trabajo para listado'!$AB$155:$BA$1048576,MATCH($A421,'Hoja de Trabajo para listado'!$AB$155:$AB$1048576,0),MATCH((CUADRO!Q$4&amp;$E421),'Hoja de Trabajo para listado'!$AB$151:$BA$151,0)),0)+IFERROR(INDEX('Hoja de Trabajo para listado'!$BC$155:$CB$1048576,MATCH($A421,'Hoja de Trabajo para listado'!$BC$155:$BC$1048576,0),MATCH((CUADRO!Q$4&amp;$E421),'Hoja de Trabajo para listado'!$BC$151:$CB$151,0)),0)+IFERROR(INDEX('Hoja de Trabajo para listado'!$DE$153:$DG$274,MATCH($A421,'Hoja de Trabajo para listado'!$DE$153:$DE$1048576,0),MATCH((CUADRO!Q$4&amp;$E421),'Hoja de Trabajo para listado'!$DE$151:$DG$151,0)),0)+IFERROR(INDEX('Hoja de Trabajo para listado'!$CD$155:$DC$1048576,MATCH($A421,'Hoja de Trabajo para listado'!$CD$155:$CD$1048576,0),MATCH((CUADRO!Q$4&amp;$E421),'Hoja de Trabajo para listado'!$CD$151:$DC$151,0)),0)</f>
        <v>0</v>
      </c>
      <c r="R421" s="243">
        <f t="shared" ca="1" si="19"/>
        <v>0</v>
      </c>
      <c r="S421" s="249"/>
      <c r="T421" s="243">
        <f ca="1">+T422</f>
        <v>603143.81000000006</v>
      </c>
      <c r="U421" s="242">
        <f t="shared" si="20"/>
        <v>1</v>
      </c>
      <c r="V421" s="333" t="str">
        <f>+VLOOKUP(A421,bd_lista!$A$3:$E$592,5,FALSE)</f>
        <v>Gobiernos Autónomos Departamentales</v>
      </c>
      <c r="W421" s="387" t="str">
        <f>+V421</f>
        <v>Gobiernos Autónomos Departamentales</v>
      </c>
      <c r="X421" s="242">
        <f>+VLOOKUP(A421,[4]Sheet1!$A$13:$D$744,4,FALSE)</f>
        <v>0</v>
      </c>
      <c r="Y421" s="242" t="e">
        <f>+VLOOKUP(X421,bd_lista!$A$3:$C$592,3,FALSE)</f>
        <v>#N/A</v>
      </c>
      <c r="Z421" s="294">
        <f>+X421</f>
        <v>0</v>
      </c>
      <c r="AA421" s="295" t="e">
        <f>+Y421</f>
        <v>#N/A</v>
      </c>
    </row>
    <row r="422" spans="1:27" ht="15" hidden="1" customHeight="1">
      <c r="A422" s="251">
        <v>902</v>
      </c>
      <c r="B422" s="393"/>
      <c r="C422" s="333" t="str">
        <f>+VLOOKUP(A422,bd_lista!$A$3:$C$592,3,FALSE)</f>
        <v>Gobierno Autónomo Departamental de La Paz</v>
      </c>
      <c r="D422" s="390"/>
      <c r="E422" s="244" t="s">
        <v>1305</v>
      </c>
      <c r="F422" s="245">
        <f ca="1">+IFERROR(INDEX('Hoja de Trabajo para listado'!$A$155:$Z$1048576,MATCH($A422,'Hoja de Trabajo para listado'!$A$155:$A$1048576,0),MATCH((CUADRO!F$4&amp;$E422),'Hoja de Trabajo para listado'!$A$151:$Z$151,0)),0)+IFERROR(INDEX('Hoja de Trabajo para listado'!$AB$155:$BA$1048576,MATCH($A422,'Hoja de Trabajo para listado'!$AB$155:$AB$1048576,0),MATCH((CUADRO!F$4&amp;$E422),'Hoja de Trabajo para listado'!$AB$151:$BA$151,0)),0)+IFERROR(INDEX('Hoja de Trabajo para listado'!$BC$155:$CB$1048576,MATCH($A422,'Hoja de Trabajo para listado'!$BC$155:$BC$1048576,0),MATCH((CUADRO!F$4&amp;$E422),'Hoja de Trabajo para listado'!$BC$151:$CB$151,0)),0)+IFERROR(INDEX('Hoja de Trabajo para listado'!$DE$153:$DG$274,MATCH($A422,'Hoja de Trabajo para listado'!$DE$153:$DE$1048576,0),MATCH((CUADRO!F$4&amp;$E422),'Hoja de Trabajo para listado'!$DE$151:$DG$151,0)),0)+IFERROR(INDEX('Hoja de Trabajo para listado'!$CD$155:$DC$1048576,MATCH($A422,'Hoja de Trabajo para listado'!$CD$155:$CD$1048576,0),MATCH((CUADRO!F$4&amp;$E422),'Hoja de Trabajo para listado'!$CD$151:$DC$151,0)),0)</f>
        <v>0</v>
      </c>
      <c r="G422" s="245">
        <f ca="1">+IFERROR(INDEX('Hoja de Trabajo para listado'!$A$155:$Z$1048576,MATCH($A422,'Hoja de Trabajo para listado'!$A$155:$A$1048576,0),MATCH((CUADRO!G$4&amp;$E422),'Hoja de Trabajo para listado'!$A$151:$Z$151,0)),0)+IFERROR(INDEX('Hoja de Trabajo para listado'!$AB$155:$BA$1048576,MATCH($A422,'Hoja de Trabajo para listado'!$AB$155:$AB$1048576,0),MATCH((CUADRO!G$4&amp;$E422),'Hoja de Trabajo para listado'!$AB$151:$BA$151,0)),0)+IFERROR(INDEX('Hoja de Trabajo para listado'!$BC$155:$CB$1048576,MATCH($A422,'Hoja de Trabajo para listado'!$BC$155:$BC$1048576,0),MATCH((CUADRO!G$4&amp;$E422),'Hoja de Trabajo para listado'!$BC$151:$CB$151,0)),0)+IFERROR(INDEX('Hoja de Trabajo para listado'!$DE$153:$DG$274,MATCH($A422,'Hoja de Trabajo para listado'!$DE$153:$DE$1048576,0),MATCH((CUADRO!G$4&amp;$E422),'Hoja de Trabajo para listado'!$DE$151:$DG$151,0)),0)+IFERROR(INDEX('Hoja de Trabajo para listado'!$CD$155:$DC$1048576,MATCH($A422,'Hoja de Trabajo para listado'!$CD$155:$CD$1048576,0),MATCH((CUADRO!G$4&amp;$E422),'Hoja de Trabajo para listado'!$CD$151:$DC$151,0)),0)</f>
        <v>0</v>
      </c>
      <c r="H422" s="245">
        <f ca="1">+IFERROR(INDEX('Hoja de Trabajo para listado'!$A$155:$Z$1048576,MATCH($A422,'Hoja de Trabajo para listado'!$A$155:$A$1048576,0),MATCH((CUADRO!H$4&amp;$E422),'Hoja de Trabajo para listado'!$A$151:$Z$151,0)),0)+IFERROR(INDEX('Hoja de Trabajo para listado'!$AB$155:$BA$1048576,MATCH($A422,'Hoja de Trabajo para listado'!$AB$155:$AB$1048576,0),MATCH((CUADRO!H$4&amp;$E422),'Hoja de Trabajo para listado'!$AB$151:$BA$151,0)),0)+IFERROR(INDEX('Hoja de Trabajo para listado'!$BC$155:$CB$1048576,MATCH($A422,'Hoja de Trabajo para listado'!$BC$155:$BC$1048576,0),MATCH((CUADRO!H$4&amp;$E422),'Hoja de Trabajo para listado'!$BC$151:$CB$151,0)),0)+IFERROR(INDEX('Hoja de Trabajo para listado'!$DE$153:$DG$274,MATCH($A422,'Hoja de Trabajo para listado'!$DE$153:$DE$1048576,0),MATCH((CUADRO!H$4&amp;$E422),'Hoja de Trabajo para listado'!$DE$151:$DG$151,0)),0)+IFERROR(INDEX('Hoja de Trabajo para listado'!$CD$155:$DC$1048576,MATCH($A422,'Hoja de Trabajo para listado'!$CD$155:$CD$1048576,0),MATCH((CUADRO!H$4&amp;$E422),'Hoja de Trabajo para listado'!$CD$151:$DC$151,0)),0)</f>
        <v>563544.07000000007</v>
      </c>
      <c r="I422" s="245">
        <f ca="1">+IFERROR(INDEX('Hoja de Trabajo para listado'!$A$155:$Z$1048576,MATCH($A422,'Hoja de Trabajo para listado'!$A$155:$A$1048576,0),MATCH((CUADRO!I$4&amp;$E422),'Hoja de Trabajo para listado'!$A$151:$Z$151,0)),0)+IFERROR(INDEX('Hoja de Trabajo para listado'!$AB$155:$BA$1048576,MATCH($A422,'Hoja de Trabajo para listado'!$AB$155:$AB$1048576,0),MATCH((CUADRO!I$4&amp;$E422),'Hoja de Trabajo para listado'!$AB$151:$BA$151,0)),0)+IFERROR(INDEX('Hoja de Trabajo para listado'!$BC$155:$CB$1048576,MATCH($A422,'Hoja de Trabajo para listado'!$BC$155:$BC$1048576,0),MATCH((CUADRO!I$4&amp;$E422),'Hoja de Trabajo para listado'!$BC$151:$CB$151,0)),0)+IFERROR(INDEX('Hoja de Trabajo para listado'!$DE$153:$DG$274,MATCH($A422,'Hoja de Trabajo para listado'!$DE$153:$DE$1048576,0),MATCH((CUADRO!I$4&amp;$E422),'Hoja de Trabajo para listado'!$DE$151:$DG$151,0)),0)+IFERROR(INDEX('Hoja de Trabajo para listado'!$CD$155:$DC$1048576,MATCH($A422,'Hoja de Trabajo para listado'!$CD$155:$CD$1048576,0),MATCH((CUADRO!I$4&amp;$E422),'Hoja de Trabajo para listado'!$CD$151:$DC$151,0)),0)</f>
        <v>27510.59</v>
      </c>
      <c r="J422" s="245">
        <f ca="1">+IFERROR(INDEX('Hoja de Trabajo para listado'!$A$155:$Z$1048576,MATCH($A422,'Hoja de Trabajo para listado'!$A$155:$A$1048576,0),MATCH((CUADRO!J$4&amp;$E422),'Hoja de Trabajo para listado'!$A$151:$Z$151,0)),0)+IFERROR(INDEX('Hoja de Trabajo para listado'!$AB$155:$BA$1048576,MATCH($A422,'Hoja de Trabajo para listado'!$AB$155:$AB$1048576,0),MATCH((CUADRO!J$4&amp;$E422),'Hoja de Trabajo para listado'!$AB$151:$BA$151,0)),0)+IFERROR(INDEX('Hoja de Trabajo para listado'!$BC$155:$CB$1048576,MATCH($A422,'Hoja de Trabajo para listado'!$BC$155:$BC$1048576,0),MATCH((CUADRO!J$4&amp;$E422),'Hoja de Trabajo para listado'!$BC$151:$CB$151,0)),0)+IFERROR(INDEX('Hoja de Trabajo para listado'!$DE$153:$DG$274,MATCH($A422,'Hoja de Trabajo para listado'!$DE$153:$DE$1048576,0),MATCH((CUADRO!J$4&amp;$E422),'Hoja de Trabajo para listado'!$DE$151:$DG$151,0)),0)+IFERROR(INDEX('Hoja de Trabajo para listado'!$CD$155:$DC$1048576,MATCH($A422,'Hoja de Trabajo para listado'!$CD$155:$CD$1048576,0),MATCH((CUADRO!J$4&amp;$E422),'Hoja de Trabajo para listado'!$CD$151:$DC$151,0)),0)</f>
        <v>12089.15</v>
      </c>
      <c r="K422" s="245">
        <f ca="1">+IFERROR(INDEX('Hoja de Trabajo para listado'!$A$155:$Z$1048576,MATCH($A422,'Hoja de Trabajo para listado'!$A$155:$A$1048576,0),MATCH((CUADRO!K$4&amp;$E422),'Hoja de Trabajo para listado'!$A$151:$Z$151,0)),0)+IFERROR(INDEX('Hoja de Trabajo para listado'!$AB$155:$BA$1048576,MATCH($A422,'Hoja de Trabajo para listado'!$AB$155:$AB$1048576,0),MATCH((CUADRO!K$4&amp;$E422),'Hoja de Trabajo para listado'!$AB$151:$BA$151,0)),0)+IFERROR(INDEX('Hoja de Trabajo para listado'!$BC$155:$CB$1048576,MATCH($A422,'Hoja de Trabajo para listado'!$BC$155:$BC$1048576,0),MATCH((CUADRO!K$4&amp;$E422),'Hoja de Trabajo para listado'!$BC$151:$CB$151,0)),0)+IFERROR(INDEX('Hoja de Trabajo para listado'!$DE$153:$DG$274,MATCH($A422,'Hoja de Trabajo para listado'!$DE$153:$DE$1048576,0),MATCH((CUADRO!K$4&amp;$E422),'Hoja de Trabajo para listado'!$DE$151:$DG$151,0)),0)+IFERROR(INDEX('Hoja de Trabajo para listado'!$CD$155:$DC$1048576,MATCH($A422,'Hoja de Trabajo para listado'!$CD$155:$CD$1048576,0),MATCH((CUADRO!K$4&amp;$E422),'Hoja de Trabajo para listado'!$CD$151:$DC$151,0)),0)</f>
        <v>0</v>
      </c>
      <c r="L422" s="245">
        <f ca="1">+IFERROR(INDEX('Hoja de Trabajo para listado'!$A$155:$Z$1048576,MATCH($A422,'Hoja de Trabajo para listado'!$A$155:$A$1048576,0),MATCH((CUADRO!L$4&amp;$E422),'Hoja de Trabajo para listado'!$A$151:$Z$151,0)),0)+IFERROR(INDEX('Hoja de Trabajo para listado'!$AB$155:$BA$1048576,MATCH($A422,'Hoja de Trabajo para listado'!$AB$155:$AB$1048576,0),MATCH((CUADRO!L$4&amp;$E422),'Hoja de Trabajo para listado'!$AB$151:$BA$151,0)),0)+IFERROR(INDEX('Hoja de Trabajo para listado'!$BC$155:$CB$1048576,MATCH($A422,'Hoja de Trabajo para listado'!$BC$155:$BC$1048576,0),MATCH((CUADRO!L$4&amp;$E422),'Hoja de Trabajo para listado'!$BC$151:$CB$151,0)),0)+IFERROR(INDEX('Hoja de Trabajo para listado'!$DE$153:$DG$274,MATCH($A422,'Hoja de Trabajo para listado'!$DE$153:$DE$1048576,0),MATCH((CUADRO!L$4&amp;$E422),'Hoja de Trabajo para listado'!$DE$151:$DG$151,0)),0)+IFERROR(INDEX('Hoja de Trabajo para listado'!$CD$155:$DC$1048576,MATCH($A422,'Hoja de Trabajo para listado'!$CD$155:$CD$1048576,0),MATCH((CUADRO!L$4&amp;$E422),'Hoja de Trabajo para listado'!$CD$151:$DC$151,0)),0)</f>
        <v>0</v>
      </c>
      <c r="M422" s="245">
        <f ca="1">+IFERROR(INDEX('Hoja de Trabajo para listado'!$A$155:$Z$1048576,MATCH($A422,'Hoja de Trabajo para listado'!$A$155:$A$1048576,0),MATCH((CUADRO!M$4&amp;$E422),'Hoja de Trabajo para listado'!$A$151:$Z$151,0)),0)+IFERROR(INDEX('Hoja de Trabajo para listado'!$AB$155:$BA$1048576,MATCH($A422,'Hoja de Trabajo para listado'!$AB$155:$AB$1048576,0),MATCH((CUADRO!M$4&amp;$E422),'Hoja de Trabajo para listado'!$AB$151:$BA$151,0)),0)+IFERROR(INDEX('Hoja de Trabajo para listado'!$BC$155:$CB$1048576,MATCH($A422,'Hoja de Trabajo para listado'!$BC$155:$BC$1048576,0),MATCH((CUADRO!M$4&amp;$E422),'Hoja de Trabajo para listado'!$BC$151:$CB$151,0)),0)+IFERROR(INDEX('Hoja de Trabajo para listado'!$DE$153:$DG$274,MATCH($A422,'Hoja de Trabajo para listado'!$DE$153:$DE$1048576,0),MATCH((CUADRO!M$4&amp;$E422),'Hoja de Trabajo para listado'!$DE$151:$DG$151,0)),0)+IFERROR(INDEX('Hoja de Trabajo para listado'!$CD$155:$DC$1048576,MATCH($A422,'Hoja de Trabajo para listado'!$CD$155:$CD$1048576,0),MATCH((CUADRO!M$4&amp;$E422),'Hoja de Trabajo para listado'!$CD$151:$DC$151,0)),0)</f>
        <v>0</v>
      </c>
      <c r="N422" s="245">
        <f ca="1">+IFERROR(INDEX('Hoja de Trabajo para listado'!$A$155:$Z$1048576,MATCH($A422,'Hoja de Trabajo para listado'!$A$155:$A$1048576,0),MATCH((CUADRO!N$4&amp;$E422),'Hoja de Trabajo para listado'!$A$151:$Z$151,0)),0)+IFERROR(INDEX('Hoja de Trabajo para listado'!$AB$155:$BA$1048576,MATCH($A422,'Hoja de Trabajo para listado'!$AB$155:$AB$1048576,0),MATCH((CUADRO!N$4&amp;$E422),'Hoja de Trabajo para listado'!$AB$151:$BA$151,0)),0)+IFERROR(INDEX('Hoja de Trabajo para listado'!$BC$155:$CB$1048576,MATCH($A422,'Hoja de Trabajo para listado'!$BC$155:$BC$1048576,0),MATCH((CUADRO!N$4&amp;$E422),'Hoja de Trabajo para listado'!$BC$151:$CB$151,0)),0)+IFERROR(INDEX('Hoja de Trabajo para listado'!$DE$153:$DG$274,MATCH($A422,'Hoja de Trabajo para listado'!$DE$153:$DE$1048576,0),MATCH((CUADRO!N$4&amp;$E422),'Hoja de Trabajo para listado'!$DE$151:$DG$151,0)),0)+IFERROR(INDEX('Hoja de Trabajo para listado'!$CD$155:$DC$1048576,MATCH($A422,'Hoja de Trabajo para listado'!$CD$155:$CD$1048576,0),MATCH((CUADRO!N$4&amp;$E422),'Hoja de Trabajo para listado'!$CD$151:$DC$151,0)),0)</f>
        <v>0</v>
      </c>
      <c r="O422" s="245">
        <f ca="1">+IFERROR(INDEX('Hoja de Trabajo para listado'!$A$155:$Z$1048576,MATCH($A422,'Hoja de Trabajo para listado'!$A$155:$A$1048576,0),MATCH((CUADRO!O$4&amp;$E422),'Hoja de Trabajo para listado'!$A$151:$Z$151,0)),0)+IFERROR(INDEX('Hoja de Trabajo para listado'!$AB$155:$BA$1048576,MATCH($A422,'Hoja de Trabajo para listado'!$AB$155:$AB$1048576,0),MATCH((CUADRO!O$4&amp;$E422),'Hoja de Trabajo para listado'!$AB$151:$BA$151,0)),0)+IFERROR(INDEX('Hoja de Trabajo para listado'!$BC$155:$CB$1048576,MATCH($A422,'Hoja de Trabajo para listado'!$BC$155:$BC$1048576,0),MATCH((CUADRO!O$4&amp;$E422),'Hoja de Trabajo para listado'!$BC$151:$CB$151,0)),0)+IFERROR(INDEX('Hoja de Trabajo para listado'!$DE$153:$DG$274,MATCH($A422,'Hoja de Trabajo para listado'!$DE$153:$DE$1048576,0),MATCH((CUADRO!O$4&amp;$E422),'Hoja de Trabajo para listado'!$DE$151:$DG$151,0)),0)+IFERROR(INDEX('Hoja de Trabajo para listado'!$CD$155:$DC$1048576,MATCH($A422,'Hoja de Trabajo para listado'!$CD$155:$CD$1048576,0),MATCH((CUADRO!O$4&amp;$E422),'Hoja de Trabajo para listado'!$CD$151:$DC$151,0)),0)</f>
        <v>0</v>
      </c>
      <c r="P422" s="245">
        <f ca="1">+IFERROR(INDEX('Hoja de Trabajo para listado'!$A$155:$Z$1048576,MATCH($A422,'Hoja de Trabajo para listado'!$A$155:$A$1048576,0),MATCH((CUADRO!P$4&amp;$E422),'Hoja de Trabajo para listado'!$A$151:$Z$151,0)),0)+IFERROR(INDEX('Hoja de Trabajo para listado'!$AB$155:$BA$1048576,MATCH($A422,'Hoja de Trabajo para listado'!$AB$155:$AB$1048576,0),MATCH((CUADRO!P$4&amp;$E422),'Hoja de Trabajo para listado'!$AB$151:$BA$151,0)),0)+IFERROR(INDEX('Hoja de Trabajo para listado'!$BC$155:$CB$1048576,MATCH($A422,'Hoja de Trabajo para listado'!$BC$155:$BC$1048576,0),MATCH((CUADRO!P$4&amp;$E422),'Hoja de Trabajo para listado'!$BC$151:$CB$151,0)),0)+IFERROR(INDEX('Hoja de Trabajo para listado'!$DE$153:$DG$274,MATCH($A422,'Hoja de Trabajo para listado'!$DE$153:$DE$1048576,0),MATCH((CUADRO!P$4&amp;$E422),'Hoja de Trabajo para listado'!$DE$151:$DG$151,0)),0)+IFERROR(INDEX('Hoja de Trabajo para listado'!$CD$155:$DC$1048576,MATCH($A422,'Hoja de Trabajo para listado'!$CD$155:$CD$1048576,0),MATCH((CUADRO!P$4&amp;$E422),'Hoja de Trabajo para listado'!$CD$151:$DC$151,0)),0)</f>
        <v>0</v>
      </c>
      <c r="Q422" s="245">
        <f ca="1">+IFERROR(INDEX('Hoja de Trabajo para listado'!$A$155:$Z$1048576,MATCH($A422,'Hoja de Trabajo para listado'!$A$155:$A$1048576,0),MATCH((CUADRO!Q$4&amp;$E422),'Hoja de Trabajo para listado'!$A$151:$Z$151,0)),0)+IFERROR(INDEX('Hoja de Trabajo para listado'!$AB$155:$BA$1048576,MATCH($A422,'Hoja de Trabajo para listado'!$AB$155:$AB$1048576,0),MATCH((CUADRO!Q$4&amp;$E422),'Hoja de Trabajo para listado'!$AB$151:$BA$151,0)),0)+IFERROR(INDEX('Hoja de Trabajo para listado'!$BC$155:$CB$1048576,MATCH($A422,'Hoja de Trabajo para listado'!$BC$155:$BC$1048576,0),MATCH((CUADRO!Q$4&amp;$E422),'Hoja de Trabajo para listado'!$BC$151:$CB$151,0)),0)+IFERROR(INDEX('Hoja de Trabajo para listado'!$DE$153:$DG$274,MATCH($A422,'Hoja de Trabajo para listado'!$DE$153:$DE$1048576,0),MATCH((CUADRO!Q$4&amp;$E422),'Hoja de Trabajo para listado'!$DE$151:$DG$151,0)),0)+IFERROR(INDEX('Hoja de Trabajo para listado'!$CD$155:$DC$1048576,MATCH($A422,'Hoja de Trabajo para listado'!$CD$155:$CD$1048576,0),MATCH((CUADRO!Q$4&amp;$E422),'Hoja de Trabajo para listado'!$CD$151:$DC$151,0)),0)</f>
        <v>0</v>
      </c>
      <c r="R422" s="245">
        <f t="shared" ca="1" si="19"/>
        <v>603143.81000000006</v>
      </c>
      <c r="S422" s="259">
        <f ca="1">+R421+R422</f>
        <v>603143.81000000006</v>
      </c>
      <c r="T422" s="245">
        <f ca="1">+S422</f>
        <v>603143.81000000006</v>
      </c>
      <c r="U422" s="244">
        <f t="shared" si="20"/>
        <v>2</v>
      </c>
      <c r="V422" s="333" t="str">
        <f>+VLOOKUP(A422,bd_lista!$A$3:$E$592,5,FALSE)</f>
        <v>Gobiernos Autónomos Departamentales</v>
      </c>
      <c r="W422" s="388"/>
      <c r="X422" s="242">
        <f>+VLOOKUP(A422,[4]Sheet1!$A$13:$D$744,4,FALSE)</f>
        <v>0</v>
      </c>
      <c r="Y422" s="242" t="e">
        <f>+VLOOKUP(X422,bd_lista!$A$3:$C$592,3,FALSE)</f>
        <v>#N/A</v>
      </c>
      <c r="Z422" s="292"/>
      <c r="AA422" s="293"/>
    </row>
    <row r="423" spans="1:27" ht="15" hidden="1" customHeight="1">
      <c r="A423" s="251">
        <v>903</v>
      </c>
      <c r="B423" s="392">
        <f>+A423</f>
        <v>903</v>
      </c>
      <c r="C423" s="247" t="str">
        <f>+VLOOKUP(A423,bd_lista!$A$3:$C$592,3,FALSE)</f>
        <v>Gobierno Autónomo Departamental de Cochabamba</v>
      </c>
      <c r="D423" s="389" t="str">
        <f>+C423</f>
        <v>Gobierno Autónomo Departamental de Cochabamba</v>
      </c>
      <c r="E423" s="242" t="s">
        <v>1304</v>
      </c>
      <c r="F423" s="243">
        <f ca="1">+IFERROR(INDEX('Hoja de Trabajo para listado'!$A$155:$Z$1048576,MATCH($A423,'Hoja de Trabajo para listado'!$A$155:$A$1048576,0),MATCH((CUADRO!F$4&amp;$E423),'Hoja de Trabajo para listado'!$A$151:$Z$151,0)),0)+IFERROR(INDEX('Hoja de Trabajo para listado'!$AB$155:$BA$1048576,MATCH($A423,'Hoja de Trabajo para listado'!$AB$155:$AB$1048576,0),MATCH((CUADRO!F$4&amp;$E423),'Hoja de Trabajo para listado'!$AB$151:$BA$151,0)),0)+IFERROR(INDEX('Hoja de Trabajo para listado'!$BC$155:$CB$1048576,MATCH($A423,'Hoja de Trabajo para listado'!$BC$155:$BC$1048576,0),MATCH((CUADRO!F$4&amp;$E423),'Hoja de Trabajo para listado'!$BC$151:$CB$151,0)),0)+IFERROR(INDEX('Hoja de Trabajo para listado'!$DE$153:$DG$274,MATCH($A423,'Hoja de Trabajo para listado'!$DE$153:$DE$1048576,0),MATCH((CUADRO!F$4&amp;$E423),'Hoja de Trabajo para listado'!$DE$151:$DG$151,0)),0)+IFERROR(INDEX('Hoja de Trabajo para listado'!$CD$155:$DC$1048576,MATCH($A423,'Hoja de Trabajo para listado'!$CD$155:$CD$1048576,0),MATCH((CUADRO!F$4&amp;$E423),'Hoja de Trabajo para listado'!$CD$151:$DC$151,0)),0)</f>
        <v>0</v>
      </c>
      <c r="G423" s="243">
        <f ca="1">+IFERROR(INDEX('Hoja de Trabajo para listado'!$A$155:$Z$1048576,MATCH($A423,'Hoja de Trabajo para listado'!$A$155:$A$1048576,0),MATCH((CUADRO!G$4&amp;$E423),'Hoja de Trabajo para listado'!$A$151:$Z$151,0)),0)+IFERROR(INDEX('Hoja de Trabajo para listado'!$AB$155:$BA$1048576,MATCH($A423,'Hoja de Trabajo para listado'!$AB$155:$AB$1048576,0),MATCH((CUADRO!G$4&amp;$E423),'Hoja de Trabajo para listado'!$AB$151:$BA$151,0)),0)+IFERROR(INDEX('Hoja de Trabajo para listado'!$BC$155:$CB$1048576,MATCH($A423,'Hoja de Trabajo para listado'!$BC$155:$BC$1048576,0),MATCH((CUADRO!G$4&amp;$E423),'Hoja de Trabajo para listado'!$BC$151:$CB$151,0)),0)+IFERROR(INDEX('Hoja de Trabajo para listado'!$DE$153:$DG$274,MATCH($A423,'Hoja de Trabajo para listado'!$DE$153:$DE$1048576,0),MATCH((CUADRO!G$4&amp;$E423),'Hoja de Trabajo para listado'!$DE$151:$DG$151,0)),0)+IFERROR(INDEX('Hoja de Trabajo para listado'!$CD$155:$DC$1048576,MATCH($A423,'Hoja de Trabajo para listado'!$CD$155:$CD$1048576,0),MATCH((CUADRO!G$4&amp;$E423),'Hoja de Trabajo para listado'!$CD$151:$DC$151,0)),0)</f>
        <v>0</v>
      </c>
      <c r="H423" s="243">
        <f ca="1">+IFERROR(INDEX('Hoja de Trabajo para listado'!$A$155:$Z$1048576,MATCH($A423,'Hoja de Trabajo para listado'!$A$155:$A$1048576,0),MATCH((CUADRO!H$4&amp;$E423),'Hoja de Trabajo para listado'!$A$151:$Z$151,0)),0)+IFERROR(INDEX('Hoja de Trabajo para listado'!$AB$155:$BA$1048576,MATCH($A423,'Hoja de Trabajo para listado'!$AB$155:$AB$1048576,0),MATCH((CUADRO!H$4&amp;$E423),'Hoja de Trabajo para listado'!$AB$151:$BA$151,0)),0)+IFERROR(INDEX('Hoja de Trabajo para listado'!$BC$155:$CB$1048576,MATCH($A423,'Hoja de Trabajo para listado'!$BC$155:$BC$1048576,0),MATCH((CUADRO!H$4&amp;$E423),'Hoja de Trabajo para listado'!$BC$151:$CB$151,0)),0)+IFERROR(INDEX('Hoja de Trabajo para listado'!$DE$153:$DG$274,MATCH($A423,'Hoja de Trabajo para listado'!$DE$153:$DE$1048576,0),MATCH((CUADRO!H$4&amp;$E423),'Hoja de Trabajo para listado'!$DE$151:$DG$151,0)),0)+IFERROR(INDEX('Hoja de Trabajo para listado'!$CD$155:$DC$1048576,MATCH($A423,'Hoja de Trabajo para listado'!$CD$155:$CD$1048576,0),MATCH((CUADRO!H$4&amp;$E423),'Hoja de Trabajo para listado'!$CD$151:$DC$151,0)),0)</f>
        <v>0</v>
      </c>
      <c r="I423" s="243">
        <f ca="1">+IFERROR(INDEX('Hoja de Trabajo para listado'!$A$155:$Z$1048576,MATCH($A423,'Hoja de Trabajo para listado'!$A$155:$A$1048576,0),MATCH((CUADRO!I$4&amp;$E423),'Hoja de Trabajo para listado'!$A$151:$Z$151,0)),0)+IFERROR(INDEX('Hoja de Trabajo para listado'!$AB$155:$BA$1048576,MATCH($A423,'Hoja de Trabajo para listado'!$AB$155:$AB$1048576,0),MATCH((CUADRO!I$4&amp;$E423),'Hoja de Trabajo para listado'!$AB$151:$BA$151,0)),0)+IFERROR(INDEX('Hoja de Trabajo para listado'!$BC$155:$CB$1048576,MATCH($A423,'Hoja de Trabajo para listado'!$BC$155:$BC$1048576,0),MATCH((CUADRO!I$4&amp;$E423),'Hoja de Trabajo para listado'!$BC$151:$CB$151,0)),0)+IFERROR(INDEX('Hoja de Trabajo para listado'!$DE$153:$DG$274,MATCH($A423,'Hoja de Trabajo para listado'!$DE$153:$DE$1048576,0),MATCH((CUADRO!I$4&amp;$E423),'Hoja de Trabajo para listado'!$DE$151:$DG$151,0)),0)+IFERROR(INDEX('Hoja de Trabajo para listado'!$CD$155:$DC$1048576,MATCH($A423,'Hoja de Trabajo para listado'!$CD$155:$CD$1048576,0),MATCH((CUADRO!I$4&amp;$E423),'Hoja de Trabajo para listado'!$CD$151:$DC$151,0)),0)</f>
        <v>0</v>
      </c>
      <c r="J423" s="243">
        <f ca="1">+IFERROR(INDEX('Hoja de Trabajo para listado'!$A$155:$Z$1048576,MATCH($A423,'Hoja de Trabajo para listado'!$A$155:$A$1048576,0),MATCH((CUADRO!J$4&amp;$E423),'Hoja de Trabajo para listado'!$A$151:$Z$151,0)),0)+IFERROR(INDEX('Hoja de Trabajo para listado'!$AB$155:$BA$1048576,MATCH($A423,'Hoja de Trabajo para listado'!$AB$155:$AB$1048576,0),MATCH((CUADRO!J$4&amp;$E423),'Hoja de Trabajo para listado'!$AB$151:$BA$151,0)),0)+IFERROR(INDEX('Hoja de Trabajo para listado'!$BC$155:$CB$1048576,MATCH($A423,'Hoja de Trabajo para listado'!$BC$155:$BC$1048576,0),MATCH((CUADRO!J$4&amp;$E423),'Hoja de Trabajo para listado'!$BC$151:$CB$151,0)),0)+IFERROR(INDEX('Hoja de Trabajo para listado'!$DE$153:$DG$274,MATCH($A423,'Hoja de Trabajo para listado'!$DE$153:$DE$1048576,0),MATCH((CUADRO!J$4&amp;$E423),'Hoja de Trabajo para listado'!$DE$151:$DG$151,0)),0)+IFERROR(INDEX('Hoja de Trabajo para listado'!$CD$155:$DC$1048576,MATCH($A423,'Hoja de Trabajo para listado'!$CD$155:$CD$1048576,0),MATCH((CUADRO!J$4&amp;$E423),'Hoja de Trabajo para listado'!$CD$151:$DC$151,0)),0)</f>
        <v>0</v>
      </c>
      <c r="K423" s="243">
        <f ca="1">+IFERROR(INDEX('Hoja de Trabajo para listado'!$A$155:$Z$1048576,MATCH($A423,'Hoja de Trabajo para listado'!$A$155:$A$1048576,0),MATCH((CUADRO!K$4&amp;$E423),'Hoja de Trabajo para listado'!$A$151:$Z$151,0)),0)+IFERROR(INDEX('Hoja de Trabajo para listado'!$AB$155:$BA$1048576,MATCH($A423,'Hoja de Trabajo para listado'!$AB$155:$AB$1048576,0),MATCH((CUADRO!K$4&amp;$E423),'Hoja de Trabajo para listado'!$AB$151:$BA$151,0)),0)+IFERROR(INDEX('Hoja de Trabajo para listado'!$BC$155:$CB$1048576,MATCH($A423,'Hoja de Trabajo para listado'!$BC$155:$BC$1048576,0),MATCH((CUADRO!K$4&amp;$E423),'Hoja de Trabajo para listado'!$BC$151:$CB$151,0)),0)+IFERROR(INDEX('Hoja de Trabajo para listado'!$DE$153:$DG$274,MATCH($A423,'Hoja de Trabajo para listado'!$DE$153:$DE$1048576,0),MATCH((CUADRO!K$4&amp;$E423),'Hoja de Trabajo para listado'!$DE$151:$DG$151,0)),0)+IFERROR(INDEX('Hoja de Trabajo para listado'!$CD$155:$DC$1048576,MATCH($A423,'Hoja de Trabajo para listado'!$CD$155:$CD$1048576,0),MATCH((CUADRO!K$4&amp;$E423),'Hoja de Trabajo para listado'!$CD$151:$DC$151,0)),0)</f>
        <v>0</v>
      </c>
      <c r="L423" s="243">
        <f ca="1">+IFERROR(INDEX('Hoja de Trabajo para listado'!$A$155:$Z$1048576,MATCH($A423,'Hoja de Trabajo para listado'!$A$155:$A$1048576,0),MATCH((CUADRO!L$4&amp;$E423),'Hoja de Trabajo para listado'!$A$151:$Z$151,0)),0)+IFERROR(INDEX('Hoja de Trabajo para listado'!$AB$155:$BA$1048576,MATCH($A423,'Hoja de Trabajo para listado'!$AB$155:$AB$1048576,0),MATCH((CUADRO!L$4&amp;$E423),'Hoja de Trabajo para listado'!$AB$151:$BA$151,0)),0)+IFERROR(INDEX('Hoja de Trabajo para listado'!$BC$155:$CB$1048576,MATCH($A423,'Hoja de Trabajo para listado'!$BC$155:$BC$1048576,0),MATCH((CUADRO!L$4&amp;$E423),'Hoja de Trabajo para listado'!$BC$151:$CB$151,0)),0)+IFERROR(INDEX('Hoja de Trabajo para listado'!$DE$153:$DG$274,MATCH($A423,'Hoja de Trabajo para listado'!$DE$153:$DE$1048576,0),MATCH((CUADRO!L$4&amp;$E423),'Hoja de Trabajo para listado'!$DE$151:$DG$151,0)),0)+IFERROR(INDEX('Hoja de Trabajo para listado'!$CD$155:$DC$1048576,MATCH($A423,'Hoja de Trabajo para listado'!$CD$155:$CD$1048576,0),MATCH((CUADRO!L$4&amp;$E423),'Hoja de Trabajo para listado'!$CD$151:$DC$151,0)),0)</f>
        <v>0</v>
      </c>
      <c r="M423" s="243">
        <f ca="1">+IFERROR(INDEX('Hoja de Trabajo para listado'!$A$155:$Z$1048576,MATCH($A423,'Hoja de Trabajo para listado'!$A$155:$A$1048576,0),MATCH((CUADRO!M$4&amp;$E423),'Hoja de Trabajo para listado'!$A$151:$Z$151,0)),0)+IFERROR(INDEX('Hoja de Trabajo para listado'!$AB$155:$BA$1048576,MATCH($A423,'Hoja de Trabajo para listado'!$AB$155:$AB$1048576,0),MATCH((CUADRO!M$4&amp;$E423),'Hoja de Trabajo para listado'!$AB$151:$BA$151,0)),0)+IFERROR(INDEX('Hoja de Trabajo para listado'!$BC$155:$CB$1048576,MATCH($A423,'Hoja de Trabajo para listado'!$BC$155:$BC$1048576,0),MATCH((CUADRO!M$4&amp;$E423),'Hoja de Trabajo para listado'!$BC$151:$CB$151,0)),0)+IFERROR(INDEX('Hoja de Trabajo para listado'!$DE$153:$DG$274,MATCH($A423,'Hoja de Trabajo para listado'!$DE$153:$DE$1048576,0),MATCH((CUADRO!M$4&amp;$E423),'Hoja de Trabajo para listado'!$DE$151:$DG$151,0)),0)+IFERROR(INDEX('Hoja de Trabajo para listado'!$CD$155:$DC$1048576,MATCH($A423,'Hoja de Trabajo para listado'!$CD$155:$CD$1048576,0),MATCH((CUADRO!M$4&amp;$E423),'Hoja de Trabajo para listado'!$CD$151:$DC$151,0)),0)</f>
        <v>0</v>
      </c>
      <c r="N423" s="243">
        <f ca="1">+IFERROR(INDEX('Hoja de Trabajo para listado'!$A$155:$Z$1048576,MATCH($A423,'Hoja de Trabajo para listado'!$A$155:$A$1048576,0),MATCH((CUADRO!N$4&amp;$E423),'Hoja de Trabajo para listado'!$A$151:$Z$151,0)),0)+IFERROR(INDEX('Hoja de Trabajo para listado'!$AB$155:$BA$1048576,MATCH($A423,'Hoja de Trabajo para listado'!$AB$155:$AB$1048576,0),MATCH((CUADRO!N$4&amp;$E423),'Hoja de Trabajo para listado'!$AB$151:$BA$151,0)),0)+IFERROR(INDEX('Hoja de Trabajo para listado'!$BC$155:$CB$1048576,MATCH($A423,'Hoja de Trabajo para listado'!$BC$155:$BC$1048576,0),MATCH((CUADRO!N$4&amp;$E423),'Hoja de Trabajo para listado'!$BC$151:$CB$151,0)),0)+IFERROR(INDEX('Hoja de Trabajo para listado'!$DE$153:$DG$274,MATCH($A423,'Hoja de Trabajo para listado'!$DE$153:$DE$1048576,0),MATCH((CUADRO!N$4&amp;$E423),'Hoja de Trabajo para listado'!$DE$151:$DG$151,0)),0)+IFERROR(INDEX('Hoja de Trabajo para listado'!$CD$155:$DC$1048576,MATCH($A423,'Hoja de Trabajo para listado'!$CD$155:$CD$1048576,0),MATCH((CUADRO!N$4&amp;$E423),'Hoja de Trabajo para listado'!$CD$151:$DC$151,0)),0)</f>
        <v>0</v>
      </c>
      <c r="O423" s="243">
        <f ca="1">+IFERROR(INDEX('Hoja de Trabajo para listado'!$A$155:$Z$1048576,MATCH($A423,'Hoja de Trabajo para listado'!$A$155:$A$1048576,0),MATCH((CUADRO!O$4&amp;$E423),'Hoja de Trabajo para listado'!$A$151:$Z$151,0)),0)+IFERROR(INDEX('Hoja de Trabajo para listado'!$AB$155:$BA$1048576,MATCH($A423,'Hoja de Trabajo para listado'!$AB$155:$AB$1048576,0),MATCH((CUADRO!O$4&amp;$E423),'Hoja de Trabajo para listado'!$AB$151:$BA$151,0)),0)+IFERROR(INDEX('Hoja de Trabajo para listado'!$BC$155:$CB$1048576,MATCH($A423,'Hoja de Trabajo para listado'!$BC$155:$BC$1048576,0),MATCH((CUADRO!O$4&amp;$E423),'Hoja de Trabajo para listado'!$BC$151:$CB$151,0)),0)+IFERROR(INDEX('Hoja de Trabajo para listado'!$DE$153:$DG$274,MATCH($A423,'Hoja de Trabajo para listado'!$DE$153:$DE$1048576,0),MATCH((CUADRO!O$4&amp;$E423),'Hoja de Trabajo para listado'!$DE$151:$DG$151,0)),0)+IFERROR(INDEX('Hoja de Trabajo para listado'!$CD$155:$DC$1048576,MATCH($A423,'Hoja de Trabajo para listado'!$CD$155:$CD$1048576,0),MATCH((CUADRO!O$4&amp;$E423),'Hoja de Trabajo para listado'!$CD$151:$DC$151,0)),0)</f>
        <v>0</v>
      </c>
      <c r="P423" s="243">
        <f ca="1">+IFERROR(INDEX('Hoja de Trabajo para listado'!$A$155:$Z$1048576,MATCH($A423,'Hoja de Trabajo para listado'!$A$155:$A$1048576,0),MATCH((CUADRO!P$4&amp;$E423),'Hoja de Trabajo para listado'!$A$151:$Z$151,0)),0)+IFERROR(INDEX('Hoja de Trabajo para listado'!$AB$155:$BA$1048576,MATCH($A423,'Hoja de Trabajo para listado'!$AB$155:$AB$1048576,0),MATCH((CUADRO!P$4&amp;$E423),'Hoja de Trabajo para listado'!$AB$151:$BA$151,0)),0)+IFERROR(INDEX('Hoja de Trabajo para listado'!$BC$155:$CB$1048576,MATCH($A423,'Hoja de Trabajo para listado'!$BC$155:$BC$1048576,0),MATCH((CUADRO!P$4&amp;$E423),'Hoja de Trabajo para listado'!$BC$151:$CB$151,0)),0)+IFERROR(INDEX('Hoja de Trabajo para listado'!$DE$153:$DG$274,MATCH($A423,'Hoja de Trabajo para listado'!$DE$153:$DE$1048576,0),MATCH((CUADRO!P$4&amp;$E423),'Hoja de Trabajo para listado'!$DE$151:$DG$151,0)),0)+IFERROR(INDEX('Hoja de Trabajo para listado'!$CD$155:$DC$1048576,MATCH($A423,'Hoja de Trabajo para listado'!$CD$155:$CD$1048576,0),MATCH((CUADRO!P$4&amp;$E423),'Hoja de Trabajo para listado'!$CD$151:$DC$151,0)),0)</f>
        <v>0</v>
      </c>
      <c r="Q423" s="243">
        <f ca="1">+IFERROR(INDEX('Hoja de Trabajo para listado'!$A$155:$Z$1048576,MATCH($A423,'Hoja de Trabajo para listado'!$A$155:$A$1048576,0),MATCH((CUADRO!Q$4&amp;$E423),'Hoja de Trabajo para listado'!$A$151:$Z$151,0)),0)+IFERROR(INDEX('Hoja de Trabajo para listado'!$AB$155:$BA$1048576,MATCH($A423,'Hoja de Trabajo para listado'!$AB$155:$AB$1048576,0),MATCH((CUADRO!Q$4&amp;$E423),'Hoja de Trabajo para listado'!$AB$151:$BA$151,0)),0)+IFERROR(INDEX('Hoja de Trabajo para listado'!$BC$155:$CB$1048576,MATCH($A423,'Hoja de Trabajo para listado'!$BC$155:$BC$1048576,0),MATCH((CUADRO!Q$4&amp;$E423),'Hoja de Trabajo para listado'!$BC$151:$CB$151,0)),0)+IFERROR(INDEX('Hoja de Trabajo para listado'!$DE$153:$DG$274,MATCH($A423,'Hoja de Trabajo para listado'!$DE$153:$DE$1048576,0),MATCH((CUADRO!Q$4&amp;$E423),'Hoja de Trabajo para listado'!$DE$151:$DG$151,0)),0)+IFERROR(INDEX('Hoja de Trabajo para listado'!$CD$155:$DC$1048576,MATCH($A423,'Hoja de Trabajo para listado'!$CD$155:$CD$1048576,0),MATCH((CUADRO!Q$4&amp;$E423),'Hoja de Trabajo para listado'!$CD$151:$DC$151,0)),0)</f>
        <v>0</v>
      </c>
      <c r="R423" s="243">
        <f t="shared" ca="1" si="19"/>
        <v>0</v>
      </c>
      <c r="S423" s="249"/>
      <c r="T423" s="243">
        <f ca="1">+T424</f>
        <v>621622.17999999993</v>
      </c>
      <c r="U423" s="242">
        <f t="shared" si="20"/>
        <v>1</v>
      </c>
      <c r="V423" s="333" t="str">
        <f>+VLOOKUP(A423,bd_lista!$A$3:$E$592,5,FALSE)</f>
        <v>Gobiernos Autónomos Departamentales</v>
      </c>
      <c r="W423" s="387" t="str">
        <f>+V423</f>
        <v>Gobiernos Autónomos Departamentales</v>
      </c>
      <c r="X423" s="242">
        <f>+VLOOKUP(A423,[4]Sheet1!$A$13:$D$744,4,FALSE)</f>
        <v>0</v>
      </c>
      <c r="Y423" s="242" t="e">
        <f>+VLOOKUP(X423,bd_lista!$A$3:$C$592,3,FALSE)</f>
        <v>#N/A</v>
      </c>
      <c r="Z423" s="294">
        <f>+X423</f>
        <v>0</v>
      </c>
      <c r="AA423" s="295" t="e">
        <f>+Y423</f>
        <v>#N/A</v>
      </c>
    </row>
    <row r="424" spans="1:27" ht="15" hidden="1" customHeight="1">
      <c r="A424" s="251">
        <v>903</v>
      </c>
      <c r="B424" s="393"/>
      <c r="C424" s="333" t="str">
        <f>+VLOOKUP(A424,bd_lista!$A$3:$C$592,3,FALSE)</f>
        <v>Gobierno Autónomo Departamental de Cochabamba</v>
      </c>
      <c r="D424" s="390"/>
      <c r="E424" s="244" t="s">
        <v>1305</v>
      </c>
      <c r="F424" s="245">
        <f ca="1">+IFERROR(INDEX('Hoja de Trabajo para listado'!$A$155:$Z$1048576,MATCH($A424,'Hoja de Trabajo para listado'!$A$155:$A$1048576,0),MATCH((CUADRO!F$4&amp;$E424),'Hoja de Trabajo para listado'!$A$151:$Z$151,0)),0)+IFERROR(INDEX('Hoja de Trabajo para listado'!$AB$155:$BA$1048576,MATCH($A424,'Hoja de Trabajo para listado'!$AB$155:$AB$1048576,0),MATCH((CUADRO!F$4&amp;$E424),'Hoja de Trabajo para listado'!$AB$151:$BA$151,0)),0)+IFERROR(INDEX('Hoja de Trabajo para listado'!$BC$155:$CB$1048576,MATCH($A424,'Hoja de Trabajo para listado'!$BC$155:$BC$1048576,0),MATCH((CUADRO!F$4&amp;$E424),'Hoja de Trabajo para listado'!$BC$151:$CB$151,0)),0)+IFERROR(INDEX('Hoja de Trabajo para listado'!$DE$153:$DG$274,MATCH($A424,'Hoja de Trabajo para listado'!$DE$153:$DE$1048576,0),MATCH((CUADRO!F$4&amp;$E424),'Hoja de Trabajo para listado'!$DE$151:$DG$151,0)),0)+IFERROR(INDEX('Hoja de Trabajo para listado'!$CD$155:$DC$1048576,MATCH($A424,'Hoja de Trabajo para listado'!$CD$155:$CD$1048576,0),MATCH((CUADRO!F$4&amp;$E424),'Hoja de Trabajo para listado'!$CD$151:$DC$151,0)),0)</f>
        <v>364957.36</v>
      </c>
      <c r="G424" s="245">
        <f ca="1">+IFERROR(INDEX('Hoja de Trabajo para listado'!$A$155:$Z$1048576,MATCH($A424,'Hoja de Trabajo para listado'!$A$155:$A$1048576,0),MATCH((CUADRO!G$4&amp;$E424),'Hoja de Trabajo para listado'!$A$151:$Z$151,0)),0)+IFERROR(INDEX('Hoja de Trabajo para listado'!$AB$155:$BA$1048576,MATCH($A424,'Hoja de Trabajo para listado'!$AB$155:$AB$1048576,0),MATCH((CUADRO!G$4&amp;$E424),'Hoja de Trabajo para listado'!$AB$151:$BA$151,0)),0)+IFERROR(INDEX('Hoja de Trabajo para listado'!$BC$155:$CB$1048576,MATCH($A424,'Hoja de Trabajo para listado'!$BC$155:$BC$1048576,0),MATCH((CUADRO!G$4&amp;$E424),'Hoja de Trabajo para listado'!$BC$151:$CB$151,0)),0)+IFERROR(INDEX('Hoja de Trabajo para listado'!$DE$153:$DG$274,MATCH($A424,'Hoja de Trabajo para listado'!$DE$153:$DE$1048576,0),MATCH((CUADRO!G$4&amp;$E424),'Hoja de Trabajo para listado'!$DE$151:$DG$151,0)),0)+IFERROR(INDEX('Hoja de Trabajo para listado'!$CD$155:$DC$1048576,MATCH($A424,'Hoja de Trabajo para listado'!$CD$155:$CD$1048576,0),MATCH((CUADRO!G$4&amp;$E424),'Hoja de Trabajo para listado'!$CD$151:$DC$151,0)),0)</f>
        <v>256664.81999999998</v>
      </c>
      <c r="H424" s="245">
        <f ca="1">+IFERROR(INDEX('Hoja de Trabajo para listado'!$A$155:$Z$1048576,MATCH($A424,'Hoja de Trabajo para listado'!$A$155:$A$1048576,0),MATCH((CUADRO!H$4&amp;$E424),'Hoja de Trabajo para listado'!$A$151:$Z$151,0)),0)+IFERROR(INDEX('Hoja de Trabajo para listado'!$AB$155:$BA$1048576,MATCH($A424,'Hoja de Trabajo para listado'!$AB$155:$AB$1048576,0),MATCH((CUADRO!H$4&amp;$E424),'Hoja de Trabajo para listado'!$AB$151:$BA$151,0)),0)+IFERROR(INDEX('Hoja de Trabajo para listado'!$BC$155:$CB$1048576,MATCH($A424,'Hoja de Trabajo para listado'!$BC$155:$BC$1048576,0),MATCH((CUADRO!H$4&amp;$E424),'Hoja de Trabajo para listado'!$BC$151:$CB$151,0)),0)+IFERROR(INDEX('Hoja de Trabajo para listado'!$DE$153:$DG$274,MATCH($A424,'Hoja de Trabajo para listado'!$DE$153:$DE$1048576,0),MATCH((CUADRO!H$4&amp;$E424),'Hoja de Trabajo para listado'!$DE$151:$DG$151,0)),0)+IFERROR(INDEX('Hoja de Trabajo para listado'!$CD$155:$DC$1048576,MATCH($A424,'Hoja de Trabajo para listado'!$CD$155:$CD$1048576,0),MATCH((CUADRO!H$4&amp;$E424),'Hoja de Trabajo para listado'!$CD$151:$DC$151,0)),0)</f>
        <v>0</v>
      </c>
      <c r="I424" s="245">
        <f ca="1">+IFERROR(INDEX('Hoja de Trabajo para listado'!$A$155:$Z$1048576,MATCH($A424,'Hoja de Trabajo para listado'!$A$155:$A$1048576,0),MATCH((CUADRO!I$4&amp;$E424),'Hoja de Trabajo para listado'!$A$151:$Z$151,0)),0)+IFERROR(INDEX('Hoja de Trabajo para listado'!$AB$155:$BA$1048576,MATCH($A424,'Hoja de Trabajo para listado'!$AB$155:$AB$1048576,0),MATCH((CUADRO!I$4&amp;$E424),'Hoja de Trabajo para listado'!$AB$151:$BA$151,0)),0)+IFERROR(INDEX('Hoja de Trabajo para listado'!$BC$155:$CB$1048576,MATCH($A424,'Hoja de Trabajo para listado'!$BC$155:$BC$1048576,0),MATCH((CUADRO!I$4&amp;$E424),'Hoja de Trabajo para listado'!$BC$151:$CB$151,0)),0)+IFERROR(INDEX('Hoja de Trabajo para listado'!$DE$153:$DG$274,MATCH($A424,'Hoja de Trabajo para listado'!$DE$153:$DE$1048576,0),MATCH((CUADRO!I$4&amp;$E424),'Hoja de Trabajo para listado'!$DE$151:$DG$151,0)),0)+IFERROR(INDEX('Hoja de Trabajo para listado'!$CD$155:$DC$1048576,MATCH($A424,'Hoja de Trabajo para listado'!$CD$155:$CD$1048576,0),MATCH((CUADRO!I$4&amp;$E424),'Hoja de Trabajo para listado'!$CD$151:$DC$151,0)),0)</f>
        <v>0</v>
      </c>
      <c r="J424" s="245">
        <f ca="1">+IFERROR(INDEX('Hoja de Trabajo para listado'!$A$155:$Z$1048576,MATCH($A424,'Hoja de Trabajo para listado'!$A$155:$A$1048576,0),MATCH((CUADRO!J$4&amp;$E424),'Hoja de Trabajo para listado'!$A$151:$Z$151,0)),0)+IFERROR(INDEX('Hoja de Trabajo para listado'!$AB$155:$BA$1048576,MATCH($A424,'Hoja de Trabajo para listado'!$AB$155:$AB$1048576,0),MATCH((CUADRO!J$4&amp;$E424),'Hoja de Trabajo para listado'!$AB$151:$BA$151,0)),0)+IFERROR(INDEX('Hoja de Trabajo para listado'!$BC$155:$CB$1048576,MATCH($A424,'Hoja de Trabajo para listado'!$BC$155:$BC$1048576,0),MATCH((CUADRO!J$4&amp;$E424),'Hoja de Trabajo para listado'!$BC$151:$CB$151,0)),0)+IFERROR(INDEX('Hoja de Trabajo para listado'!$DE$153:$DG$274,MATCH($A424,'Hoja de Trabajo para listado'!$DE$153:$DE$1048576,0),MATCH((CUADRO!J$4&amp;$E424),'Hoja de Trabajo para listado'!$DE$151:$DG$151,0)),0)+IFERROR(INDEX('Hoja de Trabajo para listado'!$CD$155:$DC$1048576,MATCH($A424,'Hoja de Trabajo para listado'!$CD$155:$CD$1048576,0),MATCH((CUADRO!J$4&amp;$E424),'Hoja de Trabajo para listado'!$CD$151:$DC$151,0)),0)</f>
        <v>0</v>
      </c>
      <c r="K424" s="245">
        <f ca="1">+IFERROR(INDEX('Hoja de Trabajo para listado'!$A$155:$Z$1048576,MATCH($A424,'Hoja de Trabajo para listado'!$A$155:$A$1048576,0),MATCH((CUADRO!K$4&amp;$E424),'Hoja de Trabajo para listado'!$A$151:$Z$151,0)),0)+IFERROR(INDEX('Hoja de Trabajo para listado'!$AB$155:$BA$1048576,MATCH($A424,'Hoja de Trabajo para listado'!$AB$155:$AB$1048576,0),MATCH((CUADRO!K$4&amp;$E424),'Hoja de Trabajo para listado'!$AB$151:$BA$151,0)),0)+IFERROR(INDEX('Hoja de Trabajo para listado'!$BC$155:$CB$1048576,MATCH($A424,'Hoja de Trabajo para listado'!$BC$155:$BC$1048576,0),MATCH((CUADRO!K$4&amp;$E424),'Hoja de Trabajo para listado'!$BC$151:$CB$151,0)),0)+IFERROR(INDEX('Hoja de Trabajo para listado'!$DE$153:$DG$274,MATCH($A424,'Hoja de Trabajo para listado'!$DE$153:$DE$1048576,0),MATCH((CUADRO!K$4&amp;$E424),'Hoja de Trabajo para listado'!$DE$151:$DG$151,0)),0)+IFERROR(INDEX('Hoja de Trabajo para listado'!$CD$155:$DC$1048576,MATCH($A424,'Hoja de Trabajo para listado'!$CD$155:$CD$1048576,0),MATCH((CUADRO!K$4&amp;$E424),'Hoja de Trabajo para listado'!$CD$151:$DC$151,0)),0)</f>
        <v>0</v>
      </c>
      <c r="L424" s="245">
        <f ca="1">+IFERROR(INDEX('Hoja de Trabajo para listado'!$A$155:$Z$1048576,MATCH($A424,'Hoja de Trabajo para listado'!$A$155:$A$1048576,0),MATCH((CUADRO!L$4&amp;$E424),'Hoja de Trabajo para listado'!$A$151:$Z$151,0)),0)+IFERROR(INDEX('Hoja de Trabajo para listado'!$AB$155:$BA$1048576,MATCH($A424,'Hoja de Trabajo para listado'!$AB$155:$AB$1048576,0),MATCH((CUADRO!L$4&amp;$E424),'Hoja de Trabajo para listado'!$AB$151:$BA$151,0)),0)+IFERROR(INDEX('Hoja de Trabajo para listado'!$BC$155:$CB$1048576,MATCH($A424,'Hoja de Trabajo para listado'!$BC$155:$BC$1048576,0),MATCH((CUADRO!L$4&amp;$E424),'Hoja de Trabajo para listado'!$BC$151:$CB$151,0)),0)+IFERROR(INDEX('Hoja de Trabajo para listado'!$DE$153:$DG$274,MATCH($A424,'Hoja de Trabajo para listado'!$DE$153:$DE$1048576,0),MATCH((CUADRO!L$4&amp;$E424),'Hoja de Trabajo para listado'!$DE$151:$DG$151,0)),0)+IFERROR(INDEX('Hoja de Trabajo para listado'!$CD$155:$DC$1048576,MATCH($A424,'Hoja de Trabajo para listado'!$CD$155:$CD$1048576,0),MATCH((CUADRO!L$4&amp;$E424),'Hoja de Trabajo para listado'!$CD$151:$DC$151,0)),0)</f>
        <v>0</v>
      </c>
      <c r="M424" s="245">
        <f ca="1">+IFERROR(INDEX('Hoja de Trabajo para listado'!$A$155:$Z$1048576,MATCH($A424,'Hoja de Trabajo para listado'!$A$155:$A$1048576,0),MATCH((CUADRO!M$4&amp;$E424),'Hoja de Trabajo para listado'!$A$151:$Z$151,0)),0)+IFERROR(INDEX('Hoja de Trabajo para listado'!$AB$155:$BA$1048576,MATCH($A424,'Hoja de Trabajo para listado'!$AB$155:$AB$1048576,0),MATCH((CUADRO!M$4&amp;$E424),'Hoja de Trabajo para listado'!$AB$151:$BA$151,0)),0)+IFERROR(INDEX('Hoja de Trabajo para listado'!$BC$155:$CB$1048576,MATCH($A424,'Hoja de Trabajo para listado'!$BC$155:$BC$1048576,0),MATCH((CUADRO!M$4&amp;$E424),'Hoja de Trabajo para listado'!$BC$151:$CB$151,0)),0)+IFERROR(INDEX('Hoja de Trabajo para listado'!$DE$153:$DG$274,MATCH($A424,'Hoja de Trabajo para listado'!$DE$153:$DE$1048576,0),MATCH((CUADRO!M$4&amp;$E424),'Hoja de Trabajo para listado'!$DE$151:$DG$151,0)),0)+IFERROR(INDEX('Hoja de Trabajo para listado'!$CD$155:$DC$1048576,MATCH($A424,'Hoja de Trabajo para listado'!$CD$155:$CD$1048576,0),MATCH((CUADRO!M$4&amp;$E424),'Hoja de Trabajo para listado'!$CD$151:$DC$151,0)),0)</f>
        <v>0</v>
      </c>
      <c r="N424" s="245">
        <f ca="1">+IFERROR(INDEX('Hoja de Trabajo para listado'!$A$155:$Z$1048576,MATCH($A424,'Hoja de Trabajo para listado'!$A$155:$A$1048576,0),MATCH((CUADRO!N$4&amp;$E424),'Hoja de Trabajo para listado'!$A$151:$Z$151,0)),0)+IFERROR(INDEX('Hoja de Trabajo para listado'!$AB$155:$BA$1048576,MATCH($A424,'Hoja de Trabajo para listado'!$AB$155:$AB$1048576,0),MATCH((CUADRO!N$4&amp;$E424),'Hoja de Trabajo para listado'!$AB$151:$BA$151,0)),0)+IFERROR(INDEX('Hoja de Trabajo para listado'!$BC$155:$CB$1048576,MATCH($A424,'Hoja de Trabajo para listado'!$BC$155:$BC$1048576,0),MATCH((CUADRO!N$4&amp;$E424),'Hoja de Trabajo para listado'!$BC$151:$CB$151,0)),0)+IFERROR(INDEX('Hoja de Trabajo para listado'!$DE$153:$DG$274,MATCH($A424,'Hoja de Trabajo para listado'!$DE$153:$DE$1048576,0),MATCH((CUADRO!N$4&amp;$E424),'Hoja de Trabajo para listado'!$DE$151:$DG$151,0)),0)+IFERROR(INDEX('Hoja de Trabajo para listado'!$CD$155:$DC$1048576,MATCH($A424,'Hoja de Trabajo para listado'!$CD$155:$CD$1048576,0),MATCH((CUADRO!N$4&amp;$E424),'Hoja de Trabajo para listado'!$CD$151:$DC$151,0)),0)</f>
        <v>0</v>
      </c>
      <c r="O424" s="245">
        <f ca="1">+IFERROR(INDEX('Hoja de Trabajo para listado'!$A$155:$Z$1048576,MATCH($A424,'Hoja de Trabajo para listado'!$A$155:$A$1048576,0),MATCH((CUADRO!O$4&amp;$E424),'Hoja de Trabajo para listado'!$A$151:$Z$151,0)),0)+IFERROR(INDEX('Hoja de Trabajo para listado'!$AB$155:$BA$1048576,MATCH($A424,'Hoja de Trabajo para listado'!$AB$155:$AB$1048576,0),MATCH((CUADRO!O$4&amp;$E424),'Hoja de Trabajo para listado'!$AB$151:$BA$151,0)),0)+IFERROR(INDEX('Hoja de Trabajo para listado'!$BC$155:$CB$1048576,MATCH($A424,'Hoja de Trabajo para listado'!$BC$155:$BC$1048576,0),MATCH((CUADRO!O$4&amp;$E424),'Hoja de Trabajo para listado'!$BC$151:$CB$151,0)),0)+IFERROR(INDEX('Hoja de Trabajo para listado'!$DE$153:$DG$274,MATCH($A424,'Hoja de Trabajo para listado'!$DE$153:$DE$1048576,0),MATCH((CUADRO!O$4&amp;$E424),'Hoja de Trabajo para listado'!$DE$151:$DG$151,0)),0)+IFERROR(INDEX('Hoja de Trabajo para listado'!$CD$155:$DC$1048576,MATCH($A424,'Hoja de Trabajo para listado'!$CD$155:$CD$1048576,0),MATCH((CUADRO!O$4&amp;$E424),'Hoja de Trabajo para listado'!$CD$151:$DC$151,0)),0)</f>
        <v>0</v>
      </c>
      <c r="P424" s="245">
        <f ca="1">+IFERROR(INDEX('Hoja de Trabajo para listado'!$A$155:$Z$1048576,MATCH($A424,'Hoja de Trabajo para listado'!$A$155:$A$1048576,0),MATCH((CUADRO!P$4&amp;$E424),'Hoja de Trabajo para listado'!$A$151:$Z$151,0)),0)+IFERROR(INDEX('Hoja de Trabajo para listado'!$AB$155:$BA$1048576,MATCH($A424,'Hoja de Trabajo para listado'!$AB$155:$AB$1048576,0),MATCH((CUADRO!P$4&amp;$E424),'Hoja de Trabajo para listado'!$AB$151:$BA$151,0)),0)+IFERROR(INDEX('Hoja de Trabajo para listado'!$BC$155:$CB$1048576,MATCH($A424,'Hoja de Trabajo para listado'!$BC$155:$BC$1048576,0),MATCH((CUADRO!P$4&amp;$E424),'Hoja de Trabajo para listado'!$BC$151:$CB$151,0)),0)+IFERROR(INDEX('Hoja de Trabajo para listado'!$DE$153:$DG$274,MATCH($A424,'Hoja de Trabajo para listado'!$DE$153:$DE$1048576,0),MATCH((CUADRO!P$4&amp;$E424),'Hoja de Trabajo para listado'!$DE$151:$DG$151,0)),0)+IFERROR(INDEX('Hoja de Trabajo para listado'!$CD$155:$DC$1048576,MATCH($A424,'Hoja de Trabajo para listado'!$CD$155:$CD$1048576,0),MATCH((CUADRO!P$4&amp;$E424),'Hoja de Trabajo para listado'!$CD$151:$DC$151,0)),0)</f>
        <v>0</v>
      </c>
      <c r="Q424" s="245">
        <f ca="1">+IFERROR(INDEX('Hoja de Trabajo para listado'!$A$155:$Z$1048576,MATCH($A424,'Hoja de Trabajo para listado'!$A$155:$A$1048576,0),MATCH((CUADRO!Q$4&amp;$E424),'Hoja de Trabajo para listado'!$A$151:$Z$151,0)),0)+IFERROR(INDEX('Hoja de Trabajo para listado'!$AB$155:$BA$1048576,MATCH($A424,'Hoja de Trabajo para listado'!$AB$155:$AB$1048576,0),MATCH((CUADRO!Q$4&amp;$E424),'Hoja de Trabajo para listado'!$AB$151:$BA$151,0)),0)+IFERROR(INDEX('Hoja de Trabajo para listado'!$BC$155:$CB$1048576,MATCH($A424,'Hoja de Trabajo para listado'!$BC$155:$BC$1048576,0),MATCH((CUADRO!Q$4&amp;$E424),'Hoja de Trabajo para listado'!$BC$151:$CB$151,0)),0)+IFERROR(INDEX('Hoja de Trabajo para listado'!$DE$153:$DG$274,MATCH($A424,'Hoja de Trabajo para listado'!$DE$153:$DE$1048576,0),MATCH((CUADRO!Q$4&amp;$E424),'Hoja de Trabajo para listado'!$DE$151:$DG$151,0)),0)+IFERROR(INDEX('Hoja de Trabajo para listado'!$CD$155:$DC$1048576,MATCH($A424,'Hoja de Trabajo para listado'!$CD$155:$CD$1048576,0),MATCH((CUADRO!Q$4&amp;$E424),'Hoja de Trabajo para listado'!$CD$151:$DC$151,0)),0)</f>
        <v>0</v>
      </c>
      <c r="R424" s="245">
        <f t="shared" ca="1" si="19"/>
        <v>621622.17999999993</v>
      </c>
      <c r="S424" s="259">
        <f ca="1">+R423+R424</f>
        <v>621622.17999999993</v>
      </c>
      <c r="T424" s="245">
        <f ca="1">+S424</f>
        <v>621622.17999999993</v>
      </c>
      <c r="U424" s="244">
        <f t="shared" si="20"/>
        <v>2</v>
      </c>
      <c r="V424" s="333" t="str">
        <f>+VLOOKUP(A424,bd_lista!$A$3:$E$592,5,FALSE)</f>
        <v>Gobiernos Autónomos Departamentales</v>
      </c>
      <c r="W424" s="388"/>
      <c r="X424" s="242">
        <f>+VLOOKUP(A424,[4]Sheet1!$A$13:$D$744,4,FALSE)</f>
        <v>0</v>
      </c>
      <c r="Y424" s="242" t="e">
        <f>+VLOOKUP(X424,bd_lista!$A$3:$C$592,3,FALSE)</f>
        <v>#N/A</v>
      </c>
      <c r="Z424" s="292"/>
      <c r="AA424" s="293"/>
    </row>
    <row r="425" spans="1:27" customFormat="1" ht="27" hidden="1" customHeight="1">
      <c r="A425" s="251">
        <v>904</v>
      </c>
      <c r="B425" s="392">
        <f>+A425</f>
        <v>904</v>
      </c>
      <c r="C425" s="247" t="str">
        <f>+VLOOKUP(A425,bd_lista!$A$3:$C$592,3,FALSE)</f>
        <v>Gobierno Autónomo Departamental de Oruro</v>
      </c>
      <c r="D425" s="389" t="str">
        <f>+C425</f>
        <v>Gobierno Autónomo Departamental de Oruro</v>
      </c>
      <c r="E425" s="242" t="s">
        <v>1304</v>
      </c>
      <c r="F425" s="243">
        <f ca="1">+IFERROR(INDEX('Hoja de Trabajo para listado'!$A$155:$Z$1048576,MATCH($A425,'Hoja de Trabajo para listado'!$A$155:$A$1048576,0),MATCH((CUADRO!F$4&amp;$E425),'Hoja de Trabajo para listado'!$A$151:$Z$151,0)),0)+IFERROR(INDEX('Hoja de Trabajo para listado'!$AB$155:$BA$1048576,MATCH($A425,'Hoja de Trabajo para listado'!$AB$155:$AB$1048576,0),MATCH((CUADRO!F$4&amp;$E425),'Hoja de Trabajo para listado'!$AB$151:$BA$151,0)),0)+IFERROR(INDEX('Hoja de Trabajo para listado'!$BC$155:$CB$1048576,MATCH($A425,'Hoja de Trabajo para listado'!$BC$155:$BC$1048576,0),MATCH((CUADRO!F$4&amp;$E425),'Hoja de Trabajo para listado'!$BC$151:$CB$151,0)),0)+IFERROR(INDEX('Hoja de Trabajo para listado'!$DE$153:$DG$274,MATCH($A425,'Hoja de Trabajo para listado'!$DE$153:$DE$1048576,0),MATCH((CUADRO!F$4&amp;$E425),'Hoja de Trabajo para listado'!$DE$151:$DG$151,0)),0)+IFERROR(INDEX('Hoja de Trabajo para listado'!$CD$155:$DC$1048576,MATCH($A425,'Hoja de Trabajo para listado'!$CD$155:$CD$1048576,0),MATCH((CUADRO!F$4&amp;$E425),'Hoja de Trabajo para listado'!$CD$151:$DC$151,0)),0)</f>
        <v>0</v>
      </c>
      <c r="G425" s="243">
        <f ca="1">+IFERROR(INDEX('Hoja de Trabajo para listado'!$A$155:$Z$1048576,MATCH($A425,'Hoja de Trabajo para listado'!$A$155:$A$1048576,0),MATCH((CUADRO!G$4&amp;$E425),'Hoja de Trabajo para listado'!$A$151:$Z$151,0)),0)+IFERROR(INDEX('Hoja de Trabajo para listado'!$AB$155:$BA$1048576,MATCH($A425,'Hoja de Trabajo para listado'!$AB$155:$AB$1048576,0),MATCH((CUADRO!G$4&amp;$E425),'Hoja de Trabajo para listado'!$AB$151:$BA$151,0)),0)+IFERROR(INDEX('Hoja de Trabajo para listado'!$BC$155:$CB$1048576,MATCH($A425,'Hoja de Trabajo para listado'!$BC$155:$BC$1048576,0),MATCH((CUADRO!G$4&amp;$E425),'Hoja de Trabajo para listado'!$BC$151:$CB$151,0)),0)+IFERROR(INDEX('Hoja de Trabajo para listado'!$DE$153:$DG$274,MATCH($A425,'Hoja de Trabajo para listado'!$DE$153:$DE$1048576,0),MATCH((CUADRO!G$4&amp;$E425),'Hoja de Trabajo para listado'!$DE$151:$DG$151,0)),0)+IFERROR(INDEX('Hoja de Trabajo para listado'!$CD$155:$DC$1048576,MATCH($A425,'Hoja de Trabajo para listado'!$CD$155:$CD$1048576,0),MATCH((CUADRO!G$4&amp;$E425),'Hoja de Trabajo para listado'!$CD$151:$DC$151,0)),0)</f>
        <v>0</v>
      </c>
      <c r="H425" s="243">
        <f ca="1">+IFERROR(INDEX('Hoja de Trabajo para listado'!$A$155:$Z$1048576,MATCH($A425,'Hoja de Trabajo para listado'!$A$155:$A$1048576,0),MATCH((CUADRO!H$4&amp;$E425),'Hoja de Trabajo para listado'!$A$151:$Z$151,0)),0)+IFERROR(INDEX('Hoja de Trabajo para listado'!$AB$155:$BA$1048576,MATCH($A425,'Hoja de Trabajo para listado'!$AB$155:$AB$1048576,0),MATCH((CUADRO!H$4&amp;$E425),'Hoja de Trabajo para listado'!$AB$151:$BA$151,0)),0)+IFERROR(INDEX('Hoja de Trabajo para listado'!$BC$155:$CB$1048576,MATCH($A425,'Hoja de Trabajo para listado'!$BC$155:$BC$1048576,0),MATCH((CUADRO!H$4&amp;$E425),'Hoja de Trabajo para listado'!$BC$151:$CB$151,0)),0)+IFERROR(INDEX('Hoja de Trabajo para listado'!$DE$153:$DG$274,MATCH($A425,'Hoja de Trabajo para listado'!$DE$153:$DE$1048576,0),MATCH((CUADRO!H$4&amp;$E425),'Hoja de Trabajo para listado'!$DE$151:$DG$151,0)),0)+IFERROR(INDEX('Hoja de Trabajo para listado'!$CD$155:$DC$1048576,MATCH($A425,'Hoja de Trabajo para listado'!$CD$155:$CD$1048576,0),MATCH((CUADRO!H$4&amp;$E425),'Hoja de Trabajo para listado'!$CD$151:$DC$151,0)),0)</f>
        <v>0</v>
      </c>
      <c r="I425" s="243">
        <f ca="1">+IFERROR(INDEX('Hoja de Trabajo para listado'!$A$155:$Z$1048576,MATCH($A425,'Hoja de Trabajo para listado'!$A$155:$A$1048576,0),MATCH((CUADRO!I$4&amp;$E425),'Hoja de Trabajo para listado'!$A$151:$Z$151,0)),0)+IFERROR(INDEX('Hoja de Trabajo para listado'!$AB$155:$BA$1048576,MATCH($A425,'Hoja de Trabajo para listado'!$AB$155:$AB$1048576,0),MATCH((CUADRO!I$4&amp;$E425),'Hoja de Trabajo para listado'!$AB$151:$BA$151,0)),0)+IFERROR(INDEX('Hoja de Trabajo para listado'!$BC$155:$CB$1048576,MATCH($A425,'Hoja de Trabajo para listado'!$BC$155:$BC$1048576,0),MATCH((CUADRO!I$4&amp;$E425),'Hoja de Trabajo para listado'!$BC$151:$CB$151,0)),0)+IFERROR(INDEX('Hoja de Trabajo para listado'!$DE$153:$DG$274,MATCH($A425,'Hoja de Trabajo para listado'!$DE$153:$DE$1048576,0),MATCH((CUADRO!I$4&amp;$E425),'Hoja de Trabajo para listado'!$DE$151:$DG$151,0)),0)+IFERROR(INDEX('Hoja de Trabajo para listado'!$CD$155:$DC$1048576,MATCH($A425,'Hoja de Trabajo para listado'!$CD$155:$CD$1048576,0),MATCH((CUADRO!I$4&amp;$E425),'Hoja de Trabajo para listado'!$CD$151:$DC$151,0)),0)</f>
        <v>0</v>
      </c>
      <c r="J425" s="243">
        <f ca="1">+IFERROR(INDEX('Hoja de Trabajo para listado'!$A$155:$Z$1048576,MATCH($A425,'Hoja de Trabajo para listado'!$A$155:$A$1048576,0),MATCH((CUADRO!J$4&amp;$E425),'Hoja de Trabajo para listado'!$A$151:$Z$151,0)),0)+IFERROR(INDEX('Hoja de Trabajo para listado'!$AB$155:$BA$1048576,MATCH($A425,'Hoja de Trabajo para listado'!$AB$155:$AB$1048576,0),MATCH((CUADRO!J$4&amp;$E425),'Hoja de Trabajo para listado'!$AB$151:$BA$151,0)),0)+IFERROR(INDEX('Hoja de Trabajo para listado'!$BC$155:$CB$1048576,MATCH($A425,'Hoja de Trabajo para listado'!$BC$155:$BC$1048576,0),MATCH((CUADRO!J$4&amp;$E425),'Hoja de Trabajo para listado'!$BC$151:$CB$151,0)),0)+IFERROR(INDEX('Hoja de Trabajo para listado'!$DE$153:$DG$274,MATCH($A425,'Hoja de Trabajo para listado'!$DE$153:$DE$1048576,0),MATCH((CUADRO!J$4&amp;$E425),'Hoja de Trabajo para listado'!$DE$151:$DG$151,0)),0)+IFERROR(INDEX('Hoja de Trabajo para listado'!$CD$155:$DC$1048576,MATCH($A425,'Hoja de Trabajo para listado'!$CD$155:$CD$1048576,0),MATCH((CUADRO!J$4&amp;$E425),'Hoja de Trabajo para listado'!$CD$151:$DC$151,0)),0)</f>
        <v>0</v>
      </c>
      <c r="K425" s="243">
        <f ca="1">+IFERROR(INDEX('Hoja de Trabajo para listado'!$A$155:$Z$1048576,MATCH($A425,'Hoja de Trabajo para listado'!$A$155:$A$1048576,0),MATCH((CUADRO!K$4&amp;$E425),'Hoja de Trabajo para listado'!$A$151:$Z$151,0)),0)+IFERROR(INDEX('Hoja de Trabajo para listado'!$AB$155:$BA$1048576,MATCH($A425,'Hoja de Trabajo para listado'!$AB$155:$AB$1048576,0),MATCH((CUADRO!K$4&amp;$E425),'Hoja de Trabajo para listado'!$AB$151:$BA$151,0)),0)+IFERROR(INDEX('Hoja de Trabajo para listado'!$BC$155:$CB$1048576,MATCH($A425,'Hoja de Trabajo para listado'!$BC$155:$BC$1048576,0),MATCH((CUADRO!K$4&amp;$E425),'Hoja de Trabajo para listado'!$BC$151:$CB$151,0)),0)+IFERROR(INDEX('Hoja de Trabajo para listado'!$DE$153:$DG$274,MATCH($A425,'Hoja de Trabajo para listado'!$DE$153:$DE$1048576,0),MATCH((CUADRO!K$4&amp;$E425),'Hoja de Trabajo para listado'!$DE$151:$DG$151,0)),0)+IFERROR(INDEX('Hoja de Trabajo para listado'!$CD$155:$DC$1048576,MATCH($A425,'Hoja de Trabajo para listado'!$CD$155:$CD$1048576,0),MATCH((CUADRO!K$4&amp;$E425),'Hoja de Trabajo para listado'!$CD$151:$DC$151,0)),0)</f>
        <v>0</v>
      </c>
      <c r="L425" s="243">
        <f ca="1">+IFERROR(INDEX('Hoja de Trabajo para listado'!$A$155:$Z$1048576,MATCH($A425,'Hoja de Trabajo para listado'!$A$155:$A$1048576,0),MATCH((CUADRO!L$4&amp;$E425),'Hoja de Trabajo para listado'!$A$151:$Z$151,0)),0)+IFERROR(INDEX('Hoja de Trabajo para listado'!$AB$155:$BA$1048576,MATCH($A425,'Hoja de Trabajo para listado'!$AB$155:$AB$1048576,0),MATCH((CUADRO!L$4&amp;$E425),'Hoja de Trabajo para listado'!$AB$151:$BA$151,0)),0)+IFERROR(INDEX('Hoja de Trabajo para listado'!$BC$155:$CB$1048576,MATCH($A425,'Hoja de Trabajo para listado'!$BC$155:$BC$1048576,0),MATCH((CUADRO!L$4&amp;$E425),'Hoja de Trabajo para listado'!$BC$151:$CB$151,0)),0)+IFERROR(INDEX('Hoja de Trabajo para listado'!$DE$153:$DG$274,MATCH($A425,'Hoja de Trabajo para listado'!$DE$153:$DE$1048576,0),MATCH((CUADRO!L$4&amp;$E425),'Hoja de Trabajo para listado'!$DE$151:$DG$151,0)),0)+IFERROR(INDEX('Hoja de Trabajo para listado'!$CD$155:$DC$1048576,MATCH($A425,'Hoja de Trabajo para listado'!$CD$155:$CD$1048576,0),MATCH((CUADRO!L$4&amp;$E425),'Hoja de Trabajo para listado'!$CD$151:$DC$151,0)),0)</f>
        <v>0</v>
      </c>
      <c r="M425" s="243">
        <f ca="1">+IFERROR(INDEX('Hoja de Trabajo para listado'!$A$155:$Z$1048576,MATCH($A425,'Hoja de Trabajo para listado'!$A$155:$A$1048576,0),MATCH((CUADRO!M$4&amp;$E425),'Hoja de Trabajo para listado'!$A$151:$Z$151,0)),0)+IFERROR(INDEX('Hoja de Trabajo para listado'!$AB$155:$BA$1048576,MATCH($A425,'Hoja de Trabajo para listado'!$AB$155:$AB$1048576,0),MATCH((CUADRO!M$4&amp;$E425),'Hoja de Trabajo para listado'!$AB$151:$BA$151,0)),0)+IFERROR(INDEX('Hoja de Trabajo para listado'!$BC$155:$CB$1048576,MATCH($A425,'Hoja de Trabajo para listado'!$BC$155:$BC$1048576,0),MATCH((CUADRO!M$4&amp;$E425),'Hoja de Trabajo para listado'!$BC$151:$CB$151,0)),0)+IFERROR(INDEX('Hoja de Trabajo para listado'!$DE$153:$DG$274,MATCH($A425,'Hoja de Trabajo para listado'!$DE$153:$DE$1048576,0),MATCH((CUADRO!M$4&amp;$E425),'Hoja de Trabajo para listado'!$DE$151:$DG$151,0)),0)+IFERROR(INDEX('Hoja de Trabajo para listado'!$CD$155:$DC$1048576,MATCH($A425,'Hoja de Trabajo para listado'!$CD$155:$CD$1048576,0),MATCH((CUADRO!M$4&amp;$E425),'Hoja de Trabajo para listado'!$CD$151:$DC$151,0)),0)</f>
        <v>0</v>
      </c>
      <c r="N425" s="243">
        <f ca="1">+IFERROR(INDEX('Hoja de Trabajo para listado'!$A$155:$Z$1048576,MATCH($A425,'Hoja de Trabajo para listado'!$A$155:$A$1048576,0),MATCH((CUADRO!N$4&amp;$E425),'Hoja de Trabajo para listado'!$A$151:$Z$151,0)),0)+IFERROR(INDEX('Hoja de Trabajo para listado'!$AB$155:$BA$1048576,MATCH($A425,'Hoja de Trabajo para listado'!$AB$155:$AB$1048576,0),MATCH((CUADRO!N$4&amp;$E425),'Hoja de Trabajo para listado'!$AB$151:$BA$151,0)),0)+IFERROR(INDEX('Hoja de Trabajo para listado'!$BC$155:$CB$1048576,MATCH($A425,'Hoja de Trabajo para listado'!$BC$155:$BC$1048576,0),MATCH((CUADRO!N$4&amp;$E425),'Hoja de Trabajo para listado'!$BC$151:$CB$151,0)),0)+IFERROR(INDEX('Hoja de Trabajo para listado'!$DE$153:$DG$274,MATCH($A425,'Hoja de Trabajo para listado'!$DE$153:$DE$1048576,0),MATCH((CUADRO!N$4&amp;$E425),'Hoja de Trabajo para listado'!$DE$151:$DG$151,0)),0)+IFERROR(INDEX('Hoja de Trabajo para listado'!$CD$155:$DC$1048576,MATCH($A425,'Hoja de Trabajo para listado'!$CD$155:$CD$1048576,0),MATCH((CUADRO!N$4&amp;$E425),'Hoja de Trabajo para listado'!$CD$151:$DC$151,0)),0)</f>
        <v>0</v>
      </c>
      <c r="O425" s="243">
        <f ca="1">+IFERROR(INDEX('Hoja de Trabajo para listado'!$A$155:$Z$1048576,MATCH($A425,'Hoja de Trabajo para listado'!$A$155:$A$1048576,0),MATCH((CUADRO!O$4&amp;$E425),'Hoja de Trabajo para listado'!$A$151:$Z$151,0)),0)+IFERROR(INDEX('Hoja de Trabajo para listado'!$AB$155:$BA$1048576,MATCH($A425,'Hoja de Trabajo para listado'!$AB$155:$AB$1048576,0),MATCH((CUADRO!O$4&amp;$E425),'Hoja de Trabajo para listado'!$AB$151:$BA$151,0)),0)+IFERROR(INDEX('Hoja de Trabajo para listado'!$BC$155:$CB$1048576,MATCH($A425,'Hoja de Trabajo para listado'!$BC$155:$BC$1048576,0),MATCH((CUADRO!O$4&amp;$E425),'Hoja de Trabajo para listado'!$BC$151:$CB$151,0)),0)+IFERROR(INDEX('Hoja de Trabajo para listado'!$DE$153:$DG$274,MATCH($A425,'Hoja de Trabajo para listado'!$DE$153:$DE$1048576,0),MATCH((CUADRO!O$4&amp;$E425),'Hoja de Trabajo para listado'!$DE$151:$DG$151,0)),0)+IFERROR(INDEX('Hoja de Trabajo para listado'!$CD$155:$DC$1048576,MATCH($A425,'Hoja de Trabajo para listado'!$CD$155:$CD$1048576,0),MATCH((CUADRO!O$4&amp;$E425),'Hoja de Trabajo para listado'!$CD$151:$DC$151,0)),0)</f>
        <v>0</v>
      </c>
      <c r="P425" s="243">
        <f ca="1">+IFERROR(INDEX('Hoja de Trabajo para listado'!$A$155:$Z$1048576,MATCH($A425,'Hoja de Trabajo para listado'!$A$155:$A$1048576,0),MATCH((CUADRO!P$4&amp;$E425),'Hoja de Trabajo para listado'!$A$151:$Z$151,0)),0)+IFERROR(INDEX('Hoja de Trabajo para listado'!$AB$155:$BA$1048576,MATCH($A425,'Hoja de Trabajo para listado'!$AB$155:$AB$1048576,0),MATCH((CUADRO!P$4&amp;$E425),'Hoja de Trabajo para listado'!$AB$151:$BA$151,0)),0)+IFERROR(INDEX('Hoja de Trabajo para listado'!$BC$155:$CB$1048576,MATCH($A425,'Hoja de Trabajo para listado'!$BC$155:$BC$1048576,0),MATCH((CUADRO!P$4&amp;$E425),'Hoja de Trabajo para listado'!$BC$151:$CB$151,0)),0)+IFERROR(INDEX('Hoja de Trabajo para listado'!$DE$153:$DG$274,MATCH($A425,'Hoja de Trabajo para listado'!$DE$153:$DE$1048576,0),MATCH((CUADRO!P$4&amp;$E425),'Hoja de Trabajo para listado'!$DE$151:$DG$151,0)),0)+IFERROR(INDEX('Hoja de Trabajo para listado'!$CD$155:$DC$1048576,MATCH($A425,'Hoja de Trabajo para listado'!$CD$155:$CD$1048576,0),MATCH((CUADRO!P$4&amp;$E425),'Hoja de Trabajo para listado'!$CD$151:$DC$151,0)),0)</f>
        <v>0</v>
      </c>
      <c r="Q425" s="243">
        <f ca="1">+IFERROR(INDEX('Hoja de Trabajo para listado'!$A$155:$Z$1048576,MATCH($A425,'Hoja de Trabajo para listado'!$A$155:$A$1048576,0),MATCH((CUADRO!Q$4&amp;$E425),'Hoja de Trabajo para listado'!$A$151:$Z$151,0)),0)+IFERROR(INDEX('Hoja de Trabajo para listado'!$AB$155:$BA$1048576,MATCH($A425,'Hoja de Trabajo para listado'!$AB$155:$AB$1048576,0),MATCH((CUADRO!Q$4&amp;$E425),'Hoja de Trabajo para listado'!$AB$151:$BA$151,0)),0)+IFERROR(INDEX('Hoja de Trabajo para listado'!$BC$155:$CB$1048576,MATCH($A425,'Hoja de Trabajo para listado'!$BC$155:$BC$1048576,0),MATCH((CUADRO!Q$4&amp;$E425),'Hoja de Trabajo para listado'!$BC$151:$CB$151,0)),0)+IFERROR(INDEX('Hoja de Trabajo para listado'!$DE$153:$DG$274,MATCH($A425,'Hoja de Trabajo para listado'!$DE$153:$DE$1048576,0),MATCH((CUADRO!Q$4&amp;$E425),'Hoja de Trabajo para listado'!$DE$151:$DG$151,0)),0)+IFERROR(INDEX('Hoja de Trabajo para listado'!$CD$155:$DC$1048576,MATCH($A425,'Hoja de Trabajo para listado'!$CD$155:$CD$1048576,0),MATCH((CUADRO!Q$4&amp;$E425),'Hoja de Trabajo para listado'!$CD$151:$DC$151,0)),0)</f>
        <v>0</v>
      </c>
      <c r="R425" s="243">
        <f t="shared" ca="1" si="19"/>
        <v>0</v>
      </c>
      <c r="S425" s="249"/>
      <c r="T425" s="243">
        <f ca="1">+T426</f>
        <v>0</v>
      </c>
      <c r="U425" s="242">
        <f t="shared" si="20"/>
        <v>1</v>
      </c>
      <c r="V425" s="333" t="str">
        <f>+VLOOKUP(A425,bd_lista!$A$3:$E$592,5,FALSE)</f>
        <v>Gobiernos Autónomos Departamentales</v>
      </c>
      <c r="W425" s="387" t="str">
        <f>+V425</f>
        <v>Gobiernos Autónomos Departamentales</v>
      </c>
      <c r="X425" s="242">
        <f>+VLOOKUP(A425,[4]Sheet1!$A$13:$D$744,4,FALSE)</f>
        <v>0</v>
      </c>
      <c r="Y425" s="242" t="e">
        <f>+VLOOKUP(X425,bd_lista!$A$3:$C$592,3,FALSE)</f>
        <v>#N/A</v>
      </c>
      <c r="Z425" s="294">
        <f>+X425</f>
        <v>0</v>
      </c>
      <c r="AA425" s="295" t="e">
        <f>+Y425</f>
        <v>#N/A</v>
      </c>
    </row>
    <row r="426" spans="1:27" customFormat="1" ht="27" hidden="1" customHeight="1">
      <c r="A426" s="32">
        <v>904</v>
      </c>
      <c r="B426" s="393"/>
      <c r="C426" s="247" t="str">
        <f>+VLOOKUP(A426,bd_lista!$A$3:$C$592,3,FALSE)</f>
        <v>Gobierno Autónomo Departamental de Oruro</v>
      </c>
      <c r="D426" s="390"/>
      <c r="E426" s="244" t="s">
        <v>1305</v>
      </c>
      <c r="F426" s="243">
        <f ca="1">+IFERROR(INDEX('Hoja de Trabajo para listado'!$A$155:$Z$1048576,MATCH($A426,'Hoja de Trabajo para listado'!$A$155:$A$1048576,0),MATCH((CUADRO!F$4&amp;$E426),'Hoja de Trabajo para listado'!$A$151:$Z$151,0)),0)+IFERROR(INDEX('Hoja de Trabajo para listado'!$AB$155:$BA$1048576,MATCH($A426,'Hoja de Trabajo para listado'!$AB$155:$AB$1048576,0),MATCH((CUADRO!F$4&amp;$E426),'Hoja de Trabajo para listado'!$AB$151:$BA$151,0)),0)+IFERROR(INDEX('Hoja de Trabajo para listado'!$BC$155:$CB$1048576,MATCH($A426,'Hoja de Trabajo para listado'!$BC$155:$BC$1048576,0),MATCH((CUADRO!F$4&amp;$E426),'Hoja de Trabajo para listado'!$BC$151:$CB$151,0)),0)+IFERROR(INDEX('Hoja de Trabajo para listado'!$DE$153:$DG$274,MATCH($A426,'Hoja de Trabajo para listado'!$DE$153:$DE$1048576,0),MATCH((CUADRO!F$4&amp;$E426),'Hoja de Trabajo para listado'!$DE$151:$DG$151,0)),0)+IFERROR(INDEX('Hoja de Trabajo para listado'!$CD$155:$DC$1048576,MATCH($A426,'Hoja de Trabajo para listado'!$CD$155:$CD$1048576,0),MATCH((CUADRO!F$4&amp;$E426),'Hoja de Trabajo para listado'!$CD$151:$DC$151,0)),0)</f>
        <v>0</v>
      </c>
      <c r="G426" s="243">
        <f ca="1">+IFERROR(INDEX('Hoja de Trabajo para listado'!$A$155:$Z$1048576,MATCH($A426,'Hoja de Trabajo para listado'!$A$155:$A$1048576,0),MATCH((CUADRO!G$4&amp;$E426),'Hoja de Trabajo para listado'!$A$151:$Z$151,0)),0)+IFERROR(INDEX('Hoja de Trabajo para listado'!$AB$155:$BA$1048576,MATCH($A426,'Hoja de Trabajo para listado'!$AB$155:$AB$1048576,0),MATCH((CUADRO!G$4&amp;$E426),'Hoja de Trabajo para listado'!$AB$151:$BA$151,0)),0)+IFERROR(INDEX('Hoja de Trabajo para listado'!$BC$155:$CB$1048576,MATCH($A426,'Hoja de Trabajo para listado'!$BC$155:$BC$1048576,0),MATCH((CUADRO!G$4&amp;$E426),'Hoja de Trabajo para listado'!$BC$151:$CB$151,0)),0)+IFERROR(INDEX('Hoja de Trabajo para listado'!$DE$153:$DG$274,MATCH($A426,'Hoja de Trabajo para listado'!$DE$153:$DE$1048576,0),MATCH((CUADRO!G$4&amp;$E426),'Hoja de Trabajo para listado'!$DE$151:$DG$151,0)),0)+IFERROR(INDEX('Hoja de Trabajo para listado'!$CD$155:$DC$1048576,MATCH($A426,'Hoja de Trabajo para listado'!$CD$155:$CD$1048576,0),MATCH((CUADRO!G$4&amp;$E426),'Hoja de Trabajo para listado'!$CD$151:$DC$151,0)),0)</f>
        <v>0</v>
      </c>
      <c r="H426" s="243">
        <f ca="1">+IFERROR(INDEX('Hoja de Trabajo para listado'!$A$155:$Z$1048576,MATCH($A426,'Hoja de Trabajo para listado'!$A$155:$A$1048576,0),MATCH((CUADRO!H$4&amp;$E426),'Hoja de Trabajo para listado'!$A$151:$Z$151,0)),0)+IFERROR(INDEX('Hoja de Trabajo para listado'!$AB$155:$BA$1048576,MATCH($A426,'Hoja de Trabajo para listado'!$AB$155:$AB$1048576,0),MATCH((CUADRO!H$4&amp;$E426),'Hoja de Trabajo para listado'!$AB$151:$BA$151,0)),0)+IFERROR(INDEX('Hoja de Trabajo para listado'!$BC$155:$CB$1048576,MATCH($A426,'Hoja de Trabajo para listado'!$BC$155:$BC$1048576,0),MATCH((CUADRO!H$4&amp;$E426),'Hoja de Trabajo para listado'!$BC$151:$CB$151,0)),0)+IFERROR(INDEX('Hoja de Trabajo para listado'!$DE$153:$DG$274,MATCH($A426,'Hoja de Trabajo para listado'!$DE$153:$DE$1048576,0),MATCH((CUADRO!H$4&amp;$E426),'Hoja de Trabajo para listado'!$DE$151:$DG$151,0)),0)+IFERROR(INDEX('Hoja de Trabajo para listado'!$CD$155:$DC$1048576,MATCH($A426,'Hoja de Trabajo para listado'!$CD$155:$CD$1048576,0),MATCH((CUADRO!H$4&amp;$E426),'Hoja de Trabajo para listado'!$CD$151:$DC$151,0)),0)</f>
        <v>0</v>
      </c>
      <c r="I426" s="243">
        <f ca="1">+IFERROR(INDEX('Hoja de Trabajo para listado'!$A$155:$Z$1048576,MATCH($A426,'Hoja de Trabajo para listado'!$A$155:$A$1048576,0),MATCH((CUADRO!I$4&amp;$E426),'Hoja de Trabajo para listado'!$A$151:$Z$151,0)),0)+IFERROR(INDEX('Hoja de Trabajo para listado'!$AB$155:$BA$1048576,MATCH($A426,'Hoja de Trabajo para listado'!$AB$155:$AB$1048576,0),MATCH((CUADRO!I$4&amp;$E426),'Hoja de Trabajo para listado'!$AB$151:$BA$151,0)),0)+IFERROR(INDEX('Hoja de Trabajo para listado'!$BC$155:$CB$1048576,MATCH($A426,'Hoja de Trabajo para listado'!$BC$155:$BC$1048576,0),MATCH((CUADRO!I$4&amp;$E426),'Hoja de Trabajo para listado'!$BC$151:$CB$151,0)),0)+IFERROR(INDEX('Hoja de Trabajo para listado'!$DE$153:$DG$274,MATCH($A426,'Hoja de Trabajo para listado'!$DE$153:$DE$1048576,0),MATCH((CUADRO!I$4&amp;$E426),'Hoja de Trabajo para listado'!$DE$151:$DG$151,0)),0)+IFERROR(INDEX('Hoja de Trabajo para listado'!$CD$155:$DC$1048576,MATCH($A426,'Hoja de Trabajo para listado'!$CD$155:$CD$1048576,0),MATCH((CUADRO!I$4&amp;$E426),'Hoja de Trabajo para listado'!$CD$151:$DC$151,0)),0)</f>
        <v>0</v>
      </c>
      <c r="J426" s="243">
        <f ca="1">+IFERROR(INDEX('Hoja de Trabajo para listado'!$A$155:$Z$1048576,MATCH($A426,'Hoja de Trabajo para listado'!$A$155:$A$1048576,0),MATCH((CUADRO!J$4&amp;$E426),'Hoja de Trabajo para listado'!$A$151:$Z$151,0)),0)+IFERROR(INDEX('Hoja de Trabajo para listado'!$AB$155:$BA$1048576,MATCH($A426,'Hoja de Trabajo para listado'!$AB$155:$AB$1048576,0),MATCH((CUADRO!J$4&amp;$E426),'Hoja de Trabajo para listado'!$AB$151:$BA$151,0)),0)+IFERROR(INDEX('Hoja de Trabajo para listado'!$BC$155:$CB$1048576,MATCH($A426,'Hoja de Trabajo para listado'!$BC$155:$BC$1048576,0),MATCH((CUADRO!J$4&amp;$E426),'Hoja de Trabajo para listado'!$BC$151:$CB$151,0)),0)+IFERROR(INDEX('Hoja de Trabajo para listado'!$DE$153:$DG$274,MATCH($A426,'Hoja de Trabajo para listado'!$DE$153:$DE$1048576,0),MATCH((CUADRO!J$4&amp;$E426),'Hoja de Trabajo para listado'!$DE$151:$DG$151,0)),0)+IFERROR(INDEX('Hoja de Trabajo para listado'!$CD$155:$DC$1048576,MATCH($A426,'Hoja de Trabajo para listado'!$CD$155:$CD$1048576,0),MATCH((CUADRO!J$4&amp;$E426),'Hoja de Trabajo para listado'!$CD$151:$DC$151,0)),0)</f>
        <v>0</v>
      </c>
      <c r="K426" s="243">
        <f ca="1">+IFERROR(INDEX('Hoja de Trabajo para listado'!$A$155:$Z$1048576,MATCH($A426,'Hoja de Trabajo para listado'!$A$155:$A$1048576,0),MATCH((CUADRO!K$4&amp;$E426),'Hoja de Trabajo para listado'!$A$151:$Z$151,0)),0)+IFERROR(INDEX('Hoja de Trabajo para listado'!$AB$155:$BA$1048576,MATCH($A426,'Hoja de Trabajo para listado'!$AB$155:$AB$1048576,0),MATCH((CUADRO!K$4&amp;$E426),'Hoja de Trabajo para listado'!$AB$151:$BA$151,0)),0)+IFERROR(INDEX('Hoja de Trabajo para listado'!$BC$155:$CB$1048576,MATCH($A426,'Hoja de Trabajo para listado'!$BC$155:$BC$1048576,0),MATCH((CUADRO!K$4&amp;$E426),'Hoja de Trabajo para listado'!$BC$151:$CB$151,0)),0)+IFERROR(INDEX('Hoja de Trabajo para listado'!$DE$153:$DG$274,MATCH($A426,'Hoja de Trabajo para listado'!$DE$153:$DE$1048576,0),MATCH((CUADRO!K$4&amp;$E426),'Hoja de Trabajo para listado'!$DE$151:$DG$151,0)),0)+IFERROR(INDEX('Hoja de Trabajo para listado'!$CD$155:$DC$1048576,MATCH($A426,'Hoja de Trabajo para listado'!$CD$155:$CD$1048576,0),MATCH((CUADRO!K$4&amp;$E426),'Hoja de Trabajo para listado'!$CD$151:$DC$151,0)),0)</f>
        <v>0</v>
      </c>
      <c r="L426" s="243">
        <f ca="1">+IFERROR(INDEX('Hoja de Trabajo para listado'!$A$155:$Z$1048576,MATCH($A426,'Hoja de Trabajo para listado'!$A$155:$A$1048576,0),MATCH((CUADRO!L$4&amp;$E426),'Hoja de Trabajo para listado'!$A$151:$Z$151,0)),0)+IFERROR(INDEX('Hoja de Trabajo para listado'!$AB$155:$BA$1048576,MATCH($A426,'Hoja de Trabajo para listado'!$AB$155:$AB$1048576,0),MATCH((CUADRO!L$4&amp;$E426),'Hoja de Trabajo para listado'!$AB$151:$BA$151,0)),0)+IFERROR(INDEX('Hoja de Trabajo para listado'!$BC$155:$CB$1048576,MATCH($A426,'Hoja de Trabajo para listado'!$BC$155:$BC$1048576,0),MATCH((CUADRO!L$4&amp;$E426),'Hoja de Trabajo para listado'!$BC$151:$CB$151,0)),0)+IFERROR(INDEX('Hoja de Trabajo para listado'!$DE$153:$DG$274,MATCH($A426,'Hoja de Trabajo para listado'!$DE$153:$DE$1048576,0),MATCH((CUADRO!L$4&amp;$E426),'Hoja de Trabajo para listado'!$DE$151:$DG$151,0)),0)+IFERROR(INDEX('Hoja de Trabajo para listado'!$CD$155:$DC$1048576,MATCH($A426,'Hoja de Trabajo para listado'!$CD$155:$CD$1048576,0),MATCH((CUADRO!L$4&amp;$E426),'Hoja de Trabajo para listado'!$CD$151:$DC$151,0)),0)</f>
        <v>0</v>
      </c>
      <c r="M426" s="243">
        <f ca="1">+IFERROR(INDEX('Hoja de Trabajo para listado'!$A$155:$Z$1048576,MATCH($A426,'Hoja de Trabajo para listado'!$A$155:$A$1048576,0),MATCH((CUADRO!M$4&amp;$E426),'Hoja de Trabajo para listado'!$A$151:$Z$151,0)),0)+IFERROR(INDEX('Hoja de Trabajo para listado'!$AB$155:$BA$1048576,MATCH($A426,'Hoja de Trabajo para listado'!$AB$155:$AB$1048576,0),MATCH((CUADRO!M$4&amp;$E426),'Hoja de Trabajo para listado'!$AB$151:$BA$151,0)),0)+IFERROR(INDEX('Hoja de Trabajo para listado'!$BC$155:$CB$1048576,MATCH($A426,'Hoja de Trabajo para listado'!$BC$155:$BC$1048576,0),MATCH((CUADRO!M$4&amp;$E426),'Hoja de Trabajo para listado'!$BC$151:$CB$151,0)),0)+IFERROR(INDEX('Hoja de Trabajo para listado'!$DE$153:$DG$274,MATCH($A426,'Hoja de Trabajo para listado'!$DE$153:$DE$1048576,0),MATCH((CUADRO!M$4&amp;$E426),'Hoja de Trabajo para listado'!$DE$151:$DG$151,0)),0)+IFERROR(INDEX('Hoja de Trabajo para listado'!$CD$155:$DC$1048576,MATCH($A426,'Hoja de Trabajo para listado'!$CD$155:$CD$1048576,0),MATCH((CUADRO!M$4&amp;$E426),'Hoja de Trabajo para listado'!$CD$151:$DC$151,0)),0)</f>
        <v>0</v>
      </c>
      <c r="N426" s="243">
        <f ca="1">+IFERROR(INDEX('Hoja de Trabajo para listado'!$A$155:$Z$1048576,MATCH($A426,'Hoja de Trabajo para listado'!$A$155:$A$1048576,0),MATCH((CUADRO!N$4&amp;$E426),'Hoja de Trabajo para listado'!$A$151:$Z$151,0)),0)+IFERROR(INDEX('Hoja de Trabajo para listado'!$AB$155:$BA$1048576,MATCH($A426,'Hoja de Trabajo para listado'!$AB$155:$AB$1048576,0),MATCH((CUADRO!N$4&amp;$E426),'Hoja de Trabajo para listado'!$AB$151:$BA$151,0)),0)+IFERROR(INDEX('Hoja de Trabajo para listado'!$BC$155:$CB$1048576,MATCH($A426,'Hoja de Trabajo para listado'!$BC$155:$BC$1048576,0),MATCH((CUADRO!N$4&amp;$E426),'Hoja de Trabajo para listado'!$BC$151:$CB$151,0)),0)+IFERROR(INDEX('Hoja de Trabajo para listado'!$DE$153:$DG$274,MATCH($A426,'Hoja de Trabajo para listado'!$DE$153:$DE$1048576,0),MATCH((CUADRO!N$4&amp;$E426),'Hoja de Trabajo para listado'!$DE$151:$DG$151,0)),0)+IFERROR(INDEX('Hoja de Trabajo para listado'!$CD$155:$DC$1048576,MATCH($A426,'Hoja de Trabajo para listado'!$CD$155:$CD$1048576,0),MATCH((CUADRO!N$4&amp;$E426),'Hoja de Trabajo para listado'!$CD$151:$DC$151,0)),0)</f>
        <v>0</v>
      </c>
      <c r="O426" s="243">
        <f ca="1">+IFERROR(INDEX('Hoja de Trabajo para listado'!$A$155:$Z$1048576,MATCH($A426,'Hoja de Trabajo para listado'!$A$155:$A$1048576,0),MATCH((CUADRO!O$4&amp;$E426),'Hoja de Trabajo para listado'!$A$151:$Z$151,0)),0)+IFERROR(INDEX('Hoja de Trabajo para listado'!$AB$155:$BA$1048576,MATCH($A426,'Hoja de Trabajo para listado'!$AB$155:$AB$1048576,0),MATCH((CUADRO!O$4&amp;$E426),'Hoja de Trabajo para listado'!$AB$151:$BA$151,0)),0)+IFERROR(INDEX('Hoja de Trabajo para listado'!$BC$155:$CB$1048576,MATCH($A426,'Hoja de Trabajo para listado'!$BC$155:$BC$1048576,0),MATCH((CUADRO!O$4&amp;$E426),'Hoja de Trabajo para listado'!$BC$151:$CB$151,0)),0)+IFERROR(INDEX('Hoja de Trabajo para listado'!$DE$153:$DG$274,MATCH($A426,'Hoja de Trabajo para listado'!$DE$153:$DE$1048576,0),MATCH((CUADRO!O$4&amp;$E426),'Hoja de Trabajo para listado'!$DE$151:$DG$151,0)),0)+IFERROR(INDEX('Hoja de Trabajo para listado'!$CD$155:$DC$1048576,MATCH($A426,'Hoja de Trabajo para listado'!$CD$155:$CD$1048576,0),MATCH((CUADRO!O$4&amp;$E426),'Hoja de Trabajo para listado'!$CD$151:$DC$151,0)),0)</f>
        <v>0</v>
      </c>
      <c r="P426" s="243">
        <f ca="1">+IFERROR(INDEX('Hoja de Trabajo para listado'!$A$155:$Z$1048576,MATCH($A426,'Hoja de Trabajo para listado'!$A$155:$A$1048576,0),MATCH((CUADRO!P$4&amp;$E426),'Hoja de Trabajo para listado'!$A$151:$Z$151,0)),0)+IFERROR(INDEX('Hoja de Trabajo para listado'!$AB$155:$BA$1048576,MATCH($A426,'Hoja de Trabajo para listado'!$AB$155:$AB$1048576,0),MATCH((CUADRO!P$4&amp;$E426),'Hoja de Trabajo para listado'!$AB$151:$BA$151,0)),0)+IFERROR(INDEX('Hoja de Trabajo para listado'!$BC$155:$CB$1048576,MATCH($A426,'Hoja de Trabajo para listado'!$BC$155:$BC$1048576,0),MATCH((CUADRO!P$4&amp;$E426),'Hoja de Trabajo para listado'!$BC$151:$CB$151,0)),0)+IFERROR(INDEX('Hoja de Trabajo para listado'!$DE$153:$DG$274,MATCH($A426,'Hoja de Trabajo para listado'!$DE$153:$DE$1048576,0),MATCH((CUADRO!P$4&amp;$E426),'Hoja de Trabajo para listado'!$DE$151:$DG$151,0)),0)+IFERROR(INDEX('Hoja de Trabajo para listado'!$CD$155:$DC$1048576,MATCH($A426,'Hoja de Trabajo para listado'!$CD$155:$CD$1048576,0),MATCH((CUADRO!P$4&amp;$E426),'Hoja de Trabajo para listado'!$CD$151:$DC$151,0)),0)</f>
        <v>0</v>
      </c>
      <c r="Q426" s="243">
        <f ca="1">+IFERROR(INDEX('Hoja de Trabajo para listado'!$A$155:$Z$1048576,MATCH($A426,'Hoja de Trabajo para listado'!$A$155:$A$1048576,0),MATCH((CUADRO!Q$4&amp;$E426),'Hoja de Trabajo para listado'!$A$151:$Z$151,0)),0)+IFERROR(INDEX('Hoja de Trabajo para listado'!$AB$155:$BA$1048576,MATCH($A426,'Hoja de Trabajo para listado'!$AB$155:$AB$1048576,0),MATCH((CUADRO!Q$4&amp;$E426),'Hoja de Trabajo para listado'!$AB$151:$BA$151,0)),0)+IFERROR(INDEX('Hoja de Trabajo para listado'!$BC$155:$CB$1048576,MATCH($A426,'Hoja de Trabajo para listado'!$BC$155:$BC$1048576,0),MATCH((CUADRO!Q$4&amp;$E426),'Hoja de Trabajo para listado'!$BC$151:$CB$151,0)),0)+IFERROR(INDEX('Hoja de Trabajo para listado'!$DE$153:$DG$274,MATCH($A426,'Hoja de Trabajo para listado'!$DE$153:$DE$1048576,0),MATCH((CUADRO!Q$4&amp;$E426),'Hoja de Trabajo para listado'!$DE$151:$DG$151,0)),0)+IFERROR(INDEX('Hoja de Trabajo para listado'!$CD$155:$DC$1048576,MATCH($A426,'Hoja de Trabajo para listado'!$CD$155:$CD$1048576,0),MATCH((CUADRO!Q$4&amp;$E426),'Hoja de Trabajo para listado'!$CD$151:$DC$151,0)),0)</f>
        <v>0</v>
      </c>
      <c r="R426" s="243">
        <f t="shared" ca="1" si="19"/>
        <v>0</v>
      </c>
      <c r="S426" s="249">
        <f ca="1">+R425+R426</f>
        <v>0</v>
      </c>
      <c r="T426" s="243">
        <f ca="1">+S426</f>
        <v>0</v>
      </c>
      <c r="U426" s="242">
        <f t="shared" si="20"/>
        <v>2</v>
      </c>
      <c r="V426" s="333" t="str">
        <f>+VLOOKUP(A426,bd_lista!$A$3:$E$592,5,FALSE)</f>
        <v>Gobiernos Autónomos Departamentales</v>
      </c>
      <c r="W426" s="388"/>
      <c r="X426" s="242">
        <f>+VLOOKUP(A426,[4]Sheet1!$A$13:$D$744,4,FALSE)</f>
        <v>0</v>
      </c>
      <c r="Y426" s="242" t="e">
        <f>+VLOOKUP(X426,bd_lista!$A$3:$C$592,3,FALSE)</f>
        <v>#N/A</v>
      </c>
      <c r="Z426" s="292"/>
      <c r="AA426" s="293"/>
    </row>
    <row r="427" spans="1:27" customFormat="1" ht="15" hidden="1" customHeight="1">
      <c r="A427" s="32">
        <v>905</v>
      </c>
      <c r="B427" s="392">
        <f>+A427</f>
        <v>905</v>
      </c>
      <c r="C427" s="247" t="str">
        <f>+VLOOKUP(A427,bd_lista!$A$3:$C$592,3,FALSE)</f>
        <v>Gobierno Autónomo Departamental de Potosí</v>
      </c>
      <c r="D427" s="389" t="str">
        <f>+C427</f>
        <v>Gobierno Autónomo Departamental de Potosí</v>
      </c>
      <c r="E427" s="242" t="s">
        <v>1304</v>
      </c>
      <c r="F427" s="243">
        <f ca="1">+IFERROR(INDEX('Hoja de Trabajo para listado'!$A$155:$Z$1048576,MATCH($A427,'Hoja de Trabajo para listado'!$A$155:$A$1048576,0),MATCH((CUADRO!F$4&amp;$E427),'Hoja de Trabajo para listado'!$A$151:$Z$151,0)),0)+IFERROR(INDEX('Hoja de Trabajo para listado'!$AB$155:$BA$1048576,MATCH($A427,'Hoja de Trabajo para listado'!$AB$155:$AB$1048576,0),MATCH((CUADRO!F$4&amp;$E427),'Hoja de Trabajo para listado'!$AB$151:$BA$151,0)),0)+IFERROR(INDEX('Hoja de Trabajo para listado'!$BC$155:$CB$1048576,MATCH($A427,'Hoja de Trabajo para listado'!$BC$155:$BC$1048576,0),MATCH((CUADRO!F$4&amp;$E427),'Hoja de Trabajo para listado'!$BC$151:$CB$151,0)),0)+IFERROR(INDEX('Hoja de Trabajo para listado'!$DE$153:$DG$274,MATCH($A427,'Hoja de Trabajo para listado'!$DE$153:$DE$1048576,0),MATCH((CUADRO!F$4&amp;$E427),'Hoja de Trabajo para listado'!$DE$151:$DG$151,0)),0)+IFERROR(INDEX('Hoja de Trabajo para listado'!$CD$155:$DC$1048576,MATCH($A427,'Hoja de Trabajo para listado'!$CD$155:$CD$1048576,0),MATCH((CUADRO!F$4&amp;$E427),'Hoja de Trabajo para listado'!$CD$151:$DC$151,0)),0)</f>
        <v>0</v>
      </c>
      <c r="G427" s="243">
        <f ca="1">+IFERROR(INDEX('Hoja de Trabajo para listado'!$A$155:$Z$1048576,MATCH($A427,'Hoja de Trabajo para listado'!$A$155:$A$1048576,0),MATCH((CUADRO!G$4&amp;$E427),'Hoja de Trabajo para listado'!$A$151:$Z$151,0)),0)+IFERROR(INDEX('Hoja de Trabajo para listado'!$AB$155:$BA$1048576,MATCH($A427,'Hoja de Trabajo para listado'!$AB$155:$AB$1048576,0),MATCH((CUADRO!G$4&amp;$E427),'Hoja de Trabajo para listado'!$AB$151:$BA$151,0)),0)+IFERROR(INDEX('Hoja de Trabajo para listado'!$BC$155:$CB$1048576,MATCH($A427,'Hoja de Trabajo para listado'!$BC$155:$BC$1048576,0),MATCH((CUADRO!G$4&amp;$E427),'Hoja de Trabajo para listado'!$BC$151:$CB$151,0)),0)+IFERROR(INDEX('Hoja de Trabajo para listado'!$DE$153:$DG$274,MATCH($A427,'Hoja de Trabajo para listado'!$DE$153:$DE$1048576,0),MATCH((CUADRO!G$4&amp;$E427),'Hoja de Trabajo para listado'!$DE$151:$DG$151,0)),0)+IFERROR(INDEX('Hoja de Trabajo para listado'!$CD$155:$DC$1048576,MATCH($A427,'Hoja de Trabajo para listado'!$CD$155:$CD$1048576,0),MATCH((CUADRO!G$4&amp;$E427),'Hoja de Trabajo para listado'!$CD$151:$DC$151,0)),0)</f>
        <v>0</v>
      </c>
      <c r="H427" s="243">
        <f ca="1">+IFERROR(INDEX('Hoja de Trabajo para listado'!$A$155:$Z$1048576,MATCH($A427,'Hoja de Trabajo para listado'!$A$155:$A$1048576,0),MATCH((CUADRO!H$4&amp;$E427),'Hoja de Trabajo para listado'!$A$151:$Z$151,0)),0)+IFERROR(INDEX('Hoja de Trabajo para listado'!$AB$155:$BA$1048576,MATCH($A427,'Hoja de Trabajo para listado'!$AB$155:$AB$1048576,0),MATCH((CUADRO!H$4&amp;$E427),'Hoja de Trabajo para listado'!$AB$151:$BA$151,0)),0)+IFERROR(INDEX('Hoja de Trabajo para listado'!$BC$155:$CB$1048576,MATCH($A427,'Hoja de Trabajo para listado'!$BC$155:$BC$1048576,0),MATCH((CUADRO!H$4&amp;$E427),'Hoja de Trabajo para listado'!$BC$151:$CB$151,0)),0)+IFERROR(INDEX('Hoja de Trabajo para listado'!$DE$153:$DG$274,MATCH($A427,'Hoja de Trabajo para listado'!$DE$153:$DE$1048576,0),MATCH((CUADRO!H$4&amp;$E427),'Hoja de Trabajo para listado'!$DE$151:$DG$151,0)),0)+IFERROR(INDEX('Hoja de Trabajo para listado'!$CD$155:$DC$1048576,MATCH($A427,'Hoja de Trabajo para listado'!$CD$155:$CD$1048576,0),MATCH((CUADRO!H$4&amp;$E427),'Hoja de Trabajo para listado'!$CD$151:$DC$151,0)),0)</f>
        <v>0</v>
      </c>
      <c r="I427" s="243">
        <f ca="1">+IFERROR(INDEX('Hoja de Trabajo para listado'!$A$155:$Z$1048576,MATCH($A427,'Hoja de Trabajo para listado'!$A$155:$A$1048576,0),MATCH((CUADRO!I$4&amp;$E427),'Hoja de Trabajo para listado'!$A$151:$Z$151,0)),0)+IFERROR(INDEX('Hoja de Trabajo para listado'!$AB$155:$BA$1048576,MATCH($A427,'Hoja de Trabajo para listado'!$AB$155:$AB$1048576,0),MATCH((CUADRO!I$4&amp;$E427),'Hoja de Trabajo para listado'!$AB$151:$BA$151,0)),0)+IFERROR(INDEX('Hoja de Trabajo para listado'!$BC$155:$CB$1048576,MATCH($A427,'Hoja de Trabajo para listado'!$BC$155:$BC$1048576,0),MATCH((CUADRO!I$4&amp;$E427),'Hoja de Trabajo para listado'!$BC$151:$CB$151,0)),0)+IFERROR(INDEX('Hoja de Trabajo para listado'!$DE$153:$DG$274,MATCH($A427,'Hoja de Trabajo para listado'!$DE$153:$DE$1048576,0),MATCH((CUADRO!I$4&amp;$E427),'Hoja de Trabajo para listado'!$DE$151:$DG$151,0)),0)+IFERROR(INDEX('Hoja de Trabajo para listado'!$CD$155:$DC$1048576,MATCH($A427,'Hoja de Trabajo para listado'!$CD$155:$CD$1048576,0),MATCH((CUADRO!I$4&amp;$E427),'Hoja de Trabajo para listado'!$CD$151:$DC$151,0)),0)</f>
        <v>0</v>
      </c>
      <c r="J427" s="243">
        <f ca="1">+IFERROR(INDEX('Hoja de Trabajo para listado'!$A$155:$Z$1048576,MATCH($A427,'Hoja de Trabajo para listado'!$A$155:$A$1048576,0),MATCH((CUADRO!J$4&amp;$E427),'Hoja de Trabajo para listado'!$A$151:$Z$151,0)),0)+IFERROR(INDEX('Hoja de Trabajo para listado'!$AB$155:$BA$1048576,MATCH($A427,'Hoja de Trabajo para listado'!$AB$155:$AB$1048576,0),MATCH((CUADRO!J$4&amp;$E427),'Hoja de Trabajo para listado'!$AB$151:$BA$151,0)),0)+IFERROR(INDEX('Hoja de Trabajo para listado'!$BC$155:$CB$1048576,MATCH($A427,'Hoja de Trabajo para listado'!$BC$155:$BC$1048576,0),MATCH((CUADRO!J$4&amp;$E427),'Hoja de Trabajo para listado'!$BC$151:$CB$151,0)),0)+IFERROR(INDEX('Hoja de Trabajo para listado'!$DE$153:$DG$274,MATCH($A427,'Hoja de Trabajo para listado'!$DE$153:$DE$1048576,0),MATCH((CUADRO!J$4&amp;$E427),'Hoja de Trabajo para listado'!$DE$151:$DG$151,0)),0)+IFERROR(INDEX('Hoja de Trabajo para listado'!$CD$155:$DC$1048576,MATCH($A427,'Hoja de Trabajo para listado'!$CD$155:$CD$1048576,0),MATCH((CUADRO!J$4&amp;$E427),'Hoja de Trabajo para listado'!$CD$151:$DC$151,0)),0)</f>
        <v>0</v>
      </c>
      <c r="K427" s="243">
        <f ca="1">+IFERROR(INDEX('Hoja de Trabajo para listado'!$A$155:$Z$1048576,MATCH($A427,'Hoja de Trabajo para listado'!$A$155:$A$1048576,0),MATCH((CUADRO!K$4&amp;$E427),'Hoja de Trabajo para listado'!$A$151:$Z$151,0)),0)+IFERROR(INDEX('Hoja de Trabajo para listado'!$AB$155:$BA$1048576,MATCH($A427,'Hoja de Trabajo para listado'!$AB$155:$AB$1048576,0),MATCH((CUADRO!K$4&amp;$E427),'Hoja de Trabajo para listado'!$AB$151:$BA$151,0)),0)+IFERROR(INDEX('Hoja de Trabajo para listado'!$BC$155:$CB$1048576,MATCH($A427,'Hoja de Trabajo para listado'!$BC$155:$BC$1048576,0),MATCH((CUADRO!K$4&amp;$E427),'Hoja de Trabajo para listado'!$BC$151:$CB$151,0)),0)+IFERROR(INDEX('Hoja de Trabajo para listado'!$DE$153:$DG$274,MATCH($A427,'Hoja de Trabajo para listado'!$DE$153:$DE$1048576,0),MATCH((CUADRO!K$4&amp;$E427),'Hoja de Trabajo para listado'!$DE$151:$DG$151,0)),0)+IFERROR(INDEX('Hoja de Trabajo para listado'!$CD$155:$DC$1048576,MATCH($A427,'Hoja de Trabajo para listado'!$CD$155:$CD$1048576,0),MATCH((CUADRO!K$4&amp;$E427),'Hoja de Trabajo para listado'!$CD$151:$DC$151,0)),0)</f>
        <v>0</v>
      </c>
      <c r="L427" s="243">
        <f ca="1">+IFERROR(INDEX('Hoja de Trabajo para listado'!$A$155:$Z$1048576,MATCH($A427,'Hoja de Trabajo para listado'!$A$155:$A$1048576,0),MATCH((CUADRO!L$4&amp;$E427),'Hoja de Trabajo para listado'!$A$151:$Z$151,0)),0)+IFERROR(INDEX('Hoja de Trabajo para listado'!$AB$155:$BA$1048576,MATCH($A427,'Hoja de Trabajo para listado'!$AB$155:$AB$1048576,0),MATCH((CUADRO!L$4&amp;$E427),'Hoja de Trabajo para listado'!$AB$151:$BA$151,0)),0)+IFERROR(INDEX('Hoja de Trabajo para listado'!$BC$155:$CB$1048576,MATCH($A427,'Hoja de Trabajo para listado'!$BC$155:$BC$1048576,0),MATCH((CUADRO!L$4&amp;$E427),'Hoja de Trabajo para listado'!$BC$151:$CB$151,0)),0)+IFERROR(INDEX('Hoja de Trabajo para listado'!$DE$153:$DG$274,MATCH($A427,'Hoja de Trabajo para listado'!$DE$153:$DE$1048576,0),MATCH((CUADRO!L$4&amp;$E427),'Hoja de Trabajo para listado'!$DE$151:$DG$151,0)),0)+IFERROR(INDEX('Hoja de Trabajo para listado'!$CD$155:$DC$1048576,MATCH($A427,'Hoja de Trabajo para listado'!$CD$155:$CD$1048576,0),MATCH((CUADRO!L$4&amp;$E427),'Hoja de Trabajo para listado'!$CD$151:$DC$151,0)),0)</f>
        <v>0</v>
      </c>
      <c r="M427" s="243">
        <f ca="1">+IFERROR(INDEX('Hoja de Trabajo para listado'!$A$155:$Z$1048576,MATCH($A427,'Hoja de Trabajo para listado'!$A$155:$A$1048576,0),MATCH((CUADRO!M$4&amp;$E427),'Hoja de Trabajo para listado'!$A$151:$Z$151,0)),0)+IFERROR(INDEX('Hoja de Trabajo para listado'!$AB$155:$BA$1048576,MATCH($A427,'Hoja de Trabajo para listado'!$AB$155:$AB$1048576,0),MATCH((CUADRO!M$4&amp;$E427),'Hoja de Trabajo para listado'!$AB$151:$BA$151,0)),0)+IFERROR(INDEX('Hoja de Trabajo para listado'!$BC$155:$CB$1048576,MATCH($A427,'Hoja de Trabajo para listado'!$BC$155:$BC$1048576,0),MATCH((CUADRO!M$4&amp;$E427),'Hoja de Trabajo para listado'!$BC$151:$CB$151,0)),0)+IFERROR(INDEX('Hoja de Trabajo para listado'!$DE$153:$DG$274,MATCH($A427,'Hoja de Trabajo para listado'!$DE$153:$DE$1048576,0),MATCH((CUADRO!M$4&amp;$E427),'Hoja de Trabajo para listado'!$DE$151:$DG$151,0)),0)+IFERROR(INDEX('Hoja de Trabajo para listado'!$CD$155:$DC$1048576,MATCH($A427,'Hoja de Trabajo para listado'!$CD$155:$CD$1048576,0),MATCH((CUADRO!M$4&amp;$E427),'Hoja de Trabajo para listado'!$CD$151:$DC$151,0)),0)</f>
        <v>0</v>
      </c>
      <c r="N427" s="243">
        <f ca="1">+IFERROR(INDEX('Hoja de Trabajo para listado'!$A$155:$Z$1048576,MATCH($A427,'Hoja de Trabajo para listado'!$A$155:$A$1048576,0),MATCH((CUADRO!N$4&amp;$E427),'Hoja de Trabajo para listado'!$A$151:$Z$151,0)),0)+IFERROR(INDEX('Hoja de Trabajo para listado'!$AB$155:$BA$1048576,MATCH($A427,'Hoja de Trabajo para listado'!$AB$155:$AB$1048576,0),MATCH((CUADRO!N$4&amp;$E427),'Hoja de Trabajo para listado'!$AB$151:$BA$151,0)),0)+IFERROR(INDEX('Hoja de Trabajo para listado'!$BC$155:$CB$1048576,MATCH($A427,'Hoja de Trabajo para listado'!$BC$155:$BC$1048576,0),MATCH((CUADRO!N$4&amp;$E427),'Hoja de Trabajo para listado'!$BC$151:$CB$151,0)),0)+IFERROR(INDEX('Hoja de Trabajo para listado'!$DE$153:$DG$274,MATCH($A427,'Hoja de Trabajo para listado'!$DE$153:$DE$1048576,0),MATCH((CUADRO!N$4&amp;$E427),'Hoja de Trabajo para listado'!$DE$151:$DG$151,0)),0)+IFERROR(INDEX('Hoja de Trabajo para listado'!$CD$155:$DC$1048576,MATCH($A427,'Hoja de Trabajo para listado'!$CD$155:$CD$1048576,0),MATCH((CUADRO!N$4&amp;$E427),'Hoja de Trabajo para listado'!$CD$151:$DC$151,0)),0)</f>
        <v>0</v>
      </c>
      <c r="O427" s="243">
        <f ca="1">+IFERROR(INDEX('Hoja de Trabajo para listado'!$A$155:$Z$1048576,MATCH($A427,'Hoja de Trabajo para listado'!$A$155:$A$1048576,0),MATCH((CUADRO!O$4&amp;$E427),'Hoja de Trabajo para listado'!$A$151:$Z$151,0)),0)+IFERROR(INDEX('Hoja de Trabajo para listado'!$AB$155:$BA$1048576,MATCH($A427,'Hoja de Trabajo para listado'!$AB$155:$AB$1048576,0),MATCH((CUADRO!O$4&amp;$E427),'Hoja de Trabajo para listado'!$AB$151:$BA$151,0)),0)+IFERROR(INDEX('Hoja de Trabajo para listado'!$BC$155:$CB$1048576,MATCH($A427,'Hoja de Trabajo para listado'!$BC$155:$BC$1048576,0),MATCH((CUADRO!O$4&amp;$E427),'Hoja de Trabajo para listado'!$BC$151:$CB$151,0)),0)+IFERROR(INDEX('Hoja de Trabajo para listado'!$DE$153:$DG$274,MATCH($A427,'Hoja de Trabajo para listado'!$DE$153:$DE$1048576,0),MATCH((CUADRO!O$4&amp;$E427),'Hoja de Trabajo para listado'!$DE$151:$DG$151,0)),0)+IFERROR(INDEX('Hoja de Trabajo para listado'!$CD$155:$DC$1048576,MATCH($A427,'Hoja de Trabajo para listado'!$CD$155:$CD$1048576,0),MATCH((CUADRO!O$4&amp;$E427),'Hoja de Trabajo para listado'!$CD$151:$DC$151,0)),0)</f>
        <v>0</v>
      </c>
      <c r="P427" s="243">
        <f ca="1">+IFERROR(INDEX('Hoja de Trabajo para listado'!$A$155:$Z$1048576,MATCH($A427,'Hoja de Trabajo para listado'!$A$155:$A$1048576,0),MATCH((CUADRO!P$4&amp;$E427),'Hoja de Trabajo para listado'!$A$151:$Z$151,0)),0)+IFERROR(INDEX('Hoja de Trabajo para listado'!$AB$155:$BA$1048576,MATCH($A427,'Hoja de Trabajo para listado'!$AB$155:$AB$1048576,0),MATCH((CUADRO!P$4&amp;$E427),'Hoja de Trabajo para listado'!$AB$151:$BA$151,0)),0)+IFERROR(INDEX('Hoja de Trabajo para listado'!$BC$155:$CB$1048576,MATCH($A427,'Hoja de Trabajo para listado'!$BC$155:$BC$1048576,0),MATCH((CUADRO!P$4&amp;$E427),'Hoja de Trabajo para listado'!$BC$151:$CB$151,0)),0)+IFERROR(INDEX('Hoja de Trabajo para listado'!$DE$153:$DG$274,MATCH($A427,'Hoja de Trabajo para listado'!$DE$153:$DE$1048576,0),MATCH((CUADRO!P$4&amp;$E427),'Hoja de Trabajo para listado'!$DE$151:$DG$151,0)),0)+IFERROR(INDEX('Hoja de Trabajo para listado'!$CD$155:$DC$1048576,MATCH($A427,'Hoja de Trabajo para listado'!$CD$155:$CD$1048576,0),MATCH((CUADRO!P$4&amp;$E427),'Hoja de Trabajo para listado'!$CD$151:$DC$151,0)),0)</f>
        <v>0</v>
      </c>
      <c r="Q427" s="243">
        <f ca="1">+IFERROR(INDEX('Hoja de Trabajo para listado'!$A$155:$Z$1048576,MATCH($A427,'Hoja de Trabajo para listado'!$A$155:$A$1048576,0),MATCH((CUADRO!Q$4&amp;$E427),'Hoja de Trabajo para listado'!$A$151:$Z$151,0)),0)+IFERROR(INDEX('Hoja de Trabajo para listado'!$AB$155:$BA$1048576,MATCH($A427,'Hoja de Trabajo para listado'!$AB$155:$AB$1048576,0),MATCH((CUADRO!Q$4&amp;$E427),'Hoja de Trabajo para listado'!$AB$151:$BA$151,0)),0)+IFERROR(INDEX('Hoja de Trabajo para listado'!$BC$155:$CB$1048576,MATCH($A427,'Hoja de Trabajo para listado'!$BC$155:$BC$1048576,0),MATCH((CUADRO!Q$4&amp;$E427),'Hoja de Trabajo para listado'!$BC$151:$CB$151,0)),0)+IFERROR(INDEX('Hoja de Trabajo para listado'!$DE$153:$DG$274,MATCH($A427,'Hoja de Trabajo para listado'!$DE$153:$DE$1048576,0),MATCH((CUADRO!Q$4&amp;$E427),'Hoja de Trabajo para listado'!$DE$151:$DG$151,0)),0)+IFERROR(INDEX('Hoja de Trabajo para listado'!$CD$155:$DC$1048576,MATCH($A427,'Hoja de Trabajo para listado'!$CD$155:$CD$1048576,0),MATCH((CUADRO!Q$4&amp;$E427),'Hoja de Trabajo para listado'!$CD$151:$DC$151,0)),0)</f>
        <v>0</v>
      </c>
      <c r="R427" s="243">
        <f t="shared" ca="1" si="19"/>
        <v>0</v>
      </c>
      <c r="S427" s="249"/>
      <c r="T427" s="243">
        <f ca="1">+T428</f>
        <v>18794.16</v>
      </c>
      <c r="U427" s="242">
        <f t="shared" si="20"/>
        <v>1</v>
      </c>
      <c r="V427" s="333" t="str">
        <f>+VLOOKUP(A427,bd_lista!$A$3:$E$592,5,FALSE)</f>
        <v>Gobiernos Autónomos Departamentales</v>
      </c>
      <c r="W427" s="387" t="str">
        <f>+V427</f>
        <v>Gobiernos Autónomos Departamentales</v>
      </c>
      <c r="X427" s="242">
        <f>+VLOOKUP(A427,[4]Sheet1!$A$13:$D$744,4,FALSE)</f>
        <v>0</v>
      </c>
      <c r="Y427" s="242" t="e">
        <f>+VLOOKUP(X427,bd_lista!$A$3:$C$592,3,FALSE)</f>
        <v>#N/A</v>
      </c>
      <c r="Z427" s="294">
        <f>+X427</f>
        <v>0</v>
      </c>
      <c r="AA427" s="295" t="e">
        <f>+Y427</f>
        <v>#N/A</v>
      </c>
    </row>
    <row r="428" spans="1:27" customFormat="1" ht="15" hidden="1" customHeight="1">
      <c r="A428" s="32">
        <v>905</v>
      </c>
      <c r="B428" s="393"/>
      <c r="C428" s="333" t="str">
        <f>+VLOOKUP(A428,bd_lista!$A$3:$C$592,3,FALSE)</f>
        <v>Gobierno Autónomo Departamental de Potosí</v>
      </c>
      <c r="D428" s="390"/>
      <c r="E428" s="244" t="s">
        <v>1305</v>
      </c>
      <c r="F428" s="245">
        <f ca="1">+IFERROR(INDEX('Hoja de Trabajo para listado'!$A$155:$Z$1048576,MATCH($A428,'Hoja de Trabajo para listado'!$A$155:$A$1048576,0),MATCH((CUADRO!F$4&amp;$E428),'Hoja de Trabajo para listado'!$A$151:$Z$151,0)),0)+IFERROR(INDEX('Hoja de Trabajo para listado'!$AB$155:$BA$1048576,MATCH($A428,'Hoja de Trabajo para listado'!$AB$155:$AB$1048576,0),MATCH((CUADRO!F$4&amp;$E428),'Hoja de Trabajo para listado'!$AB$151:$BA$151,0)),0)+IFERROR(INDEX('Hoja de Trabajo para listado'!$BC$155:$CB$1048576,MATCH($A428,'Hoja de Trabajo para listado'!$BC$155:$BC$1048576,0),MATCH((CUADRO!F$4&amp;$E428),'Hoja de Trabajo para listado'!$BC$151:$CB$151,0)),0)+IFERROR(INDEX('Hoja de Trabajo para listado'!$DE$153:$DG$274,MATCH($A428,'Hoja de Trabajo para listado'!$DE$153:$DE$1048576,0),MATCH((CUADRO!F$4&amp;$E428),'Hoja de Trabajo para listado'!$DE$151:$DG$151,0)),0)+IFERROR(INDEX('Hoja de Trabajo para listado'!$CD$155:$DC$1048576,MATCH($A428,'Hoja de Trabajo para listado'!$CD$155:$CD$1048576,0),MATCH((CUADRO!F$4&amp;$E428),'Hoja de Trabajo para listado'!$CD$151:$DC$151,0)),0)</f>
        <v>0</v>
      </c>
      <c r="G428" s="245">
        <f ca="1">+IFERROR(INDEX('Hoja de Trabajo para listado'!$A$155:$Z$1048576,MATCH($A428,'Hoja de Trabajo para listado'!$A$155:$A$1048576,0),MATCH((CUADRO!G$4&amp;$E428),'Hoja de Trabajo para listado'!$A$151:$Z$151,0)),0)+IFERROR(INDEX('Hoja de Trabajo para listado'!$AB$155:$BA$1048576,MATCH($A428,'Hoja de Trabajo para listado'!$AB$155:$AB$1048576,0),MATCH((CUADRO!G$4&amp;$E428),'Hoja de Trabajo para listado'!$AB$151:$BA$151,0)),0)+IFERROR(INDEX('Hoja de Trabajo para listado'!$BC$155:$CB$1048576,MATCH($A428,'Hoja de Trabajo para listado'!$BC$155:$BC$1048576,0),MATCH((CUADRO!G$4&amp;$E428),'Hoja de Trabajo para listado'!$BC$151:$CB$151,0)),0)+IFERROR(INDEX('Hoja de Trabajo para listado'!$DE$153:$DG$274,MATCH($A428,'Hoja de Trabajo para listado'!$DE$153:$DE$1048576,0),MATCH((CUADRO!G$4&amp;$E428),'Hoja de Trabajo para listado'!$DE$151:$DG$151,0)),0)+IFERROR(INDEX('Hoja de Trabajo para listado'!$CD$155:$DC$1048576,MATCH($A428,'Hoja de Trabajo para listado'!$CD$155:$CD$1048576,0),MATCH((CUADRO!G$4&amp;$E428),'Hoja de Trabajo para listado'!$CD$151:$DC$151,0)),0)</f>
        <v>18794.16</v>
      </c>
      <c r="H428" s="245">
        <f ca="1">+IFERROR(INDEX('Hoja de Trabajo para listado'!$A$155:$Z$1048576,MATCH($A428,'Hoja de Trabajo para listado'!$A$155:$A$1048576,0),MATCH((CUADRO!H$4&amp;$E428),'Hoja de Trabajo para listado'!$A$151:$Z$151,0)),0)+IFERROR(INDEX('Hoja de Trabajo para listado'!$AB$155:$BA$1048576,MATCH($A428,'Hoja de Trabajo para listado'!$AB$155:$AB$1048576,0),MATCH((CUADRO!H$4&amp;$E428),'Hoja de Trabajo para listado'!$AB$151:$BA$151,0)),0)+IFERROR(INDEX('Hoja de Trabajo para listado'!$BC$155:$CB$1048576,MATCH($A428,'Hoja de Trabajo para listado'!$BC$155:$BC$1048576,0),MATCH((CUADRO!H$4&amp;$E428),'Hoja de Trabajo para listado'!$BC$151:$CB$151,0)),0)+IFERROR(INDEX('Hoja de Trabajo para listado'!$DE$153:$DG$274,MATCH($A428,'Hoja de Trabajo para listado'!$DE$153:$DE$1048576,0),MATCH((CUADRO!H$4&amp;$E428),'Hoja de Trabajo para listado'!$DE$151:$DG$151,0)),0)+IFERROR(INDEX('Hoja de Trabajo para listado'!$CD$155:$DC$1048576,MATCH($A428,'Hoja de Trabajo para listado'!$CD$155:$CD$1048576,0),MATCH((CUADRO!H$4&amp;$E428),'Hoja de Trabajo para listado'!$CD$151:$DC$151,0)),0)</f>
        <v>0</v>
      </c>
      <c r="I428" s="245">
        <f ca="1">+IFERROR(INDEX('Hoja de Trabajo para listado'!$A$155:$Z$1048576,MATCH($A428,'Hoja de Trabajo para listado'!$A$155:$A$1048576,0),MATCH((CUADRO!I$4&amp;$E428),'Hoja de Trabajo para listado'!$A$151:$Z$151,0)),0)+IFERROR(INDEX('Hoja de Trabajo para listado'!$AB$155:$BA$1048576,MATCH($A428,'Hoja de Trabajo para listado'!$AB$155:$AB$1048576,0),MATCH((CUADRO!I$4&amp;$E428),'Hoja de Trabajo para listado'!$AB$151:$BA$151,0)),0)+IFERROR(INDEX('Hoja de Trabajo para listado'!$BC$155:$CB$1048576,MATCH($A428,'Hoja de Trabajo para listado'!$BC$155:$BC$1048576,0),MATCH((CUADRO!I$4&amp;$E428),'Hoja de Trabajo para listado'!$BC$151:$CB$151,0)),0)+IFERROR(INDEX('Hoja de Trabajo para listado'!$DE$153:$DG$274,MATCH($A428,'Hoja de Trabajo para listado'!$DE$153:$DE$1048576,0),MATCH((CUADRO!I$4&amp;$E428),'Hoja de Trabajo para listado'!$DE$151:$DG$151,0)),0)+IFERROR(INDEX('Hoja de Trabajo para listado'!$CD$155:$DC$1048576,MATCH($A428,'Hoja de Trabajo para listado'!$CD$155:$CD$1048576,0),MATCH((CUADRO!I$4&amp;$E428),'Hoja de Trabajo para listado'!$CD$151:$DC$151,0)),0)</f>
        <v>0</v>
      </c>
      <c r="J428" s="245">
        <f ca="1">+IFERROR(INDEX('Hoja de Trabajo para listado'!$A$155:$Z$1048576,MATCH($A428,'Hoja de Trabajo para listado'!$A$155:$A$1048576,0),MATCH((CUADRO!J$4&amp;$E428),'Hoja de Trabajo para listado'!$A$151:$Z$151,0)),0)+IFERROR(INDEX('Hoja de Trabajo para listado'!$AB$155:$BA$1048576,MATCH($A428,'Hoja de Trabajo para listado'!$AB$155:$AB$1048576,0),MATCH((CUADRO!J$4&amp;$E428),'Hoja de Trabajo para listado'!$AB$151:$BA$151,0)),0)+IFERROR(INDEX('Hoja de Trabajo para listado'!$BC$155:$CB$1048576,MATCH($A428,'Hoja de Trabajo para listado'!$BC$155:$BC$1048576,0),MATCH((CUADRO!J$4&amp;$E428),'Hoja de Trabajo para listado'!$BC$151:$CB$151,0)),0)+IFERROR(INDEX('Hoja de Trabajo para listado'!$DE$153:$DG$274,MATCH($A428,'Hoja de Trabajo para listado'!$DE$153:$DE$1048576,0),MATCH((CUADRO!J$4&amp;$E428),'Hoja de Trabajo para listado'!$DE$151:$DG$151,0)),0)+IFERROR(INDEX('Hoja de Trabajo para listado'!$CD$155:$DC$1048576,MATCH($A428,'Hoja de Trabajo para listado'!$CD$155:$CD$1048576,0),MATCH((CUADRO!J$4&amp;$E428),'Hoja de Trabajo para listado'!$CD$151:$DC$151,0)),0)</f>
        <v>0</v>
      </c>
      <c r="K428" s="245">
        <f ca="1">+IFERROR(INDEX('Hoja de Trabajo para listado'!$A$155:$Z$1048576,MATCH($A428,'Hoja de Trabajo para listado'!$A$155:$A$1048576,0),MATCH((CUADRO!K$4&amp;$E428),'Hoja de Trabajo para listado'!$A$151:$Z$151,0)),0)+IFERROR(INDEX('Hoja de Trabajo para listado'!$AB$155:$BA$1048576,MATCH($A428,'Hoja de Trabajo para listado'!$AB$155:$AB$1048576,0),MATCH((CUADRO!K$4&amp;$E428),'Hoja de Trabajo para listado'!$AB$151:$BA$151,0)),0)+IFERROR(INDEX('Hoja de Trabajo para listado'!$BC$155:$CB$1048576,MATCH($A428,'Hoja de Trabajo para listado'!$BC$155:$BC$1048576,0),MATCH((CUADRO!K$4&amp;$E428),'Hoja de Trabajo para listado'!$BC$151:$CB$151,0)),0)+IFERROR(INDEX('Hoja de Trabajo para listado'!$DE$153:$DG$274,MATCH($A428,'Hoja de Trabajo para listado'!$DE$153:$DE$1048576,0),MATCH((CUADRO!K$4&amp;$E428),'Hoja de Trabajo para listado'!$DE$151:$DG$151,0)),0)+IFERROR(INDEX('Hoja de Trabajo para listado'!$CD$155:$DC$1048576,MATCH($A428,'Hoja de Trabajo para listado'!$CD$155:$CD$1048576,0),MATCH((CUADRO!K$4&amp;$E428),'Hoja de Trabajo para listado'!$CD$151:$DC$151,0)),0)</f>
        <v>0</v>
      </c>
      <c r="L428" s="245">
        <f ca="1">+IFERROR(INDEX('Hoja de Trabajo para listado'!$A$155:$Z$1048576,MATCH($A428,'Hoja de Trabajo para listado'!$A$155:$A$1048576,0),MATCH((CUADRO!L$4&amp;$E428),'Hoja de Trabajo para listado'!$A$151:$Z$151,0)),0)+IFERROR(INDEX('Hoja de Trabajo para listado'!$AB$155:$BA$1048576,MATCH($A428,'Hoja de Trabajo para listado'!$AB$155:$AB$1048576,0),MATCH((CUADRO!L$4&amp;$E428),'Hoja de Trabajo para listado'!$AB$151:$BA$151,0)),0)+IFERROR(INDEX('Hoja de Trabajo para listado'!$BC$155:$CB$1048576,MATCH($A428,'Hoja de Trabajo para listado'!$BC$155:$BC$1048576,0),MATCH((CUADRO!L$4&amp;$E428),'Hoja de Trabajo para listado'!$BC$151:$CB$151,0)),0)+IFERROR(INDEX('Hoja de Trabajo para listado'!$DE$153:$DG$274,MATCH($A428,'Hoja de Trabajo para listado'!$DE$153:$DE$1048576,0),MATCH((CUADRO!L$4&amp;$E428),'Hoja de Trabajo para listado'!$DE$151:$DG$151,0)),0)+IFERROR(INDEX('Hoja de Trabajo para listado'!$CD$155:$DC$1048576,MATCH($A428,'Hoja de Trabajo para listado'!$CD$155:$CD$1048576,0),MATCH((CUADRO!L$4&amp;$E428),'Hoja de Trabajo para listado'!$CD$151:$DC$151,0)),0)</f>
        <v>0</v>
      </c>
      <c r="M428" s="245">
        <f ca="1">+IFERROR(INDEX('Hoja de Trabajo para listado'!$A$155:$Z$1048576,MATCH($A428,'Hoja de Trabajo para listado'!$A$155:$A$1048576,0),MATCH((CUADRO!M$4&amp;$E428),'Hoja de Trabajo para listado'!$A$151:$Z$151,0)),0)+IFERROR(INDEX('Hoja de Trabajo para listado'!$AB$155:$BA$1048576,MATCH($A428,'Hoja de Trabajo para listado'!$AB$155:$AB$1048576,0),MATCH((CUADRO!M$4&amp;$E428),'Hoja de Trabajo para listado'!$AB$151:$BA$151,0)),0)+IFERROR(INDEX('Hoja de Trabajo para listado'!$BC$155:$CB$1048576,MATCH($A428,'Hoja de Trabajo para listado'!$BC$155:$BC$1048576,0),MATCH((CUADRO!M$4&amp;$E428),'Hoja de Trabajo para listado'!$BC$151:$CB$151,0)),0)+IFERROR(INDEX('Hoja de Trabajo para listado'!$DE$153:$DG$274,MATCH($A428,'Hoja de Trabajo para listado'!$DE$153:$DE$1048576,0),MATCH((CUADRO!M$4&amp;$E428),'Hoja de Trabajo para listado'!$DE$151:$DG$151,0)),0)+IFERROR(INDEX('Hoja de Trabajo para listado'!$CD$155:$DC$1048576,MATCH($A428,'Hoja de Trabajo para listado'!$CD$155:$CD$1048576,0),MATCH((CUADRO!M$4&amp;$E428),'Hoja de Trabajo para listado'!$CD$151:$DC$151,0)),0)</f>
        <v>0</v>
      </c>
      <c r="N428" s="245">
        <f ca="1">+IFERROR(INDEX('Hoja de Trabajo para listado'!$A$155:$Z$1048576,MATCH($A428,'Hoja de Trabajo para listado'!$A$155:$A$1048576,0),MATCH((CUADRO!N$4&amp;$E428),'Hoja de Trabajo para listado'!$A$151:$Z$151,0)),0)+IFERROR(INDEX('Hoja de Trabajo para listado'!$AB$155:$BA$1048576,MATCH($A428,'Hoja de Trabajo para listado'!$AB$155:$AB$1048576,0),MATCH((CUADRO!N$4&amp;$E428),'Hoja de Trabajo para listado'!$AB$151:$BA$151,0)),0)+IFERROR(INDEX('Hoja de Trabajo para listado'!$BC$155:$CB$1048576,MATCH($A428,'Hoja de Trabajo para listado'!$BC$155:$BC$1048576,0),MATCH((CUADRO!N$4&amp;$E428),'Hoja de Trabajo para listado'!$BC$151:$CB$151,0)),0)+IFERROR(INDEX('Hoja de Trabajo para listado'!$DE$153:$DG$274,MATCH($A428,'Hoja de Trabajo para listado'!$DE$153:$DE$1048576,0),MATCH((CUADRO!N$4&amp;$E428),'Hoja de Trabajo para listado'!$DE$151:$DG$151,0)),0)+IFERROR(INDEX('Hoja de Trabajo para listado'!$CD$155:$DC$1048576,MATCH($A428,'Hoja de Trabajo para listado'!$CD$155:$CD$1048576,0),MATCH((CUADRO!N$4&amp;$E428),'Hoja de Trabajo para listado'!$CD$151:$DC$151,0)),0)</f>
        <v>0</v>
      </c>
      <c r="O428" s="245">
        <f ca="1">+IFERROR(INDEX('Hoja de Trabajo para listado'!$A$155:$Z$1048576,MATCH($A428,'Hoja de Trabajo para listado'!$A$155:$A$1048576,0),MATCH((CUADRO!O$4&amp;$E428),'Hoja de Trabajo para listado'!$A$151:$Z$151,0)),0)+IFERROR(INDEX('Hoja de Trabajo para listado'!$AB$155:$BA$1048576,MATCH($A428,'Hoja de Trabajo para listado'!$AB$155:$AB$1048576,0),MATCH((CUADRO!O$4&amp;$E428),'Hoja de Trabajo para listado'!$AB$151:$BA$151,0)),0)+IFERROR(INDEX('Hoja de Trabajo para listado'!$BC$155:$CB$1048576,MATCH($A428,'Hoja de Trabajo para listado'!$BC$155:$BC$1048576,0),MATCH((CUADRO!O$4&amp;$E428),'Hoja de Trabajo para listado'!$BC$151:$CB$151,0)),0)+IFERROR(INDEX('Hoja de Trabajo para listado'!$DE$153:$DG$274,MATCH($A428,'Hoja de Trabajo para listado'!$DE$153:$DE$1048576,0),MATCH((CUADRO!O$4&amp;$E428),'Hoja de Trabajo para listado'!$DE$151:$DG$151,0)),0)+IFERROR(INDEX('Hoja de Trabajo para listado'!$CD$155:$DC$1048576,MATCH($A428,'Hoja de Trabajo para listado'!$CD$155:$CD$1048576,0),MATCH((CUADRO!O$4&amp;$E428),'Hoja de Trabajo para listado'!$CD$151:$DC$151,0)),0)</f>
        <v>0</v>
      </c>
      <c r="P428" s="245">
        <f ca="1">+IFERROR(INDEX('Hoja de Trabajo para listado'!$A$155:$Z$1048576,MATCH($A428,'Hoja de Trabajo para listado'!$A$155:$A$1048576,0),MATCH((CUADRO!P$4&amp;$E428),'Hoja de Trabajo para listado'!$A$151:$Z$151,0)),0)+IFERROR(INDEX('Hoja de Trabajo para listado'!$AB$155:$BA$1048576,MATCH($A428,'Hoja de Trabajo para listado'!$AB$155:$AB$1048576,0),MATCH((CUADRO!P$4&amp;$E428),'Hoja de Trabajo para listado'!$AB$151:$BA$151,0)),0)+IFERROR(INDEX('Hoja de Trabajo para listado'!$BC$155:$CB$1048576,MATCH($A428,'Hoja de Trabajo para listado'!$BC$155:$BC$1048576,0),MATCH((CUADRO!P$4&amp;$E428),'Hoja de Trabajo para listado'!$BC$151:$CB$151,0)),0)+IFERROR(INDEX('Hoja de Trabajo para listado'!$DE$153:$DG$274,MATCH($A428,'Hoja de Trabajo para listado'!$DE$153:$DE$1048576,0),MATCH((CUADRO!P$4&amp;$E428),'Hoja de Trabajo para listado'!$DE$151:$DG$151,0)),0)+IFERROR(INDEX('Hoja de Trabajo para listado'!$CD$155:$DC$1048576,MATCH($A428,'Hoja de Trabajo para listado'!$CD$155:$CD$1048576,0),MATCH((CUADRO!P$4&amp;$E428),'Hoja de Trabajo para listado'!$CD$151:$DC$151,0)),0)</f>
        <v>0</v>
      </c>
      <c r="Q428" s="245">
        <f ca="1">+IFERROR(INDEX('Hoja de Trabajo para listado'!$A$155:$Z$1048576,MATCH($A428,'Hoja de Trabajo para listado'!$A$155:$A$1048576,0),MATCH((CUADRO!Q$4&amp;$E428),'Hoja de Trabajo para listado'!$A$151:$Z$151,0)),0)+IFERROR(INDEX('Hoja de Trabajo para listado'!$AB$155:$BA$1048576,MATCH($A428,'Hoja de Trabajo para listado'!$AB$155:$AB$1048576,0),MATCH((CUADRO!Q$4&amp;$E428),'Hoja de Trabajo para listado'!$AB$151:$BA$151,0)),0)+IFERROR(INDEX('Hoja de Trabajo para listado'!$BC$155:$CB$1048576,MATCH($A428,'Hoja de Trabajo para listado'!$BC$155:$BC$1048576,0),MATCH((CUADRO!Q$4&amp;$E428),'Hoja de Trabajo para listado'!$BC$151:$CB$151,0)),0)+IFERROR(INDEX('Hoja de Trabajo para listado'!$DE$153:$DG$274,MATCH($A428,'Hoja de Trabajo para listado'!$DE$153:$DE$1048576,0),MATCH((CUADRO!Q$4&amp;$E428),'Hoja de Trabajo para listado'!$DE$151:$DG$151,0)),0)+IFERROR(INDEX('Hoja de Trabajo para listado'!$CD$155:$DC$1048576,MATCH($A428,'Hoja de Trabajo para listado'!$CD$155:$CD$1048576,0),MATCH((CUADRO!Q$4&amp;$E428),'Hoja de Trabajo para listado'!$CD$151:$DC$151,0)),0)</f>
        <v>0</v>
      </c>
      <c r="R428" s="245">
        <f t="shared" ca="1" si="19"/>
        <v>18794.16</v>
      </c>
      <c r="S428" s="259">
        <f ca="1">+R427+R428</f>
        <v>18794.16</v>
      </c>
      <c r="T428" s="245">
        <f ca="1">+S428</f>
        <v>18794.16</v>
      </c>
      <c r="U428" s="244">
        <f t="shared" si="20"/>
        <v>2</v>
      </c>
      <c r="V428" s="333" t="str">
        <f>+VLOOKUP(A428,bd_lista!$A$3:$E$592,5,FALSE)</f>
        <v>Gobiernos Autónomos Departamentales</v>
      </c>
      <c r="W428" s="388"/>
      <c r="X428" s="242">
        <f>+VLOOKUP(A428,[4]Sheet1!$A$13:$D$744,4,FALSE)</f>
        <v>0</v>
      </c>
      <c r="Y428" s="242" t="e">
        <f>+VLOOKUP(X428,bd_lista!$A$3:$C$592,3,FALSE)</f>
        <v>#N/A</v>
      </c>
      <c r="Z428" s="292"/>
      <c r="AA428" s="293"/>
    </row>
    <row r="429" spans="1:27" customFormat="1" ht="27" hidden="1" customHeight="1">
      <c r="A429" s="32">
        <v>906</v>
      </c>
      <c r="B429" s="392">
        <f>+A429</f>
        <v>906</v>
      </c>
      <c r="C429" s="247" t="str">
        <f>+VLOOKUP(A429,bd_lista!$A$3:$C$592,3,FALSE)</f>
        <v>Gobierno Autónomo Departamental de Tarija</v>
      </c>
      <c r="D429" s="389" t="str">
        <f>+C429</f>
        <v>Gobierno Autónomo Departamental de Tarija</v>
      </c>
      <c r="E429" s="242" t="s">
        <v>1304</v>
      </c>
      <c r="F429" s="243">
        <f ca="1">+IFERROR(INDEX('Hoja de Trabajo para listado'!$A$155:$Z$1048576,MATCH($A429,'Hoja de Trabajo para listado'!$A$155:$A$1048576,0),MATCH((CUADRO!F$4&amp;$E429),'Hoja de Trabajo para listado'!$A$151:$Z$151,0)),0)+IFERROR(INDEX('Hoja de Trabajo para listado'!$AB$155:$BA$1048576,MATCH($A429,'Hoja de Trabajo para listado'!$AB$155:$AB$1048576,0),MATCH((CUADRO!F$4&amp;$E429),'Hoja de Trabajo para listado'!$AB$151:$BA$151,0)),0)+IFERROR(INDEX('Hoja de Trabajo para listado'!$BC$155:$CB$1048576,MATCH($A429,'Hoja de Trabajo para listado'!$BC$155:$BC$1048576,0),MATCH((CUADRO!F$4&amp;$E429),'Hoja de Trabajo para listado'!$BC$151:$CB$151,0)),0)+IFERROR(INDEX('Hoja de Trabajo para listado'!$DE$153:$DG$274,MATCH($A429,'Hoja de Trabajo para listado'!$DE$153:$DE$1048576,0),MATCH((CUADRO!F$4&amp;$E429),'Hoja de Trabajo para listado'!$DE$151:$DG$151,0)),0)+IFERROR(INDEX('Hoja de Trabajo para listado'!$CD$155:$DC$1048576,MATCH($A429,'Hoja de Trabajo para listado'!$CD$155:$CD$1048576,0),MATCH((CUADRO!F$4&amp;$E429),'Hoja de Trabajo para listado'!$CD$151:$DC$151,0)),0)</f>
        <v>0</v>
      </c>
      <c r="G429" s="243">
        <f ca="1">+IFERROR(INDEX('Hoja de Trabajo para listado'!$A$155:$Z$1048576,MATCH($A429,'Hoja de Trabajo para listado'!$A$155:$A$1048576,0),MATCH((CUADRO!G$4&amp;$E429),'Hoja de Trabajo para listado'!$A$151:$Z$151,0)),0)+IFERROR(INDEX('Hoja de Trabajo para listado'!$AB$155:$BA$1048576,MATCH($A429,'Hoja de Trabajo para listado'!$AB$155:$AB$1048576,0),MATCH((CUADRO!G$4&amp;$E429),'Hoja de Trabajo para listado'!$AB$151:$BA$151,0)),0)+IFERROR(INDEX('Hoja de Trabajo para listado'!$BC$155:$CB$1048576,MATCH($A429,'Hoja de Trabajo para listado'!$BC$155:$BC$1048576,0),MATCH((CUADRO!G$4&amp;$E429),'Hoja de Trabajo para listado'!$BC$151:$CB$151,0)),0)+IFERROR(INDEX('Hoja de Trabajo para listado'!$DE$153:$DG$274,MATCH($A429,'Hoja de Trabajo para listado'!$DE$153:$DE$1048576,0),MATCH((CUADRO!G$4&amp;$E429),'Hoja de Trabajo para listado'!$DE$151:$DG$151,0)),0)+IFERROR(INDEX('Hoja de Trabajo para listado'!$CD$155:$DC$1048576,MATCH($A429,'Hoja de Trabajo para listado'!$CD$155:$CD$1048576,0),MATCH((CUADRO!G$4&amp;$E429),'Hoja de Trabajo para listado'!$CD$151:$DC$151,0)),0)</f>
        <v>0</v>
      </c>
      <c r="H429" s="243">
        <f ca="1">+IFERROR(INDEX('Hoja de Trabajo para listado'!$A$155:$Z$1048576,MATCH($A429,'Hoja de Trabajo para listado'!$A$155:$A$1048576,0),MATCH((CUADRO!H$4&amp;$E429),'Hoja de Trabajo para listado'!$A$151:$Z$151,0)),0)+IFERROR(INDEX('Hoja de Trabajo para listado'!$AB$155:$BA$1048576,MATCH($A429,'Hoja de Trabajo para listado'!$AB$155:$AB$1048576,0),MATCH((CUADRO!H$4&amp;$E429),'Hoja de Trabajo para listado'!$AB$151:$BA$151,0)),0)+IFERROR(INDEX('Hoja de Trabajo para listado'!$BC$155:$CB$1048576,MATCH($A429,'Hoja de Trabajo para listado'!$BC$155:$BC$1048576,0),MATCH((CUADRO!H$4&amp;$E429),'Hoja de Trabajo para listado'!$BC$151:$CB$151,0)),0)+IFERROR(INDEX('Hoja de Trabajo para listado'!$DE$153:$DG$274,MATCH($A429,'Hoja de Trabajo para listado'!$DE$153:$DE$1048576,0),MATCH((CUADRO!H$4&amp;$E429),'Hoja de Trabajo para listado'!$DE$151:$DG$151,0)),0)+IFERROR(INDEX('Hoja de Trabajo para listado'!$CD$155:$DC$1048576,MATCH($A429,'Hoja de Trabajo para listado'!$CD$155:$CD$1048576,0),MATCH((CUADRO!H$4&amp;$E429),'Hoja de Trabajo para listado'!$CD$151:$DC$151,0)),0)</f>
        <v>0</v>
      </c>
      <c r="I429" s="243">
        <f ca="1">+IFERROR(INDEX('Hoja de Trabajo para listado'!$A$155:$Z$1048576,MATCH($A429,'Hoja de Trabajo para listado'!$A$155:$A$1048576,0),MATCH((CUADRO!I$4&amp;$E429),'Hoja de Trabajo para listado'!$A$151:$Z$151,0)),0)+IFERROR(INDEX('Hoja de Trabajo para listado'!$AB$155:$BA$1048576,MATCH($A429,'Hoja de Trabajo para listado'!$AB$155:$AB$1048576,0),MATCH((CUADRO!I$4&amp;$E429),'Hoja de Trabajo para listado'!$AB$151:$BA$151,0)),0)+IFERROR(INDEX('Hoja de Trabajo para listado'!$BC$155:$CB$1048576,MATCH($A429,'Hoja de Trabajo para listado'!$BC$155:$BC$1048576,0),MATCH((CUADRO!I$4&amp;$E429),'Hoja de Trabajo para listado'!$BC$151:$CB$151,0)),0)+IFERROR(INDEX('Hoja de Trabajo para listado'!$DE$153:$DG$274,MATCH($A429,'Hoja de Trabajo para listado'!$DE$153:$DE$1048576,0),MATCH((CUADRO!I$4&amp;$E429),'Hoja de Trabajo para listado'!$DE$151:$DG$151,0)),0)+IFERROR(INDEX('Hoja de Trabajo para listado'!$CD$155:$DC$1048576,MATCH($A429,'Hoja de Trabajo para listado'!$CD$155:$CD$1048576,0),MATCH((CUADRO!I$4&amp;$E429),'Hoja de Trabajo para listado'!$CD$151:$DC$151,0)),0)</f>
        <v>0</v>
      </c>
      <c r="J429" s="243">
        <f ca="1">+IFERROR(INDEX('Hoja de Trabajo para listado'!$A$155:$Z$1048576,MATCH($A429,'Hoja de Trabajo para listado'!$A$155:$A$1048576,0),MATCH((CUADRO!J$4&amp;$E429),'Hoja de Trabajo para listado'!$A$151:$Z$151,0)),0)+IFERROR(INDEX('Hoja de Trabajo para listado'!$AB$155:$BA$1048576,MATCH($A429,'Hoja de Trabajo para listado'!$AB$155:$AB$1048576,0),MATCH((CUADRO!J$4&amp;$E429),'Hoja de Trabajo para listado'!$AB$151:$BA$151,0)),0)+IFERROR(INDEX('Hoja de Trabajo para listado'!$BC$155:$CB$1048576,MATCH($A429,'Hoja de Trabajo para listado'!$BC$155:$BC$1048576,0),MATCH((CUADRO!J$4&amp;$E429),'Hoja de Trabajo para listado'!$BC$151:$CB$151,0)),0)+IFERROR(INDEX('Hoja de Trabajo para listado'!$DE$153:$DG$274,MATCH($A429,'Hoja de Trabajo para listado'!$DE$153:$DE$1048576,0),MATCH((CUADRO!J$4&amp;$E429),'Hoja de Trabajo para listado'!$DE$151:$DG$151,0)),0)+IFERROR(INDEX('Hoja de Trabajo para listado'!$CD$155:$DC$1048576,MATCH($A429,'Hoja de Trabajo para listado'!$CD$155:$CD$1048576,0),MATCH((CUADRO!J$4&amp;$E429),'Hoja de Trabajo para listado'!$CD$151:$DC$151,0)),0)</f>
        <v>0</v>
      </c>
      <c r="K429" s="243">
        <f ca="1">+IFERROR(INDEX('Hoja de Trabajo para listado'!$A$155:$Z$1048576,MATCH($A429,'Hoja de Trabajo para listado'!$A$155:$A$1048576,0),MATCH((CUADRO!K$4&amp;$E429),'Hoja de Trabajo para listado'!$A$151:$Z$151,0)),0)+IFERROR(INDEX('Hoja de Trabajo para listado'!$AB$155:$BA$1048576,MATCH($A429,'Hoja de Trabajo para listado'!$AB$155:$AB$1048576,0),MATCH((CUADRO!K$4&amp;$E429),'Hoja de Trabajo para listado'!$AB$151:$BA$151,0)),0)+IFERROR(INDEX('Hoja de Trabajo para listado'!$BC$155:$CB$1048576,MATCH($A429,'Hoja de Trabajo para listado'!$BC$155:$BC$1048576,0),MATCH((CUADRO!K$4&amp;$E429),'Hoja de Trabajo para listado'!$BC$151:$CB$151,0)),0)+IFERROR(INDEX('Hoja de Trabajo para listado'!$DE$153:$DG$274,MATCH($A429,'Hoja de Trabajo para listado'!$DE$153:$DE$1048576,0),MATCH((CUADRO!K$4&amp;$E429),'Hoja de Trabajo para listado'!$DE$151:$DG$151,0)),0)+IFERROR(INDEX('Hoja de Trabajo para listado'!$CD$155:$DC$1048576,MATCH($A429,'Hoja de Trabajo para listado'!$CD$155:$CD$1048576,0),MATCH((CUADRO!K$4&amp;$E429),'Hoja de Trabajo para listado'!$CD$151:$DC$151,0)),0)</f>
        <v>0</v>
      </c>
      <c r="L429" s="243">
        <f ca="1">+IFERROR(INDEX('Hoja de Trabajo para listado'!$A$155:$Z$1048576,MATCH($A429,'Hoja de Trabajo para listado'!$A$155:$A$1048576,0),MATCH((CUADRO!L$4&amp;$E429),'Hoja de Trabajo para listado'!$A$151:$Z$151,0)),0)+IFERROR(INDEX('Hoja de Trabajo para listado'!$AB$155:$BA$1048576,MATCH($A429,'Hoja de Trabajo para listado'!$AB$155:$AB$1048576,0),MATCH((CUADRO!L$4&amp;$E429),'Hoja de Trabajo para listado'!$AB$151:$BA$151,0)),0)+IFERROR(INDEX('Hoja de Trabajo para listado'!$BC$155:$CB$1048576,MATCH($A429,'Hoja de Trabajo para listado'!$BC$155:$BC$1048576,0),MATCH((CUADRO!L$4&amp;$E429),'Hoja de Trabajo para listado'!$BC$151:$CB$151,0)),0)+IFERROR(INDEX('Hoja de Trabajo para listado'!$DE$153:$DG$274,MATCH($A429,'Hoja de Trabajo para listado'!$DE$153:$DE$1048576,0),MATCH((CUADRO!L$4&amp;$E429),'Hoja de Trabajo para listado'!$DE$151:$DG$151,0)),0)+IFERROR(INDEX('Hoja de Trabajo para listado'!$CD$155:$DC$1048576,MATCH($A429,'Hoja de Trabajo para listado'!$CD$155:$CD$1048576,0),MATCH((CUADRO!L$4&amp;$E429),'Hoja de Trabajo para listado'!$CD$151:$DC$151,0)),0)</f>
        <v>0</v>
      </c>
      <c r="M429" s="243">
        <f ca="1">+IFERROR(INDEX('Hoja de Trabajo para listado'!$A$155:$Z$1048576,MATCH($A429,'Hoja de Trabajo para listado'!$A$155:$A$1048576,0),MATCH((CUADRO!M$4&amp;$E429),'Hoja de Trabajo para listado'!$A$151:$Z$151,0)),0)+IFERROR(INDEX('Hoja de Trabajo para listado'!$AB$155:$BA$1048576,MATCH($A429,'Hoja de Trabajo para listado'!$AB$155:$AB$1048576,0),MATCH((CUADRO!M$4&amp;$E429),'Hoja de Trabajo para listado'!$AB$151:$BA$151,0)),0)+IFERROR(INDEX('Hoja de Trabajo para listado'!$BC$155:$CB$1048576,MATCH($A429,'Hoja de Trabajo para listado'!$BC$155:$BC$1048576,0),MATCH((CUADRO!M$4&amp;$E429),'Hoja de Trabajo para listado'!$BC$151:$CB$151,0)),0)+IFERROR(INDEX('Hoja de Trabajo para listado'!$DE$153:$DG$274,MATCH($A429,'Hoja de Trabajo para listado'!$DE$153:$DE$1048576,0),MATCH((CUADRO!M$4&amp;$E429),'Hoja de Trabajo para listado'!$DE$151:$DG$151,0)),0)+IFERROR(INDEX('Hoja de Trabajo para listado'!$CD$155:$DC$1048576,MATCH($A429,'Hoja de Trabajo para listado'!$CD$155:$CD$1048576,0),MATCH((CUADRO!M$4&amp;$E429),'Hoja de Trabajo para listado'!$CD$151:$DC$151,0)),0)</f>
        <v>0</v>
      </c>
      <c r="N429" s="243">
        <f ca="1">+IFERROR(INDEX('Hoja de Trabajo para listado'!$A$155:$Z$1048576,MATCH($A429,'Hoja de Trabajo para listado'!$A$155:$A$1048576,0),MATCH((CUADRO!N$4&amp;$E429),'Hoja de Trabajo para listado'!$A$151:$Z$151,0)),0)+IFERROR(INDEX('Hoja de Trabajo para listado'!$AB$155:$BA$1048576,MATCH($A429,'Hoja de Trabajo para listado'!$AB$155:$AB$1048576,0),MATCH((CUADRO!N$4&amp;$E429),'Hoja de Trabajo para listado'!$AB$151:$BA$151,0)),0)+IFERROR(INDEX('Hoja de Trabajo para listado'!$BC$155:$CB$1048576,MATCH($A429,'Hoja de Trabajo para listado'!$BC$155:$BC$1048576,0),MATCH((CUADRO!N$4&amp;$E429),'Hoja de Trabajo para listado'!$BC$151:$CB$151,0)),0)+IFERROR(INDEX('Hoja de Trabajo para listado'!$DE$153:$DG$274,MATCH($A429,'Hoja de Trabajo para listado'!$DE$153:$DE$1048576,0),MATCH((CUADRO!N$4&amp;$E429),'Hoja de Trabajo para listado'!$DE$151:$DG$151,0)),0)+IFERROR(INDEX('Hoja de Trabajo para listado'!$CD$155:$DC$1048576,MATCH($A429,'Hoja de Trabajo para listado'!$CD$155:$CD$1048576,0),MATCH((CUADRO!N$4&amp;$E429),'Hoja de Trabajo para listado'!$CD$151:$DC$151,0)),0)</f>
        <v>0</v>
      </c>
      <c r="O429" s="243">
        <f ca="1">+IFERROR(INDEX('Hoja de Trabajo para listado'!$A$155:$Z$1048576,MATCH($A429,'Hoja de Trabajo para listado'!$A$155:$A$1048576,0),MATCH((CUADRO!O$4&amp;$E429),'Hoja de Trabajo para listado'!$A$151:$Z$151,0)),0)+IFERROR(INDEX('Hoja de Trabajo para listado'!$AB$155:$BA$1048576,MATCH($A429,'Hoja de Trabajo para listado'!$AB$155:$AB$1048576,0),MATCH((CUADRO!O$4&amp;$E429),'Hoja de Trabajo para listado'!$AB$151:$BA$151,0)),0)+IFERROR(INDEX('Hoja de Trabajo para listado'!$BC$155:$CB$1048576,MATCH($A429,'Hoja de Trabajo para listado'!$BC$155:$BC$1048576,0),MATCH((CUADRO!O$4&amp;$E429),'Hoja de Trabajo para listado'!$BC$151:$CB$151,0)),0)+IFERROR(INDEX('Hoja de Trabajo para listado'!$DE$153:$DG$274,MATCH($A429,'Hoja de Trabajo para listado'!$DE$153:$DE$1048576,0),MATCH((CUADRO!O$4&amp;$E429),'Hoja de Trabajo para listado'!$DE$151:$DG$151,0)),0)+IFERROR(INDEX('Hoja de Trabajo para listado'!$CD$155:$DC$1048576,MATCH($A429,'Hoja de Trabajo para listado'!$CD$155:$CD$1048576,0),MATCH((CUADRO!O$4&amp;$E429),'Hoja de Trabajo para listado'!$CD$151:$DC$151,0)),0)</f>
        <v>0</v>
      </c>
      <c r="P429" s="243">
        <f ca="1">+IFERROR(INDEX('Hoja de Trabajo para listado'!$A$155:$Z$1048576,MATCH($A429,'Hoja de Trabajo para listado'!$A$155:$A$1048576,0),MATCH((CUADRO!P$4&amp;$E429),'Hoja de Trabajo para listado'!$A$151:$Z$151,0)),0)+IFERROR(INDEX('Hoja de Trabajo para listado'!$AB$155:$BA$1048576,MATCH($A429,'Hoja de Trabajo para listado'!$AB$155:$AB$1048576,0),MATCH((CUADRO!P$4&amp;$E429),'Hoja de Trabajo para listado'!$AB$151:$BA$151,0)),0)+IFERROR(INDEX('Hoja de Trabajo para listado'!$BC$155:$CB$1048576,MATCH($A429,'Hoja de Trabajo para listado'!$BC$155:$BC$1048576,0),MATCH((CUADRO!P$4&amp;$E429),'Hoja de Trabajo para listado'!$BC$151:$CB$151,0)),0)+IFERROR(INDEX('Hoja de Trabajo para listado'!$DE$153:$DG$274,MATCH($A429,'Hoja de Trabajo para listado'!$DE$153:$DE$1048576,0),MATCH((CUADRO!P$4&amp;$E429),'Hoja de Trabajo para listado'!$DE$151:$DG$151,0)),0)+IFERROR(INDEX('Hoja de Trabajo para listado'!$CD$155:$DC$1048576,MATCH($A429,'Hoja de Trabajo para listado'!$CD$155:$CD$1048576,0),MATCH((CUADRO!P$4&amp;$E429),'Hoja de Trabajo para listado'!$CD$151:$DC$151,0)),0)</f>
        <v>0</v>
      </c>
      <c r="Q429" s="243">
        <f ca="1">+IFERROR(INDEX('Hoja de Trabajo para listado'!$A$155:$Z$1048576,MATCH($A429,'Hoja de Trabajo para listado'!$A$155:$A$1048576,0),MATCH((CUADRO!Q$4&amp;$E429),'Hoja de Trabajo para listado'!$A$151:$Z$151,0)),0)+IFERROR(INDEX('Hoja de Trabajo para listado'!$AB$155:$BA$1048576,MATCH($A429,'Hoja de Trabajo para listado'!$AB$155:$AB$1048576,0),MATCH((CUADRO!Q$4&amp;$E429),'Hoja de Trabajo para listado'!$AB$151:$BA$151,0)),0)+IFERROR(INDEX('Hoja de Trabajo para listado'!$BC$155:$CB$1048576,MATCH($A429,'Hoja de Trabajo para listado'!$BC$155:$BC$1048576,0),MATCH((CUADRO!Q$4&amp;$E429),'Hoja de Trabajo para listado'!$BC$151:$CB$151,0)),0)+IFERROR(INDEX('Hoja de Trabajo para listado'!$DE$153:$DG$274,MATCH($A429,'Hoja de Trabajo para listado'!$DE$153:$DE$1048576,0),MATCH((CUADRO!Q$4&amp;$E429),'Hoja de Trabajo para listado'!$DE$151:$DG$151,0)),0)+IFERROR(INDEX('Hoja de Trabajo para listado'!$CD$155:$DC$1048576,MATCH($A429,'Hoja de Trabajo para listado'!$CD$155:$CD$1048576,0),MATCH((CUADRO!Q$4&amp;$E429),'Hoja de Trabajo para listado'!$CD$151:$DC$151,0)),0)</f>
        <v>0</v>
      </c>
      <c r="R429" s="243">
        <f t="shared" ca="1" si="19"/>
        <v>0</v>
      </c>
      <c r="S429" s="249"/>
      <c r="T429" s="243">
        <f ca="1">+T430</f>
        <v>29074.9</v>
      </c>
      <c r="U429" s="242">
        <f t="shared" si="20"/>
        <v>1</v>
      </c>
      <c r="V429" s="333" t="str">
        <f>+VLOOKUP(A429,bd_lista!$A$3:$E$592,5,FALSE)</f>
        <v>Gobiernos Autónomos Departamentales</v>
      </c>
      <c r="W429" s="387" t="str">
        <f>+V429</f>
        <v>Gobiernos Autónomos Departamentales</v>
      </c>
      <c r="X429" s="242">
        <f>+VLOOKUP(A429,[4]Sheet1!$A$13:$D$744,4,FALSE)</f>
        <v>0</v>
      </c>
      <c r="Y429" s="242" t="e">
        <f>+VLOOKUP(X429,bd_lista!$A$3:$C$592,3,FALSE)</f>
        <v>#N/A</v>
      </c>
      <c r="Z429" s="294">
        <f>+X429</f>
        <v>0</v>
      </c>
      <c r="AA429" s="295" t="e">
        <f>+Y429</f>
        <v>#N/A</v>
      </c>
    </row>
    <row r="430" spans="1:27" customFormat="1" ht="27" hidden="1" customHeight="1">
      <c r="A430" s="32">
        <v>906</v>
      </c>
      <c r="B430" s="393"/>
      <c r="C430" s="247" t="str">
        <f>+VLOOKUP(A430,bd_lista!$A$3:$C$592,3,FALSE)</f>
        <v>Gobierno Autónomo Departamental de Tarija</v>
      </c>
      <c r="D430" s="390"/>
      <c r="E430" s="244" t="s">
        <v>1305</v>
      </c>
      <c r="F430" s="243">
        <f ca="1">+IFERROR(INDEX('Hoja de Trabajo para listado'!$A$155:$Z$1048576,MATCH($A430,'Hoja de Trabajo para listado'!$A$155:$A$1048576,0),MATCH((CUADRO!F$4&amp;$E430),'Hoja de Trabajo para listado'!$A$151:$Z$151,0)),0)+IFERROR(INDEX('Hoja de Trabajo para listado'!$AB$155:$BA$1048576,MATCH($A430,'Hoja de Trabajo para listado'!$AB$155:$AB$1048576,0),MATCH((CUADRO!F$4&amp;$E430),'Hoja de Trabajo para listado'!$AB$151:$BA$151,0)),0)+IFERROR(INDEX('Hoja de Trabajo para listado'!$BC$155:$CB$1048576,MATCH($A430,'Hoja de Trabajo para listado'!$BC$155:$BC$1048576,0),MATCH((CUADRO!F$4&amp;$E430),'Hoja de Trabajo para listado'!$BC$151:$CB$151,0)),0)+IFERROR(INDEX('Hoja de Trabajo para listado'!$DE$153:$DG$274,MATCH($A430,'Hoja de Trabajo para listado'!$DE$153:$DE$1048576,0),MATCH((CUADRO!F$4&amp;$E430),'Hoja de Trabajo para listado'!$DE$151:$DG$151,0)),0)+IFERROR(INDEX('Hoja de Trabajo para listado'!$CD$155:$DC$1048576,MATCH($A430,'Hoja de Trabajo para listado'!$CD$155:$CD$1048576,0),MATCH((CUADRO!F$4&amp;$E430),'Hoja de Trabajo para listado'!$CD$151:$DC$151,0)),0)</f>
        <v>23034.9</v>
      </c>
      <c r="G430" s="243">
        <f ca="1">+IFERROR(INDEX('Hoja de Trabajo para listado'!$A$155:$Z$1048576,MATCH($A430,'Hoja de Trabajo para listado'!$A$155:$A$1048576,0),MATCH((CUADRO!G$4&amp;$E430),'Hoja de Trabajo para listado'!$A$151:$Z$151,0)),0)+IFERROR(INDEX('Hoja de Trabajo para listado'!$AB$155:$BA$1048576,MATCH($A430,'Hoja de Trabajo para listado'!$AB$155:$AB$1048576,0),MATCH((CUADRO!G$4&amp;$E430),'Hoja de Trabajo para listado'!$AB$151:$BA$151,0)),0)+IFERROR(INDEX('Hoja de Trabajo para listado'!$BC$155:$CB$1048576,MATCH($A430,'Hoja de Trabajo para listado'!$BC$155:$BC$1048576,0),MATCH((CUADRO!G$4&amp;$E430),'Hoja de Trabajo para listado'!$BC$151:$CB$151,0)),0)+IFERROR(INDEX('Hoja de Trabajo para listado'!$DE$153:$DG$274,MATCH($A430,'Hoja de Trabajo para listado'!$DE$153:$DE$1048576,0),MATCH((CUADRO!G$4&amp;$E430),'Hoja de Trabajo para listado'!$DE$151:$DG$151,0)),0)+IFERROR(INDEX('Hoja de Trabajo para listado'!$CD$155:$DC$1048576,MATCH($A430,'Hoja de Trabajo para listado'!$CD$155:$CD$1048576,0),MATCH((CUADRO!G$4&amp;$E430),'Hoja de Trabajo para listado'!$CD$151:$DC$151,0)),0)</f>
        <v>0</v>
      </c>
      <c r="H430" s="243">
        <f ca="1">+IFERROR(INDEX('Hoja de Trabajo para listado'!$A$155:$Z$1048576,MATCH($A430,'Hoja de Trabajo para listado'!$A$155:$A$1048576,0),MATCH((CUADRO!H$4&amp;$E430),'Hoja de Trabajo para listado'!$A$151:$Z$151,0)),0)+IFERROR(INDEX('Hoja de Trabajo para listado'!$AB$155:$BA$1048576,MATCH($A430,'Hoja de Trabajo para listado'!$AB$155:$AB$1048576,0),MATCH((CUADRO!H$4&amp;$E430),'Hoja de Trabajo para listado'!$AB$151:$BA$151,0)),0)+IFERROR(INDEX('Hoja de Trabajo para listado'!$BC$155:$CB$1048576,MATCH($A430,'Hoja de Trabajo para listado'!$BC$155:$BC$1048576,0),MATCH((CUADRO!H$4&amp;$E430),'Hoja de Trabajo para listado'!$BC$151:$CB$151,0)),0)+IFERROR(INDEX('Hoja de Trabajo para listado'!$DE$153:$DG$274,MATCH($A430,'Hoja de Trabajo para listado'!$DE$153:$DE$1048576,0),MATCH((CUADRO!H$4&amp;$E430),'Hoja de Trabajo para listado'!$DE$151:$DG$151,0)),0)+IFERROR(INDEX('Hoja de Trabajo para listado'!$CD$155:$DC$1048576,MATCH($A430,'Hoja de Trabajo para listado'!$CD$155:$CD$1048576,0),MATCH((CUADRO!H$4&amp;$E430),'Hoja de Trabajo para listado'!$CD$151:$DC$151,0)),0)</f>
        <v>0</v>
      </c>
      <c r="I430" s="243">
        <f ca="1">+IFERROR(INDEX('Hoja de Trabajo para listado'!$A$155:$Z$1048576,MATCH($A430,'Hoja de Trabajo para listado'!$A$155:$A$1048576,0),MATCH((CUADRO!I$4&amp;$E430),'Hoja de Trabajo para listado'!$A$151:$Z$151,0)),0)+IFERROR(INDEX('Hoja de Trabajo para listado'!$AB$155:$BA$1048576,MATCH($A430,'Hoja de Trabajo para listado'!$AB$155:$AB$1048576,0),MATCH((CUADRO!I$4&amp;$E430),'Hoja de Trabajo para listado'!$AB$151:$BA$151,0)),0)+IFERROR(INDEX('Hoja de Trabajo para listado'!$BC$155:$CB$1048576,MATCH($A430,'Hoja de Trabajo para listado'!$BC$155:$BC$1048576,0),MATCH((CUADRO!I$4&amp;$E430),'Hoja de Trabajo para listado'!$BC$151:$CB$151,0)),0)+IFERROR(INDEX('Hoja de Trabajo para listado'!$DE$153:$DG$274,MATCH($A430,'Hoja de Trabajo para listado'!$DE$153:$DE$1048576,0),MATCH((CUADRO!I$4&amp;$E430),'Hoja de Trabajo para listado'!$DE$151:$DG$151,0)),0)+IFERROR(INDEX('Hoja de Trabajo para listado'!$CD$155:$DC$1048576,MATCH($A430,'Hoja de Trabajo para listado'!$CD$155:$CD$1048576,0),MATCH((CUADRO!I$4&amp;$E430),'Hoja de Trabajo para listado'!$CD$151:$DC$151,0)),0)</f>
        <v>6040</v>
      </c>
      <c r="J430" s="243">
        <f ca="1">+IFERROR(INDEX('Hoja de Trabajo para listado'!$A$155:$Z$1048576,MATCH($A430,'Hoja de Trabajo para listado'!$A$155:$A$1048576,0),MATCH((CUADRO!J$4&amp;$E430),'Hoja de Trabajo para listado'!$A$151:$Z$151,0)),0)+IFERROR(INDEX('Hoja de Trabajo para listado'!$AB$155:$BA$1048576,MATCH($A430,'Hoja de Trabajo para listado'!$AB$155:$AB$1048576,0),MATCH((CUADRO!J$4&amp;$E430),'Hoja de Trabajo para listado'!$AB$151:$BA$151,0)),0)+IFERROR(INDEX('Hoja de Trabajo para listado'!$BC$155:$CB$1048576,MATCH($A430,'Hoja de Trabajo para listado'!$BC$155:$BC$1048576,0),MATCH((CUADRO!J$4&amp;$E430),'Hoja de Trabajo para listado'!$BC$151:$CB$151,0)),0)+IFERROR(INDEX('Hoja de Trabajo para listado'!$DE$153:$DG$274,MATCH($A430,'Hoja de Trabajo para listado'!$DE$153:$DE$1048576,0),MATCH((CUADRO!J$4&amp;$E430),'Hoja de Trabajo para listado'!$DE$151:$DG$151,0)),0)+IFERROR(INDEX('Hoja de Trabajo para listado'!$CD$155:$DC$1048576,MATCH($A430,'Hoja de Trabajo para listado'!$CD$155:$CD$1048576,0),MATCH((CUADRO!J$4&amp;$E430),'Hoja de Trabajo para listado'!$CD$151:$DC$151,0)),0)</f>
        <v>0</v>
      </c>
      <c r="K430" s="243">
        <f ca="1">+IFERROR(INDEX('Hoja de Trabajo para listado'!$A$155:$Z$1048576,MATCH($A430,'Hoja de Trabajo para listado'!$A$155:$A$1048576,0),MATCH((CUADRO!K$4&amp;$E430),'Hoja de Trabajo para listado'!$A$151:$Z$151,0)),0)+IFERROR(INDEX('Hoja de Trabajo para listado'!$AB$155:$BA$1048576,MATCH($A430,'Hoja de Trabajo para listado'!$AB$155:$AB$1048576,0),MATCH((CUADRO!K$4&amp;$E430),'Hoja de Trabajo para listado'!$AB$151:$BA$151,0)),0)+IFERROR(INDEX('Hoja de Trabajo para listado'!$BC$155:$CB$1048576,MATCH($A430,'Hoja de Trabajo para listado'!$BC$155:$BC$1048576,0),MATCH((CUADRO!K$4&amp;$E430),'Hoja de Trabajo para listado'!$BC$151:$CB$151,0)),0)+IFERROR(INDEX('Hoja de Trabajo para listado'!$DE$153:$DG$274,MATCH($A430,'Hoja de Trabajo para listado'!$DE$153:$DE$1048576,0),MATCH((CUADRO!K$4&amp;$E430),'Hoja de Trabajo para listado'!$DE$151:$DG$151,0)),0)+IFERROR(INDEX('Hoja de Trabajo para listado'!$CD$155:$DC$1048576,MATCH($A430,'Hoja de Trabajo para listado'!$CD$155:$CD$1048576,0),MATCH((CUADRO!K$4&amp;$E430),'Hoja de Trabajo para listado'!$CD$151:$DC$151,0)),0)</f>
        <v>0</v>
      </c>
      <c r="L430" s="243">
        <f ca="1">+IFERROR(INDEX('Hoja de Trabajo para listado'!$A$155:$Z$1048576,MATCH($A430,'Hoja de Trabajo para listado'!$A$155:$A$1048576,0),MATCH((CUADRO!L$4&amp;$E430),'Hoja de Trabajo para listado'!$A$151:$Z$151,0)),0)+IFERROR(INDEX('Hoja de Trabajo para listado'!$AB$155:$BA$1048576,MATCH($A430,'Hoja de Trabajo para listado'!$AB$155:$AB$1048576,0),MATCH((CUADRO!L$4&amp;$E430),'Hoja de Trabajo para listado'!$AB$151:$BA$151,0)),0)+IFERROR(INDEX('Hoja de Trabajo para listado'!$BC$155:$CB$1048576,MATCH($A430,'Hoja de Trabajo para listado'!$BC$155:$BC$1048576,0),MATCH((CUADRO!L$4&amp;$E430),'Hoja de Trabajo para listado'!$BC$151:$CB$151,0)),0)+IFERROR(INDEX('Hoja de Trabajo para listado'!$DE$153:$DG$274,MATCH($A430,'Hoja de Trabajo para listado'!$DE$153:$DE$1048576,0),MATCH((CUADRO!L$4&amp;$E430),'Hoja de Trabajo para listado'!$DE$151:$DG$151,0)),0)+IFERROR(INDEX('Hoja de Trabajo para listado'!$CD$155:$DC$1048576,MATCH($A430,'Hoja de Trabajo para listado'!$CD$155:$CD$1048576,0),MATCH((CUADRO!L$4&amp;$E430),'Hoja de Trabajo para listado'!$CD$151:$DC$151,0)),0)</f>
        <v>0</v>
      </c>
      <c r="M430" s="243">
        <f ca="1">+IFERROR(INDEX('Hoja de Trabajo para listado'!$A$155:$Z$1048576,MATCH($A430,'Hoja de Trabajo para listado'!$A$155:$A$1048576,0),MATCH((CUADRO!M$4&amp;$E430),'Hoja de Trabajo para listado'!$A$151:$Z$151,0)),0)+IFERROR(INDEX('Hoja de Trabajo para listado'!$AB$155:$BA$1048576,MATCH($A430,'Hoja de Trabajo para listado'!$AB$155:$AB$1048576,0),MATCH((CUADRO!M$4&amp;$E430),'Hoja de Trabajo para listado'!$AB$151:$BA$151,0)),0)+IFERROR(INDEX('Hoja de Trabajo para listado'!$BC$155:$CB$1048576,MATCH($A430,'Hoja de Trabajo para listado'!$BC$155:$BC$1048576,0),MATCH((CUADRO!M$4&amp;$E430),'Hoja de Trabajo para listado'!$BC$151:$CB$151,0)),0)+IFERROR(INDEX('Hoja de Trabajo para listado'!$DE$153:$DG$274,MATCH($A430,'Hoja de Trabajo para listado'!$DE$153:$DE$1048576,0),MATCH((CUADRO!M$4&amp;$E430),'Hoja de Trabajo para listado'!$DE$151:$DG$151,0)),0)+IFERROR(INDEX('Hoja de Trabajo para listado'!$CD$155:$DC$1048576,MATCH($A430,'Hoja de Trabajo para listado'!$CD$155:$CD$1048576,0),MATCH((CUADRO!M$4&amp;$E430),'Hoja de Trabajo para listado'!$CD$151:$DC$151,0)),0)</f>
        <v>0</v>
      </c>
      <c r="N430" s="243">
        <f ca="1">+IFERROR(INDEX('Hoja de Trabajo para listado'!$A$155:$Z$1048576,MATCH($A430,'Hoja de Trabajo para listado'!$A$155:$A$1048576,0),MATCH((CUADRO!N$4&amp;$E430),'Hoja de Trabajo para listado'!$A$151:$Z$151,0)),0)+IFERROR(INDEX('Hoja de Trabajo para listado'!$AB$155:$BA$1048576,MATCH($A430,'Hoja de Trabajo para listado'!$AB$155:$AB$1048576,0),MATCH((CUADRO!N$4&amp;$E430),'Hoja de Trabajo para listado'!$AB$151:$BA$151,0)),0)+IFERROR(INDEX('Hoja de Trabajo para listado'!$BC$155:$CB$1048576,MATCH($A430,'Hoja de Trabajo para listado'!$BC$155:$BC$1048576,0),MATCH((CUADRO!N$4&amp;$E430),'Hoja de Trabajo para listado'!$BC$151:$CB$151,0)),0)+IFERROR(INDEX('Hoja de Trabajo para listado'!$DE$153:$DG$274,MATCH($A430,'Hoja de Trabajo para listado'!$DE$153:$DE$1048576,0),MATCH((CUADRO!N$4&amp;$E430),'Hoja de Trabajo para listado'!$DE$151:$DG$151,0)),0)+IFERROR(INDEX('Hoja de Trabajo para listado'!$CD$155:$DC$1048576,MATCH($A430,'Hoja de Trabajo para listado'!$CD$155:$CD$1048576,0),MATCH((CUADRO!N$4&amp;$E430),'Hoja de Trabajo para listado'!$CD$151:$DC$151,0)),0)</f>
        <v>0</v>
      </c>
      <c r="O430" s="243">
        <f ca="1">+IFERROR(INDEX('Hoja de Trabajo para listado'!$A$155:$Z$1048576,MATCH($A430,'Hoja de Trabajo para listado'!$A$155:$A$1048576,0),MATCH((CUADRO!O$4&amp;$E430),'Hoja de Trabajo para listado'!$A$151:$Z$151,0)),0)+IFERROR(INDEX('Hoja de Trabajo para listado'!$AB$155:$BA$1048576,MATCH($A430,'Hoja de Trabajo para listado'!$AB$155:$AB$1048576,0),MATCH((CUADRO!O$4&amp;$E430),'Hoja de Trabajo para listado'!$AB$151:$BA$151,0)),0)+IFERROR(INDEX('Hoja de Trabajo para listado'!$BC$155:$CB$1048576,MATCH($A430,'Hoja de Trabajo para listado'!$BC$155:$BC$1048576,0),MATCH((CUADRO!O$4&amp;$E430),'Hoja de Trabajo para listado'!$BC$151:$CB$151,0)),0)+IFERROR(INDEX('Hoja de Trabajo para listado'!$DE$153:$DG$274,MATCH($A430,'Hoja de Trabajo para listado'!$DE$153:$DE$1048576,0),MATCH((CUADRO!O$4&amp;$E430),'Hoja de Trabajo para listado'!$DE$151:$DG$151,0)),0)+IFERROR(INDEX('Hoja de Trabajo para listado'!$CD$155:$DC$1048576,MATCH($A430,'Hoja de Trabajo para listado'!$CD$155:$CD$1048576,0),MATCH((CUADRO!O$4&amp;$E430),'Hoja de Trabajo para listado'!$CD$151:$DC$151,0)),0)</f>
        <v>0</v>
      </c>
      <c r="P430" s="243">
        <f ca="1">+IFERROR(INDEX('Hoja de Trabajo para listado'!$A$155:$Z$1048576,MATCH($A430,'Hoja de Trabajo para listado'!$A$155:$A$1048576,0),MATCH((CUADRO!P$4&amp;$E430),'Hoja de Trabajo para listado'!$A$151:$Z$151,0)),0)+IFERROR(INDEX('Hoja de Trabajo para listado'!$AB$155:$BA$1048576,MATCH($A430,'Hoja de Trabajo para listado'!$AB$155:$AB$1048576,0),MATCH((CUADRO!P$4&amp;$E430),'Hoja de Trabajo para listado'!$AB$151:$BA$151,0)),0)+IFERROR(INDEX('Hoja de Trabajo para listado'!$BC$155:$CB$1048576,MATCH($A430,'Hoja de Trabajo para listado'!$BC$155:$BC$1048576,0),MATCH((CUADRO!P$4&amp;$E430),'Hoja de Trabajo para listado'!$BC$151:$CB$151,0)),0)+IFERROR(INDEX('Hoja de Trabajo para listado'!$DE$153:$DG$274,MATCH($A430,'Hoja de Trabajo para listado'!$DE$153:$DE$1048576,0),MATCH((CUADRO!P$4&amp;$E430),'Hoja de Trabajo para listado'!$DE$151:$DG$151,0)),0)+IFERROR(INDEX('Hoja de Trabajo para listado'!$CD$155:$DC$1048576,MATCH($A430,'Hoja de Trabajo para listado'!$CD$155:$CD$1048576,0),MATCH((CUADRO!P$4&amp;$E430),'Hoja de Trabajo para listado'!$CD$151:$DC$151,0)),0)</f>
        <v>0</v>
      </c>
      <c r="Q430" s="243">
        <f ca="1">+IFERROR(INDEX('Hoja de Trabajo para listado'!$A$155:$Z$1048576,MATCH($A430,'Hoja de Trabajo para listado'!$A$155:$A$1048576,0),MATCH((CUADRO!Q$4&amp;$E430),'Hoja de Trabajo para listado'!$A$151:$Z$151,0)),0)+IFERROR(INDEX('Hoja de Trabajo para listado'!$AB$155:$BA$1048576,MATCH($A430,'Hoja de Trabajo para listado'!$AB$155:$AB$1048576,0),MATCH((CUADRO!Q$4&amp;$E430),'Hoja de Trabajo para listado'!$AB$151:$BA$151,0)),0)+IFERROR(INDEX('Hoja de Trabajo para listado'!$BC$155:$CB$1048576,MATCH($A430,'Hoja de Trabajo para listado'!$BC$155:$BC$1048576,0),MATCH((CUADRO!Q$4&amp;$E430),'Hoja de Trabajo para listado'!$BC$151:$CB$151,0)),0)+IFERROR(INDEX('Hoja de Trabajo para listado'!$DE$153:$DG$274,MATCH($A430,'Hoja de Trabajo para listado'!$DE$153:$DE$1048576,0),MATCH((CUADRO!Q$4&amp;$E430),'Hoja de Trabajo para listado'!$DE$151:$DG$151,0)),0)+IFERROR(INDEX('Hoja de Trabajo para listado'!$CD$155:$DC$1048576,MATCH($A430,'Hoja de Trabajo para listado'!$CD$155:$CD$1048576,0),MATCH((CUADRO!Q$4&amp;$E430),'Hoja de Trabajo para listado'!$CD$151:$DC$151,0)),0)</f>
        <v>0</v>
      </c>
      <c r="R430" s="243">
        <f t="shared" ca="1" si="19"/>
        <v>29074.9</v>
      </c>
      <c r="S430" s="249">
        <f ca="1">+R429+R430</f>
        <v>29074.9</v>
      </c>
      <c r="T430" s="243">
        <f ca="1">+S430</f>
        <v>29074.9</v>
      </c>
      <c r="U430" s="242">
        <f t="shared" si="20"/>
        <v>2</v>
      </c>
      <c r="V430" s="333" t="str">
        <f>+VLOOKUP(A430,bd_lista!$A$3:$E$592,5,FALSE)</f>
        <v>Gobiernos Autónomos Departamentales</v>
      </c>
      <c r="W430" s="388"/>
      <c r="X430" s="242">
        <f>+VLOOKUP(A430,[4]Sheet1!$A$13:$D$744,4,FALSE)</f>
        <v>0</v>
      </c>
      <c r="Y430" s="242" t="e">
        <f>+VLOOKUP(X430,bd_lista!$A$3:$C$592,3,FALSE)</f>
        <v>#N/A</v>
      </c>
      <c r="Z430" s="292"/>
      <c r="AA430" s="293"/>
    </row>
    <row r="431" spans="1:27" customFormat="1" ht="27" hidden="1" customHeight="1">
      <c r="A431" s="32">
        <v>907</v>
      </c>
      <c r="B431" s="392">
        <f>+A431</f>
        <v>907</v>
      </c>
      <c r="C431" s="247" t="str">
        <f>+VLOOKUP(A431,bd_lista!$A$3:$C$592,3,FALSE)</f>
        <v>Gobierno Autónomo Departamental de Santa Cruz</v>
      </c>
      <c r="D431" s="389" t="str">
        <f>+C431</f>
        <v>Gobierno Autónomo Departamental de Santa Cruz</v>
      </c>
      <c r="E431" s="242" t="s">
        <v>1304</v>
      </c>
      <c r="F431" s="243">
        <f ca="1">+IFERROR(INDEX('Hoja de Trabajo para listado'!$A$155:$Z$1048576,MATCH($A431,'Hoja de Trabajo para listado'!$A$155:$A$1048576,0),MATCH((CUADRO!F$4&amp;$E431),'Hoja de Trabajo para listado'!$A$151:$Z$151,0)),0)+IFERROR(INDEX('Hoja de Trabajo para listado'!$AB$155:$BA$1048576,MATCH($A431,'Hoja de Trabajo para listado'!$AB$155:$AB$1048576,0),MATCH((CUADRO!F$4&amp;$E431),'Hoja de Trabajo para listado'!$AB$151:$BA$151,0)),0)+IFERROR(INDEX('Hoja de Trabajo para listado'!$BC$155:$CB$1048576,MATCH($A431,'Hoja de Trabajo para listado'!$BC$155:$BC$1048576,0),MATCH((CUADRO!F$4&amp;$E431),'Hoja de Trabajo para listado'!$BC$151:$CB$151,0)),0)+IFERROR(INDEX('Hoja de Trabajo para listado'!$DE$153:$DG$274,MATCH($A431,'Hoja de Trabajo para listado'!$DE$153:$DE$1048576,0),MATCH((CUADRO!F$4&amp;$E431),'Hoja de Trabajo para listado'!$DE$151:$DG$151,0)),0)+IFERROR(INDEX('Hoja de Trabajo para listado'!$CD$155:$DC$1048576,MATCH($A431,'Hoja de Trabajo para listado'!$CD$155:$CD$1048576,0),MATCH((CUADRO!F$4&amp;$E431),'Hoja de Trabajo para listado'!$CD$151:$DC$151,0)),0)</f>
        <v>0</v>
      </c>
      <c r="G431" s="243">
        <f ca="1">+IFERROR(INDEX('Hoja de Trabajo para listado'!$A$155:$Z$1048576,MATCH($A431,'Hoja de Trabajo para listado'!$A$155:$A$1048576,0),MATCH((CUADRO!G$4&amp;$E431),'Hoja de Trabajo para listado'!$A$151:$Z$151,0)),0)+IFERROR(INDEX('Hoja de Trabajo para listado'!$AB$155:$BA$1048576,MATCH($A431,'Hoja de Trabajo para listado'!$AB$155:$AB$1048576,0),MATCH((CUADRO!G$4&amp;$E431),'Hoja de Trabajo para listado'!$AB$151:$BA$151,0)),0)+IFERROR(INDEX('Hoja de Trabajo para listado'!$BC$155:$CB$1048576,MATCH($A431,'Hoja de Trabajo para listado'!$BC$155:$BC$1048576,0),MATCH((CUADRO!G$4&amp;$E431),'Hoja de Trabajo para listado'!$BC$151:$CB$151,0)),0)+IFERROR(INDEX('Hoja de Trabajo para listado'!$DE$153:$DG$274,MATCH($A431,'Hoja de Trabajo para listado'!$DE$153:$DE$1048576,0),MATCH((CUADRO!G$4&amp;$E431),'Hoja de Trabajo para listado'!$DE$151:$DG$151,0)),0)+IFERROR(INDEX('Hoja de Trabajo para listado'!$CD$155:$DC$1048576,MATCH($A431,'Hoja de Trabajo para listado'!$CD$155:$CD$1048576,0),MATCH((CUADRO!G$4&amp;$E431),'Hoja de Trabajo para listado'!$CD$151:$DC$151,0)),0)</f>
        <v>0</v>
      </c>
      <c r="H431" s="243">
        <f ca="1">+IFERROR(INDEX('Hoja de Trabajo para listado'!$A$155:$Z$1048576,MATCH($A431,'Hoja de Trabajo para listado'!$A$155:$A$1048576,0),MATCH((CUADRO!H$4&amp;$E431),'Hoja de Trabajo para listado'!$A$151:$Z$151,0)),0)+IFERROR(INDEX('Hoja de Trabajo para listado'!$AB$155:$BA$1048576,MATCH($A431,'Hoja de Trabajo para listado'!$AB$155:$AB$1048576,0),MATCH((CUADRO!H$4&amp;$E431),'Hoja de Trabajo para listado'!$AB$151:$BA$151,0)),0)+IFERROR(INDEX('Hoja de Trabajo para listado'!$BC$155:$CB$1048576,MATCH($A431,'Hoja de Trabajo para listado'!$BC$155:$BC$1048576,0),MATCH((CUADRO!H$4&amp;$E431),'Hoja de Trabajo para listado'!$BC$151:$CB$151,0)),0)+IFERROR(INDEX('Hoja de Trabajo para listado'!$DE$153:$DG$274,MATCH($A431,'Hoja de Trabajo para listado'!$DE$153:$DE$1048576,0),MATCH((CUADRO!H$4&amp;$E431),'Hoja de Trabajo para listado'!$DE$151:$DG$151,0)),0)+IFERROR(INDEX('Hoja de Trabajo para listado'!$CD$155:$DC$1048576,MATCH($A431,'Hoja de Trabajo para listado'!$CD$155:$CD$1048576,0),MATCH((CUADRO!H$4&amp;$E431),'Hoja de Trabajo para listado'!$CD$151:$DC$151,0)),0)</f>
        <v>0</v>
      </c>
      <c r="I431" s="243">
        <f ca="1">+IFERROR(INDEX('Hoja de Trabajo para listado'!$A$155:$Z$1048576,MATCH($A431,'Hoja de Trabajo para listado'!$A$155:$A$1048576,0),MATCH((CUADRO!I$4&amp;$E431),'Hoja de Trabajo para listado'!$A$151:$Z$151,0)),0)+IFERROR(INDEX('Hoja de Trabajo para listado'!$AB$155:$BA$1048576,MATCH($A431,'Hoja de Trabajo para listado'!$AB$155:$AB$1048576,0),MATCH((CUADRO!I$4&amp;$E431),'Hoja de Trabajo para listado'!$AB$151:$BA$151,0)),0)+IFERROR(INDEX('Hoja de Trabajo para listado'!$BC$155:$CB$1048576,MATCH($A431,'Hoja de Trabajo para listado'!$BC$155:$BC$1048576,0),MATCH((CUADRO!I$4&amp;$E431),'Hoja de Trabajo para listado'!$BC$151:$CB$151,0)),0)+IFERROR(INDEX('Hoja de Trabajo para listado'!$DE$153:$DG$274,MATCH($A431,'Hoja de Trabajo para listado'!$DE$153:$DE$1048576,0),MATCH((CUADRO!I$4&amp;$E431),'Hoja de Trabajo para listado'!$DE$151:$DG$151,0)),0)+IFERROR(INDEX('Hoja de Trabajo para listado'!$CD$155:$DC$1048576,MATCH($A431,'Hoja de Trabajo para listado'!$CD$155:$CD$1048576,0),MATCH((CUADRO!I$4&amp;$E431),'Hoja de Trabajo para listado'!$CD$151:$DC$151,0)),0)</f>
        <v>0</v>
      </c>
      <c r="J431" s="243">
        <f ca="1">+IFERROR(INDEX('Hoja de Trabajo para listado'!$A$155:$Z$1048576,MATCH($A431,'Hoja de Trabajo para listado'!$A$155:$A$1048576,0),MATCH((CUADRO!J$4&amp;$E431),'Hoja de Trabajo para listado'!$A$151:$Z$151,0)),0)+IFERROR(INDEX('Hoja de Trabajo para listado'!$AB$155:$BA$1048576,MATCH($A431,'Hoja de Trabajo para listado'!$AB$155:$AB$1048576,0),MATCH((CUADRO!J$4&amp;$E431),'Hoja de Trabajo para listado'!$AB$151:$BA$151,0)),0)+IFERROR(INDEX('Hoja de Trabajo para listado'!$BC$155:$CB$1048576,MATCH($A431,'Hoja de Trabajo para listado'!$BC$155:$BC$1048576,0),MATCH((CUADRO!J$4&amp;$E431),'Hoja de Trabajo para listado'!$BC$151:$CB$151,0)),0)+IFERROR(INDEX('Hoja de Trabajo para listado'!$DE$153:$DG$274,MATCH($A431,'Hoja de Trabajo para listado'!$DE$153:$DE$1048576,0),MATCH((CUADRO!J$4&amp;$E431),'Hoja de Trabajo para listado'!$DE$151:$DG$151,0)),0)+IFERROR(INDEX('Hoja de Trabajo para listado'!$CD$155:$DC$1048576,MATCH($A431,'Hoja de Trabajo para listado'!$CD$155:$CD$1048576,0),MATCH((CUADRO!J$4&amp;$E431),'Hoja de Trabajo para listado'!$CD$151:$DC$151,0)),0)</f>
        <v>0</v>
      </c>
      <c r="K431" s="243">
        <f ca="1">+IFERROR(INDEX('Hoja de Trabajo para listado'!$A$155:$Z$1048576,MATCH($A431,'Hoja de Trabajo para listado'!$A$155:$A$1048576,0),MATCH((CUADRO!K$4&amp;$E431),'Hoja de Trabajo para listado'!$A$151:$Z$151,0)),0)+IFERROR(INDEX('Hoja de Trabajo para listado'!$AB$155:$BA$1048576,MATCH($A431,'Hoja de Trabajo para listado'!$AB$155:$AB$1048576,0),MATCH((CUADRO!K$4&amp;$E431),'Hoja de Trabajo para listado'!$AB$151:$BA$151,0)),0)+IFERROR(INDEX('Hoja de Trabajo para listado'!$BC$155:$CB$1048576,MATCH($A431,'Hoja de Trabajo para listado'!$BC$155:$BC$1048576,0),MATCH((CUADRO!K$4&amp;$E431),'Hoja de Trabajo para listado'!$BC$151:$CB$151,0)),0)+IFERROR(INDEX('Hoja de Trabajo para listado'!$DE$153:$DG$274,MATCH($A431,'Hoja de Trabajo para listado'!$DE$153:$DE$1048576,0),MATCH((CUADRO!K$4&amp;$E431),'Hoja de Trabajo para listado'!$DE$151:$DG$151,0)),0)+IFERROR(INDEX('Hoja de Trabajo para listado'!$CD$155:$DC$1048576,MATCH($A431,'Hoja de Trabajo para listado'!$CD$155:$CD$1048576,0),MATCH((CUADRO!K$4&amp;$E431),'Hoja de Trabajo para listado'!$CD$151:$DC$151,0)),0)</f>
        <v>0</v>
      </c>
      <c r="L431" s="243">
        <f ca="1">+IFERROR(INDEX('Hoja de Trabajo para listado'!$A$155:$Z$1048576,MATCH($A431,'Hoja de Trabajo para listado'!$A$155:$A$1048576,0),MATCH((CUADRO!L$4&amp;$E431),'Hoja de Trabajo para listado'!$A$151:$Z$151,0)),0)+IFERROR(INDEX('Hoja de Trabajo para listado'!$AB$155:$BA$1048576,MATCH($A431,'Hoja de Trabajo para listado'!$AB$155:$AB$1048576,0),MATCH((CUADRO!L$4&amp;$E431),'Hoja de Trabajo para listado'!$AB$151:$BA$151,0)),0)+IFERROR(INDEX('Hoja de Trabajo para listado'!$BC$155:$CB$1048576,MATCH($A431,'Hoja de Trabajo para listado'!$BC$155:$BC$1048576,0),MATCH((CUADRO!L$4&amp;$E431),'Hoja de Trabajo para listado'!$BC$151:$CB$151,0)),0)+IFERROR(INDEX('Hoja de Trabajo para listado'!$DE$153:$DG$274,MATCH($A431,'Hoja de Trabajo para listado'!$DE$153:$DE$1048576,0),MATCH((CUADRO!L$4&amp;$E431),'Hoja de Trabajo para listado'!$DE$151:$DG$151,0)),0)+IFERROR(INDEX('Hoja de Trabajo para listado'!$CD$155:$DC$1048576,MATCH($A431,'Hoja de Trabajo para listado'!$CD$155:$CD$1048576,0),MATCH((CUADRO!L$4&amp;$E431),'Hoja de Trabajo para listado'!$CD$151:$DC$151,0)),0)</f>
        <v>0</v>
      </c>
      <c r="M431" s="243">
        <f ca="1">+IFERROR(INDEX('Hoja de Trabajo para listado'!$A$155:$Z$1048576,MATCH($A431,'Hoja de Trabajo para listado'!$A$155:$A$1048576,0),MATCH((CUADRO!M$4&amp;$E431),'Hoja de Trabajo para listado'!$A$151:$Z$151,0)),0)+IFERROR(INDEX('Hoja de Trabajo para listado'!$AB$155:$BA$1048576,MATCH($A431,'Hoja de Trabajo para listado'!$AB$155:$AB$1048576,0),MATCH((CUADRO!M$4&amp;$E431),'Hoja de Trabajo para listado'!$AB$151:$BA$151,0)),0)+IFERROR(INDEX('Hoja de Trabajo para listado'!$BC$155:$CB$1048576,MATCH($A431,'Hoja de Trabajo para listado'!$BC$155:$BC$1048576,0),MATCH((CUADRO!M$4&amp;$E431),'Hoja de Trabajo para listado'!$BC$151:$CB$151,0)),0)+IFERROR(INDEX('Hoja de Trabajo para listado'!$DE$153:$DG$274,MATCH($A431,'Hoja de Trabajo para listado'!$DE$153:$DE$1048576,0),MATCH((CUADRO!M$4&amp;$E431),'Hoja de Trabajo para listado'!$DE$151:$DG$151,0)),0)+IFERROR(INDEX('Hoja de Trabajo para listado'!$CD$155:$DC$1048576,MATCH($A431,'Hoja de Trabajo para listado'!$CD$155:$CD$1048576,0),MATCH((CUADRO!M$4&amp;$E431),'Hoja de Trabajo para listado'!$CD$151:$DC$151,0)),0)</f>
        <v>0</v>
      </c>
      <c r="N431" s="243">
        <f ca="1">+IFERROR(INDEX('Hoja de Trabajo para listado'!$A$155:$Z$1048576,MATCH($A431,'Hoja de Trabajo para listado'!$A$155:$A$1048576,0),MATCH((CUADRO!N$4&amp;$E431),'Hoja de Trabajo para listado'!$A$151:$Z$151,0)),0)+IFERROR(INDEX('Hoja de Trabajo para listado'!$AB$155:$BA$1048576,MATCH($A431,'Hoja de Trabajo para listado'!$AB$155:$AB$1048576,0),MATCH((CUADRO!N$4&amp;$E431),'Hoja de Trabajo para listado'!$AB$151:$BA$151,0)),0)+IFERROR(INDEX('Hoja de Trabajo para listado'!$BC$155:$CB$1048576,MATCH($A431,'Hoja de Trabajo para listado'!$BC$155:$BC$1048576,0),MATCH((CUADRO!N$4&amp;$E431),'Hoja de Trabajo para listado'!$BC$151:$CB$151,0)),0)+IFERROR(INDEX('Hoja de Trabajo para listado'!$DE$153:$DG$274,MATCH($A431,'Hoja de Trabajo para listado'!$DE$153:$DE$1048576,0),MATCH((CUADRO!N$4&amp;$E431),'Hoja de Trabajo para listado'!$DE$151:$DG$151,0)),0)+IFERROR(INDEX('Hoja de Trabajo para listado'!$CD$155:$DC$1048576,MATCH($A431,'Hoja de Trabajo para listado'!$CD$155:$CD$1048576,0),MATCH((CUADRO!N$4&amp;$E431),'Hoja de Trabajo para listado'!$CD$151:$DC$151,0)),0)</f>
        <v>0</v>
      </c>
      <c r="O431" s="243">
        <f ca="1">+IFERROR(INDEX('Hoja de Trabajo para listado'!$A$155:$Z$1048576,MATCH($A431,'Hoja de Trabajo para listado'!$A$155:$A$1048576,0),MATCH((CUADRO!O$4&amp;$E431),'Hoja de Trabajo para listado'!$A$151:$Z$151,0)),0)+IFERROR(INDEX('Hoja de Trabajo para listado'!$AB$155:$BA$1048576,MATCH($A431,'Hoja de Trabajo para listado'!$AB$155:$AB$1048576,0),MATCH((CUADRO!O$4&amp;$E431),'Hoja de Trabajo para listado'!$AB$151:$BA$151,0)),0)+IFERROR(INDEX('Hoja de Trabajo para listado'!$BC$155:$CB$1048576,MATCH($A431,'Hoja de Trabajo para listado'!$BC$155:$BC$1048576,0),MATCH((CUADRO!O$4&amp;$E431),'Hoja de Trabajo para listado'!$BC$151:$CB$151,0)),0)+IFERROR(INDEX('Hoja de Trabajo para listado'!$DE$153:$DG$274,MATCH($A431,'Hoja de Trabajo para listado'!$DE$153:$DE$1048576,0),MATCH((CUADRO!O$4&amp;$E431),'Hoja de Trabajo para listado'!$DE$151:$DG$151,0)),0)+IFERROR(INDEX('Hoja de Trabajo para listado'!$CD$155:$DC$1048576,MATCH($A431,'Hoja de Trabajo para listado'!$CD$155:$CD$1048576,0),MATCH((CUADRO!O$4&amp;$E431),'Hoja de Trabajo para listado'!$CD$151:$DC$151,0)),0)</f>
        <v>0</v>
      </c>
      <c r="P431" s="243">
        <f ca="1">+IFERROR(INDEX('Hoja de Trabajo para listado'!$A$155:$Z$1048576,MATCH($A431,'Hoja de Trabajo para listado'!$A$155:$A$1048576,0),MATCH((CUADRO!P$4&amp;$E431),'Hoja de Trabajo para listado'!$A$151:$Z$151,0)),0)+IFERROR(INDEX('Hoja de Trabajo para listado'!$AB$155:$BA$1048576,MATCH($A431,'Hoja de Trabajo para listado'!$AB$155:$AB$1048576,0),MATCH((CUADRO!P$4&amp;$E431),'Hoja de Trabajo para listado'!$AB$151:$BA$151,0)),0)+IFERROR(INDEX('Hoja de Trabajo para listado'!$BC$155:$CB$1048576,MATCH($A431,'Hoja de Trabajo para listado'!$BC$155:$BC$1048576,0),MATCH((CUADRO!P$4&amp;$E431),'Hoja de Trabajo para listado'!$BC$151:$CB$151,0)),0)+IFERROR(INDEX('Hoja de Trabajo para listado'!$DE$153:$DG$274,MATCH($A431,'Hoja de Trabajo para listado'!$DE$153:$DE$1048576,0),MATCH((CUADRO!P$4&amp;$E431),'Hoja de Trabajo para listado'!$DE$151:$DG$151,0)),0)+IFERROR(INDEX('Hoja de Trabajo para listado'!$CD$155:$DC$1048576,MATCH($A431,'Hoja de Trabajo para listado'!$CD$155:$CD$1048576,0),MATCH((CUADRO!P$4&amp;$E431),'Hoja de Trabajo para listado'!$CD$151:$DC$151,0)),0)</f>
        <v>0</v>
      </c>
      <c r="Q431" s="243">
        <f ca="1">+IFERROR(INDEX('Hoja de Trabajo para listado'!$A$155:$Z$1048576,MATCH($A431,'Hoja de Trabajo para listado'!$A$155:$A$1048576,0),MATCH((CUADRO!Q$4&amp;$E431),'Hoja de Trabajo para listado'!$A$151:$Z$151,0)),0)+IFERROR(INDEX('Hoja de Trabajo para listado'!$AB$155:$BA$1048576,MATCH($A431,'Hoja de Trabajo para listado'!$AB$155:$AB$1048576,0),MATCH((CUADRO!Q$4&amp;$E431),'Hoja de Trabajo para listado'!$AB$151:$BA$151,0)),0)+IFERROR(INDEX('Hoja de Trabajo para listado'!$BC$155:$CB$1048576,MATCH($A431,'Hoja de Trabajo para listado'!$BC$155:$BC$1048576,0),MATCH((CUADRO!Q$4&amp;$E431),'Hoja de Trabajo para listado'!$BC$151:$CB$151,0)),0)+IFERROR(INDEX('Hoja de Trabajo para listado'!$DE$153:$DG$274,MATCH($A431,'Hoja de Trabajo para listado'!$DE$153:$DE$1048576,0),MATCH((CUADRO!Q$4&amp;$E431),'Hoja de Trabajo para listado'!$DE$151:$DG$151,0)),0)+IFERROR(INDEX('Hoja de Trabajo para listado'!$CD$155:$DC$1048576,MATCH($A431,'Hoja de Trabajo para listado'!$CD$155:$CD$1048576,0),MATCH((CUADRO!Q$4&amp;$E431),'Hoja de Trabajo para listado'!$CD$151:$DC$151,0)),0)</f>
        <v>0</v>
      </c>
      <c r="R431" s="243">
        <f t="shared" ca="1" si="19"/>
        <v>0</v>
      </c>
      <c r="S431" s="249"/>
      <c r="T431" s="243">
        <f ca="1">+T432</f>
        <v>0</v>
      </c>
      <c r="U431" s="242">
        <f t="shared" si="20"/>
        <v>1</v>
      </c>
      <c r="V431" s="333" t="str">
        <f>+VLOOKUP(A431,bd_lista!$A$3:$E$592,5,FALSE)</f>
        <v>Gobiernos Autónomos Departamentales</v>
      </c>
      <c r="W431" s="387" t="str">
        <f>+V431</f>
        <v>Gobiernos Autónomos Departamentales</v>
      </c>
      <c r="X431" s="242">
        <f>+VLOOKUP(A431,[4]Sheet1!$A$13:$D$744,4,FALSE)</f>
        <v>0</v>
      </c>
      <c r="Y431" s="242" t="e">
        <f>+VLOOKUP(X431,bd_lista!$A$3:$C$592,3,FALSE)</f>
        <v>#N/A</v>
      </c>
      <c r="Z431" s="294">
        <f>+X431</f>
        <v>0</v>
      </c>
      <c r="AA431" s="295" t="e">
        <f>+Y431</f>
        <v>#N/A</v>
      </c>
    </row>
    <row r="432" spans="1:27" customFormat="1" ht="27" hidden="1" customHeight="1">
      <c r="A432" s="32">
        <v>907</v>
      </c>
      <c r="B432" s="393"/>
      <c r="C432" s="247" t="str">
        <f>+VLOOKUP(A432,bd_lista!$A$3:$C$592,3,FALSE)</f>
        <v>Gobierno Autónomo Departamental de Santa Cruz</v>
      </c>
      <c r="D432" s="390"/>
      <c r="E432" s="244" t="s">
        <v>1305</v>
      </c>
      <c r="F432" s="243">
        <f ca="1">+IFERROR(INDEX('Hoja de Trabajo para listado'!$A$155:$Z$1048576,MATCH($A432,'Hoja de Trabajo para listado'!$A$155:$A$1048576,0),MATCH((CUADRO!F$4&amp;$E432),'Hoja de Trabajo para listado'!$A$151:$Z$151,0)),0)+IFERROR(INDEX('Hoja de Trabajo para listado'!$AB$155:$BA$1048576,MATCH($A432,'Hoja de Trabajo para listado'!$AB$155:$AB$1048576,0),MATCH((CUADRO!F$4&amp;$E432),'Hoja de Trabajo para listado'!$AB$151:$BA$151,0)),0)+IFERROR(INDEX('Hoja de Trabajo para listado'!$BC$155:$CB$1048576,MATCH($A432,'Hoja de Trabajo para listado'!$BC$155:$BC$1048576,0),MATCH((CUADRO!F$4&amp;$E432),'Hoja de Trabajo para listado'!$BC$151:$CB$151,0)),0)+IFERROR(INDEX('Hoja de Trabajo para listado'!$DE$153:$DG$274,MATCH($A432,'Hoja de Trabajo para listado'!$DE$153:$DE$1048576,0),MATCH((CUADRO!F$4&amp;$E432),'Hoja de Trabajo para listado'!$DE$151:$DG$151,0)),0)+IFERROR(INDEX('Hoja de Trabajo para listado'!$CD$155:$DC$1048576,MATCH($A432,'Hoja de Trabajo para listado'!$CD$155:$CD$1048576,0),MATCH((CUADRO!F$4&amp;$E432),'Hoja de Trabajo para listado'!$CD$151:$DC$151,0)),0)</f>
        <v>0</v>
      </c>
      <c r="G432" s="243">
        <f ca="1">+IFERROR(INDEX('Hoja de Trabajo para listado'!$A$155:$Z$1048576,MATCH($A432,'Hoja de Trabajo para listado'!$A$155:$A$1048576,0),MATCH((CUADRO!G$4&amp;$E432),'Hoja de Trabajo para listado'!$A$151:$Z$151,0)),0)+IFERROR(INDEX('Hoja de Trabajo para listado'!$AB$155:$BA$1048576,MATCH($A432,'Hoja de Trabajo para listado'!$AB$155:$AB$1048576,0),MATCH((CUADRO!G$4&amp;$E432),'Hoja de Trabajo para listado'!$AB$151:$BA$151,0)),0)+IFERROR(INDEX('Hoja de Trabajo para listado'!$BC$155:$CB$1048576,MATCH($A432,'Hoja de Trabajo para listado'!$BC$155:$BC$1048576,0),MATCH((CUADRO!G$4&amp;$E432),'Hoja de Trabajo para listado'!$BC$151:$CB$151,0)),0)+IFERROR(INDEX('Hoja de Trabajo para listado'!$DE$153:$DG$274,MATCH($A432,'Hoja de Trabajo para listado'!$DE$153:$DE$1048576,0),MATCH((CUADRO!G$4&amp;$E432),'Hoja de Trabajo para listado'!$DE$151:$DG$151,0)),0)+IFERROR(INDEX('Hoja de Trabajo para listado'!$CD$155:$DC$1048576,MATCH($A432,'Hoja de Trabajo para listado'!$CD$155:$CD$1048576,0),MATCH((CUADRO!G$4&amp;$E432),'Hoja de Trabajo para listado'!$CD$151:$DC$151,0)),0)</f>
        <v>0</v>
      </c>
      <c r="H432" s="243">
        <f ca="1">+IFERROR(INDEX('Hoja de Trabajo para listado'!$A$155:$Z$1048576,MATCH($A432,'Hoja de Trabajo para listado'!$A$155:$A$1048576,0),MATCH((CUADRO!H$4&amp;$E432),'Hoja de Trabajo para listado'!$A$151:$Z$151,0)),0)+IFERROR(INDEX('Hoja de Trabajo para listado'!$AB$155:$BA$1048576,MATCH($A432,'Hoja de Trabajo para listado'!$AB$155:$AB$1048576,0),MATCH((CUADRO!H$4&amp;$E432),'Hoja de Trabajo para listado'!$AB$151:$BA$151,0)),0)+IFERROR(INDEX('Hoja de Trabajo para listado'!$BC$155:$CB$1048576,MATCH($A432,'Hoja de Trabajo para listado'!$BC$155:$BC$1048576,0),MATCH((CUADRO!H$4&amp;$E432),'Hoja de Trabajo para listado'!$BC$151:$CB$151,0)),0)+IFERROR(INDEX('Hoja de Trabajo para listado'!$DE$153:$DG$274,MATCH($A432,'Hoja de Trabajo para listado'!$DE$153:$DE$1048576,0),MATCH((CUADRO!H$4&amp;$E432),'Hoja de Trabajo para listado'!$DE$151:$DG$151,0)),0)+IFERROR(INDEX('Hoja de Trabajo para listado'!$CD$155:$DC$1048576,MATCH($A432,'Hoja de Trabajo para listado'!$CD$155:$CD$1048576,0),MATCH((CUADRO!H$4&amp;$E432),'Hoja de Trabajo para listado'!$CD$151:$DC$151,0)),0)</f>
        <v>0</v>
      </c>
      <c r="I432" s="243">
        <f ca="1">+IFERROR(INDEX('Hoja de Trabajo para listado'!$A$155:$Z$1048576,MATCH($A432,'Hoja de Trabajo para listado'!$A$155:$A$1048576,0),MATCH((CUADRO!I$4&amp;$E432),'Hoja de Trabajo para listado'!$A$151:$Z$151,0)),0)+IFERROR(INDEX('Hoja de Trabajo para listado'!$AB$155:$BA$1048576,MATCH($A432,'Hoja de Trabajo para listado'!$AB$155:$AB$1048576,0),MATCH((CUADRO!I$4&amp;$E432),'Hoja de Trabajo para listado'!$AB$151:$BA$151,0)),0)+IFERROR(INDEX('Hoja de Trabajo para listado'!$BC$155:$CB$1048576,MATCH($A432,'Hoja de Trabajo para listado'!$BC$155:$BC$1048576,0),MATCH((CUADRO!I$4&amp;$E432),'Hoja de Trabajo para listado'!$BC$151:$CB$151,0)),0)+IFERROR(INDEX('Hoja de Trabajo para listado'!$DE$153:$DG$274,MATCH($A432,'Hoja de Trabajo para listado'!$DE$153:$DE$1048576,0),MATCH((CUADRO!I$4&amp;$E432),'Hoja de Trabajo para listado'!$DE$151:$DG$151,0)),0)+IFERROR(INDEX('Hoja de Trabajo para listado'!$CD$155:$DC$1048576,MATCH($A432,'Hoja de Trabajo para listado'!$CD$155:$CD$1048576,0),MATCH((CUADRO!I$4&amp;$E432),'Hoja de Trabajo para listado'!$CD$151:$DC$151,0)),0)</f>
        <v>0</v>
      </c>
      <c r="J432" s="243">
        <f ca="1">+IFERROR(INDEX('Hoja de Trabajo para listado'!$A$155:$Z$1048576,MATCH($A432,'Hoja de Trabajo para listado'!$A$155:$A$1048576,0),MATCH((CUADRO!J$4&amp;$E432),'Hoja de Trabajo para listado'!$A$151:$Z$151,0)),0)+IFERROR(INDEX('Hoja de Trabajo para listado'!$AB$155:$BA$1048576,MATCH($A432,'Hoja de Trabajo para listado'!$AB$155:$AB$1048576,0),MATCH((CUADRO!J$4&amp;$E432),'Hoja de Trabajo para listado'!$AB$151:$BA$151,0)),0)+IFERROR(INDEX('Hoja de Trabajo para listado'!$BC$155:$CB$1048576,MATCH($A432,'Hoja de Trabajo para listado'!$BC$155:$BC$1048576,0),MATCH((CUADRO!J$4&amp;$E432),'Hoja de Trabajo para listado'!$BC$151:$CB$151,0)),0)+IFERROR(INDEX('Hoja de Trabajo para listado'!$DE$153:$DG$274,MATCH($A432,'Hoja de Trabajo para listado'!$DE$153:$DE$1048576,0),MATCH((CUADRO!J$4&amp;$E432),'Hoja de Trabajo para listado'!$DE$151:$DG$151,0)),0)+IFERROR(INDEX('Hoja de Trabajo para listado'!$CD$155:$DC$1048576,MATCH($A432,'Hoja de Trabajo para listado'!$CD$155:$CD$1048576,0),MATCH((CUADRO!J$4&amp;$E432),'Hoja de Trabajo para listado'!$CD$151:$DC$151,0)),0)</f>
        <v>0</v>
      </c>
      <c r="K432" s="243">
        <f ca="1">+IFERROR(INDEX('Hoja de Trabajo para listado'!$A$155:$Z$1048576,MATCH($A432,'Hoja de Trabajo para listado'!$A$155:$A$1048576,0),MATCH((CUADRO!K$4&amp;$E432),'Hoja de Trabajo para listado'!$A$151:$Z$151,0)),0)+IFERROR(INDEX('Hoja de Trabajo para listado'!$AB$155:$BA$1048576,MATCH($A432,'Hoja de Trabajo para listado'!$AB$155:$AB$1048576,0),MATCH((CUADRO!K$4&amp;$E432),'Hoja de Trabajo para listado'!$AB$151:$BA$151,0)),0)+IFERROR(INDEX('Hoja de Trabajo para listado'!$BC$155:$CB$1048576,MATCH($A432,'Hoja de Trabajo para listado'!$BC$155:$BC$1048576,0),MATCH((CUADRO!K$4&amp;$E432),'Hoja de Trabajo para listado'!$BC$151:$CB$151,0)),0)+IFERROR(INDEX('Hoja de Trabajo para listado'!$DE$153:$DG$274,MATCH($A432,'Hoja de Trabajo para listado'!$DE$153:$DE$1048576,0),MATCH((CUADRO!K$4&amp;$E432),'Hoja de Trabajo para listado'!$DE$151:$DG$151,0)),0)+IFERROR(INDEX('Hoja de Trabajo para listado'!$CD$155:$DC$1048576,MATCH($A432,'Hoja de Trabajo para listado'!$CD$155:$CD$1048576,0),MATCH((CUADRO!K$4&amp;$E432),'Hoja de Trabajo para listado'!$CD$151:$DC$151,0)),0)</f>
        <v>0</v>
      </c>
      <c r="L432" s="243">
        <f ca="1">+IFERROR(INDEX('Hoja de Trabajo para listado'!$A$155:$Z$1048576,MATCH($A432,'Hoja de Trabajo para listado'!$A$155:$A$1048576,0),MATCH((CUADRO!L$4&amp;$E432),'Hoja de Trabajo para listado'!$A$151:$Z$151,0)),0)+IFERROR(INDEX('Hoja de Trabajo para listado'!$AB$155:$BA$1048576,MATCH($A432,'Hoja de Trabajo para listado'!$AB$155:$AB$1048576,0),MATCH((CUADRO!L$4&amp;$E432),'Hoja de Trabajo para listado'!$AB$151:$BA$151,0)),0)+IFERROR(INDEX('Hoja de Trabajo para listado'!$BC$155:$CB$1048576,MATCH($A432,'Hoja de Trabajo para listado'!$BC$155:$BC$1048576,0),MATCH((CUADRO!L$4&amp;$E432),'Hoja de Trabajo para listado'!$BC$151:$CB$151,0)),0)+IFERROR(INDEX('Hoja de Trabajo para listado'!$DE$153:$DG$274,MATCH($A432,'Hoja de Trabajo para listado'!$DE$153:$DE$1048576,0),MATCH((CUADRO!L$4&amp;$E432),'Hoja de Trabajo para listado'!$DE$151:$DG$151,0)),0)+IFERROR(INDEX('Hoja de Trabajo para listado'!$CD$155:$DC$1048576,MATCH($A432,'Hoja de Trabajo para listado'!$CD$155:$CD$1048576,0),MATCH((CUADRO!L$4&amp;$E432),'Hoja de Trabajo para listado'!$CD$151:$DC$151,0)),0)</f>
        <v>0</v>
      </c>
      <c r="M432" s="243">
        <f ca="1">+IFERROR(INDEX('Hoja de Trabajo para listado'!$A$155:$Z$1048576,MATCH($A432,'Hoja de Trabajo para listado'!$A$155:$A$1048576,0),MATCH((CUADRO!M$4&amp;$E432),'Hoja de Trabajo para listado'!$A$151:$Z$151,0)),0)+IFERROR(INDEX('Hoja de Trabajo para listado'!$AB$155:$BA$1048576,MATCH($A432,'Hoja de Trabajo para listado'!$AB$155:$AB$1048576,0),MATCH((CUADRO!M$4&amp;$E432),'Hoja de Trabajo para listado'!$AB$151:$BA$151,0)),0)+IFERROR(INDEX('Hoja de Trabajo para listado'!$BC$155:$CB$1048576,MATCH($A432,'Hoja de Trabajo para listado'!$BC$155:$BC$1048576,0),MATCH((CUADRO!M$4&amp;$E432),'Hoja de Trabajo para listado'!$BC$151:$CB$151,0)),0)+IFERROR(INDEX('Hoja de Trabajo para listado'!$DE$153:$DG$274,MATCH($A432,'Hoja de Trabajo para listado'!$DE$153:$DE$1048576,0),MATCH((CUADRO!M$4&amp;$E432),'Hoja de Trabajo para listado'!$DE$151:$DG$151,0)),0)+IFERROR(INDEX('Hoja de Trabajo para listado'!$CD$155:$DC$1048576,MATCH($A432,'Hoja de Trabajo para listado'!$CD$155:$CD$1048576,0),MATCH((CUADRO!M$4&amp;$E432),'Hoja de Trabajo para listado'!$CD$151:$DC$151,0)),0)</f>
        <v>0</v>
      </c>
      <c r="N432" s="243">
        <f ca="1">+IFERROR(INDEX('Hoja de Trabajo para listado'!$A$155:$Z$1048576,MATCH($A432,'Hoja de Trabajo para listado'!$A$155:$A$1048576,0),MATCH((CUADRO!N$4&amp;$E432),'Hoja de Trabajo para listado'!$A$151:$Z$151,0)),0)+IFERROR(INDEX('Hoja de Trabajo para listado'!$AB$155:$BA$1048576,MATCH($A432,'Hoja de Trabajo para listado'!$AB$155:$AB$1048576,0),MATCH((CUADRO!N$4&amp;$E432),'Hoja de Trabajo para listado'!$AB$151:$BA$151,0)),0)+IFERROR(INDEX('Hoja de Trabajo para listado'!$BC$155:$CB$1048576,MATCH($A432,'Hoja de Trabajo para listado'!$BC$155:$BC$1048576,0),MATCH((CUADRO!N$4&amp;$E432),'Hoja de Trabajo para listado'!$BC$151:$CB$151,0)),0)+IFERROR(INDEX('Hoja de Trabajo para listado'!$DE$153:$DG$274,MATCH($A432,'Hoja de Trabajo para listado'!$DE$153:$DE$1048576,0),MATCH((CUADRO!N$4&amp;$E432),'Hoja de Trabajo para listado'!$DE$151:$DG$151,0)),0)+IFERROR(INDEX('Hoja de Trabajo para listado'!$CD$155:$DC$1048576,MATCH($A432,'Hoja de Trabajo para listado'!$CD$155:$CD$1048576,0),MATCH((CUADRO!N$4&amp;$E432),'Hoja de Trabajo para listado'!$CD$151:$DC$151,0)),0)</f>
        <v>0</v>
      </c>
      <c r="O432" s="243">
        <f ca="1">+IFERROR(INDEX('Hoja de Trabajo para listado'!$A$155:$Z$1048576,MATCH($A432,'Hoja de Trabajo para listado'!$A$155:$A$1048576,0),MATCH((CUADRO!O$4&amp;$E432),'Hoja de Trabajo para listado'!$A$151:$Z$151,0)),0)+IFERROR(INDEX('Hoja de Trabajo para listado'!$AB$155:$BA$1048576,MATCH($A432,'Hoja de Trabajo para listado'!$AB$155:$AB$1048576,0),MATCH((CUADRO!O$4&amp;$E432),'Hoja de Trabajo para listado'!$AB$151:$BA$151,0)),0)+IFERROR(INDEX('Hoja de Trabajo para listado'!$BC$155:$CB$1048576,MATCH($A432,'Hoja de Trabajo para listado'!$BC$155:$BC$1048576,0),MATCH((CUADRO!O$4&amp;$E432),'Hoja de Trabajo para listado'!$BC$151:$CB$151,0)),0)+IFERROR(INDEX('Hoja de Trabajo para listado'!$DE$153:$DG$274,MATCH($A432,'Hoja de Trabajo para listado'!$DE$153:$DE$1048576,0),MATCH((CUADRO!O$4&amp;$E432),'Hoja de Trabajo para listado'!$DE$151:$DG$151,0)),0)+IFERROR(INDEX('Hoja de Trabajo para listado'!$CD$155:$DC$1048576,MATCH($A432,'Hoja de Trabajo para listado'!$CD$155:$CD$1048576,0),MATCH((CUADRO!O$4&amp;$E432),'Hoja de Trabajo para listado'!$CD$151:$DC$151,0)),0)</f>
        <v>0</v>
      </c>
      <c r="P432" s="243">
        <f ca="1">+IFERROR(INDEX('Hoja de Trabajo para listado'!$A$155:$Z$1048576,MATCH($A432,'Hoja de Trabajo para listado'!$A$155:$A$1048576,0),MATCH((CUADRO!P$4&amp;$E432),'Hoja de Trabajo para listado'!$A$151:$Z$151,0)),0)+IFERROR(INDEX('Hoja de Trabajo para listado'!$AB$155:$BA$1048576,MATCH($A432,'Hoja de Trabajo para listado'!$AB$155:$AB$1048576,0),MATCH((CUADRO!P$4&amp;$E432),'Hoja de Trabajo para listado'!$AB$151:$BA$151,0)),0)+IFERROR(INDEX('Hoja de Trabajo para listado'!$BC$155:$CB$1048576,MATCH($A432,'Hoja de Trabajo para listado'!$BC$155:$BC$1048576,0),MATCH((CUADRO!P$4&amp;$E432),'Hoja de Trabajo para listado'!$BC$151:$CB$151,0)),0)+IFERROR(INDEX('Hoja de Trabajo para listado'!$DE$153:$DG$274,MATCH($A432,'Hoja de Trabajo para listado'!$DE$153:$DE$1048576,0),MATCH((CUADRO!P$4&amp;$E432),'Hoja de Trabajo para listado'!$DE$151:$DG$151,0)),0)+IFERROR(INDEX('Hoja de Trabajo para listado'!$CD$155:$DC$1048576,MATCH($A432,'Hoja de Trabajo para listado'!$CD$155:$CD$1048576,0),MATCH((CUADRO!P$4&amp;$E432),'Hoja de Trabajo para listado'!$CD$151:$DC$151,0)),0)</f>
        <v>0</v>
      </c>
      <c r="Q432" s="243">
        <f ca="1">+IFERROR(INDEX('Hoja de Trabajo para listado'!$A$155:$Z$1048576,MATCH($A432,'Hoja de Trabajo para listado'!$A$155:$A$1048576,0),MATCH((CUADRO!Q$4&amp;$E432),'Hoja de Trabajo para listado'!$A$151:$Z$151,0)),0)+IFERROR(INDEX('Hoja de Trabajo para listado'!$AB$155:$BA$1048576,MATCH($A432,'Hoja de Trabajo para listado'!$AB$155:$AB$1048576,0),MATCH((CUADRO!Q$4&amp;$E432),'Hoja de Trabajo para listado'!$AB$151:$BA$151,0)),0)+IFERROR(INDEX('Hoja de Trabajo para listado'!$BC$155:$CB$1048576,MATCH($A432,'Hoja de Trabajo para listado'!$BC$155:$BC$1048576,0),MATCH((CUADRO!Q$4&amp;$E432),'Hoja de Trabajo para listado'!$BC$151:$CB$151,0)),0)+IFERROR(INDEX('Hoja de Trabajo para listado'!$DE$153:$DG$274,MATCH($A432,'Hoja de Trabajo para listado'!$DE$153:$DE$1048576,0),MATCH((CUADRO!Q$4&amp;$E432),'Hoja de Trabajo para listado'!$DE$151:$DG$151,0)),0)+IFERROR(INDEX('Hoja de Trabajo para listado'!$CD$155:$DC$1048576,MATCH($A432,'Hoja de Trabajo para listado'!$CD$155:$CD$1048576,0),MATCH((CUADRO!Q$4&amp;$E432),'Hoja de Trabajo para listado'!$CD$151:$DC$151,0)),0)</f>
        <v>0</v>
      </c>
      <c r="R432" s="243">
        <f t="shared" ca="1" si="19"/>
        <v>0</v>
      </c>
      <c r="S432" s="249">
        <f ca="1">+R431+R432</f>
        <v>0</v>
      </c>
      <c r="T432" s="243">
        <f ca="1">+S432</f>
        <v>0</v>
      </c>
      <c r="U432" s="242">
        <f t="shared" si="20"/>
        <v>2</v>
      </c>
      <c r="V432" s="333" t="str">
        <f>+VLOOKUP(A432,bd_lista!$A$3:$E$592,5,FALSE)</f>
        <v>Gobiernos Autónomos Departamentales</v>
      </c>
      <c r="W432" s="388"/>
      <c r="X432" s="242">
        <f>+VLOOKUP(A432,[4]Sheet1!$A$13:$D$744,4,FALSE)</f>
        <v>0</v>
      </c>
      <c r="Y432" s="242" t="e">
        <f>+VLOOKUP(X432,bd_lista!$A$3:$C$592,3,FALSE)</f>
        <v>#N/A</v>
      </c>
      <c r="Z432" s="292"/>
      <c r="AA432" s="293"/>
    </row>
    <row r="433" spans="1:27" customFormat="1" ht="27" hidden="1" customHeight="1">
      <c r="A433" s="32">
        <v>908</v>
      </c>
      <c r="B433" s="392">
        <f>+A433</f>
        <v>908</v>
      </c>
      <c r="C433" s="247" t="str">
        <f>+VLOOKUP(A433,bd_lista!$A$3:$C$592,3,FALSE)</f>
        <v>Gobierno Autónomo Departamental del Beni</v>
      </c>
      <c r="D433" s="389" t="str">
        <f>+C433</f>
        <v>Gobierno Autónomo Departamental del Beni</v>
      </c>
      <c r="E433" s="242" t="s">
        <v>1304</v>
      </c>
      <c r="F433" s="243">
        <f ca="1">+IFERROR(INDEX('Hoja de Trabajo para listado'!$A$155:$Z$1048576,MATCH($A433,'Hoja de Trabajo para listado'!$A$155:$A$1048576,0),MATCH((CUADRO!F$4&amp;$E433),'Hoja de Trabajo para listado'!$A$151:$Z$151,0)),0)+IFERROR(INDEX('Hoja de Trabajo para listado'!$AB$155:$BA$1048576,MATCH($A433,'Hoja de Trabajo para listado'!$AB$155:$AB$1048576,0),MATCH((CUADRO!F$4&amp;$E433),'Hoja de Trabajo para listado'!$AB$151:$BA$151,0)),0)+IFERROR(INDEX('Hoja de Trabajo para listado'!$BC$155:$CB$1048576,MATCH($A433,'Hoja de Trabajo para listado'!$BC$155:$BC$1048576,0),MATCH((CUADRO!F$4&amp;$E433),'Hoja de Trabajo para listado'!$BC$151:$CB$151,0)),0)+IFERROR(INDEX('Hoja de Trabajo para listado'!$DE$153:$DG$274,MATCH($A433,'Hoja de Trabajo para listado'!$DE$153:$DE$1048576,0),MATCH((CUADRO!F$4&amp;$E433),'Hoja de Trabajo para listado'!$DE$151:$DG$151,0)),0)+IFERROR(INDEX('Hoja de Trabajo para listado'!$CD$155:$DC$1048576,MATCH($A433,'Hoja de Trabajo para listado'!$CD$155:$CD$1048576,0),MATCH((CUADRO!F$4&amp;$E433),'Hoja de Trabajo para listado'!$CD$151:$DC$151,0)),0)</f>
        <v>0</v>
      </c>
      <c r="G433" s="243">
        <f ca="1">+IFERROR(INDEX('Hoja de Trabajo para listado'!$A$155:$Z$1048576,MATCH($A433,'Hoja de Trabajo para listado'!$A$155:$A$1048576,0),MATCH((CUADRO!G$4&amp;$E433),'Hoja de Trabajo para listado'!$A$151:$Z$151,0)),0)+IFERROR(INDEX('Hoja de Trabajo para listado'!$AB$155:$BA$1048576,MATCH($A433,'Hoja de Trabajo para listado'!$AB$155:$AB$1048576,0),MATCH((CUADRO!G$4&amp;$E433),'Hoja de Trabajo para listado'!$AB$151:$BA$151,0)),0)+IFERROR(INDEX('Hoja de Trabajo para listado'!$BC$155:$CB$1048576,MATCH($A433,'Hoja de Trabajo para listado'!$BC$155:$BC$1048576,0),MATCH((CUADRO!G$4&amp;$E433),'Hoja de Trabajo para listado'!$BC$151:$CB$151,0)),0)+IFERROR(INDEX('Hoja de Trabajo para listado'!$DE$153:$DG$274,MATCH($A433,'Hoja de Trabajo para listado'!$DE$153:$DE$1048576,0),MATCH((CUADRO!G$4&amp;$E433),'Hoja de Trabajo para listado'!$DE$151:$DG$151,0)),0)+IFERROR(INDEX('Hoja de Trabajo para listado'!$CD$155:$DC$1048576,MATCH($A433,'Hoja de Trabajo para listado'!$CD$155:$CD$1048576,0),MATCH((CUADRO!G$4&amp;$E433),'Hoja de Trabajo para listado'!$CD$151:$DC$151,0)),0)</f>
        <v>0</v>
      </c>
      <c r="H433" s="243">
        <f ca="1">+IFERROR(INDEX('Hoja de Trabajo para listado'!$A$155:$Z$1048576,MATCH($A433,'Hoja de Trabajo para listado'!$A$155:$A$1048576,0),MATCH((CUADRO!H$4&amp;$E433),'Hoja de Trabajo para listado'!$A$151:$Z$151,0)),0)+IFERROR(INDEX('Hoja de Trabajo para listado'!$AB$155:$BA$1048576,MATCH($A433,'Hoja de Trabajo para listado'!$AB$155:$AB$1048576,0),MATCH((CUADRO!H$4&amp;$E433),'Hoja de Trabajo para listado'!$AB$151:$BA$151,0)),0)+IFERROR(INDEX('Hoja de Trabajo para listado'!$BC$155:$CB$1048576,MATCH($A433,'Hoja de Trabajo para listado'!$BC$155:$BC$1048576,0),MATCH((CUADRO!H$4&amp;$E433),'Hoja de Trabajo para listado'!$BC$151:$CB$151,0)),0)+IFERROR(INDEX('Hoja de Trabajo para listado'!$DE$153:$DG$274,MATCH($A433,'Hoja de Trabajo para listado'!$DE$153:$DE$1048576,0),MATCH((CUADRO!H$4&amp;$E433),'Hoja de Trabajo para listado'!$DE$151:$DG$151,0)),0)+IFERROR(INDEX('Hoja de Trabajo para listado'!$CD$155:$DC$1048576,MATCH($A433,'Hoja de Trabajo para listado'!$CD$155:$CD$1048576,0),MATCH((CUADRO!H$4&amp;$E433),'Hoja de Trabajo para listado'!$CD$151:$DC$151,0)),0)</f>
        <v>0</v>
      </c>
      <c r="I433" s="243">
        <f ca="1">+IFERROR(INDEX('Hoja de Trabajo para listado'!$A$155:$Z$1048576,MATCH($A433,'Hoja de Trabajo para listado'!$A$155:$A$1048576,0),MATCH((CUADRO!I$4&amp;$E433),'Hoja de Trabajo para listado'!$A$151:$Z$151,0)),0)+IFERROR(INDEX('Hoja de Trabajo para listado'!$AB$155:$BA$1048576,MATCH($A433,'Hoja de Trabajo para listado'!$AB$155:$AB$1048576,0),MATCH((CUADRO!I$4&amp;$E433),'Hoja de Trabajo para listado'!$AB$151:$BA$151,0)),0)+IFERROR(INDEX('Hoja de Trabajo para listado'!$BC$155:$CB$1048576,MATCH($A433,'Hoja de Trabajo para listado'!$BC$155:$BC$1048576,0),MATCH((CUADRO!I$4&amp;$E433),'Hoja de Trabajo para listado'!$BC$151:$CB$151,0)),0)+IFERROR(INDEX('Hoja de Trabajo para listado'!$DE$153:$DG$274,MATCH($A433,'Hoja de Trabajo para listado'!$DE$153:$DE$1048576,0),MATCH((CUADRO!I$4&amp;$E433),'Hoja de Trabajo para listado'!$DE$151:$DG$151,0)),0)+IFERROR(INDEX('Hoja de Trabajo para listado'!$CD$155:$DC$1048576,MATCH($A433,'Hoja de Trabajo para listado'!$CD$155:$CD$1048576,0),MATCH((CUADRO!I$4&amp;$E433),'Hoja de Trabajo para listado'!$CD$151:$DC$151,0)),0)</f>
        <v>0</v>
      </c>
      <c r="J433" s="243">
        <f ca="1">+IFERROR(INDEX('Hoja de Trabajo para listado'!$A$155:$Z$1048576,MATCH($A433,'Hoja de Trabajo para listado'!$A$155:$A$1048576,0),MATCH((CUADRO!J$4&amp;$E433),'Hoja de Trabajo para listado'!$A$151:$Z$151,0)),0)+IFERROR(INDEX('Hoja de Trabajo para listado'!$AB$155:$BA$1048576,MATCH($A433,'Hoja de Trabajo para listado'!$AB$155:$AB$1048576,0),MATCH((CUADRO!J$4&amp;$E433),'Hoja de Trabajo para listado'!$AB$151:$BA$151,0)),0)+IFERROR(INDEX('Hoja de Trabajo para listado'!$BC$155:$CB$1048576,MATCH($A433,'Hoja de Trabajo para listado'!$BC$155:$BC$1048576,0),MATCH((CUADRO!J$4&amp;$E433),'Hoja de Trabajo para listado'!$BC$151:$CB$151,0)),0)+IFERROR(INDEX('Hoja de Trabajo para listado'!$DE$153:$DG$274,MATCH($A433,'Hoja de Trabajo para listado'!$DE$153:$DE$1048576,0),MATCH((CUADRO!J$4&amp;$E433),'Hoja de Trabajo para listado'!$DE$151:$DG$151,0)),0)+IFERROR(INDEX('Hoja de Trabajo para listado'!$CD$155:$DC$1048576,MATCH($A433,'Hoja de Trabajo para listado'!$CD$155:$CD$1048576,0),MATCH((CUADRO!J$4&amp;$E433),'Hoja de Trabajo para listado'!$CD$151:$DC$151,0)),0)</f>
        <v>0</v>
      </c>
      <c r="K433" s="243">
        <f ca="1">+IFERROR(INDEX('Hoja de Trabajo para listado'!$A$155:$Z$1048576,MATCH($A433,'Hoja de Trabajo para listado'!$A$155:$A$1048576,0),MATCH((CUADRO!K$4&amp;$E433),'Hoja de Trabajo para listado'!$A$151:$Z$151,0)),0)+IFERROR(INDEX('Hoja de Trabajo para listado'!$AB$155:$BA$1048576,MATCH($A433,'Hoja de Trabajo para listado'!$AB$155:$AB$1048576,0),MATCH((CUADRO!K$4&amp;$E433),'Hoja de Trabajo para listado'!$AB$151:$BA$151,0)),0)+IFERROR(INDEX('Hoja de Trabajo para listado'!$BC$155:$CB$1048576,MATCH($A433,'Hoja de Trabajo para listado'!$BC$155:$BC$1048576,0),MATCH((CUADRO!K$4&amp;$E433),'Hoja de Trabajo para listado'!$BC$151:$CB$151,0)),0)+IFERROR(INDEX('Hoja de Trabajo para listado'!$DE$153:$DG$274,MATCH($A433,'Hoja de Trabajo para listado'!$DE$153:$DE$1048576,0),MATCH((CUADRO!K$4&amp;$E433),'Hoja de Trabajo para listado'!$DE$151:$DG$151,0)),0)+IFERROR(INDEX('Hoja de Trabajo para listado'!$CD$155:$DC$1048576,MATCH($A433,'Hoja de Trabajo para listado'!$CD$155:$CD$1048576,0),MATCH((CUADRO!K$4&amp;$E433),'Hoja de Trabajo para listado'!$CD$151:$DC$151,0)),0)</f>
        <v>0</v>
      </c>
      <c r="L433" s="243">
        <f ca="1">+IFERROR(INDEX('Hoja de Trabajo para listado'!$A$155:$Z$1048576,MATCH($A433,'Hoja de Trabajo para listado'!$A$155:$A$1048576,0),MATCH((CUADRO!L$4&amp;$E433),'Hoja de Trabajo para listado'!$A$151:$Z$151,0)),0)+IFERROR(INDEX('Hoja de Trabajo para listado'!$AB$155:$BA$1048576,MATCH($A433,'Hoja de Trabajo para listado'!$AB$155:$AB$1048576,0),MATCH((CUADRO!L$4&amp;$E433),'Hoja de Trabajo para listado'!$AB$151:$BA$151,0)),0)+IFERROR(INDEX('Hoja de Trabajo para listado'!$BC$155:$CB$1048576,MATCH($A433,'Hoja de Trabajo para listado'!$BC$155:$BC$1048576,0),MATCH((CUADRO!L$4&amp;$E433),'Hoja de Trabajo para listado'!$BC$151:$CB$151,0)),0)+IFERROR(INDEX('Hoja de Trabajo para listado'!$DE$153:$DG$274,MATCH($A433,'Hoja de Trabajo para listado'!$DE$153:$DE$1048576,0),MATCH((CUADRO!L$4&amp;$E433),'Hoja de Trabajo para listado'!$DE$151:$DG$151,0)),0)+IFERROR(INDEX('Hoja de Trabajo para listado'!$CD$155:$DC$1048576,MATCH($A433,'Hoja de Trabajo para listado'!$CD$155:$CD$1048576,0),MATCH((CUADRO!L$4&amp;$E433),'Hoja de Trabajo para listado'!$CD$151:$DC$151,0)),0)</f>
        <v>0</v>
      </c>
      <c r="M433" s="243">
        <f ca="1">+IFERROR(INDEX('Hoja de Trabajo para listado'!$A$155:$Z$1048576,MATCH($A433,'Hoja de Trabajo para listado'!$A$155:$A$1048576,0),MATCH((CUADRO!M$4&amp;$E433),'Hoja de Trabajo para listado'!$A$151:$Z$151,0)),0)+IFERROR(INDEX('Hoja de Trabajo para listado'!$AB$155:$BA$1048576,MATCH($A433,'Hoja de Trabajo para listado'!$AB$155:$AB$1048576,0),MATCH((CUADRO!M$4&amp;$E433),'Hoja de Trabajo para listado'!$AB$151:$BA$151,0)),0)+IFERROR(INDEX('Hoja de Trabajo para listado'!$BC$155:$CB$1048576,MATCH($A433,'Hoja de Trabajo para listado'!$BC$155:$BC$1048576,0),MATCH((CUADRO!M$4&amp;$E433),'Hoja de Trabajo para listado'!$BC$151:$CB$151,0)),0)+IFERROR(INDEX('Hoja de Trabajo para listado'!$DE$153:$DG$274,MATCH($A433,'Hoja de Trabajo para listado'!$DE$153:$DE$1048576,0),MATCH((CUADRO!M$4&amp;$E433),'Hoja de Trabajo para listado'!$DE$151:$DG$151,0)),0)+IFERROR(INDEX('Hoja de Trabajo para listado'!$CD$155:$DC$1048576,MATCH($A433,'Hoja de Trabajo para listado'!$CD$155:$CD$1048576,0),MATCH((CUADRO!M$4&amp;$E433),'Hoja de Trabajo para listado'!$CD$151:$DC$151,0)),0)</f>
        <v>0</v>
      </c>
      <c r="N433" s="243">
        <f ca="1">+IFERROR(INDEX('Hoja de Trabajo para listado'!$A$155:$Z$1048576,MATCH($A433,'Hoja de Trabajo para listado'!$A$155:$A$1048576,0),MATCH((CUADRO!N$4&amp;$E433),'Hoja de Trabajo para listado'!$A$151:$Z$151,0)),0)+IFERROR(INDEX('Hoja de Trabajo para listado'!$AB$155:$BA$1048576,MATCH($A433,'Hoja de Trabajo para listado'!$AB$155:$AB$1048576,0),MATCH((CUADRO!N$4&amp;$E433),'Hoja de Trabajo para listado'!$AB$151:$BA$151,0)),0)+IFERROR(INDEX('Hoja de Trabajo para listado'!$BC$155:$CB$1048576,MATCH($A433,'Hoja de Trabajo para listado'!$BC$155:$BC$1048576,0),MATCH((CUADRO!N$4&amp;$E433),'Hoja de Trabajo para listado'!$BC$151:$CB$151,0)),0)+IFERROR(INDEX('Hoja de Trabajo para listado'!$DE$153:$DG$274,MATCH($A433,'Hoja de Trabajo para listado'!$DE$153:$DE$1048576,0),MATCH((CUADRO!N$4&amp;$E433),'Hoja de Trabajo para listado'!$DE$151:$DG$151,0)),0)+IFERROR(INDEX('Hoja de Trabajo para listado'!$CD$155:$DC$1048576,MATCH($A433,'Hoja de Trabajo para listado'!$CD$155:$CD$1048576,0),MATCH((CUADRO!N$4&amp;$E433),'Hoja de Trabajo para listado'!$CD$151:$DC$151,0)),0)</f>
        <v>0</v>
      </c>
      <c r="O433" s="243">
        <f ca="1">+IFERROR(INDEX('Hoja de Trabajo para listado'!$A$155:$Z$1048576,MATCH($A433,'Hoja de Trabajo para listado'!$A$155:$A$1048576,0),MATCH((CUADRO!O$4&amp;$E433),'Hoja de Trabajo para listado'!$A$151:$Z$151,0)),0)+IFERROR(INDEX('Hoja de Trabajo para listado'!$AB$155:$BA$1048576,MATCH($A433,'Hoja de Trabajo para listado'!$AB$155:$AB$1048576,0),MATCH((CUADRO!O$4&amp;$E433),'Hoja de Trabajo para listado'!$AB$151:$BA$151,0)),0)+IFERROR(INDEX('Hoja de Trabajo para listado'!$BC$155:$CB$1048576,MATCH($A433,'Hoja de Trabajo para listado'!$BC$155:$BC$1048576,0),MATCH((CUADRO!O$4&amp;$E433),'Hoja de Trabajo para listado'!$BC$151:$CB$151,0)),0)+IFERROR(INDEX('Hoja de Trabajo para listado'!$DE$153:$DG$274,MATCH($A433,'Hoja de Trabajo para listado'!$DE$153:$DE$1048576,0),MATCH((CUADRO!O$4&amp;$E433),'Hoja de Trabajo para listado'!$DE$151:$DG$151,0)),0)+IFERROR(INDEX('Hoja de Trabajo para listado'!$CD$155:$DC$1048576,MATCH($A433,'Hoja de Trabajo para listado'!$CD$155:$CD$1048576,0),MATCH((CUADRO!O$4&amp;$E433),'Hoja de Trabajo para listado'!$CD$151:$DC$151,0)),0)</f>
        <v>0</v>
      </c>
      <c r="P433" s="243">
        <f ca="1">+IFERROR(INDEX('Hoja de Trabajo para listado'!$A$155:$Z$1048576,MATCH($A433,'Hoja de Trabajo para listado'!$A$155:$A$1048576,0),MATCH((CUADRO!P$4&amp;$E433),'Hoja de Trabajo para listado'!$A$151:$Z$151,0)),0)+IFERROR(INDEX('Hoja de Trabajo para listado'!$AB$155:$BA$1048576,MATCH($A433,'Hoja de Trabajo para listado'!$AB$155:$AB$1048576,0),MATCH((CUADRO!P$4&amp;$E433),'Hoja de Trabajo para listado'!$AB$151:$BA$151,0)),0)+IFERROR(INDEX('Hoja de Trabajo para listado'!$BC$155:$CB$1048576,MATCH($A433,'Hoja de Trabajo para listado'!$BC$155:$BC$1048576,0),MATCH((CUADRO!P$4&amp;$E433),'Hoja de Trabajo para listado'!$BC$151:$CB$151,0)),0)+IFERROR(INDEX('Hoja de Trabajo para listado'!$DE$153:$DG$274,MATCH($A433,'Hoja de Trabajo para listado'!$DE$153:$DE$1048576,0),MATCH((CUADRO!P$4&amp;$E433),'Hoja de Trabajo para listado'!$DE$151:$DG$151,0)),0)+IFERROR(INDEX('Hoja de Trabajo para listado'!$CD$155:$DC$1048576,MATCH($A433,'Hoja de Trabajo para listado'!$CD$155:$CD$1048576,0),MATCH((CUADRO!P$4&amp;$E433),'Hoja de Trabajo para listado'!$CD$151:$DC$151,0)),0)</f>
        <v>0</v>
      </c>
      <c r="Q433" s="243">
        <f ca="1">+IFERROR(INDEX('Hoja de Trabajo para listado'!$A$155:$Z$1048576,MATCH($A433,'Hoja de Trabajo para listado'!$A$155:$A$1048576,0),MATCH((CUADRO!Q$4&amp;$E433),'Hoja de Trabajo para listado'!$A$151:$Z$151,0)),0)+IFERROR(INDEX('Hoja de Trabajo para listado'!$AB$155:$BA$1048576,MATCH($A433,'Hoja de Trabajo para listado'!$AB$155:$AB$1048576,0),MATCH((CUADRO!Q$4&amp;$E433),'Hoja de Trabajo para listado'!$AB$151:$BA$151,0)),0)+IFERROR(INDEX('Hoja de Trabajo para listado'!$BC$155:$CB$1048576,MATCH($A433,'Hoja de Trabajo para listado'!$BC$155:$BC$1048576,0),MATCH((CUADRO!Q$4&amp;$E433),'Hoja de Trabajo para listado'!$BC$151:$CB$151,0)),0)+IFERROR(INDEX('Hoja de Trabajo para listado'!$DE$153:$DG$274,MATCH($A433,'Hoja de Trabajo para listado'!$DE$153:$DE$1048576,0),MATCH((CUADRO!Q$4&amp;$E433),'Hoja de Trabajo para listado'!$DE$151:$DG$151,0)),0)+IFERROR(INDEX('Hoja de Trabajo para listado'!$CD$155:$DC$1048576,MATCH($A433,'Hoja de Trabajo para listado'!$CD$155:$CD$1048576,0),MATCH((CUADRO!Q$4&amp;$E433),'Hoja de Trabajo para listado'!$CD$151:$DC$151,0)),0)</f>
        <v>0</v>
      </c>
      <c r="R433" s="243">
        <f t="shared" ca="1" si="19"/>
        <v>0</v>
      </c>
      <c r="S433" s="249"/>
      <c r="T433" s="243">
        <f ca="1">+T434</f>
        <v>5065.5</v>
      </c>
      <c r="U433" s="242">
        <f t="shared" si="20"/>
        <v>1</v>
      </c>
      <c r="V433" s="333" t="str">
        <f>+VLOOKUP(A433,bd_lista!$A$3:$E$592,5,FALSE)</f>
        <v>Gobiernos Autónomos Departamentales</v>
      </c>
      <c r="W433" s="387" t="str">
        <f>+V433</f>
        <v>Gobiernos Autónomos Departamentales</v>
      </c>
      <c r="X433" s="242">
        <f>+VLOOKUP(A433,[4]Sheet1!$A$13:$D$744,4,FALSE)</f>
        <v>0</v>
      </c>
      <c r="Y433" s="242" t="e">
        <f>+VLOOKUP(X433,bd_lista!$A$3:$C$592,3,FALSE)</f>
        <v>#N/A</v>
      </c>
      <c r="Z433" s="294">
        <f>+X433</f>
        <v>0</v>
      </c>
      <c r="AA433" s="295" t="e">
        <f>+Y433</f>
        <v>#N/A</v>
      </c>
    </row>
    <row r="434" spans="1:27" customFormat="1" ht="27" hidden="1" customHeight="1">
      <c r="A434" s="32">
        <v>908</v>
      </c>
      <c r="B434" s="393"/>
      <c r="C434" s="247" t="str">
        <f>+VLOOKUP(A434,bd_lista!$A$3:$C$592,3,FALSE)</f>
        <v>Gobierno Autónomo Departamental del Beni</v>
      </c>
      <c r="D434" s="390"/>
      <c r="E434" s="244" t="s">
        <v>1305</v>
      </c>
      <c r="F434" s="243">
        <f ca="1">+IFERROR(INDEX('Hoja de Trabajo para listado'!$A$155:$Z$1048576,MATCH($A434,'Hoja de Trabajo para listado'!$A$155:$A$1048576,0),MATCH((CUADRO!F$4&amp;$E434),'Hoja de Trabajo para listado'!$A$151:$Z$151,0)),0)+IFERROR(INDEX('Hoja de Trabajo para listado'!$AB$155:$BA$1048576,MATCH($A434,'Hoja de Trabajo para listado'!$AB$155:$AB$1048576,0),MATCH((CUADRO!F$4&amp;$E434),'Hoja de Trabajo para listado'!$AB$151:$BA$151,0)),0)+IFERROR(INDEX('Hoja de Trabajo para listado'!$BC$155:$CB$1048576,MATCH($A434,'Hoja de Trabajo para listado'!$BC$155:$BC$1048576,0),MATCH((CUADRO!F$4&amp;$E434),'Hoja de Trabajo para listado'!$BC$151:$CB$151,0)),0)+IFERROR(INDEX('Hoja de Trabajo para listado'!$DE$153:$DG$274,MATCH($A434,'Hoja de Trabajo para listado'!$DE$153:$DE$1048576,0),MATCH((CUADRO!F$4&amp;$E434),'Hoja de Trabajo para listado'!$DE$151:$DG$151,0)),0)+IFERROR(INDEX('Hoja de Trabajo para listado'!$CD$155:$DC$1048576,MATCH($A434,'Hoja de Trabajo para listado'!$CD$155:$CD$1048576,0),MATCH((CUADRO!F$4&amp;$E434),'Hoja de Trabajo para listado'!$CD$151:$DC$151,0)),0)</f>
        <v>0</v>
      </c>
      <c r="G434" s="243">
        <f ca="1">+IFERROR(INDEX('Hoja de Trabajo para listado'!$A$155:$Z$1048576,MATCH($A434,'Hoja de Trabajo para listado'!$A$155:$A$1048576,0),MATCH((CUADRO!G$4&amp;$E434),'Hoja de Trabajo para listado'!$A$151:$Z$151,0)),0)+IFERROR(INDEX('Hoja de Trabajo para listado'!$AB$155:$BA$1048576,MATCH($A434,'Hoja de Trabajo para listado'!$AB$155:$AB$1048576,0),MATCH((CUADRO!G$4&amp;$E434),'Hoja de Trabajo para listado'!$AB$151:$BA$151,0)),0)+IFERROR(INDEX('Hoja de Trabajo para listado'!$BC$155:$CB$1048576,MATCH($A434,'Hoja de Trabajo para listado'!$BC$155:$BC$1048576,0),MATCH((CUADRO!G$4&amp;$E434),'Hoja de Trabajo para listado'!$BC$151:$CB$151,0)),0)+IFERROR(INDEX('Hoja de Trabajo para listado'!$DE$153:$DG$274,MATCH($A434,'Hoja de Trabajo para listado'!$DE$153:$DE$1048576,0),MATCH((CUADRO!G$4&amp;$E434),'Hoja de Trabajo para listado'!$DE$151:$DG$151,0)),0)+IFERROR(INDEX('Hoja de Trabajo para listado'!$CD$155:$DC$1048576,MATCH($A434,'Hoja de Trabajo para listado'!$CD$155:$CD$1048576,0),MATCH((CUADRO!G$4&amp;$E434),'Hoja de Trabajo para listado'!$CD$151:$DC$151,0)),0)</f>
        <v>0</v>
      </c>
      <c r="H434" s="243">
        <f ca="1">+IFERROR(INDEX('Hoja de Trabajo para listado'!$A$155:$Z$1048576,MATCH($A434,'Hoja de Trabajo para listado'!$A$155:$A$1048576,0),MATCH((CUADRO!H$4&amp;$E434),'Hoja de Trabajo para listado'!$A$151:$Z$151,0)),0)+IFERROR(INDEX('Hoja de Trabajo para listado'!$AB$155:$BA$1048576,MATCH($A434,'Hoja de Trabajo para listado'!$AB$155:$AB$1048576,0),MATCH((CUADRO!H$4&amp;$E434),'Hoja de Trabajo para listado'!$AB$151:$BA$151,0)),0)+IFERROR(INDEX('Hoja de Trabajo para listado'!$BC$155:$CB$1048576,MATCH($A434,'Hoja de Trabajo para listado'!$BC$155:$BC$1048576,0),MATCH((CUADRO!H$4&amp;$E434),'Hoja de Trabajo para listado'!$BC$151:$CB$151,0)),0)+IFERROR(INDEX('Hoja de Trabajo para listado'!$DE$153:$DG$274,MATCH($A434,'Hoja de Trabajo para listado'!$DE$153:$DE$1048576,0),MATCH((CUADRO!H$4&amp;$E434),'Hoja de Trabajo para listado'!$DE$151:$DG$151,0)),0)+IFERROR(INDEX('Hoja de Trabajo para listado'!$CD$155:$DC$1048576,MATCH($A434,'Hoja de Trabajo para listado'!$CD$155:$CD$1048576,0),MATCH((CUADRO!H$4&amp;$E434),'Hoja de Trabajo para listado'!$CD$151:$DC$151,0)),0)</f>
        <v>0</v>
      </c>
      <c r="I434" s="243">
        <f ca="1">+IFERROR(INDEX('Hoja de Trabajo para listado'!$A$155:$Z$1048576,MATCH($A434,'Hoja de Trabajo para listado'!$A$155:$A$1048576,0),MATCH((CUADRO!I$4&amp;$E434),'Hoja de Trabajo para listado'!$A$151:$Z$151,0)),0)+IFERROR(INDEX('Hoja de Trabajo para listado'!$AB$155:$BA$1048576,MATCH($A434,'Hoja de Trabajo para listado'!$AB$155:$AB$1048576,0),MATCH((CUADRO!I$4&amp;$E434),'Hoja de Trabajo para listado'!$AB$151:$BA$151,0)),0)+IFERROR(INDEX('Hoja de Trabajo para listado'!$BC$155:$CB$1048576,MATCH($A434,'Hoja de Trabajo para listado'!$BC$155:$BC$1048576,0),MATCH((CUADRO!I$4&amp;$E434),'Hoja de Trabajo para listado'!$BC$151:$CB$151,0)),0)+IFERROR(INDEX('Hoja de Trabajo para listado'!$DE$153:$DG$274,MATCH($A434,'Hoja de Trabajo para listado'!$DE$153:$DE$1048576,0),MATCH((CUADRO!I$4&amp;$E434),'Hoja de Trabajo para listado'!$DE$151:$DG$151,0)),0)+IFERROR(INDEX('Hoja de Trabajo para listado'!$CD$155:$DC$1048576,MATCH($A434,'Hoja de Trabajo para listado'!$CD$155:$CD$1048576,0),MATCH((CUADRO!I$4&amp;$E434),'Hoja de Trabajo para listado'!$CD$151:$DC$151,0)),0)</f>
        <v>0</v>
      </c>
      <c r="J434" s="243">
        <f ca="1">+IFERROR(INDEX('Hoja de Trabajo para listado'!$A$155:$Z$1048576,MATCH($A434,'Hoja de Trabajo para listado'!$A$155:$A$1048576,0),MATCH((CUADRO!J$4&amp;$E434),'Hoja de Trabajo para listado'!$A$151:$Z$151,0)),0)+IFERROR(INDEX('Hoja de Trabajo para listado'!$AB$155:$BA$1048576,MATCH($A434,'Hoja de Trabajo para listado'!$AB$155:$AB$1048576,0),MATCH((CUADRO!J$4&amp;$E434),'Hoja de Trabajo para listado'!$AB$151:$BA$151,0)),0)+IFERROR(INDEX('Hoja de Trabajo para listado'!$BC$155:$CB$1048576,MATCH($A434,'Hoja de Trabajo para listado'!$BC$155:$BC$1048576,0),MATCH((CUADRO!J$4&amp;$E434),'Hoja de Trabajo para listado'!$BC$151:$CB$151,0)),0)+IFERROR(INDEX('Hoja de Trabajo para listado'!$DE$153:$DG$274,MATCH($A434,'Hoja de Trabajo para listado'!$DE$153:$DE$1048576,0),MATCH((CUADRO!J$4&amp;$E434),'Hoja de Trabajo para listado'!$DE$151:$DG$151,0)),0)+IFERROR(INDEX('Hoja de Trabajo para listado'!$CD$155:$DC$1048576,MATCH($A434,'Hoja de Trabajo para listado'!$CD$155:$CD$1048576,0),MATCH((CUADRO!J$4&amp;$E434),'Hoja de Trabajo para listado'!$CD$151:$DC$151,0)),0)</f>
        <v>5065.5</v>
      </c>
      <c r="K434" s="243">
        <f ca="1">+IFERROR(INDEX('Hoja de Trabajo para listado'!$A$155:$Z$1048576,MATCH($A434,'Hoja de Trabajo para listado'!$A$155:$A$1048576,0),MATCH((CUADRO!K$4&amp;$E434),'Hoja de Trabajo para listado'!$A$151:$Z$151,0)),0)+IFERROR(INDEX('Hoja de Trabajo para listado'!$AB$155:$BA$1048576,MATCH($A434,'Hoja de Trabajo para listado'!$AB$155:$AB$1048576,0),MATCH((CUADRO!K$4&amp;$E434),'Hoja de Trabajo para listado'!$AB$151:$BA$151,0)),0)+IFERROR(INDEX('Hoja de Trabajo para listado'!$BC$155:$CB$1048576,MATCH($A434,'Hoja de Trabajo para listado'!$BC$155:$BC$1048576,0),MATCH((CUADRO!K$4&amp;$E434),'Hoja de Trabajo para listado'!$BC$151:$CB$151,0)),0)+IFERROR(INDEX('Hoja de Trabajo para listado'!$DE$153:$DG$274,MATCH($A434,'Hoja de Trabajo para listado'!$DE$153:$DE$1048576,0),MATCH((CUADRO!K$4&amp;$E434),'Hoja de Trabajo para listado'!$DE$151:$DG$151,0)),0)+IFERROR(INDEX('Hoja de Trabajo para listado'!$CD$155:$DC$1048576,MATCH($A434,'Hoja de Trabajo para listado'!$CD$155:$CD$1048576,0),MATCH((CUADRO!K$4&amp;$E434),'Hoja de Trabajo para listado'!$CD$151:$DC$151,0)),0)</f>
        <v>0</v>
      </c>
      <c r="L434" s="243">
        <f ca="1">+IFERROR(INDEX('Hoja de Trabajo para listado'!$A$155:$Z$1048576,MATCH($A434,'Hoja de Trabajo para listado'!$A$155:$A$1048576,0),MATCH((CUADRO!L$4&amp;$E434),'Hoja de Trabajo para listado'!$A$151:$Z$151,0)),0)+IFERROR(INDEX('Hoja de Trabajo para listado'!$AB$155:$BA$1048576,MATCH($A434,'Hoja de Trabajo para listado'!$AB$155:$AB$1048576,0),MATCH((CUADRO!L$4&amp;$E434),'Hoja de Trabajo para listado'!$AB$151:$BA$151,0)),0)+IFERROR(INDEX('Hoja de Trabajo para listado'!$BC$155:$CB$1048576,MATCH($A434,'Hoja de Trabajo para listado'!$BC$155:$BC$1048576,0),MATCH((CUADRO!L$4&amp;$E434),'Hoja de Trabajo para listado'!$BC$151:$CB$151,0)),0)+IFERROR(INDEX('Hoja de Trabajo para listado'!$DE$153:$DG$274,MATCH($A434,'Hoja de Trabajo para listado'!$DE$153:$DE$1048576,0),MATCH((CUADRO!L$4&amp;$E434),'Hoja de Trabajo para listado'!$DE$151:$DG$151,0)),0)+IFERROR(INDEX('Hoja de Trabajo para listado'!$CD$155:$DC$1048576,MATCH($A434,'Hoja de Trabajo para listado'!$CD$155:$CD$1048576,0),MATCH((CUADRO!L$4&amp;$E434),'Hoja de Trabajo para listado'!$CD$151:$DC$151,0)),0)</f>
        <v>0</v>
      </c>
      <c r="M434" s="243">
        <f ca="1">+IFERROR(INDEX('Hoja de Trabajo para listado'!$A$155:$Z$1048576,MATCH($A434,'Hoja de Trabajo para listado'!$A$155:$A$1048576,0),MATCH((CUADRO!M$4&amp;$E434),'Hoja de Trabajo para listado'!$A$151:$Z$151,0)),0)+IFERROR(INDEX('Hoja de Trabajo para listado'!$AB$155:$BA$1048576,MATCH($A434,'Hoja de Trabajo para listado'!$AB$155:$AB$1048576,0),MATCH((CUADRO!M$4&amp;$E434),'Hoja de Trabajo para listado'!$AB$151:$BA$151,0)),0)+IFERROR(INDEX('Hoja de Trabajo para listado'!$BC$155:$CB$1048576,MATCH($A434,'Hoja de Trabajo para listado'!$BC$155:$BC$1048576,0),MATCH((CUADRO!M$4&amp;$E434),'Hoja de Trabajo para listado'!$BC$151:$CB$151,0)),0)+IFERROR(INDEX('Hoja de Trabajo para listado'!$DE$153:$DG$274,MATCH($A434,'Hoja de Trabajo para listado'!$DE$153:$DE$1048576,0),MATCH((CUADRO!M$4&amp;$E434),'Hoja de Trabajo para listado'!$DE$151:$DG$151,0)),0)+IFERROR(INDEX('Hoja de Trabajo para listado'!$CD$155:$DC$1048576,MATCH($A434,'Hoja de Trabajo para listado'!$CD$155:$CD$1048576,0),MATCH((CUADRO!M$4&amp;$E434),'Hoja de Trabajo para listado'!$CD$151:$DC$151,0)),0)</f>
        <v>0</v>
      </c>
      <c r="N434" s="243">
        <f ca="1">+IFERROR(INDEX('Hoja de Trabajo para listado'!$A$155:$Z$1048576,MATCH($A434,'Hoja de Trabajo para listado'!$A$155:$A$1048576,0),MATCH((CUADRO!N$4&amp;$E434),'Hoja de Trabajo para listado'!$A$151:$Z$151,0)),0)+IFERROR(INDEX('Hoja de Trabajo para listado'!$AB$155:$BA$1048576,MATCH($A434,'Hoja de Trabajo para listado'!$AB$155:$AB$1048576,0),MATCH((CUADRO!N$4&amp;$E434),'Hoja de Trabajo para listado'!$AB$151:$BA$151,0)),0)+IFERROR(INDEX('Hoja de Trabajo para listado'!$BC$155:$CB$1048576,MATCH($A434,'Hoja de Trabajo para listado'!$BC$155:$BC$1048576,0),MATCH((CUADRO!N$4&amp;$E434),'Hoja de Trabajo para listado'!$BC$151:$CB$151,0)),0)+IFERROR(INDEX('Hoja de Trabajo para listado'!$DE$153:$DG$274,MATCH($A434,'Hoja de Trabajo para listado'!$DE$153:$DE$1048576,0),MATCH((CUADRO!N$4&amp;$E434),'Hoja de Trabajo para listado'!$DE$151:$DG$151,0)),0)+IFERROR(INDEX('Hoja de Trabajo para listado'!$CD$155:$DC$1048576,MATCH($A434,'Hoja de Trabajo para listado'!$CD$155:$CD$1048576,0),MATCH((CUADRO!N$4&amp;$E434),'Hoja de Trabajo para listado'!$CD$151:$DC$151,0)),0)</f>
        <v>0</v>
      </c>
      <c r="O434" s="243">
        <f ca="1">+IFERROR(INDEX('Hoja de Trabajo para listado'!$A$155:$Z$1048576,MATCH($A434,'Hoja de Trabajo para listado'!$A$155:$A$1048576,0),MATCH((CUADRO!O$4&amp;$E434),'Hoja de Trabajo para listado'!$A$151:$Z$151,0)),0)+IFERROR(INDEX('Hoja de Trabajo para listado'!$AB$155:$BA$1048576,MATCH($A434,'Hoja de Trabajo para listado'!$AB$155:$AB$1048576,0),MATCH((CUADRO!O$4&amp;$E434),'Hoja de Trabajo para listado'!$AB$151:$BA$151,0)),0)+IFERROR(INDEX('Hoja de Trabajo para listado'!$BC$155:$CB$1048576,MATCH($A434,'Hoja de Trabajo para listado'!$BC$155:$BC$1048576,0),MATCH((CUADRO!O$4&amp;$E434),'Hoja de Trabajo para listado'!$BC$151:$CB$151,0)),0)+IFERROR(INDEX('Hoja de Trabajo para listado'!$DE$153:$DG$274,MATCH($A434,'Hoja de Trabajo para listado'!$DE$153:$DE$1048576,0),MATCH((CUADRO!O$4&amp;$E434),'Hoja de Trabajo para listado'!$DE$151:$DG$151,0)),0)+IFERROR(INDEX('Hoja de Trabajo para listado'!$CD$155:$DC$1048576,MATCH($A434,'Hoja de Trabajo para listado'!$CD$155:$CD$1048576,0),MATCH((CUADRO!O$4&amp;$E434),'Hoja de Trabajo para listado'!$CD$151:$DC$151,0)),0)</f>
        <v>0</v>
      </c>
      <c r="P434" s="243">
        <f ca="1">+IFERROR(INDEX('Hoja de Trabajo para listado'!$A$155:$Z$1048576,MATCH($A434,'Hoja de Trabajo para listado'!$A$155:$A$1048576,0),MATCH((CUADRO!P$4&amp;$E434),'Hoja de Trabajo para listado'!$A$151:$Z$151,0)),0)+IFERROR(INDEX('Hoja de Trabajo para listado'!$AB$155:$BA$1048576,MATCH($A434,'Hoja de Trabajo para listado'!$AB$155:$AB$1048576,0),MATCH((CUADRO!P$4&amp;$E434),'Hoja de Trabajo para listado'!$AB$151:$BA$151,0)),0)+IFERROR(INDEX('Hoja de Trabajo para listado'!$BC$155:$CB$1048576,MATCH($A434,'Hoja de Trabajo para listado'!$BC$155:$BC$1048576,0),MATCH((CUADRO!P$4&amp;$E434),'Hoja de Trabajo para listado'!$BC$151:$CB$151,0)),0)+IFERROR(INDEX('Hoja de Trabajo para listado'!$DE$153:$DG$274,MATCH($A434,'Hoja de Trabajo para listado'!$DE$153:$DE$1048576,0),MATCH((CUADRO!P$4&amp;$E434),'Hoja de Trabajo para listado'!$DE$151:$DG$151,0)),0)+IFERROR(INDEX('Hoja de Trabajo para listado'!$CD$155:$DC$1048576,MATCH($A434,'Hoja de Trabajo para listado'!$CD$155:$CD$1048576,0),MATCH((CUADRO!P$4&amp;$E434),'Hoja de Trabajo para listado'!$CD$151:$DC$151,0)),0)</f>
        <v>0</v>
      </c>
      <c r="Q434" s="243">
        <f ca="1">+IFERROR(INDEX('Hoja de Trabajo para listado'!$A$155:$Z$1048576,MATCH($A434,'Hoja de Trabajo para listado'!$A$155:$A$1048576,0),MATCH((CUADRO!Q$4&amp;$E434),'Hoja de Trabajo para listado'!$A$151:$Z$151,0)),0)+IFERROR(INDEX('Hoja de Trabajo para listado'!$AB$155:$BA$1048576,MATCH($A434,'Hoja de Trabajo para listado'!$AB$155:$AB$1048576,0),MATCH((CUADRO!Q$4&amp;$E434),'Hoja de Trabajo para listado'!$AB$151:$BA$151,0)),0)+IFERROR(INDEX('Hoja de Trabajo para listado'!$BC$155:$CB$1048576,MATCH($A434,'Hoja de Trabajo para listado'!$BC$155:$BC$1048576,0),MATCH((CUADRO!Q$4&amp;$E434),'Hoja de Trabajo para listado'!$BC$151:$CB$151,0)),0)+IFERROR(INDEX('Hoja de Trabajo para listado'!$DE$153:$DG$274,MATCH($A434,'Hoja de Trabajo para listado'!$DE$153:$DE$1048576,0),MATCH((CUADRO!Q$4&amp;$E434),'Hoja de Trabajo para listado'!$DE$151:$DG$151,0)),0)+IFERROR(INDEX('Hoja de Trabajo para listado'!$CD$155:$DC$1048576,MATCH($A434,'Hoja de Trabajo para listado'!$CD$155:$CD$1048576,0),MATCH((CUADRO!Q$4&amp;$E434),'Hoja de Trabajo para listado'!$CD$151:$DC$151,0)),0)</f>
        <v>0</v>
      </c>
      <c r="R434" s="243">
        <f t="shared" ca="1" si="19"/>
        <v>5065.5</v>
      </c>
      <c r="S434" s="249">
        <f ca="1">+R433+R434</f>
        <v>5065.5</v>
      </c>
      <c r="T434" s="243">
        <f ca="1">+S434</f>
        <v>5065.5</v>
      </c>
      <c r="U434" s="242">
        <f t="shared" si="20"/>
        <v>2</v>
      </c>
      <c r="V434" s="333" t="str">
        <f>+VLOOKUP(A434,bd_lista!$A$3:$E$592,5,FALSE)</f>
        <v>Gobiernos Autónomos Departamentales</v>
      </c>
      <c r="W434" s="388"/>
      <c r="X434" s="242">
        <f>+VLOOKUP(A434,[4]Sheet1!$A$13:$D$744,4,FALSE)</f>
        <v>0</v>
      </c>
      <c r="Y434" s="242" t="e">
        <f>+VLOOKUP(X434,bd_lista!$A$3:$C$592,3,FALSE)</f>
        <v>#N/A</v>
      </c>
      <c r="Z434" s="292"/>
      <c r="AA434" s="293"/>
    </row>
    <row r="435" spans="1:27" customFormat="1" ht="27" hidden="1" customHeight="1">
      <c r="A435" s="32">
        <v>909</v>
      </c>
      <c r="B435" s="392">
        <f>+A435</f>
        <v>909</v>
      </c>
      <c r="C435" s="247" t="str">
        <f>+VLOOKUP(A435,bd_lista!$A$3:$C$592,3,FALSE)</f>
        <v>Gobierno Autónomo Departamental de Pando</v>
      </c>
      <c r="D435" s="389" t="str">
        <f>+C435</f>
        <v>Gobierno Autónomo Departamental de Pando</v>
      </c>
      <c r="E435" s="242" t="s">
        <v>1304</v>
      </c>
      <c r="F435" s="243">
        <f ca="1">+IFERROR(INDEX('Hoja de Trabajo para listado'!$A$155:$Z$1048576,MATCH($A435,'Hoja de Trabajo para listado'!$A$155:$A$1048576,0),MATCH((CUADRO!F$4&amp;$E435),'Hoja de Trabajo para listado'!$A$151:$Z$151,0)),0)+IFERROR(INDEX('Hoja de Trabajo para listado'!$AB$155:$BA$1048576,MATCH($A435,'Hoja de Trabajo para listado'!$AB$155:$AB$1048576,0),MATCH((CUADRO!F$4&amp;$E435),'Hoja de Trabajo para listado'!$AB$151:$BA$151,0)),0)+IFERROR(INDEX('Hoja de Trabajo para listado'!$BC$155:$CB$1048576,MATCH($A435,'Hoja de Trabajo para listado'!$BC$155:$BC$1048576,0),MATCH((CUADRO!F$4&amp;$E435),'Hoja de Trabajo para listado'!$BC$151:$CB$151,0)),0)+IFERROR(INDEX('Hoja de Trabajo para listado'!$DE$153:$DG$274,MATCH($A435,'Hoja de Trabajo para listado'!$DE$153:$DE$1048576,0),MATCH((CUADRO!F$4&amp;$E435),'Hoja de Trabajo para listado'!$DE$151:$DG$151,0)),0)+IFERROR(INDEX('Hoja de Trabajo para listado'!$CD$155:$DC$1048576,MATCH($A435,'Hoja de Trabajo para listado'!$CD$155:$CD$1048576,0),MATCH((CUADRO!F$4&amp;$E435),'Hoja de Trabajo para listado'!$CD$151:$DC$151,0)),0)</f>
        <v>0</v>
      </c>
      <c r="G435" s="243">
        <f ca="1">+IFERROR(INDEX('Hoja de Trabajo para listado'!$A$155:$Z$1048576,MATCH($A435,'Hoja de Trabajo para listado'!$A$155:$A$1048576,0),MATCH((CUADRO!G$4&amp;$E435),'Hoja de Trabajo para listado'!$A$151:$Z$151,0)),0)+IFERROR(INDEX('Hoja de Trabajo para listado'!$AB$155:$BA$1048576,MATCH($A435,'Hoja de Trabajo para listado'!$AB$155:$AB$1048576,0),MATCH((CUADRO!G$4&amp;$E435),'Hoja de Trabajo para listado'!$AB$151:$BA$151,0)),0)+IFERROR(INDEX('Hoja de Trabajo para listado'!$BC$155:$CB$1048576,MATCH($A435,'Hoja de Trabajo para listado'!$BC$155:$BC$1048576,0),MATCH((CUADRO!G$4&amp;$E435),'Hoja de Trabajo para listado'!$BC$151:$CB$151,0)),0)+IFERROR(INDEX('Hoja de Trabajo para listado'!$DE$153:$DG$274,MATCH($A435,'Hoja de Trabajo para listado'!$DE$153:$DE$1048576,0),MATCH((CUADRO!G$4&amp;$E435),'Hoja de Trabajo para listado'!$DE$151:$DG$151,0)),0)+IFERROR(INDEX('Hoja de Trabajo para listado'!$CD$155:$DC$1048576,MATCH($A435,'Hoja de Trabajo para listado'!$CD$155:$CD$1048576,0),MATCH((CUADRO!G$4&amp;$E435),'Hoja de Trabajo para listado'!$CD$151:$DC$151,0)),0)</f>
        <v>0</v>
      </c>
      <c r="H435" s="243">
        <f ca="1">+IFERROR(INDEX('Hoja de Trabajo para listado'!$A$155:$Z$1048576,MATCH($A435,'Hoja de Trabajo para listado'!$A$155:$A$1048576,0),MATCH((CUADRO!H$4&amp;$E435),'Hoja de Trabajo para listado'!$A$151:$Z$151,0)),0)+IFERROR(INDEX('Hoja de Trabajo para listado'!$AB$155:$BA$1048576,MATCH($A435,'Hoja de Trabajo para listado'!$AB$155:$AB$1048576,0),MATCH((CUADRO!H$4&amp;$E435),'Hoja de Trabajo para listado'!$AB$151:$BA$151,0)),0)+IFERROR(INDEX('Hoja de Trabajo para listado'!$BC$155:$CB$1048576,MATCH($A435,'Hoja de Trabajo para listado'!$BC$155:$BC$1048576,0),MATCH((CUADRO!H$4&amp;$E435),'Hoja de Trabajo para listado'!$BC$151:$CB$151,0)),0)+IFERROR(INDEX('Hoja de Trabajo para listado'!$DE$153:$DG$274,MATCH($A435,'Hoja de Trabajo para listado'!$DE$153:$DE$1048576,0),MATCH((CUADRO!H$4&amp;$E435),'Hoja de Trabajo para listado'!$DE$151:$DG$151,0)),0)+IFERROR(INDEX('Hoja de Trabajo para listado'!$CD$155:$DC$1048576,MATCH($A435,'Hoja de Trabajo para listado'!$CD$155:$CD$1048576,0),MATCH((CUADRO!H$4&amp;$E435),'Hoja de Trabajo para listado'!$CD$151:$DC$151,0)),0)</f>
        <v>0</v>
      </c>
      <c r="I435" s="243">
        <f ca="1">+IFERROR(INDEX('Hoja de Trabajo para listado'!$A$155:$Z$1048576,MATCH($A435,'Hoja de Trabajo para listado'!$A$155:$A$1048576,0),MATCH((CUADRO!I$4&amp;$E435),'Hoja de Trabajo para listado'!$A$151:$Z$151,0)),0)+IFERROR(INDEX('Hoja de Trabajo para listado'!$AB$155:$BA$1048576,MATCH($A435,'Hoja de Trabajo para listado'!$AB$155:$AB$1048576,0),MATCH((CUADRO!I$4&amp;$E435),'Hoja de Trabajo para listado'!$AB$151:$BA$151,0)),0)+IFERROR(INDEX('Hoja de Trabajo para listado'!$BC$155:$CB$1048576,MATCH($A435,'Hoja de Trabajo para listado'!$BC$155:$BC$1048576,0),MATCH((CUADRO!I$4&amp;$E435),'Hoja de Trabajo para listado'!$BC$151:$CB$151,0)),0)+IFERROR(INDEX('Hoja de Trabajo para listado'!$DE$153:$DG$274,MATCH($A435,'Hoja de Trabajo para listado'!$DE$153:$DE$1048576,0),MATCH((CUADRO!I$4&amp;$E435),'Hoja de Trabajo para listado'!$DE$151:$DG$151,0)),0)+IFERROR(INDEX('Hoja de Trabajo para listado'!$CD$155:$DC$1048576,MATCH($A435,'Hoja de Trabajo para listado'!$CD$155:$CD$1048576,0),MATCH((CUADRO!I$4&amp;$E435),'Hoja de Trabajo para listado'!$CD$151:$DC$151,0)),0)</f>
        <v>0</v>
      </c>
      <c r="J435" s="243">
        <f ca="1">+IFERROR(INDEX('Hoja de Trabajo para listado'!$A$155:$Z$1048576,MATCH($A435,'Hoja de Trabajo para listado'!$A$155:$A$1048576,0),MATCH((CUADRO!J$4&amp;$E435),'Hoja de Trabajo para listado'!$A$151:$Z$151,0)),0)+IFERROR(INDEX('Hoja de Trabajo para listado'!$AB$155:$BA$1048576,MATCH($A435,'Hoja de Trabajo para listado'!$AB$155:$AB$1048576,0),MATCH((CUADRO!J$4&amp;$E435),'Hoja de Trabajo para listado'!$AB$151:$BA$151,0)),0)+IFERROR(INDEX('Hoja de Trabajo para listado'!$BC$155:$CB$1048576,MATCH($A435,'Hoja de Trabajo para listado'!$BC$155:$BC$1048576,0),MATCH((CUADRO!J$4&amp;$E435),'Hoja de Trabajo para listado'!$BC$151:$CB$151,0)),0)+IFERROR(INDEX('Hoja de Trabajo para listado'!$DE$153:$DG$274,MATCH($A435,'Hoja de Trabajo para listado'!$DE$153:$DE$1048576,0),MATCH((CUADRO!J$4&amp;$E435),'Hoja de Trabajo para listado'!$DE$151:$DG$151,0)),0)+IFERROR(INDEX('Hoja de Trabajo para listado'!$CD$155:$DC$1048576,MATCH($A435,'Hoja de Trabajo para listado'!$CD$155:$CD$1048576,0),MATCH((CUADRO!J$4&amp;$E435),'Hoja de Trabajo para listado'!$CD$151:$DC$151,0)),0)</f>
        <v>0</v>
      </c>
      <c r="K435" s="243">
        <f ca="1">+IFERROR(INDEX('Hoja de Trabajo para listado'!$A$155:$Z$1048576,MATCH($A435,'Hoja de Trabajo para listado'!$A$155:$A$1048576,0),MATCH((CUADRO!K$4&amp;$E435),'Hoja de Trabajo para listado'!$A$151:$Z$151,0)),0)+IFERROR(INDEX('Hoja de Trabajo para listado'!$AB$155:$BA$1048576,MATCH($A435,'Hoja de Trabajo para listado'!$AB$155:$AB$1048576,0),MATCH((CUADRO!K$4&amp;$E435),'Hoja de Trabajo para listado'!$AB$151:$BA$151,0)),0)+IFERROR(INDEX('Hoja de Trabajo para listado'!$BC$155:$CB$1048576,MATCH($A435,'Hoja de Trabajo para listado'!$BC$155:$BC$1048576,0),MATCH((CUADRO!K$4&amp;$E435),'Hoja de Trabajo para listado'!$BC$151:$CB$151,0)),0)+IFERROR(INDEX('Hoja de Trabajo para listado'!$DE$153:$DG$274,MATCH($A435,'Hoja de Trabajo para listado'!$DE$153:$DE$1048576,0),MATCH((CUADRO!K$4&amp;$E435),'Hoja de Trabajo para listado'!$DE$151:$DG$151,0)),0)+IFERROR(INDEX('Hoja de Trabajo para listado'!$CD$155:$DC$1048576,MATCH($A435,'Hoja de Trabajo para listado'!$CD$155:$CD$1048576,0),MATCH((CUADRO!K$4&amp;$E435),'Hoja de Trabajo para listado'!$CD$151:$DC$151,0)),0)</f>
        <v>0</v>
      </c>
      <c r="L435" s="243">
        <f ca="1">+IFERROR(INDEX('Hoja de Trabajo para listado'!$A$155:$Z$1048576,MATCH($A435,'Hoja de Trabajo para listado'!$A$155:$A$1048576,0),MATCH((CUADRO!L$4&amp;$E435),'Hoja de Trabajo para listado'!$A$151:$Z$151,0)),0)+IFERROR(INDEX('Hoja de Trabajo para listado'!$AB$155:$BA$1048576,MATCH($A435,'Hoja de Trabajo para listado'!$AB$155:$AB$1048576,0),MATCH((CUADRO!L$4&amp;$E435),'Hoja de Trabajo para listado'!$AB$151:$BA$151,0)),0)+IFERROR(INDEX('Hoja de Trabajo para listado'!$BC$155:$CB$1048576,MATCH($A435,'Hoja de Trabajo para listado'!$BC$155:$BC$1048576,0),MATCH((CUADRO!L$4&amp;$E435),'Hoja de Trabajo para listado'!$BC$151:$CB$151,0)),0)+IFERROR(INDEX('Hoja de Trabajo para listado'!$DE$153:$DG$274,MATCH($A435,'Hoja de Trabajo para listado'!$DE$153:$DE$1048576,0),MATCH((CUADRO!L$4&amp;$E435),'Hoja de Trabajo para listado'!$DE$151:$DG$151,0)),0)+IFERROR(INDEX('Hoja de Trabajo para listado'!$CD$155:$DC$1048576,MATCH($A435,'Hoja de Trabajo para listado'!$CD$155:$CD$1048576,0),MATCH((CUADRO!L$4&amp;$E435),'Hoja de Trabajo para listado'!$CD$151:$DC$151,0)),0)</f>
        <v>0</v>
      </c>
      <c r="M435" s="243">
        <f ca="1">+IFERROR(INDEX('Hoja de Trabajo para listado'!$A$155:$Z$1048576,MATCH($A435,'Hoja de Trabajo para listado'!$A$155:$A$1048576,0),MATCH((CUADRO!M$4&amp;$E435),'Hoja de Trabajo para listado'!$A$151:$Z$151,0)),0)+IFERROR(INDEX('Hoja de Trabajo para listado'!$AB$155:$BA$1048576,MATCH($A435,'Hoja de Trabajo para listado'!$AB$155:$AB$1048576,0),MATCH((CUADRO!M$4&amp;$E435),'Hoja de Trabajo para listado'!$AB$151:$BA$151,0)),0)+IFERROR(INDEX('Hoja de Trabajo para listado'!$BC$155:$CB$1048576,MATCH($A435,'Hoja de Trabajo para listado'!$BC$155:$BC$1048576,0),MATCH((CUADRO!M$4&amp;$E435),'Hoja de Trabajo para listado'!$BC$151:$CB$151,0)),0)+IFERROR(INDEX('Hoja de Trabajo para listado'!$DE$153:$DG$274,MATCH($A435,'Hoja de Trabajo para listado'!$DE$153:$DE$1048576,0),MATCH((CUADRO!M$4&amp;$E435),'Hoja de Trabajo para listado'!$DE$151:$DG$151,0)),0)+IFERROR(INDEX('Hoja de Trabajo para listado'!$CD$155:$DC$1048576,MATCH($A435,'Hoja de Trabajo para listado'!$CD$155:$CD$1048576,0),MATCH((CUADRO!M$4&amp;$E435),'Hoja de Trabajo para listado'!$CD$151:$DC$151,0)),0)</f>
        <v>0</v>
      </c>
      <c r="N435" s="243">
        <f ca="1">+IFERROR(INDEX('Hoja de Trabajo para listado'!$A$155:$Z$1048576,MATCH($A435,'Hoja de Trabajo para listado'!$A$155:$A$1048576,0),MATCH((CUADRO!N$4&amp;$E435),'Hoja de Trabajo para listado'!$A$151:$Z$151,0)),0)+IFERROR(INDEX('Hoja de Trabajo para listado'!$AB$155:$BA$1048576,MATCH($A435,'Hoja de Trabajo para listado'!$AB$155:$AB$1048576,0),MATCH((CUADRO!N$4&amp;$E435),'Hoja de Trabajo para listado'!$AB$151:$BA$151,0)),0)+IFERROR(INDEX('Hoja de Trabajo para listado'!$BC$155:$CB$1048576,MATCH($A435,'Hoja de Trabajo para listado'!$BC$155:$BC$1048576,0),MATCH((CUADRO!N$4&amp;$E435),'Hoja de Trabajo para listado'!$BC$151:$CB$151,0)),0)+IFERROR(INDEX('Hoja de Trabajo para listado'!$DE$153:$DG$274,MATCH($A435,'Hoja de Trabajo para listado'!$DE$153:$DE$1048576,0),MATCH((CUADRO!N$4&amp;$E435),'Hoja de Trabajo para listado'!$DE$151:$DG$151,0)),0)+IFERROR(INDEX('Hoja de Trabajo para listado'!$CD$155:$DC$1048576,MATCH($A435,'Hoja de Trabajo para listado'!$CD$155:$CD$1048576,0),MATCH((CUADRO!N$4&amp;$E435),'Hoja de Trabajo para listado'!$CD$151:$DC$151,0)),0)</f>
        <v>0</v>
      </c>
      <c r="O435" s="243">
        <f ca="1">+IFERROR(INDEX('Hoja de Trabajo para listado'!$A$155:$Z$1048576,MATCH($A435,'Hoja de Trabajo para listado'!$A$155:$A$1048576,0),MATCH((CUADRO!O$4&amp;$E435),'Hoja de Trabajo para listado'!$A$151:$Z$151,0)),0)+IFERROR(INDEX('Hoja de Trabajo para listado'!$AB$155:$BA$1048576,MATCH($A435,'Hoja de Trabajo para listado'!$AB$155:$AB$1048576,0),MATCH((CUADRO!O$4&amp;$E435),'Hoja de Trabajo para listado'!$AB$151:$BA$151,0)),0)+IFERROR(INDEX('Hoja de Trabajo para listado'!$BC$155:$CB$1048576,MATCH($A435,'Hoja de Trabajo para listado'!$BC$155:$BC$1048576,0),MATCH((CUADRO!O$4&amp;$E435),'Hoja de Trabajo para listado'!$BC$151:$CB$151,0)),0)+IFERROR(INDEX('Hoja de Trabajo para listado'!$DE$153:$DG$274,MATCH($A435,'Hoja de Trabajo para listado'!$DE$153:$DE$1048576,0),MATCH((CUADRO!O$4&amp;$E435),'Hoja de Trabajo para listado'!$DE$151:$DG$151,0)),0)+IFERROR(INDEX('Hoja de Trabajo para listado'!$CD$155:$DC$1048576,MATCH($A435,'Hoja de Trabajo para listado'!$CD$155:$CD$1048576,0),MATCH((CUADRO!O$4&amp;$E435),'Hoja de Trabajo para listado'!$CD$151:$DC$151,0)),0)</f>
        <v>0</v>
      </c>
      <c r="P435" s="243">
        <f ca="1">+IFERROR(INDEX('Hoja de Trabajo para listado'!$A$155:$Z$1048576,MATCH($A435,'Hoja de Trabajo para listado'!$A$155:$A$1048576,0),MATCH((CUADRO!P$4&amp;$E435),'Hoja de Trabajo para listado'!$A$151:$Z$151,0)),0)+IFERROR(INDEX('Hoja de Trabajo para listado'!$AB$155:$BA$1048576,MATCH($A435,'Hoja de Trabajo para listado'!$AB$155:$AB$1048576,0),MATCH((CUADRO!P$4&amp;$E435),'Hoja de Trabajo para listado'!$AB$151:$BA$151,0)),0)+IFERROR(INDEX('Hoja de Trabajo para listado'!$BC$155:$CB$1048576,MATCH($A435,'Hoja de Trabajo para listado'!$BC$155:$BC$1048576,0),MATCH((CUADRO!P$4&amp;$E435),'Hoja de Trabajo para listado'!$BC$151:$CB$151,0)),0)+IFERROR(INDEX('Hoja de Trabajo para listado'!$DE$153:$DG$274,MATCH($A435,'Hoja de Trabajo para listado'!$DE$153:$DE$1048576,0),MATCH((CUADRO!P$4&amp;$E435),'Hoja de Trabajo para listado'!$DE$151:$DG$151,0)),0)+IFERROR(INDEX('Hoja de Trabajo para listado'!$CD$155:$DC$1048576,MATCH($A435,'Hoja de Trabajo para listado'!$CD$155:$CD$1048576,0),MATCH((CUADRO!P$4&amp;$E435),'Hoja de Trabajo para listado'!$CD$151:$DC$151,0)),0)</f>
        <v>0</v>
      </c>
      <c r="Q435" s="243">
        <f ca="1">+IFERROR(INDEX('Hoja de Trabajo para listado'!$A$155:$Z$1048576,MATCH($A435,'Hoja de Trabajo para listado'!$A$155:$A$1048576,0),MATCH((CUADRO!Q$4&amp;$E435),'Hoja de Trabajo para listado'!$A$151:$Z$151,0)),0)+IFERROR(INDEX('Hoja de Trabajo para listado'!$AB$155:$BA$1048576,MATCH($A435,'Hoja de Trabajo para listado'!$AB$155:$AB$1048576,0),MATCH((CUADRO!Q$4&amp;$E435),'Hoja de Trabajo para listado'!$AB$151:$BA$151,0)),0)+IFERROR(INDEX('Hoja de Trabajo para listado'!$BC$155:$CB$1048576,MATCH($A435,'Hoja de Trabajo para listado'!$BC$155:$BC$1048576,0),MATCH((CUADRO!Q$4&amp;$E435),'Hoja de Trabajo para listado'!$BC$151:$CB$151,0)),0)+IFERROR(INDEX('Hoja de Trabajo para listado'!$DE$153:$DG$274,MATCH($A435,'Hoja de Trabajo para listado'!$DE$153:$DE$1048576,0),MATCH((CUADRO!Q$4&amp;$E435),'Hoja de Trabajo para listado'!$DE$151:$DG$151,0)),0)+IFERROR(INDEX('Hoja de Trabajo para listado'!$CD$155:$DC$1048576,MATCH($A435,'Hoja de Trabajo para listado'!$CD$155:$CD$1048576,0),MATCH((CUADRO!Q$4&amp;$E435),'Hoja de Trabajo para listado'!$CD$151:$DC$151,0)),0)</f>
        <v>0</v>
      </c>
      <c r="R435" s="243">
        <f t="shared" ca="1" si="19"/>
        <v>0</v>
      </c>
      <c r="S435" s="249"/>
      <c r="T435" s="243">
        <f ca="1">+T436</f>
        <v>0</v>
      </c>
      <c r="U435" s="242">
        <f t="shared" si="20"/>
        <v>1</v>
      </c>
      <c r="V435" s="333" t="str">
        <f>+VLOOKUP(A435,bd_lista!$A$3:$E$592,5,FALSE)</f>
        <v>Gobiernos Autónomos Departamentales</v>
      </c>
      <c r="W435" s="387" t="str">
        <f>+V435</f>
        <v>Gobiernos Autónomos Departamentales</v>
      </c>
      <c r="X435" s="242">
        <f>+VLOOKUP(A435,[4]Sheet1!$A$13:$D$744,4,FALSE)</f>
        <v>0</v>
      </c>
      <c r="Y435" s="242" t="e">
        <f>+VLOOKUP(X435,bd_lista!$A$3:$C$592,3,FALSE)</f>
        <v>#N/A</v>
      </c>
      <c r="Z435" s="294">
        <f>+X435</f>
        <v>0</v>
      </c>
      <c r="AA435" s="295" t="e">
        <f>+Y435</f>
        <v>#N/A</v>
      </c>
    </row>
    <row r="436" spans="1:27" customFormat="1" ht="27" hidden="1" customHeight="1">
      <c r="A436" s="32">
        <v>909</v>
      </c>
      <c r="B436" s="393"/>
      <c r="C436" s="247" t="str">
        <f>+VLOOKUP(A436,bd_lista!$A$3:$C$592,3,FALSE)</f>
        <v>Gobierno Autónomo Departamental de Pando</v>
      </c>
      <c r="D436" s="390"/>
      <c r="E436" s="244" t="s">
        <v>1305</v>
      </c>
      <c r="F436" s="243">
        <f ca="1">+IFERROR(INDEX('Hoja de Trabajo para listado'!$A$155:$Z$1048576,MATCH($A436,'Hoja de Trabajo para listado'!$A$155:$A$1048576,0),MATCH((CUADRO!F$4&amp;$E436),'Hoja de Trabajo para listado'!$A$151:$Z$151,0)),0)+IFERROR(INDEX('Hoja de Trabajo para listado'!$AB$155:$BA$1048576,MATCH($A436,'Hoja de Trabajo para listado'!$AB$155:$AB$1048576,0),MATCH((CUADRO!F$4&amp;$E436),'Hoja de Trabajo para listado'!$AB$151:$BA$151,0)),0)+IFERROR(INDEX('Hoja de Trabajo para listado'!$BC$155:$CB$1048576,MATCH($A436,'Hoja de Trabajo para listado'!$BC$155:$BC$1048576,0),MATCH((CUADRO!F$4&amp;$E436),'Hoja de Trabajo para listado'!$BC$151:$CB$151,0)),0)+IFERROR(INDEX('Hoja de Trabajo para listado'!$DE$153:$DG$274,MATCH($A436,'Hoja de Trabajo para listado'!$DE$153:$DE$1048576,0),MATCH((CUADRO!F$4&amp;$E436),'Hoja de Trabajo para listado'!$DE$151:$DG$151,0)),0)+IFERROR(INDEX('Hoja de Trabajo para listado'!$CD$155:$DC$1048576,MATCH($A436,'Hoja de Trabajo para listado'!$CD$155:$CD$1048576,0),MATCH((CUADRO!F$4&amp;$E436),'Hoja de Trabajo para listado'!$CD$151:$DC$151,0)),0)</f>
        <v>0</v>
      </c>
      <c r="G436" s="243">
        <f ca="1">+IFERROR(INDEX('Hoja de Trabajo para listado'!$A$155:$Z$1048576,MATCH($A436,'Hoja de Trabajo para listado'!$A$155:$A$1048576,0),MATCH((CUADRO!G$4&amp;$E436),'Hoja de Trabajo para listado'!$A$151:$Z$151,0)),0)+IFERROR(INDEX('Hoja de Trabajo para listado'!$AB$155:$BA$1048576,MATCH($A436,'Hoja de Trabajo para listado'!$AB$155:$AB$1048576,0),MATCH((CUADRO!G$4&amp;$E436),'Hoja de Trabajo para listado'!$AB$151:$BA$151,0)),0)+IFERROR(INDEX('Hoja de Trabajo para listado'!$BC$155:$CB$1048576,MATCH($A436,'Hoja de Trabajo para listado'!$BC$155:$BC$1048576,0),MATCH((CUADRO!G$4&amp;$E436),'Hoja de Trabajo para listado'!$BC$151:$CB$151,0)),0)+IFERROR(INDEX('Hoja de Trabajo para listado'!$DE$153:$DG$274,MATCH($A436,'Hoja de Trabajo para listado'!$DE$153:$DE$1048576,0),MATCH((CUADRO!G$4&amp;$E436),'Hoja de Trabajo para listado'!$DE$151:$DG$151,0)),0)+IFERROR(INDEX('Hoja de Trabajo para listado'!$CD$155:$DC$1048576,MATCH($A436,'Hoja de Trabajo para listado'!$CD$155:$CD$1048576,0),MATCH((CUADRO!G$4&amp;$E436),'Hoja de Trabajo para listado'!$CD$151:$DC$151,0)),0)</f>
        <v>0</v>
      </c>
      <c r="H436" s="243">
        <f ca="1">+IFERROR(INDEX('Hoja de Trabajo para listado'!$A$155:$Z$1048576,MATCH($A436,'Hoja de Trabajo para listado'!$A$155:$A$1048576,0),MATCH((CUADRO!H$4&amp;$E436),'Hoja de Trabajo para listado'!$A$151:$Z$151,0)),0)+IFERROR(INDEX('Hoja de Trabajo para listado'!$AB$155:$BA$1048576,MATCH($A436,'Hoja de Trabajo para listado'!$AB$155:$AB$1048576,0),MATCH((CUADRO!H$4&amp;$E436),'Hoja de Trabajo para listado'!$AB$151:$BA$151,0)),0)+IFERROR(INDEX('Hoja de Trabajo para listado'!$BC$155:$CB$1048576,MATCH($A436,'Hoja de Trabajo para listado'!$BC$155:$BC$1048576,0),MATCH((CUADRO!H$4&amp;$E436),'Hoja de Trabajo para listado'!$BC$151:$CB$151,0)),0)+IFERROR(INDEX('Hoja de Trabajo para listado'!$DE$153:$DG$274,MATCH($A436,'Hoja de Trabajo para listado'!$DE$153:$DE$1048576,0),MATCH((CUADRO!H$4&amp;$E436),'Hoja de Trabajo para listado'!$DE$151:$DG$151,0)),0)+IFERROR(INDEX('Hoja de Trabajo para listado'!$CD$155:$DC$1048576,MATCH($A436,'Hoja de Trabajo para listado'!$CD$155:$CD$1048576,0),MATCH((CUADRO!H$4&amp;$E436),'Hoja de Trabajo para listado'!$CD$151:$DC$151,0)),0)</f>
        <v>0</v>
      </c>
      <c r="I436" s="243">
        <f ca="1">+IFERROR(INDEX('Hoja de Trabajo para listado'!$A$155:$Z$1048576,MATCH($A436,'Hoja de Trabajo para listado'!$A$155:$A$1048576,0),MATCH((CUADRO!I$4&amp;$E436),'Hoja de Trabajo para listado'!$A$151:$Z$151,0)),0)+IFERROR(INDEX('Hoja de Trabajo para listado'!$AB$155:$BA$1048576,MATCH($A436,'Hoja de Trabajo para listado'!$AB$155:$AB$1048576,0),MATCH((CUADRO!I$4&amp;$E436),'Hoja de Trabajo para listado'!$AB$151:$BA$151,0)),0)+IFERROR(INDEX('Hoja de Trabajo para listado'!$BC$155:$CB$1048576,MATCH($A436,'Hoja de Trabajo para listado'!$BC$155:$BC$1048576,0),MATCH((CUADRO!I$4&amp;$E436),'Hoja de Trabajo para listado'!$BC$151:$CB$151,0)),0)+IFERROR(INDEX('Hoja de Trabajo para listado'!$DE$153:$DG$274,MATCH($A436,'Hoja de Trabajo para listado'!$DE$153:$DE$1048576,0),MATCH((CUADRO!I$4&amp;$E436),'Hoja de Trabajo para listado'!$DE$151:$DG$151,0)),0)+IFERROR(INDEX('Hoja de Trabajo para listado'!$CD$155:$DC$1048576,MATCH($A436,'Hoja de Trabajo para listado'!$CD$155:$CD$1048576,0),MATCH((CUADRO!I$4&amp;$E436),'Hoja de Trabajo para listado'!$CD$151:$DC$151,0)),0)</f>
        <v>0</v>
      </c>
      <c r="J436" s="243">
        <f ca="1">+IFERROR(INDEX('Hoja de Trabajo para listado'!$A$155:$Z$1048576,MATCH($A436,'Hoja de Trabajo para listado'!$A$155:$A$1048576,0),MATCH((CUADRO!J$4&amp;$E436),'Hoja de Trabajo para listado'!$A$151:$Z$151,0)),0)+IFERROR(INDEX('Hoja de Trabajo para listado'!$AB$155:$BA$1048576,MATCH($A436,'Hoja de Trabajo para listado'!$AB$155:$AB$1048576,0),MATCH((CUADRO!J$4&amp;$E436),'Hoja de Trabajo para listado'!$AB$151:$BA$151,0)),0)+IFERROR(INDEX('Hoja de Trabajo para listado'!$BC$155:$CB$1048576,MATCH($A436,'Hoja de Trabajo para listado'!$BC$155:$BC$1048576,0),MATCH((CUADRO!J$4&amp;$E436),'Hoja de Trabajo para listado'!$BC$151:$CB$151,0)),0)+IFERROR(INDEX('Hoja de Trabajo para listado'!$DE$153:$DG$274,MATCH($A436,'Hoja de Trabajo para listado'!$DE$153:$DE$1048576,0),MATCH((CUADRO!J$4&amp;$E436),'Hoja de Trabajo para listado'!$DE$151:$DG$151,0)),0)+IFERROR(INDEX('Hoja de Trabajo para listado'!$CD$155:$DC$1048576,MATCH($A436,'Hoja de Trabajo para listado'!$CD$155:$CD$1048576,0),MATCH((CUADRO!J$4&amp;$E436),'Hoja de Trabajo para listado'!$CD$151:$DC$151,0)),0)</f>
        <v>0</v>
      </c>
      <c r="K436" s="243">
        <f ca="1">+IFERROR(INDEX('Hoja de Trabajo para listado'!$A$155:$Z$1048576,MATCH($A436,'Hoja de Trabajo para listado'!$A$155:$A$1048576,0),MATCH((CUADRO!K$4&amp;$E436),'Hoja de Trabajo para listado'!$A$151:$Z$151,0)),0)+IFERROR(INDEX('Hoja de Trabajo para listado'!$AB$155:$BA$1048576,MATCH($A436,'Hoja de Trabajo para listado'!$AB$155:$AB$1048576,0),MATCH((CUADRO!K$4&amp;$E436),'Hoja de Trabajo para listado'!$AB$151:$BA$151,0)),0)+IFERROR(INDEX('Hoja de Trabajo para listado'!$BC$155:$CB$1048576,MATCH($A436,'Hoja de Trabajo para listado'!$BC$155:$BC$1048576,0),MATCH((CUADRO!K$4&amp;$E436),'Hoja de Trabajo para listado'!$BC$151:$CB$151,0)),0)+IFERROR(INDEX('Hoja de Trabajo para listado'!$DE$153:$DG$274,MATCH($A436,'Hoja de Trabajo para listado'!$DE$153:$DE$1048576,0),MATCH((CUADRO!K$4&amp;$E436),'Hoja de Trabajo para listado'!$DE$151:$DG$151,0)),0)+IFERROR(INDEX('Hoja de Trabajo para listado'!$CD$155:$DC$1048576,MATCH($A436,'Hoja de Trabajo para listado'!$CD$155:$CD$1048576,0),MATCH((CUADRO!K$4&amp;$E436),'Hoja de Trabajo para listado'!$CD$151:$DC$151,0)),0)</f>
        <v>0</v>
      </c>
      <c r="L436" s="243">
        <f ca="1">+IFERROR(INDEX('Hoja de Trabajo para listado'!$A$155:$Z$1048576,MATCH($A436,'Hoja de Trabajo para listado'!$A$155:$A$1048576,0),MATCH((CUADRO!L$4&amp;$E436),'Hoja de Trabajo para listado'!$A$151:$Z$151,0)),0)+IFERROR(INDEX('Hoja de Trabajo para listado'!$AB$155:$BA$1048576,MATCH($A436,'Hoja de Trabajo para listado'!$AB$155:$AB$1048576,0),MATCH((CUADRO!L$4&amp;$E436),'Hoja de Trabajo para listado'!$AB$151:$BA$151,0)),0)+IFERROR(INDEX('Hoja de Trabajo para listado'!$BC$155:$CB$1048576,MATCH($A436,'Hoja de Trabajo para listado'!$BC$155:$BC$1048576,0),MATCH((CUADRO!L$4&amp;$E436),'Hoja de Trabajo para listado'!$BC$151:$CB$151,0)),0)+IFERROR(INDEX('Hoja de Trabajo para listado'!$DE$153:$DG$274,MATCH($A436,'Hoja de Trabajo para listado'!$DE$153:$DE$1048576,0),MATCH((CUADRO!L$4&amp;$E436),'Hoja de Trabajo para listado'!$DE$151:$DG$151,0)),0)+IFERROR(INDEX('Hoja de Trabajo para listado'!$CD$155:$DC$1048576,MATCH($A436,'Hoja de Trabajo para listado'!$CD$155:$CD$1048576,0),MATCH((CUADRO!L$4&amp;$E436),'Hoja de Trabajo para listado'!$CD$151:$DC$151,0)),0)</f>
        <v>0</v>
      </c>
      <c r="M436" s="243">
        <f ca="1">+IFERROR(INDEX('Hoja de Trabajo para listado'!$A$155:$Z$1048576,MATCH($A436,'Hoja de Trabajo para listado'!$A$155:$A$1048576,0),MATCH((CUADRO!M$4&amp;$E436),'Hoja de Trabajo para listado'!$A$151:$Z$151,0)),0)+IFERROR(INDEX('Hoja de Trabajo para listado'!$AB$155:$BA$1048576,MATCH($A436,'Hoja de Trabajo para listado'!$AB$155:$AB$1048576,0),MATCH((CUADRO!M$4&amp;$E436),'Hoja de Trabajo para listado'!$AB$151:$BA$151,0)),0)+IFERROR(INDEX('Hoja de Trabajo para listado'!$BC$155:$CB$1048576,MATCH($A436,'Hoja de Trabajo para listado'!$BC$155:$BC$1048576,0),MATCH((CUADRO!M$4&amp;$E436),'Hoja de Trabajo para listado'!$BC$151:$CB$151,0)),0)+IFERROR(INDEX('Hoja de Trabajo para listado'!$DE$153:$DG$274,MATCH($A436,'Hoja de Trabajo para listado'!$DE$153:$DE$1048576,0),MATCH((CUADRO!M$4&amp;$E436),'Hoja de Trabajo para listado'!$DE$151:$DG$151,0)),0)+IFERROR(INDEX('Hoja de Trabajo para listado'!$CD$155:$DC$1048576,MATCH($A436,'Hoja de Trabajo para listado'!$CD$155:$CD$1048576,0),MATCH((CUADRO!M$4&amp;$E436),'Hoja de Trabajo para listado'!$CD$151:$DC$151,0)),0)</f>
        <v>0</v>
      </c>
      <c r="N436" s="243">
        <f ca="1">+IFERROR(INDEX('Hoja de Trabajo para listado'!$A$155:$Z$1048576,MATCH($A436,'Hoja de Trabajo para listado'!$A$155:$A$1048576,0),MATCH((CUADRO!N$4&amp;$E436),'Hoja de Trabajo para listado'!$A$151:$Z$151,0)),0)+IFERROR(INDEX('Hoja de Trabajo para listado'!$AB$155:$BA$1048576,MATCH($A436,'Hoja de Trabajo para listado'!$AB$155:$AB$1048576,0),MATCH((CUADRO!N$4&amp;$E436),'Hoja de Trabajo para listado'!$AB$151:$BA$151,0)),0)+IFERROR(INDEX('Hoja de Trabajo para listado'!$BC$155:$CB$1048576,MATCH($A436,'Hoja de Trabajo para listado'!$BC$155:$BC$1048576,0),MATCH((CUADRO!N$4&amp;$E436),'Hoja de Trabajo para listado'!$BC$151:$CB$151,0)),0)+IFERROR(INDEX('Hoja de Trabajo para listado'!$DE$153:$DG$274,MATCH($A436,'Hoja de Trabajo para listado'!$DE$153:$DE$1048576,0),MATCH((CUADRO!N$4&amp;$E436),'Hoja de Trabajo para listado'!$DE$151:$DG$151,0)),0)+IFERROR(INDEX('Hoja de Trabajo para listado'!$CD$155:$DC$1048576,MATCH($A436,'Hoja de Trabajo para listado'!$CD$155:$CD$1048576,0),MATCH((CUADRO!N$4&amp;$E436),'Hoja de Trabajo para listado'!$CD$151:$DC$151,0)),0)</f>
        <v>0</v>
      </c>
      <c r="O436" s="243">
        <f ca="1">+IFERROR(INDEX('Hoja de Trabajo para listado'!$A$155:$Z$1048576,MATCH($A436,'Hoja de Trabajo para listado'!$A$155:$A$1048576,0),MATCH((CUADRO!O$4&amp;$E436),'Hoja de Trabajo para listado'!$A$151:$Z$151,0)),0)+IFERROR(INDEX('Hoja de Trabajo para listado'!$AB$155:$BA$1048576,MATCH($A436,'Hoja de Trabajo para listado'!$AB$155:$AB$1048576,0),MATCH((CUADRO!O$4&amp;$E436),'Hoja de Trabajo para listado'!$AB$151:$BA$151,0)),0)+IFERROR(INDEX('Hoja de Trabajo para listado'!$BC$155:$CB$1048576,MATCH($A436,'Hoja de Trabajo para listado'!$BC$155:$BC$1048576,0),MATCH((CUADRO!O$4&amp;$E436),'Hoja de Trabajo para listado'!$BC$151:$CB$151,0)),0)+IFERROR(INDEX('Hoja de Trabajo para listado'!$DE$153:$DG$274,MATCH($A436,'Hoja de Trabajo para listado'!$DE$153:$DE$1048576,0),MATCH((CUADRO!O$4&amp;$E436),'Hoja de Trabajo para listado'!$DE$151:$DG$151,0)),0)+IFERROR(INDEX('Hoja de Trabajo para listado'!$CD$155:$DC$1048576,MATCH($A436,'Hoja de Trabajo para listado'!$CD$155:$CD$1048576,0),MATCH((CUADRO!O$4&amp;$E436),'Hoja de Trabajo para listado'!$CD$151:$DC$151,0)),0)</f>
        <v>0</v>
      </c>
      <c r="P436" s="243">
        <f ca="1">+IFERROR(INDEX('Hoja de Trabajo para listado'!$A$155:$Z$1048576,MATCH($A436,'Hoja de Trabajo para listado'!$A$155:$A$1048576,0),MATCH((CUADRO!P$4&amp;$E436),'Hoja de Trabajo para listado'!$A$151:$Z$151,0)),0)+IFERROR(INDEX('Hoja de Trabajo para listado'!$AB$155:$BA$1048576,MATCH($A436,'Hoja de Trabajo para listado'!$AB$155:$AB$1048576,0),MATCH((CUADRO!P$4&amp;$E436),'Hoja de Trabajo para listado'!$AB$151:$BA$151,0)),0)+IFERROR(INDEX('Hoja de Trabajo para listado'!$BC$155:$CB$1048576,MATCH($A436,'Hoja de Trabajo para listado'!$BC$155:$BC$1048576,0),MATCH((CUADRO!P$4&amp;$E436),'Hoja de Trabajo para listado'!$BC$151:$CB$151,0)),0)+IFERROR(INDEX('Hoja de Trabajo para listado'!$DE$153:$DG$274,MATCH($A436,'Hoja de Trabajo para listado'!$DE$153:$DE$1048576,0),MATCH((CUADRO!P$4&amp;$E436),'Hoja de Trabajo para listado'!$DE$151:$DG$151,0)),0)+IFERROR(INDEX('Hoja de Trabajo para listado'!$CD$155:$DC$1048576,MATCH($A436,'Hoja de Trabajo para listado'!$CD$155:$CD$1048576,0),MATCH((CUADRO!P$4&amp;$E436),'Hoja de Trabajo para listado'!$CD$151:$DC$151,0)),0)</f>
        <v>0</v>
      </c>
      <c r="Q436" s="243">
        <f ca="1">+IFERROR(INDEX('Hoja de Trabajo para listado'!$A$155:$Z$1048576,MATCH($A436,'Hoja de Trabajo para listado'!$A$155:$A$1048576,0),MATCH((CUADRO!Q$4&amp;$E436),'Hoja de Trabajo para listado'!$A$151:$Z$151,0)),0)+IFERROR(INDEX('Hoja de Trabajo para listado'!$AB$155:$BA$1048576,MATCH($A436,'Hoja de Trabajo para listado'!$AB$155:$AB$1048576,0),MATCH((CUADRO!Q$4&amp;$E436),'Hoja de Trabajo para listado'!$AB$151:$BA$151,0)),0)+IFERROR(INDEX('Hoja de Trabajo para listado'!$BC$155:$CB$1048576,MATCH($A436,'Hoja de Trabajo para listado'!$BC$155:$BC$1048576,0),MATCH((CUADRO!Q$4&amp;$E436),'Hoja de Trabajo para listado'!$BC$151:$CB$151,0)),0)+IFERROR(INDEX('Hoja de Trabajo para listado'!$DE$153:$DG$274,MATCH($A436,'Hoja de Trabajo para listado'!$DE$153:$DE$1048576,0),MATCH((CUADRO!Q$4&amp;$E436),'Hoja de Trabajo para listado'!$DE$151:$DG$151,0)),0)+IFERROR(INDEX('Hoja de Trabajo para listado'!$CD$155:$DC$1048576,MATCH($A436,'Hoja de Trabajo para listado'!$CD$155:$CD$1048576,0),MATCH((CUADRO!Q$4&amp;$E436),'Hoja de Trabajo para listado'!$CD$151:$DC$151,0)),0)</f>
        <v>0</v>
      </c>
      <c r="R436" s="243">
        <f t="shared" ca="1" si="19"/>
        <v>0</v>
      </c>
      <c r="S436" s="249">
        <f ca="1">+R435+R436</f>
        <v>0</v>
      </c>
      <c r="T436" s="243">
        <f ca="1">+S436</f>
        <v>0</v>
      </c>
      <c r="U436" s="242">
        <f t="shared" si="20"/>
        <v>2</v>
      </c>
      <c r="V436" s="333" t="str">
        <f>+VLOOKUP(A436,bd_lista!$A$3:$E$592,5,FALSE)</f>
        <v>Gobiernos Autónomos Departamentales</v>
      </c>
      <c r="W436" s="388"/>
      <c r="X436" s="242">
        <f>+VLOOKUP(A436,[4]Sheet1!$A$13:$D$744,4,FALSE)</f>
        <v>0</v>
      </c>
      <c r="Y436" s="242" t="e">
        <f>+VLOOKUP(X436,bd_lista!$A$3:$C$592,3,FALSE)</f>
        <v>#N/A</v>
      </c>
      <c r="Z436" s="292"/>
      <c r="AA436" s="293"/>
    </row>
    <row r="437" spans="1:27" customFormat="1" ht="15" hidden="1" customHeight="1">
      <c r="A437" s="32">
        <v>951</v>
      </c>
      <c r="B437" s="392">
        <f>+A437</f>
        <v>951</v>
      </c>
      <c r="C437" s="247" t="str">
        <f>+VLOOKUP(A437,bd_lista!$A$3:$C$592,3,FALSE)</f>
        <v>Banco Central de Bolivia</v>
      </c>
      <c r="D437" s="389" t="str">
        <f>+C437</f>
        <v>Banco Central de Bolivia</v>
      </c>
      <c r="E437" s="242" t="s">
        <v>1304</v>
      </c>
      <c r="F437" s="243">
        <f ca="1">+IFERROR(INDEX('Hoja de Trabajo para listado'!$A$155:$Z$1048576,MATCH($A437,'Hoja de Trabajo para listado'!$A$155:$A$1048576,0),MATCH((CUADRO!F$4&amp;$E437),'Hoja de Trabajo para listado'!$A$151:$Z$151,0)),0)+IFERROR(INDEX('Hoja de Trabajo para listado'!$AB$155:$BA$1048576,MATCH($A437,'Hoja de Trabajo para listado'!$AB$155:$AB$1048576,0),MATCH((CUADRO!F$4&amp;$E437),'Hoja de Trabajo para listado'!$AB$151:$BA$151,0)),0)+IFERROR(INDEX('Hoja de Trabajo para listado'!$BC$155:$CB$1048576,MATCH($A437,'Hoja de Trabajo para listado'!$BC$155:$BC$1048576,0),MATCH((CUADRO!F$4&amp;$E437),'Hoja de Trabajo para listado'!$BC$151:$CB$151,0)),0)+IFERROR(INDEX('Hoja de Trabajo para listado'!$DE$153:$DG$274,MATCH($A437,'Hoja de Trabajo para listado'!$DE$153:$DE$1048576,0),MATCH((CUADRO!F$4&amp;$E437),'Hoja de Trabajo para listado'!$DE$151:$DG$151,0)),0)+IFERROR(INDEX('Hoja de Trabajo para listado'!$CD$155:$DC$1048576,MATCH($A437,'Hoja de Trabajo para listado'!$CD$155:$CD$1048576,0),MATCH((CUADRO!F$4&amp;$E437),'Hoja de Trabajo para listado'!$CD$151:$DC$151,0)),0)</f>
        <v>0</v>
      </c>
      <c r="G437" s="243">
        <f ca="1">+IFERROR(INDEX('Hoja de Trabajo para listado'!$A$155:$Z$1048576,MATCH($A437,'Hoja de Trabajo para listado'!$A$155:$A$1048576,0),MATCH((CUADRO!G$4&amp;$E437),'Hoja de Trabajo para listado'!$A$151:$Z$151,0)),0)+IFERROR(INDEX('Hoja de Trabajo para listado'!$AB$155:$BA$1048576,MATCH($A437,'Hoja de Trabajo para listado'!$AB$155:$AB$1048576,0),MATCH((CUADRO!G$4&amp;$E437),'Hoja de Trabajo para listado'!$AB$151:$BA$151,0)),0)+IFERROR(INDEX('Hoja de Trabajo para listado'!$BC$155:$CB$1048576,MATCH($A437,'Hoja de Trabajo para listado'!$BC$155:$BC$1048576,0),MATCH((CUADRO!G$4&amp;$E437),'Hoja de Trabajo para listado'!$BC$151:$CB$151,0)),0)+IFERROR(INDEX('Hoja de Trabajo para listado'!$DE$153:$DG$274,MATCH($A437,'Hoja de Trabajo para listado'!$DE$153:$DE$1048576,0),MATCH((CUADRO!G$4&amp;$E437),'Hoja de Trabajo para listado'!$DE$151:$DG$151,0)),0)+IFERROR(INDEX('Hoja de Trabajo para listado'!$CD$155:$DC$1048576,MATCH($A437,'Hoja de Trabajo para listado'!$CD$155:$CD$1048576,0),MATCH((CUADRO!G$4&amp;$E437),'Hoja de Trabajo para listado'!$CD$151:$DC$151,0)),0)</f>
        <v>0</v>
      </c>
      <c r="H437" s="243">
        <f ca="1">+IFERROR(INDEX('Hoja de Trabajo para listado'!$A$155:$Z$1048576,MATCH($A437,'Hoja de Trabajo para listado'!$A$155:$A$1048576,0),MATCH((CUADRO!H$4&amp;$E437),'Hoja de Trabajo para listado'!$A$151:$Z$151,0)),0)+IFERROR(INDEX('Hoja de Trabajo para listado'!$AB$155:$BA$1048576,MATCH($A437,'Hoja de Trabajo para listado'!$AB$155:$AB$1048576,0),MATCH((CUADRO!H$4&amp;$E437),'Hoja de Trabajo para listado'!$AB$151:$BA$151,0)),0)+IFERROR(INDEX('Hoja de Trabajo para listado'!$BC$155:$CB$1048576,MATCH($A437,'Hoja de Trabajo para listado'!$BC$155:$BC$1048576,0),MATCH((CUADRO!H$4&amp;$E437),'Hoja de Trabajo para listado'!$BC$151:$CB$151,0)),0)+IFERROR(INDEX('Hoja de Trabajo para listado'!$DE$153:$DG$274,MATCH($A437,'Hoja de Trabajo para listado'!$DE$153:$DE$1048576,0),MATCH((CUADRO!H$4&amp;$E437),'Hoja de Trabajo para listado'!$DE$151:$DG$151,0)),0)+IFERROR(INDEX('Hoja de Trabajo para listado'!$CD$155:$DC$1048576,MATCH($A437,'Hoja de Trabajo para listado'!$CD$155:$CD$1048576,0),MATCH((CUADRO!H$4&amp;$E437),'Hoja de Trabajo para listado'!$CD$151:$DC$151,0)),0)</f>
        <v>0</v>
      </c>
      <c r="I437" s="243">
        <f ca="1">+IFERROR(INDEX('Hoja de Trabajo para listado'!$A$155:$Z$1048576,MATCH($A437,'Hoja de Trabajo para listado'!$A$155:$A$1048576,0),MATCH((CUADRO!I$4&amp;$E437),'Hoja de Trabajo para listado'!$A$151:$Z$151,0)),0)+IFERROR(INDEX('Hoja de Trabajo para listado'!$AB$155:$BA$1048576,MATCH($A437,'Hoja de Trabajo para listado'!$AB$155:$AB$1048576,0),MATCH((CUADRO!I$4&amp;$E437),'Hoja de Trabajo para listado'!$AB$151:$BA$151,0)),0)+IFERROR(INDEX('Hoja de Trabajo para listado'!$BC$155:$CB$1048576,MATCH($A437,'Hoja de Trabajo para listado'!$BC$155:$BC$1048576,0),MATCH((CUADRO!I$4&amp;$E437),'Hoja de Trabajo para listado'!$BC$151:$CB$151,0)),0)+IFERROR(INDEX('Hoja de Trabajo para listado'!$DE$153:$DG$274,MATCH($A437,'Hoja de Trabajo para listado'!$DE$153:$DE$1048576,0),MATCH((CUADRO!I$4&amp;$E437),'Hoja de Trabajo para listado'!$DE$151:$DG$151,0)),0)+IFERROR(INDEX('Hoja de Trabajo para listado'!$CD$155:$DC$1048576,MATCH($A437,'Hoja de Trabajo para listado'!$CD$155:$CD$1048576,0),MATCH((CUADRO!I$4&amp;$E437),'Hoja de Trabajo para listado'!$CD$151:$DC$151,0)),0)</f>
        <v>0</v>
      </c>
      <c r="J437" s="243">
        <f ca="1">+IFERROR(INDEX('Hoja de Trabajo para listado'!$A$155:$Z$1048576,MATCH($A437,'Hoja de Trabajo para listado'!$A$155:$A$1048576,0),MATCH((CUADRO!J$4&amp;$E437),'Hoja de Trabajo para listado'!$A$151:$Z$151,0)),0)+IFERROR(INDEX('Hoja de Trabajo para listado'!$AB$155:$BA$1048576,MATCH($A437,'Hoja de Trabajo para listado'!$AB$155:$AB$1048576,0),MATCH((CUADRO!J$4&amp;$E437),'Hoja de Trabajo para listado'!$AB$151:$BA$151,0)),0)+IFERROR(INDEX('Hoja de Trabajo para listado'!$BC$155:$CB$1048576,MATCH($A437,'Hoja de Trabajo para listado'!$BC$155:$BC$1048576,0),MATCH((CUADRO!J$4&amp;$E437),'Hoja de Trabajo para listado'!$BC$151:$CB$151,0)),0)+IFERROR(INDEX('Hoja de Trabajo para listado'!$DE$153:$DG$274,MATCH($A437,'Hoja de Trabajo para listado'!$DE$153:$DE$1048576,0),MATCH((CUADRO!J$4&amp;$E437),'Hoja de Trabajo para listado'!$DE$151:$DG$151,0)),0)+IFERROR(INDEX('Hoja de Trabajo para listado'!$CD$155:$DC$1048576,MATCH($A437,'Hoja de Trabajo para listado'!$CD$155:$CD$1048576,0),MATCH((CUADRO!J$4&amp;$E437),'Hoja de Trabajo para listado'!$CD$151:$DC$151,0)),0)</f>
        <v>0</v>
      </c>
      <c r="K437" s="243">
        <f ca="1">+IFERROR(INDEX('Hoja de Trabajo para listado'!$A$155:$Z$1048576,MATCH($A437,'Hoja de Trabajo para listado'!$A$155:$A$1048576,0),MATCH((CUADRO!K$4&amp;$E437),'Hoja de Trabajo para listado'!$A$151:$Z$151,0)),0)+IFERROR(INDEX('Hoja de Trabajo para listado'!$AB$155:$BA$1048576,MATCH($A437,'Hoja de Trabajo para listado'!$AB$155:$AB$1048576,0),MATCH((CUADRO!K$4&amp;$E437),'Hoja de Trabajo para listado'!$AB$151:$BA$151,0)),0)+IFERROR(INDEX('Hoja de Trabajo para listado'!$BC$155:$CB$1048576,MATCH($A437,'Hoja de Trabajo para listado'!$BC$155:$BC$1048576,0),MATCH((CUADRO!K$4&amp;$E437),'Hoja de Trabajo para listado'!$BC$151:$CB$151,0)),0)+IFERROR(INDEX('Hoja de Trabajo para listado'!$DE$153:$DG$274,MATCH($A437,'Hoja de Trabajo para listado'!$DE$153:$DE$1048576,0),MATCH((CUADRO!K$4&amp;$E437),'Hoja de Trabajo para listado'!$DE$151:$DG$151,0)),0)+IFERROR(INDEX('Hoja de Trabajo para listado'!$CD$155:$DC$1048576,MATCH($A437,'Hoja de Trabajo para listado'!$CD$155:$CD$1048576,0),MATCH((CUADRO!K$4&amp;$E437),'Hoja de Trabajo para listado'!$CD$151:$DC$151,0)),0)</f>
        <v>0</v>
      </c>
      <c r="L437" s="243">
        <f ca="1">+IFERROR(INDEX('Hoja de Trabajo para listado'!$A$155:$Z$1048576,MATCH($A437,'Hoja de Trabajo para listado'!$A$155:$A$1048576,0),MATCH((CUADRO!L$4&amp;$E437),'Hoja de Trabajo para listado'!$A$151:$Z$151,0)),0)+IFERROR(INDEX('Hoja de Trabajo para listado'!$AB$155:$BA$1048576,MATCH($A437,'Hoja de Trabajo para listado'!$AB$155:$AB$1048576,0),MATCH((CUADRO!L$4&amp;$E437),'Hoja de Trabajo para listado'!$AB$151:$BA$151,0)),0)+IFERROR(INDEX('Hoja de Trabajo para listado'!$BC$155:$CB$1048576,MATCH($A437,'Hoja de Trabajo para listado'!$BC$155:$BC$1048576,0),MATCH((CUADRO!L$4&amp;$E437),'Hoja de Trabajo para listado'!$BC$151:$CB$151,0)),0)+IFERROR(INDEX('Hoja de Trabajo para listado'!$DE$153:$DG$274,MATCH($A437,'Hoja de Trabajo para listado'!$DE$153:$DE$1048576,0),MATCH((CUADRO!L$4&amp;$E437),'Hoja de Trabajo para listado'!$DE$151:$DG$151,0)),0)+IFERROR(INDEX('Hoja de Trabajo para listado'!$CD$155:$DC$1048576,MATCH($A437,'Hoja de Trabajo para listado'!$CD$155:$CD$1048576,0),MATCH((CUADRO!L$4&amp;$E437),'Hoja de Trabajo para listado'!$CD$151:$DC$151,0)),0)</f>
        <v>0</v>
      </c>
      <c r="M437" s="243">
        <f ca="1">+IFERROR(INDEX('Hoja de Trabajo para listado'!$A$155:$Z$1048576,MATCH($A437,'Hoja de Trabajo para listado'!$A$155:$A$1048576,0),MATCH((CUADRO!M$4&amp;$E437),'Hoja de Trabajo para listado'!$A$151:$Z$151,0)),0)+IFERROR(INDEX('Hoja de Trabajo para listado'!$AB$155:$BA$1048576,MATCH($A437,'Hoja de Trabajo para listado'!$AB$155:$AB$1048576,0),MATCH((CUADRO!M$4&amp;$E437),'Hoja de Trabajo para listado'!$AB$151:$BA$151,0)),0)+IFERROR(INDEX('Hoja de Trabajo para listado'!$BC$155:$CB$1048576,MATCH($A437,'Hoja de Trabajo para listado'!$BC$155:$BC$1048576,0),MATCH((CUADRO!M$4&amp;$E437),'Hoja de Trabajo para listado'!$BC$151:$CB$151,0)),0)+IFERROR(INDEX('Hoja de Trabajo para listado'!$DE$153:$DG$274,MATCH($A437,'Hoja de Trabajo para listado'!$DE$153:$DE$1048576,0),MATCH((CUADRO!M$4&amp;$E437),'Hoja de Trabajo para listado'!$DE$151:$DG$151,0)),0)+IFERROR(INDEX('Hoja de Trabajo para listado'!$CD$155:$DC$1048576,MATCH($A437,'Hoja de Trabajo para listado'!$CD$155:$CD$1048576,0),MATCH((CUADRO!M$4&amp;$E437),'Hoja de Trabajo para listado'!$CD$151:$DC$151,0)),0)</f>
        <v>0</v>
      </c>
      <c r="N437" s="243">
        <f ca="1">+IFERROR(INDEX('Hoja de Trabajo para listado'!$A$155:$Z$1048576,MATCH($A437,'Hoja de Trabajo para listado'!$A$155:$A$1048576,0),MATCH((CUADRO!N$4&amp;$E437),'Hoja de Trabajo para listado'!$A$151:$Z$151,0)),0)+IFERROR(INDEX('Hoja de Trabajo para listado'!$AB$155:$BA$1048576,MATCH($A437,'Hoja de Trabajo para listado'!$AB$155:$AB$1048576,0),MATCH((CUADRO!N$4&amp;$E437),'Hoja de Trabajo para listado'!$AB$151:$BA$151,0)),0)+IFERROR(INDEX('Hoja de Trabajo para listado'!$BC$155:$CB$1048576,MATCH($A437,'Hoja de Trabajo para listado'!$BC$155:$BC$1048576,0),MATCH((CUADRO!N$4&amp;$E437),'Hoja de Trabajo para listado'!$BC$151:$CB$151,0)),0)+IFERROR(INDEX('Hoja de Trabajo para listado'!$DE$153:$DG$274,MATCH($A437,'Hoja de Trabajo para listado'!$DE$153:$DE$1048576,0),MATCH((CUADRO!N$4&amp;$E437),'Hoja de Trabajo para listado'!$DE$151:$DG$151,0)),0)+IFERROR(INDEX('Hoja de Trabajo para listado'!$CD$155:$DC$1048576,MATCH($A437,'Hoja de Trabajo para listado'!$CD$155:$CD$1048576,0),MATCH((CUADRO!N$4&amp;$E437),'Hoja de Trabajo para listado'!$CD$151:$DC$151,0)),0)</f>
        <v>0</v>
      </c>
      <c r="O437" s="243">
        <f ca="1">+IFERROR(INDEX('Hoja de Trabajo para listado'!$A$155:$Z$1048576,MATCH($A437,'Hoja de Trabajo para listado'!$A$155:$A$1048576,0),MATCH((CUADRO!O$4&amp;$E437),'Hoja de Trabajo para listado'!$A$151:$Z$151,0)),0)+IFERROR(INDEX('Hoja de Trabajo para listado'!$AB$155:$BA$1048576,MATCH($A437,'Hoja de Trabajo para listado'!$AB$155:$AB$1048576,0),MATCH((CUADRO!O$4&amp;$E437),'Hoja de Trabajo para listado'!$AB$151:$BA$151,0)),0)+IFERROR(INDEX('Hoja de Trabajo para listado'!$BC$155:$CB$1048576,MATCH($A437,'Hoja de Trabajo para listado'!$BC$155:$BC$1048576,0),MATCH((CUADRO!O$4&amp;$E437),'Hoja de Trabajo para listado'!$BC$151:$CB$151,0)),0)+IFERROR(INDEX('Hoja de Trabajo para listado'!$DE$153:$DG$274,MATCH($A437,'Hoja de Trabajo para listado'!$DE$153:$DE$1048576,0),MATCH((CUADRO!O$4&amp;$E437),'Hoja de Trabajo para listado'!$DE$151:$DG$151,0)),0)+IFERROR(INDEX('Hoja de Trabajo para listado'!$CD$155:$DC$1048576,MATCH($A437,'Hoja de Trabajo para listado'!$CD$155:$CD$1048576,0),MATCH((CUADRO!O$4&amp;$E437),'Hoja de Trabajo para listado'!$CD$151:$DC$151,0)),0)</f>
        <v>0</v>
      </c>
      <c r="P437" s="243">
        <f ca="1">+IFERROR(INDEX('Hoja de Trabajo para listado'!$A$155:$Z$1048576,MATCH($A437,'Hoja de Trabajo para listado'!$A$155:$A$1048576,0),MATCH((CUADRO!P$4&amp;$E437),'Hoja de Trabajo para listado'!$A$151:$Z$151,0)),0)+IFERROR(INDEX('Hoja de Trabajo para listado'!$AB$155:$BA$1048576,MATCH($A437,'Hoja de Trabajo para listado'!$AB$155:$AB$1048576,0),MATCH((CUADRO!P$4&amp;$E437),'Hoja de Trabajo para listado'!$AB$151:$BA$151,0)),0)+IFERROR(INDEX('Hoja de Trabajo para listado'!$BC$155:$CB$1048576,MATCH($A437,'Hoja de Trabajo para listado'!$BC$155:$BC$1048576,0),MATCH((CUADRO!P$4&amp;$E437),'Hoja de Trabajo para listado'!$BC$151:$CB$151,0)),0)+IFERROR(INDEX('Hoja de Trabajo para listado'!$DE$153:$DG$274,MATCH($A437,'Hoja de Trabajo para listado'!$DE$153:$DE$1048576,0),MATCH((CUADRO!P$4&amp;$E437),'Hoja de Trabajo para listado'!$DE$151:$DG$151,0)),0)+IFERROR(INDEX('Hoja de Trabajo para listado'!$CD$155:$DC$1048576,MATCH($A437,'Hoja de Trabajo para listado'!$CD$155:$CD$1048576,0),MATCH((CUADRO!P$4&amp;$E437),'Hoja de Trabajo para listado'!$CD$151:$DC$151,0)),0)</f>
        <v>0</v>
      </c>
      <c r="Q437" s="243">
        <f ca="1">+IFERROR(INDEX('Hoja de Trabajo para listado'!$A$155:$Z$1048576,MATCH($A437,'Hoja de Trabajo para listado'!$A$155:$A$1048576,0),MATCH((CUADRO!Q$4&amp;$E437),'Hoja de Trabajo para listado'!$A$151:$Z$151,0)),0)+IFERROR(INDEX('Hoja de Trabajo para listado'!$AB$155:$BA$1048576,MATCH($A437,'Hoja de Trabajo para listado'!$AB$155:$AB$1048576,0),MATCH((CUADRO!Q$4&amp;$E437),'Hoja de Trabajo para listado'!$AB$151:$BA$151,0)),0)+IFERROR(INDEX('Hoja de Trabajo para listado'!$BC$155:$CB$1048576,MATCH($A437,'Hoja de Trabajo para listado'!$BC$155:$BC$1048576,0),MATCH((CUADRO!Q$4&amp;$E437),'Hoja de Trabajo para listado'!$BC$151:$CB$151,0)),0)+IFERROR(INDEX('Hoja de Trabajo para listado'!$DE$153:$DG$274,MATCH($A437,'Hoja de Trabajo para listado'!$DE$153:$DE$1048576,0),MATCH((CUADRO!Q$4&amp;$E437),'Hoja de Trabajo para listado'!$DE$151:$DG$151,0)),0)+IFERROR(INDEX('Hoja de Trabajo para listado'!$CD$155:$DC$1048576,MATCH($A437,'Hoja de Trabajo para listado'!$CD$155:$CD$1048576,0),MATCH((CUADRO!Q$4&amp;$E437),'Hoja de Trabajo para listado'!$CD$151:$DC$151,0)),0)</f>
        <v>0</v>
      </c>
      <c r="R437" s="243">
        <f t="shared" ca="1" si="19"/>
        <v>0</v>
      </c>
      <c r="S437" s="249"/>
      <c r="T437" s="243">
        <f ca="1">+T438</f>
        <v>0</v>
      </c>
      <c r="U437" s="242">
        <f t="shared" si="20"/>
        <v>1</v>
      </c>
      <c r="V437" s="333" t="str">
        <f>+VLOOKUP(A437,bd_lista!$A$3:$E$592,5,FALSE)</f>
        <v>INSTITUCIONES FINANCIERAS BANCARIAS</v>
      </c>
      <c r="W437" s="387" t="str">
        <f>+V437</f>
        <v>INSTITUCIONES FINANCIERAS BANCARIAS</v>
      </c>
      <c r="X437" s="242">
        <f>+VLOOKUP(A437,[4]Sheet1!$A$13:$D$744,4,FALSE)</f>
        <v>35</v>
      </c>
      <c r="Y437" s="242" t="str">
        <f>+VLOOKUP(X437,bd_lista!$A$3:$C$592,3,FALSE)</f>
        <v>Ministerio de Economía y Finanzas Públicas</v>
      </c>
      <c r="Z437" s="294">
        <f>+X437</f>
        <v>35</v>
      </c>
      <c r="AA437" s="295" t="str">
        <f>+Y437</f>
        <v>Ministerio de Economía y Finanzas Públicas</v>
      </c>
    </row>
    <row r="438" spans="1:27" customFormat="1" ht="15" hidden="1" customHeight="1">
      <c r="A438" s="32">
        <v>951</v>
      </c>
      <c r="B438" s="393"/>
      <c r="C438" s="333" t="str">
        <f>+VLOOKUP(A438,bd_lista!$A$3:$C$592,3,FALSE)</f>
        <v>Banco Central de Bolivia</v>
      </c>
      <c r="D438" s="390"/>
      <c r="E438" s="244" t="s">
        <v>1305</v>
      </c>
      <c r="F438" s="243">
        <f ca="1">+IFERROR(INDEX('Hoja de Trabajo para listado'!$A$155:$Z$1048576,MATCH($A438,'Hoja de Trabajo para listado'!$A$155:$A$1048576,0),MATCH((CUADRO!F$4&amp;$E438),'Hoja de Trabajo para listado'!$A$151:$Z$151,0)),0)+IFERROR(INDEX('Hoja de Trabajo para listado'!$AB$155:$BA$1048576,MATCH($A438,'Hoja de Trabajo para listado'!$AB$155:$AB$1048576,0),MATCH((CUADRO!F$4&amp;$E438),'Hoja de Trabajo para listado'!$AB$151:$BA$151,0)),0)+IFERROR(INDEX('Hoja de Trabajo para listado'!$BC$155:$CB$1048576,MATCH($A438,'Hoja de Trabajo para listado'!$BC$155:$BC$1048576,0),MATCH((CUADRO!F$4&amp;$E438),'Hoja de Trabajo para listado'!$BC$151:$CB$151,0)),0)+IFERROR(INDEX('Hoja de Trabajo para listado'!$DE$153:$DG$274,MATCH($A438,'Hoja de Trabajo para listado'!$DE$153:$DE$1048576,0),MATCH((CUADRO!F$4&amp;$E438),'Hoja de Trabajo para listado'!$DE$151:$DG$151,0)),0)+IFERROR(INDEX('Hoja de Trabajo para listado'!$CD$155:$DC$1048576,MATCH($A438,'Hoja de Trabajo para listado'!$CD$155:$CD$1048576,0),MATCH((CUADRO!F$4&amp;$E438),'Hoja de Trabajo para listado'!$CD$151:$DC$151,0)),0)</f>
        <v>0</v>
      </c>
      <c r="G438" s="243">
        <f ca="1">+IFERROR(INDEX('Hoja de Trabajo para listado'!$A$155:$Z$1048576,MATCH($A438,'Hoja de Trabajo para listado'!$A$155:$A$1048576,0),MATCH((CUADRO!G$4&amp;$E438),'Hoja de Trabajo para listado'!$A$151:$Z$151,0)),0)+IFERROR(INDEX('Hoja de Trabajo para listado'!$AB$155:$BA$1048576,MATCH($A438,'Hoja de Trabajo para listado'!$AB$155:$AB$1048576,0),MATCH((CUADRO!G$4&amp;$E438),'Hoja de Trabajo para listado'!$AB$151:$BA$151,0)),0)+IFERROR(INDEX('Hoja de Trabajo para listado'!$BC$155:$CB$1048576,MATCH($A438,'Hoja de Trabajo para listado'!$BC$155:$BC$1048576,0),MATCH((CUADRO!G$4&amp;$E438),'Hoja de Trabajo para listado'!$BC$151:$CB$151,0)),0)+IFERROR(INDEX('Hoja de Trabajo para listado'!$DE$153:$DG$274,MATCH($A438,'Hoja de Trabajo para listado'!$DE$153:$DE$1048576,0),MATCH((CUADRO!G$4&amp;$E438),'Hoja de Trabajo para listado'!$DE$151:$DG$151,0)),0)+IFERROR(INDEX('Hoja de Trabajo para listado'!$CD$155:$DC$1048576,MATCH($A438,'Hoja de Trabajo para listado'!$CD$155:$CD$1048576,0),MATCH((CUADRO!G$4&amp;$E438),'Hoja de Trabajo para listado'!$CD$151:$DC$151,0)),0)</f>
        <v>0</v>
      </c>
      <c r="H438" s="243">
        <f ca="1">+IFERROR(INDEX('Hoja de Trabajo para listado'!$A$155:$Z$1048576,MATCH($A438,'Hoja de Trabajo para listado'!$A$155:$A$1048576,0),MATCH((CUADRO!H$4&amp;$E438),'Hoja de Trabajo para listado'!$A$151:$Z$151,0)),0)+IFERROR(INDEX('Hoja de Trabajo para listado'!$AB$155:$BA$1048576,MATCH($A438,'Hoja de Trabajo para listado'!$AB$155:$AB$1048576,0),MATCH((CUADRO!H$4&amp;$E438),'Hoja de Trabajo para listado'!$AB$151:$BA$151,0)),0)+IFERROR(INDEX('Hoja de Trabajo para listado'!$BC$155:$CB$1048576,MATCH($A438,'Hoja de Trabajo para listado'!$BC$155:$BC$1048576,0),MATCH((CUADRO!H$4&amp;$E438),'Hoja de Trabajo para listado'!$BC$151:$CB$151,0)),0)+IFERROR(INDEX('Hoja de Trabajo para listado'!$DE$153:$DG$274,MATCH($A438,'Hoja de Trabajo para listado'!$DE$153:$DE$1048576,0),MATCH((CUADRO!H$4&amp;$E438),'Hoja de Trabajo para listado'!$DE$151:$DG$151,0)),0)+IFERROR(INDEX('Hoja de Trabajo para listado'!$CD$155:$DC$1048576,MATCH($A438,'Hoja de Trabajo para listado'!$CD$155:$CD$1048576,0),MATCH((CUADRO!H$4&amp;$E438),'Hoja de Trabajo para listado'!$CD$151:$DC$151,0)),0)</f>
        <v>0</v>
      </c>
      <c r="I438" s="243">
        <f ca="1">+IFERROR(INDEX('Hoja de Trabajo para listado'!$A$155:$Z$1048576,MATCH($A438,'Hoja de Trabajo para listado'!$A$155:$A$1048576,0),MATCH((CUADRO!I$4&amp;$E438),'Hoja de Trabajo para listado'!$A$151:$Z$151,0)),0)+IFERROR(INDEX('Hoja de Trabajo para listado'!$AB$155:$BA$1048576,MATCH($A438,'Hoja de Trabajo para listado'!$AB$155:$AB$1048576,0),MATCH((CUADRO!I$4&amp;$E438),'Hoja de Trabajo para listado'!$AB$151:$BA$151,0)),0)+IFERROR(INDEX('Hoja de Trabajo para listado'!$BC$155:$CB$1048576,MATCH($A438,'Hoja de Trabajo para listado'!$BC$155:$BC$1048576,0),MATCH((CUADRO!I$4&amp;$E438),'Hoja de Trabajo para listado'!$BC$151:$CB$151,0)),0)+IFERROR(INDEX('Hoja de Trabajo para listado'!$DE$153:$DG$274,MATCH($A438,'Hoja de Trabajo para listado'!$DE$153:$DE$1048576,0),MATCH((CUADRO!I$4&amp;$E438),'Hoja de Trabajo para listado'!$DE$151:$DG$151,0)),0)+IFERROR(INDEX('Hoja de Trabajo para listado'!$CD$155:$DC$1048576,MATCH($A438,'Hoja de Trabajo para listado'!$CD$155:$CD$1048576,0),MATCH((CUADRO!I$4&amp;$E438),'Hoja de Trabajo para listado'!$CD$151:$DC$151,0)),0)</f>
        <v>0</v>
      </c>
      <c r="J438" s="243">
        <f ca="1">+IFERROR(INDEX('Hoja de Trabajo para listado'!$A$155:$Z$1048576,MATCH($A438,'Hoja de Trabajo para listado'!$A$155:$A$1048576,0),MATCH((CUADRO!J$4&amp;$E438),'Hoja de Trabajo para listado'!$A$151:$Z$151,0)),0)+IFERROR(INDEX('Hoja de Trabajo para listado'!$AB$155:$BA$1048576,MATCH($A438,'Hoja de Trabajo para listado'!$AB$155:$AB$1048576,0),MATCH((CUADRO!J$4&amp;$E438),'Hoja de Trabajo para listado'!$AB$151:$BA$151,0)),0)+IFERROR(INDEX('Hoja de Trabajo para listado'!$BC$155:$CB$1048576,MATCH($A438,'Hoja de Trabajo para listado'!$BC$155:$BC$1048576,0),MATCH((CUADRO!J$4&amp;$E438),'Hoja de Trabajo para listado'!$BC$151:$CB$151,0)),0)+IFERROR(INDEX('Hoja de Trabajo para listado'!$DE$153:$DG$274,MATCH($A438,'Hoja de Trabajo para listado'!$DE$153:$DE$1048576,0),MATCH((CUADRO!J$4&amp;$E438),'Hoja de Trabajo para listado'!$DE$151:$DG$151,0)),0)+IFERROR(INDEX('Hoja de Trabajo para listado'!$CD$155:$DC$1048576,MATCH($A438,'Hoja de Trabajo para listado'!$CD$155:$CD$1048576,0),MATCH((CUADRO!J$4&amp;$E438),'Hoja de Trabajo para listado'!$CD$151:$DC$151,0)),0)</f>
        <v>0</v>
      </c>
      <c r="K438" s="243">
        <f ca="1">+IFERROR(INDEX('Hoja de Trabajo para listado'!$A$155:$Z$1048576,MATCH($A438,'Hoja de Trabajo para listado'!$A$155:$A$1048576,0),MATCH((CUADRO!K$4&amp;$E438),'Hoja de Trabajo para listado'!$A$151:$Z$151,0)),0)+IFERROR(INDEX('Hoja de Trabajo para listado'!$AB$155:$BA$1048576,MATCH($A438,'Hoja de Trabajo para listado'!$AB$155:$AB$1048576,0),MATCH((CUADRO!K$4&amp;$E438),'Hoja de Trabajo para listado'!$AB$151:$BA$151,0)),0)+IFERROR(INDEX('Hoja de Trabajo para listado'!$BC$155:$CB$1048576,MATCH($A438,'Hoja de Trabajo para listado'!$BC$155:$BC$1048576,0),MATCH((CUADRO!K$4&amp;$E438),'Hoja de Trabajo para listado'!$BC$151:$CB$151,0)),0)+IFERROR(INDEX('Hoja de Trabajo para listado'!$DE$153:$DG$274,MATCH($A438,'Hoja de Trabajo para listado'!$DE$153:$DE$1048576,0),MATCH((CUADRO!K$4&amp;$E438),'Hoja de Trabajo para listado'!$DE$151:$DG$151,0)),0)+IFERROR(INDEX('Hoja de Trabajo para listado'!$CD$155:$DC$1048576,MATCH($A438,'Hoja de Trabajo para listado'!$CD$155:$CD$1048576,0),MATCH((CUADRO!K$4&amp;$E438),'Hoja de Trabajo para listado'!$CD$151:$DC$151,0)),0)</f>
        <v>0</v>
      </c>
      <c r="L438" s="243">
        <f ca="1">+IFERROR(INDEX('Hoja de Trabajo para listado'!$A$155:$Z$1048576,MATCH($A438,'Hoja de Trabajo para listado'!$A$155:$A$1048576,0),MATCH((CUADRO!L$4&amp;$E438),'Hoja de Trabajo para listado'!$A$151:$Z$151,0)),0)+IFERROR(INDEX('Hoja de Trabajo para listado'!$AB$155:$BA$1048576,MATCH($A438,'Hoja de Trabajo para listado'!$AB$155:$AB$1048576,0),MATCH((CUADRO!L$4&amp;$E438),'Hoja de Trabajo para listado'!$AB$151:$BA$151,0)),0)+IFERROR(INDEX('Hoja de Trabajo para listado'!$BC$155:$CB$1048576,MATCH($A438,'Hoja de Trabajo para listado'!$BC$155:$BC$1048576,0),MATCH((CUADRO!L$4&amp;$E438),'Hoja de Trabajo para listado'!$BC$151:$CB$151,0)),0)+IFERROR(INDEX('Hoja de Trabajo para listado'!$DE$153:$DG$274,MATCH($A438,'Hoja de Trabajo para listado'!$DE$153:$DE$1048576,0),MATCH((CUADRO!L$4&amp;$E438),'Hoja de Trabajo para listado'!$DE$151:$DG$151,0)),0)+IFERROR(INDEX('Hoja de Trabajo para listado'!$CD$155:$DC$1048576,MATCH($A438,'Hoja de Trabajo para listado'!$CD$155:$CD$1048576,0),MATCH((CUADRO!L$4&amp;$E438),'Hoja de Trabajo para listado'!$CD$151:$DC$151,0)),0)</f>
        <v>0</v>
      </c>
      <c r="M438" s="243">
        <f ca="1">+IFERROR(INDEX('Hoja de Trabajo para listado'!$A$155:$Z$1048576,MATCH($A438,'Hoja de Trabajo para listado'!$A$155:$A$1048576,0),MATCH((CUADRO!M$4&amp;$E438),'Hoja de Trabajo para listado'!$A$151:$Z$151,0)),0)+IFERROR(INDEX('Hoja de Trabajo para listado'!$AB$155:$BA$1048576,MATCH($A438,'Hoja de Trabajo para listado'!$AB$155:$AB$1048576,0),MATCH((CUADRO!M$4&amp;$E438),'Hoja de Trabajo para listado'!$AB$151:$BA$151,0)),0)+IFERROR(INDEX('Hoja de Trabajo para listado'!$BC$155:$CB$1048576,MATCH($A438,'Hoja de Trabajo para listado'!$BC$155:$BC$1048576,0),MATCH((CUADRO!M$4&amp;$E438),'Hoja de Trabajo para listado'!$BC$151:$CB$151,0)),0)+IFERROR(INDEX('Hoja de Trabajo para listado'!$DE$153:$DG$274,MATCH($A438,'Hoja de Trabajo para listado'!$DE$153:$DE$1048576,0),MATCH((CUADRO!M$4&amp;$E438),'Hoja de Trabajo para listado'!$DE$151:$DG$151,0)),0)+IFERROR(INDEX('Hoja de Trabajo para listado'!$CD$155:$DC$1048576,MATCH($A438,'Hoja de Trabajo para listado'!$CD$155:$CD$1048576,0),MATCH((CUADRO!M$4&amp;$E438),'Hoja de Trabajo para listado'!$CD$151:$DC$151,0)),0)</f>
        <v>0</v>
      </c>
      <c r="N438" s="243">
        <f ca="1">+IFERROR(INDEX('Hoja de Trabajo para listado'!$A$155:$Z$1048576,MATCH($A438,'Hoja de Trabajo para listado'!$A$155:$A$1048576,0),MATCH((CUADRO!N$4&amp;$E438),'Hoja de Trabajo para listado'!$A$151:$Z$151,0)),0)+IFERROR(INDEX('Hoja de Trabajo para listado'!$AB$155:$BA$1048576,MATCH($A438,'Hoja de Trabajo para listado'!$AB$155:$AB$1048576,0),MATCH((CUADRO!N$4&amp;$E438),'Hoja de Trabajo para listado'!$AB$151:$BA$151,0)),0)+IFERROR(INDEX('Hoja de Trabajo para listado'!$BC$155:$CB$1048576,MATCH($A438,'Hoja de Trabajo para listado'!$BC$155:$BC$1048576,0),MATCH((CUADRO!N$4&amp;$E438),'Hoja de Trabajo para listado'!$BC$151:$CB$151,0)),0)+IFERROR(INDEX('Hoja de Trabajo para listado'!$DE$153:$DG$274,MATCH($A438,'Hoja de Trabajo para listado'!$DE$153:$DE$1048576,0),MATCH((CUADRO!N$4&amp;$E438),'Hoja de Trabajo para listado'!$DE$151:$DG$151,0)),0)+IFERROR(INDEX('Hoja de Trabajo para listado'!$CD$155:$DC$1048576,MATCH($A438,'Hoja de Trabajo para listado'!$CD$155:$CD$1048576,0),MATCH((CUADRO!N$4&amp;$E438),'Hoja de Trabajo para listado'!$CD$151:$DC$151,0)),0)</f>
        <v>0</v>
      </c>
      <c r="O438" s="243">
        <f ca="1">+IFERROR(INDEX('Hoja de Trabajo para listado'!$A$155:$Z$1048576,MATCH($A438,'Hoja de Trabajo para listado'!$A$155:$A$1048576,0),MATCH((CUADRO!O$4&amp;$E438),'Hoja de Trabajo para listado'!$A$151:$Z$151,0)),0)+IFERROR(INDEX('Hoja de Trabajo para listado'!$AB$155:$BA$1048576,MATCH($A438,'Hoja de Trabajo para listado'!$AB$155:$AB$1048576,0),MATCH((CUADRO!O$4&amp;$E438),'Hoja de Trabajo para listado'!$AB$151:$BA$151,0)),0)+IFERROR(INDEX('Hoja de Trabajo para listado'!$BC$155:$CB$1048576,MATCH($A438,'Hoja de Trabajo para listado'!$BC$155:$BC$1048576,0),MATCH((CUADRO!O$4&amp;$E438),'Hoja de Trabajo para listado'!$BC$151:$CB$151,0)),0)+IFERROR(INDEX('Hoja de Trabajo para listado'!$DE$153:$DG$274,MATCH($A438,'Hoja de Trabajo para listado'!$DE$153:$DE$1048576,0),MATCH((CUADRO!O$4&amp;$E438),'Hoja de Trabajo para listado'!$DE$151:$DG$151,0)),0)+IFERROR(INDEX('Hoja de Trabajo para listado'!$CD$155:$DC$1048576,MATCH($A438,'Hoja de Trabajo para listado'!$CD$155:$CD$1048576,0),MATCH((CUADRO!O$4&amp;$E438),'Hoja de Trabajo para listado'!$CD$151:$DC$151,0)),0)</f>
        <v>0</v>
      </c>
      <c r="P438" s="243">
        <f ca="1">+IFERROR(INDEX('Hoja de Trabajo para listado'!$A$155:$Z$1048576,MATCH($A438,'Hoja de Trabajo para listado'!$A$155:$A$1048576,0),MATCH((CUADRO!P$4&amp;$E438),'Hoja de Trabajo para listado'!$A$151:$Z$151,0)),0)+IFERROR(INDEX('Hoja de Trabajo para listado'!$AB$155:$BA$1048576,MATCH($A438,'Hoja de Trabajo para listado'!$AB$155:$AB$1048576,0),MATCH((CUADRO!P$4&amp;$E438),'Hoja de Trabajo para listado'!$AB$151:$BA$151,0)),0)+IFERROR(INDEX('Hoja de Trabajo para listado'!$BC$155:$CB$1048576,MATCH($A438,'Hoja de Trabajo para listado'!$BC$155:$BC$1048576,0),MATCH((CUADRO!P$4&amp;$E438),'Hoja de Trabajo para listado'!$BC$151:$CB$151,0)),0)+IFERROR(INDEX('Hoja de Trabajo para listado'!$DE$153:$DG$274,MATCH($A438,'Hoja de Trabajo para listado'!$DE$153:$DE$1048576,0),MATCH((CUADRO!P$4&amp;$E438),'Hoja de Trabajo para listado'!$DE$151:$DG$151,0)),0)+IFERROR(INDEX('Hoja de Trabajo para listado'!$CD$155:$DC$1048576,MATCH($A438,'Hoja de Trabajo para listado'!$CD$155:$CD$1048576,0),MATCH((CUADRO!P$4&amp;$E438),'Hoja de Trabajo para listado'!$CD$151:$DC$151,0)),0)</f>
        <v>0</v>
      </c>
      <c r="Q438" s="243">
        <f ca="1">+IFERROR(INDEX('Hoja de Trabajo para listado'!$A$155:$Z$1048576,MATCH($A438,'Hoja de Trabajo para listado'!$A$155:$A$1048576,0),MATCH((CUADRO!Q$4&amp;$E438),'Hoja de Trabajo para listado'!$A$151:$Z$151,0)),0)+IFERROR(INDEX('Hoja de Trabajo para listado'!$AB$155:$BA$1048576,MATCH($A438,'Hoja de Trabajo para listado'!$AB$155:$AB$1048576,0),MATCH((CUADRO!Q$4&amp;$E438),'Hoja de Trabajo para listado'!$AB$151:$BA$151,0)),0)+IFERROR(INDEX('Hoja de Trabajo para listado'!$BC$155:$CB$1048576,MATCH($A438,'Hoja de Trabajo para listado'!$BC$155:$BC$1048576,0),MATCH((CUADRO!Q$4&amp;$E438),'Hoja de Trabajo para listado'!$BC$151:$CB$151,0)),0)+IFERROR(INDEX('Hoja de Trabajo para listado'!$DE$153:$DG$274,MATCH($A438,'Hoja de Trabajo para listado'!$DE$153:$DE$1048576,0),MATCH((CUADRO!Q$4&amp;$E438),'Hoja de Trabajo para listado'!$DE$151:$DG$151,0)),0)+IFERROR(INDEX('Hoja de Trabajo para listado'!$CD$155:$DC$1048576,MATCH($A438,'Hoja de Trabajo para listado'!$CD$155:$CD$1048576,0),MATCH((CUADRO!Q$4&amp;$E438),'Hoja de Trabajo para listado'!$CD$151:$DC$151,0)),0)</f>
        <v>0</v>
      </c>
      <c r="R438" s="245">
        <f t="shared" ca="1" si="19"/>
        <v>0</v>
      </c>
      <c r="S438" s="259">
        <f ca="1">+R437+R438</f>
        <v>0</v>
      </c>
      <c r="T438" s="245">
        <f ca="1">+S438</f>
        <v>0</v>
      </c>
      <c r="U438" s="244">
        <f t="shared" si="20"/>
        <v>2</v>
      </c>
      <c r="V438" s="333" t="str">
        <f>+VLOOKUP(A438,bd_lista!$A$3:$E$592,5,FALSE)</f>
        <v>INSTITUCIONES FINANCIERAS BANCARIAS</v>
      </c>
      <c r="W438" s="388"/>
      <c r="X438" s="242">
        <f>+VLOOKUP(A438,[4]Sheet1!$A$13:$D$744,4,FALSE)</f>
        <v>35</v>
      </c>
      <c r="Y438" s="242" t="str">
        <f>+VLOOKUP(X438,bd_lista!$A$3:$C$592,3,FALSE)</f>
        <v>Ministerio de Economía y Finanzas Públicas</v>
      </c>
      <c r="Z438" s="292"/>
      <c r="AA438" s="293"/>
    </row>
    <row r="439" spans="1:27" customFormat="1" ht="27" hidden="1" customHeight="1">
      <c r="A439" s="32">
        <v>999</v>
      </c>
      <c r="B439" s="392">
        <f>+A439</f>
        <v>999</v>
      </c>
      <c r="C439" s="247" t="e">
        <f>+VLOOKUP(A439,bd_lista!$A$3:$C$592,3,FALSE)</f>
        <v>#N/A</v>
      </c>
      <c r="D439" s="389" t="e">
        <f>+C439</f>
        <v>#N/A</v>
      </c>
      <c r="E439" s="242" t="s">
        <v>1304</v>
      </c>
      <c r="F439" s="243">
        <f ca="1">+IFERROR(INDEX('Hoja de Trabajo para listado'!$A$155:$Z$1048576,MATCH($A439,'Hoja de Trabajo para listado'!$A$155:$A$1048576,0),MATCH((CUADRO!F$4&amp;$E439),'Hoja de Trabajo para listado'!$A$151:$Z$151,0)),0)+IFERROR(INDEX('Hoja de Trabajo para listado'!$AB$155:$BA$1048576,MATCH($A439,'Hoja de Trabajo para listado'!$AB$155:$AB$1048576,0),MATCH((CUADRO!F$4&amp;$E439),'Hoja de Trabajo para listado'!$AB$151:$BA$151,0)),0)+IFERROR(INDEX('Hoja de Trabajo para listado'!$BC$155:$CB$1048576,MATCH($A439,'Hoja de Trabajo para listado'!$BC$155:$BC$1048576,0),MATCH((CUADRO!F$4&amp;$E439),'Hoja de Trabajo para listado'!$BC$151:$CB$151,0)),0)+IFERROR(INDEX('Hoja de Trabajo para listado'!$DE$153:$DG$274,MATCH($A439,'Hoja de Trabajo para listado'!$DE$153:$DE$1048576,0),MATCH((CUADRO!F$4&amp;$E439),'Hoja de Trabajo para listado'!$DE$151:$DG$151,0)),0)+IFERROR(INDEX('Hoja de Trabajo para listado'!$CD$155:$DC$1048576,MATCH($A439,'Hoja de Trabajo para listado'!$CD$155:$CD$1048576,0),MATCH((CUADRO!F$4&amp;$E439),'Hoja de Trabajo para listado'!$CD$151:$DC$151,0)),0)</f>
        <v>0</v>
      </c>
      <c r="G439" s="243">
        <f ca="1">+IFERROR(INDEX('Hoja de Trabajo para listado'!$A$155:$Z$1048576,MATCH($A439,'Hoja de Trabajo para listado'!$A$155:$A$1048576,0),MATCH((CUADRO!G$4&amp;$E439),'Hoja de Trabajo para listado'!$A$151:$Z$151,0)),0)+IFERROR(INDEX('Hoja de Trabajo para listado'!$AB$155:$BA$1048576,MATCH($A439,'Hoja de Trabajo para listado'!$AB$155:$AB$1048576,0),MATCH((CUADRO!G$4&amp;$E439),'Hoja de Trabajo para listado'!$AB$151:$BA$151,0)),0)+IFERROR(INDEX('Hoja de Trabajo para listado'!$BC$155:$CB$1048576,MATCH($A439,'Hoja de Trabajo para listado'!$BC$155:$BC$1048576,0),MATCH((CUADRO!G$4&amp;$E439),'Hoja de Trabajo para listado'!$BC$151:$CB$151,0)),0)+IFERROR(INDEX('Hoja de Trabajo para listado'!$DE$153:$DG$274,MATCH($A439,'Hoja de Trabajo para listado'!$DE$153:$DE$1048576,0),MATCH((CUADRO!G$4&amp;$E439),'Hoja de Trabajo para listado'!$DE$151:$DG$151,0)),0)+IFERROR(INDEX('Hoja de Trabajo para listado'!$CD$155:$DC$1048576,MATCH($A439,'Hoja de Trabajo para listado'!$CD$155:$CD$1048576,0),MATCH((CUADRO!G$4&amp;$E439),'Hoja de Trabajo para listado'!$CD$151:$DC$151,0)),0)</f>
        <v>0</v>
      </c>
      <c r="H439" s="243">
        <f ca="1">+IFERROR(INDEX('Hoja de Trabajo para listado'!$A$155:$Z$1048576,MATCH($A439,'Hoja de Trabajo para listado'!$A$155:$A$1048576,0),MATCH((CUADRO!H$4&amp;$E439),'Hoja de Trabajo para listado'!$A$151:$Z$151,0)),0)+IFERROR(INDEX('Hoja de Trabajo para listado'!$AB$155:$BA$1048576,MATCH($A439,'Hoja de Trabajo para listado'!$AB$155:$AB$1048576,0),MATCH((CUADRO!H$4&amp;$E439),'Hoja de Trabajo para listado'!$AB$151:$BA$151,0)),0)+IFERROR(INDEX('Hoja de Trabajo para listado'!$BC$155:$CB$1048576,MATCH($A439,'Hoja de Trabajo para listado'!$BC$155:$BC$1048576,0),MATCH((CUADRO!H$4&amp;$E439),'Hoja de Trabajo para listado'!$BC$151:$CB$151,0)),0)+IFERROR(INDEX('Hoja de Trabajo para listado'!$DE$153:$DG$274,MATCH($A439,'Hoja de Trabajo para listado'!$DE$153:$DE$1048576,0),MATCH((CUADRO!H$4&amp;$E439),'Hoja de Trabajo para listado'!$DE$151:$DG$151,0)),0)+IFERROR(INDEX('Hoja de Trabajo para listado'!$CD$155:$DC$1048576,MATCH($A439,'Hoja de Trabajo para listado'!$CD$155:$CD$1048576,0),MATCH((CUADRO!H$4&amp;$E439),'Hoja de Trabajo para listado'!$CD$151:$DC$151,0)),0)</f>
        <v>0</v>
      </c>
      <c r="I439" s="243">
        <f ca="1">+IFERROR(INDEX('Hoja de Trabajo para listado'!$A$155:$Z$1048576,MATCH($A439,'Hoja de Trabajo para listado'!$A$155:$A$1048576,0),MATCH((CUADRO!I$4&amp;$E439),'Hoja de Trabajo para listado'!$A$151:$Z$151,0)),0)+IFERROR(INDEX('Hoja de Trabajo para listado'!$AB$155:$BA$1048576,MATCH($A439,'Hoja de Trabajo para listado'!$AB$155:$AB$1048576,0),MATCH((CUADRO!I$4&amp;$E439),'Hoja de Trabajo para listado'!$AB$151:$BA$151,0)),0)+IFERROR(INDEX('Hoja de Trabajo para listado'!$BC$155:$CB$1048576,MATCH($A439,'Hoja de Trabajo para listado'!$BC$155:$BC$1048576,0),MATCH((CUADRO!I$4&amp;$E439),'Hoja de Trabajo para listado'!$BC$151:$CB$151,0)),0)+IFERROR(INDEX('Hoja de Trabajo para listado'!$DE$153:$DG$274,MATCH($A439,'Hoja de Trabajo para listado'!$DE$153:$DE$1048576,0),MATCH((CUADRO!I$4&amp;$E439),'Hoja de Trabajo para listado'!$DE$151:$DG$151,0)),0)+IFERROR(INDEX('Hoja de Trabajo para listado'!$CD$155:$DC$1048576,MATCH($A439,'Hoja de Trabajo para listado'!$CD$155:$CD$1048576,0),MATCH((CUADRO!I$4&amp;$E439),'Hoja de Trabajo para listado'!$CD$151:$DC$151,0)),0)</f>
        <v>0</v>
      </c>
      <c r="J439" s="243">
        <f ca="1">+IFERROR(INDEX('Hoja de Trabajo para listado'!$A$155:$Z$1048576,MATCH($A439,'Hoja de Trabajo para listado'!$A$155:$A$1048576,0),MATCH((CUADRO!J$4&amp;$E439),'Hoja de Trabajo para listado'!$A$151:$Z$151,0)),0)+IFERROR(INDEX('Hoja de Trabajo para listado'!$AB$155:$BA$1048576,MATCH($A439,'Hoja de Trabajo para listado'!$AB$155:$AB$1048576,0),MATCH((CUADRO!J$4&amp;$E439),'Hoja de Trabajo para listado'!$AB$151:$BA$151,0)),0)+IFERROR(INDEX('Hoja de Trabajo para listado'!$BC$155:$CB$1048576,MATCH($A439,'Hoja de Trabajo para listado'!$BC$155:$BC$1048576,0),MATCH((CUADRO!J$4&amp;$E439),'Hoja de Trabajo para listado'!$BC$151:$CB$151,0)),0)+IFERROR(INDEX('Hoja de Trabajo para listado'!$DE$153:$DG$274,MATCH($A439,'Hoja de Trabajo para listado'!$DE$153:$DE$1048576,0),MATCH((CUADRO!J$4&amp;$E439),'Hoja de Trabajo para listado'!$DE$151:$DG$151,0)),0)+IFERROR(INDEX('Hoja de Trabajo para listado'!$CD$155:$DC$1048576,MATCH($A439,'Hoja de Trabajo para listado'!$CD$155:$CD$1048576,0),MATCH((CUADRO!J$4&amp;$E439),'Hoja de Trabajo para listado'!$CD$151:$DC$151,0)),0)</f>
        <v>0</v>
      </c>
      <c r="K439" s="243">
        <f ca="1">+IFERROR(INDEX('Hoja de Trabajo para listado'!$A$155:$Z$1048576,MATCH($A439,'Hoja de Trabajo para listado'!$A$155:$A$1048576,0),MATCH((CUADRO!K$4&amp;$E439),'Hoja de Trabajo para listado'!$A$151:$Z$151,0)),0)+IFERROR(INDEX('Hoja de Trabajo para listado'!$AB$155:$BA$1048576,MATCH($A439,'Hoja de Trabajo para listado'!$AB$155:$AB$1048576,0),MATCH((CUADRO!K$4&amp;$E439),'Hoja de Trabajo para listado'!$AB$151:$BA$151,0)),0)+IFERROR(INDEX('Hoja de Trabajo para listado'!$BC$155:$CB$1048576,MATCH($A439,'Hoja de Trabajo para listado'!$BC$155:$BC$1048576,0),MATCH((CUADRO!K$4&amp;$E439),'Hoja de Trabajo para listado'!$BC$151:$CB$151,0)),0)+IFERROR(INDEX('Hoja de Trabajo para listado'!$DE$153:$DG$274,MATCH($A439,'Hoja de Trabajo para listado'!$DE$153:$DE$1048576,0),MATCH((CUADRO!K$4&amp;$E439),'Hoja de Trabajo para listado'!$DE$151:$DG$151,0)),0)+IFERROR(INDEX('Hoja de Trabajo para listado'!$CD$155:$DC$1048576,MATCH($A439,'Hoja de Trabajo para listado'!$CD$155:$CD$1048576,0),MATCH((CUADRO!K$4&amp;$E439),'Hoja de Trabajo para listado'!$CD$151:$DC$151,0)),0)</f>
        <v>0</v>
      </c>
      <c r="L439" s="243">
        <f ca="1">+IFERROR(INDEX('Hoja de Trabajo para listado'!$A$155:$Z$1048576,MATCH($A439,'Hoja de Trabajo para listado'!$A$155:$A$1048576,0),MATCH((CUADRO!L$4&amp;$E439),'Hoja de Trabajo para listado'!$A$151:$Z$151,0)),0)+IFERROR(INDEX('Hoja de Trabajo para listado'!$AB$155:$BA$1048576,MATCH($A439,'Hoja de Trabajo para listado'!$AB$155:$AB$1048576,0),MATCH((CUADRO!L$4&amp;$E439),'Hoja de Trabajo para listado'!$AB$151:$BA$151,0)),0)+IFERROR(INDEX('Hoja de Trabajo para listado'!$BC$155:$CB$1048576,MATCH($A439,'Hoja de Trabajo para listado'!$BC$155:$BC$1048576,0),MATCH((CUADRO!L$4&amp;$E439),'Hoja de Trabajo para listado'!$BC$151:$CB$151,0)),0)+IFERROR(INDEX('Hoja de Trabajo para listado'!$DE$153:$DG$274,MATCH($A439,'Hoja de Trabajo para listado'!$DE$153:$DE$1048576,0),MATCH((CUADRO!L$4&amp;$E439),'Hoja de Trabajo para listado'!$DE$151:$DG$151,0)),0)+IFERROR(INDEX('Hoja de Trabajo para listado'!$CD$155:$DC$1048576,MATCH($A439,'Hoja de Trabajo para listado'!$CD$155:$CD$1048576,0),MATCH((CUADRO!L$4&amp;$E439),'Hoja de Trabajo para listado'!$CD$151:$DC$151,0)),0)</f>
        <v>0</v>
      </c>
      <c r="M439" s="243">
        <f ca="1">+IFERROR(INDEX('Hoja de Trabajo para listado'!$A$155:$Z$1048576,MATCH($A439,'Hoja de Trabajo para listado'!$A$155:$A$1048576,0),MATCH((CUADRO!M$4&amp;$E439),'Hoja de Trabajo para listado'!$A$151:$Z$151,0)),0)+IFERROR(INDEX('Hoja de Trabajo para listado'!$AB$155:$BA$1048576,MATCH($A439,'Hoja de Trabajo para listado'!$AB$155:$AB$1048576,0),MATCH((CUADRO!M$4&amp;$E439),'Hoja de Trabajo para listado'!$AB$151:$BA$151,0)),0)+IFERROR(INDEX('Hoja de Trabajo para listado'!$BC$155:$CB$1048576,MATCH($A439,'Hoja de Trabajo para listado'!$BC$155:$BC$1048576,0),MATCH((CUADRO!M$4&amp;$E439),'Hoja de Trabajo para listado'!$BC$151:$CB$151,0)),0)+IFERROR(INDEX('Hoja de Trabajo para listado'!$DE$153:$DG$274,MATCH($A439,'Hoja de Trabajo para listado'!$DE$153:$DE$1048576,0),MATCH((CUADRO!M$4&amp;$E439),'Hoja de Trabajo para listado'!$DE$151:$DG$151,0)),0)+IFERROR(INDEX('Hoja de Trabajo para listado'!$CD$155:$DC$1048576,MATCH($A439,'Hoja de Trabajo para listado'!$CD$155:$CD$1048576,0),MATCH((CUADRO!M$4&amp;$E439),'Hoja de Trabajo para listado'!$CD$151:$DC$151,0)),0)</f>
        <v>0</v>
      </c>
      <c r="N439" s="243">
        <f ca="1">+IFERROR(INDEX('Hoja de Trabajo para listado'!$A$155:$Z$1048576,MATCH($A439,'Hoja de Trabajo para listado'!$A$155:$A$1048576,0),MATCH((CUADRO!N$4&amp;$E439),'Hoja de Trabajo para listado'!$A$151:$Z$151,0)),0)+IFERROR(INDEX('Hoja de Trabajo para listado'!$AB$155:$BA$1048576,MATCH($A439,'Hoja de Trabajo para listado'!$AB$155:$AB$1048576,0),MATCH((CUADRO!N$4&amp;$E439),'Hoja de Trabajo para listado'!$AB$151:$BA$151,0)),0)+IFERROR(INDEX('Hoja de Trabajo para listado'!$BC$155:$CB$1048576,MATCH($A439,'Hoja de Trabajo para listado'!$BC$155:$BC$1048576,0),MATCH((CUADRO!N$4&amp;$E439),'Hoja de Trabajo para listado'!$BC$151:$CB$151,0)),0)+IFERROR(INDEX('Hoja de Trabajo para listado'!$DE$153:$DG$274,MATCH($A439,'Hoja de Trabajo para listado'!$DE$153:$DE$1048576,0),MATCH((CUADRO!N$4&amp;$E439),'Hoja de Trabajo para listado'!$DE$151:$DG$151,0)),0)+IFERROR(INDEX('Hoja de Trabajo para listado'!$CD$155:$DC$1048576,MATCH($A439,'Hoja de Trabajo para listado'!$CD$155:$CD$1048576,0),MATCH((CUADRO!N$4&amp;$E439),'Hoja de Trabajo para listado'!$CD$151:$DC$151,0)),0)</f>
        <v>0</v>
      </c>
      <c r="O439" s="243">
        <f ca="1">+IFERROR(INDEX('Hoja de Trabajo para listado'!$A$155:$Z$1048576,MATCH($A439,'Hoja de Trabajo para listado'!$A$155:$A$1048576,0),MATCH((CUADRO!O$4&amp;$E439),'Hoja de Trabajo para listado'!$A$151:$Z$151,0)),0)+IFERROR(INDEX('Hoja de Trabajo para listado'!$AB$155:$BA$1048576,MATCH($A439,'Hoja de Trabajo para listado'!$AB$155:$AB$1048576,0),MATCH((CUADRO!O$4&amp;$E439),'Hoja de Trabajo para listado'!$AB$151:$BA$151,0)),0)+IFERROR(INDEX('Hoja de Trabajo para listado'!$BC$155:$CB$1048576,MATCH($A439,'Hoja de Trabajo para listado'!$BC$155:$BC$1048576,0),MATCH((CUADRO!O$4&amp;$E439),'Hoja de Trabajo para listado'!$BC$151:$CB$151,0)),0)+IFERROR(INDEX('Hoja de Trabajo para listado'!$DE$153:$DG$274,MATCH($A439,'Hoja de Trabajo para listado'!$DE$153:$DE$1048576,0),MATCH((CUADRO!O$4&amp;$E439),'Hoja de Trabajo para listado'!$DE$151:$DG$151,0)),0)+IFERROR(INDEX('Hoja de Trabajo para listado'!$CD$155:$DC$1048576,MATCH($A439,'Hoja de Trabajo para listado'!$CD$155:$CD$1048576,0),MATCH((CUADRO!O$4&amp;$E439),'Hoja de Trabajo para listado'!$CD$151:$DC$151,0)),0)</f>
        <v>0</v>
      </c>
      <c r="P439" s="243">
        <f ca="1">+IFERROR(INDEX('Hoja de Trabajo para listado'!$A$155:$Z$1048576,MATCH($A439,'Hoja de Trabajo para listado'!$A$155:$A$1048576,0),MATCH((CUADRO!P$4&amp;$E439),'Hoja de Trabajo para listado'!$A$151:$Z$151,0)),0)+IFERROR(INDEX('Hoja de Trabajo para listado'!$AB$155:$BA$1048576,MATCH($A439,'Hoja de Trabajo para listado'!$AB$155:$AB$1048576,0),MATCH((CUADRO!P$4&amp;$E439),'Hoja de Trabajo para listado'!$AB$151:$BA$151,0)),0)+IFERROR(INDEX('Hoja de Trabajo para listado'!$BC$155:$CB$1048576,MATCH($A439,'Hoja de Trabajo para listado'!$BC$155:$BC$1048576,0),MATCH((CUADRO!P$4&amp;$E439),'Hoja de Trabajo para listado'!$BC$151:$CB$151,0)),0)+IFERROR(INDEX('Hoja de Trabajo para listado'!$DE$153:$DG$274,MATCH($A439,'Hoja de Trabajo para listado'!$DE$153:$DE$1048576,0),MATCH((CUADRO!P$4&amp;$E439),'Hoja de Trabajo para listado'!$DE$151:$DG$151,0)),0)+IFERROR(INDEX('Hoja de Trabajo para listado'!$CD$155:$DC$1048576,MATCH($A439,'Hoja de Trabajo para listado'!$CD$155:$CD$1048576,0),MATCH((CUADRO!P$4&amp;$E439),'Hoja de Trabajo para listado'!$CD$151:$DC$151,0)),0)</f>
        <v>0</v>
      </c>
      <c r="Q439" s="243">
        <f ca="1">+IFERROR(INDEX('Hoja de Trabajo para listado'!$A$155:$Z$1048576,MATCH($A439,'Hoja de Trabajo para listado'!$A$155:$A$1048576,0),MATCH((CUADRO!Q$4&amp;$E439),'Hoja de Trabajo para listado'!$A$151:$Z$151,0)),0)+IFERROR(INDEX('Hoja de Trabajo para listado'!$AB$155:$BA$1048576,MATCH($A439,'Hoja de Trabajo para listado'!$AB$155:$AB$1048576,0),MATCH((CUADRO!Q$4&amp;$E439),'Hoja de Trabajo para listado'!$AB$151:$BA$151,0)),0)+IFERROR(INDEX('Hoja de Trabajo para listado'!$BC$155:$CB$1048576,MATCH($A439,'Hoja de Trabajo para listado'!$BC$155:$BC$1048576,0),MATCH((CUADRO!Q$4&amp;$E439),'Hoja de Trabajo para listado'!$BC$151:$CB$151,0)),0)+IFERROR(INDEX('Hoja de Trabajo para listado'!$DE$153:$DG$274,MATCH($A439,'Hoja de Trabajo para listado'!$DE$153:$DE$1048576,0),MATCH((CUADRO!Q$4&amp;$E439),'Hoja de Trabajo para listado'!$DE$151:$DG$151,0)),0)+IFERROR(INDEX('Hoja de Trabajo para listado'!$CD$155:$DC$1048576,MATCH($A439,'Hoja de Trabajo para listado'!$CD$155:$CD$1048576,0),MATCH((CUADRO!Q$4&amp;$E439),'Hoja de Trabajo para listado'!$CD$151:$DC$151,0)),0)</f>
        <v>0</v>
      </c>
      <c r="R439" s="243">
        <f t="shared" ca="1" si="19"/>
        <v>0</v>
      </c>
      <c r="S439" s="249"/>
      <c r="T439" s="243">
        <f ca="1">+T440</f>
        <v>0</v>
      </c>
      <c r="U439" s="242">
        <f t="shared" si="20"/>
        <v>1</v>
      </c>
      <c r="V439" s="333" t="e">
        <f>+VLOOKUP(A439,bd_lista!$A$3:$E$592,5,FALSE)</f>
        <v>#N/A</v>
      </c>
      <c r="W439" s="387" t="e">
        <f>+V439</f>
        <v>#N/A</v>
      </c>
      <c r="X439" s="242">
        <f>+VLOOKUP(A439,[4]Sheet1!$A$13:$D$744,4,FALSE)</f>
        <v>0</v>
      </c>
      <c r="Y439" s="242" t="e">
        <f>+VLOOKUP(X439,bd_lista!$A$3:$C$592,3,FALSE)</f>
        <v>#N/A</v>
      </c>
      <c r="Z439" s="294">
        <f>+X439</f>
        <v>0</v>
      </c>
      <c r="AA439" s="295" t="e">
        <f>+Y439</f>
        <v>#N/A</v>
      </c>
    </row>
    <row r="440" spans="1:27" customFormat="1" ht="27" hidden="1" customHeight="1">
      <c r="A440" s="32">
        <v>999</v>
      </c>
      <c r="B440" s="393"/>
      <c r="C440" s="247" t="e">
        <f>+VLOOKUP(A440,bd_lista!$A$3:$C$592,3,FALSE)</f>
        <v>#N/A</v>
      </c>
      <c r="D440" s="390"/>
      <c r="E440" s="244" t="s">
        <v>1305</v>
      </c>
      <c r="F440" s="243">
        <f ca="1">+IFERROR(INDEX('Hoja de Trabajo para listado'!$A$155:$Z$1048576,MATCH($A440,'Hoja de Trabajo para listado'!$A$155:$A$1048576,0),MATCH((CUADRO!F$4&amp;$E440),'Hoja de Trabajo para listado'!$A$151:$Z$151,0)),0)+IFERROR(INDEX('Hoja de Trabajo para listado'!$AB$155:$BA$1048576,MATCH($A440,'Hoja de Trabajo para listado'!$AB$155:$AB$1048576,0),MATCH((CUADRO!F$4&amp;$E440),'Hoja de Trabajo para listado'!$AB$151:$BA$151,0)),0)+IFERROR(INDEX('Hoja de Trabajo para listado'!$BC$155:$CB$1048576,MATCH($A440,'Hoja de Trabajo para listado'!$BC$155:$BC$1048576,0),MATCH((CUADRO!F$4&amp;$E440),'Hoja de Trabajo para listado'!$BC$151:$CB$151,0)),0)+IFERROR(INDEX('Hoja de Trabajo para listado'!$DE$153:$DG$274,MATCH($A440,'Hoja de Trabajo para listado'!$DE$153:$DE$1048576,0),MATCH((CUADRO!F$4&amp;$E440),'Hoja de Trabajo para listado'!$DE$151:$DG$151,0)),0)+IFERROR(INDEX('Hoja de Trabajo para listado'!$CD$155:$DC$1048576,MATCH($A440,'Hoja de Trabajo para listado'!$CD$155:$CD$1048576,0),MATCH((CUADRO!F$4&amp;$E440),'Hoja de Trabajo para listado'!$CD$151:$DC$151,0)),0)</f>
        <v>0</v>
      </c>
      <c r="G440" s="243">
        <f ca="1">+IFERROR(INDEX('Hoja de Trabajo para listado'!$A$155:$Z$1048576,MATCH($A440,'Hoja de Trabajo para listado'!$A$155:$A$1048576,0),MATCH((CUADRO!G$4&amp;$E440),'Hoja de Trabajo para listado'!$A$151:$Z$151,0)),0)+IFERROR(INDEX('Hoja de Trabajo para listado'!$AB$155:$BA$1048576,MATCH($A440,'Hoja de Trabajo para listado'!$AB$155:$AB$1048576,0),MATCH((CUADRO!G$4&amp;$E440),'Hoja de Trabajo para listado'!$AB$151:$BA$151,0)),0)+IFERROR(INDEX('Hoja de Trabajo para listado'!$BC$155:$CB$1048576,MATCH($A440,'Hoja de Trabajo para listado'!$BC$155:$BC$1048576,0),MATCH((CUADRO!G$4&amp;$E440),'Hoja de Trabajo para listado'!$BC$151:$CB$151,0)),0)+IFERROR(INDEX('Hoja de Trabajo para listado'!$DE$153:$DG$274,MATCH($A440,'Hoja de Trabajo para listado'!$DE$153:$DE$1048576,0),MATCH((CUADRO!G$4&amp;$E440),'Hoja de Trabajo para listado'!$DE$151:$DG$151,0)),0)+IFERROR(INDEX('Hoja de Trabajo para listado'!$CD$155:$DC$1048576,MATCH($A440,'Hoja de Trabajo para listado'!$CD$155:$CD$1048576,0),MATCH((CUADRO!G$4&amp;$E440),'Hoja de Trabajo para listado'!$CD$151:$DC$151,0)),0)</f>
        <v>0</v>
      </c>
      <c r="H440" s="243">
        <f ca="1">+IFERROR(INDEX('Hoja de Trabajo para listado'!$A$155:$Z$1048576,MATCH($A440,'Hoja de Trabajo para listado'!$A$155:$A$1048576,0),MATCH((CUADRO!H$4&amp;$E440),'Hoja de Trabajo para listado'!$A$151:$Z$151,0)),0)+IFERROR(INDEX('Hoja de Trabajo para listado'!$AB$155:$BA$1048576,MATCH($A440,'Hoja de Trabajo para listado'!$AB$155:$AB$1048576,0),MATCH((CUADRO!H$4&amp;$E440),'Hoja de Trabajo para listado'!$AB$151:$BA$151,0)),0)+IFERROR(INDEX('Hoja de Trabajo para listado'!$BC$155:$CB$1048576,MATCH($A440,'Hoja de Trabajo para listado'!$BC$155:$BC$1048576,0),MATCH((CUADRO!H$4&amp;$E440),'Hoja de Trabajo para listado'!$BC$151:$CB$151,0)),0)+IFERROR(INDEX('Hoja de Trabajo para listado'!$DE$153:$DG$274,MATCH($A440,'Hoja de Trabajo para listado'!$DE$153:$DE$1048576,0),MATCH((CUADRO!H$4&amp;$E440),'Hoja de Trabajo para listado'!$DE$151:$DG$151,0)),0)+IFERROR(INDEX('Hoja de Trabajo para listado'!$CD$155:$DC$1048576,MATCH($A440,'Hoja de Trabajo para listado'!$CD$155:$CD$1048576,0),MATCH((CUADRO!H$4&amp;$E440),'Hoja de Trabajo para listado'!$CD$151:$DC$151,0)),0)</f>
        <v>0</v>
      </c>
      <c r="I440" s="243">
        <f ca="1">+IFERROR(INDEX('Hoja de Trabajo para listado'!$A$155:$Z$1048576,MATCH($A440,'Hoja de Trabajo para listado'!$A$155:$A$1048576,0),MATCH((CUADRO!I$4&amp;$E440),'Hoja de Trabajo para listado'!$A$151:$Z$151,0)),0)+IFERROR(INDEX('Hoja de Trabajo para listado'!$AB$155:$BA$1048576,MATCH($A440,'Hoja de Trabajo para listado'!$AB$155:$AB$1048576,0),MATCH((CUADRO!I$4&amp;$E440),'Hoja de Trabajo para listado'!$AB$151:$BA$151,0)),0)+IFERROR(INDEX('Hoja de Trabajo para listado'!$BC$155:$CB$1048576,MATCH($A440,'Hoja de Trabajo para listado'!$BC$155:$BC$1048576,0),MATCH((CUADRO!I$4&amp;$E440),'Hoja de Trabajo para listado'!$BC$151:$CB$151,0)),0)+IFERROR(INDEX('Hoja de Trabajo para listado'!$DE$153:$DG$274,MATCH($A440,'Hoja de Trabajo para listado'!$DE$153:$DE$1048576,0),MATCH((CUADRO!I$4&amp;$E440),'Hoja de Trabajo para listado'!$DE$151:$DG$151,0)),0)+IFERROR(INDEX('Hoja de Trabajo para listado'!$CD$155:$DC$1048576,MATCH($A440,'Hoja de Trabajo para listado'!$CD$155:$CD$1048576,0),MATCH((CUADRO!I$4&amp;$E440),'Hoja de Trabajo para listado'!$CD$151:$DC$151,0)),0)</f>
        <v>0</v>
      </c>
      <c r="J440" s="243">
        <f ca="1">+IFERROR(INDEX('Hoja de Trabajo para listado'!$A$155:$Z$1048576,MATCH($A440,'Hoja de Trabajo para listado'!$A$155:$A$1048576,0),MATCH((CUADRO!J$4&amp;$E440),'Hoja de Trabajo para listado'!$A$151:$Z$151,0)),0)+IFERROR(INDEX('Hoja de Trabajo para listado'!$AB$155:$BA$1048576,MATCH($A440,'Hoja de Trabajo para listado'!$AB$155:$AB$1048576,0),MATCH((CUADRO!J$4&amp;$E440),'Hoja de Trabajo para listado'!$AB$151:$BA$151,0)),0)+IFERROR(INDEX('Hoja de Trabajo para listado'!$BC$155:$CB$1048576,MATCH($A440,'Hoja de Trabajo para listado'!$BC$155:$BC$1048576,0),MATCH((CUADRO!J$4&amp;$E440),'Hoja de Trabajo para listado'!$BC$151:$CB$151,0)),0)+IFERROR(INDEX('Hoja de Trabajo para listado'!$DE$153:$DG$274,MATCH($A440,'Hoja de Trabajo para listado'!$DE$153:$DE$1048576,0),MATCH((CUADRO!J$4&amp;$E440),'Hoja de Trabajo para listado'!$DE$151:$DG$151,0)),0)+IFERROR(INDEX('Hoja de Trabajo para listado'!$CD$155:$DC$1048576,MATCH($A440,'Hoja de Trabajo para listado'!$CD$155:$CD$1048576,0),MATCH((CUADRO!J$4&amp;$E440),'Hoja de Trabajo para listado'!$CD$151:$DC$151,0)),0)</f>
        <v>0</v>
      </c>
      <c r="K440" s="243">
        <f ca="1">+IFERROR(INDEX('Hoja de Trabajo para listado'!$A$155:$Z$1048576,MATCH($A440,'Hoja de Trabajo para listado'!$A$155:$A$1048576,0),MATCH((CUADRO!K$4&amp;$E440),'Hoja de Trabajo para listado'!$A$151:$Z$151,0)),0)+IFERROR(INDEX('Hoja de Trabajo para listado'!$AB$155:$BA$1048576,MATCH($A440,'Hoja de Trabajo para listado'!$AB$155:$AB$1048576,0),MATCH((CUADRO!K$4&amp;$E440),'Hoja de Trabajo para listado'!$AB$151:$BA$151,0)),0)+IFERROR(INDEX('Hoja de Trabajo para listado'!$BC$155:$CB$1048576,MATCH($A440,'Hoja de Trabajo para listado'!$BC$155:$BC$1048576,0),MATCH((CUADRO!K$4&amp;$E440),'Hoja de Trabajo para listado'!$BC$151:$CB$151,0)),0)+IFERROR(INDEX('Hoja de Trabajo para listado'!$DE$153:$DG$274,MATCH($A440,'Hoja de Trabajo para listado'!$DE$153:$DE$1048576,0),MATCH((CUADRO!K$4&amp;$E440),'Hoja de Trabajo para listado'!$DE$151:$DG$151,0)),0)+IFERROR(INDEX('Hoja de Trabajo para listado'!$CD$155:$DC$1048576,MATCH($A440,'Hoja de Trabajo para listado'!$CD$155:$CD$1048576,0),MATCH((CUADRO!K$4&amp;$E440),'Hoja de Trabajo para listado'!$CD$151:$DC$151,0)),0)</f>
        <v>0</v>
      </c>
      <c r="L440" s="243">
        <f ca="1">+IFERROR(INDEX('Hoja de Trabajo para listado'!$A$155:$Z$1048576,MATCH($A440,'Hoja de Trabajo para listado'!$A$155:$A$1048576,0),MATCH((CUADRO!L$4&amp;$E440),'Hoja de Trabajo para listado'!$A$151:$Z$151,0)),0)+IFERROR(INDEX('Hoja de Trabajo para listado'!$AB$155:$BA$1048576,MATCH($A440,'Hoja de Trabajo para listado'!$AB$155:$AB$1048576,0),MATCH((CUADRO!L$4&amp;$E440),'Hoja de Trabajo para listado'!$AB$151:$BA$151,0)),0)+IFERROR(INDEX('Hoja de Trabajo para listado'!$BC$155:$CB$1048576,MATCH($A440,'Hoja de Trabajo para listado'!$BC$155:$BC$1048576,0),MATCH((CUADRO!L$4&amp;$E440),'Hoja de Trabajo para listado'!$BC$151:$CB$151,0)),0)+IFERROR(INDEX('Hoja de Trabajo para listado'!$DE$153:$DG$274,MATCH($A440,'Hoja de Trabajo para listado'!$DE$153:$DE$1048576,0),MATCH((CUADRO!L$4&amp;$E440),'Hoja de Trabajo para listado'!$DE$151:$DG$151,0)),0)+IFERROR(INDEX('Hoja de Trabajo para listado'!$CD$155:$DC$1048576,MATCH($A440,'Hoja de Trabajo para listado'!$CD$155:$CD$1048576,0),MATCH((CUADRO!L$4&amp;$E440),'Hoja de Trabajo para listado'!$CD$151:$DC$151,0)),0)</f>
        <v>0</v>
      </c>
      <c r="M440" s="243">
        <f ca="1">+IFERROR(INDEX('Hoja de Trabajo para listado'!$A$155:$Z$1048576,MATCH($A440,'Hoja de Trabajo para listado'!$A$155:$A$1048576,0),MATCH((CUADRO!M$4&amp;$E440),'Hoja de Trabajo para listado'!$A$151:$Z$151,0)),0)+IFERROR(INDEX('Hoja de Trabajo para listado'!$AB$155:$BA$1048576,MATCH($A440,'Hoja de Trabajo para listado'!$AB$155:$AB$1048576,0),MATCH((CUADRO!M$4&amp;$E440),'Hoja de Trabajo para listado'!$AB$151:$BA$151,0)),0)+IFERROR(INDEX('Hoja de Trabajo para listado'!$BC$155:$CB$1048576,MATCH($A440,'Hoja de Trabajo para listado'!$BC$155:$BC$1048576,0),MATCH((CUADRO!M$4&amp;$E440),'Hoja de Trabajo para listado'!$BC$151:$CB$151,0)),0)+IFERROR(INDEX('Hoja de Trabajo para listado'!$DE$153:$DG$274,MATCH($A440,'Hoja de Trabajo para listado'!$DE$153:$DE$1048576,0),MATCH((CUADRO!M$4&amp;$E440),'Hoja de Trabajo para listado'!$DE$151:$DG$151,0)),0)+IFERROR(INDEX('Hoja de Trabajo para listado'!$CD$155:$DC$1048576,MATCH($A440,'Hoja de Trabajo para listado'!$CD$155:$CD$1048576,0),MATCH((CUADRO!M$4&amp;$E440),'Hoja de Trabajo para listado'!$CD$151:$DC$151,0)),0)</f>
        <v>0</v>
      </c>
      <c r="N440" s="243">
        <f ca="1">+IFERROR(INDEX('Hoja de Trabajo para listado'!$A$155:$Z$1048576,MATCH($A440,'Hoja de Trabajo para listado'!$A$155:$A$1048576,0),MATCH((CUADRO!N$4&amp;$E440),'Hoja de Trabajo para listado'!$A$151:$Z$151,0)),0)+IFERROR(INDEX('Hoja de Trabajo para listado'!$AB$155:$BA$1048576,MATCH($A440,'Hoja de Trabajo para listado'!$AB$155:$AB$1048576,0),MATCH((CUADRO!N$4&amp;$E440),'Hoja de Trabajo para listado'!$AB$151:$BA$151,0)),0)+IFERROR(INDEX('Hoja de Trabajo para listado'!$BC$155:$CB$1048576,MATCH($A440,'Hoja de Trabajo para listado'!$BC$155:$BC$1048576,0),MATCH((CUADRO!N$4&amp;$E440),'Hoja de Trabajo para listado'!$BC$151:$CB$151,0)),0)+IFERROR(INDEX('Hoja de Trabajo para listado'!$DE$153:$DG$274,MATCH($A440,'Hoja de Trabajo para listado'!$DE$153:$DE$1048576,0),MATCH((CUADRO!N$4&amp;$E440),'Hoja de Trabajo para listado'!$DE$151:$DG$151,0)),0)+IFERROR(INDEX('Hoja de Trabajo para listado'!$CD$155:$DC$1048576,MATCH($A440,'Hoja de Trabajo para listado'!$CD$155:$CD$1048576,0),MATCH((CUADRO!N$4&amp;$E440),'Hoja de Trabajo para listado'!$CD$151:$DC$151,0)),0)</f>
        <v>0</v>
      </c>
      <c r="O440" s="243">
        <f ca="1">+IFERROR(INDEX('Hoja de Trabajo para listado'!$A$155:$Z$1048576,MATCH($A440,'Hoja de Trabajo para listado'!$A$155:$A$1048576,0),MATCH((CUADRO!O$4&amp;$E440),'Hoja de Trabajo para listado'!$A$151:$Z$151,0)),0)+IFERROR(INDEX('Hoja de Trabajo para listado'!$AB$155:$BA$1048576,MATCH($A440,'Hoja de Trabajo para listado'!$AB$155:$AB$1048576,0),MATCH((CUADRO!O$4&amp;$E440),'Hoja de Trabajo para listado'!$AB$151:$BA$151,0)),0)+IFERROR(INDEX('Hoja de Trabajo para listado'!$BC$155:$CB$1048576,MATCH($A440,'Hoja de Trabajo para listado'!$BC$155:$BC$1048576,0),MATCH((CUADRO!O$4&amp;$E440),'Hoja de Trabajo para listado'!$BC$151:$CB$151,0)),0)+IFERROR(INDEX('Hoja de Trabajo para listado'!$DE$153:$DG$274,MATCH($A440,'Hoja de Trabajo para listado'!$DE$153:$DE$1048576,0),MATCH((CUADRO!O$4&amp;$E440),'Hoja de Trabajo para listado'!$DE$151:$DG$151,0)),0)+IFERROR(INDEX('Hoja de Trabajo para listado'!$CD$155:$DC$1048576,MATCH($A440,'Hoja de Trabajo para listado'!$CD$155:$CD$1048576,0),MATCH((CUADRO!O$4&amp;$E440),'Hoja de Trabajo para listado'!$CD$151:$DC$151,0)),0)</f>
        <v>0</v>
      </c>
      <c r="P440" s="243">
        <f ca="1">+IFERROR(INDEX('Hoja de Trabajo para listado'!$A$155:$Z$1048576,MATCH($A440,'Hoja de Trabajo para listado'!$A$155:$A$1048576,0),MATCH((CUADRO!P$4&amp;$E440),'Hoja de Trabajo para listado'!$A$151:$Z$151,0)),0)+IFERROR(INDEX('Hoja de Trabajo para listado'!$AB$155:$BA$1048576,MATCH($A440,'Hoja de Trabajo para listado'!$AB$155:$AB$1048576,0),MATCH((CUADRO!P$4&amp;$E440),'Hoja de Trabajo para listado'!$AB$151:$BA$151,0)),0)+IFERROR(INDEX('Hoja de Trabajo para listado'!$BC$155:$CB$1048576,MATCH($A440,'Hoja de Trabajo para listado'!$BC$155:$BC$1048576,0),MATCH((CUADRO!P$4&amp;$E440),'Hoja de Trabajo para listado'!$BC$151:$CB$151,0)),0)+IFERROR(INDEX('Hoja de Trabajo para listado'!$DE$153:$DG$274,MATCH($A440,'Hoja de Trabajo para listado'!$DE$153:$DE$1048576,0),MATCH((CUADRO!P$4&amp;$E440),'Hoja de Trabajo para listado'!$DE$151:$DG$151,0)),0)+IFERROR(INDEX('Hoja de Trabajo para listado'!$CD$155:$DC$1048576,MATCH($A440,'Hoja de Trabajo para listado'!$CD$155:$CD$1048576,0),MATCH((CUADRO!P$4&amp;$E440),'Hoja de Trabajo para listado'!$CD$151:$DC$151,0)),0)</f>
        <v>0</v>
      </c>
      <c r="Q440" s="243">
        <f ca="1">+IFERROR(INDEX('Hoja de Trabajo para listado'!$A$155:$Z$1048576,MATCH($A440,'Hoja de Trabajo para listado'!$A$155:$A$1048576,0),MATCH((CUADRO!Q$4&amp;$E440),'Hoja de Trabajo para listado'!$A$151:$Z$151,0)),0)+IFERROR(INDEX('Hoja de Trabajo para listado'!$AB$155:$BA$1048576,MATCH($A440,'Hoja de Trabajo para listado'!$AB$155:$AB$1048576,0),MATCH((CUADRO!Q$4&amp;$E440),'Hoja de Trabajo para listado'!$AB$151:$BA$151,0)),0)+IFERROR(INDEX('Hoja de Trabajo para listado'!$BC$155:$CB$1048576,MATCH($A440,'Hoja de Trabajo para listado'!$BC$155:$BC$1048576,0),MATCH((CUADRO!Q$4&amp;$E440),'Hoja de Trabajo para listado'!$BC$151:$CB$151,0)),0)+IFERROR(INDEX('Hoja de Trabajo para listado'!$DE$153:$DG$274,MATCH($A440,'Hoja de Trabajo para listado'!$DE$153:$DE$1048576,0),MATCH((CUADRO!Q$4&amp;$E440),'Hoja de Trabajo para listado'!$DE$151:$DG$151,0)),0)+IFERROR(INDEX('Hoja de Trabajo para listado'!$CD$155:$DC$1048576,MATCH($A440,'Hoja de Trabajo para listado'!$CD$155:$CD$1048576,0),MATCH((CUADRO!Q$4&amp;$E440),'Hoja de Trabajo para listado'!$CD$151:$DC$151,0)),0)</f>
        <v>0</v>
      </c>
      <c r="R440" s="243">
        <f t="shared" ca="1" si="19"/>
        <v>0</v>
      </c>
      <c r="S440" s="249">
        <f ca="1">+R439+R440</f>
        <v>0</v>
      </c>
      <c r="T440" s="243">
        <f ca="1">+S440</f>
        <v>0</v>
      </c>
      <c r="U440" s="242">
        <f t="shared" si="20"/>
        <v>2</v>
      </c>
      <c r="V440" s="333" t="e">
        <f>+VLOOKUP(A440,bd_lista!$A$3:$E$592,5,FALSE)</f>
        <v>#N/A</v>
      </c>
      <c r="W440" s="388"/>
      <c r="X440" s="242">
        <f>+VLOOKUP(A440,[4]Sheet1!$A$13:$D$744,4,FALSE)</f>
        <v>0</v>
      </c>
      <c r="Y440" s="242" t="e">
        <f>+VLOOKUP(X440,bd_lista!$A$3:$C$592,3,FALSE)</f>
        <v>#N/A</v>
      </c>
      <c r="Z440" s="292"/>
      <c r="AA440" s="293"/>
    </row>
    <row r="441" spans="1:27" customFormat="1" ht="27" hidden="1" customHeight="1">
      <c r="A441" s="32">
        <v>1101</v>
      </c>
      <c r="B441" s="392">
        <f>+A441</f>
        <v>1101</v>
      </c>
      <c r="C441" s="247" t="str">
        <f>+VLOOKUP(A441,bd_lista!$A$3:$C$592,3,FALSE)</f>
        <v>Gobierno Autónomo Municipal de Sucre</v>
      </c>
      <c r="D441" s="389" t="str">
        <f>+C441</f>
        <v>Gobierno Autónomo Municipal de Sucre</v>
      </c>
      <c r="E441" s="242" t="s">
        <v>1304</v>
      </c>
      <c r="F441" s="243">
        <f ca="1">+IFERROR(INDEX('Hoja de Trabajo para listado'!$A$155:$Z$1048576,MATCH($A441,'Hoja de Trabajo para listado'!$A$155:$A$1048576,0),MATCH((CUADRO!F$4&amp;$E441),'Hoja de Trabajo para listado'!$A$151:$Z$151,0)),0)+IFERROR(INDEX('Hoja de Trabajo para listado'!$AB$155:$BA$1048576,MATCH($A441,'Hoja de Trabajo para listado'!$AB$155:$AB$1048576,0),MATCH((CUADRO!F$4&amp;$E441),'Hoja de Trabajo para listado'!$AB$151:$BA$151,0)),0)+IFERROR(INDEX('Hoja de Trabajo para listado'!$BC$155:$CB$1048576,MATCH($A441,'Hoja de Trabajo para listado'!$BC$155:$BC$1048576,0),MATCH((CUADRO!F$4&amp;$E441),'Hoja de Trabajo para listado'!$BC$151:$CB$151,0)),0)+IFERROR(INDEX('Hoja de Trabajo para listado'!$DE$153:$DG$274,MATCH($A441,'Hoja de Trabajo para listado'!$DE$153:$DE$1048576,0),MATCH((CUADRO!F$4&amp;$E441),'Hoja de Trabajo para listado'!$DE$151:$DG$151,0)),0)+IFERROR(INDEX('Hoja de Trabajo para listado'!$CD$155:$DC$1048576,MATCH($A441,'Hoja de Trabajo para listado'!$CD$155:$CD$1048576,0),MATCH((CUADRO!F$4&amp;$E441),'Hoja de Trabajo para listado'!$CD$151:$DC$151,0)),0)</f>
        <v>0</v>
      </c>
      <c r="G441" s="243">
        <f ca="1">+IFERROR(INDEX('Hoja de Trabajo para listado'!$A$155:$Z$1048576,MATCH($A441,'Hoja de Trabajo para listado'!$A$155:$A$1048576,0),MATCH((CUADRO!G$4&amp;$E441),'Hoja de Trabajo para listado'!$A$151:$Z$151,0)),0)+IFERROR(INDEX('Hoja de Trabajo para listado'!$AB$155:$BA$1048576,MATCH($A441,'Hoja de Trabajo para listado'!$AB$155:$AB$1048576,0),MATCH((CUADRO!G$4&amp;$E441),'Hoja de Trabajo para listado'!$AB$151:$BA$151,0)),0)+IFERROR(INDEX('Hoja de Trabajo para listado'!$BC$155:$CB$1048576,MATCH($A441,'Hoja de Trabajo para listado'!$BC$155:$BC$1048576,0),MATCH((CUADRO!G$4&amp;$E441),'Hoja de Trabajo para listado'!$BC$151:$CB$151,0)),0)+IFERROR(INDEX('Hoja de Trabajo para listado'!$DE$153:$DG$274,MATCH($A441,'Hoja de Trabajo para listado'!$DE$153:$DE$1048576,0),MATCH((CUADRO!G$4&amp;$E441),'Hoja de Trabajo para listado'!$DE$151:$DG$151,0)),0)+IFERROR(INDEX('Hoja de Trabajo para listado'!$CD$155:$DC$1048576,MATCH($A441,'Hoja de Trabajo para listado'!$CD$155:$CD$1048576,0),MATCH((CUADRO!G$4&amp;$E441),'Hoja de Trabajo para listado'!$CD$151:$DC$151,0)),0)</f>
        <v>0</v>
      </c>
      <c r="H441" s="243">
        <f ca="1">+IFERROR(INDEX('Hoja de Trabajo para listado'!$A$155:$Z$1048576,MATCH($A441,'Hoja de Trabajo para listado'!$A$155:$A$1048576,0),MATCH((CUADRO!H$4&amp;$E441),'Hoja de Trabajo para listado'!$A$151:$Z$151,0)),0)+IFERROR(INDEX('Hoja de Trabajo para listado'!$AB$155:$BA$1048576,MATCH($A441,'Hoja de Trabajo para listado'!$AB$155:$AB$1048576,0),MATCH((CUADRO!H$4&amp;$E441),'Hoja de Trabajo para listado'!$AB$151:$BA$151,0)),0)+IFERROR(INDEX('Hoja de Trabajo para listado'!$BC$155:$CB$1048576,MATCH($A441,'Hoja de Trabajo para listado'!$BC$155:$BC$1048576,0),MATCH((CUADRO!H$4&amp;$E441),'Hoja de Trabajo para listado'!$BC$151:$CB$151,0)),0)+IFERROR(INDEX('Hoja de Trabajo para listado'!$DE$153:$DG$274,MATCH($A441,'Hoja de Trabajo para listado'!$DE$153:$DE$1048576,0),MATCH((CUADRO!H$4&amp;$E441),'Hoja de Trabajo para listado'!$DE$151:$DG$151,0)),0)+IFERROR(INDEX('Hoja de Trabajo para listado'!$CD$155:$DC$1048576,MATCH($A441,'Hoja de Trabajo para listado'!$CD$155:$CD$1048576,0),MATCH((CUADRO!H$4&amp;$E441),'Hoja de Trabajo para listado'!$CD$151:$DC$151,0)),0)</f>
        <v>0</v>
      </c>
      <c r="I441" s="243">
        <f ca="1">+IFERROR(INDEX('Hoja de Trabajo para listado'!$A$155:$Z$1048576,MATCH($A441,'Hoja de Trabajo para listado'!$A$155:$A$1048576,0),MATCH((CUADRO!I$4&amp;$E441),'Hoja de Trabajo para listado'!$A$151:$Z$151,0)),0)+IFERROR(INDEX('Hoja de Trabajo para listado'!$AB$155:$BA$1048576,MATCH($A441,'Hoja de Trabajo para listado'!$AB$155:$AB$1048576,0),MATCH((CUADRO!I$4&amp;$E441),'Hoja de Trabajo para listado'!$AB$151:$BA$151,0)),0)+IFERROR(INDEX('Hoja de Trabajo para listado'!$BC$155:$CB$1048576,MATCH($A441,'Hoja de Trabajo para listado'!$BC$155:$BC$1048576,0),MATCH((CUADRO!I$4&amp;$E441),'Hoja de Trabajo para listado'!$BC$151:$CB$151,0)),0)+IFERROR(INDEX('Hoja de Trabajo para listado'!$DE$153:$DG$274,MATCH($A441,'Hoja de Trabajo para listado'!$DE$153:$DE$1048576,0),MATCH((CUADRO!I$4&amp;$E441),'Hoja de Trabajo para listado'!$DE$151:$DG$151,0)),0)+IFERROR(INDEX('Hoja de Trabajo para listado'!$CD$155:$DC$1048576,MATCH($A441,'Hoja de Trabajo para listado'!$CD$155:$CD$1048576,0),MATCH((CUADRO!I$4&amp;$E441),'Hoja de Trabajo para listado'!$CD$151:$DC$151,0)),0)</f>
        <v>0</v>
      </c>
      <c r="J441" s="243">
        <f ca="1">+IFERROR(INDEX('Hoja de Trabajo para listado'!$A$155:$Z$1048576,MATCH($A441,'Hoja de Trabajo para listado'!$A$155:$A$1048576,0),MATCH((CUADRO!J$4&amp;$E441),'Hoja de Trabajo para listado'!$A$151:$Z$151,0)),0)+IFERROR(INDEX('Hoja de Trabajo para listado'!$AB$155:$BA$1048576,MATCH($A441,'Hoja de Trabajo para listado'!$AB$155:$AB$1048576,0),MATCH((CUADRO!J$4&amp;$E441),'Hoja de Trabajo para listado'!$AB$151:$BA$151,0)),0)+IFERROR(INDEX('Hoja de Trabajo para listado'!$BC$155:$CB$1048576,MATCH($A441,'Hoja de Trabajo para listado'!$BC$155:$BC$1048576,0),MATCH((CUADRO!J$4&amp;$E441),'Hoja de Trabajo para listado'!$BC$151:$CB$151,0)),0)+IFERROR(INDEX('Hoja de Trabajo para listado'!$DE$153:$DG$274,MATCH($A441,'Hoja de Trabajo para listado'!$DE$153:$DE$1048576,0),MATCH((CUADRO!J$4&amp;$E441),'Hoja de Trabajo para listado'!$DE$151:$DG$151,0)),0)+IFERROR(INDEX('Hoja de Trabajo para listado'!$CD$155:$DC$1048576,MATCH($A441,'Hoja de Trabajo para listado'!$CD$155:$CD$1048576,0),MATCH((CUADRO!J$4&amp;$E441),'Hoja de Trabajo para listado'!$CD$151:$DC$151,0)),0)</f>
        <v>0</v>
      </c>
      <c r="K441" s="243">
        <f ca="1">+IFERROR(INDEX('Hoja de Trabajo para listado'!$A$155:$Z$1048576,MATCH($A441,'Hoja de Trabajo para listado'!$A$155:$A$1048576,0),MATCH((CUADRO!K$4&amp;$E441),'Hoja de Trabajo para listado'!$A$151:$Z$151,0)),0)+IFERROR(INDEX('Hoja de Trabajo para listado'!$AB$155:$BA$1048576,MATCH($A441,'Hoja de Trabajo para listado'!$AB$155:$AB$1048576,0),MATCH((CUADRO!K$4&amp;$E441),'Hoja de Trabajo para listado'!$AB$151:$BA$151,0)),0)+IFERROR(INDEX('Hoja de Trabajo para listado'!$BC$155:$CB$1048576,MATCH($A441,'Hoja de Trabajo para listado'!$BC$155:$BC$1048576,0),MATCH((CUADRO!K$4&amp;$E441),'Hoja de Trabajo para listado'!$BC$151:$CB$151,0)),0)+IFERROR(INDEX('Hoja de Trabajo para listado'!$DE$153:$DG$274,MATCH($A441,'Hoja de Trabajo para listado'!$DE$153:$DE$1048576,0),MATCH((CUADRO!K$4&amp;$E441),'Hoja de Trabajo para listado'!$DE$151:$DG$151,0)),0)+IFERROR(INDEX('Hoja de Trabajo para listado'!$CD$155:$DC$1048576,MATCH($A441,'Hoja de Trabajo para listado'!$CD$155:$CD$1048576,0),MATCH((CUADRO!K$4&amp;$E441),'Hoja de Trabajo para listado'!$CD$151:$DC$151,0)),0)</f>
        <v>0</v>
      </c>
      <c r="L441" s="243">
        <f ca="1">+IFERROR(INDEX('Hoja de Trabajo para listado'!$A$155:$Z$1048576,MATCH($A441,'Hoja de Trabajo para listado'!$A$155:$A$1048576,0),MATCH((CUADRO!L$4&amp;$E441),'Hoja de Trabajo para listado'!$A$151:$Z$151,0)),0)+IFERROR(INDEX('Hoja de Trabajo para listado'!$AB$155:$BA$1048576,MATCH($A441,'Hoja de Trabajo para listado'!$AB$155:$AB$1048576,0),MATCH((CUADRO!L$4&amp;$E441),'Hoja de Trabajo para listado'!$AB$151:$BA$151,0)),0)+IFERROR(INDEX('Hoja de Trabajo para listado'!$BC$155:$CB$1048576,MATCH($A441,'Hoja de Trabajo para listado'!$BC$155:$BC$1048576,0),MATCH((CUADRO!L$4&amp;$E441),'Hoja de Trabajo para listado'!$BC$151:$CB$151,0)),0)+IFERROR(INDEX('Hoja de Trabajo para listado'!$DE$153:$DG$274,MATCH($A441,'Hoja de Trabajo para listado'!$DE$153:$DE$1048576,0),MATCH((CUADRO!L$4&amp;$E441),'Hoja de Trabajo para listado'!$DE$151:$DG$151,0)),0)+IFERROR(INDEX('Hoja de Trabajo para listado'!$CD$155:$DC$1048576,MATCH($A441,'Hoja de Trabajo para listado'!$CD$155:$CD$1048576,0),MATCH((CUADRO!L$4&amp;$E441),'Hoja de Trabajo para listado'!$CD$151:$DC$151,0)),0)</f>
        <v>0</v>
      </c>
      <c r="M441" s="243">
        <f ca="1">+IFERROR(INDEX('Hoja de Trabajo para listado'!$A$155:$Z$1048576,MATCH($A441,'Hoja de Trabajo para listado'!$A$155:$A$1048576,0),MATCH((CUADRO!M$4&amp;$E441),'Hoja de Trabajo para listado'!$A$151:$Z$151,0)),0)+IFERROR(INDEX('Hoja de Trabajo para listado'!$AB$155:$BA$1048576,MATCH($A441,'Hoja de Trabajo para listado'!$AB$155:$AB$1048576,0),MATCH((CUADRO!M$4&amp;$E441),'Hoja de Trabajo para listado'!$AB$151:$BA$151,0)),0)+IFERROR(INDEX('Hoja de Trabajo para listado'!$BC$155:$CB$1048576,MATCH($A441,'Hoja de Trabajo para listado'!$BC$155:$BC$1048576,0),MATCH((CUADRO!M$4&amp;$E441),'Hoja de Trabajo para listado'!$BC$151:$CB$151,0)),0)+IFERROR(INDEX('Hoja de Trabajo para listado'!$DE$153:$DG$274,MATCH($A441,'Hoja de Trabajo para listado'!$DE$153:$DE$1048576,0),MATCH((CUADRO!M$4&amp;$E441),'Hoja de Trabajo para listado'!$DE$151:$DG$151,0)),0)+IFERROR(INDEX('Hoja de Trabajo para listado'!$CD$155:$DC$1048576,MATCH($A441,'Hoja de Trabajo para listado'!$CD$155:$CD$1048576,0),MATCH((CUADRO!M$4&amp;$E441),'Hoja de Trabajo para listado'!$CD$151:$DC$151,0)),0)</f>
        <v>0</v>
      </c>
      <c r="N441" s="243">
        <f ca="1">+IFERROR(INDEX('Hoja de Trabajo para listado'!$A$155:$Z$1048576,MATCH($A441,'Hoja de Trabajo para listado'!$A$155:$A$1048576,0),MATCH((CUADRO!N$4&amp;$E441),'Hoja de Trabajo para listado'!$A$151:$Z$151,0)),0)+IFERROR(INDEX('Hoja de Trabajo para listado'!$AB$155:$BA$1048576,MATCH($A441,'Hoja de Trabajo para listado'!$AB$155:$AB$1048576,0),MATCH((CUADRO!N$4&amp;$E441),'Hoja de Trabajo para listado'!$AB$151:$BA$151,0)),0)+IFERROR(INDEX('Hoja de Trabajo para listado'!$BC$155:$CB$1048576,MATCH($A441,'Hoja de Trabajo para listado'!$BC$155:$BC$1048576,0),MATCH((CUADRO!N$4&amp;$E441),'Hoja de Trabajo para listado'!$BC$151:$CB$151,0)),0)+IFERROR(INDEX('Hoja de Trabajo para listado'!$DE$153:$DG$274,MATCH($A441,'Hoja de Trabajo para listado'!$DE$153:$DE$1048576,0),MATCH((CUADRO!N$4&amp;$E441),'Hoja de Trabajo para listado'!$DE$151:$DG$151,0)),0)+IFERROR(INDEX('Hoja de Trabajo para listado'!$CD$155:$DC$1048576,MATCH($A441,'Hoja de Trabajo para listado'!$CD$155:$CD$1048576,0),MATCH((CUADRO!N$4&amp;$E441),'Hoja de Trabajo para listado'!$CD$151:$DC$151,0)),0)</f>
        <v>0</v>
      </c>
      <c r="O441" s="243">
        <f ca="1">+IFERROR(INDEX('Hoja de Trabajo para listado'!$A$155:$Z$1048576,MATCH($A441,'Hoja de Trabajo para listado'!$A$155:$A$1048576,0),MATCH((CUADRO!O$4&amp;$E441),'Hoja de Trabajo para listado'!$A$151:$Z$151,0)),0)+IFERROR(INDEX('Hoja de Trabajo para listado'!$AB$155:$BA$1048576,MATCH($A441,'Hoja de Trabajo para listado'!$AB$155:$AB$1048576,0),MATCH((CUADRO!O$4&amp;$E441),'Hoja de Trabajo para listado'!$AB$151:$BA$151,0)),0)+IFERROR(INDEX('Hoja de Trabajo para listado'!$BC$155:$CB$1048576,MATCH($A441,'Hoja de Trabajo para listado'!$BC$155:$BC$1048576,0),MATCH((CUADRO!O$4&amp;$E441),'Hoja de Trabajo para listado'!$BC$151:$CB$151,0)),0)+IFERROR(INDEX('Hoja de Trabajo para listado'!$DE$153:$DG$274,MATCH($A441,'Hoja de Trabajo para listado'!$DE$153:$DE$1048576,0),MATCH((CUADRO!O$4&amp;$E441),'Hoja de Trabajo para listado'!$DE$151:$DG$151,0)),0)+IFERROR(INDEX('Hoja de Trabajo para listado'!$CD$155:$DC$1048576,MATCH($A441,'Hoja de Trabajo para listado'!$CD$155:$CD$1048576,0),MATCH((CUADRO!O$4&amp;$E441),'Hoja de Trabajo para listado'!$CD$151:$DC$151,0)),0)</f>
        <v>0</v>
      </c>
      <c r="P441" s="243">
        <f ca="1">+IFERROR(INDEX('Hoja de Trabajo para listado'!$A$155:$Z$1048576,MATCH($A441,'Hoja de Trabajo para listado'!$A$155:$A$1048576,0),MATCH((CUADRO!P$4&amp;$E441),'Hoja de Trabajo para listado'!$A$151:$Z$151,0)),0)+IFERROR(INDEX('Hoja de Trabajo para listado'!$AB$155:$BA$1048576,MATCH($A441,'Hoja de Trabajo para listado'!$AB$155:$AB$1048576,0),MATCH((CUADRO!P$4&amp;$E441),'Hoja de Trabajo para listado'!$AB$151:$BA$151,0)),0)+IFERROR(INDEX('Hoja de Trabajo para listado'!$BC$155:$CB$1048576,MATCH($A441,'Hoja de Trabajo para listado'!$BC$155:$BC$1048576,0),MATCH((CUADRO!P$4&amp;$E441),'Hoja de Trabajo para listado'!$BC$151:$CB$151,0)),0)+IFERROR(INDEX('Hoja de Trabajo para listado'!$DE$153:$DG$274,MATCH($A441,'Hoja de Trabajo para listado'!$DE$153:$DE$1048576,0),MATCH((CUADRO!P$4&amp;$E441),'Hoja de Trabajo para listado'!$DE$151:$DG$151,0)),0)+IFERROR(INDEX('Hoja de Trabajo para listado'!$CD$155:$DC$1048576,MATCH($A441,'Hoja de Trabajo para listado'!$CD$155:$CD$1048576,0),MATCH((CUADRO!P$4&amp;$E441),'Hoja de Trabajo para listado'!$CD$151:$DC$151,0)),0)</f>
        <v>0</v>
      </c>
      <c r="Q441" s="243">
        <f ca="1">+IFERROR(INDEX('Hoja de Trabajo para listado'!$A$155:$Z$1048576,MATCH($A441,'Hoja de Trabajo para listado'!$A$155:$A$1048576,0),MATCH((CUADRO!Q$4&amp;$E441),'Hoja de Trabajo para listado'!$A$151:$Z$151,0)),0)+IFERROR(INDEX('Hoja de Trabajo para listado'!$AB$155:$BA$1048576,MATCH($A441,'Hoja de Trabajo para listado'!$AB$155:$AB$1048576,0),MATCH((CUADRO!Q$4&amp;$E441),'Hoja de Trabajo para listado'!$AB$151:$BA$151,0)),0)+IFERROR(INDEX('Hoja de Trabajo para listado'!$BC$155:$CB$1048576,MATCH($A441,'Hoja de Trabajo para listado'!$BC$155:$BC$1048576,0),MATCH((CUADRO!Q$4&amp;$E441),'Hoja de Trabajo para listado'!$BC$151:$CB$151,0)),0)+IFERROR(INDEX('Hoja de Trabajo para listado'!$DE$153:$DG$274,MATCH($A441,'Hoja de Trabajo para listado'!$DE$153:$DE$1048576,0),MATCH((CUADRO!Q$4&amp;$E441),'Hoja de Trabajo para listado'!$DE$151:$DG$151,0)),0)+IFERROR(INDEX('Hoja de Trabajo para listado'!$CD$155:$DC$1048576,MATCH($A441,'Hoja de Trabajo para listado'!$CD$155:$CD$1048576,0),MATCH((CUADRO!Q$4&amp;$E441),'Hoja de Trabajo para listado'!$CD$151:$DC$151,0)),0)</f>
        <v>0</v>
      </c>
      <c r="R441" s="243">
        <f t="shared" ca="1" si="19"/>
        <v>0</v>
      </c>
      <c r="S441" s="249"/>
      <c r="T441" s="243">
        <f ca="1">+T442</f>
        <v>0</v>
      </c>
      <c r="U441" s="242">
        <f t="shared" si="20"/>
        <v>1</v>
      </c>
      <c r="V441" s="333" t="str">
        <f>+VLOOKUP(A441,bd_lista!$A$3:$E$592,5,FALSE)</f>
        <v>Gobiernos Autonomos Municipales</v>
      </c>
      <c r="W441" s="387" t="str">
        <f>+V441</f>
        <v>Gobiernos Autonomos Municipales</v>
      </c>
      <c r="X441" s="242">
        <f>+VLOOKUP(A441,[4]Sheet1!$A$13:$D$744,4,FALSE)</f>
        <v>0</v>
      </c>
      <c r="Y441" s="242" t="e">
        <f>+VLOOKUP(X441,bd_lista!$A$3:$C$592,3,FALSE)</f>
        <v>#N/A</v>
      </c>
      <c r="Z441" s="294">
        <f>+X441</f>
        <v>0</v>
      </c>
      <c r="AA441" s="295" t="e">
        <f>+Y441</f>
        <v>#N/A</v>
      </c>
    </row>
    <row r="442" spans="1:27" customFormat="1" ht="27" hidden="1" customHeight="1">
      <c r="A442" s="32">
        <v>1101</v>
      </c>
      <c r="B442" s="393"/>
      <c r="C442" s="247" t="str">
        <f>+VLOOKUP(A442,bd_lista!$A$3:$C$592,3,FALSE)</f>
        <v>Gobierno Autónomo Municipal de Sucre</v>
      </c>
      <c r="D442" s="390"/>
      <c r="E442" s="244" t="s">
        <v>1305</v>
      </c>
      <c r="F442" s="243">
        <f ca="1">+IFERROR(INDEX('Hoja de Trabajo para listado'!$A$155:$Z$1048576,MATCH($A442,'Hoja de Trabajo para listado'!$A$155:$A$1048576,0),MATCH((CUADRO!F$4&amp;$E442),'Hoja de Trabajo para listado'!$A$151:$Z$151,0)),0)+IFERROR(INDEX('Hoja de Trabajo para listado'!$AB$155:$BA$1048576,MATCH($A442,'Hoja de Trabajo para listado'!$AB$155:$AB$1048576,0),MATCH((CUADRO!F$4&amp;$E442),'Hoja de Trabajo para listado'!$AB$151:$BA$151,0)),0)+IFERROR(INDEX('Hoja de Trabajo para listado'!$BC$155:$CB$1048576,MATCH($A442,'Hoja de Trabajo para listado'!$BC$155:$BC$1048576,0),MATCH((CUADRO!F$4&amp;$E442),'Hoja de Trabajo para listado'!$BC$151:$CB$151,0)),0)+IFERROR(INDEX('Hoja de Trabajo para listado'!$DE$153:$DG$274,MATCH($A442,'Hoja de Trabajo para listado'!$DE$153:$DE$1048576,0),MATCH((CUADRO!F$4&amp;$E442),'Hoja de Trabajo para listado'!$DE$151:$DG$151,0)),0)+IFERROR(INDEX('Hoja de Trabajo para listado'!$CD$155:$DC$1048576,MATCH($A442,'Hoja de Trabajo para listado'!$CD$155:$CD$1048576,0),MATCH((CUADRO!F$4&amp;$E442),'Hoja de Trabajo para listado'!$CD$151:$DC$151,0)),0)</f>
        <v>0</v>
      </c>
      <c r="G442" s="243">
        <f ca="1">+IFERROR(INDEX('Hoja de Trabajo para listado'!$A$155:$Z$1048576,MATCH($A442,'Hoja de Trabajo para listado'!$A$155:$A$1048576,0),MATCH((CUADRO!G$4&amp;$E442),'Hoja de Trabajo para listado'!$A$151:$Z$151,0)),0)+IFERROR(INDEX('Hoja de Trabajo para listado'!$AB$155:$BA$1048576,MATCH($A442,'Hoja de Trabajo para listado'!$AB$155:$AB$1048576,0),MATCH((CUADRO!G$4&amp;$E442),'Hoja de Trabajo para listado'!$AB$151:$BA$151,0)),0)+IFERROR(INDEX('Hoja de Trabajo para listado'!$BC$155:$CB$1048576,MATCH($A442,'Hoja de Trabajo para listado'!$BC$155:$BC$1048576,0),MATCH((CUADRO!G$4&amp;$E442),'Hoja de Trabajo para listado'!$BC$151:$CB$151,0)),0)+IFERROR(INDEX('Hoja de Trabajo para listado'!$DE$153:$DG$274,MATCH($A442,'Hoja de Trabajo para listado'!$DE$153:$DE$1048576,0),MATCH((CUADRO!G$4&amp;$E442),'Hoja de Trabajo para listado'!$DE$151:$DG$151,0)),0)+IFERROR(INDEX('Hoja de Trabajo para listado'!$CD$155:$DC$1048576,MATCH($A442,'Hoja de Trabajo para listado'!$CD$155:$CD$1048576,0),MATCH((CUADRO!G$4&amp;$E442),'Hoja de Trabajo para listado'!$CD$151:$DC$151,0)),0)</f>
        <v>0</v>
      </c>
      <c r="H442" s="243">
        <f ca="1">+IFERROR(INDEX('Hoja de Trabajo para listado'!$A$155:$Z$1048576,MATCH($A442,'Hoja de Trabajo para listado'!$A$155:$A$1048576,0),MATCH((CUADRO!H$4&amp;$E442),'Hoja de Trabajo para listado'!$A$151:$Z$151,0)),0)+IFERROR(INDEX('Hoja de Trabajo para listado'!$AB$155:$BA$1048576,MATCH($A442,'Hoja de Trabajo para listado'!$AB$155:$AB$1048576,0),MATCH((CUADRO!H$4&amp;$E442),'Hoja de Trabajo para listado'!$AB$151:$BA$151,0)),0)+IFERROR(INDEX('Hoja de Trabajo para listado'!$BC$155:$CB$1048576,MATCH($A442,'Hoja de Trabajo para listado'!$BC$155:$BC$1048576,0),MATCH((CUADRO!H$4&amp;$E442),'Hoja de Trabajo para listado'!$BC$151:$CB$151,0)),0)+IFERROR(INDEX('Hoja de Trabajo para listado'!$DE$153:$DG$274,MATCH($A442,'Hoja de Trabajo para listado'!$DE$153:$DE$1048576,0),MATCH((CUADRO!H$4&amp;$E442),'Hoja de Trabajo para listado'!$DE$151:$DG$151,0)),0)+IFERROR(INDEX('Hoja de Trabajo para listado'!$CD$155:$DC$1048576,MATCH($A442,'Hoja de Trabajo para listado'!$CD$155:$CD$1048576,0),MATCH((CUADRO!H$4&amp;$E442),'Hoja de Trabajo para listado'!$CD$151:$DC$151,0)),0)</f>
        <v>0</v>
      </c>
      <c r="I442" s="243">
        <f ca="1">+IFERROR(INDEX('Hoja de Trabajo para listado'!$A$155:$Z$1048576,MATCH($A442,'Hoja de Trabajo para listado'!$A$155:$A$1048576,0),MATCH((CUADRO!I$4&amp;$E442),'Hoja de Trabajo para listado'!$A$151:$Z$151,0)),0)+IFERROR(INDEX('Hoja de Trabajo para listado'!$AB$155:$BA$1048576,MATCH($A442,'Hoja de Trabajo para listado'!$AB$155:$AB$1048576,0),MATCH((CUADRO!I$4&amp;$E442),'Hoja de Trabajo para listado'!$AB$151:$BA$151,0)),0)+IFERROR(INDEX('Hoja de Trabajo para listado'!$BC$155:$CB$1048576,MATCH($A442,'Hoja de Trabajo para listado'!$BC$155:$BC$1048576,0),MATCH((CUADRO!I$4&amp;$E442),'Hoja de Trabajo para listado'!$BC$151:$CB$151,0)),0)+IFERROR(INDEX('Hoja de Trabajo para listado'!$DE$153:$DG$274,MATCH($A442,'Hoja de Trabajo para listado'!$DE$153:$DE$1048576,0),MATCH((CUADRO!I$4&amp;$E442),'Hoja de Trabajo para listado'!$DE$151:$DG$151,0)),0)+IFERROR(INDEX('Hoja de Trabajo para listado'!$CD$155:$DC$1048576,MATCH($A442,'Hoja de Trabajo para listado'!$CD$155:$CD$1048576,0),MATCH((CUADRO!I$4&amp;$E442),'Hoja de Trabajo para listado'!$CD$151:$DC$151,0)),0)</f>
        <v>0</v>
      </c>
      <c r="J442" s="243">
        <f ca="1">+IFERROR(INDEX('Hoja de Trabajo para listado'!$A$155:$Z$1048576,MATCH($A442,'Hoja de Trabajo para listado'!$A$155:$A$1048576,0),MATCH((CUADRO!J$4&amp;$E442),'Hoja de Trabajo para listado'!$A$151:$Z$151,0)),0)+IFERROR(INDEX('Hoja de Trabajo para listado'!$AB$155:$BA$1048576,MATCH($A442,'Hoja de Trabajo para listado'!$AB$155:$AB$1048576,0),MATCH((CUADRO!J$4&amp;$E442),'Hoja de Trabajo para listado'!$AB$151:$BA$151,0)),0)+IFERROR(INDEX('Hoja de Trabajo para listado'!$BC$155:$CB$1048576,MATCH($A442,'Hoja de Trabajo para listado'!$BC$155:$BC$1048576,0),MATCH((CUADRO!J$4&amp;$E442),'Hoja de Trabajo para listado'!$BC$151:$CB$151,0)),0)+IFERROR(INDEX('Hoja de Trabajo para listado'!$DE$153:$DG$274,MATCH($A442,'Hoja de Trabajo para listado'!$DE$153:$DE$1048576,0),MATCH((CUADRO!J$4&amp;$E442),'Hoja de Trabajo para listado'!$DE$151:$DG$151,0)),0)+IFERROR(INDEX('Hoja de Trabajo para listado'!$CD$155:$DC$1048576,MATCH($A442,'Hoja de Trabajo para listado'!$CD$155:$CD$1048576,0),MATCH((CUADRO!J$4&amp;$E442),'Hoja de Trabajo para listado'!$CD$151:$DC$151,0)),0)</f>
        <v>0</v>
      </c>
      <c r="K442" s="243">
        <f ca="1">+IFERROR(INDEX('Hoja de Trabajo para listado'!$A$155:$Z$1048576,MATCH($A442,'Hoja de Trabajo para listado'!$A$155:$A$1048576,0),MATCH((CUADRO!K$4&amp;$E442),'Hoja de Trabajo para listado'!$A$151:$Z$151,0)),0)+IFERROR(INDEX('Hoja de Trabajo para listado'!$AB$155:$BA$1048576,MATCH($A442,'Hoja de Trabajo para listado'!$AB$155:$AB$1048576,0),MATCH((CUADRO!K$4&amp;$E442),'Hoja de Trabajo para listado'!$AB$151:$BA$151,0)),0)+IFERROR(INDEX('Hoja de Trabajo para listado'!$BC$155:$CB$1048576,MATCH($A442,'Hoja de Trabajo para listado'!$BC$155:$BC$1048576,0),MATCH((CUADRO!K$4&amp;$E442),'Hoja de Trabajo para listado'!$BC$151:$CB$151,0)),0)+IFERROR(INDEX('Hoja de Trabajo para listado'!$DE$153:$DG$274,MATCH($A442,'Hoja de Trabajo para listado'!$DE$153:$DE$1048576,0),MATCH((CUADRO!K$4&amp;$E442),'Hoja de Trabajo para listado'!$DE$151:$DG$151,0)),0)+IFERROR(INDEX('Hoja de Trabajo para listado'!$CD$155:$DC$1048576,MATCH($A442,'Hoja de Trabajo para listado'!$CD$155:$CD$1048576,0),MATCH((CUADRO!K$4&amp;$E442),'Hoja de Trabajo para listado'!$CD$151:$DC$151,0)),0)</f>
        <v>0</v>
      </c>
      <c r="L442" s="243">
        <f ca="1">+IFERROR(INDEX('Hoja de Trabajo para listado'!$A$155:$Z$1048576,MATCH($A442,'Hoja de Trabajo para listado'!$A$155:$A$1048576,0),MATCH((CUADRO!L$4&amp;$E442),'Hoja de Trabajo para listado'!$A$151:$Z$151,0)),0)+IFERROR(INDEX('Hoja de Trabajo para listado'!$AB$155:$BA$1048576,MATCH($A442,'Hoja de Trabajo para listado'!$AB$155:$AB$1048576,0),MATCH((CUADRO!L$4&amp;$E442),'Hoja de Trabajo para listado'!$AB$151:$BA$151,0)),0)+IFERROR(INDEX('Hoja de Trabajo para listado'!$BC$155:$CB$1048576,MATCH($A442,'Hoja de Trabajo para listado'!$BC$155:$BC$1048576,0),MATCH((CUADRO!L$4&amp;$E442),'Hoja de Trabajo para listado'!$BC$151:$CB$151,0)),0)+IFERROR(INDEX('Hoja de Trabajo para listado'!$DE$153:$DG$274,MATCH($A442,'Hoja de Trabajo para listado'!$DE$153:$DE$1048576,0),MATCH((CUADRO!L$4&amp;$E442),'Hoja de Trabajo para listado'!$DE$151:$DG$151,0)),0)+IFERROR(INDEX('Hoja de Trabajo para listado'!$CD$155:$DC$1048576,MATCH($A442,'Hoja de Trabajo para listado'!$CD$155:$CD$1048576,0),MATCH((CUADRO!L$4&amp;$E442),'Hoja de Trabajo para listado'!$CD$151:$DC$151,0)),0)</f>
        <v>0</v>
      </c>
      <c r="M442" s="243">
        <f ca="1">+IFERROR(INDEX('Hoja de Trabajo para listado'!$A$155:$Z$1048576,MATCH($A442,'Hoja de Trabajo para listado'!$A$155:$A$1048576,0),MATCH((CUADRO!M$4&amp;$E442),'Hoja de Trabajo para listado'!$A$151:$Z$151,0)),0)+IFERROR(INDEX('Hoja de Trabajo para listado'!$AB$155:$BA$1048576,MATCH($A442,'Hoja de Trabajo para listado'!$AB$155:$AB$1048576,0),MATCH((CUADRO!M$4&amp;$E442),'Hoja de Trabajo para listado'!$AB$151:$BA$151,0)),0)+IFERROR(INDEX('Hoja de Trabajo para listado'!$BC$155:$CB$1048576,MATCH($A442,'Hoja de Trabajo para listado'!$BC$155:$BC$1048576,0),MATCH((CUADRO!M$4&amp;$E442),'Hoja de Trabajo para listado'!$BC$151:$CB$151,0)),0)+IFERROR(INDEX('Hoja de Trabajo para listado'!$DE$153:$DG$274,MATCH($A442,'Hoja de Trabajo para listado'!$DE$153:$DE$1048576,0),MATCH((CUADRO!M$4&amp;$E442),'Hoja de Trabajo para listado'!$DE$151:$DG$151,0)),0)+IFERROR(INDEX('Hoja de Trabajo para listado'!$CD$155:$DC$1048576,MATCH($A442,'Hoja de Trabajo para listado'!$CD$155:$CD$1048576,0),MATCH((CUADRO!M$4&amp;$E442),'Hoja de Trabajo para listado'!$CD$151:$DC$151,0)),0)</f>
        <v>0</v>
      </c>
      <c r="N442" s="243">
        <f ca="1">+IFERROR(INDEX('Hoja de Trabajo para listado'!$A$155:$Z$1048576,MATCH($A442,'Hoja de Trabajo para listado'!$A$155:$A$1048576,0),MATCH((CUADRO!N$4&amp;$E442),'Hoja de Trabajo para listado'!$A$151:$Z$151,0)),0)+IFERROR(INDEX('Hoja de Trabajo para listado'!$AB$155:$BA$1048576,MATCH($A442,'Hoja de Trabajo para listado'!$AB$155:$AB$1048576,0),MATCH((CUADRO!N$4&amp;$E442),'Hoja de Trabajo para listado'!$AB$151:$BA$151,0)),0)+IFERROR(INDEX('Hoja de Trabajo para listado'!$BC$155:$CB$1048576,MATCH($A442,'Hoja de Trabajo para listado'!$BC$155:$BC$1048576,0),MATCH((CUADRO!N$4&amp;$E442),'Hoja de Trabajo para listado'!$BC$151:$CB$151,0)),0)+IFERROR(INDEX('Hoja de Trabajo para listado'!$DE$153:$DG$274,MATCH($A442,'Hoja de Trabajo para listado'!$DE$153:$DE$1048576,0),MATCH((CUADRO!N$4&amp;$E442),'Hoja de Trabajo para listado'!$DE$151:$DG$151,0)),0)+IFERROR(INDEX('Hoja de Trabajo para listado'!$CD$155:$DC$1048576,MATCH($A442,'Hoja de Trabajo para listado'!$CD$155:$CD$1048576,0),MATCH((CUADRO!N$4&amp;$E442),'Hoja de Trabajo para listado'!$CD$151:$DC$151,0)),0)</f>
        <v>0</v>
      </c>
      <c r="O442" s="243">
        <f ca="1">+IFERROR(INDEX('Hoja de Trabajo para listado'!$A$155:$Z$1048576,MATCH($A442,'Hoja de Trabajo para listado'!$A$155:$A$1048576,0),MATCH((CUADRO!O$4&amp;$E442),'Hoja de Trabajo para listado'!$A$151:$Z$151,0)),0)+IFERROR(INDEX('Hoja de Trabajo para listado'!$AB$155:$BA$1048576,MATCH($A442,'Hoja de Trabajo para listado'!$AB$155:$AB$1048576,0),MATCH((CUADRO!O$4&amp;$E442),'Hoja de Trabajo para listado'!$AB$151:$BA$151,0)),0)+IFERROR(INDEX('Hoja de Trabajo para listado'!$BC$155:$CB$1048576,MATCH($A442,'Hoja de Trabajo para listado'!$BC$155:$BC$1048576,0),MATCH((CUADRO!O$4&amp;$E442),'Hoja de Trabajo para listado'!$BC$151:$CB$151,0)),0)+IFERROR(INDEX('Hoja de Trabajo para listado'!$DE$153:$DG$274,MATCH($A442,'Hoja de Trabajo para listado'!$DE$153:$DE$1048576,0),MATCH((CUADRO!O$4&amp;$E442),'Hoja de Trabajo para listado'!$DE$151:$DG$151,0)),0)+IFERROR(INDEX('Hoja de Trabajo para listado'!$CD$155:$DC$1048576,MATCH($A442,'Hoja de Trabajo para listado'!$CD$155:$CD$1048576,0),MATCH((CUADRO!O$4&amp;$E442),'Hoja de Trabajo para listado'!$CD$151:$DC$151,0)),0)</f>
        <v>0</v>
      </c>
      <c r="P442" s="243">
        <f ca="1">+IFERROR(INDEX('Hoja de Trabajo para listado'!$A$155:$Z$1048576,MATCH($A442,'Hoja de Trabajo para listado'!$A$155:$A$1048576,0),MATCH((CUADRO!P$4&amp;$E442),'Hoja de Trabajo para listado'!$A$151:$Z$151,0)),0)+IFERROR(INDEX('Hoja de Trabajo para listado'!$AB$155:$BA$1048576,MATCH($A442,'Hoja de Trabajo para listado'!$AB$155:$AB$1048576,0),MATCH((CUADRO!P$4&amp;$E442),'Hoja de Trabajo para listado'!$AB$151:$BA$151,0)),0)+IFERROR(INDEX('Hoja de Trabajo para listado'!$BC$155:$CB$1048576,MATCH($A442,'Hoja de Trabajo para listado'!$BC$155:$BC$1048576,0),MATCH((CUADRO!P$4&amp;$E442),'Hoja de Trabajo para listado'!$BC$151:$CB$151,0)),0)+IFERROR(INDEX('Hoja de Trabajo para listado'!$DE$153:$DG$274,MATCH($A442,'Hoja de Trabajo para listado'!$DE$153:$DE$1048576,0),MATCH((CUADRO!P$4&amp;$E442),'Hoja de Trabajo para listado'!$DE$151:$DG$151,0)),0)+IFERROR(INDEX('Hoja de Trabajo para listado'!$CD$155:$DC$1048576,MATCH($A442,'Hoja de Trabajo para listado'!$CD$155:$CD$1048576,0),MATCH((CUADRO!P$4&amp;$E442),'Hoja de Trabajo para listado'!$CD$151:$DC$151,0)),0)</f>
        <v>0</v>
      </c>
      <c r="Q442" s="243">
        <f ca="1">+IFERROR(INDEX('Hoja de Trabajo para listado'!$A$155:$Z$1048576,MATCH($A442,'Hoja de Trabajo para listado'!$A$155:$A$1048576,0),MATCH((CUADRO!Q$4&amp;$E442),'Hoja de Trabajo para listado'!$A$151:$Z$151,0)),0)+IFERROR(INDEX('Hoja de Trabajo para listado'!$AB$155:$BA$1048576,MATCH($A442,'Hoja de Trabajo para listado'!$AB$155:$AB$1048576,0),MATCH((CUADRO!Q$4&amp;$E442),'Hoja de Trabajo para listado'!$AB$151:$BA$151,0)),0)+IFERROR(INDEX('Hoja de Trabajo para listado'!$BC$155:$CB$1048576,MATCH($A442,'Hoja de Trabajo para listado'!$BC$155:$BC$1048576,0),MATCH((CUADRO!Q$4&amp;$E442),'Hoja de Trabajo para listado'!$BC$151:$CB$151,0)),0)+IFERROR(INDEX('Hoja de Trabajo para listado'!$DE$153:$DG$274,MATCH($A442,'Hoja de Trabajo para listado'!$DE$153:$DE$1048576,0),MATCH((CUADRO!Q$4&amp;$E442),'Hoja de Trabajo para listado'!$DE$151:$DG$151,0)),0)+IFERROR(INDEX('Hoja de Trabajo para listado'!$CD$155:$DC$1048576,MATCH($A442,'Hoja de Trabajo para listado'!$CD$155:$CD$1048576,0),MATCH((CUADRO!Q$4&amp;$E442),'Hoja de Trabajo para listado'!$CD$151:$DC$151,0)),0)</f>
        <v>0</v>
      </c>
      <c r="R442" s="243">
        <f t="shared" ca="1" si="19"/>
        <v>0</v>
      </c>
      <c r="S442" s="249">
        <f ca="1">+R441+R442</f>
        <v>0</v>
      </c>
      <c r="T442" s="243">
        <f ca="1">+S442</f>
        <v>0</v>
      </c>
      <c r="U442" s="242">
        <f t="shared" si="20"/>
        <v>2</v>
      </c>
      <c r="V442" s="333" t="str">
        <f>+VLOOKUP(A442,bd_lista!$A$3:$E$592,5,FALSE)</f>
        <v>Gobiernos Autonomos Municipales</v>
      </c>
      <c r="W442" s="388"/>
      <c r="X442" s="242">
        <f>+VLOOKUP(A442,[4]Sheet1!$A$13:$D$744,4,FALSE)</f>
        <v>0</v>
      </c>
      <c r="Y442" s="242" t="e">
        <f>+VLOOKUP(X442,bd_lista!$A$3:$C$592,3,FALSE)</f>
        <v>#N/A</v>
      </c>
      <c r="Z442" s="292"/>
      <c r="AA442" s="293"/>
    </row>
    <row r="443" spans="1:27" customFormat="1" ht="27" hidden="1" customHeight="1">
      <c r="A443" s="32">
        <v>1102</v>
      </c>
      <c r="B443" s="392">
        <f>+A443</f>
        <v>1102</v>
      </c>
      <c r="C443" s="247" t="str">
        <f>+VLOOKUP(A443,bd_lista!$A$3:$C$592,3,FALSE)</f>
        <v>Gobierno Autónomo Municipal de Yotala</v>
      </c>
      <c r="D443" s="389" t="str">
        <f>+C443</f>
        <v>Gobierno Autónomo Municipal de Yotala</v>
      </c>
      <c r="E443" s="242" t="s">
        <v>1304</v>
      </c>
      <c r="F443" s="243">
        <f ca="1">+IFERROR(INDEX('Hoja de Trabajo para listado'!$A$155:$Z$1048576,MATCH($A443,'Hoja de Trabajo para listado'!$A$155:$A$1048576,0),MATCH((CUADRO!F$4&amp;$E443),'Hoja de Trabajo para listado'!$A$151:$Z$151,0)),0)+IFERROR(INDEX('Hoja de Trabajo para listado'!$AB$155:$BA$1048576,MATCH($A443,'Hoja de Trabajo para listado'!$AB$155:$AB$1048576,0),MATCH((CUADRO!F$4&amp;$E443),'Hoja de Trabajo para listado'!$AB$151:$BA$151,0)),0)+IFERROR(INDEX('Hoja de Trabajo para listado'!$BC$155:$CB$1048576,MATCH($A443,'Hoja de Trabajo para listado'!$BC$155:$BC$1048576,0),MATCH((CUADRO!F$4&amp;$E443),'Hoja de Trabajo para listado'!$BC$151:$CB$151,0)),0)+IFERROR(INDEX('Hoja de Trabajo para listado'!$DE$153:$DG$274,MATCH($A443,'Hoja de Trabajo para listado'!$DE$153:$DE$1048576,0),MATCH((CUADRO!F$4&amp;$E443),'Hoja de Trabajo para listado'!$DE$151:$DG$151,0)),0)+IFERROR(INDEX('Hoja de Trabajo para listado'!$CD$155:$DC$1048576,MATCH($A443,'Hoja de Trabajo para listado'!$CD$155:$CD$1048576,0),MATCH((CUADRO!F$4&amp;$E443),'Hoja de Trabajo para listado'!$CD$151:$DC$151,0)),0)</f>
        <v>0</v>
      </c>
      <c r="G443" s="243">
        <f ca="1">+IFERROR(INDEX('Hoja de Trabajo para listado'!$A$155:$Z$1048576,MATCH($A443,'Hoja de Trabajo para listado'!$A$155:$A$1048576,0),MATCH((CUADRO!G$4&amp;$E443),'Hoja de Trabajo para listado'!$A$151:$Z$151,0)),0)+IFERROR(INDEX('Hoja de Trabajo para listado'!$AB$155:$BA$1048576,MATCH($A443,'Hoja de Trabajo para listado'!$AB$155:$AB$1048576,0),MATCH((CUADRO!G$4&amp;$E443),'Hoja de Trabajo para listado'!$AB$151:$BA$151,0)),0)+IFERROR(INDEX('Hoja de Trabajo para listado'!$BC$155:$CB$1048576,MATCH($A443,'Hoja de Trabajo para listado'!$BC$155:$BC$1048576,0),MATCH((CUADRO!G$4&amp;$E443),'Hoja de Trabajo para listado'!$BC$151:$CB$151,0)),0)+IFERROR(INDEX('Hoja de Trabajo para listado'!$DE$153:$DG$274,MATCH($A443,'Hoja de Trabajo para listado'!$DE$153:$DE$1048576,0),MATCH((CUADRO!G$4&amp;$E443),'Hoja de Trabajo para listado'!$DE$151:$DG$151,0)),0)+IFERROR(INDEX('Hoja de Trabajo para listado'!$CD$155:$DC$1048576,MATCH($A443,'Hoja de Trabajo para listado'!$CD$155:$CD$1048576,0),MATCH((CUADRO!G$4&amp;$E443),'Hoja de Trabajo para listado'!$CD$151:$DC$151,0)),0)</f>
        <v>0</v>
      </c>
      <c r="H443" s="243">
        <f ca="1">+IFERROR(INDEX('Hoja de Trabajo para listado'!$A$155:$Z$1048576,MATCH($A443,'Hoja de Trabajo para listado'!$A$155:$A$1048576,0),MATCH((CUADRO!H$4&amp;$E443),'Hoja de Trabajo para listado'!$A$151:$Z$151,0)),0)+IFERROR(INDEX('Hoja de Trabajo para listado'!$AB$155:$BA$1048576,MATCH($A443,'Hoja de Trabajo para listado'!$AB$155:$AB$1048576,0),MATCH((CUADRO!H$4&amp;$E443),'Hoja de Trabajo para listado'!$AB$151:$BA$151,0)),0)+IFERROR(INDEX('Hoja de Trabajo para listado'!$BC$155:$CB$1048576,MATCH($A443,'Hoja de Trabajo para listado'!$BC$155:$BC$1048576,0),MATCH((CUADRO!H$4&amp;$E443),'Hoja de Trabajo para listado'!$BC$151:$CB$151,0)),0)+IFERROR(INDEX('Hoja de Trabajo para listado'!$DE$153:$DG$274,MATCH($A443,'Hoja de Trabajo para listado'!$DE$153:$DE$1048576,0),MATCH((CUADRO!H$4&amp;$E443),'Hoja de Trabajo para listado'!$DE$151:$DG$151,0)),0)+IFERROR(INDEX('Hoja de Trabajo para listado'!$CD$155:$DC$1048576,MATCH($A443,'Hoja de Trabajo para listado'!$CD$155:$CD$1048576,0),MATCH((CUADRO!H$4&amp;$E443),'Hoja de Trabajo para listado'!$CD$151:$DC$151,0)),0)</f>
        <v>0</v>
      </c>
      <c r="I443" s="243">
        <f ca="1">+IFERROR(INDEX('Hoja de Trabajo para listado'!$A$155:$Z$1048576,MATCH($A443,'Hoja de Trabajo para listado'!$A$155:$A$1048576,0),MATCH((CUADRO!I$4&amp;$E443),'Hoja de Trabajo para listado'!$A$151:$Z$151,0)),0)+IFERROR(INDEX('Hoja de Trabajo para listado'!$AB$155:$BA$1048576,MATCH($A443,'Hoja de Trabajo para listado'!$AB$155:$AB$1048576,0),MATCH((CUADRO!I$4&amp;$E443),'Hoja de Trabajo para listado'!$AB$151:$BA$151,0)),0)+IFERROR(INDEX('Hoja de Trabajo para listado'!$BC$155:$CB$1048576,MATCH($A443,'Hoja de Trabajo para listado'!$BC$155:$BC$1048576,0),MATCH((CUADRO!I$4&amp;$E443),'Hoja de Trabajo para listado'!$BC$151:$CB$151,0)),0)+IFERROR(INDEX('Hoja de Trabajo para listado'!$DE$153:$DG$274,MATCH($A443,'Hoja de Trabajo para listado'!$DE$153:$DE$1048576,0),MATCH((CUADRO!I$4&amp;$E443),'Hoja de Trabajo para listado'!$DE$151:$DG$151,0)),0)+IFERROR(INDEX('Hoja de Trabajo para listado'!$CD$155:$DC$1048576,MATCH($A443,'Hoja de Trabajo para listado'!$CD$155:$CD$1048576,0),MATCH((CUADRO!I$4&amp;$E443),'Hoja de Trabajo para listado'!$CD$151:$DC$151,0)),0)</f>
        <v>0</v>
      </c>
      <c r="J443" s="243">
        <f ca="1">+IFERROR(INDEX('Hoja de Trabajo para listado'!$A$155:$Z$1048576,MATCH($A443,'Hoja de Trabajo para listado'!$A$155:$A$1048576,0),MATCH((CUADRO!J$4&amp;$E443),'Hoja de Trabajo para listado'!$A$151:$Z$151,0)),0)+IFERROR(INDEX('Hoja de Trabajo para listado'!$AB$155:$BA$1048576,MATCH($A443,'Hoja de Trabajo para listado'!$AB$155:$AB$1048576,0),MATCH((CUADRO!J$4&amp;$E443),'Hoja de Trabajo para listado'!$AB$151:$BA$151,0)),0)+IFERROR(INDEX('Hoja de Trabajo para listado'!$BC$155:$CB$1048576,MATCH($A443,'Hoja de Trabajo para listado'!$BC$155:$BC$1048576,0),MATCH((CUADRO!J$4&amp;$E443),'Hoja de Trabajo para listado'!$BC$151:$CB$151,0)),0)+IFERROR(INDEX('Hoja de Trabajo para listado'!$DE$153:$DG$274,MATCH($A443,'Hoja de Trabajo para listado'!$DE$153:$DE$1048576,0),MATCH((CUADRO!J$4&amp;$E443),'Hoja de Trabajo para listado'!$DE$151:$DG$151,0)),0)+IFERROR(INDEX('Hoja de Trabajo para listado'!$CD$155:$DC$1048576,MATCH($A443,'Hoja de Trabajo para listado'!$CD$155:$CD$1048576,0),MATCH((CUADRO!J$4&amp;$E443),'Hoja de Trabajo para listado'!$CD$151:$DC$151,0)),0)</f>
        <v>0</v>
      </c>
      <c r="K443" s="243">
        <f ca="1">+IFERROR(INDEX('Hoja de Trabajo para listado'!$A$155:$Z$1048576,MATCH($A443,'Hoja de Trabajo para listado'!$A$155:$A$1048576,0),MATCH((CUADRO!K$4&amp;$E443),'Hoja de Trabajo para listado'!$A$151:$Z$151,0)),0)+IFERROR(INDEX('Hoja de Trabajo para listado'!$AB$155:$BA$1048576,MATCH($A443,'Hoja de Trabajo para listado'!$AB$155:$AB$1048576,0),MATCH((CUADRO!K$4&amp;$E443),'Hoja de Trabajo para listado'!$AB$151:$BA$151,0)),0)+IFERROR(INDEX('Hoja de Trabajo para listado'!$BC$155:$CB$1048576,MATCH($A443,'Hoja de Trabajo para listado'!$BC$155:$BC$1048576,0),MATCH((CUADRO!K$4&amp;$E443),'Hoja de Trabajo para listado'!$BC$151:$CB$151,0)),0)+IFERROR(INDEX('Hoja de Trabajo para listado'!$DE$153:$DG$274,MATCH($A443,'Hoja de Trabajo para listado'!$DE$153:$DE$1048576,0),MATCH((CUADRO!K$4&amp;$E443),'Hoja de Trabajo para listado'!$DE$151:$DG$151,0)),0)+IFERROR(INDEX('Hoja de Trabajo para listado'!$CD$155:$DC$1048576,MATCH($A443,'Hoja de Trabajo para listado'!$CD$155:$CD$1048576,0),MATCH((CUADRO!K$4&amp;$E443),'Hoja de Trabajo para listado'!$CD$151:$DC$151,0)),0)</f>
        <v>0</v>
      </c>
      <c r="L443" s="243">
        <f ca="1">+IFERROR(INDEX('Hoja de Trabajo para listado'!$A$155:$Z$1048576,MATCH($A443,'Hoja de Trabajo para listado'!$A$155:$A$1048576,0),MATCH((CUADRO!L$4&amp;$E443),'Hoja de Trabajo para listado'!$A$151:$Z$151,0)),0)+IFERROR(INDEX('Hoja de Trabajo para listado'!$AB$155:$BA$1048576,MATCH($A443,'Hoja de Trabajo para listado'!$AB$155:$AB$1048576,0),MATCH((CUADRO!L$4&amp;$E443),'Hoja de Trabajo para listado'!$AB$151:$BA$151,0)),0)+IFERROR(INDEX('Hoja de Trabajo para listado'!$BC$155:$CB$1048576,MATCH($A443,'Hoja de Trabajo para listado'!$BC$155:$BC$1048576,0),MATCH((CUADRO!L$4&amp;$E443),'Hoja de Trabajo para listado'!$BC$151:$CB$151,0)),0)+IFERROR(INDEX('Hoja de Trabajo para listado'!$DE$153:$DG$274,MATCH($A443,'Hoja de Trabajo para listado'!$DE$153:$DE$1048576,0),MATCH((CUADRO!L$4&amp;$E443),'Hoja de Trabajo para listado'!$DE$151:$DG$151,0)),0)+IFERROR(INDEX('Hoja de Trabajo para listado'!$CD$155:$DC$1048576,MATCH($A443,'Hoja de Trabajo para listado'!$CD$155:$CD$1048576,0),MATCH((CUADRO!L$4&amp;$E443),'Hoja de Trabajo para listado'!$CD$151:$DC$151,0)),0)</f>
        <v>0</v>
      </c>
      <c r="M443" s="243">
        <f ca="1">+IFERROR(INDEX('Hoja de Trabajo para listado'!$A$155:$Z$1048576,MATCH($A443,'Hoja de Trabajo para listado'!$A$155:$A$1048576,0),MATCH((CUADRO!M$4&amp;$E443),'Hoja de Trabajo para listado'!$A$151:$Z$151,0)),0)+IFERROR(INDEX('Hoja de Trabajo para listado'!$AB$155:$BA$1048576,MATCH($A443,'Hoja de Trabajo para listado'!$AB$155:$AB$1048576,0),MATCH((CUADRO!M$4&amp;$E443),'Hoja de Trabajo para listado'!$AB$151:$BA$151,0)),0)+IFERROR(INDEX('Hoja de Trabajo para listado'!$BC$155:$CB$1048576,MATCH($A443,'Hoja de Trabajo para listado'!$BC$155:$BC$1048576,0),MATCH((CUADRO!M$4&amp;$E443),'Hoja de Trabajo para listado'!$BC$151:$CB$151,0)),0)+IFERROR(INDEX('Hoja de Trabajo para listado'!$DE$153:$DG$274,MATCH($A443,'Hoja de Trabajo para listado'!$DE$153:$DE$1048576,0),MATCH((CUADRO!M$4&amp;$E443),'Hoja de Trabajo para listado'!$DE$151:$DG$151,0)),0)+IFERROR(INDEX('Hoja de Trabajo para listado'!$CD$155:$DC$1048576,MATCH($A443,'Hoja de Trabajo para listado'!$CD$155:$CD$1048576,0),MATCH((CUADRO!M$4&amp;$E443),'Hoja de Trabajo para listado'!$CD$151:$DC$151,0)),0)</f>
        <v>0</v>
      </c>
      <c r="N443" s="243">
        <f ca="1">+IFERROR(INDEX('Hoja de Trabajo para listado'!$A$155:$Z$1048576,MATCH($A443,'Hoja de Trabajo para listado'!$A$155:$A$1048576,0),MATCH((CUADRO!N$4&amp;$E443),'Hoja de Trabajo para listado'!$A$151:$Z$151,0)),0)+IFERROR(INDEX('Hoja de Trabajo para listado'!$AB$155:$BA$1048576,MATCH($A443,'Hoja de Trabajo para listado'!$AB$155:$AB$1048576,0),MATCH((CUADRO!N$4&amp;$E443),'Hoja de Trabajo para listado'!$AB$151:$BA$151,0)),0)+IFERROR(INDEX('Hoja de Trabajo para listado'!$BC$155:$CB$1048576,MATCH($A443,'Hoja de Trabajo para listado'!$BC$155:$BC$1048576,0),MATCH((CUADRO!N$4&amp;$E443),'Hoja de Trabajo para listado'!$BC$151:$CB$151,0)),0)+IFERROR(INDEX('Hoja de Trabajo para listado'!$DE$153:$DG$274,MATCH($A443,'Hoja de Trabajo para listado'!$DE$153:$DE$1048576,0),MATCH((CUADRO!N$4&amp;$E443),'Hoja de Trabajo para listado'!$DE$151:$DG$151,0)),0)+IFERROR(INDEX('Hoja de Trabajo para listado'!$CD$155:$DC$1048576,MATCH($A443,'Hoja de Trabajo para listado'!$CD$155:$CD$1048576,0),MATCH((CUADRO!N$4&amp;$E443),'Hoja de Trabajo para listado'!$CD$151:$DC$151,0)),0)</f>
        <v>0</v>
      </c>
      <c r="O443" s="243">
        <f ca="1">+IFERROR(INDEX('Hoja de Trabajo para listado'!$A$155:$Z$1048576,MATCH($A443,'Hoja de Trabajo para listado'!$A$155:$A$1048576,0),MATCH((CUADRO!O$4&amp;$E443),'Hoja de Trabajo para listado'!$A$151:$Z$151,0)),0)+IFERROR(INDEX('Hoja de Trabajo para listado'!$AB$155:$BA$1048576,MATCH($A443,'Hoja de Trabajo para listado'!$AB$155:$AB$1048576,0),MATCH((CUADRO!O$4&amp;$E443),'Hoja de Trabajo para listado'!$AB$151:$BA$151,0)),0)+IFERROR(INDEX('Hoja de Trabajo para listado'!$BC$155:$CB$1048576,MATCH($A443,'Hoja de Trabajo para listado'!$BC$155:$BC$1048576,0),MATCH((CUADRO!O$4&amp;$E443),'Hoja de Trabajo para listado'!$BC$151:$CB$151,0)),0)+IFERROR(INDEX('Hoja de Trabajo para listado'!$DE$153:$DG$274,MATCH($A443,'Hoja de Trabajo para listado'!$DE$153:$DE$1048576,0),MATCH((CUADRO!O$4&amp;$E443),'Hoja de Trabajo para listado'!$DE$151:$DG$151,0)),0)+IFERROR(INDEX('Hoja de Trabajo para listado'!$CD$155:$DC$1048576,MATCH($A443,'Hoja de Trabajo para listado'!$CD$155:$CD$1048576,0),MATCH((CUADRO!O$4&amp;$E443),'Hoja de Trabajo para listado'!$CD$151:$DC$151,0)),0)</f>
        <v>0</v>
      </c>
      <c r="P443" s="243">
        <f ca="1">+IFERROR(INDEX('Hoja de Trabajo para listado'!$A$155:$Z$1048576,MATCH($A443,'Hoja de Trabajo para listado'!$A$155:$A$1048576,0),MATCH((CUADRO!P$4&amp;$E443),'Hoja de Trabajo para listado'!$A$151:$Z$151,0)),0)+IFERROR(INDEX('Hoja de Trabajo para listado'!$AB$155:$BA$1048576,MATCH($A443,'Hoja de Trabajo para listado'!$AB$155:$AB$1048576,0),MATCH((CUADRO!P$4&amp;$E443),'Hoja de Trabajo para listado'!$AB$151:$BA$151,0)),0)+IFERROR(INDEX('Hoja de Trabajo para listado'!$BC$155:$CB$1048576,MATCH($A443,'Hoja de Trabajo para listado'!$BC$155:$BC$1048576,0),MATCH((CUADRO!P$4&amp;$E443),'Hoja de Trabajo para listado'!$BC$151:$CB$151,0)),0)+IFERROR(INDEX('Hoja de Trabajo para listado'!$DE$153:$DG$274,MATCH($A443,'Hoja de Trabajo para listado'!$DE$153:$DE$1048576,0),MATCH((CUADRO!P$4&amp;$E443),'Hoja de Trabajo para listado'!$DE$151:$DG$151,0)),0)+IFERROR(INDEX('Hoja de Trabajo para listado'!$CD$155:$DC$1048576,MATCH($A443,'Hoja de Trabajo para listado'!$CD$155:$CD$1048576,0),MATCH((CUADRO!P$4&amp;$E443),'Hoja de Trabajo para listado'!$CD$151:$DC$151,0)),0)</f>
        <v>0</v>
      </c>
      <c r="Q443" s="243">
        <f ca="1">+IFERROR(INDEX('Hoja de Trabajo para listado'!$A$155:$Z$1048576,MATCH($A443,'Hoja de Trabajo para listado'!$A$155:$A$1048576,0),MATCH((CUADRO!Q$4&amp;$E443),'Hoja de Trabajo para listado'!$A$151:$Z$151,0)),0)+IFERROR(INDEX('Hoja de Trabajo para listado'!$AB$155:$BA$1048576,MATCH($A443,'Hoja de Trabajo para listado'!$AB$155:$AB$1048576,0),MATCH((CUADRO!Q$4&amp;$E443),'Hoja de Trabajo para listado'!$AB$151:$BA$151,0)),0)+IFERROR(INDEX('Hoja de Trabajo para listado'!$BC$155:$CB$1048576,MATCH($A443,'Hoja de Trabajo para listado'!$BC$155:$BC$1048576,0),MATCH((CUADRO!Q$4&amp;$E443),'Hoja de Trabajo para listado'!$BC$151:$CB$151,0)),0)+IFERROR(INDEX('Hoja de Trabajo para listado'!$DE$153:$DG$274,MATCH($A443,'Hoja de Trabajo para listado'!$DE$153:$DE$1048576,0),MATCH((CUADRO!Q$4&amp;$E443),'Hoja de Trabajo para listado'!$DE$151:$DG$151,0)),0)+IFERROR(INDEX('Hoja de Trabajo para listado'!$CD$155:$DC$1048576,MATCH($A443,'Hoja de Trabajo para listado'!$CD$155:$CD$1048576,0),MATCH((CUADRO!Q$4&amp;$E443),'Hoja de Trabajo para listado'!$CD$151:$DC$151,0)),0)</f>
        <v>0</v>
      </c>
      <c r="R443" s="243">
        <f t="shared" ca="1" si="19"/>
        <v>0</v>
      </c>
      <c r="S443" s="249"/>
      <c r="T443" s="243">
        <f ca="1">+T444</f>
        <v>0</v>
      </c>
      <c r="U443" s="242">
        <f t="shared" si="20"/>
        <v>1</v>
      </c>
      <c r="V443" s="333" t="str">
        <f>+VLOOKUP(A443,bd_lista!$A$3:$E$592,5,FALSE)</f>
        <v>Gobiernos Autonomos Municipales</v>
      </c>
      <c r="W443" s="387" t="str">
        <f>+V443</f>
        <v>Gobiernos Autonomos Municipales</v>
      </c>
      <c r="X443" s="242">
        <f>+VLOOKUP(A443,[4]Sheet1!$A$13:$D$744,4,FALSE)</f>
        <v>0</v>
      </c>
      <c r="Y443" s="242" t="e">
        <f>+VLOOKUP(X443,bd_lista!$A$3:$C$592,3,FALSE)</f>
        <v>#N/A</v>
      </c>
      <c r="Z443" s="294">
        <f>+X443</f>
        <v>0</v>
      </c>
      <c r="AA443" s="295" t="e">
        <f>+Y443</f>
        <v>#N/A</v>
      </c>
    </row>
    <row r="444" spans="1:27" customFormat="1" ht="27" hidden="1" customHeight="1">
      <c r="A444" s="32">
        <v>1102</v>
      </c>
      <c r="B444" s="393"/>
      <c r="C444" s="247" t="str">
        <f>+VLOOKUP(A444,bd_lista!$A$3:$C$592,3,FALSE)</f>
        <v>Gobierno Autónomo Municipal de Yotala</v>
      </c>
      <c r="D444" s="390"/>
      <c r="E444" s="244" t="s">
        <v>1305</v>
      </c>
      <c r="F444" s="243">
        <f ca="1">+IFERROR(INDEX('Hoja de Trabajo para listado'!$A$155:$Z$1048576,MATCH($A444,'Hoja de Trabajo para listado'!$A$155:$A$1048576,0),MATCH((CUADRO!F$4&amp;$E444),'Hoja de Trabajo para listado'!$A$151:$Z$151,0)),0)+IFERROR(INDEX('Hoja de Trabajo para listado'!$AB$155:$BA$1048576,MATCH($A444,'Hoja de Trabajo para listado'!$AB$155:$AB$1048576,0),MATCH((CUADRO!F$4&amp;$E444),'Hoja de Trabajo para listado'!$AB$151:$BA$151,0)),0)+IFERROR(INDEX('Hoja de Trabajo para listado'!$BC$155:$CB$1048576,MATCH($A444,'Hoja de Trabajo para listado'!$BC$155:$BC$1048576,0),MATCH((CUADRO!F$4&amp;$E444),'Hoja de Trabajo para listado'!$BC$151:$CB$151,0)),0)+IFERROR(INDEX('Hoja de Trabajo para listado'!$DE$153:$DG$274,MATCH($A444,'Hoja de Trabajo para listado'!$DE$153:$DE$1048576,0),MATCH((CUADRO!F$4&amp;$E444),'Hoja de Trabajo para listado'!$DE$151:$DG$151,0)),0)+IFERROR(INDEX('Hoja de Trabajo para listado'!$CD$155:$DC$1048576,MATCH($A444,'Hoja de Trabajo para listado'!$CD$155:$CD$1048576,0),MATCH((CUADRO!F$4&amp;$E444),'Hoja de Trabajo para listado'!$CD$151:$DC$151,0)),0)</f>
        <v>0</v>
      </c>
      <c r="G444" s="243">
        <f ca="1">+IFERROR(INDEX('Hoja de Trabajo para listado'!$A$155:$Z$1048576,MATCH($A444,'Hoja de Trabajo para listado'!$A$155:$A$1048576,0),MATCH((CUADRO!G$4&amp;$E444),'Hoja de Trabajo para listado'!$A$151:$Z$151,0)),0)+IFERROR(INDEX('Hoja de Trabajo para listado'!$AB$155:$BA$1048576,MATCH($A444,'Hoja de Trabajo para listado'!$AB$155:$AB$1048576,0),MATCH((CUADRO!G$4&amp;$E444),'Hoja de Trabajo para listado'!$AB$151:$BA$151,0)),0)+IFERROR(INDEX('Hoja de Trabajo para listado'!$BC$155:$CB$1048576,MATCH($A444,'Hoja de Trabajo para listado'!$BC$155:$BC$1048576,0),MATCH((CUADRO!G$4&amp;$E444),'Hoja de Trabajo para listado'!$BC$151:$CB$151,0)),0)+IFERROR(INDEX('Hoja de Trabajo para listado'!$DE$153:$DG$274,MATCH($A444,'Hoja de Trabajo para listado'!$DE$153:$DE$1048576,0),MATCH((CUADRO!G$4&amp;$E444),'Hoja de Trabajo para listado'!$DE$151:$DG$151,0)),0)+IFERROR(INDEX('Hoja de Trabajo para listado'!$CD$155:$DC$1048576,MATCH($A444,'Hoja de Trabajo para listado'!$CD$155:$CD$1048576,0),MATCH((CUADRO!G$4&amp;$E444),'Hoja de Trabajo para listado'!$CD$151:$DC$151,0)),0)</f>
        <v>0</v>
      </c>
      <c r="H444" s="243">
        <f ca="1">+IFERROR(INDEX('Hoja de Trabajo para listado'!$A$155:$Z$1048576,MATCH($A444,'Hoja de Trabajo para listado'!$A$155:$A$1048576,0),MATCH((CUADRO!H$4&amp;$E444),'Hoja de Trabajo para listado'!$A$151:$Z$151,0)),0)+IFERROR(INDEX('Hoja de Trabajo para listado'!$AB$155:$BA$1048576,MATCH($A444,'Hoja de Trabajo para listado'!$AB$155:$AB$1048576,0),MATCH((CUADRO!H$4&amp;$E444),'Hoja de Trabajo para listado'!$AB$151:$BA$151,0)),0)+IFERROR(INDEX('Hoja de Trabajo para listado'!$BC$155:$CB$1048576,MATCH($A444,'Hoja de Trabajo para listado'!$BC$155:$BC$1048576,0),MATCH((CUADRO!H$4&amp;$E444),'Hoja de Trabajo para listado'!$BC$151:$CB$151,0)),0)+IFERROR(INDEX('Hoja de Trabajo para listado'!$DE$153:$DG$274,MATCH($A444,'Hoja de Trabajo para listado'!$DE$153:$DE$1048576,0),MATCH((CUADRO!H$4&amp;$E444),'Hoja de Trabajo para listado'!$DE$151:$DG$151,0)),0)+IFERROR(INDEX('Hoja de Trabajo para listado'!$CD$155:$DC$1048576,MATCH($A444,'Hoja de Trabajo para listado'!$CD$155:$CD$1048576,0),MATCH((CUADRO!H$4&amp;$E444),'Hoja de Trabajo para listado'!$CD$151:$DC$151,0)),0)</f>
        <v>0</v>
      </c>
      <c r="I444" s="243">
        <f ca="1">+IFERROR(INDEX('Hoja de Trabajo para listado'!$A$155:$Z$1048576,MATCH($A444,'Hoja de Trabajo para listado'!$A$155:$A$1048576,0),MATCH((CUADRO!I$4&amp;$E444),'Hoja de Trabajo para listado'!$A$151:$Z$151,0)),0)+IFERROR(INDEX('Hoja de Trabajo para listado'!$AB$155:$BA$1048576,MATCH($A444,'Hoja de Trabajo para listado'!$AB$155:$AB$1048576,0),MATCH((CUADRO!I$4&amp;$E444),'Hoja de Trabajo para listado'!$AB$151:$BA$151,0)),0)+IFERROR(INDEX('Hoja de Trabajo para listado'!$BC$155:$CB$1048576,MATCH($A444,'Hoja de Trabajo para listado'!$BC$155:$BC$1048576,0),MATCH((CUADRO!I$4&amp;$E444),'Hoja de Trabajo para listado'!$BC$151:$CB$151,0)),0)+IFERROR(INDEX('Hoja de Trabajo para listado'!$DE$153:$DG$274,MATCH($A444,'Hoja de Trabajo para listado'!$DE$153:$DE$1048576,0),MATCH((CUADRO!I$4&amp;$E444),'Hoja de Trabajo para listado'!$DE$151:$DG$151,0)),0)+IFERROR(INDEX('Hoja de Trabajo para listado'!$CD$155:$DC$1048576,MATCH($A444,'Hoja de Trabajo para listado'!$CD$155:$CD$1048576,0),MATCH((CUADRO!I$4&amp;$E444),'Hoja de Trabajo para listado'!$CD$151:$DC$151,0)),0)</f>
        <v>0</v>
      </c>
      <c r="J444" s="243">
        <f ca="1">+IFERROR(INDEX('Hoja de Trabajo para listado'!$A$155:$Z$1048576,MATCH($A444,'Hoja de Trabajo para listado'!$A$155:$A$1048576,0),MATCH((CUADRO!J$4&amp;$E444),'Hoja de Trabajo para listado'!$A$151:$Z$151,0)),0)+IFERROR(INDEX('Hoja de Trabajo para listado'!$AB$155:$BA$1048576,MATCH($A444,'Hoja de Trabajo para listado'!$AB$155:$AB$1048576,0),MATCH((CUADRO!J$4&amp;$E444),'Hoja de Trabajo para listado'!$AB$151:$BA$151,0)),0)+IFERROR(INDEX('Hoja de Trabajo para listado'!$BC$155:$CB$1048576,MATCH($A444,'Hoja de Trabajo para listado'!$BC$155:$BC$1048576,0),MATCH((CUADRO!J$4&amp;$E444),'Hoja de Trabajo para listado'!$BC$151:$CB$151,0)),0)+IFERROR(INDEX('Hoja de Trabajo para listado'!$DE$153:$DG$274,MATCH($A444,'Hoja de Trabajo para listado'!$DE$153:$DE$1048576,0),MATCH((CUADRO!J$4&amp;$E444),'Hoja de Trabajo para listado'!$DE$151:$DG$151,0)),0)+IFERROR(INDEX('Hoja de Trabajo para listado'!$CD$155:$DC$1048576,MATCH($A444,'Hoja de Trabajo para listado'!$CD$155:$CD$1048576,0),MATCH((CUADRO!J$4&amp;$E444),'Hoja de Trabajo para listado'!$CD$151:$DC$151,0)),0)</f>
        <v>0</v>
      </c>
      <c r="K444" s="243">
        <f ca="1">+IFERROR(INDEX('Hoja de Trabajo para listado'!$A$155:$Z$1048576,MATCH($A444,'Hoja de Trabajo para listado'!$A$155:$A$1048576,0),MATCH((CUADRO!K$4&amp;$E444),'Hoja de Trabajo para listado'!$A$151:$Z$151,0)),0)+IFERROR(INDEX('Hoja de Trabajo para listado'!$AB$155:$BA$1048576,MATCH($A444,'Hoja de Trabajo para listado'!$AB$155:$AB$1048576,0),MATCH((CUADRO!K$4&amp;$E444),'Hoja de Trabajo para listado'!$AB$151:$BA$151,0)),0)+IFERROR(INDEX('Hoja de Trabajo para listado'!$BC$155:$CB$1048576,MATCH($A444,'Hoja de Trabajo para listado'!$BC$155:$BC$1048576,0),MATCH((CUADRO!K$4&amp;$E444),'Hoja de Trabajo para listado'!$BC$151:$CB$151,0)),0)+IFERROR(INDEX('Hoja de Trabajo para listado'!$DE$153:$DG$274,MATCH($A444,'Hoja de Trabajo para listado'!$DE$153:$DE$1048576,0),MATCH((CUADRO!K$4&amp;$E444),'Hoja de Trabajo para listado'!$DE$151:$DG$151,0)),0)+IFERROR(INDEX('Hoja de Trabajo para listado'!$CD$155:$DC$1048576,MATCH($A444,'Hoja de Trabajo para listado'!$CD$155:$CD$1048576,0),MATCH((CUADRO!K$4&amp;$E444),'Hoja de Trabajo para listado'!$CD$151:$DC$151,0)),0)</f>
        <v>0</v>
      </c>
      <c r="L444" s="243">
        <f ca="1">+IFERROR(INDEX('Hoja de Trabajo para listado'!$A$155:$Z$1048576,MATCH($A444,'Hoja de Trabajo para listado'!$A$155:$A$1048576,0),MATCH((CUADRO!L$4&amp;$E444),'Hoja de Trabajo para listado'!$A$151:$Z$151,0)),0)+IFERROR(INDEX('Hoja de Trabajo para listado'!$AB$155:$BA$1048576,MATCH($A444,'Hoja de Trabajo para listado'!$AB$155:$AB$1048576,0),MATCH((CUADRO!L$4&amp;$E444),'Hoja de Trabajo para listado'!$AB$151:$BA$151,0)),0)+IFERROR(INDEX('Hoja de Trabajo para listado'!$BC$155:$CB$1048576,MATCH($A444,'Hoja de Trabajo para listado'!$BC$155:$BC$1048576,0),MATCH((CUADRO!L$4&amp;$E444),'Hoja de Trabajo para listado'!$BC$151:$CB$151,0)),0)+IFERROR(INDEX('Hoja de Trabajo para listado'!$DE$153:$DG$274,MATCH($A444,'Hoja de Trabajo para listado'!$DE$153:$DE$1048576,0),MATCH((CUADRO!L$4&amp;$E444),'Hoja de Trabajo para listado'!$DE$151:$DG$151,0)),0)+IFERROR(INDEX('Hoja de Trabajo para listado'!$CD$155:$DC$1048576,MATCH($A444,'Hoja de Trabajo para listado'!$CD$155:$CD$1048576,0),MATCH((CUADRO!L$4&amp;$E444),'Hoja de Trabajo para listado'!$CD$151:$DC$151,0)),0)</f>
        <v>0</v>
      </c>
      <c r="M444" s="243">
        <f ca="1">+IFERROR(INDEX('Hoja de Trabajo para listado'!$A$155:$Z$1048576,MATCH($A444,'Hoja de Trabajo para listado'!$A$155:$A$1048576,0),MATCH((CUADRO!M$4&amp;$E444),'Hoja de Trabajo para listado'!$A$151:$Z$151,0)),0)+IFERROR(INDEX('Hoja de Trabajo para listado'!$AB$155:$BA$1048576,MATCH($A444,'Hoja de Trabajo para listado'!$AB$155:$AB$1048576,0),MATCH((CUADRO!M$4&amp;$E444),'Hoja de Trabajo para listado'!$AB$151:$BA$151,0)),0)+IFERROR(INDEX('Hoja de Trabajo para listado'!$BC$155:$CB$1048576,MATCH($A444,'Hoja de Trabajo para listado'!$BC$155:$BC$1048576,0),MATCH((CUADRO!M$4&amp;$E444),'Hoja de Trabajo para listado'!$BC$151:$CB$151,0)),0)+IFERROR(INDEX('Hoja de Trabajo para listado'!$DE$153:$DG$274,MATCH($A444,'Hoja de Trabajo para listado'!$DE$153:$DE$1048576,0),MATCH((CUADRO!M$4&amp;$E444),'Hoja de Trabajo para listado'!$DE$151:$DG$151,0)),0)+IFERROR(INDEX('Hoja de Trabajo para listado'!$CD$155:$DC$1048576,MATCH($A444,'Hoja de Trabajo para listado'!$CD$155:$CD$1048576,0),MATCH((CUADRO!M$4&amp;$E444),'Hoja de Trabajo para listado'!$CD$151:$DC$151,0)),0)</f>
        <v>0</v>
      </c>
      <c r="N444" s="243">
        <f ca="1">+IFERROR(INDEX('Hoja de Trabajo para listado'!$A$155:$Z$1048576,MATCH($A444,'Hoja de Trabajo para listado'!$A$155:$A$1048576,0),MATCH((CUADRO!N$4&amp;$E444),'Hoja de Trabajo para listado'!$A$151:$Z$151,0)),0)+IFERROR(INDEX('Hoja de Trabajo para listado'!$AB$155:$BA$1048576,MATCH($A444,'Hoja de Trabajo para listado'!$AB$155:$AB$1048576,0),MATCH((CUADRO!N$4&amp;$E444),'Hoja de Trabajo para listado'!$AB$151:$BA$151,0)),0)+IFERROR(INDEX('Hoja de Trabajo para listado'!$BC$155:$CB$1048576,MATCH($A444,'Hoja de Trabajo para listado'!$BC$155:$BC$1048576,0),MATCH((CUADRO!N$4&amp;$E444),'Hoja de Trabajo para listado'!$BC$151:$CB$151,0)),0)+IFERROR(INDEX('Hoja de Trabajo para listado'!$DE$153:$DG$274,MATCH($A444,'Hoja de Trabajo para listado'!$DE$153:$DE$1048576,0),MATCH((CUADRO!N$4&amp;$E444),'Hoja de Trabajo para listado'!$DE$151:$DG$151,0)),0)+IFERROR(INDEX('Hoja de Trabajo para listado'!$CD$155:$DC$1048576,MATCH($A444,'Hoja de Trabajo para listado'!$CD$155:$CD$1048576,0),MATCH((CUADRO!N$4&amp;$E444),'Hoja de Trabajo para listado'!$CD$151:$DC$151,0)),0)</f>
        <v>0</v>
      </c>
      <c r="O444" s="243">
        <f ca="1">+IFERROR(INDEX('Hoja de Trabajo para listado'!$A$155:$Z$1048576,MATCH($A444,'Hoja de Trabajo para listado'!$A$155:$A$1048576,0),MATCH((CUADRO!O$4&amp;$E444),'Hoja de Trabajo para listado'!$A$151:$Z$151,0)),0)+IFERROR(INDEX('Hoja de Trabajo para listado'!$AB$155:$BA$1048576,MATCH($A444,'Hoja de Trabajo para listado'!$AB$155:$AB$1048576,0),MATCH((CUADRO!O$4&amp;$E444),'Hoja de Trabajo para listado'!$AB$151:$BA$151,0)),0)+IFERROR(INDEX('Hoja de Trabajo para listado'!$BC$155:$CB$1048576,MATCH($A444,'Hoja de Trabajo para listado'!$BC$155:$BC$1048576,0),MATCH((CUADRO!O$4&amp;$E444),'Hoja de Trabajo para listado'!$BC$151:$CB$151,0)),0)+IFERROR(INDEX('Hoja de Trabajo para listado'!$DE$153:$DG$274,MATCH($A444,'Hoja de Trabajo para listado'!$DE$153:$DE$1048576,0),MATCH((CUADRO!O$4&amp;$E444),'Hoja de Trabajo para listado'!$DE$151:$DG$151,0)),0)+IFERROR(INDEX('Hoja de Trabajo para listado'!$CD$155:$DC$1048576,MATCH($A444,'Hoja de Trabajo para listado'!$CD$155:$CD$1048576,0),MATCH((CUADRO!O$4&amp;$E444),'Hoja de Trabajo para listado'!$CD$151:$DC$151,0)),0)</f>
        <v>0</v>
      </c>
      <c r="P444" s="243">
        <f ca="1">+IFERROR(INDEX('Hoja de Trabajo para listado'!$A$155:$Z$1048576,MATCH($A444,'Hoja de Trabajo para listado'!$A$155:$A$1048576,0),MATCH((CUADRO!P$4&amp;$E444),'Hoja de Trabajo para listado'!$A$151:$Z$151,0)),0)+IFERROR(INDEX('Hoja de Trabajo para listado'!$AB$155:$BA$1048576,MATCH($A444,'Hoja de Trabajo para listado'!$AB$155:$AB$1048576,0),MATCH((CUADRO!P$4&amp;$E444),'Hoja de Trabajo para listado'!$AB$151:$BA$151,0)),0)+IFERROR(INDEX('Hoja de Trabajo para listado'!$BC$155:$CB$1048576,MATCH($A444,'Hoja de Trabajo para listado'!$BC$155:$BC$1048576,0),MATCH((CUADRO!P$4&amp;$E444),'Hoja de Trabajo para listado'!$BC$151:$CB$151,0)),0)+IFERROR(INDEX('Hoja de Trabajo para listado'!$DE$153:$DG$274,MATCH($A444,'Hoja de Trabajo para listado'!$DE$153:$DE$1048576,0),MATCH((CUADRO!P$4&amp;$E444),'Hoja de Trabajo para listado'!$DE$151:$DG$151,0)),0)+IFERROR(INDEX('Hoja de Trabajo para listado'!$CD$155:$DC$1048576,MATCH($A444,'Hoja de Trabajo para listado'!$CD$155:$CD$1048576,0),MATCH((CUADRO!P$4&amp;$E444),'Hoja de Trabajo para listado'!$CD$151:$DC$151,0)),0)</f>
        <v>0</v>
      </c>
      <c r="Q444" s="243">
        <f ca="1">+IFERROR(INDEX('Hoja de Trabajo para listado'!$A$155:$Z$1048576,MATCH($A444,'Hoja de Trabajo para listado'!$A$155:$A$1048576,0),MATCH((CUADRO!Q$4&amp;$E444),'Hoja de Trabajo para listado'!$A$151:$Z$151,0)),0)+IFERROR(INDEX('Hoja de Trabajo para listado'!$AB$155:$BA$1048576,MATCH($A444,'Hoja de Trabajo para listado'!$AB$155:$AB$1048576,0),MATCH((CUADRO!Q$4&amp;$E444),'Hoja de Trabajo para listado'!$AB$151:$BA$151,0)),0)+IFERROR(INDEX('Hoja de Trabajo para listado'!$BC$155:$CB$1048576,MATCH($A444,'Hoja de Trabajo para listado'!$BC$155:$BC$1048576,0),MATCH((CUADRO!Q$4&amp;$E444),'Hoja de Trabajo para listado'!$BC$151:$CB$151,0)),0)+IFERROR(INDEX('Hoja de Trabajo para listado'!$DE$153:$DG$274,MATCH($A444,'Hoja de Trabajo para listado'!$DE$153:$DE$1048576,0),MATCH((CUADRO!Q$4&amp;$E444),'Hoja de Trabajo para listado'!$DE$151:$DG$151,0)),0)+IFERROR(INDEX('Hoja de Trabajo para listado'!$CD$155:$DC$1048576,MATCH($A444,'Hoja de Trabajo para listado'!$CD$155:$CD$1048576,0),MATCH((CUADRO!Q$4&amp;$E444),'Hoja de Trabajo para listado'!$CD$151:$DC$151,0)),0)</f>
        <v>0</v>
      </c>
      <c r="R444" s="243">
        <f t="shared" ca="1" si="19"/>
        <v>0</v>
      </c>
      <c r="S444" s="249">
        <f ca="1">+R443+R444</f>
        <v>0</v>
      </c>
      <c r="T444" s="243">
        <f ca="1">+S444</f>
        <v>0</v>
      </c>
      <c r="U444" s="242">
        <f t="shared" si="20"/>
        <v>2</v>
      </c>
      <c r="V444" s="333" t="str">
        <f>+VLOOKUP(A444,bd_lista!$A$3:$E$592,5,FALSE)</f>
        <v>Gobiernos Autonomos Municipales</v>
      </c>
      <c r="W444" s="388"/>
      <c r="X444" s="242">
        <f>+VLOOKUP(A444,[4]Sheet1!$A$13:$D$744,4,FALSE)</f>
        <v>0</v>
      </c>
      <c r="Y444" s="242" t="e">
        <f>+VLOOKUP(X444,bd_lista!$A$3:$C$592,3,FALSE)</f>
        <v>#N/A</v>
      </c>
      <c r="Z444" s="292"/>
      <c r="AA444" s="293"/>
    </row>
    <row r="445" spans="1:27" customFormat="1" ht="15" hidden="1" customHeight="1">
      <c r="A445" s="32">
        <v>1103</v>
      </c>
      <c r="B445" s="392">
        <f>+A445</f>
        <v>1103</v>
      </c>
      <c r="C445" s="247" t="str">
        <f>+VLOOKUP(A445,bd_lista!$A$3:$C$592,3,FALSE)</f>
        <v>Gobierno Autónomo Municipal de Poroma</v>
      </c>
      <c r="D445" s="389" t="str">
        <f>+C445</f>
        <v>Gobierno Autónomo Municipal de Poroma</v>
      </c>
      <c r="E445" s="242" t="s">
        <v>1304</v>
      </c>
      <c r="F445" s="243">
        <f ca="1">+IFERROR(INDEX('Hoja de Trabajo para listado'!$A$155:$Z$1048576,MATCH($A445,'Hoja de Trabajo para listado'!$A$155:$A$1048576,0),MATCH((CUADRO!F$4&amp;$E445),'Hoja de Trabajo para listado'!$A$151:$Z$151,0)),0)+IFERROR(INDEX('Hoja de Trabajo para listado'!$AB$155:$BA$1048576,MATCH($A445,'Hoja de Trabajo para listado'!$AB$155:$AB$1048576,0),MATCH((CUADRO!F$4&amp;$E445),'Hoja de Trabajo para listado'!$AB$151:$BA$151,0)),0)+IFERROR(INDEX('Hoja de Trabajo para listado'!$BC$155:$CB$1048576,MATCH($A445,'Hoja de Trabajo para listado'!$BC$155:$BC$1048576,0),MATCH((CUADRO!F$4&amp;$E445),'Hoja de Trabajo para listado'!$BC$151:$CB$151,0)),0)+IFERROR(INDEX('Hoja de Trabajo para listado'!$DE$153:$DG$274,MATCH($A445,'Hoja de Trabajo para listado'!$DE$153:$DE$1048576,0),MATCH((CUADRO!F$4&amp;$E445),'Hoja de Trabajo para listado'!$DE$151:$DG$151,0)),0)+IFERROR(INDEX('Hoja de Trabajo para listado'!$CD$155:$DC$1048576,MATCH($A445,'Hoja de Trabajo para listado'!$CD$155:$CD$1048576,0),MATCH((CUADRO!F$4&amp;$E445),'Hoja de Trabajo para listado'!$CD$151:$DC$151,0)),0)</f>
        <v>0</v>
      </c>
      <c r="G445" s="243">
        <f ca="1">+IFERROR(INDEX('Hoja de Trabajo para listado'!$A$155:$Z$1048576,MATCH($A445,'Hoja de Trabajo para listado'!$A$155:$A$1048576,0),MATCH((CUADRO!G$4&amp;$E445),'Hoja de Trabajo para listado'!$A$151:$Z$151,0)),0)+IFERROR(INDEX('Hoja de Trabajo para listado'!$AB$155:$BA$1048576,MATCH($A445,'Hoja de Trabajo para listado'!$AB$155:$AB$1048576,0),MATCH((CUADRO!G$4&amp;$E445),'Hoja de Trabajo para listado'!$AB$151:$BA$151,0)),0)+IFERROR(INDEX('Hoja de Trabajo para listado'!$BC$155:$CB$1048576,MATCH($A445,'Hoja de Trabajo para listado'!$BC$155:$BC$1048576,0),MATCH((CUADRO!G$4&amp;$E445),'Hoja de Trabajo para listado'!$BC$151:$CB$151,0)),0)+IFERROR(INDEX('Hoja de Trabajo para listado'!$DE$153:$DG$274,MATCH($A445,'Hoja de Trabajo para listado'!$DE$153:$DE$1048576,0),MATCH((CUADRO!G$4&amp;$E445),'Hoja de Trabajo para listado'!$DE$151:$DG$151,0)),0)+IFERROR(INDEX('Hoja de Trabajo para listado'!$CD$155:$DC$1048576,MATCH($A445,'Hoja de Trabajo para listado'!$CD$155:$CD$1048576,0),MATCH((CUADRO!G$4&amp;$E445),'Hoja de Trabajo para listado'!$CD$151:$DC$151,0)),0)</f>
        <v>0</v>
      </c>
      <c r="H445" s="243">
        <f ca="1">+IFERROR(INDEX('Hoja de Trabajo para listado'!$A$155:$Z$1048576,MATCH($A445,'Hoja de Trabajo para listado'!$A$155:$A$1048576,0),MATCH((CUADRO!H$4&amp;$E445),'Hoja de Trabajo para listado'!$A$151:$Z$151,0)),0)+IFERROR(INDEX('Hoja de Trabajo para listado'!$AB$155:$BA$1048576,MATCH($A445,'Hoja de Trabajo para listado'!$AB$155:$AB$1048576,0),MATCH((CUADRO!H$4&amp;$E445),'Hoja de Trabajo para listado'!$AB$151:$BA$151,0)),0)+IFERROR(INDEX('Hoja de Trabajo para listado'!$BC$155:$CB$1048576,MATCH($A445,'Hoja de Trabajo para listado'!$BC$155:$BC$1048576,0),MATCH((CUADRO!H$4&amp;$E445),'Hoja de Trabajo para listado'!$BC$151:$CB$151,0)),0)+IFERROR(INDEX('Hoja de Trabajo para listado'!$DE$153:$DG$274,MATCH($A445,'Hoja de Trabajo para listado'!$DE$153:$DE$1048576,0),MATCH((CUADRO!H$4&amp;$E445),'Hoja de Trabajo para listado'!$DE$151:$DG$151,0)),0)+IFERROR(INDEX('Hoja de Trabajo para listado'!$CD$155:$DC$1048576,MATCH($A445,'Hoja de Trabajo para listado'!$CD$155:$CD$1048576,0),MATCH((CUADRO!H$4&amp;$E445),'Hoja de Trabajo para listado'!$CD$151:$DC$151,0)),0)</f>
        <v>0</v>
      </c>
      <c r="I445" s="243">
        <f ca="1">+IFERROR(INDEX('Hoja de Trabajo para listado'!$A$155:$Z$1048576,MATCH($A445,'Hoja de Trabajo para listado'!$A$155:$A$1048576,0),MATCH((CUADRO!I$4&amp;$E445),'Hoja de Trabajo para listado'!$A$151:$Z$151,0)),0)+IFERROR(INDEX('Hoja de Trabajo para listado'!$AB$155:$BA$1048576,MATCH($A445,'Hoja de Trabajo para listado'!$AB$155:$AB$1048576,0),MATCH((CUADRO!I$4&amp;$E445),'Hoja de Trabajo para listado'!$AB$151:$BA$151,0)),0)+IFERROR(INDEX('Hoja de Trabajo para listado'!$BC$155:$CB$1048576,MATCH($A445,'Hoja de Trabajo para listado'!$BC$155:$BC$1048576,0),MATCH((CUADRO!I$4&amp;$E445),'Hoja de Trabajo para listado'!$BC$151:$CB$151,0)),0)+IFERROR(INDEX('Hoja de Trabajo para listado'!$DE$153:$DG$274,MATCH($A445,'Hoja de Trabajo para listado'!$DE$153:$DE$1048576,0),MATCH((CUADRO!I$4&amp;$E445),'Hoja de Trabajo para listado'!$DE$151:$DG$151,0)),0)+IFERROR(INDEX('Hoja de Trabajo para listado'!$CD$155:$DC$1048576,MATCH($A445,'Hoja de Trabajo para listado'!$CD$155:$CD$1048576,0),MATCH((CUADRO!I$4&amp;$E445),'Hoja de Trabajo para listado'!$CD$151:$DC$151,0)),0)</f>
        <v>0</v>
      </c>
      <c r="J445" s="243">
        <f ca="1">+IFERROR(INDEX('Hoja de Trabajo para listado'!$A$155:$Z$1048576,MATCH($A445,'Hoja de Trabajo para listado'!$A$155:$A$1048576,0),MATCH((CUADRO!J$4&amp;$E445),'Hoja de Trabajo para listado'!$A$151:$Z$151,0)),0)+IFERROR(INDEX('Hoja de Trabajo para listado'!$AB$155:$BA$1048576,MATCH($A445,'Hoja de Trabajo para listado'!$AB$155:$AB$1048576,0),MATCH((CUADRO!J$4&amp;$E445),'Hoja de Trabajo para listado'!$AB$151:$BA$151,0)),0)+IFERROR(INDEX('Hoja de Trabajo para listado'!$BC$155:$CB$1048576,MATCH($A445,'Hoja de Trabajo para listado'!$BC$155:$BC$1048576,0),MATCH((CUADRO!J$4&amp;$E445),'Hoja de Trabajo para listado'!$BC$151:$CB$151,0)),0)+IFERROR(INDEX('Hoja de Trabajo para listado'!$DE$153:$DG$274,MATCH($A445,'Hoja de Trabajo para listado'!$DE$153:$DE$1048576,0),MATCH((CUADRO!J$4&amp;$E445),'Hoja de Trabajo para listado'!$DE$151:$DG$151,0)),0)+IFERROR(INDEX('Hoja de Trabajo para listado'!$CD$155:$DC$1048576,MATCH($A445,'Hoja de Trabajo para listado'!$CD$155:$CD$1048576,0),MATCH((CUADRO!J$4&amp;$E445),'Hoja de Trabajo para listado'!$CD$151:$DC$151,0)),0)</f>
        <v>0</v>
      </c>
      <c r="K445" s="243">
        <f ca="1">+IFERROR(INDEX('Hoja de Trabajo para listado'!$A$155:$Z$1048576,MATCH($A445,'Hoja de Trabajo para listado'!$A$155:$A$1048576,0),MATCH((CUADRO!K$4&amp;$E445),'Hoja de Trabajo para listado'!$A$151:$Z$151,0)),0)+IFERROR(INDEX('Hoja de Trabajo para listado'!$AB$155:$BA$1048576,MATCH($A445,'Hoja de Trabajo para listado'!$AB$155:$AB$1048576,0),MATCH((CUADRO!K$4&amp;$E445),'Hoja de Trabajo para listado'!$AB$151:$BA$151,0)),0)+IFERROR(INDEX('Hoja de Trabajo para listado'!$BC$155:$CB$1048576,MATCH($A445,'Hoja de Trabajo para listado'!$BC$155:$BC$1048576,0),MATCH((CUADRO!K$4&amp;$E445),'Hoja de Trabajo para listado'!$BC$151:$CB$151,0)),0)+IFERROR(INDEX('Hoja de Trabajo para listado'!$DE$153:$DG$274,MATCH($A445,'Hoja de Trabajo para listado'!$DE$153:$DE$1048576,0),MATCH((CUADRO!K$4&amp;$E445),'Hoja de Trabajo para listado'!$DE$151:$DG$151,0)),0)+IFERROR(INDEX('Hoja de Trabajo para listado'!$CD$155:$DC$1048576,MATCH($A445,'Hoja de Trabajo para listado'!$CD$155:$CD$1048576,0),MATCH((CUADRO!K$4&amp;$E445),'Hoja de Trabajo para listado'!$CD$151:$DC$151,0)),0)</f>
        <v>0</v>
      </c>
      <c r="L445" s="243">
        <f ca="1">+IFERROR(INDEX('Hoja de Trabajo para listado'!$A$155:$Z$1048576,MATCH($A445,'Hoja de Trabajo para listado'!$A$155:$A$1048576,0),MATCH((CUADRO!L$4&amp;$E445),'Hoja de Trabajo para listado'!$A$151:$Z$151,0)),0)+IFERROR(INDEX('Hoja de Trabajo para listado'!$AB$155:$BA$1048576,MATCH($A445,'Hoja de Trabajo para listado'!$AB$155:$AB$1048576,0),MATCH((CUADRO!L$4&amp;$E445),'Hoja de Trabajo para listado'!$AB$151:$BA$151,0)),0)+IFERROR(INDEX('Hoja de Trabajo para listado'!$BC$155:$CB$1048576,MATCH($A445,'Hoja de Trabajo para listado'!$BC$155:$BC$1048576,0),MATCH((CUADRO!L$4&amp;$E445),'Hoja de Trabajo para listado'!$BC$151:$CB$151,0)),0)+IFERROR(INDEX('Hoja de Trabajo para listado'!$DE$153:$DG$274,MATCH($A445,'Hoja de Trabajo para listado'!$DE$153:$DE$1048576,0),MATCH((CUADRO!L$4&amp;$E445),'Hoja de Trabajo para listado'!$DE$151:$DG$151,0)),0)+IFERROR(INDEX('Hoja de Trabajo para listado'!$CD$155:$DC$1048576,MATCH($A445,'Hoja de Trabajo para listado'!$CD$155:$CD$1048576,0),MATCH((CUADRO!L$4&amp;$E445),'Hoja de Trabajo para listado'!$CD$151:$DC$151,0)),0)</f>
        <v>0</v>
      </c>
      <c r="M445" s="243">
        <f ca="1">+IFERROR(INDEX('Hoja de Trabajo para listado'!$A$155:$Z$1048576,MATCH($A445,'Hoja de Trabajo para listado'!$A$155:$A$1048576,0),MATCH((CUADRO!M$4&amp;$E445),'Hoja de Trabajo para listado'!$A$151:$Z$151,0)),0)+IFERROR(INDEX('Hoja de Trabajo para listado'!$AB$155:$BA$1048576,MATCH($A445,'Hoja de Trabajo para listado'!$AB$155:$AB$1048576,0),MATCH((CUADRO!M$4&amp;$E445),'Hoja de Trabajo para listado'!$AB$151:$BA$151,0)),0)+IFERROR(INDEX('Hoja de Trabajo para listado'!$BC$155:$CB$1048576,MATCH($A445,'Hoja de Trabajo para listado'!$BC$155:$BC$1048576,0),MATCH((CUADRO!M$4&amp;$E445),'Hoja de Trabajo para listado'!$BC$151:$CB$151,0)),0)+IFERROR(INDEX('Hoja de Trabajo para listado'!$DE$153:$DG$274,MATCH($A445,'Hoja de Trabajo para listado'!$DE$153:$DE$1048576,0),MATCH((CUADRO!M$4&amp;$E445),'Hoja de Trabajo para listado'!$DE$151:$DG$151,0)),0)+IFERROR(INDEX('Hoja de Trabajo para listado'!$CD$155:$DC$1048576,MATCH($A445,'Hoja de Trabajo para listado'!$CD$155:$CD$1048576,0),MATCH((CUADRO!M$4&amp;$E445),'Hoja de Trabajo para listado'!$CD$151:$DC$151,0)),0)</f>
        <v>0</v>
      </c>
      <c r="N445" s="243">
        <f ca="1">+IFERROR(INDEX('Hoja de Trabajo para listado'!$A$155:$Z$1048576,MATCH($A445,'Hoja de Trabajo para listado'!$A$155:$A$1048576,0),MATCH((CUADRO!N$4&amp;$E445),'Hoja de Trabajo para listado'!$A$151:$Z$151,0)),0)+IFERROR(INDEX('Hoja de Trabajo para listado'!$AB$155:$BA$1048576,MATCH($A445,'Hoja de Trabajo para listado'!$AB$155:$AB$1048576,0),MATCH((CUADRO!N$4&amp;$E445),'Hoja de Trabajo para listado'!$AB$151:$BA$151,0)),0)+IFERROR(INDEX('Hoja de Trabajo para listado'!$BC$155:$CB$1048576,MATCH($A445,'Hoja de Trabajo para listado'!$BC$155:$BC$1048576,0),MATCH((CUADRO!N$4&amp;$E445),'Hoja de Trabajo para listado'!$BC$151:$CB$151,0)),0)+IFERROR(INDEX('Hoja de Trabajo para listado'!$DE$153:$DG$274,MATCH($A445,'Hoja de Trabajo para listado'!$DE$153:$DE$1048576,0),MATCH((CUADRO!N$4&amp;$E445),'Hoja de Trabajo para listado'!$DE$151:$DG$151,0)),0)+IFERROR(INDEX('Hoja de Trabajo para listado'!$CD$155:$DC$1048576,MATCH($A445,'Hoja de Trabajo para listado'!$CD$155:$CD$1048576,0),MATCH((CUADRO!N$4&amp;$E445),'Hoja de Trabajo para listado'!$CD$151:$DC$151,0)),0)</f>
        <v>0</v>
      </c>
      <c r="O445" s="243">
        <f ca="1">+IFERROR(INDEX('Hoja de Trabajo para listado'!$A$155:$Z$1048576,MATCH($A445,'Hoja de Trabajo para listado'!$A$155:$A$1048576,0),MATCH((CUADRO!O$4&amp;$E445),'Hoja de Trabajo para listado'!$A$151:$Z$151,0)),0)+IFERROR(INDEX('Hoja de Trabajo para listado'!$AB$155:$BA$1048576,MATCH($A445,'Hoja de Trabajo para listado'!$AB$155:$AB$1048576,0),MATCH((CUADRO!O$4&amp;$E445),'Hoja de Trabajo para listado'!$AB$151:$BA$151,0)),0)+IFERROR(INDEX('Hoja de Trabajo para listado'!$BC$155:$CB$1048576,MATCH($A445,'Hoja de Trabajo para listado'!$BC$155:$BC$1048576,0),MATCH((CUADRO!O$4&amp;$E445),'Hoja de Trabajo para listado'!$BC$151:$CB$151,0)),0)+IFERROR(INDEX('Hoja de Trabajo para listado'!$DE$153:$DG$274,MATCH($A445,'Hoja de Trabajo para listado'!$DE$153:$DE$1048576,0),MATCH((CUADRO!O$4&amp;$E445),'Hoja de Trabajo para listado'!$DE$151:$DG$151,0)),0)+IFERROR(INDEX('Hoja de Trabajo para listado'!$CD$155:$DC$1048576,MATCH($A445,'Hoja de Trabajo para listado'!$CD$155:$CD$1048576,0),MATCH((CUADRO!O$4&amp;$E445),'Hoja de Trabajo para listado'!$CD$151:$DC$151,0)),0)</f>
        <v>0</v>
      </c>
      <c r="P445" s="243">
        <f ca="1">+IFERROR(INDEX('Hoja de Trabajo para listado'!$A$155:$Z$1048576,MATCH($A445,'Hoja de Trabajo para listado'!$A$155:$A$1048576,0),MATCH((CUADRO!P$4&amp;$E445),'Hoja de Trabajo para listado'!$A$151:$Z$151,0)),0)+IFERROR(INDEX('Hoja de Trabajo para listado'!$AB$155:$BA$1048576,MATCH($A445,'Hoja de Trabajo para listado'!$AB$155:$AB$1048576,0),MATCH((CUADRO!P$4&amp;$E445),'Hoja de Trabajo para listado'!$AB$151:$BA$151,0)),0)+IFERROR(INDEX('Hoja de Trabajo para listado'!$BC$155:$CB$1048576,MATCH($A445,'Hoja de Trabajo para listado'!$BC$155:$BC$1048576,0),MATCH((CUADRO!P$4&amp;$E445),'Hoja de Trabajo para listado'!$BC$151:$CB$151,0)),0)+IFERROR(INDEX('Hoja de Trabajo para listado'!$DE$153:$DG$274,MATCH($A445,'Hoja de Trabajo para listado'!$DE$153:$DE$1048576,0),MATCH((CUADRO!P$4&amp;$E445),'Hoja de Trabajo para listado'!$DE$151:$DG$151,0)),0)+IFERROR(INDEX('Hoja de Trabajo para listado'!$CD$155:$DC$1048576,MATCH($A445,'Hoja de Trabajo para listado'!$CD$155:$CD$1048576,0),MATCH((CUADRO!P$4&amp;$E445),'Hoja de Trabajo para listado'!$CD$151:$DC$151,0)),0)</f>
        <v>0</v>
      </c>
      <c r="Q445" s="243">
        <f ca="1">+IFERROR(INDEX('Hoja de Trabajo para listado'!$A$155:$Z$1048576,MATCH($A445,'Hoja de Trabajo para listado'!$A$155:$A$1048576,0),MATCH((CUADRO!Q$4&amp;$E445),'Hoja de Trabajo para listado'!$A$151:$Z$151,0)),0)+IFERROR(INDEX('Hoja de Trabajo para listado'!$AB$155:$BA$1048576,MATCH($A445,'Hoja de Trabajo para listado'!$AB$155:$AB$1048576,0),MATCH((CUADRO!Q$4&amp;$E445),'Hoja de Trabajo para listado'!$AB$151:$BA$151,0)),0)+IFERROR(INDEX('Hoja de Trabajo para listado'!$BC$155:$CB$1048576,MATCH($A445,'Hoja de Trabajo para listado'!$BC$155:$BC$1048576,0),MATCH((CUADRO!Q$4&amp;$E445),'Hoja de Trabajo para listado'!$BC$151:$CB$151,0)),0)+IFERROR(INDEX('Hoja de Trabajo para listado'!$DE$153:$DG$274,MATCH($A445,'Hoja de Trabajo para listado'!$DE$153:$DE$1048576,0),MATCH((CUADRO!Q$4&amp;$E445),'Hoja de Trabajo para listado'!$DE$151:$DG$151,0)),0)+IFERROR(INDEX('Hoja de Trabajo para listado'!$CD$155:$DC$1048576,MATCH($A445,'Hoja de Trabajo para listado'!$CD$155:$CD$1048576,0),MATCH((CUADRO!Q$4&amp;$E445),'Hoja de Trabajo para listado'!$CD$151:$DC$151,0)),0)</f>
        <v>0</v>
      </c>
      <c r="R445" s="243">
        <f t="shared" ca="1" si="19"/>
        <v>0</v>
      </c>
      <c r="S445" s="249"/>
      <c r="T445" s="243">
        <f ca="1">+T446</f>
        <v>0</v>
      </c>
      <c r="U445" s="242">
        <f t="shared" si="20"/>
        <v>1</v>
      </c>
      <c r="V445" s="333" t="str">
        <f>+VLOOKUP(A445,bd_lista!$A$3:$E$592,5,FALSE)</f>
        <v>Gobiernos Autonomos Municipales</v>
      </c>
      <c r="W445" s="387" t="str">
        <f>+V445</f>
        <v>Gobiernos Autonomos Municipales</v>
      </c>
      <c r="X445" s="242">
        <f>+VLOOKUP(A445,[4]Sheet1!$A$13:$D$744,4,FALSE)</f>
        <v>0</v>
      </c>
      <c r="Y445" s="242" t="e">
        <f>+VLOOKUP(X445,bd_lista!$A$3:$C$592,3,FALSE)</f>
        <v>#N/A</v>
      </c>
      <c r="Z445" s="294">
        <f>+X445</f>
        <v>0</v>
      </c>
      <c r="AA445" s="295" t="e">
        <f>+Y445</f>
        <v>#N/A</v>
      </c>
    </row>
    <row r="446" spans="1:27" customFormat="1" ht="15" hidden="1" customHeight="1">
      <c r="A446" s="32">
        <v>1103</v>
      </c>
      <c r="B446" s="393"/>
      <c r="C446" s="247" t="str">
        <f>+VLOOKUP(A446,bd_lista!$A$3:$C$592,3,FALSE)</f>
        <v>Gobierno Autónomo Municipal de Poroma</v>
      </c>
      <c r="D446" s="390"/>
      <c r="E446" s="244" t="s">
        <v>1305</v>
      </c>
      <c r="F446" s="243">
        <f ca="1">+IFERROR(INDEX('Hoja de Trabajo para listado'!$A$155:$Z$1048576,MATCH($A446,'Hoja de Trabajo para listado'!$A$155:$A$1048576,0),MATCH((CUADRO!F$4&amp;$E446),'Hoja de Trabajo para listado'!$A$151:$Z$151,0)),0)+IFERROR(INDEX('Hoja de Trabajo para listado'!$AB$155:$BA$1048576,MATCH($A446,'Hoja de Trabajo para listado'!$AB$155:$AB$1048576,0),MATCH((CUADRO!F$4&amp;$E446),'Hoja de Trabajo para listado'!$AB$151:$BA$151,0)),0)+IFERROR(INDEX('Hoja de Trabajo para listado'!$BC$155:$CB$1048576,MATCH($A446,'Hoja de Trabajo para listado'!$BC$155:$BC$1048576,0),MATCH((CUADRO!F$4&amp;$E446),'Hoja de Trabajo para listado'!$BC$151:$CB$151,0)),0)+IFERROR(INDEX('Hoja de Trabajo para listado'!$DE$153:$DG$274,MATCH($A446,'Hoja de Trabajo para listado'!$DE$153:$DE$1048576,0),MATCH((CUADRO!F$4&amp;$E446),'Hoja de Trabajo para listado'!$DE$151:$DG$151,0)),0)+IFERROR(INDEX('Hoja de Trabajo para listado'!$CD$155:$DC$1048576,MATCH($A446,'Hoja de Trabajo para listado'!$CD$155:$CD$1048576,0),MATCH((CUADRO!F$4&amp;$E446),'Hoja de Trabajo para listado'!$CD$151:$DC$151,0)),0)</f>
        <v>0</v>
      </c>
      <c r="G446" s="243">
        <f ca="1">+IFERROR(INDEX('Hoja de Trabajo para listado'!$A$155:$Z$1048576,MATCH($A446,'Hoja de Trabajo para listado'!$A$155:$A$1048576,0),MATCH((CUADRO!G$4&amp;$E446),'Hoja de Trabajo para listado'!$A$151:$Z$151,0)),0)+IFERROR(INDEX('Hoja de Trabajo para listado'!$AB$155:$BA$1048576,MATCH($A446,'Hoja de Trabajo para listado'!$AB$155:$AB$1048576,0),MATCH((CUADRO!G$4&amp;$E446),'Hoja de Trabajo para listado'!$AB$151:$BA$151,0)),0)+IFERROR(INDEX('Hoja de Trabajo para listado'!$BC$155:$CB$1048576,MATCH($A446,'Hoja de Trabajo para listado'!$BC$155:$BC$1048576,0),MATCH((CUADRO!G$4&amp;$E446),'Hoja de Trabajo para listado'!$BC$151:$CB$151,0)),0)+IFERROR(INDEX('Hoja de Trabajo para listado'!$DE$153:$DG$274,MATCH($A446,'Hoja de Trabajo para listado'!$DE$153:$DE$1048576,0),MATCH((CUADRO!G$4&amp;$E446),'Hoja de Trabajo para listado'!$DE$151:$DG$151,0)),0)+IFERROR(INDEX('Hoja de Trabajo para listado'!$CD$155:$DC$1048576,MATCH($A446,'Hoja de Trabajo para listado'!$CD$155:$CD$1048576,0),MATCH((CUADRO!G$4&amp;$E446),'Hoja de Trabajo para listado'!$CD$151:$DC$151,0)),0)</f>
        <v>0</v>
      </c>
      <c r="H446" s="243">
        <f ca="1">+IFERROR(INDEX('Hoja de Trabajo para listado'!$A$155:$Z$1048576,MATCH($A446,'Hoja de Trabajo para listado'!$A$155:$A$1048576,0),MATCH((CUADRO!H$4&amp;$E446),'Hoja de Trabajo para listado'!$A$151:$Z$151,0)),0)+IFERROR(INDEX('Hoja de Trabajo para listado'!$AB$155:$BA$1048576,MATCH($A446,'Hoja de Trabajo para listado'!$AB$155:$AB$1048576,0),MATCH((CUADRO!H$4&amp;$E446),'Hoja de Trabajo para listado'!$AB$151:$BA$151,0)),0)+IFERROR(INDEX('Hoja de Trabajo para listado'!$BC$155:$CB$1048576,MATCH($A446,'Hoja de Trabajo para listado'!$BC$155:$BC$1048576,0),MATCH((CUADRO!H$4&amp;$E446),'Hoja de Trabajo para listado'!$BC$151:$CB$151,0)),0)+IFERROR(INDEX('Hoja de Trabajo para listado'!$DE$153:$DG$274,MATCH($A446,'Hoja de Trabajo para listado'!$DE$153:$DE$1048576,0),MATCH((CUADRO!H$4&amp;$E446),'Hoja de Trabajo para listado'!$DE$151:$DG$151,0)),0)+IFERROR(INDEX('Hoja de Trabajo para listado'!$CD$155:$DC$1048576,MATCH($A446,'Hoja de Trabajo para listado'!$CD$155:$CD$1048576,0),MATCH((CUADRO!H$4&amp;$E446),'Hoja de Trabajo para listado'!$CD$151:$DC$151,0)),0)</f>
        <v>0</v>
      </c>
      <c r="I446" s="243">
        <f ca="1">+IFERROR(INDEX('Hoja de Trabajo para listado'!$A$155:$Z$1048576,MATCH($A446,'Hoja de Trabajo para listado'!$A$155:$A$1048576,0),MATCH((CUADRO!I$4&amp;$E446),'Hoja de Trabajo para listado'!$A$151:$Z$151,0)),0)+IFERROR(INDEX('Hoja de Trabajo para listado'!$AB$155:$BA$1048576,MATCH($A446,'Hoja de Trabajo para listado'!$AB$155:$AB$1048576,0),MATCH((CUADRO!I$4&amp;$E446),'Hoja de Trabajo para listado'!$AB$151:$BA$151,0)),0)+IFERROR(INDEX('Hoja de Trabajo para listado'!$BC$155:$CB$1048576,MATCH($A446,'Hoja de Trabajo para listado'!$BC$155:$BC$1048576,0),MATCH((CUADRO!I$4&amp;$E446),'Hoja de Trabajo para listado'!$BC$151:$CB$151,0)),0)+IFERROR(INDEX('Hoja de Trabajo para listado'!$DE$153:$DG$274,MATCH($A446,'Hoja de Trabajo para listado'!$DE$153:$DE$1048576,0),MATCH((CUADRO!I$4&amp;$E446),'Hoja de Trabajo para listado'!$DE$151:$DG$151,0)),0)+IFERROR(INDEX('Hoja de Trabajo para listado'!$CD$155:$DC$1048576,MATCH($A446,'Hoja de Trabajo para listado'!$CD$155:$CD$1048576,0),MATCH((CUADRO!I$4&amp;$E446),'Hoja de Trabajo para listado'!$CD$151:$DC$151,0)),0)</f>
        <v>0</v>
      </c>
      <c r="J446" s="243">
        <f ca="1">+IFERROR(INDEX('Hoja de Trabajo para listado'!$A$155:$Z$1048576,MATCH($A446,'Hoja de Trabajo para listado'!$A$155:$A$1048576,0),MATCH((CUADRO!J$4&amp;$E446),'Hoja de Trabajo para listado'!$A$151:$Z$151,0)),0)+IFERROR(INDEX('Hoja de Trabajo para listado'!$AB$155:$BA$1048576,MATCH($A446,'Hoja de Trabajo para listado'!$AB$155:$AB$1048576,0),MATCH((CUADRO!J$4&amp;$E446),'Hoja de Trabajo para listado'!$AB$151:$BA$151,0)),0)+IFERROR(INDEX('Hoja de Trabajo para listado'!$BC$155:$CB$1048576,MATCH($A446,'Hoja de Trabajo para listado'!$BC$155:$BC$1048576,0),MATCH((CUADRO!J$4&amp;$E446),'Hoja de Trabajo para listado'!$BC$151:$CB$151,0)),0)+IFERROR(INDEX('Hoja de Trabajo para listado'!$DE$153:$DG$274,MATCH($A446,'Hoja de Trabajo para listado'!$DE$153:$DE$1048576,0),MATCH((CUADRO!J$4&amp;$E446),'Hoja de Trabajo para listado'!$DE$151:$DG$151,0)),0)+IFERROR(INDEX('Hoja de Trabajo para listado'!$CD$155:$DC$1048576,MATCH($A446,'Hoja de Trabajo para listado'!$CD$155:$CD$1048576,0),MATCH((CUADRO!J$4&amp;$E446),'Hoja de Trabajo para listado'!$CD$151:$DC$151,0)),0)</f>
        <v>0</v>
      </c>
      <c r="K446" s="243">
        <f ca="1">+IFERROR(INDEX('Hoja de Trabajo para listado'!$A$155:$Z$1048576,MATCH($A446,'Hoja de Trabajo para listado'!$A$155:$A$1048576,0),MATCH((CUADRO!K$4&amp;$E446),'Hoja de Trabajo para listado'!$A$151:$Z$151,0)),0)+IFERROR(INDEX('Hoja de Trabajo para listado'!$AB$155:$BA$1048576,MATCH($A446,'Hoja de Trabajo para listado'!$AB$155:$AB$1048576,0),MATCH((CUADRO!K$4&amp;$E446),'Hoja de Trabajo para listado'!$AB$151:$BA$151,0)),0)+IFERROR(INDEX('Hoja de Trabajo para listado'!$BC$155:$CB$1048576,MATCH($A446,'Hoja de Trabajo para listado'!$BC$155:$BC$1048576,0),MATCH((CUADRO!K$4&amp;$E446),'Hoja de Trabajo para listado'!$BC$151:$CB$151,0)),0)+IFERROR(INDEX('Hoja de Trabajo para listado'!$DE$153:$DG$274,MATCH($A446,'Hoja de Trabajo para listado'!$DE$153:$DE$1048576,0),MATCH((CUADRO!K$4&amp;$E446),'Hoja de Trabajo para listado'!$DE$151:$DG$151,0)),0)+IFERROR(INDEX('Hoja de Trabajo para listado'!$CD$155:$DC$1048576,MATCH($A446,'Hoja de Trabajo para listado'!$CD$155:$CD$1048576,0),MATCH((CUADRO!K$4&amp;$E446),'Hoja de Trabajo para listado'!$CD$151:$DC$151,0)),0)</f>
        <v>0</v>
      </c>
      <c r="L446" s="243">
        <f ca="1">+IFERROR(INDEX('Hoja de Trabajo para listado'!$A$155:$Z$1048576,MATCH($A446,'Hoja de Trabajo para listado'!$A$155:$A$1048576,0),MATCH((CUADRO!L$4&amp;$E446),'Hoja de Trabajo para listado'!$A$151:$Z$151,0)),0)+IFERROR(INDEX('Hoja de Trabajo para listado'!$AB$155:$BA$1048576,MATCH($A446,'Hoja de Trabajo para listado'!$AB$155:$AB$1048576,0),MATCH((CUADRO!L$4&amp;$E446),'Hoja de Trabajo para listado'!$AB$151:$BA$151,0)),0)+IFERROR(INDEX('Hoja de Trabajo para listado'!$BC$155:$CB$1048576,MATCH($A446,'Hoja de Trabajo para listado'!$BC$155:$BC$1048576,0),MATCH((CUADRO!L$4&amp;$E446),'Hoja de Trabajo para listado'!$BC$151:$CB$151,0)),0)+IFERROR(INDEX('Hoja de Trabajo para listado'!$DE$153:$DG$274,MATCH($A446,'Hoja de Trabajo para listado'!$DE$153:$DE$1048576,0),MATCH((CUADRO!L$4&amp;$E446),'Hoja de Trabajo para listado'!$DE$151:$DG$151,0)),0)+IFERROR(INDEX('Hoja de Trabajo para listado'!$CD$155:$DC$1048576,MATCH($A446,'Hoja de Trabajo para listado'!$CD$155:$CD$1048576,0),MATCH((CUADRO!L$4&amp;$E446),'Hoja de Trabajo para listado'!$CD$151:$DC$151,0)),0)</f>
        <v>0</v>
      </c>
      <c r="M446" s="243">
        <f ca="1">+IFERROR(INDEX('Hoja de Trabajo para listado'!$A$155:$Z$1048576,MATCH($A446,'Hoja de Trabajo para listado'!$A$155:$A$1048576,0),MATCH((CUADRO!M$4&amp;$E446),'Hoja de Trabajo para listado'!$A$151:$Z$151,0)),0)+IFERROR(INDEX('Hoja de Trabajo para listado'!$AB$155:$BA$1048576,MATCH($A446,'Hoja de Trabajo para listado'!$AB$155:$AB$1048576,0),MATCH((CUADRO!M$4&amp;$E446),'Hoja de Trabajo para listado'!$AB$151:$BA$151,0)),0)+IFERROR(INDEX('Hoja de Trabajo para listado'!$BC$155:$CB$1048576,MATCH($A446,'Hoja de Trabajo para listado'!$BC$155:$BC$1048576,0),MATCH((CUADRO!M$4&amp;$E446),'Hoja de Trabajo para listado'!$BC$151:$CB$151,0)),0)+IFERROR(INDEX('Hoja de Trabajo para listado'!$DE$153:$DG$274,MATCH($A446,'Hoja de Trabajo para listado'!$DE$153:$DE$1048576,0),MATCH((CUADRO!M$4&amp;$E446),'Hoja de Trabajo para listado'!$DE$151:$DG$151,0)),0)+IFERROR(INDEX('Hoja de Trabajo para listado'!$CD$155:$DC$1048576,MATCH($A446,'Hoja de Trabajo para listado'!$CD$155:$CD$1048576,0),MATCH((CUADRO!M$4&amp;$E446),'Hoja de Trabajo para listado'!$CD$151:$DC$151,0)),0)</f>
        <v>0</v>
      </c>
      <c r="N446" s="243">
        <f ca="1">+IFERROR(INDEX('Hoja de Trabajo para listado'!$A$155:$Z$1048576,MATCH($A446,'Hoja de Trabajo para listado'!$A$155:$A$1048576,0),MATCH((CUADRO!N$4&amp;$E446),'Hoja de Trabajo para listado'!$A$151:$Z$151,0)),0)+IFERROR(INDEX('Hoja de Trabajo para listado'!$AB$155:$BA$1048576,MATCH($A446,'Hoja de Trabajo para listado'!$AB$155:$AB$1048576,0),MATCH((CUADRO!N$4&amp;$E446),'Hoja de Trabajo para listado'!$AB$151:$BA$151,0)),0)+IFERROR(INDEX('Hoja de Trabajo para listado'!$BC$155:$CB$1048576,MATCH($A446,'Hoja de Trabajo para listado'!$BC$155:$BC$1048576,0),MATCH((CUADRO!N$4&amp;$E446),'Hoja de Trabajo para listado'!$BC$151:$CB$151,0)),0)+IFERROR(INDEX('Hoja de Trabajo para listado'!$DE$153:$DG$274,MATCH($A446,'Hoja de Trabajo para listado'!$DE$153:$DE$1048576,0),MATCH((CUADRO!N$4&amp;$E446),'Hoja de Trabajo para listado'!$DE$151:$DG$151,0)),0)+IFERROR(INDEX('Hoja de Trabajo para listado'!$CD$155:$DC$1048576,MATCH($A446,'Hoja de Trabajo para listado'!$CD$155:$CD$1048576,0),MATCH((CUADRO!N$4&amp;$E446),'Hoja de Trabajo para listado'!$CD$151:$DC$151,0)),0)</f>
        <v>0</v>
      </c>
      <c r="O446" s="243">
        <f ca="1">+IFERROR(INDEX('Hoja de Trabajo para listado'!$A$155:$Z$1048576,MATCH($A446,'Hoja de Trabajo para listado'!$A$155:$A$1048576,0),MATCH((CUADRO!O$4&amp;$E446),'Hoja de Trabajo para listado'!$A$151:$Z$151,0)),0)+IFERROR(INDEX('Hoja de Trabajo para listado'!$AB$155:$BA$1048576,MATCH($A446,'Hoja de Trabajo para listado'!$AB$155:$AB$1048576,0),MATCH((CUADRO!O$4&amp;$E446),'Hoja de Trabajo para listado'!$AB$151:$BA$151,0)),0)+IFERROR(INDEX('Hoja de Trabajo para listado'!$BC$155:$CB$1048576,MATCH($A446,'Hoja de Trabajo para listado'!$BC$155:$BC$1048576,0),MATCH((CUADRO!O$4&amp;$E446),'Hoja de Trabajo para listado'!$BC$151:$CB$151,0)),0)+IFERROR(INDEX('Hoja de Trabajo para listado'!$DE$153:$DG$274,MATCH($A446,'Hoja de Trabajo para listado'!$DE$153:$DE$1048576,0),MATCH((CUADRO!O$4&amp;$E446),'Hoja de Trabajo para listado'!$DE$151:$DG$151,0)),0)+IFERROR(INDEX('Hoja de Trabajo para listado'!$CD$155:$DC$1048576,MATCH($A446,'Hoja de Trabajo para listado'!$CD$155:$CD$1048576,0),MATCH((CUADRO!O$4&amp;$E446),'Hoja de Trabajo para listado'!$CD$151:$DC$151,0)),0)</f>
        <v>0</v>
      </c>
      <c r="P446" s="243">
        <f ca="1">+IFERROR(INDEX('Hoja de Trabajo para listado'!$A$155:$Z$1048576,MATCH($A446,'Hoja de Trabajo para listado'!$A$155:$A$1048576,0),MATCH((CUADRO!P$4&amp;$E446),'Hoja de Trabajo para listado'!$A$151:$Z$151,0)),0)+IFERROR(INDEX('Hoja de Trabajo para listado'!$AB$155:$BA$1048576,MATCH($A446,'Hoja de Trabajo para listado'!$AB$155:$AB$1048576,0),MATCH((CUADRO!P$4&amp;$E446),'Hoja de Trabajo para listado'!$AB$151:$BA$151,0)),0)+IFERROR(INDEX('Hoja de Trabajo para listado'!$BC$155:$CB$1048576,MATCH($A446,'Hoja de Trabajo para listado'!$BC$155:$BC$1048576,0),MATCH((CUADRO!P$4&amp;$E446),'Hoja de Trabajo para listado'!$BC$151:$CB$151,0)),0)+IFERROR(INDEX('Hoja de Trabajo para listado'!$DE$153:$DG$274,MATCH($A446,'Hoja de Trabajo para listado'!$DE$153:$DE$1048576,0),MATCH((CUADRO!P$4&amp;$E446),'Hoja de Trabajo para listado'!$DE$151:$DG$151,0)),0)+IFERROR(INDEX('Hoja de Trabajo para listado'!$CD$155:$DC$1048576,MATCH($A446,'Hoja de Trabajo para listado'!$CD$155:$CD$1048576,0),MATCH((CUADRO!P$4&amp;$E446),'Hoja de Trabajo para listado'!$CD$151:$DC$151,0)),0)</f>
        <v>0</v>
      </c>
      <c r="Q446" s="243">
        <f ca="1">+IFERROR(INDEX('Hoja de Trabajo para listado'!$A$155:$Z$1048576,MATCH($A446,'Hoja de Trabajo para listado'!$A$155:$A$1048576,0),MATCH((CUADRO!Q$4&amp;$E446),'Hoja de Trabajo para listado'!$A$151:$Z$151,0)),0)+IFERROR(INDEX('Hoja de Trabajo para listado'!$AB$155:$BA$1048576,MATCH($A446,'Hoja de Trabajo para listado'!$AB$155:$AB$1048576,0),MATCH((CUADRO!Q$4&amp;$E446),'Hoja de Trabajo para listado'!$AB$151:$BA$151,0)),0)+IFERROR(INDEX('Hoja de Trabajo para listado'!$BC$155:$CB$1048576,MATCH($A446,'Hoja de Trabajo para listado'!$BC$155:$BC$1048576,0),MATCH((CUADRO!Q$4&amp;$E446),'Hoja de Trabajo para listado'!$BC$151:$CB$151,0)),0)+IFERROR(INDEX('Hoja de Trabajo para listado'!$DE$153:$DG$274,MATCH($A446,'Hoja de Trabajo para listado'!$DE$153:$DE$1048576,0),MATCH((CUADRO!Q$4&amp;$E446),'Hoja de Trabajo para listado'!$DE$151:$DG$151,0)),0)+IFERROR(INDEX('Hoja de Trabajo para listado'!$CD$155:$DC$1048576,MATCH($A446,'Hoja de Trabajo para listado'!$CD$155:$CD$1048576,0),MATCH((CUADRO!Q$4&amp;$E446),'Hoja de Trabajo para listado'!$CD$151:$DC$151,0)),0)</f>
        <v>0</v>
      </c>
      <c r="R446" s="243">
        <f t="shared" ca="1" si="19"/>
        <v>0</v>
      </c>
      <c r="S446" s="249">
        <f ca="1">+R445+R446</f>
        <v>0</v>
      </c>
      <c r="T446" s="243">
        <f ca="1">+S446</f>
        <v>0</v>
      </c>
      <c r="U446" s="242">
        <f t="shared" si="20"/>
        <v>2</v>
      </c>
      <c r="V446" s="333" t="str">
        <f>+VLOOKUP(A446,bd_lista!$A$3:$E$592,5,FALSE)</f>
        <v>Gobiernos Autonomos Municipales</v>
      </c>
      <c r="W446" s="388"/>
      <c r="X446" s="242">
        <f>+VLOOKUP(A446,[4]Sheet1!$A$13:$D$744,4,FALSE)</f>
        <v>0</v>
      </c>
      <c r="Y446" s="242" t="e">
        <f>+VLOOKUP(X446,bd_lista!$A$3:$C$592,3,FALSE)</f>
        <v>#N/A</v>
      </c>
      <c r="Z446" s="292"/>
      <c r="AA446" s="293"/>
    </row>
    <row r="447" spans="1:27" customFormat="1" ht="15" hidden="1" customHeight="1">
      <c r="A447" s="32">
        <v>1104</v>
      </c>
      <c r="B447" s="392">
        <f>+A447</f>
        <v>1104</v>
      </c>
      <c r="C447" s="247" t="str">
        <f>+VLOOKUP(A447,bd_lista!$A$3:$C$592,3,FALSE)</f>
        <v>Gobierno Autónomo Municipal de Villa Azurduy</v>
      </c>
      <c r="D447" s="389" t="str">
        <f>+C447</f>
        <v>Gobierno Autónomo Municipal de Villa Azurduy</v>
      </c>
      <c r="E447" s="242" t="s">
        <v>1304</v>
      </c>
      <c r="F447" s="243">
        <f ca="1">+IFERROR(INDEX('Hoja de Trabajo para listado'!$A$155:$Z$1048576,MATCH($A447,'Hoja de Trabajo para listado'!$A$155:$A$1048576,0),MATCH((CUADRO!F$4&amp;$E447),'Hoja de Trabajo para listado'!$A$151:$Z$151,0)),0)+IFERROR(INDEX('Hoja de Trabajo para listado'!$AB$155:$BA$1048576,MATCH($A447,'Hoja de Trabajo para listado'!$AB$155:$AB$1048576,0),MATCH((CUADRO!F$4&amp;$E447),'Hoja de Trabajo para listado'!$AB$151:$BA$151,0)),0)+IFERROR(INDEX('Hoja de Trabajo para listado'!$BC$155:$CB$1048576,MATCH($A447,'Hoja de Trabajo para listado'!$BC$155:$BC$1048576,0),MATCH((CUADRO!F$4&amp;$E447),'Hoja de Trabajo para listado'!$BC$151:$CB$151,0)),0)+IFERROR(INDEX('Hoja de Trabajo para listado'!$DE$153:$DG$274,MATCH($A447,'Hoja de Trabajo para listado'!$DE$153:$DE$1048576,0),MATCH((CUADRO!F$4&amp;$E447),'Hoja de Trabajo para listado'!$DE$151:$DG$151,0)),0)+IFERROR(INDEX('Hoja de Trabajo para listado'!$CD$155:$DC$1048576,MATCH($A447,'Hoja de Trabajo para listado'!$CD$155:$CD$1048576,0),MATCH((CUADRO!F$4&amp;$E447),'Hoja de Trabajo para listado'!$CD$151:$DC$151,0)),0)</f>
        <v>0</v>
      </c>
      <c r="G447" s="243">
        <f ca="1">+IFERROR(INDEX('Hoja de Trabajo para listado'!$A$155:$Z$1048576,MATCH($A447,'Hoja de Trabajo para listado'!$A$155:$A$1048576,0),MATCH((CUADRO!G$4&amp;$E447),'Hoja de Trabajo para listado'!$A$151:$Z$151,0)),0)+IFERROR(INDEX('Hoja de Trabajo para listado'!$AB$155:$BA$1048576,MATCH($A447,'Hoja de Trabajo para listado'!$AB$155:$AB$1048576,0),MATCH((CUADRO!G$4&amp;$E447),'Hoja de Trabajo para listado'!$AB$151:$BA$151,0)),0)+IFERROR(INDEX('Hoja de Trabajo para listado'!$BC$155:$CB$1048576,MATCH($A447,'Hoja de Trabajo para listado'!$BC$155:$BC$1048576,0),MATCH((CUADRO!G$4&amp;$E447),'Hoja de Trabajo para listado'!$BC$151:$CB$151,0)),0)+IFERROR(INDEX('Hoja de Trabajo para listado'!$DE$153:$DG$274,MATCH($A447,'Hoja de Trabajo para listado'!$DE$153:$DE$1048576,0),MATCH((CUADRO!G$4&amp;$E447),'Hoja de Trabajo para listado'!$DE$151:$DG$151,0)),0)+IFERROR(INDEX('Hoja de Trabajo para listado'!$CD$155:$DC$1048576,MATCH($A447,'Hoja de Trabajo para listado'!$CD$155:$CD$1048576,0),MATCH((CUADRO!G$4&amp;$E447),'Hoja de Trabajo para listado'!$CD$151:$DC$151,0)),0)</f>
        <v>0</v>
      </c>
      <c r="H447" s="243">
        <f ca="1">+IFERROR(INDEX('Hoja de Trabajo para listado'!$A$155:$Z$1048576,MATCH($A447,'Hoja de Trabajo para listado'!$A$155:$A$1048576,0),MATCH((CUADRO!H$4&amp;$E447),'Hoja de Trabajo para listado'!$A$151:$Z$151,0)),0)+IFERROR(INDEX('Hoja de Trabajo para listado'!$AB$155:$BA$1048576,MATCH($A447,'Hoja de Trabajo para listado'!$AB$155:$AB$1048576,0),MATCH((CUADRO!H$4&amp;$E447),'Hoja de Trabajo para listado'!$AB$151:$BA$151,0)),0)+IFERROR(INDEX('Hoja de Trabajo para listado'!$BC$155:$CB$1048576,MATCH($A447,'Hoja de Trabajo para listado'!$BC$155:$BC$1048576,0),MATCH((CUADRO!H$4&amp;$E447),'Hoja de Trabajo para listado'!$BC$151:$CB$151,0)),0)+IFERROR(INDEX('Hoja de Trabajo para listado'!$DE$153:$DG$274,MATCH($A447,'Hoja de Trabajo para listado'!$DE$153:$DE$1048576,0),MATCH((CUADRO!H$4&amp;$E447),'Hoja de Trabajo para listado'!$DE$151:$DG$151,0)),0)+IFERROR(INDEX('Hoja de Trabajo para listado'!$CD$155:$DC$1048576,MATCH($A447,'Hoja de Trabajo para listado'!$CD$155:$CD$1048576,0),MATCH((CUADRO!H$4&amp;$E447),'Hoja de Trabajo para listado'!$CD$151:$DC$151,0)),0)</f>
        <v>0</v>
      </c>
      <c r="I447" s="243">
        <f ca="1">+IFERROR(INDEX('Hoja de Trabajo para listado'!$A$155:$Z$1048576,MATCH($A447,'Hoja de Trabajo para listado'!$A$155:$A$1048576,0),MATCH((CUADRO!I$4&amp;$E447),'Hoja de Trabajo para listado'!$A$151:$Z$151,0)),0)+IFERROR(INDEX('Hoja de Trabajo para listado'!$AB$155:$BA$1048576,MATCH($A447,'Hoja de Trabajo para listado'!$AB$155:$AB$1048576,0),MATCH((CUADRO!I$4&amp;$E447),'Hoja de Trabajo para listado'!$AB$151:$BA$151,0)),0)+IFERROR(INDEX('Hoja de Trabajo para listado'!$BC$155:$CB$1048576,MATCH($A447,'Hoja de Trabajo para listado'!$BC$155:$BC$1048576,0),MATCH((CUADRO!I$4&amp;$E447),'Hoja de Trabajo para listado'!$BC$151:$CB$151,0)),0)+IFERROR(INDEX('Hoja de Trabajo para listado'!$DE$153:$DG$274,MATCH($A447,'Hoja de Trabajo para listado'!$DE$153:$DE$1048576,0),MATCH((CUADRO!I$4&amp;$E447),'Hoja de Trabajo para listado'!$DE$151:$DG$151,0)),0)+IFERROR(INDEX('Hoja de Trabajo para listado'!$CD$155:$DC$1048576,MATCH($A447,'Hoja de Trabajo para listado'!$CD$155:$CD$1048576,0),MATCH((CUADRO!I$4&amp;$E447),'Hoja de Trabajo para listado'!$CD$151:$DC$151,0)),0)</f>
        <v>0</v>
      </c>
      <c r="J447" s="243">
        <f ca="1">+IFERROR(INDEX('Hoja de Trabajo para listado'!$A$155:$Z$1048576,MATCH($A447,'Hoja de Trabajo para listado'!$A$155:$A$1048576,0),MATCH((CUADRO!J$4&amp;$E447),'Hoja de Trabajo para listado'!$A$151:$Z$151,0)),0)+IFERROR(INDEX('Hoja de Trabajo para listado'!$AB$155:$BA$1048576,MATCH($A447,'Hoja de Trabajo para listado'!$AB$155:$AB$1048576,0),MATCH((CUADRO!J$4&amp;$E447),'Hoja de Trabajo para listado'!$AB$151:$BA$151,0)),0)+IFERROR(INDEX('Hoja de Trabajo para listado'!$BC$155:$CB$1048576,MATCH($A447,'Hoja de Trabajo para listado'!$BC$155:$BC$1048576,0),MATCH((CUADRO!J$4&amp;$E447),'Hoja de Trabajo para listado'!$BC$151:$CB$151,0)),0)+IFERROR(INDEX('Hoja de Trabajo para listado'!$DE$153:$DG$274,MATCH($A447,'Hoja de Trabajo para listado'!$DE$153:$DE$1048576,0),MATCH((CUADRO!J$4&amp;$E447),'Hoja de Trabajo para listado'!$DE$151:$DG$151,0)),0)+IFERROR(INDEX('Hoja de Trabajo para listado'!$CD$155:$DC$1048576,MATCH($A447,'Hoja de Trabajo para listado'!$CD$155:$CD$1048576,0),MATCH((CUADRO!J$4&amp;$E447),'Hoja de Trabajo para listado'!$CD$151:$DC$151,0)),0)</f>
        <v>0</v>
      </c>
      <c r="K447" s="243">
        <f ca="1">+IFERROR(INDEX('Hoja de Trabajo para listado'!$A$155:$Z$1048576,MATCH($A447,'Hoja de Trabajo para listado'!$A$155:$A$1048576,0),MATCH((CUADRO!K$4&amp;$E447),'Hoja de Trabajo para listado'!$A$151:$Z$151,0)),0)+IFERROR(INDEX('Hoja de Trabajo para listado'!$AB$155:$BA$1048576,MATCH($A447,'Hoja de Trabajo para listado'!$AB$155:$AB$1048576,0),MATCH((CUADRO!K$4&amp;$E447),'Hoja de Trabajo para listado'!$AB$151:$BA$151,0)),0)+IFERROR(INDEX('Hoja de Trabajo para listado'!$BC$155:$CB$1048576,MATCH($A447,'Hoja de Trabajo para listado'!$BC$155:$BC$1048576,0),MATCH((CUADRO!K$4&amp;$E447),'Hoja de Trabajo para listado'!$BC$151:$CB$151,0)),0)+IFERROR(INDEX('Hoja de Trabajo para listado'!$DE$153:$DG$274,MATCH($A447,'Hoja de Trabajo para listado'!$DE$153:$DE$1048576,0),MATCH((CUADRO!K$4&amp;$E447),'Hoja de Trabajo para listado'!$DE$151:$DG$151,0)),0)+IFERROR(INDEX('Hoja de Trabajo para listado'!$CD$155:$DC$1048576,MATCH($A447,'Hoja de Trabajo para listado'!$CD$155:$CD$1048576,0),MATCH((CUADRO!K$4&amp;$E447),'Hoja de Trabajo para listado'!$CD$151:$DC$151,0)),0)</f>
        <v>0</v>
      </c>
      <c r="L447" s="243">
        <f ca="1">+IFERROR(INDEX('Hoja de Trabajo para listado'!$A$155:$Z$1048576,MATCH($A447,'Hoja de Trabajo para listado'!$A$155:$A$1048576,0),MATCH((CUADRO!L$4&amp;$E447),'Hoja de Trabajo para listado'!$A$151:$Z$151,0)),0)+IFERROR(INDEX('Hoja de Trabajo para listado'!$AB$155:$BA$1048576,MATCH($A447,'Hoja de Trabajo para listado'!$AB$155:$AB$1048576,0),MATCH((CUADRO!L$4&amp;$E447),'Hoja de Trabajo para listado'!$AB$151:$BA$151,0)),0)+IFERROR(INDEX('Hoja de Trabajo para listado'!$BC$155:$CB$1048576,MATCH($A447,'Hoja de Trabajo para listado'!$BC$155:$BC$1048576,0),MATCH((CUADRO!L$4&amp;$E447),'Hoja de Trabajo para listado'!$BC$151:$CB$151,0)),0)+IFERROR(INDEX('Hoja de Trabajo para listado'!$DE$153:$DG$274,MATCH($A447,'Hoja de Trabajo para listado'!$DE$153:$DE$1048576,0),MATCH((CUADRO!L$4&amp;$E447),'Hoja de Trabajo para listado'!$DE$151:$DG$151,0)),0)+IFERROR(INDEX('Hoja de Trabajo para listado'!$CD$155:$DC$1048576,MATCH($A447,'Hoja de Trabajo para listado'!$CD$155:$CD$1048576,0),MATCH((CUADRO!L$4&amp;$E447),'Hoja de Trabajo para listado'!$CD$151:$DC$151,0)),0)</f>
        <v>0</v>
      </c>
      <c r="M447" s="243">
        <f ca="1">+IFERROR(INDEX('Hoja de Trabajo para listado'!$A$155:$Z$1048576,MATCH($A447,'Hoja de Trabajo para listado'!$A$155:$A$1048576,0),MATCH((CUADRO!M$4&amp;$E447),'Hoja de Trabajo para listado'!$A$151:$Z$151,0)),0)+IFERROR(INDEX('Hoja de Trabajo para listado'!$AB$155:$BA$1048576,MATCH($A447,'Hoja de Trabajo para listado'!$AB$155:$AB$1048576,0),MATCH((CUADRO!M$4&amp;$E447),'Hoja de Trabajo para listado'!$AB$151:$BA$151,0)),0)+IFERROR(INDEX('Hoja de Trabajo para listado'!$BC$155:$CB$1048576,MATCH($A447,'Hoja de Trabajo para listado'!$BC$155:$BC$1048576,0),MATCH((CUADRO!M$4&amp;$E447),'Hoja de Trabajo para listado'!$BC$151:$CB$151,0)),0)+IFERROR(INDEX('Hoja de Trabajo para listado'!$DE$153:$DG$274,MATCH($A447,'Hoja de Trabajo para listado'!$DE$153:$DE$1048576,0),MATCH((CUADRO!M$4&amp;$E447),'Hoja de Trabajo para listado'!$DE$151:$DG$151,0)),0)+IFERROR(INDEX('Hoja de Trabajo para listado'!$CD$155:$DC$1048576,MATCH($A447,'Hoja de Trabajo para listado'!$CD$155:$CD$1048576,0),MATCH((CUADRO!M$4&amp;$E447),'Hoja de Trabajo para listado'!$CD$151:$DC$151,0)),0)</f>
        <v>0</v>
      </c>
      <c r="N447" s="243">
        <f ca="1">+IFERROR(INDEX('Hoja de Trabajo para listado'!$A$155:$Z$1048576,MATCH($A447,'Hoja de Trabajo para listado'!$A$155:$A$1048576,0),MATCH((CUADRO!N$4&amp;$E447),'Hoja de Trabajo para listado'!$A$151:$Z$151,0)),0)+IFERROR(INDEX('Hoja de Trabajo para listado'!$AB$155:$BA$1048576,MATCH($A447,'Hoja de Trabajo para listado'!$AB$155:$AB$1048576,0),MATCH((CUADRO!N$4&amp;$E447),'Hoja de Trabajo para listado'!$AB$151:$BA$151,0)),0)+IFERROR(INDEX('Hoja de Trabajo para listado'!$BC$155:$CB$1048576,MATCH($A447,'Hoja de Trabajo para listado'!$BC$155:$BC$1048576,0),MATCH((CUADRO!N$4&amp;$E447),'Hoja de Trabajo para listado'!$BC$151:$CB$151,0)),0)+IFERROR(INDEX('Hoja de Trabajo para listado'!$DE$153:$DG$274,MATCH($A447,'Hoja de Trabajo para listado'!$DE$153:$DE$1048576,0),MATCH((CUADRO!N$4&amp;$E447),'Hoja de Trabajo para listado'!$DE$151:$DG$151,0)),0)+IFERROR(INDEX('Hoja de Trabajo para listado'!$CD$155:$DC$1048576,MATCH($A447,'Hoja de Trabajo para listado'!$CD$155:$CD$1048576,0),MATCH((CUADRO!N$4&amp;$E447),'Hoja de Trabajo para listado'!$CD$151:$DC$151,0)),0)</f>
        <v>0</v>
      </c>
      <c r="O447" s="243">
        <f ca="1">+IFERROR(INDEX('Hoja de Trabajo para listado'!$A$155:$Z$1048576,MATCH($A447,'Hoja de Trabajo para listado'!$A$155:$A$1048576,0),MATCH((CUADRO!O$4&amp;$E447),'Hoja de Trabajo para listado'!$A$151:$Z$151,0)),0)+IFERROR(INDEX('Hoja de Trabajo para listado'!$AB$155:$BA$1048576,MATCH($A447,'Hoja de Trabajo para listado'!$AB$155:$AB$1048576,0),MATCH((CUADRO!O$4&amp;$E447),'Hoja de Trabajo para listado'!$AB$151:$BA$151,0)),0)+IFERROR(INDEX('Hoja de Trabajo para listado'!$BC$155:$CB$1048576,MATCH($A447,'Hoja de Trabajo para listado'!$BC$155:$BC$1048576,0),MATCH((CUADRO!O$4&amp;$E447),'Hoja de Trabajo para listado'!$BC$151:$CB$151,0)),0)+IFERROR(INDEX('Hoja de Trabajo para listado'!$DE$153:$DG$274,MATCH($A447,'Hoja de Trabajo para listado'!$DE$153:$DE$1048576,0),MATCH((CUADRO!O$4&amp;$E447),'Hoja de Trabajo para listado'!$DE$151:$DG$151,0)),0)+IFERROR(INDEX('Hoja de Trabajo para listado'!$CD$155:$DC$1048576,MATCH($A447,'Hoja de Trabajo para listado'!$CD$155:$CD$1048576,0),MATCH((CUADRO!O$4&amp;$E447),'Hoja de Trabajo para listado'!$CD$151:$DC$151,0)),0)</f>
        <v>0</v>
      </c>
      <c r="P447" s="243">
        <f ca="1">+IFERROR(INDEX('Hoja de Trabajo para listado'!$A$155:$Z$1048576,MATCH($A447,'Hoja de Trabajo para listado'!$A$155:$A$1048576,0),MATCH((CUADRO!P$4&amp;$E447),'Hoja de Trabajo para listado'!$A$151:$Z$151,0)),0)+IFERROR(INDEX('Hoja de Trabajo para listado'!$AB$155:$BA$1048576,MATCH($A447,'Hoja de Trabajo para listado'!$AB$155:$AB$1048576,0),MATCH((CUADRO!P$4&amp;$E447),'Hoja de Trabajo para listado'!$AB$151:$BA$151,0)),0)+IFERROR(INDEX('Hoja de Trabajo para listado'!$BC$155:$CB$1048576,MATCH($A447,'Hoja de Trabajo para listado'!$BC$155:$BC$1048576,0),MATCH((CUADRO!P$4&amp;$E447),'Hoja de Trabajo para listado'!$BC$151:$CB$151,0)),0)+IFERROR(INDEX('Hoja de Trabajo para listado'!$DE$153:$DG$274,MATCH($A447,'Hoja de Trabajo para listado'!$DE$153:$DE$1048576,0),MATCH((CUADRO!P$4&amp;$E447),'Hoja de Trabajo para listado'!$DE$151:$DG$151,0)),0)+IFERROR(INDEX('Hoja de Trabajo para listado'!$CD$155:$DC$1048576,MATCH($A447,'Hoja de Trabajo para listado'!$CD$155:$CD$1048576,0),MATCH((CUADRO!P$4&amp;$E447),'Hoja de Trabajo para listado'!$CD$151:$DC$151,0)),0)</f>
        <v>0</v>
      </c>
      <c r="Q447" s="243">
        <f ca="1">+IFERROR(INDEX('Hoja de Trabajo para listado'!$A$155:$Z$1048576,MATCH($A447,'Hoja de Trabajo para listado'!$A$155:$A$1048576,0),MATCH((CUADRO!Q$4&amp;$E447),'Hoja de Trabajo para listado'!$A$151:$Z$151,0)),0)+IFERROR(INDEX('Hoja de Trabajo para listado'!$AB$155:$BA$1048576,MATCH($A447,'Hoja de Trabajo para listado'!$AB$155:$AB$1048576,0),MATCH((CUADRO!Q$4&amp;$E447),'Hoja de Trabajo para listado'!$AB$151:$BA$151,0)),0)+IFERROR(INDEX('Hoja de Trabajo para listado'!$BC$155:$CB$1048576,MATCH($A447,'Hoja de Trabajo para listado'!$BC$155:$BC$1048576,0),MATCH((CUADRO!Q$4&amp;$E447),'Hoja de Trabajo para listado'!$BC$151:$CB$151,0)),0)+IFERROR(INDEX('Hoja de Trabajo para listado'!$DE$153:$DG$274,MATCH($A447,'Hoja de Trabajo para listado'!$DE$153:$DE$1048576,0),MATCH((CUADRO!Q$4&amp;$E447),'Hoja de Trabajo para listado'!$DE$151:$DG$151,0)),0)+IFERROR(INDEX('Hoja de Trabajo para listado'!$CD$155:$DC$1048576,MATCH($A447,'Hoja de Trabajo para listado'!$CD$155:$CD$1048576,0),MATCH((CUADRO!Q$4&amp;$E447),'Hoja de Trabajo para listado'!$CD$151:$DC$151,0)),0)</f>
        <v>0</v>
      </c>
      <c r="R447" s="243">
        <f t="shared" ca="1" si="19"/>
        <v>0</v>
      </c>
      <c r="S447" s="249"/>
      <c r="T447" s="243">
        <f ca="1">+T448</f>
        <v>0</v>
      </c>
      <c r="U447" s="242">
        <f t="shared" si="20"/>
        <v>1</v>
      </c>
      <c r="V447" s="333" t="str">
        <f>+VLOOKUP(A447,bd_lista!$A$3:$E$592,5,FALSE)</f>
        <v>Gobiernos Autonomos Municipales</v>
      </c>
      <c r="W447" s="387" t="str">
        <f>+V447</f>
        <v>Gobiernos Autonomos Municipales</v>
      </c>
      <c r="X447" s="242">
        <f>+VLOOKUP(A447,[4]Sheet1!$A$13:$D$744,4,FALSE)</f>
        <v>0</v>
      </c>
      <c r="Y447" s="242" t="e">
        <f>+VLOOKUP(X447,bd_lista!$A$3:$C$592,3,FALSE)</f>
        <v>#N/A</v>
      </c>
      <c r="Z447" s="294">
        <f>+X447</f>
        <v>0</v>
      </c>
      <c r="AA447" s="295" t="e">
        <f>+Y447</f>
        <v>#N/A</v>
      </c>
    </row>
    <row r="448" spans="1:27" customFormat="1" ht="15" hidden="1" customHeight="1">
      <c r="A448" s="32">
        <v>1104</v>
      </c>
      <c r="B448" s="393"/>
      <c r="C448" s="247" t="str">
        <f>+VLOOKUP(A448,bd_lista!$A$3:$C$592,3,FALSE)</f>
        <v>Gobierno Autónomo Municipal de Villa Azurduy</v>
      </c>
      <c r="D448" s="390"/>
      <c r="E448" s="244" t="s">
        <v>1305</v>
      </c>
      <c r="F448" s="243">
        <f ca="1">+IFERROR(INDEX('Hoja de Trabajo para listado'!$A$155:$Z$1048576,MATCH($A448,'Hoja de Trabajo para listado'!$A$155:$A$1048576,0),MATCH((CUADRO!F$4&amp;$E448),'Hoja de Trabajo para listado'!$A$151:$Z$151,0)),0)+IFERROR(INDEX('Hoja de Trabajo para listado'!$AB$155:$BA$1048576,MATCH($A448,'Hoja de Trabajo para listado'!$AB$155:$AB$1048576,0),MATCH((CUADRO!F$4&amp;$E448),'Hoja de Trabajo para listado'!$AB$151:$BA$151,0)),0)+IFERROR(INDEX('Hoja de Trabajo para listado'!$BC$155:$CB$1048576,MATCH($A448,'Hoja de Trabajo para listado'!$BC$155:$BC$1048576,0),MATCH((CUADRO!F$4&amp;$E448),'Hoja de Trabajo para listado'!$BC$151:$CB$151,0)),0)+IFERROR(INDEX('Hoja de Trabajo para listado'!$DE$153:$DG$274,MATCH($A448,'Hoja de Trabajo para listado'!$DE$153:$DE$1048576,0),MATCH((CUADRO!F$4&amp;$E448),'Hoja de Trabajo para listado'!$DE$151:$DG$151,0)),0)+IFERROR(INDEX('Hoja de Trabajo para listado'!$CD$155:$DC$1048576,MATCH($A448,'Hoja de Trabajo para listado'!$CD$155:$CD$1048576,0),MATCH((CUADRO!F$4&amp;$E448),'Hoja de Trabajo para listado'!$CD$151:$DC$151,0)),0)</f>
        <v>0</v>
      </c>
      <c r="G448" s="243">
        <f ca="1">+IFERROR(INDEX('Hoja de Trabajo para listado'!$A$155:$Z$1048576,MATCH($A448,'Hoja de Trabajo para listado'!$A$155:$A$1048576,0),MATCH((CUADRO!G$4&amp;$E448),'Hoja de Trabajo para listado'!$A$151:$Z$151,0)),0)+IFERROR(INDEX('Hoja de Trabajo para listado'!$AB$155:$BA$1048576,MATCH($A448,'Hoja de Trabajo para listado'!$AB$155:$AB$1048576,0),MATCH((CUADRO!G$4&amp;$E448),'Hoja de Trabajo para listado'!$AB$151:$BA$151,0)),0)+IFERROR(INDEX('Hoja de Trabajo para listado'!$BC$155:$CB$1048576,MATCH($A448,'Hoja de Trabajo para listado'!$BC$155:$BC$1048576,0),MATCH((CUADRO!G$4&amp;$E448),'Hoja de Trabajo para listado'!$BC$151:$CB$151,0)),0)+IFERROR(INDEX('Hoja de Trabajo para listado'!$DE$153:$DG$274,MATCH($A448,'Hoja de Trabajo para listado'!$DE$153:$DE$1048576,0),MATCH((CUADRO!G$4&amp;$E448),'Hoja de Trabajo para listado'!$DE$151:$DG$151,0)),0)+IFERROR(INDEX('Hoja de Trabajo para listado'!$CD$155:$DC$1048576,MATCH($A448,'Hoja de Trabajo para listado'!$CD$155:$CD$1048576,0),MATCH((CUADRO!G$4&amp;$E448),'Hoja de Trabajo para listado'!$CD$151:$DC$151,0)),0)</f>
        <v>0</v>
      </c>
      <c r="H448" s="243">
        <f ca="1">+IFERROR(INDEX('Hoja de Trabajo para listado'!$A$155:$Z$1048576,MATCH($A448,'Hoja de Trabajo para listado'!$A$155:$A$1048576,0),MATCH((CUADRO!H$4&amp;$E448),'Hoja de Trabajo para listado'!$A$151:$Z$151,0)),0)+IFERROR(INDEX('Hoja de Trabajo para listado'!$AB$155:$BA$1048576,MATCH($A448,'Hoja de Trabajo para listado'!$AB$155:$AB$1048576,0),MATCH((CUADRO!H$4&amp;$E448),'Hoja de Trabajo para listado'!$AB$151:$BA$151,0)),0)+IFERROR(INDEX('Hoja de Trabajo para listado'!$BC$155:$CB$1048576,MATCH($A448,'Hoja de Trabajo para listado'!$BC$155:$BC$1048576,0),MATCH((CUADRO!H$4&amp;$E448),'Hoja de Trabajo para listado'!$BC$151:$CB$151,0)),0)+IFERROR(INDEX('Hoja de Trabajo para listado'!$DE$153:$DG$274,MATCH($A448,'Hoja de Trabajo para listado'!$DE$153:$DE$1048576,0),MATCH((CUADRO!H$4&amp;$E448),'Hoja de Trabajo para listado'!$DE$151:$DG$151,0)),0)+IFERROR(INDEX('Hoja de Trabajo para listado'!$CD$155:$DC$1048576,MATCH($A448,'Hoja de Trabajo para listado'!$CD$155:$CD$1048576,0),MATCH((CUADRO!H$4&amp;$E448),'Hoja de Trabajo para listado'!$CD$151:$DC$151,0)),0)</f>
        <v>0</v>
      </c>
      <c r="I448" s="243">
        <f ca="1">+IFERROR(INDEX('Hoja de Trabajo para listado'!$A$155:$Z$1048576,MATCH($A448,'Hoja de Trabajo para listado'!$A$155:$A$1048576,0),MATCH((CUADRO!I$4&amp;$E448),'Hoja de Trabajo para listado'!$A$151:$Z$151,0)),0)+IFERROR(INDEX('Hoja de Trabajo para listado'!$AB$155:$BA$1048576,MATCH($A448,'Hoja de Trabajo para listado'!$AB$155:$AB$1048576,0),MATCH((CUADRO!I$4&amp;$E448),'Hoja de Trabajo para listado'!$AB$151:$BA$151,0)),0)+IFERROR(INDEX('Hoja de Trabajo para listado'!$BC$155:$CB$1048576,MATCH($A448,'Hoja de Trabajo para listado'!$BC$155:$BC$1048576,0),MATCH((CUADRO!I$4&amp;$E448),'Hoja de Trabajo para listado'!$BC$151:$CB$151,0)),0)+IFERROR(INDEX('Hoja de Trabajo para listado'!$DE$153:$DG$274,MATCH($A448,'Hoja de Trabajo para listado'!$DE$153:$DE$1048576,0),MATCH((CUADRO!I$4&amp;$E448),'Hoja de Trabajo para listado'!$DE$151:$DG$151,0)),0)+IFERROR(INDEX('Hoja de Trabajo para listado'!$CD$155:$DC$1048576,MATCH($A448,'Hoja de Trabajo para listado'!$CD$155:$CD$1048576,0),MATCH((CUADRO!I$4&amp;$E448),'Hoja de Trabajo para listado'!$CD$151:$DC$151,0)),0)</f>
        <v>0</v>
      </c>
      <c r="J448" s="243">
        <f ca="1">+IFERROR(INDEX('Hoja de Trabajo para listado'!$A$155:$Z$1048576,MATCH($A448,'Hoja de Trabajo para listado'!$A$155:$A$1048576,0),MATCH((CUADRO!J$4&amp;$E448),'Hoja de Trabajo para listado'!$A$151:$Z$151,0)),0)+IFERROR(INDEX('Hoja de Trabajo para listado'!$AB$155:$BA$1048576,MATCH($A448,'Hoja de Trabajo para listado'!$AB$155:$AB$1048576,0),MATCH((CUADRO!J$4&amp;$E448),'Hoja de Trabajo para listado'!$AB$151:$BA$151,0)),0)+IFERROR(INDEX('Hoja de Trabajo para listado'!$BC$155:$CB$1048576,MATCH($A448,'Hoja de Trabajo para listado'!$BC$155:$BC$1048576,0),MATCH((CUADRO!J$4&amp;$E448),'Hoja de Trabajo para listado'!$BC$151:$CB$151,0)),0)+IFERROR(INDEX('Hoja de Trabajo para listado'!$DE$153:$DG$274,MATCH($A448,'Hoja de Trabajo para listado'!$DE$153:$DE$1048576,0),MATCH((CUADRO!J$4&amp;$E448),'Hoja de Trabajo para listado'!$DE$151:$DG$151,0)),0)+IFERROR(INDEX('Hoja de Trabajo para listado'!$CD$155:$DC$1048576,MATCH($A448,'Hoja de Trabajo para listado'!$CD$155:$CD$1048576,0),MATCH((CUADRO!J$4&amp;$E448),'Hoja de Trabajo para listado'!$CD$151:$DC$151,0)),0)</f>
        <v>0</v>
      </c>
      <c r="K448" s="243">
        <f ca="1">+IFERROR(INDEX('Hoja de Trabajo para listado'!$A$155:$Z$1048576,MATCH($A448,'Hoja de Trabajo para listado'!$A$155:$A$1048576,0),MATCH((CUADRO!K$4&amp;$E448),'Hoja de Trabajo para listado'!$A$151:$Z$151,0)),0)+IFERROR(INDEX('Hoja de Trabajo para listado'!$AB$155:$BA$1048576,MATCH($A448,'Hoja de Trabajo para listado'!$AB$155:$AB$1048576,0),MATCH((CUADRO!K$4&amp;$E448),'Hoja de Trabajo para listado'!$AB$151:$BA$151,0)),0)+IFERROR(INDEX('Hoja de Trabajo para listado'!$BC$155:$CB$1048576,MATCH($A448,'Hoja de Trabajo para listado'!$BC$155:$BC$1048576,0),MATCH((CUADRO!K$4&amp;$E448),'Hoja de Trabajo para listado'!$BC$151:$CB$151,0)),0)+IFERROR(INDEX('Hoja de Trabajo para listado'!$DE$153:$DG$274,MATCH($A448,'Hoja de Trabajo para listado'!$DE$153:$DE$1048576,0),MATCH((CUADRO!K$4&amp;$E448),'Hoja de Trabajo para listado'!$DE$151:$DG$151,0)),0)+IFERROR(INDEX('Hoja de Trabajo para listado'!$CD$155:$DC$1048576,MATCH($A448,'Hoja de Trabajo para listado'!$CD$155:$CD$1048576,0),MATCH((CUADRO!K$4&amp;$E448),'Hoja de Trabajo para listado'!$CD$151:$DC$151,0)),0)</f>
        <v>0</v>
      </c>
      <c r="L448" s="243">
        <f ca="1">+IFERROR(INDEX('Hoja de Trabajo para listado'!$A$155:$Z$1048576,MATCH($A448,'Hoja de Trabajo para listado'!$A$155:$A$1048576,0),MATCH((CUADRO!L$4&amp;$E448),'Hoja de Trabajo para listado'!$A$151:$Z$151,0)),0)+IFERROR(INDEX('Hoja de Trabajo para listado'!$AB$155:$BA$1048576,MATCH($A448,'Hoja de Trabajo para listado'!$AB$155:$AB$1048576,0),MATCH((CUADRO!L$4&amp;$E448),'Hoja de Trabajo para listado'!$AB$151:$BA$151,0)),0)+IFERROR(INDEX('Hoja de Trabajo para listado'!$BC$155:$CB$1048576,MATCH($A448,'Hoja de Trabajo para listado'!$BC$155:$BC$1048576,0),MATCH((CUADRO!L$4&amp;$E448),'Hoja de Trabajo para listado'!$BC$151:$CB$151,0)),0)+IFERROR(INDEX('Hoja de Trabajo para listado'!$DE$153:$DG$274,MATCH($A448,'Hoja de Trabajo para listado'!$DE$153:$DE$1048576,0),MATCH((CUADRO!L$4&amp;$E448),'Hoja de Trabajo para listado'!$DE$151:$DG$151,0)),0)+IFERROR(INDEX('Hoja de Trabajo para listado'!$CD$155:$DC$1048576,MATCH($A448,'Hoja de Trabajo para listado'!$CD$155:$CD$1048576,0),MATCH((CUADRO!L$4&amp;$E448),'Hoja de Trabajo para listado'!$CD$151:$DC$151,0)),0)</f>
        <v>0</v>
      </c>
      <c r="M448" s="243">
        <f ca="1">+IFERROR(INDEX('Hoja de Trabajo para listado'!$A$155:$Z$1048576,MATCH($A448,'Hoja de Trabajo para listado'!$A$155:$A$1048576,0),MATCH((CUADRO!M$4&amp;$E448),'Hoja de Trabajo para listado'!$A$151:$Z$151,0)),0)+IFERROR(INDEX('Hoja de Trabajo para listado'!$AB$155:$BA$1048576,MATCH($A448,'Hoja de Trabajo para listado'!$AB$155:$AB$1048576,0),MATCH((CUADRO!M$4&amp;$E448),'Hoja de Trabajo para listado'!$AB$151:$BA$151,0)),0)+IFERROR(INDEX('Hoja de Trabajo para listado'!$BC$155:$CB$1048576,MATCH($A448,'Hoja de Trabajo para listado'!$BC$155:$BC$1048576,0),MATCH((CUADRO!M$4&amp;$E448),'Hoja de Trabajo para listado'!$BC$151:$CB$151,0)),0)+IFERROR(INDEX('Hoja de Trabajo para listado'!$DE$153:$DG$274,MATCH($A448,'Hoja de Trabajo para listado'!$DE$153:$DE$1048576,0),MATCH((CUADRO!M$4&amp;$E448),'Hoja de Trabajo para listado'!$DE$151:$DG$151,0)),0)+IFERROR(INDEX('Hoja de Trabajo para listado'!$CD$155:$DC$1048576,MATCH($A448,'Hoja de Trabajo para listado'!$CD$155:$CD$1048576,0),MATCH((CUADRO!M$4&amp;$E448),'Hoja de Trabajo para listado'!$CD$151:$DC$151,0)),0)</f>
        <v>0</v>
      </c>
      <c r="N448" s="243">
        <f ca="1">+IFERROR(INDEX('Hoja de Trabajo para listado'!$A$155:$Z$1048576,MATCH($A448,'Hoja de Trabajo para listado'!$A$155:$A$1048576,0),MATCH((CUADRO!N$4&amp;$E448),'Hoja de Trabajo para listado'!$A$151:$Z$151,0)),0)+IFERROR(INDEX('Hoja de Trabajo para listado'!$AB$155:$BA$1048576,MATCH($A448,'Hoja de Trabajo para listado'!$AB$155:$AB$1048576,0),MATCH((CUADRO!N$4&amp;$E448),'Hoja de Trabajo para listado'!$AB$151:$BA$151,0)),0)+IFERROR(INDEX('Hoja de Trabajo para listado'!$BC$155:$CB$1048576,MATCH($A448,'Hoja de Trabajo para listado'!$BC$155:$BC$1048576,0),MATCH((CUADRO!N$4&amp;$E448),'Hoja de Trabajo para listado'!$BC$151:$CB$151,0)),0)+IFERROR(INDEX('Hoja de Trabajo para listado'!$DE$153:$DG$274,MATCH($A448,'Hoja de Trabajo para listado'!$DE$153:$DE$1048576,0),MATCH((CUADRO!N$4&amp;$E448),'Hoja de Trabajo para listado'!$DE$151:$DG$151,0)),0)+IFERROR(INDEX('Hoja de Trabajo para listado'!$CD$155:$DC$1048576,MATCH($A448,'Hoja de Trabajo para listado'!$CD$155:$CD$1048576,0),MATCH((CUADRO!N$4&amp;$E448),'Hoja de Trabajo para listado'!$CD$151:$DC$151,0)),0)</f>
        <v>0</v>
      </c>
      <c r="O448" s="243">
        <f ca="1">+IFERROR(INDEX('Hoja de Trabajo para listado'!$A$155:$Z$1048576,MATCH($A448,'Hoja de Trabajo para listado'!$A$155:$A$1048576,0),MATCH((CUADRO!O$4&amp;$E448),'Hoja de Trabajo para listado'!$A$151:$Z$151,0)),0)+IFERROR(INDEX('Hoja de Trabajo para listado'!$AB$155:$BA$1048576,MATCH($A448,'Hoja de Trabajo para listado'!$AB$155:$AB$1048576,0),MATCH((CUADRO!O$4&amp;$E448),'Hoja de Trabajo para listado'!$AB$151:$BA$151,0)),0)+IFERROR(INDEX('Hoja de Trabajo para listado'!$BC$155:$CB$1048576,MATCH($A448,'Hoja de Trabajo para listado'!$BC$155:$BC$1048576,0),MATCH((CUADRO!O$4&amp;$E448),'Hoja de Trabajo para listado'!$BC$151:$CB$151,0)),0)+IFERROR(INDEX('Hoja de Trabajo para listado'!$DE$153:$DG$274,MATCH($A448,'Hoja de Trabajo para listado'!$DE$153:$DE$1048576,0),MATCH((CUADRO!O$4&amp;$E448),'Hoja de Trabajo para listado'!$DE$151:$DG$151,0)),0)+IFERROR(INDEX('Hoja de Trabajo para listado'!$CD$155:$DC$1048576,MATCH($A448,'Hoja de Trabajo para listado'!$CD$155:$CD$1048576,0),MATCH((CUADRO!O$4&amp;$E448),'Hoja de Trabajo para listado'!$CD$151:$DC$151,0)),0)</f>
        <v>0</v>
      </c>
      <c r="P448" s="243">
        <f ca="1">+IFERROR(INDEX('Hoja de Trabajo para listado'!$A$155:$Z$1048576,MATCH($A448,'Hoja de Trabajo para listado'!$A$155:$A$1048576,0),MATCH((CUADRO!P$4&amp;$E448),'Hoja de Trabajo para listado'!$A$151:$Z$151,0)),0)+IFERROR(INDEX('Hoja de Trabajo para listado'!$AB$155:$BA$1048576,MATCH($A448,'Hoja de Trabajo para listado'!$AB$155:$AB$1048576,0),MATCH((CUADRO!P$4&amp;$E448),'Hoja de Trabajo para listado'!$AB$151:$BA$151,0)),0)+IFERROR(INDEX('Hoja de Trabajo para listado'!$BC$155:$CB$1048576,MATCH($A448,'Hoja de Trabajo para listado'!$BC$155:$BC$1048576,0),MATCH((CUADRO!P$4&amp;$E448),'Hoja de Trabajo para listado'!$BC$151:$CB$151,0)),0)+IFERROR(INDEX('Hoja de Trabajo para listado'!$DE$153:$DG$274,MATCH($A448,'Hoja de Trabajo para listado'!$DE$153:$DE$1048576,0),MATCH((CUADRO!P$4&amp;$E448),'Hoja de Trabajo para listado'!$DE$151:$DG$151,0)),0)+IFERROR(INDEX('Hoja de Trabajo para listado'!$CD$155:$DC$1048576,MATCH($A448,'Hoja de Trabajo para listado'!$CD$155:$CD$1048576,0),MATCH((CUADRO!P$4&amp;$E448),'Hoja de Trabajo para listado'!$CD$151:$DC$151,0)),0)</f>
        <v>0</v>
      </c>
      <c r="Q448" s="243">
        <f ca="1">+IFERROR(INDEX('Hoja de Trabajo para listado'!$A$155:$Z$1048576,MATCH($A448,'Hoja de Trabajo para listado'!$A$155:$A$1048576,0),MATCH((CUADRO!Q$4&amp;$E448),'Hoja de Trabajo para listado'!$A$151:$Z$151,0)),0)+IFERROR(INDEX('Hoja de Trabajo para listado'!$AB$155:$BA$1048576,MATCH($A448,'Hoja de Trabajo para listado'!$AB$155:$AB$1048576,0),MATCH((CUADRO!Q$4&amp;$E448),'Hoja de Trabajo para listado'!$AB$151:$BA$151,0)),0)+IFERROR(INDEX('Hoja de Trabajo para listado'!$BC$155:$CB$1048576,MATCH($A448,'Hoja de Trabajo para listado'!$BC$155:$BC$1048576,0),MATCH((CUADRO!Q$4&amp;$E448),'Hoja de Trabajo para listado'!$BC$151:$CB$151,0)),0)+IFERROR(INDEX('Hoja de Trabajo para listado'!$DE$153:$DG$274,MATCH($A448,'Hoja de Trabajo para listado'!$DE$153:$DE$1048576,0),MATCH((CUADRO!Q$4&amp;$E448),'Hoja de Trabajo para listado'!$DE$151:$DG$151,0)),0)+IFERROR(INDEX('Hoja de Trabajo para listado'!$CD$155:$DC$1048576,MATCH($A448,'Hoja de Trabajo para listado'!$CD$155:$CD$1048576,0),MATCH((CUADRO!Q$4&amp;$E448),'Hoja de Trabajo para listado'!$CD$151:$DC$151,0)),0)</f>
        <v>0</v>
      </c>
      <c r="R448" s="243">
        <f t="shared" ca="1" si="19"/>
        <v>0</v>
      </c>
      <c r="S448" s="249">
        <f ca="1">+R447+R448</f>
        <v>0</v>
      </c>
      <c r="T448" s="243">
        <f ca="1">+S448</f>
        <v>0</v>
      </c>
      <c r="U448" s="242">
        <f t="shared" si="20"/>
        <v>2</v>
      </c>
      <c r="V448" s="333" t="str">
        <f>+VLOOKUP(A448,bd_lista!$A$3:$E$592,5,FALSE)</f>
        <v>Gobiernos Autonomos Municipales</v>
      </c>
      <c r="W448" s="388"/>
      <c r="X448" s="242">
        <f>+VLOOKUP(A448,[4]Sheet1!$A$13:$D$744,4,FALSE)</f>
        <v>0</v>
      </c>
      <c r="Y448" s="242" t="e">
        <f>+VLOOKUP(X448,bd_lista!$A$3:$C$592,3,FALSE)</f>
        <v>#N/A</v>
      </c>
      <c r="Z448" s="292"/>
      <c r="AA448" s="293"/>
    </row>
    <row r="449" spans="1:27" customFormat="1" ht="15" hidden="1" customHeight="1">
      <c r="A449" s="32">
        <v>1105</v>
      </c>
      <c r="B449" s="392">
        <f>+A449</f>
        <v>1105</v>
      </c>
      <c r="C449" s="247" t="str">
        <f>+VLOOKUP(A449,bd_lista!$A$3:$C$592,3,FALSE)</f>
        <v>Gobierno Autónomo Municipal de Tarvita (Villa Orías)</v>
      </c>
      <c r="D449" s="389" t="str">
        <f>+C449</f>
        <v>Gobierno Autónomo Municipal de Tarvita (Villa Orías)</v>
      </c>
      <c r="E449" s="242" t="s">
        <v>1304</v>
      </c>
      <c r="F449" s="243">
        <f ca="1">+IFERROR(INDEX('Hoja de Trabajo para listado'!$A$155:$Z$1048576,MATCH($A449,'Hoja de Trabajo para listado'!$A$155:$A$1048576,0),MATCH((CUADRO!F$4&amp;$E449),'Hoja de Trabajo para listado'!$A$151:$Z$151,0)),0)+IFERROR(INDEX('Hoja de Trabajo para listado'!$AB$155:$BA$1048576,MATCH($A449,'Hoja de Trabajo para listado'!$AB$155:$AB$1048576,0),MATCH((CUADRO!F$4&amp;$E449),'Hoja de Trabajo para listado'!$AB$151:$BA$151,0)),0)+IFERROR(INDEX('Hoja de Trabajo para listado'!$BC$155:$CB$1048576,MATCH($A449,'Hoja de Trabajo para listado'!$BC$155:$BC$1048576,0),MATCH((CUADRO!F$4&amp;$E449),'Hoja de Trabajo para listado'!$BC$151:$CB$151,0)),0)+IFERROR(INDEX('Hoja de Trabajo para listado'!$DE$153:$DG$274,MATCH($A449,'Hoja de Trabajo para listado'!$DE$153:$DE$1048576,0),MATCH((CUADRO!F$4&amp;$E449),'Hoja de Trabajo para listado'!$DE$151:$DG$151,0)),0)+IFERROR(INDEX('Hoja de Trabajo para listado'!$CD$155:$DC$1048576,MATCH($A449,'Hoja de Trabajo para listado'!$CD$155:$CD$1048576,0),MATCH((CUADRO!F$4&amp;$E449),'Hoja de Trabajo para listado'!$CD$151:$DC$151,0)),0)</f>
        <v>0</v>
      </c>
      <c r="G449" s="243">
        <f ca="1">+IFERROR(INDEX('Hoja de Trabajo para listado'!$A$155:$Z$1048576,MATCH($A449,'Hoja de Trabajo para listado'!$A$155:$A$1048576,0),MATCH((CUADRO!G$4&amp;$E449),'Hoja de Trabajo para listado'!$A$151:$Z$151,0)),0)+IFERROR(INDEX('Hoja de Trabajo para listado'!$AB$155:$BA$1048576,MATCH($A449,'Hoja de Trabajo para listado'!$AB$155:$AB$1048576,0),MATCH((CUADRO!G$4&amp;$E449),'Hoja de Trabajo para listado'!$AB$151:$BA$151,0)),0)+IFERROR(INDEX('Hoja de Trabajo para listado'!$BC$155:$CB$1048576,MATCH($A449,'Hoja de Trabajo para listado'!$BC$155:$BC$1048576,0),MATCH((CUADRO!G$4&amp;$E449),'Hoja de Trabajo para listado'!$BC$151:$CB$151,0)),0)+IFERROR(INDEX('Hoja de Trabajo para listado'!$DE$153:$DG$274,MATCH($A449,'Hoja de Trabajo para listado'!$DE$153:$DE$1048576,0),MATCH((CUADRO!G$4&amp;$E449),'Hoja de Trabajo para listado'!$DE$151:$DG$151,0)),0)+IFERROR(INDEX('Hoja de Trabajo para listado'!$CD$155:$DC$1048576,MATCH($A449,'Hoja de Trabajo para listado'!$CD$155:$CD$1048576,0),MATCH((CUADRO!G$4&amp;$E449),'Hoja de Trabajo para listado'!$CD$151:$DC$151,0)),0)</f>
        <v>0</v>
      </c>
      <c r="H449" s="243">
        <f ca="1">+IFERROR(INDEX('Hoja de Trabajo para listado'!$A$155:$Z$1048576,MATCH($A449,'Hoja de Trabajo para listado'!$A$155:$A$1048576,0),MATCH((CUADRO!H$4&amp;$E449),'Hoja de Trabajo para listado'!$A$151:$Z$151,0)),0)+IFERROR(INDEX('Hoja de Trabajo para listado'!$AB$155:$BA$1048576,MATCH($A449,'Hoja de Trabajo para listado'!$AB$155:$AB$1048576,0),MATCH((CUADRO!H$4&amp;$E449),'Hoja de Trabajo para listado'!$AB$151:$BA$151,0)),0)+IFERROR(INDEX('Hoja de Trabajo para listado'!$BC$155:$CB$1048576,MATCH($A449,'Hoja de Trabajo para listado'!$BC$155:$BC$1048576,0),MATCH((CUADRO!H$4&amp;$E449),'Hoja de Trabajo para listado'!$BC$151:$CB$151,0)),0)+IFERROR(INDEX('Hoja de Trabajo para listado'!$DE$153:$DG$274,MATCH($A449,'Hoja de Trabajo para listado'!$DE$153:$DE$1048576,0),MATCH((CUADRO!H$4&amp;$E449),'Hoja de Trabajo para listado'!$DE$151:$DG$151,0)),0)+IFERROR(INDEX('Hoja de Trabajo para listado'!$CD$155:$DC$1048576,MATCH($A449,'Hoja de Trabajo para listado'!$CD$155:$CD$1048576,0),MATCH((CUADRO!H$4&amp;$E449),'Hoja de Trabajo para listado'!$CD$151:$DC$151,0)),0)</f>
        <v>0</v>
      </c>
      <c r="I449" s="243">
        <f ca="1">+IFERROR(INDEX('Hoja de Trabajo para listado'!$A$155:$Z$1048576,MATCH($A449,'Hoja de Trabajo para listado'!$A$155:$A$1048576,0),MATCH((CUADRO!I$4&amp;$E449),'Hoja de Trabajo para listado'!$A$151:$Z$151,0)),0)+IFERROR(INDEX('Hoja de Trabajo para listado'!$AB$155:$BA$1048576,MATCH($A449,'Hoja de Trabajo para listado'!$AB$155:$AB$1048576,0),MATCH((CUADRO!I$4&amp;$E449),'Hoja de Trabajo para listado'!$AB$151:$BA$151,0)),0)+IFERROR(INDEX('Hoja de Trabajo para listado'!$BC$155:$CB$1048576,MATCH($A449,'Hoja de Trabajo para listado'!$BC$155:$BC$1048576,0),MATCH((CUADRO!I$4&amp;$E449),'Hoja de Trabajo para listado'!$BC$151:$CB$151,0)),0)+IFERROR(INDEX('Hoja de Trabajo para listado'!$DE$153:$DG$274,MATCH($A449,'Hoja de Trabajo para listado'!$DE$153:$DE$1048576,0),MATCH((CUADRO!I$4&amp;$E449),'Hoja de Trabajo para listado'!$DE$151:$DG$151,0)),0)+IFERROR(INDEX('Hoja de Trabajo para listado'!$CD$155:$DC$1048576,MATCH($A449,'Hoja de Trabajo para listado'!$CD$155:$CD$1048576,0),MATCH((CUADRO!I$4&amp;$E449),'Hoja de Trabajo para listado'!$CD$151:$DC$151,0)),0)</f>
        <v>0</v>
      </c>
      <c r="J449" s="243">
        <f ca="1">+IFERROR(INDEX('Hoja de Trabajo para listado'!$A$155:$Z$1048576,MATCH($A449,'Hoja de Trabajo para listado'!$A$155:$A$1048576,0),MATCH((CUADRO!J$4&amp;$E449),'Hoja de Trabajo para listado'!$A$151:$Z$151,0)),0)+IFERROR(INDEX('Hoja de Trabajo para listado'!$AB$155:$BA$1048576,MATCH($A449,'Hoja de Trabajo para listado'!$AB$155:$AB$1048576,0),MATCH((CUADRO!J$4&amp;$E449),'Hoja de Trabajo para listado'!$AB$151:$BA$151,0)),0)+IFERROR(INDEX('Hoja de Trabajo para listado'!$BC$155:$CB$1048576,MATCH($A449,'Hoja de Trabajo para listado'!$BC$155:$BC$1048576,0),MATCH((CUADRO!J$4&amp;$E449),'Hoja de Trabajo para listado'!$BC$151:$CB$151,0)),0)+IFERROR(INDEX('Hoja de Trabajo para listado'!$DE$153:$DG$274,MATCH($A449,'Hoja de Trabajo para listado'!$DE$153:$DE$1048576,0),MATCH((CUADRO!J$4&amp;$E449),'Hoja de Trabajo para listado'!$DE$151:$DG$151,0)),0)+IFERROR(INDEX('Hoja de Trabajo para listado'!$CD$155:$DC$1048576,MATCH($A449,'Hoja de Trabajo para listado'!$CD$155:$CD$1048576,0),MATCH((CUADRO!J$4&amp;$E449),'Hoja de Trabajo para listado'!$CD$151:$DC$151,0)),0)</f>
        <v>0</v>
      </c>
      <c r="K449" s="243">
        <f ca="1">+IFERROR(INDEX('Hoja de Trabajo para listado'!$A$155:$Z$1048576,MATCH($A449,'Hoja de Trabajo para listado'!$A$155:$A$1048576,0),MATCH((CUADRO!K$4&amp;$E449),'Hoja de Trabajo para listado'!$A$151:$Z$151,0)),0)+IFERROR(INDEX('Hoja de Trabajo para listado'!$AB$155:$BA$1048576,MATCH($A449,'Hoja de Trabajo para listado'!$AB$155:$AB$1048576,0),MATCH((CUADRO!K$4&amp;$E449),'Hoja de Trabajo para listado'!$AB$151:$BA$151,0)),0)+IFERROR(INDEX('Hoja de Trabajo para listado'!$BC$155:$CB$1048576,MATCH($A449,'Hoja de Trabajo para listado'!$BC$155:$BC$1048576,0),MATCH((CUADRO!K$4&amp;$E449),'Hoja de Trabajo para listado'!$BC$151:$CB$151,0)),0)+IFERROR(INDEX('Hoja de Trabajo para listado'!$DE$153:$DG$274,MATCH($A449,'Hoja de Trabajo para listado'!$DE$153:$DE$1048576,0),MATCH((CUADRO!K$4&amp;$E449),'Hoja de Trabajo para listado'!$DE$151:$DG$151,0)),0)+IFERROR(INDEX('Hoja de Trabajo para listado'!$CD$155:$DC$1048576,MATCH($A449,'Hoja de Trabajo para listado'!$CD$155:$CD$1048576,0),MATCH((CUADRO!K$4&amp;$E449),'Hoja de Trabajo para listado'!$CD$151:$DC$151,0)),0)</f>
        <v>0</v>
      </c>
      <c r="L449" s="243">
        <f ca="1">+IFERROR(INDEX('Hoja de Trabajo para listado'!$A$155:$Z$1048576,MATCH($A449,'Hoja de Trabajo para listado'!$A$155:$A$1048576,0),MATCH((CUADRO!L$4&amp;$E449),'Hoja de Trabajo para listado'!$A$151:$Z$151,0)),0)+IFERROR(INDEX('Hoja de Trabajo para listado'!$AB$155:$BA$1048576,MATCH($A449,'Hoja de Trabajo para listado'!$AB$155:$AB$1048576,0),MATCH((CUADRO!L$4&amp;$E449),'Hoja de Trabajo para listado'!$AB$151:$BA$151,0)),0)+IFERROR(INDEX('Hoja de Trabajo para listado'!$BC$155:$CB$1048576,MATCH($A449,'Hoja de Trabajo para listado'!$BC$155:$BC$1048576,0),MATCH((CUADRO!L$4&amp;$E449),'Hoja de Trabajo para listado'!$BC$151:$CB$151,0)),0)+IFERROR(INDEX('Hoja de Trabajo para listado'!$DE$153:$DG$274,MATCH($A449,'Hoja de Trabajo para listado'!$DE$153:$DE$1048576,0),MATCH((CUADRO!L$4&amp;$E449),'Hoja de Trabajo para listado'!$DE$151:$DG$151,0)),0)+IFERROR(INDEX('Hoja de Trabajo para listado'!$CD$155:$DC$1048576,MATCH($A449,'Hoja de Trabajo para listado'!$CD$155:$CD$1048576,0),MATCH((CUADRO!L$4&amp;$E449),'Hoja de Trabajo para listado'!$CD$151:$DC$151,0)),0)</f>
        <v>0</v>
      </c>
      <c r="M449" s="243">
        <f ca="1">+IFERROR(INDEX('Hoja de Trabajo para listado'!$A$155:$Z$1048576,MATCH($A449,'Hoja de Trabajo para listado'!$A$155:$A$1048576,0),MATCH((CUADRO!M$4&amp;$E449),'Hoja de Trabajo para listado'!$A$151:$Z$151,0)),0)+IFERROR(INDEX('Hoja de Trabajo para listado'!$AB$155:$BA$1048576,MATCH($A449,'Hoja de Trabajo para listado'!$AB$155:$AB$1048576,0),MATCH((CUADRO!M$4&amp;$E449),'Hoja de Trabajo para listado'!$AB$151:$BA$151,0)),0)+IFERROR(INDEX('Hoja de Trabajo para listado'!$BC$155:$CB$1048576,MATCH($A449,'Hoja de Trabajo para listado'!$BC$155:$BC$1048576,0),MATCH((CUADRO!M$4&amp;$E449),'Hoja de Trabajo para listado'!$BC$151:$CB$151,0)),0)+IFERROR(INDEX('Hoja de Trabajo para listado'!$DE$153:$DG$274,MATCH($A449,'Hoja de Trabajo para listado'!$DE$153:$DE$1048576,0),MATCH((CUADRO!M$4&amp;$E449),'Hoja de Trabajo para listado'!$DE$151:$DG$151,0)),0)+IFERROR(INDEX('Hoja de Trabajo para listado'!$CD$155:$DC$1048576,MATCH($A449,'Hoja de Trabajo para listado'!$CD$155:$CD$1048576,0),MATCH((CUADRO!M$4&amp;$E449),'Hoja de Trabajo para listado'!$CD$151:$DC$151,0)),0)</f>
        <v>0</v>
      </c>
      <c r="N449" s="243">
        <f ca="1">+IFERROR(INDEX('Hoja de Trabajo para listado'!$A$155:$Z$1048576,MATCH($A449,'Hoja de Trabajo para listado'!$A$155:$A$1048576,0),MATCH((CUADRO!N$4&amp;$E449),'Hoja de Trabajo para listado'!$A$151:$Z$151,0)),0)+IFERROR(INDEX('Hoja de Trabajo para listado'!$AB$155:$BA$1048576,MATCH($A449,'Hoja de Trabajo para listado'!$AB$155:$AB$1048576,0),MATCH((CUADRO!N$4&amp;$E449),'Hoja de Trabajo para listado'!$AB$151:$BA$151,0)),0)+IFERROR(INDEX('Hoja de Trabajo para listado'!$BC$155:$CB$1048576,MATCH($A449,'Hoja de Trabajo para listado'!$BC$155:$BC$1048576,0),MATCH((CUADRO!N$4&amp;$E449),'Hoja de Trabajo para listado'!$BC$151:$CB$151,0)),0)+IFERROR(INDEX('Hoja de Trabajo para listado'!$DE$153:$DG$274,MATCH($A449,'Hoja de Trabajo para listado'!$DE$153:$DE$1048576,0),MATCH((CUADRO!N$4&amp;$E449),'Hoja de Trabajo para listado'!$DE$151:$DG$151,0)),0)+IFERROR(INDEX('Hoja de Trabajo para listado'!$CD$155:$DC$1048576,MATCH($A449,'Hoja de Trabajo para listado'!$CD$155:$CD$1048576,0),MATCH((CUADRO!N$4&amp;$E449),'Hoja de Trabajo para listado'!$CD$151:$DC$151,0)),0)</f>
        <v>0</v>
      </c>
      <c r="O449" s="243">
        <f ca="1">+IFERROR(INDEX('Hoja de Trabajo para listado'!$A$155:$Z$1048576,MATCH($A449,'Hoja de Trabajo para listado'!$A$155:$A$1048576,0),MATCH((CUADRO!O$4&amp;$E449),'Hoja de Trabajo para listado'!$A$151:$Z$151,0)),0)+IFERROR(INDEX('Hoja de Trabajo para listado'!$AB$155:$BA$1048576,MATCH($A449,'Hoja de Trabajo para listado'!$AB$155:$AB$1048576,0),MATCH((CUADRO!O$4&amp;$E449),'Hoja de Trabajo para listado'!$AB$151:$BA$151,0)),0)+IFERROR(INDEX('Hoja de Trabajo para listado'!$BC$155:$CB$1048576,MATCH($A449,'Hoja de Trabajo para listado'!$BC$155:$BC$1048576,0),MATCH((CUADRO!O$4&amp;$E449),'Hoja de Trabajo para listado'!$BC$151:$CB$151,0)),0)+IFERROR(INDEX('Hoja de Trabajo para listado'!$DE$153:$DG$274,MATCH($A449,'Hoja de Trabajo para listado'!$DE$153:$DE$1048576,0),MATCH((CUADRO!O$4&amp;$E449),'Hoja de Trabajo para listado'!$DE$151:$DG$151,0)),0)+IFERROR(INDEX('Hoja de Trabajo para listado'!$CD$155:$DC$1048576,MATCH($A449,'Hoja de Trabajo para listado'!$CD$155:$CD$1048576,0),MATCH((CUADRO!O$4&amp;$E449),'Hoja de Trabajo para listado'!$CD$151:$DC$151,0)),0)</f>
        <v>0</v>
      </c>
      <c r="P449" s="243">
        <f ca="1">+IFERROR(INDEX('Hoja de Trabajo para listado'!$A$155:$Z$1048576,MATCH($A449,'Hoja de Trabajo para listado'!$A$155:$A$1048576,0),MATCH((CUADRO!P$4&amp;$E449),'Hoja de Trabajo para listado'!$A$151:$Z$151,0)),0)+IFERROR(INDEX('Hoja de Trabajo para listado'!$AB$155:$BA$1048576,MATCH($A449,'Hoja de Trabajo para listado'!$AB$155:$AB$1048576,0),MATCH((CUADRO!P$4&amp;$E449),'Hoja de Trabajo para listado'!$AB$151:$BA$151,0)),0)+IFERROR(INDEX('Hoja de Trabajo para listado'!$BC$155:$CB$1048576,MATCH($A449,'Hoja de Trabajo para listado'!$BC$155:$BC$1048576,0),MATCH((CUADRO!P$4&amp;$E449),'Hoja de Trabajo para listado'!$BC$151:$CB$151,0)),0)+IFERROR(INDEX('Hoja de Trabajo para listado'!$DE$153:$DG$274,MATCH($A449,'Hoja de Trabajo para listado'!$DE$153:$DE$1048576,0),MATCH((CUADRO!P$4&amp;$E449),'Hoja de Trabajo para listado'!$DE$151:$DG$151,0)),0)+IFERROR(INDEX('Hoja de Trabajo para listado'!$CD$155:$DC$1048576,MATCH($A449,'Hoja de Trabajo para listado'!$CD$155:$CD$1048576,0),MATCH((CUADRO!P$4&amp;$E449),'Hoja de Trabajo para listado'!$CD$151:$DC$151,0)),0)</f>
        <v>0</v>
      </c>
      <c r="Q449" s="243">
        <f ca="1">+IFERROR(INDEX('Hoja de Trabajo para listado'!$A$155:$Z$1048576,MATCH($A449,'Hoja de Trabajo para listado'!$A$155:$A$1048576,0),MATCH((CUADRO!Q$4&amp;$E449),'Hoja de Trabajo para listado'!$A$151:$Z$151,0)),0)+IFERROR(INDEX('Hoja de Trabajo para listado'!$AB$155:$BA$1048576,MATCH($A449,'Hoja de Trabajo para listado'!$AB$155:$AB$1048576,0),MATCH((CUADRO!Q$4&amp;$E449),'Hoja de Trabajo para listado'!$AB$151:$BA$151,0)),0)+IFERROR(INDEX('Hoja de Trabajo para listado'!$BC$155:$CB$1048576,MATCH($A449,'Hoja de Trabajo para listado'!$BC$155:$BC$1048576,0),MATCH((CUADRO!Q$4&amp;$E449),'Hoja de Trabajo para listado'!$BC$151:$CB$151,0)),0)+IFERROR(INDEX('Hoja de Trabajo para listado'!$DE$153:$DG$274,MATCH($A449,'Hoja de Trabajo para listado'!$DE$153:$DE$1048576,0),MATCH((CUADRO!Q$4&amp;$E449),'Hoja de Trabajo para listado'!$DE$151:$DG$151,0)),0)+IFERROR(INDEX('Hoja de Trabajo para listado'!$CD$155:$DC$1048576,MATCH($A449,'Hoja de Trabajo para listado'!$CD$155:$CD$1048576,0),MATCH((CUADRO!Q$4&amp;$E449),'Hoja de Trabajo para listado'!$CD$151:$DC$151,0)),0)</f>
        <v>0</v>
      </c>
      <c r="R449" s="243">
        <f t="shared" ca="1" si="19"/>
        <v>0</v>
      </c>
      <c r="S449" s="249"/>
      <c r="T449" s="243">
        <f ca="1">+T450</f>
        <v>0</v>
      </c>
      <c r="U449" s="242">
        <f t="shared" si="20"/>
        <v>1</v>
      </c>
      <c r="V449" s="333" t="str">
        <f>+VLOOKUP(A449,bd_lista!$A$3:$E$592,5,FALSE)</f>
        <v>Gobiernos Autonomos Municipales</v>
      </c>
      <c r="W449" s="387" t="str">
        <f>+V449</f>
        <v>Gobiernos Autonomos Municipales</v>
      </c>
      <c r="X449" s="242">
        <f>+VLOOKUP(A449,[4]Sheet1!$A$13:$D$744,4,FALSE)</f>
        <v>0</v>
      </c>
      <c r="Y449" s="242" t="e">
        <f>+VLOOKUP(X449,bd_lista!$A$3:$C$592,3,FALSE)</f>
        <v>#N/A</v>
      </c>
      <c r="Z449" s="294">
        <f>+X449</f>
        <v>0</v>
      </c>
      <c r="AA449" s="295" t="e">
        <f>+Y449</f>
        <v>#N/A</v>
      </c>
    </row>
    <row r="450" spans="1:27" customFormat="1" ht="15" hidden="1" customHeight="1">
      <c r="A450" s="32">
        <v>1105</v>
      </c>
      <c r="B450" s="393"/>
      <c r="C450" s="247" t="str">
        <f>+VLOOKUP(A450,bd_lista!$A$3:$C$592,3,FALSE)</f>
        <v>Gobierno Autónomo Municipal de Tarvita (Villa Orías)</v>
      </c>
      <c r="D450" s="390"/>
      <c r="E450" s="244" t="s">
        <v>1305</v>
      </c>
      <c r="F450" s="243">
        <f ca="1">+IFERROR(INDEX('Hoja de Trabajo para listado'!$A$155:$Z$1048576,MATCH($A450,'Hoja de Trabajo para listado'!$A$155:$A$1048576,0),MATCH((CUADRO!F$4&amp;$E450),'Hoja de Trabajo para listado'!$A$151:$Z$151,0)),0)+IFERROR(INDEX('Hoja de Trabajo para listado'!$AB$155:$BA$1048576,MATCH($A450,'Hoja de Trabajo para listado'!$AB$155:$AB$1048576,0),MATCH((CUADRO!F$4&amp;$E450),'Hoja de Trabajo para listado'!$AB$151:$BA$151,0)),0)+IFERROR(INDEX('Hoja de Trabajo para listado'!$BC$155:$CB$1048576,MATCH($A450,'Hoja de Trabajo para listado'!$BC$155:$BC$1048576,0),MATCH((CUADRO!F$4&amp;$E450),'Hoja de Trabajo para listado'!$BC$151:$CB$151,0)),0)+IFERROR(INDEX('Hoja de Trabajo para listado'!$DE$153:$DG$274,MATCH($A450,'Hoja de Trabajo para listado'!$DE$153:$DE$1048576,0),MATCH((CUADRO!F$4&amp;$E450),'Hoja de Trabajo para listado'!$DE$151:$DG$151,0)),0)+IFERROR(INDEX('Hoja de Trabajo para listado'!$CD$155:$DC$1048576,MATCH($A450,'Hoja de Trabajo para listado'!$CD$155:$CD$1048576,0),MATCH((CUADRO!F$4&amp;$E450),'Hoja de Trabajo para listado'!$CD$151:$DC$151,0)),0)</f>
        <v>0</v>
      </c>
      <c r="G450" s="243">
        <f ca="1">+IFERROR(INDEX('Hoja de Trabajo para listado'!$A$155:$Z$1048576,MATCH($A450,'Hoja de Trabajo para listado'!$A$155:$A$1048576,0),MATCH((CUADRO!G$4&amp;$E450),'Hoja de Trabajo para listado'!$A$151:$Z$151,0)),0)+IFERROR(INDEX('Hoja de Trabajo para listado'!$AB$155:$BA$1048576,MATCH($A450,'Hoja de Trabajo para listado'!$AB$155:$AB$1048576,0),MATCH((CUADRO!G$4&amp;$E450),'Hoja de Trabajo para listado'!$AB$151:$BA$151,0)),0)+IFERROR(INDEX('Hoja de Trabajo para listado'!$BC$155:$CB$1048576,MATCH($A450,'Hoja de Trabajo para listado'!$BC$155:$BC$1048576,0),MATCH((CUADRO!G$4&amp;$E450),'Hoja de Trabajo para listado'!$BC$151:$CB$151,0)),0)+IFERROR(INDEX('Hoja de Trabajo para listado'!$DE$153:$DG$274,MATCH($A450,'Hoja de Trabajo para listado'!$DE$153:$DE$1048576,0),MATCH((CUADRO!G$4&amp;$E450),'Hoja de Trabajo para listado'!$DE$151:$DG$151,0)),0)+IFERROR(INDEX('Hoja de Trabajo para listado'!$CD$155:$DC$1048576,MATCH($A450,'Hoja de Trabajo para listado'!$CD$155:$CD$1048576,0),MATCH((CUADRO!G$4&amp;$E450),'Hoja de Trabajo para listado'!$CD$151:$DC$151,0)),0)</f>
        <v>0</v>
      </c>
      <c r="H450" s="243">
        <f ca="1">+IFERROR(INDEX('Hoja de Trabajo para listado'!$A$155:$Z$1048576,MATCH($A450,'Hoja de Trabajo para listado'!$A$155:$A$1048576,0),MATCH((CUADRO!H$4&amp;$E450),'Hoja de Trabajo para listado'!$A$151:$Z$151,0)),0)+IFERROR(INDEX('Hoja de Trabajo para listado'!$AB$155:$BA$1048576,MATCH($A450,'Hoja de Trabajo para listado'!$AB$155:$AB$1048576,0),MATCH((CUADRO!H$4&amp;$E450),'Hoja de Trabajo para listado'!$AB$151:$BA$151,0)),0)+IFERROR(INDEX('Hoja de Trabajo para listado'!$BC$155:$CB$1048576,MATCH($A450,'Hoja de Trabajo para listado'!$BC$155:$BC$1048576,0),MATCH((CUADRO!H$4&amp;$E450),'Hoja de Trabajo para listado'!$BC$151:$CB$151,0)),0)+IFERROR(INDEX('Hoja de Trabajo para listado'!$DE$153:$DG$274,MATCH($A450,'Hoja de Trabajo para listado'!$DE$153:$DE$1048576,0),MATCH((CUADRO!H$4&amp;$E450),'Hoja de Trabajo para listado'!$DE$151:$DG$151,0)),0)+IFERROR(INDEX('Hoja de Trabajo para listado'!$CD$155:$DC$1048576,MATCH($A450,'Hoja de Trabajo para listado'!$CD$155:$CD$1048576,0),MATCH((CUADRO!H$4&amp;$E450),'Hoja de Trabajo para listado'!$CD$151:$DC$151,0)),0)</f>
        <v>0</v>
      </c>
      <c r="I450" s="243">
        <f ca="1">+IFERROR(INDEX('Hoja de Trabajo para listado'!$A$155:$Z$1048576,MATCH($A450,'Hoja de Trabajo para listado'!$A$155:$A$1048576,0),MATCH((CUADRO!I$4&amp;$E450),'Hoja de Trabajo para listado'!$A$151:$Z$151,0)),0)+IFERROR(INDEX('Hoja de Trabajo para listado'!$AB$155:$BA$1048576,MATCH($A450,'Hoja de Trabajo para listado'!$AB$155:$AB$1048576,0),MATCH((CUADRO!I$4&amp;$E450),'Hoja de Trabajo para listado'!$AB$151:$BA$151,0)),0)+IFERROR(INDEX('Hoja de Trabajo para listado'!$BC$155:$CB$1048576,MATCH($A450,'Hoja de Trabajo para listado'!$BC$155:$BC$1048576,0),MATCH((CUADRO!I$4&amp;$E450),'Hoja de Trabajo para listado'!$BC$151:$CB$151,0)),0)+IFERROR(INDEX('Hoja de Trabajo para listado'!$DE$153:$DG$274,MATCH($A450,'Hoja de Trabajo para listado'!$DE$153:$DE$1048576,0),MATCH((CUADRO!I$4&amp;$E450),'Hoja de Trabajo para listado'!$DE$151:$DG$151,0)),0)+IFERROR(INDEX('Hoja de Trabajo para listado'!$CD$155:$DC$1048576,MATCH($A450,'Hoja de Trabajo para listado'!$CD$155:$CD$1048576,0),MATCH((CUADRO!I$4&amp;$E450),'Hoja de Trabajo para listado'!$CD$151:$DC$151,0)),0)</f>
        <v>0</v>
      </c>
      <c r="J450" s="243">
        <f ca="1">+IFERROR(INDEX('Hoja de Trabajo para listado'!$A$155:$Z$1048576,MATCH($A450,'Hoja de Trabajo para listado'!$A$155:$A$1048576,0),MATCH((CUADRO!J$4&amp;$E450),'Hoja de Trabajo para listado'!$A$151:$Z$151,0)),0)+IFERROR(INDEX('Hoja de Trabajo para listado'!$AB$155:$BA$1048576,MATCH($A450,'Hoja de Trabajo para listado'!$AB$155:$AB$1048576,0),MATCH((CUADRO!J$4&amp;$E450),'Hoja de Trabajo para listado'!$AB$151:$BA$151,0)),0)+IFERROR(INDEX('Hoja de Trabajo para listado'!$BC$155:$CB$1048576,MATCH($A450,'Hoja de Trabajo para listado'!$BC$155:$BC$1048576,0),MATCH((CUADRO!J$4&amp;$E450),'Hoja de Trabajo para listado'!$BC$151:$CB$151,0)),0)+IFERROR(INDEX('Hoja de Trabajo para listado'!$DE$153:$DG$274,MATCH($A450,'Hoja de Trabajo para listado'!$DE$153:$DE$1048576,0),MATCH((CUADRO!J$4&amp;$E450),'Hoja de Trabajo para listado'!$DE$151:$DG$151,0)),0)+IFERROR(INDEX('Hoja de Trabajo para listado'!$CD$155:$DC$1048576,MATCH($A450,'Hoja de Trabajo para listado'!$CD$155:$CD$1048576,0),MATCH((CUADRO!J$4&amp;$E450),'Hoja de Trabajo para listado'!$CD$151:$DC$151,0)),0)</f>
        <v>0</v>
      </c>
      <c r="K450" s="243">
        <f ca="1">+IFERROR(INDEX('Hoja de Trabajo para listado'!$A$155:$Z$1048576,MATCH($A450,'Hoja de Trabajo para listado'!$A$155:$A$1048576,0),MATCH((CUADRO!K$4&amp;$E450),'Hoja de Trabajo para listado'!$A$151:$Z$151,0)),0)+IFERROR(INDEX('Hoja de Trabajo para listado'!$AB$155:$BA$1048576,MATCH($A450,'Hoja de Trabajo para listado'!$AB$155:$AB$1048576,0),MATCH((CUADRO!K$4&amp;$E450),'Hoja de Trabajo para listado'!$AB$151:$BA$151,0)),0)+IFERROR(INDEX('Hoja de Trabajo para listado'!$BC$155:$CB$1048576,MATCH($A450,'Hoja de Trabajo para listado'!$BC$155:$BC$1048576,0),MATCH((CUADRO!K$4&amp;$E450),'Hoja de Trabajo para listado'!$BC$151:$CB$151,0)),0)+IFERROR(INDEX('Hoja de Trabajo para listado'!$DE$153:$DG$274,MATCH($A450,'Hoja de Trabajo para listado'!$DE$153:$DE$1048576,0),MATCH((CUADRO!K$4&amp;$E450),'Hoja de Trabajo para listado'!$DE$151:$DG$151,0)),0)+IFERROR(INDEX('Hoja de Trabajo para listado'!$CD$155:$DC$1048576,MATCH($A450,'Hoja de Trabajo para listado'!$CD$155:$CD$1048576,0),MATCH((CUADRO!K$4&amp;$E450),'Hoja de Trabajo para listado'!$CD$151:$DC$151,0)),0)</f>
        <v>0</v>
      </c>
      <c r="L450" s="243">
        <f ca="1">+IFERROR(INDEX('Hoja de Trabajo para listado'!$A$155:$Z$1048576,MATCH($A450,'Hoja de Trabajo para listado'!$A$155:$A$1048576,0),MATCH((CUADRO!L$4&amp;$E450),'Hoja de Trabajo para listado'!$A$151:$Z$151,0)),0)+IFERROR(INDEX('Hoja de Trabajo para listado'!$AB$155:$BA$1048576,MATCH($A450,'Hoja de Trabajo para listado'!$AB$155:$AB$1048576,0),MATCH((CUADRO!L$4&amp;$E450),'Hoja de Trabajo para listado'!$AB$151:$BA$151,0)),0)+IFERROR(INDEX('Hoja de Trabajo para listado'!$BC$155:$CB$1048576,MATCH($A450,'Hoja de Trabajo para listado'!$BC$155:$BC$1048576,0),MATCH((CUADRO!L$4&amp;$E450),'Hoja de Trabajo para listado'!$BC$151:$CB$151,0)),0)+IFERROR(INDEX('Hoja de Trabajo para listado'!$DE$153:$DG$274,MATCH($A450,'Hoja de Trabajo para listado'!$DE$153:$DE$1048576,0),MATCH((CUADRO!L$4&amp;$E450),'Hoja de Trabajo para listado'!$DE$151:$DG$151,0)),0)+IFERROR(INDEX('Hoja de Trabajo para listado'!$CD$155:$DC$1048576,MATCH($A450,'Hoja de Trabajo para listado'!$CD$155:$CD$1048576,0),MATCH((CUADRO!L$4&amp;$E450),'Hoja de Trabajo para listado'!$CD$151:$DC$151,0)),0)</f>
        <v>0</v>
      </c>
      <c r="M450" s="243">
        <f ca="1">+IFERROR(INDEX('Hoja de Trabajo para listado'!$A$155:$Z$1048576,MATCH($A450,'Hoja de Trabajo para listado'!$A$155:$A$1048576,0),MATCH((CUADRO!M$4&amp;$E450),'Hoja de Trabajo para listado'!$A$151:$Z$151,0)),0)+IFERROR(INDEX('Hoja de Trabajo para listado'!$AB$155:$BA$1048576,MATCH($A450,'Hoja de Trabajo para listado'!$AB$155:$AB$1048576,0),MATCH((CUADRO!M$4&amp;$E450),'Hoja de Trabajo para listado'!$AB$151:$BA$151,0)),0)+IFERROR(INDEX('Hoja de Trabajo para listado'!$BC$155:$CB$1048576,MATCH($A450,'Hoja de Trabajo para listado'!$BC$155:$BC$1048576,0),MATCH((CUADRO!M$4&amp;$E450),'Hoja de Trabajo para listado'!$BC$151:$CB$151,0)),0)+IFERROR(INDEX('Hoja de Trabajo para listado'!$DE$153:$DG$274,MATCH($A450,'Hoja de Trabajo para listado'!$DE$153:$DE$1048576,0),MATCH((CUADRO!M$4&amp;$E450),'Hoja de Trabajo para listado'!$DE$151:$DG$151,0)),0)+IFERROR(INDEX('Hoja de Trabajo para listado'!$CD$155:$DC$1048576,MATCH($A450,'Hoja de Trabajo para listado'!$CD$155:$CD$1048576,0),MATCH((CUADRO!M$4&amp;$E450),'Hoja de Trabajo para listado'!$CD$151:$DC$151,0)),0)</f>
        <v>0</v>
      </c>
      <c r="N450" s="243">
        <f ca="1">+IFERROR(INDEX('Hoja de Trabajo para listado'!$A$155:$Z$1048576,MATCH($A450,'Hoja de Trabajo para listado'!$A$155:$A$1048576,0),MATCH((CUADRO!N$4&amp;$E450),'Hoja de Trabajo para listado'!$A$151:$Z$151,0)),0)+IFERROR(INDEX('Hoja de Trabajo para listado'!$AB$155:$BA$1048576,MATCH($A450,'Hoja de Trabajo para listado'!$AB$155:$AB$1048576,0),MATCH((CUADRO!N$4&amp;$E450),'Hoja de Trabajo para listado'!$AB$151:$BA$151,0)),0)+IFERROR(INDEX('Hoja de Trabajo para listado'!$BC$155:$CB$1048576,MATCH($A450,'Hoja de Trabajo para listado'!$BC$155:$BC$1048576,0),MATCH((CUADRO!N$4&amp;$E450),'Hoja de Trabajo para listado'!$BC$151:$CB$151,0)),0)+IFERROR(INDEX('Hoja de Trabajo para listado'!$DE$153:$DG$274,MATCH($A450,'Hoja de Trabajo para listado'!$DE$153:$DE$1048576,0),MATCH((CUADRO!N$4&amp;$E450),'Hoja de Trabajo para listado'!$DE$151:$DG$151,0)),0)+IFERROR(INDEX('Hoja de Trabajo para listado'!$CD$155:$DC$1048576,MATCH($A450,'Hoja de Trabajo para listado'!$CD$155:$CD$1048576,0),MATCH((CUADRO!N$4&amp;$E450),'Hoja de Trabajo para listado'!$CD$151:$DC$151,0)),0)</f>
        <v>0</v>
      </c>
      <c r="O450" s="243">
        <f ca="1">+IFERROR(INDEX('Hoja de Trabajo para listado'!$A$155:$Z$1048576,MATCH($A450,'Hoja de Trabajo para listado'!$A$155:$A$1048576,0),MATCH((CUADRO!O$4&amp;$E450),'Hoja de Trabajo para listado'!$A$151:$Z$151,0)),0)+IFERROR(INDEX('Hoja de Trabajo para listado'!$AB$155:$BA$1048576,MATCH($A450,'Hoja de Trabajo para listado'!$AB$155:$AB$1048576,0),MATCH((CUADRO!O$4&amp;$E450),'Hoja de Trabajo para listado'!$AB$151:$BA$151,0)),0)+IFERROR(INDEX('Hoja de Trabajo para listado'!$BC$155:$CB$1048576,MATCH($A450,'Hoja de Trabajo para listado'!$BC$155:$BC$1048576,0),MATCH((CUADRO!O$4&amp;$E450),'Hoja de Trabajo para listado'!$BC$151:$CB$151,0)),0)+IFERROR(INDEX('Hoja de Trabajo para listado'!$DE$153:$DG$274,MATCH($A450,'Hoja de Trabajo para listado'!$DE$153:$DE$1048576,0),MATCH((CUADRO!O$4&amp;$E450),'Hoja de Trabajo para listado'!$DE$151:$DG$151,0)),0)+IFERROR(INDEX('Hoja de Trabajo para listado'!$CD$155:$DC$1048576,MATCH($A450,'Hoja de Trabajo para listado'!$CD$155:$CD$1048576,0),MATCH((CUADRO!O$4&amp;$E450),'Hoja de Trabajo para listado'!$CD$151:$DC$151,0)),0)</f>
        <v>0</v>
      </c>
      <c r="P450" s="243">
        <f ca="1">+IFERROR(INDEX('Hoja de Trabajo para listado'!$A$155:$Z$1048576,MATCH($A450,'Hoja de Trabajo para listado'!$A$155:$A$1048576,0),MATCH((CUADRO!P$4&amp;$E450),'Hoja de Trabajo para listado'!$A$151:$Z$151,0)),0)+IFERROR(INDEX('Hoja de Trabajo para listado'!$AB$155:$BA$1048576,MATCH($A450,'Hoja de Trabajo para listado'!$AB$155:$AB$1048576,0),MATCH((CUADRO!P$4&amp;$E450),'Hoja de Trabajo para listado'!$AB$151:$BA$151,0)),0)+IFERROR(INDEX('Hoja de Trabajo para listado'!$BC$155:$CB$1048576,MATCH($A450,'Hoja de Trabajo para listado'!$BC$155:$BC$1048576,0),MATCH((CUADRO!P$4&amp;$E450),'Hoja de Trabajo para listado'!$BC$151:$CB$151,0)),0)+IFERROR(INDEX('Hoja de Trabajo para listado'!$DE$153:$DG$274,MATCH($A450,'Hoja de Trabajo para listado'!$DE$153:$DE$1048576,0),MATCH((CUADRO!P$4&amp;$E450),'Hoja de Trabajo para listado'!$DE$151:$DG$151,0)),0)+IFERROR(INDEX('Hoja de Trabajo para listado'!$CD$155:$DC$1048576,MATCH($A450,'Hoja de Trabajo para listado'!$CD$155:$CD$1048576,0),MATCH((CUADRO!P$4&amp;$E450),'Hoja de Trabajo para listado'!$CD$151:$DC$151,0)),0)</f>
        <v>0</v>
      </c>
      <c r="Q450" s="243">
        <f ca="1">+IFERROR(INDEX('Hoja de Trabajo para listado'!$A$155:$Z$1048576,MATCH($A450,'Hoja de Trabajo para listado'!$A$155:$A$1048576,0),MATCH((CUADRO!Q$4&amp;$E450),'Hoja de Trabajo para listado'!$A$151:$Z$151,0)),0)+IFERROR(INDEX('Hoja de Trabajo para listado'!$AB$155:$BA$1048576,MATCH($A450,'Hoja de Trabajo para listado'!$AB$155:$AB$1048576,0),MATCH((CUADRO!Q$4&amp;$E450),'Hoja de Trabajo para listado'!$AB$151:$BA$151,0)),0)+IFERROR(INDEX('Hoja de Trabajo para listado'!$BC$155:$CB$1048576,MATCH($A450,'Hoja de Trabajo para listado'!$BC$155:$BC$1048576,0),MATCH((CUADRO!Q$4&amp;$E450),'Hoja de Trabajo para listado'!$BC$151:$CB$151,0)),0)+IFERROR(INDEX('Hoja de Trabajo para listado'!$DE$153:$DG$274,MATCH($A450,'Hoja de Trabajo para listado'!$DE$153:$DE$1048576,0),MATCH((CUADRO!Q$4&amp;$E450),'Hoja de Trabajo para listado'!$DE$151:$DG$151,0)),0)+IFERROR(INDEX('Hoja de Trabajo para listado'!$CD$155:$DC$1048576,MATCH($A450,'Hoja de Trabajo para listado'!$CD$155:$CD$1048576,0),MATCH((CUADRO!Q$4&amp;$E450),'Hoja de Trabajo para listado'!$CD$151:$DC$151,0)),0)</f>
        <v>0</v>
      </c>
      <c r="R450" s="243">
        <f t="shared" ca="1" si="19"/>
        <v>0</v>
      </c>
      <c r="S450" s="249">
        <f ca="1">+R449+R450</f>
        <v>0</v>
      </c>
      <c r="T450" s="243">
        <f ca="1">+S450</f>
        <v>0</v>
      </c>
      <c r="U450" s="242">
        <f t="shared" si="20"/>
        <v>2</v>
      </c>
      <c r="V450" s="333" t="str">
        <f>+VLOOKUP(A450,bd_lista!$A$3:$E$592,5,FALSE)</f>
        <v>Gobiernos Autonomos Municipales</v>
      </c>
      <c r="W450" s="388"/>
      <c r="X450" s="242">
        <f>+VLOOKUP(A450,[4]Sheet1!$A$13:$D$744,4,FALSE)</f>
        <v>0</v>
      </c>
      <c r="Y450" s="242" t="e">
        <f>+VLOOKUP(X450,bd_lista!$A$3:$C$592,3,FALSE)</f>
        <v>#N/A</v>
      </c>
      <c r="Z450" s="292"/>
      <c r="AA450" s="293"/>
    </row>
    <row r="451" spans="1:27" customFormat="1" ht="15" hidden="1" customHeight="1">
      <c r="A451" s="32">
        <v>1106</v>
      </c>
      <c r="B451" s="392">
        <f>+A451</f>
        <v>1106</v>
      </c>
      <c r="C451" s="247" t="str">
        <f>+VLOOKUP(A451,bd_lista!$A$3:$C$592,3,FALSE)</f>
        <v>Gobierno Autónomo Municipal de Villa Zudañez (Tacopaya)</v>
      </c>
      <c r="D451" s="389" t="str">
        <f>+C451</f>
        <v>Gobierno Autónomo Municipal de Villa Zudañez (Tacopaya)</v>
      </c>
      <c r="E451" s="242" t="s">
        <v>1304</v>
      </c>
      <c r="F451" s="243">
        <f ca="1">+IFERROR(INDEX('Hoja de Trabajo para listado'!$A$155:$Z$1048576,MATCH($A451,'Hoja de Trabajo para listado'!$A$155:$A$1048576,0),MATCH((CUADRO!F$4&amp;$E451),'Hoja de Trabajo para listado'!$A$151:$Z$151,0)),0)+IFERROR(INDEX('Hoja de Trabajo para listado'!$AB$155:$BA$1048576,MATCH($A451,'Hoja de Trabajo para listado'!$AB$155:$AB$1048576,0),MATCH((CUADRO!F$4&amp;$E451),'Hoja de Trabajo para listado'!$AB$151:$BA$151,0)),0)+IFERROR(INDEX('Hoja de Trabajo para listado'!$BC$155:$CB$1048576,MATCH($A451,'Hoja de Trabajo para listado'!$BC$155:$BC$1048576,0),MATCH((CUADRO!F$4&amp;$E451),'Hoja de Trabajo para listado'!$BC$151:$CB$151,0)),0)+IFERROR(INDEX('Hoja de Trabajo para listado'!$DE$153:$DG$274,MATCH($A451,'Hoja de Trabajo para listado'!$DE$153:$DE$1048576,0),MATCH((CUADRO!F$4&amp;$E451),'Hoja de Trabajo para listado'!$DE$151:$DG$151,0)),0)+IFERROR(INDEX('Hoja de Trabajo para listado'!$CD$155:$DC$1048576,MATCH($A451,'Hoja de Trabajo para listado'!$CD$155:$CD$1048576,0),MATCH((CUADRO!F$4&amp;$E451),'Hoja de Trabajo para listado'!$CD$151:$DC$151,0)),0)</f>
        <v>0</v>
      </c>
      <c r="G451" s="243">
        <f ca="1">+IFERROR(INDEX('Hoja de Trabajo para listado'!$A$155:$Z$1048576,MATCH($A451,'Hoja de Trabajo para listado'!$A$155:$A$1048576,0),MATCH((CUADRO!G$4&amp;$E451),'Hoja de Trabajo para listado'!$A$151:$Z$151,0)),0)+IFERROR(INDEX('Hoja de Trabajo para listado'!$AB$155:$BA$1048576,MATCH($A451,'Hoja de Trabajo para listado'!$AB$155:$AB$1048576,0),MATCH((CUADRO!G$4&amp;$E451),'Hoja de Trabajo para listado'!$AB$151:$BA$151,0)),0)+IFERROR(INDEX('Hoja de Trabajo para listado'!$BC$155:$CB$1048576,MATCH($A451,'Hoja de Trabajo para listado'!$BC$155:$BC$1048576,0),MATCH((CUADRO!G$4&amp;$E451),'Hoja de Trabajo para listado'!$BC$151:$CB$151,0)),0)+IFERROR(INDEX('Hoja de Trabajo para listado'!$DE$153:$DG$274,MATCH($A451,'Hoja de Trabajo para listado'!$DE$153:$DE$1048576,0),MATCH((CUADRO!G$4&amp;$E451),'Hoja de Trabajo para listado'!$DE$151:$DG$151,0)),0)+IFERROR(INDEX('Hoja de Trabajo para listado'!$CD$155:$DC$1048576,MATCH($A451,'Hoja de Trabajo para listado'!$CD$155:$CD$1048576,0),MATCH((CUADRO!G$4&amp;$E451),'Hoja de Trabajo para listado'!$CD$151:$DC$151,0)),0)</f>
        <v>0</v>
      </c>
      <c r="H451" s="243">
        <f ca="1">+IFERROR(INDEX('Hoja de Trabajo para listado'!$A$155:$Z$1048576,MATCH($A451,'Hoja de Trabajo para listado'!$A$155:$A$1048576,0),MATCH((CUADRO!H$4&amp;$E451),'Hoja de Trabajo para listado'!$A$151:$Z$151,0)),0)+IFERROR(INDEX('Hoja de Trabajo para listado'!$AB$155:$BA$1048576,MATCH($A451,'Hoja de Trabajo para listado'!$AB$155:$AB$1048576,0),MATCH((CUADRO!H$4&amp;$E451),'Hoja de Trabajo para listado'!$AB$151:$BA$151,0)),0)+IFERROR(INDEX('Hoja de Trabajo para listado'!$BC$155:$CB$1048576,MATCH($A451,'Hoja de Trabajo para listado'!$BC$155:$BC$1048576,0),MATCH((CUADRO!H$4&amp;$E451),'Hoja de Trabajo para listado'!$BC$151:$CB$151,0)),0)+IFERROR(INDEX('Hoja de Trabajo para listado'!$DE$153:$DG$274,MATCH($A451,'Hoja de Trabajo para listado'!$DE$153:$DE$1048576,0),MATCH((CUADRO!H$4&amp;$E451),'Hoja de Trabajo para listado'!$DE$151:$DG$151,0)),0)+IFERROR(INDEX('Hoja de Trabajo para listado'!$CD$155:$DC$1048576,MATCH($A451,'Hoja de Trabajo para listado'!$CD$155:$CD$1048576,0),MATCH((CUADRO!H$4&amp;$E451),'Hoja de Trabajo para listado'!$CD$151:$DC$151,0)),0)</f>
        <v>0</v>
      </c>
      <c r="I451" s="243">
        <f ca="1">+IFERROR(INDEX('Hoja de Trabajo para listado'!$A$155:$Z$1048576,MATCH($A451,'Hoja de Trabajo para listado'!$A$155:$A$1048576,0),MATCH((CUADRO!I$4&amp;$E451),'Hoja de Trabajo para listado'!$A$151:$Z$151,0)),0)+IFERROR(INDEX('Hoja de Trabajo para listado'!$AB$155:$BA$1048576,MATCH($A451,'Hoja de Trabajo para listado'!$AB$155:$AB$1048576,0),MATCH((CUADRO!I$4&amp;$E451),'Hoja de Trabajo para listado'!$AB$151:$BA$151,0)),0)+IFERROR(INDEX('Hoja de Trabajo para listado'!$BC$155:$CB$1048576,MATCH($A451,'Hoja de Trabajo para listado'!$BC$155:$BC$1048576,0),MATCH((CUADRO!I$4&amp;$E451),'Hoja de Trabajo para listado'!$BC$151:$CB$151,0)),0)+IFERROR(INDEX('Hoja de Trabajo para listado'!$DE$153:$DG$274,MATCH($A451,'Hoja de Trabajo para listado'!$DE$153:$DE$1048576,0),MATCH((CUADRO!I$4&amp;$E451),'Hoja de Trabajo para listado'!$DE$151:$DG$151,0)),0)+IFERROR(INDEX('Hoja de Trabajo para listado'!$CD$155:$DC$1048576,MATCH($A451,'Hoja de Trabajo para listado'!$CD$155:$CD$1048576,0),MATCH((CUADRO!I$4&amp;$E451),'Hoja de Trabajo para listado'!$CD$151:$DC$151,0)),0)</f>
        <v>0</v>
      </c>
      <c r="J451" s="243">
        <f ca="1">+IFERROR(INDEX('Hoja de Trabajo para listado'!$A$155:$Z$1048576,MATCH($A451,'Hoja de Trabajo para listado'!$A$155:$A$1048576,0),MATCH((CUADRO!J$4&amp;$E451),'Hoja de Trabajo para listado'!$A$151:$Z$151,0)),0)+IFERROR(INDEX('Hoja de Trabajo para listado'!$AB$155:$BA$1048576,MATCH($A451,'Hoja de Trabajo para listado'!$AB$155:$AB$1048576,0),MATCH((CUADRO!J$4&amp;$E451),'Hoja de Trabajo para listado'!$AB$151:$BA$151,0)),0)+IFERROR(INDEX('Hoja de Trabajo para listado'!$BC$155:$CB$1048576,MATCH($A451,'Hoja de Trabajo para listado'!$BC$155:$BC$1048576,0),MATCH((CUADRO!J$4&amp;$E451),'Hoja de Trabajo para listado'!$BC$151:$CB$151,0)),0)+IFERROR(INDEX('Hoja de Trabajo para listado'!$DE$153:$DG$274,MATCH($A451,'Hoja de Trabajo para listado'!$DE$153:$DE$1048576,0),MATCH((CUADRO!J$4&amp;$E451),'Hoja de Trabajo para listado'!$DE$151:$DG$151,0)),0)+IFERROR(INDEX('Hoja de Trabajo para listado'!$CD$155:$DC$1048576,MATCH($A451,'Hoja de Trabajo para listado'!$CD$155:$CD$1048576,0),MATCH((CUADRO!J$4&amp;$E451),'Hoja de Trabajo para listado'!$CD$151:$DC$151,0)),0)</f>
        <v>0</v>
      </c>
      <c r="K451" s="243">
        <f ca="1">+IFERROR(INDEX('Hoja de Trabajo para listado'!$A$155:$Z$1048576,MATCH($A451,'Hoja de Trabajo para listado'!$A$155:$A$1048576,0),MATCH((CUADRO!K$4&amp;$E451),'Hoja de Trabajo para listado'!$A$151:$Z$151,0)),0)+IFERROR(INDEX('Hoja de Trabajo para listado'!$AB$155:$BA$1048576,MATCH($A451,'Hoja de Trabajo para listado'!$AB$155:$AB$1048576,0),MATCH((CUADRO!K$4&amp;$E451),'Hoja de Trabajo para listado'!$AB$151:$BA$151,0)),0)+IFERROR(INDEX('Hoja de Trabajo para listado'!$BC$155:$CB$1048576,MATCH($A451,'Hoja de Trabajo para listado'!$BC$155:$BC$1048576,0),MATCH((CUADRO!K$4&amp;$E451),'Hoja de Trabajo para listado'!$BC$151:$CB$151,0)),0)+IFERROR(INDEX('Hoja de Trabajo para listado'!$DE$153:$DG$274,MATCH($A451,'Hoja de Trabajo para listado'!$DE$153:$DE$1048576,0),MATCH((CUADRO!K$4&amp;$E451),'Hoja de Trabajo para listado'!$DE$151:$DG$151,0)),0)+IFERROR(INDEX('Hoja de Trabajo para listado'!$CD$155:$DC$1048576,MATCH($A451,'Hoja de Trabajo para listado'!$CD$155:$CD$1048576,0),MATCH((CUADRO!K$4&amp;$E451),'Hoja de Trabajo para listado'!$CD$151:$DC$151,0)),0)</f>
        <v>0</v>
      </c>
      <c r="L451" s="243">
        <f ca="1">+IFERROR(INDEX('Hoja de Trabajo para listado'!$A$155:$Z$1048576,MATCH($A451,'Hoja de Trabajo para listado'!$A$155:$A$1048576,0),MATCH((CUADRO!L$4&amp;$E451),'Hoja de Trabajo para listado'!$A$151:$Z$151,0)),0)+IFERROR(INDEX('Hoja de Trabajo para listado'!$AB$155:$BA$1048576,MATCH($A451,'Hoja de Trabajo para listado'!$AB$155:$AB$1048576,0),MATCH((CUADRO!L$4&amp;$E451),'Hoja de Trabajo para listado'!$AB$151:$BA$151,0)),0)+IFERROR(INDEX('Hoja de Trabajo para listado'!$BC$155:$CB$1048576,MATCH($A451,'Hoja de Trabajo para listado'!$BC$155:$BC$1048576,0),MATCH((CUADRO!L$4&amp;$E451),'Hoja de Trabajo para listado'!$BC$151:$CB$151,0)),0)+IFERROR(INDEX('Hoja de Trabajo para listado'!$DE$153:$DG$274,MATCH($A451,'Hoja de Trabajo para listado'!$DE$153:$DE$1048576,0),MATCH((CUADRO!L$4&amp;$E451),'Hoja de Trabajo para listado'!$DE$151:$DG$151,0)),0)+IFERROR(INDEX('Hoja de Trabajo para listado'!$CD$155:$DC$1048576,MATCH($A451,'Hoja de Trabajo para listado'!$CD$155:$CD$1048576,0),MATCH((CUADRO!L$4&amp;$E451),'Hoja de Trabajo para listado'!$CD$151:$DC$151,0)),0)</f>
        <v>0</v>
      </c>
      <c r="M451" s="243">
        <f ca="1">+IFERROR(INDEX('Hoja de Trabajo para listado'!$A$155:$Z$1048576,MATCH($A451,'Hoja de Trabajo para listado'!$A$155:$A$1048576,0),MATCH((CUADRO!M$4&amp;$E451),'Hoja de Trabajo para listado'!$A$151:$Z$151,0)),0)+IFERROR(INDEX('Hoja de Trabajo para listado'!$AB$155:$BA$1048576,MATCH($A451,'Hoja de Trabajo para listado'!$AB$155:$AB$1048576,0),MATCH((CUADRO!M$4&amp;$E451),'Hoja de Trabajo para listado'!$AB$151:$BA$151,0)),0)+IFERROR(INDEX('Hoja de Trabajo para listado'!$BC$155:$CB$1048576,MATCH($A451,'Hoja de Trabajo para listado'!$BC$155:$BC$1048576,0),MATCH((CUADRO!M$4&amp;$E451),'Hoja de Trabajo para listado'!$BC$151:$CB$151,0)),0)+IFERROR(INDEX('Hoja de Trabajo para listado'!$DE$153:$DG$274,MATCH($A451,'Hoja de Trabajo para listado'!$DE$153:$DE$1048576,0),MATCH((CUADRO!M$4&amp;$E451),'Hoja de Trabajo para listado'!$DE$151:$DG$151,0)),0)+IFERROR(INDEX('Hoja de Trabajo para listado'!$CD$155:$DC$1048576,MATCH($A451,'Hoja de Trabajo para listado'!$CD$155:$CD$1048576,0),MATCH((CUADRO!M$4&amp;$E451),'Hoja de Trabajo para listado'!$CD$151:$DC$151,0)),0)</f>
        <v>0</v>
      </c>
      <c r="N451" s="243">
        <f ca="1">+IFERROR(INDEX('Hoja de Trabajo para listado'!$A$155:$Z$1048576,MATCH($A451,'Hoja de Trabajo para listado'!$A$155:$A$1048576,0),MATCH((CUADRO!N$4&amp;$E451),'Hoja de Trabajo para listado'!$A$151:$Z$151,0)),0)+IFERROR(INDEX('Hoja de Trabajo para listado'!$AB$155:$BA$1048576,MATCH($A451,'Hoja de Trabajo para listado'!$AB$155:$AB$1048576,0),MATCH((CUADRO!N$4&amp;$E451),'Hoja de Trabajo para listado'!$AB$151:$BA$151,0)),0)+IFERROR(INDEX('Hoja de Trabajo para listado'!$BC$155:$CB$1048576,MATCH($A451,'Hoja de Trabajo para listado'!$BC$155:$BC$1048576,0),MATCH((CUADRO!N$4&amp;$E451),'Hoja de Trabajo para listado'!$BC$151:$CB$151,0)),0)+IFERROR(INDEX('Hoja de Trabajo para listado'!$DE$153:$DG$274,MATCH($A451,'Hoja de Trabajo para listado'!$DE$153:$DE$1048576,0),MATCH((CUADRO!N$4&amp;$E451),'Hoja de Trabajo para listado'!$DE$151:$DG$151,0)),0)+IFERROR(INDEX('Hoja de Trabajo para listado'!$CD$155:$DC$1048576,MATCH($A451,'Hoja de Trabajo para listado'!$CD$155:$CD$1048576,0),MATCH((CUADRO!N$4&amp;$E451),'Hoja de Trabajo para listado'!$CD$151:$DC$151,0)),0)</f>
        <v>0</v>
      </c>
      <c r="O451" s="243">
        <f ca="1">+IFERROR(INDEX('Hoja de Trabajo para listado'!$A$155:$Z$1048576,MATCH($A451,'Hoja de Trabajo para listado'!$A$155:$A$1048576,0),MATCH((CUADRO!O$4&amp;$E451),'Hoja de Trabajo para listado'!$A$151:$Z$151,0)),0)+IFERROR(INDEX('Hoja de Trabajo para listado'!$AB$155:$BA$1048576,MATCH($A451,'Hoja de Trabajo para listado'!$AB$155:$AB$1048576,0),MATCH((CUADRO!O$4&amp;$E451),'Hoja de Trabajo para listado'!$AB$151:$BA$151,0)),0)+IFERROR(INDEX('Hoja de Trabajo para listado'!$BC$155:$CB$1048576,MATCH($A451,'Hoja de Trabajo para listado'!$BC$155:$BC$1048576,0),MATCH((CUADRO!O$4&amp;$E451),'Hoja de Trabajo para listado'!$BC$151:$CB$151,0)),0)+IFERROR(INDEX('Hoja de Trabajo para listado'!$DE$153:$DG$274,MATCH($A451,'Hoja de Trabajo para listado'!$DE$153:$DE$1048576,0),MATCH((CUADRO!O$4&amp;$E451),'Hoja de Trabajo para listado'!$DE$151:$DG$151,0)),0)+IFERROR(INDEX('Hoja de Trabajo para listado'!$CD$155:$DC$1048576,MATCH($A451,'Hoja de Trabajo para listado'!$CD$155:$CD$1048576,0),MATCH((CUADRO!O$4&amp;$E451),'Hoja de Trabajo para listado'!$CD$151:$DC$151,0)),0)</f>
        <v>0</v>
      </c>
      <c r="P451" s="243">
        <f ca="1">+IFERROR(INDEX('Hoja de Trabajo para listado'!$A$155:$Z$1048576,MATCH($A451,'Hoja de Trabajo para listado'!$A$155:$A$1048576,0),MATCH((CUADRO!P$4&amp;$E451),'Hoja de Trabajo para listado'!$A$151:$Z$151,0)),0)+IFERROR(INDEX('Hoja de Trabajo para listado'!$AB$155:$BA$1048576,MATCH($A451,'Hoja de Trabajo para listado'!$AB$155:$AB$1048576,0),MATCH((CUADRO!P$4&amp;$E451),'Hoja de Trabajo para listado'!$AB$151:$BA$151,0)),0)+IFERROR(INDEX('Hoja de Trabajo para listado'!$BC$155:$CB$1048576,MATCH($A451,'Hoja de Trabajo para listado'!$BC$155:$BC$1048576,0),MATCH((CUADRO!P$4&amp;$E451),'Hoja de Trabajo para listado'!$BC$151:$CB$151,0)),0)+IFERROR(INDEX('Hoja de Trabajo para listado'!$DE$153:$DG$274,MATCH($A451,'Hoja de Trabajo para listado'!$DE$153:$DE$1048576,0),MATCH((CUADRO!P$4&amp;$E451),'Hoja de Trabajo para listado'!$DE$151:$DG$151,0)),0)+IFERROR(INDEX('Hoja de Trabajo para listado'!$CD$155:$DC$1048576,MATCH($A451,'Hoja de Trabajo para listado'!$CD$155:$CD$1048576,0),MATCH((CUADRO!P$4&amp;$E451),'Hoja de Trabajo para listado'!$CD$151:$DC$151,0)),0)</f>
        <v>0</v>
      </c>
      <c r="Q451" s="243">
        <f ca="1">+IFERROR(INDEX('Hoja de Trabajo para listado'!$A$155:$Z$1048576,MATCH($A451,'Hoja de Trabajo para listado'!$A$155:$A$1048576,0),MATCH((CUADRO!Q$4&amp;$E451),'Hoja de Trabajo para listado'!$A$151:$Z$151,0)),0)+IFERROR(INDEX('Hoja de Trabajo para listado'!$AB$155:$BA$1048576,MATCH($A451,'Hoja de Trabajo para listado'!$AB$155:$AB$1048576,0),MATCH((CUADRO!Q$4&amp;$E451),'Hoja de Trabajo para listado'!$AB$151:$BA$151,0)),0)+IFERROR(INDEX('Hoja de Trabajo para listado'!$BC$155:$CB$1048576,MATCH($A451,'Hoja de Trabajo para listado'!$BC$155:$BC$1048576,0),MATCH((CUADRO!Q$4&amp;$E451),'Hoja de Trabajo para listado'!$BC$151:$CB$151,0)),0)+IFERROR(INDEX('Hoja de Trabajo para listado'!$DE$153:$DG$274,MATCH($A451,'Hoja de Trabajo para listado'!$DE$153:$DE$1048576,0),MATCH((CUADRO!Q$4&amp;$E451),'Hoja de Trabajo para listado'!$DE$151:$DG$151,0)),0)+IFERROR(INDEX('Hoja de Trabajo para listado'!$CD$155:$DC$1048576,MATCH($A451,'Hoja de Trabajo para listado'!$CD$155:$CD$1048576,0),MATCH((CUADRO!Q$4&amp;$E451),'Hoja de Trabajo para listado'!$CD$151:$DC$151,0)),0)</f>
        <v>0</v>
      </c>
      <c r="R451" s="243">
        <f t="shared" ca="1" si="19"/>
        <v>0</v>
      </c>
      <c r="S451" s="249"/>
      <c r="T451" s="243">
        <f ca="1">+T452</f>
        <v>0</v>
      </c>
      <c r="U451" s="242">
        <f t="shared" si="20"/>
        <v>1</v>
      </c>
      <c r="V451" s="333" t="str">
        <f>+VLOOKUP(A451,bd_lista!$A$3:$E$592,5,FALSE)</f>
        <v>Gobiernos Autonomos Municipales</v>
      </c>
      <c r="W451" s="387" t="str">
        <f>+V451</f>
        <v>Gobiernos Autonomos Municipales</v>
      </c>
      <c r="X451" s="242">
        <f>+VLOOKUP(A451,[4]Sheet1!$A$13:$D$744,4,FALSE)</f>
        <v>0</v>
      </c>
      <c r="Y451" s="242" t="e">
        <f>+VLOOKUP(X451,bd_lista!$A$3:$C$592,3,FALSE)</f>
        <v>#N/A</v>
      </c>
      <c r="Z451" s="294">
        <f>+X451</f>
        <v>0</v>
      </c>
      <c r="AA451" s="295" t="e">
        <f>+Y451</f>
        <v>#N/A</v>
      </c>
    </row>
    <row r="452" spans="1:27" customFormat="1" ht="15" hidden="1" customHeight="1">
      <c r="A452" s="32">
        <v>1106</v>
      </c>
      <c r="B452" s="393"/>
      <c r="C452" s="247" t="str">
        <f>+VLOOKUP(A452,bd_lista!$A$3:$C$592,3,FALSE)</f>
        <v>Gobierno Autónomo Municipal de Villa Zudañez (Tacopaya)</v>
      </c>
      <c r="D452" s="390"/>
      <c r="E452" s="244" t="s">
        <v>1305</v>
      </c>
      <c r="F452" s="243">
        <f ca="1">+IFERROR(INDEX('Hoja de Trabajo para listado'!$A$155:$Z$1048576,MATCH($A452,'Hoja de Trabajo para listado'!$A$155:$A$1048576,0),MATCH((CUADRO!F$4&amp;$E452),'Hoja de Trabajo para listado'!$A$151:$Z$151,0)),0)+IFERROR(INDEX('Hoja de Trabajo para listado'!$AB$155:$BA$1048576,MATCH($A452,'Hoja de Trabajo para listado'!$AB$155:$AB$1048576,0),MATCH((CUADRO!F$4&amp;$E452),'Hoja de Trabajo para listado'!$AB$151:$BA$151,0)),0)+IFERROR(INDEX('Hoja de Trabajo para listado'!$BC$155:$CB$1048576,MATCH($A452,'Hoja de Trabajo para listado'!$BC$155:$BC$1048576,0),MATCH((CUADRO!F$4&amp;$E452),'Hoja de Trabajo para listado'!$BC$151:$CB$151,0)),0)+IFERROR(INDEX('Hoja de Trabajo para listado'!$DE$153:$DG$274,MATCH($A452,'Hoja de Trabajo para listado'!$DE$153:$DE$1048576,0),MATCH((CUADRO!F$4&amp;$E452),'Hoja de Trabajo para listado'!$DE$151:$DG$151,0)),0)+IFERROR(INDEX('Hoja de Trabajo para listado'!$CD$155:$DC$1048576,MATCH($A452,'Hoja de Trabajo para listado'!$CD$155:$CD$1048576,0),MATCH((CUADRO!F$4&amp;$E452),'Hoja de Trabajo para listado'!$CD$151:$DC$151,0)),0)</f>
        <v>0</v>
      </c>
      <c r="G452" s="243">
        <f ca="1">+IFERROR(INDEX('Hoja de Trabajo para listado'!$A$155:$Z$1048576,MATCH($A452,'Hoja de Trabajo para listado'!$A$155:$A$1048576,0),MATCH((CUADRO!G$4&amp;$E452),'Hoja de Trabajo para listado'!$A$151:$Z$151,0)),0)+IFERROR(INDEX('Hoja de Trabajo para listado'!$AB$155:$BA$1048576,MATCH($A452,'Hoja de Trabajo para listado'!$AB$155:$AB$1048576,0),MATCH((CUADRO!G$4&amp;$E452),'Hoja de Trabajo para listado'!$AB$151:$BA$151,0)),0)+IFERROR(INDEX('Hoja de Trabajo para listado'!$BC$155:$CB$1048576,MATCH($A452,'Hoja de Trabajo para listado'!$BC$155:$BC$1048576,0),MATCH((CUADRO!G$4&amp;$E452),'Hoja de Trabajo para listado'!$BC$151:$CB$151,0)),0)+IFERROR(INDEX('Hoja de Trabajo para listado'!$DE$153:$DG$274,MATCH($A452,'Hoja de Trabajo para listado'!$DE$153:$DE$1048576,0),MATCH((CUADRO!G$4&amp;$E452),'Hoja de Trabajo para listado'!$DE$151:$DG$151,0)),0)+IFERROR(INDEX('Hoja de Trabajo para listado'!$CD$155:$DC$1048576,MATCH($A452,'Hoja de Trabajo para listado'!$CD$155:$CD$1048576,0),MATCH((CUADRO!G$4&amp;$E452),'Hoja de Trabajo para listado'!$CD$151:$DC$151,0)),0)</f>
        <v>0</v>
      </c>
      <c r="H452" s="243">
        <f ca="1">+IFERROR(INDEX('Hoja de Trabajo para listado'!$A$155:$Z$1048576,MATCH($A452,'Hoja de Trabajo para listado'!$A$155:$A$1048576,0),MATCH((CUADRO!H$4&amp;$E452),'Hoja de Trabajo para listado'!$A$151:$Z$151,0)),0)+IFERROR(INDEX('Hoja de Trabajo para listado'!$AB$155:$BA$1048576,MATCH($A452,'Hoja de Trabajo para listado'!$AB$155:$AB$1048576,0),MATCH((CUADRO!H$4&amp;$E452),'Hoja de Trabajo para listado'!$AB$151:$BA$151,0)),0)+IFERROR(INDEX('Hoja de Trabajo para listado'!$BC$155:$CB$1048576,MATCH($A452,'Hoja de Trabajo para listado'!$BC$155:$BC$1048576,0),MATCH((CUADRO!H$4&amp;$E452),'Hoja de Trabajo para listado'!$BC$151:$CB$151,0)),0)+IFERROR(INDEX('Hoja de Trabajo para listado'!$DE$153:$DG$274,MATCH($A452,'Hoja de Trabajo para listado'!$DE$153:$DE$1048576,0),MATCH((CUADRO!H$4&amp;$E452),'Hoja de Trabajo para listado'!$DE$151:$DG$151,0)),0)+IFERROR(INDEX('Hoja de Trabajo para listado'!$CD$155:$DC$1048576,MATCH($A452,'Hoja de Trabajo para listado'!$CD$155:$CD$1048576,0),MATCH((CUADRO!H$4&amp;$E452),'Hoja de Trabajo para listado'!$CD$151:$DC$151,0)),0)</f>
        <v>0</v>
      </c>
      <c r="I452" s="243">
        <f ca="1">+IFERROR(INDEX('Hoja de Trabajo para listado'!$A$155:$Z$1048576,MATCH($A452,'Hoja de Trabajo para listado'!$A$155:$A$1048576,0),MATCH((CUADRO!I$4&amp;$E452),'Hoja de Trabajo para listado'!$A$151:$Z$151,0)),0)+IFERROR(INDEX('Hoja de Trabajo para listado'!$AB$155:$BA$1048576,MATCH($A452,'Hoja de Trabajo para listado'!$AB$155:$AB$1048576,0),MATCH((CUADRO!I$4&amp;$E452),'Hoja de Trabajo para listado'!$AB$151:$BA$151,0)),0)+IFERROR(INDEX('Hoja de Trabajo para listado'!$BC$155:$CB$1048576,MATCH($A452,'Hoja de Trabajo para listado'!$BC$155:$BC$1048576,0),MATCH((CUADRO!I$4&amp;$E452),'Hoja de Trabajo para listado'!$BC$151:$CB$151,0)),0)+IFERROR(INDEX('Hoja de Trabajo para listado'!$DE$153:$DG$274,MATCH($A452,'Hoja de Trabajo para listado'!$DE$153:$DE$1048576,0),MATCH((CUADRO!I$4&amp;$E452),'Hoja de Trabajo para listado'!$DE$151:$DG$151,0)),0)+IFERROR(INDEX('Hoja de Trabajo para listado'!$CD$155:$DC$1048576,MATCH($A452,'Hoja de Trabajo para listado'!$CD$155:$CD$1048576,0),MATCH((CUADRO!I$4&amp;$E452),'Hoja de Trabajo para listado'!$CD$151:$DC$151,0)),0)</f>
        <v>0</v>
      </c>
      <c r="J452" s="243">
        <f ca="1">+IFERROR(INDEX('Hoja de Trabajo para listado'!$A$155:$Z$1048576,MATCH($A452,'Hoja de Trabajo para listado'!$A$155:$A$1048576,0),MATCH((CUADRO!J$4&amp;$E452),'Hoja de Trabajo para listado'!$A$151:$Z$151,0)),0)+IFERROR(INDEX('Hoja de Trabajo para listado'!$AB$155:$BA$1048576,MATCH($A452,'Hoja de Trabajo para listado'!$AB$155:$AB$1048576,0),MATCH((CUADRO!J$4&amp;$E452),'Hoja de Trabajo para listado'!$AB$151:$BA$151,0)),0)+IFERROR(INDEX('Hoja de Trabajo para listado'!$BC$155:$CB$1048576,MATCH($A452,'Hoja de Trabajo para listado'!$BC$155:$BC$1048576,0),MATCH((CUADRO!J$4&amp;$E452),'Hoja de Trabajo para listado'!$BC$151:$CB$151,0)),0)+IFERROR(INDEX('Hoja de Trabajo para listado'!$DE$153:$DG$274,MATCH($A452,'Hoja de Trabajo para listado'!$DE$153:$DE$1048576,0),MATCH((CUADRO!J$4&amp;$E452),'Hoja de Trabajo para listado'!$DE$151:$DG$151,0)),0)+IFERROR(INDEX('Hoja de Trabajo para listado'!$CD$155:$DC$1048576,MATCH($A452,'Hoja de Trabajo para listado'!$CD$155:$CD$1048576,0),MATCH((CUADRO!J$4&amp;$E452),'Hoja de Trabajo para listado'!$CD$151:$DC$151,0)),0)</f>
        <v>0</v>
      </c>
      <c r="K452" s="243">
        <f ca="1">+IFERROR(INDEX('Hoja de Trabajo para listado'!$A$155:$Z$1048576,MATCH($A452,'Hoja de Trabajo para listado'!$A$155:$A$1048576,0),MATCH((CUADRO!K$4&amp;$E452),'Hoja de Trabajo para listado'!$A$151:$Z$151,0)),0)+IFERROR(INDEX('Hoja de Trabajo para listado'!$AB$155:$BA$1048576,MATCH($A452,'Hoja de Trabajo para listado'!$AB$155:$AB$1048576,0),MATCH((CUADRO!K$4&amp;$E452),'Hoja de Trabajo para listado'!$AB$151:$BA$151,0)),0)+IFERROR(INDEX('Hoja de Trabajo para listado'!$BC$155:$CB$1048576,MATCH($A452,'Hoja de Trabajo para listado'!$BC$155:$BC$1048576,0),MATCH((CUADRO!K$4&amp;$E452),'Hoja de Trabajo para listado'!$BC$151:$CB$151,0)),0)+IFERROR(INDEX('Hoja de Trabajo para listado'!$DE$153:$DG$274,MATCH($A452,'Hoja de Trabajo para listado'!$DE$153:$DE$1048576,0),MATCH((CUADRO!K$4&amp;$E452),'Hoja de Trabajo para listado'!$DE$151:$DG$151,0)),0)+IFERROR(INDEX('Hoja de Trabajo para listado'!$CD$155:$DC$1048576,MATCH($A452,'Hoja de Trabajo para listado'!$CD$155:$CD$1048576,0),MATCH((CUADRO!K$4&amp;$E452),'Hoja de Trabajo para listado'!$CD$151:$DC$151,0)),0)</f>
        <v>0</v>
      </c>
      <c r="L452" s="243">
        <f ca="1">+IFERROR(INDEX('Hoja de Trabajo para listado'!$A$155:$Z$1048576,MATCH($A452,'Hoja de Trabajo para listado'!$A$155:$A$1048576,0),MATCH((CUADRO!L$4&amp;$E452),'Hoja de Trabajo para listado'!$A$151:$Z$151,0)),0)+IFERROR(INDEX('Hoja de Trabajo para listado'!$AB$155:$BA$1048576,MATCH($A452,'Hoja de Trabajo para listado'!$AB$155:$AB$1048576,0),MATCH((CUADRO!L$4&amp;$E452),'Hoja de Trabajo para listado'!$AB$151:$BA$151,0)),0)+IFERROR(INDEX('Hoja de Trabajo para listado'!$BC$155:$CB$1048576,MATCH($A452,'Hoja de Trabajo para listado'!$BC$155:$BC$1048576,0),MATCH((CUADRO!L$4&amp;$E452),'Hoja de Trabajo para listado'!$BC$151:$CB$151,0)),0)+IFERROR(INDEX('Hoja de Trabajo para listado'!$DE$153:$DG$274,MATCH($A452,'Hoja de Trabajo para listado'!$DE$153:$DE$1048576,0),MATCH((CUADRO!L$4&amp;$E452),'Hoja de Trabajo para listado'!$DE$151:$DG$151,0)),0)+IFERROR(INDEX('Hoja de Trabajo para listado'!$CD$155:$DC$1048576,MATCH($A452,'Hoja de Trabajo para listado'!$CD$155:$CD$1048576,0),MATCH((CUADRO!L$4&amp;$E452),'Hoja de Trabajo para listado'!$CD$151:$DC$151,0)),0)</f>
        <v>0</v>
      </c>
      <c r="M452" s="243">
        <f ca="1">+IFERROR(INDEX('Hoja de Trabajo para listado'!$A$155:$Z$1048576,MATCH($A452,'Hoja de Trabajo para listado'!$A$155:$A$1048576,0),MATCH((CUADRO!M$4&amp;$E452),'Hoja de Trabajo para listado'!$A$151:$Z$151,0)),0)+IFERROR(INDEX('Hoja de Trabajo para listado'!$AB$155:$BA$1048576,MATCH($A452,'Hoja de Trabajo para listado'!$AB$155:$AB$1048576,0),MATCH((CUADRO!M$4&amp;$E452),'Hoja de Trabajo para listado'!$AB$151:$BA$151,0)),0)+IFERROR(INDEX('Hoja de Trabajo para listado'!$BC$155:$CB$1048576,MATCH($A452,'Hoja de Trabajo para listado'!$BC$155:$BC$1048576,0),MATCH((CUADRO!M$4&amp;$E452),'Hoja de Trabajo para listado'!$BC$151:$CB$151,0)),0)+IFERROR(INDEX('Hoja de Trabajo para listado'!$DE$153:$DG$274,MATCH($A452,'Hoja de Trabajo para listado'!$DE$153:$DE$1048576,0),MATCH((CUADRO!M$4&amp;$E452),'Hoja de Trabajo para listado'!$DE$151:$DG$151,0)),0)+IFERROR(INDEX('Hoja de Trabajo para listado'!$CD$155:$DC$1048576,MATCH($A452,'Hoja de Trabajo para listado'!$CD$155:$CD$1048576,0),MATCH((CUADRO!M$4&amp;$E452),'Hoja de Trabajo para listado'!$CD$151:$DC$151,0)),0)</f>
        <v>0</v>
      </c>
      <c r="N452" s="243">
        <f ca="1">+IFERROR(INDEX('Hoja de Trabajo para listado'!$A$155:$Z$1048576,MATCH($A452,'Hoja de Trabajo para listado'!$A$155:$A$1048576,0),MATCH((CUADRO!N$4&amp;$E452),'Hoja de Trabajo para listado'!$A$151:$Z$151,0)),0)+IFERROR(INDEX('Hoja de Trabajo para listado'!$AB$155:$BA$1048576,MATCH($A452,'Hoja de Trabajo para listado'!$AB$155:$AB$1048576,0),MATCH((CUADRO!N$4&amp;$E452),'Hoja de Trabajo para listado'!$AB$151:$BA$151,0)),0)+IFERROR(INDEX('Hoja de Trabajo para listado'!$BC$155:$CB$1048576,MATCH($A452,'Hoja de Trabajo para listado'!$BC$155:$BC$1048576,0),MATCH((CUADRO!N$4&amp;$E452),'Hoja de Trabajo para listado'!$BC$151:$CB$151,0)),0)+IFERROR(INDEX('Hoja de Trabajo para listado'!$DE$153:$DG$274,MATCH($A452,'Hoja de Trabajo para listado'!$DE$153:$DE$1048576,0),MATCH((CUADRO!N$4&amp;$E452),'Hoja de Trabajo para listado'!$DE$151:$DG$151,0)),0)+IFERROR(INDEX('Hoja de Trabajo para listado'!$CD$155:$DC$1048576,MATCH($A452,'Hoja de Trabajo para listado'!$CD$155:$CD$1048576,0),MATCH((CUADRO!N$4&amp;$E452),'Hoja de Trabajo para listado'!$CD$151:$DC$151,0)),0)</f>
        <v>0</v>
      </c>
      <c r="O452" s="243">
        <f ca="1">+IFERROR(INDEX('Hoja de Trabajo para listado'!$A$155:$Z$1048576,MATCH($A452,'Hoja de Trabajo para listado'!$A$155:$A$1048576,0),MATCH((CUADRO!O$4&amp;$E452),'Hoja de Trabajo para listado'!$A$151:$Z$151,0)),0)+IFERROR(INDEX('Hoja de Trabajo para listado'!$AB$155:$BA$1048576,MATCH($A452,'Hoja de Trabajo para listado'!$AB$155:$AB$1048576,0),MATCH((CUADRO!O$4&amp;$E452),'Hoja de Trabajo para listado'!$AB$151:$BA$151,0)),0)+IFERROR(INDEX('Hoja de Trabajo para listado'!$BC$155:$CB$1048576,MATCH($A452,'Hoja de Trabajo para listado'!$BC$155:$BC$1048576,0),MATCH((CUADRO!O$4&amp;$E452),'Hoja de Trabajo para listado'!$BC$151:$CB$151,0)),0)+IFERROR(INDEX('Hoja de Trabajo para listado'!$DE$153:$DG$274,MATCH($A452,'Hoja de Trabajo para listado'!$DE$153:$DE$1048576,0),MATCH((CUADRO!O$4&amp;$E452),'Hoja de Trabajo para listado'!$DE$151:$DG$151,0)),0)+IFERROR(INDEX('Hoja de Trabajo para listado'!$CD$155:$DC$1048576,MATCH($A452,'Hoja de Trabajo para listado'!$CD$155:$CD$1048576,0),MATCH((CUADRO!O$4&amp;$E452),'Hoja de Trabajo para listado'!$CD$151:$DC$151,0)),0)</f>
        <v>0</v>
      </c>
      <c r="P452" s="243">
        <f ca="1">+IFERROR(INDEX('Hoja de Trabajo para listado'!$A$155:$Z$1048576,MATCH($A452,'Hoja de Trabajo para listado'!$A$155:$A$1048576,0),MATCH((CUADRO!P$4&amp;$E452),'Hoja de Trabajo para listado'!$A$151:$Z$151,0)),0)+IFERROR(INDEX('Hoja de Trabajo para listado'!$AB$155:$BA$1048576,MATCH($A452,'Hoja de Trabajo para listado'!$AB$155:$AB$1048576,0),MATCH((CUADRO!P$4&amp;$E452),'Hoja de Trabajo para listado'!$AB$151:$BA$151,0)),0)+IFERROR(INDEX('Hoja de Trabajo para listado'!$BC$155:$CB$1048576,MATCH($A452,'Hoja de Trabajo para listado'!$BC$155:$BC$1048576,0),MATCH((CUADRO!P$4&amp;$E452),'Hoja de Trabajo para listado'!$BC$151:$CB$151,0)),0)+IFERROR(INDEX('Hoja de Trabajo para listado'!$DE$153:$DG$274,MATCH($A452,'Hoja de Trabajo para listado'!$DE$153:$DE$1048576,0),MATCH((CUADRO!P$4&amp;$E452),'Hoja de Trabajo para listado'!$DE$151:$DG$151,0)),0)+IFERROR(INDEX('Hoja de Trabajo para listado'!$CD$155:$DC$1048576,MATCH($A452,'Hoja de Trabajo para listado'!$CD$155:$CD$1048576,0),MATCH((CUADRO!P$4&amp;$E452),'Hoja de Trabajo para listado'!$CD$151:$DC$151,0)),0)</f>
        <v>0</v>
      </c>
      <c r="Q452" s="243">
        <f ca="1">+IFERROR(INDEX('Hoja de Trabajo para listado'!$A$155:$Z$1048576,MATCH($A452,'Hoja de Trabajo para listado'!$A$155:$A$1048576,0),MATCH((CUADRO!Q$4&amp;$E452),'Hoja de Trabajo para listado'!$A$151:$Z$151,0)),0)+IFERROR(INDEX('Hoja de Trabajo para listado'!$AB$155:$BA$1048576,MATCH($A452,'Hoja de Trabajo para listado'!$AB$155:$AB$1048576,0),MATCH((CUADRO!Q$4&amp;$E452),'Hoja de Trabajo para listado'!$AB$151:$BA$151,0)),0)+IFERROR(INDEX('Hoja de Trabajo para listado'!$BC$155:$CB$1048576,MATCH($A452,'Hoja de Trabajo para listado'!$BC$155:$BC$1048576,0),MATCH((CUADRO!Q$4&amp;$E452),'Hoja de Trabajo para listado'!$BC$151:$CB$151,0)),0)+IFERROR(INDEX('Hoja de Trabajo para listado'!$DE$153:$DG$274,MATCH($A452,'Hoja de Trabajo para listado'!$DE$153:$DE$1048576,0),MATCH((CUADRO!Q$4&amp;$E452),'Hoja de Trabajo para listado'!$DE$151:$DG$151,0)),0)+IFERROR(INDEX('Hoja de Trabajo para listado'!$CD$155:$DC$1048576,MATCH($A452,'Hoja de Trabajo para listado'!$CD$155:$CD$1048576,0),MATCH((CUADRO!Q$4&amp;$E452),'Hoja de Trabajo para listado'!$CD$151:$DC$151,0)),0)</f>
        <v>0</v>
      </c>
      <c r="R452" s="243">
        <f t="shared" ca="1" si="19"/>
        <v>0</v>
      </c>
      <c r="S452" s="249">
        <f ca="1">+R451+R452</f>
        <v>0</v>
      </c>
      <c r="T452" s="243">
        <f ca="1">+S452</f>
        <v>0</v>
      </c>
      <c r="U452" s="242">
        <f t="shared" si="20"/>
        <v>2</v>
      </c>
      <c r="V452" s="333" t="str">
        <f>+VLOOKUP(A452,bd_lista!$A$3:$E$592,5,FALSE)</f>
        <v>Gobiernos Autonomos Municipales</v>
      </c>
      <c r="W452" s="388"/>
      <c r="X452" s="242">
        <f>+VLOOKUP(A452,[4]Sheet1!$A$13:$D$744,4,FALSE)</f>
        <v>0</v>
      </c>
      <c r="Y452" s="242" t="e">
        <f>+VLOOKUP(X452,bd_lista!$A$3:$C$592,3,FALSE)</f>
        <v>#N/A</v>
      </c>
      <c r="Z452" s="292"/>
      <c r="AA452" s="293"/>
    </row>
    <row r="453" spans="1:27" customFormat="1" ht="15" hidden="1" customHeight="1">
      <c r="A453" s="32">
        <v>1107</v>
      </c>
      <c r="B453" s="392">
        <f>+A453</f>
        <v>1107</v>
      </c>
      <c r="C453" s="247" t="str">
        <f>+VLOOKUP(A453,bd_lista!$A$3:$C$592,3,FALSE)</f>
        <v>Gobierno Autónomo Municipal de Presto</v>
      </c>
      <c r="D453" s="389" t="str">
        <f>+C453</f>
        <v>Gobierno Autónomo Municipal de Presto</v>
      </c>
      <c r="E453" s="242" t="s">
        <v>1304</v>
      </c>
      <c r="F453" s="243">
        <f ca="1">+IFERROR(INDEX('Hoja de Trabajo para listado'!$A$155:$Z$1048576,MATCH($A453,'Hoja de Trabajo para listado'!$A$155:$A$1048576,0),MATCH((CUADRO!F$4&amp;$E453),'Hoja de Trabajo para listado'!$A$151:$Z$151,0)),0)+IFERROR(INDEX('Hoja de Trabajo para listado'!$AB$155:$BA$1048576,MATCH($A453,'Hoja de Trabajo para listado'!$AB$155:$AB$1048576,0),MATCH((CUADRO!F$4&amp;$E453),'Hoja de Trabajo para listado'!$AB$151:$BA$151,0)),0)+IFERROR(INDEX('Hoja de Trabajo para listado'!$BC$155:$CB$1048576,MATCH($A453,'Hoja de Trabajo para listado'!$BC$155:$BC$1048576,0),MATCH((CUADRO!F$4&amp;$E453),'Hoja de Trabajo para listado'!$BC$151:$CB$151,0)),0)+IFERROR(INDEX('Hoja de Trabajo para listado'!$DE$153:$DG$274,MATCH($A453,'Hoja de Trabajo para listado'!$DE$153:$DE$1048576,0),MATCH((CUADRO!F$4&amp;$E453),'Hoja de Trabajo para listado'!$DE$151:$DG$151,0)),0)+IFERROR(INDEX('Hoja de Trabajo para listado'!$CD$155:$DC$1048576,MATCH($A453,'Hoja de Trabajo para listado'!$CD$155:$CD$1048576,0),MATCH((CUADRO!F$4&amp;$E453),'Hoja de Trabajo para listado'!$CD$151:$DC$151,0)),0)</f>
        <v>0</v>
      </c>
      <c r="G453" s="243">
        <f ca="1">+IFERROR(INDEX('Hoja de Trabajo para listado'!$A$155:$Z$1048576,MATCH($A453,'Hoja de Trabajo para listado'!$A$155:$A$1048576,0),MATCH((CUADRO!G$4&amp;$E453),'Hoja de Trabajo para listado'!$A$151:$Z$151,0)),0)+IFERROR(INDEX('Hoja de Trabajo para listado'!$AB$155:$BA$1048576,MATCH($A453,'Hoja de Trabajo para listado'!$AB$155:$AB$1048576,0),MATCH((CUADRO!G$4&amp;$E453),'Hoja de Trabajo para listado'!$AB$151:$BA$151,0)),0)+IFERROR(INDEX('Hoja de Trabajo para listado'!$BC$155:$CB$1048576,MATCH($A453,'Hoja de Trabajo para listado'!$BC$155:$BC$1048576,0),MATCH((CUADRO!G$4&amp;$E453),'Hoja de Trabajo para listado'!$BC$151:$CB$151,0)),0)+IFERROR(INDEX('Hoja de Trabajo para listado'!$DE$153:$DG$274,MATCH($A453,'Hoja de Trabajo para listado'!$DE$153:$DE$1048576,0),MATCH((CUADRO!G$4&amp;$E453),'Hoja de Trabajo para listado'!$DE$151:$DG$151,0)),0)+IFERROR(INDEX('Hoja de Trabajo para listado'!$CD$155:$DC$1048576,MATCH($A453,'Hoja de Trabajo para listado'!$CD$155:$CD$1048576,0),MATCH((CUADRO!G$4&amp;$E453),'Hoja de Trabajo para listado'!$CD$151:$DC$151,0)),0)</f>
        <v>0</v>
      </c>
      <c r="H453" s="243">
        <f ca="1">+IFERROR(INDEX('Hoja de Trabajo para listado'!$A$155:$Z$1048576,MATCH($A453,'Hoja de Trabajo para listado'!$A$155:$A$1048576,0),MATCH((CUADRO!H$4&amp;$E453),'Hoja de Trabajo para listado'!$A$151:$Z$151,0)),0)+IFERROR(INDEX('Hoja de Trabajo para listado'!$AB$155:$BA$1048576,MATCH($A453,'Hoja de Trabajo para listado'!$AB$155:$AB$1048576,0),MATCH((CUADRO!H$4&amp;$E453),'Hoja de Trabajo para listado'!$AB$151:$BA$151,0)),0)+IFERROR(INDEX('Hoja de Trabajo para listado'!$BC$155:$CB$1048576,MATCH($A453,'Hoja de Trabajo para listado'!$BC$155:$BC$1048576,0),MATCH((CUADRO!H$4&amp;$E453),'Hoja de Trabajo para listado'!$BC$151:$CB$151,0)),0)+IFERROR(INDEX('Hoja de Trabajo para listado'!$DE$153:$DG$274,MATCH($A453,'Hoja de Trabajo para listado'!$DE$153:$DE$1048576,0),MATCH((CUADRO!H$4&amp;$E453),'Hoja de Trabajo para listado'!$DE$151:$DG$151,0)),0)+IFERROR(INDEX('Hoja de Trabajo para listado'!$CD$155:$DC$1048576,MATCH($A453,'Hoja de Trabajo para listado'!$CD$155:$CD$1048576,0),MATCH((CUADRO!H$4&amp;$E453),'Hoja de Trabajo para listado'!$CD$151:$DC$151,0)),0)</f>
        <v>0</v>
      </c>
      <c r="I453" s="243">
        <f ca="1">+IFERROR(INDEX('Hoja de Trabajo para listado'!$A$155:$Z$1048576,MATCH($A453,'Hoja de Trabajo para listado'!$A$155:$A$1048576,0),MATCH((CUADRO!I$4&amp;$E453),'Hoja de Trabajo para listado'!$A$151:$Z$151,0)),0)+IFERROR(INDEX('Hoja de Trabajo para listado'!$AB$155:$BA$1048576,MATCH($A453,'Hoja de Trabajo para listado'!$AB$155:$AB$1048576,0),MATCH((CUADRO!I$4&amp;$E453),'Hoja de Trabajo para listado'!$AB$151:$BA$151,0)),0)+IFERROR(INDEX('Hoja de Trabajo para listado'!$BC$155:$CB$1048576,MATCH($A453,'Hoja de Trabajo para listado'!$BC$155:$BC$1048576,0),MATCH((CUADRO!I$4&amp;$E453),'Hoja de Trabajo para listado'!$BC$151:$CB$151,0)),0)+IFERROR(INDEX('Hoja de Trabajo para listado'!$DE$153:$DG$274,MATCH($A453,'Hoja de Trabajo para listado'!$DE$153:$DE$1048576,0),MATCH((CUADRO!I$4&amp;$E453),'Hoja de Trabajo para listado'!$DE$151:$DG$151,0)),0)+IFERROR(INDEX('Hoja de Trabajo para listado'!$CD$155:$DC$1048576,MATCH($A453,'Hoja de Trabajo para listado'!$CD$155:$CD$1048576,0),MATCH((CUADRO!I$4&amp;$E453),'Hoja de Trabajo para listado'!$CD$151:$DC$151,0)),0)</f>
        <v>0</v>
      </c>
      <c r="J453" s="243">
        <f ca="1">+IFERROR(INDEX('Hoja de Trabajo para listado'!$A$155:$Z$1048576,MATCH($A453,'Hoja de Trabajo para listado'!$A$155:$A$1048576,0),MATCH((CUADRO!J$4&amp;$E453),'Hoja de Trabajo para listado'!$A$151:$Z$151,0)),0)+IFERROR(INDEX('Hoja de Trabajo para listado'!$AB$155:$BA$1048576,MATCH($A453,'Hoja de Trabajo para listado'!$AB$155:$AB$1048576,0),MATCH((CUADRO!J$4&amp;$E453),'Hoja de Trabajo para listado'!$AB$151:$BA$151,0)),0)+IFERROR(INDEX('Hoja de Trabajo para listado'!$BC$155:$CB$1048576,MATCH($A453,'Hoja de Trabajo para listado'!$BC$155:$BC$1048576,0),MATCH((CUADRO!J$4&amp;$E453),'Hoja de Trabajo para listado'!$BC$151:$CB$151,0)),0)+IFERROR(INDEX('Hoja de Trabajo para listado'!$DE$153:$DG$274,MATCH($A453,'Hoja de Trabajo para listado'!$DE$153:$DE$1048576,0),MATCH((CUADRO!J$4&amp;$E453),'Hoja de Trabajo para listado'!$DE$151:$DG$151,0)),0)+IFERROR(INDEX('Hoja de Trabajo para listado'!$CD$155:$DC$1048576,MATCH($A453,'Hoja de Trabajo para listado'!$CD$155:$CD$1048576,0),MATCH((CUADRO!J$4&amp;$E453),'Hoja de Trabajo para listado'!$CD$151:$DC$151,0)),0)</f>
        <v>0</v>
      </c>
      <c r="K453" s="243">
        <f ca="1">+IFERROR(INDEX('Hoja de Trabajo para listado'!$A$155:$Z$1048576,MATCH($A453,'Hoja de Trabajo para listado'!$A$155:$A$1048576,0),MATCH((CUADRO!K$4&amp;$E453),'Hoja de Trabajo para listado'!$A$151:$Z$151,0)),0)+IFERROR(INDEX('Hoja de Trabajo para listado'!$AB$155:$BA$1048576,MATCH($A453,'Hoja de Trabajo para listado'!$AB$155:$AB$1048576,0),MATCH((CUADRO!K$4&amp;$E453),'Hoja de Trabajo para listado'!$AB$151:$BA$151,0)),0)+IFERROR(INDEX('Hoja de Trabajo para listado'!$BC$155:$CB$1048576,MATCH($A453,'Hoja de Trabajo para listado'!$BC$155:$BC$1048576,0),MATCH((CUADRO!K$4&amp;$E453),'Hoja de Trabajo para listado'!$BC$151:$CB$151,0)),0)+IFERROR(INDEX('Hoja de Trabajo para listado'!$DE$153:$DG$274,MATCH($A453,'Hoja de Trabajo para listado'!$DE$153:$DE$1048576,0),MATCH((CUADRO!K$4&amp;$E453),'Hoja de Trabajo para listado'!$DE$151:$DG$151,0)),0)+IFERROR(INDEX('Hoja de Trabajo para listado'!$CD$155:$DC$1048576,MATCH($A453,'Hoja de Trabajo para listado'!$CD$155:$CD$1048576,0),MATCH((CUADRO!K$4&amp;$E453),'Hoja de Trabajo para listado'!$CD$151:$DC$151,0)),0)</f>
        <v>0</v>
      </c>
      <c r="L453" s="243">
        <f ca="1">+IFERROR(INDEX('Hoja de Trabajo para listado'!$A$155:$Z$1048576,MATCH($A453,'Hoja de Trabajo para listado'!$A$155:$A$1048576,0),MATCH((CUADRO!L$4&amp;$E453),'Hoja de Trabajo para listado'!$A$151:$Z$151,0)),0)+IFERROR(INDEX('Hoja de Trabajo para listado'!$AB$155:$BA$1048576,MATCH($A453,'Hoja de Trabajo para listado'!$AB$155:$AB$1048576,0),MATCH((CUADRO!L$4&amp;$E453),'Hoja de Trabajo para listado'!$AB$151:$BA$151,0)),0)+IFERROR(INDEX('Hoja de Trabajo para listado'!$BC$155:$CB$1048576,MATCH($A453,'Hoja de Trabajo para listado'!$BC$155:$BC$1048576,0),MATCH((CUADRO!L$4&amp;$E453),'Hoja de Trabajo para listado'!$BC$151:$CB$151,0)),0)+IFERROR(INDEX('Hoja de Trabajo para listado'!$DE$153:$DG$274,MATCH($A453,'Hoja de Trabajo para listado'!$DE$153:$DE$1048576,0),MATCH((CUADRO!L$4&amp;$E453),'Hoja de Trabajo para listado'!$DE$151:$DG$151,0)),0)+IFERROR(INDEX('Hoja de Trabajo para listado'!$CD$155:$DC$1048576,MATCH($A453,'Hoja de Trabajo para listado'!$CD$155:$CD$1048576,0),MATCH((CUADRO!L$4&amp;$E453),'Hoja de Trabajo para listado'!$CD$151:$DC$151,0)),0)</f>
        <v>0</v>
      </c>
      <c r="M453" s="243">
        <f ca="1">+IFERROR(INDEX('Hoja de Trabajo para listado'!$A$155:$Z$1048576,MATCH($A453,'Hoja de Trabajo para listado'!$A$155:$A$1048576,0),MATCH((CUADRO!M$4&amp;$E453),'Hoja de Trabajo para listado'!$A$151:$Z$151,0)),0)+IFERROR(INDEX('Hoja de Trabajo para listado'!$AB$155:$BA$1048576,MATCH($A453,'Hoja de Trabajo para listado'!$AB$155:$AB$1048576,0),MATCH((CUADRO!M$4&amp;$E453),'Hoja de Trabajo para listado'!$AB$151:$BA$151,0)),0)+IFERROR(INDEX('Hoja de Trabajo para listado'!$BC$155:$CB$1048576,MATCH($A453,'Hoja de Trabajo para listado'!$BC$155:$BC$1048576,0),MATCH((CUADRO!M$4&amp;$E453),'Hoja de Trabajo para listado'!$BC$151:$CB$151,0)),0)+IFERROR(INDEX('Hoja de Trabajo para listado'!$DE$153:$DG$274,MATCH($A453,'Hoja de Trabajo para listado'!$DE$153:$DE$1048576,0),MATCH((CUADRO!M$4&amp;$E453),'Hoja de Trabajo para listado'!$DE$151:$DG$151,0)),0)+IFERROR(INDEX('Hoja de Trabajo para listado'!$CD$155:$DC$1048576,MATCH($A453,'Hoja de Trabajo para listado'!$CD$155:$CD$1048576,0),MATCH((CUADRO!M$4&amp;$E453),'Hoja de Trabajo para listado'!$CD$151:$DC$151,0)),0)</f>
        <v>0</v>
      </c>
      <c r="N453" s="243">
        <f ca="1">+IFERROR(INDEX('Hoja de Trabajo para listado'!$A$155:$Z$1048576,MATCH($A453,'Hoja de Trabajo para listado'!$A$155:$A$1048576,0),MATCH((CUADRO!N$4&amp;$E453),'Hoja de Trabajo para listado'!$A$151:$Z$151,0)),0)+IFERROR(INDEX('Hoja de Trabajo para listado'!$AB$155:$BA$1048576,MATCH($A453,'Hoja de Trabajo para listado'!$AB$155:$AB$1048576,0),MATCH((CUADRO!N$4&amp;$E453),'Hoja de Trabajo para listado'!$AB$151:$BA$151,0)),0)+IFERROR(INDEX('Hoja de Trabajo para listado'!$BC$155:$CB$1048576,MATCH($A453,'Hoja de Trabajo para listado'!$BC$155:$BC$1048576,0),MATCH((CUADRO!N$4&amp;$E453),'Hoja de Trabajo para listado'!$BC$151:$CB$151,0)),0)+IFERROR(INDEX('Hoja de Trabajo para listado'!$DE$153:$DG$274,MATCH($A453,'Hoja de Trabajo para listado'!$DE$153:$DE$1048576,0),MATCH((CUADRO!N$4&amp;$E453),'Hoja de Trabajo para listado'!$DE$151:$DG$151,0)),0)+IFERROR(INDEX('Hoja de Trabajo para listado'!$CD$155:$DC$1048576,MATCH($A453,'Hoja de Trabajo para listado'!$CD$155:$CD$1048576,0),MATCH((CUADRO!N$4&amp;$E453),'Hoja de Trabajo para listado'!$CD$151:$DC$151,0)),0)</f>
        <v>0</v>
      </c>
      <c r="O453" s="243">
        <f ca="1">+IFERROR(INDEX('Hoja de Trabajo para listado'!$A$155:$Z$1048576,MATCH($A453,'Hoja de Trabajo para listado'!$A$155:$A$1048576,0),MATCH((CUADRO!O$4&amp;$E453),'Hoja de Trabajo para listado'!$A$151:$Z$151,0)),0)+IFERROR(INDEX('Hoja de Trabajo para listado'!$AB$155:$BA$1048576,MATCH($A453,'Hoja de Trabajo para listado'!$AB$155:$AB$1048576,0),MATCH((CUADRO!O$4&amp;$E453),'Hoja de Trabajo para listado'!$AB$151:$BA$151,0)),0)+IFERROR(INDEX('Hoja de Trabajo para listado'!$BC$155:$CB$1048576,MATCH($A453,'Hoja de Trabajo para listado'!$BC$155:$BC$1048576,0),MATCH((CUADRO!O$4&amp;$E453),'Hoja de Trabajo para listado'!$BC$151:$CB$151,0)),0)+IFERROR(INDEX('Hoja de Trabajo para listado'!$DE$153:$DG$274,MATCH($A453,'Hoja de Trabajo para listado'!$DE$153:$DE$1048576,0),MATCH((CUADRO!O$4&amp;$E453),'Hoja de Trabajo para listado'!$DE$151:$DG$151,0)),0)+IFERROR(INDEX('Hoja de Trabajo para listado'!$CD$155:$DC$1048576,MATCH($A453,'Hoja de Trabajo para listado'!$CD$155:$CD$1048576,0),MATCH((CUADRO!O$4&amp;$E453),'Hoja de Trabajo para listado'!$CD$151:$DC$151,0)),0)</f>
        <v>0</v>
      </c>
      <c r="P453" s="243">
        <f ca="1">+IFERROR(INDEX('Hoja de Trabajo para listado'!$A$155:$Z$1048576,MATCH($A453,'Hoja de Trabajo para listado'!$A$155:$A$1048576,0),MATCH((CUADRO!P$4&amp;$E453),'Hoja de Trabajo para listado'!$A$151:$Z$151,0)),0)+IFERROR(INDEX('Hoja de Trabajo para listado'!$AB$155:$BA$1048576,MATCH($A453,'Hoja de Trabajo para listado'!$AB$155:$AB$1048576,0),MATCH((CUADRO!P$4&amp;$E453),'Hoja de Trabajo para listado'!$AB$151:$BA$151,0)),0)+IFERROR(INDEX('Hoja de Trabajo para listado'!$BC$155:$CB$1048576,MATCH($A453,'Hoja de Trabajo para listado'!$BC$155:$BC$1048576,0),MATCH((CUADRO!P$4&amp;$E453),'Hoja de Trabajo para listado'!$BC$151:$CB$151,0)),0)+IFERROR(INDEX('Hoja de Trabajo para listado'!$DE$153:$DG$274,MATCH($A453,'Hoja de Trabajo para listado'!$DE$153:$DE$1048576,0),MATCH((CUADRO!P$4&amp;$E453),'Hoja de Trabajo para listado'!$DE$151:$DG$151,0)),0)+IFERROR(INDEX('Hoja de Trabajo para listado'!$CD$155:$DC$1048576,MATCH($A453,'Hoja de Trabajo para listado'!$CD$155:$CD$1048576,0),MATCH((CUADRO!P$4&amp;$E453),'Hoja de Trabajo para listado'!$CD$151:$DC$151,0)),0)</f>
        <v>0</v>
      </c>
      <c r="Q453" s="243">
        <f ca="1">+IFERROR(INDEX('Hoja de Trabajo para listado'!$A$155:$Z$1048576,MATCH($A453,'Hoja de Trabajo para listado'!$A$155:$A$1048576,0),MATCH((CUADRO!Q$4&amp;$E453),'Hoja de Trabajo para listado'!$A$151:$Z$151,0)),0)+IFERROR(INDEX('Hoja de Trabajo para listado'!$AB$155:$BA$1048576,MATCH($A453,'Hoja de Trabajo para listado'!$AB$155:$AB$1048576,0),MATCH((CUADRO!Q$4&amp;$E453),'Hoja de Trabajo para listado'!$AB$151:$BA$151,0)),0)+IFERROR(INDEX('Hoja de Trabajo para listado'!$BC$155:$CB$1048576,MATCH($A453,'Hoja de Trabajo para listado'!$BC$155:$BC$1048576,0),MATCH((CUADRO!Q$4&amp;$E453),'Hoja de Trabajo para listado'!$BC$151:$CB$151,0)),0)+IFERROR(INDEX('Hoja de Trabajo para listado'!$DE$153:$DG$274,MATCH($A453,'Hoja de Trabajo para listado'!$DE$153:$DE$1048576,0),MATCH((CUADRO!Q$4&amp;$E453),'Hoja de Trabajo para listado'!$DE$151:$DG$151,0)),0)+IFERROR(INDEX('Hoja de Trabajo para listado'!$CD$155:$DC$1048576,MATCH($A453,'Hoja de Trabajo para listado'!$CD$155:$CD$1048576,0),MATCH((CUADRO!Q$4&amp;$E453),'Hoja de Trabajo para listado'!$CD$151:$DC$151,0)),0)</f>
        <v>0</v>
      </c>
      <c r="R453" s="243">
        <f t="shared" ca="1" si="19"/>
        <v>0</v>
      </c>
      <c r="S453" s="249"/>
      <c r="T453" s="243">
        <f ca="1">+T454</f>
        <v>0</v>
      </c>
      <c r="U453" s="242">
        <f t="shared" si="20"/>
        <v>1</v>
      </c>
      <c r="V453" s="333" t="str">
        <f>+VLOOKUP(A453,bd_lista!$A$3:$E$592,5,FALSE)</f>
        <v>Gobiernos Autonomos Municipales</v>
      </c>
      <c r="W453" s="387" t="str">
        <f>+V453</f>
        <v>Gobiernos Autonomos Municipales</v>
      </c>
      <c r="X453" s="242">
        <f>+VLOOKUP(A453,[4]Sheet1!$A$13:$D$744,4,FALSE)</f>
        <v>0</v>
      </c>
      <c r="Y453" s="242" t="e">
        <f>+VLOOKUP(X453,bd_lista!$A$3:$C$592,3,FALSE)</f>
        <v>#N/A</v>
      </c>
      <c r="Z453" s="294">
        <f>+X453</f>
        <v>0</v>
      </c>
      <c r="AA453" s="295" t="e">
        <f>+Y453</f>
        <v>#N/A</v>
      </c>
    </row>
    <row r="454" spans="1:27" customFormat="1" ht="15" hidden="1" customHeight="1">
      <c r="A454" s="32">
        <v>1107</v>
      </c>
      <c r="B454" s="393"/>
      <c r="C454" s="247" t="str">
        <f>+VLOOKUP(A454,bd_lista!$A$3:$C$592,3,FALSE)</f>
        <v>Gobierno Autónomo Municipal de Presto</v>
      </c>
      <c r="D454" s="390"/>
      <c r="E454" s="244" t="s">
        <v>1305</v>
      </c>
      <c r="F454" s="243">
        <f ca="1">+IFERROR(INDEX('Hoja de Trabajo para listado'!$A$155:$Z$1048576,MATCH($A454,'Hoja de Trabajo para listado'!$A$155:$A$1048576,0),MATCH((CUADRO!F$4&amp;$E454),'Hoja de Trabajo para listado'!$A$151:$Z$151,0)),0)+IFERROR(INDEX('Hoja de Trabajo para listado'!$AB$155:$BA$1048576,MATCH($A454,'Hoja de Trabajo para listado'!$AB$155:$AB$1048576,0),MATCH((CUADRO!F$4&amp;$E454),'Hoja de Trabajo para listado'!$AB$151:$BA$151,0)),0)+IFERROR(INDEX('Hoja de Trabajo para listado'!$BC$155:$CB$1048576,MATCH($A454,'Hoja de Trabajo para listado'!$BC$155:$BC$1048576,0),MATCH((CUADRO!F$4&amp;$E454),'Hoja de Trabajo para listado'!$BC$151:$CB$151,0)),0)+IFERROR(INDEX('Hoja de Trabajo para listado'!$DE$153:$DG$274,MATCH($A454,'Hoja de Trabajo para listado'!$DE$153:$DE$1048576,0),MATCH((CUADRO!F$4&amp;$E454),'Hoja de Trabajo para listado'!$DE$151:$DG$151,0)),0)+IFERROR(INDEX('Hoja de Trabajo para listado'!$CD$155:$DC$1048576,MATCH($A454,'Hoja de Trabajo para listado'!$CD$155:$CD$1048576,0),MATCH((CUADRO!F$4&amp;$E454),'Hoja de Trabajo para listado'!$CD$151:$DC$151,0)),0)</f>
        <v>0</v>
      </c>
      <c r="G454" s="243">
        <f ca="1">+IFERROR(INDEX('Hoja de Trabajo para listado'!$A$155:$Z$1048576,MATCH($A454,'Hoja de Trabajo para listado'!$A$155:$A$1048576,0),MATCH((CUADRO!G$4&amp;$E454),'Hoja de Trabajo para listado'!$A$151:$Z$151,0)),0)+IFERROR(INDEX('Hoja de Trabajo para listado'!$AB$155:$BA$1048576,MATCH($A454,'Hoja de Trabajo para listado'!$AB$155:$AB$1048576,0),MATCH((CUADRO!G$4&amp;$E454),'Hoja de Trabajo para listado'!$AB$151:$BA$151,0)),0)+IFERROR(INDEX('Hoja de Trabajo para listado'!$BC$155:$CB$1048576,MATCH($A454,'Hoja de Trabajo para listado'!$BC$155:$BC$1048576,0),MATCH((CUADRO!G$4&amp;$E454),'Hoja de Trabajo para listado'!$BC$151:$CB$151,0)),0)+IFERROR(INDEX('Hoja de Trabajo para listado'!$DE$153:$DG$274,MATCH($A454,'Hoja de Trabajo para listado'!$DE$153:$DE$1048576,0),MATCH((CUADRO!G$4&amp;$E454),'Hoja de Trabajo para listado'!$DE$151:$DG$151,0)),0)+IFERROR(INDEX('Hoja de Trabajo para listado'!$CD$155:$DC$1048576,MATCH($A454,'Hoja de Trabajo para listado'!$CD$155:$CD$1048576,0),MATCH((CUADRO!G$4&amp;$E454),'Hoja de Trabajo para listado'!$CD$151:$DC$151,0)),0)</f>
        <v>0</v>
      </c>
      <c r="H454" s="243">
        <f ca="1">+IFERROR(INDEX('Hoja de Trabajo para listado'!$A$155:$Z$1048576,MATCH($A454,'Hoja de Trabajo para listado'!$A$155:$A$1048576,0),MATCH((CUADRO!H$4&amp;$E454),'Hoja de Trabajo para listado'!$A$151:$Z$151,0)),0)+IFERROR(INDEX('Hoja de Trabajo para listado'!$AB$155:$BA$1048576,MATCH($A454,'Hoja de Trabajo para listado'!$AB$155:$AB$1048576,0),MATCH((CUADRO!H$4&amp;$E454),'Hoja de Trabajo para listado'!$AB$151:$BA$151,0)),0)+IFERROR(INDEX('Hoja de Trabajo para listado'!$BC$155:$CB$1048576,MATCH($A454,'Hoja de Trabajo para listado'!$BC$155:$BC$1048576,0),MATCH((CUADRO!H$4&amp;$E454),'Hoja de Trabajo para listado'!$BC$151:$CB$151,0)),0)+IFERROR(INDEX('Hoja de Trabajo para listado'!$DE$153:$DG$274,MATCH($A454,'Hoja de Trabajo para listado'!$DE$153:$DE$1048576,0),MATCH((CUADRO!H$4&amp;$E454),'Hoja de Trabajo para listado'!$DE$151:$DG$151,0)),0)+IFERROR(INDEX('Hoja de Trabajo para listado'!$CD$155:$DC$1048576,MATCH($A454,'Hoja de Trabajo para listado'!$CD$155:$CD$1048576,0),MATCH((CUADRO!H$4&amp;$E454),'Hoja de Trabajo para listado'!$CD$151:$DC$151,0)),0)</f>
        <v>0</v>
      </c>
      <c r="I454" s="243">
        <f ca="1">+IFERROR(INDEX('Hoja de Trabajo para listado'!$A$155:$Z$1048576,MATCH($A454,'Hoja de Trabajo para listado'!$A$155:$A$1048576,0),MATCH((CUADRO!I$4&amp;$E454),'Hoja de Trabajo para listado'!$A$151:$Z$151,0)),0)+IFERROR(INDEX('Hoja de Trabajo para listado'!$AB$155:$BA$1048576,MATCH($A454,'Hoja de Trabajo para listado'!$AB$155:$AB$1048576,0),MATCH((CUADRO!I$4&amp;$E454),'Hoja de Trabajo para listado'!$AB$151:$BA$151,0)),0)+IFERROR(INDEX('Hoja de Trabajo para listado'!$BC$155:$CB$1048576,MATCH($A454,'Hoja de Trabajo para listado'!$BC$155:$BC$1048576,0),MATCH((CUADRO!I$4&amp;$E454),'Hoja de Trabajo para listado'!$BC$151:$CB$151,0)),0)+IFERROR(INDEX('Hoja de Trabajo para listado'!$DE$153:$DG$274,MATCH($A454,'Hoja de Trabajo para listado'!$DE$153:$DE$1048576,0),MATCH((CUADRO!I$4&amp;$E454),'Hoja de Trabajo para listado'!$DE$151:$DG$151,0)),0)+IFERROR(INDEX('Hoja de Trabajo para listado'!$CD$155:$DC$1048576,MATCH($A454,'Hoja de Trabajo para listado'!$CD$155:$CD$1048576,0),MATCH((CUADRO!I$4&amp;$E454),'Hoja de Trabajo para listado'!$CD$151:$DC$151,0)),0)</f>
        <v>0</v>
      </c>
      <c r="J454" s="243">
        <f ca="1">+IFERROR(INDEX('Hoja de Trabajo para listado'!$A$155:$Z$1048576,MATCH($A454,'Hoja de Trabajo para listado'!$A$155:$A$1048576,0),MATCH((CUADRO!J$4&amp;$E454),'Hoja de Trabajo para listado'!$A$151:$Z$151,0)),0)+IFERROR(INDEX('Hoja de Trabajo para listado'!$AB$155:$BA$1048576,MATCH($A454,'Hoja de Trabajo para listado'!$AB$155:$AB$1048576,0),MATCH((CUADRO!J$4&amp;$E454),'Hoja de Trabajo para listado'!$AB$151:$BA$151,0)),0)+IFERROR(INDEX('Hoja de Trabajo para listado'!$BC$155:$CB$1048576,MATCH($A454,'Hoja de Trabajo para listado'!$BC$155:$BC$1048576,0),MATCH((CUADRO!J$4&amp;$E454),'Hoja de Trabajo para listado'!$BC$151:$CB$151,0)),0)+IFERROR(INDEX('Hoja de Trabajo para listado'!$DE$153:$DG$274,MATCH($A454,'Hoja de Trabajo para listado'!$DE$153:$DE$1048576,0),MATCH((CUADRO!J$4&amp;$E454),'Hoja de Trabajo para listado'!$DE$151:$DG$151,0)),0)+IFERROR(INDEX('Hoja de Trabajo para listado'!$CD$155:$DC$1048576,MATCH($A454,'Hoja de Trabajo para listado'!$CD$155:$CD$1048576,0),MATCH((CUADRO!J$4&amp;$E454),'Hoja de Trabajo para listado'!$CD$151:$DC$151,0)),0)</f>
        <v>0</v>
      </c>
      <c r="K454" s="243">
        <f ca="1">+IFERROR(INDEX('Hoja de Trabajo para listado'!$A$155:$Z$1048576,MATCH($A454,'Hoja de Trabajo para listado'!$A$155:$A$1048576,0),MATCH((CUADRO!K$4&amp;$E454),'Hoja de Trabajo para listado'!$A$151:$Z$151,0)),0)+IFERROR(INDEX('Hoja de Trabajo para listado'!$AB$155:$BA$1048576,MATCH($A454,'Hoja de Trabajo para listado'!$AB$155:$AB$1048576,0),MATCH((CUADRO!K$4&amp;$E454),'Hoja de Trabajo para listado'!$AB$151:$BA$151,0)),0)+IFERROR(INDEX('Hoja de Trabajo para listado'!$BC$155:$CB$1048576,MATCH($A454,'Hoja de Trabajo para listado'!$BC$155:$BC$1048576,0),MATCH((CUADRO!K$4&amp;$E454),'Hoja de Trabajo para listado'!$BC$151:$CB$151,0)),0)+IFERROR(INDEX('Hoja de Trabajo para listado'!$DE$153:$DG$274,MATCH($A454,'Hoja de Trabajo para listado'!$DE$153:$DE$1048576,0),MATCH((CUADRO!K$4&amp;$E454),'Hoja de Trabajo para listado'!$DE$151:$DG$151,0)),0)+IFERROR(INDEX('Hoja de Trabajo para listado'!$CD$155:$DC$1048576,MATCH($A454,'Hoja de Trabajo para listado'!$CD$155:$CD$1048576,0),MATCH((CUADRO!K$4&amp;$E454),'Hoja de Trabajo para listado'!$CD$151:$DC$151,0)),0)</f>
        <v>0</v>
      </c>
      <c r="L454" s="243">
        <f ca="1">+IFERROR(INDEX('Hoja de Trabajo para listado'!$A$155:$Z$1048576,MATCH($A454,'Hoja de Trabajo para listado'!$A$155:$A$1048576,0),MATCH((CUADRO!L$4&amp;$E454),'Hoja de Trabajo para listado'!$A$151:$Z$151,0)),0)+IFERROR(INDEX('Hoja de Trabajo para listado'!$AB$155:$BA$1048576,MATCH($A454,'Hoja de Trabajo para listado'!$AB$155:$AB$1048576,0),MATCH((CUADRO!L$4&amp;$E454),'Hoja de Trabajo para listado'!$AB$151:$BA$151,0)),0)+IFERROR(INDEX('Hoja de Trabajo para listado'!$BC$155:$CB$1048576,MATCH($A454,'Hoja de Trabajo para listado'!$BC$155:$BC$1048576,0),MATCH((CUADRO!L$4&amp;$E454),'Hoja de Trabajo para listado'!$BC$151:$CB$151,0)),0)+IFERROR(INDEX('Hoja de Trabajo para listado'!$DE$153:$DG$274,MATCH($A454,'Hoja de Trabajo para listado'!$DE$153:$DE$1048576,0),MATCH((CUADRO!L$4&amp;$E454),'Hoja de Trabajo para listado'!$DE$151:$DG$151,0)),0)+IFERROR(INDEX('Hoja de Trabajo para listado'!$CD$155:$DC$1048576,MATCH($A454,'Hoja de Trabajo para listado'!$CD$155:$CD$1048576,0),MATCH((CUADRO!L$4&amp;$E454),'Hoja de Trabajo para listado'!$CD$151:$DC$151,0)),0)</f>
        <v>0</v>
      </c>
      <c r="M454" s="243">
        <f ca="1">+IFERROR(INDEX('Hoja de Trabajo para listado'!$A$155:$Z$1048576,MATCH($A454,'Hoja de Trabajo para listado'!$A$155:$A$1048576,0),MATCH((CUADRO!M$4&amp;$E454),'Hoja de Trabajo para listado'!$A$151:$Z$151,0)),0)+IFERROR(INDEX('Hoja de Trabajo para listado'!$AB$155:$BA$1048576,MATCH($A454,'Hoja de Trabajo para listado'!$AB$155:$AB$1048576,0),MATCH((CUADRO!M$4&amp;$E454),'Hoja de Trabajo para listado'!$AB$151:$BA$151,0)),0)+IFERROR(INDEX('Hoja de Trabajo para listado'!$BC$155:$CB$1048576,MATCH($A454,'Hoja de Trabajo para listado'!$BC$155:$BC$1048576,0),MATCH((CUADRO!M$4&amp;$E454),'Hoja de Trabajo para listado'!$BC$151:$CB$151,0)),0)+IFERROR(INDEX('Hoja de Trabajo para listado'!$DE$153:$DG$274,MATCH($A454,'Hoja de Trabajo para listado'!$DE$153:$DE$1048576,0),MATCH((CUADRO!M$4&amp;$E454),'Hoja de Trabajo para listado'!$DE$151:$DG$151,0)),0)+IFERROR(INDEX('Hoja de Trabajo para listado'!$CD$155:$DC$1048576,MATCH($A454,'Hoja de Trabajo para listado'!$CD$155:$CD$1048576,0),MATCH((CUADRO!M$4&amp;$E454),'Hoja de Trabajo para listado'!$CD$151:$DC$151,0)),0)</f>
        <v>0</v>
      </c>
      <c r="N454" s="243">
        <f ca="1">+IFERROR(INDEX('Hoja de Trabajo para listado'!$A$155:$Z$1048576,MATCH($A454,'Hoja de Trabajo para listado'!$A$155:$A$1048576,0),MATCH((CUADRO!N$4&amp;$E454),'Hoja de Trabajo para listado'!$A$151:$Z$151,0)),0)+IFERROR(INDEX('Hoja de Trabajo para listado'!$AB$155:$BA$1048576,MATCH($A454,'Hoja de Trabajo para listado'!$AB$155:$AB$1048576,0),MATCH((CUADRO!N$4&amp;$E454),'Hoja de Trabajo para listado'!$AB$151:$BA$151,0)),0)+IFERROR(INDEX('Hoja de Trabajo para listado'!$BC$155:$CB$1048576,MATCH($A454,'Hoja de Trabajo para listado'!$BC$155:$BC$1048576,0),MATCH((CUADRO!N$4&amp;$E454),'Hoja de Trabajo para listado'!$BC$151:$CB$151,0)),0)+IFERROR(INDEX('Hoja de Trabajo para listado'!$DE$153:$DG$274,MATCH($A454,'Hoja de Trabajo para listado'!$DE$153:$DE$1048576,0),MATCH((CUADRO!N$4&amp;$E454),'Hoja de Trabajo para listado'!$DE$151:$DG$151,0)),0)+IFERROR(INDEX('Hoja de Trabajo para listado'!$CD$155:$DC$1048576,MATCH($A454,'Hoja de Trabajo para listado'!$CD$155:$CD$1048576,0),MATCH((CUADRO!N$4&amp;$E454),'Hoja de Trabajo para listado'!$CD$151:$DC$151,0)),0)</f>
        <v>0</v>
      </c>
      <c r="O454" s="243">
        <f ca="1">+IFERROR(INDEX('Hoja de Trabajo para listado'!$A$155:$Z$1048576,MATCH($A454,'Hoja de Trabajo para listado'!$A$155:$A$1048576,0),MATCH((CUADRO!O$4&amp;$E454),'Hoja de Trabajo para listado'!$A$151:$Z$151,0)),0)+IFERROR(INDEX('Hoja de Trabajo para listado'!$AB$155:$BA$1048576,MATCH($A454,'Hoja de Trabajo para listado'!$AB$155:$AB$1048576,0),MATCH((CUADRO!O$4&amp;$E454),'Hoja de Trabajo para listado'!$AB$151:$BA$151,0)),0)+IFERROR(INDEX('Hoja de Trabajo para listado'!$BC$155:$CB$1048576,MATCH($A454,'Hoja de Trabajo para listado'!$BC$155:$BC$1048576,0),MATCH((CUADRO!O$4&amp;$E454),'Hoja de Trabajo para listado'!$BC$151:$CB$151,0)),0)+IFERROR(INDEX('Hoja de Trabajo para listado'!$DE$153:$DG$274,MATCH($A454,'Hoja de Trabajo para listado'!$DE$153:$DE$1048576,0),MATCH((CUADRO!O$4&amp;$E454),'Hoja de Trabajo para listado'!$DE$151:$DG$151,0)),0)+IFERROR(INDEX('Hoja de Trabajo para listado'!$CD$155:$DC$1048576,MATCH($A454,'Hoja de Trabajo para listado'!$CD$155:$CD$1048576,0),MATCH((CUADRO!O$4&amp;$E454),'Hoja de Trabajo para listado'!$CD$151:$DC$151,0)),0)</f>
        <v>0</v>
      </c>
      <c r="P454" s="243">
        <f ca="1">+IFERROR(INDEX('Hoja de Trabajo para listado'!$A$155:$Z$1048576,MATCH($A454,'Hoja de Trabajo para listado'!$A$155:$A$1048576,0),MATCH((CUADRO!P$4&amp;$E454),'Hoja de Trabajo para listado'!$A$151:$Z$151,0)),0)+IFERROR(INDEX('Hoja de Trabajo para listado'!$AB$155:$BA$1048576,MATCH($A454,'Hoja de Trabajo para listado'!$AB$155:$AB$1048576,0),MATCH((CUADRO!P$4&amp;$E454),'Hoja de Trabajo para listado'!$AB$151:$BA$151,0)),0)+IFERROR(INDEX('Hoja de Trabajo para listado'!$BC$155:$CB$1048576,MATCH($A454,'Hoja de Trabajo para listado'!$BC$155:$BC$1048576,0),MATCH((CUADRO!P$4&amp;$E454),'Hoja de Trabajo para listado'!$BC$151:$CB$151,0)),0)+IFERROR(INDEX('Hoja de Trabajo para listado'!$DE$153:$DG$274,MATCH($A454,'Hoja de Trabajo para listado'!$DE$153:$DE$1048576,0),MATCH((CUADRO!P$4&amp;$E454),'Hoja de Trabajo para listado'!$DE$151:$DG$151,0)),0)+IFERROR(INDEX('Hoja de Trabajo para listado'!$CD$155:$DC$1048576,MATCH($A454,'Hoja de Trabajo para listado'!$CD$155:$CD$1048576,0),MATCH((CUADRO!P$4&amp;$E454),'Hoja de Trabajo para listado'!$CD$151:$DC$151,0)),0)</f>
        <v>0</v>
      </c>
      <c r="Q454" s="243">
        <f ca="1">+IFERROR(INDEX('Hoja de Trabajo para listado'!$A$155:$Z$1048576,MATCH($A454,'Hoja de Trabajo para listado'!$A$155:$A$1048576,0),MATCH((CUADRO!Q$4&amp;$E454),'Hoja de Trabajo para listado'!$A$151:$Z$151,0)),0)+IFERROR(INDEX('Hoja de Trabajo para listado'!$AB$155:$BA$1048576,MATCH($A454,'Hoja de Trabajo para listado'!$AB$155:$AB$1048576,0),MATCH((CUADRO!Q$4&amp;$E454),'Hoja de Trabajo para listado'!$AB$151:$BA$151,0)),0)+IFERROR(INDEX('Hoja de Trabajo para listado'!$BC$155:$CB$1048576,MATCH($A454,'Hoja de Trabajo para listado'!$BC$155:$BC$1048576,0),MATCH((CUADRO!Q$4&amp;$E454),'Hoja de Trabajo para listado'!$BC$151:$CB$151,0)),0)+IFERROR(INDEX('Hoja de Trabajo para listado'!$DE$153:$DG$274,MATCH($A454,'Hoja de Trabajo para listado'!$DE$153:$DE$1048576,0),MATCH((CUADRO!Q$4&amp;$E454),'Hoja de Trabajo para listado'!$DE$151:$DG$151,0)),0)+IFERROR(INDEX('Hoja de Trabajo para listado'!$CD$155:$DC$1048576,MATCH($A454,'Hoja de Trabajo para listado'!$CD$155:$CD$1048576,0),MATCH((CUADRO!Q$4&amp;$E454),'Hoja de Trabajo para listado'!$CD$151:$DC$151,0)),0)</f>
        <v>0</v>
      </c>
      <c r="R454" s="243">
        <f t="shared" ca="1" si="19"/>
        <v>0</v>
      </c>
      <c r="S454" s="249">
        <f ca="1">+R453+R454</f>
        <v>0</v>
      </c>
      <c r="T454" s="243">
        <f ca="1">+S454</f>
        <v>0</v>
      </c>
      <c r="U454" s="242">
        <f t="shared" si="20"/>
        <v>2</v>
      </c>
      <c r="V454" s="333" t="str">
        <f>+VLOOKUP(A454,bd_lista!$A$3:$E$592,5,FALSE)</f>
        <v>Gobiernos Autonomos Municipales</v>
      </c>
      <c r="W454" s="388"/>
      <c r="X454" s="242">
        <f>+VLOOKUP(A454,[4]Sheet1!$A$13:$D$744,4,FALSE)</f>
        <v>0</v>
      </c>
      <c r="Y454" s="242" t="e">
        <f>+VLOOKUP(X454,bd_lista!$A$3:$C$592,3,FALSE)</f>
        <v>#N/A</v>
      </c>
      <c r="Z454" s="292"/>
      <c r="AA454" s="293"/>
    </row>
    <row r="455" spans="1:27" customFormat="1" ht="27" hidden="1" customHeight="1">
      <c r="A455" s="32">
        <v>1108</v>
      </c>
      <c r="B455" s="392">
        <f>+A455</f>
        <v>1108</v>
      </c>
      <c r="C455" s="247" t="str">
        <f>+VLOOKUP(A455,bd_lista!$A$3:$C$592,3,FALSE)</f>
        <v>Gobierno Autónomo Municipal de Villa Mojocoya</v>
      </c>
      <c r="D455" s="389" t="str">
        <f>+C455</f>
        <v>Gobierno Autónomo Municipal de Villa Mojocoya</v>
      </c>
      <c r="E455" s="242" t="s">
        <v>1304</v>
      </c>
      <c r="F455" s="243">
        <f ca="1">+IFERROR(INDEX('Hoja de Trabajo para listado'!$A$155:$Z$1048576,MATCH($A455,'Hoja de Trabajo para listado'!$A$155:$A$1048576,0),MATCH((CUADRO!F$4&amp;$E455),'Hoja de Trabajo para listado'!$A$151:$Z$151,0)),0)+IFERROR(INDEX('Hoja de Trabajo para listado'!$AB$155:$BA$1048576,MATCH($A455,'Hoja de Trabajo para listado'!$AB$155:$AB$1048576,0),MATCH((CUADRO!F$4&amp;$E455),'Hoja de Trabajo para listado'!$AB$151:$BA$151,0)),0)+IFERROR(INDEX('Hoja de Trabajo para listado'!$BC$155:$CB$1048576,MATCH($A455,'Hoja de Trabajo para listado'!$BC$155:$BC$1048576,0),MATCH((CUADRO!F$4&amp;$E455),'Hoja de Trabajo para listado'!$BC$151:$CB$151,0)),0)+IFERROR(INDEX('Hoja de Trabajo para listado'!$DE$153:$DG$274,MATCH($A455,'Hoja de Trabajo para listado'!$DE$153:$DE$1048576,0),MATCH((CUADRO!F$4&amp;$E455),'Hoja de Trabajo para listado'!$DE$151:$DG$151,0)),0)+IFERROR(INDEX('Hoja de Trabajo para listado'!$CD$155:$DC$1048576,MATCH($A455,'Hoja de Trabajo para listado'!$CD$155:$CD$1048576,0),MATCH((CUADRO!F$4&amp;$E455),'Hoja de Trabajo para listado'!$CD$151:$DC$151,0)),0)</f>
        <v>0</v>
      </c>
      <c r="G455" s="243">
        <f ca="1">+IFERROR(INDEX('Hoja de Trabajo para listado'!$A$155:$Z$1048576,MATCH($A455,'Hoja de Trabajo para listado'!$A$155:$A$1048576,0),MATCH((CUADRO!G$4&amp;$E455),'Hoja de Trabajo para listado'!$A$151:$Z$151,0)),0)+IFERROR(INDEX('Hoja de Trabajo para listado'!$AB$155:$BA$1048576,MATCH($A455,'Hoja de Trabajo para listado'!$AB$155:$AB$1048576,0),MATCH((CUADRO!G$4&amp;$E455),'Hoja de Trabajo para listado'!$AB$151:$BA$151,0)),0)+IFERROR(INDEX('Hoja de Trabajo para listado'!$BC$155:$CB$1048576,MATCH($A455,'Hoja de Trabajo para listado'!$BC$155:$BC$1048576,0),MATCH((CUADRO!G$4&amp;$E455),'Hoja de Trabajo para listado'!$BC$151:$CB$151,0)),0)+IFERROR(INDEX('Hoja de Trabajo para listado'!$DE$153:$DG$274,MATCH($A455,'Hoja de Trabajo para listado'!$DE$153:$DE$1048576,0),MATCH((CUADRO!G$4&amp;$E455),'Hoja de Trabajo para listado'!$DE$151:$DG$151,0)),0)+IFERROR(INDEX('Hoja de Trabajo para listado'!$CD$155:$DC$1048576,MATCH($A455,'Hoja de Trabajo para listado'!$CD$155:$CD$1048576,0),MATCH((CUADRO!G$4&amp;$E455),'Hoja de Trabajo para listado'!$CD$151:$DC$151,0)),0)</f>
        <v>0</v>
      </c>
      <c r="H455" s="243">
        <f ca="1">+IFERROR(INDEX('Hoja de Trabajo para listado'!$A$155:$Z$1048576,MATCH($A455,'Hoja de Trabajo para listado'!$A$155:$A$1048576,0),MATCH((CUADRO!H$4&amp;$E455),'Hoja de Trabajo para listado'!$A$151:$Z$151,0)),0)+IFERROR(INDEX('Hoja de Trabajo para listado'!$AB$155:$BA$1048576,MATCH($A455,'Hoja de Trabajo para listado'!$AB$155:$AB$1048576,0),MATCH((CUADRO!H$4&amp;$E455),'Hoja de Trabajo para listado'!$AB$151:$BA$151,0)),0)+IFERROR(INDEX('Hoja de Trabajo para listado'!$BC$155:$CB$1048576,MATCH($A455,'Hoja de Trabajo para listado'!$BC$155:$BC$1048576,0),MATCH((CUADRO!H$4&amp;$E455),'Hoja de Trabajo para listado'!$BC$151:$CB$151,0)),0)+IFERROR(INDEX('Hoja de Trabajo para listado'!$DE$153:$DG$274,MATCH($A455,'Hoja de Trabajo para listado'!$DE$153:$DE$1048576,0),MATCH((CUADRO!H$4&amp;$E455),'Hoja de Trabajo para listado'!$DE$151:$DG$151,0)),0)+IFERROR(INDEX('Hoja de Trabajo para listado'!$CD$155:$DC$1048576,MATCH($A455,'Hoja de Trabajo para listado'!$CD$155:$CD$1048576,0),MATCH((CUADRO!H$4&amp;$E455),'Hoja de Trabajo para listado'!$CD$151:$DC$151,0)),0)</f>
        <v>0</v>
      </c>
      <c r="I455" s="243">
        <f ca="1">+IFERROR(INDEX('Hoja de Trabajo para listado'!$A$155:$Z$1048576,MATCH($A455,'Hoja de Trabajo para listado'!$A$155:$A$1048576,0),MATCH((CUADRO!I$4&amp;$E455),'Hoja de Trabajo para listado'!$A$151:$Z$151,0)),0)+IFERROR(INDEX('Hoja de Trabajo para listado'!$AB$155:$BA$1048576,MATCH($A455,'Hoja de Trabajo para listado'!$AB$155:$AB$1048576,0),MATCH((CUADRO!I$4&amp;$E455),'Hoja de Trabajo para listado'!$AB$151:$BA$151,0)),0)+IFERROR(INDEX('Hoja de Trabajo para listado'!$BC$155:$CB$1048576,MATCH($A455,'Hoja de Trabajo para listado'!$BC$155:$BC$1048576,0),MATCH((CUADRO!I$4&amp;$E455),'Hoja de Trabajo para listado'!$BC$151:$CB$151,0)),0)+IFERROR(INDEX('Hoja de Trabajo para listado'!$DE$153:$DG$274,MATCH($A455,'Hoja de Trabajo para listado'!$DE$153:$DE$1048576,0),MATCH((CUADRO!I$4&amp;$E455),'Hoja de Trabajo para listado'!$DE$151:$DG$151,0)),0)+IFERROR(INDEX('Hoja de Trabajo para listado'!$CD$155:$DC$1048576,MATCH($A455,'Hoja de Trabajo para listado'!$CD$155:$CD$1048576,0),MATCH((CUADRO!I$4&amp;$E455),'Hoja de Trabajo para listado'!$CD$151:$DC$151,0)),0)</f>
        <v>0</v>
      </c>
      <c r="J455" s="243">
        <f ca="1">+IFERROR(INDEX('Hoja de Trabajo para listado'!$A$155:$Z$1048576,MATCH($A455,'Hoja de Trabajo para listado'!$A$155:$A$1048576,0),MATCH((CUADRO!J$4&amp;$E455),'Hoja de Trabajo para listado'!$A$151:$Z$151,0)),0)+IFERROR(INDEX('Hoja de Trabajo para listado'!$AB$155:$BA$1048576,MATCH($A455,'Hoja de Trabajo para listado'!$AB$155:$AB$1048576,0),MATCH((CUADRO!J$4&amp;$E455),'Hoja de Trabajo para listado'!$AB$151:$BA$151,0)),0)+IFERROR(INDEX('Hoja de Trabajo para listado'!$BC$155:$CB$1048576,MATCH($A455,'Hoja de Trabajo para listado'!$BC$155:$BC$1048576,0),MATCH((CUADRO!J$4&amp;$E455),'Hoja de Trabajo para listado'!$BC$151:$CB$151,0)),0)+IFERROR(INDEX('Hoja de Trabajo para listado'!$DE$153:$DG$274,MATCH($A455,'Hoja de Trabajo para listado'!$DE$153:$DE$1048576,0),MATCH((CUADRO!J$4&amp;$E455),'Hoja de Trabajo para listado'!$DE$151:$DG$151,0)),0)+IFERROR(INDEX('Hoja de Trabajo para listado'!$CD$155:$DC$1048576,MATCH($A455,'Hoja de Trabajo para listado'!$CD$155:$CD$1048576,0),MATCH((CUADRO!J$4&amp;$E455),'Hoja de Trabajo para listado'!$CD$151:$DC$151,0)),0)</f>
        <v>0</v>
      </c>
      <c r="K455" s="243">
        <f ca="1">+IFERROR(INDEX('Hoja de Trabajo para listado'!$A$155:$Z$1048576,MATCH($A455,'Hoja de Trabajo para listado'!$A$155:$A$1048576,0),MATCH((CUADRO!K$4&amp;$E455),'Hoja de Trabajo para listado'!$A$151:$Z$151,0)),0)+IFERROR(INDEX('Hoja de Trabajo para listado'!$AB$155:$BA$1048576,MATCH($A455,'Hoja de Trabajo para listado'!$AB$155:$AB$1048576,0),MATCH((CUADRO!K$4&amp;$E455),'Hoja de Trabajo para listado'!$AB$151:$BA$151,0)),0)+IFERROR(INDEX('Hoja de Trabajo para listado'!$BC$155:$CB$1048576,MATCH($A455,'Hoja de Trabajo para listado'!$BC$155:$BC$1048576,0),MATCH((CUADRO!K$4&amp;$E455),'Hoja de Trabajo para listado'!$BC$151:$CB$151,0)),0)+IFERROR(INDEX('Hoja de Trabajo para listado'!$DE$153:$DG$274,MATCH($A455,'Hoja de Trabajo para listado'!$DE$153:$DE$1048576,0),MATCH((CUADRO!K$4&amp;$E455),'Hoja de Trabajo para listado'!$DE$151:$DG$151,0)),0)+IFERROR(INDEX('Hoja de Trabajo para listado'!$CD$155:$DC$1048576,MATCH($A455,'Hoja de Trabajo para listado'!$CD$155:$CD$1048576,0),MATCH((CUADRO!K$4&amp;$E455),'Hoja de Trabajo para listado'!$CD$151:$DC$151,0)),0)</f>
        <v>0</v>
      </c>
      <c r="L455" s="243">
        <f ca="1">+IFERROR(INDEX('Hoja de Trabajo para listado'!$A$155:$Z$1048576,MATCH($A455,'Hoja de Trabajo para listado'!$A$155:$A$1048576,0),MATCH((CUADRO!L$4&amp;$E455),'Hoja de Trabajo para listado'!$A$151:$Z$151,0)),0)+IFERROR(INDEX('Hoja de Trabajo para listado'!$AB$155:$BA$1048576,MATCH($A455,'Hoja de Trabajo para listado'!$AB$155:$AB$1048576,0),MATCH((CUADRO!L$4&amp;$E455),'Hoja de Trabajo para listado'!$AB$151:$BA$151,0)),0)+IFERROR(INDEX('Hoja de Trabajo para listado'!$BC$155:$CB$1048576,MATCH($A455,'Hoja de Trabajo para listado'!$BC$155:$BC$1048576,0),MATCH((CUADRO!L$4&amp;$E455),'Hoja de Trabajo para listado'!$BC$151:$CB$151,0)),0)+IFERROR(INDEX('Hoja de Trabajo para listado'!$DE$153:$DG$274,MATCH($A455,'Hoja de Trabajo para listado'!$DE$153:$DE$1048576,0),MATCH((CUADRO!L$4&amp;$E455),'Hoja de Trabajo para listado'!$DE$151:$DG$151,0)),0)+IFERROR(INDEX('Hoja de Trabajo para listado'!$CD$155:$DC$1048576,MATCH($A455,'Hoja de Trabajo para listado'!$CD$155:$CD$1048576,0),MATCH((CUADRO!L$4&amp;$E455),'Hoja de Trabajo para listado'!$CD$151:$DC$151,0)),0)</f>
        <v>0</v>
      </c>
      <c r="M455" s="243">
        <f ca="1">+IFERROR(INDEX('Hoja de Trabajo para listado'!$A$155:$Z$1048576,MATCH($A455,'Hoja de Trabajo para listado'!$A$155:$A$1048576,0),MATCH((CUADRO!M$4&amp;$E455),'Hoja de Trabajo para listado'!$A$151:$Z$151,0)),0)+IFERROR(INDEX('Hoja de Trabajo para listado'!$AB$155:$BA$1048576,MATCH($A455,'Hoja de Trabajo para listado'!$AB$155:$AB$1048576,0),MATCH((CUADRO!M$4&amp;$E455),'Hoja de Trabajo para listado'!$AB$151:$BA$151,0)),0)+IFERROR(INDEX('Hoja de Trabajo para listado'!$BC$155:$CB$1048576,MATCH($A455,'Hoja de Trabajo para listado'!$BC$155:$BC$1048576,0),MATCH((CUADRO!M$4&amp;$E455),'Hoja de Trabajo para listado'!$BC$151:$CB$151,0)),0)+IFERROR(INDEX('Hoja de Trabajo para listado'!$DE$153:$DG$274,MATCH($A455,'Hoja de Trabajo para listado'!$DE$153:$DE$1048576,0),MATCH((CUADRO!M$4&amp;$E455),'Hoja de Trabajo para listado'!$DE$151:$DG$151,0)),0)+IFERROR(INDEX('Hoja de Trabajo para listado'!$CD$155:$DC$1048576,MATCH($A455,'Hoja de Trabajo para listado'!$CD$155:$CD$1048576,0),MATCH((CUADRO!M$4&amp;$E455),'Hoja de Trabajo para listado'!$CD$151:$DC$151,0)),0)</f>
        <v>0</v>
      </c>
      <c r="N455" s="243">
        <f ca="1">+IFERROR(INDEX('Hoja de Trabajo para listado'!$A$155:$Z$1048576,MATCH($A455,'Hoja de Trabajo para listado'!$A$155:$A$1048576,0),MATCH((CUADRO!N$4&amp;$E455),'Hoja de Trabajo para listado'!$A$151:$Z$151,0)),0)+IFERROR(INDEX('Hoja de Trabajo para listado'!$AB$155:$BA$1048576,MATCH($A455,'Hoja de Trabajo para listado'!$AB$155:$AB$1048576,0),MATCH((CUADRO!N$4&amp;$E455),'Hoja de Trabajo para listado'!$AB$151:$BA$151,0)),0)+IFERROR(INDEX('Hoja de Trabajo para listado'!$BC$155:$CB$1048576,MATCH($A455,'Hoja de Trabajo para listado'!$BC$155:$BC$1048576,0),MATCH((CUADRO!N$4&amp;$E455),'Hoja de Trabajo para listado'!$BC$151:$CB$151,0)),0)+IFERROR(INDEX('Hoja de Trabajo para listado'!$DE$153:$DG$274,MATCH($A455,'Hoja de Trabajo para listado'!$DE$153:$DE$1048576,0),MATCH((CUADRO!N$4&amp;$E455),'Hoja de Trabajo para listado'!$DE$151:$DG$151,0)),0)+IFERROR(INDEX('Hoja de Trabajo para listado'!$CD$155:$DC$1048576,MATCH($A455,'Hoja de Trabajo para listado'!$CD$155:$CD$1048576,0),MATCH((CUADRO!N$4&amp;$E455),'Hoja de Trabajo para listado'!$CD$151:$DC$151,0)),0)</f>
        <v>0</v>
      </c>
      <c r="O455" s="243">
        <f ca="1">+IFERROR(INDEX('Hoja de Trabajo para listado'!$A$155:$Z$1048576,MATCH($A455,'Hoja de Trabajo para listado'!$A$155:$A$1048576,0),MATCH((CUADRO!O$4&amp;$E455),'Hoja de Trabajo para listado'!$A$151:$Z$151,0)),0)+IFERROR(INDEX('Hoja de Trabajo para listado'!$AB$155:$BA$1048576,MATCH($A455,'Hoja de Trabajo para listado'!$AB$155:$AB$1048576,0),MATCH((CUADRO!O$4&amp;$E455),'Hoja de Trabajo para listado'!$AB$151:$BA$151,0)),0)+IFERROR(INDEX('Hoja de Trabajo para listado'!$BC$155:$CB$1048576,MATCH($A455,'Hoja de Trabajo para listado'!$BC$155:$BC$1048576,0),MATCH((CUADRO!O$4&amp;$E455),'Hoja de Trabajo para listado'!$BC$151:$CB$151,0)),0)+IFERROR(INDEX('Hoja de Trabajo para listado'!$DE$153:$DG$274,MATCH($A455,'Hoja de Trabajo para listado'!$DE$153:$DE$1048576,0),MATCH((CUADRO!O$4&amp;$E455),'Hoja de Trabajo para listado'!$DE$151:$DG$151,0)),0)+IFERROR(INDEX('Hoja de Trabajo para listado'!$CD$155:$DC$1048576,MATCH($A455,'Hoja de Trabajo para listado'!$CD$155:$CD$1048576,0),MATCH((CUADRO!O$4&amp;$E455),'Hoja de Trabajo para listado'!$CD$151:$DC$151,0)),0)</f>
        <v>0</v>
      </c>
      <c r="P455" s="243">
        <f ca="1">+IFERROR(INDEX('Hoja de Trabajo para listado'!$A$155:$Z$1048576,MATCH($A455,'Hoja de Trabajo para listado'!$A$155:$A$1048576,0),MATCH((CUADRO!P$4&amp;$E455),'Hoja de Trabajo para listado'!$A$151:$Z$151,0)),0)+IFERROR(INDEX('Hoja de Trabajo para listado'!$AB$155:$BA$1048576,MATCH($A455,'Hoja de Trabajo para listado'!$AB$155:$AB$1048576,0),MATCH((CUADRO!P$4&amp;$E455),'Hoja de Trabajo para listado'!$AB$151:$BA$151,0)),0)+IFERROR(INDEX('Hoja de Trabajo para listado'!$BC$155:$CB$1048576,MATCH($A455,'Hoja de Trabajo para listado'!$BC$155:$BC$1048576,0),MATCH((CUADRO!P$4&amp;$E455),'Hoja de Trabajo para listado'!$BC$151:$CB$151,0)),0)+IFERROR(INDEX('Hoja de Trabajo para listado'!$DE$153:$DG$274,MATCH($A455,'Hoja de Trabajo para listado'!$DE$153:$DE$1048576,0),MATCH((CUADRO!P$4&amp;$E455),'Hoja de Trabajo para listado'!$DE$151:$DG$151,0)),0)+IFERROR(INDEX('Hoja de Trabajo para listado'!$CD$155:$DC$1048576,MATCH($A455,'Hoja de Trabajo para listado'!$CD$155:$CD$1048576,0),MATCH((CUADRO!P$4&amp;$E455),'Hoja de Trabajo para listado'!$CD$151:$DC$151,0)),0)</f>
        <v>0</v>
      </c>
      <c r="Q455" s="243">
        <f ca="1">+IFERROR(INDEX('Hoja de Trabajo para listado'!$A$155:$Z$1048576,MATCH($A455,'Hoja de Trabajo para listado'!$A$155:$A$1048576,0),MATCH((CUADRO!Q$4&amp;$E455),'Hoja de Trabajo para listado'!$A$151:$Z$151,0)),0)+IFERROR(INDEX('Hoja de Trabajo para listado'!$AB$155:$BA$1048576,MATCH($A455,'Hoja de Trabajo para listado'!$AB$155:$AB$1048576,0),MATCH((CUADRO!Q$4&amp;$E455),'Hoja de Trabajo para listado'!$AB$151:$BA$151,0)),0)+IFERROR(INDEX('Hoja de Trabajo para listado'!$BC$155:$CB$1048576,MATCH($A455,'Hoja de Trabajo para listado'!$BC$155:$BC$1048576,0),MATCH((CUADRO!Q$4&amp;$E455),'Hoja de Trabajo para listado'!$BC$151:$CB$151,0)),0)+IFERROR(INDEX('Hoja de Trabajo para listado'!$DE$153:$DG$274,MATCH($A455,'Hoja de Trabajo para listado'!$DE$153:$DE$1048576,0),MATCH((CUADRO!Q$4&amp;$E455),'Hoja de Trabajo para listado'!$DE$151:$DG$151,0)),0)+IFERROR(INDEX('Hoja de Trabajo para listado'!$CD$155:$DC$1048576,MATCH($A455,'Hoja de Trabajo para listado'!$CD$155:$CD$1048576,0),MATCH((CUADRO!Q$4&amp;$E455),'Hoja de Trabajo para listado'!$CD$151:$DC$151,0)),0)</f>
        <v>0</v>
      </c>
      <c r="R455" s="243">
        <f t="shared" ca="1" si="19"/>
        <v>0</v>
      </c>
      <c r="S455" s="249"/>
      <c r="T455" s="243">
        <f ca="1">+T456</f>
        <v>0</v>
      </c>
      <c r="U455" s="242">
        <f t="shared" si="20"/>
        <v>1</v>
      </c>
      <c r="V455" s="333" t="str">
        <f>+VLOOKUP(A455,bd_lista!$A$3:$E$592,5,FALSE)</f>
        <v>Gobiernos Autonomos Municipales</v>
      </c>
      <c r="W455" s="387" t="str">
        <f>+V455</f>
        <v>Gobiernos Autonomos Municipales</v>
      </c>
      <c r="X455" s="242">
        <f>+VLOOKUP(A455,[4]Sheet1!$A$13:$D$744,4,FALSE)</f>
        <v>0</v>
      </c>
      <c r="Y455" s="242" t="e">
        <f>+VLOOKUP(X455,bd_lista!$A$3:$C$592,3,FALSE)</f>
        <v>#N/A</v>
      </c>
      <c r="Z455" s="294">
        <f>+X455</f>
        <v>0</v>
      </c>
      <c r="AA455" s="295" t="e">
        <f>+Y455</f>
        <v>#N/A</v>
      </c>
    </row>
    <row r="456" spans="1:27" customFormat="1" ht="27" hidden="1" customHeight="1">
      <c r="A456" s="32">
        <v>1108</v>
      </c>
      <c r="B456" s="393"/>
      <c r="C456" s="247" t="str">
        <f>+VLOOKUP(A456,bd_lista!$A$3:$C$592,3,FALSE)</f>
        <v>Gobierno Autónomo Municipal de Villa Mojocoya</v>
      </c>
      <c r="D456" s="390"/>
      <c r="E456" s="244" t="s">
        <v>1305</v>
      </c>
      <c r="F456" s="243">
        <f ca="1">+IFERROR(INDEX('Hoja de Trabajo para listado'!$A$155:$Z$1048576,MATCH($A456,'Hoja de Trabajo para listado'!$A$155:$A$1048576,0),MATCH((CUADRO!F$4&amp;$E456),'Hoja de Trabajo para listado'!$A$151:$Z$151,0)),0)+IFERROR(INDEX('Hoja de Trabajo para listado'!$AB$155:$BA$1048576,MATCH($A456,'Hoja de Trabajo para listado'!$AB$155:$AB$1048576,0),MATCH((CUADRO!F$4&amp;$E456),'Hoja de Trabajo para listado'!$AB$151:$BA$151,0)),0)+IFERROR(INDEX('Hoja de Trabajo para listado'!$BC$155:$CB$1048576,MATCH($A456,'Hoja de Trabajo para listado'!$BC$155:$BC$1048576,0),MATCH((CUADRO!F$4&amp;$E456),'Hoja de Trabajo para listado'!$BC$151:$CB$151,0)),0)+IFERROR(INDEX('Hoja de Trabajo para listado'!$DE$153:$DG$274,MATCH($A456,'Hoja de Trabajo para listado'!$DE$153:$DE$1048576,0),MATCH((CUADRO!F$4&amp;$E456),'Hoja de Trabajo para listado'!$DE$151:$DG$151,0)),0)+IFERROR(INDEX('Hoja de Trabajo para listado'!$CD$155:$DC$1048576,MATCH($A456,'Hoja de Trabajo para listado'!$CD$155:$CD$1048576,0),MATCH((CUADRO!F$4&amp;$E456),'Hoja de Trabajo para listado'!$CD$151:$DC$151,0)),0)</f>
        <v>0</v>
      </c>
      <c r="G456" s="243">
        <f ca="1">+IFERROR(INDEX('Hoja de Trabajo para listado'!$A$155:$Z$1048576,MATCH($A456,'Hoja de Trabajo para listado'!$A$155:$A$1048576,0),MATCH((CUADRO!G$4&amp;$E456),'Hoja de Trabajo para listado'!$A$151:$Z$151,0)),0)+IFERROR(INDEX('Hoja de Trabajo para listado'!$AB$155:$BA$1048576,MATCH($A456,'Hoja de Trabajo para listado'!$AB$155:$AB$1048576,0),MATCH((CUADRO!G$4&amp;$E456),'Hoja de Trabajo para listado'!$AB$151:$BA$151,0)),0)+IFERROR(INDEX('Hoja de Trabajo para listado'!$BC$155:$CB$1048576,MATCH($A456,'Hoja de Trabajo para listado'!$BC$155:$BC$1048576,0),MATCH((CUADRO!G$4&amp;$E456),'Hoja de Trabajo para listado'!$BC$151:$CB$151,0)),0)+IFERROR(INDEX('Hoja de Trabajo para listado'!$DE$153:$DG$274,MATCH($A456,'Hoja de Trabajo para listado'!$DE$153:$DE$1048576,0),MATCH((CUADRO!G$4&amp;$E456),'Hoja de Trabajo para listado'!$DE$151:$DG$151,0)),0)+IFERROR(INDEX('Hoja de Trabajo para listado'!$CD$155:$DC$1048576,MATCH($A456,'Hoja de Trabajo para listado'!$CD$155:$CD$1048576,0),MATCH((CUADRO!G$4&amp;$E456),'Hoja de Trabajo para listado'!$CD$151:$DC$151,0)),0)</f>
        <v>0</v>
      </c>
      <c r="H456" s="243">
        <f ca="1">+IFERROR(INDEX('Hoja de Trabajo para listado'!$A$155:$Z$1048576,MATCH($A456,'Hoja de Trabajo para listado'!$A$155:$A$1048576,0),MATCH((CUADRO!H$4&amp;$E456),'Hoja de Trabajo para listado'!$A$151:$Z$151,0)),0)+IFERROR(INDEX('Hoja de Trabajo para listado'!$AB$155:$BA$1048576,MATCH($A456,'Hoja de Trabajo para listado'!$AB$155:$AB$1048576,0),MATCH((CUADRO!H$4&amp;$E456),'Hoja de Trabajo para listado'!$AB$151:$BA$151,0)),0)+IFERROR(INDEX('Hoja de Trabajo para listado'!$BC$155:$CB$1048576,MATCH($A456,'Hoja de Trabajo para listado'!$BC$155:$BC$1048576,0),MATCH((CUADRO!H$4&amp;$E456),'Hoja de Trabajo para listado'!$BC$151:$CB$151,0)),0)+IFERROR(INDEX('Hoja de Trabajo para listado'!$DE$153:$DG$274,MATCH($A456,'Hoja de Trabajo para listado'!$DE$153:$DE$1048576,0),MATCH((CUADRO!H$4&amp;$E456),'Hoja de Trabajo para listado'!$DE$151:$DG$151,0)),0)+IFERROR(INDEX('Hoja de Trabajo para listado'!$CD$155:$DC$1048576,MATCH($A456,'Hoja de Trabajo para listado'!$CD$155:$CD$1048576,0),MATCH((CUADRO!H$4&amp;$E456),'Hoja de Trabajo para listado'!$CD$151:$DC$151,0)),0)</f>
        <v>0</v>
      </c>
      <c r="I456" s="243">
        <f ca="1">+IFERROR(INDEX('Hoja de Trabajo para listado'!$A$155:$Z$1048576,MATCH($A456,'Hoja de Trabajo para listado'!$A$155:$A$1048576,0),MATCH((CUADRO!I$4&amp;$E456),'Hoja de Trabajo para listado'!$A$151:$Z$151,0)),0)+IFERROR(INDEX('Hoja de Trabajo para listado'!$AB$155:$BA$1048576,MATCH($A456,'Hoja de Trabajo para listado'!$AB$155:$AB$1048576,0),MATCH((CUADRO!I$4&amp;$E456),'Hoja de Trabajo para listado'!$AB$151:$BA$151,0)),0)+IFERROR(INDEX('Hoja de Trabajo para listado'!$BC$155:$CB$1048576,MATCH($A456,'Hoja de Trabajo para listado'!$BC$155:$BC$1048576,0),MATCH((CUADRO!I$4&amp;$E456),'Hoja de Trabajo para listado'!$BC$151:$CB$151,0)),0)+IFERROR(INDEX('Hoja de Trabajo para listado'!$DE$153:$DG$274,MATCH($A456,'Hoja de Trabajo para listado'!$DE$153:$DE$1048576,0),MATCH((CUADRO!I$4&amp;$E456),'Hoja de Trabajo para listado'!$DE$151:$DG$151,0)),0)+IFERROR(INDEX('Hoja de Trabajo para listado'!$CD$155:$DC$1048576,MATCH($A456,'Hoja de Trabajo para listado'!$CD$155:$CD$1048576,0),MATCH((CUADRO!I$4&amp;$E456),'Hoja de Trabajo para listado'!$CD$151:$DC$151,0)),0)</f>
        <v>0</v>
      </c>
      <c r="J456" s="243">
        <f ca="1">+IFERROR(INDEX('Hoja de Trabajo para listado'!$A$155:$Z$1048576,MATCH($A456,'Hoja de Trabajo para listado'!$A$155:$A$1048576,0),MATCH((CUADRO!J$4&amp;$E456),'Hoja de Trabajo para listado'!$A$151:$Z$151,0)),0)+IFERROR(INDEX('Hoja de Trabajo para listado'!$AB$155:$BA$1048576,MATCH($A456,'Hoja de Trabajo para listado'!$AB$155:$AB$1048576,0),MATCH((CUADRO!J$4&amp;$E456),'Hoja de Trabajo para listado'!$AB$151:$BA$151,0)),0)+IFERROR(INDEX('Hoja de Trabajo para listado'!$BC$155:$CB$1048576,MATCH($A456,'Hoja de Trabajo para listado'!$BC$155:$BC$1048576,0),MATCH((CUADRO!J$4&amp;$E456),'Hoja de Trabajo para listado'!$BC$151:$CB$151,0)),0)+IFERROR(INDEX('Hoja de Trabajo para listado'!$DE$153:$DG$274,MATCH($A456,'Hoja de Trabajo para listado'!$DE$153:$DE$1048576,0),MATCH((CUADRO!J$4&amp;$E456),'Hoja de Trabajo para listado'!$DE$151:$DG$151,0)),0)+IFERROR(INDEX('Hoja de Trabajo para listado'!$CD$155:$DC$1048576,MATCH($A456,'Hoja de Trabajo para listado'!$CD$155:$CD$1048576,0),MATCH((CUADRO!J$4&amp;$E456),'Hoja de Trabajo para listado'!$CD$151:$DC$151,0)),0)</f>
        <v>0</v>
      </c>
      <c r="K456" s="243">
        <f ca="1">+IFERROR(INDEX('Hoja de Trabajo para listado'!$A$155:$Z$1048576,MATCH($A456,'Hoja de Trabajo para listado'!$A$155:$A$1048576,0),MATCH((CUADRO!K$4&amp;$E456),'Hoja de Trabajo para listado'!$A$151:$Z$151,0)),0)+IFERROR(INDEX('Hoja de Trabajo para listado'!$AB$155:$BA$1048576,MATCH($A456,'Hoja de Trabajo para listado'!$AB$155:$AB$1048576,0),MATCH((CUADRO!K$4&amp;$E456),'Hoja de Trabajo para listado'!$AB$151:$BA$151,0)),0)+IFERROR(INDEX('Hoja de Trabajo para listado'!$BC$155:$CB$1048576,MATCH($A456,'Hoja de Trabajo para listado'!$BC$155:$BC$1048576,0),MATCH((CUADRO!K$4&amp;$E456),'Hoja de Trabajo para listado'!$BC$151:$CB$151,0)),0)+IFERROR(INDEX('Hoja de Trabajo para listado'!$DE$153:$DG$274,MATCH($A456,'Hoja de Trabajo para listado'!$DE$153:$DE$1048576,0),MATCH((CUADRO!K$4&amp;$E456),'Hoja de Trabajo para listado'!$DE$151:$DG$151,0)),0)+IFERROR(INDEX('Hoja de Trabajo para listado'!$CD$155:$DC$1048576,MATCH($A456,'Hoja de Trabajo para listado'!$CD$155:$CD$1048576,0),MATCH((CUADRO!K$4&amp;$E456),'Hoja de Trabajo para listado'!$CD$151:$DC$151,0)),0)</f>
        <v>0</v>
      </c>
      <c r="L456" s="243">
        <f ca="1">+IFERROR(INDEX('Hoja de Trabajo para listado'!$A$155:$Z$1048576,MATCH($A456,'Hoja de Trabajo para listado'!$A$155:$A$1048576,0),MATCH((CUADRO!L$4&amp;$E456),'Hoja de Trabajo para listado'!$A$151:$Z$151,0)),0)+IFERROR(INDEX('Hoja de Trabajo para listado'!$AB$155:$BA$1048576,MATCH($A456,'Hoja de Trabajo para listado'!$AB$155:$AB$1048576,0),MATCH((CUADRO!L$4&amp;$E456),'Hoja de Trabajo para listado'!$AB$151:$BA$151,0)),0)+IFERROR(INDEX('Hoja de Trabajo para listado'!$BC$155:$CB$1048576,MATCH($A456,'Hoja de Trabajo para listado'!$BC$155:$BC$1048576,0),MATCH((CUADRO!L$4&amp;$E456),'Hoja de Trabajo para listado'!$BC$151:$CB$151,0)),0)+IFERROR(INDEX('Hoja de Trabajo para listado'!$DE$153:$DG$274,MATCH($A456,'Hoja de Trabajo para listado'!$DE$153:$DE$1048576,0),MATCH((CUADRO!L$4&amp;$E456),'Hoja de Trabajo para listado'!$DE$151:$DG$151,0)),0)+IFERROR(INDEX('Hoja de Trabajo para listado'!$CD$155:$DC$1048576,MATCH($A456,'Hoja de Trabajo para listado'!$CD$155:$CD$1048576,0),MATCH((CUADRO!L$4&amp;$E456),'Hoja de Trabajo para listado'!$CD$151:$DC$151,0)),0)</f>
        <v>0</v>
      </c>
      <c r="M456" s="243">
        <f ca="1">+IFERROR(INDEX('Hoja de Trabajo para listado'!$A$155:$Z$1048576,MATCH($A456,'Hoja de Trabajo para listado'!$A$155:$A$1048576,0),MATCH((CUADRO!M$4&amp;$E456),'Hoja de Trabajo para listado'!$A$151:$Z$151,0)),0)+IFERROR(INDEX('Hoja de Trabajo para listado'!$AB$155:$BA$1048576,MATCH($A456,'Hoja de Trabajo para listado'!$AB$155:$AB$1048576,0),MATCH((CUADRO!M$4&amp;$E456),'Hoja de Trabajo para listado'!$AB$151:$BA$151,0)),0)+IFERROR(INDEX('Hoja de Trabajo para listado'!$BC$155:$CB$1048576,MATCH($A456,'Hoja de Trabajo para listado'!$BC$155:$BC$1048576,0),MATCH((CUADRO!M$4&amp;$E456),'Hoja de Trabajo para listado'!$BC$151:$CB$151,0)),0)+IFERROR(INDEX('Hoja de Trabajo para listado'!$DE$153:$DG$274,MATCH($A456,'Hoja de Trabajo para listado'!$DE$153:$DE$1048576,0),MATCH((CUADRO!M$4&amp;$E456),'Hoja de Trabajo para listado'!$DE$151:$DG$151,0)),0)+IFERROR(INDEX('Hoja de Trabajo para listado'!$CD$155:$DC$1048576,MATCH($A456,'Hoja de Trabajo para listado'!$CD$155:$CD$1048576,0),MATCH((CUADRO!M$4&amp;$E456),'Hoja de Trabajo para listado'!$CD$151:$DC$151,0)),0)</f>
        <v>0</v>
      </c>
      <c r="N456" s="243">
        <f ca="1">+IFERROR(INDEX('Hoja de Trabajo para listado'!$A$155:$Z$1048576,MATCH($A456,'Hoja de Trabajo para listado'!$A$155:$A$1048576,0),MATCH((CUADRO!N$4&amp;$E456),'Hoja de Trabajo para listado'!$A$151:$Z$151,0)),0)+IFERROR(INDEX('Hoja de Trabajo para listado'!$AB$155:$BA$1048576,MATCH($A456,'Hoja de Trabajo para listado'!$AB$155:$AB$1048576,0),MATCH((CUADRO!N$4&amp;$E456),'Hoja de Trabajo para listado'!$AB$151:$BA$151,0)),0)+IFERROR(INDEX('Hoja de Trabajo para listado'!$BC$155:$CB$1048576,MATCH($A456,'Hoja de Trabajo para listado'!$BC$155:$BC$1048576,0),MATCH((CUADRO!N$4&amp;$E456),'Hoja de Trabajo para listado'!$BC$151:$CB$151,0)),0)+IFERROR(INDEX('Hoja de Trabajo para listado'!$DE$153:$DG$274,MATCH($A456,'Hoja de Trabajo para listado'!$DE$153:$DE$1048576,0),MATCH((CUADRO!N$4&amp;$E456),'Hoja de Trabajo para listado'!$DE$151:$DG$151,0)),0)+IFERROR(INDEX('Hoja de Trabajo para listado'!$CD$155:$DC$1048576,MATCH($A456,'Hoja de Trabajo para listado'!$CD$155:$CD$1048576,0),MATCH((CUADRO!N$4&amp;$E456),'Hoja de Trabajo para listado'!$CD$151:$DC$151,0)),0)</f>
        <v>0</v>
      </c>
      <c r="O456" s="243">
        <f ca="1">+IFERROR(INDEX('Hoja de Trabajo para listado'!$A$155:$Z$1048576,MATCH($A456,'Hoja de Trabajo para listado'!$A$155:$A$1048576,0),MATCH((CUADRO!O$4&amp;$E456),'Hoja de Trabajo para listado'!$A$151:$Z$151,0)),0)+IFERROR(INDEX('Hoja de Trabajo para listado'!$AB$155:$BA$1048576,MATCH($A456,'Hoja de Trabajo para listado'!$AB$155:$AB$1048576,0),MATCH((CUADRO!O$4&amp;$E456),'Hoja de Trabajo para listado'!$AB$151:$BA$151,0)),0)+IFERROR(INDEX('Hoja de Trabajo para listado'!$BC$155:$CB$1048576,MATCH($A456,'Hoja de Trabajo para listado'!$BC$155:$BC$1048576,0),MATCH((CUADRO!O$4&amp;$E456),'Hoja de Trabajo para listado'!$BC$151:$CB$151,0)),0)+IFERROR(INDEX('Hoja de Trabajo para listado'!$DE$153:$DG$274,MATCH($A456,'Hoja de Trabajo para listado'!$DE$153:$DE$1048576,0),MATCH((CUADRO!O$4&amp;$E456),'Hoja de Trabajo para listado'!$DE$151:$DG$151,0)),0)+IFERROR(INDEX('Hoja de Trabajo para listado'!$CD$155:$DC$1048576,MATCH($A456,'Hoja de Trabajo para listado'!$CD$155:$CD$1048576,0),MATCH((CUADRO!O$4&amp;$E456),'Hoja de Trabajo para listado'!$CD$151:$DC$151,0)),0)</f>
        <v>0</v>
      </c>
      <c r="P456" s="243">
        <f ca="1">+IFERROR(INDEX('Hoja de Trabajo para listado'!$A$155:$Z$1048576,MATCH($A456,'Hoja de Trabajo para listado'!$A$155:$A$1048576,0),MATCH((CUADRO!P$4&amp;$E456),'Hoja de Trabajo para listado'!$A$151:$Z$151,0)),0)+IFERROR(INDEX('Hoja de Trabajo para listado'!$AB$155:$BA$1048576,MATCH($A456,'Hoja de Trabajo para listado'!$AB$155:$AB$1048576,0),MATCH((CUADRO!P$4&amp;$E456),'Hoja de Trabajo para listado'!$AB$151:$BA$151,0)),0)+IFERROR(INDEX('Hoja de Trabajo para listado'!$BC$155:$CB$1048576,MATCH($A456,'Hoja de Trabajo para listado'!$BC$155:$BC$1048576,0),MATCH((CUADRO!P$4&amp;$E456),'Hoja de Trabajo para listado'!$BC$151:$CB$151,0)),0)+IFERROR(INDEX('Hoja de Trabajo para listado'!$DE$153:$DG$274,MATCH($A456,'Hoja de Trabajo para listado'!$DE$153:$DE$1048576,0),MATCH((CUADRO!P$4&amp;$E456),'Hoja de Trabajo para listado'!$DE$151:$DG$151,0)),0)+IFERROR(INDEX('Hoja de Trabajo para listado'!$CD$155:$DC$1048576,MATCH($A456,'Hoja de Trabajo para listado'!$CD$155:$CD$1048576,0),MATCH((CUADRO!P$4&amp;$E456),'Hoja de Trabajo para listado'!$CD$151:$DC$151,0)),0)</f>
        <v>0</v>
      </c>
      <c r="Q456" s="243">
        <f ca="1">+IFERROR(INDEX('Hoja de Trabajo para listado'!$A$155:$Z$1048576,MATCH($A456,'Hoja de Trabajo para listado'!$A$155:$A$1048576,0),MATCH((CUADRO!Q$4&amp;$E456),'Hoja de Trabajo para listado'!$A$151:$Z$151,0)),0)+IFERROR(INDEX('Hoja de Trabajo para listado'!$AB$155:$BA$1048576,MATCH($A456,'Hoja de Trabajo para listado'!$AB$155:$AB$1048576,0),MATCH((CUADRO!Q$4&amp;$E456),'Hoja de Trabajo para listado'!$AB$151:$BA$151,0)),0)+IFERROR(INDEX('Hoja de Trabajo para listado'!$BC$155:$CB$1048576,MATCH($A456,'Hoja de Trabajo para listado'!$BC$155:$BC$1048576,0),MATCH((CUADRO!Q$4&amp;$E456),'Hoja de Trabajo para listado'!$BC$151:$CB$151,0)),0)+IFERROR(INDEX('Hoja de Trabajo para listado'!$DE$153:$DG$274,MATCH($A456,'Hoja de Trabajo para listado'!$DE$153:$DE$1048576,0),MATCH((CUADRO!Q$4&amp;$E456),'Hoja de Trabajo para listado'!$DE$151:$DG$151,0)),0)+IFERROR(INDEX('Hoja de Trabajo para listado'!$CD$155:$DC$1048576,MATCH($A456,'Hoja de Trabajo para listado'!$CD$155:$CD$1048576,0),MATCH((CUADRO!Q$4&amp;$E456),'Hoja de Trabajo para listado'!$CD$151:$DC$151,0)),0)</f>
        <v>0</v>
      </c>
      <c r="R456" s="243">
        <f t="shared" ca="1" si="19"/>
        <v>0</v>
      </c>
      <c r="S456" s="249">
        <f ca="1">+R455+R456</f>
        <v>0</v>
      </c>
      <c r="T456" s="243">
        <f ca="1">+S456</f>
        <v>0</v>
      </c>
      <c r="U456" s="242">
        <f t="shared" si="20"/>
        <v>2</v>
      </c>
      <c r="V456" s="333" t="str">
        <f>+VLOOKUP(A456,bd_lista!$A$3:$E$592,5,FALSE)</f>
        <v>Gobiernos Autonomos Municipales</v>
      </c>
      <c r="W456" s="388"/>
      <c r="X456" s="242">
        <f>+VLOOKUP(A456,[4]Sheet1!$A$13:$D$744,4,FALSE)</f>
        <v>0</v>
      </c>
      <c r="Y456" s="242" t="e">
        <f>+VLOOKUP(X456,bd_lista!$A$3:$C$592,3,FALSE)</f>
        <v>#N/A</v>
      </c>
      <c r="Z456" s="292"/>
      <c r="AA456" s="293"/>
    </row>
    <row r="457" spans="1:27" customFormat="1" ht="27" hidden="1" customHeight="1">
      <c r="A457" s="32">
        <v>1109</v>
      </c>
      <c r="B457" s="392">
        <f>+A457</f>
        <v>1109</v>
      </c>
      <c r="C457" s="247" t="str">
        <f>+VLOOKUP(A457,bd_lista!$A$3:$C$592,3,FALSE)</f>
        <v>Gobierno Autónomo Municipal de Icla</v>
      </c>
      <c r="D457" s="389" t="str">
        <f>+C457</f>
        <v>Gobierno Autónomo Municipal de Icla</v>
      </c>
      <c r="E457" s="242" t="s">
        <v>1304</v>
      </c>
      <c r="F457" s="243">
        <f ca="1">+IFERROR(INDEX('Hoja de Trabajo para listado'!$A$155:$Z$1048576,MATCH($A457,'Hoja de Trabajo para listado'!$A$155:$A$1048576,0),MATCH((CUADRO!F$4&amp;$E457),'Hoja de Trabajo para listado'!$A$151:$Z$151,0)),0)+IFERROR(INDEX('Hoja de Trabajo para listado'!$AB$155:$BA$1048576,MATCH($A457,'Hoja de Trabajo para listado'!$AB$155:$AB$1048576,0),MATCH((CUADRO!F$4&amp;$E457),'Hoja de Trabajo para listado'!$AB$151:$BA$151,0)),0)+IFERROR(INDEX('Hoja de Trabajo para listado'!$BC$155:$CB$1048576,MATCH($A457,'Hoja de Trabajo para listado'!$BC$155:$BC$1048576,0),MATCH((CUADRO!F$4&amp;$E457),'Hoja de Trabajo para listado'!$BC$151:$CB$151,0)),0)+IFERROR(INDEX('Hoja de Trabajo para listado'!$DE$153:$DG$274,MATCH($A457,'Hoja de Trabajo para listado'!$DE$153:$DE$1048576,0),MATCH((CUADRO!F$4&amp;$E457),'Hoja de Trabajo para listado'!$DE$151:$DG$151,0)),0)+IFERROR(INDEX('Hoja de Trabajo para listado'!$CD$155:$DC$1048576,MATCH($A457,'Hoja de Trabajo para listado'!$CD$155:$CD$1048576,0),MATCH((CUADRO!F$4&amp;$E457),'Hoja de Trabajo para listado'!$CD$151:$DC$151,0)),0)</f>
        <v>0</v>
      </c>
      <c r="G457" s="243">
        <f ca="1">+IFERROR(INDEX('Hoja de Trabajo para listado'!$A$155:$Z$1048576,MATCH($A457,'Hoja de Trabajo para listado'!$A$155:$A$1048576,0),MATCH((CUADRO!G$4&amp;$E457),'Hoja de Trabajo para listado'!$A$151:$Z$151,0)),0)+IFERROR(INDEX('Hoja de Trabajo para listado'!$AB$155:$BA$1048576,MATCH($A457,'Hoja de Trabajo para listado'!$AB$155:$AB$1048576,0),MATCH((CUADRO!G$4&amp;$E457),'Hoja de Trabajo para listado'!$AB$151:$BA$151,0)),0)+IFERROR(INDEX('Hoja de Trabajo para listado'!$BC$155:$CB$1048576,MATCH($A457,'Hoja de Trabajo para listado'!$BC$155:$BC$1048576,0),MATCH((CUADRO!G$4&amp;$E457),'Hoja de Trabajo para listado'!$BC$151:$CB$151,0)),0)+IFERROR(INDEX('Hoja de Trabajo para listado'!$DE$153:$DG$274,MATCH($A457,'Hoja de Trabajo para listado'!$DE$153:$DE$1048576,0),MATCH((CUADRO!G$4&amp;$E457),'Hoja de Trabajo para listado'!$DE$151:$DG$151,0)),0)+IFERROR(INDEX('Hoja de Trabajo para listado'!$CD$155:$DC$1048576,MATCH($A457,'Hoja de Trabajo para listado'!$CD$155:$CD$1048576,0),MATCH((CUADRO!G$4&amp;$E457),'Hoja de Trabajo para listado'!$CD$151:$DC$151,0)),0)</f>
        <v>0</v>
      </c>
      <c r="H457" s="243">
        <f ca="1">+IFERROR(INDEX('Hoja de Trabajo para listado'!$A$155:$Z$1048576,MATCH($A457,'Hoja de Trabajo para listado'!$A$155:$A$1048576,0),MATCH((CUADRO!H$4&amp;$E457),'Hoja de Trabajo para listado'!$A$151:$Z$151,0)),0)+IFERROR(INDEX('Hoja de Trabajo para listado'!$AB$155:$BA$1048576,MATCH($A457,'Hoja de Trabajo para listado'!$AB$155:$AB$1048576,0),MATCH((CUADRO!H$4&amp;$E457),'Hoja de Trabajo para listado'!$AB$151:$BA$151,0)),0)+IFERROR(INDEX('Hoja de Trabajo para listado'!$BC$155:$CB$1048576,MATCH($A457,'Hoja de Trabajo para listado'!$BC$155:$BC$1048576,0),MATCH((CUADRO!H$4&amp;$E457),'Hoja de Trabajo para listado'!$BC$151:$CB$151,0)),0)+IFERROR(INDEX('Hoja de Trabajo para listado'!$DE$153:$DG$274,MATCH($A457,'Hoja de Trabajo para listado'!$DE$153:$DE$1048576,0),MATCH((CUADRO!H$4&amp;$E457),'Hoja de Trabajo para listado'!$DE$151:$DG$151,0)),0)+IFERROR(INDEX('Hoja de Trabajo para listado'!$CD$155:$DC$1048576,MATCH($A457,'Hoja de Trabajo para listado'!$CD$155:$CD$1048576,0),MATCH((CUADRO!H$4&amp;$E457),'Hoja de Trabajo para listado'!$CD$151:$DC$151,0)),0)</f>
        <v>0</v>
      </c>
      <c r="I457" s="243">
        <f ca="1">+IFERROR(INDEX('Hoja de Trabajo para listado'!$A$155:$Z$1048576,MATCH($A457,'Hoja de Trabajo para listado'!$A$155:$A$1048576,0),MATCH((CUADRO!I$4&amp;$E457),'Hoja de Trabajo para listado'!$A$151:$Z$151,0)),0)+IFERROR(INDEX('Hoja de Trabajo para listado'!$AB$155:$BA$1048576,MATCH($A457,'Hoja de Trabajo para listado'!$AB$155:$AB$1048576,0),MATCH((CUADRO!I$4&amp;$E457),'Hoja de Trabajo para listado'!$AB$151:$BA$151,0)),0)+IFERROR(INDEX('Hoja de Trabajo para listado'!$BC$155:$CB$1048576,MATCH($A457,'Hoja de Trabajo para listado'!$BC$155:$BC$1048576,0),MATCH((CUADRO!I$4&amp;$E457),'Hoja de Trabajo para listado'!$BC$151:$CB$151,0)),0)+IFERROR(INDEX('Hoja de Trabajo para listado'!$DE$153:$DG$274,MATCH($A457,'Hoja de Trabajo para listado'!$DE$153:$DE$1048576,0),MATCH((CUADRO!I$4&amp;$E457),'Hoja de Trabajo para listado'!$DE$151:$DG$151,0)),0)+IFERROR(INDEX('Hoja de Trabajo para listado'!$CD$155:$DC$1048576,MATCH($A457,'Hoja de Trabajo para listado'!$CD$155:$CD$1048576,0),MATCH((CUADRO!I$4&amp;$E457),'Hoja de Trabajo para listado'!$CD$151:$DC$151,0)),0)</f>
        <v>0</v>
      </c>
      <c r="J457" s="243">
        <f ca="1">+IFERROR(INDEX('Hoja de Trabajo para listado'!$A$155:$Z$1048576,MATCH($A457,'Hoja de Trabajo para listado'!$A$155:$A$1048576,0),MATCH((CUADRO!J$4&amp;$E457),'Hoja de Trabajo para listado'!$A$151:$Z$151,0)),0)+IFERROR(INDEX('Hoja de Trabajo para listado'!$AB$155:$BA$1048576,MATCH($A457,'Hoja de Trabajo para listado'!$AB$155:$AB$1048576,0),MATCH((CUADRO!J$4&amp;$E457),'Hoja de Trabajo para listado'!$AB$151:$BA$151,0)),0)+IFERROR(INDEX('Hoja de Trabajo para listado'!$BC$155:$CB$1048576,MATCH($A457,'Hoja de Trabajo para listado'!$BC$155:$BC$1048576,0),MATCH((CUADRO!J$4&amp;$E457),'Hoja de Trabajo para listado'!$BC$151:$CB$151,0)),0)+IFERROR(INDEX('Hoja de Trabajo para listado'!$DE$153:$DG$274,MATCH($A457,'Hoja de Trabajo para listado'!$DE$153:$DE$1048576,0),MATCH((CUADRO!J$4&amp;$E457),'Hoja de Trabajo para listado'!$DE$151:$DG$151,0)),0)+IFERROR(INDEX('Hoja de Trabajo para listado'!$CD$155:$DC$1048576,MATCH($A457,'Hoja de Trabajo para listado'!$CD$155:$CD$1048576,0),MATCH((CUADRO!J$4&amp;$E457),'Hoja de Trabajo para listado'!$CD$151:$DC$151,0)),0)</f>
        <v>0</v>
      </c>
      <c r="K457" s="243">
        <f ca="1">+IFERROR(INDEX('Hoja de Trabajo para listado'!$A$155:$Z$1048576,MATCH($A457,'Hoja de Trabajo para listado'!$A$155:$A$1048576,0),MATCH((CUADRO!K$4&amp;$E457),'Hoja de Trabajo para listado'!$A$151:$Z$151,0)),0)+IFERROR(INDEX('Hoja de Trabajo para listado'!$AB$155:$BA$1048576,MATCH($A457,'Hoja de Trabajo para listado'!$AB$155:$AB$1048576,0),MATCH((CUADRO!K$4&amp;$E457),'Hoja de Trabajo para listado'!$AB$151:$BA$151,0)),0)+IFERROR(INDEX('Hoja de Trabajo para listado'!$BC$155:$CB$1048576,MATCH($A457,'Hoja de Trabajo para listado'!$BC$155:$BC$1048576,0),MATCH((CUADRO!K$4&amp;$E457),'Hoja de Trabajo para listado'!$BC$151:$CB$151,0)),0)+IFERROR(INDEX('Hoja de Trabajo para listado'!$DE$153:$DG$274,MATCH($A457,'Hoja de Trabajo para listado'!$DE$153:$DE$1048576,0),MATCH((CUADRO!K$4&amp;$E457),'Hoja de Trabajo para listado'!$DE$151:$DG$151,0)),0)+IFERROR(INDEX('Hoja de Trabajo para listado'!$CD$155:$DC$1048576,MATCH($A457,'Hoja de Trabajo para listado'!$CD$155:$CD$1048576,0),MATCH((CUADRO!K$4&amp;$E457),'Hoja de Trabajo para listado'!$CD$151:$DC$151,0)),0)</f>
        <v>0</v>
      </c>
      <c r="L457" s="243">
        <f ca="1">+IFERROR(INDEX('Hoja de Trabajo para listado'!$A$155:$Z$1048576,MATCH($A457,'Hoja de Trabajo para listado'!$A$155:$A$1048576,0),MATCH((CUADRO!L$4&amp;$E457),'Hoja de Trabajo para listado'!$A$151:$Z$151,0)),0)+IFERROR(INDEX('Hoja de Trabajo para listado'!$AB$155:$BA$1048576,MATCH($A457,'Hoja de Trabajo para listado'!$AB$155:$AB$1048576,0),MATCH((CUADRO!L$4&amp;$E457),'Hoja de Trabajo para listado'!$AB$151:$BA$151,0)),0)+IFERROR(INDEX('Hoja de Trabajo para listado'!$BC$155:$CB$1048576,MATCH($A457,'Hoja de Trabajo para listado'!$BC$155:$BC$1048576,0),MATCH((CUADRO!L$4&amp;$E457),'Hoja de Trabajo para listado'!$BC$151:$CB$151,0)),0)+IFERROR(INDEX('Hoja de Trabajo para listado'!$DE$153:$DG$274,MATCH($A457,'Hoja de Trabajo para listado'!$DE$153:$DE$1048576,0),MATCH((CUADRO!L$4&amp;$E457),'Hoja de Trabajo para listado'!$DE$151:$DG$151,0)),0)+IFERROR(INDEX('Hoja de Trabajo para listado'!$CD$155:$DC$1048576,MATCH($A457,'Hoja de Trabajo para listado'!$CD$155:$CD$1048576,0),MATCH((CUADRO!L$4&amp;$E457),'Hoja de Trabajo para listado'!$CD$151:$DC$151,0)),0)</f>
        <v>0</v>
      </c>
      <c r="M457" s="243">
        <f ca="1">+IFERROR(INDEX('Hoja de Trabajo para listado'!$A$155:$Z$1048576,MATCH($A457,'Hoja de Trabajo para listado'!$A$155:$A$1048576,0),MATCH((CUADRO!M$4&amp;$E457),'Hoja de Trabajo para listado'!$A$151:$Z$151,0)),0)+IFERROR(INDEX('Hoja de Trabajo para listado'!$AB$155:$BA$1048576,MATCH($A457,'Hoja de Trabajo para listado'!$AB$155:$AB$1048576,0),MATCH((CUADRO!M$4&amp;$E457),'Hoja de Trabajo para listado'!$AB$151:$BA$151,0)),0)+IFERROR(INDEX('Hoja de Trabajo para listado'!$BC$155:$CB$1048576,MATCH($A457,'Hoja de Trabajo para listado'!$BC$155:$BC$1048576,0),MATCH((CUADRO!M$4&amp;$E457),'Hoja de Trabajo para listado'!$BC$151:$CB$151,0)),0)+IFERROR(INDEX('Hoja de Trabajo para listado'!$DE$153:$DG$274,MATCH($A457,'Hoja de Trabajo para listado'!$DE$153:$DE$1048576,0),MATCH((CUADRO!M$4&amp;$E457),'Hoja de Trabajo para listado'!$DE$151:$DG$151,0)),0)+IFERROR(INDEX('Hoja de Trabajo para listado'!$CD$155:$DC$1048576,MATCH($A457,'Hoja de Trabajo para listado'!$CD$155:$CD$1048576,0),MATCH((CUADRO!M$4&amp;$E457),'Hoja de Trabajo para listado'!$CD$151:$DC$151,0)),0)</f>
        <v>0</v>
      </c>
      <c r="N457" s="243">
        <f ca="1">+IFERROR(INDEX('Hoja de Trabajo para listado'!$A$155:$Z$1048576,MATCH($A457,'Hoja de Trabajo para listado'!$A$155:$A$1048576,0),MATCH((CUADRO!N$4&amp;$E457),'Hoja de Trabajo para listado'!$A$151:$Z$151,0)),0)+IFERROR(INDEX('Hoja de Trabajo para listado'!$AB$155:$BA$1048576,MATCH($A457,'Hoja de Trabajo para listado'!$AB$155:$AB$1048576,0),MATCH((CUADRO!N$4&amp;$E457),'Hoja de Trabajo para listado'!$AB$151:$BA$151,0)),0)+IFERROR(INDEX('Hoja de Trabajo para listado'!$BC$155:$CB$1048576,MATCH($A457,'Hoja de Trabajo para listado'!$BC$155:$BC$1048576,0),MATCH((CUADRO!N$4&amp;$E457),'Hoja de Trabajo para listado'!$BC$151:$CB$151,0)),0)+IFERROR(INDEX('Hoja de Trabajo para listado'!$DE$153:$DG$274,MATCH($A457,'Hoja de Trabajo para listado'!$DE$153:$DE$1048576,0),MATCH((CUADRO!N$4&amp;$E457),'Hoja de Trabajo para listado'!$DE$151:$DG$151,0)),0)+IFERROR(INDEX('Hoja de Trabajo para listado'!$CD$155:$DC$1048576,MATCH($A457,'Hoja de Trabajo para listado'!$CD$155:$CD$1048576,0),MATCH((CUADRO!N$4&amp;$E457),'Hoja de Trabajo para listado'!$CD$151:$DC$151,0)),0)</f>
        <v>0</v>
      </c>
      <c r="O457" s="243">
        <f ca="1">+IFERROR(INDEX('Hoja de Trabajo para listado'!$A$155:$Z$1048576,MATCH($A457,'Hoja de Trabajo para listado'!$A$155:$A$1048576,0),MATCH((CUADRO!O$4&amp;$E457),'Hoja de Trabajo para listado'!$A$151:$Z$151,0)),0)+IFERROR(INDEX('Hoja de Trabajo para listado'!$AB$155:$BA$1048576,MATCH($A457,'Hoja de Trabajo para listado'!$AB$155:$AB$1048576,0),MATCH((CUADRO!O$4&amp;$E457),'Hoja de Trabajo para listado'!$AB$151:$BA$151,0)),0)+IFERROR(INDEX('Hoja de Trabajo para listado'!$BC$155:$CB$1048576,MATCH($A457,'Hoja de Trabajo para listado'!$BC$155:$BC$1048576,0),MATCH((CUADRO!O$4&amp;$E457),'Hoja de Trabajo para listado'!$BC$151:$CB$151,0)),0)+IFERROR(INDEX('Hoja de Trabajo para listado'!$DE$153:$DG$274,MATCH($A457,'Hoja de Trabajo para listado'!$DE$153:$DE$1048576,0),MATCH((CUADRO!O$4&amp;$E457),'Hoja de Trabajo para listado'!$DE$151:$DG$151,0)),0)+IFERROR(INDEX('Hoja de Trabajo para listado'!$CD$155:$DC$1048576,MATCH($A457,'Hoja de Trabajo para listado'!$CD$155:$CD$1048576,0),MATCH((CUADRO!O$4&amp;$E457),'Hoja de Trabajo para listado'!$CD$151:$DC$151,0)),0)</f>
        <v>0</v>
      </c>
      <c r="P457" s="243">
        <f ca="1">+IFERROR(INDEX('Hoja de Trabajo para listado'!$A$155:$Z$1048576,MATCH($A457,'Hoja de Trabajo para listado'!$A$155:$A$1048576,0),MATCH((CUADRO!P$4&amp;$E457),'Hoja de Trabajo para listado'!$A$151:$Z$151,0)),0)+IFERROR(INDEX('Hoja de Trabajo para listado'!$AB$155:$BA$1048576,MATCH($A457,'Hoja de Trabajo para listado'!$AB$155:$AB$1048576,0),MATCH((CUADRO!P$4&amp;$E457),'Hoja de Trabajo para listado'!$AB$151:$BA$151,0)),0)+IFERROR(INDEX('Hoja de Trabajo para listado'!$BC$155:$CB$1048576,MATCH($A457,'Hoja de Trabajo para listado'!$BC$155:$BC$1048576,0),MATCH((CUADRO!P$4&amp;$E457),'Hoja de Trabajo para listado'!$BC$151:$CB$151,0)),0)+IFERROR(INDEX('Hoja de Trabajo para listado'!$DE$153:$DG$274,MATCH($A457,'Hoja de Trabajo para listado'!$DE$153:$DE$1048576,0),MATCH((CUADRO!P$4&amp;$E457),'Hoja de Trabajo para listado'!$DE$151:$DG$151,0)),0)+IFERROR(INDEX('Hoja de Trabajo para listado'!$CD$155:$DC$1048576,MATCH($A457,'Hoja de Trabajo para listado'!$CD$155:$CD$1048576,0),MATCH((CUADRO!P$4&amp;$E457),'Hoja de Trabajo para listado'!$CD$151:$DC$151,0)),0)</f>
        <v>0</v>
      </c>
      <c r="Q457" s="243">
        <f ca="1">+IFERROR(INDEX('Hoja de Trabajo para listado'!$A$155:$Z$1048576,MATCH($A457,'Hoja de Trabajo para listado'!$A$155:$A$1048576,0),MATCH((CUADRO!Q$4&amp;$E457),'Hoja de Trabajo para listado'!$A$151:$Z$151,0)),0)+IFERROR(INDEX('Hoja de Trabajo para listado'!$AB$155:$BA$1048576,MATCH($A457,'Hoja de Trabajo para listado'!$AB$155:$AB$1048576,0),MATCH((CUADRO!Q$4&amp;$E457),'Hoja de Trabajo para listado'!$AB$151:$BA$151,0)),0)+IFERROR(INDEX('Hoja de Trabajo para listado'!$BC$155:$CB$1048576,MATCH($A457,'Hoja de Trabajo para listado'!$BC$155:$BC$1048576,0),MATCH((CUADRO!Q$4&amp;$E457),'Hoja de Trabajo para listado'!$BC$151:$CB$151,0)),0)+IFERROR(INDEX('Hoja de Trabajo para listado'!$DE$153:$DG$274,MATCH($A457,'Hoja de Trabajo para listado'!$DE$153:$DE$1048576,0),MATCH((CUADRO!Q$4&amp;$E457),'Hoja de Trabajo para listado'!$DE$151:$DG$151,0)),0)+IFERROR(INDEX('Hoja de Trabajo para listado'!$CD$155:$DC$1048576,MATCH($A457,'Hoja de Trabajo para listado'!$CD$155:$CD$1048576,0),MATCH((CUADRO!Q$4&amp;$E457),'Hoja de Trabajo para listado'!$CD$151:$DC$151,0)),0)</f>
        <v>0</v>
      </c>
      <c r="R457" s="243">
        <f t="shared" ref="R457:R520" ca="1" si="21">+SUM(F457:Q457)</f>
        <v>0</v>
      </c>
      <c r="S457" s="249"/>
      <c r="T457" s="243">
        <f ca="1">+T458</f>
        <v>0</v>
      </c>
      <c r="U457" s="242">
        <f t="shared" ref="U457:U520" si="22">+IF(E457="Débitos",1,2)</f>
        <v>1</v>
      </c>
      <c r="V457" s="333" t="str">
        <f>+VLOOKUP(A457,bd_lista!$A$3:$E$592,5,FALSE)</f>
        <v>Gobiernos Autonomos Municipales</v>
      </c>
      <c r="W457" s="387" t="str">
        <f>+V457</f>
        <v>Gobiernos Autonomos Municipales</v>
      </c>
      <c r="X457" s="242">
        <f>+VLOOKUP(A457,[4]Sheet1!$A$13:$D$744,4,FALSE)</f>
        <v>0</v>
      </c>
      <c r="Y457" s="242" t="e">
        <f>+VLOOKUP(X457,bd_lista!$A$3:$C$592,3,FALSE)</f>
        <v>#N/A</v>
      </c>
      <c r="Z457" s="294">
        <f>+X457</f>
        <v>0</v>
      </c>
      <c r="AA457" s="295" t="e">
        <f>+Y457</f>
        <v>#N/A</v>
      </c>
    </row>
    <row r="458" spans="1:27" customFormat="1" ht="27" hidden="1" customHeight="1">
      <c r="A458" s="32">
        <v>1109</v>
      </c>
      <c r="B458" s="393"/>
      <c r="C458" s="247" t="str">
        <f>+VLOOKUP(A458,bd_lista!$A$3:$C$592,3,FALSE)</f>
        <v>Gobierno Autónomo Municipal de Icla</v>
      </c>
      <c r="D458" s="390"/>
      <c r="E458" s="244" t="s">
        <v>1305</v>
      </c>
      <c r="F458" s="243">
        <f ca="1">+IFERROR(INDEX('Hoja de Trabajo para listado'!$A$155:$Z$1048576,MATCH($A458,'Hoja de Trabajo para listado'!$A$155:$A$1048576,0),MATCH((CUADRO!F$4&amp;$E458),'Hoja de Trabajo para listado'!$A$151:$Z$151,0)),0)+IFERROR(INDEX('Hoja de Trabajo para listado'!$AB$155:$BA$1048576,MATCH($A458,'Hoja de Trabajo para listado'!$AB$155:$AB$1048576,0),MATCH((CUADRO!F$4&amp;$E458),'Hoja de Trabajo para listado'!$AB$151:$BA$151,0)),0)+IFERROR(INDEX('Hoja de Trabajo para listado'!$BC$155:$CB$1048576,MATCH($A458,'Hoja de Trabajo para listado'!$BC$155:$BC$1048576,0),MATCH((CUADRO!F$4&amp;$E458),'Hoja de Trabajo para listado'!$BC$151:$CB$151,0)),0)+IFERROR(INDEX('Hoja de Trabajo para listado'!$DE$153:$DG$274,MATCH($A458,'Hoja de Trabajo para listado'!$DE$153:$DE$1048576,0),MATCH((CUADRO!F$4&amp;$E458),'Hoja de Trabajo para listado'!$DE$151:$DG$151,0)),0)+IFERROR(INDEX('Hoja de Trabajo para listado'!$CD$155:$DC$1048576,MATCH($A458,'Hoja de Trabajo para listado'!$CD$155:$CD$1048576,0),MATCH((CUADRO!F$4&amp;$E458),'Hoja de Trabajo para listado'!$CD$151:$DC$151,0)),0)</f>
        <v>0</v>
      </c>
      <c r="G458" s="243">
        <f ca="1">+IFERROR(INDEX('Hoja de Trabajo para listado'!$A$155:$Z$1048576,MATCH($A458,'Hoja de Trabajo para listado'!$A$155:$A$1048576,0),MATCH((CUADRO!G$4&amp;$E458),'Hoja de Trabajo para listado'!$A$151:$Z$151,0)),0)+IFERROR(INDEX('Hoja de Trabajo para listado'!$AB$155:$BA$1048576,MATCH($A458,'Hoja de Trabajo para listado'!$AB$155:$AB$1048576,0),MATCH((CUADRO!G$4&amp;$E458),'Hoja de Trabajo para listado'!$AB$151:$BA$151,0)),0)+IFERROR(INDEX('Hoja de Trabajo para listado'!$BC$155:$CB$1048576,MATCH($A458,'Hoja de Trabajo para listado'!$BC$155:$BC$1048576,0),MATCH((CUADRO!G$4&amp;$E458),'Hoja de Trabajo para listado'!$BC$151:$CB$151,0)),0)+IFERROR(INDEX('Hoja de Trabajo para listado'!$DE$153:$DG$274,MATCH($A458,'Hoja de Trabajo para listado'!$DE$153:$DE$1048576,0),MATCH((CUADRO!G$4&amp;$E458),'Hoja de Trabajo para listado'!$DE$151:$DG$151,0)),0)+IFERROR(INDEX('Hoja de Trabajo para listado'!$CD$155:$DC$1048576,MATCH($A458,'Hoja de Trabajo para listado'!$CD$155:$CD$1048576,0),MATCH((CUADRO!G$4&amp;$E458),'Hoja de Trabajo para listado'!$CD$151:$DC$151,0)),0)</f>
        <v>0</v>
      </c>
      <c r="H458" s="243">
        <f ca="1">+IFERROR(INDEX('Hoja de Trabajo para listado'!$A$155:$Z$1048576,MATCH($A458,'Hoja de Trabajo para listado'!$A$155:$A$1048576,0),MATCH((CUADRO!H$4&amp;$E458),'Hoja de Trabajo para listado'!$A$151:$Z$151,0)),0)+IFERROR(INDEX('Hoja de Trabajo para listado'!$AB$155:$BA$1048576,MATCH($A458,'Hoja de Trabajo para listado'!$AB$155:$AB$1048576,0),MATCH((CUADRO!H$4&amp;$E458),'Hoja de Trabajo para listado'!$AB$151:$BA$151,0)),0)+IFERROR(INDEX('Hoja de Trabajo para listado'!$BC$155:$CB$1048576,MATCH($A458,'Hoja de Trabajo para listado'!$BC$155:$BC$1048576,0),MATCH((CUADRO!H$4&amp;$E458),'Hoja de Trabajo para listado'!$BC$151:$CB$151,0)),0)+IFERROR(INDEX('Hoja de Trabajo para listado'!$DE$153:$DG$274,MATCH($A458,'Hoja de Trabajo para listado'!$DE$153:$DE$1048576,0),MATCH((CUADRO!H$4&amp;$E458),'Hoja de Trabajo para listado'!$DE$151:$DG$151,0)),0)+IFERROR(INDEX('Hoja de Trabajo para listado'!$CD$155:$DC$1048576,MATCH($A458,'Hoja de Trabajo para listado'!$CD$155:$CD$1048576,0),MATCH((CUADRO!H$4&amp;$E458),'Hoja de Trabajo para listado'!$CD$151:$DC$151,0)),0)</f>
        <v>0</v>
      </c>
      <c r="I458" s="243">
        <f ca="1">+IFERROR(INDEX('Hoja de Trabajo para listado'!$A$155:$Z$1048576,MATCH($A458,'Hoja de Trabajo para listado'!$A$155:$A$1048576,0),MATCH((CUADRO!I$4&amp;$E458),'Hoja de Trabajo para listado'!$A$151:$Z$151,0)),0)+IFERROR(INDEX('Hoja de Trabajo para listado'!$AB$155:$BA$1048576,MATCH($A458,'Hoja de Trabajo para listado'!$AB$155:$AB$1048576,0),MATCH((CUADRO!I$4&amp;$E458),'Hoja de Trabajo para listado'!$AB$151:$BA$151,0)),0)+IFERROR(INDEX('Hoja de Trabajo para listado'!$BC$155:$CB$1048576,MATCH($A458,'Hoja de Trabajo para listado'!$BC$155:$BC$1048576,0),MATCH((CUADRO!I$4&amp;$E458),'Hoja de Trabajo para listado'!$BC$151:$CB$151,0)),0)+IFERROR(INDEX('Hoja de Trabajo para listado'!$DE$153:$DG$274,MATCH($A458,'Hoja de Trabajo para listado'!$DE$153:$DE$1048576,0),MATCH((CUADRO!I$4&amp;$E458),'Hoja de Trabajo para listado'!$DE$151:$DG$151,0)),0)+IFERROR(INDEX('Hoja de Trabajo para listado'!$CD$155:$DC$1048576,MATCH($A458,'Hoja de Trabajo para listado'!$CD$155:$CD$1048576,0),MATCH((CUADRO!I$4&amp;$E458),'Hoja de Trabajo para listado'!$CD$151:$DC$151,0)),0)</f>
        <v>0</v>
      </c>
      <c r="J458" s="243">
        <f ca="1">+IFERROR(INDEX('Hoja de Trabajo para listado'!$A$155:$Z$1048576,MATCH($A458,'Hoja de Trabajo para listado'!$A$155:$A$1048576,0),MATCH((CUADRO!J$4&amp;$E458),'Hoja de Trabajo para listado'!$A$151:$Z$151,0)),0)+IFERROR(INDEX('Hoja de Trabajo para listado'!$AB$155:$BA$1048576,MATCH($A458,'Hoja de Trabajo para listado'!$AB$155:$AB$1048576,0),MATCH((CUADRO!J$4&amp;$E458),'Hoja de Trabajo para listado'!$AB$151:$BA$151,0)),0)+IFERROR(INDEX('Hoja de Trabajo para listado'!$BC$155:$CB$1048576,MATCH($A458,'Hoja de Trabajo para listado'!$BC$155:$BC$1048576,0),MATCH((CUADRO!J$4&amp;$E458),'Hoja de Trabajo para listado'!$BC$151:$CB$151,0)),0)+IFERROR(INDEX('Hoja de Trabajo para listado'!$DE$153:$DG$274,MATCH($A458,'Hoja de Trabajo para listado'!$DE$153:$DE$1048576,0),MATCH((CUADRO!J$4&amp;$E458),'Hoja de Trabajo para listado'!$DE$151:$DG$151,0)),0)+IFERROR(INDEX('Hoja de Trabajo para listado'!$CD$155:$DC$1048576,MATCH($A458,'Hoja de Trabajo para listado'!$CD$155:$CD$1048576,0),MATCH((CUADRO!J$4&amp;$E458),'Hoja de Trabajo para listado'!$CD$151:$DC$151,0)),0)</f>
        <v>0</v>
      </c>
      <c r="K458" s="243">
        <f ca="1">+IFERROR(INDEX('Hoja de Trabajo para listado'!$A$155:$Z$1048576,MATCH($A458,'Hoja de Trabajo para listado'!$A$155:$A$1048576,0),MATCH((CUADRO!K$4&amp;$E458),'Hoja de Trabajo para listado'!$A$151:$Z$151,0)),0)+IFERROR(INDEX('Hoja de Trabajo para listado'!$AB$155:$BA$1048576,MATCH($A458,'Hoja de Trabajo para listado'!$AB$155:$AB$1048576,0),MATCH((CUADRO!K$4&amp;$E458),'Hoja de Trabajo para listado'!$AB$151:$BA$151,0)),0)+IFERROR(INDEX('Hoja de Trabajo para listado'!$BC$155:$CB$1048576,MATCH($A458,'Hoja de Trabajo para listado'!$BC$155:$BC$1048576,0),MATCH((CUADRO!K$4&amp;$E458),'Hoja de Trabajo para listado'!$BC$151:$CB$151,0)),0)+IFERROR(INDEX('Hoja de Trabajo para listado'!$DE$153:$DG$274,MATCH($A458,'Hoja de Trabajo para listado'!$DE$153:$DE$1048576,0),MATCH((CUADRO!K$4&amp;$E458),'Hoja de Trabajo para listado'!$DE$151:$DG$151,0)),0)+IFERROR(INDEX('Hoja de Trabajo para listado'!$CD$155:$DC$1048576,MATCH($A458,'Hoja de Trabajo para listado'!$CD$155:$CD$1048576,0),MATCH((CUADRO!K$4&amp;$E458),'Hoja de Trabajo para listado'!$CD$151:$DC$151,0)),0)</f>
        <v>0</v>
      </c>
      <c r="L458" s="243">
        <f ca="1">+IFERROR(INDEX('Hoja de Trabajo para listado'!$A$155:$Z$1048576,MATCH($A458,'Hoja de Trabajo para listado'!$A$155:$A$1048576,0),MATCH((CUADRO!L$4&amp;$E458),'Hoja de Trabajo para listado'!$A$151:$Z$151,0)),0)+IFERROR(INDEX('Hoja de Trabajo para listado'!$AB$155:$BA$1048576,MATCH($A458,'Hoja de Trabajo para listado'!$AB$155:$AB$1048576,0),MATCH((CUADRO!L$4&amp;$E458),'Hoja de Trabajo para listado'!$AB$151:$BA$151,0)),0)+IFERROR(INDEX('Hoja de Trabajo para listado'!$BC$155:$CB$1048576,MATCH($A458,'Hoja de Trabajo para listado'!$BC$155:$BC$1048576,0),MATCH((CUADRO!L$4&amp;$E458),'Hoja de Trabajo para listado'!$BC$151:$CB$151,0)),0)+IFERROR(INDEX('Hoja de Trabajo para listado'!$DE$153:$DG$274,MATCH($A458,'Hoja de Trabajo para listado'!$DE$153:$DE$1048576,0),MATCH((CUADRO!L$4&amp;$E458),'Hoja de Trabajo para listado'!$DE$151:$DG$151,0)),0)+IFERROR(INDEX('Hoja de Trabajo para listado'!$CD$155:$DC$1048576,MATCH($A458,'Hoja de Trabajo para listado'!$CD$155:$CD$1048576,0),MATCH((CUADRO!L$4&amp;$E458),'Hoja de Trabajo para listado'!$CD$151:$DC$151,0)),0)</f>
        <v>0</v>
      </c>
      <c r="M458" s="243">
        <f ca="1">+IFERROR(INDEX('Hoja de Trabajo para listado'!$A$155:$Z$1048576,MATCH($A458,'Hoja de Trabajo para listado'!$A$155:$A$1048576,0),MATCH((CUADRO!M$4&amp;$E458),'Hoja de Trabajo para listado'!$A$151:$Z$151,0)),0)+IFERROR(INDEX('Hoja de Trabajo para listado'!$AB$155:$BA$1048576,MATCH($A458,'Hoja de Trabajo para listado'!$AB$155:$AB$1048576,0),MATCH((CUADRO!M$4&amp;$E458),'Hoja de Trabajo para listado'!$AB$151:$BA$151,0)),0)+IFERROR(INDEX('Hoja de Trabajo para listado'!$BC$155:$CB$1048576,MATCH($A458,'Hoja de Trabajo para listado'!$BC$155:$BC$1048576,0),MATCH((CUADRO!M$4&amp;$E458),'Hoja de Trabajo para listado'!$BC$151:$CB$151,0)),0)+IFERROR(INDEX('Hoja de Trabajo para listado'!$DE$153:$DG$274,MATCH($A458,'Hoja de Trabajo para listado'!$DE$153:$DE$1048576,0),MATCH((CUADRO!M$4&amp;$E458),'Hoja de Trabajo para listado'!$DE$151:$DG$151,0)),0)+IFERROR(INDEX('Hoja de Trabajo para listado'!$CD$155:$DC$1048576,MATCH($A458,'Hoja de Trabajo para listado'!$CD$155:$CD$1048576,0),MATCH((CUADRO!M$4&amp;$E458),'Hoja de Trabajo para listado'!$CD$151:$DC$151,0)),0)</f>
        <v>0</v>
      </c>
      <c r="N458" s="243">
        <f ca="1">+IFERROR(INDEX('Hoja de Trabajo para listado'!$A$155:$Z$1048576,MATCH($A458,'Hoja de Trabajo para listado'!$A$155:$A$1048576,0),MATCH((CUADRO!N$4&amp;$E458),'Hoja de Trabajo para listado'!$A$151:$Z$151,0)),0)+IFERROR(INDEX('Hoja de Trabajo para listado'!$AB$155:$BA$1048576,MATCH($A458,'Hoja de Trabajo para listado'!$AB$155:$AB$1048576,0),MATCH((CUADRO!N$4&amp;$E458),'Hoja de Trabajo para listado'!$AB$151:$BA$151,0)),0)+IFERROR(INDEX('Hoja de Trabajo para listado'!$BC$155:$CB$1048576,MATCH($A458,'Hoja de Trabajo para listado'!$BC$155:$BC$1048576,0),MATCH((CUADRO!N$4&amp;$E458),'Hoja de Trabajo para listado'!$BC$151:$CB$151,0)),0)+IFERROR(INDEX('Hoja de Trabajo para listado'!$DE$153:$DG$274,MATCH($A458,'Hoja de Trabajo para listado'!$DE$153:$DE$1048576,0),MATCH((CUADRO!N$4&amp;$E458),'Hoja de Trabajo para listado'!$DE$151:$DG$151,0)),0)+IFERROR(INDEX('Hoja de Trabajo para listado'!$CD$155:$DC$1048576,MATCH($A458,'Hoja de Trabajo para listado'!$CD$155:$CD$1048576,0),MATCH((CUADRO!N$4&amp;$E458),'Hoja de Trabajo para listado'!$CD$151:$DC$151,0)),0)</f>
        <v>0</v>
      </c>
      <c r="O458" s="243">
        <f ca="1">+IFERROR(INDEX('Hoja de Trabajo para listado'!$A$155:$Z$1048576,MATCH($A458,'Hoja de Trabajo para listado'!$A$155:$A$1048576,0),MATCH((CUADRO!O$4&amp;$E458),'Hoja de Trabajo para listado'!$A$151:$Z$151,0)),0)+IFERROR(INDEX('Hoja de Trabajo para listado'!$AB$155:$BA$1048576,MATCH($A458,'Hoja de Trabajo para listado'!$AB$155:$AB$1048576,0),MATCH((CUADRO!O$4&amp;$E458),'Hoja de Trabajo para listado'!$AB$151:$BA$151,0)),0)+IFERROR(INDEX('Hoja de Trabajo para listado'!$BC$155:$CB$1048576,MATCH($A458,'Hoja de Trabajo para listado'!$BC$155:$BC$1048576,0),MATCH((CUADRO!O$4&amp;$E458),'Hoja de Trabajo para listado'!$BC$151:$CB$151,0)),0)+IFERROR(INDEX('Hoja de Trabajo para listado'!$DE$153:$DG$274,MATCH($A458,'Hoja de Trabajo para listado'!$DE$153:$DE$1048576,0),MATCH((CUADRO!O$4&amp;$E458),'Hoja de Trabajo para listado'!$DE$151:$DG$151,0)),0)+IFERROR(INDEX('Hoja de Trabajo para listado'!$CD$155:$DC$1048576,MATCH($A458,'Hoja de Trabajo para listado'!$CD$155:$CD$1048576,0),MATCH((CUADRO!O$4&amp;$E458),'Hoja de Trabajo para listado'!$CD$151:$DC$151,0)),0)</f>
        <v>0</v>
      </c>
      <c r="P458" s="243">
        <f ca="1">+IFERROR(INDEX('Hoja de Trabajo para listado'!$A$155:$Z$1048576,MATCH($A458,'Hoja de Trabajo para listado'!$A$155:$A$1048576,0),MATCH((CUADRO!P$4&amp;$E458),'Hoja de Trabajo para listado'!$A$151:$Z$151,0)),0)+IFERROR(INDEX('Hoja de Trabajo para listado'!$AB$155:$BA$1048576,MATCH($A458,'Hoja de Trabajo para listado'!$AB$155:$AB$1048576,0),MATCH((CUADRO!P$4&amp;$E458),'Hoja de Trabajo para listado'!$AB$151:$BA$151,0)),0)+IFERROR(INDEX('Hoja de Trabajo para listado'!$BC$155:$CB$1048576,MATCH($A458,'Hoja de Trabajo para listado'!$BC$155:$BC$1048576,0),MATCH((CUADRO!P$4&amp;$E458),'Hoja de Trabajo para listado'!$BC$151:$CB$151,0)),0)+IFERROR(INDEX('Hoja de Trabajo para listado'!$DE$153:$DG$274,MATCH($A458,'Hoja de Trabajo para listado'!$DE$153:$DE$1048576,0),MATCH((CUADRO!P$4&amp;$E458),'Hoja de Trabajo para listado'!$DE$151:$DG$151,0)),0)+IFERROR(INDEX('Hoja de Trabajo para listado'!$CD$155:$DC$1048576,MATCH($A458,'Hoja de Trabajo para listado'!$CD$155:$CD$1048576,0),MATCH((CUADRO!P$4&amp;$E458),'Hoja de Trabajo para listado'!$CD$151:$DC$151,0)),0)</f>
        <v>0</v>
      </c>
      <c r="Q458" s="243">
        <f ca="1">+IFERROR(INDEX('Hoja de Trabajo para listado'!$A$155:$Z$1048576,MATCH($A458,'Hoja de Trabajo para listado'!$A$155:$A$1048576,0),MATCH((CUADRO!Q$4&amp;$E458),'Hoja de Trabajo para listado'!$A$151:$Z$151,0)),0)+IFERROR(INDEX('Hoja de Trabajo para listado'!$AB$155:$BA$1048576,MATCH($A458,'Hoja de Trabajo para listado'!$AB$155:$AB$1048576,0),MATCH((CUADRO!Q$4&amp;$E458),'Hoja de Trabajo para listado'!$AB$151:$BA$151,0)),0)+IFERROR(INDEX('Hoja de Trabajo para listado'!$BC$155:$CB$1048576,MATCH($A458,'Hoja de Trabajo para listado'!$BC$155:$BC$1048576,0),MATCH((CUADRO!Q$4&amp;$E458),'Hoja de Trabajo para listado'!$BC$151:$CB$151,0)),0)+IFERROR(INDEX('Hoja de Trabajo para listado'!$DE$153:$DG$274,MATCH($A458,'Hoja de Trabajo para listado'!$DE$153:$DE$1048576,0),MATCH((CUADRO!Q$4&amp;$E458),'Hoja de Trabajo para listado'!$DE$151:$DG$151,0)),0)+IFERROR(INDEX('Hoja de Trabajo para listado'!$CD$155:$DC$1048576,MATCH($A458,'Hoja de Trabajo para listado'!$CD$155:$CD$1048576,0),MATCH((CUADRO!Q$4&amp;$E458),'Hoja de Trabajo para listado'!$CD$151:$DC$151,0)),0)</f>
        <v>0</v>
      </c>
      <c r="R458" s="243">
        <f t="shared" ca="1" si="21"/>
        <v>0</v>
      </c>
      <c r="S458" s="249">
        <f ca="1">+R457+R458</f>
        <v>0</v>
      </c>
      <c r="T458" s="243">
        <f ca="1">+S458</f>
        <v>0</v>
      </c>
      <c r="U458" s="242">
        <f t="shared" si="22"/>
        <v>2</v>
      </c>
      <c r="V458" s="333" t="str">
        <f>+VLOOKUP(A458,bd_lista!$A$3:$E$592,5,FALSE)</f>
        <v>Gobiernos Autonomos Municipales</v>
      </c>
      <c r="W458" s="388"/>
      <c r="X458" s="242">
        <f>+VLOOKUP(A458,[4]Sheet1!$A$13:$D$744,4,FALSE)</f>
        <v>0</v>
      </c>
      <c r="Y458" s="242" t="e">
        <f>+VLOOKUP(X458,bd_lista!$A$3:$C$592,3,FALSE)</f>
        <v>#N/A</v>
      </c>
      <c r="Z458" s="292"/>
      <c r="AA458" s="293"/>
    </row>
    <row r="459" spans="1:27" customFormat="1" ht="15" hidden="1" customHeight="1">
      <c r="A459" s="32">
        <v>1110</v>
      </c>
      <c r="B459" s="392">
        <f>+A459</f>
        <v>1110</v>
      </c>
      <c r="C459" s="247" t="str">
        <f>+VLOOKUP(A459,bd_lista!$A$3:$C$592,3,FALSE)</f>
        <v>Gobierno Autónomo Municipal de Padilla</v>
      </c>
      <c r="D459" s="389" t="str">
        <f>+C459</f>
        <v>Gobierno Autónomo Municipal de Padilla</v>
      </c>
      <c r="E459" s="242" t="s">
        <v>1304</v>
      </c>
      <c r="F459" s="243">
        <f ca="1">+IFERROR(INDEX('Hoja de Trabajo para listado'!$A$155:$Z$1048576,MATCH($A459,'Hoja de Trabajo para listado'!$A$155:$A$1048576,0),MATCH((CUADRO!F$4&amp;$E459),'Hoja de Trabajo para listado'!$A$151:$Z$151,0)),0)+IFERROR(INDEX('Hoja de Trabajo para listado'!$AB$155:$BA$1048576,MATCH($A459,'Hoja de Trabajo para listado'!$AB$155:$AB$1048576,0),MATCH((CUADRO!F$4&amp;$E459),'Hoja de Trabajo para listado'!$AB$151:$BA$151,0)),0)+IFERROR(INDEX('Hoja de Trabajo para listado'!$BC$155:$CB$1048576,MATCH($A459,'Hoja de Trabajo para listado'!$BC$155:$BC$1048576,0),MATCH((CUADRO!F$4&amp;$E459),'Hoja de Trabajo para listado'!$BC$151:$CB$151,0)),0)+IFERROR(INDEX('Hoja de Trabajo para listado'!$DE$153:$DG$274,MATCH($A459,'Hoja de Trabajo para listado'!$DE$153:$DE$1048576,0),MATCH((CUADRO!F$4&amp;$E459),'Hoja de Trabajo para listado'!$DE$151:$DG$151,0)),0)+IFERROR(INDEX('Hoja de Trabajo para listado'!$CD$155:$DC$1048576,MATCH($A459,'Hoja de Trabajo para listado'!$CD$155:$CD$1048576,0),MATCH((CUADRO!F$4&amp;$E459),'Hoja de Trabajo para listado'!$CD$151:$DC$151,0)),0)</f>
        <v>0</v>
      </c>
      <c r="G459" s="243">
        <f ca="1">+IFERROR(INDEX('Hoja de Trabajo para listado'!$A$155:$Z$1048576,MATCH($A459,'Hoja de Trabajo para listado'!$A$155:$A$1048576,0),MATCH((CUADRO!G$4&amp;$E459),'Hoja de Trabajo para listado'!$A$151:$Z$151,0)),0)+IFERROR(INDEX('Hoja de Trabajo para listado'!$AB$155:$BA$1048576,MATCH($A459,'Hoja de Trabajo para listado'!$AB$155:$AB$1048576,0),MATCH((CUADRO!G$4&amp;$E459),'Hoja de Trabajo para listado'!$AB$151:$BA$151,0)),0)+IFERROR(INDEX('Hoja de Trabajo para listado'!$BC$155:$CB$1048576,MATCH($A459,'Hoja de Trabajo para listado'!$BC$155:$BC$1048576,0),MATCH((CUADRO!G$4&amp;$E459),'Hoja de Trabajo para listado'!$BC$151:$CB$151,0)),0)+IFERROR(INDEX('Hoja de Trabajo para listado'!$DE$153:$DG$274,MATCH($A459,'Hoja de Trabajo para listado'!$DE$153:$DE$1048576,0),MATCH((CUADRO!G$4&amp;$E459),'Hoja de Trabajo para listado'!$DE$151:$DG$151,0)),0)+IFERROR(INDEX('Hoja de Trabajo para listado'!$CD$155:$DC$1048576,MATCH($A459,'Hoja de Trabajo para listado'!$CD$155:$CD$1048576,0),MATCH((CUADRO!G$4&amp;$E459),'Hoja de Trabajo para listado'!$CD$151:$DC$151,0)),0)</f>
        <v>0</v>
      </c>
      <c r="H459" s="243">
        <f ca="1">+IFERROR(INDEX('Hoja de Trabajo para listado'!$A$155:$Z$1048576,MATCH($A459,'Hoja de Trabajo para listado'!$A$155:$A$1048576,0),MATCH((CUADRO!H$4&amp;$E459),'Hoja de Trabajo para listado'!$A$151:$Z$151,0)),0)+IFERROR(INDEX('Hoja de Trabajo para listado'!$AB$155:$BA$1048576,MATCH($A459,'Hoja de Trabajo para listado'!$AB$155:$AB$1048576,0),MATCH((CUADRO!H$4&amp;$E459),'Hoja de Trabajo para listado'!$AB$151:$BA$151,0)),0)+IFERROR(INDEX('Hoja de Trabajo para listado'!$BC$155:$CB$1048576,MATCH($A459,'Hoja de Trabajo para listado'!$BC$155:$BC$1048576,0),MATCH((CUADRO!H$4&amp;$E459),'Hoja de Trabajo para listado'!$BC$151:$CB$151,0)),0)+IFERROR(INDEX('Hoja de Trabajo para listado'!$DE$153:$DG$274,MATCH($A459,'Hoja de Trabajo para listado'!$DE$153:$DE$1048576,0),MATCH((CUADRO!H$4&amp;$E459),'Hoja de Trabajo para listado'!$DE$151:$DG$151,0)),0)+IFERROR(INDEX('Hoja de Trabajo para listado'!$CD$155:$DC$1048576,MATCH($A459,'Hoja de Trabajo para listado'!$CD$155:$CD$1048576,0),MATCH((CUADRO!H$4&amp;$E459),'Hoja de Trabajo para listado'!$CD$151:$DC$151,0)),0)</f>
        <v>0</v>
      </c>
      <c r="I459" s="243">
        <f ca="1">+IFERROR(INDEX('Hoja de Trabajo para listado'!$A$155:$Z$1048576,MATCH($A459,'Hoja de Trabajo para listado'!$A$155:$A$1048576,0),MATCH((CUADRO!I$4&amp;$E459),'Hoja de Trabajo para listado'!$A$151:$Z$151,0)),0)+IFERROR(INDEX('Hoja de Trabajo para listado'!$AB$155:$BA$1048576,MATCH($A459,'Hoja de Trabajo para listado'!$AB$155:$AB$1048576,0),MATCH((CUADRO!I$4&amp;$E459),'Hoja de Trabajo para listado'!$AB$151:$BA$151,0)),0)+IFERROR(INDEX('Hoja de Trabajo para listado'!$BC$155:$CB$1048576,MATCH($A459,'Hoja de Trabajo para listado'!$BC$155:$BC$1048576,0),MATCH((CUADRO!I$4&amp;$E459),'Hoja de Trabajo para listado'!$BC$151:$CB$151,0)),0)+IFERROR(INDEX('Hoja de Trabajo para listado'!$DE$153:$DG$274,MATCH($A459,'Hoja de Trabajo para listado'!$DE$153:$DE$1048576,0),MATCH((CUADRO!I$4&amp;$E459),'Hoja de Trabajo para listado'!$DE$151:$DG$151,0)),0)+IFERROR(INDEX('Hoja de Trabajo para listado'!$CD$155:$DC$1048576,MATCH($A459,'Hoja de Trabajo para listado'!$CD$155:$CD$1048576,0),MATCH((CUADRO!I$4&amp;$E459),'Hoja de Trabajo para listado'!$CD$151:$DC$151,0)),0)</f>
        <v>0</v>
      </c>
      <c r="J459" s="243">
        <f ca="1">+IFERROR(INDEX('Hoja de Trabajo para listado'!$A$155:$Z$1048576,MATCH($A459,'Hoja de Trabajo para listado'!$A$155:$A$1048576,0),MATCH((CUADRO!J$4&amp;$E459),'Hoja de Trabajo para listado'!$A$151:$Z$151,0)),0)+IFERROR(INDEX('Hoja de Trabajo para listado'!$AB$155:$BA$1048576,MATCH($A459,'Hoja de Trabajo para listado'!$AB$155:$AB$1048576,0),MATCH((CUADRO!J$4&amp;$E459),'Hoja de Trabajo para listado'!$AB$151:$BA$151,0)),0)+IFERROR(INDEX('Hoja de Trabajo para listado'!$BC$155:$CB$1048576,MATCH($A459,'Hoja de Trabajo para listado'!$BC$155:$BC$1048576,0),MATCH((CUADRO!J$4&amp;$E459),'Hoja de Trabajo para listado'!$BC$151:$CB$151,0)),0)+IFERROR(INDEX('Hoja de Trabajo para listado'!$DE$153:$DG$274,MATCH($A459,'Hoja de Trabajo para listado'!$DE$153:$DE$1048576,0),MATCH((CUADRO!J$4&amp;$E459),'Hoja de Trabajo para listado'!$DE$151:$DG$151,0)),0)+IFERROR(INDEX('Hoja de Trabajo para listado'!$CD$155:$DC$1048576,MATCH($A459,'Hoja de Trabajo para listado'!$CD$155:$CD$1048576,0),MATCH((CUADRO!J$4&amp;$E459),'Hoja de Trabajo para listado'!$CD$151:$DC$151,0)),0)</f>
        <v>0</v>
      </c>
      <c r="K459" s="243">
        <f ca="1">+IFERROR(INDEX('Hoja de Trabajo para listado'!$A$155:$Z$1048576,MATCH($A459,'Hoja de Trabajo para listado'!$A$155:$A$1048576,0),MATCH((CUADRO!K$4&amp;$E459),'Hoja de Trabajo para listado'!$A$151:$Z$151,0)),0)+IFERROR(INDEX('Hoja de Trabajo para listado'!$AB$155:$BA$1048576,MATCH($A459,'Hoja de Trabajo para listado'!$AB$155:$AB$1048576,0),MATCH((CUADRO!K$4&amp;$E459),'Hoja de Trabajo para listado'!$AB$151:$BA$151,0)),0)+IFERROR(INDEX('Hoja de Trabajo para listado'!$BC$155:$CB$1048576,MATCH($A459,'Hoja de Trabajo para listado'!$BC$155:$BC$1048576,0),MATCH((CUADRO!K$4&amp;$E459),'Hoja de Trabajo para listado'!$BC$151:$CB$151,0)),0)+IFERROR(INDEX('Hoja de Trabajo para listado'!$DE$153:$DG$274,MATCH($A459,'Hoja de Trabajo para listado'!$DE$153:$DE$1048576,0),MATCH((CUADRO!K$4&amp;$E459),'Hoja de Trabajo para listado'!$DE$151:$DG$151,0)),0)+IFERROR(INDEX('Hoja de Trabajo para listado'!$CD$155:$DC$1048576,MATCH($A459,'Hoja de Trabajo para listado'!$CD$155:$CD$1048576,0),MATCH((CUADRO!K$4&amp;$E459),'Hoja de Trabajo para listado'!$CD$151:$DC$151,0)),0)</f>
        <v>0</v>
      </c>
      <c r="L459" s="243">
        <f ca="1">+IFERROR(INDEX('Hoja de Trabajo para listado'!$A$155:$Z$1048576,MATCH($A459,'Hoja de Trabajo para listado'!$A$155:$A$1048576,0),MATCH((CUADRO!L$4&amp;$E459),'Hoja de Trabajo para listado'!$A$151:$Z$151,0)),0)+IFERROR(INDEX('Hoja de Trabajo para listado'!$AB$155:$BA$1048576,MATCH($A459,'Hoja de Trabajo para listado'!$AB$155:$AB$1048576,0),MATCH((CUADRO!L$4&amp;$E459),'Hoja de Trabajo para listado'!$AB$151:$BA$151,0)),0)+IFERROR(INDEX('Hoja de Trabajo para listado'!$BC$155:$CB$1048576,MATCH($A459,'Hoja de Trabajo para listado'!$BC$155:$BC$1048576,0),MATCH((CUADRO!L$4&amp;$E459),'Hoja de Trabajo para listado'!$BC$151:$CB$151,0)),0)+IFERROR(INDEX('Hoja de Trabajo para listado'!$DE$153:$DG$274,MATCH($A459,'Hoja de Trabajo para listado'!$DE$153:$DE$1048576,0),MATCH((CUADRO!L$4&amp;$E459),'Hoja de Trabajo para listado'!$DE$151:$DG$151,0)),0)+IFERROR(INDEX('Hoja de Trabajo para listado'!$CD$155:$DC$1048576,MATCH($A459,'Hoja de Trabajo para listado'!$CD$155:$CD$1048576,0),MATCH((CUADRO!L$4&amp;$E459),'Hoja de Trabajo para listado'!$CD$151:$DC$151,0)),0)</f>
        <v>0</v>
      </c>
      <c r="M459" s="243">
        <f ca="1">+IFERROR(INDEX('Hoja de Trabajo para listado'!$A$155:$Z$1048576,MATCH($A459,'Hoja de Trabajo para listado'!$A$155:$A$1048576,0),MATCH((CUADRO!M$4&amp;$E459),'Hoja de Trabajo para listado'!$A$151:$Z$151,0)),0)+IFERROR(INDEX('Hoja de Trabajo para listado'!$AB$155:$BA$1048576,MATCH($A459,'Hoja de Trabajo para listado'!$AB$155:$AB$1048576,0),MATCH((CUADRO!M$4&amp;$E459),'Hoja de Trabajo para listado'!$AB$151:$BA$151,0)),0)+IFERROR(INDEX('Hoja de Trabajo para listado'!$BC$155:$CB$1048576,MATCH($A459,'Hoja de Trabajo para listado'!$BC$155:$BC$1048576,0),MATCH((CUADRO!M$4&amp;$E459),'Hoja de Trabajo para listado'!$BC$151:$CB$151,0)),0)+IFERROR(INDEX('Hoja de Trabajo para listado'!$DE$153:$DG$274,MATCH($A459,'Hoja de Trabajo para listado'!$DE$153:$DE$1048576,0),MATCH((CUADRO!M$4&amp;$E459),'Hoja de Trabajo para listado'!$DE$151:$DG$151,0)),0)+IFERROR(INDEX('Hoja de Trabajo para listado'!$CD$155:$DC$1048576,MATCH($A459,'Hoja de Trabajo para listado'!$CD$155:$CD$1048576,0),MATCH((CUADRO!M$4&amp;$E459),'Hoja de Trabajo para listado'!$CD$151:$DC$151,0)),0)</f>
        <v>0</v>
      </c>
      <c r="N459" s="243">
        <f ca="1">+IFERROR(INDEX('Hoja de Trabajo para listado'!$A$155:$Z$1048576,MATCH($A459,'Hoja de Trabajo para listado'!$A$155:$A$1048576,0),MATCH((CUADRO!N$4&amp;$E459),'Hoja de Trabajo para listado'!$A$151:$Z$151,0)),0)+IFERROR(INDEX('Hoja de Trabajo para listado'!$AB$155:$BA$1048576,MATCH($A459,'Hoja de Trabajo para listado'!$AB$155:$AB$1048576,0),MATCH((CUADRO!N$4&amp;$E459),'Hoja de Trabajo para listado'!$AB$151:$BA$151,0)),0)+IFERROR(INDEX('Hoja de Trabajo para listado'!$BC$155:$CB$1048576,MATCH($A459,'Hoja de Trabajo para listado'!$BC$155:$BC$1048576,0),MATCH((CUADRO!N$4&amp;$E459),'Hoja de Trabajo para listado'!$BC$151:$CB$151,0)),0)+IFERROR(INDEX('Hoja de Trabajo para listado'!$DE$153:$DG$274,MATCH($A459,'Hoja de Trabajo para listado'!$DE$153:$DE$1048576,0),MATCH((CUADRO!N$4&amp;$E459),'Hoja de Trabajo para listado'!$DE$151:$DG$151,0)),0)+IFERROR(INDEX('Hoja de Trabajo para listado'!$CD$155:$DC$1048576,MATCH($A459,'Hoja de Trabajo para listado'!$CD$155:$CD$1048576,0),MATCH((CUADRO!N$4&amp;$E459),'Hoja de Trabajo para listado'!$CD$151:$DC$151,0)),0)</f>
        <v>0</v>
      </c>
      <c r="O459" s="243">
        <f ca="1">+IFERROR(INDEX('Hoja de Trabajo para listado'!$A$155:$Z$1048576,MATCH($A459,'Hoja de Trabajo para listado'!$A$155:$A$1048576,0),MATCH((CUADRO!O$4&amp;$E459),'Hoja de Trabajo para listado'!$A$151:$Z$151,0)),0)+IFERROR(INDEX('Hoja de Trabajo para listado'!$AB$155:$BA$1048576,MATCH($A459,'Hoja de Trabajo para listado'!$AB$155:$AB$1048576,0),MATCH((CUADRO!O$4&amp;$E459),'Hoja de Trabajo para listado'!$AB$151:$BA$151,0)),0)+IFERROR(INDEX('Hoja de Trabajo para listado'!$BC$155:$CB$1048576,MATCH($A459,'Hoja de Trabajo para listado'!$BC$155:$BC$1048576,0),MATCH((CUADRO!O$4&amp;$E459),'Hoja de Trabajo para listado'!$BC$151:$CB$151,0)),0)+IFERROR(INDEX('Hoja de Trabajo para listado'!$DE$153:$DG$274,MATCH($A459,'Hoja de Trabajo para listado'!$DE$153:$DE$1048576,0),MATCH((CUADRO!O$4&amp;$E459),'Hoja de Trabajo para listado'!$DE$151:$DG$151,0)),0)+IFERROR(INDEX('Hoja de Trabajo para listado'!$CD$155:$DC$1048576,MATCH($A459,'Hoja de Trabajo para listado'!$CD$155:$CD$1048576,0),MATCH((CUADRO!O$4&amp;$E459),'Hoja de Trabajo para listado'!$CD$151:$DC$151,0)),0)</f>
        <v>0</v>
      </c>
      <c r="P459" s="243">
        <f ca="1">+IFERROR(INDEX('Hoja de Trabajo para listado'!$A$155:$Z$1048576,MATCH($A459,'Hoja de Trabajo para listado'!$A$155:$A$1048576,0),MATCH((CUADRO!P$4&amp;$E459),'Hoja de Trabajo para listado'!$A$151:$Z$151,0)),0)+IFERROR(INDEX('Hoja de Trabajo para listado'!$AB$155:$BA$1048576,MATCH($A459,'Hoja de Trabajo para listado'!$AB$155:$AB$1048576,0),MATCH((CUADRO!P$4&amp;$E459),'Hoja de Trabajo para listado'!$AB$151:$BA$151,0)),0)+IFERROR(INDEX('Hoja de Trabajo para listado'!$BC$155:$CB$1048576,MATCH($A459,'Hoja de Trabajo para listado'!$BC$155:$BC$1048576,0),MATCH((CUADRO!P$4&amp;$E459),'Hoja de Trabajo para listado'!$BC$151:$CB$151,0)),0)+IFERROR(INDEX('Hoja de Trabajo para listado'!$DE$153:$DG$274,MATCH($A459,'Hoja de Trabajo para listado'!$DE$153:$DE$1048576,0),MATCH((CUADRO!P$4&amp;$E459),'Hoja de Trabajo para listado'!$DE$151:$DG$151,0)),0)+IFERROR(INDEX('Hoja de Trabajo para listado'!$CD$155:$DC$1048576,MATCH($A459,'Hoja de Trabajo para listado'!$CD$155:$CD$1048576,0),MATCH((CUADRO!P$4&amp;$E459),'Hoja de Trabajo para listado'!$CD$151:$DC$151,0)),0)</f>
        <v>0</v>
      </c>
      <c r="Q459" s="243">
        <f ca="1">+IFERROR(INDEX('Hoja de Trabajo para listado'!$A$155:$Z$1048576,MATCH($A459,'Hoja de Trabajo para listado'!$A$155:$A$1048576,0),MATCH((CUADRO!Q$4&amp;$E459),'Hoja de Trabajo para listado'!$A$151:$Z$151,0)),0)+IFERROR(INDEX('Hoja de Trabajo para listado'!$AB$155:$BA$1048576,MATCH($A459,'Hoja de Trabajo para listado'!$AB$155:$AB$1048576,0),MATCH((CUADRO!Q$4&amp;$E459),'Hoja de Trabajo para listado'!$AB$151:$BA$151,0)),0)+IFERROR(INDEX('Hoja de Trabajo para listado'!$BC$155:$CB$1048576,MATCH($A459,'Hoja de Trabajo para listado'!$BC$155:$BC$1048576,0),MATCH((CUADRO!Q$4&amp;$E459),'Hoja de Trabajo para listado'!$BC$151:$CB$151,0)),0)+IFERROR(INDEX('Hoja de Trabajo para listado'!$DE$153:$DG$274,MATCH($A459,'Hoja de Trabajo para listado'!$DE$153:$DE$1048576,0),MATCH((CUADRO!Q$4&amp;$E459),'Hoja de Trabajo para listado'!$DE$151:$DG$151,0)),0)+IFERROR(INDEX('Hoja de Trabajo para listado'!$CD$155:$DC$1048576,MATCH($A459,'Hoja de Trabajo para listado'!$CD$155:$CD$1048576,0),MATCH((CUADRO!Q$4&amp;$E459),'Hoja de Trabajo para listado'!$CD$151:$DC$151,0)),0)</f>
        <v>0</v>
      </c>
      <c r="R459" s="243">
        <f t="shared" ca="1" si="21"/>
        <v>0</v>
      </c>
      <c r="S459" s="249"/>
      <c r="T459" s="243">
        <f ca="1">+T460</f>
        <v>0</v>
      </c>
      <c r="U459" s="242">
        <f t="shared" si="22"/>
        <v>1</v>
      </c>
      <c r="V459" s="333" t="str">
        <f>+VLOOKUP(A459,bd_lista!$A$3:$E$592,5,FALSE)</f>
        <v>Gobiernos Autonomos Municipales</v>
      </c>
      <c r="W459" s="387" t="str">
        <f>+V459</f>
        <v>Gobiernos Autonomos Municipales</v>
      </c>
      <c r="X459" s="242">
        <f>+VLOOKUP(A459,[4]Sheet1!$A$13:$D$744,4,FALSE)</f>
        <v>0</v>
      </c>
      <c r="Y459" s="242" t="e">
        <f>+VLOOKUP(X459,bd_lista!$A$3:$C$592,3,FALSE)</f>
        <v>#N/A</v>
      </c>
      <c r="Z459" s="294">
        <f>+X459</f>
        <v>0</v>
      </c>
      <c r="AA459" s="295" t="e">
        <f>+Y459</f>
        <v>#N/A</v>
      </c>
    </row>
    <row r="460" spans="1:27" customFormat="1" ht="15" hidden="1" customHeight="1">
      <c r="A460" s="32">
        <v>1110</v>
      </c>
      <c r="B460" s="393"/>
      <c r="C460" s="247" t="str">
        <f>+VLOOKUP(A460,bd_lista!$A$3:$C$592,3,FALSE)</f>
        <v>Gobierno Autónomo Municipal de Padilla</v>
      </c>
      <c r="D460" s="390"/>
      <c r="E460" s="244" t="s">
        <v>1305</v>
      </c>
      <c r="F460" s="243">
        <f ca="1">+IFERROR(INDEX('Hoja de Trabajo para listado'!$A$155:$Z$1048576,MATCH($A460,'Hoja de Trabajo para listado'!$A$155:$A$1048576,0),MATCH((CUADRO!F$4&amp;$E460),'Hoja de Trabajo para listado'!$A$151:$Z$151,0)),0)+IFERROR(INDEX('Hoja de Trabajo para listado'!$AB$155:$BA$1048576,MATCH($A460,'Hoja de Trabajo para listado'!$AB$155:$AB$1048576,0),MATCH((CUADRO!F$4&amp;$E460),'Hoja de Trabajo para listado'!$AB$151:$BA$151,0)),0)+IFERROR(INDEX('Hoja de Trabajo para listado'!$BC$155:$CB$1048576,MATCH($A460,'Hoja de Trabajo para listado'!$BC$155:$BC$1048576,0),MATCH((CUADRO!F$4&amp;$E460),'Hoja de Trabajo para listado'!$BC$151:$CB$151,0)),0)+IFERROR(INDEX('Hoja de Trabajo para listado'!$DE$153:$DG$274,MATCH($A460,'Hoja de Trabajo para listado'!$DE$153:$DE$1048576,0),MATCH((CUADRO!F$4&amp;$E460),'Hoja de Trabajo para listado'!$DE$151:$DG$151,0)),0)+IFERROR(INDEX('Hoja de Trabajo para listado'!$CD$155:$DC$1048576,MATCH($A460,'Hoja de Trabajo para listado'!$CD$155:$CD$1048576,0),MATCH((CUADRO!F$4&amp;$E460),'Hoja de Trabajo para listado'!$CD$151:$DC$151,0)),0)</f>
        <v>0</v>
      </c>
      <c r="G460" s="243">
        <f ca="1">+IFERROR(INDEX('Hoja de Trabajo para listado'!$A$155:$Z$1048576,MATCH($A460,'Hoja de Trabajo para listado'!$A$155:$A$1048576,0),MATCH((CUADRO!G$4&amp;$E460),'Hoja de Trabajo para listado'!$A$151:$Z$151,0)),0)+IFERROR(INDEX('Hoja de Trabajo para listado'!$AB$155:$BA$1048576,MATCH($A460,'Hoja de Trabajo para listado'!$AB$155:$AB$1048576,0),MATCH((CUADRO!G$4&amp;$E460),'Hoja de Trabajo para listado'!$AB$151:$BA$151,0)),0)+IFERROR(INDEX('Hoja de Trabajo para listado'!$BC$155:$CB$1048576,MATCH($A460,'Hoja de Trabajo para listado'!$BC$155:$BC$1048576,0),MATCH((CUADRO!G$4&amp;$E460),'Hoja de Trabajo para listado'!$BC$151:$CB$151,0)),0)+IFERROR(INDEX('Hoja de Trabajo para listado'!$DE$153:$DG$274,MATCH($A460,'Hoja de Trabajo para listado'!$DE$153:$DE$1048576,0),MATCH((CUADRO!G$4&amp;$E460),'Hoja de Trabajo para listado'!$DE$151:$DG$151,0)),0)+IFERROR(INDEX('Hoja de Trabajo para listado'!$CD$155:$DC$1048576,MATCH($A460,'Hoja de Trabajo para listado'!$CD$155:$CD$1048576,0),MATCH((CUADRO!G$4&amp;$E460),'Hoja de Trabajo para listado'!$CD$151:$DC$151,0)),0)</f>
        <v>0</v>
      </c>
      <c r="H460" s="243">
        <f ca="1">+IFERROR(INDEX('Hoja de Trabajo para listado'!$A$155:$Z$1048576,MATCH($A460,'Hoja de Trabajo para listado'!$A$155:$A$1048576,0),MATCH((CUADRO!H$4&amp;$E460),'Hoja de Trabajo para listado'!$A$151:$Z$151,0)),0)+IFERROR(INDEX('Hoja de Trabajo para listado'!$AB$155:$BA$1048576,MATCH($A460,'Hoja de Trabajo para listado'!$AB$155:$AB$1048576,0),MATCH((CUADRO!H$4&amp;$E460),'Hoja de Trabajo para listado'!$AB$151:$BA$151,0)),0)+IFERROR(INDEX('Hoja de Trabajo para listado'!$BC$155:$CB$1048576,MATCH($A460,'Hoja de Trabajo para listado'!$BC$155:$BC$1048576,0),MATCH((CUADRO!H$4&amp;$E460),'Hoja de Trabajo para listado'!$BC$151:$CB$151,0)),0)+IFERROR(INDEX('Hoja de Trabajo para listado'!$DE$153:$DG$274,MATCH($A460,'Hoja de Trabajo para listado'!$DE$153:$DE$1048576,0),MATCH((CUADRO!H$4&amp;$E460),'Hoja de Trabajo para listado'!$DE$151:$DG$151,0)),0)+IFERROR(INDEX('Hoja de Trabajo para listado'!$CD$155:$DC$1048576,MATCH($A460,'Hoja de Trabajo para listado'!$CD$155:$CD$1048576,0),MATCH((CUADRO!H$4&amp;$E460),'Hoja de Trabajo para listado'!$CD$151:$DC$151,0)),0)</f>
        <v>0</v>
      </c>
      <c r="I460" s="243">
        <f ca="1">+IFERROR(INDEX('Hoja de Trabajo para listado'!$A$155:$Z$1048576,MATCH($A460,'Hoja de Trabajo para listado'!$A$155:$A$1048576,0),MATCH((CUADRO!I$4&amp;$E460),'Hoja de Trabajo para listado'!$A$151:$Z$151,0)),0)+IFERROR(INDEX('Hoja de Trabajo para listado'!$AB$155:$BA$1048576,MATCH($A460,'Hoja de Trabajo para listado'!$AB$155:$AB$1048576,0),MATCH((CUADRO!I$4&amp;$E460),'Hoja de Trabajo para listado'!$AB$151:$BA$151,0)),0)+IFERROR(INDEX('Hoja de Trabajo para listado'!$BC$155:$CB$1048576,MATCH($A460,'Hoja de Trabajo para listado'!$BC$155:$BC$1048576,0),MATCH((CUADRO!I$4&amp;$E460),'Hoja de Trabajo para listado'!$BC$151:$CB$151,0)),0)+IFERROR(INDEX('Hoja de Trabajo para listado'!$DE$153:$DG$274,MATCH($A460,'Hoja de Trabajo para listado'!$DE$153:$DE$1048576,0),MATCH((CUADRO!I$4&amp;$E460),'Hoja de Trabajo para listado'!$DE$151:$DG$151,0)),0)+IFERROR(INDEX('Hoja de Trabajo para listado'!$CD$155:$DC$1048576,MATCH($A460,'Hoja de Trabajo para listado'!$CD$155:$CD$1048576,0),MATCH((CUADRO!I$4&amp;$E460),'Hoja de Trabajo para listado'!$CD$151:$DC$151,0)),0)</f>
        <v>0</v>
      </c>
      <c r="J460" s="243">
        <f ca="1">+IFERROR(INDEX('Hoja de Trabajo para listado'!$A$155:$Z$1048576,MATCH($A460,'Hoja de Trabajo para listado'!$A$155:$A$1048576,0),MATCH((CUADRO!J$4&amp;$E460),'Hoja de Trabajo para listado'!$A$151:$Z$151,0)),0)+IFERROR(INDEX('Hoja de Trabajo para listado'!$AB$155:$BA$1048576,MATCH($A460,'Hoja de Trabajo para listado'!$AB$155:$AB$1048576,0),MATCH((CUADRO!J$4&amp;$E460),'Hoja de Trabajo para listado'!$AB$151:$BA$151,0)),0)+IFERROR(INDEX('Hoja de Trabajo para listado'!$BC$155:$CB$1048576,MATCH($A460,'Hoja de Trabajo para listado'!$BC$155:$BC$1048576,0),MATCH((CUADRO!J$4&amp;$E460),'Hoja de Trabajo para listado'!$BC$151:$CB$151,0)),0)+IFERROR(INDEX('Hoja de Trabajo para listado'!$DE$153:$DG$274,MATCH($A460,'Hoja de Trabajo para listado'!$DE$153:$DE$1048576,0),MATCH((CUADRO!J$4&amp;$E460),'Hoja de Trabajo para listado'!$DE$151:$DG$151,0)),0)+IFERROR(INDEX('Hoja de Trabajo para listado'!$CD$155:$DC$1048576,MATCH($A460,'Hoja de Trabajo para listado'!$CD$155:$CD$1048576,0),MATCH((CUADRO!J$4&amp;$E460),'Hoja de Trabajo para listado'!$CD$151:$DC$151,0)),0)</f>
        <v>0</v>
      </c>
      <c r="K460" s="243">
        <f ca="1">+IFERROR(INDEX('Hoja de Trabajo para listado'!$A$155:$Z$1048576,MATCH($A460,'Hoja de Trabajo para listado'!$A$155:$A$1048576,0),MATCH((CUADRO!K$4&amp;$E460),'Hoja de Trabajo para listado'!$A$151:$Z$151,0)),0)+IFERROR(INDEX('Hoja de Trabajo para listado'!$AB$155:$BA$1048576,MATCH($A460,'Hoja de Trabajo para listado'!$AB$155:$AB$1048576,0),MATCH((CUADRO!K$4&amp;$E460),'Hoja de Trabajo para listado'!$AB$151:$BA$151,0)),0)+IFERROR(INDEX('Hoja de Trabajo para listado'!$BC$155:$CB$1048576,MATCH($A460,'Hoja de Trabajo para listado'!$BC$155:$BC$1048576,0),MATCH((CUADRO!K$4&amp;$E460),'Hoja de Trabajo para listado'!$BC$151:$CB$151,0)),0)+IFERROR(INDEX('Hoja de Trabajo para listado'!$DE$153:$DG$274,MATCH($A460,'Hoja de Trabajo para listado'!$DE$153:$DE$1048576,0),MATCH((CUADRO!K$4&amp;$E460),'Hoja de Trabajo para listado'!$DE$151:$DG$151,0)),0)+IFERROR(INDEX('Hoja de Trabajo para listado'!$CD$155:$DC$1048576,MATCH($A460,'Hoja de Trabajo para listado'!$CD$155:$CD$1048576,0),MATCH((CUADRO!K$4&amp;$E460),'Hoja de Trabajo para listado'!$CD$151:$DC$151,0)),0)</f>
        <v>0</v>
      </c>
      <c r="L460" s="243">
        <f ca="1">+IFERROR(INDEX('Hoja de Trabajo para listado'!$A$155:$Z$1048576,MATCH($A460,'Hoja de Trabajo para listado'!$A$155:$A$1048576,0),MATCH((CUADRO!L$4&amp;$E460),'Hoja de Trabajo para listado'!$A$151:$Z$151,0)),0)+IFERROR(INDEX('Hoja de Trabajo para listado'!$AB$155:$BA$1048576,MATCH($A460,'Hoja de Trabajo para listado'!$AB$155:$AB$1048576,0),MATCH((CUADRO!L$4&amp;$E460),'Hoja de Trabajo para listado'!$AB$151:$BA$151,0)),0)+IFERROR(INDEX('Hoja de Trabajo para listado'!$BC$155:$CB$1048576,MATCH($A460,'Hoja de Trabajo para listado'!$BC$155:$BC$1048576,0),MATCH((CUADRO!L$4&amp;$E460),'Hoja de Trabajo para listado'!$BC$151:$CB$151,0)),0)+IFERROR(INDEX('Hoja de Trabajo para listado'!$DE$153:$DG$274,MATCH($A460,'Hoja de Trabajo para listado'!$DE$153:$DE$1048576,0),MATCH((CUADRO!L$4&amp;$E460),'Hoja de Trabajo para listado'!$DE$151:$DG$151,0)),0)+IFERROR(INDEX('Hoja de Trabajo para listado'!$CD$155:$DC$1048576,MATCH($A460,'Hoja de Trabajo para listado'!$CD$155:$CD$1048576,0),MATCH((CUADRO!L$4&amp;$E460),'Hoja de Trabajo para listado'!$CD$151:$DC$151,0)),0)</f>
        <v>0</v>
      </c>
      <c r="M460" s="243">
        <f ca="1">+IFERROR(INDEX('Hoja de Trabajo para listado'!$A$155:$Z$1048576,MATCH($A460,'Hoja de Trabajo para listado'!$A$155:$A$1048576,0),MATCH((CUADRO!M$4&amp;$E460),'Hoja de Trabajo para listado'!$A$151:$Z$151,0)),0)+IFERROR(INDEX('Hoja de Trabajo para listado'!$AB$155:$BA$1048576,MATCH($A460,'Hoja de Trabajo para listado'!$AB$155:$AB$1048576,0),MATCH((CUADRO!M$4&amp;$E460),'Hoja de Trabajo para listado'!$AB$151:$BA$151,0)),0)+IFERROR(INDEX('Hoja de Trabajo para listado'!$BC$155:$CB$1048576,MATCH($A460,'Hoja de Trabajo para listado'!$BC$155:$BC$1048576,0),MATCH((CUADRO!M$4&amp;$E460),'Hoja de Trabajo para listado'!$BC$151:$CB$151,0)),0)+IFERROR(INDEX('Hoja de Trabajo para listado'!$DE$153:$DG$274,MATCH($A460,'Hoja de Trabajo para listado'!$DE$153:$DE$1048576,0),MATCH((CUADRO!M$4&amp;$E460),'Hoja de Trabajo para listado'!$DE$151:$DG$151,0)),0)+IFERROR(INDEX('Hoja de Trabajo para listado'!$CD$155:$DC$1048576,MATCH($A460,'Hoja de Trabajo para listado'!$CD$155:$CD$1048576,0),MATCH((CUADRO!M$4&amp;$E460),'Hoja de Trabajo para listado'!$CD$151:$DC$151,0)),0)</f>
        <v>0</v>
      </c>
      <c r="N460" s="243">
        <f ca="1">+IFERROR(INDEX('Hoja de Trabajo para listado'!$A$155:$Z$1048576,MATCH($A460,'Hoja de Trabajo para listado'!$A$155:$A$1048576,0),MATCH((CUADRO!N$4&amp;$E460),'Hoja de Trabajo para listado'!$A$151:$Z$151,0)),0)+IFERROR(INDEX('Hoja de Trabajo para listado'!$AB$155:$BA$1048576,MATCH($A460,'Hoja de Trabajo para listado'!$AB$155:$AB$1048576,0),MATCH((CUADRO!N$4&amp;$E460),'Hoja de Trabajo para listado'!$AB$151:$BA$151,0)),0)+IFERROR(INDEX('Hoja de Trabajo para listado'!$BC$155:$CB$1048576,MATCH($A460,'Hoja de Trabajo para listado'!$BC$155:$BC$1048576,0),MATCH((CUADRO!N$4&amp;$E460),'Hoja de Trabajo para listado'!$BC$151:$CB$151,0)),0)+IFERROR(INDEX('Hoja de Trabajo para listado'!$DE$153:$DG$274,MATCH($A460,'Hoja de Trabajo para listado'!$DE$153:$DE$1048576,0),MATCH((CUADRO!N$4&amp;$E460),'Hoja de Trabajo para listado'!$DE$151:$DG$151,0)),0)+IFERROR(INDEX('Hoja de Trabajo para listado'!$CD$155:$DC$1048576,MATCH($A460,'Hoja de Trabajo para listado'!$CD$155:$CD$1048576,0),MATCH((CUADRO!N$4&amp;$E460),'Hoja de Trabajo para listado'!$CD$151:$DC$151,0)),0)</f>
        <v>0</v>
      </c>
      <c r="O460" s="243">
        <f ca="1">+IFERROR(INDEX('Hoja de Trabajo para listado'!$A$155:$Z$1048576,MATCH($A460,'Hoja de Trabajo para listado'!$A$155:$A$1048576,0),MATCH((CUADRO!O$4&amp;$E460),'Hoja de Trabajo para listado'!$A$151:$Z$151,0)),0)+IFERROR(INDEX('Hoja de Trabajo para listado'!$AB$155:$BA$1048576,MATCH($A460,'Hoja de Trabajo para listado'!$AB$155:$AB$1048576,0),MATCH((CUADRO!O$4&amp;$E460),'Hoja de Trabajo para listado'!$AB$151:$BA$151,0)),0)+IFERROR(INDEX('Hoja de Trabajo para listado'!$BC$155:$CB$1048576,MATCH($A460,'Hoja de Trabajo para listado'!$BC$155:$BC$1048576,0),MATCH((CUADRO!O$4&amp;$E460),'Hoja de Trabajo para listado'!$BC$151:$CB$151,0)),0)+IFERROR(INDEX('Hoja de Trabajo para listado'!$DE$153:$DG$274,MATCH($A460,'Hoja de Trabajo para listado'!$DE$153:$DE$1048576,0),MATCH((CUADRO!O$4&amp;$E460),'Hoja de Trabajo para listado'!$DE$151:$DG$151,0)),0)+IFERROR(INDEX('Hoja de Trabajo para listado'!$CD$155:$DC$1048576,MATCH($A460,'Hoja de Trabajo para listado'!$CD$155:$CD$1048576,0),MATCH((CUADRO!O$4&amp;$E460),'Hoja de Trabajo para listado'!$CD$151:$DC$151,0)),0)</f>
        <v>0</v>
      </c>
      <c r="P460" s="243">
        <f ca="1">+IFERROR(INDEX('Hoja de Trabajo para listado'!$A$155:$Z$1048576,MATCH($A460,'Hoja de Trabajo para listado'!$A$155:$A$1048576,0),MATCH((CUADRO!P$4&amp;$E460),'Hoja de Trabajo para listado'!$A$151:$Z$151,0)),0)+IFERROR(INDEX('Hoja de Trabajo para listado'!$AB$155:$BA$1048576,MATCH($A460,'Hoja de Trabajo para listado'!$AB$155:$AB$1048576,0),MATCH((CUADRO!P$4&amp;$E460),'Hoja de Trabajo para listado'!$AB$151:$BA$151,0)),0)+IFERROR(INDEX('Hoja de Trabajo para listado'!$BC$155:$CB$1048576,MATCH($A460,'Hoja de Trabajo para listado'!$BC$155:$BC$1048576,0),MATCH((CUADRO!P$4&amp;$E460),'Hoja de Trabajo para listado'!$BC$151:$CB$151,0)),0)+IFERROR(INDEX('Hoja de Trabajo para listado'!$DE$153:$DG$274,MATCH($A460,'Hoja de Trabajo para listado'!$DE$153:$DE$1048576,0),MATCH((CUADRO!P$4&amp;$E460),'Hoja de Trabajo para listado'!$DE$151:$DG$151,0)),0)+IFERROR(INDEX('Hoja de Trabajo para listado'!$CD$155:$DC$1048576,MATCH($A460,'Hoja de Trabajo para listado'!$CD$155:$CD$1048576,0),MATCH((CUADRO!P$4&amp;$E460),'Hoja de Trabajo para listado'!$CD$151:$DC$151,0)),0)</f>
        <v>0</v>
      </c>
      <c r="Q460" s="243">
        <f ca="1">+IFERROR(INDEX('Hoja de Trabajo para listado'!$A$155:$Z$1048576,MATCH($A460,'Hoja de Trabajo para listado'!$A$155:$A$1048576,0),MATCH((CUADRO!Q$4&amp;$E460),'Hoja de Trabajo para listado'!$A$151:$Z$151,0)),0)+IFERROR(INDEX('Hoja de Trabajo para listado'!$AB$155:$BA$1048576,MATCH($A460,'Hoja de Trabajo para listado'!$AB$155:$AB$1048576,0),MATCH((CUADRO!Q$4&amp;$E460),'Hoja de Trabajo para listado'!$AB$151:$BA$151,0)),0)+IFERROR(INDEX('Hoja de Trabajo para listado'!$BC$155:$CB$1048576,MATCH($A460,'Hoja de Trabajo para listado'!$BC$155:$BC$1048576,0),MATCH((CUADRO!Q$4&amp;$E460),'Hoja de Trabajo para listado'!$BC$151:$CB$151,0)),0)+IFERROR(INDEX('Hoja de Trabajo para listado'!$DE$153:$DG$274,MATCH($A460,'Hoja de Trabajo para listado'!$DE$153:$DE$1048576,0),MATCH((CUADRO!Q$4&amp;$E460),'Hoja de Trabajo para listado'!$DE$151:$DG$151,0)),0)+IFERROR(INDEX('Hoja de Trabajo para listado'!$CD$155:$DC$1048576,MATCH($A460,'Hoja de Trabajo para listado'!$CD$155:$CD$1048576,0),MATCH((CUADRO!Q$4&amp;$E460),'Hoja de Trabajo para listado'!$CD$151:$DC$151,0)),0)</f>
        <v>0</v>
      </c>
      <c r="R460" s="243">
        <f t="shared" ca="1" si="21"/>
        <v>0</v>
      </c>
      <c r="S460" s="249">
        <f ca="1">+R459+R460</f>
        <v>0</v>
      </c>
      <c r="T460" s="243">
        <f ca="1">+S460</f>
        <v>0</v>
      </c>
      <c r="U460" s="242">
        <f t="shared" si="22"/>
        <v>2</v>
      </c>
      <c r="V460" s="333" t="str">
        <f>+VLOOKUP(A460,bd_lista!$A$3:$E$592,5,FALSE)</f>
        <v>Gobiernos Autonomos Municipales</v>
      </c>
      <c r="W460" s="388"/>
      <c r="X460" s="242">
        <f>+VLOOKUP(A460,[4]Sheet1!$A$13:$D$744,4,FALSE)</f>
        <v>0</v>
      </c>
      <c r="Y460" s="242" t="e">
        <f>+VLOOKUP(X460,bd_lista!$A$3:$C$592,3,FALSE)</f>
        <v>#N/A</v>
      </c>
      <c r="Z460" s="292"/>
      <c r="AA460" s="293"/>
    </row>
    <row r="461" spans="1:27" customFormat="1" ht="15" hidden="1" customHeight="1">
      <c r="A461" s="32">
        <v>1111</v>
      </c>
      <c r="B461" s="392">
        <f>+A461</f>
        <v>1111</v>
      </c>
      <c r="C461" s="247" t="str">
        <f>+VLOOKUP(A461,bd_lista!$A$3:$C$592,3,FALSE)</f>
        <v>Gobierno Autónomo Municipal de Tomina</v>
      </c>
      <c r="D461" s="389" t="str">
        <f>+C461</f>
        <v>Gobierno Autónomo Municipal de Tomina</v>
      </c>
      <c r="E461" s="242" t="s">
        <v>1304</v>
      </c>
      <c r="F461" s="243">
        <f ca="1">+IFERROR(INDEX('Hoja de Trabajo para listado'!$A$155:$Z$1048576,MATCH($A461,'Hoja de Trabajo para listado'!$A$155:$A$1048576,0),MATCH((CUADRO!F$4&amp;$E461),'Hoja de Trabajo para listado'!$A$151:$Z$151,0)),0)+IFERROR(INDEX('Hoja de Trabajo para listado'!$AB$155:$BA$1048576,MATCH($A461,'Hoja de Trabajo para listado'!$AB$155:$AB$1048576,0),MATCH((CUADRO!F$4&amp;$E461),'Hoja de Trabajo para listado'!$AB$151:$BA$151,0)),0)+IFERROR(INDEX('Hoja de Trabajo para listado'!$BC$155:$CB$1048576,MATCH($A461,'Hoja de Trabajo para listado'!$BC$155:$BC$1048576,0),MATCH((CUADRO!F$4&amp;$E461),'Hoja de Trabajo para listado'!$BC$151:$CB$151,0)),0)+IFERROR(INDEX('Hoja de Trabajo para listado'!$DE$153:$DG$274,MATCH($A461,'Hoja de Trabajo para listado'!$DE$153:$DE$1048576,0),MATCH((CUADRO!F$4&amp;$E461),'Hoja de Trabajo para listado'!$DE$151:$DG$151,0)),0)+IFERROR(INDEX('Hoja de Trabajo para listado'!$CD$155:$DC$1048576,MATCH($A461,'Hoja de Trabajo para listado'!$CD$155:$CD$1048576,0),MATCH((CUADRO!F$4&amp;$E461),'Hoja de Trabajo para listado'!$CD$151:$DC$151,0)),0)</f>
        <v>0</v>
      </c>
      <c r="G461" s="243">
        <f ca="1">+IFERROR(INDEX('Hoja de Trabajo para listado'!$A$155:$Z$1048576,MATCH($A461,'Hoja de Trabajo para listado'!$A$155:$A$1048576,0),MATCH((CUADRO!G$4&amp;$E461),'Hoja de Trabajo para listado'!$A$151:$Z$151,0)),0)+IFERROR(INDEX('Hoja de Trabajo para listado'!$AB$155:$BA$1048576,MATCH($A461,'Hoja de Trabajo para listado'!$AB$155:$AB$1048576,0),MATCH((CUADRO!G$4&amp;$E461),'Hoja de Trabajo para listado'!$AB$151:$BA$151,0)),0)+IFERROR(INDEX('Hoja de Trabajo para listado'!$BC$155:$CB$1048576,MATCH($A461,'Hoja de Trabajo para listado'!$BC$155:$BC$1048576,0),MATCH((CUADRO!G$4&amp;$E461),'Hoja de Trabajo para listado'!$BC$151:$CB$151,0)),0)+IFERROR(INDEX('Hoja de Trabajo para listado'!$DE$153:$DG$274,MATCH($A461,'Hoja de Trabajo para listado'!$DE$153:$DE$1048576,0),MATCH((CUADRO!G$4&amp;$E461),'Hoja de Trabajo para listado'!$DE$151:$DG$151,0)),0)+IFERROR(INDEX('Hoja de Trabajo para listado'!$CD$155:$DC$1048576,MATCH($A461,'Hoja de Trabajo para listado'!$CD$155:$CD$1048576,0),MATCH((CUADRO!G$4&amp;$E461),'Hoja de Trabajo para listado'!$CD$151:$DC$151,0)),0)</f>
        <v>0</v>
      </c>
      <c r="H461" s="243">
        <f ca="1">+IFERROR(INDEX('Hoja de Trabajo para listado'!$A$155:$Z$1048576,MATCH($A461,'Hoja de Trabajo para listado'!$A$155:$A$1048576,0),MATCH((CUADRO!H$4&amp;$E461),'Hoja de Trabajo para listado'!$A$151:$Z$151,0)),0)+IFERROR(INDEX('Hoja de Trabajo para listado'!$AB$155:$BA$1048576,MATCH($A461,'Hoja de Trabajo para listado'!$AB$155:$AB$1048576,0),MATCH((CUADRO!H$4&amp;$E461),'Hoja de Trabajo para listado'!$AB$151:$BA$151,0)),0)+IFERROR(INDEX('Hoja de Trabajo para listado'!$BC$155:$CB$1048576,MATCH($A461,'Hoja de Trabajo para listado'!$BC$155:$BC$1048576,0),MATCH((CUADRO!H$4&amp;$E461),'Hoja de Trabajo para listado'!$BC$151:$CB$151,0)),0)+IFERROR(INDEX('Hoja de Trabajo para listado'!$DE$153:$DG$274,MATCH($A461,'Hoja de Trabajo para listado'!$DE$153:$DE$1048576,0),MATCH((CUADRO!H$4&amp;$E461),'Hoja de Trabajo para listado'!$DE$151:$DG$151,0)),0)+IFERROR(INDEX('Hoja de Trabajo para listado'!$CD$155:$DC$1048576,MATCH($A461,'Hoja de Trabajo para listado'!$CD$155:$CD$1048576,0),MATCH((CUADRO!H$4&amp;$E461),'Hoja de Trabajo para listado'!$CD$151:$DC$151,0)),0)</f>
        <v>0</v>
      </c>
      <c r="I461" s="243">
        <f ca="1">+IFERROR(INDEX('Hoja de Trabajo para listado'!$A$155:$Z$1048576,MATCH($A461,'Hoja de Trabajo para listado'!$A$155:$A$1048576,0),MATCH((CUADRO!I$4&amp;$E461),'Hoja de Trabajo para listado'!$A$151:$Z$151,0)),0)+IFERROR(INDEX('Hoja de Trabajo para listado'!$AB$155:$BA$1048576,MATCH($A461,'Hoja de Trabajo para listado'!$AB$155:$AB$1048576,0),MATCH((CUADRO!I$4&amp;$E461),'Hoja de Trabajo para listado'!$AB$151:$BA$151,0)),0)+IFERROR(INDEX('Hoja de Trabajo para listado'!$BC$155:$CB$1048576,MATCH($A461,'Hoja de Trabajo para listado'!$BC$155:$BC$1048576,0),MATCH((CUADRO!I$4&amp;$E461),'Hoja de Trabajo para listado'!$BC$151:$CB$151,0)),0)+IFERROR(INDEX('Hoja de Trabajo para listado'!$DE$153:$DG$274,MATCH($A461,'Hoja de Trabajo para listado'!$DE$153:$DE$1048576,0),MATCH((CUADRO!I$4&amp;$E461),'Hoja de Trabajo para listado'!$DE$151:$DG$151,0)),0)+IFERROR(INDEX('Hoja de Trabajo para listado'!$CD$155:$DC$1048576,MATCH($A461,'Hoja de Trabajo para listado'!$CD$155:$CD$1048576,0),MATCH((CUADRO!I$4&amp;$E461),'Hoja de Trabajo para listado'!$CD$151:$DC$151,0)),0)</f>
        <v>0</v>
      </c>
      <c r="J461" s="243">
        <f ca="1">+IFERROR(INDEX('Hoja de Trabajo para listado'!$A$155:$Z$1048576,MATCH($A461,'Hoja de Trabajo para listado'!$A$155:$A$1048576,0),MATCH((CUADRO!J$4&amp;$E461),'Hoja de Trabajo para listado'!$A$151:$Z$151,0)),0)+IFERROR(INDEX('Hoja de Trabajo para listado'!$AB$155:$BA$1048576,MATCH($A461,'Hoja de Trabajo para listado'!$AB$155:$AB$1048576,0),MATCH((CUADRO!J$4&amp;$E461),'Hoja de Trabajo para listado'!$AB$151:$BA$151,0)),0)+IFERROR(INDEX('Hoja de Trabajo para listado'!$BC$155:$CB$1048576,MATCH($A461,'Hoja de Trabajo para listado'!$BC$155:$BC$1048576,0),MATCH((CUADRO!J$4&amp;$E461),'Hoja de Trabajo para listado'!$BC$151:$CB$151,0)),0)+IFERROR(INDEX('Hoja de Trabajo para listado'!$DE$153:$DG$274,MATCH($A461,'Hoja de Trabajo para listado'!$DE$153:$DE$1048576,0),MATCH((CUADRO!J$4&amp;$E461),'Hoja de Trabajo para listado'!$DE$151:$DG$151,0)),0)+IFERROR(INDEX('Hoja de Trabajo para listado'!$CD$155:$DC$1048576,MATCH($A461,'Hoja de Trabajo para listado'!$CD$155:$CD$1048576,0),MATCH((CUADRO!J$4&amp;$E461),'Hoja de Trabajo para listado'!$CD$151:$DC$151,0)),0)</f>
        <v>0</v>
      </c>
      <c r="K461" s="243">
        <f ca="1">+IFERROR(INDEX('Hoja de Trabajo para listado'!$A$155:$Z$1048576,MATCH($A461,'Hoja de Trabajo para listado'!$A$155:$A$1048576,0),MATCH((CUADRO!K$4&amp;$E461),'Hoja de Trabajo para listado'!$A$151:$Z$151,0)),0)+IFERROR(INDEX('Hoja de Trabajo para listado'!$AB$155:$BA$1048576,MATCH($A461,'Hoja de Trabajo para listado'!$AB$155:$AB$1048576,0),MATCH((CUADRO!K$4&amp;$E461),'Hoja de Trabajo para listado'!$AB$151:$BA$151,0)),0)+IFERROR(INDEX('Hoja de Trabajo para listado'!$BC$155:$CB$1048576,MATCH($A461,'Hoja de Trabajo para listado'!$BC$155:$BC$1048576,0),MATCH((CUADRO!K$4&amp;$E461),'Hoja de Trabajo para listado'!$BC$151:$CB$151,0)),0)+IFERROR(INDEX('Hoja de Trabajo para listado'!$DE$153:$DG$274,MATCH($A461,'Hoja de Trabajo para listado'!$DE$153:$DE$1048576,0),MATCH((CUADRO!K$4&amp;$E461),'Hoja de Trabajo para listado'!$DE$151:$DG$151,0)),0)+IFERROR(INDEX('Hoja de Trabajo para listado'!$CD$155:$DC$1048576,MATCH($A461,'Hoja de Trabajo para listado'!$CD$155:$CD$1048576,0),MATCH((CUADRO!K$4&amp;$E461),'Hoja de Trabajo para listado'!$CD$151:$DC$151,0)),0)</f>
        <v>0</v>
      </c>
      <c r="L461" s="243">
        <f ca="1">+IFERROR(INDEX('Hoja de Trabajo para listado'!$A$155:$Z$1048576,MATCH($A461,'Hoja de Trabajo para listado'!$A$155:$A$1048576,0),MATCH((CUADRO!L$4&amp;$E461),'Hoja de Trabajo para listado'!$A$151:$Z$151,0)),0)+IFERROR(INDEX('Hoja de Trabajo para listado'!$AB$155:$BA$1048576,MATCH($A461,'Hoja de Trabajo para listado'!$AB$155:$AB$1048576,0),MATCH((CUADRO!L$4&amp;$E461),'Hoja de Trabajo para listado'!$AB$151:$BA$151,0)),0)+IFERROR(INDEX('Hoja de Trabajo para listado'!$BC$155:$CB$1048576,MATCH($A461,'Hoja de Trabajo para listado'!$BC$155:$BC$1048576,0),MATCH((CUADRO!L$4&amp;$E461),'Hoja de Trabajo para listado'!$BC$151:$CB$151,0)),0)+IFERROR(INDEX('Hoja de Trabajo para listado'!$DE$153:$DG$274,MATCH($A461,'Hoja de Trabajo para listado'!$DE$153:$DE$1048576,0),MATCH((CUADRO!L$4&amp;$E461),'Hoja de Trabajo para listado'!$DE$151:$DG$151,0)),0)+IFERROR(INDEX('Hoja de Trabajo para listado'!$CD$155:$DC$1048576,MATCH($A461,'Hoja de Trabajo para listado'!$CD$155:$CD$1048576,0),MATCH((CUADRO!L$4&amp;$E461),'Hoja de Trabajo para listado'!$CD$151:$DC$151,0)),0)</f>
        <v>0</v>
      </c>
      <c r="M461" s="243">
        <f ca="1">+IFERROR(INDEX('Hoja de Trabajo para listado'!$A$155:$Z$1048576,MATCH($A461,'Hoja de Trabajo para listado'!$A$155:$A$1048576,0),MATCH((CUADRO!M$4&amp;$E461),'Hoja de Trabajo para listado'!$A$151:$Z$151,0)),0)+IFERROR(INDEX('Hoja de Trabajo para listado'!$AB$155:$BA$1048576,MATCH($A461,'Hoja de Trabajo para listado'!$AB$155:$AB$1048576,0),MATCH((CUADRO!M$4&amp;$E461),'Hoja de Trabajo para listado'!$AB$151:$BA$151,0)),0)+IFERROR(INDEX('Hoja de Trabajo para listado'!$BC$155:$CB$1048576,MATCH($A461,'Hoja de Trabajo para listado'!$BC$155:$BC$1048576,0),MATCH((CUADRO!M$4&amp;$E461),'Hoja de Trabajo para listado'!$BC$151:$CB$151,0)),0)+IFERROR(INDEX('Hoja de Trabajo para listado'!$DE$153:$DG$274,MATCH($A461,'Hoja de Trabajo para listado'!$DE$153:$DE$1048576,0),MATCH((CUADRO!M$4&amp;$E461),'Hoja de Trabajo para listado'!$DE$151:$DG$151,0)),0)+IFERROR(INDEX('Hoja de Trabajo para listado'!$CD$155:$DC$1048576,MATCH($A461,'Hoja de Trabajo para listado'!$CD$155:$CD$1048576,0),MATCH((CUADRO!M$4&amp;$E461),'Hoja de Trabajo para listado'!$CD$151:$DC$151,0)),0)</f>
        <v>0</v>
      </c>
      <c r="N461" s="243">
        <f ca="1">+IFERROR(INDEX('Hoja de Trabajo para listado'!$A$155:$Z$1048576,MATCH($A461,'Hoja de Trabajo para listado'!$A$155:$A$1048576,0),MATCH((CUADRO!N$4&amp;$E461),'Hoja de Trabajo para listado'!$A$151:$Z$151,0)),0)+IFERROR(INDEX('Hoja de Trabajo para listado'!$AB$155:$BA$1048576,MATCH($A461,'Hoja de Trabajo para listado'!$AB$155:$AB$1048576,0),MATCH((CUADRO!N$4&amp;$E461),'Hoja de Trabajo para listado'!$AB$151:$BA$151,0)),0)+IFERROR(INDEX('Hoja de Trabajo para listado'!$BC$155:$CB$1048576,MATCH($A461,'Hoja de Trabajo para listado'!$BC$155:$BC$1048576,0),MATCH((CUADRO!N$4&amp;$E461),'Hoja de Trabajo para listado'!$BC$151:$CB$151,0)),0)+IFERROR(INDEX('Hoja de Trabajo para listado'!$DE$153:$DG$274,MATCH($A461,'Hoja de Trabajo para listado'!$DE$153:$DE$1048576,0),MATCH((CUADRO!N$4&amp;$E461),'Hoja de Trabajo para listado'!$DE$151:$DG$151,0)),0)+IFERROR(INDEX('Hoja de Trabajo para listado'!$CD$155:$DC$1048576,MATCH($A461,'Hoja de Trabajo para listado'!$CD$155:$CD$1048576,0),MATCH((CUADRO!N$4&amp;$E461),'Hoja de Trabajo para listado'!$CD$151:$DC$151,0)),0)</f>
        <v>0</v>
      </c>
      <c r="O461" s="243">
        <f ca="1">+IFERROR(INDEX('Hoja de Trabajo para listado'!$A$155:$Z$1048576,MATCH($A461,'Hoja de Trabajo para listado'!$A$155:$A$1048576,0),MATCH((CUADRO!O$4&amp;$E461),'Hoja de Trabajo para listado'!$A$151:$Z$151,0)),0)+IFERROR(INDEX('Hoja de Trabajo para listado'!$AB$155:$BA$1048576,MATCH($A461,'Hoja de Trabajo para listado'!$AB$155:$AB$1048576,0),MATCH((CUADRO!O$4&amp;$E461),'Hoja de Trabajo para listado'!$AB$151:$BA$151,0)),0)+IFERROR(INDEX('Hoja de Trabajo para listado'!$BC$155:$CB$1048576,MATCH($A461,'Hoja de Trabajo para listado'!$BC$155:$BC$1048576,0),MATCH((CUADRO!O$4&amp;$E461),'Hoja de Trabajo para listado'!$BC$151:$CB$151,0)),0)+IFERROR(INDEX('Hoja de Trabajo para listado'!$DE$153:$DG$274,MATCH($A461,'Hoja de Trabajo para listado'!$DE$153:$DE$1048576,0),MATCH((CUADRO!O$4&amp;$E461),'Hoja de Trabajo para listado'!$DE$151:$DG$151,0)),0)+IFERROR(INDEX('Hoja de Trabajo para listado'!$CD$155:$DC$1048576,MATCH($A461,'Hoja de Trabajo para listado'!$CD$155:$CD$1048576,0),MATCH((CUADRO!O$4&amp;$E461),'Hoja de Trabajo para listado'!$CD$151:$DC$151,0)),0)</f>
        <v>0</v>
      </c>
      <c r="P461" s="243">
        <f ca="1">+IFERROR(INDEX('Hoja de Trabajo para listado'!$A$155:$Z$1048576,MATCH($A461,'Hoja de Trabajo para listado'!$A$155:$A$1048576,0),MATCH((CUADRO!P$4&amp;$E461),'Hoja de Trabajo para listado'!$A$151:$Z$151,0)),0)+IFERROR(INDEX('Hoja de Trabajo para listado'!$AB$155:$BA$1048576,MATCH($A461,'Hoja de Trabajo para listado'!$AB$155:$AB$1048576,0),MATCH((CUADRO!P$4&amp;$E461),'Hoja de Trabajo para listado'!$AB$151:$BA$151,0)),0)+IFERROR(INDEX('Hoja de Trabajo para listado'!$BC$155:$CB$1048576,MATCH($A461,'Hoja de Trabajo para listado'!$BC$155:$BC$1048576,0),MATCH((CUADRO!P$4&amp;$E461),'Hoja de Trabajo para listado'!$BC$151:$CB$151,0)),0)+IFERROR(INDEX('Hoja de Trabajo para listado'!$DE$153:$DG$274,MATCH($A461,'Hoja de Trabajo para listado'!$DE$153:$DE$1048576,0),MATCH((CUADRO!P$4&amp;$E461),'Hoja de Trabajo para listado'!$DE$151:$DG$151,0)),0)+IFERROR(INDEX('Hoja de Trabajo para listado'!$CD$155:$DC$1048576,MATCH($A461,'Hoja de Trabajo para listado'!$CD$155:$CD$1048576,0),MATCH((CUADRO!P$4&amp;$E461),'Hoja de Trabajo para listado'!$CD$151:$DC$151,0)),0)</f>
        <v>0</v>
      </c>
      <c r="Q461" s="243">
        <f ca="1">+IFERROR(INDEX('Hoja de Trabajo para listado'!$A$155:$Z$1048576,MATCH($A461,'Hoja de Trabajo para listado'!$A$155:$A$1048576,0),MATCH((CUADRO!Q$4&amp;$E461),'Hoja de Trabajo para listado'!$A$151:$Z$151,0)),0)+IFERROR(INDEX('Hoja de Trabajo para listado'!$AB$155:$BA$1048576,MATCH($A461,'Hoja de Trabajo para listado'!$AB$155:$AB$1048576,0),MATCH((CUADRO!Q$4&amp;$E461),'Hoja de Trabajo para listado'!$AB$151:$BA$151,0)),0)+IFERROR(INDEX('Hoja de Trabajo para listado'!$BC$155:$CB$1048576,MATCH($A461,'Hoja de Trabajo para listado'!$BC$155:$BC$1048576,0),MATCH((CUADRO!Q$4&amp;$E461),'Hoja de Trabajo para listado'!$BC$151:$CB$151,0)),0)+IFERROR(INDEX('Hoja de Trabajo para listado'!$DE$153:$DG$274,MATCH($A461,'Hoja de Trabajo para listado'!$DE$153:$DE$1048576,0),MATCH((CUADRO!Q$4&amp;$E461),'Hoja de Trabajo para listado'!$DE$151:$DG$151,0)),0)+IFERROR(INDEX('Hoja de Trabajo para listado'!$CD$155:$DC$1048576,MATCH($A461,'Hoja de Trabajo para listado'!$CD$155:$CD$1048576,0),MATCH((CUADRO!Q$4&amp;$E461),'Hoja de Trabajo para listado'!$CD$151:$DC$151,0)),0)</f>
        <v>0</v>
      </c>
      <c r="R461" s="243">
        <f t="shared" ca="1" si="21"/>
        <v>0</v>
      </c>
      <c r="S461" s="249"/>
      <c r="T461" s="243">
        <f ca="1">+T462</f>
        <v>0</v>
      </c>
      <c r="U461" s="242">
        <f t="shared" si="22"/>
        <v>1</v>
      </c>
      <c r="V461" s="333" t="str">
        <f>+VLOOKUP(A461,bd_lista!$A$3:$E$592,5,FALSE)</f>
        <v>Gobiernos Autonomos Municipales</v>
      </c>
      <c r="W461" s="387" t="str">
        <f>+V461</f>
        <v>Gobiernos Autonomos Municipales</v>
      </c>
      <c r="X461" s="242">
        <f>+VLOOKUP(A461,[4]Sheet1!$A$13:$D$744,4,FALSE)</f>
        <v>0</v>
      </c>
      <c r="Y461" s="242" t="e">
        <f>+VLOOKUP(X461,bd_lista!$A$3:$C$592,3,FALSE)</f>
        <v>#N/A</v>
      </c>
      <c r="Z461" s="294">
        <f>+X461</f>
        <v>0</v>
      </c>
      <c r="AA461" s="295" t="e">
        <f>+Y461</f>
        <v>#N/A</v>
      </c>
    </row>
    <row r="462" spans="1:27" customFormat="1" ht="15" hidden="1" customHeight="1">
      <c r="A462" s="32">
        <v>1111</v>
      </c>
      <c r="B462" s="393"/>
      <c r="C462" s="247" t="str">
        <f>+VLOOKUP(A462,bd_lista!$A$3:$C$592,3,FALSE)</f>
        <v>Gobierno Autónomo Municipal de Tomina</v>
      </c>
      <c r="D462" s="390"/>
      <c r="E462" s="244" t="s">
        <v>1305</v>
      </c>
      <c r="F462" s="243">
        <f ca="1">+IFERROR(INDEX('Hoja de Trabajo para listado'!$A$155:$Z$1048576,MATCH($A462,'Hoja de Trabajo para listado'!$A$155:$A$1048576,0),MATCH((CUADRO!F$4&amp;$E462),'Hoja de Trabajo para listado'!$A$151:$Z$151,0)),0)+IFERROR(INDEX('Hoja de Trabajo para listado'!$AB$155:$BA$1048576,MATCH($A462,'Hoja de Trabajo para listado'!$AB$155:$AB$1048576,0),MATCH((CUADRO!F$4&amp;$E462),'Hoja de Trabajo para listado'!$AB$151:$BA$151,0)),0)+IFERROR(INDEX('Hoja de Trabajo para listado'!$BC$155:$CB$1048576,MATCH($A462,'Hoja de Trabajo para listado'!$BC$155:$BC$1048576,0),MATCH((CUADRO!F$4&amp;$E462),'Hoja de Trabajo para listado'!$BC$151:$CB$151,0)),0)+IFERROR(INDEX('Hoja de Trabajo para listado'!$DE$153:$DG$274,MATCH($A462,'Hoja de Trabajo para listado'!$DE$153:$DE$1048576,0),MATCH((CUADRO!F$4&amp;$E462),'Hoja de Trabajo para listado'!$DE$151:$DG$151,0)),0)+IFERROR(INDEX('Hoja de Trabajo para listado'!$CD$155:$DC$1048576,MATCH($A462,'Hoja de Trabajo para listado'!$CD$155:$CD$1048576,0),MATCH((CUADRO!F$4&amp;$E462),'Hoja de Trabajo para listado'!$CD$151:$DC$151,0)),0)</f>
        <v>0</v>
      </c>
      <c r="G462" s="243">
        <f ca="1">+IFERROR(INDEX('Hoja de Trabajo para listado'!$A$155:$Z$1048576,MATCH($A462,'Hoja de Trabajo para listado'!$A$155:$A$1048576,0),MATCH((CUADRO!G$4&amp;$E462),'Hoja de Trabajo para listado'!$A$151:$Z$151,0)),0)+IFERROR(INDEX('Hoja de Trabajo para listado'!$AB$155:$BA$1048576,MATCH($A462,'Hoja de Trabajo para listado'!$AB$155:$AB$1048576,0),MATCH((CUADRO!G$4&amp;$E462),'Hoja de Trabajo para listado'!$AB$151:$BA$151,0)),0)+IFERROR(INDEX('Hoja de Trabajo para listado'!$BC$155:$CB$1048576,MATCH($A462,'Hoja de Trabajo para listado'!$BC$155:$BC$1048576,0),MATCH((CUADRO!G$4&amp;$E462),'Hoja de Trabajo para listado'!$BC$151:$CB$151,0)),0)+IFERROR(INDEX('Hoja de Trabajo para listado'!$DE$153:$DG$274,MATCH($A462,'Hoja de Trabajo para listado'!$DE$153:$DE$1048576,0),MATCH((CUADRO!G$4&amp;$E462),'Hoja de Trabajo para listado'!$DE$151:$DG$151,0)),0)+IFERROR(INDEX('Hoja de Trabajo para listado'!$CD$155:$DC$1048576,MATCH($A462,'Hoja de Trabajo para listado'!$CD$155:$CD$1048576,0),MATCH((CUADRO!G$4&amp;$E462),'Hoja de Trabajo para listado'!$CD$151:$DC$151,0)),0)</f>
        <v>0</v>
      </c>
      <c r="H462" s="243">
        <f ca="1">+IFERROR(INDEX('Hoja de Trabajo para listado'!$A$155:$Z$1048576,MATCH($A462,'Hoja de Trabajo para listado'!$A$155:$A$1048576,0),MATCH((CUADRO!H$4&amp;$E462),'Hoja de Trabajo para listado'!$A$151:$Z$151,0)),0)+IFERROR(INDEX('Hoja de Trabajo para listado'!$AB$155:$BA$1048576,MATCH($A462,'Hoja de Trabajo para listado'!$AB$155:$AB$1048576,0),MATCH((CUADRO!H$4&amp;$E462),'Hoja de Trabajo para listado'!$AB$151:$BA$151,0)),0)+IFERROR(INDEX('Hoja de Trabajo para listado'!$BC$155:$CB$1048576,MATCH($A462,'Hoja de Trabajo para listado'!$BC$155:$BC$1048576,0),MATCH((CUADRO!H$4&amp;$E462),'Hoja de Trabajo para listado'!$BC$151:$CB$151,0)),0)+IFERROR(INDEX('Hoja de Trabajo para listado'!$DE$153:$DG$274,MATCH($A462,'Hoja de Trabajo para listado'!$DE$153:$DE$1048576,0),MATCH((CUADRO!H$4&amp;$E462),'Hoja de Trabajo para listado'!$DE$151:$DG$151,0)),0)+IFERROR(INDEX('Hoja de Trabajo para listado'!$CD$155:$DC$1048576,MATCH($A462,'Hoja de Trabajo para listado'!$CD$155:$CD$1048576,0),MATCH((CUADRO!H$4&amp;$E462),'Hoja de Trabajo para listado'!$CD$151:$DC$151,0)),0)</f>
        <v>0</v>
      </c>
      <c r="I462" s="243">
        <f ca="1">+IFERROR(INDEX('Hoja de Trabajo para listado'!$A$155:$Z$1048576,MATCH($A462,'Hoja de Trabajo para listado'!$A$155:$A$1048576,0),MATCH((CUADRO!I$4&amp;$E462),'Hoja de Trabajo para listado'!$A$151:$Z$151,0)),0)+IFERROR(INDEX('Hoja de Trabajo para listado'!$AB$155:$BA$1048576,MATCH($A462,'Hoja de Trabajo para listado'!$AB$155:$AB$1048576,0),MATCH((CUADRO!I$4&amp;$E462),'Hoja de Trabajo para listado'!$AB$151:$BA$151,0)),0)+IFERROR(INDEX('Hoja de Trabajo para listado'!$BC$155:$CB$1048576,MATCH($A462,'Hoja de Trabajo para listado'!$BC$155:$BC$1048576,0),MATCH((CUADRO!I$4&amp;$E462),'Hoja de Trabajo para listado'!$BC$151:$CB$151,0)),0)+IFERROR(INDEX('Hoja de Trabajo para listado'!$DE$153:$DG$274,MATCH($A462,'Hoja de Trabajo para listado'!$DE$153:$DE$1048576,0),MATCH((CUADRO!I$4&amp;$E462),'Hoja de Trabajo para listado'!$DE$151:$DG$151,0)),0)+IFERROR(INDEX('Hoja de Trabajo para listado'!$CD$155:$DC$1048576,MATCH($A462,'Hoja de Trabajo para listado'!$CD$155:$CD$1048576,0),MATCH((CUADRO!I$4&amp;$E462),'Hoja de Trabajo para listado'!$CD$151:$DC$151,0)),0)</f>
        <v>0</v>
      </c>
      <c r="J462" s="243">
        <f ca="1">+IFERROR(INDEX('Hoja de Trabajo para listado'!$A$155:$Z$1048576,MATCH($A462,'Hoja de Trabajo para listado'!$A$155:$A$1048576,0),MATCH((CUADRO!J$4&amp;$E462),'Hoja de Trabajo para listado'!$A$151:$Z$151,0)),0)+IFERROR(INDEX('Hoja de Trabajo para listado'!$AB$155:$BA$1048576,MATCH($A462,'Hoja de Trabajo para listado'!$AB$155:$AB$1048576,0),MATCH((CUADRO!J$4&amp;$E462),'Hoja de Trabajo para listado'!$AB$151:$BA$151,0)),0)+IFERROR(INDEX('Hoja de Trabajo para listado'!$BC$155:$CB$1048576,MATCH($A462,'Hoja de Trabajo para listado'!$BC$155:$BC$1048576,0),MATCH((CUADRO!J$4&amp;$E462),'Hoja de Trabajo para listado'!$BC$151:$CB$151,0)),0)+IFERROR(INDEX('Hoja de Trabajo para listado'!$DE$153:$DG$274,MATCH($A462,'Hoja de Trabajo para listado'!$DE$153:$DE$1048576,0),MATCH((CUADRO!J$4&amp;$E462),'Hoja de Trabajo para listado'!$DE$151:$DG$151,0)),0)+IFERROR(INDEX('Hoja de Trabajo para listado'!$CD$155:$DC$1048576,MATCH($A462,'Hoja de Trabajo para listado'!$CD$155:$CD$1048576,0),MATCH((CUADRO!J$4&amp;$E462),'Hoja de Trabajo para listado'!$CD$151:$DC$151,0)),0)</f>
        <v>0</v>
      </c>
      <c r="K462" s="243">
        <f ca="1">+IFERROR(INDEX('Hoja de Trabajo para listado'!$A$155:$Z$1048576,MATCH($A462,'Hoja de Trabajo para listado'!$A$155:$A$1048576,0),MATCH((CUADRO!K$4&amp;$E462),'Hoja de Trabajo para listado'!$A$151:$Z$151,0)),0)+IFERROR(INDEX('Hoja de Trabajo para listado'!$AB$155:$BA$1048576,MATCH($A462,'Hoja de Trabajo para listado'!$AB$155:$AB$1048576,0),MATCH((CUADRO!K$4&amp;$E462),'Hoja de Trabajo para listado'!$AB$151:$BA$151,0)),0)+IFERROR(INDEX('Hoja de Trabajo para listado'!$BC$155:$CB$1048576,MATCH($A462,'Hoja de Trabajo para listado'!$BC$155:$BC$1048576,0),MATCH((CUADRO!K$4&amp;$E462),'Hoja de Trabajo para listado'!$BC$151:$CB$151,0)),0)+IFERROR(INDEX('Hoja de Trabajo para listado'!$DE$153:$DG$274,MATCH($A462,'Hoja de Trabajo para listado'!$DE$153:$DE$1048576,0),MATCH((CUADRO!K$4&amp;$E462),'Hoja de Trabajo para listado'!$DE$151:$DG$151,0)),0)+IFERROR(INDEX('Hoja de Trabajo para listado'!$CD$155:$DC$1048576,MATCH($A462,'Hoja de Trabajo para listado'!$CD$155:$CD$1048576,0),MATCH((CUADRO!K$4&amp;$E462),'Hoja de Trabajo para listado'!$CD$151:$DC$151,0)),0)</f>
        <v>0</v>
      </c>
      <c r="L462" s="243">
        <f ca="1">+IFERROR(INDEX('Hoja de Trabajo para listado'!$A$155:$Z$1048576,MATCH($A462,'Hoja de Trabajo para listado'!$A$155:$A$1048576,0),MATCH((CUADRO!L$4&amp;$E462),'Hoja de Trabajo para listado'!$A$151:$Z$151,0)),0)+IFERROR(INDEX('Hoja de Trabajo para listado'!$AB$155:$BA$1048576,MATCH($A462,'Hoja de Trabajo para listado'!$AB$155:$AB$1048576,0),MATCH((CUADRO!L$4&amp;$E462),'Hoja de Trabajo para listado'!$AB$151:$BA$151,0)),0)+IFERROR(INDEX('Hoja de Trabajo para listado'!$BC$155:$CB$1048576,MATCH($A462,'Hoja de Trabajo para listado'!$BC$155:$BC$1048576,0),MATCH((CUADRO!L$4&amp;$E462),'Hoja de Trabajo para listado'!$BC$151:$CB$151,0)),0)+IFERROR(INDEX('Hoja de Trabajo para listado'!$DE$153:$DG$274,MATCH($A462,'Hoja de Trabajo para listado'!$DE$153:$DE$1048576,0),MATCH((CUADRO!L$4&amp;$E462),'Hoja de Trabajo para listado'!$DE$151:$DG$151,0)),0)+IFERROR(INDEX('Hoja de Trabajo para listado'!$CD$155:$DC$1048576,MATCH($A462,'Hoja de Trabajo para listado'!$CD$155:$CD$1048576,0),MATCH((CUADRO!L$4&amp;$E462),'Hoja de Trabajo para listado'!$CD$151:$DC$151,0)),0)</f>
        <v>0</v>
      </c>
      <c r="M462" s="243">
        <f ca="1">+IFERROR(INDEX('Hoja de Trabajo para listado'!$A$155:$Z$1048576,MATCH($A462,'Hoja de Trabajo para listado'!$A$155:$A$1048576,0),MATCH((CUADRO!M$4&amp;$E462),'Hoja de Trabajo para listado'!$A$151:$Z$151,0)),0)+IFERROR(INDEX('Hoja de Trabajo para listado'!$AB$155:$BA$1048576,MATCH($A462,'Hoja de Trabajo para listado'!$AB$155:$AB$1048576,0),MATCH((CUADRO!M$4&amp;$E462),'Hoja de Trabajo para listado'!$AB$151:$BA$151,0)),0)+IFERROR(INDEX('Hoja de Trabajo para listado'!$BC$155:$CB$1048576,MATCH($A462,'Hoja de Trabajo para listado'!$BC$155:$BC$1048576,0),MATCH((CUADRO!M$4&amp;$E462),'Hoja de Trabajo para listado'!$BC$151:$CB$151,0)),0)+IFERROR(INDEX('Hoja de Trabajo para listado'!$DE$153:$DG$274,MATCH($A462,'Hoja de Trabajo para listado'!$DE$153:$DE$1048576,0),MATCH((CUADRO!M$4&amp;$E462),'Hoja de Trabajo para listado'!$DE$151:$DG$151,0)),0)+IFERROR(INDEX('Hoja de Trabajo para listado'!$CD$155:$DC$1048576,MATCH($A462,'Hoja de Trabajo para listado'!$CD$155:$CD$1048576,0),MATCH((CUADRO!M$4&amp;$E462),'Hoja de Trabajo para listado'!$CD$151:$DC$151,0)),0)</f>
        <v>0</v>
      </c>
      <c r="N462" s="243">
        <f ca="1">+IFERROR(INDEX('Hoja de Trabajo para listado'!$A$155:$Z$1048576,MATCH($A462,'Hoja de Trabajo para listado'!$A$155:$A$1048576,0),MATCH((CUADRO!N$4&amp;$E462),'Hoja de Trabajo para listado'!$A$151:$Z$151,0)),0)+IFERROR(INDEX('Hoja de Trabajo para listado'!$AB$155:$BA$1048576,MATCH($A462,'Hoja de Trabajo para listado'!$AB$155:$AB$1048576,0),MATCH((CUADRO!N$4&amp;$E462),'Hoja de Trabajo para listado'!$AB$151:$BA$151,0)),0)+IFERROR(INDEX('Hoja de Trabajo para listado'!$BC$155:$CB$1048576,MATCH($A462,'Hoja de Trabajo para listado'!$BC$155:$BC$1048576,0),MATCH((CUADRO!N$4&amp;$E462),'Hoja de Trabajo para listado'!$BC$151:$CB$151,0)),0)+IFERROR(INDEX('Hoja de Trabajo para listado'!$DE$153:$DG$274,MATCH($A462,'Hoja de Trabajo para listado'!$DE$153:$DE$1048576,0),MATCH((CUADRO!N$4&amp;$E462),'Hoja de Trabajo para listado'!$DE$151:$DG$151,0)),0)+IFERROR(INDEX('Hoja de Trabajo para listado'!$CD$155:$DC$1048576,MATCH($A462,'Hoja de Trabajo para listado'!$CD$155:$CD$1048576,0),MATCH((CUADRO!N$4&amp;$E462),'Hoja de Trabajo para listado'!$CD$151:$DC$151,0)),0)</f>
        <v>0</v>
      </c>
      <c r="O462" s="243">
        <f ca="1">+IFERROR(INDEX('Hoja de Trabajo para listado'!$A$155:$Z$1048576,MATCH($A462,'Hoja de Trabajo para listado'!$A$155:$A$1048576,0),MATCH((CUADRO!O$4&amp;$E462),'Hoja de Trabajo para listado'!$A$151:$Z$151,0)),0)+IFERROR(INDEX('Hoja de Trabajo para listado'!$AB$155:$BA$1048576,MATCH($A462,'Hoja de Trabajo para listado'!$AB$155:$AB$1048576,0),MATCH((CUADRO!O$4&amp;$E462),'Hoja de Trabajo para listado'!$AB$151:$BA$151,0)),0)+IFERROR(INDEX('Hoja de Trabajo para listado'!$BC$155:$CB$1048576,MATCH($A462,'Hoja de Trabajo para listado'!$BC$155:$BC$1048576,0),MATCH((CUADRO!O$4&amp;$E462),'Hoja de Trabajo para listado'!$BC$151:$CB$151,0)),0)+IFERROR(INDEX('Hoja de Trabajo para listado'!$DE$153:$DG$274,MATCH($A462,'Hoja de Trabajo para listado'!$DE$153:$DE$1048576,0),MATCH((CUADRO!O$4&amp;$E462),'Hoja de Trabajo para listado'!$DE$151:$DG$151,0)),0)+IFERROR(INDEX('Hoja de Trabajo para listado'!$CD$155:$DC$1048576,MATCH($A462,'Hoja de Trabajo para listado'!$CD$155:$CD$1048576,0),MATCH((CUADRO!O$4&amp;$E462),'Hoja de Trabajo para listado'!$CD$151:$DC$151,0)),0)</f>
        <v>0</v>
      </c>
      <c r="P462" s="243">
        <f ca="1">+IFERROR(INDEX('Hoja de Trabajo para listado'!$A$155:$Z$1048576,MATCH($A462,'Hoja de Trabajo para listado'!$A$155:$A$1048576,0),MATCH((CUADRO!P$4&amp;$E462),'Hoja de Trabajo para listado'!$A$151:$Z$151,0)),0)+IFERROR(INDEX('Hoja de Trabajo para listado'!$AB$155:$BA$1048576,MATCH($A462,'Hoja de Trabajo para listado'!$AB$155:$AB$1048576,0),MATCH((CUADRO!P$4&amp;$E462),'Hoja de Trabajo para listado'!$AB$151:$BA$151,0)),0)+IFERROR(INDEX('Hoja de Trabajo para listado'!$BC$155:$CB$1048576,MATCH($A462,'Hoja de Trabajo para listado'!$BC$155:$BC$1048576,0),MATCH((CUADRO!P$4&amp;$E462),'Hoja de Trabajo para listado'!$BC$151:$CB$151,0)),0)+IFERROR(INDEX('Hoja de Trabajo para listado'!$DE$153:$DG$274,MATCH($A462,'Hoja de Trabajo para listado'!$DE$153:$DE$1048576,0),MATCH((CUADRO!P$4&amp;$E462),'Hoja de Trabajo para listado'!$DE$151:$DG$151,0)),0)+IFERROR(INDEX('Hoja de Trabajo para listado'!$CD$155:$DC$1048576,MATCH($A462,'Hoja de Trabajo para listado'!$CD$155:$CD$1048576,0),MATCH((CUADRO!P$4&amp;$E462),'Hoja de Trabajo para listado'!$CD$151:$DC$151,0)),0)</f>
        <v>0</v>
      </c>
      <c r="Q462" s="243">
        <f ca="1">+IFERROR(INDEX('Hoja de Trabajo para listado'!$A$155:$Z$1048576,MATCH($A462,'Hoja de Trabajo para listado'!$A$155:$A$1048576,0),MATCH((CUADRO!Q$4&amp;$E462),'Hoja de Trabajo para listado'!$A$151:$Z$151,0)),0)+IFERROR(INDEX('Hoja de Trabajo para listado'!$AB$155:$BA$1048576,MATCH($A462,'Hoja de Trabajo para listado'!$AB$155:$AB$1048576,0),MATCH((CUADRO!Q$4&amp;$E462),'Hoja de Trabajo para listado'!$AB$151:$BA$151,0)),0)+IFERROR(INDEX('Hoja de Trabajo para listado'!$BC$155:$CB$1048576,MATCH($A462,'Hoja de Trabajo para listado'!$BC$155:$BC$1048576,0),MATCH((CUADRO!Q$4&amp;$E462),'Hoja de Trabajo para listado'!$BC$151:$CB$151,0)),0)+IFERROR(INDEX('Hoja de Trabajo para listado'!$DE$153:$DG$274,MATCH($A462,'Hoja de Trabajo para listado'!$DE$153:$DE$1048576,0),MATCH((CUADRO!Q$4&amp;$E462),'Hoja de Trabajo para listado'!$DE$151:$DG$151,0)),0)+IFERROR(INDEX('Hoja de Trabajo para listado'!$CD$155:$DC$1048576,MATCH($A462,'Hoja de Trabajo para listado'!$CD$155:$CD$1048576,0),MATCH((CUADRO!Q$4&amp;$E462),'Hoja de Trabajo para listado'!$CD$151:$DC$151,0)),0)</f>
        <v>0</v>
      </c>
      <c r="R462" s="243">
        <f t="shared" ca="1" si="21"/>
        <v>0</v>
      </c>
      <c r="S462" s="249">
        <f ca="1">+R461+R462</f>
        <v>0</v>
      </c>
      <c r="T462" s="243">
        <f ca="1">+S462</f>
        <v>0</v>
      </c>
      <c r="U462" s="242">
        <f t="shared" si="22"/>
        <v>2</v>
      </c>
      <c r="V462" s="333" t="str">
        <f>+VLOOKUP(A462,bd_lista!$A$3:$E$592,5,FALSE)</f>
        <v>Gobiernos Autonomos Municipales</v>
      </c>
      <c r="W462" s="388"/>
      <c r="X462" s="242">
        <f>+VLOOKUP(A462,[4]Sheet1!$A$13:$D$744,4,FALSE)</f>
        <v>0</v>
      </c>
      <c r="Y462" s="242" t="e">
        <f>+VLOOKUP(X462,bd_lista!$A$3:$C$592,3,FALSE)</f>
        <v>#N/A</v>
      </c>
      <c r="Z462" s="292"/>
      <c r="AA462" s="293"/>
    </row>
    <row r="463" spans="1:27" customFormat="1" ht="15" hidden="1" customHeight="1">
      <c r="A463" s="32">
        <v>1112</v>
      </c>
      <c r="B463" s="392">
        <f>+A463</f>
        <v>1112</v>
      </c>
      <c r="C463" s="247" t="str">
        <f>+VLOOKUP(A463,bd_lista!$A$3:$C$592,3,FALSE)</f>
        <v>Gobierno Autónomo Municipal de Sopachuy</v>
      </c>
      <c r="D463" s="389" t="str">
        <f>+C463</f>
        <v>Gobierno Autónomo Municipal de Sopachuy</v>
      </c>
      <c r="E463" s="242" t="s">
        <v>1304</v>
      </c>
      <c r="F463" s="243">
        <f ca="1">+IFERROR(INDEX('Hoja de Trabajo para listado'!$A$155:$Z$1048576,MATCH($A463,'Hoja de Trabajo para listado'!$A$155:$A$1048576,0),MATCH((CUADRO!F$4&amp;$E463),'Hoja de Trabajo para listado'!$A$151:$Z$151,0)),0)+IFERROR(INDEX('Hoja de Trabajo para listado'!$AB$155:$BA$1048576,MATCH($A463,'Hoja de Trabajo para listado'!$AB$155:$AB$1048576,0),MATCH((CUADRO!F$4&amp;$E463),'Hoja de Trabajo para listado'!$AB$151:$BA$151,0)),0)+IFERROR(INDEX('Hoja de Trabajo para listado'!$BC$155:$CB$1048576,MATCH($A463,'Hoja de Trabajo para listado'!$BC$155:$BC$1048576,0),MATCH((CUADRO!F$4&amp;$E463),'Hoja de Trabajo para listado'!$BC$151:$CB$151,0)),0)+IFERROR(INDEX('Hoja de Trabajo para listado'!$DE$153:$DG$274,MATCH($A463,'Hoja de Trabajo para listado'!$DE$153:$DE$1048576,0),MATCH((CUADRO!F$4&amp;$E463),'Hoja de Trabajo para listado'!$DE$151:$DG$151,0)),0)+IFERROR(INDEX('Hoja de Trabajo para listado'!$CD$155:$DC$1048576,MATCH($A463,'Hoja de Trabajo para listado'!$CD$155:$CD$1048576,0),MATCH((CUADRO!F$4&amp;$E463),'Hoja de Trabajo para listado'!$CD$151:$DC$151,0)),0)</f>
        <v>0</v>
      </c>
      <c r="G463" s="243">
        <f ca="1">+IFERROR(INDEX('Hoja de Trabajo para listado'!$A$155:$Z$1048576,MATCH($A463,'Hoja de Trabajo para listado'!$A$155:$A$1048576,0),MATCH((CUADRO!G$4&amp;$E463),'Hoja de Trabajo para listado'!$A$151:$Z$151,0)),0)+IFERROR(INDEX('Hoja de Trabajo para listado'!$AB$155:$BA$1048576,MATCH($A463,'Hoja de Trabajo para listado'!$AB$155:$AB$1048576,0),MATCH((CUADRO!G$4&amp;$E463),'Hoja de Trabajo para listado'!$AB$151:$BA$151,0)),0)+IFERROR(INDEX('Hoja de Trabajo para listado'!$BC$155:$CB$1048576,MATCH($A463,'Hoja de Trabajo para listado'!$BC$155:$BC$1048576,0),MATCH((CUADRO!G$4&amp;$E463),'Hoja de Trabajo para listado'!$BC$151:$CB$151,0)),0)+IFERROR(INDEX('Hoja de Trabajo para listado'!$DE$153:$DG$274,MATCH($A463,'Hoja de Trabajo para listado'!$DE$153:$DE$1048576,0),MATCH((CUADRO!G$4&amp;$E463),'Hoja de Trabajo para listado'!$DE$151:$DG$151,0)),0)+IFERROR(INDEX('Hoja de Trabajo para listado'!$CD$155:$DC$1048576,MATCH($A463,'Hoja de Trabajo para listado'!$CD$155:$CD$1048576,0),MATCH((CUADRO!G$4&amp;$E463),'Hoja de Trabajo para listado'!$CD$151:$DC$151,0)),0)</f>
        <v>0</v>
      </c>
      <c r="H463" s="243">
        <f ca="1">+IFERROR(INDEX('Hoja de Trabajo para listado'!$A$155:$Z$1048576,MATCH($A463,'Hoja de Trabajo para listado'!$A$155:$A$1048576,0),MATCH((CUADRO!H$4&amp;$E463),'Hoja de Trabajo para listado'!$A$151:$Z$151,0)),0)+IFERROR(INDEX('Hoja de Trabajo para listado'!$AB$155:$BA$1048576,MATCH($A463,'Hoja de Trabajo para listado'!$AB$155:$AB$1048576,0),MATCH((CUADRO!H$4&amp;$E463),'Hoja de Trabajo para listado'!$AB$151:$BA$151,0)),0)+IFERROR(INDEX('Hoja de Trabajo para listado'!$BC$155:$CB$1048576,MATCH($A463,'Hoja de Trabajo para listado'!$BC$155:$BC$1048576,0),MATCH((CUADRO!H$4&amp;$E463),'Hoja de Trabajo para listado'!$BC$151:$CB$151,0)),0)+IFERROR(INDEX('Hoja de Trabajo para listado'!$DE$153:$DG$274,MATCH($A463,'Hoja de Trabajo para listado'!$DE$153:$DE$1048576,0),MATCH((CUADRO!H$4&amp;$E463),'Hoja de Trabajo para listado'!$DE$151:$DG$151,0)),0)+IFERROR(INDEX('Hoja de Trabajo para listado'!$CD$155:$DC$1048576,MATCH($A463,'Hoja de Trabajo para listado'!$CD$155:$CD$1048576,0),MATCH((CUADRO!H$4&amp;$E463),'Hoja de Trabajo para listado'!$CD$151:$DC$151,0)),0)</f>
        <v>0</v>
      </c>
      <c r="I463" s="243">
        <f ca="1">+IFERROR(INDEX('Hoja de Trabajo para listado'!$A$155:$Z$1048576,MATCH($A463,'Hoja de Trabajo para listado'!$A$155:$A$1048576,0),MATCH((CUADRO!I$4&amp;$E463),'Hoja de Trabajo para listado'!$A$151:$Z$151,0)),0)+IFERROR(INDEX('Hoja de Trabajo para listado'!$AB$155:$BA$1048576,MATCH($A463,'Hoja de Trabajo para listado'!$AB$155:$AB$1048576,0),MATCH((CUADRO!I$4&amp;$E463),'Hoja de Trabajo para listado'!$AB$151:$BA$151,0)),0)+IFERROR(INDEX('Hoja de Trabajo para listado'!$BC$155:$CB$1048576,MATCH($A463,'Hoja de Trabajo para listado'!$BC$155:$BC$1048576,0),MATCH((CUADRO!I$4&amp;$E463),'Hoja de Trabajo para listado'!$BC$151:$CB$151,0)),0)+IFERROR(INDEX('Hoja de Trabajo para listado'!$DE$153:$DG$274,MATCH($A463,'Hoja de Trabajo para listado'!$DE$153:$DE$1048576,0),MATCH((CUADRO!I$4&amp;$E463),'Hoja de Trabajo para listado'!$DE$151:$DG$151,0)),0)+IFERROR(INDEX('Hoja de Trabajo para listado'!$CD$155:$DC$1048576,MATCH($A463,'Hoja de Trabajo para listado'!$CD$155:$CD$1048576,0),MATCH((CUADRO!I$4&amp;$E463),'Hoja de Trabajo para listado'!$CD$151:$DC$151,0)),0)</f>
        <v>0</v>
      </c>
      <c r="J463" s="243">
        <f ca="1">+IFERROR(INDEX('Hoja de Trabajo para listado'!$A$155:$Z$1048576,MATCH($A463,'Hoja de Trabajo para listado'!$A$155:$A$1048576,0),MATCH((CUADRO!J$4&amp;$E463),'Hoja de Trabajo para listado'!$A$151:$Z$151,0)),0)+IFERROR(INDEX('Hoja de Trabajo para listado'!$AB$155:$BA$1048576,MATCH($A463,'Hoja de Trabajo para listado'!$AB$155:$AB$1048576,0),MATCH((CUADRO!J$4&amp;$E463),'Hoja de Trabajo para listado'!$AB$151:$BA$151,0)),0)+IFERROR(INDEX('Hoja de Trabajo para listado'!$BC$155:$CB$1048576,MATCH($A463,'Hoja de Trabajo para listado'!$BC$155:$BC$1048576,0),MATCH((CUADRO!J$4&amp;$E463),'Hoja de Trabajo para listado'!$BC$151:$CB$151,0)),0)+IFERROR(INDEX('Hoja de Trabajo para listado'!$DE$153:$DG$274,MATCH($A463,'Hoja de Trabajo para listado'!$DE$153:$DE$1048576,0),MATCH((CUADRO!J$4&amp;$E463),'Hoja de Trabajo para listado'!$DE$151:$DG$151,0)),0)+IFERROR(INDEX('Hoja de Trabajo para listado'!$CD$155:$DC$1048576,MATCH($A463,'Hoja de Trabajo para listado'!$CD$155:$CD$1048576,0),MATCH((CUADRO!J$4&amp;$E463),'Hoja de Trabajo para listado'!$CD$151:$DC$151,0)),0)</f>
        <v>0</v>
      </c>
      <c r="K463" s="243">
        <f ca="1">+IFERROR(INDEX('Hoja de Trabajo para listado'!$A$155:$Z$1048576,MATCH($A463,'Hoja de Trabajo para listado'!$A$155:$A$1048576,0),MATCH((CUADRO!K$4&amp;$E463),'Hoja de Trabajo para listado'!$A$151:$Z$151,0)),0)+IFERROR(INDEX('Hoja de Trabajo para listado'!$AB$155:$BA$1048576,MATCH($A463,'Hoja de Trabajo para listado'!$AB$155:$AB$1048576,0),MATCH((CUADRO!K$4&amp;$E463),'Hoja de Trabajo para listado'!$AB$151:$BA$151,0)),0)+IFERROR(INDEX('Hoja de Trabajo para listado'!$BC$155:$CB$1048576,MATCH($A463,'Hoja de Trabajo para listado'!$BC$155:$BC$1048576,0),MATCH((CUADRO!K$4&amp;$E463),'Hoja de Trabajo para listado'!$BC$151:$CB$151,0)),0)+IFERROR(INDEX('Hoja de Trabajo para listado'!$DE$153:$DG$274,MATCH($A463,'Hoja de Trabajo para listado'!$DE$153:$DE$1048576,0),MATCH((CUADRO!K$4&amp;$E463),'Hoja de Trabajo para listado'!$DE$151:$DG$151,0)),0)+IFERROR(INDEX('Hoja de Trabajo para listado'!$CD$155:$DC$1048576,MATCH($A463,'Hoja de Trabajo para listado'!$CD$155:$CD$1048576,0),MATCH((CUADRO!K$4&amp;$E463),'Hoja de Trabajo para listado'!$CD$151:$DC$151,0)),0)</f>
        <v>0</v>
      </c>
      <c r="L463" s="243">
        <f ca="1">+IFERROR(INDEX('Hoja de Trabajo para listado'!$A$155:$Z$1048576,MATCH($A463,'Hoja de Trabajo para listado'!$A$155:$A$1048576,0),MATCH((CUADRO!L$4&amp;$E463),'Hoja de Trabajo para listado'!$A$151:$Z$151,0)),0)+IFERROR(INDEX('Hoja de Trabajo para listado'!$AB$155:$BA$1048576,MATCH($A463,'Hoja de Trabajo para listado'!$AB$155:$AB$1048576,0),MATCH((CUADRO!L$4&amp;$E463),'Hoja de Trabajo para listado'!$AB$151:$BA$151,0)),0)+IFERROR(INDEX('Hoja de Trabajo para listado'!$BC$155:$CB$1048576,MATCH($A463,'Hoja de Trabajo para listado'!$BC$155:$BC$1048576,0),MATCH((CUADRO!L$4&amp;$E463),'Hoja de Trabajo para listado'!$BC$151:$CB$151,0)),0)+IFERROR(INDEX('Hoja de Trabajo para listado'!$DE$153:$DG$274,MATCH($A463,'Hoja de Trabajo para listado'!$DE$153:$DE$1048576,0),MATCH((CUADRO!L$4&amp;$E463),'Hoja de Trabajo para listado'!$DE$151:$DG$151,0)),0)+IFERROR(INDEX('Hoja de Trabajo para listado'!$CD$155:$DC$1048576,MATCH($A463,'Hoja de Trabajo para listado'!$CD$155:$CD$1048576,0),MATCH((CUADRO!L$4&amp;$E463),'Hoja de Trabajo para listado'!$CD$151:$DC$151,0)),0)</f>
        <v>0</v>
      </c>
      <c r="M463" s="243">
        <f ca="1">+IFERROR(INDEX('Hoja de Trabajo para listado'!$A$155:$Z$1048576,MATCH($A463,'Hoja de Trabajo para listado'!$A$155:$A$1048576,0),MATCH((CUADRO!M$4&amp;$E463),'Hoja de Trabajo para listado'!$A$151:$Z$151,0)),0)+IFERROR(INDEX('Hoja de Trabajo para listado'!$AB$155:$BA$1048576,MATCH($A463,'Hoja de Trabajo para listado'!$AB$155:$AB$1048576,0),MATCH((CUADRO!M$4&amp;$E463),'Hoja de Trabajo para listado'!$AB$151:$BA$151,0)),0)+IFERROR(INDEX('Hoja de Trabajo para listado'!$BC$155:$CB$1048576,MATCH($A463,'Hoja de Trabajo para listado'!$BC$155:$BC$1048576,0),MATCH((CUADRO!M$4&amp;$E463),'Hoja de Trabajo para listado'!$BC$151:$CB$151,0)),0)+IFERROR(INDEX('Hoja de Trabajo para listado'!$DE$153:$DG$274,MATCH($A463,'Hoja de Trabajo para listado'!$DE$153:$DE$1048576,0),MATCH((CUADRO!M$4&amp;$E463),'Hoja de Trabajo para listado'!$DE$151:$DG$151,0)),0)+IFERROR(INDEX('Hoja de Trabajo para listado'!$CD$155:$DC$1048576,MATCH($A463,'Hoja de Trabajo para listado'!$CD$155:$CD$1048576,0),MATCH((CUADRO!M$4&amp;$E463),'Hoja de Trabajo para listado'!$CD$151:$DC$151,0)),0)</f>
        <v>0</v>
      </c>
      <c r="N463" s="243">
        <f ca="1">+IFERROR(INDEX('Hoja de Trabajo para listado'!$A$155:$Z$1048576,MATCH($A463,'Hoja de Trabajo para listado'!$A$155:$A$1048576,0),MATCH((CUADRO!N$4&amp;$E463),'Hoja de Trabajo para listado'!$A$151:$Z$151,0)),0)+IFERROR(INDEX('Hoja de Trabajo para listado'!$AB$155:$BA$1048576,MATCH($A463,'Hoja de Trabajo para listado'!$AB$155:$AB$1048576,0),MATCH((CUADRO!N$4&amp;$E463),'Hoja de Trabajo para listado'!$AB$151:$BA$151,0)),0)+IFERROR(INDEX('Hoja de Trabajo para listado'!$BC$155:$CB$1048576,MATCH($A463,'Hoja de Trabajo para listado'!$BC$155:$BC$1048576,0),MATCH((CUADRO!N$4&amp;$E463),'Hoja de Trabajo para listado'!$BC$151:$CB$151,0)),0)+IFERROR(INDEX('Hoja de Trabajo para listado'!$DE$153:$DG$274,MATCH($A463,'Hoja de Trabajo para listado'!$DE$153:$DE$1048576,0),MATCH((CUADRO!N$4&amp;$E463),'Hoja de Trabajo para listado'!$DE$151:$DG$151,0)),0)+IFERROR(INDEX('Hoja de Trabajo para listado'!$CD$155:$DC$1048576,MATCH($A463,'Hoja de Trabajo para listado'!$CD$155:$CD$1048576,0),MATCH((CUADRO!N$4&amp;$E463),'Hoja de Trabajo para listado'!$CD$151:$DC$151,0)),0)</f>
        <v>0</v>
      </c>
      <c r="O463" s="243">
        <f ca="1">+IFERROR(INDEX('Hoja de Trabajo para listado'!$A$155:$Z$1048576,MATCH($A463,'Hoja de Trabajo para listado'!$A$155:$A$1048576,0),MATCH((CUADRO!O$4&amp;$E463),'Hoja de Trabajo para listado'!$A$151:$Z$151,0)),0)+IFERROR(INDEX('Hoja de Trabajo para listado'!$AB$155:$BA$1048576,MATCH($A463,'Hoja de Trabajo para listado'!$AB$155:$AB$1048576,0),MATCH((CUADRO!O$4&amp;$E463),'Hoja de Trabajo para listado'!$AB$151:$BA$151,0)),0)+IFERROR(INDEX('Hoja de Trabajo para listado'!$BC$155:$CB$1048576,MATCH($A463,'Hoja de Trabajo para listado'!$BC$155:$BC$1048576,0),MATCH((CUADRO!O$4&amp;$E463),'Hoja de Trabajo para listado'!$BC$151:$CB$151,0)),0)+IFERROR(INDEX('Hoja de Trabajo para listado'!$DE$153:$DG$274,MATCH($A463,'Hoja de Trabajo para listado'!$DE$153:$DE$1048576,0),MATCH((CUADRO!O$4&amp;$E463),'Hoja de Trabajo para listado'!$DE$151:$DG$151,0)),0)+IFERROR(INDEX('Hoja de Trabajo para listado'!$CD$155:$DC$1048576,MATCH($A463,'Hoja de Trabajo para listado'!$CD$155:$CD$1048576,0),MATCH((CUADRO!O$4&amp;$E463),'Hoja de Trabajo para listado'!$CD$151:$DC$151,0)),0)</f>
        <v>0</v>
      </c>
      <c r="P463" s="243">
        <f ca="1">+IFERROR(INDEX('Hoja de Trabajo para listado'!$A$155:$Z$1048576,MATCH($A463,'Hoja de Trabajo para listado'!$A$155:$A$1048576,0),MATCH((CUADRO!P$4&amp;$E463),'Hoja de Trabajo para listado'!$A$151:$Z$151,0)),0)+IFERROR(INDEX('Hoja de Trabajo para listado'!$AB$155:$BA$1048576,MATCH($A463,'Hoja de Trabajo para listado'!$AB$155:$AB$1048576,0),MATCH((CUADRO!P$4&amp;$E463),'Hoja de Trabajo para listado'!$AB$151:$BA$151,0)),0)+IFERROR(INDEX('Hoja de Trabajo para listado'!$BC$155:$CB$1048576,MATCH($A463,'Hoja de Trabajo para listado'!$BC$155:$BC$1048576,0),MATCH((CUADRO!P$4&amp;$E463),'Hoja de Trabajo para listado'!$BC$151:$CB$151,0)),0)+IFERROR(INDEX('Hoja de Trabajo para listado'!$DE$153:$DG$274,MATCH($A463,'Hoja de Trabajo para listado'!$DE$153:$DE$1048576,0),MATCH((CUADRO!P$4&amp;$E463),'Hoja de Trabajo para listado'!$DE$151:$DG$151,0)),0)+IFERROR(INDEX('Hoja de Trabajo para listado'!$CD$155:$DC$1048576,MATCH($A463,'Hoja de Trabajo para listado'!$CD$155:$CD$1048576,0),MATCH((CUADRO!P$4&amp;$E463),'Hoja de Trabajo para listado'!$CD$151:$DC$151,0)),0)</f>
        <v>0</v>
      </c>
      <c r="Q463" s="243">
        <f ca="1">+IFERROR(INDEX('Hoja de Trabajo para listado'!$A$155:$Z$1048576,MATCH($A463,'Hoja de Trabajo para listado'!$A$155:$A$1048576,0),MATCH((CUADRO!Q$4&amp;$E463),'Hoja de Trabajo para listado'!$A$151:$Z$151,0)),0)+IFERROR(INDEX('Hoja de Trabajo para listado'!$AB$155:$BA$1048576,MATCH($A463,'Hoja de Trabajo para listado'!$AB$155:$AB$1048576,0),MATCH((CUADRO!Q$4&amp;$E463),'Hoja de Trabajo para listado'!$AB$151:$BA$151,0)),0)+IFERROR(INDEX('Hoja de Trabajo para listado'!$BC$155:$CB$1048576,MATCH($A463,'Hoja de Trabajo para listado'!$BC$155:$BC$1048576,0),MATCH((CUADRO!Q$4&amp;$E463),'Hoja de Trabajo para listado'!$BC$151:$CB$151,0)),0)+IFERROR(INDEX('Hoja de Trabajo para listado'!$DE$153:$DG$274,MATCH($A463,'Hoja de Trabajo para listado'!$DE$153:$DE$1048576,0),MATCH((CUADRO!Q$4&amp;$E463),'Hoja de Trabajo para listado'!$DE$151:$DG$151,0)),0)+IFERROR(INDEX('Hoja de Trabajo para listado'!$CD$155:$DC$1048576,MATCH($A463,'Hoja de Trabajo para listado'!$CD$155:$CD$1048576,0),MATCH((CUADRO!Q$4&amp;$E463),'Hoja de Trabajo para listado'!$CD$151:$DC$151,0)),0)</f>
        <v>0</v>
      </c>
      <c r="R463" s="243">
        <f t="shared" ca="1" si="21"/>
        <v>0</v>
      </c>
      <c r="S463" s="249"/>
      <c r="T463" s="243">
        <f ca="1">+T464</f>
        <v>0</v>
      </c>
      <c r="U463" s="242">
        <f t="shared" si="22"/>
        <v>1</v>
      </c>
      <c r="V463" s="333" t="str">
        <f>+VLOOKUP(A463,bd_lista!$A$3:$E$592,5,FALSE)</f>
        <v>Gobiernos Autonomos Municipales</v>
      </c>
      <c r="W463" s="387" t="str">
        <f>+V463</f>
        <v>Gobiernos Autonomos Municipales</v>
      </c>
      <c r="X463" s="242">
        <f>+VLOOKUP(A463,[4]Sheet1!$A$13:$D$744,4,FALSE)</f>
        <v>0</v>
      </c>
      <c r="Y463" s="242" t="e">
        <f>+VLOOKUP(X463,bd_lista!$A$3:$C$592,3,FALSE)</f>
        <v>#N/A</v>
      </c>
      <c r="Z463" s="294">
        <f>+X463</f>
        <v>0</v>
      </c>
      <c r="AA463" s="295" t="e">
        <f>+Y463</f>
        <v>#N/A</v>
      </c>
    </row>
    <row r="464" spans="1:27" customFormat="1" ht="15" hidden="1" customHeight="1">
      <c r="A464" s="32">
        <v>1112</v>
      </c>
      <c r="B464" s="393"/>
      <c r="C464" s="247" t="str">
        <f>+VLOOKUP(A464,bd_lista!$A$3:$C$592,3,FALSE)</f>
        <v>Gobierno Autónomo Municipal de Sopachuy</v>
      </c>
      <c r="D464" s="390"/>
      <c r="E464" s="244" t="s">
        <v>1305</v>
      </c>
      <c r="F464" s="243">
        <f ca="1">+IFERROR(INDEX('Hoja de Trabajo para listado'!$A$155:$Z$1048576,MATCH($A464,'Hoja de Trabajo para listado'!$A$155:$A$1048576,0),MATCH((CUADRO!F$4&amp;$E464),'Hoja de Trabajo para listado'!$A$151:$Z$151,0)),0)+IFERROR(INDEX('Hoja de Trabajo para listado'!$AB$155:$BA$1048576,MATCH($A464,'Hoja de Trabajo para listado'!$AB$155:$AB$1048576,0),MATCH((CUADRO!F$4&amp;$E464),'Hoja de Trabajo para listado'!$AB$151:$BA$151,0)),0)+IFERROR(INDEX('Hoja de Trabajo para listado'!$BC$155:$CB$1048576,MATCH($A464,'Hoja de Trabajo para listado'!$BC$155:$BC$1048576,0),MATCH((CUADRO!F$4&amp;$E464),'Hoja de Trabajo para listado'!$BC$151:$CB$151,0)),0)+IFERROR(INDEX('Hoja de Trabajo para listado'!$DE$153:$DG$274,MATCH($A464,'Hoja de Trabajo para listado'!$DE$153:$DE$1048576,0),MATCH((CUADRO!F$4&amp;$E464),'Hoja de Trabajo para listado'!$DE$151:$DG$151,0)),0)+IFERROR(INDEX('Hoja de Trabajo para listado'!$CD$155:$DC$1048576,MATCH($A464,'Hoja de Trabajo para listado'!$CD$155:$CD$1048576,0),MATCH((CUADRO!F$4&amp;$E464),'Hoja de Trabajo para listado'!$CD$151:$DC$151,0)),0)</f>
        <v>0</v>
      </c>
      <c r="G464" s="243">
        <f ca="1">+IFERROR(INDEX('Hoja de Trabajo para listado'!$A$155:$Z$1048576,MATCH($A464,'Hoja de Trabajo para listado'!$A$155:$A$1048576,0),MATCH((CUADRO!G$4&amp;$E464),'Hoja de Trabajo para listado'!$A$151:$Z$151,0)),0)+IFERROR(INDEX('Hoja de Trabajo para listado'!$AB$155:$BA$1048576,MATCH($A464,'Hoja de Trabajo para listado'!$AB$155:$AB$1048576,0),MATCH((CUADRO!G$4&amp;$E464),'Hoja de Trabajo para listado'!$AB$151:$BA$151,0)),0)+IFERROR(INDEX('Hoja de Trabajo para listado'!$BC$155:$CB$1048576,MATCH($A464,'Hoja de Trabajo para listado'!$BC$155:$BC$1048576,0),MATCH((CUADRO!G$4&amp;$E464),'Hoja de Trabajo para listado'!$BC$151:$CB$151,0)),0)+IFERROR(INDEX('Hoja de Trabajo para listado'!$DE$153:$DG$274,MATCH($A464,'Hoja de Trabajo para listado'!$DE$153:$DE$1048576,0),MATCH((CUADRO!G$4&amp;$E464),'Hoja de Trabajo para listado'!$DE$151:$DG$151,0)),0)+IFERROR(INDEX('Hoja de Trabajo para listado'!$CD$155:$DC$1048576,MATCH($A464,'Hoja de Trabajo para listado'!$CD$155:$CD$1048576,0),MATCH((CUADRO!G$4&amp;$E464),'Hoja de Trabajo para listado'!$CD$151:$DC$151,0)),0)</f>
        <v>0</v>
      </c>
      <c r="H464" s="243">
        <f ca="1">+IFERROR(INDEX('Hoja de Trabajo para listado'!$A$155:$Z$1048576,MATCH($A464,'Hoja de Trabajo para listado'!$A$155:$A$1048576,0),MATCH((CUADRO!H$4&amp;$E464),'Hoja de Trabajo para listado'!$A$151:$Z$151,0)),0)+IFERROR(INDEX('Hoja de Trabajo para listado'!$AB$155:$BA$1048576,MATCH($A464,'Hoja de Trabajo para listado'!$AB$155:$AB$1048576,0),MATCH((CUADRO!H$4&amp;$E464),'Hoja de Trabajo para listado'!$AB$151:$BA$151,0)),0)+IFERROR(INDEX('Hoja de Trabajo para listado'!$BC$155:$CB$1048576,MATCH($A464,'Hoja de Trabajo para listado'!$BC$155:$BC$1048576,0),MATCH((CUADRO!H$4&amp;$E464),'Hoja de Trabajo para listado'!$BC$151:$CB$151,0)),0)+IFERROR(INDEX('Hoja de Trabajo para listado'!$DE$153:$DG$274,MATCH($A464,'Hoja de Trabajo para listado'!$DE$153:$DE$1048576,0),MATCH((CUADRO!H$4&amp;$E464),'Hoja de Trabajo para listado'!$DE$151:$DG$151,0)),0)+IFERROR(INDEX('Hoja de Trabajo para listado'!$CD$155:$DC$1048576,MATCH($A464,'Hoja de Trabajo para listado'!$CD$155:$CD$1048576,0),MATCH((CUADRO!H$4&amp;$E464),'Hoja de Trabajo para listado'!$CD$151:$DC$151,0)),0)</f>
        <v>0</v>
      </c>
      <c r="I464" s="243">
        <f ca="1">+IFERROR(INDEX('Hoja de Trabajo para listado'!$A$155:$Z$1048576,MATCH($A464,'Hoja de Trabajo para listado'!$A$155:$A$1048576,0),MATCH((CUADRO!I$4&amp;$E464),'Hoja de Trabajo para listado'!$A$151:$Z$151,0)),0)+IFERROR(INDEX('Hoja de Trabajo para listado'!$AB$155:$BA$1048576,MATCH($A464,'Hoja de Trabajo para listado'!$AB$155:$AB$1048576,0),MATCH((CUADRO!I$4&amp;$E464),'Hoja de Trabajo para listado'!$AB$151:$BA$151,0)),0)+IFERROR(INDEX('Hoja de Trabajo para listado'!$BC$155:$CB$1048576,MATCH($A464,'Hoja de Trabajo para listado'!$BC$155:$BC$1048576,0),MATCH((CUADRO!I$4&amp;$E464),'Hoja de Trabajo para listado'!$BC$151:$CB$151,0)),0)+IFERROR(INDEX('Hoja de Trabajo para listado'!$DE$153:$DG$274,MATCH($A464,'Hoja de Trabajo para listado'!$DE$153:$DE$1048576,0),MATCH((CUADRO!I$4&amp;$E464),'Hoja de Trabajo para listado'!$DE$151:$DG$151,0)),0)+IFERROR(INDEX('Hoja de Trabajo para listado'!$CD$155:$DC$1048576,MATCH($A464,'Hoja de Trabajo para listado'!$CD$155:$CD$1048576,0),MATCH((CUADRO!I$4&amp;$E464),'Hoja de Trabajo para listado'!$CD$151:$DC$151,0)),0)</f>
        <v>0</v>
      </c>
      <c r="J464" s="243">
        <f ca="1">+IFERROR(INDEX('Hoja de Trabajo para listado'!$A$155:$Z$1048576,MATCH($A464,'Hoja de Trabajo para listado'!$A$155:$A$1048576,0),MATCH((CUADRO!J$4&amp;$E464),'Hoja de Trabajo para listado'!$A$151:$Z$151,0)),0)+IFERROR(INDEX('Hoja de Trabajo para listado'!$AB$155:$BA$1048576,MATCH($A464,'Hoja de Trabajo para listado'!$AB$155:$AB$1048576,0),MATCH((CUADRO!J$4&amp;$E464),'Hoja de Trabajo para listado'!$AB$151:$BA$151,0)),0)+IFERROR(INDEX('Hoja de Trabajo para listado'!$BC$155:$CB$1048576,MATCH($A464,'Hoja de Trabajo para listado'!$BC$155:$BC$1048576,0),MATCH((CUADRO!J$4&amp;$E464),'Hoja de Trabajo para listado'!$BC$151:$CB$151,0)),0)+IFERROR(INDEX('Hoja de Trabajo para listado'!$DE$153:$DG$274,MATCH($A464,'Hoja de Trabajo para listado'!$DE$153:$DE$1048576,0),MATCH((CUADRO!J$4&amp;$E464),'Hoja de Trabajo para listado'!$DE$151:$DG$151,0)),0)+IFERROR(INDEX('Hoja de Trabajo para listado'!$CD$155:$DC$1048576,MATCH($A464,'Hoja de Trabajo para listado'!$CD$155:$CD$1048576,0),MATCH((CUADRO!J$4&amp;$E464),'Hoja de Trabajo para listado'!$CD$151:$DC$151,0)),0)</f>
        <v>0</v>
      </c>
      <c r="K464" s="243">
        <f ca="1">+IFERROR(INDEX('Hoja de Trabajo para listado'!$A$155:$Z$1048576,MATCH($A464,'Hoja de Trabajo para listado'!$A$155:$A$1048576,0),MATCH((CUADRO!K$4&amp;$E464),'Hoja de Trabajo para listado'!$A$151:$Z$151,0)),0)+IFERROR(INDEX('Hoja de Trabajo para listado'!$AB$155:$BA$1048576,MATCH($A464,'Hoja de Trabajo para listado'!$AB$155:$AB$1048576,0),MATCH((CUADRO!K$4&amp;$E464),'Hoja de Trabajo para listado'!$AB$151:$BA$151,0)),0)+IFERROR(INDEX('Hoja de Trabajo para listado'!$BC$155:$CB$1048576,MATCH($A464,'Hoja de Trabajo para listado'!$BC$155:$BC$1048576,0),MATCH((CUADRO!K$4&amp;$E464),'Hoja de Trabajo para listado'!$BC$151:$CB$151,0)),0)+IFERROR(INDEX('Hoja de Trabajo para listado'!$DE$153:$DG$274,MATCH($A464,'Hoja de Trabajo para listado'!$DE$153:$DE$1048576,0),MATCH((CUADRO!K$4&amp;$E464),'Hoja de Trabajo para listado'!$DE$151:$DG$151,0)),0)+IFERROR(INDEX('Hoja de Trabajo para listado'!$CD$155:$DC$1048576,MATCH($A464,'Hoja de Trabajo para listado'!$CD$155:$CD$1048576,0),MATCH((CUADRO!K$4&amp;$E464),'Hoja de Trabajo para listado'!$CD$151:$DC$151,0)),0)</f>
        <v>0</v>
      </c>
      <c r="L464" s="243">
        <f ca="1">+IFERROR(INDEX('Hoja de Trabajo para listado'!$A$155:$Z$1048576,MATCH($A464,'Hoja de Trabajo para listado'!$A$155:$A$1048576,0),MATCH((CUADRO!L$4&amp;$E464),'Hoja de Trabajo para listado'!$A$151:$Z$151,0)),0)+IFERROR(INDEX('Hoja de Trabajo para listado'!$AB$155:$BA$1048576,MATCH($A464,'Hoja de Trabajo para listado'!$AB$155:$AB$1048576,0),MATCH((CUADRO!L$4&amp;$E464),'Hoja de Trabajo para listado'!$AB$151:$BA$151,0)),0)+IFERROR(INDEX('Hoja de Trabajo para listado'!$BC$155:$CB$1048576,MATCH($A464,'Hoja de Trabajo para listado'!$BC$155:$BC$1048576,0),MATCH((CUADRO!L$4&amp;$E464),'Hoja de Trabajo para listado'!$BC$151:$CB$151,0)),0)+IFERROR(INDEX('Hoja de Trabajo para listado'!$DE$153:$DG$274,MATCH($A464,'Hoja de Trabajo para listado'!$DE$153:$DE$1048576,0),MATCH((CUADRO!L$4&amp;$E464),'Hoja de Trabajo para listado'!$DE$151:$DG$151,0)),0)+IFERROR(INDEX('Hoja de Trabajo para listado'!$CD$155:$DC$1048576,MATCH($A464,'Hoja de Trabajo para listado'!$CD$155:$CD$1048576,0),MATCH((CUADRO!L$4&amp;$E464),'Hoja de Trabajo para listado'!$CD$151:$DC$151,0)),0)</f>
        <v>0</v>
      </c>
      <c r="M464" s="243">
        <f ca="1">+IFERROR(INDEX('Hoja de Trabajo para listado'!$A$155:$Z$1048576,MATCH($A464,'Hoja de Trabajo para listado'!$A$155:$A$1048576,0),MATCH((CUADRO!M$4&amp;$E464),'Hoja de Trabajo para listado'!$A$151:$Z$151,0)),0)+IFERROR(INDEX('Hoja de Trabajo para listado'!$AB$155:$BA$1048576,MATCH($A464,'Hoja de Trabajo para listado'!$AB$155:$AB$1048576,0),MATCH((CUADRO!M$4&amp;$E464),'Hoja de Trabajo para listado'!$AB$151:$BA$151,0)),0)+IFERROR(INDEX('Hoja de Trabajo para listado'!$BC$155:$CB$1048576,MATCH($A464,'Hoja de Trabajo para listado'!$BC$155:$BC$1048576,0),MATCH((CUADRO!M$4&amp;$E464),'Hoja de Trabajo para listado'!$BC$151:$CB$151,0)),0)+IFERROR(INDEX('Hoja de Trabajo para listado'!$DE$153:$DG$274,MATCH($A464,'Hoja de Trabajo para listado'!$DE$153:$DE$1048576,0),MATCH((CUADRO!M$4&amp;$E464),'Hoja de Trabajo para listado'!$DE$151:$DG$151,0)),0)+IFERROR(INDEX('Hoja de Trabajo para listado'!$CD$155:$DC$1048576,MATCH($A464,'Hoja de Trabajo para listado'!$CD$155:$CD$1048576,0),MATCH((CUADRO!M$4&amp;$E464),'Hoja de Trabajo para listado'!$CD$151:$DC$151,0)),0)</f>
        <v>0</v>
      </c>
      <c r="N464" s="243">
        <f ca="1">+IFERROR(INDEX('Hoja de Trabajo para listado'!$A$155:$Z$1048576,MATCH($A464,'Hoja de Trabajo para listado'!$A$155:$A$1048576,0),MATCH((CUADRO!N$4&amp;$E464),'Hoja de Trabajo para listado'!$A$151:$Z$151,0)),0)+IFERROR(INDEX('Hoja de Trabajo para listado'!$AB$155:$BA$1048576,MATCH($A464,'Hoja de Trabajo para listado'!$AB$155:$AB$1048576,0),MATCH((CUADRO!N$4&amp;$E464),'Hoja de Trabajo para listado'!$AB$151:$BA$151,0)),0)+IFERROR(INDEX('Hoja de Trabajo para listado'!$BC$155:$CB$1048576,MATCH($A464,'Hoja de Trabajo para listado'!$BC$155:$BC$1048576,0),MATCH((CUADRO!N$4&amp;$E464),'Hoja de Trabajo para listado'!$BC$151:$CB$151,0)),0)+IFERROR(INDEX('Hoja de Trabajo para listado'!$DE$153:$DG$274,MATCH($A464,'Hoja de Trabajo para listado'!$DE$153:$DE$1048576,0),MATCH((CUADRO!N$4&amp;$E464),'Hoja de Trabajo para listado'!$DE$151:$DG$151,0)),0)+IFERROR(INDEX('Hoja de Trabajo para listado'!$CD$155:$DC$1048576,MATCH($A464,'Hoja de Trabajo para listado'!$CD$155:$CD$1048576,0),MATCH((CUADRO!N$4&amp;$E464),'Hoja de Trabajo para listado'!$CD$151:$DC$151,0)),0)</f>
        <v>0</v>
      </c>
      <c r="O464" s="243">
        <f ca="1">+IFERROR(INDEX('Hoja de Trabajo para listado'!$A$155:$Z$1048576,MATCH($A464,'Hoja de Trabajo para listado'!$A$155:$A$1048576,0),MATCH((CUADRO!O$4&amp;$E464),'Hoja de Trabajo para listado'!$A$151:$Z$151,0)),0)+IFERROR(INDEX('Hoja de Trabajo para listado'!$AB$155:$BA$1048576,MATCH($A464,'Hoja de Trabajo para listado'!$AB$155:$AB$1048576,0),MATCH((CUADRO!O$4&amp;$E464),'Hoja de Trabajo para listado'!$AB$151:$BA$151,0)),0)+IFERROR(INDEX('Hoja de Trabajo para listado'!$BC$155:$CB$1048576,MATCH($A464,'Hoja de Trabajo para listado'!$BC$155:$BC$1048576,0),MATCH((CUADRO!O$4&amp;$E464),'Hoja de Trabajo para listado'!$BC$151:$CB$151,0)),0)+IFERROR(INDEX('Hoja de Trabajo para listado'!$DE$153:$DG$274,MATCH($A464,'Hoja de Trabajo para listado'!$DE$153:$DE$1048576,0),MATCH((CUADRO!O$4&amp;$E464),'Hoja de Trabajo para listado'!$DE$151:$DG$151,0)),0)+IFERROR(INDEX('Hoja de Trabajo para listado'!$CD$155:$DC$1048576,MATCH($A464,'Hoja de Trabajo para listado'!$CD$155:$CD$1048576,0),MATCH((CUADRO!O$4&amp;$E464),'Hoja de Trabajo para listado'!$CD$151:$DC$151,0)),0)</f>
        <v>0</v>
      </c>
      <c r="P464" s="243">
        <f ca="1">+IFERROR(INDEX('Hoja de Trabajo para listado'!$A$155:$Z$1048576,MATCH($A464,'Hoja de Trabajo para listado'!$A$155:$A$1048576,0),MATCH((CUADRO!P$4&amp;$E464),'Hoja de Trabajo para listado'!$A$151:$Z$151,0)),0)+IFERROR(INDEX('Hoja de Trabajo para listado'!$AB$155:$BA$1048576,MATCH($A464,'Hoja de Trabajo para listado'!$AB$155:$AB$1048576,0),MATCH((CUADRO!P$4&amp;$E464),'Hoja de Trabajo para listado'!$AB$151:$BA$151,0)),0)+IFERROR(INDEX('Hoja de Trabajo para listado'!$BC$155:$CB$1048576,MATCH($A464,'Hoja de Trabajo para listado'!$BC$155:$BC$1048576,0),MATCH((CUADRO!P$4&amp;$E464),'Hoja de Trabajo para listado'!$BC$151:$CB$151,0)),0)+IFERROR(INDEX('Hoja de Trabajo para listado'!$DE$153:$DG$274,MATCH($A464,'Hoja de Trabajo para listado'!$DE$153:$DE$1048576,0),MATCH((CUADRO!P$4&amp;$E464),'Hoja de Trabajo para listado'!$DE$151:$DG$151,0)),0)+IFERROR(INDEX('Hoja de Trabajo para listado'!$CD$155:$DC$1048576,MATCH($A464,'Hoja de Trabajo para listado'!$CD$155:$CD$1048576,0),MATCH((CUADRO!P$4&amp;$E464),'Hoja de Trabajo para listado'!$CD$151:$DC$151,0)),0)</f>
        <v>0</v>
      </c>
      <c r="Q464" s="243">
        <f ca="1">+IFERROR(INDEX('Hoja de Trabajo para listado'!$A$155:$Z$1048576,MATCH($A464,'Hoja de Trabajo para listado'!$A$155:$A$1048576,0),MATCH((CUADRO!Q$4&amp;$E464),'Hoja de Trabajo para listado'!$A$151:$Z$151,0)),0)+IFERROR(INDEX('Hoja de Trabajo para listado'!$AB$155:$BA$1048576,MATCH($A464,'Hoja de Trabajo para listado'!$AB$155:$AB$1048576,0),MATCH((CUADRO!Q$4&amp;$E464),'Hoja de Trabajo para listado'!$AB$151:$BA$151,0)),0)+IFERROR(INDEX('Hoja de Trabajo para listado'!$BC$155:$CB$1048576,MATCH($A464,'Hoja de Trabajo para listado'!$BC$155:$BC$1048576,0),MATCH((CUADRO!Q$4&amp;$E464),'Hoja de Trabajo para listado'!$BC$151:$CB$151,0)),0)+IFERROR(INDEX('Hoja de Trabajo para listado'!$DE$153:$DG$274,MATCH($A464,'Hoja de Trabajo para listado'!$DE$153:$DE$1048576,0),MATCH((CUADRO!Q$4&amp;$E464),'Hoja de Trabajo para listado'!$DE$151:$DG$151,0)),0)+IFERROR(INDEX('Hoja de Trabajo para listado'!$CD$155:$DC$1048576,MATCH($A464,'Hoja de Trabajo para listado'!$CD$155:$CD$1048576,0),MATCH((CUADRO!Q$4&amp;$E464),'Hoja de Trabajo para listado'!$CD$151:$DC$151,0)),0)</f>
        <v>0</v>
      </c>
      <c r="R464" s="243">
        <f t="shared" ca="1" si="21"/>
        <v>0</v>
      </c>
      <c r="S464" s="249">
        <f ca="1">+R463+R464</f>
        <v>0</v>
      </c>
      <c r="T464" s="243">
        <f ca="1">+S464</f>
        <v>0</v>
      </c>
      <c r="U464" s="242">
        <f t="shared" si="22"/>
        <v>2</v>
      </c>
      <c r="V464" s="333" t="str">
        <f>+VLOOKUP(A464,bd_lista!$A$3:$E$592,5,FALSE)</f>
        <v>Gobiernos Autonomos Municipales</v>
      </c>
      <c r="W464" s="388"/>
      <c r="X464" s="242">
        <f>+VLOOKUP(A464,[4]Sheet1!$A$13:$D$744,4,FALSE)</f>
        <v>0</v>
      </c>
      <c r="Y464" s="242" t="e">
        <f>+VLOOKUP(X464,bd_lista!$A$3:$C$592,3,FALSE)</f>
        <v>#N/A</v>
      </c>
      <c r="Z464" s="292"/>
      <c r="AA464" s="293"/>
    </row>
    <row r="465" spans="1:27" customFormat="1" ht="15" hidden="1" customHeight="1">
      <c r="A465" s="32">
        <v>1113</v>
      </c>
      <c r="B465" s="392">
        <f>+A465</f>
        <v>1113</v>
      </c>
      <c r="C465" s="247" t="str">
        <f>+VLOOKUP(A465,bd_lista!$A$3:$C$592,3,FALSE)</f>
        <v>Gobierno Autónomo Municipal de Villa Alcalá</v>
      </c>
      <c r="D465" s="389" t="str">
        <f>+C465</f>
        <v>Gobierno Autónomo Municipal de Villa Alcalá</v>
      </c>
      <c r="E465" s="242" t="s">
        <v>1304</v>
      </c>
      <c r="F465" s="243">
        <f ca="1">+IFERROR(INDEX('Hoja de Trabajo para listado'!$A$155:$Z$1048576,MATCH($A465,'Hoja de Trabajo para listado'!$A$155:$A$1048576,0),MATCH((CUADRO!F$4&amp;$E465),'Hoja de Trabajo para listado'!$A$151:$Z$151,0)),0)+IFERROR(INDEX('Hoja de Trabajo para listado'!$AB$155:$BA$1048576,MATCH($A465,'Hoja de Trabajo para listado'!$AB$155:$AB$1048576,0),MATCH((CUADRO!F$4&amp;$E465),'Hoja de Trabajo para listado'!$AB$151:$BA$151,0)),0)+IFERROR(INDEX('Hoja de Trabajo para listado'!$BC$155:$CB$1048576,MATCH($A465,'Hoja de Trabajo para listado'!$BC$155:$BC$1048576,0),MATCH((CUADRO!F$4&amp;$E465),'Hoja de Trabajo para listado'!$BC$151:$CB$151,0)),0)+IFERROR(INDEX('Hoja de Trabajo para listado'!$DE$153:$DG$274,MATCH($A465,'Hoja de Trabajo para listado'!$DE$153:$DE$1048576,0),MATCH((CUADRO!F$4&amp;$E465),'Hoja de Trabajo para listado'!$DE$151:$DG$151,0)),0)+IFERROR(INDEX('Hoja de Trabajo para listado'!$CD$155:$DC$1048576,MATCH($A465,'Hoja de Trabajo para listado'!$CD$155:$CD$1048576,0),MATCH((CUADRO!F$4&amp;$E465),'Hoja de Trabajo para listado'!$CD$151:$DC$151,0)),0)</f>
        <v>0</v>
      </c>
      <c r="G465" s="243">
        <f ca="1">+IFERROR(INDEX('Hoja de Trabajo para listado'!$A$155:$Z$1048576,MATCH($A465,'Hoja de Trabajo para listado'!$A$155:$A$1048576,0),MATCH((CUADRO!G$4&amp;$E465),'Hoja de Trabajo para listado'!$A$151:$Z$151,0)),0)+IFERROR(INDEX('Hoja de Trabajo para listado'!$AB$155:$BA$1048576,MATCH($A465,'Hoja de Trabajo para listado'!$AB$155:$AB$1048576,0),MATCH((CUADRO!G$4&amp;$E465),'Hoja de Trabajo para listado'!$AB$151:$BA$151,0)),0)+IFERROR(INDEX('Hoja de Trabajo para listado'!$BC$155:$CB$1048576,MATCH($A465,'Hoja de Trabajo para listado'!$BC$155:$BC$1048576,0),MATCH((CUADRO!G$4&amp;$E465),'Hoja de Trabajo para listado'!$BC$151:$CB$151,0)),0)+IFERROR(INDEX('Hoja de Trabajo para listado'!$DE$153:$DG$274,MATCH($A465,'Hoja de Trabajo para listado'!$DE$153:$DE$1048576,0),MATCH((CUADRO!G$4&amp;$E465),'Hoja de Trabajo para listado'!$DE$151:$DG$151,0)),0)+IFERROR(INDEX('Hoja de Trabajo para listado'!$CD$155:$DC$1048576,MATCH($A465,'Hoja de Trabajo para listado'!$CD$155:$CD$1048576,0),MATCH((CUADRO!G$4&amp;$E465),'Hoja de Trabajo para listado'!$CD$151:$DC$151,0)),0)</f>
        <v>0</v>
      </c>
      <c r="H465" s="243">
        <f ca="1">+IFERROR(INDEX('Hoja de Trabajo para listado'!$A$155:$Z$1048576,MATCH($A465,'Hoja de Trabajo para listado'!$A$155:$A$1048576,0),MATCH((CUADRO!H$4&amp;$E465),'Hoja de Trabajo para listado'!$A$151:$Z$151,0)),0)+IFERROR(INDEX('Hoja de Trabajo para listado'!$AB$155:$BA$1048576,MATCH($A465,'Hoja de Trabajo para listado'!$AB$155:$AB$1048576,0),MATCH((CUADRO!H$4&amp;$E465),'Hoja de Trabajo para listado'!$AB$151:$BA$151,0)),0)+IFERROR(INDEX('Hoja de Trabajo para listado'!$BC$155:$CB$1048576,MATCH($A465,'Hoja de Trabajo para listado'!$BC$155:$BC$1048576,0),MATCH((CUADRO!H$4&amp;$E465),'Hoja de Trabajo para listado'!$BC$151:$CB$151,0)),0)+IFERROR(INDEX('Hoja de Trabajo para listado'!$DE$153:$DG$274,MATCH($A465,'Hoja de Trabajo para listado'!$DE$153:$DE$1048576,0),MATCH((CUADRO!H$4&amp;$E465),'Hoja de Trabajo para listado'!$DE$151:$DG$151,0)),0)+IFERROR(INDEX('Hoja de Trabajo para listado'!$CD$155:$DC$1048576,MATCH($A465,'Hoja de Trabajo para listado'!$CD$155:$CD$1048576,0),MATCH((CUADRO!H$4&amp;$E465),'Hoja de Trabajo para listado'!$CD$151:$DC$151,0)),0)</f>
        <v>0</v>
      </c>
      <c r="I465" s="243">
        <f ca="1">+IFERROR(INDEX('Hoja de Trabajo para listado'!$A$155:$Z$1048576,MATCH($A465,'Hoja de Trabajo para listado'!$A$155:$A$1048576,0),MATCH((CUADRO!I$4&amp;$E465),'Hoja de Trabajo para listado'!$A$151:$Z$151,0)),0)+IFERROR(INDEX('Hoja de Trabajo para listado'!$AB$155:$BA$1048576,MATCH($A465,'Hoja de Trabajo para listado'!$AB$155:$AB$1048576,0),MATCH((CUADRO!I$4&amp;$E465),'Hoja de Trabajo para listado'!$AB$151:$BA$151,0)),0)+IFERROR(INDEX('Hoja de Trabajo para listado'!$BC$155:$CB$1048576,MATCH($A465,'Hoja de Trabajo para listado'!$BC$155:$BC$1048576,0),MATCH((CUADRO!I$4&amp;$E465),'Hoja de Trabajo para listado'!$BC$151:$CB$151,0)),0)+IFERROR(INDEX('Hoja de Trabajo para listado'!$DE$153:$DG$274,MATCH($A465,'Hoja de Trabajo para listado'!$DE$153:$DE$1048576,0),MATCH((CUADRO!I$4&amp;$E465),'Hoja de Trabajo para listado'!$DE$151:$DG$151,0)),0)+IFERROR(INDEX('Hoja de Trabajo para listado'!$CD$155:$DC$1048576,MATCH($A465,'Hoja de Trabajo para listado'!$CD$155:$CD$1048576,0),MATCH((CUADRO!I$4&amp;$E465),'Hoja de Trabajo para listado'!$CD$151:$DC$151,0)),0)</f>
        <v>0</v>
      </c>
      <c r="J465" s="243">
        <f ca="1">+IFERROR(INDEX('Hoja de Trabajo para listado'!$A$155:$Z$1048576,MATCH($A465,'Hoja de Trabajo para listado'!$A$155:$A$1048576,0),MATCH((CUADRO!J$4&amp;$E465),'Hoja de Trabajo para listado'!$A$151:$Z$151,0)),0)+IFERROR(INDEX('Hoja de Trabajo para listado'!$AB$155:$BA$1048576,MATCH($A465,'Hoja de Trabajo para listado'!$AB$155:$AB$1048576,0),MATCH((CUADRO!J$4&amp;$E465),'Hoja de Trabajo para listado'!$AB$151:$BA$151,0)),0)+IFERROR(INDEX('Hoja de Trabajo para listado'!$BC$155:$CB$1048576,MATCH($A465,'Hoja de Trabajo para listado'!$BC$155:$BC$1048576,0),MATCH((CUADRO!J$4&amp;$E465),'Hoja de Trabajo para listado'!$BC$151:$CB$151,0)),0)+IFERROR(INDEX('Hoja de Trabajo para listado'!$DE$153:$DG$274,MATCH($A465,'Hoja de Trabajo para listado'!$DE$153:$DE$1048576,0),MATCH((CUADRO!J$4&amp;$E465),'Hoja de Trabajo para listado'!$DE$151:$DG$151,0)),0)+IFERROR(INDEX('Hoja de Trabajo para listado'!$CD$155:$DC$1048576,MATCH($A465,'Hoja de Trabajo para listado'!$CD$155:$CD$1048576,0),MATCH((CUADRO!J$4&amp;$E465),'Hoja de Trabajo para listado'!$CD$151:$DC$151,0)),0)</f>
        <v>0</v>
      </c>
      <c r="K465" s="243">
        <f ca="1">+IFERROR(INDEX('Hoja de Trabajo para listado'!$A$155:$Z$1048576,MATCH($A465,'Hoja de Trabajo para listado'!$A$155:$A$1048576,0),MATCH((CUADRO!K$4&amp;$E465),'Hoja de Trabajo para listado'!$A$151:$Z$151,0)),0)+IFERROR(INDEX('Hoja de Trabajo para listado'!$AB$155:$BA$1048576,MATCH($A465,'Hoja de Trabajo para listado'!$AB$155:$AB$1048576,0),MATCH((CUADRO!K$4&amp;$E465),'Hoja de Trabajo para listado'!$AB$151:$BA$151,0)),0)+IFERROR(INDEX('Hoja de Trabajo para listado'!$BC$155:$CB$1048576,MATCH($A465,'Hoja de Trabajo para listado'!$BC$155:$BC$1048576,0),MATCH((CUADRO!K$4&amp;$E465),'Hoja de Trabajo para listado'!$BC$151:$CB$151,0)),0)+IFERROR(INDEX('Hoja de Trabajo para listado'!$DE$153:$DG$274,MATCH($A465,'Hoja de Trabajo para listado'!$DE$153:$DE$1048576,0),MATCH((CUADRO!K$4&amp;$E465),'Hoja de Trabajo para listado'!$DE$151:$DG$151,0)),0)+IFERROR(INDEX('Hoja de Trabajo para listado'!$CD$155:$DC$1048576,MATCH($A465,'Hoja de Trabajo para listado'!$CD$155:$CD$1048576,0),MATCH((CUADRO!K$4&amp;$E465),'Hoja de Trabajo para listado'!$CD$151:$DC$151,0)),0)</f>
        <v>0</v>
      </c>
      <c r="L465" s="243">
        <f ca="1">+IFERROR(INDEX('Hoja de Trabajo para listado'!$A$155:$Z$1048576,MATCH($A465,'Hoja de Trabajo para listado'!$A$155:$A$1048576,0),MATCH((CUADRO!L$4&amp;$E465),'Hoja de Trabajo para listado'!$A$151:$Z$151,0)),0)+IFERROR(INDEX('Hoja de Trabajo para listado'!$AB$155:$BA$1048576,MATCH($A465,'Hoja de Trabajo para listado'!$AB$155:$AB$1048576,0),MATCH((CUADRO!L$4&amp;$E465),'Hoja de Trabajo para listado'!$AB$151:$BA$151,0)),0)+IFERROR(INDEX('Hoja de Trabajo para listado'!$BC$155:$CB$1048576,MATCH($A465,'Hoja de Trabajo para listado'!$BC$155:$BC$1048576,0),MATCH((CUADRO!L$4&amp;$E465),'Hoja de Trabajo para listado'!$BC$151:$CB$151,0)),0)+IFERROR(INDEX('Hoja de Trabajo para listado'!$DE$153:$DG$274,MATCH($A465,'Hoja de Trabajo para listado'!$DE$153:$DE$1048576,0),MATCH((CUADRO!L$4&amp;$E465),'Hoja de Trabajo para listado'!$DE$151:$DG$151,0)),0)+IFERROR(INDEX('Hoja de Trabajo para listado'!$CD$155:$DC$1048576,MATCH($A465,'Hoja de Trabajo para listado'!$CD$155:$CD$1048576,0),MATCH((CUADRO!L$4&amp;$E465),'Hoja de Trabajo para listado'!$CD$151:$DC$151,0)),0)</f>
        <v>0</v>
      </c>
      <c r="M465" s="243">
        <f ca="1">+IFERROR(INDEX('Hoja de Trabajo para listado'!$A$155:$Z$1048576,MATCH($A465,'Hoja de Trabajo para listado'!$A$155:$A$1048576,0),MATCH((CUADRO!M$4&amp;$E465),'Hoja de Trabajo para listado'!$A$151:$Z$151,0)),0)+IFERROR(INDEX('Hoja de Trabajo para listado'!$AB$155:$BA$1048576,MATCH($A465,'Hoja de Trabajo para listado'!$AB$155:$AB$1048576,0),MATCH((CUADRO!M$4&amp;$E465),'Hoja de Trabajo para listado'!$AB$151:$BA$151,0)),0)+IFERROR(INDEX('Hoja de Trabajo para listado'!$BC$155:$CB$1048576,MATCH($A465,'Hoja de Trabajo para listado'!$BC$155:$BC$1048576,0),MATCH((CUADRO!M$4&amp;$E465),'Hoja de Trabajo para listado'!$BC$151:$CB$151,0)),0)+IFERROR(INDEX('Hoja de Trabajo para listado'!$DE$153:$DG$274,MATCH($A465,'Hoja de Trabajo para listado'!$DE$153:$DE$1048576,0),MATCH((CUADRO!M$4&amp;$E465),'Hoja de Trabajo para listado'!$DE$151:$DG$151,0)),0)+IFERROR(INDEX('Hoja de Trabajo para listado'!$CD$155:$DC$1048576,MATCH($A465,'Hoja de Trabajo para listado'!$CD$155:$CD$1048576,0),MATCH((CUADRO!M$4&amp;$E465),'Hoja de Trabajo para listado'!$CD$151:$DC$151,0)),0)</f>
        <v>0</v>
      </c>
      <c r="N465" s="243">
        <f ca="1">+IFERROR(INDEX('Hoja de Trabajo para listado'!$A$155:$Z$1048576,MATCH($A465,'Hoja de Trabajo para listado'!$A$155:$A$1048576,0),MATCH((CUADRO!N$4&amp;$E465),'Hoja de Trabajo para listado'!$A$151:$Z$151,0)),0)+IFERROR(INDEX('Hoja de Trabajo para listado'!$AB$155:$BA$1048576,MATCH($A465,'Hoja de Trabajo para listado'!$AB$155:$AB$1048576,0),MATCH((CUADRO!N$4&amp;$E465),'Hoja de Trabajo para listado'!$AB$151:$BA$151,0)),0)+IFERROR(INDEX('Hoja de Trabajo para listado'!$BC$155:$CB$1048576,MATCH($A465,'Hoja de Trabajo para listado'!$BC$155:$BC$1048576,0),MATCH((CUADRO!N$4&amp;$E465),'Hoja de Trabajo para listado'!$BC$151:$CB$151,0)),0)+IFERROR(INDEX('Hoja de Trabajo para listado'!$DE$153:$DG$274,MATCH($A465,'Hoja de Trabajo para listado'!$DE$153:$DE$1048576,0),MATCH((CUADRO!N$4&amp;$E465),'Hoja de Trabajo para listado'!$DE$151:$DG$151,0)),0)+IFERROR(INDEX('Hoja de Trabajo para listado'!$CD$155:$DC$1048576,MATCH($A465,'Hoja de Trabajo para listado'!$CD$155:$CD$1048576,0),MATCH((CUADRO!N$4&amp;$E465),'Hoja de Trabajo para listado'!$CD$151:$DC$151,0)),0)</f>
        <v>0</v>
      </c>
      <c r="O465" s="243">
        <f ca="1">+IFERROR(INDEX('Hoja de Trabajo para listado'!$A$155:$Z$1048576,MATCH($A465,'Hoja de Trabajo para listado'!$A$155:$A$1048576,0),MATCH((CUADRO!O$4&amp;$E465),'Hoja de Trabajo para listado'!$A$151:$Z$151,0)),0)+IFERROR(INDEX('Hoja de Trabajo para listado'!$AB$155:$BA$1048576,MATCH($A465,'Hoja de Trabajo para listado'!$AB$155:$AB$1048576,0),MATCH((CUADRO!O$4&amp;$E465),'Hoja de Trabajo para listado'!$AB$151:$BA$151,0)),0)+IFERROR(INDEX('Hoja de Trabajo para listado'!$BC$155:$CB$1048576,MATCH($A465,'Hoja de Trabajo para listado'!$BC$155:$BC$1048576,0),MATCH((CUADRO!O$4&amp;$E465),'Hoja de Trabajo para listado'!$BC$151:$CB$151,0)),0)+IFERROR(INDEX('Hoja de Trabajo para listado'!$DE$153:$DG$274,MATCH($A465,'Hoja de Trabajo para listado'!$DE$153:$DE$1048576,0),MATCH((CUADRO!O$4&amp;$E465),'Hoja de Trabajo para listado'!$DE$151:$DG$151,0)),0)+IFERROR(INDEX('Hoja de Trabajo para listado'!$CD$155:$DC$1048576,MATCH($A465,'Hoja de Trabajo para listado'!$CD$155:$CD$1048576,0),MATCH((CUADRO!O$4&amp;$E465),'Hoja de Trabajo para listado'!$CD$151:$DC$151,0)),0)</f>
        <v>0</v>
      </c>
      <c r="P465" s="243">
        <f ca="1">+IFERROR(INDEX('Hoja de Trabajo para listado'!$A$155:$Z$1048576,MATCH($A465,'Hoja de Trabajo para listado'!$A$155:$A$1048576,0),MATCH((CUADRO!P$4&amp;$E465),'Hoja de Trabajo para listado'!$A$151:$Z$151,0)),0)+IFERROR(INDEX('Hoja de Trabajo para listado'!$AB$155:$BA$1048576,MATCH($A465,'Hoja de Trabajo para listado'!$AB$155:$AB$1048576,0),MATCH((CUADRO!P$4&amp;$E465),'Hoja de Trabajo para listado'!$AB$151:$BA$151,0)),0)+IFERROR(INDEX('Hoja de Trabajo para listado'!$BC$155:$CB$1048576,MATCH($A465,'Hoja de Trabajo para listado'!$BC$155:$BC$1048576,0),MATCH((CUADRO!P$4&amp;$E465),'Hoja de Trabajo para listado'!$BC$151:$CB$151,0)),0)+IFERROR(INDEX('Hoja de Trabajo para listado'!$DE$153:$DG$274,MATCH($A465,'Hoja de Trabajo para listado'!$DE$153:$DE$1048576,0),MATCH((CUADRO!P$4&amp;$E465),'Hoja de Trabajo para listado'!$DE$151:$DG$151,0)),0)+IFERROR(INDEX('Hoja de Trabajo para listado'!$CD$155:$DC$1048576,MATCH($A465,'Hoja de Trabajo para listado'!$CD$155:$CD$1048576,0),MATCH((CUADRO!P$4&amp;$E465),'Hoja de Trabajo para listado'!$CD$151:$DC$151,0)),0)</f>
        <v>0</v>
      </c>
      <c r="Q465" s="243">
        <f ca="1">+IFERROR(INDEX('Hoja de Trabajo para listado'!$A$155:$Z$1048576,MATCH($A465,'Hoja de Trabajo para listado'!$A$155:$A$1048576,0),MATCH((CUADRO!Q$4&amp;$E465),'Hoja de Trabajo para listado'!$A$151:$Z$151,0)),0)+IFERROR(INDEX('Hoja de Trabajo para listado'!$AB$155:$BA$1048576,MATCH($A465,'Hoja de Trabajo para listado'!$AB$155:$AB$1048576,0),MATCH((CUADRO!Q$4&amp;$E465),'Hoja de Trabajo para listado'!$AB$151:$BA$151,0)),0)+IFERROR(INDEX('Hoja de Trabajo para listado'!$BC$155:$CB$1048576,MATCH($A465,'Hoja de Trabajo para listado'!$BC$155:$BC$1048576,0),MATCH((CUADRO!Q$4&amp;$E465),'Hoja de Trabajo para listado'!$BC$151:$CB$151,0)),0)+IFERROR(INDEX('Hoja de Trabajo para listado'!$DE$153:$DG$274,MATCH($A465,'Hoja de Trabajo para listado'!$DE$153:$DE$1048576,0),MATCH((CUADRO!Q$4&amp;$E465),'Hoja de Trabajo para listado'!$DE$151:$DG$151,0)),0)+IFERROR(INDEX('Hoja de Trabajo para listado'!$CD$155:$DC$1048576,MATCH($A465,'Hoja de Trabajo para listado'!$CD$155:$CD$1048576,0),MATCH((CUADRO!Q$4&amp;$E465),'Hoja de Trabajo para listado'!$CD$151:$DC$151,0)),0)</f>
        <v>0</v>
      </c>
      <c r="R465" s="243">
        <f t="shared" ca="1" si="21"/>
        <v>0</v>
      </c>
      <c r="S465" s="249"/>
      <c r="T465" s="243">
        <f ca="1">+T466</f>
        <v>0</v>
      </c>
      <c r="U465" s="242">
        <f t="shared" si="22"/>
        <v>1</v>
      </c>
      <c r="V465" s="333" t="str">
        <f>+VLOOKUP(A465,bd_lista!$A$3:$E$592,5,FALSE)</f>
        <v>Gobiernos Autonomos Municipales</v>
      </c>
      <c r="W465" s="387" t="str">
        <f>+V465</f>
        <v>Gobiernos Autonomos Municipales</v>
      </c>
      <c r="X465" s="242">
        <f>+VLOOKUP(A465,[4]Sheet1!$A$13:$D$744,4,FALSE)</f>
        <v>0</v>
      </c>
      <c r="Y465" s="242" t="e">
        <f>+VLOOKUP(X465,bd_lista!$A$3:$C$592,3,FALSE)</f>
        <v>#N/A</v>
      </c>
      <c r="Z465" s="294">
        <f>+X465</f>
        <v>0</v>
      </c>
      <c r="AA465" s="295" t="e">
        <f>+Y465</f>
        <v>#N/A</v>
      </c>
    </row>
    <row r="466" spans="1:27" customFormat="1" ht="15" hidden="1" customHeight="1">
      <c r="A466" s="32">
        <v>1113</v>
      </c>
      <c r="B466" s="393"/>
      <c r="C466" s="247" t="str">
        <f>+VLOOKUP(A466,bd_lista!$A$3:$C$592,3,FALSE)</f>
        <v>Gobierno Autónomo Municipal de Villa Alcalá</v>
      </c>
      <c r="D466" s="390"/>
      <c r="E466" s="244" t="s">
        <v>1305</v>
      </c>
      <c r="F466" s="243">
        <f ca="1">+IFERROR(INDEX('Hoja de Trabajo para listado'!$A$155:$Z$1048576,MATCH($A466,'Hoja de Trabajo para listado'!$A$155:$A$1048576,0),MATCH((CUADRO!F$4&amp;$E466),'Hoja de Trabajo para listado'!$A$151:$Z$151,0)),0)+IFERROR(INDEX('Hoja de Trabajo para listado'!$AB$155:$BA$1048576,MATCH($A466,'Hoja de Trabajo para listado'!$AB$155:$AB$1048576,0),MATCH((CUADRO!F$4&amp;$E466),'Hoja de Trabajo para listado'!$AB$151:$BA$151,0)),0)+IFERROR(INDEX('Hoja de Trabajo para listado'!$BC$155:$CB$1048576,MATCH($A466,'Hoja de Trabajo para listado'!$BC$155:$BC$1048576,0),MATCH((CUADRO!F$4&amp;$E466),'Hoja de Trabajo para listado'!$BC$151:$CB$151,0)),0)+IFERROR(INDEX('Hoja de Trabajo para listado'!$DE$153:$DG$274,MATCH($A466,'Hoja de Trabajo para listado'!$DE$153:$DE$1048576,0),MATCH((CUADRO!F$4&amp;$E466),'Hoja de Trabajo para listado'!$DE$151:$DG$151,0)),0)+IFERROR(INDEX('Hoja de Trabajo para listado'!$CD$155:$DC$1048576,MATCH($A466,'Hoja de Trabajo para listado'!$CD$155:$CD$1048576,0),MATCH((CUADRO!F$4&amp;$E466),'Hoja de Trabajo para listado'!$CD$151:$DC$151,0)),0)</f>
        <v>0</v>
      </c>
      <c r="G466" s="243">
        <f ca="1">+IFERROR(INDEX('Hoja de Trabajo para listado'!$A$155:$Z$1048576,MATCH($A466,'Hoja de Trabajo para listado'!$A$155:$A$1048576,0),MATCH((CUADRO!G$4&amp;$E466),'Hoja de Trabajo para listado'!$A$151:$Z$151,0)),0)+IFERROR(INDEX('Hoja de Trabajo para listado'!$AB$155:$BA$1048576,MATCH($A466,'Hoja de Trabajo para listado'!$AB$155:$AB$1048576,0),MATCH((CUADRO!G$4&amp;$E466),'Hoja de Trabajo para listado'!$AB$151:$BA$151,0)),0)+IFERROR(INDEX('Hoja de Trabajo para listado'!$BC$155:$CB$1048576,MATCH($A466,'Hoja de Trabajo para listado'!$BC$155:$BC$1048576,0),MATCH((CUADRO!G$4&amp;$E466),'Hoja de Trabajo para listado'!$BC$151:$CB$151,0)),0)+IFERROR(INDEX('Hoja de Trabajo para listado'!$DE$153:$DG$274,MATCH($A466,'Hoja de Trabajo para listado'!$DE$153:$DE$1048576,0),MATCH((CUADRO!G$4&amp;$E466),'Hoja de Trabajo para listado'!$DE$151:$DG$151,0)),0)+IFERROR(INDEX('Hoja de Trabajo para listado'!$CD$155:$DC$1048576,MATCH($A466,'Hoja de Trabajo para listado'!$CD$155:$CD$1048576,0),MATCH((CUADRO!G$4&amp;$E466),'Hoja de Trabajo para listado'!$CD$151:$DC$151,0)),0)</f>
        <v>0</v>
      </c>
      <c r="H466" s="243">
        <f ca="1">+IFERROR(INDEX('Hoja de Trabajo para listado'!$A$155:$Z$1048576,MATCH($A466,'Hoja de Trabajo para listado'!$A$155:$A$1048576,0),MATCH((CUADRO!H$4&amp;$E466),'Hoja de Trabajo para listado'!$A$151:$Z$151,0)),0)+IFERROR(INDEX('Hoja de Trabajo para listado'!$AB$155:$BA$1048576,MATCH($A466,'Hoja de Trabajo para listado'!$AB$155:$AB$1048576,0),MATCH((CUADRO!H$4&amp;$E466),'Hoja de Trabajo para listado'!$AB$151:$BA$151,0)),0)+IFERROR(INDEX('Hoja de Trabajo para listado'!$BC$155:$CB$1048576,MATCH($A466,'Hoja de Trabajo para listado'!$BC$155:$BC$1048576,0),MATCH((CUADRO!H$4&amp;$E466),'Hoja de Trabajo para listado'!$BC$151:$CB$151,0)),0)+IFERROR(INDEX('Hoja de Trabajo para listado'!$DE$153:$DG$274,MATCH($A466,'Hoja de Trabajo para listado'!$DE$153:$DE$1048576,0),MATCH((CUADRO!H$4&amp;$E466),'Hoja de Trabajo para listado'!$DE$151:$DG$151,0)),0)+IFERROR(INDEX('Hoja de Trabajo para listado'!$CD$155:$DC$1048576,MATCH($A466,'Hoja de Trabajo para listado'!$CD$155:$CD$1048576,0),MATCH((CUADRO!H$4&amp;$E466),'Hoja de Trabajo para listado'!$CD$151:$DC$151,0)),0)</f>
        <v>0</v>
      </c>
      <c r="I466" s="243">
        <f ca="1">+IFERROR(INDEX('Hoja de Trabajo para listado'!$A$155:$Z$1048576,MATCH($A466,'Hoja de Trabajo para listado'!$A$155:$A$1048576,0),MATCH((CUADRO!I$4&amp;$E466),'Hoja de Trabajo para listado'!$A$151:$Z$151,0)),0)+IFERROR(INDEX('Hoja de Trabajo para listado'!$AB$155:$BA$1048576,MATCH($A466,'Hoja de Trabajo para listado'!$AB$155:$AB$1048576,0),MATCH((CUADRO!I$4&amp;$E466),'Hoja de Trabajo para listado'!$AB$151:$BA$151,0)),0)+IFERROR(INDEX('Hoja de Trabajo para listado'!$BC$155:$CB$1048576,MATCH($A466,'Hoja de Trabajo para listado'!$BC$155:$BC$1048576,0),MATCH((CUADRO!I$4&amp;$E466),'Hoja de Trabajo para listado'!$BC$151:$CB$151,0)),0)+IFERROR(INDEX('Hoja de Trabajo para listado'!$DE$153:$DG$274,MATCH($A466,'Hoja de Trabajo para listado'!$DE$153:$DE$1048576,0),MATCH((CUADRO!I$4&amp;$E466),'Hoja de Trabajo para listado'!$DE$151:$DG$151,0)),0)+IFERROR(INDEX('Hoja de Trabajo para listado'!$CD$155:$DC$1048576,MATCH($A466,'Hoja de Trabajo para listado'!$CD$155:$CD$1048576,0),MATCH((CUADRO!I$4&amp;$E466),'Hoja de Trabajo para listado'!$CD$151:$DC$151,0)),0)</f>
        <v>0</v>
      </c>
      <c r="J466" s="243">
        <f ca="1">+IFERROR(INDEX('Hoja de Trabajo para listado'!$A$155:$Z$1048576,MATCH($A466,'Hoja de Trabajo para listado'!$A$155:$A$1048576,0),MATCH((CUADRO!J$4&amp;$E466),'Hoja de Trabajo para listado'!$A$151:$Z$151,0)),0)+IFERROR(INDEX('Hoja de Trabajo para listado'!$AB$155:$BA$1048576,MATCH($A466,'Hoja de Trabajo para listado'!$AB$155:$AB$1048576,0),MATCH((CUADRO!J$4&amp;$E466),'Hoja de Trabajo para listado'!$AB$151:$BA$151,0)),0)+IFERROR(INDEX('Hoja de Trabajo para listado'!$BC$155:$CB$1048576,MATCH($A466,'Hoja de Trabajo para listado'!$BC$155:$BC$1048576,0),MATCH((CUADRO!J$4&amp;$E466),'Hoja de Trabajo para listado'!$BC$151:$CB$151,0)),0)+IFERROR(INDEX('Hoja de Trabajo para listado'!$DE$153:$DG$274,MATCH($A466,'Hoja de Trabajo para listado'!$DE$153:$DE$1048576,0),MATCH((CUADRO!J$4&amp;$E466),'Hoja de Trabajo para listado'!$DE$151:$DG$151,0)),0)+IFERROR(INDEX('Hoja de Trabajo para listado'!$CD$155:$DC$1048576,MATCH($A466,'Hoja de Trabajo para listado'!$CD$155:$CD$1048576,0),MATCH((CUADRO!J$4&amp;$E466),'Hoja de Trabajo para listado'!$CD$151:$DC$151,0)),0)</f>
        <v>0</v>
      </c>
      <c r="K466" s="243">
        <f ca="1">+IFERROR(INDEX('Hoja de Trabajo para listado'!$A$155:$Z$1048576,MATCH($A466,'Hoja de Trabajo para listado'!$A$155:$A$1048576,0),MATCH((CUADRO!K$4&amp;$E466),'Hoja de Trabajo para listado'!$A$151:$Z$151,0)),0)+IFERROR(INDEX('Hoja de Trabajo para listado'!$AB$155:$BA$1048576,MATCH($A466,'Hoja de Trabajo para listado'!$AB$155:$AB$1048576,0),MATCH((CUADRO!K$4&amp;$E466),'Hoja de Trabajo para listado'!$AB$151:$BA$151,0)),0)+IFERROR(INDEX('Hoja de Trabajo para listado'!$BC$155:$CB$1048576,MATCH($A466,'Hoja de Trabajo para listado'!$BC$155:$BC$1048576,0),MATCH((CUADRO!K$4&amp;$E466),'Hoja de Trabajo para listado'!$BC$151:$CB$151,0)),0)+IFERROR(INDEX('Hoja de Trabajo para listado'!$DE$153:$DG$274,MATCH($A466,'Hoja de Trabajo para listado'!$DE$153:$DE$1048576,0),MATCH((CUADRO!K$4&amp;$E466),'Hoja de Trabajo para listado'!$DE$151:$DG$151,0)),0)+IFERROR(INDEX('Hoja de Trabajo para listado'!$CD$155:$DC$1048576,MATCH($A466,'Hoja de Trabajo para listado'!$CD$155:$CD$1048576,0),MATCH((CUADRO!K$4&amp;$E466),'Hoja de Trabajo para listado'!$CD$151:$DC$151,0)),0)</f>
        <v>0</v>
      </c>
      <c r="L466" s="243">
        <f ca="1">+IFERROR(INDEX('Hoja de Trabajo para listado'!$A$155:$Z$1048576,MATCH($A466,'Hoja de Trabajo para listado'!$A$155:$A$1048576,0),MATCH((CUADRO!L$4&amp;$E466),'Hoja de Trabajo para listado'!$A$151:$Z$151,0)),0)+IFERROR(INDEX('Hoja de Trabajo para listado'!$AB$155:$BA$1048576,MATCH($A466,'Hoja de Trabajo para listado'!$AB$155:$AB$1048576,0),MATCH((CUADRO!L$4&amp;$E466),'Hoja de Trabajo para listado'!$AB$151:$BA$151,0)),0)+IFERROR(INDEX('Hoja de Trabajo para listado'!$BC$155:$CB$1048576,MATCH($A466,'Hoja de Trabajo para listado'!$BC$155:$BC$1048576,0),MATCH((CUADRO!L$4&amp;$E466),'Hoja de Trabajo para listado'!$BC$151:$CB$151,0)),0)+IFERROR(INDEX('Hoja de Trabajo para listado'!$DE$153:$DG$274,MATCH($A466,'Hoja de Trabajo para listado'!$DE$153:$DE$1048576,0),MATCH((CUADRO!L$4&amp;$E466),'Hoja de Trabajo para listado'!$DE$151:$DG$151,0)),0)+IFERROR(INDEX('Hoja de Trabajo para listado'!$CD$155:$DC$1048576,MATCH($A466,'Hoja de Trabajo para listado'!$CD$155:$CD$1048576,0),MATCH((CUADRO!L$4&amp;$E466),'Hoja de Trabajo para listado'!$CD$151:$DC$151,0)),0)</f>
        <v>0</v>
      </c>
      <c r="M466" s="243">
        <f ca="1">+IFERROR(INDEX('Hoja de Trabajo para listado'!$A$155:$Z$1048576,MATCH($A466,'Hoja de Trabajo para listado'!$A$155:$A$1048576,0),MATCH((CUADRO!M$4&amp;$E466),'Hoja de Trabajo para listado'!$A$151:$Z$151,0)),0)+IFERROR(INDEX('Hoja de Trabajo para listado'!$AB$155:$BA$1048576,MATCH($A466,'Hoja de Trabajo para listado'!$AB$155:$AB$1048576,0),MATCH((CUADRO!M$4&amp;$E466),'Hoja de Trabajo para listado'!$AB$151:$BA$151,0)),0)+IFERROR(INDEX('Hoja de Trabajo para listado'!$BC$155:$CB$1048576,MATCH($A466,'Hoja de Trabajo para listado'!$BC$155:$BC$1048576,0),MATCH((CUADRO!M$4&amp;$E466),'Hoja de Trabajo para listado'!$BC$151:$CB$151,0)),0)+IFERROR(INDEX('Hoja de Trabajo para listado'!$DE$153:$DG$274,MATCH($A466,'Hoja de Trabajo para listado'!$DE$153:$DE$1048576,0),MATCH((CUADRO!M$4&amp;$E466),'Hoja de Trabajo para listado'!$DE$151:$DG$151,0)),0)+IFERROR(INDEX('Hoja de Trabajo para listado'!$CD$155:$DC$1048576,MATCH($A466,'Hoja de Trabajo para listado'!$CD$155:$CD$1048576,0),MATCH((CUADRO!M$4&amp;$E466),'Hoja de Trabajo para listado'!$CD$151:$DC$151,0)),0)</f>
        <v>0</v>
      </c>
      <c r="N466" s="243">
        <f ca="1">+IFERROR(INDEX('Hoja de Trabajo para listado'!$A$155:$Z$1048576,MATCH($A466,'Hoja de Trabajo para listado'!$A$155:$A$1048576,0),MATCH((CUADRO!N$4&amp;$E466),'Hoja de Trabajo para listado'!$A$151:$Z$151,0)),0)+IFERROR(INDEX('Hoja de Trabajo para listado'!$AB$155:$BA$1048576,MATCH($A466,'Hoja de Trabajo para listado'!$AB$155:$AB$1048576,0),MATCH((CUADRO!N$4&amp;$E466),'Hoja de Trabajo para listado'!$AB$151:$BA$151,0)),0)+IFERROR(INDEX('Hoja de Trabajo para listado'!$BC$155:$CB$1048576,MATCH($A466,'Hoja de Trabajo para listado'!$BC$155:$BC$1048576,0),MATCH((CUADRO!N$4&amp;$E466),'Hoja de Trabajo para listado'!$BC$151:$CB$151,0)),0)+IFERROR(INDEX('Hoja de Trabajo para listado'!$DE$153:$DG$274,MATCH($A466,'Hoja de Trabajo para listado'!$DE$153:$DE$1048576,0),MATCH((CUADRO!N$4&amp;$E466),'Hoja de Trabajo para listado'!$DE$151:$DG$151,0)),0)+IFERROR(INDEX('Hoja de Trabajo para listado'!$CD$155:$DC$1048576,MATCH($A466,'Hoja de Trabajo para listado'!$CD$155:$CD$1048576,0),MATCH((CUADRO!N$4&amp;$E466),'Hoja de Trabajo para listado'!$CD$151:$DC$151,0)),0)</f>
        <v>0</v>
      </c>
      <c r="O466" s="243">
        <f ca="1">+IFERROR(INDEX('Hoja de Trabajo para listado'!$A$155:$Z$1048576,MATCH($A466,'Hoja de Trabajo para listado'!$A$155:$A$1048576,0),MATCH((CUADRO!O$4&amp;$E466),'Hoja de Trabajo para listado'!$A$151:$Z$151,0)),0)+IFERROR(INDEX('Hoja de Trabajo para listado'!$AB$155:$BA$1048576,MATCH($A466,'Hoja de Trabajo para listado'!$AB$155:$AB$1048576,0),MATCH((CUADRO!O$4&amp;$E466),'Hoja de Trabajo para listado'!$AB$151:$BA$151,0)),0)+IFERROR(INDEX('Hoja de Trabajo para listado'!$BC$155:$CB$1048576,MATCH($A466,'Hoja de Trabajo para listado'!$BC$155:$BC$1048576,0),MATCH((CUADRO!O$4&amp;$E466),'Hoja de Trabajo para listado'!$BC$151:$CB$151,0)),0)+IFERROR(INDEX('Hoja de Trabajo para listado'!$DE$153:$DG$274,MATCH($A466,'Hoja de Trabajo para listado'!$DE$153:$DE$1048576,0),MATCH((CUADRO!O$4&amp;$E466),'Hoja de Trabajo para listado'!$DE$151:$DG$151,0)),0)+IFERROR(INDEX('Hoja de Trabajo para listado'!$CD$155:$DC$1048576,MATCH($A466,'Hoja de Trabajo para listado'!$CD$155:$CD$1048576,0),MATCH((CUADRO!O$4&amp;$E466),'Hoja de Trabajo para listado'!$CD$151:$DC$151,0)),0)</f>
        <v>0</v>
      </c>
      <c r="P466" s="243">
        <f ca="1">+IFERROR(INDEX('Hoja de Trabajo para listado'!$A$155:$Z$1048576,MATCH($A466,'Hoja de Trabajo para listado'!$A$155:$A$1048576,0),MATCH((CUADRO!P$4&amp;$E466),'Hoja de Trabajo para listado'!$A$151:$Z$151,0)),0)+IFERROR(INDEX('Hoja de Trabajo para listado'!$AB$155:$BA$1048576,MATCH($A466,'Hoja de Trabajo para listado'!$AB$155:$AB$1048576,0),MATCH((CUADRO!P$4&amp;$E466),'Hoja de Trabajo para listado'!$AB$151:$BA$151,0)),0)+IFERROR(INDEX('Hoja de Trabajo para listado'!$BC$155:$CB$1048576,MATCH($A466,'Hoja de Trabajo para listado'!$BC$155:$BC$1048576,0),MATCH((CUADRO!P$4&amp;$E466),'Hoja de Trabajo para listado'!$BC$151:$CB$151,0)),0)+IFERROR(INDEX('Hoja de Trabajo para listado'!$DE$153:$DG$274,MATCH($A466,'Hoja de Trabajo para listado'!$DE$153:$DE$1048576,0),MATCH((CUADRO!P$4&amp;$E466),'Hoja de Trabajo para listado'!$DE$151:$DG$151,0)),0)+IFERROR(INDEX('Hoja de Trabajo para listado'!$CD$155:$DC$1048576,MATCH($A466,'Hoja de Trabajo para listado'!$CD$155:$CD$1048576,0),MATCH((CUADRO!P$4&amp;$E466),'Hoja de Trabajo para listado'!$CD$151:$DC$151,0)),0)</f>
        <v>0</v>
      </c>
      <c r="Q466" s="243">
        <f ca="1">+IFERROR(INDEX('Hoja de Trabajo para listado'!$A$155:$Z$1048576,MATCH($A466,'Hoja de Trabajo para listado'!$A$155:$A$1048576,0),MATCH((CUADRO!Q$4&amp;$E466),'Hoja de Trabajo para listado'!$A$151:$Z$151,0)),0)+IFERROR(INDEX('Hoja de Trabajo para listado'!$AB$155:$BA$1048576,MATCH($A466,'Hoja de Trabajo para listado'!$AB$155:$AB$1048576,0),MATCH((CUADRO!Q$4&amp;$E466),'Hoja de Trabajo para listado'!$AB$151:$BA$151,0)),0)+IFERROR(INDEX('Hoja de Trabajo para listado'!$BC$155:$CB$1048576,MATCH($A466,'Hoja de Trabajo para listado'!$BC$155:$BC$1048576,0),MATCH((CUADRO!Q$4&amp;$E466),'Hoja de Trabajo para listado'!$BC$151:$CB$151,0)),0)+IFERROR(INDEX('Hoja de Trabajo para listado'!$DE$153:$DG$274,MATCH($A466,'Hoja de Trabajo para listado'!$DE$153:$DE$1048576,0),MATCH((CUADRO!Q$4&amp;$E466),'Hoja de Trabajo para listado'!$DE$151:$DG$151,0)),0)+IFERROR(INDEX('Hoja de Trabajo para listado'!$CD$155:$DC$1048576,MATCH($A466,'Hoja de Trabajo para listado'!$CD$155:$CD$1048576,0),MATCH((CUADRO!Q$4&amp;$E466),'Hoja de Trabajo para listado'!$CD$151:$DC$151,0)),0)</f>
        <v>0</v>
      </c>
      <c r="R466" s="243">
        <f t="shared" ca="1" si="21"/>
        <v>0</v>
      </c>
      <c r="S466" s="249">
        <f ca="1">+R465+R466</f>
        <v>0</v>
      </c>
      <c r="T466" s="243">
        <f ca="1">+S466</f>
        <v>0</v>
      </c>
      <c r="U466" s="242">
        <f t="shared" si="22"/>
        <v>2</v>
      </c>
      <c r="V466" s="333" t="str">
        <f>+VLOOKUP(A466,bd_lista!$A$3:$E$592,5,FALSE)</f>
        <v>Gobiernos Autonomos Municipales</v>
      </c>
      <c r="W466" s="388"/>
      <c r="X466" s="242">
        <f>+VLOOKUP(A466,[4]Sheet1!$A$13:$D$744,4,FALSE)</f>
        <v>0</v>
      </c>
      <c r="Y466" s="242" t="e">
        <f>+VLOOKUP(X466,bd_lista!$A$3:$C$592,3,FALSE)</f>
        <v>#N/A</v>
      </c>
      <c r="Z466" s="292"/>
      <c r="AA466" s="293"/>
    </row>
    <row r="467" spans="1:27" customFormat="1" ht="15" hidden="1" customHeight="1">
      <c r="A467" s="32">
        <v>1114</v>
      </c>
      <c r="B467" s="392">
        <f>+A467</f>
        <v>1114</v>
      </c>
      <c r="C467" s="247" t="str">
        <f>+VLOOKUP(A467,bd_lista!$A$3:$C$592,3,FALSE)</f>
        <v>Gobierno Autónomo Municipal de El Villar</v>
      </c>
      <c r="D467" s="389" t="str">
        <f>+C467</f>
        <v>Gobierno Autónomo Municipal de El Villar</v>
      </c>
      <c r="E467" s="242" t="s">
        <v>1304</v>
      </c>
      <c r="F467" s="243">
        <f ca="1">+IFERROR(INDEX('Hoja de Trabajo para listado'!$A$155:$Z$1048576,MATCH($A467,'Hoja de Trabajo para listado'!$A$155:$A$1048576,0),MATCH((CUADRO!F$4&amp;$E467),'Hoja de Trabajo para listado'!$A$151:$Z$151,0)),0)+IFERROR(INDEX('Hoja de Trabajo para listado'!$AB$155:$BA$1048576,MATCH($A467,'Hoja de Trabajo para listado'!$AB$155:$AB$1048576,0),MATCH((CUADRO!F$4&amp;$E467),'Hoja de Trabajo para listado'!$AB$151:$BA$151,0)),0)+IFERROR(INDEX('Hoja de Trabajo para listado'!$BC$155:$CB$1048576,MATCH($A467,'Hoja de Trabajo para listado'!$BC$155:$BC$1048576,0),MATCH((CUADRO!F$4&amp;$E467),'Hoja de Trabajo para listado'!$BC$151:$CB$151,0)),0)+IFERROR(INDEX('Hoja de Trabajo para listado'!$DE$153:$DG$274,MATCH($A467,'Hoja de Trabajo para listado'!$DE$153:$DE$1048576,0),MATCH((CUADRO!F$4&amp;$E467),'Hoja de Trabajo para listado'!$DE$151:$DG$151,0)),0)+IFERROR(INDEX('Hoja de Trabajo para listado'!$CD$155:$DC$1048576,MATCH($A467,'Hoja de Trabajo para listado'!$CD$155:$CD$1048576,0),MATCH((CUADRO!F$4&amp;$E467),'Hoja de Trabajo para listado'!$CD$151:$DC$151,0)),0)</f>
        <v>0</v>
      </c>
      <c r="G467" s="243">
        <f ca="1">+IFERROR(INDEX('Hoja de Trabajo para listado'!$A$155:$Z$1048576,MATCH($A467,'Hoja de Trabajo para listado'!$A$155:$A$1048576,0),MATCH((CUADRO!G$4&amp;$E467),'Hoja de Trabajo para listado'!$A$151:$Z$151,0)),0)+IFERROR(INDEX('Hoja de Trabajo para listado'!$AB$155:$BA$1048576,MATCH($A467,'Hoja de Trabajo para listado'!$AB$155:$AB$1048576,0),MATCH((CUADRO!G$4&amp;$E467),'Hoja de Trabajo para listado'!$AB$151:$BA$151,0)),0)+IFERROR(INDEX('Hoja de Trabajo para listado'!$BC$155:$CB$1048576,MATCH($A467,'Hoja de Trabajo para listado'!$BC$155:$BC$1048576,0),MATCH((CUADRO!G$4&amp;$E467),'Hoja de Trabajo para listado'!$BC$151:$CB$151,0)),0)+IFERROR(INDEX('Hoja de Trabajo para listado'!$DE$153:$DG$274,MATCH($A467,'Hoja de Trabajo para listado'!$DE$153:$DE$1048576,0),MATCH((CUADRO!G$4&amp;$E467),'Hoja de Trabajo para listado'!$DE$151:$DG$151,0)),0)+IFERROR(INDEX('Hoja de Trabajo para listado'!$CD$155:$DC$1048576,MATCH($A467,'Hoja de Trabajo para listado'!$CD$155:$CD$1048576,0),MATCH((CUADRO!G$4&amp;$E467),'Hoja de Trabajo para listado'!$CD$151:$DC$151,0)),0)</f>
        <v>0</v>
      </c>
      <c r="H467" s="243">
        <f ca="1">+IFERROR(INDEX('Hoja de Trabajo para listado'!$A$155:$Z$1048576,MATCH($A467,'Hoja de Trabajo para listado'!$A$155:$A$1048576,0),MATCH((CUADRO!H$4&amp;$E467),'Hoja de Trabajo para listado'!$A$151:$Z$151,0)),0)+IFERROR(INDEX('Hoja de Trabajo para listado'!$AB$155:$BA$1048576,MATCH($A467,'Hoja de Trabajo para listado'!$AB$155:$AB$1048576,0),MATCH((CUADRO!H$4&amp;$E467),'Hoja de Trabajo para listado'!$AB$151:$BA$151,0)),0)+IFERROR(INDEX('Hoja de Trabajo para listado'!$BC$155:$CB$1048576,MATCH($A467,'Hoja de Trabajo para listado'!$BC$155:$BC$1048576,0),MATCH((CUADRO!H$4&amp;$E467),'Hoja de Trabajo para listado'!$BC$151:$CB$151,0)),0)+IFERROR(INDEX('Hoja de Trabajo para listado'!$DE$153:$DG$274,MATCH($A467,'Hoja de Trabajo para listado'!$DE$153:$DE$1048576,0),MATCH((CUADRO!H$4&amp;$E467),'Hoja de Trabajo para listado'!$DE$151:$DG$151,0)),0)+IFERROR(INDEX('Hoja de Trabajo para listado'!$CD$155:$DC$1048576,MATCH($A467,'Hoja de Trabajo para listado'!$CD$155:$CD$1048576,0),MATCH((CUADRO!H$4&amp;$E467),'Hoja de Trabajo para listado'!$CD$151:$DC$151,0)),0)</f>
        <v>0</v>
      </c>
      <c r="I467" s="243">
        <f ca="1">+IFERROR(INDEX('Hoja de Trabajo para listado'!$A$155:$Z$1048576,MATCH($A467,'Hoja de Trabajo para listado'!$A$155:$A$1048576,0),MATCH((CUADRO!I$4&amp;$E467),'Hoja de Trabajo para listado'!$A$151:$Z$151,0)),0)+IFERROR(INDEX('Hoja de Trabajo para listado'!$AB$155:$BA$1048576,MATCH($A467,'Hoja de Trabajo para listado'!$AB$155:$AB$1048576,0),MATCH((CUADRO!I$4&amp;$E467),'Hoja de Trabajo para listado'!$AB$151:$BA$151,0)),0)+IFERROR(INDEX('Hoja de Trabajo para listado'!$BC$155:$CB$1048576,MATCH($A467,'Hoja de Trabajo para listado'!$BC$155:$BC$1048576,0),MATCH((CUADRO!I$4&amp;$E467),'Hoja de Trabajo para listado'!$BC$151:$CB$151,0)),0)+IFERROR(INDEX('Hoja de Trabajo para listado'!$DE$153:$DG$274,MATCH($A467,'Hoja de Trabajo para listado'!$DE$153:$DE$1048576,0),MATCH((CUADRO!I$4&amp;$E467),'Hoja de Trabajo para listado'!$DE$151:$DG$151,0)),0)+IFERROR(INDEX('Hoja de Trabajo para listado'!$CD$155:$DC$1048576,MATCH($A467,'Hoja de Trabajo para listado'!$CD$155:$CD$1048576,0),MATCH((CUADRO!I$4&amp;$E467),'Hoja de Trabajo para listado'!$CD$151:$DC$151,0)),0)</f>
        <v>0</v>
      </c>
      <c r="J467" s="243">
        <f ca="1">+IFERROR(INDEX('Hoja de Trabajo para listado'!$A$155:$Z$1048576,MATCH($A467,'Hoja de Trabajo para listado'!$A$155:$A$1048576,0),MATCH((CUADRO!J$4&amp;$E467),'Hoja de Trabajo para listado'!$A$151:$Z$151,0)),0)+IFERROR(INDEX('Hoja de Trabajo para listado'!$AB$155:$BA$1048576,MATCH($A467,'Hoja de Trabajo para listado'!$AB$155:$AB$1048576,0),MATCH((CUADRO!J$4&amp;$E467),'Hoja de Trabajo para listado'!$AB$151:$BA$151,0)),0)+IFERROR(INDEX('Hoja de Trabajo para listado'!$BC$155:$CB$1048576,MATCH($A467,'Hoja de Trabajo para listado'!$BC$155:$BC$1048576,0),MATCH((CUADRO!J$4&amp;$E467),'Hoja de Trabajo para listado'!$BC$151:$CB$151,0)),0)+IFERROR(INDEX('Hoja de Trabajo para listado'!$DE$153:$DG$274,MATCH($A467,'Hoja de Trabajo para listado'!$DE$153:$DE$1048576,0),MATCH((CUADRO!J$4&amp;$E467),'Hoja de Trabajo para listado'!$DE$151:$DG$151,0)),0)+IFERROR(INDEX('Hoja de Trabajo para listado'!$CD$155:$DC$1048576,MATCH($A467,'Hoja de Trabajo para listado'!$CD$155:$CD$1048576,0),MATCH((CUADRO!J$4&amp;$E467),'Hoja de Trabajo para listado'!$CD$151:$DC$151,0)),0)</f>
        <v>0</v>
      </c>
      <c r="K467" s="243">
        <f ca="1">+IFERROR(INDEX('Hoja de Trabajo para listado'!$A$155:$Z$1048576,MATCH($A467,'Hoja de Trabajo para listado'!$A$155:$A$1048576,0),MATCH((CUADRO!K$4&amp;$E467),'Hoja de Trabajo para listado'!$A$151:$Z$151,0)),0)+IFERROR(INDEX('Hoja de Trabajo para listado'!$AB$155:$BA$1048576,MATCH($A467,'Hoja de Trabajo para listado'!$AB$155:$AB$1048576,0),MATCH((CUADRO!K$4&amp;$E467),'Hoja de Trabajo para listado'!$AB$151:$BA$151,0)),0)+IFERROR(INDEX('Hoja de Trabajo para listado'!$BC$155:$CB$1048576,MATCH($A467,'Hoja de Trabajo para listado'!$BC$155:$BC$1048576,0),MATCH((CUADRO!K$4&amp;$E467),'Hoja de Trabajo para listado'!$BC$151:$CB$151,0)),0)+IFERROR(INDEX('Hoja de Trabajo para listado'!$DE$153:$DG$274,MATCH($A467,'Hoja de Trabajo para listado'!$DE$153:$DE$1048576,0),MATCH((CUADRO!K$4&amp;$E467),'Hoja de Trabajo para listado'!$DE$151:$DG$151,0)),0)+IFERROR(INDEX('Hoja de Trabajo para listado'!$CD$155:$DC$1048576,MATCH($A467,'Hoja de Trabajo para listado'!$CD$155:$CD$1048576,0),MATCH((CUADRO!K$4&amp;$E467),'Hoja de Trabajo para listado'!$CD$151:$DC$151,0)),0)</f>
        <v>0</v>
      </c>
      <c r="L467" s="243">
        <f ca="1">+IFERROR(INDEX('Hoja de Trabajo para listado'!$A$155:$Z$1048576,MATCH($A467,'Hoja de Trabajo para listado'!$A$155:$A$1048576,0),MATCH((CUADRO!L$4&amp;$E467),'Hoja de Trabajo para listado'!$A$151:$Z$151,0)),0)+IFERROR(INDEX('Hoja de Trabajo para listado'!$AB$155:$BA$1048576,MATCH($A467,'Hoja de Trabajo para listado'!$AB$155:$AB$1048576,0),MATCH((CUADRO!L$4&amp;$E467),'Hoja de Trabajo para listado'!$AB$151:$BA$151,0)),0)+IFERROR(INDEX('Hoja de Trabajo para listado'!$BC$155:$CB$1048576,MATCH($A467,'Hoja de Trabajo para listado'!$BC$155:$BC$1048576,0),MATCH((CUADRO!L$4&amp;$E467),'Hoja de Trabajo para listado'!$BC$151:$CB$151,0)),0)+IFERROR(INDEX('Hoja de Trabajo para listado'!$DE$153:$DG$274,MATCH($A467,'Hoja de Trabajo para listado'!$DE$153:$DE$1048576,0),MATCH((CUADRO!L$4&amp;$E467),'Hoja de Trabajo para listado'!$DE$151:$DG$151,0)),0)+IFERROR(INDEX('Hoja de Trabajo para listado'!$CD$155:$DC$1048576,MATCH($A467,'Hoja de Trabajo para listado'!$CD$155:$CD$1048576,0),MATCH((CUADRO!L$4&amp;$E467),'Hoja de Trabajo para listado'!$CD$151:$DC$151,0)),0)</f>
        <v>0</v>
      </c>
      <c r="M467" s="243">
        <f ca="1">+IFERROR(INDEX('Hoja de Trabajo para listado'!$A$155:$Z$1048576,MATCH($A467,'Hoja de Trabajo para listado'!$A$155:$A$1048576,0),MATCH((CUADRO!M$4&amp;$E467),'Hoja de Trabajo para listado'!$A$151:$Z$151,0)),0)+IFERROR(INDEX('Hoja de Trabajo para listado'!$AB$155:$BA$1048576,MATCH($A467,'Hoja de Trabajo para listado'!$AB$155:$AB$1048576,0),MATCH((CUADRO!M$4&amp;$E467),'Hoja de Trabajo para listado'!$AB$151:$BA$151,0)),0)+IFERROR(INDEX('Hoja de Trabajo para listado'!$BC$155:$CB$1048576,MATCH($A467,'Hoja de Trabajo para listado'!$BC$155:$BC$1048576,0),MATCH((CUADRO!M$4&amp;$E467),'Hoja de Trabajo para listado'!$BC$151:$CB$151,0)),0)+IFERROR(INDEX('Hoja de Trabajo para listado'!$DE$153:$DG$274,MATCH($A467,'Hoja de Trabajo para listado'!$DE$153:$DE$1048576,0),MATCH((CUADRO!M$4&amp;$E467),'Hoja de Trabajo para listado'!$DE$151:$DG$151,0)),0)+IFERROR(INDEX('Hoja de Trabajo para listado'!$CD$155:$DC$1048576,MATCH($A467,'Hoja de Trabajo para listado'!$CD$155:$CD$1048576,0),MATCH((CUADRO!M$4&amp;$E467),'Hoja de Trabajo para listado'!$CD$151:$DC$151,0)),0)</f>
        <v>0</v>
      </c>
      <c r="N467" s="243">
        <f ca="1">+IFERROR(INDEX('Hoja de Trabajo para listado'!$A$155:$Z$1048576,MATCH($A467,'Hoja de Trabajo para listado'!$A$155:$A$1048576,0),MATCH((CUADRO!N$4&amp;$E467),'Hoja de Trabajo para listado'!$A$151:$Z$151,0)),0)+IFERROR(INDEX('Hoja de Trabajo para listado'!$AB$155:$BA$1048576,MATCH($A467,'Hoja de Trabajo para listado'!$AB$155:$AB$1048576,0),MATCH((CUADRO!N$4&amp;$E467),'Hoja de Trabajo para listado'!$AB$151:$BA$151,0)),0)+IFERROR(INDEX('Hoja de Trabajo para listado'!$BC$155:$CB$1048576,MATCH($A467,'Hoja de Trabajo para listado'!$BC$155:$BC$1048576,0),MATCH((CUADRO!N$4&amp;$E467),'Hoja de Trabajo para listado'!$BC$151:$CB$151,0)),0)+IFERROR(INDEX('Hoja de Trabajo para listado'!$DE$153:$DG$274,MATCH($A467,'Hoja de Trabajo para listado'!$DE$153:$DE$1048576,0),MATCH((CUADRO!N$4&amp;$E467),'Hoja de Trabajo para listado'!$DE$151:$DG$151,0)),0)+IFERROR(INDEX('Hoja de Trabajo para listado'!$CD$155:$DC$1048576,MATCH($A467,'Hoja de Trabajo para listado'!$CD$155:$CD$1048576,0),MATCH((CUADRO!N$4&amp;$E467),'Hoja de Trabajo para listado'!$CD$151:$DC$151,0)),0)</f>
        <v>0</v>
      </c>
      <c r="O467" s="243">
        <f ca="1">+IFERROR(INDEX('Hoja de Trabajo para listado'!$A$155:$Z$1048576,MATCH($A467,'Hoja de Trabajo para listado'!$A$155:$A$1048576,0),MATCH((CUADRO!O$4&amp;$E467),'Hoja de Trabajo para listado'!$A$151:$Z$151,0)),0)+IFERROR(INDEX('Hoja de Trabajo para listado'!$AB$155:$BA$1048576,MATCH($A467,'Hoja de Trabajo para listado'!$AB$155:$AB$1048576,0),MATCH((CUADRO!O$4&amp;$E467),'Hoja de Trabajo para listado'!$AB$151:$BA$151,0)),0)+IFERROR(INDEX('Hoja de Trabajo para listado'!$BC$155:$CB$1048576,MATCH($A467,'Hoja de Trabajo para listado'!$BC$155:$BC$1048576,0),MATCH((CUADRO!O$4&amp;$E467),'Hoja de Trabajo para listado'!$BC$151:$CB$151,0)),0)+IFERROR(INDEX('Hoja de Trabajo para listado'!$DE$153:$DG$274,MATCH($A467,'Hoja de Trabajo para listado'!$DE$153:$DE$1048576,0),MATCH((CUADRO!O$4&amp;$E467),'Hoja de Trabajo para listado'!$DE$151:$DG$151,0)),0)+IFERROR(INDEX('Hoja de Trabajo para listado'!$CD$155:$DC$1048576,MATCH($A467,'Hoja de Trabajo para listado'!$CD$155:$CD$1048576,0),MATCH((CUADRO!O$4&amp;$E467),'Hoja de Trabajo para listado'!$CD$151:$DC$151,0)),0)</f>
        <v>0</v>
      </c>
      <c r="P467" s="243">
        <f ca="1">+IFERROR(INDEX('Hoja de Trabajo para listado'!$A$155:$Z$1048576,MATCH($A467,'Hoja de Trabajo para listado'!$A$155:$A$1048576,0),MATCH((CUADRO!P$4&amp;$E467),'Hoja de Trabajo para listado'!$A$151:$Z$151,0)),0)+IFERROR(INDEX('Hoja de Trabajo para listado'!$AB$155:$BA$1048576,MATCH($A467,'Hoja de Trabajo para listado'!$AB$155:$AB$1048576,0),MATCH((CUADRO!P$4&amp;$E467),'Hoja de Trabajo para listado'!$AB$151:$BA$151,0)),0)+IFERROR(INDEX('Hoja de Trabajo para listado'!$BC$155:$CB$1048576,MATCH($A467,'Hoja de Trabajo para listado'!$BC$155:$BC$1048576,0),MATCH((CUADRO!P$4&amp;$E467),'Hoja de Trabajo para listado'!$BC$151:$CB$151,0)),0)+IFERROR(INDEX('Hoja de Trabajo para listado'!$DE$153:$DG$274,MATCH($A467,'Hoja de Trabajo para listado'!$DE$153:$DE$1048576,0),MATCH((CUADRO!P$4&amp;$E467),'Hoja de Trabajo para listado'!$DE$151:$DG$151,0)),0)+IFERROR(INDEX('Hoja de Trabajo para listado'!$CD$155:$DC$1048576,MATCH($A467,'Hoja de Trabajo para listado'!$CD$155:$CD$1048576,0),MATCH((CUADRO!P$4&amp;$E467),'Hoja de Trabajo para listado'!$CD$151:$DC$151,0)),0)</f>
        <v>0</v>
      </c>
      <c r="Q467" s="243">
        <f ca="1">+IFERROR(INDEX('Hoja de Trabajo para listado'!$A$155:$Z$1048576,MATCH($A467,'Hoja de Trabajo para listado'!$A$155:$A$1048576,0),MATCH((CUADRO!Q$4&amp;$E467),'Hoja de Trabajo para listado'!$A$151:$Z$151,0)),0)+IFERROR(INDEX('Hoja de Trabajo para listado'!$AB$155:$BA$1048576,MATCH($A467,'Hoja de Trabajo para listado'!$AB$155:$AB$1048576,0),MATCH((CUADRO!Q$4&amp;$E467),'Hoja de Trabajo para listado'!$AB$151:$BA$151,0)),0)+IFERROR(INDEX('Hoja de Trabajo para listado'!$BC$155:$CB$1048576,MATCH($A467,'Hoja de Trabajo para listado'!$BC$155:$BC$1048576,0),MATCH((CUADRO!Q$4&amp;$E467),'Hoja de Trabajo para listado'!$BC$151:$CB$151,0)),0)+IFERROR(INDEX('Hoja de Trabajo para listado'!$DE$153:$DG$274,MATCH($A467,'Hoja de Trabajo para listado'!$DE$153:$DE$1048576,0),MATCH((CUADRO!Q$4&amp;$E467),'Hoja de Trabajo para listado'!$DE$151:$DG$151,0)),0)+IFERROR(INDEX('Hoja de Trabajo para listado'!$CD$155:$DC$1048576,MATCH($A467,'Hoja de Trabajo para listado'!$CD$155:$CD$1048576,0),MATCH((CUADRO!Q$4&amp;$E467),'Hoja de Trabajo para listado'!$CD$151:$DC$151,0)),0)</f>
        <v>0</v>
      </c>
      <c r="R467" s="243">
        <f t="shared" ca="1" si="21"/>
        <v>0</v>
      </c>
      <c r="S467" s="249"/>
      <c r="T467" s="243">
        <f ca="1">+T468</f>
        <v>0</v>
      </c>
      <c r="U467" s="242">
        <f t="shared" si="22"/>
        <v>1</v>
      </c>
      <c r="V467" s="333" t="str">
        <f>+VLOOKUP(A467,bd_lista!$A$3:$E$592,5,FALSE)</f>
        <v>Gobiernos Autonomos Municipales</v>
      </c>
      <c r="W467" s="387" t="str">
        <f>+V467</f>
        <v>Gobiernos Autonomos Municipales</v>
      </c>
      <c r="X467" s="242">
        <f>+VLOOKUP(A467,[4]Sheet1!$A$13:$D$744,4,FALSE)</f>
        <v>0</v>
      </c>
      <c r="Y467" s="242" t="e">
        <f>+VLOOKUP(X467,bd_lista!$A$3:$C$592,3,FALSE)</f>
        <v>#N/A</v>
      </c>
      <c r="Z467" s="294">
        <f>+X467</f>
        <v>0</v>
      </c>
      <c r="AA467" s="295" t="e">
        <f>+Y467</f>
        <v>#N/A</v>
      </c>
    </row>
    <row r="468" spans="1:27" customFormat="1" ht="15" hidden="1" customHeight="1">
      <c r="A468" s="32">
        <v>1114</v>
      </c>
      <c r="B468" s="393"/>
      <c r="C468" s="247" t="str">
        <f>+VLOOKUP(A468,bd_lista!$A$3:$C$592,3,FALSE)</f>
        <v>Gobierno Autónomo Municipal de El Villar</v>
      </c>
      <c r="D468" s="390"/>
      <c r="E468" s="244" t="s">
        <v>1305</v>
      </c>
      <c r="F468" s="243">
        <f ca="1">+IFERROR(INDEX('Hoja de Trabajo para listado'!$A$155:$Z$1048576,MATCH($A468,'Hoja de Trabajo para listado'!$A$155:$A$1048576,0),MATCH((CUADRO!F$4&amp;$E468),'Hoja de Trabajo para listado'!$A$151:$Z$151,0)),0)+IFERROR(INDEX('Hoja de Trabajo para listado'!$AB$155:$BA$1048576,MATCH($A468,'Hoja de Trabajo para listado'!$AB$155:$AB$1048576,0),MATCH((CUADRO!F$4&amp;$E468),'Hoja de Trabajo para listado'!$AB$151:$BA$151,0)),0)+IFERROR(INDEX('Hoja de Trabajo para listado'!$BC$155:$CB$1048576,MATCH($A468,'Hoja de Trabajo para listado'!$BC$155:$BC$1048576,0),MATCH((CUADRO!F$4&amp;$E468),'Hoja de Trabajo para listado'!$BC$151:$CB$151,0)),0)+IFERROR(INDEX('Hoja de Trabajo para listado'!$DE$153:$DG$274,MATCH($A468,'Hoja de Trabajo para listado'!$DE$153:$DE$1048576,0),MATCH((CUADRO!F$4&amp;$E468),'Hoja de Trabajo para listado'!$DE$151:$DG$151,0)),0)+IFERROR(INDEX('Hoja de Trabajo para listado'!$CD$155:$DC$1048576,MATCH($A468,'Hoja de Trabajo para listado'!$CD$155:$CD$1048576,0),MATCH((CUADRO!F$4&amp;$E468),'Hoja de Trabajo para listado'!$CD$151:$DC$151,0)),0)</f>
        <v>0</v>
      </c>
      <c r="G468" s="243">
        <f ca="1">+IFERROR(INDEX('Hoja de Trabajo para listado'!$A$155:$Z$1048576,MATCH($A468,'Hoja de Trabajo para listado'!$A$155:$A$1048576,0),MATCH((CUADRO!G$4&amp;$E468),'Hoja de Trabajo para listado'!$A$151:$Z$151,0)),0)+IFERROR(INDEX('Hoja de Trabajo para listado'!$AB$155:$BA$1048576,MATCH($A468,'Hoja de Trabajo para listado'!$AB$155:$AB$1048576,0),MATCH((CUADRO!G$4&amp;$E468),'Hoja de Trabajo para listado'!$AB$151:$BA$151,0)),0)+IFERROR(INDEX('Hoja de Trabajo para listado'!$BC$155:$CB$1048576,MATCH($A468,'Hoja de Trabajo para listado'!$BC$155:$BC$1048576,0),MATCH((CUADRO!G$4&amp;$E468),'Hoja de Trabajo para listado'!$BC$151:$CB$151,0)),0)+IFERROR(INDEX('Hoja de Trabajo para listado'!$DE$153:$DG$274,MATCH($A468,'Hoja de Trabajo para listado'!$DE$153:$DE$1048576,0),MATCH((CUADRO!G$4&amp;$E468),'Hoja de Trabajo para listado'!$DE$151:$DG$151,0)),0)+IFERROR(INDEX('Hoja de Trabajo para listado'!$CD$155:$DC$1048576,MATCH($A468,'Hoja de Trabajo para listado'!$CD$155:$CD$1048576,0),MATCH((CUADRO!G$4&amp;$E468),'Hoja de Trabajo para listado'!$CD$151:$DC$151,0)),0)</f>
        <v>0</v>
      </c>
      <c r="H468" s="243">
        <f ca="1">+IFERROR(INDEX('Hoja de Trabajo para listado'!$A$155:$Z$1048576,MATCH($A468,'Hoja de Trabajo para listado'!$A$155:$A$1048576,0),MATCH((CUADRO!H$4&amp;$E468),'Hoja de Trabajo para listado'!$A$151:$Z$151,0)),0)+IFERROR(INDEX('Hoja de Trabajo para listado'!$AB$155:$BA$1048576,MATCH($A468,'Hoja de Trabajo para listado'!$AB$155:$AB$1048576,0),MATCH((CUADRO!H$4&amp;$E468),'Hoja de Trabajo para listado'!$AB$151:$BA$151,0)),0)+IFERROR(INDEX('Hoja de Trabajo para listado'!$BC$155:$CB$1048576,MATCH($A468,'Hoja de Trabajo para listado'!$BC$155:$BC$1048576,0),MATCH((CUADRO!H$4&amp;$E468),'Hoja de Trabajo para listado'!$BC$151:$CB$151,0)),0)+IFERROR(INDEX('Hoja de Trabajo para listado'!$DE$153:$DG$274,MATCH($A468,'Hoja de Trabajo para listado'!$DE$153:$DE$1048576,0),MATCH((CUADRO!H$4&amp;$E468),'Hoja de Trabajo para listado'!$DE$151:$DG$151,0)),0)+IFERROR(INDEX('Hoja de Trabajo para listado'!$CD$155:$DC$1048576,MATCH($A468,'Hoja de Trabajo para listado'!$CD$155:$CD$1048576,0),MATCH((CUADRO!H$4&amp;$E468),'Hoja de Trabajo para listado'!$CD$151:$DC$151,0)),0)</f>
        <v>0</v>
      </c>
      <c r="I468" s="243">
        <f ca="1">+IFERROR(INDEX('Hoja de Trabajo para listado'!$A$155:$Z$1048576,MATCH($A468,'Hoja de Trabajo para listado'!$A$155:$A$1048576,0),MATCH((CUADRO!I$4&amp;$E468),'Hoja de Trabajo para listado'!$A$151:$Z$151,0)),0)+IFERROR(INDEX('Hoja de Trabajo para listado'!$AB$155:$BA$1048576,MATCH($A468,'Hoja de Trabajo para listado'!$AB$155:$AB$1048576,0),MATCH((CUADRO!I$4&amp;$E468),'Hoja de Trabajo para listado'!$AB$151:$BA$151,0)),0)+IFERROR(INDEX('Hoja de Trabajo para listado'!$BC$155:$CB$1048576,MATCH($A468,'Hoja de Trabajo para listado'!$BC$155:$BC$1048576,0),MATCH((CUADRO!I$4&amp;$E468),'Hoja de Trabajo para listado'!$BC$151:$CB$151,0)),0)+IFERROR(INDEX('Hoja de Trabajo para listado'!$DE$153:$DG$274,MATCH($A468,'Hoja de Trabajo para listado'!$DE$153:$DE$1048576,0),MATCH((CUADRO!I$4&amp;$E468),'Hoja de Trabajo para listado'!$DE$151:$DG$151,0)),0)+IFERROR(INDEX('Hoja de Trabajo para listado'!$CD$155:$DC$1048576,MATCH($A468,'Hoja de Trabajo para listado'!$CD$155:$CD$1048576,0),MATCH((CUADRO!I$4&amp;$E468),'Hoja de Trabajo para listado'!$CD$151:$DC$151,0)),0)</f>
        <v>0</v>
      </c>
      <c r="J468" s="243">
        <f ca="1">+IFERROR(INDEX('Hoja de Trabajo para listado'!$A$155:$Z$1048576,MATCH($A468,'Hoja de Trabajo para listado'!$A$155:$A$1048576,0),MATCH((CUADRO!J$4&amp;$E468),'Hoja de Trabajo para listado'!$A$151:$Z$151,0)),0)+IFERROR(INDEX('Hoja de Trabajo para listado'!$AB$155:$BA$1048576,MATCH($A468,'Hoja de Trabajo para listado'!$AB$155:$AB$1048576,0),MATCH((CUADRO!J$4&amp;$E468),'Hoja de Trabajo para listado'!$AB$151:$BA$151,0)),0)+IFERROR(INDEX('Hoja de Trabajo para listado'!$BC$155:$CB$1048576,MATCH($A468,'Hoja de Trabajo para listado'!$BC$155:$BC$1048576,0),MATCH((CUADRO!J$4&amp;$E468),'Hoja de Trabajo para listado'!$BC$151:$CB$151,0)),0)+IFERROR(INDEX('Hoja de Trabajo para listado'!$DE$153:$DG$274,MATCH($A468,'Hoja de Trabajo para listado'!$DE$153:$DE$1048576,0),MATCH((CUADRO!J$4&amp;$E468),'Hoja de Trabajo para listado'!$DE$151:$DG$151,0)),0)+IFERROR(INDEX('Hoja de Trabajo para listado'!$CD$155:$DC$1048576,MATCH($A468,'Hoja de Trabajo para listado'!$CD$155:$CD$1048576,0),MATCH((CUADRO!J$4&amp;$E468),'Hoja de Trabajo para listado'!$CD$151:$DC$151,0)),0)</f>
        <v>0</v>
      </c>
      <c r="K468" s="243">
        <f ca="1">+IFERROR(INDEX('Hoja de Trabajo para listado'!$A$155:$Z$1048576,MATCH($A468,'Hoja de Trabajo para listado'!$A$155:$A$1048576,0),MATCH((CUADRO!K$4&amp;$E468),'Hoja de Trabajo para listado'!$A$151:$Z$151,0)),0)+IFERROR(INDEX('Hoja de Trabajo para listado'!$AB$155:$BA$1048576,MATCH($A468,'Hoja de Trabajo para listado'!$AB$155:$AB$1048576,0),MATCH((CUADRO!K$4&amp;$E468),'Hoja de Trabajo para listado'!$AB$151:$BA$151,0)),0)+IFERROR(INDEX('Hoja de Trabajo para listado'!$BC$155:$CB$1048576,MATCH($A468,'Hoja de Trabajo para listado'!$BC$155:$BC$1048576,0),MATCH((CUADRO!K$4&amp;$E468),'Hoja de Trabajo para listado'!$BC$151:$CB$151,0)),0)+IFERROR(INDEX('Hoja de Trabajo para listado'!$DE$153:$DG$274,MATCH($A468,'Hoja de Trabajo para listado'!$DE$153:$DE$1048576,0),MATCH((CUADRO!K$4&amp;$E468),'Hoja de Trabajo para listado'!$DE$151:$DG$151,0)),0)+IFERROR(INDEX('Hoja de Trabajo para listado'!$CD$155:$DC$1048576,MATCH($A468,'Hoja de Trabajo para listado'!$CD$155:$CD$1048576,0),MATCH((CUADRO!K$4&amp;$E468),'Hoja de Trabajo para listado'!$CD$151:$DC$151,0)),0)</f>
        <v>0</v>
      </c>
      <c r="L468" s="243">
        <f ca="1">+IFERROR(INDEX('Hoja de Trabajo para listado'!$A$155:$Z$1048576,MATCH($A468,'Hoja de Trabajo para listado'!$A$155:$A$1048576,0),MATCH((CUADRO!L$4&amp;$E468),'Hoja de Trabajo para listado'!$A$151:$Z$151,0)),0)+IFERROR(INDEX('Hoja de Trabajo para listado'!$AB$155:$BA$1048576,MATCH($A468,'Hoja de Trabajo para listado'!$AB$155:$AB$1048576,0),MATCH((CUADRO!L$4&amp;$E468),'Hoja de Trabajo para listado'!$AB$151:$BA$151,0)),0)+IFERROR(INDEX('Hoja de Trabajo para listado'!$BC$155:$CB$1048576,MATCH($A468,'Hoja de Trabajo para listado'!$BC$155:$BC$1048576,0),MATCH((CUADRO!L$4&amp;$E468),'Hoja de Trabajo para listado'!$BC$151:$CB$151,0)),0)+IFERROR(INDEX('Hoja de Trabajo para listado'!$DE$153:$DG$274,MATCH($A468,'Hoja de Trabajo para listado'!$DE$153:$DE$1048576,0),MATCH((CUADRO!L$4&amp;$E468),'Hoja de Trabajo para listado'!$DE$151:$DG$151,0)),0)+IFERROR(INDEX('Hoja de Trabajo para listado'!$CD$155:$DC$1048576,MATCH($A468,'Hoja de Trabajo para listado'!$CD$155:$CD$1048576,0),MATCH((CUADRO!L$4&amp;$E468),'Hoja de Trabajo para listado'!$CD$151:$DC$151,0)),0)</f>
        <v>0</v>
      </c>
      <c r="M468" s="243">
        <f ca="1">+IFERROR(INDEX('Hoja de Trabajo para listado'!$A$155:$Z$1048576,MATCH($A468,'Hoja de Trabajo para listado'!$A$155:$A$1048576,0),MATCH((CUADRO!M$4&amp;$E468),'Hoja de Trabajo para listado'!$A$151:$Z$151,0)),0)+IFERROR(INDEX('Hoja de Trabajo para listado'!$AB$155:$BA$1048576,MATCH($A468,'Hoja de Trabajo para listado'!$AB$155:$AB$1048576,0),MATCH((CUADRO!M$4&amp;$E468),'Hoja de Trabajo para listado'!$AB$151:$BA$151,0)),0)+IFERROR(INDEX('Hoja de Trabajo para listado'!$BC$155:$CB$1048576,MATCH($A468,'Hoja de Trabajo para listado'!$BC$155:$BC$1048576,0),MATCH((CUADRO!M$4&amp;$E468),'Hoja de Trabajo para listado'!$BC$151:$CB$151,0)),0)+IFERROR(INDEX('Hoja de Trabajo para listado'!$DE$153:$DG$274,MATCH($A468,'Hoja de Trabajo para listado'!$DE$153:$DE$1048576,0),MATCH((CUADRO!M$4&amp;$E468),'Hoja de Trabajo para listado'!$DE$151:$DG$151,0)),0)+IFERROR(INDEX('Hoja de Trabajo para listado'!$CD$155:$DC$1048576,MATCH($A468,'Hoja de Trabajo para listado'!$CD$155:$CD$1048576,0),MATCH((CUADRO!M$4&amp;$E468),'Hoja de Trabajo para listado'!$CD$151:$DC$151,0)),0)</f>
        <v>0</v>
      </c>
      <c r="N468" s="243">
        <f ca="1">+IFERROR(INDEX('Hoja de Trabajo para listado'!$A$155:$Z$1048576,MATCH($A468,'Hoja de Trabajo para listado'!$A$155:$A$1048576,0),MATCH((CUADRO!N$4&amp;$E468),'Hoja de Trabajo para listado'!$A$151:$Z$151,0)),0)+IFERROR(INDEX('Hoja de Trabajo para listado'!$AB$155:$BA$1048576,MATCH($A468,'Hoja de Trabajo para listado'!$AB$155:$AB$1048576,0),MATCH((CUADRO!N$4&amp;$E468),'Hoja de Trabajo para listado'!$AB$151:$BA$151,0)),0)+IFERROR(INDEX('Hoja de Trabajo para listado'!$BC$155:$CB$1048576,MATCH($A468,'Hoja de Trabajo para listado'!$BC$155:$BC$1048576,0),MATCH((CUADRO!N$4&amp;$E468),'Hoja de Trabajo para listado'!$BC$151:$CB$151,0)),0)+IFERROR(INDEX('Hoja de Trabajo para listado'!$DE$153:$DG$274,MATCH($A468,'Hoja de Trabajo para listado'!$DE$153:$DE$1048576,0),MATCH((CUADRO!N$4&amp;$E468),'Hoja de Trabajo para listado'!$DE$151:$DG$151,0)),0)+IFERROR(INDEX('Hoja de Trabajo para listado'!$CD$155:$DC$1048576,MATCH($A468,'Hoja de Trabajo para listado'!$CD$155:$CD$1048576,0),MATCH((CUADRO!N$4&amp;$E468),'Hoja de Trabajo para listado'!$CD$151:$DC$151,0)),0)</f>
        <v>0</v>
      </c>
      <c r="O468" s="243">
        <f ca="1">+IFERROR(INDEX('Hoja de Trabajo para listado'!$A$155:$Z$1048576,MATCH($A468,'Hoja de Trabajo para listado'!$A$155:$A$1048576,0),MATCH((CUADRO!O$4&amp;$E468),'Hoja de Trabajo para listado'!$A$151:$Z$151,0)),0)+IFERROR(INDEX('Hoja de Trabajo para listado'!$AB$155:$BA$1048576,MATCH($A468,'Hoja de Trabajo para listado'!$AB$155:$AB$1048576,0),MATCH((CUADRO!O$4&amp;$E468),'Hoja de Trabajo para listado'!$AB$151:$BA$151,0)),0)+IFERROR(INDEX('Hoja de Trabajo para listado'!$BC$155:$CB$1048576,MATCH($A468,'Hoja de Trabajo para listado'!$BC$155:$BC$1048576,0),MATCH((CUADRO!O$4&amp;$E468),'Hoja de Trabajo para listado'!$BC$151:$CB$151,0)),0)+IFERROR(INDEX('Hoja de Trabajo para listado'!$DE$153:$DG$274,MATCH($A468,'Hoja de Trabajo para listado'!$DE$153:$DE$1048576,0),MATCH((CUADRO!O$4&amp;$E468),'Hoja de Trabajo para listado'!$DE$151:$DG$151,0)),0)+IFERROR(INDEX('Hoja de Trabajo para listado'!$CD$155:$DC$1048576,MATCH($A468,'Hoja de Trabajo para listado'!$CD$155:$CD$1048576,0),MATCH((CUADRO!O$4&amp;$E468),'Hoja de Trabajo para listado'!$CD$151:$DC$151,0)),0)</f>
        <v>0</v>
      </c>
      <c r="P468" s="243">
        <f ca="1">+IFERROR(INDEX('Hoja de Trabajo para listado'!$A$155:$Z$1048576,MATCH($A468,'Hoja de Trabajo para listado'!$A$155:$A$1048576,0),MATCH((CUADRO!P$4&amp;$E468),'Hoja de Trabajo para listado'!$A$151:$Z$151,0)),0)+IFERROR(INDEX('Hoja de Trabajo para listado'!$AB$155:$BA$1048576,MATCH($A468,'Hoja de Trabajo para listado'!$AB$155:$AB$1048576,0),MATCH((CUADRO!P$4&amp;$E468),'Hoja de Trabajo para listado'!$AB$151:$BA$151,0)),0)+IFERROR(INDEX('Hoja de Trabajo para listado'!$BC$155:$CB$1048576,MATCH($A468,'Hoja de Trabajo para listado'!$BC$155:$BC$1048576,0),MATCH((CUADRO!P$4&amp;$E468),'Hoja de Trabajo para listado'!$BC$151:$CB$151,0)),0)+IFERROR(INDEX('Hoja de Trabajo para listado'!$DE$153:$DG$274,MATCH($A468,'Hoja de Trabajo para listado'!$DE$153:$DE$1048576,0),MATCH((CUADRO!P$4&amp;$E468),'Hoja de Trabajo para listado'!$DE$151:$DG$151,0)),0)+IFERROR(INDEX('Hoja de Trabajo para listado'!$CD$155:$DC$1048576,MATCH($A468,'Hoja de Trabajo para listado'!$CD$155:$CD$1048576,0),MATCH((CUADRO!P$4&amp;$E468),'Hoja de Trabajo para listado'!$CD$151:$DC$151,0)),0)</f>
        <v>0</v>
      </c>
      <c r="Q468" s="243">
        <f ca="1">+IFERROR(INDEX('Hoja de Trabajo para listado'!$A$155:$Z$1048576,MATCH($A468,'Hoja de Trabajo para listado'!$A$155:$A$1048576,0),MATCH((CUADRO!Q$4&amp;$E468),'Hoja de Trabajo para listado'!$A$151:$Z$151,0)),0)+IFERROR(INDEX('Hoja de Trabajo para listado'!$AB$155:$BA$1048576,MATCH($A468,'Hoja de Trabajo para listado'!$AB$155:$AB$1048576,0),MATCH((CUADRO!Q$4&amp;$E468),'Hoja de Trabajo para listado'!$AB$151:$BA$151,0)),0)+IFERROR(INDEX('Hoja de Trabajo para listado'!$BC$155:$CB$1048576,MATCH($A468,'Hoja de Trabajo para listado'!$BC$155:$BC$1048576,0),MATCH((CUADRO!Q$4&amp;$E468),'Hoja de Trabajo para listado'!$BC$151:$CB$151,0)),0)+IFERROR(INDEX('Hoja de Trabajo para listado'!$DE$153:$DG$274,MATCH($A468,'Hoja de Trabajo para listado'!$DE$153:$DE$1048576,0),MATCH((CUADRO!Q$4&amp;$E468),'Hoja de Trabajo para listado'!$DE$151:$DG$151,0)),0)+IFERROR(INDEX('Hoja de Trabajo para listado'!$CD$155:$DC$1048576,MATCH($A468,'Hoja de Trabajo para listado'!$CD$155:$CD$1048576,0),MATCH((CUADRO!Q$4&amp;$E468),'Hoja de Trabajo para listado'!$CD$151:$DC$151,0)),0)</f>
        <v>0</v>
      </c>
      <c r="R468" s="243">
        <f t="shared" ca="1" si="21"/>
        <v>0</v>
      </c>
      <c r="S468" s="249">
        <f ca="1">+R467+R468</f>
        <v>0</v>
      </c>
      <c r="T468" s="243">
        <f ca="1">+S468</f>
        <v>0</v>
      </c>
      <c r="U468" s="242">
        <f t="shared" si="22"/>
        <v>2</v>
      </c>
      <c r="V468" s="333" t="str">
        <f>+VLOOKUP(A468,bd_lista!$A$3:$E$592,5,FALSE)</f>
        <v>Gobiernos Autonomos Municipales</v>
      </c>
      <c r="W468" s="388"/>
      <c r="X468" s="242">
        <f>+VLOOKUP(A468,[4]Sheet1!$A$13:$D$744,4,FALSE)</f>
        <v>0</v>
      </c>
      <c r="Y468" s="242" t="e">
        <f>+VLOOKUP(X468,bd_lista!$A$3:$C$592,3,FALSE)</f>
        <v>#N/A</v>
      </c>
      <c r="Z468" s="292"/>
      <c r="AA468" s="293"/>
    </row>
    <row r="469" spans="1:27" customFormat="1" ht="15" hidden="1" customHeight="1">
      <c r="A469" s="32">
        <v>1115</v>
      </c>
      <c r="B469" s="392">
        <f>+A469</f>
        <v>1115</v>
      </c>
      <c r="C469" s="247" t="str">
        <f>+VLOOKUP(A469,bd_lista!$A$3:$C$592,3,FALSE)</f>
        <v>Gobierno Autónomo Municipal de Monteagudo</v>
      </c>
      <c r="D469" s="389" t="str">
        <f>+C469</f>
        <v>Gobierno Autónomo Municipal de Monteagudo</v>
      </c>
      <c r="E469" s="242" t="s">
        <v>1304</v>
      </c>
      <c r="F469" s="243">
        <f ca="1">+IFERROR(INDEX('Hoja de Trabajo para listado'!$A$155:$Z$1048576,MATCH($A469,'Hoja de Trabajo para listado'!$A$155:$A$1048576,0),MATCH((CUADRO!F$4&amp;$E469),'Hoja de Trabajo para listado'!$A$151:$Z$151,0)),0)+IFERROR(INDEX('Hoja de Trabajo para listado'!$AB$155:$BA$1048576,MATCH($A469,'Hoja de Trabajo para listado'!$AB$155:$AB$1048576,0),MATCH((CUADRO!F$4&amp;$E469),'Hoja de Trabajo para listado'!$AB$151:$BA$151,0)),0)+IFERROR(INDEX('Hoja de Trabajo para listado'!$BC$155:$CB$1048576,MATCH($A469,'Hoja de Trabajo para listado'!$BC$155:$BC$1048576,0),MATCH((CUADRO!F$4&amp;$E469),'Hoja de Trabajo para listado'!$BC$151:$CB$151,0)),0)+IFERROR(INDEX('Hoja de Trabajo para listado'!$DE$153:$DG$274,MATCH($A469,'Hoja de Trabajo para listado'!$DE$153:$DE$1048576,0),MATCH((CUADRO!F$4&amp;$E469),'Hoja de Trabajo para listado'!$DE$151:$DG$151,0)),0)+IFERROR(INDEX('Hoja de Trabajo para listado'!$CD$155:$DC$1048576,MATCH($A469,'Hoja de Trabajo para listado'!$CD$155:$CD$1048576,0),MATCH((CUADRO!F$4&amp;$E469),'Hoja de Trabajo para listado'!$CD$151:$DC$151,0)),0)</f>
        <v>0</v>
      </c>
      <c r="G469" s="243">
        <f ca="1">+IFERROR(INDEX('Hoja de Trabajo para listado'!$A$155:$Z$1048576,MATCH($A469,'Hoja de Trabajo para listado'!$A$155:$A$1048576,0),MATCH((CUADRO!G$4&amp;$E469),'Hoja de Trabajo para listado'!$A$151:$Z$151,0)),0)+IFERROR(INDEX('Hoja de Trabajo para listado'!$AB$155:$BA$1048576,MATCH($A469,'Hoja de Trabajo para listado'!$AB$155:$AB$1048576,0),MATCH((CUADRO!G$4&amp;$E469),'Hoja de Trabajo para listado'!$AB$151:$BA$151,0)),0)+IFERROR(INDEX('Hoja de Trabajo para listado'!$BC$155:$CB$1048576,MATCH($A469,'Hoja de Trabajo para listado'!$BC$155:$BC$1048576,0),MATCH((CUADRO!G$4&amp;$E469),'Hoja de Trabajo para listado'!$BC$151:$CB$151,0)),0)+IFERROR(INDEX('Hoja de Trabajo para listado'!$DE$153:$DG$274,MATCH($A469,'Hoja de Trabajo para listado'!$DE$153:$DE$1048576,0),MATCH((CUADRO!G$4&amp;$E469),'Hoja de Trabajo para listado'!$DE$151:$DG$151,0)),0)+IFERROR(INDEX('Hoja de Trabajo para listado'!$CD$155:$DC$1048576,MATCH($A469,'Hoja de Trabajo para listado'!$CD$155:$CD$1048576,0),MATCH((CUADRO!G$4&amp;$E469),'Hoja de Trabajo para listado'!$CD$151:$DC$151,0)),0)</f>
        <v>0</v>
      </c>
      <c r="H469" s="243">
        <f ca="1">+IFERROR(INDEX('Hoja de Trabajo para listado'!$A$155:$Z$1048576,MATCH($A469,'Hoja de Trabajo para listado'!$A$155:$A$1048576,0),MATCH((CUADRO!H$4&amp;$E469),'Hoja de Trabajo para listado'!$A$151:$Z$151,0)),0)+IFERROR(INDEX('Hoja de Trabajo para listado'!$AB$155:$BA$1048576,MATCH($A469,'Hoja de Trabajo para listado'!$AB$155:$AB$1048576,0),MATCH((CUADRO!H$4&amp;$E469),'Hoja de Trabajo para listado'!$AB$151:$BA$151,0)),0)+IFERROR(INDEX('Hoja de Trabajo para listado'!$BC$155:$CB$1048576,MATCH($A469,'Hoja de Trabajo para listado'!$BC$155:$BC$1048576,0),MATCH((CUADRO!H$4&amp;$E469),'Hoja de Trabajo para listado'!$BC$151:$CB$151,0)),0)+IFERROR(INDEX('Hoja de Trabajo para listado'!$DE$153:$DG$274,MATCH($A469,'Hoja de Trabajo para listado'!$DE$153:$DE$1048576,0),MATCH((CUADRO!H$4&amp;$E469),'Hoja de Trabajo para listado'!$DE$151:$DG$151,0)),0)+IFERROR(INDEX('Hoja de Trabajo para listado'!$CD$155:$DC$1048576,MATCH($A469,'Hoja de Trabajo para listado'!$CD$155:$CD$1048576,0),MATCH((CUADRO!H$4&amp;$E469),'Hoja de Trabajo para listado'!$CD$151:$DC$151,0)),0)</f>
        <v>0</v>
      </c>
      <c r="I469" s="243">
        <f ca="1">+IFERROR(INDEX('Hoja de Trabajo para listado'!$A$155:$Z$1048576,MATCH($A469,'Hoja de Trabajo para listado'!$A$155:$A$1048576,0),MATCH((CUADRO!I$4&amp;$E469),'Hoja de Trabajo para listado'!$A$151:$Z$151,0)),0)+IFERROR(INDEX('Hoja de Trabajo para listado'!$AB$155:$BA$1048576,MATCH($A469,'Hoja de Trabajo para listado'!$AB$155:$AB$1048576,0),MATCH((CUADRO!I$4&amp;$E469),'Hoja de Trabajo para listado'!$AB$151:$BA$151,0)),0)+IFERROR(INDEX('Hoja de Trabajo para listado'!$BC$155:$CB$1048576,MATCH($A469,'Hoja de Trabajo para listado'!$BC$155:$BC$1048576,0),MATCH((CUADRO!I$4&amp;$E469),'Hoja de Trabajo para listado'!$BC$151:$CB$151,0)),0)+IFERROR(INDEX('Hoja de Trabajo para listado'!$DE$153:$DG$274,MATCH($A469,'Hoja de Trabajo para listado'!$DE$153:$DE$1048576,0),MATCH((CUADRO!I$4&amp;$E469),'Hoja de Trabajo para listado'!$DE$151:$DG$151,0)),0)+IFERROR(INDEX('Hoja de Trabajo para listado'!$CD$155:$DC$1048576,MATCH($A469,'Hoja de Trabajo para listado'!$CD$155:$CD$1048576,0),MATCH((CUADRO!I$4&amp;$E469),'Hoja de Trabajo para listado'!$CD$151:$DC$151,0)),0)</f>
        <v>0</v>
      </c>
      <c r="J469" s="243">
        <f ca="1">+IFERROR(INDEX('Hoja de Trabajo para listado'!$A$155:$Z$1048576,MATCH($A469,'Hoja de Trabajo para listado'!$A$155:$A$1048576,0),MATCH((CUADRO!J$4&amp;$E469),'Hoja de Trabajo para listado'!$A$151:$Z$151,0)),0)+IFERROR(INDEX('Hoja de Trabajo para listado'!$AB$155:$BA$1048576,MATCH($A469,'Hoja de Trabajo para listado'!$AB$155:$AB$1048576,0),MATCH((CUADRO!J$4&amp;$E469),'Hoja de Trabajo para listado'!$AB$151:$BA$151,0)),0)+IFERROR(INDEX('Hoja de Trabajo para listado'!$BC$155:$CB$1048576,MATCH($A469,'Hoja de Trabajo para listado'!$BC$155:$BC$1048576,0),MATCH((CUADRO!J$4&amp;$E469),'Hoja de Trabajo para listado'!$BC$151:$CB$151,0)),0)+IFERROR(INDEX('Hoja de Trabajo para listado'!$DE$153:$DG$274,MATCH($A469,'Hoja de Trabajo para listado'!$DE$153:$DE$1048576,0),MATCH((CUADRO!J$4&amp;$E469),'Hoja de Trabajo para listado'!$DE$151:$DG$151,0)),0)+IFERROR(INDEX('Hoja de Trabajo para listado'!$CD$155:$DC$1048576,MATCH($A469,'Hoja de Trabajo para listado'!$CD$155:$CD$1048576,0),MATCH((CUADRO!J$4&amp;$E469),'Hoja de Trabajo para listado'!$CD$151:$DC$151,0)),0)</f>
        <v>0</v>
      </c>
      <c r="K469" s="243">
        <f ca="1">+IFERROR(INDEX('Hoja de Trabajo para listado'!$A$155:$Z$1048576,MATCH($A469,'Hoja de Trabajo para listado'!$A$155:$A$1048576,0),MATCH((CUADRO!K$4&amp;$E469),'Hoja de Trabajo para listado'!$A$151:$Z$151,0)),0)+IFERROR(INDEX('Hoja de Trabajo para listado'!$AB$155:$BA$1048576,MATCH($A469,'Hoja de Trabajo para listado'!$AB$155:$AB$1048576,0),MATCH((CUADRO!K$4&amp;$E469),'Hoja de Trabajo para listado'!$AB$151:$BA$151,0)),0)+IFERROR(INDEX('Hoja de Trabajo para listado'!$BC$155:$CB$1048576,MATCH($A469,'Hoja de Trabajo para listado'!$BC$155:$BC$1048576,0),MATCH((CUADRO!K$4&amp;$E469),'Hoja de Trabajo para listado'!$BC$151:$CB$151,0)),0)+IFERROR(INDEX('Hoja de Trabajo para listado'!$DE$153:$DG$274,MATCH($A469,'Hoja de Trabajo para listado'!$DE$153:$DE$1048576,0),MATCH((CUADRO!K$4&amp;$E469),'Hoja de Trabajo para listado'!$DE$151:$DG$151,0)),0)+IFERROR(INDEX('Hoja de Trabajo para listado'!$CD$155:$DC$1048576,MATCH($A469,'Hoja de Trabajo para listado'!$CD$155:$CD$1048576,0),MATCH((CUADRO!K$4&amp;$E469),'Hoja de Trabajo para listado'!$CD$151:$DC$151,0)),0)</f>
        <v>0</v>
      </c>
      <c r="L469" s="243">
        <f ca="1">+IFERROR(INDEX('Hoja de Trabajo para listado'!$A$155:$Z$1048576,MATCH($A469,'Hoja de Trabajo para listado'!$A$155:$A$1048576,0),MATCH((CUADRO!L$4&amp;$E469),'Hoja de Trabajo para listado'!$A$151:$Z$151,0)),0)+IFERROR(INDEX('Hoja de Trabajo para listado'!$AB$155:$BA$1048576,MATCH($A469,'Hoja de Trabajo para listado'!$AB$155:$AB$1048576,0),MATCH((CUADRO!L$4&amp;$E469),'Hoja de Trabajo para listado'!$AB$151:$BA$151,0)),0)+IFERROR(INDEX('Hoja de Trabajo para listado'!$BC$155:$CB$1048576,MATCH($A469,'Hoja de Trabajo para listado'!$BC$155:$BC$1048576,0),MATCH((CUADRO!L$4&amp;$E469),'Hoja de Trabajo para listado'!$BC$151:$CB$151,0)),0)+IFERROR(INDEX('Hoja de Trabajo para listado'!$DE$153:$DG$274,MATCH($A469,'Hoja de Trabajo para listado'!$DE$153:$DE$1048576,0),MATCH((CUADRO!L$4&amp;$E469),'Hoja de Trabajo para listado'!$DE$151:$DG$151,0)),0)+IFERROR(INDEX('Hoja de Trabajo para listado'!$CD$155:$DC$1048576,MATCH($A469,'Hoja de Trabajo para listado'!$CD$155:$CD$1048576,0),MATCH((CUADRO!L$4&amp;$E469),'Hoja de Trabajo para listado'!$CD$151:$DC$151,0)),0)</f>
        <v>0</v>
      </c>
      <c r="M469" s="243">
        <f ca="1">+IFERROR(INDEX('Hoja de Trabajo para listado'!$A$155:$Z$1048576,MATCH($A469,'Hoja de Trabajo para listado'!$A$155:$A$1048576,0),MATCH((CUADRO!M$4&amp;$E469),'Hoja de Trabajo para listado'!$A$151:$Z$151,0)),0)+IFERROR(INDEX('Hoja de Trabajo para listado'!$AB$155:$BA$1048576,MATCH($A469,'Hoja de Trabajo para listado'!$AB$155:$AB$1048576,0),MATCH((CUADRO!M$4&amp;$E469),'Hoja de Trabajo para listado'!$AB$151:$BA$151,0)),0)+IFERROR(INDEX('Hoja de Trabajo para listado'!$BC$155:$CB$1048576,MATCH($A469,'Hoja de Trabajo para listado'!$BC$155:$BC$1048576,0),MATCH((CUADRO!M$4&amp;$E469),'Hoja de Trabajo para listado'!$BC$151:$CB$151,0)),0)+IFERROR(INDEX('Hoja de Trabajo para listado'!$DE$153:$DG$274,MATCH($A469,'Hoja de Trabajo para listado'!$DE$153:$DE$1048576,0),MATCH((CUADRO!M$4&amp;$E469),'Hoja de Trabajo para listado'!$DE$151:$DG$151,0)),0)+IFERROR(INDEX('Hoja de Trabajo para listado'!$CD$155:$DC$1048576,MATCH($A469,'Hoja de Trabajo para listado'!$CD$155:$CD$1048576,0),MATCH((CUADRO!M$4&amp;$E469),'Hoja de Trabajo para listado'!$CD$151:$DC$151,0)),0)</f>
        <v>0</v>
      </c>
      <c r="N469" s="243">
        <f ca="1">+IFERROR(INDEX('Hoja de Trabajo para listado'!$A$155:$Z$1048576,MATCH($A469,'Hoja de Trabajo para listado'!$A$155:$A$1048576,0),MATCH((CUADRO!N$4&amp;$E469),'Hoja de Trabajo para listado'!$A$151:$Z$151,0)),0)+IFERROR(INDEX('Hoja de Trabajo para listado'!$AB$155:$BA$1048576,MATCH($A469,'Hoja de Trabajo para listado'!$AB$155:$AB$1048576,0),MATCH((CUADRO!N$4&amp;$E469),'Hoja de Trabajo para listado'!$AB$151:$BA$151,0)),0)+IFERROR(INDEX('Hoja de Trabajo para listado'!$BC$155:$CB$1048576,MATCH($A469,'Hoja de Trabajo para listado'!$BC$155:$BC$1048576,0),MATCH((CUADRO!N$4&amp;$E469),'Hoja de Trabajo para listado'!$BC$151:$CB$151,0)),0)+IFERROR(INDEX('Hoja de Trabajo para listado'!$DE$153:$DG$274,MATCH($A469,'Hoja de Trabajo para listado'!$DE$153:$DE$1048576,0),MATCH((CUADRO!N$4&amp;$E469),'Hoja de Trabajo para listado'!$DE$151:$DG$151,0)),0)+IFERROR(INDEX('Hoja de Trabajo para listado'!$CD$155:$DC$1048576,MATCH($A469,'Hoja de Trabajo para listado'!$CD$155:$CD$1048576,0),MATCH((CUADRO!N$4&amp;$E469),'Hoja de Trabajo para listado'!$CD$151:$DC$151,0)),0)</f>
        <v>0</v>
      </c>
      <c r="O469" s="243">
        <f ca="1">+IFERROR(INDEX('Hoja de Trabajo para listado'!$A$155:$Z$1048576,MATCH($A469,'Hoja de Trabajo para listado'!$A$155:$A$1048576,0),MATCH((CUADRO!O$4&amp;$E469),'Hoja de Trabajo para listado'!$A$151:$Z$151,0)),0)+IFERROR(INDEX('Hoja de Trabajo para listado'!$AB$155:$BA$1048576,MATCH($A469,'Hoja de Trabajo para listado'!$AB$155:$AB$1048576,0),MATCH((CUADRO!O$4&amp;$E469),'Hoja de Trabajo para listado'!$AB$151:$BA$151,0)),0)+IFERROR(INDEX('Hoja de Trabajo para listado'!$BC$155:$CB$1048576,MATCH($A469,'Hoja de Trabajo para listado'!$BC$155:$BC$1048576,0),MATCH((CUADRO!O$4&amp;$E469),'Hoja de Trabajo para listado'!$BC$151:$CB$151,0)),0)+IFERROR(INDEX('Hoja de Trabajo para listado'!$DE$153:$DG$274,MATCH($A469,'Hoja de Trabajo para listado'!$DE$153:$DE$1048576,0),MATCH((CUADRO!O$4&amp;$E469),'Hoja de Trabajo para listado'!$DE$151:$DG$151,0)),0)+IFERROR(INDEX('Hoja de Trabajo para listado'!$CD$155:$DC$1048576,MATCH($A469,'Hoja de Trabajo para listado'!$CD$155:$CD$1048576,0),MATCH((CUADRO!O$4&amp;$E469),'Hoja de Trabajo para listado'!$CD$151:$DC$151,0)),0)</f>
        <v>0</v>
      </c>
      <c r="P469" s="243">
        <f ca="1">+IFERROR(INDEX('Hoja de Trabajo para listado'!$A$155:$Z$1048576,MATCH($A469,'Hoja de Trabajo para listado'!$A$155:$A$1048576,0),MATCH((CUADRO!P$4&amp;$E469),'Hoja de Trabajo para listado'!$A$151:$Z$151,0)),0)+IFERROR(INDEX('Hoja de Trabajo para listado'!$AB$155:$BA$1048576,MATCH($A469,'Hoja de Trabajo para listado'!$AB$155:$AB$1048576,0),MATCH((CUADRO!P$4&amp;$E469),'Hoja de Trabajo para listado'!$AB$151:$BA$151,0)),0)+IFERROR(INDEX('Hoja de Trabajo para listado'!$BC$155:$CB$1048576,MATCH($A469,'Hoja de Trabajo para listado'!$BC$155:$BC$1048576,0),MATCH((CUADRO!P$4&amp;$E469),'Hoja de Trabajo para listado'!$BC$151:$CB$151,0)),0)+IFERROR(INDEX('Hoja de Trabajo para listado'!$DE$153:$DG$274,MATCH($A469,'Hoja de Trabajo para listado'!$DE$153:$DE$1048576,0),MATCH((CUADRO!P$4&amp;$E469),'Hoja de Trabajo para listado'!$DE$151:$DG$151,0)),0)+IFERROR(INDEX('Hoja de Trabajo para listado'!$CD$155:$DC$1048576,MATCH($A469,'Hoja de Trabajo para listado'!$CD$155:$CD$1048576,0),MATCH((CUADRO!P$4&amp;$E469),'Hoja de Trabajo para listado'!$CD$151:$DC$151,0)),0)</f>
        <v>0</v>
      </c>
      <c r="Q469" s="243">
        <f ca="1">+IFERROR(INDEX('Hoja de Trabajo para listado'!$A$155:$Z$1048576,MATCH($A469,'Hoja de Trabajo para listado'!$A$155:$A$1048576,0),MATCH((CUADRO!Q$4&amp;$E469),'Hoja de Trabajo para listado'!$A$151:$Z$151,0)),0)+IFERROR(INDEX('Hoja de Trabajo para listado'!$AB$155:$BA$1048576,MATCH($A469,'Hoja de Trabajo para listado'!$AB$155:$AB$1048576,0),MATCH((CUADRO!Q$4&amp;$E469),'Hoja de Trabajo para listado'!$AB$151:$BA$151,0)),0)+IFERROR(INDEX('Hoja de Trabajo para listado'!$BC$155:$CB$1048576,MATCH($A469,'Hoja de Trabajo para listado'!$BC$155:$BC$1048576,0),MATCH((CUADRO!Q$4&amp;$E469),'Hoja de Trabajo para listado'!$BC$151:$CB$151,0)),0)+IFERROR(INDEX('Hoja de Trabajo para listado'!$DE$153:$DG$274,MATCH($A469,'Hoja de Trabajo para listado'!$DE$153:$DE$1048576,0),MATCH((CUADRO!Q$4&amp;$E469),'Hoja de Trabajo para listado'!$DE$151:$DG$151,0)),0)+IFERROR(INDEX('Hoja de Trabajo para listado'!$CD$155:$DC$1048576,MATCH($A469,'Hoja de Trabajo para listado'!$CD$155:$CD$1048576,0),MATCH((CUADRO!Q$4&amp;$E469),'Hoja de Trabajo para listado'!$CD$151:$DC$151,0)),0)</f>
        <v>0</v>
      </c>
      <c r="R469" s="243">
        <f t="shared" ca="1" si="21"/>
        <v>0</v>
      </c>
      <c r="S469" s="249"/>
      <c r="T469" s="243">
        <f ca="1">+T470</f>
        <v>0</v>
      </c>
      <c r="U469" s="242">
        <f t="shared" si="22"/>
        <v>1</v>
      </c>
      <c r="V469" s="333" t="str">
        <f>+VLOOKUP(A469,bd_lista!$A$3:$E$592,5,FALSE)</f>
        <v>Gobiernos Autonomos Municipales</v>
      </c>
      <c r="W469" s="387" t="str">
        <f>+V469</f>
        <v>Gobiernos Autonomos Municipales</v>
      </c>
      <c r="X469" s="242">
        <f>+VLOOKUP(A469,[4]Sheet1!$A$13:$D$744,4,FALSE)</f>
        <v>0</v>
      </c>
      <c r="Y469" s="242" t="e">
        <f>+VLOOKUP(X469,bd_lista!$A$3:$C$592,3,FALSE)</f>
        <v>#N/A</v>
      </c>
      <c r="Z469" s="294">
        <f>+X469</f>
        <v>0</v>
      </c>
      <c r="AA469" s="295" t="e">
        <f>+Y469</f>
        <v>#N/A</v>
      </c>
    </row>
    <row r="470" spans="1:27" customFormat="1" ht="15" hidden="1" customHeight="1">
      <c r="A470" s="32">
        <v>1115</v>
      </c>
      <c r="B470" s="393"/>
      <c r="C470" s="247" t="str">
        <f>+VLOOKUP(A470,bd_lista!$A$3:$C$592,3,FALSE)</f>
        <v>Gobierno Autónomo Municipal de Monteagudo</v>
      </c>
      <c r="D470" s="390"/>
      <c r="E470" s="244" t="s">
        <v>1305</v>
      </c>
      <c r="F470" s="243">
        <f ca="1">+IFERROR(INDEX('Hoja de Trabajo para listado'!$A$155:$Z$1048576,MATCH($A470,'Hoja de Trabajo para listado'!$A$155:$A$1048576,0),MATCH((CUADRO!F$4&amp;$E470),'Hoja de Trabajo para listado'!$A$151:$Z$151,0)),0)+IFERROR(INDEX('Hoja de Trabajo para listado'!$AB$155:$BA$1048576,MATCH($A470,'Hoja de Trabajo para listado'!$AB$155:$AB$1048576,0),MATCH((CUADRO!F$4&amp;$E470),'Hoja de Trabajo para listado'!$AB$151:$BA$151,0)),0)+IFERROR(INDEX('Hoja de Trabajo para listado'!$BC$155:$CB$1048576,MATCH($A470,'Hoja de Trabajo para listado'!$BC$155:$BC$1048576,0),MATCH((CUADRO!F$4&amp;$E470),'Hoja de Trabajo para listado'!$BC$151:$CB$151,0)),0)+IFERROR(INDEX('Hoja de Trabajo para listado'!$DE$153:$DG$274,MATCH($A470,'Hoja de Trabajo para listado'!$DE$153:$DE$1048576,0),MATCH((CUADRO!F$4&amp;$E470),'Hoja de Trabajo para listado'!$DE$151:$DG$151,0)),0)+IFERROR(INDEX('Hoja de Trabajo para listado'!$CD$155:$DC$1048576,MATCH($A470,'Hoja de Trabajo para listado'!$CD$155:$CD$1048576,0),MATCH((CUADRO!F$4&amp;$E470),'Hoja de Trabajo para listado'!$CD$151:$DC$151,0)),0)</f>
        <v>0</v>
      </c>
      <c r="G470" s="243">
        <f ca="1">+IFERROR(INDEX('Hoja de Trabajo para listado'!$A$155:$Z$1048576,MATCH($A470,'Hoja de Trabajo para listado'!$A$155:$A$1048576,0),MATCH((CUADRO!G$4&amp;$E470),'Hoja de Trabajo para listado'!$A$151:$Z$151,0)),0)+IFERROR(INDEX('Hoja de Trabajo para listado'!$AB$155:$BA$1048576,MATCH($A470,'Hoja de Trabajo para listado'!$AB$155:$AB$1048576,0),MATCH((CUADRO!G$4&amp;$E470),'Hoja de Trabajo para listado'!$AB$151:$BA$151,0)),0)+IFERROR(INDEX('Hoja de Trabajo para listado'!$BC$155:$CB$1048576,MATCH($A470,'Hoja de Trabajo para listado'!$BC$155:$BC$1048576,0),MATCH((CUADRO!G$4&amp;$E470),'Hoja de Trabajo para listado'!$BC$151:$CB$151,0)),0)+IFERROR(INDEX('Hoja de Trabajo para listado'!$DE$153:$DG$274,MATCH($A470,'Hoja de Trabajo para listado'!$DE$153:$DE$1048576,0),MATCH((CUADRO!G$4&amp;$E470),'Hoja de Trabajo para listado'!$DE$151:$DG$151,0)),0)+IFERROR(INDEX('Hoja de Trabajo para listado'!$CD$155:$DC$1048576,MATCH($A470,'Hoja de Trabajo para listado'!$CD$155:$CD$1048576,0),MATCH((CUADRO!G$4&amp;$E470),'Hoja de Trabajo para listado'!$CD$151:$DC$151,0)),0)</f>
        <v>0</v>
      </c>
      <c r="H470" s="243">
        <f ca="1">+IFERROR(INDEX('Hoja de Trabajo para listado'!$A$155:$Z$1048576,MATCH($A470,'Hoja de Trabajo para listado'!$A$155:$A$1048576,0),MATCH((CUADRO!H$4&amp;$E470),'Hoja de Trabajo para listado'!$A$151:$Z$151,0)),0)+IFERROR(INDEX('Hoja de Trabajo para listado'!$AB$155:$BA$1048576,MATCH($A470,'Hoja de Trabajo para listado'!$AB$155:$AB$1048576,0),MATCH((CUADRO!H$4&amp;$E470),'Hoja de Trabajo para listado'!$AB$151:$BA$151,0)),0)+IFERROR(INDEX('Hoja de Trabajo para listado'!$BC$155:$CB$1048576,MATCH($A470,'Hoja de Trabajo para listado'!$BC$155:$BC$1048576,0),MATCH((CUADRO!H$4&amp;$E470),'Hoja de Trabajo para listado'!$BC$151:$CB$151,0)),0)+IFERROR(INDEX('Hoja de Trabajo para listado'!$DE$153:$DG$274,MATCH($A470,'Hoja de Trabajo para listado'!$DE$153:$DE$1048576,0),MATCH((CUADRO!H$4&amp;$E470),'Hoja de Trabajo para listado'!$DE$151:$DG$151,0)),0)+IFERROR(INDEX('Hoja de Trabajo para listado'!$CD$155:$DC$1048576,MATCH($A470,'Hoja de Trabajo para listado'!$CD$155:$CD$1048576,0),MATCH((CUADRO!H$4&amp;$E470),'Hoja de Trabajo para listado'!$CD$151:$DC$151,0)),0)</f>
        <v>0</v>
      </c>
      <c r="I470" s="243">
        <f ca="1">+IFERROR(INDEX('Hoja de Trabajo para listado'!$A$155:$Z$1048576,MATCH($A470,'Hoja de Trabajo para listado'!$A$155:$A$1048576,0),MATCH((CUADRO!I$4&amp;$E470),'Hoja de Trabajo para listado'!$A$151:$Z$151,0)),0)+IFERROR(INDEX('Hoja de Trabajo para listado'!$AB$155:$BA$1048576,MATCH($A470,'Hoja de Trabajo para listado'!$AB$155:$AB$1048576,0),MATCH((CUADRO!I$4&amp;$E470),'Hoja de Trabajo para listado'!$AB$151:$BA$151,0)),0)+IFERROR(INDEX('Hoja de Trabajo para listado'!$BC$155:$CB$1048576,MATCH($A470,'Hoja de Trabajo para listado'!$BC$155:$BC$1048576,0),MATCH((CUADRO!I$4&amp;$E470),'Hoja de Trabajo para listado'!$BC$151:$CB$151,0)),0)+IFERROR(INDEX('Hoja de Trabajo para listado'!$DE$153:$DG$274,MATCH($A470,'Hoja de Trabajo para listado'!$DE$153:$DE$1048576,0),MATCH((CUADRO!I$4&amp;$E470),'Hoja de Trabajo para listado'!$DE$151:$DG$151,0)),0)+IFERROR(INDEX('Hoja de Trabajo para listado'!$CD$155:$DC$1048576,MATCH($A470,'Hoja de Trabajo para listado'!$CD$155:$CD$1048576,0),MATCH((CUADRO!I$4&amp;$E470),'Hoja de Trabajo para listado'!$CD$151:$DC$151,0)),0)</f>
        <v>0</v>
      </c>
      <c r="J470" s="243">
        <f ca="1">+IFERROR(INDEX('Hoja de Trabajo para listado'!$A$155:$Z$1048576,MATCH($A470,'Hoja de Trabajo para listado'!$A$155:$A$1048576,0),MATCH((CUADRO!J$4&amp;$E470),'Hoja de Trabajo para listado'!$A$151:$Z$151,0)),0)+IFERROR(INDEX('Hoja de Trabajo para listado'!$AB$155:$BA$1048576,MATCH($A470,'Hoja de Trabajo para listado'!$AB$155:$AB$1048576,0),MATCH((CUADRO!J$4&amp;$E470),'Hoja de Trabajo para listado'!$AB$151:$BA$151,0)),0)+IFERROR(INDEX('Hoja de Trabajo para listado'!$BC$155:$CB$1048576,MATCH($A470,'Hoja de Trabajo para listado'!$BC$155:$BC$1048576,0),MATCH((CUADRO!J$4&amp;$E470),'Hoja de Trabajo para listado'!$BC$151:$CB$151,0)),0)+IFERROR(INDEX('Hoja de Trabajo para listado'!$DE$153:$DG$274,MATCH($A470,'Hoja de Trabajo para listado'!$DE$153:$DE$1048576,0),MATCH((CUADRO!J$4&amp;$E470),'Hoja de Trabajo para listado'!$DE$151:$DG$151,0)),0)+IFERROR(INDEX('Hoja de Trabajo para listado'!$CD$155:$DC$1048576,MATCH($A470,'Hoja de Trabajo para listado'!$CD$155:$CD$1048576,0),MATCH((CUADRO!J$4&amp;$E470),'Hoja de Trabajo para listado'!$CD$151:$DC$151,0)),0)</f>
        <v>0</v>
      </c>
      <c r="K470" s="243">
        <f ca="1">+IFERROR(INDEX('Hoja de Trabajo para listado'!$A$155:$Z$1048576,MATCH($A470,'Hoja de Trabajo para listado'!$A$155:$A$1048576,0),MATCH((CUADRO!K$4&amp;$E470),'Hoja de Trabajo para listado'!$A$151:$Z$151,0)),0)+IFERROR(INDEX('Hoja de Trabajo para listado'!$AB$155:$BA$1048576,MATCH($A470,'Hoja de Trabajo para listado'!$AB$155:$AB$1048576,0),MATCH((CUADRO!K$4&amp;$E470),'Hoja de Trabajo para listado'!$AB$151:$BA$151,0)),0)+IFERROR(INDEX('Hoja de Trabajo para listado'!$BC$155:$CB$1048576,MATCH($A470,'Hoja de Trabajo para listado'!$BC$155:$BC$1048576,0),MATCH((CUADRO!K$4&amp;$E470),'Hoja de Trabajo para listado'!$BC$151:$CB$151,0)),0)+IFERROR(INDEX('Hoja de Trabajo para listado'!$DE$153:$DG$274,MATCH($A470,'Hoja de Trabajo para listado'!$DE$153:$DE$1048576,0),MATCH((CUADRO!K$4&amp;$E470),'Hoja de Trabajo para listado'!$DE$151:$DG$151,0)),0)+IFERROR(INDEX('Hoja de Trabajo para listado'!$CD$155:$DC$1048576,MATCH($A470,'Hoja de Trabajo para listado'!$CD$155:$CD$1048576,0),MATCH((CUADRO!K$4&amp;$E470),'Hoja de Trabajo para listado'!$CD$151:$DC$151,0)),0)</f>
        <v>0</v>
      </c>
      <c r="L470" s="243">
        <f ca="1">+IFERROR(INDEX('Hoja de Trabajo para listado'!$A$155:$Z$1048576,MATCH($A470,'Hoja de Trabajo para listado'!$A$155:$A$1048576,0),MATCH((CUADRO!L$4&amp;$E470),'Hoja de Trabajo para listado'!$A$151:$Z$151,0)),0)+IFERROR(INDEX('Hoja de Trabajo para listado'!$AB$155:$BA$1048576,MATCH($A470,'Hoja de Trabajo para listado'!$AB$155:$AB$1048576,0),MATCH((CUADRO!L$4&amp;$E470),'Hoja de Trabajo para listado'!$AB$151:$BA$151,0)),0)+IFERROR(INDEX('Hoja de Trabajo para listado'!$BC$155:$CB$1048576,MATCH($A470,'Hoja de Trabajo para listado'!$BC$155:$BC$1048576,0),MATCH((CUADRO!L$4&amp;$E470),'Hoja de Trabajo para listado'!$BC$151:$CB$151,0)),0)+IFERROR(INDEX('Hoja de Trabajo para listado'!$DE$153:$DG$274,MATCH($A470,'Hoja de Trabajo para listado'!$DE$153:$DE$1048576,0),MATCH((CUADRO!L$4&amp;$E470),'Hoja de Trabajo para listado'!$DE$151:$DG$151,0)),0)+IFERROR(INDEX('Hoja de Trabajo para listado'!$CD$155:$DC$1048576,MATCH($A470,'Hoja de Trabajo para listado'!$CD$155:$CD$1048576,0),MATCH((CUADRO!L$4&amp;$E470),'Hoja de Trabajo para listado'!$CD$151:$DC$151,0)),0)</f>
        <v>0</v>
      </c>
      <c r="M470" s="243">
        <f ca="1">+IFERROR(INDEX('Hoja de Trabajo para listado'!$A$155:$Z$1048576,MATCH($A470,'Hoja de Trabajo para listado'!$A$155:$A$1048576,0),MATCH((CUADRO!M$4&amp;$E470),'Hoja de Trabajo para listado'!$A$151:$Z$151,0)),0)+IFERROR(INDEX('Hoja de Trabajo para listado'!$AB$155:$BA$1048576,MATCH($A470,'Hoja de Trabajo para listado'!$AB$155:$AB$1048576,0),MATCH((CUADRO!M$4&amp;$E470),'Hoja de Trabajo para listado'!$AB$151:$BA$151,0)),0)+IFERROR(INDEX('Hoja de Trabajo para listado'!$BC$155:$CB$1048576,MATCH($A470,'Hoja de Trabajo para listado'!$BC$155:$BC$1048576,0),MATCH((CUADRO!M$4&amp;$E470),'Hoja de Trabajo para listado'!$BC$151:$CB$151,0)),0)+IFERROR(INDEX('Hoja de Trabajo para listado'!$DE$153:$DG$274,MATCH($A470,'Hoja de Trabajo para listado'!$DE$153:$DE$1048576,0),MATCH((CUADRO!M$4&amp;$E470),'Hoja de Trabajo para listado'!$DE$151:$DG$151,0)),0)+IFERROR(INDEX('Hoja de Trabajo para listado'!$CD$155:$DC$1048576,MATCH($A470,'Hoja de Trabajo para listado'!$CD$155:$CD$1048576,0),MATCH((CUADRO!M$4&amp;$E470),'Hoja de Trabajo para listado'!$CD$151:$DC$151,0)),0)</f>
        <v>0</v>
      </c>
      <c r="N470" s="243">
        <f ca="1">+IFERROR(INDEX('Hoja de Trabajo para listado'!$A$155:$Z$1048576,MATCH($A470,'Hoja de Trabajo para listado'!$A$155:$A$1048576,0),MATCH((CUADRO!N$4&amp;$E470),'Hoja de Trabajo para listado'!$A$151:$Z$151,0)),0)+IFERROR(INDEX('Hoja de Trabajo para listado'!$AB$155:$BA$1048576,MATCH($A470,'Hoja de Trabajo para listado'!$AB$155:$AB$1048576,0),MATCH((CUADRO!N$4&amp;$E470),'Hoja de Trabajo para listado'!$AB$151:$BA$151,0)),0)+IFERROR(INDEX('Hoja de Trabajo para listado'!$BC$155:$CB$1048576,MATCH($A470,'Hoja de Trabajo para listado'!$BC$155:$BC$1048576,0),MATCH((CUADRO!N$4&amp;$E470),'Hoja de Trabajo para listado'!$BC$151:$CB$151,0)),0)+IFERROR(INDEX('Hoja de Trabajo para listado'!$DE$153:$DG$274,MATCH($A470,'Hoja de Trabajo para listado'!$DE$153:$DE$1048576,0),MATCH((CUADRO!N$4&amp;$E470),'Hoja de Trabajo para listado'!$DE$151:$DG$151,0)),0)+IFERROR(INDEX('Hoja de Trabajo para listado'!$CD$155:$DC$1048576,MATCH($A470,'Hoja de Trabajo para listado'!$CD$155:$CD$1048576,0),MATCH((CUADRO!N$4&amp;$E470),'Hoja de Trabajo para listado'!$CD$151:$DC$151,0)),0)</f>
        <v>0</v>
      </c>
      <c r="O470" s="243">
        <f ca="1">+IFERROR(INDEX('Hoja de Trabajo para listado'!$A$155:$Z$1048576,MATCH($A470,'Hoja de Trabajo para listado'!$A$155:$A$1048576,0),MATCH((CUADRO!O$4&amp;$E470),'Hoja de Trabajo para listado'!$A$151:$Z$151,0)),0)+IFERROR(INDEX('Hoja de Trabajo para listado'!$AB$155:$BA$1048576,MATCH($A470,'Hoja de Trabajo para listado'!$AB$155:$AB$1048576,0),MATCH((CUADRO!O$4&amp;$E470),'Hoja de Trabajo para listado'!$AB$151:$BA$151,0)),0)+IFERROR(INDEX('Hoja de Trabajo para listado'!$BC$155:$CB$1048576,MATCH($A470,'Hoja de Trabajo para listado'!$BC$155:$BC$1048576,0),MATCH((CUADRO!O$4&amp;$E470),'Hoja de Trabajo para listado'!$BC$151:$CB$151,0)),0)+IFERROR(INDEX('Hoja de Trabajo para listado'!$DE$153:$DG$274,MATCH($A470,'Hoja de Trabajo para listado'!$DE$153:$DE$1048576,0),MATCH((CUADRO!O$4&amp;$E470),'Hoja de Trabajo para listado'!$DE$151:$DG$151,0)),0)+IFERROR(INDEX('Hoja de Trabajo para listado'!$CD$155:$DC$1048576,MATCH($A470,'Hoja de Trabajo para listado'!$CD$155:$CD$1048576,0),MATCH((CUADRO!O$4&amp;$E470),'Hoja de Trabajo para listado'!$CD$151:$DC$151,0)),0)</f>
        <v>0</v>
      </c>
      <c r="P470" s="243">
        <f ca="1">+IFERROR(INDEX('Hoja de Trabajo para listado'!$A$155:$Z$1048576,MATCH($A470,'Hoja de Trabajo para listado'!$A$155:$A$1048576,0),MATCH((CUADRO!P$4&amp;$E470),'Hoja de Trabajo para listado'!$A$151:$Z$151,0)),0)+IFERROR(INDEX('Hoja de Trabajo para listado'!$AB$155:$BA$1048576,MATCH($A470,'Hoja de Trabajo para listado'!$AB$155:$AB$1048576,0),MATCH((CUADRO!P$4&amp;$E470),'Hoja de Trabajo para listado'!$AB$151:$BA$151,0)),0)+IFERROR(INDEX('Hoja de Trabajo para listado'!$BC$155:$CB$1048576,MATCH($A470,'Hoja de Trabajo para listado'!$BC$155:$BC$1048576,0),MATCH((CUADRO!P$4&amp;$E470),'Hoja de Trabajo para listado'!$BC$151:$CB$151,0)),0)+IFERROR(INDEX('Hoja de Trabajo para listado'!$DE$153:$DG$274,MATCH($A470,'Hoja de Trabajo para listado'!$DE$153:$DE$1048576,0),MATCH((CUADRO!P$4&amp;$E470),'Hoja de Trabajo para listado'!$DE$151:$DG$151,0)),0)+IFERROR(INDEX('Hoja de Trabajo para listado'!$CD$155:$DC$1048576,MATCH($A470,'Hoja de Trabajo para listado'!$CD$155:$CD$1048576,0),MATCH((CUADRO!P$4&amp;$E470),'Hoja de Trabajo para listado'!$CD$151:$DC$151,0)),0)</f>
        <v>0</v>
      </c>
      <c r="Q470" s="243">
        <f ca="1">+IFERROR(INDEX('Hoja de Trabajo para listado'!$A$155:$Z$1048576,MATCH($A470,'Hoja de Trabajo para listado'!$A$155:$A$1048576,0),MATCH((CUADRO!Q$4&amp;$E470),'Hoja de Trabajo para listado'!$A$151:$Z$151,0)),0)+IFERROR(INDEX('Hoja de Trabajo para listado'!$AB$155:$BA$1048576,MATCH($A470,'Hoja de Trabajo para listado'!$AB$155:$AB$1048576,0),MATCH((CUADRO!Q$4&amp;$E470),'Hoja de Trabajo para listado'!$AB$151:$BA$151,0)),0)+IFERROR(INDEX('Hoja de Trabajo para listado'!$BC$155:$CB$1048576,MATCH($A470,'Hoja de Trabajo para listado'!$BC$155:$BC$1048576,0),MATCH((CUADRO!Q$4&amp;$E470),'Hoja de Trabajo para listado'!$BC$151:$CB$151,0)),0)+IFERROR(INDEX('Hoja de Trabajo para listado'!$DE$153:$DG$274,MATCH($A470,'Hoja de Trabajo para listado'!$DE$153:$DE$1048576,0),MATCH((CUADRO!Q$4&amp;$E470),'Hoja de Trabajo para listado'!$DE$151:$DG$151,0)),0)+IFERROR(INDEX('Hoja de Trabajo para listado'!$CD$155:$DC$1048576,MATCH($A470,'Hoja de Trabajo para listado'!$CD$155:$CD$1048576,0),MATCH((CUADRO!Q$4&amp;$E470),'Hoja de Trabajo para listado'!$CD$151:$DC$151,0)),0)</f>
        <v>0</v>
      </c>
      <c r="R470" s="243">
        <f t="shared" ca="1" si="21"/>
        <v>0</v>
      </c>
      <c r="S470" s="249">
        <f ca="1">+R469+R470</f>
        <v>0</v>
      </c>
      <c r="T470" s="243">
        <f ca="1">+S470</f>
        <v>0</v>
      </c>
      <c r="U470" s="242">
        <f t="shared" si="22"/>
        <v>2</v>
      </c>
      <c r="V470" s="333" t="str">
        <f>+VLOOKUP(A470,bd_lista!$A$3:$E$592,5,FALSE)</f>
        <v>Gobiernos Autonomos Municipales</v>
      </c>
      <c r="W470" s="388"/>
      <c r="X470" s="242">
        <f>+VLOOKUP(A470,[4]Sheet1!$A$13:$D$744,4,FALSE)</f>
        <v>0</v>
      </c>
      <c r="Y470" s="242" t="e">
        <f>+VLOOKUP(X470,bd_lista!$A$3:$C$592,3,FALSE)</f>
        <v>#N/A</v>
      </c>
      <c r="Z470" s="292"/>
      <c r="AA470" s="293"/>
    </row>
    <row r="471" spans="1:27" customFormat="1" ht="15" hidden="1" customHeight="1">
      <c r="A471" s="32">
        <v>1116</v>
      </c>
      <c r="B471" s="392">
        <f>+A471</f>
        <v>1116</v>
      </c>
      <c r="C471" s="247" t="str">
        <f>+VLOOKUP(A471,bd_lista!$A$3:$C$592,3,FALSE)</f>
        <v>Gobierno Autónomo Municipal de San Pablo de Huacareta</v>
      </c>
      <c r="D471" s="389" t="str">
        <f>+C471</f>
        <v>Gobierno Autónomo Municipal de San Pablo de Huacareta</v>
      </c>
      <c r="E471" s="242" t="s">
        <v>1304</v>
      </c>
      <c r="F471" s="243">
        <f ca="1">+IFERROR(INDEX('Hoja de Trabajo para listado'!$A$155:$Z$1048576,MATCH($A471,'Hoja de Trabajo para listado'!$A$155:$A$1048576,0),MATCH((CUADRO!F$4&amp;$E471),'Hoja de Trabajo para listado'!$A$151:$Z$151,0)),0)+IFERROR(INDEX('Hoja de Trabajo para listado'!$AB$155:$BA$1048576,MATCH($A471,'Hoja de Trabajo para listado'!$AB$155:$AB$1048576,0),MATCH((CUADRO!F$4&amp;$E471),'Hoja de Trabajo para listado'!$AB$151:$BA$151,0)),0)+IFERROR(INDEX('Hoja de Trabajo para listado'!$BC$155:$CB$1048576,MATCH($A471,'Hoja de Trabajo para listado'!$BC$155:$BC$1048576,0),MATCH((CUADRO!F$4&amp;$E471),'Hoja de Trabajo para listado'!$BC$151:$CB$151,0)),0)+IFERROR(INDEX('Hoja de Trabajo para listado'!$DE$153:$DG$274,MATCH($A471,'Hoja de Trabajo para listado'!$DE$153:$DE$1048576,0),MATCH((CUADRO!F$4&amp;$E471),'Hoja de Trabajo para listado'!$DE$151:$DG$151,0)),0)+IFERROR(INDEX('Hoja de Trabajo para listado'!$CD$155:$DC$1048576,MATCH($A471,'Hoja de Trabajo para listado'!$CD$155:$CD$1048576,0),MATCH((CUADRO!F$4&amp;$E471),'Hoja de Trabajo para listado'!$CD$151:$DC$151,0)),0)</f>
        <v>0</v>
      </c>
      <c r="G471" s="243">
        <f ca="1">+IFERROR(INDEX('Hoja de Trabajo para listado'!$A$155:$Z$1048576,MATCH($A471,'Hoja de Trabajo para listado'!$A$155:$A$1048576,0),MATCH((CUADRO!G$4&amp;$E471),'Hoja de Trabajo para listado'!$A$151:$Z$151,0)),0)+IFERROR(INDEX('Hoja de Trabajo para listado'!$AB$155:$BA$1048576,MATCH($A471,'Hoja de Trabajo para listado'!$AB$155:$AB$1048576,0),MATCH((CUADRO!G$4&amp;$E471),'Hoja de Trabajo para listado'!$AB$151:$BA$151,0)),0)+IFERROR(INDEX('Hoja de Trabajo para listado'!$BC$155:$CB$1048576,MATCH($A471,'Hoja de Trabajo para listado'!$BC$155:$BC$1048576,0),MATCH((CUADRO!G$4&amp;$E471),'Hoja de Trabajo para listado'!$BC$151:$CB$151,0)),0)+IFERROR(INDEX('Hoja de Trabajo para listado'!$DE$153:$DG$274,MATCH($A471,'Hoja de Trabajo para listado'!$DE$153:$DE$1048576,0),MATCH((CUADRO!G$4&amp;$E471),'Hoja de Trabajo para listado'!$DE$151:$DG$151,0)),0)+IFERROR(INDEX('Hoja de Trabajo para listado'!$CD$155:$DC$1048576,MATCH($A471,'Hoja de Trabajo para listado'!$CD$155:$CD$1048576,0),MATCH((CUADRO!G$4&amp;$E471),'Hoja de Trabajo para listado'!$CD$151:$DC$151,0)),0)</f>
        <v>0</v>
      </c>
      <c r="H471" s="243">
        <f ca="1">+IFERROR(INDEX('Hoja de Trabajo para listado'!$A$155:$Z$1048576,MATCH($A471,'Hoja de Trabajo para listado'!$A$155:$A$1048576,0),MATCH((CUADRO!H$4&amp;$E471),'Hoja de Trabajo para listado'!$A$151:$Z$151,0)),0)+IFERROR(INDEX('Hoja de Trabajo para listado'!$AB$155:$BA$1048576,MATCH($A471,'Hoja de Trabajo para listado'!$AB$155:$AB$1048576,0),MATCH((CUADRO!H$4&amp;$E471),'Hoja de Trabajo para listado'!$AB$151:$BA$151,0)),0)+IFERROR(INDEX('Hoja de Trabajo para listado'!$BC$155:$CB$1048576,MATCH($A471,'Hoja de Trabajo para listado'!$BC$155:$BC$1048576,0),MATCH((CUADRO!H$4&amp;$E471),'Hoja de Trabajo para listado'!$BC$151:$CB$151,0)),0)+IFERROR(INDEX('Hoja de Trabajo para listado'!$DE$153:$DG$274,MATCH($A471,'Hoja de Trabajo para listado'!$DE$153:$DE$1048576,0),MATCH((CUADRO!H$4&amp;$E471),'Hoja de Trabajo para listado'!$DE$151:$DG$151,0)),0)+IFERROR(INDEX('Hoja de Trabajo para listado'!$CD$155:$DC$1048576,MATCH($A471,'Hoja de Trabajo para listado'!$CD$155:$CD$1048576,0),MATCH((CUADRO!H$4&amp;$E471),'Hoja de Trabajo para listado'!$CD$151:$DC$151,0)),0)</f>
        <v>0</v>
      </c>
      <c r="I471" s="243">
        <f ca="1">+IFERROR(INDEX('Hoja de Trabajo para listado'!$A$155:$Z$1048576,MATCH($A471,'Hoja de Trabajo para listado'!$A$155:$A$1048576,0),MATCH((CUADRO!I$4&amp;$E471),'Hoja de Trabajo para listado'!$A$151:$Z$151,0)),0)+IFERROR(INDEX('Hoja de Trabajo para listado'!$AB$155:$BA$1048576,MATCH($A471,'Hoja de Trabajo para listado'!$AB$155:$AB$1048576,0),MATCH((CUADRO!I$4&amp;$E471),'Hoja de Trabajo para listado'!$AB$151:$BA$151,0)),0)+IFERROR(INDEX('Hoja de Trabajo para listado'!$BC$155:$CB$1048576,MATCH($A471,'Hoja de Trabajo para listado'!$BC$155:$BC$1048576,0),MATCH((CUADRO!I$4&amp;$E471),'Hoja de Trabajo para listado'!$BC$151:$CB$151,0)),0)+IFERROR(INDEX('Hoja de Trabajo para listado'!$DE$153:$DG$274,MATCH($A471,'Hoja de Trabajo para listado'!$DE$153:$DE$1048576,0),MATCH((CUADRO!I$4&amp;$E471),'Hoja de Trabajo para listado'!$DE$151:$DG$151,0)),0)+IFERROR(INDEX('Hoja de Trabajo para listado'!$CD$155:$DC$1048576,MATCH($A471,'Hoja de Trabajo para listado'!$CD$155:$CD$1048576,0),MATCH((CUADRO!I$4&amp;$E471),'Hoja de Trabajo para listado'!$CD$151:$DC$151,0)),0)</f>
        <v>0</v>
      </c>
      <c r="J471" s="243">
        <f ca="1">+IFERROR(INDEX('Hoja de Trabajo para listado'!$A$155:$Z$1048576,MATCH($A471,'Hoja de Trabajo para listado'!$A$155:$A$1048576,0),MATCH((CUADRO!J$4&amp;$E471),'Hoja de Trabajo para listado'!$A$151:$Z$151,0)),0)+IFERROR(INDEX('Hoja de Trabajo para listado'!$AB$155:$BA$1048576,MATCH($A471,'Hoja de Trabajo para listado'!$AB$155:$AB$1048576,0),MATCH((CUADRO!J$4&amp;$E471),'Hoja de Trabajo para listado'!$AB$151:$BA$151,0)),0)+IFERROR(INDEX('Hoja de Trabajo para listado'!$BC$155:$CB$1048576,MATCH($A471,'Hoja de Trabajo para listado'!$BC$155:$BC$1048576,0),MATCH((CUADRO!J$4&amp;$E471),'Hoja de Trabajo para listado'!$BC$151:$CB$151,0)),0)+IFERROR(INDEX('Hoja de Trabajo para listado'!$DE$153:$DG$274,MATCH($A471,'Hoja de Trabajo para listado'!$DE$153:$DE$1048576,0),MATCH((CUADRO!J$4&amp;$E471),'Hoja de Trabajo para listado'!$DE$151:$DG$151,0)),0)+IFERROR(INDEX('Hoja de Trabajo para listado'!$CD$155:$DC$1048576,MATCH($A471,'Hoja de Trabajo para listado'!$CD$155:$CD$1048576,0),MATCH((CUADRO!J$4&amp;$E471),'Hoja de Trabajo para listado'!$CD$151:$DC$151,0)),0)</f>
        <v>0</v>
      </c>
      <c r="K471" s="243">
        <f ca="1">+IFERROR(INDEX('Hoja de Trabajo para listado'!$A$155:$Z$1048576,MATCH($A471,'Hoja de Trabajo para listado'!$A$155:$A$1048576,0),MATCH((CUADRO!K$4&amp;$E471),'Hoja de Trabajo para listado'!$A$151:$Z$151,0)),0)+IFERROR(INDEX('Hoja de Trabajo para listado'!$AB$155:$BA$1048576,MATCH($A471,'Hoja de Trabajo para listado'!$AB$155:$AB$1048576,0),MATCH((CUADRO!K$4&amp;$E471),'Hoja de Trabajo para listado'!$AB$151:$BA$151,0)),0)+IFERROR(INDEX('Hoja de Trabajo para listado'!$BC$155:$CB$1048576,MATCH($A471,'Hoja de Trabajo para listado'!$BC$155:$BC$1048576,0),MATCH((CUADRO!K$4&amp;$E471),'Hoja de Trabajo para listado'!$BC$151:$CB$151,0)),0)+IFERROR(INDEX('Hoja de Trabajo para listado'!$DE$153:$DG$274,MATCH($A471,'Hoja de Trabajo para listado'!$DE$153:$DE$1048576,0),MATCH((CUADRO!K$4&amp;$E471),'Hoja de Trabajo para listado'!$DE$151:$DG$151,0)),0)+IFERROR(INDEX('Hoja de Trabajo para listado'!$CD$155:$DC$1048576,MATCH($A471,'Hoja de Trabajo para listado'!$CD$155:$CD$1048576,0),MATCH((CUADRO!K$4&amp;$E471),'Hoja de Trabajo para listado'!$CD$151:$DC$151,0)),0)</f>
        <v>0</v>
      </c>
      <c r="L471" s="243">
        <f ca="1">+IFERROR(INDEX('Hoja de Trabajo para listado'!$A$155:$Z$1048576,MATCH($A471,'Hoja de Trabajo para listado'!$A$155:$A$1048576,0),MATCH((CUADRO!L$4&amp;$E471),'Hoja de Trabajo para listado'!$A$151:$Z$151,0)),0)+IFERROR(INDEX('Hoja de Trabajo para listado'!$AB$155:$BA$1048576,MATCH($A471,'Hoja de Trabajo para listado'!$AB$155:$AB$1048576,0),MATCH((CUADRO!L$4&amp;$E471),'Hoja de Trabajo para listado'!$AB$151:$BA$151,0)),0)+IFERROR(INDEX('Hoja de Trabajo para listado'!$BC$155:$CB$1048576,MATCH($A471,'Hoja de Trabajo para listado'!$BC$155:$BC$1048576,0),MATCH((CUADRO!L$4&amp;$E471),'Hoja de Trabajo para listado'!$BC$151:$CB$151,0)),0)+IFERROR(INDEX('Hoja de Trabajo para listado'!$DE$153:$DG$274,MATCH($A471,'Hoja de Trabajo para listado'!$DE$153:$DE$1048576,0),MATCH((CUADRO!L$4&amp;$E471),'Hoja de Trabajo para listado'!$DE$151:$DG$151,0)),0)+IFERROR(INDEX('Hoja de Trabajo para listado'!$CD$155:$DC$1048576,MATCH($A471,'Hoja de Trabajo para listado'!$CD$155:$CD$1048576,0),MATCH((CUADRO!L$4&amp;$E471),'Hoja de Trabajo para listado'!$CD$151:$DC$151,0)),0)</f>
        <v>0</v>
      </c>
      <c r="M471" s="243">
        <f ca="1">+IFERROR(INDEX('Hoja de Trabajo para listado'!$A$155:$Z$1048576,MATCH($A471,'Hoja de Trabajo para listado'!$A$155:$A$1048576,0),MATCH((CUADRO!M$4&amp;$E471),'Hoja de Trabajo para listado'!$A$151:$Z$151,0)),0)+IFERROR(INDEX('Hoja de Trabajo para listado'!$AB$155:$BA$1048576,MATCH($A471,'Hoja de Trabajo para listado'!$AB$155:$AB$1048576,0),MATCH((CUADRO!M$4&amp;$E471),'Hoja de Trabajo para listado'!$AB$151:$BA$151,0)),0)+IFERROR(INDEX('Hoja de Trabajo para listado'!$BC$155:$CB$1048576,MATCH($A471,'Hoja de Trabajo para listado'!$BC$155:$BC$1048576,0),MATCH((CUADRO!M$4&amp;$E471),'Hoja de Trabajo para listado'!$BC$151:$CB$151,0)),0)+IFERROR(INDEX('Hoja de Trabajo para listado'!$DE$153:$DG$274,MATCH($A471,'Hoja de Trabajo para listado'!$DE$153:$DE$1048576,0),MATCH((CUADRO!M$4&amp;$E471),'Hoja de Trabajo para listado'!$DE$151:$DG$151,0)),0)+IFERROR(INDEX('Hoja de Trabajo para listado'!$CD$155:$DC$1048576,MATCH($A471,'Hoja de Trabajo para listado'!$CD$155:$CD$1048576,0),MATCH((CUADRO!M$4&amp;$E471),'Hoja de Trabajo para listado'!$CD$151:$DC$151,0)),0)</f>
        <v>0</v>
      </c>
      <c r="N471" s="243">
        <f ca="1">+IFERROR(INDEX('Hoja de Trabajo para listado'!$A$155:$Z$1048576,MATCH($A471,'Hoja de Trabajo para listado'!$A$155:$A$1048576,0),MATCH((CUADRO!N$4&amp;$E471),'Hoja de Trabajo para listado'!$A$151:$Z$151,0)),0)+IFERROR(INDEX('Hoja de Trabajo para listado'!$AB$155:$BA$1048576,MATCH($A471,'Hoja de Trabajo para listado'!$AB$155:$AB$1048576,0),MATCH((CUADRO!N$4&amp;$E471),'Hoja de Trabajo para listado'!$AB$151:$BA$151,0)),0)+IFERROR(INDEX('Hoja de Trabajo para listado'!$BC$155:$CB$1048576,MATCH($A471,'Hoja de Trabajo para listado'!$BC$155:$BC$1048576,0),MATCH((CUADRO!N$4&amp;$E471),'Hoja de Trabajo para listado'!$BC$151:$CB$151,0)),0)+IFERROR(INDEX('Hoja de Trabajo para listado'!$DE$153:$DG$274,MATCH($A471,'Hoja de Trabajo para listado'!$DE$153:$DE$1048576,0),MATCH((CUADRO!N$4&amp;$E471),'Hoja de Trabajo para listado'!$DE$151:$DG$151,0)),0)+IFERROR(INDEX('Hoja de Trabajo para listado'!$CD$155:$DC$1048576,MATCH($A471,'Hoja de Trabajo para listado'!$CD$155:$CD$1048576,0),MATCH((CUADRO!N$4&amp;$E471),'Hoja de Trabajo para listado'!$CD$151:$DC$151,0)),0)</f>
        <v>0</v>
      </c>
      <c r="O471" s="243">
        <f ca="1">+IFERROR(INDEX('Hoja de Trabajo para listado'!$A$155:$Z$1048576,MATCH($A471,'Hoja de Trabajo para listado'!$A$155:$A$1048576,0),MATCH((CUADRO!O$4&amp;$E471),'Hoja de Trabajo para listado'!$A$151:$Z$151,0)),0)+IFERROR(INDEX('Hoja de Trabajo para listado'!$AB$155:$BA$1048576,MATCH($A471,'Hoja de Trabajo para listado'!$AB$155:$AB$1048576,0),MATCH((CUADRO!O$4&amp;$E471),'Hoja de Trabajo para listado'!$AB$151:$BA$151,0)),0)+IFERROR(INDEX('Hoja de Trabajo para listado'!$BC$155:$CB$1048576,MATCH($A471,'Hoja de Trabajo para listado'!$BC$155:$BC$1048576,0),MATCH((CUADRO!O$4&amp;$E471),'Hoja de Trabajo para listado'!$BC$151:$CB$151,0)),0)+IFERROR(INDEX('Hoja de Trabajo para listado'!$DE$153:$DG$274,MATCH($A471,'Hoja de Trabajo para listado'!$DE$153:$DE$1048576,0),MATCH((CUADRO!O$4&amp;$E471),'Hoja de Trabajo para listado'!$DE$151:$DG$151,0)),0)+IFERROR(INDEX('Hoja de Trabajo para listado'!$CD$155:$DC$1048576,MATCH($A471,'Hoja de Trabajo para listado'!$CD$155:$CD$1048576,0),MATCH((CUADRO!O$4&amp;$E471),'Hoja de Trabajo para listado'!$CD$151:$DC$151,0)),0)</f>
        <v>0</v>
      </c>
      <c r="P471" s="243">
        <f ca="1">+IFERROR(INDEX('Hoja de Trabajo para listado'!$A$155:$Z$1048576,MATCH($A471,'Hoja de Trabajo para listado'!$A$155:$A$1048576,0),MATCH((CUADRO!P$4&amp;$E471),'Hoja de Trabajo para listado'!$A$151:$Z$151,0)),0)+IFERROR(INDEX('Hoja de Trabajo para listado'!$AB$155:$BA$1048576,MATCH($A471,'Hoja de Trabajo para listado'!$AB$155:$AB$1048576,0),MATCH((CUADRO!P$4&amp;$E471),'Hoja de Trabajo para listado'!$AB$151:$BA$151,0)),0)+IFERROR(INDEX('Hoja de Trabajo para listado'!$BC$155:$CB$1048576,MATCH($A471,'Hoja de Trabajo para listado'!$BC$155:$BC$1048576,0),MATCH((CUADRO!P$4&amp;$E471),'Hoja de Trabajo para listado'!$BC$151:$CB$151,0)),0)+IFERROR(INDEX('Hoja de Trabajo para listado'!$DE$153:$DG$274,MATCH($A471,'Hoja de Trabajo para listado'!$DE$153:$DE$1048576,0),MATCH((CUADRO!P$4&amp;$E471),'Hoja de Trabajo para listado'!$DE$151:$DG$151,0)),0)+IFERROR(INDEX('Hoja de Trabajo para listado'!$CD$155:$DC$1048576,MATCH($A471,'Hoja de Trabajo para listado'!$CD$155:$CD$1048576,0),MATCH((CUADRO!P$4&amp;$E471),'Hoja de Trabajo para listado'!$CD$151:$DC$151,0)),0)</f>
        <v>0</v>
      </c>
      <c r="Q471" s="243">
        <f ca="1">+IFERROR(INDEX('Hoja de Trabajo para listado'!$A$155:$Z$1048576,MATCH($A471,'Hoja de Trabajo para listado'!$A$155:$A$1048576,0),MATCH((CUADRO!Q$4&amp;$E471),'Hoja de Trabajo para listado'!$A$151:$Z$151,0)),0)+IFERROR(INDEX('Hoja de Trabajo para listado'!$AB$155:$BA$1048576,MATCH($A471,'Hoja de Trabajo para listado'!$AB$155:$AB$1048576,0),MATCH((CUADRO!Q$4&amp;$E471),'Hoja de Trabajo para listado'!$AB$151:$BA$151,0)),0)+IFERROR(INDEX('Hoja de Trabajo para listado'!$BC$155:$CB$1048576,MATCH($A471,'Hoja de Trabajo para listado'!$BC$155:$BC$1048576,0),MATCH((CUADRO!Q$4&amp;$E471),'Hoja de Trabajo para listado'!$BC$151:$CB$151,0)),0)+IFERROR(INDEX('Hoja de Trabajo para listado'!$DE$153:$DG$274,MATCH($A471,'Hoja de Trabajo para listado'!$DE$153:$DE$1048576,0),MATCH((CUADRO!Q$4&amp;$E471),'Hoja de Trabajo para listado'!$DE$151:$DG$151,0)),0)+IFERROR(INDEX('Hoja de Trabajo para listado'!$CD$155:$DC$1048576,MATCH($A471,'Hoja de Trabajo para listado'!$CD$155:$CD$1048576,0),MATCH((CUADRO!Q$4&amp;$E471),'Hoja de Trabajo para listado'!$CD$151:$DC$151,0)),0)</f>
        <v>0</v>
      </c>
      <c r="R471" s="243">
        <f t="shared" ca="1" si="21"/>
        <v>0</v>
      </c>
      <c r="S471" s="249"/>
      <c r="T471" s="243">
        <f ca="1">+T472</f>
        <v>0</v>
      </c>
      <c r="U471" s="242">
        <f t="shared" si="22"/>
        <v>1</v>
      </c>
      <c r="V471" s="333" t="str">
        <f>+VLOOKUP(A471,bd_lista!$A$3:$E$592,5,FALSE)</f>
        <v>Gobiernos Autonomos Municipales</v>
      </c>
      <c r="W471" s="387" t="str">
        <f>+V471</f>
        <v>Gobiernos Autonomos Municipales</v>
      </c>
      <c r="X471" s="242">
        <f>+VLOOKUP(A471,[4]Sheet1!$A$13:$D$744,4,FALSE)</f>
        <v>0</v>
      </c>
      <c r="Y471" s="242" t="e">
        <f>+VLOOKUP(X471,bd_lista!$A$3:$C$592,3,FALSE)</f>
        <v>#N/A</v>
      </c>
      <c r="Z471" s="294">
        <f>+X471</f>
        <v>0</v>
      </c>
      <c r="AA471" s="295" t="e">
        <f>+Y471</f>
        <v>#N/A</v>
      </c>
    </row>
    <row r="472" spans="1:27" customFormat="1" ht="15" hidden="1" customHeight="1">
      <c r="A472" s="32">
        <v>1116</v>
      </c>
      <c r="B472" s="393"/>
      <c r="C472" s="247" t="str">
        <f>+VLOOKUP(A472,bd_lista!$A$3:$C$592,3,FALSE)</f>
        <v>Gobierno Autónomo Municipal de San Pablo de Huacareta</v>
      </c>
      <c r="D472" s="390"/>
      <c r="E472" s="244" t="s">
        <v>1305</v>
      </c>
      <c r="F472" s="243">
        <f ca="1">+IFERROR(INDEX('Hoja de Trabajo para listado'!$A$155:$Z$1048576,MATCH($A472,'Hoja de Trabajo para listado'!$A$155:$A$1048576,0),MATCH((CUADRO!F$4&amp;$E472),'Hoja de Trabajo para listado'!$A$151:$Z$151,0)),0)+IFERROR(INDEX('Hoja de Trabajo para listado'!$AB$155:$BA$1048576,MATCH($A472,'Hoja de Trabajo para listado'!$AB$155:$AB$1048576,0),MATCH((CUADRO!F$4&amp;$E472),'Hoja de Trabajo para listado'!$AB$151:$BA$151,0)),0)+IFERROR(INDEX('Hoja de Trabajo para listado'!$BC$155:$CB$1048576,MATCH($A472,'Hoja de Trabajo para listado'!$BC$155:$BC$1048576,0),MATCH((CUADRO!F$4&amp;$E472),'Hoja de Trabajo para listado'!$BC$151:$CB$151,0)),0)+IFERROR(INDEX('Hoja de Trabajo para listado'!$DE$153:$DG$274,MATCH($A472,'Hoja de Trabajo para listado'!$DE$153:$DE$1048576,0),MATCH((CUADRO!F$4&amp;$E472),'Hoja de Trabajo para listado'!$DE$151:$DG$151,0)),0)+IFERROR(INDEX('Hoja de Trabajo para listado'!$CD$155:$DC$1048576,MATCH($A472,'Hoja de Trabajo para listado'!$CD$155:$CD$1048576,0),MATCH((CUADRO!F$4&amp;$E472),'Hoja de Trabajo para listado'!$CD$151:$DC$151,0)),0)</f>
        <v>0</v>
      </c>
      <c r="G472" s="243">
        <f ca="1">+IFERROR(INDEX('Hoja de Trabajo para listado'!$A$155:$Z$1048576,MATCH($A472,'Hoja de Trabajo para listado'!$A$155:$A$1048576,0),MATCH((CUADRO!G$4&amp;$E472),'Hoja de Trabajo para listado'!$A$151:$Z$151,0)),0)+IFERROR(INDEX('Hoja de Trabajo para listado'!$AB$155:$BA$1048576,MATCH($A472,'Hoja de Trabajo para listado'!$AB$155:$AB$1048576,0),MATCH((CUADRO!G$4&amp;$E472),'Hoja de Trabajo para listado'!$AB$151:$BA$151,0)),0)+IFERROR(INDEX('Hoja de Trabajo para listado'!$BC$155:$CB$1048576,MATCH($A472,'Hoja de Trabajo para listado'!$BC$155:$BC$1048576,0),MATCH((CUADRO!G$4&amp;$E472),'Hoja de Trabajo para listado'!$BC$151:$CB$151,0)),0)+IFERROR(INDEX('Hoja de Trabajo para listado'!$DE$153:$DG$274,MATCH($A472,'Hoja de Trabajo para listado'!$DE$153:$DE$1048576,0),MATCH((CUADRO!G$4&amp;$E472),'Hoja de Trabajo para listado'!$DE$151:$DG$151,0)),0)+IFERROR(INDEX('Hoja de Trabajo para listado'!$CD$155:$DC$1048576,MATCH($A472,'Hoja de Trabajo para listado'!$CD$155:$CD$1048576,0),MATCH((CUADRO!G$4&amp;$E472),'Hoja de Trabajo para listado'!$CD$151:$DC$151,0)),0)</f>
        <v>0</v>
      </c>
      <c r="H472" s="243">
        <f ca="1">+IFERROR(INDEX('Hoja de Trabajo para listado'!$A$155:$Z$1048576,MATCH($A472,'Hoja de Trabajo para listado'!$A$155:$A$1048576,0),MATCH((CUADRO!H$4&amp;$E472),'Hoja de Trabajo para listado'!$A$151:$Z$151,0)),0)+IFERROR(INDEX('Hoja de Trabajo para listado'!$AB$155:$BA$1048576,MATCH($A472,'Hoja de Trabajo para listado'!$AB$155:$AB$1048576,0),MATCH((CUADRO!H$4&amp;$E472),'Hoja de Trabajo para listado'!$AB$151:$BA$151,0)),0)+IFERROR(INDEX('Hoja de Trabajo para listado'!$BC$155:$CB$1048576,MATCH($A472,'Hoja de Trabajo para listado'!$BC$155:$BC$1048576,0),MATCH((CUADRO!H$4&amp;$E472),'Hoja de Trabajo para listado'!$BC$151:$CB$151,0)),0)+IFERROR(INDEX('Hoja de Trabajo para listado'!$DE$153:$DG$274,MATCH($A472,'Hoja de Trabajo para listado'!$DE$153:$DE$1048576,0),MATCH((CUADRO!H$4&amp;$E472),'Hoja de Trabajo para listado'!$DE$151:$DG$151,0)),0)+IFERROR(INDEX('Hoja de Trabajo para listado'!$CD$155:$DC$1048576,MATCH($A472,'Hoja de Trabajo para listado'!$CD$155:$CD$1048576,0),MATCH((CUADRO!H$4&amp;$E472),'Hoja de Trabajo para listado'!$CD$151:$DC$151,0)),0)</f>
        <v>0</v>
      </c>
      <c r="I472" s="243">
        <f ca="1">+IFERROR(INDEX('Hoja de Trabajo para listado'!$A$155:$Z$1048576,MATCH($A472,'Hoja de Trabajo para listado'!$A$155:$A$1048576,0),MATCH((CUADRO!I$4&amp;$E472),'Hoja de Trabajo para listado'!$A$151:$Z$151,0)),0)+IFERROR(INDEX('Hoja de Trabajo para listado'!$AB$155:$BA$1048576,MATCH($A472,'Hoja de Trabajo para listado'!$AB$155:$AB$1048576,0),MATCH((CUADRO!I$4&amp;$E472),'Hoja de Trabajo para listado'!$AB$151:$BA$151,0)),0)+IFERROR(INDEX('Hoja de Trabajo para listado'!$BC$155:$CB$1048576,MATCH($A472,'Hoja de Trabajo para listado'!$BC$155:$BC$1048576,0),MATCH((CUADRO!I$4&amp;$E472),'Hoja de Trabajo para listado'!$BC$151:$CB$151,0)),0)+IFERROR(INDEX('Hoja de Trabajo para listado'!$DE$153:$DG$274,MATCH($A472,'Hoja de Trabajo para listado'!$DE$153:$DE$1048576,0),MATCH((CUADRO!I$4&amp;$E472),'Hoja de Trabajo para listado'!$DE$151:$DG$151,0)),0)+IFERROR(INDEX('Hoja de Trabajo para listado'!$CD$155:$DC$1048576,MATCH($A472,'Hoja de Trabajo para listado'!$CD$155:$CD$1048576,0),MATCH((CUADRO!I$4&amp;$E472),'Hoja de Trabajo para listado'!$CD$151:$DC$151,0)),0)</f>
        <v>0</v>
      </c>
      <c r="J472" s="243">
        <f ca="1">+IFERROR(INDEX('Hoja de Trabajo para listado'!$A$155:$Z$1048576,MATCH($A472,'Hoja de Trabajo para listado'!$A$155:$A$1048576,0),MATCH((CUADRO!J$4&amp;$E472),'Hoja de Trabajo para listado'!$A$151:$Z$151,0)),0)+IFERROR(INDEX('Hoja de Trabajo para listado'!$AB$155:$BA$1048576,MATCH($A472,'Hoja de Trabajo para listado'!$AB$155:$AB$1048576,0),MATCH((CUADRO!J$4&amp;$E472),'Hoja de Trabajo para listado'!$AB$151:$BA$151,0)),0)+IFERROR(INDEX('Hoja de Trabajo para listado'!$BC$155:$CB$1048576,MATCH($A472,'Hoja de Trabajo para listado'!$BC$155:$BC$1048576,0),MATCH((CUADRO!J$4&amp;$E472),'Hoja de Trabajo para listado'!$BC$151:$CB$151,0)),0)+IFERROR(INDEX('Hoja de Trabajo para listado'!$DE$153:$DG$274,MATCH($A472,'Hoja de Trabajo para listado'!$DE$153:$DE$1048576,0),MATCH((CUADRO!J$4&amp;$E472),'Hoja de Trabajo para listado'!$DE$151:$DG$151,0)),0)+IFERROR(INDEX('Hoja de Trabajo para listado'!$CD$155:$DC$1048576,MATCH($A472,'Hoja de Trabajo para listado'!$CD$155:$CD$1048576,0),MATCH((CUADRO!J$4&amp;$E472),'Hoja de Trabajo para listado'!$CD$151:$DC$151,0)),0)</f>
        <v>0</v>
      </c>
      <c r="K472" s="243">
        <f ca="1">+IFERROR(INDEX('Hoja de Trabajo para listado'!$A$155:$Z$1048576,MATCH($A472,'Hoja de Trabajo para listado'!$A$155:$A$1048576,0),MATCH((CUADRO!K$4&amp;$E472),'Hoja de Trabajo para listado'!$A$151:$Z$151,0)),0)+IFERROR(INDEX('Hoja de Trabajo para listado'!$AB$155:$BA$1048576,MATCH($A472,'Hoja de Trabajo para listado'!$AB$155:$AB$1048576,0),MATCH((CUADRO!K$4&amp;$E472),'Hoja de Trabajo para listado'!$AB$151:$BA$151,0)),0)+IFERROR(INDEX('Hoja de Trabajo para listado'!$BC$155:$CB$1048576,MATCH($A472,'Hoja de Trabajo para listado'!$BC$155:$BC$1048576,0),MATCH((CUADRO!K$4&amp;$E472),'Hoja de Trabajo para listado'!$BC$151:$CB$151,0)),0)+IFERROR(INDEX('Hoja de Trabajo para listado'!$DE$153:$DG$274,MATCH($A472,'Hoja de Trabajo para listado'!$DE$153:$DE$1048576,0),MATCH((CUADRO!K$4&amp;$E472),'Hoja de Trabajo para listado'!$DE$151:$DG$151,0)),0)+IFERROR(INDEX('Hoja de Trabajo para listado'!$CD$155:$DC$1048576,MATCH($A472,'Hoja de Trabajo para listado'!$CD$155:$CD$1048576,0),MATCH((CUADRO!K$4&amp;$E472),'Hoja de Trabajo para listado'!$CD$151:$DC$151,0)),0)</f>
        <v>0</v>
      </c>
      <c r="L472" s="243">
        <f ca="1">+IFERROR(INDEX('Hoja de Trabajo para listado'!$A$155:$Z$1048576,MATCH($A472,'Hoja de Trabajo para listado'!$A$155:$A$1048576,0),MATCH((CUADRO!L$4&amp;$E472),'Hoja de Trabajo para listado'!$A$151:$Z$151,0)),0)+IFERROR(INDEX('Hoja de Trabajo para listado'!$AB$155:$BA$1048576,MATCH($A472,'Hoja de Trabajo para listado'!$AB$155:$AB$1048576,0),MATCH((CUADRO!L$4&amp;$E472),'Hoja de Trabajo para listado'!$AB$151:$BA$151,0)),0)+IFERROR(INDEX('Hoja de Trabajo para listado'!$BC$155:$CB$1048576,MATCH($A472,'Hoja de Trabajo para listado'!$BC$155:$BC$1048576,0),MATCH((CUADRO!L$4&amp;$E472),'Hoja de Trabajo para listado'!$BC$151:$CB$151,0)),0)+IFERROR(INDEX('Hoja de Trabajo para listado'!$DE$153:$DG$274,MATCH($A472,'Hoja de Trabajo para listado'!$DE$153:$DE$1048576,0),MATCH((CUADRO!L$4&amp;$E472),'Hoja de Trabajo para listado'!$DE$151:$DG$151,0)),0)+IFERROR(INDEX('Hoja de Trabajo para listado'!$CD$155:$DC$1048576,MATCH($A472,'Hoja de Trabajo para listado'!$CD$155:$CD$1048576,0),MATCH((CUADRO!L$4&amp;$E472),'Hoja de Trabajo para listado'!$CD$151:$DC$151,0)),0)</f>
        <v>0</v>
      </c>
      <c r="M472" s="243">
        <f ca="1">+IFERROR(INDEX('Hoja de Trabajo para listado'!$A$155:$Z$1048576,MATCH($A472,'Hoja de Trabajo para listado'!$A$155:$A$1048576,0),MATCH((CUADRO!M$4&amp;$E472),'Hoja de Trabajo para listado'!$A$151:$Z$151,0)),0)+IFERROR(INDEX('Hoja de Trabajo para listado'!$AB$155:$BA$1048576,MATCH($A472,'Hoja de Trabajo para listado'!$AB$155:$AB$1048576,0),MATCH((CUADRO!M$4&amp;$E472),'Hoja de Trabajo para listado'!$AB$151:$BA$151,0)),0)+IFERROR(INDEX('Hoja de Trabajo para listado'!$BC$155:$CB$1048576,MATCH($A472,'Hoja de Trabajo para listado'!$BC$155:$BC$1048576,0),MATCH((CUADRO!M$4&amp;$E472),'Hoja de Trabajo para listado'!$BC$151:$CB$151,0)),0)+IFERROR(INDEX('Hoja de Trabajo para listado'!$DE$153:$DG$274,MATCH($A472,'Hoja de Trabajo para listado'!$DE$153:$DE$1048576,0),MATCH((CUADRO!M$4&amp;$E472),'Hoja de Trabajo para listado'!$DE$151:$DG$151,0)),0)+IFERROR(INDEX('Hoja de Trabajo para listado'!$CD$155:$DC$1048576,MATCH($A472,'Hoja de Trabajo para listado'!$CD$155:$CD$1048576,0),MATCH((CUADRO!M$4&amp;$E472),'Hoja de Trabajo para listado'!$CD$151:$DC$151,0)),0)</f>
        <v>0</v>
      </c>
      <c r="N472" s="243">
        <f ca="1">+IFERROR(INDEX('Hoja de Trabajo para listado'!$A$155:$Z$1048576,MATCH($A472,'Hoja de Trabajo para listado'!$A$155:$A$1048576,0),MATCH((CUADRO!N$4&amp;$E472),'Hoja de Trabajo para listado'!$A$151:$Z$151,0)),0)+IFERROR(INDEX('Hoja de Trabajo para listado'!$AB$155:$BA$1048576,MATCH($A472,'Hoja de Trabajo para listado'!$AB$155:$AB$1048576,0),MATCH((CUADRO!N$4&amp;$E472),'Hoja de Trabajo para listado'!$AB$151:$BA$151,0)),0)+IFERROR(INDEX('Hoja de Trabajo para listado'!$BC$155:$CB$1048576,MATCH($A472,'Hoja de Trabajo para listado'!$BC$155:$BC$1048576,0),MATCH((CUADRO!N$4&amp;$E472),'Hoja de Trabajo para listado'!$BC$151:$CB$151,0)),0)+IFERROR(INDEX('Hoja de Trabajo para listado'!$DE$153:$DG$274,MATCH($A472,'Hoja de Trabajo para listado'!$DE$153:$DE$1048576,0),MATCH((CUADRO!N$4&amp;$E472),'Hoja de Trabajo para listado'!$DE$151:$DG$151,0)),0)+IFERROR(INDEX('Hoja de Trabajo para listado'!$CD$155:$DC$1048576,MATCH($A472,'Hoja de Trabajo para listado'!$CD$155:$CD$1048576,0),MATCH((CUADRO!N$4&amp;$E472),'Hoja de Trabajo para listado'!$CD$151:$DC$151,0)),0)</f>
        <v>0</v>
      </c>
      <c r="O472" s="243">
        <f ca="1">+IFERROR(INDEX('Hoja de Trabajo para listado'!$A$155:$Z$1048576,MATCH($A472,'Hoja de Trabajo para listado'!$A$155:$A$1048576,0),MATCH((CUADRO!O$4&amp;$E472),'Hoja de Trabajo para listado'!$A$151:$Z$151,0)),0)+IFERROR(INDEX('Hoja de Trabajo para listado'!$AB$155:$BA$1048576,MATCH($A472,'Hoja de Trabajo para listado'!$AB$155:$AB$1048576,0),MATCH((CUADRO!O$4&amp;$E472),'Hoja de Trabajo para listado'!$AB$151:$BA$151,0)),0)+IFERROR(INDEX('Hoja de Trabajo para listado'!$BC$155:$CB$1048576,MATCH($A472,'Hoja de Trabajo para listado'!$BC$155:$BC$1048576,0),MATCH((CUADRO!O$4&amp;$E472),'Hoja de Trabajo para listado'!$BC$151:$CB$151,0)),0)+IFERROR(INDEX('Hoja de Trabajo para listado'!$DE$153:$DG$274,MATCH($A472,'Hoja de Trabajo para listado'!$DE$153:$DE$1048576,0),MATCH((CUADRO!O$4&amp;$E472),'Hoja de Trabajo para listado'!$DE$151:$DG$151,0)),0)+IFERROR(INDEX('Hoja de Trabajo para listado'!$CD$155:$DC$1048576,MATCH($A472,'Hoja de Trabajo para listado'!$CD$155:$CD$1048576,0),MATCH((CUADRO!O$4&amp;$E472),'Hoja de Trabajo para listado'!$CD$151:$DC$151,0)),0)</f>
        <v>0</v>
      </c>
      <c r="P472" s="243">
        <f ca="1">+IFERROR(INDEX('Hoja de Trabajo para listado'!$A$155:$Z$1048576,MATCH($A472,'Hoja de Trabajo para listado'!$A$155:$A$1048576,0),MATCH((CUADRO!P$4&amp;$E472),'Hoja de Trabajo para listado'!$A$151:$Z$151,0)),0)+IFERROR(INDEX('Hoja de Trabajo para listado'!$AB$155:$BA$1048576,MATCH($A472,'Hoja de Trabajo para listado'!$AB$155:$AB$1048576,0),MATCH((CUADRO!P$4&amp;$E472),'Hoja de Trabajo para listado'!$AB$151:$BA$151,0)),0)+IFERROR(INDEX('Hoja de Trabajo para listado'!$BC$155:$CB$1048576,MATCH($A472,'Hoja de Trabajo para listado'!$BC$155:$BC$1048576,0),MATCH((CUADRO!P$4&amp;$E472),'Hoja de Trabajo para listado'!$BC$151:$CB$151,0)),0)+IFERROR(INDEX('Hoja de Trabajo para listado'!$DE$153:$DG$274,MATCH($A472,'Hoja de Trabajo para listado'!$DE$153:$DE$1048576,0),MATCH((CUADRO!P$4&amp;$E472),'Hoja de Trabajo para listado'!$DE$151:$DG$151,0)),0)+IFERROR(INDEX('Hoja de Trabajo para listado'!$CD$155:$DC$1048576,MATCH($A472,'Hoja de Trabajo para listado'!$CD$155:$CD$1048576,0),MATCH((CUADRO!P$4&amp;$E472),'Hoja de Trabajo para listado'!$CD$151:$DC$151,0)),0)</f>
        <v>0</v>
      </c>
      <c r="Q472" s="243">
        <f ca="1">+IFERROR(INDEX('Hoja de Trabajo para listado'!$A$155:$Z$1048576,MATCH($A472,'Hoja de Trabajo para listado'!$A$155:$A$1048576,0),MATCH((CUADRO!Q$4&amp;$E472),'Hoja de Trabajo para listado'!$A$151:$Z$151,0)),0)+IFERROR(INDEX('Hoja de Trabajo para listado'!$AB$155:$BA$1048576,MATCH($A472,'Hoja de Trabajo para listado'!$AB$155:$AB$1048576,0),MATCH((CUADRO!Q$4&amp;$E472),'Hoja de Trabajo para listado'!$AB$151:$BA$151,0)),0)+IFERROR(INDEX('Hoja de Trabajo para listado'!$BC$155:$CB$1048576,MATCH($A472,'Hoja de Trabajo para listado'!$BC$155:$BC$1048576,0),MATCH((CUADRO!Q$4&amp;$E472),'Hoja de Trabajo para listado'!$BC$151:$CB$151,0)),0)+IFERROR(INDEX('Hoja de Trabajo para listado'!$DE$153:$DG$274,MATCH($A472,'Hoja de Trabajo para listado'!$DE$153:$DE$1048576,0),MATCH((CUADRO!Q$4&amp;$E472),'Hoja de Trabajo para listado'!$DE$151:$DG$151,0)),0)+IFERROR(INDEX('Hoja de Trabajo para listado'!$CD$155:$DC$1048576,MATCH($A472,'Hoja de Trabajo para listado'!$CD$155:$CD$1048576,0),MATCH((CUADRO!Q$4&amp;$E472),'Hoja de Trabajo para listado'!$CD$151:$DC$151,0)),0)</f>
        <v>0</v>
      </c>
      <c r="R472" s="243">
        <f t="shared" ca="1" si="21"/>
        <v>0</v>
      </c>
      <c r="S472" s="249">
        <f ca="1">+R471+R472</f>
        <v>0</v>
      </c>
      <c r="T472" s="243">
        <f ca="1">+S472</f>
        <v>0</v>
      </c>
      <c r="U472" s="242">
        <f t="shared" si="22"/>
        <v>2</v>
      </c>
      <c r="V472" s="333" t="str">
        <f>+VLOOKUP(A472,bd_lista!$A$3:$E$592,5,FALSE)</f>
        <v>Gobiernos Autonomos Municipales</v>
      </c>
      <c r="W472" s="388"/>
      <c r="X472" s="242">
        <f>+VLOOKUP(A472,[4]Sheet1!$A$13:$D$744,4,FALSE)</f>
        <v>0</v>
      </c>
      <c r="Y472" s="242" t="e">
        <f>+VLOOKUP(X472,bd_lista!$A$3:$C$592,3,FALSE)</f>
        <v>#N/A</v>
      </c>
      <c r="Z472" s="292"/>
      <c r="AA472" s="293"/>
    </row>
    <row r="473" spans="1:27" customFormat="1" ht="15" hidden="1" customHeight="1">
      <c r="A473" s="32">
        <v>1117</v>
      </c>
      <c r="B473" s="392">
        <f>+A473</f>
        <v>1117</v>
      </c>
      <c r="C473" s="247" t="str">
        <f>+VLOOKUP(A473,bd_lista!$A$3:$C$592,3,FALSE)</f>
        <v>Gobierno Autónomo Municipal de Tarabuco</v>
      </c>
      <c r="D473" s="389" t="str">
        <f>+C473</f>
        <v>Gobierno Autónomo Municipal de Tarabuco</v>
      </c>
      <c r="E473" s="242" t="s">
        <v>1304</v>
      </c>
      <c r="F473" s="243">
        <f ca="1">+IFERROR(INDEX('Hoja de Trabajo para listado'!$A$155:$Z$1048576,MATCH($A473,'Hoja de Trabajo para listado'!$A$155:$A$1048576,0),MATCH((CUADRO!F$4&amp;$E473),'Hoja de Trabajo para listado'!$A$151:$Z$151,0)),0)+IFERROR(INDEX('Hoja de Trabajo para listado'!$AB$155:$BA$1048576,MATCH($A473,'Hoja de Trabajo para listado'!$AB$155:$AB$1048576,0),MATCH((CUADRO!F$4&amp;$E473),'Hoja de Trabajo para listado'!$AB$151:$BA$151,0)),0)+IFERROR(INDEX('Hoja de Trabajo para listado'!$BC$155:$CB$1048576,MATCH($A473,'Hoja de Trabajo para listado'!$BC$155:$BC$1048576,0),MATCH((CUADRO!F$4&amp;$E473),'Hoja de Trabajo para listado'!$BC$151:$CB$151,0)),0)+IFERROR(INDEX('Hoja de Trabajo para listado'!$DE$153:$DG$274,MATCH($A473,'Hoja de Trabajo para listado'!$DE$153:$DE$1048576,0),MATCH((CUADRO!F$4&amp;$E473),'Hoja de Trabajo para listado'!$DE$151:$DG$151,0)),0)+IFERROR(INDEX('Hoja de Trabajo para listado'!$CD$155:$DC$1048576,MATCH($A473,'Hoja de Trabajo para listado'!$CD$155:$CD$1048576,0),MATCH((CUADRO!F$4&amp;$E473),'Hoja de Trabajo para listado'!$CD$151:$DC$151,0)),0)</f>
        <v>0</v>
      </c>
      <c r="G473" s="243">
        <f ca="1">+IFERROR(INDEX('Hoja de Trabajo para listado'!$A$155:$Z$1048576,MATCH($A473,'Hoja de Trabajo para listado'!$A$155:$A$1048576,0),MATCH((CUADRO!G$4&amp;$E473),'Hoja de Trabajo para listado'!$A$151:$Z$151,0)),0)+IFERROR(INDEX('Hoja de Trabajo para listado'!$AB$155:$BA$1048576,MATCH($A473,'Hoja de Trabajo para listado'!$AB$155:$AB$1048576,0),MATCH((CUADRO!G$4&amp;$E473),'Hoja de Trabajo para listado'!$AB$151:$BA$151,0)),0)+IFERROR(INDEX('Hoja de Trabajo para listado'!$BC$155:$CB$1048576,MATCH($A473,'Hoja de Trabajo para listado'!$BC$155:$BC$1048576,0),MATCH((CUADRO!G$4&amp;$E473),'Hoja de Trabajo para listado'!$BC$151:$CB$151,0)),0)+IFERROR(INDEX('Hoja de Trabajo para listado'!$DE$153:$DG$274,MATCH($A473,'Hoja de Trabajo para listado'!$DE$153:$DE$1048576,0),MATCH((CUADRO!G$4&amp;$E473),'Hoja de Trabajo para listado'!$DE$151:$DG$151,0)),0)+IFERROR(INDEX('Hoja de Trabajo para listado'!$CD$155:$DC$1048576,MATCH($A473,'Hoja de Trabajo para listado'!$CD$155:$CD$1048576,0),MATCH((CUADRO!G$4&amp;$E473),'Hoja de Trabajo para listado'!$CD$151:$DC$151,0)),0)</f>
        <v>0</v>
      </c>
      <c r="H473" s="243">
        <f ca="1">+IFERROR(INDEX('Hoja de Trabajo para listado'!$A$155:$Z$1048576,MATCH($A473,'Hoja de Trabajo para listado'!$A$155:$A$1048576,0),MATCH((CUADRO!H$4&amp;$E473),'Hoja de Trabajo para listado'!$A$151:$Z$151,0)),0)+IFERROR(INDEX('Hoja de Trabajo para listado'!$AB$155:$BA$1048576,MATCH($A473,'Hoja de Trabajo para listado'!$AB$155:$AB$1048576,0),MATCH((CUADRO!H$4&amp;$E473),'Hoja de Trabajo para listado'!$AB$151:$BA$151,0)),0)+IFERROR(INDEX('Hoja de Trabajo para listado'!$BC$155:$CB$1048576,MATCH($A473,'Hoja de Trabajo para listado'!$BC$155:$BC$1048576,0),MATCH((CUADRO!H$4&amp;$E473),'Hoja de Trabajo para listado'!$BC$151:$CB$151,0)),0)+IFERROR(INDEX('Hoja de Trabajo para listado'!$DE$153:$DG$274,MATCH($A473,'Hoja de Trabajo para listado'!$DE$153:$DE$1048576,0),MATCH((CUADRO!H$4&amp;$E473),'Hoja de Trabajo para listado'!$DE$151:$DG$151,0)),0)+IFERROR(INDEX('Hoja de Trabajo para listado'!$CD$155:$DC$1048576,MATCH($A473,'Hoja de Trabajo para listado'!$CD$155:$CD$1048576,0),MATCH((CUADRO!H$4&amp;$E473),'Hoja de Trabajo para listado'!$CD$151:$DC$151,0)),0)</f>
        <v>0</v>
      </c>
      <c r="I473" s="243">
        <f ca="1">+IFERROR(INDEX('Hoja de Trabajo para listado'!$A$155:$Z$1048576,MATCH($A473,'Hoja de Trabajo para listado'!$A$155:$A$1048576,0),MATCH((CUADRO!I$4&amp;$E473),'Hoja de Trabajo para listado'!$A$151:$Z$151,0)),0)+IFERROR(INDEX('Hoja de Trabajo para listado'!$AB$155:$BA$1048576,MATCH($A473,'Hoja de Trabajo para listado'!$AB$155:$AB$1048576,0),MATCH((CUADRO!I$4&amp;$E473),'Hoja de Trabajo para listado'!$AB$151:$BA$151,0)),0)+IFERROR(INDEX('Hoja de Trabajo para listado'!$BC$155:$CB$1048576,MATCH($A473,'Hoja de Trabajo para listado'!$BC$155:$BC$1048576,0),MATCH((CUADRO!I$4&amp;$E473),'Hoja de Trabajo para listado'!$BC$151:$CB$151,0)),0)+IFERROR(INDEX('Hoja de Trabajo para listado'!$DE$153:$DG$274,MATCH($A473,'Hoja de Trabajo para listado'!$DE$153:$DE$1048576,0),MATCH((CUADRO!I$4&amp;$E473),'Hoja de Trabajo para listado'!$DE$151:$DG$151,0)),0)+IFERROR(INDEX('Hoja de Trabajo para listado'!$CD$155:$DC$1048576,MATCH($A473,'Hoja de Trabajo para listado'!$CD$155:$CD$1048576,0),MATCH((CUADRO!I$4&amp;$E473),'Hoja de Trabajo para listado'!$CD$151:$DC$151,0)),0)</f>
        <v>0</v>
      </c>
      <c r="J473" s="243">
        <f ca="1">+IFERROR(INDEX('Hoja de Trabajo para listado'!$A$155:$Z$1048576,MATCH($A473,'Hoja de Trabajo para listado'!$A$155:$A$1048576,0),MATCH((CUADRO!J$4&amp;$E473),'Hoja de Trabajo para listado'!$A$151:$Z$151,0)),0)+IFERROR(INDEX('Hoja de Trabajo para listado'!$AB$155:$BA$1048576,MATCH($A473,'Hoja de Trabajo para listado'!$AB$155:$AB$1048576,0),MATCH((CUADRO!J$4&amp;$E473),'Hoja de Trabajo para listado'!$AB$151:$BA$151,0)),0)+IFERROR(INDEX('Hoja de Trabajo para listado'!$BC$155:$CB$1048576,MATCH($A473,'Hoja de Trabajo para listado'!$BC$155:$BC$1048576,0),MATCH((CUADRO!J$4&amp;$E473),'Hoja de Trabajo para listado'!$BC$151:$CB$151,0)),0)+IFERROR(INDEX('Hoja de Trabajo para listado'!$DE$153:$DG$274,MATCH($A473,'Hoja de Trabajo para listado'!$DE$153:$DE$1048576,0),MATCH((CUADRO!J$4&amp;$E473),'Hoja de Trabajo para listado'!$DE$151:$DG$151,0)),0)+IFERROR(INDEX('Hoja de Trabajo para listado'!$CD$155:$DC$1048576,MATCH($A473,'Hoja de Trabajo para listado'!$CD$155:$CD$1048576,0),MATCH((CUADRO!J$4&amp;$E473),'Hoja de Trabajo para listado'!$CD$151:$DC$151,0)),0)</f>
        <v>0</v>
      </c>
      <c r="K473" s="243">
        <f ca="1">+IFERROR(INDEX('Hoja de Trabajo para listado'!$A$155:$Z$1048576,MATCH($A473,'Hoja de Trabajo para listado'!$A$155:$A$1048576,0),MATCH((CUADRO!K$4&amp;$E473),'Hoja de Trabajo para listado'!$A$151:$Z$151,0)),0)+IFERROR(INDEX('Hoja de Trabajo para listado'!$AB$155:$BA$1048576,MATCH($A473,'Hoja de Trabajo para listado'!$AB$155:$AB$1048576,0),MATCH((CUADRO!K$4&amp;$E473),'Hoja de Trabajo para listado'!$AB$151:$BA$151,0)),0)+IFERROR(INDEX('Hoja de Trabajo para listado'!$BC$155:$CB$1048576,MATCH($A473,'Hoja de Trabajo para listado'!$BC$155:$BC$1048576,0),MATCH((CUADRO!K$4&amp;$E473),'Hoja de Trabajo para listado'!$BC$151:$CB$151,0)),0)+IFERROR(INDEX('Hoja de Trabajo para listado'!$DE$153:$DG$274,MATCH($A473,'Hoja de Trabajo para listado'!$DE$153:$DE$1048576,0),MATCH((CUADRO!K$4&amp;$E473),'Hoja de Trabajo para listado'!$DE$151:$DG$151,0)),0)+IFERROR(INDEX('Hoja de Trabajo para listado'!$CD$155:$DC$1048576,MATCH($A473,'Hoja de Trabajo para listado'!$CD$155:$CD$1048576,0),MATCH((CUADRO!K$4&amp;$E473),'Hoja de Trabajo para listado'!$CD$151:$DC$151,0)),0)</f>
        <v>0</v>
      </c>
      <c r="L473" s="243">
        <f ca="1">+IFERROR(INDEX('Hoja de Trabajo para listado'!$A$155:$Z$1048576,MATCH($A473,'Hoja de Trabajo para listado'!$A$155:$A$1048576,0),MATCH((CUADRO!L$4&amp;$E473),'Hoja de Trabajo para listado'!$A$151:$Z$151,0)),0)+IFERROR(INDEX('Hoja de Trabajo para listado'!$AB$155:$BA$1048576,MATCH($A473,'Hoja de Trabajo para listado'!$AB$155:$AB$1048576,0),MATCH((CUADRO!L$4&amp;$E473),'Hoja de Trabajo para listado'!$AB$151:$BA$151,0)),0)+IFERROR(INDEX('Hoja de Trabajo para listado'!$BC$155:$CB$1048576,MATCH($A473,'Hoja de Trabajo para listado'!$BC$155:$BC$1048576,0),MATCH((CUADRO!L$4&amp;$E473),'Hoja de Trabajo para listado'!$BC$151:$CB$151,0)),0)+IFERROR(INDEX('Hoja de Trabajo para listado'!$DE$153:$DG$274,MATCH($A473,'Hoja de Trabajo para listado'!$DE$153:$DE$1048576,0),MATCH((CUADRO!L$4&amp;$E473),'Hoja de Trabajo para listado'!$DE$151:$DG$151,0)),0)+IFERROR(INDEX('Hoja de Trabajo para listado'!$CD$155:$DC$1048576,MATCH($A473,'Hoja de Trabajo para listado'!$CD$155:$CD$1048576,0),MATCH((CUADRO!L$4&amp;$E473),'Hoja de Trabajo para listado'!$CD$151:$DC$151,0)),0)</f>
        <v>0</v>
      </c>
      <c r="M473" s="243">
        <f ca="1">+IFERROR(INDEX('Hoja de Trabajo para listado'!$A$155:$Z$1048576,MATCH($A473,'Hoja de Trabajo para listado'!$A$155:$A$1048576,0),MATCH((CUADRO!M$4&amp;$E473),'Hoja de Trabajo para listado'!$A$151:$Z$151,0)),0)+IFERROR(INDEX('Hoja de Trabajo para listado'!$AB$155:$BA$1048576,MATCH($A473,'Hoja de Trabajo para listado'!$AB$155:$AB$1048576,0),MATCH((CUADRO!M$4&amp;$E473),'Hoja de Trabajo para listado'!$AB$151:$BA$151,0)),0)+IFERROR(INDEX('Hoja de Trabajo para listado'!$BC$155:$CB$1048576,MATCH($A473,'Hoja de Trabajo para listado'!$BC$155:$BC$1048576,0),MATCH((CUADRO!M$4&amp;$E473),'Hoja de Trabajo para listado'!$BC$151:$CB$151,0)),0)+IFERROR(INDEX('Hoja de Trabajo para listado'!$DE$153:$DG$274,MATCH($A473,'Hoja de Trabajo para listado'!$DE$153:$DE$1048576,0),MATCH((CUADRO!M$4&amp;$E473),'Hoja de Trabajo para listado'!$DE$151:$DG$151,0)),0)+IFERROR(INDEX('Hoja de Trabajo para listado'!$CD$155:$DC$1048576,MATCH($A473,'Hoja de Trabajo para listado'!$CD$155:$CD$1048576,0),MATCH((CUADRO!M$4&amp;$E473),'Hoja de Trabajo para listado'!$CD$151:$DC$151,0)),0)</f>
        <v>0</v>
      </c>
      <c r="N473" s="243">
        <f ca="1">+IFERROR(INDEX('Hoja de Trabajo para listado'!$A$155:$Z$1048576,MATCH($A473,'Hoja de Trabajo para listado'!$A$155:$A$1048576,0),MATCH((CUADRO!N$4&amp;$E473),'Hoja de Trabajo para listado'!$A$151:$Z$151,0)),0)+IFERROR(INDEX('Hoja de Trabajo para listado'!$AB$155:$BA$1048576,MATCH($A473,'Hoja de Trabajo para listado'!$AB$155:$AB$1048576,0),MATCH((CUADRO!N$4&amp;$E473),'Hoja de Trabajo para listado'!$AB$151:$BA$151,0)),0)+IFERROR(INDEX('Hoja de Trabajo para listado'!$BC$155:$CB$1048576,MATCH($A473,'Hoja de Trabajo para listado'!$BC$155:$BC$1048576,0),MATCH((CUADRO!N$4&amp;$E473),'Hoja de Trabajo para listado'!$BC$151:$CB$151,0)),0)+IFERROR(INDEX('Hoja de Trabajo para listado'!$DE$153:$DG$274,MATCH($A473,'Hoja de Trabajo para listado'!$DE$153:$DE$1048576,0),MATCH((CUADRO!N$4&amp;$E473),'Hoja de Trabajo para listado'!$DE$151:$DG$151,0)),0)+IFERROR(INDEX('Hoja de Trabajo para listado'!$CD$155:$DC$1048576,MATCH($A473,'Hoja de Trabajo para listado'!$CD$155:$CD$1048576,0),MATCH((CUADRO!N$4&amp;$E473),'Hoja de Trabajo para listado'!$CD$151:$DC$151,0)),0)</f>
        <v>0</v>
      </c>
      <c r="O473" s="243">
        <f ca="1">+IFERROR(INDEX('Hoja de Trabajo para listado'!$A$155:$Z$1048576,MATCH($A473,'Hoja de Trabajo para listado'!$A$155:$A$1048576,0),MATCH((CUADRO!O$4&amp;$E473),'Hoja de Trabajo para listado'!$A$151:$Z$151,0)),0)+IFERROR(INDEX('Hoja de Trabajo para listado'!$AB$155:$BA$1048576,MATCH($A473,'Hoja de Trabajo para listado'!$AB$155:$AB$1048576,0),MATCH((CUADRO!O$4&amp;$E473),'Hoja de Trabajo para listado'!$AB$151:$BA$151,0)),0)+IFERROR(INDEX('Hoja de Trabajo para listado'!$BC$155:$CB$1048576,MATCH($A473,'Hoja de Trabajo para listado'!$BC$155:$BC$1048576,0),MATCH((CUADRO!O$4&amp;$E473),'Hoja de Trabajo para listado'!$BC$151:$CB$151,0)),0)+IFERROR(INDEX('Hoja de Trabajo para listado'!$DE$153:$DG$274,MATCH($A473,'Hoja de Trabajo para listado'!$DE$153:$DE$1048576,0),MATCH((CUADRO!O$4&amp;$E473),'Hoja de Trabajo para listado'!$DE$151:$DG$151,0)),0)+IFERROR(INDEX('Hoja de Trabajo para listado'!$CD$155:$DC$1048576,MATCH($A473,'Hoja de Trabajo para listado'!$CD$155:$CD$1048576,0),MATCH((CUADRO!O$4&amp;$E473),'Hoja de Trabajo para listado'!$CD$151:$DC$151,0)),0)</f>
        <v>0</v>
      </c>
      <c r="P473" s="243">
        <f ca="1">+IFERROR(INDEX('Hoja de Trabajo para listado'!$A$155:$Z$1048576,MATCH($A473,'Hoja de Trabajo para listado'!$A$155:$A$1048576,0),MATCH((CUADRO!P$4&amp;$E473),'Hoja de Trabajo para listado'!$A$151:$Z$151,0)),0)+IFERROR(INDEX('Hoja de Trabajo para listado'!$AB$155:$BA$1048576,MATCH($A473,'Hoja de Trabajo para listado'!$AB$155:$AB$1048576,0),MATCH((CUADRO!P$4&amp;$E473),'Hoja de Trabajo para listado'!$AB$151:$BA$151,0)),0)+IFERROR(INDEX('Hoja de Trabajo para listado'!$BC$155:$CB$1048576,MATCH($A473,'Hoja de Trabajo para listado'!$BC$155:$BC$1048576,0),MATCH((CUADRO!P$4&amp;$E473),'Hoja de Trabajo para listado'!$BC$151:$CB$151,0)),0)+IFERROR(INDEX('Hoja de Trabajo para listado'!$DE$153:$DG$274,MATCH($A473,'Hoja de Trabajo para listado'!$DE$153:$DE$1048576,0),MATCH((CUADRO!P$4&amp;$E473),'Hoja de Trabajo para listado'!$DE$151:$DG$151,0)),0)+IFERROR(INDEX('Hoja de Trabajo para listado'!$CD$155:$DC$1048576,MATCH($A473,'Hoja de Trabajo para listado'!$CD$155:$CD$1048576,0),MATCH((CUADRO!P$4&amp;$E473),'Hoja de Trabajo para listado'!$CD$151:$DC$151,0)),0)</f>
        <v>0</v>
      </c>
      <c r="Q473" s="243">
        <f ca="1">+IFERROR(INDEX('Hoja de Trabajo para listado'!$A$155:$Z$1048576,MATCH($A473,'Hoja de Trabajo para listado'!$A$155:$A$1048576,0),MATCH((CUADRO!Q$4&amp;$E473),'Hoja de Trabajo para listado'!$A$151:$Z$151,0)),0)+IFERROR(INDEX('Hoja de Trabajo para listado'!$AB$155:$BA$1048576,MATCH($A473,'Hoja de Trabajo para listado'!$AB$155:$AB$1048576,0),MATCH((CUADRO!Q$4&amp;$E473),'Hoja de Trabajo para listado'!$AB$151:$BA$151,0)),0)+IFERROR(INDEX('Hoja de Trabajo para listado'!$BC$155:$CB$1048576,MATCH($A473,'Hoja de Trabajo para listado'!$BC$155:$BC$1048576,0),MATCH((CUADRO!Q$4&amp;$E473),'Hoja de Trabajo para listado'!$BC$151:$CB$151,0)),0)+IFERROR(INDEX('Hoja de Trabajo para listado'!$DE$153:$DG$274,MATCH($A473,'Hoja de Trabajo para listado'!$DE$153:$DE$1048576,0),MATCH((CUADRO!Q$4&amp;$E473),'Hoja de Trabajo para listado'!$DE$151:$DG$151,0)),0)+IFERROR(INDEX('Hoja de Trabajo para listado'!$CD$155:$DC$1048576,MATCH($A473,'Hoja de Trabajo para listado'!$CD$155:$CD$1048576,0),MATCH((CUADRO!Q$4&amp;$E473),'Hoja de Trabajo para listado'!$CD$151:$DC$151,0)),0)</f>
        <v>0</v>
      </c>
      <c r="R473" s="243">
        <f t="shared" ca="1" si="21"/>
        <v>0</v>
      </c>
      <c r="S473" s="249"/>
      <c r="T473" s="243">
        <f ca="1">+T474</f>
        <v>0</v>
      </c>
      <c r="U473" s="242">
        <f t="shared" si="22"/>
        <v>1</v>
      </c>
      <c r="V473" s="333" t="str">
        <f>+VLOOKUP(A473,bd_lista!$A$3:$E$592,5,FALSE)</f>
        <v>Gobiernos Autonomos Municipales</v>
      </c>
      <c r="W473" s="387" t="str">
        <f>+V473</f>
        <v>Gobiernos Autonomos Municipales</v>
      </c>
      <c r="X473" s="242">
        <f>+VLOOKUP(A473,[4]Sheet1!$A$13:$D$744,4,FALSE)</f>
        <v>0</v>
      </c>
      <c r="Y473" s="242" t="e">
        <f>+VLOOKUP(X473,bd_lista!$A$3:$C$592,3,FALSE)</f>
        <v>#N/A</v>
      </c>
      <c r="Z473" s="294">
        <f>+X473</f>
        <v>0</v>
      </c>
      <c r="AA473" s="295" t="e">
        <f>+Y473</f>
        <v>#N/A</v>
      </c>
    </row>
    <row r="474" spans="1:27" customFormat="1" ht="15" hidden="1" customHeight="1">
      <c r="A474" s="32">
        <v>1117</v>
      </c>
      <c r="B474" s="393"/>
      <c r="C474" s="247" t="str">
        <f>+VLOOKUP(A474,bd_lista!$A$3:$C$592,3,FALSE)</f>
        <v>Gobierno Autónomo Municipal de Tarabuco</v>
      </c>
      <c r="D474" s="390"/>
      <c r="E474" s="244" t="s">
        <v>1305</v>
      </c>
      <c r="F474" s="243">
        <f ca="1">+IFERROR(INDEX('Hoja de Trabajo para listado'!$A$155:$Z$1048576,MATCH($A474,'Hoja de Trabajo para listado'!$A$155:$A$1048576,0),MATCH((CUADRO!F$4&amp;$E474),'Hoja de Trabajo para listado'!$A$151:$Z$151,0)),0)+IFERROR(INDEX('Hoja de Trabajo para listado'!$AB$155:$BA$1048576,MATCH($A474,'Hoja de Trabajo para listado'!$AB$155:$AB$1048576,0),MATCH((CUADRO!F$4&amp;$E474),'Hoja de Trabajo para listado'!$AB$151:$BA$151,0)),0)+IFERROR(INDEX('Hoja de Trabajo para listado'!$BC$155:$CB$1048576,MATCH($A474,'Hoja de Trabajo para listado'!$BC$155:$BC$1048576,0),MATCH((CUADRO!F$4&amp;$E474),'Hoja de Trabajo para listado'!$BC$151:$CB$151,0)),0)+IFERROR(INDEX('Hoja de Trabajo para listado'!$DE$153:$DG$274,MATCH($A474,'Hoja de Trabajo para listado'!$DE$153:$DE$1048576,0),MATCH((CUADRO!F$4&amp;$E474),'Hoja de Trabajo para listado'!$DE$151:$DG$151,0)),0)+IFERROR(INDEX('Hoja de Trabajo para listado'!$CD$155:$DC$1048576,MATCH($A474,'Hoja de Trabajo para listado'!$CD$155:$CD$1048576,0),MATCH((CUADRO!F$4&amp;$E474),'Hoja de Trabajo para listado'!$CD$151:$DC$151,0)),0)</f>
        <v>0</v>
      </c>
      <c r="G474" s="243">
        <f ca="1">+IFERROR(INDEX('Hoja de Trabajo para listado'!$A$155:$Z$1048576,MATCH($A474,'Hoja de Trabajo para listado'!$A$155:$A$1048576,0),MATCH((CUADRO!G$4&amp;$E474),'Hoja de Trabajo para listado'!$A$151:$Z$151,0)),0)+IFERROR(INDEX('Hoja de Trabajo para listado'!$AB$155:$BA$1048576,MATCH($A474,'Hoja de Trabajo para listado'!$AB$155:$AB$1048576,0),MATCH((CUADRO!G$4&amp;$E474),'Hoja de Trabajo para listado'!$AB$151:$BA$151,0)),0)+IFERROR(INDEX('Hoja de Trabajo para listado'!$BC$155:$CB$1048576,MATCH($A474,'Hoja de Trabajo para listado'!$BC$155:$BC$1048576,0),MATCH((CUADRO!G$4&amp;$E474),'Hoja de Trabajo para listado'!$BC$151:$CB$151,0)),0)+IFERROR(INDEX('Hoja de Trabajo para listado'!$DE$153:$DG$274,MATCH($A474,'Hoja de Trabajo para listado'!$DE$153:$DE$1048576,0),MATCH((CUADRO!G$4&amp;$E474),'Hoja de Trabajo para listado'!$DE$151:$DG$151,0)),0)+IFERROR(INDEX('Hoja de Trabajo para listado'!$CD$155:$DC$1048576,MATCH($A474,'Hoja de Trabajo para listado'!$CD$155:$CD$1048576,0),MATCH((CUADRO!G$4&amp;$E474),'Hoja de Trabajo para listado'!$CD$151:$DC$151,0)),0)</f>
        <v>0</v>
      </c>
      <c r="H474" s="243">
        <f ca="1">+IFERROR(INDEX('Hoja de Trabajo para listado'!$A$155:$Z$1048576,MATCH($A474,'Hoja de Trabajo para listado'!$A$155:$A$1048576,0),MATCH((CUADRO!H$4&amp;$E474),'Hoja de Trabajo para listado'!$A$151:$Z$151,0)),0)+IFERROR(INDEX('Hoja de Trabajo para listado'!$AB$155:$BA$1048576,MATCH($A474,'Hoja de Trabajo para listado'!$AB$155:$AB$1048576,0),MATCH((CUADRO!H$4&amp;$E474),'Hoja de Trabajo para listado'!$AB$151:$BA$151,0)),0)+IFERROR(INDEX('Hoja de Trabajo para listado'!$BC$155:$CB$1048576,MATCH($A474,'Hoja de Trabajo para listado'!$BC$155:$BC$1048576,0),MATCH((CUADRO!H$4&amp;$E474),'Hoja de Trabajo para listado'!$BC$151:$CB$151,0)),0)+IFERROR(INDEX('Hoja de Trabajo para listado'!$DE$153:$DG$274,MATCH($A474,'Hoja de Trabajo para listado'!$DE$153:$DE$1048576,0),MATCH((CUADRO!H$4&amp;$E474),'Hoja de Trabajo para listado'!$DE$151:$DG$151,0)),0)+IFERROR(INDEX('Hoja de Trabajo para listado'!$CD$155:$DC$1048576,MATCH($A474,'Hoja de Trabajo para listado'!$CD$155:$CD$1048576,0),MATCH((CUADRO!H$4&amp;$E474),'Hoja de Trabajo para listado'!$CD$151:$DC$151,0)),0)</f>
        <v>0</v>
      </c>
      <c r="I474" s="243">
        <f ca="1">+IFERROR(INDEX('Hoja de Trabajo para listado'!$A$155:$Z$1048576,MATCH($A474,'Hoja de Trabajo para listado'!$A$155:$A$1048576,0),MATCH((CUADRO!I$4&amp;$E474),'Hoja de Trabajo para listado'!$A$151:$Z$151,0)),0)+IFERROR(INDEX('Hoja de Trabajo para listado'!$AB$155:$BA$1048576,MATCH($A474,'Hoja de Trabajo para listado'!$AB$155:$AB$1048576,0),MATCH((CUADRO!I$4&amp;$E474),'Hoja de Trabajo para listado'!$AB$151:$BA$151,0)),0)+IFERROR(INDEX('Hoja de Trabajo para listado'!$BC$155:$CB$1048576,MATCH($A474,'Hoja de Trabajo para listado'!$BC$155:$BC$1048576,0),MATCH((CUADRO!I$4&amp;$E474),'Hoja de Trabajo para listado'!$BC$151:$CB$151,0)),0)+IFERROR(INDEX('Hoja de Trabajo para listado'!$DE$153:$DG$274,MATCH($A474,'Hoja de Trabajo para listado'!$DE$153:$DE$1048576,0),MATCH((CUADRO!I$4&amp;$E474),'Hoja de Trabajo para listado'!$DE$151:$DG$151,0)),0)+IFERROR(INDEX('Hoja de Trabajo para listado'!$CD$155:$DC$1048576,MATCH($A474,'Hoja de Trabajo para listado'!$CD$155:$CD$1048576,0),MATCH((CUADRO!I$4&amp;$E474),'Hoja de Trabajo para listado'!$CD$151:$DC$151,0)),0)</f>
        <v>0</v>
      </c>
      <c r="J474" s="243">
        <f ca="1">+IFERROR(INDEX('Hoja de Trabajo para listado'!$A$155:$Z$1048576,MATCH($A474,'Hoja de Trabajo para listado'!$A$155:$A$1048576,0),MATCH((CUADRO!J$4&amp;$E474),'Hoja de Trabajo para listado'!$A$151:$Z$151,0)),0)+IFERROR(INDEX('Hoja de Trabajo para listado'!$AB$155:$BA$1048576,MATCH($A474,'Hoja de Trabajo para listado'!$AB$155:$AB$1048576,0),MATCH((CUADRO!J$4&amp;$E474),'Hoja de Trabajo para listado'!$AB$151:$BA$151,0)),0)+IFERROR(INDEX('Hoja de Trabajo para listado'!$BC$155:$CB$1048576,MATCH($A474,'Hoja de Trabajo para listado'!$BC$155:$BC$1048576,0),MATCH((CUADRO!J$4&amp;$E474),'Hoja de Trabajo para listado'!$BC$151:$CB$151,0)),0)+IFERROR(INDEX('Hoja de Trabajo para listado'!$DE$153:$DG$274,MATCH($A474,'Hoja de Trabajo para listado'!$DE$153:$DE$1048576,0),MATCH((CUADRO!J$4&amp;$E474),'Hoja de Trabajo para listado'!$DE$151:$DG$151,0)),0)+IFERROR(INDEX('Hoja de Trabajo para listado'!$CD$155:$DC$1048576,MATCH($A474,'Hoja de Trabajo para listado'!$CD$155:$CD$1048576,0),MATCH((CUADRO!J$4&amp;$E474),'Hoja de Trabajo para listado'!$CD$151:$DC$151,0)),0)</f>
        <v>0</v>
      </c>
      <c r="K474" s="243">
        <f ca="1">+IFERROR(INDEX('Hoja de Trabajo para listado'!$A$155:$Z$1048576,MATCH($A474,'Hoja de Trabajo para listado'!$A$155:$A$1048576,0),MATCH((CUADRO!K$4&amp;$E474),'Hoja de Trabajo para listado'!$A$151:$Z$151,0)),0)+IFERROR(INDEX('Hoja de Trabajo para listado'!$AB$155:$BA$1048576,MATCH($A474,'Hoja de Trabajo para listado'!$AB$155:$AB$1048576,0),MATCH((CUADRO!K$4&amp;$E474),'Hoja de Trabajo para listado'!$AB$151:$BA$151,0)),0)+IFERROR(INDEX('Hoja de Trabajo para listado'!$BC$155:$CB$1048576,MATCH($A474,'Hoja de Trabajo para listado'!$BC$155:$BC$1048576,0),MATCH((CUADRO!K$4&amp;$E474),'Hoja de Trabajo para listado'!$BC$151:$CB$151,0)),0)+IFERROR(INDEX('Hoja de Trabajo para listado'!$DE$153:$DG$274,MATCH($A474,'Hoja de Trabajo para listado'!$DE$153:$DE$1048576,0),MATCH((CUADRO!K$4&amp;$E474),'Hoja de Trabajo para listado'!$DE$151:$DG$151,0)),0)+IFERROR(INDEX('Hoja de Trabajo para listado'!$CD$155:$DC$1048576,MATCH($A474,'Hoja de Trabajo para listado'!$CD$155:$CD$1048576,0),MATCH((CUADRO!K$4&amp;$E474),'Hoja de Trabajo para listado'!$CD$151:$DC$151,0)),0)</f>
        <v>0</v>
      </c>
      <c r="L474" s="243">
        <f ca="1">+IFERROR(INDEX('Hoja de Trabajo para listado'!$A$155:$Z$1048576,MATCH($A474,'Hoja de Trabajo para listado'!$A$155:$A$1048576,0),MATCH((CUADRO!L$4&amp;$E474),'Hoja de Trabajo para listado'!$A$151:$Z$151,0)),0)+IFERROR(INDEX('Hoja de Trabajo para listado'!$AB$155:$BA$1048576,MATCH($A474,'Hoja de Trabajo para listado'!$AB$155:$AB$1048576,0),MATCH((CUADRO!L$4&amp;$E474),'Hoja de Trabajo para listado'!$AB$151:$BA$151,0)),0)+IFERROR(INDEX('Hoja de Trabajo para listado'!$BC$155:$CB$1048576,MATCH($A474,'Hoja de Trabajo para listado'!$BC$155:$BC$1048576,0),MATCH((CUADRO!L$4&amp;$E474),'Hoja de Trabajo para listado'!$BC$151:$CB$151,0)),0)+IFERROR(INDEX('Hoja de Trabajo para listado'!$DE$153:$DG$274,MATCH($A474,'Hoja de Trabajo para listado'!$DE$153:$DE$1048576,0),MATCH((CUADRO!L$4&amp;$E474),'Hoja de Trabajo para listado'!$DE$151:$DG$151,0)),0)+IFERROR(INDEX('Hoja de Trabajo para listado'!$CD$155:$DC$1048576,MATCH($A474,'Hoja de Trabajo para listado'!$CD$155:$CD$1048576,0),MATCH((CUADRO!L$4&amp;$E474),'Hoja de Trabajo para listado'!$CD$151:$DC$151,0)),0)</f>
        <v>0</v>
      </c>
      <c r="M474" s="243">
        <f ca="1">+IFERROR(INDEX('Hoja de Trabajo para listado'!$A$155:$Z$1048576,MATCH($A474,'Hoja de Trabajo para listado'!$A$155:$A$1048576,0),MATCH((CUADRO!M$4&amp;$E474),'Hoja de Trabajo para listado'!$A$151:$Z$151,0)),0)+IFERROR(INDEX('Hoja de Trabajo para listado'!$AB$155:$BA$1048576,MATCH($A474,'Hoja de Trabajo para listado'!$AB$155:$AB$1048576,0),MATCH((CUADRO!M$4&amp;$E474),'Hoja de Trabajo para listado'!$AB$151:$BA$151,0)),0)+IFERROR(INDEX('Hoja de Trabajo para listado'!$BC$155:$CB$1048576,MATCH($A474,'Hoja de Trabajo para listado'!$BC$155:$BC$1048576,0),MATCH((CUADRO!M$4&amp;$E474),'Hoja de Trabajo para listado'!$BC$151:$CB$151,0)),0)+IFERROR(INDEX('Hoja de Trabajo para listado'!$DE$153:$DG$274,MATCH($A474,'Hoja de Trabajo para listado'!$DE$153:$DE$1048576,0),MATCH((CUADRO!M$4&amp;$E474),'Hoja de Trabajo para listado'!$DE$151:$DG$151,0)),0)+IFERROR(INDEX('Hoja de Trabajo para listado'!$CD$155:$DC$1048576,MATCH($A474,'Hoja de Trabajo para listado'!$CD$155:$CD$1048576,0),MATCH((CUADRO!M$4&amp;$E474),'Hoja de Trabajo para listado'!$CD$151:$DC$151,0)),0)</f>
        <v>0</v>
      </c>
      <c r="N474" s="243">
        <f ca="1">+IFERROR(INDEX('Hoja de Trabajo para listado'!$A$155:$Z$1048576,MATCH($A474,'Hoja de Trabajo para listado'!$A$155:$A$1048576,0),MATCH((CUADRO!N$4&amp;$E474),'Hoja de Trabajo para listado'!$A$151:$Z$151,0)),0)+IFERROR(INDEX('Hoja de Trabajo para listado'!$AB$155:$BA$1048576,MATCH($A474,'Hoja de Trabajo para listado'!$AB$155:$AB$1048576,0),MATCH((CUADRO!N$4&amp;$E474),'Hoja de Trabajo para listado'!$AB$151:$BA$151,0)),0)+IFERROR(INDEX('Hoja de Trabajo para listado'!$BC$155:$CB$1048576,MATCH($A474,'Hoja de Trabajo para listado'!$BC$155:$BC$1048576,0),MATCH((CUADRO!N$4&amp;$E474),'Hoja de Trabajo para listado'!$BC$151:$CB$151,0)),0)+IFERROR(INDEX('Hoja de Trabajo para listado'!$DE$153:$DG$274,MATCH($A474,'Hoja de Trabajo para listado'!$DE$153:$DE$1048576,0),MATCH((CUADRO!N$4&amp;$E474),'Hoja de Trabajo para listado'!$DE$151:$DG$151,0)),0)+IFERROR(INDEX('Hoja de Trabajo para listado'!$CD$155:$DC$1048576,MATCH($A474,'Hoja de Trabajo para listado'!$CD$155:$CD$1048576,0),MATCH((CUADRO!N$4&amp;$E474),'Hoja de Trabajo para listado'!$CD$151:$DC$151,0)),0)</f>
        <v>0</v>
      </c>
      <c r="O474" s="243">
        <f ca="1">+IFERROR(INDEX('Hoja de Trabajo para listado'!$A$155:$Z$1048576,MATCH($A474,'Hoja de Trabajo para listado'!$A$155:$A$1048576,0),MATCH((CUADRO!O$4&amp;$E474),'Hoja de Trabajo para listado'!$A$151:$Z$151,0)),0)+IFERROR(INDEX('Hoja de Trabajo para listado'!$AB$155:$BA$1048576,MATCH($A474,'Hoja de Trabajo para listado'!$AB$155:$AB$1048576,0),MATCH((CUADRO!O$4&amp;$E474),'Hoja de Trabajo para listado'!$AB$151:$BA$151,0)),0)+IFERROR(INDEX('Hoja de Trabajo para listado'!$BC$155:$CB$1048576,MATCH($A474,'Hoja de Trabajo para listado'!$BC$155:$BC$1048576,0),MATCH((CUADRO!O$4&amp;$E474),'Hoja de Trabajo para listado'!$BC$151:$CB$151,0)),0)+IFERROR(INDEX('Hoja de Trabajo para listado'!$DE$153:$DG$274,MATCH($A474,'Hoja de Trabajo para listado'!$DE$153:$DE$1048576,0),MATCH((CUADRO!O$4&amp;$E474),'Hoja de Trabajo para listado'!$DE$151:$DG$151,0)),0)+IFERROR(INDEX('Hoja de Trabajo para listado'!$CD$155:$DC$1048576,MATCH($A474,'Hoja de Trabajo para listado'!$CD$155:$CD$1048576,0),MATCH((CUADRO!O$4&amp;$E474),'Hoja de Trabajo para listado'!$CD$151:$DC$151,0)),0)</f>
        <v>0</v>
      </c>
      <c r="P474" s="243">
        <f ca="1">+IFERROR(INDEX('Hoja de Trabajo para listado'!$A$155:$Z$1048576,MATCH($A474,'Hoja de Trabajo para listado'!$A$155:$A$1048576,0),MATCH((CUADRO!P$4&amp;$E474),'Hoja de Trabajo para listado'!$A$151:$Z$151,0)),0)+IFERROR(INDEX('Hoja de Trabajo para listado'!$AB$155:$BA$1048576,MATCH($A474,'Hoja de Trabajo para listado'!$AB$155:$AB$1048576,0),MATCH((CUADRO!P$4&amp;$E474),'Hoja de Trabajo para listado'!$AB$151:$BA$151,0)),0)+IFERROR(INDEX('Hoja de Trabajo para listado'!$BC$155:$CB$1048576,MATCH($A474,'Hoja de Trabajo para listado'!$BC$155:$BC$1048576,0),MATCH((CUADRO!P$4&amp;$E474),'Hoja de Trabajo para listado'!$BC$151:$CB$151,0)),0)+IFERROR(INDEX('Hoja de Trabajo para listado'!$DE$153:$DG$274,MATCH($A474,'Hoja de Trabajo para listado'!$DE$153:$DE$1048576,0),MATCH((CUADRO!P$4&amp;$E474),'Hoja de Trabajo para listado'!$DE$151:$DG$151,0)),0)+IFERROR(INDEX('Hoja de Trabajo para listado'!$CD$155:$DC$1048576,MATCH($A474,'Hoja de Trabajo para listado'!$CD$155:$CD$1048576,0),MATCH((CUADRO!P$4&amp;$E474),'Hoja de Trabajo para listado'!$CD$151:$DC$151,0)),0)</f>
        <v>0</v>
      </c>
      <c r="Q474" s="243">
        <f ca="1">+IFERROR(INDEX('Hoja de Trabajo para listado'!$A$155:$Z$1048576,MATCH($A474,'Hoja de Trabajo para listado'!$A$155:$A$1048576,0),MATCH((CUADRO!Q$4&amp;$E474),'Hoja de Trabajo para listado'!$A$151:$Z$151,0)),0)+IFERROR(INDEX('Hoja de Trabajo para listado'!$AB$155:$BA$1048576,MATCH($A474,'Hoja de Trabajo para listado'!$AB$155:$AB$1048576,0),MATCH((CUADRO!Q$4&amp;$E474),'Hoja de Trabajo para listado'!$AB$151:$BA$151,0)),0)+IFERROR(INDEX('Hoja de Trabajo para listado'!$BC$155:$CB$1048576,MATCH($A474,'Hoja de Trabajo para listado'!$BC$155:$BC$1048576,0),MATCH((CUADRO!Q$4&amp;$E474),'Hoja de Trabajo para listado'!$BC$151:$CB$151,0)),0)+IFERROR(INDEX('Hoja de Trabajo para listado'!$DE$153:$DG$274,MATCH($A474,'Hoja de Trabajo para listado'!$DE$153:$DE$1048576,0),MATCH((CUADRO!Q$4&amp;$E474),'Hoja de Trabajo para listado'!$DE$151:$DG$151,0)),0)+IFERROR(INDEX('Hoja de Trabajo para listado'!$CD$155:$DC$1048576,MATCH($A474,'Hoja de Trabajo para listado'!$CD$155:$CD$1048576,0),MATCH((CUADRO!Q$4&amp;$E474),'Hoja de Trabajo para listado'!$CD$151:$DC$151,0)),0)</f>
        <v>0</v>
      </c>
      <c r="R474" s="243">
        <f t="shared" ca="1" si="21"/>
        <v>0</v>
      </c>
      <c r="S474" s="249">
        <f ca="1">+R473+R474</f>
        <v>0</v>
      </c>
      <c r="T474" s="243">
        <f ca="1">+S474</f>
        <v>0</v>
      </c>
      <c r="U474" s="242">
        <f t="shared" si="22"/>
        <v>2</v>
      </c>
      <c r="V474" s="333" t="str">
        <f>+VLOOKUP(A474,bd_lista!$A$3:$E$592,5,FALSE)</f>
        <v>Gobiernos Autonomos Municipales</v>
      </c>
      <c r="W474" s="388"/>
      <c r="X474" s="242">
        <f>+VLOOKUP(A474,[4]Sheet1!$A$13:$D$744,4,FALSE)</f>
        <v>0</v>
      </c>
      <c r="Y474" s="242" t="e">
        <f>+VLOOKUP(X474,bd_lista!$A$3:$C$592,3,FALSE)</f>
        <v>#N/A</v>
      </c>
      <c r="Z474" s="292"/>
      <c r="AA474" s="293"/>
    </row>
    <row r="475" spans="1:27" customFormat="1" ht="15" hidden="1" customHeight="1">
      <c r="A475" s="32">
        <v>1118</v>
      </c>
      <c r="B475" s="392">
        <f>+A475</f>
        <v>1118</v>
      </c>
      <c r="C475" s="247" t="str">
        <f>+VLOOKUP(A475,bd_lista!$A$3:$C$592,3,FALSE)</f>
        <v>Gobierno Autónomo Municipal de Yamparáez</v>
      </c>
      <c r="D475" s="389" t="str">
        <f>+C475</f>
        <v>Gobierno Autónomo Municipal de Yamparáez</v>
      </c>
      <c r="E475" s="242" t="s">
        <v>1304</v>
      </c>
      <c r="F475" s="243">
        <f ca="1">+IFERROR(INDEX('Hoja de Trabajo para listado'!$A$155:$Z$1048576,MATCH($A475,'Hoja de Trabajo para listado'!$A$155:$A$1048576,0),MATCH((CUADRO!F$4&amp;$E475),'Hoja de Trabajo para listado'!$A$151:$Z$151,0)),0)+IFERROR(INDEX('Hoja de Trabajo para listado'!$AB$155:$BA$1048576,MATCH($A475,'Hoja de Trabajo para listado'!$AB$155:$AB$1048576,0),MATCH((CUADRO!F$4&amp;$E475),'Hoja de Trabajo para listado'!$AB$151:$BA$151,0)),0)+IFERROR(INDEX('Hoja de Trabajo para listado'!$BC$155:$CB$1048576,MATCH($A475,'Hoja de Trabajo para listado'!$BC$155:$BC$1048576,0),MATCH((CUADRO!F$4&amp;$E475),'Hoja de Trabajo para listado'!$BC$151:$CB$151,0)),0)+IFERROR(INDEX('Hoja de Trabajo para listado'!$DE$153:$DG$274,MATCH($A475,'Hoja de Trabajo para listado'!$DE$153:$DE$1048576,0),MATCH((CUADRO!F$4&amp;$E475),'Hoja de Trabajo para listado'!$DE$151:$DG$151,0)),0)+IFERROR(INDEX('Hoja de Trabajo para listado'!$CD$155:$DC$1048576,MATCH($A475,'Hoja de Trabajo para listado'!$CD$155:$CD$1048576,0),MATCH((CUADRO!F$4&amp;$E475),'Hoja de Trabajo para listado'!$CD$151:$DC$151,0)),0)</f>
        <v>0</v>
      </c>
      <c r="G475" s="243">
        <f ca="1">+IFERROR(INDEX('Hoja de Trabajo para listado'!$A$155:$Z$1048576,MATCH($A475,'Hoja de Trabajo para listado'!$A$155:$A$1048576,0),MATCH((CUADRO!G$4&amp;$E475),'Hoja de Trabajo para listado'!$A$151:$Z$151,0)),0)+IFERROR(INDEX('Hoja de Trabajo para listado'!$AB$155:$BA$1048576,MATCH($A475,'Hoja de Trabajo para listado'!$AB$155:$AB$1048576,0),MATCH((CUADRO!G$4&amp;$E475),'Hoja de Trabajo para listado'!$AB$151:$BA$151,0)),0)+IFERROR(INDEX('Hoja de Trabajo para listado'!$BC$155:$CB$1048576,MATCH($A475,'Hoja de Trabajo para listado'!$BC$155:$BC$1048576,0),MATCH((CUADRO!G$4&amp;$E475),'Hoja de Trabajo para listado'!$BC$151:$CB$151,0)),0)+IFERROR(INDEX('Hoja de Trabajo para listado'!$DE$153:$DG$274,MATCH($A475,'Hoja de Trabajo para listado'!$DE$153:$DE$1048576,0),MATCH((CUADRO!G$4&amp;$E475),'Hoja de Trabajo para listado'!$DE$151:$DG$151,0)),0)+IFERROR(INDEX('Hoja de Trabajo para listado'!$CD$155:$DC$1048576,MATCH($A475,'Hoja de Trabajo para listado'!$CD$155:$CD$1048576,0),MATCH((CUADRO!G$4&amp;$E475),'Hoja de Trabajo para listado'!$CD$151:$DC$151,0)),0)</f>
        <v>0</v>
      </c>
      <c r="H475" s="243">
        <f ca="1">+IFERROR(INDEX('Hoja de Trabajo para listado'!$A$155:$Z$1048576,MATCH($A475,'Hoja de Trabajo para listado'!$A$155:$A$1048576,0),MATCH((CUADRO!H$4&amp;$E475),'Hoja de Trabajo para listado'!$A$151:$Z$151,0)),0)+IFERROR(INDEX('Hoja de Trabajo para listado'!$AB$155:$BA$1048576,MATCH($A475,'Hoja de Trabajo para listado'!$AB$155:$AB$1048576,0),MATCH((CUADRO!H$4&amp;$E475),'Hoja de Trabajo para listado'!$AB$151:$BA$151,0)),0)+IFERROR(INDEX('Hoja de Trabajo para listado'!$BC$155:$CB$1048576,MATCH($A475,'Hoja de Trabajo para listado'!$BC$155:$BC$1048576,0),MATCH((CUADRO!H$4&amp;$E475),'Hoja de Trabajo para listado'!$BC$151:$CB$151,0)),0)+IFERROR(INDEX('Hoja de Trabajo para listado'!$DE$153:$DG$274,MATCH($A475,'Hoja de Trabajo para listado'!$DE$153:$DE$1048576,0),MATCH((CUADRO!H$4&amp;$E475),'Hoja de Trabajo para listado'!$DE$151:$DG$151,0)),0)+IFERROR(INDEX('Hoja de Trabajo para listado'!$CD$155:$DC$1048576,MATCH($A475,'Hoja de Trabajo para listado'!$CD$155:$CD$1048576,0),MATCH((CUADRO!H$4&amp;$E475),'Hoja de Trabajo para listado'!$CD$151:$DC$151,0)),0)</f>
        <v>0</v>
      </c>
      <c r="I475" s="243">
        <f ca="1">+IFERROR(INDEX('Hoja de Trabajo para listado'!$A$155:$Z$1048576,MATCH($A475,'Hoja de Trabajo para listado'!$A$155:$A$1048576,0),MATCH((CUADRO!I$4&amp;$E475),'Hoja de Trabajo para listado'!$A$151:$Z$151,0)),0)+IFERROR(INDEX('Hoja de Trabajo para listado'!$AB$155:$BA$1048576,MATCH($A475,'Hoja de Trabajo para listado'!$AB$155:$AB$1048576,0),MATCH((CUADRO!I$4&amp;$E475),'Hoja de Trabajo para listado'!$AB$151:$BA$151,0)),0)+IFERROR(INDEX('Hoja de Trabajo para listado'!$BC$155:$CB$1048576,MATCH($A475,'Hoja de Trabajo para listado'!$BC$155:$BC$1048576,0),MATCH((CUADRO!I$4&amp;$E475),'Hoja de Trabajo para listado'!$BC$151:$CB$151,0)),0)+IFERROR(INDEX('Hoja de Trabajo para listado'!$DE$153:$DG$274,MATCH($A475,'Hoja de Trabajo para listado'!$DE$153:$DE$1048576,0),MATCH((CUADRO!I$4&amp;$E475),'Hoja de Trabajo para listado'!$DE$151:$DG$151,0)),0)+IFERROR(INDEX('Hoja de Trabajo para listado'!$CD$155:$DC$1048576,MATCH($A475,'Hoja de Trabajo para listado'!$CD$155:$CD$1048576,0),MATCH((CUADRO!I$4&amp;$E475),'Hoja de Trabajo para listado'!$CD$151:$DC$151,0)),0)</f>
        <v>0</v>
      </c>
      <c r="J475" s="243">
        <f ca="1">+IFERROR(INDEX('Hoja de Trabajo para listado'!$A$155:$Z$1048576,MATCH($A475,'Hoja de Trabajo para listado'!$A$155:$A$1048576,0),MATCH((CUADRO!J$4&amp;$E475),'Hoja de Trabajo para listado'!$A$151:$Z$151,0)),0)+IFERROR(INDEX('Hoja de Trabajo para listado'!$AB$155:$BA$1048576,MATCH($A475,'Hoja de Trabajo para listado'!$AB$155:$AB$1048576,0),MATCH((CUADRO!J$4&amp;$E475),'Hoja de Trabajo para listado'!$AB$151:$BA$151,0)),0)+IFERROR(INDEX('Hoja de Trabajo para listado'!$BC$155:$CB$1048576,MATCH($A475,'Hoja de Trabajo para listado'!$BC$155:$BC$1048576,0),MATCH((CUADRO!J$4&amp;$E475),'Hoja de Trabajo para listado'!$BC$151:$CB$151,0)),0)+IFERROR(INDEX('Hoja de Trabajo para listado'!$DE$153:$DG$274,MATCH($A475,'Hoja de Trabajo para listado'!$DE$153:$DE$1048576,0),MATCH((CUADRO!J$4&amp;$E475),'Hoja de Trabajo para listado'!$DE$151:$DG$151,0)),0)+IFERROR(INDEX('Hoja de Trabajo para listado'!$CD$155:$DC$1048576,MATCH($A475,'Hoja de Trabajo para listado'!$CD$155:$CD$1048576,0),MATCH((CUADRO!J$4&amp;$E475),'Hoja de Trabajo para listado'!$CD$151:$DC$151,0)),0)</f>
        <v>0</v>
      </c>
      <c r="K475" s="243">
        <f ca="1">+IFERROR(INDEX('Hoja de Trabajo para listado'!$A$155:$Z$1048576,MATCH($A475,'Hoja de Trabajo para listado'!$A$155:$A$1048576,0),MATCH((CUADRO!K$4&amp;$E475),'Hoja de Trabajo para listado'!$A$151:$Z$151,0)),0)+IFERROR(INDEX('Hoja de Trabajo para listado'!$AB$155:$BA$1048576,MATCH($A475,'Hoja de Trabajo para listado'!$AB$155:$AB$1048576,0),MATCH((CUADRO!K$4&amp;$E475),'Hoja de Trabajo para listado'!$AB$151:$BA$151,0)),0)+IFERROR(INDEX('Hoja de Trabajo para listado'!$BC$155:$CB$1048576,MATCH($A475,'Hoja de Trabajo para listado'!$BC$155:$BC$1048576,0),MATCH((CUADRO!K$4&amp;$E475),'Hoja de Trabajo para listado'!$BC$151:$CB$151,0)),0)+IFERROR(INDEX('Hoja de Trabajo para listado'!$DE$153:$DG$274,MATCH($A475,'Hoja de Trabajo para listado'!$DE$153:$DE$1048576,0),MATCH((CUADRO!K$4&amp;$E475),'Hoja de Trabajo para listado'!$DE$151:$DG$151,0)),0)+IFERROR(INDEX('Hoja de Trabajo para listado'!$CD$155:$DC$1048576,MATCH($A475,'Hoja de Trabajo para listado'!$CD$155:$CD$1048576,0),MATCH((CUADRO!K$4&amp;$E475),'Hoja de Trabajo para listado'!$CD$151:$DC$151,0)),0)</f>
        <v>0</v>
      </c>
      <c r="L475" s="243">
        <f ca="1">+IFERROR(INDEX('Hoja de Trabajo para listado'!$A$155:$Z$1048576,MATCH($A475,'Hoja de Trabajo para listado'!$A$155:$A$1048576,0),MATCH((CUADRO!L$4&amp;$E475),'Hoja de Trabajo para listado'!$A$151:$Z$151,0)),0)+IFERROR(INDEX('Hoja de Trabajo para listado'!$AB$155:$BA$1048576,MATCH($A475,'Hoja de Trabajo para listado'!$AB$155:$AB$1048576,0),MATCH((CUADRO!L$4&amp;$E475),'Hoja de Trabajo para listado'!$AB$151:$BA$151,0)),0)+IFERROR(INDEX('Hoja de Trabajo para listado'!$BC$155:$CB$1048576,MATCH($A475,'Hoja de Trabajo para listado'!$BC$155:$BC$1048576,0),MATCH((CUADRO!L$4&amp;$E475),'Hoja de Trabajo para listado'!$BC$151:$CB$151,0)),0)+IFERROR(INDEX('Hoja de Trabajo para listado'!$DE$153:$DG$274,MATCH($A475,'Hoja de Trabajo para listado'!$DE$153:$DE$1048576,0),MATCH((CUADRO!L$4&amp;$E475),'Hoja de Trabajo para listado'!$DE$151:$DG$151,0)),0)+IFERROR(INDEX('Hoja de Trabajo para listado'!$CD$155:$DC$1048576,MATCH($A475,'Hoja de Trabajo para listado'!$CD$155:$CD$1048576,0),MATCH((CUADRO!L$4&amp;$E475),'Hoja de Trabajo para listado'!$CD$151:$DC$151,0)),0)</f>
        <v>0</v>
      </c>
      <c r="M475" s="243">
        <f ca="1">+IFERROR(INDEX('Hoja de Trabajo para listado'!$A$155:$Z$1048576,MATCH($A475,'Hoja de Trabajo para listado'!$A$155:$A$1048576,0),MATCH((CUADRO!M$4&amp;$E475),'Hoja de Trabajo para listado'!$A$151:$Z$151,0)),0)+IFERROR(INDEX('Hoja de Trabajo para listado'!$AB$155:$BA$1048576,MATCH($A475,'Hoja de Trabajo para listado'!$AB$155:$AB$1048576,0),MATCH((CUADRO!M$4&amp;$E475),'Hoja de Trabajo para listado'!$AB$151:$BA$151,0)),0)+IFERROR(INDEX('Hoja de Trabajo para listado'!$BC$155:$CB$1048576,MATCH($A475,'Hoja de Trabajo para listado'!$BC$155:$BC$1048576,0),MATCH((CUADRO!M$4&amp;$E475),'Hoja de Trabajo para listado'!$BC$151:$CB$151,0)),0)+IFERROR(INDEX('Hoja de Trabajo para listado'!$DE$153:$DG$274,MATCH($A475,'Hoja de Trabajo para listado'!$DE$153:$DE$1048576,0),MATCH((CUADRO!M$4&amp;$E475),'Hoja de Trabajo para listado'!$DE$151:$DG$151,0)),0)+IFERROR(INDEX('Hoja de Trabajo para listado'!$CD$155:$DC$1048576,MATCH($A475,'Hoja de Trabajo para listado'!$CD$155:$CD$1048576,0),MATCH((CUADRO!M$4&amp;$E475),'Hoja de Trabajo para listado'!$CD$151:$DC$151,0)),0)</f>
        <v>0</v>
      </c>
      <c r="N475" s="243">
        <f ca="1">+IFERROR(INDEX('Hoja de Trabajo para listado'!$A$155:$Z$1048576,MATCH($A475,'Hoja de Trabajo para listado'!$A$155:$A$1048576,0),MATCH((CUADRO!N$4&amp;$E475),'Hoja de Trabajo para listado'!$A$151:$Z$151,0)),0)+IFERROR(INDEX('Hoja de Trabajo para listado'!$AB$155:$BA$1048576,MATCH($A475,'Hoja de Trabajo para listado'!$AB$155:$AB$1048576,0),MATCH((CUADRO!N$4&amp;$E475),'Hoja de Trabajo para listado'!$AB$151:$BA$151,0)),0)+IFERROR(INDEX('Hoja de Trabajo para listado'!$BC$155:$CB$1048576,MATCH($A475,'Hoja de Trabajo para listado'!$BC$155:$BC$1048576,0),MATCH((CUADRO!N$4&amp;$E475),'Hoja de Trabajo para listado'!$BC$151:$CB$151,0)),0)+IFERROR(INDEX('Hoja de Trabajo para listado'!$DE$153:$DG$274,MATCH($A475,'Hoja de Trabajo para listado'!$DE$153:$DE$1048576,0),MATCH((CUADRO!N$4&amp;$E475),'Hoja de Trabajo para listado'!$DE$151:$DG$151,0)),0)+IFERROR(INDEX('Hoja de Trabajo para listado'!$CD$155:$DC$1048576,MATCH($A475,'Hoja de Trabajo para listado'!$CD$155:$CD$1048576,0),MATCH((CUADRO!N$4&amp;$E475),'Hoja de Trabajo para listado'!$CD$151:$DC$151,0)),0)</f>
        <v>0</v>
      </c>
      <c r="O475" s="243">
        <f ca="1">+IFERROR(INDEX('Hoja de Trabajo para listado'!$A$155:$Z$1048576,MATCH($A475,'Hoja de Trabajo para listado'!$A$155:$A$1048576,0),MATCH((CUADRO!O$4&amp;$E475),'Hoja de Trabajo para listado'!$A$151:$Z$151,0)),0)+IFERROR(INDEX('Hoja de Trabajo para listado'!$AB$155:$BA$1048576,MATCH($A475,'Hoja de Trabajo para listado'!$AB$155:$AB$1048576,0),MATCH((CUADRO!O$4&amp;$E475),'Hoja de Trabajo para listado'!$AB$151:$BA$151,0)),0)+IFERROR(INDEX('Hoja de Trabajo para listado'!$BC$155:$CB$1048576,MATCH($A475,'Hoja de Trabajo para listado'!$BC$155:$BC$1048576,0),MATCH((CUADRO!O$4&amp;$E475),'Hoja de Trabajo para listado'!$BC$151:$CB$151,0)),0)+IFERROR(INDEX('Hoja de Trabajo para listado'!$DE$153:$DG$274,MATCH($A475,'Hoja de Trabajo para listado'!$DE$153:$DE$1048576,0),MATCH((CUADRO!O$4&amp;$E475),'Hoja de Trabajo para listado'!$DE$151:$DG$151,0)),0)+IFERROR(INDEX('Hoja de Trabajo para listado'!$CD$155:$DC$1048576,MATCH($A475,'Hoja de Trabajo para listado'!$CD$155:$CD$1048576,0),MATCH((CUADRO!O$4&amp;$E475),'Hoja de Trabajo para listado'!$CD$151:$DC$151,0)),0)</f>
        <v>0</v>
      </c>
      <c r="P475" s="243">
        <f ca="1">+IFERROR(INDEX('Hoja de Trabajo para listado'!$A$155:$Z$1048576,MATCH($A475,'Hoja de Trabajo para listado'!$A$155:$A$1048576,0),MATCH((CUADRO!P$4&amp;$E475),'Hoja de Trabajo para listado'!$A$151:$Z$151,0)),0)+IFERROR(INDEX('Hoja de Trabajo para listado'!$AB$155:$BA$1048576,MATCH($A475,'Hoja de Trabajo para listado'!$AB$155:$AB$1048576,0),MATCH((CUADRO!P$4&amp;$E475),'Hoja de Trabajo para listado'!$AB$151:$BA$151,0)),0)+IFERROR(INDEX('Hoja de Trabajo para listado'!$BC$155:$CB$1048576,MATCH($A475,'Hoja de Trabajo para listado'!$BC$155:$BC$1048576,0),MATCH((CUADRO!P$4&amp;$E475),'Hoja de Trabajo para listado'!$BC$151:$CB$151,0)),0)+IFERROR(INDEX('Hoja de Trabajo para listado'!$DE$153:$DG$274,MATCH($A475,'Hoja de Trabajo para listado'!$DE$153:$DE$1048576,0),MATCH((CUADRO!P$4&amp;$E475),'Hoja de Trabajo para listado'!$DE$151:$DG$151,0)),0)+IFERROR(INDEX('Hoja de Trabajo para listado'!$CD$155:$DC$1048576,MATCH($A475,'Hoja de Trabajo para listado'!$CD$155:$CD$1048576,0),MATCH((CUADRO!P$4&amp;$E475),'Hoja de Trabajo para listado'!$CD$151:$DC$151,0)),0)</f>
        <v>0</v>
      </c>
      <c r="Q475" s="243">
        <f ca="1">+IFERROR(INDEX('Hoja de Trabajo para listado'!$A$155:$Z$1048576,MATCH($A475,'Hoja de Trabajo para listado'!$A$155:$A$1048576,0),MATCH((CUADRO!Q$4&amp;$E475),'Hoja de Trabajo para listado'!$A$151:$Z$151,0)),0)+IFERROR(INDEX('Hoja de Trabajo para listado'!$AB$155:$BA$1048576,MATCH($A475,'Hoja de Trabajo para listado'!$AB$155:$AB$1048576,0),MATCH((CUADRO!Q$4&amp;$E475),'Hoja de Trabajo para listado'!$AB$151:$BA$151,0)),0)+IFERROR(INDEX('Hoja de Trabajo para listado'!$BC$155:$CB$1048576,MATCH($A475,'Hoja de Trabajo para listado'!$BC$155:$BC$1048576,0),MATCH((CUADRO!Q$4&amp;$E475),'Hoja de Trabajo para listado'!$BC$151:$CB$151,0)),0)+IFERROR(INDEX('Hoja de Trabajo para listado'!$DE$153:$DG$274,MATCH($A475,'Hoja de Trabajo para listado'!$DE$153:$DE$1048576,0),MATCH((CUADRO!Q$4&amp;$E475),'Hoja de Trabajo para listado'!$DE$151:$DG$151,0)),0)+IFERROR(INDEX('Hoja de Trabajo para listado'!$CD$155:$DC$1048576,MATCH($A475,'Hoja de Trabajo para listado'!$CD$155:$CD$1048576,0),MATCH((CUADRO!Q$4&amp;$E475),'Hoja de Trabajo para listado'!$CD$151:$DC$151,0)),0)</f>
        <v>0</v>
      </c>
      <c r="R475" s="243">
        <f t="shared" ca="1" si="21"/>
        <v>0</v>
      </c>
      <c r="S475" s="249"/>
      <c r="T475" s="243">
        <f ca="1">+T476</f>
        <v>0</v>
      </c>
      <c r="U475" s="242">
        <f t="shared" si="22"/>
        <v>1</v>
      </c>
      <c r="V475" s="333" t="str">
        <f>+VLOOKUP(A475,bd_lista!$A$3:$E$592,5,FALSE)</f>
        <v>Gobiernos Autonomos Municipales</v>
      </c>
      <c r="W475" s="387" t="str">
        <f>+V475</f>
        <v>Gobiernos Autonomos Municipales</v>
      </c>
      <c r="X475" s="242">
        <f>+VLOOKUP(A475,[4]Sheet1!$A$13:$D$744,4,FALSE)</f>
        <v>0</v>
      </c>
      <c r="Y475" s="242" t="e">
        <f>+VLOOKUP(X475,bd_lista!$A$3:$C$592,3,FALSE)</f>
        <v>#N/A</v>
      </c>
      <c r="Z475" s="294">
        <f>+X475</f>
        <v>0</v>
      </c>
      <c r="AA475" s="295" t="e">
        <f>+Y475</f>
        <v>#N/A</v>
      </c>
    </row>
    <row r="476" spans="1:27" customFormat="1" ht="15" hidden="1" customHeight="1">
      <c r="A476" s="32">
        <v>1118</v>
      </c>
      <c r="B476" s="393"/>
      <c r="C476" s="247" t="str">
        <f>+VLOOKUP(A476,bd_lista!$A$3:$C$592,3,FALSE)</f>
        <v>Gobierno Autónomo Municipal de Yamparáez</v>
      </c>
      <c r="D476" s="390"/>
      <c r="E476" s="244" t="s">
        <v>1305</v>
      </c>
      <c r="F476" s="243">
        <f ca="1">+IFERROR(INDEX('Hoja de Trabajo para listado'!$A$155:$Z$1048576,MATCH($A476,'Hoja de Trabajo para listado'!$A$155:$A$1048576,0),MATCH((CUADRO!F$4&amp;$E476),'Hoja de Trabajo para listado'!$A$151:$Z$151,0)),0)+IFERROR(INDEX('Hoja de Trabajo para listado'!$AB$155:$BA$1048576,MATCH($A476,'Hoja de Trabajo para listado'!$AB$155:$AB$1048576,0),MATCH((CUADRO!F$4&amp;$E476),'Hoja de Trabajo para listado'!$AB$151:$BA$151,0)),0)+IFERROR(INDEX('Hoja de Trabajo para listado'!$BC$155:$CB$1048576,MATCH($A476,'Hoja de Trabajo para listado'!$BC$155:$BC$1048576,0),MATCH((CUADRO!F$4&amp;$E476),'Hoja de Trabajo para listado'!$BC$151:$CB$151,0)),0)+IFERROR(INDEX('Hoja de Trabajo para listado'!$DE$153:$DG$274,MATCH($A476,'Hoja de Trabajo para listado'!$DE$153:$DE$1048576,0),MATCH((CUADRO!F$4&amp;$E476),'Hoja de Trabajo para listado'!$DE$151:$DG$151,0)),0)+IFERROR(INDEX('Hoja de Trabajo para listado'!$CD$155:$DC$1048576,MATCH($A476,'Hoja de Trabajo para listado'!$CD$155:$CD$1048576,0),MATCH((CUADRO!F$4&amp;$E476),'Hoja de Trabajo para listado'!$CD$151:$DC$151,0)),0)</f>
        <v>0</v>
      </c>
      <c r="G476" s="243">
        <f ca="1">+IFERROR(INDEX('Hoja de Trabajo para listado'!$A$155:$Z$1048576,MATCH($A476,'Hoja de Trabajo para listado'!$A$155:$A$1048576,0),MATCH((CUADRO!G$4&amp;$E476),'Hoja de Trabajo para listado'!$A$151:$Z$151,0)),0)+IFERROR(INDEX('Hoja de Trabajo para listado'!$AB$155:$BA$1048576,MATCH($A476,'Hoja de Trabajo para listado'!$AB$155:$AB$1048576,0),MATCH((CUADRO!G$4&amp;$E476),'Hoja de Trabajo para listado'!$AB$151:$BA$151,0)),0)+IFERROR(INDEX('Hoja de Trabajo para listado'!$BC$155:$CB$1048576,MATCH($A476,'Hoja de Trabajo para listado'!$BC$155:$BC$1048576,0),MATCH((CUADRO!G$4&amp;$E476),'Hoja de Trabajo para listado'!$BC$151:$CB$151,0)),0)+IFERROR(INDEX('Hoja de Trabajo para listado'!$DE$153:$DG$274,MATCH($A476,'Hoja de Trabajo para listado'!$DE$153:$DE$1048576,0),MATCH((CUADRO!G$4&amp;$E476),'Hoja de Trabajo para listado'!$DE$151:$DG$151,0)),0)+IFERROR(INDEX('Hoja de Trabajo para listado'!$CD$155:$DC$1048576,MATCH($A476,'Hoja de Trabajo para listado'!$CD$155:$CD$1048576,0),MATCH((CUADRO!G$4&amp;$E476),'Hoja de Trabajo para listado'!$CD$151:$DC$151,0)),0)</f>
        <v>0</v>
      </c>
      <c r="H476" s="243">
        <f ca="1">+IFERROR(INDEX('Hoja de Trabajo para listado'!$A$155:$Z$1048576,MATCH($A476,'Hoja de Trabajo para listado'!$A$155:$A$1048576,0),MATCH((CUADRO!H$4&amp;$E476),'Hoja de Trabajo para listado'!$A$151:$Z$151,0)),0)+IFERROR(INDEX('Hoja de Trabajo para listado'!$AB$155:$BA$1048576,MATCH($A476,'Hoja de Trabajo para listado'!$AB$155:$AB$1048576,0),MATCH((CUADRO!H$4&amp;$E476),'Hoja de Trabajo para listado'!$AB$151:$BA$151,0)),0)+IFERROR(INDEX('Hoja de Trabajo para listado'!$BC$155:$CB$1048576,MATCH($A476,'Hoja de Trabajo para listado'!$BC$155:$BC$1048576,0),MATCH((CUADRO!H$4&amp;$E476),'Hoja de Trabajo para listado'!$BC$151:$CB$151,0)),0)+IFERROR(INDEX('Hoja de Trabajo para listado'!$DE$153:$DG$274,MATCH($A476,'Hoja de Trabajo para listado'!$DE$153:$DE$1048576,0),MATCH((CUADRO!H$4&amp;$E476),'Hoja de Trabajo para listado'!$DE$151:$DG$151,0)),0)+IFERROR(INDEX('Hoja de Trabajo para listado'!$CD$155:$DC$1048576,MATCH($A476,'Hoja de Trabajo para listado'!$CD$155:$CD$1048576,0),MATCH((CUADRO!H$4&amp;$E476),'Hoja de Trabajo para listado'!$CD$151:$DC$151,0)),0)</f>
        <v>0</v>
      </c>
      <c r="I476" s="243">
        <f ca="1">+IFERROR(INDEX('Hoja de Trabajo para listado'!$A$155:$Z$1048576,MATCH($A476,'Hoja de Trabajo para listado'!$A$155:$A$1048576,0),MATCH((CUADRO!I$4&amp;$E476),'Hoja de Trabajo para listado'!$A$151:$Z$151,0)),0)+IFERROR(INDEX('Hoja de Trabajo para listado'!$AB$155:$BA$1048576,MATCH($A476,'Hoja de Trabajo para listado'!$AB$155:$AB$1048576,0),MATCH((CUADRO!I$4&amp;$E476),'Hoja de Trabajo para listado'!$AB$151:$BA$151,0)),0)+IFERROR(INDEX('Hoja de Trabajo para listado'!$BC$155:$CB$1048576,MATCH($A476,'Hoja de Trabajo para listado'!$BC$155:$BC$1048576,0),MATCH((CUADRO!I$4&amp;$E476),'Hoja de Trabajo para listado'!$BC$151:$CB$151,0)),0)+IFERROR(INDEX('Hoja de Trabajo para listado'!$DE$153:$DG$274,MATCH($A476,'Hoja de Trabajo para listado'!$DE$153:$DE$1048576,0),MATCH((CUADRO!I$4&amp;$E476),'Hoja de Trabajo para listado'!$DE$151:$DG$151,0)),0)+IFERROR(INDEX('Hoja de Trabajo para listado'!$CD$155:$DC$1048576,MATCH($A476,'Hoja de Trabajo para listado'!$CD$155:$CD$1048576,0),MATCH((CUADRO!I$4&amp;$E476),'Hoja de Trabajo para listado'!$CD$151:$DC$151,0)),0)</f>
        <v>0</v>
      </c>
      <c r="J476" s="243">
        <f ca="1">+IFERROR(INDEX('Hoja de Trabajo para listado'!$A$155:$Z$1048576,MATCH($A476,'Hoja de Trabajo para listado'!$A$155:$A$1048576,0),MATCH((CUADRO!J$4&amp;$E476),'Hoja de Trabajo para listado'!$A$151:$Z$151,0)),0)+IFERROR(INDEX('Hoja de Trabajo para listado'!$AB$155:$BA$1048576,MATCH($A476,'Hoja de Trabajo para listado'!$AB$155:$AB$1048576,0),MATCH((CUADRO!J$4&amp;$E476),'Hoja de Trabajo para listado'!$AB$151:$BA$151,0)),0)+IFERROR(INDEX('Hoja de Trabajo para listado'!$BC$155:$CB$1048576,MATCH($A476,'Hoja de Trabajo para listado'!$BC$155:$BC$1048576,0),MATCH((CUADRO!J$4&amp;$E476),'Hoja de Trabajo para listado'!$BC$151:$CB$151,0)),0)+IFERROR(INDEX('Hoja de Trabajo para listado'!$DE$153:$DG$274,MATCH($A476,'Hoja de Trabajo para listado'!$DE$153:$DE$1048576,0),MATCH((CUADRO!J$4&amp;$E476),'Hoja de Trabajo para listado'!$DE$151:$DG$151,0)),0)+IFERROR(INDEX('Hoja de Trabajo para listado'!$CD$155:$DC$1048576,MATCH($A476,'Hoja de Trabajo para listado'!$CD$155:$CD$1048576,0),MATCH((CUADRO!J$4&amp;$E476),'Hoja de Trabajo para listado'!$CD$151:$DC$151,0)),0)</f>
        <v>0</v>
      </c>
      <c r="K476" s="243">
        <f ca="1">+IFERROR(INDEX('Hoja de Trabajo para listado'!$A$155:$Z$1048576,MATCH($A476,'Hoja de Trabajo para listado'!$A$155:$A$1048576,0),MATCH((CUADRO!K$4&amp;$E476),'Hoja de Trabajo para listado'!$A$151:$Z$151,0)),0)+IFERROR(INDEX('Hoja de Trabajo para listado'!$AB$155:$BA$1048576,MATCH($A476,'Hoja de Trabajo para listado'!$AB$155:$AB$1048576,0),MATCH((CUADRO!K$4&amp;$E476),'Hoja de Trabajo para listado'!$AB$151:$BA$151,0)),0)+IFERROR(INDEX('Hoja de Trabajo para listado'!$BC$155:$CB$1048576,MATCH($A476,'Hoja de Trabajo para listado'!$BC$155:$BC$1048576,0),MATCH((CUADRO!K$4&amp;$E476),'Hoja de Trabajo para listado'!$BC$151:$CB$151,0)),0)+IFERROR(INDEX('Hoja de Trabajo para listado'!$DE$153:$DG$274,MATCH($A476,'Hoja de Trabajo para listado'!$DE$153:$DE$1048576,0),MATCH((CUADRO!K$4&amp;$E476),'Hoja de Trabajo para listado'!$DE$151:$DG$151,0)),0)+IFERROR(INDEX('Hoja de Trabajo para listado'!$CD$155:$DC$1048576,MATCH($A476,'Hoja de Trabajo para listado'!$CD$155:$CD$1048576,0),MATCH((CUADRO!K$4&amp;$E476),'Hoja de Trabajo para listado'!$CD$151:$DC$151,0)),0)</f>
        <v>0</v>
      </c>
      <c r="L476" s="243">
        <f ca="1">+IFERROR(INDEX('Hoja de Trabajo para listado'!$A$155:$Z$1048576,MATCH($A476,'Hoja de Trabajo para listado'!$A$155:$A$1048576,0),MATCH((CUADRO!L$4&amp;$E476),'Hoja de Trabajo para listado'!$A$151:$Z$151,0)),0)+IFERROR(INDEX('Hoja de Trabajo para listado'!$AB$155:$BA$1048576,MATCH($A476,'Hoja de Trabajo para listado'!$AB$155:$AB$1048576,0),MATCH((CUADRO!L$4&amp;$E476),'Hoja de Trabajo para listado'!$AB$151:$BA$151,0)),0)+IFERROR(INDEX('Hoja de Trabajo para listado'!$BC$155:$CB$1048576,MATCH($A476,'Hoja de Trabajo para listado'!$BC$155:$BC$1048576,0),MATCH((CUADRO!L$4&amp;$E476),'Hoja de Trabajo para listado'!$BC$151:$CB$151,0)),0)+IFERROR(INDEX('Hoja de Trabajo para listado'!$DE$153:$DG$274,MATCH($A476,'Hoja de Trabajo para listado'!$DE$153:$DE$1048576,0),MATCH((CUADRO!L$4&amp;$E476),'Hoja de Trabajo para listado'!$DE$151:$DG$151,0)),0)+IFERROR(INDEX('Hoja de Trabajo para listado'!$CD$155:$DC$1048576,MATCH($A476,'Hoja de Trabajo para listado'!$CD$155:$CD$1048576,0),MATCH((CUADRO!L$4&amp;$E476),'Hoja de Trabajo para listado'!$CD$151:$DC$151,0)),0)</f>
        <v>0</v>
      </c>
      <c r="M476" s="243">
        <f ca="1">+IFERROR(INDEX('Hoja de Trabajo para listado'!$A$155:$Z$1048576,MATCH($A476,'Hoja de Trabajo para listado'!$A$155:$A$1048576,0),MATCH((CUADRO!M$4&amp;$E476),'Hoja de Trabajo para listado'!$A$151:$Z$151,0)),0)+IFERROR(INDEX('Hoja de Trabajo para listado'!$AB$155:$BA$1048576,MATCH($A476,'Hoja de Trabajo para listado'!$AB$155:$AB$1048576,0),MATCH((CUADRO!M$4&amp;$E476),'Hoja de Trabajo para listado'!$AB$151:$BA$151,0)),0)+IFERROR(INDEX('Hoja de Trabajo para listado'!$BC$155:$CB$1048576,MATCH($A476,'Hoja de Trabajo para listado'!$BC$155:$BC$1048576,0),MATCH((CUADRO!M$4&amp;$E476),'Hoja de Trabajo para listado'!$BC$151:$CB$151,0)),0)+IFERROR(INDEX('Hoja de Trabajo para listado'!$DE$153:$DG$274,MATCH($A476,'Hoja de Trabajo para listado'!$DE$153:$DE$1048576,0),MATCH((CUADRO!M$4&amp;$E476),'Hoja de Trabajo para listado'!$DE$151:$DG$151,0)),0)+IFERROR(INDEX('Hoja de Trabajo para listado'!$CD$155:$DC$1048576,MATCH($A476,'Hoja de Trabajo para listado'!$CD$155:$CD$1048576,0),MATCH((CUADRO!M$4&amp;$E476),'Hoja de Trabajo para listado'!$CD$151:$DC$151,0)),0)</f>
        <v>0</v>
      </c>
      <c r="N476" s="243">
        <f ca="1">+IFERROR(INDEX('Hoja de Trabajo para listado'!$A$155:$Z$1048576,MATCH($A476,'Hoja de Trabajo para listado'!$A$155:$A$1048576,0),MATCH((CUADRO!N$4&amp;$E476),'Hoja de Trabajo para listado'!$A$151:$Z$151,0)),0)+IFERROR(INDEX('Hoja de Trabajo para listado'!$AB$155:$BA$1048576,MATCH($A476,'Hoja de Trabajo para listado'!$AB$155:$AB$1048576,0),MATCH((CUADRO!N$4&amp;$E476),'Hoja de Trabajo para listado'!$AB$151:$BA$151,0)),0)+IFERROR(INDEX('Hoja de Trabajo para listado'!$BC$155:$CB$1048576,MATCH($A476,'Hoja de Trabajo para listado'!$BC$155:$BC$1048576,0),MATCH((CUADRO!N$4&amp;$E476),'Hoja de Trabajo para listado'!$BC$151:$CB$151,0)),0)+IFERROR(INDEX('Hoja de Trabajo para listado'!$DE$153:$DG$274,MATCH($A476,'Hoja de Trabajo para listado'!$DE$153:$DE$1048576,0),MATCH((CUADRO!N$4&amp;$E476),'Hoja de Trabajo para listado'!$DE$151:$DG$151,0)),0)+IFERROR(INDEX('Hoja de Trabajo para listado'!$CD$155:$DC$1048576,MATCH($A476,'Hoja de Trabajo para listado'!$CD$155:$CD$1048576,0),MATCH((CUADRO!N$4&amp;$E476),'Hoja de Trabajo para listado'!$CD$151:$DC$151,0)),0)</f>
        <v>0</v>
      </c>
      <c r="O476" s="243">
        <f ca="1">+IFERROR(INDEX('Hoja de Trabajo para listado'!$A$155:$Z$1048576,MATCH($A476,'Hoja de Trabajo para listado'!$A$155:$A$1048576,0),MATCH((CUADRO!O$4&amp;$E476),'Hoja de Trabajo para listado'!$A$151:$Z$151,0)),0)+IFERROR(INDEX('Hoja de Trabajo para listado'!$AB$155:$BA$1048576,MATCH($A476,'Hoja de Trabajo para listado'!$AB$155:$AB$1048576,0),MATCH((CUADRO!O$4&amp;$E476),'Hoja de Trabajo para listado'!$AB$151:$BA$151,0)),0)+IFERROR(INDEX('Hoja de Trabajo para listado'!$BC$155:$CB$1048576,MATCH($A476,'Hoja de Trabajo para listado'!$BC$155:$BC$1048576,0),MATCH((CUADRO!O$4&amp;$E476),'Hoja de Trabajo para listado'!$BC$151:$CB$151,0)),0)+IFERROR(INDEX('Hoja de Trabajo para listado'!$DE$153:$DG$274,MATCH($A476,'Hoja de Trabajo para listado'!$DE$153:$DE$1048576,0),MATCH((CUADRO!O$4&amp;$E476),'Hoja de Trabajo para listado'!$DE$151:$DG$151,0)),0)+IFERROR(INDEX('Hoja de Trabajo para listado'!$CD$155:$DC$1048576,MATCH($A476,'Hoja de Trabajo para listado'!$CD$155:$CD$1048576,0),MATCH((CUADRO!O$4&amp;$E476),'Hoja de Trabajo para listado'!$CD$151:$DC$151,0)),0)</f>
        <v>0</v>
      </c>
      <c r="P476" s="243">
        <f ca="1">+IFERROR(INDEX('Hoja de Trabajo para listado'!$A$155:$Z$1048576,MATCH($A476,'Hoja de Trabajo para listado'!$A$155:$A$1048576,0),MATCH((CUADRO!P$4&amp;$E476),'Hoja de Trabajo para listado'!$A$151:$Z$151,0)),0)+IFERROR(INDEX('Hoja de Trabajo para listado'!$AB$155:$BA$1048576,MATCH($A476,'Hoja de Trabajo para listado'!$AB$155:$AB$1048576,0),MATCH((CUADRO!P$4&amp;$E476),'Hoja de Trabajo para listado'!$AB$151:$BA$151,0)),0)+IFERROR(INDEX('Hoja de Trabajo para listado'!$BC$155:$CB$1048576,MATCH($A476,'Hoja de Trabajo para listado'!$BC$155:$BC$1048576,0),MATCH((CUADRO!P$4&amp;$E476),'Hoja de Trabajo para listado'!$BC$151:$CB$151,0)),0)+IFERROR(INDEX('Hoja de Trabajo para listado'!$DE$153:$DG$274,MATCH($A476,'Hoja de Trabajo para listado'!$DE$153:$DE$1048576,0),MATCH((CUADRO!P$4&amp;$E476),'Hoja de Trabajo para listado'!$DE$151:$DG$151,0)),0)+IFERROR(INDEX('Hoja de Trabajo para listado'!$CD$155:$DC$1048576,MATCH($A476,'Hoja de Trabajo para listado'!$CD$155:$CD$1048576,0),MATCH((CUADRO!P$4&amp;$E476),'Hoja de Trabajo para listado'!$CD$151:$DC$151,0)),0)</f>
        <v>0</v>
      </c>
      <c r="Q476" s="243">
        <f ca="1">+IFERROR(INDEX('Hoja de Trabajo para listado'!$A$155:$Z$1048576,MATCH($A476,'Hoja de Trabajo para listado'!$A$155:$A$1048576,0),MATCH((CUADRO!Q$4&amp;$E476),'Hoja de Trabajo para listado'!$A$151:$Z$151,0)),0)+IFERROR(INDEX('Hoja de Trabajo para listado'!$AB$155:$BA$1048576,MATCH($A476,'Hoja de Trabajo para listado'!$AB$155:$AB$1048576,0),MATCH((CUADRO!Q$4&amp;$E476),'Hoja de Trabajo para listado'!$AB$151:$BA$151,0)),0)+IFERROR(INDEX('Hoja de Trabajo para listado'!$BC$155:$CB$1048576,MATCH($A476,'Hoja de Trabajo para listado'!$BC$155:$BC$1048576,0),MATCH((CUADRO!Q$4&amp;$E476),'Hoja de Trabajo para listado'!$BC$151:$CB$151,0)),0)+IFERROR(INDEX('Hoja de Trabajo para listado'!$DE$153:$DG$274,MATCH($A476,'Hoja de Trabajo para listado'!$DE$153:$DE$1048576,0),MATCH((CUADRO!Q$4&amp;$E476),'Hoja de Trabajo para listado'!$DE$151:$DG$151,0)),0)+IFERROR(INDEX('Hoja de Trabajo para listado'!$CD$155:$DC$1048576,MATCH($A476,'Hoja de Trabajo para listado'!$CD$155:$CD$1048576,0),MATCH((CUADRO!Q$4&amp;$E476),'Hoja de Trabajo para listado'!$CD$151:$DC$151,0)),0)</f>
        <v>0</v>
      </c>
      <c r="R476" s="243">
        <f t="shared" ca="1" si="21"/>
        <v>0</v>
      </c>
      <c r="S476" s="249">
        <f ca="1">+R475+R476</f>
        <v>0</v>
      </c>
      <c r="T476" s="243">
        <f ca="1">+S476</f>
        <v>0</v>
      </c>
      <c r="U476" s="242">
        <f t="shared" si="22"/>
        <v>2</v>
      </c>
      <c r="V476" s="333" t="str">
        <f>+VLOOKUP(A476,bd_lista!$A$3:$E$592,5,FALSE)</f>
        <v>Gobiernos Autonomos Municipales</v>
      </c>
      <c r="W476" s="388"/>
      <c r="X476" s="242">
        <f>+VLOOKUP(A476,[4]Sheet1!$A$13:$D$744,4,FALSE)</f>
        <v>0</v>
      </c>
      <c r="Y476" s="242" t="e">
        <f>+VLOOKUP(X476,bd_lista!$A$3:$C$592,3,FALSE)</f>
        <v>#N/A</v>
      </c>
      <c r="Z476" s="292"/>
      <c r="AA476" s="293"/>
    </row>
    <row r="477" spans="1:27" customFormat="1" ht="27" hidden="1" customHeight="1">
      <c r="A477" s="32">
        <v>1119</v>
      </c>
      <c r="B477" s="392">
        <f>+A477</f>
        <v>1119</v>
      </c>
      <c r="C477" s="247" t="str">
        <f>+VLOOKUP(A477,bd_lista!$A$3:$C$592,3,FALSE)</f>
        <v>Gobierno Autónomo Municipal de Camargo</v>
      </c>
      <c r="D477" s="389" t="str">
        <f>+C477</f>
        <v>Gobierno Autónomo Municipal de Camargo</v>
      </c>
      <c r="E477" s="242" t="s">
        <v>1304</v>
      </c>
      <c r="F477" s="243">
        <f ca="1">+IFERROR(INDEX('Hoja de Trabajo para listado'!$A$155:$Z$1048576,MATCH($A477,'Hoja de Trabajo para listado'!$A$155:$A$1048576,0),MATCH((CUADRO!F$4&amp;$E477),'Hoja de Trabajo para listado'!$A$151:$Z$151,0)),0)+IFERROR(INDEX('Hoja de Trabajo para listado'!$AB$155:$BA$1048576,MATCH($A477,'Hoja de Trabajo para listado'!$AB$155:$AB$1048576,0),MATCH((CUADRO!F$4&amp;$E477),'Hoja de Trabajo para listado'!$AB$151:$BA$151,0)),0)+IFERROR(INDEX('Hoja de Trabajo para listado'!$BC$155:$CB$1048576,MATCH($A477,'Hoja de Trabajo para listado'!$BC$155:$BC$1048576,0),MATCH((CUADRO!F$4&amp;$E477),'Hoja de Trabajo para listado'!$BC$151:$CB$151,0)),0)+IFERROR(INDEX('Hoja de Trabajo para listado'!$DE$153:$DG$274,MATCH($A477,'Hoja de Trabajo para listado'!$DE$153:$DE$1048576,0),MATCH((CUADRO!F$4&amp;$E477),'Hoja de Trabajo para listado'!$DE$151:$DG$151,0)),0)+IFERROR(INDEX('Hoja de Trabajo para listado'!$CD$155:$DC$1048576,MATCH($A477,'Hoja de Trabajo para listado'!$CD$155:$CD$1048576,0),MATCH((CUADRO!F$4&amp;$E477),'Hoja de Trabajo para listado'!$CD$151:$DC$151,0)),0)</f>
        <v>0</v>
      </c>
      <c r="G477" s="243">
        <f ca="1">+IFERROR(INDEX('Hoja de Trabajo para listado'!$A$155:$Z$1048576,MATCH($A477,'Hoja de Trabajo para listado'!$A$155:$A$1048576,0),MATCH((CUADRO!G$4&amp;$E477),'Hoja de Trabajo para listado'!$A$151:$Z$151,0)),0)+IFERROR(INDEX('Hoja de Trabajo para listado'!$AB$155:$BA$1048576,MATCH($A477,'Hoja de Trabajo para listado'!$AB$155:$AB$1048576,0),MATCH((CUADRO!G$4&amp;$E477),'Hoja de Trabajo para listado'!$AB$151:$BA$151,0)),0)+IFERROR(INDEX('Hoja de Trabajo para listado'!$BC$155:$CB$1048576,MATCH($A477,'Hoja de Trabajo para listado'!$BC$155:$BC$1048576,0),MATCH((CUADRO!G$4&amp;$E477),'Hoja de Trabajo para listado'!$BC$151:$CB$151,0)),0)+IFERROR(INDEX('Hoja de Trabajo para listado'!$DE$153:$DG$274,MATCH($A477,'Hoja de Trabajo para listado'!$DE$153:$DE$1048576,0),MATCH((CUADRO!G$4&amp;$E477),'Hoja de Trabajo para listado'!$DE$151:$DG$151,0)),0)+IFERROR(INDEX('Hoja de Trabajo para listado'!$CD$155:$DC$1048576,MATCH($A477,'Hoja de Trabajo para listado'!$CD$155:$CD$1048576,0),MATCH((CUADRO!G$4&amp;$E477),'Hoja de Trabajo para listado'!$CD$151:$DC$151,0)),0)</f>
        <v>0</v>
      </c>
      <c r="H477" s="243">
        <f ca="1">+IFERROR(INDEX('Hoja de Trabajo para listado'!$A$155:$Z$1048576,MATCH($A477,'Hoja de Trabajo para listado'!$A$155:$A$1048576,0),MATCH((CUADRO!H$4&amp;$E477),'Hoja de Trabajo para listado'!$A$151:$Z$151,0)),0)+IFERROR(INDEX('Hoja de Trabajo para listado'!$AB$155:$BA$1048576,MATCH($A477,'Hoja de Trabajo para listado'!$AB$155:$AB$1048576,0),MATCH((CUADRO!H$4&amp;$E477),'Hoja de Trabajo para listado'!$AB$151:$BA$151,0)),0)+IFERROR(INDEX('Hoja de Trabajo para listado'!$BC$155:$CB$1048576,MATCH($A477,'Hoja de Trabajo para listado'!$BC$155:$BC$1048576,0),MATCH((CUADRO!H$4&amp;$E477),'Hoja de Trabajo para listado'!$BC$151:$CB$151,0)),0)+IFERROR(INDEX('Hoja de Trabajo para listado'!$DE$153:$DG$274,MATCH($A477,'Hoja de Trabajo para listado'!$DE$153:$DE$1048576,0),MATCH((CUADRO!H$4&amp;$E477),'Hoja de Trabajo para listado'!$DE$151:$DG$151,0)),0)+IFERROR(INDEX('Hoja de Trabajo para listado'!$CD$155:$DC$1048576,MATCH($A477,'Hoja de Trabajo para listado'!$CD$155:$CD$1048576,0),MATCH((CUADRO!H$4&amp;$E477),'Hoja de Trabajo para listado'!$CD$151:$DC$151,0)),0)</f>
        <v>0</v>
      </c>
      <c r="I477" s="243">
        <f ca="1">+IFERROR(INDEX('Hoja de Trabajo para listado'!$A$155:$Z$1048576,MATCH($A477,'Hoja de Trabajo para listado'!$A$155:$A$1048576,0),MATCH((CUADRO!I$4&amp;$E477),'Hoja de Trabajo para listado'!$A$151:$Z$151,0)),0)+IFERROR(INDEX('Hoja de Trabajo para listado'!$AB$155:$BA$1048576,MATCH($A477,'Hoja de Trabajo para listado'!$AB$155:$AB$1048576,0),MATCH((CUADRO!I$4&amp;$E477),'Hoja de Trabajo para listado'!$AB$151:$BA$151,0)),0)+IFERROR(INDEX('Hoja de Trabajo para listado'!$BC$155:$CB$1048576,MATCH($A477,'Hoja de Trabajo para listado'!$BC$155:$BC$1048576,0),MATCH((CUADRO!I$4&amp;$E477),'Hoja de Trabajo para listado'!$BC$151:$CB$151,0)),0)+IFERROR(INDEX('Hoja de Trabajo para listado'!$DE$153:$DG$274,MATCH($A477,'Hoja de Trabajo para listado'!$DE$153:$DE$1048576,0),MATCH((CUADRO!I$4&amp;$E477),'Hoja de Trabajo para listado'!$DE$151:$DG$151,0)),0)+IFERROR(INDEX('Hoja de Trabajo para listado'!$CD$155:$DC$1048576,MATCH($A477,'Hoja de Trabajo para listado'!$CD$155:$CD$1048576,0),MATCH((CUADRO!I$4&amp;$E477),'Hoja de Trabajo para listado'!$CD$151:$DC$151,0)),0)</f>
        <v>0</v>
      </c>
      <c r="J477" s="243">
        <f ca="1">+IFERROR(INDEX('Hoja de Trabajo para listado'!$A$155:$Z$1048576,MATCH($A477,'Hoja de Trabajo para listado'!$A$155:$A$1048576,0),MATCH((CUADRO!J$4&amp;$E477),'Hoja de Trabajo para listado'!$A$151:$Z$151,0)),0)+IFERROR(INDEX('Hoja de Trabajo para listado'!$AB$155:$BA$1048576,MATCH($A477,'Hoja de Trabajo para listado'!$AB$155:$AB$1048576,0),MATCH((CUADRO!J$4&amp;$E477),'Hoja de Trabajo para listado'!$AB$151:$BA$151,0)),0)+IFERROR(INDEX('Hoja de Trabajo para listado'!$BC$155:$CB$1048576,MATCH($A477,'Hoja de Trabajo para listado'!$BC$155:$BC$1048576,0),MATCH((CUADRO!J$4&amp;$E477),'Hoja de Trabajo para listado'!$BC$151:$CB$151,0)),0)+IFERROR(INDEX('Hoja de Trabajo para listado'!$DE$153:$DG$274,MATCH($A477,'Hoja de Trabajo para listado'!$DE$153:$DE$1048576,0),MATCH((CUADRO!J$4&amp;$E477),'Hoja de Trabajo para listado'!$DE$151:$DG$151,0)),0)+IFERROR(INDEX('Hoja de Trabajo para listado'!$CD$155:$DC$1048576,MATCH($A477,'Hoja de Trabajo para listado'!$CD$155:$CD$1048576,0),MATCH((CUADRO!J$4&amp;$E477),'Hoja de Trabajo para listado'!$CD$151:$DC$151,0)),0)</f>
        <v>0</v>
      </c>
      <c r="K477" s="243">
        <f ca="1">+IFERROR(INDEX('Hoja de Trabajo para listado'!$A$155:$Z$1048576,MATCH($A477,'Hoja de Trabajo para listado'!$A$155:$A$1048576,0),MATCH((CUADRO!K$4&amp;$E477),'Hoja de Trabajo para listado'!$A$151:$Z$151,0)),0)+IFERROR(INDEX('Hoja de Trabajo para listado'!$AB$155:$BA$1048576,MATCH($A477,'Hoja de Trabajo para listado'!$AB$155:$AB$1048576,0),MATCH((CUADRO!K$4&amp;$E477),'Hoja de Trabajo para listado'!$AB$151:$BA$151,0)),0)+IFERROR(INDEX('Hoja de Trabajo para listado'!$BC$155:$CB$1048576,MATCH($A477,'Hoja de Trabajo para listado'!$BC$155:$BC$1048576,0),MATCH((CUADRO!K$4&amp;$E477),'Hoja de Trabajo para listado'!$BC$151:$CB$151,0)),0)+IFERROR(INDEX('Hoja de Trabajo para listado'!$DE$153:$DG$274,MATCH($A477,'Hoja de Trabajo para listado'!$DE$153:$DE$1048576,0),MATCH((CUADRO!K$4&amp;$E477),'Hoja de Trabajo para listado'!$DE$151:$DG$151,0)),0)+IFERROR(INDEX('Hoja de Trabajo para listado'!$CD$155:$DC$1048576,MATCH($A477,'Hoja de Trabajo para listado'!$CD$155:$CD$1048576,0),MATCH((CUADRO!K$4&amp;$E477),'Hoja de Trabajo para listado'!$CD$151:$DC$151,0)),0)</f>
        <v>0</v>
      </c>
      <c r="L477" s="243">
        <f ca="1">+IFERROR(INDEX('Hoja de Trabajo para listado'!$A$155:$Z$1048576,MATCH($A477,'Hoja de Trabajo para listado'!$A$155:$A$1048576,0),MATCH((CUADRO!L$4&amp;$E477),'Hoja de Trabajo para listado'!$A$151:$Z$151,0)),0)+IFERROR(INDEX('Hoja de Trabajo para listado'!$AB$155:$BA$1048576,MATCH($A477,'Hoja de Trabajo para listado'!$AB$155:$AB$1048576,0),MATCH((CUADRO!L$4&amp;$E477),'Hoja de Trabajo para listado'!$AB$151:$BA$151,0)),0)+IFERROR(INDEX('Hoja de Trabajo para listado'!$BC$155:$CB$1048576,MATCH($A477,'Hoja de Trabajo para listado'!$BC$155:$BC$1048576,0),MATCH((CUADRO!L$4&amp;$E477),'Hoja de Trabajo para listado'!$BC$151:$CB$151,0)),0)+IFERROR(INDEX('Hoja de Trabajo para listado'!$DE$153:$DG$274,MATCH($A477,'Hoja de Trabajo para listado'!$DE$153:$DE$1048576,0),MATCH((CUADRO!L$4&amp;$E477),'Hoja de Trabajo para listado'!$DE$151:$DG$151,0)),0)+IFERROR(INDEX('Hoja de Trabajo para listado'!$CD$155:$DC$1048576,MATCH($A477,'Hoja de Trabajo para listado'!$CD$155:$CD$1048576,0),MATCH((CUADRO!L$4&amp;$E477),'Hoja de Trabajo para listado'!$CD$151:$DC$151,0)),0)</f>
        <v>0</v>
      </c>
      <c r="M477" s="243">
        <f ca="1">+IFERROR(INDEX('Hoja de Trabajo para listado'!$A$155:$Z$1048576,MATCH($A477,'Hoja de Trabajo para listado'!$A$155:$A$1048576,0),MATCH((CUADRO!M$4&amp;$E477),'Hoja de Trabajo para listado'!$A$151:$Z$151,0)),0)+IFERROR(INDEX('Hoja de Trabajo para listado'!$AB$155:$BA$1048576,MATCH($A477,'Hoja de Trabajo para listado'!$AB$155:$AB$1048576,0),MATCH((CUADRO!M$4&amp;$E477),'Hoja de Trabajo para listado'!$AB$151:$BA$151,0)),0)+IFERROR(INDEX('Hoja de Trabajo para listado'!$BC$155:$CB$1048576,MATCH($A477,'Hoja de Trabajo para listado'!$BC$155:$BC$1048576,0),MATCH((CUADRO!M$4&amp;$E477),'Hoja de Trabajo para listado'!$BC$151:$CB$151,0)),0)+IFERROR(INDEX('Hoja de Trabajo para listado'!$DE$153:$DG$274,MATCH($A477,'Hoja de Trabajo para listado'!$DE$153:$DE$1048576,0),MATCH((CUADRO!M$4&amp;$E477),'Hoja de Trabajo para listado'!$DE$151:$DG$151,0)),0)+IFERROR(INDEX('Hoja de Trabajo para listado'!$CD$155:$DC$1048576,MATCH($A477,'Hoja de Trabajo para listado'!$CD$155:$CD$1048576,0),MATCH((CUADRO!M$4&amp;$E477),'Hoja de Trabajo para listado'!$CD$151:$DC$151,0)),0)</f>
        <v>0</v>
      </c>
      <c r="N477" s="243">
        <f ca="1">+IFERROR(INDEX('Hoja de Trabajo para listado'!$A$155:$Z$1048576,MATCH($A477,'Hoja de Trabajo para listado'!$A$155:$A$1048576,0),MATCH((CUADRO!N$4&amp;$E477),'Hoja de Trabajo para listado'!$A$151:$Z$151,0)),0)+IFERROR(INDEX('Hoja de Trabajo para listado'!$AB$155:$BA$1048576,MATCH($A477,'Hoja de Trabajo para listado'!$AB$155:$AB$1048576,0),MATCH((CUADRO!N$4&amp;$E477),'Hoja de Trabajo para listado'!$AB$151:$BA$151,0)),0)+IFERROR(INDEX('Hoja de Trabajo para listado'!$BC$155:$CB$1048576,MATCH($A477,'Hoja de Trabajo para listado'!$BC$155:$BC$1048576,0),MATCH((CUADRO!N$4&amp;$E477),'Hoja de Trabajo para listado'!$BC$151:$CB$151,0)),0)+IFERROR(INDEX('Hoja de Trabajo para listado'!$DE$153:$DG$274,MATCH($A477,'Hoja de Trabajo para listado'!$DE$153:$DE$1048576,0),MATCH((CUADRO!N$4&amp;$E477),'Hoja de Trabajo para listado'!$DE$151:$DG$151,0)),0)+IFERROR(INDEX('Hoja de Trabajo para listado'!$CD$155:$DC$1048576,MATCH($A477,'Hoja de Trabajo para listado'!$CD$155:$CD$1048576,0),MATCH((CUADRO!N$4&amp;$E477),'Hoja de Trabajo para listado'!$CD$151:$DC$151,0)),0)</f>
        <v>0</v>
      </c>
      <c r="O477" s="243">
        <f ca="1">+IFERROR(INDEX('Hoja de Trabajo para listado'!$A$155:$Z$1048576,MATCH($A477,'Hoja de Trabajo para listado'!$A$155:$A$1048576,0),MATCH((CUADRO!O$4&amp;$E477),'Hoja de Trabajo para listado'!$A$151:$Z$151,0)),0)+IFERROR(INDEX('Hoja de Trabajo para listado'!$AB$155:$BA$1048576,MATCH($A477,'Hoja de Trabajo para listado'!$AB$155:$AB$1048576,0),MATCH((CUADRO!O$4&amp;$E477),'Hoja de Trabajo para listado'!$AB$151:$BA$151,0)),0)+IFERROR(INDEX('Hoja de Trabajo para listado'!$BC$155:$CB$1048576,MATCH($A477,'Hoja de Trabajo para listado'!$BC$155:$BC$1048576,0),MATCH((CUADRO!O$4&amp;$E477),'Hoja de Trabajo para listado'!$BC$151:$CB$151,0)),0)+IFERROR(INDEX('Hoja de Trabajo para listado'!$DE$153:$DG$274,MATCH($A477,'Hoja de Trabajo para listado'!$DE$153:$DE$1048576,0),MATCH((CUADRO!O$4&amp;$E477),'Hoja de Trabajo para listado'!$DE$151:$DG$151,0)),0)+IFERROR(INDEX('Hoja de Trabajo para listado'!$CD$155:$DC$1048576,MATCH($A477,'Hoja de Trabajo para listado'!$CD$155:$CD$1048576,0),MATCH((CUADRO!O$4&amp;$E477),'Hoja de Trabajo para listado'!$CD$151:$DC$151,0)),0)</f>
        <v>0</v>
      </c>
      <c r="P477" s="243">
        <f ca="1">+IFERROR(INDEX('Hoja de Trabajo para listado'!$A$155:$Z$1048576,MATCH($A477,'Hoja de Trabajo para listado'!$A$155:$A$1048576,0),MATCH((CUADRO!P$4&amp;$E477),'Hoja de Trabajo para listado'!$A$151:$Z$151,0)),0)+IFERROR(INDEX('Hoja de Trabajo para listado'!$AB$155:$BA$1048576,MATCH($A477,'Hoja de Trabajo para listado'!$AB$155:$AB$1048576,0),MATCH((CUADRO!P$4&amp;$E477),'Hoja de Trabajo para listado'!$AB$151:$BA$151,0)),0)+IFERROR(INDEX('Hoja de Trabajo para listado'!$BC$155:$CB$1048576,MATCH($A477,'Hoja de Trabajo para listado'!$BC$155:$BC$1048576,0),MATCH((CUADRO!P$4&amp;$E477),'Hoja de Trabajo para listado'!$BC$151:$CB$151,0)),0)+IFERROR(INDEX('Hoja de Trabajo para listado'!$DE$153:$DG$274,MATCH($A477,'Hoja de Trabajo para listado'!$DE$153:$DE$1048576,0),MATCH((CUADRO!P$4&amp;$E477),'Hoja de Trabajo para listado'!$DE$151:$DG$151,0)),0)+IFERROR(INDEX('Hoja de Trabajo para listado'!$CD$155:$DC$1048576,MATCH($A477,'Hoja de Trabajo para listado'!$CD$155:$CD$1048576,0),MATCH((CUADRO!P$4&amp;$E477),'Hoja de Trabajo para listado'!$CD$151:$DC$151,0)),0)</f>
        <v>0</v>
      </c>
      <c r="Q477" s="243">
        <f ca="1">+IFERROR(INDEX('Hoja de Trabajo para listado'!$A$155:$Z$1048576,MATCH($A477,'Hoja de Trabajo para listado'!$A$155:$A$1048576,0),MATCH((CUADRO!Q$4&amp;$E477),'Hoja de Trabajo para listado'!$A$151:$Z$151,0)),0)+IFERROR(INDEX('Hoja de Trabajo para listado'!$AB$155:$BA$1048576,MATCH($A477,'Hoja de Trabajo para listado'!$AB$155:$AB$1048576,0),MATCH((CUADRO!Q$4&amp;$E477),'Hoja de Trabajo para listado'!$AB$151:$BA$151,0)),0)+IFERROR(INDEX('Hoja de Trabajo para listado'!$BC$155:$CB$1048576,MATCH($A477,'Hoja de Trabajo para listado'!$BC$155:$BC$1048576,0),MATCH((CUADRO!Q$4&amp;$E477),'Hoja de Trabajo para listado'!$BC$151:$CB$151,0)),0)+IFERROR(INDEX('Hoja de Trabajo para listado'!$DE$153:$DG$274,MATCH($A477,'Hoja de Trabajo para listado'!$DE$153:$DE$1048576,0),MATCH((CUADRO!Q$4&amp;$E477),'Hoja de Trabajo para listado'!$DE$151:$DG$151,0)),0)+IFERROR(INDEX('Hoja de Trabajo para listado'!$CD$155:$DC$1048576,MATCH($A477,'Hoja de Trabajo para listado'!$CD$155:$CD$1048576,0),MATCH((CUADRO!Q$4&amp;$E477),'Hoja de Trabajo para listado'!$CD$151:$DC$151,0)),0)</f>
        <v>0</v>
      </c>
      <c r="R477" s="243">
        <f t="shared" ca="1" si="21"/>
        <v>0</v>
      </c>
      <c r="S477" s="249"/>
      <c r="T477" s="243">
        <f ca="1">+T478</f>
        <v>0</v>
      </c>
      <c r="U477" s="242">
        <f t="shared" si="22"/>
        <v>1</v>
      </c>
      <c r="V477" s="333" t="str">
        <f>+VLOOKUP(A477,bd_lista!$A$3:$E$592,5,FALSE)</f>
        <v>Gobiernos Autonomos Municipales</v>
      </c>
      <c r="W477" s="387" t="str">
        <f>+V477</f>
        <v>Gobiernos Autonomos Municipales</v>
      </c>
      <c r="X477" s="242">
        <f>+VLOOKUP(A477,[4]Sheet1!$A$13:$D$744,4,FALSE)</f>
        <v>0</v>
      </c>
      <c r="Y477" s="242" t="e">
        <f>+VLOOKUP(X477,bd_lista!$A$3:$C$592,3,FALSE)</f>
        <v>#N/A</v>
      </c>
      <c r="Z477" s="294">
        <f>+X477</f>
        <v>0</v>
      </c>
      <c r="AA477" s="295" t="e">
        <f>+Y477</f>
        <v>#N/A</v>
      </c>
    </row>
    <row r="478" spans="1:27" customFormat="1" ht="27" hidden="1" customHeight="1">
      <c r="A478" s="32">
        <v>1119</v>
      </c>
      <c r="B478" s="393"/>
      <c r="C478" s="247" t="str">
        <f>+VLOOKUP(A478,bd_lista!$A$3:$C$592,3,FALSE)</f>
        <v>Gobierno Autónomo Municipal de Camargo</v>
      </c>
      <c r="D478" s="390"/>
      <c r="E478" s="244" t="s">
        <v>1305</v>
      </c>
      <c r="F478" s="243">
        <f ca="1">+IFERROR(INDEX('Hoja de Trabajo para listado'!$A$155:$Z$1048576,MATCH($A478,'Hoja de Trabajo para listado'!$A$155:$A$1048576,0),MATCH((CUADRO!F$4&amp;$E478),'Hoja de Trabajo para listado'!$A$151:$Z$151,0)),0)+IFERROR(INDEX('Hoja de Trabajo para listado'!$AB$155:$BA$1048576,MATCH($A478,'Hoja de Trabajo para listado'!$AB$155:$AB$1048576,0),MATCH((CUADRO!F$4&amp;$E478),'Hoja de Trabajo para listado'!$AB$151:$BA$151,0)),0)+IFERROR(INDEX('Hoja de Trabajo para listado'!$BC$155:$CB$1048576,MATCH($A478,'Hoja de Trabajo para listado'!$BC$155:$BC$1048576,0),MATCH((CUADRO!F$4&amp;$E478),'Hoja de Trabajo para listado'!$BC$151:$CB$151,0)),0)+IFERROR(INDEX('Hoja de Trabajo para listado'!$DE$153:$DG$274,MATCH($A478,'Hoja de Trabajo para listado'!$DE$153:$DE$1048576,0),MATCH((CUADRO!F$4&amp;$E478),'Hoja de Trabajo para listado'!$DE$151:$DG$151,0)),0)+IFERROR(INDEX('Hoja de Trabajo para listado'!$CD$155:$DC$1048576,MATCH($A478,'Hoja de Trabajo para listado'!$CD$155:$CD$1048576,0),MATCH((CUADRO!F$4&amp;$E478),'Hoja de Trabajo para listado'!$CD$151:$DC$151,0)),0)</f>
        <v>0</v>
      </c>
      <c r="G478" s="243">
        <f ca="1">+IFERROR(INDEX('Hoja de Trabajo para listado'!$A$155:$Z$1048576,MATCH($A478,'Hoja de Trabajo para listado'!$A$155:$A$1048576,0),MATCH((CUADRO!G$4&amp;$E478),'Hoja de Trabajo para listado'!$A$151:$Z$151,0)),0)+IFERROR(INDEX('Hoja de Trabajo para listado'!$AB$155:$BA$1048576,MATCH($A478,'Hoja de Trabajo para listado'!$AB$155:$AB$1048576,0),MATCH((CUADRO!G$4&amp;$E478),'Hoja de Trabajo para listado'!$AB$151:$BA$151,0)),0)+IFERROR(INDEX('Hoja de Trabajo para listado'!$BC$155:$CB$1048576,MATCH($A478,'Hoja de Trabajo para listado'!$BC$155:$BC$1048576,0),MATCH((CUADRO!G$4&amp;$E478),'Hoja de Trabajo para listado'!$BC$151:$CB$151,0)),0)+IFERROR(INDEX('Hoja de Trabajo para listado'!$DE$153:$DG$274,MATCH($A478,'Hoja de Trabajo para listado'!$DE$153:$DE$1048576,0),MATCH((CUADRO!G$4&amp;$E478),'Hoja de Trabajo para listado'!$DE$151:$DG$151,0)),0)+IFERROR(INDEX('Hoja de Trabajo para listado'!$CD$155:$DC$1048576,MATCH($A478,'Hoja de Trabajo para listado'!$CD$155:$CD$1048576,0),MATCH((CUADRO!G$4&amp;$E478),'Hoja de Trabajo para listado'!$CD$151:$DC$151,0)),0)</f>
        <v>0</v>
      </c>
      <c r="H478" s="243">
        <f ca="1">+IFERROR(INDEX('Hoja de Trabajo para listado'!$A$155:$Z$1048576,MATCH($A478,'Hoja de Trabajo para listado'!$A$155:$A$1048576,0),MATCH((CUADRO!H$4&amp;$E478),'Hoja de Trabajo para listado'!$A$151:$Z$151,0)),0)+IFERROR(INDEX('Hoja de Trabajo para listado'!$AB$155:$BA$1048576,MATCH($A478,'Hoja de Trabajo para listado'!$AB$155:$AB$1048576,0),MATCH((CUADRO!H$4&amp;$E478),'Hoja de Trabajo para listado'!$AB$151:$BA$151,0)),0)+IFERROR(INDEX('Hoja de Trabajo para listado'!$BC$155:$CB$1048576,MATCH($A478,'Hoja de Trabajo para listado'!$BC$155:$BC$1048576,0),MATCH((CUADRO!H$4&amp;$E478),'Hoja de Trabajo para listado'!$BC$151:$CB$151,0)),0)+IFERROR(INDEX('Hoja de Trabajo para listado'!$DE$153:$DG$274,MATCH($A478,'Hoja de Trabajo para listado'!$DE$153:$DE$1048576,0),MATCH((CUADRO!H$4&amp;$E478),'Hoja de Trabajo para listado'!$DE$151:$DG$151,0)),0)+IFERROR(INDEX('Hoja de Trabajo para listado'!$CD$155:$DC$1048576,MATCH($A478,'Hoja de Trabajo para listado'!$CD$155:$CD$1048576,0),MATCH((CUADRO!H$4&amp;$E478),'Hoja de Trabajo para listado'!$CD$151:$DC$151,0)),0)</f>
        <v>0</v>
      </c>
      <c r="I478" s="243">
        <f ca="1">+IFERROR(INDEX('Hoja de Trabajo para listado'!$A$155:$Z$1048576,MATCH($A478,'Hoja de Trabajo para listado'!$A$155:$A$1048576,0),MATCH((CUADRO!I$4&amp;$E478),'Hoja de Trabajo para listado'!$A$151:$Z$151,0)),0)+IFERROR(INDEX('Hoja de Trabajo para listado'!$AB$155:$BA$1048576,MATCH($A478,'Hoja de Trabajo para listado'!$AB$155:$AB$1048576,0),MATCH((CUADRO!I$4&amp;$E478),'Hoja de Trabajo para listado'!$AB$151:$BA$151,0)),0)+IFERROR(INDEX('Hoja de Trabajo para listado'!$BC$155:$CB$1048576,MATCH($A478,'Hoja de Trabajo para listado'!$BC$155:$BC$1048576,0),MATCH((CUADRO!I$4&amp;$E478),'Hoja de Trabajo para listado'!$BC$151:$CB$151,0)),0)+IFERROR(INDEX('Hoja de Trabajo para listado'!$DE$153:$DG$274,MATCH($A478,'Hoja de Trabajo para listado'!$DE$153:$DE$1048576,0),MATCH((CUADRO!I$4&amp;$E478),'Hoja de Trabajo para listado'!$DE$151:$DG$151,0)),0)+IFERROR(INDEX('Hoja de Trabajo para listado'!$CD$155:$DC$1048576,MATCH($A478,'Hoja de Trabajo para listado'!$CD$155:$CD$1048576,0),MATCH((CUADRO!I$4&amp;$E478),'Hoja de Trabajo para listado'!$CD$151:$DC$151,0)),0)</f>
        <v>0</v>
      </c>
      <c r="J478" s="243">
        <f ca="1">+IFERROR(INDEX('Hoja de Trabajo para listado'!$A$155:$Z$1048576,MATCH($A478,'Hoja de Trabajo para listado'!$A$155:$A$1048576,0),MATCH((CUADRO!J$4&amp;$E478),'Hoja de Trabajo para listado'!$A$151:$Z$151,0)),0)+IFERROR(INDEX('Hoja de Trabajo para listado'!$AB$155:$BA$1048576,MATCH($A478,'Hoja de Trabajo para listado'!$AB$155:$AB$1048576,0),MATCH((CUADRO!J$4&amp;$E478),'Hoja de Trabajo para listado'!$AB$151:$BA$151,0)),0)+IFERROR(INDEX('Hoja de Trabajo para listado'!$BC$155:$CB$1048576,MATCH($A478,'Hoja de Trabajo para listado'!$BC$155:$BC$1048576,0),MATCH((CUADRO!J$4&amp;$E478),'Hoja de Trabajo para listado'!$BC$151:$CB$151,0)),0)+IFERROR(INDEX('Hoja de Trabajo para listado'!$DE$153:$DG$274,MATCH($A478,'Hoja de Trabajo para listado'!$DE$153:$DE$1048576,0),MATCH((CUADRO!J$4&amp;$E478),'Hoja de Trabajo para listado'!$DE$151:$DG$151,0)),0)+IFERROR(INDEX('Hoja de Trabajo para listado'!$CD$155:$DC$1048576,MATCH($A478,'Hoja de Trabajo para listado'!$CD$155:$CD$1048576,0),MATCH((CUADRO!J$4&amp;$E478),'Hoja de Trabajo para listado'!$CD$151:$DC$151,0)),0)</f>
        <v>0</v>
      </c>
      <c r="K478" s="243">
        <f ca="1">+IFERROR(INDEX('Hoja de Trabajo para listado'!$A$155:$Z$1048576,MATCH($A478,'Hoja de Trabajo para listado'!$A$155:$A$1048576,0),MATCH((CUADRO!K$4&amp;$E478),'Hoja de Trabajo para listado'!$A$151:$Z$151,0)),0)+IFERROR(INDEX('Hoja de Trabajo para listado'!$AB$155:$BA$1048576,MATCH($A478,'Hoja de Trabajo para listado'!$AB$155:$AB$1048576,0),MATCH((CUADRO!K$4&amp;$E478),'Hoja de Trabajo para listado'!$AB$151:$BA$151,0)),0)+IFERROR(INDEX('Hoja de Trabajo para listado'!$BC$155:$CB$1048576,MATCH($A478,'Hoja de Trabajo para listado'!$BC$155:$BC$1048576,0),MATCH((CUADRO!K$4&amp;$E478),'Hoja de Trabajo para listado'!$BC$151:$CB$151,0)),0)+IFERROR(INDEX('Hoja de Trabajo para listado'!$DE$153:$DG$274,MATCH($A478,'Hoja de Trabajo para listado'!$DE$153:$DE$1048576,0),MATCH((CUADRO!K$4&amp;$E478),'Hoja de Trabajo para listado'!$DE$151:$DG$151,0)),0)+IFERROR(INDEX('Hoja de Trabajo para listado'!$CD$155:$DC$1048576,MATCH($A478,'Hoja de Trabajo para listado'!$CD$155:$CD$1048576,0),MATCH((CUADRO!K$4&amp;$E478),'Hoja de Trabajo para listado'!$CD$151:$DC$151,0)),0)</f>
        <v>0</v>
      </c>
      <c r="L478" s="243">
        <f ca="1">+IFERROR(INDEX('Hoja de Trabajo para listado'!$A$155:$Z$1048576,MATCH($A478,'Hoja de Trabajo para listado'!$A$155:$A$1048576,0),MATCH((CUADRO!L$4&amp;$E478),'Hoja de Trabajo para listado'!$A$151:$Z$151,0)),0)+IFERROR(INDEX('Hoja de Trabajo para listado'!$AB$155:$BA$1048576,MATCH($A478,'Hoja de Trabajo para listado'!$AB$155:$AB$1048576,0),MATCH((CUADRO!L$4&amp;$E478),'Hoja de Trabajo para listado'!$AB$151:$BA$151,0)),0)+IFERROR(INDEX('Hoja de Trabajo para listado'!$BC$155:$CB$1048576,MATCH($A478,'Hoja de Trabajo para listado'!$BC$155:$BC$1048576,0),MATCH((CUADRO!L$4&amp;$E478),'Hoja de Trabajo para listado'!$BC$151:$CB$151,0)),0)+IFERROR(INDEX('Hoja de Trabajo para listado'!$DE$153:$DG$274,MATCH($A478,'Hoja de Trabajo para listado'!$DE$153:$DE$1048576,0),MATCH((CUADRO!L$4&amp;$E478),'Hoja de Trabajo para listado'!$DE$151:$DG$151,0)),0)+IFERROR(INDEX('Hoja de Trabajo para listado'!$CD$155:$DC$1048576,MATCH($A478,'Hoja de Trabajo para listado'!$CD$155:$CD$1048576,0),MATCH((CUADRO!L$4&amp;$E478),'Hoja de Trabajo para listado'!$CD$151:$DC$151,0)),0)</f>
        <v>0</v>
      </c>
      <c r="M478" s="243">
        <f ca="1">+IFERROR(INDEX('Hoja de Trabajo para listado'!$A$155:$Z$1048576,MATCH($A478,'Hoja de Trabajo para listado'!$A$155:$A$1048576,0),MATCH((CUADRO!M$4&amp;$E478),'Hoja de Trabajo para listado'!$A$151:$Z$151,0)),0)+IFERROR(INDEX('Hoja de Trabajo para listado'!$AB$155:$BA$1048576,MATCH($A478,'Hoja de Trabajo para listado'!$AB$155:$AB$1048576,0),MATCH((CUADRO!M$4&amp;$E478),'Hoja de Trabajo para listado'!$AB$151:$BA$151,0)),0)+IFERROR(INDEX('Hoja de Trabajo para listado'!$BC$155:$CB$1048576,MATCH($A478,'Hoja de Trabajo para listado'!$BC$155:$BC$1048576,0),MATCH((CUADRO!M$4&amp;$E478),'Hoja de Trabajo para listado'!$BC$151:$CB$151,0)),0)+IFERROR(INDEX('Hoja de Trabajo para listado'!$DE$153:$DG$274,MATCH($A478,'Hoja de Trabajo para listado'!$DE$153:$DE$1048576,0),MATCH((CUADRO!M$4&amp;$E478),'Hoja de Trabajo para listado'!$DE$151:$DG$151,0)),0)+IFERROR(INDEX('Hoja de Trabajo para listado'!$CD$155:$DC$1048576,MATCH($A478,'Hoja de Trabajo para listado'!$CD$155:$CD$1048576,0),MATCH((CUADRO!M$4&amp;$E478),'Hoja de Trabajo para listado'!$CD$151:$DC$151,0)),0)</f>
        <v>0</v>
      </c>
      <c r="N478" s="243">
        <f ca="1">+IFERROR(INDEX('Hoja de Trabajo para listado'!$A$155:$Z$1048576,MATCH($A478,'Hoja de Trabajo para listado'!$A$155:$A$1048576,0),MATCH((CUADRO!N$4&amp;$E478),'Hoja de Trabajo para listado'!$A$151:$Z$151,0)),0)+IFERROR(INDEX('Hoja de Trabajo para listado'!$AB$155:$BA$1048576,MATCH($A478,'Hoja de Trabajo para listado'!$AB$155:$AB$1048576,0),MATCH((CUADRO!N$4&amp;$E478),'Hoja de Trabajo para listado'!$AB$151:$BA$151,0)),0)+IFERROR(INDEX('Hoja de Trabajo para listado'!$BC$155:$CB$1048576,MATCH($A478,'Hoja de Trabajo para listado'!$BC$155:$BC$1048576,0),MATCH((CUADRO!N$4&amp;$E478),'Hoja de Trabajo para listado'!$BC$151:$CB$151,0)),0)+IFERROR(INDEX('Hoja de Trabajo para listado'!$DE$153:$DG$274,MATCH($A478,'Hoja de Trabajo para listado'!$DE$153:$DE$1048576,0),MATCH((CUADRO!N$4&amp;$E478),'Hoja de Trabajo para listado'!$DE$151:$DG$151,0)),0)+IFERROR(INDEX('Hoja de Trabajo para listado'!$CD$155:$DC$1048576,MATCH($A478,'Hoja de Trabajo para listado'!$CD$155:$CD$1048576,0),MATCH((CUADRO!N$4&amp;$E478),'Hoja de Trabajo para listado'!$CD$151:$DC$151,0)),0)</f>
        <v>0</v>
      </c>
      <c r="O478" s="243">
        <f ca="1">+IFERROR(INDEX('Hoja de Trabajo para listado'!$A$155:$Z$1048576,MATCH($A478,'Hoja de Trabajo para listado'!$A$155:$A$1048576,0),MATCH((CUADRO!O$4&amp;$E478),'Hoja de Trabajo para listado'!$A$151:$Z$151,0)),0)+IFERROR(INDEX('Hoja de Trabajo para listado'!$AB$155:$BA$1048576,MATCH($A478,'Hoja de Trabajo para listado'!$AB$155:$AB$1048576,0),MATCH((CUADRO!O$4&amp;$E478),'Hoja de Trabajo para listado'!$AB$151:$BA$151,0)),0)+IFERROR(INDEX('Hoja de Trabajo para listado'!$BC$155:$CB$1048576,MATCH($A478,'Hoja de Trabajo para listado'!$BC$155:$BC$1048576,0),MATCH((CUADRO!O$4&amp;$E478),'Hoja de Trabajo para listado'!$BC$151:$CB$151,0)),0)+IFERROR(INDEX('Hoja de Trabajo para listado'!$DE$153:$DG$274,MATCH($A478,'Hoja de Trabajo para listado'!$DE$153:$DE$1048576,0),MATCH((CUADRO!O$4&amp;$E478),'Hoja de Trabajo para listado'!$DE$151:$DG$151,0)),0)+IFERROR(INDEX('Hoja de Trabajo para listado'!$CD$155:$DC$1048576,MATCH($A478,'Hoja de Trabajo para listado'!$CD$155:$CD$1048576,0),MATCH((CUADRO!O$4&amp;$E478),'Hoja de Trabajo para listado'!$CD$151:$DC$151,0)),0)</f>
        <v>0</v>
      </c>
      <c r="P478" s="243">
        <f ca="1">+IFERROR(INDEX('Hoja de Trabajo para listado'!$A$155:$Z$1048576,MATCH($A478,'Hoja de Trabajo para listado'!$A$155:$A$1048576,0),MATCH((CUADRO!P$4&amp;$E478),'Hoja de Trabajo para listado'!$A$151:$Z$151,0)),0)+IFERROR(INDEX('Hoja de Trabajo para listado'!$AB$155:$BA$1048576,MATCH($A478,'Hoja de Trabajo para listado'!$AB$155:$AB$1048576,0),MATCH((CUADRO!P$4&amp;$E478),'Hoja de Trabajo para listado'!$AB$151:$BA$151,0)),0)+IFERROR(INDEX('Hoja de Trabajo para listado'!$BC$155:$CB$1048576,MATCH($A478,'Hoja de Trabajo para listado'!$BC$155:$BC$1048576,0),MATCH((CUADRO!P$4&amp;$E478),'Hoja de Trabajo para listado'!$BC$151:$CB$151,0)),0)+IFERROR(INDEX('Hoja de Trabajo para listado'!$DE$153:$DG$274,MATCH($A478,'Hoja de Trabajo para listado'!$DE$153:$DE$1048576,0),MATCH((CUADRO!P$4&amp;$E478),'Hoja de Trabajo para listado'!$DE$151:$DG$151,0)),0)+IFERROR(INDEX('Hoja de Trabajo para listado'!$CD$155:$DC$1048576,MATCH($A478,'Hoja de Trabajo para listado'!$CD$155:$CD$1048576,0),MATCH((CUADRO!P$4&amp;$E478),'Hoja de Trabajo para listado'!$CD$151:$DC$151,0)),0)</f>
        <v>0</v>
      </c>
      <c r="Q478" s="243">
        <f ca="1">+IFERROR(INDEX('Hoja de Trabajo para listado'!$A$155:$Z$1048576,MATCH($A478,'Hoja de Trabajo para listado'!$A$155:$A$1048576,0),MATCH((CUADRO!Q$4&amp;$E478),'Hoja de Trabajo para listado'!$A$151:$Z$151,0)),0)+IFERROR(INDEX('Hoja de Trabajo para listado'!$AB$155:$BA$1048576,MATCH($A478,'Hoja de Trabajo para listado'!$AB$155:$AB$1048576,0),MATCH((CUADRO!Q$4&amp;$E478),'Hoja de Trabajo para listado'!$AB$151:$BA$151,0)),0)+IFERROR(INDEX('Hoja de Trabajo para listado'!$BC$155:$CB$1048576,MATCH($A478,'Hoja de Trabajo para listado'!$BC$155:$BC$1048576,0),MATCH((CUADRO!Q$4&amp;$E478),'Hoja de Trabajo para listado'!$BC$151:$CB$151,0)),0)+IFERROR(INDEX('Hoja de Trabajo para listado'!$DE$153:$DG$274,MATCH($A478,'Hoja de Trabajo para listado'!$DE$153:$DE$1048576,0),MATCH((CUADRO!Q$4&amp;$E478),'Hoja de Trabajo para listado'!$DE$151:$DG$151,0)),0)+IFERROR(INDEX('Hoja de Trabajo para listado'!$CD$155:$DC$1048576,MATCH($A478,'Hoja de Trabajo para listado'!$CD$155:$CD$1048576,0),MATCH((CUADRO!Q$4&amp;$E478),'Hoja de Trabajo para listado'!$CD$151:$DC$151,0)),0)</f>
        <v>0</v>
      </c>
      <c r="R478" s="243">
        <f t="shared" ca="1" si="21"/>
        <v>0</v>
      </c>
      <c r="S478" s="249">
        <f ca="1">+R477+R478</f>
        <v>0</v>
      </c>
      <c r="T478" s="243">
        <f ca="1">+S478</f>
        <v>0</v>
      </c>
      <c r="U478" s="242">
        <f t="shared" si="22"/>
        <v>2</v>
      </c>
      <c r="V478" s="333" t="str">
        <f>+VLOOKUP(A478,bd_lista!$A$3:$E$592,5,FALSE)</f>
        <v>Gobiernos Autonomos Municipales</v>
      </c>
      <c r="W478" s="388"/>
      <c r="X478" s="242">
        <f>+VLOOKUP(A478,[4]Sheet1!$A$13:$D$744,4,FALSE)</f>
        <v>0</v>
      </c>
      <c r="Y478" s="242" t="e">
        <f>+VLOOKUP(X478,bd_lista!$A$3:$C$592,3,FALSE)</f>
        <v>#N/A</v>
      </c>
      <c r="Z478" s="292"/>
      <c r="AA478" s="293"/>
    </row>
    <row r="479" spans="1:27" customFormat="1" ht="15" hidden="1" customHeight="1">
      <c r="A479" s="32">
        <v>1120</v>
      </c>
      <c r="B479" s="392">
        <f>+A479</f>
        <v>1120</v>
      </c>
      <c r="C479" s="247" t="str">
        <f>+VLOOKUP(A479,bd_lista!$A$3:$C$592,3,FALSE)</f>
        <v>Gobierno Autónomo Municipal de San Lucas</v>
      </c>
      <c r="D479" s="389" t="str">
        <f>+C479</f>
        <v>Gobierno Autónomo Municipal de San Lucas</v>
      </c>
      <c r="E479" s="242" t="s">
        <v>1304</v>
      </c>
      <c r="F479" s="243">
        <f ca="1">+IFERROR(INDEX('Hoja de Trabajo para listado'!$A$155:$Z$1048576,MATCH($A479,'Hoja de Trabajo para listado'!$A$155:$A$1048576,0),MATCH((CUADRO!F$4&amp;$E479),'Hoja de Trabajo para listado'!$A$151:$Z$151,0)),0)+IFERROR(INDEX('Hoja de Trabajo para listado'!$AB$155:$BA$1048576,MATCH($A479,'Hoja de Trabajo para listado'!$AB$155:$AB$1048576,0),MATCH((CUADRO!F$4&amp;$E479),'Hoja de Trabajo para listado'!$AB$151:$BA$151,0)),0)+IFERROR(INDEX('Hoja de Trabajo para listado'!$BC$155:$CB$1048576,MATCH($A479,'Hoja de Trabajo para listado'!$BC$155:$BC$1048576,0),MATCH((CUADRO!F$4&amp;$E479),'Hoja de Trabajo para listado'!$BC$151:$CB$151,0)),0)+IFERROR(INDEX('Hoja de Trabajo para listado'!$DE$153:$DG$274,MATCH($A479,'Hoja de Trabajo para listado'!$DE$153:$DE$1048576,0),MATCH((CUADRO!F$4&amp;$E479),'Hoja de Trabajo para listado'!$DE$151:$DG$151,0)),0)+IFERROR(INDEX('Hoja de Trabajo para listado'!$CD$155:$DC$1048576,MATCH($A479,'Hoja de Trabajo para listado'!$CD$155:$CD$1048576,0),MATCH((CUADRO!F$4&amp;$E479),'Hoja de Trabajo para listado'!$CD$151:$DC$151,0)),0)</f>
        <v>0</v>
      </c>
      <c r="G479" s="243">
        <f ca="1">+IFERROR(INDEX('Hoja de Trabajo para listado'!$A$155:$Z$1048576,MATCH($A479,'Hoja de Trabajo para listado'!$A$155:$A$1048576,0),MATCH((CUADRO!G$4&amp;$E479),'Hoja de Trabajo para listado'!$A$151:$Z$151,0)),0)+IFERROR(INDEX('Hoja de Trabajo para listado'!$AB$155:$BA$1048576,MATCH($A479,'Hoja de Trabajo para listado'!$AB$155:$AB$1048576,0),MATCH((CUADRO!G$4&amp;$E479),'Hoja de Trabajo para listado'!$AB$151:$BA$151,0)),0)+IFERROR(INDEX('Hoja de Trabajo para listado'!$BC$155:$CB$1048576,MATCH($A479,'Hoja de Trabajo para listado'!$BC$155:$BC$1048576,0),MATCH((CUADRO!G$4&amp;$E479),'Hoja de Trabajo para listado'!$BC$151:$CB$151,0)),0)+IFERROR(INDEX('Hoja de Trabajo para listado'!$DE$153:$DG$274,MATCH($A479,'Hoja de Trabajo para listado'!$DE$153:$DE$1048576,0),MATCH((CUADRO!G$4&amp;$E479),'Hoja de Trabajo para listado'!$DE$151:$DG$151,0)),0)+IFERROR(INDEX('Hoja de Trabajo para listado'!$CD$155:$DC$1048576,MATCH($A479,'Hoja de Trabajo para listado'!$CD$155:$CD$1048576,0),MATCH((CUADRO!G$4&amp;$E479),'Hoja de Trabajo para listado'!$CD$151:$DC$151,0)),0)</f>
        <v>0</v>
      </c>
      <c r="H479" s="243">
        <f ca="1">+IFERROR(INDEX('Hoja de Trabajo para listado'!$A$155:$Z$1048576,MATCH($A479,'Hoja de Trabajo para listado'!$A$155:$A$1048576,0),MATCH((CUADRO!H$4&amp;$E479),'Hoja de Trabajo para listado'!$A$151:$Z$151,0)),0)+IFERROR(INDEX('Hoja de Trabajo para listado'!$AB$155:$BA$1048576,MATCH($A479,'Hoja de Trabajo para listado'!$AB$155:$AB$1048576,0),MATCH((CUADRO!H$4&amp;$E479),'Hoja de Trabajo para listado'!$AB$151:$BA$151,0)),0)+IFERROR(INDEX('Hoja de Trabajo para listado'!$BC$155:$CB$1048576,MATCH($A479,'Hoja de Trabajo para listado'!$BC$155:$BC$1048576,0),MATCH((CUADRO!H$4&amp;$E479),'Hoja de Trabajo para listado'!$BC$151:$CB$151,0)),0)+IFERROR(INDEX('Hoja de Trabajo para listado'!$DE$153:$DG$274,MATCH($A479,'Hoja de Trabajo para listado'!$DE$153:$DE$1048576,0),MATCH((CUADRO!H$4&amp;$E479),'Hoja de Trabajo para listado'!$DE$151:$DG$151,0)),0)+IFERROR(INDEX('Hoja de Trabajo para listado'!$CD$155:$DC$1048576,MATCH($A479,'Hoja de Trabajo para listado'!$CD$155:$CD$1048576,0),MATCH((CUADRO!H$4&amp;$E479),'Hoja de Trabajo para listado'!$CD$151:$DC$151,0)),0)</f>
        <v>0</v>
      </c>
      <c r="I479" s="243">
        <f ca="1">+IFERROR(INDEX('Hoja de Trabajo para listado'!$A$155:$Z$1048576,MATCH($A479,'Hoja de Trabajo para listado'!$A$155:$A$1048576,0),MATCH((CUADRO!I$4&amp;$E479),'Hoja de Trabajo para listado'!$A$151:$Z$151,0)),0)+IFERROR(INDEX('Hoja de Trabajo para listado'!$AB$155:$BA$1048576,MATCH($A479,'Hoja de Trabajo para listado'!$AB$155:$AB$1048576,0),MATCH((CUADRO!I$4&amp;$E479),'Hoja de Trabajo para listado'!$AB$151:$BA$151,0)),0)+IFERROR(INDEX('Hoja de Trabajo para listado'!$BC$155:$CB$1048576,MATCH($A479,'Hoja de Trabajo para listado'!$BC$155:$BC$1048576,0),MATCH((CUADRO!I$4&amp;$E479),'Hoja de Trabajo para listado'!$BC$151:$CB$151,0)),0)+IFERROR(INDEX('Hoja de Trabajo para listado'!$DE$153:$DG$274,MATCH($A479,'Hoja de Trabajo para listado'!$DE$153:$DE$1048576,0),MATCH((CUADRO!I$4&amp;$E479),'Hoja de Trabajo para listado'!$DE$151:$DG$151,0)),0)+IFERROR(INDEX('Hoja de Trabajo para listado'!$CD$155:$DC$1048576,MATCH($A479,'Hoja de Trabajo para listado'!$CD$155:$CD$1048576,0),MATCH((CUADRO!I$4&amp;$E479),'Hoja de Trabajo para listado'!$CD$151:$DC$151,0)),0)</f>
        <v>0</v>
      </c>
      <c r="J479" s="243">
        <f ca="1">+IFERROR(INDEX('Hoja de Trabajo para listado'!$A$155:$Z$1048576,MATCH($A479,'Hoja de Trabajo para listado'!$A$155:$A$1048576,0),MATCH((CUADRO!J$4&amp;$E479),'Hoja de Trabajo para listado'!$A$151:$Z$151,0)),0)+IFERROR(INDEX('Hoja de Trabajo para listado'!$AB$155:$BA$1048576,MATCH($A479,'Hoja de Trabajo para listado'!$AB$155:$AB$1048576,0),MATCH((CUADRO!J$4&amp;$E479),'Hoja de Trabajo para listado'!$AB$151:$BA$151,0)),0)+IFERROR(INDEX('Hoja de Trabajo para listado'!$BC$155:$CB$1048576,MATCH($A479,'Hoja de Trabajo para listado'!$BC$155:$BC$1048576,0),MATCH((CUADRO!J$4&amp;$E479),'Hoja de Trabajo para listado'!$BC$151:$CB$151,0)),0)+IFERROR(INDEX('Hoja de Trabajo para listado'!$DE$153:$DG$274,MATCH($A479,'Hoja de Trabajo para listado'!$DE$153:$DE$1048576,0),MATCH((CUADRO!J$4&amp;$E479),'Hoja de Trabajo para listado'!$DE$151:$DG$151,0)),0)+IFERROR(INDEX('Hoja de Trabajo para listado'!$CD$155:$DC$1048576,MATCH($A479,'Hoja de Trabajo para listado'!$CD$155:$CD$1048576,0),MATCH((CUADRO!J$4&amp;$E479),'Hoja de Trabajo para listado'!$CD$151:$DC$151,0)),0)</f>
        <v>0</v>
      </c>
      <c r="K479" s="243">
        <f ca="1">+IFERROR(INDEX('Hoja de Trabajo para listado'!$A$155:$Z$1048576,MATCH($A479,'Hoja de Trabajo para listado'!$A$155:$A$1048576,0),MATCH((CUADRO!K$4&amp;$E479),'Hoja de Trabajo para listado'!$A$151:$Z$151,0)),0)+IFERROR(INDEX('Hoja de Trabajo para listado'!$AB$155:$BA$1048576,MATCH($A479,'Hoja de Trabajo para listado'!$AB$155:$AB$1048576,0),MATCH((CUADRO!K$4&amp;$E479),'Hoja de Trabajo para listado'!$AB$151:$BA$151,0)),0)+IFERROR(INDEX('Hoja de Trabajo para listado'!$BC$155:$CB$1048576,MATCH($A479,'Hoja de Trabajo para listado'!$BC$155:$BC$1048576,0),MATCH((CUADRO!K$4&amp;$E479),'Hoja de Trabajo para listado'!$BC$151:$CB$151,0)),0)+IFERROR(INDEX('Hoja de Trabajo para listado'!$DE$153:$DG$274,MATCH($A479,'Hoja de Trabajo para listado'!$DE$153:$DE$1048576,0),MATCH((CUADRO!K$4&amp;$E479),'Hoja de Trabajo para listado'!$DE$151:$DG$151,0)),0)+IFERROR(INDEX('Hoja de Trabajo para listado'!$CD$155:$DC$1048576,MATCH($A479,'Hoja de Trabajo para listado'!$CD$155:$CD$1048576,0),MATCH((CUADRO!K$4&amp;$E479),'Hoja de Trabajo para listado'!$CD$151:$DC$151,0)),0)</f>
        <v>0</v>
      </c>
      <c r="L479" s="243">
        <f ca="1">+IFERROR(INDEX('Hoja de Trabajo para listado'!$A$155:$Z$1048576,MATCH($A479,'Hoja de Trabajo para listado'!$A$155:$A$1048576,0),MATCH((CUADRO!L$4&amp;$E479),'Hoja de Trabajo para listado'!$A$151:$Z$151,0)),0)+IFERROR(INDEX('Hoja de Trabajo para listado'!$AB$155:$BA$1048576,MATCH($A479,'Hoja de Trabajo para listado'!$AB$155:$AB$1048576,0),MATCH((CUADRO!L$4&amp;$E479),'Hoja de Trabajo para listado'!$AB$151:$BA$151,0)),0)+IFERROR(INDEX('Hoja de Trabajo para listado'!$BC$155:$CB$1048576,MATCH($A479,'Hoja de Trabajo para listado'!$BC$155:$BC$1048576,0),MATCH((CUADRO!L$4&amp;$E479),'Hoja de Trabajo para listado'!$BC$151:$CB$151,0)),0)+IFERROR(INDEX('Hoja de Trabajo para listado'!$DE$153:$DG$274,MATCH($A479,'Hoja de Trabajo para listado'!$DE$153:$DE$1048576,0),MATCH((CUADRO!L$4&amp;$E479),'Hoja de Trabajo para listado'!$DE$151:$DG$151,0)),0)+IFERROR(INDEX('Hoja de Trabajo para listado'!$CD$155:$DC$1048576,MATCH($A479,'Hoja de Trabajo para listado'!$CD$155:$CD$1048576,0),MATCH((CUADRO!L$4&amp;$E479),'Hoja de Trabajo para listado'!$CD$151:$DC$151,0)),0)</f>
        <v>0</v>
      </c>
      <c r="M479" s="243">
        <f ca="1">+IFERROR(INDEX('Hoja de Trabajo para listado'!$A$155:$Z$1048576,MATCH($A479,'Hoja de Trabajo para listado'!$A$155:$A$1048576,0),MATCH((CUADRO!M$4&amp;$E479),'Hoja de Trabajo para listado'!$A$151:$Z$151,0)),0)+IFERROR(INDEX('Hoja de Trabajo para listado'!$AB$155:$BA$1048576,MATCH($A479,'Hoja de Trabajo para listado'!$AB$155:$AB$1048576,0),MATCH((CUADRO!M$4&amp;$E479),'Hoja de Trabajo para listado'!$AB$151:$BA$151,0)),0)+IFERROR(INDEX('Hoja de Trabajo para listado'!$BC$155:$CB$1048576,MATCH($A479,'Hoja de Trabajo para listado'!$BC$155:$BC$1048576,0),MATCH((CUADRO!M$4&amp;$E479),'Hoja de Trabajo para listado'!$BC$151:$CB$151,0)),0)+IFERROR(INDEX('Hoja de Trabajo para listado'!$DE$153:$DG$274,MATCH($A479,'Hoja de Trabajo para listado'!$DE$153:$DE$1048576,0),MATCH((CUADRO!M$4&amp;$E479),'Hoja de Trabajo para listado'!$DE$151:$DG$151,0)),0)+IFERROR(INDEX('Hoja de Trabajo para listado'!$CD$155:$DC$1048576,MATCH($A479,'Hoja de Trabajo para listado'!$CD$155:$CD$1048576,0),MATCH((CUADRO!M$4&amp;$E479),'Hoja de Trabajo para listado'!$CD$151:$DC$151,0)),0)</f>
        <v>0</v>
      </c>
      <c r="N479" s="243">
        <f ca="1">+IFERROR(INDEX('Hoja de Trabajo para listado'!$A$155:$Z$1048576,MATCH($A479,'Hoja de Trabajo para listado'!$A$155:$A$1048576,0),MATCH((CUADRO!N$4&amp;$E479),'Hoja de Trabajo para listado'!$A$151:$Z$151,0)),0)+IFERROR(INDEX('Hoja de Trabajo para listado'!$AB$155:$BA$1048576,MATCH($A479,'Hoja de Trabajo para listado'!$AB$155:$AB$1048576,0),MATCH((CUADRO!N$4&amp;$E479),'Hoja de Trabajo para listado'!$AB$151:$BA$151,0)),0)+IFERROR(INDEX('Hoja de Trabajo para listado'!$BC$155:$CB$1048576,MATCH($A479,'Hoja de Trabajo para listado'!$BC$155:$BC$1048576,0),MATCH((CUADRO!N$4&amp;$E479),'Hoja de Trabajo para listado'!$BC$151:$CB$151,0)),0)+IFERROR(INDEX('Hoja de Trabajo para listado'!$DE$153:$DG$274,MATCH($A479,'Hoja de Trabajo para listado'!$DE$153:$DE$1048576,0),MATCH((CUADRO!N$4&amp;$E479),'Hoja de Trabajo para listado'!$DE$151:$DG$151,0)),0)+IFERROR(INDEX('Hoja de Trabajo para listado'!$CD$155:$DC$1048576,MATCH($A479,'Hoja de Trabajo para listado'!$CD$155:$CD$1048576,0),MATCH((CUADRO!N$4&amp;$E479),'Hoja de Trabajo para listado'!$CD$151:$DC$151,0)),0)</f>
        <v>0</v>
      </c>
      <c r="O479" s="243">
        <f ca="1">+IFERROR(INDEX('Hoja de Trabajo para listado'!$A$155:$Z$1048576,MATCH($A479,'Hoja de Trabajo para listado'!$A$155:$A$1048576,0),MATCH((CUADRO!O$4&amp;$E479),'Hoja de Trabajo para listado'!$A$151:$Z$151,0)),0)+IFERROR(INDEX('Hoja de Trabajo para listado'!$AB$155:$BA$1048576,MATCH($A479,'Hoja de Trabajo para listado'!$AB$155:$AB$1048576,0),MATCH((CUADRO!O$4&amp;$E479),'Hoja de Trabajo para listado'!$AB$151:$BA$151,0)),0)+IFERROR(INDEX('Hoja de Trabajo para listado'!$BC$155:$CB$1048576,MATCH($A479,'Hoja de Trabajo para listado'!$BC$155:$BC$1048576,0),MATCH((CUADRO!O$4&amp;$E479),'Hoja de Trabajo para listado'!$BC$151:$CB$151,0)),0)+IFERROR(INDEX('Hoja de Trabajo para listado'!$DE$153:$DG$274,MATCH($A479,'Hoja de Trabajo para listado'!$DE$153:$DE$1048576,0),MATCH((CUADRO!O$4&amp;$E479),'Hoja de Trabajo para listado'!$DE$151:$DG$151,0)),0)+IFERROR(INDEX('Hoja de Trabajo para listado'!$CD$155:$DC$1048576,MATCH($A479,'Hoja de Trabajo para listado'!$CD$155:$CD$1048576,0),MATCH((CUADRO!O$4&amp;$E479),'Hoja de Trabajo para listado'!$CD$151:$DC$151,0)),0)</f>
        <v>0</v>
      </c>
      <c r="P479" s="243">
        <f ca="1">+IFERROR(INDEX('Hoja de Trabajo para listado'!$A$155:$Z$1048576,MATCH($A479,'Hoja de Trabajo para listado'!$A$155:$A$1048576,0),MATCH((CUADRO!P$4&amp;$E479),'Hoja de Trabajo para listado'!$A$151:$Z$151,0)),0)+IFERROR(INDEX('Hoja de Trabajo para listado'!$AB$155:$BA$1048576,MATCH($A479,'Hoja de Trabajo para listado'!$AB$155:$AB$1048576,0),MATCH((CUADRO!P$4&amp;$E479),'Hoja de Trabajo para listado'!$AB$151:$BA$151,0)),0)+IFERROR(INDEX('Hoja de Trabajo para listado'!$BC$155:$CB$1048576,MATCH($A479,'Hoja de Trabajo para listado'!$BC$155:$BC$1048576,0),MATCH((CUADRO!P$4&amp;$E479),'Hoja de Trabajo para listado'!$BC$151:$CB$151,0)),0)+IFERROR(INDEX('Hoja de Trabajo para listado'!$DE$153:$DG$274,MATCH($A479,'Hoja de Trabajo para listado'!$DE$153:$DE$1048576,0),MATCH((CUADRO!P$4&amp;$E479),'Hoja de Trabajo para listado'!$DE$151:$DG$151,0)),0)+IFERROR(INDEX('Hoja de Trabajo para listado'!$CD$155:$DC$1048576,MATCH($A479,'Hoja de Trabajo para listado'!$CD$155:$CD$1048576,0),MATCH((CUADRO!P$4&amp;$E479),'Hoja de Trabajo para listado'!$CD$151:$DC$151,0)),0)</f>
        <v>0</v>
      </c>
      <c r="Q479" s="243">
        <f ca="1">+IFERROR(INDEX('Hoja de Trabajo para listado'!$A$155:$Z$1048576,MATCH($A479,'Hoja de Trabajo para listado'!$A$155:$A$1048576,0),MATCH((CUADRO!Q$4&amp;$E479),'Hoja de Trabajo para listado'!$A$151:$Z$151,0)),0)+IFERROR(INDEX('Hoja de Trabajo para listado'!$AB$155:$BA$1048576,MATCH($A479,'Hoja de Trabajo para listado'!$AB$155:$AB$1048576,0),MATCH((CUADRO!Q$4&amp;$E479),'Hoja de Trabajo para listado'!$AB$151:$BA$151,0)),0)+IFERROR(INDEX('Hoja de Trabajo para listado'!$BC$155:$CB$1048576,MATCH($A479,'Hoja de Trabajo para listado'!$BC$155:$BC$1048576,0),MATCH((CUADRO!Q$4&amp;$E479),'Hoja de Trabajo para listado'!$BC$151:$CB$151,0)),0)+IFERROR(INDEX('Hoja de Trabajo para listado'!$DE$153:$DG$274,MATCH($A479,'Hoja de Trabajo para listado'!$DE$153:$DE$1048576,0),MATCH((CUADRO!Q$4&amp;$E479),'Hoja de Trabajo para listado'!$DE$151:$DG$151,0)),0)+IFERROR(INDEX('Hoja de Trabajo para listado'!$CD$155:$DC$1048576,MATCH($A479,'Hoja de Trabajo para listado'!$CD$155:$CD$1048576,0),MATCH((CUADRO!Q$4&amp;$E479),'Hoja de Trabajo para listado'!$CD$151:$DC$151,0)),0)</f>
        <v>0</v>
      </c>
      <c r="R479" s="243">
        <f t="shared" ca="1" si="21"/>
        <v>0</v>
      </c>
      <c r="S479" s="249"/>
      <c r="T479" s="243">
        <f ca="1">+T480</f>
        <v>0</v>
      </c>
      <c r="U479" s="242">
        <f t="shared" si="22"/>
        <v>1</v>
      </c>
      <c r="V479" s="333" t="str">
        <f>+VLOOKUP(A479,bd_lista!$A$3:$E$592,5,FALSE)</f>
        <v>Gobiernos Autonomos Municipales</v>
      </c>
      <c r="W479" s="387" t="str">
        <f>+V479</f>
        <v>Gobiernos Autonomos Municipales</v>
      </c>
      <c r="X479" s="242">
        <f>+VLOOKUP(A479,[4]Sheet1!$A$13:$D$744,4,FALSE)</f>
        <v>0</v>
      </c>
      <c r="Y479" s="242" t="e">
        <f>+VLOOKUP(X479,bd_lista!$A$3:$C$592,3,FALSE)</f>
        <v>#N/A</v>
      </c>
      <c r="Z479" s="294">
        <f>+X479</f>
        <v>0</v>
      </c>
      <c r="AA479" s="295" t="e">
        <f>+Y479</f>
        <v>#N/A</v>
      </c>
    </row>
    <row r="480" spans="1:27" customFormat="1" ht="15" hidden="1" customHeight="1">
      <c r="A480" s="32">
        <v>1120</v>
      </c>
      <c r="B480" s="393"/>
      <c r="C480" s="247" t="str">
        <f>+VLOOKUP(A480,bd_lista!$A$3:$C$592,3,FALSE)</f>
        <v>Gobierno Autónomo Municipal de San Lucas</v>
      </c>
      <c r="D480" s="390"/>
      <c r="E480" s="244" t="s">
        <v>1305</v>
      </c>
      <c r="F480" s="243">
        <f ca="1">+IFERROR(INDEX('Hoja de Trabajo para listado'!$A$155:$Z$1048576,MATCH($A480,'Hoja de Trabajo para listado'!$A$155:$A$1048576,0),MATCH((CUADRO!F$4&amp;$E480),'Hoja de Trabajo para listado'!$A$151:$Z$151,0)),0)+IFERROR(INDEX('Hoja de Trabajo para listado'!$AB$155:$BA$1048576,MATCH($A480,'Hoja de Trabajo para listado'!$AB$155:$AB$1048576,0),MATCH((CUADRO!F$4&amp;$E480),'Hoja de Trabajo para listado'!$AB$151:$BA$151,0)),0)+IFERROR(INDEX('Hoja de Trabajo para listado'!$BC$155:$CB$1048576,MATCH($A480,'Hoja de Trabajo para listado'!$BC$155:$BC$1048576,0),MATCH((CUADRO!F$4&amp;$E480),'Hoja de Trabajo para listado'!$BC$151:$CB$151,0)),0)+IFERROR(INDEX('Hoja de Trabajo para listado'!$DE$153:$DG$274,MATCH($A480,'Hoja de Trabajo para listado'!$DE$153:$DE$1048576,0),MATCH((CUADRO!F$4&amp;$E480),'Hoja de Trabajo para listado'!$DE$151:$DG$151,0)),0)+IFERROR(INDEX('Hoja de Trabajo para listado'!$CD$155:$DC$1048576,MATCH($A480,'Hoja de Trabajo para listado'!$CD$155:$CD$1048576,0),MATCH((CUADRO!F$4&amp;$E480),'Hoja de Trabajo para listado'!$CD$151:$DC$151,0)),0)</f>
        <v>0</v>
      </c>
      <c r="G480" s="243">
        <f ca="1">+IFERROR(INDEX('Hoja de Trabajo para listado'!$A$155:$Z$1048576,MATCH($A480,'Hoja de Trabajo para listado'!$A$155:$A$1048576,0),MATCH((CUADRO!G$4&amp;$E480),'Hoja de Trabajo para listado'!$A$151:$Z$151,0)),0)+IFERROR(INDEX('Hoja de Trabajo para listado'!$AB$155:$BA$1048576,MATCH($A480,'Hoja de Trabajo para listado'!$AB$155:$AB$1048576,0),MATCH((CUADRO!G$4&amp;$E480),'Hoja de Trabajo para listado'!$AB$151:$BA$151,0)),0)+IFERROR(INDEX('Hoja de Trabajo para listado'!$BC$155:$CB$1048576,MATCH($A480,'Hoja de Trabajo para listado'!$BC$155:$BC$1048576,0),MATCH((CUADRO!G$4&amp;$E480),'Hoja de Trabajo para listado'!$BC$151:$CB$151,0)),0)+IFERROR(INDEX('Hoja de Trabajo para listado'!$DE$153:$DG$274,MATCH($A480,'Hoja de Trabajo para listado'!$DE$153:$DE$1048576,0),MATCH((CUADRO!G$4&amp;$E480),'Hoja de Trabajo para listado'!$DE$151:$DG$151,0)),0)+IFERROR(INDEX('Hoja de Trabajo para listado'!$CD$155:$DC$1048576,MATCH($A480,'Hoja de Trabajo para listado'!$CD$155:$CD$1048576,0),MATCH((CUADRO!G$4&amp;$E480),'Hoja de Trabajo para listado'!$CD$151:$DC$151,0)),0)</f>
        <v>0</v>
      </c>
      <c r="H480" s="243">
        <f ca="1">+IFERROR(INDEX('Hoja de Trabajo para listado'!$A$155:$Z$1048576,MATCH($A480,'Hoja de Trabajo para listado'!$A$155:$A$1048576,0),MATCH((CUADRO!H$4&amp;$E480),'Hoja de Trabajo para listado'!$A$151:$Z$151,0)),0)+IFERROR(INDEX('Hoja de Trabajo para listado'!$AB$155:$BA$1048576,MATCH($A480,'Hoja de Trabajo para listado'!$AB$155:$AB$1048576,0),MATCH((CUADRO!H$4&amp;$E480),'Hoja de Trabajo para listado'!$AB$151:$BA$151,0)),0)+IFERROR(INDEX('Hoja de Trabajo para listado'!$BC$155:$CB$1048576,MATCH($A480,'Hoja de Trabajo para listado'!$BC$155:$BC$1048576,0),MATCH((CUADRO!H$4&amp;$E480),'Hoja de Trabajo para listado'!$BC$151:$CB$151,0)),0)+IFERROR(INDEX('Hoja de Trabajo para listado'!$DE$153:$DG$274,MATCH($A480,'Hoja de Trabajo para listado'!$DE$153:$DE$1048576,0),MATCH((CUADRO!H$4&amp;$E480),'Hoja de Trabajo para listado'!$DE$151:$DG$151,0)),0)+IFERROR(INDEX('Hoja de Trabajo para listado'!$CD$155:$DC$1048576,MATCH($A480,'Hoja de Trabajo para listado'!$CD$155:$CD$1048576,0),MATCH((CUADRO!H$4&amp;$E480),'Hoja de Trabajo para listado'!$CD$151:$DC$151,0)),0)</f>
        <v>0</v>
      </c>
      <c r="I480" s="243">
        <f ca="1">+IFERROR(INDEX('Hoja de Trabajo para listado'!$A$155:$Z$1048576,MATCH($A480,'Hoja de Trabajo para listado'!$A$155:$A$1048576,0),MATCH((CUADRO!I$4&amp;$E480),'Hoja de Trabajo para listado'!$A$151:$Z$151,0)),0)+IFERROR(INDEX('Hoja de Trabajo para listado'!$AB$155:$BA$1048576,MATCH($A480,'Hoja de Trabajo para listado'!$AB$155:$AB$1048576,0),MATCH((CUADRO!I$4&amp;$E480),'Hoja de Trabajo para listado'!$AB$151:$BA$151,0)),0)+IFERROR(INDEX('Hoja de Trabajo para listado'!$BC$155:$CB$1048576,MATCH($A480,'Hoja de Trabajo para listado'!$BC$155:$BC$1048576,0),MATCH((CUADRO!I$4&amp;$E480),'Hoja de Trabajo para listado'!$BC$151:$CB$151,0)),0)+IFERROR(INDEX('Hoja de Trabajo para listado'!$DE$153:$DG$274,MATCH($A480,'Hoja de Trabajo para listado'!$DE$153:$DE$1048576,0),MATCH((CUADRO!I$4&amp;$E480),'Hoja de Trabajo para listado'!$DE$151:$DG$151,0)),0)+IFERROR(INDEX('Hoja de Trabajo para listado'!$CD$155:$DC$1048576,MATCH($A480,'Hoja de Trabajo para listado'!$CD$155:$CD$1048576,0),MATCH((CUADRO!I$4&amp;$E480),'Hoja de Trabajo para listado'!$CD$151:$DC$151,0)),0)</f>
        <v>0</v>
      </c>
      <c r="J480" s="243">
        <f ca="1">+IFERROR(INDEX('Hoja de Trabajo para listado'!$A$155:$Z$1048576,MATCH($A480,'Hoja de Trabajo para listado'!$A$155:$A$1048576,0),MATCH((CUADRO!J$4&amp;$E480),'Hoja de Trabajo para listado'!$A$151:$Z$151,0)),0)+IFERROR(INDEX('Hoja de Trabajo para listado'!$AB$155:$BA$1048576,MATCH($A480,'Hoja de Trabajo para listado'!$AB$155:$AB$1048576,0),MATCH((CUADRO!J$4&amp;$E480),'Hoja de Trabajo para listado'!$AB$151:$BA$151,0)),0)+IFERROR(INDEX('Hoja de Trabajo para listado'!$BC$155:$CB$1048576,MATCH($A480,'Hoja de Trabajo para listado'!$BC$155:$BC$1048576,0),MATCH((CUADRO!J$4&amp;$E480),'Hoja de Trabajo para listado'!$BC$151:$CB$151,0)),0)+IFERROR(INDEX('Hoja de Trabajo para listado'!$DE$153:$DG$274,MATCH($A480,'Hoja de Trabajo para listado'!$DE$153:$DE$1048576,0),MATCH((CUADRO!J$4&amp;$E480),'Hoja de Trabajo para listado'!$DE$151:$DG$151,0)),0)+IFERROR(INDEX('Hoja de Trabajo para listado'!$CD$155:$DC$1048576,MATCH($A480,'Hoja de Trabajo para listado'!$CD$155:$CD$1048576,0),MATCH((CUADRO!J$4&amp;$E480),'Hoja de Trabajo para listado'!$CD$151:$DC$151,0)),0)</f>
        <v>0</v>
      </c>
      <c r="K480" s="243">
        <f ca="1">+IFERROR(INDEX('Hoja de Trabajo para listado'!$A$155:$Z$1048576,MATCH($A480,'Hoja de Trabajo para listado'!$A$155:$A$1048576,0),MATCH((CUADRO!K$4&amp;$E480),'Hoja de Trabajo para listado'!$A$151:$Z$151,0)),0)+IFERROR(INDEX('Hoja de Trabajo para listado'!$AB$155:$BA$1048576,MATCH($A480,'Hoja de Trabajo para listado'!$AB$155:$AB$1048576,0),MATCH((CUADRO!K$4&amp;$E480),'Hoja de Trabajo para listado'!$AB$151:$BA$151,0)),0)+IFERROR(INDEX('Hoja de Trabajo para listado'!$BC$155:$CB$1048576,MATCH($A480,'Hoja de Trabajo para listado'!$BC$155:$BC$1048576,0),MATCH((CUADRO!K$4&amp;$E480),'Hoja de Trabajo para listado'!$BC$151:$CB$151,0)),0)+IFERROR(INDEX('Hoja de Trabajo para listado'!$DE$153:$DG$274,MATCH($A480,'Hoja de Trabajo para listado'!$DE$153:$DE$1048576,0),MATCH((CUADRO!K$4&amp;$E480),'Hoja de Trabajo para listado'!$DE$151:$DG$151,0)),0)+IFERROR(INDEX('Hoja de Trabajo para listado'!$CD$155:$DC$1048576,MATCH($A480,'Hoja de Trabajo para listado'!$CD$155:$CD$1048576,0),MATCH((CUADRO!K$4&amp;$E480),'Hoja de Trabajo para listado'!$CD$151:$DC$151,0)),0)</f>
        <v>0</v>
      </c>
      <c r="L480" s="243">
        <f ca="1">+IFERROR(INDEX('Hoja de Trabajo para listado'!$A$155:$Z$1048576,MATCH($A480,'Hoja de Trabajo para listado'!$A$155:$A$1048576,0),MATCH((CUADRO!L$4&amp;$E480),'Hoja de Trabajo para listado'!$A$151:$Z$151,0)),0)+IFERROR(INDEX('Hoja de Trabajo para listado'!$AB$155:$BA$1048576,MATCH($A480,'Hoja de Trabajo para listado'!$AB$155:$AB$1048576,0),MATCH((CUADRO!L$4&amp;$E480),'Hoja de Trabajo para listado'!$AB$151:$BA$151,0)),0)+IFERROR(INDEX('Hoja de Trabajo para listado'!$BC$155:$CB$1048576,MATCH($A480,'Hoja de Trabajo para listado'!$BC$155:$BC$1048576,0),MATCH((CUADRO!L$4&amp;$E480),'Hoja de Trabajo para listado'!$BC$151:$CB$151,0)),0)+IFERROR(INDEX('Hoja de Trabajo para listado'!$DE$153:$DG$274,MATCH($A480,'Hoja de Trabajo para listado'!$DE$153:$DE$1048576,0),MATCH((CUADRO!L$4&amp;$E480),'Hoja de Trabajo para listado'!$DE$151:$DG$151,0)),0)+IFERROR(INDEX('Hoja de Trabajo para listado'!$CD$155:$DC$1048576,MATCH($A480,'Hoja de Trabajo para listado'!$CD$155:$CD$1048576,0),MATCH((CUADRO!L$4&amp;$E480),'Hoja de Trabajo para listado'!$CD$151:$DC$151,0)),0)</f>
        <v>0</v>
      </c>
      <c r="M480" s="243">
        <f ca="1">+IFERROR(INDEX('Hoja de Trabajo para listado'!$A$155:$Z$1048576,MATCH($A480,'Hoja de Trabajo para listado'!$A$155:$A$1048576,0),MATCH((CUADRO!M$4&amp;$E480),'Hoja de Trabajo para listado'!$A$151:$Z$151,0)),0)+IFERROR(INDEX('Hoja de Trabajo para listado'!$AB$155:$BA$1048576,MATCH($A480,'Hoja de Trabajo para listado'!$AB$155:$AB$1048576,0),MATCH((CUADRO!M$4&amp;$E480),'Hoja de Trabajo para listado'!$AB$151:$BA$151,0)),0)+IFERROR(INDEX('Hoja de Trabajo para listado'!$BC$155:$CB$1048576,MATCH($A480,'Hoja de Trabajo para listado'!$BC$155:$BC$1048576,0),MATCH((CUADRO!M$4&amp;$E480),'Hoja de Trabajo para listado'!$BC$151:$CB$151,0)),0)+IFERROR(INDEX('Hoja de Trabajo para listado'!$DE$153:$DG$274,MATCH($A480,'Hoja de Trabajo para listado'!$DE$153:$DE$1048576,0),MATCH((CUADRO!M$4&amp;$E480),'Hoja de Trabajo para listado'!$DE$151:$DG$151,0)),0)+IFERROR(INDEX('Hoja de Trabajo para listado'!$CD$155:$DC$1048576,MATCH($A480,'Hoja de Trabajo para listado'!$CD$155:$CD$1048576,0),MATCH((CUADRO!M$4&amp;$E480),'Hoja de Trabajo para listado'!$CD$151:$DC$151,0)),0)</f>
        <v>0</v>
      </c>
      <c r="N480" s="243">
        <f ca="1">+IFERROR(INDEX('Hoja de Trabajo para listado'!$A$155:$Z$1048576,MATCH($A480,'Hoja de Trabajo para listado'!$A$155:$A$1048576,0),MATCH((CUADRO!N$4&amp;$E480),'Hoja de Trabajo para listado'!$A$151:$Z$151,0)),0)+IFERROR(INDEX('Hoja de Trabajo para listado'!$AB$155:$BA$1048576,MATCH($A480,'Hoja de Trabajo para listado'!$AB$155:$AB$1048576,0),MATCH((CUADRO!N$4&amp;$E480),'Hoja de Trabajo para listado'!$AB$151:$BA$151,0)),0)+IFERROR(INDEX('Hoja de Trabajo para listado'!$BC$155:$CB$1048576,MATCH($A480,'Hoja de Trabajo para listado'!$BC$155:$BC$1048576,0),MATCH((CUADRO!N$4&amp;$E480),'Hoja de Trabajo para listado'!$BC$151:$CB$151,0)),0)+IFERROR(INDEX('Hoja de Trabajo para listado'!$DE$153:$DG$274,MATCH($A480,'Hoja de Trabajo para listado'!$DE$153:$DE$1048576,0),MATCH((CUADRO!N$4&amp;$E480),'Hoja de Trabajo para listado'!$DE$151:$DG$151,0)),0)+IFERROR(INDEX('Hoja de Trabajo para listado'!$CD$155:$DC$1048576,MATCH($A480,'Hoja de Trabajo para listado'!$CD$155:$CD$1048576,0),MATCH((CUADRO!N$4&amp;$E480),'Hoja de Trabajo para listado'!$CD$151:$DC$151,0)),0)</f>
        <v>0</v>
      </c>
      <c r="O480" s="243">
        <f ca="1">+IFERROR(INDEX('Hoja de Trabajo para listado'!$A$155:$Z$1048576,MATCH($A480,'Hoja de Trabajo para listado'!$A$155:$A$1048576,0),MATCH((CUADRO!O$4&amp;$E480),'Hoja de Trabajo para listado'!$A$151:$Z$151,0)),0)+IFERROR(INDEX('Hoja de Trabajo para listado'!$AB$155:$BA$1048576,MATCH($A480,'Hoja de Trabajo para listado'!$AB$155:$AB$1048576,0),MATCH((CUADRO!O$4&amp;$E480),'Hoja de Trabajo para listado'!$AB$151:$BA$151,0)),0)+IFERROR(INDEX('Hoja de Trabajo para listado'!$BC$155:$CB$1048576,MATCH($A480,'Hoja de Trabajo para listado'!$BC$155:$BC$1048576,0),MATCH((CUADRO!O$4&amp;$E480),'Hoja de Trabajo para listado'!$BC$151:$CB$151,0)),0)+IFERROR(INDEX('Hoja de Trabajo para listado'!$DE$153:$DG$274,MATCH($A480,'Hoja de Trabajo para listado'!$DE$153:$DE$1048576,0),MATCH((CUADRO!O$4&amp;$E480),'Hoja de Trabajo para listado'!$DE$151:$DG$151,0)),0)+IFERROR(INDEX('Hoja de Trabajo para listado'!$CD$155:$DC$1048576,MATCH($A480,'Hoja de Trabajo para listado'!$CD$155:$CD$1048576,0),MATCH((CUADRO!O$4&amp;$E480),'Hoja de Trabajo para listado'!$CD$151:$DC$151,0)),0)</f>
        <v>0</v>
      </c>
      <c r="P480" s="243">
        <f ca="1">+IFERROR(INDEX('Hoja de Trabajo para listado'!$A$155:$Z$1048576,MATCH($A480,'Hoja de Trabajo para listado'!$A$155:$A$1048576,0),MATCH((CUADRO!P$4&amp;$E480),'Hoja de Trabajo para listado'!$A$151:$Z$151,0)),0)+IFERROR(INDEX('Hoja de Trabajo para listado'!$AB$155:$BA$1048576,MATCH($A480,'Hoja de Trabajo para listado'!$AB$155:$AB$1048576,0),MATCH((CUADRO!P$4&amp;$E480),'Hoja de Trabajo para listado'!$AB$151:$BA$151,0)),0)+IFERROR(INDEX('Hoja de Trabajo para listado'!$BC$155:$CB$1048576,MATCH($A480,'Hoja de Trabajo para listado'!$BC$155:$BC$1048576,0),MATCH((CUADRO!P$4&amp;$E480),'Hoja de Trabajo para listado'!$BC$151:$CB$151,0)),0)+IFERROR(INDEX('Hoja de Trabajo para listado'!$DE$153:$DG$274,MATCH($A480,'Hoja de Trabajo para listado'!$DE$153:$DE$1048576,0),MATCH((CUADRO!P$4&amp;$E480),'Hoja de Trabajo para listado'!$DE$151:$DG$151,0)),0)+IFERROR(INDEX('Hoja de Trabajo para listado'!$CD$155:$DC$1048576,MATCH($A480,'Hoja de Trabajo para listado'!$CD$155:$CD$1048576,0),MATCH((CUADRO!P$4&amp;$E480),'Hoja de Trabajo para listado'!$CD$151:$DC$151,0)),0)</f>
        <v>0</v>
      </c>
      <c r="Q480" s="243">
        <f ca="1">+IFERROR(INDEX('Hoja de Trabajo para listado'!$A$155:$Z$1048576,MATCH($A480,'Hoja de Trabajo para listado'!$A$155:$A$1048576,0),MATCH((CUADRO!Q$4&amp;$E480),'Hoja de Trabajo para listado'!$A$151:$Z$151,0)),0)+IFERROR(INDEX('Hoja de Trabajo para listado'!$AB$155:$BA$1048576,MATCH($A480,'Hoja de Trabajo para listado'!$AB$155:$AB$1048576,0),MATCH((CUADRO!Q$4&amp;$E480),'Hoja de Trabajo para listado'!$AB$151:$BA$151,0)),0)+IFERROR(INDEX('Hoja de Trabajo para listado'!$BC$155:$CB$1048576,MATCH($A480,'Hoja de Trabajo para listado'!$BC$155:$BC$1048576,0),MATCH((CUADRO!Q$4&amp;$E480),'Hoja de Trabajo para listado'!$BC$151:$CB$151,0)),0)+IFERROR(INDEX('Hoja de Trabajo para listado'!$DE$153:$DG$274,MATCH($A480,'Hoja de Trabajo para listado'!$DE$153:$DE$1048576,0),MATCH((CUADRO!Q$4&amp;$E480),'Hoja de Trabajo para listado'!$DE$151:$DG$151,0)),0)+IFERROR(INDEX('Hoja de Trabajo para listado'!$CD$155:$DC$1048576,MATCH($A480,'Hoja de Trabajo para listado'!$CD$155:$CD$1048576,0),MATCH((CUADRO!Q$4&amp;$E480),'Hoja de Trabajo para listado'!$CD$151:$DC$151,0)),0)</f>
        <v>0</v>
      </c>
      <c r="R480" s="243">
        <f t="shared" ca="1" si="21"/>
        <v>0</v>
      </c>
      <c r="S480" s="249">
        <f ca="1">+R479+R480</f>
        <v>0</v>
      </c>
      <c r="T480" s="243">
        <f ca="1">+S480</f>
        <v>0</v>
      </c>
      <c r="U480" s="242">
        <f t="shared" si="22"/>
        <v>2</v>
      </c>
      <c r="V480" s="333" t="str">
        <f>+VLOOKUP(A480,bd_lista!$A$3:$E$592,5,FALSE)</f>
        <v>Gobiernos Autonomos Municipales</v>
      </c>
      <c r="W480" s="388"/>
      <c r="X480" s="242">
        <f>+VLOOKUP(A480,[4]Sheet1!$A$13:$D$744,4,FALSE)</f>
        <v>0</v>
      </c>
      <c r="Y480" s="242" t="e">
        <f>+VLOOKUP(X480,bd_lista!$A$3:$C$592,3,FALSE)</f>
        <v>#N/A</v>
      </c>
      <c r="Z480" s="292"/>
      <c r="AA480" s="293"/>
    </row>
    <row r="481" spans="1:27" customFormat="1" ht="15" hidden="1" customHeight="1">
      <c r="A481" s="32">
        <v>1121</v>
      </c>
      <c r="B481" s="392">
        <f>+A481</f>
        <v>1121</v>
      </c>
      <c r="C481" s="247" t="str">
        <f>+VLOOKUP(A481,bd_lista!$A$3:$C$592,3,FALSE)</f>
        <v>Gobierno Autónomo Municipal de Incahuasi</v>
      </c>
      <c r="D481" s="389" t="str">
        <f>+C481</f>
        <v>Gobierno Autónomo Municipal de Incahuasi</v>
      </c>
      <c r="E481" s="242" t="s">
        <v>1304</v>
      </c>
      <c r="F481" s="243">
        <f ca="1">+IFERROR(INDEX('Hoja de Trabajo para listado'!$A$155:$Z$1048576,MATCH($A481,'Hoja de Trabajo para listado'!$A$155:$A$1048576,0),MATCH((CUADRO!F$4&amp;$E481),'Hoja de Trabajo para listado'!$A$151:$Z$151,0)),0)+IFERROR(INDEX('Hoja de Trabajo para listado'!$AB$155:$BA$1048576,MATCH($A481,'Hoja de Trabajo para listado'!$AB$155:$AB$1048576,0),MATCH((CUADRO!F$4&amp;$E481),'Hoja de Trabajo para listado'!$AB$151:$BA$151,0)),0)+IFERROR(INDEX('Hoja de Trabajo para listado'!$BC$155:$CB$1048576,MATCH($A481,'Hoja de Trabajo para listado'!$BC$155:$BC$1048576,0),MATCH((CUADRO!F$4&amp;$E481),'Hoja de Trabajo para listado'!$BC$151:$CB$151,0)),0)+IFERROR(INDEX('Hoja de Trabajo para listado'!$DE$153:$DG$274,MATCH($A481,'Hoja de Trabajo para listado'!$DE$153:$DE$1048576,0),MATCH((CUADRO!F$4&amp;$E481),'Hoja de Trabajo para listado'!$DE$151:$DG$151,0)),0)+IFERROR(INDEX('Hoja de Trabajo para listado'!$CD$155:$DC$1048576,MATCH($A481,'Hoja de Trabajo para listado'!$CD$155:$CD$1048576,0),MATCH((CUADRO!F$4&amp;$E481),'Hoja de Trabajo para listado'!$CD$151:$DC$151,0)),0)</f>
        <v>0</v>
      </c>
      <c r="G481" s="243">
        <f ca="1">+IFERROR(INDEX('Hoja de Trabajo para listado'!$A$155:$Z$1048576,MATCH($A481,'Hoja de Trabajo para listado'!$A$155:$A$1048576,0),MATCH((CUADRO!G$4&amp;$E481),'Hoja de Trabajo para listado'!$A$151:$Z$151,0)),0)+IFERROR(INDEX('Hoja de Trabajo para listado'!$AB$155:$BA$1048576,MATCH($A481,'Hoja de Trabajo para listado'!$AB$155:$AB$1048576,0),MATCH((CUADRO!G$4&amp;$E481),'Hoja de Trabajo para listado'!$AB$151:$BA$151,0)),0)+IFERROR(INDEX('Hoja de Trabajo para listado'!$BC$155:$CB$1048576,MATCH($A481,'Hoja de Trabajo para listado'!$BC$155:$BC$1048576,0),MATCH((CUADRO!G$4&amp;$E481),'Hoja de Trabajo para listado'!$BC$151:$CB$151,0)),0)+IFERROR(INDEX('Hoja de Trabajo para listado'!$DE$153:$DG$274,MATCH($A481,'Hoja de Trabajo para listado'!$DE$153:$DE$1048576,0),MATCH((CUADRO!G$4&amp;$E481),'Hoja de Trabajo para listado'!$DE$151:$DG$151,0)),0)+IFERROR(INDEX('Hoja de Trabajo para listado'!$CD$155:$DC$1048576,MATCH($A481,'Hoja de Trabajo para listado'!$CD$155:$CD$1048576,0),MATCH((CUADRO!G$4&amp;$E481),'Hoja de Trabajo para listado'!$CD$151:$DC$151,0)),0)</f>
        <v>0</v>
      </c>
      <c r="H481" s="243">
        <f ca="1">+IFERROR(INDEX('Hoja de Trabajo para listado'!$A$155:$Z$1048576,MATCH($A481,'Hoja de Trabajo para listado'!$A$155:$A$1048576,0),MATCH((CUADRO!H$4&amp;$E481),'Hoja de Trabajo para listado'!$A$151:$Z$151,0)),0)+IFERROR(INDEX('Hoja de Trabajo para listado'!$AB$155:$BA$1048576,MATCH($A481,'Hoja de Trabajo para listado'!$AB$155:$AB$1048576,0),MATCH((CUADRO!H$4&amp;$E481),'Hoja de Trabajo para listado'!$AB$151:$BA$151,0)),0)+IFERROR(INDEX('Hoja de Trabajo para listado'!$BC$155:$CB$1048576,MATCH($A481,'Hoja de Trabajo para listado'!$BC$155:$BC$1048576,0),MATCH((CUADRO!H$4&amp;$E481),'Hoja de Trabajo para listado'!$BC$151:$CB$151,0)),0)+IFERROR(INDEX('Hoja de Trabajo para listado'!$DE$153:$DG$274,MATCH($A481,'Hoja de Trabajo para listado'!$DE$153:$DE$1048576,0),MATCH((CUADRO!H$4&amp;$E481),'Hoja de Trabajo para listado'!$DE$151:$DG$151,0)),0)+IFERROR(INDEX('Hoja de Trabajo para listado'!$CD$155:$DC$1048576,MATCH($A481,'Hoja de Trabajo para listado'!$CD$155:$CD$1048576,0),MATCH((CUADRO!H$4&amp;$E481),'Hoja de Trabajo para listado'!$CD$151:$DC$151,0)),0)</f>
        <v>0</v>
      </c>
      <c r="I481" s="243">
        <f ca="1">+IFERROR(INDEX('Hoja de Trabajo para listado'!$A$155:$Z$1048576,MATCH($A481,'Hoja de Trabajo para listado'!$A$155:$A$1048576,0),MATCH((CUADRO!I$4&amp;$E481),'Hoja de Trabajo para listado'!$A$151:$Z$151,0)),0)+IFERROR(INDEX('Hoja de Trabajo para listado'!$AB$155:$BA$1048576,MATCH($A481,'Hoja de Trabajo para listado'!$AB$155:$AB$1048576,0),MATCH((CUADRO!I$4&amp;$E481),'Hoja de Trabajo para listado'!$AB$151:$BA$151,0)),0)+IFERROR(INDEX('Hoja de Trabajo para listado'!$BC$155:$CB$1048576,MATCH($A481,'Hoja de Trabajo para listado'!$BC$155:$BC$1048576,0),MATCH((CUADRO!I$4&amp;$E481),'Hoja de Trabajo para listado'!$BC$151:$CB$151,0)),0)+IFERROR(INDEX('Hoja de Trabajo para listado'!$DE$153:$DG$274,MATCH($A481,'Hoja de Trabajo para listado'!$DE$153:$DE$1048576,0),MATCH((CUADRO!I$4&amp;$E481),'Hoja de Trabajo para listado'!$DE$151:$DG$151,0)),0)+IFERROR(INDEX('Hoja de Trabajo para listado'!$CD$155:$DC$1048576,MATCH($A481,'Hoja de Trabajo para listado'!$CD$155:$CD$1048576,0),MATCH((CUADRO!I$4&amp;$E481),'Hoja de Trabajo para listado'!$CD$151:$DC$151,0)),0)</f>
        <v>0</v>
      </c>
      <c r="J481" s="243">
        <f ca="1">+IFERROR(INDEX('Hoja de Trabajo para listado'!$A$155:$Z$1048576,MATCH($A481,'Hoja de Trabajo para listado'!$A$155:$A$1048576,0),MATCH((CUADRO!J$4&amp;$E481),'Hoja de Trabajo para listado'!$A$151:$Z$151,0)),0)+IFERROR(INDEX('Hoja de Trabajo para listado'!$AB$155:$BA$1048576,MATCH($A481,'Hoja de Trabajo para listado'!$AB$155:$AB$1048576,0),MATCH((CUADRO!J$4&amp;$E481),'Hoja de Trabajo para listado'!$AB$151:$BA$151,0)),0)+IFERROR(INDEX('Hoja de Trabajo para listado'!$BC$155:$CB$1048576,MATCH($A481,'Hoja de Trabajo para listado'!$BC$155:$BC$1048576,0),MATCH((CUADRO!J$4&amp;$E481),'Hoja de Trabajo para listado'!$BC$151:$CB$151,0)),0)+IFERROR(INDEX('Hoja de Trabajo para listado'!$DE$153:$DG$274,MATCH($A481,'Hoja de Trabajo para listado'!$DE$153:$DE$1048576,0),MATCH((CUADRO!J$4&amp;$E481),'Hoja de Trabajo para listado'!$DE$151:$DG$151,0)),0)+IFERROR(INDEX('Hoja de Trabajo para listado'!$CD$155:$DC$1048576,MATCH($A481,'Hoja de Trabajo para listado'!$CD$155:$CD$1048576,0),MATCH((CUADRO!J$4&amp;$E481),'Hoja de Trabajo para listado'!$CD$151:$DC$151,0)),0)</f>
        <v>0</v>
      </c>
      <c r="K481" s="243">
        <f ca="1">+IFERROR(INDEX('Hoja de Trabajo para listado'!$A$155:$Z$1048576,MATCH($A481,'Hoja de Trabajo para listado'!$A$155:$A$1048576,0),MATCH((CUADRO!K$4&amp;$E481),'Hoja de Trabajo para listado'!$A$151:$Z$151,0)),0)+IFERROR(INDEX('Hoja de Trabajo para listado'!$AB$155:$BA$1048576,MATCH($A481,'Hoja de Trabajo para listado'!$AB$155:$AB$1048576,0),MATCH((CUADRO!K$4&amp;$E481),'Hoja de Trabajo para listado'!$AB$151:$BA$151,0)),0)+IFERROR(INDEX('Hoja de Trabajo para listado'!$BC$155:$CB$1048576,MATCH($A481,'Hoja de Trabajo para listado'!$BC$155:$BC$1048576,0),MATCH((CUADRO!K$4&amp;$E481),'Hoja de Trabajo para listado'!$BC$151:$CB$151,0)),0)+IFERROR(INDEX('Hoja de Trabajo para listado'!$DE$153:$DG$274,MATCH($A481,'Hoja de Trabajo para listado'!$DE$153:$DE$1048576,0),MATCH((CUADRO!K$4&amp;$E481),'Hoja de Trabajo para listado'!$DE$151:$DG$151,0)),0)+IFERROR(INDEX('Hoja de Trabajo para listado'!$CD$155:$DC$1048576,MATCH($A481,'Hoja de Trabajo para listado'!$CD$155:$CD$1048576,0),MATCH((CUADRO!K$4&amp;$E481),'Hoja de Trabajo para listado'!$CD$151:$DC$151,0)),0)</f>
        <v>0</v>
      </c>
      <c r="L481" s="243">
        <f ca="1">+IFERROR(INDEX('Hoja de Trabajo para listado'!$A$155:$Z$1048576,MATCH($A481,'Hoja de Trabajo para listado'!$A$155:$A$1048576,0),MATCH((CUADRO!L$4&amp;$E481),'Hoja de Trabajo para listado'!$A$151:$Z$151,0)),0)+IFERROR(INDEX('Hoja de Trabajo para listado'!$AB$155:$BA$1048576,MATCH($A481,'Hoja de Trabajo para listado'!$AB$155:$AB$1048576,0),MATCH((CUADRO!L$4&amp;$E481),'Hoja de Trabajo para listado'!$AB$151:$BA$151,0)),0)+IFERROR(INDEX('Hoja de Trabajo para listado'!$BC$155:$CB$1048576,MATCH($A481,'Hoja de Trabajo para listado'!$BC$155:$BC$1048576,0),MATCH((CUADRO!L$4&amp;$E481),'Hoja de Trabajo para listado'!$BC$151:$CB$151,0)),0)+IFERROR(INDEX('Hoja de Trabajo para listado'!$DE$153:$DG$274,MATCH($A481,'Hoja de Trabajo para listado'!$DE$153:$DE$1048576,0),MATCH((CUADRO!L$4&amp;$E481),'Hoja de Trabajo para listado'!$DE$151:$DG$151,0)),0)+IFERROR(INDEX('Hoja de Trabajo para listado'!$CD$155:$DC$1048576,MATCH($A481,'Hoja de Trabajo para listado'!$CD$155:$CD$1048576,0),MATCH((CUADRO!L$4&amp;$E481),'Hoja de Trabajo para listado'!$CD$151:$DC$151,0)),0)</f>
        <v>0</v>
      </c>
      <c r="M481" s="243">
        <f ca="1">+IFERROR(INDEX('Hoja de Trabajo para listado'!$A$155:$Z$1048576,MATCH($A481,'Hoja de Trabajo para listado'!$A$155:$A$1048576,0),MATCH((CUADRO!M$4&amp;$E481),'Hoja de Trabajo para listado'!$A$151:$Z$151,0)),0)+IFERROR(INDEX('Hoja de Trabajo para listado'!$AB$155:$BA$1048576,MATCH($A481,'Hoja de Trabajo para listado'!$AB$155:$AB$1048576,0),MATCH((CUADRO!M$4&amp;$E481),'Hoja de Trabajo para listado'!$AB$151:$BA$151,0)),0)+IFERROR(INDEX('Hoja de Trabajo para listado'!$BC$155:$CB$1048576,MATCH($A481,'Hoja de Trabajo para listado'!$BC$155:$BC$1048576,0),MATCH((CUADRO!M$4&amp;$E481),'Hoja de Trabajo para listado'!$BC$151:$CB$151,0)),0)+IFERROR(INDEX('Hoja de Trabajo para listado'!$DE$153:$DG$274,MATCH($A481,'Hoja de Trabajo para listado'!$DE$153:$DE$1048576,0),MATCH((CUADRO!M$4&amp;$E481),'Hoja de Trabajo para listado'!$DE$151:$DG$151,0)),0)+IFERROR(INDEX('Hoja de Trabajo para listado'!$CD$155:$DC$1048576,MATCH($A481,'Hoja de Trabajo para listado'!$CD$155:$CD$1048576,0),MATCH((CUADRO!M$4&amp;$E481),'Hoja de Trabajo para listado'!$CD$151:$DC$151,0)),0)</f>
        <v>0</v>
      </c>
      <c r="N481" s="243">
        <f ca="1">+IFERROR(INDEX('Hoja de Trabajo para listado'!$A$155:$Z$1048576,MATCH($A481,'Hoja de Trabajo para listado'!$A$155:$A$1048576,0),MATCH((CUADRO!N$4&amp;$E481),'Hoja de Trabajo para listado'!$A$151:$Z$151,0)),0)+IFERROR(INDEX('Hoja de Trabajo para listado'!$AB$155:$BA$1048576,MATCH($A481,'Hoja de Trabajo para listado'!$AB$155:$AB$1048576,0),MATCH((CUADRO!N$4&amp;$E481),'Hoja de Trabajo para listado'!$AB$151:$BA$151,0)),0)+IFERROR(INDEX('Hoja de Trabajo para listado'!$BC$155:$CB$1048576,MATCH($A481,'Hoja de Trabajo para listado'!$BC$155:$BC$1048576,0),MATCH((CUADRO!N$4&amp;$E481),'Hoja de Trabajo para listado'!$BC$151:$CB$151,0)),0)+IFERROR(INDEX('Hoja de Trabajo para listado'!$DE$153:$DG$274,MATCH($A481,'Hoja de Trabajo para listado'!$DE$153:$DE$1048576,0),MATCH((CUADRO!N$4&amp;$E481),'Hoja de Trabajo para listado'!$DE$151:$DG$151,0)),0)+IFERROR(INDEX('Hoja de Trabajo para listado'!$CD$155:$DC$1048576,MATCH($A481,'Hoja de Trabajo para listado'!$CD$155:$CD$1048576,0),MATCH((CUADRO!N$4&amp;$E481),'Hoja de Trabajo para listado'!$CD$151:$DC$151,0)),0)</f>
        <v>0</v>
      </c>
      <c r="O481" s="243">
        <f ca="1">+IFERROR(INDEX('Hoja de Trabajo para listado'!$A$155:$Z$1048576,MATCH($A481,'Hoja de Trabajo para listado'!$A$155:$A$1048576,0),MATCH((CUADRO!O$4&amp;$E481),'Hoja de Trabajo para listado'!$A$151:$Z$151,0)),0)+IFERROR(INDEX('Hoja de Trabajo para listado'!$AB$155:$BA$1048576,MATCH($A481,'Hoja de Trabajo para listado'!$AB$155:$AB$1048576,0),MATCH((CUADRO!O$4&amp;$E481),'Hoja de Trabajo para listado'!$AB$151:$BA$151,0)),0)+IFERROR(INDEX('Hoja de Trabajo para listado'!$BC$155:$CB$1048576,MATCH($A481,'Hoja de Trabajo para listado'!$BC$155:$BC$1048576,0),MATCH((CUADRO!O$4&amp;$E481),'Hoja de Trabajo para listado'!$BC$151:$CB$151,0)),0)+IFERROR(INDEX('Hoja de Trabajo para listado'!$DE$153:$DG$274,MATCH($A481,'Hoja de Trabajo para listado'!$DE$153:$DE$1048576,0),MATCH((CUADRO!O$4&amp;$E481),'Hoja de Trabajo para listado'!$DE$151:$DG$151,0)),0)+IFERROR(INDEX('Hoja de Trabajo para listado'!$CD$155:$DC$1048576,MATCH($A481,'Hoja de Trabajo para listado'!$CD$155:$CD$1048576,0),MATCH((CUADRO!O$4&amp;$E481),'Hoja de Trabajo para listado'!$CD$151:$DC$151,0)),0)</f>
        <v>0</v>
      </c>
      <c r="P481" s="243">
        <f ca="1">+IFERROR(INDEX('Hoja de Trabajo para listado'!$A$155:$Z$1048576,MATCH($A481,'Hoja de Trabajo para listado'!$A$155:$A$1048576,0),MATCH((CUADRO!P$4&amp;$E481),'Hoja de Trabajo para listado'!$A$151:$Z$151,0)),0)+IFERROR(INDEX('Hoja de Trabajo para listado'!$AB$155:$BA$1048576,MATCH($A481,'Hoja de Trabajo para listado'!$AB$155:$AB$1048576,0),MATCH((CUADRO!P$4&amp;$E481),'Hoja de Trabajo para listado'!$AB$151:$BA$151,0)),0)+IFERROR(INDEX('Hoja de Trabajo para listado'!$BC$155:$CB$1048576,MATCH($A481,'Hoja de Trabajo para listado'!$BC$155:$BC$1048576,0),MATCH((CUADRO!P$4&amp;$E481),'Hoja de Trabajo para listado'!$BC$151:$CB$151,0)),0)+IFERROR(INDEX('Hoja de Trabajo para listado'!$DE$153:$DG$274,MATCH($A481,'Hoja de Trabajo para listado'!$DE$153:$DE$1048576,0),MATCH((CUADRO!P$4&amp;$E481),'Hoja de Trabajo para listado'!$DE$151:$DG$151,0)),0)+IFERROR(INDEX('Hoja de Trabajo para listado'!$CD$155:$DC$1048576,MATCH($A481,'Hoja de Trabajo para listado'!$CD$155:$CD$1048576,0),MATCH((CUADRO!P$4&amp;$E481),'Hoja de Trabajo para listado'!$CD$151:$DC$151,0)),0)</f>
        <v>0</v>
      </c>
      <c r="Q481" s="243">
        <f ca="1">+IFERROR(INDEX('Hoja de Trabajo para listado'!$A$155:$Z$1048576,MATCH($A481,'Hoja de Trabajo para listado'!$A$155:$A$1048576,0),MATCH((CUADRO!Q$4&amp;$E481),'Hoja de Trabajo para listado'!$A$151:$Z$151,0)),0)+IFERROR(INDEX('Hoja de Trabajo para listado'!$AB$155:$BA$1048576,MATCH($A481,'Hoja de Trabajo para listado'!$AB$155:$AB$1048576,0),MATCH((CUADRO!Q$4&amp;$E481),'Hoja de Trabajo para listado'!$AB$151:$BA$151,0)),0)+IFERROR(INDEX('Hoja de Trabajo para listado'!$BC$155:$CB$1048576,MATCH($A481,'Hoja de Trabajo para listado'!$BC$155:$BC$1048576,0),MATCH((CUADRO!Q$4&amp;$E481),'Hoja de Trabajo para listado'!$BC$151:$CB$151,0)),0)+IFERROR(INDEX('Hoja de Trabajo para listado'!$DE$153:$DG$274,MATCH($A481,'Hoja de Trabajo para listado'!$DE$153:$DE$1048576,0),MATCH((CUADRO!Q$4&amp;$E481),'Hoja de Trabajo para listado'!$DE$151:$DG$151,0)),0)+IFERROR(INDEX('Hoja de Trabajo para listado'!$CD$155:$DC$1048576,MATCH($A481,'Hoja de Trabajo para listado'!$CD$155:$CD$1048576,0),MATCH((CUADRO!Q$4&amp;$E481),'Hoja de Trabajo para listado'!$CD$151:$DC$151,0)),0)</f>
        <v>0</v>
      </c>
      <c r="R481" s="243">
        <f t="shared" ca="1" si="21"/>
        <v>0</v>
      </c>
      <c r="S481" s="249"/>
      <c r="T481" s="243">
        <f ca="1">+T482</f>
        <v>0</v>
      </c>
      <c r="U481" s="242">
        <f t="shared" si="22"/>
        <v>1</v>
      </c>
      <c r="V481" s="333" t="str">
        <f>+VLOOKUP(A481,bd_lista!$A$3:$E$592,5,FALSE)</f>
        <v>Gobiernos Autonomos Municipales</v>
      </c>
      <c r="W481" s="387" t="str">
        <f>+V481</f>
        <v>Gobiernos Autonomos Municipales</v>
      </c>
      <c r="X481" s="242">
        <f>+VLOOKUP(A481,[4]Sheet1!$A$13:$D$744,4,FALSE)</f>
        <v>0</v>
      </c>
      <c r="Y481" s="242" t="e">
        <f>+VLOOKUP(X481,bd_lista!$A$3:$C$592,3,FALSE)</f>
        <v>#N/A</v>
      </c>
      <c r="Z481" s="294">
        <f>+X481</f>
        <v>0</v>
      </c>
      <c r="AA481" s="295" t="e">
        <f>+Y481</f>
        <v>#N/A</v>
      </c>
    </row>
    <row r="482" spans="1:27" customFormat="1" ht="15" hidden="1" customHeight="1">
      <c r="A482" s="32">
        <v>1121</v>
      </c>
      <c r="B482" s="393"/>
      <c r="C482" s="247" t="str">
        <f>+VLOOKUP(A482,bd_lista!$A$3:$C$592,3,FALSE)</f>
        <v>Gobierno Autónomo Municipal de Incahuasi</v>
      </c>
      <c r="D482" s="390"/>
      <c r="E482" s="244" t="s">
        <v>1305</v>
      </c>
      <c r="F482" s="243">
        <f ca="1">+IFERROR(INDEX('Hoja de Trabajo para listado'!$A$155:$Z$1048576,MATCH($A482,'Hoja de Trabajo para listado'!$A$155:$A$1048576,0),MATCH((CUADRO!F$4&amp;$E482),'Hoja de Trabajo para listado'!$A$151:$Z$151,0)),0)+IFERROR(INDEX('Hoja de Trabajo para listado'!$AB$155:$BA$1048576,MATCH($A482,'Hoja de Trabajo para listado'!$AB$155:$AB$1048576,0),MATCH((CUADRO!F$4&amp;$E482),'Hoja de Trabajo para listado'!$AB$151:$BA$151,0)),0)+IFERROR(INDEX('Hoja de Trabajo para listado'!$BC$155:$CB$1048576,MATCH($A482,'Hoja de Trabajo para listado'!$BC$155:$BC$1048576,0),MATCH((CUADRO!F$4&amp;$E482),'Hoja de Trabajo para listado'!$BC$151:$CB$151,0)),0)+IFERROR(INDEX('Hoja de Trabajo para listado'!$DE$153:$DG$274,MATCH($A482,'Hoja de Trabajo para listado'!$DE$153:$DE$1048576,0),MATCH((CUADRO!F$4&amp;$E482),'Hoja de Trabajo para listado'!$DE$151:$DG$151,0)),0)+IFERROR(INDEX('Hoja de Trabajo para listado'!$CD$155:$DC$1048576,MATCH($A482,'Hoja de Trabajo para listado'!$CD$155:$CD$1048576,0),MATCH((CUADRO!F$4&amp;$E482),'Hoja de Trabajo para listado'!$CD$151:$DC$151,0)),0)</f>
        <v>0</v>
      </c>
      <c r="G482" s="243">
        <f ca="1">+IFERROR(INDEX('Hoja de Trabajo para listado'!$A$155:$Z$1048576,MATCH($A482,'Hoja de Trabajo para listado'!$A$155:$A$1048576,0),MATCH((CUADRO!G$4&amp;$E482),'Hoja de Trabajo para listado'!$A$151:$Z$151,0)),0)+IFERROR(INDEX('Hoja de Trabajo para listado'!$AB$155:$BA$1048576,MATCH($A482,'Hoja de Trabajo para listado'!$AB$155:$AB$1048576,0),MATCH((CUADRO!G$4&amp;$E482),'Hoja de Trabajo para listado'!$AB$151:$BA$151,0)),0)+IFERROR(INDEX('Hoja de Trabajo para listado'!$BC$155:$CB$1048576,MATCH($A482,'Hoja de Trabajo para listado'!$BC$155:$BC$1048576,0),MATCH((CUADRO!G$4&amp;$E482),'Hoja de Trabajo para listado'!$BC$151:$CB$151,0)),0)+IFERROR(INDEX('Hoja de Trabajo para listado'!$DE$153:$DG$274,MATCH($A482,'Hoja de Trabajo para listado'!$DE$153:$DE$1048576,0),MATCH((CUADRO!G$4&amp;$E482),'Hoja de Trabajo para listado'!$DE$151:$DG$151,0)),0)+IFERROR(INDEX('Hoja de Trabajo para listado'!$CD$155:$DC$1048576,MATCH($A482,'Hoja de Trabajo para listado'!$CD$155:$CD$1048576,0),MATCH((CUADRO!G$4&amp;$E482),'Hoja de Trabajo para listado'!$CD$151:$DC$151,0)),0)</f>
        <v>0</v>
      </c>
      <c r="H482" s="243">
        <f ca="1">+IFERROR(INDEX('Hoja de Trabajo para listado'!$A$155:$Z$1048576,MATCH($A482,'Hoja de Trabajo para listado'!$A$155:$A$1048576,0),MATCH((CUADRO!H$4&amp;$E482),'Hoja de Trabajo para listado'!$A$151:$Z$151,0)),0)+IFERROR(INDEX('Hoja de Trabajo para listado'!$AB$155:$BA$1048576,MATCH($A482,'Hoja de Trabajo para listado'!$AB$155:$AB$1048576,0),MATCH((CUADRO!H$4&amp;$E482),'Hoja de Trabajo para listado'!$AB$151:$BA$151,0)),0)+IFERROR(INDEX('Hoja de Trabajo para listado'!$BC$155:$CB$1048576,MATCH($A482,'Hoja de Trabajo para listado'!$BC$155:$BC$1048576,0),MATCH((CUADRO!H$4&amp;$E482),'Hoja de Trabajo para listado'!$BC$151:$CB$151,0)),0)+IFERROR(INDEX('Hoja de Trabajo para listado'!$DE$153:$DG$274,MATCH($A482,'Hoja de Trabajo para listado'!$DE$153:$DE$1048576,0),MATCH((CUADRO!H$4&amp;$E482),'Hoja de Trabajo para listado'!$DE$151:$DG$151,0)),0)+IFERROR(INDEX('Hoja de Trabajo para listado'!$CD$155:$DC$1048576,MATCH($A482,'Hoja de Trabajo para listado'!$CD$155:$CD$1048576,0),MATCH((CUADRO!H$4&amp;$E482),'Hoja de Trabajo para listado'!$CD$151:$DC$151,0)),0)</f>
        <v>0</v>
      </c>
      <c r="I482" s="243">
        <f ca="1">+IFERROR(INDEX('Hoja de Trabajo para listado'!$A$155:$Z$1048576,MATCH($A482,'Hoja de Trabajo para listado'!$A$155:$A$1048576,0),MATCH((CUADRO!I$4&amp;$E482),'Hoja de Trabajo para listado'!$A$151:$Z$151,0)),0)+IFERROR(INDEX('Hoja de Trabajo para listado'!$AB$155:$BA$1048576,MATCH($A482,'Hoja de Trabajo para listado'!$AB$155:$AB$1048576,0),MATCH((CUADRO!I$4&amp;$E482),'Hoja de Trabajo para listado'!$AB$151:$BA$151,0)),0)+IFERROR(INDEX('Hoja de Trabajo para listado'!$BC$155:$CB$1048576,MATCH($A482,'Hoja de Trabajo para listado'!$BC$155:$BC$1048576,0),MATCH((CUADRO!I$4&amp;$E482),'Hoja de Trabajo para listado'!$BC$151:$CB$151,0)),0)+IFERROR(INDEX('Hoja de Trabajo para listado'!$DE$153:$DG$274,MATCH($A482,'Hoja de Trabajo para listado'!$DE$153:$DE$1048576,0),MATCH((CUADRO!I$4&amp;$E482),'Hoja de Trabajo para listado'!$DE$151:$DG$151,0)),0)+IFERROR(INDEX('Hoja de Trabajo para listado'!$CD$155:$DC$1048576,MATCH($A482,'Hoja de Trabajo para listado'!$CD$155:$CD$1048576,0),MATCH((CUADRO!I$4&amp;$E482),'Hoja de Trabajo para listado'!$CD$151:$DC$151,0)),0)</f>
        <v>0</v>
      </c>
      <c r="J482" s="243">
        <f ca="1">+IFERROR(INDEX('Hoja de Trabajo para listado'!$A$155:$Z$1048576,MATCH($A482,'Hoja de Trabajo para listado'!$A$155:$A$1048576,0),MATCH((CUADRO!J$4&amp;$E482),'Hoja de Trabajo para listado'!$A$151:$Z$151,0)),0)+IFERROR(INDEX('Hoja de Trabajo para listado'!$AB$155:$BA$1048576,MATCH($A482,'Hoja de Trabajo para listado'!$AB$155:$AB$1048576,0),MATCH((CUADRO!J$4&amp;$E482),'Hoja de Trabajo para listado'!$AB$151:$BA$151,0)),0)+IFERROR(INDEX('Hoja de Trabajo para listado'!$BC$155:$CB$1048576,MATCH($A482,'Hoja de Trabajo para listado'!$BC$155:$BC$1048576,0),MATCH((CUADRO!J$4&amp;$E482),'Hoja de Trabajo para listado'!$BC$151:$CB$151,0)),0)+IFERROR(INDEX('Hoja de Trabajo para listado'!$DE$153:$DG$274,MATCH($A482,'Hoja de Trabajo para listado'!$DE$153:$DE$1048576,0),MATCH((CUADRO!J$4&amp;$E482),'Hoja de Trabajo para listado'!$DE$151:$DG$151,0)),0)+IFERROR(INDEX('Hoja de Trabajo para listado'!$CD$155:$DC$1048576,MATCH($A482,'Hoja de Trabajo para listado'!$CD$155:$CD$1048576,0),MATCH((CUADRO!J$4&amp;$E482),'Hoja de Trabajo para listado'!$CD$151:$DC$151,0)),0)</f>
        <v>0</v>
      </c>
      <c r="K482" s="243">
        <f ca="1">+IFERROR(INDEX('Hoja de Trabajo para listado'!$A$155:$Z$1048576,MATCH($A482,'Hoja de Trabajo para listado'!$A$155:$A$1048576,0),MATCH((CUADRO!K$4&amp;$E482),'Hoja de Trabajo para listado'!$A$151:$Z$151,0)),0)+IFERROR(INDEX('Hoja de Trabajo para listado'!$AB$155:$BA$1048576,MATCH($A482,'Hoja de Trabajo para listado'!$AB$155:$AB$1048576,0),MATCH((CUADRO!K$4&amp;$E482),'Hoja de Trabajo para listado'!$AB$151:$BA$151,0)),0)+IFERROR(INDEX('Hoja de Trabajo para listado'!$BC$155:$CB$1048576,MATCH($A482,'Hoja de Trabajo para listado'!$BC$155:$BC$1048576,0),MATCH((CUADRO!K$4&amp;$E482),'Hoja de Trabajo para listado'!$BC$151:$CB$151,0)),0)+IFERROR(INDEX('Hoja de Trabajo para listado'!$DE$153:$DG$274,MATCH($A482,'Hoja de Trabajo para listado'!$DE$153:$DE$1048576,0),MATCH((CUADRO!K$4&amp;$E482),'Hoja de Trabajo para listado'!$DE$151:$DG$151,0)),0)+IFERROR(INDEX('Hoja de Trabajo para listado'!$CD$155:$DC$1048576,MATCH($A482,'Hoja de Trabajo para listado'!$CD$155:$CD$1048576,0),MATCH((CUADRO!K$4&amp;$E482),'Hoja de Trabajo para listado'!$CD$151:$DC$151,0)),0)</f>
        <v>0</v>
      </c>
      <c r="L482" s="243">
        <f ca="1">+IFERROR(INDEX('Hoja de Trabajo para listado'!$A$155:$Z$1048576,MATCH($A482,'Hoja de Trabajo para listado'!$A$155:$A$1048576,0),MATCH((CUADRO!L$4&amp;$E482),'Hoja de Trabajo para listado'!$A$151:$Z$151,0)),0)+IFERROR(INDEX('Hoja de Trabajo para listado'!$AB$155:$BA$1048576,MATCH($A482,'Hoja de Trabajo para listado'!$AB$155:$AB$1048576,0),MATCH((CUADRO!L$4&amp;$E482),'Hoja de Trabajo para listado'!$AB$151:$BA$151,0)),0)+IFERROR(INDEX('Hoja de Trabajo para listado'!$BC$155:$CB$1048576,MATCH($A482,'Hoja de Trabajo para listado'!$BC$155:$BC$1048576,0),MATCH((CUADRO!L$4&amp;$E482),'Hoja de Trabajo para listado'!$BC$151:$CB$151,0)),0)+IFERROR(INDEX('Hoja de Trabajo para listado'!$DE$153:$DG$274,MATCH($A482,'Hoja de Trabajo para listado'!$DE$153:$DE$1048576,0),MATCH((CUADRO!L$4&amp;$E482),'Hoja de Trabajo para listado'!$DE$151:$DG$151,0)),0)+IFERROR(INDEX('Hoja de Trabajo para listado'!$CD$155:$DC$1048576,MATCH($A482,'Hoja de Trabajo para listado'!$CD$155:$CD$1048576,0),MATCH((CUADRO!L$4&amp;$E482),'Hoja de Trabajo para listado'!$CD$151:$DC$151,0)),0)</f>
        <v>0</v>
      </c>
      <c r="M482" s="243">
        <f ca="1">+IFERROR(INDEX('Hoja de Trabajo para listado'!$A$155:$Z$1048576,MATCH($A482,'Hoja de Trabajo para listado'!$A$155:$A$1048576,0),MATCH((CUADRO!M$4&amp;$E482),'Hoja de Trabajo para listado'!$A$151:$Z$151,0)),0)+IFERROR(INDEX('Hoja de Trabajo para listado'!$AB$155:$BA$1048576,MATCH($A482,'Hoja de Trabajo para listado'!$AB$155:$AB$1048576,0),MATCH((CUADRO!M$4&amp;$E482),'Hoja de Trabajo para listado'!$AB$151:$BA$151,0)),0)+IFERROR(INDEX('Hoja de Trabajo para listado'!$BC$155:$CB$1048576,MATCH($A482,'Hoja de Trabajo para listado'!$BC$155:$BC$1048576,0),MATCH((CUADRO!M$4&amp;$E482),'Hoja de Trabajo para listado'!$BC$151:$CB$151,0)),0)+IFERROR(INDEX('Hoja de Trabajo para listado'!$DE$153:$DG$274,MATCH($A482,'Hoja de Trabajo para listado'!$DE$153:$DE$1048576,0),MATCH((CUADRO!M$4&amp;$E482),'Hoja de Trabajo para listado'!$DE$151:$DG$151,0)),0)+IFERROR(INDEX('Hoja de Trabajo para listado'!$CD$155:$DC$1048576,MATCH($A482,'Hoja de Trabajo para listado'!$CD$155:$CD$1048576,0),MATCH((CUADRO!M$4&amp;$E482),'Hoja de Trabajo para listado'!$CD$151:$DC$151,0)),0)</f>
        <v>0</v>
      </c>
      <c r="N482" s="243">
        <f ca="1">+IFERROR(INDEX('Hoja de Trabajo para listado'!$A$155:$Z$1048576,MATCH($A482,'Hoja de Trabajo para listado'!$A$155:$A$1048576,0),MATCH((CUADRO!N$4&amp;$E482),'Hoja de Trabajo para listado'!$A$151:$Z$151,0)),0)+IFERROR(INDEX('Hoja de Trabajo para listado'!$AB$155:$BA$1048576,MATCH($A482,'Hoja de Trabajo para listado'!$AB$155:$AB$1048576,0),MATCH((CUADRO!N$4&amp;$E482),'Hoja de Trabajo para listado'!$AB$151:$BA$151,0)),0)+IFERROR(INDEX('Hoja de Trabajo para listado'!$BC$155:$CB$1048576,MATCH($A482,'Hoja de Trabajo para listado'!$BC$155:$BC$1048576,0),MATCH((CUADRO!N$4&amp;$E482),'Hoja de Trabajo para listado'!$BC$151:$CB$151,0)),0)+IFERROR(INDEX('Hoja de Trabajo para listado'!$DE$153:$DG$274,MATCH($A482,'Hoja de Trabajo para listado'!$DE$153:$DE$1048576,0),MATCH((CUADRO!N$4&amp;$E482),'Hoja de Trabajo para listado'!$DE$151:$DG$151,0)),0)+IFERROR(INDEX('Hoja de Trabajo para listado'!$CD$155:$DC$1048576,MATCH($A482,'Hoja de Trabajo para listado'!$CD$155:$CD$1048576,0),MATCH((CUADRO!N$4&amp;$E482),'Hoja de Trabajo para listado'!$CD$151:$DC$151,0)),0)</f>
        <v>0</v>
      </c>
      <c r="O482" s="243">
        <f ca="1">+IFERROR(INDEX('Hoja de Trabajo para listado'!$A$155:$Z$1048576,MATCH($A482,'Hoja de Trabajo para listado'!$A$155:$A$1048576,0),MATCH((CUADRO!O$4&amp;$E482),'Hoja de Trabajo para listado'!$A$151:$Z$151,0)),0)+IFERROR(INDEX('Hoja de Trabajo para listado'!$AB$155:$BA$1048576,MATCH($A482,'Hoja de Trabajo para listado'!$AB$155:$AB$1048576,0),MATCH((CUADRO!O$4&amp;$E482),'Hoja de Trabajo para listado'!$AB$151:$BA$151,0)),0)+IFERROR(INDEX('Hoja de Trabajo para listado'!$BC$155:$CB$1048576,MATCH($A482,'Hoja de Trabajo para listado'!$BC$155:$BC$1048576,0),MATCH((CUADRO!O$4&amp;$E482),'Hoja de Trabajo para listado'!$BC$151:$CB$151,0)),0)+IFERROR(INDEX('Hoja de Trabajo para listado'!$DE$153:$DG$274,MATCH($A482,'Hoja de Trabajo para listado'!$DE$153:$DE$1048576,0),MATCH((CUADRO!O$4&amp;$E482),'Hoja de Trabajo para listado'!$DE$151:$DG$151,0)),0)+IFERROR(INDEX('Hoja de Trabajo para listado'!$CD$155:$DC$1048576,MATCH($A482,'Hoja de Trabajo para listado'!$CD$155:$CD$1048576,0),MATCH((CUADRO!O$4&amp;$E482),'Hoja de Trabajo para listado'!$CD$151:$DC$151,0)),0)</f>
        <v>0</v>
      </c>
      <c r="P482" s="243">
        <f ca="1">+IFERROR(INDEX('Hoja de Trabajo para listado'!$A$155:$Z$1048576,MATCH($A482,'Hoja de Trabajo para listado'!$A$155:$A$1048576,0),MATCH((CUADRO!P$4&amp;$E482),'Hoja de Trabajo para listado'!$A$151:$Z$151,0)),0)+IFERROR(INDEX('Hoja de Trabajo para listado'!$AB$155:$BA$1048576,MATCH($A482,'Hoja de Trabajo para listado'!$AB$155:$AB$1048576,0),MATCH((CUADRO!P$4&amp;$E482),'Hoja de Trabajo para listado'!$AB$151:$BA$151,0)),0)+IFERROR(INDEX('Hoja de Trabajo para listado'!$BC$155:$CB$1048576,MATCH($A482,'Hoja de Trabajo para listado'!$BC$155:$BC$1048576,0),MATCH((CUADRO!P$4&amp;$E482),'Hoja de Trabajo para listado'!$BC$151:$CB$151,0)),0)+IFERROR(INDEX('Hoja de Trabajo para listado'!$DE$153:$DG$274,MATCH($A482,'Hoja de Trabajo para listado'!$DE$153:$DE$1048576,0),MATCH((CUADRO!P$4&amp;$E482),'Hoja de Trabajo para listado'!$DE$151:$DG$151,0)),0)+IFERROR(INDEX('Hoja de Trabajo para listado'!$CD$155:$DC$1048576,MATCH($A482,'Hoja de Trabajo para listado'!$CD$155:$CD$1048576,0),MATCH((CUADRO!P$4&amp;$E482),'Hoja de Trabajo para listado'!$CD$151:$DC$151,0)),0)</f>
        <v>0</v>
      </c>
      <c r="Q482" s="243">
        <f ca="1">+IFERROR(INDEX('Hoja de Trabajo para listado'!$A$155:$Z$1048576,MATCH($A482,'Hoja de Trabajo para listado'!$A$155:$A$1048576,0),MATCH((CUADRO!Q$4&amp;$E482),'Hoja de Trabajo para listado'!$A$151:$Z$151,0)),0)+IFERROR(INDEX('Hoja de Trabajo para listado'!$AB$155:$BA$1048576,MATCH($A482,'Hoja de Trabajo para listado'!$AB$155:$AB$1048576,0),MATCH((CUADRO!Q$4&amp;$E482),'Hoja de Trabajo para listado'!$AB$151:$BA$151,0)),0)+IFERROR(INDEX('Hoja de Trabajo para listado'!$BC$155:$CB$1048576,MATCH($A482,'Hoja de Trabajo para listado'!$BC$155:$BC$1048576,0),MATCH((CUADRO!Q$4&amp;$E482),'Hoja de Trabajo para listado'!$BC$151:$CB$151,0)),0)+IFERROR(INDEX('Hoja de Trabajo para listado'!$DE$153:$DG$274,MATCH($A482,'Hoja de Trabajo para listado'!$DE$153:$DE$1048576,0),MATCH((CUADRO!Q$4&amp;$E482),'Hoja de Trabajo para listado'!$DE$151:$DG$151,0)),0)+IFERROR(INDEX('Hoja de Trabajo para listado'!$CD$155:$DC$1048576,MATCH($A482,'Hoja de Trabajo para listado'!$CD$155:$CD$1048576,0),MATCH((CUADRO!Q$4&amp;$E482),'Hoja de Trabajo para listado'!$CD$151:$DC$151,0)),0)</f>
        <v>0</v>
      </c>
      <c r="R482" s="243">
        <f t="shared" ca="1" si="21"/>
        <v>0</v>
      </c>
      <c r="S482" s="249">
        <f ca="1">+R481+R482</f>
        <v>0</v>
      </c>
      <c r="T482" s="243">
        <f ca="1">+S482</f>
        <v>0</v>
      </c>
      <c r="U482" s="242">
        <f t="shared" si="22"/>
        <v>2</v>
      </c>
      <c r="V482" s="333" t="str">
        <f>+VLOOKUP(A482,bd_lista!$A$3:$E$592,5,FALSE)</f>
        <v>Gobiernos Autonomos Municipales</v>
      </c>
      <c r="W482" s="388"/>
      <c r="X482" s="242">
        <f>+VLOOKUP(A482,[4]Sheet1!$A$13:$D$744,4,FALSE)</f>
        <v>0</v>
      </c>
      <c r="Y482" s="242" t="e">
        <f>+VLOOKUP(X482,bd_lista!$A$3:$C$592,3,FALSE)</f>
        <v>#N/A</v>
      </c>
      <c r="Z482" s="292"/>
      <c r="AA482" s="293"/>
    </row>
    <row r="483" spans="1:27" customFormat="1" ht="15" hidden="1" customHeight="1">
      <c r="A483" s="32">
        <v>1122</v>
      </c>
      <c r="B483" s="392">
        <f>+A483</f>
        <v>1122</v>
      </c>
      <c r="C483" s="247" t="str">
        <f>+VLOOKUP(A483,bd_lista!$A$3:$C$592,3,FALSE)</f>
        <v>Gobierno Autónomo Municipal de Villa Serrano</v>
      </c>
      <c r="D483" s="389" t="str">
        <f>+C483</f>
        <v>Gobierno Autónomo Municipal de Villa Serrano</v>
      </c>
      <c r="E483" s="242" t="s">
        <v>1304</v>
      </c>
      <c r="F483" s="243">
        <f ca="1">+IFERROR(INDEX('Hoja de Trabajo para listado'!$A$155:$Z$1048576,MATCH($A483,'Hoja de Trabajo para listado'!$A$155:$A$1048576,0),MATCH((CUADRO!F$4&amp;$E483),'Hoja de Trabajo para listado'!$A$151:$Z$151,0)),0)+IFERROR(INDEX('Hoja de Trabajo para listado'!$AB$155:$BA$1048576,MATCH($A483,'Hoja de Trabajo para listado'!$AB$155:$AB$1048576,0),MATCH((CUADRO!F$4&amp;$E483),'Hoja de Trabajo para listado'!$AB$151:$BA$151,0)),0)+IFERROR(INDEX('Hoja de Trabajo para listado'!$BC$155:$CB$1048576,MATCH($A483,'Hoja de Trabajo para listado'!$BC$155:$BC$1048576,0),MATCH((CUADRO!F$4&amp;$E483),'Hoja de Trabajo para listado'!$BC$151:$CB$151,0)),0)+IFERROR(INDEX('Hoja de Trabajo para listado'!$DE$153:$DG$274,MATCH($A483,'Hoja de Trabajo para listado'!$DE$153:$DE$1048576,0),MATCH((CUADRO!F$4&amp;$E483),'Hoja de Trabajo para listado'!$DE$151:$DG$151,0)),0)+IFERROR(INDEX('Hoja de Trabajo para listado'!$CD$155:$DC$1048576,MATCH($A483,'Hoja de Trabajo para listado'!$CD$155:$CD$1048576,0),MATCH((CUADRO!F$4&amp;$E483),'Hoja de Trabajo para listado'!$CD$151:$DC$151,0)),0)</f>
        <v>0</v>
      </c>
      <c r="G483" s="243">
        <f ca="1">+IFERROR(INDEX('Hoja de Trabajo para listado'!$A$155:$Z$1048576,MATCH($A483,'Hoja de Trabajo para listado'!$A$155:$A$1048576,0),MATCH((CUADRO!G$4&amp;$E483),'Hoja de Trabajo para listado'!$A$151:$Z$151,0)),0)+IFERROR(INDEX('Hoja de Trabajo para listado'!$AB$155:$BA$1048576,MATCH($A483,'Hoja de Trabajo para listado'!$AB$155:$AB$1048576,0),MATCH((CUADRO!G$4&amp;$E483),'Hoja de Trabajo para listado'!$AB$151:$BA$151,0)),0)+IFERROR(INDEX('Hoja de Trabajo para listado'!$BC$155:$CB$1048576,MATCH($A483,'Hoja de Trabajo para listado'!$BC$155:$BC$1048576,0),MATCH((CUADRO!G$4&amp;$E483),'Hoja de Trabajo para listado'!$BC$151:$CB$151,0)),0)+IFERROR(INDEX('Hoja de Trabajo para listado'!$DE$153:$DG$274,MATCH($A483,'Hoja de Trabajo para listado'!$DE$153:$DE$1048576,0),MATCH((CUADRO!G$4&amp;$E483),'Hoja de Trabajo para listado'!$DE$151:$DG$151,0)),0)+IFERROR(INDEX('Hoja de Trabajo para listado'!$CD$155:$DC$1048576,MATCH($A483,'Hoja de Trabajo para listado'!$CD$155:$CD$1048576,0),MATCH((CUADRO!G$4&amp;$E483),'Hoja de Trabajo para listado'!$CD$151:$DC$151,0)),0)</f>
        <v>0</v>
      </c>
      <c r="H483" s="243">
        <f ca="1">+IFERROR(INDEX('Hoja de Trabajo para listado'!$A$155:$Z$1048576,MATCH($A483,'Hoja de Trabajo para listado'!$A$155:$A$1048576,0),MATCH((CUADRO!H$4&amp;$E483),'Hoja de Trabajo para listado'!$A$151:$Z$151,0)),0)+IFERROR(INDEX('Hoja de Trabajo para listado'!$AB$155:$BA$1048576,MATCH($A483,'Hoja de Trabajo para listado'!$AB$155:$AB$1048576,0),MATCH((CUADRO!H$4&amp;$E483),'Hoja de Trabajo para listado'!$AB$151:$BA$151,0)),0)+IFERROR(INDEX('Hoja de Trabajo para listado'!$BC$155:$CB$1048576,MATCH($A483,'Hoja de Trabajo para listado'!$BC$155:$BC$1048576,0),MATCH((CUADRO!H$4&amp;$E483),'Hoja de Trabajo para listado'!$BC$151:$CB$151,0)),0)+IFERROR(INDEX('Hoja de Trabajo para listado'!$DE$153:$DG$274,MATCH($A483,'Hoja de Trabajo para listado'!$DE$153:$DE$1048576,0),MATCH((CUADRO!H$4&amp;$E483),'Hoja de Trabajo para listado'!$DE$151:$DG$151,0)),0)+IFERROR(INDEX('Hoja de Trabajo para listado'!$CD$155:$DC$1048576,MATCH($A483,'Hoja de Trabajo para listado'!$CD$155:$CD$1048576,0),MATCH((CUADRO!H$4&amp;$E483),'Hoja de Trabajo para listado'!$CD$151:$DC$151,0)),0)</f>
        <v>0</v>
      </c>
      <c r="I483" s="243">
        <f ca="1">+IFERROR(INDEX('Hoja de Trabajo para listado'!$A$155:$Z$1048576,MATCH($A483,'Hoja de Trabajo para listado'!$A$155:$A$1048576,0),MATCH((CUADRO!I$4&amp;$E483),'Hoja de Trabajo para listado'!$A$151:$Z$151,0)),0)+IFERROR(INDEX('Hoja de Trabajo para listado'!$AB$155:$BA$1048576,MATCH($A483,'Hoja de Trabajo para listado'!$AB$155:$AB$1048576,0),MATCH((CUADRO!I$4&amp;$E483),'Hoja de Trabajo para listado'!$AB$151:$BA$151,0)),0)+IFERROR(INDEX('Hoja de Trabajo para listado'!$BC$155:$CB$1048576,MATCH($A483,'Hoja de Trabajo para listado'!$BC$155:$BC$1048576,0),MATCH((CUADRO!I$4&amp;$E483),'Hoja de Trabajo para listado'!$BC$151:$CB$151,0)),0)+IFERROR(INDEX('Hoja de Trabajo para listado'!$DE$153:$DG$274,MATCH($A483,'Hoja de Trabajo para listado'!$DE$153:$DE$1048576,0),MATCH((CUADRO!I$4&amp;$E483),'Hoja de Trabajo para listado'!$DE$151:$DG$151,0)),0)+IFERROR(INDEX('Hoja de Trabajo para listado'!$CD$155:$DC$1048576,MATCH($A483,'Hoja de Trabajo para listado'!$CD$155:$CD$1048576,0),MATCH((CUADRO!I$4&amp;$E483),'Hoja de Trabajo para listado'!$CD$151:$DC$151,0)),0)</f>
        <v>0</v>
      </c>
      <c r="J483" s="243">
        <f ca="1">+IFERROR(INDEX('Hoja de Trabajo para listado'!$A$155:$Z$1048576,MATCH($A483,'Hoja de Trabajo para listado'!$A$155:$A$1048576,0),MATCH((CUADRO!J$4&amp;$E483),'Hoja de Trabajo para listado'!$A$151:$Z$151,0)),0)+IFERROR(INDEX('Hoja de Trabajo para listado'!$AB$155:$BA$1048576,MATCH($A483,'Hoja de Trabajo para listado'!$AB$155:$AB$1048576,0),MATCH((CUADRO!J$4&amp;$E483),'Hoja de Trabajo para listado'!$AB$151:$BA$151,0)),0)+IFERROR(INDEX('Hoja de Trabajo para listado'!$BC$155:$CB$1048576,MATCH($A483,'Hoja de Trabajo para listado'!$BC$155:$BC$1048576,0),MATCH((CUADRO!J$4&amp;$E483),'Hoja de Trabajo para listado'!$BC$151:$CB$151,0)),0)+IFERROR(INDEX('Hoja de Trabajo para listado'!$DE$153:$DG$274,MATCH($A483,'Hoja de Trabajo para listado'!$DE$153:$DE$1048576,0),MATCH((CUADRO!J$4&amp;$E483),'Hoja de Trabajo para listado'!$DE$151:$DG$151,0)),0)+IFERROR(INDEX('Hoja de Trabajo para listado'!$CD$155:$DC$1048576,MATCH($A483,'Hoja de Trabajo para listado'!$CD$155:$CD$1048576,0),MATCH((CUADRO!J$4&amp;$E483),'Hoja de Trabajo para listado'!$CD$151:$DC$151,0)),0)</f>
        <v>0</v>
      </c>
      <c r="K483" s="243">
        <f ca="1">+IFERROR(INDEX('Hoja de Trabajo para listado'!$A$155:$Z$1048576,MATCH($A483,'Hoja de Trabajo para listado'!$A$155:$A$1048576,0),MATCH((CUADRO!K$4&amp;$E483),'Hoja de Trabajo para listado'!$A$151:$Z$151,0)),0)+IFERROR(INDEX('Hoja de Trabajo para listado'!$AB$155:$BA$1048576,MATCH($A483,'Hoja de Trabajo para listado'!$AB$155:$AB$1048576,0),MATCH((CUADRO!K$4&amp;$E483),'Hoja de Trabajo para listado'!$AB$151:$BA$151,0)),0)+IFERROR(INDEX('Hoja de Trabajo para listado'!$BC$155:$CB$1048576,MATCH($A483,'Hoja de Trabajo para listado'!$BC$155:$BC$1048576,0),MATCH((CUADRO!K$4&amp;$E483),'Hoja de Trabajo para listado'!$BC$151:$CB$151,0)),0)+IFERROR(INDEX('Hoja de Trabajo para listado'!$DE$153:$DG$274,MATCH($A483,'Hoja de Trabajo para listado'!$DE$153:$DE$1048576,0),MATCH((CUADRO!K$4&amp;$E483),'Hoja de Trabajo para listado'!$DE$151:$DG$151,0)),0)+IFERROR(INDEX('Hoja de Trabajo para listado'!$CD$155:$DC$1048576,MATCH($A483,'Hoja de Trabajo para listado'!$CD$155:$CD$1048576,0),MATCH((CUADRO!K$4&amp;$E483),'Hoja de Trabajo para listado'!$CD$151:$DC$151,0)),0)</f>
        <v>0</v>
      </c>
      <c r="L483" s="243">
        <f ca="1">+IFERROR(INDEX('Hoja de Trabajo para listado'!$A$155:$Z$1048576,MATCH($A483,'Hoja de Trabajo para listado'!$A$155:$A$1048576,0),MATCH((CUADRO!L$4&amp;$E483),'Hoja de Trabajo para listado'!$A$151:$Z$151,0)),0)+IFERROR(INDEX('Hoja de Trabajo para listado'!$AB$155:$BA$1048576,MATCH($A483,'Hoja de Trabajo para listado'!$AB$155:$AB$1048576,0),MATCH((CUADRO!L$4&amp;$E483),'Hoja de Trabajo para listado'!$AB$151:$BA$151,0)),0)+IFERROR(INDEX('Hoja de Trabajo para listado'!$BC$155:$CB$1048576,MATCH($A483,'Hoja de Trabajo para listado'!$BC$155:$BC$1048576,0),MATCH((CUADRO!L$4&amp;$E483),'Hoja de Trabajo para listado'!$BC$151:$CB$151,0)),0)+IFERROR(INDEX('Hoja de Trabajo para listado'!$DE$153:$DG$274,MATCH($A483,'Hoja de Trabajo para listado'!$DE$153:$DE$1048576,0),MATCH((CUADRO!L$4&amp;$E483),'Hoja de Trabajo para listado'!$DE$151:$DG$151,0)),0)+IFERROR(INDEX('Hoja de Trabajo para listado'!$CD$155:$DC$1048576,MATCH($A483,'Hoja de Trabajo para listado'!$CD$155:$CD$1048576,0),MATCH((CUADRO!L$4&amp;$E483),'Hoja de Trabajo para listado'!$CD$151:$DC$151,0)),0)</f>
        <v>0</v>
      </c>
      <c r="M483" s="243">
        <f ca="1">+IFERROR(INDEX('Hoja de Trabajo para listado'!$A$155:$Z$1048576,MATCH($A483,'Hoja de Trabajo para listado'!$A$155:$A$1048576,0),MATCH((CUADRO!M$4&amp;$E483),'Hoja de Trabajo para listado'!$A$151:$Z$151,0)),0)+IFERROR(INDEX('Hoja de Trabajo para listado'!$AB$155:$BA$1048576,MATCH($A483,'Hoja de Trabajo para listado'!$AB$155:$AB$1048576,0),MATCH((CUADRO!M$4&amp;$E483),'Hoja de Trabajo para listado'!$AB$151:$BA$151,0)),0)+IFERROR(INDEX('Hoja de Trabajo para listado'!$BC$155:$CB$1048576,MATCH($A483,'Hoja de Trabajo para listado'!$BC$155:$BC$1048576,0),MATCH((CUADRO!M$4&amp;$E483),'Hoja de Trabajo para listado'!$BC$151:$CB$151,0)),0)+IFERROR(INDEX('Hoja de Trabajo para listado'!$DE$153:$DG$274,MATCH($A483,'Hoja de Trabajo para listado'!$DE$153:$DE$1048576,0),MATCH((CUADRO!M$4&amp;$E483),'Hoja de Trabajo para listado'!$DE$151:$DG$151,0)),0)+IFERROR(INDEX('Hoja de Trabajo para listado'!$CD$155:$DC$1048576,MATCH($A483,'Hoja de Trabajo para listado'!$CD$155:$CD$1048576,0),MATCH((CUADRO!M$4&amp;$E483),'Hoja de Trabajo para listado'!$CD$151:$DC$151,0)),0)</f>
        <v>0</v>
      </c>
      <c r="N483" s="243">
        <f ca="1">+IFERROR(INDEX('Hoja de Trabajo para listado'!$A$155:$Z$1048576,MATCH($A483,'Hoja de Trabajo para listado'!$A$155:$A$1048576,0),MATCH((CUADRO!N$4&amp;$E483),'Hoja de Trabajo para listado'!$A$151:$Z$151,0)),0)+IFERROR(INDEX('Hoja de Trabajo para listado'!$AB$155:$BA$1048576,MATCH($A483,'Hoja de Trabajo para listado'!$AB$155:$AB$1048576,0),MATCH((CUADRO!N$4&amp;$E483),'Hoja de Trabajo para listado'!$AB$151:$BA$151,0)),0)+IFERROR(INDEX('Hoja de Trabajo para listado'!$BC$155:$CB$1048576,MATCH($A483,'Hoja de Trabajo para listado'!$BC$155:$BC$1048576,0),MATCH((CUADRO!N$4&amp;$E483),'Hoja de Trabajo para listado'!$BC$151:$CB$151,0)),0)+IFERROR(INDEX('Hoja de Trabajo para listado'!$DE$153:$DG$274,MATCH($A483,'Hoja de Trabajo para listado'!$DE$153:$DE$1048576,0),MATCH((CUADRO!N$4&amp;$E483),'Hoja de Trabajo para listado'!$DE$151:$DG$151,0)),0)+IFERROR(INDEX('Hoja de Trabajo para listado'!$CD$155:$DC$1048576,MATCH($A483,'Hoja de Trabajo para listado'!$CD$155:$CD$1048576,0),MATCH((CUADRO!N$4&amp;$E483),'Hoja de Trabajo para listado'!$CD$151:$DC$151,0)),0)</f>
        <v>0</v>
      </c>
      <c r="O483" s="243">
        <f ca="1">+IFERROR(INDEX('Hoja de Trabajo para listado'!$A$155:$Z$1048576,MATCH($A483,'Hoja de Trabajo para listado'!$A$155:$A$1048576,0),MATCH((CUADRO!O$4&amp;$E483),'Hoja de Trabajo para listado'!$A$151:$Z$151,0)),0)+IFERROR(INDEX('Hoja de Trabajo para listado'!$AB$155:$BA$1048576,MATCH($A483,'Hoja de Trabajo para listado'!$AB$155:$AB$1048576,0),MATCH((CUADRO!O$4&amp;$E483),'Hoja de Trabajo para listado'!$AB$151:$BA$151,0)),0)+IFERROR(INDEX('Hoja de Trabajo para listado'!$BC$155:$CB$1048576,MATCH($A483,'Hoja de Trabajo para listado'!$BC$155:$BC$1048576,0),MATCH((CUADRO!O$4&amp;$E483),'Hoja de Trabajo para listado'!$BC$151:$CB$151,0)),0)+IFERROR(INDEX('Hoja de Trabajo para listado'!$DE$153:$DG$274,MATCH($A483,'Hoja de Trabajo para listado'!$DE$153:$DE$1048576,0),MATCH((CUADRO!O$4&amp;$E483),'Hoja de Trabajo para listado'!$DE$151:$DG$151,0)),0)+IFERROR(INDEX('Hoja de Trabajo para listado'!$CD$155:$DC$1048576,MATCH($A483,'Hoja de Trabajo para listado'!$CD$155:$CD$1048576,0),MATCH((CUADRO!O$4&amp;$E483),'Hoja de Trabajo para listado'!$CD$151:$DC$151,0)),0)</f>
        <v>0</v>
      </c>
      <c r="P483" s="243">
        <f ca="1">+IFERROR(INDEX('Hoja de Trabajo para listado'!$A$155:$Z$1048576,MATCH($A483,'Hoja de Trabajo para listado'!$A$155:$A$1048576,0),MATCH((CUADRO!P$4&amp;$E483),'Hoja de Trabajo para listado'!$A$151:$Z$151,0)),0)+IFERROR(INDEX('Hoja de Trabajo para listado'!$AB$155:$BA$1048576,MATCH($A483,'Hoja de Trabajo para listado'!$AB$155:$AB$1048576,0),MATCH((CUADRO!P$4&amp;$E483),'Hoja de Trabajo para listado'!$AB$151:$BA$151,0)),0)+IFERROR(INDEX('Hoja de Trabajo para listado'!$BC$155:$CB$1048576,MATCH($A483,'Hoja de Trabajo para listado'!$BC$155:$BC$1048576,0),MATCH((CUADRO!P$4&amp;$E483),'Hoja de Trabajo para listado'!$BC$151:$CB$151,0)),0)+IFERROR(INDEX('Hoja de Trabajo para listado'!$DE$153:$DG$274,MATCH($A483,'Hoja de Trabajo para listado'!$DE$153:$DE$1048576,0),MATCH((CUADRO!P$4&amp;$E483),'Hoja de Trabajo para listado'!$DE$151:$DG$151,0)),0)+IFERROR(INDEX('Hoja de Trabajo para listado'!$CD$155:$DC$1048576,MATCH($A483,'Hoja de Trabajo para listado'!$CD$155:$CD$1048576,0),MATCH((CUADRO!P$4&amp;$E483),'Hoja de Trabajo para listado'!$CD$151:$DC$151,0)),0)</f>
        <v>0</v>
      </c>
      <c r="Q483" s="243">
        <f ca="1">+IFERROR(INDEX('Hoja de Trabajo para listado'!$A$155:$Z$1048576,MATCH($A483,'Hoja de Trabajo para listado'!$A$155:$A$1048576,0),MATCH((CUADRO!Q$4&amp;$E483),'Hoja de Trabajo para listado'!$A$151:$Z$151,0)),0)+IFERROR(INDEX('Hoja de Trabajo para listado'!$AB$155:$BA$1048576,MATCH($A483,'Hoja de Trabajo para listado'!$AB$155:$AB$1048576,0),MATCH((CUADRO!Q$4&amp;$E483),'Hoja de Trabajo para listado'!$AB$151:$BA$151,0)),0)+IFERROR(INDEX('Hoja de Trabajo para listado'!$BC$155:$CB$1048576,MATCH($A483,'Hoja de Trabajo para listado'!$BC$155:$BC$1048576,0),MATCH((CUADRO!Q$4&amp;$E483),'Hoja de Trabajo para listado'!$BC$151:$CB$151,0)),0)+IFERROR(INDEX('Hoja de Trabajo para listado'!$DE$153:$DG$274,MATCH($A483,'Hoja de Trabajo para listado'!$DE$153:$DE$1048576,0),MATCH((CUADRO!Q$4&amp;$E483),'Hoja de Trabajo para listado'!$DE$151:$DG$151,0)),0)+IFERROR(INDEX('Hoja de Trabajo para listado'!$CD$155:$DC$1048576,MATCH($A483,'Hoja de Trabajo para listado'!$CD$155:$CD$1048576,0),MATCH((CUADRO!Q$4&amp;$E483),'Hoja de Trabajo para listado'!$CD$151:$DC$151,0)),0)</f>
        <v>0</v>
      </c>
      <c r="R483" s="243">
        <f t="shared" ca="1" si="21"/>
        <v>0</v>
      </c>
      <c r="S483" s="249"/>
      <c r="T483" s="243">
        <f ca="1">+T484</f>
        <v>0</v>
      </c>
      <c r="U483" s="242">
        <f t="shared" si="22"/>
        <v>1</v>
      </c>
      <c r="V483" s="333" t="str">
        <f>+VLOOKUP(A483,bd_lista!$A$3:$E$592,5,FALSE)</f>
        <v>Gobiernos Autonomos Municipales</v>
      </c>
      <c r="W483" s="387" t="str">
        <f>+V483</f>
        <v>Gobiernos Autonomos Municipales</v>
      </c>
      <c r="X483" s="242">
        <f>+VLOOKUP(A483,[4]Sheet1!$A$13:$D$744,4,FALSE)</f>
        <v>0</v>
      </c>
      <c r="Y483" s="242" t="e">
        <f>+VLOOKUP(X483,bd_lista!$A$3:$C$592,3,FALSE)</f>
        <v>#N/A</v>
      </c>
      <c r="Z483" s="294">
        <f>+X483</f>
        <v>0</v>
      </c>
      <c r="AA483" s="295" t="e">
        <f>+Y483</f>
        <v>#N/A</v>
      </c>
    </row>
    <row r="484" spans="1:27" customFormat="1" ht="15" hidden="1" customHeight="1">
      <c r="A484" s="32">
        <v>1122</v>
      </c>
      <c r="B484" s="393"/>
      <c r="C484" s="247" t="str">
        <f>+VLOOKUP(A484,bd_lista!$A$3:$C$592,3,FALSE)</f>
        <v>Gobierno Autónomo Municipal de Villa Serrano</v>
      </c>
      <c r="D484" s="390"/>
      <c r="E484" s="244" t="s">
        <v>1305</v>
      </c>
      <c r="F484" s="243">
        <f ca="1">+IFERROR(INDEX('Hoja de Trabajo para listado'!$A$155:$Z$1048576,MATCH($A484,'Hoja de Trabajo para listado'!$A$155:$A$1048576,0),MATCH((CUADRO!F$4&amp;$E484),'Hoja de Trabajo para listado'!$A$151:$Z$151,0)),0)+IFERROR(INDEX('Hoja de Trabajo para listado'!$AB$155:$BA$1048576,MATCH($A484,'Hoja de Trabajo para listado'!$AB$155:$AB$1048576,0),MATCH((CUADRO!F$4&amp;$E484),'Hoja de Trabajo para listado'!$AB$151:$BA$151,0)),0)+IFERROR(INDEX('Hoja de Trabajo para listado'!$BC$155:$CB$1048576,MATCH($A484,'Hoja de Trabajo para listado'!$BC$155:$BC$1048576,0),MATCH((CUADRO!F$4&amp;$E484),'Hoja de Trabajo para listado'!$BC$151:$CB$151,0)),0)+IFERROR(INDEX('Hoja de Trabajo para listado'!$DE$153:$DG$274,MATCH($A484,'Hoja de Trabajo para listado'!$DE$153:$DE$1048576,0),MATCH((CUADRO!F$4&amp;$E484),'Hoja de Trabajo para listado'!$DE$151:$DG$151,0)),0)+IFERROR(INDEX('Hoja de Trabajo para listado'!$CD$155:$DC$1048576,MATCH($A484,'Hoja de Trabajo para listado'!$CD$155:$CD$1048576,0),MATCH((CUADRO!F$4&amp;$E484),'Hoja de Trabajo para listado'!$CD$151:$DC$151,0)),0)</f>
        <v>0</v>
      </c>
      <c r="G484" s="243">
        <f ca="1">+IFERROR(INDEX('Hoja de Trabajo para listado'!$A$155:$Z$1048576,MATCH($A484,'Hoja de Trabajo para listado'!$A$155:$A$1048576,0),MATCH((CUADRO!G$4&amp;$E484),'Hoja de Trabajo para listado'!$A$151:$Z$151,0)),0)+IFERROR(INDEX('Hoja de Trabajo para listado'!$AB$155:$BA$1048576,MATCH($A484,'Hoja de Trabajo para listado'!$AB$155:$AB$1048576,0),MATCH((CUADRO!G$4&amp;$E484),'Hoja de Trabajo para listado'!$AB$151:$BA$151,0)),0)+IFERROR(INDEX('Hoja de Trabajo para listado'!$BC$155:$CB$1048576,MATCH($A484,'Hoja de Trabajo para listado'!$BC$155:$BC$1048576,0),MATCH((CUADRO!G$4&amp;$E484),'Hoja de Trabajo para listado'!$BC$151:$CB$151,0)),0)+IFERROR(INDEX('Hoja de Trabajo para listado'!$DE$153:$DG$274,MATCH($A484,'Hoja de Trabajo para listado'!$DE$153:$DE$1048576,0),MATCH((CUADRO!G$4&amp;$E484),'Hoja de Trabajo para listado'!$DE$151:$DG$151,0)),0)+IFERROR(INDEX('Hoja de Trabajo para listado'!$CD$155:$DC$1048576,MATCH($A484,'Hoja de Trabajo para listado'!$CD$155:$CD$1048576,0),MATCH((CUADRO!G$4&amp;$E484),'Hoja de Trabajo para listado'!$CD$151:$DC$151,0)),0)</f>
        <v>0</v>
      </c>
      <c r="H484" s="243">
        <f ca="1">+IFERROR(INDEX('Hoja de Trabajo para listado'!$A$155:$Z$1048576,MATCH($A484,'Hoja de Trabajo para listado'!$A$155:$A$1048576,0),MATCH((CUADRO!H$4&amp;$E484),'Hoja de Trabajo para listado'!$A$151:$Z$151,0)),0)+IFERROR(INDEX('Hoja de Trabajo para listado'!$AB$155:$BA$1048576,MATCH($A484,'Hoja de Trabajo para listado'!$AB$155:$AB$1048576,0),MATCH((CUADRO!H$4&amp;$E484),'Hoja de Trabajo para listado'!$AB$151:$BA$151,0)),0)+IFERROR(INDEX('Hoja de Trabajo para listado'!$BC$155:$CB$1048576,MATCH($A484,'Hoja de Trabajo para listado'!$BC$155:$BC$1048576,0),MATCH((CUADRO!H$4&amp;$E484),'Hoja de Trabajo para listado'!$BC$151:$CB$151,0)),0)+IFERROR(INDEX('Hoja de Trabajo para listado'!$DE$153:$DG$274,MATCH($A484,'Hoja de Trabajo para listado'!$DE$153:$DE$1048576,0),MATCH((CUADRO!H$4&amp;$E484),'Hoja de Trabajo para listado'!$DE$151:$DG$151,0)),0)+IFERROR(INDEX('Hoja de Trabajo para listado'!$CD$155:$DC$1048576,MATCH($A484,'Hoja de Trabajo para listado'!$CD$155:$CD$1048576,0),MATCH((CUADRO!H$4&amp;$E484),'Hoja de Trabajo para listado'!$CD$151:$DC$151,0)),0)</f>
        <v>0</v>
      </c>
      <c r="I484" s="243">
        <f ca="1">+IFERROR(INDEX('Hoja de Trabajo para listado'!$A$155:$Z$1048576,MATCH($A484,'Hoja de Trabajo para listado'!$A$155:$A$1048576,0),MATCH((CUADRO!I$4&amp;$E484),'Hoja de Trabajo para listado'!$A$151:$Z$151,0)),0)+IFERROR(INDEX('Hoja de Trabajo para listado'!$AB$155:$BA$1048576,MATCH($A484,'Hoja de Trabajo para listado'!$AB$155:$AB$1048576,0),MATCH((CUADRO!I$4&amp;$E484),'Hoja de Trabajo para listado'!$AB$151:$BA$151,0)),0)+IFERROR(INDEX('Hoja de Trabajo para listado'!$BC$155:$CB$1048576,MATCH($A484,'Hoja de Trabajo para listado'!$BC$155:$BC$1048576,0),MATCH((CUADRO!I$4&amp;$E484),'Hoja de Trabajo para listado'!$BC$151:$CB$151,0)),0)+IFERROR(INDEX('Hoja de Trabajo para listado'!$DE$153:$DG$274,MATCH($A484,'Hoja de Trabajo para listado'!$DE$153:$DE$1048576,0),MATCH((CUADRO!I$4&amp;$E484),'Hoja de Trabajo para listado'!$DE$151:$DG$151,0)),0)+IFERROR(INDEX('Hoja de Trabajo para listado'!$CD$155:$DC$1048576,MATCH($A484,'Hoja de Trabajo para listado'!$CD$155:$CD$1048576,0),MATCH((CUADRO!I$4&amp;$E484),'Hoja de Trabajo para listado'!$CD$151:$DC$151,0)),0)</f>
        <v>0</v>
      </c>
      <c r="J484" s="243">
        <f ca="1">+IFERROR(INDEX('Hoja de Trabajo para listado'!$A$155:$Z$1048576,MATCH($A484,'Hoja de Trabajo para listado'!$A$155:$A$1048576,0),MATCH((CUADRO!J$4&amp;$E484),'Hoja de Trabajo para listado'!$A$151:$Z$151,0)),0)+IFERROR(INDEX('Hoja de Trabajo para listado'!$AB$155:$BA$1048576,MATCH($A484,'Hoja de Trabajo para listado'!$AB$155:$AB$1048576,0),MATCH((CUADRO!J$4&amp;$E484),'Hoja de Trabajo para listado'!$AB$151:$BA$151,0)),0)+IFERROR(INDEX('Hoja de Trabajo para listado'!$BC$155:$CB$1048576,MATCH($A484,'Hoja de Trabajo para listado'!$BC$155:$BC$1048576,0),MATCH((CUADRO!J$4&amp;$E484),'Hoja de Trabajo para listado'!$BC$151:$CB$151,0)),0)+IFERROR(INDEX('Hoja de Trabajo para listado'!$DE$153:$DG$274,MATCH($A484,'Hoja de Trabajo para listado'!$DE$153:$DE$1048576,0),MATCH((CUADRO!J$4&amp;$E484),'Hoja de Trabajo para listado'!$DE$151:$DG$151,0)),0)+IFERROR(INDEX('Hoja de Trabajo para listado'!$CD$155:$DC$1048576,MATCH($A484,'Hoja de Trabajo para listado'!$CD$155:$CD$1048576,0),MATCH((CUADRO!J$4&amp;$E484),'Hoja de Trabajo para listado'!$CD$151:$DC$151,0)),0)</f>
        <v>0</v>
      </c>
      <c r="K484" s="243">
        <f ca="1">+IFERROR(INDEX('Hoja de Trabajo para listado'!$A$155:$Z$1048576,MATCH($A484,'Hoja de Trabajo para listado'!$A$155:$A$1048576,0),MATCH((CUADRO!K$4&amp;$E484),'Hoja de Trabajo para listado'!$A$151:$Z$151,0)),0)+IFERROR(INDEX('Hoja de Trabajo para listado'!$AB$155:$BA$1048576,MATCH($A484,'Hoja de Trabajo para listado'!$AB$155:$AB$1048576,0),MATCH((CUADRO!K$4&amp;$E484),'Hoja de Trabajo para listado'!$AB$151:$BA$151,0)),0)+IFERROR(INDEX('Hoja de Trabajo para listado'!$BC$155:$CB$1048576,MATCH($A484,'Hoja de Trabajo para listado'!$BC$155:$BC$1048576,0),MATCH((CUADRO!K$4&amp;$E484),'Hoja de Trabajo para listado'!$BC$151:$CB$151,0)),0)+IFERROR(INDEX('Hoja de Trabajo para listado'!$DE$153:$DG$274,MATCH($A484,'Hoja de Trabajo para listado'!$DE$153:$DE$1048576,0),MATCH((CUADRO!K$4&amp;$E484),'Hoja de Trabajo para listado'!$DE$151:$DG$151,0)),0)+IFERROR(INDEX('Hoja de Trabajo para listado'!$CD$155:$DC$1048576,MATCH($A484,'Hoja de Trabajo para listado'!$CD$155:$CD$1048576,0),MATCH((CUADRO!K$4&amp;$E484),'Hoja de Trabajo para listado'!$CD$151:$DC$151,0)),0)</f>
        <v>0</v>
      </c>
      <c r="L484" s="243">
        <f ca="1">+IFERROR(INDEX('Hoja de Trabajo para listado'!$A$155:$Z$1048576,MATCH($A484,'Hoja de Trabajo para listado'!$A$155:$A$1048576,0),MATCH((CUADRO!L$4&amp;$E484),'Hoja de Trabajo para listado'!$A$151:$Z$151,0)),0)+IFERROR(INDEX('Hoja de Trabajo para listado'!$AB$155:$BA$1048576,MATCH($A484,'Hoja de Trabajo para listado'!$AB$155:$AB$1048576,0),MATCH((CUADRO!L$4&amp;$E484),'Hoja de Trabajo para listado'!$AB$151:$BA$151,0)),0)+IFERROR(INDEX('Hoja de Trabajo para listado'!$BC$155:$CB$1048576,MATCH($A484,'Hoja de Trabajo para listado'!$BC$155:$BC$1048576,0),MATCH((CUADRO!L$4&amp;$E484),'Hoja de Trabajo para listado'!$BC$151:$CB$151,0)),0)+IFERROR(INDEX('Hoja de Trabajo para listado'!$DE$153:$DG$274,MATCH($A484,'Hoja de Trabajo para listado'!$DE$153:$DE$1048576,0),MATCH((CUADRO!L$4&amp;$E484),'Hoja de Trabajo para listado'!$DE$151:$DG$151,0)),0)+IFERROR(INDEX('Hoja de Trabajo para listado'!$CD$155:$DC$1048576,MATCH($A484,'Hoja de Trabajo para listado'!$CD$155:$CD$1048576,0),MATCH((CUADRO!L$4&amp;$E484),'Hoja de Trabajo para listado'!$CD$151:$DC$151,0)),0)</f>
        <v>0</v>
      </c>
      <c r="M484" s="243">
        <f ca="1">+IFERROR(INDEX('Hoja de Trabajo para listado'!$A$155:$Z$1048576,MATCH($A484,'Hoja de Trabajo para listado'!$A$155:$A$1048576,0),MATCH((CUADRO!M$4&amp;$E484),'Hoja de Trabajo para listado'!$A$151:$Z$151,0)),0)+IFERROR(INDEX('Hoja de Trabajo para listado'!$AB$155:$BA$1048576,MATCH($A484,'Hoja de Trabajo para listado'!$AB$155:$AB$1048576,0),MATCH((CUADRO!M$4&amp;$E484),'Hoja de Trabajo para listado'!$AB$151:$BA$151,0)),0)+IFERROR(INDEX('Hoja de Trabajo para listado'!$BC$155:$CB$1048576,MATCH($A484,'Hoja de Trabajo para listado'!$BC$155:$BC$1048576,0),MATCH((CUADRO!M$4&amp;$E484),'Hoja de Trabajo para listado'!$BC$151:$CB$151,0)),0)+IFERROR(INDEX('Hoja de Trabajo para listado'!$DE$153:$DG$274,MATCH($A484,'Hoja de Trabajo para listado'!$DE$153:$DE$1048576,0),MATCH((CUADRO!M$4&amp;$E484),'Hoja de Trabajo para listado'!$DE$151:$DG$151,0)),0)+IFERROR(INDEX('Hoja de Trabajo para listado'!$CD$155:$DC$1048576,MATCH($A484,'Hoja de Trabajo para listado'!$CD$155:$CD$1048576,0),MATCH((CUADRO!M$4&amp;$E484),'Hoja de Trabajo para listado'!$CD$151:$DC$151,0)),0)</f>
        <v>0</v>
      </c>
      <c r="N484" s="243">
        <f ca="1">+IFERROR(INDEX('Hoja de Trabajo para listado'!$A$155:$Z$1048576,MATCH($A484,'Hoja de Trabajo para listado'!$A$155:$A$1048576,0),MATCH((CUADRO!N$4&amp;$E484),'Hoja de Trabajo para listado'!$A$151:$Z$151,0)),0)+IFERROR(INDEX('Hoja de Trabajo para listado'!$AB$155:$BA$1048576,MATCH($A484,'Hoja de Trabajo para listado'!$AB$155:$AB$1048576,0),MATCH((CUADRO!N$4&amp;$E484),'Hoja de Trabajo para listado'!$AB$151:$BA$151,0)),0)+IFERROR(INDEX('Hoja de Trabajo para listado'!$BC$155:$CB$1048576,MATCH($A484,'Hoja de Trabajo para listado'!$BC$155:$BC$1048576,0),MATCH((CUADRO!N$4&amp;$E484),'Hoja de Trabajo para listado'!$BC$151:$CB$151,0)),0)+IFERROR(INDEX('Hoja de Trabajo para listado'!$DE$153:$DG$274,MATCH($A484,'Hoja de Trabajo para listado'!$DE$153:$DE$1048576,0),MATCH((CUADRO!N$4&amp;$E484),'Hoja de Trabajo para listado'!$DE$151:$DG$151,0)),0)+IFERROR(INDEX('Hoja de Trabajo para listado'!$CD$155:$DC$1048576,MATCH($A484,'Hoja de Trabajo para listado'!$CD$155:$CD$1048576,0),MATCH((CUADRO!N$4&amp;$E484),'Hoja de Trabajo para listado'!$CD$151:$DC$151,0)),0)</f>
        <v>0</v>
      </c>
      <c r="O484" s="243">
        <f ca="1">+IFERROR(INDEX('Hoja de Trabajo para listado'!$A$155:$Z$1048576,MATCH($A484,'Hoja de Trabajo para listado'!$A$155:$A$1048576,0),MATCH((CUADRO!O$4&amp;$E484),'Hoja de Trabajo para listado'!$A$151:$Z$151,0)),0)+IFERROR(INDEX('Hoja de Trabajo para listado'!$AB$155:$BA$1048576,MATCH($A484,'Hoja de Trabajo para listado'!$AB$155:$AB$1048576,0),MATCH((CUADRO!O$4&amp;$E484),'Hoja de Trabajo para listado'!$AB$151:$BA$151,0)),0)+IFERROR(INDEX('Hoja de Trabajo para listado'!$BC$155:$CB$1048576,MATCH($A484,'Hoja de Trabajo para listado'!$BC$155:$BC$1048576,0),MATCH((CUADRO!O$4&amp;$E484),'Hoja de Trabajo para listado'!$BC$151:$CB$151,0)),0)+IFERROR(INDEX('Hoja de Trabajo para listado'!$DE$153:$DG$274,MATCH($A484,'Hoja de Trabajo para listado'!$DE$153:$DE$1048576,0),MATCH((CUADRO!O$4&amp;$E484),'Hoja de Trabajo para listado'!$DE$151:$DG$151,0)),0)+IFERROR(INDEX('Hoja de Trabajo para listado'!$CD$155:$DC$1048576,MATCH($A484,'Hoja de Trabajo para listado'!$CD$155:$CD$1048576,0),MATCH((CUADRO!O$4&amp;$E484),'Hoja de Trabajo para listado'!$CD$151:$DC$151,0)),0)</f>
        <v>0</v>
      </c>
      <c r="P484" s="243">
        <f ca="1">+IFERROR(INDEX('Hoja de Trabajo para listado'!$A$155:$Z$1048576,MATCH($A484,'Hoja de Trabajo para listado'!$A$155:$A$1048576,0),MATCH((CUADRO!P$4&amp;$E484),'Hoja de Trabajo para listado'!$A$151:$Z$151,0)),0)+IFERROR(INDEX('Hoja de Trabajo para listado'!$AB$155:$BA$1048576,MATCH($A484,'Hoja de Trabajo para listado'!$AB$155:$AB$1048576,0),MATCH((CUADRO!P$4&amp;$E484),'Hoja de Trabajo para listado'!$AB$151:$BA$151,0)),0)+IFERROR(INDEX('Hoja de Trabajo para listado'!$BC$155:$CB$1048576,MATCH($A484,'Hoja de Trabajo para listado'!$BC$155:$BC$1048576,0),MATCH((CUADRO!P$4&amp;$E484),'Hoja de Trabajo para listado'!$BC$151:$CB$151,0)),0)+IFERROR(INDEX('Hoja de Trabajo para listado'!$DE$153:$DG$274,MATCH($A484,'Hoja de Trabajo para listado'!$DE$153:$DE$1048576,0),MATCH((CUADRO!P$4&amp;$E484),'Hoja de Trabajo para listado'!$DE$151:$DG$151,0)),0)+IFERROR(INDEX('Hoja de Trabajo para listado'!$CD$155:$DC$1048576,MATCH($A484,'Hoja de Trabajo para listado'!$CD$155:$CD$1048576,0),MATCH((CUADRO!P$4&amp;$E484),'Hoja de Trabajo para listado'!$CD$151:$DC$151,0)),0)</f>
        <v>0</v>
      </c>
      <c r="Q484" s="243">
        <f ca="1">+IFERROR(INDEX('Hoja de Trabajo para listado'!$A$155:$Z$1048576,MATCH($A484,'Hoja de Trabajo para listado'!$A$155:$A$1048576,0),MATCH((CUADRO!Q$4&amp;$E484),'Hoja de Trabajo para listado'!$A$151:$Z$151,0)),0)+IFERROR(INDEX('Hoja de Trabajo para listado'!$AB$155:$BA$1048576,MATCH($A484,'Hoja de Trabajo para listado'!$AB$155:$AB$1048576,0),MATCH((CUADRO!Q$4&amp;$E484),'Hoja de Trabajo para listado'!$AB$151:$BA$151,0)),0)+IFERROR(INDEX('Hoja de Trabajo para listado'!$BC$155:$CB$1048576,MATCH($A484,'Hoja de Trabajo para listado'!$BC$155:$BC$1048576,0),MATCH((CUADRO!Q$4&amp;$E484),'Hoja de Trabajo para listado'!$BC$151:$CB$151,0)),0)+IFERROR(INDEX('Hoja de Trabajo para listado'!$DE$153:$DG$274,MATCH($A484,'Hoja de Trabajo para listado'!$DE$153:$DE$1048576,0),MATCH((CUADRO!Q$4&amp;$E484),'Hoja de Trabajo para listado'!$DE$151:$DG$151,0)),0)+IFERROR(INDEX('Hoja de Trabajo para listado'!$CD$155:$DC$1048576,MATCH($A484,'Hoja de Trabajo para listado'!$CD$155:$CD$1048576,0),MATCH((CUADRO!Q$4&amp;$E484),'Hoja de Trabajo para listado'!$CD$151:$DC$151,0)),0)</f>
        <v>0</v>
      </c>
      <c r="R484" s="243">
        <f t="shared" ca="1" si="21"/>
        <v>0</v>
      </c>
      <c r="S484" s="249">
        <f ca="1">+R483+R484</f>
        <v>0</v>
      </c>
      <c r="T484" s="243">
        <f ca="1">+S484</f>
        <v>0</v>
      </c>
      <c r="U484" s="242">
        <f t="shared" si="22"/>
        <v>2</v>
      </c>
      <c r="V484" s="333" t="str">
        <f>+VLOOKUP(A484,bd_lista!$A$3:$E$592,5,FALSE)</f>
        <v>Gobiernos Autonomos Municipales</v>
      </c>
      <c r="W484" s="388"/>
      <c r="X484" s="242">
        <f>+VLOOKUP(A484,[4]Sheet1!$A$13:$D$744,4,FALSE)</f>
        <v>0</v>
      </c>
      <c r="Y484" s="242" t="e">
        <f>+VLOOKUP(X484,bd_lista!$A$3:$C$592,3,FALSE)</f>
        <v>#N/A</v>
      </c>
      <c r="Z484" s="292"/>
      <c r="AA484" s="293"/>
    </row>
    <row r="485" spans="1:27" customFormat="1" ht="15" hidden="1" customHeight="1">
      <c r="A485" s="32">
        <v>1123</v>
      </c>
      <c r="B485" s="392">
        <f>+A485</f>
        <v>1123</v>
      </c>
      <c r="C485" s="247" t="str">
        <f>+VLOOKUP(A485,bd_lista!$A$3:$C$592,3,FALSE)</f>
        <v>Gobierno Autónomo Municipal de Camataqui (Villa Abecia)</v>
      </c>
      <c r="D485" s="389" t="str">
        <f>+C485</f>
        <v>Gobierno Autónomo Municipal de Camataqui (Villa Abecia)</v>
      </c>
      <c r="E485" s="242" t="s">
        <v>1304</v>
      </c>
      <c r="F485" s="243">
        <f ca="1">+IFERROR(INDEX('Hoja de Trabajo para listado'!$A$155:$Z$1048576,MATCH($A485,'Hoja de Trabajo para listado'!$A$155:$A$1048576,0),MATCH((CUADRO!F$4&amp;$E485),'Hoja de Trabajo para listado'!$A$151:$Z$151,0)),0)+IFERROR(INDEX('Hoja de Trabajo para listado'!$AB$155:$BA$1048576,MATCH($A485,'Hoja de Trabajo para listado'!$AB$155:$AB$1048576,0),MATCH((CUADRO!F$4&amp;$E485),'Hoja de Trabajo para listado'!$AB$151:$BA$151,0)),0)+IFERROR(INDEX('Hoja de Trabajo para listado'!$BC$155:$CB$1048576,MATCH($A485,'Hoja de Trabajo para listado'!$BC$155:$BC$1048576,0),MATCH((CUADRO!F$4&amp;$E485),'Hoja de Trabajo para listado'!$BC$151:$CB$151,0)),0)+IFERROR(INDEX('Hoja de Trabajo para listado'!$DE$153:$DG$274,MATCH($A485,'Hoja de Trabajo para listado'!$DE$153:$DE$1048576,0),MATCH((CUADRO!F$4&amp;$E485),'Hoja de Trabajo para listado'!$DE$151:$DG$151,0)),0)+IFERROR(INDEX('Hoja de Trabajo para listado'!$CD$155:$DC$1048576,MATCH($A485,'Hoja de Trabajo para listado'!$CD$155:$CD$1048576,0),MATCH((CUADRO!F$4&amp;$E485),'Hoja de Trabajo para listado'!$CD$151:$DC$151,0)),0)</f>
        <v>0</v>
      </c>
      <c r="G485" s="243">
        <f ca="1">+IFERROR(INDEX('Hoja de Trabajo para listado'!$A$155:$Z$1048576,MATCH($A485,'Hoja de Trabajo para listado'!$A$155:$A$1048576,0),MATCH((CUADRO!G$4&amp;$E485),'Hoja de Trabajo para listado'!$A$151:$Z$151,0)),0)+IFERROR(INDEX('Hoja de Trabajo para listado'!$AB$155:$BA$1048576,MATCH($A485,'Hoja de Trabajo para listado'!$AB$155:$AB$1048576,0),MATCH((CUADRO!G$4&amp;$E485),'Hoja de Trabajo para listado'!$AB$151:$BA$151,0)),0)+IFERROR(INDEX('Hoja de Trabajo para listado'!$BC$155:$CB$1048576,MATCH($A485,'Hoja de Trabajo para listado'!$BC$155:$BC$1048576,0),MATCH((CUADRO!G$4&amp;$E485),'Hoja de Trabajo para listado'!$BC$151:$CB$151,0)),0)+IFERROR(INDEX('Hoja de Trabajo para listado'!$DE$153:$DG$274,MATCH($A485,'Hoja de Trabajo para listado'!$DE$153:$DE$1048576,0),MATCH((CUADRO!G$4&amp;$E485),'Hoja de Trabajo para listado'!$DE$151:$DG$151,0)),0)+IFERROR(INDEX('Hoja de Trabajo para listado'!$CD$155:$DC$1048576,MATCH($A485,'Hoja de Trabajo para listado'!$CD$155:$CD$1048576,0),MATCH((CUADRO!G$4&amp;$E485),'Hoja de Trabajo para listado'!$CD$151:$DC$151,0)),0)</f>
        <v>0</v>
      </c>
      <c r="H485" s="243">
        <f ca="1">+IFERROR(INDEX('Hoja de Trabajo para listado'!$A$155:$Z$1048576,MATCH($A485,'Hoja de Trabajo para listado'!$A$155:$A$1048576,0),MATCH((CUADRO!H$4&amp;$E485),'Hoja de Trabajo para listado'!$A$151:$Z$151,0)),0)+IFERROR(INDEX('Hoja de Trabajo para listado'!$AB$155:$BA$1048576,MATCH($A485,'Hoja de Trabajo para listado'!$AB$155:$AB$1048576,0),MATCH((CUADRO!H$4&amp;$E485),'Hoja de Trabajo para listado'!$AB$151:$BA$151,0)),0)+IFERROR(INDEX('Hoja de Trabajo para listado'!$BC$155:$CB$1048576,MATCH($A485,'Hoja de Trabajo para listado'!$BC$155:$BC$1048576,0),MATCH((CUADRO!H$4&amp;$E485),'Hoja de Trabajo para listado'!$BC$151:$CB$151,0)),0)+IFERROR(INDEX('Hoja de Trabajo para listado'!$DE$153:$DG$274,MATCH($A485,'Hoja de Trabajo para listado'!$DE$153:$DE$1048576,0),MATCH((CUADRO!H$4&amp;$E485),'Hoja de Trabajo para listado'!$DE$151:$DG$151,0)),0)+IFERROR(INDEX('Hoja de Trabajo para listado'!$CD$155:$DC$1048576,MATCH($A485,'Hoja de Trabajo para listado'!$CD$155:$CD$1048576,0),MATCH((CUADRO!H$4&amp;$E485),'Hoja de Trabajo para listado'!$CD$151:$DC$151,0)),0)</f>
        <v>0</v>
      </c>
      <c r="I485" s="243">
        <f ca="1">+IFERROR(INDEX('Hoja de Trabajo para listado'!$A$155:$Z$1048576,MATCH($A485,'Hoja de Trabajo para listado'!$A$155:$A$1048576,0),MATCH((CUADRO!I$4&amp;$E485),'Hoja de Trabajo para listado'!$A$151:$Z$151,0)),0)+IFERROR(INDEX('Hoja de Trabajo para listado'!$AB$155:$BA$1048576,MATCH($A485,'Hoja de Trabajo para listado'!$AB$155:$AB$1048576,0),MATCH((CUADRO!I$4&amp;$E485),'Hoja de Trabajo para listado'!$AB$151:$BA$151,0)),0)+IFERROR(INDEX('Hoja de Trabajo para listado'!$BC$155:$CB$1048576,MATCH($A485,'Hoja de Trabajo para listado'!$BC$155:$BC$1048576,0),MATCH((CUADRO!I$4&amp;$E485),'Hoja de Trabajo para listado'!$BC$151:$CB$151,0)),0)+IFERROR(INDEX('Hoja de Trabajo para listado'!$DE$153:$DG$274,MATCH($A485,'Hoja de Trabajo para listado'!$DE$153:$DE$1048576,0),MATCH((CUADRO!I$4&amp;$E485),'Hoja de Trabajo para listado'!$DE$151:$DG$151,0)),0)+IFERROR(INDEX('Hoja de Trabajo para listado'!$CD$155:$DC$1048576,MATCH($A485,'Hoja de Trabajo para listado'!$CD$155:$CD$1048576,0),MATCH((CUADRO!I$4&amp;$E485),'Hoja de Trabajo para listado'!$CD$151:$DC$151,0)),0)</f>
        <v>0</v>
      </c>
      <c r="J485" s="243">
        <f ca="1">+IFERROR(INDEX('Hoja de Trabajo para listado'!$A$155:$Z$1048576,MATCH($A485,'Hoja de Trabajo para listado'!$A$155:$A$1048576,0),MATCH((CUADRO!J$4&amp;$E485),'Hoja de Trabajo para listado'!$A$151:$Z$151,0)),0)+IFERROR(INDEX('Hoja de Trabajo para listado'!$AB$155:$BA$1048576,MATCH($A485,'Hoja de Trabajo para listado'!$AB$155:$AB$1048576,0),MATCH((CUADRO!J$4&amp;$E485),'Hoja de Trabajo para listado'!$AB$151:$BA$151,0)),0)+IFERROR(INDEX('Hoja de Trabajo para listado'!$BC$155:$CB$1048576,MATCH($A485,'Hoja de Trabajo para listado'!$BC$155:$BC$1048576,0),MATCH((CUADRO!J$4&amp;$E485),'Hoja de Trabajo para listado'!$BC$151:$CB$151,0)),0)+IFERROR(INDEX('Hoja de Trabajo para listado'!$DE$153:$DG$274,MATCH($A485,'Hoja de Trabajo para listado'!$DE$153:$DE$1048576,0),MATCH((CUADRO!J$4&amp;$E485),'Hoja de Trabajo para listado'!$DE$151:$DG$151,0)),0)+IFERROR(INDEX('Hoja de Trabajo para listado'!$CD$155:$DC$1048576,MATCH($A485,'Hoja de Trabajo para listado'!$CD$155:$CD$1048576,0),MATCH((CUADRO!J$4&amp;$E485),'Hoja de Trabajo para listado'!$CD$151:$DC$151,0)),0)</f>
        <v>0</v>
      </c>
      <c r="K485" s="243">
        <f ca="1">+IFERROR(INDEX('Hoja de Trabajo para listado'!$A$155:$Z$1048576,MATCH($A485,'Hoja de Trabajo para listado'!$A$155:$A$1048576,0),MATCH((CUADRO!K$4&amp;$E485),'Hoja de Trabajo para listado'!$A$151:$Z$151,0)),0)+IFERROR(INDEX('Hoja de Trabajo para listado'!$AB$155:$BA$1048576,MATCH($A485,'Hoja de Trabajo para listado'!$AB$155:$AB$1048576,0),MATCH((CUADRO!K$4&amp;$E485),'Hoja de Trabajo para listado'!$AB$151:$BA$151,0)),0)+IFERROR(INDEX('Hoja de Trabajo para listado'!$BC$155:$CB$1048576,MATCH($A485,'Hoja de Trabajo para listado'!$BC$155:$BC$1048576,0),MATCH((CUADRO!K$4&amp;$E485),'Hoja de Trabajo para listado'!$BC$151:$CB$151,0)),0)+IFERROR(INDEX('Hoja de Trabajo para listado'!$DE$153:$DG$274,MATCH($A485,'Hoja de Trabajo para listado'!$DE$153:$DE$1048576,0),MATCH((CUADRO!K$4&amp;$E485),'Hoja de Trabajo para listado'!$DE$151:$DG$151,0)),0)+IFERROR(INDEX('Hoja de Trabajo para listado'!$CD$155:$DC$1048576,MATCH($A485,'Hoja de Trabajo para listado'!$CD$155:$CD$1048576,0),MATCH((CUADRO!K$4&amp;$E485),'Hoja de Trabajo para listado'!$CD$151:$DC$151,0)),0)</f>
        <v>0</v>
      </c>
      <c r="L485" s="243">
        <f ca="1">+IFERROR(INDEX('Hoja de Trabajo para listado'!$A$155:$Z$1048576,MATCH($A485,'Hoja de Trabajo para listado'!$A$155:$A$1048576,0),MATCH((CUADRO!L$4&amp;$E485),'Hoja de Trabajo para listado'!$A$151:$Z$151,0)),0)+IFERROR(INDEX('Hoja de Trabajo para listado'!$AB$155:$BA$1048576,MATCH($A485,'Hoja de Trabajo para listado'!$AB$155:$AB$1048576,0),MATCH((CUADRO!L$4&amp;$E485),'Hoja de Trabajo para listado'!$AB$151:$BA$151,0)),0)+IFERROR(INDEX('Hoja de Trabajo para listado'!$BC$155:$CB$1048576,MATCH($A485,'Hoja de Trabajo para listado'!$BC$155:$BC$1048576,0),MATCH((CUADRO!L$4&amp;$E485),'Hoja de Trabajo para listado'!$BC$151:$CB$151,0)),0)+IFERROR(INDEX('Hoja de Trabajo para listado'!$DE$153:$DG$274,MATCH($A485,'Hoja de Trabajo para listado'!$DE$153:$DE$1048576,0),MATCH((CUADRO!L$4&amp;$E485),'Hoja de Trabajo para listado'!$DE$151:$DG$151,0)),0)+IFERROR(INDEX('Hoja de Trabajo para listado'!$CD$155:$DC$1048576,MATCH($A485,'Hoja de Trabajo para listado'!$CD$155:$CD$1048576,0),MATCH((CUADRO!L$4&amp;$E485),'Hoja de Trabajo para listado'!$CD$151:$DC$151,0)),0)</f>
        <v>0</v>
      </c>
      <c r="M485" s="243">
        <f ca="1">+IFERROR(INDEX('Hoja de Trabajo para listado'!$A$155:$Z$1048576,MATCH($A485,'Hoja de Trabajo para listado'!$A$155:$A$1048576,0),MATCH((CUADRO!M$4&amp;$E485),'Hoja de Trabajo para listado'!$A$151:$Z$151,0)),0)+IFERROR(INDEX('Hoja de Trabajo para listado'!$AB$155:$BA$1048576,MATCH($A485,'Hoja de Trabajo para listado'!$AB$155:$AB$1048576,0),MATCH((CUADRO!M$4&amp;$E485),'Hoja de Trabajo para listado'!$AB$151:$BA$151,0)),0)+IFERROR(INDEX('Hoja de Trabajo para listado'!$BC$155:$CB$1048576,MATCH($A485,'Hoja de Trabajo para listado'!$BC$155:$BC$1048576,0),MATCH((CUADRO!M$4&amp;$E485),'Hoja de Trabajo para listado'!$BC$151:$CB$151,0)),0)+IFERROR(INDEX('Hoja de Trabajo para listado'!$DE$153:$DG$274,MATCH($A485,'Hoja de Trabajo para listado'!$DE$153:$DE$1048576,0),MATCH((CUADRO!M$4&amp;$E485),'Hoja de Trabajo para listado'!$DE$151:$DG$151,0)),0)+IFERROR(INDEX('Hoja de Trabajo para listado'!$CD$155:$DC$1048576,MATCH($A485,'Hoja de Trabajo para listado'!$CD$155:$CD$1048576,0),MATCH((CUADRO!M$4&amp;$E485),'Hoja de Trabajo para listado'!$CD$151:$DC$151,0)),0)</f>
        <v>0</v>
      </c>
      <c r="N485" s="243">
        <f ca="1">+IFERROR(INDEX('Hoja de Trabajo para listado'!$A$155:$Z$1048576,MATCH($A485,'Hoja de Trabajo para listado'!$A$155:$A$1048576,0),MATCH((CUADRO!N$4&amp;$E485),'Hoja de Trabajo para listado'!$A$151:$Z$151,0)),0)+IFERROR(INDEX('Hoja de Trabajo para listado'!$AB$155:$BA$1048576,MATCH($A485,'Hoja de Trabajo para listado'!$AB$155:$AB$1048576,0),MATCH((CUADRO!N$4&amp;$E485),'Hoja de Trabajo para listado'!$AB$151:$BA$151,0)),0)+IFERROR(INDEX('Hoja de Trabajo para listado'!$BC$155:$CB$1048576,MATCH($A485,'Hoja de Trabajo para listado'!$BC$155:$BC$1048576,0),MATCH((CUADRO!N$4&amp;$E485),'Hoja de Trabajo para listado'!$BC$151:$CB$151,0)),0)+IFERROR(INDEX('Hoja de Trabajo para listado'!$DE$153:$DG$274,MATCH($A485,'Hoja de Trabajo para listado'!$DE$153:$DE$1048576,0),MATCH((CUADRO!N$4&amp;$E485),'Hoja de Trabajo para listado'!$DE$151:$DG$151,0)),0)+IFERROR(INDEX('Hoja de Trabajo para listado'!$CD$155:$DC$1048576,MATCH($A485,'Hoja de Trabajo para listado'!$CD$155:$CD$1048576,0),MATCH((CUADRO!N$4&amp;$E485),'Hoja de Trabajo para listado'!$CD$151:$DC$151,0)),0)</f>
        <v>0</v>
      </c>
      <c r="O485" s="243">
        <f ca="1">+IFERROR(INDEX('Hoja de Trabajo para listado'!$A$155:$Z$1048576,MATCH($A485,'Hoja de Trabajo para listado'!$A$155:$A$1048576,0),MATCH((CUADRO!O$4&amp;$E485),'Hoja de Trabajo para listado'!$A$151:$Z$151,0)),0)+IFERROR(INDEX('Hoja de Trabajo para listado'!$AB$155:$BA$1048576,MATCH($A485,'Hoja de Trabajo para listado'!$AB$155:$AB$1048576,0),MATCH((CUADRO!O$4&amp;$E485),'Hoja de Trabajo para listado'!$AB$151:$BA$151,0)),0)+IFERROR(INDEX('Hoja de Trabajo para listado'!$BC$155:$CB$1048576,MATCH($A485,'Hoja de Trabajo para listado'!$BC$155:$BC$1048576,0),MATCH((CUADRO!O$4&amp;$E485),'Hoja de Trabajo para listado'!$BC$151:$CB$151,0)),0)+IFERROR(INDEX('Hoja de Trabajo para listado'!$DE$153:$DG$274,MATCH($A485,'Hoja de Trabajo para listado'!$DE$153:$DE$1048576,0),MATCH((CUADRO!O$4&amp;$E485),'Hoja de Trabajo para listado'!$DE$151:$DG$151,0)),0)+IFERROR(INDEX('Hoja de Trabajo para listado'!$CD$155:$DC$1048576,MATCH($A485,'Hoja de Trabajo para listado'!$CD$155:$CD$1048576,0),MATCH((CUADRO!O$4&amp;$E485),'Hoja de Trabajo para listado'!$CD$151:$DC$151,0)),0)</f>
        <v>0</v>
      </c>
      <c r="P485" s="243">
        <f ca="1">+IFERROR(INDEX('Hoja de Trabajo para listado'!$A$155:$Z$1048576,MATCH($A485,'Hoja de Trabajo para listado'!$A$155:$A$1048576,0),MATCH((CUADRO!P$4&amp;$E485),'Hoja de Trabajo para listado'!$A$151:$Z$151,0)),0)+IFERROR(INDEX('Hoja de Trabajo para listado'!$AB$155:$BA$1048576,MATCH($A485,'Hoja de Trabajo para listado'!$AB$155:$AB$1048576,0),MATCH((CUADRO!P$4&amp;$E485),'Hoja de Trabajo para listado'!$AB$151:$BA$151,0)),0)+IFERROR(INDEX('Hoja de Trabajo para listado'!$BC$155:$CB$1048576,MATCH($A485,'Hoja de Trabajo para listado'!$BC$155:$BC$1048576,0),MATCH((CUADRO!P$4&amp;$E485),'Hoja de Trabajo para listado'!$BC$151:$CB$151,0)),0)+IFERROR(INDEX('Hoja de Trabajo para listado'!$DE$153:$DG$274,MATCH($A485,'Hoja de Trabajo para listado'!$DE$153:$DE$1048576,0),MATCH((CUADRO!P$4&amp;$E485),'Hoja de Trabajo para listado'!$DE$151:$DG$151,0)),0)+IFERROR(INDEX('Hoja de Trabajo para listado'!$CD$155:$DC$1048576,MATCH($A485,'Hoja de Trabajo para listado'!$CD$155:$CD$1048576,0),MATCH((CUADRO!P$4&amp;$E485),'Hoja de Trabajo para listado'!$CD$151:$DC$151,0)),0)</f>
        <v>0</v>
      </c>
      <c r="Q485" s="243">
        <f ca="1">+IFERROR(INDEX('Hoja de Trabajo para listado'!$A$155:$Z$1048576,MATCH($A485,'Hoja de Trabajo para listado'!$A$155:$A$1048576,0),MATCH((CUADRO!Q$4&amp;$E485),'Hoja de Trabajo para listado'!$A$151:$Z$151,0)),0)+IFERROR(INDEX('Hoja de Trabajo para listado'!$AB$155:$BA$1048576,MATCH($A485,'Hoja de Trabajo para listado'!$AB$155:$AB$1048576,0),MATCH((CUADRO!Q$4&amp;$E485),'Hoja de Trabajo para listado'!$AB$151:$BA$151,0)),0)+IFERROR(INDEX('Hoja de Trabajo para listado'!$BC$155:$CB$1048576,MATCH($A485,'Hoja de Trabajo para listado'!$BC$155:$BC$1048576,0),MATCH((CUADRO!Q$4&amp;$E485),'Hoja de Trabajo para listado'!$BC$151:$CB$151,0)),0)+IFERROR(INDEX('Hoja de Trabajo para listado'!$DE$153:$DG$274,MATCH($A485,'Hoja de Trabajo para listado'!$DE$153:$DE$1048576,0),MATCH((CUADRO!Q$4&amp;$E485),'Hoja de Trabajo para listado'!$DE$151:$DG$151,0)),0)+IFERROR(INDEX('Hoja de Trabajo para listado'!$CD$155:$DC$1048576,MATCH($A485,'Hoja de Trabajo para listado'!$CD$155:$CD$1048576,0),MATCH((CUADRO!Q$4&amp;$E485),'Hoja de Trabajo para listado'!$CD$151:$DC$151,0)),0)</f>
        <v>0</v>
      </c>
      <c r="R485" s="243">
        <f t="shared" ca="1" si="21"/>
        <v>0</v>
      </c>
      <c r="S485" s="249"/>
      <c r="T485" s="243">
        <f ca="1">+T486</f>
        <v>0</v>
      </c>
      <c r="U485" s="242">
        <f t="shared" si="22"/>
        <v>1</v>
      </c>
      <c r="V485" s="333" t="str">
        <f>+VLOOKUP(A485,bd_lista!$A$3:$E$592,5,FALSE)</f>
        <v>Gobiernos Autonomos Municipales</v>
      </c>
      <c r="W485" s="387" t="str">
        <f>+V485</f>
        <v>Gobiernos Autonomos Municipales</v>
      </c>
      <c r="X485" s="242">
        <f>+VLOOKUP(A485,[4]Sheet1!$A$13:$D$744,4,FALSE)</f>
        <v>0</v>
      </c>
      <c r="Y485" s="242" t="e">
        <f>+VLOOKUP(X485,bd_lista!$A$3:$C$592,3,FALSE)</f>
        <v>#N/A</v>
      </c>
      <c r="Z485" s="294">
        <f>+X485</f>
        <v>0</v>
      </c>
      <c r="AA485" s="295" t="e">
        <f>+Y485</f>
        <v>#N/A</v>
      </c>
    </row>
    <row r="486" spans="1:27" customFormat="1" ht="15" hidden="1" customHeight="1">
      <c r="A486" s="32">
        <v>1123</v>
      </c>
      <c r="B486" s="393"/>
      <c r="C486" s="247" t="str">
        <f>+VLOOKUP(A486,bd_lista!$A$3:$C$592,3,FALSE)</f>
        <v>Gobierno Autónomo Municipal de Camataqui (Villa Abecia)</v>
      </c>
      <c r="D486" s="390"/>
      <c r="E486" s="244" t="s">
        <v>1305</v>
      </c>
      <c r="F486" s="243">
        <f ca="1">+IFERROR(INDEX('Hoja de Trabajo para listado'!$A$155:$Z$1048576,MATCH($A486,'Hoja de Trabajo para listado'!$A$155:$A$1048576,0),MATCH((CUADRO!F$4&amp;$E486),'Hoja de Trabajo para listado'!$A$151:$Z$151,0)),0)+IFERROR(INDEX('Hoja de Trabajo para listado'!$AB$155:$BA$1048576,MATCH($A486,'Hoja de Trabajo para listado'!$AB$155:$AB$1048576,0),MATCH((CUADRO!F$4&amp;$E486),'Hoja de Trabajo para listado'!$AB$151:$BA$151,0)),0)+IFERROR(INDEX('Hoja de Trabajo para listado'!$BC$155:$CB$1048576,MATCH($A486,'Hoja de Trabajo para listado'!$BC$155:$BC$1048576,0),MATCH((CUADRO!F$4&amp;$E486),'Hoja de Trabajo para listado'!$BC$151:$CB$151,0)),0)+IFERROR(INDEX('Hoja de Trabajo para listado'!$DE$153:$DG$274,MATCH($A486,'Hoja de Trabajo para listado'!$DE$153:$DE$1048576,0),MATCH((CUADRO!F$4&amp;$E486),'Hoja de Trabajo para listado'!$DE$151:$DG$151,0)),0)+IFERROR(INDEX('Hoja de Trabajo para listado'!$CD$155:$DC$1048576,MATCH($A486,'Hoja de Trabajo para listado'!$CD$155:$CD$1048576,0),MATCH((CUADRO!F$4&amp;$E486),'Hoja de Trabajo para listado'!$CD$151:$DC$151,0)),0)</f>
        <v>0</v>
      </c>
      <c r="G486" s="243">
        <f ca="1">+IFERROR(INDEX('Hoja de Trabajo para listado'!$A$155:$Z$1048576,MATCH($A486,'Hoja de Trabajo para listado'!$A$155:$A$1048576,0),MATCH((CUADRO!G$4&amp;$E486),'Hoja de Trabajo para listado'!$A$151:$Z$151,0)),0)+IFERROR(INDEX('Hoja de Trabajo para listado'!$AB$155:$BA$1048576,MATCH($A486,'Hoja de Trabajo para listado'!$AB$155:$AB$1048576,0),MATCH((CUADRO!G$4&amp;$E486),'Hoja de Trabajo para listado'!$AB$151:$BA$151,0)),0)+IFERROR(INDEX('Hoja de Trabajo para listado'!$BC$155:$CB$1048576,MATCH($A486,'Hoja de Trabajo para listado'!$BC$155:$BC$1048576,0),MATCH((CUADRO!G$4&amp;$E486),'Hoja de Trabajo para listado'!$BC$151:$CB$151,0)),0)+IFERROR(INDEX('Hoja de Trabajo para listado'!$DE$153:$DG$274,MATCH($A486,'Hoja de Trabajo para listado'!$DE$153:$DE$1048576,0),MATCH((CUADRO!G$4&amp;$E486),'Hoja de Trabajo para listado'!$DE$151:$DG$151,0)),0)+IFERROR(INDEX('Hoja de Trabajo para listado'!$CD$155:$DC$1048576,MATCH($A486,'Hoja de Trabajo para listado'!$CD$155:$CD$1048576,0),MATCH((CUADRO!G$4&amp;$E486),'Hoja de Trabajo para listado'!$CD$151:$DC$151,0)),0)</f>
        <v>0</v>
      </c>
      <c r="H486" s="243">
        <f ca="1">+IFERROR(INDEX('Hoja de Trabajo para listado'!$A$155:$Z$1048576,MATCH($A486,'Hoja de Trabajo para listado'!$A$155:$A$1048576,0),MATCH((CUADRO!H$4&amp;$E486),'Hoja de Trabajo para listado'!$A$151:$Z$151,0)),0)+IFERROR(INDEX('Hoja de Trabajo para listado'!$AB$155:$BA$1048576,MATCH($A486,'Hoja de Trabajo para listado'!$AB$155:$AB$1048576,0),MATCH((CUADRO!H$4&amp;$E486),'Hoja de Trabajo para listado'!$AB$151:$BA$151,0)),0)+IFERROR(INDEX('Hoja de Trabajo para listado'!$BC$155:$CB$1048576,MATCH($A486,'Hoja de Trabajo para listado'!$BC$155:$BC$1048576,0),MATCH((CUADRO!H$4&amp;$E486),'Hoja de Trabajo para listado'!$BC$151:$CB$151,0)),0)+IFERROR(INDEX('Hoja de Trabajo para listado'!$DE$153:$DG$274,MATCH($A486,'Hoja de Trabajo para listado'!$DE$153:$DE$1048576,0),MATCH((CUADRO!H$4&amp;$E486),'Hoja de Trabajo para listado'!$DE$151:$DG$151,0)),0)+IFERROR(INDEX('Hoja de Trabajo para listado'!$CD$155:$DC$1048576,MATCH($A486,'Hoja de Trabajo para listado'!$CD$155:$CD$1048576,0),MATCH((CUADRO!H$4&amp;$E486),'Hoja de Trabajo para listado'!$CD$151:$DC$151,0)),0)</f>
        <v>0</v>
      </c>
      <c r="I486" s="243">
        <f ca="1">+IFERROR(INDEX('Hoja de Trabajo para listado'!$A$155:$Z$1048576,MATCH($A486,'Hoja de Trabajo para listado'!$A$155:$A$1048576,0),MATCH((CUADRO!I$4&amp;$E486),'Hoja de Trabajo para listado'!$A$151:$Z$151,0)),0)+IFERROR(INDEX('Hoja de Trabajo para listado'!$AB$155:$BA$1048576,MATCH($A486,'Hoja de Trabajo para listado'!$AB$155:$AB$1048576,0),MATCH((CUADRO!I$4&amp;$E486),'Hoja de Trabajo para listado'!$AB$151:$BA$151,0)),0)+IFERROR(INDEX('Hoja de Trabajo para listado'!$BC$155:$CB$1048576,MATCH($A486,'Hoja de Trabajo para listado'!$BC$155:$BC$1048576,0),MATCH((CUADRO!I$4&amp;$E486),'Hoja de Trabajo para listado'!$BC$151:$CB$151,0)),0)+IFERROR(INDEX('Hoja de Trabajo para listado'!$DE$153:$DG$274,MATCH($A486,'Hoja de Trabajo para listado'!$DE$153:$DE$1048576,0),MATCH((CUADRO!I$4&amp;$E486),'Hoja de Trabajo para listado'!$DE$151:$DG$151,0)),0)+IFERROR(INDEX('Hoja de Trabajo para listado'!$CD$155:$DC$1048576,MATCH($A486,'Hoja de Trabajo para listado'!$CD$155:$CD$1048576,0),MATCH((CUADRO!I$4&amp;$E486),'Hoja de Trabajo para listado'!$CD$151:$DC$151,0)),0)</f>
        <v>0</v>
      </c>
      <c r="J486" s="243">
        <f ca="1">+IFERROR(INDEX('Hoja de Trabajo para listado'!$A$155:$Z$1048576,MATCH($A486,'Hoja de Trabajo para listado'!$A$155:$A$1048576,0),MATCH((CUADRO!J$4&amp;$E486),'Hoja de Trabajo para listado'!$A$151:$Z$151,0)),0)+IFERROR(INDEX('Hoja de Trabajo para listado'!$AB$155:$BA$1048576,MATCH($A486,'Hoja de Trabajo para listado'!$AB$155:$AB$1048576,0),MATCH((CUADRO!J$4&amp;$E486),'Hoja de Trabajo para listado'!$AB$151:$BA$151,0)),0)+IFERROR(INDEX('Hoja de Trabajo para listado'!$BC$155:$CB$1048576,MATCH($A486,'Hoja de Trabajo para listado'!$BC$155:$BC$1048576,0),MATCH((CUADRO!J$4&amp;$E486),'Hoja de Trabajo para listado'!$BC$151:$CB$151,0)),0)+IFERROR(INDEX('Hoja de Trabajo para listado'!$DE$153:$DG$274,MATCH($A486,'Hoja de Trabajo para listado'!$DE$153:$DE$1048576,0),MATCH((CUADRO!J$4&amp;$E486),'Hoja de Trabajo para listado'!$DE$151:$DG$151,0)),0)+IFERROR(INDEX('Hoja de Trabajo para listado'!$CD$155:$DC$1048576,MATCH($A486,'Hoja de Trabajo para listado'!$CD$155:$CD$1048576,0),MATCH((CUADRO!J$4&amp;$E486),'Hoja de Trabajo para listado'!$CD$151:$DC$151,0)),0)</f>
        <v>0</v>
      </c>
      <c r="K486" s="243">
        <f ca="1">+IFERROR(INDEX('Hoja de Trabajo para listado'!$A$155:$Z$1048576,MATCH($A486,'Hoja de Trabajo para listado'!$A$155:$A$1048576,0),MATCH((CUADRO!K$4&amp;$E486),'Hoja de Trabajo para listado'!$A$151:$Z$151,0)),0)+IFERROR(INDEX('Hoja de Trabajo para listado'!$AB$155:$BA$1048576,MATCH($A486,'Hoja de Trabajo para listado'!$AB$155:$AB$1048576,0),MATCH((CUADRO!K$4&amp;$E486),'Hoja de Trabajo para listado'!$AB$151:$BA$151,0)),0)+IFERROR(INDEX('Hoja de Trabajo para listado'!$BC$155:$CB$1048576,MATCH($A486,'Hoja de Trabajo para listado'!$BC$155:$BC$1048576,0),MATCH((CUADRO!K$4&amp;$E486),'Hoja de Trabajo para listado'!$BC$151:$CB$151,0)),0)+IFERROR(INDEX('Hoja de Trabajo para listado'!$DE$153:$DG$274,MATCH($A486,'Hoja de Trabajo para listado'!$DE$153:$DE$1048576,0),MATCH((CUADRO!K$4&amp;$E486),'Hoja de Trabajo para listado'!$DE$151:$DG$151,0)),0)+IFERROR(INDEX('Hoja de Trabajo para listado'!$CD$155:$DC$1048576,MATCH($A486,'Hoja de Trabajo para listado'!$CD$155:$CD$1048576,0),MATCH((CUADRO!K$4&amp;$E486),'Hoja de Trabajo para listado'!$CD$151:$DC$151,0)),0)</f>
        <v>0</v>
      </c>
      <c r="L486" s="243">
        <f ca="1">+IFERROR(INDEX('Hoja de Trabajo para listado'!$A$155:$Z$1048576,MATCH($A486,'Hoja de Trabajo para listado'!$A$155:$A$1048576,0),MATCH((CUADRO!L$4&amp;$E486),'Hoja de Trabajo para listado'!$A$151:$Z$151,0)),0)+IFERROR(INDEX('Hoja de Trabajo para listado'!$AB$155:$BA$1048576,MATCH($A486,'Hoja de Trabajo para listado'!$AB$155:$AB$1048576,0),MATCH((CUADRO!L$4&amp;$E486),'Hoja de Trabajo para listado'!$AB$151:$BA$151,0)),0)+IFERROR(INDEX('Hoja de Trabajo para listado'!$BC$155:$CB$1048576,MATCH($A486,'Hoja de Trabajo para listado'!$BC$155:$BC$1048576,0),MATCH((CUADRO!L$4&amp;$E486),'Hoja de Trabajo para listado'!$BC$151:$CB$151,0)),0)+IFERROR(INDEX('Hoja de Trabajo para listado'!$DE$153:$DG$274,MATCH($A486,'Hoja de Trabajo para listado'!$DE$153:$DE$1048576,0),MATCH((CUADRO!L$4&amp;$E486),'Hoja de Trabajo para listado'!$DE$151:$DG$151,0)),0)+IFERROR(INDEX('Hoja de Trabajo para listado'!$CD$155:$DC$1048576,MATCH($A486,'Hoja de Trabajo para listado'!$CD$155:$CD$1048576,0),MATCH((CUADRO!L$4&amp;$E486),'Hoja de Trabajo para listado'!$CD$151:$DC$151,0)),0)</f>
        <v>0</v>
      </c>
      <c r="M486" s="243">
        <f ca="1">+IFERROR(INDEX('Hoja de Trabajo para listado'!$A$155:$Z$1048576,MATCH($A486,'Hoja de Trabajo para listado'!$A$155:$A$1048576,0),MATCH((CUADRO!M$4&amp;$E486),'Hoja de Trabajo para listado'!$A$151:$Z$151,0)),0)+IFERROR(INDEX('Hoja de Trabajo para listado'!$AB$155:$BA$1048576,MATCH($A486,'Hoja de Trabajo para listado'!$AB$155:$AB$1048576,0),MATCH((CUADRO!M$4&amp;$E486),'Hoja de Trabajo para listado'!$AB$151:$BA$151,0)),0)+IFERROR(INDEX('Hoja de Trabajo para listado'!$BC$155:$CB$1048576,MATCH($A486,'Hoja de Trabajo para listado'!$BC$155:$BC$1048576,0),MATCH((CUADRO!M$4&amp;$E486),'Hoja de Trabajo para listado'!$BC$151:$CB$151,0)),0)+IFERROR(INDEX('Hoja de Trabajo para listado'!$DE$153:$DG$274,MATCH($A486,'Hoja de Trabajo para listado'!$DE$153:$DE$1048576,0),MATCH((CUADRO!M$4&amp;$E486),'Hoja de Trabajo para listado'!$DE$151:$DG$151,0)),0)+IFERROR(INDEX('Hoja de Trabajo para listado'!$CD$155:$DC$1048576,MATCH($A486,'Hoja de Trabajo para listado'!$CD$155:$CD$1048576,0),MATCH((CUADRO!M$4&amp;$E486),'Hoja de Trabajo para listado'!$CD$151:$DC$151,0)),0)</f>
        <v>0</v>
      </c>
      <c r="N486" s="243">
        <f ca="1">+IFERROR(INDEX('Hoja de Trabajo para listado'!$A$155:$Z$1048576,MATCH($A486,'Hoja de Trabajo para listado'!$A$155:$A$1048576,0),MATCH((CUADRO!N$4&amp;$E486),'Hoja de Trabajo para listado'!$A$151:$Z$151,0)),0)+IFERROR(INDEX('Hoja de Trabajo para listado'!$AB$155:$BA$1048576,MATCH($A486,'Hoja de Trabajo para listado'!$AB$155:$AB$1048576,0),MATCH((CUADRO!N$4&amp;$E486),'Hoja de Trabajo para listado'!$AB$151:$BA$151,0)),0)+IFERROR(INDEX('Hoja de Trabajo para listado'!$BC$155:$CB$1048576,MATCH($A486,'Hoja de Trabajo para listado'!$BC$155:$BC$1048576,0),MATCH((CUADRO!N$4&amp;$E486),'Hoja de Trabajo para listado'!$BC$151:$CB$151,0)),0)+IFERROR(INDEX('Hoja de Trabajo para listado'!$DE$153:$DG$274,MATCH($A486,'Hoja de Trabajo para listado'!$DE$153:$DE$1048576,0),MATCH((CUADRO!N$4&amp;$E486),'Hoja de Trabajo para listado'!$DE$151:$DG$151,0)),0)+IFERROR(INDEX('Hoja de Trabajo para listado'!$CD$155:$DC$1048576,MATCH($A486,'Hoja de Trabajo para listado'!$CD$155:$CD$1048576,0),MATCH((CUADRO!N$4&amp;$E486),'Hoja de Trabajo para listado'!$CD$151:$DC$151,0)),0)</f>
        <v>0</v>
      </c>
      <c r="O486" s="243">
        <f ca="1">+IFERROR(INDEX('Hoja de Trabajo para listado'!$A$155:$Z$1048576,MATCH($A486,'Hoja de Trabajo para listado'!$A$155:$A$1048576,0),MATCH((CUADRO!O$4&amp;$E486),'Hoja de Trabajo para listado'!$A$151:$Z$151,0)),0)+IFERROR(INDEX('Hoja de Trabajo para listado'!$AB$155:$BA$1048576,MATCH($A486,'Hoja de Trabajo para listado'!$AB$155:$AB$1048576,0),MATCH((CUADRO!O$4&amp;$E486),'Hoja de Trabajo para listado'!$AB$151:$BA$151,0)),0)+IFERROR(INDEX('Hoja de Trabajo para listado'!$BC$155:$CB$1048576,MATCH($A486,'Hoja de Trabajo para listado'!$BC$155:$BC$1048576,0),MATCH((CUADRO!O$4&amp;$E486),'Hoja de Trabajo para listado'!$BC$151:$CB$151,0)),0)+IFERROR(INDEX('Hoja de Trabajo para listado'!$DE$153:$DG$274,MATCH($A486,'Hoja de Trabajo para listado'!$DE$153:$DE$1048576,0),MATCH((CUADRO!O$4&amp;$E486),'Hoja de Trabajo para listado'!$DE$151:$DG$151,0)),0)+IFERROR(INDEX('Hoja de Trabajo para listado'!$CD$155:$DC$1048576,MATCH($A486,'Hoja de Trabajo para listado'!$CD$155:$CD$1048576,0),MATCH((CUADRO!O$4&amp;$E486),'Hoja de Trabajo para listado'!$CD$151:$DC$151,0)),0)</f>
        <v>0</v>
      </c>
      <c r="P486" s="243">
        <f ca="1">+IFERROR(INDEX('Hoja de Trabajo para listado'!$A$155:$Z$1048576,MATCH($A486,'Hoja de Trabajo para listado'!$A$155:$A$1048576,0),MATCH((CUADRO!P$4&amp;$E486),'Hoja de Trabajo para listado'!$A$151:$Z$151,0)),0)+IFERROR(INDEX('Hoja de Trabajo para listado'!$AB$155:$BA$1048576,MATCH($A486,'Hoja de Trabajo para listado'!$AB$155:$AB$1048576,0),MATCH((CUADRO!P$4&amp;$E486),'Hoja de Trabajo para listado'!$AB$151:$BA$151,0)),0)+IFERROR(INDEX('Hoja de Trabajo para listado'!$BC$155:$CB$1048576,MATCH($A486,'Hoja de Trabajo para listado'!$BC$155:$BC$1048576,0),MATCH((CUADRO!P$4&amp;$E486),'Hoja de Trabajo para listado'!$BC$151:$CB$151,0)),0)+IFERROR(INDEX('Hoja de Trabajo para listado'!$DE$153:$DG$274,MATCH($A486,'Hoja de Trabajo para listado'!$DE$153:$DE$1048576,0),MATCH((CUADRO!P$4&amp;$E486),'Hoja de Trabajo para listado'!$DE$151:$DG$151,0)),0)+IFERROR(INDEX('Hoja de Trabajo para listado'!$CD$155:$DC$1048576,MATCH($A486,'Hoja de Trabajo para listado'!$CD$155:$CD$1048576,0),MATCH((CUADRO!P$4&amp;$E486),'Hoja de Trabajo para listado'!$CD$151:$DC$151,0)),0)</f>
        <v>0</v>
      </c>
      <c r="Q486" s="243">
        <f ca="1">+IFERROR(INDEX('Hoja de Trabajo para listado'!$A$155:$Z$1048576,MATCH($A486,'Hoja de Trabajo para listado'!$A$155:$A$1048576,0),MATCH((CUADRO!Q$4&amp;$E486),'Hoja de Trabajo para listado'!$A$151:$Z$151,0)),0)+IFERROR(INDEX('Hoja de Trabajo para listado'!$AB$155:$BA$1048576,MATCH($A486,'Hoja de Trabajo para listado'!$AB$155:$AB$1048576,0),MATCH((CUADRO!Q$4&amp;$E486),'Hoja de Trabajo para listado'!$AB$151:$BA$151,0)),0)+IFERROR(INDEX('Hoja de Trabajo para listado'!$BC$155:$CB$1048576,MATCH($A486,'Hoja de Trabajo para listado'!$BC$155:$BC$1048576,0),MATCH((CUADRO!Q$4&amp;$E486),'Hoja de Trabajo para listado'!$BC$151:$CB$151,0)),0)+IFERROR(INDEX('Hoja de Trabajo para listado'!$DE$153:$DG$274,MATCH($A486,'Hoja de Trabajo para listado'!$DE$153:$DE$1048576,0),MATCH((CUADRO!Q$4&amp;$E486),'Hoja de Trabajo para listado'!$DE$151:$DG$151,0)),0)+IFERROR(INDEX('Hoja de Trabajo para listado'!$CD$155:$DC$1048576,MATCH($A486,'Hoja de Trabajo para listado'!$CD$155:$CD$1048576,0),MATCH((CUADRO!Q$4&amp;$E486),'Hoja de Trabajo para listado'!$CD$151:$DC$151,0)),0)</f>
        <v>0</v>
      </c>
      <c r="R486" s="243">
        <f t="shared" ca="1" si="21"/>
        <v>0</v>
      </c>
      <c r="S486" s="249">
        <f ca="1">+R485+R486</f>
        <v>0</v>
      </c>
      <c r="T486" s="243">
        <f ca="1">+S486</f>
        <v>0</v>
      </c>
      <c r="U486" s="242">
        <f t="shared" si="22"/>
        <v>2</v>
      </c>
      <c r="V486" s="333" t="str">
        <f>+VLOOKUP(A486,bd_lista!$A$3:$E$592,5,FALSE)</f>
        <v>Gobiernos Autonomos Municipales</v>
      </c>
      <c r="W486" s="388"/>
      <c r="X486" s="242">
        <f>+VLOOKUP(A486,[4]Sheet1!$A$13:$D$744,4,FALSE)</f>
        <v>0</v>
      </c>
      <c r="Y486" s="242" t="e">
        <f>+VLOOKUP(X486,bd_lista!$A$3:$C$592,3,FALSE)</f>
        <v>#N/A</v>
      </c>
      <c r="Z486" s="292"/>
      <c r="AA486" s="293"/>
    </row>
    <row r="487" spans="1:27" customFormat="1" ht="15" hidden="1" customHeight="1">
      <c r="A487" s="32">
        <v>1124</v>
      </c>
      <c r="B487" s="392">
        <f>+A487</f>
        <v>1124</v>
      </c>
      <c r="C487" s="247" t="str">
        <f>+VLOOKUP(A487,bd_lista!$A$3:$C$592,3,FALSE)</f>
        <v>Gobierno Autónomo Municipal de Culpina</v>
      </c>
      <c r="D487" s="389" t="str">
        <f>+C487</f>
        <v>Gobierno Autónomo Municipal de Culpina</v>
      </c>
      <c r="E487" s="242" t="s">
        <v>1304</v>
      </c>
      <c r="F487" s="243">
        <f ca="1">+IFERROR(INDEX('Hoja de Trabajo para listado'!$A$155:$Z$1048576,MATCH($A487,'Hoja de Trabajo para listado'!$A$155:$A$1048576,0),MATCH((CUADRO!F$4&amp;$E487),'Hoja de Trabajo para listado'!$A$151:$Z$151,0)),0)+IFERROR(INDEX('Hoja de Trabajo para listado'!$AB$155:$BA$1048576,MATCH($A487,'Hoja de Trabajo para listado'!$AB$155:$AB$1048576,0),MATCH((CUADRO!F$4&amp;$E487),'Hoja de Trabajo para listado'!$AB$151:$BA$151,0)),0)+IFERROR(INDEX('Hoja de Trabajo para listado'!$BC$155:$CB$1048576,MATCH($A487,'Hoja de Trabajo para listado'!$BC$155:$BC$1048576,0),MATCH((CUADRO!F$4&amp;$E487),'Hoja de Trabajo para listado'!$BC$151:$CB$151,0)),0)+IFERROR(INDEX('Hoja de Trabajo para listado'!$DE$153:$DG$274,MATCH($A487,'Hoja de Trabajo para listado'!$DE$153:$DE$1048576,0),MATCH((CUADRO!F$4&amp;$E487),'Hoja de Trabajo para listado'!$DE$151:$DG$151,0)),0)+IFERROR(INDEX('Hoja de Trabajo para listado'!$CD$155:$DC$1048576,MATCH($A487,'Hoja de Trabajo para listado'!$CD$155:$CD$1048576,0),MATCH((CUADRO!F$4&amp;$E487),'Hoja de Trabajo para listado'!$CD$151:$DC$151,0)),0)</f>
        <v>0</v>
      </c>
      <c r="G487" s="243">
        <f ca="1">+IFERROR(INDEX('Hoja de Trabajo para listado'!$A$155:$Z$1048576,MATCH($A487,'Hoja de Trabajo para listado'!$A$155:$A$1048576,0),MATCH((CUADRO!G$4&amp;$E487),'Hoja de Trabajo para listado'!$A$151:$Z$151,0)),0)+IFERROR(INDEX('Hoja de Trabajo para listado'!$AB$155:$BA$1048576,MATCH($A487,'Hoja de Trabajo para listado'!$AB$155:$AB$1048576,0),MATCH((CUADRO!G$4&amp;$E487),'Hoja de Trabajo para listado'!$AB$151:$BA$151,0)),0)+IFERROR(INDEX('Hoja de Trabajo para listado'!$BC$155:$CB$1048576,MATCH($A487,'Hoja de Trabajo para listado'!$BC$155:$BC$1048576,0),MATCH((CUADRO!G$4&amp;$E487),'Hoja de Trabajo para listado'!$BC$151:$CB$151,0)),0)+IFERROR(INDEX('Hoja de Trabajo para listado'!$DE$153:$DG$274,MATCH($A487,'Hoja de Trabajo para listado'!$DE$153:$DE$1048576,0),MATCH((CUADRO!G$4&amp;$E487),'Hoja de Trabajo para listado'!$DE$151:$DG$151,0)),0)+IFERROR(INDEX('Hoja de Trabajo para listado'!$CD$155:$DC$1048576,MATCH($A487,'Hoja de Trabajo para listado'!$CD$155:$CD$1048576,0),MATCH((CUADRO!G$4&amp;$E487),'Hoja de Trabajo para listado'!$CD$151:$DC$151,0)),0)</f>
        <v>0</v>
      </c>
      <c r="H487" s="243">
        <f ca="1">+IFERROR(INDEX('Hoja de Trabajo para listado'!$A$155:$Z$1048576,MATCH($A487,'Hoja de Trabajo para listado'!$A$155:$A$1048576,0),MATCH((CUADRO!H$4&amp;$E487),'Hoja de Trabajo para listado'!$A$151:$Z$151,0)),0)+IFERROR(INDEX('Hoja de Trabajo para listado'!$AB$155:$BA$1048576,MATCH($A487,'Hoja de Trabajo para listado'!$AB$155:$AB$1048576,0),MATCH((CUADRO!H$4&amp;$E487),'Hoja de Trabajo para listado'!$AB$151:$BA$151,0)),0)+IFERROR(INDEX('Hoja de Trabajo para listado'!$BC$155:$CB$1048576,MATCH($A487,'Hoja de Trabajo para listado'!$BC$155:$BC$1048576,0),MATCH((CUADRO!H$4&amp;$E487),'Hoja de Trabajo para listado'!$BC$151:$CB$151,0)),0)+IFERROR(INDEX('Hoja de Trabajo para listado'!$DE$153:$DG$274,MATCH($A487,'Hoja de Trabajo para listado'!$DE$153:$DE$1048576,0),MATCH((CUADRO!H$4&amp;$E487),'Hoja de Trabajo para listado'!$DE$151:$DG$151,0)),0)+IFERROR(INDEX('Hoja de Trabajo para listado'!$CD$155:$DC$1048576,MATCH($A487,'Hoja de Trabajo para listado'!$CD$155:$CD$1048576,0),MATCH((CUADRO!H$4&amp;$E487),'Hoja de Trabajo para listado'!$CD$151:$DC$151,0)),0)</f>
        <v>0</v>
      </c>
      <c r="I487" s="243">
        <f ca="1">+IFERROR(INDEX('Hoja de Trabajo para listado'!$A$155:$Z$1048576,MATCH($A487,'Hoja de Trabajo para listado'!$A$155:$A$1048576,0),MATCH((CUADRO!I$4&amp;$E487),'Hoja de Trabajo para listado'!$A$151:$Z$151,0)),0)+IFERROR(INDEX('Hoja de Trabajo para listado'!$AB$155:$BA$1048576,MATCH($A487,'Hoja de Trabajo para listado'!$AB$155:$AB$1048576,0),MATCH((CUADRO!I$4&amp;$E487),'Hoja de Trabajo para listado'!$AB$151:$BA$151,0)),0)+IFERROR(INDEX('Hoja de Trabajo para listado'!$BC$155:$CB$1048576,MATCH($A487,'Hoja de Trabajo para listado'!$BC$155:$BC$1048576,0),MATCH((CUADRO!I$4&amp;$E487),'Hoja de Trabajo para listado'!$BC$151:$CB$151,0)),0)+IFERROR(INDEX('Hoja de Trabajo para listado'!$DE$153:$DG$274,MATCH($A487,'Hoja de Trabajo para listado'!$DE$153:$DE$1048576,0),MATCH((CUADRO!I$4&amp;$E487),'Hoja de Trabajo para listado'!$DE$151:$DG$151,0)),0)+IFERROR(INDEX('Hoja de Trabajo para listado'!$CD$155:$DC$1048576,MATCH($A487,'Hoja de Trabajo para listado'!$CD$155:$CD$1048576,0),MATCH((CUADRO!I$4&amp;$E487),'Hoja de Trabajo para listado'!$CD$151:$DC$151,0)),0)</f>
        <v>0</v>
      </c>
      <c r="J487" s="243">
        <f ca="1">+IFERROR(INDEX('Hoja de Trabajo para listado'!$A$155:$Z$1048576,MATCH($A487,'Hoja de Trabajo para listado'!$A$155:$A$1048576,0),MATCH((CUADRO!J$4&amp;$E487),'Hoja de Trabajo para listado'!$A$151:$Z$151,0)),0)+IFERROR(INDEX('Hoja de Trabajo para listado'!$AB$155:$BA$1048576,MATCH($A487,'Hoja de Trabajo para listado'!$AB$155:$AB$1048576,0),MATCH((CUADRO!J$4&amp;$E487),'Hoja de Trabajo para listado'!$AB$151:$BA$151,0)),0)+IFERROR(INDEX('Hoja de Trabajo para listado'!$BC$155:$CB$1048576,MATCH($A487,'Hoja de Trabajo para listado'!$BC$155:$BC$1048576,0),MATCH((CUADRO!J$4&amp;$E487),'Hoja de Trabajo para listado'!$BC$151:$CB$151,0)),0)+IFERROR(INDEX('Hoja de Trabajo para listado'!$DE$153:$DG$274,MATCH($A487,'Hoja de Trabajo para listado'!$DE$153:$DE$1048576,0),MATCH((CUADRO!J$4&amp;$E487),'Hoja de Trabajo para listado'!$DE$151:$DG$151,0)),0)+IFERROR(INDEX('Hoja de Trabajo para listado'!$CD$155:$DC$1048576,MATCH($A487,'Hoja de Trabajo para listado'!$CD$155:$CD$1048576,0),MATCH((CUADRO!J$4&amp;$E487),'Hoja de Trabajo para listado'!$CD$151:$DC$151,0)),0)</f>
        <v>0</v>
      </c>
      <c r="K487" s="243">
        <f ca="1">+IFERROR(INDEX('Hoja de Trabajo para listado'!$A$155:$Z$1048576,MATCH($A487,'Hoja de Trabajo para listado'!$A$155:$A$1048576,0),MATCH((CUADRO!K$4&amp;$E487),'Hoja de Trabajo para listado'!$A$151:$Z$151,0)),0)+IFERROR(INDEX('Hoja de Trabajo para listado'!$AB$155:$BA$1048576,MATCH($A487,'Hoja de Trabajo para listado'!$AB$155:$AB$1048576,0),MATCH((CUADRO!K$4&amp;$E487),'Hoja de Trabajo para listado'!$AB$151:$BA$151,0)),0)+IFERROR(INDEX('Hoja de Trabajo para listado'!$BC$155:$CB$1048576,MATCH($A487,'Hoja de Trabajo para listado'!$BC$155:$BC$1048576,0),MATCH((CUADRO!K$4&amp;$E487),'Hoja de Trabajo para listado'!$BC$151:$CB$151,0)),0)+IFERROR(INDEX('Hoja de Trabajo para listado'!$DE$153:$DG$274,MATCH($A487,'Hoja de Trabajo para listado'!$DE$153:$DE$1048576,0),MATCH((CUADRO!K$4&amp;$E487),'Hoja de Trabajo para listado'!$DE$151:$DG$151,0)),0)+IFERROR(INDEX('Hoja de Trabajo para listado'!$CD$155:$DC$1048576,MATCH($A487,'Hoja de Trabajo para listado'!$CD$155:$CD$1048576,0),MATCH((CUADRO!K$4&amp;$E487),'Hoja de Trabajo para listado'!$CD$151:$DC$151,0)),0)</f>
        <v>0</v>
      </c>
      <c r="L487" s="243">
        <f ca="1">+IFERROR(INDEX('Hoja de Trabajo para listado'!$A$155:$Z$1048576,MATCH($A487,'Hoja de Trabajo para listado'!$A$155:$A$1048576,0),MATCH((CUADRO!L$4&amp;$E487),'Hoja de Trabajo para listado'!$A$151:$Z$151,0)),0)+IFERROR(INDEX('Hoja de Trabajo para listado'!$AB$155:$BA$1048576,MATCH($A487,'Hoja de Trabajo para listado'!$AB$155:$AB$1048576,0),MATCH((CUADRO!L$4&amp;$E487),'Hoja de Trabajo para listado'!$AB$151:$BA$151,0)),0)+IFERROR(INDEX('Hoja de Trabajo para listado'!$BC$155:$CB$1048576,MATCH($A487,'Hoja de Trabajo para listado'!$BC$155:$BC$1048576,0),MATCH((CUADRO!L$4&amp;$E487),'Hoja de Trabajo para listado'!$BC$151:$CB$151,0)),0)+IFERROR(INDEX('Hoja de Trabajo para listado'!$DE$153:$DG$274,MATCH($A487,'Hoja de Trabajo para listado'!$DE$153:$DE$1048576,0),MATCH((CUADRO!L$4&amp;$E487),'Hoja de Trabajo para listado'!$DE$151:$DG$151,0)),0)+IFERROR(INDEX('Hoja de Trabajo para listado'!$CD$155:$DC$1048576,MATCH($A487,'Hoja de Trabajo para listado'!$CD$155:$CD$1048576,0),MATCH((CUADRO!L$4&amp;$E487),'Hoja de Trabajo para listado'!$CD$151:$DC$151,0)),0)</f>
        <v>0</v>
      </c>
      <c r="M487" s="243">
        <f ca="1">+IFERROR(INDEX('Hoja de Trabajo para listado'!$A$155:$Z$1048576,MATCH($A487,'Hoja de Trabajo para listado'!$A$155:$A$1048576,0),MATCH((CUADRO!M$4&amp;$E487),'Hoja de Trabajo para listado'!$A$151:$Z$151,0)),0)+IFERROR(INDEX('Hoja de Trabajo para listado'!$AB$155:$BA$1048576,MATCH($A487,'Hoja de Trabajo para listado'!$AB$155:$AB$1048576,0),MATCH((CUADRO!M$4&amp;$E487),'Hoja de Trabajo para listado'!$AB$151:$BA$151,0)),0)+IFERROR(INDEX('Hoja de Trabajo para listado'!$BC$155:$CB$1048576,MATCH($A487,'Hoja de Trabajo para listado'!$BC$155:$BC$1048576,0),MATCH((CUADRO!M$4&amp;$E487),'Hoja de Trabajo para listado'!$BC$151:$CB$151,0)),0)+IFERROR(INDEX('Hoja de Trabajo para listado'!$DE$153:$DG$274,MATCH($A487,'Hoja de Trabajo para listado'!$DE$153:$DE$1048576,0),MATCH((CUADRO!M$4&amp;$E487),'Hoja de Trabajo para listado'!$DE$151:$DG$151,0)),0)+IFERROR(INDEX('Hoja de Trabajo para listado'!$CD$155:$DC$1048576,MATCH($A487,'Hoja de Trabajo para listado'!$CD$155:$CD$1048576,0),MATCH((CUADRO!M$4&amp;$E487),'Hoja de Trabajo para listado'!$CD$151:$DC$151,0)),0)</f>
        <v>0</v>
      </c>
      <c r="N487" s="243">
        <f ca="1">+IFERROR(INDEX('Hoja de Trabajo para listado'!$A$155:$Z$1048576,MATCH($A487,'Hoja de Trabajo para listado'!$A$155:$A$1048576,0),MATCH((CUADRO!N$4&amp;$E487),'Hoja de Trabajo para listado'!$A$151:$Z$151,0)),0)+IFERROR(INDEX('Hoja de Trabajo para listado'!$AB$155:$BA$1048576,MATCH($A487,'Hoja de Trabajo para listado'!$AB$155:$AB$1048576,0),MATCH((CUADRO!N$4&amp;$E487),'Hoja de Trabajo para listado'!$AB$151:$BA$151,0)),0)+IFERROR(INDEX('Hoja de Trabajo para listado'!$BC$155:$CB$1048576,MATCH($A487,'Hoja de Trabajo para listado'!$BC$155:$BC$1048576,0),MATCH((CUADRO!N$4&amp;$E487),'Hoja de Trabajo para listado'!$BC$151:$CB$151,0)),0)+IFERROR(INDEX('Hoja de Trabajo para listado'!$DE$153:$DG$274,MATCH($A487,'Hoja de Trabajo para listado'!$DE$153:$DE$1048576,0),MATCH((CUADRO!N$4&amp;$E487),'Hoja de Trabajo para listado'!$DE$151:$DG$151,0)),0)+IFERROR(INDEX('Hoja de Trabajo para listado'!$CD$155:$DC$1048576,MATCH($A487,'Hoja de Trabajo para listado'!$CD$155:$CD$1048576,0),MATCH((CUADRO!N$4&amp;$E487),'Hoja de Trabajo para listado'!$CD$151:$DC$151,0)),0)</f>
        <v>0</v>
      </c>
      <c r="O487" s="243">
        <f ca="1">+IFERROR(INDEX('Hoja de Trabajo para listado'!$A$155:$Z$1048576,MATCH($A487,'Hoja de Trabajo para listado'!$A$155:$A$1048576,0),MATCH((CUADRO!O$4&amp;$E487),'Hoja de Trabajo para listado'!$A$151:$Z$151,0)),0)+IFERROR(INDEX('Hoja de Trabajo para listado'!$AB$155:$BA$1048576,MATCH($A487,'Hoja de Trabajo para listado'!$AB$155:$AB$1048576,0),MATCH((CUADRO!O$4&amp;$E487),'Hoja de Trabajo para listado'!$AB$151:$BA$151,0)),0)+IFERROR(INDEX('Hoja de Trabajo para listado'!$BC$155:$CB$1048576,MATCH($A487,'Hoja de Trabajo para listado'!$BC$155:$BC$1048576,0),MATCH((CUADRO!O$4&amp;$E487),'Hoja de Trabajo para listado'!$BC$151:$CB$151,0)),0)+IFERROR(INDEX('Hoja de Trabajo para listado'!$DE$153:$DG$274,MATCH($A487,'Hoja de Trabajo para listado'!$DE$153:$DE$1048576,0),MATCH((CUADRO!O$4&amp;$E487),'Hoja de Trabajo para listado'!$DE$151:$DG$151,0)),0)+IFERROR(INDEX('Hoja de Trabajo para listado'!$CD$155:$DC$1048576,MATCH($A487,'Hoja de Trabajo para listado'!$CD$155:$CD$1048576,0),MATCH((CUADRO!O$4&amp;$E487),'Hoja de Trabajo para listado'!$CD$151:$DC$151,0)),0)</f>
        <v>0</v>
      </c>
      <c r="P487" s="243">
        <f ca="1">+IFERROR(INDEX('Hoja de Trabajo para listado'!$A$155:$Z$1048576,MATCH($A487,'Hoja de Trabajo para listado'!$A$155:$A$1048576,0),MATCH((CUADRO!P$4&amp;$E487),'Hoja de Trabajo para listado'!$A$151:$Z$151,0)),0)+IFERROR(INDEX('Hoja de Trabajo para listado'!$AB$155:$BA$1048576,MATCH($A487,'Hoja de Trabajo para listado'!$AB$155:$AB$1048576,0),MATCH((CUADRO!P$4&amp;$E487),'Hoja de Trabajo para listado'!$AB$151:$BA$151,0)),0)+IFERROR(INDEX('Hoja de Trabajo para listado'!$BC$155:$CB$1048576,MATCH($A487,'Hoja de Trabajo para listado'!$BC$155:$BC$1048576,0),MATCH((CUADRO!P$4&amp;$E487),'Hoja de Trabajo para listado'!$BC$151:$CB$151,0)),0)+IFERROR(INDEX('Hoja de Trabajo para listado'!$DE$153:$DG$274,MATCH($A487,'Hoja de Trabajo para listado'!$DE$153:$DE$1048576,0),MATCH((CUADRO!P$4&amp;$E487),'Hoja de Trabajo para listado'!$DE$151:$DG$151,0)),0)+IFERROR(INDEX('Hoja de Trabajo para listado'!$CD$155:$DC$1048576,MATCH($A487,'Hoja de Trabajo para listado'!$CD$155:$CD$1048576,0),MATCH((CUADRO!P$4&amp;$E487),'Hoja de Trabajo para listado'!$CD$151:$DC$151,0)),0)</f>
        <v>0</v>
      </c>
      <c r="Q487" s="243">
        <f ca="1">+IFERROR(INDEX('Hoja de Trabajo para listado'!$A$155:$Z$1048576,MATCH($A487,'Hoja de Trabajo para listado'!$A$155:$A$1048576,0),MATCH((CUADRO!Q$4&amp;$E487),'Hoja de Trabajo para listado'!$A$151:$Z$151,0)),0)+IFERROR(INDEX('Hoja de Trabajo para listado'!$AB$155:$BA$1048576,MATCH($A487,'Hoja de Trabajo para listado'!$AB$155:$AB$1048576,0),MATCH((CUADRO!Q$4&amp;$E487),'Hoja de Trabajo para listado'!$AB$151:$BA$151,0)),0)+IFERROR(INDEX('Hoja de Trabajo para listado'!$BC$155:$CB$1048576,MATCH($A487,'Hoja de Trabajo para listado'!$BC$155:$BC$1048576,0),MATCH((CUADRO!Q$4&amp;$E487),'Hoja de Trabajo para listado'!$BC$151:$CB$151,0)),0)+IFERROR(INDEX('Hoja de Trabajo para listado'!$DE$153:$DG$274,MATCH($A487,'Hoja de Trabajo para listado'!$DE$153:$DE$1048576,0),MATCH((CUADRO!Q$4&amp;$E487),'Hoja de Trabajo para listado'!$DE$151:$DG$151,0)),0)+IFERROR(INDEX('Hoja de Trabajo para listado'!$CD$155:$DC$1048576,MATCH($A487,'Hoja de Trabajo para listado'!$CD$155:$CD$1048576,0),MATCH((CUADRO!Q$4&amp;$E487),'Hoja de Trabajo para listado'!$CD$151:$DC$151,0)),0)</f>
        <v>0</v>
      </c>
      <c r="R487" s="243">
        <f t="shared" ca="1" si="21"/>
        <v>0</v>
      </c>
      <c r="S487" s="249"/>
      <c r="T487" s="243">
        <f ca="1">+T488</f>
        <v>0</v>
      </c>
      <c r="U487" s="242">
        <f t="shared" si="22"/>
        <v>1</v>
      </c>
      <c r="V487" s="333" t="str">
        <f>+VLOOKUP(A487,bd_lista!$A$3:$E$592,5,FALSE)</f>
        <v>Gobiernos Autonomos Municipales</v>
      </c>
      <c r="W487" s="387" t="str">
        <f>+V487</f>
        <v>Gobiernos Autonomos Municipales</v>
      </c>
      <c r="X487" s="242">
        <f>+VLOOKUP(A487,[4]Sheet1!$A$13:$D$744,4,FALSE)</f>
        <v>0</v>
      </c>
      <c r="Y487" s="242" t="e">
        <f>+VLOOKUP(X487,bd_lista!$A$3:$C$592,3,FALSE)</f>
        <v>#N/A</v>
      </c>
      <c r="Z487" s="294">
        <f>+X487</f>
        <v>0</v>
      </c>
      <c r="AA487" s="295" t="e">
        <f>+Y487</f>
        <v>#N/A</v>
      </c>
    </row>
    <row r="488" spans="1:27" customFormat="1" ht="15" hidden="1" customHeight="1">
      <c r="A488" s="32">
        <v>1124</v>
      </c>
      <c r="B488" s="393"/>
      <c r="C488" s="247" t="str">
        <f>+VLOOKUP(A488,bd_lista!$A$3:$C$592,3,FALSE)</f>
        <v>Gobierno Autónomo Municipal de Culpina</v>
      </c>
      <c r="D488" s="390"/>
      <c r="E488" s="244" t="s">
        <v>1305</v>
      </c>
      <c r="F488" s="243">
        <f ca="1">+IFERROR(INDEX('Hoja de Trabajo para listado'!$A$155:$Z$1048576,MATCH($A488,'Hoja de Trabajo para listado'!$A$155:$A$1048576,0),MATCH((CUADRO!F$4&amp;$E488),'Hoja de Trabajo para listado'!$A$151:$Z$151,0)),0)+IFERROR(INDEX('Hoja de Trabajo para listado'!$AB$155:$BA$1048576,MATCH($A488,'Hoja de Trabajo para listado'!$AB$155:$AB$1048576,0),MATCH((CUADRO!F$4&amp;$E488),'Hoja de Trabajo para listado'!$AB$151:$BA$151,0)),0)+IFERROR(INDEX('Hoja de Trabajo para listado'!$BC$155:$CB$1048576,MATCH($A488,'Hoja de Trabajo para listado'!$BC$155:$BC$1048576,0),MATCH((CUADRO!F$4&amp;$E488),'Hoja de Trabajo para listado'!$BC$151:$CB$151,0)),0)+IFERROR(INDEX('Hoja de Trabajo para listado'!$DE$153:$DG$274,MATCH($A488,'Hoja de Trabajo para listado'!$DE$153:$DE$1048576,0),MATCH((CUADRO!F$4&amp;$E488),'Hoja de Trabajo para listado'!$DE$151:$DG$151,0)),0)+IFERROR(INDEX('Hoja de Trabajo para listado'!$CD$155:$DC$1048576,MATCH($A488,'Hoja de Trabajo para listado'!$CD$155:$CD$1048576,0),MATCH((CUADRO!F$4&amp;$E488),'Hoja de Trabajo para listado'!$CD$151:$DC$151,0)),0)</f>
        <v>0</v>
      </c>
      <c r="G488" s="243">
        <f ca="1">+IFERROR(INDEX('Hoja de Trabajo para listado'!$A$155:$Z$1048576,MATCH($A488,'Hoja de Trabajo para listado'!$A$155:$A$1048576,0),MATCH((CUADRO!G$4&amp;$E488),'Hoja de Trabajo para listado'!$A$151:$Z$151,0)),0)+IFERROR(INDEX('Hoja de Trabajo para listado'!$AB$155:$BA$1048576,MATCH($A488,'Hoja de Trabajo para listado'!$AB$155:$AB$1048576,0),MATCH((CUADRO!G$4&amp;$E488),'Hoja de Trabajo para listado'!$AB$151:$BA$151,0)),0)+IFERROR(INDEX('Hoja de Trabajo para listado'!$BC$155:$CB$1048576,MATCH($A488,'Hoja de Trabajo para listado'!$BC$155:$BC$1048576,0),MATCH((CUADRO!G$4&amp;$E488),'Hoja de Trabajo para listado'!$BC$151:$CB$151,0)),0)+IFERROR(INDEX('Hoja de Trabajo para listado'!$DE$153:$DG$274,MATCH($A488,'Hoja de Trabajo para listado'!$DE$153:$DE$1048576,0),MATCH((CUADRO!G$4&amp;$E488),'Hoja de Trabajo para listado'!$DE$151:$DG$151,0)),0)+IFERROR(INDEX('Hoja de Trabajo para listado'!$CD$155:$DC$1048576,MATCH($A488,'Hoja de Trabajo para listado'!$CD$155:$CD$1048576,0),MATCH((CUADRO!G$4&amp;$E488),'Hoja de Trabajo para listado'!$CD$151:$DC$151,0)),0)</f>
        <v>0</v>
      </c>
      <c r="H488" s="243">
        <f ca="1">+IFERROR(INDEX('Hoja de Trabajo para listado'!$A$155:$Z$1048576,MATCH($A488,'Hoja de Trabajo para listado'!$A$155:$A$1048576,0),MATCH((CUADRO!H$4&amp;$E488),'Hoja de Trabajo para listado'!$A$151:$Z$151,0)),0)+IFERROR(INDEX('Hoja de Trabajo para listado'!$AB$155:$BA$1048576,MATCH($A488,'Hoja de Trabajo para listado'!$AB$155:$AB$1048576,0),MATCH((CUADRO!H$4&amp;$E488),'Hoja de Trabajo para listado'!$AB$151:$BA$151,0)),0)+IFERROR(INDEX('Hoja de Trabajo para listado'!$BC$155:$CB$1048576,MATCH($A488,'Hoja de Trabajo para listado'!$BC$155:$BC$1048576,0),MATCH((CUADRO!H$4&amp;$E488),'Hoja de Trabajo para listado'!$BC$151:$CB$151,0)),0)+IFERROR(INDEX('Hoja de Trabajo para listado'!$DE$153:$DG$274,MATCH($A488,'Hoja de Trabajo para listado'!$DE$153:$DE$1048576,0),MATCH((CUADRO!H$4&amp;$E488),'Hoja de Trabajo para listado'!$DE$151:$DG$151,0)),0)+IFERROR(INDEX('Hoja de Trabajo para listado'!$CD$155:$DC$1048576,MATCH($A488,'Hoja de Trabajo para listado'!$CD$155:$CD$1048576,0),MATCH((CUADRO!H$4&amp;$E488),'Hoja de Trabajo para listado'!$CD$151:$DC$151,0)),0)</f>
        <v>0</v>
      </c>
      <c r="I488" s="243">
        <f ca="1">+IFERROR(INDEX('Hoja de Trabajo para listado'!$A$155:$Z$1048576,MATCH($A488,'Hoja de Trabajo para listado'!$A$155:$A$1048576,0),MATCH((CUADRO!I$4&amp;$E488),'Hoja de Trabajo para listado'!$A$151:$Z$151,0)),0)+IFERROR(INDEX('Hoja de Trabajo para listado'!$AB$155:$BA$1048576,MATCH($A488,'Hoja de Trabajo para listado'!$AB$155:$AB$1048576,0),MATCH((CUADRO!I$4&amp;$E488),'Hoja de Trabajo para listado'!$AB$151:$BA$151,0)),0)+IFERROR(INDEX('Hoja de Trabajo para listado'!$BC$155:$CB$1048576,MATCH($A488,'Hoja de Trabajo para listado'!$BC$155:$BC$1048576,0),MATCH((CUADRO!I$4&amp;$E488),'Hoja de Trabajo para listado'!$BC$151:$CB$151,0)),0)+IFERROR(INDEX('Hoja de Trabajo para listado'!$DE$153:$DG$274,MATCH($A488,'Hoja de Trabajo para listado'!$DE$153:$DE$1048576,0),MATCH((CUADRO!I$4&amp;$E488),'Hoja de Trabajo para listado'!$DE$151:$DG$151,0)),0)+IFERROR(INDEX('Hoja de Trabajo para listado'!$CD$155:$DC$1048576,MATCH($A488,'Hoja de Trabajo para listado'!$CD$155:$CD$1048576,0),MATCH((CUADRO!I$4&amp;$E488),'Hoja de Trabajo para listado'!$CD$151:$DC$151,0)),0)</f>
        <v>0</v>
      </c>
      <c r="J488" s="243">
        <f ca="1">+IFERROR(INDEX('Hoja de Trabajo para listado'!$A$155:$Z$1048576,MATCH($A488,'Hoja de Trabajo para listado'!$A$155:$A$1048576,0),MATCH((CUADRO!J$4&amp;$E488),'Hoja de Trabajo para listado'!$A$151:$Z$151,0)),0)+IFERROR(INDEX('Hoja de Trabajo para listado'!$AB$155:$BA$1048576,MATCH($A488,'Hoja de Trabajo para listado'!$AB$155:$AB$1048576,0),MATCH((CUADRO!J$4&amp;$E488),'Hoja de Trabajo para listado'!$AB$151:$BA$151,0)),0)+IFERROR(INDEX('Hoja de Trabajo para listado'!$BC$155:$CB$1048576,MATCH($A488,'Hoja de Trabajo para listado'!$BC$155:$BC$1048576,0),MATCH((CUADRO!J$4&amp;$E488),'Hoja de Trabajo para listado'!$BC$151:$CB$151,0)),0)+IFERROR(INDEX('Hoja de Trabajo para listado'!$DE$153:$DG$274,MATCH($A488,'Hoja de Trabajo para listado'!$DE$153:$DE$1048576,0),MATCH((CUADRO!J$4&amp;$E488),'Hoja de Trabajo para listado'!$DE$151:$DG$151,0)),0)+IFERROR(INDEX('Hoja de Trabajo para listado'!$CD$155:$DC$1048576,MATCH($A488,'Hoja de Trabajo para listado'!$CD$155:$CD$1048576,0),MATCH((CUADRO!J$4&amp;$E488),'Hoja de Trabajo para listado'!$CD$151:$DC$151,0)),0)</f>
        <v>0</v>
      </c>
      <c r="K488" s="243">
        <f ca="1">+IFERROR(INDEX('Hoja de Trabajo para listado'!$A$155:$Z$1048576,MATCH($A488,'Hoja de Trabajo para listado'!$A$155:$A$1048576,0),MATCH((CUADRO!K$4&amp;$E488),'Hoja de Trabajo para listado'!$A$151:$Z$151,0)),0)+IFERROR(INDEX('Hoja de Trabajo para listado'!$AB$155:$BA$1048576,MATCH($A488,'Hoja de Trabajo para listado'!$AB$155:$AB$1048576,0),MATCH((CUADRO!K$4&amp;$E488),'Hoja de Trabajo para listado'!$AB$151:$BA$151,0)),0)+IFERROR(INDEX('Hoja de Trabajo para listado'!$BC$155:$CB$1048576,MATCH($A488,'Hoja de Trabajo para listado'!$BC$155:$BC$1048576,0),MATCH((CUADRO!K$4&amp;$E488),'Hoja de Trabajo para listado'!$BC$151:$CB$151,0)),0)+IFERROR(INDEX('Hoja de Trabajo para listado'!$DE$153:$DG$274,MATCH($A488,'Hoja de Trabajo para listado'!$DE$153:$DE$1048576,0),MATCH((CUADRO!K$4&amp;$E488),'Hoja de Trabajo para listado'!$DE$151:$DG$151,0)),0)+IFERROR(INDEX('Hoja de Trabajo para listado'!$CD$155:$DC$1048576,MATCH($A488,'Hoja de Trabajo para listado'!$CD$155:$CD$1048576,0),MATCH((CUADRO!K$4&amp;$E488),'Hoja de Trabajo para listado'!$CD$151:$DC$151,0)),0)</f>
        <v>0</v>
      </c>
      <c r="L488" s="243">
        <f ca="1">+IFERROR(INDEX('Hoja de Trabajo para listado'!$A$155:$Z$1048576,MATCH($A488,'Hoja de Trabajo para listado'!$A$155:$A$1048576,0),MATCH((CUADRO!L$4&amp;$E488),'Hoja de Trabajo para listado'!$A$151:$Z$151,0)),0)+IFERROR(INDEX('Hoja de Trabajo para listado'!$AB$155:$BA$1048576,MATCH($A488,'Hoja de Trabajo para listado'!$AB$155:$AB$1048576,0),MATCH((CUADRO!L$4&amp;$E488),'Hoja de Trabajo para listado'!$AB$151:$BA$151,0)),0)+IFERROR(INDEX('Hoja de Trabajo para listado'!$BC$155:$CB$1048576,MATCH($A488,'Hoja de Trabajo para listado'!$BC$155:$BC$1048576,0),MATCH((CUADRO!L$4&amp;$E488),'Hoja de Trabajo para listado'!$BC$151:$CB$151,0)),0)+IFERROR(INDEX('Hoja de Trabajo para listado'!$DE$153:$DG$274,MATCH($A488,'Hoja de Trabajo para listado'!$DE$153:$DE$1048576,0),MATCH((CUADRO!L$4&amp;$E488),'Hoja de Trabajo para listado'!$DE$151:$DG$151,0)),0)+IFERROR(INDEX('Hoja de Trabajo para listado'!$CD$155:$DC$1048576,MATCH($A488,'Hoja de Trabajo para listado'!$CD$155:$CD$1048576,0),MATCH((CUADRO!L$4&amp;$E488),'Hoja de Trabajo para listado'!$CD$151:$DC$151,0)),0)</f>
        <v>0</v>
      </c>
      <c r="M488" s="243">
        <f ca="1">+IFERROR(INDEX('Hoja de Trabajo para listado'!$A$155:$Z$1048576,MATCH($A488,'Hoja de Trabajo para listado'!$A$155:$A$1048576,0),MATCH((CUADRO!M$4&amp;$E488),'Hoja de Trabajo para listado'!$A$151:$Z$151,0)),0)+IFERROR(INDEX('Hoja de Trabajo para listado'!$AB$155:$BA$1048576,MATCH($A488,'Hoja de Trabajo para listado'!$AB$155:$AB$1048576,0),MATCH((CUADRO!M$4&amp;$E488),'Hoja de Trabajo para listado'!$AB$151:$BA$151,0)),0)+IFERROR(INDEX('Hoja de Trabajo para listado'!$BC$155:$CB$1048576,MATCH($A488,'Hoja de Trabajo para listado'!$BC$155:$BC$1048576,0),MATCH((CUADRO!M$4&amp;$E488),'Hoja de Trabajo para listado'!$BC$151:$CB$151,0)),0)+IFERROR(INDEX('Hoja de Trabajo para listado'!$DE$153:$DG$274,MATCH($A488,'Hoja de Trabajo para listado'!$DE$153:$DE$1048576,0),MATCH((CUADRO!M$4&amp;$E488),'Hoja de Trabajo para listado'!$DE$151:$DG$151,0)),0)+IFERROR(INDEX('Hoja de Trabajo para listado'!$CD$155:$DC$1048576,MATCH($A488,'Hoja de Trabajo para listado'!$CD$155:$CD$1048576,0),MATCH((CUADRO!M$4&amp;$E488),'Hoja de Trabajo para listado'!$CD$151:$DC$151,0)),0)</f>
        <v>0</v>
      </c>
      <c r="N488" s="243">
        <f ca="1">+IFERROR(INDEX('Hoja de Trabajo para listado'!$A$155:$Z$1048576,MATCH($A488,'Hoja de Trabajo para listado'!$A$155:$A$1048576,0),MATCH((CUADRO!N$4&amp;$E488),'Hoja de Trabajo para listado'!$A$151:$Z$151,0)),0)+IFERROR(INDEX('Hoja de Trabajo para listado'!$AB$155:$BA$1048576,MATCH($A488,'Hoja de Trabajo para listado'!$AB$155:$AB$1048576,0),MATCH((CUADRO!N$4&amp;$E488),'Hoja de Trabajo para listado'!$AB$151:$BA$151,0)),0)+IFERROR(INDEX('Hoja de Trabajo para listado'!$BC$155:$CB$1048576,MATCH($A488,'Hoja de Trabajo para listado'!$BC$155:$BC$1048576,0),MATCH((CUADRO!N$4&amp;$E488),'Hoja de Trabajo para listado'!$BC$151:$CB$151,0)),0)+IFERROR(INDEX('Hoja de Trabajo para listado'!$DE$153:$DG$274,MATCH($A488,'Hoja de Trabajo para listado'!$DE$153:$DE$1048576,0),MATCH((CUADRO!N$4&amp;$E488),'Hoja de Trabajo para listado'!$DE$151:$DG$151,0)),0)+IFERROR(INDEX('Hoja de Trabajo para listado'!$CD$155:$DC$1048576,MATCH($A488,'Hoja de Trabajo para listado'!$CD$155:$CD$1048576,0),MATCH((CUADRO!N$4&amp;$E488),'Hoja de Trabajo para listado'!$CD$151:$DC$151,0)),0)</f>
        <v>0</v>
      </c>
      <c r="O488" s="243">
        <f ca="1">+IFERROR(INDEX('Hoja de Trabajo para listado'!$A$155:$Z$1048576,MATCH($A488,'Hoja de Trabajo para listado'!$A$155:$A$1048576,0),MATCH((CUADRO!O$4&amp;$E488),'Hoja de Trabajo para listado'!$A$151:$Z$151,0)),0)+IFERROR(INDEX('Hoja de Trabajo para listado'!$AB$155:$BA$1048576,MATCH($A488,'Hoja de Trabajo para listado'!$AB$155:$AB$1048576,0),MATCH((CUADRO!O$4&amp;$E488),'Hoja de Trabajo para listado'!$AB$151:$BA$151,0)),0)+IFERROR(INDEX('Hoja de Trabajo para listado'!$BC$155:$CB$1048576,MATCH($A488,'Hoja de Trabajo para listado'!$BC$155:$BC$1048576,0),MATCH((CUADRO!O$4&amp;$E488),'Hoja de Trabajo para listado'!$BC$151:$CB$151,0)),0)+IFERROR(INDEX('Hoja de Trabajo para listado'!$DE$153:$DG$274,MATCH($A488,'Hoja de Trabajo para listado'!$DE$153:$DE$1048576,0),MATCH((CUADRO!O$4&amp;$E488),'Hoja de Trabajo para listado'!$DE$151:$DG$151,0)),0)+IFERROR(INDEX('Hoja de Trabajo para listado'!$CD$155:$DC$1048576,MATCH($A488,'Hoja de Trabajo para listado'!$CD$155:$CD$1048576,0),MATCH((CUADRO!O$4&amp;$E488),'Hoja de Trabajo para listado'!$CD$151:$DC$151,0)),0)</f>
        <v>0</v>
      </c>
      <c r="P488" s="243">
        <f ca="1">+IFERROR(INDEX('Hoja de Trabajo para listado'!$A$155:$Z$1048576,MATCH($A488,'Hoja de Trabajo para listado'!$A$155:$A$1048576,0),MATCH((CUADRO!P$4&amp;$E488),'Hoja de Trabajo para listado'!$A$151:$Z$151,0)),0)+IFERROR(INDEX('Hoja de Trabajo para listado'!$AB$155:$BA$1048576,MATCH($A488,'Hoja de Trabajo para listado'!$AB$155:$AB$1048576,0),MATCH((CUADRO!P$4&amp;$E488),'Hoja de Trabajo para listado'!$AB$151:$BA$151,0)),0)+IFERROR(INDEX('Hoja de Trabajo para listado'!$BC$155:$CB$1048576,MATCH($A488,'Hoja de Trabajo para listado'!$BC$155:$BC$1048576,0),MATCH((CUADRO!P$4&amp;$E488),'Hoja de Trabajo para listado'!$BC$151:$CB$151,0)),0)+IFERROR(INDEX('Hoja de Trabajo para listado'!$DE$153:$DG$274,MATCH($A488,'Hoja de Trabajo para listado'!$DE$153:$DE$1048576,0),MATCH((CUADRO!P$4&amp;$E488),'Hoja de Trabajo para listado'!$DE$151:$DG$151,0)),0)+IFERROR(INDEX('Hoja de Trabajo para listado'!$CD$155:$DC$1048576,MATCH($A488,'Hoja de Trabajo para listado'!$CD$155:$CD$1048576,0),MATCH((CUADRO!P$4&amp;$E488),'Hoja de Trabajo para listado'!$CD$151:$DC$151,0)),0)</f>
        <v>0</v>
      </c>
      <c r="Q488" s="243">
        <f ca="1">+IFERROR(INDEX('Hoja de Trabajo para listado'!$A$155:$Z$1048576,MATCH($A488,'Hoja de Trabajo para listado'!$A$155:$A$1048576,0),MATCH((CUADRO!Q$4&amp;$E488),'Hoja de Trabajo para listado'!$A$151:$Z$151,0)),0)+IFERROR(INDEX('Hoja de Trabajo para listado'!$AB$155:$BA$1048576,MATCH($A488,'Hoja de Trabajo para listado'!$AB$155:$AB$1048576,0),MATCH((CUADRO!Q$4&amp;$E488),'Hoja de Trabajo para listado'!$AB$151:$BA$151,0)),0)+IFERROR(INDEX('Hoja de Trabajo para listado'!$BC$155:$CB$1048576,MATCH($A488,'Hoja de Trabajo para listado'!$BC$155:$BC$1048576,0),MATCH((CUADRO!Q$4&amp;$E488),'Hoja de Trabajo para listado'!$BC$151:$CB$151,0)),0)+IFERROR(INDEX('Hoja de Trabajo para listado'!$DE$153:$DG$274,MATCH($A488,'Hoja de Trabajo para listado'!$DE$153:$DE$1048576,0),MATCH((CUADRO!Q$4&amp;$E488),'Hoja de Trabajo para listado'!$DE$151:$DG$151,0)),0)+IFERROR(INDEX('Hoja de Trabajo para listado'!$CD$155:$DC$1048576,MATCH($A488,'Hoja de Trabajo para listado'!$CD$155:$CD$1048576,0),MATCH((CUADRO!Q$4&amp;$E488),'Hoja de Trabajo para listado'!$CD$151:$DC$151,0)),0)</f>
        <v>0</v>
      </c>
      <c r="R488" s="243">
        <f t="shared" ca="1" si="21"/>
        <v>0</v>
      </c>
      <c r="S488" s="249">
        <f ca="1">+R487+R488</f>
        <v>0</v>
      </c>
      <c r="T488" s="243">
        <f ca="1">+S488</f>
        <v>0</v>
      </c>
      <c r="U488" s="242">
        <f t="shared" si="22"/>
        <v>2</v>
      </c>
      <c r="V488" s="333" t="str">
        <f>+VLOOKUP(A488,bd_lista!$A$3:$E$592,5,FALSE)</f>
        <v>Gobiernos Autonomos Municipales</v>
      </c>
      <c r="W488" s="388"/>
      <c r="X488" s="242">
        <f>+VLOOKUP(A488,[4]Sheet1!$A$13:$D$744,4,FALSE)</f>
        <v>0</v>
      </c>
      <c r="Y488" s="242" t="e">
        <f>+VLOOKUP(X488,bd_lista!$A$3:$C$592,3,FALSE)</f>
        <v>#N/A</v>
      </c>
      <c r="Z488" s="292"/>
      <c r="AA488" s="293"/>
    </row>
    <row r="489" spans="1:27" customFormat="1" ht="15" hidden="1" customHeight="1">
      <c r="A489" s="32">
        <v>1125</v>
      </c>
      <c r="B489" s="392">
        <f>+A489</f>
        <v>1125</v>
      </c>
      <c r="C489" s="247" t="str">
        <f>+VLOOKUP(A489,bd_lista!$A$3:$C$592,3,FALSE)</f>
        <v>Gobierno Autónomo Municipal de Las Carreras</v>
      </c>
      <c r="D489" s="389" t="str">
        <f>+C489</f>
        <v>Gobierno Autónomo Municipal de Las Carreras</v>
      </c>
      <c r="E489" s="242" t="s">
        <v>1304</v>
      </c>
      <c r="F489" s="243">
        <f ca="1">+IFERROR(INDEX('Hoja de Trabajo para listado'!$A$155:$Z$1048576,MATCH($A489,'Hoja de Trabajo para listado'!$A$155:$A$1048576,0),MATCH((CUADRO!F$4&amp;$E489),'Hoja de Trabajo para listado'!$A$151:$Z$151,0)),0)+IFERROR(INDEX('Hoja de Trabajo para listado'!$AB$155:$BA$1048576,MATCH($A489,'Hoja de Trabajo para listado'!$AB$155:$AB$1048576,0),MATCH((CUADRO!F$4&amp;$E489),'Hoja de Trabajo para listado'!$AB$151:$BA$151,0)),0)+IFERROR(INDEX('Hoja de Trabajo para listado'!$BC$155:$CB$1048576,MATCH($A489,'Hoja de Trabajo para listado'!$BC$155:$BC$1048576,0),MATCH((CUADRO!F$4&amp;$E489),'Hoja de Trabajo para listado'!$BC$151:$CB$151,0)),0)+IFERROR(INDEX('Hoja de Trabajo para listado'!$DE$153:$DG$274,MATCH($A489,'Hoja de Trabajo para listado'!$DE$153:$DE$1048576,0),MATCH((CUADRO!F$4&amp;$E489),'Hoja de Trabajo para listado'!$DE$151:$DG$151,0)),0)+IFERROR(INDEX('Hoja de Trabajo para listado'!$CD$155:$DC$1048576,MATCH($A489,'Hoja de Trabajo para listado'!$CD$155:$CD$1048576,0),MATCH((CUADRO!F$4&amp;$E489),'Hoja de Trabajo para listado'!$CD$151:$DC$151,0)),0)</f>
        <v>0</v>
      </c>
      <c r="G489" s="243">
        <f ca="1">+IFERROR(INDEX('Hoja de Trabajo para listado'!$A$155:$Z$1048576,MATCH($A489,'Hoja de Trabajo para listado'!$A$155:$A$1048576,0),MATCH((CUADRO!G$4&amp;$E489),'Hoja de Trabajo para listado'!$A$151:$Z$151,0)),0)+IFERROR(INDEX('Hoja de Trabajo para listado'!$AB$155:$BA$1048576,MATCH($A489,'Hoja de Trabajo para listado'!$AB$155:$AB$1048576,0),MATCH((CUADRO!G$4&amp;$E489),'Hoja de Trabajo para listado'!$AB$151:$BA$151,0)),0)+IFERROR(INDEX('Hoja de Trabajo para listado'!$BC$155:$CB$1048576,MATCH($A489,'Hoja de Trabajo para listado'!$BC$155:$BC$1048576,0),MATCH((CUADRO!G$4&amp;$E489),'Hoja de Trabajo para listado'!$BC$151:$CB$151,0)),0)+IFERROR(INDEX('Hoja de Trabajo para listado'!$DE$153:$DG$274,MATCH($A489,'Hoja de Trabajo para listado'!$DE$153:$DE$1048576,0),MATCH((CUADRO!G$4&amp;$E489),'Hoja de Trabajo para listado'!$DE$151:$DG$151,0)),0)+IFERROR(INDEX('Hoja de Trabajo para listado'!$CD$155:$DC$1048576,MATCH($A489,'Hoja de Trabajo para listado'!$CD$155:$CD$1048576,0),MATCH((CUADRO!G$4&amp;$E489),'Hoja de Trabajo para listado'!$CD$151:$DC$151,0)),0)</f>
        <v>0</v>
      </c>
      <c r="H489" s="243">
        <f ca="1">+IFERROR(INDEX('Hoja de Trabajo para listado'!$A$155:$Z$1048576,MATCH($A489,'Hoja de Trabajo para listado'!$A$155:$A$1048576,0),MATCH((CUADRO!H$4&amp;$E489),'Hoja de Trabajo para listado'!$A$151:$Z$151,0)),0)+IFERROR(INDEX('Hoja de Trabajo para listado'!$AB$155:$BA$1048576,MATCH($A489,'Hoja de Trabajo para listado'!$AB$155:$AB$1048576,0),MATCH((CUADRO!H$4&amp;$E489),'Hoja de Trabajo para listado'!$AB$151:$BA$151,0)),0)+IFERROR(INDEX('Hoja de Trabajo para listado'!$BC$155:$CB$1048576,MATCH($A489,'Hoja de Trabajo para listado'!$BC$155:$BC$1048576,0),MATCH((CUADRO!H$4&amp;$E489),'Hoja de Trabajo para listado'!$BC$151:$CB$151,0)),0)+IFERROR(INDEX('Hoja de Trabajo para listado'!$DE$153:$DG$274,MATCH($A489,'Hoja de Trabajo para listado'!$DE$153:$DE$1048576,0),MATCH((CUADRO!H$4&amp;$E489),'Hoja de Trabajo para listado'!$DE$151:$DG$151,0)),0)+IFERROR(INDEX('Hoja de Trabajo para listado'!$CD$155:$DC$1048576,MATCH($A489,'Hoja de Trabajo para listado'!$CD$155:$CD$1048576,0),MATCH((CUADRO!H$4&amp;$E489),'Hoja de Trabajo para listado'!$CD$151:$DC$151,0)),0)</f>
        <v>0</v>
      </c>
      <c r="I489" s="243">
        <f ca="1">+IFERROR(INDEX('Hoja de Trabajo para listado'!$A$155:$Z$1048576,MATCH($A489,'Hoja de Trabajo para listado'!$A$155:$A$1048576,0),MATCH((CUADRO!I$4&amp;$E489),'Hoja de Trabajo para listado'!$A$151:$Z$151,0)),0)+IFERROR(INDEX('Hoja de Trabajo para listado'!$AB$155:$BA$1048576,MATCH($A489,'Hoja de Trabajo para listado'!$AB$155:$AB$1048576,0),MATCH((CUADRO!I$4&amp;$E489),'Hoja de Trabajo para listado'!$AB$151:$BA$151,0)),0)+IFERROR(INDEX('Hoja de Trabajo para listado'!$BC$155:$CB$1048576,MATCH($A489,'Hoja de Trabajo para listado'!$BC$155:$BC$1048576,0),MATCH((CUADRO!I$4&amp;$E489),'Hoja de Trabajo para listado'!$BC$151:$CB$151,0)),0)+IFERROR(INDEX('Hoja de Trabajo para listado'!$DE$153:$DG$274,MATCH($A489,'Hoja de Trabajo para listado'!$DE$153:$DE$1048576,0),MATCH((CUADRO!I$4&amp;$E489),'Hoja de Trabajo para listado'!$DE$151:$DG$151,0)),0)+IFERROR(INDEX('Hoja de Trabajo para listado'!$CD$155:$DC$1048576,MATCH($A489,'Hoja de Trabajo para listado'!$CD$155:$CD$1048576,0),MATCH((CUADRO!I$4&amp;$E489),'Hoja de Trabajo para listado'!$CD$151:$DC$151,0)),0)</f>
        <v>0</v>
      </c>
      <c r="J489" s="243">
        <f ca="1">+IFERROR(INDEX('Hoja de Trabajo para listado'!$A$155:$Z$1048576,MATCH($A489,'Hoja de Trabajo para listado'!$A$155:$A$1048576,0),MATCH((CUADRO!J$4&amp;$E489),'Hoja de Trabajo para listado'!$A$151:$Z$151,0)),0)+IFERROR(INDEX('Hoja de Trabajo para listado'!$AB$155:$BA$1048576,MATCH($A489,'Hoja de Trabajo para listado'!$AB$155:$AB$1048576,0),MATCH((CUADRO!J$4&amp;$E489),'Hoja de Trabajo para listado'!$AB$151:$BA$151,0)),0)+IFERROR(INDEX('Hoja de Trabajo para listado'!$BC$155:$CB$1048576,MATCH($A489,'Hoja de Trabajo para listado'!$BC$155:$BC$1048576,0),MATCH((CUADRO!J$4&amp;$E489),'Hoja de Trabajo para listado'!$BC$151:$CB$151,0)),0)+IFERROR(INDEX('Hoja de Trabajo para listado'!$DE$153:$DG$274,MATCH($A489,'Hoja de Trabajo para listado'!$DE$153:$DE$1048576,0),MATCH((CUADRO!J$4&amp;$E489),'Hoja de Trabajo para listado'!$DE$151:$DG$151,0)),0)+IFERROR(INDEX('Hoja de Trabajo para listado'!$CD$155:$DC$1048576,MATCH($A489,'Hoja de Trabajo para listado'!$CD$155:$CD$1048576,0),MATCH((CUADRO!J$4&amp;$E489),'Hoja de Trabajo para listado'!$CD$151:$DC$151,0)),0)</f>
        <v>0</v>
      </c>
      <c r="K489" s="243">
        <f ca="1">+IFERROR(INDEX('Hoja de Trabajo para listado'!$A$155:$Z$1048576,MATCH($A489,'Hoja de Trabajo para listado'!$A$155:$A$1048576,0),MATCH((CUADRO!K$4&amp;$E489),'Hoja de Trabajo para listado'!$A$151:$Z$151,0)),0)+IFERROR(INDEX('Hoja de Trabajo para listado'!$AB$155:$BA$1048576,MATCH($A489,'Hoja de Trabajo para listado'!$AB$155:$AB$1048576,0),MATCH((CUADRO!K$4&amp;$E489),'Hoja de Trabajo para listado'!$AB$151:$BA$151,0)),0)+IFERROR(INDEX('Hoja de Trabajo para listado'!$BC$155:$CB$1048576,MATCH($A489,'Hoja de Trabajo para listado'!$BC$155:$BC$1048576,0),MATCH((CUADRO!K$4&amp;$E489),'Hoja de Trabajo para listado'!$BC$151:$CB$151,0)),0)+IFERROR(INDEX('Hoja de Trabajo para listado'!$DE$153:$DG$274,MATCH($A489,'Hoja de Trabajo para listado'!$DE$153:$DE$1048576,0),MATCH((CUADRO!K$4&amp;$E489),'Hoja de Trabajo para listado'!$DE$151:$DG$151,0)),0)+IFERROR(INDEX('Hoja de Trabajo para listado'!$CD$155:$DC$1048576,MATCH($A489,'Hoja de Trabajo para listado'!$CD$155:$CD$1048576,0),MATCH((CUADRO!K$4&amp;$E489),'Hoja de Trabajo para listado'!$CD$151:$DC$151,0)),0)</f>
        <v>0</v>
      </c>
      <c r="L489" s="243">
        <f ca="1">+IFERROR(INDEX('Hoja de Trabajo para listado'!$A$155:$Z$1048576,MATCH($A489,'Hoja de Trabajo para listado'!$A$155:$A$1048576,0),MATCH((CUADRO!L$4&amp;$E489),'Hoja de Trabajo para listado'!$A$151:$Z$151,0)),0)+IFERROR(INDEX('Hoja de Trabajo para listado'!$AB$155:$BA$1048576,MATCH($A489,'Hoja de Trabajo para listado'!$AB$155:$AB$1048576,0),MATCH((CUADRO!L$4&amp;$E489),'Hoja de Trabajo para listado'!$AB$151:$BA$151,0)),0)+IFERROR(INDEX('Hoja de Trabajo para listado'!$BC$155:$CB$1048576,MATCH($A489,'Hoja de Trabajo para listado'!$BC$155:$BC$1048576,0),MATCH((CUADRO!L$4&amp;$E489),'Hoja de Trabajo para listado'!$BC$151:$CB$151,0)),0)+IFERROR(INDEX('Hoja de Trabajo para listado'!$DE$153:$DG$274,MATCH($A489,'Hoja de Trabajo para listado'!$DE$153:$DE$1048576,0),MATCH((CUADRO!L$4&amp;$E489),'Hoja de Trabajo para listado'!$DE$151:$DG$151,0)),0)+IFERROR(INDEX('Hoja de Trabajo para listado'!$CD$155:$DC$1048576,MATCH($A489,'Hoja de Trabajo para listado'!$CD$155:$CD$1048576,0),MATCH((CUADRO!L$4&amp;$E489),'Hoja de Trabajo para listado'!$CD$151:$DC$151,0)),0)</f>
        <v>0</v>
      </c>
      <c r="M489" s="243">
        <f ca="1">+IFERROR(INDEX('Hoja de Trabajo para listado'!$A$155:$Z$1048576,MATCH($A489,'Hoja de Trabajo para listado'!$A$155:$A$1048576,0),MATCH((CUADRO!M$4&amp;$E489),'Hoja de Trabajo para listado'!$A$151:$Z$151,0)),0)+IFERROR(INDEX('Hoja de Trabajo para listado'!$AB$155:$BA$1048576,MATCH($A489,'Hoja de Trabajo para listado'!$AB$155:$AB$1048576,0),MATCH((CUADRO!M$4&amp;$E489),'Hoja de Trabajo para listado'!$AB$151:$BA$151,0)),0)+IFERROR(INDEX('Hoja de Trabajo para listado'!$BC$155:$CB$1048576,MATCH($A489,'Hoja de Trabajo para listado'!$BC$155:$BC$1048576,0),MATCH((CUADRO!M$4&amp;$E489),'Hoja de Trabajo para listado'!$BC$151:$CB$151,0)),0)+IFERROR(INDEX('Hoja de Trabajo para listado'!$DE$153:$DG$274,MATCH($A489,'Hoja de Trabajo para listado'!$DE$153:$DE$1048576,0),MATCH((CUADRO!M$4&amp;$E489),'Hoja de Trabajo para listado'!$DE$151:$DG$151,0)),0)+IFERROR(INDEX('Hoja de Trabajo para listado'!$CD$155:$DC$1048576,MATCH($A489,'Hoja de Trabajo para listado'!$CD$155:$CD$1048576,0),MATCH((CUADRO!M$4&amp;$E489),'Hoja de Trabajo para listado'!$CD$151:$DC$151,0)),0)</f>
        <v>0</v>
      </c>
      <c r="N489" s="243">
        <f ca="1">+IFERROR(INDEX('Hoja de Trabajo para listado'!$A$155:$Z$1048576,MATCH($A489,'Hoja de Trabajo para listado'!$A$155:$A$1048576,0),MATCH((CUADRO!N$4&amp;$E489),'Hoja de Trabajo para listado'!$A$151:$Z$151,0)),0)+IFERROR(INDEX('Hoja de Trabajo para listado'!$AB$155:$BA$1048576,MATCH($A489,'Hoja de Trabajo para listado'!$AB$155:$AB$1048576,0),MATCH((CUADRO!N$4&amp;$E489),'Hoja de Trabajo para listado'!$AB$151:$BA$151,0)),0)+IFERROR(INDEX('Hoja de Trabajo para listado'!$BC$155:$CB$1048576,MATCH($A489,'Hoja de Trabajo para listado'!$BC$155:$BC$1048576,0),MATCH((CUADRO!N$4&amp;$E489),'Hoja de Trabajo para listado'!$BC$151:$CB$151,0)),0)+IFERROR(INDEX('Hoja de Trabajo para listado'!$DE$153:$DG$274,MATCH($A489,'Hoja de Trabajo para listado'!$DE$153:$DE$1048576,0),MATCH((CUADRO!N$4&amp;$E489),'Hoja de Trabajo para listado'!$DE$151:$DG$151,0)),0)+IFERROR(INDEX('Hoja de Trabajo para listado'!$CD$155:$DC$1048576,MATCH($A489,'Hoja de Trabajo para listado'!$CD$155:$CD$1048576,0),MATCH((CUADRO!N$4&amp;$E489),'Hoja de Trabajo para listado'!$CD$151:$DC$151,0)),0)</f>
        <v>0</v>
      </c>
      <c r="O489" s="243">
        <f ca="1">+IFERROR(INDEX('Hoja de Trabajo para listado'!$A$155:$Z$1048576,MATCH($A489,'Hoja de Trabajo para listado'!$A$155:$A$1048576,0),MATCH((CUADRO!O$4&amp;$E489),'Hoja de Trabajo para listado'!$A$151:$Z$151,0)),0)+IFERROR(INDEX('Hoja de Trabajo para listado'!$AB$155:$BA$1048576,MATCH($A489,'Hoja de Trabajo para listado'!$AB$155:$AB$1048576,0),MATCH((CUADRO!O$4&amp;$E489),'Hoja de Trabajo para listado'!$AB$151:$BA$151,0)),0)+IFERROR(INDEX('Hoja de Trabajo para listado'!$BC$155:$CB$1048576,MATCH($A489,'Hoja de Trabajo para listado'!$BC$155:$BC$1048576,0),MATCH((CUADRO!O$4&amp;$E489),'Hoja de Trabajo para listado'!$BC$151:$CB$151,0)),0)+IFERROR(INDEX('Hoja de Trabajo para listado'!$DE$153:$DG$274,MATCH($A489,'Hoja de Trabajo para listado'!$DE$153:$DE$1048576,0),MATCH((CUADRO!O$4&amp;$E489),'Hoja de Trabajo para listado'!$DE$151:$DG$151,0)),0)+IFERROR(INDEX('Hoja de Trabajo para listado'!$CD$155:$DC$1048576,MATCH($A489,'Hoja de Trabajo para listado'!$CD$155:$CD$1048576,0),MATCH((CUADRO!O$4&amp;$E489),'Hoja de Trabajo para listado'!$CD$151:$DC$151,0)),0)</f>
        <v>0</v>
      </c>
      <c r="P489" s="243">
        <f ca="1">+IFERROR(INDEX('Hoja de Trabajo para listado'!$A$155:$Z$1048576,MATCH($A489,'Hoja de Trabajo para listado'!$A$155:$A$1048576,0),MATCH((CUADRO!P$4&amp;$E489),'Hoja de Trabajo para listado'!$A$151:$Z$151,0)),0)+IFERROR(INDEX('Hoja de Trabajo para listado'!$AB$155:$BA$1048576,MATCH($A489,'Hoja de Trabajo para listado'!$AB$155:$AB$1048576,0),MATCH((CUADRO!P$4&amp;$E489),'Hoja de Trabajo para listado'!$AB$151:$BA$151,0)),0)+IFERROR(INDEX('Hoja de Trabajo para listado'!$BC$155:$CB$1048576,MATCH($A489,'Hoja de Trabajo para listado'!$BC$155:$BC$1048576,0),MATCH((CUADRO!P$4&amp;$E489),'Hoja de Trabajo para listado'!$BC$151:$CB$151,0)),0)+IFERROR(INDEX('Hoja de Trabajo para listado'!$DE$153:$DG$274,MATCH($A489,'Hoja de Trabajo para listado'!$DE$153:$DE$1048576,0),MATCH((CUADRO!P$4&amp;$E489),'Hoja de Trabajo para listado'!$DE$151:$DG$151,0)),0)+IFERROR(INDEX('Hoja de Trabajo para listado'!$CD$155:$DC$1048576,MATCH($A489,'Hoja de Trabajo para listado'!$CD$155:$CD$1048576,0),MATCH((CUADRO!P$4&amp;$E489),'Hoja de Trabajo para listado'!$CD$151:$DC$151,0)),0)</f>
        <v>0</v>
      </c>
      <c r="Q489" s="243">
        <f ca="1">+IFERROR(INDEX('Hoja de Trabajo para listado'!$A$155:$Z$1048576,MATCH($A489,'Hoja de Trabajo para listado'!$A$155:$A$1048576,0),MATCH((CUADRO!Q$4&amp;$E489),'Hoja de Trabajo para listado'!$A$151:$Z$151,0)),0)+IFERROR(INDEX('Hoja de Trabajo para listado'!$AB$155:$BA$1048576,MATCH($A489,'Hoja de Trabajo para listado'!$AB$155:$AB$1048576,0),MATCH((CUADRO!Q$4&amp;$E489),'Hoja de Trabajo para listado'!$AB$151:$BA$151,0)),0)+IFERROR(INDEX('Hoja de Trabajo para listado'!$BC$155:$CB$1048576,MATCH($A489,'Hoja de Trabajo para listado'!$BC$155:$BC$1048576,0),MATCH((CUADRO!Q$4&amp;$E489),'Hoja de Trabajo para listado'!$BC$151:$CB$151,0)),0)+IFERROR(INDEX('Hoja de Trabajo para listado'!$DE$153:$DG$274,MATCH($A489,'Hoja de Trabajo para listado'!$DE$153:$DE$1048576,0),MATCH((CUADRO!Q$4&amp;$E489),'Hoja de Trabajo para listado'!$DE$151:$DG$151,0)),0)+IFERROR(INDEX('Hoja de Trabajo para listado'!$CD$155:$DC$1048576,MATCH($A489,'Hoja de Trabajo para listado'!$CD$155:$CD$1048576,0),MATCH((CUADRO!Q$4&amp;$E489),'Hoja de Trabajo para listado'!$CD$151:$DC$151,0)),0)</f>
        <v>0</v>
      </c>
      <c r="R489" s="243">
        <f t="shared" ca="1" si="21"/>
        <v>0</v>
      </c>
      <c r="S489" s="249"/>
      <c r="T489" s="243">
        <f ca="1">+T490</f>
        <v>0</v>
      </c>
      <c r="U489" s="242">
        <f t="shared" si="22"/>
        <v>1</v>
      </c>
      <c r="V489" s="333" t="str">
        <f>+VLOOKUP(A489,bd_lista!$A$3:$E$592,5,FALSE)</f>
        <v>Gobiernos Autonomos Municipales</v>
      </c>
      <c r="W489" s="387" t="str">
        <f>+V489</f>
        <v>Gobiernos Autonomos Municipales</v>
      </c>
      <c r="X489" s="242">
        <f>+VLOOKUP(A489,[4]Sheet1!$A$13:$D$744,4,FALSE)</f>
        <v>0</v>
      </c>
      <c r="Y489" s="242" t="e">
        <f>+VLOOKUP(X489,bd_lista!$A$3:$C$592,3,FALSE)</f>
        <v>#N/A</v>
      </c>
      <c r="Z489" s="294">
        <f>+X489</f>
        <v>0</v>
      </c>
      <c r="AA489" s="295" t="e">
        <f>+Y489</f>
        <v>#N/A</v>
      </c>
    </row>
    <row r="490" spans="1:27" customFormat="1" ht="15" hidden="1" customHeight="1">
      <c r="A490" s="32">
        <v>1125</v>
      </c>
      <c r="B490" s="393"/>
      <c r="C490" s="247" t="str">
        <f>+VLOOKUP(A490,bd_lista!$A$3:$C$592,3,FALSE)</f>
        <v>Gobierno Autónomo Municipal de Las Carreras</v>
      </c>
      <c r="D490" s="390"/>
      <c r="E490" s="244" t="s">
        <v>1305</v>
      </c>
      <c r="F490" s="243">
        <f ca="1">+IFERROR(INDEX('Hoja de Trabajo para listado'!$A$155:$Z$1048576,MATCH($A490,'Hoja de Trabajo para listado'!$A$155:$A$1048576,0),MATCH((CUADRO!F$4&amp;$E490),'Hoja de Trabajo para listado'!$A$151:$Z$151,0)),0)+IFERROR(INDEX('Hoja de Trabajo para listado'!$AB$155:$BA$1048576,MATCH($A490,'Hoja de Trabajo para listado'!$AB$155:$AB$1048576,0),MATCH((CUADRO!F$4&amp;$E490),'Hoja de Trabajo para listado'!$AB$151:$BA$151,0)),0)+IFERROR(INDEX('Hoja de Trabajo para listado'!$BC$155:$CB$1048576,MATCH($A490,'Hoja de Trabajo para listado'!$BC$155:$BC$1048576,0),MATCH((CUADRO!F$4&amp;$E490),'Hoja de Trabajo para listado'!$BC$151:$CB$151,0)),0)+IFERROR(INDEX('Hoja de Trabajo para listado'!$DE$153:$DG$274,MATCH($A490,'Hoja de Trabajo para listado'!$DE$153:$DE$1048576,0),MATCH((CUADRO!F$4&amp;$E490),'Hoja de Trabajo para listado'!$DE$151:$DG$151,0)),0)+IFERROR(INDEX('Hoja de Trabajo para listado'!$CD$155:$DC$1048576,MATCH($A490,'Hoja de Trabajo para listado'!$CD$155:$CD$1048576,0),MATCH((CUADRO!F$4&amp;$E490),'Hoja de Trabajo para listado'!$CD$151:$DC$151,0)),0)</f>
        <v>0</v>
      </c>
      <c r="G490" s="243">
        <f ca="1">+IFERROR(INDEX('Hoja de Trabajo para listado'!$A$155:$Z$1048576,MATCH($A490,'Hoja de Trabajo para listado'!$A$155:$A$1048576,0),MATCH((CUADRO!G$4&amp;$E490),'Hoja de Trabajo para listado'!$A$151:$Z$151,0)),0)+IFERROR(INDEX('Hoja de Trabajo para listado'!$AB$155:$BA$1048576,MATCH($A490,'Hoja de Trabajo para listado'!$AB$155:$AB$1048576,0),MATCH((CUADRO!G$4&amp;$E490),'Hoja de Trabajo para listado'!$AB$151:$BA$151,0)),0)+IFERROR(INDEX('Hoja de Trabajo para listado'!$BC$155:$CB$1048576,MATCH($A490,'Hoja de Trabajo para listado'!$BC$155:$BC$1048576,0),MATCH((CUADRO!G$4&amp;$E490),'Hoja de Trabajo para listado'!$BC$151:$CB$151,0)),0)+IFERROR(INDEX('Hoja de Trabajo para listado'!$DE$153:$DG$274,MATCH($A490,'Hoja de Trabajo para listado'!$DE$153:$DE$1048576,0),MATCH((CUADRO!G$4&amp;$E490),'Hoja de Trabajo para listado'!$DE$151:$DG$151,0)),0)+IFERROR(INDEX('Hoja de Trabajo para listado'!$CD$155:$DC$1048576,MATCH($A490,'Hoja de Trabajo para listado'!$CD$155:$CD$1048576,0),MATCH((CUADRO!G$4&amp;$E490),'Hoja de Trabajo para listado'!$CD$151:$DC$151,0)),0)</f>
        <v>0</v>
      </c>
      <c r="H490" s="243">
        <f ca="1">+IFERROR(INDEX('Hoja de Trabajo para listado'!$A$155:$Z$1048576,MATCH($A490,'Hoja de Trabajo para listado'!$A$155:$A$1048576,0),MATCH((CUADRO!H$4&amp;$E490),'Hoja de Trabajo para listado'!$A$151:$Z$151,0)),0)+IFERROR(INDEX('Hoja de Trabajo para listado'!$AB$155:$BA$1048576,MATCH($A490,'Hoja de Trabajo para listado'!$AB$155:$AB$1048576,0),MATCH((CUADRO!H$4&amp;$E490),'Hoja de Trabajo para listado'!$AB$151:$BA$151,0)),0)+IFERROR(INDEX('Hoja de Trabajo para listado'!$BC$155:$CB$1048576,MATCH($A490,'Hoja de Trabajo para listado'!$BC$155:$BC$1048576,0),MATCH((CUADRO!H$4&amp;$E490),'Hoja de Trabajo para listado'!$BC$151:$CB$151,0)),0)+IFERROR(INDEX('Hoja de Trabajo para listado'!$DE$153:$DG$274,MATCH($A490,'Hoja de Trabajo para listado'!$DE$153:$DE$1048576,0),MATCH((CUADRO!H$4&amp;$E490),'Hoja de Trabajo para listado'!$DE$151:$DG$151,0)),0)+IFERROR(INDEX('Hoja de Trabajo para listado'!$CD$155:$DC$1048576,MATCH($A490,'Hoja de Trabajo para listado'!$CD$155:$CD$1048576,0),MATCH((CUADRO!H$4&amp;$E490),'Hoja de Trabajo para listado'!$CD$151:$DC$151,0)),0)</f>
        <v>0</v>
      </c>
      <c r="I490" s="243">
        <f ca="1">+IFERROR(INDEX('Hoja de Trabajo para listado'!$A$155:$Z$1048576,MATCH($A490,'Hoja de Trabajo para listado'!$A$155:$A$1048576,0),MATCH((CUADRO!I$4&amp;$E490),'Hoja de Trabajo para listado'!$A$151:$Z$151,0)),0)+IFERROR(INDEX('Hoja de Trabajo para listado'!$AB$155:$BA$1048576,MATCH($A490,'Hoja de Trabajo para listado'!$AB$155:$AB$1048576,0),MATCH((CUADRO!I$4&amp;$E490),'Hoja de Trabajo para listado'!$AB$151:$BA$151,0)),0)+IFERROR(INDEX('Hoja de Trabajo para listado'!$BC$155:$CB$1048576,MATCH($A490,'Hoja de Trabajo para listado'!$BC$155:$BC$1048576,0),MATCH((CUADRO!I$4&amp;$E490),'Hoja de Trabajo para listado'!$BC$151:$CB$151,0)),0)+IFERROR(INDEX('Hoja de Trabajo para listado'!$DE$153:$DG$274,MATCH($A490,'Hoja de Trabajo para listado'!$DE$153:$DE$1048576,0),MATCH((CUADRO!I$4&amp;$E490),'Hoja de Trabajo para listado'!$DE$151:$DG$151,0)),0)+IFERROR(INDEX('Hoja de Trabajo para listado'!$CD$155:$DC$1048576,MATCH($A490,'Hoja de Trabajo para listado'!$CD$155:$CD$1048576,0),MATCH((CUADRO!I$4&amp;$E490),'Hoja de Trabajo para listado'!$CD$151:$DC$151,0)),0)</f>
        <v>0</v>
      </c>
      <c r="J490" s="243">
        <f ca="1">+IFERROR(INDEX('Hoja de Trabajo para listado'!$A$155:$Z$1048576,MATCH($A490,'Hoja de Trabajo para listado'!$A$155:$A$1048576,0),MATCH((CUADRO!J$4&amp;$E490),'Hoja de Trabajo para listado'!$A$151:$Z$151,0)),0)+IFERROR(INDEX('Hoja de Trabajo para listado'!$AB$155:$BA$1048576,MATCH($A490,'Hoja de Trabajo para listado'!$AB$155:$AB$1048576,0),MATCH((CUADRO!J$4&amp;$E490),'Hoja de Trabajo para listado'!$AB$151:$BA$151,0)),0)+IFERROR(INDEX('Hoja de Trabajo para listado'!$BC$155:$CB$1048576,MATCH($A490,'Hoja de Trabajo para listado'!$BC$155:$BC$1048576,0),MATCH((CUADRO!J$4&amp;$E490),'Hoja de Trabajo para listado'!$BC$151:$CB$151,0)),0)+IFERROR(INDEX('Hoja de Trabajo para listado'!$DE$153:$DG$274,MATCH($A490,'Hoja de Trabajo para listado'!$DE$153:$DE$1048576,0),MATCH((CUADRO!J$4&amp;$E490),'Hoja de Trabajo para listado'!$DE$151:$DG$151,0)),0)+IFERROR(INDEX('Hoja de Trabajo para listado'!$CD$155:$DC$1048576,MATCH($A490,'Hoja de Trabajo para listado'!$CD$155:$CD$1048576,0),MATCH((CUADRO!J$4&amp;$E490),'Hoja de Trabajo para listado'!$CD$151:$DC$151,0)),0)</f>
        <v>0</v>
      </c>
      <c r="K490" s="243">
        <f ca="1">+IFERROR(INDEX('Hoja de Trabajo para listado'!$A$155:$Z$1048576,MATCH($A490,'Hoja de Trabajo para listado'!$A$155:$A$1048576,0),MATCH((CUADRO!K$4&amp;$E490),'Hoja de Trabajo para listado'!$A$151:$Z$151,0)),0)+IFERROR(INDEX('Hoja de Trabajo para listado'!$AB$155:$BA$1048576,MATCH($A490,'Hoja de Trabajo para listado'!$AB$155:$AB$1048576,0),MATCH((CUADRO!K$4&amp;$E490),'Hoja de Trabajo para listado'!$AB$151:$BA$151,0)),0)+IFERROR(INDEX('Hoja de Trabajo para listado'!$BC$155:$CB$1048576,MATCH($A490,'Hoja de Trabajo para listado'!$BC$155:$BC$1048576,0),MATCH((CUADRO!K$4&amp;$E490),'Hoja de Trabajo para listado'!$BC$151:$CB$151,0)),0)+IFERROR(INDEX('Hoja de Trabajo para listado'!$DE$153:$DG$274,MATCH($A490,'Hoja de Trabajo para listado'!$DE$153:$DE$1048576,0),MATCH((CUADRO!K$4&amp;$E490),'Hoja de Trabajo para listado'!$DE$151:$DG$151,0)),0)+IFERROR(INDEX('Hoja de Trabajo para listado'!$CD$155:$DC$1048576,MATCH($A490,'Hoja de Trabajo para listado'!$CD$155:$CD$1048576,0),MATCH((CUADRO!K$4&amp;$E490),'Hoja de Trabajo para listado'!$CD$151:$DC$151,0)),0)</f>
        <v>0</v>
      </c>
      <c r="L490" s="243">
        <f ca="1">+IFERROR(INDEX('Hoja de Trabajo para listado'!$A$155:$Z$1048576,MATCH($A490,'Hoja de Trabajo para listado'!$A$155:$A$1048576,0),MATCH((CUADRO!L$4&amp;$E490),'Hoja de Trabajo para listado'!$A$151:$Z$151,0)),0)+IFERROR(INDEX('Hoja de Trabajo para listado'!$AB$155:$BA$1048576,MATCH($A490,'Hoja de Trabajo para listado'!$AB$155:$AB$1048576,0),MATCH((CUADRO!L$4&amp;$E490),'Hoja de Trabajo para listado'!$AB$151:$BA$151,0)),0)+IFERROR(INDEX('Hoja de Trabajo para listado'!$BC$155:$CB$1048576,MATCH($A490,'Hoja de Trabajo para listado'!$BC$155:$BC$1048576,0),MATCH((CUADRO!L$4&amp;$E490),'Hoja de Trabajo para listado'!$BC$151:$CB$151,0)),0)+IFERROR(INDEX('Hoja de Trabajo para listado'!$DE$153:$DG$274,MATCH($A490,'Hoja de Trabajo para listado'!$DE$153:$DE$1048576,0),MATCH((CUADRO!L$4&amp;$E490),'Hoja de Trabajo para listado'!$DE$151:$DG$151,0)),0)+IFERROR(INDEX('Hoja de Trabajo para listado'!$CD$155:$DC$1048576,MATCH($A490,'Hoja de Trabajo para listado'!$CD$155:$CD$1048576,0),MATCH((CUADRO!L$4&amp;$E490),'Hoja de Trabajo para listado'!$CD$151:$DC$151,0)),0)</f>
        <v>0</v>
      </c>
      <c r="M490" s="243">
        <f ca="1">+IFERROR(INDEX('Hoja de Trabajo para listado'!$A$155:$Z$1048576,MATCH($A490,'Hoja de Trabajo para listado'!$A$155:$A$1048576,0),MATCH((CUADRO!M$4&amp;$E490),'Hoja de Trabajo para listado'!$A$151:$Z$151,0)),0)+IFERROR(INDEX('Hoja de Trabajo para listado'!$AB$155:$BA$1048576,MATCH($A490,'Hoja de Trabajo para listado'!$AB$155:$AB$1048576,0),MATCH((CUADRO!M$4&amp;$E490),'Hoja de Trabajo para listado'!$AB$151:$BA$151,0)),0)+IFERROR(INDEX('Hoja de Trabajo para listado'!$BC$155:$CB$1048576,MATCH($A490,'Hoja de Trabajo para listado'!$BC$155:$BC$1048576,0),MATCH((CUADRO!M$4&amp;$E490),'Hoja de Trabajo para listado'!$BC$151:$CB$151,0)),0)+IFERROR(INDEX('Hoja de Trabajo para listado'!$DE$153:$DG$274,MATCH($A490,'Hoja de Trabajo para listado'!$DE$153:$DE$1048576,0),MATCH((CUADRO!M$4&amp;$E490),'Hoja de Trabajo para listado'!$DE$151:$DG$151,0)),0)+IFERROR(INDEX('Hoja de Trabajo para listado'!$CD$155:$DC$1048576,MATCH($A490,'Hoja de Trabajo para listado'!$CD$155:$CD$1048576,0),MATCH((CUADRO!M$4&amp;$E490),'Hoja de Trabajo para listado'!$CD$151:$DC$151,0)),0)</f>
        <v>0</v>
      </c>
      <c r="N490" s="243">
        <f ca="1">+IFERROR(INDEX('Hoja de Trabajo para listado'!$A$155:$Z$1048576,MATCH($A490,'Hoja de Trabajo para listado'!$A$155:$A$1048576,0),MATCH((CUADRO!N$4&amp;$E490),'Hoja de Trabajo para listado'!$A$151:$Z$151,0)),0)+IFERROR(INDEX('Hoja de Trabajo para listado'!$AB$155:$BA$1048576,MATCH($A490,'Hoja de Trabajo para listado'!$AB$155:$AB$1048576,0),MATCH((CUADRO!N$4&amp;$E490),'Hoja de Trabajo para listado'!$AB$151:$BA$151,0)),0)+IFERROR(INDEX('Hoja de Trabajo para listado'!$BC$155:$CB$1048576,MATCH($A490,'Hoja de Trabajo para listado'!$BC$155:$BC$1048576,0),MATCH((CUADRO!N$4&amp;$E490),'Hoja de Trabajo para listado'!$BC$151:$CB$151,0)),0)+IFERROR(INDEX('Hoja de Trabajo para listado'!$DE$153:$DG$274,MATCH($A490,'Hoja de Trabajo para listado'!$DE$153:$DE$1048576,0),MATCH((CUADRO!N$4&amp;$E490),'Hoja de Trabajo para listado'!$DE$151:$DG$151,0)),0)+IFERROR(INDEX('Hoja de Trabajo para listado'!$CD$155:$DC$1048576,MATCH($A490,'Hoja de Trabajo para listado'!$CD$155:$CD$1048576,0),MATCH((CUADRO!N$4&amp;$E490),'Hoja de Trabajo para listado'!$CD$151:$DC$151,0)),0)</f>
        <v>0</v>
      </c>
      <c r="O490" s="243">
        <f ca="1">+IFERROR(INDEX('Hoja de Trabajo para listado'!$A$155:$Z$1048576,MATCH($A490,'Hoja de Trabajo para listado'!$A$155:$A$1048576,0),MATCH((CUADRO!O$4&amp;$E490),'Hoja de Trabajo para listado'!$A$151:$Z$151,0)),0)+IFERROR(INDEX('Hoja de Trabajo para listado'!$AB$155:$BA$1048576,MATCH($A490,'Hoja de Trabajo para listado'!$AB$155:$AB$1048576,0),MATCH((CUADRO!O$4&amp;$E490),'Hoja de Trabajo para listado'!$AB$151:$BA$151,0)),0)+IFERROR(INDEX('Hoja de Trabajo para listado'!$BC$155:$CB$1048576,MATCH($A490,'Hoja de Trabajo para listado'!$BC$155:$BC$1048576,0),MATCH((CUADRO!O$4&amp;$E490),'Hoja de Trabajo para listado'!$BC$151:$CB$151,0)),0)+IFERROR(INDEX('Hoja de Trabajo para listado'!$DE$153:$DG$274,MATCH($A490,'Hoja de Trabajo para listado'!$DE$153:$DE$1048576,0),MATCH((CUADRO!O$4&amp;$E490),'Hoja de Trabajo para listado'!$DE$151:$DG$151,0)),0)+IFERROR(INDEX('Hoja de Trabajo para listado'!$CD$155:$DC$1048576,MATCH($A490,'Hoja de Trabajo para listado'!$CD$155:$CD$1048576,0),MATCH((CUADRO!O$4&amp;$E490),'Hoja de Trabajo para listado'!$CD$151:$DC$151,0)),0)</f>
        <v>0</v>
      </c>
      <c r="P490" s="243">
        <f ca="1">+IFERROR(INDEX('Hoja de Trabajo para listado'!$A$155:$Z$1048576,MATCH($A490,'Hoja de Trabajo para listado'!$A$155:$A$1048576,0),MATCH((CUADRO!P$4&amp;$E490),'Hoja de Trabajo para listado'!$A$151:$Z$151,0)),0)+IFERROR(INDEX('Hoja de Trabajo para listado'!$AB$155:$BA$1048576,MATCH($A490,'Hoja de Trabajo para listado'!$AB$155:$AB$1048576,0),MATCH((CUADRO!P$4&amp;$E490),'Hoja de Trabajo para listado'!$AB$151:$BA$151,0)),0)+IFERROR(INDEX('Hoja de Trabajo para listado'!$BC$155:$CB$1048576,MATCH($A490,'Hoja de Trabajo para listado'!$BC$155:$BC$1048576,0),MATCH((CUADRO!P$4&amp;$E490),'Hoja de Trabajo para listado'!$BC$151:$CB$151,0)),0)+IFERROR(INDEX('Hoja de Trabajo para listado'!$DE$153:$DG$274,MATCH($A490,'Hoja de Trabajo para listado'!$DE$153:$DE$1048576,0),MATCH((CUADRO!P$4&amp;$E490),'Hoja de Trabajo para listado'!$DE$151:$DG$151,0)),0)+IFERROR(INDEX('Hoja de Trabajo para listado'!$CD$155:$DC$1048576,MATCH($A490,'Hoja de Trabajo para listado'!$CD$155:$CD$1048576,0),MATCH((CUADRO!P$4&amp;$E490),'Hoja de Trabajo para listado'!$CD$151:$DC$151,0)),0)</f>
        <v>0</v>
      </c>
      <c r="Q490" s="243">
        <f ca="1">+IFERROR(INDEX('Hoja de Trabajo para listado'!$A$155:$Z$1048576,MATCH($A490,'Hoja de Trabajo para listado'!$A$155:$A$1048576,0),MATCH((CUADRO!Q$4&amp;$E490),'Hoja de Trabajo para listado'!$A$151:$Z$151,0)),0)+IFERROR(INDEX('Hoja de Trabajo para listado'!$AB$155:$BA$1048576,MATCH($A490,'Hoja de Trabajo para listado'!$AB$155:$AB$1048576,0),MATCH((CUADRO!Q$4&amp;$E490),'Hoja de Trabajo para listado'!$AB$151:$BA$151,0)),0)+IFERROR(INDEX('Hoja de Trabajo para listado'!$BC$155:$CB$1048576,MATCH($A490,'Hoja de Trabajo para listado'!$BC$155:$BC$1048576,0),MATCH((CUADRO!Q$4&amp;$E490),'Hoja de Trabajo para listado'!$BC$151:$CB$151,0)),0)+IFERROR(INDEX('Hoja de Trabajo para listado'!$DE$153:$DG$274,MATCH($A490,'Hoja de Trabajo para listado'!$DE$153:$DE$1048576,0),MATCH((CUADRO!Q$4&amp;$E490),'Hoja de Trabajo para listado'!$DE$151:$DG$151,0)),0)+IFERROR(INDEX('Hoja de Trabajo para listado'!$CD$155:$DC$1048576,MATCH($A490,'Hoja de Trabajo para listado'!$CD$155:$CD$1048576,0),MATCH((CUADRO!Q$4&amp;$E490),'Hoja de Trabajo para listado'!$CD$151:$DC$151,0)),0)</f>
        <v>0</v>
      </c>
      <c r="R490" s="243">
        <f t="shared" ca="1" si="21"/>
        <v>0</v>
      </c>
      <c r="S490" s="249">
        <f ca="1">+R489+R490</f>
        <v>0</v>
      </c>
      <c r="T490" s="243">
        <f ca="1">+S490</f>
        <v>0</v>
      </c>
      <c r="U490" s="242">
        <f t="shared" si="22"/>
        <v>2</v>
      </c>
      <c r="V490" s="333" t="str">
        <f>+VLOOKUP(A490,bd_lista!$A$3:$E$592,5,FALSE)</f>
        <v>Gobiernos Autonomos Municipales</v>
      </c>
      <c r="W490" s="388"/>
      <c r="X490" s="242">
        <f>+VLOOKUP(A490,[4]Sheet1!$A$13:$D$744,4,FALSE)</f>
        <v>0</v>
      </c>
      <c r="Y490" s="242" t="e">
        <f>+VLOOKUP(X490,bd_lista!$A$3:$C$592,3,FALSE)</f>
        <v>#N/A</v>
      </c>
      <c r="Z490" s="292"/>
      <c r="AA490" s="293"/>
    </row>
    <row r="491" spans="1:27" customFormat="1" ht="27" hidden="1" customHeight="1">
      <c r="A491" s="32">
        <v>1126</v>
      </c>
      <c r="B491" s="392">
        <f>+A491</f>
        <v>1126</v>
      </c>
      <c r="C491" s="247" t="str">
        <f>+VLOOKUP(A491,bd_lista!$A$3:$C$592,3,FALSE)</f>
        <v>Gobierno Autónomo Municipal de Villa Vaca Guzmán</v>
      </c>
      <c r="D491" s="389" t="str">
        <f>+C491</f>
        <v>Gobierno Autónomo Municipal de Villa Vaca Guzmán</v>
      </c>
      <c r="E491" s="242" t="s">
        <v>1304</v>
      </c>
      <c r="F491" s="243">
        <f ca="1">+IFERROR(INDEX('Hoja de Trabajo para listado'!$A$155:$Z$1048576,MATCH($A491,'Hoja de Trabajo para listado'!$A$155:$A$1048576,0),MATCH((CUADRO!F$4&amp;$E491),'Hoja de Trabajo para listado'!$A$151:$Z$151,0)),0)+IFERROR(INDEX('Hoja de Trabajo para listado'!$AB$155:$BA$1048576,MATCH($A491,'Hoja de Trabajo para listado'!$AB$155:$AB$1048576,0),MATCH((CUADRO!F$4&amp;$E491),'Hoja de Trabajo para listado'!$AB$151:$BA$151,0)),0)+IFERROR(INDEX('Hoja de Trabajo para listado'!$BC$155:$CB$1048576,MATCH($A491,'Hoja de Trabajo para listado'!$BC$155:$BC$1048576,0),MATCH((CUADRO!F$4&amp;$E491),'Hoja de Trabajo para listado'!$BC$151:$CB$151,0)),0)+IFERROR(INDEX('Hoja de Trabajo para listado'!$DE$153:$DG$274,MATCH($A491,'Hoja de Trabajo para listado'!$DE$153:$DE$1048576,0),MATCH((CUADRO!F$4&amp;$E491),'Hoja de Trabajo para listado'!$DE$151:$DG$151,0)),0)+IFERROR(INDEX('Hoja de Trabajo para listado'!$CD$155:$DC$1048576,MATCH($A491,'Hoja de Trabajo para listado'!$CD$155:$CD$1048576,0),MATCH((CUADRO!F$4&amp;$E491),'Hoja de Trabajo para listado'!$CD$151:$DC$151,0)),0)</f>
        <v>0</v>
      </c>
      <c r="G491" s="243">
        <f ca="1">+IFERROR(INDEX('Hoja de Trabajo para listado'!$A$155:$Z$1048576,MATCH($A491,'Hoja de Trabajo para listado'!$A$155:$A$1048576,0),MATCH((CUADRO!G$4&amp;$E491),'Hoja de Trabajo para listado'!$A$151:$Z$151,0)),0)+IFERROR(INDEX('Hoja de Trabajo para listado'!$AB$155:$BA$1048576,MATCH($A491,'Hoja de Trabajo para listado'!$AB$155:$AB$1048576,0),MATCH((CUADRO!G$4&amp;$E491),'Hoja de Trabajo para listado'!$AB$151:$BA$151,0)),0)+IFERROR(INDEX('Hoja de Trabajo para listado'!$BC$155:$CB$1048576,MATCH($A491,'Hoja de Trabajo para listado'!$BC$155:$BC$1048576,0),MATCH((CUADRO!G$4&amp;$E491),'Hoja de Trabajo para listado'!$BC$151:$CB$151,0)),0)+IFERROR(INDEX('Hoja de Trabajo para listado'!$DE$153:$DG$274,MATCH($A491,'Hoja de Trabajo para listado'!$DE$153:$DE$1048576,0),MATCH((CUADRO!G$4&amp;$E491),'Hoja de Trabajo para listado'!$DE$151:$DG$151,0)),0)+IFERROR(INDEX('Hoja de Trabajo para listado'!$CD$155:$DC$1048576,MATCH($A491,'Hoja de Trabajo para listado'!$CD$155:$CD$1048576,0),MATCH((CUADRO!G$4&amp;$E491),'Hoja de Trabajo para listado'!$CD$151:$DC$151,0)),0)</f>
        <v>0</v>
      </c>
      <c r="H491" s="243">
        <f ca="1">+IFERROR(INDEX('Hoja de Trabajo para listado'!$A$155:$Z$1048576,MATCH($A491,'Hoja de Trabajo para listado'!$A$155:$A$1048576,0),MATCH((CUADRO!H$4&amp;$E491),'Hoja de Trabajo para listado'!$A$151:$Z$151,0)),0)+IFERROR(INDEX('Hoja de Trabajo para listado'!$AB$155:$BA$1048576,MATCH($A491,'Hoja de Trabajo para listado'!$AB$155:$AB$1048576,0),MATCH((CUADRO!H$4&amp;$E491),'Hoja de Trabajo para listado'!$AB$151:$BA$151,0)),0)+IFERROR(INDEX('Hoja de Trabajo para listado'!$BC$155:$CB$1048576,MATCH($A491,'Hoja de Trabajo para listado'!$BC$155:$BC$1048576,0),MATCH((CUADRO!H$4&amp;$E491),'Hoja de Trabajo para listado'!$BC$151:$CB$151,0)),0)+IFERROR(INDEX('Hoja de Trabajo para listado'!$DE$153:$DG$274,MATCH($A491,'Hoja de Trabajo para listado'!$DE$153:$DE$1048576,0),MATCH((CUADRO!H$4&amp;$E491),'Hoja de Trabajo para listado'!$DE$151:$DG$151,0)),0)+IFERROR(INDEX('Hoja de Trabajo para listado'!$CD$155:$DC$1048576,MATCH($A491,'Hoja de Trabajo para listado'!$CD$155:$CD$1048576,0),MATCH((CUADRO!H$4&amp;$E491),'Hoja de Trabajo para listado'!$CD$151:$DC$151,0)),0)</f>
        <v>0</v>
      </c>
      <c r="I491" s="243">
        <f ca="1">+IFERROR(INDEX('Hoja de Trabajo para listado'!$A$155:$Z$1048576,MATCH($A491,'Hoja de Trabajo para listado'!$A$155:$A$1048576,0),MATCH((CUADRO!I$4&amp;$E491),'Hoja de Trabajo para listado'!$A$151:$Z$151,0)),0)+IFERROR(INDEX('Hoja de Trabajo para listado'!$AB$155:$BA$1048576,MATCH($A491,'Hoja de Trabajo para listado'!$AB$155:$AB$1048576,0),MATCH((CUADRO!I$4&amp;$E491),'Hoja de Trabajo para listado'!$AB$151:$BA$151,0)),0)+IFERROR(INDEX('Hoja de Trabajo para listado'!$BC$155:$CB$1048576,MATCH($A491,'Hoja de Trabajo para listado'!$BC$155:$BC$1048576,0),MATCH((CUADRO!I$4&amp;$E491),'Hoja de Trabajo para listado'!$BC$151:$CB$151,0)),0)+IFERROR(INDEX('Hoja de Trabajo para listado'!$DE$153:$DG$274,MATCH($A491,'Hoja de Trabajo para listado'!$DE$153:$DE$1048576,0),MATCH((CUADRO!I$4&amp;$E491),'Hoja de Trabajo para listado'!$DE$151:$DG$151,0)),0)+IFERROR(INDEX('Hoja de Trabajo para listado'!$CD$155:$DC$1048576,MATCH($A491,'Hoja de Trabajo para listado'!$CD$155:$CD$1048576,0),MATCH((CUADRO!I$4&amp;$E491),'Hoja de Trabajo para listado'!$CD$151:$DC$151,0)),0)</f>
        <v>0</v>
      </c>
      <c r="J491" s="243">
        <f ca="1">+IFERROR(INDEX('Hoja de Trabajo para listado'!$A$155:$Z$1048576,MATCH($A491,'Hoja de Trabajo para listado'!$A$155:$A$1048576,0),MATCH((CUADRO!J$4&amp;$E491),'Hoja de Trabajo para listado'!$A$151:$Z$151,0)),0)+IFERROR(INDEX('Hoja de Trabajo para listado'!$AB$155:$BA$1048576,MATCH($A491,'Hoja de Trabajo para listado'!$AB$155:$AB$1048576,0),MATCH((CUADRO!J$4&amp;$E491),'Hoja de Trabajo para listado'!$AB$151:$BA$151,0)),0)+IFERROR(INDEX('Hoja de Trabajo para listado'!$BC$155:$CB$1048576,MATCH($A491,'Hoja de Trabajo para listado'!$BC$155:$BC$1048576,0),MATCH((CUADRO!J$4&amp;$E491),'Hoja de Trabajo para listado'!$BC$151:$CB$151,0)),0)+IFERROR(INDEX('Hoja de Trabajo para listado'!$DE$153:$DG$274,MATCH($A491,'Hoja de Trabajo para listado'!$DE$153:$DE$1048576,0),MATCH((CUADRO!J$4&amp;$E491),'Hoja de Trabajo para listado'!$DE$151:$DG$151,0)),0)+IFERROR(INDEX('Hoja de Trabajo para listado'!$CD$155:$DC$1048576,MATCH($A491,'Hoja de Trabajo para listado'!$CD$155:$CD$1048576,0),MATCH((CUADRO!J$4&amp;$E491),'Hoja de Trabajo para listado'!$CD$151:$DC$151,0)),0)</f>
        <v>0</v>
      </c>
      <c r="K491" s="243">
        <f ca="1">+IFERROR(INDEX('Hoja de Trabajo para listado'!$A$155:$Z$1048576,MATCH($A491,'Hoja de Trabajo para listado'!$A$155:$A$1048576,0),MATCH((CUADRO!K$4&amp;$E491),'Hoja de Trabajo para listado'!$A$151:$Z$151,0)),0)+IFERROR(INDEX('Hoja de Trabajo para listado'!$AB$155:$BA$1048576,MATCH($A491,'Hoja de Trabajo para listado'!$AB$155:$AB$1048576,0),MATCH((CUADRO!K$4&amp;$E491),'Hoja de Trabajo para listado'!$AB$151:$BA$151,0)),0)+IFERROR(INDEX('Hoja de Trabajo para listado'!$BC$155:$CB$1048576,MATCH($A491,'Hoja de Trabajo para listado'!$BC$155:$BC$1048576,0),MATCH((CUADRO!K$4&amp;$E491),'Hoja de Trabajo para listado'!$BC$151:$CB$151,0)),0)+IFERROR(INDEX('Hoja de Trabajo para listado'!$DE$153:$DG$274,MATCH($A491,'Hoja de Trabajo para listado'!$DE$153:$DE$1048576,0),MATCH((CUADRO!K$4&amp;$E491),'Hoja de Trabajo para listado'!$DE$151:$DG$151,0)),0)+IFERROR(INDEX('Hoja de Trabajo para listado'!$CD$155:$DC$1048576,MATCH($A491,'Hoja de Trabajo para listado'!$CD$155:$CD$1048576,0),MATCH((CUADRO!K$4&amp;$E491),'Hoja de Trabajo para listado'!$CD$151:$DC$151,0)),0)</f>
        <v>0</v>
      </c>
      <c r="L491" s="243">
        <f ca="1">+IFERROR(INDEX('Hoja de Trabajo para listado'!$A$155:$Z$1048576,MATCH($A491,'Hoja de Trabajo para listado'!$A$155:$A$1048576,0),MATCH((CUADRO!L$4&amp;$E491),'Hoja de Trabajo para listado'!$A$151:$Z$151,0)),0)+IFERROR(INDEX('Hoja de Trabajo para listado'!$AB$155:$BA$1048576,MATCH($A491,'Hoja de Trabajo para listado'!$AB$155:$AB$1048576,0),MATCH((CUADRO!L$4&amp;$E491),'Hoja de Trabajo para listado'!$AB$151:$BA$151,0)),0)+IFERROR(INDEX('Hoja de Trabajo para listado'!$BC$155:$CB$1048576,MATCH($A491,'Hoja de Trabajo para listado'!$BC$155:$BC$1048576,0),MATCH((CUADRO!L$4&amp;$E491),'Hoja de Trabajo para listado'!$BC$151:$CB$151,0)),0)+IFERROR(INDEX('Hoja de Trabajo para listado'!$DE$153:$DG$274,MATCH($A491,'Hoja de Trabajo para listado'!$DE$153:$DE$1048576,0),MATCH((CUADRO!L$4&amp;$E491),'Hoja de Trabajo para listado'!$DE$151:$DG$151,0)),0)+IFERROR(INDEX('Hoja de Trabajo para listado'!$CD$155:$DC$1048576,MATCH($A491,'Hoja de Trabajo para listado'!$CD$155:$CD$1048576,0),MATCH((CUADRO!L$4&amp;$E491),'Hoja de Trabajo para listado'!$CD$151:$DC$151,0)),0)</f>
        <v>0</v>
      </c>
      <c r="M491" s="243">
        <f ca="1">+IFERROR(INDEX('Hoja de Trabajo para listado'!$A$155:$Z$1048576,MATCH($A491,'Hoja de Trabajo para listado'!$A$155:$A$1048576,0),MATCH((CUADRO!M$4&amp;$E491),'Hoja de Trabajo para listado'!$A$151:$Z$151,0)),0)+IFERROR(INDEX('Hoja de Trabajo para listado'!$AB$155:$BA$1048576,MATCH($A491,'Hoja de Trabajo para listado'!$AB$155:$AB$1048576,0),MATCH((CUADRO!M$4&amp;$E491),'Hoja de Trabajo para listado'!$AB$151:$BA$151,0)),0)+IFERROR(INDEX('Hoja de Trabajo para listado'!$BC$155:$CB$1048576,MATCH($A491,'Hoja de Trabajo para listado'!$BC$155:$BC$1048576,0),MATCH((CUADRO!M$4&amp;$E491),'Hoja de Trabajo para listado'!$BC$151:$CB$151,0)),0)+IFERROR(INDEX('Hoja de Trabajo para listado'!$DE$153:$DG$274,MATCH($A491,'Hoja de Trabajo para listado'!$DE$153:$DE$1048576,0),MATCH((CUADRO!M$4&amp;$E491),'Hoja de Trabajo para listado'!$DE$151:$DG$151,0)),0)+IFERROR(INDEX('Hoja de Trabajo para listado'!$CD$155:$DC$1048576,MATCH($A491,'Hoja de Trabajo para listado'!$CD$155:$CD$1048576,0),MATCH((CUADRO!M$4&amp;$E491),'Hoja de Trabajo para listado'!$CD$151:$DC$151,0)),0)</f>
        <v>0</v>
      </c>
      <c r="N491" s="243">
        <f ca="1">+IFERROR(INDEX('Hoja de Trabajo para listado'!$A$155:$Z$1048576,MATCH($A491,'Hoja de Trabajo para listado'!$A$155:$A$1048576,0),MATCH((CUADRO!N$4&amp;$E491),'Hoja de Trabajo para listado'!$A$151:$Z$151,0)),0)+IFERROR(INDEX('Hoja de Trabajo para listado'!$AB$155:$BA$1048576,MATCH($A491,'Hoja de Trabajo para listado'!$AB$155:$AB$1048576,0),MATCH((CUADRO!N$4&amp;$E491),'Hoja de Trabajo para listado'!$AB$151:$BA$151,0)),0)+IFERROR(INDEX('Hoja de Trabajo para listado'!$BC$155:$CB$1048576,MATCH($A491,'Hoja de Trabajo para listado'!$BC$155:$BC$1048576,0),MATCH((CUADRO!N$4&amp;$E491),'Hoja de Trabajo para listado'!$BC$151:$CB$151,0)),0)+IFERROR(INDEX('Hoja de Trabajo para listado'!$DE$153:$DG$274,MATCH($A491,'Hoja de Trabajo para listado'!$DE$153:$DE$1048576,0),MATCH((CUADRO!N$4&amp;$E491),'Hoja de Trabajo para listado'!$DE$151:$DG$151,0)),0)+IFERROR(INDEX('Hoja de Trabajo para listado'!$CD$155:$DC$1048576,MATCH($A491,'Hoja de Trabajo para listado'!$CD$155:$CD$1048576,0),MATCH((CUADRO!N$4&amp;$E491),'Hoja de Trabajo para listado'!$CD$151:$DC$151,0)),0)</f>
        <v>0</v>
      </c>
      <c r="O491" s="243">
        <f ca="1">+IFERROR(INDEX('Hoja de Trabajo para listado'!$A$155:$Z$1048576,MATCH($A491,'Hoja de Trabajo para listado'!$A$155:$A$1048576,0),MATCH((CUADRO!O$4&amp;$E491),'Hoja de Trabajo para listado'!$A$151:$Z$151,0)),0)+IFERROR(INDEX('Hoja de Trabajo para listado'!$AB$155:$BA$1048576,MATCH($A491,'Hoja de Trabajo para listado'!$AB$155:$AB$1048576,0),MATCH((CUADRO!O$4&amp;$E491),'Hoja de Trabajo para listado'!$AB$151:$BA$151,0)),0)+IFERROR(INDEX('Hoja de Trabajo para listado'!$BC$155:$CB$1048576,MATCH($A491,'Hoja de Trabajo para listado'!$BC$155:$BC$1048576,0),MATCH((CUADRO!O$4&amp;$E491),'Hoja de Trabajo para listado'!$BC$151:$CB$151,0)),0)+IFERROR(INDEX('Hoja de Trabajo para listado'!$DE$153:$DG$274,MATCH($A491,'Hoja de Trabajo para listado'!$DE$153:$DE$1048576,0),MATCH((CUADRO!O$4&amp;$E491),'Hoja de Trabajo para listado'!$DE$151:$DG$151,0)),0)+IFERROR(INDEX('Hoja de Trabajo para listado'!$CD$155:$DC$1048576,MATCH($A491,'Hoja de Trabajo para listado'!$CD$155:$CD$1048576,0),MATCH((CUADRO!O$4&amp;$E491),'Hoja de Trabajo para listado'!$CD$151:$DC$151,0)),0)</f>
        <v>0</v>
      </c>
      <c r="P491" s="243">
        <f ca="1">+IFERROR(INDEX('Hoja de Trabajo para listado'!$A$155:$Z$1048576,MATCH($A491,'Hoja de Trabajo para listado'!$A$155:$A$1048576,0),MATCH((CUADRO!P$4&amp;$E491),'Hoja de Trabajo para listado'!$A$151:$Z$151,0)),0)+IFERROR(INDEX('Hoja de Trabajo para listado'!$AB$155:$BA$1048576,MATCH($A491,'Hoja de Trabajo para listado'!$AB$155:$AB$1048576,0),MATCH((CUADRO!P$4&amp;$E491),'Hoja de Trabajo para listado'!$AB$151:$BA$151,0)),0)+IFERROR(INDEX('Hoja de Trabajo para listado'!$BC$155:$CB$1048576,MATCH($A491,'Hoja de Trabajo para listado'!$BC$155:$BC$1048576,0),MATCH((CUADRO!P$4&amp;$E491),'Hoja de Trabajo para listado'!$BC$151:$CB$151,0)),0)+IFERROR(INDEX('Hoja de Trabajo para listado'!$DE$153:$DG$274,MATCH($A491,'Hoja de Trabajo para listado'!$DE$153:$DE$1048576,0),MATCH((CUADRO!P$4&amp;$E491),'Hoja de Trabajo para listado'!$DE$151:$DG$151,0)),0)+IFERROR(INDEX('Hoja de Trabajo para listado'!$CD$155:$DC$1048576,MATCH($A491,'Hoja de Trabajo para listado'!$CD$155:$CD$1048576,0),MATCH((CUADRO!P$4&amp;$E491),'Hoja de Trabajo para listado'!$CD$151:$DC$151,0)),0)</f>
        <v>0</v>
      </c>
      <c r="Q491" s="243">
        <f ca="1">+IFERROR(INDEX('Hoja de Trabajo para listado'!$A$155:$Z$1048576,MATCH($A491,'Hoja de Trabajo para listado'!$A$155:$A$1048576,0),MATCH((CUADRO!Q$4&amp;$E491),'Hoja de Trabajo para listado'!$A$151:$Z$151,0)),0)+IFERROR(INDEX('Hoja de Trabajo para listado'!$AB$155:$BA$1048576,MATCH($A491,'Hoja de Trabajo para listado'!$AB$155:$AB$1048576,0),MATCH((CUADRO!Q$4&amp;$E491),'Hoja de Trabajo para listado'!$AB$151:$BA$151,0)),0)+IFERROR(INDEX('Hoja de Trabajo para listado'!$BC$155:$CB$1048576,MATCH($A491,'Hoja de Trabajo para listado'!$BC$155:$BC$1048576,0),MATCH((CUADRO!Q$4&amp;$E491),'Hoja de Trabajo para listado'!$BC$151:$CB$151,0)),0)+IFERROR(INDEX('Hoja de Trabajo para listado'!$DE$153:$DG$274,MATCH($A491,'Hoja de Trabajo para listado'!$DE$153:$DE$1048576,0),MATCH((CUADRO!Q$4&amp;$E491),'Hoja de Trabajo para listado'!$DE$151:$DG$151,0)),0)+IFERROR(INDEX('Hoja de Trabajo para listado'!$CD$155:$DC$1048576,MATCH($A491,'Hoja de Trabajo para listado'!$CD$155:$CD$1048576,0),MATCH((CUADRO!Q$4&amp;$E491),'Hoja de Trabajo para listado'!$CD$151:$DC$151,0)),0)</f>
        <v>0</v>
      </c>
      <c r="R491" s="243">
        <f t="shared" ca="1" si="21"/>
        <v>0</v>
      </c>
      <c r="S491" s="249"/>
      <c r="T491" s="243">
        <f ca="1">+T492</f>
        <v>0</v>
      </c>
      <c r="U491" s="242">
        <f t="shared" si="22"/>
        <v>1</v>
      </c>
      <c r="V491" s="333" t="str">
        <f>+VLOOKUP(A491,bd_lista!$A$3:$E$592,5,FALSE)</f>
        <v>Gobiernos Autonomos Municipales</v>
      </c>
      <c r="W491" s="387" t="str">
        <f>+V491</f>
        <v>Gobiernos Autonomos Municipales</v>
      </c>
      <c r="X491" s="242">
        <f>+VLOOKUP(A491,[4]Sheet1!$A$13:$D$744,4,FALSE)</f>
        <v>0</v>
      </c>
      <c r="Y491" s="242" t="e">
        <f>+VLOOKUP(X491,bd_lista!$A$3:$C$592,3,FALSE)</f>
        <v>#N/A</v>
      </c>
      <c r="Z491" s="294">
        <f>+X491</f>
        <v>0</v>
      </c>
      <c r="AA491" s="295" t="e">
        <f>+Y491</f>
        <v>#N/A</v>
      </c>
    </row>
    <row r="492" spans="1:27" customFormat="1" ht="27" hidden="1" customHeight="1">
      <c r="A492" s="32">
        <v>1126</v>
      </c>
      <c r="B492" s="393"/>
      <c r="C492" s="247" t="str">
        <f>+VLOOKUP(A492,bd_lista!$A$3:$C$592,3,FALSE)</f>
        <v>Gobierno Autónomo Municipal de Villa Vaca Guzmán</v>
      </c>
      <c r="D492" s="390"/>
      <c r="E492" s="244" t="s">
        <v>1305</v>
      </c>
      <c r="F492" s="243">
        <f ca="1">+IFERROR(INDEX('Hoja de Trabajo para listado'!$A$155:$Z$1048576,MATCH($A492,'Hoja de Trabajo para listado'!$A$155:$A$1048576,0),MATCH((CUADRO!F$4&amp;$E492),'Hoja de Trabajo para listado'!$A$151:$Z$151,0)),0)+IFERROR(INDEX('Hoja de Trabajo para listado'!$AB$155:$BA$1048576,MATCH($A492,'Hoja de Trabajo para listado'!$AB$155:$AB$1048576,0),MATCH((CUADRO!F$4&amp;$E492),'Hoja de Trabajo para listado'!$AB$151:$BA$151,0)),0)+IFERROR(INDEX('Hoja de Trabajo para listado'!$BC$155:$CB$1048576,MATCH($A492,'Hoja de Trabajo para listado'!$BC$155:$BC$1048576,0),MATCH((CUADRO!F$4&amp;$E492),'Hoja de Trabajo para listado'!$BC$151:$CB$151,0)),0)+IFERROR(INDEX('Hoja de Trabajo para listado'!$DE$153:$DG$274,MATCH($A492,'Hoja de Trabajo para listado'!$DE$153:$DE$1048576,0),MATCH((CUADRO!F$4&amp;$E492),'Hoja de Trabajo para listado'!$DE$151:$DG$151,0)),0)+IFERROR(INDEX('Hoja de Trabajo para listado'!$CD$155:$DC$1048576,MATCH($A492,'Hoja de Trabajo para listado'!$CD$155:$CD$1048576,0),MATCH((CUADRO!F$4&amp;$E492),'Hoja de Trabajo para listado'!$CD$151:$DC$151,0)),0)</f>
        <v>0</v>
      </c>
      <c r="G492" s="243">
        <f ca="1">+IFERROR(INDEX('Hoja de Trabajo para listado'!$A$155:$Z$1048576,MATCH($A492,'Hoja de Trabajo para listado'!$A$155:$A$1048576,0),MATCH((CUADRO!G$4&amp;$E492),'Hoja de Trabajo para listado'!$A$151:$Z$151,0)),0)+IFERROR(INDEX('Hoja de Trabajo para listado'!$AB$155:$BA$1048576,MATCH($A492,'Hoja de Trabajo para listado'!$AB$155:$AB$1048576,0),MATCH((CUADRO!G$4&amp;$E492),'Hoja de Trabajo para listado'!$AB$151:$BA$151,0)),0)+IFERROR(INDEX('Hoja de Trabajo para listado'!$BC$155:$CB$1048576,MATCH($A492,'Hoja de Trabajo para listado'!$BC$155:$BC$1048576,0),MATCH((CUADRO!G$4&amp;$E492),'Hoja de Trabajo para listado'!$BC$151:$CB$151,0)),0)+IFERROR(INDEX('Hoja de Trabajo para listado'!$DE$153:$DG$274,MATCH($A492,'Hoja de Trabajo para listado'!$DE$153:$DE$1048576,0),MATCH((CUADRO!G$4&amp;$E492),'Hoja de Trabajo para listado'!$DE$151:$DG$151,0)),0)+IFERROR(INDEX('Hoja de Trabajo para listado'!$CD$155:$DC$1048576,MATCH($A492,'Hoja de Trabajo para listado'!$CD$155:$CD$1048576,0),MATCH((CUADRO!G$4&amp;$E492),'Hoja de Trabajo para listado'!$CD$151:$DC$151,0)),0)</f>
        <v>0</v>
      </c>
      <c r="H492" s="243">
        <f ca="1">+IFERROR(INDEX('Hoja de Trabajo para listado'!$A$155:$Z$1048576,MATCH($A492,'Hoja de Trabajo para listado'!$A$155:$A$1048576,0),MATCH((CUADRO!H$4&amp;$E492),'Hoja de Trabajo para listado'!$A$151:$Z$151,0)),0)+IFERROR(INDEX('Hoja de Trabajo para listado'!$AB$155:$BA$1048576,MATCH($A492,'Hoja de Trabajo para listado'!$AB$155:$AB$1048576,0),MATCH((CUADRO!H$4&amp;$E492),'Hoja de Trabajo para listado'!$AB$151:$BA$151,0)),0)+IFERROR(INDEX('Hoja de Trabajo para listado'!$BC$155:$CB$1048576,MATCH($A492,'Hoja de Trabajo para listado'!$BC$155:$BC$1048576,0),MATCH((CUADRO!H$4&amp;$E492),'Hoja de Trabajo para listado'!$BC$151:$CB$151,0)),0)+IFERROR(INDEX('Hoja de Trabajo para listado'!$DE$153:$DG$274,MATCH($A492,'Hoja de Trabajo para listado'!$DE$153:$DE$1048576,0),MATCH((CUADRO!H$4&amp;$E492),'Hoja de Trabajo para listado'!$DE$151:$DG$151,0)),0)+IFERROR(INDEX('Hoja de Trabajo para listado'!$CD$155:$DC$1048576,MATCH($A492,'Hoja de Trabajo para listado'!$CD$155:$CD$1048576,0),MATCH((CUADRO!H$4&amp;$E492),'Hoja de Trabajo para listado'!$CD$151:$DC$151,0)),0)</f>
        <v>0</v>
      </c>
      <c r="I492" s="243">
        <f ca="1">+IFERROR(INDEX('Hoja de Trabajo para listado'!$A$155:$Z$1048576,MATCH($A492,'Hoja de Trabajo para listado'!$A$155:$A$1048576,0),MATCH((CUADRO!I$4&amp;$E492),'Hoja de Trabajo para listado'!$A$151:$Z$151,0)),0)+IFERROR(INDEX('Hoja de Trabajo para listado'!$AB$155:$BA$1048576,MATCH($A492,'Hoja de Trabajo para listado'!$AB$155:$AB$1048576,0),MATCH((CUADRO!I$4&amp;$E492),'Hoja de Trabajo para listado'!$AB$151:$BA$151,0)),0)+IFERROR(INDEX('Hoja de Trabajo para listado'!$BC$155:$CB$1048576,MATCH($A492,'Hoja de Trabajo para listado'!$BC$155:$BC$1048576,0),MATCH((CUADRO!I$4&amp;$E492),'Hoja de Trabajo para listado'!$BC$151:$CB$151,0)),0)+IFERROR(INDEX('Hoja de Trabajo para listado'!$DE$153:$DG$274,MATCH($A492,'Hoja de Trabajo para listado'!$DE$153:$DE$1048576,0),MATCH((CUADRO!I$4&amp;$E492),'Hoja de Trabajo para listado'!$DE$151:$DG$151,0)),0)+IFERROR(INDEX('Hoja de Trabajo para listado'!$CD$155:$DC$1048576,MATCH($A492,'Hoja de Trabajo para listado'!$CD$155:$CD$1048576,0),MATCH((CUADRO!I$4&amp;$E492),'Hoja de Trabajo para listado'!$CD$151:$DC$151,0)),0)</f>
        <v>0</v>
      </c>
      <c r="J492" s="243">
        <f ca="1">+IFERROR(INDEX('Hoja de Trabajo para listado'!$A$155:$Z$1048576,MATCH($A492,'Hoja de Trabajo para listado'!$A$155:$A$1048576,0),MATCH((CUADRO!J$4&amp;$E492),'Hoja de Trabajo para listado'!$A$151:$Z$151,0)),0)+IFERROR(INDEX('Hoja de Trabajo para listado'!$AB$155:$BA$1048576,MATCH($A492,'Hoja de Trabajo para listado'!$AB$155:$AB$1048576,0),MATCH((CUADRO!J$4&amp;$E492),'Hoja de Trabajo para listado'!$AB$151:$BA$151,0)),0)+IFERROR(INDEX('Hoja de Trabajo para listado'!$BC$155:$CB$1048576,MATCH($A492,'Hoja de Trabajo para listado'!$BC$155:$BC$1048576,0),MATCH((CUADRO!J$4&amp;$E492),'Hoja de Trabajo para listado'!$BC$151:$CB$151,0)),0)+IFERROR(INDEX('Hoja de Trabajo para listado'!$DE$153:$DG$274,MATCH($A492,'Hoja de Trabajo para listado'!$DE$153:$DE$1048576,0),MATCH((CUADRO!J$4&amp;$E492),'Hoja de Trabajo para listado'!$DE$151:$DG$151,0)),0)+IFERROR(INDEX('Hoja de Trabajo para listado'!$CD$155:$DC$1048576,MATCH($A492,'Hoja de Trabajo para listado'!$CD$155:$CD$1048576,0),MATCH((CUADRO!J$4&amp;$E492),'Hoja de Trabajo para listado'!$CD$151:$DC$151,0)),0)</f>
        <v>0</v>
      </c>
      <c r="K492" s="243">
        <f ca="1">+IFERROR(INDEX('Hoja de Trabajo para listado'!$A$155:$Z$1048576,MATCH($A492,'Hoja de Trabajo para listado'!$A$155:$A$1048576,0),MATCH((CUADRO!K$4&amp;$E492),'Hoja de Trabajo para listado'!$A$151:$Z$151,0)),0)+IFERROR(INDEX('Hoja de Trabajo para listado'!$AB$155:$BA$1048576,MATCH($A492,'Hoja de Trabajo para listado'!$AB$155:$AB$1048576,0),MATCH((CUADRO!K$4&amp;$E492),'Hoja de Trabajo para listado'!$AB$151:$BA$151,0)),0)+IFERROR(INDEX('Hoja de Trabajo para listado'!$BC$155:$CB$1048576,MATCH($A492,'Hoja de Trabajo para listado'!$BC$155:$BC$1048576,0),MATCH((CUADRO!K$4&amp;$E492),'Hoja de Trabajo para listado'!$BC$151:$CB$151,0)),0)+IFERROR(INDEX('Hoja de Trabajo para listado'!$DE$153:$DG$274,MATCH($A492,'Hoja de Trabajo para listado'!$DE$153:$DE$1048576,0),MATCH((CUADRO!K$4&amp;$E492),'Hoja de Trabajo para listado'!$DE$151:$DG$151,0)),0)+IFERROR(INDEX('Hoja de Trabajo para listado'!$CD$155:$DC$1048576,MATCH($A492,'Hoja de Trabajo para listado'!$CD$155:$CD$1048576,0),MATCH((CUADRO!K$4&amp;$E492),'Hoja de Trabajo para listado'!$CD$151:$DC$151,0)),0)</f>
        <v>0</v>
      </c>
      <c r="L492" s="243">
        <f ca="1">+IFERROR(INDEX('Hoja de Trabajo para listado'!$A$155:$Z$1048576,MATCH($A492,'Hoja de Trabajo para listado'!$A$155:$A$1048576,0),MATCH((CUADRO!L$4&amp;$E492),'Hoja de Trabajo para listado'!$A$151:$Z$151,0)),0)+IFERROR(INDEX('Hoja de Trabajo para listado'!$AB$155:$BA$1048576,MATCH($A492,'Hoja de Trabajo para listado'!$AB$155:$AB$1048576,0),MATCH((CUADRO!L$4&amp;$E492),'Hoja de Trabajo para listado'!$AB$151:$BA$151,0)),0)+IFERROR(INDEX('Hoja de Trabajo para listado'!$BC$155:$CB$1048576,MATCH($A492,'Hoja de Trabajo para listado'!$BC$155:$BC$1048576,0),MATCH((CUADRO!L$4&amp;$E492),'Hoja de Trabajo para listado'!$BC$151:$CB$151,0)),0)+IFERROR(INDEX('Hoja de Trabajo para listado'!$DE$153:$DG$274,MATCH($A492,'Hoja de Trabajo para listado'!$DE$153:$DE$1048576,0),MATCH((CUADRO!L$4&amp;$E492),'Hoja de Trabajo para listado'!$DE$151:$DG$151,0)),0)+IFERROR(INDEX('Hoja de Trabajo para listado'!$CD$155:$DC$1048576,MATCH($A492,'Hoja de Trabajo para listado'!$CD$155:$CD$1048576,0),MATCH((CUADRO!L$4&amp;$E492),'Hoja de Trabajo para listado'!$CD$151:$DC$151,0)),0)</f>
        <v>0</v>
      </c>
      <c r="M492" s="243">
        <f ca="1">+IFERROR(INDEX('Hoja de Trabajo para listado'!$A$155:$Z$1048576,MATCH($A492,'Hoja de Trabajo para listado'!$A$155:$A$1048576,0),MATCH((CUADRO!M$4&amp;$E492),'Hoja de Trabajo para listado'!$A$151:$Z$151,0)),0)+IFERROR(INDEX('Hoja de Trabajo para listado'!$AB$155:$BA$1048576,MATCH($A492,'Hoja de Trabajo para listado'!$AB$155:$AB$1048576,0),MATCH((CUADRO!M$4&amp;$E492),'Hoja de Trabajo para listado'!$AB$151:$BA$151,0)),0)+IFERROR(INDEX('Hoja de Trabajo para listado'!$BC$155:$CB$1048576,MATCH($A492,'Hoja de Trabajo para listado'!$BC$155:$BC$1048576,0),MATCH((CUADRO!M$4&amp;$E492),'Hoja de Trabajo para listado'!$BC$151:$CB$151,0)),0)+IFERROR(INDEX('Hoja de Trabajo para listado'!$DE$153:$DG$274,MATCH($A492,'Hoja de Trabajo para listado'!$DE$153:$DE$1048576,0),MATCH((CUADRO!M$4&amp;$E492),'Hoja de Trabajo para listado'!$DE$151:$DG$151,0)),0)+IFERROR(INDEX('Hoja de Trabajo para listado'!$CD$155:$DC$1048576,MATCH($A492,'Hoja de Trabajo para listado'!$CD$155:$CD$1048576,0),MATCH((CUADRO!M$4&amp;$E492),'Hoja de Trabajo para listado'!$CD$151:$DC$151,0)),0)</f>
        <v>0</v>
      </c>
      <c r="N492" s="243">
        <f ca="1">+IFERROR(INDEX('Hoja de Trabajo para listado'!$A$155:$Z$1048576,MATCH($A492,'Hoja de Trabajo para listado'!$A$155:$A$1048576,0),MATCH((CUADRO!N$4&amp;$E492),'Hoja de Trabajo para listado'!$A$151:$Z$151,0)),0)+IFERROR(INDEX('Hoja de Trabajo para listado'!$AB$155:$BA$1048576,MATCH($A492,'Hoja de Trabajo para listado'!$AB$155:$AB$1048576,0),MATCH((CUADRO!N$4&amp;$E492),'Hoja de Trabajo para listado'!$AB$151:$BA$151,0)),0)+IFERROR(INDEX('Hoja de Trabajo para listado'!$BC$155:$CB$1048576,MATCH($A492,'Hoja de Trabajo para listado'!$BC$155:$BC$1048576,0),MATCH((CUADRO!N$4&amp;$E492),'Hoja de Trabajo para listado'!$BC$151:$CB$151,0)),0)+IFERROR(INDEX('Hoja de Trabajo para listado'!$DE$153:$DG$274,MATCH($A492,'Hoja de Trabajo para listado'!$DE$153:$DE$1048576,0),MATCH((CUADRO!N$4&amp;$E492),'Hoja de Trabajo para listado'!$DE$151:$DG$151,0)),0)+IFERROR(INDEX('Hoja de Trabajo para listado'!$CD$155:$DC$1048576,MATCH($A492,'Hoja de Trabajo para listado'!$CD$155:$CD$1048576,0),MATCH((CUADRO!N$4&amp;$E492),'Hoja de Trabajo para listado'!$CD$151:$DC$151,0)),0)</f>
        <v>0</v>
      </c>
      <c r="O492" s="243">
        <f ca="1">+IFERROR(INDEX('Hoja de Trabajo para listado'!$A$155:$Z$1048576,MATCH($A492,'Hoja de Trabajo para listado'!$A$155:$A$1048576,0),MATCH((CUADRO!O$4&amp;$E492),'Hoja de Trabajo para listado'!$A$151:$Z$151,0)),0)+IFERROR(INDEX('Hoja de Trabajo para listado'!$AB$155:$BA$1048576,MATCH($A492,'Hoja de Trabajo para listado'!$AB$155:$AB$1048576,0),MATCH((CUADRO!O$4&amp;$E492),'Hoja de Trabajo para listado'!$AB$151:$BA$151,0)),0)+IFERROR(INDEX('Hoja de Trabajo para listado'!$BC$155:$CB$1048576,MATCH($A492,'Hoja de Trabajo para listado'!$BC$155:$BC$1048576,0),MATCH((CUADRO!O$4&amp;$E492),'Hoja de Trabajo para listado'!$BC$151:$CB$151,0)),0)+IFERROR(INDEX('Hoja de Trabajo para listado'!$DE$153:$DG$274,MATCH($A492,'Hoja de Trabajo para listado'!$DE$153:$DE$1048576,0),MATCH((CUADRO!O$4&amp;$E492),'Hoja de Trabajo para listado'!$DE$151:$DG$151,0)),0)+IFERROR(INDEX('Hoja de Trabajo para listado'!$CD$155:$DC$1048576,MATCH($A492,'Hoja de Trabajo para listado'!$CD$155:$CD$1048576,0),MATCH((CUADRO!O$4&amp;$E492),'Hoja de Trabajo para listado'!$CD$151:$DC$151,0)),0)</f>
        <v>0</v>
      </c>
      <c r="P492" s="243">
        <f ca="1">+IFERROR(INDEX('Hoja de Trabajo para listado'!$A$155:$Z$1048576,MATCH($A492,'Hoja de Trabajo para listado'!$A$155:$A$1048576,0),MATCH((CUADRO!P$4&amp;$E492),'Hoja de Trabajo para listado'!$A$151:$Z$151,0)),0)+IFERROR(INDEX('Hoja de Trabajo para listado'!$AB$155:$BA$1048576,MATCH($A492,'Hoja de Trabajo para listado'!$AB$155:$AB$1048576,0),MATCH((CUADRO!P$4&amp;$E492),'Hoja de Trabajo para listado'!$AB$151:$BA$151,0)),0)+IFERROR(INDEX('Hoja de Trabajo para listado'!$BC$155:$CB$1048576,MATCH($A492,'Hoja de Trabajo para listado'!$BC$155:$BC$1048576,0),MATCH((CUADRO!P$4&amp;$E492),'Hoja de Trabajo para listado'!$BC$151:$CB$151,0)),0)+IFERROR(INDEX('Hoja de Trabajo para listado'!$DE$153:$DG$274,MATCH($A492,'Hoja de Trabajo para listado'!$DE$153:$DE$1048576,0),MATCH((CUADRO!P$4&amp;$E492),'Hoja de Trabajo para listado'!$DE$151:$DG$151,0)),0)+IFERROR(INDEX('Hoja de Trabajo para listado'!$CD$155:$DC$1048576,MATCH($A492,'Hoja de Trabajo para listado'!$CD$155:$CD$1048576,0),MATCH((CUADRO!P$4&amp;$E492),'Hoja de Trabajo para listado'!$CD$151:$DC$151,0)),0)</f>
        <v>0</v>
      </c>
      <c r="Q492" s="243">
        <f ca="1">+IFERROR(INDEX('Hoja de Trabajo para listado'!$A$155:$Z$1048576,MATCH($A492,'Hoja de Trabajo para listado'!$A$155:$A$1048576,0),MATCH((CUADRO!Q$4&amp;$E492),'Hoja de Trabajo para listado'!$A$151:$Z$151,0)),0)+IFERROR(INDEX('Hoja de Trabajo para listado'!$AB$155:$BA$1048576,MATCH($A492,'Hoja de Trabajo para listado'!$AB$155:$AB$1048576,0),MATCH((CUADRO!Q$4&amp;$E492),'Hoja de Trabajo para listado'!$AB$151:$BA$151,0)),0)+IFERROR(INDEX('Hoja de Trabajo para listado'!$BC$155:$CB$1048576,MATCH($A492,'Hoja de Trabajo para listado'!$BC$155:$BC$1048576,0),MATCH((CUADRO!Q$4&amp;$E492),'Hoja de Trabajo para listado'!$BC$151:$CB$151,0)),0)+IFERROR(INDEX('Hoja de Trabajo para listado'!$DE$153:$DG$274,MATCH($A492,'Hoja de Trabajo para listado'!$DE$153:$DE$1048576,0),MATCH((CUADRO!Q$4&amp;$E492),'Hoja de Trabajo para listado'!$DE$151:$DG$151,0)),0)+IFERROR(INDEX('Hoja de Trabajo para listado'!$CD$155:$DC$1048576,MATCH($A492,'Hoja de Trabajo para listado'!$CD$155:$CD$1048576,0),MATCH((CUADRO!Q$4&amp;$E492),'Hoja de Trabajo para listado'!$CD$151:$DC$151,0)),0)</f>
        <v>0</v>
      </c>
      <c r="R492" s="243">
        <f t="shared" ca="1" si="21"/>
        <v>0</v>
      </c>
      <c r="S492" s="249">
        <f ca="1">+R491+R492</f>
        <v>0</v>
      </c>
      <c r="T492" s="243">
        <f ca="1">+S492</f>
        <v>0</v>
      </c>
      <c r="U492" s="242">
        <f t="shared" si="22"/>
        <v>2</v>
      </c>
      <c r="V492" s="333" t="str">
        <f>+VLOOKUP(A492,bd_lista!$A$3:$E$592,5,FALSE)</f>
        <v>Gobiernos Autonomos Municipales</v>
      </c>
      <c r="W492" s="388"/>
      <c r="X492" s="242">
        <f>+VLOOKUP(A492,[4]Sheet1!$A$13:$D$744,4,FALSE)</f>
        <v>0</v>
      </c>
      <c r="Y492" s="242" t="e">
        <f>+VLOOKUP(X492,bd_lista!$A$3:$C$592,3,FALSE)</f>
        <v>#N/A</v>
      </c>
      <c r="Z492" s="292"/>
      <c r="AA492" s="293"/>
    </row>
    <row r="493" spans="1:27" customFormat="1" ht="15" hidden="1" customHeight="1">
      <c r="A493" s="32">
        <v>1127</v>
      </c>
      <c r="B493" s="392">
        <f>+A493</f>
        <v>1127</v>
      </c>
      <c r="C493" s="247" t="str">
        <f>+VLOOKUP(A493,bd_lista!$A$3:$C$592,3,FALSE)</f>
        <v>Gobierno Autónomo Municipal de Villa de Huacaya</v>
      </c>
      <c r="D493" s="389" t="str">
        <f>+C493</f>
        <v>Gobierno Autónomo Municipal de Villa de Huacaya</v>
      </c>
      <c r="E493" s="242" t="s">
        <v>1304</v>
      </c>
      <c r="F493" s="243">
        <f ca="1">+IFERROR(INDEX('Hoja de Trabajo para listado'!$A$155:$Z$1048576,MATCH($A493,'Hoja de Trabajo para listado'!$A$155:$A$1048576,0),MATCH((CUADRO!F$4&amp;$E493),'Hoja de Trabajo para listado'!$A$151:$Z$151,0)),0)+IFERROR(INDEX('Hoja de Trabajo para listado'!$AB$155:$BA$1048576,MATCH($A493,'Hoja de Trabajo para listado'!$AB$155:$AB$1048576,0),MATCH((CUADRO!F$4&amp;$E493),'Hoja de Trabajo para listado'!$AB$151:$BA$151,0)),0)+IFERROR(INDEX('Hoja de Trabajo para listado'!$BC$155:$CB$1048576,MATCH($A493,'Hoja de Trabajo para listado'!$BC$155:$BC$1048576,0),MATCH((CUADRO!F$4&amp;$E493),'Hoja de Trabajo para listado'!$BC$151:$CB$151,0)),0)+IFERROR(INDEX('Hoja de Trabajo para listado'!$DE$153:$DG$274,MATCH($A493,'Hoja de Trabajo para listado'!$DE$153:$DE$1048576,0),MATCH((CUADRO!F$4&amp;$E493),'Hoja de Trabajo para listado'!$DE$151:$DG$151,0)),0)+IFERROR(INDEX('Hoja de Trabajo para listado'!$CD$155:$DC$1048576,MATCH($A493,'Hoja de Trabajo para listado'!$CD$155:$CD$1048576,0),MATCH((CUADRO!F$4&amp;$E493),'Hoja de Trabajo para listado'!$CD$151:$DC$151,0)),0)</f>
        <v>0</v>
      </c>
      <c r="G493" s="243">
        <f ca="1">+IFERROR(INDEX('Hoja de Trabajo para listado'!$A$155:$Z$1048576,MATCH($A493,'Hoja de Trabajo para listado'!$A$155:$A$1048576,0),MATCH((CUADRO!G$4&amp;$E493),'Hoja de Trabajo para listado'!$A$151:$Z$151,0)),0)+IFERROR(INDEX('Hoja de Trabajo para listado'!$AB$155:$BA$1048576,MATCH($A493,'Hoja de Trabajo para listado'!$AB$155:$AB$1048576,0),MATCH((CUADRO!G$4&amp;$E493),'Hoja de Trabajo para listado'!$AB$151:$BA$151,0)),0)+IFERROR(INDEX('Hoja de Trabajo para listado'!$BC$155:$CB$1048576,MATCH($A493,'Hoja de Trabajo para listado'!$BC$155:$BC$1048576,0),MATCH((CUADRO!G$4&amp;$E493),'Hoja de Trabajo para listado'!$BC$151:$CB$151,0)),0)+IFERROR(INDEX('Hoja de Trabajo para listado'!$DE$153:$DG$274,MATCH($A493,'Hoja de Trabajo para listado'!$DE$153:$DE$1048576,0),MATCH((CUADRO!G$4&amp;$E493),'Hoja de Trabajo para listado'!$DE$151:$DG$151,0)),0)+IFERROR(INDEX('Hoja de Trabajo para listado'!$CD$155:$DC$1048576,MATCH($A493,'Hoja de Trabajo para listado'!$CD$155:$CD$1048576,0),MATCH((CUADRO!G$4&amp;$E493),'Hoja de Trabajo para listado'!$CD$151:$DC$151,0)),0)</f>
        <v>0</v>
      </c>
      <c r="H493" s="243">
        <f ca="1">+IFERROR(INDEX('Hoja de Trabajo para listado'!$A$155:$Z$1048576,MATCH($A493,'Hoja de Trabajo para listado'!$A$155:$A$1048576,0),MATCH((CUADRO!H$4&amp;$E493),'Hoja de Trabajo para listado'!$A$151:$Z$151,0)),0)+IFERROR(INDEX('Hoja de Trabajo para listado'!$AB$155:$BA$1048576,MATCH($A493,'Hoja de Trabajo para listado'!$AB$155:$AB$1048576,0),MATCH((CUADRO!H$4&amp;$E493),'Hoja de Trabajo para listado'!$AB$151:$BA$151,0)),0)+IFERROR(INDEX('Hoja de Trabajo para listado'!$BC$155:$CB$1048576,MATCH($A493,'Hoja de Trabajo para listado'!$BC$155:$BC$1048576,0),MATCH((CUADRO!H$4&amp;$E493),'Hoja de Trabajo para listado'!$BC$151:$CB$151,0)),0)+IFERROR(INDEX('Hoja de Trabajo para listado'!$DE$153:$DG$274,MATCH($A493,'Hoja de Trabajo para listado'!$DE$153:$DE$1048576,0),MATCH((CUADRO!H$4&amp;$E493),'Hoja de Trabajo para listado'!$DE$151:$DG$151,0)),0)+IFERROR(INDEX('Hoja de Trabajo para listado'!$CD$155:$DC$1048576,MATCH($A493,'Hoja de Trabajo para listado'!$CD$155:$CD$1048576,0),MATCH((CUADRO!H$4&amp;$E493),'Hoja de Trabajo para listado'!$CD$151:$DC$151,0)),0)</f>
        <v>0</v>
      </c>
      <c r="I493" s="243">
        <f ca="1">+IFERROR(INDEX('Hoja de Trabajo para listado'!$A$155:$Z$1048576,MATCH($A493,'Hoja de Trabajo para listado'!$A$155:$A$1048576,0),MATCH((CUADRO!I$4&amp;$E493),'Hoja de Trabajo para listado'!$A$151:$Z$151,0)),0)+IFERROR(INDEX('Hoja de Trabajo para listado'!$AB$155:$BA$1048576,MATCH($A493,'Hoja de Trabajo para listado'!$AB$155:$AB$1048576,0),MATCH((CUADRO!I$4&amp;$E493),'Hoja de Trabajo para listado'!$AB$151:$BA$151,0)),0)+IFERROR(INDEX('Hoja de Trabajo para listado'!$BC$155:$CB$1048576,MATCH($A493,'Hoja de Trabajo para listado'!$BC$155:$BC$1048576,0),MATCH((CUADRO!I$4&amp;$E493),'Hoja de Trabajo para listado'!$BC$151:$CB$151,0)),0)+IFERROR(INDEX('Hoja de Trabajo para listado'!$DE$153:$DG$274,MATCH($A493,'Hoja de Trabajo para listado'!$DE$153:$DE$1048576,0),MATCH((CUADRO!I$4&amp;$E493),'Hoja de Trabajo para listado'!$DE$151:$DG$151,0)),0)+IFERROR(INDEX('Hoja de Trabajo para listado'!$CD$155:$DC$1048576,MATCH($A493,'Hoja de Trabajo para listado'!$CD$155:$CD$1048576,0),MATCH((CUADRO!I$4&amp;$E493),'Hoja de Trabajo para listado'!$CD$151:$DC$151,0)),0)</f>
        <v>0</v>
      </c>
      <c r="J493" s="243">
        <f ca="1">+IFERROR(INDEX('Hoja de Trabajo para listado'!$A$155:$Z$1048576,MATCH($A493,'Hoja de Trabajo para listado'!$A$155:$A$1048576,0),MATCH((CUADRO!J$4&amp;$E493),'Hoja de Trabajo para listado'!$A$151:$Z$151,0)),0)+IFERROR(INDEX('Hoja de Trabajo para listado'!$AB$155:$BA$1048576,MATCH($A493,'Hoja de Trabajo para listado'!$AB$155:$AB$1048576,0),MATCH((CUADRO!J$4&amp;$E493),'Hoja de Trabajo para listado'!$AB$151:$BA$151,0)),0)+IFERROR(INDEX('Hoja de Trabajo para listado'!$BC$155:$CB$1048576,MATCH($A493,'Hoja de Trabajo para listado'!$BC$155:$BC$1048576,0),MATCH((CUADRO!J$4&amp;$E493),'Hoja de Trabajo para listado'!$BC$151:$CB$151,0)),0)+IFERROR(INDEX('Hoja de Trabajo para listado'!$DE$153:$DG$274,MATCH($A493,'Hoja de Trabajo para listado'!$DE$153:$DE$1048576,0),MATCH((CUADRO!J$4&amp;$E493),'Hoja de Trabajo para listado'!$DE$151:$DG$151,0)),0)+IFERROR(INDEX('Hoja de Trabajo para listado'!$CD$155:$DC$1048576,MATCH($A493,'Hoja de Trabajo para listado'!$CD$155:$CD$1048576,0),MATCH((CUADRO!J$4&amp;$E493),'Hoja de Trabajo para listado'!$CD$151:$DC$151,0)),0)</f>
        <v>0</v>
      </c>
      <c r="K493" s="243">
        <f ca="1">+IFERROR(INDEX('Hoja de Trabajo para listado'!$A$155:$Z$1048576,MATCH($A493,'Hoja de Trabajo para listado'!$A$155:$A$1048576,0),MATCH((CUADRO!K$4&amp;$E493),'Hoja de Trabajo para listado'!$A$151:$Z$151,0)),0)+IFERROR(INDEX('Hoja de Trabajo para listado'!$AB$155:$BA$1048576,MATCH($A493,'Hoja de Trabajo para listado'!$AB$155:$AB$1048576,0),MATCH((CUADRO!K$4&amp;$E493),'Hoja de Trabajo para listado'!$AB$151:$BA$151,0)),0)+IFERROR(INDEX('Hoja de Trabajo para listado'!$BC$155:$CB$1048576,MATCH($A493,'Hoja de Trabajo para listado'!$BC$155:$BC$1048576,0),MATCH((CUADRO!K$4&amp;$E493),'Hoja de Trabajo para listado'!$BC$151:$CB$151,0)),0)+IFERROR(INDEX('Hoja de Trabajo para listado'!$DE$153:$DG$274,MATCH($A493,'Hoja de Trabajo para listado'!$DE$153:$DE$1048576,0),MATCH((CUADRO!K$4&amp;$E493),'Hoja de Trabajo para listado'!$DE$151:$DG$151,0)),0)+IFERROR(INDEX('Hoja de Trabajo para listado'!$CD$155:$DC$1048576,MATCH($A493,'Hoja de Trabajo para listado'!$CD$155:$CD$1048576,0),MATCH((CUADRO!K$4&amp;$E493),'Hoja de Trabajo para listado'!$CD$151:$DC$151,0)),0)</f>
        <v>0</v>
      </c>
      <c r="L493" s="243">
        <f ca="1">+IFERROR(INDEX('Hoja de Trabajo para listado'!$A$155:$Z$1048576,MATCH($A493,'Hoja de Trabajo para listado'!$A$155:$A$1048576,0),MATCH((CUADRO!L$4&amp;$E493),'Hoja de Trabajo para listado'!$A$151:$Z$151,0)),0)+IFERROR(INDEX('Hoja de Trabajo para listado'!$AB$155:$BA$1048576,MATCH($A493,'Hoja de Trabajo para listado'!$AB$155:$AB$1048576,0),MATCH((CUADRO!L$4&amp;$E493),'Hoja de Trabajo para listado'!$AB$151:$BA$151,0)),0)+IFERROR(INDEX('Hoja de Trabajo para listado'!$BC$155:$CB$1048576,MATCH($A493,'Hoja de Trabajo para listado'!$BC$155:$BC$1048576,0),MATCH((CUADRO!L$4&amp;$E493),'Hoja de Trabajo para listado'!$BC$151:$CB$151,0)),0)+IFERROR(INDEX('Hoja de Trabajo para listado'!$DE$153:$DG$274,MATCH($A493,'Hoja de Trabajo para listado'!$DE$153:$DE$1048576,0),MATCH((CUADRO!L$4&amp;$E493),'Hoja de Trabajo para listado'!$DE$151:$DG$151,0)),0)+IFERROR(INDEX('Hoja de Trabajo para listado'!$CD$155:$DC$1048576,MATCH($A493,'Hoja de Trabajo para listado'!$CD$155:$CD$1048576,0),MATCH((CUADRO!L$4&amp;$E493),'Hoja de Trabajo para listado'!$CD$151:$DC$151,0)),0)</f>
        <v>0</v>
      </c>
      <c r="M493" s="243">
        <f ca="1">+IFERROR(INDEX('Hoja de Trabajo para listado'!$A$155:$Z$1048576,MATCH($A493,'Hoja de Trabajo para listado'!$A$155:$A$1048576,0),MATCH((CUADRO!M$4&amp;$E493),'Hoja de Trabajo para listado'!$A$151:$Z$151,0)),0)+IFERROR(INDEX('Hoja de Trabajo para listado'!$AB$155:$BA$1048576,MATCH($A493,'Hoja de Trabajo para listado'!$AB$155:$AB$1048576,0),MATCH((CUADRO!M$4&amp;$E493),'Hoja de Trabajo para listado'!$AB$151:$BA$151,0)),0)+IFERROR(INDEX('Hoja de Trabajo para listado'!$BC$155:$CB$1048576,MATCH($A493,'Hoja de Trabajo para listado'!$BC$155:$BC$1048576,0),MATCH((CUADRO!M$4&amp;$E493),'Hoja de Trabajo para listado'!$BC$151:$CB$151,0)),0)+IFERROR(INDEX('Hoja de Trabajo para listado'!$DE$153:$DG$274,MATCH($A493,'Hoja de Trabajo para listado'!$DE$153:$DE$1048576,0),MATCH((CUADRO!M$4&amp;$E493),'Hoja de Trabajo para listado'!$DE$151:$DG$151,0)),0)+IFERROR(INDEX('Hoja de Trabajo para listado'!$CD$155:$DC$1048576,MATCH($A493,'Hoja de Trabajo para listado'!$CD$155:$CD$1048576,0),MATCH((CUADRO!M$4&amp;$E493),'Hoja de Trabajo para listado'!$CD$151:$DC$151,0)),0)</f>
        <v>0</v>
      </c>
      <c r="N493" s="243">
        <f ca="1">+IFERROR(INDEX('Hoja de Trabajo para listado'!$A$155:$Z$1048576,MATCH($A493,'Hoja de Trabajo para listado'!$A$155:$A$1048576,0),MATCH((CUADRO!N$4&amp;$E493),'Hoja de Trabajo para listado'!$A$151:$Z$151,0)),0)+IFERROR(INDEX('Hoja de Trabajo para listado'!$AB$155:$BA$1048576,MATCH($A493,'Hoja de Trabajo para listado'!$AB$155:$AB$1048576,0),MATCH((CUADRO!N$4&amp;$E493),'Hoja de Trabajo para listado'!$AB$151:$BA$151,0)),0)+IFERROR(INDEX('Hoja de Trabajo para listado'!$BC$155:$CB$1048576,MATCH($A493,'Hoja de Trabajo para listado'!$BC$155:$BC$1048576,0),MATCH((CUADRO!N$4&amp;$E493),'Hoja de Trabajo para listado'!$BC$151:$CB$151,0)),0)+IFERROR(INDEX('Hoja de Trabajo para listado'!$DE$153:$DG$274,MATCH($A493,'Hoja de Trabajo para listado'!$DE$153:$DE$1048576,0),MATCH((CUADRO!N$4&amp;$E493),'Hoja de Trabajo para listado'!$DE$151:$DG$151,0)),0)+IFERROR(INDEX('Hoja de Trabajo para listado'!$CD$155:$DC$1048576,MATCH($A493,'Hoja de Trabajo para listado'!$CD$155:$CD$1048576,0),MATCH((CUADRO!N$4&amp;$E493),'Hoja de Trabajo para listado'!$CD$151:$DC$151,0)),0)</f>
        <v>0</v>
      </c>
      <c r="O493" s="243">
        <f ca="1">+IFERROR(INDEX('Hoja de Trabajo para listado'!$A$155:$Z$1048576,MATCH($A493,'Hoja de Trabajo para listado'!$A$155:$A$1048576,0),MATCH((CUADRO!O$4&amp;$E493),'Hoja de Trabajo para listado'!$A$151:$Z$151,0)),0)+IFERROR(INDEX('Hoja de Trabajo para listado'!$AB$155:$BA$1048576,MATCH($A493,'Hoja de Trabajo para listado'!$AB$155:$AB$1048576,0),MATCH((CUADRO!O$4&amp;$E493),'Hoja de Trabajo para listado'!$AB$151:$BA$151,0)),0)+IFERROR(INDEX('Hoja de Trabajo para listado'!$BC$155:$CB$1048576,MATCH($A493,'Hoja de Trabajo para listado'!$BC$155:$BC$1048576,0),MATCH((CUADRO!O$4&amp;$E493),'Hoja de Trabajo para listado'!$BC$151:$CB$151,0)),0)+IFERROR(INDEX('Hoja de Trabajo para listado'!$DE$153:$DG$274,MATCH($A493,'Hoja de Trabajo para listado'!$DE$153:$DE$1048576,0),MATCH((CUADRO!O$4&amp;$E493),'Hoja de Trabajo para listado'!$DE$151:$DG$151,0)),0)+IFERROR(INDEX('Hoja de Trabajo para listado'!$CD$155:$DC$1048576,MATCH($A493,'Hoja de Trabajo para listado'!$CD$155:$CD$1048576,0),MATCH((CUADRO!O$4&amp;$E493),'Hoja de Trabajo para listado'!$CD$151:$DC$151,0)),0)</f>
        <v>0</v>
      </c>
      <c r="P493" s="243">
        <f ca="1">+IFERROR(INDEX('Hoja de Trabajo para listado'!$A$155:$Z$1048576,MATCH($A493,'Hoja de Trabajo para listado'!$A$155:$A$1048576,0),MATCH((CUADRO!P$4&amp;$E493),'Hoja de Trabajo para listado'!$A$151:$Z$151,0)),0)+IFERROR(INDEX('Hoja de Trabajo para listado'!$AB$155:$BA$1048576,MATCH($A493,'Hoja de Trabajo para listado'!$AB$155:$AB$1048576,0),MATCH((CUADRO!P$4&amp;$E493),'Hoja de Trabajo para listado'!$AB$151:$BA$151,0)),0)+IFERROR(INDEX('Hoja de Trabajo para listado'!$BC$155:$CB$1048576,MATCH($A493,'Hoja de Trabajo para listado'!$BC$155:$BC$1048576,0),MATCH((CUADRO!P$4&amp;$E493),'Hoja de Trabajo para listado'!$BC$151:$CB$151,0)),0)+IFERROR(INDEX('Hoja de Trabajo para listado'!$DE$153:$DG$274,MATCH($A493,'Hoja de Trabajo para listado'!$DE$153:$DE$1048576,0),MATCH((CUADRO!P$4&amp;$E493),'Hoja de Trabajo para listado'!$DE$151:$DG$151,0)),0)+IFERROR(INDEX('Hoja de Trabajo para listado'!$CD$155:$DC$1048576,MATCH($A493,'Hoja de Trabajo para listado'!$CD$155:$CD$1048576,0),MATCH((CUADRO!P$4&amp;$E493),'Hoja de Trabajo para listado'!$CD$151:$DC$151,0)),0)</f>
        <v>0</v>
      </c>
      <c r="Q493" s="243">
        <f ca="1">+IFERROR(INDEX('Hoja de Trabajo para listado'!$A$155:$Z$1048576,MATCH($A493,'Hoja de Trabajo para listado'!$A$155:$A$1048576,0),MATCH((CUADRO!Q$4&amp;$E493),'Hoja de Trabajo para listado'!$A$151:$Z$151,0)),0)+IFERROR(INDEX('Hoja de Trabajo para listado'!$AB$155:$BA$1048576,MATCH($A493,'Hoja de Trabajo para listado'!$AB$155:$AB$1048576,0),MATCH((CUADRO!Q$4&amp;$E493),'Hoja de Trabajo para listado'!$AB$151:$BA$151,0)),0)+IFERROR(INDEX('Hoja de Trabajo para listado'!$BC$155:$CB$1048576,MATCH($A493,'Hoja de Trabajo para listado'!$BC$155:$BC$1048576,0),MATCH((CUADRO!Q$4&amp;$E493),'Hoja de Trabajo para listado'!$BC$151:$CB$151,0)),0)+IFERROR(INDEX('Hoja de Trabajo para listado'!$DE$153:$DG$274,MATCH($A493,'Hoja de Trabajo para listado'!$DE$153:$DE$1048576,0),MATCH((CUADRO!Q$4&amp;$E493),'Hoja de Trabajo para listado'!$DE$151:$DG$151,0)),0)+IFERROR(INDEX('Hoja de Trabajo para listado'!$CD$155:$DC$1048576,MATCH($A493,'Hoja de Trabajo para listado'!$CD$155:$CD$1048576,0),MATCH((CUADRO!Q$4&amp;$E493),'Hoja de Trabajo para listado'!$CD$151:$DC$151,0)),0)</f>
        <v>0</v>
      </c>
      <c r="R493" s="243">
        <f t="shared" ca="1" si="21"/>
        <v>0</v>
      </c>
      <c r="S493" s="249"/>
      <c r="T493" s="243">
        <f ca="1">+T494</f>
        <v>0</v>
      </c>
      <c r="U493" s="242">
        <f t="shared" si="22"/>
        <v>1</v>
      </c>
      <c r="V493" s="333" t="str">
        <f>+VLOOKUP(A493,bd_lista!$A$3:$E$592,5,FALSE)</f>
        <v>Gobiernos Autonomos Municipales</v>
      </c>
      <c r="W493" s="387" t="str">
        <f>+V493</f>
        <v>Gobiernos Autonomos Municipales</v>
      </c>
      <c r="X493" s="242">
        <f>+VLOOKUP(A493,[4]Sheet1!$A$13:$D$744,4,FALSE)</f>
        <v>0</v>
      </c>
      <c r="Y493" s="242" t="e">
        <f>+VLOOKUP(X493,bd_lista!$A$3:$C$592,3,FALSE)</f>
        <v>#N/A</v>
      </c>
      <c r="Z493" s="294">
        <f>+X493</f>
        <v>0</v>
      </c>
      <c r="AA493" s="295" t="e">
        <f>+Y493</f>
        <v>#N/A</v>
      </c>
    </row>
    <row r="494" spans="1:27" customFormat="1" ht="15" hidden="1" customHeight="1">
      <c r="A494" s="32">
        <v>1127</v>
      </c>
      <c r="B494" s="393"/>
      <c r="C494" s="247" t="str">
        <f>+VLOOKUP(A494,bd_lista!$A$3:$C$592,3,FALSE)</f>
        <v>Gobierno Autónomo Municipal de Villa de Huacaya</v>
      </c>
      <c r="D494" s="390"/>
      <c r="E494" s="244" t="s">
        <v>1305</v>
      </c>
      <c r="F494" s="243">
        <f ca="1">+IFERROR(INDEX('Hoja de Trabajo para listado'!$A$155:$Z$1048576,MATCH($A494,'Hoja de Trabajo para listado'!$A$155:$A$1048576,0),MATCH((CUADRO!F$4&amp;$E494),'Hoja de Trabajo para listado'!$A$151:$Z$151,0)),0)+IFERROR(INDEX('Hoja de Trabajo para listado'!$AB$155:$BA$1048576,MATCH($A494,'Hoja de Trabajo para listado'!$AB$155:$AB$1048576,0),MATCH((CUADRO!F$4&amp;$E494),'Hoja de Trabajo para listado'!$AB$151:$BA$151,0)),0)+IFERROR(INDEX('Hoja de Trabajo para listado'!$BC$155:$CB$1048576,MATCH($A494,'Hoja de Trabajo para listado'!$BC$155:$BC$1048576,0),MATCH((CUADRO!F$4&amp;$E494),'Hoja de Trabajo para listado'!$BC$151:$CB$151,0)),0)+IFERROR(INDEX('Hoja de Trabajo para listado'!$DE$153:$DG$274,MATCH($A494,'Hoja de Trabajo para listado'!$DE$153:$DE$1048576,0),MATCH((CUADRO!F$4&amp;$E494),'Hoja de Trabajo para listado'!$DE$151:$DG$151,0)),0)+IFERROR(INDEX('Hoja de Trabajo para listado'!$CD$155:$DC$1048576,MATCH($A494,'Hoja de Trabajo para listado'!$CD$155:$CD$1048576,0),MATCH((CUADRO!F$4&amp;$E494),'Hoja de Trabajo para listado'!$CD$151:$DC$151,0)),0)</f>
        <v>0</v>
      </c>
      <c r="G494" s="243">
        <f ca="1">+IFERROR(INDEX('Hoja de Trabajo para listado'!$A$155:$Z$1048576,MATCH($A494,'Hoja de Trabajo para listado'!$A$155:$A$1048576,0),MATCH((CUADRO!G$4&amp;$E494),'Hoja de Trabajo para listado'!$A$151:$Z$151,0)),0)+IFERROR(INDEX('Hoja de Trabajo para listado'!$AB$155:$BA$1048576,MATCH($A494,'Hoja de Trabajo para listado'!$AB$155:$AB$1048576,0),MATCH((CUADRO!G$4&amp;$E494),'Hoja de Trabajo para listado'!$AB$151:$BA$151,0)),0)+IFERROR(INDEX('Hoja de Trabajo para listado'!$BC$155:$CB$1048576,MATCH($A494,'Hoja de Trabajo para listado'!$BC$155:$BC$1048576,0),MATCH((CUADRO!G$4&amp;$E494),'Hoja de Trabajo para listado'!$BC$151:$CB$151,0)),0)+IFERROR(INDEX('Hoja de Trabajo para listado'!$DE$153:$DG$274,MATCH($A494,'Hoja de Trabajo para listado'!$DE$153:$DE$1048576,0),MATCH((CUADRO!G$4&amp;$E494),'Hoja de Trabajo para listado'!$DE$151:$DG$151,0)),0)+IFERROR(INDEX('Hoja de Trabajo para listado'!$CD$155:$DC$1048576,MATCH($A494,'Hoja de Trabajo para listado'!$CD$155:$CD$1048576,0),MATCH((CUADRO!G$4&amp;$E494),'Hoja de Trabajo para listado'!$CD$151:$DC$151,0)),0)</f>
        <v>0</v>
      </c>
      <c r="H494" s="243">
        <f ca="1">+IFERROR(INDEX('Hoja de Trabajo para listado'!$A$155:$Z$1048576,MATCH($A494,'Hoja de Trabajo para listado'!$A$155:$A$1048576,0),MATCH((CUADRO!H$4&amp;$E494),'Hoja de Trabajo para listado'!$A$151:$Z$151,0)),0)+IFERROR(INDEX('Hoja de Trabajo para listado'!$AB$155:$BA$1048576,MATCH($A494,'Hoja de Trabajo para listado'!$AB$155:$AB$1048576,0),MATCH((CUADRO!H$4&amp;$E494),'Hoja de Trabajo para listado'!$AB$151:$BA$151,0)),0)+IFERROR(INDEX('Hoja de Trabajo para listado'!$BC$155:$CB$1048576,MATCH($A494,'Hoja de Trabajo para listado'!$BC$155:$BC$1048576,0),MATCH((CUADRO!H$4&amp;$E494),'Hoja de Trabajo para listado'!$BC$151:$CB$151,0)),0)+IFERROR(INDEX('Hoja de Trabajo para listado'!$DE$153:$DG$274,MATCH($A494,'Hoja de Trabajo para listado'!$DE$153:$DE$1048576,0),MATCH((CUADRO!H$4&amp;$E494),'Hoja de Trabajo para listado'!$DE$151:$DG$151,0)),0)+IFERROR(INDEX('Hoja de Trabajo para listado'!$CD$155:$DC$1048576,MATCH($A494,'Hoja de Trabajo para listado'!$CD$155:$CD$1048576,0),MATCH((CUADRO!H$4&amp;$E494),'Hoja de Trabajo para listado'!$CD$151:$DC$151,0)),0)</f>
        <v>0</v>
      </c>
      <c r="I494" s="243">
        <f ca="1">+IFERROR(INDEX('Hoja de Trabajo para listado'!$A$155:$Z$1048576,MATCH($A494,'Hoja de Trabajo para listado'!$A$155:$A$1048576,0),MATCH((CUADRO!I$4&amp;$E494),'Hoja de Trabajo para listado'!$A$151:$Z$151,0)),0)+IFERROR(INDEX('Hoja de Trabajo para listado'!$AB$155:$BA$1048576,MATCH($A494,'Hoja de Trabajo para listado'!$AB$155:$AB$1048576,0),MATCH((CUADRO!I$4&amp;$E494),'Hoja de Trabajo para listado'!$AB$151:$BA$151,0)),0)+IFERROR(INDEX('Hoja de Trabajo para listado'!$BC$155:$CB$1048576,MATCH($A494,'Hoja de Trabajo para listado'!$BC$155:$BC$1048576,0),MATCH((CUADRO!I$4&amp;$E494),'Hoja de Trabajo para listado'!$BC$151:$CB$151,0)),0)+IFERROR(INDEX('Hoja de Trabajo para listado'!$DE$153:$DG$274,MATCH($A494,'Hoja de Trabajo para listado'!$DE$153:$DE$1048576,0),MATCH((CUADRO!I$4&amp;$E494),'Hoja de Trabajo para listado'!$DE$151:$DG$151,0)),0)+IFERROR(INDEX('Hoja de Trabajo para listado'!$CD$155:$DC$1048576,MATCH($A494,'Hoja de Trabajo para listado'!$CD$155:$CD$1048576,0),MATCH((CUADRO!I$4&amp;$E494),'Hoja de Trabajo para listado'!$CD$151:$DC$151,0)),0)</f>
        <v>0</v>
      </c>
      <c r="J494" s="243">
        <f ca="1">+IFERROR(INDEX('Hoja de Trabajo para listado'!$A$155:$Z$1048576,MATCH($A494,'Hoja de Trabajo para listado'!$A$155:$A$1048576,0),MATCH((CUADRO!J$4&amp;$E494),'Hoja de Trabajo para listado'!$A$151:$Z$151,0)),0)+IFERROR(INDEX('Hoja de Trabajo para listado'!$AB$155:$BA$1048576,MATCH($A494,'Hoja de Trabajo para listado'!$AB$155:$AB$1048576,0),MATCH((CUADRO!J$4&amp;$E494),'Hoja de Trabajo para listado'!$AB$151:$BA$151,0)),0)+IFERROR(INDEX('Hoja de Trabajo para listado'!$BC$155:$CB$1048576,MATCH($A494,'Hoja de Trabajo para listado'!$BC$155:$BC$1048576,0),MATCH((CUADRO!J$4&amp;$E494),'Hoja de Trabajo para listado'!$BC$151:$CB$151,0)),0)+IFERROR(INDEX('Hoja de Trabajo para listado'!$DE$153:$DG$274,MATCH($A494,'Hoja de Trabajo para listado'!$DE$153:$DE$1048576,0),MATCH((CUADRO!J$4&amp;$E494),'Hoja de Trabajo para listado'!$DE$151:$DG$151,0)),0)+IFERROR(INDEX('Hoja de Trabajo para listado'!$CD$155:$DC$1048576,MATCH($A494,'Hoja de Trabajo para listado'!$CD$155:$CD$1048576,0),MATCH((CUADRO!J$4&amp;$E494),'Hoja de Trabajo para listado'!$CD$151:$DC$151,0)),0)</f>
        <v>0</v>
      </c>
      <c r="K494" s="243">
        <f ca="1">+IFERROR(INDEX('Hoja de Trabajo para listado'!$A$155:$Z$1048576,MATCH($A494,'Hoja de Trabajo para listado'!$A$155:$A$1048576,0),MATCH((CUADRO!K$4&amp;$E494),'Hoja de Trabajo para listado'!$A$151:$Z$151,0)),0)+IFERROR(INDEX('Hoja de Trabajo para listado'!$AB$155:$BA$1048576,MATCH($A494,'Hoja de Trabajo para listado'!$AB$155:$AB$1048576,0),MATCH((CUADRO!K$4&amp;$E494),'Hoja de Trabajo para listado'!$AB$151:$BA$151,0)),0)+IFERROR(INDEX('Hoja de Trabajo para listado'!$BC$155:$CB$1048576,MATCH($A494,'Hoja de Trabajo para listado'!$BC$155:$BC$1048576,0),MATCH((CUADRO!K$4&amp;$E494),'Hoja de Trabajo para listado'!$BC$151:$CB$151,0)),0)+IFERROR(INDEX('Hoja de Trabajo para listado'!$DE$153:$DG$274,MATCH($A494,'Hoja de Trabajo para listado'!$DE$153:$DE$1048576,0),MATCH((CUADRO!K$4&amp;$E494),'Hoja de Trabajo para listado'!$DE$151:$DG$151,0)),0)+IFERROR(INDEX('Hoja de Trabajo para listado'!$CD$155:$DC$1048576,MATCH($A494,'Hoja de Trabajo para listado'!$CD$155:$CD$1048576,0),MATCH((CUADRO!K$4&amp;$E494),'Hoja de Trabajo para listado'!$CD$151:$DC$151,0)),0)</f>
        <v>0</v>
      </c>
      <c r="L494" s="243">
        <f ca="1">+IFERROR(INDEX('Hoja de Trabajo para listado'!$A$155:$Z$1048576,MATCH($A494,'Hoja de Trabajo para listado'!$A$155:$A$1048576,0),MATCH((CUADRO!L$4&amp;$E494),'Hoja de Trabajo para listado'!$A$151:$Z$151,0)),0)+IFERROR(INDEX('Hoja de Trabajo para listado'!$AB$155:$BA$1048576,MATCH($A494,'Hoja de Trabajo para listado'!$AB$155:$AB$1048576,0),MATCH((CUADRO!L$4&amp;$E494),'Hoja de Trabajo para listado'!$AB$151:$BA$151,0)),0)+IFERROR(INDEX('Hoja de Trabajo para listado'!$BC$155:$CB$1048576,MATCH($A494,'Hoja de Trabajo para listado'!$BC$155:$BC$1048576,0),MATCH((CUADRO!L$4&amp;$E494),'Hoja de Trabajo para listado'!$BC$151:$CB$151,0)),0)+IFERROR(INDEX('Hoja de Trabajo para listado'!$DE$153:$DG$274,MATCH($A494,'Hoja de Trabajo para listado'!$DE$153:$DE$1048576,0),MATCH((CUADRO!L$4&amp;$E494),'Hoja de Trabajo para listado'!$DE$151:$DG$151,0)),0)+IFERROR(INDEX('Hoja de Trabajo para listado'!$CD$155:$DC$1048576,MATCH($A494,'Hoja de Trabajo para listado'!$CD$155:$CD$1048576,0),MATCH((CUADRO!L$4&amp;$E494),'Hoja de Trabajo para listado'!$CD$151:$DC$151,0)),0)</f>
        <v>0</v>
      </c>
      <c r="M494" s="243">
        <f ca="1">+IFERROR(INDEX('Hoja de Trabajo para listado'!$A$155:$Z$1048576,MATCH($A494,'Hoja de Trabajo para listado'!$A$155:$A$1048576,0),MATCH((CUADRO!M$4&amp;$E494),'Hoja de Trabajo para listado'!$A$151:$Z$151,0)),0)+IFERROR(INDEX('Hoja de Trabajo para listado'!$AB$155:$BA$1048576,MATCH($A494,'Hoja de Trabajo para listado'!$AB$155:$AB$1048576,0),MATCH((CUADRO!M$4&amp;$E494),'Hoja de Trabajo para listado'!$AB$151:$BA$151,0)),0)+IFERROR(INDEX('Hoja de Trabajo para listado'!$BC$155:$CB$1048576,MATCH($A494,'Hoja de Trabajo para listado'!$BC$155:$BC$1048576,0),MATCH((CUADRO!M$4&amp;$E494),'Hoja de Trabajo para listado'!$BC$151:$CB$151,0)),0)+IFERROR(INDEX('Hoja de Trabajo para listado'!$DE$153:$DG$274,MATCH($A494,'Hoja de Trabajo para listado'!$DE$153:$DE$1048576,0),MATCH((CUADRO!M$4&amp;$E494),'Hoja de Trabajo para listado'!$DE$151:$DG$151,0)),0)+IFERROR(INDEX('Hoja de Trabajo para listado'!$CD$155:$DC$1048576,MATCH($A494,'Hoja de Trabajo para listado'!$CD$155:$CD$1048576,0),MATCH((CUADRO!M$4&amp;$E494),'Hoja de Trabajo para listado'!$CD$151:$DC$151,0)),0)</f>
        <v>0</v>
      </c>
      <c r="N494" s="243">
        <f ca="1">+IFERROR(INDEX('Hoja de Trabajo para listado'!$A$155:$Z$1048576,MATCH($A494,'Hoja de Trabajo para listado'!$A$155:$A$1048576,0),MATCH((CUADRO!N$4&amp;$E494),'Hoja de Trabajo para listado'!$A$151:$Z$151,0)),0)+IFERROR(INDEX('Hoja de Trabajo para listado'!$AB$155:$BA$1048576,MATCH($A494,'Hoja de Trabajo para listado'!$AB$155:$AB$1048576,0),MATCH((CUADRO!N$4&amp;$E494),'Hoja de Trabajo para listado'!$AB$151:$BA$151,0)),0)+IFERROR(INDEX('Hoja de Trabajo para listado'!$BC$155:$CB$1048576,MATCH($A494,'Hoja de Trabajo para listado'!$BC$155:$BC$1048576,0),MATCH((CUADRO!N$4&amp;$E494),'Hoja de Trabajo para listado'!$BC$151:$CB$151,0)),0)+IFERROR(INDEX('Hoja de Trabajo para listado'!$DE$153:$DG$274,MATCH($A494,'Hoja de Trabajo para listado'!$DE$153:$DE$1048576,0),MATCH((CUADRO!N$4&amp;$E494),'Hoja de Trabajo para listado'!$DE$151:$DG$151,0)),0)+IFERROR(INDEX('Hoja de Trabajo para listado'!$CD$155:$DC$1048576,MATCH($A494,'Hoja de Trabajo para listado'!$CD$155:$CD$1048576,0),MATCH((CUADRO!N$4&amp;$E494),'Hoja de Trabajo para listado'!$CD$151:$DC$151,0)),0)</f>
        <v>0</v>
      </c>
      <c r="O494" s="243">
        <f ca="1">+IFERROR(INDEX('Hoja de Trabajo para listado'!$A$155:$Z$1048576,MATCH($A494,'Hoja de Trabajo para listado'!$A$155:$A$1048576,0),MATCH((CUADRO!O$4&amp;$E494),'Hoja de Trabajo para listado'!$A$151:$Z$151,0)),0)+IFERROR(INDEX('Hoja de Trabajo para listado'!$AB$155:$BA$1048576,MATCH($A494,'Hoja de Trabajo para listado'!$AB$155:$AB$1048576,0),MATCH((CUADRO!O$4&amp;$E494),'Hoja de Trabajo para listado'!$AB$151:$BA$151,0)),0)+IFERROR(INDEX('Hoja de Trabajo para listado'!$BC$155:$CB$1048576,MATCH($A494,'Hoja de Trabajo para listado'!$BC$155:$BC$1048576,0),MATCH((CUADRO!O$4&amp;$E494),'Hoja de Trabajo para listado'!$BC$151:$CB$151,0)),0)+IFERROR(INDEX('Hoja de Trabajo para listado'!$DE$153:$DG$274,MATCH($A494,'Hoja de Trabajo para listado'!$DE$153:$DE$1048576,0),MATCH((CUADRO!O$4&amp;$E494),'Hoja de Trabajo para listado'!$DE$151:$DG$151,0)),0)+IFERROR(INDEX('Hoja de Trabajo para listado'!$CD$155:$DC$1048576,MATCH($A494,'Hoja de Trabajo para listado'!$CD$155:$CD$1048576,0),MATCH((CUADRO!O$4&amp;$E494),'Hoja de Trabajo para listado'!$CD$151:$DC$151,0)),0)</f>
        <v>0</v>
      </c>
      <c r="P494" s="243">
        <f ca="1">+IFERROR(INDEX('Hoja de Trabajo para listado'!$A$155:$Z$1048576,MATCH($A494,'Hoja de Trabajo para listado'!$A$155:$A$1048576,0),MATCH((CUADRO!P$4&amp;$E494),'Hoja de Trabajo para listado'!$A$151:$Z$151,0)),0)+IFERROR(INDEX('Hoja de Trabajo para listado'!$AB$155:$BA$1048576,MATCH($A494,'Hoja de Trabajo para listado'!$AB$155:$AB$1048576,0),MATCH((CUADRO!P$4&amp;$E494),'Hoja de Trabajo para listado'!$AB$151:$BA$151,0)),0)+IFERROR(INDEX('Hoja de Trabajo para listado'!$BC$155:$CB$1048576,MATCH($A494,'Hoja de Trabajo para listado'!$BC$155:$BC$1048576,0),MATCH((CUADRO!P$4&amp;$E494),'Hoja de Trabajo para listado'!$BC$151:$CB$151,0)),0)+IFERROR(INDEX('Hoja de Trabajo para listado'!$DE$153:$DG$274,MATCH($A494,'Hoja de Trabajo para listado'!$DE$153:$DE$1048576,0),MATCH((CUADRO!P$4&amp;$E494),'Hoja de Trabajo para listado'!$DE$151:$DG$151,0)),0)+IFERROR(INDEX('Hoja de Trabajo para listado'!$CD$155:$DC$1048576,MATCH($A494,'Hoja de Trabajo para listado'!$CD$155:$CD$1048576,0),MATCH((CUADRO!P$4&amp;$E494),'Hoja de Trabajo para listado'!$CD$151:$DC$151,0)),0)</f>
        <v>0</v>
      </c>
      <c r="Q494" s="243">
        <f ca="1">+IFERROR(INDEX('Hoja de Trabajo para listado'!$A$155:$Z$1048576,MATCH($A494,'Hoja de Trabajo para listado'!$A$155:$A$1048576,0),MATCH((CUADRO!Q$4&amp;$E494),'Hoja de Trabajo para listado'!$A$151:$Z$151,0)),0)+IFERROR(INDEX('Hoja de Trabajo para listado'!$AB$155:$BA$1048576,MATCH($A494,'Hoja de Trabajo para listado'!$AB$155:$AB$1048576,0),MATCH((CUADRO!Q$4&amp;$E494),'Hoja de Trabajo para listado'!$AB$151:$BA$151,0)),0)+IFERROR(INDEX('Hoja de Trabajo para listado'!$BC$155:$CB$1048576,MATCH($A494,'Hoja de Trabajo para listado'!$BC$155:$BC$1048576,0),MATCH((CUADRO!Q$4&amp;$E494),'Hoja de Trabajo para listado'!$BC$151:$CB$151,0)),0)+IFERROR(INDEX('Hoja de Trabajo para listado'!$DE$153:$DG$274,MATCH($A494,'Hoja de Trabajo para listado'!$DE$153:$DE$1048576,0),MATCH((CUADRO!Q$4&amp;$E494),'Hoja de Trabajo para listado'!$DE$151:$DG$151,0)),0)+IFERROR(INDEX('Hoja de Trabajo para listado'!$CD$155:$DC$1048576,MATCH($A494,'Hoja de Trabajo para listado'!$CD$155:$CD$1048576,0),MATCH((CUADRO!Q$4&amp;$E494),'Hoja de Trabajo para listado'!$CD$151:$DC$151,0)),0)</f>
        <v>0</v>
      </c>
      <c r="R494" s="243">
        <f t="shared" ca="1" si="21"/>
        <v>0</v>
      </c>
      <c r="S494" s="249">
        <f ca="1">+R493+R494</f>
        <v>0</v>
      </c>
      <c r="T494" s="243">
        <f ca="1">+S494</f>
        <v>0</v>
      </c>
      <c r="U494" s="242">
        <f t="shared" si="22"/>
        <v>2</v>
      </c>
      <c r="V494" s="333" t="str">
        <f>+VLOOKUP(A494,bd_lista!$A$3:$E$592,5,FALSE)</f>
        <v>Gobiernos Autonomos Municipales</v>
      </c>
      <c r="W494" s="388"/>
      <c r="X494" s="242">
        <f>+VLOOKUP(A494,[4]Sheet1!$A$13:$D$744,4,FALSE)</f>
        <v>0</v>
      </c>
      <c r="Y494" s="242" t="e">
        <f>+VLOOKUP(X494,bd_lista!$A$3:$C$592,3,FALSE)</f>
        <v>#N/A</v>
      </c>
      <c r="Z494" s="292"/>
      <c r="AA494" s="293"/>
    </row>
    <row r="495" spans="1:27" customFormat="1" ht="15" hidden="1" customHeight="1">
      <c r="A495" s="32">
        <v>1128</v>
      </c>
      <c r="B495" s="392">
        <f>+A495</f>
        <v>1128</v>
      </c>
      <c r="C495" s="247" t="str">
        <f>+VLOOKUP(A495,bd_lista!$A$3:$C$592,3,FALSE)</f>
        <v>Gobierno Autónomo Municipal de Machareti</v>
      </c>
      <c r="D495" s="389" t="str">
        <f>+C495</f>
        <v>Gobierno Autónomo Municipal de Machareti</v>
      </c>
      <c r="E495" s="242" t="s">
        <v>1304</v>
      </c>
      <c r="F495" s="243">
        <f ca="1">+IFERROR(INDEX('Hoja de Trabajo para listado'!$A$155:$Z$1048576,MATCH($A495,'Hoja de Trabajo para listado'!$A$155:$A$1048576,0),MATCH((CUADRO!F$4&amp;$E495),'Hoja de Trabajo para listado'!$A$151:$Z$151,0)),0)+IFERROR(INDEX('Hoja de Trabajo para listado'!$AB$155:$BA$1048576,MATCH($A495,'Hoja de Trabajo para listado'!$AB$155:$AB$1048576,0),MATCH((CUADRO!F$4&amp;$E495),'Hoja de Trabajo para listado'!$AB$151:$BA$151,0)),0)+IFERROR(INDEX('Hoja de Trabajo para listado'!$BC$155:$CB$1048576,MATCH($A495,'Hoja de Trabajo para listado'!$BC$155:$BC$1048576,0),MATCH((CUADRO!F$4&amp;$E495),'Hoja de Trabajo para listado'!$BC$151:$CB$151,0)),0)+IFERROR(INDEX('Hoja de Trabajo para listado'!$DE$153:$DG$274,MATCH($A495,'Hoja de Trabajo para listado'!$DE$153:$DE$1048576,0),MATCH((CUADRO!F$4&amp;$E495),'Hoja de Trabajo para listado'!$DE$151:$DG$151,0)),0)+IFERROR(INDEX('Hoja de Trabajo para listado'!$CD$155:$DC$1048576,MATCH($A495,'Hoja de Trabajo para listado'!$CD$155:$CD$1048576,0),MATCH((CUADRO!F$4&amp;$E495),'Hoja de Trabajo para listado'!$CD$151:$DC$151,0)),0)</f>
        <v>0</v>
      </c>
      <c r="G495" s="243">
        <f ca="1">+IFERROR(INDEX('Hoja de Trabajo para listado'!$A$155:$Z$1048576,MATCH($A495,'Hoja de Trabajo para listado'!$A$155:$A$1048576,0),MATCH((CUADRO!G$4&amp;$E495),'Hoja de Trabajo para listado'!$A$151:$Z$151,0)),0)+IFERROR(INDEX('Hoja de Trabajo para listado'!$AB$155:$BA$1048576,MATCH($A495,'Hoja de Trabajo para listado'!$AB$155:$AB$1048576,0),MATCH((CUADRO!G$4&amp;$E495),'Hoja de Trabajo para listado'!$AB$151:$BA$151,0)),0)+IFERROR(INDEX('Hoja de Trabajo para listado'!$BC$155:$CB$1048576,MATCH($A495,'Hoja de Trabajo para listado'!$BC$155:$BC$1048576,0),MATCH((CUADRO!G$4&amp;$E495),'Hoja de Trabajo para listado'!$BC$151:$CB$151,0)),0)+IFERROR(INDEX('Hoja de Trabajo para listado'!$DE$153:$DG$274,MATCH($A495,'Hoja de Trabajo para listado'!$DE$153:$DE$1048576,0),MATCH((CUADRO!G$4&amp;$E495),'Hoja de Trabajo para listado'!$DE$151:$DG$151,0)),0)+IFERROR(INDEX('Hoja de Trabajo para listado'!$CD$155:$DC$1048576,MATCH($A495,'Hoja de Trabajo para listado'!$CD$155:$CD$1048576,0),MATCH((CUADRO!G$4&amp;$E495),'Hoja de Trabajo para listado'!$CD$151:$DC$151,0)),0)</f>
        <v>0</v>
      </c>
      <c r="H495" s="243">
        <f ca="1">+IFERROR(INDEX('Hoja de Trabajo para listado'!$A$155:$Z$1048576,MATCH($A495,'Hoja de Trabajo para listado'!$A$155:$A$1048576,0),MATCH((CUADRO!H$4&amp;$E495),'Hoja de Trabajo para listado'!$A$151:$Z$151,0)),0)+IFERROR(INDEX('Hoja de Trabajo para listado'!$AB$155:$BA$1048576,MATCH($A495,'Hoja de Trabajo para listado'!$AB$155:$AB$1048576,0),MATCH((CUADRO!H$4&amp;$E495),'Hoja de Trabajo para listado'!$AB$151:$BA$151,0)),0)+IFERROR(INDEX('Hoja de Trabajo para listado'!$BC$155:$CB$1048576,MATCH($A495,'Hoja de Trabajo para listado'!$BC$155:$BC$1048576,0),MATCH((CUADRO!H$4&amp;$E495),'Hoja de Trabajo para listado'!$BC$151:$CB$151,0)),0)+IFERROR(INDEX('Hoja de Trabajo para listado'!$DE$153:$DG$274,MATCH($A495,'Hoja de Trabajo para listado'!$DE$153:$DE$1048576,0),MATCH((CUADRO!H$4&amp;$E495),'Hoja de Trabajo para listado'!$DE$151:$DG$151,0)),0)+IFERROR(INDEX('Hoja de Trabajo para listado'!$CD$155:$DC$1048576,MATCH($A495,'Hoja de Trabajo para listado'!$CD$155:$CD$1048576,0),MATCH((CUADRO!H$4&amp;$E495),'Hoja de Trabajo para listado'!$CD$151:$DC$151,0)),0)</f>
        <v>0</v>
      </c>
      <c r="I495" s="243">
        <f ca="1">+IFERROR(INDEX('Hoja de Trabajo para listado'!$A$155:$Z$1048576,MATCH($A495,'Hoja de Trabajo para listado'!$A$155:$A$1048576,0),MATCH((CUADRO!I$4&amp;$E495),'Hoja de Trabajo para listado'!$A$151:$Z$151,0)),0)+IFERROR(INDEX('Hoja de Trabajo para listado'!$AB$155:$BA$1048576,MATCH($A495,'Hoja de Trabajo para listado'!$AB$155:$AB$1048576,0),MATCH((CUADRO!I$4&amp;$E495),'Hoja de Trabajo para listado'!$AB$151:$BA$151,0)),0)+IFERROR(INDEX('Hoja de Trabajo para listado'!$BC$155:$CB$1048576,MATCH($A495,'Hoja de Trabajo para listado'!$BC$155:$BC$1048576,0),MATCH((CUADRO!I$4&amp;$E495),'Hoja de Trabajo para listado'!$BC$151:$CB$151,0)),0)+IFERROR(INDEX('Hoja de Trabajo para listado'!$DE$153:$DG$274,MATCH($A495,'Hoja de Trabajo para listado'!$DE$153:$DE$1048576,0),MATCH((CUADRO!I$4&amp;$E495),'Hoja de Trabajo para listado'!$DE$151:$DG$151,0)),0)+IFERROR(INDEX('Hoja de Trabajo para listado'!$CD$155:$DC$1048576,MATCH($A495,'Hoja de Trabajo para listado'!$CD$155:$CD$1048576,0),MATCH((CUADRO!I$4&amp;$E495),'Hoja de Trabajo para listado'!$CD$151:$DC$151,0)),0)</f>
        <v>0</v>
      </c>
      <c r="J495" s="243">
        <f ca="1">+IFERROR(INDEX('Hoja de Trabajo para listado'!$A$155:$Z$1048576,MATCH($A495,'Hoja de Trabajo para listado'!$A$155:$A$1048576,0),MATCH((CUADRO!J$4&amp;$E495),'Hoja de Trabajo para listado'!$A$151:$Z$151,0)),0)+IFERROR(INDEX('Hoja de Trabajo para listado'!$AB$155:$BA$1048576,MATCH($A495,'Hoja de Trabajo para listado'!$AB$155:$AB$1048576,0),MATCH((CUADRO!J$4&amp;$E495),'Hoja de Trabajo para listado'!$AB$151:$BA$151,0)),0)+IFERROR(INDEX('Hoja de Trabajo para listado'!$BC$155:$CB$1048576,MATCH($A495,'Hoja de Trabajo para listado'!$BC$155:$BC$1048576,0),MATCH((CUADRO!J$4&amp;$E495),'Hoja de Trabajo para listado'!$BC$151:$CB$151,0)),0)+IFERROR(INDEX('Hoja de Trabajo para listado'!$DE$153:$DG$274,MATCH($A495,'Hoja de Trabajo para listado'!$DE$153:$DE$1048576,0),MATCH((CUADRO!J$4&amp;$E495),'Hoja de Trabajo para listado'!$DE$151:$DG$151,0)),0)+IFERROR(INDEX('Hoja de Trabajo para listado'!$CD$155:$DC$1048576,MATCH($A495,'Hoja de Trabajo para listado'!$CD$155:$CD$1048576,0),MATCH((CUADRO!J$4&amp;$E495),'Hoja de Trabajo para listado'!$CD$151:$DC$151,0)),0)</f>
        <v>0</v>
      </c>
      <c r="K495" s="243">
        <f ca="1">+IFERROR(INDEX('Hoja de Trabajo para listado'!$A$155:$Z$1048576,MATCH($A495,'Hoja de Trabajo para listado'!$A$155:$A$1048576,0),MATCH((CUADRO!K$4&amp;$E495),'Hoja de Trabajo para listado'!$A$151:$Z$151,0)),0)+IFERROR(INDEX('Hoja de Trabajo para listado'!$AB$155:$BA$1048576,MATCH($A495,'Hoja de Trabajo para listado'!$AB$155:$AB$1048576,0),MATCH((CUADRO!K$4&amp;$E495),'Hoja de Trabajo para listado'!$AB$151:$BA$151,0)),0)+IFERROR(INDEX('Hoja de Trabajo para listado'!$BC$155:$CB$1048576,MATCH($A495,'Hoja de Trabajo para listado'!$BC$155:$BC$1048576,0),MATCH((CUADRO!K$4&amp;$E495),'Hoja de Trabajo para listado'!$BC$151:$CB$151,0)),0)+IFERROR(INDEX('Hoja de Trabajo para listado'!$DE$153:$DG$274,MATCH($A495,'Hoja de Trabajo para listado'!$DE$153:$DE$1048576,0),MATCH((CUADRO!K$4&amp;$E495),'Hoja de Trabajo para listado'!$DE$151:$DG$151,0)),0)+IFERROR(INDEX('Hoja de Trabajo para listado'!$CD$155:$DC$1048576,MATCH($A495,'Hoja de Trabajo para listado'!$CD$155:$CD$1048576,0),MATCH((CUADRO!K$4&amp;$E495),'Hoja de Trabajo para listado'!$CD$151:$DC$151,0)),0)</f>
        <v>0</v>
      </c>
      <c r="L495" s="243">
        <f ca="1">+IFERROR(INDEX('Hoja de Trabajo para listado'!$A$155:$Z$1048576,MATCH($A495,'Hoja de Trabajo para listado'!$A$155:$A$1048576,0),MATCH((CUADRO!L$4&amp;$E495),'Hoja de Trabajo para listado'!$A$151:$Z$151,0)),0)+IFERROR(INDEX('Hoja de Trabajo para listado'!$AB$155:$BA$1048576,MATCH($A495,'Hoja de Trabajo para listado'!$AB$155:$AB$1048576,0),MATCH((CUADRO!L$4&amp;$E495),'Hoja de Trabajo para listado'!$AB$151:$BA$151,0)),0)+IFERROR(INDEX('Hoja de Trabajo para listado'!$BC$155:$CB$1048576,MATCH($A495,'Hoja de Trabajo para listado'!$BC$155:$BC$1048576,0),MATCH((CUADRO!L$4&amp;$E495),'Hoja de Trabajo para listado'!$BC$151:$CB$151,0)),0)+IFERROR(INDEX('Hoja de Trabajo para listado'!$DE$153:$DG$274,MATCH($A495,'Hoja de Trabajo para listado'!$DE$153:$DE$1048576,0),MATCH((CUADRO!L$4&amp;$E495),'Hoja de Trabajo para listado'!$DE$151:$DG$151,0)),0)+IFERROR(INDEX('Hoja de Trabajo para listado'!$CD$155:$DC$1048576,MATCH($A495,'Hoja de Trabajo para listado'!$CD$155:$CD$1048576,0),MATCH((CUADRO!L$4&amp;$E495),'Hoja de Trabajo para listado'!$CD$151:$DC$151,0)),0)</f>
        <v>0</v>
      </c>
      <c r="M495" s="243">
        <f ca="1">+IFERROR(INDEX('Hoja de Trabajo para listado'!$A$155:$Z$1048576,MATCH($A495,'Hoja de Trabajo para listado'!$A$155:$A$1048576,0),MATCH((CUADRO!M$4&amp;$E495),'Hoja de Trabajo para listado'!$A$151:$Z$151,0)),0)+IFERROR(INDEX('Hoja de Trabajo para listado'!$AB$155:$BA$1048576,MATCH($A495,'Hoja de Trabajo para listado'!$AB$155:$AB$1048576,0),MATCH((CUADRO!M$4&amp;$E495),'Hoja de Trabajo para listado'!$AB$151:$BA$151,0)),0)+IFERROR(INDEX('Hoja de Trabajo para listado'!$BC$155:$CB$1048576,MATCH($A495,'Hoja de Trabajo para listado'!$BC$155:$BC$1048576,0),MATCH((CUADRO!M$4&amp;$E495),'Hoja de Trabajo para listado'!$BC$151:$CB$151,0)),0)+IFERROR(INDEX('Hoja de Trabajo para listado'!$DE$153:$DG$274,MATCH($A495,'Hoja de Trabajo para listado'!$DE$153:$DE$1048576,0),MATCH((CUADRO!M$4&amp;$E495),'Hoja de Trabajo para listado'!$DE$151:$DG$151,0)),0)+IFERROR(INDEX('Hoja de Trabajo para listado'!$CD$155:$DC$1048576,MATCH($A495,'Hoja de Trabajo para listado'!$CD$155:$CD$1048576,0),MATCH((CUADRO!M$4&amp;$E495),'Hoja de Trabajo para listado'!$CD$151:$DC$151,0)),0)</f>
        <v>0</v>
      </c>
      <c r="N495" s="243">
        <f ca="1">+IFERROR(INDEX('Hoja de Trabajo para listado'!$A$155:$Z$1048576,MATCH($A495,'Hoja de Trabajo para listado'!$A$155:$A$1048576,0),MATCH((CUADRO!N$4&amp;$E495),'Hoja de Trabajo para listado'!$A$151:$Z$151,0)),0)+IFERROR(INDEX('Hoja de Trabajo para listado'!$AB$155:$BA$1048576,MATCH($A495,'Hoja de Trabajo para listado'!$AB$155:$AB$1048576,0),MATCH((CUADRO!N$4&amp;$E495),'Hoja de Trabajo para listado'!$AB$151:$BA$151,0)),0)+IFERROR(INDEX('Hoja de Trabajo para listado'!$BC$155:$CB$1048576,MATCH($A495,'Hoja de Trabajo para listado'!$BC$155:$BC$1048576,0),MATCH((CUADRO!N$4&amp;$E495),'Hoja de Trabajo para listado'!$BC$151:$CB$151,0)),0)+IFERROR(INDEX('Hoja de Trabajo para listado'!$DE$153:$DG$274,MATCH($A495,'Hoja de Trabajo para listado'!$DE$153:$DE$1048576,0),MATCH((CUADRO!N$4&amp;$E495),'Hoja de Trabajo para listado'!$DE$151:$DG$151,0)),0)+IFERROR(INDEX('Hoja de Trabajo para listado'!$CD$155:$DC$1048576,MATCH($A495,'Hoja de Trabajo para listado'!$CD$155:$CD$1048576,0),MATCH((CUADRO!N$4&amp;$E495),'Hoja de Trabajo para listado'!$CD$151:$DC$151,0)),0)</f>
        <v>0</v>
      </c>
      <c r="O495" s="243">
        <f ca="1">+IFERROR(INDEX('Hoja de Trabajo para listado'!$A$155:$Z$1048576,MATCH($A495,'Hoja de Trabajo para listado'!$A$155:$A$1048576,0),MATCH((CUADRO!O$4&amp;$E495),'Hoja de Trabajo para listado'!$A$151:$Z$151,0)),0)+IFERROR(INDEX('Hoja de Trabajo para listado'!$AB$155:$BA$1048576,MATCH($A495,'Hoja de Trabajo para listado'!$AB$155:$AB$1048576,0),MATCH((CUADRO!O$4&amp;$E495),'Hoja de Trabajo para listado'!$AB$151:$BA$151,0)),0)+IFERROR(INDEX('Hoja de Trabajo para listado'!$BC$155:$CB$1048576,MATCH($A495,'Hoja de Trabajo para listado'!$BC$155:$BC$1048576,0),MATCH((CUADRO!O$4&amp;$E495),'Hoja de Trabajo para listado'!$BC$151:$CB$151,0)),0)+IFERROR(INDEX('Hoja de Trabajo para listado'!$DE$153:$DG$274,MATCH($A495,'Hoja de Trabajo para listado'!$DE$153:$DE$1048576,0),MATCH((CUADRO!O$4&amp;$E495),'Hoja de Trabajo para listado'!$DE$151:$DG$151,0)),0)+IFERROR(INDEX('Hoja de Trabajo para listado'!$CD$155:$DC$1048576,MATCH($A495,'Hoja de Trabajo para listado'!$CD$155:$CD$1048576,0),MATCH((CUADRO!O$4&amp;$E495),'Hoja de Trabajo para listado'!$CD$151:$DC$151,0)),0)</f>
        <v>0</v>
      </c>
      <c r="P495" s="243">
        <f ca="1">+IFERROR(INDEX('Hoja de Trabajo para listado'!$A$155:$Z$1048576,MATCH($A495,'Hoja de Trabajo para listado'!$A$155:$A$1048576,0),MATCH((CUADRO!P$4&amp;$E495),'Hoja de Trabajo para listado'!$A$151:$Z$151,0)),0)+IFERROR(INDEX('Hoja de Trabajo para listado'!$AB$155:$BA$1048576,MATCH($A495,'Hoja de Trabajo para listado'!$AB$155:$AB$1048576,0),MATCH((CUADRO!P$4&amp;$E495),'Hoja de Trabajo para listado'!$AB$151:$BA$151,0)),0)+IFERROR(INDEX('Hoja de Trabajo para listado'!$BC$155:$CB$1048576,MATCH($A495,'Hoja de Trabajo para listado'!$BC$155:$BC$1048576,0),MATCH((CUADRO!P$4&amp;$E495),'Hoja de Trabajo para listado'!$BC$151:$CB$151,0)),0)+IFERROR(INDEX('Hoja de Trabajo para listado'!$DE$153:$DG$274,MATCH($A495,'Hoja de Trabajo para listado'!$DE$153:$DE$1048576,0),MATCH((CUADRO!P$4&amp;$E495),'Hoja de Trabajo para listado'!$DE$151:$DG$151,0)),0)+IFERROR(INDEX('Hoja de Trabajo para listado'!$CD$155:$DC$1048576,MATCH($A495,'Hoja de Trabajo para listado'!$CD$155:$CD$1048576,0),MATCH((CUADRO!P$4&amp;$E495),'Hoja de Trabajo para listado'!$CD$151:$DC$151,0)),0)</f>
        <v>0</v>
      </c>
      <c r="Q495" s="243">
        <f ca="1">+IFERROR(INDEX('Hoja de Trabajo para listado'!$A$155:$Z$1048576,MATCH($A495,'Hoja de Trabajo para listado'!$A$155:$A$1048576,0),MATCH((CUADRO!Q$4&amp;$E495),'Hoja de Trabajo para listado'!$A$151:$Z$151,0)),0)+IFERROR(INDEX('Hoja de Trabajo para listado'!$AB$155:$BA$1048576,MATCH($A495,'Hoja de Trabajo para listado'!$AB$155:$AB$1048576,0),MATCH((CUADRO!Q$4&amp;$E495),'Hoja de Trabajo para listado'!$AB$151:$BA$151,0)),0)+IFERROR(INDEX('Hoja de Trabajo para listado'!$BC$155:$CB$1048576,MATCH($A495,'Hoja de Trabajo para listado'!$BC$155:$BC$1048576,0),MATCH((CUADRO!Q$4&amp;$E495),'Hoja de Trabajo para listado'!$BC$151:$CB$151,0)),0)+IFERROR(INDEX('Hoja de Trabajo para listado'!$DE$153:$DG$274,MATCH($A495,'Hoja de Trabajo para listado'!$DE$153:$DE$1048576,0),MATCH((CUADRO!Q$4&amp;$E495),'Hoja de Trabajo para listado'!$DE$151:$DG$151,0)),0)+IFERROR(INDEX('Hoja de Trabajo para listado'!$CD$155:$DC$1048576,MATCH($A495,'Hoja de Trabajo para listado'!$CD$155:$CD$1048576,0),MATCH((CUADRO!Q$4&amp;$E495),'Hoja de Trabajo para listado'!$CD$151:$DC$151,0)),0)</f>
        <v>0</v>
      </c>
      <c r="R495" s="243">
        <f t="shared" ca="1" si="21"/>
        <v>0</v>
      </c>
      <c r="S495" s="249"/>
      <c r="T495" s="243">
        <f ca="1">+T496</f>
        <v>0</v>
      </c>
      <c r="U495" s="242">
        <f t="shared" si="22"/>
        <v>1</v>
      </c>
      <c r="V495" s="333" t="str">
        <f>+VLOOKUP(A495,bd_lista!$A$3:$E$592,5,FALSE)</f>
        <v>Gobiernos Autonomos Municipales</v>
      </c>
      <c r="W495" s="387" t="str">
        <f>+V495</f>
        <v>Gobiernos Autonomos Municipales</v>
      </c>
      <c r="X495" s="242">
        <f>+VLOOKUP(A495,[4]Sheet1!$A$13:$D$744,4,FALSE)</f>
        <v>0</v>
      </c>
      <c r="Y495" s="242" t="e">
        <f>+VLOOKUP(X495,bd_lista!$A$3:$C$592,3,FALSE)</f>
        <v>#N/A</v>
      </c>
      <c r="Z495" s="294">
        <f>+X495</f>
        <v>0</v>
      </c>
      <c r="AA495" s="295" t="e">
        <f>+Y495</f>
        <v>#N/A</v>
      </c>
    </row>
    <row r="496" spans="1:27" customFormat="1" ht="15" hidden="1" customHeight="1">
      <c r="A496" s="32">
        <v>1128</v>
      </c>
      <c r="B496" s="393"/>
      <c r="C496" s="247" t="str">
        <f>+VLOOKUP(A496,bd_lista!$A$3:$C$592,3,FALSE)</f>
        <v>Gobierno Autónomo Municipal de Machareti</v>
      </c>
      <c r="D496" s="390"/>
      <c r="E496" s="244" t="s">
        <v>1305</v>
      </c>
      <c r="F496" s="243">
        <f ca="1">+IFERROR(INDEX('Hoja de Trabajo para listado'!$A$155:$Z$1048576,MATCH($A496,'Hoja de Trabajo para listado'!$A$155:$A$1048576,0),MATCH((CUADRO!F$4&amp;$E496),'Hoja de Trabajo para listado'!$A$151:$Z$151,0)),0)+IFERROR(INDEX('Hoja de Trabajo para listado'!$AB$155:$BA$1048576,MATCH($A496,'Hoja de Trabajo para listado'!$AB$155:$AB$1048576,0),MATCH((CUADRO!F$4&amp;$E496),'Hoja de Trabajo para listado'!$AB$151:$BA$151,0)),0)+IFERROR(INDEX('Hoja de Trabajo para listado'!$BC$155:$CB$1048576,MATCH($A496,'Hoja de Trabajo para listado'!$BC$155:$BC$1048576,0),MATCH((CUADRO!F$4&amp;$E496),'Hoja de Trabajo para listado'!$BC$151:$CB$151,0)),0)+IFERROR(INDEX('Hoja de Trabajo para listado'!$DE$153:$DG$274,MATCH($A496,'Hoja de Trabajo para listado'!$DE$153:$DE$1048576,0),MATCH((CUADRO!F$4&amp;$E496),'Hoja de Trabajo para listado'!$DE$151:$DG$151,0)),0)+IFERROR(INDEX('Hoja de Trabajo para listado'!$CD$155:$DC$1048576,MATCH($A496,'Hoja de Trabajo para listado'!$CD$155:$CD$1048576,0),MATCH((CUADRO!F$4&amp;$E496),'Hoja de Trabajo para listado'!$CD$151:$DC$151,0)),0)</f>
        <v>0</v>
      </c>
      <c r="G496" s="243">
        <f ca="1">+IFERROR(INDEX('Hoja de Trabajo para listado'!$A$155:$Z$1048576,MATCH($A496,'Hoja de Trabajo para listado'!$A$155:$A$1048576,0),MATCH((CUADRO!G$4&amp;$E496),'Hoja de Trabajo para listado'!$A$151:$Z$151,0)),0)+IFERROR(INDEX('Hoja de Trabajo para listado'!$AB$155:$BA$1048576,MATCH($A496,'Hoja de Trabajo para listado'!$AB$155:$AB$1048576,0),MATCH((CUADRO!G$4&amp;$E496),'Hoja de Trabajo para listado'!$AB$151:$BA$151,0)),0)+IFERROR(INDEX('Hoja de Trabajo para listado'!$BC$155:$CB$1048576,MATCH($A496,'Hoja de Trabajo para listado'!$BC$155:$BC$1048576,0),MATCH((CUADRO!G$4&amp;$E496),'Hoja de Trabajo para listado'!$BC$151:$CB$151,0)),0)+IFERROR(INDEX('Hoja de Trabajo para listado'!$DE$153:$DG$274,MATCH($A496,'Hoja de Trabajo para listado'!$DE$153:$DE$1048576,0),MATCH((CUADRO!G$4&amp;$E496),'Hoja de Trabajo para listado'!$DE$151:$DG$151,0)),0)+IFERROR(INDEX('Hoja de Trabajo para listado'!$CD$155:$DC$1048576,MATCH($A496,'Hoja de Trabajo para listado'!$CD$155:$CD$1048576,0),MATCH((CUADRO!G$4&amp;$E496),'Hoja de Trabajo para listado'!$CD$151:$DC$151,0)),0)</f>
        <v>0</v>
      </c>
      <c r="H496" s="243">
        <f ca="1">+IFERROR(INDEX('Hoja de Trabajo para listado'!$A$155:$Z$1048576,MATCH($A496,'Hoja de Trabajo para listado'!$A$155:$A$1048576,0),MATCH((CUADRO!H$4&amp;$E496),'Hoja de Trabajo para listado'!$A$151:$Z$151,0)),0)+IFERROR(INDEX('Hoja de Trabajo para listado'!$AB$155:$BA$1048576,MATCH($A496,'Hoja de Trabajo para listado'!$AB$155:$AB$1048576,0),MATCH((CUADRO!H$4&amp;$E496),'Hoja de Trabajo para listado'!$AB$151:$BA$151,0)),0)+IFERROR(INDEX('Hoja de Trabajo para listado'!$BC$155:$CB$1048576,MATCH($A496,'Hoja de Trabajo para listado'!$BC$155:$BC$1048576,0),MATCH((CUADRO!H$4&amp;$E496),'Hoja de Trabajo para listado'!$BC$151:$CB$151,0)),0)+IFERROR(INDEX('Hoja de Trabajo para listado'!$DE$153:$DG$274,MATCH($A496,'Hoja de Trabajo para listado'!$DE$153:$DE$1048576,0),MATCH((CUADRO!H$4&amp;$E496),'Hoja de Trabajo para listado'!$DE$151:$DG$151,0)),0)+IFERROR(INDEX('Hoja de Trabajo para listado'!$CD$155:$DC$1048576,MATCH($A496,'Hoja de Trabajo para listado'!$CD$155:$CD$1048576,0),MATCH((CUADRO!H$4&amp;$E496),'Hoja de Trabajo para listado'!$CD$151:$DC$151,0)),0)</f>
        <v>0</v>
      </c>
      <c r="I496" s="243">
        <f ca="1">+IFERROR(INDEX('Hoja de Trabajo para listado'!$A$155:$Z$1048576,MATCH($A496,'Hoja de Trabajo para listado'!$A$155:$A$1048576,0),MATCH((CUADRO!I$4&amp;$E496),'Hoja de Trabajo para listado'!$A$151:$Z$151,0)),0)+IFERROR(INDEX('Hoja de Trabajo para listado'!$AB$155:$BA$1048576,MATCH($A496,'Hoja de Trabajo para listado'!$AB$155:$AB$1048576,0),MATCH((CUADRO!I$4&amp;$E496),'Hoja de Trabajo para listado'!$AB$151:$BA$151,0)),0)+IFERROR(INDEX('Hoja de Trabajo para listado'!$BC$155:$CB$1048576,MATCH($A496,'Hoja de Trabajo para listado'!$BC$155:$BC$1048576,0),MATCH((CUADRO!I$4&amp;$E496),'Hoja de Trabajo para listado'!$BC$151:$CB$151,0)),0)+IFERROR(INDEX('Hoja de Trabajo para listado'!$DE$153:$DG$274,MATCH($A496,'Hoja de Trabajo para listado'!$DE$153:$DE$1048576,0),MATCH((CUADRO!I$4&amp;$E496),'Hoja de Trabajo para listado'!$DE$151:$DG$151,0)),0)+IFERROR(INDEX('Hoja de Trabajo para listado'!$CD$155:$DC$1048576,MATCH($A496,'Hoja de Trabajo para listado'!$CD$155:$CD$1048576,0),MATCH((CUADRO!I$4&amp;$E496),'Hoja de Trabajo para listado'!$CD$151:$DC$151,0)),0)</f>
        <v>0</v>
      </c>
      <c r="J496" s="243">
        <f ca="1">+IFERROR(INDEX('Hoja de Trabajo para listado'!$A$155:$Z$1048576,MATCH($A496,'Hoja de Trabajo para listado'!$A$155:$A$1048576,0),MATCH((CUADRO!J$4&amp;$E496),'Hoja de Trabajo para listado'!$A$151:$Z$151,0)),0)+IFERROR(INDEX('Hoja de Trabajo para listado'!$AB$155:$BA$1048576,MATCH($A496,'Hoja de Trabajo para listado'!$AB$155:$AB$1048576,0),MATCH((CUADRO!J$4&amp;$E496),'Hoja de Trabajo para listado'!$AB$151:$BA$151,0)),0)+IFERROR(INDEX('Hoja de Trabajo para listado'!$BC$155:$CB$1048576,MATCH($A496,'Hoja de Trabajo para listado'!$BC$155:$BC$1048576,0),MATCH((CUADRO!J$4&amp;$E496),'Hoja de Trabajo para listado'!$BC$151:$CB$151,0)),0)+IFERROR(INDEX('Hoja de Trabajo para listado'!$DE$153:$DG$274,MATCH($A496,'Hoja de Trabajo para listado'!$DE$153:$DE$1048576,0),MATCH((CUADRO!J$4&amp;$E496),'Hoja de Trabajo para listado'!$DE$151:$DG$151,0)),0)+IFERROR(INDEX('Hoja de Trabajo para listado'!$CD$155:$DC$1048576,MATCH($A496,'Hoja de Trabajo para listado'!$CD$155:$CD$1048576,0),MATCH((CUADRO!J$4&amp;$E496),'Hoja de Trabajo para listado'!$CD$151:$DC$151,0)),0)</f>
        <v>0</v>
      </c>
      <c r="K496" s="243">
        <f ca="1">+IFERROR(INDEX('Hoja de Trabajo para listado'!$A$155:$Z$1048576,MATCH($A496,'Hoja de Trabajo para listado'!$A$155:$A$1048576,0),MATCH((CUADRO!K$4&amp;$E496),'Hoja de Trabajo para listado'!$A$151:$Z$151,0)),0)+IFERROR(INDEX('Hoja de Trabajo para listado'!$AB$155:$BA$1048576,MATCH($A496,'Hoja de Trabajo para listado'!$AB$155:$AB$1048576,0),MATCH((CUADRO!K$4&amp;$E496),'Hoja de Trabajo para listado'!$AB$151:$BA$151,0)),0)+IFERROR(INDEX('Hoja de Trabajo para listado'!$BC$155:$CB$1048576,MATCH($A496,'Hoja de Trabajo para listado'!$BC$155:$BC$1048576,0),MATCH((CUADRO!K$4&amp;$E496),'Hoja de Trabajo para listado'!$BC$151:$CB$151,0)),0)+IFERROR(INDEX('Hoja de Trabajo para listado'!$DE$153:$DG$274,MATCH($A496,'Hoja de Trabajo para listado'!$DE$153:$DE$1048576,0),MATCH((CUADRO!K$4&amp;$E496),'Hoja de Trabajo para listado'!$DE$151:$DG$151,0)),0)+IFERROR(INDEX('Hoja de Trabajo para listado'!$CD$155:$DC$1048576,MATCH($A496,'Hoja de Trabajo para listado'!$CD$155:$CD$1048576,0),MATCH((CUADRO!K$4&amp;$E496),'Hoja de Trabajo para listado'!$CD$151:$DC$151,0)),0)</f>
        <v>0</v>
      </c>
      <c r="L496" s="243">
        <f ca="1">+IFERROR(INDEX('Hoja de Trabajo para listado'!$A$155:$Z$1048576,MATCH($A496,'Hoja de Trabajo para listado'!$A$155:$A$1048576,0),MATCH((CUADRO!L$4&amp;$E496),'Hoja de Trabajo para listado'!$A$151:$Z$151,0)),0)+IFERROR(INDEX('Hoja de Trabajo para listado'!$AB$155:$BA$1048576,MATCH($A496,'Hoja de Trabajo para listado'!$AB$155:$AB$1048576,0),MATCH((CUADRO!L$4&amp;$E496),'Hoja de Trabajo para listado'!$AB$151:$BA$151,0)),0)+IFERROR(INDEX('Hoja de Trabajo para listado'!$BC$155:$CB$1048576,MATCH($A496,'Hoja de Trabajo para listado'!$BC$155:$BC$1048576,0),MATCH((CUADRO!L$4&amp;$E496),'Hoja de Trabajo para listado'!$BC$151:$CB$151,0)),0)+IFERROR(INDEX('Hoja de Trabajo para listado'!$DE$153:$DG$274,MATCH($A496,'Hoja de Trabajo para listado'!$DE$153:$DE$1048576,0),MATCH((CUADRO!L$4&amp;$E496),'Hoja de Trabajo para listado'!$DE$151:$DG$151,0)),0)+IFERROR(INDEX('Hoja de Trabajo para listado'!$CD$155:$DC$1048576,MATCH($A496,'Hoja de Trabajo para listado'!$CD$155:$CD$1048576,0),MATCH((CUADRO!L$4&amp;$E496),'Hoja de Trabajo para listado'!$CD$151:$DC$151,0)),0)</f>
        <v>0</v>
      </c>
      <c r="M496" s="243">
        <f ca="1">+IFERROR(INDEX('Hoja de Trabajo para listado'!$A$155:$Z$1048576,MATCH($A496,'Hoja de Trabajo para listado'!$A$155:$A$1048576,0),MATCH((CUADRO!M$4&amp;$E496),'Hoja de Trabajo para listado'!$A$151:$Z$151,0)),0)+IFERROR(INDEX('Hoja de Trabajo para listado'!$AB$155:$BA$1048576,MATCH($A496,'Hoja de Trabajo para listado'!$AB$155:$AB$1048576,0),MATCH((CUADRO!M$4&amp;$E496),'Hoja de Trabajo para listado'!$AB$151:$BA$151,0)),0)+IFERROR(INDEX('Hoja de Trabajo para listado'!$BC$155:$CB$1048576,MATCH($A496,'Hoja de Trabajo para listado'!$BC$155:$BC$1048576,0),MATCH((CUADRO!M$4&amp;$E496),'Hoja de Trabajo para listado'!$BC$151:$CB$151,0)),0)+IFERROR(INDEX('Hoja de Trabajo para listado'!$DE$153:$DG$274,MATCH($A496,'Hoja de Trabajo para listado'!$DE$153:$DE$1048576,0),MATCH((CUADRO!M$4&amp;$E496),'Hoja de Trabajo para listado'!$DE$151:$DG$151,0)),0)+IFERROR(INDEX('Hoja de Trabajo para listado'!$CD$155:$DC$1048576,MATCH($A496,'Hoja de Trabajo para listado'!$CD$155:$CD$1048576,0),MATCH((CUADRO!M$4&amp;$E496),'Hoja de Trabajo para listado'!$CD$151:$DC$151,0)),0)</f>
        <v>0</v>
      </c>
      <c r="N496" s="243">
        <f ca="1">+IFERROR(INDEX('Hoja de Trabajo para listado'!$A$155:$Z$1048576,MATCH($A496,'Hoja de Trabajo para listado'!$A$155:$A$1048576,0),MATCH((CUADRO!N$4&amp;$E496),'Hoja de Trabajo para listado'!$A$151:$Z$151,0)),0)+IFERROR(INDEX('Hoja de Trabajo para listado'!$AB$155:$BA$1048576,MATCH($A496,'Hoja de Trabajo para listado'!$AB$155:$AB$1048576,0),MATCH((CUADRO!N$4&amp;$E496),'Hoja de Trabajo para listado'!$AB$151:$BA$151,0)),0)+IFERROR(INDEX('Hoja de Trabajo para listado'!$BC$155:$CB$1048576,MATCH($A496,'Hoja de Trabajo para listado'!$BC$155:$BC$1048576,0),MATCH((CUADRO!N$4&amp;$E496),'Hoja de Trabajo para listado'!$BC$151:$CB$151,0)),0)+IFERROR(INDEX('Hoja de Trabajo para listado'!$DE$153:$DG$274,MATCH($A496,'Hoja de Trabajo para listado'!$DE$153:$DE$1048576,0),MATCH((CUADRO!N$4&amp;$E496),'Hoja de Trabajo para listado'!$DE$151:$DG$151,0)),0)+IFERROR(INDEX('Hoja de Trabajo para listado'!$CD$155:$DC$1048576,MATCH($A496,'Hoja de Trabajo para listado'!$CD$155:$CD$1048576,0),MATCH((CUADRO!N$4&amp;$E496),'Hoja de Trabajo para listado'!$CD$151:$DC$151,0)),0)</f>
        <v>0</v>
      </c>
      <c r="O496" s="243">
        <f ca="1">+IFERROR(INDEX('Hoja de Trabajo para listado'!$A$155:$Z$1048576,MATCH($A496,'Hoja de Trabajo para listado'!$A$155:$A$1048576,0),MATCH((CUADRO!O$4&amp;$E496),'Hoja de Trabajo para listado'!$A$151:$Z$151,0)),0)+IFERROR(INDEX('Hoja de Trabajo para listado'!$AB$155:$BA$1048576,MATCH($A496,'Hoja de Trabajo para listado'!$AB$155:$AB$1048576,0),MATCH((CUADRO!O$4&amp;$E496),'Hoja de Trabajo para listado'!$AB$151:$BA$151,0)),0)+IFERROR(INDEX('Hoja de Trabajo para listado'!$BC$155:$CB$1048576,MATCH($A496,'Hoja de Trabajo para listado'!$BC$155:$BC$1048576,0),MATCH((CUADRO!O$4&amp;$E496),'Hoja de Trabajo para listado'!$BC$151:$CB$151,0)),0)+IFERROR(INDEX('Hoja de Trabajo para listado'!$DE$153:$DG$274,MATCH($A496,'Hoja de Trabajo para listado'!$DE$153:$DE$1048576,0),MATCH((CUADRO!O$4&amp;$E496),'Hoja de Trabajo para listado'!$DE$151:$DG$151,0)),0)+IFERROR(INDEX('Hoja de Trabajo para listado'!$CD$155:$DC$1048576,MATCH($A496,'Hoja de Trabajo para listado'!$CD$155:$CD$1048576,0),MATCH((CUADRO!O$4&amp;$E496),'Hoja de Trabajo para listado'!$CD$151:$DC$151,0)),0)</f>
        <v>0</v>
      </c>
      <c r="P496" s="243">
        <f ca="1">+IFERROR(INDEX('Hoja de Trabajo para listado'!$A$155:$Z$1048576,MATCH($A496,'Hoja de Trabajo para listado'!$A$155:$A$1048576,0),MATCH((CUADRO!P$4&amp;$E496),'Hoja de Trabajo para listado'!$A$151:$Z$151,0)),0)+IFERROR(INDEX('Hoja de Trabajo para listado'!$AB$155:$BA$1048576,MATCH($A496,'Hoja de Trabajo para listado'!$AB$155:$AB$1048576,0),MATCH((CUADRO!P$4&amp;$E496),'Hoja de Trabajo para listado'!$AB$151:$BA$151,0)),0)+IFERROR(INDEX('Hoja de Trabajo para listado'!$BC$155:$CB$1048576,MATCH($A496,'Hoja de Trabajo para listado'!$BC$155:$BC$1048576,0),MATCH((CUADRO!P$4&amp;$E496),'Hoja de Trabajo para listado'!$BC$151:$CB$151,0)),0)+IFERROR(INDEX('Hoja de Trabajo para listado'!$DE$153:$DG$274,MATCH($A496,'Hoja de Trabajo para listado'!$DE$153:$DE$1048576,0),MATCH((CUADRO!P$4&amp;$E496),'Hoja de Trabajo para listado'!$DE$151:$DG$151,0)),0)+IFERROR(INDEX('Hoja de Trabajo para listado'!$CD$155:$DC$1048576,MATCH($A496,'Hoja de Trabajo para listado'!$CD$155:$CD$1048576,0),MATCH((CUADRO!P$4&amp;$E496),'Hoja de Trabajo para listado'!$CD$151:$DC$151,0)),0)</f>
        <v>0</v>
      </c>
      <c r="Q496" s="243">
        <f ca="1">+IFERROR(INDEX('Hoja de Trabajo para listado'!$A$155:$Z$1048576,MATCH($A496,'Hoja de Trabajo para listado'!$A$155:$A$1048576,0),MATCH((CUADRO!Q$4&amp;$E496),'Hoja de Trabajo para listado'!$A$151:$Z$151,0)),0)+IFERROR(INDEX('Hoja de Trabajo para listado'!$AB$155:$BA$1048576,MATCH($A496,'Hoja de Trabajo para listado'!$AB$155:$AB$1048576,0),MATCH((CUADRO!Q$4&amp;$E496),'Hoja de Trabajo para listado'!$AB$151:$BA$151,0)),0)+IFERROR(INDEX('Hoja de Trabajo para listado'!$BC$155:$CB$1048576,MATCH($A496,'Hoja de Trabajo para listado'!$BC$155:$BC$1048576,0),MATCH((CUADRO!Q$4&amp;$E496),'Hoja de Trabajo para listado'!$BC$151:$CB$151,0)),0)+IFERROR(INDEX('Hoja de Trabajo para listado'!$DE$153:$DG$274,MATCH($A496,'Hoja de Trabajo para listado'!$DE$153:$DE$1048576,0),MATCH((CUADRO!Q$4&amp;$E496),'Hoja de Trabajo para listado'!$DE$151:$DG$151,0)),0)+IFERROR(INDEX('Hoja de Trabajo para listado'!$CD$155:$DC$1048576,MATCH($A496,'Hoja de Trabajo para listado'!$CD$155:$CD$1048576,0),MATCH((CUADRO!Q$4&amp;$E496),'Hoja de Trabajo para listado'!$CD$151:$DC$151,0)),0)</f>
        <v>0</v>
      </c>
      <c r="R496" s="243">
        <f t="shared" ca="1" si="21"/>
        <v>0</v>
      </c>
      <c r="S496" s="249">
        <f ca="1">+R495+R496</f>
        <v>0</v>
      </c>
      <c r="T496" s="243">
        <f ca="1">+S496</f>
        <v>0</v>
      </c>
      <c r="U496" s="242">
        <f t="shared" si="22"/>
        <v>2</v>
      </c>
      <c r="V496" s="333" t="str">
        <f>+VLOOKUP(A496,bd_lista!$A$3:$E$592,5,FALSE)</f>
        <v>Gobiernos Autonomos Municipales</v>
      </c>
      <c r="W496" s="388"/>
      <c r="X496" s="242">
        <f>+VLOOKUP(A496,[4]Sheet1!$A$13:$D$744,4,FALSE)</f>
        <v>0</v>
      </c>
      <c r="Y496" s="242" t="e">
        <f>+VLOOKUP(X496,bd_lista!$A$3:$C$592,3,FALSE)</f>
        <v>#N/A</v>
      </c>
      <c r="Z496" s="292"/>
      <c r="AA496" s="293"/>
    </row>
    <row r="497" spans="1:27" customFormat="1" ht="27" hidden="1" customHeight="1">
      <c r="A497" s="32">
        <v>1129</v>
      </c>
      <c r="B497" s="392">
        <f>+A497</f>
        <v>1129</v>
      </c>
      <c r="C497" s="247" t="str">
        <f>+VLOOKUP(A497,bd_lista!$A$3:$C$592,3,FALSE)</f>
        <v>Gobierno Autónomo Municipal de Villa Charcas</v>
      </c>
      <c r="D497" s="389" t="str">
        <f>+C497</f>
        <v>Gobierno Autónomo Municipal de Villa Charcas</v>
      </c>
      <c r="E497" s="242" t="s">
        <v>1304</v>
      </c>
      <c r="F497" s="243">
        <f ca="1">+IFERROR(INDEX('Hoja de Trabajo para listado'!$A$155:$Z$1048576,MATCH($A497,'Hoja de Trabajo para listado'!$A$155:$A$1048576,0),MATCH((CUADRO!F$4&amp;$E497),'Hoja de Trabajo para listado'!$A$151:$Z$151,0)),0)+IFERROR(INDEX('Hoja de Trabajo para listado'!$AB$155:$BA$1048576,MATCH($A497,'Hoja de Trabajo para listado'!$AB$155:$AB$1048576,0),MATCH((CUADRO!F$4&amp;$E497),'Hoja de Trabajo para listado'!$AB$151:$BA$151,0)),0)+IFERROR(INDEX('Hoja de Trabajo para listado'!$BC$155:$CB$1048576,MATCH($A497,'Hoja de Trabajo para listado'!$BC$155:$BC$1048576,0),MATCH((CUADRO!F$4&amp;$E497),'Hoja de Trabajo para listado'!$BC$151:$CB$151,0)),0)+IFERROR(INDEX('Hoja de Trabajo para listado'!$DE$153:$DG$274,MATCH($A497,'Hoja de Trabajo para listado'!$DE$153:$DE$1048576,0),MATCH((CUADRO!F$4&amp;$E497),'Hoja de Trabajo para listado'!$DE$151:$DG$151,0)),0)+IFERROR(INDEX('Hoja de Trabajo para listado'!$CD$155:$DC$1048576,MATCH($A497,'Hoja de Trabajo para listado'!$CD$155:$CD$1048576,0),MATCH((CUADRO!F$4&amp;$E497),'Hoja de Trabajo para listado'!$CD$151:$DC$151,0)),0)</f>
        <v>0</v>
      </c>
      <c r="G497" s="243">
        <f ca="1">+IFERROR(INDEX('Hoja de Trabajo para listado'!$A$155:$Z$1048576,MATCH($A497,'Hoja de Trabajo para listado'!$A$155:$A$1048576,0),MATCH((CUADRO!G$4&amp;$E497),'Hoja de Trabajo para listado'!$A$151:$Z$151,0)),0)+IFERROR(INDEX('Hoja de Trabajo para listado'!$AB$155:$BA$1048576,MATCH($A497,'Hoja de Trabajo para listado'!$AB$155:$AB$1048576,0),MATCH((CUADRO!G$4&amp;$E497),'Hoja de Trabajo para listado'!$AB$151:$BA$151,0)),0)+IFERROR(INDEX('Hoja de Trabajo para listado'!$BC$155:$CB$1048576,MATCH($A497,'Hoja de Trabajo para listado'!$BC$155:$BC$1048576,0),MATCH((CUADRO!G$4&amp;$E497),'Hoja de Trabajo para listado'!$BC$151:$CB$151,0)),0)+IFERROR(INDEX('Hoja de Trabajo para listado'!$DE$153:$DG$274,MATCH($A497,'Hoja de Trabajo para listado'!$DE$153:$DE$1048576,0),MATCH((CUADRO!G$4&amp;$E497),'Hoja de Trabajo para listado'!$DE$151:$DG$151,0)),0)+IFERROR(INDEX('Hoja de Trabajo para listado'!$CD$155:$DC$1048576,MATCH($A497,'Hoja de Trabajo para listado'!$CD$155:$CD$1048576,0),MATCH((CUADRO!G$4&amp;$E497),'Hoja de Trabajo para listado'!$CD$151:$DC$151,0)),0)</f>
        <v>0</v>
      </c>
      <c r="H497" s="243">
        <f ca="1">+IFERROR(INDEX('Hoja de Trabajo para listado'!$A$155:$Z$1048576,MATCH($A497,'Hoja de Trabajo para listado'!$A$155:$A$1048576,0),MATCH((CUADRO!H$4&amp;$E497),'Hoja de Trabajo para listado'!$A$151:$Z$151,0)),0)+IFERROR(INDEX('Hoja de Trabajo para listado'!$AB$155:$BA$1048576,MATCH($A497,'Hoja de Trabajo para listado'!$AB$155:$AB$1048576,0),MATCH((CUADRO!H$4&amp;$E497),'Hoja de Trabajo para listado'!$AB$151:$BA$151,0)),0)+IFERROR(INDEX('Hoja de Trabajo para listado'!$BC$155:$CB$1048576,MATCH($A497,'Hoja de Trabajo para listado'!$BC$155:$BC$1048576,0),MATCH((CUADRO!H$4&amp;$E497),'Hoja de Trabajo para listado'!$BC$151:$CB$151,0)),0)+IFERROR(INDEX('Hoja de Trabajo para listado'!$DE$153:$DG$274,MATCH($A497,'Hoja de Trabajo para listado'!$DE$153:$DE$1048576,0),MATCH((CUADRO!H$4&amp;$E497),'Hoja de Trabajo para listado'!$DE$151:$DG$151,0)),0)+IFERROR(INDEX('Hoja de Trabajo para listado'!$CD$155:$DC$1048576,MATCH($A497,'Hoja de Trabajo para listado'!$CD$155:$CD$1048576,0),MATCH((CUADRO!H$4&amp;$E497),'Hoja de Trabajo para listado'!$CD$151:$DC$151,0)),0)</f>
        <v>0</v>
      </c>
      <c r="I497" s="243">
        <f ca="1">+IFERROR(INDEX('Hoja de Trabajo para listado'!$A$155:$Z$1048576,MATCH($A497,'Hoja de Trabajo para listado'!$A$155:$A$1048576,0),MATCH((CUADRO!I$4&amp;$E497),'Hoja de Trabajo para listado'!$A$151:$Z$151,0)),0)+IFERROR(INDEX('Hoja de Trabajo para listado'!$AB$155:$BA$1048576,MATCH($A497,'Hoja de Trabajo para listado'!$AB$155:$AB$1048576,0),MATCH((CUADRO!I$4&amp;$E497),'Hoja de Trabajo para listado'!$AB$151:$BA$151,0)),0)+IFERROR(INDEX('Hoja de Trabajo para listado'!$BC$155:$CB$1048576,MATCH($A497,'Hoja de Trabajo para listado'!$BC$155:$BC$1048576,0),MATCH((CUADRO!I$4&amp;$E497),'Hoja de Trabajo para listado'!$BC$151:$CB$151,0)),0)+IFERROR(INDEX('Hoja de Trabajo para listado'!$DE$153:$DG$274,MATCH($A497,'Hoja de Trabajo para listado'!$DE$153:$DE$1048576,0),MATCH((CUADRO!I$4&amp;$E497),'Hoja de Trabajo para listado'!$DE$151:$DG$151,0)),0)+IFERROR(INDEX('Hoja de Trabajo para listado'!$CD$155:$DC$1048576,MATCH($A497,'Hoja de Trabajo para listado'!$CD$155:$CD$1048576,0),MATCH((CUADRO!I$4&amp;$E497),'Hoja de Trabajo para listado'!$CD$151:$DC$151,0)),0)</f>
        <v>0</v>
      </c>
      <c r="J497" s="243">
        <f ca="1">+IFERROR(INDEX('Hoja de Trabajo para listado'!$A$155:$Z$1048576,MATCH($A497,'Hoja de Trabajo para listado'!$A$155:$A$1048576,0),MATCH((CUADRO!J$4&amp;$E497),'Hoja de Trabajo para listado'!$A$151:$Z$151,0)),0)+IFERROR(INDEX('Hoja de Trabajo para listado'!$AB$155:$BA$1048576,MATCH($A497,'Hoja de Trabajo para listado'!$AB$155:$AB$1048576,0),MATCH((CUADRO!J$4&amp;$E497),'Hoja de Trabajo para listado'!$AB$151:$BA$151,0)),0)+IFERROR(INDEX('Hoja de Trabajo para listado'!$BC$155:$CB$1048576,MATCH($A497,'Hoja de Trabajo para listado'!$BC$155:$BC$1048576,0),MATCH((CUADRO!J$4&amp;$E497),'Hoja de Trabajo para listado'!$BC$151:$CB$151,0)),0)+IFERROR(INDEX('Hoja de Trabajo para listado'!$DE$153:$DG$274,MATCH($A497,'Hoja de Trabajo para listado'!$DE$153:$DE$1048576,0),MATCH((CUADRO!J$4&amp;$E497),'Hoja de Trabajo para listado'!$DE$151:$DG$151,0)),0)+IFERROR(INDEX('Hoja de Trabajo para listado'!$CD$155:$DC$1048576,MATCH($A497,'Hoja de Trabajo para listado'!$CD$155:$CD$1048576,0),MATCH((CUADRO!J$4&amp;$E497),'Hoja de Trabajo para listado'!$CD$151:$DC$151,0)),0)</f>
        <v>0</v>
      </c>
      <c r="K497" s="243">
        <f ca="1">+IFERROR(INDEX('Hoja de Trabajo para listado'!$A$155:$Z$1048576,MATCH($A497,'Hoja de Trabajo para listado'!$A$155:$A$1048576,0),MATCH((CUADRO!K$4&amp;$E497),'Hoja de Trabajo para listado'!$A$151:$Z$151,0)),0)+IFERROR(INDEX('Hoja de Trabajo para listado'!$AB$155:$BA$1048576,MATCH($A497,'Hoja de Trabajo para listado'!$AB$155:$AB$1048576,0),MATCH((CUADRO!K$4&amp;$E497),'Hoja de Trabajo para listado'!$AB$151:$BA$151,0)),0)+IFERROR(INDEX('Hoja de Trabajo para listado'!$BC$155:$CB$1048576,MATCH($A497,'Hoja de Trabajo para listado'!$BC$155:$BC$1048576,0),MATCH((CUADRO!K$4&amp;$E497),'Hoja de Trabajo para listado'!$BC$151:$CB$151,0)),0)+IFERROR(INDEX('Hoja de Trabajo para listado'!$DE$153:$DG$274,MATCH($A497,'Hoja de Trabajo para listado'!$DE$153:$DE$1048576,0),MATCH((CUADRO!K$4&amp;$E497),'Hoja de Trabajo para listado'!$DE$151:$DG$151,0)),0)+IFERROR(INDEX('Hoja de Trabajo para listado'!$CD$155:$DC$1048576,MATCH($A497,'Hoja de Trabajo para listado'!$CD$155:$CD$1048576,0),MATCH((CUADRO!K$4&amp;$E497),'Hoja de Trabajo para listado'!$CD$151:$DC$151,0)),0)</f>
        <v>0</v>
      </c>
      <c r="L497" s="243">
        <f ca="1">+IFERROR(INDEX('Hoja de Trabajo para listado'!$A$155:$Z$1048576,MATCH($A497,'Hoja de Trabajo para listado'!$A$155:$A$1048576,0),MATCH((CUADRO!L$4&amp;$E497),'Hoja de Trabajo para listado'!$A$151:$Z$151,0)),0)+IFERROR(INDEX('Hoja de Trabajo para listado'!$AB$155:$BA$1048576,MATCH($A497,'Hoja de Trabajo para listado'!$AB$155:$AB$1048576,0),MATCH((CUADRO!L$4&amp;$E497),'Hoja de Trabajo para listado'!$AB$151:$BA$151,0)),0)+IFERROR(INDEX('Hoja de Trabajo para listado'!$BC$155:$CB$1048576,MATCH($A497,'Hoja de Trabajo para listado'!$BC$155:$BC$1048576,0),MATCH((CUADRO!L$4&amp;$E497),'Hoja de Trabajo para listado'!$BC$151:$CB$151,0)),0)+IFERROR(INDEX('Hoja de Trabajo para listado'!$DE$153:$DG$274,MATCH($A497,'Hoja de Trabajo para listado'!$DE$153:$DE$1048576,0),MATCH((CUADRO!L$4&amp;$E497),'Hoja de Trabajo para listado'!$DE$151:$DG$151,0)),0)+IFERROR(INDEX('Hoja de Trabajo para listado'!$CD$155:$DC$1048576,MATCH($A497,'Hoja de Trabajo para listado'!$CD$155:$CD$1048576,0),MATCH((CUADRO!L$4&amp;$E497),'Hoja de Trabajo para listado'!$CD$151:$DC$151,0)),0)</f>
        <v>0</v>
      </c>
      <c r="M497" s="243">
        <f ca="1">+IFERROR(INDEX('Hoja de Trabajo para listado'!$A$155:$Z$1048576,MATCH($A497,'Hoja de Trabajo para listado'!$A$155:$A$1048576,0),MATCH((CUADRO!M$4&amp;$E497),'Hoja de Trabajo para listado'!$A$151:$Z$151,0)),0)+IFERROR(INDEX('Hoja de Trabajo para listado'!$AB$155:$BA$1048576,MATCH($A497,'Hoja de Trabajo para listado'!$AB$155:$AB$1048576,0),MATCH((CUADRO!M$4&amp;$E497),'Hoja de Trabajo para listado'!$AB$151:$BA$151,0)),0)+IFERROR(INDEX('Hoja de Trabajo para listado'!$BC$155:$CB$1048576,MATCH($A497,'Hoja de Trabajo para listado'!$BC$155:$BC$1048576,0),MATCH((CUADRO!M$4&amp;$E497),'Hoja de Trabajo para listado'!$BC$151:$CB$151,0)),0)+IFERROR(INDEX('Hoja de Trabajo para listado'!$DE$153:$DG$274,MATCH($A497,'Hoja de Trabajo para listado'!$DE$153:$DE$1048576,0),MATCH((CUADRO!M$4&amp;$E497),'Hoja de Trabajo para listado'!$DE$151:$DG$151,0)),0)+IFERROR(INDEX('Hoja de Trabajo para listado'!$CD$155:$DC$1048576,MATCH($A497,'Hoja de Trabajo para listado'!$CD$155:$CD$1048576,0),MATCH((CUADRO!M$4&amp;$E497),'Hoja de Trabajo para listado'!$CD$151:$DC$151,0)),0)</f>
        <v>0</v>
      </c>
      <c r="N497" s="243">
        <f ca="1">+IFERROR(INDEX('Hoja de Trabajo para listado'!$A$155:$Z$1048576,MATCH($A497,'Hoja de Trabajo para listado'!$A$155:$A$1048576,0),MATCH((CUADRO!N$4&amp;$E497),'Hoja de Trabajo para listado'!$A$151:$Z$151,0)),0)+IFERROR(INDEX('Hoja de Trabajo para listado'!$AB$155:$BA$1048576,MATCH($A497,'Hoja de Trabajo para listado'!$AB$155:$AB$1048576,0),MATCH((CUADRO!N$4&amp;$E497),'Hoja de Trabajo para listado'!$AB$151:$BA$151,0)),0)+IFERROR(INDEX('Hoja de Trabajo para listado'!$BC$155:$CB$1048576,MATCH($A497,'Hoja de Trabajo para listado'!$BC$155:$BC$1048576,0),MATCH((CUADRO!N$4&amp;$E497),'Hoja de Trabajo para listado'!$BC$151:$CB$151,0)),0)+IFERROR(INDEX('Hoja de Trabajo para listado'!$DE$153:$DG$274,MATCH($A497,'Hoja de Trabajo para listado'!$DE$153:$DE$1048576,0),MATCH((CUADRO!N$4&amp;$E497),'Hoja de Trabajo para listado'!$DE$151:$DG$151,0)),0)+IFERROR(INDEX('Hoja de Trabajo para listado'!$CD$155:$DC$1048576,MATCH($A497,'Hoja de Trabajo para listado'!$CD$155:$CD$1048576,0),MATCH((CUADRO!N$4&amp;$E497),'Hoja de Trabajo para listado'!$CD$151:$DC$151,0)),0)</f>
        <v>0</v>
      </c>
      <c r="O497" s="243">
        <f ca="1">+IFERROR(INDEX('Hoja de Trabajo para listado'!$A$155:$Z$1048576,MATCH($A497,'Hoja de Trabajo para listado'!$A$155:$A$1048576,0),MATCH((CUADRO!O$4&amp;$E497),'Hoja de Trabajo para listado'!$A$151:$Z$151,0)),0)+IFERROR(INDEX('Hoja de Trabajo para listado'!$AB$155:$BA$1048576,MATCH($A497,'Hoja de Trabajo para listado'!$AB$155:$AB$1048576,0),MATCH((CUADRO!O$4&amp;$E497),'Hoja de Trabajo para listado'!$AB$151:$BA$151,0)),0)+IFERROR(INDEX('Hoja de Trabajo para listado'!$BC$155:$CB$1048576,MATCH($A497,'Hoja de Trabajo para listado'!$BC$155:$BC$1048576,0),MATCH((CUADRO!O$4&amp;$E497),'Hoja de Trabajo para listado'!$BC$151:$CB$151,0)),0)+IFERROR(INDEX('Hoja de Trabajo para listado'!$DE$153:$DG$274,MATCH($A497,'Hoja de Trabajo para listado'!$DE$153:$DE$1048576,0),MATCH((CUADRO!O$4&amp;$E497),'Hoja de Trabajo para listado'!$DE$151:$DG$151,0)),0)+IFERROR(INDEX('Hoja de Trabajo para listado'!$CD$155:$DC$1048576,MATCH($A497,'Hoja de Trabajo para listado'!$CD$155:$CD$1048576,0),MATCH((CUADRO!O$4&amp;$E497),'Hoja de Trabajo para listado'!$CD$151:$DC$151,0)),0)</f>
        <v>0</v>
      </c>
      <c r="P497" s="243">
        <f ca="1">+IFERROR(INDEX('Hoja de Trabajo para listado'!$A$155:$Z$1048576,MATCH($A497,'Hoja de Trabajo para listado'!$A$155:$A$1048576,0),MATCH((CUADRO!P$4&amp;$E497),'Hoja de Trabajo para listado'!$A$151:$Z$151,0)),0)+IFERROR(INDEX('Hoja de Trabajo para listado'!$AB$155:$BA$1048576,MATCH($A497,'Hoja de Trabajo para listado'!$AB$155:$AB$1048576,0),MATCH((CUADRO!P$4&amp;$E497),'Hoja de Trabajo para listado'!$AB$151:$BA$151,0)),0)+IFERROR(INDEX('Hoja de Trabajo para listado'!$BC$155:$CB$1048576,MATCH($A497,'Hoja de Trabajo para listado'!$BC$155:$BC$1048576,0),MATCH((CUADRO!P$4&amp;$E497),'Hoja de Trabajo para listado'!$BC$151:$CB$151,0)),0)+IFERROR(INDEX('Hoja de Trabajo para listado'!$DE$153:$DG$274,MATCH($A497,'Hoja de Trabajo para listado'!$DE$153:$DE$1048576,0),MATCH((CUADRO!P$4&amp;$E497),'Hoja de Trabajo para listado'!$DE$151:$DG$151,0)),0)+IFERROR(INDEX('Hoja de Trabajo para listado'!$CD$155:$DC$1048576,MATCH($A497,'Hoja de Trabajo para listado'!$CD$155:$CD$1048576,0),MATCH((CUADRO!P$4&amp;$E497),'Hoja de Trabajo para listado'!$CD$151:$DC$151,0)),0)</f>
        <v>0</v>
      </c>
      <c r="Q497" s="243">
        <f ca="1">+IFERROR(INDEX('Hoja de Trabajo para listado'!$A$155:$Z$1048576,MATCH($A497,'Hoja de Trabajo para listado'!$A$155:$A$1048576,0),MATCH((CUADRO!Q$4&amp;$E497),'Hoja de Trabajo para listado'!$A$151:$Z$151,0)),0)+IFERROR(INDEX('Hoja de Trabajo para listado'!$AB$155:$BA$1048576,MATCH($A497,'Hoja de Trabajo para listado'!$AB$155:$AB$1048576,0),MATCH((CUADRO!Q$4&amp;$E497),'Hoja de Trabajo para listado'!$AB$151:$BA$151,0)),0)+IFERROR(INDEX('Hoja de Trabajo para listado'!$BC$155:$CB$1048576,MATCH($A497,'Hoja de Trabajo para listado'!$BC$155:$BC$1048576,0),MATCH((CUADRO!Q$4&amp;$E497),'Hoja de Trabajo para listado'!$BC$151:$CB$151,0)),0)+IFERROR(INDEX('Hoja de Trabajo para listado'!$DE$153:$DG$274,MATCH($A497,'Hoja de Trabajo para listado'!$DE$153:$DE$1048576,0),MATCH((CUADRO!Q$4&amp;$E497),'Hoja de Trabajo para listado'!$DE$151:$DG$151,0)),0)+IFERROR(INDEX('Hoja de Trabajo para listado'!$CD$155:$DC$1048576,MATCH($A497,'Hoja de Trabajo para listado'!$CD$155:$CD$1048576,0),MATCH((CUADRO!Q$4&amp;$E497),'Hoja de Trabajo para listado'!$CD$151:$DC$151,0)),0)</f>
        <v>0</v>
      </c>
      <c r="R497" s="243">
        <f t="shared" ca="1" si="21"/>
        <v>0</v>
      </c>
      <c r="S497" s="249"/>
      <c r="T497" s="243">
        <f ca="1">+T498</f>
        <v>0</v>
      </c>
      <c r="U497" s="242">
        <f t="shared" si="22"/>
        <v>1</v>
      </c>
      <c r="V497" s="333" t="str">
        <f>+VLOOKUP(A497,bd_lista!$A$3:$E$592,5,FALSE)</f>
        <v>Gobiernos Autonomos Municipales</v>
      </c>
      <c r="W497" s="387" t="str">
        <f>+V497</f>
        <v>Gobiernos Autonomos Municipales</v>
      </c>
      <c r="X497" s="242">
        <f>+VLOOKUP(A497,[4]Sheet1!$A$13:$D$744,4,FALSE)</f>
        <v>0</v>
      </c>
      <c r="Y497" s="242" t="e">
        <f>+VLOOKUP(X497,bd_lista!$A$3:$C$592,3,FALSE)</f>
        <v>#N/A</v>
      </c>
      <c r="Z497" s="294">
        <f>+X497</f>
        <v>0</v>
      </c>
      <c r="AA497" s="295" t="e">
        <f>+Y497</f>
        <v>#N/A</v>
      </c>
    </row>
    <row r="498" spans="1:27" customFormat="1" ht="27" hidden="1" customHeight="1">
      <c r="A498" s="32">
        <v>1129</v>
      </c>
      <c r="B498" s="393"/>
      <c r="C498" s="247" t="str">
        <f>+VLOOKUP(A498,bd_lista!$A$3:$C$592,3,FALSE)</f>
        <v>Gobierno Autónomo Municipal de Villa Charcas</v>
      </c>
      <c r="D498" s="390"/>
      <c r="E498" s="244" t="s">
        <v>1305</v>
      </c>
      <c r="F498" s="243">
        <f ca="1">+IFERROR(INDEX('Hoja de Trabajo para listado'!$A$155:$Z$1048576,MATCH($A498,'Hoja de Trabajo para listado'!$A$155:$A$1048576,0),MATCH((CUADRO!F$4&amp;$E498),'Hoja de Trabajo para listado'!$A$151:$Z$151,0)),0)+IFERROR(INDEX('Hoja de Trabajo para listado'!$AB$155:$BA$1048576,MATCH($A498,'Hoja de Trabajo para listado'!$AB$155:$AB$1048576,0),MATCH((CUADRO!F$4&amp;$E498),'Hoja de Trabajo para listado'!$AB$151:$BA$151,0)),0)+IFERROR(INDEX('Hoja de Trabajo para listado'!$BC$155:$CB$1048576,MATCH($A498,'Hoja de Trabajo para listado'!$BC$155:$BC$1048576,0),MATCH((CUADRO!F$4&amp;$E498),'Hoja de Trabajo para listado'!$BC$151:$CB$151,0)),0)+IFERROR(INDEX('Hoja de Trabajo para listado'!$DE$153:$DG$274,MATCH($A498,'Hoja de Trabajo para listado'!$DE$153:$DE$1048576,0),MATCH((CUADRO!F$4&amp;$E498),'Hoja de Trabajo para listado'!$DE$151:$DG$151,0)),0)+IFERROR(INDEX('Hoja de Trabajo para listado'!$CD$155:$DC$1048576,MATCH($A498,'Hoja de Trabajo para listado'!$CD$155:$CD$1048576,0),MATCH((CUADRO!F$4&amp;$E498),'Hoja de Trabajo para listado'!$CD$151:$DC$151,0)),0)</f>
        <v>0</v>
      </c>
      <c r="G498" s="243">
        <f ca="1">+IFERROR(INDEX('Hoja de Trabajo para listado'!$A$155:$Z$1048576,MATCH($A498,'Hoja de Trabajo para listado'!$A$155:$A$1048576,0),MATCH((CUADRO!G$4&amp;$E498),'Hoja de Trabajo para listado'!$A$151:$Z$151,0)),0)+IFERROR(INDEX('Hoja de Trabajo para listado'!$AB$155:$BA$1048576,MATCH($A498,'Hoja de Trabajo para listado'!$AB$155:$AB$1048576,0),MATCH((CUADRO!G$4&amp;$E498),'Hoja de Trabajo para listado'!$AB$151:$BA$151,0)),0)+IFERROR(INDEX('Hoja de Trabajo para listado'!$BC$155:$CB$1048576,MATCH($A498,'Hoja de Trabajo para listado'!$BC$155:$BC$1048576,0),MATCH((CUADRO!G$4&amp;$E498),'Hoja de Trabajo para listado'!$BC$151:$CB$151,0)),0)+IFERROR(INDEX('Hoja de Trabajo para listado'!$DE$153:$DG$274,MATCH($A498,'Hoja de Trabajo para listado'!$DE$153:$DE$1048576,0),MATCH((CUADRO!G$4&amp;$E498),'Hoja de Trabajo para listado'!$DE$151:$DG$151,0)),0)+IFERROR(INDEX('Hoja de Trabajo para listado'!$CD$155:$DC$1048576,MATCH($A498,'Hoja de Trabajo para listado'!$CD$155:$CD$1048576,0),MATCH((CUADRO!G$4&amp;$E498),'Hoja de Trabajo para listado'!$CD$151:$DC$151,0)),0)</f>
        <v>0</v>
      </c>
      <c r="H498" s="243">
        <f ca="1">+IFERROR(INDEX('Hoja de Trabajo para listado'!$A$155:$Z$1048576,MATCH($A498,'Hoja de Trabajo para listado'!$A$155:$A$1048576,0),MATCH((CUADRO!H$4&amp;$E498),'Hoja de Trabajo para listado'!$A$151:$Z$151,0)),0)+IFERROR(INDEX('Hoja de Trabajo para listado'!$AB$155:$BA$1048576,MATCH($A498,'Hoja de Trabajo para listado'!$AB$155:$AB$1048576,0),MATCH((CUADRO!H$4&amp;$E498),'Hoja de Trabajo para listado'!$AB$151:$BA$151,0)),0)+IFERROR(INDEX('Hoja de Trabajo para listado'!$BC$155:$CB$1048576,MATCH($A498,'Hoja de Trabajo para listado'!$BC$155:$BC$1048576,0),MATCH((CUADRO!H$4&amp;$E498),'Hoja de Trabajo para listado'!$BC$151:$CB$151,0)),0)+IFERROR(INDEX('Hoja de Trabajo para listado'!$DE$153:$DG$274,MATCH($A498,'Hoja de Trabajo para listado'!$DE$153:$DE$1048576,0),MATCH((CUADRO!H$4&amp;$E498),'Hoja de Trabajo para listado'!$DE$151:$DG$151,0)),0)+IFERROR(INDEX('Hoja de Trabajo para listado'!$CD$155:$DC$1048576,MATCH($A498,'Hoja de Trabajo para listado'!$CD$155:$CD$1048576,0),MATCH((CUADRO!H$4&amp;$E498),'Hoja de Trabajo para listado'!$CD$151:$DC$151,0)),0)</f>
        <v>0</v>
      </c>
      <c r="I498" s="243">
        <f ca="1">+IFERROR(INDEX('Hoja de Trabajo para listado'!$A$155:$Z$1048576,MATCH($A498,'Hoja de Trabajo para listado'!$A$155:$A$1048576,0),MATCH((CUADRO!I$4&amp;$E498),'Hoja de Trabajo para listado'!$A$151:$Z$151,0)),0)+IFERROR(INDEX('Hoja de Trabajo para listado'!$AB$155:$BA$1048576,MATCH($A498,'Hoja de Trabajo para listado'!$AB$155:$AB$1048576,0),MATCH((CUADRO!I$4&amp;$E498),'Hoja de Trabajo para listado'!$AB$151:$BA$151,0)),0)+IFERROR(INDEX('Hoja de Trabajo para listado'!$BC$155:$CB$1048576,MATCH($A498,'Hoja de Trabajo para listado'!$BC$155:$BC$1048576,0),MATCH((CUADRO!I$4&amp;$E498),'Hoja de Trabajo para listado'!$BC$151:$CB$151,0)),0)+IFERROR(INDEX('Hoja de Trabajo para listado'!$DE$153:$DG$274,MATCH($A498,'Hoja de Trabajo para listado'!$DE$153:$DE$1048576,0),MATCH((CUADRO!I$4&amp;$E498),'Hoja de Trabajo para listado'!$DE$151:$DG$151,0)),0)+IFERROR(INDEX('Hoja de Trabajo para listado'!$CD$155:$DC$1048576,MATCH($A498,'Hoja de Trabajo para listado'!$CD$155:$CD$1048576,0),MATCH((CUADRO!I$4&amp;$E498),'Hoja de Trabajo para listado'!$CD$151:$DC$151,0)),0)</f>
        <v>0</v>
      </c>
      <c r="J498" s="243">
        <f ca="1">+IFERROR(INDEX('Hoja de Trabajo para listado'!$A$155:$Z$1048576,MATCH($A498,'Hoja de Trabajo para listado'!$A$155:$A$1048576,0),MATCH((CUADRO!J$4&amp;$E498),'Hoja de Trabajo para listado'!$A$151:$Z$151,0)),0)+IFERROR(INDEX('Hoja de Trabajo para listado'!$AB$155:$BA$1048576,MATCH($A498,'Hoja de Trabajo para listado'!$AB$155:$AB$1048576,0),MATCH((CUADRO!J$4&amp;$E498),'Hoja de Trabajo para listado'!$AB$151:$BA$151,0)),0)+IFERROR(INDEX('Hoja de Trabajo para listado'!$BC$155:$CB$1048576,MATCH($A498,'Hoja de Trabajo para listado'!$BC$155:$BC$1048576,0),MATCH((CUADRO!J$4&amp;$E498),'Hoja de Trabajo para listado'!$BC$151:$CB$151,0)),0)+IFERROR(INDEX('Hoja de Trabajo para listado'!$DE$153:$DG$274,MATCH($A498,'Hoja de Trabajo para listado'!$DE$153:$DE$1048576,0),MATCH((CUADRO!J$4&amp;$E498),'Hoja de Trabajo para listado'!$DE$151:$DG$151,0)),0)+IFERROR(INDEX('Hoja de Trabajo para listado'!$CD$155:$DC$1048576,MATCH($A498,'Hoja de Trabajo para listado'!$CD$155:$CD$1048576,0),MATCH((CUADRO!J$4&amp;$E498),'Hoja de Trabajo para listado'!$CD$151:$DC$151,0)),0)</f>
        <v>0</v>
      </c>
      <c r="K498" s="243">
        <f ca="1">+IFERROR(INDEX('Hoja de Trabajo para listado'!$A$155:$Z$1048576,MATCH($A498,'Hoja de Trabajo para listado'!$A$155:$A$1048576,0),MATCH((CUADRO!K$4&amp;$E498),'Hoja de Trabajo para listado'!$A$151:$Z$151,0)),0)+IFERROR(INDEX('Hoja de Trabajo para listado'!$AB$155:$BA$1048576,MATCH($A498,'Hoja de Trabajo para listado'!$AB$155:$AB$1048576,0),MATCH((CUADRO!K$4&amp;$E498),'Hoja de Trabajo para listado'!$AB$151:$BA$151,0)),0)+IFERROR(INDEX('Hoja de Trabajo para listado'!$BC$155:$CB$1048576,MATCH($A498,'Hoja de Trabajo para listado'!$BC$155:$BC$1048576,0),MATCH((CUADRO!K$4&amp;$E498),'Hoja de Trabajo para listado'!$BC$151:$CB$151,0)),0)+IFERROR(INDEX('Hoja de Trabajo para listado'!$DE$153:$DG$274,MATCH($A498,'Hoja de Trabajo para listado'!$DE$153:$DE$1048576,0),MATCH((CUADRO!K$4&amp;$E498),'Hoja de Trabajo para listado'!$DE$151:$DG$151,0)),0)+IFERROR(INDEX('Hoja de Trabajo para listado'!$CD$155:$DC$1048576,MATCH($A498,'Hoja de Trabajo para listado'!$CD$155:$CD$1048576,0),MATCH((CUADRO!K$4&amp;$E498),'Hoja de Trabajo para listado'!$CD$151:$DC$151,0)),0)</f>
        <v>0</v>
      </c>
      <c r="L498" s="243">
        <f ca="1">+IFERROR(INDEX('Hoja de Trabajo para listado'!$A$155:$Z$1048576,MATCH($A498,'Hoja de Trabajo para listado'!$A$155:$A$1048576,0),MATCH((CUADRO!L$4&amp;$E498),'Hoja de Trabajo para listado'!$A$151:$Z$151,0)),0)+IFERROR(INDEX('Hoja de Trabajo para listado'!$AB$155:$BA$1048576,MATCH($A498,'Hoja de Trabajo para listado'!$AB$155:$AB$1048576,0),MATCH((CUADRO!L$4&amp;$E498),'Hoja de Trabajo para listado'!$AB$151:$BA$151,0)),0)+IFERROR(INDEX('Hoja de Trabajo para listado'!$BC$155:$CB$1048576,MATCH($A498,'Hoja de Trabajo para listado'!$BC$155:$BC$1048576,0),MATCH((CUADRO!L$4&amp;$E498),'Hoja de Trabajo para listado'!$BC$151:$CB$151,0)),0)+IFERROR(INDEX('Hoja de Trabajo para listado'!$DE$153:$DG$274,MATCH($A498,'Hoja de Trabajo para listado'!$DE$153:$DE$1048576,0),MATCH((CUADRO!L$4&amp;$E498),'Hoja de Trabajo para listado'!$DE$151:$DG$151,0)),0)+IFERROR(INDEX('Hoja de Trabajo para listado'!$CD$155:$DC$1048576,MATCH($A498,'Hoja de Trabajo para listado'!$CD$155:$CD$1048576,0),MATCH((CUADRO!L$4&amp;$E498),'Hoja de Trabajo para listado'!$CD$151:$DC$151,0)),0)</f>
        <v>0</v>
      </c>
      <c r="M498" s="243">
        <f ca="1">+IFERROR(INDEX('Hoja de Trabajo para listado'!$A$155:$Z$1048576,MATCH($A498,'Hoja de Trabajo para listado'!$A$155:$A$1048576,0),MATCH((CUADRO!M$4&amp;$E498),'Hoja de Trabajo para listado'!$A$151:$Z$151,0)),0)+IFERROR(INDEX('Hoja de Trabajo para listado'!$AB$155:$BA$1048576,MATCH($A498,'Hoja de Trabajo para listado'!$AB$155:$AB$1048576,0),MATCH((CUADRO!M$4&amp;$E498),'Hoja de Trabajo para listado'!$AB$151:$BA$151,0)),0)+IFERROR(INDEX('Hoja de Trabajo para listado'!$BC$155:$CB$1048576,MATCH($A498,'Hoja de Trabajo para listado'!$BC$155:$BC$1048576,0),MATCH((CUADRO!M$4&amp;$E498),'Hoja de Trabajo para listado'!$BC$151:$CB$151,0)),0)+IFERROR(INDEX('Hoja de Trabajo para listado'!$DE$153:$DG$274,MATCH($A498,'Hoja de Trabajo para listado'!$DE$153:$DE$1048576,0),MATCH((CUADRO!M$4&amp;$E498),'Hoja de Trabajo para listado'!$DE$151:$DG$151,0)),0)+IFERROR(INDEX('Hoja de Trabajo para listado'!$CD$155:$DC$1048576,MATCH($A498,'Hoja de Trabajo para listado'!$CD$155:$CD$1048576,0),MATCH((CUADRO!M$4&amp;$E498),'Hoja de Trabajo para listado'!$CD$151:$DC$151,0)),0)</f>
        <v>0</v>
      </c>
      <c r="N498" s="243">
        <f ca="1">+IFERROR(INDEX('Hoja de Trabajo para listado'!$A$155:$Z$1048576,MATCH($A498,'Hoja de Trabajo para listado'!$A$155:$A$1048576,0),MATCH((CUADRO!N$4&amp;$E498),'Hoja de Trabajo para listado'!$A$151:$Z$151,0)),0)+IFERROR(INDEX('Hoja de Trabajo para listado'!$AB$155:$BA$1048576,MATCH($A498,'Hoja de Trabajo para listado'!$AB$155:$AB$1048576,0),MATCH((CUADRO!N$4&amp;$E498),'Hoja de Trabajo para listado'!$AB$151:$BA$151,0)),0)+IFERROR(INDEX('Hoja de Trabajo para listado'!$BC$155:$CB$1048576,MATCH($A498,'Hoja de Trabajo para listado'!$BC$155:$BC$1048576,0),MATCH((CUADRO!N$4&amp;$E498),'Hoja de Trabajo para listado'!$BC$151:$CB$151,0)),0)+IFERROR(INDEX('Hoja de Trabajo para listado'!$DE$153:$DG$274,MATCH($A498,'Hoja de Trabajo para listado'!$DE$153:$DE$1048576,0),MATCH((CUADRO!N$4&amp;$E498),'Hoja de Trabajo para listado'!$DE$151:$DG$151,0)),0)+IFERROR(INDEX('Hoja de Trabajo para listado'!$CD$155:$DC$1048576,MATCH($A498,'Hoja de Trabajo para listado'!$CD$155:$CD$1048576,0),MATCH((CUADRO!N$4&amp;$E498),'Hoja de Trabajo para listado'!$CD$151:$DC$151,0)),0)</f>
        <v>0</v>
      </c>
      <c r="O498" s="243">
        <f ca="1">+IFERROR(INDEX('Hoja de Trabajo para listado'!$A$155:$Z$1048576,MATCH($A498,'Hoja de Trabajo para listado'!$A$155:$A$1048576,0),MATCH((CUADRO!O$4&amp;$E498),'Hoja de Trabajo para listado'!$A$151:$Z$151,0)),0)+IFERROR(INDEX('Hoja de Trabajo para listado'!$AB$155:$BA$1048576,MATCH($A498,'Hoja de Trabajo para listado'!$AB$155:$AB$1048576,0),MATCH((CUADRO!O$4&amp;$E498),'Hoja de Trabajo para listado'!$AB$151:$BA$151,0)),0)+IFERROR(INDEX('Hoja de Trabajo para listado'!$BC$155:$CB$1048576,MATCH($A498,'Hoja de Trabajo para listado'!$BC$155:$BC$1048576,0),MATCH((CUADRO!O$4&amp;$E498),'Hoja de Trabajo para listado'!$BC$151:$CB$151,0)),0)+IFERROR(INDEX('Hoja de Trabajo para listado'!$DE$153:$DG$274,MATCH($A498,'Hoja de Trabajo para listado'!$DE$153:$DE$1048576,0),MATCH((CUADRO!O$4&amp;$E498),'Hoja de Trabajo para listado'!$DE$151:$DG$151,0)),0)+IFERROR(INDEX('Hoja de Trabajo para listado'!$CD$155:$DC$1048576,MATCH($A498,'Hoja de Trabajo para listado'!$CD$155:$CD$1048576,0),MATCH((CUADRO!O$4&amp;$E498),'Hoja de Trabajo para listado'!$CD$151:$DC$151,0)),0)</f>
        <v>0</v>
      </c>
      <c r="P498" s="243">
        <f ca="1">+IFERROR(INDEX('Hoja de Trabajo para listado'!$A$155:$Z$1048576,MATCH($A498,'Hoja de Trabajo para listado'!$A$155:$A$1048576,0),MATCH((CUADRO!P$4&amp;$E498),'Hoja de Trabajo para listado'!$A$151:$Z$151,0)),0)+IFERROR(INDEX('Hoja de Trabajo para listado'!$AB$155:$BA$1048576,MATCH($A498,'Hoja de Trabajo para listado'!$AB$155:$AB$1048576,0),MATCH((CUADRO!P$4&amp;$E498),'Hoja de Trabajo para listado'!$AB$151:$BA$151,0)),0)+IFERROR(INDEX('Hoja de Trabajo para listado'!$BC$155:$CB$1048576,MATCH($A498,'Hoja de Trabajo para listado'!$BC$155:$BC$1048576,0),MATCH((CUADRO!P$4&amp;$E498),'Hoja de Trabajo para listado'!$BC$151:$CB$151,0)),0)+IFERROR(INDEX('Hoja de Trabajo para listado'!$DE$153:$DG$274,MATCH($A498,'Hoja de Trabajo para listado'!$DE$153:$DE$1048576,0),MATCH((CUADRO!P$4&amp;$E498),'Hoja de Trabajo para listado'!$DE$151:$DG$151,0)),0)+IFERROR(INDEX('Hoja de Trabajo para listado'!$CD$155:$DC$1048576,MATCH($A498,'Hoja de Trabajo para listado'!$CD$155:$CD$1048576,0),MATCH((CUADRO!P$4&amp;$E498),'Hoja de Trabajo para listado'!$CD$151:$DC$151,0)),0)</f>
        <v>0</v>
      </c>
      <c r="Q498" s="243">
        <f ca="1">+IFERROR(INDEX('Hoja de Trabajo para listado'!$A$155:$Z$1048576,MATCH($A498,'Hoja de Trabajo para listado'!$A$155:$A$1048576,0),MATCH((CUADRO!Q$4&amp;$E498),'Hoja de Trabajo para listado'!$A$151:$Z$151,0)),0)+IFERROR(INDEX('Hoja de Trabajo para listado'!$AB$155:$BA$1048576,MATCH($A498,'Hoja de Trabajo para listado'!$AB$155:$AB$1048576,0),MATCH((CUADRO!Q$4&amp;$E498),'Hoja de Trabajo para listado'!$AB$151:$BA$151,0)),0)+IFERROR(INDEX('Hoja de Trabajo para listado'!$BC$155:$CB$1048576,MATCH($A498,'Hoja de Trabajo para listado'!$BC$155:$BC$1048576,0),MATCH((CUADRO!Q$4&amp;$E498),'Hoja de Trabajo para listado'!$BC$151:$CB$151,0)),0)+IFERROR(INDEX('Hoja de Trabajo para listado'!$DE$153:$DG$274,MATCH($A498,'Hoja de Trabajo para listado'!$DE$153:$DE$1048576,0),MATCH((CUADRO!Q$4&amp;$E498),'Hoja de Trabajo para listado'!$DE$151:$DG$151,0)),0)+IFERROR(INDEX('Hoja de Trabajo para listado'!$CD$155:$DC$1048576,MATCH($A498,'Hoja de Trabajo para listado'!$CD$155:$CD$1048576,0),MATCH((CUADRO!Q$4&amp;$E498),'Hoja de Trabajo para listado'!$CD$151:$DC$151,0)),0)</f>
        <v>0</v>
      </c>
      <c r="R498" s="243">
        <f t="shared" ca="1" si="21"/>
        <v>0</v>
      </c>
      <c r="S498" s="249">
        <f ca="1">+R497+R498</f>
        <v>0</v>
      </c>
      <c r="T498" s="243">
        <f ca="1">+S498</f>
        <v>0</v>
      </c>
      <c r="U498" s="242">
        <f t="shared" si="22"/>
        <v>2</v>
      </c>
      <c r="V498" s="333" t="str">
        <f>+VLOOKUP(A498,bd_lista!$A$3:$E$592,5,FALSE)</f>
        <v>Gobiernos Autonomos Municipales</v>
      </c>
      <c r="W498" s="388"/>
      <c r="X498" s="242">
        <f>+VLOOKUP(A498,[4]Sheet1!$A$13:$D$744,4,FALSE)</f>
        <v>0</v>
      </c>
      <c r="Y498" s="242" t="e">
        <f>+VLOOKUP(X498,bd_lista!$A$3:$C$592,3,FALSE)</f>
        <v>#N/A</v>
      </c>
      <c r="Z498" s="292"/>
      <c r="AA498" s="293"/>
    </row>
    <row r="499" spans="1:27" customFormat="1" ht="15" hidden="1" customHeight="1">
      <c r="A499" s="32">
        <v>1201</v>
      </c>
      <c r="B499" s="392">
        <f>+A499</f>
        <v>1201</v>
      </c>
      <c r="C499" s="247" t="str">
        <f>+VLOOKUP(A499,bd_lista!$A$3:$C$592,3,FALSE)</f>
        <v>Gobierno Autónomo Municipal de La Paz</v>
      </c>
      <c r="D499" s="389" t="str">
        <f>+C499</f>
        <v>Gobierno Autónomo Municipal de La Paz</v>
      </c>
      <c r="E499" s="242" t="s">
        <v>1304</v>
      </c>
      <c r="F499" s="243">
        <f ca="1">+IFERROR(INDEX('Hoja de Trabajo para listado'!$A$155:$Z$1048576,MATCH($A499,'Hoja de Trabajo para listado'!$A$155:$A$1048576,0),MATCH((CUADRO!F$4&amp;$E499),'Hoja de Trabajo para listado'!$A$151:$Z$151,0)),0)+IFERROR(INDEX('Hoja de Trabajo para listado'!$AB$155:$BA$1048576,MATCH($A499,'Hoja de Trabajo para listado'!$AB$155:$AB$1048576,0),MATCH((CUADRO!F$4&amp;$E499),'Hoja de Trabajo para listado'!$AB$151:$BA$151,0)),0)+IFERROR(INDEX('Hoja de Trabajo para listado'!$BC$155:$CB$1048576,MATCH($A499,'Hoja de Trabajo para listado'!$BC$155:$BC$1048576,0),MATCH((CUADRO!F$4&amp;$E499),'Hoja de Trabajo para listado'!$BC$151:$CB$151,0)),0)+IFERROR(INDEX('Hoja de Trabajo para listado'!$DE$153:$DG$274,MATCH($A499,'Hoja de Trabajo para listado'!$DE$153:$DE$1048576,0),MATCH((CUADRO!F$4&amp;$E499),'Hoja de Trabajo para listado'!$DE$151:$DG$151,0)),0)+IFERROR(INDEX('Hoja de Trabajo para listado'!$CD$155:$DC$1048576,MATCH($A499,'Hoja de Trabajo para listado'!$CD$155:$CD$1048576,0),MATCH((CUADRO!F$4&amp;$E499),'Hoja de Trabajo para listado'!$CD$151:$DC$151,0)),0)</f>
        <v>0</v>
      </c>
      <c r="G499" s="243">
        <f ca="1">+IFERROR(INDEX('Hoja de Trabajo para listado'!$A$155:$Z$1048576,MATCH($A499,'Hoja de Trabajo para listado'!$A$155:$A$1048576,0),MATCH((CUADRO!G$4&amp;$E499),'Hoja de Trabajo para listado'!$A$151:$Z$151,0)),0)+IFERROR(INDEX('Hoja de Trabajo para listado'!$AB$155:$BA$1048576,MATCH($A499,'Hoja de Trabajo para listado'!$AB$155:$AB$1048576,0),MATCH((CUADRO!G$4&amp;$E499),'Hoja de Trabajo para listado'!$AB$151:$BA$151,0)),0)+IFERROR(INDEX('Hoja de Trabajo para listado'!$BC$155:$CB$1048576,MATCH($A499,'Hoja de Trabajo para listado'!$BC$155:$BC$1048576,0),MATCH((CUADRO!G$4&amp;$E499),'Hoja de Trabajo para listado'!$BC$151:$CB$151,0)),0)+IFERROR(INDEX('Hoja de Trabajo para listado'!$DE$153:$DG$274,MATCH($A499,'Hoja de Trabajo para listado'!$DE$153:$DE$1048576,0),MATCH((CUADRO!G$4&amp;$E499),'Hoja de Trabajo para listado'!$DE$151:$DG$151,0)),0)+IFERROR(INDEX('Hoja de Trabajo para listado'!$CD$155:$DC$1048576,MATCH($A499,'Hoja de Trabajo para listado'!$CD$155:$CD$1048576,0),MATCH((CUADRO!G$4&amp;$E499),'Hoja de Trabajo para listado'!$CD$151:$DC$151,0)),0)</f>
        <v>0</v>
      </c>
      <c r="H499" s="243">
        <f ca="1">+IFERROR(INDEX('Hoja de Trabajo para listado'!$A$155:$Z$1048576,MATCH($A499,'Hoja de Trabajo para listado'!$A$155:$A$1048576,0),MATCH((CUADRO!H$4&amp;$E499),'Hoja de Trabajo para listado'!$A$151:$Z$151,0)),0)+IFERROR(INDEX('Hoja de Trabajo para listado'!$AB$155:$BA$1048576,MATCH($A499,'Hoja de Trabajo para listado'!$AB$155:$AB$1048576,0),MATCH((CUADRO!H$4&amp;$E499),'Hoja de Trabajo para listado'!$AB$151:$BA$151,0)),0)+IFERROR(INDEX('Hoja de Trabajo para listado'!$BC$155:$CB$1048576,MATCH($A499,'Hoja de Trabajo para listado'!$BC$155:$BC$1048576,0),MATCH((CUADRO!H$4&amp;$E499),'Hoja de Trabajo para listado'!$BC$151:$CB$151,0)),0)+IFERROR(INDEX('Hoja de Trabajo para listado'!$DE$153:$DG$274,MATCH($A499,'Hoja de Trabajo para listado'!$DE$153:$DE$1048576,0),MATCH((CUADRO!H$4&amp;$E499),'Hoja de Trabajo para listado'!$DE$151:$DG$151,0)),0)+IFERROR(INDEX('Hoja de Trabajo para listado'!$CD$155:$DC$1048576,MATCH($A499,'Hoja de Trabajo para listado'!$CD$155:$CD$1048576,0),MATCH((CUADRO!H$4&amp;$E499),'Hoja de Trabajo para listado'!$CD$151:$DC$151,0)),0)</f>
        <v>0</v>
      </c>
      <c r="I499" s="243">
        <f ca="1">+IFERROR(INDEX('Hoja de Trabajo para listado'!$A$155:$Z$1048576,MATCH($A499,'Hoja de Trabajo para listado'!$A$155:$A$1048576,0),MATCH((CUADRO!I$4&amp;$E499),'Hoja de Trabajo para listado'!$A$151:$Z$151,0)),0)+IFERROR(INDEX('Hoja de Trabajo para listado'!$AB$155:$BA$1048576,MATCH($A499,'Hoja de Trabajo para listado'!$AB$155:$AB$1048576,0),MATCH((CUADRO!I$4&amp;$E499),'Hoja de Trabajo para listado'!$AB$151:$BA$151,0)),0)+IFERROR(INDEX('Hoja de Trabajo para listado'!$BC$155:$CB$1048576,MATCH($A499,'Hoja de Trabajo para listado'!$BC$155:$BC$1048576,0),MATCH((CUADRO!I$4&amp;$E499),'Hoja de Trabajo para listado'!$BC$151:$CB$151,0)),0)+IFERROR(INDEX('Hoja de Trabajo para listado'!$DE$153:$DG$274,MATCH($A499,'Hoja de Trabajo para listado'!$DE$153:$DE$1048576,0),MATCH((CUADRO!I$4&amp;$E499),'Hoja de Trabajo para listado'!$DE$151:$DG$151,0)),0)+IFERROR(INDEX('Hoja de Trabajo para listado'!$CD$155:$DC$1048576,MATCH($A499,'Hoja de Trabajo para listado'!$CD$155:$CD$1048576,0),MATCH((CUADRO!I$4&amp;$E499),'Hoja de Trabajo para listado'!$CD$151:$DC$151,0)),0)</f>
        <v>0</v>
      </c>
      <c r="J499" s="243">
        <f ca="1">+IFERROR(INDEX('Hoja de Trabajo para listado'!$A$155:$Z$1048576,MATCH($A499,'Hoja de Trabajo para listado'!$A$155:$A$1048576,0),MATCH((CUADRO!J$4&amp;$E499),'Hoja de Trabajo para listado'!$A$151:$Z$151,0)),0)+IFERROR(INDEX('Hoja de Trabajo para listado'!$AB$155:$BA$1048576,MATCH($A499,'Hoja de Trabajo para listado'!$AB$155:$AB$1048576,0),MATCH((CUADRO!J$4&amp;$E499),'Hoja de Trabajo para listado'!$AB$151:$BA$151,0)),0)+IFERROR(INDEX('Hoja de Trabajo para listado'!$BC$155:$CB$1048576,MATCH($A499,'Hoja de Trabajo para listado'!$BC$155:$BC$1048576,0),MATCH((CUADRO!J$4&amp;$E499),'Hoja de Trabajo para listado'!$BC$151:$CB$151,0)),0)+IFERROR(INDEX('Hoja de Trabajo para listado'!$DE$153:$DG$274,MATCH($A499,'Hoja de Trabajo para listado'!$DE$153:$DE$1048576,0),MATCH((CUADRO!J$4&amp;$E499),'Hoja de Trabajo para listado'!$DE$151:$DG$151,0)),0)+IFERROR(INDEX('Hoja de Trabajo para listado'!$CD$155:$DC$1048576,MATCH($A499,'Hoja de Trabajo para listado'!$CD$155:$CD$1048576,0),MATCH((CUADRO!J$4&amp;$E499),'Hoja de Trabajo para listado'!$CD$151:$DC$151,0)),0)</f>
        <v>0</v>
      </c>
      <c r="K499" s="243">
        <f ca="1">+IFERROR(INDEX('Hoja de Trabajo para listado'!$A$155:$Z$1048576,MATCH($A499,'Hoja de Trabajo para listado'!$A$155:$A$1048576,0),MATCH((CUADRO!K$4&amp;$E499),'Hoja de Trabajo para listado'!$A$151:$Z$151,0)),0)+IFERROR(INDEX('Hoja de Trabajo para listado'!$AB$155:$BA$1048576,MATCH($A499,'Hoja de Trabajo para listado'!$AB$155:$AB$1048576,0),MATCH((CUADRO!K$4&amp;$E499),'Hoja de Trabajo para listado'!$AB$151:$BA$151,0)),0)+IFERROR(INDEX('Hoja de Trabajo para listado'!$BC$155:$CB$1048576,MATCH($A499,'Hoja de Trabajo para listado'!$BC$155:$BC$1048576,0),MATCH((CUADRO!K$4&amp;$E499),'Hoja de Trabajo para listado'!$BC$151:$CB$151,0)),0)+IFERROR(INDEX('Hoja de Trabajo para listado'!$DE$153:$DG$274,MATCH($A499,'Hoja de Trabajo para listado'!$DE$153:$DE$1048576,0),MATCH((CUADRO!K$4&amp;$E499),'Hoja de Trabajo para listado'!$DE$151:$DG$151,0)),0)+IFERROR(INDEX('Hoja de Trabajo para listado'!$CD$155:$DC$1048576,MATCH($A499,'Hoja de Trabajo para listado'!$CD$155:$CD$1048576,0),MATCH((CUADRO!K$4&amp;$E499),'Hoja de Trabajo para listado'!$CD$151:$DC$151,0)),0)</f>
        <v>0</v>
      </c>
      <c r="L499" s="243">
        <f ca="1">+IFERROR(INDEX('Hoja de Trabajo para listado'!$A$155:$Z$1048576,MATCH($A499,'Hoja de Trabajo para listado'!$A$155:$A$1048576,0),MATCH((CUADRO!L$4&amp;$E499),'Hoja de Trabajo para listado'!$A$151:$Z$151,0)),0)+IFERROR(INDEX('Hoja de Trabajo para listado'!$AB$155:$BA$1048576,MATCH($A499,'Hoja de Trabajo para listado'!$AB$155:$AB$1048576,0),MATCH((CUADRO!L$4&amp;$E499),'Hoja de Trabajo para listado'!$AB$151:$BA$151,0)),0)+IFERROR(INDEX('Hoja de Trabajo para listado'!$BC$155:$CB$1048576,MATCH($A499,'Hoja de Trabajo para listado'!$BC$155:$BC$1048576,0),MATCH((CUADRO!L$4&amp;$E499),'Hoja de Trabajo para listado'!$BC$151:$CB$151,0)),0)+IFERROR(INDEX('Hoja de Trabajo para listado'!$DE$153:$DG$274,MATCH($A499,'Hoja de Trabajo para listado'!$DE$153:$DE$1048576,0),MATCH((CUADRO!L$4&amp;$E499),'Hoja de Trabajo para listado'!$DE$151:$DG$151,0)),0)+IFERROR(INDEX('Hoja de Trabajo para listado'!$CD$155:$DC$1048576,MATCH($A499,'Hoja de Trabajo para listado'!$CD$155:$CD$1048576,0),MATCH((CUADRO!L$4&amp;$E499),'Hoja de Trabajo para listado'!$CD$151:$DC$151,0)),0)</f>
        <v>0</v>
      </c>
      <c r="M499" s="243">
        <f ca="1">+IFERROR(INDEX('Hoja de Trabajo para listado'!$A$155:$Z$1048576,MATCH($A499,'Hoja de Trabajo para listado'!$A$155:$A$1048576,0),MATCH((CUADRO!M$4&amp;$E499),'Hoja de Trabajo para listado'!$A$151:$Z$151,0)),0)+IFERROR(INDEX('Hoja de Trabajo para listado'!$AB$155:$BA$1048576,MATCH($A499,'Hoja de Trabajo para listado'!$AB$155:$AB$1048576,0),MATCH((CUADRO!M$4&amp;$E499),'Hoja de Trabajo para listado'!$AB$151:$BA$151,0)),0)+IFERROR(INDEX('Hoja de Trabajo para listado'!$BC$155:$CB$1048576,MATCH($A499,'Hoja de Trabajo para listado'!$BC$155:$BC$1048576,0),MATCH((CUADRO!M$4&amp;$E499),'Hoja de Trabajo para listado'!$BC$151:$CB$151,0)),0)+IFERROR(INDEX('Hoja de Trabajo para listado'!$DE$153:$DG$274,MATCH($A499,'Hoja de Trabajo para listado'!$DE$153:$DE$1048576,0),MATCH((CUADRO!M$4&amp;$E499),'Hoja de Trabajo para listado'!$DE$151:$DG$151,0)),0)+IFERROR(INDEX('Hoja de Trabajo para listado'!$CD$155:$DC$1048576,MATCH($A499,'Hoja de Trabajo para listado'!$CD$155:$CD$1048576,0),MATCH((CUADRO!M$4&amp;$E499),'Hoja de Trabajo para listado'!$CD$151:$DC$151,0)),0)</f>
        <v>0</v>
      </c>
      <c r="N499" s="243">
        <f ca="1">+IFERROR(INDEX('Hoja de Trabajo para listado'!$A$155:$Z$1048576,MATCH($A499,'Hoja de Trabajo para listado'!$A$155:$A$1048576,0),MATCH((CUADRO!N$4&amp;$E499),'Hoja de Trabajo para listado'!$A$151:$Z$151,0)),0)+IFERROR(INDEX('Hoja de Trabajo para listado'!$AB$155:$BA$1048576,MATCH($A499,'Hoja de Trabajo para listado'!$AB$155:$AB$1048576,0),MATCH((CUADRO!N$4&amp;$E499),'Hoja de Trabajo para listado'!$AB$151:$BA$151,0)),0)+IFERROR(INDEX('Hoja de Trabajo para listado'!$BC$155:$CB$1048576,MATCH($A499,'Hoja de Trabajo para listado'!$BC$155:$BC$1048576,0),MATCH((CUADRO!N$4&amp;$E499),'Hoja de Trabajo para listado'!$BC$151:$CB$151,0)),0)+IFERROR(INDEX('Hoja de Trabajo para listado'!$DE$153:$DG$274,MATCH($A499,'Hoja de Trabajo para listado'!$DE$153:$DE$1048576,0),MATCH((CUADRO!N$4&amp;$E499),'Hoja de Trabajo para listado'!$DE$151:$DG$151,0)),0)+IFERROR(INDEX('Hoja de Trabajo para listado'!$CD$155:$DC$1048576,MATCH($A499,'Hoja de Trabajo para listado'!$CD$155:$CD$1048576,0),MATCH((CUADRO!N$4&amp;$E499),'Hoja de Trabajo para listado'!$CD$151:$DC$151,0)),0)</f>
        <v>0</v>
      </c>
      <c r="O499" s="243">
        <f ca="1">+IFERROR(INDEX('Hoja de Trabajo para listado'!$A$155:$Z$1048576,MATCH($A499,'Hoja de Trabajo para listado'!$A$155:$A$1048576,0),MATCH((CUADRO!O$4&amp;$E499),'Hoja de Trabajo para listado'!$A$151:$Z$151,0)),0)+IFERROR(INDEX('Hoja de Trabajo para listado'!$AB$155:$BA$1048576,MATCH($A499,'Hoja de Trabajo para listado'!$AB$155:$AB$1048576,0),MATCH((CUADRO!O$4&amp;$E499),'Hoja de Trabajo para listado'!$AB$151:$BA$151,0)),0)+IFERROR(INDEX('Hoja de Trabajo para listado'!$BC$155:$CB$1048576,MATCH($A499,'Hoja de Trabajo para listado'!$BC$155:$BC$1048576,0),MATCH((CUADRO!O$4&amp;$E499),'Hoja de Trabajo para listado'!$BC$151:$CB$151,0)),0)+IFERROR(INDEX('Hoja de Trabajo para listado'!$DE$153:$DG$274,MATCH($A499,'Hoja de Trabajo para listado'!$DE$153:$DE$1048576,0),MATCH((CUADRO!O$4&amp;$E499),'Hoja de Trabajo para listado'!$DE$151:$DG$151,0)),0)+IFERROR(INDEX('Hoja de Trabajo para listado'!$CD$155:$DC$1048576,MATCH($A499,'Hoja de Trabajo para listado'!$CD$155:$CD$1048576,0),MATCH((CUADRO!O$4&amp;$E499),'Hoja de Trabajo para listado'!$CD$151:$DC$151,0)),0)</f>
        <v>0</v>
      </c>
      <c r="P499" s="243">
        <f ca="1">+IFERROR(INDEX('Hoja de Trabajo para listado'!$A$155:$Z$1048576,MATCH($A499,'Hoja de Trabajo para listado'!$A$155:$A$1048576,0),MATCH((CUADRO!P$4&amp;$E499),'Hoja de Trabajo para listado'!$A$151:$Z$151,0)),0)+IFERROR(INDEX('Hoja de Trabajo para listado'!$AB$155:$BA$1048576,MATCH($A499,'Hoja de Trabajo para listado'!$AB$155:$AB$1048576,0),MATCH((CUADRO!P$4&amp;$E499),'Hoja de Trabajo para listado'!$AB$151:$BA$151,0)),0)+IFERROR(INDEX('Hoja de Trabajo para listado'!$BC$155:$CB$1048576,MATCH($A499,'Hoja de Trabajo para listado'!$BC$155:$BC$1048576,0),MATCH((CUADRO!P$4&amp;$E499),'Hoja de Trabajo para listado'!$BC$151:$CB$151,0)),0)+IFERROR(INDEX('Hoja de Trabajo para listado'!$DE$153:$DG$274,MATCH($A499,'Hoja de Trabajo para listado'!$DE$153:$DE$1048576,0),MATCH((CUADRO!P$4&amp;$E499),'Hoja de Trabajo para listado'!$DE$151:$DG$151,0)),0)+IFERROR(INDEX('Hoja de Trabajo para listado'!$CD$155:$DC$1048576,MATCH($A499,'Hoja de Trabajo para listado'!$CD$155:$CD$1048576,0),MATCH((CUADRO!P$4&amp;$E499),'Hoja de Trabajo para listado'!$CD$151:$DC$151,0)),0)</f>
        <v>0</v>
      </c>
      <c r="Q499" s="243">
        <f ca="1">+IFERROR(INDEX('Hoja de Trabajo para listado'!$A$155:$Z$1048576,MATCH($A499,'Hoja de Trabajo para listado'!$A$155:$A$1048576,0),MATCH((CUADRO!Q$4&amp;$E499),'Hoja de Trabajo para listado'!$A$151:$Z$151,0)),0)+IFERROR(INDEX('Hoja de Trabajo para listado'!$AB$155:$BA$1048576,MATCH($A499,'Hoja de Trabajo para listado'!$AB$155:$AB$1048576,0),MATCH((CUADRO!Q$4&amp;$E499),'Hoja de Trabajo para listado'!$AB$151:$BA$151,0)),0)+IFERROR(INDEX('Hoja de Trabajo para listado'!$BC$155:$CB$1048576,MATCH($A499,'Hoja de Trabajo para listado'!$BC$155:$BC$1048576,0),MATCH((CUADRO!Q$4&amp;$E499),'Hoja de Trabajo para listado'!$BC$151:$CB$151,0)),0)+IFERROR(INDEX('Hoja de Trabajo para listado'!$DE$153:$DG$274,MATCH($A499,'Hoja de Trabajo para listado'!$DE$153:$DE$1048576,0),MATCH((CUADRO!Q$4&amp;$E499),'Hoja de Trabajo para listado'!$DE$151:$DG$151,0)),0)+IFERROR(INDEX('Hoja de Trabajo para listado'!$CD$155:$DC$1048576,MATCH($A499,'Hoja de Trabajo para listado'!$CD$155:$CD$1048576,0),MATCH((CUADRO!Q$4&amp;$E499),'Hoja de Trabajo para listado'!$CD$151:$DC$151,0)),0)</f>
        <v>0</v>
      </c>
      <c r="R499" s="243">
        <f t="shared" ca="1" si="21"/>
        <v>0</v>
      </c>
      <c r="S499" s="249"/>
      <c r="T499" s="243">
        <f ca="1">+T500</f>
        <v>0</v>
      </c>
      <c r="U499" s="242">
        <f t="shared" si="22"/>
        <v>1</v>
      </c>
      <c r="V499" s="333" t="str">
        <f>+VLOOKUP(A499,bd_lista!$A$3:$E$592,5,FALSE)</f>
        <v>Gobiernos Autonomos Municipales</v>
      </c>
      <c r="W499" s="387" t="str">
        <f>+V499</f>
        <v>Gobiernos Autonomos Municipales</v>
      </c>
      <c r="X499" s="242">
        <f>+VLOOKUP(A499,[4]Sheet1!$A$13:$D$744,4,FALSE)</f>
        <v>0</v>
      </c>
      <c r="Y499" s="242" t="e">
        <f>+VLOOKUP(X499,bd_lista!$A$3:$C$592,3,FALSE)</f>
        <v>#N/A</v>
      </c>
      <c r="Z499" s="294">
        <f>+X499</f>
        <v>0</v>
      </c>
      <c r="AA499" s="295" t="e">
        <f>+Y499</f>
        <v>#N/A</v>
      </c>
    </row>
    <row r="500" spans="1:27" customFormat="1" ht="15" hidden="1" customHeight="1">
      <c r="A500" s="32">
        <v>1201</v>
      </c>
      <c r="B500" s="393"/>
      <c r="C500" s="247" t="str">
        <f>+VLOOKUP(A500,bd_lista!$A$3:$C$592,3,FALSE)</f>
        <v>Gobierno Autónomo Municipal de La Paz</v>
      </c>
      <c r="D500" s="390"/>
      <c r="E500" s="244" t="s">
        <v>1305</v>
      </c>
      <c r="F500" s="243">
        <f ca="1">+IFERROR(INDEX('Hoja de Trabajo para listado'!$A$155:$Z$1048576,MATCH($A500,'Hoja de Trabajo para listado'!$A$155:$A$1048576,0),MATCH((CUADRO!F$4&amp;$E500),'Hoja de Trabajo para listado'!$A$151:$Z$151,0)),0)+IFERROR(INDEX('Hoja de Trabajo para listado'!$AB$155:$BA$1048576,MATCH($A500,'Hoja de Trabajo para listado'!$AB$155:$AB$1048576,0),MATCH((CUADRO!F$4&amp;$E500),'Hoja de Trabajo para listado'!$AB$151:$BA$151,0)),0)+IFERROR(INDEX('Hoja de Trabajo para listado'!$BC$155:$CB$1048576,MATCH($A500,'Hoja de Trabajo para listado'!$BC$155:$BC$1048576,0),MATCH((CUADRO!F$4&amp;$E500),'Hoja de Trabajo para listado'!$BC$151:$CB$151,0)),0)+IFERROR(INDEX('Hoja de Trabajo para listado'!$DE$153:$DG$274,MATCH($A500,'Hoja de Trabajo para listado'!$DE$153:$DE$1048576,0),MATCH((CUADRO!F$4&amp;$E500),'Hoja de Trabajo para listado'!$DE$151:$DG$151,0)),0)+IFERROR(INDEX('Hoja de Trabajo para listado'!$CD$155:$DC$1048576,MATCH($A500,'Hoja de Trabajo para listado'!$CD$155:$CD$1048576,0),MATCH((CUADRO!F$4&amp;$E500),'Hoja de Trabajo para listado'!$CD$151:$DC$151,0)),0)</f>
        <v>0</v>
      </c>
      <c r="G500" s="243">
        <f ca="1">+IFERROR(INDEX('Hoja de Trabajo para listado'!$A$155:$Z$1048576,MATCH($A500,'Hoja de Trabajo para listado'!$A$155:$A$1048576,0),MATCH((CUADRO!G$4&amp;$E500),'Hoja de Trabajo para listado'!$A$151:$Z$151,0)),0)+IFERROR(INDEX('Hoja de Trabajo para listado'!$AB$155:$BA$1048576,MATCH($A500,'Hoja de Trabajo para listado'!$AB$155:$AB$1048576,0),MATCH((CUADRO!G$4&amp;$E500),'Hoja de Trabajo para listado'!$AB$151:$BA$151,0)),0)+IFERROR(INDEX('Hoja de Trabajo para listado'!$BC$155:$CB$1048576,MATCH($A500,'Hoja de Trabajo para listado'!$BC$155:$BC$1048576,0),MATCH((CUADRO!G$4&amp;$E500),'Hoja de Trabajo para listado'!$BC$151:$CB$151,0)),0)+IFERROR(INDEX('Hoja de Trabajo para listado'!$DE$153:$DG$274,MATCH($A500,'Hoja de Trabajo para listado'!$DE$153:$DE$1048576,0),MATCH((CUADRO!G$4&amp;$E500),'Hoja de Trabajo para listado'!$DE$151:$DG$151,0)),0)+IFERROR(INDEX('Hoja de Trabajo para listado'!$CD$155:$DC$1048576,MATCH($A500,'Hoja de Trabajo para listado'!$CD$155:$CD$1048576,0),MATCH((CUADRO!G$4&amp;$E500),'Hoja de Trabajo para listado'!$CD$151:$DC$151,0)),0)</f>
        <v>0</v>
      </c>
      <c r="H500" s="243">
        <f ca="1">+IFERROR(INDEX('Hoja de Trabajo para listado'!$A$155:$Z$1048576,MATCH($A500,'Hoja de Trabajo para listado'!$A$155:$A$1048576,0),MATCH((CUADRO!H$4&amp;$E500),'Hoja de Trabajo para listado'!$A$151:$Z$151,0)),0)+IFERROR(INDEX('Hoja de Trabajo para listado'!$AB$155:$BA$1048576,MATCH($A500,'Hoja de Trabajo para listado'!$AB$155:$AB$1048576,0),MATCH((CUADRO!H$4&amp;$E500),'Hoja de Trabajo para listado'!$AB$151:$BA$151,0)),0)+IFERROR(INDEX('Hoja de Trabajo para listado'!$BC$155:$CB$1048576,MATCH($A500,'Hoja de Trabajo para listado'!$BC$155:$BC$1048576,0),MATCH((CUADRO!H$4&amp;$E500),'Hoja de Trabajo para listado'!$BC$151:$CB$151,0)),0)+IFERROR(INDEX('Hoja de Trabajo para listado'!$DE$153:$DG$274,MATCH($A500,'Hoja de Trabajo para listado'!$DE$153:$DE$1048576,0),MATCH((CUADRO!H$4&amp;$E500),'Hoja de Trabajo para listado'!$DE$151:$DG$151,0)),0)+IFERROR(INDEX('Hoja de Trabajo para listado'!$CD$155:$DC$1048576,MATCH($A500,'Hoja de Trabajo para listado'!$CD$155:$CD$1048576,0),MATCH((CUADRO!H$4&amp;$E500),'Hoja de Trabajo para listado'!$CD$151:$DC$151,0)),0)</f>
        <v>0</v>
      </c>
      <c r="I500" s="243">
        <f ca="1">+IFERROR(INDEX('Hoja de Trabajo para listado'!$A$155:$Z$1048576,MATCH($A500,'Hoja de Trabajo para listado'!$A$155:$A$1048576,0),MATCH((CUADRO!I$4&amp;$E500),'Hoja de Trabajo para listado'!$A$151:$Z$151,0)),0)+IFERROR(INDEX('Hoja de Trabajo para listado'!$AB$155:$BA$1048576,MATCH($A500,'Hoja de Trabajo para listado'!$AB$155:$AB$1048576,0),MATCH((CUADRO!I$4&amp;$E500),'Hoja de Trabajo para listado'!$AB$151:$BA$151,0)),0)+IFERROR(INDEX('Hoja de Trabajo para listado'!$BC$155:$CB$1048576,MATCH($A500,'Hoja de Trabajo para listado'!$BC$155:$BC$1048576,0),MATCH((CUADRO!I$4&amp;$E500),'Hoja de Trabajo para listado'!$BC$151:$CB$151,0)),0)+IFERROR(INDEX('Hoja de Trabajo para listado'!$DE$153:$DG$274,MATCH($A500,'Hoja de Trabajo para listado'!$DE$153:$DE$1048576,0),MATCH((CUADRO!I$4&amp;$E500),'Hoja de Trabajo para listado'!$DE$151:$DG$151,0)),0)+IFERROR(INDEX('Hoja de Trabajo para listado'!$CD$155:$DC$1048576,MATCH($A500,'Hoja de Trabajo para listado'!$CD$155:$CD$1048576,0),MATCH((CUADRO!I$4&amp;$E500),'Hoja de Trabajo para listado'!$CD$151:$DC$151,0)),0)</f>
        <v>0</v>
      </c>
      <c r="J500" s="243">
        <f ca="1">+IFERROR(INDEX('Hoja de Trabajo para listado'!$A$155:$Z$1048576,MATCH($A500,'Hoja de Trabajo para listado'!$A$155:$A$1048576,0),MATCH((CUADRO!J$4&amp;$E500),'Hoja de Trabajo para listado'!$A$151:$Z$151,0)),0)+IFERROR(INDEX('Hoja de Trabajo para listado'!$AB$155:$BA$1048576,MATCH($A500,'Hoja de Trabajo para listado'!$AB$155:$AB$1048576,0),MATCH((CUADRO!J$4&amp;$E500),'Hoja de Trabajo para listado'!$AB$151:$BA$151,0)),0)+IFERROR(INDEX('Hoja de Trabajo para listado'!$BC$155:$CB$1048576,MATCH($A500,'Hoja de Trabajo para listado'!$BC$155:$BC$1048576,0),MATCH((CUADRO!J$4&amp;$E500),'Hoja de Trabajo para listado'!$BC$151:$CB$151,0)),0)+IFERROR(INDEX('Hoja de Trabajo para listado'!$DE$153:$DG$274,MATCH($A500,'Hoja de Trabajo para listado'!$DE$153:$DE$1048576,0),MATCH((CUADRO!J$4&amp;$E500),'Hoja de Trabajo para listado'!$DE$151:$DG$151,0)),0)+IFERROR(INDEX('Hoja de Trabajo para listado'!$CD$155:$DC$1048576,MATCH($A500,'Hoja de Trabajo para listado'!$CD$155:$CD$1048576,0),MATCH((CUADRO!J$4&amp;$E500),'Hoja de Trabajo para listado'!$CD$151:$DC$151,0)),0)</f>
        <v>0</v>
      </c>
      <c r="K500" s="243">
        <f ca="1">+IFERROR(INDEX('Hoja de Trabajo para listado'!$A$155:$Z$1048576,MATCH($A500,'Hoja de Trabajo para listado'!$A$155:$A$1048576,0),MATCH((CUADRO!K$4&amp;$E500),'Hoja de Trabajo para listado'!$A$151:$Z$151,0)),0)+IFERROR(INDEX('Hoja de Trabajo para listado'!$AB$155:$BA$1048576,MATCH($A500,'Hoja de Trabajo para listado'!$AB$155:$AB$1048576,0),MATCH((CUADRO!K$4&amp;$E500),'Hoja de Trabajo para listado'!$AB$151:$BA$151,0)),0)+IFERROR(INDEX('Hoja de Trabajo para listado'!$BC$155:$CB$1048576,MATCH($A500,'Hoja de Trabajo para listado'!$BC$155:$BC$1048576,0),MATCH((CUADRO!K$4&amp;$E500),'Hoja de Trabajo para listado'!$BC$151:$CB$151,0)),0)+IFERROR(INDEX('Hoja de Trabajo para listado'!$DE$153:$DG$274,MATCH($A500,'Hoja de Trabajo para listado'!$DE$153:$DE$1048576,0),MATCH((CUADRO!K$4&amp;$E500),'Hoja de Trabajo para listado'!$DE$151:$DG$151,0)),0)+IFERROR(INDEX('Hoja de Trabajo para listado'!$CD$155:$DC$1048576,MATCH($A500,'Hoja de Trabajo para listado'!$CD$155:$CD$1048576,0),MATCH((CUADRO!K$4&amp;$E500),'Hoja de Trabajo para listado'!$CD$151:$DC$151,0)),0)</f>
        <v>0</v>
      </c>
      <c r="L500" s="243">
        <f ca="1">+IFERROR(INDEX('Hoja de Trabajo para listado'!$A$155:$Z$1048576,MATCH($A500,'Hoja de Trabajo para listado'!$A$155:$A$1048576,0),MATCH((CUADRO!L$4&amp;$E500),'Hoja de Trabajo para listado'!$A$151:$Z$151,0)),0)+IFERROR(INDEX('Hoja de Trabajo para listado'!$AB$155:$BA$1048576,MATCH($A500,'Hoja de Trabajo para listado'!$AB$155:$AB$1048576,0),MATCH((CUADRO!L$4&amp;$E500),'Hoja de Trabajo para listado'!$AB$151:$BA$151,0)),0)+IFERROR(INDEX('Hoja de Trabajo para listado'!$BC$155:$CB$1048576,MATCH($A500,'Hoja de Trabajo para listado'!$BC$155:$BC$1048576,0),MATCH((CUADRO!L$4&amp;$E500),'Hoja de Trabajo para listado'!$BC$151:$CB$151,0)),0)+IFERROR(INDEX('Hoja de Trabajo para listado'!$DE$153:$DG$274,MATCH($A500,'Hoja de Trabajo para listado'!$DE$153:$DE$1048576,0),MATCH((CUADRO!L$4&amp;$E500),'Hoja de Trabajo para listado'!$DE$151:$DG$151,0)),0)+IFERROR(INDEX('Hoja de Trabajo para listado'!$CD$155:$DC$1048576,MATCH($A500,'Hoja de Trabajo para listado'!$CD$155:$CD$1048576,0),MATCH((CUADRO!L$4&amp;$E500),'Hoja de Trabajo para listado'!$CD$151:$DC$151,0)),0)</f>
        <v>0</v>
      </c>
      <c r="M500" s="243">
        <f ca="1">+IFERROR(INDEX('Hoja de Trabajo para listado'!$A$155:$Z$1048576,MATCH($A500,'Hoja de Trabajo para listado'!$A$155:$A$1048576,0),MATCH((CUADRO!M$4&amp;$E500),'Hoja de Trabajo para listado'!$A$151:$Z$151,0)),0)+IFERROR(INDEX('Hoja de Trabajo para listado'!$AB$155:$BA$1048576,MATCH($A500,'Hoja de Trabajo para listado'!$AB$155:$AB$1048576,0),MATCH((CUADRO!M$4&amp;$E500),'Hoja de Trabajo para listado'!$AB$151:$BA$151,0)),0)+IFERROR(INDEX('Hoja de Trabajo para listado'!$BC$155:$CB$1048576,MATCH($A500,'Hoja de Trabajo para listado'!$BC$155:$BC$1048576,0),MATCH((CUADRO!M$4&amp;$E500),'Hoja de Trabajo para listado'!$BC$151:$CB$151,0)),0)+IFERROR(INDEX('Hoja de Trabajo para listado'!$DE$153:$DG$274,MATCH($A500,'Hoja de Trabajo para listado'!$DE$153:$DE$1048576,0),MATCH((CUADRO!M$4&amp;$E500),'Hoja de Trabajo para listado'!$DE$151:$DG$151,0)),0)+IFERROR(INDEX('Hoja de Trabajo para listado'!$CD$155:$DC$1048576,MATCH($A500,'Hoja de Trabajo para listado'!$CD$155:$CD$1048576,0),MATCH((CUADRO!M$4&amp;$E500),'Hoja de Trabajo para listado'!$CD$151:$DC$151,0)),0)</f>
        <v>0</v>
      </c>
      <c r="N500" s="243">
        <f ca="1">+IFERROR(INDEX('Hoja de Trabajo para listado'!$A$155:$Z$1048576,MATCH($A500,'Hoja de Trabajo para listado'!$A$155:$A$1048576,0),MATCH((CUADRO!N$4&amp;$E500),'Hoja de Trabajo para listado'!$A$151:$Z$151,0)),0)+IFERROR(INDEX('Hoja de Trabajo para listado'!$AB$155:$BA$1048576,MATCH($A500,'Hoja de Trabajo para listado'!$AB$155:$AB$1048576,0),MATCH((CUADRO!N$4&amp;$E500),'Hoja de Trabajo para listado'!$AB$151:$BA$151,0)),0)+IFERROR(INDEX('Hoja de Trabajo para listado'!$BC$155:$CB$1048576,MATCH($A500,'Hoja de Trabajo para listado'!$BC$155:$BC$1048576,0),MATCH((CUADRO!N$4&amp;$E500),'Hoja de Trabajo para listado'!$BC$151:$CB$151,0)),0)+IFERROR(INDEX('Hoja de Trabajo para listado'!$DE$153:$DG$274,MATCH($A500,'Hoja de Trabajo para listado'!$DE$153:$DE$1048576,0),MATCH((CUADRO!N$4&amp;$E500),'Hoja de Trabajo para listado'!$DE$151:$DG$151,0)),0)+IFERROR(INDEX('Hoja de Trabajo para listado'!$CD$155:$DC$1048576,MATCH($A500,'Hoja de Trabajo para listado'!$CD$155:$CD$1048576,0),MATCH((CUADRO!N$4&amp;$E500),'Hoja de Trabajo para listado'!$CD$151:$DC$151,0)),0)</f>
        <v>0</v>
      </c>
      <c r="O500" s="243">
        <f ca="1">+IFERROR(INDEX('Hoja de Trabajo para listado'!$A$155:$Z$1048576,MATCH($A500,'Hoja de Trabajo para listado'!$A$155:$A$1048576,0),MATCH((CUADRO!O$4&amp;$E500),'Hoja de Trabajo para listado'!$A$151:$Z$151,0)),0)+IFERROR(INDEX('Hoja de Trabajo para listado'!$AB$155:$BA$1048576,MATCH($A500,'Hoja de Trabajo para listado'!$AB$155:$AB$1048576,0),MATCH((CUADRO!O$4&amp;$E500),'Hoja de Trabajo para listado'!$AB$151:$BA$151,0)),0)+IFERROR(INDEX('Hoja de Trabajo para listado'!$BC$155:$CB$1048576,MATCH($A500,'Hoja de Trabajo para listado'!$BC$155:$BC$1048576,0),MATCH((CUADRO!O$4&amp;$E500),'Hoja de Trabajo para listado'!$BC$151:$CB$151,0)),0)+IFERROR(INDEX('Hoja de Trabajo para listado'!$DE$153:$DG$274,MATCH($A500,'Hoja de Trabajo para listado'!$DE$153:$DE$1048576,0),MATCH((CUADRO!O$4&amp;$E500),'Hoja de Trabajo para listado'!$DE$151:$DG$151,0)),0)+IFERROR(INDEX('Hoja de Trabajo para listado'!$CD$155:$DC$1048576,MATCH($A500,'Hoja de Trabajo para listado'!$CD$155:$CD$1048576,0),MATCH((CUADRO!O$4&amp;$E500),'Hoja de Trabajo para listado'!$CD$151:$DC$151,0)),0)</f>
        <v>0</v>
      </c>
      <c r="P500" s="243">
        <f ca="1">+IFERROR(INDEX('Hoja de Trabajo para listado'!$A$155:$Z$1048576,MATCH($A500,'Hoja de Trabajo para listado'!$A$155:$A$1048576,0),MATCH((CUADRO!P$4&amp;$E500),'Hoja de Trabajo para listado'!$A$151:$Z$151,0)),0)+IFERROR(INDEX('Hoja de Trabajo para listado'!$AB$155:$BA$1048576,MATCH($A500,'Hoja de Trabajo para listado'!$AB$155:$AB$1048576,0),MATCH((CUADRO!P$4&amp;$E500),'Hoja de Trabajo para listado'!$AB$151:$BA$151,0)),0)+IFERROR(INDEX('Hoja de Trabajo para listado'!$BC$155:$CB$1048576,MATCH($A500,'Hoja de Trabajo para listado'!$BC$155:$BC$1048576,0),MATCH((CUADRO!P$4&amp;$E500),'Hoja de Trabajo para listado'!$BC$151:$CB$151,0)),0)+IFERROR(INDEX('Hoja de Trabajo para listado'!$DE$153:$DG$274,MATCH($A500,'Hoja de Trabajo para listado'!$DE$153:$DE$1048576,0),MATCH((CUADRO!P$4&amp;$E500),'Hoja de Trabajo para listado'!$DE$151:$DG$151,0)),0)+IFERROR(INDEX('Hoja de Trabajo para listado'!$CD$155:$DC$1048576,MATCH($A500,'Hoja de Trabajo para listado'!$CD$155:$CD$1048576,0),MATCH((CUADRO!P$4&amp;$E500),'Hoja de Trabajo para listado'!$CD$151:$DC$151,0)),0)</f>
        <v>0</v>
      </c>
      <c r="Q500" s="243">
        <f ca="1">+IFERROR(INDEX('Hoja de Trabajo para listado'!$A$155:$Z$1048576,MATCH($A500,'Hoja de Trabajo para listado'!$A$155:$A$1048576,0),MATCH((CUADRO!Q$4&amp;$E500),'Hoja de Trabajo para listado'!$A$151:$Z$151,0)),0)+IFERROR(INDEX('Hoja de Trabajo para listado'!$AB$155:$BA$1048576,MATCH($A500,'Hoja de Trabajo para listado'!$AB$155:$AB$1048576,0),MATCH((CUADRO!Q$4&amp;$E500),'Hoja de Trabajo para listado'!$AB$151:$BA$151,0)),0)+IFERROR(INDEX('Hoja de Trabajo para listado'!$BC$155:$CB$1048576,MATCH($A500,'Hoja de Trabajo para listado'!$BC$155:$BC$1048576,0),MATCH((CUADRO!Q$4&amp;$E500),'Hoja de Trabajo para listado'!$BC$151:$CB$151,0)),0)+IFERROR(INDEX('Hoja de Trabajo para listado'!$DE$153:$DG$274,MATCH($A500,'Hoja de Trabajo para listado'!$DE$153:$DE$1048576,0),MATCH((CUADRO!Q$4&amp;$E500),'Hoja de Trabajo para listado'!$DE$151:$DG$151,0)),0)+IFERROR(INDEX('Hoja de Trabajo para listado'!$CD$155:$DC$1048576,MATCH($A500,'Hoja de Trabajo para listado'!$CD$155:$CD$1048576,0),MATCH((CUADRO!Q$4&amp;$E500),'Hoja de Trabajo para listado'!$CD$151:$DC$151,0)),0)</f>
        <v>0</v>
      </c>
      <c r="R500" s="243">
        <f t="shared" ca="1" si="21"/>
        <v>0</v>
      </c>
      <c r="S500" s="249">
        <f ca="1">+R499+R500</f>
        <v>0</v>
      </c>
      <c r="T500" s="243">
        <f ca="1">+S500</f>
        <v>0</v>
      </c>
      <c r="U500" s="242">
        <f t="shared" si="22"/>
        <v>2</v>
      </c>
      <c r="V500" s="333" t="str">
        <f>+VLOOKUP(A500,bd_lista!$A$3:$E$592,5,FALSE)</f>
        <v>Gobiernos Autonomos Municipales</v>
      </c>
      <c r="W500" s="388"/>
      <c r="X500" s="242">
        <f>+VLOOKUP(A500,[4]Sheet1!$A$13:$D$744,4,FALSE)</f>
        <v>0</v>
      </c>
      <c r="Y500" s="242" t="e">
        <f>+VLOOKUP(X500,bd_lista!$A$3:$C$592,3,FALSE)</f>
        <v>#N/A</v>
      </c>
      <c r="Z500" s="292"/>
      <c r="AA500" s="293"/>
    </row>
    <row r="501" spans="1:27" customFormat="1" ht="15" hidden="1" customHeight="1">
      <c r="A501" s="32">
        <v>1202</v>
      </c>
      <c r="B501" s="392">
        <f>+A501</f>
        <v>1202</v>
      </c>
      <c r="C501" s="247" t="str">
        <f>+VLOOKUP(A501,bd_lista!$A$3:$C$592,3,FALSE)</f>
        <v>Gobierno Autónomo Municipal de Palca</v>
      </c>
      <c r="D501" s="389" t="str">
        <f>+C501</f>
        <v>Gobierno Autónomo Municipal de Palca</v>
      </c>
      <c r="E501" s="242" t="s">
        <v>1304</v>
      </c>
      <c r="F501" s="243">
        <f ca="1">+IFERROR(INDEX('Hoja de Trabajo para listado'!$A$155:$Z$1048576,MATCH($A501,'Hoja de Trabajo para listado'!$A$155:$A$1048576,0),MATCH((CUADRO!F$4&amp;$E501),'Hoja de Trabajo para listado'!$A$151:$Z$151,0)),0)+IFERROR(INDEX('Hoja de Trabajo para listado'!$AB$155:$BA$1048576,MATCH($A501,'Hoja de Trabajo para listado'!$AB$155:$AB$1048576,0),MATCH((CUADRO!F$4&amp;$E501),'Hoja de Trabajo para listado'!$AB$151:$BA$151,0)),0)+IFERROR(INDEX('Hoja de Trabajo para listado'!$BC$155:$CB$1048576,MATCH($A501,'Hoja de Trabajo para listado'!$BC$155:$BC$1048576,0),MATCH((CUADRO!F$4&amp;$E501),'Hoja de Trabajo para listado'!$BC$151:$CB$151,0)),0)+IFERROR(INDEX('Hoja de Trabajo para listado'!$DE$153:$DG$274,MATCH($A501,'Hoja de Trabajo para listado'!$DE$153:$DE$1048576,0),MATCH((CUADRO!F$4&amp;$E501),'Hoja de Trabajo para listado'!$DE$151:$DG$151,0)),0)+IFERROR(INDEX('Hoja de Trabajo para listado'!$CD$155:$DC$1048576,MATCH($A501,'Hoja de Trabajo para listado'!$CD$155:$CD$1048576,0),MATCH((CUADRO!F$4&amp;$E501),'Hoja de Trabajo para listado'!$CD$151:$DC$151,0)),0)</f>
        <v>0</v>
      </c>
      <c r="G501" s="243">
        <f ca="1">+IFERROR(INDEX('Hoja de Trabajo para listado'!$A$155:$Z$1048576,MATCH($A501,'Hoja de Trabajo para listado'!$A$155:$A$1048576,0),MATCH((CUADRO!G$4&amp;$E501),'Hoja de Trabajo para listado'!$A$151:$Z$151,0)),0)+IFERROR(INDEX('Hoja de Trabajo para listado'!$AB$155:$BA$1048576,MATCH($A501,'Hoja de Trabajo para listado'!$AB$155:$AB$1048576,0),MATCH((CUADRO!G$4&amp;$E501),'Hoja de Trabajo para listado'!$AB$151:$BA$151,0)),0)+IFERROR(INDEX('Hoja de Trabajo para listado'!$BC$155:$CB$1048576,MATCH($A501,'Hoja de Trabajo para listado'!$BC$155:$BC$1048576,0),MATCH((CUADRO!G$4&amp;$E501),'Hoja de Trabajo para listado'!$BC$151:$CB$151,0)),0)+IFERROR(INDEX('Hoja de Trabajo para listado'!$DE$153:$DG$274,MATCH($A501,'Hoja de Trabajo para listado'!$DE$153:$DE$1048576,0),MATCH((CUADRO!G$4&amp;$E501),'Hoja de Trabajo para listado'!$DE$151:$DG$151,0)),0)+IFERROR(INDEX('Hoja de Trabajo para listado'!$CD$155:$DC$1048576,MATCH($A501,'Hoja de Trabajo para listado'!$CD$155:$CD$1048576,0),MATCH((CUADRO!G$4&amp;$E501),'Hoja de Trabajo para listado'!$CD$151:$DC$151,0)),0)</f>
        <v>0</v>
      </c>
      <c r="H501" s="243">
        <f ca="1">+IFERROR(INDEX('Hoja de Trabajo para listado'!$A$155:$Z$1048576,MATCH($A501,'Hoja de Trabajo para listado'!$A$155:$A$1048576,0),MATCH((CUADRO!H$4&amp;$E501),'Hoja de Trabajo para listado'!$A$151:$Z$151,0)),0)+IFERROR(INDEX('Hoja de Trabajo para listado'!$AB$155:$BA$1048576,MATCH($A501,'Hoja de Trabajo para listado'!$AB$155:$AB$1048576,0),MATCH((CUADRO!H$4&amp;$E501),'Hoja de Trabajo para listado'!$AB$151:$BA$151,0)),0)+IFERROR(INDEX('Hoja de Trabajo para listado'!$BC$155:$CB$1048576,MATCH($A501,'Hoja de Trabajo para listado'!$BC$155:$BC$1048576,0),MATCH((CUADRO!H$4&amp;$E501),'Hoja de Trabajo para listado'!$BC$151:$CB$151,0)),0)+IFERROR(INDEX('Hoja de Trabajo para listado'!$DE$153:$DG$274,MATCH($A501,'Hoja de Trabajo para listado'!$DE$153:$DE$1048576,0),MATCH((CUADRO!H$4&amp;$E501),'Hoja de Trabajo para listado'!$DE$151:$DG$151,0)),0)+IFERROR(INDEX('Hoja de Trabajo para listado'!$CD$155:$DC$1048576,MATCH($A501,'Hoja de Trabajo para listado'!$CD$155:$CD$1048576,0),MATCH((CUADRO!H$4&amp;$E501),'Hoja de Trabajo para listado'!$CD$151:$DC$151,0)),0)</f>
        <v>0</v>
      </c>
      <c r="I501" s="243">
        <f ca="1">+IFERROR(INDEX('Hoja de Trabajo para listado'!$A$155:$Z$1048576,MATCH($A501,'Hoja de Trabajo para listado'!$A$155:$A$1048576,0),MATCH((CUADRO!I$4&amp;$E501),'Hoja de Trabajo para listado'!$A$151:$Z$151,0)),0)+IFERROR(INDEX('Hoja de Trabajo para listado'!$AB$155:$BA$1048576,MATCH($A501,'Hoja de Trabajo para listado'!$AB$155:$AB$1048576,0),MATCH((CUADRO!I$4&amp;$E501),'Hoja de Trabajo para listado'!$AB$151:$BA$151,0)),0)+IFERROR(INDEX('Hoja de Trabajo para listado'!$BC$155:$CB$1048576,MATCH($A501,'Hoja de Trabajo para listado'!$BC$155:$BC$1048576,0),MATCH((CUADRO!I$4&amp;$E501),'Hoja de Trabajo para listado'!$BC$151:$CB$151,0)),0)+IFERROR(INDEX('Hoja de Trabajo para listado'!$DE$153:$DG$274,MATCH($A501,'Hoja de Trabajo para listado'!$DE$153:$DE$1048576,0),MATCH((CUADRO!I$4&amp;$E501),'Hoja de Trabajo para listado'!$DE$151:$DG$151,0)),0)+IFERROR(INDEX('Hoja de Trabajo para listado'!$CD$155:$DC$1048576,MATCH($A501,'Hoja de Trabajo para listado'!$CD$155:$CD$1048576,0),MATCH((CUADRO!I$4&amp;$E501),'Hoja de Trabajo para listado'!$CD$151:$DC$151,0)),0)</f>
        <v>0</v>
      </c>
      <c r="J501" s="243">
        <f ca="1">+IFERROR(INDEX('Hoja de Trabajo para listado'!$A$155:$Z$1048576,MATCH($A501,'Hoja de Trabajo para listado'!$A$155:$A$1048576,0),MATCH((CUADRO!J$4&amp;$E501),'Hoja de Trabajo para listado'!$A$151:$Z$151,0)),0)+IFERROR(INDEX('Hoja de Trabajo para listado'!$AB$155:$BA$1048576,MATCH($A501,'Hoja de Trabajo para listado'!$AB$155:$AB$1048576,0),MATCH((CUADRO!J$4&amp;$E501),'Hoja de Trabajo para listado'!$AB$151:$BA$151,0)),0)+IFERROR(INDEX('Hoja de Trabajo para listado'!$BC$155:$CB$1048576,MATCH($A501,'Hoja de Trabajo para listado'!$BC$155:$BC$1048576,0),MATCH((CUADRO!J$4&amp;$E501),'Hoja de Trabajo para listado'!$BC$151:$CB$151,0)),0)+IFERROR(INDEX('Hoja de Trabajo para listado'!$DE$153:$DG$274,MATCH($A501,'Hoja de Trabajo para listado'!$DE$153:$DE$1048576,0),MATCH((CUADRO!J$4&amp;$E501),'Hoja de Trabajo para listado'!$DE$151:$DG$151,0)),0)+IFERROR(INDEX('Hoja de Trabajo para listado'!$CD$155:$DC$1048576,MATCH($A501,'Hoja de Trabajo para listado'!$CD$155:$CD$1048576,0),MATCH((CUADRO!J$4&amp;$E501),'Hoja de Trabajo para listado'!$CD$151:$DC$151,0)),0)</f>
        <v>0</v>
      </c>
      <c r="K501" s="243">
        <f ca="1">+IFERROR(INDEX('Hoja de Trabajo para listado'!$A$155:$Z$1048576,MATCH($A501,'Hoja de Trabajo para listado'!$A$155:$A$1048576,0),MATCH((CUADRO!K$4&amp;$E501),'Hoja de Trabajo para listado'!$A$151:$Z$151,0)),0)+IFERROR(INDEX('Hoja de Trabajo para listado'!$AB$155:$BA$1048576,MATCH($A501,'Hoja de Trabajo para listado'!$AB$155:$AB$1048576,0),MATCH((CUADRO!K$4&amp;$E501),'Hoja de Trabajo para listado'!$AB$151:$BA$151,0)),0)+IFERROR(INDEX('Hoja de Trabajo para listado'!$BC$155:$CB$1048576,MATCH($A501,'Hoja de Trabajo para listado'!$BC$155:$BC$1048576,0),MATCH((CUADRO!K$4&amp;$E501),'Hoja de Trabajo para listado'!$BC$151:$CB$151,0)),0)+IFERROR(INDEX('Hoja de Trabajo para listado'!$DE$153:$DG$274,MATCH($A501,'Hoja de Trabajo para listado'!$DE$153:$DE$1048576,0),MATCH((CUADRO!K$4&amp;$E501),'Hoja de Trabajo para listado'!$DE$151:$DG$151,0)),0)+IFERROR(INDEX('Hoja de Trabajo para listado'!$CD$155:$DC$1048576,MATCH($A501,'Hoja de Trabajo para listado'!$CD$155:$CD$1048576,0),MATCH((CUADRO!K$4&amp;$E501),'Hoja de Trabajo para listado'!$CD$151:$DC$151,0)),0)</f>
        <v>0</v>
      </c>
      <c r="L501" s="243">
        <f ca="1">+IFERROR(INDEX('Hoja de Trabajo para listado'!$A$155:$Z$1048576,MATCH($A501,'Hoja de Trabajo para listado'!$A$155:$A$1048576,0),MATCH((CUADRO!L$4&amp;$E501),'Hoja de Trabajo para listado'!$A$151:$Z$151,0)),0)+IFERROR(INDEX('Hoja de Trabajo para listado'!$AB$155:$BA$1048576,MATCH($A501,'Hoja de Trabajo para listado'!$AB$155:$AB$1048576,0),MATCH((CUADRO!L$4&amp;$E501),'Hoja de Trabajo para listado'!$AB$151:$BA$151,0)),0)+IFERROR(INDEX('Hoja de Trabajo para listado'!$BC$155:$CB$1048576,MATCH($A501,'Hoja de Trabajo para listado'!$BC$155:$BC$1048576,0),MATCH((CUADRO!L$4&amp;$E501),'Hoja de Trabajo para listado'!$BC$151:$CB$151,0)),0)+IFERROR(INDEX('Hoja de Trabajo para listado'!$DE$153:$DG$274,MATCH($A501,'Hoja de Trabajo para listado'!$DE$153:$DE$1048576,0),MATCH((CUADRO!L$4&amp;$E501),'Hoja de Trabajo para listado'!$DE$151:$DG$151,0)),0)+IFERROR(INDEX('Hoja de Trabajo para listado'!$CD$155:$DC$1048576,MATCH($A501,'Hoja de Trabajo para listado'!$CD$155:$CD$1048576,0),MATCH((CUADRO!L$4&amp;$E501),'Hoja de Trabajo para listado'!$CD$151:$DC$151,0)),0)</f>
        <v>0</v>
      </c>
      <c r="M501" s="243">
        <f ca="1">+IFERROR(INDEX('Hoja de Trabajo para listado'!$A$155:$Z$1048576,MATCH($A501,'Hoja de Trabajo para listado'!$A$155:$A$1048576,0),MATCH((CUADRO!M$4&amp;$E501),'Hoja de Trabajo para listado'!$A$151:$Z$151,0)),0)+IFERROR(INDEX('Hoja de Trabajo para listado'!$AB$155:$BA$1048576,MATCH($A501,'Hoja de Trabajo para listado'!$AB$155:$AB$1048576,0),MATCH((CUADRO!M$4&amp;$E501),'Hoja de Trabajo para listado'!$AB$151:$BA$151,0)),0)+IFERROR(INDEX('Hoja de Trabajo para listado'!$BC$155:$CB$1048576,MATCH($A501,'Hoja de Trabajo para listado'!$BC$155:$BC$1048576,0),MATCH((CUADRO!M$4&amp;$E501),'Hoja de Trabajo para listado'!$BC$151:$CB$151,0)),0)+IFERROR(INDEX('Hoja de Trabajo para listado'!$DE$153:$DG$274,MATCH($A501,'Hoja de Trabajo para listado'!$DE$153:$DE$1048576,0),MATCH((CUADRO!M$4&amp;$E501),'Hoja de Trabajo para listado'!$DE$151:$DG$151,0)),0)+IFERROR(INDEX('Hoja de Trabajo para listado'!$CD$155:$DC$1048576,MATCH($A501,'Hoja de Trabajo para listado'!$CD$155:$CD$1048576,0),MATCH((CUADRO!M$4&amp;$E501),'Hoja de Trabajo para listado'!$CD$151:$DC$151,0)),0)</f>
        <v>0</v>
      </c>
      <c r="N501" s="243">
        <f ca="1">+IFERROR(INDEX('Hoja de Trabajo para listado'!$A$155:$Z$1048576,MATCH($A501,'Hoja de Trabajo para listado'!$A$155:$A$1048576,0),MATCH((CUADRO!N$4&amp;$E501),'Hoja de Trabajo para listado'!$A$151:$Z$151,0)),0)+IFERROR(INDEX('Hoja de Trabajo para listado'!$AB$155:$BA$1048576,MATCH($A501,'Hoja de Trabajo para listado'!$AB$155:$AB$1048576,0),MATCH((CUADRO!N$4&amp;$E501),'Hoja de Trabajo para listado'!$AB$151:$BA$151,0)),0)+IFERROR(INDEX('Hoja de Trabajo para listado'!$BC$155:$CB$1048576,MATCH($A501,'Hoja de Trabajo para listado'!$BC$155:$BC$1048576,0),MATCH((CUADRO!N$4&amp;$E501),'Hoja de Trabajo para listado'!$BC$151:$CB$151,0)),0)+IFERROR(INDEX('Hoja de Trabajo para listado'!$DE$153:$DG$274,MATCH($A501,'Hoja de Trabajo para listado'!$DE$153:$DE$1048576,0),MATCH((CUADRO!N$4&amp;$E501),'Hoja de Trabajo para listado'!$DE$151:$DG$151,0)),0)+IFERROR(INDEX('Hoja de Trabajo para listado'!$CD$155:$DC$1048576,MATCH($A501,'Hoja de Trabajo para listado'!$CD$155:$CD$1048576,0),MATCH((CUADRO!N$4&amp;$E501),'Hoja de Trabajo para listado'!$CD$151:$DC$151,0)),0)</f>
        <v>0</v>
      </c>
      <c r="O501" s="243">
        <f ca="1">+IFERROR(INDEX('Hoja de Trabajo para listado'!$A$155:$Z$1048576,MATCH($A501,'Hoja de Trabajo para listado'!$A$155:$A$1048576,0),MATCH((CUADRO!O$4&amp;$E501),'Hoja de Trabajo para listado'!$A$151:$Z$151,0)),0)+IFERROR(INDEX('Hoja de Trabajo para listado'!$AB$155:$BA$1048576,MATCH($A501,'Hoja de Trabajo para listado'!$AB$155:$AB$1048576,0),MATCH((CUADRO!O$4&amp;$E501),'Hoja de Trabajo para listado'!$AB$151:$BA$151,0)),0)+IFERROR(INDEX('Hoja de Trabajo para listado'!$BC$155:$CB$1048576,MATCH($A501,'Hoja de Trabajo para listado'!$BC$155:$BC$1048576,0),MATCH((CUADRO!O$4&amp;$E501),'Hoja de Trabajo para listado'!$BC$151:$CB$151,0)),0)+IFERROR(INDEX('Hoja de Trabajo para listado'!$DE$153:$DG$274,MATCH($A501,'Hoja de Trabajo para listado'!$DE$153:$DE$1048576,0),MATCH((CUADRO!O$4&amp;$E501),'Hoja de Trabajo para listado'!$DE$151:$DG$151,0)),0)+IFERROR(INDEX('Hoja de Trabajo para listado'!$CD$155:$DC$1048576,MATCH($A501,'Hoja de Trabajo para listado'!$CD$155:$CD$1048576,0),MATCH((CUADRO!O$4&amp;$E501),'Hoja de Trabajo para listado'!$CD$151:$DC$151,0)),0)</f>
        <v>0</v>
      </c>
      <c r="P501" s="243">
        <f ca="1">+IFERROR(INDEX('Hoja de Trabajo para listado'!$A$155:$Z$1048576,MATCH($A501,'Hoja de Trabajo para listado'!$A$155:$A$1048576,0),MATCH((CUADRO!P$4&amp;$E501),'Hoja de Trabajo para listado'!$A$151:$Z$151,0)),0)+IFERROR(INDEX('Hoja de Trabajo para listado'!$AB$155:$BA$1048576,MATCH($A501,'Hoja de Trabajo para listado'!$AB$155:$AB$1048576,0),MATCH((CUADRO!P$4&amp;$E501),'Hoja de Trabajo para listado'!$AB$151:$BA$151,0)),0)+IFERROR(INDEX('Hoja de Trabajo para listado'!$BC$155:$CB$1048576,MATCH($A501,'Hoja de Trabajo para listado'!$BC$155:$BC$1048576,0),MATCH((CUADRO!P$4&amp;$E501),'Hoja de Trabajo para listado'!$BC$151:$CB$151,0)),0)+IFERROR(INDEX('Hoja de Trabajo para listado'!$DE$153:$DG$274,MATCH($A501,'Hoja de Trabajo para listado'!$DE$153:$DE$1048576,0),MATCH((CUADRO!P$4&amp;$E501),'Hoja de Trabajo para listado'!$DE$151:$DG$151,0)),0)+IFERROR(INDEX('Hoja de Trabajo para listado'!$CD$155:$DC$1048576,MATCH($A501,'Hoja de Trabajo para listado'!$CD$155:$CD$1048576,0),MATCH((CUADRO!P$4&amp;$E501),'Hoja de Trabajo para listado'!$CD$151:$DC$151,0)),0)</f>
        <v>0</v>
      </c>
      <c r="Q501" s="243">
        <f ca="1">+IFERROR(INDEX('Hoja de Trabajo para listado'!$A$155:$Z$1048576,MATCH($A501,'Hoja de Trabajo para listado'!$A$155:$A$1048576,0),MATCH((CUADRO!Q$4&amp;$E501),'Hoja de Trabajo para listado'!$A$151:$Z$151,0)),0)+IFERROR(INDEX('Hoja de Trabajo para listado'!$AB$155:$BA$1048576,MATCH($A501,'Hoja de Trabajo para listado'!$AB$155:$AB$1048576,0),MATCH((CUADRO!Q$4&amp;$E501),'Hoja de Trabajo para listado'!$AB$151:$BA$151,0)),0)+IFERROR(INDEX('Hoja de Trabajo para listado'!$BC$155:$CB$1048576,MATCH($A501,'Hoja de Trabajo para listado'!$BC$155:$BC$1048576,0),MATCH((CUADRO!Q$4&amp;$E501),'Hoja de Trabajo para listado'!$BC$151:$CB$151,0)),0)+IFERROR(INDEX('Hoja de Trabajo para listado'!$DE$153:$DG$274,MATCH($A501,'Hoja de Trabajo para listado'!$DE$153:$DE$1048576,0),MATCH((CUADRO!Q$4&amp;$E501),'Hoja de Trabajo para listado'!$DE$151:$DG$151,0)),0)+IFERROR(INDEX('Hoja de Trabajo para listado'!$CD$155:$DC$1048576,MATCH($A501,'Hoja de Trabajo para listado'!$CD$155:$CD$1048576,0),MATCH((CUADRO!Q$4&amp;$E501),'Hoja de Trabajo para listado'!$CD$151:$DC$151,0)),0)</f>
        <v>0</v>
      </c>
      <c r="R501" s="243">
        <f t="shared" ca="1" si="21"/>
        <v>0</v>
      </c>
      <c r="S501" s="249"/>
      <c r="T501" s="243">
        <f ca="1">+T502</f>
        <v>0</v>
      </c>
      <c r="U501" s="242">
        <f t="shared" si="22"/>
        <v>1</v>
      </c>
      <c r="V501" s="333" t="str">
        <f>+VLOOKUP(A501,bd_lista!$A$3:$E$592,5,FALSE)</f>
        <v>Gobiernos Autonomos Municipales</v>
      </c>
      <c r="W501" s="387" t="str">
        <f>+V501</f>
        <v>Gobiernos Autonomos Municipales</v>
      </c>
      <c r="X501" s="242">
        <f>+VLOOKUP(A501,[4]Sheet1!$A$13:$D$744,4,FALSE)</f>
        <v>0</v>
      </c>
      <c r="Y501" s="242" t="e">
        <f>+VLOOKUP(X501,bd_lista!$A$3:$C$592,3,FALSE)</f>
        <v>#N/A</v>
      </c>
      <c r="Z501" s="294">
        <f>+X501</f>
        <v>0</v>
      </c>
      <c r="AA501" s="295" t="e">
        <f>+Y501</f>
        <v>#N/A</v>
      </c>
    </row>
    <row r="502" spans="1:27" customFormat="1" ht="15" hidden="1" customHeight="1">
      <c r="A502" s="32">
        <v>1202</v>
      </c>
      <c r="B502" s="393"/>
      <c r="C502" s="247" t="str">
        <f>+VLOOKUP(A502,bd_lista!$A$3:$C$592,3,FALSE)</f>
        <v>Gobierno Autónomo Municipal de Palca</v>
      </c>
      <c r="D502" s="390"/>
      <c r="E502" s="244" t="s">
        <v>1305</v>
      </c>
      <c r="F502" s="243">
        <f ca="1">+IFERROR(INDEX('Hoja de Trabajo para listado'!$A$155:$Z$1048576,MATCH($A502,'Hoja de Trabajo para listado'!$A$155:$A$1048576,0),MATCH((CUADRO!F$4&amp;$E502),'Hoja de Trabajo para listado'!$A$151:$Z$151,0)),0)+IFERROR(INDEX('Hoja de Trabajo para listado'!$AB$155:$BA$1048576,MATCH($A502,'Hoja de Trabajo para listado'!$AB$155:$AB$1048576,0),MATCH((CUADRO!F$4&amp;$E502),'Hoja de Trabajo para listado'!$AB$151:$BA$151,0)),0)+IFERROR(INDEX('Hoja de Trabajo para listado'!$BC$155:$CB$1048576,MATCH($A502,'Hoja de Trabajo para listado'!$BC$155:$BC$1048576,0),MATCH((CUADRO!F$4&amp;$E502),'Hoja de Trabajo para listado'!$BC$151:$CB$151,0)),0)+IFERROR(INDEX('Hoja de Trabajo para listado'!$DE$153:$DG$274,MATCH($A502,'Hoja de Trabajo para listado'!$DE$153:$DE$1048576,0),MATCH((CUADRO!F$4&amp;$E502),'Hoja de Trabajo para listado'!$DE$151:$DG$151,0)),0)+IFERROR(INDEX('Hoja de Trabajo para listado'!$CD$155:$DC$1048576,MATCH($A502,'Hoja de Trabajo para listado'!$CD$155:$CD$1048576,0),MATCH((CUADRO!F$4&amp;$E502),'Hoja de Trabajo para listado'!$CD$151:$DC$151,0)),0)</f>
        <v>0</v>
      </c>
      <c r="G502" s="243">
        <f ca="1">+IFERROR(INDEX('Hoja de Trabajo para listado'!$A$155:$Z$1048576,MATCH($A502,'Hoja de Trabajo para listado'!$A$155:$A$1048576,0),MATCH((CUADRO!G$4&amp;$E502),'Hoja de Trabajo para listado'!$A$151:$Z$151,0)),0)+IFERROR(INDEX('Hoja de Trabajo para listado'!$AB$155:$BA$1048576,MATCH($A502,'Hoja de Trabajo para listado'!$AB$155:$AB$1048576,0),MATCH((CUADRO!G$4&amp;$E502),'Hoja de Trabajo para listado'!$AB$151:$BA$151,0)),0)+IFERROR(INDEX('Hoja de Trabajo para listado'!$BC$155:$CB$1048576,MATCH($A502,'Hoja de Trabajo para listado'!$BC$155:$BC$1048576,0),MATCH((CUADRO!G$4&amp;$E502),'Hoja de Trabajo para listado'!$BC$151:$CB$151,0)),0)+IFERROR(INDEX('Hoja de Trabajo para listado'!$DE$153:$DG$274,MATCH($A502,'Hoja de Trabajo para listado'!$DE$153:$DE$1048576,0),MATCH((CUADRO!G$4&amp;$E502),'Hoja de Trabajo para listado'!$DE$151:$DG$151,0)),0)+IFERROR(INDEX('Hoja de Trabajo para listado'!$CD$155:$DC$1048576,MATCH($A502,'Hoja de Trabajo para listado'!$CD$155:$CD$1048576,0),MATCH((CUADRO!G$4&amp;$E502),'Hoja de Trabajo para listado'!$CD$151:$DC$151,0)),0)</f>
        <v>0</v>
      </c>
      <c r="H502" s="243">
        <f ca="1">+IFERROR(INDEX('Hoja de Trabajo para listado'!$A$155:$Z$1048576,MATCH($A502,'Hoja de Trabajo para listado'!$A$155:$A$1048576,0),MATCH((CUADRO!H$4&amp;$E502),'Hoja de Trabajo para listado'!$A$151:$Z$151,0)),0)+IFERROR(INDEX('Hoja de Trabajo para listado'!$AB$155:$BA$1048576,MATCH($A502,'Hoja de Trabajo para listado'!$AB$155:$AB$1048576,0),MATCH((CUADRO!H$4&amp;$E502),'Hoja de Trabajo para listado'!$AB$151:$BA$151,0)),0)+IFERROR(INDEX('Hoja de Trabajo para listado'!$BC$155:$CB$1048576,MATCH($A502,'Hoja de Trabajo para listado'!$BC$155:$BC$1048576,0),MATCH((CUADRO!H$4&amp;$E502),'Hoja de Trabajo para listado'!$BC$151:$CB$151,0)),0)+IFERROR(INDEX('Hoja de Trabajo para listado'!$DE$153:$DG$274,MATCH($A502,'Hoja de Trabajo para listado'!$DE$153:$DE$1048576,0),MATCH((CUADRO!H$4&amp;$E502),'Hoja de Trabajo para listado'!$DE$151:$DG$151,0)),0)+IFERROR(INDEX('Hoja de Trabajo para listado'!$CD$155:$DC$1048576,MATCH($A502,'Hoja de Trabajo para listado'!$CD$155:$CD$1048576,0),MATCH((CUADRO!H$4&amp;$E502),'Hoja de Trabajo para listado'!$CD$151:$DC$151,0)),0)</f>
        <v>0</v>
      </c>
      <c r="I502" s="243">
        <f ca="1">+IFERROR(INDEX('Hoja de Trabajo para listado'!$A$155:$Z$1048576,MATCH($A502,'Hoja de Trabajo para listado'!$A$155:$A$1048576,0),MATCH((CUADRO!I$4&amp;$E502),'Hoja de Trabajo para listado'!$A$151:$Z$151,0)),0)+IFERROR(INDEX('Hoja de Trabajo para listado'!$AB$155:$BA$1048576,MATCH($A502,'Hoja de Trabajo para listado'!$AB$155:$AB$1048576,0),MATCH((CUADRO!I$4&amp;$E502),'Hoja de Trabajo para listado'!$AB$151:$BA$151,0)),0)+IFERROR(INDEX('Hoja de Trabajo para listado'!$BC$155:$CB$1048576,MATCH($A502,'Hoja de Trabajo para listado'!$BC$155:$BC$1048576,0),MATCH((CUADRO!I$4&amp;$E502),'Hoja de Trabajo para listado'!$BC$151:$CB$151,0)),0)+IFERROR(INDEX('Hoja de Trabajo para listado'!$DE$153:$DG$274,MATCH($A502,'Hoja de Trabajo para listado'!$DE$153:$DE$1048576,0),MATCH((CUADRO!I$4&amp;$E502),'Hoja de Trabajo para listado'!$DE$151:$DG$151,0)),0)+IFERROR(INDEX('Hoja de Trabajo para listado'!$CD$155:$DC$1048576,MATCH($A502,'Hoja de Trabajo para listado'!$CD$155:$CD$1048576,0),MATCH((CUADRO!I$4&amp;$E502),'Hoja de Trabajo para listado'!$CD$151:$DC$151,0)),0)</f>
        <v>0</v>
      </c>
      <c r="J502" s="243">
        <f ca="1">+IFERROR(INDEX('Hoja de Trabajo para listado'!$A$155:$Z$1048576,MATCH($A502,'Hoja de Trabajo para listado'!$A$155:$A$1048576,0),MATCH((CUADRO!J$4&amp;$E502),'Hoja de Trabajo para listado'!$A$151:$Z$151,0)),0)+IFERROR(INDEX('Hoja de Trabajo para listado'!$AB$155:$BA$1048576,MATCH($A502,'Hoja de Trabajo para listado'!$AB$155:$AB$1048576,0),MATCH((CUADRO!J$4&amp;$E502),'Hoja de Trabajo para listado'!$AB$151:$BA$151,0)),0)+IFERROR(INDEX('Hoja de Trabajo para listado'!$BC$155:$CB$1048576,MATCH($A502,'Hoja de Trabajo para listado'!$BC$155:$BC$1048576,0),MATCH((CUADRO!J$4&amp;$E502),'Hoja de Trabajo para listado'!$BC$151:$CB$151,0)),0)+IFERROR(INDEX('Hoja de Trabajo para listado'!$DE$153:$DG$274,MATCH($A502,'Hoja de Trabajo para listado'!$DE$153:$DE$1048576,0),MATCH((CUADRO!J$4&amp;$E502),'Hoja de Trabajo para listado'!$DE$151:$DG$151,0)),0)+IFERROR(INDEX('Hoja de Trabajo para listado'!$CD$155:$DC$1048576,MATCH($A502,'Hoja de Trabajo para listado'!$CD$155:$CD$1048576,0),MATCH((CUADRO!J$4&amp;$E502),'Hoja de Trabajo para listado'!$CD$151:$DC$151,0)),0)</f>
        <v>0</v>
      </c>
      <c r="K502" s="243">
        <f ca="1">+IFERROR(INDEX('Hoja de Trabajo para listado'!$A$155:$Z$1048576,MATCH($A502,'Hoja de Trabajo para listado'!$A$155:$A$1048576,0),MATCH((CUADRO!K$4&amp;$E502),'Hoja de Trabajo para listado'!$A$151:$Z$151,0)),0)+IFERROR(INDEX('Hoja de Trabajo para listado'!$AB$155:$BA$1048576,MATCH($A502,'Hoja de Trabajo para listado'!$AB$155:$AB$1048576,0),MATCH((CUADRO!K$4&amp;$E502),'Hoja de Trabajo para listado'!$AB$151:$BA$151,0)),0)+IFERROR(INDEX('Hoja de Trabajo para listado'!$BC$155:$CB$1048576,MATCH($A502,'Hoja de Trabajo para listado'!$BC$155:$BC$1048576,0),MATCH((CUADRO!K$4&amp;$E502),'Hoja de Trabajo para listado'!$BC$151:$CB$151,0)),0)+IFERROR(INDEX('Hoja de Trabajo para listado'!$DE$153:$DG$274,MATCH($A502,'Hoja de Trabajo para listado'!$DE$153:$DE$1048576,0),MATCH((CUADRO!K$4&amp;$E502),'Hoja de Trabajo para listado'!$DE$151:$DG$151,0)),0)+IFERROR(INDEX('Hoja de Trabajo para listado'!$CD$155:$DC$1048576,MATCH($A502,'Hoja de Trabajo para listado'!$CD$155:$CD$1048576,0),MATCH((CUADRO!K$4&amp;$E502),'Hoja de Trabajo para listado'!$CD$151:$DC$151,0)),0)</f>
        <v>0</v>
      </c>
      <c r="L502" s="243">
        <f ca="1">+IFERROR(INDEX('Hoja de Trabajo para listado'!$A$155:$Z$1048576,MATCH($A502,'Hoja de Trabajo para listado'!$A$155:$A$1048576,0),MATCH((CUADRO!L$4&amp;$E502),'Hoja de Trabajo para listado'!$A$151:$Z$151,0)),0)+IFERROR(INDEX('Hoja de Trabajo para listado'!$AB$155:$BA$1048576,MATCH($A502,'Hoja de Trabajo para listado'!$AB$155:$AB$1048576,0),MATCH((CUADRO!L$4&amp;$E502),'Hoja de Trabajo para listado'!$AB$151:$BA$151,0)),0)+IFERROR(INDEX('Hoja de Trabajo para listado'!$BC$155:$CB$1048576,MATCH($A502,'Hoja de Trabajo para listado'!$BC$155:$BC$1048576,0),MATCH((CUADRO!L$4&amp;$E502),'Hoja de Trabajo para listado'!$BC$151:$CB$151,0)),0)+IFERROR(INDEX('Hoja de Trabajo para listado'!$DE$153:$DG$274,MATCH($A502,'Hoja de Trabajo para listado'!$DE$153:$DE$1048576,0),MATCH((CUADRO!L$4&amp;$E502),'Hoja de Trabajo para listado'!$DE$151:$DG$151,0)),0)+IFERROR(INDEX('Hoja de Trabajo para listado'!$CD$155:$DC$1048576,MATCH($A502,'Hoja de Trabajo para listado'!$CD$155:$CD$1048576,0),MATCH((CUADRO!L$4&amp;$E502),'Hoja de Trabajo para listado'!$CD$151:$DC$151,0)),0)</f>
        <v>0</v>
      </c>
      <c r="M502" s="243">
        <f ca="1">+IFERROR(INDEX('Hoja de Trabajo para listado'!$A$155:$Z$1048576,MATCH($A502,'Hoja de Trabajo para listado'!$A$155:$A$1048576,0),MATCH((CUADRO!M$4&amp;$E502),'Hoja de Trabajo para listado'!$A$151:$Z$151,0)),0)+IFERROR(INDEX('Hoja de Trabajo para listado'!$AB$155:$BA$1048576,MATCH($A502,'Hoja de Trabajo para listado'!$AB$155:$AB$1048576,0),MATCH((CUADRO!M$4&amp;$E502),'Hoja de Trabajo para listado'!$AB$151:$BA$151,0)),0)+IFERROR(INDEX('Hoja de Trabajo para listado'!$BC$155:$CB$1048576,MATCH($A502,'Hoja de Trabajo para listado'!$BC$155:$BC$1048576,0),MATCH((CUADRO!M$4&amp;$E502),'Hoja de Trabajo para listado'!$BC$151:$CB$151,0)),0)+IFERROR(INDEX('Hoja de Trabajo para listado'!$DE$153:$DG$274,MATCH($A502,'Hoja de Trabajo para listado'!$DE$153:$DE$1048576,0),MATCH((CUADRO!M$4&amp;$E502),'Hoja de Trabajo para listado'!$DE$151:$DG$151,0)),0)+IFERROR(INDEX('Hoja de Trabajo para listado'!$CD$155:$DC$1048576,MATCH($A502,'Hoja de Trabajo para listado'!$CD$155:$CD$1048576,0),MATCH((CUADRO!M$4&amp;$E502),'Hoja de Trabajo para listado'!$CD$151:$DC$151,0)),0)</f>
        <v>0</v>
      </c>
      <c r="N502" s="243">
        <f ca="1">+IFERROR(INDEX('Hoja de Trabajo para listado'!$A$155:$Z$1048576,MATCH($A502,'Hoja de Trabajo para listado'!$A$155:$A$1048576,0),MATCH((CUADRO!N$4&amp;$E502),'Hoja de Trabajo para listado'!$A$151:$Z$151,0)),0)+IFERROR(INDEX('Hoja de Trabajo para listado'!$AB$155:$BA$1048576,MATCH($A502,'Hoja de Trabajo para listado'!$AB$155:$AB$1048576,0),MATCH((CUADRO!N$4&amp;$E502),'Hoja de Trabajo para listado'!$AB$151:$BA$151,0)),0)+IFERROR(INDEX('Hoja de Trabajo para listado'!$BC$155:$CB$1048576,MATCH($A502,'Hoja de Trabajo para listado'!$BC$155:$BC$1048576,0),MATCH((CUADRO!N$4&amp;$E502),'Hoja de Trabajo para listado'!$BC$151:$CB$151,0)),0)+IFERROR(INDEX('Hoja de Trabajo para listado'!$DE$153:$DG$274,MATCH($A502,'Hoja de Trabajo para listado'!$DE$153:$DE$1048576,0),MATCH((CUADRO!N$4&amp;$E502),'Hoja de Trabajo para listado'!$DE$151:$DG$151,0)),0)+IFERROR(INDEX('Hoja de Trabajo para listado'!$CD$155:$DC$1048576,MATCH($A502,'Hoja de Trabajo para listado'!$CD$155:$CD$1048576,0),MATCH((CUADRO!N$4&amp;$E502),'Hoja de Trabajo para listado'!$CD$151:$DC$151,0)),0)</f>
        <v>0</v>
      </c>
      <c r="O502" s="243">
        <f ca="1">+IFERROR(INDEX('Hoja de Trabajo para listado'!$A$155:$Z$1048576,MATCH($A502,'Hoja de Trabajo para listado'!$A$155:$A$1048576,0),MATCH((CUADRO!O$4&amp;$E502),'Hoja de Trabajo para listado'!$A$151:$Z$151,0)),0)+IFERROR(INDEX('Hoja de Trabajo para listado'!$AB$155:$BA$1048576,MATCH($A502,'Hoja de Trabajo para listado'!$AB$155:$AB$1048576,0),MATCH((CUADRO!O$4&amp;$E502),'Hoja de Trabajo para listado'!$AB$151:$BA$151,0)),0)+IFERROR(INDEX('Hoja de Trabajo para listado'!$BC$155:$CB$1048576,MATCH($A502,'Hoja de Trabajo para listado'!$BC$155:$BC$1048576,0),MATCH((CUADRO!O$4&amp;$E502),'Hoja de Trabajo para listado'!$BC$151:$CB$151,0)),0)+IFERROR(INDEX('Hoja de Trabajo para listado'!$DE$153:$DG$274,MATCH($A502,'Hoja de Trabajo para listado'!$DE$153:$DE$1048576,0),MATCH((CUADRO!O$4&amp;$E502),'Hoja de Trabajo para listado'!$DE$151:$DG$151,0)),0)+IFERROR(INDEX('Hoja de Trabajo para listado'!$CD$155:$DC$1048576,MATCH($A502,'Hoja de Trabajo para listado'!$CD$155:$CD$1048576,0),MATCH((CUADRO!O$4&amp;$E502),'Hoja de Trabajo para listado'!$CD$151:$DC$151,0)),0)</f>
        <v>0</v>
      </c>
      <c r="P502" s="243">
        <f ca="1">+IFERROR(INDEX('Hoja de Trabajo para listado'!$A$155:$Z$1048576,MATCH($A502,'Hoja de Trabajo para listado'!$A$155:$A$1048576,0),MATCH((CUADRO!P$4&amp;$E502),'Hoja de Trabajo para listado'!$A$151:$Z$151,0)),0)+IFERROR(INDEX('Hoja de Trabajo para listado'!$AB$155:$BA$1048576,MATCH($A502,'Hoja de Trabajo para listado'!$AB$155:$AB$1048576,0),MATCH((CUADRO!P$4&amp;$E502),'Hoja de Trabajo para listado'!$AB$151:$BA$151,0)),0)+IFERROR(INDEX('Hoja de Trabajo para listado'!$BC$155:$CB$1048576,MATCH($A502,'Hoja de Trabajo para listado'!$BC$155:$BC$1048576,0),MATCH((CUADRO!P$4&amp;$E502),'Hoja de Trabajo para listado'!$BC$151:$CB$151,0)),0)+IFERROR(INDEX('Hoja de Trabajo para listado'!$DE$153:$DG$274,MATCH($A502,'Hoja de Trabajo para listado'!$DE$153:$DE$1048576,0),MATCH((CUADRO!P$4&amp;$E502),'Hoja de Trabajo para listado'!$DE$151:$DG$151,0)),0)+IFERROR(INDEX('Hoja de Trabajo para listado'!$CD$155:$DC$1048576,MATCH($A502,'Hoja de Trabajo para listado'!$CD$155:$CD$1048576,0),MATCH((CUADRO!P$4&amp;$E502),'Hoja de Trabajo para listado'!$CD$151:$DC$151,0)),0)</f>
        <v>0</v>
      </c>
      <c r="Q502" s="243">
        <f ca="1">+IFERROR(INDEX('Hoja de Trabajo para listado'!$A$155:$Z$1048576,MATCH($A502,'Hoja de Trabajo para listado'!$A$155:$A$1048576,0),MATCH((CUADRO!Q$4&amp;$E502),'Hoja de Trabajo para listado'!$A$151:$Z$151,0)),0)+IFERROR(INDEX('Hoja de Trabajo para listado'!$AB$155:$BA$1048576,MATCH($A502,'Hoja de Trabajo para listado'!$AB$155:$AB$1048576,0),MATCH((CUADRO!Q$4&amp;$E502),'Hoja de Trabajo para listado'!$AB$151:$BA$151,0)),0)+IFERROR(INDEX('Hoja de Trabajo para listado'!$BC$155:$CB$1048576,MATCH($A502,'Hoja de Trabajo para listado'!$BC$155:$BC$1048576,0),MATCH((CUADRO!Q$4&amp;$E502),'Hoja de Trabajo para listado'!$BC$151:$CB$151,0)),0)+IFERROR(INDEX('Hoja de Trabajo para listado'!$DE$153:$DG$274,MATCH($A502,'Hoja de Trabajo para listado'!$DE$153:$DE$1048576,0),MATCH((CUADRO!Q$4&amp;$E502),'Hoja de Trabajo para listado'!$DE$151:$DG$151,0)),0)+IFERROR(INDEX('Hoja de Trabajo para listado'!$CD$155:$DC$1048576,MATCH($A502,'Hoja de Trabajo para listado'!$CD$155:$CD$1048576,0),MATCH((CUADRO!Q$4&amp;$E502),'Hoja de Trabajo para listado'!$CD$151:$DC$151,0)),0)</f>
        <v>0</v>
      </c>
      <c r="R502" s="243">
        <f t="shared" ca="1" si="21"/>
        <v>0</v>
      </c>
      <c r="S502" s="249">
        <f ca="1">+R501+R502</f>
        <v>0</v>
      </c>
      <c r="T502" s="243">
        <f ca="1">+S502</f>
        <v>0</v>
      </c>
      <c r="U502" s="242">
        <f t="shared" si="22"/>
        <v>2</v>
      </c>
      <c r="V502" s="333" t="str">
        <f>+VLOOKUP(A502,bd_lista!$A$3:$E$592,5,FALSE)</f>
        <v>Gobiernos Autonomos Municipales</v>
      </c>
      <c r="W502" s="388"/>
      <c r="X502" s="242">
        <f>+VLOOKUP(A502,[4]Sheet1!$A$13:$D$744,4,FALSE)</f>
        <v>0</v>
      </c>
      <c r="Y502" s="242" t="e">
        <f>+VLOOKUP(X502,bd_lista!$A$3:$C$592,3,FALSE)</f>
        <v>#N/A</v>
      </c>
      <c r="Z502" s="292"/>
      <c r="AA502" s="293"/>
    </row>
    <row r="503" spans="1:27" customFormat="1" ht="15" hidden="1" customHeight="1">
      <c r="A503" s="32">
        <v>1203</v>
      </c>
      <c r="B503" s="392">
        <f>+A503</f>
        <v>1203</v>
      </c>
      <c r="C503" s="247" t="str">
        <f>+VLOOKUP(A503,bd_lista!$A$3:$C$592,3,FALSE)</f>
        <v>Gobierno Autónomo Municipal de Mecapaca</v>
      </c>
      <c r="D503" s="389" t="str">
        <f>+C503</f>
        <v>Gobierno Autónomo Municipal de Mecapaca</v>
      </c>
      <c r="E503" s="242" t="s">
        <v>1304</v>
      </c>
      <c r="F503" s="243">
        <f ca="1">+IFERROR(INDEX('Hoja de Trabajo para listado'!$A$155:$Z$1048576,MATCH($A503,'Hoja de Trabajo para listado'!$A$155:$A$1048576,0),MATCH((CUADRO!F$4&amp;$E503),'Hoja de Trabajo para listado'!$A$151:$Z$151,0)),0)+IFERROR(INDEX('Hoja de Trabajo para listado'!$AB$155:$BA$1048576,MATCH($A503,'Hoja de Trabajo para listado'!$AB$155:$AB$1048576,0),MATCH((CUADRO!F$4&amp;$E503),'Hoja de Trabajo para listado'!$AB$151:$BA$151,0)),0)+IFERROR(INDEX('Hoja de Trabajo para listado'!$BC$155:$CB$1048576,MATCH($A503,'Hoja de Trabajo para listado'!$BC$155:$BC$1048576,0),MATCH((CUADRO!F$4&amp;$E503),'Hoja de Trabajo para listado'!$BC$151:$CB$151,0)),0)+IFERROR(INDEX('Hoja de Trabajo para listado'!$DE$153:$DG$274,MATCH($A503,'Hoja de Trabajo para listado'!$DE$153:$DE$1048576,0),MATCH((CUADRO!F$4&amp;$E503),'Hoja de Trabajo para listado'!$DE$151:$DG$151,0)),0)+IFERROR(INDEX('Hoja de Trabajo para listado'!$CD$155:$DC$1048576,MATCH($A503,'Hoja de Trabajo para listado'!$CD$155:$CD$1048576,0),MATCH((CUADRO!F$4&amp;$E503),'Hoja de Trabajo para listado'!$CD$151:$DC$151,0)),0)</f>
        <v>0</v>
      </c>
      <c r="G503" s="243">
        <f ca="1">+IFERROR(INDEX('Hoja de Trabajo para listado'!$A$155:$Z$1048576,MATCH($A503,'Hoja de Trabajo para listado'!$A$155:$A$1048576,0),MATCH((CUADRO!G$4&amp;$E503),'Hoja de Trabajo para listado'!$A$151:$Z$151,0)),0)+IFERROR(INDEX('Hoja de Trabajo para listado'!$AB$155:$BA$1048576,MATCH($A503,'Hoja de Trabajo para listado'!$AB$155:$AB$1048576,0),MATCH((CUADRO!G$4&amp;$E503),'Hoja de Trabajo para listado'!$AB$151:$BA$151,0)),0)+IFERROR(INDEX('Hoja de Trabajo para listado'!$BC$155:$CB$1048576,MATCH($A503,'Hoja de Trabajo para listado'!$BC$155:$BC$1048576,0),MATCH((CUADRO!G$4&amp;$E503),'Hoja de Trabajo para listado'!$BC$151:$CB$151,0)),0)+IFERROR(INDEX('Hoja de Trabajo para listado'!$DE$153:$DG$274,MATCH($A503,'Hoja de Trabajo para listado'!$DE$153:$DE$1048576,0),MATCH((CUADRO!G$4&amp;$E503),'Hoja de Trabajo para listado'!$DE$151:$DG$151,0)),0)+IFERROR(INDEX('Hoja de Trabajo para listado'!$CD$155:$DC$1048576,MATCH($A503,'Hoja de Trabajo para listado'!$CD$155:$CD$1048576,0),MATCH((CUADRO!G$4&amp;$E503),'Hoja de Trabajo para listado'!$CD$151:$DC$151,0)),0)</f>
        <v>0</v>
      </c>
      <c r="H503" s="243">
        <f ca="1">+IFERROR(INDEX('Hoja de Trabajo para listado'!$A$155:$Z$1048576,MATCH($A503,'Hoja de Trabajo para listado'!$A$155:$A$1048576,0),MATCH((CUADRO!H$4&amp;$E503),'Hoja de Trabajo para listado'!$A$151:$Z$151,0)),0)+IFERROR(INDEX('Hoja de Trabajo para listado'!$AB$155:$BA$1048576,MATCH($A503,'Hoja de Trabajo para listado'!$AB$155:$AB$1048576,0),MATCH((CUADRO!H$4&amp;$E503),'Hoja de Trabajo para listado'!$AB$151:$BA$151,0)),0)+IFERROR(INDEX('Hoja de Trabajo para listado'!$BC$155:$CB$1048576,MATCH($A503,'Hoja de Trabajo para listado'!$BC$155:$BC$1048576,0),MATCH((CUADRO!H$4&amp;$E503),'Hoja de Trabajo para listado'!$BC$151:$CB$151,0)),0)+IFERROR(INDEX('Hoja de Trabajo para listado'!$DE$153:$DG$274,MATCH($A503,'Hoja de Trabajo para listado'!$DE$153:$DE$1048576,0),MATCH((CUADRO!H$4&amp;$E503),'Hoja de Trabajo para listado'!$DE$151:$DG$151,0)),0)+IFERROR(INDEX('Hoja de Trabajo para listado'!$CD$155:$DC$1048576,MATCH($A503,'Hoja de Trabajo para listado'!$CD$155:$CD$1048576,0),MATCH((CUADRO!H$4&amp;$E503),'Hoja de Trabajo para listado'!$CD$151:$DC$151,0)),0)</f>
        <v>0</v>
      </c>
      <c r="I503" s="243">
        <f ca="1">+IFERROR(INDEX('Hoja de Trabajo para listado'!$A$155:$Z$1048576,MATCH($A503,'Hoja de Trabajo para listado'!$A$155:$A$1048576,0),MATCH((CUADRO!I$4&amp;$E503),'Hoja de Trabajo para listado'!$A$151:$Z$151,0)),0)+IFERROR(INDEX('Hoja de Trabajo para listado'!$AB$155:$BA$1048576,MATCH($A503,'Hoja de Trabajo para listado'!$AB$155:$AB$1048576,0),MATCH((CUADRO!I$4&amp;$E503),'Hoja de Trabajo para listado'!$AB$151:$BA$151,0)),0)+IFERROR(INDEX('Hoja de Trabajo para listado'!$BC$155:$CB$1048576,MATCH($A503,'Hoja de Trabajo para listado'!$BC$155:$BC$1048576,0),MATCH((CUADRO!I$4&amp;$E503),'Hoja de Trabajo para listado'!$BC$151:$CB$151,0)),0)+IFERROR(INDEX('Hoja de Trabajo para listado'!$DE$153:$DG$274,MATCH($A503,'Hoja de Trabajo para listado'!$DE$153:$DE$1048576,0),MATCH((CUADRO!I$4&amp;$E503),'Hoja de Trabajo para listado'!$DE$151:$DG$151,0)),0)+IFERROR(INDEX('Hoja de Trabajo para listado'!$CD$155:$DC$1048576,MATCH($A503,'Hoja de Trabajo para listado'!$CD$155:$CD$1048576,0),MATCH((CUADRO!I$4&amp;$E503),'Hoja de Trabajo para listado'!$CD$151:$DC$151,0)),0)</f>
        <v>0</v>
      </c>
      <c r="J503" s="243">
        <f ca="1">+IFERROR(INDEX('Hoja de Trabajo para listado'!$A$155:$Z$1048576,MATCH($A503,'Hoja de Trabajo para listado'!$A$155:$A$1048576,0),MATCH((CUADRO!J$4&amp;$E503),'Hoja de Trabajo para listado'!$A$151:$Z$151,0)),0)+IFERROR(INDEX('Hoja de Trabajo para listado'!$AB$155:$BA$1048576,MATCH($A503,'Hoja de Trabajo para listado'!$AB$155:$AB$1048576,0),MATCH((CUADRO!J$4&amp;$E503),'Hoja de Trabajo para listado'!$AB$151:$BA$151,0)),0)+IFERROR(INDEX('Hoja de Trabajo para listado'!$BC$155:$CB$1048576,MATCH($A503,'Hoja de Trabajo para listado'!$BC$155:$BC$1048576,0),MATCH((CUADRO!J$4&amp;$E503),'Hoja de Trabajo para listado'!$BC$151:$CB$151,0)),0)+IFERROR(INDEX('Hoja de Trabajo para listado'!$DE$153:$DG$274,MATCH($A503,'Hoja de Trabajo para listado'!$DE$153:$DE$1048576,0),MATCH((CUADRO!J$4&amp;$E503),'Hoja de Trabajo para listado'!$DE$151:$DG$151,0)),0)+IFERROR(INDEX('Hoja de Trabajo para listado'!$CD$155:$DC$1048576,MATCH($A503,'Hoja de Trabajo para listado'!$CD$155:$CD$1048576,0),MATCH((CUADRO!J$4&amp;$E503),'Hoja de Trabajo para listado'!$CD$151:$DC$151,0)),0)</f>
        <v>0</v>
      </c>
      <c r="K503" s="243">
        <f ca="1">+IFERROR(INDEX('Hoja de Trabajo para listado'!$A$155:$Z$1048576,MATCH($A503,'Hoja de Trabajo para listado'!$A$155:$A$1048576,0),MATCH((CUADRO!K$4&amp;$E503),'Hoja de Trabajo para listado'!$A$151:$Z$151,0)),0)+IFERROR(INDEX('Hoja de Trabajo para listado'!$AB$155:$BA$1048576,MATCH($A503,'Hoja de Trabajo para listado'!$AB$155:$AB$1048576,0),MATCH((CUADRO!K$4&amp;$E503),'Hoja de Trabajo para listado'!$AB$151:$BA$151,0)),0)+IFERROR(INDEX('Hoja de Trabajo para listado'!$BC$155:$CB$1048576,MATCH($A503,'Hoja de Trabajo para listado'!$BC$155:$BC$1048576,0),MATCH((CUADRO!K$4&amp;$E503),'Hoja de Trabajo para listado'!$BC$151:$CB$151,0)),0)+IFERROR(INDEX('Hoja de Trabajo para listado'!$DE$153:$DG$274,MATCH($A503,'Hoja de Trabajo para listado'!$DE$153:$DE$1048576,0),MATCH((CUADRO!K$4&amp;$E503),'Hoja de Trabajo para listado'!$DE$151:$DG$151,0)),0)+IFERROR(INDEX('Hoja de Trabajo para listado'!$CD$155:$DC$1048576,MATCH($A503,'Hoja de Trabajo para listado'!$CD$155:$CD$1048576,0),MATCH((CUADRO!K$4&amp;$E503),'Hoja de Trabajo para listado'!$CD$151:$DC$151,0)),0)</f>
        <v>0</v>
      </c>
      <c r="L503" s="243">
        <f ca="1">+IFERROR(INDEX('Hoja de Trabajo para listado'!$A$155:$Z$1048576,MATCH($A503,'Hoja de Trabajo para listado'!$A$155:$A$1048576,0),MATCH((CUADRO!L$4&amp;$E503),'Hoja de Trabajo para listado'!$A$151:$Z$151,0)),0)+IFERROR(INDEX('Hoja de Trabajo para listado'!$AB$155:$BA$1048576,MATCH($A503,'Hoja de Trabajo para listado'!$AB$155:$AB$1048576,0),MATCH((CUADRO!L$4&amp;$E503),'Hoja de Trabajo para listado'!$AB$151:$BA$151,0)),0)+IFERROR(INDEX('Hoja de Trabajo para listado'!$BC$155:$CB$1048576,MATCH($A503,'Hoja de Trabajo para listado'!$BC$155:$BC$1048576,0),MATCH((CUADRO!L$4&amp;$E503),'Hoja de Trabajo para listado'!$BC$151:$CB$151,0)),0)+IFERROR(INDEX('Hoja de Trabajo para listado'!$DE$153:$DG$274,MATCH($A503,'Hoja de Trabajo para listado'!$DE$153:$DE$1048576,0),MATCH((CUADRO!L$4&amp;$E503),'Hoja de Trabajo para listado'!$DE$151:$DG$151,0)),0)+IFERROR(INDEX('Hoja de Trabajo para listado'!$CD$155:$DC$1048576,MATCH($A503,'Hoja de Trabajo para listado'!$CD$155:$CD$1048576,0),MATCH((CUADRO!L$4&amp;$E503),'Hoja de Trabajo para listado'!$CD$151:$DC$151,0)),0)</f>
        <v>0</v>
      </c>
      <c r="M503" s="243">
        <f ca="1">+IFERROR(INDEX('Hoja de Trabajo para listado'!$A$155:$Z$1048576,MATCH($A503,'Hoja de Trabajo para listado'!$A$155:$A$1048576,0),MATCH((CUADRO!M$4&amp;$E503),'Hoja de Trabajo para listado'!$A$151:$Z$151,0)),0)+IFERROR(INDEX('Hoja de Trabajo para listado'!$AB$155:$BA$1048576,MATCH($A503,'Hoja de Trabajo para listado'!$AB$155:$AB$1048576,0),MATCH((CUADRO!M$4&amp;$E503),'Hoja de Trabajo para listado'!$AB$151:$BA$151,0)),0)+IFERROR(INDEX('Hoja de Trabajo para listado'!$BC$155:$CB$1048576,MATCH($A503,'Hoja de Trabajo para listado'!$BC$155:$BC$1048576,0),MATCH((CUADRO!M$4&amp;$E503),'Hoja de Trabajo para listado'!$BC$151:$CB$151,0)),0)+IFERROR(INDEX('Hoja de Trabajo para listado'!$DE$153:$DG$274,MATCH($A503,'Hoja de Trabajo para listado'!$DE$153:$DE$1048576,0),MATCH((CUADRO!M$4&amp;$E503),'Hoja de Trabajo para listado'!$DE$151:$DG$151,0)),0)+IFERROR(INDEX('Hoja de Trabajo para listado'!$CD$155:$DC$1048576,MATCH($A503,'Hoja de Trabajo para listado'!$CD$155:$CD$1048576,0),MATCH((CUADRO!M$4&amp;$E503),'Hoja de Trabajo para listado'!$CD$151:$DC$151,0)),0)</f>
        <v>0</v>
      </c>
      <c r="N503" s="243">
        <f ca="1">+IFERROR(INDEX('Hoja de Trabajo para listado'!$A$155:$Z$1048576,MATCH($A503,'Hoja de Trabajo para listado'!$A$155:$A$1048576,0),MATCH((CUADRO!N$4&amp;$E503),'Hoja de Trabajo para listado'!$A$151:$Z$151,0)),0)+IFERROR(INDEX('Hoja de Trabajo para listado'!$AB$155:$BA$1048576,MATCH($A503,'Hoja de Trabajo para listado'!$AB$155:$AB$1048576,0),MATCH((CUADRO!N$4&amp;$E503),'Hoja de Trabajo para listado'!$AB$151:$BA$151,0)),0)+IFERROR(INDEX('Hoja de Trabajo para listado'!$BC$155:$CB$1048576,MATCH($A503,'Hoja de Trabajo para listado'!$BC$155:$BC$1048576,0),MATCH((CUADRO!N$4&amp;$E503),'Hoja de Trabajo para listado'!$BC$151:$CB$151,0)),0)+IFERROR(INDEX('Hoja de Trabajo para listado'!$DE$153:$DG$274,MATCH($A503,'Hoja de Trabajo para listado'!$DE$153:$DE$1048576,0),MATCH((CUADRO!N$4&amp;$E503),'Hoja de Trabajo para listado'!$DE$151:$DG$151,0)),0)+IFERROR(INDEX('Hoja de Trabajo para listado'!$CD$155:$DC$1048576,MATCH($A503,'Hoja de Trabajo para listado'!$CD$155:$CD$1048576,0),MATCH((CUADRO!N$4&amp;$E503),'Hoja de Trabajo para listado'!$CD$151:$DC$151,0)),0)</f>
        <v>0</v>
      </c>
      <c r="O503" s="243">
        <f ca="1">+IFERROR(INDEX('Hoja de Trabajo para listado'!$A$155:$Z$1048576,MATCH($A503,'Hoja de Trabajo para listado'!$A$155:$A$1048576,0),MATCH((CUADRO!O$4&amp;$E503),'Hoja de Trabajo para listado'!$A$151:$Z$151,0)),0)+IFERROR(INDEX('Hoja de Trabajo para listado'!$AB$155:$BA$1048576,MATCH($A503,'Hoja de Trabajo para listado'!$AB$155:$AB$1048576,0),MATCH((CUADRO!O$4&amp;$E503),'Hoja de Trabajo para listado'!$AB$151:$BA$151,0)),0)+IFERROR(INDEX('Hoja de Trabajo para listado'!$BC$155:$CB$1048576,MATCH($A503,'Hoja de Trabajo para listado'!$BC$155:$BC$1048576,0),MATCH((CUADRO!O$4&amp;$E503),'Hoja de Trabajo para listado'!$BC$151:$CB$151,0)),0)+IFERROR(INDEX('Hoja de Trabajo para listado'!$DE$153:$DG$274,MATCH($A503,'Hoja de Trabajo para listado'!$DE$153:$DE$1048576,0),MATCH((CUADRO!O$4&amp;$E503),'Hoja de Trabajo para listado'!$DE$151:$DG$151,0)),0)+IFERROR(INDEX('Hoja de Trabajo para listado'!$CD$155:$DC$1048576,MATCH($A503,'Hoja de Trabajo para listado'!$CD$155:$CD$1048576,0),MATCH((CUADRO!O$4&amp;$E503),'Hoja de Trabajo para listado'!$CD$151:$DC$151,0)),0)</f>
        <v>0</v>
      </c>
      <c r="P503" s="243">
        <f ca="1">+IFERROR(INDEX('Hoja de Trabajo para listado'!$A$155:$Z$1048576,MATCH($A503,'Hoja de Trabajo para listado'!$A$155:$A$1048576,0),MATCH((CUADRO!P$4&amp;$E503),'Hoja de Trabajo para listado'!$A$151:$Z$151,0)),0)+IFERROR(INDEX('Hoja de Trabajo para listado'!$AB$155:$BA$1048576,MATCH($A503,'Hoja de Trabajo para listado'!$AB$155:$AB$1048576,0),MATCH((CUADRO!P$4&amp;$E503),'Hoja de Trabajo para listado'!$AB$151:$BA$151,0)),0)+IFERROR(INDEX('Hoja de Trabajo para listado'!$BC$155:$CB$1048576,MATCH($A503,'Hoja de Trabajo para listado'!$BC$155:$BC$1048576,0),MATCH((CUADRO!P$4&amp;$E503),'Hoja de Trabajo para listado'!$BC$151:$CB$151,0)),0)+IFERROR(INDEX('Hoja de Trabajo para listado'!$DE$153:$DG$274,MATCH($A503,'Hoja de Trabajo para listado'!$DE$153:$DE$1048576,0),MATCH((CUADRO!P$4&amp;$E503),'Hoja de Trabajo para listado'!$DE$151:$DG$151,0)),0)+IFERROR(INDEX('Hoja de Trabajo para listado'!$CD$155:$DC$1048576,MATCH($A503,'Hoja de Trabajo para listado'!$CD$155:$CD$1048576,0),MATCH((CUADRO!P$4&amp;$E503),'Hoja de Trabajo para listado'!$CD$151:$DC$151,0)),0)</f>
        <v>0</v>
      </c>
      <c r="Q503" s="243">
        <f ca="1">+IFERROR(INDEX('Hoja de Trabajo para listado'!$A$155:$Z$1048576,MATCH($A503,'Hoja de Trabajo para listado'!$A$155:$A$1048576,0),MATCH((CUADRO!Q$4&amp;$E503),'Hoja de Trabajo para listado'!$A$151:$Z$151,0)),0)+IFERROR(INDEX('Hoja de Trabajo para listado'!$AB$155:$BA$1048576,MATCH($A503,'Hoja de Trabajo para listado'!$AB$155:$AB$1048576,0),MATCH((CUADRO!Q$4&amp;$E503),'Hoja de Trabajo para listado'!$AB$151:$BA$151,0)),0)+IFERROR(INDEX('Hoja de Trabajo para listado'!$BC$155:$CB$1048576,MATCH($A503,'Hoja de Trabajo para listado'!$BC$155:$BC$1048576,0),MATCH((CUADRO!Q$4&amp;$E503),'Hoja de Trabajo para listado'!$BC$151:$CB$151,0)),0)+IFERROR(INDEX('Hoja de Trabajo para listado'!$DE$153:$DG$274,MATCH($A503,'Hoja de Trabajo para listado'!$DE$153:$DE$1048576,0),MATCH((CUADRO!Q$4&amp;$E503),'Hoja de Trabajo para listado'!$DE$151:$DG$151,0)),0)+IFERROR(INDEX('Hoja de Trabajo para listado'!$CD$155:$DC$1048576,MATCH($A503,'Hoja de Trabajo para listado'!$CD$155:$CD$1048576,0),MATCH((CUADRO!Q$4&amp;$E503),'Hoja de Trabajo para listado'!$CD$151:$DC$151,0)),0)</f>
        <v>0</v>
      </c>
      <c r="R503" s="243">
        <f t="shared" ca="1" si="21"/>
        <v>0</v>
      </c>
      <c r="S503" s="249"/>
      <c r="T503" s="243">
        <f ca="1">+T504</f>
        <v>0</v>
      </c>
      <c r="U503" s="242">
        <f t="shared" si="22"/>
        <v>1</v>
      </c>
      <c r="V503" s="333" t="str">
        <f>+VLOOKUP(A503,bd_lista!$A$3:$E$592,5,FALSE)</f>
        <v>Gobiernos Autonomos Municipales</v>
      </c>
      <c r="W503" s="387" t="str">
        <f>+V503</f>
        <v>Gobiernos Autonomos Municipales</v>
      </c>
      <c r="X503" s="242">
        <f>+VLOOKUP(A503,[4]Sheet1!$A$13:$D$744,4,FALSE)</f>
        <v>0</v>
      </c>
      <c r="Y503" s="242" t="e">
        <f>+VLOOKUP(X503,bd_lista!$A$3:$C$592,3,FALSE)</f>
        <v>#N/A</v>
      </c>
      <c r="Z503" s="294">
        <f>+X503</f>
        <v>0</v>
      </c>
      <c r="AA503" s="295" t="e">
        <f>+Y503</f>
        <v>#N/A</v>
      </c>
    </row>
    <row r="504" spans="1:27" customFormat="1" ht="15" hidden="1" customHeight="1">
      <c r="A504" s="32">
        <v>1203</v>
      </c>
      <c r="B504" s="393"/>
      <c r="C504" s="247" t="str">
        <f>+VLOOKUP(A504,bd_lista!$A$3:$C$592,3,FALSE)</f>
        <v>Gobierno Autónomo Municipal de Mecapaca</v>
      </c>
      <c r="D504" s="390"/>
      <c r="E504" s="244" t="s">
        <v>1305</v>
      </c>
      <c r="F504" s="243">
        <f ca="1">+IFERROR(INDEX('Hoja de Trabajo para listado'!$A$155:$Z$1048576,MATCH($A504,'Hoja de Trabajo para listado'!$A$155:$A$1048576,0),MATCH((CUADRO!F$4&amp;$E504),'Hoja de Trabajo para listado'!$A$151:$Z$151,0)),0)+IFERROR(INDEX('Hoja de Trabajo para listado'!$AB$155:$BA$1048576,MATCH($A504,'Hoja de Trabajo para listado'!$AB$155:$AB$1048576,0),MATCH((CUADRO!F$4&amp;$E504),'Hoja de Trabajo para listado'!$AB$151:$BA$151,0)),0)+IFERROR(INDEX('Hoja de Trabajo para listado'!$BC$155:$CB$1048576,MATCH($A504,'Hoja de Trabajo para listado'!$BC$155:$BC$1048576,0),MATCH((CUADRO!F$4&amp;$E504),'Hoja de Trabajo para listado'!$BC$151:$CB$151,0)),0)+IFERROR(INDEX('Hoja de Trabajo para listado'!$DE$153:$DG$274,MATCH($A504,'Hoja de Trabajo para listado'!$DE$153:$DE$1048576,0),MATCH((CUADRO!F$4&amp;$E504),'Hoja de Trabajo para listado'!$DE$151:$DG$151,0)),0)+IFERROR(INDEX('Hoja de Trabajo para listado'!$CD$155:$DC$1048576,MATCH($A504,'Hoja de Trabajo para listado'!$CD$155:$CD$1048576,0),MATCH((CUADRO!F$4&amp;$E504),'Hoja de Trabajo para listado'!$CD$151:$DC$151,0)),0)</f>
        <v>0</v>
      </c>
      <c r="G504" s="243">
        <f ca="1">+IFERROR(INDEX('Hoja de Trabajo para listado'!$A$155:$Z$1048576,MATCH($A504,'Hoja de Trabajo para listado'!$A$155:$A$1048576,0),MATCH((CUADRO!G$4&amp;$E504),'Hoja de Trabajo para listado'!$A$151:$Z$151,0)),0)+IFERROR(INDEX('Hoja de Trabajo para listado'!$AB$155:$BA$1048576,MATCH($A504,'Hoja de Trabajo para listado'!$AB$155:$AB$1048576,0),MATCH((CUADRO!G$4&amp;$E504),'Hoja de Trabajo para listado'!$AB$151:$BA$151,0)),0)+IFERROR(INDEX('Hoja de Trabajo para listado'!$BC$155:$CB$1048576,MATCH($A504,'Hoja de Trabajo para listado'!$BC$155:$BC$1048576,0),MATCH((CUADRO!G$4&amp;$E504),'Hoja de Trabajo para listado'!$BC$151:$CB$151,0)),0)+IFERROR(INDEX('Hoja de Trabajo para listado'!$DE$153:$DG$274,MATCH($A504,'Hoja de Trabajo para listado'!$DE$153:$DE$1048576,0),MATCH((CUADRO!G$4&amp;$E504),'Hoja de Trabajo para listado'!$DE$151:$DG$151,0)),0)+IFERROR(INDEX('Hoja de Trabajo para listado'!$CD$155:$DC$1048576,MATCH($A504,'Hoja de Trabajo para listado'!$CD$155:$CD$1048576,0),MATCH((CUADRO!G$4&amp;$E504),'Hoja de Trabajo para listado'!$CD$151:$DC$151,0)),0)</f>
        <v>0</v>
      </c>
      <c r="H504" s="243">
        <f ca="1">+IFERROR(INDEX('Hoja de Trabajo para listado'!$A$155:$Z$1048576,MATCH($A504,'Hoja de Trabajo para listado'!$A$155:$A$1048576,0),MATCH((CUADRO!H$4&amp;$E504),'Hoja de Trabajo para listado'!$A$151:$Z$151,0)),0)+IFERROR(INDEX('Hoja de Trabajo para listado'!$AB$155:$BA$1048576,MATCH($A504,'Hoja de Trabajo para listado'!$AB$155:$AB$1048576,0),MATCH((CUADRO!H$4&amp;$E504),'Hoja de Trabajo para listado'!$AB$151:$BA$151,0)),0)+IFERROR(INDEX('Hoja de Trabajo para listado'!$BC$155:$CB$1048576,MATCH($A504,'Hoja de Trabajo para listado'!$BC$155:$BC$1048576,0),MATCH((CUADRO!H$4&amp;$E504),'Hoja de Trabajo para listado'!$BC$151:$CB$151,0)),0)+IFERROR(INDEX('Hoja de Trabajo para listado'!$DE$153:$DG$274,MATCH($A504,'Hoja de Trabajo para listado'!$DE$153:$DE$1048576,0),MATCH((CUADRO!H$4&amp;$E504),'Hoja de Trabajo para listado'!$DE$151:$DG$151,0)),0)+IFERROR(INDEX('Hoja de Trabajo para listado'!$CD$155:$DC$1048576,MATCH($A504,'Hoja de Trabajo para listado'!$CD$155:$CD$1048576,0),MATCH((CUADRO!H$4&amp;$E504),'Hoja de Trabajo para listado'!$CD$151:$DC$151,0)),0)</f>
        <v>0</v>
      </c>
      <c r="I504" s="243">
        <f ca="1">+IFERROR(INDEX('Hoja de Trabajo para listado'!$A$155:$Z$1048576,MATCH($A504,'Hoja de Trabajo para listado'!$A$155:$A$1048576,0),MATCH((CUADRO!I$4&amp;$E504),'Hoja de Trabajo para listado'!$A$151:$Z$151,0)),0)+IFERROR(INDEX('Hoja de Trabajo para listado'!$AB$155:$BA$1048576,MATCH($A504,'Hoja de Trabajo para listado'!$AB$155:$AB$1048576,0),MATCH((CUADRO!I$4&amp;$E504),'Hoja de Trabajo para listado'!$AB$151:$BA$151,0)),0)+IFERROR(INDEX('Hoja de Trabajo para listado'!$BC$155:$CB$1048576,MATCH($A504,'Hoja de Trabajo para listado'!$BC$155:$BC$1048576,0),MATCH((CUADRO!I$4&amp;$E504),'Hoja de Trabajo para listado'!$BC$151:$CB$151,0)),0)+IFERROR(INDEX('Hoja de Trabajo para listado'!$DE$153:$DG$274,MATCH($A504,'Hoja de Trabajo para listado'!$DE$153:$DE$1048576,0),MATCH((CUADRO!I$4&amp;$E504),'Hoja de Trabajo para listado'!$DE$151:$DG$151,0)),0)+IFERROR(INDEX('Hoja de Trabajo para listado'!$CD$155:$DC$1048576,MATCH($A504,'Hoja de Trabajo para listado'!$CD$155:$CD$1048576,0),MATCH((CUADRO!I$4&amp;$E504),'Hoja de Trabajo para listado'!$CD$151:$DC$151,0)),0)</f>
        <v>0</v>
      </c>
      <c r="J504" s="243">
        <f ca="1">+IFERROR(INDEX('Hoja de Trabajo para listado'!$A$155:$Z$1048576,MATCH($A504,'Hoja de Trabajo para listado'!$A$155:$A$1048576,0),MATCH((CUADRO!J$4&amp;$E504),'Hoja de Trabajo para listado'!$A$151:$Z$151,0)),0)+IFERROR(INDEX('Hoja de Trabajo para listado'!$AB$155:$BA$1048576,MATCH($A504,'Hoja de Trabajo para listado'!$AB$155:$AB$1048576,0),MATCH((CUADRO!J$4&amp;$E504),'Hoja de Trabajo para listado'!$AB$151:$BA$151,0)),0)+IFERROR(INDEX('Hoja de Trabajo para listado'!$BC$155:$CB$1048576,MATCH($A504,'Hoja de Trabajo para listado'!$BC$155:$BC$1048576,0),MATCH((CUADRO!J$4&amp;$E504),'Hoja de Trabajo para listado'!$BC$151:$CB$151,0)),0)+IFERROR(INDEX('Hoja de Trabajo para listado'!$DE$153:$DG$274,MATCH($A504,'Hoja de Trabajo para listado'!$DE$153:$DE$1048576,0),MATCH((CUADRO!J$4&amp;$E504),'Hoja de Trabajo para listado'!$DE$151:$DG$151,0)),0)+IFERROR(INDEX('Hoja de Trabajo para listado'!$CD$155:$DC$1048576,MATCH($A504,'Hoja de Trabajo para listado'!$CD$155:$CD$1048576,0),MATCH((CUADRO!J$4&amp;$E504),'Hoja de Trabajo para listado'!$CD$151:$DC$151,0)),0)</f>
        <v>0</v>
      </c>
      <c r="K504" s="243">
        <f ca="1">+IFERROR(INDEX('Hoja de Trabajo para listado'!$A$155:$Z$1048576,MATCH($A504,'Hoja de Trabajo para listado'!$A$155:$A$1048576,0),MATCH((CUADRO!K$4&amp;$E504),'Hoja de Trabajo para listado'!$A$151:$Z$151,0)),0)+IFERROR(INDEX('Hoja de Trabajo para listado'!$AB$155:$BA$1048576,MATCH($A504,'Hoja de Trabajo para listado'!$AB$155:$AB$1048576,0),MATCH((CUADRO!K$4&amp;$E504),'Hoja de Trabajo para listado'!$AB$151:$BA$151,0)),0)+IFERROR(INDEX('Hoja de Trabajo para listado'!$BC$155:$CB$1048576,MATCH($A504,'Hoja de Trabajo para listado'!$BC$155:$BC$1048576,0),MATCH((CUADRO!K$4&amp;$E504),'Hoja de Trabajo para listado'!$BC$151:$CB$151,0)),0)+IFERROR(INDEX('Hoja de Trabajo para listado'!$DE$153:$DG$274,MATCH($A504,'Hoja de Trabajo para listado'!$DE$153:$DE$1048576,0),MATCH((CUADRO!K$4&amp;$E504),'Hoja de Trabajo para listado'!$DE$151:$DG$151,0)),0)+IFERROR(INDEX('Hoja de Trabajo para listado'!$CD$155:$DC$1048576,MATCH($A504,'Hoja de Trabajo para listado'!$CD$155:$CD$1048576,0),MATCH((CUADRO!K$4&amp;$E504),'Hoja de Trabajo para listado'!$CD$151:$DC$151,0)),0)</f>
        <v>0</v>
      </c>
      <c r="L504" s="243">
        <f ca="1">+IFERROR(INDEX('Hoja de Trabajo para listado'!$A$155:$Z$1048576,MATCH($A504,'Hoja de Trabajo para listado'!$A$155:$A$1048576,0),MATCH((CUADRO!L$4&amp;$E504),'Hoja de Trabajo para listado'!$A$151:$Z$151,0)),0)+IFERROR(INDEX('Hoja de Trabajo para listado'!$AB$155:$BA$1048576,MATCH($A504,'Hoja de Trabajo para listado'!$AB$155:$AB$1048576,0),MATCH((CUADRO!L$4&amp;$E504),'Hoja de Trabajo para listado'!$AB$151:$BA$151,0)),0)+IFERROR(INDEX('Hoja de Trabajo para listado'!$BC$155:$CB$1048576,MATCH($A504,'Hoja de Trabajo para listado'!$BC$155:$BC$1048576,0),MATCH((CUADRO!L$4&amp;$E504),'Hoja de Trabajo para listado'!$BC$151:$CB$151,0)),0)+IFERROR(INDEX('Hoja de Trabajo para listado'!$DE$153:$DG$274,MATCH($A504,'Hoja de Trabajo para listado'!$DE$153:$DE$1048576,0),MATCH((CUADRO!L$4&amp;$E504),'Hoja de Trabajo para listado'!$DE$151:$DG$151,0)),0)+IFERROR(INDEX('Hoja de Trabajo para listado'!$CD$155:$DC$1048576,MATCH($A504,'Hoja de Trabajo para listado'!$CD$155:$CD$1048576,0),MATCH((CUADRO!L$4&amp;$E504),'Hoja de Trabajo para listado'!$CD$151:$DC$151,0)),0)</f>
        <v>0</v>
      </c>
      <c r="M504" s="243">
        <f ca="1">+IFERROR(INDEX('Hoja de Trabajo para listado'!$A$155:$Z$1048576,MATCH($A504,'Hoja de Trabajo para listado'!$A$155:$A$1048576,0),MATCH((CUADRO!M$4&amp;$E504),'Hoja de Trabajo para listado'!$A$151:$Z$151,0)),0)+IFERROR(INDEX('Hoja de Trabajo para listado'!$AB$155:$BA$1048576,MATCH($A504,'Hoja de Trabajo para listado'!$AB$155:$AB$1048576,0),MATCH((CUADRO!M$4&amp;$E504),'Hoja de Trabajo para listado'!$AB$151:$BA$151,0)),0)+IFERROR(INDEX('Hoja de Trabajo para listado'!$BC$155:$CB$1048576,MATCH($A504,'Hoja de Trabajo para listado'!$BC$155:$BC$1048576,0),MATCH((CUADRO!M$4&amp;$E504),'Hoja de Trabajo para listado'!$BC$151:$CB$151,0)),0)+IFERROR(INDEX('Hoja de Trabajo para listado'!$DE$153:$DG$274,MATCH($A504,'Hoja de Trabajo para listado'!$DE$153:$DE$1048576,0),MATCH((CUADRO!M$4&amp;$E504),'Hoja de Trabajo para listado'!$DE$151:$DG$151,0)),0)+IFERROR(INDEX('Hoja de Trabajo para listado'!$CD$155:$DC$1048576,MATCH($A504,'Hoja de Trabajo para listado'!$CD$155:$CD$1048576,0),MATCH((CUADRO!M$4&amp;$E504),'Hoja de Trabajo para listado'!$CD$151:$DC$151,0)),0)</f>
        <v>0</v>
      </c>
      <c r="N504" s="243">
        <f ca="1">+IFERROR(INDEX('Hoja de Trabajo para listado'!$A$155:$Z$1048576,MATCH($A504,'Hoja de Trabajo para listado'!$A$155:$A$1048576,0),MATCH((CUADRO!N$4&amp;$E504),'Hoja de Trabajo para listado'!$A$151:$Z$151,0)),0)+IFERROR(INDEX('Hoja de Trabajo para listado'!$AB$155:$BA$1048576,MATCH($A504,'Hoja de Trabajo para listado'!$AB$155:$AB$1048576,0),MATCH((CUADRO!N$4&amp;$E504),'Hoja de Trabajo para listado'!$AB$151:$BA$151,0)),0)+IFERROR(INDEX('Hoja de Trabajo para listado'!$BC$155:$CB$1048576,MATCH($A504,'Hoja de Trabajo para listado'!$BC$155:$BC$1048576,0),MATCH((CUADRO!N$4&amp;$E504),'Hoja de Trabajo para listado'!$BC$151:$CB$151,0)),0)+IFERROR(INDEX('Hoja de Trabajo para listado'!$DE$153:$DG$274,MATCH($A504,'Hoja de Trabajo para listado'!$DE$153:$DE$1048576,0),MATCH((CUADRO!N$4&amp;$E504),'Hoja de Trabajo para listado'!$DE$151:$DG$151,0)),0)+IFERROR(INDEX('Hoja de Trabajo para listado'!$CD$155:$DC$1048576,MATCH($A504,'Hoja de Trabajo para listado'!$CD$155:$CD$1048576,0),MATCH((CUADRO!N$4&amp;$E504),'Hoja de Trabajo para listado'!$CD$151:$DC$151,0)),0)</f>
        <v>0</v>
      </c>
      <c r="O504" s="243">
        <f ca="1">+IFERROR(INDEX('Hoja de Trabajo para listado'!$A$155:$Z$1048576,MATCH($A504,'Hoja de Trabajo para listado'!$A$155:$A$1048576,0),MATCH((CUADRO!O$4&amp;$E504),'Hoja de Trabajo para listado'!$A$151:$Z$151,0)),0)+IFERROR(INDEX('Hoja de Trabajo para listado'!$AB$155:$BA$1048576,MATCH($A504,'Hoja de Trabajo para listado'!$AB$155:$AB$1048576,0),MATCH((CUADRO!O$4&amp;$E504),'Hoja de Trabajo para listado'!$AB$151:$BA$151,0)),0)+IFERROR(INDEX('Hoja de Trabajo para listado'!$BC$155:$CB$1048576,MATCH($A504,'Hoja de Trabajo para listado'!$BC$155:$BC$1048576,0),MATCH((CUADRO!O$4&amp;$E504),'Hoja de Trabajo para listado'!$BC$151:$CB$151,0)),0)+IFERROR(INDEX('Hoja de Trabajo para listado'!$DE$153:$DG$274,MATCH($A504,'Hoja de Trabajo para listado'!$DE$153:$DE$1048576,0),MATCH((CUADRO!O$4&amp;$E504),'Hoja de Trabajo para listado'!$DE$151:$DG$151,0)),0)+IFERROR(INDEX('Hoja de Trabajo para listado'!$CD$155:$DC$1048576,MATCH($A504,'Hoja de Trabajo para listado'!$CD$155:$CD$1048576,0),MATCH((CUADRO!O$4&amp;$E504),'Hoja de Trabajo para listado'!$CD$151:$DC$151,0)),0)</f>
        <v>0</v>
      </c>
      <c r="P504" s="243">
        <f ca="1">+IFERROR(INDEX('Hoja de Trabajo para listado'!$A$155:$Z$1048576,MATCH($A504,'Hoja de Trabajo para listado'!$A$155:$A$1048576,0),MATCH((CUADRO!P$4&amp;$E504),'Hoja de Trabajo para listado'!$A$151:$Z$151,0)),0)+IFERROR(INDEX('Hoja de Trabajo para listado'!$AB$155:$BA$1048576,MATCH($A504,'Hoja de Trabajo para listado'!$AB$155:$AB$1048576,0),MATCH((CUADRO!P$4&amp;$E504),'Hoja de Trabajo para listado'!$AB$151:$BA$151,0)),0)+IFERROR(INDEX('Hoja de Trabajo para listado'!$BC$155:$CB$1048576,MATCH($A504,'Hoja de Trabajo para listado'!$BC$155:$BC$1048576,0),MATCH((CUADRO!P$4&amp;$E504),'Hoja de Trabajo para listado'!$BC$151:$CB$151,0)),0)+IFERROR(INDEX('Hoja de Trabajo para listado'!$DE$153:$DG$274,MATCH($A504,'Hoja de Trabajo para listado'!$DE$153:$DE$1048576,0),MATCH((CUADRO!P$4&amp;$E504),'Hoja de Trabajo para listado'!$DE$151:$DG$151,0)),0)+IFERROR(INDEX('Hoja de Trabajo para listado'!$CD$155:$DC$1048576,MATCH($A504,'Hoja de Trabajo para listado'!$CD$155:$CD$1048576,0),MATCH((CUADRO!P$4&amp;$E504),'Hoja de Trabajo para listado'!$CD$151:$DC$151,0)),0)</f>
        <v>0</v>
      </c>
      <c r="Q504" s="243">
        <f ca="1">+IFERROR(INDEX('Hoja de Trabajo para listado'!$A$155:$Z$1048576,MATCH($A504,'Hoja de Trabajo para listado'!$A$155:$A$1048576,0),MATCH((CUADRO!Q$4&amp;$E504),'Hoja de Trabajo para listado'!$A$151:$Z$151,0)),0)+IFERROR(INDEX('Hoja de Trabajo para listado'!$AB$155:$BA$1048576,MATCH($A504,'Hoja de Trabajo para listado'!$AB$155:$AB$1048576,0),MATCH((CUADRO!Q$4&amp;$E504),'Hoja de Trabajo para listado'!$AB$151:$BA$151,0)),0)+IFERROR(INDEX('Hoja de Trabajo para listado'!$BC$155:$CB$1048576,MATCH($A504,'Hoja de Trabajo para listado'!$BC$155:$BC$1048576,0),MATCH((CUADRO!Q$4&amp;$E504),'Hoja de Trabajo para listado'!$BC$151:$CB$151,0)),0)+IFERROR(INDEX('Hoja de Trabajo para listado'!$DE$153:$DG$274,MATCH($A504,'Hoja de Trabajo para listado'!$DE$153:$DE$1048576,0),MATCH((CUADRO!Q$4&amp;$E504),'Hoja de Trabajo para listado'!$DE$151:$DG$151,0)),0)+IFERROR(INDEX('Hoja de Trabajo para listado'!$CD$155:$DC$1048576,MATCH($A504,'Hoja de Trabajo para listado'!$CD$155:$CD$1048576,0),MATCH((CUADRO!Q$4&amp;$E504),'Hoja de Trabajo para listado'!$CD$151:$DC$151,0)),0)</f>
        <v>0</v>
      </c>
      <c r="R504" s="243">
        <f t="shared" ca="1" si="21"/>
        <v>0</v>
      </c>
      <c r="S504" s="249">
        <f ca="1">+R503+R504</f>
        <v>0</v>
      </c>
      <c r="T504" s="243">
        <f ca="1">+S504</f>
        <v>0</v>
      </c>
      <c r="U504" s="242">
        <f t="shared" si="22"/>
        <v>2</v>
      </c>
      <c r="V504" s="333" t="str">
        <f>+VLOOKUP(A504,bd_lista!$A$3:$E$592,5,FALSE)</f>
        <v>Gobiernos Autonomos Municipales</v>
      </c>
      <c r="W504" s="388"/>
      <c r="X504" s="242">
        <f>+VLOOKUP(A504,[4]Sheet1!$A$13:$D$744,4,FALSE)</f>
        <v>0</v>
      </c>
      <c r="Y504" s="242" t="e">
        <f>+VLOOKUP(X504,bd_lista!$A$3:$C$592,3,FALSE)</f>
        <v>#N/A</v>
      </c>
      <c r="Z504" s="292"/>
      <c r="AA504" s="293"/>
    </row>
    <row r="505" spans="1:27" customFormat="1" ht="15" hidden="1" customHeight="1">
      <c r="A505" s="32">
        <v>1204</v>
      </c>
      <c r="B505" s="392">
        <f>+A505</f>
        <v>1204</v>
      </c>
      <c r="C505" s="247" t="str">
        <f>+VLOOKUP(A505,bd_lista!$A$3:$C$592,3,FALSE)</f>
        <v>Gobierno Autónomo Municipal de Achocalla</v>
      </c>
      <c r="D505" s="389" t="str">
        <f>+C505</f>
        <v>Gobierno Autónomo Municipal de Achocalla</v>
      </c>
      <c r="E505" s="242" t="s">
        <v>1304</v>
      </c>
      <c r="F505" s="243">
        <f ca="1">+IFERROR(INDEX('Hoja de Trabajo para listado'!$A$155:$Z$1048576,MATCH($A505,'Hoja de Trabajo para listado'!$A$155:$A$1048576,0),MATCH((CUADRO!F$4&amp;$E505),'Hoja de Trabajo para listado'!$A$151:$Z$151,0)),0)+IFERROR(INDEX('Hoja de Trabajo para listado'!$AB$155:$BA$1048576,MATCH($A505,'Hoja de Trabajo para listado'!$AB$155:$AB$1048576,0),MATCH((CUADRO!F$4&amp;$E505),'Hoja de Trabajo para listado'!$AB$151:$BA$151,0)),0)+IFERROR(INDEX('Hoja de Trabajo para listado'!$BC$155:$CB$1048576,MATCH($A505,'Hoja de Trabajo para listado'!$BC$155:$BC$1048576,0),MATCH((CUADRO!F$4&amp;$E505),'Hoja de Trabajo para listado'!$BC$151:$CB$151,0)),0)+IFERROR(INDEX('Hoja de Trabajo para listado'!$DE$153:$DG$274,MATCH($A505,'Hoja de Trabajo para listado'!$DE$153:$DE$1048576,0),MATCH((CUADRO!F$4&amp;$E505),'Hoja de Trabajo para listado'!$DE$151:$DG$151,0)),0)+IFERROR(INDEX('Hoja de Trabajo para listado'!$CD$155:$DC$1048576,MATCH($A505,'Hoja de Trabajo para listado'!$CD$155:$CD$1048576,0),MATCH((CUADRO!F$4&amp;$E505),'Hoja de Trabajo para listado'!$CD$151:$DC$151,0)),0)</f>
        <v>0</v>
      </c>
      <c r="G505" s="243">
        <f ca="1">+IFERROR(INDEX('Hoja de Trabajo para listado'!$A$155:$Z$1048576,MATCH($A505,'Hoja de Trabajo para listado'!$A$155:$A$1048576,0),MATCH((CUADRO!G$4&amp;$E505),'Hoja de Trabajo para listado'!$A$151:$Z$151,0)),0)+IFERROR(INDEX('Hoja de Trabajo para listado'!$AB$155:$BA$1048576,MATCH($A505,'Hoja de Trabajo para listado'!$AB$155:$AB$1048576,0),MATCH((CUADRO!G$4&amp;$E505),'Hoja de Trabajo para listado'!$AB$151:$BA$151,0)),0)+IFERROR(INDEX('Hoja de Trabajo para listado'!$BC$155:$CB$1048576,MATCH($A505,'Hoja de Trabajo para listado'!$BC$155:$BC$1048576,0),MATCH((CUADRO!G$4&amp;$E505),'Hoja de Trabajo para listado'!$BC$151:$CB$151,0)),0)+IFERROR(INDEX('Hoja de Trabajo para listado'!$DE$153:$DG$274,MATCH($A505,'Hoja de Trabajo para listado'!$DE$153:$DE$1048576,0),MATCH((CUADRO!G$4&amp;$E505),'Hoja de Trabajo para listado'!$DE$151:$DG$151,0)),0)+IFERROR(INDEX('Hoja de Trabajo para listado'!$CD$155:$DC$1048576,MATCH($A505,'Hoja de Trabajo para listado'!$CD$155:$CD$1048576,0),MATCH((CUADRO!G$4&amp;$E505),'Hoja de Trabajo para listado'!$CD$151:$DC$151,0)),0)</f>
        <v>0</v>
      </c>
      <c r="H505" s="243">
        <f ca="1">+IFERROR(INDEX('Hoja de Trabajo para listado'!$A$155:$Z$1048576,MATCH($A505,'Hoja de Trabajo para listado'!$A$155:$A$1048576,0),MATCH((CUADRO!H$4&amp;$E505),'Hoja de Trabajo para listado'!$A$151:$Z$151,0)),0)+IFERROR(INDEX('Hoja de Trabajo para listado'!$AB$155:$BA$1048576,MATCH($A505,'Hoja de Trabajo para listado'!$AB$155:$AB$1048576,0),MATCH((CUADRO!H$4&amp;$E505),'Hoja de Trabajo para listado'!$AB$151:$BA$151,0)),0)+IFERROR(INDEX('Hoja de Trabajo para listado'!$BC$155:$CB$1048576,MATCH($A505,'Hoja de Trabajo para listado'!$BC$155:$BC$1048576,0),MATCH((CUADRO!H$4&amp;$E505),'Hoja de Trabajo para listado'!$BC$151:$CB$151,0)),0)+IFERROR(INDEX('Hoja de Trabajo para listado'!$DE$153:$DG$274,MATCH($A505,'Hoja de Trabajo para listado'!$DE$153:$DE$1048576,0),MATCH((CUADRO!H$4&amp;$E505),'Hoja de Trabajo para listado'!$DE$151:$DG$151,0)),0)+IFERROR(INDEX('Hoja de Trabajo para listado'!$CD$155:$DC$1048576,MATCH($A505,'Hoja de Trabajo para listado'!$CD$155:$CD$1048576,0),MATCH((CUADRO!H$4&amp;$E505),'Hoja de Trabajo para listado'!$CD$151:$DC$151,0)),0)</f>
        <v>0</v>
      </c>
      <c r="I505" s="243">
        <f ca="1">+IFERROR(INDEX('Hoja de Trabajo para listado'!$A$155:$Z$1048576,MATCH($A505,'Hoja de Trabajo para listado'!$A$155:$A$1048576,0),MATCH((CUADRO!I$4&amp;$E505),'Hoja de Trabajo para listado'!$A$151:$Z$151,0)),0)+IFERROR(INDEX('Hoja de Trabajo para listado'!$AB$155:$BA$1048576,MATCH($A505,'Hoja de Trabajo para listado'!$AB$155:$AB$1048576,0),MATCH((CUADRO!I$4&amp;$E505),'Hoja de Trabajo para listado'!$AB$151:$BA$151,0)),0)+IFERROR(INDEX('Hoja de Trabajo para listado'!$BC$155:$CB$1048576,MATCH($A505,'Hoja de Trabajo para listado'!$BC$155:$BC$1048576,0),MATCH((CUADRO!I$4&amp;$E505),'Hoja de Trabajo para listado'!$BC$151:$CB$151,0)),0)+IFERROR(INDEX('Hoja de Trabajo para listado'!$DE$153:$DG$274,MATCH($A505,'Hoja de Trabajo para listado'!$DE$153:$DE$1048576,0),MATCH((CUADRO!I$4&amp;$E505),'Hoja de Trabajo para listado'!$DE$151:$DG$151,0)),0)+IFERROR(INDEX('Hoja de Trabajo para listado'!$CD$155:$DC$1048576,MATCH($A505,'Hoja de Trabajo para listado'!$CD$155:$CD$1048576,0),MATCH((CUADRO!I$4&amp;$E505),'Hoja de Trabajo para listado'!$CD$151:$DC$151,0)),0)</f>
        <v>0</v>
      </c>
      <c r="J505" s="243">
        <f ca="1">+IFERROR(INDEX('Hoja de Trabajo para listado'!$A$155:$Z$1048576,MATCH($A505,'Hoja de Trabajo para listado'!$A$155:$A$1048576,0),MATCH((CUADRO!J$4&amp;$E505),'Hoja de Trabajo para listado'!$A$151:$Z$151,0)),0)+IFERROR(INDEX('Hoja de Trabajo para listado'!$AB$155:$BA$1048576,MATCH($A505,'Hoja de Trabajo para listado'!$AB$155:$AB$1048576,0),MATCH((CUADRO!J$4&amp;$E505),'Hoja de Trabajo para listado'!$AB$151:$BA$151,0)),0)+IFERROR(INDEX('Hoja de Trabajo para listado'!$BC$155:$CB$1048576,MATCH($A505,'Hoja de Trabajo para listado'!$BC$155:$BC$1048576,0),MATCH((CUADRO!J$4&amp;$E505),'Hoja de Trabajo para listado'!$BC$151:$CB$151,0)),0)+IFERROR(INDEX('Hoja de Trabajo para listado'!$DE$153:$DG$274,MATCH($A505,'Hoja de Trabajo para listado'!$DE$153:$DE$1048576,0),MATCH((CUADRO!J$4&amp;$E505),'Hoja de Trabajo para listado'!$DE$151:$DG$151,0)),0)+IFERROR(INDEX('Hoja de Trabajo para listado'!$CD$155:$DC$1048576,MATCH($A505,'Hoja de Trabajo para listado'!$CD$155:$CD$1048576,0),MATCH((CUADRO!J$4&amp;$E505),'Hoja de Trabajo para listado'!$CD$151:$DC$151,0)),0)</f>
        <v>0</v>
      </c>
      <c r="K505" s="243">
        <f ca="1">+IFERROR(INDEX('Hoja de Trabajo para listado'!$A$155:$Z$1048576,MATCH($A505,'Hoja de Trabajo para listado'!$A$155:$A$1048576,0),MATCH((CUADRO!K$4&amp;$E505),'Hoja de Trabajo para listado'!$A$151:$Z$151,0)),0)+IFERROR(INDEX('Hoja de Trabajo para listado'!$AB$155:$BA$1048576,MATCH($A505,'Hoja de Trabajo para listado'!$AB$155:$AB$1048576,0),MATCH((CUADRO!K$4&amp;$E505),'Hoja de Trabajo para listado'!$AB$151:$BA$151,0)),0)+IFERROR(INDEX('Hoja de Trabajo para listado'!$BC$155:$CB$1048576,MATCH($A505,'Hoja de Trabajo para listado'!$BC$155:$BC$1048576,0),MATCH((CUADRO!K$4&amp;$E505),'Hoja de Trabajo para listado'!$BC$151:$CB$151,0)),0)+IFERROR(INDEX('Hoja de Trabajo para listado'!$DE$153:$DG$274,MATCH($A505,'Hoja de Trabajo para listado'!$DE$153:$DE$1048576,0),MATCH((CUADRO!K$4&amp;$E505),'Hoja de Trabajo para listado'!$DE$151:$DG$151,0)),0)+IFERROR(INDEX('Hoja de Trabajo para listado'!$CD$155:$DC$1048576,MATCH($A505,'Hoja de Trabajo para listado'!$CD$155:$CD$1048576,0),MATCH((CUADRO!K$4&amp;$E505),'Hoja de Trabajo para listado'!$CD$151:$DC$151,0)),0)</f>
        <v>0</v>
      </c>
      <c r="L505" s="243">
        <f ca="1">+IFERROR(INDEX('Hoja de Trabajo para listado'!$A$155:$Z$1048576,MATCH($A505,'Hoja de Trabajo para listado'!$A$155:$A$1048576,0),MATCH((CUADRO!L$4&amp;$E505),'Hoja de Trabajo para listado'!$A$151:$Z$151,0)),0)+IFERROR(INDEX('Hoja de Trabajo para listado'!$AB$155:$BA$1048576,MATCH($A505,'Hoja de Trabajo para listado'!$AB$155:$AB$1048576,0),MATCH((CUADRO!L$4&amp;$E505),'Hoja de Trabajo para listado'!$AB$151:$BA$151,0)),0)+IFERROR(INDEX('Hoja de Trabajo para listado'!$BC$155:$CB$1048576,MATCH($A505,'Hoja de Trabajo para listado'!$BC$155:$BC$1048576,0),MATCH((CUADRO!L$4&amp;$E505),'Hoja de Trabajo para listado'!$BC$151:$CB$151,0)),0)+IFERROR(INDEX('Hoja de Trabajo para listado'!$DE$153:$DG$274,MATCH($A505,'Hoja de Trabajo para listado'!$DE$153:$DE$1048576,0),MATCH((CUADRO!L$4&amp;$E505),'Hoja de Trabajo para listado'!$DE$151:$DG$151,0)),0)+IFERROR(INDEX('Hoja de Trabajo para listado'!$CD$155:$DC$1048576,MATCH($A505,'Hoja de Trabajo para listado'!$CD$155:$CD$1048576,0),MATCH((CUADRO!L$4&amp;$E505),'Hoja de Trabajo para listado'!$CD$151:$DC$151,0)),0)</f>
        <v>0</v>
      </c>
      <c r="M505" s="243">
        <f ca="1">+IFERROR(INDEX('Hoja de Trabajo para listado'!$A$155:$Z$1048576,MATCH($A505,'Hoja de Trabajo para listado'!$A$155:$A$1048576,0),MATCH((CUADRO!M$4&amp;$E505),'Hoja de Trabajo para listado'!$A$151:$Z$151,0)),0)+IFERROR(INDEX('Hoja de Trabajo para listado'!$AB$155:$BA$1048576,MATCH($A505,'Hoja de Trabajo para listado'!$AB$155:$AB$1048576,0),MATCH((CUADRO!M$4&amp;$E505),'Hoja de Trabajo para listado'!$AB$151:$BA$151,0)),0)+IFERROR(INDEX('Hoja de Trabajo para listado'!$BC$155:$CB$1048576,MATCH($A505,'Hoja de Trabajo para listado'!$BC$155:$BC$1048576,0),MATCH((CUADRO!M$4&amp;$E505),'Hoja de Trabajo para listado'!$BC$151:$CB$151,0)),0)+IFERROR(INDEX('Hoja de Trabajo para listado'!$DE$153:$DG$274,MATCH($A505,'Hoja de Trabajo para listado'!$DE$153:$DE$1048576,0),MATCH((CUADRO!M$4&amp;$E505),'Hoja de Trabajo para listado'!$DE$151:$DG$151,0)),0)+IFERROR(INDEX('Hoja de Trabajo para listado'!$CD$155:$DC$1048576,MATCH($A505,'Hoja de Trabajo para listado'!$CD$155:$CD$1048576,0),MATCH((CUADRO!M$4&amp;$E505),'Hoja de Trabajo para listado'!$CD$151:$DC$151,0)),0)</f>
        <v>0</v>
      </c>
      <c r="N505" s="243">
        <f ca="1">+IFERROR(INDEX('Hoja de Trabajo para listado'!$A$155:$Z$1048576,MATCH($A505,'Hoja de Trabajo para listado'!$A$155:$A$1048576,0),MATCH((CUADRO!N$4&amp;$E505),'Hoja de Trabajo para listado'!$A$151:$Z$151,0)),0)+IFERROR(INDEX('Hoja de Trabajo para listado'!$AB$155:$BA$1048576,MATCH($A505,'Hoja de Trabajo para listado'!$AB$155:$AB$1048576,0),MATCH((CUADRO!N$4&amp;$E505),'Hoja de Trabajo para listado'!$AB$151:$BA$151,0)),0)+IFERROR(INDEX('Hoja de Trabajo para listado'!$BC$155:$CB$1048576,MATCH($A505,'Hoja de Trabajo para listado'!$BC$155:$BC$1048576,0),MATCH((CUADRO!N$4&amp;$E505),'Hoja de Trabajo para listado'!$BC$151:$CB$151,0)),0)+IFERROR(INDEX('Hoja de Trabajo para listado'!$DE$153:$DG$274,MATCH($A505,'Hoja de Trabajo para listado'!$DE$153:$DE$1048576,0),MATCH((CUADRO!N$4&amp;$E505),'Hoja de Trabajo para listado'!$DE$151:$DG$151,0)),0)+IFERROR(INDEX('Hoja de Trabajo para listado'!$CD$155:$DC$1048576,MATCH($A505,'Hoja de Trabajo para listado'!$CD$155:$CD$1048576,0),MATCH((CUADRO!N$4&amp;$E505),'Hoja de Trabajo para listado'!$CD$151:$DC$151,0)),0)</f>
        <v>0</v>
      </c>
      <c r="O505" s="243">
        <f ca="1">+IFERROR(INDEX('Hoja de Trabajo para listado'!$A$155:$Z$1048576,MATCH($A505,'Hoja de Trabajo para listado'!$A$155:$A$1048576,0),MATCH((CUADRO!O$4&amp;$E505),'Hoja de Trabajo para listado'!$A$151:$Z$151,0)),0)+IFERROR(INDEX('Hoja de Trabajo para listado'!$AB$155:$BA$1048576,MATCH($A505,'Hoja de Trabajo para listado'!$AB$155:$AB$1048576,0),MATCH((CUADRO!O$4&amp;$E505),'Hoja de Trabajo para listado'!$AB$151:$BA$151,0)),0)+IFERROR(INDEX('Hoja de Trabajo para listado'!$BC$155:$CB$1048576,MATCH($A505,'Hoja de Trabajo para listado'!$BC$155:$BC$1048576,0),MATCH((CUADRO!O$4&amp;$E505),'Hoja de Trabajo para listado'!$BC$151:$CB$151,0)),0)+IFERROR(INDEX('Hoja de Trabajo para listado'!$DE$153:$DG$274,MATCH($A505,'Hoja de Trabajo para listado'!$DE$153:$DE$1048576,0),MATCH((CUADRO!O$4&amp;$E505),'Hoja de Trabajo para listado'!$DE$151:$DG$151,0)),0)+IFERROR(INDEX('Hoja de Trabajo para listado'!$CD$155:$DC$1048576,MATCH($A505,'Hoja de Trabajo para listado'!$CD$155:$CD$1048576,0),MATCH((CUADRO!O$4&amp;$E505),'Hoja de Trabajo para listado'!$CD$151:$DC$151,0)),0)</f>
        <v>0</v>
      </c>
      <c r="P505" s="243">
        <f ca="1">+IFERROR(INDEX('Hoja de Trabajo para listado'!$A$155:$Z$1048576,MATCH($A505,'Hoja de Trabajo para listado'!$A$155:$A$1048576,0),MATCH((CUADRO!P$4&amp;$E505),'Hoja de Trabajo para listado'!$A$151:$Z$151,0)),0)+IFERROR(INDEX('Hoja de Trabajo para listado'!$AB$155:$BA$1048576,MATCH($A505,'Hoja de Trabajo para listado'!$AB$155:$AB$1048576,0),MATCH((CUADRO!P$4&amp;$E505),'Hoja de Trabajo para listado'!$AB$151:$BA$151,0)),0)+IFERROR(INDEX('Hoja de Trabajo para listado'!$BC$155:$CB$1048576,MATCH($A505,'Hoja de Trabajo para listado'!$BC$155:$BC$1048576,0),MATCH((CUADRO!P$4&amp;$E505),'Hoja de Trabajo para listado'!$BC$151:$CB$151,0)),0)+IFERROR(INDEX('Hoja de Trabajo para listado'!$DE$153:$DG$274,MATCH($A505,'Hoja de Trabajo para listado'!$DE$153:$DE$1048576,0),MATCH((CUADRO!P$4&amp;$E505),'Hoja de Trabajo para listado'!$DE$151:$DG$151,0)),0)+IFERROR(INDEX('Hoja de Trabajo para listado'!$CD$155:$DC$1048576,MATCH($A505,'Hoja de Trabajo para listado'!$CD$155:$CD$1048576,0),MATCH((CUADRO!P$4&amp;$E505),'Hoja de Trabajo para listado'!$CD$151:$DC$151,0)),0)</f>
        <v>0</v>
      </c>
      <c r="Q505" s="243">
        <f ca="1">+IFERROR(INDEX('Hoja de Trabajo para listado'!$A$155:$Z$1048576,MATCH($A505,'Hoja de Trabajo para listado'!$A$155:$A$1048576,0),MATCH((CUADRO!Q$4&amp;$E505),'Hoja de Trabajo para listado'!$A$151:$Z$151,0)),0)+IFERROR(INDEX('Hoja de Trabajo para listado'!$AB$155:$BA$1048576,MATCH($A505,'Hoja de Trabajo para listado'!$AB$155:$AB$1048576,0),MATCH((CUADRO!Q$4&amp;$E505),'Hoja de Trabajo para listado'!$AB$151:$BA$151,0)),0)+IFERROR(INDEX('Hoja de Trabajo para listado'!$BC$155:$CB$1048576,MATCH($A505,'Hoja de Trabajo para listado'!$BC$155:$BC$1048576,0),MATCH((CUADRO!Q$4&amp;$E505),'Hoja de Trabajo para listado'!$BC$151:$CB$151,0)),0)+IFERROR(INDEX('Hoja de Trabajo para listado'!$DE$153:$DG$274,MATCH($A505,'Hoja de Trabajo para listado'!$DE$153:$DE$1048576,0),MATCH((CUADRO!Q$4&amp;$E505),'Hoja de Trabajo para listado'!$DE$151:$DG$151,0)),0)+IFERROR(INDEX('Hoja de Trabajo para listado'!$CD$155:$DC$1048576,MATCH($A505,'Hoja de Trabajo para listado'!$CD$155:$CD$1048576,0),MATCH((CUADRO!Q$4&amp;$E505),'Hoja de Trabajo para listado'!$CD$151:$DC$151,0)),0)</f>
        <v>0</v>
      </c>
      <c r="R505" s="243">
        <f t="shared" ca="1" si="21"/>
        <v>0</v>
      </c>
      <c r="S505" s="249"/>
      <c r="T505" s="243">
        <f ca="1">+T506</f>
        <v>0</v>
      </c>
      <c r="U505" s="242">
        <f t="shared" si="22"/>
        <v>1</v>
      </c>
      <c r="V505" s="333" t="str">
        <f>+VLOOKUP(A505,bd_lista!$A$3:$E$592,5,FALSE)</f>
        <v>Gobiernos Autonomos Municipales</v>
      </c>
      <c r="W505" s="387" t="str">
        <f>+V505</f>
        <v>Gobiernos Autonomos Municipales</v>
      </c>
      <c r="X505" s="242">
        <f>+VLOOKUP(A505,[4]Sheet1!$A$13:$D$744,4,FALSE)</f>
        <v>0</v>
      </c>
      <c r="Y505" s="242" t="e">
        <f>+VLOOKUP(X505,bd_lista!$A$3:$C$592,3,FALSE)</f>
        <v>#N/A</v>
      </c>
      <c r="Z505" s="294">
        <f>+X505</f>
        <v>0</v>
      </c>
      <c r="AA505" s="295" t="e">
        <f>+Y505</f>
        <v>#N/A</v>
      </c>
    </row>
    <row r="506" spans="1:27" customFormat="1" ht="15" hidden="1" customHeight="1">
      <c r="A506" s="32">
        <v>1204</v>
      </c>
      <c r="B506" s="393"/>
      <c r="C506" s="247" t="str">
        <f>+VLOOKUP(A506,bd_lista!$A$3:$C$592,3,FALSE)</f>
        <v>Gobierno Autónomo Municipal de Achocalla</v>
      </c>
      <c r="D506" s="390"/>
      <c r="E506" s="244" t="s">
        <v>1305</v>
      </c>
      <c r="F506" s="243">
        <f ca="1">+IFERROR(INDEX('Hoja de Trabajo para listado'!$A$155:$Z$1048576,MATCH($A506,'Hoja de Trabajo para listado'!$A$155:$A$1048576,0),MATCH((CUADRO!F$4&amp;$E506),'Hoja de Trabajo para listado'!$A$151:$Z$151,0)),0)+IFERROR(INDEX('Hoja de Trabajo para listado'!$AB$155:$BA$1048576,MATCH($A506,'Hoja de Trabajo para listado'!$AB$155:$AB$1048576,0),MATCH((CUADRO!F$4&amp;$E506),'Hoja de Trabajo para listado'!$AB$151:$BA$151,0)),0)+IFERROR(INDEX('Hoja de Trabajo para listado'!$BC$155:$CB$1048576,MATCH($A506,'Hoja de Trabajo para listado'!$BC$155:$BC$1048576,0),MATCH((CUADRO!F$4&amp;$E506),'Hoja de Trabajo para listado'!$BC$151:$CB$151,0)),0)+IFERROR(INDEX('Hoja de Trabajo para listado'!$DE$153:$DG$274,MATCH($A506,'Hoja de Trabajo para listado'!$DE$153:$DE$1048576,0),MATCH((CUADRO!F$4&amp;$E506),'Hoja de Trabajo para listado'!$DE$151:$DG$151,0)),0)+IFERROR(INDEX('Hoja de Trabajo para listado'!$CD$155:$DC$1048576,MATCH($A506,'Hoja de Trabajo para listado'!$CD$155:$CD$1048576,0),MATCH((CUADRO!F$4&amp;$E506),'Hoja de Trabajo para listado'!$CD$151:$DC$151,0)),0)</f>
        <v>0</v>
      </c>
      <c r="G506" s="243">
        <f ca="1">+IFERROR(INDEX('Hoja de Trabajo para listado'!$A$155:$Z$1048576,MATCH($A506,'Hoja de Trabajo para listado'!$A$155:$A$1048576,0),MATCH((CUADRO!G$4&amp;$E506),'Hoja de Trabajo para listado'!$A$151:$Z$151,0)),0)+IFERROR(INDEX('Hoja de Trabajo para listado'!$AB$155:$BA$1048576,MATCH($A506,'Hoja de Trabajo para listado'!$AB$155:$AB$1048576,0),MATCH((CUADRO!G$4&amp;$E506),'Hoja de Trabajo para listado'!$AB$151:$BA$151,0)),0)+IFERROR(INDEX('Hoja de Trabajo para listado'!$BC$155:$CB$1048576,MATCH($A506,'Hoja de Trabajo para listado'!$BC$155:$BC$1048576,0),MATCH((CUADRO!G$4&amp;$E506),'Hoja de Trabajo para listado'!$BC$151:$CB$151,0)),0)+IFERROR(INDEX('Hoja de Trabajo para listado'!$DE$153:$DG$274,MATCH($A506,'Hoja de Trabajo para listado'!$DE$153:$DE$1048576,0),MATCH((CUADRO!G$4&amp;$E506),'Hoja de Trabajo para listado'!$DE$151:$DG$151,0)),0)+IFERROR(INDEX('Hoja de Trabajo para listado'!$CD$155:$DC$1048576,MATCH($A506,'Hoja de Trabajo para listado'!$CD$155:$CD$1048576,0),MATCH((CUADRO!G$4&amp;$E506),'Hoja de Trabajo para listado'!$CD$151:$DC$151,0)),0)</f>
        <v>0</v>
      </c>
      <c r="H506" s="243">
        <f ca="1">+IFERROR(INDEX('Hoja de Trabajo para listado'!$A$155:$Z$1048576,MATCH($A506,'Hoja de Trabajo para listado'!$A$155:$A$1048576,0),MATCH((CUADRO!H$4&amp;$E506),'Hoja de Trabajo para listado'!$A$151:$Z$151,0)),0)+IFERROR(INDEX('Hoja de Trabajo para listado'!$AB$155:$BA$1048576,MATCH($A506,'Hoja de Trabajo para listado'!$AB$155:$AB$1048576,0),MATCH((CUADRO!H$4&amp;$E506),'Hoja de Trabajo para listado'!$AB$151:$BA$151,0)),0)+IFERROR(INDEX('Hoja de Trabajo para listado'!$BC$155:$CB$1048576,MATCH($A506,'Hoja de Trabajo para listado'!$BC$155:$BC$1048576,0),MATCH((CUADRO!H$4&amp;$E506),'Hoja de Trabajo para listado'!$BC$151:$CB$151,0)),0)+IFERROR(INDEX('Hoja de Trabajo para listado'!$DE$153:$DG$274,MATCH($A506,'Hoja de Trabajo para listado'!$DE$153:$DE$1048576,0),MATCH((CUADRO!H$4&amp;$E506),'Hoja de Trabajo para listado'!$DE$151:$DG$151,0)),0)+IFERROR(INDEX('Hoja de Trabajo para listado'!$CD$155:$DC$1048576,MATCH($A506,'Hoja de Trabajo para listado'!$CD$155:$CD$1048576,0),MATCH((CUADRO!H$4&amp;$E506),'Hoja de Trabajo para listado'!$CD$151:$DC$151,0)),0)</f>
        <v>0</v>
      </c>
      <c r="I506" s="243">
        <f ca="1">+IFERROR(INDEX('Hoja de Trabajo para listado'!$A$155:$Z$1048576,MATCH($A506,'Hoja de Trabajo para listado'!$A$155:$A$1048576,0),MATCH((CUADRO!I$4&amp;$E506),'Hoja de Trabajo para listado'!$A$151:$Z$151,0)),0)+IFERROR(INDEX('Hoja de Trabajo para listado'!$AB$155:$BA$1048576,MATCH($A506,'Hoja de Trabajo para listado'!$AB$155:$AB$1048576,0),MATCH((CUADRO!I$4&amp;$E506),'Hoja de Trabajo para listado'!$AB$151:$BA$151,0)),0)+IFERROR(INDEX('Hoja de Trabajo para listado'!$BC$155:$CB$1048576,MATCH($A506,'Hoja de Trabajo para listado'!$BC$155:$BC$1048576,0),MATCH((CUADRO!I$4&amp;$E506),'Hoja de Trabajo para listado'!$BC$151:$CB$151,0)),0)+IFERROR(INDEX('Hoja de Trabajo para listado'!$DE$153:$DG$274,MATCH($A506,'Hoja de Trabajo para listado'!$DE$153:$DE$1048576,0),MATCH((CUADRO!I$4&amp;$E506),'Hoja de Trabajo para listado'!$DE$151:$DG$151,0)),0)+IFERROR(INDEX('Hoja de Trabajo para listado'!$CD$155:$DC$1048576,MATCH($A506,'Hoja de Trabajo para listado'!$CD$155:$CD$1048576,0),MATCH((CUADRO!I$4&amp;$E506),'Hoja de Trabajo para listado'!$CD$151:$DC$151,0)),0)</f>
        <v>0</v>
      </c>
      <c r="J506" s="243">
        <f ca="1">+IFERROR(INDEX('Hoja de Trabajo para listado'!$A$155:$Z$1048576,MATCH($A506,'Hoja de Trabajo para listado'!$A$155:$A$1048576,0),MATCH((CUADRO!J$4&amp;$E506),'Hoja de Trabajo para listado'!$A$151:$Z$151,0)),0)+IFERROR(INDEX('Hoja de Trabajo para listado'!$AB$155:$BA$1048576,MATCH($A506,'Hoja de Trabajo para listado'!$AB$155:$AB$1048576,0),MATCH((CUADRO!J$4&amp;$E506),'Hoja de Trabajo para listado'!$AB$151:$BA$151,0)),0)+IFERROR(INDEX('Hoja de Trabajo para listado'!$BC$155:$CB$1048576,MATCH($A506,'Hoja de Trabajo para listado'!$BC$155:$BC$1048576,0),MATCH((CUADRO!J$4&amp;$E506),'Hoja de Trabajo para listado'!$BC$151:$CB$151,0)),0)+IFERROR(INDEX('Hoja de Trabajo para listado'!$DE$153:$DG$274,MATCH($A506,'Hoja de Trabajo para listado'!$DE$153:$DE$1048576,0),MATCH((CUADRO!J$4&amp;$E506),'Hoja de Trabajo para listado'!$DE$151:$DG$151,0)),0)+IFERROR(INDEX('Hoja de Trabajo para listado'!$CD$155:$DC$1048576,MATCH($A506,'Hoja de Trabajo para listado'!$CD$155:$CD$1048576,0),MATCH((CUADRO!J$4&amp;$E506),'Hoja de Trabajo para listado'!$CD$151:$DC$151,0)),0)</f>
        <v>0</v>
      </c>
      <c r="K506" s="243">
        <f ca="1">+IFERROR(INDEX('Hoja de Trabajo para listado'!$A$155:$Z$1048576,MATCH($A506,'Hoja de Trabajo para listado'!$A$155:$A$1048576,0),MATCH((CUADRO!K$4&amp;$E506),'Hoja de Trabajo para listado'!$A$151:$Z$151,0)),0)+IFERROR(INDEX('Hoja de Trabajo para listado'!$AB$155:$BA$1048576,MATCH($A506,'Hoja de Trabajo para listado'!$AB$155:$AB$1048576,0),MATCH((CUADRO!K$4&amp;$E506),'Hoja de Trabajo para listado'!$AB$151:$BA$151,0)),0)+IFERROR(INDEX('Hoja de Trabajo para listado'!$BC$155:$CB$1048576,MATCH($A506,'Hoja de Trabajo para listado'!$BC$155:$BC$1048576,0),MATCH((CUADRO!K$4&amp;$E506),'Hoja de Trabajo para listado'!$BC$151:$CB$151,0)),0)+IFERROR(INDEX('Hoja de Trabajo para listado'!$DE$153:$DG$274,MATCH($A506,'Hoja de Trabajo para listado'!$DE$153:$DE$1048576,0),MATCH((CUADRO!K$4&amp;$E506),'Hoja de Trabajo para listado'!$DE$151:$DG$151,0)),0)+IFERROR(INDEX('Hoja de Trabajo para listado'!$CD$155:$DC$1048576,MATCH($A506,'Hoja de Trabajo para listado'!$CD$155:$CD$1048576,0),MATCH((CUADRO!K$4&amp;$E506),'Hoja de Trabajo para listado'!$CD$151:$DC$151,0)),0)</f>
        <v>0</v>
      </c>
      <c r="L506" s="243">
        <f ca="1">+IFERROR(INDEX('Hoja de Trabajo para listado'!$A$155:$Z$1048576,MATCH($A506,'Hoja de Trabajo para listado'!$A$155:$A$1048576,0),MATCH((CUADRO!L$4&amp;$E506),'Hoja de Trabajo para listado'!$A$151:$Z$151,0)),0)+IFERROR(INDEX('Hoja de Trabajo para listado'!$AB$155:$BA$1048576,MATCH($A506,'Hoja de Trabajo para listado'!$AB$155:$AB$1048576,0),MATCH((CUADRO!L$4&amp;$E506),'Hoja de Trabajo para listado'!$AB$151:$BA$151,0)),0)+IFERROR(INDEX('Hoja de Trabajo para listado'!$BC$155:$CB$1048576,MATCH($A506,'Hoja de Trabajo para listado'!$BC$155:$BC$1048576,0),MATCH((CUADRO!L$4&amp;$E506),'Hoja de Trabajo para listado'!$BC$151:$CB$151,0)),0)+IFERROR(INDEX('Hoja de Trabajo para listado'!$DE$153:$DG$274,MATCH($A506,'Hoja de Trabajo para listado'!$DE$153:$DE$1048576,0),MATCH((CUADRO!L$4&amp;$E506),'Hoja de Trabajo para listado'!$DE$151:$DG$151,0)),0)+IFERROR(INDEX('Hoja de Trabajo para listado'!$CD$155:$DC$1048576,MATCH($A506,'Hoja de Trabajo para listado'!$CD$155:$CD$1048576,0),MATCH((CUADRO!L$4&amp;$E506),'Hoja de Trabajo para listado'!$CD$151:$DC$151,0)),0)</f>
        <v>0</v>
      </c>
      <c r="M506" s="243">
        <f ca="1">+IFERROR(INDEX('Hoja de Trabajo para listado'!$A$155:$Z$1048576,MATCH($A506,'Hoja de Trabajo para listado'!$A$155:$A$1048576,0),MATCH((CUADRO!M$4&amp;$E506),'Hoja de Trabajo para listado'!$A$151:$Z$151,0)),0)+IFERROR(INDEX('Hoja de Trabajo para listado'!$AB$155:$BA$1048576,MATCH($A506,'Hoja de Trabajo para listado'!$AB$155:$AB$1048576,0),MATCH((CUADRO!M$4&amp;$E506),'Hoja de Trabajo para listado'!$AB$151:$BA$151,0)),0)+IFERROR(INDEX('Hoja de Trabajo para listado'!$BC$155:$CB$1048576,MATCH($A506,'Hoja de Trabajo para listado'!$BC$155:$BC$1048576,0),MATCH((CUADRO!M$4&amp;$E506),'Hoja de Trabajo para listado'!$BC$151:$CB$151,0)),0)+IFERROR(INDEX('Hoja de Trabajo para listado'!$DE$153:$DG$274,MATCH($A506,'Hoja de Trabajo para listado'!$DE$153:$DE$1048576,0),MATCH((CUADRO!M$4&amp;$E506),'Hoja de Trabajo para listado'!$DE$151:$DG$151,0)),0)+IFERROR(INDEX('Hoja de Trabajo para listado'!$CD$155:$DC$1048576,MATCH($A506,'Hoja de Trabajo para listado'!$CD$155:$CD$1048576,0),MATCH((CUADRO!M$4&amp;$E506),'Hoja de Trabajo para listado'!$CD$151:$DC$151,0)),0)</f>
        <v>0</v>
      </c>
      <c r="N506" s="243">
        <f ca="1">+IFERROR(INDEX('Hoja de Trabajo para listado'!$A$155:$Z$1048576,MATCH($A506,'Hoja de Trabajo para listado'!$A$155:$A$1048576,0),MATCH((CUADRO!N$4&amp;$E506),'Hoja de Trabajo para listado'!$A$151:$Z$151,0)),0)+IFERROR(INDEX('Hoja de Trabajo para listado'!$AB$155:$BA$1048576,MATCH($A506,'Hoja de Trabajo para listado'!$AB$155:$AB$1048576,0),MATCH((CUADRO!N$4&amp;$E506),'Hoja de Trabajo para listado'!$AB$151:$BA$151,0)),0)+IFERROR(INDEX('Hoja de Trabajo para listado'!$BC$155:$CB$1048576,MATCH($A506,'Hoja de Trabajo para listado'!$BC$155:$BC$1048576,0),MATCH((CUADRO!N$4&amp;$E506),'Hoja de Trabajo para listado'!$BC$151:$CB$151,0)),0)+IFERROR(INDEX('Hoja de Trabajo para listado'!$DE$153:$DG$274,MATCH($A506,'Hoja de Trabajo para listado'!$DE$153:$DE$1048576,0),MATCH((CUADRO!N$4&amp;$E506),'Hoja de Trabajo para listado'!$DE$151:$DG$151,0)),0)+IFERROR(INDEX('Hoja de Trabajo para listado'!$CD$155:$DC$1048576,MATCH($A506,'Hoja de Trabajo para listado'!$CD$155:$CD$1048576,0),MATCH((CUADRO!N$4&amp;$E506),'Hoja de Trabajo para listado'!$CD$151:$DC$151,0)),0)</f>
        <v>0</v>
      </c>
      <c r="O506" s="243">
        <f ca="1">+IFERROR(INDEX('Hoja de Trabajo para listado'!$A$155:$Z$1048576,MATCH($A506,'Hoja de Trabajo para listado'!$A$155:$A$1048576,0),MATCH((CUADRO!O$4&amp;$E506),'Hoja de Trabajo para listado'!$A$151:$Z$151,0)),0)+IFERROR(INDEX('Hoja de Trabajo para listado'!$AB$155:$BA$1048576,MATCH($A506,'Hoja de Trabajo para listado'!$AB$155:$AB$1048576,0),MATCH((CUADRO!O$4&amp;$E506),'Hoja de Trabajo para listado'!$AB$151:$BA$151,0)),0)+IFERROR(INDEX('Hoja de Trabajo para listado'!$BC$155:$CB$1048576,MATCH($A506,'Hoja de Trabajo para listado'!$BC$155:$BC$1048576,0),MATCH((CUADRO!O$4&amp;$E506),'Hoja de Trabajo para listado'!$BC$151:$CB$151,0)),0)+IFERROR(INDEX('Hoja de Trabajo para listado'!$DE$153:$DG$274,MATCH($A506,'Hoja de Trabajo para listado'!$DE$153:$DE$1048576,0),MATCH((CUADRO!O$4&amp;$E506),'Hoja de Trabajo para listado'!$DE$151:$DG$151,0)),0)+IFERROR(INDEX('Hoja de Trabajo para listado'!$CD$155:$DC$1048576,MATCH($A506,'Hoja de Trabajo para listado'!$CD$155:$CD$1048576,0),MATCH((CUADRO!O$4&amp;$E506),'Hoja de Trabajo para listado'!$CD$151:$DC$151,0)),0)</f>
        <v>0</v>
      </c>
      <c r="P506" s="243">
        <f ca="1">+IFERROR(INDEX('Hoja de Trabajo para listado'!$A$155:$Z$1048576,MATCH($A506,'Hoja de Trabajo para listado'!$A$155:$A$1048576,0),MATCH((CUADRO!P$4&amp;$E506),'Hoja de Trabajo para listado'!$A$151:$Z$151,0)),0)+IFERROR(INDEX('Hoja de Trabajo para listado'!$AB$155:$BA$1048576,MATCH($A506,'Hoja de Trabajo para listado'!$AB$155:$AB$1048576,0),MATCH((CUADRO!P$4&amp;$E506),'Hoja de Trabajo para listado'!$AB$151:$BA$151,0)),0)+IFERROR(INDEX('Hoja de Trabajo para listado'!$BC$155:$CB$1048576,MATCH($A506,'Hoja de Trabajo para listado'!$BC$155:$BC$1048576,0),MATCH((CUADRO!P$4&amp;$E506),'Hoja de Trabajo para listado'!$BC$151:$CB$151,0)),0)+IFERROR(INDEX('Hoja de Trabajo para listado'!$DE$153:$DG$274,MATCH($A506,'Hoja de Trabajo para listado'!$DE$153:$DE$1048576,0),MATCH((CUADRO!P$4&amp;$E506),'Hoja de Trabajo para listado'!$DE$151:$DG$151,0)),0)+IFERROR(INDEX('Hoja de Trabajo para listado'!$CD$155:$DC$1048576,MATCH($A506,'Hoja de Trabajo para listado'!$CD$155:$CD$1048576,0),MATCH((CUADRO!P$4&amp;$E506),'Hoja de Trabajo para listado'!$CD$151:$DC$151,0)),0)</f>
        <v>0</v>
      </c>
      <c r="Q506" s="243">
        <f ca="1">+IFERROR(INDEX('Hoja de Trabajo para listado'!$A$155:$Z$1048576,MATCH($A506,'Hoja de Trabajo para listado'!$A$155:$A$1048576,0),MATCH((CUADRO!Q$4&amp;$E506),'Hoja de Trabajo para listado'!$A$151:$Z$151,0)),0)+IFERROR(INDEX('Hoja de Trabajo para listado'!$AB$155:$BA$1048576,MATCH($A506,'Hoja de Trabajo para listado'!$AB$155:$AB$1048576,0),MATCH((CUADRO!Q$4&amp;$E506),'Hoja de Trabajo para listado'!$AB$151:$BA$151,0)),0)+IFERROR(INDEX('Hoja de Trabajo para listado'!$BC$155:$CB$1048576,MATCH($A506,'Hoja de Trabajo para listado'!$BC$155:$BC$1048576,0),MATCH((CUADRO!Q$4&amp;$E506),'Hoja de Trabajo para listado'!$BC$151:$CB$151,0)),0)+IFERROR(INDEX('Hoja de Trabajo para listado'!$DE$153:$DG$274,MATCH($A506,'Hoja de Trabajo para listado'!$DE$153:$DE$1048576,0),MATCH((CUADRO!Q$4&amp;$E506),'Hoja de Trabajo para listado'!$DE$151:$DG$151,0)),0)+IFERROR(INDEX('Hoja de Trabajo para listado'!$CD$155:$DC$1048576,MATCH($A506,'Hoja de Trabajo para listado'!$CD$155:$CD$1048576,0),MATCH((CUADRO!Q$4&amp;$E506),'Hoja de Trabajo para listado'!$CD$151:$DC$151,0)),0)</f>
        <v>0</v>
      </c>
      <c r="R506" s="243">
        <f t="shared" ca="1" si="21"/>
        <v>0</v>
      </c>
      <c r="S506" s="249">
        <f ca="1">+R505+R506</f>
        <v>0</v>
      </c>
      <c r="T506" s="243">
        <f ca="1">+S506</f>
        <v>0</v>
      </c>
      <c r="U506" s="242">
        <f t="shared" si="22"/>
        <v>2</v>
      </c>
      <c r="V506" s="333" t="str">
        <f>+VLOOKUP(A506,bd_lista!$A$3:$E$592,5,FALSE)</f>
        <v>Gobiernos Autonomos Municipales</v>
      </c>
      <c r="W506" s="388"/>
      <c r="X506" s="242">
        <f>+VLOOKUP(A506,[4]Sheet1!$A$13:$D$744,4,FALSE)</f>
        <v>0</v>
      </c>
      <c r="Y506" s="242" t="e">
        <f>+VLOOKUP(X506,bd_lista!$A$3:$C$592,3,FALSE)</f>
        <v>#N/A</v>
      </c>
      <c r="Z506" s="292"/>
      <c r="AA506" s="293"/>
    </row>
    <row r="507" spans="1:27" customFormat="1" ht="15" hidden="1" customHeight="1">
      <c r="A507" s="32">
        <v>1205</v>
      </c>
      <c r="B507" s="392">
        <f>+A507</f>
        <v>1205</v>
      </c>
      <c r="C507" s="247" t="str">
        <f>+VLOOKUP(A507,bd_lista!$A$3:$C$592,3,FALSE)</f>
        <v>Gobierno Autónomo Municipal de El Alto de La Paz</v>
      </c>
      <c r="D507" s="389" t="str">
        <f>+C507</f>
        <v>Gobierno Autónomo Municipal de El Alto de La Paz</v>
      </c>
      <c r="E507" s="242" t="s">
        <v>1304</v>
      </c>
      <c r="F507" s="243">
        <f ca="1">+IFERROR(INDEX('Hoja de Trabajo para listado'!$A$155:$Z$1048576,MATCH($A507,'Hoja de Trabajo para listado'!$A$155:$A$1048576,0),MATCH((CUADRO!F$4&amp;$E507),'Hoja de Trabajo para listado'!$A$151:$Z$151,0)),0)+IFERROR(INDEX('Hoja de Trabajo para listado'!$AB$155:$BA$1048576,MATCH($A507,'Hoja de Trabajo para listado'!$AB$155:$AB$1048576,0),MATCH((CUADRO!F$4&amp;$E507),'Hoja de Trabajo para listado'!$AB$151:$BA$151,0)),0)+IFERROR(INDEX('Hoja de Trabajo para listado'!$BC$155:$CB$1048576,MATCH($A507,'Hoja de Trabajo para listado'!$BC$155:$BC$1048576,0),MATCH((CUADRO!F$4&amp;$E507),'Hoja de Trabajo para listado'!$BC$151:$CB$151,0)),0)+IFERROR(INDEX('Hoja de Trabajo para listado'!$DE$153:$DG$274,MATCH($A507,'Hoja de Trabajo para listado'!$DE$153:$DE$1048576,0),MATCH((CUADRO!F$4&amp;$E507),'Hoja de Trabajo para listado'!$DE$151:$DG$151,0)),0)+IFERROR(INDEX('Hoja de Trabajo para listado'!$CD$155:$DC$1048576,MATCH($A507,'Hoja de Trabajo para listado'!$CD$155:$CD$1048576,0),MATCH((CUADRO!F$4&amp;$E507),'Hoja de Trabajo para listado'!$CD$151:$DC$151,0)),0)</f>
        <v>0</v>
      </c>
      <c r="G507" s="243">
        <f ca="1">+IFERROR(INDEX('Hoja de Trabajo para listado'!$A$155:$Z$1048576,MATCH($A507,'Hoja de Trabajo para listado'!$A$155:$A$1048576,0),MATCH((CUADRO!G$4&amp;$E507),'Hoja de Trabajo para listado'!$A$151:$Z$151,0)),0)+IFERROR(INDEX('Hoja de Trabajo para listado'!$AB$155:$BA$1048576,MATCH($A507,'Hoja de Trabajo para listado'!$AB$155:$AB$1048576,0),MATCH((CUADRO!G$4&amp;$E507),'Hoja de Trabajo para listado'!$AB$151:$BA$151,0)),0)+IFERROR(INDEX('Hoja de Trabajo para listado'!$BC$155:$CB$1048576,MATCH($A507,'Hoja de Trabajo para listado'!$BC$155:$BC$1048576,0),MATCH((CUADRO!G$4&amp;$E507),'Hoja de Trabajo para listado'!$BC$151:$CB$151,0)),0)+IFERROR(INDEX('Hoja de Trabajo para listado'!$DE$153:$DG$274,MATCH($A507,'Hoja de Trabajo para listado'!$DE$153:$DE$1048576,0),MATCH((CUADRO!G$4&amp;$E507),'Hoja de Trabajo para listado'!$DE$151:$DG$151,0)),0)+IFERROR(INDEX('Hoja de Trabajo para listado'!$CD$155:$DC$1048576,MATCH($A507,'Hoja de Trabajo para listado'!$CD$155:$CD$1048576,0),MATCH((CUADRO!G$4&amp;$E507),'Hoja de Trabajo para listado'!$CD$151:$DC$151,0)),0)</f>
        <v>0</v>
      </c>
      <c r="H507" s="243">
        <f ca="1">+IFERROR(INDEX('Hoja de Trabajo para listado'!$A$155:$Z$1048576,MATCH($A507,'Hoja de Trabajo para listado'!$A$155:$A$1048576,0),MATCH((CUADRO!H$4&amp;$E507),'Hoja de Trabajo para listado'!$A$151:$Z$151,0)),0)+IFERROR(INDEX('Hoja de Trabajo para listado'!$AB$155:$BA$1048576,MATCH($A507,'Hoja de Trabajo para listado'!$AB$155:$AB$1048576,0),MATCH((CUADRO!H$4&amp;$E507),'Hoja de Trabajo para listado'!$AB$151:$BA$151,0)),0)+IFERROR(INDEX('Hoja de Trabajo para listado'!$BC$155:$CB$1048576,MATCH($A507,'Hoja de Trabajo para listado'!$BC$155:$BC$1048576,0),MATCH((CUADRO!H$4&amp;$E507),'Hoja de Trabajo para listado'!$BC$151:$CB$151,0)),0)+IFERROR(INDEX('Hoja de Trabajo para listado'!$DE$153:$DG$274,MATCH($A507,'Hoja de Trabajo para listado'!$DE$153:$DE$1048576,0),MATCH((CUADRO!H$4&amp;$E507),'Hoja de Trabajo para listado'!$DE$151:$DG$151,0)),0)+IFERROR(INDEX('Hoja de Trabajo para listado'!$CD$155:$DC$1048576,MATCH($A507,'Hoja de Trabajo para listado'!$CD$155:$CD$1048576,0),MATCH((CUADRO!H$4&amp;$E507),'Hoja de Trabajo para listado'!$CD$151:$DC$151,0)),0)</f>
        <v>0</v>
      </c>
      <c r="I507" s="243">
        <f ca="1">+IFERROR(INDEX('Hoja de Trabajo para listado'!$A$155:$Z$1048576,MATCH($A507,'Hoja de Trabajo para listado'!$A$155:$A$1048576,0),MATCH((CUADRO!I$4&amp;$E507),'Hoja de Trabajo para listado'!$A$151:$Z$151,0)),0)+IFERROR(INDEX('Hoja de Trabajo para listado'!$AB$155:$BA$1048576,MATCH($A507,'Hoja de Trabajo para listado'!$AB$155:$AB$1048576,0),MATCH((CUADRO!I$4&amp;$E507),'Hoja de Trabajo para listado'!$AB$151:$BA$151,0)),0)+IFERROR(INDEX('Hoja de Trabajo para listado'!$BC$155:$CB$1048576,MATCH($A507,'Hoja de Trabajo para listado'!$BC$155:$BC$1048576,0),MATCH((CUADRO!I$4&amp;$E507),'Hoja de Trabajo para listado'!$BC$151:$CB$151,0)),0)+IFERROR(INDEX('Hoja de Trabajo para listado'!$DE$153:$DG$274,MATCH($A507,'Hoja de Trabajo para listado'!$DE$153:$DE$1048576,0),MATCH((CUADRO!I$4&amp;$E507),'Hoja de Trabajo para listado'!$DE$151:$DG$151,0)),0)+IFERROR(INDEX('Hoja de Trabajo para listado'!$CD$155:$DC$1048576,MATCH($A507,'Hoja de Trabajo para listado'!$CD$155:$CD$1048576,0),MATCH((CUADRO!I$4&amp;$E507),'Hoja de Trabajo para listado'!$CD$151:$DC$151,0)),0)</f>
        <v>0</v>
      </c>
      <c r="J507" s="243">
        <f ca="1">+IFERROR(INDEX('Hoja de Trabajo para listado'!$A$155:$Z$1048576,MATCH($A507,'Hoja de Trabajo para listado'!$A$155:$A$1048576,0),MATCH((CUADRO!J$4&amp;$E507),'Hoja de Trabajo para listado'!$A$151:$Z$151,0)),0)+IFERROR(INDEX('Hoja de Trabajo para listado'!$AB$155:$BA$1048576,MATCH($A507,'Hoja de Trabajo para listado'!$AB$155:$AB$1048576,0),MATCH((CUADRO!J$4&amp;$E507),'Hoja de Trabajo para listado'!$AB$151:$BA$151,0)),0)+IFERROR(INDEX('Hoja de Trabajo para listado'!$BC$155:$CB$1048576,MATCH($A507,'Hoja de Trabajo para listado'!$BC$155:$BC$1048576,0),MATCH((CUADRO!J$4&amp;$E507),'Hoja de Trabajo para listado'!$BC$151:$CB$151,0)),0)+IFERROR(INDEX('Hoja de Trabajo para listado'!$DE$153:$DG$274,MATCH($A507,'Hoja de Trabajo para listado'!$DE$153:$DE$1048576,0),MATCH((CUADRO!J$4&amp;$E507),'Hoja de Trabajo para listado'!$DE$151:$DG$151,0)),0)+IFERROR(INDEX('Hoja de Trabajo para listado'!$CD$155:$DC$1048576,MATCH($A507,'Hoja de Trabajo para listado'!$CD$155:$CD$1048576,0),MATCH((CUADRO!J$4&amp;$E507),'Hoja de Trabajo para listado'!$CD$151:$DC$151,0)),0)</f>
        <v>0</v>
      </c>
      <c r="K507" s="243">
        <f ca="1">+IFERROR(INDEX('Hoja de Trabajo para listado'!$A$155:$Z$1048576,MATCH($A507,'Hoja de Trabajo para listado'!$A$155:$A$1048576,0),MATCH((CUADRO!K$4&amp;$E507),'Hoja de Trabajo para listado'!$A$151:$Z$151,0)),0)+IFERROR(INDEX('Hoja de Trabajo para listado'!$AB$155:$BA$1048576,MATCH($A507,'Hoja de Trabajo para listado'!$AB$155:$AB$1048576,0),MATCH((CUADRO!K$4&amp;$E507),'Hoja de Trabajo para listado'!$AB$151:$BA$151,0)),0)+IFERROR(INDEX('Hoja de Trabajo para listado'!$BC$155:$CB$1048576,MATCH($A507,'Hoja de Trabajo para listado'!$BC$155:$BC$1048576,0),MATCH((CUADRO!K$4&amp;$E507),'Hoja de Trabajo para listado'!$BC$151:$CB$151,0)),0)+IFERROR(INDEX('Hoja de Trabajo para listado'!$DE$153:$DG$274,MATCH($A507,'Hoja de Trabajo para listado'!$DE$153:$DE$1048576,0),MATCH((CUADRO!K$4&amp;$E507),'Hoja de Trabajo para listado'!$DE$151:$DG$151,0)),0)+IFERROR(INDEX('Hoja de Trabajo para listado'!$CD$155:$DC$1048576,MATCH($A507,'Hoja de Trabajo para listado'!$CD$155:$CD$1048576,0),MATCH((CUADRO!K$4&amp;$E507),'Hoja de Trabajo para listado'!$CD$151:$DC$151,0)),0)</f>
        <v>0</v>
      </c>
      <c r="L507" s="243">
        <f ca="1">+IFERROR(INDEX('Hoja de Trabajo para listado'!$A$155:$Z$1048576,MATCH($A507,'Hoja de Trabajo para listado'!$A$155:$A$1048576,0),MATCH((CUADRO!L$4&amp;$E507),'Hoja de Trabajo para listado'!$A$151:$Z$151,0)),0)+IFERROR(INDEX('Hoja de Trabajo para listado'!$AB$155:$BA$1048576,MATCH($A507,'Hoja de Trabajo para listado'!$AB$155:$AB$1048576,0),MATCH((CUADRO!L$4&amp;$E507),'Hoja de Trabajo para listado'!$AB$151:$BA$151,0)),0)+IFERROR(INDEX('Hoja de Trabajo para listado'!$BC$155:$CB$1048576,MATCH($A507,'Hoja de Trabajo para listado'!$BC$155:$BC$1048576,0),MATCH((CUADRO!L$4&amp;$E507),'Hoja de Trabajo para listado'!$BC$151:$CB$151,0)),0)+IFERROR(INDEX('Hoja de Trabajo para listado'!$DE$153:$DG$274,MATCH($A507,'Hoja de Trabajo para listado'!$DE$153:$DE$1048576,0),MATCH((CUADRO!L$4&amp;$E507),'Hoja de Trabajo para listado'!$DE$151:$DG$151,0)),0)+IFERROR(INDEX('Hoja de Trabajo para listado'!$CD$155:$DC$1048576,MATCH($A507,'Hoja de Trabajo para listado'!$CD$155:$CD$1048576,0),MATCH((CUADRO!L$4&amp;$E507),'Hoja de Trabajo para listado'!$CD$151:$DC$151,0)),0)</f>
        <v>0</v>
      </c>
      <c r="M507" s="243">
        <f ca="1">+IFERROR(INDEX('Hoja de Trabajo para listado'!$A$155:$Z$1048576,MATCH($A507,'Hoja de Trabajo para listado'!$A$155:$A$1048576,0),MATCH((CUADRO!M$4&amp;$E507),'Hoja de Trabajo para listado'!$A$151:$Z$151,0)),0)+IFERROR(INDEX('Hoja de Trabajo para listado'!$AB$155:$BA$1048576,MATCH($A507,'Hoja de Trabajo para listado'!$AB$155:$AB$1048576,0),MATCH((CUADRO!M$4&amp;$E507),'Hoja de Trabajo para listado'!$AB$151:$BA$151,0)),0)+IFERROR(INDEX('Hoja de Trabajo para listado'!$BC$155:$CB$1048576,MATCH($A507,'Hoja de Trabajo para listado'!$BC$155:$BC$1048576,0),MATCH((CUADRO!M$4&amp;$E507),'Hoja de Trabajo para listado'!$BC$151:$CB$151,0)),0)+IFERROR(INDEX('Hoja de Trabajo para listado'!$DE$153:$DG$274,MATCH($A507,'Hoja de Trabajo para listado'!$DE$153:$DE$1048576,0),MATCH((CUADRO!M$4&amp;$E507),'Hoja de Trabajo para listado'!$DE$151:$DG$151,0)),0)+IFERROR(INDEX('Hoja de Trabajo para listado'!$CD$155:$DC$1048576,MATCH($A507,'Hoja de Trabajo para listado'!$CD$155:$CD$1048576,0),MATCH((CUADRO!M$4&amp;$E507),'Hoja de Trabajo para listado'!$CD$151:$DC$151,0)),0)</f>
        <v>0</v>
      </c>
      <c r="N507" s="243">
        <f ca="1">+IFERROR(INDEX('Hoja de Trabajo para listado'!$A$155:$Z$1048576,MATCH($A507,'Hoja de Trabajo para listado'!$A$155:$A$1048576,0),MATCH((CUADRO!N$4&amp;$E507),'Hoja de Trabajo para listado'!$A$151:$Z$151,0)),0)+IFERROR(INDEX('Hoja de Trabajo para listado'!$AB$155:$BA$1048576,MATCH($A507,'Hoja de Trabajo para listado'!$AB$155:$AB$1048576,0),MATCH((CUADRO!N$4&amp;$E507),'Hoja de Trabajo para listado'!$AB$151:$BA$151,0)),0)+IFERROR(INDEX('Hoja de Trabajo para listado'!$BC$155:$CB$1048576,MATCH($A507,'Hoja de Trabajo para listado'!$BC$155:$BC$1048576,0),MATCH((CUADRO!N$4&amp;$E507),'Hoja de Trabajo para listado'!$BC$151:$CB$151,0)),0)+IFERROR(INDEX('Hoja de Trabajo para listado'!$DE$153:$DG$274,MATCH($A507,'Hoja de Trabajo para listado'!$DE$153:$DE$1048576,0),MATCH((CUADRO!N$4&amp;$E507),'Hoja de Trabajo para listado'!$DE$151:$DG$151,0)),0)+IFERROR(INDEX('Hoja de Trabajo para listado'!$CD$155:$DC$1048576,MATCH($A507,'Hoja de Trabajo para listado'!$CD$155:$CD$1048576,0),MATCH((CUADRO!N$4&amp;$E507),'Hoja de Trabajo para listado'!$CD$151:$DC$151,0)),0)</f>
        <v>0</v>
      </c>
      <c r="O507" s="243">
        <f ca="1">+IFERROR(INDEX('Hoja de Trabajo para listado'!$A$155:$Z$1048576,MATCH($A507,'Hoja de Trabajo para listado'!$A$155:$A$1048576,0),MATCH((CUADRO!O$4&amp;$E507),'Hoja de Trabajo para listado'!$A$151:$Z$151,0)),0)+IFERROR(INDEX('Hoja de Trabajo para listado'!$AB$155:$BA$1048576,MATCH($A507,'Hoja de Trabajo para listado'!$AB$155:$AB$1048576,0),MATCH((CUADRO!O$4&amp;$E507),'Hoja de Trabajo para listado'!$AB$151:$BA$151,0)),0)+IFERROR(INDEX('Hoja de Trabajo para listado'!$BC$155:$CB$1048576,MATCH($A507,'Hoja de Trabajo para listado'!$BC$155:$BC$1048576,0),MATCH((CUADRO!O$4&amp;$E507),'Hoja de Trabajo para listado'!$BC$151:$CB$151,0)),0)+IFERROR(INDEX('Hoja de Trabajo para listado'!$DE$153:$DG$274,MATCH($A507,'Hoja de Trabajo para listado'!$DE$153:$DE$1048576,0),MATCH((CUADRO!O$4&amp;$E507),'Hoja de Trabajo para listado'!$DE$151:$DG$151,0)),0)+IFERROR(INDEX('Hoja de Trabajo para listado'!$CD$155:$DC$1048576,MATCH($A507,'Hoja de Trabajo para listado'!$CD$155:$CD$1048576,0),MATCH((CUADRO!O$4&amp;$E507),'Hoja de Trabajo para listado'!$CD$151:$DC$151,0)),0)</f>
        <v>0</v>
      </c>
      <c r="P507" s="243">
        <f ca="1">+IFERROR(INDEX('Hoja de Trabajo para listado'!$A$155:$Z$1048576,MATCH($A507,'Hoja de Trabajo para listado'!$A$155:$A$1048576,0),MATCH((CUADRO!P$4&amp;$E507),'Hoja de Trabajo para listado'!$A$151:$Z$151,0)),0)+IFERROR(INDEX('Hoja de Trabajo para listado'!$AB$155:$BA$1048576,MATCH($A507,'Hoja de Trabajo para listado'!$AB$155:$AB$1048576,0),MATCH((CUADRO!P$4&amp;$E507),'Hoja de Trabajo para listado'!$AB$151:$BA$151,0)),0)+IFERROR(INDEX('Hoja de Trabajo para listado'!$BC$155:$CB$1048576,MATCH($A507,'Hoja de Trabajo para listado'!$BC$155:$BC$1048576,0),MATCH((CUADRO!P$4&amp;$E507),'Hoja de Trabajo para listado'!$BC$151:$CB$151,0)),0)+IFERROR(INDEX('Hoja de Trabajo para listado'!$DE$153:$DG$274,MATCH($A507,'Hoja de Trabajo para listado'!$DE$153:$DE$1048576,0),MATCH((CUADRO!P$4&amp;$E507),'Hoja de Trabajo para listado'!$DE$151:$DG$151,0)),0)+IFERROR(INDEX('Hoja de Trabajo para listado'!$CD$155:$DC$1048576,MATCH($A507,'Hoja de Trabajo para listado'!$CD$155:$CD$1048576,0),MATCH((CUADRO!P$4&amp;$E507),'Hoja de Trabajo para listado'!$CD$151:$DC$151,0)),0)</f>
        <v>0</v>
      </c>
      <c r="Q507" s="243">
        <f ca="1">+IFERROR(INDEX('Hoja de Trabajo para listado'!$A$155:$Z$1048576,MATCH($A507,'Hoja de Trabajo para listado'!$A$155:$A$1048576,0),MATCH((CUADRO!Q$4&amp;$E507),'Hoja de Trabajo para listado'!$A$151:$Z$151,0)),0)+IFERROR(INDEX('Hoja de Trabajo para listado'!$AB$155:$BA$1048576,MATCH($A507,'Hoja de Trabajo para listado'!$AB$155:$AB$1048576,0),MATCH((CUADRO!Q$4&amp;$E507),'Hoja de Trabajo para listado'!$AB$151:$BA$151,0)),0)+IFERROR(INDEX('Hoja de Trabajo para listado'!$BC$155:$CB$1048576,MATCH($A507,'Hoja de Trabajo para listado'!$BC$155:$BC$1048576,0),MATCH((CUADRO!Q$4&amp;$E507),'Hoja de Trabajo para listado'!$BC$151:$CB$151,0)),0)+IFERROR(INDEX('Hoja de Trabajo para listado'!$DE$153:$DG$274,MATCH($A507,'Hoja de Trabajo para listado'!$DE$153:$DE$1048576,0),MATCH((CUADRO!Q$4&amp;$E507),'Hoja de Trabajo para listado'!$DE$151:$DG$151,0)),0)+IFERROR(INDEX('Hoja de Trabajo para listado'!$CD$155:$DC$1048576,MATCH($A507,'Hoja de Trabajo para listado'!$CD$155:$CD$1048576,0),MATCH((CUADRO!Q$4&amp;$E507),'Hoja de Trabajo para listado'!$CD$151:$DC$151,0)),0)</f>
        <v>0</v>
      </c>
      <c r="R507" s="243">
        <f t="shared" ca="1" si="21"/>
        <v>0</v>
      </c>
      <c r="S507" s="249"/>
      <c r="T507" s="243">
        <f ca="1">+T508</f>
        <v>0</v>
      </c>
      <c r="U507" s="242">
        <f t="shared" si="22"/>
        <v>1</v>
      </c>
      <c r="V507" s="333" t="str">
        <f>+VLOOKUP(A507,bd_lista!$A$3:$E$592,5,FALSE)</f>
        <v>Gobiernos Autonomos Municipales</v>
      </c>
      <c r="W507" s="387" t="str">
        <f>+V507</f>
        <v>Gobiernos Autonomos Municipales</v>
      </c>
      <c r="X507" s="242">
        <f>+VLOOKUP(A507,[4]Sheet1!$A$13:$D$744,4,FALSE)</f>
        <v>0</v>
      </c>
      <c r="Y507" s="242" t="e">
        <f>+VLOOKUP(X507,bd_lista!$A$3:$C$592,3,FALSE)</f>
        <v>#N/A</v>
      </c>
      <c r="Z507" s="294">
        <f>+X507</f>
        <v>0</v>
      </c>
      <c r="AA507" s="295" t="e">
        <f>+Y507</f>
        <v>#N/A</v>
      </c>
    </row>
    <row r="508" spans="1:27" customFormat="1" ht="15" hidden="1" customHeight="1">
      <c r="A508" s="32">
        <v>1205</v>
      </c>
      <c r="B508" s="393"/>
      <c r="C508" s="247" t="str">
        <f>+VLOOKUP(A508,bd_lista!$A$3:$C$592,3,FALSE)</f>
        <v>Gobierno Autónomo Municipal de El Alto de La Paz</v>
      </c>
      <c r="D508" s="390"/>
      <c r="E508" s="244" t="s">
        <v>1305</v>
      </c>
      <c r="F508" s="243">
        <f ca="1">+IFERROR(INDEX('Hoja de Trabajo para listado'!$A$155:$Z$1048576,MATCH($A508,'Hoja de Trabajo para listado'!$A$155:$A$1048576,0),MATCH((CUADRO!F$4&amp;$E508),'Hoja de Trabajo para listado'!$A$151:$Z$151,0)),0)+IFERROR(INDEX('Hoja de Trabajo para listado'!$AB$155:$BA$1048576,MATCH($A508,'Hoja de Trabajo para listado'!$AB$155:$AB$1048576,0),MATCH((CUADRO!F$4&amp;$E508),'Hoja de Trabajo para listado'!$AB$151:$BA$151,0)),0)+IFERROR(INDEX('Hoja de Trabajo para listado'!$BC$155:$CB$1048576,MATCH($A508,'Hoja de Trabajo para listado'!$BC$155:$BC$1048576,0),MATCH((CUADRO!F$4&amp;$E508),'Hoja de Trabajo para listado'!$BC$151:$CB$151,0)),0)+IFERROR(INDEX('Hoja de Trabajo para listado'!$DE$153:$DG$274,MATCH($A508,'Hoja de Trabajo para listado'!$DE$153:$DE$1048576,0),MATCH((CUADRO!F$4&amp;$E508),'Hoja de Trabajo para listado'!$DE$151:$DG$151,0)),0)+IFERROR(INDEX('Hoja de Trabajo para listado'!$CD$155:$DC$1048576,MATCH($A508,'Hoja de Trabajo para listado'!$CD$155:$CD$1048576,0),MATCH((CUADRO!F$4&amp;$E508),'Hoja de Trabajo para listado'!$CD$151:$DC$151,0)),0)</f>
        <v>0</v>
      </c>
      <c r="G508" s="243">
        <f ca="1">+IFERROR(INDEX('Hoja de Trabajo para listado'!$A$155:$Z$1048576,MATCH($A508,'Hoja de Trabajo para listado'!$A$155:$A$1048576,0),MATCH((CUADRO!G$4&amp;$E508),'Hoja de Trabajo para listado'!$A$151:$Z$151,0)),0)+IFERROR(INDEX('Hoja de Trabajo para listado'!$AB$155:$BA$1048576,MATCH($A508,'Hoja de Trabajo para listado'!$AB$155:$AB$1048576,0),MATCH((CUADRO!G$4&amp;$E508),'Hoja de Trabajo para listado'!$AB$151:$BA$151,0)),0)+IFERROR(INDEX('Hoja de Trabajo para listado'!$BC$155:$CB$1048576,MATCH($A508,'Hoja de Trabajo para listado'!$BC$155:$BC$1048576,0),MATCH((CUADRO!G$4&amp;$E508),'Hoja de Trabajo para listado'!$BC$151:$CB$151,0)),0)+IFERROR(INDEX('Hoja de Trabajo para listado'!$DE$153:$DG$274,MATCH($A508,'Hoja de Trabajo para listado'!$DE$153:$DE$1048576,0),MATCH((CUADRO!G$4&amp;$E508),'Hoja de Trabajo para listado'!$DE$151:$DG$151,0)),0)+IFERROR(INDEX('Hoja de Trabajo para listado'!$CD$155:$DC$1048576,MATCH($A508,'Hoja de Trabajo para listado'!$CD$155:$CD$1048576,0),MATCH((CUADRO!G$4&amp;$E508),'Hoja de Trabajo para listado'!$CD$151:$DC$151,0)),0)</f>
        <v>0</v>
      </c>
      <c r="H508" s="243">
        <f ca="1">+IFERROR(INDEX('Hoja de Trabajo para listado'!$A$155:$Z$1048576,MATCH($A508,'Hoja de Trabajo para listado'!$A$155:$A$1048576,0),MATCH((CUADRO!H$4&amp;$E508),'Hoja de Trabajo para listado'!$A$151:$Z$151,0)),0)+IFERROR(INDEX('Hoja de Trabajo para listado'!$AB$155:$BA$1048576,MATCH($A508,'Hoja de Trabajo para listado'!$AB$155:$AB$1048576,0),MATCH((CUADRO!H$4&amp;$E508),'Hoja de Trabajo para listado'!$AB$151:$BA$151,0)),0)+IFERROR(INDEX('Hoja de Trabajo para listado'!$BC$155:$CB$1048576,MATCH($A508,'Hoja de Trabajo para listado'!$BC$155:$BC$1048576,0),MATCH((CUADRO!H$4&amp;$E508),'Hoja de Trabajo para listado'!$BC$151:$CB$151,0)),0)+IFERROR(INDEX('Hoja de Trabajo para listado'!$DE$153:$DG$274,MATCH($A508,'Hoja de Trabajo para listado'!$DE$153:$DE$1048576,0),MATCH((CUADRO!H$4&amp;$E508),'Hoja de Trabajo para listado'!$DE$151:$DG$151,0)),0)+IFERROR(INDEX('Hoja de Trabajo para listado'!$CD$155:$DC$1048576,MATCH($A508,'Hoja de Trabajo para listado'!$CD$155:$CD$1048576,0),MATCH((CUADRO!H$4&amp;$E508),'Hoja de Trabajo para listado'!$CD$151:$DC$151,0)),0)</f>
        <v>0</v>
      </c>
      <c r="I508" s="243">
        <f ca="1">+IFERROR(INDEX('Hoja de Trabajo para listado'!$A$155:$Z$1048576,MATCH($A508,'Hoja de Trabajo para listado'!$A$155:$A$1048576,0),MATCH((CUADRO!I$4&amp;$E508),'Hoja de Trabajo para listado'!$A$151:$Z$151,0)),0)+IFERROR(INDEX('Hoja de Trabajo para listado'!$AB$155:$BA$1048576,MATCH($A508,'Hoja de Trabajo para listado'!$AB$155:$AB$1048576,0),MATCH((CUADRO!I$4&amp;$E508),'Hoja de Trabajo para listado'!$AB$151:$BA$151,0)),0)+IFERROR(INDEX('Hoja de Trabajo para listado'!$BC$155:$CB$1048576,MATCH($A508,'Hoja de Trabajo para listado'!$BC$155:$BC$1048576,0),MATCH((CUADRO!I$4&amp;$E508),'Hoja de Trabajo para listado'!$BC$151:$CB$151,0)),0)+IFERROR(INDEX('Hoja de Trabajo para listado'!$DE$153:$DG$274,MATCH($A508,'Hoja de Trabajo para listado'!$DE$153:$DE$1048576,0),MATCH((CUADRO!I$4&amp;$E508),'Hoja de Trabajo para listado'!$DE$151:$DG$151,0)),0)+IFERROR(INDEX('Hoja de Trabajo para listado'!$CD$155:$DC$1048576,MATCH($A508,'Hoja de Trabajo para listado'!$CD$155:$CD$1048576,0),MATCH((CUADRO!I$4&amp;$E508),'Hoja de Trabajo para listado'!$CD$151:$DC$151,0)),0)</f>
        <v>0</v>
      </c>
      <c r="J508" s="243">
        <f ca="1">+IFERROR(INDEX('Hoja de Trabajo para listado'!$A$155:$Z$1048576,MATCH($A508,'Hoja de Trabajo para listado'!$A$155:$A$1048576,0),MATCH((CUADRO!J$4&amp;$E508),'Hoja de Trabajo para listado'!$A$151:$Z$151,0)),0)+IFERROR(INDEX('Hoja de Trabajo para listado'!$AB$155:$BA$1048576,MATCH($A508,'Hoja de Trabajo para listado'!$AB$155:$AB$1048576,0),MATCH((CUADRO!J$4&amp;$E508),'Hoja de Trabajo para listado'!$AB$151:$BA$151,0)),0)+IFERROR(INDEX('Hoja de Trabajo para listado'!$BC$155:$CB$1048576,MATCH($A508,'Hoja de Trabajo para listado'!$BC$155:$BC$1048576,0),MATCH((CUADRO!J$4&amp;$E508),'Hoja de Trabajo para listado'!$BC$151:$CB$151,0)),0)+IFERROR(INDEX('Hoja de Trabajo para listado'!$DE$153:$DG$274,MATCH($A508,'Hoja de Trabajo para listado'!$DE$153:$DE$1048576,0),MATCH((CUADRO!J$4&amp;$E508),'Hoja de Trabajo para listado'!$DE$151:$DG$151,0)),0)+IFERROR(INDEX('Hoja de Trabajo para listado'!$CD$155:$DC$1048576,MATCH($A508,'Hoja de Trabajo para listado'!$CD$155:$CD$1048576,0),MATCH((CUADRO!J$4&amp;$E508),'Hoja de Trabajo para listado'!$CD$151:$DC$151,0)),0)</f>
        <v>0</v>
      </c>
      <c r="K508" s="243">
        <f ca="1">+IFERROR(INDEX('Hoja de Trabajo para listado'!$A$155:$Z$1048576,MATCH($A508,'Hoja de Trabajo para listado'!$A$155:$A$1048576,0),MATCH((CUADRO!K$4&amp;$E508),'Hoja de Trabajo para listado'!$A$151:$Z$151,0)),0)+IFERROR(INDEX('Hoja de Trabajo para listado'!$AB$155:$BA$1048576,MATCH($A508,'Hoja de Trabajo para listado'!$AB$155:$AB$1048576,0),MATCH((CUADRO!K$4&amp;$E508),'Hoja de Trabajo para listado'!$AB$151:$BA$151,0)),0)+IFERROR(INDEX('Hoja de Trabajo para listado'!$BC$155:$CB$1048576,MATCH($A508,'Hoja de Trabajo para listado'!$BC$155:$BC$1048576,0),MATCH((CUADRO!K$4&amp;$E508),'Hoja de Trabajo para listado'!$BC$151:$CB$151,0)),0)+IFERROR(INDEX('Hoja de Trabajo para listado'!$DE$153:$DG$274,MATCH($A508,'Hoja de Trabajo para listado'!$DE$153:$DE$1048576,0),MATCH((CUADRO!K$4&amp;$E508),'Hoja de Trabajo para listado'!$DE$151:$DG$151,0)),0)+IFERROR(INDEX('Hoja de Trabajo para listado'!$CD$155:$DC$1048576,MATCH($A508,'Hoja de Trabajo para listado'!$CD$155:$CD$1048576,0),MATCH((CUADRO!K$4&amp;$E508),'Hoja de Trabajo para listado'!$CD$151:$DC$151,0)),0)</f>
        <v>0</v>
      </c>
      <c r="L508" s="243">
        <f ca="1">+IFERROR(INDEX('Hoja de Trabajo para listado'!$A$155:$Z$1048576,MATCH($A508,'Hoja de Trabajo para listado'!$A$155:$A$1048576,0),MATCH((CUADRO!L$4&amp;$E508),'Hoja de Trabajo para listado'!$A$151:$Z$151,0)),0)+IFERROR(INDEX('Hoja de Trabajo para listado'!$AB$155:$BA$1048576,MATCH($A508,'Hoja de Trabajo para listado'!$AB$155:$AB$1048576,0),MATCH((CUADRO!L$4&amp;$E508),'Hoja de Trabajo para listado'!$AB$151:$BA$151,0)),0)+IFERROR(INDEX('Hoja de Trabajo para listado'!$BC$155:$CB$1048576,MATCH($A508,'Hoja de Trabajo para listado'!$BC$155:$BC$1048576,0),MATCH((CUADRO!L$4&amp;$E508),'Hoja de Trabajo para listado'!$BC$151:$CB$151,0)),0)+IFERROR(INDEX('Hoja de Trabajo para listado'!$DE$153:$DG$274,MATCH($A508,'Hoja de Trabajo para listado'!$DE$153:$DE$1048576,0),MATCH((CUADRO!L$4&amp;$E508),'Hoja de Trabajo para listado'!$DE$151:$DG$151,0)),0)+IFERROR(INDEX('Hoja de Trabajo para listado'!$CD$155:$DC$1048576,MATCH($A508,'Hoja de Trabajo para listado'!$CD$155:$CD$1048576,0),MATCH((CUADRO!L$4&amp;$E508),'Hoja de Trabajo para listado'!$CD$151:$DC$151,0)),0)</f>
        <v>0</v>
      </c>
      <c r="M508" s="243">
        <f ca="1">+IFERROR(INDEX('Hoja de Trabajo para listado'!$A$155:$Z$1048576,MATCH($A508,'Hoja de Trabajo para listado'!$A$155:$A$1048576,0),MATCH((CUADRO!M$4&amp;$E508),'Hoja de Trabajo para listado'!$A$151:$Z$151,0)),0)+IFERROR(INDEX('Hoja de Trabajo para listado'!$AB$155:$BA$1048576,MATCH($A508,'Hoja de Trabajo para listado'!$AB$155:$AB$1048576,0),MATCH((CUADRO!M$4&amp;$E508),'Hoja de Trabajo para listado'!$AB$151:$BA$151,0)),0)+IFERROR(INDEX('Hoja de Trabajo para listado'!$BC$155:$CB$1048576,MATCH($A508,'Hoja de Trabajo para listado'!$BC$155:$BC$1048576,0),MATCH((CUADRO!M$4&amp;$E508),'Hoja de Trabajo para listado'!$BC$151:$CB$151,0)),0)+IFERROR(INDEX('Hoja de Trabajo para listado'!$DE$153:$DG$274,MATCH($A508,'Hoja de Trabajo para listado'!$DE$153:$DE$1048576,0),MATCH((CUADRO!M$4&amp;$E508),'Hoja de Trabajo para listado'!$DE$151:$DG$151,0)),0)+IFERROR(INDEX('Hoja de Trabajo para listado'!$CD$155:$DC$1048576,MATCH($A508,'Hoja de Trabajo para listado'!$CD$155:$CD$1048576,0),MATCH((CUADRO!M$4&amp;$E508),'Hoja de Trabajo para listado'!$CD$151:$DC$151,0)),0)</f>
        <v>0</v>
      </c>
      <c r="N508" s="243">
        <f ca="1">+IFERROR(INDEX('Hoja de Trabajo para listado'!$A$155:$Z$1048576,MATCH($A508,'Hoja de Trabajo para listado'!$A$155:$A$1048576,0),MATCH((CUADRO!N$4&amp;$E508),'Hoja de Trabajo para listado'!$A$151:$Z$151,0)),0)+IFERROR(INDEX('Hoja de Trabajo para listado'!$AB$155:$BA$1048576,MATCH($A508,'Hoja de Trabajo para listado'!$AB$155:$AB$1048576,0),MATCH((CUADRO!N$4&amp;$E508),'Hoja de Trabajo para listado'!$AB$151:$BA$151,0)),0)+IFERROR(INDEX('Hoja de Trabajo para listado'!$BC$155:$CB$1048576,MATCH($A508,'Hoja de Trabajo para listado'!$BC$155:$BC$1048576,0),MATCH((CUADRO!N$4&amp;$E508),'Hoja de Trabajo para listado'!$BC$151:$CB$151,0)),0)+IFERROR(INDEX('Hoja de Trabajo para listado'!$DE$153:$DG$274,MATCH($A508,'Hoja de Trabajo para listado'!$DE$153:$DE$1048576,0),MATCH((CUADRO!N$4&amp;$E508),'Hoja de Trabajo para listado'!$DE$151:$DG$151,0)),0)+IFERROR(INDEX('Hoja de Trabajo para listado'!$CD$155:$DC$1048576,MATCH($A508,'Hoja de Trabajo para listado'!$CD$155:$CD$1048576,0),MATCH((CUADRO!N$4&amp;$E508),'Hoja de Trabajo para listado'!$CD$151:$DC$151,0)),0)</f>
        <v>0</v>
      </c>
      <c r="O508" s="243">
        <f ca="1">+IFERROR(INDEX('Hoja de Trabajo para listado'!$A$155:$Z$1048576,MATCH($A508,'Hoja de Trabajo para listado'!$A$155:$A$1048576,0),MATCH((CUADRO!O$4&amp;$E508),'Hoja de Trabajo para listado'!$A$151:$Z$151,0)),0)+IFERROR(INDEX('Hoja de Trabajo para listado'!$AB$155:$BA$1048576,MATCH($A508,'Hoja de Trabajo para listado'!$AB$155:$AB$1048576,0),MATCH((CUADRO!O$4&amp;$E508),'Hoja de Trabajo para listado'!$AB$151:$BA$151,0)),0)+IFERROR(INDEX('Hoja de Trabajo para listado'!$BC$155:$CB$1048576,MATCH($A508,'Hoja de Trabajo para listado'!$BC$155:$BC$1048576,0),MATCH((CUADRO!O$4&amp;$E508),'Hoja de Trabajo para listado'!$BC$151:$CB$151,0)),0)+IFERROR(INDEX('Hoja de Trabajo para listado'!$DE$153:$DG$274,MATCH($A508,'Hoja de Trabajo para listado'!$DE$153:$DE$1048576,0),MATCH((CUADRO!O$4&amp;$E508),'Hoja de Trabajo para listado'!$DE$151:$DG$151,0)),0)+IFERROR(INDEX('Hoja de Trabajo para listado'!$CD$155:$DC$1048576,MATCH($A508,'Hoja de Trabajo para listado'!$CD$155:$CD$1048576,0),MATCH((CUADRO!O$4&amp;$E508),'Hoja de Trabajo para listado'!$CD$151:$DC$151,0)),0)</f>
        <v>0</v>
      </c>
      <c r="P508" s="243">
        <f ca="1">+IFERROR(INDEX('Hoja de Trabajo para listado'!$A$155:$Z$1048576,MATCH($A508,'Hoja de Trabajo para listado'!$A$155:$A$1048576,0),MATCH((CUADRO!P$4&amp;$E508),'Hoja de Trabajo para listado'!$A$151:$Z$151,0)),0)+IFERROR(INDEX('Hoja de Trabajo para listado'!$AB$155:$BA$1048576,MATCH($A508,'Hoja de Trabajo para listado'!$AB$155:$AB$1048576,0),MATCH((CUADRO!P$4&amp;$E508),'Hoja de Trabajo para listado'!$AB$151:$BA$151,0)),0)+IFERROR(INDEX('Hoja de Trabajo para listado'!$BC$155:$CB$1048576,MATCH($A508,'Hoja de Trabajo para listado'!$BC$155:$BC$1048576,0),MATCH((CUADRO!P$4&amp;$E508),'Hoja de Trabajo para listado'!$BC$151:$CB$151,0)),0)+IFERROR(INDEX('Hoja de Trabajo para listado'!$DE$153:$DG$274,MATCH($A508,'Hoja de Trabajo para listado'!$DE$153:$DE$1048576,0),MATCH((CUADRO!P$4&amp;$E508),'Hoja de Trabajo para listado'!$DE$151:$DG$151,0)),0)+IFERROR(INDEX('Hoja de Trabajo para listado'!$CD$155:$DC$1048576,MATCH($A508,'Hoja de Trabajo para listado'!$CD$155:$CD$1048576,0),MATCH((CUADRO!P$4&amp;$E508),'Hoja de Trabajo para listado'!$CD$151:$DC$151,0)),0)</f>
        <v>0</v>
      </c>
      <c r="Q508" s="243">
        <f ca="1">+IFERROR(INDEX('Hoja de Trabajo para listado'!$A$155:$Z$1048576,MATCH($A508,'Hoja de Trabajo para listado'!$A$155:$A$1048576,0),MATCH((CUADRO!Q$4&amp;$E508),'Hoja de Trabajo para listado'!$A$151:$Z$151,0)),0)+IFERROR(INDEX('Hoja de Trabajo para listado'!$AB$155:$BA$1048576,MATCH($A508,'Hoja de Trabajo para listado'!$AB$155:$AB$1048576,0),MATCH((CUADRO!Q$4&amp;$E508),'Hoja de Trabajo para listado'!$AB$151:$BA$151,0)),0)+IFERROR(INDEX('Hoja de Trabajo para listado'!$BC$155:$CB$1048576,MATCH($A508,'Hoja de Trabajo para listado'!$BC$155:$BC$1048576,0),MATCH((CUADRO!Q$4&amp;$E508),'Hoja de Trabajo para listado'!$BC$151:$CB$151,0)),0)+IFERROR(INDEX('Hoja de Trabajo para listado'!$DE$153:$DG$274,MATCH($A508,'Hoja de Trabajo para listado'!$DE$153:$DE$1048576,0),MATCH((CUADRO!Q$4&amp;$E508),'Hoja de Trabajo para listado'!$DE$151:$DG$151,0)),0)+IFERROR(INDEX('Hoja de Trabajo para listado'!$CD$155:$DC$1048576,MATCH($A508,'Hoja de Trabajo para listado'!$CD$155:$CD$1048576,0),MATCH((CUADRO!Q$4&amp;$E508),'Hoja de Trabajo para listado'!$CD$151:$DC$151,0)),0)</f>
        <v>0</v>
      </c>
      <c r="R508" s="243">
        <f t="shared" ca="1" si="21"/>
        <v>0</v>
      </c>
      <c r="S508" s="249">
        <f ca="1">+R507+R508</f>
        <v>0</v>
      </c>
      <c r="T508" s="243">
        <f ca="1">+S508</f>
        <v>0</v>
      </c>
      <c r="U508" s="242">
        <f t="shared" si="22"/>
        <v>2</v>
      </c>
      <c r="V508" s="333" t="str">
        <f>+VLOOKUP(A508,bd_lista!$A$3:$E$592,5,FALSE)</f>
        <v>Gobiernos Autonomos Municipales</v>
      </c>
      <c r="W508" s="388"/>
      <c r="X508" s="242">
        <f>+VLOOKUP(A508,[4]Sheet1!$A$13:$D$744,4,FALSE)</f>
        <v>0</v>
      </c>
      <c r="Y508" s="242" t="e">
        <f>+VLOOKUP(X508,bd_lista!$A$3:$C$592,3,FALSE)</f>
        <v>#N/A</v>
      </c>
      <c r="Z508" s="292"/>
      <c r="AA508" s="293"/>
    </row>
    <row r="509" spans="1:27" customFormat="1" ht="15" hidden="1" customHeight="1">
      <c r="A509" s="32">
        <v>1206</v>
      </c>
      <c r="B509" s="392">
        <f>+A509</f>
        <v>1206</v>
      </c>
      <c r="C509" s="247" t="str">
        <f>+VLOOKUP(A509,bd_lista!$A$3:$C$592,3,FALSE)</f>
        <v>Gobierno Autónomo Municipal de Viacha</v>
      </c>
      <c r="D509" s="389" t="str">
        <f>+C509</f>
        <v>Gobierno Autónomo Municipal de Viacha</v>
      </c>
      <c r="E509" s="242" t="s">
        <v>1304</v>
      </c>
      <c r="F509" s="243">
        <f ca="1">+IFERROR(INDEX('Hoja de Trabajo para listado'!$A$155:$Z$1048576,MATCH($A509,'Hoja de Trabajo para listado'!$A$155:$A$1048576,0),MATCH((CUADRO!F$4&amp;$E509),'Hoja de Trabajo para listado'!$A$151:$Z$151,0)),0)+IFERROR(INDEX('Hoja de Trabajo para listado'!$AB$155:$BA$1048576,MATCH($A509,'Hoja de Trabajo para listado'!$AB$155:$AB$1048576,0),MATCH((CUADRO!F$4&amp;$E509),'Hoja de Trabajo para listado'!$AB$151:$BA$151,0)),0)+IFERROR(INDEX('Hoja de Trabajo para listado'!$BC$155:$CB$1048576,MATCH($A509,'Hoja de Trabajo para listado'!$BC$155:$BC$1048576,0),MATCH((CUADRO!F$4&amp;$E509),'Hoja de Trabajo para listado'!$BC$151:$CB$151,0)),0)+IFERROR(INDEX('Hoja de Trabajo para listado'!$DE$153:$DG$274,MATCH($A509,'Hoja de Trabajo para listado'!$DE$153:$DE$1048576,0),MATCH((CUADRO!F$4&amp;$E509),'Hoja de Trabajo para listado'!$DE$151:$DG$151,0)),0)+IFERROR(INDEX('Hoja de Trabajo para listado'!$CD$155:$DC$1048576,MATCH($A509,'Hoja de Trabajo para listado'!$CD$155:$CD$1048576,0),MATCH((CUADRO!F$4&amp;$E509),'Hoja de Trabajo para listado'!$CD$151:$DC$151,0)),0)</f>
        <v>0</v>
      </c>
      <c r="G509" s="243">
        <f ca="1">+IFERROR(INDEX('Hoja de Trabajo para listado'!$A$155:$Z$1048576,MATCH($A509,'Hoja de Trabajo para listado'!$A$155:$A$1048576,0),MATCH((CUADRO!G$4&amp;$E509),'Hoja de Trabajo para listado'!$A$151:$Z$151,0)),0)+IFERROR(INDEX('Hoja de Trabajo para listado'!$AB$155:$BA$1048576,MATCH($A509,'Hoja de Trabajo para listado'!$AB$155:$AB$1048576,0),MATCH((CUADRO!G$4&amp;$E509),'Hoja de Trabajo para listado'!$AB$151:$BA$151,0)),0)+IFERROR(INDEX('Hoja de Trabajo para listado'!$BC$155:$CB$1048576,MATCH($A509,'Hoja de Trabajo para listado'!$BC$155:$BC$1048576,0),MATCH((CUADRO!G$4&amp;$E509),'Hoja de Trabajo para listado'!$BC$151:$CB$151,0)),0)+IFERROR(INDEX('Hoja de Trabajo para listado'!$DE$153:$DG$274,MATCH($A509,'Hoja de Trabajo para listado'!$DE$153:$DE$1048576,0),MATCH((CUADRO!G$4&amp;$E509),'Hoja de Trabajo para listado'!$DE$151:$DG$151,0)),0)+IFERROR(INDEX('Hoja de Trabajo para listado'!$CD$155:$DC$1048576,MATCH($A509,'Hoja de Trabajo para listado'!$CD$155:$CD$1048576,0),MATCH((CUADRO!G$4&amp;$E509),'Hoja de Trabajo para listado'!$CD$151:$DC$151,0)),0)</f>
        <v>0</v>
      </c>
      <c r="H509" s="243">
        <f ca="1">+IFERROR(INDEX('Hoja de Trabajo para listado'!$A$155:$Z$1048576,MATCH($A509,'Hoja de Trabajo para listado'!$A$155:$A$1048576,0),MATCH((CUADRO!H$4&amp;$E509),'Hoja de Trabajo para listado'!$A$151:$Z$151,0)),0)+IFERROR(INDEX('Hoja de Trabajo para listado'!$AB$155:$BA$1048576,MATCH($A509,'Hoja de Trabajo para listado'!$AB$155:$AB$1048576,0),MATCH((CUADRO!H$4&amp;$E509),'Hoja de Trabajo para listado'!$AB$151:$BA$151,0)),0)+IFERROR(INDEX('Hoja de Trabajo para listado'!$BC$155:$CB$1048576,MATCH($A509,'Hoja de Trabajo para listado'!$BC$155:$BC$1048576,0),MATCH((CUADRO!H$4&amp;$E509),'Hoja de Trabajo para listado'!$BC$151:$CB$151,0)),0)+IFERROR(INDEX('Hoja de Trabajo para listado'!$DE$153:$DG$274,MATCH($A509,'Hoja de Trabajo para listado'!$DE$153:$DE$1048576,0),MATCH((CUADRO!H$4&amp;$E509),'Hoja de Trabajo para listado'!$DE$151:$DG$151,0)),0)+IFERROR(INDEX('Hoja de Trabajo para listado'!$CD$155:$DC$1048576,MATCH($A509,'Hoja de Trabajo para listado'!$CD$155:$CD$1048576,0),MATCH((CUADRO!H$4&amp;$E509),'Hoja de Trabajo para listado'!$CD$151:$DC$151,0)),0)</f>
        <v>0</v>
      </c>
      <c r="I509" s="243">
        <f ca="1">+IFERROR(INDEX('Hoja de Trabajo para listado'!$A$155:$Z$1048576,MATCH($A509,'Hoja de Trabajo para listado'!$A$155:$A$1048576,0),MATCH((CUADRO!I$4&amp;$E509),'Hoja de Trabajo para listado'!$A$151:$Z$151,0)),0)+IFERROR(INDEX('Hoja de Trabajo para listado'!$AB$155:$BA$1048576,MATCH($A509,'Hoja de Trabajo para listado'!$AB$155:$AB$1048576,0),MATCH((CUADRO!I$4&amp;$E509),'Hoja de Trabajo para listado'!$AB$151:$BA$151,0)),0)+IFERROR(INDEX('Hoja de Trabajo para listado'!$BC$155:$CB$1048576,MATCH($A509,'Hoja de Trabajo para listado'!$BC$155:$BC$1048576,0),MATCH((CUADRO!I$4&amp;$E509),'Hoja de Trabajo para listado'!$BC$151:$CB$151,0)),0)+IFERROR(INDEX('Hoja de Trabajo para listado'!$DE$153:$DG$274,MATCH($A509,'Hoja de Trabajo para listado'!$DE$153:$DE$1048576,0),MATCH((CUADRO!I$4&amp;$E509),'Hoja de Trabajo para listado'!$DE$151:$DG$151,0)),0)+IFERROR(INDEX('Hoja de Trabajo para listado'!$CD$155:$DC$1048576,MATCH($A509,'Hoja de Trabajo para listado'!$CD$155:$CD$1048576,0),MATCH((CUADRO!I$4&amp;$E509),'Hoja de Trabajo para listado'!$CD$151:$DC$151,0)),0)</f>
        <v>0</v>
      </c>
      <c r="J509" s="243">
        <f ca="1">+IFERROR(INDEX('Hoja de Trabajo para listado'!$A$155:$Z$1048576,MATCH($A509,'Hoja de Trabajo para listado'!$A$155:$A$1048576,0),MATCH((CUADRO!J$4&amp;$E509),'Hoja de Trabajo para listado'!$A$151:$Z$151,0)),0)+IFERROR(INDEX('Hoja de Trabajo para listado'!$AB$155:$BA$1048576,MATCH($A509,'Hoja de Trabajo para listado'!$AB$155:$AB$1048576,0),MATCH((CUADRO!J$4&amp;$E509),'Hoja de Trabajo para listado'!$AB$151:$BA$151,0)),0)+IFERROR(INDEX('Hoja de Trabajo para listado'!$BC$155:$CB$1048576,MATCH($A509,'Hoja de Trabajo para listado'!$BC$155:$BC$1048576,0),MATCH((CUADRO!J$4&amp;$E509),'Hoja de Trabajo para listado'!$BC$151:$CB$151,0)),0)+IFERROR(INDEX('Hoja de Trabajo para listado'!$DE$153:$DG$274,MATCH($A509,'Hoja de Trabajo para listado'!$DE$153:$DE$1048576,0),MATCH((CUADRO!J$4&amp;$E509),'Hoja de Trabajo para listado'!$DE$151:$DG$151,0)),0)+IFERROR(INDEX('Hoja de Trabajo para listado'!$CD$155:$DC$1048576,MATCH($A509,'Hoja de Trabajo para listado'!$CD$155:$CD$1048576,0),MATCH((CUADRO!J$4&amp;$E509),'Hoja de Trabajo para listado'!$CD$151:$DC$151,0)),0)</f>
        <v>0</v>
      </c>
      <c r="K509" s="243">
        <f ca="1">+IFERROR(INDEX('Hoja de Trabajo para listado'!$A$155:$Z$1048576,MATCH($A509,'Hoja de Trabajo para listado'!$A$155:$A$1048576,0),MATCH((CUADRO!K$4&amp;$E509),'Hoja de Trabajo para listado'!$A$151:$Z$151,0)),0)+IFERROR(INDEX('Hoja de Trabajo para listado'!$AB$155:$BA$1048576,MATCH($A509,'Hoja de Trabajo para listado'!$AB$155:$AB$1048576,0),MATCH((CUADRO!K$4&amp;$E509),'Hoja de Trabajo para listado'!$AB$151:$BA$151,0)),0)+IFERROR(INDEX('Hoja de Trabajo para listado'!$BC$155:$CB$1048576,MATCH($A509,'Hoja de Trabajo para listado'!$BC$155:$BC$1048576,0),MATCH((CUADRO!K$4&amp;$E509),'Hoja de Trabajo para listado'!$BC$151:$CB$151,0)),0)+IFERROR(INDEX('Hoja de Trabajo para listado'!$DE$153:$DG$274,MATCH($A509,'Hoja de Trabajo para listado'!$DE$153:$DE$1048576,0),MATCH((CUADRO!K$4&amp;$E509),'Hoja de Trabajo para listado'!$DE$151:$DG$151,0)),0)+IFERROR(INDEX('Hoja de Trabajo para listado'!$CD$155:$DC$1048576,MATCH($A509,'Hoja de Trabajo para listado'!$CD$155:$CD$1048576,0),MATCH((CUADRO!K$4&amp;$E509),'Hoja de Trabajo para listado'!$CD$151:$DC$151,0)),0)</f>
        <v>0</v>
      </c>
      <c r="L509" s="243">
        <f ca="1">+IFERROR(INDEX('Hoja de Trabajo para listado'!$A$155:$Z$1048576,MATCH($A509,'Hoja de Trabajo para listado'!$A$155:$A$1048576,0),MATCH((CUADRO!L$4&amp;$E509),'Hoja de Trabajo para listado'!$A$151:$Z$151,0)),0)+IFERROR(INDEX('Hoja de Trabajo para listado'!$AB$155:$BA$1048576,MATCH($A509,'Hoja de Trabajo para listado'!$AB$155:$AB$1048576,0),MATCH((CUADRO!L$4&amp;$E509),'Hoja de Trabajo para listado'!$AB$151:$BA$151,0)),0)+IFERROR(INDEX('Hoja de Trabajo para listado'!$BC$155:$CB$1048576,MATCH($A509,'Hoja de Trabajo para listado'!$BC$155:$BC$1048576,0),MATCH((CUADRO!L$4&amp;$E509),'Hoja de Trabajo para listado'!$BC$151:$CB$151,0)),0)+IFERROR(INDEX('Hoja de Trabajo para listado'!$DE$153:$DG$274,MATCH($A509,'Hoja de Trabajo para listado'!$DE$153:$DE$1048576,0),MATCH((CUADRO!L$4&amp;$E509),'Hoja de Trabajo para listado'!$DE$151:$DG$151,0)),0)+IFERROR(INDEX('Hoja de Trabajo para listado'!$CD$155:$DC$1048576,MATCH($A509,'Hoja de Trabajo para listado'!$CD$155:$CD$1048576,0),MATCH((CUADRO!L$4&amp;$E509),'Hoja de Trabajo para listado'!$CD$151:$DC$151,0)),0)</f>
        <v>0</v>
      </c>
      <c r="M509" s="243">
        <f ca="1">+IFERROR(INDEX('Hoja de Trabajo para listado'!$A$155:$Z$1048576,MATCH($A509,'Hoja de Trabajo para listado'!$A$155:$A$1048576,0),MATCH((CUADRO!M$4&amp;$E509),'Hoja de Trabajo para listado'!$A$151:$Z$151,0)),0)+IFERROR(INDEX('Hoja de Trabajo para listado'!$AB$155:$BA$1048576,MATCH($A509,'Hoja de Trabajo para listado'!$AB$155:$AB$1048576,0),MATCH((CUADRO!M$4&amp;$E509),'Hoja de Trabajo para listado'!$AB$151:$BA$151,0)),0)+IFERROR(INDEX('Hoja de Trabajo para listado'!$BC$155:$CB$1048576,MATCH($A509,'Hoja de Trabajo para listado'!$BC$155:$BC$1048576,0),MATCH((CUADRO!M$4&amp;$E509),'Hoja de Trabajo para listado'!$BC$151:$CB$151,0)),0)+IFERROR(INDEX('Hoja de Trabajo para listado'!$DE$153:$DG$274,MATCH($A509,'Hoja de Trabajo para listado'!$DE$153:$DE$1048576,0),MATCH((CUADRO!M$4&amp;$E509),'Hoja de Trabajo para listado'!$DE$151:$DG$151,0)),0)+IFERROR(INDEX('Hoja de Trabajo para listado'!$CD$155:$DC$1048576,MATCH($A509,'Hoja de Trabajo para listado'!$CD$155:$CD$1048576,0),MATCH((CUADRO!M$4&amp;$E509),'Hoja de Trabajo para listado'!$CD$151:$DC$151,0)),0)</f>
        <v>0</v>
      </c>
      <c r="N509" s="243">
        <f ca="1">+IFERROR(INDEX('Hoja de Trabajo para listado'!$A$155:$Z$1048576,MATCH($A509,'Hoja de Trabajo para listado'!$A$155:$A$1048576,0),MATCH((CUADRO!N$4&amp;$E509),'Hoja de Trabajo para listado'!$A$151:$Z$151,0)),0)+IFERROR(INDEX('Hoja de Trabajo para listado'!$AB$155:$BA$1048576,MATCH($A509,'Hoja de Trabajo para listado'!$AB$155:$AB$1048576,0),MATCH((CUADRO!N$4&amp;$E509),'Hoja de Trabajo para listado'!$AB$151:$BA$151,0)),0)+IFERROR(INDEX('Hoja de Trabajo para listado'!$BC$155:$CB$1048576,MATCH($A509,'Hoja de Trabajo para listado'!$BC$155:$BC$1048576,0),MATCH((CUADRO!N$4&amp;$E509),'Hoja de Trabajo para listado'!$BC$151:$CB$151,0)),0)+IFERROR(INDEX('Hoja de Trabajo para listado'!$DE$153:$DG$274,MATCH($A509,'Hoja de Trabajo para listado'!$DE$153:$DE$1048576,0),MATCH((CUADRO!N$4&amp;$E509),'Hoja de Trabajo para listado'!$DE$151:$DG$151,0)),0)+IFERROR(INDEX('Hoja de Trabajo para listado'!$CD$155:$DC$1048576,MATCH($A509,'Hoja de Trabajo para listado'!$CD$155:$CD$1048576,0),MATCH((CUADRO!N$4&amp;$E509),'Hoja de Trabajo para listado'!$CD$151:$DC$151,0)),0)</f>
        <v>0</v>
      </c>
      <c r="O509" s="243">
        <f ca="1">+IFERROR(INDEX('Hoja de Trabajo para listado'!$A$155:$Z$1048576,MATCH($A509,'Hoja de Trabajo para listado'!$A$155:$A$1048576,0),MATCH((CUADRO!O$4&amp;$E509),'Hoja de Trabajo para listado'!$A$151:$Z$151,0)),0)+IFERROR(INDEX('Hoja de Trabajo para listado'!$AB$155:$BA$1048576,MATCH($A509,'Hoja de Trabajo para listado'!$AB$155:$AB$1048576,0),MATCH((CUADRO!O$4&amp;$E509),'Hoja de Trabajo para listado'!$AB$151:$BA$151,0)),0)+IFERROR(INDEX('Hoja de Trabajo para listado'!$BC$155:$CB$1048576,MATCH($A509,'Hoja de Trabajo para listado'!$BC$155:$BC$1048576,0),MATCH((CUADRO!O$4&amp;$E509),'Hoja de Trabajo para listado'!$BC$151:$CB$151,0)),0)+IFERROR(INDEX('Hoja de Trabajo para listado'!$DE$153:$DG$274,MATCH($A509,'Hoja de Trabajo para listado'!$DE$153:$DE$1048576,0),MATCH((CUADRO!O$4&amp;$E509),'Hoja de Trabajo para listado'!$DE$151:$DG$151,0)),0)+IFERROR(INDEX('Hoja de Trabajo para listado'!$CD$155:$DC$1048576,MATCH($A509,'Hoja de Trabajo para listado'!$CD$155:$CD$1048576,0),MATCH((CUADRO!O$4&amp;$E509),'Hoja de Trabajo para listado'!$CD$151:$DC$151,0)),0)</f>
        <v>0</v>
      </c>
      <c r="P509" s="243">
        <f ca="1">+IFERROR(INDEX('Hoja de Trabajo para listado'!$A$155:$Z$1048576,MATCH($A509,'Hoja de Trabajo para listado'!$A$155:$A$1048576,0),MATCH((CUADRO!P$4&amp;$E509),'Hoja de Trabajo para listado'!$A$151:$Z$151,0)),0)+IFERROR(INDEX('Hoja de Trabajo para listado'!$AB$155:$BA$1048576,MATCH($A509,'Hoja de Trabajo para listado'!$AB$155:$AB$1048576,0),MATCH((CUADRO!P$4&amp;$E509),'Hoja de Trabajo para listado'!$AB$151:$BA$151,0)),0)+IFERROR(INDEX('Hoja de Trabajo para listado'!$BC$155:$CB$1048576,MATCH($A509,'Hoja de Trabajo para listado'!$BC$155:$BC$1048576,0),MATCH((CUADRO!P$4&amp;$E509),'Hoja de Trabajo para listado'!$BC$151:$CB$151,0)),0)+IFERROR(INDEX('Hoja de Trabajo para listado'!$DE$153:$DG$274,MATCH($A509,'Hoja de Trabajo para listado'!$DE$153:$DE$1048576,0),MATCH((CUADRO!P$4&amp;$E509),'Hoja de Trabajo para listado'!$DE$151:$DG$151,0)),0)+IFERROR(INDEX('Hoja de Trabajo para listado'!$CD$155:$DC$1048576,MATCH($A509,'Hoja de Trabajo para listado'!$CD$155:$CD$1048576,0),MATCH((CUADRO!P$4&amp;$E509),'Hoja de Trabajo para listado'!$CD$151:$DC$151,0)),0)</f>
        <v>0</v>
      </c>
      <c r="Q509" s="243">
        <f ca="1">+IFERROR(INDEX('Hoja de Trabajo para listado'!$A$155:$Z$1048576,MATCH($A509,'Hoja de Trabajo para listado'!$A$155:$A$1048576,0),MATCH((CUADRO!Q$4&amp;$E509),'Hoja de Trabajo para listado'!$A$151:$Z$151,0)),0)+IFERROR(INDEX('Hoja de Trabajo para listado'!$AB$155:$BA$1048576,MATCH($A509,'Hoja de Trabajo para listado'!$AB$155:$AB$1048576,0),MATCH((CUADRO!Q$4&amp;$E509),'Hoja de Trabajo para listado'!$AB$151:$BA$151,0)),0)+IFERROR(INDEX('Hoja de Trabajo para listado'!$BC$155:$CB$1048576,MATCH($A509,'Hoja de Trabajo para listado'!$BC$155:$BC$1048576,0),MATCH((CUADRO!Q$4&amp;$E509),'Hoja de Trabajo para listado'!$BC$151:$CB$151,0)),0)+IFERROR(INDEX('Hoja de Trabajo para listado'!$DE$153:$DG$274,MATCH($A509,'Hoja de Trabajo para listado'!$DE$153:$DE$1048576,0),MATCH((CUADRO!Q$4&amp;$E509),'Hoja de Trabajo para listado'!$DE$151:$DG$151,0)),0)+IFERROR(INDEX('Hoja de Trabajo para listado'!$CD$155:$DC$1048576,MATCH($A509,'Hoja de Trabajo para listado'!$CD$155:$CD$1048576,0),MATCH((CUADRO!Q$4&amp;$E509),'Hoja de Trabajo para listado'!$CD$151:$DC$151,0)),0)</f>
        <v>0</v>
      </c>
      <c r="R509" s="243">
        <f t="shared" ca="1" si="21"/>
        <v>0</v>
      </c>
      <c r="S509" s="249"/>
      <c r="T509" s="243">
        <f ca="1">+T510</f>
        <v>0</v>
      </c>
      <c r="U509" s="242">
        <f t="shared" si="22"/>
        <v>1</v>
      </c>
      <c r="V509" s="333" t="str">
        <f>+VLOOKUP(A509,bd_lista!$A$3:$E$592,5,FALSE)</f>
        <v>Gobiernos Autonomos Municipales</v>
      </c>
      <c r="W509" s="387" t="str">
        <f>+V509</f>
        <v>Gobiernos Autonomos Municipales</v>
      </c>
      <c r="X509" s="242">
        <f>+VLOOKUP(A509,[4]Sheet1!$A$13:$D$744,4,FALSE)</f>
        <v>0</v>
      </c>
      <c r="Y509" s="242" t="e">
        <f>+VLOOKUP(X509,bd_lista!$A$3:$C$592,3,FALSE)</f>
        <v>#N/A</v>
      </c>
      <c r="Z509" s="294">
        <f>+X509</f>
        <v>0</v>
      </c>
      <c r="AA509" s="295" t="e">
        <f>+Y509</f>
        <v>#N/A</v>
      </c>
    </row>
    <row r="510" spans="1:27" customFormat="1" ht="15" hidden="1" customHeight="1">
      <c r="A510" s="32">
        <v>1206</v>
      </c>
      <c r="B510" s="393"/>
      <c r="C510" s="247" t="str">
        <f>+VLOOKUP(A510,bd_lista!$A$3:$C$592,3,FALSE)</f>
        <v>Gobierno Autónomo Municipal de Viacha</v>
      </c>
      <c r="D510" s="390"/>
      <c r="E510" s="244" t="s">
        <v>1305</v>
      </c>
      <c r="F510" s="243">
        <f ca="1">+IFERROR(INDEX('Hoja de Trabajo para listado'!$A$155:$Z$1048576,MATCH($A510,'Hoja de Trabajo para listado'!$A$155:$A$1048576,0),MATCH((CUADRO!F$4&amp;$E510),'Hoja de Trabajo para listado'!$A$151:$Z$151,0)),0)+IFERROR(INDEX('Hoja de Trabajo para listado'!$AB$155:$BA$1048576,MATCH($A510,'Hoja de Trabajo para listado'!$AB$155:$AB$1048576,0),MATCH((CUADRO!F$4&amp;$E510),'Hoja de Trabajo para listado'!$AB$151:$BA$151,0)),0)+IFERROR(INDEX('Hoja de Trabajo para listado'!$BC$155:$CB$1048576,MATCH($A510,'Hoja de Trabajo para listado'!$BC$155:$BC$1048576,0),MATCH((CUADRO!F$4&amp;$E510),'Hoja de Trabajo para listado'!$BC$151:$CB$151,0)),0)+IFERROR(INDEX('Hoja de Trabajo para listado'!$DE$153:$DG$274,MATCH($A510,'Hoja de Trabajo para listado'!$DE$153:$DE$1048576,0),MATCH((CUADRO!F$4&amp;$E510),'Hoja de Trabajo para listado'!$DE$151:$DG$151,0)),0)+IFERROR(INDEX('Hoja de Trabajo para listado'!$CD$155:$DC$1048576,MATCH($A510,'Hoja de Trabajo para listado'!$CD$155:$CD$1048576,0),MATCH((CUADRO!F$4&amp;$E510),'Hoja de Trabajo para listado'!$CD$151:$DC$151,0)),0)</f>
        <v>0</v>
      </c>
      <c r="G510" s="243">
        <f ca="1">+IFERROR(INDEX('Hoja de Trabajo para listado'!$A$155:$Z$1048576,MATCH($A510,'Hoja de Trabajo para listado'!$A$155:$A$1048576,0),MATCH((CUADRO!G$4&amp;$E510),'Hoja de Trabajo para listado'!$A$151:$Z$151,0)),0)+IFERROR(INDEX('Hoja de Trabajo para listado'!$AB$155:$BA$1048576,MATCH($A510,'Hoja de Trabajo para listado'!$AB$155:$AB$1048576,0),MATCH((CUADRO!G$4&amp;$E510),'Hoja de Trabajo para listado'!$AB$151:$BA$151,0)),0)+IFERROR(INDEX('Hoja de Trabajo para listado'!$BC$155:$CB$1048576,MATCH($A510,'Hoja de Trabajo para listado'!$BC$155:$BC$1048576,0),MATCH((CUADRO!G$4&amp;$E510),'Hoja de Trabajo para listado'!$BC$151:$CB$151,0)),0)+IFERROR(INDEX('Hoja de Trabajo para listado'!$DE$153:$DG$274,MATCH($A510,'Hoja de Trabajo para listado'!$DE$153:$DE$1048576,0),MATCH((CUADRO!G$4&amp;$E510),'Hoja de Trabajo para listado'!$DE$151:$DG$151,0)),0)+IFERROR(INDEX('Hoja de Trabajo para listado'!$CD$155:$DC$1048576,MATCH($A510,'Hoja de Trabajo para listado'!$CD$155:$CD$1048576,0),MATCH((CUADRO!G$4&amp;$E510),'Hoja de Trabajo para listado'!$CD$151:$DC$151,0)),0)</f>
        <v>0</v>
      </c>
      <c r="H510" s="243">
        <f ca="1">+IFERROR(INDEX('Hoja de Trabajo para listado'!$A$155:$Z$1048576,MATCH($A510,'Hoja de Trabajo para listado'!$A$155:$A$1048576,0),MATCH((CUADRO!H$4&amp;$E510),'Hoja de Trabajo para listado'!$A$151:$Z$151,0)),0)+IFERROR(INDEX('Hoja de Trabajo para listado'!$AB$155:$BA$1048576,MATCH($A510,'Hoja de Trabajo para listado'!$AB$155:$AB$1048576,0),MATCH((CUADRO!H$4&amp;$E510),'Hoja de Trabajo para listado'!$AB$151:$BA$151,0)),0)+IFERROR(INDEX('Hoja de Trabajo para listado'!$BC$155:$CB$1048576,MATCH($A510,'Hoja de Trabajo para listado'!$BC$155:$BC$1048576,0),MATCH((CUADRO!H$4&amp;$E510),'Hoja de Trabajo para listado'!$BC$151:$CB$151,0)),0)+IFERROR(INDEX('Hoja de Trabajo para listado'!$DE$153:$DG$274,MATCH($A510,'Hoja de Trabajo para listado'!$DE$153:$DE$1048576,0),MATCH((CUADRO!H$4&amp;$E510),'Hoja de Trabajo para listado'!$DE$151:$DG$151,0)),0)+IFERROR(INDEX('Hoja de Trabajo para listado'!$CD$155:$DC$1048576,MATCH($A510,'Hoja de Trabajo para listado'!$CD$155:$CD$1048576,0),MATCH((CUADRO!H$4&amp;$E510),'Hoja de Trabajo para listado'!$CD$151:$DC$151,0)),0)</f>
        <v>0</v>
      </c>
      <c r="I510" s="243">
        <f ca="1">+IFERROR(INDEX('Hoja de Trabajo para listado'!$A$155:$Z$1048576,MATCH($A510,'Hoja de Trabajo para listado'!$A$155:$A$1048576,0),MATCH((CUADRO!I$4&amp;$E510),'Hoja de Trabajo para listado'!$A$151:$Z$151,0)),0)+IFERROR(INDEX('Hoja de Trabajo para listado'!$AB$155:$BA$1048576,MATCH($A510,'Hoja de Trabajo para listado'!$AB$155:$AB$1048576,0),MATCH((CUADRO!I$4&amp;$E510),'Hoja de Trabajo para listado'!$AB$151:$BA$151,0)),0)+IFERROR(INDEX('Hoja de Trabajo para listado'!$BC$155:$CB$1048576,MATCH($A510,'Hoja de Trabajo para listado'!$BC$155:$BC$1048576,0),MATCH((CUADRO!I$4&amp;$E510),'Hoja de Trabajo para listado'!$BC$151:$CB$151,0)),0)+IFERROR(INDEX('Hoja de Trabajo para listado'!$DE$153:$DG$274,MATCH($A510,'Hoja de Trabajo para listado'!$DE$153:$DE$1048576,0),MATCH((CUADRO!I$4&amp;$E510),'Hoja de Trabajo para listado'!$DE$151:$DG$151,0)),0)+IFERROR(INDEX('Hoja de Trabajo para listado'!$CD$155:$DC$1048576,MATCH($A510,'Hoja de Trabajo para listado'!$CD$155:$CD$1048576,0),MATCH((CUADRO!I$4&amp;$E510),'Hoja de Trabajo para listado'!$CD$151:$DC$151,0)),0)</f>
        <v>0</v>
      </c>
      <c r="J510" s="243">
        <f ca="1">+IFERROR(INDEX('Hoja de Trabajo para listado'!$A$155:$Z$1048576,MATCH($A510,'Hoja de Trabajo para listado'!$A$155:$A$1048576,0),MATCH((CUADRO!J$4&amp;$E510),'Hoja de Trabajo para listado'!$A$151:$Z$151,0)),0)+IFERROR(INDEX('Hoja de Trabajo para listado'!$AB$155:$BA$1048576,MATCH($A510,'Hoja de Trabajo para listado'!$AB$155:$AB$1048576,0),MATCH((CUADRO!J$4&amp;$E510),'Hoja de Trabajo para listado'!$AB$151:$BA$151,0)),0)+IFERROR(INDEX('Hoja de Trabajo para listado'!$BC$155:$CB$1048576,MATCH($A510,'Hoja de Trabajo para listado'!$BC$155:$BC$1048576,0),MATCH((CUADRO!J$4&amp;$E510),'Hoja de Trabajo para listado'!$BC$151:$CB$151,0)),0)+IFERROR(INDEX('Hoja de Trabajo para listado'!$DE$153:$DG$274,MATCH($A510,'Hoja de Trabajo para listado'!$DE$153:$DE$1048576,0),MATCH((CUADRO!J$4&amp;$E510),'Hoja de Trabajo para listado'!$DE$151:$DG$151,0)),0)+IFERROR(INDEX('Hoja de Trabajo para listado'!$CD$155:$DC$1048576,MATCH($A510,'Hoja de Trabajo para listado'!$CD$155:$CD$1048576,0),MATCH((CUADRO!J$4&amp;$E510),'Hoja de Trabajo para listado'!$CD$151:$DC$151,0)),0)</f>
        <v>0</v>
      </c>
      <c r="K510" s="243">
        <f ca="1">+IFERROR(INDEX('Hoja de Trabajo para listado'!$A$155:$Z$1048576,MATCH($A510,'Hoja de Trabajo para listado'!$A$155:$A$1048576,0),MATCH((CUADRO!K$4&amp;$E510),'Hoja de Trabajo para listado'!$A$151:$Z$151,0)),0)+IFERROR(INDEX('Hoja de Trabajo para listado'!$AB$155:$BA$1048576,MATCH($A510,'Hoja de Trabajo para listado'!$AB$155:$AB$1048576,0),MATCH((CUADRO!K$4&amp;$E510),'Hoja de Trabajo para listado'!$AB$151:$BA$151,0)),0)+IFERROR(INDEX('Hoja de Trabajo para listado'!$BC$155:$CB$1048576,MATCH($A510,'Hoja de Trabajo para listado'!$BC$155:$BC$1048576,0),MATCH((CUADRO!K$4&amp;$E510),'Hoja de Trabajo para listado'!$BC$151:$CB$151,0)),0)+IFERROR(INDEX('Hoja de Trabajo para listado'!$DE$153:$DG$274,MATCH($A510,'Hoja de Trabajo para listado'!$DE$153:$DE$1048576,0),MATCH((CUADRO!K$4&amp;$E510),'Hoja de Trabajo para listado'!$DE$151:$DG$151,0)),0)+IFERROR(INDEX('Hoja de Trabajo para listado'!$CD$155:$DC$1048576,MATCH($A510,'Hoja de Trabajo para listado'!$CD$155:$CD$1048576,0),MATCH((CUADRO!K$4&amp;$E510),'Hoja de Trabajo para listado'!$CD$151:$DC$151,0)),0)</f>
        <v>0</v>
      </c>
      <c r="L510" s="243">
        <f ca="1">+IFERROR(INDEX('Hoja de Trabajo para listado'!$A$155:$Z$1048576,MATCH($A510,'Hoja de Trabajo para listado'!$A$155:$A$1048576,0),MATCH((CUADRO!L$4&amp;$E510),'Hoja de Trabajo para listado'!$A$151:$Z$151,0)),0)+IFERROR(INDEX('Hoja de Trabajo para listado'!$AB$155:$BA$1048576,MATCH($A510,'Hoja de Trabajo para listado'!$AB$155:$AB$1048576,0),MATCH((CUADRO!L$4&amp;$E510),'Hoja de Trabajo para listado'!$AB$151:$BA$151,0)),0)+IFERROR(INDEX('Hoja de Trabajo para listado'!$BC$155:$CB$1048576,MATCH($A510,'Hoja de Trabajo para listado'!$BC$155:$BC$1048576,0),MATCH((CUADRO!L$4&amp;$E510),'Hoja de Trabajo para listado'!$BC$151:$CB$151,0)),0)+IFERROR(INDEX('Hoja de Trabajo para listado'!$DE$153:$DG$274,MATCH($A510,'Hoja de Trabajo para listado'!$DE$153:$DE$1048576,0),MATCH((CUADRO!L$4&amp;$E510),'Hoja de Trabajo para listado'!$DE$151:$DG$151,0)),0)+IFERROR(INDEX('Hoja de Trabajo para listado'!$CD$155:$DC$1048576,MATCH($A510,'Hoja de Trabajo para listado'!$CD$155:$CD$1048576,0),MATCH((CUADRO!L$4&amp;$E510),'Hoja de Trabajo para listado'!$CD$151:$DC$151,0)),0)</f>
        <v>0</v>
      </c>
      <c r="M510" s="243">
        <f ca="1">+IFERROR(INDEX('Hoja de Trabajo para listado'!$A$155:$Z$1048576,MATCH($A510,'Hoja de Trabajo para listado'!$A$155:$A$1048576,0),MATCH((CUADRO!M$4&amp;$E510),'Hoja de Trabajo para listado'!$A$151:$Z$151,0)),0)+IFERROR(INDEX('Hoja de Trabajo para listado'!$AB$155:$BA$1048576,MATCH($A510,'Hoja de Trabajo para listado'!$AB$155:$AB$1048576,0),MATCH((CUADRO!M$4&amp;$E510),'Hoja de Trabajo para listado'!$AB$151:$BA$151,0)),0)+IFERROR(INDEX('Hoja de Trabajo para listado'!$BC$155:$CB$1048576,MATCH($A510,'Hoja de Trabajo para listado'!$BC$155:$BC$1048576,0),MATCH((CUADRO!M$4&amp;$E510),'Hoja de Trabajo para listado'!$BC$151:$CB$151,0)),0)+IFERROR(INDEX('Hoja de Trabajo para listado'!$DE$153:$DG$274,MATCH($A510,'Hoja de Trabajo para listado'!$DE$153:$DE$1048576,0),MATCH((CUADRO!M$4&amp;$E510),'Hoja de Trabajo para listado'!$DE$151:$DG$151,0)),0)+IFERROR(INDEX('Hoja de Trabajo para listado'!$CD$155:$DC$1048576,MATCH($A510,'Hoja de Trabajo para listado'!$CD$155:$CD$1048576,0),MATCH((CUADRO!M$4&amp;$E510),'Hoja de Trabajo para listado'!$CD$151:$DC$151,0)),0)</f>
        <v>0</v>
      </c>
      <c r="N510" s="243">
        <f ca="1">+IFERROR(INDEX('Hoja de Trabajo para listado'!$A$155:$Z$1048576,MATCH($A510,'Hoja de Trabajo para listado'!$A$155:$A$1048576,0),MATCH((CUADRO!N$4&amp;$E510),'Hoja de Trabajo para listado'!$A$151:$Z$151,0)),0)+IFERROR(INDEX('Hoja de Trabajo para listado'!$AB$155:$BA$1048576,MATCH($A510,'Hoja de Trabajo para listado'!$AB$155:$AB$1048576,0),MATCH((CUADRO!N$4&amp;$E510),'Hoja de Trabajo para listado'!$AB$151:$BA$151,0)),0)+IFERROR(INDEX('Hoja de Trabajo para listado'!$BC$155:$CB$1048576,MATCH($A510,'Hoja de Trabajo para listado'!$BC$155:$BC$1048576,0),MATCH((CUADRO!N$4&amp;$E510),'Hoja de Trabajo para listado'!$BC$151:$CB$151,0)),0)+IFERROR(INDEX('Hoja de Trabajo para listado'!$DE$153:$DG$274,MATCH($A510,'Hoja de Trabajo para listado'!$DE$153:$DE$1048576,0),MATCH((CUADRO!N$4&amp;$E510),'Hoja de Trabajo para listado'!$DE$151:$DG$151,0)),0)+IFERROR(INDEX('Hoja de Trabajo para listado'!$CD$155:$DC$1048576,MATCH($A510,'Hoja de Trabajo para listado'!$CD$155:$CD$1048576,0),MATCH((CUADRO!N$4&amp;$E510),'Hoja de Trabajo para listado'!$CD$151:$DC$151,0)),0)</f>
        <v>0</v>
      </c>
      <c r="O510" s="243">
        <f ca="1">+IFERROR(INDEX('Hoja de Trabajo para listado'!$A$155:$Z$1048576,MATCH($A510,'Hoja de Trabajo para listado'!$A$155:$A$1048576,0),MATCH((CUADRO!O$4&amp;$E510),'Hoja de Trabajo para listado'!$A$151:$Z$151,0)),0)+IFERROR(INDEX('Hoja de Trabajo para listado'!$AB$155:$BA$1048576,MATCH($A510,'Hoja de Trabajo para listado'!$AB$155:$AB$1048576,0),MATCH((CUADRO!O$4&amp;$E510),'Hoja de Trabajo para listado'!$AB$151:$BA$151,0)),0)+IFERROR(INDEX('Hoja de Trabajo para listado'!$BC$155:$CB$1048576,MATCH($A510,'Hoja de Trabajo para listado'!$BC$155:$BC$1048576,0),MATCH((CUADRO!O$4&amp;$E510),'Hoja de Trabajo para listado'!$BC$151:$CB$151,0)),0)+IFERROR(INDEX('Hoja de Trabajo para listado'!$DE$153:$DG$274,MATCH($A510,'Hoja de Trabajo para listado'!$DE$153:$DE$1048576,0),MATCH((CUADRO!O$4&amp;$E510),'Hoja de Trabajo para listado'!$DE$151:$DG$151,0)),0)+IFERROR(INDEX('Hoja de Trabajo para listado'!$CD$155:$DC$1048576,MATCH($A510,'Hoja de Trabajo para listado'!$CD$155:$CD$1048576,0),MATCH((CUADRO!O$4&amp;$E510),'Hoja de Trabajo para listado'!$CD$151:$DC$151,0)),0)</f>
        <v>0</v>
      </c>
      <c r="P510" s="243">
        <f ca="1">+IFERROR(INDEX('Hoja de Trabajo para listado'!$A$155:$Z$1048576,MATCH($A510,'Hoja de Trabajo para listado'!$A$155:$A$1048576,0),MATCH((CUADRO!P$4&amp;$E510),'Hoja de Trabajo para listado'!$A$151:$Z$151,0)),0)+IFERROR(INDEX('Hoja de Trabajo para listado'!$AB$155:$BA$1048576,MATCH($A510,'Hoja de Trabajo para listado'!$AB$155:$AB$1048576,0),MATCH((CUADRO!P$4&amp;$E510),'Hoja de Trabajo para listado'!$AB$151:$BA$151,0)),0)+IFERROR(INDEX('Hoja de Trabajo para listado'!$BC$155:$CB$1048576,MATCH($A510,'Hoja de Trabajo para listado'!$BC$155:$BC$1048576,0),MATCH((CUADRO!P$4&amp;$E510),'Hoja de Trabajo para listado'!$BC$151:$CB$151,0)),0)+IFERROR(INDEX('Hoja de Trabajo para listado'!$DE$153:$DG$274,MATCH($A510,'Hoja de Trabajo para listado'!$DE$153:$DE$1048576,0),MATCH((CUADRO!P$4&amp;$E510),'Hoja de Trabajo para listado'!$DE$151:$DG$151,0)),0)+IFERROR(INDEX('Hoja de Trabajo para listado'!$CD$155:$DC$1048576,MATCH($A510,'Hoja de Trabajo para listado'!$CD$155:$CD$1048576,0),MATCH((CUADRO!P$4&amp;$E510),'Hoja de Trabajo para listado'!$CD$151:$DC$151,0)),0)</f>
        <v>0</v>
      </c>
      <c r="Q510" s="243">
        <f ca="1">+IFERROR(INDEX('Hoja de Trabajo para listado'!$A$155:$Z$1048576,MATCH($A510,'Hoja de Trabajo para listado'!$A$155:$A$1048576,0),MATCH((CUADRO!Q$4&amp;$E510),'Hoja de Trabajo para listado'!$A$151:$Z$151,0)),0)+IFERROR(INDEX('Hoja de Trabajo para listado'!$AB$155:$BA$1048576,MATCH($A510,'Hoja de Trabajo para listado'!$AB$155:$AB$1048576,0),MATCH((CUADRO!Q$4&amp;$E510),'Hoja de Trabajo para listado'!$AB$151:$BA$151,0)),0)+IFERROR(INDEX('Hoja de Trabajo para listado'!$BC$155:$CB$1048576,MATCH($A510,'Hoja de Trabajo para listado'!$BC$155:$BC$1048576,0),MATCH((CUADRO!Q$4&amp;$E510),'Hoja de Trabajo para listado'!$BC$151:$CB$151,0)),0)+IFERROR(INDEX('Hoja de Trabajo para listado'!$DE$153:$DG$274,MATCH($A510,'Hoja de Trabajo para listado'!$DE$153:$DE$1048576,0),MATCH((CUADRO!Q$4&amp;$E510),'Hoja de Trabajo para listado'!$DE$151:$DG$151,0)),0)+IFERROR(INDEX('Hoja de Trabajo para listado'!$CD$155:$DC$1048576,MATCH($A510,'Hoja de Trabajo para listado'!$CD$155:$CD$1048576,0),MATCH((CUADRO!Q$4&amp;$E510),'Hoja de Trabajo para listado'!$CD$151:$DC$151,0)),0)</f>
        <v>0</v>
      </c>
      <c r="R510" s="243">
        <f t="shared" ca="1" si="21"/>
        <v>0</v>
      </c>
      <c r="S510" s="249">
        <f ca="1">+R509+R510</f>
        <v>0</v>
      </c>
      <c r="T510" s="243">
        <f ca="1">+S510</f>
        <v>0</v>
      </c>
      <c r="U510" s="242">
        <f t="shared" si="22"/>
        <v>2</v>
      </c>
      <c r="V510" s="333" t="str">
        <f>+VLOOKUP(A510,bd_lista!$A$3:$E$592,5,FALSE)</f>
        <v>Gobiernos Autonomos Municipales</v>
      </c>
      <c r="W510" s="388"/>
      <c r="X510" s="242">
        <f>+VLOOKUP(A510,[4]Sheet1!$A$13:$D$744,4,FALSE)</f>
        <v>0</v>
      </c>
      <c r="Y510" s="242" t="e">
        <f>+VLOOKUP(X510,bd_lista!$A$3:$C$592,3,FALSE)</f>
        <v>#N/A</v>
      </c>
      <c r="Z510" s="292"/>
      <c r="AA510" s="293"/>
    </row>
    <row r="511" spans="1:27" customFormat="1" ht="15" hidden="1" customHeight="1">
      <c r="A511" s="32">
        <v>1207</v>
      </c>
      <c r="B511" s="392">
        <f>+A511</f>
        <v>1207</v>
      </c>
      <c r="C511" s="247" t="str">
        <f>+VLOOKUP(A511,bd_lista!$A$3:$C$592,3,FALSE)</f>
        <v>Gobierno Autónomo Municipal de Guaqui</v>
      </c>
      <c r="D511" s="389" t="str">
        <f>+C511</f>
        <v>Gobierno Autónomo Municipal de Guaqui</v>
      </c>
      <c r="E511" s="242" t="s">
        <v>1304</v>
      </c>
      <c r="F511" s="243">
        <f ca="1">+IFERROR(INDEX('Hoja de Trabajo para listado'!$A$155:$Z$1048576,MATCH($A511,'Hoja de Trabajo para listado'!$A$155:$A$1048576,0),MATCH((CUADRO!F$4&amp;$E511),'Hoja de Trabajo para listado'!$A$151:$Z$151,0)),0)+IFERROR(INDEX('Hoja de Trabajo para listado'!$AB$155:$BA$1048576,MATCH($A511,'Hoja de Trabajo para listado'!$AB$155:$AB$1048576,0),MATCH((CUADRO!F$4&amp;$E511),'Hoja de Trabajo para listado'!$AB$151:$BA$151,0)),0)+IFERROR(INDEX('Hoja de Trabajo para listado'!$BC$155:$CB$1048576,MATCH($A511,'Hoja de Trabajo para listado'!$BC$155:$BC$1048576,0),MATCH((CUADRO!F$4&amp;$E511),'Hoja de Trabajo para listado'!$BC$151:$CB$151,0)),0)+IFERROR(INDEX('Hoja de Trabajo para listado'!$DE$153:$DG$274,MATCH($A511,'Hoja de Trabajo para listado'!$DE$153:$DE$1048576,0),MATCH((CUADRO!F$4&amp;$E511),'Hoja de Trabajo para listado'!$DE$151:$DG$151,0)),0)+IFERROR(INDEX('Hoja de Trabajo para listado'!$CD$155:$DC$1048576,MATCH($A511,'Hoja de Trabajo para listado'!$CD$155:$CD$1048576,0),MATCH((CUADRO!F$4&amp;$E511),'Hoja de Trabajo para listado'!$CD$151:$DC$151,0)),0)</f>
        <v>0</v>
      </c>
      <c r="G511" s="243">
        <f ca="1">+IFERROR(INDEX('Hoja de Trabajo para listado'!$A$155:$Z$1048576,MATCH($A511,'Hoja de Trabajo para listado'!$A$155:$A$1048576,0),MATCH((CUADRO!G$4&amp;$E511),'Hoja de Trabajo para listado'!$A$151:$Z$151,0)),0)+IFERROR(INDEX('Hoja de Trabajo para listado'!$AB$155:$BA$1048576,MATCH($A511,'Hoja de Trabajo para listado'!$AB$155:$AB$1048576,0),MATCH((CUADRO!G$4&amp;$E511),'Hoja de Trabajo para listado'!$AB$151:$BA$151,0)),0)+IFERROR(INDEX('Hoja de Trabajo para listado'!$BC$155:$CB$1048576,MATCH($A511,'Hoja de Trabajo para listado'!$BC$155:$BC$1048576,0),MATCH((CUADRO!G$4&amp;$E511),'Hoja de Trabajo para listado'!$BC$151:$CB$151,0)),0)+IFERROR(INDEX('Hoja de Trabajo para listado'!$DE$153:$DG$274,MATCH($A511,'Hoja de Trabajo para listado'!$DE$153:$DE$1048576,0),MATCH((CUADRO!G$4&amp;$E511),'Hoja de Trabajo para listado'!$DE$151:$DG$151,0)),0)+IFERROR(INDEX('Hoja de Trabajo para listado'!$CD$155:$DC$1048576,MATCH($A511,'Hoja de Trabajo para listado'!$CD$155:$CD$1048576,0),MATCH((CUADRO!G$4&amp;$E511),'Hoja de Trabajo para listado'!$CD$151:$DC$151,0)),0)</f>
        <v>0</v>
      </c>
      <c r="H511" s="243">
        <f ca="1">+IFERROR(INDEX('Hoja de Trabajo para listado'!$A$155:$Z$1048576,MATCH($A511,'Hoja de Trabajo para listado'!$A$155:$A$1048576,0),MATCH((CUADRO!H$4&amp;$E511),'Hoja de Trabajo para listado'!$A$151:$Z$151,0)),0)+IFERROR(INDEX('Hoja de Trabajo para listado'!$AB$155:$BA$1048576,MATCH($A511,'Hoja de Trabajo para listado'!$AB$155:$AB$1048576,0),MATCH((CUADRO!H$4&amp;$E511),'Hoja de Trabajo para listado'!$AB$151:$BA$151,0)),0)+IFERROR(INDEX('Hoja de Trabajo para listado'!$BC$155:$CB$1048576,MATCH($A511,'Hoja de Trabajo para listado'!$BC$155:$BC$1048576,0),MATCH((CUADRO!H$4&amp;$E511),'Hoja de Trabajo para listado'!$BC$151:$CB$151,0)),0)+IFERROR(INDEX('Hoja de Trabajo para listado'!$DE$153:$DG$274,MATCH($A511,'Hoja de Trabajo para listado'!$DE$153:$DE$1048576,0),MATCH((CUADRO!H$4&amp;$E511),'Hoja de Trabajo para listado'!$DE$151:$DG$151,0)),0)+IFERROR(INDEX('Hoja de Trabajo para listado'!$CD$155:$DC$1048576,MATCH($A511,'Hoja de Trabajo para listado'!$CD$155:$CD$1048576,0),MATCH((CUADRO!H$4&amp;$E511),'Hoja de Trabajo para listado'!$CD$151:$DC$151,0)),0)</f>
        <v>0</v>
      </c>
      <c r="I511" s="243">
        <f ca="1">+IFERROR(INDEX('Hoja de Trabajo para listado'!$A$155:$Z$1048576,MATCH($A511,'Hoja de Trabajo para listado'!$A$155:$A$1048576,0),MATCH((CUADRO!I$4&amp;$E511),'Hoja de Trabajo para listado'!$A$151:$Z$151,0)),0)+IFERROR(INDEX('Hoja de Trabajo para listado'!$AB$155:$BA$1048576,MATCH($A511,'Hoja de Trabajo para listado'!$AB$155:$AB$1048576,0),MATCH((CUADRO!I$4&amp;$E511),'Hoja de Trabajo para listado'!$AB$151:$BA$151,0)),0)+IFERROR(INDEX('Hoja de Trabajo para listado'!$BC$155:$CB$1048576,MATCH($A511,'Hoja de Trabajo para listado'!$BC$155:$BC$1048576,0),MATCH((CUADRO!I$4&amp;$E511),'Hoja de Trabajo para listado'!$BC$151:$CB$151,0)),0)+IFERROR(INDEX('Hoja de Trabajo para listado'!$DE$153:$DG$274,MATCH($A511,'Hoja de Trabajo para listado'!$DE$153:$DE$1048576,0),MATCH((CUADRO!I$4&amp;$E511),'Hoja de Trabajo para listado'!$DE$151:$DG$151,0)),0)+IFERROR(INDEX('Hoja de Trabajo para listado'!$CD$155:$DC$1048576,MATCH($A511,'Hoja de Trabajo para listado'!$CD$155:$CD$1048576,0),MATCH((CUADRO!I$4&amp;$E511),'Hoja de Trabajo para listado'!$CD$151:$DC$151,0)),0)</f>
        <v>0</v>
      </c>
      <c r="J511" s="243">
        <f ca="1">+IFERROR(INDEX('Hoja de Trabajo para listado'!$A$155:$Z$1048576,MATCH($A511,'Hoja de Trabajo para listado'!$A$155:$A$1048576,0),MATCH((CUADRO!J$4&amp;$E511),'Hoja de Trabajo para listado'!$A$151:$Z$151,0)),0)+IFERROR(INDEX('Hoja de Trabajo para listado'!$AB$155:$BA$1048576,MATCH($A511,'Hoja de Trabajo para listado'!$AB$155:$AB$1048576,0),MATCH((CUADRO!J$4&amp;$E511),'Hoja de Trabajo para listado'!$AB$151:$BA$151,0)),0)+IFERROR(INDEX('Hoja de Trabajo para listado'!$BC$155:$CB$1048576,MATCH($A511,'Hoja de Trabajo para listado'!$BC$155:$BC$1048576,0),MATCH((CUADRO!J$4&amp;$E511),'Hoja de Trabajo para listado'!$BC$151:$CB$151,0)),0)+IFERROR(INDEX('Hoja de Trabajo para listado'!$DE$153:$DG$274,MATCH($A511,'Hoja de Trabajo para listado'!$DE$153:$DE$1048576,0),MATCH((CUADRO!J$4&amp;$E511),'Hoja de Trabajo para listado'!$DE$151:$DG$151,0)),0)+IFERROR(INDEX('Hoja de Trabajo para listado'!$CD$155:$DC$1048576,MATCH($A511,'Hoja de Trabajo para listado'!$CD$155:$CD$1048576,0),MATCH((CUADRO!J$4&amp;$E511),'Hoja de Trabajo para listado'!$CD$151:$DC$151,0)),0)</f>
        <v>0</v>
      </c>
      <c r="K511" s="243">
        <f ca="1">+IFERROR(INDEX('Hoja de Trabajo para listado'!$A$155:$Z$1048576,MATCH($A511,'Hoja de Trabajo para listado'!$A$155:$A$1048576,0),MATCH((CUADRO!K$4&amp;$E511),'Hoja de Trabajo para listado'!$A$151:$Z$151,0)),0)+IFERROR(INDEX('Hoja de Trabajo para listado'!$AB$155:$BA$1048576,MATCH($A511,'Hoja de Trabajo para listado'!$AB$155:$AB$1048576,0),MATCH((CUADRO!K$4&amp;$E511),'Hoja de Trabajo para listado'!$AB$151:$BA$151,0)),0)+IFERROR(INDEX('Hoja de Trabajo para listado'!$BC$155:$CB$1048576,MATCH($A511,'Hoja de Trabajo para listado'!$BC$155:$BC$1048576,0),MATCH((CUADRO!K$4&amp;$E511),'Hoja de Trabajo para listado'!$BC$151:$CB$151,0)),0)+IFERROR(INDEX('Hoja de Trabajo para listado'!$DE$153:$DG$274,MATCH($A511,'Hoja de Trabajo para listado'!$DE$153:$DE$1048576,0),MATCH((CUADRO!K$4&amp;$E511),'Hoja de Trabajo para listado'!$DE$151:$DG$151,0)),0)+IFERROR(INDEX('Hoja de Trabajo para listado'!$CD$155:$DC$1048576,MATCH($A511,'Hoja de Trabajo para listado'!$CD$155:$CD$1048576,0),MATCH((CUADRO!K$4&amp;$E511),'Hoja de Trabajo para listado'!$CD$151:$DC$151,0)),0)</f>
        <v>0</v>
      </c>
      <c r="L511" s="243">
        <f ca="1">+IFERROR(INDEX('Hoja de Trabajo para listado'!$A$155:$Z$1048576,MATCH($A511,'Hoja de Trabajo para listado'!$A$155:$A$1048576,0),MATCH((CUADRO!L$4&amp;$E511),'Hoja de Trabajo para listado'!$A$151:$Z$151,0)),0)+IFERROR(INDEX('Hoja de Trabajo para listado'!$AB$155:$BA$1048576,MATCH($A511,'Hoja de Trabajo para listado'!$AB$155:$AB$1048576,0),MATCH((CUADRO!L$4&amp;$E511),'Hoja de Trabajo para listado'!$AB$151:$BA$151,0)),0)+IFERROR(INDEX('Hoja de Trabajo para listado'!$BC$155:$CB$1048576,MATCH($A511,'Hoja de Trabajo para listado'!$BC$155:$BC$1048576,0),MATCH((CUADRO!L$4&amp;$E511),'Hoja de Trabajo para listado'!$BC$151:$CB$151,0)),0)+IFERROR(INDEX('Hoja de Trabajo para listado'!$DE$153:$DG$274,MATCH($A511,'Hoja de Trabajo para listado'!$DE$153:$DE$1048576,0),MATCH((CUADRO!L$4&amp;$E511),'Hoja de Trabajo para listado'!$DE$151:$DG$151,0)),0)+IFERROR(INDEX('Hoja de Trabajo para listado'!$CD$155:$DC$1048576,MATCH($A511,'Hoja de Trabajo para listado'!$CD$155:$CD$1048576,0),MATCH((CUADRO!L$4&amp;$E511),'Hoja de Trabajo para listado'!$CD$151:$DC$151,0)),0)</f>
        <v>0</v>
      </c>
      <c r="M511" s="243">
        <f ca="1">+IFERROR(INDEX('Hoja de Trabajo para listado'!$A$155:$Z$1048576,MATCH($A511,'Hoja de Trabajo para listado'!$A$155:$A$1048576,0),MATCH((CUADRO!M$4&amp;$E511),'Hoja de Trabajo para listado'!$A$151:$Z$151,0)),0)+IFERROR(INDEX('Hoja de Trabajo para listado'!$AB$155:$BA$1048576,MATCH($A511,'Hoja de Trabajo para listado'!$AB$155:$AB$1048576,0),MATCH((CUADRO!M$4&amp;$E511),'Hoja de Trabajo para listado'!$AB$151:$BA$151,0)),0)+IFERROR(INDEX('Hoja de Trabajo para listado'!$BC$155:$CB$1048576,MATCH($A511,'Hoja de Trabajo para listado'!$BC$155:$BC$1048576,0),MATCH((CUADRO!M$4&amp;$E511),'Hoja de Trabajo para listado'!$BC$151:$CB$151,0)),0)+IFERROR(INDEX('Hoja de Trabajo para listado'!$DE$153:$DG$274,MATCH($A511,'Hoja de Trabajo para listado'!$DE$153:$DE$1048576,0),MATCH((CUADRO!M$4&amp;$E511),'Hoja de Trabajo para listado'!$DE$151:$DG$151,0)),0)+IFERROR(INDEX('Hoja de Trabajo para listado'!$CD$155:$DC$1048576,MATCH($A511,'Hoja de Trabajo para listado'!$CD$155:$CD$1048576,0),MATCH((CUADRO!M$4&amp;$E511),'Hoja de Trabajo para listado'!$CD$151:$DC$151,0)),0)</f>
        <v>0</v>
      </c>
      <c r="N511" s="243">
        <f ca="1">+IFERROR(INDEX('Hoja de Trabajo para listado'!$A$155:$Z$1048576,MATCH($A511,'Hoja de Trabajo para listado'!$A$155:$A$1048576,0),MATCH((CUADRO!N$4&amp;$E511),'Hoja de Trabajo para listado'!$A$151:$Z$151,0)),0)+IFERROR(INDEX('Hoja de Trabajo para listado'!$AB$155:$BA$1048576,MATCH($A511,'Hoja de Trabajo para listado'!$AB$155:$AB$1048576,0),MATCH((CUADRO!N$4&amp;$E511),'Hoja de Trabajo para listado'!$AB$151:$BA$151,0)),0)+IFERROR(INDEX('Hoja de Trabajo para listado'!$BC$155:$CB$1048576,MATCH($A511,'Hoja de Trabajo para listado'!$BC$155:$BC$1048576,0),MATCH((CUADRO!N$4&amp;$E511),'Hoja de Trabajo para listado'!$BC$151:$CB$151,0)),0)+IFERROR(INDEX('Hoja de Trabajo para listado'!$DE$153:$DG$274,MATCH($A511,'Hoja de Trabajo para listado'!$DE$153:$DE$1048576,0),MATCH((CUADRO!N$4&amp;$E511),'Hoja de Trabajo para listado'!$DE$151:$DG$151,0)),0)+IFERROR(INDEX('Hoja de Trabajo para listado'!$CD$155:$DC$1048576,MATCH($A511,'Hoja de Trabajo para listado'!$CD$155:$CD$1048576,0),MATCH((CUADRO!N$4&amp;$E511),'Hoja de Trabajo para listado'!$CD$151:$DC$151,0)),0)</f>
        <v>0</v>
      </c>
      <c r="O511" s="243">
        <f ca="1">+IFERROR(INDEX('Hoja de Trabajo para listado'!$A$155:$Z$1048576,MATCH($A511,'Hoja de Trabajo para listado'!$A$155:$A$1048576,0),MATCH((CUADRO!O$4&amp;$E511),'Hoja de Trabajo para listado'!$A$151:$Z$151,0)),0)+IFERROR(INDEX('Hoja de Trabajo para listado'!$AB$155:$BA$1048576,MATCH($A511,'Hoja de Trabajo para listado'!$AB$155:$AB$1048576,0),MATCH((CUADRO!O$4&amp;$E511),'Hoja de Trabajo para listado'!$AB$151:$BA$151,0)),0)+IFERROR(INDEX('Hoja de Trabajo para listado'!$BC$155:$CB$1048576,MATCH($A511,'Hoja de Trabajo para listado'!$BC$155:$BC$1048576,0),MATCH((CUADRO!O$4&amp;$E511),'Hoja de Trabajo para listado'!$BC$151:$CB$151,0)),0)+IFERROR(INDEX('Hoja de Trabajo para listado'!$DE$153:$DG$274,MATCH($A511,'Hoja de Trabajo para listado'!$DE$153:$DE$1048576,0),MATCH((CUADRO!O$4&amp;$E511),'Hoja de Trabajo para listado'!$DE$151:$DG$151,0)),0)+IFERROR(INDEX('Hoja de Trabajo para listado'!$CD$155:$DC$1048576,MATCH($A511,'Hoja de Trabajo para listado'!$CD$155:$CD$1048576,0),MATCH((CUADRO!O$4&amp;$E511),'Hoja de Trabajo para listado'!$CD$151:$DC$151,0)),0)</f>
        <v>0</v>
      </c>
      <c r="P511" s="243">
        <f ca="1">+IFERROR(INDEX('Hoja de Trabajo para listado'!$A$155:$Z$1048576,MATCH($A511,'Hoja de Trabajo para listado'!$A$155:$A$1048576,0),MATCH((CUADRO!P$4&amp;$E511),'Hoja de Trabajo para listado'!$A$151:$Z$151,0)),0)+IFERROR(INDEX('Hoja de Trabajo para listado'!$AB$155:$BA$1048576,MATCH($A511,'Hoja de Trabajo para listado'!$AB$155:$AB$1048576,0),MATCH((CUADRO!P$4&amp;$E511),'Hoja de Trabajo para listado'!$AB$151:$BA$151,0)),0)+IFERROR(INDEX('Hoja de Trabajo para listado'!$BC$155:$CB$1048576,MATCH($A511,'Hoja de Trabajo para listado'!$BC$155:$BC$1048576,0),MATCH((CUADRO!P$4&amp;$E511),'Hoja de Trabajo para listado'!$BC$151:$CB$151,0)),0)+IFERROR(INDEX('Hoja de Trabajo para listado'!$DE$153:$DG$274,MATCH($A511,'Hoja de Trabajo para listado'!$DE$153:$DE$1048576,0),MATCH((CUADRO!P$4&amp;$E511),'Hoja de Trabajo para listado'!$DE$151:$DG$151,0)),0)+IFERROR(INDEX('Hoja de Trabajo para listado'!$CD$155:$DC$1048576,MATCH($A511,'Hoja de Trabajo para listado'!$CD$155:$CD$1048576,0),MATCH((CUADRO!P$4&amp;$E511),'Hoja de Trabajo para listado'!$CD$151:$DC$151,0)),0)</f>
        <v>0</v>
      </c>
      <c r="Q511" s="243">
        <f ca="1">+IFERROR(INDEX('Hoja de Trabajo para listado'!$A$155:$Z$1048576,MATCH($A511,'Hoja de Trabajo para listado'!$A$155:$A$1048576,0),MATCH((CUADRO!Q$4&amp;$E511),'Hoja de Trabajo para listado'!$A$151:$Z$151,0)),0)+IFERROR(INDEX('Hoja de Trabajo para listado'!$AB$155:$BA$1048576,MATCH($A511,'Hoja de Trabajo para listado'!$AB$155:$AB$1048576,0),MATCH((CUADRO!Q$4&amp;$E511),'Hoja de Trabajo para listado'!$AB$151:$BA$151,0)),0)+IFERROR(INDEX('Hoja de Trabajo para listado'!$BC$155:$CB$1048576,MATCH($A511,'Hoja de Trabajo para listado'!$BC$155:$BC$1048576,0),MATCH((CUADRO!Q$4&amp;$E511),'Hoja de Trabajo para listado'!$BC$151:$CB$151,0)),0)+IFERROR(INDEX('Hoja de Trabajo para listado'!$DE$153:$DG$274,MATCH($A511,'Hoja de Trabajo para listado'!$DE$153:$DE$1048576,0),MATCH((CUADRO!Q$4&amp;$E511),'Hoja de Trabajo para listado'!$DE$151:$DG$151,0)),0)+IFERROR(INDEX('Hoja de Trabajo para listado'!$CD$155:$DC$1048576,MATCH($A511,'Hoja de Trabajo para listado'!$CD$155:$CD$1048576,0),MATCH((CUADRO!Q$4&amp;$E511),'Hoja de Trabajo para listado'!$CD$151:$DC$151,0)),0)</f>
        <v>0</v>
      </c>
      <c r="R511" s="243">
        <f t="shared" ca="1" si="21"/>
        <v>0</v>
      </c>
      <c r="S511" s="249"/>
      <c r="T511" s="243">
        <f ca="1">+T512</f>
        <v>0</v>
      </c>
      <c r="U511" s="242">
        <f t="shared" si="22"/>
        <v>1</v>
      </c>
      <c r="V511" s="333" t="str">
        <f>+VLOOKUP(A511,bd_lista!$A$3:$E$592,5,FALSE)</f>
        <v>Gobiernos Autonomos Municipales</v>
      </c>
      <c r="W511" s="387" t="str">
        <f>+V511</f>
        <v>Gobiernos Autonomos Municipales</v>
      </c>
      <c r="X511" s="242">
        <f>+VLOOKUP(A511,[4]Sheet1!$A$13:$D$744,4,FALSE)</f>
        <v>0</v>
      </c>
      <c r="Y511" s="242" t="e">
        <f>+VLOOKUP(X511,bd_lista!$A$3:$C$592,3,FALSE)</f>
        <v>#N/A</v>
      </c>
      <c r="Z511" s="294">
        <f>+X511</f>
        <v>0</v>
      </c>
      <c r="AA511" s="295" t="e">
        <f>+Y511</f>
        <v>#N/A</v>
      </c>
    </row>
    <row r="512" spans="1:27" customFormat="1" ht="15" hidden="1" customHeight="1">
      <c r="A512" s="32">
        <v>1207</v>
      </c>
      <c r="B512" s="393"/>
      <c r="C512" s="247" t="str">
        <f>+VLOOKUP(A512,bd_lista!$A$3:$C$592,3,FALSE)</f>
        <v>Gobierno Autónomo Municipal de Guaqui</v>
      </c>
      <c r="D512" s="390"/>
      <c r="E512" s="244" t="s">
        <v>1305</v>
      </c>
      <c r="F512" s="243">
        <f ca="1">+IFERROR(INDEX('Hoja de Trabajo para listado'!$A$155:$Z$1048576,MATCH($A512,'Hoja de Trabajo para listado'!$A$155:$A$1048576,0),MATCH((CUADRO!F$4&amp;$E512),'Hoja de Trabajo para listado'!$A$151:$Z$151,0)),0)+IFERROR(INDEX('Hoja de Trabajo para listado'!$AB$155:$BA$1048576,MATCH($A512,'Hoja de Trabajo para listado'!$AB$155:$AB$1048576,0),MATCH((CUADRO!F$4&amp;$E512),'Hoja de Trabajo para listado'!$AB$151:$BA$151,0)),0)+IFERROR(INDEX('Hoja de Trabajo para listado'!$BC$155:$CB$1048576,MATCH($A512,'Hoja de Trabajo para listado'!$BC$155:$BC$1048576,0),MATCH((CUADRO!F$4&amp;$E512),'Hoja de Trabajo para listado'!$BC$151:$CB$151,0)),0)+IFERROR(INDEX('Hoja de Trabajo para listado'!$DE$153:$DG$274,MATCH($A512,'Hoja de Trabajo para listado'!$DE$153:$DE$1048576,0),MATCH((CUADRO!F$4&amp;$E512),'Hoja de Trabajo para listado'!$DE$151:$DG$151,0)),0)+IFERROR(INDEX('Hoja de Trabajo para listado'!$CD$155:$DC$1048576,MATCH($A512,'Hoja de Trabajo para listado'!$CD$155:$CD$1048576,0),MATCH((CUADRO!F$4&amp;$E512),'Hoja de Trabajo para listado'!$CD$151:$DC$151,0)),0)</f>
        <v>0</v>
      </c>
      <c r="G512" s="243">
        <f ca="1">+IFERROR(INDEX('Hoja de Trabajo para listado'!$A$155:$Z$1048576,MATCH($A512,'Hoja de Trabajo para listado'!$A$155:$A$1048576,0),MATCH((CUADRO!G$4&amp;$E512),'Hoja de Trabajo para listado'!$A$151:$Z$151,0)),0)+IFERROR(INDEX('Hoja de Trabajo para listado'!$AB$155:$BA$1048576,MATCH($A512,'Hoja de Trabajo para listado'!$AB$155:$AB$1048576,0),MATCH((CUADRO!G$4&amp;$E512),'Hoja de Trabajo para listado'!$AB$151:$BA$151,0)),0)+IFERROR(INDEX('Hoja de Trabajo para listado'!$BC$155:$CB$1048576,MATCH($A512,'Hoja de Trabajo para listado'!$BC$155:$BC$1048576,0),MATCH((CUADRO!G$4&amp;$E512),'Hoja de Trabajo para listado'!$BC$151:$CB$151,0)),0)+IFERROR(INDEX('Hoja de Trabajo para listado'!$DE$153:$DG$274,MATCH($A512,'Hoja de Trabajo para listado'!$DE$153:$DE$1048576,0),MATCH((CUADRO!G$4&amp;$E512),'Hoja de Trabajo para listado'!$DE$151:$DG$151,0)),0)+IFERROR(INDEX('Hoja de Trabajo para listado'!$CD$155:$DC$1048576,MATCH($A512,'Hoja de Trabajo para listado'!$CD$155:$CD$1048576,0),MATCH((CUADRO!G$4&amp;$E512),'Hoja de Trabajo para listado'!$CD$151:$DC$151,0)),0)</f>
        <v>0</v>
      </c>
      <c r="H512" s="243">
        <f ca="1">+IFERROR(INDEX('Hoja de Trabajo para listado'!$A$155:$Z$1048576,MATCH($A512,'Hoja de Trabajo para listado'!$A$155:$A$1048576,0),MATCH((CUADRO!H$4&amp;$E512),'Hoja de Trabajo para listado'!$A$151:$Z$151,0)),0)+IFERROR(INDEX('Hoja de Trabajo para listado'!$AB$155:$BA$1048576,MATCH($A512,'Hoja de Trabajo para listado'!$AB$155:$AB$1048576,0),MATCH((CUADRO!H$4&amp;$E512),'Hoja de Trabajo para listado'!$AB$151:$BA$151,0)),0)+IFERROR(INDEX('Hoja de Trabajo para listado'!$BC$155:$CB$1048576,MATCH($A512,'Hoja de Trabajo para listado'!$BC$155:$BC$1048576,0),MATCH((CUADRO!H$4&amp;$E512),'Hoja de Trabajo para listado'!$BC$151:$CB$151,0)),0)+IFERROR(INDEX('Hoja de Trabajo para listado'!$DE$153:$DG$274,MATCH($A512,'Hoja de Trabajo para listado'!$DE$153:$DE$1048576,0),MATCH((CUADRO!H$4&amp;$E512),'Hoja de Trabajo para listado'!$DE$151:$DG$151,0)),0)+IFERROR(INDEX('Hoja de Trabajo para listado'!$CD$155:$DC$1048576,MATCH($A512,'Hoja de Trabajo para listado'!$CD$155:$CD$1048576,0),MATCH((CUADRO!H$4&amp;$E512),'Hoja de Trabajo para listado'!$CD$151:$DC$151,0)),0)</f>
        <v>0</v>
      </c>
      <c r="I512" s="243">
        <f ca="1">+IFERROR(INDEX('Hoja de Trabajo para listado'!$A$155:$Z$1048576,MATCH($A512,'Hoja de Trabajo para listado'!$A$155:$A$1048576,0),MATCH((CUADRO!I$4&amp;$E512),'Hoja de Trabajo para listado'!$A$151:$Z$151,0)),0)+IFERROR(INDEX('Hoja de Trabajo para listado'!$AB$155:$BA$1048576,MATCH($A512,'Hoja de Trabajo para listado'!$AB$155:$AB$1048576,0),MATCH((CUADRO!I$4&amp;$E512),'Hoja de Trabajo para listado'!$AB$151:$BA$151,0)),0)+IFERROR(INDEX('Hoja de Trabajo para listado'!$BC$155:$CB$1048576,MATCH($A512,'Hoja de Trabajo para listado'!$BC$155:$BC$1048576,0),MATCH((CUADRO!I$4&amp;$E512),'Hoja de Trabajo para listado'!$BC$151:$CB$151,0)),0)+IFERROR(INDEX('Hoja de Trabajo para listado'!$DE$153:$DG$274,MATCH($A512,'Hoja de Trabajo para listado'!$DE$153:$DE$1048576,0),MATCH((CUADRO!I$4&amp;$E512),'Hoja de Trabajo para listado'!$DE$151:$DG$151,0)),0)+IFERROR(INDEX('Hoja de Trabajo para listado'!$CD$155:$DC$1048576,MATCH($A512,'Hoja de Trabajo para listado'!$CD$155:$CD$1048576,0),MATCH((CUADRO!I$4&amp;$E512),'Hoja de Trabajo para listado'!$CD$151:$DC$151,0)),0)</f>
        <v>0</v>
      </c>
      <c r="J512" s="243">
        <f ca="1">+IFERROR(INDEX('Hoja de Trabajo para listado'!$A$155:$Z$1048576,MATCH($A512,'Hoja de Trabajo para listado'!$A$155:$A$1048576,0),MATCH((CUADRO!J$4&amp;$E512),'Hoja de Trabajo para listado'!$A$151:$Z$151,0)),0)+IFERROR(INDEX('Hoja de Trabajo para listado'!$AB$155:$BA$1048576,MATCH($A512,'Hoja de Trabajo para listado'!$AB$155:$AB$1048576,0),MATCH((CUADRO!J$4&amp;$E512),'Hoja de Trabajo para listado'!$AB$151:$BA$151,0)),0)+IFERROR(INDEX('Hoja de Trabajo para listado'!$BC$155:$CB$1048576,MATCH($A512,'Hoja de Trabajo para listado'!$BC$155:$BC$1048576,0),MATCH((CUADRO!J$4&amp;$E512),'Hoja de Trabajo para listado'!$BC$151:$CB$151,0)),0)+IFERROR(INDEX('Hoja de Trabajo para listado'!$DE$153:$DG$274,MATCH($A512,'Hoja de Trabajo para listado'!$DE$153:$DE$1048576,0),MATCH((CUADRO!J$4&amp;$E512),'Hoja de Trabajo para listado'!$DE$151:$DG$151,0)),0)+IFERROR(INDEX('Hoja de Trabajo para listado'!$CD$155:$DC$1048576,MATCH($A512,'Hoja de Trabajo para listado'!$CD$155:$CD$1048576,0),MATCH((CUADRO!J$4&amp;$E512),'Hoja de Trabajo para listado'!$CD$151:$DC$151,0)),0)</f>
        <v>0</v>
      </c>
      <c r="K512" s="243">
        <f ca="1">+IFERROR(INDEX('Hoja de Trabajo para listado'!$A$155:$Z$1048576,MATCH($A512,'Hoja de Trabajo para listado'!$A$155:$A$1048576,0),MATCH((CUADRO!K$4&amp;$E512),'Hoja de Trabajo para listado'!$A$151:$Z$151,0)),0)+IFERROR(INDEX('Hoja de Trabajo para listado'!$AB$155:$BA$1048576,MATCH($A512,'Hoja de Trabajo para listado'!$AB$155:$AB$1048576,0),MATCH((CUADRO!K$4&amp;$E512),'Hoja de Trabajo para listado'!$AB$151:$BA$151,0)),0)+IFERROR(INDEX('Hoja de Trabajo para listado'!$BC$155:$CB$1048576,MATCH($A512,'Hoja de Trabajo para listado'!$BC$155:$BC$1048576,0),MATCH((CUADRO!K$4&amp;$E512),'Hoja de Trabajo para listado'!$BC$151:$CB$151,0)),0)+IFERROR(INDEX('Hoja de Trabajo para listado'!$DE$153:$DG$274,MATCH($A512,'Hoja de Trabajo para listado'!$DE$153:$DE$1048576,0),MATCH((CUADRO!K$4&amp;$E512),'Hoja de Trabajo para listado'!$DE$151:$DG$151,0)),0)+IFERROR(INDEX('Hoja de Trabajo para listado'!$CD$155:$DC$1048576,MATCH($A512,'Hoja de Trabajo para listado'!$CD$155:$CD$1048576,0),MATCH((CUADRO!K$4&amp;$E512),'Hoja de Trabajo para listado'!$CD$151:$DC$151,0)),0)</f>
        <v>0</v>
      </c>
      <c r="L512" s="243">
        <f ca="1">+IFERROR(INDEX('Hoja de Trabajo para listado'!$A$155:$Z$1048576,MATCH($A512,'Hoja de Trabajo para listado'!$A$155:$A$1048576,0),MATCH((CUADRO!L$4&amp;$E512),'Hoja de Trabajo para listado'!$A$151:$Z$151,0)),0)+IFERROR(INDEX('Hoja de Trabajo para listado'!$AB$155:$BA$1048576,MATCH($A512,'Hoja de Trabajo para listado'!$AB$155:$AB$1048576,0),MATCH((CUADRO!L$4&amp;$E512),'Hoja de Trabajo para listado'!$AB$151:$BA$151,0)),0)+IFERROR(INDEX('Hoja de Trabajo para listado'!$BC$155:$CB$1048576,MATCH($A512,'Hoja de Trabajo para listado'!$BC$155:$BC$1048576,0),MATCH((CUADRO!L$4&amp;$E512),'Hoja de Trabajo para listado'!$BC$151:$CB$151,0)),0)+IFERROR(INDEX('Hoja de Trabajo para listado'!$DE$153:$DG$274,MATCH($A512,'Hoja de Trabajo para listado'!$DE$153:$DE$1048576,0),MATCH((CUADRO!L$4&amp;$E512),'Hoja de Trabajo para listado'!$DE$151:$DG$151,0)),0)+IFERROR(INDEX('Hoja de Trabajo para listado'!$CD$155:$DC$1048576,MATCH($A512,'Hoja de Trabajo para listado'!$CD$155:$CD$1048576,0),MATCH((CUADRO!L$4&amp;$E512),'Hoja de Trabajo para listado'!$CD$151:$DC$151,0)),0)</f>
        <v>0</v>
      </c>
      <c r="M512" s="243">
        <f ca="1">+IFERROR(INDEX('Hoja de Trabajo para listado'!$A$155:$Z$1048576,MATCH($A512,'Hoja de Trabajo para listado'!$A$155:$A$1048576,0),MATCH((CUADRO!M$4&amp;$E512),'Hoja de Trabajo para listado'!$A$151:$Z$151,0)),0)+IFERROR(INDEX('Hoja de Trabajo para listado'!$AB$155:$BA$1048576,MATCH($A512,'Hoja de Trabajo para listado'!$AB$155:$AB$1048576,0),MATCH((CUADRO!M$4&amp;$E512),'Hoja de Trabajo para listado'!$AB$151:$BA$151,0)),0)+IFERROR(INDEX('Hoja de Trabajo para listado'!$BC$155:$CB$1048576,MATCH($A512,'Hoja de Trabajo para listado'!$BC$155:$BC$1048576,0),MATCH((CUADRO!M$4&amp;$E512),'Hoja de Trabajo para listado'!$BC$151:$CB$151,0)),0)+IFERROR(INDEX('Hoja de Trabajo para listado'!$DE$153:$DG$274,MATCH($A512,'Hoja de Trabajo para listado'!$DE$153:$DE$1048576,0),MATCH((CUADRO!M$4&amp;$E512),'Hoja de Trabajo para listado'!$DE$151:$DG$151,0)),0)+IFERROR(INDEX('Hoja de Trabajo para listado'!$CD$155:$DC$1048576,MATCH($A512,'Hoja de Trabajo para listado'!$CD$155:$CD$1048576,0),MATCH((CUADRO!M$4&amp;$E512),'Hoja de Trabajo para listado'!$CD$151:$DC$151,0)),0)</f>
        <v>0</v>
      </c>
      <c r="N512" s="243">
        <f ca="1">+IFERROR(INDEX('Hoja de Trabajo para listado'!$A$155:$Z$1048576,MATCH($A512,'Hoja de Trabajo para listado'!$A$155:$A$1048576,0),MATCH((CUADRO!N$4&amp;$E512),'Hoja de Trabajo para listado'!$A$151:$Z$151,0)),0)+IFERROR(INDEX('Hoja de Trabajo para listado'!$AB$155:$BA$1048576,MATCH($A512,'Hoja de Trabajo para listado'!$AB$155:$AB$1048576,0),MATCH((CUADRO!N$4&amp;$E512),'Hoja de Trabajo para listado'!$AB$151:$BA$151,0)),0)+IFERROR(INDEX('Hoja de Trabajo para listado'!$BC$155:$CB$1048576,MATCH($A512,'Hoja de Trabajo para listado'!$BC$155:$BC$1048576,0),MATCH((CUADRO!N$4&amp;$E512),'Hoja de Trabajo para listado'!$BC$151:$CB$151,0)),0)+IFERROR(INDEX('Hoja de Trabajo para listado'!$DE$153:$DG$274,MATCH($A512,'Hoja de Trabajo para listado'!$DE$153:$DE$1048576,0),MATCH((CUADRO!N$4&amp;$E512),'Hoja de Trabajo para listado'!$DE$151:$DG$151,0)),0)+IFERROR(INDEX('Hoja de Trabajo para listado'!$CD$155:$DC$1048576,MATCH($A512,'Hoja de Trabajo para listado'!$CD$155:$CD$1048576,0),MATCH((CUADRO!N$4&amp;$E512),'Hoja de Trabajo para listado'!$CD$151:$DC$151,0)),0)</f>
        <v>0</v>
      </c>
      <c r="O512" s="243">
        <f ca="1">+IFERROR(INDEX('Hoja de Trabajo para listado'!$A$155:$Z$1048576,MATCH($A512,'Hoja de Trabajo para listado'!$A$155:$A$1048576,0),MATCH((CUADRO!O$4&amp;$E512),'Hoja de Trabajo para listado'!$A$151:$Z$151,0)),0)+IFERROR(INDEX('Hoja de Trabajo para listado'!$AB$155:$BA$1048576,MATCH($A512,'Hoja de Trabajo para listado'!$AB$155:$AB$1048576,0),MATCH((CUADRO!O$4&amp;$E512),'Hoja de Trabajo para listado'!$AB$151:$BA$151,0)),0)+IFERROR(INDEX('Hoja de Trabajo para listado'!$BC$155:$CB$1048576,MATCH($A512,'Hoja de Trabajo para listado'!$BC$155:$BC$1048576,0),MATCH((CUADRO!O$4&amp;$E512),'Hoja de Trabajo para listado'!$BC$151:$CB$151,0)),0)+IFERROR(INDEX('Hoja de Trabajo para listado'!$DE$153:$DG$274,MATCH($A512,'Hoja de Trabajo para listado'!$DE$153:$DE$1048576,0),MATCH((CUADRO!O$4&amp;$E512),'Hoja de Trabajo para listado'!$DE$151:$DG$151,0)),0)+IFERROR(INDEX('Hoja de Trabajo para listado'!$CD$155:$DC$1048576,MATCH($A512,'Hoja de Trabajo para listado'!$CD$155:$CD$1048576,0),MATCH((CUADRO!O$4&amp;$E512),'Hoja de Trabajo para listado'!$CD$151:$DC$151,0)),0)</f>
        <v>0</v>
      </c>
      <c r="P512" s="243">
        <f ca="1">+IFERROR(INDEX('Hoja de Trabajo para listado'!$A$155:$Z$1048576,MATCH($A512,'Hoja de Trabajo para listado'!$A$155:$A$1048576,0),MATCH((CUADRO!P$4&amp;$E512),'Hoja de Trabajo para listado'!$A$151:$Z$151,0)),0)+IFERROR(INDEX('Hoja de Trabajo para listado'!$AB$155:$BA$1048576,MATCH($A512,'Hoja de Trabajo para listado'!$AB$155:$AB$1048576,0),MATCH((CUADRO!P$4&amp;$E512),'Hoja de Trabajo para listado'!$AB$151:$BA$151,0)),0)+IFERROR(INDEX('Hoja de Trabajo para listado'!$BC$155:$CB$1048576,MATCH($A512,'Hoja de Trabajo para listado'!$BC$155:$BC$1048576,0),MATCH((CUADRO!P$4&amp;$E512),'Hoja de Trabajo para listado'!$BC$151:$CB$151,0)),0)+IFERROR(INDEX('Hoja de Trabajo para listado'!$DE$153:$DG$274,MATCH($A512,'Hoja de Trabajo para listado'!$DE$153:$DE$1048576,0),MATCH((CUADRO!P$4&amp;$E512),'Hoja de Trabajo para listado'!$DE$151:$DG$151,0)),0)+IFERROR(INDEX('Hoja de Trabajo para listado'!$CD$155:$DC$1048576,MATCH($A512,'Hoja de Trabajo para listado'!$CD$155:$CD$1048576,0),MATCH((CUADRO!P$4&amp;$E512),'Hoja de Trabajo para listado'!$CD$151:$DC$151,0)),0)</f>
        <v>0</v>
      </c>
      <c r="Q512" s="243">
        <f ca="1">+IFERROR(INDEX('Hoja de Trabajo para listado'!$A$155:$Z$1048576,MATCH($A512,'Hoja de Trabajo para listado'!$A$155:$A$1048576,0),MATCH((CUADRO!Q$4&amp;$E512),'Hoja de Trabajo para listado'!$A$151:$Z$151,0)),0)+IFERROR(INDEX('Hoja de Trabajo para listado'!$AB$155:$BA$1048576,MATCH($A512,'Hoja de Trabajo para listado'!$AB$155:$AB$1048576,0),MATCH((CUADRO!Q$4&amp;$E512),'Hoja de Trabajo para listado'!$AB$151:$BA$151,0)),0)+IFERROR(INDEX('Hoja de Trabajo para listado'!$BC$155:$CB$1048576,MATCH($A512,'Hoja de Trabajo para listado'!$BC$155:$BC$1048576,0),MATCH((CUADRO!Q$4&amp;$E512),'Hoja de Trabajo para listado'!$BC$151:$CB$151,0)),0)+IFERROR(INDEX('Hoja de Trabajo para listado'!$DE$153:$DG$274,MATCH($A512,'Hoja de Trabajo para listado'!$DE$153:$DE$1048576,0),MATCH((CUADRO!Q$4&amp;$E512),'Hoja de Trabajo para listado'!$DE$151:$DG$151,0)),0)+IFERROR(INDEX('Hoja de Trabajo para listado'!$CD$155:$DC$1048576,MATCH($A512,'Hoja de Trabajo para listado'!$CD$155:$CD$1048576,0),MATCH((CUADRO!Q$4&amp;$E512),'Hoja de Trabajo para listado'!$CD$151:$DC$151,0)),0)</f>
        <v>0</v>
      </c>
      <c r="R512" s="243">
        <f t="shared" ca="1" si="21"/>
        <v>0</v>
      </c>
      <c r="S512" s="249">
        <f ca="1">+R511+R512</f>
        <v>0</v>
      </c>
      <c r="T512" s="243">
        <f ca="1">+S512</f>
        <v>0</v>
      </c>
      <c r="U512" s="242">
        <f t="shared" si="22"/>
        <v>2</v>
      </c>
      <c r="V512" s="333" t="str">
        <f>+VLOOKUP(A512,bd_lista!$A$3:$E$592,5,FALSE)</f>
        <v>Gobiernos Autonomos Municipales</v>
      </c>
      <c r="W512" s="388"/>
      <c r="X512" s="242">
        <f>+VLOOKUP(A512,[4]Sheet1!$A$13:$D$744,4,FALSE)</f>
        <v>0</v>
      </c>
      <c r="Y512" s="242" t="e">
        <f>+VLOOKUP(X512,bd_lista!$A$3:$C$592,3,FALSE)</f>
        <v>#N/A</v>
      </c>
      <c r="Z512" s="292"/>
      <c r="AA512" s="293"/>
    </row>
    <row r="513" spans="1:27" customFormat="1" ht="15" hidden="1" customHeight="1">
      <c r="A513" s="32">
        <v>1208</v>
      </c>
      <c r="B513" s="392">
        <f>+A513</f>
        <v>1208</v>
      </c>
      <c r="C513" s="247" t="str">
        <f>+VLOOKUP(A513,bd_lista!$A$3:$C$592,3,FALSE)</f>
        <v>Gobierno Autónomo Municipal de Tiahuanacu</v>
      </c>
      <c r="D513" s="389" t="str">
        <f>+C513</f>
        <v>Gobierno Autónomo Municipal de Tiahuanacu</v>
      </c>
      <c r="E513" s="242" t="s">
        <v>1304</v>
      </c>
      <c r="F513" s="243">
        <f ca="1">+IFERROR(INDEX('Hoja de Trabajo para listado'!$A$155:$Z$1048576,MATCH($A513,'Hoja de Trabajo para listado'!$A$155:$A$1048576,0),MATCH((CUADRO!F$4&amp;$E513),'Hoja de Trabajo para listado'!$A$151:$Z$151,0)),0)+IFERROR(INDEX('Hoja de Trabajo para listado'!$AB$155:$BA$1048576,MATCH($A513,'Hoja de Trabajo para listado'!$AB$155:$AB$1048576,0),MATCH((CUADRO!F$4&amp;$E513),'Hoja de Trabajo para listado'!$AB$151:$BA$151,0)),0)+IFERROR(INDEX('Hoja de Trabajo para listado'!$BC$155:$CB$1048576,MATCH($A513,'Hoja de Trabajo para listado'!$BC$155:$BC$1048576,0),MATCH((CUADRO!F$4&amp;$E513),'Hoja de Trabajo para listado'!$BC$151:$CB$151,0)),0)+IFERROR(INDEX('Hoja de Trabajo para listado'!$DE$153:$DG$274,MATCH($A513,'Hoja de Trabajo para listado'!$DE$153:$DE$1048576,0),MATCH((CUADRO!F$4&amp;$E513),'Hoja de Trabajo para listado'!$DE$151:$DG$151,0)),0)+IFERROR(INDEX('Hoja de Trabajo para listado'!$CD$155:$DC$1048576,MATCH($A513,'Hoja de Trabajo para listado'!$CD$155:$CD$1048576,0),MATCH((CUADRO!F$4&amp;$E513),'Hoja de Trabajo para listado'!$CD$151:$DC$151,0)),0)</f>
        <v>0</v>
      </c>
      <c r="G513" s="243">
        <f ca="1">+IFERROR(INDEX('Hoja de Trabajo para listado'!$A$155:$Z$1048576,MATCH($A513,'Hoja de Trabajo para listado'!$A$155:$A$1048576,0),MATCH((CUADRO!G$4&amp;$E513),'Hoja de Trabajo para listado'!$A$151:$Z$151,0)),0)+IFERROR(INDEX('Hoja de Trabajo para listado'!$AB$155:$BA$1048576,MATCH($A513,'Hoja de Trabajo para listado'!$AB$155:$AB$1048576,0),MATCH((CUADRO!G$4&amp;$E513),'Hoja de Trabajo para listado'!$AB$151:$BA$151,0)),0)+IFERROR(INDEX('Hoja de Trabajo para listado'!$BC$155:$CB$1048576,MATCH($A513,'Hoja de Trabajo para listado'!$BC$155:$BC$1048576,0),MATCH((CUADRO!G$4&amp;$E513),'Hoja de Trabajo para listado'!$BC$151:$CB$151,0)),0)+IFERROR(INDEX('Hoja de Trabajo para listado'!$DE$153:$DG$274,MATCH($A513,'Hoja de Trabajo para listado'!$DE$153:$DE$1048576,0),MATCH((CUADRO!G$4&amp;$E513),'Hoja de Trabajo para listado'!$DE$151:$DG$151,0)),0)+IFERROR(INDEX('Hoja de Trabajo para listado'!$CD$155:$DC$1048576,MATCH($A513,'Hoja de Trabajo para listado'!$CD$155:$CD$1048576,0),MATCH((CUADRO!G$4&amp;$E513),'Hoja de Trabajo para listado'!$CD$151:$DC$151,0)),0)</f>
        <v>0</v>
      </c>
      <c r="H513" s="243">
        <f ca="1">+IFERROR(INDEX('Hoja de Trabajo para listado'!$A$155:$Z$1048576,MATCH($A513,'Hoja de Trabajo para listado'!$A$155:$A$1048576,0),MATCH((CUADRO!H$4&amp;$E513),'Hoja de Trabajo para listado'!$A$151:$Z$151,0)),0)+IFERROR(INDEX('Hoja de Trabajo para listado'!$AB$155:$BA$1048576,MATCH($A513,'Hoja de Trabajo para listado'!$AB$155:$AB$1048576,0),MATCH((CUADRO!H$4&amp;$E513),'Hoja de Trabajo para listado'!$AB$151:$BA$151,0)),0)+IFERROR(INDEX('Hoja de Trabajo para listado'!$BC$155:$CB$1048576,MATCH($A513,'Hoja de Trabajo para listado'!$BC$155:$BC$1048576,0),MATCH((CUADRO!H$4&amp;$E513),'Hoja de Trabajo para listado'!$BC$151:$CB$151,0)),0)+IFERROR(INDEX('Hoja de Trabajo para listado'!$DE$153:$DG$274,MATCH($A513,'Hoja de Trabajo para listado'!$DE$153:$DE$1048576,0),MATCH((CUADRO!H$4&amp;$E513),'Hoja de Trabajo para listado'!$DE$151:$DG$151,0)),0)+IFERROR(INDEX('Hoja de Trabajo para listado'!$CD$155:$DC$1048576,MATCH($A513,'Hoja de Trabajo para listado'!$CD$155:$CD$1048576,0),MATCH((CUADRO!H$4&amp;$E513),'Hoja de Trabajo para listado'!$CD$151:$DC$151,0)),0)</f>
        <v>0</v>
      </c>
      <c r="I513" s="243">
        <f ca="1">+IFERROR(INDEX('Hoja de Trabajo para listado'!$A$155:$Z$1048576,MATCH($A513,'Hoja de Trabajo para listado'!$A$155:$A$1048576,0),MATCH((CUADRO!I$4&amp;$E513),'Hoja de Trabajo para listado'!$A$151:$Z$151,0)),0)+IFERROR(INDEX('Hoja de Trabajo para listado'!$AB$155:$BA$1048576,MATCH($A513,'Hoja de Trabajo para listado'!$AB$155:$AB$1048576,0),MATCH((CUADRO!I$4&amp;$E513),'Hoja de Trabajo para listado'!$AB$151:$BA$151,0)),0)+IFERROR(INDEX('Hoja de Trabajo para listado'!$BC$155:$CB$1048576,MATCH($A513,'Hoja de Trabajo para listado'!$BC$155:$BC$1048576,0),MATCH((CUADRO!I$4&amp;$E513),'Hoja de Trabajo para listado'!$BC$151:$CB$151,0)),0)+IFERROR(INDEX('Hoja de Trabajo para listado'!$DE$153:$DG$274,MATCH($A513,'Hoja de Trabajo para listado'!$DE$153:$DE$1048576,0),MATCH((CUADRO!I$4&amp;$E513),'Hoja de Trabajo para listado'!$DE$151:$DG$151,0)),0)+IFERROR(INDEX('Hoja de Trabajo para listado'!$CD$155:$DC$1048576,MATCH($A513,'Hoja de Trabajo para listado'!$CD$155:$CD$1048576,0),MATCH((CUADRO!I$4&amp;$E513),'Hoja de Trabajo para listado'!$CD$151:$DC$151,0)),0)</f>
        <v>0</v>
      </c>
      <c r="J513" s="243">
        <f ca="1">+IFERROR(INDEX('Hoja de Trabajo para listado'!$A$155:$Z$1048576,MATCH($A513,'Hoja de Trabajo para listado'!$A$155:$A$1048576,0),MATCH((CUADRO!J$4&amp;$E513),'Hoja de Trabajo para listado'!$A$151:$Z$151,0)),0)+IFERROR(INDEX('Hoja de Trabajo para listado'!$AB$155:$BA$1048576,MATCH($A513,'Hoja de Trabajo para listado'!$AB$155:$AB$1048576,0),MATCH((CUADRO!J$4&amp;$E513),'Hoja de Trabajo para listado'!$AB$151:$BA$151,0)),0)+IFERROR(INDEX('Hoja de Trabajo para listado'!$BC$155:$CB$1048576,MATCH($A513,'Hoja de Trabajo para listado'!$BC$155:$BC$1048576,0),MATCH((CUADRO!J$4&amp;$E513),'Hoja de Trabajo para listado'!$BC$151:$CB$151,0)),0)+IFERROR(INDEX('Hoja de Trabajo para listado'!$DE$153:$DG$274,MATCH($A513,'Hoja de Trabajo para listado'!$DE$153:$DE$1048576,0),MATCH((CUADRO!J$4&amp;$E513),'Hoja de Trabajo para listado'!$DE$151:$DG$151,0)),0)+IFERROR(INDEX('Hoja de Trabajo para listado'!$CD$155:$DC$1048576,MATCH($A513,'Hoja de Trabajo para listado'!$CD$155:$CD$1048576,0),MATCH((CUADRO!J$4&amp;$E513),'Hoja de Trabajo para listado'!$CD$151:$DC$151,0)),0)</f>
        <v>0</v>
      </c>
      <c r="K513" s="243">
        <f ca="1">+IFERROR(INDEX('Hoja de Trabajo para listado'!$A$155:$Z$1048576,MATCH($A513,'Hoja de Trabajo para listado'!$A$155:$A$1048576,0),MATCH((CUADRO!K$4&amp;$E513),'Hoja de Trabajo para listado'!$A$151:$Z$151,0)),0)+IFERROR(INDEX('Hoja de Trabajo para listado'!$AB$155:$BA$1048576,MATCH($A513,'Hoja de Trabajo para listado'!$AB$155:$AB$1048576,0),MATCH((CUADRO!K$4&amp;$E513),'Hoja de Trabajo para listado'!$AB$151:$BA$151,0)),0)+IFERROR(INDEX('Hoja de Trabajo para listado'!$BC$155:$CB$1048576,MATCH($A513,'Hoja de Trabajo para listado'!$BC$155:$BC$1048576,0),MATCH((CUADRO!K$4&amp;$E513),'Hoja de Trabajo para listado'!$BC$151:$CB$151,0)),0)+IFERROR(INDEX('Hoja de Trabajo para listado'!$DE$153:$DG$274,MATCH($A513,'Hoja de Trabajo para listado'!$DE$153:$DE$1048576,0),MATCH((CUADRO!K$4&amp;$E513),'Hoja de Trabajo para listado'!$DE$151:$DG$151,0)),0)+IFERROR(INDEX('Hoja de Trabajo para listado'!$CD$155:$DC$1048576,MATCH($A513,'Hoja de Trabajo para listado'!$CD$155:$CD$1048576,0),MATCH((CUADRO!K$4&amp;$E513),'Hoja de Trabajo para listado'!$CD$151:$DC$151,0)),0)</f>
        <v>0</v>
      </c>
      <c r="L513" s="243">
        <f ca="1">+IFERROR(INDEX('Hoja de Trabajo para listado'!$A$155:$Z$1048576,MATCH($A513,'Hoja de Trabajo para listado'!$A$155:$A$1048576,0),MATCH((CUADRO!L$4&amp;$E513),'Hoja de Trabajo para listado'!$A$151:$Z$151,0)),0)+IFERROR(INDEX('Hoja de Trabajo para listado'!$AB$155:$BA$1048576,MATCH($A513,'Hoja de Trabajo para listado'!$AB$155:$AB$1048576,0),MATCH((CUADRO!L$4&amp;$E513),'Hoja de Trabajo para listado'!$AB$151:$BA$151,0)),0)+IFERROR(INDEX('Hoja de Trabajo para listado'!$BC$155:$CB$1048576,MATCH($A513,'Hoja de Trabajo para listado'!$BC$155:$BC$1048576,0),MATCH((CUADRO!L$4&amp;$E513),'Hoja de Trabajo para listado'!$BC$151:$CB$151,0)),0)+IFERROR(INDEX('Hoja de Trabajo para listado'!$DE$153:$DG$274,MATCH($A513,'Hoja de Trabajo para listado'!$DE$153:$DE$1048576,0),MATCH((CUADRO!L$4&amp;$E513),'Hoja de Trabajo para listado'!$DE$151:$DG$151,0)),0)+IFERROR(INDEX('Hoja de Trabajo para listado'!$CD$155:$DC$1048576,MATCH($A513,'Hoja de Trabajo para listado'!$CD$155:$CD$1048576,0),MATCH((CUADRO!L$4&amp;$E513),'Hoja de Trabajo para listado'!$CD$151:$DC$151,0)),0)</f>
        <v>0</v>
      </c>
      <c r="M513" s="243">
        <f ca="1">+IFERROR(INDEX('Hoja de Trabajo para listado'!$A$155:$Z$1048576,MATCH($A513,'Hoja de Trabajo para listado'!$A$155:$A$1048576,0),MATCH((CUADRO!M$4&amp;$E513),'Hoja de Trabajo para listado'!$A$151:$Z$151,0)),0)+IFERROR(INDEX('Hoja de Trabajo para listado'!$AB$155:$BA$1048576,MATCH($A513,'Hoja de Trabajo para listado'!$AB$155:$AB$1048576,0),MATCH((CUADRO!M$4&amp;$E513),'Hoja de Trabajo para listado'!$AB$151:$BA$151,0)),0)+IFERROR(INDEX('Hoja de Trabajo para listado'!$BC$155:$CB$1048576,MATCH($A513,'Hoja de Trabajo para listado'!$BC$155:$BC$1048576,0),MATCH((CUADRO!M$4&amp;$E513),'Hoja de Trabajo para listado'!$BC$151:$CB$151,0)),0)+IFERROR(INDEX('Hoja de Trabajo para listado'!$DE$153:$DG$274,MATCH($A513,'Hoja de Trabajo para listado'!$DE$153:$DE$1048576,0),MATCH((CUADRO!M$4&amp;$E513),'Hoja de Trabajo para listado'!$DE$151:$DG$151,0)),0)+IFERROR(INDEX('Hoja de Trabajo para listado'!$CD$155:$DC$1048576,MATCH($A513,'Hoja de Trabajo para listado'!$CD$155:$CD$1048576,0),MATCH((CUADRO!M$4&amp;$E513),'Hoja de Trabajo para listado'!$CD$151:$DC$151,0)),0)</f>
        <v>0</v>
      </c>
      <c r="N513" s="243">
        <f ca="1">+IFERROR(INDEX('Hoja de Trabajo para listado'!$A$155:$Z$1048576,MATCH($A513,'Hoja de Trabajo para listado'!$A$155:$A$1048576,0),MATCH((CUADRO!N$4&amp;$E513),'Hoja de Trabajo para listado'!$A$151:$Z$151,0)),0)+IFERROR(INDEX('Hoja de Trabajo para listado'!$AB$155:$BA$1048576,MATCH($A513,'Hoja de Trabajo para listado'!$AB$155:$AB$1048576,0),MATCH((CUADRO!N$4&amp;$E513),'Hoja de Trabajo para listado'!$AB$151:$BA$151,0)),0)+IFERROR(INDEX('Hoja de Trabajo para listado'!$BC$155:$CB$1048576,MATCH($A513,'Hoja de Trabajo para listado'!$BC$155:$BC$1048576,0),MATCH((CUADRO!N$4&amp;$E513),'Hoja de Trabajo para listado'!$BC$151:$CB$151,0)),0)+IFERROR(INDEX('Hoja de Trabajo para listado'!$DE$153:$DG$274,MATCH($A513,'Hoja de Trabajo para listado'!$DE$153:$DE$1048576,0),MATCH((CUADRO!N$4&amp;$E513),'Hoja de Trabajo para listado'!$DE$151:$DG$151,0)),0)+IFERROR(INDEX('Hoja de Trabajo para listado'!$CD$155:$DC$1048576,MATCH($A513,'Hoja de Trabajo para listado'!$CD$155:$CD$1048576,0),MATCH((CUADRO!N$4&amp;$E513),'Hoja de Trabajo para listado'!$CD$151:$DC$151,0)),0)</f>
        <v>0</v>
      </c>
      <c r="O513" s="243">
        <f ca="1">+IFERROR(INDEX('Hoja de Trabajo para listado'!$A$155:$Z$1048576,MATCH($A513,'Hoja de Trabajo para listado'!$A$155:$A$1048576,0),MATCH((CUADRO!O$4&amp;$E513),'Hoja de Trabajo para listado'!$A$151:$Z$151,0)),0)+IFERROR(INDEX('Hoja de Trabajo para listado'!$AB$155:$BA$1048576,MATCH($A513,'Hoja de Trabajo para listado'!$AB$155:$AB$1048576,0),MATCH((CUADRO!O$4&amp;$E513),'Hoja de Trabajo para listado'!$AB$151:$BA$151,0)),0)+IFERROR(INDEX('Hoja de Trabajo para listado'!$BC$155:$CB$1048576,MATCH($A513,'Hoja de Trabajo para listado'!$BC$155:$BC$1048576,0),MATCH((CUADRO!O$4&amp;$E513),'Hoja de Trabajo para listado'!$BC$151:$CB$151,0)),0)+IFERROR(INDEX('Hoja de Trabajo para listado'!$DE$153:$DG$274,MATCH($A513,'Hoja de Trabajo para listado'!$DE$153:$DE$1048576,0),MATCH((CUADRO!O$4&amp;$E513),'Hoja de Trabajo para listado'!$DE$151:$DG$151,0)),0)+IFERROR(INDEX('Hoja de Trabajo para listado'!$CD$155:$DC$1048576,MATCH($A513,'Hoja de Trabajo para listado'!$CD$155:$CD$1048576,0),MATCH((CUADRO!O$4&amp;$E513),'Hoja de Trabajo para listado'!$CD$151:$DC$151,0)),0)</f>
        <v>0</v>
      </c>
      <c r="P513" s="243">
        <f ca="1">+IFERROR(INDEX('Hoja de Trabajo para listado'!$A$155:$Z$1048576,MATCH($A513,'Hoja de Trabajo para listado'!$A$155:$A$1048576,0),MATCH((CUADRO!P$4&amp;$E513),'Hoja de Trabajo para listado'!$A$151:$Z$151,0)),0)+IFERROR(INDEX('Hoja de Trabajo para listado'!$AB$155:$BA$1048576,MATCH($A513,'Hoja de Trabajo para listado'!$AB$155:$AB$1048576,0),MATCH((CUADRO!P$4&amp;$E513),'Hoja de Trabajo para listado'!$AB$151:$BA$151,0)),0)+IFERROR(INDEX('Hoja de Trabajo para listado'!$BC$155:$CB$1048576,MATCH($A513,'Hoja de Trabajo para listado'!$BC$155:$BC$1048576,0),MATCH((CUADRO!P$4&amp;$E513),'Hoja de Trabajo para listado'!$BC$151:$CB$151,0)),0)+IFERROR(INDEX('Hoja de Trabajo para listado'!$DE$153:$DG$274,MATCH($A513,'Hoja de Trabajo para listado'!$DE$153:$DE$1048576,0),MATCH((CUADRO!P$4&amp;$E513),'Hoja de Trabajo para listado'!$DE$151:$DG$151,0)),0)+IFERROR(INDEX('Hoja de Trabajo para listado'!$CD$155:$DC$1048576,MATCH($A513,'Hoja de Trabajo para listado'!$CD$155:$CD$1048576,0),MATCH((CUADRO!P$4&amp;$E513),'Hoja de Trabajo para listado'!$CD$151:$DC$151,0)),0)</f>
        <v>0</v>
      </c>
      <c r="Q513" s="243">
        <f ca="1">+IFERROR(INDEX('Hoja de Trabajo para listado'!$A$155:$Z$1048576,MATCH($A513,'Hoja de Trabajo para listado'!$A$155:$A$1048576,0),MATCH((CUADRO!Q$4&amp;$E513),'Hoja de Trabajo para listado'!$A$151:$Z$151,0)),0)+IFERROR(INDEX('Hoja de Trabajo para listado'!$AB$155:$BA$1048576,MATCH($A513,'Hoja de Trabajo para listado'!$AB$155:$AB$1048576,0),MATCH((CUADRO!Q$4&amp;$E513),'Hoja de Trabajo para listado'!$AB$151:$BA$151,0)),0)+IFERROR(INDEX('Hoja de Trabajo para listado'!$BC$155:$CB$1048576,MATCH($A513,'Hoja de Trabajo para listado'!$BC$155:$BC$1048576,0),MATCH((CUADRO!Q$4&amp;$E513),'Hoja de Trabajo para listado'!$BC$151:$CB$151,0)),0)+IFERROR(INDEX('Hoja de Trabajo para listado'!$DE$153:$DG$274,MATCH($A513,'Hoja de Trabajo para listado'!$DE$153:$DE$1048576,0),MATCH((CUADRO!Q$4&amp;$E513),'Hoja de Trabajo para listado'!$DE$151:$DG$151,0)),0)+IFERROR(INDEX('Hoja de Trabajo para listado'!$CD$155:$DC$1048576,MATCH($A513,'Hoja de Trabajo para listado'!$CD$155:$CD$1048576,0),MATCH((CUADRO!Q$4&amp;$E513),'Hoja de Trabajo para listado'!$CD$151:$DC$151,0)),0)</f>
        <v>0</v>
      </c>
      <c r="R513" s="243">
        <f t="shared" ca="1" si="21"/>
        <v>0</v>
      </c>
      <c r="S513" s="249"/>
      <c r="T513" s="243">
        <f ca="1">+T514</f>
        <v>0</v>
      </c>
      <c r="U513" s="242">
        <f t="shared" si="22"/>
        <v>1</v>
      </c>
      <c r="V513" s="333" t="str">
        <f>+VLOOKUP(A513,bd_lista!$A$3:$E$592,5,FALSE)</f>
        <v>Gobiernos Autonomos Municipales</v>
      </c>
      <c r="W513" s="387" t="str">
        <f>+V513</f>
        <v>Gobiernos Autonomos Municipales</v>
      </c>
      <c r="X513" s="242">
        <f>+VLOOKUP(A513,[4]Sheet1!$A$13:$D$744,4,FALSE)</f>
        <v>0</v>
      </c>
      <c r="Y513" s="242" t="e">
        <f>+VLOOKUP(X513,bd_lista!$A$3:$C$592,3,FALSE)</f>
        <v>#N/A</v>
      </c>
      <c r="Z513" s="294">
        <f>+X513</f>
        <v>0</v>
      </c>
      <c r="AA513" s="295" t="e">
        <f>+Y513</f>
        <v>#N/A</v>
      </c>
    </row>
    <row r="514" spans="1:27" customFormat="1" ht="15" hidden="1" customHeight="1">
      <c r="A514" s="32">
        <v>1208</v>
      </c>
      <c r="B514" s="393"/>
      <c r="C514" s="247" t="str">
        <f>+VLOOKUP(A514,bd_lista!$A$3:$C$592,3,FALSE)</f>
        <v>Gobierno Autónomo Municipal de Tiahuanacu</v>
      </c>
      <c r="D514" s="390"/>
      <c r="E514" s="244" t="s">
        <v>1305</v>
      </c>
      <c r="F514" s="243">
        <f ca="1">+IFERROR(INDEX('Hoja de Trabajo para listado'!$A$155:$Z$1048576,MATCH($A514,'Hoja de Trabajo para listado'!$A$155:$A$1048576,0),MATCH((CUADRO!F$4&amp;$E514),'Hoja de Trabajo para listado'!$A$151:$Z$151,0)),0)+IFERROR(INDEX('Hoja de Trabajo para listado'!$AB$155:$BA$1048576,MATCH($A514,'Hoja de Trabajo para listado'!$AB$155:$AB$1048576,0),MATCH((CUADRO!F$4&amp;$E514),'Hoja de Trabajo para listado'!$AB$151:$BA$151,0)),0)+IFERROR(INDEX('Hoja de Trabajo para listado'!$BC$155:$CB$1048576,MATCH($A514,'Hoja de Trabajo para listado'!$BC$155:$BC$1048576,0),MATCH((CUADRO!F$4&amp;$E514),'Hoja de Trabajo para listado'!$BC$151:$CB$151,0)),0)+IFERROR(INDEX('Hoja de Trabajo para listado'!$DE$153:$DG$274,MATCH($A514,'Hoja de Trabajo para listado'!$DE$153:$DE$1048576,0),MATCH((CUADRO!F$4&amp;$E514),'Hoja de Trabajo para listado'!$DE$151:$DG$151,0)),0)+IFERROR(INDEX('Hoja de Trabajo para listado'!$CD$155:$DC$1048576,MATCH($A514,'Hoja de Trabajo para listado'!$CD$155:$CD$1048576,0),MATCH((CUADRO!F$4&amp;$E514),'Hoja de Trabajo para listado'!$CD$151:$DC$151,0)),0)</f>
        <v>0</v>
      </c>
      <c r="G514" s="243">
        <f ca="1">+IFERROR(INDEX('Hoja de Trabajo para listado'!$A$155:$Z$1048576,MATCH($A514,'Hoja de Trabajo para listado'!$A$155:$A$1048576,0),MATCH((CUADRO!G$4&amp;$E514),'Hoja de Trabajo para listado'!$A$151:$Z$151,0)),0)+IFERROR(INDEX('Hoja de Trabajo para listado'!$AB$155:$BA$1048576,MATCH($A514,'Hoja de Trabajo para listado'!$AB$155:$AB$1048576,0),MATCH((CUADRO!G$4&amp;$E514),'Hoja de Trabajo para listado'!$AB$151:$BA$151,0)),0)+IFERROR(INDEX('Hoja de Trabajo para listado'!$BC$155:$CB$1048576,MATCH($A514,'Hoja de Trabajo para listado'!$BC$155:$BC$1048576,0),MATCH((CUADRO!G$4&amp;$E514),'Hoja de Trabajo para listado'!$BC$151:$CB$151,0)),0)+IFERROR(INDEX('Hoja de Trabajo para listado'!$DE$153:$DG$274,MATCH($A514,'Hoja de Trabajo para listado'!$DE$153:$DE$1048576,0),MATCH((CUADRO!G$4&amp;$E514),'Hoja de Trabajo para listado'!$DE$151:$DG$151,0)),0)+IFERROR(INDEX('Hoja de Trabajo para listado'!$CD$155:$DC$1048576,MATCH($A514,'Hoja de Trabajo para listado'!$CD$155:$CD$1048576,0),MATCH((CUADRO!G$4&amp;$E514),'Hoja de Trabajo para listado'!$CD$151:$DC$151,0)),0)</f>
        <v>0</v>
      </c>
      <c r="H514" s="243">
        <f ca="1">+IFERROR(INDEX('Hoja de Trabajo para listado'!$A$155:$Z$1048576,MATCH($A514,'Hoja de Trabajo para listado'!$A$155:$A$1048576,0),MATCH((CUADRO!H$4&amp;$E514),'Hoja de Trabajo para listado'!$A$151:$Z$151,0)),0)+IFERROR(INDEX('Hoja de Trabajo para listado'!$AB$155:$BA$1048576,MATCH($A514,'Hoja de Trabajo para listado'!$AB$155:$AB$1048576,0),MATCH((CUADRO!H$4&amp;$E514),'Hoja de Trabajo para listado'!$AB$151:$BA$151,0)),0)+IFERROR(INDEX('Hoja de Trabajo para listado'!$BC$155:$CB$1048576,MATCH($A514,'Hoja de Trabajo para listado'!$BC$155:$BC$1048576,0),MATCH((CUADRO!H$4&amp;$E514),'Hoja de Trabajo para listado'!$BC$151:$CB$151,0)),0)+IFERROR(INDEX('Hoja de Trabajo para listado'!$DE$153:$DG$274,MATCH($A514,'Hoja de Trabajo para listado'!$DE$153:$DE$1048576,0),MATCH((CUADRO!H$4&amp;$E514),'Hoja de Trabajo para listado'!$DE$151:$DG$151,0)),0)+IFERROR(INDEX('Hoja de Trabajo para listado'!$CD$155:$DC$1048576,MATCH($A514,'Hoja de Trabajo para listado'!$CD$155:$CD$1048576,0),MATCH((CUADRO!H$4&amp;$E514),'Hoja de Trabajo para listado'!$CD$151:$DC$151,0)),0)</f>
        <v>0</v>
      </c>
      <c r="I514" s="243">
        <f ca="1">+IFERROR(INDEX('Hoja de Trabajo para listado'!$A$155:$Z$1048576,MATCH($A514,'Hoja de Trabajo para listado'!$A$155:$A$1048576,0),MATCH((CUADRO!I$4&amp;$E514),'Hoja de Trabajo para listado'!$A$151:$Z$151,0)),0)+IFERROR(INDEX('Hoja de Trabajo para listado'!$AB$155:$BA$1048576,MATCH($A514,'Hoja de Trabajo para listado'!$AB$155:$AB$1048576,0),MATCH((CUADRO!I$4&amp;$E514),'Hoja de Trabajo para listado'!$AB$151:$BA$151,0)),0)+IFERROR(INDEX('Hoja de Trabajo para listado'!$BC$155:$CB$1048576,MATCH($A514,'Hoja de Trabajo para listado'!$BC$155:$BC$1048576,0),MATCH((CUADRO!I$4&amp;$E514),'Hoja de Trabajo para listado'!$BC$151:$CB$151,0)),0)+IFERROR(INDEX('Hoja de Trabajo para listado'!$DE$153:$DG$274,MATCH($A514,'Hoja de Trabajo para listado'!$DE$153:$DE$1048576,0),MATCH((CUADRO!I$4&amp;$E514),'Hoja de Trabajo para listado'!$DE$151:$DG$151,0)),0)+IFERROR(INDEX('Hoja de Trabajo para listado'!$CD$155:$DC$1048576,MATCH($A514,'Hoja de Trabajo para listado'!$CD$155:$CD$1048576,0),MATCH((CUADRO!I$4&amp;$E514),'Hoja de Trabajo para listado'!$CD$151:$DC$151,0)),0)</f>
        <v>0</v>
      </c>
      <c r="J514" s="243">
        <f ca="1">+IFERROR(INDEX('Hoja de Trabajo para listado'!$A$155:$Z$1048576,MATCH($A514,'Hoja de Trabajo para listado'!$A$155:$A$1048576,0),MATCH((CUADRO!J$4&amp;$E514),'Hoja de Trabajo para listado'!$A$151:$Z$151,0)),0)+IFERROR(INDEX('Hoja de Trabajo para listado'!$AB$155:$BA$1048576,MATCH($A514,'Hoja de Trabajo para listado'!$AB$155:$AB$1048576,0),MATCH((CUADRO!J$4&amp;$E514),'Hoja de Trabajo para listado'!$AB$151:$BA$151,0)),0)+IFERROR(INDEX('Hoja de Trabajo para listado'!$BC$155:$CB$1048576,MATCH($A514,'Hoja de Trabajo para listado'!$BC$155:$BC$1048576,0),MATCH((CUADRO!J$4&amp;$E514),'Hoja de Trabajo para listado'!$BC$151:$CB$151,0)),0)+IFERROR(INDEX('Hoja de Trabajo para listado'!$DE$153:$DG$274,MATCH($A514,'Hoja de Trabajo para listado'!$DE$153:$DE$1048576,0),MATCH((CUADRO!J$4&amp;$E514),'Hoja de Trabajo para listado'!$DE$151:$DG$151,0)),0)+IFERROR(INDEX('Hoja de Trabajo para listado'!$CD$155:$DC$1048576,MATCH($A514,'Hoja de Trabajo para listado'!$CD$155:$CD$1048576,0),MATCH((CUADRO!J$4&amp;$E514),'Hoja de Trabajo para listado'!$CD$151:$DC$151,0)),0)</f>
        <v>0</v>
      </c>
      <c r="K514" s="243">
        <f ca="1">+IFERROR(INDEX('Hoja de Trabajo para listado'!$A$155:$Z$1048576,MATCH($A514,'Hoja de Trabajo para listado'!$A$155:$A$1048576,0),MATCH((CUADRO!K$4&amp;$E514),'Hoja de Trabajo para listado'!$A$151:$Z$151,0)),0)+IFERROR(INDEX('Hoja de Trabajo para listado'!$AB$155:$BA$1048576,MATCH($A514,'Hoja de Trabajo para listado'!$AB$155:$AB$1048576,0),MATCH((CUADRO!K$4&amp;$E514),'Hoja de Trabajo para listado'!$AB$151:$BA$151,0)),0)+IFERROR(INDEX('Hoja de Trabajo para listado'!$BC$155:$CB$1048576,MATCH($A514,'Hoja de Trabajo para listado'!$BC$155:$BC$1048576,0),MATCH((CUADRO!K$4&amp;$E514),'Hoja de Trabajo para listado'!$BC$151:$CB$151,0)),0)+IFERROR(INDEX('Hoja de Trabajo para listado'!$DE$153:$DG$274,MATCH($A514,'Hoja de Trabajo para listado'!$DE$153:$DE$1048576,0),MATCH((CUADRO!K$4&amp;$E514),'Hoja de Trabajo para listado'!$DE$151:$DG$151,0)),0)+IFERROR(INDEX('Hoja de Trabajo para listado'!$CD$155:$DC$1048576,MATCH($A514,'Hoja de Trabajo para listado'!$CD$155:$CD$1048576,0),MATCH((CUADRO!K$4&amp;$E514),'Hoja de Trabajo para listado'!$CD$151:$DC$151,0)),0)</f>
        <v>0</v>
      </c>
      <c r="L514" s="243">
        <f ca="1">+IFERROR(INDEX('Hoja de Trabajo para listado'!$A$155:$Z$1048576,MATCH($A514,'Hoja de Trabajo para listado'!$A$155:$A$1048576,0),MATCH((CUADRO!L$4&amp;$E514),'Hoja de Trabajo para listado'!$A$151:$Z$151,0)),0)+IFERROR(INDEX('Hoja de Trabajo para listado'!$AB$155:$BA$1048576,MATCH($A514,'Hoja de Trabajo para listado'!$AB$155:$AB$1048576,0),MATCH((CUADRO!L$4&amp;$E514),'Hoja de Trabajo para listado'!$AB$151:$BA$151,0)),0)+IFERROR(INDEX('Hoja de Trabajo para listado'!$BC$155:$CB$1048576,MATCH($A514,'Hoja de Trabajo para listado'!$BC$155:$BC$1048576,0),MATCH((CUADRO!L$4&amp;$E514),'Hoja de Trabajo para listado'!$BC$151:$CB$151,0)),0)+IFERROR(INDEX('Hoja de Trabajo para listado'!$DE$153:$DG$274,MATCH($A514,'Hoja de Trabajo para listado'!$DE$153:$DE$1048576,0),MATCH((CUADRO!L$4&amp;$E514),'Hoja de Trabajo para listado'!$DE$151:$DG$151,0)),0)+IFERROR(INDEX('Hoja de Trabajo para listado'!$CD$155:$DC$1048576,MATCH($A514,'Hoja de Trabajo para listado'!$CD$155:$CD$1048576,0),MATCH((CUADRO!L$4&amp;$E514),'Hoja de Trabajo para listado'!$CD$151:$DC$151,0)),0)</f>
        <v>0</v>
      </c>
      <c r="M514" s="243">
        <f ca="1">+IFERROR(INDEX('Hoja de Trabajo para listado'!$A$155:$Z$1048576,MATCH($A514,'Hoja de Trabajo para listado'!$A$155:$A$1048576,0),MATCH((CUADRO!M$4&amp;$E514),'Hoja de Trabajo para listado'!$A$151:$Z$151,0)),0)+IFERROR(INDEX('Hoja de Trabajo para listado'!$AB$155:$BA$1048576,MATCH($A514,'Hoja de Trabajo para listado'!$AB$155:$AB$1048576,0),MATCH((CUADRO!M$4&amp;$E514),'Hoja de Trabajo para listado'!$AB$151:$BA$151,0)),0)+IFERROR(INDEX('Hoja de Trabajo para listado'!$BC$155:$CB$1048576,MATCH($A514,'Hoja de Trabajo para listado'!$BC$155:$BC$1048576,0),MATCH((CUADRO!M$4&amp;$E514),'Hoja de Trabajo para listado'!$BC$151:$CB$151,0)),0)+IFERROR(INDEX('Hoja de Trabajo para listado'!$DE$153:$DG$274,MATCH($A514,'Hoja de Trabajo para listado'!$DE$153:$DE$1048576,0),MATCH((CUADRO!M$4&amp;$E514),'Hoja de Trabajo para listado'!$DE$151:$DG$151,0)),0)+IFERROR(INDEX('Hoja de Trabajo para listado'!$CD$155:$DC$1048576,MATCH($A514,'Hoja de Trabajo para listado'!$CD$155:$CD$1048576,0),MATCH((CUADRO!M$4&amp;$E514),'Hoja de Trabajo para listado'!$CD$151:$DC$151,0)),0)</f>
        <v>0</v>
      </c>
      <c r="N514" s="243">
        <f ca="1">+IFERROR(INDEX('Hoja de Trabajo para listado'!$A$155:$Z$1048576,MATCH($A514,'Hoja de Trabajo para listado'!$A$155:$A$1048576,0),MATCH((CUADRO!N$4&amp;$E514),'Hoja de Trabajo para listado'!$A$151:$Z$151,0)),0)+IFERROR(INDEX('Hoja de Trabajo para listado'!$AB$155:$BA$1048576,MATCH($A514,'Hoja de Trabajo para listado'!$AB$155:$AB$1048576,0),MATCH((CUADRO!N$4&amp;$E514),'Hoja de Trabajo para listado'!$AB$151:$BA$151,0)),0)+IFERROR(INDEX('Hoja de Trabajo para listado'!$BC$155:$CB$1048576,MATCH($A514,'Hoja de Trabajo para listado'!$BC$155:$BC$1048576,0),MATCH((CUADRO!N$4&amp;$E514),'Hoja de Trabajo para listado'!$BC$151:$CB$151,0)),0)+IFERROR(INDEX('Hoja de Trabajo para listado'!$DE$153:$DG$274,MATCH($A514,'Hoja de Trabajo para listado'!$DE$153:$DE$1048576,0),MATCH((CUADRO!N$4&amp;$E514),'Hoja de Trabajo para listado'!$DE$151:$DG$151,0)),0)+IFERROR(INDEX('Hoja de Trabajo para listado'!$CD$155:$DC$1048576,MATCH($A514,'Hoja de Trabajo para listado'!$CD$155:$CD$1048576,0),MATCH((CUADRO!N$4&amp;$E514),'Hoja de Trabajo para listado'!$CD$151:$DC$151,0)),0)</f>
        <v>0</v>
      </c>
      <c r="O514" s="243">
        <f ca="1">+IFERROR(INDEX('Hoja de Trabajo para listado'!$A$155:$Z$1048576,MATCH($A514,'Hoja de Trabajo para listado'!$A$155:$A$1048576,0),MATCH((CUADRO!O$4&amp;$E514),'Hoja de Trabajo para listado'!$A$151:$Z$151,0)),0)+IFERROR(INDEX('Hoja de Trabajo para listado'!$AB$155:$BA$1048576,MATCH($A514,'Hoja de Trabajo para listado'!$AB$155:$AB$1048576,0),MATCH((CUADRO!O$4&amp;$E514),'Hoja de Trabajo para listado'!$AB$151:$BA$151,0)),0)+IFERROR(INDEX('Hoja de Trabajo para listado'!$BC$155:$CB$1048576,MATCH($A514,'Hoja de Trabajo para listado'!$BC$155:$BC$1048576,0),MATCH((CUADRO!O$4&amp;$E514),'Hoja de Trabajo para listado'!$BC$151:$CB$151,0)),0)+IFERROR(INDEX('Hoja de Trabajo para listado'!$DE$153:$DG$274,MATCH($A514,'Hoja de Trabajo para listado'!$DE$153:$DE$1048576,0),MATCH((CUADRO!O$4&amp;$E514),'Hoja de Trabajo para listado'!$DE$151:$DG$151,0)),0)+IFERROR(INDEX('Hoja de Trabajo para listado'!$CD$155:$DC$1048576,MATCH($A514,'Hoja de Trabajo para listado'!$CD$155:$CD$1048576,0),MATCH((CUADRO!O$4&amp;$E514),'Hoja de Trabajo para listado'!$CD$151:$DC$151,0)),0)</f>
        <v>0</v>
      </c>
      <c r="P514" s="243">
        <f ca="1">+IFERROR(INDEX('Hoja de Trabajo para listado'!$A$155:$Z$1048576,MATCH($A514,'Hoja de Trabajo para listado'!$A$155:$A$1048576,0),MATCH((CUADRO!P$4&amp;$E514),'Hoja de Trabajo para listado'!$A$151:$Z$151,0)),0)+IFERROR(INDEX('Hoja de Trabajo para listado'!$AB$155:$BA$1048576,MATCH($A514,'Hoja de Trabajo para listado'!$AB$155:$AB$1048576,0),MATCH((CUADRO!P$4&amp;$E514),'Hoja de Trabajo para listado'!$AB$151:$BA$151,0)),0)+IFERROR(INDEX('Hoja de Trabajo para listado'!$BC$155:$CB$1048576,MATCH($A514,'Hoja de Trabajo para listado'!$BC$155:$BC$1048576,0),MATCH((CUADRO!P$4&amp;$E514),'Hoja de Trabajo para listado'!$BC$151:$CB$151,0)),0)+IFERROR(INDEX('Hoja de Trabajo para listado'!$DE$153:$DG$274,MATCH($A514,'Hoja de Trabajo para listado'!$DE$153:$DE$1048576,0),MATCH((CUADRO!P$4&amp;$E514),'Hoja de Trabajo para listado'!$DE$151:$DG$151,0)),0)+IFERROR(INDEX('Hoja de Trabajo para listado'!$CD$155:$DC$1048576,MATCH($A514,'Hoja de Trabajo para listado'!$CD$155:$CD$1048576,0),MATCH((CUADRO!P$4&amp;$E514),'Hoja de Trabajo para listado'!$CD$151:$DC$151,0)),0)</f>
        <v>0</v>
      </c>
      <c r="Q514" s="243">
        <f ca="1">+IFERROR(INDEX('Hoja de Trabajo para listado'!$A$155:$Z$1048576,MATCH($A514,'Hoja de Trabajo para listado'!$A$155:$A$1048576,0),MATCH((CUADRO!Q$4&amp;$E514),'Hoja de Trabajo para listado'!$A$151:$Z$151,0)),0)+IFERROR(INDEX('Hoja de Trabajo para listado'!$AB$155:$BA$1048576,MATCH($A514,'Hoja de Trabajo para listado'!$AB$155:$AB$1048576,0),MATCH((CUADRO!Q$4&amp;$E514),'Hoja de Trabajo para listado'!$AB$151:$BA$151,0)),0)+IFERROR(INDEX('Hoja de Trabajo para listado'!$BC$155:$CB$1048576,MATCH($A514,'Hoja de Trabajo para listado'!$BC$155:$BC$1048576,0),MATCH((CUADRO!Q$4&amp;$E514),'Hoja de Trabajo para listado'!$BC$151:$CB$151,0)),0)+IFERROR(INDEX('Hoja de Trabajo para listado'!$DE$153:$DG$274,MATCH($A514,'Hoja de Trabajo para listado'!$DE$153:$DE$1048576,0),MATCH((CUADRO!Q$4&amp;$E514),'Hoja de Trabajo para listado'!$DE$151:$DG$151,0)),0)+IFERROR(INDEX('Hoja de Trabajo para listado'!$CD$155:$DC$1048576,MATCH($A514,'Hoja de Trabajo para listado'!$CD$155:$CD$1048576,0),MATCH((CUADRO!Q$4&amp;$E514),'Hoja de Trabajo para listado'!$CD$151:$DC$151,0)),0)</f>
        <v>0</v>
      </c>
      <c r="R514" s="243">
        <f t="shared" ca="1" si="21"/>
        <v>0</v>
      </c>
      <c r="S514" s="249">
        <f ca="1">+R513+R514</f>
        <v>0</v>
      </c>
      <c r="T514" s="243">
        <f ca="1">+S514</f>
        <v>0</v>
      </c>
      <c r="U514" s="242">
        <f t="shared" si="22"/>
        <v>2</v>
      </c>
      <c r="V514" s="333" t="str">
        <f>+VLOOKUP(A514,bd_lista!$A$3:$E$592,5,FALSE)</f>
        <v>Gobiernos Autonomos Municipales</v>
      </c>
      <c r="W514" s="388"/>
      <c r="X514" s="242">
        <f>+VLOOKUP(A514,[4]Sheet1!$A$13:$D$744,4,FALSE)</f>
        <v>0</v>
      </c>
      <c r="Y514" s="242" t="e">
        <f>+VLOOKUP(X514,bd_lista!$A$3:$C$592,3,FALSE)</f>
        <v>#N/A</v>
      </c>
      <c r="Z514" s="292"/>
      <c r="AA514" s="293"/>
    </row>
    <row r="515" spans="1:27" customFormat="1" ht="15" hidden="1" customHeight="1">
      <c r="A515" s="32">
        <v>1209</v>
      </c>
      <c r="B515" s="392">
        <f>+A515</f>
        <v>1209</v>
      </c>
      <c r="C515" s="247" t="str">
        <f>+VLOOKUP(A515,bd_lista!$A$3:$C$592,3,FALSE)</f>
        <v>Gobierno Autónomo Municipal de Desaguadero</v>
      </c>
      <c r="D515" s="389" t="str">
        <f>+C515</f>
        <v>Gobierno Autónomo Municipal de Desaguadero</v>
      </c>
      <c r="E515" s="242" t="s">
        <v>1304</v>
      </c>
      <c r="F515" s="243">
        <f ca="1">+IFERROR(INDEX('Hoja de Trabajo para listado'!$A$155:$Z$1048576,MATCH($A515,'Hoja de Trabajo para listado'!$A$155:$A$1048576,0),MATCH((CUADRO!F$4&amp;$E515),'Hoja de Trabajo para listado'!$A$151:$Z$151,0)),0)+IFERROR(INDEX('Hoja de Trabajo para listado'!$AB$155:$BA$1048576,MATCH($A515,'Hoja de Trabajo para listado'!$AB$155:$AB$1048576,0),MATCH((CUADRO!F$4&amp;$E515),'Hoja de Trabajo para listado'!$AB$151:$BA$151,0)),0)+IFERROR(INDEX('Hoja de Trabajo para listado'!$BC$155:$CB$1048576,MATCH($A515,'Hoja de Trabajo para listado'!$BC$155:$BC$1048576,0),MATCH((CUADRO!F$4&amp;$E515),'Hoja de Trabajo para listado'!$BC$151:$CB$151,0)),0)+IFERROR(INDEX('Hoja de Trabajo para listado'!$DE$153:$DG$274,MATCH($A515,'Hoja de Trabajo para listado'!$DE$153:$DE$1048576,0),MATCH((CUADRO!F$4&amp;$E515),'Hoja de Trabajo para listado'!$DE$151:$DG$151,0)),0)+IFERROR(INDEX('Hoja de Trabajo para listado'!$CD$155:$DC$1048576,MATCH($A515,'Hoja de Trabajo para listado'!$CD$155:$CD$1048576,0),MATCH((CUADRO!F$4&amp;$E515),'Hoja de Trabajo para listado'!$CD$151:$DC$151,0)),0)</f>
        <v>0</v>
      </c>
      <c r="G515" s="243">
        <f ca="1">+IFERROR(INDEX('Hoja de Trabajo para listado'!$A$155:$Z$1048576,MATCH($A515,'Hoja de Trabajo para listado'!$A$155:$A$1048576,0),MATCH((CUADRO!G$4&amp;$E515),'Hoja de Trabajo para listado'!$A$151:$Z$151,0)),0)+IFERROR(INDEX('Hoja de Trabajo para listado'!$AB$155:$BA$1048576,MATCH($A515,'Hoja de Trabajo para listado'!$AB$155:$AB$1048576,0),MATCH((CUADRO!G$4&amp;$E515),'Hoja de Trabajo para listado'!$AB$151:$BA$151,0)),0)+IFERROR(INDEX('Hoja de Trabajo para listado'!$BC$155:$CB$1048576,MATCH($A515,'Hoja de Trabajo para listado'!$BC$155:$BC$1048576,0),MATCH((CUADRO!G$4&amp;$E515),'Hoja de Trabajo para listado'!$BC$151:$CB$151,0)),0)+IFERROR(INDEX('Hoja de Trabajo para listado'!$DE$153:$DG$274,MATCH($A515,'Hoja de Trabajo para listado'!$DE$153:$DE$1048576,0),MATCH((CUADRO!G$4&amp;$E515),'Hoja de Trabajo para listado'!$DE$151:$DG$151,0)),0)+IFERROR(INDEX('Hoja de Trabajo para listado'!$CD$155:$DC$1048576,MATCH($A515,'Hoja de Trabajo para listado'!$CD$155:$CD$1048576,0),MATCH((CUADRO!G$4&amp;$E515),'Hoja de Trabajo para listado'!$CD$151:$DC$151,0)),0)</f>
        <v>0</v>
      </c>
      <c r="H515" s="243">
        <f ca="1">+IFERROR(INDEX('Hoja de Trabajo para listado'!$A$155:$Z$1048576,MATCH($A515,'Hoja de Trabajo para listado'!$A$155:$A$1048576,0),MATCH((CUADRO!H$4&amp;$E515),'Hoja de Trabajo para listado'!$A$151:$Z$151,0)),0)+IFERROR(INDEX('Hoja de Trabajo para listado'!$AB$155:$BA$1048576,MATCH($A515,'Hoja de Trabajo para listado'!$AB$155:$AB$1048576,0),MATCH((CUADRO!H$4&amp;$E515),'Hoja de Trabajo para listado'!$AB$151:$BA$151,0)),0)+IFERROR(INDEX('Hoja de Trabajo para listado'!$BC$155:$CB$1048576,MATCH($A515,'Hoja de Trabajo para listado'!$BC$155:$BC$1048576,0),MATCH((CUADRO!H$4&amp;$E515),'Hoja de Trabajo para listado'!$BC$151:$CB$151,0)),0)+IFERROR(INDEX('Hoja de Trabajo para listado'!$DE$153:$DG$274,MATCH($A515,'Hoja de Trabajo para listado'!$DE$153:$DE$1048576,0),MATCH((CUADRO!H$4&amp;$E515),'Hoja de Trabajo para listado'!$DE$151:$DG$151,0)),0)+IFERROR(INDEX('Hoja de Trabajo para listado'!$CD$155:$DC$1048576,MATCH($A515,'Hoja de Trabajo para listado'!$CD$155:$CD$1048576,0),MATCH((CUADRO!H$4&amp;$E515),'Hoja de Trabajo para listado'!$CD$151:$DC$151,0)),0)</f>
        <v>0</v>
      </c>
      <c r="I515" s="243">
        <f ca="1">+IFERROR(INDEX('Hoja de Trabajo para listado'!$A$155:$Z$1048576,MATCH($A515,'Hoja de Trabajo para listado'!$A$155:$A$1048576,0),MATCH((CUADRO!I$4&amp;$E515),'Hoja de Trabajo para listado'!$A$151:$Z$151,0)),0)+IFERROR(INDEX('Hoja de Trabajo para listado'!$AB$155:$BA$1048576,MATCH($A515,'Hoja de Trabajo para listado'!$AB$155:$AB$1048576,0),MATCH((CUADRO!I$4&amp;$E515),'Hoja de Trabajo para listado'!$AB$151:$BA$151,0)),0)+IFERROR(INDEX('Hoja de Trabajo para listado'!$BC$155:$CB$1048576,MATCH($A515,'Hoja de Trabajo para listado'!$BC$155:$BC$1048576,0),MATCH((CUADRO!I$4&amp;$E515),'Hoja de Trabajo para listado'!$BC$151:$CB$151,0)),0)+IFERROR(INDEX('Hoja de Trabajo para listado'!$DE$153:$DG$274,MATCH($A515,'Hoja de Trabajo para listado'!$DE$153:$DE$1048576,0),MATCH((CUADRO!I$4&amp;$E515),'Hoja de Trabajo para listado'!$DE$151:$DG$151,0)),0)+IFERROR(INDEX('Hoja de Trabajo para listado'!$CD$155:$DC$1048576,MATCH($A515,'Hoja de Trabajo para listado'!$CD$155:$CD$1048576,0),MATCH((CUADRO!I$4&amp;$E515),'Hoja de Trabajo para listado'!$CD$151:$DC$151,0)),0)</f>
        <v>0</v>
      </c>
      <c r="J515" s="243">
        <f ca="1">+IFERROR(INDEX('Hoja de Trabajo para listado'!$A$155:$Z$1048576,MATCH($A515,'Hoja de Trabajo para listado'!$A$155:$A$1048576,0),MATCH((CUADRO!J$4&amp;$E515),'Hoja de Trabajo para listado'!$A$151:$Z$151,0)),0)+IFERROR(INDEX('Hoja de Trabajo para listado'!$AB$155:$BA$1048576,MATCH($A515,'Hoja de Trabajo para listado'!$AB$155:$AB$1048576,0),MATCH((CUADRO!J$4&amp;$E515),'Hoja de Trabajo para listado'!$AB$151:$BA$151,0)),0)+IFERROR(INDEX('Hoja de Trabajo para listado'!$BC$155:$CB$1048576,MATCH($A515,'Hoja de Trabajo para listado'!$BC$155:$BC$1048576,0),MATCH((CUADRO!J$4&amp;$E515),'Hoja de Trabajo para listado'!$BC$151:$CB$151,0)),0)+IFERROR(INDEX('Hoja de Trabajo para listado'!$DE$153:$DG$274,MATCH($A515,'Hoja de Trabajo para listado'!$DE$153:$DE$1048576,0),MATCH((CUADRO!J$4&amp;$E515),'Hoja de Trabajo para listado'!$DE$151:$DG$151,0)),0)+IFERROR(INDEX('Hoja de Trabajo para listado'!$CD$155:$DC$1048576,MATCH($A515,'Hoja de Trabajo para listado'!$CD$155:$CD$1048576,0),MATCH((CUADRO!J$4&amp;$E515),'Hoja de Trabajo para listado'!$CD$151:$DC$151,0)),0)</f>
        <v>0</v>
      </c>
      <c r="K515" s="243">
        <f ca="1">+IFERROR(INDEX('Hoja de Trabajo para listado'!$A$155:$Z$1048576,MATCH($A515,'Hoja de Trabajo para listado'!$A$155:$A$1048576,0),MATCH((CUADRO!K$4&amp;$E515),'Hoja de Trabajo para listado'!$A$151:$Z$151,0)),0)+IFERROR(INDEX('Hoja de Trabajo para listado'!$AB$155:$BA$1048576,MATCH($A515,'Hoja de Trabajo para listado'!$AB$155:$AB$1048576,0),MATCH((CUADRO!K$4&amp;$E515),'Hoja de Trabajo para listado'!$AB$151:$BA$151,0)),0)+IFERROR(INDEX('Hoja de Trabajo para listado'!$BC$155:$CB$1048576,MATCH($A515,'Hoja de Trabajo para listado'!$BC$155:$BC$1048576,0),MATCH((CUADRO!K$4&amp;$E515),'Hoja de Trabajo para listado'!$BC$151:$CB$151,0)),0)+IFERROR(INDEX('Hoja de Trabajo para listado'!$DE$153:$DG$274,MATCH($A515,'Hoja de Trabajo para listado'!$DE$153:$DE$1048576,0),MATCH((CUADRO!K$4&amp;$E515),'Hoja de Trabajo para listado'!$DE$151:$DG$151,0)),0)+IFERROR(INDEX('Hoja de Trabajo para listado'!$CD$155:$DC$1048576,MATCH($A515,'Hoja de Trabajo para listado'!$CD$155:$CD$1048576,0),MATCH((CUADRO!K$4&amp;$E515),'Hoja de Trabajo para listado'!$CD$151:$DC$151,0)),0)</f>
        <v>0</v>
      </c>
      <c r="L515" s="243">
        <f ca="1">+IFERROR(INDEX('Hoja de Trabajo para listado'!$A$155:$Z$1048576,MATCH($A515,'Hoja de Trabajo para listado'!$A$155:$A$1048576,0),MATCH((CUADRO!L$4&amp;$E515),'Hoja de Trabajo para listado'!$A$151:$Z$151,0)),0)+IFERROR(INDEX('Hoja de Trabajo para listado'!$AB$155:$BA$1048576,MATCH($A515,'Hoja de Trabajo para listado'!$AB$155:$AB$1048576,0),MATCH((CUADRO!L$4&amp;$E515),'Hoja de Trabajo para listado'!$AB$151:$BA$151,0)),0)+IFERROR(INDEX('Hoja de Trabajo para listado'!$BC$155:$CB$1048576,MATCH($A515,'Hoja de Trabajo para listado'!$BC$155:$BC$1048576,0),MATCH((CUADRO!L$4&amp;$E515),'Hoja de Trabajo para listado'!$BC$151:$CB$151,0)),0)+IFERROR(INDEX('Hoja de Trabajo para listado'!$DE$153:$DG$274,MATCH($A515,'Hoja de Trabajo para listado'!$DE$153:$DE$1048576,0),MATCH((CUADRO!L$4&amp;$E515),'Hoja de Trabajo para listado'!$DE$151:$DG$151,0)),0)+IFERROR(INDEX('Hoja de Trabajo para listado'!$CD$155:$DC$1048576,MATCH($A515,'Hoja de Trabajo para listado'!$CD$155:$CD$1048576,0),MATCH((CUADRO!L$4&amp;$E515),'Hoja de Trabajo para listado'!$CD$151:$DC$151,0)),0)</f>
        <v>0</v>
      </c>
      <c r="M515" s="243">
        <f ca="1">+IFERROR(INDEX('Hoja de Trabajo para listado'!$A$155:$Z$1048576,MATCH($A515,'Hoja de Trabajo para listado'!$A$155:$A$1048576,0),MATCH((CUADRO!M$4&amp;$E515),'Hoja de Trabajo para listado'!$A$151:$Z$151,0)),0)+IFERROR(INDEX('Hoja de Trabajo para listado'!$AB$155:$BA$1048576,MATCH($A515,'Hoja de Trabajo para listado'!$AB$155:$AB$1048576,0),MATCH((CUADRO!M$4&amp;$E515),'Hoja de Trabajo para listado'!$AB$151:$BA$151,0)),0)+IFERROR(INDEX('Hoja de Trabajo para listado'!$BC$155:$CB$1048576,MATCH($A515,'Hoja de Trabajo para listado'!$BC$155:$BC$1048576,0),MATCH((CUADRO!M$4&amp;$E515),'Hoja de Trabajo para listado'!$BC$151:$CB$151,0)),0)+IFERROR(INDEX('Hoja de Trabajo para listado'!$DE$153:$DG$274,MATCH($A515,'Hoja de Trabajo para listado'!$DE$153:$DE$1048576,0),MATCH((CUADRO!M$4&amp;$E515),'Hoja de Trabajo para listado'!$DE$151:$DG$151,0)),0)+IFERROR(INDEX('Hoja de Trabajo para listado'!$CD$155:$DC$1048576,MATCH($A515,'Hoja de Trabajo para listado'!$CD$155:$CD$1048576,0),MATCH((CUADRO!M$4&amp;$E515),'Hoja de Trabajo para listado'!$CD$151:$DC$151,0)),0)</f>
        <v>0</v>
      </c>
      <c r="N515" s="243">
        <f ca="1">+IFERROR(INDEX('Hoja de Trabajo para listado'!$A$155:$Z$1048576,MATCH($A515,'Hoja de Trabajo para listado'!$A$155:$A$1048576,0),MATCH((CUADRO!N$4&amp;$E515),'Hoja de Trabajo para listado'!$A$151:$Z$151,0)),0)+IFERROR(INDEX('Hoja de Trabajo para listado'!$AB$155:$BA$1048576,MATCH($A515,'Hoja de Trabajo para listado'!$AB$155:$AB$1048576,0),MATCH((CUADRO!N$4&amp;$E515),'Hoja de Trabajo para listado'!$AB$151:$BA$151,0)),0)+IFERROR(INDEX('Hoja de Trabajo para listado'!$BC$155:$CB$1048576,MATCH($A515,'Hoja de Trabajo para listado'!$BC$155:$BC$1048576,0),MATCH((CUADRO!N$4&amp;$E515),'Hoja de Trabajo para listado'!$BC$151:$CB$151,0)),0)+IFERROR(INDEX('Hoja de Trabajo para listado'!$DE$153:$DG$274,MATCH($A515,'Hoja de Trabajo para listado'!$DE$153:$DE$1048576,0),MATCH((CUADRO!N$4&amp;$E515),'Hoja de Trabajo para listado'!$DE$151:$DG$151,0)),0)+IFERROR(INDEX('Hoja de Trabajo para listado'!$CD$155:$DC$1048576,MATCH($A515,'Hoja de Trabajo para listado'!$CD$155:$CD$1048576,0),MATCH((CUADRO!N$4&amp;$E515),'Hoja de Trabajo para listado'!$CD$151:$DC$151,0)),0)</f>
        <v>0</v>
      </c>
      <c r="O515" s="243">
        <f ca="1">+IFERROR(INDEX('Hoja de Trabajo para listado'!$A$155:$Z$1048576,MATCH($A515,'Hoja de Trabajo para listado'!$A$155:$A$1048576,0),MATCH((CUADRO!O$4&amp;$E515),'Hoja de Trabajo para listado'!$A$151:$Z$151,0)),0)+IFERROR(INDEX('Hoja de Trabajo para listado'!$AB$155:$BA$1048576,MATCH($A515,'Hoja de Trabajo para listado'!$AB$155:$AB$1048576,0),MATCH((CUADRO!O$4&amp;$E515),'Hoja de Trabajo para listado'!$AB$151:$BA$151,0)),0)+IFERROR(INDEX('Hoja de Trabajo para listado'!$BC$155:$CB$1048576,MATCH($A515,'Hoja de Trabajo para listado'!$BC$155:$BC$1048576,0),MATCH((CUADRO!O$4&amp;$E515),'Hoja de Trabajo para listado'!$BC$151:$CB$151,0)),0)+IFERROR(INDEX('Hoja de Trabajo para listado'!$DE$153:$DG$274,MATCH($A515,'Hoja de Trabajo para listado'!$DE$153:$DE$1048576,0),MATCH((CUADRO!O$4&amp;$E515),'Hoja de Trabajo para listado'!$DE$151:$DG$151,0)),0)+IFERROR(INDEX('Hoja de Trabajo para listado'!$CD$155:$DC$1048576,MATCH($A515,'Hoja de Trabajo para listado'!$CD$155:$CD$1048576,0),MATCH((CUADRO!O$4&amp;$E515),'Hoja de Trabajo para listado'!$CD$151:$DC$151,0)),0)</f>
        <v>0</v>
      </c>
      <c r="P515" s="243">
        <f ca="1">+IFERROR(INDEX('Hoja de Trabajo para listado'!$A$155:$Z$1048576,MATCH($A515,'Hoja de Trabajo para listado'!$A$155:$A$1048576,0),MATCH((CUADRO!P$4&amp;$E515),'Hoja de Trabajo para listado'!$A$151:$Z$151,0)),0)+IFERROR(INDEX('Hoja de Trabajo para listado'!$AB$155:$BA$1048576,MATCH($A515,'Hoja de Trabajo para listado'!$AB$155:$AB$1048576,0),MATCH((CUADRO!P$4&amp;$E515),'Hoja de Trabajo para listado'!$AB$151:$BA$151,0)),0)+IFERROR(INDEX('Hoja de Trabajo para listado'!$BC$155:$CB$1048576,MATCH($A515,'Hoja de Trabajo para listado'!$BC$155:$BC$1048576,0),MATCH((CUADRO!P$4&amp;$E515),'Hoja de Trabajo para listado'!$BC$151:$CB$151,0)),0)+IFERROR(INDEX('Hoja de Trabajo para listado'!$DE$153:$DG$274,MATCH($A515,'Hoja de Trabajo para listado'!$DE$153:$DE$1048576,0),MATCH((CUADRO!P$4&amp;$E515),'Hoja de Trabajo para listado'!$DE$151:$DG$151,0)),0)+IFERROR(INDEX('Hoja de Trabajo para listado'!$CD$155:$DC$1048576,MATCH($A515,'Hoja de Trabajo para listado'!$CD$155:$CD$1048576,0),MATCH((CUADRO!P$4&amp;$E515),'Hoja de Trabajo para listado'!$CD$151:$DC$151,0)),0)</f>
        <v>0</v>
      </c>
      <c r="Q515" s="243">
        <f ca="1">+IFERROR(INDEX('Hoja de Trabajo para listado'!$A$155:$Z$1048576,MATCH($A515,'Hoja de Trabajo para listado'!$A$155:$A$1048576,0),MATCH((CUADRO!Q$4&amp;$E515),'Hoja de Trabajo para listado'!$A$151:$Z$151,0)),0)+IFERROR(INDEX('Hoja de Trabajo para listado'!$AB$155:$BA$1048576,MATCH($A515,'Hoja de Trabajo para listado'!$AB$155:$AB$1048576,0),MATCH((CUADRO!Q$4&amp;$E515),'Hoja de Trabajo para listado'!$AB$151:$BA$151,0)),0)+IFERROR(INDEX('Hoja de Trabajo para listado'!$BC$155:$CB$1048576,MATCH($A515,'Hoja de Trabajo para listado'!$BC$155:$BC$1048576,0),MATCH((CUADRO!Q$4&amp;$E515),'Hoja de Trabajo para listado'!$BC$151:$CB$151,0)),0)+IFERROR(INDEX('Hoja de Trabajo para listado'!$DE$153:$DG$274,MATCH($A515,'Hoja de Trabajo para listado'!$DE$153:$DE$1048576,0),MATCH((CUADRO!Q$4&amp;$E515),'Hoja de Trabajo para listado'!$DE$151:$DG$151,0)),0)+IFERROR(INDEX('Hoja de Trabajo para listado'!$CD$155:$DC$1048576,MATCH($A515,'Hoja de Trabajo para listado'!$CD$155:$CD$1048576,0),MATCH((CUADRO!Q$4&amp;$E515),'Hoja de Trabajo para listado'!$CD$151:$DC$151,0)),0)</f>
        <v>0</v>
      </c>
      <c r="R515" s="243">
        <f t="shared" ca="1" si="21"/>
        <v>0</v>
      </c>
      <c r="S515" s="249"/>
      <c r="T515" s="243">
        <f ca="1">+T516</f>
        <v>0</v>
      </c>
      <c r="U515" s="242">
        <f t="shared" si="22"/>
        <v>1</v>
      </c>
      <c r="V515" s="333" t="str">
        <f>+VLOOKUP(A515,bd_lista!$A$3:$E$592,5,FALSE)</f>
        <v>Gobiernos Autonomos Municipales</v>
      </c>
      <c r="W515" s="387" t="str">
        <f>+V515</f>
        <v>Gobiernos Autonomos Municipales</v>
      </c>
      <c r="X515" s="242">
        <f>+VLOOKUP(A515,[4]Sheet1!$A$13:$D$744,4,FALSE)</f>
        <v>0</v>
      </c>
      <c r="Y515" s="242" t="e">
        <f>+VLOOKUP(X515,bd_lista!$A$3:$C$592,3,FALSE)</f>
        <v>#N/A</v>
      </c>
      <c r="Z515" s="294">
        <f>+X515</f>
        <v>0</v>
      </c>
      <c r="AA515" s="295" t="e">
        <f>+Y515</f>
        <v>#N/A</v>
      </c>
    </row>
    <row r="516" spans="1:27" customFormat="1" ht="15" hidden="1" customHeight="1">
      <c r="A516" s="32">
        <v>1209</v>
      </c>
      <c r="B516" s="393"/>
      <c r="C516" s="247" t="str">
        <f>+VLOOKUP(A516,bd_lista!$A$3:$C$592,3,FALSE)</f>
        <v>Gobierno Autónomo Municipal de Desaguadero</v>
      </c>
      <c r="D516" s="390"/>
      <c r="E516" s="244" t="s">
        <v>1305</v>
      </c>
      <c r="F516" s="243">
        <f ca="1">+IFERROR(INDEX('Hoja de Trabajo para listado'!$A$155:$Z$1048576,MATCH($A516,'Hoja de Trabajo para listado'!$A$155:$A$1048576,0),MATCH((CUADRO!F$4&amp;$E516),'Hoja de Trabajo para listado'!$A$151:$Z$151,0)),0)+IFERROR(INDEX('Hoja de Trabajo para listado'!$AB$155:$BA$1048576,MATCH($A516,'Hoja de Trabajo para listado'!$AB$155:$AB$1048576,0),MATCH((CUADRO!F$4&amp;$E516),'Hoja de Trabajo para listado'!$AB$151:$BA$151,0)),0)+IFERROR(INDEX('Hoja de Trabajo para listado'!$BC$155:$CB$1048576,MATCH($A516,'Hoja de Trabajo para listado'!$BC$155:$BC$1048576,0),MATCH((CUADRO!F$4&amp;$E516),'Hoja de Trabajo para listado'!$BC$151:$CB$151,0)),0)+IFERROR(INDEX('Hoja de Trabajo para listado'!$DE$153:$DG$274,MATCH($A516,'Hoja de Trabajo para listado'!$DE$153:$DE$1048576,0),MATCH((CUADRO!F$4&amp;$E516),'Hoja de Trabajo para listado'!$DE$151:$DG$151,0)),0)+IFERROR(INDEX('Hoja de Trabajo para listado'!$CD$155:$DC$1048576,MATCH($A516,'Hoja de Trabajo para listado'!$CD$155:$CD$1048576,0),MATCH((CUADRO!F$4&amp;$E516),'Hoja de Trabajo para listado'!$CD$151:$DC$151,0)),0)</f>
        <v>0</v>
      </c>
      <c r="G516" s="243">
        <f ca="1">+IFERROR(INDEX('Hoja de Trabajo para listado'!$A$155:$Z$1048576,MATCH($A516,'Hoja de Trabajo para listado'!$A$155:$A$1048576,0),MATCH((CUADRO!G$4&amp;$E516),'Hoja de Trabajo para listado'!$A$151:$Z$151,0)),0)+IFERROR(INDEX('Hoja de Trabajo para listado'!$AB$155:$BA$1048576,MATCH($A516,'Hoja de Trabajo para listado'!$AB$155:$AB$1048576,0),MATCH((CUADRO!G$4&amp;$E516),'Hoja de Trabajo para listado'!$AB$151:$BA$151,0)),0)+IFERROR(INDEX('Hoja de Trabajo para listado'!$BC$155:$CB$1048576,MATCH($A516,'Hoja de Trabajo para listado'!$BC$155:$BC$1048576,0),MATCH((CUADRO!G$4&amp;$E516),'Hoja de Trabajo para listado'!$BC$151:$CB$151,0)),0)+IFERROR(INDEX('Hoja de Trabajo para listado'!$DE$153:$DG$274,MATCH($A516,'Hoja de Trabajo para listado'!$DE$153:$DE$1048576,0),MATCH((CUADRO!G$4&amp;$E516),'Hoja de Trabajo para listado'!$DE$151:$DG$151,0)),0)+IFERROR(INDEX('Hoja de Trabajo para listado'!$CD$155:$DC$1048576,MATCH($A516,'Hoja de Trabajo para listado'!$CD$155:$CD$1048576,0),MATCH((CUADRO!G$4&amp;$E516),'Hoja de Trabajo para listado'!$CD$151:$DC$151,0)),0)</f>
        <v>0</v>
      </c>
      <c r="H516" s="243">
        <f ca="1">+IFERROR(INDEX('Hoja de Trabajo para listado'!$A$155:$Z$1048576,MATCH($A516,'Hoja de Trabajo para listado'!$A$155:$A$1048576,0),MATCH((CUADRO!H$4&amp;$E516),'Hoja de Trabajo para listado'!$A$151:$Z$151,0)),0)+IFERROR(INDEX('Hoja de Trabajo para listado'!$AB$155:$BA$1048576,MATCH($A516,'Hoja de Trabajo para listado'!$AB$155:$AB$1048576,0),MATCH((CUADRO!H$4&amp;$E516),'Hoja de Trabajo para listado'!$AB$151:$BA$151,0)),0)+IFERROR(INDEX('Hoja de Trabajo para listado'!$BC$155:$CB$1048576,MATCH($A516,'Hoja de Trabajo para listado'!$BC$155:$BC$1048576,0),MATCH((CUADRO!H$4&amp;$E516),'Hoja de Trabajo para listado'!$BC$151:$CB$151,0)),0)+IFERROR(INDEX('Hoja de Trabajo para listado'!$DE$153:$DG$274,MATCH($A516,'Hoja de Trabajo para listado'!$DE$153:$DE$1048576,0),MATCH((CUADRO!H$4&amp;$E516),'Hoja de Trabajo para listado'!$DE$151:$DG$151,0)),0)+IFERROR(INDEX('Hoja de Trabajo para listado'!$CD$155:$DC$1048576,MATCH($A516,'Hoja de Trabajo para listado'!$CD$155:$CD$1048576,0),MATCH((CUADRO!H$4&amp;$E516),'Hoja de Trabajo para listado'!$CD$151:$DC$151,0)),0)</f>
        <v>0</v>
      </c>
      <c r="I516" s="243">
        <f ca="1">+IFERROR(INDEX('Hoja de Trabajo para listado'!$A$155:$Z$1048576,MATCH($A516,'Hoja de Trabajo para listado'!$A$155:$A$1048576,0),MATCH((CUADRO!I$4&amp;$E516),'Hoja de Trabajo para listado'!$A$151:$Z$151,0)),0)+IFERROR(INDEX('Hoja de Trabajo para listado'!$AB$155:$BA$1048576,MATCH($A516,'Hoja de Trabajo para listado'!$AB$155:$AB$1048576,0),MATCH((CUADRO!I$4&amp;$E516),'Hoja de Trabajo para listado'!$AB$151:$BA$151,0)),0)+IFERROR(INDEX('Hoja de Trabajo para listado'!$BC$155:$CB$1048576,MATCH($A516,'Hoja de Trabajo para listado'!$BC$155:$BC$1048576,0),MATCH((CUADRO!I$4&amp;$E516),'Hoja de Trabajo para listado'!$BC$151:$CB$151,0)),0)+IFERROR(INDEX('Hoja de Trabajo para listado'!$DE$153:$DG$274,MATCH($A516,'Hoja de Trabajo para listado'!$DE$153:$DE$1048576,0),MATCH((CUADRO!I$4&amp;$E516),'Hoja de Trabajo para listado'!$DE$151:$DG$151,0)),0)+IFERROR(INDEX('Hoja de Trabajo para listado'!$CD$155:$DC$1048576,MATCH($A516,'Hoja de Trabajo para listado'!$CD$155:$CD$1048576,0),MATCH((CUADRO!I$4&amp;$E516),'Hoja de Trabajo para listado'!$CD$151:$DC$151,0)),0)</f>
        <v>0</v>
      </c>
      <c r="J516" s="243">
        <f ca="1">+IFERROR(INDEX('Hoja de Trabajo para listado'!$A$155:$Z$1048576,MATCH($A516,'Hoja de Trabajo para listado'!$A$155:$A$1048576,0),MATCH((CUADRO!J$4&amp;$E516),'Hoja de Trabajo para listado'!$A$151:$Z$151,0)),0)+IFERROR(INDEX('Hoja de Trabajo para listado'!$AB$155:$BA$1048576,MATCH($A516,'Hoja de Trabajo para listado'!$AB$155:$AB$1048576,0),MATCH((CUADRO!J$4&amp;$E516),'Hoja de Trabajo para listado'!$AB$151:$BA$151,0)),0)+IFERROR(INDEX('Hoja de Trabajo para listado'!$BC$155:$CB$1048576,MATCH($A516,'Hoja de Trabajo para listado'!$BC$155:$BC$1048576,0),MATCH((CUADRO!J$4&amp;$E516),'Hoja de Trabajo para listado'!$BC$151:$CB$151,0)),0)+IFERROR(INDEX('Hoja de Trabajo para listado'!$DE$153:$DG$274,MATCH($A516,'Hoja de Trabajo para listado'!$DE$153:$DE$1048576,0),MATCH((CUADRO!J$4&amp;$E516),'Hoja de Trabajo para listado'!$DE$151:$DG$151,0)),0)+IFERROR(INDEX('Hoja de Trabajo para listado'!$CD$155:$DC$1048576,MATCH($A516,'Hoja de Trabajo para listado'!$CD$155:$CD$1048576,0),MATCH((CUADRO!J$4&amp;$E516),'Hoja de Trabajo para listado'!$CD$151:$DC$151,0)),0)</f>
        <v>0</v>
      </c>
      <c r="K516" s="243">
        <f ca="1">+IFERROR(INDEX('Hoja de Trabajo para listado'!$A$155:$Z$1048576,MATCH($A516,'Hoja de Trabajo para listado'!$A$155:$A$1048576,0),MATCH((CUADRO!K$4&amp;$E516),'Hoja de Trabajo para listado'!$A$151:$Z$151,0)),0)+IFERROR(INDEX('Hoja de Trabajo para listado'!$AB$155:$BA$1048576,MATCH($A516,'Hoja de Trabajo para listado'!$AB$155:$AB$1048576,0),MATCH((CUADRO!K$4&amp;$E516),'Hoja de Trabajo para listado'!$AB$151:$BA$151,0)),0)+IFERROR(INDEX('Hoja de Trabajo para listado'!$BC$155:$CB$1048576,MATCH($A516,'Hoja de Trabajo para listado'!$BC$155:$BC$1048576,0),MATCH((CUADRO!K$4&amp;$E516),'Hoja de Trabajo para listado'!$BC$151:$CB$151,0)),0)+IFERROR(INDEX('Hoja de Trabajo para listado'!$DE$153:$DG$274,MATCH($A516,'Hoja de Trabajo para listado'!$DE$153:$DE$1048576,0),MATCH((CUADRO!K$4&amp;$E516),'Hoja de Trabajo para listado'!$DE$151:$DG$151,0)),0)+IFERROR(INDEX('Hoja de Trabajo para listado'!$CD$155:$DC$1048576,MATCH($A516,'Hoja de Trabajo para listado'!$CD$155:$CD$1048576,0),MATCH((CUADRO!K$4&amp;$E516),'Hoja de Trabajo para listado'!$CD$151:$DC$151,0)),0)</f>
        <v>0</v>
      </c>
      <c r="L516" s="243">
        <f ca="1">+IFERROR(INDEX('Hoja de Trabajo para listado'!$A$155:$Z$1048576,MATCH($A516,'Hoja de Trabajo para listado'!$A$155:$A$1048576,0),MATCH((CUADRO!L$4&amp;$E516),'Hoja de Trabajo para listado'!$A$151:$Z$151,0)),0)+IFERROR(INDEX('Hoja de Trabajo para listado'!$AB$155:$BA$1048576,MATCH($A516,'Hoja de Trabajo para listado'!$AB$155:$AB$1048576,0),MATCH((CUADRO!L$4&amp;$E516),'Hoja de Trabajo para listado'!$AB$151:$BA$151,0)),0)+IFERROR(INDEX('Hoja de Trabajo para listado'!$BC$155:$CB$1048576,MATCH($A516,'Hoja de Trabajo para listado'!$BC$155:$BC$1048576,0),MATCH((CUADRO!L$4&amp;$E516),'Hoja de Trabajo para listado'!$BC$151:$CB$151,0)),0)+IFERROR(INDEX('Hoja de Trabajo para listado'!$DE$153:$DG$274,MATCH($A516,'Hoja de Trabajo para listado'!$DE$153:$DE$1048576,0),MATCH((CUADRO!L$4&amp;$E516),'Hoja de Trabajo para listado'!$DE$151:$DG$151,0)),0)+IFERROR(INDEX('Hoja de Trabajo para listado'!$CD$155:$DC$1048576,MATCH($A516,'Hoja de Trabajo para listado'!$CD$155:$CD$1048576,0),MATCH((CUADRO!L$4&amp;$E516),'Hoja de Trabajo para listado'!$CD$151:$DC$151,0)),0)</f>
        <v>0</v>
      </c>
      <c r="M516" s="243">
        <f ca="1">+IFERROR(INDEX('Hoja de Trabajo para listado'!$A$155:$Z$1048576,MATCH($A516,'Hoja de Trabajo para listado'!$A$155:$A$1048576,0),MATCH((CUADRO!M$4&amp;$E516),'Hoja de Trabajo para listado'!$A$151:$Z$151,0)),0)+IFERROR(INDEX('Hoja de Trabajo para listado'!$AB$155:$BA$1048576,MATCH($A516,'Hoja de Trabajo para listado'!$AB$155:$AB$1048576,0),MATCH((CUADRO!M$4&amp;$E516),'Hoja de Trabajo para listado'!$AB$151:$BA$151,0)),0)+IFERROR(INDEX('Hoja de Trabajo para listado'!$BC$155:$CB$1048576,MATCH($A516,'Hoja de Trabajo para listado'!$BC$155:$BC$1048576,0),MATCH((CUADRO!M$4&amp;$E516),'Hoja de Trabajo para listado'!$BC$151:$CB$151,0)),0)+IFERROR(INDEX('Hoja de Trabajo para listado'!$DE$153:$DG$274,MATCH($A516,'Hoja de Trabajo para listado'!$DE$153:$DE$1048576,0),MATCH((CUADRO!M$4&amp;$E516),'Hoja de Trabajo para listado'!$DE$151:$DG$151,0)),0)+IFERROR(INDEX('Hoja de Trabajo para listado'!$CD$155:$DC$1048576,MATCH($A516,'Hoja de Trabajo para listado'!$CD$155:$CD$1048576,0),MATCH((CUADRO!M$4&amp;$E516),'Hoja de Trabajo para listado'!$CD$151:$DC$151,0)),0)</f>
        <v>0</v>
      </c>
      <c r="N516" s="243">
        <f ca="1">+IFERROR(INDEX('Hoja de Trabajo para listado'!$A$155:$Z$1048576,MATCH($A516,'Hoja de Trabajo para listado'!$A$155:$A$1048576,0),MATCH((CUADRO!N$4&amp;$E516),'Hoja de Trabajo para listado'!$A$151:$Z$151,0)),0)+IFERROR(INDEX('Hoja de Trabajo para listado'!$AB$155:$BA$1048576,MATCH($A516,'Hoja de Trabajo para listado'!$AB$155:$AB$1048576,0),MATCH((CUADRO!N$4&amp;$E516),'Hoja de Trabajo para listado'!$AB$151:$BA$151,0)),0)+IFERROR(INDEX('Hoja de Trabajo para listado'!$BC$155:$CB$1048576,MATCH($A516,'Hoja de Trabajo para listado'!$BC$155:$BC$1048576,0),MATCH((CUADRO!N$4&amp;$E516),'Hoja de Trabajo para listado'!$BC$151:$CB$151,0)),0)+IFERROR(INDEX('Hoja de Trabajo para listado'!$DE$153:$DG$274,MATCH($A516,'Hoja de Trabajo para listado'!$DE$153:$DE$1048576,0),MATCH((CUADRO!N$4&amp;$E516),'Hoja de Trabajo para listado'!$DE$151:$DG$151,0)),0)+IFERROR(INDEX('Hoja de Trabajo para listado'!$CD$155:$DC$1048576,MATCH($A516,'Hoja de Trabajo para listado'!$CD$155:$CD$1048576,0),MATCH((CUADRO!N$4&amp;$E516),'Hoja de Trabajo para listado'!$CD$151:$DC$151,0)),0)</f>
        <v>0</v>
      </c>
      <c r="O516" s="243">
        <f ca="1">+IFERROR(INDEX('Hoja de Trabajo para listado'!$A$155:$Z$1048576,MATCH($A516,'Hoja de Trabajo para listado'!$A$155:$A$1048576,0),MATCH((CUADRO!O$4&amp;$E516),'Hoja de Trabajo para listado'!$A$151:$Z$151,0)),0)+IFERROR(INDEX('Hoja de Trabajo para listado'!$AB$155:$BA$1048576,MATCH($A516,'Hoja de Trabajo para listado'!$AB$155:$AB$1048576,0),MATCH((CUADRO!O$4&amp;$E516),'Hoja de Trabajo para listado'!$AB$151:$BA$151,0)),0)+IFERROR(INDEX('Hoja de Trabajo para listado'!$BC$155:$CB$1048576,MATCH($A516,'Hoja de Trabajo para listado'!$BC$155:$BC$1048576,0),MATCH((CUADRO!O$4&amp;$E516),'Hoja de Trabajo para listado'!$BC$151:$CB$151,0)),0)+IFERROR(INDEX('Hoja de Trabajo para listado'!$DE$153:$DG$274,MATCH($A516,'Hoja de Trabajo para listado'!$DE$153:$DE$1048576,0),MATCH((CUADRO!O$4&amp;$E516),'Hoja de Trabajo para listado'!$DE$151:$DG$151,0)),0)+IFERROR(INDEX('Hoja de Trabajo para listado'!$CD$155:$DC$1048576,MATCH($A516,'Hoja de Trabajo para listado'!$CD$155:$CD$1048576,0),MATCH((CUADRO!O$4&amp;$E516),'Hoja de Trabajo para listado'!$CD$151:$DC$151,0)),0)</f>
        <v>0</v>
      </c>
      <c r="P516" s="243">
        <f ca="1">+IFERROR(INDEX('Hoja de Trabajo para listado'!$A$155:$Z$1048576,MATCH($A516,'Hoja de Trabajo para listado'!$A$155:$A$1048576,0),MATCH((CUADRO!P$4&amp;$E516),'Hoja de Trabajo para listado'!$A$151:$Z$151,0)),0)+IFERROR(INDEX('Hoja de Trabajo para listado'!$AB$155:$BA$1048576,MATCH($A516,'Hoja de Trabajo para listado'!$AB$155:$AB$1048576,0),MATCH((CUADRO!P$4&amp;$E516),'Hoja de Trabajo para listado'!$AB$151:$BA$151,0)),0)+IFERROR(INDEX('Hoja de Trabajo para listado'!$BC$155:$CB$1048576,MATCH($A516,'Hoja de Trabajo para listado'!$BC$155:$BC$1048576,0),MATCH((CUADRO!P$4&amp;$E516),'Hoja de Trabajo para listado'!$BC$151:$CB$151,0)),0)+IFERROR(INDEX('Hoja de Trabajo para listado'!$DE$153:$DG$274,MATCH($A516,'Hoja de Trabajo para listado'!$DE$153:$DE$1048576,0),MATCH((CUADRO!P$4&amp;$E516),'Hoja de Trabajo para listado'!$DE$151:$DG$151,0)),0)+IFERROR(INDEX('Hoja de Trabajo para listado'!$CD$155:$DC$1048576,MATCH($A516,'Hoja de Trabajo para listado'!$CD$155:$CD$1048576,0),MATCH((CUADRO!P$4&amp;$E516),'Hoja de Trabajo para listado'!$CD$151:$DC$151,0)),0)</f>
        <v>0</v>
      </c>
      <c r="Q516" s="243">
        <f ca="1">+IFERROR(INDEX('Hoja de Trabajo para listado'!$A$155:$Z$1048576,MATCH($A516,'Hoja de Trabajo para listado'!$A$155:$A$1048576,0),MATCH((CUADRO!Q$4&amp;$E516),'Hoja de Trabajo para listado'!$A$151:$Z$151,0)),0)+IFERROR(INDEX('Hoja de Trabajo para listado'!$AB$155:$BA$1048576,MATCH($A516,'Hoja de Trabajo para listado'!$AB$155:$AB$1048576,0),MATCH((CUADRO!Q$4&amp;$E516),'Hoja de Trabajo para listado'!$AB$151:$BA$151,0)),0)+IFERROR(INDEX('Hoja de Trabajo para listado'!$BC$155:$CB$1048576,MATCH($A516,'Hoja de Trabajo para listado'!$BC$155:$BC$1048576,0),MATCH((CUADRO!Q$4&amp;$E516),'Hoja de Trabajo para listado'!$BC$151:$CB$151,0)),0)+IFERROR(INDEX('Hoja de Trabajo para listado'!$DE$153:$DG$274,MATCH($A516,'Hoja de Trabajo para listado'!$DE$153:$DE$1048576,0),MATCH((CUADRO!Q$4&amp;$E516),'Hoja de Trabajo para listado'!$DE$151:$DG$151,0)),0)+IFERROR(INDEX('Hoja de Trabajo para listado'!$CD$155:$DC$1048576,MATCH($A516,'Hoja de Trabajo para listado'!$CD$155:$CD$1048576,0),MATCH((CUADRO!Q$4&amp;$E516),'Hoja de Trabajo para listado'!$CD$151:$DC$151,0)),0)</f>
        <v>0</v>
      </c>
      <c r="R516" s="243">
        <f t="shared" ca="1" si="21"/>
        <v>0</v>
      </c>
      <c r="S516" s="249">
        <f ca="1">+R515+R516</f>
        <v>0</v>
      </c>
      <c r="T516" s="243">
        <f ca="1">+S516</f>
        <v>0</v>
      </c>
      <c r="U516" s="242">
        <f t="shared" si="22"/>
        <v>2</v>
      </c>
      <c r="V516" s="333" t="str">
        <f>+VLOOKUP(A516,bd_lista!$A$3:$E$592,5,FALSE)</f>
        <v>Gobiernos Autonomos Municipales</v>
      </c>
      <c r="W516" s="388"/>
      <c r="X516" s="242">
        <f>+VLOOKUP(A516,[4]Sheet1!$A$13:$D$744,4,FALSE)</f>
        <v>0</v>
      </c>
      <c r="Y516" s="242" t="e">
        <f>+VLOOKUP(X516,bd_lista!$A$3:$C$592,3,FALSE)</f>
        <v>#N/A</v>
      </c>
      <c r="Z516" s="292"/>
      <c r="AA516" s="293"/>
    </row>
    <row r="517" spans="1:27" customFormat="1" ht="15" hidden="1" customHeight="1">
      <c r="A517" s="32">
        <v>1210</v>
      </c>
      <c r="B517" s="392">
        <f>+A517</f>
        <v>1210</v>
      </c>
      <c r="C517" s="247" t="str">
        <f>+VLOOKUP(A517,bd_lista!$A$3:$C$592,3,FALSE)</f>
        <v>Gobierno Autónomo Municipal de Caranavi</v>
      </c>
      <c r="D517" s="389" t="str">
        <f>+C517</f>
        <v>Gobierno Autónomo Municipal de Caranavi</v>
      </c>
      <c r="E517" s="242" t="s">
        <v>1304</v>
      </c>
      <c r="F517" s="243">
        <f ca="1">+IFERROR(INDEX('Hoja de Trabajo para listado'!$A$155:$Z$1048576,MATCH($A517,'Hoja de Trabajo para listado'!$A$155:$A$1048576,0),MATCH((CUADRO!F$4&amp;$E517),'Hoja de Trabajo para listado'!$A$151:$Z$151,0)),0)+IFERROR(INDEX('Hoja de Trabajo para listado'!$AB$155:$BA$1048576,MATCH($A517,'Hoja de Trabajo para listado'!$AB$155:$AB$1048576,0),MATCH((CUADRO!F$4&amp;$E517),'Hoja de Trabajo para listado'!$AB$151:$BA$151,0)),0)+IFERROR(INDEX('Hoja de Trabajo para listado'!$BC$155:$CB$1048576,MATCH($A517,'Hoja de Trabajo para listado'!$BC$155:$BC$1048576,0),MATCH((CUADRO!F$4&amp;$E517),'Hoja de Trabajo para listado'!$BC$151:$CB$151,0)),0)+IFERROR(INDEX('Hoja de Trabajo para listado'!$DE$153:$DG$274,MATCH($A517,'Hoja de Trabajo para listado'!$DE$153:$DE$1048576,0),MATCH((CUADRO!F$4&amp;$E517),'Hoja de Trabajo para listado'!$DE$151:$DG$151,0)),0)+IFERROR(INDEX('Hoja de Trabajo para listado'!$CD$155:$DC$1048576,MATCH($A517,'Hoja de Trabajo para listado'!$CD$155:$CD$1048576,0),MATCH((CUADRO!F$4&amp;$E517),'Hoja de Trabajo para listado'!$CD$151:$DC$151,0)),0)</f>
        <v>0</v>
      </c>
      <c r="G517" s="243">
        <f ca="1">+IFERROR(INDEX('Hoja de Trabajo para listado'!$A$155:$Z$1048576,MATCH($A517,'Hoja de Trabajo para listado'!$A$155:$A$1048576,0),MATCH((CUADRO!G$4&amp;$E517),'Hoja de Trabajo para listado'!$A$151:$Z$151,0)),0)+IFERROR(INDEX('Hoja de Trabajo para listado'!$AB$155:$BA$1048576,MATCH($A517,'Hoja de Trabajo para listado'!$AB$155:$AB$1048576,0),MATCH((CUADRO!G$4&amp;$E517),'Hoja de Trabajo para listado'!$AB$151:$BA$151,0)),0)+IFERROR(INDEX('Hoja de Trabajo para listado'!$BC$155:$CB$1048576,MATCH($A517,'Hoja de Trabajo para listado'!$BC$155:$BC$1048576,0),MATCH((CUADRO!G$4&amp;$E517),'Hoja de Trabajo para listado'!$BC$151:$CB$151,0)),0)+IFERROR(INDEX('Hoja de Trabajo para listado'!$DE$153:$DG$274,MATCH($A517,'Hoja de Trabajo para listado'!$DE$153:$DE$1048576,0),MATCH((CUADRO!G$4&amp;$E517),'Hoja de Trabajo para listado'!$DE$151:$DG$151,0)),0)+IFERROR(INDEX('Hoja de Trabajo para listado'!$CD$155:$DC$1048576,MATCH($A517,'Hoja de Trabajo para listado'!$CD$155:$CD$1048576,0),MATCH((CUADRO!G$4&amp;$E517),'Hoja de Trabajo para listado'!$CD$151:$DC$151,0)),0)</f>
        <v>0</v>
      </c>
      <c r="H517" s="243">
        <f ca="1">+IFERROR(INDEX('Hoja de Trabajo para listado'!$A$155:$Z$1048576,MATCH($A517,'Hoja de Trabajo para listado'!$A$155:$A$1048576,0),MATCH((CUADRO!H$4&amp;$E517),'Hoja de Trabajo para listado'!$A$151:$Z$151,0)),0)+IFERROR(INDEX('Hoja de Trabajo para listado'!$AB$155:$BA$1048576,MATCH($A517,'Hoja de Trabajo para listado'!$AB$155:$AB$1048576,0),MATCH((CUADRO!H$4&amp;$E517),'Hoja de Trabajo para listado'!$AB$151:$BA$151,0)),0)+IFERROR(INDEX('Hoja de Trabajo para listado'!$BC$155:$CB$1048576,MATCH($A517,'Hoja de Trabajo para listado'!$BC$155:$BC$1048576,0),MATCH((CUADRO!H$4&amp;$E517),'Hoja de Trabajo para listado'!$BC$151:$CB$151,0)),0)+IFERROR(INDEX('Hoja de Trabajo para listado'!$DE$153:$DG$274,MATCH($A517,'Hoja de Trabajo para listado'!$DE$153:$DE$1048576,0),MATCH((CUADRO!H$4&amp;$E517),'Hoja de Trabajo para listado'!$DE$151:$DG$151,0)),0)+IFERROR(INDEX('Hoja de Trabajo para listado'!$CD$155:$DC$1048576,MATCH($A517,'Hoja de Trabajo para listado'!$CD$155:$CD$1048576,0),MATCH((CUADRO!H$4&amp;$E517),'Hoja de Trabajo para listado'!$CD$151:$DC$151,0)),0)</f>
        <v>0</v>
      </c>
      <c r="I517" s="243">
        <f ca="1">+IFERROR(INDEX('Hoja de Trabajo para listado'!$A$155:$Z$1048576,MATCH($A517,'Hoja de Trabajo para listado'!$A$155:$A$1048576,0),MATCH((CUADRO!I$4&amp;$E517),'Hoja de Trabajo para listado'!$A$151:$Z$151,0)),0)+IFERROR(INDEX('Hoja de Trabajo para listado'!$AB$155:$BA$1048576,MATCH($A517,'Hoja de Trabajo para listado'!$AB$155:$AB$1048576,0),MATCH((CUADRO!I$4&amp;$E517),'Hoja de Trabajo para listado'!$AB$151:$BA$151,0)),0)+IFERROR(INDEX('Hoja de Trabajo para listado'!$BC$155:$CB$1048576,MATCH($A517,'Hoja de Trabajo para listado'!$BC$155:$BC$1048576,0),MATCH((CUADRO!I$4&amp;$E517),'Hoja de Trabajo para listado'!$BC$151:$CB$151,0)),0)+IFERROR(INDEX('Hoja de Trabajo para listado'!$DE$153:$DG$274,MATCH($A517,'Hoja de Trabajo para listado'!$DE$153:$DE$1048576,0),MATCH((CUADRO!I$4&amp;$E517),'Hoja de Trabajo para listado'!$DE$151:$DG$151,0)),0)+IFERROR(INDEX('Hoja de Trabajo para listado'!$CD$155:$DC$1048576,MATCH($A517,'Hoja de Trabajo para listado'!$CD$155:$CD$1048576,0),MATCH((CUADRO!I$4&amp;$E517),'Hoja de Trabajo para listado'!$CD$151:$DC$151,0)),0)</f>
        <v>0</v>
      </c>
      <c r="J517" s="243">
        <f ca="1">+IFERROR(INDEX('Hoja de Trabajo para listado'!$A$155:$Z$1048576,MATCH($A517,'Hoja de Trabajo para listado'!$A$155:$A$1048576,0),MATCH((CUADRO!J$4&amp;$E517),'Hoja de Trabajo para listado'!$A$151:$Z$151,0)),0)+IFERROR(INDEX('Hoja de Trabajo para listado'!$AB$155:$BA$1048576,MATCH($A517,'Hoja de Trabajo para listado'!$AB$155:$AB$1048576,0),MATCH((CUADRO!J$4&amp;$E517),'Hoja de Trabajo para listado'!$AB$151:$BA$151,0)),0)+IFERROR(INDEX('Hoja de Trabajo para listado'!$BC$155:$CB$1048576,MATCH($A517,'Hoja de Trabajo para listado'!$BC$155:$BC$1048576,0),MATCH((CUADRO!J$4&amp;$E517),'Hoja de Trabajo para listado'!$BC$151:$CB$151,0)),0)+IFERROR(INDEX('Hoja de Trabajo para listado'!$DE$153:$DG$274,MATCH($A517,'Hoja de Trabajo para listado'!$DE$153:$DE$1048576,0),MATCH((CUADRO!J$4&amp;$E517),'Hoja de Trabajo para listado'!$DE$151:$DG$151,0)),0)+IFERROR(INDEX('Hoja de Trabajo para listado'!$CD$155:$DC$1048576,MATCH($A517,'Hoja de Trabajo para listado'!$CD$155:$CD$1048576,0),MATCH((CUADRO!J$4&amp;$E517),'Hoja de Trabajo para listado'!$CD$151:$DC$151,0)),0)</f>
        <v>0</v>
      </c>
      <c r="K517" s="243">
        <f ca="1">+IFERROR(INDEX('Hoja de Trabajo para listado'!$A$155:$Z$1048576,MATCH($A517,'Hoja de Trabajo para listado'!$A$155:$A$1048576,0),MATCH((CUADRO!K$4&amp;$E517),'Hoja de Trabajo para listado'!$A$151:$Z$151,0)),0)+IFERROR(INDEX('Hoja de Trabajo para listado'!$AB$155:$BA$1048576,MATCH($A517,'Hoja de Trabajo para listado'!$AB$155:$AB$1048576,0),MATCH((CUADRO!K$4&amp;$E517),'Hoja de Trabajo para listado'!$AB$151:$BA$151,0)),0)+IFERROR(INDEX('Hoja de Trabajo para listado'!$BC$155:$CB$1048576,MATCH($A517,'Hoja de Trabajo para listado'!$BC$155:$BC$1048576,0),MATCH((CUADRO!K$4&amp;$E517),'Hoja de Trabajo para listado'!$BC$151:$CB$151,0)),0)+IFERROR(INDEX('Hoja de Trabajo para listado'!$DE$153:$DG$274,MATCH($A517,'Hoja de Trabajo para listado'!$DE$153:$DE$1048576,0),MATCH((CUADRO!K$4&amp;$E517),'Hoja de Trabajo para listado'!$DE$151:$DG$151,0)),0)+IFERROR(INDEX('Hoja de Trabajo para listado'!$CD$155:$DC$1048576,MATCH($A517,'Hoja de Trabajo para listado'!$CD$155:$CD$1048576,0),MATCH((CUADRO!K$4&amp;$E517),'Hoja de Trabajo para listado'!$CD$151:$DC$151,0)),0)</f>
        <v>0</v>
      </c>
      <c r="L517" s="243">
        <f ca="1">+IFERROR(INDEX('Hoja de Trabajo para listado'!$A$155:$Z$1048576,MATCH($A517,'Hoja de Trabajo para listado'!$A$155:$A$1048576,0),MATCH((CUADRO!L$4&amp;$E517),'Hoja de Trabajo para listado'!$A$151:$Z$151,0)),0)+IFERROR(INDEX('Hoja de Trabajo para listado'!$AB$155:$BA$1048576,MATCH($A517,'Hoja de Trabajo para listado'!$AB$155:$AB$1048576,0),MATCH((CUADRO!L$4&amp;$E517),'Hoja de Trabajo para listado'!$AB$151:$BA$151,0)),0)+IFERROR(INDEX('Hoja de Trabajo para listado'!$BC$155:$CB$1048576,MATCH($A517,'Hoja de Trabajo para listado'!$BC$155:$BC$1048576,0),MATCH((CUADRO!L$4&amp;$E517),'Hoja de Trabajo para listado'!$BC$151:$CB$151,0)),0)+IFERROR(INDEX('Hoja de Trabajo para listado'!$DE$153:$DG$274,MATCH($A517,'Hoja de Trabajo para listado'!$DE$153:$DE$1048576,0),MATCH((CUADRO!L$4&amp;$E517),'Hoja de Trabajo para listado'!$DE$151:$DG$151,0)),0)+IFERROR(INDEX('Hoja de Trabajo para listado'!$CD$155:$DC$1048576,MATCH($A517,'Hoja de Trabajo para listado'!$CD$155:$CD$1048576,0),MATCH((CUADRO!L$4&amp;$E517),'Hoja de Trabajo para listado'!$CD$151:$DC$151,0)),0)</f>
        <v>0</v>
      </c>
      <c r="M517" s="243">
        <f ca="1">+IFERROR(INDEX('Hoja de Trabajo para listado'!$A$155:$Z$1048576,MATCH($A517,'Hoja de Trabajo para listado'!$A$155:$A$1048576,0),MATCH((CUADRO!M$4&amp;$E517),'Hoja de Trabajo para listado'!$A$151:$Z$151,0)),0)+IFERROR(INDEX('Hoja de Trabajo para listado'!$AB$155:$BA$1048576,MATCH($A517,'Hoja de Trabajo para listado'!$AB$155:$AB$1048576,0),MATCH((CUADRO!M$4&amp;$E517),'Hoja de Trabajo para listado'!$AB$151:$BA$151,0)),0)+IFERROR(INDEX('Hoja de Trabajo para listado'!$BC$155:$CB$1048576,MATCH($A517,'Hoja de Trabajo para listado'!$BC$155:$BC$1048576,0),MATCH((CUADRO!M$4&amp;$E517),'Hoja de Trabajo para listado'!$BC$151:$CB$151,0)),0)+IFERROR(INDEX('Hoja de Trabajo para listado'!$DE$153:$DG$274,MATCH($A517,'Hoja de Trabajo para listado'!$DE$153:$DE$1048576,0),MATCH((CUADRO!M$4&amp;$E517),'Hoja de Trabajo para listado'!$DE$151:$DG$151,0)),0)+IFERROR(INDEX('Hoja de Trabajo para listado'!$CD$155:$DC$1048576,MATCH($A517,'Hoja de Trabajo para listado'!$CD$155:$CD$1048576,0),MATCH((CUADRO!M$4&amp;$E517),'Hoja de Trabajo para listado'!$CD$151:$DC$151,0)),0)</f>
        <v>0</v>
      </c>
      <c r="N517" s="243">
        <f ca="1">+IFERROR(INDEX('Hoja de Trabajo para listado'!$A$155:$Z$1048576,MATCH($A517,'Hoja de Trabajo para listado'!$A$155:$A$1048576,0),MATCH((CUADRO!N$4&amp;$E517),'Hoja de Trabajo para listado'!$A$151:$Z$151,0)),0)+IFERROR(INDEX('Hoja de Trabajo para listado'!$AB$155:$BA$1048576,MATCH($A517,'Hoja de Trabajo para listado'!$AB$155:$AB$1048576,0),MATCH((CUADRO!N$4&amp;$E517),'Hoja de Trabajo para listado'!$AB$151:$BA$151,0)),0)+IFERROR(INDEX('Hoja de Trabajo para listado'!$BC$155:$CB$1048576,MATCH($A517,'Hoja de Trabajo para listado'!$BC$155:$BC$1048576,0),MATCH((CUADRO!N$4&amp;$E517),'Hoja de Trabajo para listado'!$BC$151:$CB$151,0)),0)+IFERROR(INDEX('Hoja de Trabajo para listado'!$DE$153:$DG$274,MATCH($A517,'Hoja de Trabajo para listado'!$DE$153:$DE$1048576,0),MATCH((CUADRO!N$4&amp;$E517),'Hoja de Trabajo para listado'!$DE$151:$DG$151,0)),0)+IFERROR(INDEX('Hoja de Trabajo para listado'!$CD$155:$DC$1048576,MATCH($A517,'Hoja de Trabajo para listado'!$CD$155:$CD$1048576,0),MATCH((CUADRO!N$4&amp;$E517),'Hoja de Trabajo para listado'!$CD$151:$DC$151,0)),0)</f>
        <v>0</v>
      </c>
      <c r="O517" s="243">
        <f ca="1">+IFERROR(INDEX('Hoja de Trabajo para listado'!$A$155:$Z$1048576,MATCH($A517,'Hoja de Trabajo para listado'!$A$155:$A$1048576,0),MATCH((CUADRO!O$4&amp;$E517),'Hoja de Trabajo para listado'!$A$151:$Z$151,0)),0)+IFERROR(INDEX('Hoja de Trabajo para listado'!$AB$155:$BA$1048576,MATCH($A517,'Hoja de Trabajo para listado'!$AB$155:$AB$1048576,0),MATCH((CUADRO!O$4&amp;$E517),'Hoja de Trabajo para listado'!$AB$151:$BA$151,0)),0)+IFERROR(INDEX('Hoja de Trabajo para listado'!$BC$155:$CB$1048576,MATCH($A517,'Hoja de Trabajo para listado'!$BC$155:$BC$1048576,0),MATCH((CUADRO!O$4&amp;$E517),'Hoja de Trabajo para listado'!$BC$151:$CB$151,0)),0)+IFERROR(INDEX('Hoja de Trabajo para listado'!$DE$153:$DG$274,MATCH($A517,'Hoja de Trabajo para listado'!$DE$153:$DE$1048576,0),MATCH((CUADRO!O$4&amp;$E517),'Hoja de Trabajo para listado'!$DE$151:$DG$151,0)),0)+IFERROR(INDEX('Hoja de Trabajo para listado'!$CD$155:$DC$1048576,MATCH($A517,'Hoja de Trabajo para listado'!$CD$155:$CD$1048576,0),MATCH((CUADRO!O$4&amp;$E517),'Hoja de Trabajo para listado'!$CD$151:$DC$151,0)),0)</f>
        <v>0</v>
      </c>
      <c r="P517" s="243">
        <f ca="1">+IFERROR(INDEX('Hoja de Trabajo para listado'!$A$155:$Z$1048576,MATCH($A517,'Hoja de Trabajo para listado'!$A$155:$A$1048576,0),MATCH((CUADRO!P$4&amp;$E517),'Hoja de Trabajo para listado'!$A$151:$Z$151,0)),0)+IFERROR(INDEX('Hoja de Trabajo para listado'!$AB$155:$BA$1048576,MATCH($A517,'Hoja de Trabajo para listado'!$AB$155:$AB$1048576,0),MATCH((CUADRO!P$4&amp;$E517),'Hoja de Trabajo para listado'!$AB$151:$BA$151,0)),0)+IFERROR(INDEX('Hoja de Trabajo para listado'!$BC$155:$CB$1048576,MATCH($A517,'Hoja de Trabajo para listado'!$BC$155:$BC$1048576,0),MATCH((CUADRO!P$4&amp;$E517),'Hoja de Trabajo para listado'!$BC$151:$CB$151,0)),0)+IFERROR(INDEX('Hoja de Trabajo para listado'!$DE$153:$DG$274,MATCH($A517,'Hoja de Trabajo para listado'!$DE$153:$DE$1048576,0),MATCH((CUADRO!P$4&amp;$E517),'Hoja de Trabajo para listado'!$DE$151:$DG$151,0)),0)+IFERROR(INDEX('Hoja de Trabajo para listado'!$CD$155:$DC$1048576,MATCH($A517,'Hoja de Trabajo para listado'!$CD$155:$CD$1048576,0),MATCH((CUADRO!P$4&amp;$E517),'Hoja de Trabajo para listado'!$CD$151:$DC$151,0)),0)</f>
        <v>0</v>
      </c>
      <c r="Q517" s="243">
        <f ca="1">+IFERROR(INDEX('Hoja de Trabajo para listado'!$A$155:$Z$1048576,MATCH($A517,'Hoja de Trabajo para listado'!$A$155:$A$1048576,0),MATCH((CUADRO!Q$4&amp;$E517),'Hoja de Trabajo para listado'!$A$151:$Z$151,0)),0)+IFERROR(INDEX('Hoja de Trabajo para listado'!$AB$155:$BA$1048576,MATCH($A517,'Hoja de Trabajo para listado'!$AB$155:$AB$1048576,0),MATCH((CUADRO!Q$4&amp;$E517),'Hoja de Trabajo para listado'!$AB$151:$BA$151,0)),0)+IFERROR(INDEX('Hoja de Trabajo para listado'!$BC$155:$CB$1048576,MATCH($A517,'Hoja de Trabajo para listado'!$BC$155:$BC$1048576,0),MATCH((CUADRO!Q$4&amp;$E517),'Hoja de Trabajo para listado'!$BC$151:$CB$151,0)),0)+IFERROR(INDEX('Hoja de Trabajo para listado'!$DE$153:$DG$274,MATCH($A517,'Hoja de Trabajo para listado'!$DE$153:$DE$1048576,0),MATCH((CUADRO!Q$4&amp;$E517),'Hoja de Trabajo para listado'!$DE$151:$DG$151,0)),0)+IFERROR(INDEX('Hoja de Trabajo para listado'!$CD$155:$DC$1048576,MATCH($A517,'Hoja de Trabajo para listado'!$CD$155:$CD$1048576,0),MATCH((CUADRO!Q$4&amp;$E517),'Hoja de Trabajo para listado'!$CD$151:$DC$151,0)),0)</f>
        <v>0</v>
      </c>
      <c r="R517" s="243">
        <f t="shared" ca="1" si="21"/>
        <v>0</v>
      </c>
      <c r="S517" s="249"/>
      <c r="T517" s="243">
        <f ca="1">+T518</f>
        <v>0</v>
      </c>
      <c r="U517" s="242">
        <f t="shared" si="22"/>
        <v>1</v>
      </c>
      <c r="V517" s="333" t="str">
        <f>+VLOOKUP(A517,bd_lista!$A$3:$E$592,5,FALSE)</f>
        <v>Gobiernos Autonomos Municipales</v>
      </c>
      <c r="W517" s="387" t="str">
        <f>+V517</f>
        <v>Gobiernos Autonomos Municipales</v>
      </c>
      <c r="X517" s="242">
        <f>+VLOOKUP(A517,[4]Sheet1!$A$13:$D$744,4,FALSE)</f>
        <v>0</v>
      </c>
      <c r="Y517" s="242" t="e">
        <f>+VLOOKUP(X517,bd_lista!$A$3:$C$592,3,FALSE)</f>
        <v>#N/A</v>
      </c>
      <c r="Z517" s="294">
        <f>+X517</f>
        <v>0</v>
      </c>
      <c r="AA517" s="295" t="e">
        <f>+Y517</f>
        <v>#N/A</v>
      </c>
    </row>
    <row r="518" spans="1:27" customFormat="1" ht="15" hidden="1" customHeight="1">
      <c r="A518" s="32">
        <v>1210</v>
      </c>
      <c r="B518" s="393"/>
      <c r="C518" s="247" t="str">
        <f>+VLOOKUP(A518,bd_lista!$A$3:$C$592,3,FALSE)</f>
        <v>Gobierno Autónomo Municipal de Caranavi</v>
      </c>
      <c r="D518" s="390"/>
      <c r="E518" s="244" t="s">
        <v>1305</v>
      </c>
      <c r="F518" s="243">
        <f ca="1">+IFERROR(INDEX('Hoja de Trabajo para listado'!$A$155:$Z$1048576,MATCH($A518,'Hoja de Trabajo para listado'!$A$155:$A$1048576,0),MATCH((CUADRO!F$4&amp;$E518),'Hoja de Trabajo para listado'!$A$151:$Z$151,0)),0)+IFERROR(INDEX('Hoja de Trabajo para listado'!$AB$155:$BA$1048576,MATCH($A518,'Hoja de Trabajo para listado'!$AB$155:$AB$1048576,0),MATCH((CUADRO!F$4&amp;$E518),'Hoja de Trabajo para listado'!$AB$151:$BA$151,0)),0)+IFERROR(INDEX('Hoja de Trabajo para listado'!$BC$155:$CB$1048576,MATCH($A518,'Hoja de Trabajo para listado'!$BC$155:$BC$1048576,0),MATCH((CUADRO!F$4&amp;$E518),'Hoja de Trabajo para listado'!$BC$151:$CB$151,0)),0)+IFERROR(INDEX('Hoja de Trabajo para listado'!$DE$153:$DG$274,MATCH($A518,'Hoja de Trabajo para listado'!$DE$153:$DE$1048576,0),MATCH((CUADRO!F$4&amp;$E518),'Hoja de Trabajo para listado'!$DE$151:$DG$151,0)),0)+IFERROR(INDEX('Hoja de Trabajo para listado'!$CD$155:$DC$1048576,MATCH($A518,'Hoja de Trabajo para listado'!$CD$155:$CD$1048576,0),MATCH((CUADRO!F$4&amp;$E518),'Hoja de Trabajo para listado'!$CD$151:$DC$151,0)),0)</f>
        <v>0</v>
      </c>
      <c r="G518" s="243">
        <f ca="1">+IFERROR(INDEX('Hoja de Trabajo para listado'!$A$155:$Z$1048576,MATCH($A518,'Hoja de Trabajo para listado'!$A$155:$A$1048576,0),MATCH((CUADRO!G$4&amp;$E518),'Hoja de Trabajo para listado'!$A$151:$Z$151,0)),0)+IFERROR(INDEX('Hoja de Trabajo para listado'!$AB$155:$BA$1048576,MATCH($A518,'Hoja de Trabajo para listado'!$AB$155:$AB$1048576,0),MATCH((CUADRO!G$4&amp;$E518),'Hoja de Trabajo para listado'!$AB$151:$BA$151,0)),0)+IFERROR(INDEX('Hoja de Trabajo para listado'!$BC$155:$CB$1048576,MATCH($A518,'Hoja de Trabajo para listado'!$BC$155:$BC$1048576,0),MATCH((CUADRO!G$4&amp;$E518),'Hoja de Trabajo para listado'!$BC$151:$CB$151,0)),0)+IFERROR(INDEX('Hoja de Trabajo para listado'!$DE$153:$DG$274,MATCH($A518,'Hoja de Trabajo para listado'!$DE$153:$DE$1048576,0),MATCH((CUADRO!G$4&amp;$E518),'Hoja de Trabajo para listado'!$DE$151:$DG$151,0)),0)+IFERROR(INDEX('Hoja de Trabajo para listado'!$CD$155:$DC$1048576,MATCH($A518,'Hoja de Trabajo para listado'!$CD$155:$CD$1048576,0),MATCH((CUADRO!G$4&amp;$E518),'Hoja de Trabajo para listado'!$CD$151:$DC$151,0)),0)</f>
        <v>0</v>
      </c>
      <c r="H518" s="243">
        <f ca="1">+IFERROR(INDEX('Hoja de Trabajo para listado'!$A$155:$Z$1048576,MATCH($A518,'Hoja de Trabajo para listado'!$A$155:$A$1048576,0),MATCH((CUADRO!H$4&amp;$E518),'Hoja de Trabajo para listado'!$A$151:$Z$151,0)),0)+IFERROR(INDEX('Hoja de Trabajo para listado'!$AB$155:$BA$1048576,MATCH($A518,'Hoja de Trabajo para listado'!$AB$155:$AB$1048576,0),MATCH((CUADRO!H$4&amp;$E518),'Hoja de Trabajo para listado'!$AB$151:$BA$151,0)),0)+IFERROR(INDEX('Hoja de Trabajo para listado'!$BC$155:$CB$1048576,MATCH($A518,'Hoja de Trabajo para listado'!$BC$155:$BC$1048576,0),MATCH((CUADRO!H$4&amp;$E518),'Hoja de Trabajo para listado'!$BC$151:$CB$151,0)),0)+IFERROR(INDEX('Hoja de Trabajo para listado'!$DE$153:$DG$274,MATCH($A518,'Hoja de Trabajo para listado'!$DE$153:$DE$1048576,0),MATCH((CUADRO!H$4&amp;$E518),'Hoja de Trabajo para listado'!$DE$151:$DG$151,0)),0)+IFERROR(INDEX('Hoja de Trabajo para listado'!$CD$155:$DC$1048576,MATCH($A518,'Hoja de Trabajo para listado'!$CD$155:$CD$1048576,0),MATCH((CUADRO!H$4&amp;$E518),'Hoja de Trabajo para listado'!$CD$151:$DC$151,0)),0)</f>
        <v>0</v>
      </c>
      <c r="I518" s="243">
        <f ca="1">+IFERROR(INDEX('Hoja de Trabajo para listado'!$A$155:$Z$1048576,MATCH($A518,'Hoja de Trabajo para listado'!$A$155:$A$1048576,0),MATCH((CUADRO!I$4&amp;$E518),'Hoja de Trabajo para listado'!$A$151:$Z$151,0)),0)+IFERROR(INDEX('Hoja de Trabajo para listado'!$AB$155:$BA$1048576,MATCH($A518,'Hoja de Trabajo para listado'!$AB$155:$AB$1048576,0),MATCH((CUADRO!I$4&amp;$E518),'Hoja de Trabajo para listado'!$AB$151:$BA$151,0)),0)+IFERROR(INDEX('Hoja de Trabajo para listado'!$BC$155:$CB$1048576,MATCH($A518,'Hoja de Trabajo para listado'!$BC$155:$BC$1048576,0),MATCH((CUADRO!I$4&amp;$E518),'Hoja de Trabajo para listado'!$BC$151:$CB$151,0)),0)+IFERROR(INDEX('Hoja de Trabajo para listado'!$DE$153:$DG$274,MATCH($A518,'Hoja de Trabajo para listado'!$DE$153:$DE$1048576,0),MATCH((CUADRO!I$4&amp;$E518),'Hoja de Trabajo para listado'!$DE$151:$DG$151,0)),0)+IFERROR(INDEX('Hoja de Trabajo para listado'!$CD$155:$DC$1048576,MATCH($A518,'Hoja de Trabajo para listado'!$CD$155:$CD$1048576,0),MATCH((CUADRO!I$4&amp;$E518),'Hoja de Trabajo para listado'!$CD$151:$DC$151,0)),0)</f>
        <v>0</v>
      </c>
      <c r="J518" s="243">
        <f ca="1">+IFERROR(INDEX('Hoja de Trabajo para listado'!$A$155:$Z$1048576,MATCH($A518,'Hoja de Trabajo para listado'!$A$155:$A$1048576,0),MATCH((CUADRO!J$4&amp;$E518),'Hoja de Trabajo para listado'!$A$151:$Z$151,0)),0)+IFERROR(INDEX('Hoja de Trabajo para listado'!$AB$155:$BA$1048576,MATCH($A518,'Hoja de Trabajo para listado'!$AB$155:$AB$1048576,0),MATCH((CUADRO!J$4&amp;$E518),'Hoja de Trabajo para listado'!$AB$151:$BA$151,0)),0)+IFERROR(INDEX('Hoja de Trabajo para listado'!$BC$155:$CB$1048576,MATCH($A518,'Hoja de Trabajo para listado'!$BC$155:$BC$1048576,0),MATCH((CUADRO!J$4&amp;$E518),'Hoja de Trabajo para listado'!$BC$151:$CB$151,0)),0)+IFERROR(INDEX('Hoja de Trabajo para listado'!$DE$153:$DG$274,MATCH($A518,'Hoja de Trabajo para listado'!$DE$153:$DE$1048576,0),MATCH((CUADRO!J$4&amp;$E518),'Hoja de Trabajo para listado'!$DE$151:$DG$151,0)),0)+IFERROR(INDEX('Hoja de Trabajo para listado'!$CD$155:$DC$1048576,MATCH($A518,'Hoja de Trabajo para listado'!$CD$155:$CD$1048576,0),MATCH((CUADRO!J$4&amp;$E518),'Hoja de Trabajo para listado'!$CD$151:$DC$151,0)),0)</f>
        <v>0</v>
      </c>
      <c r="K518" s="243">
        <f ca="1">+IFERROR(INDEX('Hoja de Trabajo para listado'!$A$155:$Z$1048576,MATCH($A518,'Hoja de Trabajo para listado'!$A$155:$A$1048576,0),MATCH((CUADRO!K$4&amp;$E518),'Hoja de Trabajo para listado'!$A$151:$Z$151,0)),0)+IFERROR(INDEX('Hoja de Trabajo para listado'!$AB$155:$BA$1048576,MATCH($A518,'Hoja de Trabajo para listado'!$AB$155:$AB$1048576,0),MATCH((CUADRO!K$4&amp;$E518),'Hoja de Trabajo para listado'!$AB$151:$BA$151,0)),0)+IFERROR(INDEX('Hoja de Trabajo para listado'!$BC$155:$CB$1048576,MATCH($A518,'Hoja de Trabajo para listado'!$BC$155:$BC$1048576,0),MATCH((CUADRO!K$4&amp;$E518),'Hoja de Trabajo para listado'!$BC$151:$CB$151,0)),0)+IFERROR(INDEX('Hoja de Trabajo para listado'!$DE$153:$DG$274,MATCH($A518,'Hoja de Trabajo para listado'!$DE$153:$DE$1048576,0),MATCH((CUADRO!K$4&amp;$E518),'Hoja de Trabajo para listado'!$DE$151:$DG$151,0)),0)+IFERROR(INDEX('Hoja de Trabajo para listado'!$CD$155:$DC$1048576,MATCH($A518,'Hoja de Trabajo para listado'!$CD$155:$CD$1048576,0),MATCH((CUADRO!K$4&amp;$E518),'Hoja de Trabajo para listado'!$CD$151:$DC$151,0)),0)</f>
        <v>0</v>
      </c>
      <c r="L518" s="243">
        <f ca="1">+IFERROR(INDEX('Hoja de Trabajo para listado'!$A$155:$Z$1048576,MATCH($A518,'Hoja de Trabajo para listado'!$A$155:$A$1048576,0),MATCH((CUADRO!L$4&amp;$E518),'Hoja de Trabajo para listado'!$A$151:$Z$151,0)),0)+IFERROR(INDEX('Hoja de Trabajo para listado'!$AB$155:$BA$1048576,MATCH($A518,'Hoja de Trabajo para listado'!$AB$155:$AB$1048576,0),MATCH((CUADRO!L$4&amp;$E518),'Hoja de Trabajo para listado'!$AB$151:$BA$151,0)),0)+IFERROR(INDEX('Hoja de Trabajo para listado'!$BC$155:$CB$1048576,MATCH($A518,'Hoja de Trabajo para listado'!$BC$155:$BC$1048576,0),MATCH((CUADRO!L$4&amp;$E518),'Hoja de Trabajo para listado'!$BC$151:$CB$151,0)),0)+IFERROR(INDEX('Hoja de Trabajo para listado'!$DE$153:$DG$274,MATCH($A518,'Hoja de Trabajo para listado'!$DE$153:$DE$1048576,0),MATCH((CUADRO!L$4&amp;$E518),'Hoja de Trabajo para listado'!$DE$151:$DG$151,0)),0)+IFERROR(INDEX('Hoja de Trabajo para listado'!$CD$155:$DC$1048576,MATCH($A518,'Hoja de Trabajo para listado'!$CD$155:$CD$1048576,0),MATCH((CUADRO!L$4&amp;$E518),'Hoja de Trabajo para listado'!$CD$151:$DC$151,0)),0)</f>
        <v>0</v>
      </c>
      <c r="M518" s="243">
        <f ca="1">+IFERROR(INDEX('Hoja de Trabajo para listado'!$A$155:$Z$1048576,MATCH($A518,'Hoja de Trabajo para listado'!$A$155:$A$1048576,0),MATCH((CUADRO!M$4&amp;$E518),'Hoja de Trabajo para listado'!$A$151:$Z$151,0)),0)+IFERROR(INDEX('Hoja de Trabajo para listado'!$AB$155:$BA$1048576,MATCH($A518,'Hoja de Trabajo para listado'!$AB$155:$AB$1048576,0),MATCH((CUADRO!M$4&amp;$E518),'Hoja de Trabajo para listado'!$AB$151:$BA$151,0)),0)+IFERROR(INDEX('Hoja de Trabajo para listado'!$BC$155:$CB$1048576,MATCH($A518,'Hoja de Trabajo para listado'!$BC$155:$BC$1048576,0),MATCH((CUADRO!M$4&amp;$E518),'Hoja de Trabajo para listado'!$BC$151:$CB$151,0)),0)+IFERROR(INDEX('Hoja de Trabajo para listado'!$DE$153:$DG$274,MATCH($A518,'Hoja de Trabajo para listado'!$DE$153:$DE$1048576,0),MATCH((CUADRO!M$4&amp;$E518),'Hoja de Trabajo para listado'!$DE$151:$DG$151,0)),0)+IFERROR(INDEX('Hoja de Trabajo para listado'!$CD$155:$DC$1048576,MATCH($A518,'Hoja de Trabajo para listado'!$CD$155:$CD$1048576,0),MATCH((CUADRO!M$4&amp;$E518),'Hoja de Trabajo para listado'!$CD$151:$DC$151,0)),0)</f>
        <v>0</v>
      </c>
      <c r="N518" s="243">
        <f ca="1">+IFERROR(INDEX('Hoja de Trabajo para listado'!$A$155:$Z$1048576,MATCH($A518,'Hoja de Trabajo para listado'!$A$155:$A$1048576,0),MATCH((CUADRO!N$4&amp;$E518),'Hoja de Trabajo para listado'!$A$151:$Z$151,0)),0)+IFERROR(INDEX('Hoja de Trabajo para listado'!$AB$155:$BA$1048576,MATCH($A518,'Hoja de Trabajo para listado'!$AB$155:$AB$1048576,0),MATCH((CUADRO!N$4&amp;$E518),'Hoja de Trabajo para listado'!$AB$151:$BA$151,0)),0)+IFERROR(INDEX('Hoja de Trabajo para listado'!$BC$155:$CB$1048576,MATCH($A518,'Hoja de Trabajo para listado'!$BC$155:$BC$1048576,0),MATCH((CUADRO!N$4&amp;$E518),'Hoja de Trabajo para listado'!$BC$151:$CB$151,0)),0)+IFERROR(INDEX('Hoja de Trabajo para listado'!$DE$153:$DG$274,MATCH($A518,'Hoja de Trabajo para listado'!$DE$153:$DE$1048576,0),MATCH((CUADRO!N$4&amp;$E518),'Hoja de Trabajo para listado'!$DE$151:$DG$151,0)),0)+IFERROR(INDEX('Hoja de Trabajo para listado'!$CD$155:$DC$1048576,MATCH($A518,'Hoja de Trabajo para listado'!$CD$155:$CD$1048576,0),MATCH((CUADRO!N$4&amp;$E518),'Hoja de Trabajo para listado'!$CD$151:$DC$151,0)),0)</f>
        <v>0</v>
      </c>
      <c r="O518" s="243">
        <f ca="1">+IFERROR(INDEX('Hoja de Trabajo para listado'!$A$155:$Z$1048576,MATCH($A518,'Hoja de Trabajo para listado'!$A$155:$A$1048576,0),MATCH((CUADRO!O$4&amp;$E518),'Hoja de Trabajo para listado'!$A$151:$Z$151,0)),0)+IFERROR(INDEX('Hoja de Trabajo para listado'!$AB$155:$BA$1048576,MATCH($A518,'Hoja de Trabajo para listado'!$AB$155:$AB$1048576,0),MATCH((CUADRO!O$4&amp;$E518),'Hoja de Trabajo para listado'!$AB$151:$BA$151,0)),0)+IFERROR(INDEX('Hoja de Trabajo para listado'!$BC$155:$CB$1048576,MATCH($A518,'Hoja de Trabajo para listado'!$BC$155:$BC$1048576,0),MATCH((CUADRO!O$4&amp;$E518),'Hoja de Trabajo para listado'!$BC$151:$CB$151,0)),0)+IFERROR(INDEX('Hoja de Trabajo para listado'!$DE$153:$DG$274,MATCH($A518,'Hoja de Trabajo para listado'!$DE$153:$DE$1048576,0),MATCH((CUADRO!O$4&amp;$E518),'Hoja de Trabajo para listado'!$DE$151:$DG$151,0)),0)+IFERROR(INDEX('Hoja de Trabajo para listado'!$CD$155:$DC$1048576,MATCH($A518,'Hoja de Trabajo para listado'!$CD$155:$CD$1048576,0),MATCH((CUADRO!O$4&amp;$E518),'Hoja de Trabajo para listado'!$CD$151:$DC$151,0)),0)</f>
        <v>0</v>
      </c>
      <c r="P518" s="243">
        <f ca="1">+IFERROR(INDEX('Hoja de Trabajo para listado'!$A$155:$Z$1048576,MATCH($A518,'Hoja de Trabajo para listado'!$A$155:$A$1048576,0),MATCH((CUADRO!P$4&amp;$E518),'Hoja de Trabajo para listado'!$A$151:$Z$151,0)),0)+IFERROR(INDEX('Hoja de Trabajo para listado'!$AB$155:$BA$1048576,MATCH($A518,'Hoja de Trabajo para listado'!$AB$155:$AB$1048576,0),MATCH((CUADRO!P$4&amp;$E518),'Hoja de Trabajo para listado'!$AB$151:$BA$151,0)),0)+IFERROR(INDEX('Hoja de Trabajo para listado'!$BC$155:$CB$1048576,MATCH($A518,'Hoja de Trabajo para listado'!$BC$155:$BC$1048576,0),MATCH((CUADRO!P$4&amp;$E518),'Hoja de Trabajo para listado'!$BC$151:$CB$151,0)),0)+IFERROR(INDEX('Hoja de Trabajo para listado'!$DE$153:$DG$274,MATCH($A518,'Hoja de Trabajo para listado'!$DE$153:$DE$1048576,0),MATCH((CUADRO!P$4&amp;$E518),'Hoja de Trabajo para listado'!$DE$151:$DG$151,0)),0)+IFERROR(INDEX('Hoja de Trabajo para listado'!$CD$155:$DC$1048576,MATCH($A518,'Hoja de Trabajo para listado'!$CD$155:$CD$1048576,0),MATCH((CUADRO!P$4&amp;$E518),'Hoja de Trabajo para listado'!$CD$151:$DC$151,0)),0)</f>
        <v>0</v>
      </c>
      <c r="Q518" s="243">
        <f ca="1">+IFERROR(INDEX('Hoja de Trabajo para listado'!$A$155:$Z$1048576,MATCH($A518,'Hoja de Trabajo para listado'!$A$155:$A$1048576,0),MATCH((CUADRO!Q$4&amp;$E518),'Hoja de Trabajo para listado'!$A$151:$Z$151,0)),0)+IFERROR(INDEX('Hoja de Trabajo para listado'!$AB$155:$BA$1048576,MATCH($A518,'Hoja de Trabajo para listado'!$AB$155:$AB$1048576,0),MATCH((CUADRO!Q$4&amp;$E518),'Hoja de Trabajo para listado'!$AB$151:$BA$151,0)),0)+IFERROR(INDEX('Hoja de Trabajo para listado'!$BC$155:$CB$1048576,MATCH($A518,'Hoja de Trabajo para listado'!$BC$155:$BC$1048576,0),MATCH((CUADRO!Q$4&amp;$E518),'Hoja de Trabajo para listado'!$BC$151:$CB$151,0)),0)+IFERROR(INDEX('Hoja de Trabajo para listado'!$DE$153:$DG$274,MATCH($A518,'Hoja de Trabajo para listado'!$DE$153:$DE$1048576,0),MATCH((CUADRO!Q$4&amp;$E518),'Hoja de Trabajo para listado'!$DE$151:$DG$151,0)),0)+IFERROR(INDEX('Hoja de Trabajo para listado'!$CD$155:$DC$1048576,MATCH($A518,'Hoja de Trabajo para listado'!$CD$155:$CD$1048576,0),MATCH((CUADRO!Q$4&amp;$E518),'Hoja de Trabajo para listado'!$CD$151:$DC$151,0)),0)</f>
        <v>0</v>
      </c>
      <c r="R518" s="243">
        <f t="shared" ca="1" si="21"/>
        <v>0</v>
      </c>
      <c r="S518" s="249">
        <f ca="1">+R517+R518</f>
        <v>0</v>
      </c>
      <c r="T518" s="243">
        <f ca="1">+S518</f>
        <v>0</v>
      </c>
      <c r="U518" s="242">
        <f t="shared" si="22"/>
        <v>2</v>
      </c>
      <c r="V518" s="333" t="str">
        <f>+VLOOKUP(A518,bd_lista!$A$3:$E$592,5,FALSE)</f>
        <v>Gobiernos Autonomos Municipales</v>
      </c>
      <c r="W518" s="388"/>
      <c r="X518" s="242">
        <f>+VLOOKUP(A518,[4]Sheet1!$A$13:$D$744,4,FALSE)</f>
        <v>0</v>
      </c>
      <c r="Y518" s="242" t="e">
        <f>+VLOOKUP(X518,bd_lista!$A$3:$C$592,3,FALSE)</f>
        <v>#N/A</v>
      </c>
      <c r="Z518" s="292"/>
      <c r="AA518" s="293"/>
    </row>
    <row r="519" spans="1:27" customFormat="1" ht="15" hidden="1" customHeight="1">
      <c r="A519" s="32">
        <v>1211</v>
      </c>
      <c r="B519" s="392">
        <f>+A519</f>
        <v>1211</v>
      </c>
      <c r="C519" s="247" t="str">
        <f>+VLOOKUP(A519,bd_lista!$A$3:$C$592,3,FALSE)</f>
        <v>Gobierno Autónomo Municipal de Sica Sica (Villa Aroma)</v>
      </c>
      <c r="D519" s="389" t="str">
        <f>+C519</f>
        <v>Gobierno Autónomo Municipal de Sica Sica (Villa Aroma)</v>
      </c>
      <c r="E519" s="242" t="s">
        <v>1304</v>
      </c>
      <c r="F519" s="243">
        <f ca="1">+IFERROR(INDEX('Hoja de Trabajo para listado'!$A$155:$Z$1048576,MATCH($A519,'Hoja de Trabajo para listado'!$A$155:$A$1048576,0),MATCH((CUADRO!F$4&amp;$E519),'Hoja de Trabajo para listado'!$A$151:$Z$151,0)),0)+IFERROR(INDEX('Hoja de Trabajo para listado'!$AB$155:$BA$1048576,MATCH($A519,'Hoja de Trabajo para listado'!$AB$155:$AB$1048576,0),MATCH((CUADRO!F$4&amp;$E519),'Hoja de Trabajo para listado'!$AB$151:$BA$151,0)),0)+IFERROR(INDEX('Hoja de Trabajo para listado'!$BC$155:$CB$1048576,MATCH($A519,'Hoja de Trabajo para listado'!$BC$155:$BC$1048576,0),MATCH((CUADRO!F$4&amp;$E519),'Hoja de Trabajo para listado'!$BC$151:$CB$151,0)),0)+IFERROR(INDEX('Hoja de Trabajo para listado'!$DE$153:$DG$274,MATCH($A519,'Hoja de Trabajo para listado'!$DE$153:$DE$1048576,0),MATCH((CUADRO!F$4&amp;$E519),'Hoja de Trabajo para listado'!$DE$151:$DG$151,0)),0)+IFERROR(INDEX('Hoja de Trabajo para listado'!$CD$155:$DC$1048576,MATCH($A519,'Hoja de Trabajo para listado'!$CD$155:$CD$1048576,0),MATCH((CUADRO!F$4&amp;$E519),'Hoja de Trabajo para listado'!$CD$151:$DC$151,0)),0)</f>
        <v>0</v>
      </c>
      <c r="G519" s="243">
        <f ca="1">+IFERROR(INDEX('Hoja de Trabajo para listado'!$A$155:$Z$1048576,MATCH($A519,'Hoja de Trabajo para listado'!$A$155:$A$1048576,0),MATCH((CUADRO!G$4&amp;$E519),'Hoja de Trabajo para listado'!$A$151:$Z$151,0)),0)+IFERROR(INDEX('Hoja de Trabajo para listado'!$AB$155:$BA$1048576,MATCH($A519,'Hoja de Trabajo para listado'!$AB$155:$AB$1048576,0),MATCH((CUADRO!G$4&amp;$E519),'Hoja de Trabajo para listado'!$AB$151:$BA$151,0)),0)+IFERROR(INDEX('Hoja de Trabajo para listado'!$BC$155:$CB$1048576,MATCH($A519,'Hoja de Trabajo para listado'!$BC$155:$BC$1048576,0),MATCH((CUADRO!G$4&amp;$E519),'Hoja de Trabajo para listado'!$BC$151:$CB$151,0)),0)+IFERROR(INDEX('Hoja de Trabajo para listado'!$DE$153:$DG$274,MATCH($A519,'Hoja de Trabajo para listado'!$DE$153:$DE$1048576,0),MATCH((CUADRO!G$4&amp;$E519),'Hoja de Trabajo para listado'!$DE$151:$DG$151,0)),0)+IFERROR(INDEX('Hoja de Trabajo para listado'!$CD$155:$DC$1048576,MATCH($A519,'Hoja de Trabajo para listado'!$CD$155:$CD$1048576,0),MATCH((CUADRO!G$4&amp;$E519),'Hoja de Trabajo para listado'!$CD$151:$DC$151,0)),0)</f>
        <v>0</v>
      </c>
      <c r="H519" s="243">
        <f ca="1">+IFERROR(INDEX('Hoja de Trabajo para listado'!$A$155:$Z$1048576,MATCH($A519,'Hoja de Trabajo para listado'!$A$155:$A$1048576,0),MATCH((CUADRO!H$4&amp;$E519),'Hoja de Trabajo para listado'!$A$151:$Z$151,0)),0)+IFERROR(INDEX('Hoja de Trabajo para listado'!$AB$155:$BA$1048576,MATCH($A519,'Hoja de Trabajo para listado'!$AB$155:$AB$1048576,0),MATCH((CUADRO!H$4&amp;$E519),'Hoja de Trabajo para listado'!$AB$151:$BA$151,0)),0)+IFERROR(INDEX('Hoja de Trabajo para listado'!$BC$155:$CB$1048576,MATCH($A519,'Hoja de Trabajo para listado'!$BC$155:$BC$1048576,0),MATCH((CUADRO!H$4&amp;$E519),'Hoja de Trabajo para listado'!$BC$151:$CB$151,0)),0)+IFERROR(INDEX('Hoja de Trabajo para listado'!$DE$153:$DG$274,MATCH($A519,'Hoja de Trabajo para listado'!$DE$153:$DE$1048576,0),MATCH((CUADRO!H$4&amp;$E519),'Hoja de Trabajo para listado'!$DE$151:$DG$151,0)),0)+IFERROR(INDEX('Hoja de Trabajo para listado'!$CD$155:$DC$1048576,MATCH($A519,'Hoja de Trabajo para listado'!$CD$155:$CD$1048576,0),MATCH((CUADRO!H$4&amp;$E519),'Hoja de Trabajo para listado'!$CD$151:$DC$151,0)),0)</f>
        <v>0</v>
      </c>
      <c r="I519" s="243">
        <f ca="1">+IFERROR(INDEX('Hoja de Trabajo para listado'!$A$155:$Z$1048576,MATCH($A519,'Hoja de Trabajo para listado'!$A$155:$A$1048576,0),MATCH((CUADRO!I$4&amp;$E519),'Hoja de Trabajo para listado'!$A$151:$Z$151,0)),0)+IFERROR(INDEX('Hoja de Trabajo para listado'!$AB$155:$BA$1048576,MATCH($A519,'Hoja de Trabajo para listado'!$AB$155:$AB$1048576,0),MATCH((CUADRO!I$4&amp;$E519),'Hoja de Trabajo para listado'!$AB$151:$BA$151,0)),0)+IFERROR(INDEX('Hoja de Trabajo para listado'!$BC$155:$CB$1048576,MATCH($A519,'Hoja de Trabajo para listado'!$BC$155:$BC$1048576,0),MATCH((CUADRO!I$4&amp;$E519),'Hoja de Trabajo para listado'!$BC$151:$CB$151,0)),0)+IFERROR(INDEX('Hoja de Trabajo para listado'!$DE$153:$DG$274,MATCH($A519,'Hoja de Trabajo para listado'!$DE$153:$DE$1048576,0),MATCH((CUADRO!I$4&amp;$E519),'Hoja de Trabajo para listado'!$DE$151:$DG$151,0)),0)+IFERROR(INDEX('Hoja de Trabajo para listado'!$CD$155:$DC$1048576,MATCH($A519,'Hoja de Trabajo para listado'!$CD$155:$CD$1048576,0),MATCH((CUADRO!I$4&amp;$E519),'Hoja de Trabajo para listado'!$CD$151:$DC$151,0)),0)</f>
        <v>0</v>
      </c>
      <c r="J519" s="243">
        <f ca="1">+IFERROR(INDEX('Hoja de Trabajo para listado'!$A$155:$Z$1048576,MATCH($A519,'Hoja de Trabajo para listado'!$A$155:$A$1048576,0),MATCH((CUADRO!J$4&amp;$E519),'Hoja de Trabajo para listado'!$A$151:$Z$151,0)),0)+IFERROR(INDEX('Hoja de Trabajo para listado'!$AB$155:$BA$1048576,MATCH($A519,'Hoja de Trabajo para listado'!$AB$155:$AB$1048576,0),MATCH((CUADRO!J$4&amp;$E519),'Hoja de Trabajo para listado'!$AB$151:$BA$151,0)),0)+IFERROR(INDEX('Hoja de Trabajo para listado'!$BC$155:$CB$1048576,MATCH($A519,'Hoja de Trabajo para listado'!$BC$155:$BC$1048576,0),MATCH((CUADRO!J$4&amp;$E519),'Hoja de Trabajo para listado'!$BC$151:$CB$151,0)),0)+IFERROR(INDEX('Hoja de Trabajo para listado'!$DE$153:$DG$274,MATCH($A519,'Hoja de Trabajo para listado'!$DE$153:$DE$1048576,0),MATCH((CUADRO!J$4&amp;$E519),'Hoja de Trabajo para listado'!$DE$151:$DG$151,0)),0)+IFERROR(INDEX('Hoja de Trabajo para listado'!$CD$155:$DC$1048576,MATCH($A519,'Hoja de Trabajo para listado'!$CD$155:$CD$1048576,0),MATCH((CUADRO!J$4&amp;$E519),'Hoja de Trabajo para listado'!$CD$151:$DC$151,0)),0)</f>
        <v>0</v>
      </c>
      <c r="K519" s="243">
        <f ca="1">+IFERROR(INDEX('Hoja de Trabajo para listado'!$A$155:$Z$1048576,MATCH($A519,'Hoja de Trabajo para listado'!$A$155:$A$1048576,0),MATCH((CUADRO!K$4&amp;$E519),'Hoja de Trabajo para listado'!$A$151:$Z$151,0)),0)+IFERROR(INDEX('Hoja de Trabajo para listado'!$AB$155:$BA$1048576,MATCH($A519,'Hoja de Trabajo para listado'!$AB$155:$AB$1048576,0),MATCH((CUADRO!K$4&amp;$E519),'Hoja de Trabajo para listado'!$AB$151:$BA$151,0)),0)+IFERROR(INDEX('Hoja de Trabajo para listado'!$BC$155:$CB$1048576,MATCH($A519,'Hoja de Trabajo para listado'!$BC$155:$BC$1048576,0),MATCH((CUADRO!K$4&amp;$E519),'Hoja de Trabajo para listado'!$BC$151:$CB$151,0)),0)+IFERROR(INDEX('Hoja de Trabajo para listado'!$DE$153:$DG$274,MATCH($A519,'Hoja de Trabajo para listado'!$DE$153:$DE$1048576,0),MATCH((CUADRO!K$4&amp;$E519),'Hoja de Trabajo para listado'!$DE$151:$DG$151,0)),0)+IFERROR(INDEX('Hoja de Trabajo para listado'!$CD$155:$DC$1048576,MATCH($A519,'Hoja de Trabajo para listado'!$CD$155:$CD$1048576,0),MATCH((CUADRO!K$4&amp;$E519),'Hoja de Trabajo para listado'!$CD$151:$DC$151,0)),0)</f>
        <v>0</v>
      </c>
      <c r="L519" s="243">
        <f ca="1">+IFERROR(INDEX('Hoja de Trabajo para listado'!$A$155:$Z$1048576,MATCH($A519,'Hoja de Trabajo para listado'!$A$155:$A$1048576,0),MATCH((CUADRO!L$4&amp;$E519),'Hoja de Trabajo para listado'!$A$151:$Z$151,0)),0)+IFERROR(INDEX('Hoja de Trabajo para listado'!$AB$155:$BA$1048576,MATCH($A519,'Hoja de Trabajo para listado'!$AB$155:$AB$1048576,0),MATCH((CUADRO!L$4&amp;$E519),'Hoja de Trabajo para listado'!$AB$151:$BA$151,0)),0)+IFERROR(INDEX('Hoja de Trabajo para listado'!$BC$155:$CB$1048576,MATCH($A519,'Hoja de Trabajo para listado'!$BC$155:$BC$1048576,0),MATCH((CUADRO!L$4&amp;$E519),'Hoja de Trabajo para listado'!$BC$151:$CB$151,0)),0)+IFERROR(INDEX('Hoja de Trabajo para listado'!$DE$153:$DG$274,MATCH($A519,'Hoja de Trabajo para listado'!$DE$153:$DE$1048576,0),MATCH((CUADRO!L$4&amp;$E519),'Hoja de Trabajo para listado'!$DE$151:$DG$151,0)),0)+IFERROR(INDEX('Hoja de Trabajo para listado'!$CD$155:$DC$1048576,MATCH($A519,'Hoja de Trabajo para listado'!$CD$155:$CD$1048576,0),MATCH((CUADRO!L$4&amp;$E519),'Hoja de Trabajo para listado'!$CD$151:$DC$151,0)),0)</f>
        <v>0</v>
      </c>
      <c r="M519" s="243">
        <f ca="1">+IFERROR(INDEX('Hoja de Trabajo para listado'!$A$155:$Z$1048576,MATCH($A519,'Hoja de Trabajo para listado'!$A$155:$A$1048576,0),MATCH((CUADRO!M$4&amp;$E519),'Hoja de Trabajo para listado'!$A$151:$Z$151,0)),0)+IFERROR(INDEX('Hoja de Trabajo para listado'!$AB$155:$BA$1048576,MATCH($A519,'Hoja de Trabajo para listado'!$AB$155:$AB$1048576,0),MATCH((CUADRO!M$4&amp;$E519),'Hoja de Trabajo para listado'!$AB$151:$BA$151,0)),0)+IFERROR(INDEX('Hoja de Trabajo para listado'!$BC$155:$CB$1048576,MATCH($A519,'Hoja de Trabajo para listado'!$BC$155:$BC$1048576,0),MATCH((CUADRO!M$4&amp;$E519),'Hoja de Trabajo para listado'!$BC$151:$CB$151,0)),0)+IFERROR(INDEX('Hoja de Trabajo para listado'!$DE$153:$DG$274,MATCH($A519,'Hoja de Trabajo para listado'!$DE$153:$DE$1048576,0),MATCH((CUADRO!M$4&amp;$E519),'Hoja de Trabajo para listado'!$DE$151:$DG$151,0)),0)+IFERROR(INDEX('Hoja de Trabajo para listado'!$CD$155:$DC$1048576,MATCH($A519,'Hoja de Trabajo para listado'!$CD$155:$CD$1048576,0),MATCH((CUADRO!M$4&amp;$E519),'Hoja de Trabajo para listado'!$CD$151:$DC$151,0)),0)</f>
        <v>0</v>
      </c>
      <c r="N519" s="243">
        <f ca="1">+IFERROR(INDEX('Hoja de Trabajo para listado'!$A$155:$Z$1048576,MATCH($A519,'Hoja de Trabajo para listado'!$A$155:$A$1048576,0),MATCH((CUADRO!N$4&amp;$E519),'Hoja de Trabajo para listado'!$A$151:$Z$151,0)),0)+IFERROR(INDEX('Hoja de Trabajo para listado'!$AB$155:$BA$1048576,MATCH($A519,'Hoja de Trabajo para listado'!$AB$155:$AB$1048576,0),MATCH((CUADRO!N$4&amp;$E519),'Hoja de Trabajo para listado'!$AB$151:$BA$151,0)),0)+IFERROR(INDEX('Hoja de Trabajo para listado'!$BC$155:$CB$1048576,MATCH($A519,'Hoja de Trabajo para listado'!$BC$155:$BC$1048576,0),MATCH((CUADRO!N$4&amp;$E519),'Hoja de Trabajo para listado'!$BC$151:$CB$151,0)),0)+IFERROR(INDEX('Hoja de Trabajo para listado'!$DE$153:$DG$274,MATCH($A519,'Hoja de Trabajo para listado'!$DE$153:$DE$1048576,0),MATCH((CUADRO!N$4&amp;$E519),'Hoja de Trabajo para listado'!$DE$151:$DG$151,0)),0)+IFERROR(INDEX('Hoja de Trabajo para listado'!$CD$155:$DC$1048576,MATCH($A519,'Hoja de Trabajo para listado'!$CD$155:$CD$1048576,0),MATCH((CUADRO!N$4&amp;$E519),'Hoja de Trabajo para listado'!$CD$151:$DC$151,0)),0)</f>
        <v>0</v>
      </c>
      <c r="O519" s="243">
        <f ca="1">+IFERROR(INDEX('Hoja de Trabajo para listado'!$A$155:$Z$1048576,MATCH($A519,'Hoja de Trabajo para listado'!$A$155:$A$1048576,0),MATCH((CUADRO!O$4&amp;$E519),'Hoja de Trabajo para listado'!$A$151:$Z$151,0)),0)+IFERROR(INDEX('Hoja de Trabajo para listado'!$AB$155:$BA$1048576,MATCH($A519,'Hoja de Trabajo para listado'!$AB$155:$AB$1048576,0),MATCH((CUADRO!O$4&amp;$E519),'Hoja de Trabajo para listado'!$AB$151:$BA$151,0)),0)+IFERROR(INDEX('Hoja de Trabajo para listado'!$BC$155:$CB$1048576,MATCH($A519,'Hoja de Trabajo para listado'!$BC$155:$BC$1048576,0),MATCH((CUADRO!O$4&amp;$E519),'Hoja de Trabajo para listado'!$BC$151:$CB$151,0)),0)+IFERROR(INDEX('Hoja de Trabajo para listado'!$DE$153:$DG$274,MATCH($A519,'Hoja de Trabajo para listado'!$DE$153:$DE$1048576,0),MATCH((CUADRO!O$4&amp;$E519),'Hoja de Trabajo para listado'!$DE$151:$DG$151,0)),0)+IFERROR(INDEX('Hoja de Trabajo para listado'!$CD$155:$DC$1048576,MATCH($A519,'Hoja de Trabajo para listado'!$CD$155:$CD$1048576,0),MATCH((CUADRO!O$4&amp;$E519),'Hoja de Trabajo para listado'!$CD$151:$DC$151,0)),0)</f>
        <v>0</v>
      </c>
      <c r="P519" s="243">
        <f ca="1">+IFERROR(INDEX('Hoja de Trabajo para listado'!$A$155:$Z$1048576,MATCH($A519,'Hoja de Trabajo para listado'!$A$155:$A$1048576,0),MATCH((CUADRO!P$4&amp;$E519),'Hoja de Trabajo para listado'!$A$151:$Z$151,0)),0)+IFERROR(INDEX('Hoja de Trabajo para listado'!$AB$155:$BA$1048576,MATCH($A519,'Hoja de Trabajo para listado'!$AB$155:$AB$1048576,0),MATCH((CUADRO!P$4&amp;$E519),'Hoja de Trabajo para listado'!$AB$151:$BA$151,0)),0)+IFERROR(INDEX('Hoja de Trabajo para listado'!$BC$155:$CB$1048576,MATCH($A519,'Hoja de Trabajo para listado'!$BC$155:$BC$1048576,0),MATCH((CUADRO!P$4&amp;$E519),'Hoja de Trabajo para listado'!$BC$151:$CB$151,0)),0)+IFERROR(INDEX('Hoja de Trabajo para listado'!$DE$153:$DG$274,MATCH($A519,'Hoja de Trabajo para listado'!$DE$153:$DE$1048576,0),MATCH((CUADRO!P$4&amp;$E519),'Hoja de Trabajo para listado'!$DE$151:$DG$151,0)),0)+IFERROR(INDEX('Hoja de Trabajo para listado'!$CD$155:$DC$1048576,MATCH($A519,'Hoja de Trabajo para listado'!$CD$155:$CD$1048576,0),MATCH((CUADRO!P$4&amp;$E519),'Hoja de Trabajo para listado'!$CD$151:$DC$151,0)),0)</f>
        <v>0</v>
      </c>
      <c r="Q519" s="243">
        <f ca="1">+IFERROR(INDEX('Hoja de Trabajo para listado'!$A$155:$Z$1048576,MATCH($A519,'Hoja de Trabajo para listado'!$A$155:$A$1048576,0),MATCH((CUADRO!Q$4&amp;$E519),'Hoja de Trabajo para listado'!$A$151:$Z$151,0)),0)+IFERROR(INDEX('Hoja de Trabajo para listado'!$AB$155:$BA$1048576,MATCH($A519,'Hoja de Trabajo para listado'!$AB$155:$AB$1048576,0),MATCH((CUADRO!Q$4&amp;$E519),'Hoja de Trabajo para listado'!$AB$151:$BA$151,0)),0)+IFERROR(INDEX('Hoja de Trabajo para listado'!$BC$155:$CB$1048576,MATCH($A519,'Hoja de Trabajo para listado'!$BC$155:$BC$1048576,0),MATCH((CUADRO!Q$4&amp;$E519),'Hoja de Trabajo para listado'!$BC$151:$CB$151,0)),0)+IFERROR(INDEX('Hoja de Trabajo para listado'!$DE$153:$DG$274,MATCH($A519,'Hoja de Trabajo para listado'!$DE$153:$DE$1048576,0),MATCH((CUADRO!Q$4&amp;$E519),'Hoja de Trabajo para listado'!$DE$151:$DG$151,0)),0)+IFERROR(INDEX('Hoja de Trabajo para listado'!$CD$155:$DC$1048576,MATCH($A519,'Hoja de Trabajo para listado'!$CD$155:$CD$1048576,0),MATCH((CUADRO!Q$4&amp;$E519),'Hoja de Trabajo para listado'!$CD$151:$DC$151,0)),0)</f>
        <v>0</v>
      </c>
      <c r="R519" s="243">
        <f t="shared" ca="1" si="21"/>
        <v>0</v>
      </c>
      <c r="S519" s="249"/>
      <c r="T519" s="243">
        <f ca="1">+T520</f>
        <v>0</v>
      </c>
      <c r="U519" s="242">
        <f t="shared" si="22"/>
        <v>1</v>
      </c>
      <c r="V519" s="333" t="str">
        <f>+VLOOKUP(A519,bd_lista!$A$3:$E$592,5,FALSE)</f>
        <v>Gobiernos Autonomos Municipales</v>
      </c>
      <c r="W519" s="387" t="str">
        <f>+V519</f>
        <v>Gobiernos Autonomos Municipales</v>
      </c>
      <c r="X519" s="242">
        <f>+VLOOKUP(A519,[4]Sheet1!$A$13:$D$744,4,FALSE)</f>
        <v>0</v>
      </c>
      <c r="Y519" s="242" t="e">
        <f>+VLOOKUP(X519,bd_lista!$A$3:$C$592,3,FALSE)</f>
        <v>#N/A</v>
      </c>
      <c r="Z519" s="294">
        <f>+X519</f>
        <v>0</v>
      </c>
      <c r="AA519" s="295" t="e">
        <f>+Y519</f>
        <v>#N/A</v>
      </c>
    </row>
    <row r="520" spans="1:27" customFormat="1" ht="15" hidden="1" customHeight="1">
      <c r="A520" s="32">
        <v>1211</v>
      </c>
      <c r="B520" s="393"/>
      <c r="C520" s="247" t="str">
        <f>+VLOOKUP(A520,bd_lista!$A$3:$C$592,3,FALSE)</f>
        <v>Gobierno Autónomo Municipal de Sica Sica (Villa Aroma)</v>
      </c>
      <c r="D520" s="390"/>
      <c r="E520" s="244" t="s">
        <v>1305</v>
      </c>
      <c r="F520" s="243">
        <f ca="1">+IFERROR(INDEX('Hoja de Trabajo para listado'!$A$155:$Z$1048576,MATCH($A520,'Hoja de Trabajo para listado'!$A$155:$A$1048576,0),MATCH((CUADRO!F$4&amp;$E520),'Hoja de Trabajo para listado'!$A$151:$Z$151,0)),0)+IFERROR(INDEX('Hoja de Trabajo para listado'!$AB$155:$BA$1048576,MATCH($A520,'Hoja de Trabajo para listado'!$AB$155:$AB$1048576,0),MATCH((CUADRO!F$4&amp;$E520),'Hoja de Trabajo para listado'!$AB$151:$BA$151,0)),0)+IFERROR(INDEX('Hoja de Trabajo para listado'!$BC$155:$CB$1048576,MATCH($A520,'Hoja de Trabajo para listado'!$BC$155:$BC$1048576,0),MATCH((CUADRO!F$4&amp;$E520),'Hoja de Trabajo para listado'!$BC$151:$CB$151,0)),0)+IFERROR(INDEX('Hoja de Trabajo para listado'!$DE$153:$DG$274,MATCH($A520,'Hoja de Trabajo para listado'!$DE$153:$DE$1048576,0),MATCH((CUADRO!F$4&amp;$E520),'Hoja de Trabajo para listado'!$DE$151:$DG$151,0)),0)+IFERROR(INDEX('Hoja de Trabajo para listado'!$CD$155:$DC$1048576,MATCH($A520,'Hoja de Trabajo para listado'!$CD$155:$CD$1048576,0),MATCH((CUADRO!F$4&amp;$E520),'Hoja de Trabajo para listado'!$CD$151:$DC$151,0)),0)</f>
        <v>0</v>
      </c>
      <c r="G520" s="243">
        <f ca="1">+IFERROR(INDEX('Hoja de Trabajo para listado'!$A$155:$Z$1048576,MATCH($A520,'Hoja de Trabajo para listado'!$A$155:$A$1048576,0),MATCH((CUADRO!G$4&amp;$E520),'Hoja de Trabajo para listado'!$A$151:$Z$151,0)),0)+IFERROR(INDEX('Hoja de Trabajo para listado'!$AB$155:$BA$1048576,MATCH($A520,'Hoja de Trabajo para listado'!$AB$155:$AB$1048576,0),MATCH((CUADRO!G$4&amp;$E520),'Hoja de Trabajo para listado'!$AB$151:$BA$151,0)),0)+IFERROR(INDEX('Hoja de Trabajo para listado'!$BC$155:$CB$1048576,MATCH($A520,'Hoja de Trabajo para listado'!$BC$155:$BC$1048576,0),MATCH((CUADRO!G$4&amp;$E520),'Hoja de Trabajo para listado'!$BC$151:$CB$151,0)),0)+IFERROR(INDEX('Hoja de Trabajo para listado'!$DE$153:$DG$274,MATCH($A520,'Hoja de Trabajo para listado'!$DE$153:$DE$1048576,0),MATCH((CUADRO!G$4&amp;$E520),'Hoja de Trabajo para listado'!$DE$151:$DG$151,0)),0)+IFERROR(INDEX('Hoja de Trabajo para listado'!$CD$155:$DC$1048576,MATCH($A520,'Hoja de Trabajo para listado'!$CD$155:$CD$1048576,0),MATCH((CUADRO!G$4&amp;$E520),'Hoja de Trabajo para listado'!$CD$151:$DC$151,0)),0)</f>
        <v>0</v>
      </c>
      <c r="H520" s="243">
        <f ca="1">+IFERROR(INDEX('Hoja de Trabajo para listado'!$A$155:$Z$1048576,MATCH($A520,'Hoja de Trabajo para listado'!$A$155:$A$1048576,0),MATCH((CUADRO!H$4&amp;$E520),'Hoja de Trabajo para listado'!$A$151:$Z$151,0)),0)+IFERROR(INDEX('Hoja de Trabajo para listado'!$AB$155:$BA$1048576,MATCH($A520,'Hoja de Trabajo para listado'!$AB$155:$AB$1048576,0),MATCH((CUADRO!H$4&amp;$E520),'Hoja de Trabajo para listado'!$AB$151:$BA$151,0)),0)+IFERROR(INDEX('Hoja de Trabajo para listado'!$BC$155:$CB$1048576,MATCH($A520,'Hoja de Trabajo para listado'!$BC$155:$BC$1048576,0),MATCH((CUADRO!H$4&amp;$E520),'Hoja de Trabajo para listado'!$BC$151:$CB$151,0)),0)+IFERROR(INDEX('Hoja de Trabajo para listado'!$DE$153:$DG$274,MATCH($A520,'Hoja de Trabajo para listado'!$DE$153:$DE$1048576,0),MATCH((CUADRO!H$4&amp;$E520),'Hoja de Trabajo para listado'!$DE$151:$DG$151,0)),0)+IFERROR(INDEX('Hoja de Trabajo para listado'!$CD$155:$DC$1048576,MATCH($A520,'Hoja de Trabajo para listado'!$CD$155:$CD$1048576,0),MATCH((CUADRO!H$4&amp;$E520),'Hoja de Trabajo para listado'!$CD$151:$DC$151,0)),0)</f>
        <v>0</v>
      </c>
      <c r="I520" s="243">
        <f ca="1">+IFERROR(INDEX('Hoja de Trabajo para listado'!$A$155:$Z$1048576,MATCH($A520,'Hoja de Trabajo para listado'!$A$155:$A$1048576,0),MATCH((CUADRO!I$4&amp;$E520),'Hoja de Trabajo para listado'!$A$151:$Z$151,0)),0)+IFERROR(INDEX('Hoja de Trabajo para listado'!$AB$155:$BA$1048576,MATCH($A520,'Hoja de Trabajo para listado'!$AB$155:$AB$1048576,0),MATCH((CUADRO!I$4&amp;$E520),'Hoja de Trabajo para listado'!$AB$151:$BA$151,0)),0)+IFERROR(INDEX('Hoja de Trabajo para listado'!$BC$155:$CB$1048576,MATCH($A520,'Hoja de Trabajo para listado'!$BC$155:$BC$1048576,0),MATCH((CUADRO!I$4&amp;$E520),'Hoja de Trabajo para listado'!$BC$151:$CB$151,0)),0)+IFERROR(INDEX('Hoja de Trabajo para listado'!$DE$153:$DG$274,MATCH($A520,'Hoja de Trabajo para listado'!$DE$153:$DE$1048576,0),MATCH((CUADRO!I$4&amp;$E520),'Hoja de Trabajo para listado'!$DE$151:$DG$151,0)),0)+IFERROR(INDEX('Hoja de Trabajo para listado'!$CD$155:$DC$1048576,MATCH($A520,'Hoja de Trabajo para listado'!$CD$155:$CD$1048576,0),MATCH((CUADRO!I$4&amp;$E520),'Hoja de Trabajo para listado'!$CD$151:$DC$151,0)),0)</f>
        <v>0</v>
      </c>
      <c r="J520" s="243">
        <f ca="1">+IFERROR(INDEX('Hoja de Trabajo para listado'!$A$155:$Z$1048576,MATCH($A520,'Hoja de Trabajo para listado'!$A$155:$A$1048576,0),MATCH((CUADRO!J$4&amp;$E520),'Hoja de Trabajo para listado'!$A$151:$Z$151,0)),0)+IFERROR(INDEX('Hoja de Trabajo para listado'!$AB$155:$BA$1048576,MATCH($A520,'Hoja de Trabajo para listado'!$AB$155:$AB$1048576,0),MATCH((CUADRO!J$4&amp;$E520),'Hoja de Trabajo para listado'!$AB$151:$BA$151,0)),0)+IFERROR(INDEX('Hoja de Trabajo para listado'!$BC$155:$CB$1048576,MATCH($A520,'Hoja de Trabajo para listado'!$BC$155:$BC$1048576,0),MATCH((CUADRO!J$4&amp;$E520),'Hoja de Trabajo para listado'!$BC$151:$CB$151,0)),0)+IFERROR(INDEX('Hoja de Trabajo para listado'!$DE$153:$DG$274,MATCH($A520,'Hoja de Trabajo para listado'!$DE$153:$DE$1048576,0),MATCH((CUADRO!J$4&amp;$E520),'Hoja de Trabajo para listado'!$DE$151:$DG$151,0)),0)+IFERROR(INDEX('Hoja de Trabajo para listado'!$CD$155:$DC$1048576,MATCH($A520,'Hoja de Trabajo para listado'!$CD$155:$CD$1048576,0),MATCH((CUADRO!J$4&amp;$E520),'Hoja de Trabajo para listado'!$CD$151:$DC$151,0)),0)</f>
        <v>0</v>
      </c>
      <c r="K520" s="243">
        <f ca="1">+IFERROR(INDEX('Hoja de Trabajo para listado'!$A$155:$Z$1048576,MATCH($A520,'Hoja de Trabajo para listado'!$A$155:$A$1048576,0),MATCH((CUADRO!K$4&amp;$E520),'Hoja de Trabajo para listado'!$A$151:$Z$151,0)),0)+IFERROR(INDEX('Hoja de Trabajo para listado'!$AB$155:$BA$1048576,MATCH($A520,'Hoja de Trabajo para listado'!$AB$155:$AB$1048576,0),MATCH((CUADRO!K$4&amp;$E520),'Hoja de Trabajo para listado'!$AB$151:$BA$151,0)),0)+IFERROR(INDEX('Hoja de Trabajo para listado'!$BC$155:$CB$1048576,MATCH($A520,'Hoja de Trabajo para listado'!$BC$155:$BC$1048576,0),MATCH((CUADRO!K$4&amp;$E520),'Hoja de Trabajo para listado'!$BC$151:$CB$151,0)),0)+IFERROR(INDEX('Hoja de Trabajo para listado'!$DE$153:$DG$274,MATCH($A520,'Hoja de Trabajo para listado'!$DE$153:$DE$1048576,0),MATCH((CUADRO!K$4&amp;$E520),'Hoja de Trabajo para listado'!$DE$151:$DG$151,0)),0)+IFERROR(INDEX('Hoja de Trabajo para listado'!$CD$155:$DC$1048576,MATCH($A520,'Hoja de Trabajo para listado'!$CD$155:$CD$1048576,0),MATCH((CUADRO!K$4&amp;$E520),'Hoja de Trabajo para listado'!$CD$151:$DC$151,0)),0)</f>
        <v>0</v>
      </c>
      <c r="L520" s="243">
        <f ca="1">+IFERROR(INDEX('Hoja de Trabajo para listado'!$A$155:$Z$1048576,MATCH($A520,'Hoja de Trabajo para listado'!$A$155:$A$1048576,0),MATCH((CUADRO!L$4&amp;$E520),'Hoja de Trabajo para listado'!$A$151:$Z$151,0)),0)+IFERROR(INDEX('Hoja de Trabajo para listado'!$AB$155:$BA$1048576,MATCH($A520,'Hoja de Trabajo para listado'!$AB$155:$AB$1048576,0),MATCH((CUADRO!L$4&amp;$E520),'Hoja de Trabajo para listado'!$AB$151:$BA$151,0)),0)+IFERROR(INDEX('Hoja de Trabajo para listado'!$BC$155:$CB$1048576,MATCH($A520,'Hoja de Trabajo para listado'!$BC$155:$BC$1048576,0),MATCH((CUADRO!L$4&amp;$E520),'Hoja de Trabajo para listado'!$BC$151:$CB$151,0)),0)+IFERROR(INDEX('Hoja de Trabajo para listado'!$DE$153:$DG$274,MATCH($A520,'Hoja de Trabajo para listado'!$DE$153:$DE$1048576,0),MATCH((CUADRO!L$4&amp;$E520),'Hoja de Trabajo para listado'!$DE$151:$DG$151,0)),0)+IFERROR(INDEX('Hoja de Trabajo para listado'!$CD$155:$DC$1048576,MATCH($A520,'Hoja de Trabajo para listado'!$CD$155:$CD$1048576,0),MATCH((CUADRO!L$4&amp;$E520),'Hoja de Trabajo para listado'!$CD$151:$DC$151,0)),0)</f>
        <v>0</v>
      </c>
      <c r="M520" s="243">
        <f ca="1">+IFERROR(INDEX('Hoja de Trabajo para listado'!$A$155:$Z$1048576,MATCH($A520,'Hoja de Trabajo para listado'!$A$155:$A$1048576,0),MATCH((CUADRO!M$4&amp;$E520),'Hoja de Trabajo para listado'!$A$151:$Z$151,0)),0)+IFERROR(INDEX('Hoja de Trabajo para listado'!$AB$155:$BA$1048576,MATCH($A520,'Hoja de Trabajo para listado'!$AB$155:$AB$1048576,0),MATCH((CUADRO!M$4&amp;$E520),'Hoja de Trabajo para listado'!$AB$151:$BA$151,0)),0)+IFERROR(INDEX('Hoja de Trabajo para listado'!$BC$155:$CB$1048576,MATCH($A520,'Hoja de Trabajo para listado'!$BC$155:$BC$1048576,0),MATCH((CUADRO!M$4&amp;$E520),'Hoja de Trabajo para listado'!$BC$151:$CB$151,0)),0)+IFERROR(INDEX('Hoja de Trabajo para listado'!$DE$153:$DG$274,MATCH($A520,'Hoja de Trabajo para listado'!$DE$153:$DE$1048576,0),MATCH((CUADRO!M$4&amp;$E520),'Hoja de Trabajo para listado'!$DE$151:$DG$151,0)),0)+IFERROR(INDEX('Hoja de Trabajo para listado'!$CD$155:$DC$1048576,MATCH($A520,'Hoja de Trabajo para listado'!$CD$155:$CD$1048576,0),MATCH((CUADRO!M$4&amp;$E520),'Hoja de Trabajo para listado'!$CD$151:$DC$151,0)),0)</f>
        <v>0</v>
      </c>
      <c r="N520" s="243">
        <f ca="1">+IFERROR(INDEX('Hoja de Trabajo para listado'!$A$155:$Z$1048576,MATCH($A520,'Hoja de Trabajo para listado'!$A$155:$A$1048576,0),MATCH((CUADRO!N$4&amp;$E520),'Hoja de Trabajo para listado'!$A$151:$Z$151,0)),0)+IFERROR(INDEX('Hoja de Trabajo para listado'!$AB$155:$BA$1048576,MATCH($A520,'Hoja de Trabajo para listado'!$AB$155:$AB$1048576,0),MATCH((CUADRO!N$4&amp;$E520),'Hoja de Trabajo para listado'!$AB$151:$BA$151,0)),0)+IFERROR(INDEX('Hoja de Trabajo para listado'!$BC$155:$CB$1048576,MATCH($A520,'Hoja de Trabajo para listado'!$BC$155:$BC$1048576,0),MATCH((CUADRO!N$4&amp;$E520),'Hoja de Trabajo para listado'!$BC$151:$CB$151,0)),0)+IFERROR(INDEX('Hoja de Trabajo para listado'!$DE$153:$DG$274,MATCH($A520,'Hoja de Trabajo para listado'!$DE$153:$DE$1048576,0),MATCH((CUADRO!N$4&amp;$E520),'Hoja de Trabajo para listado'!$DE$151:$DG$151,0)),0)+IFERROR(INDEX('Hoja de Trabajo para listado'!$CD$155:$DC$1048576,MATCH($A520,'Hoja de Trabajo para listado'!$CD$155:$CD$1048576,0),MATCH((CUADRO!N$4&amp;$E520),'Hoja de Trabajo para listado'!$CD$151:$DC$151,0)),0)</f>
        <v>0</v>
      </c>
      <c r="O520" s="243">
        <f ca="1">+IFERROR(INDEX('Hoja de Trabajo para listado'!$A$155:$Z$1048576,MATCH($A520,'Hoja de Trabajo para listado'!$A$155:$A$1048576,0),MATCH((CUADRO!O$4&amp;$E520),'Hoja de Trabajo para listado'!$A$151:$Z$151,0)),0)+IFERROR(INDEX('Hoja de Trabajo para listado'!$AB$155:$BA$1048576,MATCH($A520,'Hoja de Trabajo para listado'!$AB$155:$AB$1048576,0),MATCH((CUADRO!O$4&amp;$E520),'Hoja de Trabajo para listado'!$AB$151:$BA$151,0)),0)+IFERROR(INDEX('Hoja de Trabajo para listado'!$BC$155:$CB$1048576,MATCH($A520,'Hoja de Trabajo para listado'!$BC$155:$BC$1048576,0),MATCH((CUADRO!O$4&amp;$E520),'Hoja de Trabajo para listado'!$BC$151:$CB$151,0)),0)+IFERROR(INDEX('Hoja de Trabajo para listado'!$DE$153:$DG$274,MATCH($A520,'Hoja de Trabajo para listado'!$DE$153:$DE$1048576,0),MATCH((CUADRO!O$4&amp;$E520),'Hoja de Trabajo para listado'!$DE$151:$DG$151,0)),0)+IFERROR(INDEX('Hoja de Trabajo para listado'!$CD$155:$DC$1048576,MATCH($A520,'Hoja de Trabajo para listado'!$CD$155:$CD$1048576,0),MATCH((CUADRO!O$4&amp;$E520),'Hoja de Trabajo para listado'!$CD$151:$DC$151,0)),0)</f>
        <v>0</v>
      </c>
      <c r="P520" s="243">
        <f ca="1">+IFERROR(INDEX('Hoja de Trabajo para listado'!$A$155:$Z$1048576,MATCH($A520,'Hoja de Trabajo para listado'!$A$155:$A$1048576,0),MATCH((CUADRO!P$4&amp;$E520),'Hoja de Trabajo para listado'!$A$151:$Z$151,0)),0)+IFERROR(INDEX('Hoja de Trabajo para listado'!$AB$155:$BA$1048576,MATCH($A520,'Hoja de Trabajo para listado'!$AB$155:$AB$1048576,0),MATCH((CUADRO!P$4&amp;$E520),'Hoja de Trabajo para listado'!$AB$151:$BA$151,0)),0)+IFERROR(INDEX('Hoja de Trabajo para listado'!$BC$155:$CB$1048576,MATCH($A520,'Hoja de Trabajo para listado'!$BC$155:$BC$1048576,0),MATCH((CUADRO!P$4&amp;$E520),'Hoja de Trabajo para listado'!$BC$151:$CB$151,0)),0)+IFERROR(INDEX('Hoja de Trabajo para listado'!$DE$153:$DG$274,MATCH($A520,'Hoja de Trabajo para listado'!$DE$153:$DE$1048576,0),MATCH((CUADRO!P$4&amp;$E520),'Hoja de Trabajo para listado'!$DE$151:$DG$151,0)),0)+IFERROR(INDEX('Hoja de Trabajo para listado'!$CD$155:$DC$1048576,MATCH($A520,'Hoja de Trabajo para listado'!$CD$155:$CD$1048576,0),MATCH((CUADRO!P$4&amp;$E520),'Hoja de Trabajo para listado'!$CD$151:$DC$151,0)),0)</f>
        <v>0</v>
      </c>
      <c r="Q520" s="243">
        <f ca="1">+IFERROR(INDEX('Hoja de Trabajo para listado'!$A$155:$Z$1048576,MATCH($A520,'Hoja de Trabajo para listado'!$A$155:$A$1048576,0),MATCH((CUADRO!Q$4&amp;$E520),'Hoja de Trabajo para listado'!$A$151:$Z$151,0)),0)+IFERROR(INDEX('Hoja de Trabajo para listado'!$AB$155:$BA$1048576,MATCH($A520,'Hoja de Trabajo para listado'!$AB$155:$AB$1048576,0),MATCH((CUADRO!Q$4&amp;$E520),'Hoja de Trabajo para listado'!$AB$151:$BA$151,0)),0)+IFERROR(INDEX('Hoja de Trabajo para listado'!$BC$155:$CB$1048576,MATCH($A520,'Hoja de Trabajo para listado'!$BC$155:$BC$1048576,0),MATCH((CUADRO!Q$4&amp;$E520),'Hoja de Trabajo para listado'!$BC$151:$CB$151,0)),0)+IFERROR(INDEX('Hoja de Trabajo para listado'!$DE$153:$DG$274,MATCH($A520,'Hoja de Trabajo para listado'!$DE$153:$DE$1048576,0),MATCH((CUADRO!Q$4&amp;$E520),'Hoja de Trabajo para listado'!$DE$151:$DG$151,0)),0)+IFERROR(INDEX('Hoja de Trabajo para listado'!$CD$155:$DC$1048576,MATCH($A520,'Hoja de Trabajo para listado'!$CD$155:$CD$1048576,0),MATCH((CUADRO!Q$4&amp;$E520),'Hoja de Trabajo para listado'!$CD$151:$DC$151,0)),0)</f>
        <v>0</v>
      </c>
      <c r="R520" s="243">
        <f t="shared" ca="1" si="21"/>
        <v>0</v>
      </c>
      <c r="S520" s="249">
        <f ca="1">+R519+R520</f>
        <v>0</v>
      </c>
      <c r="T520" s="243">
        <f ca="1">+S520</f>
        <v>0</v>
      </c>
      <c r="U520" s="242">
        <f t="shared" si="22"/>
        <v>2</v>
      </c>
      <c r="V520" s="333" t="str">
        <f>+VLOOKUP(A520,bd_lista!$A$3:$E$592,5,FALSE)</f>
        <v>Gobiernos Autonomos Municipales</v>
      </c>
      <c r="W520" s="388"/>
      <c r="X520" s="242">
        <f>+VLOOKUP(A520,[4]Sheet1!$A$13:$D$744,4,FALSE)</f>
        <v>0</v>
      </c>
      <c r="Y520" s="242" t="e">
        <f>+VLOOKUP(X520,bd_lista!$A$3:$C$592,3,FALSE)</f>
        <v>#N/A</v>
      </c>
      <c r="Z520" s="292"/>
      <c r="AA520" s="293"/>
    </row>
    <row r="521" spans="1:27" customFormat="1" ht="15" hidden="1" customHeight="1">
      <c r="A521" s="32">
        <v>1212</v>
      </c>
      <c r="B521" s="392">
        <f>+A521</f>
        <v>1212</v>
      </c>
      <c r="C521" s="247" t="str">
        <f>+VLOOKUP(A521,bd_lista!$A$3:$C$592,3,FALSE)</f>
        <v>Gobierno Autónomo Municipal de Umala</v>
      </c>
      <c r="D521" s="389" t="str">
        <f>+C521</f>
        <v>Gobierno Autónomo Municipal de Umala</v>
      </c>
      <c r="E521" s="242" t="s">
        <v>1304</v>
      </c>
      <c r="F521" s="243">
        <f ca="1">+IFERROR(INDEX('Hoja de Trabajo para listado'!$A$155:$Z$1048576,MATCH($A521,'Hoja de Trabajo para listado'!$A$155:$A$1048576,0),MATCH((CUADRO!F$4&amp;$E521),'Hoja de Trabajo para listado'!$A$151:$Z$151,0)),0)+IFERROR(INDEX('Hoja de Trabajo para listado'!$AB$155:$BA$1048576,MATCH($A521,'Hoja de Trabajo para listado'!$AB$155:$AB$1048576,0),MATCH((CUADRO!F$4&amp;$E521),'Hoja de Trabajo para listado'!$AB$151:$BA$151,0)),0)+IFERROR(INDEX('Hoja de Trabajo para listado'!$BC$155:$CB$1048576,MATCH($A521,'Hoja de Trabajo para listado'!$BC$155:$BC$1048576,0),MATCH((CUADRO!F$4&amp;$E521),'Hoja de Trabajo para listado'!$BC$151:$CB$151,0)),0)+IFERROR(INDEX('Hoja de Trabajo para listado'!$DE$153:$DG$274,MATCH($A521,'Hoja de Trabajo para listado'!$DE$153:$DE$1048576,0),MATCH((CUADRO!F$4&amp;$E521),'Hoja de Trabajo para listado'!$DE$151:$DG$151,0)),0)+IFERROR(INDEX('Hoja de Trabajo para listado'!$CD$155:$DC$1048576,MATCH($A521,'Hoja de Trabajo para listado'!$CD$155:$CD$1048576,0),MATCH((CUADRO!F$4&amp;$E521),'Hoja de Trabajo para listado'!$CD$151:$DC$151,0)),0)</f>
        <v>0</v>
      </c>
      <c r="G521" s="243">
        <f ca="1">+IFERROR(INDEX('Hoja de Trabajo para listado'!$A$155:$Z$1048576,MATCH($A521,'Hoja de Trabajo para listado'!$A$155:$A$1048576,0),MATCH((CUADRO!G$4&amp;$E521),'Hoja de Trabajo para listado'!$A$151:$Z$151,0)),0)+IFERROR(INDEX('Hoja de Trabajo para listado'!$AB$155:$BA$1048576,MATCH($A521,'Hoja de Trabajo para listado'!$AB$155:$AB$1048576,0),MATCH((CUADRO!G$4&amp;$E521),'Hoja de Trabajo para listado'!$AB$151:$BA$151,0)),0)+IFERROR(INDEX('Hoja de Trabajo para listado'!$BC$155:$CB$1048576,MATCH($A521,'Hoja de Trabajo para listado'!$BC$155:$BC$1048576,0),MATCH((CUADRO!G$4&amp;$E521),'Hoja de Trabajo para listado'!$BC$151:$CB$151,0)),0)+IFERROR(INDEX('Hoja de Trabajo para listado'!$DE$153:$DG$274,MATCH($A521,'Hoja de Trabajo para listado'!$DE$153:$DE$1048576,0),MATCH((CUADRO!G$4&amp;$E521),'Hoja de Trabajo para listado'!$DE$151:$DG$151,0)),0)+IFERROR(INDEX('Hoja de Trabajo para listado'!$CD$155:$DC$1048576,MATCH($A521,'Hoja de Trabajo para listado'!$CD$155:$CD$1048576,0),MATCH((CUADRO!G$4&amp;$E521),'Hoja de Trabajo para listado'!$CD$151:$DC$151,0)),0)</f>
        <v>0</v>
      </c>
      <c r="H521" s="243">
        <f ca="1">+IFERROR(INDEX('Hoja de Trabajo para listado'!$A$155:$Z$1048576,MATCH($A521,'Hoja de Trabajo para listado'!$A$155:$A$1048576,0),MATCH((CUADRO!H$4&amp;$E521),'Hoja de Trabajo para listado'!$A$151:$Z$151,0)),0)+IFERROR(INDEX('Hoja de Trabajo para listado'!$AB$155:$BA$1048576,MATCH($A521,'Hoja de Trabajo para listado'!$AB$155:$AB$1048576,0),MATCH((CUADRO!H$4&amp;$E521),'Hoja de Trabajo para listado'!$AB$151:$BA$151,0)),0)+IFERROR(INDEX('Hoja de Trabajo para listado'!$BC$155:$CB$1048576,MATCH($A521,'Hoja de Trabajo para listado'!$BC$155:$BC$1048576,0),MATCH((CUADRO!H$4&amp;$E521),'Hoja de Trabajo para listado'!$BC$151:$CB$151,0)),0)+IFERROR(INDEX('Hoja de Trabajo para listado'!$DE$153:$DG$274,MATCH($A521,'Hoja de Trabajo para listado'!$DE$153:$DE$1048576,0),MATCH((CUADRO!H$4&amp;$E521),'Hoja de Trabajo para listado'!$DE$151:$DG$151,0)),0)+IFERROR(INDEX('Hoja de Trabajo para listado'!$CD$155:$DC$1048576,MATCH($A521,'Hoja de Trabajo para listado'!$CD$155:$CD$1048576,0),MATCH((CUADRO!H$4&amp;$E521),'Hoja de Trabajo para listado'!$CD$151:$DC$151,0)),0)</f>
        <v>0</v>
      </c>
      <c r="I521" s="243">
        <f ca="1">+IFERROR(INDEX('Hoja de Trabajo para listado'!$A$155:$Z$1048576,MATCH($A521,'Hoja de Trabajo para listado'!$A$155:$A$1048576,0),MATCH((CUADRO!I$4&amp;$E521),'Hoja de Trabajo para listado'!$A$151:$Z$151,0)),0)+IFERROR(INDEX('Hoja de Trabajo para listado'!$AB$155:$BA$1048576,MATCH($A521,'Hoja de Trabajo para listado'!$AB$155:$AB$1048576,0),MATCH((CUADRO!I$4&amp;$E521),'Hoja de Trabajo para listado'!$AB$151:$BA$151,0)),0)+IFERROR(INDEX('Hoja de Trabajo para listado'!$BC$155:$CB$1048576,MATCH($A521,'Hoja de Trabajo para listado'!$BC$155:$BC$1048576,0),MATCH((CUADRO!I$4&amp;$E521),'Hoja de Trabajo para listado'!$BC$151:$CB$151,0)),0)+IFERROR(INDEX('Hoja de Trabajo para listado'!$DE$153:$DG$274,MATCH($A521,'Hoja de Trabajo para listado'!$DE$153:$DE$1048576,0),MATCH((CUADRO!I$4&amp;$E521),'Hoja de Trabajo para listado'!$DE$151:$DG$151,0)),0)+IFERROR(INDEX('Hoja de Trabajo para listado'!$CD$155:$DC$1048576,MATCH($A521,'Hoja de Trabajo para listado'!$CD$155:$CD$1048576,0),MATCH((CUADRO!I$4&amp;$E521),'Hoja de Trabajo para listado'!$CD$151:$DC$151,0)),0)</f>
        <v>0</v>
      </c>
      <c r="J521" s="243">
        <f ca="1">+IFERROR(INDEX('Hoja de Trabajo para listado'!$A$155:$Z$1048576,MATCH($A521,'Hoja de Trabajo para listado'!$A$155:$A$1048576,0),MATCH((CUADRO!J$4&amp;$E521),'Hoja de Trabajo para listado'!$A$151:$Z$151,0)),0)+IFERROR(INDEX('Hoja de Trabajo para listado'!$AB$155:$BA$1048576,MATCH($A521,'Hoja de Trabajo para listado'!$AB$155:$AB$1048576,0),MATCH((CUADRO!J$4&amp;$E521),'Hoja de Trabajo para listado'!$AB$151:$BA$151,0)),0)+IFERROR(INDEX('Hoja de Trabajo para listado'!$BC$155:$CB$1048576,MATCH($A521,'Hoja de Trabajo para listado'!$BC$155:$BC$1048576,0),MATCH((CUADRO!J$4&amp;$E521),'Hoja de Trabajo para listado'!$BC$151:$CB$151,0)),0)+IFERROR(INDEX('Hoja de Trabajo para listado'!$DE$153:$DG$274,MATCH($A521,'Hoja de Trabajo para listado'!$DE$153:$DE$1048576,0),MATCH((CUADRO!J$4&amp;$E521),'Hoja de Trabajo para listado'!$DE$151:$DG$151,0)),0)+IFERROR(INDEX('Hoja de Trabajo para listado'!$CD$155:$DC$1048576,MATCH($A521,'Hoja de Trabajo para listado'!$CD$155:$CD$1048576,0),MATCH((CUADRO!J$4&amp;$E521),'Hoja de Trabajo para listado'!$CD$151:$DC$151,0)),0)</f>
        <v>0</v>
      </c>
      <c r="K521" s="243">
        <f ca="1">+IFERROR(INDEX('Hoja de Trabajo para listado'!$A$155:$Z$1048576,MATCH($A521,'Hoja de Trabajo para listado'!$A$155:$A$1048576,0),MATCH((CUADRO!K$4&amp;$E521),'Hoja de Trabajo para listado'!$A$151:$Z$151,0)),0)+IFERROR(INDEX('Hoja de Trabajo para listado'!$AB$155:$BA$1048576,MATCH($A521,'Hoja de Trabajo para listado'!$AB$155:$AB$1048576,0),MATCH((CUADRO!K$4&amp;$E521),'Hoja de Trabajo para listado'!$AB$151:$BA$151,0)),0)+IFERROR(INDEX('Hoja de Trabajo para listado'!$BC$155:$CB$1048576,MATCH($A521,'Hoja de Trabajo para listado'!$BC$155:$BC$1048576,0),MATCH((CUADRO!K$4&amp;$E521),'Hoja de Trabajo para listado'!$BC$151:$CB$151,0)),0)+IFERROR(INDEX('Hoja de Trabajo para listado'!$DE$153:$DG$274,MATCH($A521,'Hoja de Trabajo para listado'!$DE$153:$DE$1048576,0),MATCH((CUADRO!K$4&amp;$E521),'Hoja de Trabajo para listado'!$DE$151:$DG$151,0)),0)+IFERROR(INDEX('Hoja de Trabajo para listado'!$CD$155:$DC$1048576,MATCH($A521,'Hoja de Trabajo para listado'!$CD$155:$CD$1048576,0),MATCH((CUADRO!K$4&amp;$E521),'Hoja de Trabajo para listado'!$CD$151:$DC$151,0)),0)</f>
        <v>0</v>
      </c>
      <c r="L521" s="243">
        <f ca="1">+IFERROR(INDEX('Hoja de Trabajo para listado'!$A$155:$Z$1048576,MATCH($A521,'Hoja de Trabajo para listado'!$A$155:$A$1048576,0),MATCH((CUADRO!L$4&amp;$E521),'Hoja de Trabajo para listado'!$A$151:$Z$151,0)),0)+IFERROR(INDEX('Hoja de Trabajo para listado'!$AB$155:$BA$1048576,MATCH($A521,'Hoja de Trabajo para listado'!$AB$155:$AB$1048576,0),MATCH((CUADRO!L$4&amp;$E521),'Hoja de Trabajo para listado'!$AB$151:$BA$151,0)),0)+IFERROR(INDEX('Hoja de Trabajo para listado'!$BC$155:$CB$1048576,MATCH($A521,'Hoja de Trabajo para listado'!$BC$155:$BC$1048576,0),MATCH((CUADRO!L$4&amp;$E521),'Hoja de Trabajo para listado'!$BC$151:$CB$151,0)),0)+IFERROR(INDEX('Hoja de Trabajo para listado'!$DE$153:$DG$274,MATCH($A521,'Hoja de Trabajo para listado'!$DE$153:$DE$1048576,0),MATCH((CUADRO!L$4&amp;$E521),'Hoja de Trabajo para listado'!$DE$151:$DG$151,0)),0)+IFERROR(INDEX('Hoja de Trabajo para listado'!$CD$155:$DC$1048576,MATCH($A521,'Hoja de Trabajo para listado'!$CD$155:$CD$1048576,0),MATCH((CUADRO!L$4&amp;$E521),'Hoja de Trabajo para listado'!$CD$151:$DC$151,0)),0)</f>
        <v>0</v>
      </c>
      <c r="M521" s="243">
        <f ca="1">+IFERROR(INDEX('Hoja de Trabajo para listado'!$A$155:$Z$1048576,MATCH($A521,'Hoja de Trabajo para listado'!$A$155:$A$1048576,0),MATCH((CUADRO!M$4&amp;$E521),'Hoja de Trabajo para listado'!$A$151:$Z$151,0)),0)+IFERROR(INDEX('Hoja de Trabajo para listado'!$AB$155:$BA$1048576,MATCH($A521,'Hoja de Trabajo para listado'!$AB$155:$AB$1048576,0),MATCH((CUADRO!M$4&amp;$E521),'Hoja de Trabajo para listado'!$AB$151:$BA$151,0)),0)+IFERROR(INDEX('Hoja de Trabajo para listado'!$BC$155:$CB$1048576,MATCH($A521,'Hoja de Trabajo para listado'!$BC$155:$BC$1048576,0),MATCH((CUADRO!M$4&amp;$E521),'Hoja de Trabajo para listado'!$BC$151:$CB$151,0)),0)+IFERROR(INDEX('Hoja de Trabajo para listado'!$DE$153:$DG$274,MATCH($A521,'Hoja de Trabajo para listado'!$DE$153:$DE$1048576,0),MATCH((CUADRO!M$4&amp;$E521),'Hoja de Trabajo para listado'!$DE$151:$DG$151,0)),0)+IFERROR(INDEX('Hoja de Trabajo para listado'!$CD$155:$DC$1048576,MATCH($A521,'Hoja de Trabajo para listado'!$CD$155:$CD$1048576,0),MATCH((CUADRO!M$4&amp;$E521),'Hoja de Trabajo para listado'!$CD$151:$DC$151,0)),0)</f>
        <v>0</v>
      </c>
      <c r="N521" s="243">
        <f ca="1">+IFERROR(INDEX('Hoja de Trabajo para listado'!$A$155:$Z$1048576,MATCH($A521,'Hoja de Trabajo para listado'!$A$155:$A$1048576,0),MATCH((CUADRO!N$4&amp;$E521),'Hoja de Trabajo para listado'!$A$151:$Z$151,0)),0)+IFERROR(INDEX('Hoja de Trabajo para listado'!$AB$155:$BA$1048576,MATCH($A521,'Hoja de Trabajo para listado'!$AB$155:$AB$1048576,0),MATCH((CUADRO!N$4&amp;$E521),'Hoja de Trabajo para listado'!$AB$151:$BA$151,0)),0)+IFERROR(INDEX('Hoja de Trabajo para listado'!$BC$155:$CB$1048576,MATCH($A521,'Hoja de Trabajo para listado'!$BC$155:$BC$1048576,0),MATCH((CUADRO!N$4&amp;$E521),'Hoja de Trabajo para listado'!$BC$151:$CB$151,0)),0)+IFERROR(INDEX('Hoja de Trabajo para listado'!$DE$153:$DG$274,MATCH($A521,'Hoja de Trabajo para listado'!$DE$153:$DE$1048576,0),MATCH((CUADRO!N$4&amp;$E521),'Hoja de Trabajo para listado'!$DE$151:$DG$151,0)),0)+IFERROR(INDEX('Hoja de Trabajo para listado'!$CD$155:$DC$1048576,MATCH($A521,'Hoja de Trabajo para listado'!$CD$155:$CD$1048576,0),MATCH((CUADRO!N$4&amp;$E521),'Hoja de Trabajo para listado'!$CD$151:$DC$151,0)),0)</f>
        <v>0</v>
      </c>
      <c r="O521" s="243">
        <f ca="1">+IFERROR(INDEX('Hoja de Trabajo para listado'!$A$155:$Z$1048576,MATCH($A521,'Hoja de Trabajo para listado'!$A$155:$A$1048576,0),MATCH((CUADRO!O$4&amp;$E521),'Hoja de Trabajo para listado'!$A$151:$Z$151,0)),0)+IFERROR(INDEX('Hoja de Trabajo para listado'!$AB$155:$BA$1048576,MATCH($A521,'Hoja de Trabajo para listado'!$AB$155:$AB$1048576,0),MATCH((CUADRO!O$4&amp;$E521),'Hoja de Trabajo para listado'!$AB$151:$BA$151,0)),0)+IFERROR(INDEX('Hoja de Trabajo para listado'!$BC$155:$CB$1048576,MATCH($A521,'Hoja de Trabajo para listado'!$BC$155:$BC$1048576,0),MATCH((CUADRO!O$4&amp;$E521),'Hoja de Trabajo para listado'!$BC$151:$CB$151,0)),0)+IFERROR(INDEX('Hoja de Trabajo para listado'!$DE$153:$DG$274,MATCH($A521,'Hoja de Trabajo para listado'!$DE$153:$DE$1048576,0),MATCH((CUADRO!O$4&amp;$E521),'Hoja de Trabajo para listado'!$DE$151:$DG$151,0)),0)+IFERROR(INDEX('Hoja de Trabajo para listado'!$CD$155:$DC$1048576,MATCH($A521,'Hoja de Trabajo para listado'!$CD$155:$CD$1048576,0),MATCH((CUADRO!O$4&amp;$E521),'Hoja de Trabajo para listado'!$CD$151:$DC$151,0)),0)</f>
        <v>0</v>
      </c>
      <c r="P521" s="243">
        <f ca="1">+IFERROR(INDEX('Hoja de Trabajo para listado'!$A$155:$Z$1048576,MATCH($A521,'Hoja de Trabajo para listado'!$A$155:$A$1048576,0),MATCH((CUADRO!P$4&amp;$E521),'Hoja de Trabajo para listado'!$A$151:$Z$151,0)),0)+IFERROR(INDEX('Hoja de Trabajo para listado'!$AB$155:$BA$1048576,MATCH($A521,'Hoja de Trabajo para listado'!$AB$155:$AB$1048576,0),MATCH((CUADRO!P$4&amp;$E521),'Hoja de Trabajo para listado'!$AB$151:$BA$151,0)),0)+IFERROR(INDEX('Hoja de Trabajo para listado'!$BC$155:$CB$1048576,MATCH($A521,'Hoja de Trabajo para listado'!$BC$155:$BC$1048576,0),MATCH((CUADRO!P$4&amp;$E521),'Hoja de Trabajo para listado'!$BC$151:$CB$151,0)),0)+IFERROR(INDEX('Hoja de Trabajo para listado'!$DE$153:$DG$274,MATCH($A521,'Hoja de Trabajo para listado'!$DE$153:$DE$1048576,0),MATCH((CUADRO!P$4&amp;$E521),'Hoja de Trabajo para listado'!$DE$151:$DG$151,0)),0)+IFERROR(INDEX('Hoja de Trabajo para listado'!$CD$155:$DC$1048576,MATCH($A521,'Hoja de Trabajo para listado'!$CD$155:$CD$1048576,0),MATCH((CUADRO!P$4&amp;$E521),'Hoja de Trabajo para listado'!$CD$151:$DC$151,0)),0)</f>
        <v>0</v>
      </c>
      <c r="Q521" s="243">
        <f ca="1">+IFERROR(INDEX('Hoja de Trabajo para listado'!$A$155:$Z$1048576,MATCH($A521,'Hoja de Trabajo para listado'!$A$155:$A$1048576,0),MATCH((CUADRO!Q$4&amp;$E521),'Hoja de Trabajo para listado'!$A$151:$Z$151,0)),0)+IFERROR(INDEX('Hoja de Trabajo para listado'!$AB$155:$BA$1048576,MATCH($A521,'Hoja de Trabajo para listado'!$AB$155:$AB$1048576,0),MATCH((CUADRO!Q$4&amp;$E521),'Hoja de Trabajo para listado'!$AB$151:$BA$151,0)),0)+IFERROR(INDEX('Hoja de Trabajo para listado'!$BC$155:$CB$1048576,MATCH($A521,'Hoja de Trabajo para listado'!$BC$155:$BC$1048576,0),MATCH((CUADRO!Q$4&amp;$E521),'Hoja de Trabajo para listado'!$BC$151:$CB$151,0)),0)+IFERROR(INDEX('Hoja de Trabajo para listado'!$DE$153:$DG$274,MATCH($A521,'Hoja de Trabajo para listado'!$DE$153:$DE$1048576,0),MATCH((CUADRO!Q$4&amp;$E521),'Hoja de Trabajo para listado'!$DE$151:$DG$151,0)),0)+IFERROR(INDEX('Hoja de Trabajo para listado'!$CD$155:$DC$1048576,MATCH($A521,'Hoja de Trabajo para listado'!$CD$155:$CD$1048576,0),MATCH((CUADRO!Q$4&amp;$E521),'Hoja de Trabajo para listado'!$CD$151:$DC$151,0)),0)</f>
        <v>0</v>
      </c>
      <c r="R521" s="243">
        <f t="shared" ref="R521:R584" ca="1" si="23">+SUM(F521:Q521)</f>
        <v>0</v>
      </c>
      <c r="S521" s="249"/>
      <c r="T521" s="243">
        <f ca="1">+T522</f>
        <v>0</v>
      </c>
      <c r="U521" s="242">
        <f t="shared" ref="U521:U584" si="24">+IF(E521="Débitos",1,2)</f>
        <v>1</v>
      </c>
      <c r="V521" s="333" t="str">
        <f>+VLOOKUP(A521,bd_lista!$A$3:$E$592,5,FALSE)</f>
        <v>Gobiernos Autonomos Municipales</v>
      </c>
      <c r="W521" s="387" t="str">
        <f>+V521</f>
        <v>Gobiernos Autonomos Municipales</v>
      </c>
      <c r="X521" s="242">
        <f>+VLOOKUP(A521,[4]Sheet1!$A$13:$D$744,4,FALSE)</f>
        <v>0</v>
      </c>
      <c r="Y521" s="242" t="e">
        <f>+VLOOKUP(X521,bd_lista!$A$3:$C$592,3,FALSE)</f>
        <v>#N/A</v>
      </c>
      <c r="Z521" s="294">
        <f>+X521</f>
        <v>0</v>
      </c>
      <c r="AA521" s="295" t="e">
        <f>+Y521</f>
        <v>#N/A</v>
      </c>
    </row>
    <row r="522" spans="1:27" customFormat="1" ht="15" hidden="1" customHeight="1">
      <c r="A522" s="32">
        <v>1212</v>
      </c>
      <c r="B522" s="393"/>
      <c r="C522" s="247" t="str">
        <f>+VLOOKUP(A522,bd_lista!$A$3:$C$592,3,FALSE)</f>
        <v>Gobierno Autónomo Municipal de Umala</v>
      </c>
      <c r="D522" s="390"/>
      <c r="E522" s="244" t="s">
        <v>1305</v>
      </c>
      <c r="F522" s="243">
        <f ca="1">+IFERROR(INDEX('Hoja de Trabajo para listado'!$A$155:$Z$1048576,MATCH($A522,'Hoja de Trabajo para listado'!$A$155:$A$1048576,0),MATCH((CUADRO!F$4&amp;$E522),'Hoja de Trabajo para listado'!$A$151:$Z$151,0)),0)+IFERROR(INDEX('Hoja de Trabajo para listado'!$AB$155:$BA$1048576,MATCH($A522,'Hoja de Trabajo para listado'!$AB$155:$AB$1048576,0),MATCH((CUADRO!F$4&amp;$E522),'Hoja de Trabajo para listado'!$AB$151:$BA$151,0)),0)+IFERROR(INDEX('Hoja de Trabajo para listado'!$BC$155:$CB$1048576,MATCH($A522,'Hoja de Trabajo para listado'!$BC$155:$BC$1048576,0),MATCH((CUADRO!F$4&amp;$E522),'Hoja de Trabajo para listado'!$BC$151:$CB$151,0)),0)+IFERROR(INDEX('Hoja de Trabajo para listado'!$DE$153:$DG$274,MATCH($A522,'Hoja de Trabajo para listado'!$DE$153:$DE$1048576,0),MATCH((CUADRO!F$4&amp;$E522),'Hoja de Trabajo para listado'!$DE$151:$DG$151,0)),0)+IFERROR(INDEX('Hoja de Trabajo para listado'!$CD$155:$DC$1048576,MATCH($A522,'Hoja de Trabajo para listado'!$CD$155:$CD$1048576,0),MATCH((CUADRO!F$4&amp;$E522),'Hoja de Trabajo para listado'!$CD$151:$DC$151,0)),0)</f>
        <v>0</v>
      </c>
      <c r="G522" s="243">
        <f ca="1">+IFERROR(INDEX('Hoja de Trabajo para listado'!$A$155:$Z$1048576,MATCH($A522,'Hoja de Trabajo para listado'!$A$155:$A$1048576,0),MATCH((CUADRO!G$4&amp;$E522),'Hoja de Trabajo para listado'!$A$151:$Z$151,0)),0)+IFERROR(INDEX('Hoja de Trabajo para listado'!$AB$155:$BA$1048576,MATCH($A522,'Hoja de Trabajo para listado'!$AB$155:$AB$1048576,0),MATCH((CUADRO!G$4&amp;$E522),'Hoja de Trabajo para listado'!$AB$151:$BA$151,0)),0)+IFERROR(INDEX('Hoja de Trabajo para listado'!$BC$155:$CB$1048576,MATCH($A522,'Hoja de Trabajo para listado'!$BC$155:$BC$1048576,0),MATCH((CUADRO!G$4&amp;$E522),'Hoja de Trabajo para listado'!$BC$151:$CB$151,0)),0)+IFERROR(INDEX('Hoja de Trabajo para listado'!$DE$153:$DG$274,MATCH($A522,'Hoja de Trabajo para listado'!$DE$153:$DE$1048576,0),MATCH((CUADRO!G$4&amp;$E522),'Hoja de Trabajo para listado'!$DE$151:$DG$151,0)),0)+IFERROR(INDEX('Hoja de Trabajo para listado'!$CD$155:$DC$1048576,MATCH($A522,'Hoja de Trabajo para listado'!$CD$155:$CD$1048576,0),MATCH((CUADRO!G$4&amp;$E522),'Hoja de Trabajo para listado'!$CD$151:$DC$151,0)),0)</f>
        <v>0</v>
      </c>
      <c r="H522" s="243">
        <f ca="1">+IFERROR(INDEX('Hoja de Trabajo para listado'!$A$155:$Z$1048576,MATCH($A522,'Hoja de Trabajo para listado'!$A$155:$A$1048576,0),MATCH((CUADRO!H$4&amp;$E522),'Hoja de Trabajo para listado'!$A$151:$Z$151,0)),0)+IFERROR(INDEX('Hoja de Trabajo para listado'!$AB$155:$BA$1048576,MATCH($A522,'Hoja de Trabajo para listado'!$AB$155:$AB$1048576,0),MATCH((CUADRO!H$4&amp;$E522),'Hoja de Trabajo para listado'!$AB$151:$BA$151,0)),0)+IFERROR(INDEX('Hoja de Trabajo para listado'!$BC$155:$CB$1048576,MATCH($A522,'Hoja de Trabajo para listado'!$BC$155:$BC$1048576,0),MATCH((CUADRO!H$4&amp;$E522),'Hoja de Trabajo para listado'!$BC$151:$CB$151,0)),0)+IFERROR(INDEX('Hoja de Trabajo para listado'!$DE$153:$DG$274,MATCH($A522,'Hoja de Trabajo para listado'!$DE$153:$DE$1048576,0),MATCH((CUADRO!H$4&amp;$E522),'Hoja de Trabajo para listado'!$DE$151:$DG$151,0)),0)+IFERROR(INDEX('Hoja de Trabajo para listado'!$CD$155:$DC$1048576,MATCH($A522,'Hoja de Trabajo para listado'!$CD$155:$CD$1048576,0),MATCH((CUADRO!H$4&amp;$E522),'Hoja de Trabajo para listado'!$CD$151:$DC$151,0)),0)</f>
        <v>0</v>
      </c>
      <c r="I522" s="243">
        <f ca="1">+IFERROR(INDEX('Hoja de Trabajo para listado'!$A$155:$Z$1048576,MATCH($A522,'Hoja de Trabajo para listado'!$A$155:$A$1048576,0),MATCH((CUADRO!I$4&amp;$E522),'Hoja de Trabajo para listado'!$A$151:$Z$151,0)),0)+IFERROR(INDEX('Hoja de Trabajo para listado'!$AB$155:$BA$1048576,MATCH($A522,'Hoja de Trabajo para listado'!$AB$155:$AB$1048576,0),MATCH((CUADRO!I$4&amp;$E522),'Hoja de Trabajo para listado'!$AB$151:$BA$151,0)),0)+IFERROR(INDEX('Hoja de Trabajo para listado'!$BC$155:$CB$1048576,MATCH($A522,'Hoja de Trabajo para listado'!$BC$155:$BC$1048576,0),MATCH((CUADRO!I$4&amp;$E522),'Hoja de Trabajo para listado'!$BC$151:$CB$151,0)),0)+IFERROR(INDEX('Hoja de Trabajo para listado'!$DE$153:$DG$274,MATCH($A522,'Hoja de Trabajo para listado'!$DE$153:$DE$1048576,0),MATCH((CUADRO!I$4&amp;$E522),'Hoja de Trabajo para listado'!$DE$151:$DG$151,0)),0)+IFERROR(INDEX('Hoja de Trabajo para listado'!$CD$155:$DC$1048576,MATCH($A522,'Hoja de Trabajo para listado'!$CD$155:$CD$1048576,0),MATCH((CUADRO!I$4&amp;$E522),'Hoja de Trabajo para listado'!$CD$151:$DC$151,0)),0)</f>
        <v>0</v>
      </c>
      <c r="J522" s="243">
        <f ca="1">+IFERROR(INDEX('Hoja de Trabajo para listado'!$A$155:$Z$1048576,MATCH($A522,'Hoja de Trabajo para listado'!$A$155:$A$1048576,0),MATCH((CUADRO!J$4&amp;$E522),'Hoja de Trabajo para listado'!$A$151:$Z$151,0)),0)+IFERROR(INDEX('Hoja de Trabajo para listado'!$AB$155:$BA$1048576,MATCH($A522,'Hoja de Trabajo para listado'!$AB$155:$AB$1048576,0),MATCH((CUADRO!J$4&amp;$E522),'Hoja de Trabajo para listado'!$AB$151:$BA$151,0)),0)+IFERROR(INDEX('Hoja de Trabajo para listado'!$BC$155:$CB$1048576,MATCH($A522,'Hoja de Trabajo para listado'!$BC$155:$BC$1048576,0),MATCH((CUADRO!J$4&amp;$E522),'Hoja de Trabajo para listado'!$BC$151:$CB$151,0)),0)+IFERROR(INDEX('Hoja de Trabajo para listado'!$DE$153:$DG$274,MATCH($A522,'Hoja de Trabajo para listado'!$DE$153:$DE$1048576,0),MATCH((CUADRO!J$4&amp;$E522),'Hoja de Trabajo para listado'!$DE$151:$DG$151,0)),0)+IFERROR(INDEX('Hoja de Trabajo para listado'!$CD$155:$DC$1048576,MATCH($A522,'Hoja de Trabajo para listado'!$CD$155:$CD$1048576,0),MATCH((CUADRO!J$4&amp;$E522),'Hoja de Trabajo para listado'!$CD$151:$DC$151,0)),0)</f>
        <v>0</v>
      </c>
      <c r="K522" s="243">
        <f ca="1">+IFERROR(INDEX('Hoja de Trabajo para listado'!$A$155:$Z$1048576,MATCH($A522,'Hoja de Trabajo para listado'!$A$155:$A$1048576,0),MATCH((CUADRO!K$4&amp;$E522),'Hoja de Trabajo para listado'!$A$151:$Z$151,0)),0)+IFERROR(INDEX('Hoja de Trabajo para listado'!$AB$155:$BA$1048576,MATCH($A522,'Hoja de Trabajo para listado'!$AB$155:$AB$1048576,0),MATCH((CUADRO!K$4&amp;$E522),'Hoja de Trabajo para listado'!$AB$151:$BA$151,0)),0)+IFERROR(INDEX('Hoja de Trabajo para listado'!$BC$155:$CB$1048576,MATCH($A522,'Hoja de Trabajo para listado'!$BC$155:$BC$1048576,0),MATCH((CUADRO!K$4&amp;$E522),'Hoja de Trabajo para listado'!$BC$151:$CB$151,0)),0)+IFERROR(INDEX('Hoja de Trabajo para listado'!$DE$153:$DG$274,MATCH($A522,'Hoja de Trabajo para listado'!$DE$153:$DE$1048576,0),MATCH((CUADRO!K$4&amp;$E522),'Hoja de Trabajo para listado'!$DE$151:$DG$151,0)),0)+IFERROR(INDEX('Hoja de Trabajo para listado'!$CD$155:$DC$1048576,MATCH($A522,'Hoja de Trabajo para listado'!$CD$155:$CD$1048576,0),MATCH((CUADRO!K$4&amp;$E522),'Hoja de Trabajo para listado'!$CD$151:$DC$151,0)),0)</f>
        <v>0</v>
      </c>
      <c r="L522" s="243">
        <f ca="1">+IFERROR(INDEX('Hoja de Trabajo para listado'!$A$155:$Z$1048576,MATCH($A522,'Hoja de Trabajo para listado'!$A$155:$A$1048576,0),MATCH((CUADRO!L$4&amp;$E522),'Hoja de Trabajo para listado'!$A$151:$Z$151,0)),0)+IFERROR(INDEX('Hoja de Trabajo para listado'!$AB$155:$BA$1048576,MATCH($A522,'Hoja de Trabajo para listado'!$AB$155:$AB$1048576,0),MATCH((CUADRO!L$4&amp;$E522),'Hoja de Trabajo para listado'!$AB$151:$BA$151,0)),0)+IFERROR(INDEX('Hoja de Trabajo para listado'!$BC$155:$CB$1048576,MATCH($A522,'Hoja de Trabajo para listado'!$BC$155:$BC$1048576,0),MATCH((CUADRO!L$4&amp;$E522),'Hoja de Trabajo para listado'!$BC$151:$CB$151,0)),0)+IFERROR(INDEX('Hoja de Trabajo para listado'!$DE$153:$DG$274,MATCH($A522,'Hoja de Trabajo para listado'!$DE$153:$DE$1048576,0),MATCH((CUADRO!L$4&amp;$E522),'Hoja de Trabajo para listado'!$DE$151:$DG$151,0)),0)+IFERROR(INDEX('Hoja de Trabajo para listado'!$CD$155:$DC$1048576,MATCH($A522,'Hoja de Trabajo para listado'!$CD$155:$CD$1048576,0),MATCH((CUADRO!L$4&amp;$E522),'Hoja de Trabajo para listado'!$CD$151:$DC$151,0)),0)</f>
        <v>0</v>
      </c>
      <c r="M522" s="243">
        <f ca="1">+IFERROR(INDEX('Hoja de Trabajo para listado'!$A$155:$Z$1048576,MATCH($A522,'Hoja de Trabajo para listado'!$A$155:$A$1048576,0),MATCH((CUADRO!M$4&amp;$E522),'Hoja de Trabajo para listado'!$A$151:$Z$151,0)),0)+IFERROR(INDEX('Hoja de Trabajo para listado'!$AB$155:$BA$1048576,MATCH($A522,'Hoja de Trabajo para listado'!$AB$155:$AB$1048576,0),MATCH((CUADRO!M$4&amp;$E522),'Hoja de Trabajo para listado'!$AB$151:$BA$151,0)),0)+IFERROR(INDEX('Hoja de Trabajo para listado'!$BC$155:$CB$1048576,MATCH($A522,'Hoja de Trabajo para listado'!$BC$155:$BC$1048576,0),MATCH((CUADRO!M$4&amp;$E522),'Hoja de Trabajo para listado'!$BC$151:$CB$151,0)),0)+IFERROR(INDEX('Hoja de Trabajo para listado'!$DE$153:$DG$274,MATCH($A522,'Hoja de Trabajo para listado'!$DE$153:$DE$1048576,0),MATCH((CUADRO!M$4&amp;$E522),'Hoja de Trabajo para listado'!$DE$151:$DG$151,0)),0)+IFERROR(INDEX('Hoja de Trabajo para listado'!$CD$155:$DC$1048576,MATCH($A522,'Hoja de Trabajo para listado'!$CD$155:$CD$1048576,0),MATCH((CUADRO!M$4&amp;$E522),'Hoja de Trabajo para listado'!$CD$151:$DC$151,0)),0)</f>
        <v>0</v>
      </c>
      <c r="N522" s="243">
        <f ca="1">+IFERROR(INDEX('Hoja de Trabajo para listado'!$A$155:$Z$1048576,MATCH($A522,'Hoja de Trabajo para listado'!$A$155:$A$1048576,0),MATCH((CUADRO!N$4&amp;$E522),'Hoja de Trabajo para listado'!$A$151:$Z$151,0)),0)+IFERROR(INDEX('Hoja de Trabajo para listado'!$AB$155:$BA$1048576,MATCH($A522,'Hoja de Trabajo para listado'!$AB$155:$AB$1048576,0),MATCH((CUADRO!N$4&amp;$E522),'Hoja de Trabajo para listado'!$AB$151:$BA$151,0)),0)+IFERROR(INDEX('Hoja de Trabajo para listado'!$BC$155:$CB$1048576,MATCH($A522,'Hoja de Trabajo para listado'!$BC$155:$BC$1048576,0),MATCH((CUADRO!N$4&amp;$E522),'Hoja de Trabajo para listado'!$BC$151:$CB$151,0)),0)+IFERROR(INDEX('Hoja de Trabajo para listado'!$DE$153:$DG$274,MATCH($A522,'Hoja de Trabajo para listado'!$DE$153:$DE$1048576,0),MATCH((CUADRO!N$4&amp;$E522),'Hoja de Trabajo para listado'!$DE$151:$DG$151,0)),0)+IFERROR(INDEX('Hoja de Trabajo para listado'!$CD$155:$DC$1048576,MATCH($A522,'Hoja de Trabajo para listado'!$CD$155:$CD$1048576,0),MATCH((CUADRO!N$4&amp;$E522),'Hoja de Trabajo para listado'!$CD$151:$DC$151,0)),0)</f>
        <v>0</v>
      </c>
      <c r="O522" s="243">
        <f ca="1">+IFERROR(INDEX('Hoja de Trabajo para listado'!$A$155:$Z$1048576,MATCH($A522,'Hoja de Trabajo para listado'!$A$155:$A$1048576,0),MATCH((CUADRO!O$4&amp;$E522),'Hoja de Trabajo para listado'!$A$151:$Z$151,0)),0)+IFERROR(INDEX('Hoja de Trabajo para listado'!$AB$155:$BA$1048576,MATCH($A522,'Hoja de Trabajo para listado'!$AB$155:$AB$1048576,0),MATCH((CUADRO!O$4&amp;$E522),'Hoja de Trabajo para listado'!$AB$151:$BA$151,0)),0)+IFERROR(INDEX('Hoja de Trabajo para listado'!$BC$155:$CB$1048576,MATCH($A522,'Hoja de Trabajo para listado'!$BC$155:$BC$1048576,0),MATCH((CUADRO!O$4&amp;$E522),'Hoja de Trabajo para listado'!$BC$151:$CB$151,0)),0)+IFERROR(INDEX('Hoja de Trabajo para listado'!$DE$153:$DG$274,MATCH($A522,'Hoja de Trabajo para listado'!$DE$153:$DE$1048576,0),MATCH((CUADRO!O$4&amp;$E522),'Hoja de Trabajo para listado'!$DE$151:$DG$151,0)),0)+IFERROR(INDEX('Hoja de Trabajo para listado'!$CD$155:$DC$1048576,MATCH($A522,'Hoja de Trabajo para listado'!$CD$155:$CD$1048576,0),MATCH((CUADRO!O$4&amp;$E522),'Hoja de Trabajo para listado'!$CD$151:$DC$151,0)),0)</f>
        <v>0</v>
      </c>
      <c r="P522" s="243">
        <f ca="1">+IFERROR(INDEX('Hoja de Trabajo para listado'!$A$155:$Z$1048576,MATCH($A522,'Hoja de Trabajo para listado'!$A$155:$A$1048576,0),MATCH((CUADRO!P$4&amp;$E522),'Hoja de Trabajo para listado'!$A$151:$Z$151,0)),0)+IFERROR(INDEX('Hoja de Trabajo para listado'!$AB$155:$BA$1048576,MATCH($A522,'Hoja de Trabajo para listado'!$AB$155:$AB$1048576,0),MATCH((CUADRO!P$4&amp;$E522),'Hoja de Trabajo para listado'!$AB$151:$BA$151,0)),0)+IFERROR(INDEX('Hoja de Trabajo para listado'!$BC$155:$CB$1048576,MATCH($A522,'Hoja de Trabajo para listado'!$BC$155:$BC$1048576,0),MATCH((CUADRO!P$4&amp;$E522),'Hoja de Trabajo para listado'!$BC$151:$CB$151,0)),0)+IFERROR(INDEX('Hoja de Trabajo para listado'!$DE$153:$DG$274,MATCH($A522,'Hoja de Trabajo para listado'!$DE$153:$DE$1048576,0),MATCH((CUADRO!P$4&amp;$E522),'Hoja de Trabajo para listado'!$DE$151:$DG$151,0)),0)+IFERROR(INDEX('Hoja de Trabajo para listado'!$CD$155:$DC$1048576,MATCH($A522,'Hoja de Trabajo para listado'!$CD$155:$CD$1048576,0),MATCH((CUADRO!P$4&amp;$E522),'Hoja de Trabajo para listado'!$CD$151:$DC$151,0)),0)</f>
        <v>0</v>
      </c>
      <c r="Q522" s="243">
        <f ca="1">+IFERROR(INDEX('Hoja de Trabajo para listado'!$A$155:$Z$1048576,MATCH($A522,'Hoja de Trabajo para listado'!$A$155:$A$1048576,0),MATCH((CUADRO!Q$4&amp;$E522),'Hoja de Trabajo para listado'!$A$151:$Z$151,0)),0)+IFERROR(INDEX('Hoja de Trabajo para listado'!$AB$155:$BA$1048576,MATCH($A522,'Hoja de Trabajo para listado'!$AB$155:$AB$1048576,0),MATCH((CUADRO!Q$4&amp;$E522),'Hoja de Trabajo para listado'!$AB$151:$BA$151,0)),0)+IFERROR(INDEX('Hoja de Trabajo para listado'!$BC$155:$CB$1048576,MATCH($A522,'Hoja de Trabajo para listado'!$BC$155:$BC$1048576,0),MATCH((CUADRO!Q$4&amp;$E522),'Hoja de Trabajo para listado'!$BC$151:$CB$151,0)),0)+IFERROR(INDEX('Hoja de Trabajo para listado'!$DE$153:$DG$274,MATCH($A522,'Hoja de Trabajo para listado'!$DE$153:$DE$1048576,0),MATCH((CUADRO!Q$4&amp;$E522),'Hoja de Trabajo para listado'!$DE$151:$DG$151,0)),0)+IFERROR(INDEX('Hoja de Trabajo para listado'!$CD$155:$DC$1048576,MATCH($A522,'Hoja de Trabajo para listado'!$CD$155:$CD$1048576,0),MATCH((CUADRO!Q$4&amp;$E522),'Hoja de Trabajo para listado'!$CD$151:$DC$151,0)),0)</f>
        <v>0</v>
      </c>
      <c r="R522" s="243">
        <f t="shared" ca="1" si="23"/>
        <v>0</v>
      </c>
      <c r="S522" s="249">
        <f ca="1">+R521+R522</f>
        <v>0</v>
      </c>
      <c r="T522" s="243">
        <f ca="1">+S522</f>
        <v>0</v>
      </c>
      <c r="U522" s="242">
        <f t="shared" si="24"/>
        <v>2</v>
      </c>
      <c r="V522" s="333" t="str">
        <f>+VLOOKUP(A522,bd_lista!$A$3:$E$592,5,FALSE)</f>
        <v>Gobiernos Autonomos Municipales</v>
      </c>
      <c r="W522" s="388"/>
      <c r="X522" s="242">
        <f>+VLOOKUP(A522,[4]Sheet1!$A$13:$D$744,4,FALSE)</f>
        <v>0</v>
      </c>
      <c r="Y522" s="242" t="e">
        <f>+VLOOKUP(X522,bd_lista!$A$3:$C$592,3,FALSE)</f>
        <v>#N/A</v>
      </c>
      <c r="Z522" s="292"/>
      <c r="AA522" s="293"/>
    </row>
    <row r="523" spans="1:27" customFormat="1" ht="15" hidden="1" customHeight="1">
      <c r="A523" s="32">
        <v>1213</v>
      </c>
      <c r="B523" s="392">
        <f>+A523</f>
        <v>1213</v>
      </c>
      <c r="C523" s="247" t="str">
        <f>+VLOOKUP(A523,bd_lista!$A$3:$C$592,3,FALSE)</f>
        <v>Gobierno Autónomo Municipal de Ayo Ayo</v>
      </c>
      <c r="D523" s="389" t="str">
        <f>+C523</f>
        <v>Gobierno Autónomo Municipal de Ayo Ayo</v>
      </c>
      <c r="E523" s="242" t="s">
        <v>1304</v>
      </c>
      <c r="F523" s="243">
        <f ca="1">+IFERROR(INDEX('Hoja de Trabajo para listado'!$A$155:$Z$1048576,MATCH($A523,'Hoja de Trabajo para listado'!$A$155:$A$1048576,0),MATCH((CUADRO!F$4&amp;$E523),'Hoja de Trabajo para listado'!$A$151:$Z$151,0)),0)+IFERROR(INDEX('Hoja de Trabajo para listado'!$AB$155:$BA$1048576,MATCH($A523,'Hoja de Trabajo para listado'!$AB$155:$AB$1048576,0),MATCH((CUADRO!F$4&amp;$E523),'Hoja de Trabajo para listado'!$AB$151:$BA$151,0)),0)+IFERROR(INDEX('Hoja de Trabajo para listado'!$BC$155:$CB$1048576,MATCH($A523,'Hoja de Trabajo para listado'!$BC$155:$BC$1048576,0),MATCH((CUADRO!F$4&amp;$E523),'Hoja de Trabajo para listado'!$BC$151:$CB$151,0)),0)+IFERROR(INDEX('Hoja de Trabajo para listado'!$DE$153:$DG$274,MATCH($A523,'Hoja de Trabajo para listado'!$DE$153:$DE$1048576,0),MATCH((CUADRO!F$4&amp;$E523),'Hoja de Trabajo para listado'!$DE$151:$DG$151,0)),0)+IFERROR(INDEX('Hoja de Trabajo para listado'!$CD$155:$DC$1048576,MATCH($A523,'Hoja de Trabajo para listado'!$CD$155:$CD$1048576,0),MATCH((CUADRO!F$4&amp;$E523),'Hoja de Trabajo para listado'!$CD$151:$DC$151,0)),0)</f>
        <v>0</v>
      </c>
      <c r="G523" s="243">
        <f ca="1">+IFERROR(INDEX('Hoja de Trabajo para listado'!$A$155:$Z$1048576,MATCH($A523,'Hoja de Trabajo para listado'!$A$155:$A$1048576,0),MATCH((CUADRO!G$4&amp;$E523),'Hoja de Trabajo para listado'!$A$151:$Z$151,0)),0)+IFERROR(INDEX('Hoja de Trabajo para listado'!$AB$155:$BA$1048576,MATCH($A523,'Hoja de Trabajo para listado'!$AB$155:$AB$1048576,0),MATCH((CUADRO!G$4&amp;$E523),'Hoja de Trabajo para listado'!$AB$151:$BA$151,0)),0)+IFERROR(INDEX('Hoja de Trabajo para listado'!$BC$155:$CB$1048576,MATCH($A523,'Hoja de Trabajo para listado'!$BC$155:$BC$1048576,0),MATCH((CUADRO!G$4&amp;$E523),'Hoja de Trabajo para listado'!$BC$151:$CB$151,0)),0)+IFERROR(INDEX('Hoja de Trabajo para listado'!$DE$153:$DG$274,MATCH($A523,'Hoja de Trabajo para listado'!$DE$153:$DE$1048576,0),MATCH((CUADRO!G$4&amp;$E523),'Hoja de Trabajo para listado'!$DE$151:$DG$151,0)),0)+IFERROR(INDEX('Hoja de Trabajo para listado'!$CD$155:$DC$1048576,MATCH($A523,'Hoja de Trabajo para listado'!$CD$155:$CD$1048576,0),MATCH((CUADRO!G$4&amp;$E523),'Hoja de Trabajo para listado'!$CD$151:$DC$151,0)),0)</f>
        <v>0</v>
      </c>
      <c r="H523" s="243">
        <f ca="1">+IFERROR(INDEX('Hoja de Trabajo para listado'!$A$155:$Z$1048576,MATCH($A523,'Hoja de Trabajo para listado'!$A$155:$A$1048576,0),MATCH((CUADRO!H$4&amp;$E523),'Hoja de Trabajo para listado'!$A$151:$Z$151,0)),0)+IFERROR(INDEX('Hoja de Trabajo para listado'!$AB$155:$BA$1048576,MATCH($A523,'Hoja de Trabajo para listado'!$AB$155:$AB$1048576,0),MATCH((CUADRO!H$4&amp;$E523),'Hoja de Trabajo para listado'!$AB$151:$BA$151,0)),0)+IFERROR(INDEX('Hoja de Trabajo para listado'!$BC$155:$CB$1048576,MATCH($A523,'Hoja de Trabajo para listado'!$BC$155:$BC$1048576,0),MATCH((CUADRO!H$4&amp;$E523),'Hoja de Trabajo para listado'!$BC$151:$CB$151,0)),0)+IFERROR(INDEX('Hoja de Trabajo para listado'!$DE$153:$DG$274,MATCH($A523,'Hoja de Trabajo para listado'!$DE$153:$DE$1048576,0),MATCH((CUADRO!H$4&amp;$E523),'Hoja de Trabajo para listado'!$DE$151:$DG$151,0)),0)+IFERROR(INDEX('Hoja de Trabajo para listado'!$CD$155:$DC$1048576,MATCH($A523,'Hoja de Trabajo para listado'!$CD$155:$CD$1048576,0),MATCH((CUADRO!H$4&amp;$E523),'Hoja de Trabajo para listado'!$CD$151:$DC$151,0)),0)</f>
        <v>0</v>
      </c>
      <c r="I523" s="243">
        <f ca="1">+IFERROR(INDEX('Hoja de Trabajo para listado'!$A$155:$Z$1048576,MATCH($A523,'Hoja de Trabajo para listado'!$A$155:$A$1048576,0),MATCH((CUADRO!I$4&amp;$E523),'Hoja de Trabajo para listado'!$A$151:$Z$151,0)),0)+IFERROR(INDEX('Hoja de Trabajo para listado'!$AB$155:$BA$1048576,MATCH($A523,'Hoja de Trabajo para listado'!$AB$155:$AB$1048576,0),MATCH((CUADRO!I$4&amp;$E523),'Hoja de Trabajo para listado'!$AB$151:$BA$151,0)),0)+IFERROR(INDEX('Hoja de Trabajo para listado'!$BC$155:$CB$1048576,MATCH($A523,'Hoja de Trabajo para listado'!$BC$155:$BC$1048576,0),MATCH((CUADRO!I$4&amp;$E523),'Hoja de Trabajo para listado'!$BC$151:$CB$151,0)),0)+IFERROR(INDEX('Hoja de Trabajo para listado'!$DE$153:$DG$274,MATCH($A523,'Hoja de Trabajo para listado'!$DE$153:$DE$1048576,0),MATCH((CUADRO!I$4&amp;$E523),'Hoja de Trabajo para listado'!$DE$151:$DG$151,0)),0)+IFERROR(INDEX('Hoja de Trabajo para listado'!$CD$155:$DC$1048576,MATCH($A523,'Hoja de Trabajo para listado'!$CD$155:$CD$1048576,0),MATCH((CUADRO!I$4&amp;$E523),'Hoja de Trabajo para listado'!$CD$151:$DC$151,0)),0)</f>
        <v>0</v>
      </c>
      <c r="J523" s="243">
        <f ca="1">+IFERROR(INDEX('Hoja de Trabajo para listado'!$A$155:$Z$1048576,MATCH($A523,'Hoja de Trabajo para listado'!$A$155:$A$1048576,0),MATCH((CUADRO!J$4&amp;$E523),'Hoja de Trabajo para listado'!$A$151:$Z$151,0)),0)+IFERROR(INDEX('Hoja de Trabajo para listado'!$AB$155:$BA$1048576,MATCH($A523,'Hoja de Trabajo para listado'!$AB$155:$AB$1048576,0),MATCH((CUADRO!J$4&amp;$E523),'Hoja de Trabajo para listado'!$AB$151:$BA$151,0)),0)+IFERROR(INDEX('Hoja de Trabajo para listado'!$BC$155:$CB$1048576,MATCH($A523,'Hoja de Trabajo para listado'!$BC$155:$BC$1048576,0),MATCH((CUADRO!J$4&amp;$E523),'Hoja de Trabajo para listado'!$BC$151:$CB$151,0)),0)+IFERROR(INDEX('Hoja de Trabajo para listado'!$DE$153:$DG$274,MATCH($A523,'Hoja de Trabajo para listado'!$DE$153:$DE$1048576,0),MATCH((CUADRO!J$4&amp;$E523),'Hoja de Trabajo para listado'!$DE$151:$DG$151,0)),0)+IFERROR(INDEX('Hoja de Trabajo para listado'!$CD$155:$DC$1048576,MATCH($A523,'Hoja de Trabajo para listado'!$CD$155:$CD$1048576,0),MATCH((CUADRO!J$4&amp;$E523),'Hoja de Trabajo para listado'!$CD$151:$DC$151,0)),0)</f>
        <v>0</v>
      </c>
      <c r="K523" s="243">
        <f ca="1">+IFERROR(INDEX('Hoja de Trabajo para listado'!$A$155:$Z$1048576,MATCH($A523,'Hoja de Trabajo para listado'!$A$155:$A$1048576,0),MATCH((CUADRO!K$4&amp;$E523),'Hoja de Trabajo para listado'!$A$151:$Z$151,0)),0)+IFERROR(INDEX('Hoja de Trabajo para listado'!$AB$155:$BA$1048576,MATCH($A523,'Hoja de Trabajo para listado'!$AB$155:$AB$1048576,0),MATCH((CUADRO!K$4&amp;$E523),'Hoja de Trabajo para listado'!$AB$151:$BA$151,0)),0)+IFERROR(INDEX('Hoja de Trabajo para listado'!$BC$155:$CB$1048576,MATCH($A523,'Hoja de Trabajo para listado'!$BC$155:$BC$1048576,0),MATCH((CUADRO!K$4&amp;$E523),'Hoja de Trabajo para listado'!$BC$151:$CB$151,0)),0)+IFERROR(INDEX('Hoja de Trabajo para listado'!$DE$153:$DG$274,MATCH($A523,'Hoja de Trabajo para listado'!$DE$153:$DE$1048576,0),MATCH((CUADRO!K$4&amp;$E523),'Hoja de Trabajo para listado'!$DE$151:$DG$151,0)),0)+IFERROR(INDEX('Hoja de Trabajo para listado'!$CD$155:$DC$1048576,MATCH($A523,'Hoja de Trabajo para listado'!$CD$155:$CD$1048576,0),MATCH((CUADRO!K$4&amp;$E523),'Hoja de Trabajo para listado'!$CD$151:$DC$151,0)),0)</f>
        <v>0</v>
      </c>
      <c r="L523" s="243">
        <f ca="1">+IFERROR(INDEX('Hoja de Trabajo para listado'!$A$155:$Z$1048576,MATCH($A523,'Hoja de Trabajo para listado'!$A$155:$A$1048576,0),MATCH((CUADRO!L$4&amp;$E523),'Hoja de Trabajo para listado'!$A$151:$Z$151,0)),0)+IFERROR(INDEX('Hoja de Trabajo para listado'!$AB$155:$BA$1048576,MATCH($A523,'Hoja de Trabajo para listado'!$AB$155:$AB$1048576,0),MATCH((CUADRO!L$4&amp;$E523),'Hoja de Trabajo para listado'!$AB$151:$BA$151,0)),0)+IFERROR(INDEX('Hoja de Trabajo para listado'!$BC$155:$CB$1048576,MATCH($A523,'Hoja de Trabajo para listado'!$BC$155:$BC$1048576,0),MATCH((CUADRO!L$4&amp;$E523),'Hoja de Trabajo para listado'!$BC$151:$CB$151,0)),0)+IFERROR(INDEX('Hoja de Trabajo para listado'!$DE$153:$DG$274,MATCH($A523,'Hoja de Trabajo para listado'!$DE$153:$DE$1048576,0),MATCH((CUADRO!L$4&amp;$E523),'Hoja de Trabajo para listado'!$DE$151:$DG$151,0)),0)+IFERROR(INDEX('Hoja de Trabajo para listado'!$CD$155:$DC$1048576,MATCH($A523,'Hoja de Trabajo para listado'!$CD$155:$CD$1048576,0),MATCH((CUADRO!L$4&amp;$E523),'Hoja de Trabajo para listado'!$CD$151:$DC$151,0)),0)</f>
        <v>0</v>
      </c>
      <c r="M523" s="243">
        <f ca="1">+IFERROR(INDEX('Hoja de Trabajo para listado'!$A$155:$Z$1048576,MATCH($A523,'Hoja de Trabajo para listado'!$A$155:$A$1048576,0),MATCH((CUADRO!M$4&amp;$E523),'Hoja de Trabajo para listado'!$A$151:$Z$151,0)),0)+IFERROR(INDEX('Hoja de Trabajo para listado'!$AB$155:$BA$1048576,MATCH($A523,'Hoja de Trabajo para listado'!$AB$155:$AB$1048576,0),MATCH((CUADRO!M$4&amp;$E523),'Hoja de Trabajo para listado'!$AB$151:$BA$151,0)),0)+IFERROR(INDEX('Hoja de Trabajo para listado'!$BC$155:$CB$1048576,MATCH($A523,'Hoja de Trabajo para listado'!$BC$155:$BC$1048576,0),MATCH((CUADRO!M$4&amp;$E523),'Hoja de Trabajo para listado'!$BC$151:$CB$151,0)),0)+IFERROR(INDEX('Hoja de Trabajo para listado'!$DE$153:$DG$274,MATCH($A523,'Hoja de Trabajo para listado'!$DE$153:$DE$1048576,0),MATCH((CUADRO!M$4&amp;$E523),'Hoja de Trabajo para listado'!$DE$151:$DG$151,0)),0)+IFERROR(INDEX('Hoja de Trabajo para listado'!$CD$155:$DC$1048576,MATCH($A523,'Hoja de Trabajo para listado'!$CD$155:$CD$1048576,0),MATCH((CUADRO!M$4&amp;$E523),'Hoja de Trabajo para listado'!$CD$151:$DC$151,0)),0)</f>
        <v>0</v>
      </c>
      <c r="N523" s="243">
        <f ca="1">+IFERROR(INDEX('Hoja de Trabajo para listado'!$A$155:$Z$1048576,MATCH($A523,'Hoja de Trabajo para listado'!$A$155:$A$1048576,0),MATCH((CUADRO!N$4&amp;$E523),'Hoja de Trabajo para listado'!$A$151:$Z$151,0)),0)+IFERROR(INDEX('Hoja de Trabajo para listado'!$AB$155:$BA$1048576,MATCH($A523,'Hoja de Trabajo para listado'!$AB$155:$AB$1048576,0),MATCH((CUADRO!N$4&amp;$E523),'Hoja de Trabajo para listado'!$AB$151:$BA$151,0)),0)+IFERROR(INDEX('Hoja de Trabajo para listado'!$BC$155:$CB$1048576,MATCH($A523,'Hoja de Trabajo para listado'!$BC$155:$BC$1048576,0),MATCH((CUADRO!N$4&amp;$E523),'Hoja de Trabajo para listado'!$BC$151:$CB$151,0)),0)+IFERROR(INDEX('Hoja de Trabajo para listado'!$DE$153:$DG$274,MATCH($A523,'Hoja de Trabajo para listado'!$DE$153:$DE$1048576,0),MATCH((CUADRO!N$4&amp;$E523),'Hoja de Trabajo para listado'!$DE$151:$DG$151,0)),0)+IFERROR(INDEX('Hoja de Trabajo para listado'!$CD$155:$DC$1048576,MATCH($A523,'Hoja de Trabajo para listado'!$CD$155:$CD$1048576,0),MATCH((CUADRO!N$4&amp;$E523),'Hoja de Trabajo para listado'!$CD$151:$DC$151,0)),0)</f>
        <v>0</v>
      </c>
      <c r="O523" s="243">
        <f ca="1">+IFERROR(INDEX('Hoja de Trabajo para listado'!$A$155:$Z$1048576,MATCH($A523,'Hoja de Trabajo para listado'!$A$155:$A$1048576,0),MATCH((CUADRO!O$4&amp;$E523),'Hoja de Trabajo para listado'!$A$151:$Z$151,0)),0)+IFERROR(INDEX('Hoja de Trabajo para listado'!$AB$155:$BA$1048576,MATCH($A523,'Hoja de Trabajo para listado'!$AB$155:$AB$1048576,0),MATCH((CUADRO!O$4&amp;$E523),'Hoja de Trabajo para listado'!$AB$151:$BA$151,0)),0)+IFERROR(INDEX('Hoja de Trabajo para listado'!$BC$155:$CB$1048576,MATCH($A523,'Hoja de Trabajo para listado'!$BC$155:$BC$1048576,0),MATCH((CUADRO!O$4&amp;$E523),'Hoja de Trabajo para listado'!$BC$151:$CB$151,0)),0)+IFERROR(INDEX('Hoja de Trabajo para listado'!$DE$153:$DG$274,MATCH($A523,'Hoja de Trabajo para listado'!$DE$153:$DE$1048576,0),MATCH((CUADRO!O$4&amp;$E523),'Hoja de Trabajo para listado'!$DE$151:$DG$151,0)),0)+IFERROR(INDEX('Hoja de Trabajo para listado'!$CD$155:$DC$1048576,MATCH($A523,'Hoja de Trabajo para listado'!$CD$155:$CD$1048576,0),MATCH((CUADRO!O$4&amp;$E523),'Hoja de Trabajo para listado'!$CD$151:$DC$151,0)),0)</f>
        <v>0</v>
      </c>
      <c r="P523" s="243">
        <f ca="1">+IFERROR(INDEX('Hoja de Trabajo para listado'!$A$155:$Z$1048576,MATCH($A523,'Hoja de Trabajo para listado'!$A$155:$A$1048576,0),MATCH((CUADRO!P$4&amp;$E523),'Hoja de Trabajo para listado'!$A$151:$Z$151,0)),0)+IFERROR(INDEX('Hoja de Trabajo para listado'!$AB$155:$BA$1048576,MATCH($A523,'Hoja de Trabajo para listado'!$AB$155:$AB$1048576,0),MATCH((CUADRO!P$4&amp;$E523),'Hoja de Trabajo para listado'!$AB$151:$BA$151,0)),0)+IFERROR(INDEX('Hoja de Trabajo para listado'!$BC$155:$CB$1048576,MATCH($A523,'Hoja de Trabajo para listado'!$BC$155:$BC$1048576,0),MATCH((CUADRO!P$4&amp;$E523),'Hoja de Trabajo para listado'!$BC$151:$CB$151,0)),0)+IFERROR(INDEX('Hoja de Trabajo para listado'!$DE$153:$DG$274,MATCH($A523,'Hoja de Trabajo para listado'!$DE$153:$DE$1048576,0),MATCH((CUADRO!P$4&amp;$E523),'Hoja de Trabajo para listado'!$DE$151:$DG$151,0)),0)+IFERROR(INDEX('Hoja de Trabajo para listado'!$CD$155:$DC$1048576,MATCH($A523,'Hoja de Trabajo para listado'!$CD$155:$CD$1048576,0),MATCH((CUADRO!P$4&amp;$E523),'Hoja de Trabajo para listado'!$CD$151:$DC$151,0)),0)</f>
        <v>0</v>
      </c>
      <c r="Q523" s="243">
        <f ca="1">+IFERROR(INDEX('Hoja de Trabajo para listado'!$A$155:$Z$1048576,MATCH($A523,'Hoja de Trabajo para listado'!$A$155:$A$1048576,0),MATCH((CUADRO!Q$4&amp;$E523),'Hoja de Trabajo para listado'!$A$151:$Z$151,0)),0)+IFERROR(INDEX('Hoja de Trabajo para listado'!$AB$155:$BA$1048576,MATCH($A523,'Hoja de Trabajo para listado'!$AB$155:$AB$1048576,0),MATCH((CUADRO!Q$4&amp;$E523),'Hoja de Trabajo para listado'!$AB$151:$BA$151,0)),0)+IFERROR(INDEX('Hoja de Trabajo para listado'!$BC$155:$CB$1048576,MATCH($A523,'Hoja de Trabajo para listado'!$BC$155:$BC$1048576,0),MATCH((CUADRO!Q$4&amp;$E523),'Hoja de Trabajo para listado'!$BC$151:$CB$151,0)),0)+IFERROR(INDEX('Hoja de Trabajo para listado'!$DE$153:$DG$274,MATCH($A523,'Hoja de Trabajo para listado'!$DE$153:$DE$1048576,0),MATCH((CUADRO!Q$4&amp;$E523),'Hoja de Trabajo para listado'!$DE$151:$DG$151,0)),0)+IFERROR(INDEX('Hoja de Trabajo para listado'!$CD$155:$DC$1048576,MATCH($A523,'Hoja de Trabajo para listado'!$CD$155:$CD$1048576,0),MATCH((CUADRO!Q$4&amp;$E523),'Hoja de Trabajo para listado'!$CD$151:$DC$151,0)),0)</f>
        <v>0</v>
      </c>
      <c r="R523" s="243">
        <f t="shared" ca="1" si="23"/>
        <v>0</v>
      </c>
      <c r="S523" s="249"/>
      <c r="T523" s="243">
        <f ca="1">+T524</f>
        <v>0</v>
      </c>
      <c r="U523" s="242">
        <f t="shared" si="24"/>
        <v>1</v>
      </c>
      <c r="V523" s="333" t="str">
        <f>+VLOOKUP(A523,bd_lista!$A$3:$E$592,5,FALSE)</f>
        <v>Gobiernos Autonomos Municipales</v>
      </c>
      <c r="W523" s="387" t="str">
        <f>+V523</f>
        <v>Gobiernos Autonomos Municipales</v>
      </c>
      <c r="X523" s="242">
        <f>+VLOOKUP(A523,[4]Sheet1!$A$13:$D$744,4,FALSE)</f>
        <v>0</v>
      </c>
      <c r="Y523" s="242" t="e">
        <f>+VLOOKUP(X523,bd_lista!$A$3:$C$592,3,FALSE)</f>
        <v>#N/A</v>
      </c>
      <c r="Z523" s="294">
        <f>+X523</f>
        <v>0</v>
      </c>
      <c r="AA523" s="295" t="e">
        <f>+Y523</f>
        <v>#N/A</v>
      </c>
    </row>
    <row r="524" spans="1:27" customFormat="1" ht="15" hidden="1" customHeight="1">
      <c r="A524" s="32">
        <v>1213</v>
      </c>
      <c r="B524" s="393"/>
      <c r="C524" s="247" t="str">
        <f>+VLOOKUP(A524,bd_lista!$A$3:$C$592,3,FALSE)</f>
        <v>Gobierno Autónomo Municipal de Ayo Ayo</v>
      </c>
      <c r="D524" s="390"/>
      <c r="E524" s="244" t="s">
        <v>1305</v>
      </c>
      <c r="F524" s="243">
        <f ca="1">+IFERROR(INDEX('Hoja de Trabajo para listado'!$A$155:$Z$1048576,MATCH($A524,'Hoja de Trabajo para listado'!$A$155:$A$1048576,0),MATCH((CUADRO!F$4&amp;$E524),'Hoja de Trabajo para listado'!$A$151:$Z$151,0)),0)+IFERROR(INDEX('Hoja de Trabajo para listado'!$AB$155:$BA$1048576,MATCH($A524,'Hoja de Trabajo para listado'!$AB$155:$AB$1048576,0),MATCH((CUADRO!F$4&amp;$E524),'Hoja de Trabajo para listado'!$AB$151:$BA$151,0)),0)+IFERROR(INDEX('Hoja de Trabajo para listado'!$BC$155:$CB$1048576,MATCH($A524,'Hoja de Trabajo para listado'!$BC$155:$BC$1048576,0),MATCH((CUADRO!F$4&amp;$E524),'Hoja de Trabajo para listado'!$BC$151:$CB$151,0)),0)+IFERROR(INDEX('Hoja de Trabajo para listado'!$DE$153:$DG$274,MATCH($A524,'Hoja de Trabajo para listado'!$DE$153:$DE$1048576,0),MATCH((CUADRO!F$4&amp;$E524),'Hoja de Trabajo para listado'!$DE$151:$DG$151,0)),0)+IFERROR(INDEX('Hoja de Trabajo para listado'!$CD$155:$DC$1048576,MATCH($A524,'Hoja de Trabajo para listado'!$CD$155:$CD$1048576,0),MATCH((CUADRO!F$4&amp;$E524),'Hoja de Trabajo para listado'!$CD$151:$DC$151,0)),0)</f>
        <v>0</v>
      </c>
      <c r="G524" s="243">
        <f ca="1">+IFERROR(INDEX('Hoja de Trabajo para listado'!$A$155:$Z$1048576,MATCH($A524,'Hoja de Trabajo para listado'!$A$155:$A$1048576,0),MATCH((CUADRO!G$4&amp;$E524),'Hoja de Trabajo para listado'!$A$151:$Z$151,0)),0)+IFERROR(INDEX('Hoja de Trabajo para listado'!$AB$155:$BA$1048576,MATCH($A524,'Hoja de Trabajo para listado'!$AB$155:$AB$1048576,0),MATCH((CUADRO!G$4&amp;$E524),'Hoja de Trabajo para listado'!$AB$151:$BA$151,0)),0)+IFERROR(INDEX('Hoja de Trabajo para listado'!$BC$155:$CB$1048576,MATCH($A524,'Hoja de Trabajo para listado'!$BC$155:$BC$1048576,0),MATCH((CUADRO!G$4&amp;$E524),'Hoja de Trabajo para listado'!$BC$151:$CB$151,0)),0)+IFERROR(INDEX('Hoja de Trabajo para listado'!$DE$153:$DG$274,MATCH($A524,'Hoja de Trabajo para listado'!$DE$153:$DE$1048576,0),MATCH((CUADRO!G$4&amp;$E524),'Hoja de Trabajo para listado'!$DE$151:$DG$151,0)),0)+IFERROR(INDEX('Hoja de Trabajo para listado'!$CD$155:$DC$1048576,MATCH($A524,'Hoja de Trabajo para listado'!$CD$155:$CD$1048576,0),MATCH((CUADRO!G$4&amp;$E524),'Hoja de Trabajo para listado'!$CD$151:$DC$151,0)),0)</f>
        <v>0</v>
      </c>
      <c r="H524" s="243">
        <f ca="1">+IFERROR(INDEX('Hoja de Trabajo para listado'!$A$155:$Z$1048576,MATCH($A524,'Hoja de Trabajo para listado'!$A$155:$A$1048576,0),MATCH((CUADRO!H$4&amp;$E524),'Hoja de Trabajo para listado'!$A$151:$Z$151,0)),0)+IFERROR(INDEX('Hoja de Trabajo para listado'!$AB$155:$BA$1048576,MATCH($A524,'Hoja de Trabajo para listado'!$AB$155:$AB$1048576,0),MATCH((CUADRO!H$4&amp;$E524),'Hoja de Trabajo para listado'!$AB$151:$BA$151,0)),0)+IFERROR(INDEX('Hoja de Trabajo para listado'!$BC$155:$CB$1048576,MATCH($A524,'Hoja de Trabajo para listado'!$BC$155:$BC$1048576,0),MATCH((CUADRO!H$4&amp;$E524),'Hoja de Trabajo para listado'!$BC$151:$CB$151,0)),0)+IFERROR(INDEX('Hoja de Trabajo para listado'!$DE$153:$DG$274,MATCH($A524,'Hoja de Trabajo para listado'!$DE$153:$DE$1048576,0),MATCH((CUADRO!H$4&amp;$E524),'Hoja de Trabajo para listado'!$DE$151:$DG$151,0)),0)+IFERROR(INDEX('Hoja de Trabajo para listado'!$CD$155:$DC$1048576,MATCH($A524,'Hoja de Trabajo para listado'!$CD$155:$CD$1048576,0),MATCH((CUADRO!H$4&amp;$E524),'Hoja de Trabajo para listado'!$CD$151:$DC$151,0)),0)</f>
        <v>0</v>
      </c>
      <c r="I524" s="243">
        <f ca="1">+IFERROR(INDEX('Hoja de Trabajo para listado'!$A$155:$Z$1048576,MATCH($A524,'Hoja de Trabajo para listado'!$A$155:$A$1048576,0),MATCH((CUADRO!I$4&amp;$E524),'Hoja de Trabajo para listado'!$A$151:$Z$151,0)),0)+IFERROR(INDEX('Hoja de Trabajo para listado'!$AB$155:$BA$1048576,MATCH($A524,'Hoja de Trabajo para listado'!$AB$155:$AB$1048576,0),MATCH((CUADRO!I$4&amp;$E524),'Hoja de Trabajo para listado'!$AB$151:$BA$151,0)),0)+IFERROR(INDEX('Hoja de Trabajo para listado'!$BC$155:$CB$1048576,MATCH($A524,'Hoja de Trabajo para listado'!$BC$155:$BC$1048576,0),MATCH((CUADRO!I$4&amp;$E524),'Hoja de Trabajo para listado'!$BC$151:$CB$151,0)),0)+IFERROR(INDEX('Hoja de Trabajo para listado'!$DE$153:$DG$274,MATCH($A524,'Hoja de Trabajo para listado'!$DE$153:$DE$1048576,0),MATCH((CUADRO!I$4&amp;$E524),'Hoja de Trabajo para listado'!$DE$151:$DG$151,0)),0)+IFERROR(INDEX('Hoja de Trabajo para listado'!$CD$155:$DC$1048576,MATCH($A524,'Hoja de Trabajo para listado'!$CD$155:$CD$1048576,0),MATCH((CUADRO!I$4&amp;$E524),'Hoja de Trabajo para listado'!$CD$151:$DC$151,0)),0)</f>
        <v>0</v>
      </c>
      <c r="J524" s="243">
        <f ca="1">+IFERROR(INDEX('Hoja de Trabajo para listado'!$A$155:$Z$1048576,MATCH($A524,'Hoja de Trabajo para listado'!$A$155:$A$1048576,0),MATCH((CUADRO!J$4&amp;$E524),'Hoja de Trabajo para listado'!$A$151:$Z$151,0)),0)+IFERROR(INDEX('Hoja de Trabajo para listado'!$AB$155:$BA$1048576,MATCH($A524,'Hoja de Trabajo para listado'!$AB$155:$AB$1048576,0),MATCH((CUADRO!J$4&amp;$E524),'Hoja de Trabajo para listado'!$AB$151:$BA$151,0)),0)+IFERROR(INDEX('Hoja de Trabajo para listado'!$BC$155:$CB$1048576,MATCH($A524,'Hoja de Trabajo para listado'!$BC$155:$BC$1048576,0),MATCH((CUADRO!J$4&amp;$E524),'Hoja de Trabajo para listado'!$BC$151:$CB$151,0)),0)+IFERROR(INDEX('Hoja de Trabajo para listado'!$DE$153:$DG$274,MATCH($A524,'Hoja de Trabajo para listado'!$DE$153:$DE$1048576,0),MATCH((CUADRO!J$4&amp;$E524),'Hoja de Trabajo para listado'!$DE$151:$DG$151,0)),0)+IFERROR(INDEX('Hoja de Trabajo para listado'!$CD$155:$DC$1048576,MATCH($A524,'Hoja de Trabajo para listado'!$CD$155:$CD$1048576,0),MATCH((CUADRO!J$4&amp;$E524),'Hoja de Trabajo para listado'!$CD$151:$DC$151,0)),0)</f>
        <v>0</v>
      </c>
      <c r="K524" s="243">
        <f ca="1">+IFERROR(INDEX('Hoja de Trabajo para listado'!$A$155:$Z$1048576,MATCH($A524,'Hoja de Trabajo para listado'!$A$155:$A$1048576,0),MATCH((CUADRO!K$4&amp;$E524),'Hoja de Trabajo para listado'!$A$151:$Z$151,0)),0)+IFERROR(INDEX('Hoja de Trabajo para listado'!$AB$155:$BA$1048576,MATCH($A524,'Hoja de Trabajo para listado'!$AB$155:$AB$1048576,0),MATCH((CUADRO!K$4&amp;$E524),'Hoja de Trabajo para listado'!$AB$151:$BA$151,0)),0)+IFERROR(INDEX('Hoja de Trabajo para listado'!$BC$155:$CB$1048576,MATCH($A524,'Hoja de Trabajo para listado'!$BC$155:$BC$1048576,0),MATCH((CUADRO!K$4&amp;$E524),'Hoja de Trabajo para listado'!$BC$151:$CB$151,0)),0)+IFERROR(INDEX('Hoja de Trabajo para listado'!$DE$153:$DG$274,MATCH($A524,'Hoja de Trabajo para listado'!$DE$153:$DE$1048576,0),MATCH((CUADRO!K$4&amp;$E524),'Hoja de Trabajo para listado'!$DE$151:$DG$151,0)),0)+IFERROR(INDEX('Hoja de Trabajo para listado'!$CD$155:$DC$1048576,MATCH($A524,'Hoja de Trabajo para listado'!$CD$155:$CD$1048576,0),MATCH((CUADRO!K$4&amp;$E524),'Hoja de Trabajo para listado'!$CD$151:$DC$151,0)),0)</f>
        <v>0</v>
      </c>
      <c r="L524" s="243">
        <f ca="1">+IFERROR(INDEX('Hoja de Trabajo para listado'!$A$155:$Z$1048576,MATCH($A524,'Hoja de Trabajo para listado'!$A$155:$A$1048576,0),MATCH((CUADRO!L$4&amp;$E524),'Hoja de Trabajo para listado'!$A$151:$Z$151,0)),0)+IFERROR(INDEX('Hoja de Trabajo para listado'!$AB$155:$BA$1048576,MATCH($A524,'Hoja de Trabajo para listado'!$AB$155:$AB$1048576,0),MATCH((CUADRO!L$4&amp;$E524),'Hoja de Trabajo para listado'!$AB$151:$BA$151,0)),0)+IFERROR(INDEX('Hoja de Trabajo para listado'!$BC$155:$CB$1048576,MATCH($A524,'Hoja de Trabajo para listado'!$BC$155:$BC$1048576,0),MATCH((CUADRO!L$4&amp;$E524),'Hoja de Trabajo para listado'!$BC$151:$CB$151,0)),0)+IFERROR(INDEX('Hoja de Trabajo para listado'!$DE$153:$DG$274,MATCH($A524,'Hoja de Trabajo para listado'!$DE$153:$DE$1048576,0),MATCH((CUADRO!L$4&amp;$E524),'Hoja de Trabajo para listado'!$DE$151:$DG$151,0)),0)+IFERROR(INDEX('Hoja de Trabajo para listado'!$CD$155:$DC$1048576,MATCH($A524,'Hoja de Trabajo para listado'!$CD$155:$CD$1048576,0),MATCH((CUADRO!L$4&amp;$E524),'Hoja de Trabajo para listado'!$CD$151:$DC$151,0)),0)</f>
        <v>0</v>
      </c>
      <c r="M524" s="243">
        <f ca="1">+IFERROR(INDEX('Hoja de Trabajo para listado'!$A$155:$Z$1048576,MATCH($A524,'Hoja de Trabajo para listado'!$A$155:$A$1048576,0),MATCH((CUADRO!M$4&amp;$E524),'Hoja de Trabajo para listado'!$A$151:$Z$151,0)),0)+IFERROR(INDEX('Hoja de Trabajo para listado'!$AB$155:$BA$1048576,MATCH($A524,'Hoja de Trabajo para listado'!$AB$155:$AB$1048576,0),MATCH((CUADRO!M$4&amp;$E524),'Hoja de Trabajo para listado'!$AB$151:$BA$151,0)),0)+IFERROR(INDEX('Hoja de Trabajo para listado'!$BC$155:$CB$1048576,MATCH($A524,'Hoja de Trabajo para listado'!$BC$155:$BC$1048576,0),MATCH((CUADRO!M$4&amp;$E524),'Hoja de Trabajo para listado'!$BC$151:$CB$151,0)),0)+IFERROR(INDEX('Hoja de Trabajo para listado'!$DE$153:$DG$274,MATCH($A524,'Hoja de Trabajo para listado'!$DE$153:$DE$1048576,0),MATCH((CUADRO!M$4&amp;$E524),'Hoja de Trabajo para listado'!$DE$151:$DG$151,0)),0)+IFERROR(INDEX('Hoja de Trabajo para listado'!$CD$155:$DC$1048576,MATCH($A524,'Hoja de Trabajo para listado'!$CD$155:$CD$1048576,0),MATCH((CUADRO!M$4&amp;$E524),'Hoja de Trabajo para listado'!$CD$151:$DC$151,0)),0)</f>
        <v>0</v>
      </c>
      <c r="N524" s="243">
        <f ca="1">+IFERROR(INDEX('Hoja de Trabajo para listado'!$A$155:$Z$1048576,MATCH($A524,'Hoja de Trabajo para listado'!$A$155:$A$1048576,0),MATCH((CUADRO!N$4&amp;$E524),'Hoja de Trabajo para listado'!$A$151:$Z$151,0)),0)+IFERROR(INDEX('Hoja de Trabajo para listado'!$AB$155:$BA$1048576,MATCH($A524,'Hoja de Trabajo para listado'!$AB$155:$AB$1048576,0),MATCH((CUADRO!N$4&amp;$E524),'Hoja de Trabajo para listado'!$AB$151:$BA$151,0)),0)+IFERROR(INDEX('Hoja de Trabajo para listado'!$BC$155:$CB$1048576,MATCH($A524,'Hoja de Trabajo para listado'!$BC$155:$BC$1048576,0),MATCH((CUADRO!N$4&amp;$E524),'Hoja de Trabajo para listado'!$BC$151:$CB$151,0)),0)+IFERROR(INDEX('Hoja de Trabajo para listado'!$DE$153:$DG$274,MATCH($A524,'Hoja de Trabajo para listado'!$DE$153:$DE$1048576,0),MATCH((CUADRO!N$4&amp;$E524),'Hoja de Trabajo para listado'!$DE$151:$DG$151,0)),0)+IFERROR(INDEX('Hoja de Trabajo para listado'!$CD$155:$DC$1048576,MATCH($A524,'Hoja de Trabajo para listado'!$CD$155:$CD$1048576,0),MATCH((CUADRO!N$4&amp;$E524),'Hoja de Trabajo para listado'!$CD$151:$DC$151,0)),0)</f>
        <v>0</v>
      </c>
      <c r="O524" s="243">
        <f ca="1">+IFERROR(INDEX('Hoja de Trabajo para listado'!$A$155:$Z$1048576,MATCH($A524,'Hoja de Trabajo para listado'!$A$155:$A$1048576,0),MATCH((CUADRO!O$4&amp;$E524),'Hoja de Trabajo para listado'!$A$151:$Z$151,0)),0)+IFERROR(INDEX('Hoja de Trabajo para listado'!$AB$155:$BA$1048576,MATCH($A524,'Hoja de Trabajo para listado'!$AB$155:$AB$1048576,0),MATCH((CUADRO!O$4&amp;$E524),'Hoja de Trabajo para listado'!$AB$151:$BA$151,0)),0)+IFERROR(INDEX('Hoja de Trabajo para listado'!$BC$155:$CB$1048576,MATCH($A524,'Hoja de Trabajo para listado'!$BC$155:$BC$1048576,0),MATCH((CUADRO!O$4&amp;$E524),'Hoja de Trabajo para listado'!$BC$151:$CB$151,0)),0)+IFERROR(INDEX('Hoja de Trabajo para listado'!$DE$153:$DG$274,MATCH($A524,'Hoja de Trabajo para listado'!$DE$153:$DE$1048576,0),MATCH((CUADRO!O$4&amp;$E524),'Hoja de Trabajo para listado'!$DE$151:$DG$151,0)),0)+IFERROR(INDEX('Hoja de Trabajo para listado'!$CD$155:$DC$1048576,MATCH($A524,'Hoja de Trabajo para listado'!$CD$155:$CD$1048576,0),MATCH((CUADRO!O$4&amp;$E524),'Hoja de Trabajo para listado'!$CD$151:$DC$151,0)),0)</f>
        <v>0</v>
      </c>
      <c r="P524" s="243">
        <f ca="1">+IFERROR(INDEX('Hoja de Trabajo para listado'!$A$155:$Z$1048576,MATCH($A524,'Hoja de Trabajo para listado'!$A$155:$A$1048576,0),MATCH((CUADRO!P$4&amp;$E524),'Hoja de Trabajo para listado'!$A$151:$Z$151,0)),0)+IFERROR(INDEX('Hoja de Trabajo para listado'!$AB$155:$BA$1048576,MATCH($A524,'Hoja de Trabajo para listado'!$AB$155:$AB$1048576,0),MATCH((CUADRO!P$4&amp;$E524),'Hoja de Trabajo para listado'!$AB$151:$BA$151,0)),0)+IFERROR(INDEX('Hoja de Trabajo para listado'!$BC$155:$CB$1048576,MATCH($A524,'Hoja de Trabajo para listado'!$BC$155:$BC$1048576,0),MATCH((CUADRO!P$4&amp;$E524),'Hoja de Trabajo para listado'!$BC$151:$CB$151,0)),0)+IFERROR(INDEX('Hoja de Trabajo para listado'!$DE$153:$DG$274,MATCH($A524,'Hoja de Trabajo para listado'!$DE$153:$DE$1048576,0),MATCH((CUADRO!P$4&amp;$E524),'Hoja de Trabajo para listado'!$DE$151:$DG$151,0)),0)+IFERROR(INDEX('Hoja de Trabajo para listado'!$CD$155:$DC$1048576,MATCH($A524,'Hoja de Trabajo para listado'!$CD$155:$CD$1048576,0),MATCH((CUADRO!P$4&amp;$E524),'Hoja de Trabajo para listado'!$CD$151:$DC$151,0)),0)</f>
        <v>0</v>
      </c>
      <c r="Q524" s="243">
        <f ca="1">+IFERROR(INDEX('Hoja de Trabajo para listado'!$A$155:$Z$1048576,MATCH($A524,'Hoja de Trabajo para listado'!$A$155:$A$1048576,0),MATCH((CUADRO!Q$4&amp;$E524),'Hoja de Trabajo para listado'!$A$151:$Z$151,0)),0)+IFERROR(INDEX('Hoja de Trabajo para listado'!$AB$155:$BA$1048576,MATCH($A524,'Hoja de Trabajo para listado'!$AB$155:$AB$1048576,0),MATCH((CUADRO!Q$4&amp;$E524),'Hoja de Trabajo para listado'!$AB$151:$BA$151,0)),0)+IFERROR(INDEX('Hoja de Trabajo para listado'!$BC$155:$CB$1048576,MATCH($A524,'Hoja de Trabajo para listado'!$BC$155:$BC$1048576,0),MATCH((CUADRO!Q$4&amp;$E524),'Hoja de Trabajo para listado'!$BC$151:$CB$151,0)),0)+IFERROR(INDEX('Hoja de Trabajo para listado'!$DE$153:$DG$274,MATCH($A524,'Hoja de Trabajo para listado'!$DE$153:$DE$1048576,0),MATCH((CUADRO!Q$4&amp;$E524),'Hoja de Trabajo para listado'!$DE$151:$DG$151,0)),0)+IFERROR(INDEX('Hoja de Trabajo para listado'!$CD$155:$DC$1048576,MATCH($A524,'Hoja de Trabajo para listado'!$CD$155:$CD$1048576,0),MATCH((CUADRO!Q$4&amp;$E524),'Hoja de Trabajo para listado'!$CD$151:$DC$151,0)),0)</f>
        <v>0</v>
      </c>
      <c r="R524" s="243">
        <f t="shared" ca="1" si="23"/>
        <v>0</v>
      </c>
      <c r="S524" s="249">
        <f ca="1">+R523+R524</f>
        <v>0</v>
      </c>
      <c r="T524" s="243">
        <f ca="1">+S524</f>
        <v>0</v>
      </c>
      <c r="U524" s="242">
        <f t="shared" si="24"/>
        <v>2</v>
      </c>
      <c r="V524" s="333" t="str">
        <f>+VLOOKUP(A524,bd_lista!$A$3:$E$592,5,FALSE)</f>
        <v>Gobiernos Autonomos Municipales</v>
      </c>
      <c r="W524" s="388"/>
      <c r="X524" s="242">
        <f>+VLOOKUP(A524,[4]Sheet1!$A$13:$D$744,4,FALSE)</f>
        <v>0</v>
      </c>
      <c r="Y524" s="242" t="e">
        <f>+VLOOKUP(X524,bd_lista!$A$3:$C$592,3,FALSE)</f>
        <v>#N/A</v>
      </c>
      <c r="Z524" s="292"/>
      <c r="AA524" s="293"/>
    </row>
    <row r="525" spans="1:27" customFormat="1" ht="27" hidden="1" customHeight="1">
      <c r="A525" s="32">
        <v>1214</v>
      </c>
      <c r="B525" s="392">
        <f>+A525</f>
        <v>1214</v>
      </c>
      <c r="C525" s="247" t="str">
        <f>+VLOOKUP(A525,bd_lista!$A$3:$C$592,3,FALSE)</f>
        <v>Gobierno Autónomo Municipal de Calamarca</v>
      </c>
      <c r="D525" s="389" t="str">
        <f>+C525</f>
        <v>Gobierno Autónomo Municipal de Calamarca</v>
      </c>
      <c r="E525" s="242" t="s">
        <v>1304</v>
      </c>
      <c r="F525" s="243">
        <f ca="1">+IFERROR(INDEX('Hoja de Trabajo para listado'!$A$155:$Z$1048576,MATCH($A525,'Hoja de Trabajo para listado'!$A$155:$A$1048576,0),MATCH((CUADRO!F$4&amp;$E525),'Hoja de Trabajo para listado'!$A$151:$Z$151,0)),0)+IFERROR(INDEX('Hoja de Trabajo para listado'!$AB$155:$BA$1048576,MATCH($A525,'Hoja de Trabajo para listado'!$AB$155:$AB$1048576,0),MATCH((CUADRO!F$4&amp;$E525),'Hoja de Trabajo para listado'!$AB$151:$BA$151,0)),0)+IFERROR(INDEX('Hoja de Trabajo para listado'!$BC$155:$CB$1048576,MATCH($A525,'Hoja de Trabajo para listado'!$BC$155:$BC$1048576,0),MATCH((CUADRO!F$4&amp;$E525),'Hoja de Trabajo para listado'!$BC$151:$CB$151,0)),0)+IFERROR(INDEX('Hoja de Trabajo para listado'!$DE$153:$DG$274,MATCH($A525,'Hoja de Trabajo para listado'!$DE$153:$DE$1048576,0),MATCH((CUADRO!F$4&amp;$E525),'Hoja de Trabajo para listado'!$DE$151:$DG$151,0)),0)+IFERROR(INDEX('Hoja de Trabajo para listado'!$CD$155:$DC$1048576,MATCH($A525,'Hoja de Trabajo para listado'!$CD$155:$CD$1048576,0),MATCH((CUADRO!F$4&amp;$E525),'Hoja de Trabajo para listado'!$CD$151:$DC$151,0)),0)</f>
        <v>0</v>
      </c>
      <c r="G525" s="243">
        <f ca="1">+IFERROR(INDEX('Hoja de Trabajo para listado'!$A$155:$Z$1048576,MATCH($A525,'Hoja de Trabajo para listado'!$A$155:$A$1048576,0),MATCH((CUADRO!G$4&amp;$E525),'Hoja de Trabajo para listado'!$A$151:$Z$151,0)),0)+IFERROR(INDEX('Hoja de Trabajo para listado'!$AB$155:$BA$1048576,MATCH($A525,'Hoja de Trabajo para listado'!$AB$155:$AB$1048576,0),MATCH((CUADRO!G$4&amp;$E525),'Hoja de Trabajo para listado'!$AB$151:$BA$151,0)),0)+IFERROR(INDEX('Hoja de Trabajo para listado'!$BC$155:$CB$1048576,MATCH($A525,'Hoja de Trabajo para listado'!$BC$155:$BC$1048576,0),MATCH((CUADRO!G$4&amp;$E525),'Hoja de Trabajo para listado'!$BC$151:$CB$151,0)),0)+IFERROR(INDEX('Hoja de Trabajo para listado'!$DE$153:$DG$274,MATCH($A525,'Hoja de Trabajo para listado'!$DE$153:$DE$1048576,0),MATCH((CUADRO!G$4&amp;$E525),'Hoja de Trabajo para listado'!$DE$151:$DG$151,0)),0)+IFERROR(INDEX('Hoja de Trabajo para listado'!$CD$155:$DC$1048576,MATCH($A525,'Hoja de Trabajo para listado'!$CD$155:$CD$1048576,0),MATCH((CUADRO!G$4&amp;$E525),'Hoja de Trabajo para listado'!$CD$151:$DC$151,0)),0)</f>
        <v>0</v>
      </c>
      <c r="H525" s="243">
        <f ca="1">+IFERROR(INDEX('Hoja de Trabajo para listado'!$A$155:$Z$1048576,MATCH($A525,'Hoja de Trabajo para listado'!$A$155:$A$1048576,0),MATCH((CUADRO!H$4&amp;$E525),'Hoja de Trabajo para listado'!$A$151:$Z$151,0)),0)+IFERROR(INDEX('Hoja de Trabajo para listado'!$AB$155:$BA$1048576,MATCH($A525,'Hoja de Trabajo para listado'!$AB$155:$AB$1048576,0),MATCH((CUADRO!H$4&amp;$E525),'Hoja de Trabajo para listado'!$AB$151:$BA$151,0)),0)+IFERROR(INDEX('Hoja de Trabajo para listado'!$BC$155:$CB$1048576,MATCH($A525,'Hoja de Trabajo para listado'!$BC$155:$BC$1048576,0),MATCH((CUADRO!H$4&amp;$E525),'Hoja de Trabajo para listado'!$BC$151:$CB$151,0)),0)+IFERROR(INDEX('Hoja de Trabajo para listado'!$DE$153:$DG$274,MATCH($A525,'Hoja de Trabajo para listado'!$DE$153:$DE$1048576,0),MATCH((CUADRO!H$4&amp;$E525),'Hoja de Trabajo para listado'!$DE$151:$DG$151,0)),0)+IFERROR(INDEX('Hoja de Trabajo para listado'!$CD$155:$DC$1048576,MATCH($A525,'Hoja de Trabajo para listado'!$CD$155:$CD$1048576,0),MATCH((CUADRO!H$4&amp;$E525),'Hoja de Trabajo para listado'!$CD$151:$DC$151,0)),0)</f>
        <v>0</v>
      </c>
      <c r="I525" s="243">
        <f ca="1">+IFERROR(INDEX('Hoja de Trabajo para listado'!$A$155:$Z$1048576,MATCH($A525,'Hoja de Trabajo para listado'!$A$155:$A$1048576,0),MATCH((CUADRO!I$4&amp;$E525),'Hoja de Trabajo para listado'!$A$151:$Z$151,0)),0)+IFERROR(INDEX('Hoja de Trabajo para listado'!$AB$155:$BA$1048576,MATCH($A525,'Hoja de Trabajo para listado'!$AB$155:$AB$1048576,0),MATCH((CUADRO!I$4&amp;$E525),'Hoja de Trabajo para listado'!$AB$151:$BA$151,0)),0)+IFERROR(INDEX('Hoja de Trabajo para listado'!$BC$155:$CB$1048576,MATCH($A525,'Hoja de Trabajo para listado'!$BC$155:$BC$1048576,0),MATCH((CUADRO!I$4&amp;$E525),'Hoja de Trabajo para listado'!$BC$151:$CB$151,0)),0)+IFERROR(INDEX('Hoja de Trabajo para listado'!$DE$153:$DG$274,MATCH($A525,'Hoja de Trabajo para listado'!$DE$153:$DE$1048576,0),MATCH((CUADRO!I$4&amp;$E525),'Hoja de Trabajo para listado'!$DE$151:$DG$151,0)),0)+IFERROR(INDEX('Hoja de Trabajo para listado'!$CD$155:$DC$1048576,MATCH($A525,'Hoja de Trabajo para listado'!$CD$155:$CD$1048576,0),MATCH((CUADRO!I$4&amp;$E525),'Hoja de Trabajo para listado'!$CD$151:$DC$151,0)),0)</f>
        <v>0</v>
      </c>
      <c r="J525" s="243">
        <f ca="1">+IFERROR(INDEX('Hoja de Trabajo para listado'!$A$155:$Z$1048576,MATCH($A525,'Hoja de Trabajo para listado'!$A$155:$A$1048576,0),MATCH((CUADRO!J$4&amp;$E525),'Hoja de Trabajo para listado'!$A$151:$Z$151,0)),0)+IFERROR(INDEX('Hoja de Trabajo para listado'!$AB$155:$BA$1048576,MATCH($A525,'Hoja de Trabajo para listado'!$AB$155:$AB$1048576,0),MATCH((CUADRO!J$4&amp;$E525),'Hoja de Trabajo para listado'!$AB$151:$BA$151,0)),0)+IFERROR(INDEX('Hoja de Trabajo para listado'!$BC$155:$CB$1048576,MATCH($A525,'Hoja de Trabajo para listado'!$BC$155:$BC$1048576,0),MATCH((CUADRO!J$4&amp;$E525),'Hoja de Trabajo para listado'!$BC$151:$CB$151,0)),0)+IFERROR(INDEX('Hoja de Trabajo para listado'!$DE$153:$DG$274,MATCH($A525,'Hoja de Trabajo para listado'!$DE$153:$DE$1048576,0),MATCH((CUADRO!J$4&amp;$E525),'Hoja de Trabajo para listado'!$DE$151:$DG$151,0)),0)+IFERROR(INDEX('Hoja de Trabajo para listado'!$CD$155:$DC$1048576,MATCH($A525,'Hoja de Trabajo para listado'!$CD$155:$CD$1048576,0),MATCH((CUADRO!J$4&amp;$E525),'Hoja de Trabajo para listado'!$CD$151:$DC$151,0)),0)</f>
        <v>0</v>
      </c>
      <c r="K525" s="243">
        <f ca="1">+IFERROR(INDEX('Hoja de Trabajo para listado'!$A$155:$Z$1048576,MATCH($A525,'Hoja de Trabajo para listado'!$A$155:$A$1048576,0),MATCH((CUADRO!K$4&amp;$E525),'Hoja de Trabajo para listado'!$A$151:$Z$151,0)),0)+IFERROR(INDEX('Hoja de Trabajo para listado'!$AB$155:$BA$1048576,MATCH($A525,'Hoja de Trabajo para listado'!$AB$155:$AB$1048576,0),MATCH((CUADRO!K$4&amp;$E525),'Hoja de Trabajo para listado'!$AB$151:$BA$151,0)),0)+IFERROR(INDEX('Hoja de Trabajo para listado'!$BC$155:$CB$1048576,MATCH($A525,'Hoja de Trabajo para listado'!$BC$155:$BC$1048576,0),MATCH((CUADRO!K$4&amp;$E525),'Hoja de Trabajo para listado'!$BC$151:$CB$151,0)),0)+IFERROR(INDEX('Hoja de Trabajo para listado'!$DE$153:$DG$274,MATCH($A525,'Hoja de Trabajo para listado'!$DE$153:$DE$1048576,0),MATCH((CUADRO!K$4&amp;$E525),'Hoja de Trabajo para listado'!$DE$151:$DG$151,0)),0)+IFERROR(INDEX('Hoja de Trabajo para listado'!$CD$155:$DC$1048576,MATCH($A525,'Hoja de Trabajo para listado'!$CD$155:$CD$1048576,0),MATCH((CUADRO!K$4&amp;$E525),'Hoja de Trabajo para listado'!$CD$151:$DC$151,0)),0)</f>
        <v>0</v>
      </c>
      <c r="L525" s="243">
        <f ca="1">+IFERROR(INDEX('Hoja de Trabajo para listado'!$A$155:$Z$1048576,MATCH($A525,'Hoja de Trabajo para listado'!$A$155:$A$1048576,0),MATCH((CUADRO!L$4&amp;$E525),'Hoja de Trabajo para listado'!$A$151:$Z$151,0)),0)+IFERROR(INDEX('Hoja de Trabajo para listado'!$AB$155:$BA$1048576,MATCH($A525,'Hoja de Trabajo para listado'!$AB$155:$AB$1048576,0),MATCH((CUADRO!L$4&amp;$E525),'Hoja de Trabajo para listado'!$AB$151:$BA$151,0)),0)+IFERROR(INDEX('Hoja de Trabajo para listado'!$BC$155:$CB$1048576,MATCH($A525,'Hoja de Trabajo para listado'!$BC$155:$BC$1048576,0),MATCH((CUADRO!L$4&amp;$E525),'Hoja de Trabajo para listado'!$BC$151:$CB$151,0)),0)+IFERROR(INDEX('Hoja de Trabajo para listado'!$DE$153:$DG$274,MATCH($A525,'Hoja de Trabajo para listado'!$DE$153:$DE$1048576,0),MATCH((CUADRO!L$4&amp;$E525),'Hoja de Trabajo para listado'!$DE$151:$DG$151,0)),0)+IFERROR(INDEX('Hoja de Trabajo para listado'!$CD$155:$DC$1048576,MATCH($A525,'Hoja de Trabajo para listado'!$CD$155:$CD$1048576,0),MATCH((CUADRO!L$4&amp;$E525),'Hoja de Trabajo para listado'!$CD$151:$DC$151,0)),0)</f>
        <v>0</v>
      </c>
      <c r="M525" s="243">
        <f ca="1">+IFERROR(INDEX('Hoja de Trabajo para listado'!$A$155:$Z$1048576,MATCH($A525,'Hoja de Trabajo para listado'!$A$155:$A$1048576,0),MATCH((CUADRO!M$4&amp;$E525),'Hoja de Trabajo para listado'!$A$151:$Z$151,0)),0)+IFERROR(INDEX('Hoja de Trabajo para listado'!$AB$155:$BA$1048576,MATCH($A525,'Hoja de Trabajo para listado'!$AB$155:$AB$1048576,0),MATCH((CUADRO!M$4&amp;$E525),'Hoja de Trabajo para listado'!$AB$151:$BA$151,0)),0)+IFERROR(INDEX('Hoja de Trabajo para listado'!$BC$155:$CB$1048576,MATCH($A525,'Hoja de Trabajo para listado'!$BC$155:$BC$1048576,0),MATCH((CUADRO!M$4&amp;$E525),'Hoja de Trabajo para listado'!$BC$151:$CB$151,0)),0)+IFERROR(INDEX('Hoja de Trabajo para listado'!$DE$153:$DG$274,MATCH($A525,'Hoja de Trabajo para listado'!$DE$153:$DE$1048576,0),MATCH((CUADRO!M$4&amp;$E525),'Hoja de Trabajo para listado'!$DE$151:$DG$151,0)),0)+IFERROR(INDEX('Hoja de Trabajo para listado'!$CD$155:$DC$1048576,MATCH($A525,'Hoja de Trabajo para listado'!$CD$155:$CD$1048576,0),MATCH((CUADRO!M$4&amp;$E525),'Hoja de Trabajo para listado'!$CD$151:$DC$151,0)),0)</f>
        <v>0</v>
      </c>
      <c r="N525" s="243">
        <f ca="1">+IFERROR(INDEX('Hoja de Trabajo para listado'!$A$155:$Z$1048576,MATCH($A525,'Hoja de Trabajo para listado'!$A$155:$A$1048576,0),MATCH((CUADRO!N$4&amp;$E525),'Hoja de Trabajo para listado'!$A$151:$Z$151,0)),0)+IFERROR(INDEX('Hoja de Trabajo para listado'!$AB$155:$BA$1048576,MATCH($A525,'Hoja de Trabajo para listado'!$AB$155:$AB$1048576,0),MATCH((CUADRO!N$4&amp;$E525),'Hoja de Trabajo para listado'!$AB$151:$BA$151,0)),0)+IFERROR(INDEX('Hoja de Trabajo para listado'!$BC$155:$CB$1048576,MATCH($A525,'Hoja de Trabajo para listado'!$BC$155:$BC$1048576,0),MATCH((CUADRO!N$4&amp;$E525),'Hoja de Trabajo para listado'!$BC$151:$CB$151,0)),0)+IFERROR(INDEX('Hoja de Trabajo para listado'!$DE$153:$DG$274,MATCH($A525,'Hoja de Trabajo para listado'!$DE$153:$DE$1048576,0),MATCH((CUADRO!N$4&amp;$E525),'Hoja de Trabajo para listado'!$DE$151:$DG$151,0)),0)+IFERROR(INDEX('Hoja de Trabajo para listado'!$CD$155:$DC$1048576,MATCH($A525,'Hoja de Trabajo para listado'!$CD$155:$CD$1048576,0),MATCH((CUADRO!N$4&amp;$E525),'Hoja de Trabajo para listado'!$CD$151:$DC$151,0)),0)</f>
        <v>0</v>
      </c>
      <c r="O525" s="243">
        <f ca="1">+IFERROR(INDEX('Hoja de Trabajo para listado'!$A$155:$Z$1048576,MATCH($A525,'Hoja de Trabajo para listado'!$A$155:$A$1048576,0),MATCH((CUADRO!O$4&amp;$E525),'Hoja de Trabajo para listado'!$A$151:$Z$151,0)),0)+IFERROR(INDEX('Hoja de Trabajo para listado'!$AB$155:$BA$1048576,MATCH($A525,'Hoja de Trabajo para listado'!$AB$155:$AB$1048576,0),MATCH((CUADRO!O$4&amp;$E525),'Hoja de Trabajo para listado'!$AB$151:$BA$151,0)),0)+IFERROR(INDEX('Hoja de Trabajo para listado'!$BC$155:$CB$1048576,MATCH($A525,'Hoja de Trabajo para listado'!$BC$155:$BC$1048576,0),MATCH((CUADRO!O$4&amp;$E525),'Hoja de Trabajo para listado'!$BC$151:$CB$151,0)),0)+IFERROR(INDEX('Hoja de Trabajo para listado'!$DE$153:$DG$274,MATCH($A525,'Hoja de Trabajo para listado'!$DE$153:$DE$1048576,0),MATCH((CUADRO!O$4&amp;$E525),'Hoja de Trabajo para listado'!$DE$151:$DG$151,0)),0)+IFERROR(INDEX('Hoja de Trabajo para listado'!$CD$155:$DC$1048576,MATCH($A525,'Hoja de Trabajo para listado'!$CD$155:$CD$1048576,0),MATCH((CUADRO!O$4&amp;$E525),'Hoja de Trabajo para listado'!$CD$151:$DC$151,0)),0)</f>
        <v>0</v>
      </c>
      <c r="P525" s="243">
        <f ca="1">+IFERROR(INDEX('Hoja de Trabajo para listado'!$A$155:$Z$1048576,MATCH($A525,'Hoja de Trabajo para listado'!$A$155:$A$1048576,0),MATCH((CUADRO!P$4&amp;$E525),'Hoja de Trabajo para listado'!$A$151:$Z$151,0)),0)+IFERROR(INDEX('Hoja de Trabajo para listado'!$AB$155:$BA$1048576,MATCH($A525,'Hoja de Trabajo para listado'!$AB$155:$AB$1048576,0),MATCH((CUADRO!P$4&amp;$E525),'Hoja de Trabajo para listado'!$AB$151:$BA$151,0)),0)+IFERROR(INDEX('Hoja de Trabajo para listado'!$BC$155:$CB$1048576,MATCH($A525,'Hoja de Trabajo para listado'!$BC$155:$BC$1048576,0),MATCH((CUADRO!P$4&amp;$E525),'Hoja de Trabajo para listado'!$BC$151:$CB$151,0)),0)+IFERROR(INDEX('Hoja de Trabajo para listado'!$DE$153:$DG$274,MATCH($A525,'Hoja de Trabajo para listado'!$DE$153:$DE$1048576,0),MATCH((CUADRO!P$4&amp;$E525),'Hoja de Trabajo para listado'!$DE$151:$DG$151,0)),0)+IFERROR(INDEX('Hoja de Trabajo para listado'!$CD$155:$DC$1048576,MATCH($A525,'Hoja de Trabajo para listado'!$CD$155:$CD$1048576,0),MATCH((CUADRO!P$4&amp;$E525),'Hoja de Trabajo para listado'!$CD$151:$DC$151,0)),0)</f>
        <v>0</v>
      </c>
      <c r="Q525" s="243">
        <f ca="1">+IFERROR(INDEX('Hoja de Trabajo para listado'!$A$155:$Z$1048576,MATCH($A525,'Hoja de Trabajo para listado'!$A$155:$A$1048576,0),MATCH((CUADRO!Q$4&amp;$E525),'Hoja de Trabajo para listado'!$A$151:$Z$151,0)),0)+IFERROR(INDEX('Hoja de Trabajo para listado'!$AB$155:$BA$1048576,MATCH($A525,'Hoja de Trabajo para listado'!$AB$155:$AB$1048576,0),MATCH((CUADRO!Q$4&amp;$E525),'Hoja de Trabajo para listado'!$AB$151:$BA$151,0)),0)+IFERROR(INDEX('Hoja de Trabajo para listado'!$BC$155:$CB$1048576,MATCH($A525,'Hoja de Trabajo para listado'!$BC$155:$BC$1048576,0),MATCH((CUADRO!Q$4&amp;$E525),'Hoja de Trabajo para listado'!$BC$151:$CB$151,0)),0)+IFERROR(INDEX('Hoja de Trabajo para listado'!$DE$153:$DG$274,MATCH($A525,'Hoja de Trabajo para listado'!$DE$153:$DE$1048576,0),MATCH((CUADRO!Q$4&amp;$E525),'Hoja de Trabajo para listado'!$DE$151:$DG$151,0)),0)+IFERROR(INDEX('Hoja de Trabajo para listado'!$CD$155:$DC$1048576,MATCH($A525,'Hoja de Trabajo para listado'!$CD$155:$CD$1048576,0),MATCH((CUADRO!Q$4&amp;$E525),'Hoja de Trabajo para listado'!$CD$151:$DC$151,0)),0)</f>
        <v>0</v>
      </c>
      <c r="R525" s="243">
        <f t="shared" ca="1" si="23"/>
        <v>0</v>
      </c>
      <c r="S525" s="249"/>
      <c r="T525" s="243">
        <f ca="1">+T526</f>
        <v>0</v>
      </c>
      <c r="U525" s="242">
        <f t="shared" si="24"/>
        <v>1</v>
      </c>
      <c r="V525" s="333" t="str">
        <f>+VLOOKUP(A525,bd_lista!$A$3:$E$592,5,FALSE)</f>
        <v>Gobiernos Autonomos Municipales</v>
      </c>
      <c r="W525" s="387" t="str">
        <f>+V525</f>
        <v>Gobiernos Autonomos Municipales</v>
      </c>
      <c r="X525" s="242">
        <f>+VLOOKUP(A525,[4]Sheet1!$A$13:$D$744,4,FALSE)</f>
        <v>0</v>
      </c>
      <c r="Y525" s="242" t="e">
        <f>+VLOOKUP(X525,bd_lista!$A$3:$C$592,3,FALSE)</f>
        <v>#N/A</v>
      </c>
      <c r="Z525" s="294">
        <f>+X525</f>
        <v>0</v>
      </c>
      <c r="AA525" s="295" t="e">
        <f>+Y525</f>
        <v>#N/A</v>
      </c>
    </row>
    <row r="526" spans="1:27" customFormat="1" ht="27" hidden="1" customHeight="1">
      <c r="A526" s="32">
        <v>1214</v>
      </c>
      <c r="B526" s="393"/>
      <c r="C526" s="247" t="str">
        <f>+VLOOKUP(A526,bd_lista!$A$3:$C$592,3,FALSE)</f>
        <v>Gobierno Autónomo Municipal de Calamarca</v>
      </c>
      <c r="D526" s="390"/>
      <c r="E526" s="244" t="s">
        <v>1305</v>
      </c>
      <c r="F526" s="243">
        <f ca="1">+IFERROR(INDEX('Hoja de Trabajo para listado'!$A$155:$Z$1048576,MATCH($A526,'Hoja de Trabajo para listado'!$A$155:$A$1048576,0),MATCH((CUADRO!F$4&amp;$E526),'Hoja de Trabajo para listado'!$A$151:$Z$151,0)),0)+IFERROR(INDEX('Hoja de Trabajo para listado'!$AB$155:$BA$1048576,MATCH($A526,'Hoja de Trabajo para listado'!$AB$155:$AB$1048576,0),MATCH((CUADRO!F$4&amp;$E526),'Hoja de Trabajo para listado'!$AB$151:$BA$151,0)),0)+IFERROR(INDEX('Hoja de Trabajo para listado'!$BC$155:$CB$1048576,MATCH($A526,'Hoja de Trabajo para listado'!$BC$155:$BC$1048576,0),MATCH((CUADRO!F$4&amp;$E526),'Hoja de Trabajo para listado'!$BC$151:$CB$151,0)),0)+IFERROR(INDEX('Hoja de Trabajo para listado'!$DE$153:$DG$274,MATCH($A526,'Hoja de Trabajo para listado'!$DE$153:$DE$1048576,0),MATCH((CUADRO!F$4&amp;$E526),'Hoja de Trabajo para listado'!$DE$151:$DG$151,0)),0)+IFERROR(INDEX('Hoja de Trabajo para listado'!$CD$155:$DC$1048576,MATCH($A526,'Hoja de Trabajo para listado'!$CD$155:$CD$1048576,0),MATCH((CUADRO!F$4&amp;$E526),'Hoja de Trabajo para listado'!$CD$151:$DC$151,0)),0)</f>
        <v>0</v>
      </c>
      <c r="G526" s="243">
        <f ca="1">+IFERROR(INDEX('Hoja de Trabajo para listado'!$A$155:$Z$1048576,MATCH($A526,'Hoja de Trabajo para listado'!$A$155:$A$1048576,0),MATCH((CUADRO!G$4&amp;$E526),'Hoja de Trabajo para listado'!$A$151:$Z$151,0)),0)+IFERROR(INDEX('Hoja de Trabajo para listado'!$AB$155:$BA$1048576,MATCH($A526,'Hoja de Trabajo para listado'!$AB$155:$AB$1048576,0),MATCH((CUADRO!G$4&amp;$E526),'Hoja de Trabajo para listado'!$AB$151:$BA$151,0)),0)+IFERROR(INDEX('Hoja de Trabajo para listado'!$BC$155:$CB$1048576,MATCH($A526,'Hoja de Trabajo para listado'!$BC$155:$BC$1048576,0),MATCH((CUADRO!G$4&amp;$E526),'Hoja de Trabajo para listado'!$BC$151:$CB$151,0)),0)+IFERROR(INDEX('Hoja de Trabajo para listado'!$DE$153:$DG$274,MATCH($A526,'Hoja de Trabajo para listado'!$DE$153:$DE$1048576,0),MATCH((CUADRO!G$4&amp;$E526),'Hoja de Trabajo para listado'!$DE$151:$DG$151,0)),0)+IFERROR(INDEX('Hoja de Trabajo para listado'!$CD$155:$DC$1048576,MATCH($A526,'Hoja de Trabajo para listado'!$CD$155:$CD$1048576,0),MATCH((CUADRO!G$4&amp;$E526),'Hoja de Trabajo para listado'!$CD$151:$DC$151,0)),0)</f>
        <v>0</v>
      </c>
      <c r="H526" s="243">
        <f ca="1">+IFERROR(INDEX('Hoja de Trabajo para listado'!$A$155:$Z$1048576,MATCH($A526,'Hoja de Trabajo para listado'!$A$155:$A$1048576,0),MATCH((CUADRO!H$4&amp;$E526),'Hoja de Trabajo para listado'!$A$151:$Z$151,0)),0)+IFERROR(INDEX('Hoja de Trabajo para listado'!$AB$155:$BA$1048576,MATCH($A526,'Hoja de Trabajo para listado'!$AB$155:$AB$1048576,0),MATCH((CUADRO!H$4&amp;$E526),'Hoja de Trabajo para listado'!$AB$151:$BA$151,0)),0)+IFERROR(INDEX('Hoja de Trabajo para listado'!$BC$155:$CB$1048576,MATCH($A526,'Hoja de Trabajo para listado'!$BC$155:$BC$1048576,0),MATCH((CUADRO!H$4&amp;$E526),'Hoja de Trabajo para listado'!$BC$151:$CB$151,0)),0)+IFERROR(INDEX('Hoja de Trabajo para listado'!$DE$153:$DG$274,MATCH($A526,'Hoja de Trabajo para listado'!$DE$153:$DE$1048576,0),MATCH((CUADRO!H$4&amp;$E526),'Hoja de Trabajo para listado'!$DE$151:$DG$151,0)),0)+IFERROR(INDEX('Hoja de Trabajo para listado'!$CD$155:$DC$1048576,MATCH($A526,'Hoja de Trabajo para listado'!$CD$155:$CD$1048576,0),MATCH((CUADRO!H$4&amp;$E526),'Hoja de Trabajo para listado'!$CD$151:$DC$151,0)),0)</f>
        <v>0</v>
      </c>
      <c r="I526" s="243">
        <f ca="1">+IFERROR(INDEX('Hoja de Trabajo para listado'!$A$155:$Z$1048576,MATCH($A526,'Hoja de Trabajo para listado'!$A$155:$A$1048576,0),MATCH((CUADRO!I$4&amp;$E526),'Hoja de Trabajo para listado'!$A$151:$Z$151,0)),0)+IFERROR(INDEX('Hoja de Trabajo para listado'!$AB$155:$BA$1048576,MATCH($A526,'Hoja de Trabajo para listado'!$AB$155:$AB$1048576,0),MATCH((CUADRO!I$4&amp;$E526),'Hoja de Trabajo para listado'!$AB$151:$BA$151,0)),0)+IFERROR(INDEX('Hoja de Trabajo para listado'!$BC$155:$CB$1048576,MATCH($A526,'Hoja de Trabajo para listado'!$BC$155:$BC$1048576,0),MATCH((CUADRO!I$4&amp;$E526),'Hoja de Trabajo para listado'!$BC$151:$CB$151,0)),0)+IFERROR(INDEX('Hoja de Trabajo para listado'!$DE$153:$DG$274,MATCH($A526,'Hoja de Trabajo para listado'!$DE$153:$DE$1048576,0),MATCH((CUADRO!I$4&amp;$E526),'Hoja de Trabajo para listado'!$DE$151:$DG$151,0)),0)+IFERROR(INDEX('Hoja de Trabajo para listado'!$CD$155:$DC$1048576,MATCH($A526,'Hoja de Trabajo para listado'!$CD$155:$CD$1048576,0),MATCH((CUADRO!I$4&amp;$E526),'Hoja de Trabajo para listado'!$CD$151:$DC$151,0)),0)</f>
        <v>0</v>
      </c>
      <c r="J526" s="243">
        <f ca="1">+IFERROR(INDEX('Hoja de Trabajo para listado'!$A$155:$Z$1048576,MATCH($A526,'Hoja de Trabajo para listado'!$A$155:$A$1048576,0),MATCH((CUADRO!J$4&amp;$E526),'Hoja de Trabajo para listado'!$A$151:$Z$151,0)),0)+IFERROR(INDEX('Hoja de Trabajo para listado'!$AB$155:$BA$1048576,MATCH($A526,'Hoja de Trabajo para listado'!$AB$155:$AB$1048576,0),MATCH((CUADRO!J$4&amp;$E526),'Hoja de Trabajo para listado'!$AB$151:$BA$151,0)),0)+IFERROR(INDEX('Hoja de Trabajo para listado'!$BC$155:$CB$1048576,MATCH($A526,'Hoja de Trabajo para listado'!$BC$155:$BC$1048576,0),MATCH((CUADRO!J$4&amp;$E526),'Hoja de Trabajo para listado'!$BC$151:$CB$151,0)),0)+IFERROR(INDEX('Hoja de Trabajo para listado'!$DE$153:$DG$274,MATCH($A526,'Hoja de Trabajo para listado'!$DE$153:$DE$1048576,0),MATCH((CUADRO!J$4&amp;$E526),'Hoja de Trabajo para listado'!$DE$151:$DG$151,0)),0)+IFERROR(INDEX('Hoja de Trabajo para listado'!$CD$155:$DC$1048576,MATCH($A526,'Hoja de Trabajo para listado'!$CD$155:$CD$1048576,0),MATCH((CUADRO!J$4&amp;$E526),'Hoja de Trabajo para listado'!$CD$151:$DC$151,0)),0)</f>
        <v>0</v>
      </c>
      <c r="K526" s="243">
        <f ca="1">+IFERROR(INDEX('Hoja de Trabajo para listado'!$A$155:$Z$1048576,MATCH($A526,'Hoja de Trabajo para listado'!$A$155:$A$1048576,0),MATCH((CUADRO!K$4&amp;$E526),'Hoja de Trabajo para listado'!$A$151:$Z$151,0)),0)+IFERROR(INDEX('Hoja de Trabajo para listado'!$AB$155:$BA$1048576,MATCH($A526,'Hoja de Trabajo para listado'!$AB$155:$AB$1048576,0),MATCH((CUADRO!K$4&amp;$E526),'Hoja de Trabajo para listado'!$AB$151:$BA$151,0)),0)+IFERROR(INDEX('Hoja de Trabajo para listado'!$BC$155:$CB$1048576,MATCH($A526,'Hoja de Trabajo para listado'!$BC$155:$BC$1048576,0),MATCH((CUADRO!K$4&amp;$E526),'Hoja de Trabajo para listado'!$BC$151:$CB$151,0)),0)+IFERROR(INDEX('Hoja de Trabajo para listado'!$DE$153:$DG$274,MATCH($A526,'Hoja de Trabajo para listado'!$DE$153:$DE$1048576,0),MATCH((CUADRO!K$4&amp;$E526),'Hoja de Trabajo para listado'!$DE$151:$DG$151,0)),0)+IFERROR(INDEX('Hoja de Trabajo para listado'!$CD$155:$DC$1048576,MATCH($A526,'Hoja de Trabajo para listado'!$CD$155:$CD$1048576,0),MATCH((CUADRO!K$4&amp;$E526),'Hoja de Trabajo para listado'!$CD$151:$DC$151,0)),0)</f>
        <v>0</v>
      </c>
      <c r="L526" s="243">
        <f ca="1">+IFERROR(INDEX('Hoja de Trabajo para listado'!$A$155:$Z$1048576,MATCH($A526,'Hoja de Trabajo para listado'!$A$155:$A$1048576,0),MATCH((CUADRO!L$4&amp;$E526),'Hoja de Trabajo para listado'!$A$151:$Z$151,0)),0)+IFERROR(INDEX('Hoja de Trabajo para listado'!$AB$155:$BA$1048576,MATCH($A526,'Hoja de Trabajo para listado'!$AB$155:$AB$1048576,0),MATCH((CUADRO!L$4&amp;$E526),'Hoja de Trabajo para listado'!$AB$151:$BA$151,0)),0)+IFERROR(INDEX('Hoja de Trabajo para listado'!$BC$155:$CB$1048576,MATCH($A526,'Hoja de Trabajo para listado'!$BC$155:$BC$1048576,0),MATCH((CUADRO!L$4&amp;$E526),'Hoja de Trabajo para listado'!$BC$151:$CB$151,0)),0)+IFERROR(INDEX('Hoja de Trabajo para listado'!$DE$153:$DG$274,MATCH($A526,'Hoja de Trabajo para listado'!$DE$153:$DE$1048576,0),MATCH((CUADRO!L$4&amp;$E526),'Hoja de Trabajo para listado'!$DE$151:$DG$151,0)),0)+IFERROR(INDEX('Hoja de Trabajo para listado'!$CD$155:$DC$1048576,MATCH($A526,'Hoja de Trabajo para listado'!$CD$155:$CD$1048576,0),MATCH((CUADRO!L$4&amp;$E526),'Hoja de Trabajo para listado'!$CD$151:$DC$151,0)),0)</f>
        <v>0</v>
      </c>
      <c r="M526" s="243">
        <f ca="1">+IFERROR(INDEX('Hoja de Trabajo para listado'!$A$155:$Z$1048576,MATCH($A526,'Hoja de Trabajo para listado'!$A$155:$A$1048576,0),MATCH((CUADRO!M$4&amp;$E526),'Hoja de Trabajo para listado'!$A$151:$Z$151,0)),0)+IFERROR(INDEX('Hoja de Trabajo para listado'!$AB$155:$BA$1048576,MATCH($A526,'Hoja de Trabajo para listado'!$AB$155:$AB$1048576,0),MATCH((CUADRO!M$4&amp;$E526),'Hoja de Trabajo para listado'!$AB$151:$BA$151,0)),0)+IFERROR(INDEX('Hoja de Trabajo para listado'!$BC$155:$CB$1048576,MATCH($A526,'Hoja de Trabajo para listado'!$BC$155:$BC$1048576,0),MATCH((CUADRO!M$4&amp;$E526),'Hoja de Trabajo para listado'!$BC$151:$CB$151,0)),0)+IFERROR(INDEX('Hoja de Trabajo para listado'!$DE$153:$DG$274,MATCH($A526,'Hoja de Trabajo para listado'!$DE$153:$DE$1048576,0),MATCH((CUADRO!M$4&amp;$E526),'Hoja de Trabajo para listado'!$DE$151:$DG$151,0)),0)+IFERROR(INDEX('Hoja de Trabajo para listado'!$CD$155:$DC$1048576,MATCH($A526,'Hoja de Trabajo para listado'!$CD$155:$CD$1048576,0),MATCH((CUADRO!M$4&amp;$E526),'Hoja de Trabajo para listado'!$CD$151:$DC$151,0)),0)</f>
        <v>0</v>
      </c>
      <c r="N526" s="243">
        <f ca="1">+IFERROR(INDEX('Hoja de Trabajo para listado'!$A$155:$Z$1048576,MATCH($A526,'Hoja de Trabajo para listado'!$A$155:$A$1048576,0),MATCH((CUADRO!N$4&amp;$E526),'Hoja de Trabajo para listado'!$A$151:$Z$151,0)),0)+IFERROR(INDEX('Hoja de Trabajo para listado'!$AB$155:$BA$1048576,MATCH($A526,'Hoja de Trabajo para listado'!$AB$155:$AB$1048576,0),MATCH((CUADRO!N$4&amp;$E526),'Hoja de Trabajo para listado'!$AB$151:$BA$151,0)),0)+IFERROR(INDEX('Hoja de Trabajo para listado'!$BC$155:$CB$1048576,MATCH($A526,'Hoja de Trabajo para listado'!$BC$155:$BC$1048576,0),MATCH((CUADRO!N$4&amp;$E526),'Hoja de Trabajo para listado'!$BC$151:$CB$151,0)),0)+IFERROR(INDEX('Hoja de Trabajo para listado'!$DE$153:$DG$274,MATCH($A526,'Hoja de Trabajo para listado'!$DE$153:$DE$1048576,0),MATCH((CUADRO!N$4&amp;$E526),'Hoja de Trabajo para listado'!$DE$151:$DG$151,0)),0)+IFERROR(INDEX('Hoja de Trabajo para listado'!$CD$155:$DC$1048576,MATCH($A526,'Hoja de Trabajo para listado'!$CD$155:$CD$1048576,0),MATCH((CUADRO!N$4&amp;$E526),'Hoja de Trabajo para listado'!$CD$151:$DC$151,0)),0)</f>
        <v>0</v>
      </c>
      <c r="O526" s="243">
        <f ca="1">+IFERROR(INDEX('Hoja de Trabajo para listado'!$A$155:$Z$1048576,MATCH($A526,'Hoja de Trabajo para listado'!$A$155:$A$1048576,0),MATCH((CUADRO!O$4&amp;$E526),'Hoja de Trabajo para listado'!$A$151:$Z$151,0)),0)+IFERROR(INDEX('Hoja de Trabajo para listado'!$AB$155:$BA$1048576,MATCH($A526,'Hoja de Trabajo para listado'!$AB$155:$AB$1048576,0),MATCH((CUADRO!O$4&amp;$E526),'Hoja de Trabajo para listado'!$AB$151:$BA$151,0)),0)+IFERROR(INDEX('Hoja de Trabajo para listado'!$BC$155:$CB$1048576,MATCH($A526,'Hoja de Trabajo para listado'!$BC$155:$BC$1048576,0),MATCH((CUADRO!O$4&amp;$E526),'Hoja de Trabajo para listado'!$BC$151:$CB$151,0)),0)+IFERROR(INDEX('Hoja de Trabajo para listado'!$DE$153:$DG$274,MATCH($A526,'Hoja de Trabajo para listado'!$DE$153:$DE$1048576,0),MATCH((CUADRO!O$4&amp;$E526),'Hoja de Trabajo para listado'!$DE$151:$DG$151,0)),0)+IFERROR(INDEX('Hoja de Trabajo para listado'!$CD$155:$DC$1048576,MATCH($A526,'Hoja de Trabajo para listado'!$CD$155:$CD$1048576,0),MATCH((CUADRO!O$4&amp;$E526),'Hoja de Trabajo para listado'!$CD$151:$DC$151,0)),0)</f>
        <v>0</v>
      </c>
      <c r="P526" s="243">
        <f ca="1">+IFERROR(INDEX('Hoja de Trabajo para listado'!$A$155:$Z$1048576,MATCH($A526,'Hoja de Trabajo para listado'!$A$155:$A$1048576,0),MATCH((CUADRO!P$4&amp;$E526),'Hoja de Trabajo para listado'!$A$151:$Z$151,0)),0)+IFERROR(INDEX('Hoja de Trabajo para listado'!$AB$155:$BA$1048576,MATCH($A526,'Hoja de Trabajo para listado'!$AB$155:$AB$1048576,0),MATCH((CUADRO!P$4&amp;$E526),'Hoja de Trabajo para listado'!$AB$151:$BA$151,0)),0)+IFERROR(INDEX('Hoja de Trabajo para listado'!$BC$155:$CB$1048576,MATCH($A526,'Hoja de Trabajo para listado'!$BC$155:$BC$1048576,0),MATCH((CUADRO!P$4&amp;$E526),'Hoja de Trabajo para listado'!$BC$151:$CB$151,0)),0)+IFERROR(INDEX('Hoja de Trabajo para listado'!$DE$153:$DG$274,MATCH($A526,'Hoja de Trabajo para listado'!$DE$153:$DE$1048576,0),MATCH((CUADRO!P$4&amp;$E526),'Hoja de Trabajo para listado'!$DE$151:$DG$151,0)),0)+IFERROR(INDEX('Hoja de Trabajo para listado'!$CD$155:$DC$1048576,MATCH($A526,'Hoja de Trabajo para listado'!$CD$155:$CD$1048576,0),MATCH((CUADRO!P$4&amp;$E526),'Hoja de Trabajo para listado'!$CD$151:$DC$151,0)),0)</f>
        <v>0</v>
      </c>
      <c r="Q526" s="243">
        <f ca="1">+IFERROR(INDEX('Hoja de Trabajo para listado'!$A$155:$Z$1048576,MATCH($A526,'Hoja de Trabajo para listado'!$A$155:$A$1048576,0),MATCH((CUADRO!Q$4&amp;$E526),'Hoja de Trabajo para listado'!$A$151:$Z$151,0)),0)+IFERROR(INDEX('Hoja de Trabajo para listado'!$AB$155:$BA$1048576,MATCH($A526,'Hoja de Trabajo para listado'!$AB$155:$AB$1048576,0),MATCH((CUADRO!Q$4&amp;$E526),'Hoja de Trabajo para listado'!$AB$151:$BA$151,0)),0)+IFERROR(INDEX('Hoja de Trabajo para listado'!$BC$155:$CB$1048576,MATCH($A526,'Hoja de Trabajo para listado'!$BC$155:$BC$1048576,0),MATCH((CUADRO!Q$4&amp;$E526),'Hoja de Trabajo para listado'!$BC$151:$CB$151,0)),0)+IFERROR(INDEX('Hoja de Trabajo para listado'!$DE$153:$DG$274,MATCH($A526,'Hoja de Trabajo para listado'!$DE$153:$DE$1048576,0),MATCH((CUADRO!Q$4&amp;$E526),'Hoja de Trabajo para listado'!$DE$151:$DG$151,0)),0)+IFERROR(INDEX('Hoja de Trabajo para listado'!$CD$155:$DC$1048576,MATCH($A526,'Hoja de Trabajo para listado'!$CD$155:$CD$1048576,0),MATCH((CUADRO!Q$4&amp;$E526),'Hoja de Trabajo para listado'!$CD$151:$DC$151,0)),0)</f>
        <v>0</v>
      </c>
      <c r="R526" s="243">
        <f t="shared" ca="1" si="23"/>
        <v>0</v>
      </c>
      <c r="S526" s="249">
        <f ca="1">+R525+R526</f>
        <v>0</v>
      </c>
      <c r="T526" s="243">
        <f ca="1">+S526</f>
        <v>0</v>
      </c>
      <c r="U526" s="242">
        <f t="shared" si="24"/>
        <v>2</v>
      </c>
      <c r="V526" s="333" t="str">
        <f>+VLOOKUP(A526,bd_lista!$A$3:$E$592,5,FALSE)</f>
        <v>Gobiernos Autonomos Municipales</v>
      </c>
      <c r="W526" s="388"/>
      <c r="X526" s="242">
        <f>+VLOOKUP(A526,[4]Sheet1!$A$13:$D$744,4,FALSE)</f>
        <v>0</v>
      </c>
      <c r="Y526" s="242" t="e">
        <f>+VLOOKUP(X526,bd_lista!$A$3:$C$592,3,FALSE)</f>
        <v>#N/A</v>
      </c>
      <c r="Z526" s="292"/>
      <c r="AA526" s="293"/>
    </row>
    <row r="527" spans="1:27" customFormat="1" ht="15" hidden="1" customHeight="1">
      <c r="A527" s="32">
        <v>1215</v>
      </c>
      <c r="B527" s="392">
        <f>+A527</f>
        <v>1215</v>
      </c>
      <c r="C527" s="247" t="str">
        <f>+VLOOKUP(A527,bd_lista!$A$3:$C$592,3,FALSE)</f>
        <v>Gobierno Autónomo Municipal de Patacamaya</v>
      </c>
      <c r="D527" s="389" t="str">
        <f>+C527</f>
        <v>Gobierno Autónomo Municipal de Patacamaya</v>
      </c>
      <c r="E527" s="242" t="s">
        <v>1304</v>
      </c>
      <c r="F527" s="243">
        <f ca="1">+IFERROR(INDEX('Hoja de Trabajo para listado'!$A$155:$Z$1048576,MATCH($A527,'Hoja de Trabajo para listado'!$A$155:$A$1048576,0),MATCH((CUADRO!F$4&amp;$E527),'Hoja de Trabajo para listado'!$A$151:$Z$151,0)),0)+IFERROR(INDEX('Hoja de Trabajo para listado'!$AB$155:$BA$1048576,MATCH($A527,'Hoja de Trabajo para listado'!$AB$155:$AB$1048576,0),MATCH((CUADRO!F$4&amp;$E527),'Hoja de Trabajo para listado'!$AB$151:$BA$151,0)),0)+IFERROR(INDEX('Hoja de Trabajo para listado'!$BC$155:$CB$1048576,MATCH($A527,'Hoja de Trabajo para listado'!$BC$155:$BC$1048576,0),MATCH((CUADRO!F$4&amp;$E527),'Hoja de Trabajo para listado'!$BC$151:$CB$151,0)),0)+IFERROR(INDEX('Hoja de Trabajo para listado'!$DE$153:$DG$274,MATCH($A527,'Hoja de Trabajo para listado'!$DE$153:$DE$1048576,0),MATCH((CUADRO!F$4&amp;$E527),'Hoja de Trabajo para listado'!$DE$151:$DG$151,0)),0)+IFERROR(INDEX('Hoja de Trabajo para listado'!$CD$155:$DC$1048576,MATCH($A527,'Hoja de Trabajo para listado'!$CD$155:$CD$1048576,0),MATCH((CUADRO!F$4&amp;$E527),'Hoja de Trabajo para listado'!$CD$151:$DC$151,0)),0)</f>
        <v>0</v>
      </c>
      <c r="G527" s="243">
        <f ca="1">+IFERROR(INDEX('Hoja de Trabajo para listado'!$A$155:$Z$1048576,MATCH($A527,'Hoja de Trabajo para listado'!$A$155:$A$1048576,0),MATCH((CUADRO!G$4&amp;$E527),'Hoja de Trabajo para listado'!$A$151:$Z$151,0)),0)+IFERROR(INDEX('Hoja de Trabajo para listado'!$AB$155:$BA$1048576,MATCH($A527,'Hoja de Trabajo para listado'!$AB$155:$AB$1048576,0),MATCH((CUADRO!G$4&amp;$E527),'Hoja de Trabajo para listado'!$AB$151:$BA$151,0)),0)+IFERROR(INDEX('Hoja de Trabajo para listado'!$BC$155:$CB$1048576,MATCH($A527,'Hoja de Trabajo para listado'!$BC$155:$BC$1048576,0),MATCH((CUADRO!G$4&amp;$E527),'Hoja de Trabajo para listado'!$BC$151:$CB$151,0)),0)+IFERROR(INDEX('Hoja de Trabajo para listado'!$DE$153:$DG$274,MATCH($A527,'Hoja de Trabajo para listado'!$DE$153:$DE$1048576,0),MATCH((CUADRO!G$4&amp;$E527),'Hoja de Trabajo para listado'!$DE$151:$DG$151,0)),0)+IFERROR(INDEX('Hoja de Trabajo para listado'!$CD$155:$DC$1048576,MATCH($A527,'Hoja de Trabajo para listado'!$CD$155:$CD$1048576,0),MATCH((CUADRO!G$4&amp;$E527),'Hoja de Trabajo para listado'!$CD$151:$DC$151,0)),0)</f>
        <v>0</v>
      </c>
      <c r="H527" s="243">
        <f ca="1">+IFERROR(INDEX('Hoja de Trabajo para listado'!$A$155:$Z$1048576,MATCH($A527,'Hoja de Trabajo para listado'!$A$155:$A$1048576,0),MATCH((CUADRO!H$4&amp;$E527),'Hoja de Trabajo para listado'!$A$151:$Z$151,0)),0)+IFERROR(INDEX('Hoja de Trabajo para listado'!$AB$155:$BA$1048576,MATCH($A527,'Hoja de Trabajo para listado'!$AB$155:$AB$1048576,0),MATCH((CUADRO!H$4&amp;$E527),'Hoja de Trabajo para listado'!$AB$151:$BA$151,0)),0)+IFERROR(INDEX('Hoja de Trabajo para listado'!$BC$155:$CB$1048576,MATCH($A527,'Hoja de Trabajo para listado'!$BC$155:$BC$1048576,0),MATCH((CUADRO!H$4&amp;$E527),'Hoja de Trabajo para listado'!$BC$151:$CB$151,0)),0)+IFERROR(INDEX('Hoja de Trabajo para listado'!$DE$153:$DG$274,MATCH($A527,'Hoja de Trabajo para listado'!$DE$153:$DE$1048576,0),MATCH((CUADRO!H$4&amp;$E527),'Hoja de Trabajo para listado'!$DE$151:$DG$151,0)),0)+IFERROR(INDEX('Hoja de Trabajo para listado'!$CD$155:$DC$1048576,MATCH($A527,'Hoja de Trabajo para listado'!$CD$155:$CD$1048576,0),MATCH((CUADRO!H$4&amp;$E527),'Hoja de Trabajo para listado'!$CD$151:$DC$151,0)),0)</f>
        <v>0</v>
      </c>
      <c r="I527" s="243">
        <f ca="1">+IFERROR(INDEX('Hoja de Trabajo para listado'!$A$155:$Z$1048576,MATCH($A527,'Hoja de Trabajo para listado'!$A$155:$A$1048576,0),MATCH((CUADRO!I$4&amp;$E527),'Hoja de Trabajo para listado'!$A$151:$Z$151,0)),0)+IFERROR(INDEX('Hoja de Trabajo para listado'!$AB$155:$BA$1048576,MATCH($A527,'Hoja de Trabajo para listado'!$AB$155:$AB$1048576,0),MATCH((CUADRO!I$4&amp;$E527),'Hoja de Trabajo para listado'!$AB$151:$BA$151,0)),0)+IFERROR(INDEX('Hoja de Trabajo para listado'!$BC$155:$CB$1048576,MATCH($A527,'Hoja de Trabajo para listado'!$BC$155:$BC$1048576,0),MATCH((CUADRO!I$4&amp;$E527),'Hoja de Trabajo para listado'!$BC$151:$CB$151,0)),0)+IFERROR(INDEX('Hoja de Trabajo para listado'!$DE$153:$DG$274,MATCH($A527,'Hoja de Trabajo para listado'!$DE$153:$DE$1048576,0),MATCH((CUADRO!I$4&amp;$E527),'Hoja de Trabajo para listado'!$DE$151:$DG$151,0)),0)+IFERROR(INDEX('Hoja de Trabajo para listado'!$CD$155:$DC$1048576,MATCH($A527,'Hoja de Trabajo para listado'!$CD$155:$CD$1048576,0),MATCH((CUADRO!I$4&amp;$E527),'Hoja de Trabajo para listado'!$CD$151:$DC$151,0)),0)</f>
        <v>0</v>
      </c>
      <c r="J527" s="243">
        <f ca="1">+IFERROR(INDEX('Hoja de Trabajo para listado'!$A$155:$Z$1048576,MATCH($A527,'Hoja de Trabajo para listado'!$A$155:$A$1048576,0),MATCH((CUADRO!J$4&amp;$E527),'Hoja de Trabajo para listado'!$A$151:$Z$151,0)),0)+IFERROR(INDEX('Hoja de Trabajo para listado'!$AB$155:$BA$1048576,MATCH($A527,'Hoja de Trabajo para listado'!$AB$155:$AB$1048576,0),MATCH((CUADRO!J$4&amp;$E527),'Hoja de Trabajo para listado'!$AB$151:$BA$151,0)),0)+IFERROR(INDEX('Hoja de Trabajo para listado'!$BC$155:$CB$1048576,MATCH($A527,'Hoja de Trabajo para listado'!$BC$155:$BC$1048576,0),MATCH((CUADRO!J$4&amp;$E527),'Hoja de Trabajo para listado'!$BC$151:$CB$151,0)),0)+IFERROR(INDEX('Hoja de Trabajo para listado'!$DE$153:$DG$274,MATCH($A527,'Hoja de Trabajo para listado'!$DE$153:$DE$1048576,0),MATCH((CUADRO!J$4&amp;$E527),'Hoja de Trabajo para listado'!$DE$151:$DG$151,0)),0)+IFERROR(INDEX('Hoja de Trabajo para listado'!$CD$155:$DC$1048576,MATCH($A527,'Hoja de Trabajo para listado'!$CD$155:$CD$1048576,0),MATCH((CUADRO!J$4&amp;$E527),'Hoja de Trabajo para listado'!$CD$151:$DC$151,0)),0)</f>
        <v>0</v>
      </c>
      <c r="K527" s="243">
        <f ca="1">+IFERROR(INDEX('Hoja de Trabajo para listado'!$A$155:$Z$1048576,MATCH($A527,'Hoja de Trabajo para listado'!$A$155:$A$1048576,0),MATCH((CUADRO!K$4&amp;$E527),'Hoja de Trabajo para listado'!$A$151:$Z$151,0)),0)+IFERROR(INDEX('Hoja de Trabajo para listado'!$AB$155:$BA$1048576,MATCH($A527,'Hoja de Trabajo para listado'!$AB$155:$AB$1048576,0),MATCH((CUADRO!K$4&amp;$E527),'Hoja de Trabajo para listado'!$AB$151:$BA$151,0)),0)+IFERROR(INDEX('Hoja de Trabajo para listado'!$BC$155:$CB$1048576,MATCH($A527,'Hoja de Trabajo para listado'!$BC$155:$BC$1048576,0),MATCH((CUADRO!K$4&amp;$E527),'Hoja de Trabajo para listado'!$BC$151:$CB$151,0)),0)+IFERROR(INDEX('Hoja de Trabajo para listado'!$DE$153:$DG$274,MATCH($A527,'Hoja de Trabajo para listado'!$DE$153:$DE$1048576,0),MATCH((CUADRO!K$4&amp;$E527),'Hoja de Trabajo para listado'!$DE$151:$DG$151,0)),0)+IFERROR(INDEX('Hoja de Trabajo para listado'!$CD$155:$DC$1048576,MATCH($A527,'Hoja de Trabajo para listado'!$CD$155:$CD$1048576,0),MATCH((CUADRO!K$4&amp;$E527),'Hoja de Trabajo para listado'!$CD$151:$DC$151,0)),0)</f>
        <v>0</v>
      </c>
      <c r="L527" s="243">
        <f ca="1">+IFERROR(INDEX('Hoja de Trabajo para listado'!$A$155:$Z$1048576,MATCH($A527,'Hoja de Trabajo para listado'!$A$155:$A$1048576,0),MATCH((CUADRO!L$4&amp;$E527),'Hoja de Trabajo para listado'!$A$151:$Z$151,0)),0)+IFERROR(INDEX('Hoja de Trabajo para listado'!$AB$155:$BA$1048576,MATCH($A527,'Hoja de Trabajo para listado'!$AB$155:$AB$1048576,0),MATCH((CUADRO!L$4&amp;$E527),'Hoja de Trabajo para listado'!$AB$151:$BA$151,0)),0)+IFERROR(INDEX('Hoja de Trabajo para listado'!$BC$155:$CB$1048576,MATCH($A527,'Hoja de Trabajo para listado'!$BC$155:$BC$1048576,0),MATCH((CUADRO!L$4&amp;$E527),'Hoja de Trabajo para listado'!$BC$151:$CB$151,0)),0)+IFERROR(INDEX('Hoja de Trabajo para listado'!$DE$153:$DG$274,MATCH($A527,'Hoja de Trabajo para listado'!$DE$153:$DE$1048576,0),MATCH((CUADRO!L$4&amp;$E527),'Hoja de Trabajo para listado'!$DE$151:$DG$151,0)),0)+IFERROR(INDEX('Hoja de Trabajo para listado'!$CD$155:$DC$1048576,MATCH($A527,'Hoja de Trabajo para listado'!$CD$155:$CD$1048576,0),MATCH((CUADRO!L$4&amp;$E527),'Hoja de Trabajo para listado'!$CD$151:$DC$151,0)),0)</f>
        <v>0</v>
      </c>
      <c r="M527" s="243">
        <f ca="1">+IFERROR(INDEX('Hoja de Trabajo para listado'!$A$155:$Z$1048576,MATCH($A527,'Hoja de Trabajo para listado'!$A$155:$A$1048576,0),MATCH((CUADRO!M$4&amp;$E527),'Hoja de Trabajo para listado'!$A$151:$Z$151,0)),0)+IFERROR(INDEX('Hoja de Trabajo para listado'!$AB$155:$BA$1048576,MATCH($A527,'Hoja de Trabajo para listado'!$AB$155:$AB$1048576,0),MATCH((CUADRO!M$4&amp;$E527),'Hoja de Trabajo para listado'!$AB$151:$BA$151,0)),0)+IFERROR(INDEX('Hoja de Trabajo para listado'!$BC$155:$CB$1048576,MATCH($A527,'Hoja de Trabajo para listado'!$BC$155:$BC$1048576,0),MATCH((CUADRO!M$4&amp;$E527),'Hoja de Trabajo para listado'!$BC$151:$CB$151,0)),0)+IFERROR(INDEX('Hoja de Trabajo para listado'!$DE$153:$DG$274,MATCH($A527,'Hoja de Trabajo para listado'!$DE$153:$DE$1048576,0),MATCH((CUADRO!M$4&amp;$E527),'Hoja de Trabajo para listado'!$DE$151:$DG$151,0)),0)+IFERROR(INDEX('Hoja de Trabajo para listado'!$CD$155:$DC$1048576,MATCH($A527,'Hoja de Trabajo para listado'!$CD$155:$CD$1048576,0),MATCH((CUADRO!M$4&amp;$E527),'Hoja de Trabajo para listado'!$CD$151:$DC$151,0)),0)</f>
        <v>0</v>
      </c>
      <c r="N527" s="243">
        <f ca="1">+IFERROR(INDEX('Hoja de Trabajo para listado'!$A$155:$Z$1048576,MATCH($A527,'Hoja de Trabajo para listado'!$A$155:$A$1048576,0),MATCH((CUADRO!N$4&amp;$E527),'Hoja de Trabajo para listado'!$A$151:$Z$151,0)),0)+IFERROR(INDEX('Hoja de Trabajo para listado'!$AB$155:$BA$1048576,MATCH($A527,'Hoja de Trabajo para listado'!$AB$155:$AB$1048576,0),MATCH((CUADRO!N$4&amp;$E527),'Hoja de Trabajo para listado'!$AB$151:$BA$151,0)),0)+IFERROR(INDEX('Hoja de Trabajo para listado'!$BC$155:$CB$1048576,MATCH($A527,'Hoja de Trabajo para listado'!$BC$155:$BC$1048576,0),MATCH((CUADRO!N$4&amp;$E527),'Hoja de Trabajo para listado'!$BC$151:$CB$151,0)),0)+IFERROR(INDEX('Hoja de Trabajo para listado'!$DE$153:$DG$274,MATCH($A527,'Hoja de Trabajo para listado'!$DE$153:$DE$1048576,0),MATCH((CUADRO!N$4&amp;$E527),'Hoja de Trabajo para listado'!$DE$151:$DG$151,0)),0)+IFERROR(INDEX('Hoja de Trabajo para listado'!$CD$155:$DC$1048576,MATCH($A527,'Hoja de Trabajo para listado'!$CD$155:$CD$1048576,0),MATCH((CUADRO!N$4&amp;$E527),'Hoja de Trabajo para listado'!$CD$151:$DC$151,0)),0)</f>
        <v>0</v>
      </c>
      <c r="O527" s="243">
        <f ca="1">+IFERROR(INDEX('Hoja de Trabajo para listado'!$A$155:$Z$1048576,MATCH($A527,'Hoja de Trabajo para listado'!$A$155:$A$1048576,0),MATCH((CUADRO!O$4&amp;$E527),'Hoja de Trabajo para listado'!$A$151:$Z$151,0)),0)+IFERROR(INDEX('Hoja de Trabajo para listado'!$AB$155:$BA$1048576,MATCH($A527,'Hoja de Trabajo para listado'!$AB$155:$AB$1048576,0),MATCH((CUADRO!O$4&amp;$E527),'Hoja de Trabajo para listado'!$AB$151:$BA$151,0)),0)+IFERROR(INDEX('Hoja de Trabajo para listado'!$BC$155:$CB$1048576,MATCH($A527,'Hoja de Trabajo para listado'!$BC$155:$BC$1048576,0),MATCH((CUADRO!O$4&amp;$E527),'Hoja de Trabajo para listado'!$BC$151:$CB$151,0)),0)+IFERROR(INDEX('Hoja de Trabajo para listado'!$DE$153:$DG$274,MATCH($A527,'Hoja de Trabajo para listado'!$DE$153:$DE$1048576,0),MATCH((CUADRO!O$4&amp;$E527),'Hoja de Trabajo para listado'!$DE$151:$DG$151,0)),0)+IFERROR(INDEX('Hoja de Trabajo para listado'!$CD$155:$DC$1048576,MATCH($A527,'Hoja de Trabajo para listado'!$CD$155:$CD$1048576,0),MATCH((CUADRO!O$4&amp;$E527),'Hoja de Trabajo para listado'!$CD$151:$DC$151,0)),0)</f>
        <v>0</v>
      </c>
      <c r="P527" s="243">
        <f ca="1">+IFERROR(INDEX('Hoja de Trabajo para listado'!$A$155:$Z$1048576,MATCH($A527,'Hoja de Trabajo para listado'!$A$155:$A$1048576,0),MATCH((CUADRO!P$4&amp;$E527),'Hoja de Trabajo para listado'!$A$151:$Z$151,0)),0)+IFERROR(INDEX('Hoja de Trabajo para listado'!$AB$155:$BA$1048576,MATCH($A527,'Hoja de Trabajo para listado'!$AB$155:$AB$1048576,0),MATCH((CUADRO!P$4&amp;$E527),'Hoja de Trabajo para listado'!$AB$151:$BA$151,0)),0)+IFERROR(INDEX('Hoja de Trabajo para listado'!$BC$155:$CB$1048576,MATCH($A527,'Hoja de Trabajo para listado'!$BC$155:$BC$1048576,0),MATCH((CUADRO!P$4&amp;$E527),'Hoja de Trabajo para listado'!$BC$151:$CB$151,0)),0)+IFERROR(INDEX('Hoja de Trabajo para listado'!$DE$153:$DG$274,MATCH($A527,'Hoja de Trabajo para listado'!$DE$153:$DE$1048576,0),MATCH((CUADRO!P$4&amp;$E527),'Hoja de Trabajo para listado'!$DE$151:$DG$151,0)),0)+IFERROR(INDEX('Hoja de Trabajo para listado'!$CD$155:$DC$1048576,MATCH($A527,'Hoja de Trabajo para listado'!$CD$155:$CD$1048576,0),MATCH((CUADRO!P$4&amp;$E527),'Hoja de Trabajo para listado'!$CD$151:$DC$151,0)),0)</f>
        <v>0</v>
      </c>
      <c r="Q527" s="243">
        <f ca="1">+IFERROR(INDEX('Hoja de Trabajo para listado'!$A$155:$Z$1048576,MATCH($A527,'Hoja de Trabajo para listado'!$A$155:$A$1048576,0),MATCH((CUADRO!Q$4&amp;$E527),'Hoja de Trabajo para listado'!$A$151:$Z$151,0)),0)+IFERROR(INDEX('Hoja de Trabajo para listado'!$AB$155:$BA$1048576,MATCH($A527,'Hoja de Trabajo para listado'!$AB$155:$AB$1048576,0),MATCH((CUADRO!Q$4&amp;$E527),'Hoja de Trabajo para listado'!$AB$151:$BA$151,0)),0)+IFERROR(INDEX('Hoja de Trabajo para listado'!$BC$155:$CB$1048576,MATCH($A527,'Hoja de Trabajo para listado'!$BC$155:$BC$1048576,0),MATCH((CUADRO!Q$4&amp;$E527),'Hoja de Trabajo para listado'!$BC$151:$CB$151,0)),0)+IFERROR(INDEX('Hoja de Trabajo para listado'!$DE$153:$DG$274,MATCH($A527,'Hoja de Trabajo para listado'!$DE$153:$DE$1048576,0),MATCH((CUADRO!Q$4&amp;$E527),'Hoja de Trabajo para listado'!$DE$151:$DG$151,0)),0)+IFERROR(INDEX('Hoja de Trabajo para listado'!$CD$155:$DC$1048576,MATCH($A527,'Hoja de Trabajo para listado'!$CD$155:$CD$1048576,0),MATCH((CUADRO!Q$4&amp;$E527),'Hoja de Trabajo para listado'!$CD$151:$DC$151,0)),0)</f>
        <v>0</v>
      </c>
      <c r="R527" s="243">
        <f t="shared" ca="1" si="23"/>
        <v>0</v>
      </c>
      <c r="S527" s="249"/>
      <c r="T527" s="243">
        <f ca="1">+T528</f>
        <v>0</v>
      </c>
      <c r="U527" s="242">
        <f t="shared" si="24"/>
        <v>1</v>
      </c>
      <c r="V527" s="333" t="str">
        <f>+VLOOKUP(A527,bd_lista!$A$3:$E$592,5,FALSE)</f>
        <v>Gobiernos Autonomos Municipales</v>
      </c>
      <c r="W527" s="387" t="str">
        <f>+V527</f>
        <v>Gobiernos Autonomos Municipales</v>
      </c>
      <c r="X527" s="242">
        <f>+VLOOKUP(A527,[4]Sheet1!$A$13:$D$744,4,FALSE)</f>
        <v>0</v>
      </c>
      <c r="Y527" s="242" t="e">
        <f>+VLOOKUP(X527,bd_lista!$A$3:$C$592,3,FALSE)</f>
        <v>#N/A</v>
      </c>
      <c r="Z527" s="294">
        <f>+X527</f>
        <v>0</v>
      </c>
      <c r="AA527" s="295" t="e">
        <f>+Y527</f>
        <v>#N/A</v>
      </c>
    </row>
    <row r="528" spans="1:27" customFormat="1" ht="15" hidden="1" customHeight="1">
      <c r="A528" s="32">
        <v>1215</v>
      </c>
      <c r="B528" s="393"/>
      <c r="C528" s="247" t="str">
        <f>+VLOOKUP(A528,bd_lista!$A$3:$C$592,3,FALSE)</f>
        <v>Gobierno Autónomo Municipal de Patacamaya</v>
      </c>
      <c r="D528" s="390"/>
      <c r="E528" s="244" t="s">
        <v>1305</v>
      </c>
      <c r="F528" s="243">
        <f ca="1">+IFERROR(INDEX('Hoja de Trabajo para listado'!$A$155:$Z$1048576,MATCH($A528,'Hoja de Trabajo para listado'!$A$155:$A$1048576,0),MATCH((CUADRO!F$4&amp;$E528),'Hoja de Trabajo para listado'!$A$151:$Z$151,0)),0)+IFERROR(INDEX('Hoja de Trabajo para listado'!$AB$155:$BA$1048576,MATCH($A528,'Hoja de Trabajo para listado'!$AB$155:$AB$1048576,0),MATCH((CUADRO!F$4&amp;$E528),'Hoja de Trabajo para listado'!$AB$151:$BA$151,0)),0)+IFERROR(INDEX('Hoja de Trabajo para listado'!$BC$155:$CB$1048576,MATCH($A528,'Hoja de Trabajo para listado'!$BC$155:$BC$1048576,0),MATCH((CUADRO!F$4&amp;$E528),'Hoja de Trabajo para listado'!$BC$151:$CB$151,0)),0)+IFERROR(INDEX('Hoja de Trabajo para listado'!$DE$153:$DG$274,MATCH($A528,'Hoja de Trabajo para listado'!$DE$153:$DE$1048576,0),MATCH((CUADRO!F$4&amp;$E528),'Hoja de Trabajo para listado'!$DE$151:$DG$151,0)),0)+IFERROR(INDEX('Hoja de Trabajo para listado'!$CD$155:$DC$1048576,MATCH($A528,'Hoja de Trabajo para listado'!$CD$155:$CD$1048576,0),MATCH((CUADRO!F$4&amp;$E528),'Hoja de Trabajo para listado'!$CD$151:$DC$151,0)),0)</f>
        <v>0</v>
      </c>
      <c r="G528" s="243">
        <f ca="1">+IFERROR(INDEX('Hoja de Trabajo para listado'!$A$155:$Z$1048576,MATCH($A528,'Hoja de Trabajo para listado'!$A$155:$A$1048576,0),MATCH((CUADRO!G$4&amp;$E528),'Hoja de Trabajo para listado'!$A$151:$Z$151,0)),0)+IFERROR(INDEX('Hoja de Trabajo para listado'!$AB$155:$BA$1048576,MATCH($A528,'Hoja de Trabajo para listado'!$AB$155:$AB$1048576,0),MATCH((CUADRO!G$4&amp;$E528),'Hoja de Trabajo para listado'!$AB$151:$BA$151,0)),0)+IFERROR(INDEX('Hoja de Trabajo para listado'!$BC$155:$CB$1048576,MATCH($A528,'Hoja de Trabajo para listado'!$BC$155:$BC$1048576,0),MATCH((CUADRO!G$4&amp;$E528),'Hoja de Trabajo para listado'!$BC$151:$CB$151,0)),0)+IFERROR(INDEX('Hoja de Trabajo para listado'!$DE$153:$DG$274,MATCH($A528,'Hoja de Trabajo para listado'!$DE$153:$DE$1048576,0),MATCH((CUADRO!G$4&amp;$E528),'Hoja de Trabajo para listado'!$DE$151:$DG$151,0)),0)+IFERROR(INDEX('Hoja de Trabajo para listado'!$CD$155:$DC$1048576,MATCH($A528,'Hoja de Trabajo para listado'!$CD$155:$CD$1048576,0),MATCH((CUADRO!G$4&amp;$E528),'Hoja de Trabajo para listado'!$CD$151:$DC$151,0)),0)</f>
        <v>0</v>
      </c>
      <c r="H528" s="243">
        <f ca="1">+IFERROR(INDEX('Hoja de Trabajo para listado'!$A$155:$Z$1048576,MATCH($A528,'Hoja de Trabajo para listado'!$A$155:$A$1048576,0),MATCH((CUADRO!H$4&amp;$E528),'Hoja de Trabajo para listado'!$A$151:$Z$151,0)),0)+IFERROR(INDEX('Hoja de Trabajo para listado'!$AB$155:$BA$1048576,MATCH($A528,'Hoja de Trabajo para listado'!$AB$155:$AB$1048576,0),MATCH((CUADRO!H$4&amp;$E528),'Hoja de Trabajo para listado'!$AB$151:$BA$151,0)),0)+IFERROR(INDEX('Hoja de Trabajo para listado'!$BC$155:$CB$1048576,MATCH($A528,'Hoja de Trabajo para listado'!$BC$155:$BC$1048576,0),MATCH((CUADRO!H$4&amp;$E528),'Hoja de Trabajo para listado'!$BC$151:$CB$151,0)),0)+IFERROR(INDEX('Hoja de Trabajo para listado'!$DE$153:$DG$274,MATCH($A528,'Hoja de Trabajo para listado'!$DE$153:$DE$1048576,0),MATCH((CUADRO!H$4&amp;$E528),'Hoja de Trabajo para listado'!$DE$151:$DG$151,0)),0)+IFERROR(INDEX('Hoja de Trabajo para listado'!$CD$155:$DC$1048576,MATCH($A528,'Hoja de Trabajo para listado'!$CD$155:$CD$1048576,0),MATCH((CUADRO!H$4&amp;$E528),'Hoja de Trabajo para listado'!$CD$151:$DC$151,0)),0)</f>
        <v>0</v>
      </c>
      <c r="I528" s="243">
        <f ca="1">+IFERROR(INDEX('Hoja de Trabajo para listado'!$A$155:$Z$1048576,MATCH($A528,'Hoja de Trabajo para listado'!$A$155:$A$1048576,0),MATCH((CUADRO!I$4&amp;$E528),'Hoja de Trabajo para listado'!$A$151:$Z$151,0)),0)+IFERROR(INDEX('Hoja de Trabajo para listado'!$AB$155:$BA$1048576,MATCH($A528,'Hoja de Trabajo para listado'!$AB$155:$AB$1048576,0),MATCH((CUADRO!I$4&amp;$E528),'Hoja de Trabajo para listado'!$AB$151:$BA$151,0)),0)+IFERROR(INDEX('Hoja de Trabajo para listado'!$BC$155:$CB$1048576,MATCH($A528,'Hoja de Trabajo para listado'!$BC$155:$BC$1048576,0),MATCH((CUADRO!I$4&amp;$E528),'Hoja de Trabajo para listado'!$BC$151:$CB$151,0)),0)+IFERROR(INDEX('Hoja de Trabajo para listado'!$DE$153:$DG$274,MATCH($A528,'Hoja de Trabajo para listado'!$DE$153:$DE$1048576,0),MATCH((CUADRO!I$4&amp;$E528),'Hoja de Trabajo para listado'!$DE$151:$DG$151,0)),0)+IFERROR(INDEX('Hoja de Trabajo para listado'!$CD$155:$DC$1048576,MATCH($A528,'Hoja de Trabajo para listado'!$CD$155:$CD$1048576,0),MATCH((CUADRO!I$4&amp;$E528),'Hoja de Trabajo para listado'!$CD$151:$DC$151,0)),0)</f>
        <v>0</v>
      </c>
      <c r="J528" s="243">
        <f ca="1">+IFERROR(INDEX('Hoja de Trabajo para listado'!$A$155:$Z$1048576,MATCH($A528,'Hoja de Trabajo para listado'!$A$155:$A$1048576,0),MATCH((CUADRO!J$4&amp;$E528),'Hoja de Trabajo para listado'!$A$151:$Z$151,0)),0)+IFERROR(INDEX('Hoja de Trabajo para listado'!$AB$155:$BA$1048576,MATCH($A528,'Hoja de Trabajo para listado'!$AB$155:$AB$1048576,0),MATCH((CUADRO!J$4&amp;$E528),'Hoja de Trabajo para listado'!$AB$151:$BA$151,0)),0)+IFERROR(INDEX('Hoja de Trabajo para listado'!$BC$155:$CB$1048576,MATCH($A528,'Hoja de Trabajo para listado'!$BC$155:$BC$1048576,0),MATCH((CUADRO!J$4&amp;$E528),'Hoja de Trabajo para listado'!$BC$151:$CB$151,0)),0)+IFERROR(INDEX('Hoja de Trabajo para listado'!$DE$153:$DG$274,MATCH($A528,'Hoja de Trabajo para listado'!$DE$153:$DE$1048576,0),MATCH((CUADRO!J$4&amp;$E528),'Hoja de Trabajo para listado'!$DE$151:$DG$151,0)),0)+IFERROR(INDEX('Hoja de Trabajo para listado'!$CD$155:$DC$1048576,MATCH($A528,'Hoja de Trabajo para listado'!$CD$155:$CD$1048576,0),MATCH((CUADRO!J$4&amp;$E528),'Hoja de Trabajo para listado'!$CD$151:$DC$151,0)),0)</f>
        <v>0</v>
      </c>
      <c r="K528" s="243">
        <f ca="1">+IFERROR(INDEX('Hoja de Trabajo para listado'!$A$155:$Z$1048576,MATCH($A528,'Hoja de Trabajo para listado'!$A$155:$A$1048576,0),MATCH((CUADRO!K$4&amp;$E528),'Hoja de Trabajo para listado'!$A$151:$Z$151,0)),0)+IFERROR(INDEX('Hoja de Trabajo para listado'!$AB$155:$BA$1048576,MATCH($A528,'Hoja de Trabajo para listado'!$AB$155:$AB$1048576,0),MATCH((CUADRO!K$4&amp;$E528),'Hoja de Trabajo para listado'!$AB$151:$BA$151,0)),0)+IFERROR(INDEX('Hoja de Trabajo para listado'!$BC$155:$CB$1048576,MATCH($A528,'Hoja de Trabajo para listado'!$BC$155:$BC$1048576,0),MATCH((CUADRO!K$4&amp;$E528),'Hoja de Trabajo para listado'!$BC$151:$CB$151,0)),0)+IFERROR(INDEX('Hoja de Trabajo para listado'!$DE$153:$DG$274,MATCH($A528,'Hoja de Trabajo para listado'!$DE$153:$DE$1048576,0),MATCH((CUADRO!K$4&amp;$E528),'Hoja de Trabajo para listado'!$DE$151:$DG$151,0)),0)+IFERROR(INDEX('Hoja de Trabajo para listado'!$CD$155:$DC$1048576,MATCH($A528,'Hoja de Trabajo para listado'!$CD$155:$CD$1048576,0),MATCH((CUADRO!K$4&amp;$E528),'Hoja de Trabajo para listado'!$CD$151:$DC$151,0)),0)</f>
        <v>0</v>
      </c>
      <c r="L528" s="243">
        <f ca="1">+IFERROR(INDEX('Hoja de Trabajo para listado'!$A$155:$Z$1048576,MATCH($A528,'Hoja de Trabajo para listado'!$A$155:$A$1048576,0),MATCH((CUADRO!L$4&amp;$E528),'Hoja de Trabajo para listado'!$A$151:$Z$151,0)),0)+IFERROR(INDEX('Hoja de Trabajo para listado'!$AB$155:$BA$1048576,MATCH($A528,'Hoja de Trabajo para listado'!$AB$155:$AB$1048576,0),MATCH((CUADRO!L$4&amp;$E528),'Hoja de Trabajo para listado'!$AB$151:$BA$151,0)),0)+IFERROR(INDEX('Hoja de Trabajo para listado'!$BC$155:$CB$1048576,MATCH($A528,'Hoja de Trabajo para listado'!$BC$155:$BC$1048576,0),MATCH((CUADRO!L$4&amp;$E528),'Hoja de Trabajo para listado'!$BC$151:$CB$151,0)),0)+IFERROR(INDEX('Hoja de Trabajo para listado'!$DE$153:$DG$274,MATCH($A528,'Hoja de Trabajo para listado'!$DE$153:$DE$1048576,0),MATCH((CUADRO!L$4&amp;$E528),'Hoja de Trabajo para listado'!$DE$151:$DG$151,0)),0)+IFERROR(INDEX('Hoja de Trabajo para listado'!$CD$155:$DC$1048576,MATCH($A528,'Hoja de Trabajo para listado'!$CD$155:$CD$1048576,0),MATCH((CUADRO!L$4&amp;$E528),'Hoja de Trabajo para listado'!$CD$151:$DC$151,0)),0)</f>
        <v>0</v>
      </c>
      <c r="M528" s="243">
        <f ca="1">+IFERROR(INDEX('Hoja de Trabajo para listado'!$A$155:$Z$1048576,MATCH($A528,'Hoja de Trabajo para listado'!$A$155:$A$1048576,0),MATCH((CUADRO!M$4&amp;$E528),'Hoja de Trabajo para listado'!$A$151:$Z$151,0)),0)+IFERROR(INDEX('Hoja de Trabajo para listado'!$AB$155:$BA$1048576,MATCH($A528,'Hoja de Trabajo para listado'!$AB$155:$AB$1048576,0),MATCH((CUADRO!M$4&amp;$E528),'Hoja de Trabajo para listado'!$AB$151:$BA$151,0)),0)+IFERROR(INDEX('Hoja de Trabajo para listado'!$BC$155:$CB$1048576,MATCH($A528,'Hoja de Trabajo para listado'!$BC$155:$BC$1048576,0),MATCH((CUADRO!M$4&amp;$E528),'Hoja de Trabajo para listado'!$BC$151:$CB$151,0)),0)+IFERROR(INDEX('Hoja de Trabajo para listado'!$DE$153:$DG$274,MATCH($A528,'Hoja de Trabajo para listado'!$DE$153:$DE$1048576,0),MATCH((CUADRO!M$4&amp;$E528),'Hoja de Trabajo para listado'!$DE$151:$DG$151,0)),0)+IFERROR(INDEX('Hoja de Trabajo para listado'!$CD$155:$DC$1048576,MATCH($A528,'Hoja de Trabajo para listado'!$CD$155:$CD$1048576,0),MATCH((CUADRO!M$4&amp;$E528),'Hoja de Trabajo para listado'!$CD$151:$DC$151,0)),0)</f>
        <v>0</v>
      </c>
      <c r="N528" s="243">
        <f ca="1">+IFERROR(INDEX('Hoja de Trabajo para listado'!$A$155:$Z$1048576,MATCH($A528,'Hoja de Trabajo para listado'!$A$155:$A$1048576,0),MATCH((CUADRO!N$4&amp;$E528),'Hoja de Trabajo para listado'!$A$151:$Z$151,0)),0)+IFERROR(INDEX('Hoja de Trabajo para listado'!$AB$155:$BA$1048576,MATCH($A528,'Hoja de Trabajo para listado'!$AB$155:$AB$1048576,0),MATCH((CUADRO!N$4&amp;$E528),'Hoja de Trabajo para listado'!$AB$151:$BA$151,0)),0)+IFERROR(INDEX('Hoja de Trabajo para listado'!$BC$155:$CB$1048576,MATCH($A528,'Hoja de Trabajo para listado'!$BC$155:$BC$1048576,0),MATCH((CUADRO!N$4&amp;$E528),'Hoja de Trabajo para listado'!$BC$151:$CB$151,0)),0)+IFERROR(INDEX('Hoja de Trabajo para listado'!$DE$153:$DG$274,MATCH($A528,'Hoja de Trabajo para listado'!$DE$153:$DE$1048576,0),MATCH((CUADRO!N$4&amp;$E528),'Hoja de Trabajo para listado'!$DE$151:$DG$151,0)),0)+IFERROR(INDEX('Hoja de Trabajo para listado'!$CD$155:$DC$1048576,MATCH($A528,'Hoja de Trabajo para listado'!$CD$155:$CD$1048576,0),MATCH((CUADRO!N$4&amp;$E528),'Hoja de Trabajo para listado'!$CD$151:$DC$151,0)),0)</f>
        <v>0</v>
      </c>
      <c r="O528" s="243">
        <f ca="1">+IFERROR(INDEX('Hoja de Trabajo para listado'!$A$155:$Z$1048576,MATCH($A528,'Hoja de Trabajo para listado'!$A$155:$A$1048576,0),MATCH((CUADRO!O$4&amp;$E528),'Hoja de Trabajo para listado'!$A$151:$Z$151,0)),0)+IFERROR(INDEX('Hoja de Trabajo para listado'!$AB$155:$BA$1048576,MATCH($A528,'Hoja de Trabajo para listado'!$AB$155:$AB$1048576,0),MATCH((CUADRO!O$4&amp;$E528),'Hoja de Trabajo para listado'!$AB$151:$BA$151,0)),0)+IFERROR(INDEX('Hoja de Trabajo para listado'!$BC$155:$CB$1048576,MATCH($A528,'Hoja de Trabajo para listado'!$BC$155:$BC$1048576,0),MATCH((CUADRO!O$4&amp;$E528),'Hoja de Trabajo para listado'!$BC$151:$CB$151,0)),0)+IFERROR(INDEX('Hoja de Trabajo para listado'!$DE$153:$DG$274,MATCH($A528,'Hoja de Trabajo para listado'!$DE$153:$DE$1048576,0),MATCH((CUADRO!O$4&amp;$E528),'Hoja de Trabajo para listado'!$DE$151:$DG$151,0)),0)+IFERROR(INDEX('Hoja de Trabajo para listado'!$CD$155:$DC$1048576,MATCH($A528,'Hoja de Trabajo para listado'!$CD$155:$CD$1048576,0),MATCH((CUADRO!O$4&amp;$E528),'Hoja de Trabajo para listado'!$CD$151:$DC$151,0)),0)</f>
        <v>0</v>
      </c>
      <c r="P528" s="243">
        <f ca="1">+IFERROR(INDEX('Hoja de Trabajo para listado'!$A$155:$Z$1048576,MATCH($A528,'Hoja de Trabajo para listado'!$A$155:$A$1048576,0),MATCH((CUADRO!P$4&amp;$E528),'Hoja de Trabajo para listado'!$A$151:$Z$151,0)),0)+IFERROR(INDEX('Hoja de Trabajo para listado'!$AB$155:$BA$1048576,MATCH($A528,'Hoja de Trabajo para listado'!$AB$155:$AB$1048576,0),MATCH((CUADRO!P$4&amp;$E528),'Hoja de Trabajo para listado'!$AB$151:$BA$151,0)),0)+IFERROR(INDEX('Hoja de Trabajo para listado'!$BC$155:$CB$1048576,MATCH($A528,'Hoja de Trabajo para listado'!$BC$155:$BC$1048576,0),MATCH((CUADRO!P$4&amp;$E528),'Hoja de Trabajo para listado'!$BC$151:$CB$151,0)),0)+IFERROR(INDEX('Hoja de Trabajo para listado'!$DE$153:$DG$274,MATCH($A528,'Hoja de Trabajo para listado'!$DE$153:$DE$1048576,0),MATCH((CUADRO!P$4&amp;$E528),'Hoja de Trabajo para listado'!$DE$151:$DG$151,0)),0)+IFERROR(INDEX('Hoja de Trabajo para listado'!$CD$155:$DC$1048576,MATCH($A528,'Hoja de Trabajo para listado'!$CD$155:$CD$1048576,0),MATCH((CUADRO!P$4&amp;$E528),'Hoja de Trabajo para listado'!$CD$151:$DC$151,0)),0)</f>
        <v>0</v>
      </c>
      <c r="Q528" s="243">
        <f ca="1">+IFERROR(INDEX('Hoja de Trabajo para listado'!$A$155:$Z$1048576,MATCH($A528,'Hoja de Trabajo para listado'!$A$155:$A$1048576,0),MATCH((CUADRO!Q$4&amp;$E528),'Hoja de Trabajo para listado'!$A$151:$Z$151,0)),0)+IFERROR(INDEX('Hoja de Trabajo para listado'!$AB$155:$BA$1048576,MATCH($A528,'Hoja de Trabajo para listado'!$AB$155:$AB$1048576,0),MATCH((CUADRO!Q$4&amp;$E528),'Hoja de Trabajo para listado'!$AB$151:$BA$151,0)),0)+IFERROR(INDEX('Hoja de Trabajo para listado'!$BC$155:$CB$1048576,MATCH($A528,'Hoja de Trabajo para listado'!$BC$155:$BC$1048576,0),MATCH((CUADRO!Q$4&amp;$E528),'Hoja de Trabajo para listado'!$BC$151:$CB$151,0)),0)+IFERROR(INDEX('Hoja de Trabajo para listado'!$DE$153:$DG$274,MATCH($A528,'Hoja de Trabajo para listado'!$DE$153:$DE$1048576,0),MATCH((CUADRO!Q$4&amp;$E528),'Hoja de Trabajo para listado'!$DE$151:$DG$151,0)),0)+IFERROR(INDEX('Hoja de Trabajo para listado'!$CD$155:$DC$1048576,MATCH($A528,'Hoja de Trabajo para listado'!$CD$155:$CD$1048576,0),MATCH((CUADRO!Q$4&amp;$E528),'Hoja de Trabajo para listado'!$CD$151:$DC$151,0)),0)</f>
        <v>0</v>
      </c>
      <c r="R528" s="243">
        <f t="shared" ca="1" si="23"/>
        <v>0</v>
      </c>
      <c r="S528" s="249">
        <f ca="1">+R527+R528</f>
        <v>0</v>
      </c>
      <c r="T528" s="243">
        <f ca="1">+S528</f>
        <v>0</v>
      </c>
      <c r="U528" s="242">
        <f t="shared" si="24"/>
        <v>2</v>
      </c>
      <c r="V528" s="333" t="str">
        <f>+VLOOKUP(A528,bd_lista!$A$3:$E$592,5,FALSE)</f>
        <v>Gobiernos Autonomos Municipales</v>
      </c>
      <c r="W528" s="388"/>
      <c r="X528" s="242">
        <f>+VLOOKUP(A528,[4]Sheet1!$A$13:$D$744,4,FALSE)</f>
        <v>0</v>
      </c>
      <c r="Y528" s="242" t="e">
        <f>+VLOOKUP(X528,bd_lista!$A$3:$C$592,3,FALSE)</f>
        <v>#N/A</v>
      </c>
      <c r="Z528" s="292"/>
      <c r="AA528" s="293"/>
    </row>
    <row r="529" spans="1:27" customFormat="1" ht="15" hidden="1" customHeight="1">
      <c r="A529" s="32">
        <v>1216</v>
      </c>
      <c r="B529" s="392">
        <f>+A529</f>
        <v>1216</v>
      </c>
      <c r="C529" s="247" t="str">
        <f>+VLOOKUP(A529,bd_lista!$A$3:$C$592,3,FALSE)</f>
        <v>Gobierno Autónomo Municipal de Colquencha</v>
      </c>
      <c r="D529" s="389" t="str">
        <f>+C529</f>
        <v>Gobierno Autónomo Municipal de Colquencha</v>
      </c>
      <c r="E529" s="242" t="s">
        <v>1304</v>
      </c>
      <c r="F529" s="243">
        <f ca="1">+IFERROR(INDEX('Hoja de Trabajo para listado'!$A$155:$Z$1048576,MATCH($A529,'Hoja de Trabajo para listado'!$A$155:$A$1048576,0),MATCH((CUADRO!F$4&amp;$E529),'Hoja de Trabajo para listado'!$A$151:$Z$151,0)),0)+IFERROR(INDEX('Hoja de Trabajo para listado'!$AB$155:$BA$1048576,MATCH($A529,'Hoja de Trabajo para listado'!$AB$155:$AB$1048576,0),MATCH((CUADRO!F$4&amp;$E529),'Hoja de Trabajo para listado'!$AB$151:$BA$151,0)),0)+IFERROR(INDEX('Hoja de Trabajo para listado'!$BC$155:$CB$1048576,MATCH($A529,'Hoja de Trabajo para listado'!$BC$155:$BC$1048576,0),MATCH((CUADRO!F$4&amp;$E529),'Hoja de Trabajo para listado'!$BC$151:$CB$151,0)),0)+IFERROR(INDEX('Hoja de Trabajo para listado'!$DE$153:$DG$274,MATCH($A529,'Hoja de Trabajo para listado'!$DE$153:$DE$1048576,0),MATCH((CUADRO!F$4&amp;$E529),'Hoja de Trabajo para listado'!$DE$151:$DG$151,0)),0)+IFERROR(INDEX('Hoja de Trabajo para listado'!$CD$155:$DC$1048576,MATCH($A529,'Hoja de Trabajo para listado'!$CD$155:$CD$1048576,0),MATCH((CUADRO!F$4&amp;$E529),'Hoja de Trabajo para listado'!$CD$151:$DC$151,0)),0)</f>
        <v>0</v>
      </c>
      <c r="G529" s="243">
        <f ca="1">+IFERROR(INDEX('Hoja de Trabajo para listado'!$A$155:$Z$1048576,MATCH($A529,'Hoja de Trabajo para listado'!$A$155:$A$1048576,0),MATCH((CUADRO!G$4&amp;$E529),'Hoja de Trabajo para listado'!$A$151:$Z$151,0)),0)+IFERROR(INDEX('Hoja de Trabajo para listado'!$AB$155:$BA$1048576,MATCH($A529,'Hoja de Trabajo para listado'!$AB$155:$AB$1048576,0),MATCH((CUADRO!G$4&amp;$E529),'Hoja de Trabajo para listado'!$AB$151:$BA$151,0)),0)+IFERROR(INDEX('Hoja de Trabajo para listado'!$BC$155:$CB$1048576,MATCH($A529,'Hoja de Trabajo para listado'!$BC$155:$BC$1048576,0),MATCH((CUADRO!G$4&amp;$E529),'Hoja de Trabajo para listado'!$BC$151:$CB$151,0)),0)+IFERROR(INDEX('Hoja de Trabajo para listado'!$DE$153:$DG$274,MATCH($A529,'Hoja de Trabajo para listado'!$DE$153:$DE$1048576,0),MATCH((CUADRO!G$4&amp;$E529),'Hoja de Trabajo para listado'!$DE$151:$DG$151,0)),0)+IFERROR(INDEX('Hoja de Trabajo para listado'!$CD$155:$DC$1048576,MATCH($A529,'Hoja de Trabajo para listado'!$CD$155:$CD$1048576,0),MATCH((CUADRO!G$4&amp;$E529),'Hoja de Trabajo para listado'!$CD$151:$DC$151,0)),0)</f>
        <v>0</v>
      </c>
      <c r="H529" s="243">
        <f ca="1">+IFERROR(INDEX('Hoja de Trabajo para listado'!$A$155:$Z$1048576,MATCH($A529,'Hoja de Trabajo para listado'!$A$155:$A$1048576,0),MATCH((CUADRO!H$4&amp;$E529),'Hoja de Trabajo para listado'!$A$151:$Z$151,0)),0)+IFERROR(INDEX('Hoja de Trabajo para listado'!$AB$155:$BA$1048576,MATCH($A529,'Hoja de Trabajo para listado'!$AB$155:$AB$1048576,0),MATCH((CUADRO!H$4&amp;$E529),'Hoja de Trabajo para listado'!$AB$151:$BA$151,0)),0)+IFERROR(INDEX('Hoja de Trabajo para listado'!$BC$155:$CB$1048576,MATCH($A529,'Hoja de Trabajo para listado'!$BC$155:$BC$1048576,0),MATCH((CUADRO!H$4&amp;$E529),'Hoja de Trabajo para listado'!$BC$151:$CB$151,0)),0)+IFERROR(INDEX('Hoja de Trabajo para listado'!$DE$153:$DG$274,MATCH($A529,'Hoja de Trabajo para listado'!$DE$153:$DE$1048576,0),MATCH((CUADRO!H$4&amp;$E529),'Hoja de Trabajo para listado'!$DE$151:$DG$151,0)),0)+IFERROR(INDEX('Hoja de Trabajo para listado'!$CD$155:$DC$1048576,MATCH($A529,'Hoja de Trabajo para listado'!$CD$155:$CD$1048576,0),MATCH((CUADRO!H$4&amp;$E529),'Hoja de Trabajo para listado'!$CD$151:$DC$151,0)),0)</f>
        <v>0</v>
      </c>
      <c r="I529" s="243">
        <f ca="1">+IFERROR(INDEX('Hoja de Trabajo para listado'!$A$155:$Z$1048576,MATCH($A529,'Hoja de Trabajo para listado'!$A$155:$A$1048576,0),MATCH((CUADRO!I$4&amp;$E529),'Hoja de Trabajo para listado'!$A$151:$Z$151,0)),0)+IFERROR(INDEX('Hoja de Trabajo para listado'!$AB$155:$BA$1048576,MATCH($A529,'Hoja de Trabajo para listado'!$AB$155:$AB$1048576,0),MATCH((CUADRO!I$4&amp;$E529),'Hoja de Trabajo para listado'!$AB$151:$BA$151,0)),0)+IFERROR(INDEX('Hoja de Trabajo para listado'!$BC$155:$CB$1048576,MATCH($A529,'Hoja de Trabajo para listado'!$BC$155:$BC$1048576,0),MATCH((CUADRO!I$4&amp;$E529),'Hoja de Trabajo para listado'!$BC$151:$CB$151,0)),0)+IFERROR(INDEX('Hoja de Trabajo para listado'!$DE$153:$DG$274,MATCH($A529,'Hoja de Trabajo para listado'!$DE$153:$DE$1048576,0),MATCH((CUADRO!I$4&amp;$E529),'Hoja de Trabajo para listado'!$DE$151:$DG$151,0)),0)+IFERROR(INDEX('Hoja de Trabajo para listado'!$CD$155:$DC$1048576,MATCH($A529,'Hoja de Trabajo para listado'!$CD$155:$CD$1048576,0),MATCH((CUADRO!I$4&amp;$E529),'Hoja de Trabajo para listado'!$CD$151:$DC$151,0)),0)</f>
        <v>0</v>
      </c>
      <c r="J529" s="243">
        <f ca="1">+IFERROR(INDEX('Hoja de Trabajo para listado'!$A$155:$Z$1048576,MATCH($A529,'Hoja de Trabajo para listado'!$A$155:$A$1048576,0),MATCH((CUADRO!J$4&amp;$E529),'Hoja de Trabajo para listado'!$A$151:$Z$151,0)),0)+IFERROR(INDEX('Hoja de Trabajo para listado'!$AB$155:$BA$1048576,MATCH($A529,'Hoja de Trabajo para listado'!$AB$155:$AB$1048576,0),MATCH((CUADRO!J$4&amp;$E529),'Hoja de Trabajo para listado'!$AB$151:$BA$151,0)),0)+IFERROR(INDEX('Hoja de Trabajo para listado'!$BC$155:$CB$1048576,MATCH($A529,'Hoja de Trabajo para listado'!$BC$155:$BC$1048576,0),MATCH((CUADRO!J$4&amp;$E529),'Hoja de Trabajo para listado'!$BC$151:$CB$151,0)),0)+IFERROR(INDEX('Hoja de Trabajo para listado'!$DE$153:$DG$274,MATCH($A529,'Hoja de Trabajo para listado'!$DE$153:$DE$1048576,0),MATCH((CUADRO!J$4&amp;$E529),'Hoja de Trabajo para listado'!$DE$151:$DG$151,0)),0)+IFERROR(INDEX('Hoja de Trabajo para listado'!$CD$155:$DC$1048576,MATCH($A529,'Hoja de Trabajo para listado'!$CD$155:$CD$1048576,0),MATCH((CUADRO!J$4&amp;$E529),'Hoja de Trabajo para listado'!$CD$151:$DC$151,0)),0)</f>
        <v>0</v>
      </c>
      <c r="K529" s="243">
        <f ca="1">+IFERROR(INDEX('Hoja de Trabajo para listado'!$A$155:$Z$1048576,MATCH($A529,'Hoja de Trabajo para listado'!$A$155:$A$1048576,0),MATCH((CUADRO!K$4&amp;$E529),'Hoja de Trabajo para listado'!$A$151:$Z$151,0)),0)+IFERROR(INDEX('Hoja de Trabajo para listado'!$AB$155:$BA$1048576,MATCH($A529,'Hoja de Trabajo para listado'!$AB$155:$AB$1048576,0),MATCH((CUADRO!K$4&amp;$E529),'Hoja de Trabajo para listado'!$AB$151:$BA$151,0)),0)+IFERROR(INDEX('Hoja de Trabajo para listado'!$BC$155:$CB$1048576,MATCH($A529,'Hoja de Trabajo para listado'!$BC$155:$BC$1048576,0),MATCH((CUADRO!K$4&amp;$E529),'Hoja de Trabajo para listado'!$BC$151:$CB$151,0)),0)+IFERROR(INDEX('Hoja de Trabajo para listado'!$DE$153:$DG$274,MATCH($A529,'Hoja de Trabajo para listado'!$DE$153:$DE$1048576,0),MATCH((CUADRO!K$4&amp;$E529),'Hoja de Trabajo para listado'!$DE$151:$DG$151,0)),0)+IFERROR(INDEX('Hoja de Trabajo para listado'!$CD$155:$DC$1048576,MATCH($A529,'Hoja de Trabajo para listado'!$CD$155:$CD$1048576,0),MATCH((CUADRO!K$4&amp;$E529),'Hoja de Trabajo para listado'!$CD$151:$DC$151,0)),0)</f>
        <v>0</v>
      </c>
      <c r="L529" s="243">
        <f ca="1">+IFERROR(INDEX('Hoja de Trabajo para listado'!$A$155:$Z$1048576,MATCH($A529,'Hoja de Trabajo para listado'!$A$155:$A$1048576,0),MATCH((CUADRO!L$4&amp;$E529),'Hoja de Trabajo para listado'!$A$151:$Z$151,0)),0)+IFERROR(INDEX('Hoja de Trabajo para listado'!$AB$155:$BA$1048576,MATCH($A529,'Hoja de Trabajo para listado'!$AB$155:$AB$1048576,0),MATCH((CUADRO!L$4&amp;$E529),'Hoja de Trabajo para listado'!$AB$151:$BA$151,0)),0)+IFERROR(INDEX('Hoja de Trabajo para listado'!$BC$155:$CB$1048576,MATCH($A529,'Hoja de Trabajo para listado'!$BC$155:$BC$1048576,0),MATCH((CUADRO!L$4&amp;$E529),'Hoja de Trabajo para listado'!$BC$151:$CB$151,0)),0)+IFERROR(INDEX('Hoja de Trabajo para listado'!$DE$153:$DG$274,MATCH($A529,'Hoja de Trabajo para listado'!$DE$153:$DE$1048576,0),MATCH((CUADRO!L$4&amp;$E529),'Hoja de Trabajo para listado'!$DE$151:$DG$151,0)),0)+IFERROR(INDEX('Hoja de Trabajo para listado'!$CD$155:$DC$1048576,MATCH($A529,'Hoja de Trabajo para listado'!$CD$155:$CD$1048576,0),MATCH((CUADRO!L$4&amp;$E529),'Hoja de Trabajo para listado'!$CD$151:$DC$151,0)),0)</f>
        <v>0</v>
      </c>
      <c r="M529" s="243">
        <f ca="1">+IFERROR(INDEX('Hoja de Trabajo para listado'!$A$155:$Z$1048576,MATCH($A529,'Hoja de Trabajo para listado'!$A$155:$A$1048576,0),MATCH((CUADRO!M$4&amp;$E529),'Hoja de Trabajo para listado'!$A$151:$Z$151,0)),0)+IFERROR(INDEX('Hoja de Trabajo para listado'!$AB$155:$BA$1048576,MATCH($A529,'Hoja de Trabajo para listado'!$AB$155:$AB$1048576,0),MATCH((CUADRO!M$4&amp;$E529),'Hoja de Trabajo para listado'!$AB$151:$BA$151,0)),0)+IFERROR(INDEX('Hoja de Trabajo para listado'!$BC$155:$CB$1048576,MATCH($A529,'Hoja de Trabajo para listado'!$BC$155:$BC$1048576,0),MATCH((CUADRO!M$4&amp;$E529),'Hoja de Trabajo para listado'!$BC$151:$CB$151,0)),0)+IFERROR(INDEX('Hoja de Trabajo para listado'!$DE$153:$DG$274,MATCH($A529,'Hoja de Trabajo para listado'!$DE$153:$DE$1048576,0),MATCH((CUADRO!M$4&amp;$E529),'Hoja de Trabajo para listado'!$DE$151:$DG$151,0)),0)+IFERROR(INDEX('Hoja de Trabajo para listado'!$CD$155:$DC$1048576,MATCH($A529,'Hoja de Trabajo para listado'!$CD$155:$CD$1048576,0),MATCH((CUADRO!M$4&amp;$E529),'Hoja de Trabajo para listado'!$CD$151:$DC$151,0)),0)</f>
        <v>0</v>
      </c>
      <c r="N529" s="243">
        <f ca="1">+IFERROR(INDEX('Hoja de Trabajo para listado'!$A$155:$Z$1048576,MATCH($A529,'Hoja de Trabajo para listado'!$A$155:$A$1048576,0),MATCH((CUADRO!N$4&amp;$E529),'Hoja de Trabajo para listado'!$A$151:$Z$151,0)),0)+IFERROR(INDEX('Hoja de Trabajo para listado'!$AB$155:$BA$1048576,MATCH($A529,'Hoja de Trabajo para listado'!$AB$155:$AB$1048576,0),MATCH((CUADRO!N$4&amp;$E529),'Hoja de Trabajo para listado'!$AB$151:$BA$151,0)),0)+IFERROR(INDEX('Hoja de Trabajo para listado'!$BC$155:$CB$1048576,MATCH($A529,'Hoja de Trabajo para listado'!$BC$155:$BC$1048576,0),MATCH((CUADRO!N$4&amp;$E529),'Hoja de Trabajo para listado'!$BC$151:$CB$151,0)),0)+IFERROR(INDEX('Hoja de Trabajo para listado'!$DE$153:$DG$274,MATCH($A529,'Hoja de Trabajo para listado'!$DE$153:$DE$1048576,0),MATCH((CUADRO!N$4&amp;$E529),'Hoja de Trabajo para listado'!$DE$151:$DG$151,0)),0)+IFERROR(INDEX('Hoja de Trabajo para listado'!$CD$155:$DC$1048576,MATCH($A529,'Hoja de Trabajo para listado'!$CD$155:$CD$1048576,0),MATCH((CUADRO!N$4&amp;$E529),'Hoja de Trabajo para listado'!$CD$151:$DC$151,0)),0)</f>
        <v>0</v>
      </c>
      <c r="O529" s="243">
        <f ca="1">+IFERROR(INDEX('Hoja de Trabajo para listado'!$A$155:$Z$1048576,MATCH($A529,'Hoja de Trabajo para listado'!$A$155:$A$1048576,0),MATCH((CUADRO!O$4&amp;$E529),'Hoja de Trabajo para listado'!$A$151:$Z$151,0)),0)+IFERROR(INDEX('Hoja de Trabajo para listado'!$AB$155:$BA$1048576,MATCH($A529,'Hoja de Trabajo para listado'!$AB$155:$AB$1048576,0),MATCH((CUADRO!O$4&amp;$E529),'Hoja de Trabajo para listado'!$AB$151:$BA$151,0)),0)+IFERROR(INDEX('Hoja de Trabajo para listado'!$BC$155:$CB$1048576,MATCH($A529,'Hoja de Trabajo para listado'!$BC$155:$BC$1048576,0),MATCH((CUADRO!O$4&amp;$E529),'Hoja de Trabajo para listado'!$BC$151:$CB$151,0)),0)+IFERROR(INDEX('Hoja de Trabajo para listado'!$DE$153:$DG$274,MATCH($A529,'Hoja de Trabajo para listado'!$DE$153:$DE$1048576,0),MATCH((CUADRO!O$4&amp;$E529),'Hoja de Trabajo para listado'!$DE$151:$DG$151,0)),0)+IFERROR(INDEX('Hoja de Trabajo para listado'!$CD$155:$DC$1048576,MATCH($A529,'Hoja de Trabajo para listado'!$CD$155:$CD$1048576,0),MATCH((CUADRO!O$4&amp;$E529),'Hoja de Trabajo para listado'!$CD$151:$DC$151,0)),0)</f>
        <v>0</v>
      </c>
      <c r="P529" s="243">
        <f ca="1">+IFERROR(INDEX('Hoja de Trabajo para listado'!$A$155:$Z$1048576,MATCH($A529,'Hoja de Trabajo para listado'!$A$155:$A$1048576,0),MATCH((CUADRO!P$4&amp;$E529),'Hoja de Trabajo para listado'!$A$151:$Z$151,0)),0)+IFERROR(INDEX('Hoja de Trabajo para listado'!$AB$155:$BA$1048576,MATCH($A529,'Hoja de Trabajo para listado'!$AB$155:$AB$1048576,0),MATCH((CUADRO!P$4&amp;$E529),'Hoja de Trabajo para listado'!$AB$151:$BA$151,0)),0)+IFERROR(INDEX('Hoja de Trabajo para listado'!$BC$155:$CB$1048576,MATCH($A529,'Hoja de Trabajo para listado'!$BC$155:$BC$1048576,0),MATCH((CUADRO!P$4&amp;$E529),'Hoja de Trabajo para listado'!$BC$151:$CB$151,0)),0)+IFERROR(INDEX('Hoja de Trabajo para listado'!$DE$153:$DG$274,MATCH($A529,'Hoja de Trabajo para listado'!$DE$153:$DE$1048576,0),MATCH((CUADRO!P$4&amp;$E529),'Hoja de Trabajo para listado'!$DE$151:$DG$151,0)),0)+IFERROR(INDEX('Hoja de Trabajo para listado'!$CD$155:$DC$1048576,MATCH($A529,'Hoja de Trabajo para listado'!$CD$155:$CD$1048576,0),MATCH((CUADRO!P$4&amp;$E529),'Hoja de Trabajo para listado'!$CD$151:$DC$151,0)),0)</f>
        <v>0</v>
      </c>
      <c r="Q529" s="243">
        <f ca="1">+IFERROR(INDEX('Hoja de Trabajo para listado'!$A$155:$Z$1048576,MATCH($A529,'Hoja de Trabajo para listado'!$A$155:$A$1048576,0),MATCH((CUADRO!Q$4&amp;$E529),'Hoja de Trabajo para listado'!$A$151:$Z$151,0)),0)+IFERROR(INDEX('Hoja de Trabajo para listado'!$AB$155:$BA$1048576,MATCH($A529,'Hoja de Trabajo para listado'!$AB$155:$AB$1048576,0),MATCH((CUADRO!Q$4&amp;$E529),'Hoja de Trabajo para listado'!$AB$151:$BA$151,0)),0)+IFERROR(INDEX('Hoja de Trabajo para listado'!$BC$155:$CB$1048576,MATCH($A529,'Hoja de Trabajo para listado'!$BC$155:$BC$1048576,0),MATCH((CUADRO!Q$4&amp;$E529),'Hoja de Trabajo para listado'!$BC$151:$CB$151,0)),0)+IFERROR(INDEX('Hoja de Trabajo para listado'!$DE$153:$DG$274,MATCH($A529,'Hoja de Trabajo para listado'!$DE$153:$DE$1048576,0),MATCH((CUADRO!Q$4&amp;$E529),'Hoja de Trabajo para listado'!$DE$151:$DG$151,0)),0)+IFERROR(INDEX('Hoja de Trabajo para listado'!$CD$155:$DC$1048576,MATCH($A529,'Hoja de Trabajo para listado'!$CD$155:$CD$1048576,0),MATCH((CUADRO!Q$4&amp;$E529),'Hoja de Trabajo para listado'!$CD$151:$DC$151,0)),0)</f>
        <v>0</v>
      </c>
      <c r="R529" s="243">
        <f t="shared" ca="1" si="23"/>
        <v>0</v>
      </c>
      <c r="S529" s="249"/>
      <c r="T529" s="243">
        <f ca="1">+T530</f>
        <v>0</v>
      </c>
      <c r="U529" s="242">
        <f t="shared" si="24"/>
        <v>1</v>
      </c>
      <c r="V529" s="333" t="str">
        <f>+VLOOKUP(A529,bd_lista!$A$3:$E$592,5,FALSE)</f>
        <v>Gobiernos Autonomos Municipales</v>
      </c>
      <c r="W529" s="387" t="str">
        <f>+V529</f>
        <v>Gobiernos Autonomos Municipales</v>
      </c>
      <c r="X529" s="242">
        <f>+VLOOKUP(A529,[4]Sheet1!$A$13:$D$744,4,FALSE)</f>
        <v>0</v>
      </c>
      <c r="Y529" s="242" t="e">
        <f>+VLOOKUP(X529,bd_lista!$A$3:$C$592,3,FALSE)</f>
        <v>#N/A</v>
      </c>
      <c r="Z529" s="294">
        <f>+X529</f>
        <v>0</v>
      </c>
      <c r="AA529" s="295" t="e">
        <f>+Y529</f>
        <v>#N/A</v>
      </c>
    </row>
    <row r="530" spans="1:27" customFormat="1" ht="15" hidden="1" customHeight="1">
      <c r="A530" s="32">
        <v>1216</v>
      </c>
      <c r="B530" s="393"/>
      <c r="C530" s="247" t="str">
        <f>+VLOOKUP(A530,bd_lista!$A$3:$C$592,3,FALSE)</f>
        <v>Gobierno Autónomo Municipal de Colquencha</v>
      </c>
      <c r="D530" s="390"/>
      <c r="E530" s="244" t="s">
        <v>1305</v>
      </c>
      <c r="F530" s="243">
        <f ca="1">+IFERROR(INDEX('Hoja de Trabajo para listado'!$A$155:$Z$1048576,MATCH($A530,'Hoja de Trabajo para listado'!$A$155:$A$1048576,0),MATCH((CUADRO!F$4&amp;$E530),'Hoja de Trabajo para listado'!$A$151:$Z$151,0)),0)+IFERROR(INDEX('Hoja de Trabajo para listado'!$AB$155:$BA$1048576,MATCH($A530,'Hoja de Trabajo para listado'!$AB$155:$AB$1048576,0),MATCH((CUADRO!F$4&amp;$E530),'Hoja de Trabajo para listado'!$AB$151:$BA$151,0)),0)+IFERROR(INDEX('Hoja de Trabajo para listado'!$BC$155:$CB$1048576,MATCH($A530,'Hoja de Trabajo para listado'!$BC$155:$BC$1048576,0),MATCH((CUADRO!F$4&amp;$E530),'Hoja de Trabajo para listado'!$BC$151:$CB$151,0)),0)+IFERROR(INDEX('Hoja de Trabajo para listado'!$DE$153:$DG$274,MATCH($A530,'Hoja de Trabajo para listado'!$DE$153:$DE$1048576,0),MATCH((CUADRO!F$4&amp;$E530),'Hoja de Trabajo para listado'!$DE$151:$DG$151,0)),0)+IFERROR(INDEX('Hoja de Trabajo para listado'!$CD$155:$DC$1048576,MATCH($A530,'Hoja de Trabajo para listado'!$CD$155:$CD$1048576,0),MATCH((CUADRO!F$4&amp;$E530),'Hoja de Trabajo para listado'!$CD$151:$DC$151,0)),0)</f>
        <v>0</v>
      </c>
      <c r="G530" s="243">
        <f ca="1">+IFERROR(INDEX('Hoja de Trabajo para listado'!$A$155:$Z$1048576,MATCH($A530,'Hoja de Trabajo para listado'!$A$155:$A$1048576,0),MATCH((CUADRO!G$4&amp;$E530),'Hoja de Trabajo para listado'!$A$151:$Z$151,0)),0)+IFERROR(INDEX('Hoja de Trabajo para listado'!$AB$155:$BA$1048576,MATCH($A530,'Hoja de Trabajo para listado'!$AB$155:$AB$1048576,0),MATCH((CUADRO!G$4&amp;$E530),'Hoja de Trabajo para listado'!$AB$151:$BA$151,0)),0)+IFERROR(INDEX('Hoja de Trabajo para listado'!$BC$155:$CB$1048576,MATCH($A530,'Hoja de Trabajo para listado'!$BC$155:$BC$1048576,0),MATCH((CUADRO!G$4&amp;$E530),'Hoja de Trabajo para listado'!$BC$151:$CB$151,0)),0)+IFERROR(INDEX('Hoja de Trabajo para listado'!$DE$153:$DG$274,MATCH($A530,'Hoja de Trabajo para listado'!$DE$153:$DE$1048576,0),MATCH((CUADRO!G$4&amp;$E530),'Hoja de Trabajo para listado'!$DE$151:$DG$151,0)),0)+IFERROR(INDEX('Hoja de Trabajo para listado'!$CD$155:$DC$1048576,MATCH($A530,'Hoja de Trabajo para listado'!$CD$155:$CD$1048576,0),MATCH((CUADRO!G$4&amp;$E530),'Hoja de Trabajo para listado'!$CD$151:$DC$151,0)),0)</f>
        <v>0</v>
      </c>
      <c r="H530" s="243">
        <f ca="1">+IFERROR(INDEX('Hoja de Trabajo para listado'!$A$155:$Z$1048576,MATCH($A530,'Hoja de Trabajo para listado'!$A$155:$A$1048576,0),MATCH((CUADRO!H$4&amp;$E530),'Hoja de Trabajo para listado'!$A$151:$Z$151,0)),0)+IFERROR(INDEX('Hoja de Trabajo para listado'!$AB$155:$BA$1048576,MATCH($A530,'Hoja de Trabajo para listado'!$AB$155:$AB$1048576,0),MATCH((CUADRO!H$4&amp;$E530),'Hoja de Trabajo para listado'!$AB$151:$BA$151,0)),0)+IFERROR(INDEX('Hoja de Trabajo para listado'!$BC$155:$CB$1048576,MATCH($A530,'Hoja de Trabajo para listado'!$BC$155:$BC$1048576,0),MATCH((CUADRO!H$4&amp;$E530),'Hoja de Trabajo para listado'!$BC$151:$CB$151,0)),0)+IFERROR(INDEX('Hoja de Trabajo para listado'!$DE$153:$DG$274,MATCH($A530,'Hoja de Trabajo para listado'!$DE$153:$DE$1048576,0),MATCH((CUADRO!H$4&amp;$E530),'Hoja de Trabajo para listado'!$DE$151:$DG$151,0)),0)+IFERROR(INDEX('Hoja de Trabajo para listado'!$CD$155:$DC$1048576,MATCH($A530,'Hoja de Trabajo para listado'!$CD$155:$CD$1048576,0),MATCH((CUADRO!H$4&amp;$E530),'Hoja de Trabajo para listado'!$CD$151:$DC$151,0)),0)</f>
        <v>0</v>
      </c>
      <c r="I530" s="243">
        <f ca="1">+IFERROR(INDEX('Hoja de Trabajo para listado'!$A$155:$Z$1048576,MATCH($A530,'Hoja de Trabajo para listado'!$A$155:$A$1048576,0),MATCH((CUADRO!I$4&amp;$E530),'Hoja de Trabajo para listado'!$A$151:$Z$151,0)),0)+IFERROR(INDEX('Hoja de Trabajo para listado'!$AB$155:$BA$1048576,MATCH($A530,'Hoja de Trabajo para listado'!$AB$155:$AB$1048576,0),MATCH((CUADRO!I$4&amp;$E530),'Hoja de Trabajo para listado'!$AB$151:$BA$151,0)),0)+IFERROR(INDEX('Hoja de Trabajo para listado'!$BC$155:$CB$1048576,MATCH($A530,'Hoja de Trabajo para listado'!$BC$155:$BC$1048576,0),MATCH((CUADRO!I$4&amp;$E530),'Hoja de Trabajo para listado'!$BC$151:$CB$151,0)),0)+IFERROR(INDEX('Hoja de Trabajo para listado'!$DE$153:$DG$274,MATCH($A530,'Hoja de Trabajo para listado'!$DE$153:$DE$1048576,0),MATCH((CUADRO!I$4&amp;$E530),'Hoja de Trabajo para listado'!$DE$151:$DG$151,0)),0)+IFERROR(INDEX('Hoja de Trabajo para listado'!$CD$155:$DC$1048576,MATCH($A530,'Hoja de Trabajo para listado'!$CD$155:$CD$1048576,0),MATCH((CUADRO!I$4&amp;$E530),'Hoja de Trabajo para listado'!$CD$151:$DC$151,0)),0)</f>
        <v>0</v>
      </c>
      <c r="J530" s="243">
        <f ca="1">+IFERROR(INDEX('Hoja de Trabajo para listado'!$A$155:$Z$1048576,MATCH($A530,'Hoja de Trabajo para listado'!$A$155:$A$1048576,0),MATCH((CUADRO!J$4&amp;$E530),'Hoja de Trabajo para listado'!$A$151:$Z$151,0)),0)+IFERROR(INDEX('Hoja de Trabajo para listado'!$AB$155:$BA$1048576,MATCH($A530,'Hoja de Trabajo para listado'!$AB$155:$AB$1048576,0),MATCH((CUADRO!J$4&amp;$E530),'Hoja de Trabajo para listado'!$AB$151:$BA$151,0)),0)+IFERROR(INDEX('Hoja de Trabajo para listado'!$BC$155:$CB$1048576,MATCH($A530,'Hoja de Trabajo para listado'!$BC$155:$BC$1048576,0),MATCH((CUADRO!J$4&amp;$E530),'Hoja de Trabajo para listado'!$BC$151:$CB$151,0)),0)+IFERROR(INDEX('Hoja de Trabajo para listado'!$DE$153:$DG$274,MATCH($A530,'Hoja de Trabajo para listado'!$DE$153:$DE$1048576,0),MATCH((CUADRO!J$4&amp;$E530),'Hoja de Trabajo para listado'!$DE$151:$DG$151,0)),0)+IFERROR(INDEX('Hoja de Trabajo para listado'!$CD$155:$DC$1048576,MATCH($A530,'Hoja de Trabajo para listado'!$CD$155:$CD$1048576,0),MATCH((CUADRO!J$4&amp;$E530),'Hoja de Trabajo para listado'!$CD$151:$DC$151,0)),0)</f>
        <v>0</v>
      </c>
      <c r="K530" s="243">
        <f ca="1">+IFERROR(INDEX('Hoja de Trabajo para listado'!$A$155:$Z$1048576,MATCH($A530,'Hoja de Trabajo para listado'!$A$155:$A$1048576,0),MATCH((CUADRO!K$4&amp;$E530),'Hoja de Trabajo para listado'!$A$151:$Z$151,0)),0)+IFERROR(INDEX('Hoja de Trabajo para listado'!$AB$155:$BA$1048576,MATCH($A530,'Hoja de Trabajo para listado'!$AB$155:$AB$1048576,0),MATCH((CUADRO!K$4&amp;$E530),'Hoja de Trabajo para listado'!$AB$151:$BA$151,0)),0)+IFERROR(INDEX('Hoja de Trabajo para listado'!$BC$155:$CB$1048576,MATCH($A530,'Hoja de Trabajo para listado'!$BC$155:$BC$1048576,0),MATCH((CUADRO!K$4&amp;$E530),'Hoja de Trabajo para listado'!$BC$151:$CB$151,0)),0)+IFERROR(INDEX('Hoja de Trabajo para listado'!$DE$153:$DG$274,MATCH($A530,'Hoja de Trabajo para listado'!$DE$153:$DE$1048576,0),MATCH((CUADRO!K$4&amp;$E530),'Hoja de Trabajo para listado'!$DE$151:$DG$151,0)),0)+IFERROR(INDEX('Hoja de Trabajo para listado'!$CD$155:$DC$1048576,MATCH($A530,'Hoja de Trabajo para listado'!$CD$155:$CD$1048576,0),MATCH((CUADRO!K$4&amp;$E530),'Hoja de Trabajo para listado'!$CD$151:$DC$151,0)),0)</f>
        <v>0</v>
      </c>
      <c r="L530" s="243">
        <f ca="1">+IFERROR(INDEX('Hoja de Trabajo para listado'!$A$155:$Z$1048576,MATCH($A530,'Hoja de Trabajo para listado'!$A$155:$A$1048576,0),MATCH((CUADRO!L$4&amp;$E530),'Hoja de Trabajo para listado'!$A$151:$Z$151,0)),0)+IFERROR(INDEX('Hoja de Trabajo para listado'!$AB$155:$BA$1048576,MATCH($A530,'Hoja de Trabajo para listado'!$AB$155:$AB$1048576,0),MATCH((CUADRO!L$4&amp;$E530),'Hoja de Trabajo para listado'!$AB$151:$BA$151,0)),0)+IFERROR(INDEX('Hoja de Trabajo para listado'!$BC$155:$CB$1048576,MATCH($A530,'Hoja de Trabajo para listado'!$BC$155:$BC$1048576,0),MATCH((CUADRO!L$4&amp;$E530),'Hoja de Trabajo para listado'!$BC$151:$CB$151,0)),0)+IFERROR(INDEX('Hoja de Trabajo para listado'!$DE$153:$DG$274,MATCH($A530,'Hoja de Trabajo para listado'!$DE$153:$DE$1048576,0),MATCH((CUADRO!L$4&amp;$E530),'Hoja de Trabajo para listado'!$DE$151:$DG$151,0)),0)+IFERROR(INDEX('Hoja de Trabajo para listado'!$CD$155:$DC$1048576,MATCH($A530,'Hoja de Trabajo para listado'!$CD$155:$CD$1048576,0),MATCH((CUADRO!L$4&amp;$E530),'Hoja de Trabajo para listado'!$CD$151:$DC$151,0)),0)</f>
        <v>0</v>
      </c>
      <c r="M530" s="243">
        <f ca="1">+IFERROR(INDEX('Hoja de Trabajo para listado'!$A$155:$Z$1048576,MATCH($A530,'Hoja de Trabajo para listado'!$A$155:$A$1048576,0),MATCH((CUADRO!M$4&amp;$E530),'Hoja de Trabajo para listado'!$A$151:$Z$151,0)),0)+IFERROR(INDEX('Hoja de Trabajo para listado'!$AB$155:$BA$1048576,MATCH($A530,'Hoja de Trabajo para listado'!$AB$155:$AB$1048576,0),MATCH((CUADRO!M$4&amp;$E530),'Hoja de Trabajo para listado'!$AB$151:$BA$151,0)),0)+IFERROR(INDEX('Hoja de Trabajo para listado'!$BC$155:$CB$1048576,MATCH($A530,'Hoja de Trabajo para listado'!$BC$155:$BC$1048576,0),MATCH((CUADRO!M$4&amp;$E530),'Hoja de Trabajo para listado'!$BC$151:$CB$151,0)),0)+IFERROR(INDEX('Hoja de Trabajo para listado'!$DE$153:$DG$274,MATCH($A530,'Hoja de Trabajo para listado'!$DE$153:$DE$1048576,0),MATCH((CUADRO!M$4&amp;$E530),'Hoja de Trabajo para listado'!$DE$151:$DG$151,0)),0)+IFERROR(INDEX('Hoja de Trabajo para listado'!$CD$155:$DC$1048576,MATCH($A530,'Hoja de Trabajo para listado'!$CD$155:$CD$1048576,0),MATCH((CUADRO!M$4&amp;$E530),'Hoja de Trabajo para listado'!$CD$151:$DC$151,0)),0)</f>
        <v>0</v>
      </c>
      <c r="N530" s="243">
        <f ca="1">+IFERROR(INDEX('Hoja de Trabajo para listado'!$A$155:$Z$1048576,MATCH($A530,'Hoja de Trabajo para listado'!$A$155:$A$1048576,0),MATCH((CUADRO!N$4&amp;$E530),'Hoja de Trabajo para listado'!$A$151:$Z$151,0)),0)+IFERROR(INDEX('Hoja de Trabajo para listado'!$AB$155:$BA$1048576,MATCH($A530,'Hoja de Trabajo para listado'!$AB$155:$AB$1048576,0),MATCH((CUADRO!N$4&amp;$E530),'Hoja de Trabajo para listado'!$AB$151:$BA$151,0)),0)+IFERROR(INDEX('Hoja de Trabajo para listado'!$BC$155:$CB$1048576,MATCH($A530,'Hoja de Trabajo para listado'!$BC$155:$BC$1048576,0),MATCH((CUADRO!N$4&amp;$E530),'Hoja de Trabajo para listado'!$BC$151:$CB$151,0)),0)+IFERROR(INDEX('Hoja de Trabajo para listado'!$DE$153:$DG$274,MATCH($A530,'Hoja de Trabajo para listado'!$DE$153:$DE$1048576,0),MATCH((CUADRO!N$4&amp;$E530),'Hoja de Trabajo para listado'!$DE$151:$DG$151,0)),0)+IFERROR(INDEX('Hoja de Trabajo para listado'!$CD$155:$DC$1048576,MATCH($A530,'Hoja de Trabajo para listado'!$CD$155:$CD$1048576,0),MATCH((CUADRO!N$4&amp;$E530),'Hoja de Trabajo para listado'!$CD$151:$DC$151,0)),0)</f>
        <v>0</v>
      </c>
      <c r="O530" s="243">
        <f ca="1">+IFERROR(INDEX('Hoja de Trabajo para listado'!$A$155:$Z$1048576,MATCH($A530,'Hoja de Trabajo para listado'!$A$155:$A$1048576,0),MATCH((CUADRO!O$4&amp;$E530),'Hoja de Trabajo para listado'!$A$151:$Z$151,0)),0)+IFERROR(INDEX('Hoja de Trabajo para listado'!$AB$155:$BA$1048576,MATCH($A530,'Hoja de Trabajo para listado'!$AB$155:$AB$1048576,0),MATCH((CUADRO!O$4&amp;$E530),'Hoja de Trabajo para listado'!$AB$151:$BA$151,0)),0)+IFERROR(INDEX('Hoja de Trabajo para listado'!$BC$155:$CB$1048576,MATCH($A530,'Hoja de Trabajo para listado'!$BC$155:$BC$1048576,0),MATCH((CUADRO!O$4&amp;$E530),'Hoja de Trabajo para listado'!$BC$151:$CB$151,0)),0)+IFERROR(INDEX('Hoja de Trabajo para listado'!$DE$153:$DG$274,MATCH($A530,'Hoja de Trabajo para listado'!$DE$153:$DE$1048576,0),MATCH((CUADRO!O$4&amp;$E530),'Hoja de Trabajo para listado'!$DE$151:$DG$151,0)),0)+IFERROR(INDEX('Hoja de Trabajo para listado'!$CD$155:$DC$1048576,MATCH($A530,'Hoja de Trabajo para listado'!$CD$155:$CD$1048576,0),MATCH((CUADRO!O$4&amp;$E530),'Hoja de Trabajo para listado'!$CD$151:$DC$151,0)),0)</f>
        <v>0</v>
      </c>
      <c r="P530" s="243">
        <f ca="1">+IFERROR(INDEX('Hoja de Trabajo para listado'!$A$155:$Z$1048576,MATCH($A530,'Hoja de Trabajo para listado'!$A$155:$A$1048576,0),MATCH((CUADRO!P$4&amp;$E530),'Hoja de Trabajo para listado'!$A$151:$Z$151,0)),0)+IFERROR(INDEX('Hoja de Trabajo para listado'!$AB$155:$BA$1048576,MATCH($A530,'Hoja de Trabajo para listado'!$AB$155:$AB$1048576,0),MATCH((CUADRO!P$4&amp;$E530),'Hoja de Trabajo para listado'!$AB$151:$BA$151,0)),0)+IFERROR(INDEX('Hoja de Trabajo para listado'!$BC$155:$CB$1048576,MATCH($A530,'Hoja de Trabajo para listado'!$BC$155:$BC$1048576,0),MATCH((CUADRO!P$4&amp;$E530),'Hoja de Trabajo para listado'!$BC$151:$CB$151,0)),0)+IFERROR(INDEX('Hoja de Trabajo para listado'!$DE$153:$DG$274,MATCH($A530,'Hoja de Trabajo para listado'!$DE$153:$DE$1048576,0),MATCH((CUADRO!P$4&amp;$E530),'Hoja de Trabajo para listado'!$DE$151:$DG$151,0)),0)+IFERROR(INDEX('Hoja de Trabajo para listado'!$CD$155:$DC$1048576,MATCH($A530,'Hoja de Trabajo para listado'!$CD$155:$CD$1048576,0),MATCH((CUADRO!P$4&amp;$E530),'Hoja de Trabajo para listado'!$CD$151:$DC$151,0)),0)</f>
        <v>0</v>
      </c>
      <c r="Q530" s="243">
        <f ca="1">+IFERROR(INDEX('Hoja de Trabajo para listado'!$A$155:$Z$1048576,MATCH($A530,'Hoja de Trabajo para listado'!$A$155:$A$1048576,0),MATCH((CUADRO!Q$4&amp;$E530),'Hoja de Trabajo para listado'!$A$151:$Z$151,0)),0)+IFERROR(INDEX('Hoja de Trabajo para listado'!$AB$155:$BA$1048576,MATCH($A530,'Hoja de Trabajo para listado'!$AB$155:$AB$1048576,0),MATCH((CUADRO!Q$4&amp;$E530),'Hoja de Trabajo para listado'!$AB$151:$BA$151,0)),0)+IFERROR(INDEX('Hoja de Trabajo para listado'!$BC$155:$CB$1048576,MATCH($A530,'Hoja de Trabajo para listado'!$BC$155:$BC$1048576,0),MATCH((CUADRO!Q$4&amp;$E530),'Hoja de Trabajo para listado'!$BC$151:$CB$151,0)),0)+IFERROR(INDEX('Hoja de Trabajo para listado'!$DE$153:$DG$274,MATCH($A530,'Hoja de Trabajo para listado'!$DE$153:$DE$1048576,0),MATCH((CUADRO!Q$4&amp;$E530),'Hoja de Trabajo para listado'!$DE$151:$DG$151,0)),0)+IFERROR(INDEX('Hoja de Trabajo para listado'!$CD$155:$DC$1048576,MATCH($A530,'Hoja de Trabajo para listado'!$CD$155:$CD$1048576,0),MATCH((CUADRO!Q$4&amp;$E530),'Hoja de Trabajo para listado'!$CD$151:$DC$151,0)),0)</f>
        <v>0</v>
      </c>
      <c r="R530" s="243">
        <f t="shared" ca="1" si="23"/>
        <v>0</v>
      </c>
      <c r="S530" s="249">
        <f ca="1">+R529+R530</f>
        <v>0</v>
      </c>
      <c r="T530" s="243">
        <f ca="1">+S530</f>
        <v>0</v>
      </c>
      <c r="U530" s="242">
        <f t="shared" si="24"/>
        <v>2</v>
      </c>
      <c r="V530" s="333" t="str">
        <f>+VLOOKUP(A530,bd_lista!$A$3:$E$592,5,FALSE)</f>
        <v>Gobiernos Autonomos Municipales</v>
      </c>
      <c r="W530" s="388"/>
      <c r="X530" s="242">
        <f>+VLOOKUP(A530,[4]Sheet1!$A$13:$D$744,4,FALSE)</f>
        <v>0</v>
      </c>
      <c r="Y530" s="242" t="e">
        <f>+VLOOKUP(X530,bd_lista!$A$3:$C$592,3,FALSE)</f>
        <v>#N/A</v>
      </c>
      <c r="Z530" s="292"/>
      <c r="AA530" s="293"/>
    </row>
    <row r="531" spans="1:27" customFormat="1" ht="15" hidden="1" customHeight="1">
      <c r="A531" s="32">
        <v>1217</v>
      </c>
      <c r="B531" s="392">
        <f>+A531</f>
        <v>1217</v>
      </c>
      <c r="C531" s="247" t="str">
        <f>+VLOOKUP(A531,bd_lista!$A$3:$C$592,3,FALSE)</f>
        <v>Gobierno Autónomo Municipal de Collana</v>
      </c>
      <c r="D531" s="389" t="str">
        <f>+C531</f>
        <v>Gobierno Autónomo Municipal de Collana</v>
      </c>
      <c r="E531" s="242" t="s">
        <v>1304</v>
      </c>
      <c r="F531" s="243">
        <f ca="1">+IFERROR(INDEX('Hoja de Trabajo para listado'!$A$155:$Z$1048576,MATCH($A531,'Hoja de Trabajo para listado'!$A$155:$A$1048576,0),MATCH((CUADRO!F$4&amp;$E531),'Hoja de Trabajo para listado'!$A$151:$Z$151,0)),0)+IFERROR(INDEX('Hoja de Trabajo para listado'!$AB$155:$BA$1048576,MATCH($A531,'Hoja de Trabajo para listado'!$AB$155:$AB$1048576,0),MATCH((CUADRO!F$4&amp;$E531),'Hoja de Trabajo para listado'!$AB$151:$BA$151,0)),0)+IFERROR(INDEX('Hoja de Trabajo para listado'!$BC$155:$CB$1048576,MATCH($A531,'Hoja de Trabajo para listado'!$BC$155:$BC$1048576,0),MATCH((CUADRO!F$4&amp;$E531),'Hoja de Trabajo para listado'!$BC$151:$CB$151,0)),0)+IFERROR(INDEX('Hoja de Trabajo para listado'!$DE$153:$DG$274,MATCH($A531,'Hoja de Trabajo para listado'!$DE$153:$DE$1048576,0),MATCH((CUADRO!F$4&amp;$E531),'Hoja de Trabajo para listado'!$DE$151:$DG$151,0)),0)+IFERROR(INDEX('Hoja de Trabajo para listado'!$CD$155:$DC$1048576,MATCH($A531,'Hoja de Trabajo para listado'!$CD$155:$CD$1048576,0),MATCH((CUADRO!F$4&amp;$E531),'Hoja de Trabajo para listado'!$CD$151:$DC$151,0)),0)</f>
        <v>0</v>
      </c>
      <c r="G531" s="243">
        <f ca="1">+IFERROR(INDEX('Hoja de Trabajo para listado'!$A$155:$Z$1048576,MATCH($A531,'Hoja de Trabajo para listado'!$A$155:$A$1048576,0),MATCH((CUADRO!G$4&amp;$E531),'Hoja de Trabajo para listado'!$A$151:$Z$151,0)),0)+IFERROR(INDEX('Hoja de Trabajo para listado'!$AB$155:$BA$1048576,MATCH($A531,'Hoja de Trabajo para listado'!$AB$155:$AB$1048576,0),MATCH((CUADRO!G$4&amp;$E531),'Hoja de Trabajo para listado'!$AB$151:$BA$151,0)),0)+IFERROR(INDEX('Hoja de Trabajo para listado'!$BC$155:$CB$1048576,MATCH($A531,'Hoja de Trabajo para listado'!$BC$155:$BC$1048576,0),MATCH((CUADRO!G$4&amp;$E531),'Hoja de Trabajo para listado'!$BC$151:$CB$151,0)),0)+IFERROR(INDEX('Hoja de Trabajo para listado'!$DE$153:$DG$274,MATCH($A531,'Hoja de Trabajo para listado'!$DE$153:$DE$1048576,0),MATCH((CUADRO!G$4&amp;$E531),'Hoja de Trabajo para listado'!$DE$151:$DG$151,0)),0)+IFERROR(INDEX('Hoja de Trabajo para listado'!$CD$155:$DC$1048576,MATCH($A531,'Hoja de Trabajo para listado'!$CD$155:$CD$1048576,0),MATCH((CUADRO!G$4&amp;$E531),'Hoja de Trabajo para listado'!$CD$151:$DC$151,0)),0)</f>
        <v>0</v>
      </c>
      <c r="H531" s="243">
        <f ca="1">+IFERROR(INDEX('Hoja de Trabajo para listado'!$A$155:$Z$1048576,MATCH($A531,'Hoja de Trabajo para listado'!$A$155:$A$1048576,0),MATCH((CUADRO!H$4&amp;$E531),'Hoja de Trabajo para listado'!$A$151:$Z$151,0)),0)+IFERROR(INDEX('Hoja de Trabajo para listado'!$AB$155:$BA$1048576,MATCH($A531,'Hoja de Trabajo para listado'!$AB$155:$AB$1048576,0),MATCH((CUADRO!H$4&amp;$E531),'Hoja de Trabajo para listado'!$AB$151:$BA$151,0)),0)+IFERROR(INDEX('Hoja de Trabajo para listado'!$BC$155:$CB$1048576,MATCH($A531,'Hoja de Trabajo para listado'!$BC$155:$BC$1048576,0),MATCH((CUADRO!H$4&amp;$E531),'Hoja de Trabajo para listado'!$BC$151:$CB$151,0)),0)+IFERROR(INDEX('Hoja de Trabajo para listado'!$DE$153:$DG$274,MATCH($A531,'Hoja de Trabajo para listado'!$DE$153:$DE$1048576,0),MATCH((CUADRO!H$4&amp;$E531),'Hoja de Trabajo para listado'!$DE$151:$DG$151,0)),0)+IFERROR(INDEX('Hoja de Trabajo para listado'!$CD$155:$DC$1048576,MATCH($A531,'Hoja de Trabajo para listado'!$CD$155:$CD$1048576,0),MATCH((CUADRO!H$4&amp;$E531),'Hoja de Trabajo para listado'!$CD$151:$DC$151,0)),0)</f>
        <v>0</v>
      </c>
      <c r="I531" s="243">
        <f ca="1">+IFERROR(INDEX('Hoja de Trabajo para listado'!$A$155:$Z$1048576,MATCH($A531,'Hoja de Trabajo para listado'!$A$155:$A$1048576,0),MATCH((CUADRO!I$4&amp;$E531),'Hoja de Trabajo para listado'!$A$151:$Z$151,0)),0)+IFERROR(INDEX('Hoja de Trabajo para listado'!$AB$155:$BA$1048576,MATCH($A531,'Hoja de Trabajo para listado'!$AB$155:$AB$1048576,0),MATCH((CUADRO!I$4&amp;$E531),'Hoja de Trabajo para listado'!$AB$151:$BA$151,0)),0)+IFERROR(INDEX('Hoja de Trabajo para listado'!$BC$155:$CB$1048576,MATCH($A531,'Hoja de Trabajo para listado'!$BC$155:$BC$1048576,0),MATCH((CUADRO!I$4&amp;$E531),'Hoja de Trabajo para listado'!$BC$151:$CB$151,0)),0)+IFERROR(INDEX('Hoja de Trabajo para listado'!$DE$153:$DG$274,MATCH($A531,'Hoja de Trabajo para listado'!$DE$153:$DE$1048576,0),MATCH((CUADRO!I$4&amp;$E531),'Hoja de Trabajo para listado'!$DE$151:$DG$151,0)),0)+IFERROR(INDEX('Hoja de Trabajo para listado'!$CD$155:$DC$1048576,MATCH($A531,'Hoja de Trabajo para listado'!$CD$155:$CD$1048576,0),MATCH((CUADRO!I$4&amp;$E531),'Hoja de Trabajo para listado'!$CD$151:$DC$151,0)),0)</f>
        <v>0</v>
      </c>
      <c r="J531" s="243">
        <f ca="1">+IFERROR(INDEX('Hoja de Trabajo para listado'!$A$155:$Z$1048576,MATCH($A531,'Hoja de Trabajo para listado'!$A$155:$A$1048576,0),MATCH((CUADRO!J$4&amp;$E531),'Hoja de Trabajo para listado'!$A$151:$Z$151,0)),0)+IFERROR(INDEX('Hoja de Trabajo para listado'!$AB$155:$BA$1048576,MATCH($A531,'Hoja de Trabajo para listado'!$AB$155:$AB$1048576,0),MATCH((CUADRO!J$4&amp;$E531),'Hoja de Trabajo para listado'!$AB$151:$BA$151,0)),0)+IFERROR(INDEX('Hoja de Trabajo para listado'!$BC$155:$CB$1048576,MATCH($A531,'Hoja de Trabajo para listado'!$BC$155:$BC$1048576,0),MATCH((CUADRO!J$4&amp;$E531),'Hoja de Trabajo para listado'!$BC$151:$CB$151,0)),0)+IFERROR(INDEX('Hoja de Trabajo para listado'!$DE$153:$DG$274,MATCH($A531,'Hoja de Trabajo para listado'!$DE$153:$DE$1048576,0),MATCH((CUADRO!J$4&amp;$E531),'Hoja de Trabajo para listado'!$DE$151:$DG$151,0)),0)+IFERROR(INDEX('Hoja de Trabajo para listado'!$CD$155:$DC$1048576,MATCH($A531,'Hoja de Trabajo para listado'!$CD$155:$CD$1048576,0),MATCH((CUADRO!J$4&amp;$E531),'Hoja de Trabajo para listado'!$CD$151:$DC$151,0)),0)</f>
        <v>0</v>
      </c>
      <c r="K531" s="243">
        <f ca="1">+IFERROR(INDEX('Hoja de Trabajo para listado'!$A$155:$Z$1048576,MATCH($A531,'Hoja de Trabajo para listado'!$A$155:$A$1048576,0),MATCH((CUADRO!K$4&amp;$E531),'Hoja de Trabajo para listado'!$A$151:$Z$151,0)),0)+IFERROR(INDEX('Hoja de Trabajo para listado'!$AB$155:$BA$1048576,MATCH($A531,'Hoja de Trabajo para listado'!$AB$155:$AB$1048576,0),MATCH((CUADRO!K$4&amp;$E531),'Hoja de Trabajo para listado'!$AB$151:$BA$151,0)),0)+IFERROR(INDEX('Hoja de Trabajo para listado'!$BC$155:$CB$1048576,MATCH($A531,'Hoja de Trabajo para listado'!$BC$155:$BC$1048576,0),MATCH((CUADRO!K$4&amp;$E531),'Hoja de Trabajo para listado'!$BC$151:$CB$151,0)),0)+IFERROR(INDEX('Hoja de Trabajo para listado'!$DE$153:$DG$274,MATCH($A531,'Hoja de Trabajo para listado'!$DE$153:$DE$1048576,0),MATCH((CUADRO!K$4&amp;$E531),'Hoja de Trabajo para listado'!$DE$151:$DG$151,0)),0)+IFERROR(INDEX('Hoja de Trabajo para listado'!$CD$155:$DC$1048576,MATCH($A531,'Hoja de Trabajo para listado'!$CD$155:$CD$1048576,0),MATCH((CUADRO!K$4&amp;$E531),'Hoja de Trabajo para listado'!$CD$151:$DC$151,0)),0)</f>
        <v>0</v>
      </c>
      <c r="L531" s="243">
        <f ca="1">+IFERROR(INDEX('Hoja de Trabajo para listado'!$A$155:$Z$1048576,MATCH($A531,'Hoja de Trabajo para listado'!$A$155:$A$1048576,0),MATCH((CUADRO!L$4&amp;$E531),'Hoja de Trabajo para listado'!$A$151:$Z$151,0)),0)+IFERROR(INDEX('Hoja de Trabajo para listado'!$AB$155:$BA$1048576,MATCH($A531,'Hoja de Trabajo para listado'!$AB$155:$AB$1048576,0),MATCH((CUADRO!L$4&amp;$E531),'Hoja de Trabajo para listado'!$AB$151:$BA$151,0)),0)+IFERROR(INDEX('Hoja de Trabajo para listado'!$BC$155:$CB$1048576,MATCH($A531,'Hoja de Trabajo para listado'!$BC$155:$BC$1048576,0),MATCH((CUADRO!L$4&amp;$E531),'Hoja de Trabajo para listado'!$BC$151:$CB$151,0)),0)+IFERROR(INDEX('Hoja de Trabajo para listado'!$DE$153:$DG$274,MATCH($A531,'Hoja de Trabajo para listado'!$DE$153:$DE$1048576,0),MATCH((CUADRO!L$4&amp;$E531),'Hoja de Trabajo para listado'!$DE$151:$DG$151,0)),0)+IFERROR(INDEX('Hoja de Trabajo para listado'!$CD$155:$DC$1048576,MATCH($A531,'Hoja de Trabajo para listado'!$CD$155:$CD$1048576,0),MATCH((CUADRO!L$4&amp;$E531),'Hoja de Trabajo para listado'!$CD$151:$DC$151,0)),0)</f>
        <v>0</v>
      </c>
      <c r="M531" s="243">
        <f ca="1">+IFERROR(INDEX('Hoja de Trabajo para listado'!$A$155:$Z$1048576,MATCH($A531,'Hoja de Trabajo para listado'!$A$155:$A$1048576,0),MATCH((CUADRO!M$4&amp;$E531),'Hoja de Trabajo para listado'!$A$151:$Z$151,0)),0)+IFERROR(INDEX('Hoja de Trabajo para listado'!$AB$155:$BA$1048576,MATCH($A531,'Hoja de Trabajo para listado'!$AB$155:$AB$1048576,0),MATCH((CUADRO!M$4&amp;$E531),'Hoja de Trabajo para listado'!$AB$151:$BA$151,0)),0)+IFERROR(INDEX('Hoja de Trabajo para listado'!$BC$155:$CB$1048576,MATCH($A531,'Hoja de Trabajo para listado'!$BC$155:$BC$1048576,0),MATCH((CUADRO!M$4&amp;$E531),'Hoja de Trabajo para listado'!$BC$151:$CB$151,0)),0)+IFERROR(INDEX('Hoja de Trabajo para listado'!$DE$153:$DG$274,MATCH($A531,'Hoja de Trabajo para listado'!$DE$153:$DE$1048576,0),MATCH((CUADRO!M$4&amp;$E531),'Hoja de Trabajo para listado'!$DE$151:$DG$151,0)),0)+IFERROR(INDEX('Hoja de Trabajo para listado'!$CD$155:$DC$1048576,MATCH($A531,'Hoja de Trabajo para listado'!$CD$155:$CD$1048576,0),MATCH((CUADRO!M$4&amp;$E531),'Hoja de Trabajo para listado'!$CD$151:$DC$151,0)),0)</f>
        <v>0</v>
      </c>
      <c r="N531" s="243">
        <f ca="1">+IFERROR(INDEX('Hoja de Trabajo para listado'!$A$155:$Z$1048576,MATCH($A531,'Hoja de Trabajo para listado'!$A$155:$A$1048576,0),MATCH((CUADRO!N$4&amp;$E531),'Hoja de Trabajo para listado'!$A$151:$Z$151,0)),0)+IFERROR(INDEX('Hoja de Trabajo para listado'!$AB$155:$BA$1048576,MATCH($A531,'Hoja de Trabajo para listado'!$AB$155:$AB$1048576,0),MATCH((CUADRO!N$4&amp;$E531),'Hoja de Trabajo para listado'!$AB$151:$BA$151,0)),0)+IFERROR(INDEX('Hoja de Trabajo para listado'!$BC$155:$CB$1048576,MATCH($A531,'Hoja de Trabajo para listado'!$BC$155:$BC$1048576,0),MATCH((CUADRO!N$4&amp;$E531),'Hoja de Trabajo para listado'!$BC$151:$CB$151,0)),0)+IFERROR(INDEX('Hoja de Trabajo para listado'!$DE$153:$DG$274,MATCH($A531,'Hoja de Trabajo para listado'!$DE$153:$DE$1048576,0),MATCH((CUADRO!N$4&amp;$E531),'Hoja de Trabajo para listado'!$DE$151:$DG$151,0)),0)+IFERROR(INDEX('Hoja de Trabajo para listado'!$CD$155:$DC$1048576,MATCH($A531,'Hoja de Trabajo para listado'!$CD$155:$CD$1048576,0),MATCH((CUADRO!N$4&amp;$E531),'Hoja de Trabajo para listado'!$CD$151:$DC$151,0)),0)</f>
        <v>0</v>
      </c>
      <c r="O531" s="243">
        <f ca="1">+IFERROR(INDEX('Hoja de Trabajo para listado'!$A$155:$Z$1048576,MATCH($A531,'Hoja de Trabajo para listado'!$A$155:$A$1048576,0),MATCH((CUADRO!O$4&amp;$E531),'Hoja de Trabajo para listado'!$A$151:$Z$151,0)),0)+IFERROR(INDEX('Hoja de Trabajo para listado'!$AB$155:$BA$1048576,MATCH($A531,'Hoja de Trabajo para listado'!$AB$155:$AB$1048576,0),MATCH((CUADRO!O$4&amp;$E531),'Hoja de Trabajo para listado'!$AB$151:$BA$151,0)),0)+IFERROR(INDEX('Hoja de Trabajo para listado'!$BC$155:$CB$1048576,MATCH($A531,'Hoja de Trabajo para listado'!$BC$155:$BC$1048576,0),MATCH((CUADRO!O$4&amp;$E531),'Hoja de Trabajo para listado'!$BC$151:$CB$151,0)),0)+IFERROR(INDEX('Hoja de Trabajo para listado'!$DE$153:$DG$274,MATCH($A531,'Hoja de Trabajo para listado'!$DE$153:$DE$1048576,0),MATCH((CUADRO!O$4&amp;$E531),'Hoja de Trabajo para listado'!$DE$151:$DG$151,0)),0)+IFERROR(INDEX('Hoja de Trabajo para listado'!$CD$155:$DC$1048576,MATCH($A531,'Hoja de Trabajo para listado'!$CD$155:$CD$1048576,0),MATCH((CUADRO!O$4&amp;$E531),'Hoja de Trabajo para listado'!$CD$151:$DC$151,0)),0)</f>
        <v>0</v>
      </c>
      <c r="P531" s="243">
        <f ca="1">+IFERROR(INDEX('Hoja de Trabajo para listado'!$A$155:$Z$1048576,MATCH($A531,'Hoja de Trabajo para listado'!$A$155:$A$1048576,0),MATCH((CUADRO!P$4&amp;$E531),'Hoja de Trabajo para listado'!$A$151:$Z$151,0)),0)+IFERROR(INDEX('Hoja de Trabajo para listado'!$AB$155:$BA$1048576,MATCH($A531,'Hoja de Trabajo para listado'!$AB$155:$AB$1048576,0),MATCH((CUADRO!P$4&amp;$E531),'Hoja de Trabajo para listado'!$AB$151:$BA$151,0)),0)+IFERROR(INDEX('Hoja de Trabajo para listado'!$BC$155:$CB$1048576,MATCH($A531,'Hoja de Trabajo para listado'!$BC$155:$BC$1048576,0),MATCH((CUADRO!P$4&amp;$E531),'Hoja de Trabajo para listado'!$BC$151:$CB$151,0)),0)+IFERROR(INDEX('Hoja de Trabajo para listado'!$DE$153:$DG$274,MATCH($A531,'Hoja de Trabajo para listado'!$DE$153:$DE$1048576,0),MATCH((CUADRO!P$4&amp;$E531),'Hoja de Trabajo para listado'!$DE$151:$DG$151,0)),0)+IFERROR(INDEX('Hoja de Trabajo para listado'!$CD$155:$DC$1048576,MATCH($A531,'Hoja de Trabajo para listado'!$CD$155:$CD$1048576,0),MATCH((CUADRO!P$4&amp;$E531),'Hoja de Trabajo para listado'!$CD$151:$DC$151,0)),0)</f>
        <v>0</v>
      </c>
      <c r="Q531" s="243">
        <f ca="1">+IFERROR(INDEX('Hoja de Trabajo para listado'!$A$155:$Z$1048576,MATCH($A531,'Hoja de Trabajo para listado'!$A$155:$A$1048576,0),MATCH((CUADRO!Q$4&amp;$E531),'Hoja de Trabajo para listado'!$A$151:$Z$151,0)),0)+IFERROR(INDEX('Hoja de Trabajo para listado'!$AB$155:$BA$1048576,MATCH($A531,'Hoja de Trabajo para listado'!$AB$155:$AB$1048576,0),MATCH((CUADRO!Q$4&amp;$E531),'Hoja de Trabajo para listado'!$AB$151:$BA$151,0)),0)+IFERROR(INDEX('Hoja de Trabajo para listado'!$BC$155:$CB$1048576,MATCH($A531,'Hoja de Trabajo para listado'!$BC$155:$BC$1048576,0),MATCH((CUADRO!Q$4&amp;$E531),'Hoja de Trabajo para listado'!$BC$151:$CB$151,0)),0)+IFERROR(INDEX('Hoja de Trabajo para listado'!$DE$153:$DG$274,MATCH($A531,'Hoja de Trabajo para listado'!$DE$153:$DE$1048576,0),MATCH((CUADRO!Q$4&amp;$E531),'Hoja de Trabajo para listado'!$DE$151:$DG$151,0)),0)+IFERROR(INDEX('Hoja de Trabajo para listado'!$CD$155:$DC$1048576,MATCH($A531,'Hoja de Trabajo para listado'!$CD$155:$CD$1048576,0),MATCH((CUADRO!Q$4&amp;$E531),'Hoja de Trabajo para listado'!$CD$151:$DC$151,0)),0)</f>
        <v>0</v>
      </c>
      <c r="R531" s="243">
        <f t="shared" ca="1" si="23"/>
        <v>0</v>
      </c>
      <c r="S531" s="249"/>
      <c r="T531" s="243">
        <f ca="1">+T532</f>
        <v>0</v>
      </c>
      <c r="U531" s="242">
        <f t="shared" si="24"/>
        <v>1</v>
      </c>
      <c r="V531" s="333" t="str">
        <f>+VLOOKUP(A531,bd_lista!$A$3:$E$592,5,FALSE)</f>
        <v>Gobiernos Autonomos Municipales</v>
      </c>
      <c r="W531" s="387" t="str">
        <f>+V531</f>
        <v>Gobiernos Autonomos Municipales</v>
      </c>
      <c r="X531" s="242">
        <f>+VLOOKUP(A531,[4]Sheet1!$A$13:$D$744,4,FALSE)</f>
        <v>0</v>
      </c>
      <c r="Y531" s="242" t="e">
        <f>+VLOOKUP(X531,bd_lista!$A$3:$C$592,3,FALSE)</f>
        <v>#N/A</v>
      </c>
      <c r="Z531" s="294">
        <f>+X531</f>
        <v>0</v>
      </c>
      <c r="AA531" s="295" t="e">
        <f>+Y531</f>
        <v>#N/A</v>
      </c>
    </row>
    <row r="532" spans="1:27" customFormat="1" ht="15" hidden="1" customHeight="1">
      <c r="A532" s="32">
        <v>1217</v>
      </c>
      <c r="B532" s="393"/>
      <c r="C532" s="247" t="str">
        <f>+VLOOKUP(A532,bd_lista!$A$3:$C$592,3,FALSE)</f>
        <v>Gobierno Autónomo Municipal de Collana</v>
      </c>
      <c r="D532" s="390"/>
      <c r="E532" s="244" t="s">
        <v>1305</v>
      </c>
      <c r="F532" s="243">
        <f ca="1">+IFERROR(INDEX('Hoja de Trabajo para listado'!$A$155:$Z$1048576,MATCH($A532,'Hoja de Trabajo para listado'!$A$155:$A$1048576,0),MATCH((CUADRO!F$4&amp;$E532),'Hoja de Trabajo para listado'!$A$151:$Z$151,0)),0)+IFERROR(INDEX('Hoja de Trabajo para listado'!$AB$155:$BA$1048576,MATCH($A532,'Hoja de Trabajo para listado'!$AB$155:$AB$1048576,0),MATCH((CUADRO!F$4&amp;$E532),'Hoja de Trabajo para listado'!$AB$151:$BA$151,0)),0)+IFERROR(INDEX('Hoja de Trabajo para listado'!$BC$155:$CB$1048576,MATCH($A532,'Hoja de Trabajo para listado'!$BC$155:$BC$1048576,0),MATCH((CUADRO!F$4&amp;$E532),'Hoja de Trabajo para listado'!$BC$151:$CB$151,0)),0)+IFERROR(INDEX('Hoja de Trabajo para listado'!$DE$153:$DG$274,MATCH($A532,'Hoja de Trabajo para listado'!$DE$153:$DE$1048576,0),MATCH((CUADRO!F$4&amp;$E532),'Hoja de Trabajo para listado'!$DE$151:$DG$151,0)),0)+IFERROR(INDEX('Hoja de Trabajo para listado'!$CD$155:$DC$1048576,MATCH($A532,'Hoja de Trabajo para listado'!$CD$155:$CD$1048576,0),MATCH((CUADRO!F$4&amp;$E532),'Hoja de Trabajo para listado'!$CD$151:$DC$151,0)),0)</f>
        <v>0</v>
      </c>
      <c r="G532" s="243">
        <f ca="1">+IFERROR(INDEX('Hoja de Trabajo para listado'!$A$155:$Z$1048576,MATCH($A532,'Hoja de Trabajo para listado'!$A$155:$A$1048576,0),MATCH((CUADRO!G$4&amp;$E532),'Hoja de Trabajo para listado'!$A$151:$Z$151,0)),0)+IFERROR(INDEX('Hoja de Trabajo para listado'!$AB$155:$BA$1048576,MATCH($A532,'Hoja de Trabajo para listado'!$AB$155:$AB$1048576,0),MATCH((CUADRO!G$4&amp;$E532),'Hoja de Trabajo para listado'!$AB$151:$BA$151,0)),0)+IFERROR(INDEX('Hoja de Trabajo para listado'!$BC$155:$CB$1048576,MATCH($A532,'Hoja de Trabajo para listado'!$BC$155:$BC$1048576,0),MATCH((CUADRO!G$4&amp;$E532),'Hoja de Trabajo para listado'!$BC$151:$CB$151,0)),0)+IFERROR(INDEX('Hoja de Trabajo para listado'!$DE$153:$DG$274,MATCH($A532,'Hoja de Trabajo para listado'!$DE$153:$DE$1048576,0),MATCH((CUADRO!G$4&amp;$E532),'Hoja de Trabajo para listado'!$DE$151:$DG$151,0)),0)+IFERROR(INDEX('Hoja de Trabajo para listado'!$CD$155:$DC$1048576,MATCH($A532,'Hoja de Trabajo para listado'!$CD$155:$CD$1048576,0),MATCH((CUADRO!G$4&amp;$E532),'Hoja de Trabajo para listado'!$CD$151:$DC$151,0)),0)</f>
        <v>0</v>
      </c>
      <c r="H532" s="243">
        <f ca="1">+IFERROR(INDEX('Hoja de Trabajo para listado'!$A$155:$Z$1048576,MATCH($A532,'Hoja de Trabajo para listado'!$A$155:$A$1048576,0),MATCH((CUADRO!H$4&amp;$E532),'Hoja de Trabajo para listado'!$A$151:$Z$151,0)),0)+IFERROR(INDEX('Hoja de Trabajo para listado'!$AB$155:$BA$1048576,MATCH($A532,'Hoja de Trabajo para listado'!$AB$155:$AB$1048576,0),MATCH((CUADRO!H$4&amp;$E532),'Hoja de Trabajo para listado'!$AB$151:$BA$151,0)),0)+IFERROR(INDEX('Hoja de Trabajo para listado'!$BC$155:$CB$1048576,MATCH($A532,'Hoja de Trabajo para listado'!$BC$155:$BC$1048576,0),MATCH((CUADRO!H$4&amp;$E532),'Hoja de Trabajo para listado'!$BC$151:$CB$151,0)),0)+IFERROR(INDEX('Hoja de Trabajo para listado'!$DE$153:$DG$274,MATCH($A532,'Hoja de Trabajo para listado'!$DE$153:$DE$1048576,0),MATCH((CUADRO!H$4&amp;$E532),'Hoja de Trabajo para listado'!$DE$151:$DG$151,0)),0)+IFERROR(INDEX('Hoja de Trabajo para listado'!$CD$155:$DC$1048576,MATCH($A532,'Hoja de Trabajo para listado'!$CD$155:$CD$1048576,0),MATCH((CUADRO!H$4&amp;$E532),'Hoja de Trabajo para listado'!$CD$151:$DC$151,0)),0)</f>
        <v>0</v>
      </c>
      <c r="I532" s="243">
        <f ca="1">+IFERROR(INDEX('Hoja de Trabajo para listado'!$A$155:$Z$1048576,MATCH($A532,'Hoja de Trabajo para listado'!$A$155:$A$1048576,0),MATCH((CUADRO!I$4&amp;$E532),'Hoja de Trabajo para listado'!$A$151:$Z$151,0)),0)+IFERROR(INDEX('Hoja de Trabajo para listado'!$AB$155:$BA$1048576,MATCH($A532,'Hoja de Trabajo para listado'!$AB$155:$AB$1048576,0),MATCH((CUADRO!I$4&amp;$E532),'Hoja de Trabajo para listado'!$AB$151:$BA$151,0)),0)+IFERROR(INDEX('Hoja de Trabajo para listado'!$BC$155:$CB$1048576,MATCH($A532,'Hoja de Trabajo para listado'!$BC$155:$BC$1048576,0),MATCH((CUADRO!I$4&amp;$E532),'Hoja de Trabajo para listado'!$BC$151:$CB$151,0)),0)+IFERROR(INDEX('Hoja de Trabajo para listado'!$DE$153:$DG$274,MATCH($A532,'Hoja de Trabajo para listado'!$DE$153:$DE$1048576,0),MATCH((CUADRO!I$4&amp;$E532),'Hoja de Trabajo para listado'!$DE$151:$DG$151,0)),0)+IFERROR(INDEX('Hoja de Trabajo para listado'!$CD$155:$DC$1048576,MATCH($A532,'Hoja de Trabajo para listado'!$CD$155:$CD$1048576,0),MATCH((CUADRO!I$4&amp;$E532),'Hoja de Trabajo para listado'!$CD$151:$DC$151,0)),0)</f>
        <v>0</v>
      </c>
      <c r="J532" s="243">
        <f ca="1">+IFERROR(INDEX('Hoja de Trabajo para listado'!$A$155:$Z$1048576,MATCH($A532,'Hoja de Trabajo para listado'!$A$155:$A$1048576,0),MATCH((CUADRO!J$4&amp;$E532),'Hoja de Trabajo para listado'!$A$151:$Z$151,0)),0)+IFERROR(INDEX('Hoja de Trabajo para listado'!$AB$155:$BA$1048576,MATCH($A532,'Hoja de Trabajo para listado'!$AB$155:$AB$1048576,0),MATCH((CUADRO!J$4&amp;$E532),'Hoja de Trabajo para listado'!$AB$151:$BA$151,0)),0)+IFERROR(INDEX('Hoja de Trabajo para listado'!$BC$155:$CB$1048576,MATCH($A532,'Hoja de Trabajo para listado'!$BC$155:$BC$1048576,0),MATCH((CUADRO!J$4&amp;$E532),'Hoja de Trabajo para listado'!$BC$151:$CB$151,0)),0)+IFERROR(INDEX('Hoja de Trabajo para listado'!$DE$153:$DG$274,MATCH($A532,'Hoja de Trabajo para listado'!$DE$153:$DE$1048576,0),MATCH((CUADRO!J$4&amp;$E532),'Hoja de Trabajo para listado'!$DE$151:$DG$151,0)),0)+IFERROR(INDEX('Hoja de Trabajo para listado'!$CD$155:$DC$1048576,MATCH($A532,'Hoja de Trabajo para listado'!$CD$155:$CD$1048576,0),MATCH((CUADRO!J$4&amp;$E532),'Hoja de Trabajo para listado'!$CD$151:$DC$151,0)),0)</f>
        <v>0</v>
      </c>
      <c r="K532" s="243">
        <f ca="1">+IFERROR(INDEX('Hoja de Trabajo para listado'!$A$155:$Z$1048576,MATCH($A532,'Hoja de Trabajo para listado'!$A$155:$A$1048576,0),MATCH((CUADRO!K$4&amp;$E532),'Hoja de Trabajo para listado'!$A$151:$Z$151,0)),0)+IFERROR(INDEX('Hoja de Trabajo para listado'!$AB$155:$BA$1048576,MATCH($A532,'Hoja de Trabajo para listado'!$AB$155:$AB$1048576,0),MATCH((CUADRO!K$4&amp;$E532),'Hoja de Trabajo para listado'!$AB$151:$BA$151,0)),0)+IFERROR(INDEX('Hoja de Trabajo para listado'!$BC$155:$CB$1048576,MATCH($A532,'Hoja de Trabajo para listado'!$BC$155:$BC$1048576,0),MATCH((CUADRO!K$4&amp;$E532),'Hoja de Trabajo para listado'!$BC$151:$CB$151,0)),0)+IFERROR(INDEX('Hoja de Trabajo para listado'!$DE$153:$DG$274,MATCH($A532,'Hoja de Trabajo para listado'!$DE$153:$DE$1048576,0),MATCH((CUADRO!K$4&amp;$E532),'Hoja de Trabajo para listado'!$DE$151:$DG$151,0)),0)+IFERROR(INDEX('Hoja de Trabajo para listado'!$CD$155:$DC$1048576,MATCH($A532,'Hoja de Trabajo para listado'!$CD$155:$CD$1048576,0),MATCH((CUADRO!K$4&amp;$E532),'Hoja de Trabajo para listado'!$CD$151:$DC$151,0)),0)</f>
        <v>0</v>
      </c>
      <c r="L532" s="243">
        <f ca="1">+IFERROR(INDEX('Hoja de Trabajo para listado'!$A$155:$Z$1048576,MATCH($A532,'Hoja de Trabajo para listado'!$A$155:$A$1048576,0),MATCH((CUADRO!L$4&amp;$E532),'Hoja de Trabajo para listado'!$A$151:$Z$151,0)),0)+IFERROR(INDEX('Hoja de Trabajo para listado'!$AB$155:$BA$1048576,MATCH($A532,'Hoja de Trabajo para listado'!$AB$155:$AB$1048576,0),MATCH((CUADRO!L$4&amp;$E532),'Hoja de Trabajo para listado'!$AB$151:$BA$151,0)),0)+IFERROR(INDEX('Hoja de Trabajo para listado'!$BC$155:$CB$1048576,MATCH($A532,'Hoja de Trabajo para listado'!$BC$155:$BC$1048576,0),MATCH((CUADRO!L$4&amp;$E532),'Hoja de Trabajo para listado'!$BC$151:$CB$151,0)),0)+IFERROR(INDEX('Hoja de Trabajo para listado'!$DE$153:$DG$274,MATCH($A532,'Hoja de Trabajo para listado'!$DE$153:$DE$1048576,0),MATCH((CUADRO!L$4&amp;$E532),'Hoja de Trabajo para listado'!$DE$151:$DG$151,0)),0)+IFERROR(INDEX('Hoja de Trabajo para listado'!$CD$155:$DC$1048576,MATCH($A532,'Hoja de Trabajo para listado'!$CD$155:$CD$1048576,0),MATCH((CUADRO!L$4&amp;$E532),'Hoja de Trabajo para listado'!$CD$151:$DC$151,0)),0)</f>
        <v>0</v>
      </c>
      <c r="M532" s="243">
        <f ca="1">+IFERROR(INDEX('Hoja de Trabajo para listado'!$A$155:$Z$1048576,MATCH($A532,'Hoja de Trabajo para listado'!$A$155:$A$1048576,0),MATCH((CUADRO!M$4&amp;$E532),'Hoja de Trabajo para listado'!$A$151:$Z$151,0)),0)+IFERROR(INDEX('Hoja de Trabajo para listado'!$AB$155:$BA$1048576,MATCH($A532,'Hoja de Trabajo para listado'!$AB$155:$AB$1048576,0),MATCH((CUADRO!M$4&amp;$E532),'Hoja de Trabajo para listado'!$AB$151:$BA$151,0)),0)+IFERROR(INDEX('Hoja de Trabajo para listado'!$BC$155:$CB$1048576,MATCH($A532,'Hoja de Trabajo para listado'!$BC$155:$BC$1048576,0),MATCH((CUADRO!M$4&amp;$E532),'Hoja de Trabajo para listado'!$BC$151:$CB$151,0)),0)+IFERROR(INDEX('Hoja de Trabajo para listado'!$DE$153:$DG$274,MATCH($A532,'Hoja de Trabajo para listado'!$DE$153:$DE$1048576,0),MATCH((CUADRO!M$4&amp;$E532),'Hoja de Trabajo para listado'!$DE$151:$DG$151,0)),0)+IFERROR(INDEX('Hoja de Trabajo para listado'!$CD$155:$DC$1048576,MATCH($A532,'Hoja de Trabajo para listado'!$CD$155:$CD$1048576,0),MATCH((CUADRO!M$4&amp;$E532),'Hoja de Trabajo para listado'!$CD$151:$DC$151,0)),0)</f>
        <v>0</v>
      </c>
      <c r="N532" s="243">
        <f ca="1">+IFERROR(INDEX('Hoja de Trabajo para listado'!$A$155:$Z$1048576,MATCH($A532,'Hoja de Trabajo para listado'!$A$155:$A$1048576,0),MATCH((CUADRO!N$4&amp;$E532),'Hoja de Trabajo para listado'!$A$151:$Z$151,0)),0)+IFERROR(INDEX('Hoja de Trabajo para listado'!$AB$155:$BA$1048576,MATCH($A532,'Hoja de Trabajo para listado'!$AB$155:$AB$1048576,0),MATCH((CUADRO!N$4&amp;$E532),'Hoja de Trabajo para listado'!$AB$151:$BA$151,0)),0)+IFERROR(INDEX('Hoja de Trabajo para listado'!$BC$155:$CB$1048576,MATCH($A532,'Hoja de Trabajo para listado'!$BC$155:$BC$1048576,0),MATCH((CUADRO!N$4&amp;$E532),'Hoja de Trabajo para listado'!$BC$151:$CB$151,0)),0)+IFERROR(INDEX('Hoja de Trabajo para listado'!$DE$153:$DG$274,MATCH($A532,'Hoja de Trabajo para listado'!$DE$153:$DE$1048576,0),MATCH((CUADRO!N$4&amp;$E532),'Hoja de Trabajo para listado'!$DE$151:$DG$151,0)),0)+IFERROR(INDEX('Hoja de Trabajo para listado'!$CD$155:$DC$1048576,MATCH($A532,'Hoja de Trabajo para listado'!$CD$155:$CD$1048576,0),MATCH((CUADRO!N$4&amp;$E532),'Hoja de Trabajo para listado'!$CD$151:$DC$151,0)),0)</f>
        <v>0</v>
      </c>
      <c r="O532" s="243">
        <f ca="1">+IFERROR(INDEX('Hoja de Trabajo para listado'!$A$155:$Z$1048576,MATCH($A532,'Hoja de Trabajo para listado'!$A$155:$A$1048576,0),MATCH((CUADRO!O$4&amp;$E532),'Hoja de Trabajo para listado'!$A$151:$Z$151,0)),0)+IFERROR(INDEX('Hoja de Trabajo para listado'!$AB$155:$BA$1048576,MATCH($A532,'Hoja de Trabajo para listado'!$AB$155:$AB$1048576,0),MATCH((CUADRO!O$4&amp;$E532),'Hoja de Trabajo para listado'!$AB$151:$BA$151,0)),0)+IFERROR(INDEX('Hoja de Trabajo para listado'!$BC$155:$CB$1048576,MATCH($A532,'Hoja de Trabajo para listado'!$BC$155:$BC$1048576,0),MATCH((CUADRO!O$4&amp;$E532),'Hoja de Trabajo para listado'!$BC$151:$CB$151,0)),0)+IFERROR(INDEX('Hoja de Trabajo para listado'!$DE$153:$DG$274,MATCH($A532,'Hoja de Trabajo para listado'!$DE$153:$DE$1048576,0),MATCH((CUADRO!O$4&amp;$E532),'Hoja de Trabajo para listado'!$DE$151:$DG$151,0)),0)+IFERROR(INDEX('Hoja de Trabajo para listado'!$CD$155:$DC$1048576,MATCH($A532,'Hoja de Trabajo para listado'!$CD$155:$CD$1048576,0),MATCH((CUADRO!O$4&amp;$E532),'Hoja de Trabajo para listado'!$CD$151:$DC$151,0)),0)</f>
        <v>0</v>
      </c>
      <c r="P532" s="243">
        <f ca="1">+IFERROR(INDEX('Hoja de Trabajo para listado'!$A$155:$Z$1048576,MATCH($A532,'Hoja de Trabajo para listado'!$A$155:$A$1048576,0),MATCH((CUADRO!P$4&amp;$E532),'Hoja de Trabajo para listado'!$A$151:$Z$151,0)),0)+IFERROR(INDEX('Hoja de Trabajo para listado'!$AB$155:$BA$1048576,MATCH($A532,'Hoja de Trabajo para listado'!$AB$155:$AB$1048576,0),MATCH((CUADRO!P$4&amp;$E532),'Hoja de Trabajo para listado'!$AB$151:$BA$151,0)),0)+IFERROR(INDEX('Hoja de Trabajo para listado'!$BC$155:$CB$1048576,MATCH($A532,'Hoja de Trabajo para listado'!$BC$155:$BC$1048576,0),MATCH((CUADRO!P$4&amp;$E532),'Hoja de Trabajo para listado'!$BC$151:$CB$151,0)),0)+IFERROR(INDEX('Hoja de Trabajo para listado'!$DE$153:$DG$274,MATCH($A532,'Hoja de Trabajo para listado'!$DE$153:$DE$1048576,0),MATCH((CUADRO!P$4&amp;$E532),'Hoja de Trabajo para listado'!$DE$151:$DG$151,0)),0)+IFERROR(INDEX('Hoja de Trabajo para listado'!$CD$155:$DC$1048576,MATCH($A532,'Hoja de Trabajo para listado'!$CD$155:$CD$1048576,0),MATCH((CUADRO!P$4&amp;$E532),'Hoja de Trabajo para listado'!$CD$151:$DC$151,0)),0)</f>
        <v>0</v>
      </c>
      <c r="Q532" s="243">
        <f ca="1">+IFERROR(INDEX('Hoja de Trabajo para listado'!$A$155:$Z$1048576,MATCH($A532,'Hoja de Trabajo para listado'!$A$155:$A$1048576,0),MATCH((CUADRO!Q$4&amp;$E532),'Hoja de Trabajo para listado'!$A$151:$Z$151,0)),0)+IFERROR(INDEX('Hoja de Trabajo para listado'!$AB$155:$BA$1048576,MATCH($A532,'Hoja de Trabajo para listado'!$AB$155:$AB$1048576,0),MATCH((CUADRO!Q$4&amp;$E532),'Hoja de Trabajo para listado'!$AB$151:$BA$151,0)),0)+IFERROR(INDEX('Hoja de Trabajo para listado'!$BC$155:$CB$1048576,MATCH($A532,'Hoja de Trabajo para listado'!$BC$155:$BC$1048576,0),MATCH((CUADRO!Q$4&amp;$E532),'Hoja de Trabajo para listado'!$BC$151:$CB$151,0)),0)+IFERROR(INDEX('Hoja de Trabajo para listado'!$DE$153:$DG$274,MATCH($A532,'Hoja de Trabajo para listado'!$DE$153:$DE$1048576,0),MATCH((CUADRO!Q$4&amp;$E532),'Hoja de Trabajo para listado'!$DE$151:$DG$151,0)),0)+IFERROR(INDEX('Hoja de Trabajo para listado'!$CD$155:$DC$1048576,MATCH($A532,'Hoja de Trabajo para listado'!$CD$155:$CD$1048576,0),MATCH((CUADRO!Q$4&amp;$E532),'Hoja de Trabajo para listado'!$CD$151:$DC$151,0)),0)</f>
        <v>0</v>
      </c>
      <c r="R532" s="243">
        <f t="shared" ca="1" si="23"/>
        <v>0</v>
      </c>
      <c r="S532" s="249">
        <f ca="1">+R531+R532</f>
        <v>0</v>
      </c>
      <c r="T532" s="243">
        <f ca="1">+S532</f>
        <v>0</v>
      </c>
      <c r="U532" s="242">
        <f t="shared" si="24"/>
        <v>2</v>
      </c>
      <c r="V532" s="333" t="str">
        <f>+VLOOKUP(A532,bd_lista!$A$3:$E$592,5,FALSE)</f>
        <v>Gobiernos Autonomos Municipales</v>
      </c>
      <c r="W532" s="388"/>
      <c r="X532" s="242">
        <f>+VLOOKUP(A532,[4]Sheet1!$A$13:$D$744,4,FALSE)</f>
        <v>0</v>
      </c>
      <c r="Y532" s="242" t="e">
        <f>+VLOOKUP(X532,bd_lista!$A$3:$C$592,3,FALSE)</f>
        <v>#N/A</v>
      </c>
      <c r="Z532" s="292"/>
      <c r="AA532" s="293"/>
    </row>
    <row r="533" spans="1:27" customFormat="1" ht="15" hidden="1" customHeight="1">
      <c r="A533" s="32">
        <v>1218</v>
      </c>
      <c r="B533" s="392">
        <f>+A533</f>
        <v>1218</v>
      </c>
      <c r="C533" s="247" t="str">
        <f>+VLOOKUP(A533,bd_lista!$A$3:$C$592,3,FALSE)</f>
        <v>Gobierno Autónomo Municipal de Inquisivi</v>
      </c>
      <c r="D533" s="389" t="str">
        <f>+C533</f>
        <v>Gobierno Autónomo Municipal de Inquisivi</v>
      </c>
      <c r="E533" s="242" t="s">
        <v>1304</v>
      </c>
      <c r="F533" s="243">
        <f ca="1">+IFERROR(INDEX('Hoja de Trabajo para listado'!$A$155:$Z$1048576,MATCH($A533,'Hoja de Trabajo para listado'!$A$155:$A$1048576,0),MATCH((CUADRO!F$4&amp;$E533),'Hoja de Trabajo para listado'!$A$151:$Z$151,0)),0)+IFERROR(INDEX('Hoja de Trabajo para listado'!$AB$155:$BA$1048576,MATCH($A533,'Hoja de Trabajo para listado'!$AB$155:$AB$1048576,0),MATCH((CUADRO!F$4&amp;$E533),'Hoja de Trabajo para listado'!$AB$151:$BA$151,0)),0)+IFERROR(INDEX('Hoja de Trabajo para listado'!$BC$155:$CB$1048576,MATCH($A533,'Hoja de Trabajo para listado'!$BC$155:$BC$1048576,0),MATCH((CUADRO!F$4&amp;$E533),'Hoja de Trabajo para listado'!$BC$151:$CB$151,0)),0)+IFERROR(INDEX('Hoja de Trabajo para listado'!$DE$153:$DG$274,MATCH($A533,'Hoja de Trabajo para listado'!$DE$153:$DE$1048576,0),MATCH((CUADRO!F$4&amp;$E533),'Hoja de Trabajo para listado'!$DE$151:$DG$151,0)),0)+IFERROR(INDEX('Hoja de Trabajo para listado'!$CD$155:$DC$1048576,MATCH($A533,'Hoja de Trabajo para listado'!$CD$155:$CD$1048576,0),MATCH((CUADRO!F$4&amp;$E533),'Hoja de Trabajo para listado'!$CD$151:$DC$151,0)),0)</f>
        <v>0</v>
      </c>
      <c r="G533" s="243">
        <f ca="1">+IFERROR(INDEX('Hoja de Trabajo para listado'!$A$155:$Z$1048576,MATCH($A533,'Hoja de Trabajo para listado'!$A$155:$A$1048576,0),MATCH((CUADRO!G$4&amp;$E533),'Hoja de Trabajo para listado'!$A$151:$Z$151,0)),0)+IFERROR(INDEX('Hoja de Trabajo para listado'!$AB$155:$BA$1048576,MATCH($A533,'Hoja de Trabajo para listado'!$AB$155:$AB$1048576,0),MATCH((CUADRO!G$4&amp;$E533),'Hoja de Trabajo para listado'!$AB$151:$BA$151,0)),0)+IFERROR(INDEX('Hoja de Trabajo para listado'!$BC$155:$CB$1048576,MATCH($A533,'Hoja de Trabajo para listado'!$BC$155:$BC$1048576,0),MATCH((CUADRO!G$4&amp;$E533),'Hoja de Trabajo para listado'!$BC$151:$CB$151,0)),0)+IFERROR(INDEX('Hoja de Trabajo para listado'!$DE$153:$DG$274,MATCH($A533,'Hoja de Trabajo para listado'!$DE$153:$DE$1048576,0),MATCH((CUADRO!G$4&amp;$E533),'Hoja de Trabajo para listado'!$DE$151:$DG$151,0)),0)+IFERROR(INDEX('Hoja de Trabajo para listado'!$CD$155:$DC$1048576,MATCH($A533,'Hoja de Trabajo para listado'!$CD$155:$CD$1048576,0),MATCH((CUADRO!G$4&amp;$E533),'Hoja de Trabajo para listado'!$CD$151:$DC$151,0)),0)</f>
        <v>0</v>
      </c>
      <c r="H533" s="243">
        <f ca="1">+IFERROR(INDEX('Hoja de Trabajo para listado'!$A$155:$Z$1048576,MATCH($A533,'Hoja de Trabajo para listado'!$A$155:$A$1048576,0),MATCH((CUADRO!H$4&amp;$E533),'Hoja de Trabajo para listado'!$A$151:$Z$151,0)),0)+IFERROR(INDEX('Hoja de Trabajo para listado'!$AB$155:$BA$1048576,MATCH($A533,'Hoja de Trabajo para listado'!$AB$155:$AB$1048576,0),MATCH((CUADRO!H$4&amp;$E533),'Hoja de Trabajo para listado'!$AB$151:$BA$151,0)),0)+IFERROR(INDEX('Hoja de Trabajo para listado'!$BC$155:$CB$1048576,MATCH($A533,'Hoja de Trabajo para listado'!$BC$155:$BC$1048576,0),MATCH((CUADRO!H$4&amp;$E533),'Hoja de Trabajo para listado'!$BC$151:$CB$151,0)),0)+IFERROR(INDEX('Hoja de Trabajo para listado'!$DE$153:$DG$274,MATCH($A533,'Hoja de Trabajo para listado'!$DE$153:$DE$1048576,0),MATCH((CUADRO!H$4&amp;$E533),'Hoja de Trabajo para listado'!$DE$151:$DG$151,0)),0)+IFERROR(INDEX('Hoja de Trabajo para listado'!$CD$155:$DC$1048576,MATCH($A533,'Hoja de Trabajo para listado'!$CD$155:$CD$1048576,0),MATCH((CUADRO!H$4&amp;$E533),'Hoja de Trabajo para listado'!$CD$151:$DC$151,0)),0)</f>
        <v>0</v>
      </c>
      <c r="I533" s="243">
        <f ca="1">+IFERROR(INDEX('Hoja de Trabajo para listado'!$A$155:$Z$1048576,MATCH($A533,'Hoja de Trabajo para listado'!$A$155:$A$1048576,0),MATCH((CUADRO!I$4&amp;$E533),'Hoja de Trabajo para listado'!$A$151:$Z$151,0)),0)+IFERROR(INDEX('Hoja de Trabajo para listado'!$AB$155:$BA$1048576,MATCH($A533,'Hoja de Trabajo para listado'!$AB$155:$AB$1048576,0),MATCH((CUADRO!I$4&amp;$E533),'Hoja de Trabajo para listado'!$AB$151:$BA$151,0)),0)+IFERROR(INDEX('Hoja de Trabajo para listado'!$BC$155:$CB$1048576,MATCH($A533,'Hoja de Trabajo para listado'!$BC$155:$BC$1048576,0),MATCH((CUADRO!I$4&amp;$E533),'Hoja de Trabajo para listado'!$BC$151:$CB$151,0)),0)+IFERROR(INDEX('Hoja de Trabajo para listado'!$DE$153:$DG$274,MATCH($A533,'Hoja de Trabajo para listado'!$DE$153:$DE$1048576,0),MATCH((CUADRO!I$4&amp;$E533),'Hoja de Trabajo para listado'!$DE$151:$DG$151,0)),0)+IFERROR(INDEX('Hoja de Trabajo para listado'!$CD$155:$DC$1048576,MATCH($A533,'Hoja de Trabajo para listado'!$CD$155:$CD$1048576,0),MATCH((CUADRO!I$4&amp;$E533),'Hoja de Trabajo para listado'!$CD$151:$DC$151,0)),0)</f>
        <v>0</v>
      </c>
      <c r="J533" s="243">
        <f ca="1">+IFERROR(INDEX('Hoja de Trabajo para listado'!$A$155:$Z$1048576,MATCH($A533,'Hoja de Trabajo para listado'!$A$155:$A$1048576,0),MATCH((CUADRO!J$4&amp;$E533),'Hoja de Trabajo para listado'!$A$151:$Z$151,0)),0)+IFERROR(INDEX('Hoja de Trabajo para listado'!$AB$155:$BA$1048576,MATCH($A533,'Hoja de Trabajo para listado'!$AB$155:$AB$1048576,0),MATCH((CUADRO!J$4&amp;$E533),'Hoja de Trabajo para listado'!$AB$151:$BA$151,0)),0)+IFERROR(INDEX('Hoja de Trabajo para listado'!$BC$155:$CB$1048576,MATCH($A533,'Hoja de Trabajo para listado'!$BC$155:$BC$1048576,0),MATCH((CUADRO!J$4&amp;$E533),'Hoja de Trabajo para listado'!$BC$151:$CB$151,0)),0)+IFERROR(INDEX('Hoja de Trabajo para listado'!$DE$153:$DG$274,MATCH($A533,'Hoja de Trabajo para listado'!$DE$153:$DE$1048576,0),MATCH((CUADRO!J$4&amp;$E533),'Hoja de Trabajo para listado'!$DE$151:$DG$151,0)),0)+IFERROR(INDEX('Hoja de Trabajo para listado'!$CD$155:$DC$1048576,MATCH($A533,'Hoja de Trabajo para listado'!$CD$155:$CD$1048576,0),MATCH((CUADRO!J$4&amp;$E533),'Hoja de Trabajo para listado'!$CD$151:$DC$151,0)),0)</f>
        <v>0</v>
      </c>
      <c r="K533" s="243">
        <f ca="1">+IFERROR(INDEX('Hoja de Trabajo para listado'!$A$155:$Z$1048576,MATCH($A533,'Hoja de Trabajo para listado'!$A$155:$A$1048576,0),MATCH((CUADRO!K$4&amp;$E533),'Hoja de Trabajo para listado'!$A$151:$Z$151,0)),0)+IFERROR(INDEX('Hoja de Trabajo para listado'!$AB$155:$BA$1048576,MATCH($A533,'Hoja de Trabajo para listado'!$AB$155:$AB$1048576,0),MATCH((CUADRO!K$4&amp;$E533),'Hoja de Trabajo para listado'!$AB$151:$BA$151,0)),0)+IFERROR(INDEX('Hoja de Trabajo para listado'!$BC$155:$CB$1048576,MATCH($A533,'Hoja de Trabajo para listado'!$BC$155:$BC$1048576,0),MATCH((CUADRO!K$4&amp;$E533),'Hoja de Trabajo para listado'!$BC$151:$CB$151,0)),0)+IFERROR(INDEX('Hoja de Trabajo para listado'!$DE$153:$DG$274,MATCH($A533,'Hoja de Trabajo para listado'!$DE$153:$DE$1048576,0),MATCH((CUADRO!K$4&amp;$E533),'Hoja de Trabajo para listado'!$DE$151:$DG$151,0)),0)+IFERROR(INDEX('Hoja de Trabajo para listado'!$CD$155:$DC$1048576,MATCH($A533,'Hoja de Trabajo para listado'!$CD$155:$CD$1048576,0),MATCH((CUADRO!K$4&amp;$E533),'Hoja de Trabajo para listado'!$CD$151:$DC$151,0)),0)</f>
        <v>0</v>
      </c>
      <c r="L533" s="243">
        <f ca="1">+IFERROR(INDEX('Hoja de Trabajo para listado'!$A$155:$Z$1048576,MATCH($A533,'Hoja de Trabajo para listado'!$A$155:$A$1048576,0),MATCH((CUADRO!L$4&amp;$E533),'Hoja de Trabajo para listado'!$A$151:$Z$151,0)),0)+IFERROR(INDEX('Hoja de Trabajo para listado'!$AB$155:$BA$1048576,MATCH($A533,'Hoja de Trabajo para listado'!$AB$155:$AB$1048576,0),MATCH((CUADRO!L$4&amp;$E533),'Hoja de Trabajo para listado'!$AB$151:$BA$151,0)),0)+IFERROR(INDEX('Hoja de Trabajo para listado'!$BC$155:$CB$1048576,MATCH($A533,'Hoja de Trabajo para listado'!$BC$155:$BC$1048576,0),MATCH((CUADRO!L$4&amp;$E533),'Hoja de Trabajo para listado'!$BC$151:$CB$151,0)),0)+IFERROR(INDEX('Hoja de Trabajo para listado'!$DE$153:$DG$274,MATCH($A533,'Hoja de Trabajo para listado'!$DE$153:$DE$1048576,0),MATCH((CUADRO!L$4&amp;$E533),'Hoja de Trabajo para listado'!$DE$151:$DG$151,0)),0)+IFERROR(INDEX('Hoja de Trabajo para listado'!$CD$155:$DC$1048576,MATCH($A533,'Hoja de Trabajo para listado'!$CD$155:$CD$1048576,0),MATCH((CUADRO!L$4&amp;$E533),'Hoja de Trabajo para listado'!$CD$151:$DC$151,0)),0)</f>
        <v>0</v>
      </c>
      <c r="M533" s="243">
        <f ca="1">+IFERROR(INDEX('Hoja de Trabajo para listado'!$A$155:$Z$1048576,MATCH($A533,'Hoja de Trabajo para listado'!$A$155:$A$1048576,0),MATCH((CUADRO!M$4&amp;$E533),'Hoja de Trabajo para listado'!$A$151:$Z$151,0)),0)+IFERROR(INDEX('Hoja de Trabajo para listado'!$AB$155:$BA$1048576,MATCH($A533,'Hoja de Trabajo para listado'!$AB$155:$AB$1048576,0),MATCH((CUADRO!M$4&amp;$E533),'Hoja de Trabajo para listado'!$AB$151:$BA$151,0)),0)+IFERROR(INDEX('Hoja de Trabajo para listado'!$BC$155:$CB$1048576,MATCH($A533,'Hoja de Trabajo para listado'!$BC$155:$BC$1048576,0),MATCH((CUADRO!M$4&amp;$E533),'Hoja de Trabajo para listado'!$BC$151:$CB$151,0)),0)+IFERROR(INDEX('Hoja de Trabajo para listado'!$DE$153:$DG$274,MATCH($A533,'Hoja de Trabajo para listado'!$DE$153:$DE$1048576,0),MATCH((CUADRO!M$4&amp;$E533),'Hoja de Trabajo para listado'!$DE$151:$DG$151,0)),0)+IFERROR(INDEX('Hoja de Trabajo para listado'!$CD$155:$DC$1048576,MATCH($A533,'Hoja de Trabajo para listado'!$CD$155:$CD$1048576,0),MATCH((CUADRO!M$4&amp;$E533),'Hoja de Trabajo para listado'!$CD$151:$DC$151,0)),0)</f>
        <v>0</v>
      </c>
      <c r="N533" s="243">
        <f ca="1">+IFERROR(INDEX('Hoja de Trabajo para listado'!$A$155:$Z$1048576,MATCH($A533,'Hoja de Trabajo para listado'!$A$155:$A$1048576,0),MATCH((CUADRO!N$4&amp;$E533),'Hoja de Trabajo para listado'!$A$151:$Z$151,0)),0)+IFERROR(INDEX('Hoja de Trabajo para listado'!$AB$155:$BA$1048576,MATCH($A533,'Hoja de Trabajo para listado'!$AB$155:$AB$1048576,0),MATCH((CUADRO!N$4&amp;$E533),'Hoja de Trabajo para listado'!$AB$151:$BA$151,0)),0)+IFERROR(INDEX('Hoja de Trabajo para listado'!$BC$155:$CB$1048576,MATCH($A533,'Hoja de Trabajo para listado'!$BC$155:$BC$1048576,0),MATCH((CUADRO!N$4&amp;$E533),'Hoja de Trabajo para listado'!$BC$151:$CB$151,0)),0)+IFERROR(INDEX('Hoja de Trabajo para listado'!$DE$153:$DG$274,MATCH($A533,'Hoja de Trabajo para listado'!$DE$153:$DE$1048576,0),MATCH((CUADRO!N$4&amp;$E533),'Hoja de Trabajo para listado'!$DE$151:$DG$151,0)),0)+IFERROR(INDEX('Hoja de Trabajo para listado'!$CD$155:$DC$1048576,MATCH($A533,'Hoja de Trabajo para listado'!$CD$155:$CD$1048576,0),MATCH((CUADRO!N$4&amp;$E533),'Hoja de Trabajo para listado'!$CD$151:$DC$151,0)),0)</f>
        <v>0</v>
      </c>
      <c r="O533" s="243">
        <f ca="1">+IFERROR(INDEX('Hoja de Trabajo para listado'!$A$155:$Z$1048576,MATCH($A533,'Hoja de Trabajo para listado'!$A$155:$A$1048576,0),MATCH((CUADRO!O$4&amp;$E533),'Hoja de Trabajo para listado'!$A$151:$Z$151,0)),0)+IFERROR(INDEX('Hoja de Trabajo para listado'!$AB$155:$BA$1048576,MATCH($A533,'Hoja de Trabajo para listado'!$AB$155:$AB$1048576,0),MATCH((CUADRO!O$4&amp;$E533),'Hoja de Trabajo para listado'!$AB$151:$BA$151,0)),0)+IFERROR(INDEX('Hoja de Trabajo para listado'!$BC$155:$CB$1048576,MATCH($A533,'Hoja de Trabajo para listado'!$BC$155:$BC$1048576,0),MATCH((CUADRO!O$4&amp;$E533),'Hoja de Trabajo para listado'!$BC$151:$CB$151,0)),0)+IFERROR(INDEX('Hoja de Trabajo para listado'!$DE$153:$DG$274,MATCH($A533,'Hoja de Trabajo para listado'!$DE$153:$DE$1048576,0),MATCH((CUADRO!O$4&amp;$E533),'Hoja de Trabajo para listado'!$DE$151:$DG$151,0)),0)+IFERROR(INDEX('Hoja de Trabajo para listado'!$CD$155:$DC$1048576,MATCH($A533,'Hoja de Trabajo para listado'!$CD$155:$CD$1048576,0),MATCH((CUADRO!O$4&amp;$E533),'Hoja de Trabajo para listado'!$CD$151:$DC$151,0)),0)</f>
        <v>0</v>
      </c>
      <c r="P533" s="243">
        <f ca="1">+IFERROR(INDEX('Hoja de Trabajo para listado'!$A$155:$Z$1048576,MATCH($A533,'Hoja de Trabajo para listado'!$A$155:$A$1048576,0),MATCH((CUADRO!P$4&amp;$E533),'Hoja de Trabajo para listado'!$A$151:$Z$151,0)),0)+IFERROR(INDEX('Hoja de Trabajo para listado'!$AB$155:$BA$1048576,MATCH($A533,'Hoja de Trabajo para listado'!$AB$155:$AB$1048576,0),MATCH((CUADRO!P$4&amp;$E533),'Hoja de Trabajo para listado'!$AB$151:$BA$151,0)),0)+IFERROR(INDEX('Hoja de Trabajo para listado'!$BC$155:$CB$1048576,MATCH($A533,'Hoja de Trabajo para listado'!$BC$155:$BC$1048576,0),MATCH((CUADRO!P$4&amp;$E533),'Hoja de Trabajo para listado'!$BC$151:$CB$151,0)),0)+IFERROR(INDEX('Hoja de Trabajo para listado'!$DE$153:$DG$274,MATCH($A533,'Hoja de Trabajo para listado'!$DE$153:$DE$1048576,0),MATCH((CUADRO!P$4&amp;$E533),'Hoja de Trabajo para listado'!$DE$151:$DG$151,0)),0)+IFERROR(INDEX('Hoja de Trabajo para listado'!$CD$155:$DC$1048576,MATCH($A533,'Hoja de Trabajo para listado'!$CD$155:$CD$1048576,0),MATCH((CUADRO!P$4&amp;$E533),'Hoja de Trabajo para listado'!$CD$151:$DC$151,0)),0)</f>
        <v>0</v>
      </c>
      <c r="Q533" s="243">
        <f ca="1">+IFERROR(INDEX('Hoja de Trabajo para listado'!$A$155:$Z$1048576,MATCH($A533,'Hoja de Trabajo para listado'!$A$155:$A$1048576,0),MATCH((CUADRO!Q$4&amp;$E533),'Hoja de Trabajo para listado'!$A$151:$Z$151,0)),0)+IFERROR(INDEX('Hoja de Trabajo para listado'!$AB$155:$BA$1048576,MATCH($A533,'Hoja de Trabajo para listado'!$AB$155:$AB$1048576,0),MATCH((CUADRO!Q$4&amp;$E533),'Hoja de Trabajo para listado'!$AB$151:$BA$151,0)),0)+IFERROR(INDEX('Hoja de Trabajo para listado'!$BC$155:$CB$1048576,MATCH($A533,'Hoja de Trabajo para listado'!$BC$155:$BC$1048576,0),MATCH((CUADRO!Q$4&amp;$E533),'Hoja de Trabajo para listado'!$BC$151:$CB$151,0)),0)+IFERROR(INDEX('Hoja de Trabajo para listado'!$DE$153:$DG$274,MATCH($A533,'Hoja de Trabajo para listado'!$DE$153:$DE$1048576,0),MATCH((CUADRO!Q$4&amp;$E533),'Hoja de Trabajo para listado'!$DE$151:$DG$151,0)),0)+IFERROR(INDEX('Hoja de Trabajo para listado'!$CD$155:$DC$1048576,MATCH($A533,'Hoja de Trabajo para listado'!$CD$155:$CD$1048576,0),MATCH((CUADRO!Q$4&amp;$E533),'Hoja de Trabajo para listado'!$CD$151:$DC$151,0)),0)</f>
        <v>0</v>
      </c>
      <c r="R533" s="243">
        <f t="shared" ca="1" si="23"/>
        <v>0</v>
      </c>
      <c r="S533" s="249"/>
      <c r="T533" s="243">
        <f ca="1">+T534</f>
        <v>0</v>
      </c>
      <c r="U533" s="242">
        <f t="shared" si="24"/>
        <v>1</v>
      </c>
      <c r="V533" s="333" t="str">
        <f>+VLOOKUP(A533,bd_lista!$A$3:$E$592,5,FALSE)</f>
        <v>Gobiernos Autonomos Municipales</v>
      </c>
      <c r="W533" s="387" t="str">
        <f>+V533</f>
        <v>Gobiernos Autonomos Municipales</v>
      </c>
      <c r="X533" s="242">
        <f>+VLOOKUP(A533,[4]Sheet1!$A$13:$D$744,4,FALSE)</f>
        <v>0</v>
      </c>
      <c r="Y533" s="242" t="e">
        <f>+VLOOKUP(X533,bd_lista!$A$3:$C$592,3,FALSE)</f>
        <v>#N/A</v>
      </c>
      <c r="Z533" s="294">
        <f>+X533</f>
        <v>0</v>
      </c>
      <c r="AA533" s="295" t="e">
        <f>+Y533</f>
        <v>#N/A</v>
      </c>
    </row>
    <row r="534" spans="1:27" customFormat="1" ht="15" hidden="1" customHeight="1">
      <c r="A534" s="32">
        <v>1218</v>
      </c>
      <c r="B534" s="393"/>
      <c r="C534" s="247" t="str">
        <f>+VLOOKUP(A534,bd_lista!$A$3:$C$592,3,FALSE)</f>
        <v>Gobierno Autónomo Municipal de Inquisivi</v>
      </c>
      <c r="D534" s="390"/>
      <c r="E534" s="244" t="s">
        <v>1305</v>
      </c>
      <c r="F534" s="243">
        <f ca="1">+IFERROR(INDEX('Hoja de Trabajo para listado'!$A$155:$Z$1048576,MATCH($A534,'Hoja de Trabajo para listado'!$A$155:$A$1048576,0),MATCH((CUADRO!F$4&amp;$E534),'Hoja de Trabajo para listado'!$A$151:$Z$151,0)),0)+IFERROR(INDEX('Hoja de Trabajo para listado'!$AB$155:$BA$1048576,MATCH($A534,'Hoja de Trabajo para listado'!$AB$155:$AB$1048576,0),MATCH((CUADRO!F$4&amp;$E534),'Hoja de Trabajo para listado'!$AB$151:$BA$151,0)),0)+IFERROR(INDEX('Hoja de Trabajo para listado'!$BC$155:$CB$1048576,MATCH($A534,'Hoja de Trabajo para listado'!$BC$155:$BC$1048576,0),MATCH((CUADRO!F$4&amp;$E534),'Hoja de Trabajo para listado'!$BC$151:$CB$151,0)),0)+IFERROR(INDEX('Hoja de Trabajo para listado'!$DE$153:$DG$274,MATCH($A534,'Hoja de Trabajo para listado'!$DE$153:$DE$1048576,0),MATCH((CUADRO!F$4&amp;$E534),'Hoja de Trabajo para listado'!$DE$151:$DG$151,0)),0)+IFERROR(INDEX('Hoja de Trabajo para listado'!$CD$155:$DC$1048576,MATCH($A534,'Hoja de Trabajo para listado'!$CD$155:$CD$1048576,0),MATCH((CUADRO!F$4&amp;$E534),'Hoja de Trabajo para listado'!$CD$151:$DC$151,0)),0)</f>
        <v>0</v>
      </c>
      <c r="G534" s="243">
        <f ca="1">+IFERROR(INDEX('Hoja de Trabajo para listado'!$A$155:$Z$1048576,MATCH($A534,'Hoja de Trabajo para listado'!$A$155:$A$1048576,0),MATCH((CUADRO!G$4&amp;$E534),'Hoja de Trabajo para listado'!$A$151:$Z$151,0)),0)+IFERROR(INDEX('Hoja de Trabajo para listado'!$AB$155:$BA$1048576,MATCH($A534,'Hoja de Trabajo para listado'!$AB$155:$AB$1048576,0),MATCH((CUADRO!G$4&amp;$E534),'Hoja de Trabajo para listado'!$AB$151:$BA$151,0)),0)+IFERROR(INDEX('Hoja de Trabajo para listado'!$BC$155:$CB$1048576,MATCH($A534,'Hoja de Trabajo para listado'!$BC$155:$BC$1048576,0),MATCH((CUADRO!G$4&amp;$E534),'Hoja de Trabajo para listado'!$BC$151:$CB$151,0)),0)+IFERROR(INDEX('Hoja de Trabajo para listado'!$DE$153:$DG$274,MATCH($A534,'Hoja de Trabajo para listado'!$DE$153:$DE$1048576,0),MATCH((CUADRO!G$4&amp;$E534),'Hoja de Trabajo para listado'!$DE$151:$DG$151,0)),0)+IFERROR(INDEX('Hoja de Trabajo para listado'!$CD$155:$DC$1048576,MATCH($A534,'Hoja de Trabajo para listado'!$CD$155:$CD$1048576,0),MATCH((CUADRO!G$4&amp;$E534),'Hoja de Trabajo para listado'!$CD$151:$DC$151,0)),0)</f>
        <v>0</v>
      </c>
      <c r="H534" s="243">
        <f ca="1">+IFERROR(INDEX('Hoja de Trabajo para listado'!$A$155:$Z$1048576,MATCH($A534,'Hoja de Trabajo para listado'!$A$155:$A$1048576,0),MATCH((CUADRO!H$4&amp;$E534),'Hoja de Trabajo para listado'!$A$151:$Z$151,0)),0)+IFERROR(INDEX('Hoja de Trabajo para listado'!$AB$155:$BA$1048576,MATCH($A534,'Hoja de Trabajo para listado'!$AB$155:$AB$1048576,0),MATCH((CUADRO!H$4&amp;$E534),'Hoja de Trabajo para listado'!$AB$151:$BA$151,0)),0)+IFERROR(INDEX('Hoja de Trabajo para listado'!$BC$155:$CB$1048576,MATCH($A534,'Hoja de Trabajo para listado'!$BC$155:$BC$1048576,0),MATCH((CUADRO!H$4&amp;$E534),'Hoja de Trabajo para listado'!$BC$151:$CB$151,0)),0)+IFERROR(INDEX('Hoja de Trabajo para listado'!$DE$153:$DG$274,MATCH($A534,'Hoja de Trabajo para listado'!$DE$153:$DE$1048576,0),MATCH((CUADRO!H$4&amp;$E534),'Hoja de Trabajo para listado'!$DE$151:$DG$151,0)),0)+IFERROR(INDEX('Hoja de Trabajo para listado'!$CD$155:$DC$1048576,MATCH($A534,'Hoja de Trabajo para listado'!$CD$155:$CD$1048576,0),MATCH((CUADRO!H$4&amp;$E534),'Hoja de Trabajo para listado'!$CD$151:$DC$151,0)),0)</f>
        <v>0</v>
      </c>
      <c r="I534" s="243">
        <f ca="1">+IFERROR(INDEX('Hoja de Trabajo para listado'!$A$155:$Z$1048576,MATCH($A534,'Hoja de Trabajo para listado'!$A$155:$A$1048576,0),MATCH((CUADRO!I$4&amp;$E534),'Hoja de Trabajo para listado'!$A$151:$Z$151,0)),0)+IFERROR(INDEX('Hoja de Trabajo para listado'!$AB$155:$BA$1048576,MATCH($A534,'Hoja de Trabajo para listado'!$AB$155:$AB$1048576,0),MATCH((CUADRO!I$4&amp;$E534),'Hoja de Trabajo para listado'!$AB$151:$BA$151,0)),0)+IFERROR(INDEX('Hoja de Trabajo para listado'!$BC$155:$CB$1048576,MATCH($A534,'Hoja de Trabajo para listado'!$BC$155:$BC$1048576,0),MATCH((CUADRO!I$4&amp;$E534),'Hoja de Trabajo para listado'!$BC$151:$CB$151,0)),0)+IFERROR(INDEX('Hoja de Trabajo para listado'!$DE$153:$DG$274,MATCH($A534,'Hoja de Trabajo para listado'!$DE$153:$DE$1048576,0),MATCH((CUADRO!I$4&amp;$E534),'Hoja de Trabajo para listado'!$DE$151:$DG$151,0)),0)+IFERROR(INDEX('Hoja de Trabajo para listado'!$CD$155:$DC$1048576,MATCH($A534,'Hoja de Trabajo para listado'!$CD$155:$CD$1048576,0),MATCH((CUADRO!I$4&amp;$E534),'Hoja de Trabajo para listado'!$CD$151:$DC$151,0)),0)</f>
        <v>0</v>
      </c>
      <c r="J534" s="243">
        <f ca="1">+IFERROR(INDEX('Hoja de Trabajo para listado'!$A$155:$Z$1048576,MATCH($A534,'Hoja de Trabajo para listado'!$A$155:$A$1048576,0),MATCH((CUADRO!J$4&amp;$E534),'Hoja de Trabajo para listado'!$A$151:$Z$151,0)),0)+IFERROR(INDEX('Hoja de Trabajo para listado'!$AB$155:$BA$1048576,MATCH($A534,'Hoja de Trabajo para listado'!$AB$155:$AB$1048576,0),MATCH((CUADRO!J$4&amp;$E534),'Hoja de Trabajo para listado'!$AB$151:$BA$151,0)),0)+IFERROR(INDEX('Hoja de Trabajo para listado'!$BC$155:$CB$1048576,MATCH($A534,'Hoja de Trabajo para listado'!$BC$155:$BC$1048576,0),MATCH((CUADRO!J$4&amp;$E534),'Hoja de Trabajo para listado'!$BC$151:$CB$151,0)),0)+IFERROR(INDEX('Hoja de Trabajo para listado'!$DE$153:$DG$274,MATCH($A534,'Hoja de Trabajo para listado'!$DE$153:$DE$1048576,0),MATCH((CUADRO!J$4&amp;$E534),'Hoja de Trabajo para listado'!$DE$151:$DG$151,0)),0)+IFERROR(INDEX('Hoja de Trabajo para listado'!$CD$155:$DC$1048576,MATCH($A534,'Hoja de Trabajo para listado'!$CD$155:$CD$1048576,0),MATCH((CUADRO!J$4&amp;$E534),'Hoja de Trabajo para listado'!$CD$151:$DC$151,0)),0)</f>
        <v>0</v>
      </c>
      <c r="K534" s="243">
        <f ca="1">+IFERROR(INDEX('Hoja de Trabajo para listado'!$A$155:$Z$1048576,MATCH($A534,'Hoja de Trabajo para listado'!$A$155:$A$1048576,0),MATCH((CUADRO!K$4&amp;$E534),'Hoja de Trabajo para listado'!$A$151:$Z$151,0)),0)+IFERROR(INDEX('Hoja de Trabajo para listado'!$AB$155:$BA$1048576,MATCH($A534,'Hoja de Trabajo para listado'!$AB$155:$AB$1048576,0),MATCH((CUADRO!K$4&amp;$E534),'Hoja de Trabajo para listado'!$AB$151:$BA$151,0)),0)+IFERROR(INDEX('Hoja de Trabajo para listado'!$BC$155:$CB$1048576,MATCH($A534,'Hoja de Trabajo para listado'!$BC$155:$BC$1048576,0),MATCH((CUADRO!K$4&amp;$E534),'Hoja de Trabajo para listado'!$BC$151:$CB$151,0)),0)+IFERROR(INDEX('Hoja de Trabajo para listado'!$DE$153:$DG$274,MATCH($A534,'Hoja de Trabajo para listado'!$DE$153:$DE$1048576,0),MATCH((CUADRO!K$4&amp;$E534),'Hoja de Trabajo para listado'!$DE$151:$DG$151,0)),0)+IFERROR(INDEX('Hoja de Trabajo para listado'!$CD$155:$DC$1048576,MATCH($A534,'Hoja de Trabajo para listado'!$CD$155:$CD$1048576,0),MATCH((CUADRO!K$4&amp;$E534),'Hoja de Trabajo para listado'!$CD$151:$DC$151,0)),0)</f>
        <v>0</v>
      </c>
      <c r="L534" s="243">
        <f ca="1">+IFERROR(INDEX('Hoja de Trabajo para listado'!$A$155:$Z$1048576,MATCH($A534,'Hoja de Trabajo para listado'!$A$155:$A$1048576,0),MATCH((CUADRO!L$4&amp;$E534),'Hoja de Trabajo para listado'!$A$151:$Z$151,0)),0)+IFERROR(INDEX('Hoja de Trabajo para listado'!$AB$155:$BA$1048576,MATCH($A534,'Hoja de Trabajo para listado'!$AB$155:$AB$1048576,0),MATCH((CUADRO!L$4&amp;$E534),'Hoja de Trabajo para listado'!$AB$151:$BA$151,0)),0)+IFERROR(INDEX('Hoja de Trabajo para listado'!$BC$155:$CB$1048576,MATCH($A534,'Hoja de Trabajo para listado'!$BC$155:$BC$1048576,0),MATCH((CUADRO!L$4&amp;$E534),'Hoja de Trabajo para listado'!$BC$151:$CB$151,0)),0)+IFERROR(INDEX('Hoja de Trabajo para listado'!$DE$153:$DG$274,MATCH($A534,'Hoja de Trabajo para listado'!$DE$153:$DE$1048576,0),MATCH((CUADRO!L$4&amp;$E534),'Hoja de Trabajo para listado'!$DE$151:$DG$151,0)),0)+IFERROR(INDEX('Hoja de Trabajo para listado'!$CD$155:$DC$1048576,MATCH($A534,'Hoja de Trabajo para listado'!$CD$155:$CD$1048576,0),MATCH((CUADRO!L$4&amp;$E534),'Hoja de Trabajo para listado'!$CD$151:$DC$151,0)),0)</f>
        <v>0</v>
      </c>
      <c r="M534" s="243">
        <f ca="1">+IFERROR(INDEX('Hoja de Trabajo para listado'!$A$155:$Z$1048576,MATCH($A534,'Hoja de Trabajo para listado'!$A$155:$A$1048576,0),MATCH((CUADRO!M$4&amp;$E534),'Hoja de Trabajo para listado'!$A$151:$Z$151,0)),0)+IFERROR(INDEX('Hoja de Trabajo para listado'!$AB$155:$BA$1048576,MATCH($A534,'Hoja de Trabajo para listado'!$AB$155:$AB$1048576,0),MATCH((CUADRO!M$4&amp;$E534),'Hoja de Trabajo para listado'!$AB$151:$BA$151,0)),0)+IFERROR(INDEX('Hoja de Trabajo para listado'!$BC$155:$CB$1048576,MATCH($A534,'Hoja de Trabajo para listado'!$BC$155:$BC$1048576,0),MATCH((CUADRO!M$4&amp;$E534),'Hoja de Trabajo para listado'!$BC$151:$CB$151,0)),0)+IFERROR(INDEX('Hoja de Trabajo para listado'!$DE$153:$DG$274,MATCH($A534,'Hoja de Trabajo para listado'!$DE$153:$DE$1048576,0),MATCH((CUADRO!M$4&amp;$E534),'Hoja de Trabajo para listado'!$DE$151:$DG$151,0)),0)+IFERROR(INDEX('Hoja de Trabajo para listado'!$CD$155:$DC$1048576,MATCH($A534,'Hoja de Trabajo para listado'!$CD$155:$CD$1048576,0),MATCH((CUADRO!M$4&amp;$E534),'Hoja de Trabajo para listado'!$CD$151:$DC$151,0)),0)</f>
        <v>0</v>
      </c>
      <c r="N534" s="243">
        <f ca="1">+IFERROR(INDEX('Hoja de Trabajo para listado'!$A$155:$Z$1048576,MATCH($A534,'Hoja de Trabajo para listado'!$A$155:$A$1048576,0),MATCH((CUADRO!N$4&amp;$E534),'Hoja de Trabajo para listado'!$A$151:$Z$151,0)),0)+IFERROR(INDEX('Hoja de Trabajo para listado'!$AB$155:$BA$1048576,MATCH($A534,'Hoja de Trabajo para listado'!$AB$155:$AB$1048576,0),MATCH((CUADRO!N$4&amp;$E534),'Hoja de Trabajo para listado'!$AB$151:$BA$151,0)),0)+IFERROR(INDEX('Hoja de Trabajo para listado'!$BC$155:$CB$1048576,MATCH($A534,'Hoja de Trabajo para listado'!$BC$155:$BC$1048576,0),MATCH((CUADRO!N$4&amp;$E534),'Hoja de Trabajo para listado'!$BC$151:$CB$151,0)),0)+IFERROR(INDEX('Hoja de Trabajo para listado'!$DE$153:$DG$274,MATCH($A534,'Hoja de Trabajo para listado'!$DE$153:$DE$1048576,0),MATCH((CUADRO!N$4&amp;$E534),'Hoja de Trabajo para listado'!$DE$151:$DG$151,0)),0)+IFERROR(INDEX('Hoja de Trabajo para listado'!$CD$155:$DC$1048576,MATCH($A534,'Hoja de Trabajo para listado'!$CD$155:$CD$1048576,0),MATCH((CUADRO!N$4&amp;$E534),'Hoja de Trabajo para listado'!$CD$151:$DC$151,0)),0)</f>
        <v>0</v>
      </c>
      <c r="O534" s="243">
        <f ca="1">+IFERROR(INDEX('Hoja de Trabajo para listado'!$A$155:$Z$1048576,MATCH($A534,'Hoja de Trabajo para listado'!$A$155:$A$1048576,0),MATCH((CUADRO!O$4&amp;$E534),'Hoja de Trabajo para listado'!$A$151:$Z$151,0)),0)+IFERROR(INDEX('Hoja de Trabajo para listado'!$AB$155:$BA$1048576,MATCH($A534,'Hoja de Trabajo para listado'!$AB$155:$AB$1048576,0),MATCH((CUADRO!O$4&amp;$E534),'Hoja de Trabajo para listado'!$AB$151:$BA$151,0)),0)+IFERROR(INDEX('Hoja de Trabajo para listado'!$BC$155:$CB$1048576,MATCH($A534,'Hoja de Trabajo para listado'!$BC$155:$BC$1048576,0),MATCH((CUADRO!O$4&amp;$E534),'Hoja de Trabajo para listado'!$BC$151:$CB$151,0)),0)+IFERROR(INDEX('Hoja de Trabajo para listado'!$DE$153:$DG$274,MATCH($A534,'Hoja de Trabajo para listado'!$DE$153:$DE$1048576,0),MATCH((CUADRO!O$4&amp;$E534),'Hoja de Trabajo para listado'!$DE$151:$DG$151,0)),0)+IFERROR(INDEX('Hoja de Trabajo para listado'!$CD$155:$DC$1048576,MATCH($A534,'Hoja de Trabajo para listado'!$CD$155:$CD$1048576,0),MATCH((CUADRO!O$4&amp;$E534),'Hoja de Trabajo para listado'!$CD$151:$DC$151,0)),0)</f>
        <v>0</v>
      </c>
      <c r="P534" s="243">
        <f ca="1">+IFERROR(INDEX('Hoja de Trabajo para listado'!$A$155:$Z$1048576,MATCH($A534,'Hoja de Trabajo para listado'!$A$155:$A$1048576,0),MATCH((CUADRO!P$4&amp;$E534),'Hoja de Trabajo para listado'!$A$151:$Z$151,0)),0)+IFERROR(INDEX('Hoja de Trabajo para listado'!$AB$155:$BA$1048576,MATCH($A534,'Hoja de Trabajo para listado'!$AB$155:$AB$1048576,0),MATCH((CUADRO!P$4&amp;$E534),'Hoja de Trabajo para listado'!$AB$151:$BA$151,0)),0)+IFERROR(INDEX('Hoja de Trabajo para listado'!$BC$155:$CB$1048576,MATCH($A534,'Hoja de Trabajo para listado'!$BC$155:$BC$1048576,0),MATCH((CUADRO!P$4&amp;$E534),'Hoja de Trabajo para listado'!$BC$151:$CB$151,0)),0)+IFERROR(INDEX('Hoja de Trabajo para listado'!$DE$153:$DG$274,MATCH($A534,'Hoja de Trabajo para listado'!$DE$153:$DE$1048576,0),MATCH((CUADRO!P$4&amp;$E534),'Hoja de Trabajo para listado'!$DE$151:$DG$151,0)),0)+IFERROR(INDEX('Hoja de Trabajo para listado'!$CD$155:$DC$1048576,MATCH($A534,'Hoja de Trabajo para listado'!$CD$155:$CD$1048576,0),MATCH((CUADRO!P$4&amp;$E534),'Hoja de Trabajo para listado'!$CD$151:$DC$151,0)),0)</f>
        <v>0</v>
      </c>
      <c r="Q534" s="243">
        <f ca="1">+IFERROR(INDEX('Hoja de Trabajo para listado'!$A$155:$Z$1048576,MATCH($A534,'Hoja de Trabajo para listado'!$A$155:$A$1048576,0),MATCH((CUADRO!Q$4&amp;$E534),'Hoja de Trabajo para listado'!$A$151:$Z$151,0)),0)+IFERROR(INDEX('Hoja de Trabajo para listado'!$AB$155:$BA$1048576,MATCH($A534,'Hoja de Trabajo para listado'!$AB$155:$AB$1048576,0),MATCH((CUADRO!Q$4&amp;$E534),'Hoja de Trabajo para listado'!$AB$151:$BA$151,0)),0)+IFERROR(INDEX('Hoja de Trabajo para listado'!$BC$155:$CB$1048576,MATCH($A534,'Hoja de Trabajo para listado'!$BC$155:$BC$1048576,0),MATCH((CUADRO!Q$4&amp;$E534),'Hoja de Trabajo para listado'!$BC$151:$CB$151,0)),0)+IFERROR(INDEX('Hoja de Trabajo para listado'!$DE$153:$DG$274,MATCH($A534,'Hoja de Trabajo para listado'!$DE$153:$DE$1048576,0),MATCH((CUADRO!Q$4&amp;$E534),'Hoja de Trabajo para listado'!$DE$151:$DG$151,0)),0)+IFERROR(INDEX('Hoja de Trabajo para listado'!$CD$155:$DC$1048576,MATCH($A534,'Hoja de Trabajo para listado'!$CD$155:$CD$1048576,0),MATCH((CUADRO!Q$4&amp;$E534),'Hoja de Trabajo para listado'!$CD$151:$DC$151,0)),0)</f>
        <v>0</v>
      </c>
      <c r="R534" s="243">
        <f t="shared" ca="1" si="23"/>
        <v>0</v>
      </c>
      <c r="S534" s="249">
        <f ca="1">+R533+R534</f>
        <v>0</v>
      </c>
      <c r="T534" s="243">
        <f ca="1">+S534</f>
        <v>0</v>
      </c>
      <c r="U534" s="242">
        <f t="shared" si="24"/>
        <v>2</v>
      </c>
      <c r="V534" s="333" t="str">
        <f>+VLOOKUP(A534,bd_lista!$A$3:$E$592,5,FALSE)</f>
        <v>Gobiernos Autonomos Municipales</v>
      </c>
      <c r="W534" s="388"/>
      <c r="X534" s="242">
        <f>+VLOOKUP(A534,[4]Sheet1!$A$13:$D$744,4,FALSE)</f>
        <v>0</v>
      </c>
      <c r="Y534" s="242" t="e">
        <f>+VLOOKUP(X534,bd_lista!$A$3:$C$592,3,FALSE)</f>
        <v>#N/A</v>
      </c>
      <c r="Z534" s="292"/>
      <c r="AA534" s="293"/>
    </row>
    <row r="535" spans="1:27" customFormat="1" ht="15" hidden="1" customHeight="1">
      <c r="A535" s="32">
        <v>1219</v>
      </c>
      <c r="B535" s="392">
        <f>+A535</f>
        <v>1219</v>
      </c>
      <c r="C535" s="247" t="str">
        <f>+VLOOKUP(A535,bd_lista!$A$3:$C$592,3,FALSE)</f>
        <v>Gobierno Autónomo Municipal de Quime</v>
      </c>
      <c r="D535" s="389" t="str">
        <f>+C535</f>
        <v>Gobierno Autónomo Municipal de Quime</v>
      </c>
      <c r="E535" s="242" t="s">
        <v>1304</v>
      </c>
      <c r="F535" s="243">
        <f ca="1">+IFERROR(INDEX('Hoja de Trabajo para listado'!$A$155:$Z$1048576,MATCH($A535,'Hoja de Trabajo para listado'!$A$155:$A$1048576,0),MATCH((CUADRO!F$4&amp;$E535),'Hoja de Trabajo para listado'!$A$151:$Z$151,0)),0)+IFERROR(INDEX('Hoja de Trabajo para listado'!$AB$155:$BA$1048576,MATCH($A535,'Hoja de Trabajo para listado'!$AB$155:$AB$1048576,0),MATCH((CUADRO!F$4&amp;$E535),'Hoja de Trabajo para listado'!$AB$151:$BA$151,0)),0)+IFERROR(INDEX('Hoja de Trabajo para listado'!$BC$155:$CB$1048576,MATCH($A535,'Hoja de Trabajo para listado'!$BC$155:$BC$1048576,0),MATCH((CUADRO!F$4&amp;$E535),'Hoja de Trabajo para listado'!$BC$151:$CB$151,0)),0)+IFERROR(INDEX('Hoja de Trabajo para listado'!$DE$153:$DG$274,MATCH($A535,'Hoja de Trabajo para listado'!$DE$153:$DE$1048576,0),MATCH((CUADRO!F$4&amp;$E535),'Hoja de Trabajo para listado'!$DE$151:$DG$151,0)),0)+IFERROR(INDEX('Hoja de Trabajo para listado'!$CD$155:$DC$1048576,MATCH($A535,'Hoja de Trabajo para listado'!$CD$155:$CD$1048576,0),MATCH((CUADRO!F$4&amp;$E535),'Hoja de Trabajo para listado'!$CD$151:$DC$151,0)),0)</f>
        <v>0</v>
      </c>
      <c r="G535" s="243">
        <f ca="1">+IFERROR(INDEX('Hoja de Trabajo para listado'!$A$155:$Z$1048576,MATCH($A535,'Hoja de Trabajo para listado'!$A$155:$A$1048576,0),MATCH((CUADRO!G$4&amp;$E535),'Hoja de Trabajo para listado'!$A$151:$Z$151,0)),0)+IFERROR(INDEX('Hoja de Trabajo para listado'!$AB$155:$BA$1048576,MATCH($A535,'Hoja de Trabajo para listado'!$AB$155:$AB$1048576,0),MATCH((CUADRO!G$4&amp;$E535),'Hoja de Trabajo para listado'!$AB$151:$BA$151,0)),0)+IFERROR(INDEX('Hoja de Trabajo para listado'!$BC$155:$CB$1048576,MATCH($A535,'Hoja de Trabajo para listado'!$BC$155:$BC$1048576,0),MATCH((CUADRO!G$4&amp;$E535),'Hoja de Trabajo para listado'!$BC$151:$CB$151,0)),0)+IFERROR(INDEX('Hoja de Trabajo para listado'!$DE$153:$DG$274,MATCH($A535,'Hoja de Trabajo para listado'!$DE$153:$DE$1048576,0),MATCH((CUADRO!G$4&amp;$E535),'Hoja de Trabajo para listado'!$DE$151:$DG$151,0)),0)+IFERROR(INDEX('Hoja de Trabajo para listado'!$CD$155:$DC$1048576,MATCH($A535,'Hoja de Trabajo para listado'!$CD$155:$CD$1048576,0),MATCH((CUADRO!G$4&amp;$E535),'Hoja de Trabajo para listado'!$CD$151:$DC$151,0)),0)</f>
        <v>0</v>
      </c>
      <c r="H535" s="243">
        <f ca="1">+IFERROR(INDEX('Hoja de Trabajo para listado'!$A$155:$Z$1048576,MATCH($A535,'Hoja de Trabajo para listado'!$A$155:$A$1048576,0),MATCH((CUADRO!H$4&amp;$E535),'Hoja de Trabajo para listado'!$A$151:$Z$151,0)),0)+IFERROR(INDEX('Hoja de Trabajo para listado'!$AB$155:$BA$1048576,MATCH($A535,'Hoja de Trabajo para listado'!$AB$155:$AB$1048576,0),MATCH((CUADRO!H$4&amp;$E535),'Hoja de Trabajo para listado'!$AB$151:$BA$151,0)),0)+IFERROR(INDEX('Hoja de Trabajo para listado'!$BC$155:$CB$1048576,MATCH($A535,'Hoja de Trabajo para listado'!$BC$155:$BC$1048576,0),MATCH((CUADRO!H$4&amp;$E535),'Hoja de Trabajo para listado'!$BC$151:$CB$151,0)),0)+IFERROR(INDEX('Hoja de Trabajo para listado'!$DE$153:$DG$274,MATCH($A535,'Hoja de Trabajo para listado'!$DE$153:$DE$1048576,0),MATCH((CUADRO!H$4&amp;$E535),'Hoja de Trabajo para listado'!$DE$151:$DG$151,0)),0)+IFERROR(INDEX('Hoja de Trabajo para listado'!$CD$155:$DC$1048576,MATCH($A535,'Hoja de Trabajo para listado'!$CD$155:$CD$1048576,0),MATCH((CUADRO!H$4&amp;$E535),'Hoja de Trabajo para listado'!$CD$151:$DC$151,0)),0)</f>
        <v>0</v>
      </c>
      <c r="I535" s="243">
        <f ca="1">+IFERROR(INDEX('Hoja de Trabajo para listado'!$A$155:$Z$1048576,MATCH($A535,'Hoja de Trabajo para listado'!$A$155:$A$1048576,0),MATCH((CUADRO!I$4&amp;$E535),'Hoja de Trabajo para listado'!$A$151:$Z$151,0)),0)+IFERROR(INDEX('Hoja de Trabajo para listado'!$AB$155:$BA$1048576,MATCH($A535,'Hoja de Trabajo para listado'!$AB$155:$AB$1048576,0),MATCH((CUADRO!I$4&amp;$E535),'Hoja de Trabajo para listado'!$AB$151:$BA$151,0)),0)+IFERROR(INDEX('Hoja de Trabajo para listado'!$BC$155:$CB$1048576,MATCH($A535,'Hoja de Trabajo para listado'!$BC$155:$BC$1048576,0),MATCH((CUADRO!I$4&amp;$E535),'Hoja de Trabajo para listado'!$BC$151:$CB$151,0)),0)+IFERROR(INDEX('Hoja de Trabajo para listado'!$DE$153:$DG$274,MATCH($A535,'Hoja de Trabajo para listado'!$DE$153:$DE$1048576,0),MATCH((CUADRO!I$4&amp;$E535),'Hoja de Trabajo para listado'!$DE$151:$DG$151,0)),0)+IFERROR(INDEX('Hoja de Trabajo para listado'!$CD$155:$DC$1048576,MATCH($A535,'Hoja de Trabajo para listado'!$CD$155:$CD$1048576,0),MATCH((CUADRO!I$4&amp;$E535),'Hoja de Trabajo para listado'!$CD$151:$DC$151,0)),0)</f>
        <v>0</v>
      </c>
      <c r="J535" s="243">
        <f ca="1">+IFERROR(INDEX('Hoja de Trabajo para listado'!$A$155:$Z$1048576,MATCH($A535,'Hoja de Trabajo para listado'!$A$155:$A$1048576,0),MATCH((CUADRO!J$4&amp;$E535),'Hoja de Trabajo para listado'!$A$151:$Z$151,0)),0)+IFERROR(INDEX('Hoja de Trabajo para listado'!$AB$155:$BA$1048576,MATCH($A535,'Hoja de Trabajo para listado'!$AB$155:$AB$1048576,0),MATCH((CUADRO!J$4&amp;$E535),'Hoja de Trabajo para listado'!$AB$151:$BA$151,0)),0)+IFERROR(INDEX('Hoja de Trabajo para listado'!$BC$155:$CB$1048576,MATCH($A535,'Hoja de Trabajo para listado'!$BC$155:$BC$1048576,0),MATCH((CUADRO!J$4&amp;$E535),'Hoja de Trabajo para listado'!$BC$151:$CB$151,0)),0)+IFERROR(INDEX('Hoja de Trabajo para listado'!$DE$153:$DG$274,MATCH($A535,'Hoja de Trabajo para listado'!$DE$153:$DE$1048576,0),MATCH((CUADRO!J$4&amp;$E535),'Hoja de Trabajo para listado'!$DE$151:$DG$151,0)),0)+IFERROR(INDEX('Hoja de Trabajo para listado'!$CD$155:$DC$1048576,MATCH($A535,'Hoja de Trabajo para listado'!$CD$155:$CD$1048576,0),MATCH((CUADRO!J$4&amp;$E535),'Hoja de Trabajo para listado'!$CD$151:$DC$151,0)),0)</f>
        <v>0</v>
      </c>
      <c r="K535" s="243">
        <f ca="1">+IFERROR(INDEX('Hoja de Trabajo para listado'!$A$155:$Z$1048576,MATCH($A535,'Hoja de Trabajo para listado'!$A$155:$A$1048576,0),MATCH((CUADRO!K$4&amp;$E535),'Hoja de Trabajo para listado'!$A$151:$Z$151,0)),0)+IFERROR(INDEX('Hoja de Trabajo para listado'!$AB$155:$BA$1048576,MATCH($A535,'Hoja de Trabajo para listado'!$AB$155:$AB$1048576,0),MATCH((CUADRO!K$4&amp;$E535),'Hoja de Trabajo para listado'!$AB$151:$BA$151,0)),0)+IFERROR(INDEX('Hoja de Trabajo para listado'!$BC$155:$CB$1048576,MATCH($A535,'Hoja de Trabajo para listado'!$BC$155:$BC$1048576,0),MATCH((CUADRO!K$4&amp;$E535),'Hoja de Trabajo para listado'!$BC$151:$CB$151,0)),0)+IFERROR(INDEX('Hoja de Trabajo para listado'!$DE$153:$DG$274,MATCH($A535,'Hoja de Trabajo para listado'!$DE$153:$DE$1048576,0),MATCH((CUADRO!K$4&amp;$E535),'Hoja de Trabajo para listado'!$DE$151:$DG$151,0)),0)+IFERROR(INDEX('Hoja de Trabajo para listado'!$CD$155:$DC$1048576,MATCH($A535,'Hoja de Trabajo para listado'!$CD$155:$CD$1048576,0),MATCH((CUADRO!K$4&amp;$E535),'Hoja de Trabajo para listado'!$CD$151:$DC$151,0)),0)</f>
        <v>0</v>
      </c>
      <c r="L535" s="243">
        <f ca="1">+IFERROR(INDEX('Hoja de Trabajo para listado'!$A$155:$Z$1048576,MATCH($A535,'Hoja de Trabajo para listado'!$A$155:$A$1048576,0),MATCH((CUADRO!L$4&amp;$E535),'Hoja de Trabajo para listado'!$A$151:$Z$151,0)),0)+IFERROR(INDEX('Hoja de Trabajo para listado'!$AB$155:$BA$1048576,MATCH($A535,'Hoja de Trabajo para listado'!$AB$155:$AB$1048576,0),MATCH((CUADRO!L$4&amp;$E535),'Hoja de Trabajo para listado'!$AB$151:$BA$151,0)),0)+IFERROR(INDEX('Hoja de Trabajo para listado'!$BC$155:$CB$1048576,MATCH($A535,'Hoja de Trabajo para listado'!$BC$155:$BC$1048576,0),MATCH((CUADRO!L$4&amp;$E535),'Hoja de Trabajo para listado'!$BC$151:$CB$151,0)),0)+IFERROR(INDEX('Hoja de Trabajo para listado'!$DE$153:$DG$274,MATCH($A535,'Hoja de Trabajo para listado'!$DE$153:$DE$1048576,0),MATCH((CUADRO!L$4&amp;$E535),'Hoja de Trabajo para listado'!$DE$151:$DG$151,0)),0)+IFERROR(INDEX('Hoja de Trabajo para listado'!$CD$155:$DC$1048576,MATCH($A535,'Hoja de Trabajo para listado'!$CD$155:$CD$1048576,0),MATCH((CUADRO!L$4&amp;$E535),'Hoja de Trabajo para listado'!$CD$151:$DC$151,0)),0)</f>
        <v>0</v>
      </c>
      <c r="M535" s="243">
        <f ca="1">+IFERROR(INDEX('Hoja de Trabajo para listado'!$A$155:$Z$1048576,MATCH($A535,'Hoja de Trabajo para listado'!$A$155:$A$1048576,0),MATCH((CUADRO!M$4&amp;$E535),'Hoja de Trabajo para listado'!$A$151:$Z$151,0)),0)+IFERROR(INDEX('Hoja de Trabajo para listado'!$AB$155:$BA$1048576,MATCH($A535,'Hoja de Trabajo para listado'!$AB$155:$AB$1048576,0),MATCH((CUADRO!M$4&amp;$E535),'Hoja de Trabajo para listado'!$AB$151:$BA$151,0)),0)+IFERROR(INDEX('Hoja de Trabajo para listado'!$BC$155:$CB$1048576,MATCH($A535,'Hoja de Trabajo para listado'!$BC$155:$BC$1048576,0),MATCH((CUADRO!M$4&amp;$E535),'Hoja de Trabajo para listado'!$BC$151:$CB$151,0)),0)+IFERROR(INDEX('Hoja de Trabajo para listado'!$DE$153:$DG$274,MATCH($A535,'Hoja de Trabajo para listado'!$DE$153:$DE$1048576,0),MATCH((CUADRO!M$4&amp;$E535),'Hoja de Trabajo para listado'!$DE$151:$DG$151,0)),0)+IFERROR(INDEX('Hoja de Trabajo para listado'!$CD$155:$DC$1048576,MATCH($A535,'Hoja de Trabajo para listado'!$CD$155:$CD$1048576,0),MATCH((CUADRO!M$4&amp;$E535),'Hoja de Trabajo para listado'!$CD$151:$DC$151,0)),0)</f>
        <v>0</v>
      </c>
      <c r="N535" s="243">
        <f ca="1">+IFERROR(INDEX('Hoja de Trabajo para listado'!$A$155:$Z$1048576,MATCH($A535,'Hoja de Trabajo para listado'!$A$155:$A$1048576,0),MATCH((CUADRO!N$4&amp;$E535),'Hoja de Trabajo para listado'!$A$151:$Z$151,0)),0)+IFERROR(INDEX('Hoja de Trabajo para listado'!$AB$155:$BA$1048576,MATCH($A535,'Hoja de Trabajo para listado'!$AB$155:$AB$1048576,0),MATCH((CUADRO!N$4&amp;$E535),'Hoja de Trabajo para listado'!$AB$151:$BA$151,0)),0)+IFERROR(INDEX('Hoja de Trabajo para listado'!$BC$155:$CB$1048576,MATCH($A535,'Hoja de Trabajo para listado'!$BC$155:$BC$1048576,0),MATCH((CUADRO!N$4&amp;$E535),'Hoja de Trabajo para listado'!$BC$151:$CB$151,0)),0)+IFERROR(INDEX('Hoja de Trabajo para listado'!$DE$153:$DG$274,MATCH($A535,'Hoja de Trabajo para listado'!$DE$153:$DE$1048576,0),MATCH((CUADRO!N$4&amp;$E535),'Hoja de Trabajo para listado'!$DE$151:$DG$151,0)),0)+IFERROR(INDEX('Hoja de Trabajo para listado'!$CD$155:$DC$1048576,MATCH($A535,'Hoja de Trabajo para listado'!$CD$155:$CD$1048576,0),MATCH((CUADRO!N$4&amp;$E535),'Hoja de Trabajo para listado'!$CD$151:$DC$151,0)),0)</f>
        <v>0</v>
      </c>
      <c r="O535" s="243">
        <f ca="1">+IFERROR(INDEX('Hoja de Trabajo para listado'!$A$155:$Z$1048576,MATCH($A535,'Hoja de Trabajo para listado'!$A$155:$A$1048576,0),MATCH((CUADRO!O$4&amp;$E535),'Hoja de Trabajo para listado'!$A$151:$Z$151,0)),0)+IFERROR(INDEX('Hoja de Trabajo para listado'!$AB$155:$BA$1048576,MATCH($A535,'Hoja de Trabajo para listado'!$AB$155:$AB$1048576,0),MATCH((CUADRO!O$4&amp;$E535),'Hoja de Trabajo para listado'!$AB$151:$BA$151,0)),0)+IFERROR(INDEX('Hoja de Trabajo para listado'!$BC$155:$CB$1048576,MATCH($A535,'Hoja de Trabajo para listado'!$BC$155:$BC$1048576,0),MATCH((CUADRO!O$4&amp;$E535),'Hoja de Trabajo para listado'!$BC$151:$CB$151,0)),0)+IFERROR(INDEX('Hoja de Trabajo para listado'!$DE$153:$DG$274,MATCH($A535,'Hoja de Trabajo para listado'!$DE$153:$DE$1048576,0),MATCH((CUADRO!O$4&amp;$E535),'Hoja de Trabajo para listado'!$DE$151:$DG$151,0)),0)+IFERROR(INDEX('Hoja de Trabajo para listado'!$CD$155:$DC$1048576,MATCH($A535,'Hoja de Trabajo para listado'!$CD$155:$CD$1048576,0),MATCH((CUADRO!O$4&amp;$E535),'Hoja de Trabajo para listado'!$CD$151:$DC$151,0)),0)</f>
        <v>0</v>
      </c>
      <c r="P535" s="243">
        <f ca="1">+IFERROR(INDEX('Hoja de Trabajo para listado'!$A$155:$Z$1048576,MATCH($A535,'Hoja de Trabajo para listado'!$A$155:$A$1048576,0),MATCH((CUADRO!P$4&amp;$E535),'Hoja de Trabajo para listado'!$A$151:$Z$151,0)),0)+IFERROR(INDEX('Hoja de Trabajo para listado'!$AB$155:$BA$1048576,MATCH($A535,'Hoja de Trabajo para listado'!$AB$155:$AB$1048576,0),MATCH((CUADRO!P$4&amp;$E535),'Hoja de Trabajo para listado'!$AB$151:$BA$151,0)),0)+IFERROR(INDEX('Hoja de Trabajo para listado'!$BC$155:$CB$1048576,MATCH($A535,'Hoja de Trabajo para listado'!$BC$155:$BC$1048576,0),MATCH((CUADRO!P$4&amp;$E535),'Hoja de Trabajo para listado'!$BC$151:$CB$151,0)),0)+IFERROR(INDEX('Hoja de Trabajo para listado'!$DE$153:$DG$274,MATCH($A535,'Hoja de Trabajo para listado'!$DE$153:$DE$1048576,0),MATCH((CUADRO!P$4&amp;$E535),'Hoja de Trabajo para listado'!$DE$151:$DG$151,0)),0)+IFERROR(INDEX('Hoja de Trabajo para listado'!$CD$155:$DC$1048576,MATCH($A535,'Hoja de Trabajo para listado'!$CD$155:$CD$1048576,0),MATCH((CUADRO!P$4&amp;$E535),'Hoja de Trabajo para listado'!$CD$151:$DC$151,0)),0)</f>
        <v>0</v>
      </c>
      <c r="Q535" s="243">
        <f ca="1">+IFERROR(INDEX('Hoja de Trabajo para listado'!$A$155:$Z$1048576,MATCH($A535,'Hoja de Trabajo para listado'!$A$155:$A$1048576,0),MATCH((CUADRO!Q$4&amp;$E535),'Hoja de Trabajo para listado'!$A$151:$Z$151,0)),0)+IFERROR(INDEX('Hoja de Trabajo para listado'!$AB$155:$BA$1048576,MATCH($A535,'Hoja de Trabajo para listado'!$AB$155:$AB$1048576,0),MATCH((CUADRO!Q$4&amp;$E535),'Hoja de Trabajo para listado'!$AB$151:$BA$151,0)),0)+IFERROR(INDEX('Hoja de Trabajo para listado'!$BC$155:$CB$1048576,MATCH($A535,'Hoja de Trabajo para listado'!$BC$155:$BC$1048576,0),MATCH((CUADRO!Q$4&amp;$E535),'Hoja de Trabajo para listado'!$BC$151:$CB$151,0)),0)+IFERROR(INDEX('Hoja de Trabajo para listado'!$DE$153:$DG$274,MATCH($A535,'Hoja de Trabajo para listado'!$DE$153:$DE$1048576,0),MATCH((CUADRO!Q$4&amp;$E535),'Hoja de Trabajo para listado'!$DE$151:$DG$151,0)),0)+IFERROR(INDEX('Hoja de Trabajo para listado'!$CD$155:$DC$1048576,MATCH($A535,'Hoja de Trabajo para listado'!$CD$155:$CD$1048576,0),MATCH((CUADRO!Q$4&amp;$E535),'Hoja de Trabajo para listado'!$CD$151:$DC$151,0)),0)</f>
        <v>0</v>
      </c>
      <c r="R535" s="243">
        <f t="shared" ca="1" si="23"/>
        <v>0</v>
      </c>
      <c r="S535" s="249"/>
      <c r="T535" s="243">
        <f ca="1">+T536</f>
        <v>0</v>
      </c>
      <c r="U535" s="242">
        <f t="shared" si="24"/>
        <v>1</v>
      </c>
      <c r="V535" s="333" t="str">
        <f>+VLOOKUP(A535,bd_lista!$A$3:$E$592,5,FALSE)</f>
        <v>Gobiernos Autonomos Municipales</v>
      </c>
      <c r="W535" s="387" t="str">
        <f>+V535</f>
        <v>Gobiernos Autonomos Municipales</v>
      </c>
      <c r="X535" s="242">
        <f>+VLOOKUP(A535,[4]Sheet1!$A$13:$D$744,4,FALSE)</f>
        <v>0</v>
      </c>
      <c r="Y535" s="242" t="e">
        <f>+VLOOKUP(X535,bd_lista!$A$3:$C$592,3,FALSE)</f>
        <v>#N/A</v>
      </c>
      <c r="Z535" s="294">
        <f>+X535</f>
        <v>0</v>
      </c>
      <c r="AA535" s="295" t="e">
        <f>+Y535</f>
        <v>#N/A</v>
      </c>
    </row>
    <row r="536" spans="1:27" customFormat="1" ht="15" hidden="1" customHeight="1">
      <c r="A536" s="32">
        <v>1219</v>
      </c>
      <c r="B536" s="393"/>
      <c r="C536" s="247" t="str">
        <f>+VLOOKUP(A536,bd_lista!$A$3:$C$592,3,FALSE)</f>
        <v>Gobierno Autónomo Municipal de Quime</v>
      </c>
      <c r="D536" s="390"/>
      <c r="E536" s="244" t="s">
        <v>1305</v>
      </c>
      <c r="F536" s="243">
        <f ca="1">+IFERROR(INDEX('Hoja de Trabajo para listado'!$A$155:$Z$1048576,MATCH($A536,'Hoja de Trabajo para listado'!$A$155:$A$1048576,0),MATCH((CUADRO!F$4&amp;$E536),'Hoja de Trabajo para listado'!$A$151:$Z$151,0)),0)+IFERROR(INDEX('Hoja de Trabajo para listado'!$AB$155:$BA$1048576,MATCH($A536,'Hoja de Trabajo para listado'!$AB$155:$AB$1048576,0),MATCH((CUADRO!F$4&amp;$E536),'Hoja de Trabajo para listado'!$AB$151:$BA$151,0)),0)+IFERROR(INDEX('Hoja de Trabajo para listado'!$BC$155:$CB$1048576,MATCH($A536,'Hoja de Trabajo para listado'!$BC$155:$BC$1048576,0),MATCH((CUADRO!F$4&amp;$E536),'Hoja de Trabajo para listado'!$BC$151:$CB$151,0)),0)+IFERROR(INDEX('Hoja de Trabajo para listado'!$DE$153:$DG$274,MATCH($A536,'Hoja de Trabajo para listado'!$DE$153:$DE$1048576,0),MATCH((CUADRO!F$4&amp;$E536),'Hoja de Trabajo para listado'!$DE$151:$DG$151,0)),0)+IFERROR(INDEX('Hoja de Trabajo para listado'!$CD$155:$DC$1048576,MATCH($A536,'Hoja de Trabajo para listado'!$CD$155:$CD$1048576,0),MATCH((CUADRO!F$4&amp;$E536),'Hoja de Trabajo para listado'!$CD$151:$DC$151,0)),0)</f>
        <v>0</v>
      </c>
      <c r="G536" s="243">
        <f ca="1">+IFERROR(INDEX('Hoja de Trabajo para listado'!$A$155:$Z$1048576,MATCH($A536,'Hoja de Trabajo para listado'!$A$155:$A$1048576,0),MATCH((CUADRO!G$4&amp;$E536),'Hoja de Trabajo para listado'!$A$151:$Z$151,0)),0)+IFERROR(INDEX('Hoja de Trabajo para listado'!$AB$155:$BA$1048576,MATCH($A536,'Hoja de Trabajo para listado'!$AB$155:$AB$1048576,0),MATCH((CUADRO!G$4&amp;$E536),'Hoja de Trabajo para listado'!$AB$151:$BA$151,0)),0)+IFERROR(INDEX('Hoja de Trabajo para listado'!$BC$155:$CB$1048576,MATCH($A536,'Hoja de Trabajo para listado'!$BC$155:$BC$1048576,0),MATCH((CUADRO!G$4&amp;$E536),'Hoja de Trabajo para listado'!$BC$151:$CB$151,0)),0)+IFERROR(INDEX('Hoja de Trabajo para listado'!$DE$153:$DG$274,MATCH($A536,'Hoja de Trabajo para listado'!$DE$153:$DE$1048576,0),MATCH((CUADRO!G$4&amp;$E536),'Hoja de Trabajo para listado'!$DE$151:$DG$151,0)),0)+IFERROR(INDEX('Hoja de Trabajo para listado'!$CD$155:$DC$1048576,MATCH($A536,'Hoja de Trabajo para listado'!$CD$155:$CD$1048576,0),MATCH((CUADRO!G$4&amp;$E536),'Hoja de Trabajo para listado'!$CD$151:$DC$151,0)),0)</f>
        <v>0</v>
      </c>
      <c r="H536" s="243">
        <f ca="1">+IFERROR(INDEX('Hoja de Trabajo para listado'!$A$155:$Z$1048576,MATCH($A536,'Hoja de Trabajo para listado'!$A$155:$A$1048576,0),MATCH((CUADRO!H$4&amp;$E536),'Hoja de Trabajo para listado'!$A$151:$Z$151,0)),0)+IFERROR(INDEX('Hoja de Trabajo para listado'!$AB$155:$BA$1048576,MATCH($A536,'Hoja de Trabajo para listado'!$AB$155:$AB$1048576,0),MATCH((CUADRO!H$4&amp;$E536),'Hoja de Trabajo para listado'!$AB$151:$BA$151,0)),0)+IFERROR(INDEX('Hoja de Trabajo para listado'!$BC$155:$CB$1048576,MATCH($A536,'Hoja de Trabajo para listado'!$BC$155:$BC$1048576,0),MATCH((CUADRO!H$4&amp;$E536),'Hoja de Trabajo para listado'!$BC$151:$CB$151,0)),0)+IFERROR(INDEX('Hoja de Trabajo para listado'!$DE$153:$DG$274,MATCH($A536,'Hoja de Trabajo para listado'!$DE$153:$DE$1048576,0),MATCH((CUADRO!H$4&amp;$E536),'Hoja de Trabajo para listado'!$DE$151:$DG$151,0)),0)+IFERROR(INDEX('Hoja de Trabajo para listado'!$CD$155:$DC$1048576,MATCH($A536,'Hoja de Trabajo para listado'!$CD$155:$CD$1048576,0),MATCH((CUADRO!H$4&amp;$E536),'Hoja de Trabajo para listado'!$CD$151:$DC$151,0)),0)</f>
        <v>0</v>
      </c>
      <c r="I536" s="243">
        <f ca="1">+IFERROR(INDEX('Hoja de Trabajo para listado'!$A$155:$Z$1048576,MATCH($A536,'Hoja de Trabajo para listado'!$A$155:$A$1048576,0),MATCH((CUADRO!I$4&amp;$E536),'Hoja de Trabajo para listado'!$A$151:$Z$151,0)),0)+IFERROR(INDEX('Hoja de Trabajo para listado'!$AB$155:$BA$1048576,MATCH($A536,'Hoja de Trabajo para listado'!$AB$155:$AB$1048576,0),MATCH((CUADRO!I$4&amp;$E536),'Hoja de Trabajo para listado'!$AB$151:$BA$151,0)),0)+IFERROR(INDEX('Hoja de Trabajo para listado'!$BC$155:$CB$1048576,MATCH($A536,'Hoja de Trabajo para listado'!$BC$155:$BC$1048576,0),MATCH((CUADRO!I$4&amp;$E536),'Hoja de Trabajo para listado'!$BC$151:$CB$151,0)),0)+IFERROR(INDEX('Hoja de Trabajo para listado'!$DE$153:$DG$274,MATCH($A536,'Hoja de Trabajo para listado'!$DE$153:$DE$1048576,0),MATCH((CUADRO!I$4&amp;$E536),'Hoja de Trabajo para listado'!$DE$151:$DG$151,0)),0)+IFERROR(INDEX('Hoja de Trabajo para listado'!$CD$155:$DC$1048576,MATCH($A536,'Hoja de Trabajo para listado'!$CD$155:$CD$1048576,0),MATCH((CUADRO!I$4&amp;$E536),'Hoja de Trabajo para listado'!$CD$151:$DC$151,0)),0)</f>
        <v>0</v>
      </c>
      <c r="J536" s="243">
        <f ca="1">+IFERROR(INDEX('Hoja de Trabajo para listado'!$A$155:$Z$1048576,MATCH($A536,'Hoja de Trabajo para listado'!$A$155:$A$1048576,0),MATCH((CUADRO!J$4&amp;$E536),'Hoja de Trabajo para listado'!$A$151:$Z$151,0)),0)+IFERROR(INDEX('Hoja de Trabajo para listado'!$AB$155:$BA$1048576,MATCH($A536,'Hoja de Trabajo para listado'!$AB$155:$AB$1048576,0),MATCH((CUADRO!J$4&amp;$E536),'Hoja de Trabajo para listado'!$AB$151:$BA$151,0)),0)+IFERROR(INDEX('Hoja de Trabajo para listado'!$BC$155:$CB$1048576,MATCH($A536,'Hoja de Trabajo para listado'!$BC$155:$BC$1048576,0),MATCH((CUADRO!J$4&amp;$E536),'Hoja de Trabajo para listado'!$BC$151:$CB$151,0)),0)+IFERROR(INDEX('Hoja de Trabajo para listado'!$DE$153:$DG$274,MATCH($A536,'Hoja de Trabajo para listado'!$DE$153:$DE$1048576,0),MATCH((CUADRO!J$4&amp;$E536),'Hoja de Trabajo para listado'!$DE$151:$DG$151,0)),0)+IFERROR(INDEX('Hoja de Trabajo para listado'!$CD$155:$DC$1048576,MATCH($A536,'Hoja de Trabajo para listado'!$CD$155:$CD$1048576,0),MATCH((CUADRO!J$4&amp;$E536),'Hoja de Trabajo para listado'!$CD$151:$DC$151,0)),0)</f>
        <v>0</v>
      </c>
      <c r="K536" s="243">
        <f ca="1">+IFERROR(INDEX('Hoja de Trabajo para listado'!$A$155:$Z$1048576,MATCH($A536,'Hoja de Trabajo para listado'!$A$155:$A$1048576,0),MATCH((CUADRO!K$4&amp;$E536),'Hoja de Trabajo para listado'!$A$151:$Z$151,0)),0)+IFERROR(INDEX('Hoja de Trabajo para listado'!$AB$155:$BA$1048576,MATCH($A536,'Hoja de Trabajo para listado'!$AB$155:$AB$1048576,0),MATCH((CUADRO!K$4&amp;$E536),'Hoja de Trabajo para listado'!$AB$151:$BA$151,0)),0)+IFERROR(INDEX('Hoja de Trabajo para listado'!$BC$155:$CB$1048576,MATCH($A536,'Hoja de Trabajo para listado'!$BC$155:$BC$1048576,0),MATCH((CUADRO!K$4&amp;$E536),'Hoja de Trabajo para listado'!$BC$151:$CB$151,0)),0)+IFERROR(INDEX('Hoja de Trabajo para listado'!$DE$153:$DG$274,MATCH($A536,'Hoja de Trabajo para listado'!$DE$153:$DE$1048576,0),MATCH((CUADRO!K$4&amp;$E536),'Hoja de Trabajo para listado'!$DE$151:$DG$151,0)),0)+IFERROR(INDEX('Hoja de Trabajo para listado'!$CD$155:$DC$1048576,MATCH($A536,'Hoja de Trabajo para listado'!$CD$155:$CD$1048576,0),MATCH((CUADRO!K$4&amp;$E536),'Hoja de Trabajo para listado'!$CD$151:$DC$151,0)),0)</f>
        <v>0</v>
      </c>
      <c r="L536" s="243">
        <f ca="1">+IFERROR(INDEX('Hoja de Trabajo para listado'!$A$155:$Z$1048576,MATCH($A536,'Hoja de Trabajo para listado'!$A$155:$A$1048576,0),MATCH((CUADRO!L$4&amp;$E536),'Hoja de Trabajo para listado'!$A$151:$Z$151,0)),0)+IFERROR(INDEX('Hoja de Trabajo para listado'!$AB$155:$BA$1048576,MATCH($A536,'Hoja de Trabajo para listado'!$AB$155:$AB$1048576,0),MATCH((CUADRO!L$4&amp;$E536),'Hoja de Trabajo para listado'!$AB$151:$BA$151,0)),0)+IFERROR(INDEX('Hoja de Trabajo para listado'!$BC$155:$CB$1048576,MATCH($A536,'Hoja de Trabajo para listado'!$BC$155:$BC$1048576,0),MATCH((CUADRO!L$4&amp;$E536),'Hoja de Trabajo para listado'!$BC$151:$CB$151,0)),0)+IFERROR(INDEX('Hoja de Trabajo para listado'!$DE$153:$DG$274,MATCH($A536,'Hoja de Trabajo para listado'!$DE$153:$DE$1048576,0),MATCH((CUADRO!L$4&amp;$E536),'Hoja de Trabajo para listado'!$DE$151:$DG$151,0)),0)+IFERROR(INDEX('Hoja de Trabajo para listado'!$CD$155:$DC$1048576,MATCH($A536,'Hoja de Trabajo para listado'!$CD$155:$CD$1048576,0),MATCH((CUADRO!L$4&amp;$E536),'Hoja de Trabajo para listado'!$CD$151:$DC$151,0)),0)</f>
        <v>0</v>
      </c>
      <c r="M536" s="243">
        <f ca="1">+IFERROR(INDEX('Hoja de Trabajo para listado'!$A$155:$Z$1048576,MATCH($A536,'Hoja de Trabajo para listado'!$A$155:$A$1048576,0),MATCH((CUADRO!M$4&amp;$E536),'Hoja de Trabajo para listado'!$A$151:$Z$151,0)),0)+IFERROR(INDEX('Hoja de Trabajo para listado'!$AB$155:$BA$1048576,MATCH($A536,'Hoja de Trabajo para listado'!$AB$155:$AB$1048576,0),MATCH((CUADRO!M$4&amp;$E536),'Hoja de Trabajo para listado'!$AB$151:$BA$151,0)),0)+IFERROR(INDEX('Hoja de Trabajo para listado'!$BC$155:$CB$1048576,MATCH($A536,'Hoja de Trabajo para listado'!$BC$155:$BC$1048576,0),MATCH((CUADRO!M$4&amp;$E536),'Hoja de Trabajo para listado'!$BC$151:$CB$151,0)),0)+IFERROR(INDEX('Hoja de Trabajo para listado'!$DE$153:$DG$274,MATCH($A536,'Hoja de Trabajo para listado'!$DE$153:$DE$1048576,0),MATCH((CUADRO!M$4&amp;$E536),'Hoja de Trabajo para listado'!$DE$151:$DG$151,0)),0)+IFERROR(INDEX('Hoja de Trabajo para listado'!$CD$155:$DC$1048576,MATCH($A536,'Hoja de Trabajo para listado'!$CD$155:$CD$1048576,0),MATCH((CUADRO!M$4&amp;$E536),'Hoja de Trabajo para listado'!$CD$151:$DC$151,0)),0)</f>
        <v>0</v>
      </c>
      <c r="N536" s="243">
        <f ca="1">+IFERROR(INDEX('Hoja de Trabajo para listado'!$A$155:$Z$1048576,MATCH($A536,'Hoja de Trabajo para listado'!$A$155:$A$1048576,0),MATCH((CUADRO!N$4&amp;$E536),'Hoja de Trabajo para listado'!$A$151:$Z$151,0)),0)+IFERROR(INDEX('Hoja de Trabajo para listado'!$AB$155:$BA$1048576,MATCH($A536,'Hoja de Trabajo para listado'!$AB$155:$AB$1048576,0),MATCH((CUADRO!N$4&amp;$E536),'Hoja de Trabajo para listado'!$AB$151:$BA$151,0)),0)+IFERROR(INDEX('Hoja de Trabajo para listado'!$BC$155:$CB$1048576,MATCH($A536,'Hoja de Trabajo para listado'!$BC$155:$BC$1048576,0),MATCH((CUADRO!N$4&amp;$E536),'Hoja de Trabajo para listado'!$BC$151:$CB$151,0)),0)+IFERROR(INDEX('Hoja de Trabajo para listado'!$DE$153:$DG$274,MATCH($A536,'Hoja de Trabajo para listado'!$DE$153:$DE$1048576,0),MATCH((CUADRO!N$4&amp;$E536),'Hoja de Trabajo para listado'!$DE$151:$DG$151,0)),0)+IFERROR(INDEX('Hoja de Trabajo para listado'!$CD$155:$DC$1048576,MATCH($A536,'Hoja de Trabajo para listado'!$CD$155:$CD$1048576,0),MATCH((CUADRO!N$4&amp;$E536),'Hoja de Trabajo para listado'!$CD$151:$DC$151,0)),0)</f>
        <v>0</v>
      </c>
      <c r="O536" s="243">
        <f ca="1">+IFERROR(INDEX('Hoja de Trabajo para listado'!$A$155:$Z$1048576,MATCH($A536,'Hoja de Trabajo para listado'!$A$155:$A$1048576,0),MATCH((CUADRO!O$4&amp;$E536),'Hoja de Trabajo para listado'!$A$151:$Z$151,0)),0)+IFERROR(INDEX('Hoja de Trabajo para listado'!$AB$155:$BA$1048576,MATCH($A536,'Hoja de Trabajo para listado'!$AB$155:$AB$1048576,0),MATCH((CUADRO!O$4&amp;$E536),'Hoja de Trabajo para listado'!$AB$151:$BA$151,0)),0)+IFERROR(INDEX('Hoja de Trabajo para listado'!$BC$155:$CB$1048576,MATCH($A536,'Hoja de Trabajo para listado'!$BC$155:$BC$1048576,0),MATCH((CUADRO!O$4&amp;$E536),'Hoja de Trabajo para listado'!$BC$151:$CB$151,0)),0)+IFERROR(INDEX('Hoja de Trabajo para listado'!$DE$153:$DG$274,MATCH($A536,'Hoja de Trabajo para listado'!$DE$153:$DE$1048576,0),MATCH((CUADRO!O$4&amp;$E536),'Hoja de Trabajo para listado'!$DE$151:$DG$151,0)),0)+IFERROR(INDEX('Hoja de Trabajo para listado'!$CD$155:$DC$1048576,MATCH($A536,'Hoja de Trabajo para listado'!$CD$155:$CD$1048576,0),MATCH((CUADRO!O$4&amp;$E536),'Hoja de Trabajo para listado'!$CD$151:$DC$151,0)),0)</f>
        <v>0</v>
      </c>
      <c r="P536" s="243">
        <f ca="1">+IFERROR(INDEX('Hoja de Trabajo para listado'!$A$155:$Z$1048576,MATCH($A536,'Hoja de Trabajo para listado'!$A$155:$A$1048576,0),MATCH((CUADRO!P$4&amp;$E536),'Hoja de Trabajo para listado'!$A$151:$Z$151,0)),0)+IFERROR(INDEX('Hoja de Trabajo para listado'!$AB$155:$BA$1048576,MATCH($A536,'Hoja de Trabajo para listado'!$AB$155:$AB$1048576,0),MATCH((CUADRO!P$4&amp;$E536),'Hoja de Trabajo para listado'!$AB$151:$BA$151,0)),0)+IFERROR(INDEX('Hoja de Trabajo para listado'!$BC$155:$CB$1048576,MATCH($A536,'Hoja de Trabajo para listado'!$BC$155:$BC$1048576,0),MATCH((CUADRO!P$4&amp;$E536),'Hoja de Trabajo para listado'!$BC$151:$CB$151,0)),0)+IFERROR(INDEX('Hoja de Trabajo para listado'!$DE$153:$DG$274,MATCH($A536,'Hoja de Trabajo para listado'!$DE$153:$DE$1048576,0),MATCH((CUADRO!P$4&amp;$E536),'Hoja de Trabajo para listado'!$DE$151:$DG$151,0)),0)+IFERROR(INDEX('Hoja de Trabajo para listado'!$CD$155:$DC$1048576,MATCH($A536,'Hoja de Trabajo para listado'!$CD$155:$CD$1048576,0),MATCH((CUADRO!P$4&amp;$E536),'Hoja de Trabajo para listado'!$CD$151:$DC$151,0)),0)</f>
        <v>0</v>
      </c>
      <c r="Q536" s="243">
        <f ca="1">+IFERROR(INDEX('Hoja de Trabajo para listado'!$A$155:$Z$1048576,MATCH($A536,'Hoja de Trabajo para listado'!$A$155:$A$1048576,0),MATCH((CUADRO!Q$4&amp;$E536),'Hoja de Trabajo para listado'!$A$151:$Z$151,0)),0)+IFERROR(INDEX('Hoja de Trabajo para listado'!$AB$155:$BA$1048576,MATCH($A536,'Hoja de Trabajo para listado'!$AB$155:$AB$1048576,0),MATCH((CUADRO!Q$4&amp;$E536),'Hoja de Trabajo para listado'!$AB$151:$BA$151,0)),0)+IFERROR(INDEX('Hoja de Trabajo para listado'!$BC$155:$CB$1048576,MATCH($A536,'Hoja de Trabajo para listado'!$BC$155:$BC$1048576,0),MATCH((CUADRO!Q$4&amp;$E536),'Hoja de Trabajo para listado'!$BC$151:$CB$151,0)),0)+IFERROR(INDEX('Hoja de Trabajo para listado'!$DE$153:$DG$274,MATCH($A536,'Hoja de Trabajo para listado'!$DE$153:$DE$1048576,0),MATCH((CUADRO!Q$4&amp;$E536),'Hoja de Trabajo para listado'!$DE$151:$DG$151,0)),0)+IFERROR(INDEX('Hoja de Trabajo para listado'!$CD$155:$DC$1048576,MATCH($A536,'Hoja de Trabajo para listado'!$CD$155:$CD$1048576,0),MATCH((CUADRO!Q$4&amp;$E536),'Hoja de Trabajo para listado'!$CD$151:$DC$151,0)),0)</f>
        <v>0</v>
      </c>
      <c r="R536" s="243">
        <f t="shared" ca="1" si="23"/>
        <v>0</v>
      </c>
      <c r="S536" s="249">
        <f ca="1">+R535+R536</f>
        <v>0</v>
      </c>
      <c r="T536" s="243">
        <f ca="1">+S536</f>
        <v>0</v>
      </c>
      <c r="U536" s="242">
        <f t="shared" si="24"/>
        <v>2</v>
      </c>
      <c r="V536" s="333" t="str">
        <f>+VLOOKUP(A536,bd_lista!$A$3:$E$592,5,FALSE)</f>
        <v>Gobiernos Autonomos Municipales</v>
      </c>
      <c r="W536" s="388"/>
      <c r="X536" s="242">
        <f>+VLOOKUP(A536,[4]Sheet1!$A$13:$D$744,4,FALSE)</f>
        <v>0</v>
      </c>
      <c r="Y536" s="242" t="e">
        <f>+VLOOKUP(X536,bd_lista!$A$3:$C$592,3,FALSE)</f>
        <v>#N/A</v>
      </c>
      <c r="Z536" s="292"/>
      <c r="AA536" s="293"/>
    </row>
    <row r="537" spans="1:27" customFormat="1" ht="15" hidden="1" customHeight="1">
      <c r="A537" s="32">
        <v>1220</v>
      </c>
      <c r="B537" s="392">
        <f>+A537</f>
        <v>1220</v>
      </c>
      <c r="C537" s="247" t="str">
        <f>+VLOOKUP(A537,bd_lista!$A$3:$C$592,3,FALSE)</f>
        <v>Gobierno Autónomo Municipal de Cajuata</v>
      </c>
      <c r="D537" s="389" t="str">
        <f>+C537</f>
        <v>Gobierno Autónomo Municipal de Cajuata</v>
      </c>
      <c r="E537" s="242" t="s">
        <v>1304</v>
      </c>
      <c r="F537" s="243">
        <f ca="1">+IFERROR(INDEX('Hoja de Trabajo para listado'!$A$155:$Z$1048576,MATCH($A537,'Hoja de Trabajo para listado'!$A$155:$A$1048576,0),MATCH((CUADRO!F$4&amp;$E537),'Hoja de Trabajo para listado'!$A$151:$Z$151,0)),0)+IFERROR(INDEX('Hoja de Trabajo para listado'!$AB$155:$BA$1048576,MATCH($A537,'Hoja de Trabajo para listado'!$AB$155:$AB$1048576,0),MATCH((CUADRO!F$4&amp;$E537),'Hoja de Trabajo para listado'!$AB$151:$BA$151,0)),0)+IFERROR(INDEX('Hoja de Trabajo para listado'!$BC$155:$CB$1048576,MATCH($A537,'Hoja de Trabajo para listado'!$BC$155:$BC$1048576,0),MATCH((CUADRO!F$4&amp;$E537),'Hoja de Trabajo para listado'!$BC$151:$CB$151,0)),0)+IFERROR(INDEX('Hoja de Trabajo para listado'!$DE$153:$DG$274,MATCH($A537,'Hoja de Trabajo para listado'!$DE$153:$DE$1048576,0),MATCH((CUADRO!F$4&amp;$E537),'Hoja de Trabajo para listado'!$DE$151:$DG$151,0)),0)+IFERROR(INDEX('Hoja de Trabajo para listado'!$CD$155:$DC$1048576,MATCH($A537,'Hoja de Trabajo para listado'!$CD$155:$CD$1048576,0),MATCH((CUADRO!F$4&amp;$E537),'Hoja de Trabajo para listado'!$CD$151:$DC$151,0)),0)</f>
        <v>0</v>
      </c>
      <c r="G537" s="243">
        <f ca="1">+IFERROR(INDEX('Hoja de Trabajo para listado'!$A$155:$Z$1048576,MATCH($A537,'Hoja de Trabajo para listado'!$A$155:$A$1048576,0),MATCH((CUADRO!G$4&amp;$E537),'Hoja de Trabajo para listado'!$A$151:$Z$151,0)),0)+IFERROR(INDEX('Hoja de Trabajo para listado'!$AB$155:$BA$1048576,MATCH($A537,'Hoja de Trabajo para listado'!$AB$155:$AB$1048576,0),MATCH((CUADRO!G$4&amp;$E537),'Hoja de Trabajo para listado'!$AB$151:$BA$151,0)),0)+IFERROR(INDEX('Hoja de Trabajo para listado'!$BC$155:$CB$1048576,MATCH($A537,'Hoja de Trabajo para listado'!$BC$155:$BC$1048576,0),MATCH((CUADRO!G$4&amp;$E537),'Hoja de Trabajo para listado'!$BC$151:$CB$151,0)),0)+IFERROR(INDEX('Hoja de Trabajo para listado'!$DE$153:$DG$274,MATCH($A537,'Hoja de Trabajo para listado'!$DE$153:$DE$1048576,0),MATCH((CUADRO!G$4&amp;$E537),'Hoja de Trabajo para listado'!$DE$151:$DG$151,0)),0)+IFERROR(INDEX('Hoja de Trabajo para listado'!$CD$155:$DC$1048576,MATCH($A537,'Hoja de Trabajo para listado'!$CD$155:$CD$1048576,0),MATCH((CUADRO!G$4&amp;$E537),'Hoja de Trabajo para listado'!$CD$151:$DC$151,0)),0)</f>
        <v>0</v>
      </c>
      <c r="H537" s="243">
        <f ca="1">+IFERROR(INDEX('Hoja de Trabajo para listado'!$A$155:$Z$1048576,MATCH($A537,'Hoja de Trabajo para listado'!$A$155:$A$1048576,0),MATCH((CUADRO!H$4&amp;$E537),'Hoja de Trabajo para listado'!$A$151:$Z$151,0)),0)+IFERROR(INDEX('Hoja de Trabajo para listado'!$AB$155:$BA$1048576,MATCH($A537,'Hoja de Trabajo para listado'!$AB$155:$AB$1048576,0),MATCH((CUADRO!H$4&amp;$E537),'Hoja de Trabajo para listado'!$AB$151:$BA$151,0)),0)+IFERROR(INDEX('Hoja de Trabajo para listado'!$BC$155:$CB$1048576,MATCH($A537,'Hoja de Trabajo para listado'!$BC$155:$BC$1048576,0),MATCH((CUADRO!H$4&amp;$E537),'Hoja de Trabajo para listado'!$BC$151:$CB$151,0)),0)+IFERROR(INDEX('Hoja de Trabajo para listado'!$DE$153:$DG$274,MATCH($A537,'Hoja de Trabajo para listado'!$DE$153:$DE$1048576,0),MATCH((CUADRO!H$4&amp;$E537),'Hoja de Trabajo para listado'!$DE$151:$DG$151,0)),0)+IFERROR(INDEX('Hoja de Trabajo para listado'!$CD$155:$DC$1048576,MATCH($A537,'Hoja de Trabajo para listado'!$CD$155:$CD$1048576,0),MATCH((CUADRO!H$4&amp;$E537),'Hoja de Trabajo para listado'!$CD$151:$DC$151,0)),0)</f>
        <v>0</v>
      </c>
      <c r="I537" s="243">
        <f ca="1">+IFERROR(INDEX('Hoja de Trabajo para listado'!$A$155:$Z$1048576,MATCH($A537,'Hoja de Trabajo para listado'!$A$155:$A$1048576,0),MATCH((CUADRO!I$4&amp;$E537),'Hoja de Trabajo para listado'!$A$151:$Z$151,0)),0)+IFERROR(INDEX('Hoja de Trabajo para listado'!$AB$155:$BA$1048576,MATCH($A537,'Hoja de Trabajo para listado'!$AB$155:$AB$1048576,0),MATCH((CUADRO!I$4&amp;$E537),'Hoja de Trabajo para listado'!$AB$151:$BA$151,0)),0)+IFERROR(INDEX('Hoja de Trabajo para listado'!$BC$155:$CB$1048576,MATCH($A537,'Hoja de Trabajo para listado'!$BC$155:$BC$1048576,0),MATCH((CUADRO!I$4&amp;$E537),'Hoja de Trabajo para listado'!$BC$151:$CB$151,0)),0)+IFERROR(INDEX('Hoja de Trabajo para listado'!$DE$153:$DG$274,MATCH($A537,'Hoja de Trabajo para listado'!$DE$153:$DE$1048576,0),MATCH((CUADRO!I$4&amp;$E537),'Hoja de Trabajo para listado'!$DE$151:$DG$151,0)),0)+IFERROR(INDEX('Hoja de Trabajo para listado'!$CD$155:$DC$1048576,MATCH($A537,'Hoja de Trabajo para listado'!$CD$155:$CD$1048576,0),MATCH((CUADRO!I$4&amp;$E537),'Hoja de Trabajo para listado'!$CD$151:$DC$151,0)),0)</f>
        <v>0</v>
      </c>
      <c r="J537" s="243">
        <f ca="1">+IFERROR(INDEX('Hoja de Trabajo para listado'!$A$155:$Z$1048576,MATCH($A537,'Hoja de Trabajo para listado'!$A$155:$A$1048576,0),MATCH((CUADRO!J$4&amp;$E537),'Hoja de Trabajo para listado'!$A$151:$Z$151,0)),0)+IFERROR(INDEX('Hoja de Trabajo para listado'!$AB$155:$BA$1048576,MATCH($A537,'Hoja de Trabajo para listado'!$AB$155:$AB$1048576,0),MATCH((CUADRO!J$4&amp;$E537),'Hoja de Trabajo para listado'!$AB$151:$BA$151,0)),0)+IFERROR(INDEX('Hoja de Trabajo para listado'!$BC$155:$CB$1048576,MATCH($A537,'Hoja de Trabajo para listado'!$BC$155:$BC$1048576,0),MATCH((CUADRO!J$4&amp;$E537),'Hoja de Trabajo para listado'!$BC$151:$CB$151,0)),0)+IFERROR(INDEX('Hoja de Trabajo para listado'!$DE$153:$DG$274,MATCH($A537,'Hoja de Trabajo para listado'!$DE$153:$DE$1048576,0),MATCH((CUADRO!J$4&amp;$E537),'Hoja de Trabajo para listado'!$DE$151:$DG$151,0)),0)+IFERROR(INDEX('Hoja de Trabajo para listado'!$CD$155:$DC$1048576,MATCH($A537,'Hoja de Trabajo para listado'!$CD$155:$CD$1048576,0),MATCH((CUADRO!J$4&amp;$E537),'Hoja de Trabajo para listado'!$CD$151:$DC$151,0)),0)</f>
        <v>0</v>
      </c>
      <c r="K537" s="243">
        <f ca="1">+IFERROR(INDEX('Hoja de Trabajo para listado'!$A$155:$Z$1048576,MATCH($A537,'Hoja de Trabajo para listado'!$A$155:$A$1048576,0),MATCH((CUADRO!K$4&amp;$E537),'Hoja de Trabajo para listado'!$A$151:$Z$151,0)),0)+IFERROR(INDEX('Hoja de Trabajo para listado'!$AB$155:$BA$1048576,MATCH($A537,'Hoja de Trabajo para listado'!$AB$155:$AB$1048576,0),MATCH((CUADRO!K$4&amp;$E537),'Hoja de Trabajo para listado'!$AB$151:$BA$151,0)),0)+IFERROR(INDEX('Hoja de Trabajo para listado'!$BC$155:$CB$1048576,MATCH($A537,'Hoja de Trabajo para listado'!$BC$155:$BC$1048576,0),MATCH((CUADRO!K$4&amp;$E537),'Hoja de Trabajo para listado'!$BC$151:$CB$151,0)),0)+IFERROR(INDEX('Hoja de Trabajo para listado'!$DE$153:$DG$274,MATCH($A537,'Hoja de Trabajo para listado'!$DE$153:$DE$1048576,0),MATCH((CUADRO!K$4&amp;$E537),'Hoja de Trabajo para listado'!$DE$151:$DG$151,0)),0)+IFERROR(INDEX('Hoja de Trabajo para listado'!$CD$155:$DC$1048576,MATCH($A537,'Hoja de Trabajo para listado'!$CD$155:$CD$1048576,0),MATCH((CUADRO!K$4&amp;$E537),'Hoja de Trabajo para listado'!$CD$151:$DC$151,0)),0)</f>
        <v>0</v>
      </c>
      <c r="L537" s="243">
        <f ca="1">+IFERROR(INDEX('Hoja de Trabajo para listado'!$A$155:$Z$1048576,MATCH($A537,'Hoja de Trabajo para listado'!$A$155:$A$1048576,0),MATCH((CUADRO!L$4&amp;$E537),'Hoja de Trabajo para listado'!$A$151:$Z$151,0)),0)+IFERROR(INDEX('Hoja de Trabajo para listado'!$AB$155:$BA$1048576,MATCH($A537,'Hoja de Trabajo para listado'!$AB$155:$AB$1048576,0),MATCH((CUADRO!L$4&amp;$E537),'Hoja de Trabajo para listado'!$AB$151:$BA$151,0)),0)+IFERROR(INDEX('Hoja de Trabajo para listado'!$BC$155:$CB$1048576,MATCH($A537,'Hoja de Trabajo para listado'!$BC$155:$BC$1048576,0),MATCH((CUADRO!L$4&amp;$E537),'Hoja de Trabajo para listado'!$BC$151:$CB$151,0)),0)+IFERROR(INDEX('Hoja de Trabajo para listado'!$DE$153:$DG$274,MATCH($A537,'Hoja de Trabajo para listado'!$DE$153:$DE$1048576,0),MATCH((CUADRO!L$4&amp;$E537),'Hoja de Trabajo para listado'!$DE$151:$DG$151,0)),0)+IFERROR(INDEX('Hoja de Trabajo para listado'!$CD$155:$DC$1048576,MATCH($A537,'Hoja de Trabajo para listado'!$CD$155:$CD$1048576,0),MATCH((CUADRO!L$4&amp;$E537),'Hoja de Trabajo para listado'!$CD$151:$DC$151,0)),0)</f>
        <v>0</v>
      </c>
      <c r="M537" s="243">
        <f ca="1">+IFERROR(INDEX('Hoja de Trabajo para listado'!$A$155:$Z$1048576,MATCH($A537,'Hoja de Trabajo para listado'!$A$155:$A$1048576,0),MATCH((CUADRO!M$4&amp;$E537),'Hoja de Trabajo para listado'!$A$151:$Z$151,0)),0)+IFERROR(INDEX('Hoja de Trabajo para listado'!$AB$155:$BA$1048576,MATCH($A537,'Hoja de Trabajo para listado'!$AB$155:$AB$1048576,0),MATCH((CUADRO!M$4&amp;$E537),'Hoja de Trabajo para listado'!$AB$151:$BA$151,0)),0)+IFERROR(INDEX('Hoja de Trabajo para listado'!$BC$155:$CB$1048576,MATCH($A537,'Hoja de Trabajo para listado'!$BC$155:$BC$1048576,0),MATCH((CUADRO!M$4&amp;$E537),'Hoja de Trabajo para listado'!$BC$151:$CB$151,0)),0)+IFERROR(INDEX('Hoja de Trabajo para listado'!$DE$153:$DG$274,MATCH($A537,'Hoja de Trabajo para listado'!$DE$153:$DE$1048576,0),MATCH((CUADRO!M$4&amp;$E537),'Hoja de Trabajo para listado'!$DE$151:$DG$151,0)),0)+IFERROR(INDEX('Hoja de Trabajo para listado'!$CD$155:$DC$1048576,MATCH($A537,'Hoja de Trabajo para listado'!$CD$155:$CD$1048576,0),MATCH((CUADRO!M$4&amp;$E537),'Hoja de Trabajo para listado'!$CD$151:$DC$151,0)),0)</f>
        <v>0</v>
      </c>
      <c r="N537" s="243">
        <f ca="1">+IFERROR(INDEX('Hoja de Trabajo para listado'!$A$155:$Z$1048576,MATCH($A537,'Hoja de Trabajo para listado'!$A$155:$A$1048576,0),MATCH((CUADRO!N$4&amp;$E537),'Hoja de Trabajo para listado'!$A$151:$Z$151,0)),0)+IFERROR(INDEX('Hoja de Trabajo para listado'!$AB$155:$BA$1048576,MATCH($A537,'Hoja de Trabajo para listado'!$AB$155:$AB$1048576,0),MATCH((CUADRO!N$4&amp;$E537),'Hoja de Trabajo para listado'!$AB$151:$BA$151,0)),0)+IFERROR(INDEX('Hoja de Trabajo para listado'!$BC$155:$CB$1048576,MATCH($A537,'Hoja de Trabajo para listado'!$BC$155:$BC$1048576,0),MATCH((CUADRO!N$4&amp;$E537),'Hoja de Trabajo para listado'!$BC$151:$CB$151,0)),0)+IFERROR(INDEX('Hoja de Trabajo para listado'!$DE$153:$DG$274,MATCH($A537,'Hoja de Trabajo para listado'!$DE$153:$DE$1048576,0),MATCH((CUADRO!N$4&amp;$E537),'Hoja de Trabajo para listado'!$DE$151:$DG$151,0)),0)+IFERROR(INDEX('Hoja de Trabajo para listado'!$CD$155:$DC$1048576,MATCH($A537,'Hoja de Trabajo para listado'!$CD$155:$CD$1048576,0),MATCH((CUADRO!N$4&amp;$E537),'Hoja de Trabajo para listado'!$CD$151:$DC$151,0)),0)</f>
        <v>0</v>
      </c>
      <c r="O537" s="243">
        <f ca="1">+IFERROR(INDEX('Hoja de Trabajo para listado'!$A$155:$Z$1048576,MATCH($A537,'Hoja de Trabajo para listado'!$A$155:$A$1048576,0),MATCH((CUADRO!O$4&amp;$E537),'Hoja de Trabajo para listado'!$A$151:$Z$151,0)),0)+IFERROR(INDEX('Hoja de Trabajo para listado'!$AB$155:$BA$1048576,MATCH($A537,'Hoja de Trabajo para listado'!$AB$155:$AB$1048576,0),MATCH((CUADRO!O$4&amp;$E537),'Hoja de Trabajo para listado'!$AB$151:$BA$151,0)),0)+IFERROR(INDEX('Hoja de Trabajo para listado'!$BC$155:$CB$1048576,MATCH($A537,'Hoja de Trabajo para listado'!$BC$155:$BC$1048576,0),MATCH((CUADRO!O$4&amp;$E537),'Hoja de Trabajo para listado'!$BC$151:$CB$151,0)),0)+IFERROR(INDEX('Hoja de Trabajo para listado'!$DE$153:$DG$274,MATCH($A537,'Hoja de Trabajo para listado'!$DE$153:$DE$1048576,0),MATCH((CUADRO!O$4&amp;$E537),'Hoja de Trabajo para listado'!$DE$151:$DG$151,0)),0)+IFERROR(INDEX('Hoja de Trabajo para listado'!$CD$155:$DC$1048576,MATCH($A537,'Hoja de Trabajo para listado'!$CD$155:$CD$1048576,0),MATCH((CUADRO!O$4&amp;$E537),'Hoja de Trabajo para listado'!$CD$151:$DC$151,0)),0)</f>
        <v>0</v>
      </c>
      <c r="P537" s="243">
        <f ca="1">+IFERROR(INDEX('Hoja de Trabajo para listado'!$A$155:$Z$1048576,MATCH($A537,'Hoja de Trabajo para listado'!$A$155:$A$1048576,0),MATCH((CUADRO!P$4&amp;$E537),'Hoja de Trabajo para listado'!$A$151:$Z$151,0)),0)+IFERROR(INDEX('Hoja de Trabajo para listado'!$AB$155:$BA$1048576,MATCH($A537,'Hoja de Trabajo para listado'!$AB$155:$AB$1048576,0),MATCH((CUADRO!P$4&amp;$E537),'Hoja de Trabajo para listado'!$AB$151:$BA$151,0)),0)+IFERROR(INDEX('Hoja de Trabajo para listado'!$BC$155:$CB$1048576,MATCH($A537,'Hoja de Trabajo para listado'!$BC$155:$BC$1048576,0),MATCH((CUADRO!P$4&amp;$E537),'Hoja de Trabajo para listado'!$BC$151:$CB$151,0)),0)+IFERROR(INDEX('Hoja de Trabajo para listado'!$DE$153:$DG$274,MATCH($A537,'Hoja de Trabajo para listado'!$DE$153:$DE$1048576,0),MATCH((CUADRO!P$4&amp;$E537),'Hoja de Trabajo para listado'!$DE$151:$DG$151,0)),0)+IFERROR(INDEX('Hoja de Trabajo para listado'!$CD$155:$DC$1048576,MATCH($A537,'Hoja de Trabajo para listado'!$CD$155:$CD$1048576,0),MATCH((CUADRO!P$4&amp;$E537),'Hoja de Trabajo para listado'!$CD$151:$DC$151,0)),0)</f>
        <v>0</v>
      </c>
      <c r="Q537" s="243">
        <f ca="1">+IFERROR(INDEX('Hoja de Trabajo para listado'!$A$155:$Z$1048576,MATCH($A537,'Hoja de Trabajo para listado'!$A$155:$A$1048576,0),MATCH((CUADRO!Q$4&amp;$E537),'Hoja de Trabajo para listado'!$A$151:$Z$151,0)),0)+IFERROR(INDEX('Hoja de Trabajo para listado'!$AB$155:$BA$1048576,MATCH($A537,'Hoja de Trabajo para listado'!$AB$155:$AB$1048576,0),MATCH((CUADRO!Q$4&amp;$E537),'Hoja de Trabajo para listado'!$AB$151:$BA$151,0)),0)+IFERROR(INDEX('Hoja de Trabajo para listado'!$BC$155:$CB$1048576,MATCH($A537,'Hoja de Trabajo para listado'!$BC$155:$BC$1048576,0),MATCH((CUADRO!Q$4&amp;$E537),'Hoja de Trabajo para listado'!$BC$151:$CB$151,0)),0)+IFERROR(INDEX('Hoja de Trabajo para listado'!$DE$153:$DG$274,MATCH($A537,'Hoja de Trabajo para listado'!$DE$153:$DE$1048576,0),MATCH((CUADRO!Q$4&amp;$E537),'Hoja de Trabajo para listado'!$DE$151:$DG$151,0)),0)+IFERROR(INDEX('Hoja de Trabajo para listado'!$CD$155:$DC$1048576,MATCH($A537,'Hoja de Trabajo para listado'!$CD$155:$CD$1048576,0),MATCH((CUADRO!Q$4&amp;$E537),'Hoja de Trabajo para listado'!$CD$151:$DC$151,0)),0)</f>
        <v>0</v>
      </c>
      <c r="R537" s="243">
        <f t="shared" ca="1" si="23"/>
        <v>0</v>
      </c>
      <c r="S537" s="249"/>
      <c r="T537" s="243">
        <f ca="1">+T538</f>
        <v>0</v>
      </c>
      <c r="U537" s="242">
        <f t="shared" si="24"/>
        <v>1</v>
      </c>
      <c r="V537" s="333" t="str">
        <f>+VLOOKUP(A537,bd_lista!$A$3:$E$592,5,FALSE)</f>
        <v>Gobiernos Autonomos Municipales</v>
      </c>
      <c r="W537" s="387" t="str">
        <f>+V537</f>
        <v>Gobiernos Autonomos Municipales</v>
      </c>
      <c r="X537" s="242">
        <f>+VLOOKUP(A537,[4]Sheet1!$A$13:$D$744,4,FALSE)</f>
        <v>0</v>
      </c>
      <c r="Y537" s="242" t="e">
        <f>+VLOOKUP(X537,bd_lista!$A$3:$C$592,3,FALSE)</f>
        <v>#N/A</v>
      </c>
      <c r="Z537" s="294">
        <f>+X537</f>
        <v>0</v>
      </c>
      <c r="AA537" s="295" t="e">
        <f>+Y537</f>
        <v>#N/A</v>
      </c>
    </row>
    <row r="538" spans="1:27" customFormat="1" ht="15" hidden="1" customHeight="1">
      <c r="A538" s="32">
        <v>1220</v>
      </c>
      <c r="B538" s="393"/>
      <c r="C538" s="247" t="str">
        <f>+VLOOKUP(A538,bd_lista!$A$3:$C$592,3,FALSE)</f>
        <v>Gobierno Autónomo Municipal de Cajuata</v>
      </c>
      <c r="D538" s="390"/>
      <c r="E538" s="244" t="s">
        <v>1305</v>
      </c>
      <c r="F538" s="243">
        <f ca="1">+IFERROR(INDEX('Hoja de Trabajo para listado'!$A$155:$Z$1048576,MATCH($A538,'Hoja de Trabajo para listado'!$A$155:$A$1048576,0),MATCH((CUADRO!F$4&amp;$E538),'Hoja de Trabajo para listado'!$A$151:$Z$151,0)),0)+IFERROR(INDEX('Hoja de Trabajo para listado'!$AB$155:$BA$1048576,MATCH($A538,'Hoja de Trabajo para listado'!$AB$155:$AB$1048576,0),MATCH((CUADRO!F$4&amp;$E538),'Hoja de Trabajo para listado'!$AB$151:$BA$151,0)),0)+IFERROR(INDEX('Hoja de Trabajo para listado'!$BC$155:$CB$1048576,MATCH($A538,'Hoja de Trabajo para listado'!$BC$155:$BC$1048576,0),MATCH((CUADRO!F$4&amp;$E538),'Hoja de Trabajo para listado'!$BC$151:$CB$151,0)),0)+IFERROR(INDEX('Hoja de Trabajo para listado'!$DE$153:$DG$274,MATCH($A538,'Hoja de Trabajo para listado'!$DE$153:$DE$1048576,0),MATCH((CUADRO!F$4&amp;$E538),'Hoja de Trabajo para listado'!$DE$151:$DG$151,0)),0)+IFERROR(INDEX('Hoja de Trabajo para listado'!$CD$155:$DC$1048576,MATCH($A538,'Hoja de Trabajo para listado'!$CD$155:$CD$1048576,0),MATCH((CUADRO!F$4&amp;$E538),'Hoja de Trabajo para listado'!$CD$151:$DC$151,0)),0)</f>
        <v>0</v>
      </c>
      <c r="G538" s="243">
        <f ca="1">+IFERROR(INDEX('Hoja de Trabajo para listado'!$A$155:$Z$1048576,MATCH($A538,'Hoja de Trabajo para listado'!$A$155:$A$1048576,0),MATCH((CUADRO!G$4&amp;$E538),'Hoja de Trabajo para listado'!$A$151:$Z$151,0)),0)+IFERROR(INDEX('Hoja de Trabajo para listado'!$AB$155:$BA$1048576,MATCH($A538,'Hoja de Trabajo para listado'!$AB$155:$AB$1048576,0),MATCH((CUADRO!G$4&amp;$E538),'Hoja de Trabajo para listado'!$AB$151:$BA$151,0)),0)+IFERROR(INDEX('Hoja de Trabajo para listado'!$BC$155:$CB$1048576,MATCH($A538,'Hoja de Trabajo para listado'!$BC$155:$BC$1048576,0),MATCH((CUADRO!G$4&amp;$E538),'Hoja de Trabajo para listado'!$BC$151:$CB$151,0)),0)+IFERROR(INDEX('Hoja de Trabajo para listado'!$DE$153:$DG$274,MATCH($A538,'Hoja de Trabajo para listado'!$DE$153:$DE$1048576,0),MATCH((CUADRO!G$4&amp;$E538),'Hoja de Trabajo para listado'!$DE$151:$DG$151,0)),0)+IFERROR(INDEX('Hoja de Trabajo para listado'!$CD$155:$DC$1048576,MATCH($A538,'Hoja de Trabajo para listado'!$CD$155:$CD$1048576,0),MATCH((CUADRO!G$4&amp;$E538),'Hoja de Trabajo para listado'!$CD$151:$DC$151,0)),0)</f>
        <v>0</v>
      </c>
      <c r="H538" s="243">
        <f ca="1">+IFERROR(INDEX('Hoja de Trabajo para listado'!$A$155:$Z$1048576,MATCH($A538,'Hoja de Trabajo para listado'!$A$155:$A$1048576,0),MATCH((CUADRO!H$4&amp;$E538),'Hoja de Trabajo para listado'!$A$151:$Z$151,0)),0)+IFERROR(INDEX('Hoja de Trabajo para listado'!$AB$155:$BA$1048576,MATCH($A538,'Hoja de Trabajo para listado'!$AB$155:$AB$1048576,0),MATCH((CUADRO!H$4&amp;$E538),'Hoja de Trabajo para listado'!$AB$151:$BA$151,0)),0)+IFERROR(INDEX('Hoja de Trabajo para listado'!$BC$155:$CB$1048576,MATCH($A538,'Hoja de Trabajo para listado'!$BC$155:$BC$1048576,0),MATCH((CUADRO!H$4&amp;$E538),'Hoja de Trabajo para listado'!$BC$151:$CB$151,0)),0)+IFERROR(INDEX('Hoja de Trabajo para listado'!$DE$153:$DG$274,MATCH($A538,'Hoja de Trabajo para listado'!$DE$153:$DE$1048576,0),MATCH((CUADRO!H$4&amp;$E538),'Hoja de Trabajo para listado'!$DE$151:$DG$151,0)),0)+IFERROR(INDEX('Hoja de Trabajo para listado'!$CD$155:$DC$1048576,MATCH($A538,'Hoja de Trabajo para listado'!$CD$155:$CD$1048576,0),MATCH((CUADRO!H$4&amp;$E538),'Hoja de Trabajo para listado'!$CD$151:$DC$151,0)),0)</f>
        <v>0</v>
      </c>
      <c r="I538" s="243">
        <f ca="1">+IFERROR(INDEX('Hoja de Trabajo para listado'!$A$155:$Z$1048576,MATCH($A538,'Hoja de Trabajo para listado'!$A$155:$A$1048576,0),MATCH((CUADRO!I$4&amp;$E538),'Hoja de Trabajo para listado'!$A$151:$Z$151,0)),0)+IFERROR(INDEX('Hoja de Trabajo para listado'!$AB$155:$BA$1048576,MATCH($A538,'Hoja de Trabajo para listado'!$AB$155:$AB$1048576,0),MATCH((CUADRO!I$4&amp;$E538),'Hoja de Trabajo para listado'!$AB$151:$BA$151,0)),0)+IFERROR(INDEX('Hoja de Trabajo para listado'!$BC$155:$CB$1048576,MATCH($A538,'Hoja de Trabajo para listado'!$BC$155:$BC$1048576,0),MATCH((CUADRO!I$4&amp;$E538),'Hoja de Trabajo para listado'!$BC$151:$CB$151,0)),0)+IFERROR(INDEX('Hoja de Trabajo para listado'!$DE$153:$DG$274,MATCH($A538,'Hoja de Trabajo para listado'!$DE$153:$DE$1048576,0),MATCH((CUADRO!I$4&amp;$E538),'Hoja de Trabajo para listado'!$DE$151:$DG$151,0)),0)+IFERROR(INDEX('Hoja de Trabajo para listado'!$CD$155:$DC$1048576,MATCH($A538,'Hoja de Trabajo para listado'!$CD$155:$CD$1048576,0),MATCH((CUADRO!I$4&amp;$E538),'Hoja de Trabajo para listado'!$CD$151:$DC$151,0)),0)</f>
        <v>0</v>
      </c>
      <c r="J538" s="243">
        <f ca="1">+IFERROR(INDEX('Hoja de Trabajo para listado'!$A$155:$Z$1048576,MATCH($A538,'Hoja de Trabajo para listado'!$A$155:$A$1048576,0),MATCH((CUADRO!J$4&amp;$E538),'Hoja de Trabajo para listado'!$A$151:$Z$151,0)),0)+IFERROR(INDEX('Hoja de Trabajo para listado'!$AB$155:$BA$1048576,MATCH($A538,'Hoja de Trabajo para listado'!$AB$155:$AB$1048576,0),MATCH((CUADRO!J$4&amp;$E538),'Hoja de Trabajo para listado'!$AB$151:$BA$151,0)),0)+IFERROR(INDEX('Hoja de Trabajo para listado'!$BC$155:$CB$1048576,MATCH($A538,'Hoja de Trabajo para listado'!$BC$155:$BC$1048576,0),MATCH((CUADRO!J$4&amp;$E538),'Hoja de Trabajo para listado'!$BC$151:$CB$151,0)),0)+IFERROR(INDEX('Hoja de Trabajo para listado'!$DE$153:$DG$274,MATCH($A538,'Hoja de Trabajo para listado'!$DE$153:$DE$1048576,0),MATCH((CUADRO!J$4&amp;$E538),'Hoja de Trabajo para listado'!$DE$151:$DG$151,0)),0)+IFERROR(INDEX('Hoja de Trabajo para listado'!$CD$155:$DC$1048576,MATCH($A538,'Hoja de Trabajo para listado'!$CD$155:$CD$1048576,0),MATCH((CUADRO!J$4&amp;$E538),'Hoja de Trabajo para listado'!$CD$151:$DC$151,0)),0)</f>
        <v>0</v>
      </c>
      <c r="K538" s="243">
        <f ca="1">+IFERROR(INDEX('Hoja de Trabajo para listado'!$A$155:$Z$1048576,MATCH($A538,'Hoja de Trabajo para listado'!$A$155:$A$1048576,0),MATCH((CUADRO!K$4&amp;$E538),'Hoja de Trabajo para listado'!$A$151:$Z$151,0)),0)+IFERROR(INDEX('Hoja de Trabajo para listado'!$AB$155:$BA$1048576,MATCH($A538,'Hoja de Trabajo para listado'!$AB$155:$AB$1048576,0),MATCH((CUADRO!K$4&amp;$E538),'Hoja de Trabajo para listado'!$AB$151:$BA$151,0)),0)+IFERROR(INDEX('Hoja de Trabajo para listado'!$BC$155:$CB$1048576,MATCH($A538,'Hoja de Trabajo para listado'!$BC$155:$BC$1048576,0),MATCH((CUADRO!K$4&amp;$E538),'Hoja de Trabajo para listado'!$BC$151:$CB$151,0)),0)+IFERROR(INDEX('Hoja de Trabajo para listado'!$DE$153:$DG$274,MATCH($A538,'Hoja de Trabajo para listado'!$DE$153:$DE$1048576,0),MATCH((CUADRO!K$4&amp;$E538),'Hoja de Trabajo para listado'!$DE$151:$DG$151,0)),0)+IFERROR(INDEX('Hoja de Trabajo para listado'!$CD$155:$DC$1048576,MATCH($A538,'Hoja de Trabajo para listado'!$CD$155:$CD$1048576,0),MATCH((CUADRO!K$4&amp;$E538),'Hoja de Trabajo para listado'!$CD$151:$DC$151,0)),0)</f>
        <v>0</v>
      </c>
      <c r="L538" s="243">
        <f ca="1">+IFERROR(INDEX('Hoja de Trabajo para listado'!$A$155:$Z$1048576,MATCH($A538,'Hoja de Trabajo para listado'!$A$155:$A$1048576,0),MATCH((CUADRO!L$4&amp;$E538),'Hoja de Trabajo para listado'!$A$151:$Z$151,0)),0)+IFERROR(INDEX('Hoja de Trabajo para listado'!$AB$155:$BA$1048576,MATCH($A538,'Hoja de Trabajo para listado'!$AB$155:$AB$1048576,0),MATCH((CUADRO!L$4&amp;$E538),'Hoja de Trabajo para listado'!$AB$151:$BA$151,0)),0)+IFERROR(INDEX('Hoja de Trabajo para listado'!$BC$155:$CB$1048576,MATCH($A538,'Hoja de Trabajo para listado'!$BC$155:$BC$1048576,0),MATCH((CUADRO!L$4&amp;$E538),'Hoja de Trabajo para listado'!$BC$151:$CB$151,0)),0)+IFERROR(INDEX('Hoja de Trabajo para listado'!$DE$153:$DG$274,MATCH($A538,'Hoja de Trabajo para listado'!$DE$153:$DE$1048576,0),MATCH((CUADRO!L$4&amp;$E538),'Hoja de Trabajo para listado'!$DE$151:$DG$151,0)),0)+IFERROR(INDEX('Hoja de Trabajo para listado'!$CD$155:$DC$1048576,MATCH($A538,'Hoja de Trabajo para listado'!$CD$155:$CD$1048576,0),MATCH((CUADRO!L$4&amp;$E538),'Hoja de Trabajo para listado'!$CD$151:$DC$151,0)),0)</f>
        <v>0</v>
      </c>
      <c r="M538" s="243">
        <f ca="1">+IFERROR(INDEX('Hoja de Trabajo para listado'!$A$155:$Z$1048576,MATCH($A538,'Hoja de Trabajo para listado'!$A$155:$A$1048576,0),MATCH((CUADRO!M$4&amp;$E538),'Hoja de Trabajo para listado'!$A$151:$Z$151,0)),0)+IFERROR(INDEX('Hoja de Trabajo para listado'!$AB$155:$BA$1048576,MATCH($A538,'Hoja de Trabajo para listado'!$AB$155:$AB$1048576,0),MATCH((CUADRO!M$4&amp;$E538),'Hoja de Trabajo para listado'!$AB$151:$BA$151,0)),0)+IFERROR(INDEX('Hoja de Trabajo para listado'!$BC$155:$CB$1048576,MATCH($A538,'Hoja de Trabajo para listado'!$BC$155:$BC$1048576,0),MATCH((CUADRO!M$4&amp;$E538),'Hoja de Trabajo para listado'!$BC$151:$CB$151,0)),0)+IFERROR(INDEX('Hoja de Trabajo para listado'!$DE$153:$DG$274,MATCH($A538,'Hoja de Trabajo para listado'!$DE$153:$DE$1048576,0),MATCH((CUADRO!M$4&amp;$E538),'Hoja de Trabajo para listado'!$DE$151:$DG$151,0)),0)+IFERROR(INDEX('Hoja de Trabajo para listado'!$CD$155:$DC$1048576,MATCH($A538,'Hoja de Trabajo para listado'!$CD$155:$CD$1048576,0),MATCH((CUADRO!M$4&amp;$E538),'Hoja de Trabajo para listado'!$CD$151:$DC$151,0)),0)</f>
        <v>0</v>
      </c>
      <c r="N538" s="243">
        <f ca="1">+IFERROR(INDEX('Hoja de Trabajo para listado'!$A$155:$Z$1048576,MATCH($A538,'Hoja de Trabajo para listado'!$A$155:$A$1048576,0),MATCH((CUADRO!N$4&amp;$E538),'Hoja de Trabajo para listado'!$A$151:$Z$151,0)),0)+IFERROR(INDEX('Hoja de Trabajo para listado'!$AB$155:$BA$1048576,MATCH($A538,'Hoja de Trabajo para listado'!$AB$155:$AB$1048576,0),MATCH((CUADRO!N$4&amp;$E538),'Hoja de Trabajo para listado'!$AB$151:$BA$151,0)),0)+IFERROR(INDEX('Hoja de Trabajo para listado'!$BC$155:$CB$1048576,MATCH($A538,'Hoja de Trabajo para listado'!$BC$155:$BC$1048576,0),MATCH((CUADRO!N$4&amp;$E538),'Hoja de Trabajo para listado'!$BC$151:$CB$151,0)),0)+IFERROR(INDEX('Hoja de Trabajo para listado'!$DE$153:$DG$274,MATCH($A538,'Hoja de Trabajo para listado'!$DE$153:$DE$1048576,0),MATCH((CUADRO!N$4&amp;$E538),'Hoja de Trabajo para listado'!$DE$151:$DG$151,0)),0)+IFERROR(INDEX('Hoja de Trabajo para listado'!$CD$155:$DC$1048576,MATCH($A538,'Hoja de Trabajo para listado'!$CD$155:$CD$1048576,0),MATCH((CUADRO!N$4&amp;$E538),'Hoja de Trabajo para listado'!$CD$151:$DC$151,0)),0)</f>
        <v>0</v>
      </c>
      <c r="O538" s="243">
        <f ca="1">+IFERROR(INDEX('Hoja de Trabajo para listado'!$A$155:$Z$1048576,MATCH($A538,'Hoja de Trabajo para listado'!$A$155:$A$1048576,0),MATCH((CUADRO!O$4&amp;$E538),'Hoja de Trabajo para listado'!$A$151:$Z$151,0)),0)+IFERROR(INDEX('Hoja de Trabajo para listado'!$AB$155:$BA$1048576,MATCH($A538,'Hoja de Trabajo para listado'!$AB$155:$AB$1048576,0),MATCH((CUADRO!O$4&amp;$E538),'Hoja de Trabajo para listado'!$AB$151:$BA$151,0)),0)+IFERROR(INDEX('Hoja de Trabajo para listado'!$BC$155:$CB$1048576,MATCH($A538,'Hoja de Trabajo para listado'!$BC$155:$BC$1048576,0),MATCH((CUADRO!O$4&amp;$E538),'Hoja de Trabajo para listado'!$BC$151:$CB$151,0)),0)+IFERROR(INDEX('Hoja de Trabajo para listado'!$DE$153:$DG$274,MATCH($A538,'Hoja de Trabajo para listado'!$DE$153:$DE$1048576,0),MATCH((CUADRO!O$4&amp;$E538),'Hoja de Trabajo para listado'!$DE$151:$DG$151,0)),0)+IFERROR(INDEX('Hoja de Trabajo para listado'!$CD$155:$DC$1048576,MATCH($A538,'Hoja de Trabajo para listado'!$CD$155:$CD$1048576,0),MATCH((CUADRO!O$4&amp;$E538),'Hoja de Trabajo para listado'!$CD$151:$DC$151,0)),0)</f>
        <v>0</v>
      </c>
      <c r="P538" s="243">
        <f ca="1">+IFERROR(INDEX('Hoja de Trabajo para listado'!$A$155:$Z$1048576,MATCH($A538,'Hoja de Trabajo para listado'!$A$155:$A$1048576,0),MATCH((CUADRO!P$4&amp;$E538),'Hoja de Trabajo para listado'!$A$151:$Z$151,0)),0)+IFERROR(INDEX('Hoja de Trabajo para listado'!$AB$155:$BA$1048576,MATCH($A538,'Hoja de Trabajo para listado'!$AB$155:$AB$1048576,0),MATCH((CUADRO!P$4&amp;$E538),'Hoja de Trabajo para listado'!$AB$151:$BA$151,0)),0)+IFERROR(INDEX('Hoja de Trabajo para listado'!$BC$155:$CB$1048576,MATCH($A538,'Hoja de Trabajo para listado'!$BC$155:$BC$1048576,0),MATCH((CUADRO!P$4&amp;$E538),'Hoja de Trabajo para listado'!$BC$151:$CB$151,0)),0)+IFERROR(INDEX('Hoja de Trabajo para listado'!$DE$153:$DG$274,MATCH($A538,'Hoja de Trabajo para listado'!$DE$153:$DE$1048576,0),MATCH((CUADRO!P$4&amp;$E538),'Hoja de Trabajo para listado'!$DE$151:$DG$151,0)),0)+IFERROR(INDEX('Hoja de Trabajo para listado'!$CD$155:$DC$1048576,MATCH($A538,'Hoja de Trabajo para listado'!$CD$155:$CD$1048576,0),MATCH((CUADRO!P$4&amp;$E538),'Hoja de Trabajo para listado'!$CD$151:$DC$151,0)),0)</f>
        <v>0</v>
      </c>
      <c r="Q538" s="243">
        <f ca="1">+IFERROR(INDEX('Hoja de Trabajo para listado'!$A$155:$Z$1048576,MATCH($A538,'Hoja de Trabajo para listado'!$A$155:$A$1048576,0),MATCH((CUADRO!Q$4&amp;$E538),'Hoja de Trabajo para listado'!$A$151:$Z$151,0)),0)+IFERROR(INDEX('Hoja de Trabajo para listado'!$AB$155:$BA$1048576,MATCH($A538,'Hoja de Trabajo para listado'!$AB$155:$AB$1048576,0),MATCH((CUADRO!Q$4&amp;$E538),'Hoja de Trabajo para listado'!$AB$151:$BA$151,0)),0)+IFERROR(INDEX('Hoja de Trabajo para listado'!$BC$155:$CB$1048576,MATCH($A538,'Hoja de Trabajo para listado'!$BC$155:$BC$1048576,0),MATCH((CUADRO!Q$4&amp;$E538),'Hoja de Trabajo para listado'!$BC$151:$CB$151,0)),0)+IFERROR(INDEX('Hoja de Trabajo para listado'!$DE$153:$DG$274,MATCH($A538,'Hoja de Trabajo para listado'!$DE$153:$DE$1048576,0),MATCH((CUADRO!Q$4&amp;$E538),'Hoja de Trabajo para listado'!$DE$151:$DG$151,0)),0)+IFERROR(INDEX('Hoja de Trabajo para listado'!$CD$155:$DC$1048576,MATCH($A538,'Hoja de Trabajo para listado'!$CD$155:$CD$1048576,0),MATCH((CUADRO!Q$4&amp;$E538),'Hoja de Trabajo para listado'!$CD$151:$DC$151,0)),0)</f>
        <v>0</v>
      </c>
      <c r="R538" s="243">
        <f t="shared" ca="1" si="23"/>
        <v>0</v>
      </c>
      <c r="S538" s="249">
        <f ca="1">+R537+R538</f>
        <v>0</v>
      </c>
      <c r="T538" s="243">
        <f ca="1">+S538</f>
        <v>0</v>
      </c>
      <c r="U538" s="242">
        <f t="shared" si="24"/>
        <v>2</v>
      </c>
      <c r="V538" s="333" t="str">
        <f>+VLOOKUP(A538,bd_lista!$A$3:$E$592,5,FALSE)</f>
        <v>Gobiernos Autonomos Municipales</v>
      </c>
      <c r="W538" s="388"/>
      <c r="X538" s="242">
        <f>+VLOOKUP(A538,[4]Sheet1!$A$13:$D$744,4,FALSE)</f>
        <v>0</v>
      </c>
      <c r="Y538" s="242" t="e">
        <f>+VLOOKUP(X538,bd_lista!$A$3:$C$592,3,FALSE)</f>
        <v>#N/A</v>
      </c>
      <c r="Z538" s="292"/>
      <c r="AA538" s="293"/>
    </row>
    <row r="539" spans="1:27" customFormat="1" ht="15" hidden="1" customHeight="1">
      <c r="A539" s="32">
        <v>1221</v>
      </c>
      <c r="B539" s="392">
        <f>+A539</f>
        <v>1221</v>
      </c>
      <c r="C539" s="247" t="str">
        <f>+VLOOKUP(A539,bd_lista!$A$3:$C$592,3,FALSE)</f>
        <v>Gobierno Autónomo Municipal de Colquiri</v>
      </c>
      <c r="D539" s="389" t="str">
        <f>+C539</f>
        <v>Gobierno Autónomo Municipal de Colquiri</v>
      </c>
      <c r="E539" s="242" t="s">
        <v>1304</v>
      </c>
      <c r="F539" s="243">
        <f ca="1">+IFERROR(INDEX('Hoja de Trabajo para listado'!$A$155:$Z$1048576,MATCH($A539,'Hoja de Trabajo para listado'!$A$155:$A$1048576,0),MATCH((CUADRO!F$4&amp;$E539),'Hoja de Trabajo para listado'!$A$151:$Z$151,0)),0)+IFERROR(INDEX('Hoja de Trabajo para listado'!$AB$155:$BA$1048576,MATCH($A539,'Hoja de Trabajo para listado'!$AB$155:$AB$1048576,0),MATCH((CUADRO!F$4&amp;$E539),'Hoja de Trabajo para listado'!$AB$151:$BA$151,0)),0)+IFERROR(INDEX('Hoja de Trabajo para listado'!$BC$155:$CB$1048576,MATCH($A539,'Hoja de Trabajo para listado'!$BC$155:$BC$1048576,0),MATCH((CUADRO!F$4&amp;$E539),'Hoja de Trabajo para listado'!$BC$151:$CB$151,0)),0)+IFERROR(INDEX('Hoja de Trabajo para listado'!$DE$153:$DG$274,MATCH($A539,'Hoja de Trabajo para listado'!$DE$153:$DE$1048576,0),MATCH((CUADRO!F$4&amp;$E539),'Hoja de Trabajo para listado'!$DE$151:$DG$151,0)),0)+IFERROR(INDEX('Hoja de Trabajo para listado'!$CD$155:$DC$1048576,MATCH($A539,'Hoja de Trabajo para listado'!$CD$155:$CD$1048576,0),MATCH((CUADRO!F$4&amp;$E539),'Hoja de Trabajo para listado'!$CD$151:$DC$151,0)),0)</f>
        <v>0</v>
      </c>
      <c r="G539" s="243">
        <f ca="1">+IFERROR(INDEX('Hoja de Trabajo para listado'!$A$155:$Z$1048576,MATCH($A539,'Hoja de Trabajo para listado'!$A$155:$A$1048576,0),MATCH((CUADRO!G$4&amp;$E539),'Hoja de Trabajo para listado'!$A$151:$Z$151,0)),0)+IFERROR(INDEX('Hoja de Trabajo para listado'!$AB$155:$BA$1048576,MATCH($A539,'Hoja de Trabajo para listado'!$AB$155:$AB$1048576,0),MATCH((CUADRO!G$4&amp;$E539),'Hoja de Trabajo para listado'!$AB$151:$BA$151,0)),0)+IFERROR(INDEX('Hoja de Trabajo para listado'!$BC$155:$CB$1048576,MATCH($A539,'Hoja de Trabajo para listado'!$BC$155:$BC$1048576,0),MATCH((CUADRO!G$4&amp;$E539),'Hoja de Trabajo para listado'!$BC$151:$CB$151,0)),0)+IFERROR(INDEX('Hoja de Trabajo para listado'!$DE$153:$DG$274,MATCH($A539,'Hoja de Trabajo para listado'!$DE$153:$DE$1048576,0),MATCH((CUADRO!G$4&amp;$E539),'Hoja de Trabajo para listado'!$DE$151:$DG$151,0)),0)+IFERROR(INDEX('Hoja de Trabajo para listado'!$CD$155:$DC$1048576,MATCH($A539,'Hoja de Trabajo para listado'!$CD$155:$CD$1048576,0),MATCH((CUADRO!G$4&amp;$E539),'Hoja de Trabajo para listado'!$CD$151:$DC$151,0)),0)</f>
        <v>0</v>
      </c>
      <c r="H539" s="243">
        <f ca="1">+IFERROR(INDEX('Hoja de Trabajo para listado'!$A$155:$Z$1048576,MATCH($A539,'Hoja de Trabajo para listado'!$A$155:$A$1048576,0),MATCH((CUADRO!H$4&amp;$E539),'Hoja de Trabajo para listado'!$A$151:$Z$151,0)),0)+IFERROR(INDEX('Hoja de Trabajo para listado'!$AB$155:$BA$1048576,MATCH($A539,'Hoja de Trabajo para listado'!$AB$155:$AB$1048576,0),MATCH((CUADRO!H$4&amp;$E539),'Hoja de Trabajo para listado'!$AB$151:$BA$151,0)),0)+IFERROR(INDEX('Hoja de Trabajo para listado'!$BC$155:$CB$1048576,MATCH($A539,'Hoja de Trabajo para listado'!$BC$155:$BC$1048576,0),MATCH((CUADRO!H$4&amp;$E539),'Hoja de Trabajo para listado'!$BC$151:$CB$151,0)),0)+IFERROR(INDEX('Hoja de Trabajo para listado'!$DE$153:$DG$274,MATCH($A539,'Hoja de Trabajo para listado'!$DE$153:$DE$1048576,0),MATCH((CUADRO!H$4&amp;$E539),'Hoja de Trabajo para listado'!$DE$151:$DG$151,0)),0)+IFERROR(INDEX('Hoja de Trabajo para listado'!$CD$155:$DC$1048576,MATCH($A539,'Hoja de Trabajo para listado'!$CD$155:$CD$1048576,0),MATCH((CUADRO!H$4&amp;$E539),'Hoja de Trabajo para listado'!$CD$151:$DC$151,0)),0)</f>
        <v>0</v>
      </c>
      <c r="I539" s="243">
        <f ca="1">+IFERROR(INDEX('Hoja de Trabajo para listado'!$A$155:$Z$1048576,MATCH($A539,'Hoja de Trabajo para listado'!$A$155:$A$1048576,0),MATCH((CUADRO!I$4&amp;$E539),'Hoja de Trabajo para listado'!$A$151:$Z$151,0)),0)+IFERROR(INDEX('Hoja de Trabajo para listado'!$AB$155:$BA$1048576,MATCH($A539,'Hoja de Trabajo para listado'!$AB$155:$AB$1048576,0),MATCH((CUADRO!I$4&amp;$E539),'Hoja de Trabajo para listado'!$AB$151:$BA$151,0)),0)+IFERROR(INDEX('Hoja de Trabajo para listado'!$BC$155:$CB$1048576,MATCH($A539,'Hoja de Trabajo para listado'!$BC$155:$BC$1048576,0),MATCH((CUADRO!I$4&amp;$E539),'Hoja de Trabajo para listado'!$BC$151:$CB$151,0)),0)+IFERROR(INDEX('Hoja de Trabajo para listado'!$DE$153:$DG$274,MATCH($A539,'Hoja de Trabajo para listado'!$DE$153:$DE$1048576,0),MATCH((CUADRO!I$4&amp;$E539),'Hoja de Trabajo para listado'!$DE$151:$DG$151,0)),0)+IFERROR(INDEX('Hoja de Trabajo para listado'!$CD$155:$DC$1048576,MATCH($A539,'Hoja de Trabajo para listado'!$CD$155:$CD$1048576,0),MATCH((CUADRO!I$4&amp;$E539),'Hoja de Trabajo para listado'!$CD$151:$DC$151,0)),0)</f>
        <v>0</v>
      </c>
      <c r="J539" s="243">
        <f ca="1">+IFERROR(INDEX('Hoja de Trabajo para listado'!$A$155:$Z$1048576,MATCH($A539,'Hoja de Trabajo para listado'!$A$155:$A$1048576,0),MATCH((CUADRO!J$4&amp;$E539),'Hoja de Trabajo para listado'!$A$151:$Z$151,0)),0)+IFERROR(INDEX('Hoja de Trabajo para listado'!$AB$155:$BA$1048576,MATCH($A539,'Hoja de Trabajo para listado'!$AB$155:$AB$1048576,0),MATCH((CUADRO!J$4&amp;$E539),'Hoja de Trabajo para listado'!$AB$151:$BA$151,0)),0)+IFERROR(INDEX('Hoja de Trabajo para listado'!$BC$155:$CB$1048576,MATCH($A539,'Hoja de Trabajo para listado'!$BC$155:$BC$1048576,0),MATCH((CUADRO!J$4&amp;$E539),'Hoja de Trabajo para listado'!$BC$151:$CB$151,0)),0)+IFERROR(INDEX('Hoja de Trabajo para listado'!$DE$153:$DG$274,MATCH($A539,'Hoja de Trabajo para listado'!$DE$153:$DE$1048576,0),MATCH((CUADRO!J$4&amp;$E539),'Hoja de Trabajo para listado'!$DE$151:$DG$151,0)),0)+IFERROR(INDEX('Hoja de Trabajo para listado'!$CD$155:$DC$1048576,MATCH($A539,'Hoja de Trabajo para listado'!$CD$155:$CD$1048576,0),MATCH((CUADRO!J$4&amp;$E539),'Hoja de Trabajo para listado'!$CD$151:$DC$151,0)),0)</f>
        <v>0</v>
      </c>
      <c r="K539" s="243">
        <f ca="1">+IFERROR(INDEX('Hoja de Trabajo para listado'!$A$155:$Z$1048576,MATCH($A539,'Hoja de Trabajo para listado'!$A$155:$A$1048576,0),MATCH((CUADRO!K$4&amp;$E539),'Hoja de Trabajo para listado'!$A$151:$Z$151,0)),0)+IFERROR(INDEX('Hoja de Trabajo para listado'!$AB$155:$BA$1048576,MATCH($A539,'Hoja de Trabajo para listado'!$AB$155:$AB$1048576,0),MATCH((CUADRO!K$4&amp;$E539),'Hoja de Trabajo para listado'!$AB$151:$BA$151,0)),0)+IFERROR(INDEX('Hoja de Trabajo para listado'!$BC$155:$CB$1048576,MATCH($A539,'Hoja de Trabajo para listado'!$BC$155:$BC$1048576,0),MATCH((CUADRO!K$4&amp;$E539),'Hoja de Trabajo para listado'!$BC$151:$CB$151,0)),0)+IFERROR(INDEX('Hoja de Trabajo para listado'!$DE$153:$DG$274,MATCH($A539,'Hoja de Trabajo para listado'!$DE$153:$DE$1048576,0),MATCH((CUADRO!K$4&amp;$E539),'Hoja de Trabajo para listado'!$DE$151:$DG$151,0)),0)+IFERROR(INDEX('Hoja de Trabajo para listado'!$CD$155:$DC$1048576,MATCH($A539,'Hoja de Trabajo para listado'!$CD$155:$CD$1048576,0),MATCH((CUADRO!K$4&amp;$E539),'Hoja de Trabajo para listado'!$CD$151:$DC$151,0)),0)</f>
        <v>0</v>
      </c>
      <c r="L539" s="243">
        <f ca="1">+IFERROR(INDEX('Hoja de Trabajo para listado'!$A$155:$Z$1048576,MATCH($A539,'Hoja de Trabajo para listado'!$A$155:$A$1048576,0),MATCH((CUADRO!L$4&amp;$E539),'Hoja de Trabajo para listado'!$A$151:$Z$151,0)),0)+IFERROR(INDEX('Hoja de Trabajo para listado'!$AB$155:$BA$1048576,MATCH($A539,'Hoja de Trabajo para listado'!$AB$155:$AB$1048576,0),MATCH((CUADRO!L$4&amp;$E539),'Hoja de Trabajo para listado'!$AB$151:$BA$151,0)),0)+IFERROR(INDEX('Hoja de Trabajo para listado'!$BC$155:$CB$1048576,MATCH($A539,'Hoja de Trabajo para listado'!$BC$155:$BC$1048576,0),MATCH((CUADRO!L$4&amp;$E539),'Hoja de Trabajo para listado'!$BC$151:$CB$151,0)),0)+IFERROR(INDEX('Hoja de Trabajo para listado'!$DE$153:$DG$274,MATCH($A539,'Hoja de Trabajo para listado'!$DE$153:$DE$1048576,0),MATCH((CUADRO!L$4&amp;$E539),'Hoja de Trabajo para listado'!$DE$151:$DG$151,0)),0)+IFERROR(INDEX('Hoja de Trabajo para listado'!$CD$155:$DC$1048576,MATCH($A539,'Hoja de Trabajo para listado'!$CD$155:$CD$1048576,0),MATCH((CUADRO!L$4&amp;$E539),'Hoja de Trabajo para listado'!$CD$151:$DC$151,0)),0)</f>
        <v>0</v>
      </c>
      <c r="M539" s="243">
        <f ca="1">+IFERROR(INDEX('Hoja de Trabajo para listado'!$A$155:$Z$1048576,MATCH($A539,'Hoja de Trabajo para listado'!$A$155:$A$1048576,0),MATCH((CUADRO!M$4&amp;$E539),'Hoja de Trabajo para listado'!$A$151:$Z$151,0)),0)+IFERROR(INDEX('Hoja de Trabajo para listado'!$AB$155:$BA$1048576,MATCH($A539,'Hoja de Trabajo para listado'!$AB$155:$AB$1048576,0),MATCH((CUADRO!M$4&amp;$E539),'Hoja de Trabajo para listado'!$AB$151:$BA$151,0)),0)+IFERROR(INDEX('Hoja de Trabajo para listado'!$BC$155:$CB$1048576,MATCH($A539,'Hoja de Trabajo para listado'!$BC$155:$BC$1048576,0),MATCH((CUADRO!M$4&amp;$E539),'Hoja de Trabajo para listado'!$BC$151:$CB$151,0)),0)+IFERROR(INDEX('Hoja de Trabajo para listado'!$DE$153:$DG$274,MATCH($A539,'Hoja de Trabajo para listado'!$DE$153:$DE$1048576,0),MATCH((CUADRO!M$4&amp;$E539),'Hoja de Trabajo para listado'!$DE$151:$DG$151,0)),0)+IFERROR(INDEX('Hoja de Trabajo para listado'!$CD$155:$DC$1048576,MATCH($A539,'Hoja de Trabajo para listado'!$CD$155:$CD$1048576,0),MATCH((CUADRO!M$4&amp;$E539),'Hoja de Trabajo para listado'!$CD$151:$DC$151,0)),0)</f>
        <v>0</v>
      </c>
      <c r="N539" s="243">
        <f ca="1">+IFERROR(INDEX('Hoja de Trabajo para listado'!$A$155:$Z$1048576,MATCH($A539,'Hoja de Trabajo para listado'!$A$155:$A$1048576,0),MATCH((CUADRO!N$4&amp;$E539),'Hoja de Trabajo para listado'!$A$151:$Z$151,0)),0)+IFERROR(INDEX('Hoja de Trabajo para listado'!$AB$155:$BA$1048576,MATCH($A539,'Hoja de Trabajo para listado'!$AB$155:$AB$1048576,0),MATCH((CUADRO!N$4&amp;$E539),'Hoja de Trabajo para listado'!$AB$151:$BA$151,0)),0)+IFERROR(INDEX('Hoja de Trabajo para listado'!$BC$155:$CB$1048576,MATCH($A539,'Hoja de Trabajo para listado'!$BC$155:$BC$1048576,0),MATCH((CUADRO!N$4&amp;$E539),'Hoja de Trabajo para listado'!$BC$151:$CB$151,0)),0)+IFERROR(INDEX('Hoja de Trabajo para listado'!$DE$153:$DG$274,MATCH($A539,'Hoja de Trabajo para listado'!$DE$153:$DE$1048576,0),MATCH((CUADRO!N$4&amp;$E539),'Hoja de Trabajo para listado'!$DE$151:$DG$151,0)),0)+IFERROR(INDEX('Hoja de Trabajo para listado'!$CD$155:$DC$1048576,MATCH($A539,'Hoja de Trabajo para listado'!$CD$155:$CD$1048576,0),MATCH((CUADRO!N$4&amp;$E539),'Hoja de Trabajo para listado'!$CD$151:$DC$151,0)),0)</f>
        <v>0</v>
      </c>
      <c r="O539" s="243">
        <f ca="1">+IFERROR(INDEX('Hoja de Trabajo para listado'!$A$155:$Z$1048576,MATCH($A539,'Hoja de Trabajo para listado'!$A$155:$A$1048576,0),MATCH((CUADRO!O$4&amp;$E539),'Hoja de Trabajo para listado'!$A$151:$Z$151,0)),0)+IFERROR(INDEX('Hoja de Trabajo para listado'!$AB$155:$BA$1048576,MATCH($A539,'Hoja de Trabajo para listado'!$AB$155:$AB$1048576,0),MATCH((CUADRO!O$4&amp;$E539),'Hoja de Trabajo para listado'!$AB$151:$BA$151,0)),0)+IFERROR(INDEX('Hoja de Trabajo para listado'!$BC$155:$CB$1048576,MATCH($A539,'Hoja de Trabajo para listado'!$BC$155:$BC$1048576,0),MATCH((CUADRO!O$4&amp;$E539),'Hoja de Trabajo para listado'!$BC$151:$CB$151,0)),0)+IFERROR(INDEX('Hoja de Trabajo para listado'!$DE$153:$DG$274,MATCH($A539,'Hoja de Trabajo para listado'!$DE$153:$DE$1048576,0),MATCH((CUADRO!O$4&amp;$E539),'Hoja de Trabajo para listado'!$DE$151:$DG$151,0)),0)+IFERROR(INDEX('Hoja de Trabajo para listado'!$CD$155:$DC$1048576,MATCH($A539,'Hoja de Trabajo para listado'!$CD$155:$CD$1048576,0),MATCH((CUADRO!O$4&amp;$E539),'Hoja de Trabajo para listado'!$CD$151:$DC$151,0)),0)</f>
        <v>0</v>
      </c>
      <c r="P539" s="243">
        <f ca="1">+IFERROR(INDEX('Hoja de Trabajo para listado'!$A$155:$Z$1048576,MATCH($A539,'Hoja de Trabajo para listado'!$A$155:$A$1048576,0),MATCH((CUADRO!P$4&amp;$E539),'Hoja de Trabajo para listado'!$A$151:$Z$151,0)),0)+IFERROR(INDEX('Hoja de Trabajo para listado'!$AB$155:$BA$1048576,MATCH($A539,'Hoja de Trabajo para listado'!$AB$155:$AB$1048576,0),MATCH((CUADRO!P$4&amp;$E539),'Hoja de Trabajo para listado'!$AB$151:$BA$151,0)),0)+IFERROR(INDEX('Hoja de Trabajo para listado'!$BC$155:$CB$1048576,MATCH($A539,'Hoja de Trabajo para listado'!$BC$155:$BC$1048576,0),MATCH((CUADRO!P$4&amp;$E539),'Hoja de Trabajo para listado'!$BC$151:$CB$151,0)),0)+IFERROR(INDEX('Hoja de Trabajo para listado'!$DE$153:$DG$274,MATCH($A539,'Hoja de Trabajo para listado'!$DE$153:$DE$1048576,0),MATCH((CUADRO!P$4&amp;$E539),'Hoja de Trabajo para listado'!$DE$151:$DG$151,0)),0)+IFERROR(INDEX('Hoja de Trabajo para listado'!$CD$155:$DC$1048576,MATCH($A539,'Hoja de Trabajo para listado'!$CD$155:$CD$1048576,0),MATCH((CUADRO!P$4&amp;$E539),'Hoja de Trabajo para listado'!$CD$151:$DC$151,0)),0)</f>
        <v>0</v>
      </c>
      <c r="Q539" s="243">
        <f ca="1">+IFERROR(INDEX('Hoja de Trabajo para listado'!$A$155:$Z$1048576,MATCH($A539,'Hoja de Trabajo para listado'!$A$155:$A$1048576,0),MATCH((CUADRO!Q$4&amp;$E539),'Hoja de Trabajo para listado'!$A$151:$Z$151,0)),0)+IFERROR(INDEX('Hoja de Trabajo para listado'!$AB$155:$BA$1048576,MATCH($A539,'Hoja de Trabajo para listado'!$AB$155:$AB$1048576,0),MATCH((CUADRO!Q$4&amp;$E539),'Hoja de Trabajo para listado'!$AB$151:$BA$151,0)),0)+IFERROR(INDEX('Hoja de Trabajo para listado'!$BC$155:$CB$1048576,MATCH($A539,'Hoja de Trabajo para listado'!$BC$155:$BC$1048576,0),MATCH((CUADRO!Q$4&amp;$E539),'Hoja de Trabajo para listado'!$BC$151:$CB$151,0)),0)+IFERROR(INDEX('Hoja de Trabajo para listado'!$DE$153:$DG$274,MATCH($A539,'Hoja de Trabajo para listado'!$DE$153:$DE$1048576,0),MATCH((CUADRO!Q$4&amp;$E539),'Hoja de Trabajo para listado'!$DE$151:$DG$151,0)),0)+IFERROR(INDEX('Hoja de Trabajo para listado'!$CD$155:$DC$1048576,MATCH($A539,'Hoja de Trabajo para listado'!$CD$155:$CD$1048576,0),MATCH((CUADRO!Q$4&amp;$E539),'Hoja de Trabajo para listado'!$CD$151:$DC$151,0)),0)</f>
        <v>0</v>
      </c>
      <c r="R539" s="243">
        <f t="shared" ca="1" si="23"/>
        <v>0</v>
      </c>
      <c r="S539" s="249"/>
      <c r="T539" s="243">
        <f ca="1">+T540</f>
        <v>0</v>
      </c>
      <c r="U539" s="242">
        <f t="shared" si="24"/>
        <v>1</v>
      </c>
      <c r="V539" s="333" t="str">
        <f>+VLOOKUP(A539,bd_lista!$A$3:$E$592,5,FALSE)</f>
        <v>Gobiernos Autonomos Municipales</v>
      </c>
      <c r="W539" s="387" t="str">
        <f>+V539</f>
        <v>Gobiernos Autonomos Municipales</v>
      </c>
      <c r="X539" s="242">
        <f>+VLOOKUP(A539,[4]Sheet1!$A$13:$D$744,4,FALSE)</f>
        <v>0</v>
      </c>
      <c r="Y539" s="242" t="e">
        <f>+VLOOKUP(X539,bd_lista!$A$3:$C$592,3,FALSE)</f>
        <v>#N/A</v>
      </c>
      <c r="Z539" s="294">
        <f>+X539</f>
        <v>0</v>
      </c>
      <c r="AA539" s="295" t="e">
        <f>+Y539</f>
        <v>#N/A</v>
      </c>
    </row>
    <row r="540" spans="1:27" customFormat="1" ht="15" hidden="1" customHeight="1">
      <c r="A540" s="32">
        <v>1221</v>
      </c>
      <c r="B540" s="393"/>
      <c r="C540" s="247" t="str">
        <f>+VLOOKUP(A540,bd_lista!$A$3:$C$592,3,FALSE)</f>
        <v>Gobierno Autónomo Municipal de Colquiri</v>
      </c>
      <c r="D540" s="390"/>
      <c r="E540" s="244" t="s">
        <v>1305</v>
      </c>
      <c r="F540" s="243">
        <f ca="1">+IFERROR(INDEX('Hoja de Trabajo para listado'!$A$155:$Z$1048576,MATCH($A540,'Hoja de Trabajo para listado'!$A$155:$A$1048576,0),MATCH((CUADRO!F$4&amp;$E540),'Hoja de Trabajo para listado'!$A$151:$Z$151,0)),0)+IFERROR(INDEX('Hoja de Trabajo para listado'!$AB$155:$BA$1048576,MATCH($A540,'Hoja de Trabajo para listado'!$AB$155:$AB$1048576,0),MATCH((CUADRO!F$4&amp;$E540),'Hoja de Trabajo para listado'!$AB$151:$BA$151,0)),0)+IFERROR(INDEX('Hoja de Trabajo para listado'!$BC$155:$CB$1048576,MATCH($A540,'Hoja de Trabajo para listado'!$BC$155:$BC$1048576,0),MATCH((CUADRO!F$4&amp;$E540),'Hoja de Trabajo para listado'!$BC$151:$CB$151,0)),0)+IFERROR(INDEX('Hoja de Trabajo para listado'!$DE$153:$DG$274,MATCH($A540,'Hoja de Trabajo para listado'!$DE$153:$DE$1048576,0),MATCH((CUADRO!F$4&amp;$E540),'Hoja de Trabajo para listado'!$DE$151:$DG$151,0)),0)+IFERROR(INDEX('Hoja de Trabajo para listado'!$CD$155:$DC$1048576,MATCH($A540,'Hoja de Trabajo para listado'!$CD$155:$CD$1048576,0),MATCH((CUADRO!F$4&amp;$E540),'Hoja de Trabajo para listado'!$CD$151:$DC$151,0)),0)</f>
        <v>0</v>
      </c>
      <c r="G540" s="243">
        <f ca="1">+IFERROR(INDEX('Hoja de Trabajo para listado'!$A$155:$Z$1048576,MATCH($A540,'Hoja de Trabajo para listado'!$A$155:$A$1048576,0),MATCH((CUADRO!G$4&amp;$E540),'Hoja de Trabajo para listado'!$A$151:$Z$151,0)),0)+IFERROR(INDEX('Hoja de Trabajo para listado'!$AB$155:$BA$1048576,MATCH($A540,'Hoja de Trabajo para listado'!$AB$155:$AB$1048576,0),MATCH((CUADRO!G$4&amp;$E540),'Hoja de Trabajo para listado'!$AB$151:$BA$151,0)),0)+IFERROR(INDEX('Hoja de Trabajo para listado'!$BC$155:$CB$1048576,MATCH($A540,'Hoja de Trabajo para listado'!$BC$155:$BC$1048576,0),MATCH((CUADRO!G$4&amp;$E540),'Hoja de Trabajo para listado'!$BC$151:$CB$151,0)),0)+IFERROR(INDEX('Hoja de Trabajo para listado'!$DE$153:$DG$274,MATCH($A540,'Hoja de Trabajo para listado'!$DE$153:$DE$1048576,0),MATCH((CUADRO!G$4&amp;$E540),'Hoja de Trabajo para listado'!$DE$151:$DG$151,0)),0)+IFERROR(INDEX('Hoja de Trabajo para listado'!$CD$155:$DC$1048576,MATCH($A540,'Hoja de Trabajo para listado'!$CD$155:$CD$1048576,0),MATCH((CUADRO!G$4&amp;$E540),'Hoja de Trabajo para listado'!$CD$151:$DC$151,0)),0)</f>
        <v>0</v>
      </c>
      <c r="H540" s="243">
        <f ca="1">+IFERROR(INDEX('Hoja de Trabajo para listado'!$A$155:$Z$1048576,MATCH($A540,'Hoja de Trabajo para listado'!$A$155:$A$1048576,0),MATCH((CUADRO!H$4&amp;$E540),'Hoja de Trabajo para listado'!$A$151:$Z$151,0)),0)+IFERROR(INDEX('Hoja de Trabajo para listado'!$AB$155:$BA$1048576,MATCH($A540,'Hoja de Trabajo para listado'!$AB$155:$AB$1048576,0),MATCH((CUADRO!H$4&amp;$E540),'Hoja de Trabajo para listado'!$AB$151:$BA$151,0)),0)+IFERROR(INDEX('Hoja de Trabajo para listado'!$BC$155:$CB$1048576,MATCH($A540,'Hoja de Trabajo para listado'!$BC$155:$BC$1048576,0),MATCH((CUADRO!H$4&amp;$E540),'Hoja de Trabajo para listado'!$BC$151:$CB$151,0)),0)+IFERROR(INDEX('Hoja de Trabajo para listado'!$DE$153:$DG$274,MATCH($A540,'Hoja de Trabajo para listado'!$DE$153:$DE$1048576,0),MATCH((CUADRO!H$4&amp;$E540),'Hoja de Trabajo para listado'!$DE$151:$DG$151,0)),0)+IFERROR(INDEX('Hoja de Trabajo para listado'!$CD$155:$DC$1048576,MATCH($A540,'Hoja de Trabajo para listado'!$CD$155:$CD$1048576,0),MATCH((CUADRO!H$4&amp;$E540),'Hoja de Trabajo para listado'!$CD$151:$DC$151,0)),0)</f>
        <v>0</v>
      </c>
      <c r="I540" s="243">
        <f ca="1">+IFERROR(INDEX('Hoja de Trabajo para listado'!$A$155:$Z$1048576,MATCH($A540,'Hoja de Trabajo para listado'!$A$155:$A$1048576,0),MATCH((CUADRO!I$4&amp;$E540),'Hoja de Trabajo para listado'!$A$151:$Z$151,0)),0)+IFERROR(INDEX('Hoja de Trabajo para listado'!$AB$155:$BA$1048576,MATCH($A540,'Hoja de Trabajo para listado'!$AB$155:$AB$1048576,0),MATCH((CUADRO!I$4&amp;$E540),'Hoja de Trabajo para listado'!$AB$151:$BA$151,0)),0)+IFERROR(INDEX('Hoja de Trabajo para listado'!$BC$155:$CB$1048576,MATCH($A540,'Hoja de Trabajo para listado'!$BC$155:$BC$1048576,0),MATCH((CUADRO!I$4&amp;$E540),'Hoja de Trabajo para listado'!$BC$151:$CB$151,0)),0)+IFERROR(INDEX('Hoja de Trabajo para listado'!$DE$153:$DG$274,MATCH($A540,'Hoja de Trabajo para listado'!$DE$153:$DE$1048576,0),MATCH((CUADRO!I$4&amp;$E540),'Hoja de Trabajo para listado'!$DE$151:$DG$151,0)),0)+IFERROR(INDEX('Hoja de Trabajo para listado'!$CD$155:$DC$1048576,MATCH($A540,'Hoja de Trabajo para listado'!$CD$155:$CD$1048576,0),MATCH((CUADRO!I$4&amp;$E540),'Hoja de Trabajo para listado'!$CD$151:$DC$151,0)),0)</f>
        <v>0</v>
      </c>
      <c r="J540" s="243">
        <f ca="1">+IFERROR(INDEX('Hoja de Trabajo para listado'!$A$155:$Z$1048576,MATCH($A540,'Hoja de Trabajo para listado'!$A$155:$A$1048576,0),MATCH((CUADRO!J$4&amp;$E540),'Hoja de Trabajo para listado'!$A$151:$Z$151,0)),0)+IFERROR(INDEX('Hoja de Trabajo para listado'!$AB$155:$BA$1048576,MATCH($A540,'Hoja de Trabajo para listado'!$AB$155:$AB$1048576,0),MATCH((CUADRO!J$4&amp;$E540),'Hoja de Trabajo para listado'!$AB$151:$BA$151,0)),0)+IFERROR(INDEX('Hoja de Trabajo para listado'!$BC$155:$CB$1048576,MATCH($A540,'Hoja de Trabajo para listado'!$BC$155:$BC$1048576,0),MATCH((CUADRO!J$4&amp;$E540),'Hoja de Trabajo para listado'!$BC$151:$CB$151,0)),0)+IFERROR(INDEX('Hoja de Trabajo para listado'!$DE$153:$DG$274,MATCH($A540,'Hoja de Trabajo para listado'!$DE$153:$DE$1048576,0),MATCH((CUADRO!J$4&amp;$E540),'Hoja de Trabajo para listado'!$DE$151:$DG$151,0)),0)+IFERROR(INDEX('Hoja de Trabajo para listado'!$CD$155:$DC$1048576,MATCH($A540,'Hoja de Trabajo para listado'!$CD$155:$CD$1048576,0),MATCH((CUADRO!J$4&amp;$E540),'Hoja de Trabajo para listado'!$CD$151:$DC$151,0)),0)</f>
        <v>0</v>
      </c>
      <c r="K540" s="243">
        <f ca="1">+IFERROR(INDEX('Hoja de Trabajo para listado'!$A$155:$Z$1048576,MATCH($A540,'Hoja de Trabajo para listado'!$A$155:$A$1048576,0),MATCH((CUADRO!K$4&amp;$E540),'Hoja de Trabajo para listado'!$A$151:$Z$151,0)),0)+IFERROR(INDEX('Hoja de Trabajo para listado'!$AB$155:$BA$1048576,MATCH($A540,'Hoja de Trabajo para listado'!$AB$155:$AB$1048576,0),MATCH((CUADRO!K$4&amp;$E540),'Hoja de Trabajo para listado'!$AB$151:$BA$151,0)),0)+IFERROR(INDEX('Hoja de Trabajo para listado'!$BC$155:$CB$1048576,MATCH($A540,'Hoja de Trabajo para listado'!$BC$155:$BC$1048576,0),MATCH((CUADRO!K$4&amp;$E540),'Hoja de Trabajo para listado'!$BC$151:$CB$151,0)),0)+IFERROR(INDEX('Hoja de Trabajo para listado'!$DE$153:$DG$274,MATCH($A540,'Hoja de Trabajo para listado'!$DE$153:$DE$1048576,0),MATCH((CUADRO!K$4&amp;$E540),'Hoja de Trabajo para listado'!$DE$151:$DG$151,0)),0)+IFERROR(INDEX('Hoja de Trabajo para listado'!$CD$155:$DC$1048576,MATCH($A540,'Hoja de Trabajo para listado'!$CD$155:$CD$1048576,0),MATCH((CUADRO!K$4&amp;$E540),'Hoja de Trabajo para listado'!$CD$151:$DC$151,0)),0)</f>
        <v>0</v>
      </c>
      <c r="L540" s="243">
        <f ca="1">+IFERROR(INDEX('Hoja de Trabajo para listado'!$A$155:$Z$1048576,MATCH($A540,'Hoja de Trabajo para listado'!$A$155:$A$1048576,0),MATCH((CUADRO!L$4&amp;$E540),'Hoja de Trabajo para listado'!$A$151:$Z$151,0)),0)+IFERROR(INDEX('Hoja de Trabajo para listado'!$AB$155:$BA$1048576,MATCH($A540,'Hoja de Trabajo para listado'!$AB$155:$AB$1048576,0),MATCH((CUADRO!L$4&amp;$E540),'Hoja de Trabajo para listado'!$AB$151:$BA$151,0)),0)+IFERROR(INDEX('Hoja de Trabajo para listado'!$BC$155:$CB$1048576,MATCH($A540,'Hoja de Trabajo para listado'!$BC$155:$BC$1048576,0),MATCH((CUADRO!L$4&amp;$E540),'Hoja de Trabajo para listado'!$BC$151:$CB$151,0)),0)+IFERROR(INDEX('Hoja de Trabajo para listado'!$DE$153:$DG$274,MATCH($A540,'Hoja de Trabajo para listado'!$DE$153:$DE$1048576,0),MATCH((CUADRO!L$4&amp;$E540),'Hoja de Trabajo para listado'!$DE$151:$DG$151,0)),0)+IFERROR(INDEX('Hoja de Trabajo para listado'!$CD$155:$DC$1048576,MATCH($A540,'Hoja de Trabajo para listado'!$CD$155:$CD$1048576,0),MATCH((CUADRO!L$4&amp;$E540),'Hoja de Trabajo para listado'!$CD$151:$DC$151,0)),0)</f>
        <v>0</v>
      </c>
      <c r="M540" s="243">
        <f ca="1">+IFERROR(INDEX('Hoja de Trabajo para listado'!$A$155:$Z$1048576,MATCH($A540,'Hoja de Trabajo para listado'!$A$155:$A$1048576,0),MATCH((CUADRO!M$4&amp;$E540),'Hoja de Trabajo para listado'!$A$151:$Z$151,0)),0)+IFERROR(INDEX('Hoja de Trabajo para listado'!$AB$155:$BA$1048576,MATCH($A540,'Hoja de Trabajo para listado'!$AB$155:$AB$1048576,0),MATCH((CUADRO!M$4&amp;$E540),'Hoja de Trabajo para listado'!$AB$151:$BA$151,0)),0)+IFERROR(INDEX('Hoja de Trabajo para listado'!$BC$155:$CB$1048576,MATCH($A540,'Hoja de Trabajo para listado'!$BC$155:$BC$1048576,0),MATCH((CUADRO!M$4&amp;$E540),'Hoja de Trabajo para listado'!$BC$151:$CB$151,0)),0)+IFERROR(INDEX('Hoja de Trabajo para listado'!$DE$153:$DG$274,MATCH($A540,'Hoja de Trabajo para listado'!$DE$153:$DE$1048576,0),MATCH((CUADRO!M$4&amp;$E540),'Hoja de Trabajo para listado'!$DE$151:$DG$151,0)),0)+IFERROR(INDEX('Hoja de Trabajo para listado'!$CD$155:$DC$1048576,MATCH($A540,'Hoja de Trabajo para listado'!$CD$155:$CD$1048576,0),MATCH((CUADRO!M$4&amp;$E540),'Hoja de Trabajo para listado'!$CD$151:$DC$151,0)),0)</f>
        <v>0</v>
      </c>
      <c r="N540" s="243">
        <f ca="1">+IFERROR(INDEX('Hoja de Trabajo para listado'!$A$155:$Z$1048576,MATCH($A540,'Hoja de Trabajo para listado'!$A$155:$A$1048576,0),MATCH((CUADRO!N$4&amp;$E540),'Hoja de Trabajo para listado'!$A$151:$Z$151,0)),0)+IFERROR(INDEX('Hoja de Trabajo para listado'!$AB$155:$BA$1048576,MATCH($A540,'Hoja de Trabajo para listado'!$AB$155:$AB$1048576,0),MATCH((CUADRO!N$4&amp;$E540),'Hoja de Trabajo para listado'!$AB$151:$BA$151,0)),0)+IFERROR(INDEX('Hoja de Trabajo para listado'!$BC$155:$CB$1048576,MATCH($A540,'Hoja de Trabajo para listado'!$BC$155:$BC$1048576,0),MATCH((CUADRO!N$4&amp;$E540),'Hoja de Trabajo para listado'!$BC$151:$CB$151,0)),0)+IFERROR(INDEX('Hoja de Trabajo para listado'!$DE$153:$DG$274,MATCH($A540,'Hoja de Trabajo para listado'!$DE$153:$DE$1048576,0),MATCH((CUADRO!N$4&amp;$E540),'Hoja de Trabajo para listado'!$DE$151:$DG$151,0)),0)+IFERROR(INDEX('Hoja de Trabajo para listado'!$CD$155:$DC$1048576,MATCH($A540,'Hoja de Trabajo para listado'!$CD$155:$CD$1048576,0),MATCH((CUADRO!N$4&amp;$E540),'Hoja de Trabajo para listado'!$CD$151:$DC$151,0)),0)</f>
        <v>0</v>
      </c>
      <c r="O540" s="243">
        <f ca="1">+IFERROR(INDEX('Hoja de Trabajo para listado'!$A$155:$Z$1048576,MATCH($A540,'Hoja de Trabajo para listado'!$A$155:$A$1048576,0),MATCH((CUADRO!O$4&amp;$E540),'Hoja de Trabajo para listado'!$A$151:$Z$151,0)),0)+IFERROR(INDEX('Hoja de Trabajo para listado'!$AB$155:$BA$1048576,MATCH($A540,'Hoja de Trabajo para listado'!$AB$155:$AB$1048576,0),MATCH((CUADRO!O$4&amp;$E540),'Hoja de Trabajo para listado'!$AB$151:$BA$151,0)),0)+IFERROR(INDEX('Hoja de Trabajo para listado'!$BC$155:$CB$1048576,MATCH($A540,'Hoja de Trabajo para listado'!$BC$155:$BC$1048576,0),MATCH((CUADRO!O$4&amp;$E540),'Hoja de Trabajo para listado'!$BC$151:$CB$151,0)),0)+IFERROR(INDEX('Hoja de Trabajo para listado'!$DE$153:$DG$274,MATCH($A540,'Hoja de Trabajo para listado'!$DE$153:$DE$1048576,0),MATCH((CUADRO!O$4&amp;$E540),'Hoja de Trabajo para listado'!$DE$151:$DG$151,0)),0)+IFERROR(INDEX('Hoja de Trabajo para listado'!$CD$155:$DC$1048576,MATCH($A540,'Hoja de Trabajo para listado'!$CD$155:$CD$1048576,0),MATCH((CUADRO!O$4&amp;$E540),'Hoja de Trabajo para listado'!$CD$151:$DC$151,0)),0)</f>
        <v>0</v>
      </c>
      <c r="P540" s="243">
        <f ca="1">+IFERROR(INDEX('Hoja de Trabajo para listado'!$A$155:$Z$1048576,MATCH($A540,'Hoja de Trabajo para listado'!$A$155:$A$1048576,0),MATCH((CUADRO!P$4&amp;$E540),'Hoja de Trabajo para listado'!$A$151:$Z$151,0)),0)+IFERROR(INDEX('Hoja de Trabajo para listado'!$AB$155:$BA$1048576,MATCH($A540,'Hoja de Trabajo para listado'!$AB$155:$AB$1048576,0),MATCH((CUADRO!P$4&amp;$E540),'Hoja de Trabajo para listado'!$AB$151:$BA$151,0)),0)+IFERROR(INDEX('Hoja de Trabajo para listado'!$BC$155:$CB$1048576,MATCH($A540,'Hoja de Trabajo para listado'!$BC$155:$BC$1048576,0),MATCH((CUADRO!P$4&amp;$E540),'Hoja de Trabajo para listado'!$BC$151:$CB$151,0)),0)+IFERROR(INDEX('Hoja de Trabajo para listado'!$DE$153:$DG$274,MATCH($A540,'Hoja de Trabajo para listado'!$DE$153:$DE$1048576,0),MATCH((CUADRO!P$4&amp;$E540),'Hoja de Trabajo para listado'!$DE$151:$DG$151,0)),0)+IFERROR(INDEX('Hoja de Trabajo para listado'!$CD$155:$DC$1048576,MATCH($A540,'Hoja de Trabajo para listado'!$CD$155:$CD$1048576,0),MATCH((CUADRO!P$4&amp;$E540),'Hoja de Trabajo para listado'!$CD$151:$DC$151,0)),0)</f>
        <v>0</v>
      </c>
      <c r="Q540" s="243">
        <f ca="1">+IFERROR(INDEX('Hoja de Trabajo para listado'!$A$155:$Z$1048576,MATCH($A540,'Hoja de Trabajo para listado'!$A$155:$A$1048576,0),MATCH((CUADRO!Q$4&amp;$E540),'Hoja de Trabajo para listado'!$A$151:$Z$151,0)),0)+IFERROR(INDEX('Hoja de Trabajo para listado'!$AB$155:$BA$1048576,MATCH($A540,'Hoja de Trabajo para listado'!$AB$155:$AB$1048576,0),MATCH((CUADRO!Q$4&amp;$E540),'Hoja de Trabajo para listado'!$AB$151:$BA$151,0)),0)+IFERROR(INDEX('Hoja de Trabajo para listado'!$BC$155:$CB$1048576,MATCH($A540,'Hoja de Trabajo para listado'!$BC$155:$BC$1048576,0),MATCH((CUADRO!Q$4&amp;$E540),'Hoja de Trabajo para listado'!$BC$151:$CB$151,0)),0)+IFERROR(INDEX('Hoja de Trabajo para listado'!$DE$153:$DG$274,MATCH($A540,'Hoja de Trabajo para listado'!$DE$153:$DE$1048576,0),MATCH((CUADRO!Q$4&amp;$E540),'Hoja de Trabajo para listado'!$DE$151:$DG$151,0)),0)+IFERROR(INDEX('Hoja de Trabajo para listado'!$CD$155:$DC$1048576,MATCH($A540,'Hoja de Trabajo para listado'!$CD$155:$CD$1048576,0),MATCH((CUADRO!Q$4&amp;$E540),'Hoja de Trabajo para listado'!$CD$151:$DC$151,0)),0)</f>
        <v>0</v>
      </c>
      <c r="R540" s="243">
        <f t="shared" ca="1" si="23"/>
        <v>0</v>
      </c>
      <c r="S540" s="249">
        <f ca="1">+R539+R540</f>
        <v>0</v>
      </c>
      <c r="T540" s="243">
        <f ca="1">+S540</f>
        <v>0</v>
      </c>
      <c r="U540" s="242">
        <f t="shared" si="24"/>
        <v>2</v>
      </c>
      <c r="V540" s="333" t="str">
        <f>+VLOOKUP(A540,bd_lista!$A$3:$E$592,5,FALSE)</f>
        <v>Gobiernos Autonomos Municipales</v>
      </c>
      <c r="W540" s="388"/>
      <c r="X540" s="242">
        <f>+VLOOKUP(A540,[4]Sheet1!$A$13:$D$744,4,FALSE)</f>
        <v>0</v>
      </c>
      <c r="Y540" s="242" t="e">
        <f>+VLOOKUP(X540,bd_lista!$A$3:$C$592,3,FALSE)</f>
        <v>#N/A</v>
      </c>
      <c r="Z540" s="292"/>
      <c r="AA540" s="293"/>
    </row>
    <row r="541" spans="1:27" customFormat="1" ht="15" hidden="1" customHeight="1">
      <c r="A541" s="32">
        <v>1222</v>
      </c>
      <c r="B541" s="392">
        <f>+A541</f>
        <v>1222</v>
      </c>
      <c r="C541" s="247" t="str">
        <f>+VLOOKUP(A541,bd_lista!$A$3:$C$592,3,FALSE)</f>
        <v>Gobierno Autónomo Municipal de Ichoca</v>
      </c>
      <c r="D541" s="389" t="str">
        <f>+C541</f>
        <v>Gobierno Autónomo Municipal de Ichoca</v>
      </c>
      <c r="E541" s="242" t="s">
        <v>1304</v>
      </c>
      <c r="F541" s="243">
        <f ca="1">+IFERROR(INDEX('Hoja de Trabajo para listado'!$A$155:$Z$1048576,MATCH($A541,'Hoja de Trabajo para listado'!$A$155:$A$1048576,0),MATCH((CUADRO!F$4&amp;$E541),'Hoja de Trabajo para listado'!$A$151:$Z$151,0)),0)+IFERROR(INDEX('Hoja de Trabajo para listado'!$AB$155:$BA$1048576,MATCH($A541,'Hoja de Trabajo para listado'!$AB$155:$AB$1048576,0),MATCH((CUADRO!F$4&amp;$E541),'Hoja de Trabajo para listado'!$AB$151:$BA$151,0)),0)+IFERROR(INDEX('Hoja de Trabajo para listado'!$BC$155:$CB$1048576,MATCH($A541,'Hoja de Trabajo para listado'!$BC$155:$BC$1048576,0),MATCH((CUADRO!F$4&amp;$E541),'Hoja de Trabajo para listado'!$BC$151:$CB$151,0)),0)+IFERROR(INDEX('Hoja de Trabajo para listado'!$DE$153:$DG$274,MATCH($A541,'Hoja de Trabajo para listado'!$DE$153:$DE$1048576,0),MATCH((CUADRO!F$4&amp;$E541),'Hoja de Trabajo para listado'!$DE$151:$DG$151,0)),0)+IFERROR(INDEX('Hoja de Trabajo para listado'!$CD$155:$DC$1048576,MATCH($A541,'Hoja de Trabajo para listado'!$CD$155:$CD$1048576,0),MATCH((CUADRO!F$4&amp;$E541),'Hoja de Trabajo para listado'!$CD$151:$DC$151,0)),0)</f>
        <v>0</v>
      </c>
      <c r="G541" s="243">
        <f ca="1">+IFERROR(INDEX('Hoja de Trabajo para listado'!$A$155:$Z$1048576,MATCH($A541,'Hoja de Trabajo para listado'!$A$155:$A$1048576,0),MATCH((CUADRO!G$4&amp;$E541),'Hoja de Trabajo para listado'!$A$151:$Z$151,0)),0)+IFERROR(INDEX('Hoja de Trabajo para listado'!$AB$155:$BA$1048576,MATCH($A541,'Hoja de Trabajo para listado'!$AB$155:$AB$1048576,0),MATCH((CUADRO!G$4&amp;$E541),'Hoja de Trabajo para listado'!$AB$151:$BA$151,0)),0)+IFERROR(INDEX('Hoja de Trabajo para listado'!$BC$155:$CB$1048576,MATCH($A541,'Hoja de Trabajo para listado'!$BC$155:$BC$1048576,0),MATCH((CUADRO!G$4&amp;$E541),'Hoja de Trabajo para listado'!$BC$151:$CB$151,0)),0)+IFERROR(INDEX('Hoja de Trabajo para listado'!$DE$153:$DG$274,MATCH($A541,'Hoja de Trabajo para listado'!$DE$153:$DE$1048576,0),MATCH((CUADRO!G$4&amp;$E541),'Hoja de Trabajo para listado'!$DE$151:$DG$151,0)),0)+IFERROR(INDEX('Hoja de Trabajo para listado'!$CD$155:$DC$1048576,MATCH($A541,'Hoja de Trabajo para listado'!$CD$155:$CD$1048576,0),MATCH((CUADRO!G$4&amp;$E541),'Hoja de Trabajo para listado'!$CD$151:$DC$151,0)),0)</f>
        <v>0</v>
      </c>
      <c r="H541" s="243">
        <f ca="1">+IFERROR(INDEX('Hoja de Trabajo para listado'!$A$155:$Z$1048576,MATCH($A541,'Hoja de Trabajo para listado'!$A$155:$A$1048576,0),MATCH((CUADRO!H$4&amp;$E541),'Hoja de Trabajo para listado'!$A$151:$Z$151,0)),0)+IFERROR(INDEX('Hoja de Trabajo para listado'!$AB$155:$BA$1048576,MATCH($A541,'Hoja de Trabajo para listado'!$AB$155:$AB$1048576,0),MATCH((CUADRO!H$4&amp;$E541),'Hoja de Trabajo para listado'!$AB$151:$BA$151,0)),0)+IFERROR(INDEX('Hoja de Trabajo para listado'!$BC$155:$CB$1048576,MATCH($A541,'Hoja de Trabajo para listado'!$BC$155:$BC$1048576,0),MATCH((CUADRO!H$4&amp;$E541),'Hoja de Trabajo para listado'!$BC$151:$CB$151,0)),0)+IFERROR(INDEX('Hoja de Trabajo para listado'!$DE$153:$DG$274,MATCH($A541,'Hoja de Trabajo para listado'!$DE$153:$DE$1048576,0),MATCH((CUADRO!H$4&amp;$E541),'Hoja de Trabajo para listado'!$DE$151:$DG$151,0)),0)+IFERROR(INDEX('Hoja de Trabajo para listado'!$CD$155:$DC$1048576,MATCH($A541,'Hoja de Trabajo para listado'!$CD$155:$CD$1048576,0),MATCH((CUADRO!H$4&amp;$E541),'Hoja de Trabajo para listado'!$CD$151:$DC$151,0)),0)</f>
        <v>0</v>
      </c>
      <c r="I541" s="243">
        <f ca="1">+IFERROR(INDEX('Hoja de Trabajo para listado'!$A$155:$Z$1048576,MATCH($A541,'Hoja de Trabajo para listado'!$A$155:$A$1048576,0),MATCH((CUADRO!I$4&amp;$E541),'Hoja de Trabajo para listado'!$A$151:$Z$151,0)),0)+IFERROR(INDEX('Hoja de Trabajo para listado'!$AB$155:$BA$1048576,MATCH($A541,'Hoja de Trabajo para listado'!$AB$155:$AB$1048576,0),MATCH((CUADRO!I$4&amp;$E541),'Hoja de Trabajo para listado'!$AB$151:$BA$151,0)),0)+IFERROR(INDEX('Hoja de Trabajo para listado'!$BC$155:$CB$1048576,MATCH($A541,'Hoja de Trabajo para listado'!$BC$155:$BC$1048576,0),MATCH((CUADRO!I$4&amp;$E541),'Hoja de Trabajo para listado'!$BC$151:$CB$151,0)),0)+IFERROR(INDEX('Hoja de Trabajo para listado'!$DE$153:$DG$274,MATCH($A541,'Hoja de Trabajo para listado'!$DE$153:$DE$1048576,0),MATCH((CUADRO!I$4&amp;$E541),'Hoja de Trabajo para listado'!$DE$151:$DG$151,0)),0)+IFERROR(INDEX('Hoja de Trabajo para listado'!$CD$155:$DC$1048576,MATCH($A541,'Hoja de Trabajo para listado'!$CD$155:$CD$1048576,0),MATCH((CUADRO!I$4&amp;$E541),'Hoja de Trabajo para listado'!$CD$151:$DC$151,0)),0)</f>
        <v>0</v>
      </c>
      <c r="J541" s="243">
        <f ca="1">+IFERROR(INDEX('Hoja de Trabajo para listado'!$A$155:$Z$1048576,MATCH($A541,'Hoja de Trabajo para listado'!$A$155:$A$1048576,0),MATCH((CUADRO!J$4&amp;$E541),'Hoja de Trabajo para listado'!$A$151:$Z$151,0)),0)+IFERROR(INDEX('Hoja de Trabajo para listado'!$AB$155:$BA$1048576,MATCH($A541,'Hoja de Trabajo para listado'!$AB$155:$AB$1048576,0),MATCH((CUADRO!J$4&amp;$E541),'Hoja de Trabajo para listado'!$AB$151:$BA$151,0)),0)+IFERROR(INDEX('Hoja de Trabajo para listado'!$BC$155:$CB$1048576,MATCH($A541,'Hoja de Trabajo para listado'!$BC$155:$BC$1048576,0),MATCH((CUADRO!J$4&amp;$E541),'Hoja de Trabajo para listado'!$BC$151:$CB$151,0)),0)+IFERROR(INDEX('Hoja de Trabajo para listado'!$DE$153:$DG$274,MATCH($A541,'Hoja de Trabajo para listado'!$DE$153:$DE$1048576,0),MATCH((CUADRO!J$4&amp;$E541),'Hoja de Trabajo para listado'!$DE$151:$DG$151,0)),0)+IFERROR(INDEX('Hoja de Trabajo para listado'!$CD$155:$DC$1048576,MATCH($A541,'Hoja de Trabajo para listado'!$CD$155:$CD$1048576,0),MATCH((CUADRO!J$4&amp;$E541),'Hoja de Trabajo para listado'!$CD$151:$DC$151,0)),0)</f>
        <v>0</v>
      </c>
      <c r="K541" s="243">
        <f ca="1">+IFERROR(INDEX('Hoja de Trabajo para listado'!$A$155:$Z$1048576,MATCH($A541,'Hoja de Trabajo para listado'!$A$155:$A$1048576,0),MATCH((CUADRO!K$4&amp;$E541),'Hoja de Trabajo para listado'!$A$151:$Z$151,0)),0)+IFERROR(INDEX('Hoja de Trabajo para listado'!$AB$155:$BA$1048576,MATCH($A541,'Hoja de Trabajo para listado'!$AB$155:$AB$1048576,0),MATCH((CUADRO!K$4&amp;$E541),'Hoja de Trabajo para listado'!$AB$151:$BA$151,0)),0)+IFERROR(INDEX('Hoja de Trabajo para listado'!$BC$155:$CB$1048576,MATCH($A541,'Hoja de Trabajo para listado'!$BC$155:$BC$1048576,0),MATCH((CUADRO!K$4&amp;$E541),'Hoja de Trabajo para listado'!$BC$151:$CB$151,0)),0)+IFERROR(INDEX('Hoja de Trabajo para listado'!$DE$153:$DG$274,MATCH($A541,'Hoja de Trabajo para listado'!$DE$153:$DE$1048576,0),MATCH((CUADRO!K$4&amp;$E541),'Hoja de Trabajo para listado'!$DE$151:$DG$151,0)),0)+IFERROR(INDEX('Hoja de Trabajo para listado'!$CD$155:$DC$1048576,MATCH($A541,'Hoja de Trabajo para listado'!$CD$155:$CD$1048576,0),MATCH((CUADRO!K$4&amp;$E541),'Hoja de Trabajo para listado'!$CD$151:$DC$151,0)),0)</f>
        <v>0</v>
      </c>
      <c r="L541" s="243">
        <f ca="1">+IFERROR(INDEX('Hoja de Trabajo para listado'!$A$155:$Z$1048576,MATCH($A541,'Hoja de Trabajo para listado'!$A$155:$A$1048576,0),MATCH((CUADRO!L$4&amp;$E541),'Hoja de Trabajo para listado'!$A$151:$Z$151,0)),0)+IFERROR(INDEX('Hoja de Trabajo para listado'!$AB$155:$BA$1048576,MATCH($A541,'Hoja de Trabajo para listado'!$AB$155:$AB$1048576,0),MATCH((CUADRO!L$4&amp;$E541),'Hoja de Trabajo para listado'!$AB$151:$BA$151,0)),0)+IFERROR(INDEX('Hoja de Trabajo para listado'!$BC$155:$CB$1048576,MATCH($A541,'Hoja de Trabajo para listado'!$BC$155:$BC$1048576,0),MATCH((CUADRO!L$4&amp;$E541),'Hoja de Trabajo para listado'!$BC$151:$CB$151,0)),0)+IFERROR(INDEX('Hoja de Trabajo para listado'!$DE$153:$DG$274,MATCH($A541,'Hoja de Trabajo para listado'!$DE$153:$DE$1048576,0),MATCH((CUADRO!L$4&amp;$E541),'Hoja de Trabajo para listado'!$DE$151:$DG$151,0)),0)+IFERROR(INDEX('Hoja de Trabajo para listado'!$CD$155:$DC$1048576,MATCH($A541,'Hoja de Trabajo para listado'!$CD$155:$CD$1048576,0),MATCH((CUADRO!L$4&amp;$E541),'Hoja de Trabajo para listado'!$CD$151:$DC$151,0)),0)</f>
        <v>0</v>
      </c>
      <c r="M541" s="243">
        <f ca="1">+IFERROR(INDEX('Hoja de Trabajo para listado'!$A$155:$Z$1048576,MATCH($A541,'Hoja de Trabajo para listado'!$A$155:$A$1048576,0),MATCH((CUADRO!M$4&amp;$E541),'Hoja de Trabajo para listado'!$A$151:$Z$151,0)),0)+IFERROR(INDEX('Hoja de Trabajo para listado'!$AB$155:$BA$1048576,MATCH($A541,'Hoja de Trabajo para listado'!$AB$155:$AB$1048576,0),MATCH((CUADRO!M$4&amp;$E541),'Hoja de Trabajo para listado'!$AB$151:$BA$151,0)),0)+IFERROR(INDEX('Hoja de Trabajo para listado'!$BC$155:$CB$1048576,MATCH($A541,'Hoja de Trabajo para listado'!$BC$155:$BC$1048576,0),MATCH((CUADRO!M$4&amp;$E541),'Hoja de Trabajo para listado'!$BC$151:$CB$151,0)),0)+IFERROR(INDEX('Hoja de Trabajo para listado'!$DE$153:$DG$274,MATCH($A541,'Hoja de Trabajo para listado'!$DE$153:$DE$1048576,0),MATCH((CUADRO!M$4&amp;$E541),'Hoja de Trabajo para listado'!$DE$151:$DG$151,0)),0)+IFERROR(INDEX('Hoja de Trabajo para listado'!$CD$155:$DC$1048576,MATCH($A541,'Hoja de Trabajo para listado'!$CD$155:$CD$1048576,0),MATCH((CUADRO!M$4&amp;$E541),'Hoja de Trabajo para listado'!$CD$151:$DC$151,0)),0)</f>
        <v>0</v>
      </c>
      <c r="N541" s="243">
        <f ca="1">+IFERROR(INDEX('Hoja de Trabajo para listado'!$A$155:$Z$1048576,MATCH($A541,'Hoja de Trabajo para listado'!$A$155:$A$1048576,0),MATCH((CUADRO!N$4&amp;$E541),'Hoja de Trabajo para listado'!$A$151:$Z$151,0)),0)+IFERROR(INDEX('Hoja de Trabajo para listado'!$AB$155:$BA$1048576,MATCH($A541,'Hoja de Trabajo para listado'!$AB$155:$AB$1048576,0),MATCH((CUADRO!N$4&amp;$E541),'Hoja de Trabajo para listado'!$AB$151:$BA$151,0)),0)+IFERROR(INDEX('Hoja de Trabajo para listado'!$BC$155:$CB$1048576,MATCH($A541,'Hoja de Trabajo para listado'!$BC$155:$BC$1048576,0),MATCH((CUADRO!N$4&amp;$E541),'Hoja de Trabajo para listado'!$BC$151:$CB$151,0)),0)+IFERROR(INDEX('Hoja de Trabajo para listado'!$DE$153:$DG$274,MATCH($A541,'Hoja de Trabajo para listado'!$DE$153:$DE$1048576,0),MATCH((CUADRO!N$4&amp;$E541),'Hoja de Trabajo para listado'!$DE$151:$DG$151,0)),0)+IFERROR(INDEX('Hoja de Trabajo para listado'!$CD$155:$DC$1048576,MATCH($A541,'Hoja de Trabajo para listado'!$CD$155:$CD$1048576,0),MATCH((CUADRO!N$4&amp;$E541),'Hoja de Trabajo para listado'!$CD$151:$DC$151,0)),0)</f>
        <v>0</v>
      </c>
      <c r="O541" s="243">
        <f ca="1">+IFERROR(INDEX('Hoja de Trabajo para listado'!$A$155:$Z$1048576,MATCH($A541,'Hoja de Trabajo para listado'!$A$155:$A$1048576,0),MATCH((CUADRO!O$4&amp;$E541),'Hoja de Trabajo para listado'!$A$151:$Z$151,0)),0)+IFERROR(INDEX('Hoja de Trabajo para listado'!$AB$155:$BA$1048576,MATCH($A541,'Hoja de Trabajo para listado'!$AB$155:$AB$1048576,0),MATCH((CUADRO!O$4&amp;$E541),'Hoja de Trabajo para listado'!$AB$151:$BA$151,0)),0)+IFERROR(INDEX('Hoja de Trabajo para listado'!$BC$155:$CB$1048576,MATCH($A541,'Hoja de Trabajo para listado'!$BC$155:$BC$1048576,0),MATCH((CUADRO!O$4&amp;$E541),'Hoja de Trabajo para listado'!$BC$151:$CB$151,0)),0)+IFERROR(INDEX('Hoja de Trabajo para listado'!$DE$153:$DG$274,MATCH($A541,'Hoja de Trabajo para listado'!$DE$153:$DE$1048576,0),MATCH((CUADRO!O$4&amp;$E541),'Hoja de Trabajo para listado'!$DE$151:$DG$151,0)),0)+IFERROR(INDEX('Hoja de Trabajo para listado'!$CD$155:$DC$1048576,MATCH($A541,'Hoja de Trabajo para listado'!$CD$155:$CD$1048576,0),MATCH((CUADRO!O$4&amp;$E541),'Hoja de Trabajo para listado'!$CD$151:$DC$151,0)),0)</f>
        <v>0</v>
      </c>
      <c r="P541" s="243">
        <f ca="1">+IFERROR(INDEX('Hoja de Trabajo para listado'!$A$155:$Z$1048576,MATCH($A541,'Hoja de Trabajo para listado'!$A$155:$A$1048576,0),MATCH((CUADRO!P$4&amp;$E541),'Hoja de Trabajo para listado'!$A$151:$Z$151,0)),0)+IFERROR(INDEX('Hoja de Trabajo para listado'!$AB$155:$BA$1048576,MATCH($A541,'Hoja de Trabajo para listado'!$AB$155:$AB$1048576,0),MATCH((CUADRO!P$4&amp;$E541),'Hoja de Trabajo para listado'!$AB$151:$BA$151,0)),0)+IFERROR(INDEX('Hoja de Trabajo para listado'!$BC$155:$CB$1048576,MATCH($A541,'Hoja de Trabajo para listado'!$BC$155:$BC$1048576,0),MATCH((CUADRO!P$4&amp;$E541),'Hoja de Trabajo para listado'!$BC$151:$CB$151,0)),0)+IFERROR(INDEX('Hoja de Trabajo para listado'!$DE$153:$DG$274,MATCH($A541,'Hoja de Trabajo para listado'!$DE$153:$DE$1048576,0),MATCH((CUADRO!P$4&amp;$E541),'Hoja de Trabajo para listado'!$DE$151:$DG$151,0)),0)+IFERROR(INDEX('Hoja de Trabajo para listado'!$CD$155:$DC$1048576,MATCH($A541,'Hoja de Trabajo para listado'!$CD$155:$CD$1048576,0),MATCH((CUADRO!P$4&amp;$E541),'Hoja de Trabajo para listado'!$CD$151:$DC$151,0)),0)</f>
        <v>0</v>
      </c>
      <c r="Q541" s="243">
        <f ca="1">+IFERROR(INDEX('Hoja de Trabajo para listado'!$A$155:$Z$1048576,MATCH($A541,'Hoja de Trabajo para listado'!$A$155:$A$1048576,0),MATCH((CUADRO!Q$4&amp;$E541),'Hoja de Trabajo para listado'!$A$151:$Z$151,0)),0)+IFERROR(INDEX('Hoja de Trabajo para listado'!$AB$155:$BA$1048576,MATCH($A541,'Hoja de Trabajo para listado'!$AB$155:$AB$1048576,0),MATCH((CUADRO!Q$4&amp;$E541),'Hoja de Trabajo para listado'!$AB$151:$BA$151,0)),0)+IFERROR(INDEX('Hoja de Trabajo para listado'!$BC$155:$CB$1048576,MATCH($A541,'Hoja de Trabajo para listado'!$BC$155:$BC$1048576,0),MATCH((CUADRO!Q$4&amp;$E541),'Hoja de Trabajo para listado'!$BC$151:$CB$151,0)),0)+IFERROR(INDEX('Hoja de Trabajo para listado'!$DE$153:$DG$274,MATCH($A541,'Hoja de Trabajo para listado'!$DE$153:$DE$1048576,0),MATCH((CUADRO!Q$4&amp;$E541),'Hoja de Trabajo para listado'!$DE$151:$DG$151,0)),0)+IFERROR(INDEX('Hoja de Trabajo para listado'!$CD$155:$DC$1048576,MATCH($A541,'Hoja de Trabajo para listado'!$CD$155:$CD$1048576,0),MATCH((CUADRO!Q$4&amp;$E541),'Hoja de Trabajo para listado'!$CD$151:$DC$151,0)),0)</f>
        <v>0</v>
      </c>
      <c r="R541" s="243">
        <f t="shared" ca="1" si="23"/>
        <v>0</v>
      </c>
      <c r="S541" s="249"/>
      <c r="T541" s="243">
        <f ca="1">+T542</f>
        <v>0</v>
      </c>
      <c r="U541" s="242">
        <f t="shared" si="24"/>
        <v>1</v>
      </c>
      <c r="V541" s="333" t="str">
        <f>+VLOOKUP(A541,bd_lista!$A$3:$E$592,5,FALSE)</f>
        <v>Gobiernos Autonomos Municipales</v>
      </c>
      <c r="W541" s="387" t="str">
        <f>+V541</f>
        <v>Gobiernos Autonomos Municipales</v>
      </c>
      <c r="X541" s="242">
        <f>+VLOOKUP(A541,[4]Sheet1!$A$13:$D$744,4,FALSE)</f>
        <v>0</v>
      </c>
      <c r="Y541" s="242" t="e">
        <f>+VLOOKUP(X541,bd_lista!$A$3:$C$592,3,FALSE)</f>
        <v>#N/A</v>
      </c>
      <c r="Z541" s="294">
        <f>+X541</f>
        <v>0</v>
      </c>
      <c r="AA541" s="295" t="e">
        <f>+Y541</f>
        <v>#N/A</v>
      </c>
    </row>
    <row r="542" spans="1:27" customFormat="1" ht="15" hidden="1" customHeight="1">
      <c r="A542" s="32">
        <v>1222</v>
      </c>
      <c r="B542" s="393"/>
      <c r="C542" s="247" t="str">
        <f>+VLOOKUP(A542,bd_lista!$A$3:$C$592,3,FALSE)</f>
        <v>Gobierno Autónomo Municipal de Ichoca</v>
      </c>
      <c r="D542" s="390"/>
      <c r="E542" s="244" t="s">
        <v>1305</v>
      </c>
      <c r="F542" s="243">
        <f ca="1">+IFERROR(INDEX('Hoja de Trabajo para listado'!$A$155:$Z$1048576,MATCH($A542,'Hoja de Trabajo para listado'!$A$155:$A$1048576,0),MATCH((CUADRO!F$4&amp;$E542),'Hoja de Trabajo para listado'!$A$151:$Z$151,0)),0)+IFERROR(INDEX('Hoja de Trabajo para listado'!$AB$155:$BA$1048576,MATCH($A542,'Hoja de Trabajo para listado'!$AB$155:$AB$1048576,0),MATCH((CUADRO!F$4&amp;$E542),'Hoja de Trabajo para listado'!$AB$151:$BA$151,0)),0)+IFERROR(INDEX('Hoja de Trabajo para listado'!$BC$155:$CB$1048576,MATCH($A542,'Hoja de Trabajo para listado'!$BC$155:$BC$1048576,0),MATCH((CUADRO!F$4&amp;$E542),'Hoja de Trabajo para listado'!$BC$151:$CB$151,0)),0)+IFERROR(INDEX('Hoja de Trabajo para listado'!$DE$153:$DG$274,MATCH($A542,'Hoja de Trabajo para listado'!$DE$153:$DE$1048576,0),MATCH((CUADRO!F$4&amp;$E542),'Hoja de Trabajo para listado'!$DE$151:$DG$151,0)),0)+IFERROR(INDEX('Hoja de Trabajo para listado'!$CD$155:$DC$1048576,MATCH($A542,'Hoja de Trabajo para listado'!$CD$155:$CD$1048576,0),MATCH((CUADRO!F$4&amp;$E542),'Hoja de Trabajo para listado'!$CD$151:$DC$151,0)),0)</f>
        <v>0</v>
      </c>
      <c r="G542" s="243">
        <f ca="1">+IFERROR(INDEX('Hoja de Trabajo para listado'!$A$155:$Z$1048576,MATCH($A542,'Hoja de Trabajo para listado'!$A$155:$A$1048576,0),MATCH((CUADRO!G$4&amp;$E542),'Hoja de Trabajo para listado'!$A$151:$Z$151,0)),0)+IFERROR(INDEX('Hoja de Trabajo para listado'!$AB$155:$BA$1048576,MATCH($A542,'Hoja de Trabajo para listado'!$AB$155:$AB$1048576,0),MATCH((CUADRO!G$4&amp;$E542),'Hoja de Trabajo para listado'!$AB$151:$BA$151,0)),0)+IFERROR(INDEX('Hoja de Trabajo para listado'!$BC$155:$CB$1048576,MATCH($A542,'Hoja de Trabajo para listado'!$BC$155:$BC$1048576,0),MATCH((CUADRO!G$4&amp;$E542),'Hoja de Trabajo para listado'!$BC$151:$CB$151,0)),0)+IFERROR(INDEX('Hoja de Trabajo para listado'!$DE$153:$DG$274,MATCH($A542,'Hoja de Trabajo para listado'!$DE$153:$DE$1048576,0),MATCH((CUADRO!G$4&amp;$E542),'Hoja de Trabajo para listado'!$DE$151:$DG$151,0)),0)+IFERROR(INDEX('Hoja de Trabajo para listado'!$CD$155:$DC$1048576,MATCH($A542,'Hoja de Trabajo para listado'!$CD$155:$CD$1048576,0),MATCH((CUADRO!G$4&amp;$E542),'Hoja de Trabajo para listado'!$CD$151:$DC$151,0)),0)</f>
        <v>0</v>
      </c>
      <c r="H542" s="243">
        <f ca="1">+IFERROR(INDEX('Hoja de Trabajo para listado'!$A$155:$Z$1048576,MATCH($A542,'Hoja de Trabajo para listado'!$A$155:$A$1048576,0),MATCH((CUADRO!H$4&amp;$E542),'Hoja de Trabajo para listado'!$A$151:$Z$151,0)),0)+IFERROR(INDEX('Hoja de Trabajo para listado'!$AB$155:$BA$1048576,MATCH($A542,'Hoja de Trabajo para listado'!$AB$155:$AB$1048576,0),MATCH((CUADRO!H$4&amp;$E542),'Hoja de Trabajo para listado'!$AB$151:$BA$151,0)),0)+IFERROR(INDEX('Hoja de Trabajo para listado'!$BC$155:$CB$1048576,MATCH($A542,'Hoja de Trabajo para listado'!$BC$155:$BC$1048576,0),MATCH((CUADRO!H$4&amp;$E542),'Hoja de Trabajo para listado'!$BC$151:$CB$151,0)),0)+IFERROR(INDEX('Hoja de Trabajo para listado'!$DE$153:$DG$274,MATCH($A542,'Hoja de Trabajo para listado'!$DE$153:$DE$1048576,0),MATCH((CUADRO!H$4&amp;$E542),'Hoja de Trabajo para listado'!$DE$151:$DG$151,0)),0)+IFERROR(INDEX('Hoja de Trabajo para listado'!$CD$155:$DC$1048576,MATCH($A542,'Hoja de Trabajo para listado'!$CD$155:$CD$1048576,0),MATCH((CUADRO!H$4&amp;$E542),'Hoja de Trabajo para listado'!$CD$151:$DC$151,0)),0)</f>
        <v>0</v>
      </c>
      <c r="I542" s="243">
        <f ca="1">+IFERROR(INDEX('Hoja de Trabajo para listado'!$A$155:$Z$1048576,MATCH($A542,'Hoja de Trabajo para listado'!$A$155:$A$1048576,0),MATCH((CUADRO!I$4&amp;$E542),'Hoja de Trabajo para listado'!$A$151:$Z$151,0)),0)+IFERROR(INDEX('Hoja de Trabajo para listado'!$AB$155:$BA$1048576,MATCH($A542,'Hoja de Trabajo para listado'!$AB$155:$AB$1048576,0),MATCH((CUADRO!I$4&amp;$E542),'Hoja de Trabajo para listado'!$AB$151:$BA$151,0)),0)+IFERROR(INDEX('Hoja de Trabajo para listado'!$BC$155:$CB$1048576,MATCH($A542,'Hoja de Trabajo para listado'!$BC$155:$BC$1048576,0),MATCH((CUADRO!I$4&amp;$E542),'Hoja de Trabajo para listado'!$BC$151:$CB$151,0)),0)+IFERROR(INDEX('Hoja de Trabajo para listado'!$DE$153:$DG$274,MATCH($A542,'Hoja de Trabajo para listado'!$DE$153:$DE$1048576,0),MATCH((CUADRO!I$4&amp;$E542),'Hoja de Trabajo para listado'!$DE$151:$DG$151,0)),0)+IFERROR(INDEX('Hoja de Trabajo para listado'!$CD$155:$DC$1048576,MATCH($A542,'Hoja de Trabajo para listado'!$CD$155:$CD$1048576,0),MATCH((CUADRO!I$4&amp;$E542),'Hoja de Trabajo para listado'!$CD$151:$DC$151,0)),0)</f>
        <v>0</v>
      </c>
      <c r="J542" s="243">
        <f ca="1">+IFERROR(INDEX('Hoja de Trabajo para listado'!$A$155:$Z$1048576,MATCH($A542,'Hoja de Trabajo para listado'!$A$155:$A$1048576,0),MATCH((CUADRO!J$4&amp;$E542),'Hoja de Trabajo para listado'!$A$151:$Z$151,0)),0)+IFERROR(INDEX('Hoja de Trabajo para listado'!$AB$155:$BA$1048576,MATCH($A542,'Hoja de Trabajo para listado'!$AB$155:$AB$1048576,0),MATCH((CUADRO!J$4&amp;$E542),'Hoja de Trabajo para listado'!$AB$151:$BA$151,0)),0)+IFERROR(INDEX('Hoja de Trabajo para listado'!$BC$155:$CB$1048576,MATCH($A542,'Hoja de Trabajo para listado'!$BC$155:$BC$1048576,0),MATCH((CUADRO!J$4&amp;$E542),'Hoja de Trabajo para listado'!$BC$151:$CB$151,0)),0)+IFERROR(INDEX('Hoja de Trabajo para listado'!$DE$153:$DG$274,MATCH($A542,'Hoja de Trabajo para listado'!$DE$153:$DE$1048576,0),MATCH((CUADRO!J$4&amp;$E542),'Hoja de Trabajo para listado'!$DE$151:$DG$151,0)),0)+IFERROR(INDEX('Hoja de Trabajo para listado'!$CD$155:$DC$1048576,MATCH($A542,'Hoja de Trabajo para listado'!$CD$155:$CD$1048576,0),MATCH((CUADRO!J$4&amp;$E542),'Hoja de Trabajo para listado'!$CD$151:$DC$151,0)),0)</f>
        <v>0</v>
      </c>
      <c r="K542" s="243">
        <f ca="1">+IFERROR(INDEX('Hoja de Trabajo para listado'!$A$155:$Z$1048576,MATCH($A542,'Hoja de Trabajo para listado'!$A$155:$A$1048576,0),MATCH((CUADRO!K$4&amp;$E542),'Hoja de Trabajo para listado'!$A$151:$Z$151,0)),0)+IFERROR(INDEX('Hoja de Trabajo para listado'!$AB$155:$BA$1048576,MATCH($A542,'Hoja de Trabajo para listado'!$AB$155:$AB$1048576,0),MATCH((CUADRO!K$4&amp;$E542),'Hoja de Trabajo para listado'!$AB$151:$BA$151,0)),0)+IFERROR(INDEX('Hoja de Trabajo para listado'!$BC$155:$CB$1048576,MATCH($A542,'Hoja de Trabajo para listado'!$BC$155:$BC$1048576,0),MATCH((CUADRO!K$4&amp;$E542),'Hoja de Trabajo para listado'!$BC$151:$CB$151,0)),0)+IFERROR(INDEX('Hoja de Trabajo para listado'!$DE$153:$DG$274,MATCH($A542,'Hoja de Trabajo para listado'!$DE$153:$DE$1048576,0),MATCH((CUADRO!K$4&amp;$E542),'Hoja de Trabajo para listado'!$DE$151:$DG$151,0)),0)+IFERROR(INDEX('Hoja de Trabajo para listado'!$CD$155:$DC$1048576,MATCH($A542,'Hoja de Trabajo para listado'!$CD$155:$CD$1048576,0),MATCH((CUADRO!K$4&amp;$E542),'Hoja de Trabajo para listado'!$CD$151:$DC$151,0)),0)</f>
        <v>0</v>
      </c>
      <c r="L542" s="243">
        <f ca="1">+IFERROR(INDEX('Hoja de Trabajo para listado'!$A$155:$Z$1048576,MATCH($A542,'Hoja de Trabajo para listado'!$A$155:$A$1048576,0),MATCH((CUADRO!L$4&amp;$E542),'Hoja de Trabajo para listado'!$A$151:$Z$151,0)),0)+IFERROR(INDEX('Hoja de Trabajo para listado'!$AB$155:$BA$1048576,MATCH($A542,'Hoja de Trabajo para listado'!$AB$155:$AB$1048576,0),MATCH((CUADRO!L$4&amp;$E542),'Hoja de Trabajo para listado'!$AB$151:$BA$151,0)),0)+IFERROR(INDEX('Hoja de Trabajo para listado'!$BC$155:$CB$1048576,MATCH($A542,'Hoja de Trabajo para listado'!$BC$155:$BC$1048576,0),MATCH((CUADRO!L$4&amp;$E542),'Hoja de Trabajo para listado'!$BC$151:$CB$151,0)),0)+IFERROR(INDEX('Hoja de Trabajo para listado'!$DE$153:$DG$274,MATCH($A542,'Hoja de Trabajo para listado'!$DE$153:$DE$1048576,0),MATCH((CUADRO!L$4&amp;$E542),'Hoja de Trabajo para listado'!$DE$151:$DG$151,0)),0)+IFERROR(INDEX('Hoja de Trabajo para listado'!$CD$155:$DC$1048576,MATCH($A542,'Hoja de Trabajo para listado'!$CD$155:$CD$1048576,0),MATCH((CUADRO!L$4&amp;$E542),'Hoja de Trabajo para listado'!$CD$151:$DC$151,0)),0)</f>
        <v>0</v>
      </c>
      <c r="M542" s="243">
        <f ca="1">+IFERROR(INDEX('Hoja de Trabajo para listado'!$A$155:$Z$1048576,MATCH($A542,'Hoja de Trabajo para listado'!$A$155:$A$1048576,0),MATCH((CUADRO!M$4&amp;$E542),'Hoja de Trabajo para listado'!$A$151:$Z$151,0)),0)+IFERROR(INDEX('Hoja de Trabajo para listado'!$AB$155:$BA$1048576,MATCH($A542,'Hoja de Trabajo para listado'!$AB$155:$AB$1048576,0),MATCH((CUADRO!M$4&amp;$E542),'Hoja de Trabajo para listado'!$AB$151:$BA$151,0)),0)+IFERROR(INDEX('Hoja de Trabajo para listado'!$BC$155:$CB$1048576,MATCH($A542,'Hoja de Trabajo para listado'!$BC$155:$BC$1048576,0),MATCH((CUADRO!M$4&amp;$E542),'Hoja de Trabajo para listado'!$BC$151:$CB$151,0)),0)+IFERROR(INDEX('Hoja de Trabajo para listado'!$DE$153:$DG$274,MATCH($A542,'Hoja de Trabajo para listado'!$DE$153:$DE$1048576,0),MATCH((CUADRO!M$4&amp;$E542),'Hoja de Trabajo para listado'!$DE$151:$DG$151,0)),0)+IFERROR(INDEX('Hoja de Trabajo para listado'!$CD$155:$DC$1048576,MATCH($A542,'Hoja de Trabajo para listado'!$CD$155:$CD$1048576,0),MATCH((CUADRO!M$4&amp;$E542),'Hoja de Trabajo para listado'!$CD$151:$DC$151,0)),0)</f>
        <v>0</v>
      </c>
      <c r="N542" s="243">
        <f ca="1">+IFERROR(INDEX('Hoja de Trabajo para listado'!$A$155:$Z$1048576,MATCH($A542,'Hoja de Trabajo para listado'!$A$155:$A$1048576,0),MATCH((CUADRO!N$4&amp;$E542),'Hoja de Trabajo para listado'!$A$151:$Z$151,0)),0)+IFERROR(INDEX('Hoja de Trabajo para listado'!$AB$155:$BA$1048576,MATCH($A542,'Hoja de Trabajo para listado'!$AB$155:$AB$1048576,0),MATCH((CUADRO!N$4&amp;$E542),'Hoja de Trabajo para listado'!$AB$151:$BA$151,0)),0)+IFERROR(INDEX('Hoja de Trabajo para listado'!$BC$155:$CB$1048576,MATCH($A542,'Hoja de Trabajo para listado'!$BC$155:$BC$1048576,0),MATCH((CUADRO!N$4&amp;$E542),'Hoja de Trabajo para listado'!$BC$151:$CB$151,0)),0)+IFERROR(INDEX('Hoja de Trabajo para listado'!$DE$153:$DG$274,MATCH($A542,'Hoja de Trabajo para listado'!$DE$153:$DE$1048576,0),MATCH((CUADRO!N$4&amp;$E542),'Hoja de Trabajo para listado'!$DE$151:$DG$151,0)),0)+IFERROR(INDEX('Hoja de Trabajo para listado'!$CD$155:$DC$1048576,MATCH($A542,'Hoja de Trabajo para listado'!$CD$155:$CD$1048576,0),MATCH((CUADRO!N$4&amp;$E542),'Hoja de Trabajo para listado'!$CD$151:$DC$151,0)),0)</f>
        <v>0</v>
      </c>
      <c r="O542" s="243">
        <f ca="1">+IFERROR(INDEX('Hoja de Trabajo para listado'!$A$155:$Z$1048576,MATCH($A542,'Hoja de Trabajo para listado'!$A$155:$A$1048576,0),MATCH((CUADRO!O$4&amp;$E542),'Hoja de Trabajo para listado'!$A$151:$Z$151,0)),0)+IFERROR(INDEX('Hoja de Trabajo para listado'!$AB$155:$BA$1048576,MATCH($A542,'Hoja de Trabajo para listado'!$AB$155:$AB$1048576,0),MATCH((CUADRO!O$4&amp;$E542),'Hoja de Trabajo para listado'!$AB$151:$BA$151,0)),0)+IFERROR(INDEX('Hoja de Trabajo para listado'!$BC$155:$CB$1048576,MATCH($A542,'Hoja de Trabajo para listado'!$BC$155:$BC$1048576,0),MATCH((CUADRO!O$4&amp;$E542),'Hoja de Trabajo para listado'!$BC$151:$CB$151,0)),0)+IFERROR(INDEX('Hoja de Trabajo para listado'!$DE$153:$DG$274,MATCH($A542,'Hoja de Trabajo para listado'!$DE$153:$DE$1048576,0),MATCH((CUADRO!O$4&amp;$E542),'Hoja de Trabajo para listado'!$DE$151:$DG$151,0)),0)+IFERROR(INDEX('Hoja de Trabajo para listado'!$CD$155:$DC$1048576,MATCH($A542,'Hoja de Trabajo para listado'!$CD$155:$CD$1048576,0),MATCH((CUADRO!O$4&amp;$E542),'Hoja de Trabajo para listado'!$CD$151:$DC$151,0)),0)</f>
        <v>0</v>
      </c>
      <c r="P542" s="243">
        <f ca="1">+IFERROR(INDEX('Hoja de Trabajo para listado'!$A$155:$Z$1048576,MATCH($A542,'Hoja de Trabajo para listado'!$A$155:$A$1048576,0),MATCH((CUADRO!P$4&amp;$E542),'Hoja de Trabajo para listado'!$A$151:$Z$151,0)),0)+IFERROR(INDEX('Hoja de Trabajo para listado'!$AB$155:$BA$1048576,MATCH($A542,'Hoja de Trabajo para listado'!$AB$155:$AB$1048576,0),MATCH((CUADRO!P$4&amp;$E542),'Hoja de Trabajo para listado'!$AB$151:$BA$151,0)),0)+IFERROR(INDEX('Hoja de Trabajo para listado'!$BC$155:$CB$1048576,MATCH($A542,'Hoja de Trabajo para listado'!$BC$155:$BC$1048576,0),MATCH((CUADRO!P$4&amp;$E542),'Hoja de Trabajo para listado'!$BC$151:$CB$151,0)),0)+IFERROR(INDEX('Hoja de Trabajo para listado'!$DE$153:$DG$274,MATCH($A542,'Hoja de Trabajo para listado'!$DE$153:$DE$1048576,0),MATCH((CUADRO!P$4&amp;$E542),'Hoja de Trabajo para listado'!$DE$151:$DG$151,0)),0)+IFERROR(INDEX('Hoja de Trabajo para listado'!$CD$155:$DC$1048576,MATCH($A542,'Hoja de Trabajo para listado'!$CD$155:$CD$1048576,0),MATCH((CUADRO!P$4&amp;$E542),'Hoja de Trabajo para listado'!$CD$151:$DC$151,0)),0)</f>
        <v>0</v>
      </c>
      <c r="Q542" s="243">
        <f ca="1">+IFERROR(INDEX('Hoja de Trabajo para listado'!$A$155:$Z$1048576,MATCH($A542,'Hoja de Trabajo para listado'!$A$155:$A$1048576,0),MATCH((CUADRO!Q$4&amp;$E542),'Hoja de Trabajo para listado'!$A$151:$Z$151,0)),0)+IFERROR(INDEX('Hoja de Trabajo para listado'!$AB$155:$BA$1048576,MATCH($A542,'Hoja de Trabajo para listado'!$AB$155:$AB$1048576,0),MATCH((CUADRO!Q$4&amp;$E542),'Hoja de Trabajo para listado'!$AB$151:$BA$151,0)),0)+IFERROR(INDEX('Hoja de Trabajo para listado'!$BC$155:$CB$1048576,MATCH($A542,'Hoja de Trabajo para listado'!$BC$155:$BC$1048576,0),MATCH((CUADRO!Q$4&amp;$E542),'Hoja de Trabajo para listado'!$BC$151:$CB$151,0)),0)+IFERROR(INDEX('Hoja de Trabajo para listado'!$DE$153:$DG$274,MATCH($A542,'Hoja de Trabajo para listado'!$DE$153:$DE$1048576,0),MATCH((CUADRO!Q$4&amp;$E542),'Hoja de Trabajo para listado'!$DE$151:$DG$151,0)),0)+IFERROR(INDEX('Hoja de Trabajo para listado'!$CD$155:$DC$1048576,MATCH($A542,'Hoja de Trabajo para listado'!$CD$155:$CD$1048576,0),MATCH((CUADRO!Q$4&amp;$E542),'Hoja de Trabajo para listado'!$CD$151:$DC$151,0)),0)</f>
        <v>0</v>
      </c>
      <c r="R542" s="243">
        <f t="shared" ca="1" si="23"/>
        <v>0</v>
      </c>
      <c r="S542" s="249">
        <f ca="1">+R541+R542</f>
        <v>0</v>
      </c>
      <c r="T542" s="243">
        <f ca="1">+S542</f>
        <v>0</v>
      </c>
      <c r="U542" s="242">
        <f t="shared" si="24"/>
        <v>2</v>
      </c>
      <c r="V542" s="333" t="str">
        <f>+VLOOKUP(A542,bd_lista!$A$3:$E$592,5,FALSE)</f>
        <v>Gobiernos Autonomos Municipales</v>
      </c>
      <c r="W542" s="388"/>
      <c r="X542" s="242">
        <f>+VLOOKUP(A542,[4]Sheet1!$A$13:$D$744,4,FALSE)</f>
        <v>0</v>
      </c>
      <c r="Y542" s="242" t="e">
        <f>+VLOOKUP(X542,bd_lista!$A$3:$C$592,3,FALSE)</f>
        <v>#N/A</v>
      </c>
      <c r="Z542" s="292"/>
      <c r="AA542" s="293"/>
    </row>
    <row r="543" spans="1:27" customFormat="1" ht="15" hidden="1" customHeight="1">
      <c r="A543" s="32">
        <v>1223</v>
      </c>
      <c r="B543" s="392">
        <f>+A543</f>
        <v>1223</v>
      </c>
      <c r="C543" s="247" t="str">
        <f>+VLOOKUP(A543,bd_lista!$A$3:$C$592,3,FALSE)</f>
        <v>Gobierno Autónomo Municipal de Villa Libertad Licoma</v>
      </c>
      <c r="D543" s="389" t="str">
        <f>+C543</f>
        <v>Gobierno Autónomo Municipal de Villa Libertad Licoma</v>
      </c>
      <c r="E543" s="242" t="s">
        <v>1304</v>
      </c>
      <c r="F543" s="243">
        <f ca="1">+IFERROR(INDEX('Hoja de Trabajo para listado'!$A$155:$Z$1048576,MATCH($A543,'Hoja de Trabajo para listado'!$A$155:$A$1048576,0),MATCH((CUADRO!F$4&amp;$E543),'Hoja de Trabajo para listado'!$A$151:$Z$151,0)),0)+IFERROR(INDEX('Hoja de Trabajo para listado'!$AB$155:$BA$1048576,MATCH($A543,'Hoja de Trabajo para listado'!$AB$155:$AB$1048576,0),MATCH((CUADRO!F$4&amp;$E543),'Hoja de Trabajo para listado'!$AB$151:$BA$151,0)),0)+IFERROR(INDEX('Hoja de Trabajo para listado'!$BC$155:$CB$1048576,MATCH($A543,'Hoja de Trabajo para listado'!$BC$155:$BC$1048576,0),MATCH((CUADRO!F$4&amp;$E543),'Hoja de Trabajo para listado'!$BC$151:$CB$151,0)),0)+IFERROR(INDEX('Hoja de Trabajo para listado'!$DE$153:$DG$274,MATCH($A543,'Hoja de Trabajo para listado'!$DE$153:$DE$1048576,0),MATCH((CUADRO!F$4&amp;$E543),'Hoja de Trabajo para listado'!$DE$151:$DG$151,0)),0)+IFERROR(INDEX('Hoja de Trabajo para listado'!$CD$155:$DC$1048576,MATCH($A543,'Hoja de Trabajo para listado'!$CD$155:$CD$1048576,0),MATCH((CUADRO!F$4&amp;$E543),'Hoja de Trabajo para listado'!$CD$151:$DC$151,0)),0)</f>
        <v>0</v>
      </c>
      <c r="G543" s="243">
        <f ca="1">+IFERROR(INDEX('Hoja de Trabajo para listado'!$A$155:$Z$1048576,MATCH($A543,'Hoja de Trabajo para listado'!$A$155:$A$1048576,0),MATCH((CUADRO!G$4&amp;$E543),'Hoja de Trabajo para listado'!$A$151:$Z$151,0)),0)+IFERROR(INDEX('Hoja de Trabajo para listado'!$AB$155:$BA$1048576,MATCH($A543,'Hoja de Trabajo para listado'!$AB$155:$AB$1048576,0),MATCH((CUADRO!G$4&amp;$E543),'Hoja de Trabajo para listado'!$AB$151:$BA$151,0)),0)+IFERROR(INDEX('Hoja de Trabajo para listado'!$BC$155:$CB$1048576,MATCH($A543,'Hoja de Trabajo para listado'!$BC$155:$BC$1048576,0),MATCH((CUADRO!G$4&amp;$E543),'Hoja de Trabajo para listado'!$BC$151:$CB$151,0)),0)+IFERROR(INDEX('Hoja de Trabajo para listado'!$DE$153:$DG$274,MATCH($A543,'Hoja de Trabajo para listado'!$DE$153:$DE$1048576,0),MATCH((CUADRO!G$4&amp;$E543),'Hoja de Trabajo para listado'!$DE$151:$DG$151,0)),0)+IFERROR(INDEX('Hoja de Trabajo para listado'!$CD$155:$DC$1048576,MATCH($A543,'Hoja de Trabajo para listado'!$CD$155:$CD$1048576,0),MATCH((CUADRO!G$4&amp;$E543),'Hoja de Trabajo para listado'!$CD$151:$DC$151,0)),0)</f>
        <v>0</v>
      </c>
      <c r="H543" s="243">
        <f ca="1">+IFERROR(INDEX('Hoja de Trabajo para listado'!$A$155:$Z$1048576,MATCH($A543,'Hoja de Trabajo para listado'!$A$155:$A$1048576,0),MATCH((CUADRO!H$4&amp;$E543),'Hoja de Trabajo para listado'!$A$151:$Z$151,0)),0)+IFERROR(INDEX('Hoja de Trabajo para listado'!$AB$155:$BA$1048576,MATCH($A543,'Hoja de Trabajo para listado'!$AB$155:$AB$1048576,0),MATCH((CUADRO!H$4&amp;$E543),'Hoja de Trabajo para listado'!$AB$151:$BA$151,0)),0)+IFERROR(INDEX('Hoja de Trabajo para listado'!$BC$155:$CB$1048576,MATCH($A543,'Hoja de Trabajo para listado'!$BC$155:$BC$1048576,0),MATCH((CUADRO!H$4&amp;$E543),'Hoja de Trabajo para listado'!$BC$151:$CB$151,0)),0)+IFERROR(INDEX('Hoja de Trabajo para listado'!$DE$153:$DG$274,MATCH($A543,'Hoja de Trabajo para listado'!$DE$153:$DE$1048576,0),MATCH((CUADRO!H$4&amp;$E543),'Hoja de Trabajo para listado'!$DE$151:$DG$151,0)),0)+IFERROR(INDEX('Hoja de Trabajo para listado'!$CD$155:$DC$1048576,MATCH($A543,'Hoja de Trabajo para listado'!$CD$155:$CD$1048576,0),MATCH((CUADRO!H$4&amp;$E543),'Hoja de Trabajo para listado'!$CD$151:$DC$151,0)),0)</f>
        <v>0</v>
      </c>
      <c r="I543" s="243">
        <f ca="1">+IFERROR(INDEX('Hoja de Trabajo para listado'!$A$155:$Z$1048576,MATCH($A543,'Hoja de Trabajo para listado'!$A$155:$A$1048576,0),MATCH((CUADRO!I$4&amp;$E543),'Hoja de Trabajo para listado'!$A$151:$Z$151,0)),0)+IFERROR(INDEX('Hoja de Trabajo para listado'!$AB$155:$BA$1048576,MATCH($A543,'Hoja de Trabajo para listado'!$AB$155:$AB$1048576,0),MATCH((CUADRO!I$4&amp;$E543),'Hoja de Trabajo para listado'!$AB$151:$BA$151,0)),0)+IFERROR(INDEX('Hoja de Trabajo para listado'!$BC$155:$CB$1048576,MATCH($A543,'Hoja de Trabajo para listado'!$BC$155:$BC$1048576,0),MATCH((CUADRO!I$4&amp;$E543),'Hoja de Trabajo para listado'!$BC$151:$CB$151,0)),0)+IFERROR(INDEX('Hoja de Trabajo para listado'!$DE$153:$DG$274,MATCH($A543,'Hoja de Trabajo para listado'!$DE$153:$DE$1048576,0),MATCH((CUADRO!I$4&amp;$E543),'Hoja de Trabajo para listado'!$DE$151:$DG$151,0)),0)+IFERROR(INDEX('Hoja de Trabajo para listado'!$CD$155:$DC$1048576,MATCH($A543,'Hoja de Trabajo para listado'!$CD$155:$CD$1048576,0),MATCH((CUADRO!I$4&amp;$E543),'Hoja de Trabajo para listado'!$CD$151:$DC$151,0)),0)</f>
        <v>0</v>
      </c>
      <c r="J543" s="243">
        <f ca="1">+IFERROR(INDEX('Hoja de Trabajo para listado'!$A$155:$Z$1048576,MATCH($A543,'Hoja de Trabajo para listado'!$A$155:$A$1048576,0),MATCH((CUADRO!J$4&amp;$E543),'Hoja de Trabajo para listado'!$A$151:$Z$151,0)),0)+IFERROR(INDEX('Hoja de Trabajo para listado'!$AB$155:$BA$1048576,MATCH($A543,'Hoja de Trabajo para listado'!$AB$155:$AB$1048576,0),MATCH((CUADRO!J$4&amp;$E543),'Hoja de Trabajo para listado'!$AB$151:$BA$151,0)),0)+IFERROR(INDEX('Hoja de Trabajo para listado'!$BC$155:$CB$1048576,MATCH($A543,'Hoja de Trabajo para listado'!$BC$155:$BC$1048576,0),MATCH((CUADRO!J$4&amp;$E543),'Hoja de Trabajo para listado'!$BC$151:$CB$151,0)),0)+IFERROR(INDEX('Hoja de Trabajo para listado'!$DE$153:$DG$274,MATCH($A543,'Hoja de Trabajo para listado'!$DE$153:$DE$1048576,0),MATCH((CUADRO!J$4&amp;$E543),'Hoja de Trabajo para listado'!$DE$151:$DG$151,0)),0)+IFERROR(INDEX('Hoja de Trabajo para listado'!$CD$155:$DC$1048576,MATCH($A543,'Hoja de Trabajo para listado'!$CD$155:$CD$1048576,0),MATCH((CUADRO!J$4&amp;$E543),'Hoja de Trabajo para listado'!$CD$151:$DC$151,0)),0)</f>
        <v>0</v>
      </c>
      <c r="K543" s="243">
        <f ca="1">+IFERROR(INDEX('Hoja de Trabajo para listado'!$A$155:$Z$1048576,MATCH($A543,'Hoja de Trabajo para listado'!$A$155:$A$1048576,0),MATCH((CUADRO!K$4&amp;$E543),'Hoja de Trabajo para listado'!$A$151:$Z$151,0)),0)+IFERROR(INDEX('Hoja de Trabajo para listado'!$AB$155:$BA$1048576,MATCH($A543,'Hoja de Trabajo para listado'!$AB$155:$AB$1048576,0),MATCH((CUADRO!K$4&amp;$E543),'Hoja de Trabajo para listado'!$AB$151:$BA$151,0)),0)+IFERROR(INDEX('Hoja de Trabajo para listado'!$BC$155:$CB$1048576,MATCH($A543,'Hoja de Trabajo para listado'!$BC$155:$BC$1048576,0),MATCH((CUADRO!K$4&amp;$E543),'Hoja de Trabajo para listado'!$BC$151:$CB$151,0)),0)+IFERROR(INDEX('Hoja de Trabajo para listado'!$DE$153:$DG$274,MATCH($A543,'Hoja de Trabajo para listado'!$DE$153:$DE$1048576,0),MATCH((CUADRO!K$4&amp;$E543),'Hoja de Trabajo para listado'!$DE$151:$DG$151,0)),0)+IFERROR(INDEX('Hoja de Trabajo para listado'!$CD$155:$DC$1048576,MATCH($A543,'Hoja de Trabajo para listado'!$CD$155:$CD$1048576,0),MATCH((CUADRO!K$4&amp;$E543),'Hoja de Trabajo para listado'!$CD$151:$DC$151,0)),0)</f>
        <v>0</v>
      </c>
      <c r="L543" s="243">
        <f ca="1">+IFERROR(INDEX('Hoja de Trabajo para listado'!$A$155:$Z$1048576,MATCH($A543,'Hoja de Trabajo para listado'!$A$155:$A$1048576,0),MATCH((CUADRO!L$4&amp;$E543),'Hoja de Trabajo para listado'!$A$151:$Z$151,0)),0)+IFERROR(INDEX('Hoja de Trabajo para listado'!$AB$155:$BA$1048576,MATCH($A543,'Hoja de Trabajo para listado'!$AB$155:$AB$1048576,0),MATCH((CUADRO!L$4&amp;$E543),'Hoja de Trabajo para listado'!$AB$151:$BA$151,0)),0)+IFERROR(INDEX('Hoja de Trabajo para listado'!$BC$155:$CB$1048576,MATCH($A543,'Hoja de Trabajo para listado'!$BC$155:$BC$1048576,0),MATCH((CUADRO!L$4&amp;$E543),'Hoja de Trabajo para listado'!$BC$151:$CB$151,0)),0)+IFERROR(INDEX('Hoja de Trabajo para listado'!$DE$153:$DG$274,MATCH($A543,'Hoja de Trabajo para listado'!$DE$153:$DE$1048576,0),MATCH((CUADRO!L$4&amp;$E543),'Hoja de Trabajo para listado'!$DE$151:$DG$151,0)),0)+IFERROR(INDEX('Hoja de Trabajo para listado'!$CD$155:$DC$1048576,MATCH($A543,'Hoja de Trabajo para listado'!$CD$155:$CD$1048576,0),MATCH((CUADRO!L$4&amp;$E543),'Hoja de Trabajo para listado'!$CD$151:$DC$151,0)),0)</f>
        <v>0</v>
      </c>
      <c r="M543" s="243">
        <f ca="1">+IFERROR(INDEX('Hoja de Trabajo para listado'!$A$155:$Z$1048576,MATCH($A543,'Hoja de Trabajo para listado'!$A$155:$A$1048576,0),MATCH((CUADRO!M$4&amp;$E543),'Hoja de Trabajo para listado'!$A$151:$Z$151,0)),0)+IFERROR(INDEX('Hoja de Trabajo para listado'!$AB$155:$BA$1048576,MATCH($A543,'Hoja de Trabajo para listado'!$AB$155:$AB$1048576,0),MATCH((CUADRO!M$4&amp;$E543),'Hoja de Trabajo para listado'!$AB$151:$BA$151,0)),0)+IFERROR(INDEX('Hoja de Trabajo para listado'!$BC$155:$CB$1048576,MATCH($A543,'Hoja de Trabajo para listado'!$BC$155:$BC$1048576,0),MATCH((CUADRO!M$4&amp;$E543),'Hoja de Trabajo para listado'!$BC$151:$CB$151,0)),0)+IFERROR(INDEX('Hoja de Trabajo para listado'!$DE$153:$DG$274,MATCH($A543,'Hoja de Trabajo para listado'!$DE$153:$DE$1048576,0),MATCH((CUADRO!M$4&amp;$E543),'Hoja de Trabajo para listado'!$DE$151:$DG$151,0)),0)+IFERROR(INDEX('Hoja de Trabajo para listado'!$CD$155:$DC$1048576,MATCH($A543,'Hoja de Trabajo para listado'!$CD$155:$CD$1048576,0),MATCH((CUADRO!M$4&amp;$E543),'Hoja de Trabajo para listado'!$CD$151:$DC$151,0)),0)</f>
        <v>0</v>
      </c>
      <c r="N543" s="243">
        <f ca="1">+IFERROR(INDEX('Hoja de Trabajo para listado'!$A$155:$Z$1048576,MATCH($A543,'Hoja de Trabajo para listado'!$A$155:$A$1048576,0),MATCH((CUADRO!N$4&amp;$E543),'Hoja de Trabajo para listado'!$A$151:$Z$151,0)),0)+IFERROR(INDEX('Hoja de Trabajo para listado'!$AB$155:$BA$1048576,MATCH($A543,'Hoja de Trabajo para listado'!$AB$155:$AB$1048576,0),MATCH((CUADRO!N$4&amp;$E543),'Hoja de Trabajo para listado'!$AB$151:$BA$151,0)),0)+IFERROR(INDEX('Hoja de Trabajo para listado'!$BC$155:$CB$1048576,MATCH($A543,'Hoja de Trabajo para listado'!$BC$155:$BC$1048576,0),MATCH((CUADRO!N$4&amp;$E543),'Hoja de Trabajo para listado'!$BC$151:$CB$151,0)),0)+IFERROR(INDEX('Hoja de Trabajo para listado'!$DE$153:$DG$274,MATCH($A543,'Hoja de Trabajo para listado'!$DE$153:$DE$1048576,0),MATCH((CUADRO!N$4&amp;$E543),'Hoja de Trabajo para listado'!$DE$151:$DG$151,0)),0)+IFERROR(INDEX('Hoja de Trabajo para listado'!$CD$155:$DC$1048576,MATCH($A543,'Hoja de Trabajo para listado'!$CD$155:$CD$1048576,0),MATCH((CUADRO!N$4&amp;$E543),'Hoja de Trabajo para listado'!$CD$151:$DC$151,0)),0)</f>
        <v>0</v>
      </c>
      <c r="O543" s="243">
        <f ca="1">+IFERROR(INDEX('Hoja de Trabajo para listado'!$A$155:$Z$1048576,MATCH($A543,'Hoja de Trabajo para listado'!$A$155:$A$1048576,0),MATCH((CUADRO!O$4&amp;$E543),'Hoja de Trabajo para listado'!$A$151:$Z$151,0)),0)+IFERROR(INDEX('Hoja de Trabajo para listado'!$AB$155:$BA$1048576,MATCH($A543,'Hoja de Trabajo para listado'!$AB$155:$AB$1048576,0),MATCH((CUADRO!O$4&amp;$E543),'Hoja de Trabajo para listado'!$AB$151:$BA$151,0)),0)+IFERROR(INDEX('Hoja de Trabajo para listado'!$BC$155:$CB$1048576,MATCH($A543,'Hoja de Trabajo para listado'!$BC$155:$BC$1048576,0),MATCH((CUADRO!O$4&amp;$E543),'Hoja de Trabajo para listado'!$BC$151:$CB$151,0)),0)+IFERROR(INDEX('Hoja de Trabajo para listado'!$DE$153:$DG$274,MATCH($A543,'Hoja de Trabajo para listado'!$DE$153:$DE$1048576,0),MATCH((CUADRO!O$4&amp;$E543),'Hoja de Trabajo para listado'!$DE$151:$DG$151,0)),0)+IFERROR(INDEX('Hoja de Trabajo para listado'!$CD$155:$DC$1048576,MATCH($A543,'Hoja de Trabajo para listado'!$CD$155:$CD$1048576,0),MATCH((CUADRO!O$4&amp;$E543),'Hoja de Trabajo para listado'!$CD$151:$DC$151,0)),0)</f>
        <v>0</v>
      </c>
      <c r="P543" s="243">
        <f ca="1">+IFERROR(INDEX('Hoja de Trabajo para listado'!$A$155:$Z$1048576,MATCH($A543,'Hoja de Trabajo para listado'!$A$155:$A$1048576,0),MATCH((CUADRO!P$4&amp;$E543),'Hoja de Trabajo para listado'!$A$151:$Z$151,0)),0)+IFERROR(INDEX('Hoja de Trabajo para listado'!$AB$155:$BA$1048576,MATCH($A543,'Hoja de Trabajo para listado'!$AB$155:$AB$1048576,0),MATCH((CUADRO!P$4&amp;$E543),'Hoja de Trabajo para listado'!$AB$151:$BA$151,0)),0)+IFERROR(INDEX('Hoja de Trabajo para listado'!$BC$155:$CB$1048576,MATCH($A543,'Hoja de Trabajo para listado'!$BC$155:$BC$1048576,0),MATCH((CUADRO!P$4&amp;$E543),'Hoja de Trabajo para listado'!$BC$151:$CB$151,0)),0)+IFERROR(INDEX('Hoja de Trabajo para listado'!$DE$153:$DG$274,MATCH($A543,'Hoja de Trabajo para listado'!$DE$153:$DE$1048576,0),MATCH((CUADRO!P$4&amp;$E543),'Hoja de Trabajo para listado'!$DE$151:$DG$151,0)),0)+IFERROR(INDEX('Hoja de Trabajo para listado'!$CD$155:$DC$1048576,MATCH($A543,'Hoja de Trabajo para listado'!$CD$155:$CD$1048576,0),MATCH((CUADRO!P$4&amp;$E543),'Hoja de Trabajo para listado'!$CD$151:$DC$151,0)),0)</f>
        <v>0</v>
      </c>
      <c r="Q543" s="243">
        <f ca="1">+IFERROR(INDEX('Hoja de Trabajo para listado'!$A$155:$Z$1048576,MATCH($A543,'Hoja de Trabajo para listado'!$A$155:$A$1048576,0),MATCH((CUADRO!Q$4&amp;$E543),'Hoja de Trabajo para listado'!$A$151:$Z$151,0)),0)+IFERROR(INDEX('Hoja de Trabajo para listado'!$AB$155:$BA$1048576,MATCH($A543,'Hoja de Trabajo para listado'!$AB$155:$AB$1048576,0),MATCH((CUADRO!Q$4&amp;$E543),'Hoja de Trabajo para listado'!$AB$151:$BA$151,0)),0)+IFERROR(INDEX('Hoja de Trabajo para listado'!$BC$155:$CB$1048576,MATCH($A543,'Hoja de Trabajo para listado'!$BC$155:$BC$1048576,0),MATCH((CUADRO!Q$4&amp;$E543),'Hoja de Trabajo para listado'!$BC$151:$CB$151,0)),0)+IFERROR(INDEX('Hoja de Trabajo para listado'!$DE$153:$DG$274,MATCH($A543,'Hoja de Trabajo para listado'!$DE$153:$DE$1048576,0),MATCH((CUADRO!Q$4&amp;$E543),'Hoja de Trabajo para listado'!$DE$151:$DG$151,0)),0)+IFERROR(INDEX('Hoja de Trabajo para listado'!$CD$155:$DC$1048576,MATCH($A543,'Hoja de Trabajo para listado'!$CD$155:$CD$1048576,0),MATCH((CUADRO!Q$4&amp;$E543),'Hoja de Trabajo para listado'!$CD$151:$DC$151,0)),0)</f>
        <v>0</v>
      </c>
      <c r="R543" s="243">
        <f t="shared" ca="1" si="23"/>
        <v>0</v>
      </c>
      <c r="S543" s="249"/>
      <c r="T543" s="243">
        <f ca="1">+T544</f>
        <v>0</v>
      </c>
      <c r="U543" s="242">
        <f t="shared" si="24"/>
        <v>1</v>
      </c>
      <c r="V543" s="333" t="str">
        <f>+VLOOKUP(A543,bd_lista!$A$3:$E$592,5,FALSE)</f>
        <v>Gobiernos Autonomos Municipales</v>
      </c>
      <c r="W543" s="387" t="str">
        <f>+V543</f>
        <v>Gobiernos Autonomos Municipales</v>
      </c>
      <c r="X543" s="242">
        <f>+VLOOKUP(A543,[4]Sheet1!$A$13:$D$744,4,FALSE)</f>
        <v>0</v>
      </c>
      <c r="Y543" s="242" t="e">
        <f>+VLOOKUP(X543,bd_lista!$A$3:$C$592,3,FALSE)</f>
        <v>#N/A</v>
      </c>
      <c r="Z543" s="294">
        <f>+X543</f>
        <v>0</v>
      </c>
      <c r="AA543" s="295" t="e">
        <f>+Y543</f>
        <v>#N/A</v>
      </c>
    </row>
    <row r="544" spans="1:27" customFormat="1" ht="15" hidden="1" customHeight="1">
      <c r="A544" s="32">
        <v>1223</v>
      </c>
      <c r="B544" s="393"/>
      <c r="C544" s="247" t="str">
        <f>+VLOOKUP(A544,bd_lista!$A$3:$C$592,3,FALSE)</f>
        <v>Gobierno Autónomo Municipal de Villa Libertad Licoma</v>
      </c>
      <c r="D544" s="390"/>
      <c r="E544" s="244" t="s">
        <v>1305</v>
      </c>
      <c r="F544" s="243">
        <f ca="1">+IFERROR(INDEX('Hoja de Trabajo para listado'!$A$155:$Z$1048576,MATCH($A544,'Hoja de Trabajo para listado'!$A$155:$A$1048576,0),MATCH((CUADRO!F$4&amp;$E544),'Hoja de Trabajo para listado'!$A$151:$Z$151,0)),0)+IFERROR(INDEX('Hoja de Trabajo para listado'!$AB$155:$BA$1048576,MATCH($A544,'Hoja de Trabajo para listado'!$AB$155:$AB$1048576,0),MATCH((CUADRO!F$4&amp;$E544),'Hoja de Trabajo para listado'!$AB$151:$BA$151,0)),0)+IFERROR(INDEX('Hoja de Trabajo para listado'!$BC$155:$CB$1048576,MATCH($A544,'Hoja de Trabajo para listado'!$BC$155:$BC$1048576,0),MATCH((CUADRO!F$4&amp;$E544),'Hoja de Trabajo para listado'!$BC$151:$CB$151,0)),0)+IFERROR(INDEX('Hoja de Trabajo para listado'!$DE$153:$DG$274,MATCH($A544,'Hoja de Trabajo para listado'!$DE$153:$DE$1048576,0),MATCH((CUADRO!F$4&amp;$E544),'Hoja de Trabajo para listado'!$DE$151:$DG$151,0)),0)+IFERROR(INDEX('Hoja de Trabajo para listado'!$CD$155:$DC$1048576,MATCH($A544,'Hoja de Trabajo para listado'!$CD$155:$CD$1048576,0),MATCH((CUADRO!F$4&amp;$E544),'Hoja de Trabajo para listado'!$CD$151:$DC$151,0)),0)</f>
        <v>0</v>
      </c>
      <c r="G544" s="243">
        <f ca="1">+IFERROR(INDEX('Hoja de Trabajo para listado'!$A$155:$Z$1048576,MATCH($A544,'Hoja de Trabajo para listado'!$A$155:$A$1048576,0),MATCH((CUADRO!G$4&amp;$E544),'Hoja de Trabajo para listado'!$A$151:$Z$151,0)),0)+IFERROR(INDEX('Hoja de Trabajo para listado'!$AB$155:$BA$1048576,MATCH($A544,'Hoja de Trabajo para listado'!$AB$155:$AB$1048576,0),MATCH((CUADRO!G$4&amp;$E544),'Hoja de Trabajo para listado'!$AB$151:$BA$151,0)),0)+IFERROR(INDEX('Hoja de Trabajo para listado'!$BC$155:$CB$1048576,MATCH($A544,'Hoja de Trabajo para listado'!$BC$155:$BC$1048576,0),MATCH((CUADRO!G$4&amp;$E544),'Hoja de Trabajo para listado'!$BC$151:$CB$151,0)),0)+IFERROR(INDEX('Hoja de Trabajo para listado'!$DE$153:$DG$274,MATCH($A544,'Hoja de Trabajo para listado'!$DE$153:$DE$1048576,0),MATCH((CUADRO!G$4&amp;$E544),'Hoja de Trabajo para listado'!$DE$151:$DG$151,0)),0)+IFERROR(INDEX('Hoja de Trabajo para listado'!$CD$155:$DC$1048576,MATCH($A544,'Hoja de Trabajo para listado'!$CD$155:$CD$1048576,0),MATCH((CUADRO!G$4&amp;$E544),'Hoja de Trabajo para listado'!$CD$151:$DC$151,0)),0)</f>
        <v>0</v>
      </c>
      <c r="H544" s="243">
        <f ca="1">+IFERROR(INDEX('Hoja de Trabajo para listado'!$A$155:$Z$1048576,MATCH($A544,'Hoja de Trabajo para listado'!$A$155:$A$1048576,0),MATCH((CUADRO!H$4&amp;$E544),'Hoja de Trabajo para listado'!$A$151:$Z$151,0)),0)+IFERROR(INDEX('Hoja de Trabajo para listado'!$AB$155:$BA$1048576,MATCH($A544,'Hoja de Trabajo para listado'!$AB$155:$AB$1048576,0),MATCH((CUADRO!H$4&amp;$E544),'Hoja de Trabajo para listado'!$AB$151:$BA$151,0)),0)+IFERROR(INDEX('Hoja de Trabajo para listado'!$BC$155:$CB$1048576,MATCH($A544,'Hoja de Trabajo para listado'!$BC$155:$BC$1048576,0),MATCH((CUADRO!H$4&amp;$E544),'Hoja de Trabajo para listado'!$BC$151:$CB$151,0)),0)+IFERROR(INDEX('Hoja de Trabajo para listado'!$DE$153:$DG$274,MATCH($A544,'Hoja de Trabajo para listado'!$DE$153:$DE$1048576,0),MATCH((CUADRO!H$4&amp;$E544),'Hoja de Trabajo para listado'!$DE$151:$DG$151,0)),0)+IFERROR(INDEX('Hoja de Trabajo para listado'!$CD$155:$DC$1048576,MATCH($A544,'Hoja de Trabajo para listado'!$CD$155:$CD$1048576,0),MATCH((CUADRO!H$4&amp;$E544),'Hoja de Trabajo para listado'!$CD$151:$DC$151,0)),0)</f>
        <v>0</v>
      </c>
      <c r="I544" s="243">
        <f ca="1">+IFERROR(INDEX('Hoja de Trabajo para listado'!$A$155:$Z$1048576,MATCH($A544,'Hoja de Trabajo para listado'!$A$155:$A$1048576,0),MATCH((CUADRO!I$4&amp;$E544),'Hoja de Trabajo para listado'!$A$151:$Z$151,0)),0)+IFERROR(INDEX('Hoja de Trabajo para listado'!$AB$155:$BA$1048576,MATCH($A544,'Hoja de Trabajo para listado'!$AB$155:$AB$1048576,0),MATCH((CUADRO!I$4&amp;$E544),'Hoja de Trabajo para listado'!$AB$151:$BA$151,0)),0)+IFERROR(INDEX('Hoja de Trabajo para listado'!$BC$155:$CB$1048576,MATCH($A544,'Hoja de Trabajo para listado'!$BC$155:$BC$1048576,0),MATCH((CUADRO!I$4&amp;$E544),'Hoja de Trabajo para listado'!$BC$151:$CB$151,0)),0)+IFERROR(INDEX('Hoja de Trabajo para listado'!$DE$153:$DG$274,MATCH($A544,'Hoja de Trabajo para listado'!$DE$153:$DE$1048576,0),MATCH((CUADRO!I$4&amp;$E544),'Hoja de Trabajo para listado'!$DE$151:$DG$151,0)),0)+IFERROR(INDEX('Hoja de Trabajo para listado'!$CD$155:$DC$1048576,MATCH($A544,'Hoja de Trabajo para listado'!$CD$155:$CD$1048576,0),MATCH((CUADRO!I$4&amp;$E544),'Hoja de Trabajo para listado'!$CD$151:$DC$151,0)),0)</f>
        <v>0</v>
      </c>
      <c r="J544" s="243">
        <f ca="1">+IFERROR(INDEX('Hoja de Trabajo para listado'!$A$155:$Z$1048576,MATCH($A544,'Hoja de Trabajo para listado'!$A$155:$A$1048576,0),MATCH((CUADRO!J$4&amp;$E544),'Hoja de Trabajo para listado'!$A$151:$Z$151,0)),0)+IFERROR(INDEX('Hoja de Trabajo para listado'!$AB$155:$BA$1048576,MATCH($A544,'Hoja de Trabajo para listado'!$AB$155:$AB$1048576,0),MATCH((CUADRO!J$4&amp;$E544),'Hoja de Trabajo para listado'!$AB$151:$BA$151,0)),0)+IFERROR(INDEX('Hoja de Trabajo para listado'!$BC$155:$CB$1048576,MATCH($A544,'Hoja de Trabajo para listado'!$BC$155:$BC$1048576,0),MATCH((CUADRO!J$4&amp;$E544),'Hoja de Trabajo para listado'!$BC$151:$CB$151,0)),0)+IFERROR(INDEX('Hoja de Trabajo para listado'!$DE$153:$DG$274,MATCH($A544,'Hoja de Trabajo para listado'!$DE$153:$DE$1048576,0),MATCH((CUADRO!J$4&amp;$E544),'Hoja de Trabajo para listado'!$DE$151:$DG$151,0)),0)+IFERROR(INDEX('Hoja de Trabajo para listado'!$CD$155:$DC$1048576,MATCH($A544,'Hoja de Trabajo para listado'!$CD$155:$CD$1048576,0),MATCH((CUADRO!J$4&amp;$E544),'Hoja de Trabajo para listado'!$CD$151:$DC$151,0)),0)</f>
        <v>0</v>
      </c>
      <c r="K544" s="243">
        <f ca="1">+IFERROR(INDEX('Hoja de Trabajo para listado'!$A$155:$Z$1048576,MATCH($A544,'Hoja de Trabajo para listado'!$A$155:$A$1048576,0),MATCH((CUADRO!K$4&amp;$E544),'Hoja de Trabajo para listado'!$A$151:$Z$151,0)),0)+IFERROR(INDEX('Hoja de Trabajo para listado'!$AB$155:$BA$1048576,MATCH($A544,'Hoja de Trabajo para listado'!$AB$155:$AB$1048576,0),MATCH((CUADRO!K$4&amp;$E544),'Hoja de Trabajo para listado'!$AB$151:$BA$151,0)),0)+IFERROR(INDEX('Hoja de Trabajo para listado'!$BC$155:$CB$1048576,MATCH($A544,'Hoja de Trabajo para listado'!$BC$155:$BC$1048576,0),MATCH((CUADRO!K$4&amp;$E544),'Hoja de Trabajo para listado'!$BC$151:$CB$151,0)),0)+IFERROR(INDEX('Hoja de Trabajo para listado'!$DE$153:$DG$274,MATCH($A544,'Hoja de Trabajo para listado'!$DE$153:$DE$1048576,0),MATCH((CUADRO!K$4&amp;$E544),'Hoja de Trabajo para listado'!$DE$151:$DG$151,0)),0)+IFERROR(INDEX('Hoja de Trabajo para listado'!$CD$155:$DC$1048576,MATCH($A544,'Hoja de Trabajo para listado'!$CD$155:$CD$1048576,0),MATCH((CUADRO!K$4&amp;$E544),'Hoja de Trabajo para listado'!$CD$151:$DC$151,0)),0)</f>
        <v>0</v>
      </c>
      <c r="L544" s="243">
        <f ca="1">+IFERROR(INDEX('Hoja de Trabajo para listado'!$A$155:$Z$1048576,MATCH($A544,'Hoja de Trabajo para listado'!$A$155:$A$1048576,0),MATCH((CUADRO!L$4&amp;$E544),'Hoja de Trabajo para listado'!$A$151:$Z$151,0)),0)+IFERROR(INDEX('Hoja de Trabajo para listado'!$AB$155:$BA$1048576,MATCH($A544,'Hoja de Trabajo para listado'!$AB$155:$AB$1048576,0),MATCH((CUADRO!L$4&amp;$E544),'Hoja de Trabajo para listado'!$AB$151:$BA$151,0)),0)+IFERROR(INDEX('Hoja de Trabajo para listado'!$BC$155:$CB$1048576,MATCH($A544,'Hoja de Trabajo para listado'!$BC$155:$BC$1048576,0),MATCH((CUADRO!L$4&amp;$E544),'Hoja de Trabajo para listado'!$BC$151:$CB$151,0)),0)+IFERROR(INDEX('Hoja de Trabajo para listado'!$DE$153:$DG$274,MATCH($A544,'Hoja de Trabajo para listado'!$DE$153:$DE$1048576,0),MATCH((CUADRO!L$4&amp;$E544),'Hoja de Trabajo para listado'!$DE$151:$DG$151,0)),0)+IFERROR(INDEX('Hoja de Trabajo para listado'!$CD$155:$DC$1048576,MATCH($A544,'Hoja de Trabajo para listado'!$CD$155:$CD$1048576,0),MATCH((CUADRO!L$4&amp;$E544),'Hoja de Trabajo para listado'!$CD$151:$DC$151,0)),0)</f>
        <v>0</v>
      </c>
      <c r="M544" s="243">
        <f ca="1">+IFERROR(INDEX('Hoja de Trabajo para listado'!$A$155:$Z$1048576,MATCH($A544,'Hoja de Trabajo para listado'!$A$155:$A$1048576,0),MATCH((CUADRO!M$4&amp;$E544),'Hoja de Trabajo para listado'!$A$151:$Z$151,0)),0)+IFERROR(INDEX('Hoja de Trabajo para listado'!$AB$155:$BA$1048576,MATCH($A544,'Hoja de Trabajo para listado'!$AB$155:$AB$1048576,0),MATCH((CUADRO!M$4&amp;$E544),'Hoja de Trabajo para listado'!$AB$151:$BA$151,0)),0)+IFERROR(INDEX('Hoja de Trabajo para listado'!$BC$155:$CB$1048576,MATCH($A544,'Hoja de Trabajo para listado'!$BC$155:$BC$1048576,0),MATCH((CUADRO!M$4&amp;$E544),'Hoja de Trabajo para listado'!$BC$151:$CB$151,0)),0)+IFERROR(INDEX('Hoja de Trabajo para listado'!$DE$153:$DG$274,MATCH($A544,'Hoja de Trabajo para listado'!$DE$153:$DE$1048576,0),MATCH((CUADRO!M$4&amp;$E544),'Hoja de Trabajo para listado'!$DE$151:$DG$151,0)),0)+IFERROR(INDEX('Hoja de Trabajo para listado'!$CD$155:$DC$1048576,MATCH($A544,'Hoja de Trabajo para listado'!$CD$155:$CD$1048576,0),MATCH((CUADRO!M$4&amp;$E544),'Hoja de Trabajo para listado'!$CD$151:$DC$151,0)),0)</f>
        <v>0</v>
      </c>
      <c r="N544" s="243">
        <f ca="1">+IFERROR(INDEX('Hoja de Trabajo para listado'!$A$155:$Z$1048576,MATCH($A544,'Hoja de Trabajo para listado'!$A$155:$A$1048576,0),MATCH((CUADRO!N$4&amp;$E544),'Hoja de Trabajo para listado'!$A$151:$Z$151,0)),0)+IFERROR(INDEX('Hoja de Trabajo para listado'!$AB$155:$BA$1048576,MATCH($A544,'Hoja de Trabajo para listado'!$AB$155:$AB$1048576,0),MATCH((CUADRO!N$4&amp;$E544),'Hoja de Trabajo para listado'!$AB$151:$BA$151,0)),0)+IFERROR(INDEX('Hoja de Trabajo para listado'!$BC$155:$CB$1048576,MATCH($A544,'Hoja de Trabajo para listado'!$BC$155:$BC$1048576,0),MATCH((CUADRO!N$4&amp;$E544),'Hoja de Trabajo para listado'!$BC$151:$CB$151,0)),0)+IFERROR(INDEX('Hoja de Trabajo para listado'!$DE$153:$DG$274,MATCH($A544,'Hoja de Trabajo para listado'!$DE$153:$DE$1048576,0),MATCH((CUADRO!N$4&amp;$E544),'Hoja de Trabajo para listado'!$DE$151:$DG$151,0)),0)+IFERROR(INDEX('Hoja de Trabajo para listado'!$CD$155:$DC$1048576,MATCH($A544,'Hoja de Trabajo para listado'!$CD$155:$CD$1048576,0),MATCH((CUADRO!N$4&amp;$E544),'Hoja de Trabajo para listado'!$CD$151:$DC$151,0)),0)</f>
        <v>0</v>
      </c>
      <c r="O544" s="243">
        <f ca="1">+IFERROR(INDEX('Hoja de Trabajo para listado'!$A$155:$Z$1048576,MATCH($A544,'Hoja de Trabajo para listado'!$A$155:$A$1048576,0),MATCH((CUADRO!O$4&amp;$E544),'Hoja de Trabajo para listado'!$A$151:$Z$151,0)),0)+IFERROR(INDEX('Hoja de Trabajo para listado'!$AB$155:$BA$1048576,MATCH($A544,'Hoja de Trabajo para listado'!$AB$155:$AB$1048576,0),MATCH((CUADRO!O$4&amp;$E544),'Hoja de Trabajo para listado'!$AB$151:$BA$151,0)),0)+IFERROR(INDEX('Hoja de Trabajo para listado'!$BC$155:$CB$1048576,MATCH($A544,'Hoja de Trabajo para listado'!$BC$155:$BC$1048576,0),MATCH((CUADRO!O$4&amp;$E544),'Hoja de Trabajo para listado'!$BC$151:$CB$151,0)),0)+IFERROR(INDEX('Hoja de Trabajo para listado'!$DE$153:$DG$274,MATCH($A544,'Hoja de Trabajo para listado'!$DE$153:$DE$1048576,0),MATCH((CUADRO!O$4&amp;$E544),'Hoja de Trabajo para listado'!$DE$151:$DG$151,0)),0)+IFERROR(INDEX('Hoja de Trabajo para listado'!$CD$155:$DC$1048576,MATCH($A544,'Hoja de Trabajo para listado'!$CD$155:$CD$1048576,0),MATCH((CUADRO!O$4&amp;$E544),'Hoja de Trabajo para listado'!$CD$151:$DC$151,0)),0)</f>
        <v>0</v>
      </c>
      <c r="P544" s="243">
        <f ca="1">+IFERROR(INDEX('Hoja de Trabajo para listado'!$A$155:$Z$1048576,MATCH($A544,'Hoja de Trabajo para listado'!$A$155:$A$1048576,0),MATCH((CUADRO!P$4&amp;$E544),'Hoja de Trabajo para listado'!$A$151:$Z$151,0)),0)+IFERROR(INDEX('Hoja de Trabajo para listado'!$AB$155:$BA$1048576,MATCH($A544,'Hoja de Trabajo para listado'!$AB$155:$AB$1048576,0),MATCH((CUADRO!P$4&amp;$E544),'Hoja de Trabajo para listado'!$AB$151:$BA$151,0)),0)+IFERROR(INDEX('Hoja de Trabajo para listado'!$BC$155:$CB$1048576,MATCH($A544,'Hoja de Trabajo para listado'!$BC$155:$BC$1048576,0),MATCH((CUADRO!P$4&amp;$E544),'Hoja de Trabajo para listado'!$BC$151:$CB$151,0)),0)+IFERROR(INDEX('Hoja de Trabajo para listado'!$DE$153:$DG$274,MATCH($A544,'Hoja de Trabajo para listado'!$DE$153:$DE$1048576,0),MATCH((CUADRO!P$4&amp;$E544),'Hoja de Trabajo para listado'!$DE$151:$DG$151,0)),0)+IFERROR(INDEX('Hoja de Trabajo para listado'!$CD$155:$DC$1048576,MATCH($A544,'Hoja de Trabajo para listado'!$CD$155:$CD$1048576,0),MATCH((CUADRO!P$4&amp;$E544),'Hoja de Trabajo para listado'!$CD$151:$DC$151,0)),0)</f>
        <v>0</v>
      </c>
      <c r="Q544" s="243">
        <f ca="1">+IFERROR(INDEX('Hoja de Trabajo para listado'!$A$155:$Z$1048576,MATCH($A544,'Hoja de Trabajo para listado'!$A$155:$A$1048576,0),MATCH((CUADRO!Q$4&amp;$E544),'Hoja de Trabajo para listado'!$A$151:$Z$151,0)),0)+IFERROR(INDEX('Hoja de Trabajo para listado'!$AB$155:$BA$1048576,MATCH($A544,'Hoja de Trabajo para listado'!$AB$155:$AB$1048576,0),MATCH((CUADRO!Q$4&amp;$E544),'Hoja de Trabajo para listado'!$AB$151:$BA$151,0)),0)+IFERROR(INDEX('Hoja de Trabajo para listado'!$BC$155:$CB$1048576,MATCH($A544,'Hoja de Trabajo para listado'!$BC$155:$BC$1048576,0),MATCH((CUADRO!Q$4&amp;$E544),'Hoja de Trabajo para listado'!$BC$151:$CB$151,0)),0)+IFERROR(INDEX('Hoja de Trabajo para listado'!$DE$153:$DG$274,MATCH($A544,'Hoja de Trabajo para listado'!$DE$153:$DE$1048576,0),MATCH((CUADRO!Q$4&amp;$E544),'Hoja de Trabajo para listado'!$DE$151:$DG$151,0)),0)+IFERROR(INDEX('Hoja de Trabajo para listado'!$CD$155:$DC$1048576,MATCH($A544,'Hoja de Trabajo para listado'!$CD$155:$CD$1048576,0),MATCH((CUADRO!Q$4&amp;$E544),'Hoja de Trabajo para listado'!$CD$151:$DC$151,0)),0)</f>
        <v>0</v>
      </c>
      <c r="R544" s="243">
        <f t="shared" ca="1" si="23"/>
        <v>0</v>
      </c>
      <c r="S544" s="249">
        <f ca="1">+R543+R544</f>
        <v>0</v>
      </c>
      <c r="T544" s="243">
        <f ca="1">+S544</f>
        <v>0</v>
      </c>
      <c r="U544" s="242">
        <f t="shared" si="24"/>
        <v>2</v>
      </c>
      <c r="V544" s="333" t="str">
        <f>+VLOOKUP(A544,bd_lista!$A$3:$E$592,5,FALSE)</f>
        <v>Gobiernos Autonomos Municipales</v>
      </c>
      <c r="W544" s="388"/>
      <c r="X544" s="242">
        <f>+VLOOKUP(A544,[4]Sheet1!$A$13:$D$744,4,FALSE)</f>
        <v>0</v>
      </c>
      <c r="Y544" s="242" t="e">
        <f>+VLOOKUP(X544,bd_lista!$A$3:$C$592,3,FALSE)</f>
        <v>#N/A</v>
      </c>
      <c r="Z544" s="292"/>
      <c r="AA544" s="293"/>
    </row>
    <row r="545" spans="1:27" customFormat="1" ht="15" hidden="1" customHeight="1">
      <c r="A545" s="32">
        <v>1224</v>
      </c>
      <c r="B545" s="392">
        <f>+A545</f>
        <v>1224</v>
      </c>
      <c r="C545" s="247" t="str">
        <f>+VLOOKUP(A545,bd_lista!$A$3:$C$592,3,FALSE)</f>
        <v>Gobierno Autónomo Municipal de Achacachi</v>
      </c>
      <c r="D545" s="389" t="str">
        <f>+C545</f>
        <v>Gobierno Autónomo Municipal de Achacachi</v>
      </c>
      <c r="E545" s="242" t="s">
        <v>1304</v>
      </c>
      <c r="F545" s="243">
        <f ca="1">+IFERROR(INDEX('Hoja de Trabajo para listado'!$A$155:$Z$1048576,MATCH($A545,'Hoja de Trabajo para listado'!$A$155:$A$1048576,0),MATCH((CUADRO!F$4&amp;$E545),'Hoja de Trabajo para listado'!$A$151:$Z$151,0)),0)+IFERROR(INDEX('Hoja de Trabajo para listado'!$AB$155:$BA$1048576,MATCH($A545,'Hoja de Trabajo para listado'!$AB$155:$AB$1048576,0),MATCH((CUADRO!F$4&amp;$E545),'Hoja de Trabajo para listado'!$AB$151:$BA$151,0)),0)+IFERROR(INDEX('Hoja de Trabajo para listado'!$BC$155:$CB$1048576,MATCH($A545,'Hoja de Trabajo para listado'!$BC$155:$BC$1048576,0),MATCH((CUADRO!F$4&amp;$E545),'Hoja de Trabajo para listado'!$BC$151:$CB$151,0)),0)+IFERROR(INDEX('Hoja de Trabajo para listado'!$DE$153:$DG$274,MATCH($A545,'Hoja de Trabajo para listado'!$DE$153:$DE$1048576,0),MATCH((CUADRO!F$4&amp;$E545),'Hoja de Trabajo para listado'!$DE$151:$DG$151,0)),0)+IFERROR(INDEX('Hoja de Trabajo para listado'!$CD$155:$DC$1048576,MATCH($A545,'Hoja de Trabajo para listado'!$CD$155:$CD$1048576,0),MATCH((CUADRO!F$4&amp;$E545),'Hoja de Trabajo para listado'!$CD$151:$DC$151,0)),0)</f>
        <v>0</v>
      </c>
      <c r="G545" s="243">
        <f ca="1">+IFERROR(INDEX('Hoja de Trabajo para listado'!$A$155:$Z$1048576,MATCH($A545,'Hoja de Trabajo para listado'!$A$155:$A$1048576,0),MATCH((CUADRO!G$4&amp;$E545),'Hoja de Trabajo para listado'!$A$151:$Z$151,0)),0)+IFERROR(INDEX('Hoja de Trabajo para listado'!$AB$155:$BA$1048576,MATCH($A545,'Hoja de Trabajo para listado'!$AB$155:$AB$1048576,0),MATCH((CUADRO!G$4&amp;$E545),'Hoja de Trabajo para listado'!$AB$151:$BA$151,0)),0)+IFERROR(INDEX('Hoja de Trabajo para listado'!$BC$155:$CB$1048576,MATCH($A545,'Hoja de Trabajo para listado'!$BC$155:$BC$1048576,0),MATCH((CUADRO!G$4&amp;$E545),'Hoja de Trabajo para listado'!$BC$151:$CB$151,0)),0)+IFERROR(INDEX('Hoja de Trabajo para listado'!$DE$153:$DG$274,MATCH($A545,'Hoja de Trabajo para listado'!$DE$153:$DE$1048576,0),MATCH((CUADRO!G$4&amp;$E545),'Hoja de Trabajo para listado'!$DE$151:$DG$151,0)),0)+IFERROR(INDEX('Hoja de Trabajo para listado'!$CD$155:$DC$1048576,MATCH($A545,'Hoja de Trabajo para listado'!$CD$155:$CD$1048576,0),MATCH((CUADRO!G$4&amp;$E545),'Hoja de Trabajo para listado'!$CD$151:$DC$151,0)),0)</f>
        <v>0</v>
      </c>
      <c r="H545" s="243">
        <f ca="1">+IFERROR(INDEX('Hoja de Trabajo para listado'!$A$155:$Z$1048576,MATCH($A545,'Hoja de Trabajo para listado'!$A$155:$A$1048576,0),MATCH((CUADRO!H$4&amp;$E545),'Hoja de Trabajo para listado'!$A$151:$Z$151,0)),0)+IFERROR(INDEX('Hoja de Trabajo para listado'!$AB$155:$BA$1048576,MATCH($A545,'Hoja de Trabajo para listado'!$AB$155:$AB$1048576,0),MATCH((CUADRO!H$4&amp;$E545),'Hoja de Trabajo para listado'!$AB$151:$BA$151,0)),0)+IFERROR(INDEX('Hoja de Trabajo para listado'!$BC$155:$CB$1048576,MATCH($A545,'Hoja de Trabajo para listado'!$BC$155:$BC$1048576,0),MATCH((CUADRO!H$4&amp;$E545),'Hoja de Trabajo para listado'!$BC$151:$CB$151,0)),0)+IFERROR(INDEX('Hoja de Trabajo para listado'!$DE$153:$DG$274,MATCH($A545,'Hoja de Trabajo para listado'!$DE$153:$DE$1048576,0),MATCH((CUADRO!H$4&amp;$E545),'Hoja de Trabajo para listado'!$DE$151:$DG$151,0)),0)+IFERROR(INDEX('Hoja de Trabajo para listado'!$CD$155:$DC$1048576,MATCH($A545,'Hoja de Trabajo para listado'!$CD$155:$CD$1048576,0),MATCH((CUADRO!H$4&amp;$E545),'Hoja de Trabajo para listado'!$CD$151:$DC$151,0)),0)</f>
        <v>0</v>
      </c>
      <c r="I545" s="243">
        <f ca="1">+IFERROR(INDEX('Hoja de Trabajo para listado'!$A$155:$Z$1048576,MATCH($A545,'Hoja de Trabajo para listado'!$A$155:$A$1048576,0),MATCH((CUADRO!I$4&amp;$E545),'Hoja de Trabajo para listado'!$A$151:$Z$151,0)),0)+IFERROR(INDEX('Hoja de Trabajo para listado'!$AB$155:$BA$1048576,MATCH($A545,'Hoja de Trabajo para listado'!$AB$155:$AB$1048576,0),MATCH((CUADRO!I$4&amp;$E545),'Hoja de Trabajo para listado'!$AB$151:$BA$151,0)),0)+IFERROR(INDEX('Hoja de Trabajo para listado'!$BC$155:$CB$1048576,MATCH($A545,'Hoja de Trabajo para listado'!$BC$155:$BC$1048576,0),MATCH((CUADRO!I$4&amp;$E545),'Hoja de Trabajo para listado'!$BC$151:$CB$151,0)),0)+IFERROR(INDEX('Hoja de Trabajo para listado'!$DE$153:$DG$274,MATCH($A545,'Hoja de Trabajo para listado'!$DE$153:$DE$1048576,0),MATCH((CUADRO!I$4&amp;$E545),'Hoja de Trabajo para listado'!$DE$151:$DG$151,0)),0)+IFERROR(INDEX('Hoja de Trabajo para listado'!$CD$155:$DC$1048576,MATCH($A545,'Hoja de Trabajo para listado'!$CD$155:$CD$1048576,0),MATCH((CUADRO!I$4&amp;$E545),'Hoja de Trabajo para listado'!$CD$151:$DC$151,0)),0)</f>
        <v>0</v>
      </c>
      <c r="J545" s="243">
        <f ca="1">+IFERROR(INDEX('Hoja de Trabajo para listado'!$A$155:$Z$1048576,MATCH($A545,'Hoja de Trabajo para listado'!$A$155:$A$1048576,0),MATCH((CUADRO!J$4&amp;$E545),'Hoja de Trabajo para listado'!$A$151:$Z$151,0)),0)+IFERROR(INDEX('Hoja de Trabajo para listado'!$AB$155:$BA$1048576,MATCH($A545,'Hoja de Trabajo para listado'!$AB$155:$AB$1048576,0),MATCH((CUADRO!J$4&amp;$E545),'Hoja de Trabajo para listado'!$AB$151:$BA$151,0)),0)+IFERROR(INDEX('Hoja de Trabajo para listado'!$BC$155:$CB$1048576,MATCH($A545,'Hoja de Trabajo para listado'!$BC$155:$BC$1048576,0),MATCH((CUADRO!J$4&amp;$E545),'Hoja de Trabajo para listado'!$BC$151:$CB$151,0)),0)+IFERROR(INDEX('Hoja de Trabajo para listado'!$DE$153:$DG$274,MATCH($A545,'Hoja de Trabajo para listado'!$DE$153:$DE$1048576,0),MATCH((CUADRO!J$4&amp;$E545),'Hoja de Trabajo para listado'!$DE$151:$DG$151,0)),0)+IFERROR(INDEX('Hoja de Trabajo para listado'!$CD$155:$DC$1048576,MATCH($A545,'Hoja de Trabajo para listado'!$CD$155:$CD$1048576,0),MATCH((CUADRO!J$4&amp;$E545),'Hoja de Trabajo para listado'!$CD$151:$DC$151,0)),0)</f>
        <v>0</v>
      </c>
      <c r="K545" s="243">
        <f ca="1">+IFERROR(INDEX('Hoja de Trabajo para listado'!$A$155:$Z$1048576,MATCH($A545,'Hoja de Trabajo para listado'!$A$155:$A$1048576,0),MATCH((CUADRO!K$4&amp;$E545),'Hoja de Trabajo para listado'!$A$151:$Z$151,0)),0)+IFERROR(INDEX('Hoja de Trabajo para listado'!$AB$155:$BA$1048576,MATCH($A545,'Hoja de Trabajo para listado'!$AB$155:$AB$1048576,0),MATCH((CUADRO!K$4&amp;$E545),'Hoja de Trabajo para listado'!$AB$151:$BA$151,0)),0)+IFERROR(INDEX('Hoja de Trabajo para listado'!$BC$155:$CB$1048576,MATCH($A545,'Hoja de Trabajo para listado'!$BC$155:$BC$1048576,0),MATCH((CUADRO!K$4&amp;$E545),'Hoja de Trabajo para listado'!$BC$151:$CB$151,0)),0)+IFERROR(INDEX('Hoja de Trabajo para listado'!$DE$153:$DG$274,MATCH($A545,'Hoja de Trabajo para listado'!$DE$153:$DE$1048576,0),MATCH((CUADRO!K$4&amp;$E545),'Hoja de Trabajo para listado'!$DE$151:$DG$151,0)),0)+IFERROR(INDEX('Hoja de Trabajo para listado'!$CD$155:$DC$1048576,MATCH($A545,'Hoja de Trabajo para listado'!$CD$155:$CD$1048576,0),MATCH((CUADRO!K$4&amp;$E545),'Hoja de Trabajo para listado'!$CD$151:$DC$151,0)),0)</f>
        <v>0</v>
      </c>
      <c r="L545" s="243">
        <f ca="1">+IFERROR(INDEX('Hoja de Trabajo para listado'!$A$155:$Z$1048576,MATCH($A545,'Hoja de Trabajo para listado'!$A$155:$A$1048576,0),MATCH((CUADRO!L$4&amp;$E545),'Hoja de Trabajo para listado'!$A$151:$Z$151,0)),0)+IFERROR(INDEX('Hoja de Trabajo para listado'!$AB$155:$BA$1048576,MATCH($A545,'Hoja de Trabajo para listado'!$AB$155:$AB$1048576,0),MATCH((CUADRO!L$4&amp;$E545),'Hoja de Trabajo para listado'!$AB$151:$BA$151,0)),0)+IFERROR(INDEX('Hoja de Trabajo para listado'!$BC$155:$CB$1048576,MATCH($A545,'Hoja de Trabajo para listado'!$BC$155:$BC$1048576,0),MATCH((CUADRO!L$4&amp;$E545),'Hoja de Trabajo para listado'!$BC$151:$CB$151,0)),0)+IFERROR(INDEX('Hoja de Trabajo para listado'!$DE$153:$DG$274,MATCH($A545,'Hoja de Trabajo para listado'!$DE$153:$DE$1048576,0),MATCH((CUADRO!L$4&amp;$E545),'Hoja de Trabajo para listado'!$DE$151:$DG$151,0)),0)+IFERROR(INDEX('Hoja de Trabajo para listado'!$CD$155:$DC$1048576,MATCH($A545,'Hoja de Trabajo para listado'!$CD$155:$CD$1048576,0),MATCH((CUADRO!L$4&amp;$E545),'Hoja de Trabajo para listado'!$CD$151:$DC$151,0)),0)</f>
        <v>0</v>
      </c>
      <c r="M545" s="243">
        <f ca="1">+IFERROR(INDEX('Hoja de Trabajo para listado'!$A$155:$Z$1048576,MATCH($A545,'Hoja de Trabajo para listado'!$A$155:$A$1048576,0),MATCH((CUADRO!M$4&amp;$E545),'Hoja de Trabajo para listado'!$A$151:$Z$151,0)),0)+IFERROR(INDEX('Hoja de Trabajo para listado'!$AB$155:$BA$1048576,MATCH($A545,'Hoja de Trabajo para listado'!$AB$155:$AB$1048576,0),MATCH((CUADRO!M$4&amp;$E545),'Hoja de Trabajo para listado'!$AB$151:$BA$151,0)),0)+IFERROR(INDEX('Hoja de Trabajo para listado'!$BC$155:$CB$1048576,MATCH($A545,'Hoja de Trabajo para listado'!$BC$155:$BC$1048576,0),MATCH((CUADRO!M$4&amp;$E545),'Hoja de Trabajo para listado'!$BC$151:$CB$151,0)),0)+IFERROR(INDEX('Hoja de Trabajo para listado'!$DE$153:$DG$274,MATCH($A545,'Hoja de Trabajo para listado'!$DE$153:$DE$1048576,0),MATCH((CUADRO!M$4&amp;$E545),'Hoja de Trabajo para listado'!$DE$151:$DG$151,0)),0)+IFERROR(INDEX('Hoja de Trabajo para listado'!$CD$155:$DC$1048576,MATCH($A545,'Hoja de Trabajo para listado'!$CD$155:$CD$1048576,0),MATCH((CUADRO!M$4&amp;$E545),'Hoja de Trabajo para listado'!$CD$151:$DC$151,0)),0)</f>
        <v>0</v>
      </c>
      <c r="N545" s="243">
        <f ca="1">+IFERROR(INDEX('Hoja de Trabajo para listado'!$A$155:$Z$1048576,MATCH($A545,'Hoja de Trabajo para listado'!$A$155:$A$1048576,0),MATCH((CUADRO!N$4&amp;$E545),'Hoja de Trabajo para listado'!$A$151:$Z$151,0)),0)+IFERROR(INDEX('Hoja de Trabajo para listado'!$AB$155:$BA$1048576,MATCH($A545,'Hoja de Trabajo para listado'!$AB$155:$AB$1048576,0),MATCH((CUADRO!N$4&amp;$E545),'Hoja de Trabajo para listado'!$AB$151:$BA$151,0)),0)+IFERROR(INDEX('Hoja de Trabajo para listado'!$BC$155:$CB$1048576,MATCH($A545,'Hoja de Trabajo para listado'!$BC$155:$BC$1048576,0),MATCH((CUADRO!N$4&amp;$E545),'Hoja de Trabajo para listado'!$BC$151:$CB$151,0)),0)+IFERROR(INDEX('Hoja de Trabajo para listado'!$DE$153:$DG$274,MATCH($A545,'Hoja de Trabajo para listado'!$DE$153:$DE$1048576,0),MATCH((CUADRO!N$4&amp;$E545),'Hoja de Trabajo para listado'!$DE$151:$DG$151,0)),0)+IFERROR(INDEX('Hoja de Trabajo para listado'!$CD$155:$DC$1048576,MATCH($A545,'Hoja de Trabajo para listado'!$CD$155:$CD$1048576,0),MATCH((CUADRO!N$4&amp;$E545),'Hoja de Trabajo para listado'!$CD$151:$DC$151,0)),0)</f>
        <v>0</v>
      </c>
      <c r="O545" s="243">
        <f ca="1">+IFERROR(INDEX('Hoja de Trabajo para listado'!$A$155:$Z$1048576,MATCH($A545,'Hoja de Trabajo para listado'!$A$155:$A$1048576,0),MATCH((CUADRO!O$4&amp;$E545),'Hoja de Trabajo para listado'!$A$151:$Z$151,0)),0)+IFERROR(INDEX('Hoja de Trabajo para listado'!$AB$155:$BA$1048576,MATCH($A545,'Hoja de Trabajo para listado'!$AB$155:$AB$1048576,0),MATCH((CUADRO!O$4&amp;$E545),'Hoja de Trabajo para listado'!$AB$151:$BA$151,0)),0)+IFERROR(INDEX('Hoja de Trabajo para listado'!$BC$155:$CB$1048576,MATCH($A545,'Hoja de Trabajo para listado'!$BC$155:$BC$1048576,0),MATCH((CUADRO!O$4&amp;$E545),'Hoja de Trabajo para listado'!$BC$151:$CB$151,0)),0)+IFERROR(INDEX('Hoja de Trabajo para listado'!$DE$153:$DG$274,MATCH($A545,'Hoja de Trabajo para listado'!$DE$153:$DE$1048576,0),MATCH((CUADRO!O$4&amp;$E545),'Hoja de Trabajo para listado'!$DE$151:$DG$151,0)),0)+IFERROR(INDEX('Hoja de Trabajo para listado'!$CD$155:$DC$1048576,MATCH($A545,'Hoja de Trabajo para listado'!$CD$155:$CD$1048576,0),MATCH((CUADRO!O$4&amp;$E545),'Hoja de Trabajo para listado'!$CD$151:$DC$151,0)),0)</f>
        <v>0</v>
      </c>
      <c r="P545" s="243">
        <f ca="1">+IFERROR(INDEX('Hoja de Trabajo para listado'!$A$155:$Z$1048576,MATCH($A545,'Hoja de Trabajo para listado'!$A$155:$A$1048576,0),MATCH((CUADRO!P$4&amp;$E545),'Hoja de Trabajo para listado'!$A$151:$Z$151,0)),0)+IFERROR(INDEX('Hoja de Trabajo para listado'!$AB$155:$BA$1048576,MATCH($A545,'Hoja de Trabajo para listado'!$AB$155:$AB$1048576,0),MATCH((CUADRO!P$4&amp;$E545),'Hoja de Trabajo para listado'!$AB$151:$BA$151,0)),0)+IFERROR(INDEX('Hoja de Trabajo para listado'!$BC$155:$CB$1048576,MATCH($A545,'Hoja de Trabajo para listado'!$BC$155:$BC$1048576,0),MATCH((CUADRO!P$4&amp;$E545),'Hoja de Trabajo para listado'!$BC$151:$CB$151,0)),0)+IFERROR(INDEX('Hoja de Trabajo para listado'!$DE$153:$DG$274,MATCH($A545,'Hoja de Trabajo para listado'!$DE$153:$DE$1048576,0),MATCH((CUADRO!P$4&amp;$E545),'Hoja de Trabajo para listado'!$DE$151:$DG$151,0)),0)+IFERROR(INDEX('Hoja de Trabajo para listado'!$CD$155:$DC$1048576,MATCH($A545,'Hoja de Trabajo para listado'!$CD$155:$CD$1048576,0),MATCH((CUADRO!P$4&amp;$E545),'Hoja de Trabajo para listado'!$CD$151:$DC$151,0)),0)</f>
        <v>0</v>
      </c>
      <c r="Q545" s="243">
        <f ca="1">+IFERROR(INDEX('Hoja de Trabajo para listado'!$A$155:$Z$1048576,MATCH($A545,'Hoja de Trabajo para listado'!$A$155:$A$1048576,0),MATCH((CUADRO!Q$4&amp;$E545),'Hoja de Trabajo para listado'!$A$151:$Z$151,0)),0)+IFERROR(INDEX('Hoja de Trabajo para listado'!$AB$155:$BA$1048576,MATCH($A545,'Hoja de Trabajo para listado'!$AB$155:$AB$1048576,0),MATCH((CUADRO!Q$4&amp;$E545),'Hoja de Trabajo para listado'!$AB$151:$BA$151,0)),0)+IFERROR(INDEX('Hoja de Trabajo para listado'!$BC$155:$CB$1048576,MATCH($A545,'Hoja de Trabajo para listado'!$BC$155:$BC$1048576,0),MATCH((CUADRO!Q$4&amp;$E545),'Hoja de Trabajo para listado'!$BC$151:$CB$151,0)),0)+IFERROR(INDEX('Hoja de Trabajo para listado'!$DE$153:$DG$274,MATCH($A545,'Hoja de Trabajo para listado'!$DE$153:$DE$1048576,0),MATCH((CUADRO!Q$4&amp;$E545),'Hoja de Trabajo para listado'!$DE$151:$DG$151,0)),0)+IFERROR(INDEX('Hoja de Trabajo para listado'!$CD$155:$DC$1048576,MATCH($A545,'Hoja de Trabajo para listado'!$CD$155:$CD$1048576,0),MATCH((CUADRO!Q$4&amp;$E545),'Hoja de Trabajo para listado'!$CD$151:$DC$151,0)),0)</f>
        <v>0</v>
      </c>
      <c r="R545" s="243">
        <f t="shared" ca="1" si="23"/>
        <v>0</v>
      </c>
      <c r="S545" s="249"/>
      <c r="T545" s="243">
        <f ca="1">+T546</f>
        <v>0</v>
      </c>
      <c r="U545" s="242">
        <f t="shared" si="24"/>
        <v>1</v>
      </c>
      <c r="V545" s="333" t="str">
        <f>+VLOOKUP(A545,bd_lista!$A$3:$E$592,5,FALSE)</f>
        <v>Gobiernos Autonomos Municipales</v>
      </c>
      <c r="W545" s="387" t="str">
        <f>+V545</f>
        <v>Gobiernos Autonomos Municipales</v>
      </c>
      <c r="X545" s="242">
        <f>+VLOOKUP(A545,[4]Sheet1!$A$13:$D$744,4,FALSE)</f>
        <v>0</v>
      </c>
      <c r="Y545" s="242" t="e">
        <f>+VLOOKUP(X545,bd_lista!$A$3:$C$592,3,FALSE)</f>
        <v>#N/A</v>
      </c>
      <c r="Z545" s="294">
        <f>+X545</f>
        <v>0</v>
      </c>
      <c r="AA545" s="295" t="e">
        <f>+Y545</f>
        <v>#N/A</v>
      </c>
    </row>
    <row r="546" spans="1:27" customFormat="1" ht="15" hidden="1" customHeight="1">
      <c r="A546" s="32">
        <v>1224</v>
      </c>
      <c r="B546" s="393"/>
      <c r="C546" s="247" t="str">
        <f>+VLOOKUP(A546,bd_lista!$A$3:$C$592,3,FALSE)</f>
        <v>Gobierno Autónomo Municipal de Achacachi</v>
      </c>
      <c r="D546" s="390"/>
      <c r="E546" s="244" t="s">
        <v>1305</v>
      </c>
      <c r="F546" s="243">
        <f ca="1">+IFERROR(INDEX('Hoja de Trabajo para listado'!$A$155:$Z$1048576,MATCH($A546,'Hoja de Trabajo para listado'!$A$155:$A$1048576,0),MATCH((CUADRO!F$4&amp;$E546),'Hoja de Trabajo para listado'!$A$151:$Z$151,0)),0)+IFERROR(INDEX('Hoja de Trabajo para listado'!$AB$155:$BA$1048576,MATCH($A546,'Hoja de Trabajo para listado'!$AB$155:$AB$1048576,0),MATCH((CUADRO!F$4&amp;$E546),'Hoja de Trabajo para listado'!$AB$151:$BA$151,0)),0)+IFERROR(INDEX('Hoja de Trabajo para listado'!$BC$155:$CB$1048576,MATCH($A546,'Hoja de Trabajo para listado'!$BC$155:$BC$1048576,0),MATCH((CUADRO!F$4&amp;$E546),'Hoja de Trabajo para listado'!$BC$151:$CB$151,0)),0)+IFERROR(INDEX('Hoja de Trabajo para listado'!$DE$153:$DG$274,MATCH($A546,'Hoja de Trabajo para listado'!$DE$153:$DE$1048576,0),MATCH((CUADRO!F$4&amp;$E546),'Hoja de Trabajo para listado'!$DE$151:$DG$151,0)),0)+IFERROR(INDEX('Hoja de Trabajo para listado'!$CD$155:$DC$1048576,MATCH($A546,'Hoja de Trabajo para listado'!$CD$155:$CD$1048576,0),MATCH((CUADRO!F$4&amp;$E546),'Hoja de Trabajo para listado'!$CD$151:$DC$151,0)),0)</f>
        <v>0</v>
      </c>
      <c r="G546" s="243">
        <f ca="1">+IFERROR(INDEX('Hoja de Trabajo para listado'!$A$155:$Z$1048576,MATCH($A546,'Hoja de Trabajo para listado'!$A$155:$A$1048576,0),MATCH((CUADRO!G$4&amp;$E546),'Hoja de Trabajo para listado'!$A$151:$Z$151,0)),0)+IFERROR(INDEX('Hoja de Trabajo para listado'!$AB$155:$BA$1048576,MATCH($A546,'Hoja de Trabajo para listado'!$AB$155:$AB$1048576,0),MATCH((CUADRO!G$4&amp;$E546),'Hoja de Trabajo para listado'!$AB$151:$BA$151,0)),0)+IFERROR(INDEX('Hoja de Trabajo para listado'!$BC$155:$CB$1048576,MATCH($A546,'Hoja de Trabajo para listado'!$BC$155:$BC$1048576,0),MATCH((CUADRO!G$4&amp;$E546),'Hoja de Trabajo para listado'!$BC$151:$CB$151,0)),0)+IFERROR(INDEX('Hoja de Trabajo para listado'!$DE$153:$DG$274,MATCH($A546,'Hoja de Trabajo para listado'!$DE$153:$DE$1048576,0),MATCH((CUADRO!G$4&amp;$E546),'Hoja de Trabajo para listado'!$DE$151:$DG$151,0)),0)+IFERROR(INDEX('Hoja de Trabajo para listado'!$CD$155:$DC$1048576,MATCH($A546,'Hoja de Trabajo para listado'!$CD$155:$CD$1048576,0),MATCH((CUADRO!G$4&amp;$E546),'Hoja de Trabajo para listado'!$CD$151:$DC$151,0)),0)</f>
        <v>0</v>
      </c>
      <c r="H546" s="243">
        <f ca="1">+IFERROR(INDEX('Hoja de Trabajo para listado'!$A$155:$Z$1048576,MATCH($A546,'Hoja de Trabajo para listado'!$A$155:$A$1048576,0),MATCH((CUADRO!H$4&amp;$E546),'Hoja de Trabajo para listado'!$A$151:$Z$151,0)),0)+IFERROR(INDEX('Hoja de Trabajo para listado'!$AB$155:$BA$1048576,MATCH($A546,'Hoja de Trabajo para listado'!$AB$155:$AB$1048576,0),MATCH((CUADRO!H$4&amp;$E546),'Hoja de Trabajo para listado'!$AB$151:$BA$151,0)),0)+IFERROR(INDEX('Hoja de Trabajo para listado'!$BC$155:$CB$1048576,MATCH($A546,'Hoja de Trabajo para listado'!$BC$155:$BC$1048576,0),MATCH((CUADRO!H$4&amp;$E546),'Hoja de Trabajo para listado'!$BC$151:$CB$151,0)),0)+IFERROR(INDEX('Hoja de Trabajo para listado'!$DE$153:$DG$274,MATCH($A546,'Hoja de Trabajo para listado'!$DE$153:$DE$1048576,0),MATCH((CUADRO!H$4&amp;$E546),'Hoja de Trabajo para listado'!$DE$151:$DG$151,0)),0)+IFERROR(INDEX('Hoja de Trabajo para listado'!$CD$155:$DC$1048576,MATCH($A546,'Hoja de Trabajo para listado'!$CD$155:$CD$1048576,0),MATCH((CUADRO!H$4&amp;$E546),'Hoja de Trabajo para listado'!$CD$151:$DC$151,0)),0)</f>
        <v>0</v>
      </c>
      <c r="I546" s="243">
        <f ca="1">+IFERROR(INDEX('Hoja de Trabajo para listado'!$A$155:$Z$1048576,MATCH($A546,'Hoja de Trabajo para listado'!$A$155:$A$1048576,0),MATCH((CUADRO!I$4&amp;$E546),'Hoja de Trabajo para listado'!$A$151:$Z$151,0)),0)+IFERROR(INDEX('Hoja de Trabajo para listado'!$AB$155:$BA$1048576,MATCH($A546,'Hoja de Trabajo para listado'!$AB$155:$AB$1048576,0),MATCH((CUADRO!I$4&amp;$E546),'Hoja de Trabajo para listado'!$AB$151:$BA$151,0)),0)+IFERROR(INDEX('Hoja de Trabajo para listado'!$BC$155:$CB$1048576,MATCH($A546,'Hoja de Trabajo para listado'!$BC$155:$BC$1048576,0),MATCH((CUADRO!I$4&amp;$E546),'Hoja de Trabajo para listado'!$BC$151:$CB$151,0)),0)+IFERROR(INDEX('Hoja de Trabajo para listado'!$DE$153:$DG$274,MATCH($A546,'Hoja de Trabajo para listado'!$DE$153:$DE$1048576,0),MATCH((CUADRO!I$4&amp;$E546),'Hoja de Trabajo para listado'!$DE$151:$DG$151,0)),0)+IFERROR(INDEX('Hoja de Trabajo para listado'!$CD$155:$DC$1048576,MATCH($A546,'Hoja de Trabajo para listado'!$CD$155:$CD$1048576,0),MATCH((CUADRO!I$4&amp;$E546),'Hoja de Trabajo para listado'!$CD$151:$DC$151,0)),0)</f>
        <v>0</v>
      </c>
      <c r="J546" s="243">
        <f ca="1">+IFERROR(INDEX('Hoja de Trabajo para listado'!$A$155:$Z$1048576,MATCH($A546,'Hoja de Trabajo para listado'!$A$155:$A$1048576,0),MATCH((CUADRO!J$4&amp;$E546),'Hoja de Trabajo para listado'!$A$151:$Z$151,0)),0)+IFERROR(INDEX('Hoja de Trabajo para listado'!$AB$155:$BA$1048576,MATCH($A546,'Hoja de Trabajo para listado'!$AB$155:$AB$1048576,0),MATCH((CUADRO!J$4&amp;$E546),'Hoja de Trabajo para listado'!$AB$151:$BA$151,0)),0)+IFERROR(INDEX('Hoja de Trabajo para listado'!$BC$155:$CB$1048576,MATCH($A546,'Hoja de Trabajo para listado'!$BC$155:$BC$1048576,0),MATCH((CUADRO!J$4&amp;$E546),'Hoja de Trabajo para listado'!$BC$151:$CB$151,0)),0)+IFERROR(INDEX('Hoja de Trabajo para listado'!$DE$153:$DG$274,MATCH($A546,'Hoja de Trabajo para listado'!$DE$153:$DE$1048576,0),MATCH((CUADRO!J$4&amp;$E546),'Hoja de Trabajo para listado'!$DE$151:$DG$151,0)),0)+IFERROR(INDEX('Hoja de Trabajo para listado'!$CD$155:$DC$1048576,MATCH($A546,'Hoja de Trabajo para listado'!$CD$155:$CD$1048576,0),MATCH((CUADRO!J$4&amp;$E546),'Hoja de Trabajo para listado'!$CD$151:$DC$151,0)),0)</f>
        <v>0</v>
      </c>
      <c r="K546" s="243">
        <f ca="1">+IFERROR(INDEX('Hoja de Trabajo para listado'!$A$155:$Z$1048576,MATCH($A546,'Hoja de Trabajo para listado'!$A$155:$A$1048576,0),MATCH((CUADRO!K$4&amp;$E546),'Hoja de Trabajo para listado'!$A$151:$Z$151,0)),0)+IFERROR(INDEX('Hoja de Trabajo para listado'!$AB$155:$BA$1048576,MATCH($A546,'Hoja de Trabajo para listado'!$AB$155:$AB$1048576,0),MATCH((CUADRO!K$4&amp;$E546),'Hoja de Trabajo para listado'!$AB$151:$BA$151,0)),0)+IFERROR(INDEX('Hoja de Trabajo para listado'!$BC$155:$CB$1048576,MATCH($A546,'Hoja de Trabajo para listado'!$BC$155:$BC$1048576,0),MATCH((CUADRO!K$4&amp;$E546),'Hoja de Trabajo para listado'!$BC$151:$CB$151,0)),0)+IFERROR(INDEX('Hoja de Trabajo para listado'!$DE$153:$DG$274,MATCH($A546,'Hoja de Trabajo para listado'!$DE$153:$DE$1048576,0),MATCH((CUADRO!K$4&amp;$E546),'Hoja de Trabajo para listado'!$DE$151:$DG$151,0)),0)+IFERROR(INDEX('Hoja de Trabajo para listado'!$CD$155:$DC$1048576,MATCH($A546,'Hoja de Trabajo para listado'!$CD$155:$CD$1048576,0),MATCH((CUADRO!K$4&amp;$E546),'Hoja de Trabajo para listado'!$CD$151:$DC$151,0)),0)</f>
        <v>0</v>
      </c>
      <c r="L546" s="243">
        <f ca="1">+IFERROR(INDEX('Hoja de Trabajo para listado'!$A$155:$Z$1048576,MATCH($A546,'Hoja de Trabajo para listado'!$A$155:$A$1048576,0),MATCH((CUADRO!L$4&amp;$E546),'Hoja de Trabajo para listado'!$A$151:$Z$151,0)),0)+IFERROR(INDEX('Hoja de Trabajo para listado'!$AB$155:$BA$1048576,MATCH($A546,'Hoja de Trabajo para listado'!$AB$155:$AB$1048576,0),MATCH((CUADRO!L$4&amp;$E546),'Hoja de Trabajo para listado'!$AB$151:$BA$151,0)),0)+IFERROR(INDEX('Hoja de Trabajo para listado'!$BC$155:$CB$1048576,MATCH($A546,'Hoja de Trabajo para listado'!$BC$155:$BC$1048576,0),MATCH((CUADRO!L$4&amp;$E546),'Hoja de Trabajo para listado'!$BC$151:$CB$151,0)),0)+IFERROR(INDEX('Hoja de Trabajo para listado'!$DE$153:$DG$274,MATCH($A546,'Hoja de Trabajo para listado'!$DE$153:$DE$1048576,0),MATCH((CUADRO!L$4&amp;$E546),'Hoja de Trabajo para listado'!$DE$151:$DG$151,0)),0)+IFERROR(INDEX('Hoja de Trabajo para listado'!$CD$155:$DC$1048576,MATCH($A546,'Hoja de Trabajo para listado'!$CD$155:$CD$1048576,0),MATCH((CUADRO!L$4&amp;$E546),'Hoja de Trabajo para listado'!$CD$151:$DC$151,0)),0)</f>
        <v>0</v>
      </c>
      <c r="M546" s="243">
        <f ca="1">+IFERROR(INDEX('Hoja de Trabajo para listado'!$A$155:$Z$1048576,MATCH($A546,'Hoja de Trabajo para listado'!$A$155:$A$1048576,0),MATCH((CUADRO!M$4&amp;$E546),'Hoja de Trabajo para listado'!$A$151:$Z$151,0)),0)+IFERROR(INDEX('Hoja de Trabajo para listado'!$AB$155:$BA$1048576,MATCH($A546,'Hoja de Trabajo para listado'!$AB$155:$AB$1048576,0),MATCH((CUADRO!M$4&amp;$E546),'Hoja de Trabajo para listado'!$AB$151:$BA$151,0)),0)+IFERROR(INDEX('Hoja de Trabajo para listado'!$BC$155:$CB$1048576,MATCH($A546,'Hoja de Trabajo para listado'!$BC$155:$BC$1048576,0),MATCH((CUADRO!M$4&amp;$E546),'Hoja de Trabajo para listado'!$BC$151:$CB$151,0)),0)+IFERROR(INDEX('Hoja de Trabajo para listado'!$DE$153:$DG$274,MATCH($A546,'Hoja de Trabajo para listado'!$DE$153:$DE$1048576,0),MATCH((CUADRO!M$4&amp;$E546),'Hoja de Trabajo para listado'!$DE$151:$DG$151,0)),0)+IFERROR(INDEX('Hoja de Trabajo para listado'!$CD$155:$DC$1048576,MATCH($A546,'Hoja de Trabajo para listado'!$CD$155:$CD$1048576,0),MATCH((CUADRO!M$4&amp;$E546),'Hoja de Trabajo para listado'!$CD$151:$DC$151,0)),0)</f>
        <v>0</v>
      </c>
      <c r="N546" s="243">
        <f ca="1">+IFERROR(INDEX('Hoja de Trabajo para listado'!$A$155:$Z$1048576,MATCH($A546,'Hoja de Trabajo para listado'!$A$155:$A$1048576,0),MATCH((CUADRO!N$4&amp;$E546),'Hoja de Trabajo para listado'!$A$151:$Z$151,0)),0)+IFERROR(INDEX('Hoja de Trabajo para listado'!$AB$155:$BA$1048576,MATCH($A546,'Hoja de Trabajo para listado'!$AB$155:$AB$1048576,0),MATCH((CUADRO!N$4&amp;$E546),'Hoja de Trabajo para listado'!$AB$151:$BA$151,0)),0)+IFERROR(INDEX('Hoja de Trabajo para listado'!$BC$155:$CB$1048576,MATCH($A546,'Hoja de Trabajo para listado'!$BC$155:$BC$1048576,0),MATCH((CUADRO!N$4&amp;$E546),'Hoja de Trabajo para listado'!$BC$151:$CB$151,0)),0)+IFERROR(INDEX('Hoja de Trabajo para listado'!$DE$153:$DG$274,MATCH($A546,'Hoja de Trabajo para listado'!$DE$153:$DE$1048576,0),MATCH((CUADRO!N$4&amp;$E546),'Hoja de Trabajo para listado'!$DE$151:$DG$151,0)),0)+IFERROR(INDEX('Hoja de Trabajo para listado'!$CD$155:$DC$1048576,MATCH($A546,'Hoja de Trabajo para listado'!$CD$155:$CD$1048576,0),MATCH((CUADRO!N$4&amp;$E546),'Hoja de Trabajo para listado'!$CD$151:$DC$151,0)),0)</f>
        <v>0</v>
      </c>
      <c r="O546" s="243">
        <f ca="1">+IFERROR(INDEX('Hoja de Trabajo para listado'!$A$155:$Z$1048576,MATCH($A546,'Hoja de Trabajo para listado'!$A$155:$A$1048576,0),MATCH((CUADRO!O$4&amp;$E546),'Hoja de Trabajo para listado'!$A$151:$Z$151,0)),0)+IFERROR(INDEX('Hoja de Trabajo para listado'!$AB$155:$BA$1048576,MATCH($A546,'Hoja de Trabajo para listado'!$AB$155:$AB$1048576,0),MATCH((CUADRO!O$4&amp;$E546),'Hoja de Trabajo para listado'!$AB$151:$BA$151,0)),0)+IFERROR(INDEX('Hoja de Trabajo para listado'!$BC$155:$CB$1048576,MATCH($A546,'Hoja de Trabajo para listado'!$BC$155:$BC$1048576,0),MATCH((CUADRO!O$4&amp;$E546),'Hoja de Trabajo para listado'!$BC$151:$CB$151,0)),0)+IFERROR(INDEX('Hoja de Trabajo para listado'!$DE$153:$DG$274,MATCH($A546,'Hoja de Trabajo para listado'!$DE$153:$DE$1048576,0),MATCH((CUADRO!O$4&amp;$E546),'Hoja de Trabajo para listado'!$DE$151:$DG$151,0)),0)+IFERROR(INDEX('Hoja de Trabajo para listado'!$CD$155:$DC$1048576,MATCH($A546,'Hoja de Trabajo para listado'!$CD$155:$CD$1048576,0),MATCH((CUADRO!O$4&amp;$E546),'Hoja de Trabajo para listado'!$CD$151:$DC$151,0)),0)</f>
        <v>0</v>
      </c>
      <c r="P546" s="243">
        <f ca="1">+IFERROR(INDEX('Hoja de Trabajo para listado'!$A$155:$Z$1048576,MATCH($A546,'Hoja de Trabajo para listado'!$A$155:$A$1048576,0),MATCH((CUADRO!P$4&amp;$E546),'Hoja de Trabajo para listado'!$A$151:$Z$151,0)),0)+IFERROR(INDEX('Hoja de Trabajo para listado'!$AB$155:$BA$1048576,MATCH($A546,'Hoja de Trabajo para listado'!$AB$155:$AB$1048576,0),MATCH((CUADRO!P$4&amp;$E546),'Hoja de Trabajo para listado'!$AB$151:$BA$151,0)),0)+IFERROR(INDEX('Hoja de Trabajo para listado'!$BC$155:$CB$1048576,MATCH($A546,'Hoja de Trabajo para listado'!$BC$155:$BC$1048576,0),MATCH((CUADRO!P$4&amp;$E546),'Hoja de Trabajo para listado'!$BC$151:$CB$151,0)),0)+IFERROR(INDEX('Hoja de Trabajo para listado'!$DE$153:$DG$274,MATCH($A546,'Hoja de Trabajo para listado'!$DE$153:$DE$1048576,0),MATCH((CUADRO!P$4&amp;$E546),'Hoja de Trabajo para listado'!$DE$151:$DG$151,0)),0)+IFERROR(INDEX('Hoja de Trabajo para listado'!$CD$155:$DC$1048576,MATCH($A546,'Hoja de Trabajo para listado'!$CD$155:$CD$1048576,0),MATCH((CUADRO!P$4&amp;$E546),'Hoja de Trabajo para listado'!$CD$151:$DC$151,0)),0)</f>
        <v>0</v>
      </c>
      <c r="Q546" s="243">
        <f ca="1">+IFERROR(INDEX('Hoja de Trabajo para listado'!$A$155:$Z$1048576,MATCH($A546,'Hoja de Trabajo para listado'!$A$155:$A$1048576,0),MATCH((CUADRO!Q$4&amp;$E546),'Hoja de Trabajo para listado'!$A$151:$Z$151,0)),0)+IFERROR(INDEX('Hoja de Trabajo para listado'!$AB$155:$BA$1048576,MATCH($A546,'Hoja de Trabajo para listado'!$AB$155:$AB$1048576,0),MATCH((CUADRO!Q$4&amp;$E546),'Hoja de Trabajo para listado'!$AB$151:$BA$151,0)),0)+IFERROR(INDEX('Hoja de Trabajo para listado'!$BC$155:$CB$1048576,MATCH($A546,'Hoja de Trabajo para listado'!$BC$155:$BC$1048576,0),MATCH((CUADRO!Q$4&amp;$E546),'Hoja de Trabajo para listado'!$BC$151:$CB$151,0)),0)+IFERROR(INDEX('Hoja de Trabajo para listado'!$DE$153:$DG$274,MATCH($A546,'Hoja de Trabajo para listado'!$DE$153:$DE$1048576,0),MATCH((CUADRO!Q$4&amp;$E546),'Hoja de Trabajo para listado'!$DE$151:$DG$151,0)),0)+IFERROR(INDEX('Hoja de Trabajo para listado'!$CD$155:$DC$1048576,MATCH($A546,'Hoja de Trabajo para listado'!$CD$155:$CD$1048576,0),MATCH((CUADRO!Q$4&amp;$E546),'Hoja de Trabajo para listado'!$CD$151:$DC$151,0)),0)</f>
        <v>0</v>
      </c>
      <c r="R546" s="243">
        <f t="shared" ca="1" si="23"/>
        <v>0</v>
      </c>
      <c r="S546" s="249">
        <f ca="1">+R545+R546</f>
        <v>0</v>
      </c>
      <c r="T546" s="243">
        <f ca="1">+S546</f>
        <v>0</v>
      </c>
      <c r="U546" s="242">
        <f t="shared" si="24"/>
        <v>2</v>
      </c>
      <c r="V546" s="333" t="str">
        <f>+VLOOKUP(A546,bd_lista!$A$3:$E$592,5,FALSE)</f>
        <v>Gobiernos Autonomos Municipales</v>
      </c>
      <c r="W546" s="388"/>
      <c r="X546" s="242">
        <f>+VLOOKUP(A546,[4]Sheet1!$A$13:$D$744,4,FALSE)</f>
        <v>0</v>
      </c>
      <c r="Y546" s="242" t="e">
        <f>+VLOOKUP(X546,bd_lista!$A$3:$C$592,3,FALSE)</f>
        <v>#N/A</v>
      </c>
      <c r="Z546" s="292"/>
      <c r="AA546" s="293"/>
    </row>
    <row r="547" spans="1:27" customFormat="1" ht="15" hidden="1" customHeight="1">
      <c r="A547" s="32">
        <v>1225</v>
      </c>
      <c r="B547" s="392">
        <f>+A547</f>
        <v>1225</v>
      </c>
      <c r="C547" s="247" t="str">
        <f>+VLOOKUP(A547,bd_lista!$A$3:$C$592,3,FALSE)</f>
        <v>Gobierno Autónomo Municipal de Ancoraimes</v>
      </c>
      <c r="D547" s="389" t="str">
        <f>+C547</f>
        <v>Gobierno Autónomo Municipal de Ancoraimes</v>
      </c>
      <c r="E547" s="242" t="s">
        <v>1304</v>
      </c>
      <c r="F547" s="243">
        <f ca="1">+IFERROR(INDEX('Hoja de Trabajo para listado'!$A$155:$Z$1048576,MATCH($A547,'Hoja de Trabajo para listado'!$A$155:$A$1048576,0),MATCH((CUADRO!F$4&amp;$E547),'Hoja de Trabajo para listado'!$A$151:$Z$151,0)),0)+IFERROR(INDEX('Hoja de Trabajo para listado'!$AB$155:$BA$1048576,MATCH($A547,'Hoja de Trabajo para listado'!$AB$155:$AB$1048576,0),MATCH((CUADRO!F$4&amp;$E547),'Hoja de Trabajo para listado'!$AB$151:$BA$151,0)),0)+IFERROR(INDEX('Hoja de Trabajo para listado'!$BC$155:$CB$1048576,MATCH($A547,'Hoja de Trabajo para listado'!$BC$155:$BC$1048576,0),MATCH((CUADRO!F$4&amp;$E547),'Hoja de Trabajo para listado'!$BC$151:$CB$151,0)),0)+IFERROR(INDEX('Hoja de Trabajo para listado'!$DE$153:$DG$274,MATCH($A547,'Hoja de Trabajo para listado'!$DE$153:$DE$1048576,0),MATCH((CUADRO!F$4&amp;$E547),'Hoja de Trabajo para listado'!$DE$151:$DG$151,0)),0)+IFERROR(INDEX('Hoja de Trabajo para listado'!$CD$155:$DC$1048576,MATCH($A547,'Hoja de Trabajo para listado'!$CD$155:$CD$1048576,0),MATCH((CUADRO!F$4&amp;$E547),'Hoja de Trabajo para listado'!$CD$151:$DC$151,0)),0)</f>
        <v>0</v>
      </c>
      <c r="G547" s="243">
        <f ca="1">+IFERROR(INDEX('Hoja de Trabajo para listado'!$A$155:$Z$1048576,MATCH($A547,'Hoja de Trabajo para listado'!$A$155:$A$1048576,0),MATCH((CUADRO!G$4&amp;$E547),'Hoja de Trabajo para listado'!$A$151:$Z$151,0)),0)+IFERROR(INDEX('Hoja de Trabajo para listado'!$AB$155:$BA$1048576,MATCH($A547,'Hoja de Trabajo para listado'!$AB$155:$AB$1048576,0),MATCH((CUADRO!G$4&amp;$E547),'Hoja de Trabajo para listado'!$AB$151:$BA$151,0)),0)+IFERROR(INDEX('Hoja de Trabajo para listado'!$BC$155:$CB$1048576,MATCH($A547,'Hoja de Trabajo para listado'!$BC$155:$BC$1048576,0),MATCH((CUADRO!G$4&amp;$E547),'Hoja de Trabajo para listado'!$BC$151:$CB$151,0)),0)+IFERROR(INDEX('Hoja de Trabajo para listado'!$DE$153:$DG$274,MATCH($A547,'Hoja de Trabajo para listado'!$DE$153:$DE$1048576,0),MATCH((CUADRO!G$4&amp;$E547),'Hoja de Trabajo para listado'!$DE$151:$DG$151,0)),0)+IFERROR(INDEX('Hoja de Trabajo para listado'!$CD$155:$DC$1048576,MATCH($A547,'Hoja de Trabajo para listado'!$CD$155:$CD$1048576,0),MATCH((CUADRO!G$4&amp;$E547),'Hoja de Trabajo para listado'!$CD$151:$DC$151,0)),0)</f>
        <v>0</v>
      </c>
      <c r="H547" s="243">
        <f ca="1">+IFERROR(INDEX('Hoja de Trabajo para listado'!$A$155:$Z$1048576,MATCH($A547,'Hoja de Trabajo para listado'!$A$155:$A$1048576,0),MATCH((CUADRO!H$4&amp;$E547),'Hoja de Trabajo para listado'!$A$151:$Z$151,0)),0)+IFERROR(INDEX('Hoja de Trabajo para listado'!$AB$155:$BA$1048576,MATCH($A547,'Hoja de Trabajo para listado'!$AB$155:$AB$1048576,0),MATCH((CUADRO!H$4&amp;$E547),'Hoja de Trabajo para listado'!$AB$151:$BA$151,0)),0)+IFERROR(INDEX('Hoja de Trabajo para listado'!$BC$155:$CB$1048576,MATCH($A547,'Hoja de Trabajo para listado'!$BC$155:$BC$1048576,0),MATCH((CUADRO!H$4&amp;$E547),'Hoja de Trabajo para listado'!$BC$151:$CB$151,0)),0)+IFERROR(INDEX('Hoja de Trabajo para listado'!$DE$153:$DG$274,MATCH($A547,'Hoja de Trabajo para listado'!$DE$153:$DE$1048576,0),MATCH((CUADRO!H$4&amp;$E547),'Hoja de Trabajo para listado'!$DE$151:$DG$151,0)),0)+IFERROR(INDEX('Hoja de Trabajo para listado'!$CD$155:$DC$1048576,MATCH($A547,'Hoja de Trabajo para listado'!$CD$155:$CD$1048576,0),MATCH((CUADRO!H$4&amp;$E547),'Hoja de Trabajo para listado'!$CD$151:$DC$151,0)),0)</f>
        <v>0</v>
      </c>
      <c r="I547" s="243">
        <f ca="1">+IFERROR(INDEX('Hoja de Trabajo para listado'!$A$155:$Z$1048576,MATCH($A547,'Hoja de Trabajo para listado'!$A$155:$A$1048576,0),MATCH((CUADRO!I$4&amp;$E547),'Hoja de Trabajo para listado'!$A$151:$Z$151,0)),0)+IFERROR(INDEX('Hoja de Trabajo para listado'!$AB$155:$BA$1048576,MATCH($A547,'Hoja de Trabajo para listado'!$AB$155:$AB$1048576,0),MATCH((CUADRO!I$4&amp;$E547),'Hoja de Trabajo para listado'!$AB$151:$BA$151,0)),0)+IFERROR(INDEX('Hoja de Trabajo para listado'!$BC$155:$CB$1048576,MATCH($A547,'Hoja de Trabajo para listado'!$BC$155:$BC$1048576,0),MATCH((CUADRO!I$4&amp;$E547),'Hoja de Trabajo para listado'!$BC$151:$CB$151,0)),0)+IFERROR(INDEX('Hoja de Trabajo para listado'!$DE$153:$DG$274,MATCH($A547,'Hoja de Trabajo para listado'!$DE$153:$DE$1048576,0),MATCH((CUADRO!I$4&amp;$E547),'Hoja de Trabajo para listado'!$DE$151:$DG$151,0)),0)+IFERROR(INDEX('Hoja de Trabajo para listado'!$CD$155:$DC$1048576,MATCH($A547,'Hoja de Trabajo para listado'!$CD$155:$CD$1048576,0),MATCH((CUADRO!I$4&amp;$E547),'Hoja de Trabajo para listado'!$CD$151:$DC$151,0)),0)</f>
        <v>0</v>
      </c>
      <c r="J547" s="243">
        <f ca="1">+IFERROR(INDEX('Hoja de Trabajo para listado'!$A$155:$Z$1048576,MATCH($A547,'Hoja de Trabajo para listado'!$A$155:$A$1048576,0),MATCH((CUADRO!J$4&amp;$E547),'Hoja de Trabajo para listado'!$A$151:$Z$151,0)),0)+IFERROR(INDEX('Hoja de Trabajo para listado'!$AB$155:$BA$1048576,MATCH($A547,'Hoja de Trabajo para listado'!$AB$155:$AB$1048576,0),MATCH((CUADRO!J$4&amp;$E547),'Hoja de Trabajo para listado'!$AB$151:$BA$151,0)),0)+IFERROR(INDEX('Hoja de Trabajo para listado'!$BC$155:$CB$1048576,MATCH($A547,'Hoja de Trabajo para listado'!$BC$155:$BC$1048576,0),MATCH((CUADRO!J$4&amp;$E547),'Hoja de Trabajo para listado'!$BC$151:$CB$151,0)),0)+IFERROR(INDEX('Hoja de Trabajo para listado'!$DE$153:$DG$274,MATCH($A547,'Hoja de Trabajo para listado'!$DE$153:$DE$1048576,0),MATCH((CUADRO!J$4&amp;$E547),'Hoja de Trabajo para listado'!$DE$151:$DG$151,0)),0)+IFERROR(INDEX('Hoja de Trabajo para listado'!$CD$155:$DC$1048576,MATCH($A547,'Hoja de Trabajo para listado'!$CD$155:$CD$1048576,0),MATCH((CUADRO!J$4&amp;$E547),'Hoja de Trabajo para listado'!$CD$151:$DC$151,0)),0)</f>
        <v>0</v>
      </c>
      <c r="K547" s="243">
        <f ca="1">+IFERROR(INDEX('Hoja de Trabajo para listado'!$A$155:$Z$1048576,MATCH($A547,'Hoja de Trabajo para listado'!$A$155:$A$1048576,0),MATCH((CUADRO!K$4&amp;$E547),'Hoja de Trabajo para listado'!$A$151:$Z$151,0)),0)+IFERROR(INDEX('Hoja de Trabajo para listado'!$AB$155:$BA$1048576,MATCH($A547,'Hoja de Trabajo para listado'!$AB$155:$AB$1048576,0),MATCH((CUADRO!K$4&amp;$E547),'Hoja de Trabajo para listado'!$AB$151:$BA$151,0)),0)+IFERROR(INDEX('Hoja de Trabajo para listado'!$BC$155:$CB$1048576,MATCH($A547,'Hoja de Trabajo para listado'!$BC$155:$BC$1048576,0),MATCH((CUADRO!K$4&amp;$E547),'Hoja de Trabajo para listado'!$BC$151:$CB$151,0)),0)+IFERROR(INDEX('Hoja de Trabajo para listado'!$DE$153:$DG$274,MATCH($A547,'Hoja de Trabajo para listado'!$DE$153:$DE$1048576,0),MATCH((CUADRO!K$4&amp;$E547),'Hoja de Trabajo para listado'!$DE$151:$DG$151,0)),0)+IFERROR(INDEX('Hoja de Trabajo para listado'!$CD$155:$DC$1048576,MATCH($A547,'Hoja de Trabajo para listado'!$CD$155:$CD$1048576,0),MATCH((CUADRO!K$4&amp;$E547),'Hoja de Trabajo para listado'!$CD$151:$DC$151,0)),0)</f>
        <v>0</v>
      </c>
      <c r="L547" s="243">
        <f ca="1">+IFERROR(INDEX('Hoja de Trabajo para listado'!$A$155:$Z$1048576,MATCH($A547,'Hoja de Trabajo para listado'!$A$155:$A$1048576,0),MATCH((CUADRO!L$4&amp;$E547),'Hoja de Trabajo para listado'!$A$151:$Z$151,0)),0)+IFERROR(INDEX('Hoja de Trabajo para listado'!$AB$155:$BA$1048576,MATCH($A547,'Hoja de Trabajo para listado'!$AB$155:$AB$1048576,0),MATCH((CUADRO!L$4&amp;$E547),'Hoja de Trabajo para listado'!$AB$151:$BA$151,0)),0)+IFERROR(INDEX('Hoja de Trabajo para listado'!$BC$155:$CB$1048576,MATCH($A547,'Hoja de Trabajo para listado'!$BC$155:$BC$1048576,0),MATCH((CUADRO!L$4&amp;$E547),'Hoja de Trabajo para listado'!$BC$151:$CB$151,0)),0)+IFERROR(INDEX('Hoja de Trabajo para listado'!$DE$153:$DG$274,MATCH($A547,'Hoja de Trabajo para listado'!$DE$153:$DE$1048576,0),MATCH((CUADRO!L$4&amp;$E547),'Hoja de Trabajo para listado'!$DE$151:$DG$151,0)),0)+IFERROR(INDEX('Hoja de Trabajo para listado'!$CD$155:$DC$1048576,MATCH($A547,'Hoja de Trabajo para listado'!$CD$155:$CD$1048576,0),MATCH((CUADRO!L$4&amp;$E547),'Hoja de Trabajo para listado'!$CD$151:$DC$151,0)),0)</f>
        <v>0</v>
      </c>
      <c r="M547" s="243">
        <f ca="1">+IFERROR(INDEX('Hoja de Trabajo para listado'!$A$155:$Z$1048576,MATCH($A547,'Hoja de Trabajo para listado'!$A$155:$A$1048576,0),MATCH((CUADRO!M$4&amp;$E547),'Hoja de Trabajo para listado'!$A$151:$Z$151,0)),0)+IFERROR(INDEX('Hoja de Trabajo para listado'!$AB$155:$BA$1048576,MATCH($A547,'Hoja de Trabajo para listado'!$AB$155:$AB$1048576,0),MATCH((CUADRO!M$4&amp;$E547),'Hoja de Trabajo para listado'!$AB$151:$BA$151,0)),0)+IFERROR(INDEX('Hoja de Trabajo para listado'!$BC$155:$CB$1048576,MATCH($A547,'Hoja de Trabajo para listado'!$BC$155:$BC$1048576,0),MATCH((CUADRO!M$4&amp;$E547),'Hoja de Trabajo para listado'!$BC$151:$CB$151,0)),0)+IFERROR(INDEX('Hoja de Trabajo para listado'!$DE$153:$DG$274,MATCH($A547,'Hoja de Trabajo para listado'!$DE$153:$DE$1048576,0),MATCH((CUADRO!M$4&amp;$E547),'Hoja de Trabajo para listado'!$DE$151:$DG$151,0)),0)+IFERROR(INDEX('Hoja de Trabajo para listado'!$CD$155:$DC$1048576,MATCH($A547,'Hoja de Trabajo para listado'!$CD$155:$CD$1048576,0),MATCH((CUADRO!M$4&amp;$E547),'Hoja de Trabajo para listado'!$CD$151:$DC$151,0)),0)</f>
        <v>0</v>
      </c>
      <c r="N547" s="243">
        <f ca="1">+IFERROR(INDEX('Hoja de Trabajo para listado'!$A$155:$Z$1048576,MATCH($A547,'Hoja de Trabajo para listado'!$A$155:$A$1048576,0),MATCH((CUADRO!N$4&amp;$E547),'Hoja de Trabajo para listado'!$A$151:$Z$151,0)),0)+IFERROR(INDEX('Hoja de Trabajo para listado'!$AB$155:$BA$1048576,MATCH($A547,'Hoja de Trabajo para listado'!$AB$155:$AB$1048576,0),MATCH((CUADRO!N$4&amp;$E547),'Hoja de Trabajo para listado'!$AB$151:$BA$151,0)),0)+IFERROR(INDEX('Hoja de Trabajo para listado'!$BC$155:$CB$1048576,MATCH($A547,'Hoja de Trabajo para listado'!$BC$155:$BC$1048576,0),MATCH((CUADRO!N$4&amp;$E547),'Hoja de Trabajo para listado'!$BC$151:$CB$151,0)),0)+IFERROR(INDEX('Hoja de Trabajo para listado'!$DE$153:$DG$274,MATCH($A547,'Hoja de Trabajo para listado'!$DE$153:$DE$1048576,0),MATCH((CUADRO!N$4&amp;$E547),'Hoja de Trabajo para listado'!$DE$151:$DG$151,0)),0)+IFERROR(INDEX('Hoja de Trabajo para listado'!$CD$155:$DC$1048576,MATCH($A547,'Hoja de Trabajo para listado'!$CD$155:$CD$1048576,0),MATCH((CUADRO!N$4&amp;$E547),'Hoja de Trabajo para listado'!$CD$151:$DC$151,0)),0)</f>
        <v>0</v>
      </c>
      <c r="O547" s="243">
        <f ca="1">+IFERROR(INDEX('Hoja de Trabajo para listado'!$A$155:$Z$1048576,MATCH($A547,'Hoja de Trabajo para listado'!$A$155:$A$1048576,0),MATCH((CUADRO!O$4&amp;$E547),'Hoja de Trabajo para listado'!$A$151:$Z$151,0)),0)+IFERROR(INDEX('Hoja de Trabajo para listado'!$AB$155:$BA$1048576,MATCH($A547,'Hoja de Trabajo para listado'!$AB$155:$AB$1048576,0),MATCH((CUADRO!O$4&amp;$E547),'Hoja de Trabajo para listado'!$AB$151:$BA$151,0)),0)+IFERROR(INDEX('Hoja de Trabajo para listado'!$BC$155:$CB$1048576,MATCH($A547,'Hoja de Trabajo para listado'!$BC$155:$BC$1048576,0),MATCH((CUADRO!O$4&amp;$E547),'Hoja de Trabajo para listado'!$BC$151:$CB$151,0)),0)+IFERROR(INDEX('Hoja de Trabajo para listado'!$DE$153:$DG$274,MATCH($A547,'Hoja de Trabajo para listado'!$DE$153:$DE$1048576,0),MATCH((CUADRO!O$4&amp;$E547),'Hoja de Trabajo para listado'!$DE$151:$DG$151,0)),0)+IFERROR(INDEX('Hoja de Trabajo para listado'!$CD$155:$DC$1048576,MATCH($A547,'Hoja de Trabajo para listado'!$CD$155:$CD$1048576,0),MATCH((CUADRO!O$4&amp;$E547),'Hoja de Trabajo para listado'!$CD$151:$DC$151,0)),0)</f>
        <v>0</v>
      </c>
      <c r="P547" s="243">
        <f ca="1">+IFERROR(INDEX('Hoja de Trabajo para listado'!$A$155:$Z$1048576,MATCH($A547,'Hoja de Trabajo para listado'!$A$155:$A$1048576,0),MATCH((CUADRO!P$4&amp;$E547),'Hoja de Trabajo para listado'!$A$151:$Z$151,0)),0)+IFERROR(INDEX('Hoja de Trabajo para listado'!$AB$155:$BA$1048576,MATCH($A547,'Hoja de Trabajo para listado'!$AB$155:$AB$1048576,0),MATCH((CUADRO!P$4&amp;$E547),'Hoja de Trabajo para listado'!$AB$151:$BA$151,0)),0)+IFERROR(INDEX('Hoja de Trabajo para listado'!$BC$155:$CB$1048576,MATCH($A547,'Hoja de Trabajo para listado'!$BC$155:$BC$1048576,0),MATCH((CUADRO!P$4&amp;$E547),'Hoja de Trabajo para listado'!$BC$151:$CB$151,0)),0)+IFERROR(INDEX('Hoja de Trabajo para listado'!$DE$153:$DG$274,MATCH($A547,'Hoja de Trabajo para listado'!$DE$153:$DE$1048576,0),MATCH((CUADRO!P$4&amp;$E547),'Hoja de Trabajo para listado'!$DE$151:$DG$151,0)),0)+IFERROR(INDEX('Hoja de Trabajo para listado'!$CD$155:$DC$1048576,MATCH($A547,'Hoja de Trabajo para listado'!$CD$155:$CD$1048576,0),MATCH((CUADRO!P$4&amp;$E547),'Hoja de Trabajo para listado'!$CD$151:$DC$151,0)),0)</f>
        <v>0</v>
      </c>
      <c r="Q547" s="243">
        <f ca="1">+IFERROR(INDEX('Hoja de Trabajo para listado'!$A$155:$Z$1048576,MATCH($A547,'Hoja de Trabajo para listado'!$A$155:$A$1048576,0),MATCH((CUADRO!Q$4&amp;$E547),'Hoja de Trabajo para listado'!$A$151:$Z$151,0)),0)+IFERROR(INDEX('Hoja de Trabajo para listado'!$AB$155:$BA$1048576,MATCH($A547,'Hoja de Trabajo para listado'!$AB$155:$AB$1048576,0),MATCH((CUADRO!Q$4&amp;$E547),'Hoja de Trabajo para listado'!$AB$151:$BA$151,0)),0)+IFERROR(INDEX('Hoja de Trabajo para listado'!$BC$155:$CB$1048576,MATCH($A547,'Hoja de Trabajo para listado'!$BC$155:$BC$1048576,0),MATCH((CUADRO!Q$4&amp;$E547),'Hoja de Trabajo para listado'!$BC$151:$CB$151,0)),0)+IFERROR(INDEX('Hoja de Trabajo para listado'!$DE$153:$DG$274,MATCH($A547,'Hoja de Trabajo para listado'!$DE$153:$DE$1048576,0),MATCH((CUADRO!Q$4&amp;$E547),'Hoja de Trabajo para listado'!$DE$151:$DG$151,0)),0)+IFERROR(INDEX('Hoja de Trabajo para listado'!$CD$155:$DC$1048576,MATCH($A547,'Hoja de Trabajo para listado'!$CD$155:$CD$1048576,0),MATCH((CUADRO!Q$4&amp;$E547),'Hoja de Trabajo para listado'!$CD$151:$DC$151,0)),0)</f>
        <v>0</v>
      </c>
      <c r="R547" s="243">
        <f t="shared" ca="1" si="23"/>
        <v>0</v>
      </c>
      <c r="S547" s="249"/>
      <c r="T547" s="243">
        <f ca="1">+T548</f>
        <v>0</v>
      </c>
      <c r="U547" s="242">
        <f t="shared" si="24"/>
        <v>1</v>
      </c>
      <c r="V547" s="333" t="str">
        <f>+VLOOKUP(A547,bd_lista!$A$3:$E$592,5,FALSE)</f>
        <v>Gobiernos Autonomos Municipales</v>
      </c>
      <c r="W547" s="387" t="str">
        <f>+V547</f>
        <v>Gobiernos Autonomos Municipales</v>
      </c>
      <c r="X547" s="242">
        <f>+VLOOKUP(A547,[4]Sheet1!$A$13:$D$744,4,FALSE)</f>
        <v>0</v>
      </c>
      <c r="Y547" s="242" t="e">
        <f>+VLOOKUP(X547,bd_lista!$A$3:$C$592,3,FALSE)</f>
        <v>#N/A</v>
      </c>
      <c r="Z547" s="294">
        <f>+X547</f>
        <v>0</v>
      </c>
      <c r="AA547" s="295" t="e">
        <f>+Y547</f>
        <v>#N/A</v>
      </c>
    </row>
    <row r="548" spans="1:27" customFormat="1" ht="15" hidden="1" customHeight="1">
      <c r="A548" s="32">
        <v>1225</v>
      </c>
      <c r="B548" s="393"/>
      <c r="C548" s="247" t="str">
        <f>+VLOOKUP(A548,bd_lista!$A$3:$C$592,3,FALSE)</f>
        <v>Gobierno Autónomo Municipal de Ancoraimes</v>
      </c>
      <c r="D548" s="390"/>
      <c r="E548" s="244" t="s">
        <v>1305</v>
      </c>
      <c r="F548" s="243">
        <f ca="1">+IFERROR(INDEX('Hoja de Trabajo para listado'!$A$155:$Z$1048576,MATCH($A548,'Hoja de Trabajo para listado'!$A$155:$A$1048576,0),MATCH((CUADRO!F$4&amp;$E548),'Hoja de Trabajo para listado'!$A$151:$Z$151,0)),0)+IFERROR(INDEX('Hoja de Trabajo para listado'!$AB$155:$BA$1048576,MATCH($A548,'Hoja de Trabajo para listado'!$AB$155:$AB$1048576,0),MATCH((CUADRO!F$4&amp;$E548),'Hoja de Trabajo para listado'!$AB$151:$BA$151,0)),0)+IFERROR(INDEX('Hoja de Trabajo para listado'!$BC$155:$CB$1048576,MATCH($A548,'Hoja de Trabajo para listado'!$BC$155:$BC$1048576,0),MATCH((CUADRO!F$4&amp;$E548),'Hoja de Trabajo para listado'!$BC$151:$CB$151,0)),0)+IFERROR(INDEX('Hoja de Trabajo para listado'!$DE$153:$DG$274,MATCH($A548,'Hoja de Trabajo para listado'!$DE$153:$DE$1048576,0),MATCH((CUADRO!F$4&amp;$E548),'Hoja de Trabajo para listado'!$DE$151:$DG$151,0)),0)+IFERROR(INDEX('Hoja de Trabajo para listado'!$CD$155:$DC$1048576,MATCH($A548,'Hoja de Trabajo para listado'!$CD$155:$CD$1048576,0),MATCH((CUADRO!F$4&amp;$E548),'Hoja de Trabajo para listado'!$CD$151:$DC$151,0)),0)</f>
        <v>0</v>
      </c>
      <c r="G548" s="243">
        <f ca="1">+IFERROR(INDEX('Hoja de Trabajo para listado'!$A$155:$Z$1048576,MATCH($A548,'Hoja de Trabajo para listado'!$A$155:$A$1048576,0),MATCH((CUADRO!G$4&amp;$E548),'Hoja de Trabajo para listado'!$A$151:$Z$151,0)),0)+IFERROR(INDEX('Hoja de Trabajo para listado'!$AB$155:$BA$1048576,MATCH($A548,'Hoja de Trabajo para listado'!$AB$155:$AB$1048576,0),MATCH((CUADRO!G$4&amp;$E548),'Hoja de Trabajo para listado'!$AB$151:$BA$151,0)),0)+IFERROR(INDEX('Hoja de Trabajo para listado'!$BC$155:$CB$1048576,MATCH($A548,'Hoja de Trabajo para listado'!$BC$155:$BC$1048576,0),MATCH((CUADRO!G$4&amp;$E548),'Hoja de Trabajo para listado'!$BC$151:$CB$151,0)),0)+IFERROR(INDEX('Hoja de Trabajo para listado'!$DE$153:$DG$274,MATCH($A548,'Hoja de Trabajo para listado'!$DE$153:$DE$1048576,0),MATCH((CUADRO!G$4&amp;$E548),'Hoja de Trabajo para listado'!$DE$151:$DG$151,0)),0)+IFERROR(INDEX('Hoja de Trabajo para listado'!$CD$155:$DC$1048576,MATCH($A548,'Hoja de Trabajo para listado'!$CD$155:$CD$1048576,0),MATCH((CUADRO!G$4&amp;$E548),'Hoja de Trabajo para listado'!$CD$151:$DC$151,0)),0)</f>
        <v>0</v>
      </c>
      <c r="H548" s="243">
        <f ca="1">+IFERROR(INDEX('Hoja de Trabajo para listado'!$A$155:$Z$1048576,MATCH($A548,'Hoja de Trabajo para listado'!$A$155:$A$1048576,0),MATCH((CUADRO!H$4&amp;$E548),'Hoja de Trabajo para listado'!$A$151:$Z$151,0)),0)+IFERROR(INDEX('Hoja de Trabajo para listado'!$AB$155:$BA$1048576,MATCH($A548,'Hoja de Trabajo para listado'!$AB$155:$AB$1048576,0),MATCH((CUADRO!H$4&amp;$E548),'Hoja de Trabajo para listado'!$AB$151:$BA$151,0)),0)+IFERROR(INDEX('Hoja de Trabajo para listado'!$BC$155:$CB$1048576,MATCH($A548,'Hoja de Trabajo para listado'!$BC$155:$BC$1048576,0),MATCH((CUADRO!H$4&amp;$E548),'Hoja de Trabajo para listado'!$BC$151:$CB$151,0)),0)+IFERROR(INDEX('Hoja de Trabajo para listado'!$DE$153:$DG$274,MATCH($A548,'Hoja de Trabajo para listado'!$DE$153:$DE$1048576,0),MATCH((CUADRO!H$4&amp;$E548),'Hoja de Trabajo para listado'!$DE$151:$DG$151,0)),0)+IFERROR(INDEX('Hoja de Trabajo para listado'!$CD$155:$DC$1048576,MATCH($A548,'Hoja de Trabajo para listado'!$CD$155:$CD$1048576,0),MATCH((CUADRO!H$4&amp;$E548),'Hoja de Trabajo para listado'!$CD$151:$DC$151,0)),0)</f>
        <v>0</v>
      </c>
      <c r="I548" s="243">
        <f ca="1">+IFERROR(INDEX('Hoja de Trabajo para listado'!$A$155:$Z$1048576,MATCH($A548,'Hoja de Trabajo para listado'!$A$155:$A$1048576,0),MATCH((CUADRO!I$4&amp;$E548),'Hoja de Trabajo para listado'!$A$151:$Z$151,0)),0)+IFERROR(INDEX('Hoja de Trabajo para listado'!$AB$155:$BA$1048576,MATCH($A548,'Hoja de Trabajo para listado'!$AB$155:$AB$1048576,0),MATCH((CUADRO!I$4&amp;$E548),'Hoja de Trabajo para listado'!$AB$151:$BA$151,0)),0)+IFERROR(INDEX('Hoja de Trabajo para listado'!$BC$155:$CB$1048576,MATCH($A548,'Hoja de Trabajo para listado'!$BC$155:$BC$1048576,0),MATCH((CUADRO!I$4&amp;$E548),'Hoja de Trabajo para listado'!$BC$151:$CB$151,0)),0)+IFERROR(INDEX('Hoja de Trabajo para listado'!$DE$153:$DG$274,MATCH($A548,'Hoja de Trabajo para listado'!$DE$153:$DE$1048576,0),MATCH((CUADRO!I$4&amp;$E548),'Hoja de Trabajo para listado'!$DE$151:$DG$151,0)),0)+IFERROR(INDEX('Hoja de Trabajo para listado'!$CD$155:$DC$1048576,MATCH($A548,'Hoja de Trabajo para listado'!$CD$155:$CD$1048576,0),MATCH((CUADRO!I$4&amp;$E548),'Hoja de Trabajo para listado'!$CD$151:$DC$151,0)),0)</f>
        <v>0</v>
      </c>
      <c r="J548" s="243">
        <f ca="1">+IFERROR(INDEX('Hoja de Trabajo para listado'!$A$155:$Z$1048576,MATCH($A548,'Hoja de Trabajo para listado'!$A$155:$A$1048576,0),MATCH((CUADRO!J$4&amp;$E548),'Hoja de Trabajo para listado'!$A$151:$Z$151,0)),0)+IFERROR(INDEX('Hoja de Trabajo para listado'!$AB$155:$BA$1048576,MATCH($A548,'Hoja de Trabajo para listado'!$AB$155:$AB$1048576,0),MATCH((CUADRO!J$4&amp;$E548),'Hoja de Trabajo para listado'!$AB$151:$BA$151,0)),0)+IFERROR(INDEX('Hoja de Trabajo para listado'!$BC$155:$CB$1048576,MATCH($A548,'Hoja de Trabajo para listado'!$BC$155:$BC$1048576,0),MATCH((CUADRO!J$4&amp;$E548),'Hoja de Trabajo para listado'!$BC$151:$CB$151,0)),0)+IFERROR(INDEX('Hoja de Trabajo para listado'!$DE$153:$DG$274,MATCH($A548,'Hoja de Trabajo para listado'!$DE$153:$DE$1048576,0),MATCH((CUADRO!J$4&amp;$E548),'Hoja de Trabajo para listado'!$DE$151:$DG$151,0)),0)+IFERROR(INDEX('Hoja de Trabajo para listado'!$CD$155:$DC$1048576,MATCH($A548,'Hoja de Trabajo para listado'!$CD$155:$CD$1048576,0),MATCH((CUADRO!J$4&amp;$E548),'Hoja de Trabajo para listado'!$CD$151:$DC$151,0)),0)</f>
        <v>0</v>
      </c>
      <c r="K548" s="243">
        <f ca="1">+IFERROR(INDEX('Hoja de Trabajo para listado'!$A$155:$Z$1048576,MATCH($A548,'Hoja de Trabajo para listado'!$A$155:$A$1048576,0),MATCH((CUADRO!K$4&amp;$E548),'Hoja de Trabajo para listado'!$A$151:$Z$151,0)),0)+IFERROR(INDEX('Hoja de Trabajo para listado'!$AB$155:$BA$1048576,MATCH($A548,'Hoja de Trabajo para listado'!$AB$155:$AB$1048576,0),MATCH((CUADRO!K$4&amp;$E548),'Hoja de Trabajo para listado'!$AB$151:$BA$151,0)),0)+IFERROR(INDEX('Hoja de Trabajo para listado'!$BC$155:$CB$1048576,MATCH($A548,'Hoja de Trabajo para listado'!$BC$155:$BC$1048576,0),MATCH((CUADRO!K$4&amp;$E548),'Hoja de Trabajo para listado'!$BC$151:$CB$151,0)),0)+IFERROR(INDEX('Hoja de Trabajo para listado'!$DE$153:$DG$274,MATCH($A548,'Hoja de Trabajo para listado'!$DE$153:$DE$1048576,0),MATCH((CUADRO!K$4&amp;$E548),'Hoja de Trabajo para listado'!$DE$151:$DG$151,0)),0)+IFERROR(INDEX('Hoja de Trabajo para listado'!$CD$155:$DC$1048576,MATCH($A548,'Hoja de Trabajo para listado'!$CD$155:$CD$1048576,0),MATCH((CUADRO!K$4&amp;$E548),'Hoja de Trabajo para listado'!$CD$151:$DC$151,0)),0)</f>
        <v>0</v>
      </c>
      <c r="L548" s="243">
        <f ca="1">+IFERROR(INDEX('Hoja de Trabajo para listado'!$A$155:$Z$1048576,MATCH($A548,'Hoja de Trabajo para listado'!$A$155:$A$1048576,0),MATCH((CUADRO!L$4&amp;$E548),'Hoja de Trabajo para listado'!$A$151:$Z$151,0)),0)+IFERROR(INDEX('Hoja de Trabajo para listado'!$AB$155:$BA$1048576,MATCH($A548,'Hoja de Trabajo para listado'!$AB$155:$AB$1048576,0),MATCH((CUADRO!L$4&amp;$E548),'Hoja de Trabajo para listado'!$AB$151:$BA$151,0)),0)+IFERROR(INDEX('Hoja de Trabajo para listado'!$BC$155:$CB$1048576,MATCH($A548,'Hoja de Trabajo para listado'!$BC$155:$BC$1048576,0),MATCH((CUADRO!L$4&amp;$E548),'Hoja de Trabajo para listado'!$BC$151:$CB$151,0)),0)+IFERROR(INDEX('Hoja de Trabajo para listado'!$DE$153:$DG$274,MATCH($A548,'Hoja de Trabajo para listado'!$DE$153:$DE$1048576,0),MATCH((CUADRO!L$4&amp;$E548),'Hoja de Trabajo para listado'!$DE$151:$DG$151,0)),0)+IFERROR(INDEX('Hoja de Trabajo para listado'!$CD$155:$DC$1048576,MATCH($A548,'Hoja de Trabajo para listado'!$CD$155:$CD$1048576,0),MATCH((CUADRO!L$4&amp;$E548),'Hoja de Trabajo para listado'!$CD$151:$DC$151,0)),0)</f>
        <v>0</v>
      </c>
      <c r="M548" s="243">
        <f ca="1">+IFERROR(INDEX('Hoja de Trabajo para listado'!$A$155:$Z$1048576,MATCH($A548,'Hoja de Trabajo para listado'!$A$155:$A$1048576,0),MATCH((CUADRO!M$4&amp;$E548),'Hoja de Trabajo para listado'!$A$151:$Z$151,0)),0)+IFERROR(INDEX('Hoja de Trabajo para listado'!$AB$155:$BA$1048576,MATCH($A548,'Hoja de Trabajo para listado'!$AB$155:$AB$1048576,0),MATCH((CUADRO!M$4&amp;$E548),'Hoja de Trabajo para listado'!$AB$151:$BA$151,0)),0)+IFERROR(INDEX('Hoja de Trabajo para listado'!$BC$155:$CB$1048576,MATCH($A548,'Hoja de Trabajo para listado'!$BC$155:$BC$1048576,0),MATCH((CUADRO!M$4&amp;$E548),'Hoja de Trabajo para listado'!$BC$151:$CB$151,0)),0)+IFERROR(INDEX('Hoja de Trabajo para listado'!$DE$153:$DG$274,MATCH($A548,'Hoja de Trabajo para listado'!$DE$153:$DE$1048576,0),MATCH((CUADRO!M$4&amp;$E548),'Hoja de Trabajo para listado'!$DE$151:$DG$151,0)),0)+IFERROR(INDEX('Hoja de Trabajo para listado'!$CD$155:$DC$1048576,MATCH($A548,'Hoja de Trabajo para listado'!$CD$155:$CD$1048576,0),MATCH((CUADRO!M$4&amp;$E548),'Hoja de Trabajo para listado'!$CD$151:$DC$151,0)),0)</f>
        <v>0</v>
      </c>
      <c r="N548" s="243">
        <f ca="1">+IFERROR(INDEX('Hoja de Trabajo para listado'!$A$155:$Z$1048576,MATCH($A548,'Hoja de Trabajo para listado'!$A$155:$A$1048576,0),MATCH((CUADRO!N$4&amp;$E548),'Hoja de Trabajo para listado'!$A$151:$Z$151,0)),0)+IFERROR(INDEX('Hoja de Trabajo para listado'!$AB$155:$BA$1048576,MATCH($A548,'Hoja de Trabajo para listado'!$AB$155:$AB$1048576,0),MATCH((CUADRO!N$4&amp;$E548),'Hoja de Trabajo para listado'!$AB$151:$BA$151,0)),0)+IFERROR(INDEX('Hoja de Trabajo para listado'!$BC$155:$CB$1048576,MATCH($A548,'Hoja de Trabajo para listado'!$BC$155:$BC$1048576,0),MATCH((CUADRO!N$4&amp;$E548),'Hoja de Trabajo para listado'!$BC$151:$CB$151,0)),0)+IFERROR(INDEX('Hoja de Trabajo para listado'!$DE$153:$DG$274,MATCH($A548,'Hoja de Trabajo para listado'!$DE$153:$DE$1048576,0),MATCH((CUADRO!N$4&amp;$E548),'Hoja de Trabajo para listado'!$DE$151:$DG$151,0)),0)+IFERROR(INDEX('Hoja de Trabajo para listado'!$CD$155:$DC$1048576,MATCH($A548,'Hoja de Trabajo para listado'!$CD$155:$CD$1048576,0),MATCH((CUADRO!N$4&amp;$E548),'Hoja de Trabajo para listado'!$CD$151:$DC$151,0)),0)</f>
        <v>0</v>
      </c>
      <c r="O548" s="243">
        <f ca="1">+IFERROR(INDEX('Hoja de Trabajo para listado'!$A$155:$Z$1048576,MATCH($A548,'Hoja de Trabajo para listado'!$A$155:$A$1048576,0),MATCH((CUADRO!O$4&amp;$E548),'Hoja de Trabajo para listado'!$A$151:$Z$151,0)),0)+IFERROR(INDEX('Hoja de Trabajo para listado'!$AB$155:$BA$1048576,MATCH($A548,'Hoja de Trabajo para listado'!$AB$155:$AB$1048576,0),MATCH((CUADRO!O$4&amp;$E548),'Hoja de Trabajo para listado'!$AB$151:$BA$151,0)),0)+IFERROR(INDEX('Hoja de Trabajo para listado'!$BC$155:$CB$1048576,MATCH($A548,'Hoja de Trabajo para listado'!$BC$155:$BC$1048576,0),MATCH((CUADRO!O$4&amp;$E548),'Hoja de Trabajo para listado'!$BC$151:$CB$151,0)),0)+IFERROR(INDEX('Hoja de Trabajo para listado'!$DE$153:$DG$274,MATCH($A548,'Hoja de Trabajo para listado'!$DE$153:$DE$1048576,0),MATCH((CUADRO!O$4&amp;$E548),'Hoja de Trabajo para listado'!$DE$151:$DG$151,0)),0)+IFERROR(INDEX('Hoja de Trabajo para listado'!$CD$155:$DC$1048576,MATCH($A548,'Hoja de Trabajo para listado'!$CD$155:$CD$1048576,0),MATCH((CUADRO!O$4&amp;$E548),'Hoja de Trabajo para listado'!$CD$151:$DC$151,0)),0)</f>
        <v>0</v>
      </c>
      <c r="P548" s="243">
        <f ca="1">+IFERROR(INDEX('Hoja de Trabajo para listado'!$A$155:$Z$1048576,MATCH($A548,'Hoja de Trabajo para listado'!$A$155:$A$1048576,0),MATCH((CUADRO!P$4&amp;$E548),'Hoja de Trabajo para listado'!$A$151:$Z$151,0)),0)+IFERROR(INDEX('Hoja de Trabajo para listado'!$AB$155:$BA$1048576,MATCH($A548,'Hoja de Trabajo para listado'!$AB$155:$AB$1048576,0),MATCH((CUADRO!P$4&amp;$E548),'Hoja de Trabajo para listado'!$AB$151:$BA$151,0)),0)+IFERROR(INDEX('Hoja de Trabajo para listado'!$BC$155:$CB$1048576,MATCH($A548,'Hoja de Trabajo para listado'!$BC$155:$BC$1048576,0),MATCH((CUADRO!P$4&amp;$E548),'Hoja de Trabajo para listado'!$BC$151:$CB$151,0)),0)+IFERROR(INDEX('Hoja de Trabajo para listado'!$DE$153:$DG$274,MATCH($A548,'Hoja de Trabajo para listado'!$DE$153:$DE$1048576,0),MATCH((CUADRO!P$4&amp;$E548),'Hoja de Trabajo para listado'!$DE$151:$DG$151,0)),0)+IFERROR(INDEX('Hoja de Trabajo para listado'!$CD$155:$DC$1048576,MATCH($A548,'Hoja de Trabajo para listado'!$CD$155:$CD$1048576,0),MATCH((CUADRO!P$4&amp;$E548),'Hoja de Trabajo para listado'!$CD$151:$DC$151,0)),0)</f>
        <v>0</v>
      </c>
      <c r="Q548" s="243">
        <f ca="1">+IFERROR(INDEX('Hoja de Trabajo para listado'!$A$155:$Z$1048576,MATCH($A548,'Hoja de Trabajo para listado'!$A$155:$A$1048576,0),MATCH((CUADRO!Q$4&amp;$E548),'Hoja de Trabajo para listado'!$A$151:$Z$151,0)),0)+IFERROR(INDEX('Hoja de Trabajo para listado'!$AB$155:$BA$1048576,MATCH($A548,'Hoja de Trabajo para listado'!$AB$155:$AB$1048576,0),MATCH((CUADRO!Q$4&amp;$E548),'Hoja de Trabajo para listado'!$AB$151:$BA$151,0)),0)+IFERROR(INDEX('Hoja de Trabajo para listado'!$BC$155:$CB$1048576,MATCH($A548,'Hoja de Trabajo para listado'!$BC$155:$BC$1048576,0),MATCH((CUADRO!Q$4&amp;$E548),'Hoja de Trabajo para listado'!$BC$151:$CB$151,0)),0)+IFERROR(INDEX('Hoja de Trabajo para listado'!$DE$153:$DG$274,MATCH($A548,'Hoja de Trabajo para listado'!$DE$153:$DE$1048576,0),MATCH((CUADRO!Q$4&amp;$E548),'Hoja de Trabajo para listado'!$DE$151:$DG$151,0)),0)+IFERROR(INDEX('Hoja de Trabajo para listado'!$CD$155:$DC$1048576,MATCH($A548,'Hoja de Trabajo para listado'!$CD$155:$CD$1048576,0),MATCH((CUADRO!Q$4&amp;$E548),'Hoja de Trabajo para listado'!$CD$151:$DC$151,0)),0)</f>
        <v>0</v>
      </c>
      <c r="R548" s="243">
        <f t="shared" ca="1" si="23"/>
        <v>0</v>
      </c>
      <c r="S548" s="249">
        <f ca="1">+R547+R548</f>
        <v>0</v>
      </c>
      <c r="T548" s="243">
        <f ca="1">+S548</f>
        <v>0</v>
      </c>
      <c r="U548" s="242">
        <f t="shared" si="24"/>
        <v>2</v>
      </c>
      <c r="V548" s="333" t="str">
        <f>+VLOOKUP(A548,bd_lista!$A$3:$E$592,5,FALSE)</f>
        <v>Gobiernos Autonomos Municipales</v>
      </c>
      <c r="W548" s="388"/>
      <c r="X548" s="242">
        <f>+VLOOKUP(A548,[4]Sheet1!$A$13:$D$744,4,FALSE)</f>
        <v>0</v>
      </c>
      <c r="Y548" s="242" t="e">
        <f>+VLOOKUP(X548,bd_lista!$A$3:$C$592,3,FALSE)</f>
        <v>#N/A</v>
      </c>
      <c r="Z548" s="292"/>
      <c r="AA548" s="293"/>
    </row>
    <row r="549" spans="1:27" customFormat="1" ht="27" hidden="1" customHeight="1">
      <c r="A549" s="32">
        <v>1226</v>
      </c>
      <c r="B549" s="392">
        <f>+A549</f>
        <v>1226</v>
      </c>
      <c r="C549" s="247" t="str">
        <f>+VLOOKUP(A549,bd_lista!$A$3:$C$592,3,FALSE)</f>
        <v>Gobierno Autónomo Municipal de Sorata</v>
      </c>
      <c r="D549" s="389" t="str">
        <f>+C549</f>
        <v>Gobierno Autónomo Municipal de Sorata</v>
      </c>
      <c r="E549" s="242" t="s">
        <v>1304</v>
      </c>
      <c r="F549" s="243">
        <f ca="1">+IFERROR(INDEX('Hoja de Trabajo para listado'!$A$155:$Z$1048576,MATCH($A549,'Hoja de Trabajo para listado'!$A$155:$A$1048576,0),MATCH((CUADRO!F$4&amp;$E549),'Hoja de Trabajo para listado'!$A$151:$Z$151,0)),0)+IFERROR(INDEX('Hoja de Trabajo para listado'!$AB$155:$BA$1048576,MATCH($A549,'Hoja de Trabajo para listado'!$AB$155:$AB$1048576,0),MATCH((CUADRO!F$4&amp;$E549),'Hoja de Trabajo para listado'!$AB$151:$BA$151,0)),0)+IFERROR(INDEX('Hoja de Trabajo para listado'!$BC$155:$CB$1048576,MATCH($A549,'Hoja de Trabajo para listado'!$BC$155:$BC$1048576,0),MATCH((CUADRO!F$4&amp;$E549),'Hoja de Trabajo para listado'!$BC$151:$CB$151,0)),0)+IFERROR(INDEX('Hoja de Trabajo para listado'!$DE$153:$DG$274,MATCH($A549,'Hoja de Trabajo para listado'!$DE$153:$DE$1048576,0),MATCH((CUADRO!F$4&amp;$E549),'Hoja de Trabajo para listado'!$DE$151:$DG$151,0)),0)+IFERROR(INDEX('Hoja de Trabajo para listado'!$CD$155:$DC$1048576,MATCH($A549,'Hoja de Trabajo para listado'!$CD$155:$CD$1048576,0),MATCH((CUADRO!F$4&amp;$E549),'Hoja de Trabajo para listado'!$CD$151:$DC$151,0)),0)</f>
        <v>0</v>
      </c>
      <c r="G549" s="243">
        <f ca="1">+IFERROR(INDEX('Hoja de Trabajo para listado'!$A$155:$Z$1048576,MATCH($A549,'Hoja de Trabajo para listado'!$A$155:$A$1048576,0),MATCH((CUADRO!G$4&amp;$E549),'Hoja de Trabajo para listado'!$A$151:$Z$151,0)),0)+IFERROR(INDEX('Hoja de Trabajo para listado'!$AB$155:$BA$1048576,MATCH($A549,'Hoja de Trabajo para listado'!$AB$155:$AB$1048576,0),MATCH((CUADRO!G$4&amp;$E549),'Hoja de Trabajo para listado'!$AB$151:$BA$151,0)),0)+IFERROR(INDEX('Hoja de Trabajo para listado'!$BC$155:$CB$1048576,MATCH($A549,'Hoja de Trabajo para listado'!$BC$155:$BC$1048576,0),MATCH((CUADRO!G$4&amp;$E549),'Hoja de Trabajo para listado'!$BC$151:$CB$151,0)),0)+IFERROR(INDEX('Hoja de Trabajo para listado'!$DE$153:$DG$274,MATCH($A549,'Hoja de Trabajo para listado'!$DE$153:$DE$1048576,0),MATCH((CUADRO!G$4&amp;$E549),'Hoja de Trabajo para listado'!$DE$151:$DG$151,0)),0)+IFERROR(INDEX('Hoja de Trabajo para listado'!$CD$155:$DC$1048576,MATCH($A549,'Hoja de Trabajo para listado'!$CD$155:$CD$1048576,0),MATCH((CUADRO!G$4&amp;$E549),'Hoja de Trabajo para listado'!$CD$151:$DC$151,0)),0)</f>
        <v>0</v>
      </c>
      <c r="H549" s="243">
        <f ca="1">+IFERROR(INDEX('Hoja de Trabajo para listado'!$A$155:$Z$1048576,MATCH($A549,'Hoja de Trabajo para listado'!$A$155:$A$1048576,0),MATCH((CUADRO!H$4&amp;$E549),'Hoja de Trabajo para listado'!$A$151:$Z$151,0)),0)+IFERROR(INDEX('Hoja de Trabajo para listado'!$AB$155:$BA$1048576,MATCH($A549,'Hoja de Trabajo para listado'!$AB$155:$AB$1048576,0),MATCH((CUADRO!H$4&amp;$E549),'Hoja de Trabajo para listado'!$AB$151:$BA$151,0)),0)+IFERROR(INDEX('Hoja de Trabajo para listado'!$BC$155:$CB$1048576,MATCH($A549,'Hoja de Trabajo para listado'!$BC$155:$BC$1048576,0),MATCH((CUADRO!H$4&amp;$E549),'Hoja de Trabajo para listado'!$BC$151:$CB$151,0)),0)+IFERROR(INDEX('Hoja de Trabajo para listado'!$DE$153:$DG$274,MATCH($A549,'Hoja de Trabajo para listado'!$DE$153:$DE$1048576,0),MATCH((CUADRO!H$4&amp;$E549),'Hoja de Trabajo para listado'!$DE$151:$DG$151,0)),0)+IFERROR(INDEX('Hoja de Trabajo para listado'!$CD$155:$DC$1048576,MATCH($A549,'Hoja de Trabajo para listado'!$CD$155:$CD$1048576,0),MATCH((CUADRO!H$4&amp;$E549),'Hoja de Trabajo para listado'!$CD$151:$DC$151,0)),0)</f>
        <v>0</v>
      </c>
      <c r="I549" s="243">
        <f ca="1">+IFERROR(INDEX('Hoja de Trabajo para listado'!$A$155:$Z$1048576,MATCH($A549,'Hoja de Trabajo para listado'!$A$155:$A$1048576,0),MATCH((CUADRO!I$4&amp;$E549),'Hoja de Trabajo para listado'!$A$151:$Z$151,0)),0)+IFERROR(INDEX('Hoja de Trabajo para listado'!$AB$155:$BA$1048576,MATCH($A549,'Hoja de Trabajo para listado'!$AB$155:$AB$1048576,0),MATCH((CUADRO!I$4&amp;$E549),'Hoja de Trabajo para listado'!$AB$151:$BA$151,0)),0)+IFERROR(INDEX('Hoja de Trabajo para listado'!$BC$155:$CB$1048576,MATCH($A549,'Hoja de Trabajo para listado'!$BC$155:$BC$1048576,0),MATCH((CUADRO!I$4&amp;$E549),'Hoja de Trabajo para listado'!$BC$151:$CB$151,0)),0)+IFERROR(INDEX('Hoja de Trabajo para listado'!$DE$153:$DG$274,MATCH($A549,'Hoja de Trabajo para listado'!$DE$153:$DE$1048576,0),MATCH((CUADRO!I$4&amp;$E549),'Hoja de Trabajo para listado'!$DE$151:$DG$151,0)),0)+IFERROR(INDEX('Hoja de Trabajo para listado'!$CD$155:$DC$1048576,MATCH($A549,'Hoja de Trabajo para listado'!$CD$155:$CD$1048576,0),MATCH((CUADRO!I$4&amp;$E549),'Hoja de Trabajo para listado'!$CD$151:$DC$151,0)),0)</f>
        <v>0</v>
      </c>
      <c r="J549" s="243">
        <f ca="1">+IFERROR(INDEX('Hoja de Trabajo para listado'!$A$155:$Z$1048576,MATCH($A549,'Hoja de Trabajo para listado'!$A$155:$A$1048576,0),MATCH((CUADRO!J$4&amp;$E549),'Hoja de Trabajo para listado'!$A$151:$Z$151,0)),0)+IFERROR(INDEX('Hoja de Trabajo para listado'!$AB$155:$BA$1048576,MATCH($A549,'Hoja de Trabajo para listado'!$AB$155:$AB$1048576,0),MATCH((CUADRO!J$4&amp;$E549),'Hoja de Trabajo para listado'!$AB$151:$BA$151,0)),0)+IFERROR(INDEX('Hoja de Trabajo para listado'!$BC$155:$CB$1048576,MATCH($A549,'Hoja de Trabajo para listado'!$BC$155:$BC$1048576,0),MATCH((CUADRO!J$4&amp;$E549),'Hoja de Trabajo para listado'!$BC$151:$CB$151,0)),0)+IFERROR(INDEX('Hoja de Trabajo para listado'!$DE$153:$DG$274,MATCH($A549,'Hoja de Trabajo para listado'!$DE$153:$DE$1048576,0),MATCH((CUADRO!J$4&amp;$E549),'Hoja de Trabajo para listado'!$DE$151:$DG$151,0)),0)+IFERROR(INDEX('Hoja de Trabajo para listado'!$CD$155:$DC$1048576,MATCH($A549,'Hoja de Trabajo para listado'!$CD$155:$CD$1048576,0),MATCH((CUADRO!J$4&amp;$E549),'Hoja de Trabajo para listado'!$CD$151:$DC$151,0)),0)</f>
        <v>0</v>
      </c>
      <c r="K549" s="243">
        <f ca="1">+IFERROR(INDEX('Hoja de Trabajo para listado'!$A$155:$Z$1048576,MATCH($A549,'Hoja de Trabajo para listado'!$A$155:$A$1048576,0),MATCH((CUADRO!K$4&amp;$E549),'Hoja de Trabajo para listado'!$A$151:$Z$151,0)),0)+IFERROR(INDEX('Hoja de Trabajo para listado'!$AB$155:$BA$1048576,MATCH($A549,'Hoja de Trabajo para listado'!$AB$155:$AB$1048576,0),MATCH((CUADRO!K$4&amp;$E549),'Hoja de Trabajo para listado'!$AB$151:$BA$151,0)),0)+IFERROR(INDEX('Hoja de Trabajo para listado'!$BC$155:$CB$1048576,MATCH($A549,'Hoja de Trabajo para listado'!$BC$155:$BC$1048576,0),MATCH((CUADRO!K$4&amp;$E549),'Hoja de Trabajo para listado'!$BC$151:$CB$151,0)),0)+IFERROR(INDEX('Hoja de Trabajo para listado'!$DE$153:$DG$274,MATCH($A549,'Hoja de Trabajo para listado'!$DE$153:$DE$1048576,0),MATCH((CUADRO!K$4&amp;$E549),'Hoja de Trabajo para listado'!$DE$151:$DG$151,0)),0)+IFERROR(INDEX('Hoja de Trabajo para listado'!$CD$155:$DC$1048576,MATCH($A549,'Hoja de Trabajo para listado'!$CD$155:$CD$1048576,0),MATCH((CUADRO!K$4&amp;$E549),'Hoja de Trabajo para listado'!$CD$151:$DC$151,0)),0)</f>
        <v>0</v>
      </c>
      <c r="L549" s="243">
        <f ca="1">+IFERROR(INDEX('Hoja de Trabajo para listado'!$A$155:$Z$1048576,MATCH($A549,'Hoja de Trabajo para listado'!$A$155:$A$1048576,0),MATCH((CUADRO!L$4&amp;$E549),'Hoja de Trabajo para listado'!$A$151:$Z$151,0)),0)+IFERROR(INDEX('Hoja de Trabajo para listado'!$AB$155:$BA$1048576,MATCH($A549,'Hoja de Trabajo para listado'!$AB$155:$AB$1048576,0),MATCH((CUADRO!L$4&amp;$E549),'Hoja de Trabajo para listado'!$AB$151:$BA$151,0)),0)+IFERROR(INDEX('Hoja de Trabajo para listado'!$BC$155:$CB$1048576,MATCH($A549,'Hoja de Trabajo para listado'!$BC$155:$BC$1048576,0),MATCH((CUADRO!L$4&amp;$E549),'Hoja de Trabajo para listado'!$BC$151:$CB$151,0)),0)+IFERROR(INDEX('Hoja de Trabajo para listado'!$DE$153:$DG$274,MATCH($A549,'Hoja de Trabajo para listado'!$DE$153:$DE$1048576,0),MATCH((CUADRO!L$4&amp;$E549),'Hoja de Trabajo para listado'!$DE$151:$DG$151,0)),0)+IFERROR(INDEX('Hoja de Trabajo para listado'!$CD$155:$DC$1048576,MATCH($A549,'Hoja de Trabajo para listado'!$CD$155:$CD$1048576,0),MATCH((CUADRO!L$4&amp;$E549),'Hoja de Trabajo para listado'!$CD$151:$DC$151,0)),0)</f>
        <v>0</v>
      </c>
      <c r="M549" s="243">
        <f ca="1">+IFERROR(INDEX('Hoja de Trabajo para listado'!$A$155:$Z$1048576,MATCH($A549,'Hoja de Trabajo para listado'!$A$155:$A$1048576,0),MATCH((CUADRO!M$4&amp;$E549),'Hoja de Trabajo para listado'!$A$151:$Z$151,0)),0)+IFERROR(INDEX('Hoja de Trabajo para listado'!$AB$155:$BA$1048576,MATCH($A549,'Hoja de Trabajo para listado'!$AB$155:$AB$1048576,0),MATCH((CUADRO!M$4&amp;$E549),'Hoja de Trabajo para listado'!$AB$151:$BA$151,0)),0)+IFERROR(INDEX('Hoja de Trabajo para listado'!$BC$155:$CB$1048576,MATCH($A549,'Hoja de Trabajo para listado'!$BC$155:$BC$1048576,0),MATCH((CUADRO!M$4&amp;$E549),'Hoja de Trabajo para listado'!$BC$151:$CB$151,0)),0)+IFERROR(INDEX('Hoja de Trabajo para listado'!$DE$153:$DG$274,MATCH($A549,'Hoja de Trabajo para listado'!$DE$153:$DE$1048576,0),MATCH((CUADRO!M$4&amp;$E549),'Hoja de Trabajo para listado'!$DE$151:$DG$151,0)),0)+IFERROR(INDEX('Hoja de Trabajo para listado'!$CD$155:$DC$1048576,MATCH($A549,'Hoja de Trabajo para listado'!$CD$155:$CD$1048576,0),MATCH((CUADRO!M$4&amp;$E549),'Hoja de Trabajo para listado'!$CD$151:$DC$151,0)),0)</f>
        <v>0</v>
      </c>
      <c r="N549" s="243">
        <f ca="1">+IFERROR(INDEX('Hoja de Trabajo para listado'!$A$155:$Z$1048576,MATCH($A549,'Hoja de Trabajo para listado'!$A$155:$A$1048576,0),MATCH((CUADRO!N$4&amp;$E549),'Hoja de Trabajo para listado'!$A$151:$Z$151,0)),0)+IFERROR(INDEX('Hoja de Trabajo para listado'!$AB$155:$BA$1048576,MATCH($A549,'Hoja de Trabajo para listado'!$AB$155:$AB$1048576,0),MATCH((CUADRO!N$4&amp;$E549),'Hoja de Trabajo para listado'!$AB$151:$BA$151,0)),0)+IFERROR(INDEX('Hoja de Trabajo para listado'!$BC$155:$CB$1048576,MATCH($A549,'Hoja de Trabajo para listado'!$BC$155:$BC$1048576,0),MATCH((CUADRO!N$4&amp;$E549),'Hoja de Trabajo para listado'!$BC$151:$CB$151,0)),0)+IFERROR(INDEX('Hoja de Trabajo para listado'!$DE$153:$DG$274,MATCH($A549,'Hoja de Trabajo para listado'!$DE$153:$DE$1048576,0),MATCH((CUADRO!N$4&amp;$E549),'Hoja de Trabajo para listado'!$DE$151:$DG$151,0)),0)+IFERROR(INDEX('Hoja de Trabajo para listado'!$CD$155:$DC$1048576,MATCH($A549,'Hoja de Trabajo para listado'!$CD$155:$CD$1048576,0),MATCH((CUADRO!N$4&amp;$E549),'Hoja de Trabajo para listado'!$CD$151:$DC$151,0)),0)</f>
        <v>0</v>
      </c>
      <c r="O549" s="243">
        <f ca="1">+IFERROR(INDEX('Hoja de Trabajo para listado'!$A$155:$Z$1048576,MATCH($A549,'Hoja de Trabajo para listado'!$A$155:$A$1048576,0),MATCH((CUADRO!O$4&amp;$E549),'Hoja de Trabajo para listado'!$A$151:$Z$151,0)),0)+IFERROR(INDEX('Hoja de Trabajo para listado'!$AB$155:$BA$1048576,MATCH($A549,'Hoja de Trabajo para listado'!$AB$155:$AB$1048576,0),MATCH((CUADRO!O$4&amp;$E549),'Hoja de Trabajo para listado'!$AB$151:$BA$151,0)),0)+IFERROR(INDEX('Hoja de Trabajo para listado'!$BC$155:$CB$1048576,MATCH($A549,'Hoja de Trabajo para listado'!$BC$155:$BC$1048576,0),MATCH((CUADRO!O$4&amp;$E549),'Hoja de Trabajo para listado'!$BC$151:$CB$151,0)),0)+IFERROR(INDEX('Hoja de Trabajo para listado'!$DE$153:$DG$274,MATCH($A549,'Hoja de Trabajo para listado'!$DE$153:$DE$1048576,0),MATCH((CUADRO!O$4&amp;$E549),'Hoja de Trabajo para listado'!$DE$151:$DG$151,0)),0)+IFERROR(INDEX('Hoja de Trabajo para listado'!$CD$155:$DC$1048576,MATCH($A549,'Hoja de Trabajo para listado'!$CD$155:$CD$1048576,0),MATCH((CUADRO!O$4&amp;$E549),'Hoja de Trabajo para listado'!$CD$151:$DC$151,0)),0)</f>
        <v>0</v>
      </c>
      <c r="P549" s="243">
        <f ca="1">+IFERROR(INDEX('Hoja de Trabajo para listado'!$A$155:$Z$1048576,MATCH($A549,'Hoja de Trabajo para listado'!$A$155:$A$1048576,0),MATCH((CUADRO!P$4&amp;$E549),'Hoja de Trabajo para listado'!$A$151:$Z$151,0)),0)+IFERROR(INDEX('Hoja de Trabajo para listado'!$AB$155:$BA$1048576,MATCH($A549,'Hoja de Trabajo para listado'!$AB$155:$AB$1048576,0),MATCH((CUADRO!P$4&amp;$E549),'Hoja de Trabajo para listado'!$AB$151:$BA$151,0)),0)+IFERROR(INDEX('Hoja de Trabajo para listado'!$BC$155:$CB$1048576,MATCH($A549,'Hoja de Trabajo para listado'!$BC$155:$BC$1048576,0),MATCH((CUADRO!P$4&amp;$E549),'Hoja de Trabajo para listado'!$BC$151:$CB$151,0)),0)+IFERROR(INDEX('Hoja de Trabajo para listado'!$DE$153:$DG$274,MATCH($A549,'Hoja de Trabajo para listado'!$DE$153:$DE$1048576,0),MATCH((CUADRO!P$4&amp;$E549),'Hoja de Trabajo para listado'!$DE$151:$DG$151,0)),0)+IFERROR(INDEX('Hoja de Trabajo para listado'!$CD$155:$DC$1048576,MATCH($A549,'Hoja de Trabajo para listado'!$CD$155:$CD$1048576,0),MATCH((CUADRO!P$4&amp;$E549),'Hoja de Trabajo para listado'!$CD$151:$DC$151,0)),0)</f>
        <v>0</v>
      </c>
      <c r="Q549" s="243">
        <f ca="1">+IFERROR(INDEX('Hoja de Trabajo para listado'!$A$155:$Z$1048576,MATCH($A549,'Hoja de Trabajo para listado'!$A$155:$A$1048576,0),MATCH((CUADRO!Q$4&amp;$E549),'Hoja de Trabajo para listado'!$A$151:$Z$151,0)),0)+IFERROR(INDEX('Hoja de Trabajo para listado'!$AB$155:$BA$1048576,MATCH($A549,'Hoja de Trabajo para listado'!$AB$155:$AB$1048576,0),MATCH((CUADRO!Q$4&amp;$E549),'Hoja de Trabajo para listado'!$AB$151:$BA$151,0)),0)+IFERROR(INDEX('Hoja de Trabajo para listado'!$BC$155:$CB$1048576,MATCH($A549,'Hoja de Trabajo para listado'!$BC$155:$BC$1048576,0),MATCH((CUADRO!Q$4&amp;$E549),'Hoja de Trabajo para listado'!$BC$151:$CB$151,0)),0)+IFERROR(INDEX('Hoja de Trabajo para listado'!$DE$153:$DG$274,MATCH($A549,'Hoja de Trabajo para listado'!$DE$153:$DE$1048576,0),MATCH((CUADRO!Q$4&amp;$E549),'Hoja de Trabajo para listado'!$DE$151:$DG$151,0)),0)+IFERROR(INDEX('Hoja de Trabajo para listado'!$CD$155:$DC$1048576,MATCH($A549,'Hoja de Trabajo para listado'!$CD$155:$CD$1048576,0),MATCH((CUADRO!Q$4&amp;$E549),'Hoja de Trabajo para listado'!$CD$151:$DC$151,0)),0)</f>
        <v>0</v>
      </c>
      <c r="R549" s="243">
        <f t="shared" ca="1" si="23"/>
        <v>0</v>
      </c>
      <c r="S549" s="249"/>
      <c r="T549" s="243">
        <f ca="1">+T550</f>
        <v>0</v>
      </c>
      <c r="U549" s="242">
        <f t="shared" si="24"/>
        <v>1</v>
      </c>
      <c r="V549" s="333" t="str">
        <f>+VLOOKUP(A549,bd_lista!$A$3:$E$592,5,FALSE)</f>
        <v>Gobiernos Autonomos Municipales</v>
      </c>
      <c r="W549" s="387" t="str">
        <f>+V549</f>
        <v>Gobiernos Autonomos Municipales</v>
      </c>
      <c r="X549" s="242">
        <f>+VLOOKUP(A549,[4]Sheet1!$A$13:$D$744,4,FALSE)</f>
        <v>0</v>
      </c>
      <c r="Y549" s="242" t="e">
        <f>+VLOOKUP(X549,bd_lista!$A$3:$C$592,3,FALSE)</f>
        <v>#N/A</v>
      </c>
      <c r="Z549" s="294">
        <f>+X549</f>
        <v>0</v>
      </c>
      <c r="AA549" s="295" t="e">
        <f>+Y549</f>
        <v>#N/A</v>
      </c>
    </row>
    <row r="550" spans="1:27" customFormat="1" ht="27" hidden="1" customHeight="1">
      <c r="A550" s="32">
        <v>1226</v>
      </c>
      <c r="B550" s="393"/>
      <c r="C550" s="247" t="str">
        <f>+VLOOKUP(A550,bd_lista!$A$3:$C$592,3,FALSE)</f>
        <v>Gobierno Autónomo Municipal de Sorata</v>
      </c>
      <c r="D550" s="390"/>
      <c r="E550" s="244" t="s">
        <v>1305</v>
      </c>
      <c r="F550" s="243">
        <f ca="1">+IFERROR(INDEX('Hoja de Trabajo para listado'!$A$155:$Z$1048576,MATCH($A550,'Hoja de Trabajo para listado'!$A$155:$A$1048576,0),MATCH((CUADRO!F$4&amp;$E550),'Hoja de Trabajo para listado'!$A$151:$Z$151,0)),0)+IFERROR(INDEX('Hoja de Trabajo para listado'!$AB$155:$BA$1048576,MATCH($A550,'Hoja de Trabajo para listado'!$AB$155:$AB$1048576,0),MATCH((CUADRO!F$4&amp;$E550),'Hoja de Trabajo para listado'!$AB$151:$BA$151,0)),0)+IFERROR(INDEX('Hoja de Trabajo para listado'!$BC$155:$CB$1048576,MATCH($A550,'Hoja de Trabajo para listado'!$BC$155:$BC$1048576,0),MATCH((CUADRO!F$4&amp;$E550),'Hoja de Trabajo para listado'!$BC$151:$CB$151,0)),0)+IFERROR(INDEX('Hoja de Trabajo para listado'!$DE$153:$DG$274,MATCH($A550,'Hoja de Trabajo para listado'!$DE$153:$DE$1048576,0),MATCH((CUADRO!F$4&amp;$E550),'Hoja de Trabajo para listado'!$DE$151:$DG$151,0)),0)+IFERROR(INDEX('Hoja de Trabajo para listado'!$CD$155:$DC$1048576,MATCH($A550,'Hoja de Trabajo para listado'!$CD$155:$CD$1048576,0),MATCH((CUADRO!F$4&amp;$E550),'Hoja de Trabajo para listado'!$CD$151:$DC$151,0)),0)</f>
        <v>0</v>
      </c>
      <c r="G550" s="243">
        <f ca="1">+IFERROR(INDEX('Hoja de Trabajo para listado'!$A$155:$Z$1048576,MATCH($A550,'Hoja de Trabajo para listado'!$A$155:$A$1048576,0),MATCH((CUADRO!G$4&amp;$E550),'Hoja de Trabajo para listado'!$A$151:$Z$151,0)),0)+IFERROR(INDEX('Hoja de Trabajo para listado'!$AB$155:$BA$1048576,MATCH($A550,'Hoja de Trabajo para listado'!$AB$155:$AB$1048576,0),MATCH((CUADRO!G$4&amp;$E550),'Hoja de Trabajo para listado'!$AB$151:$BA$151,0)),0)+IFERROR(INDEX('Hoja de Trabajo para listado'!$BC$155:$CB$1048576,MATCH($A550,'Hoja de Trabajo para listado'!$BC$155:$BC$1048576,0),MATCH((CUADRO!G$4&amp;$E550),'Hoja de Trabajo para listado'!$BC$151:$CB$151,0)),0)+IFERROR(INDEX('Hoja de Trabajo para listado'!$DE$153:$DG$274,MATCH($A550,'Hoja de Trabajo para listado'!$DE$153:$DE$1048576,0),MATCH((CUADRO!G$4&amp;$E550),'Hoja de Trabajo para listado'!$DE$151:$DG$151,0)),0)+IFERROR(INDEX('Hoja de Trabajo para listado'!$CD$155:$DC$1048576,MATCH($A550,'Hoja de Trabajo para listado'!$CD$155:$CD$1048576,0),MATCH((CUADRO!G$4&amp;$E550),'Hoja de Trabajo para listado'!$CD$151:$DC$151,0)),0)</f>
        <v>0</v>
      </c>
      <c r="H550" s="243">
        <f ca="1">+IFERROR(INDEX('Hoja de Trabajo para listado'!$A$155:$Z$1048576,MATCH($A550,'Hoja de Trabajo para listado'!$A$155:$A$1048576,0),MATCH((CUADRO!H$4&amp;$E550),'Hoja de Trabajo para listado'!$A$151:$Z$151,0)),0)+IFERROR(INDEX('Hoja de Trabajo para listado'!$AB$155:$BA$1048576,MATCH($A550,'Hoja de Trabajo para listado'!$AB$155:$AB$1048576,0),MATCH((CUADRO!H$4&amp;$E550),'Hoja de Trabajo para listado'!$AB$151:$BA$151,0)),0)+IFERROR(INDEX('Hoja de Trabajo para listado'!$BC$155:$CB$1048576,MATCH($A550,'Hoja de Trabajo para listado'!$BC$155:$BC$1048576,0),MATCH((CUADRO!H$4&amp;$E550),'Hoja de Trabajo para listado'!$BC$151:$CB$151,0)),0)+IFERROR(INDEX('Hoja de Trabajo para listado'!$DE$153:$DG$274,MATCH($A550,'Hoja de Trabajo para listado'!$DE$153:$DE$1048576,0),MATCH((CUADRO!H$4&amp;$E550),'Hoja de Trabajo para listado'!$DE$151:$DG$151,0)),0)+IFERROR(INDEX('Hoja de Trabajo para listado'!$CD$155:$DC$1048576,MATCH($A550,'Hoja de Trabajo para listado'!$CD$155:$CD$1048576,0),MATCH((CUADRO!H$4&amp;$E550),'Hoja de Trabajo para listado'!$CD$151:$DC$151,0)),0)</f>
        <v>0</v>
      </c>
      <c r="I550" s="243">
        <f ca="1">+IFERROR(INDEX('Hoja de Trabajo para listado'!$A$155:$Z$1048576,MATCH($A550,'Hoja de Trabajo para listado'!$A$155:$A$1048576,0),MATCH((CUADRO!I$4&amp;$E550),'Hoja de Trabajo para listado'!$A$151:$Z$151,0)),0)+IFERROR(INDEX('Hoja de Trabajo para listado'!$AB$155:$BA$1048576,MATCH($A550,'Hoja de Trabajo para listado'!$AB$155:$AB$1048576,0),MATCH((CUADRO!I$4&amp;$E550),'Hoja de Trabajo para listado'!$AB$151:$BA$151,0)),0)+IFERROR(INDEX('Hoja de Trabajo para listado'!$BC$155:$CB$1048576,MATCH($A550,'Hoja de Trabajo para listado'!$BC$155:$BC$1048576,0),MATCH((CUADRO!I$4&amp;$E550),'Hoja de Trabajo para listado'!$BC$151:$CB$151,0)),0)+IFERROR(INDEX('Hoja de Trabajo para listado'!$DE$153:$DG$274,MATCH($A550,'Hoja de Trabajo para listado'!$DE$153:$DE$1048576,0),MATCH((CUADRO!I$4&amp;$E550),'Hoja de Trabajo para listado'!$DE$151:$DG$151,0)),0)+IFERROR(INDEX('Hoja de Trabajo para listado'!$CD$155:$DC$1048576,MATCH($A550,'Hoja de Trabajo para listado'!$CD$155:$CD$1048576,0),MATCH((CUADRO!I$4&amp;$E550),'Hoja de Trabajo para listado'!$CD$151:$DC$151,0)),0)</f>
        <v>0</v>
      </c>
      <c r="J550" s="243">
        <f ca="1">+IFERROR(INDEX('Hoja de Trabajo para listado'!$A$155:$Z$1048576,MATCH($A550,'Hoja de Trabajo para listado'!$A$155:$A$1048576,0),MATCH((CUADRO!J$4&amp;$E550),'Hoja de Trabajo para listado'!$A$151:$Z$151,0)),0)+IFERROR(INDEX('Hoja de Trabajo para listado'!$AB$155:$BA$1048576,MATCH($A550,'Hoja de Trabajo para listado'!$AB$155:$AB$1048576,0),MATCH((CUADRO!J$4&amp;$E550),'Hoja de Trabajo para listado'!$AB$151:$BA$151,0)),0)+IFERROR(INDEX('Hoja de Trabajo para listado'!$BC$155:$CB$1048576,MATCH($A550,'Hoja de Trabajo para listado'!$BC$155:$BC$1048576,0),MATCH((CUADRO!J$4&amp;$E550),'Hoja de Trabajo para listado'!$BC$151:$CB$151,0)),0)+IFERROR(INDEX('Hoja de Trabajo para listado'!$DE$153:$DG$274,MATCH($A550,'Hoja de Trabajo para listado'!$DE$153:$DE$1048576,0),MATCH((CUADRO!J$4&amp;$E550),'Hoja de Trabajo para listado'!$DE$151:$DG$151,0)),0)+IFERROR(INDEX('Hoja de Trabajo para listado'!$CD$155:$DC$1048576,MATCH($A550,'Hoja de Trabajo para listado'!$CD$155:$CD$1048576,0),MATCH((CUADRO!J$4&amp;$E550),'Hoja de Trabajo para listado'!$CD$151:$DC$151,0)),0)</f>
        <v>0</v>
      </c>
      <c r="K550" s="243">
        <f ca="1">+IFERROR(INDEX('Hoja de Trabajo para listado'!$A$155:$Z$1048576,MATCH($A550,'Hoja de Trabajo para listado'!$A$155:$A$1048576,0),MATCH((CUADRO!K$4&amp;$E550),'Hoja de Trabajo para listado'!$A$151:$Z$151,0)),0)+IFERROR(INDEX('Hoja de Trabajo para listado'!$AB$155:$BA$1048576,MATCH($A550,'Hoja de Trabajo para listado'!$AB$155:$AB$1048576,0),MATCH((CUADRO!K$4&amp;$E550),'Hoja de Trabajo para listado'!$AB$151:$BA$151,0)),0)+IFERROR(INDEX('Hoja de Trabajo para listado'!$BC$155:$CB$1048576,MATCH($A550,'Hoja de Trabajo para listado'!$BC$155:$BC$1048576,0),MATCH((CUADRO!K$4&amp;$E550),'Hoja de Trabajo para listado'!$BC$151:$CB$151,0)),0)+IFERROR(INDEX('Hoja de Trabajo para listado'!$DE$153:$DG$274,MATCH($A550,'Hoja de Trabajo para listado'!$DE$153:$DE$1048576,0),MATCH((CUADRO!K$4&amp;$E550),'Hoja de Trabajo para listado'!$DE$151:$DG$151,0)),0)+IFERROR(INDEX('Hoja de Trabajo para listado'!$CD$155:$DC$1048576,MATCH($A550,'Hoja de Trabajo para listado'!$CD$155:$CD$1048576,0),MATCH((CUADRO!K$4&amp;$E550),'Hoja de Trabajo para listado'!$CD$151:$DC$151,0)),0)</f>
        <v>0</v>
      </c>
      <c r="L550" s="243">
        <f ca="1">+IFERROR(INDEX('Hoja de Trabajo para listado'!$A$155:$Z$1048576,MATCH($A550,'Hoja de Trabajo para listado'!$A$155:$A$1048576,0),MATCH((CUADRO!L$4&amp;$E550),'Hoja de Trabajo para listado'!$A$151:$Z$151,0)),0)+IFERROR(INDEX('Hoja de Trabajo para listado'!$AB$155:$BA$1048576,MATCH($A550,'Hoja de Trabajo para listado'!$AB$155:$AB$1048576,0),MATCH((CUADRO!L$4&amp;$E550),'Hoja de Trabajo para listado'!$AB$151:$BA$151,0)),0)+IFERROR(INDEX('Hoja de Trabajo para listado'!$BC$155:$CB$1048576,MATCH($A550,'Hoja de Trabajo para listado'!$BC$155:$BC$1048576,0),MATCH((CUADRO!L$4&amp;$E550),'Hoja de Trabajo para listado'!$BC$151:$CB$151,0)),0)+IFERROR(INDEX('Hoja de Trabajo para listado'!$DE$153:$DG$274,MATCH($A550,'Hoja de Trabajo para listado'!$DE$153:$DE$1048576,0),MATCH((CUADRO!L$4&amp;$E550),'Hoja de Trabajo para listado'!$DE$151:$DG$151,0)),0)+IFERROR(INDEX('Hoja de Trabajo para listado'!$CD$155:$DC$1048576,MATCH($A550,'Hoja de Trabajo para listado'!$CD$155:$CD$1048576,0),MATCH((CUADRO!L$4&amp;$E550),'Hoja de Trabajo para listado'!$CD$151:$DC$151,0)),0)</f>
        <v>0</v>
      </c>
      <c r="M550" s="243">
        <f ca="1">+IFERROR(INDEX('Hoja de Trabajo para listado'!$A$155:$Z$1048576,MATCH($A550,'Hoja de Trabajo para listado'!$A$155:$A$1048576,0),MATCH((CUADRO!M$4&amp;$E550),'Hoja de Trabajo para listado'!$A$151:$Z$151,0)),0)+IFERROR(INDEX('Hoja de Trabajo para listado'!$AB$155:$BA$1048576,MATCH($A550,'Hoja de Trabajo para listado'!$AB$155:$AB$1048576,0),MATCH((CUADRO!M$4&amp;$E550),'Hoja de Trabajo para listado'!$AB$151:$BA$151,0)),0)+IFERROR(INDEX('Hoja de Trabajo para listado'!$BC$155:$CB$1048576,MATCH($A550,'Hoja de Trabajo para listado'!$BC$155:$BC$1048576,0),MATCH((CUADRO!M$4&amp;$E550),'Hoja de Trabajo para listado'!$BC$151:$CB$151,0)),0)+IFERROR(INDEX('Hoja de Trabajo para listado'!$DE$153:$DG$274,MATCH($A550,'Hoja de Trabajo para listado'!$DE$153:$DE$1048576,0),MATCH((CUADRO!M$4&amp;$E550),'Hoja de Trabajo para listado'!$DE$151:$DG$151,0)),0)+IFERROR(INDEX('Hoja de Trabajo para listado'!$CD$155:$DC$1048576,MATCH($A550,'Hoja de Trabajo para listado'!$CD$155:$CD$1048576,0),MATCH((CUADRO!M$4&amp;$E550),'Hoja de Trabajo para listado'!$CD$151:$DC$151,0)),0)</f>
        <v>0</v>
      </c>
      <c r="N550" s="243">
        <f ca="1">+IFERROR(INDEX('Hoja de Trabajo para listado'!$A$155:$Z$1048576,MATCH($A550,'Hoja de Trabajo para listado'!$A$155:$A$1048576,0),MATCH((CUADRO!N$4&amp;$E550),'Hoja de Trabajo para listado'!$A$151:$Z$151,0)),0)+IFERROR(INDEX('Hoja de Trabajo para listado'!$AB$155:$BA$1048576,MATCH($A550,'Hoja de Trabajo para listado'!$AB$155:$AB$1048576,0),MATCH((CUADRO!N$4&amp;$E550),'Hoja de Trabajo para listado'!$AB$151:$BA$151,0)),0)+IFERROR(INDEX('Hoja de Trabajo para listado'!$BC$155:$CB$1048576,MATCH($A550,'Hoja de Trabajo para listado'!$BC$155:$BC$1048576,0),MATCH((CUADRO!N$4&amp;$E550),'Hoja de Trabajo para listado'!$BC$151:$CB$151,0)),0)+IFERROR(INDEX('Hoja de Trabajo para listado'!$DE$153:$DG$274,MATCH($A550,'Hoja de Trabajo para listado'!$DE$153:$DE$1048576,0),MATCH((CUADRO!N$4&amp;$E550),'Hoja de Trabajo para listado'!$DE$151:$DG$151,0)),0)+IFERROR(INDEX('Hoja de Trabajo para listado'!$CD$155:$DC$1048576,MATCH($A550,'Hoja de Trabajo para listado'!$CD$155:$CD$1048576,0),MATCH((CUADRO!N$4&amp;$E550),'Hoja de Trabajo para listado'!$CD$151:$DC$151,0)),0)</f>
        <v>0</v>
      </c>
      <c r="O550" s="243">
        <f ca="1">+IFERROR(INDEX('Hoja de Trabajo para listado'!$A$155:$Z$1048576,MATCH($A550,'Hoja de Trabajo para listado'!$A$155:$A$1048576,0),MATCH((CUADRO!O$4&amp;$E550),'Hoja de Trabajo para listado'!$A$151:$Z$151,0)),0)+IFERROR(INDEX('Hoja de Trabajo para listado'!$AB$155:$BA$1048576,MATCH($A550,'Hoja de Trabajo para listado'!$AB$155:$AB$1048576,0),MATCH((CUADRO!O$4&amp;$E550),'Hoja de Trabajo para listado'!$AB$151:$BA$151,0)),0)+IFERROR(INDEX('Hoja de Trabajo para listado'!$BC$155:$CB$1048576,MATCH($A550,'Hoja de Trabajo para listado'!$BC$155:$BC$1048576,0),MATCH((CUADRO!O$4&amp;$E550),'Hoja de Trabajo para listado'!$BC$151:$CB$151,0)),0)+IFERROR(INDEX('Hoja de Trabajo para listado'!$DE$153:$DG$274,MATCH($A550,'Hoja de Trabajo para listado'!$DE$153:$DE$1048576,0),MATCH((CUADRO!O$4&amp;$E550),'Hoja de Trabajo para listado'!$DE$151:$DG$151,0)),0)+IFERROR(INDEX('Hoja de Trabajo para listado'!$CD$155:$DC$1048576,MATCH($A550,'Hoja de Trabajo para listado'!$CD$155:$CD$1048576,0),MATCH((CUADRO!O$4&amp;$E550),'Hoja de Trabajo para listado'!$CD$151:$DC$151,0)),0)</f>
        <v>0</v>
      </c>
      <c r="P550" s="243">
        <f ca="1">+IFERROR(INDEX('Hoja de Trabajo para listado'!$A$155:$Z$1048576,MATCH($A550,'Hoja de Trabajo para listado'!$A$155:$A$1048576,0),MATCH((CUADRO!P$4&amp;$E550),'Hoja de Trabajo para listado'!$A$151:$Z$151,0)),0)+IFERROR(INDEX('Hoja de Trabajo para listado'!$AB$155:$BA$1048576,MATCH($A550,'Hoja de Trabajo para listado'!$AB$155:$AB$1048576,0),MATCH((CUADRO!P$4&amp;$E550),'Hoja de Trabajo para listado'!$AB$151:$BA$151,0)),0)+IFERROR(INDEX('Hoja de Trabajo para listado'!$BC$155:$CB$1048576,MATCH($A550,'Hoja de Trabajo para listado'!$BC$155:$BC$1048576,0),MATCH((CUADRO!P$4&amp;$E550),'Hoja de Trabajo para listado'!$BC$151:$CB$151,0)),0)+IFERROR(INDEX('Hoja de Trabajo para listado'!$DE$153:$DG$274,MATCH($A550,'Hoja de Trabajo para listado'!$DE$153:$DE$1048576,0),MATCH((CUADRO!P$4&amp;$E550),'Hoja de Trabajo para listado'!$DE$151:$DG$151,0)),0)+IFERROR(INDEX('Hoja de Trabajo para listado'!$CD$155:$DC$1048576,MATCH($A550,'Hoja de Trabajo para listado'!$CD$155:$CD$1048576,0),MATCH((CUADRO!P$4&amp;$E550),'Hoja de Trabajo para listado'!$CD$151:$DC$151,0)),0)</f>
        <v>0</v>
      </c>
      <c r="Q550" s="243">
        <f ca="1">+IFERROR(INDEX('Hoja de Trabajo para listado'!$A$155:$Z$1048576,MATCH($A550,'Hoja de Trabajo para listado'!$A$155:$A$1048576,0),MATCH((CUADRO!Q$4&amp;$E550),'Hoja de Trabajo para listado'!$A$151:$Z$151,0)),0)+IFERROR(INDEX('Hoja de Trabajo para listado'!$AB$155:$BA$1048576,MATCH($A550,'Hoja de Trabajo para listado'!$AB$155:$AB$1048576,0),MATCH((CUADRO!Q$4&amp;$E550),'Hoja de Trabajo para listado'!$AB$151:$BA$151,0)),0)+IFERROR(INDEX('Hoja de Trabajo para listado'!$BC$155:$CB$1048576,MATCH($A550,'Hoja de Trabajo para listado'!$BC$155:$BC$1048576,0),MATCH((CUADRO!Q$4&amp;$E550),'Hoja de Trabajo para listado'!$BC$151:$CB$151,0)),0)+IFERROR(INDEX('Hoja de Trabajo para listado'!$DE$153:$DG$274,MATCH($A550,'Hoja de Trabajo para listado'!$DE$153:$DE$1048576,0),MATCH((CUADRO!Q$4&amp;$E550),'Hoja de Trabajo para listado'!$DE$151:$DG$151,0)),0)+IFERROR(INDEX('Hoja de Trabajo para listado'!$CD$155:$DC$1048576,MATCH($A550,'Hoja de Trabajo para listado'!$CD$155:$CD$1048576,0),MATCH((CUADRO!Q$4&amp;$E550),'Hoja de Trabajo para listado'!$CD$151:$DC$151,0)),0)</f>
        <v>0</v>
      </c>
      <c r="R550" s="243">
        <f t="shared" ca="1" si="23"/>
        <v>0</v>
      </c>
      <c r="S550" s="249">
        <f ca="1">+R549+R550</f>
        <v>0</v>
      </c>
      <c r="T550" s="243">
        <f ca="1">+S550</f>
        <v>0</v>
      </c>
      <c r="U550" s="242">
        <f t="shared" si="24"/>
        <v>2</v>
      </c>
      <c r="V550" s="333" t="str">
        <f>+VLOOKUP(A550,bd_lista!$A$3:$E$592,5,FALSE)</f>
        <v>Gobiernos Autonomos Municipales</v>
      </c>
      <c r="W550" s="388"/>
      <c r="X550" s="242">
        <f>+VLOOKUP(A550,[4]Sheet1!$A$13:$D$744,4,FALSE)</f>
        <v>0</v>
      </c>
      <c r="Y550" s="242" t="e">
        <f>+VLOOKUP(X550,bd_lista!$A$3:$C$592,3,FALSE)</f>
        <v>#N/A</v>
      </c>
      <c r="Z550" s="292"/>
      <c r="AA550" s="293"/>
    </row>
    <row r="551" spans="1:27" customFormat="1" ht="15" hidden="1" customHeight="1">
      <c r="A551" s="32">
        <v>1227</v>
      </c>
      <c r="B551" s="392">
        <f>+A551</f>
        <v>1227</v>
      </c>
      <c r="C551" s="247" t="str">
        <f>+VLOOKUP(A551,bd_lista!$A$3:$C$592,3,FALSE)</f>
        <v>Gobierno Autónomo Municipal de Guanay</v>
      </c>
      <c r="D551" s="389" t="str">
        <f>+C551</f>
        <v>Gobierno Autónomo Municipal de Guanay</v>
      </c>
      <c r="E551" s="242" t="s">
        <v>1304</v>
      </c>
      <c r="F551" s="243">
        <f ca="1">+IFERROR(INDEX('Hoja de Trabajo para listado'!$A$155:$Z$1048576,MATCH($A551,'Hoja de Trabajo para listado'!$A$155:$A$1048576,0),MATCH((CUADRO!F$4&amp;$E551),'Hoja de Trabajo para listado'!$A$151:$Z$151,0)),0)+IFERROR(INDEX('Hoja de Trabajo para listado'!$AB$155:$BA$1048576,MATCH($A551,'Hoja de Trabajo para listado'!$AB$155:$AB$1048576,0),MATCH((CUADRO!F$4&amp;$E551),'Hoja de Trabajo para listado'!$AB$151:$BA$151,0)),0)+IFERROR(INDEX('Hoja de Trabajo para listado'!$BC$155:$CB$1048576,MATCH($A551,'Hoja de Trabajo para listado'!$BC$155:$BC$1048576,0),MATCH((CUADRO!F$4&amp;$E551),'Hoja de Trabajo para listado'!$BC$151:$CB$151,0)),0)+IFERROR(INDEX('Hoja de Trabajo para listado'!$DE$153:$DG$274,MATCH($A551,'Hoja de Trabajo para listado'!$DE$153:$DE$1048576,0),MATCH((CUADRO!F$4&amp;$E551),'Hoja de Trabajo para listado'!$DE$151:$DG$151,0)),0)+IFERROR(INDEX('Hoja de Trabajo para listado'!$CD$155:$DC$1048576,MATCH($A551,'Hoja de Trabajo para listado'!$CD$155:$CD$1048576,0),MATCH((CUADRO!F$4&amp;$E551),'Hoja de Trabajo para listado'!$CD$151:$DC$151,0)),0)</f>
        <v>0</v>
      </c>
      <c r="G551" s="243">
        <f ca="1">+IFERROR(INDEX('Hoja de Trabajo para listado'!$A$155:$Z$1048576,MATCH($A551,'Hoja de Trabajo para listado'!$A$155:$A$1048576,0),MATCH((CUADRO!G$4&amp;$E551),'Hoja de Trabajo para listado'!$A$151:$Z$151,0)),0)+IFERROR(INDEX('Hoja de Trabajo para listado'!$AB$155:$BA$1048576,MATCH($A551,'Hoja de Trabajo para listado'!$AB$155:$AB$1048576,0),MATCH((CUADRO!G$4&amp;$E551),'Hoja de Trabajo para listado'!$AB$151:$BA$151,0)),0)+IFERROR(INDEX('Hoja de Trabajo para listado'!$BC$155:$CB$1048576,MATCH($A551,'Hoja de Trabajo para listado'!$BC$155:$BC$1048576,0),MATCH((CUADRO!G$4&amp;$E551),'Hoja de Trabajo para listado'!$BC$151:$CB$151,0)),0)+IFERROR(INDEX('Hoja de Trabajo para listado'!$DE$153:$DG$274,MATCH($A551,'Hoja de Trabajo para listado'!$DE$153:$DE$1048576,0),MATCH((CUADRO!G$4&amp;$E551),'Hoja de Trabajo para listado'!$DE$151:$DG$151,0)),0)+IFERROR(INDEX('Hoja de Trabajo para listado'!$CD$155:$DC$1048576,MATCH($A551,'Hoja de Trabajo para listado'!$CD$155:$CD$1048576,0),MATCH((CUADRO!G$4&amp;$E551),'Hoja de Trabajo para listado'!$CD$151:$DC$151,0)),0)</f>
        <v>0</v>
      </c>
      <c r="H551" s="243">
        <f ca="1">+IFERROR(INDEX('Hoja de Trabajo para listado'!$A$155:$Z$1048576,MATCH($A551,'Hoja de Trabajo para listado'!$A$155:$A$1048576,0),MATCH((CUADRO!H$4&amp;$E551),'Hoja de Trabajo para listado'!$A$151:$Z$151,0)),0)+IFERROR(INDEX('Hoja de Trabajo para listado'!$AB$155:$BA$1048576,MATCH($A551,'Hoja de Trabajo para listado'!$AB$155:$AB$1048576,0),MATCH((CUADRO!H$4&amp;$E551),'Hoja de Trabajo para listado'!$AB$151:$BA$151,0)),0)+IFERROR(INDEX('Hoja de Trabajo para listado'!$BC$155:$CB$1048576,MATCH($A551,'Hoja de Trabajo para listado'!$BC$155:$BC$1048576,0),MATCH((CUADRO!H$4&amp;$E551),'Hoja de Trabajo para listado'!$BC$151:$CB$151,0)),0)+IFERROR(INDEX('Hoja de Trabajo para listado'!$DE$153:$DG$274,MATCH($A551,'Hoja de Trabajo para listado'!$DE$153:$DE$1048576,0),MATCH((CUADRO!H$4&amp;$E551),'Hoja de Trabajo para listado'!$DE$151:$DG$151,0)),0)+IFERROR(INDEX('Hoja de Trabajo para listado'!$CD$155:$DC$1048576,MATCH($A551,'Hoja de Trabajo para listado'!$CD$155:$CD$1048576,0),MATCH((CUADRO!H$4&amp;$E551),'Hoja de Trabajo para listado'!$CD$151:$DC$151,0)),0)</f>
        <v>0</v>
      </c>
      <c r="I551" s="243">
        <f ca="1">+IFERROR(INDEX('Hoja de Trabajo para listado'!$A$155:$Z$1048576,MATCH($A551,'Hoja de Trabajo para listado'!$A$155:$A$1048576,0),MATCH((CUADRO!I$4&amp;$E551),'Hoja de Trabajo para listado'!$A$151:$Z$151,0)),0)+IFERROR(INDEX('Hoja de Trabajo para listado'!$AB$155:$BA$1048576,MATCH($A551,'Hoja de Trabajo para listado'!$AB$155:$AB$1048576,0),MATCH((CUADRO!I$4&amp;$E551),'Hoja de Trabajo para listado'!$AB$151:$BA$151,0)),0)+IFERROR(INDEX('Hoja de Trabajo para listado'!$BC$155:$CB$1048576,MATCH($A551,'Hoja de Trabajo para listado'!$BC$155:$BC$1048576,0),MATCH((CUADRO!I$4&amp;$E551),'Hoja de Trabajo para listado'!$BC$151:$CB$151,0)),0)+IFERROR(INDEX('Hoja de Trabajo para listado'!$DE$153:$DG$274,MATCH($A551,'Hoja de Trabajo para listado'!$DE$153:$DE$1048576,0),MATCH((CUADRO!I$4&amp;$E551),'Hoja de Trabajo para listado'!$DE$151:$DG$151,0)),0)+IFERROR(INDEX('Hoja de Trabajo para listado'!$CD$155:$DC$1048576,MATCH($A551,'Hoja de Trabajo para listado'!$CD$155:$CD$1048576,0),MATCH((CUADRO!I$4&amp;$E551),'Hoja de Trabajo para listado'!$CD$151:$DC$151,0)),0)</f>
        <v>0</v>
      </c>
      <c r="J551" s="243">
        <f ca="1">+IFERROR(INDEX('Hoja de Trabajo para listado'!$A$155:$Z$1048576,MATCH($A551,'Hoja de Trabajo para listado'!$A$155:$A$1048576,0),MATCH((CUADRO!J$4&amp;$E551),'Hoja de Trabajo para listado'!$A$151:$Z$151,0)),0)+IFERROR(INDEX('Hoja de Trabajo para listado'!$AB$155:$BA$1048576,MATCH($A551,'Hoja de Trabajo para listado'!$AB$155:$AB$1048576,0),MATCH((CUADRO!J$4&amp;$E551),'Hoja de Trabajo para listado'!$AB$151:$BA$151,0)),0)+IFERROR(INDEX('Hoja de Trabajo para listado'!$BC$155:$CB$1048576,MATCH($A551,'Hoja de Trabajo para listado'!$BC$155:$BC$1048576,0),MATCH((CUADRO!J$4&amp;$E551),'Hoja de Trabajo para listado'!$BC$151:$CB$151,0)),0)+IFERROR(INDEX('Hoja de Trabajo para listado'!$DE$153:$DG$274,MATCH($A551,'Hoja de Trabajo para listado'!$DE$153:$DE$1048576,0),MATCH((CUADRO!J$4&amp;$E551),'Hoja de Trabajo para listado'!$DE$151:$DG$151,0)),0)+IFERROR(INDEX('Hoja de Trabajo para listado'!$CD$155:$DC$1048576,MATCH($A551,'Hoja de Trabajo para listado'!$CD$155:$CD$1048576,0),MATCH((CUADRO!J$4&amp;$E551),'Hoja de Trabajo para listado'!$CD$151:$DC$151,0)),0)</f>
        <v>0</v>
      </c>
      <c r="K551" s="243">
        <f ca="1">+IFERROR(INDEX('Hoja de Trabajo para listado'!$A$155:$Z$1048576,MATCH($A551,'Hoja de Trabajo para listado'!$A$155:$A$1048576,0),MATCH((CUADRO!K$4&amp;$E551),'Hoja de Trabajo para listado'!$A$151:$Z$151,0)),0)+IFERROR(INDEX('Hoja de Trabajo para listado'!$AB$155:$BA$1048576,MATCH($A551,'Hoja de Trabajo para listado'!$AB$155:$AB$1048576,0),MATCH((CUADRO!K$4&amp;$E551),'Hoja de Trabajo para listado'!$AB$151:$BA$151,0)),0)+IFERROR(INDEX('Hoja de Trabajo para listado'!$BC$155:$CB$1048576,MATCH($A551,'Hoja de Trabajo para listado'!$BC$155:$BC$1048576,0),MATCH((CUADRO!K$4&amp;$E551),'Hoja de Trabajo para listado'!$BC$151:$CB$151,0)),0)+IFERROR(INDEX('Hoja de Trabajo para listado'!$DE$153:$DG$274,MATCH($A551,'Hoja de Trabajo para listado'!$DE$153:$DE$1048576,0),MATCH((CUADRO!K$4&amp;$E551),'Hoja de Trabajo para listado'!$DE$151:$DG$151,0)),0)+IFERROR(INDEX('Hoja de Trabajo para listado'!$CD$155:$DC$1048576,MATCH($A551,'Hoja de Trabajo para listado'!$CD$155:$CD$1048576,0),MATCH((CUADRO!K$4&amp;$E551),'Hoja de Trabajo para listado'!$CD$151:$DC$151,0)),0)</f>
        <v>0</v>
      </c>
      <c r="L551" s="243">
        <f ca="1">+IFERROR(INDEX('Hoja de Trabajo para listado'!$A$155:$Z$1048576,MATCH($A551,'Hoja de Trabajo para listado'!$A$155:$A$1048576,0),MATCH((CUADRO!L$4&amp;$E551),'Hoja de Trabajo para listado'!$A$151:$Z$151,0)),0)+IFERROR(INDEX('Hoja de Trabajo para listado'!$AB$155:$BA$1048576,MATCH($A551,'Hoja de Trabajo para listado'!$AB$155:$AB$1048576,0),MATCH((CUADRO!L$4&amp;$E551),'Hoja de Trabajo para listado'!$AB$151:$BA$151,0)),0)+IFERROR(INDEX('Hoja de Trabajo para listado'!$BC$155:$CB$1048576,MATCH($A551,'Hoja de Trabajo para listado'!$BC$155:$BC$1048576,0),MATCH((CUADRO!L$4&amp;$E551),'Hoja de Trabajo para listado'!$BC$151:$CB$151,0)),0)+IFERROR(INDEX('Hoja de Trabajo para listado'!$DE$153:$DG$274,MATCH($A551,'Hoja de Trabajo para listado'!$DE$153:$DE$1048576,0),MATCH((CUADRO!L$4&amp;$E551),'Hoja de Trabajo para listado'!$DE$151:$DG$151,0)),0)+IFERROR(INDEX('Hoja de Trabajo para listado'!$CD$155:$DC$1048576,MATCH($A551,'Hoja de Trabajo para listado'!$CD$155:$CD$1048576,0),MATCH((CUADRO!L$4&amp;$E551),'Hoja de Trabajo para listado'!$CD$151:$DC$151,0)),0)</f>
        <v>0</v>
      </c>
      <c r="M551" s="243">
        <f ca="1">+IFERROR(INDEX('Hoja de Trabajo para listado'!$A$155:$Z$1048576,MATCH($A551,'Hoja de Trabajo para listado'!$A$155:$A$1048576,0),MATCH((CUADRO!M$4&amp;$E551),'Hoja de Trabajo para listado'!$A$151:$Z$151,0)),0)+IFERROR(INDEX('Hoja de Trabajo para listado'!$AB$155:$BA$1048576,MATCH($A551,'Hoja de Trabajo para listado'!$AB$155:$AB$1048576,0),MATCH((CUADRO!M$4&amp;$E551),'Hoja de Trabajo para listado'!$AB$151:$BA$151,0)),0)+IFERROR(INDEX('Hoja de Trabajo para listado'!$BC$155:$CB$1048576,MATCH($A551,'Hoja de Trabajo para listado'!$BC$155:$BC$1048576,0),MATCH((CUADRO!M$4&amp;$E551),'Hoja de Trabajo para listado'!$BC$151:$CB$151,0)),0)+IFERROR(INDEX('Hoja de Trabajo para listado'!$DE$153:$DG$274,MATCH($A551,'Hoja de Trabajo para listado'!$DE$153:$DE$1048576,0),MATCH((CUADRO!M$4&amp;$E551),'Hoja de Trabajo para listado'!$DE$151:$DG$151,0)),0)+IFERROR(INDEX('Hoja de Trabajo para listado'!$CD$155:$DC$1048576,MATCH($A551,'Hoja de Trabajo para listado'!$CD$155:$CD$1048576,0),MATCH((CUADRO!M$4&amp;$E551),'Hoja de Trabajo para listado'!$CD$151:$DC$151,0)),0)</f>
        <v>0</v>
      </c>
      <c r="N551" s="243">
        <f ca="1">+IFERROR(INDEX('Hoja de Trabajo para listado'!$A$155:$Z$1048576,MATCH($A551,'Hoja de Trabajo para listado'!$A$155:$A$1048576,0),MATCH((CUADRO!N$4&amp;$E551),'Hoja de Trabajo para listado'!$A$151:$Z$151,0)),0)+IFERROR(INDEX('Hoja de Trabajo para listado'!$AB$155:$BA$1048576,MATCH($A551,'Hoja de Trabajo para listado'!$AB$155:$AB$1048576,0),MATCH((CUADRO!N$4&amp;$E551),'Hoja de Trabajo para listado'!$AB$151:$BA$151,0)),0)+IFERROR(INDEX('Hoja de Trabajo para listado'!$BC$155:$CB$1048576,MATCH($A551,'Hoja de Trabajo para listado'!$BC$155:$BC$1048576,0),MATCH((CUADRO!N$4&amp;$E551),'Hoja de Trabajo para listado'!$BC$151:$CB$151,0)),0)+IFERROR(INDEX('Hoja de Trabajo para listado'!$DE$153:$DG$274,MATCH($A551,'Hoja de Trabajo para listado'!$DE$153:$DE$1048576,0),MATCH((CUADRO!N$4&amp;$E551),'Hoja de Trabajo para listado'!$DE$151:$DG$151,0)),0)+IFERROR(INDEX('Hoja de Trabajo para listado'!$CD$155:$DC$1048576,MATCH($A551,'Hoja de Trabajo para listado'!$CD$155:$CD$1048576,0),MATCH((CUADRO!N$4&amp;$E551),'Hoja de Trabajo para listado'!$CD$151:$DC$151,0)),0)</f>
        <v>0</v>
      </c>
      <c r="O551" s="243">
        <f ca="1">+IFERROR(INDEX('Hoja de Trabajo para listado'!$A$155:$Z$1048576,MATCH($A551,'Hoja de Trabajo para listado'!$A$155:$A$1048576,0),MATCH((CUADRO!O$4&amp;$E551),'Hoja de Trabajo para listado'!$A$151:$Z$151,0)),0)+IFERROR(INDEX('Hoja de Trabajo para listado'!$AB$155:$BA$1048576,MATCH($A551,'Hoja de Trabajo para listado'!$AB$155:$AB$1048576,0),MATCH((CUADRO!O$4&amp;$E551),'Hoja de Trabajo para listado'!$AB$151:$BA$151,0)),0)+IFERROR(INDEX('Hoja de Trabajo para listado'!$BC$155:$CB$1048576,MATCH($A551,'Hoja de Trabajo para listado'!$BC$155:$BC$1048576,0),MATCH((CUADRO!O$4&amp;$E551),'Hoja de Trabajo para listado'!$BC$151:$CB$151,0)),0)+IFERROR(INDEX('Hoja de Trabajo para listado'!$DE$153:$DG$274,MATCH($A551,'Hoja de Trabajo para listado'!$DE$153:$DE$1048576,0),MATCH((CUADRO!O$4&amp;$E551),'Hoja de Trabajo para listado'!$DE$151:$DG$151,0)),0)+IFERROR(INDEX('Hoja de Trabajo para listado'!$CD$155:$DC$1048576,MATCH($A551,'Hoja de Trabajo para listado'!$CD$155:$CD$1048576,0),MATCH((CUADRO!O$4&amp;$E551),'Hoja de Trabajo para listado'!$CD$151:$DC$151,0)),0)</f>
        <v>0</v>
      </c>
      <c r="P551" s="243">
        <f ca="1">+IFERROR(INDEX('Hoja de Trabajo para listado'!$A$155:$Z$1048576,MATCH($A551,'Hoja de Trabajo para listado'!$A$155:$A$1048576,0),MATCH((CUADRO!P$4&amp;$E551),'Hoja de Trabajo para listado'!$A$151:$Z$151,0)),0)+IFERROR(INDEX('Hoja de Trabajo para listado'!$AB$155:$BA$1048576,MATCH($A551,'Hoja de Trabajo para listado'!$AB$155:$AB$1048576,0),MATCH((CUADRO!P$4&amp;$E551),'Hoja de Trabajo para listado'!$AB$151:$BA$151,0)),0)+IFERROR(INDEX('Hoja de Trabajo para listado'!$BC$155:$CB$1048576,MATCH($A551,'Hoja de Trabajo para listado'!$BC$155:$BC$1048576,0),MATCH((CUADRO!P$4&amp;$E551),'Hoja de Trabajo para listado'!$BC$151:$CB$151,0)),0)+IFERROR(INDEX('Hoja de Trabajo para listado'!$DE$153:$DG$274,MATCH($A551,'Hoja de Trabajo para listado'!$DE$153:$DE$1048576,0),MATCH((CUADRO!P$4&amp;$E551),'Hoja de Trabajo para listado'!$DE$151:$DG$151,0)),0)+IFERROR(INDEX('Hoja de Trabajo para listado'!$CD$155:$DC$1048576,MATCH($A551,'Hoja de Trabajo para listado'!$CD$155:$CD$1048576,0),MATCH((CUADRO!P$4&amp;$E551),'Hoja de Trabajo para listado'!$CD$151:$DC$151,0)),0)</f>
        <v>0</v>
      </c>
      <c r="Q551" s="243">
        <f ca="1">+IFERROR(INDEX('Hoja de Trabajo para listado'!$A$155:$Z$1048576,MATCH($A551,'Hoja de Trabajo para listado'!$A$155:$A$1048576,0),MATCH((CUADRO!Q$4&amp;$E551),'Hoja de Trabajo para listado'!$A$151:$Z$151,0)),0)+IFERROR(INDEX('Hoja de Trabajo para listado'!$AB$155:$BA$1048576,MATCH($A551,'Hoja de Trabajo para listado'!$AB$155:$AB$1048576,0),MATCH((CUADRO!Q$4&amp;$E551),'Hoja de Trabajo para listado'!$AB$151:$BA$151,0)),0)+IFERROR(INDEX('Hoja de Trabajo para listado'!$BC$155:$CB$1048576,MATCH($A551,'Hoja de Trabajo para listado'!$BC$155:$BC$1048576,0),MATCH((CUADRO!Q$4&amp;$E551),'Hoja de Trabajo para listado'!$BC$151:$CB$151,0)),0)+IFERROR(INDEX('Hoja de Trabajo para listado'!$DE$153:$DG$274,MATCH($A551,'Hoja de Trabajo para listado'!$DE$153:$DE$1048576,0),MATCH((CUADRO!Q$4&amp;$E551),'Hoja de Trabajo para listado'!$DE$151:$DG$151,0)),0)+IFERROR(INDEX('Hoja de Trabajo para listado'!$CD$155:$DC$1048576,MATCH($A551,'Hoja de Trabajo para listado'!$CD$155:$CD$1048576,0),MATCH((CUADRO!Q$4&amp;$E551),'Hoja de Trabajo para listado'!$CD$151:$DC$151,0)),0)</f>
        <v>0</v>
      </c>
      <c r="R551" s="243">
        <f t="shared" ca="1" si="23"/>
        <v>0</v>
      </c>
      <c r="S551" s="249"/>
      <c r="T551" s="243">
        <f ca="1">+T552</f>
        <v>0</v>
      </c>
      <c r="U551" s="242">
        <f t="shared" si="24"/>
        <v>1</v>
      </c>
      <c r="V551" s="333" t="str">
        <f>+VLOOKUP(A551,bd_lista!$A$3:$E$592,5,FALSE)</f>
        <v>Gobiernos Autonomos Municipales</v>
      </c>
      <c r="W551" s="387" t="str">
        <f>+V551</f>
        <v>Gobiernos Autonomos Municipales</v>
      </c>
      <c r="X551" s="242">
        <f>+VLOOKUP(A551,[4]Sheet1!$A$13:$D$744,4,FALSE)</f>
        <v>0</v>
      </c>
      <c r="Y551" s="242" t="e">
        <f>+VLOOKUP(X551,bd_lista!$A$3:$C$592,3,FALSE)</f>
        <v>#N/A</v>
      </c>
      <c r="Z551" s="294">
        <f>+X551</f>
        <v>0</v>
      </c>
      <c r="AA551" s="295" t="e">
        <f>+Y551</f>
        <v>#N/A</v>
      </c>
    </row>
    <row r="552" spans="1:27" customFormat="1" ht="15" hidden="1" customHeight="1">
      <c r="A552" s="32">
        <v>1227</v>
      </c>
      <c r="B552" s="393"/>
      <c r="C552" s="247" t="str">
        <f>+VLOOKUP(A552,bd_lista!$A$3:$C$592,3,FALSE)</f>
        <v>Gobierno Autónomo Municipal de Guanay</v>
      </c>
      <c r="D552" s="390"/>
      <c r="E552" s="244" t="s">
        <v>1305</v>
      </c>
      <c r="F552" s="243">
        <f ca="1">+IFERROR(INDEX('Hoja de Trabajo para listado'!$A$155:$Z$1048576,MATCH($A552,'Hoja de Trabajo para listado'!$A$155:$A$1048576,0),MATCH((CUADRO!F$4&amp;$E552),'Hoja de Trabajo para listado'!$A$151:$Z$151,0)),0)+IFERROR(INDEX('Hoja de Trabajo para listado'!$AB$155:$BA$1048576,MATCH($A552,'Hoja de Trabajo para listado'!$AB$155:$AB$1048576,0),MATCH((CUADRO!F$4&amp;$E552),'Hoja de Trabajo para listado'!$AB$151:$BA$151,0)),0)+IFERROR(INDEX('Hoja de Trabajo para listado'!$BC$155:$CB$1048576,MATCH($A552,'Hoja de Trabajo para listado'!$BC$155:$BC$1048576,0),MATCH((CUADRO!F$4&amp;$E552),'Hoja de Trabajo para listado'!$BC$151:$CB$151,0)),0)+IFERROR(INDEX('Hoja de Trabajo para listado'!$DE$153:$DG$274,MATCH($A552,'Hoja de Trabajo para listado'!$DE$153:$DE$1048576,0),MATCH((CUADRO!F$4&amp;$E552),'Hoja de Trabajo para listado'!$DE$151:$DG$151,0)),0)+IFERROR(INDEX('Hoja de Trabajo para listado'!$CD$155:$DC$1048576,MATCH($A552,'Hoja de Trabajo para listado'!$CD$155:$CD$1048576,0),MATCH((CUADRO!F$4&amp;$E552),'Hoja de Trabajo para listado'!$CD$151:$DC$151,0)),0)</f>
        <v>0</v>
      </c>
      <c r="G552" s="243">
        <f ca="1">+IFERROR(INDEX('Hoja de Trabajo para listado'!$A$155:$Z$1048576,MATCH($A552,'Hoja de Trabajo para listado'!$A$155:$A$1048576,0),MATCH((CUADRO!G$4&amp;$E552),'Hoja de Trabajo para listado'!$A$151:$Z$151,0)),0)+IFERROR(INDEX('Hoja de Trabajo para listado'!$AB$155:$BA$1048576,MATCH($A552,'Hoja de Trabajo para listado'!$AB$155:$AB$1048576,0),MATCH((CUADRO!G$4&amp;$E552),'Hoja de Trabajo para listado'!$AB$151:$BA$151,0)),0)+IFERROR(INDEX('Hoja de Trabajo para listado'!$BC$155:$CB$1048576,MATCH($A552,'Hoja de Trabajo para listado'!$BC$155:$BC$1048576,0),MATCH((CUADRO!G$4&amp;$E552),'Hoja de Trabajo para listado'!$BC$151:$CB$151,0)),0)+IFERROR(INDEX('Hoja de Trabajo para listado'!$DE$153:$DG$274,MATCH($A552,'Hoja de Trabajo para listado'!$DE$153:$DE$1048576,0),MATCH((CUADRO!G$4&amp;$E552),'Hoja de Trabajo para listado'!$DE$151:$DG$151,0)),0)+IFERROR(INDEX('Hoja de Trabajo para listado'!$CD$155:$DC$1048576,MATCH($A552,'Hoja de Trabajo para listado'!$CD$155:$CD$1048576,0),MATCH((CUADRO!G$4&amp;$E552),'Hoja de Trabajo para listado'!$CD$151:$DC$151,0)),0)</f>
        <v>0</v>
      </c>
      <c r="H552" s="243">
        <f ca="1">+IFERROR(INDEX('Hoja de Trabajo para listado'!$A$155:$Z$1048576,MATCH($A552,'Hoja de Trabajo para listado'!$A$155:$A$1048576,0),MATCH((CUADRO!H$4&amp;$E552),'Hoja de Trabajo para listado'!$A$151:$Z$151,0)),0)+IFERROR(INDEX('Hoja de Trabajo para listado'!$AB$155:$BA$1048576,MATCH($A552,'Hoja de Trabajo para listado'!$AB$155:$AB$1048576,0),MATCH((CUADRO!H$4&amp;$E552),'Hoja de Trabajo para listado'!$AB$151:$BA$151,0)),0)+IFERROR(INDEX('Hoja de Trabajo para listado'!$BC$155:$CB$1048576,MATCH($A552,'Hoja de Trabajo para listado'!$BC$155:$BC$1048576,0),MATCH((CUADRO!H$4&amp;$E552),'Hoja de Trabajo para listado'!$BC$151:$CB$151,0)),0)+IFERROR(INDEX('Hoja de Trabajo para listado'!$DE$153:$DG$274,MATCH($A552,'Hoja de Trabajo para listado'!$DE$153:$DE$1048576,0),MATCH((CUADRO!H$4&amp;$E552),'Hoja de Trabajo para listado'!$DE$151:$DG$151,0)),0)+IFERROR(INDEX('Hoja de Trabajo para listado'!$CD$155:$DC$1048576,MATCH($A552,'Hoja de Trabajo para listado'!$CD$155:$CD$1048576,0),MATCH((CUADRO!H$4&amp;$E552),'Hoja de Trabajo para listado'!$CD$151:$DC$151,0)),0)</f>
        <v>0</v>
      </c>
      <c r="I552" s="243">
        <f ca="1">+IFERROR(INDEX('Hoja de Trabajo para listado'!$A$155:$Z$1048576,MATCH($A552,'Hoja de Trabajo para listado'!$A$155:$A$1048576,0),MATCH((CUADRO!I$4&amp;$E552),'Hoja de Trabajo para listado'!$A$151:$Z$151,0)),0)+IFERROR(INDEX('Hoja de Trabajo para listado'!$AB$155:$BA$1048576,MATCH($A552,'Hoja de Trabajo para listado'!$AB$155:$AB$1048576,0),MATCH((CUADRO!I$4&amp;$E552),'Hoja de Trabajo para listado'!$AB$151:$BA$151,0)),0)+IFERROR(INDEX('Hoja de Trabajo para listado'!$BC$155:$CB$1048576,MATCH($A552,'Hoja de Trabajo para listado'!$BC$155:$BC$1048576,0),MATCH((CUADRO!I$4&amp;$E552),'Hoja de Trabajo para listado'!$BC$151:$CB$151,0)),0)+IFERROR(INDEX('Hoja de Trabajo para listado'!$DE$153:$DG$274,MATCH($A552,'Hoja de Trabajo para listado'!$DE$153:$DE$1048576,0),MATCH((CUADRO!I$4&amp;$E552),'Hoja de Trabajo para listado'!$DE$151:$DG$151,0)),0)+IFERROR(INDEX('Hoja de Trabajo para listado'!$CD$155:$DC$1048576,MATCH($A552,'Hoja de Trabajo para listado'!$CD$155:$CD$1048576,0),MATCH((CUADRO!I$4&amp;$E552),'Hoja de Trabajo para listado'!$CD$151:$DC$151,0)),0)</f>
        <v>0</v>
      </c>
      <c r="J552" s="243">
        <f ca="1">+IFERROR(INDEX('Hoja de Trabajo para listado'!$A$155:$Z$1048576,MATCH($A552,'Hoja de Trabajo para listado'!$A$155:$A$1048576,0),MATCH((CUADRO!J$4&amp;$E552),'Hoja de Trabajo para listado'!$A$151:$Z$151,0)),0)+IFERROR(INDEX('Hoja de Trabajo para listado'!$AB$155:$BA$1048576,MATCH($A552,'Hoja de Trabajo para listado'!$AB$155:$AB$1048576,0),MATCH((CUADRO!J$4&amp;$E552),'Hoja de Trabajo para listado'!$AB$151:$BA$151,0)),0)+IFERROR(INDEX('Hoja de Trabajo para listado'!$BC$155:$CB$1048576,MATCH($A552,'Hoja de Trabajo para listado'!$BC$155:$BC$1048576,0),MATCH((CUADRO!J$4&amp;$E552),'Hoja de Trabajo para listado'!$BC$151:$CB$151,0)),0)+IFERROR(INDEX('Hoja de Trabajo para listado'!$DE$153:$DG$274,MATCH($A552,'Hoja de Trabajo para listado'!$DE$153:$DE$1048576,0),MATCH((CUADRO!J$4&amp;$E552),'Hoja de Trabajo para listado'!$DE$151:$DG$151,0)),0)+IFERROR(INDEX('Hoja de Trabajo para listado'!$CD$155:$DC$1048576,MATCH($A552,'Hoja de Trabajo para listado'!$CD$155:$CD$1048576,0),MATCH((CUADRO!J$4&amp;$E552),'Hoja de Trabajo para listado'!$CD$151:$DC$151,0)),0)</f>
        <v>0</v>
      </c>
      <c r="K552" s="243">
        <f ca="1">+IFERROR(INDEX('Hoja de Trabajo para listado'!$A$155:$Z$1048576,MATCH($A552,'Hoja de Trabajo para listado'!$A$155:$A$1048576,0),MATCH((CUADRO!K$4&amp;$E552),'Hoja de Trabajo para listado'!$A$151:$Z$151,0)),0)+IFERROR(INDEX('Hoja de Trabajo para listado'!$AB$155:$BA$1048576,MATCH($A552,'Hoja de Trabajo para listado'!$AB$155:$AB$1048576,0),MATCH((CUADRO!K$4&amp;$E552),'Hoja de Trabajo para listado'!$AB$151:$BA$151,0)),0)+IFERROR(INDEX('Hoja de Trabajo para listado'!$BC$155:$CB$1048576,MATCH($A552,'Hoja de Trabajo para listado'!$BC$155:$BC$1048576,0),MATCH((CUADRO!K$4&amp;$E552),'Hoja de Trabajo para listado'!$BC$151:$CB$151,0)),0)+IFERROR(INDEX('Hoja de Trabajo para listado'!$DE$153:$DG$274,MATCH($A552,'Hoja de Trabajo para listado'!$DE$153:$DE$1048576,0),MATCH((CUADRO!K$4&amp;$E552),'Hoja de Trabajo para listado'!$DE$151:$DG$151,0)),0)+IFERROR(INDEX('Hoja de Trabajo para listado'!$CD$155:$DC$1048576,MATCH($A552,'Hoja de Trabajo para listado'!$CD$155:$CD$1048576,0),MATCH((CUADRO!K$4&amp;$E552),'Hoja de Trabajo para listado'!$CD$151:$DC$151,0)),0)</f>
        <v>0</v>
      </c>
      <c r="L552" s="243">
        <f ca="1">+IFERROR(INDEX('Hoja de Trabajo para listado'!$A$155:$Z$1048576,MATCH($A552,'Hoja de Trabajo para listado'!$A$155:$A$1048576,0),MATCH((CUADRO!L$4&amp;$E552),'Hoja de Trabajo para listado'!$A$151:$Z$151,0)),0)+IFERROR(INDEX('Hoja de Trabajo para listado'!$AB$155:$BA$1048576,MATCH($A552,'Hoja de Trabajo para listado'!$AB$155:$AB$1048576,0),MATCH((CUADRO!L$4&amp;$E552),'Hoja de Trabajo para listado'!$AB$151:$BA$151,0)),0)+IFERROR(INDEX('Hoja de Trabajo para listado'!$BC$155:$CB$1048576,MATCH($A552,'Hoja de Trabajo para listado'!$BC$155:$BC$1048576,0),MATCH((CUADRO!L$4&amp;$E552),'Hoja de Trabajo para listado'!$BC$151:$CB$151,0)),0)+IFERROR(INDEX('Hoja de Trabajo para listado'!$DE$153:$DG$274,MATCH($A552,'Hoja de Trabajo para listado'!$DE$153:$DE$1048576,0),MATCH((CUADRO!L$4&amp;$E552),'Hoja de Trabajo para listado'!$DE$151:$DG$151,0)),0)+IFERROR(INDEX('Hoja de Trabajo para listado'!$CD$155:$DC$1048576,MATCH($A552,'Hoja de Trabajo para listado'!$CD$155:$CD$1048576,0),MATCH((CUADRO!L$4&amp;$E552),'Hoja de Trabajo para listado'!$CD$151:$DC$151,0)),0)</f>
        <v>0</v>
      </c>
      <c r="M552" s="243">
        <f ca="1">+IFERROR(INDEX('Hoja de Trabajo para listado'!$A$155:$Z$1048576,MATCH($A552,'Hoja de Trabajo para listado'!$A$155:$A$1048576,0),MATCH((CUADRO!M$4&amp;$E552),'Hoja de Trabajo para listado'!$A$151:$Z$151,0)),0)+IFERROR(INDEX('Hoja de Trabajo para listado'!$AB$155:$BA$1048576,MATCH($A552,'Hoja de Trabajo para listado'!$AB$155:$AB$1048576,0),MATCH((CUADRO!M$4&amp;$E552),'Hoja de Trabajo para listado'!$AB$151:$BA$151,0)),0)+IFERROR(INDEX('Hoja de Trabajo para listado'!$BC$155:$CB$1048576,MATCH($A552,'Hoja de Trabajo para listado'!$BC$155:$BC$1048576,0),MATCH((CUADRO!M$4&amp;$E552),'Hoja de Trabajo para listado'!$BC$151:$CB$151,0)),0)+IFERROR(INDEX('Hoja de Trabajo para listado'!$DE$153:$DG$274,MATCH($A552,'Hoja de Trabajo para listado'!$DE$153:$DE$1048576,0),MATCH((CUADRO!M$4&amp;$E552),'Hoja de Trabajo para listado'!$DE$151:$DG$151,0)),0)+IFERROR(INDEX('Hoja de Trabajo para listado'!$CD$155:$DC$1048576,MATCH($A552,'Hoja de Trabajo para listado'!$CD$155:$CD$1048576,0),MATCH((CUADRO!M$4&amp;$E552),'Hoja de Trabajo para listado'!$CD$151:$DC$151,0)),0)</f>
        <v>0</v>
      </c>
      <c r="N552" s="243">
        <f ca="1">+IFERROR(INDEX('Hoja de Trabajo para listado'!$A$155:$Z$1048576,MATCH($A552,'Hoja de Trabajo para listado'!$A$155:$A$1048576,0),MATCH((CUADRO!N$4&amp;$E552),'Hoja de Trabajo para listado'!$A$151:$Z$151,0)),0)+IFERROR(INDEX('Hoja de Trabajo para listado'!$AB$155:$BA$1048576,MATCH($A552,'Hoja de Trabajo para listado'!$AB$155:$AB$1048576,0),MATCH((CUADRO!N$4&amp;$E552),'Hoja de Trabajo para listado'!$AB$151:$BA$151,0)),0)+IFERROR(INDEX('Hoja de Trabajo para listado'!$BC$155:$CB$1048576,MATCH($A552,'Hoja de Trabajo para listado'!$BC$155:$BC$1048576,0),MATCH((CUADRO!N$4&amp;$E552),'Hoja de Trabajo para listado'!$BC$151:$CB$151,0)),0)+IFERROR(INDEX('Hoja de Trabajo para listado'!$DE$153:$DG$274,MATCH($A552,'Hoja de Trabajo para listado'!$DE$153:$DE$1048576,0),MATCH((CUADRO!N$4&amp;$E552),'Hoja de Trabajo para listado'!$DE$151:$DG$151,0)),0)+IFERROR(INDEX('Hoja de Trabajo para listado'!$CD$155:$DC$1048576,MATCH($A552,'Hoja de Trabajo para listado'!$CD$155:$CD$1048576,0),MATCH((CUADRO!N$4&amp;$E552),'Hoja de Trabajo para listado'!$CD$151:$DC$151,0)),0)</f>
        <v>0</v>
      </c>
      <c r="O552" s="243">
        <f ca="1">+IFERROR(INDEX('Hoja de Trabajo para listado'!$A$155:$Z$1048576,MATCH($A552,'Hoja de Trabajo para listado'!$A$155:$A$1048576,0),MATCH((CUADRO!O$4&amp;$E552),'Hoja de Trabajo para listado'!$A$151:$Z$151,0)),0)+IFERROR(INDEX('Hoja de Trabajo para listado'!$AB$155:$BA$1048576,MATCH($A552,'Hoja de Trabajo para listado'!$AB$155:$AB$1048576,0),MATCH((CUADRO!O$4&amp;$E552),'Hoja de Trabajo para listado'!$AB$151:$BA$151,0)),0)+IFERROR(INDEX('Hoja de Trabajo para listado'!$BC$155:$CB$1048576,MATCH($A552,'Hoja de Trabajo para listado'!$BC$155:$BC$1048576,0),MATCH((CUADRO!O$4&amp;$E552),'Hoja de Trabajo para listado'!$BC$151:$CB$151,0)),0)+IFERROR(INDEX('Hoja de Trabajo para listado'!$DE$153:$DG$274,MATCH($A552,'Hoja de Trabajo para listado'!$DE$153:$DE$1048576,0),MATCH((CUADRO!O$4&amp;$E552),'Hoja de Trabajo para listado'!$DE$151:$DG$151,0)),0)+IFERROR(INDEX('Hoja de Trabajo para listado'!$CD$155:$DC$1048576,MATCH($A552,'Hoja de Trabajo para listado'!$CD$155:$CD$1048576,0),MATCH((CUADRO!O$4&amp;$E552),'Hoja de Trabajo para listado'!$CD$151:$DC$151,0)),0)</f>
        <v>0</v>
      </c>
      <c r="P552" s="243">
        <f ca="1">+IFERROR(INDEX('Hoja de Trabajo para listado'!$A$155:$Z$1048576,MATCH($A552,'Hoja de Trabajo para listado'!$A$155:$A$1048576,0),MATCH((CUADRO!P$4&amp;$E552),'Hoja de Trabajo para listado'!$A$151:$Z$151,0)),0)+IFERROR(INDEX('Hoja de Trabajo para listado'!$AB$155:$BA$1048576,MATCH($A552,'Hoja de Trabajo para listado'!$AB$155:$AB$1048576,0),MATCH((CUADRO!P$4&amp;$E552),'Hoja de Trabajo para listado'!$AB$151:$BA$151,0)),0)+IFERROR(INDEX('Hoja de Trabajo para listado'!$BC$155:$CB$1048576,MATCH($A552,'Hoja de Trabajo para listado'!$BC$155:$BC$1048576,0),MATCH((CUADRO!P$4&amp;$E552),'Hoja de Trabajo para listado'!$BC$151:$CB$151,0)),0)+IFERROR(INDEX('Hoja de Trabajo para listado'!$DE$153:$DG$274,MATCH($A552,'Hoja de Trabajo para listado'!$DE$153:$DE$1048576,0),MATCH((CUADRO!P$4&amp;$E552),'Hoja de Trabajo para listado'!$DE$151:$DG$151,0)),0)+IFERROR(INDEX('Hoja de Trabajo para listado'!$CD$155:$DC$1048576,MATCH($A552,'Hoja de Trabajo para listado'!$CD$155:$CD$1048576,0),MATCH((CUADRO!P$4&amp;$E552),'Hoja de Trabajo para listado'!$CD$151:$DC$151,0)),0)</f>
        <v>0</v>
      </c>
      <c r="Q552" s="243">
        <f ca="1">+IFERROR(INDEX('Hoja de Trabajo para listado'!$A$155:$Z$1048576,MATCH($A552,'Hoja de Trabajo para listado'!$A$155:$A$1048576,0),MATCH((CUADRO!Q$4&amp;$E552),'Hoja de Trabajo para listado'!$A$151:$Z$151,0)),0)+IFERROR(INDEX('Hoja de Trabajo para listado'!$AB$155:$BA$1048576,MATCH($A552,'Hoja de Trabajo para listado'!$AB$155:$AB$1048576,0),MATCH((CUADRO!Q$4&amp;$E552),'Hoja de Trabajo para listado'!$AB$151:$BA$151,0)),0)+IFERROR(INDEX('Hoja de Trabajo para listado'!$BC$155:$CB$1048576,MATCH($A552,'Hoja de Trabajo para listado'!$BC$155:$BC$1048576,0),MATCH((CUADRO!Q$4&amp;$E552),'Hoja de Trabajo para listado'!$BC$151:$CB$151,0)),0)+IFERROR(INDEX('Hoja de Trabajo para listado'!$DE$153:$DG$274,MATCH($A552,'Hoja de Trabajo para listado'!$DE$153:$DE$1048576,0),MATCH((CUADRO!Q$4&amp;$E552),'Hoja de Trabajo para listado'!$DE$151:$DG$151,0)),0)+IFERROR(INDEX('Hoja de Trabajo para listado'!$CD$155:$DC$1048576,MATCH($A552,'Hoja de Trabajo para listado'!$CD$155:$CD$1048576,0),MATCH((CUADRO!Q$4&amp;$E552),'Hoja de Trabajo para listado'!$CD$151:$DC$151,0)),0)</f>
        <v>0</v>
      </c>
      <c r="R552" s="243">
        <f t="shared" ca="1" si="23"/>
        <v>0</v>
      </c>
      <c r="S552" s="249">
        <f ca="1">+R551+R552</f>
        <v>0</v>
      </c>
      <c r="T552" s="243">
        <f ca="1">+S552</f>
        <v>0</v>
      </c>
      <c r="U552" s="242">
        <f t="shared" si="24"/>
        <v>2</v>
      </c>
      <c r="V552" s="333" t="str">
        <f>+VLOOKUP(A552,bd_lista!$A$3:$E$592,5,FALSE)</f>
        <v>Gobiernos Autonomos Municipales</v>
      </c>
      <c r="W552" s="388"/>
      <c r="X552" s="242">
        <f>+VLOOKUP(A552,[4]Sheet1!$A$13:$D$744,4,FALSE)</f>
        <v>0</v>
      </c>
      <c r="Y552" s="242" t="e">
        <f>+VLOOKUP(X552,bd_lista!$A$3:$C$592,3,FALSE)</f>
        <v>#N/A</v>
      </c>
      <c r="Z552" s="292"/>
      <c r="AA552" s="293"/>
    </row>
    <row r="553" spans="1:27" customFormat="1" ht="15" hidden="1" customHeight="1">
      <c r="A553" s="32">
        <v>1228</v>
      </c>
      <c r="B553" s="392">
        <f>+A553</f>
        <v>1228</v>
      </c>
      <c r="C553" s="247" t="str">
        <f>+VLOOKUP(A553,bd_lista!$A$3:$C$592,3,FALSE)</f>
        <v>Gobierno Autónomo Municipal de Tacacoma</v>
      </c>
      <c r="D553" s="389" t="str">
        <f>+C553</f>
        <v>Gobierno Autónomo Municipal de Tacacoma</v>
      </c>
      <c r="E553" s="242" t="s">
        <v>1304</v>
      </c>
      <c r="F553" s="243">
        <f ca="1">+IFERROR(INDEX('Hoja de Trabajo para listado'!$A$155:$Z$1048576,MATCH($A553,'Hoja de Trabajo para listado'!$A$155:$A$1048576,0),MATCH((CUADRO!F$4&amp;$E553),'Hoja de Trabajo para listado'!$A$151:$Z$151,0)),0)+IFERROR(INDEX('Hoja de Trabajo para listado'!$AB$155:$BA$1048576,MATCH($A553,'Hoja de Trabajo para listado'!$AB$155:$AB$1048576,0),MATCH((CUADRO!F$4&amp;$E553),'Hoja de Trabajo para listado'!$AB$151:$BA$151,0)),0)+IFERROR(INDEX('Hoja de Trabajo para listado'!$BC$155:$CB$1048576,MATCH($A553,'Hoja de Trabajo para listado'!$BC$155:$BC$1048576,0),MATCH((CUADRO!F$4&amp;$E553),'Hoja de Trabajo para listado'!$BC$151:$CB$151,0)),0)+IFERROR(INDEX('Hoja de Trabajo para listado'!$DE$153:$DG$274,MATCH($A553,'Hoja de Trabajo para listado'!$DE$153:$DE$1048576,0),MATCH((CUADRO!F$4&amp;$E553),'Hoja de Trabajo para listado'!$DE$151:$DG$151,0)),0)+IFERROR(INDEX('Hoja de Trabajo para listado'!$CD$155:$DC$1048576,MATCH($A553,'Hoja de Trabajo para listado'!$CD$155:$CD$1048576,0),MATCH((CUADRO!F$4&amp;$E553),'Hoja de Trabajo para listado'!$CD$151:$DC$151,0)),0)</f>
        <v>0</v>
      </c>
      <c r="G553" s="243">
        <f ca="1">+IFERROR(INDEX('Hoja de Trabajo para listado'!$A$155:$Z$1048576,MATCH($A553,'Hoja de Trabajo para listado'!$A$155:$A$1048576,0),MATCH((CUADRO!G$4&amp;$E553),'Hoja de Trabajo para listado'!$A$151:$Z$151,0)),0)+IFERROR(INDEX('Hoja de Trabajo para listado'!$AB$155:$BA$1048576,MATCH($A553,'Hoja de Trabajo para listado'!$AB$155:$AB$1048576,0),MATCH((CUADRO!G$4&amp;$E553),'Hoja de Trabajo para listado'!$AB$151:$BA$151,0)),0)+IFERROR(INDEX('Hoja de Trabajo para listado'!$BC$155:$CB$1048576,MATCH($A553,'Hoja de Trabajo para listado'!$BC$155:$BC$1048576,0),MATCH((CUADRO!G$4&amp;$E553),'Hoja de Trabajo para listado'!$BC$151:$CB$151,0)),0)+IFERROR(INDEX('Hoja de Trabajo para listado'!$DE$153:$DG$274,MATCH($A553,'Hoja de Trabajo para listado'!$DE$153:$DE$1048576,0),MATCH((CUADRO!G$4&amp;$E553),'Hoja de Trabajo para listado'!$DE$151:$DG$151,0)),0)+IFERROR(INDEX('Hoja de Trabajo para listado'!$CD$155:$DC$1048576,MATCH($A553,'Hoja de Trabajo para listado'!$CD$155:$CD$1048576,0),MATCH((CUADRO!G$4&amp;$E553),'Hoja de Trabajo para listado'!$CD$151:$DC$151,0)),0)</f>
        <v>0</v>
      </c>
      <c r="H553" s="243">
        <f ca="1">+IFERROR(INDEX('Hoja de Trabajo para listado'!$A$155:$Z$1048576,MATCH($A553,'Hoja de Trabajo para listado'!$A$155:$A$1048576,0),MATCH((CUADRO!H$4&amp;$E553),'Hoja de Trabajo para listado'!$A$151:$Z$151,0)),0)+IFERROR(INDEX('Hoja de Trabajo para listado'!$AB$155:$BA$1048576,MATCH($A553,'Hoja de Trabajo para listado'!$AB$155:$AB$1048576,0),MATCH((CUADRO!H$4&amp;$E553),'Hoja de Trabajo para listado'!$AB$151:$BA$151,0)),0)+IFERROR(INDEX('Hoja de Trabajo para listado'!$BC$155:$CB$1048576,MATCH($A553,'Hoja de Trabajo para listado'!$BC$155:$BC$1048576,0),MATCH((CUADRO!H$4&amp;$E553),'Hoja de Trabajo para listado'!$BC$151:$CB$151,0)),0)+IFERROR(INDEX('Hoja de Trabajo para listado'!$DE$153:$DG$274,MATCH($A553,'Hoja de Trabajo para listado'!$DE$153:$DE$1048576,0),MATCH((CUADRO!H$4&amp;$E553),'Hoja de Trabajo para listado'!$DE$151:$DG$151,0)),0)+IFERROR(INDEX('Hoja de Trabajo para listado'!$CD$155:$DC$1048576,MATCH($A553,'Hoja de Trabajo para listado'!$CD$155:$CD$1048576,0),MATCH((CUADRO!H$4&amp;$E553),'Hoja de Trabajo para listado'!$CD$151:$DC$151,0)),0)</f>
        <v>0</v>
      </c>
      <c r="I553" s="243">
        <f ca="1">+IFERROR(INDEX('Hoja de Trabajo para listado'!$A$155:$Z$1048576,MATCH($A553,'Hoja de Trabajo para listado'!$A$155:$A$1048576,0),MATCH((CUADRO!I$4&amp;$E553),'Hoja de Trabajo para listado'!$A$151:$Z$151,0)),0)+IFERROR(INDEX('Hoja de Trabajo para listado'!$AB$155:$BA$1048576,MATCH($A553,'Hoja de Trabajo para listado'!$AB$155:$AB$1048576,0),MATCH((CUADRO!I$4&amp;$E553),'Hoja de Trabajo para listado'!$AB$151:$BA$151,0)),0)+IFERROR(INDEX('Hoja de Trabajo para listado'!$BC$155:$CB$1048576,MATCH($A553,'Hoja de Trabajo para listado'!$BC$155:$BC$1048576,0),MATCH((CUADRO!I$4&amp;$E553),'Hoja de Trabajo para listado'!$BC$151:$CB$151,0)),0)+IFERROR(INDEX('Hoja de Trabajo para listado'!$DE$153:$DG$274,MATCH($A553,'Hoja de Trabajo para listado'!$DE$153:$DE$1048576,0),MATCH((CUADRO!I$4&amp;$E553),'Hoja de Trabajo para listado'!$DE$151:$DG$151,0)),0)+IFERROR(INDEX('Hoja de Trabajo para listado'!$CD$155:$DC$1048576,MATCH($A553,'Hoja de Trabajo para listado'!$CD$155:$CD$1048576,0),MATCH((CUADRO!I$4&amp;$E553),'Hoja de Trabajo para listado'!$CD$151:$DC$151,0)),0)</f>
        <v>0</v>
      </c>
      <c r="J553" s="243">
        <f ca="1">+IFERROR(INDEX('Hoja de Trabajo para listado'!$A$155:$Z$1048576,MATCH($A553,'Hoja de Trabajo para listado'!$A$155:$A$1048576,0),MATCH((CUADRO!J$4&amp;$E553),'Hoja de Trabajo para listado'!$A$151:$Z$151,0)),0)+IFERROR(INDEX('Hoja de Trabajo para listado'!$AB$155:$BA$1048576,MATCH($A553,'Hoja de Trabajo para listado'!$AB$155:$AB$1048576,0),MATCH((CUADRO!J$4&amp;$E553),'Hoja de Trabajo para listado'!$AB$151:$BA$151,0)),0)+IFERROR(INDEX('Hoja de Trabajo para listado'!$BC$155:$CB$1048576,MATCH($A553,'Hoja de Trabajo para listado'!$BC$155:$BC$1048576,0),MATCH((CUADRO!J$4&amp;$E553),'Hoja de Trabajo para listado'!$BC$151:$CB$151,0)),0)+IFERROR(INDEX('Hoja de Trabajo para listado'!$DE$153:$DG$274,MATCH($A553,'Hoja de Trabajo para listado'!$DE$153:$DE$1048576,0),MATCH((CUADRO!J$4&amp;$E553),'Hoja de Trabajo para listado'!$DE$151:$DG$151,0)),0)+IFERROR(INDEX('Hoja de Trabajo para listado'!$CD$155:$DC$1048576,MATCH($A553,'Hoja de Trabajo para listado'!$CD$155:$CD$1048576,0),MATCH((CUADRO!J$4&amp;$E553),'Hoja de Trabajo para listado'!$CD$151:$DC$151,0)),0)</f>
        <v>0</v>
      </c>
      <c r="K553" s="243">
        <f ca="1">+IFERROR(INDEX('Hoja de Trabajo para listado'!$A$155:$Z$1048576,MATCH($A553,'Hoja de Trabajo para listado'!$A$155:$A$1048576,0),MATCH((CUADRO!K$4&amp;$E553),'Hoja de Trabajo para listado'!$A$151:$Z$151,0)),0)+IFERROR(INDEX('Hoja de Trabajo para listado'!$AB$155:$BA$1048576,MATCH($A553,'Hoja de Trabajo para listado'!$AB$155:$AB$1048576,0),MATCH((CUADRO!K$4&amp;$E553),'Hoja de Trabajo para listado'!$AB$151:$BA$151,0)),0)+IFERROR(INDEX('Hoja de Trabajo para listado'!$BC$155:$CB$1048576,MATCH($A553,'Hoja de Trabajo para listado'!$BC$155:$BC$1048576,0),MATCH((CUADRO!K$4&amp;$E553),'Hoja de Trabajo para listado'!$BC$151:$CB$151,0)),0)+IFERROR(INDEX('Hoja de Trabajo para listado'!$DE$153:$DG$274,MATCH($A553,'Hoja de Trabajo para listado'!$DE$153:$DE$1048576,0),MATCH((CUADRO!K$4&amp;$E553),'Hoja de Trabajo para listado'!$DE$151:$DG$151,0)),0)+IFERROR(INDEX('Hoja de Trabajo para listado'!$CD$155:$DC$1048576,MATCH($A553,'Hoja de Trabajo para listado'!$CD$155:$CD$1048576,0),MATCH((CUADRO!K$4&amp;$E553),'Hoja de Trabajo para listado'!$CD$151:$DC$151,0)),0)</f>
        <v>0</v>
      </c>
      <c r="L553" s="243">
        <f ca="1">+IFERROR(INDEX('Hoja de Trabajo para listado'!$A$155:$Z$1048576,MATCH($A553,'Hoja de Trabajo para listado'!$A$155:$A$1048576,0),MATCH((CUADRO!L$4&amp;$E553),'Hoja de Trabajo para listado'!$A$151:$Z$151,0)),0)+IFERROR(INDEX('Hoja de Trabajo para listado'!$AB$155:$BA$1048576,MATCH($A553,'Hoja de Trabajo para listado'!$AB$155:$AB$1048576,0),MATCH((CUADRO!L$4&amp;$E553),'Hoja de Trabajo para listado'!$AB$151:$BA$151,0)),0)+IFERROR(INDEX('Hoja de Trabajo para listado'!$BC$155:$CB$1048576,MATCH($A553,'Hoja de Trabajo para listado'!$BC$155:$BC$1048576,0),MATCH((CUADRO!L$4&amp;$E553),'Hoja de Trabajo para listado'!$BC$151:$CB$151,0)),0)+IFERROR(INDEX('Hoja de Trabajo para listado'!$DE$153:$DG$274,MATCH($A553,'Hoja de Trabajo para listado'!$DE$153:$DE$1048576,0),MATCH((CUADRO!L$4&amp;$E553),'Hoja de Trabajo para listado'!$DE$151:$DG$151,0)),0)+IFERROR(INDEX('Hoja de Trabajo para listado'!$CD$155:$DC$1048576,MATCH($A553,'Hoja de Trabajo para listado'!$CD$155:$CD$1048576,0),MATCH((CUADRO!L$4&amp;$E553),'Hoja de Trabajo para listado'!$CD$151:$DC$151,0)),0)</f>
        <v>0</v>
      </c>
      <c r="M553" s="243">
        <f ca="1">+IFERROR(INDEX('Hoja de Trabajo para listado'!$A$155:$Z$1048576,MATCH($A553,'Hoja de Trabajo para listado'!$A$155:$A$1048576,0),MATCH((CUADRO!M$4&amp;$E553),'Hoja de Trabajo para listado'!$A$151:$Z$151,0)),0)+IFERROR(INDEX('Hoja de Trabajo para listado'!$AB$155:$BA$1048576,MATCH($A553,'Hoja de Trabajo para listado'!$AB$155:$AB$1048576,0),MATCH((CUADRO!M$4&amp;$E553),'Hoja de Trabajo para listado'!$AB$151:$BA$151,0)),0)+IFERROR(INDEX('Hoja de Trabajo para listado'!$BC$155:$CB$1048576,MATCH($A553,'Hoja de Trabajo para listado'!$BC$155:$BC$1048576,0),MATCH((CUADRO!M$4&amp;$E553),'Hoja de Trabajo para listado'!$BC$151:$CB$151,0)),0)+IFERROR(INDEX('Hoja de Trabajo para listado'!$DE$153:$DG$274,MATCH($A553,'Hoja de Trabajo para listado'!$DE$153:$DE$1048576,0),MATCH((CUADRO!M$4&amp;$E553),'Hoja de Trabajo para listado'!$DE$151:$DG$151,0)),0)+IFERROR(INDEX('Hoja de Trabajo para listado'!$CD$155:$DC$1048576,MATCH($A553,'Hoja de Trabajo para listado'!$CD$155:$CD$1048576,0),MATCH((CUADRO!M$4&amp;$E553),'Hoja de Trabajo para listado'!$CD$151:$DC$151,0)),0)</f>
        <v>0</v>
      </c>
      <c r="N553" s="243">
        <f ca="1">+IFERROR(INDEX('Hoja de Trabajo para listado'!$A$155:$Z$1048576,MATCH($A553,'Hoja de Trabajo para listado'!$A$155:$A$1048576,0),MATCH((CUADRO!N$4&amp;$E553),'Hoja de Trabajo para listado'!$A$151:$Z$151,0)),0)+IFERROR(INDEX('Hoja de Trabajo para listado'!$AB$155:$BA$1048576,MATCH($A553,'Hoja de Trabajo para listado'!$AB$155:$AB$1048576,0),MATCH((CUADRO!N$4&amp;$E553),'Hoja de Trabajo para listado'!$AB$151:$BA$151,0)),0)+IFERROR(INDEX('Hoja de Trabajo para listado'!$BC$155:$CB$1048576,MATCH($A553,'Hoja de Trabajo para listado'!$BC$155:$BC$1048576,0),MATCH((CUADRO!N$4&amp;$E553),'Hoja de Trabajo para listado'!$BC$151:$CB$151,0)),0)+IFERROR(INDEX('Hoja de Trabajo para listado'!$DE$153:$DG$274,MATCH($A553,'Hoja de Trabajo para listado'!$DE$153:$DE$1048576,0),MATCH((CUADRO!N$4&amp;$E553),'Hoja de Trabajo para listado'!$DE$151:$DG$151,0)),0)+IFERROR(INDEX('Hoja de Trabajo para listado'!$CD$155:$DC$1048576,MATCH($A553,'Hoja de Trabajo para listado'!$CD$155:$CD$1048576,0),MATCH((CUADRO!N$4&amp;$E553),'Hoja de Trabajo para listado'!$CD$151:$DC$151,0)),0)</f>
        <v>0</v>
      </c>
      <c r="O553" s="243">
        <f ca="1">+IFERROR(INDEX('Hoja de Trabajo para listado'!$A$155:$Z$1048576,MATCH($A553,'Hoja de Trabajo para listado'!$A$155:$A$1048576,0),MATCH((CUADRO!O$4&amp;$E553),'Hoja de Trabajo para listado'!$A$151:$Z$151,0)),0)+IFERROR(INDEX('Hoja de Trabajo para listado'!$AB$155:$BA$1048576,MATCH($A553,'Hoja de Trabajo para listado'!$AB$155:$AB$1048576,0),MATCH((CUADRO!O$4&amp;$E553),'Hoja de Trabajo para listado'!$AB$151:$BA$151,0)),0)+IFERROR(INDEX('Hoja de Trabajo para listado'!$BC$155:$CB$1048576,MATCH($A553,'Hoja de Trabajo para listado'!$BC$155:$BC$1048576,0),MATCH((CUADRO!O$4&amp;$E553),'Hoja de Trabajo para listado'!$BC$151:$CB$151,0)),0)+IFERROR(INDEX('Hoja de Trabajo para listado'!$DE$153:$DG$274,MATCH($A553,'Hoja de Trabajo para listado'!$DE$153:$DE$1048576,0),MATCH((CUADRO!O$4&amp;$E553),'Hoja de Trabajo para listado'!$DE$151:$DG$151,0)),0)+IFERROR(INDEX('Hoja de Trabajo para listado'!$CD$155:$DC$1048576,MATCH($A553,'Hoja de Trabajo para listado'!$CD$155:$CD$1048576,0),MATCH((CUADRO!O$4&amp;$E553),'Hoja de Trabajo para listado'!$CD$151:$DC$151,0)),0)</f>
        <v>0</v>
      </c>
      <c r="P553" s="243">
        <f ca="1">+IFERROR(INDEX('Hoja de Trabajo para listado'!$A$155:$Z$1048576,MATCH($A553,'Hoja de Trabajo para listado'!$A$155:$A$1048576,0),MATCH((CUADRO!P$4&amp;$E553),'Hoja de Trabajo para listado'!$A$151:$Z$151,0)),0)+IFERROR(INDEX('Hoja de Trabajo para listado'!$AB$155:$BA$1048576,MATCH($A553,'Hoja de Trabajo para listado'!$AB$155:$AB$1048576,0),MATCH((CUADRO!P$4&amp;$E553),'Hoja de Trabajo para listado'!$AB$151:$BA$151,0)),0)+IFERROR(INDEX('Hoja de Trabajo para listado'!$BC$155:$CB$1048576,MATCH($A553,'Hoja de Trabajo para listado'!$BC$155:$BC$1048576,0),MATCH((CUADRO!P$4&amp;$E553),'Hoja de Trabajo para listado'!$BC$151:$CB$151,0)),0)+IFERROR(INDEX('Hoja de Trabajo para listado'!$DE$153:$DG$274,MATCH($A553,'Hoja de Trabajo para listado'!$DE$153:$DE$1048576,0),MATCH((CUADRO!P$4&amp;$E553),'Hoja de Trabajo para listado'!$DE$151:$DG$151,0)),0)+IFERROR(INDEX('Hoja de Trabajo para listado'!$CD$155:$DC$1048576,MATCH($A553,'Hoja de Trabajo para listado'!$CD$155:$CD$1048576,0),MATCH((CUADRO!P$4&amp;$E553),'Hoja de Trabajo para listado'!$CD$151:$DC$151,0)),0)</f>
        <v>0</v>
      </c>
      <c r="Q553" s="243">
        <f ca="1">+IFERROR(INDEX('Hoja de Trabajo para listado'!$A$155:$Z$1048576,MATCH($A553,'Hoja de Trabajo para listado'!$A$155:$A$1048576,0),MATCH((CUADRO!Q$4&amp;$E553),'Hoja de Trabajo para listado'!$A$151:$Z$151,0)),0)+IFERROR(INDEX('Hoja de Trabajo para listado'!$AB$155:$BA$1048576,MATCH($A553,'Hoja de Trabajo para listado'!$AB$155:$AB$1048576,0),MATCH((CUADRO!Q$4&amp;$E553),'Hoja de Trabajo para listado'!$AB$151:$BA$151,0)),0)+IFERROR(INDEX('Hoja de Trabajo para listado'!$BC$155:$CB$1048576,MATCH($A553,'Hoja de Trabajo para listado'!$BC$155:$BC$1048576,0),MATCH((CUADRO!Q$4&amp;$E553),'Hoja de Trabajo para listado'!$BC$151:$CB$151,0)),0)+IFERROR(INDEX('Hoja de Trabajo para listado'!$DE$153:$DG$274,MATCH($A553,'Hoja de Trabajo para listado'!$DE$153:$DE$1048576,0),MATCH((CUADRO!Q$4&amp;$E553),'Hoja de Trabajo para listado'!$DE$151:$DG$151,0)),0)+IFERROR(INDEX('Hoja de Trabajo para listado'!$CD$155:$DC$1048576,MATCH($A553,'Hoja de Trabajo para listado'!$CD$155:$CD$1048576,0),MATCH((CUADRO!Q$4&amp;$E553),'Hoja de Trabajo para listado'!$CD$151:$DC$151,0)),0)</f>
        <v>0</v>
      </c>
      <c r="R553" s="243">
        <f t="shared" ca="1" si="23"/>
        <v>0</v>
      </c>
      <c r="S553" s="249"/>
      <c r="T553" s="243">
        <f ca="1">+T554</f>
        <v>0</v>
      </c>
      <c r="U553" s="242">
        <f t="shared" si="24"/>
        <v>1</v>
      </c>
      <c r="V553" s="333" t="str">
        <f>+VLOOKUP(A553,bd_lista!$A$3:$E$592,5,FALSE)</f>
        <v>Gobiernos Autonomos Municipales</v>
      </c>
      <c r="W553" s="387" t="str">
        <f>+V553</f>
        <v>Gobiernos Autonomos Municipales</v>
      </c>
      <c r="X553" s="242">
        <f>+VLOOKUP(A553,[4]Sheet1!$A$13:$D$744,4,FALSE)</f>
        <v>0</v>
      </c>
      <c r="Y553" s="242" t="e">
        <f>+VLOOKUP(X553,bd_lista!$A$3:$C$592,3,FALSE)</f>
        <v>#N/A</v>
      </c>
      <c r="Z553" s="294">
        <f>+X553</f>
        <v>0</v>
      </c>
      <c r="AA553" s="295" t="e">
        <f>+Y553</f>
        <v>#N/A</v>
      </c>
    </row>
    <row r="554" spans="1:27" customFormat="1" ht="15" hidden="1" customHeight="1">
      <c r="A554" s="32">
        <v>1228</v>
      </c>
      <c r="B554" s="393"/>
      <c r="C554" s="247" t="str">
        <f>+VLOOKUP(A554,bd_lista!$A$3:$C$592,3,FALSE)</f>
        <v>Gobierno Autónomo Municipal de Tacacoma</v>
      </c>
      <c r="D554" s="390"/>
      <c r="E554" s="244" t="s">
        <v>1305</v>
      </c>
      <c r="F554" s="243">
        <f ca="1">+IFERROR(INDEX('Hoja de Trabajo para listado'!$A$155:$Z$1048576,MATCH($A554,'Hoja de Trabajo para listado'!$A$155:$A$1048576,0),MATCH((CUADRO!F$4&amp;$E554),'Hoja de Trabajo para listado'!$A$151:$Z$151,0)),0)+IFERROR(INDEX('Hoja de Trabajo para listado'!$AB$155:$BA$1048576,MATCH($A554,'Hoja de Trabajo para listado'!$AB$155:$AB$1048576,0),MATCH((CUADRO!F$4&amp;$E554),'Hoja de Trabajo para listado'!$AB$151:$BA$151,0)),0)+IFERROR(INDEX('Hoja de Trabajo para listado'!$BC$155:$CB$1048576,MATCH($A554,'Hoja de Trabajo para listado'!$BC$155:$BC$1048576,0),MATCH((CUADRO!F$4&amp;$E554),'Hoja de Trabajo para listado'!$BC$151:$CB$151,0)),0)+IFERROR(INDEX('Hoja de Trabajo para listado'!$DE$153:$DG$274,MATCH($A554,'Hoja de Trabajo para listado'!$DE$153:$DE$1048576,0),MATCH((CUADRO!F$4&amp;$E554),'Hoja de Trabajo para listado'!$DE$151:$DG$151,0)),0)+IFERROR(INDEX('Hoja de Trabajo para listado'!$CD$155:$DC$1048576,MATCH($A554,'Hoja de Trabajo para listado'!$CD$155:$CD$1048576,0),MATCH((CUADRO!F$4&amp;$E554),'Hoja de Trabajo para listado'!$CD$151:$DC$151,0)),0)</f>
        <v>0</v>
      </c>
      <c r="G554" s="243">
        <f ca="1">+IFERROR(INDEX('Hoja de Trabajo para listado'!$A$155:$Z$1048576,MATCH($A554,'Hoja de Trabajo para listado'!$A$155:$A$1048576,0),MATCH((CUADRO!G$4&amp;$E554),'Hoja de Trabajo para listado'!$A$151:$Z$151,0)),0)+IFERROR(INDEX('Hoja de Trabajo para listado'!$AB$155:$BA$1048576,MATCH($A554,'Hoja de Trabajo para listado'!$AB$155:$AB$1048576,0),MATCH((CUADRO!G$4&amp;$E554),'Hoja de Trabajo para listado'!$AB$151:$BA$151,0)),0)+IFERROR(INDEX('Hoja de Trabajo para listado'!$BC$155:$CB$1048576,MATCH($A554,'Hoja de Trabajo para listado'!$BC$155:$BC$1048576,0),MATCH((CUADRO!G$4&amp;$E554),'Hoja de Trabajo para listado'!$BC$151:$CB$151,0)),0)+IFERROR(INDEX('Hoja de Trabajo para listado'!$DE$153:$DG$274,MATCH($A554,'Hoja de Trabajo para listado'!$DE$153:$DE$1048576,0),MATCH((CUADRO!G$4&amp;$E554),'Hoja de Trabajo para listado'!$DE$151:$DG$151,0)),0)+IFERROR(INDEX('Hoja de Trabajo para listado'!$CD$155:$DC$1048576,MATCH($A554,'Hoja de Trabajo para listado'!$CD$155:$CD$1048576,0),MATCH((CUADRO!G$4&amp;$E554),'Hoja de Trabajo para listado'!$CD$151:$DC$151,0)),0)</f>
        <v>0</v>
      </c>
      <c r="H554" s="243">
        <f ca="1">+IFERROR(INDEX('Hoja de Trabajo para listado'!$A$155:$Z$1048576,MATCH($A554,'Hoja de Trabajo para listado'!$A$155:$A$1048576,0),MATCH((CUADRO!H$4&amp;$E554),'Hoja de Trabajo para listado'!$A$151:$Z$151,0)),0)+IFERROR(INDEX('Hoja de Trabajo para listado'!$AB$155:$BA$1048576,MATCH($A554,'Hoja de Trabajo para listado'!$AB$155:$AB$1048576,0),MATCH((CUADRO!H$4&amp;$E554),'Hoja de Trabajo para listado'!$AB$151:$BA$151,0)),0)+IFERROR(INDEX('Hoja de Trabajo para listado'!$BC$155:$CB$1048576,MATCH($A554,'Hoja de Trabajo para listado'!$BC$155:$BC$1048576,0),MATCH((CUADRO!H$4&amp;$E554),'Hoja de Trabajo para listado'!$BC$151:$CB$151,0)),0)+IFERROR(INDEX('Hoja de Trabajo para listado'!$DE$153:$DG$274,MATCH($A554,'Hoja de Trabajo para listado'!$DE$153:$DE$1048576,0),MATCH((CUADRO!H$4&amp;$E554),'Hoja de Trabajo para listado'!$DE$151:$DG$151,0)),0)+IFERROR(INDEX('Hoja de Trabajo para listado'!$CD$155:$DC$1048576,MATCH($A554,'Hoja de Trabajo para listado'!$CD$155:$CD$1048576,0),MATCH((CUADRO!H$4&amp;$E554),'Hoja de Trabajo para listado'!$CD$151:$DC$151,0)),0)</f>
        <v>0</v>
      </c>
      <c r="I554" s="243">
        <f ca="1">+IFERROR(INDEX('Hoja de Trabajo para listado'!$A$155:$Z$1048576,MATCH($A554,'Hoja de Trabajo para listado'!$A$155:$A$1048576,0),MATCH((CUADRO!I$4&amp;$E554),'Hoja de Trabajo para listado'!$A$151:$Z$151,0)),0)+IFERROR(INDEX('Hoja de Trabajo para listado'!$AB$155:$BA$1048576,MATCH($A554,'Hoja de Trabajo para listado'!$AB$155:$AB$1048576,0),MATCH((CUADRO!I$4&amp;$E554),'Hoja de Trabajo para listado'!$AB$151:$BA$151,0)),0)+IFERROR(INDEX('Hoja de Trabajo para listado'!$BC$155:$CB$1048576,MATCH($A554,'Hoja de Trabajo para listado'!$BC$155:$BC$1048576,0),MATCH((CUADRO!I$4&amp;$E554),'Hoja de Trabajo para listado'!$BC$151:$CB$151,0)),0)+IFERROR(INDEX('Hoja de Trabajo para listado'!$DE$153:$DG$274,MATCH($A554,'Hoja de Trabajo para listado'!$DE$153:$DE$1048576,0),MATCH((CUADRO!I$4&amp;$E554),'Hoja de Trabajo para listado'!$DE$151:$DG$151,0)),0)+IFERROR(INDEX('Hoja de Trabajo para listado'!$CD$155:$DC$1048576,MATCH($A554,'Hoja de Trabajo para listado'!$CD$155:$CD$1048576,0),MATCH((CUADRO!I$4&amp;$E554),'Hoja de Trabajo para listado'!$CD$151:$DC$151,0)),0)</f>
        <v>0</v>
      </c>
      <c r="J554" s="243">
        <f ca="1">+IFERROR(INDEX('Hoja de Trabajo para listado'!$A$155:$Z$1048576,MATCH($A554,'Hoja de Trabajo para listado'!$A$155:$A$1048576,0),MATCH((CUADRO!J$4&amp;$E554),'Hoja de Trabajo para listado'!$A$151:$Z$151,0)),0)+IFERROR(INDEX('Hoja de Trabajo para listado'!$AB$155:$BA$1048576,MATCH($A554,'Hoja de Trabajo para listado'!$AB$155:$AB$1048576,0),MATCH((CUADRO!J$4&amp;$E554),'Hoja de Trabajo para listado'!$AB$151:$BA$151,0)),0)+IFERROR(INDEX('Hoja de Trabajo para listado'!$BC$155:$CB$1048576,MATCH($A554,'Hoja de Trabajo para listado'!$BC$155:$BC$1048576,0),MATCH((CUADRO!J$4&amp;$E554),'Hoja de Trabajo para listado'!$BC$151:$CB$151,0)),0)+IFERROR(INDEX('Hoja de Trabajo para listado'!$DE$153:$DG$274,MATCH($A554,'Hoja de Trabajo para listado'!$DE$153:$DE$1048576,0),MATCH((CUADRO!J$4&amp;$E554),'Hoja de Trabajo para listado'!$DE$151:$DG$151,0)),0)+IFERROR(INDEX('Hoja de Trabajo para listado'!$CD$155:$DC$1048576,MATCH($A554,'Hoja de Trabajo para listado'!$CD$155:$CD$1048576,0),MATCH((CUADRO!J$4&amp;$E554),'Hoja de Trabajo para listado'!$CD$151:$DC$151,0)),0)</f>
        <v>0</v>
      </c>
      <c r="K554" s="243">
        <f ca="1">+IFERROR(INDEX('Hoja de Trabajo para listado'!$A$155:$Z$1048576,MATCH($A554,'Hoja de Trabajo para listado'!$A$155:$A$1048576,0),MATCH((CUADRO!K$4&amp;$E554),'Hoja de Trabajo para listado'!$A$151:$Z$151,0)),0)+IFERROR(INDEX('Hoja de Trabajo para listado'!$AB$155:$BA$1048576,MATCH($A554,'Hoja de Trabajo para listado'!$AB$155:$AB$1048576,0),MATCH((CUADRO!K$4&amp;$E554),'Hoja de Trabajo para listado'!$AB$151:$BA$151,0)),0)+IFERROR(INDEX('Hoja de Trabajo para listado'!$BC$155:$CB$1048576,MATCH($A554,'Hoja de Trabajo para listado'!$BC$155:$BC$1048576,0),MATCH((CUADRO!K$4&amp;$E554),'Hoja de Trabajo para listado'!$BC$151:$CB$151,0)),0)+IFERROR(INDEX('Hoja de Trabajo para listado'!$DE$153:$DG$274,MATCH($A554,'Hoja de Trabajo para listado'!$DE$153:$DE$1048576,0),MATCH((CUADRO!K$4&amp;$E554),'Hoja de Trabajo para listado'!$DE$151:$DG$151,0)),0)+IFERROR(INDEX('Hoja de Trabajo para listado'!$CD$155:$DC$1048576,MATCH($A554,'Hoja de Trabajo para listado'!$CD$155:$CD$1048576,0),MATCH((CUADRO!K$4&amp;$E554),'Hoja de Trabajo para listado'!$CD$151:$DC$151,0)),0)</f>
        <v>0</v>
      </c>
      <c r="L554" s="243">
        <f ca="1">+IFERROR(INDEX('Hoja de Trabajo para listado'!$A$155:$Z$1048576,MATCH($A554,'Hoja de Trabajo para listado'!$A$155:$A$1048576,0),MATCH((CUADRO!L$4&amp;$E554),'Hoja de Trabajo para listado'!$A$151:$Z$151,0)),0)+IFERROR(INDEX('Hoja de Trabajo para listado'!$AB$155:$BA$1048576,MATCH($A554,'Hoja de Trabajo para listado'!$AB$155:$AB$1048576,0),MATCH((CUADRO!L$4&amp;$E554),'Hoja de Trabajo para listado'!$AB$151:$BA$151,0)),0)+IFERROR(INDEX('Hoja de Trabajo para listado'!$BC$155:$CB$1048576,MATCH($A554,'Hoja de Trabajo para listado'!$BC$155:$BC$1048576,0),MATCH((CUADRO!L$4&amp;$E554),'Hoja de Trabajo para listado'!$BC$151:$CB$151,0)),0)+IFERROR(INDEX('Hoja de Trabajo para listado'!$DE$153:$DG$274,MATCH($A554,'Hoja de Trabajo para listado'!$DE$153:$DE$1048576,0),MATCH((CUADRO!L$4&amp;$E554),'Hoja de Trabajo para listado'!$DE$151:$DG$151,0)),0)+IFERROR(INDEX('Hoja de Trabajo para listado'!$CD$155:$DC$1048576,MATCH($A554,'Hoja de Trabajo para listado'!$CD$155:$CD$1048576,0),MATCH((CUADRO!L$4&amp;$E554),'Hoja de Trabajo para listado'!$CD$151:$DC$151,0)),0)</f>
        <v>0</v>
      </c>
      <c r="M554" s="243">
        <f ca="1">+IFERROR(INDEX('Hoja de Trabajo para listado'!$A$155:$Z$1048576,MATCH($A554,'Hoja de Trabajo para listado'!$A$155:$A$1048576,0),MATCH((CUADRO!M$4&amp;$E554),'Hoja de Trabajo para listado'!$A$151:$Z$151,0)),0)+IFERROR(INDEX('Hoja de Trabajo para listado'!$AB$155:$BA$1048576,MATCH($A554,'Hoja de Trabajo para listado'!$AB$155:$AB$1048576,0),MATCH((CUADRO!M$4&amp;$E554),'Hoja de Trabajo para listado'!$AB$151:$BA$151,0)),0)+IFERROR(INDEX('Hoja de Trabajo para listado'!$BC$155:$CB$1048576,MATCH($A554,'Hoja de Trabajo para listado'!$BC$155:$BC$1048576,0),MATCH((CUADRO!M$4&amp;$E554),'Hoja de Trabajo para listado'!$BC$151:$CB$151,0)),0)+IFERROR(INDEX('Hoja de Trabajo para listado'!$DE$153:$DG$274,MATCH($A554,'Hoja de Trabajo para listado'!$DE$153:$DE$1048576,0),MATCH((CUADRO!M$4&amp;$E554),'Hoja de Trabajo para listado'!$DE$151:$DG$151,0)),0)+IFERROR(INDEX('Hoja de Trabajo para listado'!$CD$155:$DC$1048576,MATCH($A554,'Hoja de Trabajo para listado'!$CD$155:$CD$1048576,0),MATCH((CUADRO!M$4&amp;$E554),'Hoja de Trabajo para listado'!$CD$151:$DC$151,0)),0)</f>
        <v>0</v>
      </c>
      <c r="N554" s="243">
        <f ca="1">+IFERROR(INDEX('Hoja de Trabajo para listado'!$A$155:$Z$1048576,MATCH($A554,'Hoja de Trabajo para listado'!$A$155:$A$1048576,0),MATCH((CUADRO!N$4&amp;$E554),'Hoja de Trabajo para listado'!$A$151:$Z$151,0)),0)+IFERROR(INDEX('Hoja de Trabajo para listado'!$AB$155:$BA$1048576,MATCH($A554,'Hoja de Trabajo para listado'!$AB$155:$AB$1048576,0),MATCH((CUADRO!N$4&amp;$E554),'Hoja de Trabajo para listado'!$AB$151:$BA$151,0)),0)+IFERROR(INDEX('Hoja de Trabajo para listado'!$BC$155:$CB$1048576,MATCH($A554,'Hoja de Trabajo para listado'!$BC$155:$BC$1048576,0),MATCH((CUADRO!N$4&amp;$E554),'Hoja de Trabajo para listado'!$BC$151:$CB$151,0)),0)+IFERROR(INDEX('Hoja de Trabajo para listado'!$DE$153:$DG$274,MATCH($A554,'Hoja de Trabajo para listado'!$DE$153:$DE$1048576,0),MATCH((CUADRO!N$4&amp;$E554),'Hoja de Trabajo para listado'!$DE$151:$DG$151,0)),0)+IFERROR(INDEX('Hoja de Trabajo para listado'!$CD$155:$DC$1048576,MATCH($A554,'Hoja de Trabajo para listado'!$CD$155:$CD$1048576,0),MATCH((CUADRO!N$4&amp;$E554),'Hoja de Trabajo para listado'!$CD$151:$DC$151,0)),0)</f>
        <v>0</v>
      </c>
      <c r="O554" s="243">
        <f ca="1">+IFERROR(INDEX('Hoja de Trabajo para listado'!$A$155:$Z$1048576,MATCH($A554,'Hoja de Trabajo para listado'!$A$155:$A$1048576,0),MATCH((CUADRO!O$4&amp;$E554),'Hoja de Trabajo para listado'!$A$151:$Z$151,0)),0)+IFERROR(INDEX('Hoja de Trabajo para listado'!$AB$155:$BA$1048576,MATCH($A554,'Hoja de Trabajo para listado'!$AB$155:$AB$1048576,0),MATCH((CUADRO!O$4&amp;$E554),'Hoja de Trabajo para listado'!$AB$151:$BA$151,0)),0)+IFERROR(INDEX('Hoja de Trabajo para listado'!$BC$155:$CB$1048576,MATCH($A554,'Hoja de Trabajo para listado'!$BC$155:$BC$1048576,0),MATCH((CUADRO!O$4&amp;$E554),'Hoja de Trabajo para listado'!$BC$151:$CB$151,0)),0)+IFERROR(INDEX('Hoja de Trabajo para listado'!$DE$153:$DG$274,MATCH($A554,'Hoja de Trabajo para listado'!$DE$153:$DE$1048576,0),MATCH((CUADRO!O$4&amp;$E554),'Hoja de Trabajo para listado'!$DE$151:$DG$151,0)),0)+IFERROR(INDEX('Hoja de Trabajo para listado'!$CD$155:$DC$1048576,MATCH($A554,'Hoja de Trabajo para listado'!$CD$155:$CD$1048576,0),MATCH((CUADRO!O$4&amp;$E554),'Hoja de Trabajo para listado'!$CD$151:$DC$151,0)),0)</f>
        <v>0</v>
      </c>
      <c r="P554" s="243">
        <f ca="1">+IFERROR(INDEX('Hoja de Trabajo para listado'!$A$155:$Z$1048576,MATCH($A554,'Hoja de Trabajo para listado'!$A$155:$A$1048576,0),MATCH((CUADRO!P$4&amp;$E554),'Hoja de Trabajo para listado'!$A$151:$Z$151,0)),0)+IFERROR(INDEX('Hoja de Trabajo para listado'!$AB$155:$BA$1048576,MATCH($A554,'Hoja de Trabajo para listado'!$AB$155:$AB$1048576,0),MATCH((CUADRO!P$4&amp;$E554),'Hoja de Trabajo para listado'!$AB$151:$BA$151,0)),0)+IFERROR(INDEX('Hoja de Trabajo para listado'!$BC$155:$CB$1048576,MATCH($A554,'Hoja de Trabajo para listado'!$BC$155:$BC$1048576,0),MATCH((CUADRO!P$4&amp;$E554),'Hoja de Trabajo para listado'!$BC$151:$CB$151,0)),0)+IFERROR(INDEX('Hoja de Trabajo para listado'!$DE$153:$DG$274,MATCH($A554,'Hoja de Trabajo para listado'!$DE$153:$DE$1048576,0),MATCH((CUADRO!P$4&amp;$E554),'Hoja de Trabajo para listado'!$DE$151:$DG$151,0)),0)+IFERROR(INDEX('Hoja de Trabajo para listado'!$CD$155:$DC$1048576,MATCH($A554,'Hoja de Trabajo para listado'!$CD$155:$CD$1048576,0),MATCH((CUADRO!P$4&amp;$E554),'Hoja de Trabajo para listado'!$CD$151:$DC$151,0)),0)</f>
        <v>0</v>
      </c>
      <c r="Q554" s="243">
        <f ca="1">+IFERROR(INDEX('Hoja de Trabajo para listado'!$A$155:$Z$1048576,MATCH($A554,'Hoja de Trabajo para listado'!$A$155:$A$1048576,0),MATCH((CUADRO!Q$4&amp;$E554),'Hoja de Trabajo para listado'!$A$151:$Z$151,0)),0)+IFERROR(INDEX('Hoja de Trabajo para listado'!$AB$155:$BA$1048576,MATCH($A554,'Hoja de Trabajo para listado'!$AB$155:$AB$1048576,0),MATCH((CUADRO!Q$4&amp;$E554),'Hoja de Trabajo para listado'!$AB$151:$BA$151,0)),0)+IFERROR(INDEX('Hoja de Trabajo para listado'!$BC$155:$CB$1048576,MATCH($A554,'Hoja de Trabajo para listado'!$BC$155:$BC$1048576,0),MATCH((CUADRO!Q$4&amp;$E554),'Hoja de Trabajo para listado'!$BC$151:$CB$151,0)),0)+IFERROR(INDEX('Hoja de Trabajo para listado'!$DE$153:$DG$274,MATCH($A554,'Hoja de Trabajo para listado'!$DE$153:$DE$1048576,0),MATCH((CUADRO!Q$4&amp;$E554),'Hoja de Trabajo para listado'!$DE$151:$DG$151,0)),0)+IFERROR(INDEX('Hoja de Trabajo para listado'!$CD$155:$DC$1048576,MATCH($A554,'Hoja de Trabajo para listado'!$CD$155:$CD$1048576,0),MATCH((CUADRO!Q$4&amp;$E554),'Hoja de Trabajo para listado'!$CD$151:$DC$151,0)),0)</f>
        <v>0</v>
      </c>
      <c r="R554" s="243">
        <f t="shared" ca="1" si="23"/>
        <v>0</v>
      </c>
      <c r="S554" s="249">
        <f ca="1">+R553+R554</f>
        <v>0</v>
      </c>
      <c r="T554" s="243">
        <f ca="1">+S554</f>
        <v>0</v>
      </c>
      <c r="U554" s="242">
        <f t="shared" si="24"/>
        <v>2</v>
      </c>
      <c r="V554" s="333" t="str">
        <f>+VLOOKUP(A554,bd_lista!$A$3:$E$592,5,FALSE)</f>
        <v>Gobiernos Autonomos Municipales</v>
      </c>
      <c r="W554" s="388"/>
      <c r="X554" s="242">
        <f>+VLOOKUP(A554,[4]Sheet1!$A$13:$D$744,4,FALSE)</f>
        <v>0</v>
      </c>
      <c r="Y554" s="242" t="e">
        <f>+VLOOKUP(X554,bd_lista!$A$3:$C$592,3,FALSE)</f>
        <v>#N/A</v>
      </c>
      <c r="Z554" s="292"/>
      <c r="AA554" s="293"/>
    </row>
    <row r="555" spans="1:27" customFormat="1" ht="15" hidden="1" customHeight="1">
      <c r="A555" s="32">
        <v>1229</v>
      </c>
      <c r="B555" s="392">
        <f>+A555</f>
        <v>1229</v>
      </c>
      <c r="C555" s="247" t="str">
        <f>+VLOOKUP(A555,bd_lista!$A$3:$C$592,3,FALSE)</f>
        <v>Gobierno Autónomo Municipal de Tipuani</v>
      </c>
      <c r="D555" s="389" t="str">
        <f>+C555</f>
        <v>Gobierno Autónomo Municipal de Tipuani</v>
      </c>
      <c r="E555" s="242" t="s">
        <v>1304</v>
      </c>
      <c r="F555" s="243">
        <f ca="1">+IFERROR(INDEX('Hoja de Trabajo para listado'!$A$155:$Z$1048576,MATCH($A555,'Hoja de Trabajo para listado'!$A$155:$A$1048576,0),MATCH((CUADRO!F$4&amp;$E555),'Hoja de Trabajo para listado'!$A$151:$Z$151,0)),0)+IFERROR(INDEX('Hoja de Trabajo para listado'!$AB$155:$BA$1048576,MATCH($A555,'Hoja de Trabajo para listado'!$AB$155:$AB$1048576,0),MATCH((CUADRO!F$4&amp;$E555),'Hoja de Trabajo para listado'!$AB$151:$BA$151,0)),0)+IFERROR(INDEX('Hoja de Trabajo para listado'!$BC$155:$CB$1048576,MATCH($A555,'Hoja de Trabajo para listado'!$BC$155:$BC$1048576,0),MATCH((CUADRO!F$4&amp;$E555),'Hoja de Trabajo para listado'!$BC$151:$CB$151,0)),0)+IFERROR(INDEX('Hoja de Trabajo para listado'!$DE$153:$DG$274,MATCH($A555,'Hoja de Trabajo para listado'!$DE$153:$DE$1048576,0),MATCH((CUADRO!F$4&amp;$E555),'Hoja de Trabajo para listado'!$DE$151:$DG$151,0)),0)+IFERROR(INDEX('Hoja de Trabajo para listado'!$CD$155:$DC$1048576,MATCH($A555,'Hoja de Trabajo para listado'!$CD$155:$CD$1048576,0),MATCH((CUADRO!F$4&amp;$E555),'Hoja de Trabajo para listado'!$CD$151:$DC$151,0)),0)</f>
        <v>0</v>
      </c>
      <c r="G555" s="243">
        <f ca="1">+IFERROR(INDEX('Hoja de Trabajo para listado'!$A$155:$Z$1048576,MATCH($A555,'Hoja de Trabajo para listado'!$A$155:$A$1048576,0),MATCH((CUADRO!G$4&amp;$E555),'Hoja de Trabajo para listado'!$A$151:$Z$151,0)),0)+IFERROR(INDEX('Hoja de Trabajo para listado'!$AB$155:$BA$1048576,MATCH($A555,'Hoja de Trabajo para listado'!$AB$155:$AB$1048576,0),MATCH((CUADRO!G$4&amp;$E555),'Hoja de Trabajo para listado'!$AB$151:$BA$151,0)),0)+IFERROR(INDEX('Hoja de Trabajo para listado'!$BC$155:$CB$1048576,MATCH($A555,'Hoja de Trabajo para listado'!$BC$155:$BC$1048576,0),MATCH((CUADRO!G$4&amp;$E555),'Hoja de Trabajo para listado'!$BC$151:$CB$151,0)),0)+IFERROR(INDEX('Hoja de Trabajo para listado'!$DE$153:$DG$274,MATCH($A555,'Hoja de Trabajo para listado'!$DE$153:$DE$1048576,0),MATCH((CUADRO!G$4&amp;$E555),'Hoja de Trabajo para listado'!$DE$151:$DG$151,0)),0)+IFERROR(INDEX('Hoja de Trabajo para listado'!$CD$155:$DC$1048576,MATCH($A555,'Hoja de Trabajo para listado'!$CD$155:$CD$1048576,0),MATCH((CUADRO!G$4&amp;$E555),'Hoja de Trabajo para listado'!$CD$151:$DC$151,0)),0)</f>
        <v>0</v>
      </c>
      <c r="H555" s="243">
        <f ca="1">+IFERROR(INDEX('Hoja de Trabajo para listado'!$A$155:$Z$1048576,MATCH($A555,'Hoja de Trabajo para listado'!$A$155:$A$1048576,0),MATCH((CUADRO!H$4&amp;$E555),'Hoja de Trabajo para listado'!$A$151:$Z$151,0)),0)+IFERROR(INDEX('Hoja de Trabajo para listado'!$AB$155:$BA$1048576,MATCH($A555,'Hoja de Trabajo para listado'!$AB$155:$AB$1048576,0),MATCH((CUADRO!H$4&amp;$E555),'Hoja de Trabajo para listado'!$AB$151:$BA$151,0)),0)+IFERROR(INDEX('Hoja de Trabajo para listado'!$BC$155:$CB$1048576,MATCH($A555,'Hoja de Trabajo para listado'!$BC$155:$BC$1048576,0),MATCH((CUADRO!H$4&amp;$E555),'Hoja de Trabajo para listado'!$BC$151:$CB$151,0)),0)+IFERROR(INDEX('Hoja de Trabajo para listado'!$DE$153:$DG$274,MATCH($A555,'Hoja de Trabajo para listado'!$DE$153:$DE$1048576,0),MATCH((CUADRO!H$4&amp;$E555),'Hoja de Trabajo para listado'!$DE$151:$DG$151,0)),0)+IFERROR(INDEX('Hoja de Trabajo para listado'!$CD$155:$DC$1048576,MATCH($A555,'Hoja de Trabajo para listado'!$CD$155:$CD$1048576,0),MATCH((CUADRO!H$4&amp;$E555),'Hoja de Trabajo para listado'!$CD$151:$DC$151,0)),0)</f>
        <v>0</v>
      </c>
      <c r="I555" s="243">
        <f ca="1">+IFERROR(INDEX('Hoja de Trabajo para listado'!$A$155:$Z$1048576,MATCH($A555,'Hoja de Trabajo para listado'!$A$155:$A$1048576,0),MATCH((CUADRO!I$4&amp;$E555),'Hoja de Trabajo para listado'!$A$151:$Z$151,0)),0)+IFERROR(INDEX('Hoja de Trabajo para listado'!$AB$155:$BA$1048576,MATCH($A555,'Hoja de Trabajo para listado'!$AB$155:$AB$1048576,0),MATCH((CUADRO!I$4&amp;$E555),'Hoja de Trabajo para listado'!$AB$151:$BA$151,0)),0)+IFERROR(INDEX('Hoja de Trabajo para listado'!$BC$155:$CB$1048576,MATCH($A555,'Hoja de Trabajo para listado'!$BC$155:$BC$1048576,0),MATCH((CUADRO!I$4&amp;$E555),'Hoja de Trabajo para listado'!$BC$151:$CB$151,0)),0)+IFERROR(INDEX('Hoja de Trabajo para listado'!$DE$153:$DG$274,MATCH($A555,'Hoja de Trabajo para listado'!$DE$153:$DE$1048576,0),MATCH((CUADRO!I$4&amp;$E555),'Hoja de Trabajo para listado'!$DE$151:$DG$151,0)),0)+IFERROR(INDEX('Hoja de Trabajo para listado'!$CD$155:$DC$1048576,MATCH($A555,'Hoja de Trabajo para listado'!$CD$155:$CD$1048576,0),MATCH((CUADRO!I$4&amp;$E555),'Hoja de Trabajo para listado'!$CD$151:$DC$151,0)),0)</f>
        <v>0</v>
      </c>
      <c r="J555" s="243">
        <f ca="1">+IFERROR(INDEX('Hoja de Trabajo para listado'!$A$155:$Z$1048576,MATCH($A555,'Hoja de Trabajo para listado'!$A$155:$A$1048576,0),MATCH((CUADRO!J$4&amp;$E555),'Hoja de Trabajo para listado'!$A$151:$Z$151,0)),0)+IFERROR(INDEX('Hoja de Trabajo para listado'!$AB$155:$BA$1048576,MATCH($A555,'Hoja de Trabajo para listado'!$AB$155:$AB$1048576,0),MATCH((CUADRO!J$4&amp;$E555),'Hoja de Trabajo para listado'!$AB$151:$BA$151,0)),0)+IFERROR(INDEX('Hoja de Trabajo para listado'!$BC$155:$CB$1048576,MATCH($A555,'Hoja de Trabajo para listado'!$BC$155:$BC$1048576,0),MATCH((CUADRO!J$4&amp;$E555),'Hoja de Trabajo para listado'!$BC$151:$CB$151,0)),0)+IFERROR(INDEX('Hoja de Trabajo para listado'!$DE$153:$DG$274,MATCH($A555,'Hoja de Trabajo para listado'!$DE$153:$DE$1048576,0),MATCH((CUADRO!J$4&amp;$E555),'Hoja de Trabajo para listado'!$DE$151:$DG$151,0)),0)+IFERROR(INDEX('Hoja de Trabajo para listado'!$CD$155:$DC$1048576,MATCH($A555,'Hoja de Trabajo para listado'!$CD$155:$CD$1048576,0),MATCH((CUADRO!J$4&amp;$E555),'Hoja de Trabajo para listado'!$CD$151:$DC$151,0)),0)</f>
        <v>0</v>
      </c>
      <c r="K555" s="243">
        <f ca="1">+IFERROR(INDEX('Hoja de Trabajo para listado'!$A$155:$Z$1048576,MATCH($A555,'Hoja de Trabajo para listado'!$A$155:$A$1048576,0),MATCH((CUADRO!K$4&amp;$E555),'Hoja de Trabajo para listado'!$A$151:$Z$151,0)),0)+IFERROR(INDEX('Hoja de Trabajo para listado'!$AB$155:$BA$1048576,MATCH($A555,'Hoja de Trabajo para listado'!$AB$155:$AB$1048576,0),MATCH((CUADRO!K$4&amp;$E555),'Hoja de Trabajo para listado'!$AB$151:$BA$151,0)),0)+IFERROR(INDEX('Hoja de Trabajo para listado'!$BC$155:$CB$1048576,MATCH($A555,'Hoja de Trabajo para listado'!$BC$155:$BC$1048576,0),MATCH((CUADRO!K$4&amp;$E555),'Hoja de Trabajo para listado'!$BC$151:$CB$151,0)),0)+IFERROR(INDEX('Hoja de Trabajo para listado'!$DE$153:$DG$274,MATCH($A555,'Hoja de Trabajo para listado'!$DE$153:$DE$1048576,0),MATCH((CUADRO!K$4&amp;$E555),'Hoja de Trabajo para listado'!$DE$151:$DG$151,0)),0)+IFERROR(INDEX('Hoja de Trabajo para listado'!$CD$155:$DC$1048576,MATCH($A555,'Hoja de Trabajo para listado'!$CD$155:$CD$1048576,0),MATCH((CUADRO!K$4&amp;$E555),'Hoja de Trabajo para listado'!$CD$151:$DC$151,0)),0)</f>
        <v>0</v>
      </c>
      <c r="L555" s="243">
        <f ca="1">+IFERROR(INDEX('Hoja de Trabajo para listado'!$A$155:$Z$1048576,MATCH($A555,'Hoja de Trabajo para listado'!$A$155:$A$1048576,0),MATCH((CUADRO!L$4&amp;$E555),'Hoja de Trabajo para listado'!$A$151:$Z$151,0)),0)+IFERROR(INDEX('Hoja de Trabajo para listado'!$AB$155:$BA$1048576,MATCH($A555,'Hoja de Trabajo para listado'!$AB$155:$AB$1048576,0),MATCH((CUADRO!L$4&amp;$E555),'Hoja de Trabajo para listado'!$AB$151:$BA$151,0)),0)+IFERROR(INDEX('Hoja de Trabajo para listado'!$BC$155:$CB$1048576,MATCH($A555,'Hoja de Trabajo para listado'!$BC$155:$BC$1048576,0),MATCH((CUADRO!L$4&amp;$E555),'Hoja de Trabajo para listado'!$BC$151:$CB$151,0)),0)+IFERROR(INDEX('Hoja de Trabajo para listado'!$DE$153:$DG$274,MATCH($A555,'Hoja de Trabajo para listado'!$DE$153:$DE$1048576,0),MATCH((CUADRO!L$4&amp;$E555),'Hoja de Trabajo para listado'!$DE$151:$DG$151,0)),0)+IFERROR(INDEX('Hoja de Trabajo para listado'!$CD$155:$DC$1048576,MATCH($A555,'Hoja de Trabajo para listado'!$CD$155:$CD$1048576,0),MATCH((CUADRO!L$4&amp;$E555),'Hoja de Trabajo para listado'!$CD$151:$DC$151,0)),0)</f>
        <v>0</v>
      </c>
      <c r="M555" s="243">
        <f ca="1">+IFERROR(INDEX('Hoja de Trabajo para listado'!$A$155:$Z$1048576,MATCH($A555,'Hoja de Trabajo para listado'!$A$155:$A$1048576,0),MATCH((CUADRO!M$4&amp;$E555),'Hoja de Trabajo para listado'!$A$151:$Z$151,0)),0)+IFERROR(INDEX('Hoja de Trabajo para listado'!$AB$155:$BA$1048576,MATCH($A555,'Hoja de Trabajo para listado'!$AB$155:$AB$1048576,0),MATCH((CUADRO!M$4&amp;$E555),'Hoja de Trabajo para listado'!$AB$151:$BA$151,0)),0)+IFERROR(INDEX('Hoja de Trabajo para listado'!$BC$155:$CB$1048576,MATCH($A555,'Hoja de Trabajo para listado'!$BC$155:$BC$1048576,0),MATCH((CUADRO!M$4&amp;$E555),'Hoja de Trabajo para listado'!$BC$151:$CB$151,0)),0)+IFERROR(INDEX('Hoja de Trabajo para listado'!$DE$153:$DG$274,MATCH($A555,'Hoja de Trabajo para listado'!$DE$153:$DE$1048576,0),MATCH((CUADRO!M$4&amp;$E555),'Hoja de Trabajo para listado'!$DE$151:$DG$151,0)),0)+IFERROR(INDEX('Hoja de Trabajo para listado'!$CD$155:$DC$1048576,MATCH($A555,'Hoja de Trabajo para listado'!$CD$155:$CD$1048576,0),MATCH((CUADRO!M$4&amp;$E555),'Hoja de Trabajo para listado'!$CD$151:$DC$151,0)),0)</f>
        <v>0</v>
      </c>
      <c r="N555" s="243">
        <f ca="1">+IFERROR(INDEX('Hoja de Trabajo para listado'!$A$155:$Z$1048576,MATCH($A555,'Hoja de Trabajo para listado'!$A$155:$A$1048576,0),MATCH((CUADRO!N$4&amp;$E555),'Hoja de Trabajo para listado'!$A$151:$Z$151,0)),0)+IFERROR(INDEX('Hoja de Trabajo para listado'!$AB$155:$BA$1048576,MATCH($A555,'Hoja de Trabajo para listado'!$AB$155:$AB$1048576,0),MATCH((CUADRO!N$4&amp;$E555),'Hoja de Trabajo para listado'!$AB$151:$BA$151,0)),0)+IFERROR(INDEX('Hoja de Trabajo para listado'!$BC$155:$CB$1048576,MATCH($A555,'Hoja de Trabajo para listado'!$BC$155:$BC$1048576,0),MATCH((CUADRO!N$4&amp;$E555),'Hoja de Trabajo para listado'!$BC$151:$CB$151,0)),0)+IFERROR(INDEX('Hoja de Trabajo para listado'!$DE$153:$DG$274,MATCH($A555,'Hoja de Trabajo para listado'!$DE$153:$DE$1048576,0),MATCH((CUADRO!N$4&amp;$E555),'Hoja de Trabajo para listado'!$DE$151:$DG$151,0)),0)+IFERROR(INDEX('Hoja de Trabajo para listado'!$CD$155:$DC$1048576,MATCH($A555,'Hoja de Trabajo para listado'!$CD$155:$CD$1048576,0),MATCH((CUADRO!N$4&amp;$E555),'Hoja de Trabajo para listado'!$CD$151:$DC$151,0)),0)</f>
        <v>0</v>
      </c>
      <c r="O555" s="243">
        <f ca="1">+IFERROR(INDEX('Hoja de Trabajo para listado'!$A$155:$Z$1048576,MATCH($A555,'Hoja de Trabajo para listado'!$A$155:$A$1048576,0),MATCH((CUADRO!O$4&amp;$E555),'Hoja de Trabajo para listado'!$A$151:$Z$151,0)),0)+IFERROR(INDEX('Hoja de Trabajo para listado'!$AB$155:$BA$1048576,MATCH($A555,'Hoja de Trabajo para listado'!$AB$155:$AB$1048576,0),MATCH((CUADRO!O$4&amp;$E555),'Hoja de Trabajo para listado'!$AB$151:$BA$151,0)),0)+IFERROR(INDEX('Hoja de Trabajo para listado'!$BC$155:$CB$1048576,MATCH($A555,'Hoja de Trabajo para listado'!$BC$155:$BC$1048576,0),MATCH((CUADRO!O$4&amp;$E555),'Hoja de Trabajo para listado'!$BC$151:$CB$151,0)),0)+IFERROR(INDEX('Hoja de Trabajo para listado'!$DE$153:$DG$274,MATCH($A555,'Hoja de Trabajo para listado'!$DE$153:$DE$1048576,0),MATCH((CUADRO!O$4&amp;$E555),'Hoja de Trabajo para listado'!$DE$151:$DG$151,0)),0)+IFERROR(INDEX('Hoja de Trabajo para listado'!$CD$155:$DC$1048576,MATCH($A555,'Hoja de Trabajo para listado'!$CD$155:$CD$1048576,0),MATCH((CUADRO!O$4&amp;$E555),'Hoja de Trabajo para listado'!$CD$151:$DC$151,0)),0)</f>
        <v>0</v>
      </c>
      <c r="P555" s="243">
        <f ca="1">+IFERROR(INDEX('Hoja de Trabajo para listado'!$A$155:$Z$1048576,MATCH($A555,'Hoja de Trabajo para listado'!$A$155:$A$1048576,0),MATCH((CUADRO!P$4&amp;$E555),'Hoja de Trabajo para listado'!$A$151:$Z$151,0)),0)+IFERROR(INDEX('Hoja de Trabajo para listado'!$AB$155:$BA$1048576,MATCH($A555,'Hoja de Trabajo para listado'!$AB$155:$AB$1048576,0),MATCH((CUADRO!P$4&amp;$E555),'Hoja de Trabajo para listado'!$AB$151:$BA$151,0)),0)+IFERROR(INDEX('Hoja de Trabajo para listado'!$BC$155:$CB$1048576,MATCH($A555,'Hoja de Trabajo para listado'!$BC$155:$BC$1048576,0),MATCH((CUADRO!P$4&amp;$E555),'Hoja de Trabajo para listado'!$BC$151:$CB$151,0)),0)+IFERROR(INDEX('Hoja de Trabajo para listado'!$DE$153:$DG$274,MATCH($A555,'Hoja de Trabajo para listado'!$DE$153:$DE$1048576,0),MATCH((CUADRO!P$4&amp;$E555),'Hoja de Trabajo para listado'!$DE$151:$DG$151,0)),0)+IFERROR(INDEX('Hoja de Trabajo para listado'!$CD$155:$DC$1048576,MATCH($A555,'Hoja de Trabajo para listado'!$CD$155:$CD$1048576,0),MATCH((CUADRO!P$4&amp;$E555),'Hoja de Trabajo para listado'!$CD$151:$DC$151,0)),0)</f>
        <v>0</v>
      </c>
      <c r="Q555" s="243">
        <f ca="1">+IFERROR(INDEX('Hoja de Trabajo para listado'!$A$155:$Z$1048576,MATCH($A555,'Hoja de Trabajo para listado'!$A$155:$A$1048576,0),MATCH((CUADRO!Q$4&amp;$E555),'Hoja de Trabajo para listado'!$A$151:$Z$151,0)),0)+IFERROR(INDEX('Hoja de Trabajo para listado'!$AB$155:$BA$1048576,MATCH($A555,'Hoja de Trabajo para listado'!$AB$155:$AB$1048576,0),MATCH((CUADRO!Q$4&amp;$E555),'Hoja de Trabajo para listado'!$AB$151:$BA$151,0)),0)+IFERROR(INDEX('Hoja de Trabajo para listado'!$BC$155:$CB$1048576,MATCH($A555,'Hoja de Trabajo para listado'!$BC$155:$BC$1048576,0),MATCH((CUADRO!Q$4&amp;$E555),'Hoja de Trabajo para listado'!$BC$151:$CB$151,0)),0)+IFERROR(INDEX('Hoja de Trabajo para listado'!$DE$153:$DG$274,MATCH($A555,'Hoja de Trabajo para listado'!$DE$153:$DE$1048576,0),MATCH((CUADRO!Q$4&amp;$E555),'Hoja de Trabajo para listado'!$DE$151:$DG$151,0)),0)+IFERROR(INDEX('Hoja de Trabajo para listado'!$CD$155:$DC$1048576,MATCH($A555,'Hoja de Trabajo para listado'!$CD$155:$CD$1048576,0),MATCH((CUADRO!Q$4&amp;$E555),'Hoja de Trabajo para listado'!$CD$151:$DC$151,0)),0)</f>
        <v>0</v>
      </c>
      <c r="R555" s="243">
        <f t="shared" ca="1" si="23"/>
        <v>0</v>
      </c>
      <c r="S555" s="249"/>
      <c r="T555" s="243">
        <f ca="1">+T556</f>
        <v>0</v>
      </c>
      <c r="U555" s="242">
        <f t="shared" si="24"/>
        <v>1</v>
      </c>
      <c r="V555" s="333" t="str">
        <f>+VLOOKUP(A555,bd_lista!$A$3:$E$592,5,FALSE)</f>
        <v>Gobiernos Autonomos Municipales</v>
      </c>
      <c r="W555" s="387" t="str">
        <f>+V555</f>
        <v>Gobiernos Autonomos Municipales</v>
      </c>
      <c r="X555" s="242">
        <f>+VLOOKUP(A555,[4]Sheet1!$A$13:$D$744,4,FALSE)</f>
        <v>0</v>
      </c>
      <c r="Y555" s="242" t="e">
        <f>+VLOOKUP(X555,bd_lista!$A$3:$C$592,3,FALSE)</f>
        <v>#N/A</v>
      </c>
      <c r="Z555" s="294">
        <f>+X555</f>
        <v>0</v>
      </c>
      <c r="AA555" s="295" t="e">
        <f>+Y555</f>
        <v>#N/A</v>
      </c>
    </row>
    <row r="556" spans="1:27" customFormat="1" ht="15" hidden="1" customHeight="1">
      <c r="A556" s="32">
        <v>1229</v>
      </c>
      <c r="B556" s="393"/>
      <c r="C556" s="247" t="str">
        <f>+VLOOKUP(A556,bd_lista!$A$3:$C$592,3,FALSE)</f>
        <v>Gobierno Autónomo Municipal de Tipuani</v>
      </c>
      <c r="D556" s="390"/>
      <c r="E556" s="244" t="s">
        <v>1305</v>
      </c>
      <c r="F556" s="243">
        <f ca="1">+IFERROR(INDEX('Hoja de Trabajo para listado'!$A$155:$Z$1048576,MATCH($A556,'Hoja de Trabajo para listado'!$A$155:$A$1048576,0),MATCH((CUADRO!F$4&amp;$E556),'Hoja de Trabajo para listado'!$A$151:$Z$151,0)),0)+IFERROR(INDEX('Hoja de Trabajo para listado'!$AB$155:$BA$1048576,MATCH($A556,'Hoja de Trabajo para listado'!$AB$155:$AB$1048576,0),MATCH((CUADRO!F$4&amp;$E556),'Hoja de Trabajo para listado'!$AB$151:$BA$151,0)),0)+IFERROR(INDEX('Hoja de Trabajo para listado'!$BC$155:$CB$1048576,MATCH($A556,'Hoja de Trabajo para listado'!$BC$155:$BC$1048576,0),MATCH((CUADRO!F$4&amp;$E556),'Hoja de Trabajo para listado'!$BC$151:$CB$151,0)),0)+IFERROR(INDEX('Hoja de Trabajo para listado'!$DE$153:$DG$274,MATCH($A556,'Hoja de Trabajo para listado'!$DE$153:$DE$1048576,0),MATCH((CUADRO!F$4&amp;$E556),'Hoja de Trabajo para listado'!$DE$151:$DG$151,0)),0)+IFERROR(INDEX('Hoja de Trabajo para listado'!$CD$155:$DC$1048576,MATCH($A556,'Hoja de Trabajo para listado'!$CD$155:$CD$1048576,0),MATCH((CUADRO!F$4&amp;$E556),'Hoja de Trabajo para listado'!$CD$151:$DC$151,0)),0)</f>
        <v>0</v>
      </c>
      <c r="G556" s="243">
        <f ca="1">+IFERROR(INDEX('Hoja de Trabajo para listado'!$A$155:$Z$1048576,MATCH($A556,'Hoja de Trabajo para listado'!$A$155:$A$1048576,0),MATCH((CUADRO!G$4&amp;$E556),'Hoja de Trabajo para listado'!$A$151:$Z$151,0)),0)+IFERROR(INDEX('Hoja de Trabajo para listado'!$AB$155:$BA$1048576,MATCH($A556,'Hoja de Trabajo para listado'!$AB$155:$AB$1048576,0),MATCH((CUADRO!G$4&amp;$E556),'Hoja de Trabajo para listado'!$AB$151:$BA$151,0)),0)+IFERROR(INDEX('Hoja de Trabajo para listado'!$BC$155:$CB$1048576,MATCH($A556,'Hoja de Trabajo para listado'!$BC$155:$BC$1048576,0),MATCH((CUADRO!G$4&amp;$E556),'Hoja de Trabajo para listado'!$BC$151:$CB$151,0)),0)+IFERROR(INDEX('Hoja de Trabajo para listado'!$DE$153:$DG$274,MATCH($A556,'Hoja de Trabajo para listado'!$DE$153:$DE$1048576,0),MATCH((CUADRO!G$4&amp;$E556),'Hoja de Trabajo para listado'!$DE$151:$DG$151,0)),0)+IFERROR(INDEX('Hoja de Trabajo para listado'!$CD$155:$DC$1048576,MATCH($A556,'Hoja de Trabajo para listado'!$CD$155:$CD$1048576,0),MATCH((CUADRO!G$4&amp;$E556),'Hoja de Trabajo para listado'!$CD$151:$DC$151,0)),0)</f>
        <v>0</v>
      </c>
      <c r="H556" s="243">
        <f ca="1">+IFERROR(INDEX('Hoja de Trabajo para listado'!$A$155:$Z$1048576,MATCH($A556,'Hoja de Trabajo para listado'!$A$155:$A$1048576,0),MATCH((CUADRO!H$4&amp;$E556),'Hoja de Trabajo para listado'!$A$151:$Z$151,0)),0)+IFERROR(INDEX('Hoja de Trabajo para listado'!$AB$155:$BA$1048576,MATCH($A556,'Hoja de Trabajo para listado'!$AB$155:$AB$1048576,0),MATCH((CUADRO!H$4&amp;$E556),'Hoja de Trabajo para listado'!$AB$151:$BA$151,0)),0)+IFERROR(INDEX('Hoja de Trabajo para listado'!$BC$155:$CB$1048576,MATCH($A556,'Hoja de Trabajo para listado'!$BC$155:$BC$1048576,0),MATCH((CUADRO!H$4&amp;$E556),'Hoja de Trabajo para listado'!$BC$151:$CB$151,0)),0)+IFERROR(INDEX('Hoja de Trabajo para listado'!$DE$153:$DG$274,MATCH($A556,'Hoja de Trabajo para listado'!$DE$153:$DE$1048576,0),MATCH((CUADRO!H$4&amp;$E556),'Hoja de Trabajo para listado'!$DE$151:$DG$151,0)),0)+IFERROR(INDEX('Hoja de Trabajo para listado'!$CD$155:$DC$1048576,MATCH($A556,'Hoja de Trabajo para listado'!$CD$155:$CD$1048576,0),MATCH((CUADRO!H$4&amp;$E556),'Hoja de Trabajo para listado'!$CD$151:$DC$151,0)),0)</f>
        <v>0</v>
      </c>
      <c r="I556" s="243">
        <f ca="1">+IFERROR(INDEX('Hoja de Trabajo para listado'!$A$155:$Z$1048576,MATCH($A556,'Hoja de Trabajo para listado'!$A$155:$A$1048576,0),MATCH((CUADRO!I$4&amp;$E556),'Hoja de Trabajo para listado'!$A$151:$Z$151,0)),0)+IFERROR(INDEX('Hoja de Trabajo para listado'!$AB$155:$BA$1048576,MATCH($A556,'Hoja de Trabajo para listado'!$AB$155:$AB$1048576,0),MATCH((CUADRO!I$4&amp;$E556),'Hoja de Trabajo para listado'!$AB$151:$BA$151,0)),0)+IFERROR(INDEX('Hoja de Trabajo para listado'!$BC$155:$CB$1048576,MATCH($A556,'Hoja de Trabajo para listado'!$BC$155:$BC$1048576,0),MATCH((CUADRO!I$4&amp;$E556),'Hoja de Trabajo para listado'!$BC$151:$CB$151,0)),0)+IFERROR(INDEX('Hoja de Trabajo para listado'!$DE$153:$DG$274,MATCH($A556,'Hoja de Trabajo para listado'!$DE$153:$DE$1048576,0),MATCH((CUADRO!I$4&amp;$E556),'Hoja de Trabajo para listado'!$DE$151:$DG$151,0)),0)+IFERROR(INDEX('Hoja de Trabajo para listado'!$CD$155:$DC$1048576,MATCH($A556,'Hoja de Trabajo para listado'!$CD$155:$CD$1048576,0),MATCH((CUADRO!I$4&amp;$E556),'Hoja de Trabajo para listado'!$CD$151:$DC$151,0)),0)</f>
        <v>0</v>
      </c>
      <c r="J556" s="243">
        <f ca="1">+IFERROR(INDEX('Hoja de Trabajo para listado'!$A$155:$Z$1048576,MATCH($A556,'Hoja de Trabajo para listado'!$A$155:$A$1048576,0),MATCH((CUADRO!J$4&amp;$E556),'Hoja de Trabajo para listado'!$A$151:$Z$151,0)),0)+IFERROR(INDEX('Hoja de Trabajo para listado'!$AB$155:$BA$1048576,MATCH($A556,'Hoja de Trabajo para listado'!$AB$155:$AB$1048576,0),MATCH((CUADRO!J$4&amp;$E556),'Hoja de Trabajo para listado'!$AB$151:$BA$151,0)),0)+IFERROR(INDEX('Hoja de Trabajo para listado'!$BC$155:$CB$1048576,MATCH($A556,'Hoja de Trabajo para listado'!$BC$155:$BC$1048576,0),MATCH((CUADRO!J$4&amp;$E556),'Hoja de Trabajo para listado'!$BC$151:$CB$151,0)),0)+IFERROR(INDEX('Hoja de Trabajo para listado'!$DE$153:$DG$274,MATCH($A556,'Hoja de Trabajo para listado'!$DE$153:$DE$1048576,0),MATCH((CUADRO!J$4&amp;$E556),'Hoja de Trabajo para listado'!$DE$151:$DG$151,0)),0)+IFERROR(INDEX('Hoja de Trabajo para listado'!$CD$155:$DC$1048576,MATCH($A556,'Hoja de Trabajo para listado'!$CD$155:$CD$1048576,0),MATCH((CUADRO!J$4&amp;$E556),'Hoja de Trabajo para listado'!$CD$151:$DC$151,0)),0)</f>
        <v>0</v>
      </c>
      <c r="K556" s="243">
        <f ca="1">+IFERROR(INDEX('Hoja de Trabajo para listado'!$A$155:$Z$1048576,MATCH($A556,'Hoja de Trabajo para listado'!$A$155:$A$1048576,0),MATCH((CUADRO!K$4&amp;$E556),'Hoja de Trabajo para listado'!$A$151:$Z$151,0)),0)+IFERROR(INDEX('Hoja de Trabajo para listado'!$AB$155:$BA$1048576,MATCH($A556,'Hoja de Trabajo para listado'!$AB$155:$AB$1048576,0),MATCH((CUADRO!K$4&amp;$E556),'Hoja de Trabajo para listado'!$AB$151:$BA$151,0)),0)+IFERROR(INDEX('Hoja de Trabajo para listado'!$BC$155:$CB$1048576,MATCH($A556,'Hoja de Trabajo para listado'!$BC$155:$BC$1048576,0),MATCH((CUADRO!K$4&amp;$E556),'Hoja de Trabajo para listado'!$BC$151:$CB$151,0)),0)+IFERROR(INDEX('Hoja de Trabajo para listado'!$DE$153:$DG$274,MATCH($A556,'Hoja de Trabajo para listado'!$DE$153:$DE$1048576,0),MATCH((CUADRO!K$4&amp;$E556),'Hoja de Trabajo para listado'!$DE$151:$DG$151,0)),0)+IFERROR(INDEX('Hoja de Trabajo para listado'!$CD$155:$DC$1048576,MATCH($A556,'Hoja de Trabajo para listado'!$CD$155:$CD$1048576,0),MATCH((CUADRO!K$4&amp;$E556),'Hoja de Trabajo para listado'!$CD$151:$DC$151,0)),0)</f>
        <v>0</v>
      </c>
      <c r="L556" s="243">
        <f ca="1">+IFERROR(INDEX('Hoja de Trabajo para listado'!$A$155:$Z$1048576,MATCH($A556,'Hoja de Trabajo para listado'!$A$155:$A$1048576,0),MATCH((CUADRO!L$4&amp;$E556),'Hoja de Trabajo para listado'!$A$151:$Z$151,0)),0)+IFERROR(INDEX('Hoja de Trabajo para listado'!$AB$155:$BA$1048576,MATCH($A556,'Hoja de Trabajo para listado'!$AB$155:$AB$1048576,0),MATCH((CUADRO!L$4&amp;$E556),'Hoja de Trabajo para listado'!$AB$151:$BA$151,0)),0)+IFERROR(INDEX('Hoja de Trabajo para listado'!$BC$155:$CB$1048576,MATCH($A556,'Hoja de Trabajo para listado'!$BC$155:$BC$1048576,0),MATCH((CUADRO!L$4&amp;$E556),'Hoja de Trabajo para listado'!$BC$151:$CB$151,0)),0)+IFERROR(INDEX('Hoja de Trabajo para listado'!$DE$153:$DG$274,MATCH($A556,'Hoja de Trabajo para listado'!$DE$153:$DE$1048576,0),MATCH((CUADRO!L$4&amp;$E556),'Hoja de Trabajo para listado'!$DE$151:$DG$151,0)),0)+IFERROR(INDEX('Hoja de Trabajo para listado'!$CD$155:$DC$1048576,MATCH($A556,'Hoja de Trabajo para listado'!$CD$155:$CD$1048576,0),MATCH((CUADRO!L$4&amp;$E556),'Hoja de Trabajo para listado'!$CD$151:$DC$151,0)),0)</f>
        <v>0</v>
      </c>
      <c r="M556" s="243">
        <f ca="1">+IFERROR(INDEX('Hoja de Trabajo para listado'!$A$155:$Z$1048576,MATCH($A556,'Hoja de Trabajo para listado'!$A$155:$A$1048576,0),MATCH((CUADRO!M$4&amp;$E556),'Hoja de Trabajo para listado'!$A$151:$Z$151,0)),0)+IFERROR(INDEX('Hoja de Trabajo para listado'!$AB$155:$BA$1048576,MATCH($A556,'Hoja de Trabajo para listado'!$AB$155:$AB$1048576,0),MATCH((CUADRO!M$4&amp;$E556),'Hoja de Trabajo para listado'!$AB$151:$BA$151,0)),0)+IFERROR(INDEX('Hoja de Trabajo para listado'!$BC$155:$CB$1048576,MATCH($A556,'Hoja de Trabajo para listado'!$BC$155:$BC$1048576,0),MATCH((CUADRO!M$4&amp;$E556),'Hoja de Trabajo para listado'!$BC$151:$CB$151,0)),0)+IFERROR(INDEX('Hoja de Trabajo para listado'!$DE$153:$DG$274,MATCH($A556,'Hoja de Trabajo para listado'!$DE$153:$DE$1048576,0),MATCH((CUADRO!M$4&amp;$E556),'Hoja de Trabajo para listado'!$DE$151:$DG$151,0)),0)+IFERROR(INDEX('Hoja de Trabajo para listado'!$CD$155:$DC$1048576,MATCH($A556,'Hoja de Trabajo para listado'!$CD$155:$CD$1048576,0),MATCH((CUADRO!M$4&amp;$E556),'Hoja de Trabajo para listado'!$CD$151:$DC$151,0)),0)</f>
        <v>0</v>
      </c>
      <c r="N556" s="243">
        <f ca="1">+IFERROR(INDEX('Hoja de Trabajo para listado'!$A$155:$Z$1048576,MATCH($A556,'Hoja de Trabajo para listado'!$A$155:$A$1048576,0),MATCH((CUADRO!N$4&amp;$E556),'Hoja de Trabajo para listado'!$A$151:$Z$151,0)),0)+IFERROR(INDEX('Hoja de Trabajo para listado'!$AB$155:$BA$1048576,MATCH($A556,'Hoja de Trabajo para listado'!$AB$155:$AB$1048576,0),MATCH((CUADRO!N$4&amp;$E556),'Hoja de Trabajo para listado'!$AB$151:$BA$151,0)),0)+IFERROR(INDEX('Hoja de Trabajo para listado'!$BC$155:$CB$1048576,MATCH($A556,'Hoja de Trabajo para listado'!$BC$155:$BC$1048576,0),MATCH((CUADRO!N$4&amp;$E556),'Hoja de Trabajo para listado'!$BC$151:$CB$151,0)),0)+IFERROR(INDEX('Hoja de Trabajo para listado'!$DE$153:$DG$274,MATCH($A556,'Hoja de Trabajo para listado'!$DE$153:$DE$1048576,0),MATCH((CUADRO!N$4&amp;$E556),'Hoja de Trabajo para listado'!$DE$151:$DG$151,0)),0)+IFERROR(INDEX('Hoja de Trabajo para listado'!$CD$155:$DC$1048576,MATCH($A556,'Hoja de Trabajo para listado'!$CD$155:$CD$1048576,0),MATCH((CUADRO!N$4&amp;$E556),'Hoja de Trabajo para listado'!$CD$151:$DC$151,0)),0)</f>
        <v>0</v>
      </c>
      <c r="O556" s="243">
        <f ca="1">+IFERROR(INDEX('Hoja de Trabajo para listado'!$A$155:$Z$1048576,MATCH($A556,'Hoja de Trabajo para listado'!$A$155:$A$1048576,0),MATCH((CUADRO!O$4&amp;$E556),'Hoja de Trabajo para listado'!$A$151:$Z$151,0)),0)+IFERROR(INDEX('Hoja de Trabajo para listado'!$AB$155:$BA$1048576,MATCH($A556,'Hoja de Trabajo para listado'!$AB$155:$AB$1048576,0),MATCH((CUADRO!O$4&amp;$E556),'Hoja de Trabajo para listado'!$AB$151:$BA$151,0)),0)+IFERROR(INDEX('Hoja de Trabajo para listado'!$BC$155:$CB$1048576,MATCH($A556,'Hoja de Trabajo para listado'!$BC$155:$BC$1048576,0),MATCH((CUADRO!O$4&amp;$E556),'Hoja de Trabajo para listado'!$BC$151:$CB$151,0)),0)+IFERROR(INDEX('Hoja de Trabajo para listado'!$DE$153:$DG$274,MATCH($A556,'Hoja de Trabajo para listado'!$DE$153:$DE$1048576,0),MATCH((CUADRO!O$4&amp;$E556),'Hoja de Trabajo para listado'!$DE$151:$DG$151,0)),0)+IFERROR(INDEX('Hoja de Trabajo para listado'!$CD$155:$DC$1048576,MATCH($A556,'Hoja de Trabajo para listado'!$CD$155:$CD$1048576,0),MATCH((CUADRO!O$4&amp;$E556),'Hoja de Trabajo para listado'!$CD$151:$DC$151,0)),0)</f>
        <v>0</v>
      </c>
      <c r="P556" s="243">
        <f ca="1">+IFERROR(INDEX('Hoja de Trabajo para listado'!$A$155:$Z$1048576,MATCH($A556,'Hoja de Trabajo para listado'!$A$155:$A$1048576,0),MATCH((CUADRO!P$4&amp;$E556),'Hoja de Trabajo para listado'!$A$151:$Z$151,0)),0)+IFERROR(INDEX('Hoja de Trabajo para listado'!$AB$155:$BA$1048576,MATCH($A556,'Hoja de Trabajo para listado'!$AB$155:$AB$1048576,0),MATCH((CUADRO!P$4&amp;$E556),'Hoja de Trabajo para listado'!$AB$151:$BA$151,0)),0)+IFERROR(INDEX('Hoja de Trabajo para listado'!$BC$155:$CB$1048576,MATCH($A556,'Hoja de Trabajo para listado'!$BC$155:$BC$1048576,0),MATCH((CUADRO!P$4&amp;$E556),'Hoja de Trabajo para listado'!$BC$151:$CB$151,0)),0)+IFERROR(INDEX('Hoja de Trabajo para listado'!$DE$153:$DG$274,MATCH($A556,'Hoja de Trabajo para listado'!$DE$153:$DE$1048576,0),MATCH((CUADRO!P$4&amp;$E556),'Hoja de Trabajo para listado'!$DE$151:$DG$151,0)),0)+IFERROR(INDEX('Hoja de Trabajo para listado'!$CD$155:$DC$1048576,MATCH($A556,'Hoja de Trabajo para listado'!$CD$155:$CD$1048576,0),MATCH((CUADRO!P$4&amp;$E556),'Hoja de Trabajo para listado'!$CD$151:$DC$151,0)),0)</f>
        <v>0</v>
      </c>
      <c r="Q556" s="243">
        <f ca="1">+IFERROR(INDEX('Hoja de Trabajo para listado'!$A$155:$Z$1048576,MATCH($A556,'Hoja de Trabajo para listado'!$A$155:$A$1048576,0),MATCH((CUADRO!Q$4&amp;$E556),'Hoja de Trabajo para listado'!$A$151:$Z$151,0)),0)+IFERROR(INDEX('Hoja de Trabajo para listado'!$AB$155:$BA$1048576,MATCH($A556,'Hoja de Trabajo para listado'!$AB$155:$AB$1048576,0),MATCH((CUADRO!Q$4&amp;$E556),'Hoja de Trabajo para listado'!$AB$151:$BA$151,0)),0)+IFERROR(INDEX('Hoja de Trabajo para listado'!$BC$155:$CB$1048576,MATCH($A556,'Hoja de Trabajo para listado'!$BC$155:$BC$1048576,0),MATCH((CUADRO!Q$4&amp;$E556),'Hoja de Trabajo para listado'!$BC$151:$CB$151,0)),0)+IFERROR(INDEX('Hoja de Trabajo para listado'!$DE$153:$DG$274,MATCH($A556,'Hoja de Trabajo para listado'!$DE$153:$DE$1048576,0),MATCH((CUADRO!Q$4&amp;$E556),'Hoja de Trabajo para listado'!$DE$151:$DG$151,0)),0)+IFERROR(INDEX('Hoja de Trabajo para listado'!$CD$155:$DC$1048576,MATCH($A556,'Hoja de Trabajo para listado'!$CD$155:$CD$1048576,0),MATCH((CUADRO!Q$4&amp;$E556),'Hoja de Trabajo para listado'!$CD$151:$DC$151,0)),0)</f>
        <v>0</v>
      </c>
      <c r="R556" s="243">
        <f t="shared" ca="1" si="23"/>
        <v>0</v>
      </c>
      <c r="S556" s="249">
        <f ca="1">+R555+R556</f>
        <v>0</v>
      </c>
      <c r="T556" s="243">
        <f ca="1">+S556</f>
        <v>0</v>
      </c>
      <c r="U556" s="242">
        <f t="shared" si="24"/>
        <v>2</v>
      </c>
      <c r="V556" s="333" t="str">
        <f>+VLOOKUP(A556,bd_lista!$A$3:$E$592,5,FALSE)</f>
        <v>Gobiernos Autonomos Municipales</v>
      </c>
      <c r="W556" s="388"/>
      <c r="X556" s="242">
        <f>+VLOOKUP(A556,[4]Sheet1!$A$13:$D$744,4,FALSE)</f>
        <v>0</v>
      </c>
      <c r="Y556" s="242" t="e">
        <f>+VLOOKUP(X556,bd_lista!$A$3:$C$592,3,FALSE)</f>
        <v>#N/A</v>
      </c>
      <c r="Z556" s="292"/>
      <c r="AA556" s="293"/>
    </row>
    <row r="557" spans="1:27" customFormat="1" ht="15" hidden="1" customHeight="1">
      <c r="A557" s="32">
        <v>1230</v>
      </c>
      <c r="B557" s="392">
        <f>+A557</f>
        <v>1230</v>
      </c>
      <c r="C557" s="247" t="str">
        <f>+VLOOKUP(A557,bd_lista!$A$3:$C$592,3,FALSE)</f>
        <v>Gobierno Autónomo Municipal de Quiabaya</v>
      </c>
      <c r="D557" s="389" t="str">
        <f>+C557</f>
        <v>Gobierno Autónomo Municipal de Quiabaya</v>
      </c>
      <c r="E557" s="242" t="s">
        <v>1304</v>
      </c>
      <c r="F557" s="243">
        <f ca="1">+IFERROR(INDEX('Hoja de Trabajo para listado'!$A$155:$Z$1048576,MATCH($A557,'Hoja de Trabajo para listado'!$A$155:$A$1048576,0),MATCH((CUADRO!F$4&amp;$E557),'Hoja de Trabajo para listado'!$A$151:$Z$151,0)),0)+IFERROR(INDEX('Hoja de Trabajo para listado'!$AB$155:$BA$1048576,MATCH($A557,'Hoja de Trabajo para listado'!$AB$155:$AB$1048576,0),MATCH((CUADRO!F$4&amp;$E557),'Hoja de Trabajo para listado'!$AB$151:$BA$151,0)),0)+IFERROR(INDEX('Hoja de Trabajo para listado'!$BC$155:$CB$1048576,MATCH($A557,'Hoja de Trabajo para listado'!$BC$155:$BC$1048576,0),MATCH((CUADRO!F$4&amp;$E557),'Hoja de Trabajo para listado'!$BC$151:$CB$151,0)),0)+IFERROR(INDEX('Hoja de Trabajo para listado'!$DE$153:$DG$274,MATCH($A557,'Hoja de Trabajo para listado'!$DE$153:$DE$1048576,0),MATCH((CUADRO!F$4&amp;$E557),'Hoja de Trabajo para listado'!$DE$151:$DG$151,0)),0)+IFERROR(INDEX('Hoja de Trabajo para listado'!$CD$155:$DC$1048576,MATCH($A557,'Hoja de Trabajo para listado'!$CD$155:$CD$1048576,0),MATCH((CUADRO!F$4&amp;$E557),'Hoja de Trabajo para listado'!$CD$151:$DC$151,0)),0)</f>
        <v>0</v>
      </c>
      <c r="G557" s="243">
        <f ca="1">+IFERROR(INDEX('Hoja de Trabajo para listado'!$A$155:$Z$1048576,MATCH($A557,'Hoja de Trabajo para listado'!$A$155:$A$1048576,0),MATCH((CUADRO!G$4&amp;$E557),'Hoja de Trabajo para listado'!$A$151:$Z$151,0)),0)+IFERROR(INDEX('Hoja de Trabajo para listado'!$AB$155:$BA$1048576,MATCH($A557,'Hoja de Trabajo para listado'!$AB$155:$AB$1048576,0),MATCH((CUADRO!G$4&amp;$E557),'Hoja de Trabajo para listado'!$AB$151:$BA$151,0)),0)+IFERROR(INDEX('Hoja de Trabajo para listado'!$BC$155:$CB$1048576,MATCH($A557,'Hoja de Trabajo para listado'!$BC$155:$BC$1048576,0),MATCH((CUADRO!G$4&amp;$E557),'Hoja de Trabajo para listado'!$BC$151:$CB$151,0)),0)+IFERROR(INDEX('Hoja de Trabajo para listado'!$DE$153:$DG$274,MATCH($A557,'Hoja de Trabajo para listado'!$DE$153:$DE$1048576,0),MATCH((CUADRO!G$4&amp;$E557),'Hoja de Trabajo para listado'!$DE$151:$DG$151,0)),0)+IFERROR(INDEX('Hoja de Trabajo para listado'!$CD$155:$DC$1048576,MATCH($A557,'Hoja de Trabajo para listado'!$CD$155:$CD$1048576,0),MATCH((CUADRO!G$4&amp;$E557),'Hoja de Trabajo para listado'!$CD$151:$DC$151,0)),0)</f>
        <v>0</v>
      </c>
      <c r="H557" s="243">
        <f ca="1">+IFERROR(INDEX('Hoja de Trabajo para listado'!$A$155:$Z$1048576,MATCH($A557,'Hoja de Trabajo para listado'!$A$155:$A$1048576,0),MATCH((CUADRO!H$4&amp;$E557),'Hoja de Trabajo para listado'!$A$151:$Z$151,0)),0)+IFERROR(INDEX('Hoja de Trabajo para listado'!$AB$155:$BA$1048576,MATCH($A557,'Hoja de Trabajo para listado'!$AB$155:$AB$1048576,0),MATCH((CUADRO!H$4&amp;$E557),'Hoja de Trabajo para listado'!$AB$151:$BA$151,0)),0)+IFERROR(INDEX('Hoja de Trabajo para listado'!$BC$155:$CB$1048576,MATCH($A557,'Hoja de Trabajo para listado'!$BC$155:$BC$1048576,0),MATCH((CUADRO!H$4&amp;$E557),'Hoja de Trabajo para listado'!$BC$151:$CB$151,0)),0)+IFERROR(INDEX('Hoja de Trabajo para listado'!$DE$153:$DG$274,MATCH($A557,'Hoja de Trabajo para listado'!$DE$153:$DE$1048576,0),MATCH((CUADRO!H$4&amp;$E557),'Hoja de Trabajo para listado'!$DE$151:$DG$151,0)),0)+IFERROR(INDEX('Hoja de Trabajo para listado'!$CD$155:$DC$1048576,MATCH($A557,'Hoja de Trabajo para listado'!$CD$155:$CD$1048576,0),MATCH((CUADRO!H$4&amp;$E557),'Hoja de Trabajo para listado'!$CD$151:$DC$151,0)),0)</f>
        <v>0</v>
      </c>
      <c r="I557" s="243">
        <f ca="1">+IFERROR(INDEX('Hoja de Trabajo para listado'!$A$155:$Z$1048576,MATCH($A557,'Hoja de Trabajo para listado'!$A$155:$A$1048576,0),MATCH((CUADRO!I$4&amp;$E557),'Hoja de Trabajo para listado'!$A$151:$Z$151,0)),0)+IFERROR(INDEX('Hoja de Trabajo para listado'!$AB$155:$BA$1048576,MATCH($A557,'Hoja de Trabajo para listado'!$AB$155:$AB$1048576,0),MATCH((CUADRO!I$4&amp;$E557),'Hoja de Trabajo para listado'!$AB$151:$BA$151,0)),0)+IFERROR(INDEX('Hoja de Trabajo para listado'!$BC$155:$CB$1048576,MATCH($A557,'Hoja de Trabajo para listado'!$BC$155:$BC$1048576,0),MATCH((CUADRO!I$4&amp;$E557),'Hoja de Trabajo para listado'!$BC$151:$CB$151,0)),0)+IFERROR(INDEX('Hoja de Trabajo para listado'!$DE$153:$DG$274,MATCH($A557,'Hoja de Trabajo para listado'!$DE$153:$DE$1048576,0),MATCH((CUADRO!I$4&amp;$E557),'Hoja de Trabajo para listado'!$DE$151:$DG$151,0)),0)+IFERROR(INDEX('Hoja de Trabajo para listado'!$CD$155:$DC$1048576,MATCH($A557,'Hoja de Trabajo para listado'!$CD$155:$CD$1048576,0),MATCH((CUADRO!I$4&amp;$E557),'Hoja de Trabajo para listado'!$CD$151:$DC$151,0)),0)</f>
        <v>0</v>
      </c>
      <c r="J557" s="243">
        <f ca="1">+IFERROR(INDEX('Hoja de Trabajo para listado'!$A$155:$Z$1048576,MATCH($A557,'Hoja de Trabajo para listado'!$A$155:$A$1048576,0),MATCH((CUADRO!J$4&amp;$E557),'Hoja de Trabajo para listado'!$A$151:$Z$151,0)),0)+IFERROR(INDEX('Hoja de Trabajo para listado'!$AB$155:$BA$1048576,MATCH($A557,'Hoja de Trabajo para listado'!$AB$155:$AB$1048576,0),MATCH((CUADRO!J$4&amp;$E557),'Hoja de Trabajo para listado'!$AB$151:$BA$151,0)),0)+IFERROR(INDEX('Hoja de Trabajo para listado'!$BC$155:$CB$1048576,MATCH($A557,'Hoja de Trabajo para listado'!$BC$155:$BC$1048576,0),MATCH((CUADRO!J$4&amp;$E557),'Hoja de Trabajo para listado'!$BC$151:$CB$151,0)),0)+IFERROR(INDEX('Hoja de Trabajo para listado'!$DE$153:$DG$274,MATCH($A557,'Hoja de Trabajo para listado'!$DE$153:$DE$1048576,0),MATCH((CUADRO!J$4&amp;$E557),'Hoja de Trabajo para listado'!$DE$151:$DG$151,0)),0)+IFERROR(INDEX('Hoja de Trabajo para listado'!$CD$155:$DC$1048576,MATCH($A557,'Hoja de Trabajo para listado'!$CD$155:$CD$1048576,0),MATCH((CUADRO!J$4&amp;$E557),'Hoja de Trabajo para listado'!$CD$151:$DC$151,0)),0)</f>
        <v>0</v>
      </c>
      <c r="K557" s="243">
        <f ca="1">+IFERROR(INDEX('Hoja de Trabajo para listado'!$A$155:$Z$1048576,MATCH($A557,'Hoja de Trabajo para listado'!$A$155:$A$1048576,0),MATCH((CUADRO!K$4&amp;$E557),'Hoja de Trabajo para listado'!$A$151:$Z$151,0)),0)+IFERROR(INDEX('Hoja de Trabajo para listado'!$AB$155:$BA$1048576,MATCH($A557,'Hoja de Trabajo para listado'!$AB$155:$AB$1048576,0),MATCH((CUADRO!K$4&amp;$E557),'Hoja de Trabajo para listado'!$AB$151:$BA$151,0)),0)+IFERROR(INDEX('Hoja de Trabajo para listado'!$BC$155:$CB$1048576,MATCH($A557,'Hoja de Trabajo para listado'!$BC$155:$BC$1048576,0),MATCH((CUADRO!K$4&amp;$E557),'Hoja de Trabajo para listado'!$BC$151:$CB$151,0)),0)+IFERROR(INDEX('Hoja de Trabajo para listado'!$DE$153:$DG$274,MATCH($A557,'Hoja de Trabajo para listado'!$DE$153:$DE$1048576,0),MATCH((CUADRO!K$4&amp;$E557),'Hoja de Trabajo para listado'!$DE$151:$DG$151,0)),0)+IFERROR(INDEX('Hoja de Trabajo para listado'!$CD$155:$DC$1048576,MATCH($A557,'Hoja de Trabajo para listado'!$CD$155:$CD$1048576,0),MATCH((CUADRO!K$4&amp;$E557),'Hoja de Trabajo para listado'!$CD$151:$DC$151,0)),0)</f>
        <v>0</v>
      </c>
      <c r="L557" s="243">
        <f ca="1">+IFERROR(INDEX('Hoja de Trabajo para listado'!$A$155:$Z$1048576,MATCH($A557,'Hoja de Trabajo para listado'!$A$155:$A$1048576,0),MATCH((CUADRO!L$4&amp;$E557),'Hoja de Trabajo para listado'!$A$151:$Z$151,0)),0)+IFERROR(INDEX('Hoja de Trabajo para listado'!$AB$155:$BA$1048576,MATCH($A557,'Hoja de Trabajo para listado'!$AB$155:$AB$1048576,0),MATCH((CUADRO!L$4&amp;$E557),'Hoja de Trabajo para listado'!$AB$151:$BA$151,0)),0)+IFERROR(INDEX('Hoja de Trabajo para listado'!$BC$155:$CB$1048576,MATCH($A557,'Hoja de Trabajo para listado'!$BC$155:$BC$1048576,0),MATCH((CUADRO!L$4&amp;$E557),'Hoja de Trabajo para listado'!$BC$151:$CB$151,0)),0)+IFERROR(INDEX('Hoja de Trabajo para listado'!$DE$153:$DG$274,MATCH($A557,'Hoja de Trabajo para listado'!$DE$153:$DE$1048576,0),MATCH((CUADRO!L$4&amp;$E557),'Hoja de Trabajo para listado'!$DE$151:$DG$151,0)),0)+IFERROR(INDEX('Hoja de Trabajo para listado'!$CD$155:$DC$1048576,MATCH($A557,'Hoja de Trabajo para listado'!$CD$155:$CD$1048576,0),MATCH((CUADRO!L$4&amp;$E557),'Hoja de Trabajo para listado'!$CD$151:$DC$151,0)),0)</f>
        <v>0</v>
      </c>
      <c r="M557" s="243">
        <f ca="1">+IFERROR(INDEX('Hoja de Trabajo para listado'!$A$155:$Z$1048576,MATCH($A557,'Hoja de Trabajo para listado'!$A$155:$A$1048576,0),MATCH((CUADRO!M$4&amp;$E557),'Hoja de Trabajo para listado'!$A$151:$Z$151,0)),0)+IFERROR(INDEX('Hoja de Trabajo para listado'!$AB$155:$BA$1048576,MATCH($A557,'Hoja de Trabajo para listado'!$AB$155:$AB$1048576,0),MATCH((CUADRO!M$4&amp;$E557),'Hoja de Trabajo para listado'!$AB$151:$BA$151,0)),0)+IFERROR(INDEX('Hoja de Trabajo para listado'!$BC$155:$CB$1048576,MATCH($A557,'Hoja de Trabajo para listado'!$BC$155:$BC$1048576,0),MATCH((CUADRO!M$4&amp;$E557),'Hoja de Trabajo para listado'!$BC$151:$CB$151,0)),0)+IFERROR(INDEX('Hoja de Trabajo para listado'!$DE$153:$DG$274,MATCH($A557,'Hoja de Trabajo para listado'!$DE$153:$DE$1048576,0),MATCH((CUADRO!M$4&amp;$E557),'Hoja de Trabajo para listado'!$DE$151:$DG$151,0)),0)+IFERROR(INDEX('Hoja de Trabajo para listado'!$CD$155:$DC$1048576,MATCH($A557,'Hoja de Trabajo para listado'!$CD$155:$CD$1048576,0),MATCH((CUADRO!M$4&amp;$E557),'Hoja de Trabajo para listado'!$CD$151:$DC$151,0)),0)</f>
        <v>0</v>
      </c>
      <c r="N557" s="243">
        <f ca="1">+IFERROR(INDEX('Hoja de Trabajo para listado'!$A$155:$Z$1048576,MATCH($A557,'Hoja de Trabajo para listado'!$A$155:$A$1048576,0),MATCH((CUADRO!N$4&amp;$E557),'Hoja de Trabajo para listado'!$A$151:$Z$151,0)),0)+IFERROR(INDEX('Hoja de Trabajo para listado'!$AB$155:$BA$1048576,MATCH($A557,'Hoja de Trabajo para listado'!$AB$155:$AB$1048576,0),MATCH((CUADRO!N$4&amp;$E557),'Hoja de Trabajo para listado'!$AB$151:$BA$151,0)),0)+IFERROR(INDEX('Hoja de Trabajo para listado'!$BC$155:$CB$1048576,MATCH($A557,'Hoja de Trabajo para listado'!$BC$155:$BC$1048576,0),MATCH((CUADRO!N$4&amp;$E557),'Hoja de Trabajo para listado'!$BC$151:$CB$151,0)),0)+IFERROR(INDEX('Hoja de Trabajo para listado'!$DE$153:$DG$274,MATCH($A557,'Hoja de Trabajo para listado'!$DE$153:$DE$1048576,0),MATCH((CUADRO!N$4&amp;$E557),'Hoja de Trabajo para listado'!$DE$151:$DG$151,0)),0)+IFERROR(INDEX('Hoja de Trabajo para listado'!$CD$155:$DC$1048576,MATCH($A557,'Hoja de Trabajo para listado'!$CD$155:$CD$1048576,0),MATCH((CUADRO!N$4&amp;$E557),'Hoja de Trabajo para listado'!$CD$151:$DC$151,0)),0)</f>
        <v>0</v>
      </c>
      <c r="O557" s="243">
        <f ca="1">+IFERROR(INDEX('Hoja de Trabajo para listado'!$A$155:$Z$1048576,MATCH($A557,'Hoja de Trabajo para listado'!$A$155:$A$1048576,0),MATCH((CUADRO!O$4&amp;$E557),'Hoja de Trabajo para listado'!$A$151:$Z$151,0)),0)+IFERROR(INDEX('Hoja de Trabajo para listado'!$AB$155:$BA$1048576,MATCH($A557,'Hoja de Trabajo para listado'!$AB$155:$AB$1048576,0),MATCH((CUADRO!O$4&amp;$E557),'Hoja de Trabajo para listado'!$AB$151:$BA$151,0)),0)+IFERROR(INDEX('Hoja de Trabajo para listado'!$BC$155:$CB$1048576,MATCH($A557,'Hoja de Trabajo para listado'!$BC$155:$BC$1048576,0),MATCH((CUADRO!O$4&amp;$E557),'Hoja de Trabajo para listado'!$BC$151:$CB$151,0)),0)+IFERROR(INDEX('Hoja de Trabajo para listado'!$DE$153:$DG$274,MATCH($A557,'Hoja de Trabajo para listado'!$DE$153:$DE$1048576,0),MATCH((CUADRO!O$4&amp;$E557),'Hoja de Trabajo para listado'!$DE$151:$DG$151,0)),0)+IFERROR(INDEX('Hoja de Trabajo para listado'!$CD$155:$DC$1048576,MATCH($A557,'Hoja de Trabajo para listado'!$CD$155:$CD$1048576,0),MATCH((CUADRO!O$4&amp;$E557),'Hoja de Trabajo para listado'!$CD$151:$DC$151,0)),0)</f>
        <v>0</v>
      </c>
      <c r="P557" s="243">
        <f ca="1">+IFERROR(INDEX('Hoja de Trabajo para listado'!$A$155:$Z$1048576,MATCH($A557,'Hoja de Trabajo para listado'!$A$155:$A$1048576,0),MATCH((CUADRO!P$4&amp;$E557),'Hoja de Trabajo para listado'!$A$151:$Z$151,0)),0)+IFERROR(INDEX('Hoja de Trabajo para listado'!$AB$155:$BA$1048576,MATCH($A557,'Hoja de Trabajo para listado'!$AB$155:$AB$1048576,0),MATCH((CUADRO!P$4&amp;$E557),'Hoja de Trabajo para listado'!$AB$151:$BA$151,0)),0)+IFERROR(INDEX('Hoja de Trabajo para listado'!$BC$155:$CB$1048576,MATCH($A557,'Hoja de Trabajo para listado'!$BC$155:$BC$1048576,0),MATCH((CUADRO!P$4&amp;$E557),'Hoja de Trabajo para listado'!$BC$151:$CB$151,0)),0)+IFERROR(INDEX('Hoja de Trabajo para listado'!$DE$153:$DG$274,MATCH($A557,'Hoja de Trabajo para listado'!$DE$153:$DE$1048576,0),MATCH((CUADRO!P$4&amp;$E557),'Hoja de Trabajo para listado'!$DE$151:$DG$151,0)),0)+IFERROR(INDEX('Hoja de Trabajo para listado'!$CD$155:$DC$1048576,MATCH($A557,'Hoja de Trabajo para listado'!$CD$155:$CD$1048576,0),MATCH((CUADRO!P$4&amp;$E557),'Hoja de Trabajo para listado'!$CD$151:$DC$151,0)),0)</f>
        <v>0</v>
      </c>
      <c r="Q557" s="243">
        <f ca="1">+IFERROR(INDEX('Hoja de Trabajo para listado'!$A$155:$Z$1048576,MATCH($A557,'Hoja de Trabajo para listado'!$A$155:$A$1048576,0),MATCH((CUADRO!Q$4&amp;$E557),'Hoja de Trabajo para listado'!$A$151:$Z$151,0)),0)+IFERROR(INDEX('Hoja de Trabajo para listado'!$AB$155:$BA$1048576,MATCH($A557,'Hoja de Trabajo para listado'!$AB$155:$AB$1048576,0),MATCH((CUADRO!Q$4&amp;$E557),'Hoja de Trabajo para listado'!$AB$151:$BA$151,0)),0)+IFERROR(INDEX('Hoja de Trabajo para listado'!$BC$155:$CB$1048576,MATCH($A557,'Hoja de Trabajo para listado'!$BC$155:$BC$1048576,0),MATCH((CUADRO!Q$4&amp;$E557),'Hoja de Trabajo para listado'!$BC$151:$CB$151,0)),0)+IFERROR(INDEX('Hoja de Trabajo para listado'!$DE$153:$DG$274,MATCH($A557,'Hoja de Trabajo para listado'!$DE$153:$DE$1048576,0),MATCH((CUADRO!Q$4&amp;$E557),'Hoja de Trabajo para listado'!$DE$151:$DG$151,0)),0)+IFERROR(INDEX('Hoja de Trabajo para listado'!$CD$155:$DC$1048576,MATCH($A557,'Hoja de Trabajo para listado'!$CD$155:$CD$1048576,0),MATCH((CUADRO!Q$4&amp;$E557),'Hoja de Trabajo para listado'!$CD$151:$DC$151,0)),0)</f>
        <v>0</v>
      </c>
      <c r="R557" s="243">
        <f t="shared" ca="1" si="23"/>
        <v>0</v>
      </c>
      <c r="S557" s="249"/>
      <c r="T557" s="243">
        <f ca="1">+T558</f>
        <v>0</v>
      </c>
      <c r="U557" s="242">
        <f t="shared" si="24"/>
        <v>1</v>
      </c>
      <c r="V557" s="333" t="str">
        <f>+VLOOKUP(A557,bd_lista!$A$3:$E$592,5,FALSE)</f>
        <v>Gobiernos Autonomos Municipales</v>
      </c>
      <c r="W557" s="387" t="str">
        <f>+V557</f>
        <v>Gobiernos Autonomos Municipales</v>
      </c>
      <c r="X557" s="242">
        <f>+VLOOKUP(A557,[4]Sheet1!$A$13:$D$744,4,FALSE)</f>
        <v>0</v>
      </c>
      <c r="Y557" s="242" t="e">
        <f>+VLOOKUP(X557,bd_lista!$A$3:$C$592,3,FALSE)</f>
        <v>#N/A</v>
      </c>
      <c r="Z557" s="294">
        <f>+X557</f>
        <v>0</v>
      </c>
      <c r="AA557" s="295" t="e">
        <f>+Y557</f>
        <v>#N/A</v>
      </c>
    </row>
    <row r="558" spans="1:27" customFormat="1" ht="15" hidden="1" customHeight="1">
      <c r="A558" s="32">
        <v>1230</v>
      </c>
      <c r="B558" s="393"/>
      <c r="C558" s="247" t="str">
        <f>+VLOOKUP(A558,bd_lista!$A$3:$C$592,3,FALSE)</f>
        <v>Gobierno Autónomo Municipal de Quiabaya</v>
      </c>
      <c r="D558" s="390"/>
      <c r="E558" s="244" t="s">
        <v>1305</v>
      </c>
      <c r="F558" s="243">
        <f ca="1">+IFERROR(INDEX('Hoja de Trabajo para listado'!$A$155:$Z$1048576,MATCH($A558,'Hoja de Trabajo para listado'!$A$155:$A$1048576,0),MATCH((CUADRO!F$4&amp;$E558),'Hoja de Trabajo para listado'!$A$151:$Z$151,0)),0)+IFERROR(INDEX('Hoja de Trabajo para listado'!$AB$155:$BA$1048576,MATCH($A558,'Hoja de Trabajo para listado'!$AB$155:$AB$1048576,0),MATCH((CUADRO!F$4&amp;$E558),'Hoja de Trabajo para listado'!$AB$151:$BA$151,0)),0)+IFERROR(INDEX('Hoja de Trabajo para listado'!$BC$155:$CB$1048576,MATCH($A558,'Hoja de Trabajo para listado'!$BC$155:$BC$1048576,0),MATCH((CUADRO!F$4&amp;$E558),'Hoja de Trabajo para listado'!$BC$151:$CB$151,0)),0)+IFERROR(INDEX('Hoja de Trabajo para listado'!$DE$153:$DG$274,MATCH($A558,'Hoja de Trabajo para listado'!$DE$153:$DE$1048576,0),MATCH((CUADRO!F$4&amp;$E558),'Hoja de Trabajo para listado'!$DE$151:$DG$151,0)),0)+IFERROR(INDEX('Hoja de Trabajo para listado'!$CD$155:$DC$1048576,MATCH($A558,'Hoja de Trabajo para listado'!$CD$155:$CD$1048576,0),MATCH((CUADRO!F$4&amp;$E558),'Hoja de Trabajo para listado'!$CD$151:$DC$151,0)),0)</f>
        <v>0</v>
      </c>
      <c r="G558" s="243">
        <f ca="1">+IFERROR(INDEX('Hoja de Trabajo para listado'!$A$155:$Z$1048576,MATCH($A558,'Hoja de Trabajo para listado'!$A$155:$A$1048576,0),MATCH((CUADRO!G$4&amp;$E558),'Hoja de Trabajo para listado'!$A$151:$Z$151,0)),0)+IFERROR(INDEX('Hoja de Trabajo para listado'!$AB$155:$BA$1048576,MATCH($A558,'Hoja de Trabajo para listado'!$AB$155:$AB$1048576,0),MATCH((CUADRO!G$4&amp;$E558),'Hoja de Trabajo para listado'!$AB$151:$BA$151,0)),0)+IFERROR(INDEX('Hoja de Trabajo para listado'!$BC$155:$CB$1048576,MATCH($A558,'Hoja de Trabajo para listado'!$BC$155:$BC$1048576,0),MATCH((CUADRO!G$4&amp;$E558),'Hoja de Trabajo para listado'!$BC$151:$CB$151,0)),0)+IFERROR(INDEX('Hoja de Trabajo para listado'!$DE$153:$DG$274,MATCH($A558,'Hoja de Trabajo para listado'!$DE$153:$DE$1048576,0),MATCH((CUADRO!G$4&amp;$E558),'Hoja de Trabajo para listado'!$DE$151:$DG$151,0)),0)+IFERROR(INDEX('Hoja de Trabajo para listado'!$CD$155:$DC$1048576,MATCH($A558,'Hoja de Trabajo para listado'!$CD$155:$CD$1048576,0),MATCH((CUADRO!G$4&amp;$E558),'Hoja de Trabajo para listado'!$CD$151:$DC$151,0)),0)</f>
        <v>0</v>
      </c>
      <c r="H558" s="243">
        <f ca="1">+IFERROR(INDEX('Hoja de Trabajo para listado'!$A$155:$Z$1048576,MATCH($A558,'Hoja de Trabajo para listado'!$A$155:$A$1048576,0),MATCH((CUADRO!H$4&amp;$E558),'Hoja de Trabajo para listado'!$A$151:$Z$151,0)),0)+IFERROR(INDEX('Hoja de Trabajo para listado'!$AB$155:$BA$1048576,MATCH($A558,'Hoja de Trabajo para listado'!$AB$155:$AB$1048576,0),MATCH((CUADRO!H$4&amp;$E558),'Hoja de Trabajo para listado'!$AB$151:$BA$151,0)),0)+IFERROR(INDEX('Hoja de Trabajo para listado'!$BC$155:$CB$1048576,MATCH($A558,'Hoja de Trabajo para listado'!$BC$155:$BC$1048576,0),MATCH((CUADRO!H$4&amp;$E558),'Hoja de Trabajo para listado'!$BC$151:$CB$151,0)),0)+IFERROR(INDEX('Hoja de Trabajo para listado'!$DE$153:$DG$274,MATCH($A558,'Hoja de Trabajo para listado'!$DE$153:$DE$1048576,0),MATCH((CUADRO!H$4&amp;$E558),'Hoja de Trabajo para listado'!$DE$151:$DG$151,0)),0)+IFERROR(INDEX('Hoja de Trabajo para listado'!$CD$155:$DC$1048576,MATCH($A558,'Hoja de Trabajo para listado'!$CD$155:$CD$1048576,0),MATCH((CUADRO!H$4&amp;$E558),'Hoja de Trabajo para listado'!$CD$151:$DC$151,0)),0)</f>
        <v>0</v>
      </c>
      <c r="I558" s="243">
        <f ca="1">+IFERROR(INDEX('Hoja de Trabajo para listado'!$A$155:$Z$1048576,MATCH($A558,'Hoja de Trabajo para listado'!$A$155:$A$1048576,0),MATCH((CUADRO!I$4&amp;$E558),'Hoja de Trabajo para listado'!$A$151:$Z$151,0)),0)+IFERROR(INDEX('Hoja de Trabajo para listado'!$AB$155:$BA$1048576,MATCH($A558,'Hoja de Trabajo para listado'!$AB$155:$AB$1048576,0),MATCH((CUADRO!I$4&amp;$E558),'Hoja de Trabajo para listado'!$AB$151:$BA$151,0)),0)+IFERROR(INDEX('Hoja de Trabajo para listado'!$BC$155:$CB$1048576,MATCH($A558,'Hoja de Trabajo para listado'!$BC$155:$BC$1048576,0),MATCH((CUADRO!I$4&amp;$E558),'Hoja de Trabajo para listado'!$BC$151:$CB$151,0)),0)+IFERROR(INDEX('Hoja de Trabajo para listado'!$DE$153:$DG$274,MATCH($A558,'Hoja de Trabajo para listado'!$DE$153:$DE$1048576,0),MATCH((CUADRO!I$4&amp;$E558),'Hoja de Trabajo para listado'!$DE$151:$DG$151,0)),0)+IFERROR(INDEX('Hoja de Trabajo para listado'!$CD$155:$DC$1048576,MATCH($A558,'Hoja de Trabajo para listado'!$CD$155:$CD$1048576,0),MATCH((CUADRO!I$4&amp;$E558),'Hoja de Trabajo para listado'!$CD$151:$DC$151,0)),0)</f>
        <v>0</v>
      </c>
      <c r="J558" s="243">
        <f ca="1">+IFERROR(INDEX('Hoja de Trabajo para listado'!$A$155:$Z$1048576,MATCH($A558,'Hoja de Trabajo para listado'!$A$155:$A$1048576,0),MATCH((CUADRO!J$4&amp;$E558),'Hoja de Trabajo para listado'!$A$151:$Z$151,0)),0)+IFERROR(INDEX('Hoja de Trabajo para listado'!$AB$155:$BA$1048576,MATCH($A558,'Hoja de Trabajo para listado'!$AB$155:$AB$1048576,0),MATCH((CUADRO!J$4&amp;$E558),'Hoja de Trabajo para listado'!$AB$151:$BA$151,0)),0)+IFERROR(INDEX('Hoja de Trabajo para listado'!$BC$155:$CB$1048576,MATCH($A558,'Hoja de Trabajo para listado'!$BC$155:$BC$1048576,0),MATCH((CUADRO!J$4&amp;$E558),'Hoja de Trabajo para listado'!$BC$151:$CB$151,0)),0)+IFERROR(INDEX('Hoja de Trabajo para listado'!$DE$153:$DG$274,MATCH($A558,'Hoja de Trabajo para listado'!$DE$153:$DE$1048576,0),MATCH((CUADRO!J$4&amp;$E558),'Hoja de Trabajo para listado'!$DE$151:$DG$151,0)),0)+IFERROR(INDEX('Hoja de Trabajo para listado'!$CD$155:$DC$1048576,MATCH($A558,'Hoja de Trabajo para listado'!$CD$155:$CD$1048576,0),MATCH((CUADRO!J$4&amp;$E558),'Hoja de Trabajo para listado'!$CD$151:$DC$151,0)),0)</f>
        <v>0</v>
      </c>
      <c r="K558" s="243">
        <f ca="1">+IFERROR(INDEX('Hoja de Trabajo para listado'!$A$155:$Z$1048576,MATCH($A558,'Hoja de Trabajo para listado'!$A$155:$A$1048576,0),MATCH((CUADRO!K$4&amp;$E558),'Hoja de Trabajo para listado'!$A$151:$Z$151,0)),0)+IFERROR(INDEX('Hoja de Trabajo para listado'!$AB$155:$BA$1048576,MATCH($A558,'Hoja de Trabajo para listado'!$AB$155:$AB$1048576,0),MATCH((CUADRO!K$4&amp;$E558),'Hoja de Trabajo para listado'!$AB$151:$BA$151,0)),0)+IFERROR(INDEX('Hoja de Trabajo para listado'!$BC$155:$CB$1048576,MATCH($A558,'Hoja de Trabajo para listado'!$BC$155:$BC$1048576,0),MATCH((CUADRO!K$4&amp;$E558),'Hoja de Trabajo para listado'!$BC$151:$CB$151,0)),0)+IFERROR(INDEX('Hoja de Trabajo para listado'!$DE$153:$DG$274,MATCH($A558,'Hoja de Trabajo para listado'!$DE$153:$DE$1048576,0),MATCH((CUADRO!K$4&amp;$E558),'Hoja de Trabajo para listado'!$DE$151:$DG$151,0)),0)+IFERROR(INDEX('Hoja de Trabajo para listado'!$CD$155:$DC$1048576,MATCH($A558,'Hoja de Trabajo para listado'!$CD$155:$CD$1048576,0),MATCH((CUADRO!K$4&amp;$E558),'Hoja de Trabajo para listado'!$CD$151:$DC$151,0)),0)</f>
        <v>0</v>
      </c>
      <c r="L558" s="243">
        <f ca="1">+IFERROR(INDEX('Hoja de Trabajo para listado'!$A$155:$Z$1048576,MATCH($A558,'Hoja de Trabajo para listado'!$A$155:$A$1048576,0),MATCH((CUADRO!L$4&amp;$E558),'Hoja de Trabajo para listado'!$A$151:$Z$151,0)),0)+IFERROR(INDEX('Hoja de Trabajo para listado'!$AB$155:$BA$1048576,MATCH($A558,'Hoja de Trabajo para listado'!$AB$155:$AB$1048576,0),MATCH((CUADRO!L$4&amp;$E558),'Hoja de Trabajo para listado'!$AB$151:$BA$151,0)),0)+IFERROR(INDEX('Hoja de Trabajo para listado'!$BC$155:$CB$1048576,MATCH($A558,'Hoja de Trabajo para listado'!$BC$155:$BC$1048576,0),MATCH((CUADRO!L$4&amp;$E558),'Hoja de Trabajo para listado'!$BC$151:$CB$151,0)),0)+IFERROR(INDEX('Hoja de Trabajo para listado'!$DE$153:$DG$274,MATCH($A558,'Hoja de Trabajo para listado'!$DE$153:$DE$1048576,0),MATCH((CUADRO!L$4&amp;$E558),'Hoja de Trabajo para listado'!$DE$151:$DG$151,0)),0)+IFERROR(INDEX('Hoja de Trabajo para listado'!$CD$155:$DC$1048576,MATCH($A558,'Hoja de Trabajo para listado'!$CD$155:$CD$1048576,0),MATCH((CUADRO!L$4&amp;$E558),'Hoja de Trabajo para listado'!$CD$151:$DC$151,0)),0)</f>
        <v>0</v>
      </c>
      <c r="M558" s="243">
        <f ca="1">+IFERROR(INDEX('Hoja de Trabajo para listado'!$A$155:$Z$1048576,MATCH($A558,'Hoja de Trabajo para listado'!$A$155:$A$1048576,0),MATCH((CUADRO!M$4&amp;$E558),'Hoja de Trabajo para listado'!$A$151:$Z$151,0)),0)+IFERROR(INDEX('Hoja de Trabajo para listado'!$AB$155:$BA$1048576,MATCH($A558,'Hoja de Trabajo para listado'!$AB$155:$AB$1048576,0),MATCH((CUADRO!M$4&amp;$E558),'Hoja de Trabajo para listado'!$AB$151:$BA$151,0)),0)+IFERROR(INDEX('Hoja de Trabajo para listado'!$BC$155:$CB$1048576,MATCH($A558,'Hoja de Trabajo para listado'!$BC$155:$BC$1048576,0),MATCH((CUADRO!M$4&amp;$E558),'Hoja de Trabajo para listado'!$BC$151:$CB$151,0)),0)+IFERROR(INDEX('Hoja de Trabajo para listado'!$DE$153:$DG$274,MATCH($A558,'Hoja de Trabajo para listado'!$DE$153:$DE$1048576,0),MATCH((CUADRO!M$4&amp;$E558),'Hoja de Trabajo para listado'!$DE$151:$DG$151,0)),0)+IFERROR(INDEX('Hoja de Trabajo para listado'!$CD$155:$DC$1048576,MATCH($A558,'Hoja de Trabajo para listado'!$CD$155:$CD$1048576,0),MATCH((CUADRO!M$4&amp;$E558),'Hoja de Trabajo para listado'!$CD$151:$DC$151,0)),0)</f>
        <v>0</v>
      </c>
      <c r="N558" s="243">
        <f ca="1">+IFERROR(INDEX('Hoja de Trabajo para listado'!$A$155:$Z$1048576,MATCH($A558,'Hoja de Trabajo para listado'!$A$155:$A$1048576,0),MATCH((CUADRO!N$4&amp;$E558),'Hoja de Trabajo para listado'!$A$151:$Z$151,0)),0)+IFERROR(INDEX('Hoja de Trabajo para listado'!$AB$155:$BA$1048576,MATCH($A558,'Hoja de Trabajo para listado'!$AB$155:$AB$1048576,0),MATCH((CUADRO!N$4&amp;$E558),'Hoja de Trabajo para listado'!$AB$151:$BA$151,0)),0)+IFERROR(INDEX('Hoja de Trabajo para listado'!$BC$155:$CB$1048576,MATCH($A558,'Hoja de Trabajo para listado'!$BC$155:$BC$1048576,0),MATCH((CUADRO!N$4&amp;$E558),'Hoja de Trabajo para listado'!$BC$151:$CB$151,0)),0)+IFERROR(INDEX('Hoja de Trabajo para listado'!$DE$153:$DG$274,MATCH($A558,'Hoja de Trabajo para listado'!$DE$153:$DE$1048576,0),MATCH((CUADRO!N$4&amp;$E558),'Hoja de Trabajo para listado'!$DE$151:$DG$151,0)),0)+IFERROR(INDEX('Hoja de Trabajo para listado'!$CD$155:$DC$1048576,MATCH($A558,'Hoja de Trabajo para listado'!$CD$155:$CD$1048576,0),MATCH((CUADRO!N$4&amp;$E558),'Hoja de Trabajo para listado'!$CD$151:$DC$151,0)),0)</f>
        <v>0</v>
      </c>
      <c r="O558" s="243">
        <f ca="1">+IFERROR(INDEX('Hoja de Trabajo para listado'!$A$155:$Z$1048576,MATCH($A558,'Hoja de Trabajo para listado'!$A$155:$A$1048576,0),MATCH((CUADRO!O$4&amp;$E558),'Hoja de Trabajo para listado'!$A$151:$Z$151,0)),0)+IFERROR(INDEX('Hoja de Trabajo para listado'!$AB$155:$BA$1048576,MATCH($A558,'Hoja de Trabajo para listado'!$AB$155:$AB$1048576,0),MATCH((CUADRO!O$4&amp;$E558),'Hoja de Trabajo para listado'!$AB$151:$BA$151,0)),0)+IFERROR(INDEX('Hoja de Trabajo para listado'!$BC$155:$CB$1048576,MATCH($A558,'Hoja de Trabajo para listado'!$BC$155:$BC$1048576,0),MATCH((CUADRO!O$4&amp;$E558),'Hoja de Trabajo para listado'!$BC$151:$CB$151,0)),0)+IFERROR(INDEX('Hoja de Trabajo para listado'!$DE$153:$DG$274,MATCH($A558,'Hoja de Trabajo para listado'!$DE$153:$DE$1048576,0),MATCH((CUADRO!O$4&amp;$E558),'Hoja de Trabajo para listado'!$DE$151:$DG$151,0)),0)+IFERROR(INDEX('Hoja de Trabajo para listado'!$CD$155:$DC$1048576,MATCH($A558,'Hoja de Trabajo para listado'!$CD$155:$CD$1048576,0),MATCH((CUADRO!O$4&amp;$E558),'Hoja de Trabajo para listado'!$CD$151:$DC$151,0)),0)</f>
        <v>0</v>
      </c>
      <c r="P558" s="243">
        <f ca="1">+IFERROR(INDEX('Hoja de Trabajo para listado'!$A$155:$Z$1048576,MATCH($A558,'Hoja de Trabajo para listado'!$A$155:$A$1048576,0),MATCH((CUADRO!P$4&amp;$E558),'Hoja de Trabajo para listado'!$A$151:$Z$151,0)),0)+IFERROR(INDEX('Hoja de Trabajo para listado'!$AB$155:$BA$1048576,MATCH($A558,'Hoja de Trabajo para listado'!$AB$155:$AB$1048576,0),MATCH((CUADRO!P$4&amp;$E558),'Hoja de Trabajo para listado'!$AB$151:$BA$151,0)),0)+IFERROR(INDEX('Hoja de Trabajo para listado'!$BC$155:$CB$1048576,MATCH($A558,'Hoja de Trabajo para listado'!$BC$155:$BC$1048576,0),MATCH((CUADRO!P$4&amp;$E558),'Hoja de Trabajo para listado'!$BC$151:$CB$151,0)),0)+IFERROR(INDEX('Hoja de Trabajo para listado'!$DE$153:$DG$274,MATCH($A558,'Hoja de Trabajo para listado'!$DE$153:$DE$1048576,0),MATCH((CUADRO!P$4&amp;$E558),'Hoja de Trabajo para listado'!$DE$151:$DG$151,0)),0)+IFERROR(INDEX('Hoja de Trabajo para listado'!$CD$155:$DC$1048576,MATCH($A558,'Hoja de Trabajo para listado'!$CD$155:$CD$1048576,0),MATCH((CUADRO!P$4&amp;$E558),'Hoja de Trabajo para listado'!$CD$151:$DC$151,0)),0)</f>
        <v>0</v>
      </c>
      <c r="Q558" s="243">
        <f ca="1">+IFERROR(INDEX('Hoja de Trabajo para listado'!$A$155:$Z$1048576,MATCH($A558,'Hoja de Trabajo para listado'!$A$155:$A$1048576,0),MATCH((CUADRO!Q$4&amp;$E558),'Hoja de Trabajo para listado'!$A$151:$Z$151,0)),0)+IFERROR(INDEX('Hoja de Trabajo para listado'!$AB$155:$BA$1048576,MATCH($A558,'Hoja de Trabajo para listado'!$AB$155:$AB$1048576,0),MATCH((CUADRO!Q$4&amp;$E558),'Hoja de Trabajo para listado'!$AB$151:$BA$151,0)),0)+IFERROR(INDEX('Hoja de Trabajo para listado'!$BC$155:$CB$1048576,MATCH($A558,'Hoja de Trabajo para listado'!$BC$155:$BC$1048576,0),MATCH((CUADRO!Q$4&amp;$E558),'Hoja de Trabajo para listado'!$BC$151:$CB$151,0)),0)+IFERROR(INDEX('Hoja de Trabajo para listado'!$DE$153:$DG$274,MATCH($A558,'Hoja de Trabajo para listado'!$DE$153:$DE$1048576,0),MATCH((CUADRO!Q$4&amp;$E558),'Hoja de Trabajo para listado'!$DE$151:$DG$151,0)),0)+IFERROR(INDEX('Hoja de Trabajo para listado'!$CD$155:$DC$1048576,MATCH($A558,'Hoja de Trabajo para listado'!$CD$155:$CD$1048576,0),MATCH((CUADRO!Q$4&amp;$E558),'Hoja de Trabajo para listado'!$CD$151:$DC$151,0)),0)</f>
        <v>0</v>
      </c>
      <c r="R558" s="243">
        <f t="shared" ca="1" si="23"/>
        <v>0</v>
      </c>
      <c r="S558" s="249">
        <f ca="1">+R557+R558</f>
        <v>0</v>
      </c>
      <c r="T558" s="243">
        <f ca="1">+S558</f>
        <v>0</v>
      </c>
      <c r="U558" s="242">
        <f t="shared" si="24"/>
        <v>2</v>
      </c>
      <c r="V558" s="333" t="str">
        <f>+VLOOKUP(A558,bd_lista!$A$3:$E$592,5,FALSE)</f>
        <v>Gobiernos Autonomos Municipales</v>
      </c>
      <c r="W558" s="388"/>
      <c r="X558" s="242">
        <f>+VLOOKUP(A558,[4]Sheet1!$A$13:$D$744,4,FALSE)</f>
        <v>0</v>
      </c>
      <c r="Y558" s="242" t="e">
        <f>+VLOOKUP(X558,bd_lista!$A$3:$C$592,3,FALSE)</f>
        <v>#N/A</v>
      </c>
      <c r="Z558" s="292"/>
      <c r="AA558" s="293"/>
    </row>
    <row r="559" spans="1:27" customFormat="1" ht="15" hidden="1" customHeight="1">
      <c r="A559" s="32">
        <v>1231</v>
      </c>
      <c r="B559" s="392">
        <f>+A559</f>
        <v>1231</v>
      </c>
      <c r="C559" s="247" t="str">
        <f>+VLOOKUP(A559,bd_lista!$A$3:$C$592,3,FALSE)</f>
        <v>Gobierno Autónomo Municipal de Combaya</v>
      </c>
      <c r="D559" s="389" t="str">
        <f>+C559</f>
        <v>Gobierno Autónomo Municipal de Combaya</v>
      </c>
      <c r="E559" s="242" t="s">
        <v>1304</v>
      </c>
      <c r="F559" s="243">
        <f ca="1">+IFERROR(INDEX('Hoja de Trabajo para listado'!$A$155:$Z$1048576,MATCH($A559,'Hoja de Trabajo para listado'!$A$155:$A$1048576,0),MATCH((CUADRO!F$4&amp;$E559),'Hoja de Trabajo para listado'!$A$151:$Z$151,0)),0)+IFERROR(INDEX('Hoja de Trabajo para listado'!$AB$155:$BA$1048576,MATCH($A559,'Hoja de Trabajo para listado'!$AB$155:$AB$1048576,0),MATCH((CUADRO!F$4&amp;$E559),'Hoja de Trabajo para listado'!$AB$151:$BA$151,0)),0)+IFERROR(INDEX('Hoja de Trabajo para listado'!$BC$155:$CB$1048576,MATCH($A559,'Hoja de Trabajo para listado'!$BC$155:$BC$1048576,0),MATCH((CUADRO!F$4&amp;$E559),'Hoja de Trabajo para listado'!$BC$151:$CB$151,0)),0)+IFERROR(INDEX('Hoja de Trabajo para listado'!$DE$153:$DG$274,MATCH($A559,'Hoja de Trabajo para listado'!$DE$153:$DE$1048576,0),MATCH((CUADRO!F$4&amp;$E559),'Hoja de Trabajo para listado'!$DE$151:$DG$151,0)),0)+IFERROR(INDEX('Hoja de Trabajo para listado'!$CD$155:$DC$1048576,MATCH($A559,'Hoja de Trabajo para listado'!$CD$155:$CD$1048576,0),MATCH((CUADRO!F$4&amp;$E559),'Hoja de Trabajo para listado'!$CD$151:$DC$151,0)),0)</f>
        <v>0</v>
      </c>
      <c r="G559" s="243">
        <f ca="1">+IFERROR(INDEX('Hoja de Trabajo para listado'!$A$155:$Z$1048576,MATCH($A559,'Hoja de Trabajo para listado'!$A$155:$A$1048576,0),MATCH((CUADRO!G$4&amp;$E559),'Hoja de Trabajo para listado'!$A$151:$Z$151,0)),0)+IFERROR(INDEX('Hoja de Trabajo para listado'!$AB$155:$BA$1048576,MATCH($A559,'Hoja de Trabajo para listado'!$AB$155:$AB$1048576,0),MATCH((CUADRO!G$4&amp;$E559),'Hoja de Trabajo para listado'!$AB$151:$BA$151,0)),0)+IFERROR(INDEX('Hoja de Trabajo para listado'!$BC$155:$CB$1048576,MATCH($A559,'Hoja de Trabajo para listado'!$BC$155:$BC$1048576,0),MATCH((CUADRO!G$4&amp;$E559),'Hoja de Trabajo para listado'!$BC$151:$CB$151,0)),0)+IFERROR(INDEX('Hoja de Trabajo para listado'!$DE$153:$DG$274,MATCH($A559,'Hoja de Trabajo para listado'!$DE$153:$DE$1048576,0),MATCH((CUADRO!G$4&amp;$E559),'Hoja de Trabajo para listado'!$DE$151:$DG$151,0)),0)+IFERROR(INDEX('Hoja de Trabajo para listado'!$CD$155:$DC$1048576,MATCH($A559,'Hoja de Trabajo para listado'!$CD$155:$CD$1048576,0),MATCH((CUADRO!G$4&amp;$E559),'Hoja de Trabajo para listado'!$CD$151:$DC$151,0)),0)</f>
        <v>0</v>
      </c>
      <c r="H559" s="243">
        <f ca="1">+IFERROR(INDEX('Hoja de Trabajo para listado'!$A$155:$Z$1048576,MATCH($A559,'Hoja de Trabajo para listado'!$A$155:$A$1048576,0),MATCH((CUADRO!H$4&amp;$E559),'Hoja de Trabajo para listado'!$A$151:$Z$151,0)),0)+IFERROR(INDEX('Hoja de Trabajo para listado'!$AB$155:$BA$1048576,MATCH($A559,'Hoja de Trabajo para listado'!$AB$155:$AB$1048576,0),MATCH((CUADRO!H$4&amp;$E559),'Hoja de Trabajo para listado'!$AB$151:$BA$151,0)),0)+IFERROR(INDEX('Hoja de Trabajo para listado'!$BC$155:$CB$1048576,MATCH($A559,'Hoja de Trabajo para listado'!$BC$155:$BC$1048576,0),MATCH((CUADRO!H$4&amp;$E559),'Hoja de Trabajo para listado'!$BC$151:$CB$151,0)),0)+IFERROR(INDEX('Hoja de Trabajo para listado'!$DE$153:$DG$274,MATCH($A559,'Hoja de Trabajo para listado'!$DE$153:$DE$1048576,0),MATCH((CUADRO!H$4&amp;$E559),'Hoja de Trabajo para listado'!$DE$151:$DG$151,0)),0)+IFERROR(INDEX('Hoja de Trabajo para listado'!$CD$155:$DC$1048576,MATCH($A559,'Hoja de Trabajo para listado'!$CD$155:$CD$1048576,0),MATCH((CUADRO!H$4&amp;$E559),'Hoja de Trabajo para listado'!$CD$151:$DC$151,0)),0)</f>
        <v>0</v>
      </c>
      <c r="I559" s="243">
        <f ca="1">+IFERROR(INDEX('Hoja de Trabajo para listado'!$A$155:$Z$1048576,MATCH($A559,'Hoja de Trabajo para listado'!$A$155:$A$1048576,0),MATCH((CUADRO!I$4&amp;$E559),'Hoja de Trabajo para listado'!$A$151:$Z$151,0)),0)+IFERROR(INDEX('Hoja de Trabajo para listado'!$AB$155:$BA$1048576,MATCH($A559,'Hoja de Trabajo para listado'!$AB$155:$AB$1048576,0),MATCH((CUADRO!I$4&amp;$E559),'Hoja de Trabajo para listado'!$AB$151:$BA$151,0)),0)+IFERROR(INDEX('Hoja de Trabajo para listado'!$BC$155:$CB$1048576,MATCH($A559,'Hoja de Trabajo para listado'!$BC$155:$BC$1048576,0),MATCH((CUADRO!I$4&amp;$E559),'Hoja de Trabajo para listado'!$BC$151:$CB$151,0)),0)+IFERROR(INDEX('Hoja de Trabajo para listado'!$DE$153:$DG$274,MATCH($A559,'Hoja de Trabajo para listado'!$DE$153:$DE$1048576,0),MATCH((CUADRO!I$4&amp;$E559),'Hoja de Trabajo para listado'!$DE$151:$DG$151,0)),0)+IFERROR(INDEX('Hoja de Trabajo para listado'!$CD$155:$DC$1048576,MATCH($A559,'Hoja de Trabajo para listado'!$CD$155:$CD$1048576,0),MATCH((CUADRO!I$4&amp;$E559),'Hoja de Trabajo para listado'!$CD$151:$DC$151,0)),0)</f>
        <v>0</v>
      </c>
      <c r="J559" s="243">
        <f ca="1">+IFERROR(INDEX('Hoja de Trabajo para listado'!$A$155:$Z$1048576,MATCH($A559,'Hoja de Trabajo para listado'!$A$155:$A$1048576,0),MATCH((CUADRO!J$4&amp;$E559),'Hoja de Trabajo para listado'!$A$151:$Z$151,0)),0)+IFERROR(INDEX('Hoja de Trabajo para listado'!$AB$155:$BA$1048576,MATCH($A559,'Hoja de Trabajo para listado'!$AB$155:$AB$1048576,0),MATCH((CUADRO!J$4&amp;$E559),'Hoja de Trabajo para listado'!$AB$151:$BA$151,0)),0)+IFERROR(INDEX('Hoja de Trabajo para listado'!$BC$155:$CB$1048576,MATCH($A559,'Hoja de Trabajo para listado'!$BC$155:$BC$1048576,0),MATCH((CUADRO!J$4&amp;$E559),'Hoja de Trabajo para listado'!$BC$151:$CB$151,0)),0)+IFERROR(INDEX('Hoja de Trabajo para listado'!$DE$153:$DG$274,MATCH($A559,'Hoja de Trabajo para listado'!$DE$153:$DE$1048576,0),MATCH((CUADRO!J$4&amp;$E559),'Hoja de Trabajo para listado'!$DE$151:$DG$151,0)),0)+IFERROR(INDEX('Hoja de Trabajo para listado'!$CD$155:$DC$1048576,MATCH($A559,'Hoja de Trabajo para listado'!$CD$155:$CD$1048576,0),MATCH((CUADRO!J$4&amp;$E559),'Hoja de Trabajo para listado'!$CD$151:$DC$151,0)),0)</f>
        <v>0</v>
      </c>
      <c r="K559" s="243">
        <f ca="1">+IFERROR(INDEX('Hoja de Trabajo para listado'!$A$155:$Z$1048576,MATCH($A559,'Hoja de Trabajo para listado'!$A$155:$A$1048576,0),MATCH((CUADRO!K$4&amp;$E559),'Hoja de Trabajo para listado'!$A$151:$Z$151,0)),0)+IFERROR(INDEX('Hoja de Trabajo para listado'!$AB$155:$BA$1048576,MATCH($A559,'Hoja de Trabajo para listado'!$AB$155:$AB$1048576,0),MATCH((CUADRO!K$4&amp;$E559),'Hoja de Trabajo para listado'!$AB$151:$BA$151,0)),0)+IFERROR(INDEX('Hoja de Trabajo para listado'!$BC$155:$CB$1048576,MATCH($A559,'Hoja de Trabajo para listado'!$BC$155:$BC$1048576,0),MATCH((CUADRO!K$4&amp;$E559),'Hoja de Trabajo para listado'!$BC$151:$CB$151,0)),0)+IFERROR(INDEX('Hoja de Trabajo para listado'!$DE$153:$DG$274,MATCH($A559,'Hoja de Trabajo para listado'!$DE$153:$DE$1048576,0),MATCH((CUADRO!K$4&amp;$E559),'Hoja de Trabajo para listado'!$DE$151:$DG$151,0)),0)+IFERROR(INDEX('Hoja de Trabajo para listado'!$CD$155:$DC$1048576,MATCH($A559,'Hoja de Trabajo para listado'!$CD$155:$CD$1048576,0),MATCH((CUADRO!K$4&amp;$E559),'Hoja de Trabajo para listado'!$CD$151:$DC$151,0)),0)</f>
        <v>0</v>
      </c>
      <c r="L559" s="243">
        <f ca="1">+IFERROR(INDEX('Hoja de Trabajo para listado'!$A$155:$Z$1048576,MATCH($A559,'Hoja de Trabajo para listado'!$A$155:$A$1048576,0),MATCH((CUADRO!L$4&amp;$E559),'Hoja de Trabajo para listado'!$A$151:$Z$151,0)),0)+IFERROR(INDEX('Hoja de Trabajo para listado'!$AB$155:$BA$1048576,MATCH($A559,'Hoja de Trabajo para listado'!$AB$155:$AB$1048576,0),MATCH((CUADRO!L$4&amp;$E559),'Hoja de Trabajo para listado'!$AB$151:$BA$151,0)),0)+IFERROR(INDEX('Hoja de Trabajo para listado'!$BC$155:$CB$1048576,MATCH($A559,'Hoja de Trabajo para listado'!$BC$155:$BC$1048576,0),MATCH((CUADRO!L$4&amp;$E559),'Hoja de Trabajo para listado'!$BC$151:$CB$151,0)),0)+IFERROR(INDEX('Hoja de Trabajo para listado'!$DE$153:$DG$274,MATCH($A559,'Hoja de Trabajo para listado'!$DE$153:$DE$1048576,0),MATCH((CUADRO!L$4&amp;$E559),'Hoja de Trabajo para listado'!$DE$151:$DG$151,0)),0)+IFERROR(INDEX('Hoja de Trabajo para listado'!$CD$155:$DC$1048576,MATCH($A559,'Hoja de Trabajo para listado'!$CD$155:$CD$1048576,0),MATCH((CUADRO!L$4&amp;$E559),'Hoja de Trabajo para listado'!$CD$151:$DC$151,0)),0)</f>
        <v>0</v>
      </c>
      <c r="M559" s="243">
        <f ca="1">+IFERROR(INDEX('Hoja de Trabajo para listado'!$A$155:$Z$1048576,MATCH($A559,'Hoja de Trabajo para listado'!$A$155:$A$1048576,0),MATCH((CUADRO!M$4&amp;$E559),'Hoja de Trabajo para listado'!$A$151:$Z$151,0)),0)+IFERROR(INDEX('Hoja de Trabajo para listado'!$AB$155:$BA$1048576,MATCH($A559,'Hoja de Trabajo para listado'!$AB$155:$AB$1048576,0),MATCH((CUADRO!M$4&amp;$E559),'Hoja de Trabajo para listado'!$AB$151:$BA$151,0)),0)+IFERROR(INDEX('Hoja de Trabajo para listado'!$BC$155:$CB$1048576,MATCH($A559,'Hoja de Trabajo para listado'!$BC$155:$BC$1048576,0),MATCH((CUADRO!M$4&amp;$E559),'Hoja de Trabajo para listado'!$BC$151:$CB$151,0)),0)+IFERROR(INDEX('Hoja de Trabajo para listado'!$DE$153:$DG$274,MATCH($A559,'Hoja de Trabajo para listado'!$DE$153:$DE$1048576,0),MATCH((CUADRO!M$4&amp;$E559),'Hoja de Trabajo para listado'!$DE$151:$DG$151,0)),0)+IFERROR(INDEX('Hoja de Trabajo para listado'!$CD$155:$DC$1048576,MATCH($A559,'Hoja de Trabajo para listado'!$CD$155:$CD$1048576,0),MATCH((CUADRO!M$4&amp;$E559),'Hoja de Trabajo para listado'!$CD$151:$DC$151,0)),0)</f>
        <v>0</v>
      </c>
      <c r="N559" s="243">
        <f ca="1">+IFERROR(INDEX('Hoja de Trabajo para listado'!$A$155:$Z$1048576,MATCH($A559,'Hoja de Trabajo para listado'!$A$155:$A$1048576,0),MATCH((CUADRO!N$4&amp;$E559),'Hoja de Trabajo para listado'!$A$151:$Z$151,0)),0)+IFERROR(INDEX('Hoja de Trabajo para listado'!$AB$155:$BA$1048576,MATCH($A559,'Hoja de Trabajo para listado'!$AB$155:$AB$1048576,0),MATCH((CUADRO!N$4&amp;$E559),'Hoja de Trabajo para listado'!$AB$151:$BA$151,0)),0)+IFERROR(INDEX('Hoja de Trabajo para listado'!$BC$155:$CB$1048576,MATCH($A559,'Hoja de Trabajo para listado'!$BC$155:$BC$1048576,0),MATCH((CUADRO!N$4&amp;$E559),'Hoja de Trabajo para listado'!$BC$151:$CB$151,0)),0)+IFERROR(INDEX('Hoja de Trabajo para listado'!$DE$153:$DG$274,MATCH($A559,'Hoja de Trabajo para listado'!$DE$153:$DE$1048576,0),MATCH((CUADRO!N$4&amp;$E559),'Hoja de Trabajo para listado'!$DE$151:$DG$151,0)),0)+IFERROR(INDEX('Hoja de Trabajo para listado'!$CD$155:$DC$1048576,MATCH($A559,'Hoja de Trabajo para listado'!$CD$155:$CD$1048576,0),MATCH((CUADRO!N$4&amp;$E559),'Hoja de Trabajo para listado'!$CD$151:$DC$151,0)),0)</f>
        <v>0</v>
      </c>
      <c r="O559" s="243">
        <f ca="1">+IFERROR(INDEX('Hoja de Trabajo para listado'!$A$155:$Z$1048576,MATCH($A559,'Hoja de Trabajo para listado'!$A$155:$A$1048576,0),MATCH((CUADRO!O$4&amp;$E559),'Hoja de Trabajo para listado'!$A$151:$Z$151,0)),0)+IFERROR(INDEX('Hoja de Trabajo para listado'!$AB$155:$BA$1048576,MATCH($A559,'Hoja de Trabajo para listado'!$AB$155:$AB$1048576,0),MATCH((CUADRO!O$4&amp;$E559),'Hoja de Trabajo para listado'!$AB$151:$BA$151,0)),0)+IFERROR(INDEX('Hoja de Trabajo para listado'!$BC$155:$CB$1048576,MATCH($A559,'Hoja de Trabajo para listado'!$BC$155:$BC$1048576,0),MATCH((CUADRO!O$4&amp;$E559),'Hoja de Trabajo para listado'!$BC$151:$CB$151,0)),0)+IFERROR(INDEX('Hoja de Trabajo para listado'!$DE$153:$DG$274,MATCH($A559,'Hoja de Trabajo para listado'!$DE$153:$DE$1048576,0),MATCH((CUADRO!O$4&amp;$E559),'Hoja de Trabajo para listado'!$DE$151:$DG$151,0)),0)+IFERROR(INDEX('Hoja de Trabajo para listado'!$CD$155:$DC$1048576,MATCH($A559,'Hoja de Trabajo para listado'!$CD$155:$CD$1048576,0),MATCH((CUADRO!O$4&amp;$E559),'Hoja de Trabajo para listado'!$CD$151:$DC$151,0)),0)</f>
        <v>0</v>
      </c>
      <c r="P559" s="243">
        <f ca="1">+IFERROR(INDEX('Hoja de Trabajo para listado'!$A$155:$Z$1048576,MATCH($A559,'Hoja de Trabajo para listado'!$A$155:$A$1048576,0),MATCH((CUADRO!P$4&amp;$E559),'Hoja de Trabajo para listado'!$A$151:$Z$151,0)),0)+IFERROR(INDEX('Hoja de Trabajo para listado'!$AB$155:$BA$1048576,MATCH($A559,'Hoja de Trabajo para listado'!$AB$155:$AB$1048576,0),MATCH((CUADRO!P$4&amp;$E559),'Hoja de Trabajo para listado'!$AB$151:$BA$151,0)),0)+IFERROR(INDEX('Hoja de Trabajo para listado'!$BC$155:$CB$1048576,MATCH($A559,'Hoja de Trabajo para listado'!$BC$155:$BC$1048576,0),MATCH((CUADRO!P$4&amp;$E559),'Hoja de Trabajo para listado'!$BC$151:$CB$151,0)),0)+IFERROR(INDEX('Hoja de Trabajo para listado'!$DE$153:$DG$274,MATCH($A559,'Hoja de Trabajo para listado'!$DE$153:$DE$1048576,0),MATCH((CUADRO!P$4&amp;$E559),'Hoja de Trabajo para listado'!$DE$151:$DG$151,0)),0)+IFERROR(INDEX('Hoja de Trabajo para listado'!$CD$155:$DC$1048576,MATCH($A559,'Hoja de Trabajo para listado'!$CD$155:$CD$1048576,0),MATCH((CUADRO!P$4&amp;$E559),'Hoja de Trabajo para listado'!$CD$151:$DC$151,0)),0)</f>
        <v>0</v>
      </c>
      <c r="Q559" s="243">
        <f ca="1">+IFERROR(INDEX('Hoja de Trabajo para listado'!$A$155:$Z$1048576,MATCH($A559,'Hoja de Trabajo para listado'!$A$155:$A$1048576,0),MATCH((CUADRO!Q$4&amp;$E559),'Hoja de Trabajo para listado'!$A$151:$Z$151,0)),0)+IFERROR(INDEX('Hoja de Trabajo para listado'!$AB$155:$BA$1048576,MATCH($A559,'Hoja de Trabajo para listado'!$AB$155:$AB$1048576,0),MATCH((CUADRO!Q$4&amp;$E559),'Hoja de Trabajo para listado'!$AB$151:$BA$151,0)),0)+IFERROR(INDEX('Hoja de Trabajo para listado'!$BC$155:$CB$1048576,MATCH($A559,'Hoja de Trabajo para listado'!$BC$155:$BC$1048576,0),MATCH((CUADRO!Q$4&amp;$E559),'Hoja de Trabajo para listado'!$BC$151:$CB$151,0)),0)+IFERROR(INDEX('Hoja de Trabajo para listado'!$DE$153:$DG$274,MATCH($A559,'Hoja de Trabajo para listado'!$DE$153:$DE$1048576,0),MATCH((CUADRO!Q$4&amp;$E559),'Hoja de Trabajo para listado'!$DE$151:$DG$151,0)),0)+IFERROR(INDEX('Hoja de Trabajo para listado'!$CD$155:$DC$1048576,MATCH($A559,'Hoja de Trabajo para listado'!$CD$155:$CD$1048576,0),MATCH((CUADRO!Q$4&amp;$E559),'Hoja de Trabajo para listado'!$CD$151:$DC$151,0)),0)</f>
        <v>0</v>
      </c>
      <c r="R559" s="243">
        <f t="shared" ca="1" si="23"/>
        <v>0</v>
      </c>
      <c r="S559" s="249"/>
      <c r="T559" s="243">
        <f ca="1">+T560</f>
        <v>0</v>
      </c>
      <c r="U559" s="242">
        <f t="shared" si="24"/>
        <v>1</v>
      </c>
      <c r="V559" s="333" t="str">
        <f>+VLOOKUP(A559,bd_lista!$A$3:$E$592,5,FALSE)</f>
        <v>Gobiernos Autonomos Municipales</v>
      </c>
      <c r="W559" s="387" t="str">
        <f>+V559</f>
        <v>Gobiernos Autonomos Municipales</v>
      </c>
      <c r="X559" s="242">
        <f>+VLOOKUP(A559,[4]Sheet1!$A$13:$D$744,4,FALSE)</f>
        <v>0</v>
      </c>
      <c r="Y559" s="242" t="e">
        <f>+VLOOKUP(X559,bd_lista!$A$3:$C$592,3,FALSE)</f>
        <v>#N/A</v>
      </c>
      <c r="Z559" s="294">
        <f>+X559</f>
        <v>0</v>
      </c>
      <c r="AA559" s="295" t="e">
        <f>+Y559</f>
        <v>#N/A</v>
      </c>
    </row>
    <row r="560" spans="1:27" customFormat="1" ht="15" hidden="1" customHeight="1">
      <c r="A560" s="32">
        <v>1231</v>
      </c>
      <c r="B560" s="393"/>
      <c r="C560" s="247" t="str">
        <f>+VLOOKUP(A560,bd_lista!$A$3:$C$592,3,FALSE)</f>
        <v>Gobierno Autónomo Municipal de Combaya</v>
      </c>
      <c r="D560" s="390"/>
      <c r="E560" s="244" t="s">
        <v>1305</v>
      </c>
      <c r="F560" s="243">
        <f ca="1">+IFERROR(INDEX('Hoja de Trabajo para listado'!$A$155:$Z$1048576,MATCH($A560,'Hoja de Trabajo para listado'!$A$155:$A$1048576,0),MATCH((CUADRO!F$4&amp;$E560),'Hoja de Trabajo para listado'!$A$151:$Z$151,0)),0)+IFERROR(INDEX('Hoja de Trabajo para listado'!$AB$155:$BA$1048576,MATCH($A560,'Hoja de Trabajo para listado'!$AB$155:$AB$1048576,0),MATCH((CUADRO!F$4&amp;$E560),'Hoja de Trabajo para listado'!$AB$151:$BA$151,0)),0)+IFERROR(INDEX('Hoja de Trabajo para listado'!$BC$155:$CB$1048576,MATCH($A560,'Hoja de Trabajo para listado'!$BC$155:$BC$1048576,0),MATCH((CUADRO!F$4&amp;$E560),'Hoja de Trabajo para listado'!$BC$151:$CB$151,0)),0)+IFERROR(INDEX('Hoja de Trabajo para listado'!$DE$153:$DG$274,MATCH($A560,'Hoja de Trabajo para listado'!$DE$153:$DE$1048576,0),MATCH((CUADRO!F$4&amp;$E560),'Hoja de Trabajo para listado'!$DE$151:$DG$151,0)),0)+IFERROR(INDEX('Hoja de Trabajo para listado'!$CD$155:$DC$1048576,MATCH($A560,'Hoja de Trabajo para listado'!$CD$155:$CD$1048576,0),MATCH((CUADRO!F$4&amp;$E560),'Hoja de Trabajo para listado'!$CD$151:$DC$151,0)),0)</f>
        <v>0</v>
      </c>
      <c r="G560" s="243">
        <f ca="1">+IFERROR(INDEX('Hoja de Trabajo para listado'!$A$155:$Z$1048576,MATCH($A560,'Hoja de Trabajo para listado'!$A$155:$A$1048576,0),MATCH((CUADRO!G$4&amp;$E560),'Hoja de Trabajo para listado'!$A$151:$Z$151,0)),0)+IFERROR(INDEX('Hoja de Trabajo para listado'!$AB$155:$BA$1048576,MATCH($A560,'Hoja de Trabajo para listado'!$AB$155:$AB$1048576,0),MATCH((CUADRO!G$4&amp;$E560),'Hoja de Trabajo para listado'!$AB$151:$BA$151,0)),0)+IFERROR(INDEX('Hoja de Trabajo para listado'!$BC$155:$CB$1048576,MATCH($A560,'Hoja de Trabajo para listado'!$BC$155:$BC$1048576,0),MATCH((CUADRO!G$4&amp;$E560),'Hoja de Trabajo para listado'!$BC$151:$CB$151,0)),0)+IFERROR(INDEX('Hoja de Trabajo para listado'!$DE$153:$DG$274,MATCH($A560,'Hoja de Trabajo para listado'!$DE$153:$DE$1048576,0),MATCH((CUADRO!G$4&amp;$E560),'Hoja de Trabajo para listado'!$DE$151:$DG$151,0)),0)+IFERROR(INDEX('Hoja de Trabajo para listado'!$CD$155:$DC$1048576,MATCH($A560,'Hoja de Trabajo para listado'!$CD$155:$CD$1048576,0),MATCH((CUADRO!G$4&amp;$E560),'Hoja de Trabajo para listado'!$CD$151:$DC$151,0)),0)</f>
        <v>0</v>
      </c>
      <c r="H560" s="243">
        <f ca="1">+IFERROR(INDEX('Hoja de Trabajo para listado'!$A$155:$Z$1048576,MATCH($A560,'Hoja de Trabajo para listado'!$A$155:$A$1048576,0),MATCH((CUADRO!H$4&amp;$E560),'Hoja de Trabajo para listado'!$A$151:$Z$151,0)),0)+IFERROR(INDEX('Hoja de Trabajo para listado'!$AB$155:$BA$1048576,MATCH($A560,'Hoja de Trabajo para listado'!$AB$155:$AB$1048576,0),MATCH((CUADRO!H$4&amp;$E560),'Hoja de Trabajo para listado'!$AB$151:$BA$151,0)),0)+IFERROR(INDEX('Hoja de Trabajo para listado'!$BC$155:$CB$1048576,MATCH($A560,'Hoja de Trabajo para listado'!$BC$155:$BC$1048576,0),MATCH((CUADRO!H$4&amp;$E560),'Hoja de Trabajo para listado'!$BC$151:$CB$151,0)),0)+IFERROR(INDEX('Hoja de Trabajo para listado'!$DE$153:$DG$274,MATCH($A560,'Hoja de Trabajo para listado'!$DE$153:$DE$1048576,0),MATCH((CUADRO!H$4&amp;$E560),'Hoja de Trabajo para listado'!$DE$151:$DG$151,0)),0)+IFERROR(INDEX('Hoja de Trabajo para listado'!$CD$155:$DC$1048576,MATCH($A560,'Hoja de Trabajo para listado'!$CD$155:$CD$1048576,0),MATCH((CUADRO!H$4&amp;$E560),'Hoja de Trabajo para listado'!$CD$151:$DC$151,0)),0)</f>
        <v>0</v>
      </c>
      <c r="I560" s="243">
        <f ca="1">+IFERROR(INDEX('Hoja de Trabajo para listado'!$A$155:$Z$1048576,MATCH($A560,'Hoja de Trabajo para listado'!$A$155:$A$1048576,0),MATCH((CUADRO!I$4&amp;$E560),'Hoja de Trabajo para listado'!$A$151:$Z$151,0)),0)+IFERROR(INDEX('Hoja de Trabajo para listado'!$AB$155:$BA$1048576,MATCH($A560,'Hoja de Trabajo para listado'!$AB$155:$AB$1048576,0),MATCH((CUADRO!I$4&amp;$E560),'Hoja de Trabajo para listado'!$AB$151:$BA$151,0)),0)+IFERROR(INDEX('Hoja de Trabajo para listado'!$BC$155:$CB$1048576,MATCH($A560,'Hoja de Trabajo para listado'!$BC$155:$BC$1048576,0),MATCH((CUADRO!I$4&amp;$E560),'Hoja de Trabajo para listado'!$BC$151:$CB$151,0)),0)+IFERROR(INDEX('Hoja de Trabajo para listado'!$DE$153:$DG$274,MATCH($A560,'Hoja de Trabajo para listado'!$DE$153:$DE$1048576,0),MATCH((CUADRO!I$4&amp;$E560),'Hoja de Trabajo para listado'!$DE$151:$DG$151,0)),0)+IFERROR(INDEX('Hoja de Trabajo para listado'!$CD$155:$DC$1048576,MATCH($A560,'Hoja de Trabajo para listado'!$CD$155:$CD$1048576,0),MATCH((CUADRO!I$4&amp;$E560),'Hoja de Trabajo para listado'!$CD$151:$DC$151,0)),0)</f>
        <v>0</v>
      </c>
      <c r="J560" s="243">
        <f ca="1">+IFERROR(INDEX('Hoja de Trabajo para listado'!$A$155:$Z$1048576,MATCH($A560,'Hoja de Trabajo para listado'!$A$155:$A$1048576,0),MATCH((CUADRO!J$4&amp;$E560),'Hoja de Trabajo para listado'!$A$151:$Z$151,0)),0)+IFERROR(INDEX('Hoja de Trabajo para listado'!$AB$155:$BA$1048576,MATCH($A560,'Hoja de Trabajo para listado'!$AB$155:$AB$1048576,0),MATCH((CUADRO!J$4&amp;$E560),'Hoja de Trabajo para listado'!$AB$151:$BA$151,0)),0)+IFERROR(INDEX('Hoja de Trabajo para listado'!$BC$155:$CB$1048576,MATCH($A560,'Hoja de Trabajo para listado'!$BC$155:$BC$1048576,0),MATCH((CUADRO!J$4&amp;$E560),'Hoja de Trabajo para listado'!$BC$151:$CB$151,0)),0)+IFERROR(INDEX('Hoja de Trabajo para listado'!$DE$153:$DG$274,MATCH($A560,'Hoja de Trabajo para listado'!$DE$153:$DE$1048576,0),MATCH((CUADRO!J$4&amp;$E560),'Hoja de Trabajo para listado'!$DE$151:$DG$151,0)),0)+IFERROR(INDEX('Hoja de Trabajo para listado'!$CD$155:$DC$1048576,MATCH($A560,'Hoja de Trabajo para listado'!$CD$155:$CD$1048576,0),MATCH((CUADRO!J$4&amp;$E560),'Hoja de Trabajo para listado'!$CD$151:$DC$151,0)),0)</f>
        <v>0</v>
      </c>
      <c r="K560" s="243">
        <f ca="1">+IFERROR(INDEX('Hoja de Trabajo para listado'!$A$155:$Z$1048576,MATCH($A560,'Hoja de Trabajo para listado'!$A$155:$A$1048576,0),MATCH((CUADRO!K$4&amp;$E560),'Hoja de Trabajo para listado'!$A$151:$Z$151,0)),0)+IFERROR(INDEX('Hoja de Trabajo para listado'!$AB$155:$BA$1048576,MATCH($A560,'Hoja de Trabajo para listado'!$AB$155:$AB$1048576,0),MATCH((CUADRO!K$4&amp;$E560),'Hoja de Trabajo para listado'!$AB$151:$BA$151,0)),0)+IFERROR(INDEX('Hoja de Trabajo para listado'!$BC$155:$CB$1048576,MATCH($A560,'Hoja de Trabajo para listado'!$BC$155:$BC$1048576,0),MATCH((CUADRO!K$4&amp;$E560),'Hoja de Trabajo para listado'!$BC$151:$CB$151,0)),0)+IFERROR(INDEX('Hoja de Trabajo para listado'!$DE$153:$DG$274,MATCH($A560,'Hoja de Trabajo para listado'!$DE$153:$DE$1048576,0),MATCH((CUADRO!K$4&amp;$E560),'Hoja de Trabajo para listado'!$DE$151:$DG$151,0)),0)+IFERROR(INDEX('Hoja de Trabajo para listado'!$CD$155:$DC$1048576,MATCH($A560,'Hoja de Trabajo para listado'!$CD$155:$CD$1048576,0),MATCH((CUADRO!K$4&amp;$E560),'Hoja de Trabajo para listado'!$CD$151:$DC$151,0)),0)</f>
        <v>0</v>
      </c>
      <c r="L560" s="243">
        <f ca="1">+IFERROR(INDEX('Hoja de Trabajo para listado'!$A$155:$Z$1048576,MATCH($A560,'Hoja de Trabajo para listado'!$A$155:$A$1048576,0),MATCH((CUADRO!L$4&amp;$E560),'Hoja de Trabajo para listado'!$A$151:$Z$151,0)),0)+IFERROR(INDEX('Hoja de Trabajo para listado'!$AB$155:$BA$1048576,MATCH($A560,'Hoja de Trabajo para listado'!$AB$155:$AB$1048576,0),MATCH((CUADRO!L$4&amp;$E560),'Hoja de Trabajo para listado'!$AB$151:$BA$151,0)),0)+IFERROR(INDEX('Hoja de Trabajo para listado'!$BC$155:$CB$1048576,MATCH($A560,'Hoja de Trabajo para listado'!$BC$155:$BC$1048576,0),MATCH((CUADRO!L$4&amp;$E560),'Hoja de Trabajo para listado'!$BC$151:$CB$151,0)),0)+IFERROR(INDEX('Hoja de Trabajo para listado'!$DE$153:$DG$274,MATCH($A560,'Hoja de Trabajo para listado'!$DE$153:$DE$1048576,0),MATCH((CUADRO!L$4&amp;$E560),'Hoja de Trabajo para listado'!$DE$151:$DG$151,0)),0)+IFERROR(INDEX('Hoja de Trabajo para listado'!$CD$155:$DC$1048576,MATCH($A560,'Hoja de Trabajo para listado'!$CD$155:$CD$1048576,0),MATCH((CUADRO!L$4&amp;$E560),'Hoja de Trabajo para listado'!$CD$151:$DC$151,0)),0)</f>
        <v>0</v>
      </c>
      <c r="M560" s="243">
        <f ca="1">+IFERROR(INDEX('Hoja de Trabajo para listado'!$A$155:$Z$1048576,MATCH($A560,'Hoja de Trabajo para listado'!$A$155:$A$1048576,0),MATCH((CUADRO!M$4&amp;$E560),'Hoja de Trabajo para listado'!$A$151:$Z$151,0)),0)+IFERROR(INDEX('Hoja de Trabajo para listado'!$AB$155:$BA$1048576,MATCH($A560,'Hoja de Trabajo para listado'!$AB$155:$AB$1048576,0),MATCH((CUADRO!M$4&amp;$E560),'Hoja de Trabajo para listado'!$AB$151:$BA$151,0)),0)+IFERROR(INDEX('Hoja de Trabajo para listado'!$BC$155:$CB$1048576,MATCH($A560,'Hoja de Trabajo para listado'!$BC$155:$BC$1048576,0),MATCH((CUADRO!M$4&amp;$E560),'Hoja de Trabajo para listado'!$BC$151:$CB$151,0)),0)+IFERROR(INDEX('Hoja de Trabajo para listado'!$DE$153:$DG$274,MATCH($A560,'Hoja de Trabajo para listado'!$DE$153:$DE$1048576,0),MATCH((CUADRO!M$4&amp;$E560),'Hoja de Trabajo para listado'!$DE$151:$DG$151,0)),0)+IFERROR(INDEX('Hoja de Trabajo para listado'!$CD$155:$DC$1048576,MATCH($A560,'Hoja de Trabajo para listado'!$CD$155:$CD$1048576,0),MATCH((CUADRO!M$4&amp;$E560),'Hoja de Trabajo para listado'!$CD$151:$DC$151,0)),0)</f>
        <v>0</v>
      </c>
      <c r="N560" s="243">
        <f ca="1">+IFERROR(INDEX('Hoja de Trabajo para listado'!$A$155:$Z$1048576,MATCH($A560,'Hoja de Trabajo para listado'!$A$155:$A$1048576,0),MATCH((CUADRO!N$4&amp;$E560),'Hoja de Trabajo para listado'!$A$151:$Z$151,0)),0)+IFERROR(INDEX('Hoja de Trabajo para listado'!$AB$155:$BA$1048576,MATCH($A560,'Hoja de Trabajo para listado'!$AB$155:$AB$1048576,0),MATCH((CUADRO!N$4&amp;$E560),'Hoja de Trabajo para listado'!$AB$151:$BA$151,0)),0)+IFERROR(INDEX('Hoja de Trabajo para listado'!$BC$155:$CB$1048576,MATCH($A560,'Hoja de Trabajo para listado'!$BC$155:$BC$1048576,0),MATCH((CUADRO!N$4&amp;$E560),'Hoja de Trabajo para listado'!$BC$151:$CB$151,0)),0)+IFERROR(INDEX('Hoja de Trabajo para listado'!$DE$153:$DG$274,MATCH($A560,'Hoja de Trabajo para listado'!$DE$153:$DE$1048576,0),MATCH((CUADRO!N$4&amp;$E560),'Hoja de Trabajo para listado'!$DE$151:$DG$151,0)),0)+IFERROR(INDEX('Hoja de Trabajo para listado'!$CD$155:$DC$1048576,MATCH($A560,'Hoja de Trabajo para listado'!$CD$155:$CD$1048576,0),MATCH((CUADRO!N$4&amp;$E560),'Hoja de Trabajo para listado'!$CD$151:$DC$151,0)),0)</f>
        <v>0</v>
      </c>
      <c r="O560" s="243">
        <f ca="1">+IFERROR(INDEX('Hoja de Trabajo para listado'!$A$155:$Z$1048576,MATCH($A560,'Hoja de Trabajo para listado'!$A$155:$A$1048576,0),MATCH((CUADRO!O$4&amp;$E560),'Hoja de Trabajo para listado'!$A$151:$Z$151,0)),0)+IFERROR(INDEX('Hoja de Trabajo para listado'!$AB$155:$BA$1048576,MATCH($A560,'Hoja de Trabajo para listado'!$AB$155:$AB$1048576,0),MATCH((CUADRO!O$4&amp;$E560),'Hoja de Trabajo para listado'!$AB$151:$BA$151,0)),0)+IFERROR(INDEX('Hoja de Trabajo para listado'!$BC$155:$CB$1048576,MATCH($A560,'Hoja de Trabajo para listado'!$BC$155:$BC$1048576,0),MATCH((CUADRO!O$4&amp;$E560),'Hoja de Trabajo para listado'!$BC$151:$CB$151,0)),0)+IFERROR(INDEX('Hoja de Trabajo para listado'!$DE$153:$DG$274,MATCH($A560,'Hoja de Trabajo para listado'!$DE$153:$DE$1048576,0),MATCH((CUADRO!O$4&amp;$E560),'Hoja de Trabajo para listado'!$DE$151:$DG$151,0)),0)+IFERROR(INDEX('Hoja de Trabajo para listado'!$CD$155:$DC$1048576,MATCH($A560,'Hoja de Trabajo para listado'!$CD$155:$CD$1048576,0),MATCH((CUADRO!O$4&amp;$E560),'Hoja de Trabajo para listado'!$CD$151:$DC$151,0)),0)</f>
        <v>0</v>
      </c>
      <c r="P560" s="243">
        <f ca="1">+IFERROR(INDEX('Hoja de Trabajo para listado'!$A$155:$Z$1048576,MATCH($A560,'Hoja de Trabajo para listado'!$A$155:$A$1048576,0),MATCH((CUADRO!P$4&amp;$E560),'Hoja de Trabajo para listado'!$A$151:$Z$151,0)),0)+IFERROR(INDEX('Hoja de Trabajo para listado'!$AB$155:$BA$1048576,MATCH($A560,'Hoja de Trabajo para listado'!$AB$155:$AB$1048576,0),MATCH((CUADRO!P$4&amp;$E560),'Hoja de Trabajo para listado'!$AB$151:$BA$151,0)),0)+IFERROR(INDEX('Hoja de Trabajo para listado'!$BC$155:$CB$1048576,MATCH($A560,'Hoja de Trabajo para listado'!$BC$155:$BC$1048576,0),MATCH((CUADRO!P$4&amp;$E560),'Hoja de Trabajo para listado'!$BC$151:$CB$151,0)),0)+IFERROR(INDEX('Hoja de Trabajo para listado'!$DE$153:$DG$274,MATCH($A560,'Hoja de Trabajo para listado'!$DE$153:$DE$1048576,0),MATCH((CUADRO!P$4&amp;$E560),'Hoja de Trabajo para listado'!$DE$151:$DG$151,0)),0)+IFERROR(INDEX('Hoja de Trabajo para listado'!$CD$155:$DC$1048576,MATCH($A560,'Hoja de Trabajo para listado'!$CD$155:$CD$1048576,0),MATCH((CUADRO!P$4&amp;$E560),'Hoja de Trabajo para listado'!$CD$151:$DC$151,0)),0)</f>
        <v>0</v>
      </c>
      <c r="Q560" s="243">
        <f ca="1">+IFERROR(INDEX('Hoja de Trabajo para listado'!$A$155:$Z$1048576,MATCH($A560,'Hoja de Trabajo para listado'!$A$155:$A$1048576,0),MATCH((CUADRO!Q$4&amp;$E560),'Hoja de Trabajo para listado'!$A$151:$Z$151,0)),0)+IFERROR(INDEX('Hoja de Trabajo para listado'!$AB$155:$BA$1048576,MATCH($A560,'Hoja de Trabajo para listado'!$AB$155:$AB$1048576,0),MATCH((CUADRO!Q$4&amp;$E560),'Hoja de Trabajo para listado'!$AB$151:$BA$151,0)),0)+IFERROR(INDEX('Hoja de Trabajo para listado'!$BC$155:$CB$1048576,MATCH($A560,'Hoja de Trabajo para listado'!$BC$155:$BC$1048576,0),MATCH((CUADRO!Q$4&amp;$E560),'Hoja de Trabajo para listado'!$BC$151:$CB$151,0)),0)+IFERROR(INDEX('Hoja de Trabajo para listado'!$DE$153:$DG$274,MATCH($A560,'Hoja de Trabajo para listado'!$DE$153:$DE$1048576,0),MATCH((CUADRO!Q$4&amp;$E560),'Hoja de Trabajo para listado'!$DE$151:$DG$151,0)),0)+IFERROR(INDEX('Hoja de Trabajo para listado'!$CD$155:$DC$1048576,MATCH($A560,'Hoja de Trabajo para listado'!$CD$155:$CD$1048576,0),MATCH((CUADRO!Q$4&amp;$E560),'Hoja de Trabajo para listado'!$CD$151:$DC$151,0)),0)</f>
        <v>0</v>
      </c>
      <c r="R560" s="243">
        <f t="shared" ca="1" si="23"/>
        <v>0</v>
      </c>
      <c r="S560" s="249">
        <f ca="1">+R559+R560</f>
        <v>0</v>
      </c>
      <c r="T560" s="243">
        <f ca="1">+S560</f>
        <v>0</v>
      </c>
      <c r="U560" s="242">
        <f t="shared" si="24"/>
        <v>2</v>
      </c>
      <c r="V560" s="333" t="str">
        <f>+VLOOKUP(A560,bd_lista!$A$3:$E$592,5,FALSE)</f>
        <v>Gobiernos Autonomos Municipales</v>
      </c>
      <c r="W560" s="388"/>
      <c r="X560" s="242">
        <f>+VLOOKUP(A560,[4]Sheet1!$A$13:$D$744,4,FALSE)</f>
        <v>0</v>
      </c>
      <c r="Y560" s="242" t="e">
        <f>+VLOOKUP(X560,bd_lista!$A$3:$C$592,3,FALSE)</f>
        <v>#N/A</v>
      </c>
      <c r="Z560" s="292"/>
      <c r="AA560" s="293"/>
    </row>
    <row r="561" spans="1:27" customFormat="1" ht="15" hidden="1" customHeight="1">
      <c r="A561" s="32">
        <v>1232</v>
      </c>
      <c r="B561" s="392">
        <f>+A561</f>
        <v>1232</v>
      </c>
      <c r="C561" s="247" t="str">
        <f>+VLOOKUP(A561,bd_lista!$A$3:$C$592,3,FALSE)</f>
        <v>Gobierno Autónomo Municipal de Copacabana</v>
      </c>
      <c r="D561" s="389" t="str">
        <f>+C561</f>
        <v>Gobierno Autónomo Municipal de Copacabana</v>
      </c>
      <c r="E561" s="242" t="s">
        <v>1304</v>
      </c>
      <c r="F561" s="243">
        <f ca="1">+IFERROR(INDEX('Hoja de Trabajo para listado'!$A$155:$Z$1048576,MATCH($A561,'Hoja de Trabajo para listado'!$A$155:$A$1048576,0),MATCH((CUADRO!F$4&amp;$E561),'Hoja de Trabajo para listado'!$A$151:$Z$151,0)),0)+IFERROR(INDEX('Hoja de Trabajo para listado'!$AB$155:$BA$1048576,MATCH($A561,'Hoja de Trabajo para listado'!$AB$155:$AB$1048576,0),MATCH((CUADRO!F$4&amp;$E561),'Hoja de Trabajo para listado'!$AB$151:$BA$151,0)),0)+IFERROR(INDEX('Hoja de Trabajo para listado'!$BC$155:$CB$1048576,MATCH($A561,'Hoja de Trabajo para listado'!$BC$155:$BC$1048576,0),MATCH((CUADRO!F$4&amp;$E561),'Hoja de Trabajo para listado'!$BC$151:$CB$151,0)),0)+IFERROR(INDEX('Hoja de Trabajo para listado'!$DE$153:$DG$274,MATCH($A561,'Hoja de Trabajo para listado'!$DE$153:$DE$1048576,0),MATCH((CUADRO!F$4&amp;$E561),'Hoja de Trabajo para listado'!$DE$151:$DG$151,0)),0)+IFERROR(INDEX('Hoja de Trabajo para listado'!$CD$155:$DC$1048576,MATCH($A561,'Hoja de Trabajo para listado'!$CD$155:$CD$1048576,0),MATCH((CUADRO!F$4&amp;$E561),'Hoja de Trabajo para listado'!$CD$151:$DC$151,0)),0)</f>
        <v>0</v>
      </c>
      <c r="G561" s="243">
        <f ca="1">+IFERROR(INDEX('Hoja de Trabajo para listado'!$A$155:$Z$1048576,MATCH($A561,'Hoja de Trabajo para listado'!$A$155:$A$1048576,0),MATCH((CUADRO!G$4&amp;$E561),'Hoja de Trabajo para listado'!$A$151:$Z$151,0)),0)+IFERROR(INDEX('Hoja de Trabajo para listado'!$AB$155:$BA$1048576,MATCH($A561,'Hoja de Trabajo para listado'!$AB$155:$AB$1048576,0),MATCH((CUADRO!G$4&amp;$E561),'Hoja de Trabajo para listado'!$AB$151:$BA$151,0)),0)+IFERROR(INDEX('Hoja de Trabajo para listado'!$BC$155:$CB$1048576,MATCH($A561,'Hoja de Trabajo para listado'!$BC$155:$BC$1048576,0),MATCH((CUADRO!G$4&amp;$E561),'Hoja de Trabajo para listado'!$BC$151:$CB$151,0)),0)+IFERROR(INDEX('Hoja de Trabajo para listado'!$DE$153:$DG$274,MATCH($A561,'Hoja de Trabajo para listado'!$DE$153:$DE$1048576,0),MATCH((CUADRO!G$4&amp;$E561),'Hoja de Trabajo para listado'!$DE$151:$DG$151,0)),0)+IFERROR(INDEX('Hoja de Trabajo para listado'!$CD$155:$DC$1048576,MATCH($A561,'Hoja de Trabajo para listado'!$CD$155:$CD$1048576,0),MATCH((CUADRO!G$4&amp;$E561),'Hoja de Trabajo para listado'!$CD$151:$DC$151,0)),0)</f>
        <v>0</v>
      </c>
      <c r="H561" s="243">
        <f ca="1">+IFERROR(INDEX('Hoja de Trabajo para listado'!$A$155:$Z$1048576,MATCH($A561,'Hoja de Trabajo para listado'!$A$155:$A$1048576,0),MATCH((CUADRO!H$4&amp;$E561),'Hoja de Trabajo para listado'!$A$151:$Z$151,0)),0)+IFERROR(INDEX('Hoja de Trabajo para listado'!$AB$155:$BA$1048576,MATCH($A561,'Hoja de Trabajo para listado'!$AB$155:$AB$1048576,0),MATCH((CUADRO!H$4&amp;$E561),'Hoja de Trabajo para listado'!$AB$151:$BA$151,0)),0)+IFERROR(INDEX('Hoja de Trabajo para listado'!$BC$155:$CB$1048576,MATCH($A561,'Hoja de Trabajo para listado'!$BC$155:$BC$1048576,0),MATCH((CUADRO!H$4&amp;$E561),'Hoja de Trabajo para listado'!$BC$151:$CB$151,0)),0)+IFERROR(INDEX('Hoja de Trabajo para listado'!$DE$153:$DG$274,MATCH($A561,'Hoja de Trabajo para listado'!$DE$153:$DE$1048576,0),MATCH((CUADRO!H$4&amp;$E561),'Hoja de Trabajo para listado'!$DE$151:$DG$151,0)),0)+IFERROR(INDEX('Hoja de Trabajo para listado'!$CD$155:$DC$1048576,MATCH($A561,'Hoja de Trabajo para listado'!$CD$155:$CD$1048576,0),MATCH((CUADRO!H$4&amp;$E561),'Hoja de Trabajo para listado'!$CD$151:$DC$151,0)),0)</f>
        <v>0</v>
      </c>
      <c r="I561" s="243">
        <f ca="1">+IFERROR(INDEX('Hoja de Trabajo para listado'!$A$155:$Z$1048576,MATCH($A561,'Hoja de Trabajo para listado'!$A$155:$A$1048576,0),MATCH((CUADRO!I$4&amp;$E561),'Hoja de Trabajo para listado'!$A$151:$Z$151,0)),0)+IFERROR(INDEX('Hoja de Trabajo para listado'!$AB$155:$BA$1048576,MATCH($A561,'Hoja de Trabajo para listado'!$AB$155:$AB$1048576,0),MATCH((CUADRO!I$4&amp;$E561),'Hoja de Trabajo para listado'!$AB$151:$BA$151,0)),0)+IFERROR(INDEX('Hoja de Trabajo para listado'!$BC$155:$CB$1048576,MATCH($A561,'Hoja de Trabajo para listado'!$BC$155:$BC$1048576,0),MATCH((CUADRO!I$4&amp;$E561),'Hoja de Trabajo para listado'!$BC$151:$CB$151,0)),0)+IFERROR(INDEX('Hoja de Trabajo para listado'!$DE$153:$DG$274,MATCH($A561,'Hoja de Trabajo para listado'!$DE$153:$DE$1048576,0),MATCH((CUADRO!I$4&amp;$E561),'Hoja de Trabajo para listado'!$DE$151:$DG$151,0)),0)+IFERROR(INDEX('Hoja de Trabajo para listado'!$CD$155:$DC$1048576,MATCH($A561,'Hoja de Trabajo para listado'!$CD$155:$CD$1048576,0),MATCH((CUADRO!I$4&amp;$E561),'Hoja de Trabajo para listado'!$CD$151:$DC$151,0)),0)</f>
        <v>0</v>
      </c>
      <c r="J561" s="243">
        <f ca="1">+IFERROR(INDEX('Hoja de Trabajo para listado'!$A$155:$Z$1048576,MATCH($A561,'Hoja de Trabajo para listado'!$A$155:$A$1048576,0),MATCH((CUADRO!J$4&amp;$E561),'Hoja de Trabajo para listado'!$A$151:$Z$151,0)),0)+IFERROR(INDEX('Hoja de Trabajo para listado'!$AB$155:$BA$1048576,MATCH($A561,'Hoja de Trabajo para listado'!$AB$155:$AB$1048576,0),MATCH((CUADRO!J$4&amp;$E561),'Hoja de Trabajo para listado'!$AB$151:$BA$151,0)),0)+IFERROR(INDEX('Hoja de Trabajo para listado'!$BC$155:$CB$1048576,MATCH($A561,'Hoja de Trabajo para listado'!$BC$155:$BC$1048576,0),MATCH((CUADRO!J$4&amp;$E561),'Hoja de Trabajo para listado'!$BC$151:$CB$151,0)),0)+IFERROR(INDEX('Hoja de Trabajo para listado'!$DE$153:$DG$274,MATCH($A561,'Hoja de Trabajo para listado'!$DE$153:$DE$1048576,0),MATCH((CUADRO!J$4&amp;$E561),'Hoja de Trabajo para listado'!$DE$151:$DG$151,0)),0)+IFERROR(INDEX('Hoja de Trabajo para listado'!$CD$155:$DC$1048576,MATCH($A561,'Hoja de Trabajo para listado'!$CD$155:$CD$1048576,0),MATCH((CUADRO!J$4&amp;$E561),'Hoja de Trabajo para listado'!$CD$151:$DC$151,0)),0)</f>
        <v>0</v>
      </c>
      <c r="K561" s="243">
        <f ca="1">+IFERROR(INDEX('Hoja de Trabajo para listado'!$A$155:$Z$1048576,MATCH($A561,'Hoja de Trabajo para listado'!$A$155:$A$1048576,0),MATCH((CUADRO!K$4&amp;$E561),'Hoja de Trabajo para listado'!$A$151:$Z$151,0)),0)+IFERROR(INDEX('Hoja de Trabajo para listado'!$AB$155:$BA$1048576,MATCH($A561,'Hoja de Trabajo para listado'!$AB$155:$AB$1048576,0),MATCH((CUADRO!K$4&amp;$E561),'Hoja de Trabajo para listado'!$AB$151:$BA$151,0)),0)+IFERROR(INDEX('Hoja de Trabajo para listado'!$BC$155:$CB$1048576,MATCH($A561,'Hoja de Trabajo para listado'!$BC$155:$BC$1048576,0),MATCH((CUADRO!K$4&amp;$E561),'Hoja de Trabajo para listado'!$BC$151:$CB$151,0)),0)+IFERROR(INDEX('Hoja de Trabajo para listado'!$DE$153:$DG$274,MATCH($A561,'Hoja de Trabajo para listado'!$DE$153:$DE$1048576,0),MATCH((CUADRO!K$4&amp;$E561),'Hoja de Trabajo para listado'!$DE$151:$DG$151,0)),0)+IFERROR(INDEX('Hoja de Trabajo para listado'!$CD$155:$DC$1048576,MATCH($A561,'Hoja de Trabajo para listado'!$CD$155:$CD$1048576,0),MATCH((CUADRO!K$4&amp;$E561),'Hoja de Trabajo para listado'!$CD$151:$DC$151,0)),0)</f>
        <v>0</v>
      </c>
      <c r="L561" s="243">
        <f ca="1">+IFERROR(INDEX('Hoja de Trabajo para listado'!$A$155:$Z$1048576,MATCH($A561,'Hoja de Trabajo para listado'!$A$155:$A$1048576,0),MATCH((CUADRO!L$4&amp;$E561),'Hoja de Trabajo para listado'!$A$151:$Z$151,0)),0)+IFERROR(INDEX('Hoja de Trabajo para listado'!$AB$155:$BA$1048576,MATCH($A561,'Hoja de Trabajo para listado'!$AB$155:$AB$1048576,0),MATCH((CUADRO!L$4&amp;$E561),'Hoja de Trabajo para listado'!$AB$151:$BA$151,0)),0)+IFERROR(INDEX('Hoja de Trabajo para listado'!$BC$155:$CB$1048576,MATCH($A561,'Hoja de Trabajo para listado'!$BC$155:$BC$1048576,0),MATCH((CUADRO!L$4&amp;$E561),'Hoja de Trabajo para listado'!$BC$151:$CB$151,0)),0)+IFERROR(INDEX('Hoja de Trabajo para listado'!$DE$153:$DG$274,MATCH($A561,'Hoja de Trabajo para listado'!$DE$153:$DE$1048576,0),MATCH((CUADRO!L$4&amp;$E561),'Hoja de Trabajo para listado'!$DE$151:$DG$151,0)),0)+IFERROR(INDEX('Hoja de Trabajo para listado'!$CD$155:$DC$1048576,MATCH($A561,'Hoja de Trabajo para listado'!$CD$155:$CD$1048576,0),MATCH((CUADRO!L$4&amp;$E561),'Hoja de Trabajo para listado'!$CD$151:$DC$151,0)),0)</f>
        <v>0</v>
      </c>
      <c r="M561" s="243">
        <f ca="1">+IFERROR(INDEX('Hoja de Trabajo para listado'!$A$155:$Z$1048576,MATCH($A561,'Hoja de Trabajo para listado'!$A$155:$A$1048576,0),MATCH((CUADRO!M$4&amp;$E561),'Hoja de Trabajo para listado'!$A$151:$Z$151,0)),0)+IFERROR(INDEX('Hoja de Trabajo para listado'!$AB$155:$BA$1048576,MATCH($A561,'Hoja de Trabajo para listado'!$AB$155:$AB$1048576,0),MATCH((CUADRO!M$4&amp;$E561),'Hoja de Trabajo para listado'!$AB$151:$BA$151,0)),0)+IFERROR(INDEX('Hoja de Trabajo para listado'!$BC$155:$CB$1048576,MATCH($A561,'Hoja de Trabajo para listado'!$BC$155:$BC$1048576,0),MATCH((CUADRO!M$4&amp;$E561),'Hoja de Trabajo para listado'!$BC$151:$CB$151,0)),0)+IFERROR(INDEX('Hoja de Trabajo para listado'!$DE$153:$DG$274,MATCH($A561,'Hoja de Trabajo para listado'!$DE$153:$DE$1048576,0),MATCH((CUADRO!M$4&amp;$E561),'Hoja de Trabajo para listado'!$DE$151:$DG$151,0)),0)+IFERROR(INDEX('Hoja de Trabajo para listado'!$CD$155:$DC$1048576,MATCH($A561,'Hoja de Trabajo para listado'!$CD$155:$CD$1048576,0),MATCH((CUADRO!M$4&amp;$E561),'Hoja de Trabajo para listado'!$CD$151:$DC$151,0)),0)</f>
        <v>0</v>
      </c>
      <c r="N561" s="243">
        <f ca="1">+IFERROR(INDEX('Hoja de Trabajo para listado'!$A$155:$Z$1048576,MATCH($A561,'Hoja de Trabajo para listado'!$A$155:$A$1048576,0),MATCH((CUADRO!N$4&amp;$E561),'Hoja de Trabajo para listado'!$A$151:$Z$151,0)),0)+IFERROR(INDEX('Hoja de Trabajo para listado'!$AB$155:$BA$1048576,MATCH($A561,'Hoja de Trabajo para listado'!$AB$155:$AB$1048576,0),MATCH((CUADRO!N$4&amp;$E561),'Hoja de Trabajo para listado'!$AB$151:$BA$151,0)),0)+IFERROR(INDEX('Hoja de Trabajo para listado'!$BC$155:$CB$1048576,MATCH($A561,'Hoja de Trabajo para listado'!$BC$155:$BC$1048576,0),MATCH((CUADRO!N$4&amp;$E561),'Hoja de Trabajo para listado'!$BC$151:$CB$151,0)),0)+IFERROR(INDEX('Hoja de Trabajo para listado'!$DE$153:$DG$274,MATCH($A561,'Hoja de Trabajo para listado'!$DE$153:$DE$1048576,0),MATCH((CUADRO!N$4&amp;$E561),'Hoja de Trabajo para listado'!$DE$151:$DG$151,0)),0)+IFERROR(INDEX('Hoja de Trabajo para listado'!$CD$155:$DC$1048576,MATCH($A561,'Hoja de Trabajo para listado'!$CD$155:$CD$1048576,0),MATCH((CUADRO!N$4&amp;$E561),'Hoja de Trabajo para listado'!$CD$151:$DC$151,0)),0)</f>
        <v>0</v>
      </c>
      <c r="O561" s="243">
        <f ca="1">+IFERROR(INDEX('Hoja de Trabajo para listado'!$A$155:$Z$1048576,MATCH($A561,'Hoja de Trabajo para listado'!$A$155:$A$1048576,0),MATCH((CUADRO!O$4&amp;$E561),'Hoja de Trabajo para listado'!$A$151:$Z$151,0)),0)+IFERROR(INDEX('Hoja de Trabajo para listado'!$AB$155:$BA$1048576,MATCH($A561,'Hoja de Trabajo para listado'!$AB$155:$AB$1048576,0),MATCH((CUADRO!O$4&amp;$E561),'Hoja de Trabajo para listado'!$AB$151:$BA$151,0)),0)+IFERROR(INDEX('Hoja de Trabajo para listado'!$BC$155:$CB$1048576,MATCH($A561,'Hoja de Trabajo para listado'!$BC$155:$BC$1048576,0),MATCH((CUADRO!O$4&amp;$E561),'Hoja de Trabajo para listado'!$BC$151:$CB$151,0)),0)+IFERROR(INDEX('Hoja de Trabajo para listado'!$DE$153:$DG$274,MATCH($A561,'Hoja de Trabajo para listado'!$DE$153:$DE$1048576,0),MATCH((CUADRO!O$4&amp;$E561),'Hoja de Trabajo para listado'!$DE$151:$DG$151,0)),0)+IFERROR(INDEX('Hoja de Trabajo para listado'!$CD$155:$DC$1048576,MATCH($A561,'Hoja de Trabajo para listado'!$CD$155:$CD$1048576,0),MATCH((CUADRO!O$4&amp;$E561),'Hoja de Trabajo para listado'!$CD$151:$DC$151,0)),0)</f>
        <v>0</v>
      </c>
      <c r="P561" s="243">
        <f ca="1">+IFERROR(INDEX('Hoja de Trabajo para listado'!$A$155:$Z$1048576,MATCH($A561,'Hoja de Trabajo para listado'!$A$155:$A$1048576,0),MATCH((CUADRO!P$4&amp;$E561),'Hoja de Trabajo para listado'!$A$151:$Z$151,0)),0)+IFERROR(INDEX('Hoja de Trabajo para listado'!$AB$155:$BA$1048576,MATCH($A561,'Hoja de Trabajo para listado'!$AB$155:$AB$1048576,0),MATCH((CUADRO!P$4&amp;$E561),'Hoja de Trabajo para listado'!$AB$151:$BA$151,0)),0)+IFERROR(INDEX('Hoja de Trabajo para listado'!$BC$155:$CB$1048576,MATCH($A561,'Hoja de Trabajo para listado'!$BC$155:$BC$1048576,0),MATCH((CUADRO!P$4&amp;$E561),'Hoja de Trabajo para listado'!$BC$151:$CB$151,0)),0)+IFERROR(INDEX('Hoja de Trabajo para listado'!$DE$153:$DG$274,MATCH($A561,'Hoja de Trabajo para listado'!$DE$153:$DE$1048576,0),MATCH((CUADRO!P$4&amp;$E561),'Hoja de Trabajo para listado'!$DE$151:$DG$151,0)),0)+IFERROR(INDEX('Hoja de Trabajo para listado'!$CD$155:$DC$1048576,MATCH($A561,'Hoja de Trabajo para listado'!$CD$155:$CD$1048576,0),MATCH((CUADRO!P$4&amp;$E561),'Hoja de Trabajo para listado'!$CD$151:$DC$151,0)),0)</f>
        <v>0</v>
      </c>
      <c r="Q561" s="243">
        <f ca="1">+IFERROR(INDEX('Hoja de Trabajo para listado'!$A$155:$Z$1048576,MATCH($A561,'Hoja de Trabajo para listado'!$A$155:$A$1048576,0),MATCH((CUADRO!Q$4&amp;$E561),'Hoja de Trabajo para listado'!$A$151:$Z$151,0)),0)+IFERROR(INDEX('Hoja de Trabajo para listado'!$AB$155:$BA$1048576,MATCH($A561,'Hoja de Trabajo para listado'!$AB$155:$AB$1048576,0),MATCH((CUADRO!Q$4&amp;$E561),'Hoja de Trabajo para listado'!$AB$151:$BA$151,0)),0)+IFERROR(INDEX('Hoja de Trabajo para listado'!$BC$155:$CB$1048576,MATCH($A561,'Hoja de Trabajo para listado'!$BC$155:$BC$1048576,0),MATCH((CUADRO!Q$4&amp;$E561),'Hoja de Trabajo para listado'!$BC$151:$CB$151,0)),0)+IFERROR(INDEX('Hoja de Trabajo para listado'!$DE$153:$DG$274,MATCH($A561,'Hoja de Trabajo para listado'!$DE$153:$DE$1048576,0),MATCH((CUADRO!Q$4&amp;$E561),'Hoja de Trabajo para listado'!$DE$151:$DG$151,0)),0)+IFERROR(INDEX('Hoja de Trabajo para listado'!$CD$155:$DC$1048576,MATCH($A561,'Hoja de Trabajo para listado'!$CD$155:$CD$1048576,0),MATCH((CUADRO!Q$4&amp;$E561),'Hoja de Trabajo para listado'!$CD$151:$DC$151,0)),0)</f>
        <v>0</v>
      </c>
      <c r="R561" s="243">
        <f t="shared" ca="1" si="23"/>
        <v>0</v>
      </c>
      <c r="S561" s="249"/>
      <c r="T561" s="243">
        <f ca="1">+T562</f>
        <v>0</v>
      </c>
      <c r="U561" s="242">
        <f t="shared" si="24"/>
        <v>1</v>
      </c>
      <c r="V561" s="333" t="str">
        <f>+VLOOKUP(A561,bd_lista!$A$3:$E$592,5,FALSE)</f>
        <v>Gobiernos Autonomos Municipales</v>
      </c>
      <c r="W561" s="387" t="str">
        <f>+V561</f>
        <v>Gobiernos Autonomos Municipales</v>
      </c>
      <c r="X561" s="242">
        <f>+VLOOKUP(A561,[4]Sheet1!$A$13:$D$744,4,FALSE)</f>
        <v>0</v>
      </c>
      <c r="Y561" s="242" t="e">
        <f>+VLOOKUP(X561,bd_lista!$A$3:$C$592,3,FALSE)</f>
        <v>#N/A</v>
      </c>
      <c r="Z561" s="294">
        <f>+X561</f>
        <v>0</v>
      </c>
      <c r="AA561" s="295" t="e">
        <f>+Y561</f>
        <v>#N/A</v>
      </c>
    </row>
    <row r="562" spans="1:27" customFormat="1" ht="15" hidden="1" customHeight="1">
      <c r="A562" s="32">
        <v>1232</v>
      </c>
      <c r="B562" s="393"/>
      <c r="C562" s="247" t="str">
        <f>+VLOOKUP(A562,bd_lista!$A$3:$C$592,3,FALSE)</f>
        <v>Gobierno Autónomo Municipal de Copacabana</v>
      </c>
      <c r="D562" s="390"/>
      <c r="E562" s="244" t="s">
        <v>1305</v>
      </c>
      <c r="F562" s="243">
        <f ca="1">+IFERROR(INDEX('Hoja de Trabajo para listado'!$A$155:$Z$1048576,MATCH($A562,'Hoja de Trabajo para listado'!$A$155:$A$1048576,0),MATCH((CUADRO!F$4&amp;$E562),'Hoja de Trabajo para listado'!$A$151:$Z$151,0)),0)+IFERROR(INDEX('Hoja de Trabajo para listado'!$AB$155:$BA$1048576,MATCH($A562,'Hoja de Trabajo para listado'!$AB$155:$AB$1048576,0),MATCH((CUADRO!F$4&amp;$E562),'Hoja de Trabajo para listado'!$AB$151:$BA$151,0)),0)+IFERROR(INDEX('Hoja de Trabajo para listado'!$BC$155:$CB$1048576,MATCH($A562,'Hoja de Trabajo para listado'!$BC$155:$BC$1048576,0),MATCH((CUADRO!F$4&amp;$E562),'Hoja de Trabajo para listado'!$BC$151:$CB$151,0)),0)+IFERROR(INDEX('Hoja de Trabajo para listado'!$DE$153:$DG$274,MATCH($A562,'Hoja de Trabajo para listado'!$DE$153:$DE$1048576,0),MATCH((CUADRO!F$4&amp;$E562),'Hoja de Trabajo para listado'!$DE$151:$DG$151,0)),0)+IFERROR(INDEX('Hoja de Trabajo para listado'!$CD$155:$DC$1048576,MATCH($A562,'Hoja de Trabajo para listado'!$CD$155:$CD$1048576,0),MATCH((CUADRO!F$4&amp;$E562),'Hoja de Trabajo para listado'!$CD$151:$DC$151,0)),0)</f>
        <v>0</v>
      </c>
      <c r="G562" s="243">
        <f ca="1">+IFERROR(INDEX('Hoja de Trabajo para listado'!$A$155:$Z$1048576,MATCH($A562,'Hoja de Trabajo para listado'!$A$155:$A$1048576,0),MATCH((CUADRO!G$4&amp;$E562),'Hoja de Trabajo para listado'!$A$151:$Z$151,0)),0)+IFERROR(INDEX('Hoja de Trabajo para listado'!$AB$155:$BA$1048576,MATCH($A562,'Hoja de Trabajo para listado'!$AB$155:$AB$1048576,0),MATCH((CUADRO!G$4&amp;$E562),'Hoja de Trabajo para listado'!$AB$151:$BA$151,0)),0)+IFERROR(INDEX('Hoja de Trabajo para listado'!$BC$155:$CB$1048576,MATCH($A562,'Hoja de Trabajo para listado'!$BC$155:$BC$1048576,0),MATCH((CUADRO!G$4&amp;$E562),'Hoja de Trabajo para listado'!$BC$151:$CB$151,0)),0)+IFERROR(INDEX('Hoja de Trabajo para listado'!$DE$153:$DG$274,MATCH($A562,'Hoja de Trabajo para listado'!$DE$153:$DE$1048576,0),MATCH((CUADRO!G$4&amp;$E562),'Hoja de Trabajo para listado'!$DE$151:$DG$151,0)),0)+IFERROR(INDEX('Hoja de Trabajo para listado'!$CD$155:$DC$1048576,MATCH($A562,'Hoja de Trabajo para listado'!$CD$155:$CD$1048576,0),MATCH((CUADRO!G$4&amp;$E562),'Hoja de Trabajo para listado'!$CD$151:$DC$151,0)),0)</f>
        <v>0</v>
      </c>
      <c r="H562" s="243">
        <f ca="1">+IFERROR(INDEX('Hoja de Trabajo para listado'!$A$155:$Z$1048576,MATCH($A562,'Hoja de Trabajo para listado'!$A$155:$A$1048576,0),MATCH((CUADRO!H$4&amp;$E562),'Hoja de Trabajo para listado'!$A$151:$Z$151,0)),0)+IFERROR(INDEX('Hoja de Trabajo para listado'!$AB$155:$BA$1048576,MATCH($A562,'Hoja de Trabajo para listado'!$AB$155:$AB$1048576,0),MATCH((CUADRO!H$4&amp;$E562),'Hoja de Trabajo para listado'!$AB$151:$BA$151,0)),0)+IFERROR(INDEX('Hoja de Trabajo para listado'!$BC$155:$CB$1048576,MATCH($A562,'Hoja de Trabajo para listado'!$BC$155:$BC$1048576,0),MATCH((CUADRO!H$4&amp;$E562),'Hoja de Trabajo para listado'!$BC$151:$CB$151,0)),0)+IFERROR(INDEX('Hoja de Trabajo para listado'!$DE$153:$DG$274,MATCH($A562,'Hoja de Trabajo para listado'!$DE$153:$DE$1048576,0),MATCH((CUADRO!H$4&amp;$E562),'Hoja de Trabajo para listado'!$DE$151:$DG$151,0)),0)+IFERROR(INDEX('Hoja de Trabajo para listado'!$CD$155:$DC$1048576,MATCH($A562,'Hoja de Trabajo para listado'!$CD$155:$CD$1048576,0),MATCH((CUADRO!H$4&amp;$E562),'Hoja de Trabajo para listado'!$CD$151:$DC$151,0)),0)</f>
        <v>0</v>
      </c>
      <c r="I562" s="243">
        <f ca="1">+IFERROR(INDEX('Hoja de Trabajo para listado'!$A$155:$Z$1048576,MATCH($A562,'Hoja de Trabajo para listado'!$A$155:$A$1048576,0),MATCH((CUADRO!I$4&amp;$E562),'Hoja de Trabajo para listado'!$A$151:$Z$151,0)),0)+IFERROR(INDEX('Hoja de Trabajo para listado'!$AB$155:$BA$1048576,MATCH($A562,'Hoja de Trabajo para listado'!$AB$155:$AB$1048576,0),MATCH((CUADRO!I$4&amp;$E562),'Hoja de Trabajo para listado'!$AB$151:$BA$151,0)),0)+IFERROR(INDEX('Hoja de Trabajo para listado'!$BC$155:$CB$1048576,MATCH($A562,'Hoja de Trabajo para listado'!$BC$155:$BC$1048576,0),MATCH((CUADRO!I$4&amp;$E562),'Hoja de Trabajo para listado'!$BC$151:$CB$151,0)),0)+IFERROR(INDEX('Hoja de Trabajo para listado'!$DE$153:$DG$274,MATCH($A562,'Hoja de Trabajo para listado'!$DE$153:$DE$1048576,0),MATCH((CUADRO!I$4&amp;$E562),'Hoja de Trabajo para listado'!$DE$151:$DG$151,0)),0)+IFERROR(INDEX('Hoja de Trabajo para listado'!$CD$155:$DC$1048576,MATCH($A562,'Hoja de Trabajo para listado'!$CD$155:$CD$1048576,0),MATCH((CUADRO!I$4&amp;$E562),'Hoja de Trabajo para listado'!$CD$151:$DC$151,0)),0)</f>
        <v>0</v>
      </c>
      <c r="J562" s="243">
        <f ca="1">+IFERROR(INDEX('Hoja de Trabajo para listado'!$A$155:$Z$1048576,MATCH($A562,'Hoja de Trabajo para listado'!$A$155:$A$1048576,0),MATCH((CUADRO!J$4&amp;$E562),'Hoja de Trabajo para listado'!$A$151:$Z$151,0)),0)+IFERROR(INDEX('Hoja de Trabajo para listado'!$AB$155:$BA$1048576,MATCH($A562,'Hoja de Trabajo para listado'!$AB$155:$AB$1048576,0),MATCH((CUADRO!J$4&amp;$E562),'Hoja de Trabajo para listado'!$AB$151:$BA$151,0)),0)+IFERROR(INDEX('Hoja de Trabajo para listado'!$BC$155:$CB$1048576,MATCH($A562,'Hoja de Trabajo para listado'!$BC$155:$BC$1048576,0),MATCH((CUADRO!J$4&amp;$E562),'Hoja de Trabajo para listado'!$BC$151:$CB$151,0)),0)+IFERROR(INDEX('Hoja de Trabajo para listado'!$DE$153:$DG$274,MATCH($A562,'Hoja de Trabajo para listado'!$DE$153:$DE$1048576,0),MATCH((CUADRO!J$4&amp;$E562),'Hoja de Trabajo para listado'!$DE$151:$DG$151,0)),0)+IFERROR(INDEX('Hoja de Trabajo para listado'!$CD$155:$DC$1048576,MATCH($A562,'Hoja de Trabajo para listado'!$CD$155:$CD$1048576,0),MATCH((CUADRO!J$4&amp;$E562),'Hoja de Trabajo para listado'!$CD$151:$DC$151,0)),0)</f>
        <v>0</v>
      </c>
      <c r="K562" s="243">
        <f ca="1">+IFERROR(INDEX('Hoja de Trabajo para listado'!$A$155:$Z$1048576,MATCH($A562,'Hoja de Trabajo para listado'!$A$155:$A$1048576,0),MATCH((CUADRO!K$4&amp;$E562),'Hoja de Trabajo para listado'!$A$151:$Z$151,0)),0)+IFERROR(INDEX('Hoja de Trabajo para listado'!$AB$155:$BA$1048576,MATCH($A562,'Hoja de Trabajo para listado'!$AB$155:$AB$1048576,0),MATCH((CUADRO!K$4&amp;$E562),'Hoja de Trabajo para listado'!$AB$151:$BA$151,0)),0)+IFERROR(INDEX('Hoja de Trabajo para listado'!$BC$155:$CB$1048576,MATCH($A562,'Hoja de Trabajo para listado'!$BC$155:$BC$1048576,0),MATCH((CUADRO!K$4&amp;$E562),'Hoja de Trabajo para listado'!$BC$151:$CB$151,0)),0)+IFERROR(INDEX('Hoja de Trabajo para listado'!$DE$153:$DG$274,MATCH($A562,'Hoja de Trabajo para listado'!$DE$153:$DE$1048576,0),MATCH((CUADRO!K$4&amp;$E562),'Hoja de Trabajo para listado'!$DE$151:$DG$151,0)),0)+IFERROR(INDEX('Hoja de Trabajo para listado'!$CD$155:$DC$1048576,MATCH($A562,'Hoja de Trabajo para listado'!$CD$155:$CD$1048576,0),MATCH((CUADRO!K$4&amp;$E562),'Hoja de Trabajo para listado'!$CD$151:$DC$151,0)),0)</f>
        <v>0</v>
      </c>
      <c r="L562" s="243">
        <f ca="1">+IFERROR(INDEX('Hoja de Trabajo para listado'!$A$155:$Z$1048576,MATCH($A562,'Hoja de Trabajo para listado'!$A$155:$A$1048576,0),MATCH((CUADRO!L$4&amp;$E562),'Hoja de Trabajo para listado'!$A$151:$Z$151,0)),0)+IFERROR(INDEX('Hoja de Trabajo para listado'!$AB$155:$BA$1048576,MATCH($A562,'Hoja de Trabajo para listado'!$AB$155:$AB$1048576,0),MATCH((CUADRO!L$4&amp;$E562),'Hoja de Trabajo para listado'!$AB$151:$BA$151,0)),0)+IFERROR(INDEX('Hoja de Trabajo para listado'!$BC$155:$CB$1048576,MATCH($A562,'Hoja de Trabajo para listado'!$BC$155:$BC$1048576,0),MATCH((CUADRO!L$4&amp;$E562),'Hoja de Trabajo para listado'!$BC$151:$CB$151,0)),0)+IFERROR(INDEX('Hoja de Trabajo para listado'!$DE$153:$DG$274,MATCH($A562,'Hoja de Trabajo para listado'!$DE$153:$DE$1048576,0),MATCH((CUADRO!L$4&amp;$E562),'Hoja de Trabajo para listado'!$DE$151:$DG$151,0)),0)+IFERROR(INDEX('Hoja de Trabajo para listado'!$CD$155:$DC$1048576,MATCH($A562,'Hoja de Trabajo para listado'!$CD$155:$CD$1048576,0),MATCH((CUADRO!L$4&amp;$E562),'Hoja de Trabajo para listado'!$CD$151:$DC$151,0)),0)</f>
        <v>0</v>
      </c>
      <c r="M562" s="243">
        <f ca="1">+IFERROR(INDEX('Hoja de Trabajo para listado'!$A$155:$Z$1048576,MATCH($A562,'Hoja de Trabajo para listado'!$A$155:$A$1048576,0),MATCH((CUADRO!M$4&amp;$E562),'Hoja de Trabajo para listado'!$A$151:$Z$151,0)),0)+IFERROR(INDEX('Hoja de Trabajo para listado'!$AB$155:$BA$1048576,MATCH($A562,'Hoja de Trabajo para listado'!$AB$155:$AB$1048576,0),MATCH((CUADRO!M$4&amp;$E562),'Hoja de Trabajo para listado'!$AB$151:$BA$151,0)),0)+IFERROR(INDEX('Hoja de Trabajo para listado'!$BC$155:$CB$1048576,MATCH($A562,'Hoja de Trabajo para listado'!$BC$155:$BC$1048576,0),MATCH((CUADRO!M$4&amp;$E562),'Hoja de Trabajo para listado'!$BC$151:$CB$151,0)),0)+IFERROR(INDEX('Hoja de Trabajo para listado'!$DE$153:$DG$274,MATCH($A562,'Hoja de Trabajo para listado'!$DE$153:$DE$1048576,0),MATCH((CUADRO!M$4&amp;$E562),'Hoja de Trabajo para listado'!$DE$151:$DG$151,0)),0)+IFERROR(INDEX('Hoja de Trabajo para listado'!$CD$155:$DC$1048576,MATCH($A562,'Hoja de Trabajo para listado'!$CD$155:$CD$1048576,0),MATCH((CUADRO!M$4&amp;$E562),'Hoja de Trabajo para listado'!$CD$151:$DC$151,0)),0)</f>
        <v>0</v>
      </c>
      <c r="N562" s="243">
        <f ca="1">+IFERROR(INDEX('Hoja de Trabajo para listado'!$A$155:$Z$1048576,MATCH($A562,'Hoja de Trabajo para listado'!$A$155:$A$1048576,0),MATCH((CUADRO!N$4&amp;$E562),'Hoja de Trabajo para listado'!$A$151:$Z$151,0)),0)+IFERROR(INDEX('Hoja de Trabajo para listado'!$AB$155:$BA$1048576,MATCH($A562,'Hoja de Trabajo para listado'!$AB$155:$AB$1048576,0),MATCH((CUADRO!N$4&amp;$E562),'Hoja de Trabajo para listado'!$AB$151:$BA$151,0)),0)+IFERROR(INDEX('Hoja de Trabajo para listado'!$BC$155:$CB$1048576,MATCH($A562,'Hoja de Trabajo para listado'!$BC$155:$BC$1048576,0),MATCH((CUADRO!N$4&amp;$E562),'Hoja de Trabajo para listado'!$BC$151:$CB$151,0)),0)+IFERROR(INDEX('Hoja de Trabajo para listado'!$DE$153:$DG$274,MATCH($A562,'Hoja de Trabajo para listado'!$DE$153:$DE$1048576,0),MATCH((CUADRO!N$4&amp;$E562),'Hoja de Trabajo para listado'!$DE$151:$DG$151,0)),0)+IFERROR(INDEX('Hoja de Trabajo para listado'!$CD$155:$DC$1048576,MATCH($A562,'Hoja de Trabajo para listado'!$CD$155:$CD$1048576,0),MATCH((CUADRO!N$4&amp;$E562),'Hoja de Trabajo para listado'!$CD$151:$DC$151,0)),0)</f>
        <v>0</v>
      </c>
      <c r="O562" s="243">
        <f ca="1">+IFERROR(INDEX('Hoja de Trabajo para listado'!$A$155:$Z$1048576,MATCH($A562,'Hoja de Trabajo para listado'!$A$155:$A$1048576,0),MATCH((CUADRO!O$4&amp;$E562),'Hoja de Trabajo para listado'!$A$151:$Z$151,0)),0)+IFERROR(INDEX('Hoja de Trabajo para listado'!$AB$155:$BA$1048576,MATCH($A562,'Hoja de Trabajo para listado'!$AB$155:$AB$1048576,0),MATCH((CUADRO!O$4&amp;$E562),'Hoja de Trabajo para listado'!$AB$151:$BA$151,0)),0)+IFERROR(INDEX('Hoja de Trabajo para listado'!$BC$155:$CB$1048576,MATCH($A562,'Hoja de Trabajo para listado'!$BC$155:$BC$1048576,0),MATCH((CUADRO!O$4&amp;$E562),'Hoja de Trabajo para listado'!$BC$151:$CB$151,0)),0)+IFERROR(INDEX('Hoja de Trabajo para listado'!$DE$153:$DG$274,MATCH($A562,'Hoja de Trabajo para listado'!$DE$153:$DE$1048576,0),MATCH((CUADRO!O$4&amp;$E562),'Hoja de Trabajo para listado'!$DE$151:$DG$151,0)),0)+IFERROR(INDEX('Hoja de Trabajo para listado'!$CD$155:$DC$1048576,MATCH($A562,'Hoja de Trabajo para listado'!$CD$155:$CD$1048576,0),MATCH((CUADRO!O$4&amp;$E562),'Hoja de Trabajo para listado'!$CD$151:$DC$151,0)),0)</f>
        <v>0</v>
      </c>
      <c r="P562" s="243">
        <f ca="1">+IFERROR(INDEX('Hoja de Trabajo para listado'!$A$155:$Z$1048576,MATCH($A562,'Hoja de Trabajo para listado'!$A$155:$A$1048576,0),MATCH((CUADRO!P$4&amp;$E562),'Hoja de Trabajo para listado'!$A$151:$Z$151,0)),0)+IFERROR(INDEX('Hoja de Trabajo para listado'!$AB$155:$BA$1048576,MATCH($A562,'Hoja de Trabajo para listado'!$AB$155:$AB$1048576,0),MATCH((CUADRO!P$4&amp;$E562),'Hoja de Trabajo para listado'!$AB$151:$BA$151,0)),0)+IFERROR(INDEX('Hoja de Trabajo para listado'!$BC$155:$CB$1048576,MATCH($A562,'Hoja de Trabajo para listado'!$BC$155:$BC$1048576,0),MATCH((CUADRO!P$4&amp;$E562),'Hoja de Trabajo para listado'!$BC$151:$CB$151,0)),0)+IFERROR(INDEX('Hoja de Trabajo para listado'!$DE$153:$DG$274,MATCH($A562,'Hoja de Trabajo para listado'!$DE$153:$DE$1048576,0),MATCH((CUADRO!P$4&amp;$E562),'Hoja de Trabajo para listado'!$DE$151:$DG$151,0)),0)+IFERROR(INDEX('Hoja de Trabajo para listado'!$CD$155:$DC$1048576,MATCH($A562,'Hoja de Trabajo para listado'!$CD$155:$CD$1048576,0),MATCH((CUADRO!P$4&amp;$E562),'Hoja de Trabajo para listado'!$CD$151:$DC$151,0)),0)</f>
        <v>0</v>
      </c>
      <c r="Q562" s="243">
        <f ca="1">+IFERROR(INDEX('Hoja de Trabajo para listado'!$A$155:$Z$1048576,MATCH($A562,'Hoja de Trabajo para listado'!$A$155:$A$1048576,0),MATCH((CUADRO!Q$4&amp;$E562),'Hoja de Trabajo para listado'!$A$151:$Z$151,0)),0)+IFERROR(INDEX('Hoja de Trabajo para listado'!$AB$155:$BA$1048576,MATCH($A562,'Hoja de Trabajo para listado'!$AB$155:$AB$1048576,0),MATCH((CUADRO!Q$4&amp;$E562),'Hoja de Trabajo para listado'!$AB$151:$BA$151,0)),0)+IFERROR(INDEX('Hoja de Trabajo para listado'!$BC$155:$CB$1048576,MATCH($A562,'Hoja de Trabajo para listado'!$BC$155:$BC$1048576,0),MATCH((CUADRO!Q$4&amp;$E562),'Hoja de Trabajo para listado'!$BC$151:$CB$151,0)),0)+IFERROR(INDEX('Hoja de Trabajo para listado'!$DE$153:$DG$274,MATCH($A562,'Hoja de Trabajo para listado'!$DE$153:$DE$1048576,0),MATCH((CUADRO!Q$4&amp;$E562),'Hoja de Trabajo para listado'!$DE$151:$DG$151,0)),0)+IFERROR(INDEX('Hoja de Trabajo para listado'!$CD$155:$DC$1048576,MATCH($A562,'Hoja de Trabajo para listado'!$CD$155:$CD$1048576,0),MATCH((CUADRO!Q$4&amp;$E562),'Hoja de Trabajo para listado'!$CD$151:$DC$151,0)),0)</f>
        <v>0</v>
      </c>
      <c r="R562" s="243">
        <f t="shared" ca="1" si="23"/>
        <v>0</v>
      </c>
      <c r="S562" s="249">
        <f ca="1">+R561+R562</f>
        <v>0</v>
      </c>
      <c r="T562" s="243">
        <f ca="1">+S562</f>
        <v>0</v>
      </c>
      <c r="U562" s="242">
        <f t="shared" si="24"/>
        <v>2</v>
      </c>
      <c r="V562" s="333" t="str">
        <f>+VLOOKUP(A562,bd_lista!$A$3:$E$592,5,FALSE)</f>
        <v>Gobiernos Autonomos Municipales</v>
      </c>
      <c r="W562" s="388"/>
      <c r="X562" s="242">
        <f>+VLOOKUP(A562,[4]Sheet1!$A$13:$D$744,4,FALSE)</f>
        <v>0</v>
      </c>
      <c r="Y562" s="242" t="e">
        <f>+VLOOKUP(X562,bd_lista!$A$3:$C$592,3,FALSE)</f>
        <v>#N/A</v>
      </c>
      <c r="Z562" s="292"/>
      <c r="AA562" s="293"/>
    </row>
    <row r="563" spans="1:27" customFormat="1" ht="15" hidden="1" customHeight="1">
      <c r="A563" s="32">
        <v>1233</v>
      </c>
      <c r="B563" s="392">
        <f>+A563</f>
        <v>1233</v>
      </c>
      <c r="C563" s="247" t="str">
        <f>+VLOOKUP(A563,bd_lista!$A$3:$C$592,3,FALSE)</f>
        <v>Gobierno Autónomo Municipal de San Pedro de Tiquina</v>
      </c>
      <c r="D563" s="389" t="str">
        <f>+C563</f>
        <v>Gobierno Autónomo Municipal de San Pedro de Tiquina</v>
      </c>
      <c r="E563" s="242" t="s">
        <v>1304</v>
      </c>
      <c r="F563" s="243">
        <f ca="1">+IFERROR(INDEX('Hoja de Trabajo para listado'!$A$155:$Z$1048576,MATCH($A563,'Hoja de Trabajo para listado'!$A$155:$A$1048576,0),MATCH((CUADRO!F$4&amp;$E563),'Hoja de Trabajo para listado'!$A$151:$Z$151,0)),0)+IFERROR(INDEX('Hoja de Trabajo para listado'!$AB$155:$BA$1048576,MATCH($A563,'Hoja de Trabajo para listado'!$AB$155:$AB$1048576,0),MATCH((CUADRO!F$4&amp;$E563),'Hoja de Trabajo para listado'!$AB$151:$BA$151,0)),0)+IFERROR(INDEX('Hoja de Trabajo para listado'!$BC$155:$CB$1048576,MATCH($A563,'Hoja de Trabajo para listado'!$BC$155:$BC$1048576,0),MATCH((CUADRO!F$4&amp;$E563),'Hoja de Trabajo para listado'!$BC$151:$CB$151,0)),0)+IFERROR(INDEX('Hoja de Trabajo para listado'!$DE$153:$DG$274,MATCH($A563,'Hoja de Trabajo para listado'!$DE$153:$DE$1048576,0),MATCH((CUADRO!F$4&amp;$E563),'Hoja de Trabajo para listado'!$DE$151:$DG$151,0)),0)+IFERROR(INDEX('Hoja de Trabajo para listado'!$CD$155:$DC$1048576,MATCH($A563,'Hoja de Trabajo para listado'!$CD$155:$CD$1048576,0),MATCH((CUADRO!F$4&amp;$E563),'Hoja de Trabajo para listado'!$CD$151:$DC$151,0)),0)</f>
        <v>0</v>
      </c>
      <c r="G563" s="243">
        <f ca="1">+IFERROR(INDEX('Hoja de Trabajo para listado'!$A$155:$Z$1048576,MATCH($A563,'Hoja de Trabajo para listado'!$A$155:$A$1048576,0),MATCH((CUADRO!G$4&amp;$E563),'Hoja de Trabajo para listado'!$A$151:$Z$151,0)),0)+IFERROR(INDEX('Hoja de Trabajo para listado'!$AB$155:$BA$1048576,MATCH($A563,'Hoja de Trabajo para listado'!$AB$155:$AB$1048576,0),MATCH((CUADRO!G$4&amp;$E563),'Hoja de Trabajo para listado'!$AB$151:$BA$151,0)),0)+IFERROR(INDEX('Hoja de Trabajo para listado'!$BC$155:$CB$1048576,MATCH($A563,'Hoja de Trabajo para listado'!$BC$155:$BC$1048576,0),MATCH((CUADRO!G$4&amp;$E563),'Hoja de Trabajo para listado'!$BC$151:$CB$151,0)),0)+IFERROR(INDEX('Hoja de Trabajo para listado'!$DE$153:$DG$274,MATCH($A563,'Hoja de Trabajo para listado'!$DE$153:$DE$1048576,0),MATCH((CUADRO!G$4&amp;$E563),'Hoja de Trabajo para listado'!$DE$151:$DG$151,0)),0)+IFERROR(INDEX('Hoja de Trabajo para listado'!$CD$155:$DC$1048576,MATCH($A563,'Hoja de Trabajo para listado'!$CD$155:$CD$1048576,0),MATCH((CUADRO!G$4&amp;$E563),'Hoja de Trabajo para listado'!$CD$151:$DC$151,0)),0)</f>
        <v>0</v>
      </c>
      <c r="H563" s="243">
        <f ca="1">+IFERROR(INDEX('Hoja de Trabajo para listado'!$A$155:$Z$1048576,MATCH($A563,'Hoja de Trabajo para listado'!$A$155:$A$1048576,0),MATCH((CUADRO!H$4&amp;$E563),'Hoja de Trabajo para listado'!$A$151:$Z$151,0)),0)+IFERROR(INDEX('Hoja de Trabajo para listado'!$AB$155:$BA$1048576,MATCH($A563,'Hoja de Trabajo para listado'!$AB$155:$AB$1048576,0),MATCH((CUADRO!H$4&amp;$E563),'Hoja de Trabajo para listado'!$AB$151:$BA$151,0)),0)+IFERROR(INDEX('Hoja de Trabajo para listado'!$BC$155:$CB$1048576,MATCH($A563,'Hoja de Trabajo para listado'!$BC$155:$BC$1048576,0),MATCH((CUADRO!H$4&amp;$E563),'Hoja de Trabajo para listado'!$BC$151:$CB$151,0)),0)+IFERROR(INDEX('Hoja de Trabajo para listado'!$DE$153:$DG$274,MATCH($A563,'Hoja de Trabajo para listado'!$DE$153:$DE$1048576,0),MATCH((CUADRO!H$4&amp;$E563),'Hoja de Trabajo para listado'!$DE$151:$DG$151,0)),0)+IFERROR(INDEX('Hoja de Trabajo para listado'!$CD$155:$DC$1048576,MATCH($A563,'Hoja de Trabajo para listado'!$CD$155:$CD$1048576,0),MATCH((CUADRO!H$4&amp;$E563),'Hoja de Trabajo para listado'!$CD$151:$DC$151,0)),0)</f>
        <v>0</v>
      </c>
      <c r="I563" s="243">
        <f ca="1">+IFERROR(INDEX('Hoja de Trabajo para listado'!$A$155:$Z$1048576,MATCH($A563,'Hoja de Trabajo para listado'!$A$155:$A$1048576,0),MATCH((CUADRO!I$4&amp;$E563),'Hoja de Trabajo para listado'!$A$151:$Z$151,0)),0)+IFERROR(INDEX('Hoja de Trabajo para listado'!$AB$155:$BA$1048576,MATCH($A563,'Hoja de Trabajo para listado'!$AB$155:$AB$1048576,0),MATCH((CUADRO!I$4&amp;$E563),'Hoja de Trabajo para listado'!$AB$151:$BA$151,0)),0)+IFERROR(INDEX('Hoja de Trabajo para listado'!$BC$155:$CB$1048576,MATCH($A563,'Hoja de Trabajo para listado'!$BC$155:$BC$1048576,0),MATCH((CUADRO!I$4&amp;$E563),'Hoja de Trabajo para listado'!$BC$151:$CB$151,0)),0)+IFERROR(INDEX('Hoja de Trabajo para listado'!$DE$153:$DG$274,MATCH($A563,'Hoja de Trabajo para listado'!$DE$153:$DE$1048576,0),MATCH((CUADRO!I$4&amp;$E563),'Hoja de Trabajo para listado'!$DE$151:$DG$151,0)),0)+IFERROR(INDEX('Hoja de Trabajo para listado'!$CD$155:$DC$1048576,MATCH($A563,'Hoja de Trabajo para listado'!$CD$155:$CD$1048576,0),MATCH((CUADRO!I$4&amp;$E563),'Hoja de Trabajo para listado'!$CD$151:$DC$151,0)),0)</f>
        <v>0</v>
      </c>
      <c r="J563" s="243">
        <f ca="1">+IFERROR(INDEX('Hoja de Trabajo para listado'!$A$155:$Z$1048576,MATCH($A563,'Hoja de Trabajo para listado'!$A$155:$A$1048576,0),MATCH((CUADRO!J$4&amp;$E563),'Hoja de Trabajo para listado'!$A$151:$Z$151,0)),0)+IFERROR(INDEX('Hoja de Trabajo para listado'!$AB$155:$BA$1048576,MATCH($A563,'Hoja de Trabajo para listado'!$AB$155:$AB$1048576,0),MATCH((CUADRO!J$4&amp;$E563),'Hoja de Trabajo para listado'!$AB$151:$BA$151,0)),0)+IFERROR(INDEX('Hoja de Trabajo para listado'!$BC$155:$CB$1048576,MATCH($A563,'Hoja de Trabajo para listado'!$BC$155:$BC$1048576,0),MATCH((CUADRO!J$4&amp;$E563),'Hoja de Trabajo para listado'!$BC$151:$CB$151,0)),0)+IFERROR(INDEX('Hoja de Trabajo para listado'!$DE$153:$DG$274,MATCH($A563,'Hoja de Trabajo para listado'!$DE$153:$DE$1048576,0),MATCH((CUADRO!J$4&amp;$E563),'Hoja de Trabajo para listado'!$DE$151:$DG$151,0)),0)+IFERROR(INDEX('Hoja de Trabajo para listado'!$CD$155:$DC$1048576,MATCH($A563,'Hoja de Trabajo para listado'!$CD$155:$CD$1048576,0),MATCH((CUADRO!J$4&amp;$E563),'Hoja de Trabajo para listado'!$CD$151:$DC$151,0)),0)</f>
        <v>0</v>
      </c>
      <c r="K563" s="243">
        <f ca="1">+IFERROR(INDEX('Hoja de Trabajo para listado'!$A$155:$Z$1048576,MATCH($A563,'Hoja de Trabajo para listado'!$A$155:$A$1048576,0),MATCH((CUADRO!K$4&amp;$E563),'Hoja de Trabajo para listado'!$A$151:$Z$151,0)),0)+IFERROR(INDEX('Hoja de Trabajo para listado'!$AB$155:$BA$1048576,MATCH($A563,'Hoja de Trabajo para listado'!$AB$155:$AB$1048576,0),MATCH((CUADRO!K$4&amp;$E563),'Hoja de Trabajo para listado'!$AB$151:$BA$151,0)),0)+IFERROR(INDEX('Hoja de Trabajo para listado'!$BC$155:$CB$1048576,MATCH($A563,'Hoja de Trabajo para listado'!$BC$155:$BC$1048576,0),MATCH((CUADRO!K$4&amp;$E563),'Hoja de Trabajo para listado'!$BC$151:$CB$151,0)),0)+IFERROR(INDEX('Hoja de Trabajo para listado'!$DE$153:$DG$274,MATCH($A563,'Hoja de Trabajo para listado'!$DE$153:$DE$1048576,0),MATCH((CUADRO!K$4&amp;$E563),'Hoja de Trabajo para listado'!$DE$151:$DG$151,0)),0)+IFERROR(INDEX('Hoja de Trabajo para listado'!$CD$155:$DC$1048576,MATCH($A563,'Hoja de Trabajo para listado'!$CD$155:$CD$1048576,0),MATCH((CUADRO!K$4&amp;$E563),'Hoja de Trabajo para listado'!$CD$151:$DC$151,0)),0)</f>
        <v>0</v>
      </c>
      <c r="L563" s="243">
        <f ca="1">+IFERROR(INDEX('Hoja de Trabajo para listado'!$A$155:$Z$1048576,MATCH($A563,'Hoja de Trabajo para listado'!$A$155:$A$1048576,0),MATCH((CUADRO!L$4&amp;$E563),'Hoja de Trabajo para listado'!$A$151:$Z$151,0)),0)+IFERROR(INDEX('Hoja de Trabajo para listado'!$AB$155:$BA$1048576,MATCH($A563,'Hoja de Trabajo para listado'!$AB$155:$AB$1048576,0),MATCH((CUADRO!L$4&amp;$E563),'Hoja de Trabajo para listado'!$AB$151:$BA$151,0)),0)+IFERROR(INDEX('Hoja de Trabajo para listado'!$BC$155:$CB$1048576,MATCH($A563,'Hoja de Trabajo para listado'!$BC$155:$BC$1048576,0),MATCH((CUADRO!L$4&amp;$E563),'Hoja de Trabajo para listado'!$BC$151:$CB$151,0)),0)+IFERROR(INDEX('Hoja de Trabajo para listado'!$DE$153:$DG$274,MATCH($A563,'Hoja de Trabajo para listado'!$DE$153:$DE$1048576,0),MATCH((CUADRO!L$4&amp;$E563),'Hoja de Trabajo para listado'!$DE$151:$DG$151,0)),0)+IFERROR(INDEX('Hoja de Trabajo para listado'!$CD$155:$DC$1048576,MATCH($A563,'Hoja de Trabajo para listado'!$CD$155:$CD$1048576,0),MATCH((CUADRO!L$4&amp;$E563),'Hoja de Trabajo para listado'!$CD$151:$DC$151,0)),0)</f>
        <v>0</v>
      </c>
      <c r="M563" s="243">
        <f ca="1">+IFERROR(INDEX('Hoja de Trabajo para listado'!$A$155:$Z$1048576,MATCH($A563,'Hoja de Trabajo para listado'!$A$155:$A$1048576,0),MATCH((CUADRO!M$4&amp;$E563),'Hoja de Trabajo para listado'!$A$151:$Z$151,0)),0)+IFERROR(INDEX('Hoja de Trabajo para listado'!$AB$155:$BA$1048576,MATCH($A563,'Hoja de Trabajo para listado'!$AB$155:$AB$1048576,0),MATCH((CUADRO!M$4&amp;$E563),'Hoja de Trabajo para listado'!$AB$151:$BA$151,0)),0)+IFERROR(INDEX('Hoja de Trabajo para listado'!$BC$155:$CB$1048576,MATCH($A563,'Hoja de Trabajo para listado'!$BC$155:$BC$1048576,0),MATCH((CUADRO!M$4&amp;$E563),'Hoja de Trabajo para listado'!$BC$151:$CB$151,0)),0)+IFERROR(INDEX('Hoja de Trabajo para listado'!$DE$153:$DG$274,MATCH($A563,'Hoja de Trabajo para listado'!$DE$153:$DE$1048576,0),MATCH((CUADRO!M$4&amp;$E563),'Hoja de Trabajo para listado'!$DE$151:$DG$151,0)),0)+IFERROR(INDEX('Hoja de Trabajo para listado'!$CD$155:$DC$1048576,MATCH($A563,'Hoja de Trabajo para listado'!$CD$155:$CD$1048576,0),MATCH((CUADRO!M$4&amp;$E563),'Hoja de Trabajo para listado'!$CD$151:$DC$151,0)),0)</f>
        <v>0</v>
      </c>
      <c r="N563" s="243">
        <f ca="1">+IFERROR(INDEX('Hoja de Trabajo para listado'!$A$155:$Z$1048576,MATCH($A563,'Hoja de Trabajo para listado'!$A$155:$A$1048576,0),MATCH((CUADRO!N$4&amp;$E563),'Hoja de Trabajo para listado'!$A$151:$Z$151,0)),0)+IFERROR(INDEX('Hoja de Trabajo para listado'!$AB$155:$BA$1048576,MATCH($A563,'Hoja de Trabajo para listado'!$AB$155:$AB$1048576,0),MATCH((CUADRO!N$4&amp;$E563),'Hoja de Trabajo para listado'!$AB$151:$BA$151,0)),0)+IFERROR(INDEX('Hoja de Trabajo para listado'!$BC$155:$CB$1048576,MATCH($A563,'Hoja de Trabajo para listado'!$BC$155:$BC$1048576,0),MATCH((CUADRO!N$4&amp;$E563),'Hoja de Trabajo para listado'!$BC$151:$CB$151,0)),0)+IFERROR(INDEX('Hoja de Trabajo para listado'!$DE$153:$DG$274,MATCH($A563,'Hoja de Trabajo para listado'!$DE$153:$DE$1048576,0),MATCH((CUADRO!N$4&amp;$E563),'Hoja de Trabajo para listado'!$DE$151:$DG$151,0)),0)+IFERROR(INDEX('Hoja de Trabajo para listado'!$CD$155:$DC$1048576,MATCH($A563,'Hoja de Trabajo para listado'!$CD$155:$CD$1048576,0),MATCH((CUADRO!N$4&amp;$E563),'Hoja de Trabajo para listado'!$CD$151:$DC$151,0)),0)</f>
        <v>0</v>
      </c>
      <c r="O563" s="243">
        <f ca="1">+IFERROR(INDEX('Hoja de Trabajo para listado'!$A$155:$Z$1048576,MATCH($A563,'Hoja de Trabajo para listado'!$A$155:$A$1048576,0),MATCH((CUADRO!O$4&amp;$E563),'Hoja de Trabajo para listado'!$A$151:$Z$151,0)),0)+IFERROR(INDEX('Hoja de Trabajo para listado'!$AB$155:$BA$1048576,MATCH($A563,'Hoja de Trabajo para listado'!$AB$155:$AB$1048576,0),MATCH((CUADRO!O$4&amp;$E563),'Hoja de Trabajo para listado'!$AB$151:$BA$151,0)),0)+IFERROR(INDEX('Hoja de Trabajo para listado'!$BC$155:$CB$1048576,MATCH($A563,'Hoja de Trabajo para listado'!$BC$155:$BC$1048576,0),MATCH((CUADRO!O$4&amp;$E563),'Hoja de Trabajo para listado'!$BC$151:$CB$151,0)),0)+IFERROR(INDEX('Hoja de Trabajo para listado'!$DE$153:$DG$274,MATCH($A563,'Hoja de Trabajo para listado'!$DE$153:$DE$1048576,0),MATCH((CUADRO!O$4&amp;$E563),'Hoja de Trabajo para listado'!$DE$151:$DG$151,0)),0)+IFERROR(INDEX('Hoja de Trabajo para listado'!$CD$155:$DC$1048576,MATCH($A563,'Hoja de Trabajo para listado'!$CD$155:$CD$1048576,0),MATCH((CUADRO!O$4&amp;$E563),'Hoja de Trabajo para listado'!$CD$151:$DC$151,0)),0)</f>
        <v>0</v>
      </c>
      <c r="P563" s="243">
        <f ca="1">+IFERROR(INDEX('Hoja de Trabajo para listado'!$A$155:$Z$1048576,MATCH($A563,'Hoja de Trabajo para listado'!$A$155:$A$1048576,0),MATCH((CUADRO!P$4&amp;$E563),'Hoja de Trabajo para listado'!$A$151:$Z$151,0)),0)+IFERROR(INDEX('Hoja de Trabajo para listado'!$AB$155:$BA$1048576,MATCH($A563,'Hoja de Trabajo para listado'!$AB$155:$AB$1048576,0),MATCH((CUADRO!P$4&amp;$E563),'Hoja de Trabajo para listado'!$AB$151:$BA$151,0)),0)+IFERROR(INDEX('Hoja de Trabajo para listado'!$BC$155:$CB$1048576,MATCH($A563,'Hoja de Trabajo para listado'!$BC$155:$BC$1048576,0),MATCH((CUADRO!P$4&amp;$E563),'Hoja de Trabajo para listado'!$BC$151:$CB$151,0)),0)+IFERROR(INDEX('Hoja de Trabajo para listado'!$DE$153:$DG$274,MATCH($A563,'Hoja de Trabajo para listado'!$DE$153:$DE$1048576,0),MATCH((CUADRO!P$4&amp;$E563),'Hoja de Trabajo para listado'!$DE$151:$DG$151,0)),0)+IFERROR(INDEX('Hoja de Trabajo para listado'!$CD$155:$DC$1048576,MATCH($A563,'Hoja de Trabajo para listado'!$CD$155:$CD$1048576,0),MATCH((CUADRO!P$4&amp;$E563),'Hoja de Trabajo para listado'!$CD$151:$DC$151,0)),0)</f>
        <v>0</v>
      </c>
      <c r="Q563" s="243">
        <f ca="1">+IFERROR(INDEX('Hoja de Trabajo para listado'!$A$155:$Z$1048576,MATCH($A563,'Hoja de Trabajo para listado'!$A$155:$A$1048576,0),MATCH((CUADRO!Q$4&amp;$E563),'Hoja de Trabajo para listado'!$A$151:$Z$151,0)),0)+IFERROR(INDEX('Hoja de Trabajo para listado'!$AB$155:$BA$1048576,MATCH($A563,'Hoja de Trabajo para listado'!$AB$155:$AB$1048576,0),MATCH((CUADRO!Q$4&amp;$E563),'Hoja de Trabajo para listado'!$AB$151:$BA$151,0)),0)+IFERROR(INDEX('Hoja de Trabajo para listado'!$BC$155:$CB$1048576,MATCH($A563,'Hoja de Trabajo para listado'!$BC$155:$BC$1048576,0),MATCH((CUADRO!Q$4&amp;$E563),'Hoja de Trabajo para listado'!$BC$151:$CB$151,0)),0)+IFERROR(INDEX('Hoja de Trabajo para listado'!$DE$153:$DG$274,MATCH($A563,'Hoja de Trabajo para listado'!$DE$153:$DE$1048576,0),MATCH((CUADRO!Q$4&amp;$E563),'Hoja de Trabajo para listado'!$DE$151:$DG$151,0)),0)+IFERROR(INDEX('Hoja de Trabajo para listado'!$CD$155:$DC$1048576,MATCH($A563,'Hoja de Trabajo para listado'!$CD$155:$CD$1048576,0),MATCH((CUADRO!Q$4&amp;$E563),'Hoja de Trabajo para listado'!$CD$151:$DC$151,0)),0)</f>
        <v>0</v>
      </c>
      <c r="R563" s="243">
        <f t="shared" ca="1" si="23"/>
        <v>0</v>
      </c>
      <c r="S563" s="249"/>
      <c r="T563" s="243">
        <f ca="1">+T564</f>
        <v>0</v>
      </c>
      <c r="U563" s="242">
        <f t="shared" si="24"/>
        <v>1</v>
      </c>
      <c r="V563" s="333" t="str">
        <f>+VLOOKUP(A563,bd_lista!$A$3:$E$592,5,FALSE)</f>
        <v>Gobiernos Autonomos Municipales</v>
      </c>
      <c r="W563" s="387" t="str">
        <f>+V563</f>
        <v>Gobiernos Autonomos Municipales</v>
      </c>
      <c r="X563" s="242">
        <f>+VLOOKUP(A563,[4]Sheet1!$A$13:$D$744,4,FALSE)</f>
        <v>0</v>
      </c>
      <c r="Y563" s="242" t="e">
        <f>+VLOOKUP(X563,bd_lista!$A$3:$C$592,3,FALSE)</f>
        <v>#N/A</v>
      </c>
      <c r="Z563" s="294">
        <f>+X563</f>
        <v>0</v>
      </c>
      <c r="AA563" s="295" t="e">
        <f>+Y563</f>
        <v>#N/A</v>
      </c>
    </row>
    <row r="564" spans="1:27" customFormat="1" ht="15" hidden="1" customHeight="1">
      <c r="A564" s="32">
        <v>1233</v>
      </c>
      <c r="B564" s="393"/>
      <c r="C564" s="247" t="str">
        <f>+VLOOKUP(A564,bd_lista!$A$3:$C$592,3,FALSE)</f>
        <v>Gobierno Autónomo Municipal de San Pedro de Tiquina</v>
      </c>
      <c r="D564" s="390"/>
      <c r="E564" s="244" t="s">
        <v>1305</v>
      </c>
      <c r="F564" s="243">
        <f ca="1">+IFERROR(INDEX('Hoja de Trabajo para listado'!$A$155:$Z$1048576,MATCH($A564,'Hoja de Trabajo para listado'!$A$155:$A$1048576,0),MATCH((CUADRO!F$4&amp;$E564),'Hoja de Trabajo para listado'!$A$151:$Z$151,0)),0)+IFERROR(INDEX('Hoja de Trabajo para listado'!$AB$155:$BA$1048576,MATCH($A564,'Hoja de Trabajo para listado'!$AB$155:$AB$1048576,0),MATCH((CUADRO!F$4&amp;$E564),'Hoja de Trabajo para listado'!$AB$151:$BA$151,0)),0)+IFERROR(INDEX('Hoja de Trabajo para listado'!$BC$155:$CB$1048576,MATCH($A564,'Hoja de Trabajo para listado'!$BC$155:$BC$1048576,0),MATCH((CUADRO!F$4&amp;$E564),'Hoja de Trabajo para listado'!$BC$151:$CB$151,0)),0)+IFERROR(INDEX('Hoja de Trabajo para listado'!$DE$153:$DG$274,MATCH($A564,'Hoja de Trabajo para listado'!$DE$153:$DE$1048576,0),MATCH((CUADRO!F$4&amp;$E564),'Hoja de Trabajo para listado'!$DE$151:$DG$151,0)),0)+IFERROR(INDEX('Hoja de Trabajo para listado'!$CD$155:$DC$1048576,MATCH($A564,'Hoja de Trabajo para listado'!$CD$155:$CD$1048576,0),MATCH((CUADRO!F$4&amp;$E564),'Hoja de Trabajo para listado'!$CD$151:$DC$151,0)),0)</f>
        <v>0</v>
      </c>
      <c r="G564" s="243">
        <f ca="1">+IFERROR(INDEX('Hoja de Trabajo para listado'!$A$155:$Z$1048576,MATCH($A564,'Hoja de Trabajo para listado'!$A$155:$A$1048576,0),MATCH((CUADRO!G$4&amp;$E564),'Hoja de Trabajo para listado'!$A$151:$Z$151,0)),0)+IFERROR(INDEX('Hoja de Trabajo para listado'!$AB$155:$BA$1048576,MATCH($A564,'Hoja de Trabajo para listado'!$AB$155:$AB$1048576,0),MATCH((CUADRO!G$4&amp;$E564),'Hoja de Trabajo para listado'!$AB$151:$BA$151,0)),0)+IFERROR(INDEX('Hoja de Trabajo para listado'!$BC$155:$CB$1048576,MATCH($A564,'Hoja de Trabajo para listado'!$BC$155:$BC$1048576,0),MATCH((CUADRO!G$4&amp;$E564),'Hoja de Trabajo para listado'!$BC$151:$CB$151,0)),0)+IFERROR(INDEX('Hoja de Trabajo para listado'!$DE$153:$DG$274,MATCH($A564,'Hoja de Trabajo para listado'!$DE$153:$DE$1048576,0),MATCH((CUADRO!G$4&amp;$E564),'Hoja de Trabajo para listado'!$DE$151:$DG$151,0)),0)+IFERROR(INDEX('Hoja de Trabajo para listado'!$CD$155:$DC$1048576,MATCH($A564,'Hoja de Trabajo para listado'!$CD$155:$CD$1048576,0),MATCH((CUADRO!G$4&amp;$E564),'Hoja de Trabajo para listado'!$CD$151:$DC$151,0)),0)</f>
        <v>0</v>
      </c>
      <c r="H564" s="243">
        <f ca="1">+IFERROR(INDEX('Hoja de Trabajo para listado'!$A$155:$Z$1048576,MATCH($A564,'Hoja de Trabajo para listado'!$A$155:$A$1048576,0),MATCH((CUADRO!H$4&amp;$E564),'Hoja de Trabajo para listado'!$A$151:$Z$151,0)),0)+IFERROR(INDEX('Hoja de Trabajo para listado'!$AB$155:$BA$1048576,MATCH($A564,'Hoja de Trabajo para listado'!$AB$155:$AB$1048576,0),MATCH((CUADRO!H$4&amp;$E564),'Hoja de Trabajo para listado'!$AB$151:$BA$151,0)),0)+IFERROR(INDEX('Hoja de Trabajo para listado'!$BC$155:$CB$1048576,MATCH($A564,'Hoja de Trabajo para listado'!$BC$155:$BC$1048576,0),MATCH((CUADRO!H$4&amp;$E564),'Hoja de Trabajo para listado'!$BC$151:$CB$151,0)),0)+IFERROR(INDEX('Hoja de Trabajo para listado'!$DE$153:$DG$274,MATCH($A564,'Hoja de Trabajo para listado'!$DE$153:$DE$1048576,0),MATCH((CUADRO!H$4&amp;$E564),'Hoja de Trabajo para listado'!$DE$151:$DG$151,0)),0)+IFERROR(INDEX('Hoja de Trabajo para listado'!$CD$155:$DC$1048576,MATCH($A564,'Hoja de Trabajo para listado'!$CD$155:$CD$1048576,0),MATCH((CUADRO!H$4&amp;$E564),'Hoja de Trabajo para listado'!$CD$151:$DC$151,0)),0)</f>
        <v>0</v>
      </c>
      <c r="I564" s="243">
        <f ca="1">+IFERROR(INDEX('Hoja de Trabajo para listado'!$A$155:$Z$1048576,MATCH($A564,'Hoja de Trabajo para listado'!$A$155:$A$1048576,0),MATCH((CUADRO!I$4&amp;$E564),'Hoja de Trabajo para listado'!$A$151:$Z$151,0)),0)+IFERROR(INDEX('Hoja de Trabajo para listado'!$AB$155:$BA$1048576,MATCH($A564,'Hoja de Trabajo para listado'!$AB$155:$AB$1048576,0),MATCH((CUADRO!I$4&amp;$E564),'Hoja de Trabajo para listado'!$AB$151:$BA$151,0)),0)+IFERROR(INDEX('Hoja de Trabajo para listado'!$BC$155:$CB$1048576,MATCH($A564,'Hoja de Trabajo para listado'!$BC$155:$BC$1048576,0),MATCH((CUADRO!I$4&amp;$E564),'Hoja de Trabajo para listado'!$BC$151:$CB$151,0)),0)+IFERROR(INDEX('Hoja de Trabajo para listado'!$DE$153:$DG$274,MATCH($A564,'Hoja de Trabajo para listado'!$DE$153:$DE$1048576,0),MATCH((CUADRO!I$4&amp;$E564),'Hoja de Trabajo para listado'!$DE$151:$DG$151,0)),0)+IFERROR(INDEX('Hoja de Trabajo para listado'!$CD$155:$DC$1048576,MATCH($A564,'Hoja de Trabajo para listado'!$CD$155:$CD$1048576,0),MATCH((CUADRO!I$4&amp;$E564),'Hoja de Trabajo para listado'!$CD$151:$DC$151,0)),0)</f>
        <v>0</v>
      </c>
      <c r="J564" s="243">
        <f ca="1">+IFERROR(INDEX('Hoja de Trabajo para listado'!$A$155:$Z$1048576,MATCH($A564,'Hoja de Trabajo para listado'!$A$155:$A$1048576,0),MATCH((CUADRO!J$4&amp;$E564),'Hoja de Trabajo para listado'!$A$151:$Z$151,0)),0)+IFERROR(INDEX('Hoja de Trabajo para listado'!$AB$155:$BA$1048576,MATCH($A564,'Hoja de Trabajo para listado'!$AB$155:$AB$1048576,0),MATCH((CUADRO!J$4&amp;$E564),'Hoja de Trabajo para listado'!$AB$151:$BA$151,0)),0)+IFERROR(INDEX('Hoja de Trabajo para listado'!$BC$155:$CB$1048576,MATCH($A564,'Hoja de Trabajo para listado'!$BC$155:$BC$1048576,0),MATCH((CUADRO!J$4&amp;$E564),'Hoja de Trabajo para listado'!$BC$151:$CB$151,0)),0)+IFERROR(INDEX('Hoja de Trabajo para listado'!$DE$153:$DG$274,MATCH($A564,'Hoja de Trabajo para listado'!$DE$153:$DE$1048576,0),MATCH((CUADRO!J$4&amp;$E564),'Hoja de Trabajo para listado'!$DE$151:$DG$151,0)),0)+IFERROR(INDEX('Hoja de Trabajo para listado'!$CD$155:$DC$1048576,MATCH($A564,'Hoja de Trabajo para listado'!$CD$155:$CD$1048576,0),MATCH((CUADRO!J$4&amp;$E564),'Hoja de Trabajo para listado'!$CD$151:$DC$151,0)),0)</f>
        <v>0</v>
      </c>
      <c r="K564" s="243">
        <f ca="1">+IFERROR(INDEX('Hoja de Trabajo para listado'!$A$155:$Z$1048576,MATCH($A564,'Hoja de Trabajo para listado'!$A$155:$A$1048576,0),MATCH((CUADRO!K$4&amp;$E564),'Hoja de Trabajo para listado'!$A$151:$Z$151,0)),0)+IFERROR(INDEX('Hoja de Trabajo para listado'!$AB$155:$BA$1048576,MATCH($A564,'Hoja de Trabajo para listado'!$AB$155:$AB$1048576,0),MATCH((CUADRO!K$4&amp;$E564),'Hoja de Trabajo para listado'!$AB$151:$BA$151,0)),0)+IFERROR(INDEX('Hoja de Trabajo para listado'!$BC$155:$CB$1048576,MATCH($A564,'Hoja de Trabajo para listado'!$BC$155:$BC$1048576,0),MATCH((CUADRO!K$4&amp;$E564),'Hoja de Trabajo para listado'!$BC$151:$CB$151,0)),0)+IFERROR(INDEX('Hoja de Trabajo para listado'!$DE$153:$DG$274,MATCH($A564,'Hoja de Trabajo para listado'!$DE$153:$DE$1048576,0),MATCH((CUADRO!K$4&amp;$E564),'Hoja de Trabajo para listado'!$DE$151:$DG$151,0)),0)+IFERROR(INDEX('Hoja de Trabajo para listado'!$CD$155:$DC$1048576,MATCH($A564,'Hoja de Trabajo para listado'!$CD$155:$CD$1048576,0),MATCH((CUADRO!K$4&amp;$E564),'Hoja de Trabajo para listado'!$CD$151:$DC$151,0)),0)</f>
        <v>0</v>
      </c>
      <c r="L564" s="243">
        <f ca="1">+IFERROR(INDEX('Hoja de Trabajo para listado'!$A$155:$Z$1048576,MATCH($A564,'Hoja de Trabajo para listado'!$A$155:$A$1048576,0),MATCH((CUADRO!L$4&amp;$E564),'Hoja de Trabajo para listado'!$A$151:$Z$151,0)),0)+IFERROR(INDEX('Hoja de Trabajo para listado'!$AB$155:$BA$1048576,MATCH($A564,'Hoja de Trabajo para listado'!$AB$155:$AB$1048576,0),MATCH((CUADRO!L$4&amp;$E564),'Hoja de Trabajo para listado'!$AB$151:$BA$151,0)),0)+IFERROR(INDEX('Hoja de Trabajo para listado'!$BC$155:$CB$1048576,MATCH($A564,'Hoja de Trabajo para listado'!$BC$155:$BC$1048576,0),MATCH((CUADRO!L$4&amp;$E564),'Hoja de Trabajo para listado'!$BC$151:$CB$151,0)),0)+IFERROR(INDEX('Hoja de Trabajo para listado'!$DE$153:$DG$274,MATCH($A564,'Hoja de Trabajo para listado'!$DE$153:$DE$1048576,0),MATCH((CUADRO!L$4&amp;$E564),'Hoja de Trabajo para listado'!$DE$151:$DG$151,0)),0)+IFERROR(INDEX('Hoja de Trabajo para listado'!$CD$155:$DC$1048576,MATCH($A564,'Hoja de Trabajo para listado'!$CD$155:$CD$1048576,0),MATCH((CUADRO!L$4&amp;$E564),'Hoja de Trabajo para listado'!$CD$151:$DC$151,0)),0)</f>
        <v>0</v>
      </c>
      <c r="M564" s="243">
        <f ca="1">+IFERROR(INDEX('Hoja de Trabajo para listado'!$A$155:$Z$1048576,MATCH($A564,'Hoja de Trabajo para listado'!$A$155:$A$1048576,0),MATCH((CUADRO!M$4&amp;$E564),'Hoja de Trabajo para listado'!$A$151:$Z$151,0)),0)+IFERROR(INDEX('Hoja de Trabajo para listado'!$AB$155:$BA$1048576,MATCH($A564,'Hoja de Trabajo para listado'!$AB$155:$AB$1048576,0),MATCH((CUADRO!M$4&amp;$E564),'Hoja de Trabajo para listado'!$AB$151:$BA$151,0)),0)+IFERROR(INDEX('Hoja de Trabajo para listado'!$BC$155:$CB$1048576,MATCH($A564,'Hoja de Trabajo para listado'!$BC$155:$BC$1048576,0),MATCH((CUADRO!M$4&amp;$E564),'Hoja de Trabajo para listado'!$BC$151:$CB$151,0)),0)+IFERROR(INDEX('Hoja de Trabajo para listado'!$DE$153:$DG$274,MATCH($A564,'Hoja de Trabajo para listado'!$DE$153:$DE$1048576,0),MATCH((CUADRO!M$4&amp;$E564),'Hoja de Trabajo para listado'!$DE$151:$DG$151,0)),0)+IFERROR(INDEX('Hoja de Trabajo para listado'!$CD$155:$DC$1048576,MATCH($A564,'Hoja de Trabajo para listado'!$CD$155:$CD$1048576,0),MATCH((CUADRO!M$4&amp;$E564),'Hoja de Trabajo para listado'!$CD$151:$DC$151,0)),0)</f>
        <v>0</v>
      </c>
      <c r="N564" s="243">
        <f ca="1">+IFERROR(INDEX('Hoja de Trabajo para listado'!$A$155:$Z$1048576,MATCH($A564,'Hoja de Trabajo para listado'!$A$155:$A$1048576,0),MATCH((CUADRO!N$4&amp;$E564),'Hoja de Trabajo para listado'!$A$151:$Z$151,0)),0)+IFERROR(INDEX('Hoja de Trabajo para listado'!$AB$155:$BA$1048576,MATCH($A564,'Hoja de Trabajo para listado'!$AB$155:$AB$1048576,0),MATCH((CUADRO!N$4&amp;$E564),'Hoja de Trabajo para listado'!$AB$151:$BA$151,0)),0)+IFERROR(INDEX('Hoja de Trabajo para listado'!$BC$155:$CB$1048576,MATCH($A564,'Hoja de Trabajo para listado'!$BC$155:$BC$1048576,0),MATCH((CUADRO!N$4&amp;$E564),'Hoja de Trabajo para listado'!$BC$151:$CB$151,0)),0)+IFERROR(INDEX('Hoja de Trabajo para listado'!$DE$153:$DG$274,MATCH($A564,'Hoja de Trabajo para listado'!$DE$153:$DE$1048576,0),MATCH((CUADRO!N$4&amp;$E564),'Hoja de Trabajo para listado'!$DE$151:$DG$151,0)),0)+IFERROR(INDEX('Hoja de Trabajo para listado'!$CD$155:$DC$1048576,MATCH($A564,'Hoja de Trabajo para listado'!$CD$155:$CD$1048576,0),MATCH((CUADRO!N$4&amp;$E564),'Hoja de Trabajo para listado'!$CD$151:$DC$151,0)),0)</f>
        <v>0</v>
      </c>
      <c r="O564" s="243">
        <f ca="1">+IFERROR(INDEX('Hoja de Trabajo para listado'!$A$155:$Z$1048576,MATCH($A564,'Hoja de Trabajo para listado'!$A$155:$A$1048576,0),MATCH((CUADRO!O$4&amp;$E564),'Hoja de Trabajo para listado'!$A$151:$Z$151,0)),0)+IFERROR(INDEX('Hoja de Trabajo para listado'!$AB$155:$BA$1048576,MATCH($A564,'Hoja de Trabajo para listado'!$AB$155:$AB$1048576,0),MATCH((CUADRO!O$4&amp;$E564),'Hoja de Trabajo para listado'!$AB$151:$BA$151,0)),0)+IFERROR(INDEX('Hoja de Trabajo para listado'!$BC$155:$CB$1048576,MATCH($A564,'Hoja de Trabajo para listado'!$BC$155:$BC$1048576,0),MATCH((CUADRO!O$4&amp;$E564),'Hoja de Trabajo para listado'!$BC$151:$CB$151,0)),0)+IFERROR(INDEX('Hoja de Trabajo para listado'!$DE$153:$DG$274,MATCH($A564,'Hoja de Trabajo para listado'!$DE$153:$DE$1048576,0),MATCH((CUADRO!O$4&amp;$E564),'Hoja de Trabajo para listado'!$DE$151:$DG$151,0)),0)+IFERROR(INDEX('Hoja de Trabajo para listado'!$CD$155:$DC$1048576,MATCH($A564,'Hoja de Trabajo para listado'!$CD$155:$CD$1048576,0),MATCH((CUADRO!O$4&amp;$E564),'Hoja de Trabajo para listado'!$CD$151:$DC$151,0)),0)</f>
        <v>0</v>
      </c>
      <c r="P564" s="243">
        <f ca="1">+IFERROR(INDEX('Hoja de Trabajo para listado'!$A$155:$Z$1048576,MATCH($A564,'Hoja de Trabajo para listado'!$A$155:$A$1048576,0),MATCH((CUADRO!P$4&amp;$E564),'Hoja de Trabajo para listado'!$A$151:$Z$151,0)),0)+IFERROR(INDEX('Hoja de Trabajo para listado'!$AB$155:$BA$1048576,MATCH($A564,'Hoja de Trabajo para listado'!$AB$155:$AB$1048576,0),MATCH((CUADRO!P$4&amp;$E564),'Hoja de Trabajo para listado'!$AB$151:$BA$151,0)),0)+IFERROR(INDEX('Hoja de Trabajo para listado'!$BC$155:$CB$1048576,MATCH($A564,'Hoja de Trabajo para listado'!$BC$155:$BC$1048576,0),MATCH((CUADRO!P$4&amp;$E564),'Hoja de Trabajo para listado'!$BC$151:$CB$151,0)),0)+IFERROR(INDEX('Hoja de Trabajo para listado'!$DE$153:$DG$274,MATCH($A564,'Hoja de Trabajo para listado'!$DE$153:$DE$1048576,0),MATCH((CUADRO!P$4&amp;$E564),'Hoja de Trabajo para listado'!$DE$151:$DG$151,0)),0)+IFERROR(INDEX('Hoja de Trabajo para listado'!$CD$155:$DC$1048576,MATCH($A564,'Hoja de Trabajo para listado'!$CD$155:$CD$1048576,0),MATCH((CUADRO!P$4&amp;$E564),'Hoja de Trabajo para listado'!$CD$151:$DC$151,0)),0)</f>
        <v>0</v>
      </c>
      <c r="Q564" s="243">
        <f ca="1">+IFERROR(INDEX('Hoja de Trabajo para listado'!$A$155:$Z$1048576,MATCH($A564,'Hoja de Trabajo para listado'!$A$155:$A$1048576,0),MATCH((CUADRO!Q$4&amp;$E564),'Hoja de Trabajo para listado'!$A$151:$Z$151,0)),0)+IFERROR(INDEX('Hoja de Trabajo para listado'!$AB$155:$BA$1048576,MATCH($A564,'Hoja de Trabajo para listado'!$AB$155:$AB$1048576,0),MATCH((CUADRO!Q$4&amp;$E564),'Hoja de Trabajo para listado'!$AB$151:$BA$151,0)),0)+IFERROR(INDEX('Hoja de Trabajo para listado'!$BC$155:$CB$1048576,MATCH($A564,'Hoja de Trabajo para listado'!$BC$155:$BC$1048576,0),MATCH((CUADRO!Q$4&amp;$E564),'Hoja de Trabajo para listado'!$BC$151:$CB$151,0)),0)+IFERROR(INDEX('Hoja de Trabajo para listado'!$DE$153:$DG$274,MATCH($A564,'Hoja de Trabajo para listado'!$DE$153:$DE$1048576,0),MATCH((CUADRO!Q$4&amp;$E564),'Hoja de Trabajo para listado'!$DE$151:$DG$151,0)),0)+IFERROR(INDEX('Hoja de Trabajo para listado'!$CD$155:$DC$1048576,MATCH($A564,'Hoja de Trabajo para listado'!$CD$155:$CD$1048576,0),MATCH((CUADRO!Q$4&amp;$E564),'Hoja de Trabajo para listado'!$CD$151:$DC$151,0)),0)</f>
        <v>0</v>
      </c>
      <c r="R564" s="243">
        <f t="shared" ca="1" si="23"/>
        <v>0</v>
      </c>
      <c r="S564" s="249">
        <f ca="1">+R563+R564</f>
        <v>0</v>
      </c>
      <c r="T564" s="243">
        <f ca="1">+S564</f>
        <v>0</v>
      </c>
      <c r="U564" s="242">
        <f t="shared" si="24"/>
        <v>2</v>
      </c>
      <c r="V564" s="333" t="str">
        <f>+VLOOKUP(A564,bd_lista!$A$3:$E$592,5,FALSE)</f>
        <v>Gobiernos Autonomos Municipales</v>
      </c>
      <c r="W564" s="388"/>
      <c r="X564" s="242">
        <f>+VLOOKUP(A564,[4]Sheet1!$A$13:$D$744,4,FALSE)</f>
        <v>0</v>
      </c>
      <c r="Y564" s="242" t="e">
        <f>+VLOOKUP(X564,bd_lista!$A$3:$C$592,3,FALSE)</f>
        <v>#N/A</v>
      </c>
      <c r="Z564" s="292"/>
      <c r="AA564" s="293"/>
    </row>
    <row r="565" spans="1:27" customFormat="1" ht="15" hidden="1" customHeight="1">
      <c r="A565" s="32">
        <v>1234</v>
      </c>
      <c r="B565" s="392">
        <f>+A565</f>
        <v>1234</v>
      </c>
      <c r="C565" s="247" t="str">
        <f>+VLOOKUP(A565,bd_lista!$A$3:$C$592,3,FALSE)</f>
        <v>Gobierno Autónomo Municipal de Tito Yupanqui</v>
      </c>
      <c r="D565" s="389" t="str">
        <f>+C565</f>
        <v>Gobierno Autónomo Municipal de Tito Yupanqui</v>
      </c>
      <c r="E565" s="242" t="s">
        <v>1304</v>
      </c>
      <c r="F565" s="243">
        <f ca="1">+IFERROR(INDEX('Hoja de Trabajo para listado'!$A$155:$Z$1048576,MATCH($A565,'Hoja de Trabajo para listado'!$A$155:$A$1048576,0),MATCH((CUADRO!F$4&amp;$E565),'Hoja de Trabajo para listado'!$A$151:$Z$151,0)),0)+IFERROR(INDEX('Hoja de Trabajo para listado'!$AB$155:$BA$1048576,MATCH($A565,'Hoja de Trabajo para listado'!$AB$155:$AB$1048576,0),MATCH((CUADRO!F$4&amp;$E565),'Hoja de Trabajo para listado'!$AB$151:$BA$151,0)),0)+IFERROR(INDEX('Hoja de Trabajo para listado'!$BC$155:$CB$1048576,MATCH($A565,'Hoja de Trabajo para listado'!$BC$155:$BC$1048576,0),MATCH((CUADRO!F$4&amp;$E565),'Hoja de Trabajo para listado'!$BC$151:$CB$151,0)),0)+IFERROR(INDEX('Hoja de Trabajo para listado'!$DE$153:$DG$274,MATCH($A565,'Hoja de Trabajo para listado'!$DE$153:$DE$1048576,0),MATCH((CUADRO!F$4&amp;$E565),'Hoja de Trabajo para listado'!$DE$151:$DG$151,0)),0)+IFERROR(INDEX('Hoja de Trabajo para listado'!$CD$155:$DC$1048576,MATCH($A565,'Hoja de Trabajo para listado'!$CD$155:$CD$1048576,0),MATCH((CUADRO!F$4&amp;$E565),'Hoja de Trabajo para listado'!$CD$151:$DC$151,0)),0)</f>
        <v>0</v>
      </c>
      <c r="G565" s="243">
        <f ca="1">+IFERROR(INDEX('Hoja de Trabajo para listado'!$A$155:$Z$1048576,MATCH($A565,'Hoja de Trabajo para listado'!$A$155:$A$1048576,0),MATCH((CUADRO!G$4&amp;$E565),'Hoja de Trabajo para listado'!$A$151:$Z$151,0)),0)+IFERROR(INDEX('Hoja de Trabajo para listado'!$AB$155:$BA$1048576,MATCH($A565,'Hoja de Trabajo para listado'!$AB$155:$AB$1048576,0),MATCH((CUADRO!G$4&amp;$E565),'Hoja de Trabajo para listado'!$AB$151:$BA$151,0)),0)+IFERROR(INDEX('Hoja de Trabajo para listado'!$BC$155:$CB$1048576,MATCH($A565,'Hoja de Trabajo para listado'!$BC$155:$BC$1048576,0),MATCH((CUADRO!G$4&amp;$E565),'Hoja de Trabajo para listado'!$BC$151:$CB$151,0)),0)+IFERROR(INDEX('Hoja de Trabajo para listado'!$DE$153:$DG$274,MATCH($A565,'Hoja de Trabajo para listado'!$DE$153:$DE$1048576,0),MATCH((CUADRO!G$4&amp;$E565),'Hoja de Trabajo para listado'!$DE$151:$DG$151,0)),0)+IFERROR(INDEX('Hoja de Trabajo para listado'!$CD$155:$DC$1048576,MATCH($A565,'Hoja de Trabajo para listado'!$CD$155:$CD$1048576,0),MATCH((CUADRO!G$4&amp;$E565),'Hoja de Trabajo para listado'!$CD$151:$DC$151,0)),0)</f>
        <v>0</v>
      </c>
      <c r="H565" s="243">
        <f ca="1">+IFERROR(INDEX('Hoja de Trabajo para listado'!$A$155:$Z$1048576,MATCH($A565,'Hoja de Trabajo para listado'!$A$155:$A$1048576,0),MATCH((CUADRO!H$4&amp;$E565),'Hoja de Trabajo para listado'!$A$151:$Z$151,0)),0)+IFERROR(INDEX('Hoja de Trabajo para listado'!$AB$155:$BA$1048576,MATCH($A565,'Hoja de Trabajo para listado'!$AB$155:$AB$1048576,0),MATCH((CUADRO!H$4&amp;$E565),'Hoja de Trabajo para listado'!$AB$151:$BA$151,0)),0)+IFERROR(INDEX('Hoja de Trabajo para listado'!$BC$155:$CB$1048576,MATCH($A565,'Hoja de Trabajo para listado'!$BC$155:$BC$1048576,0),MATCH((CUADRO!H$4&amp;$E565),'Hoja de Trabajo para listado'!$BC$151:$CB$151,0)),0)+IFERROR(INDEX('Hoja de Trabajo para listado'!$DE$153:$DG$274,MATCH($A565,'Hoja de Trabajo para listado'!$DE$153:$DE$1048576,0),MATCH((CUADRO!H$4&amp;$E565),'Hoja de Trabajo para listado'!$DE$151:$DG$151,0)),0)+IFERROR(INDEX('Hoja de Trabajo para listado'!$CD$155:$DC$1048576,MATCH($A565,'Hoja de Trabajo para listado'!$CD$155:$CD$1048576,0),MATCH((CUADRO!H$4&amp;$E565),'Hoja de Trabajo para listado'!$CD$151:$DC$151,0)),0)</f>
        <v>0</v>
      </c>
      <c r="I565" s="243">
        <f ca="1">+IFERROR(INDEX('Hoja de Trabajo para listado'!$A$155:$Z$1048576,MATCH($A565,'Hoja de Trabajo para listado'!$A$155:$A$1048576,0),MATCH((CUADRO!I$4&amp;$E565),'Hoja de Trabajo para listado'!$A$151:$Z$151,0)),0)+IFERROR(INDEX('Hoja de Trabajo para listado'!$AB$155:$BA$1048576,MATCH($A565,'Hoja de Trabajo para listado'!$AB$155:$AB$1048576,0),MATCH((CUADRO!I$4&amp;$E565),'Hoja de Trabajo para listado'!$AB$151:$BA$151,0)),0)+IFERROR(INDEX('Hoja de Trabajo para listado'!$BC$155:$CB$1048576,MATCH($A565,'Hoja de Trabajo para listado'!$BC$155:$BC$1048576,0),MATCH((CUADRO!I$4&amp;$E565),'Hoja de Trabajo para listado'!$BC$151:$CB$151,0)),0)+IFERROR(INDEX('Hoja de Trabajo para listado'!$DE$153:$DG$274,MATCH($A565,'Hoja de Trabajo para listado'!$DE$153:$DE$1048576,0),MATCH((CUADRO!I$4&amp;$E565),'Hoja de Trabajo para listado'!$DE$151:$DG$151,0)),0)+IFERROR(INDEX('Hoja de Trabajo para listado'!$CD$155:$DC$1048576,MATCH($A565,'Hoja de Trabajo para listado'!$CD$155:$CD$1048576,0),MATCH((CUADRO!I$4&amp;$E565),'Hoja de Trabajo para listado'!$CD$151:$DC$151,0)),0)</f>
        <v>0</v>
      </c>
      <c r="J565" s="243">
        <f ca="1">+IFERROR(INDEX('Hoja de Trabajo para listado'!$A$155:$Z$1048576,MATCH($A565,'Hoja de Trabajo para listado'!$A$155:$A$1048576,0),MATCH((CUADRO!J$4&amp;$E565),'Hoja de Trabajo para listado'!$A$151:$Z$151,0)),0)+IFERROR(INDEX('Hoja de Trabajo para listado'!$AB$155:$BA$1048576,MATCH($A565,'Hoja de Trabajo para listado'!$AB$155:$AB$1048576,0),MATCH((CUADRO!J$4&amp;$E565),'Hoja de Trabajo para listado'!$AB$151:$BA$151,0)),0)+IFERROR(INDEX('Hoja de Trabajo para listado'!$BC$155:$CB$1048576,MATCH($A565,'Hoja de Trabajo para listado'!$BC$155:$BC$1048576,0),MATCH((CUADRO!J$4&amp;$E565),'Hoja de Trabajo para listado'!$BC$151:$CB$151,0)),0)+IFERROR(INDEX('Hoja de Trabajo para listado'!$DE$153:$DG$274,MATCH($A565,'Hoja de Trabajo para listado'!$DE$153:$DE$1048576,0),MATCH((CUADRO!J$4&amp;$E565),'Hoja de Trabajo para listado'!$DE$151:$DG$151,0)),0)+IFERROR(INDEX('Hoja de Trabajo para listado'!$CD$155:$DC$1048576,MATCH($A565,'Hoja de Trabajo para listado'!$CD$155:$CD$1048576,0),MATCH((CUADRO!J$4&amp;$E565),'Hoja de Trabajo para listado'!$CD$151:$DC$151,0)),0)</f>
        <v>0</v>
      </c>
      <c r="K565" s="243">
        <f ca="1">+IFERROR(INDEX('Hoja de Trabajo para listado'!$A$155:$Z$1048576,MATCH($A565,'Hoja de Trabajo para listado'!$A$155:$A$1048576,0),MATCH((CUADRO!K$4&amp;$E565),'Hoja de Trabajo para listado'!$A$151:$Z$151,0)),0)+IFERROR(INDEX('Hoja de Trabajo para listado'!$AB$155:$BA$1048576,MATCH($A565,'Hoja de Trabajo para listado'!$AB$155:$AB$1048576,0),MATCH((CUADRO!K$4&amp;$E565),'Hoja de Trabajo para listado'!$AB$151:$BA$151,0)),0)+IFERROR(INDEX('Hoja de Trabajo para listado'!$BC$155:$CB$1048576,MATCH($A565,'Hoja de Trabajo para listado'!$BC$155:$BC$1048576,0),MATCH((CUADRO!K$4&amp;$E565),'Hoja de Trabajo para listado'!$BC$151:$CB$151,0)),0)+IFERROR(INDEX('Hoja de Trabajo para listado'!$DE$153:$DG$274,MATCH($A565,'Hoja de Trabajo para listado'!$DE$153:$DE$1048576,0),MATCH((CUADRO!K$4&amp;$E565),'Hoja de Trabajo para listado'!$DE$151:$DG$151,0)),0)+IFERROR(INDEX('Hoja de Trabajo para listado'!$CD$155:$DC$1048576,MATCH($A565,'Hoja de Trabajo para listado'!$CD$155:$CD$1048576,0),MATCH((CUADRO!K$4&amp;$E565),'Hoja de Trabajo para listado'!$CD$151:$DC$151,0)),0)</f>
        <v>0</v>
      </c>
      <c r="L565" s="243">
        <f ca="1">+IFERROR(INDEX('Hoja de Trabajo para listado'!$A$155:$Z$1048576,MATCH($A565,'Hoja de Trabajo para listado'!$A$155:$A$1048576,0),MATCH((CUADRO!L$4&amp;$E565),'Hoja de Trabajo para listado'!$A$151:$Z$151,0)),0)+IFERROR(INDEX('Hoja de Trabajo para listado'!$AB$155:$BA$1048576,MATCH($A565,'Hoja de Trabajo para listado'!$AB$155:$AB$1048576,0),MATCH((CUADRO!L$4&amp;$E565),'Hoja de Trabajo para listado'!$AB$151:$BA$151,0)),0)+IFERROR(INDEX('Hoja de Trabajo para listado'!$BC$155:$CB$1048576,MATCH($A565,'Hoja de Trabajo para listado'!$BC$155:$BC$1048576,0),MATCH((CUADRO!L$4&amp;$E565),'Hoja de Trabajo para listado'!$BC$151:$CB$151,0)),0)+IFERROR(INDEX('Hoja de Trabajo para listado'!$DE$153:$DG$274,MATCH($A565,'Hoja de Trabajo para listado'!$DE$153:$DE$1048576,0),MATCH((CUADRO!L$4&amp;$E565),'Hoja de Trabajo para listado'!$DE$151:$DG$151,0)),0)+IFERROR(INDEX('Hoja de Trabajo para listado'!$CD$155:$DC$1048576,MATCH($A565,'Hoja de Trabajo para listado'!$CD$155:$CD$1048576,0),MATCH((CUADRO!L$4&amp;$E565),'Hoja de Trabajo para listado'!$CD$151:$DC$151,0)),0)</f>
        <v>0</v>
      </c>
      <c r="M565" s="243">
        <f ca="1">+IFERROR(INDEX('Hoja de Trabajo para listado'!$A$155:$Z$1048576,MATCH($A565,'Hoja de Trabajo para listado'!$A$155:$A$1048576,0),MATCH((CUADRO!M$4&amp;$E565),'Hoja de Trabajo para listado'!$A$151:$Z$151,0)),0)+IFERROR(INDEX('Hoja de Trabajo para listado'!$AB$155:$BA$1048576,MATCH($A565,'Hoja de Trabajo para listado'!$AB$155:$AB$1048576,0),MATCH((CUADRO!M$4&amp;$E565),'Hoja de Trabajo para listado'!$AB$151:$BA$151,0)),0)+IFERROR(INDEX('Hoja de Trabajo para listado'!$BC$155:$CB$1048576,MATCH($A565,'Hoja de Trabajo para listado'!$BC$155:$BC$1048576,0),MATCH((CUADRO!M$4&amp;$E565),'Hoja de Trabajo para listado'!$BC$151:$CB$151,0)),0)+IFERROR(INDEX('Hoja de Trabajo para listado'!$DE$153:$DG$274,MATCH($A565,'Hoja de Trabajo para listado'!$DE$153:$DE$1048576,0),MATCH((CUADRO!M$4&amp;$E565),'Hoja de Trabajo para listado'!$DE$151:$DG$151,0)),0)+IFERROR(INDEX('Hoja de Trabajo para listado'!$CD$155:$DC$1048576,MATCH($A565,'Hoja de Trabajo para listado'!$CD$155:$CD$1048576,0),MATCH((CUADRO!M$4&amp;$E565),'Hoja de Trabajo para listado'!$CD$151:$DC$151,0)),0)</f>
        <v>0</v>
      </c>
      <c r="N565" s="243">
        <f ca="1">+IFERROR(INDEX('Hoja de Trabajo para listado'!$A$155:$Z$1048576,MATCH($A565,'Hoja de Trabajo para listado'!$A$155:$A$1048576,0),MATCH((CUADRO!N$4&amp;$E565),'Hoja de Trabajo para listado'!$A$151:$Z$151,0)),0)+IFERROR(INDEX('Hoja de Trabajo para listado'!$AB$155:$BA$1048576,MATCH($A565,'Hoja de Trabajo para listado'!$AB$155:$AB$1048576,0),MATCH((CUADRO!N$4&amp;$E565),'Hoja de Trabajo para listado'!$AB$151:$BA$151,0)),0)+IFERROR(INDEX('Hoja de Trabajo para listado'!$BC$155:$CB$1048576,MATCH($A565,'Hoja de Trabajo para listado'!$BC$155:$BC$1048576,0),MATCH((CUADRO!N$4&amp;$E565),'Hoja de Trabajo para listado'!$BC$151:$CB$151,0)),0)+IFERROR(INDEX('Hoja de Trabajo para listado'!$DE$153:$DG$274,MATCH($A565,'Hoja de Trabajo para listado'!$DE$153:$DE$1048576,0),MATCH((CUADRO!N$4&amp;$E565),'Hoja de Trabajo para listado'!$DE$151:$DG$151,0)),0)+IFERROR(INDEX('Hoja de Trabajo para listado'!$CD$155:$DC$1048576,MATCH($A565,'Hoja de Trabajo para listado'!$CD$155:$CD$1048576,0),MATCH((CUADRO!N$4&amp;$E565),'Hoja de Trabajo para listado'!$CD$151:$DC$151,0)),0)</f>
        <v>0</v>
      </c>
      <c r="O565" s="243">
        <f ca="1">+IFERROR(INDEX('Hoja de Trabajo para listado'!$A$155:$Z$1048576,MATCH($A565,'Hoja de Trabajo para listado'!$A$155:$A$1048576,0),MATCH((CUADRO!O$4&amp;$E565),'Hoja de Trabajo para listado'!$A$151:$Z$151,0)),0)+IFERROR(INDEX('Hoja de Trabajo para listado'!$AB$155:$BA$1048576,MATCH($A565,'Hoja de Trabajo para listado'!$AB$155:$AB$1048576,0),MATCH((CUADRO!O$4&amp;$E565),'Hoja de Trabajo para listado'!$AB$151:$BA$151,0)),0)+IFERROR(INDEX('Hoja de Trabajo para listado'!$BC$155:$CB$1048576,MATCH($A565,'Hoja de Trabajo para listado'!$BC$155:$BC$1048576,0),MATCH((CUADRO!O$4&amp;$E565),'Hoja de Trabajo para listado'!$BC$151:$CB$151,0)),0)+IFERROR(INDEX('Hoja de Trabajo para listado'!$DE$153:$DG$274,MATCH($A565,'Hoja de Trabajo para listado'!$DE$153:$DE$1048576,0),MATCH((CUADRO!O$4&amp;$E565),'Hoja de Trabajo para listado'!$DE$151:$DG$151,0)),0)+IFERROR(INDEX('Hoja de Trabajo para listado'!$CD$155:$DC$1048576,MATCH($A565,'Hoja de Trabajo para listado'!$CD$155:$CD$1048576,0),MATCH((CUADRO!O$4&amp;$E565),'Hoja de Trabajo para listado'!$CD$151:$DC$151,0)),0)</f>
        <v>0</v>
      </c>
      <c r="P565" s="243">
        <f ca="1">+IFERROR(INDEX('Hoja de Trabajo para listado'!$A$155:$Z$1048576,MATCH($A565,'Hoja de Trabajo para listado'!$A$155:$A$1048576,0),MATCH((CUADRO!P$4&amp;$E565),'Hoja de Trabajo para listado'!$A$151:$Z$151,0)),0)+IFERROR(INDEX('Hoja de Trabajo para listado'!$AB$155:$BA$1048576,MATCH($A565,'Hoja de Trabajo para listado'!$AB$155:$AB$1048576,0),MATCH((CUADRO!P$4&amp;$E565),'Hoja de Trabajo para listado'!$AB$151:$BA$151,0)),0)+IFERROR(INDEX('Hoja de Trabajo para listado'!$BC$155:$CB$1048576,MATCH($A565,'Hoja de Trabajo para listado'!$BC$155:$BC$1048576,0),MATCH((CUADRO!P$4&amp;$E565),'Hoja de Trabajo para listado'!$BC$151:$CB$151,0)),0)+IFERROR(INDEX('Hoja de Trabajo para listado'!$DE$153:$DG$274,MATCH($A565,'Hoja de Trabajo para listado'!$DE$153:$DE$1048576,0),MATCH((CUADRO!P$4&amp;$E565),'Hoja de Trabajo para listado'!$DE$151:$DG$151,0)),0)+IFERROR(INDEX('Hoja de Trabajo para listado'!$CD$155:$DC$1048576,MATCH($A565,'Hoja de Trabajo para listado'!$CD$155:$CD$1048576,0),MATCH((CUADRO!P$4&amp;$E565),'Hoja de Trabajo para listado'!$CD$151:$DC$151,0)),0)</f>
        <v>0</v>
      </c>
      <c r="Q565" s="243">
        <f ca="1">+IFERROR(INDEX('Hoja de Trabajo para listado'!$A$155:$Z$1048576,MATCH($A565,'Hoja de Trabajo para listado'!$A$155:$A$1048576,0),MATCH((CUADRO!Q$4&amp;$E565),'Hoja de Trabajo para listado'!$A$151:$Z$151,0)),0)+IFERROR(INDEX('Hoja de Trabajo para listado'!$AB$155:$BA$1048576,MATCH($A565,'Hoja de Trabajo para listado'!$AB$155:$AB$1048576,0),MATCH((CUADRO!Q$4&amp;$E565),'Hoja de Trabajo para listado'!$AB$151:$BA$151,0)),0)+IFERROR(INDEX('Hoja de Trabajo para listado'!$BC$155:$CB$1048576,MATCH($A565,'Hoja de Trabajo para listado'!$BC$155:$BC$1048576,0),MATCH((CUADRO!Q$4&amp;$E565),'Hoja de Trabajo para listado'!$BC$151:$CB$151,0)),0)+IFERROR(INDEX('Hoja de Trabajo para listado'!$DE$153:$DG$274,MATCH($A565,'Hoja de Trabajo para listado'!$DE$153:$DE$1048576,0),MATCH((CUADRO!Q$4&amp;$E565),'Hoja de Trabajo para listado'!$DE$151:$DG$151,0)),0)+IFERROR(INDEX('Hoja de Trabajo para listado'!$CD$155:$DC$1048576,MATCH($A565,'Hoja de Trabajo para listado'!$CD$155:$CD$1048576,0),MATCH((CUADRO!Q$4&amp;$E565),'Hoja de Trabajo para listado'!$CD$151:$DC$151,0)),0)</f>
        <v>0</v>
      </c>
      <c r="R565" s="243">
        <f t="shared" ca="1" si="23"/>
        <v>0</v>
      </c>
      <c r="S565" s="249"/>
      <c r="T565" s="243">
        <f ca="1">+T566</f>
        <v>0</v>
      </c>
      <c r="U565" s="242">
        <f t="shared" si="24"/>
        <v>1</v>
      </c>
      <c r="V565" s="333" t="str">
        <f>+VLOOKUP(A565,bd_lista!$A$3:$E$592,5,FALSE)</f>
        <v>Gobiernos Autonomos Municipales</v>
      </c>
      <c r="W565" s="387" t="str">
        <f>+V565</f>
        <v>Gobiernos Autonomos Municipales</v>
      </c>
      <c r="X565" s="242">
        <f>+VLOOKUP(A565,[4]Sheet1!$A$13:$D$744,4,FALSE)</f>
        <v>0</v>
      </c>
      <c r="Y565" s="242" t="e">
        <f>+VLOOKUP(X565,bd_lista!$A$3:$C$592,3,FALSE)</f>
        <v>#N/A</v>
      </c>
      <c r="Z565" s="294">
        <f>+X565</f>
        <v>0</v>
      </c>
      <c r="AA565" s="295" t="e">
        <f>+Y565</f>
        <v>#N/A</v>
      </c>
    </row>
    <row r="566" spans="1:27" customFormat="1" ht="15" hidden="1" customHeight="1">
      <c r="A566" s="32">
        <v>1234</v>
      </c>
      <c r="B566" s="393"/>
      <c r="C566" s="247" t="str">
        <f>+VLOOKUP(A566,bd_lista!$A$3:$C$592,3,FALSE)</f>
        <v>Gobierno Autónomo Municipal de Tito Yupanqui</v>
      </c>
      <c r="D566" s="390"/>
      <c r="E566" s="244" t="s">
        <v>1305</v>
      </c>
      <c r="F566" s="243">
        <f ca="1">+IFERROR(INDEX('Hoja de Trabajo para listado'!$A$155:$Z$1048576,MATCH($A566,'Hoja de Trabajo para listado'!$A$155:$A$1048576,0),MATCH((CUADRO!F$4&amp;$E566),'Hoja de Trabajo para listado'!$A$151:$Z$151,0)),0)+IFERROR(INDEX('Hoja de Trabajo para listado'!$AB$155:$BA$1048576,MATCH($A566,'Hoja de Trabajo para listado'!$AB$155:$AB$1048576,0),MATCH((CUADRO!F$4&amp;$E566),'Hoja de Trabajo para listado'!$AB$151:$BA$151,0)),0)+IFERROR(INDEX('Hoja de Trabajo para listado'!$BC$155:$CB$1048576,MATCH($A566,'Hoja de Trabajo para listado'!$BC$155:$BC$1048576,0),MATCH((CUADRO!F$4&amp;$E566),'Hoja de Trabajo para listado'!$BC$151:$CB$151,0)),0)+IFERROR(INDEX('Hoja de Trabajo para listado'!$DE$153:$DG$274,MATCH($A566,'Hoja de Trabajo para listado'!$DE$153:$DE$1048576,0),MATCH((CUADRO!F$4&amp;$E566),'Hoja de Trabajo para listado'!$DE$151:$DG$151,0)),0)+IFERROR(INDEX('Hoja de Trabajo para listado'!$CD$155:$DC$1048576,MATCH($A566,'Hoja de Trabajo para listado'!$CD$155:$CD$1048576,0),MATCH((CUADRO!F$4&amp;$E566),'Hoja de Trabajo para listado'!$CD$151:$DC$151,0)),0)</f>
        <v>0</v>
      </c>
      <c r="G566" s="243">
        <f ca="1">+IFERROR(INDEX('Hoja de Trabajo para listado'!$A$155:$Z$1048576,MATCH($A566,'Hoja de Trabajo para listado'!$A$155:$A$1048576,0),MATCH((CUADRO!G$4&amp;$E566),'Hoja de Trabajo para listado'!$A$151:$Z$151,0)),0)+IFERROR(INDEX('Hoja de Trabajo para listado'!$AB$155:$BA$1048576,MATCH($A566,'Hoja de Trabajo para listado'!$AB$155:$AB$1048576,0),MATCH((CUADRO!G$4&amp;$E566),'Hoja de Trabajo para listado'!$AB$151:$BA$151,0)),0)+IFERROR(INDEX('Hoja de Trabajo para listado'!$BC$155:$CB$1048576,MATCH($A566,'Hoja de Trabajo para listado'!$BC$155:$BC$1048576,0),MATCH((CUADRO!G$4&amp;$E566),'Hoja de Trabajo para listado'!$BC$151:$CB$151,0)),0)+IFERROR(INDEX('Hoja de Trabajo para listado'!$DE$153:$DG$274,MATCH($A566,'Hoja de Trabajo para listado'!$DE$153:$DE$1048576,0),MATCH((CUADRO!G$4&amp;$E566),'Hoja de Trabajo para listado'!$DE$151:$DG$151,0)),0)+IFERROR(INDEX('Hoja de Trabajo para listado'!$CD$155:$DC$1048576,MATCH($A566,'Hoja de Trabajo para listado'!$CD$155:$CD$1048576,0),MATCH((CUADRO!G$4&amp;$E566),'Hoja de Trabajo para listado'!$CD$151:$DC$151,0)),0)</f>
        <v>0</v>
      </c>
      <c r="H566" s="243">
        <f ca="1">+IFERROR(INDEX('Hoja de Trabajo para listado'!$A$155:$Z$1048576,MATCH($A566,'Hoja de Trabajo para listado'!$A$155:$A$1048576,0),MATCH((CUADRO!H$4&amp;$E566),'Hoja de Trabajo para listado'!$A$151:$Z$151,0)),0)+IFERROR(INDEX('Hoja de Trabajo para listado'!$AB$155:$BA$1048576,MATCH($A566,'Hoja de Trabajo para listado'!$AB$155:$AB$1048576,0),MATCH((CUADRO!H$4&amp;$E566),'Hoja de Trabajo para listado'!$AB$151:$BA$151,0)),0)+IFERROR(INDEX('Hoja de Trabajo para listado'!$BC$155:$CB$1048576,MATCH($A566,'Hoja de Trabajo para listado'!$BC$155:$BC$1048576,0),MATCH((CUADRO!H$4&amp;$E566),'Hoja de Trabajo para listado'!$BC$151:$CB$151,0)),0)+IFERROR(INDEX('Hoja de Trabajo para listado'!$DE$153:$DG$274,MATCH($A566,'Hoja de Trabajo para listado'!$DE$153:$DE$1048576,0),MATCH((CUADRO!H$4&amp;$E566),'Hoja de Trabajo para listado'!$DE$151:$DG$151,0)),0)+IFERROR(INDEX('Hoja de Trabajo para listado'!$CD$155:$DC$1048576,MATCH($A566,'Hoja de Trabajo para listado'!$CD$155:$CD$1048576,0),MATCH((CUADRO!H$4&amp;$E566),'Hoja de Trabajo para listado'!$CD$151:$DC$151,0)),0)</f>
        <v>0</v>
      </c>
      <c r="I566" s="243">
        <f ca="1">+IFERROR(INDEX('Hoja de Trabajo para listado'!$A$155:$Z$1048576,MATCH($A566,'Hoja de Trabajo para listado'!$A$155:$A$1048576,0),MATCH((CUADRO!I$4&amp;$E566),'Hoja de Trabajo para listado'!$A$151:$Z$151,0)),0)+IFERROR(INDEX('Hoja de Trabajo para listado'!$AB$155:$BA$1048576,MATCH($A566,'Hoja de Trabajo para listado'!$AB$155:$AB$1048576,0),MATCH((CUADRO!I$4&amp;$E566),'Hoja de Trabajo para listado'!$AB$151:$BA$151,0)),0)+IFERROR(INDEX('Hoja de Trabajo para listado'!$BC$155:$CB$1048576,MATCH($A566,'Hoja de Trabajo para listado'!$BC$155:$BC$1048576,0),MATCH((CUADRO!I$4&amp;$E566),'Hoja de Trabajo para listado'!$BC$151:$CB$151,0)),0)+IFERROR(INDEX('Hoja de Trabajo para listado'!$DE$153:$DG$274,MATCH($A566,'Hoja de Trabajo para listado'!$DE$153:$DE$1048576,0),MATCH((CUADRO!I$4&amp;$E566),'Hoja de Trabajo para listado'!$DE$151:$DG$151,0)),0)+IFERROR(INDEX('Hoja de Trabajo para listado'!$CD$155:$DC$1048576,MATCH($A566,'Hoja de Trabajo para listado'!$CD$155:$CD$1048576,0),MATCH((CUADRO!I$4&amp;$E566),'Hoja de Trabajo para listado'!$CD$151:$DC$151,0)),0)</f>
        <v>0</v>
      </c>
      <c r="J566" s="243">
        <f ca="1">+IFERROR(INDEX('Hoja de Trabajo para listado'!$A$155:$Z$1048576,MATCH($A566,'Hoja de Trabajo para listado'!$A$155:$A$1048576,0),MATCH((CUADRO!J$4&amp;$E566),'Hoja de Trabajo para listado'!$A$151:$Z$151,0)),0)+IFERROR(INDEX('Hoja de Trabajo para listado'!$AB$155:$BA$1048576,MATCH($A566,'Hoja de Trabajo para listado'!$AB$155:$AB$1048576,0),MATCH((CUADRO!J$4&amp;$E566),'Hoja de Trabajo para listado'!$AB$151:$BA$151,0)),0)+IFERROR(INDEX('Hoja de Trabajo para listado'!$BC$155:$CB$1048576,MATCH($A566,'Hoja de Trabajo para listado'!$BC$155:$BC$1048576,0),MATCH((CUADRO!J$4&amp;$E566),'Hoja de Trabajo para listado'!$BC$151:$CB$151,0)),0)+IFERROR(INDEX('Hoja de Trabajo para listado'!$DE$153:$DG$274,MATCH($A566,'Hoja de Trabajo para listado'!$DE$153:$DE$1048576,0),MATCH((CUADRO!J$4&amp;$E566),'Hoja de Trabajo para listado'!$DE$151:$DG$151,0)),0)+IFERROR(INDEX('Hoja de Trabajo para listado'!$CD$155:$DC$1048576,MATCH($A566,'Hoja de Trabajo para listado'!$CD$155:$CD$1048576,0),MATCH((CUADRO!J$4&amp;$E566),'Hoja de Trabajo para listado'!$CD$151:$DC$151,0)),0)</f>
        <v>0</v>
      </c>
      <c r="K566" s="243">
        <f ca="1">+IFERROR(INDEX('Hoja de Trabajo para listado'!$A$155:$Z$1048576,MATCH($A566,'Hoja de Trabajo para listado'!$A$155:$A$1048576,0),MATCH((CUADRO!K$4&amp;$E566),'Hoja de Trabajo para listado'!$A$151:$Z$151,0)),0)+IFERROR(INDEX('Hoja de Trabajo para listado'!$AB$155:$BA$1048576,MATCH($A566,'Hoja de Trabajo para listado'!$AB$155:$AB$1048576,0),MATCH((CUADRO!K$4&amp;$E566),'Hoja de Trabajo para listado'!$AB$151:$BA$151,0)),0)+IFERROR(INDEX('Hoja de Trabajo para listado'!$BC$155:$CB$1048576,MATCH($A566,'Hoja de Trabajo para listado'!$BC$155:$BC$1048576,0),MATCH((CUADRO!K$4&amp;$E566),'Hoja de Trabajo para listado'!$BC$151:$CB$151,0)),0)+IFERROR(INDEX('Hoja de Trabajo para listado'!$DE$153:$DG$274,MATCH($A566,'Hoja de Trabajo para listado'!$DE$153:$DE$1048576,0),MATCH((CUADRO!K$4&amp;$E566),'Hoja de Trabajo para listado'!$DE$151:$DG$151,0)),0)+IFERROR(INDEX('Hoja de Trabajo para listado'!$CD$155:$DC$1048576,MATCH($A566,'Hoja de Trabajo para listado'!$CD$155:$CD$1048576,0),MATCH((CUADRO!K$4&amp;$E566),'Hoja de Trabajo para listado'!$CD$151:$DC$151,0)),0)</f>
        <v>0</v>
      </c>
      <c r="L566" s="243">
        <f ca="1">+IFERROR(INDEX('Hoja de Trabajo para listado'!$A$155:$Z$1048576,MATCH($A566,'Hoja de Trabajo para listado'!$A$155:$A$1048576,0),MATCH((CUADRO!L$4&amp;$E566),'Hoja de Trabajo para listado'!$A$151:$Z$151,0)),0)+IFERROR(INDEX('Hoja de Trabajo para listado'!$AB$155:$BA$1048576,MATCH($A566,'Hoja de Trabajo para listado'!$AB$155:$AB$1048576,0),MATCH((CUADRO!L$4&amp;$E566),'Hoja de Trabajo para listado'!$AB$151:$BA$151,0)),0)+IFERROR(INDEX('Hoja de Trabajo para listado'!$BC$155:$CB$1048576,MATCH($A566,'Hoja de Trabajo para listado'!$BC$155:$BC$1048576,0),MATCH((CUADRO!L$4&amp;$E566),'Hoja de Trabajo para listado'!$BC$151:$CB$151,0)),0)+IFERROR(INDEX('Hoja de Trabajo para listado'!$DE$153:$DG$274,MATCH($A566,'Hoja de Trabajo para listado'!$DE$153:$DE$1048576,0),MATCH((CUADRO!L$4&amp;$E566),'Hoja de Trabajo para listado'!$DE$151:$DG$151,0)),0)+IFERROR(INDEX('Hoja de Trabajo para listado'!$CD$155:$DC$1048576,MATCH($A566,'Hoja de Trabajo para listado'!$CD$155:$CD$1048576,0),MATCH((CUADRO!L$4&amp;$E566),'Hoja de Trabajo para listado'!$CD$151:$DC$151,0)),0)</f>
        <v>0</v>
      </c>
      <c r="M566" s="243">
        <f ca="1">+IFERROR(INDEX('Hoja de Trabajo para listado'!$A$155:$Z$1048576,MATCH($A566,'Hoja de Trabajo para listado'!$A$155:$A$1048576,0),MATCH((CUADRO!M$4&amp;$E566),'Hoja de Trabajo para listado'!$A$151:$Z$151,0)),0)+IFERROR(INDEX('Hoja de Trabajo para listado'!$AB$155:$BA$1048576,MATCH($A566,'Hoja de Trabajo para listado'!$AB$155:$AB$1048576,0),MATCH((CUADRO!M$4&amp;$E566),'Hoja de Trabajo para listado'!$AB$151:$BA$151,0)),0)+IFERROR(INDEX('Hoja de Trabajo para listado'!$BC$155:$CB$1048576,MATCH($A566,'Hoja de Trabajo para listado'!$BC$155:$BC$1048576,0),MATCH((CUADRO!M$4&amp;$E566),'Hoja de Trabajo para listado'!$BC$151:$CB$151,0)),0)+IFERROR(INDEX('Hoja de Trabajo para listado'!$DE$153:$DG$274,MATCH($A566,'Hoja de Trabajo para listado'!$DE$153:$DE$1048576,0),MATCH((CUADRO!M$4&amp;$E566),'Hoja de Trabajo para listado'!$DE$151:$DG$151,0)),0)+IFERROR(INDEX('Hoja de Trabajo para listado'!$CD$155:$DC$1048576,MATCH($A566,'Hoja de Trabajo para listado'!$CD$155:$CD$1048576,0),MATCH((CUADRO!M$4&amp;$E566),'Hoja de Trabajo para listado'!$CD$151:$DC$151,0)),0)</f>
        <v>0</v>
      </c>
      <c r="N566" s="243">
        <f ca="1">+IFERROR(INDEX('Hoja de Trabajo para listado'!$A$155:$Z$1048576,MATCH($A566,'Hoja de Trabajo para listado'!$A$155:$A$1048576,0),MATCH((CUADRO!N$4&amp;$E566),'Hoja de Trabajo para listado'!$A$151:$Z$151,0)),0)+IFERROR(INDEX('Hoja de Trabajo para listado'!$AB$155:$BA$1048576,MATCH($A566,'Hoja de Trabajo para listado'!$AB$155:$AB$1048576,0),MATCH((CUADRO!N$4&amp;$E566),'Hoja de Trabajo para listado'!$AB$151:$BA$151,0)),0)+IFERROR(INDEX('Hoja de Trabajo para listado'!$BC$155:$CB$1048576,MATCH($A566,'Hoja de Trabajo para listado'!$BC$155:$BC$1048576,0),MATCH((CUADRO!N$4&amp;$E566),'Hoja de Trabajo para listado'!$BC$151:$CB$151,0)),0)+IFERROR(INDEX('Hoja de Trabajo para listado'!$DE$153:$DG$274,MATCH($A566,'Hoja de Trabajo para listado'!$DE$153:$DE$1048576,0),MATCH((CUADRO!N$4&amp;$E566),'Hoja de Trabajo para listado'!$DE$151:$DG$151,0)),0)+IFERROR(INDEX('Hoja de Trabajo para listado'!$CD$155:$DC$1048576,MATCH($A566,'Hoja de Trabajo para listado'!$CD$155:$CD$1048576,0),MATCH((CUADRO!N$4&amp;$E566),'Hoja de Trabajo para listado'!$CD$151:$DC$151,0)),0)</f>
        <v>0</v>
      </c>
      <c r="O566" s="243">
        <f ca="1">+IFERROR(INDEX('Hoja de Trabajo para listado'!$A$155:$Z$1048576,MATCH($A566,'Hoja de Trabajo para listado'!$A$155:$A$1048576,0),MATCH((CUADRO!O$4&amp;$E566),'Hoja de Trabajo para listado'!$A$151:$Z$151,0)),0)+IFERROR(INDEX('Hoja de Trabajo para listado'!$AB$155:$BA$1048576,MATCH($A566,'Hoja de Trabajo para listado'!$AB$155:$AB$1048576,0),MATCH((CUADRO!O$4&amp;$E566),'Hoja de Trabajo para listado'!$AB$151:$BA$151,0)),0)+IFERROR(INDEX('Hoja de Trabajo para listado'!$BC$155:$CB$1048576,MATCH($A566,'Hoja de Trabajo para listado'!$BC$155:$BC$1048576,0),MATCH((CUADRO!O$4&amp;$E566),'Hoja de Trabajo para listado'!$BC$151:$CB$151,0)),0)+IFERROR(INDEX('Hoja de Trabajo para listado'!$DE$153:$DG$274,MATCH($A566,'Hoja de Trabajo para listado'!$DE$153:$DE$1048576,0),MATCH((CUADRO!O$4&amp;$E566),'Hoja de Trabajo para listado'!$DE$151:$DG$151,0)),0)+IFERROR(INDEX('Hoja de Trabajo para listado'!$CD$155:$DC$1048576,MATCH($A566,'Hoja de Trabajo para listado'!$CD$155:$CD$1048576,0),MATCH((CUADRO!O$4&amp;$E566),'Hoja de Trabajo para listado'!$CD$151:$DC$151,0)),0)</f>
        <v>0</v>
      </c>
      <c r="P566" s="243">
        <f ca="1">+IFERROR(INDEX('Hoja de Trabajo para listado'!$A$155:$Z$1048576,MATCH($A566,'Hoja de Trabajo para listado'!$A$155:$A$1048576,0),MATCH((CUADRO!P$4&amp;$E566),'Hoja de Trabajo para listado'!$A$151:$Z$151,0)),0)+IFERROR(INDEX('Hoja de Trabajo para listado'!$AB$155:$BA$1048576,MATCH($A566,'Hoja de Trabajo para listado'!$AB$155:$AB$1048576,0),MATCH((CUADRO!P$4&amp;$E566),'Hoja de Trabajo para listado'!$AB$151:$BA$151,0)),0)+IFERROR(INDEX('Hoja de Trabajo para listado'!$BC$155:$CB$1048576,MATCH($A566,'Hoja de Trabajo para listado'!$BC$155:$BC$1048576,0),MATCH((CUADRO!P$4&amp;$E566),'Hoja de Trabajo para listado'!$BC$151:$CB$151,0)),0)+IFERROR(INDEX('Hoja de Trabajo para listado'!$DE$153:$DG$274,MATCH($A566,'Hoja de Trabajo para listado'!$DE$153:$DE$1048576,0),MATCH((CUADRO!P$4&amp;$E566),'Hoja de Trabajo para listado'!$DE$151:$DG$151,0)),0)+IFERROR(INDEX('Hoja de Trabajo para listado'!$CD$155:$DC$1048576,MATCH($A566,'Hoja de Trabajo para listado'!$CD$155:$CD$1048576,0),MATCH((CUADRO!P$4&amp;$E566),'Hoja de Trabajo para listado'!$CD$151:$DC$151,0)),0)</f>
        <v>0</v>
      </c>
      <c r="Q566" s="243">
        <f ca="1">+IFERROR(INDEX('Hoja de Trabajo para listado'!$A$155:$Z$1048576,MATCH($A566,'Hoja de Trabajo para listado'!$A$155:$A$1048576,0),MATCH((CUADRO!Q$4&amp;$E566),'Hoja de Trabajo para listado'!$A$151:$Z$151,0)),0)+IFERROR(INDEX('Hoja de Trabajo para listado'!$AB$155:$BA$1048576,MATCH($A566,'Hoja de Trabajo para listado'!$AB$155:$AB$1048576,0),MATCH((CUADRO!Q$4&amp;$E566),'Hoja de Trabajo para listado'!$AB$151:$BA$151,0)),0)+IFERROR(INDEX('Hoja de Trabajo para listado'!$BC$155:$CB$1048576,MATCH($A566,'Hoja de Trabajo para listado'!$BC$155:$BC$1048576,0),MATCH((CUADRO!Q$4&amp;$E566),'Hoja de Trabajo para listado'!$BC$151:$CB$151,0)),0)+IFERROR(INDEX('Hoja de Trabajo para listado'!$DE$153:$DG$274,MATCH($A566,'Hoja de Trabajo para listado'!$DE$153:$DE$1048576,0),MATCH((CUADRO!Q$4&amp;$E566),'Hoja de Trabajo para listado'!$DE$151:$DG$151,0)),0)+IFERROR(INDEX('Hoja de Trabajo para listado'!$CD$155:$DC$1048576,MATCH($A566,'Hoja de Trabajo para listado'!$CD$155:$CD$1048576,0),MATCH((CUADRO!Q$4&amp;$E566),'Hoja de Trabajo para listado'!$CD$151:$DC$151,0)),0)</f>
        <v>0</v>
      </c>
      <c r="R566" s="243">
        <f t="shared" ca="1" si="23"/>
        <v>0</v>
      </c>
      <c r="S566" s="249">
        <f ca="1">+R565+R566</f>
        <v>0</v>
      </c>
      <c r="T566" s="243">
        <f ca="1">+S566</f>
        <v>0</v>
      </c>
      <c r="U566" s="242">
        <f t="shared" si="24"/>
        <v>2</v>
      </c>
      <c r="V566" s="333" t="str">
        <f>+VLOOKUP(A566,bd_lista!$A$3:$E$592,5,FALSE)</f>
        <v>Gobiernos Autonomos Municipales</v>
      </c>
      <c r="W566" s="388"/>
      <c r="X566" s="242">
        <f>+VLOOKUP(A566,[4]Sheet1!$A$13:$D$744,4,FALSE)</f>
        <v>0</v>
      </c>
      <c r="Y566" s="242" t="e">
        <f>+VLOOKUP(X566,bd_lista!$A$3:$C$592,3,FALSE)</f>
        <v>#N/A</v>
      </c>
      <c r="Z566" s="292"/>
      <c r="AA566" s="293"/>
    </row>
    <row r="567" spans="1:27" customFormat="1" ht="15" hidden="1" customHeight="1">
      <c r="A567" s="32">
        <v>1235</v>
      </c>
      <c r="B567" s="392">
        <f>+A567</f>
        <v>1235</v>
      </c>
      <c r="C567" s="247" t="str">
        <f>+VLOOKUP(A567,bd_lista!$A$3:$C$592,3,FALSE)</f>
        <v>Gobierno Autónomo Municipal de Chuma</v>
      </c>
      <c r="D567" s="389" t="str">
        <f>+C567</f>
        <v>Gobierno Autónomo Municipal de Chuma</v>
      </c>
      <c r="E567" s="242" t="s">
        <v>1304</v>
      </c>
      <c r="F567" s="243">
        <f ca="1">+IFERROR(INDEX('Hoja de Trabajo para listado'!$A$155:$Z$1048576,MATCH($A567,'Hoja de Trabajo para listado'!$A$155:$A$1048576,0),MATCH((CUADRO!F$4&amp;$E567),'Hoja de Trabajo para listado'!$A$151:$Z$151,0)),0)+IFERROR(INDEX('Hoja de Trabajo para listado'!$AB$155:$BA$1048576,MATCH($A567,'Hoja de Trabajo para listado'!$AB$155:$AB$1048576,0),MATCH((CUADRO!F$4&amp;$E567),'Hoja de Trabajo para listado'!$AB$151:$BA$151,0)),0)+IFERROR(INDEX('Hoja de Trabajo para listado'!$BC$155:$CB$1048576,MATCH($A567,'Hoja de Trabajo para listado'!$BC$155:$BC$1048576,0),MATCH((CUADRO!F$4&amp;$E567),'Hoja de Trabajo para listado'!$BC$151:$CB$151,0)),0)+IFERROR(INDEX('Hoja de Trabajo para listado'!$DE$153:$DG$274,MATCH($A567,'Hoja de Trabajo para listado'!$DE$153:$DE$1048576,0),MATCH((CUADRO!F$4&amp;$E567),'Hoja de Trabajo para listado'!$DE$151:$DG$151,0)),0)+IFERROR(INDEX('Hoja de Trabajo para listado'!$CD$155:$DC$1048576,MATCH($A567,'Hoja de Trabajo para listado'!$CD$155:$CD$1048576,0),MATCH((CUADRO!F$4&amp;$E567),'Hoja de Trabajo para listado'!$CD$151:$DC$151,0)),0)</f>
        <v>0</v>
      </c>
      <c r="G567" s="243">
        <f ca="1">+IFERROR(INDEX('Hoja de Trabajo para listado'!$A$155:$Z$1048576,MATCH($A567,'Hoja de Trabajo para listado'!$A$155:$A$1048576,0),MATCH((CUADRO!G$4&amp;$E567),'Hoja de Trabajo para listado'!$A$151:$Z$151,0)),0)+IFERROR(INDEX('Hoja de Trabajo para listado'!$AB$155:$BA$1048576,MATCH($A567,'Hoja de Trabajo para listado'!$AB$155:$AB$1048576,0),MATCH((CUADRO!G$4&amp;$E567),'Hoja de Trabajo para listado'!$AB$151:$BA$151,0)),0)+IFERROR(INDEX('Hoja de Trabajo para listado'!$BC$155:$CB$1048576,MATCH($A567,'Hoja de Trabajo para listado'!$BC$155:$BC$1048576,0),MATCH((CUADRO!G$4&amp;$E567),'Hoja de Trabajo para listado'!$BC$151:$CB$151,0)),0)+IFERROR(INDEX('Hoja de Trabajo para listado'!$DE$153:$DG$274,MATCH($A567,'Hoja de Trabajo para listado'!$DE$153:$DE$1048576,0),MATCH((CUADRO!G$4&amp;$E567),'Hoja de Trabajo para listado'!$DE$151:$DG$151,0)),0)+IFERROR(INDEX('Hoja de Trabajo para listado'!$CD$155:$DC$1048576,MATCH($A567,'Hoja de Trabajo para listado'!$CD$155:$CD$1048576,0),MATCH((CUADRO!G$4&amp;$E567),'Hoja de Trabajo para listado'!$CD$151:$DC$151,0)),0)</f>
        <v>0</v>
      </c>
      <c r="H567" s="243">
        <f ca="1">+IFERROR(INDEX('Hoja de Trabajo para listado'!$A$155:$Z$1048576,MATCH($A567,'Hoja de Trabajo para listado'!$A$155:$A$1048576,0),MATCH((CUADRO!H$4&amp;$E567),'Hoja de Trabajo para listado'!$A$151:$Z$151,0)),0)+IFERROR(INDEX('Hoja de Trabajo para listado'!$AB$155:$BA$1048576,MATCH($A567,'Hoja de Trabajo para listado'!$AB$155:$AB$1048576,0),MATCH((CUADRO!H$4&amp;$E567),'Hoja de Trabajo para listado'!$AB$151:$BA$151,0)),0)+IFERROR(INDEX('Hoja de Trabajo para listado'!$BC$155:$CB$1048576,MATCH($A567,'Hoja de Trabajo para listado'!$BC$155:$BC$1048576,0),MATCH((CUADRO!H$4&amp;$E567),'Hoja de Trabajo para listado'!$BC$151:$CB$151,0)),0)+IFERROR(INDEX('Hoja de Trabajo para listado'!$DE$153:$DG$274,MATCH($A567,'Hoja de Trabajo para listado'!$DE$153:$DE$1048576,0),MATCH((CUADRO!H$4&amp;$E567),'Hoja de Trabajo para listado'!$DE$151:$DG$151,0)),0)+IFERROR(INDEX('Hoja de Trabajo para listado'!$CD$155:$DC$1048576,MATCH($A567,'Hoja de Trabajo para listado'!$CD$155:$CD$1048576,0),MATCH((CUADRO!H$4&amp;$E567),'Hoja de Trabajo para listado'!$CD$151:$DC$151,0)),0)</f>
        <v>0</v>
      </c>
      <c r="I567" s="243">
        <f ca="1">+IFERROR(INDEX('Hoja de Trabajo para listado'!$A$155:$Z$1048576,MATCH($A567,'Hoja de Trabajo para listado'!$A$155:$A$1048576,0),MATCH((CUADRO!I$4&amp;$E567),'Hoja de Trabajo para listado'!$A$151:$Z$151,0)),0)+IFERROR(INDEX('Hoja de Trabajo para listado'!$AB$155:$BA$1048576,MATCH($A567,'Hoja de Trabajo para listado'!$AB$155:$AB$1048576,0),MATCH((CUADRO!I$4&amp;$E567),'Hoja de Trabajo para listado'!$AB$151:$BA$151,0)),0)+IFERROR(INDEX('Hoja de Trabajo para listado'!$BC$155:$CB$1048576,MATCH($A567,'Hoja de Trabajo para listado'!$BC$155:$BC$1048576,0),MATCH((CUADRO!I$4&amp;$E567),'Hoja de Trabajo para listado'!$BC$151:$CB$151,0)),0)+IFERROR(INDEX('Hoja de Trabajo para listado'!$DE$153:$DG$274,MATCH($A567,'Hoja de Trabajo para listado'!$DE$153:$DE$1048576,0),MATCH((CUADRO!I$4&amp;$E567),'Hoja de Trabajo para listado'!$DE$151:$DG$151,0)),0)+IFERROR(INDEX('Hoja de Trabajo para listado'!$CD$155:$DC$1048576,MATCH($A567,'Hoja de Trabajo para listado'!$CD$155:$CD$1048576,0),MATCH((CUADRO!I$4&amp;$E567),'Hoja de Trabajo para listado'!$CD$151:$DC$151,0)),0)</f>
        <v>0</v>
      </c>
      <c r="J567" s="243">
        <f ca="1">+IFERROR(INDEX('Hoja de Trabajo para listado'!$A$155:$Z$1048576,MATCH($A567,'Hoja de Trabajo para listado'!$A$155:$A$1048576,0),MATCH((CUADRO!J$4&amp;$E567),'Hoja de Trabajo para listado'!$A$151:$Z$151,0)),0)+IFERROR(INDEX('Hoja de Trabajo para listado'!$AB$155:$BA$1048576,MATCH($A567,'Hoja de Trabajo para listado'!$AB$155:$AB$1048576,0),MATCH((CUADRO!J$4&amp;$E567),'Hoja de Trabajo para listado'!$AB$151:$BA$151,0)),0)+IFERROR(INDEX('Hoja de Trabajo para listado'!$BC$155:$CB$1048576,MATCH($A567,'Hoja de Trabajo para listado'!$BC$155:$BC$1048576,0),MATCH((CUADRO!J$4&amp;$E567),'Hoja de Trabajo para listado'!$BC$151:$CB$151,0)),0)+IFERROR(INDEX('Hoja de Trabajo para listado'!$DE$153:$DG$274,MATCH($A567,'Hoja de Trabajo para listado'!$DE$153:$DE$1048576,0),MATCH((CUADRO!J$4&amp;$E567),'Hoja de Trabajo para listado'!$DE$151:$DG$151,0)),0)+IFERROR(INDEX('Hoja de Trabajo para listado'!$CD$155:$DC$1048576,MATCH($A567,'Hoja de Trabajo para listado'!$CD$155:$CD$1048576,0),MATCH((CUADRO!J$4&amp;$E567),'Hoja de Trabajo para listado'!$CD$151:$DC$151,0)),0)</f>
        <v>0</v>
      </c>
      <c r="K567" s="243">
        <f ca="1">+IFERROR(INDEX('Hoja de Trabajo para listado'!$A$155:$Z$1048576,MATCH($A567,'Hoja de Trabajo para listado'!$A$155:$A$1048576,0),MATCH((CUADRO!K$4&amp;$E567),'Hoja de Trabajo para listado'!$A$151:$Z$151,0)),0)+IFERROR(INDEX('Hoja de Trabajo para listado'!$AB$155:$BA$1048576,MATCH($A567,'Hoja de Trabajo para listado'!$AB$155:$AB$1048576,0),MATCH((CUADRO!K$4&amp;$E567),'Hoja de Trabajo para listado'!$AB$151:$BA$151,0)),0)+IFERROR(INDEX('Hoja de Trabajo para listado'!$BC$155:$CB$1048576,MATCH($A567,'Hoja de Trabajo para listado'!$BC$155:$BC$1048576,0),MATCH((CUADRO!K$4&amp;$E567),'Hoja de Trabajo para listado'!$BC$151:$CB$151,0)),0)+IFERROR(INDEX('Hoja de Trabajo para listado'!$DE$153:$DG$274,MATCH($A567,'Hoja de Trabajo para listado'!$DE$153:$DE$1048576,0),MATCH((CUADRO!K$4&amp;$E567),'Hoja de Trabajo para listado'!$DE$151:$DG$151,0)),0)+IFERROR(INDEX('Hoja de Trabajo para listado'!$CD$155:$DC$1048576,MATCH($A567,'Hoja de Trabajo para listado'!$CD$155:$CD$1048576,0),MATCH((CUADRO!K$4&amp;$E567),'Hoja de Trabajo para listado'!$CD$151:$DC$151,0)),0)</f>
        <v>0</v>
      </c>
      <c r="L567" s="243">
        <f ca="1">+IFERROR(INDEX('Hoja de Trabajo para listado'!$A$155:$Z$1048576,MATCH($A567,'Hoja de Trabajo para listado'!$A$155:$A$1048576,0),MATCH((CUADRO!L$4&amp;$E567),'Hoja de Trabajo para listado'!$A$151:$Z$151,0)),0)+IFERROR(INDEX('Hoja de Trabajo para listado'!$AB$155:$BA$1048576,MATCH($A567,'Hoja de Trabajo para listado'!$AB$155:$AB$1048576,0),MATCH((CUADRO!L$4&amp;$E567),'Hoja de Trabajo para listado'!$AB$151:$BA$151,0)),0)+IFERROR(INDEX('Hoja de Trabajo para listado'!$BC$155:$CB$1048576,MATCH($A567,'Hoja de Trabajo para listado'!$BC$155:$BC$1048576,0),MATCH((CUADRO!L$4&amp;$E567),'Hoja de Trabajo para listado'!$BC$151:$CB$151,0)),0)+IFERROR(INDEX('Hoja de Trabajo para listado'!$DE$153:$DG$274,MATCH($A567,'Hoja de Trabajo para listado'!$DE$153:$DE$1048576,0),MATCH((CUADRO!L$4&amp;$E567),'Hoja de Trabajo para listado'!$DE$151:$DG$151,0)),0)+IFERROR(INDEX('Hoja de Trabajo para listado'!$CD$155:$DC$1048576,MATCH($A567,'Hoja de Trabajo para listado'!$CD$155:$CD$1048576,0),MATCH((CUADRO!L$4&amp;$E567),'Hoja de Trabajo para listado'!$CD$151:$DC$151,0)),0)</f>
        <v>0</v>
      </c>
      <c r="M567" s="243">
        <f ca="1">+IFERROR(INDEX('Hoja de Trabajo para listado'!$A$155:$Z$1048576,MATCH($A567,'Hoja de Trabajo para listado'!$A$155:$A$1048576,0),MATCH((CUADRO!M$4&amp;$E567),'Hoja de Trabajo para listado'!$A$151:$Z$151,0)),0)+IFERROR(INDEX('Hoja de Trabajo para listado'!$AB$155:$BA$1048576,MATCH($A567,'Hoja de Trabajo para listado'!$AB$155:$AB$1048576,0),MATCH((CUADRO!M$4&amp;$E567),'Hoja de Trabajo para listado'!$AB$151:$BA$151,0)),0)+IFERROR(INDEX('Hoja de Trabajo para listado'!$BC$155:$CB$1048576,MATCH($A567,'Hoja de Trabajo para listado'!$BC$155:$BC$1048576,0),MATCH((CUADRO!M$4&amp;$E567),'Hoja de Trabajo para listado'!$BC$151:$CB$151,0)),0)+IFERROR(INDEX('Hoja de Trabajo para listado'!$DE$153:$DG$274,MATCH($A567,'Hoja de Trabajo para listado'!$DE$153:$DE$1048576,0),MATCH((CUADRO!M$4&amp;$E567),'Hoja de Trabajo para listado'!$DE$151:$DG$151,0)),0)+IFERROR(INDEX('Hoja de Trabajo para listado'!$CD$155:$DC$1048576,MATCH($A567,'Hoja de Trabajo para listado'!$CD$155:$CD$1048576,0),MATCH((CUADRO!M$4&amp;$E567),'Hoja de Trabajo para listado'!$CD$151:$DC$151,0)),0)</f>
        <v>0</v>
      </c>
      <c r="N567" s="243">
        <f ca="1">+IFERROR(INDEX('Hoja de Trabajo para listado'!$A$155:$Z$1048576,MATCH($A567,'Hoja de Trabajo para listado'!$A$155:$A$1048576,0),MATCH((CUADRO!N$4&amp;$E567),'Hoja de Trabajo para listado'!$A$151:$Z$151,0)),0)+IFERROR(INDEX('Hoja de Trabajo para listado'!$AB$155:$BA$1048576,MATCH($A567,'Hoja de Trabajo para listado'!$AB$155:$AB$1048576,0),MATCH((CUADRO!N$4&amp;$E567),'Hoja de Trabajo para listado'!$AB$151:$BA$151,0)),0)+IFERROR(INDEX('Hoja de Trabajo para listado'!$BC$155:$CB$1048576,MATCH($A567,'Hoja de Trabajo para listado'!$BC$155:$BC$1048576,0),MATCH((CUADRO!N$4&amp;$E567),'Hoja de Trabajo para listado'!$BC$151:$CB$151,0)),0)+IFERROR(INDEX('Hoja de Trabajo para listado'!$DE$153:$DG$274,MATCH($A567,'Hoja de Trabajo para listado'!$DE$153:$DE$1048576,0),MATCH((CUADRO!N$4&amp;$E567),'Hoja de Trabajo para listado'!$DE$151:$DG$151,0)),0)+IFERROR(INDEX('Hoja de Trabajo para listado'!$CD$155:$DC$1048576,MATCH($A567,'Hoja de Trabajo para listado'!$CD$155:$CD$1048576,0),MATCH((CUADRO!N$4&amp;$E567),'Hoja de Trabajo para listado'!$CD$151:$DC$151,0)),0)</f>
        <v>0</v>
      </c>
      <c r="O567" s="243">
        <f ca="1">+IFERROR(INDEX('Hoja de Trabajo para listado'!$A$155:$Z$1048576,MATCH($A567,'Hoja de Trabajo para listado'!$A$155:$A$1048576,0),MATCH((CUADRO!O$4&amp;$E567),'Hoja de Trabajo para listado'!$A$151:$Z$151,0)),0)+IFERROR(INDEX('Hoja de Trabajo para listado'!$AB$155:$BA$1048576,MATCH($A567,'Hoja de Trabajo para listado'!$AB$155:$AB$1048576,0),MATCH((CUADRO!O$4&amp;$E567),'Hoja de Trabajo para listado'!$AB$151:$BA$151,0)),0)+IFERROR(INDEX('Hoja de Trabajo para listado'!$BC$155:$CB$1048576,MATCH($A567,'Hoja de Trabajo para listado'!$BC$155:$BC$1048576,0),MATCH((CUADRO!O$4&amp;$E567),'Hoja de Trabajo para listado'!$BC$151:$CB$151,0)),0)+IFERROR(INDEX('Hoja de Trabajo para listado'!$DE$153:$DG$274,MATCH($A567,'Hoja de Trabajo para listado'!$DE$153:$DE$1048576,0),MATCH((CUADRO!O$4&amp;$E567),'Hoja de Trabajo para listado'!$DE$151:$DG$151,0)),0)+IFERROR(INDEX('Hoja de Trabajo para listado'!$CD$155:$DC$1048576,MATCH($A567,'Hoja de Trabajo para listado'!$CD$155:$CD$1048576,0),MATCH((CUADRO!O$4&amp;$E567),'Hoja de Trabajo para listado'!$CD$151:$DC$151,0)),0)</f>
        <v>0</v>
      </c>
      <c r="P567" s="243">
        <f ca="1">+IFERROR(INDEX('Hoja de Trabajo para listado'!$A$155:$Z$1048576,MATCH($A567,'Hoja de Trabajo para listado'!$A$155:$A$1048576,0),MATCH((CUADRO!P$4&amp;$E567),'Hoja de Trabajo para listado'!$A$151:$Z$151,0)),0)+IFERROR(INDEX('Hoja de Trabajo para listado'!$AB$155:$BA$1048576,MATCH($A567,'Hoja de Trabajo para listado'!$AB$155:$AB$1048576,0),MATCH((CUADRO!P$4&amp;$E567),'Hoja de Trabajo para listado'!$AB$151:$BA$151,0)),0)+IFERROR(INDEX('Hoja de Trabajo para listado'!$BC$155:$CB$1048576,MATCH($A567,'Hoja de Trabajo para listado'!$BC$155:$BC$1048576,0),MATCH((CUADRO!P$4&amp;$E567),'Hoja de Trabajo para listado'!$BC$151:$CB$151,0)),0)+IFERROR(INDEX('Hoja de Trabajo para listado'!$DE$153:$DG$274,MATCH($A567,'Hoja de Trabajo para listado'!$DE$153:$DE$1048576,0),MATCH((CUADRO!P$4&amp;$E567),'Hoja de Trabajo para listado'!$DE$151:$DG$151,0)),0)+IFERROR(INDEX('Hoja de Trabajo para listado'!$CD$155:$DC$1048576,MATCH($A567,'Hoja de Trabajo para listado'!$CD$155:$CD$1048576,0),MATCH((CUADRO!P$4&amp;$E567),'Hoja de Trabajo para listado'!$CD$151:$DC$151,0)),0)</f>
        <v>0</v>
      </c>
      <c r="Q567" s="243">
        <f ca="1">+IFERROR(INDEX('Hoja de Trabajo para listado'!$A$155:$Z$1048576,MATCH($A567,'Hoja de Trabajo para listado'!$A$155:$A$1048576,0),MATCH((CUADRO!Q$4&amp;$E567),'Hoja de Trabajo para listado'!$A$151:$Z$151,0)),0)+IFERROR(INDEX('Hoja de Trabajo para listado'!$AB$155:$BA$1048576,MATCH($A567,'Hoja de Trabajo para listado'!$AB$155:$AB$1048576,0),MATCH((CUADRO!Q$4&amp;$E567),'Hoja de Trabajo para listado'!$AB$151:$BA$151,0)),0)+IFERROR(INDEX('Hoja de Trabajo para listado'!$BC$155:$CB$1048576,MATCH($A567,'Hoja de Trabajo para listado'!$BC$155:$BC$1048576,0),MATCH((CUADRO!Q$4&amp;$E567),'Hoja de Trabajo para listado'!$BC$151:$CB$151,0)),0)+IFERROR(INDEX('Hoja de Trabajo para listado'!$DE$153:$DG$274,MATCH($A567,'Hoja de Trabajo para listado'!$DE$153:$DE$1048576,0),MATCH((CUADRO!Q$4&amp;$E567),'Hoja de Trabajo para listado'!$DE$151:$DG$151,0)),0)+IFERROR(INDEX('Hoja de Trabajo para listado'!$CD$155:$DC$1048576,MATCH($A567,'Hoja de Trabajo para listado'!$CD$155:$CD$1048576,0),MATCH((CUADRO!Q$4&amp;$E567),'Hoja de Trabajo para listado'!$CD$151:$DC$151,0)),0)</f>
        <v>0</v>
      </c>
      <c r="R567" s="243">
        <f t="shared" ca="1" si="23"/>
        <v>0</v>
      </c>
      <c r="S567" s="249"/>
      <c r="T567" s="243">
        <f ca="1">+T568</f>
        <v>0</v>
      </c>
      <c r="U567" s="242">
        <f t="shared" si="24"/>
        <v>1</v>
      </c>
      <c r="V567" s="333" t="str">
        <f>+VLOOKUP(A567,bd_lista!$A$3:$E$592,5,FALSE)</f>
        <v>Gobiernos Autonomos Municipales</v>
      </c>
      <c r="W567" s="387" t="str">
        <f>+V567</f>
        <v>Gobiernos Autonomos Municipales</v>
      </c>
      <c r="X567" s="242">
        <f>+VLOOKUP(A567,[4]Sheet1!$A$13:$D$744,4,FALSE)</f>
        <v>0</v>
      </c>
      <c r="Y567" s="242" t="e">
        <f>+VLOOKUP(X567,bd_lista!$A$3:$C$592,3,FALSE)</f>
        <v>#N/A</v>
      </c>
      <c r="Z567" s="294">
        <f>+X567</f>
        <v>0</v>
      </c>
      <c r="AA567" s="295" t="e">
        <f>+Y567</f>
        <v>#N/A</v>
      </c>
    </row>
    <row r="568" spans="1:27" customFormat="1" ht="15" hidden="1" customHeight="1">
      <c r="A568" s="32">
        <v>1235</v>
      </c>
      <c r="B568" s="393"/>
      <c r="C568" s="247" t="str">
        <f>+VLOOKUP(A568,bd_lista!$A$3:$C$592,3,FALSE)</f>
        <v>Gobierno Autónomo Municipal de Chuma</v>
      </c>
      <c r="D568" s="390"/>
      <c r="E568" s="244" t="s">
        <v>1305</v>
      </c>
      <c r="F568" s="243">
        <f ca="1">+IFERROR(INDEX('Hoja de Trabajo para listado'!$A$155:$Z$1048576,MATCH($A568,'Hoja de Trabajo para listado'!$A$155:$A$1048576,0),MATCH((CUADRO!F$4&amp;$E568),'Hoja de Trabajo para listado'!$A$151:$Z$151,0)),0)+IFERROR(INDEX('Hoja de Trabajo para listado'!$AB$155:$BA$1048576,MATCH($A568,'Hoja de Trabajo para listado'!$AB$155:$AB$1048576,0),MATCH((CUADRO!F$4&amp;$E568),'Hoja de Trabajo para listado'!$AB$151:$BA$151,0)),0)+IFERROR(INDEX('Hoja de Trabajo para listado'!$BC$155:$CB$1048576,MATCH($A568,'Hoja de Trabajo para listado'!$BC$155:$BC$1048576,0),MATCH((CUADRO!F$4&amp;$E568),'Hoja de Trabajo para listado'!$BC$151:$CB$151,0)),0)+IFERROR(INDEX('Hoja de Trabajo para listado'!$DE$153:$DG$274,MATCH($A568,'Hoja de Trabajo para listado'!$DE$153:$DE$1048576,0),MATCH((CUADRO!F$4&amp;$E568),'Hoja de Trabajo para listado'!$DE$151:$DG$151,0)),0)+IFERROR(INDEX('Hoja de Trabajo para listado'!$CD$155:$DC$1048576,MATCH($A568,'Hoja de Trabajo para listado'!$CD$155:$CD$1048576,0),MATCH((CUADRO!F$4&amp;$E568),'Hoja de Trabajo para listado'!$CD$151:$DC$151,0)),0)</f>
        <v>0</v>
      </c>
      <c r="G568" s="243">
        <f ca="1">+IFERROR(INDEX('Hoja de Trabajo para listado'!$A$155:$Z$1048576,MATCH($A568,'Hoja de Trabajo para listado'!$A$155:$A$1048576,0),MATCH((CUADRO!G$4&amp;$E568),'Hoja de Trabajo para listado'!$A$151:$Z$151,0)),0)+IFERROR(INDEX('Hoja de Trabajo para listado'!$AB$155:$BA$1048576,MATCH($A568,'Hoja de Trabajo para listado'!$AB$155:$AB$1048576,0),MATCH((CUADRO!G$4&amp;$E568),'Hoja de Trabajo para listado'!$AB$151:$BA$151,0)),0)+IFERROR(INDEX('Hoja de Trabajo para listado'!$BC$155:$CB$1048576,MATCH($A568,'Hoja de Trabajo para listado'!$BC$155:$BC$1048576,0),MATCH((CUADRO!G$4&amp;$E568),'Hoja de Trabajo para listado'!$BC$151:$CB$151,0)),0)+IFERROR(INDEX('Hoja de Trabajo para listado'!$DE$153:$DG$274,MATCH($A568,'Hoja de Trabajo para listado'!$DE$153:$DE$1048576,0),MATCH((CUADRO!G$4&amp;$E568),'Hoja de Trabajo para listado'!$DE$151:$DG$151,0)),0)+IFERROR(INDEX('Hoja de Trabajo para listado'!$CD$155:$DC$1048576,MATCH($A568,'Hoja de Trabajo para listado'!$CD$155:$CD$1048576,0),MATCH((CUADRO!G$4&amp;$E568),'Hoja de Trabajo para listado'!$CD$151:$DC$151,0)),0)</f>
        <v>0</v>
      </c>
      <c r="H568" s="243">
        <f ca="1">+IFERROR(INDEX('Hoja de Trabajo para listado'!$A$155:$Z$1048576,MATCH($A568,'Hoja de Trabajo para listado'!$A$155:$A$1048576,0),MATCH((CUADRO!H$4&amp;$E568),'Hoja de Trabajo para listado'!$A$151:$Z$151,0)),0)+IFERROR(INDEX('Hoja de Trabajo para listado'!$AB$155:$BA$1048576,MATCH($A568,'Hoja de Trabajo para listado'!$AB$155:$AB$1048576,0),MATCH((CUADRO!H$4&amp;$E568),'Hoja de Trabajo para listado'!$AB$151:$BA$151,0)),0)+IFERROR(INDEX('Hoja de Trabajo para listado'!$BC$155:$CB$1048576,MATCH($A568,'Hoja de Trabajo para listado'!$BC$155:$BC$1048576,0),MATCH((CUADRO!H$4&amp;$E568),'Hoja de Trabajo para listado'!$BC$151:$CB$151,0)),0)+IFERROR(INDEX('Hoja de Trabajo para listado'!$DE$153:$DG$274,MATCH($A568,'Hoja de Trabajo para listado'!$DE$153:$DE$1048576,0),MATCH((CUADRO!H$4&amp;$E568),'Hoja de Trabajo para listado'!$DE$151:$DG$151,0)),0)+IFERROR(INDEX('Hoja de Trabajo para listado'!$CD$155:$DC$1048576,MATCH($A568,'Hoja de Trabajo para listado'!$CD$155:$CD$1048576,0),MATCH((CUADRO!H$4&amp;$E568),'Hoja de Trabajo para listado'!$CD$151:$DC$151,0)),0)</f>
        <v>0</v>
      </c>
      <c r="I568" s="243">
        <f ca="1">+IFERROR(INDEX('Hoja de Trabajo para listado'!$A$155:$Z$1048576,MATCH($A568,'Hoja de Trabajo para listado'!$A$155:$A$1048576,0),MATCH((CUADRO!I$4&amp;$E568),'Hoja de Trabajo para listado'!$A$151:$Z$151,0)),0)+IFERROR(INDEX('Hoja de Trabajo para listado'!$AB$155:$BA$1048576,MATCH($A568,'Hoja de Trabajo para listado'!$AB$155:$AB$1048576,0),MATCH((CUADRO!I$4&amp;$E568),'Hoja de Trabajo para listado'!$AB$151:$BA$151,0)),0)+IFERROR(INDEX('Hoja de Trabajo para listado'!$BC$155:$CB$1048576,MATCH($A568,'Hoja de Trabajo para listado'!$BC$155:$BC$1048576,0),MATCH((CUADRO!I$4&amp;$E568),'Hoja de Trabajo para listado'!$BC$151:$CB$151,0)),0)+IFERROR(INDEX('Hoja de Trabajo para listado'!$DE$153:$DG$274,MATCH($A568,'Hoja de Trabajo para listado'!$DE$153:$DE$1048576,0),MATCH((CUADRO!I$4&amp;$E568),'Hoja de Trabajo para listado'!$DE$151:$DG$151,0)),0)+IFERROR(INDEX('Hoja de Trabajo para listado'!$CD$155:$DC$1048576,MATCH($A568,'Hoja de Trabajo para listado'!$CD$155:$CD$1048576,0),MATCH((CUADRO!I$4&amp;$E568),'Hoja de Trabajo para listado'!$CD$151:$DC$151,0)),0)</f>
        <v>0</v>
      </c>
      <c r="J568" s="243">
        <f ca="1">+IFERROR(INDEX('Hoja de Trabajo para listado'!$A$155:$Z$1048576,MATCH($A568,'Hoja de Trabajo para listado'!$A$155:$A$1048576,0),MATCH((CUADRO!J$4&amp;$E568),'Hoja de Trabajo para listado'!$A$151:$Z$151,0)),0)+IFERROR(INDEX('Hoja de Trabajo para listado'!$AB$155:$BA$1048576,MATCH($A568,'Hoja de Trabajo para listado'!$AB$155:$AB$1048576,0),MATCH((CUADRO!J$4&amp;$E568),'Hoja de Trabajo para listado'!$AB$151:$BA$151,0)),0)+IFERROR(INDEX('Hoja de Trabajo para listado'!$BC$155:$CB$1048576,MATCH($A568,'Hoja de Trabajo para listado'!$BC$155:$BC$1048576,0),MATCH((CUADRO!J$4&amp;$E568),'Hoja de Trabajo para listado'!$BC$151:$CB$151,0)),0)+IFERROR(INDEX('Hoja de Trabajo para listado'!$DE$153:$DG$274,MATCH($A568,'Hoja de Trabajo para listado'!$DE$153:$DE$1048576,0),MATCH((CUADRO!J$4&amp;$E568),'Hoja de Trabajo para listado'!$DE$151:$DG$151,0)),0)+IFERROR(INDEX('Hoja de Trabajo para listado'!$CD$155:$DC$1048576,MATCH($A568,'Hoja de Trabajo para listado'!$CD$155:$CD$1048576,0),MATCH((CUADRO!J$4&amp;$E568),'Hoja de Trabajo para listado'!$CD$151:$DC$151,0)),0)</f>
        <v>0</v>
      </c>
      <c r="K568" s="243">
        <f ca="1">+IFERROR(INDEX('Hoja de Trabajo para listado'!$A$155:$Z$1048576,MATCH($A568,'Hoja de Trabajo para listado'!$A$155:$A$1048576,0),MATCH((CUADRO!K$4&amp;$E568),'Hoja de Trabajo para listado'!$A$151:$Z$151,0)),0)+IFERROR(INDEX('Hoja de Trabajo para listado'!$AB$155:$BA$1048576,MATCH($A568,'Hoja de Trabajo para listado'!$AB$155:$AB$1048576,0),MATCH((CUADRO!K$4&amp;$E568),'Hoja de Trabajo para listado'!$AB$151:$BA$151,0)),0)+IFERROR(INDEX('Hoja de Trabajo para listado'!$BC$155:$CB$1048576,MATCH($A568,'Hoja de Trabajo para listado'!$BC$155:$BC$1048576,0),MATCH((CUADRO!K$4&amp;$E568),'Hoja de Trabajo para listado'!$BC$151:$CB$151,0)),0)+IFERROR(INDEX('Hoja de Trabajo para listado'!$DE$153:$DG$274,MATCH($A568,'Hoja de Trabajo para listado'!$DE$153:$DE$1048576,0),MATCH((CUADRO!K$4&amp;$E568),'Hoja de Trabajo para listado'!$DE$151:$DG$151,0)),0)+IFERROR(INDEX('Hoja de Trabajo para listado'!$CD$155:$DC$1048576,MATCH($A568,'Hoja de Trabajo para listado'!$CD$155:$CD$1048576,0),MATCH((CUADRO!K$4&amp;$E568),'Hoja de Trabajo para listado'!$CD$151:$DC$151,0)),0)</f>
        <v>0</v>
      </c>
      <c r="L568" s="243">
        <f ca="1">+IFERROR(INDEX('Hoja de Trabajo para listado'!$A$155:$Z$1048576,MATCH($A568,'Hoja de Trabajo para listado'!$A$155:$A$1048576,0),MATCH((CUADRO!L$4&amp;$E568),'Hoja de Trabajo para listado'!$A$151:$Z$151,0)),0)+IFERROR(INDEX('Hoja de Trabajo para listado'!$AB$155:$BA$1048576,MATCH($A568,'Hoja de Trabajo para listado'!$AB$155:$AB$1048576,0),MATCH((CUADRO!L$4&amp;$E568),'Hoja de Trabajo para listado'!$AB$151:$BA$151,0)),0)+IFERROR(INDEX('Hoja de Trabajo para listado'!$BC$155:$CB$1048576,MATCH($A568,'Hoja de Trabajo para listado'!$BC$155:$BC$1048576,0),MATCH((CUADRO!L$4&amp;$E568),'Hoja de Trabajo para listado'!$BC$151:$CB$151,0)),0)+IFERROR(INDEX('Hoja de Trabajo para listado'!$DE$153:$DG$274,MATCH($A568,'Hoja de Trabajo para listado'!$DE$153:$DE$1048576,0),MATCH((CUADRO!L$4&amp;$E568),'Hoja de Trabajo para listado'!$DE$151:$DG$151,0)),0)+IFERROR(INDEX('Hoja de Trabajo para listado'!$CD$155:$DC$1048576,MATCH($A568,'Hoja de Trabajo para listado'!$CD$155:$CD$1048576,0),MATCH((CUADRO!L$4&amp;$E568),'Hoja de Trabajo para listado'!$CD$151:$DC$151,0)),0)</f>
        <v>0</v>
      </c>
      <c r="M568" s="243">
        <f ca="1">+IFERROR(INDEX('Hoja de Trabajo para listado'!$A$155:$Z$1048576,MATCH($A568,'Hoja de Trabajo para listado'!$A$155:$A$1048576,0),MATCH((CUADRO!M$4&amp;$E568),'Hoja de Trabajo para listado'!$A$151:$Z$151,0)),0)+IFERROR(INDEX('Hoja de Trabajo para listado'!$AB$155:$BA$1048576,MATCH($A568,'Hoja de Trabajo para listado'!$AB$155:$AB$1048576,0),MATCH((CUADRO!M$4&amp;$E568),'Hoja de Trabajo para listado'!$AB$151:$BA$151,0)),0)+IFERROR(INDEX('Hoja de Trabajo para listado'!$BC$155:$CB$1048576,MATCH($A568,'Hoja de Trabajo para listado'!$BC$155:$BC$1048576,0),MATCH((CUADRO!M$4&amp;$E568),'Hoja de Trabajo para listado'!$BC$151:$CB$151,0)),0)+IFERROR(INDEX('Hoja de Trabajo para listado'!$DE$153:$DG$274,MATCH($A568,'Hoja de Trabajo para listado'!$DE$153:$DE$1048576,0),MATCH((CUADRO!M$4&amp;$E568),'Hoja de Trabajo para listado'!$DE$151:$DG$151,0)),0)+IFERROR(INDEX('Hoja de Trabajo para listado'!$CD$155:$DC$1048576,MATCH($A568,'Hoja de Trabajo para listado'!$CD$155:$CD$1048576,0),MATCH((CUADRO!M$4&amp;$E568),'Hoja de Trabajo para listado'!$CD$151:$DC$151,0)),0)</f>
        <v>0</v>
      </c>
      <c r="N568" s="243">
        <f ca="1">+IFERROR(INDEX('Hoja de Trabajo para listado'!$A$155:$Z$1048576,MATCH($A568,'Hoja de Trabajo para listado'!$A$155:$A$1048576,0),MATCH((CUADRO!N$4&amp;$E568),'Hoja de Trabajo para listado'!$A$151:$Z$151,0)),0)+IFERROR(INDEX('Hoja de Trabajo para listado'!$AB$155:$BA$1048576,MATCH($A568,'Hoja de Trabajo para listado'!$AB$155:$AB$1048576,0),MATCH((CUADRO!N$4&amp;$E568),'Hoja de Trabajo para listado'!$AB$151:$BA$151,0)),0)+IFERROR(INDEX('Hoja de Trabajo para listado'!$BC$155:$CB$1048576,MATCH($A568,'Hoja de Trabajo para listado'!$BC$155:$BC$1048576,0),MATCH((CUADRO!N$4&amp;$E568),'Hoja de Trabajo para listado'!$BC$151:$CB$151,0)),0)+IFERROR(INDEX('Hoja de Trabajo para listado'!$DE$153:$DG$274,MATCH($A568,'Hoja de Trabajo para listado'!$DE$153:$DE$1048576,0),MATCH((CUADRO!N$4&amp;$E568),'Hoja de Trabajo para listado'!$DE$151:$DG$151,0)),0)+IFERROR(INDEX('Hoja de Trabajo para listado'!$CD$155:$DC$1048576,MATCH($A568,'Hoja de Trabajo para listado'!$CD$155:$CD$1048576,0),MATCH((CUADRO!N$4&amp;$E568),'Hoja de Trabajo para listado'!$CD$151:$DC$151,0)),0)</f>
        <v>0</v>
      </c>
      <c r="O568" s="243">
        <f ca="1">+IFERROR(INDEX('Hoja de Trabajo para listado'!$A$155:$Z$1048576,MATCH($A568,'Hoja de Trabajo para listado'!$A$155:$A$1048576,0),MATCH((CUADRO!O$4&amp;$E568),'Hoja de Trabajo para listado'!$A$151:$Z$151,0)),0)+IFERROR(INDEX('Hoja de Trabajo para listado'!$AB$155:$BA$1048576,MATCH($A568,'Hoja de Trabajo para listado'!$AB$155:$AB$1048576,0),MATCH((CUADRO!O$4&amp;$E568),'Hoja de Trabajo para listado'!$AB$151:$BA$151,0)),0)+IFERROR(INDEX('Hoja de Trabajo para listado'!$BC$155:$CB$1048576,MATCH($A568,'Hoja de Trabajo para listado'!$BC$155:$BC$1048576,0),MATCH((CUADRO!O$4&amp;$E568),'Hoja de Trabajo para listado'!$BC$151:$CB$151,0)),0)+IFERROR(INDEX('Hoja de Trabajo para listado'!$DE$153:$DG$274,MATCH($A568,'Hoja de Trabajo para listado'!$DE$153:$DE$1048576,0),MATCH((CUADRO!O$4&amp;$E568),'Hoja de Trabajo para listado'!$DE$151:$DG$151,0)),0)+IFERROR(INDEX('Hoja de Trabajo para listado'!$CD$155:$DC$1048576,MATCH($A568,'Hoja de Trabajo para listado'!$CD$155:$CD$1048576,0),MATCH((CUADRO!O$4&amp;$E568),'Hoja de Trabajo para listado'!$CD$151:$DC$151,0)),0)</f>
        <v>0</v>
      </c>
      <c r="P568" s="243">
        <f ca="1">+IFERROR(INDEX('Hoja de Trabajo para listado'!$A$155:$Z$1048576,MATCH($A568,'Hoja de Trabajo para listado'!$A$155:$A$1048576,0),MATCH((CUADRO!P$4&amp;$E568),'Hoja de Trabajo para listado'!$A$151:$Z$151,0)),0)+IFERROR(INDEX('Hoja de Trabajo para listado'!$AB$155:$BA$1048576,MATCH($A568,'Hoja de Trabajo para listado'!$AB$155:$AB$1048576,0),MATCH((CUADRO!P$4&amp;$E568),'Hoja de Trabajo para listado'!$AB$151:$BA$151,0)),0)+IFERROR(INDEX('Hoja de Trabajo para listado'!$BC$155:$CB$1048576,MATCH($A568,'Hoja de Trabajo para listado'!$BC$155:$BC$1048576,0),MATCH((CUADRO!P$4&amp;$E568),'Hoja de Trabajo para listado'!$BC$151:$CB$151,0)),0)+IFERROR(INDEX('Hoja de Trabajo para listado'!$DE$153:$DG$274,MATCH($A568,'Hoja de Trabajo para listado'!$DE$153:$DE$1048576,0),MATCH((CUADRO!P$4&amp;$E568),'Hoja de Trabajo para listado'!$DE$151:$DG$151,0)),0)+IFERROR(INDEX('Hoja de Trabajo para listado'!$CD$155:$DC$1048576,MATCH($A568,'Hoja de Trabajo para listado'!$CD$155:$CD$1048576,0),MATCH((CUADRO!P$4&amp;$E568),'Hoja de Trabajo para listado'!$CD$151:$DC$151,0)),0)</f>
        <v>0</v>
      </c>
      <c r="Q568" s="243">
        <f ca="1">+IFERROR(INDEX('Hoja de Trabajo para listado'!$A$155:$Z$1048576,MATCH($A568,'Hoja de Trabajo para listado'!$A$155:$A$1048576,0),MATCH((CUADRO!Q$4&amp;$E568),'Hoja de Trabajo para listado'!$A$151:$Z$151,0)),0)+IFERROR(INDEX('Hoja de Trabajo para listado'!$AB$155:$BA$1048576,MATCH($A568,'Hoja de Trabajo para listado'!$AB$155:$AB$1048576,0),MATCH((CUADRO!Q$4&amp;$E568),'Hoja de Trabajo para listado'!$AB$151:$BA$151,0)),0)+IFERROR(INDEX('Hoja de Trabajo para listado'!$BC$155:$CB$1048576,MATCH($A568,'Hoja de Trabajo para listado'!$BC$155:$BC$1048576,0),MATCH((CUADRO!Q$4&amp;$E568),'Hoja de Trabajo para listado'!$BC$151:$CB$151,0)),0)+IFERROR(INDEX('Hoja de Trabajo para listado'!$DE$153:$DG$274,MATCH($A568,'Hoja de Trabajo para listado'!$DE$153:$DE$1048576,0),MATCH((CUADRO!Q$4&amp;$E568),'Hoja de Trabajo para listado'!$DE$151:$DG$151,0)),0)+IFERROR(INDEX('Hoja de Trabajo para listado'!$CD$155:$DC$1048576,MATCH($A568,'Hoja de Trabajo para listado'!$CD$155:$CD$1048576,0),MATCH((CUADRO!Q$4&amp;$E568),'Hoja de Trabajo para listado'!$CD$151:$DC$151,0)),0)</f>
        <v>0</v>
      </c>
      <c r="R568" s="243">
        <f t="shared" ca="1" si="23"/>
        <v>0</v>
      </c>
      <c r="S568" s="249">
        <f ca="1">+R567+R568</f>
        <v>0</v>
      </c>
      <c r="T568" s="243">
        <f ca="1">+S568</f>
        <v>0</v>
      </c>
      <c r="U568" s="242">
        <f t="shared" si="24"/>
        <v>2</v>
      </c>
      <c r="V568" s="333" t="str">
        <f>+VLOOKUP(A568,bd_lista!$A$3:$E$592,5,FALSE)</f>
        <v>Gobiernos Autonomos Municipales</v>
      </c>
      <c r="W568" s="388"/>
      <c r="X568" s="242">
        <f>+VLOOKUP(A568,[4]Sheet1!$A$13:$D$744,4,FALSE)</f>
        <v>0</v>
      </c>
      <c r="Y568" s="242" t="e">
        <f>+VLOOKUP(X568,bd_lista!$A$3:$C$592,3,FALSE)</f>
        <v>#N/A</v>
      </c>
      <c r="Z568" s="292"/>
      <c r="AA568" s="293"/>
    </row>
    <row r="569" spans="1:27" customFormat="1" ht="27" hidden="1" customHeight="1">
      <c r="A569" s="32">
        <v>1236</v>
      </c>
      <c r="B569" s="392">
        <f>+A569</f>
        <v>1236</v>
      </c>
      <c r="C569" s="247" t="str">
        <f>+VLOOKUP(A569,bd_lista!$A$3:$C$592,3,FALSE)</f>
        <v>Gobierno Autónomo Municipal de Ayata</v>
      </c>
      <c r="D569" s="389" t="str">
        <f>+C569</f>
        <v>Gobierno Autónomo Municipal de Ayata</v>
      </c>
      <c r="E569" s="242" t="s">
        <v>1304</v>
      </c>
      <c r="F569" s="243">
        <f ca="1">+IFERROR(INDEX('Hoja de Trabajo para listado'!$A$155:$Z$1048576,MATCH($A569,'Hoja de Trabajo para listado'!$A$155:$A$1048576,0),MATCH((CUADRO!F$4&amp;$E569),'Hoja de Trabajo para listado'!$A$151:$Z$151,0)),0)+IFERROR(INDEX('Hoja de Trabajo para listado'!$AB$155:$BA$1048576,MATCH($A569,'Hoja de Trabajo para listado'!$AB$155:$AB$1048576,0),MATCH((CUADRO!F$4&amp;$E569),'Hoja de Trabajo para listado'!$AB$151:$BA$151,0)),0)+IFERROR(INDEX('Hoja de Trabajo para listado'!$BC$155:$CB$1048576,MATCH($A569,'Hoja de Trabajo para listado'!$BC$155:$BC$1048576,0),MATCH((CUADRO!F$4&amp;$E569),'Hoja de Trabajo para listado'!$BC$151:$CB$151,0)),0)+IFERROR(INDEX('Hoja de Trabajo para listado'!$DE$153:$DG$274,MATCH($A569,'Hoja de Trabajo para listado'!$DE$153:$DE$1048576,0),MATCH((CUADRO!F$4&amp;$E569),'Hoja de Trabajo para listado'!$DE$151:$DG$151,0)),0)+IFERROR(INDEX('Hoja de Trabajo para listado'!$CD$155:$DC$1048576,MATCH($A569,'Hoja de Trabajo para listado'!$CD$155:$CD$1048576,0),MATCH((CUADRO!F$4&amp;$E569),'Hoja de Trabajo para listado'!$CD$151:$DC$151,0)),0)</f>
        <v>0</v>
      </c>
      <c r="G569" s="243">
        <f ca="1">+IFERROR(INDEX('Hoja de Trabajo para listado'!$A$155:$Z$1048576,MATCH($A569,'Hoja de Trabajo para listado'!$A$155:$A$1048576,0),MATCH((CUADRO!G$4&amp;$E569),'Hoja de Trabajo para listado'!$A$151:$Z$151,0)),0)+IFERROR(INDEX('Hoja de Trabajo para listado'!$AB$155:$BA$1048576,MATCH($A569,'Hoja de Trabajo para listado'!$AB$155:$AB$1048576,0),MATCH((CUADRO!G$4&amp;$E569),'Hoja de Trabajo para listado'!$AB$151:$BA$151,0)),0)+IFERROR(INDEX('Hoja de Trabajo para listado'!$BC$155:$CB$1048576,MATCH($A569,'Hoja de Trabajo para listado'!$BC$155:$BC$1048576,0),MATCH((CUADRO!G$4&amp;$E569),'Hoja de Trabajo para listado'!$BC$151:$CB$151,0)),0)+IFERROR(INDEX('Hoja de Trabajo para listado'!$DE$153:$DG$274,MATCH($A569,'Hoja de Trabajo para listado'!$DE$153:$DE$1048576,0),MATCH((CUADRO!G$4&amp;$E569),'Hoja de Trabajo para listado'!$DE$151:$DG$151,0)),0)+IFERROR(INDEX('Hoja de Trabajo para listado'!$CD$155:$DC$1048576,MATCH($A569,'Hoja de Trabajo para listado'!$CD$155:$CD$1048576,0),MATCH((CUADRO!G$4&amp;$E569),'Hoja de Trabajo para listado'!$CD$151:$DC$151,0)),0)</f>
        <v>0</v>
      </c>
      <c r="H569" s="243">
        <f ca="1">+IFERROR(INDEX('Hoja de Trabajo para listado'!$A$155:$Z$1048576,MATCH($A569,'Hoja de Trabajo para listado'!$A$155:$A$1048576,0),MATCH((CUADRO!H$4&amp;$E569),'Hoja de Trabajo para listado'!$A$151:$Z$151,0)),0)+IFERROR(INDEX('Hoja de Trabajo para listado'!$AB$155:$BA$1048576,MATCH($A569,'Hoja de Trabajo para listado'!$AB$155:$AB$1048576,0),MATCH((CUADRO!H$4&amp;$E569),'Hoja de Trabajo para listado'!$AB$151:$BA$151,0)),0)+IFERROR(INDEX('Hoja de Trabajo para listado'!$BC$155:$CB$1048576,MATCH($A569,'Hoja de Trabajo para listado'!$BC$155:$BC$1048576,0),MATCH((CUADRO!H$4&amp;$E569),'Hoja de Trabajo para listado'!$BC$151:$CB$151,0)),0)+IFERROR(INDEX('Hoja de Trabajo para listado'!$DE$153:$DG$274,MATCH($A569,'Hoja de Trabajo para listado'!$DE$153:$DE$1048576,0),MATCH((CUADRO!H$4&amp;$E569),'Hoja de Trabajo para listado'!$DE$151:$DG$151,0)),0)+IFERROR(INDEX('Hoja de Trabajo para listado'!$CD$155:$DC$1048576,MATCH($A569,'Hoja de Trabajo para listado'!$CD$155:$CD$1048576,0),MATCH((CUADRO!H$4&amp;$E569),'Hoja de Trabajo para listado'!$CD$151:$DC$151,0)),0)</f>
        <v>0</v>
      </c>
      <c r="I569" s="243">
        <f ca="1">+IFERROR(INDEX('Hoja de Trabajo para listado'!$A$155:$Z$1048576,MATCH($A569,'Hoja de Trabajo para listado'!$A$155:$A$1048576,0),MATCH((CUADRO!I$4&amp;$E569),'Hoja de Trabajo para listado'!$A$151:$Z$151,0)),0)+IFERROR(INDEX('Hoja de Trabajo para listado'!$AB$155:$BA$1048576,MATCH($A569,'Hoja de Trabajo para listado'!$AB$155:$AB$1048576,0),MATCH((CUADRO!I$4&amp;$E569),'Hoja de Trabajo para listado'!$AB$151:$BA$151,0)),0)+IFERROR(INDEX('Hoja de Trabajo para listado'!$BC$155:$CB$1048576,MATCH($A569,'Hoja de Trabajo para listado'!$BC$155:$BC$1048576,0),MATCH((CUADRO!I$4&amp;$E569),'Hoja de Trabajo para listado'!$BC$151:$CB$151,0)),0)+IFERROR(INDEX('Hoja de Trabajo para listado'!$DE$153:$DG$274,MATCH($A569,'Hoja de Trabajo para listado'!$DE$153:$DE$1048576,0),MATCH((CUADRO!I$4&amp;$E569),'Hoja de Trabajo para listado'!$DE$151:$DG$151,0)),0)+IFERROR(INDEX('Hoja de Trabajo para listado'!$CD$155:$DC$1048576,MATCH($A569,'Hoja de Trabajo para listado'!$CD$155:$CD$1048576,0),MATCH((CUADRO!I$4&amp;$E569),'Hoja de Trabajo para listado'!$CD$151:$DC$151,0)),0)</f>
        <v>0</v>
      </c>
      <c r="J569" s="243">
        <f ca="1">+IFERROR(INDEX('Hoja de Trabajo para listado'!$A$155:$Z$1048576,MATCH($A569,'Hoja de Trabajo para listado'!$A$155:$A$1048576,0),MATCH((CUADRO!J$4&amp;$E569),'Hoja de Trabajo para listado'!$A$151:$Z$151,0)),0)+IFERROR(INDEX('Hoja de Trabajo para listado'!$AB$155:$BA$1048576,MATCH($A569,'Hoja de Trabajo para listado'!$AB$155:$AB$1048576,0),MATCH((CUADRO!J$4&amp;$E569),'Hoja de Trabajo para listado'!$AB$151:$BA$151,0)),0)+IFERROR(INDEX('Hoja de Trabajo para listado'!$BC$155:$CB$1048576,MATCH($A569,'Hoja de Trabajo para listado'!$BC$155:$BC$1048576,0),MATCH((CUADRO!J$4&amp;$E569),'Hoja de Trabajo para listado'!$BC$151:$CB$151,0)),0)+IFERROR(INDEX('Hoja de Trabajo para listado'!$DE$153:$DG$274,MATCH($A569,'Hoja de Trabajo para listado'!$DE$153:$DE$1048576,0),MATCH((CUADRO!J$4&amp;$E569),'Hoja de Trabajo para listado'!$DE$151:$DG$151,0)),0)+IFERROR(INDEX('Hoja de Trabajo para listado'!$CD$155:$DC$1048576,MATCH($A569,'Hoja de Trabajo para listado'!$CD$155:$CD$1048576,0),MATCH((CUADRO!J$4&amp;$E569),'Hoja de Trabajo para listado'!$CD$151:$DC$151,0)),0)</f>
        <v>0</v>
      </c>
      <c r="K569" s="243">
        <f ca="1">+IFERROR(INDEX('Hoja de Trabajo para listado'!$A$155:$Z$1048576,MATCH($A569,'Hoja de Trabajo para listado'!$A$155:$A$1048576,0),MATCH((CUADRO!K$4&amp;$E569),'Hoja de Trabajo para listado'!$A$151:$Z$151,0)),0)+IFERROR(INDEX('Hoja de Trabajo para listado'!$AB$155:$BA$1048576,MATCH($A569,'Hoja de Trabajo para listado'!$AB$155:$AB$1048576,0),MATCH((CUADRO!K$4&amp;$E569),'Hoja de Trabajo para listado'!$AB$151:$BA$151,0)),0)+IFERROR(INDEX('Hoja de Trabajo para listado'!$BC$155:$CB$1048576,MATCH($A569,'Hoja de Trabajo para listado'!$BC$155:$BC$1048576,0),MATCH((CUADRO!K$4&amp;$E569),'Hoja de Trabajo para listado'!$BC$151:$CB$151,0)),0)+IFERROR(INDEX('Hoja de Trabajo para listado'!$DE$153:$DG$274,MATCH($A569,'Hoja de Trabajo para listado'!$DE$153:$DE$1048576,0),MATCH((CUADRO!K$4&amp;$E569),'Hoja de Trabajo para listado'!$DE$151:$DG$151,0)),0)+IFERROR(INDEX('Hoja de Trabajo para listado'!$CD$155:$DC$1048576,MATCH($A569,'Hoja de Trabajo para listado'!$CD$155:$CD$1048576,0),MATCH((CUADRO!K$4&amp;$E569),'Hoja de Trabajo para listado'!$CD$151:$DC$151,0)),0)</f>
        <v>0</v>
      </c>
      <c r="L569" s="243">
        <f ca="1">+IFERROR(INDEX('Hoja de Trabajo para listado'!$A$155:$Z$1048576,MATCH($A569,'Hoja de Trabajo para listado'!$A$155:$A$1048576,0),MATCH((CUADRO!L$4&amp;$E569),'Hoja de Trabajo para listado'!$A$151:$Z$151,0)),0)+IFERROR(INDEX('Hoja de Trabajo para listado'!$AB$155:$BA$1048576,MATCH($A569,'Hoja de Trabajo para listado'!$AB$155:$AB$1048576,0),MATCH((CUADRO!L$4&amp;$E569),'Hoja de Trabajo para listado'!$AB$151:$BA$151,0)),0)+IFERROR(INDEX('Hoja de Trabajo para listado'!$BC$155:$CB$1048576,MATCH($A569,'Hoja de Trabajo para listado'!$BC$155:$BC$1048576,0),MATCH((CUADRO!L$4&amp;$E569),'Hoja de Trabajo para listado'!$BC$151:$CB$151,0)),0)+IFERROR(INDEX('Hoja de Trabajo para listado'!$DE$153:$DG$274,MATCH($A569,'Hoja de Trabajo para listado'!$DE$153:$DE$1048576,0),MATCH((CUADRO!L$4&amp;$E569),'Hoja de Trabajo para listado'!$DE$151:$DG$151,0)),0)+IFERROR(INDEX('Hoja de Trabajo para listado'!$CD$155:$DC$1048576,MATCH($A569,'Hoja de Trabajo para listado'!$CD$155:$CD$1048576,0),MATCH((CUADRO!L$4&amp;$E569),'Hoja de Trabajo para listado'!$CD$151:$DC$151,0)),0)</f>
        <v>0</v>
      </c>
      <c r="M569" s="243">
        <f ca="1">+IFERROR(INDEX('Hoja de Trabajo para listado'!$A$155:$Z$1048576,MATCH($A569,'Hoja de Trabajo para listado'!$A$155:$A$1048576,0),MATCH((CUADRO!M$4&amp;$E569),'Hoja de Trabajo para listado'!$A$151:$Z$151,0)),0)+IFERROR(INDEX('Hoja de Trabajo para listado'!$AB$155:$BA$1048576,MATCH($A569,'Hoja de Trabajo para listado'!$AB$155:$AB$1048576,0),MATCH((CUADRO!M$4&amp;$E569),'Hoja de Trabajo para listado'!$AB$151:$BA$151,0)),0)+IFERROR(INDEX('Hoja de Trabajo para listado'!$BC$155:$CB$1048576,MATCH($A569,'Hoja de Trabajo para listado'!$BC$155:$BC$1048576,0),MATCH((CUADRO!M$4&amp;$E569),'Hoja de Trabajo para listado'!$BC$151:$CB$151,0)),0)+IFERROR(INDEX('Hoja de Trabajo para listado'!$DE$153:$DG$274,MATCH($A569,'Hoja de Trabajo para listado'!$DE$153:$DE$1048576,0),MATCH((CUADRO!M$4&amp;$E569),'Hoja de Trabajo para listado'!$DE$151:$DG$151,0)),0)+IFERROR(INDEX('Hoja de Trabajo para listado'!$CD$155:$DC$1048576,MATCH($A569,'Hoja de Trabajo para listado'!$CD$155:$CD$1048576,0),MATCH((CUADRO!M$4&amp;$E569),'Hoja de Trabajo para listado'!$CD$151:$DC$151,0)),0)</f>
        <v>0</v>
      </c>
      <c r="N569" s="243">
        <f ca="1">+IFERROR(INDEX('Hoja de Trabajo para listado'!$A$155:$Z$1048576,MATCH($A569,'Hoja de Trabajo para listado'!$A$155:$A$1048576,0),MATCH((CUADRO!N$4&amp;$E569),'Hoja de Trabajo para listado'!$A$151:$Z$151,0)),0)+IFERROR(INDEX('Hoja de Trabajo para listado'!$AB$155:$BA$1048576,MATCH($A569,'Hoja de Trabajo para listado'!$AB$155:$AB$1048576,0),MATCH((CUADRO!N$4&amp;$E569),'Hoja de Trabajo para listado'!$AB$151:$BA$151,0)),0)+IFERROR(INDEX('Hoja de Trabajo para listado'!$BC$155:$CB$1048576,MATCH($A569,'Hoja de Trabajo para listado'!$BC$155:$BC$1048576,0),MATCH((CUADRO!N$4&amp;$E569),'Hoja de Trabajo para listado'!$BC$151:$CB$151,0)),0)+IFERROR(INDEX('Hoja de Trabajo para listado'!$DE$153:$DG$274,MATCH($A569,'Hoja de Trabajo para listado'!$DE$153:$DE$1048576,0),MATCH((CUADRO!N$4&amp;$E569),'Hoja de Trabajo para listado'!$DE$151:$DG$151,0)),0)+IFERROR(INDEX('Hoja de Trabajo para listado'!$CD$155:$DC$1048576,MATCH($A569,'Hoja de Trabajo para listado'!$CD$155:$CD$1048576,0),MATCH((CUADRO!N$4&amp;$E569),'Hoja de Trabajo para listado'!$CD$151:$DC$151,0)),0)</f>
        <v>0</v>
      </c>
      <c r="O569" s="243">
        <f ca="1">+IFERROR(INDEX('Hoja de Trabajo para listado'!$A$155:$Z$1048576,MATCH($A569,'Hoja de Trabajo para listado'!$A$155:$A$1048576,0),MATCH((CUADRO!O$4&amp;$E569),'Hoja de Trabajo para listado'!$A$151:$Z$151,0)),0)+IFERROR(INDEX('Hoja de Trabajo para listado'!$AB$155:$BA$1048576,MATCH($A569,'Hoja de Trabajo para listado'!$AB$155:$AB$1048576,0),MATCH((CUADRO!O$4&amp;$E569),'Hoja de Trabajo para listado'!$AB$151:$BA$151,0)),0)+IFERROR(INDEX('Hoja de Trabajo para listado'!$BC$155:$CB$1048576,MATCH($A569,'Hoja de Trabajo para listado'!$BC$155:$BC$1048576,0),MATCH((CUADRO!O$4&amp;$E569),'Hoja de Trabajo para listado'!$BC$151:$CB$151,0)),0)+IFERROR(INDEX('Hoja de Trabajo para listado'!$DE$153:$DG$274,MATCH($A569,'Hoja de Trabajo para listado'!$DE$153:$DE$1048576,0),MATCH((CUADRO!O$4&amp;$E569),'Hoja de Trabajo para listado'!$DE$151:$DG$151,0)),0)+IFERROR(INDEX('Hoja de Trabajo para listado'!$CD$155:$DC$1048576,MATCH($A569,'Hoja de Trabajo para listado'!$CD$155:$CD$1048576,0),MATCH((CUADRO!O$4&amp;$E569),'Hoja de Trabajo para listado'!$CD$151:$DC$151,0)),0)</f>
        <v>0</v>
      </c>
      <c r="P569" s="243">
        <f ca="1">+IFERROR(INDEX('Hoja de Trabajo para listado'!$A$155:$Z$1048576,MATCH($A569,'Hoja de Trabajo para listado'!$A$155:$A$1048576,0),MATCH((CUADRO!P$4&amp;$E569),'Hoja de Trabajo para listado'!$A$151:$Z$151,0)),0)+IFERROR(INDEX('Hoja de Trabajo para listado'!$AB$155:$BA$1048576,MATCH($A569,'Hoja de Trabajo para listado'!$AB$155:$AB$1048576,0),MATCH((CUADRO!P$4&amp;$E569),'Hoja de Trabajo para listado'!$AB$151:$BA$151,0)),0)+IFERROR(INDEX('Hoja de Trabajo para listado'!$BC$155:$CB$1048576,MATCH($A569,'Hoja de Trabajo para listado'!$BC$155:$BC$1048576,0),MATCH((CUADRO!P$4&amp;$E569),'Hoja de Trabajo para listado'!$BC$151:$CB$151,0)),0)+IFERROR(INDEX('Hoja de Trabajo para listado'!$DE$153:$DG$274,MATCH($A569,'Hoja de Trabajo para listado'!$DE$153:$DE$1048576,0),MATCH((CUADRO!P$4&amp;$E569),'Hoja de Trabajo para listado'!$DE$151:$DG$151,0)),0)+IFERROR(INDEX('Hoja de Trabajo para listado'!$CD$155:$DC$1048576,MATCH($A569,'Hoja de Trabajo para listado'!$CD$155:$CD$1048576,0),MATCH((CUADRO!P$4&amp;$E569),'Hoja de Trabajo para listado'!$CD$151:$DC$151,0)),0)</f>
        <v>0</v>
      </c>
      <c r="Q569" s="243">
        <f ca="1">+IFERROR(INDEX('Hoja de Trabajo para listado'!$A$155:$Z$1048576,MATCH($A569,'Hoja de Trabajo para listado'!$A$155:$A$1048576,0),MATCH((CUADRO!Q$4&amp;$E569),'Hoja de Trabajo para listado'!$A$151:$Z$151,0)),0)+IFERROR(INDEX('Hoja de Trabajo para listado'!$AB$155:$BA$1048576,MATCH($A569,'Hoja de Trabajo para listado'!$AB$155:$AB$1048576,0),MATCH((CUADRO!Q$4&amp;$E569),'Hoja de Trabajo para listado'!$AB$151:$BA$151,0)),0)+IFERROR(INDEX('Hoja de Trabajo para listado'!$BC$155:$CB$1048576,MATCH($A569,'Hoja de Trabajo para listado'!$BC$155:$BC$1048576,0),MATCH((CUADRO!Q$4&amp;$E569),'Hoja de Trabajo para listado'!$BC$151:$CB$151,0)),0)+IFERROR(INDEX('Hoja de Trabajo para listado'!$DE$153:$DG$274,MATCH($A569,'Hoja de Trabajo para listado'!$DE$153:$DE$1048576,0),MATCH((CUADRO!Q$4&amp;$E569),'Hoja de Trabajo para listado'!$DE$151:$DG$151,0)),0)+IFERROR(INDEX('Hoja de Trabajo para listado'!$CD$155:$DC$1048576,MATCH($A569,'Hoja de Trabajo para listado'!$CD$155:$CD$1048576,0),MATCH((CUADRO!Q$4&amp;$E569),'Hoja de Trabajo para listado'!$CD$151:$DC$151,0)),0)</f>
        <v>0</v>
      </c>
      <c r="R569" s="243">
        <f t="shared" ca="1" si="23"/>
        <v>0</v>
      </c>
      <c r="S569" s="249"/>
      <c r="T569" s="243">
        <f ca="1">+T570</f>
        <v>0</v>
      </c>
      <c r="U569" s="242">
        <f t="shared" si="24"/>
        <v>1</v>
      </c>
      <c r="V569" s="333" t="str">
        <f>+VLOOKUP(A569,bd_lista!$A$3:$E$592,5,FALSE)</f>
        <v>Gobiernos Autonomos Municipales</v>
      </c>
      <c r="W569" s="387" t="str">
        <f>+V569</f>
        <v>Gobiernos Autonomos Municipales</v>
      </c>
      <c r="X569" s="242">
        <f>+VLOOKUP(A569,[4]Sheet1!$A$13:$D$744,4,FALSE)</f>
        <v>0</v>
      </c>
      <c r="Y569" s="242" t="e">
        <f>+VLOOKUP(X569,bd_lista!$A$3:$C$592,3,FALSE)</f>
        <v>#N/A</v>
      </c>
      <c r="Z569" s="294">
        <f>+X569</f>
        <v>0</v>
      </c>
      <c r="AA569" s="295" t="e">
        <f>+Y569</f>
        <v>#N/A</v>
      </c>
    </row>
    <row r="570" spans="1:27" customFormat="1" ht="27" hidden="1" customHeight="1">
      <c r="A570" s="32">
        <v>1236</v>
      </c>
      <c r="B570" s="393"/>
      <c r="C570" s="247" t="str">
        <f>+VLOOKUP(A570,bd_lista!$A$3:$C$592,3,FALSE)</f>
        <v>Gobierno Autónomo Municipal de Ayata</v>
      </c>
      <c r="D570" s="390"/>
      <c r="E570" s="244" t="s">
        <v>1305</v>
      </c>
      <c r="F570" s="243">
        <f ca="1">+IFERROR(INDEX('Hoja de Trabajo para listado'!$A$155:$Z$1048576,MATCH($A570,'Hoja de Trabajo para listado'!$A$155:$A$1048576,0),MATCH((CUADRO!F$4&amp;$E570),'Hoja de Trabajo para listado'!$A$151:$Z$151,0)),0)+IFERROR(INDEX('Hoja de Trabajo para listado'!$AB$155:$BA$1048576,MATCH($A570,'Hoja de Trabajo para listado'!$AB$155:$AB$1048576,0),MATCH((CUADRO!F$4&amp;$E570),'Hoja de Trabajo para listado'!$AB$151:$BA$151,0)),0)+IFERROR(INDEX('Hoja de Trabajo para listado'!$BC$155:$CB$1048576,MATCH($A570,'Hoja de Trabajo para listado'!$BC$155:$BC$1048576,0),MATCH((CUADRO!F$4&amp;$E570),'Hoja de Trabajo para listado'!$BC$151:$CB$151,0)),0)+IFERROR(INDEX('Hoja de Trabajo para listado'!$DE$153:$DG$274,MATCH($A570,'Hoja de Trabajo para listado'!$DE$153:$DE$1048576,0),MATCH((CUADRO!F$4&amp;$E570),'Hoja de Trabajo para listado'!$DE$151:$DG$151,0)),0)+IFERROR(INDEX('Hoja de Trabajo para listado'!$CD$155:$DC$1048576,MATCH($A570,'Hoja de Trabajo para listado'!$CD$155:$CD$1048576,0),MATCH((CUADRO!F$4&amp;$E570),'Hoja de Trabajo para listado'!$CD$151:$DC$151,0)),0)</f>
        <v>0</v>
      </c>
      <c r="G570" s="243">
        <f ca="1">+IFERROR(INDEX('Hoja de Trabajo para listado'!$A$155:$Z$1048576,MATCH($A570,'Hoja de Trabajo para listado'!$A$155:$A$1048576,0),MATCH((CUADRO!G$4&amp;$E570),'Hoja de Trabajo para listado'!$A$151:$Z$151,0)),0)+IFERROR(INDEX('Hoja de Trabajo para listado'!$AB$155:$BA$1048576,MATCH($A570,'Hoja de Trabajo para listado'!$AB$155:$AB$1048576,0),MATCH((CUADRO!G$4&amp;$E570),'Hoja de Trabajo para listado'!$AB$151:$BA$151,0)),0)+IFERROR(INDEX('Hoja de Trabajo para listado'!$BC$155:$CB$1048576,MATCH($A570,'Hoja de Trabajo para listado'!$BC$155:$BC$1048576,0),MATCH((CUADRO!G$4&amp;$E570),'Hoja de Trabajo para listado'!$BC$151:$CB$151,0)),0)+IFERROR(INDEX('Hoja de Trabajo para listado'!$DE$153:$DG$274,MATCH($A570,'Hoja de Trabajo para listado'!$DE$153:$DE$1048576,0),MATCH((CUADRO!G$4&amp;$E570),'Hoja de Trabajo para listado'!$DE$151:$DG$151,0)),0)+IFERROR(INDEX('Hoja de Trabajo para listado'!$CD$155:$DC$1048576,MATCH($A570,'Hoja de Trabajo para listado'!$CD$155:$CD$1048576,0),MATCH((CUADRO!G$4&amp;$E570),'Hoja de Trabajo para listado'!$CD$151:$DC$151,0)),0)</f>
        <v>0</v>
      </c>
      <c r="H570" s="243">
        <f ca="1">+IFERROR(INDEX('Hoja de Trabajo para listado'!$A$155:$Z$1048576,MATCH($A570,'Hoja de Trabajo para listado'!$A$155:$A$1048576,0),MATCH((CUADRO!H$4&amp;$E570),'Hoja de Trabajo para listado'!$A$151:$Z$151,0)),0)+IFERROR(INDEX('Hoja de Trabajo para listado'!$AB$155:$BA$1048576,MATCH($A570,'Hoja de Trabajo para listado'!$AB$155:$AB$1048576,0),MATCH((CUADRO!H$4&amp;$E570),'Hoja de Trabajo para listado'!$AB$151:$BA$151,0)),0)+IFERROR(INDEX('Hoja de Trabajo para listado'!$BC$155:$CB$1048576,MATCH($A570,'Hoja de Trabajo para listado'!$BC$155:$BC$1048576,0),MATCH((CUADRO!H$4&amp;$E570),'Hoja de Trabajo para listado'!$BC$151:$CB$151,0)),0)+IFERROR(INDEX('Hoja de Trabajo para listado'!$DE$153:$DG$274,MATCH($A570,'Hoja de Trabajo para listado'!$DE$153:$DE$1048576,0),MATCH((CUADRO!H$4&amp;$E570),'Hoja de Trabajo para listado'!$DE$151:$DG$151,0)),0)+IFERROR(INDEX('Hoja de Trabajo para listado'!$CD$155:$DC$1048576,MATCH($A570,'Hoja de Trabajo para listado'!$CD$155:$CD$1048576,0),MATCH((CUADRO!H$4&amp;$E570),'Hoja de Trabajo para listado'!$CD$151:$DC$151,0)),0)</f>
        <v>0</v>
      </c>
      <c r="I570" s="243">
        <f ca="1">+IFERROR(INDEX('Hoja de Trabajo para listado'!$A$155:$Z$1048576,MATCH($A570,'Hoja de Trabajo para listado'!$A$155:$A$1048576,0),MATCH((CUADRO!I$4&amp;$E570),'Hoja de Trabajo para listado'!$A$151:$Z$151,0)),0)+IFERROR(INDEX('Hoja de Trabajo para listado'!$AB$155:$BA$1048576,MATCH($A570,'Hoja de Trabajo para listado'!$AB$155:$AB$1048576,0),MATCH((CUADRO!I$4&amp;$E570),'Hoja de Trabajo para listado'!$AB$151:$BA$151,0)),0)+IFERROR(INDEX('Hoja de Trabajo para listado'!$BC$155:$CB$1048576,MATCH($A570,'Hoja de Trabajo para listado'!$BC$155:$BC$1048576,0),MATCH((CUADRO!I$4&amp;$E570),'Hoja de Trabajo para listado'!$BC$151:$CB$151,0)),0)+IFERROR(INDEX('Hoja de Trabajo para listado'!$DE$153:$DG$274,MATCH($A570,'Hoja de Trabajo para listado'!$DE$153:$DE$1048576,0),MATCH((CUADRO!I$4&amp;$E570),'Hoja de Trabajo para listado'!$DE$151:$DG$151,0)),0)+IFERROR(INDEX('Hoja de Trabajo para listado'!$CD$155:$DC$1048576,MATCH($A570,'Hoja de Trabajo para listado'!$CD$155:$CD$1048576,0),MATCH((CUADRO!I$4&amp;$E570),'Hoja de Trabajo para listado'!$CD$151:$DC$151,0)),0)</f>
        <v>0</v>
      </c>
      <c r="J570" s="243">
        <f ca="1">+IFERROR(INDEX('Hoja de Trabajo para listado'!$A$155:$Z$1048576,MATCH($A570,'Hoja de Trabajo para listado'!$A$155:$A$1048576,0),MATCH((CUADRO!J$4&amp;$E570),'Hoja de Trabajo para listado'!$A$151:$Z$151,0)),0)+IFERROR(INDEX('Hoja de Trabajo para listado'!$AB$155:$BA$1048576,MATCH($A570,'Hoja de Trabajo para listado'!$AB$155:$AB$1048576,0),MATCH((CUADRO!J$4&amp;$E570),'Hoja de Trabajo para listado'!$AB$151:$BA$151,0)),0)+IFERROR(INDEX('Hoja de Trabajo para listado'!$BC$155:$CB$1048576,MATCH($A570,'Hoja de Trabajo para listado'!$BC$155:$BC$1048576,0),MATCH((CUADRO!J$4&amp;$E570),'Hoja de Trabajo para listado'!$BC$151:$CB$151,0)),0)+IFERROR(INDEX('Hoja de Trabajo para listado'!$DE$153:$DG$274,MATCH($A570,'Hoja de Trabajo para listado'!$DE$153:$DE$1048576,0),MATCH((CUADRO!J$4&amp;$E570),'Hoja de Trabajo para listado'!$DE$151:$DG$151,0)),0)+IFERROR(INDEX('Hoja de Trabajo para listado'!$CD$155:$DC$1048576,MATCH($A570,'Hoja de Trabajo para listado'!$CD$155:$CD$1048576,0),MATCH((CUADRO!J$4&amp;$E570),'Hoja de Trabajo para listado'!$CD$151:$DC$151,0)),0)</f>
        <v>0</v>
      </c>
      <c r="K570" s="243">
        <f ca="1">+IFERROR(INDEX('Hoja de Trabajo para listado'!$A$155:$Z$1048576,MATCH($A570,'Hoja de Trabajo para listado'!$A$155:$A$1048576,0),MATCH((CUADRO!K$4&amp;$E570),'Hoja de Trabajo para listado'!$A$151:$Z$151,0)),0)+IFERROR(INDEX('Hoja de Trabajo para listado'!$AB$155:$BA$1048576,MATCH($A570,'Hoja de Trabajo para listado'!$AB$155:$AB$1048576,0),MATCH((CUADRO!K$4&amp;$E570),'Hoja de Trabajo para listado'!$AB$151:$BA$151,0)),0)+IFERROR(INDEX('Hoja de Trabajo para listado'!$BC$155:$CB$1048576,MATCH($A570,'Hoja de Trabajo para listado'!$BC$155:$BC$1048576,0),MATCH((CUADRO!K$4&amp;$E570),'Hoja de Trabajo para listado'!$BC$151:$CB$151,0)),0)+IFERROR(INDEX('Hoja de Trabajo para listado'!$DE$153:$DG$274,MATCH($A570,'Hoja de Trabajo para listado'!$DE$153:$DE$1048576,0),MATCH((CUADRO!K$4&amp;$E570),'Hoja de Trabajo para listado'!$DE$151:$DG$151,0)),0)+IFERROR(INDEX('Hoja de Trabajo para listado'!$CD$155:$DC$1048576,MATCH($A570,'Hoja de Trabajo para listado'!$CD$155:$CD$1048576,0),MATCH((CUADRO!K$4&amp;$E570),'Hoja de Trabajo para listado'!$CD$151:$DC$151,0)),0)</f>
        <v>0</v>
      </c>
      <c r="L570" s="243">
        <f ca="1">+IFERROR(INDEX('Hoja de Trabajo para listado'!$A$155:$Z$1048576,MATCH($A570,'Hoja de Trabajo para listado'!$A$155:$A$1048576,0),MATCH((CUADRO!L$4&amp;$E570),'Hoja de Trabajo para listado'!$A$151:$Z$151,0)),0)+IFERROR(INDEX('Hoja de Trabajo para listado'!$AB$155:$BA$1048576,MATCH($A570,'Hoja de Trabajo para listado'!$AB$155:$AB$1048576,0),MATCH((CUADRO!L$4&amp;$E570),'Hoja de Trabajo para listado'!$AB$151:$BA$151,0)),0)+IFERROR(INDEX('Hoja de Trabajo para listado'!$BC$155:$CB$1048576,MATCH($A570,'Hoja de Trabajo para listado'!$BC$155:$BC$1048576,0),MATCH((CUADRO!L$4&amp;$E570),'Hoja de Trabajo para listado'!$BC$151:$CB$151,0)),0)+IFERROR(INDEX('Hoja de Trabajo para listado'!$DE$153:$DG$274,MATCH($A570,'Hoja de Trabajo para listado'!$DE$153:$DE$1048576,0),MATCH((CUADRO!L$4&amp;$E570),'Hoja de Trabajo para listado'!$DE$151:$DG$151,0)),0)+IFERROR(INDEX('Hoja de Trabajo para listado'!$CD$155:$DC$1048576,MATCH($A570,'Hoja de Trabajo para listado'!$CD$155:$CD$1048576,0),MATCH((CUADRO!L$4&amp;$E570),'Hoja de Trabajo para listado'!$CD$151:$DC$151,0)),0)</f>
        <v>0</v>
      </c>
      <c r="M570" s="243">
        <f ca="1">+IFERROR(INDEX('Hoja de Trabajo para listado'!$A$155:$Z$1048576,MATCH($A570,'Hoja de Trabajo para listado'!$A$155:$A$1048576,0),MATCH((CUADRO!M$4&amp;$E570),'Hoja de Trabajo para listado'!$A$151:$Z$151,0)),0)+IFERROR(INDEX('Hoja de Trabajo para listado'!$AB$155:$BA$1048576,MATCH($A570,'Hoja de Trabajo para listado'!$AB$155:$AB$1048576,0),MATCH((CUADRO!M$4&amp;$E570),'Hoja de Trabajo para listado'!$AB$151:$BA$151,0)),0)+IFERROR(INDEX('Hoja de Trabajo para listado'!$BC$155:$CB$1048576,MATCH($A570,'Hoja de Trabajo para listado'!$BC$155:$BC$1048576,0),MATCH((CUADRO!M$4&amp;$E570),'Hoja de Trabajo para listado'!$BC$151:$CB$151,0)),0)+IFERROR(INDEX('Hoja de Trabajo para listado'!$DE$153:$DG$274,MATCH($A570,'Hoja de Trabajo para listado'!$DE$153:$DE$1048576,0),MATCH((CUADRO!M$4&amp;$E570),'Hoja de Trabajo para listado'!$DE$151:$DG$151,0)),0)+IFERROR(INDEX('Hoja de Trabajo para listado'!$CD$155:$DC$1048576,MATCH($A570,'Hoja de Trabajo para listado'!$CD$155:$CD$1048576,0),MATCH((CUADRO!M$4&amp;$E570),'Hoja de Trabajo para listado'!$CD$151:$DC$151,0)),0)</f>
        <v>0</v>
      </c>
      <c r="N570" s="243">
        <f ca="1">+IFERROR(INDEX('Hoja de Trabajo para listado'!$A$155:$Z$1048576,MATCH($A570,'Hoja de Trabajo para listado'!$A$155:$A$1048576,0),MATCH((CUADRO!N$4&amp;$E570),'Hoja de Trabajo para listado'!$A$151:$Z$151,0)),0)+IFERROR(INDEX('Hoja de Trabajo para listado'!$AB$155:$BA$1048576,MATCH($A570,'Hoja de Trabajo para listado'!$AB$155:$AB$1048576,0),MATCH((CUADRO!N$4&amp;$E570),'Hoja de Trabajo para listado'!$AB$151:$BA$151,0)),0)+IFERROR(INDEX('Hoja de Trabajo para listado'!$BC$155:$CB$1048576,MATCH($A570,'Hoja de Trabajo para listado'!$BC$155:$BC$1048576,0),MATCH((CUADRO!N$4&amp;$E570),'Hoja de Trabajo para listado'!$BC$151:$CB$151,0)),0)+IFERROR(INDEX('Hoja de Trabajo para listado'!$DE$153:$DG$274,MATCH($A570,'Hoja de Trabajo para listado'!$DE$153:$DE$1048576,0),MATCH((CUADRO!N$4&amp;$E570),'Hoja de Trabajo para listado'!$DE$151:$DG$151,0)),0)+IFERROR(INDEX('Hoja de Trabajo para listado'!$CD$155:$DC$1048576,MATCH($A570,'Hoja de Trabajo para listado'!$CD$155:$CD$1048576,0),MATCH((CUADRO!N$4&amp;$E570),'Hoja de Trabajo para listado'!$CD$151:$DC$151,0)),0)</f>
        <v>0</v>
      </c>
      <c r="O570" s="243">
        <f ca="1">+IFERROR(INDEX('Hoja de Trabajo para listado'!$A$155:$Z$1048576,MATCH($A570,'Hoja de Trabajo para listado'!$A$155:$A$1048576,0),MATCH((CUADRO!O$4&amp;$E570),'Hoja de Trabajo para listado'!$A$151:$Z$151,0)),0)+IFERROR(INDEX('Hoja de Trabajo para listado'!$AB$155:$BA$1048576,MATCH($A570,'Hoja de Trabajo para listado'!$AB$155:$AB$1048576,0),MATCH((CUADRO!O$4&amp;$E570),'Hoja de Trabajo para listado'!$AB$151:$BA$151,0)),0)+IFERROR(INDEX('Hoja de Trabajo para listado'!$BC$155:$CB$1048576,MATCH($A570,'Hoja de Trabajo para listado'!$BC$155:$BC$1048576,0),MATCH((CUADRO!O$4&amp;$E570),'Hoja de Trabajo para listado'!$BC$151:$CB$151,0)),0)+IFERROR(INDEX('Hoja de Trabajo para listado'!$DE$153:$DG$274,MATCH($A570,'Hoja de Trabajo para listado'!$DE$153:$DE$1048576,0),MATCH((CUADRO!O$4&amp;$E570),'Hoja de Trabajo para listado'!$DE$151:$DG$151,0)),0)+IFERROR(INDEX('Hoja de Trabajo para listado'!$CD$155:$DC$1048576,MATCH($A570,'Hoja de Trabajo para listado'!$CD$155:$CD$1048576,0),MATCH((CUADRO!O$4&amp;$E570),'Hoja de Trabajo para listado'!$CD$151:$DC$151,0)),0)</f>
        <v>0</v>
      </c>
      <c r="P570" s="243">
        <f ca="1">+IFERROR(INDEX('Hoja de Trabajo para listado'!$A$155:$Z$1048576,MATCH($A570,'Hoja de Trabajo para listado'!$A$155:$A$1048576,0),MATCH((CUADRO!P$4&amp;$E570),'Hoja de Trabajo para listado'!$A$151:$Z$151,0)),0)+IFERROR(INDEX('Hoja de Trabajo para listado'!$AB$155:$BA$1048576,MATCH($A570,'Hoja de Trabajo para listado'!$AB$155:$AB$1048576,0),MATCH((CUADRO!P$4&amp;$E570),'Hoja de Trabajo para listado'!$AB$151:$BA$151,0)),0)+IFERROR(INDEX('Hoja de Trabajo para listado'!$BC$155:$CB$1048576,MATCH($A570,'Hoja de Trabajo para listado'!$BC$155:$BC$1048576,0),MATCH((CUADRO!P$4&amp;$E570),'Hoja de Trabajo para listado'!$BC$151:$CB$151,0)),0)+IFERROR(INDEX('Hoja de Trabajo para listado'!$DE$153:$DG$274,MATCH($A570,'Hoja de Trabajo para listado'!$DE$153:$DE$1048576,0),MATCH((CUADRO!P$4&amp;$E570),'Hoja de Trabajo para listado'!$DE$151:$DG$151,0)),0)+IFERROR(INDEX('Hoja de Trabajo para listado'!$CD$155:$DC$1048576,MATCH($A570,'Hoja de Trabajo para listado'!$CD$155:$CD$1048576,0),MATCH((CUADRO!P$4&amp;$E570),'Hoja de Trabajo para listado'!$CD$151:$DC$151,0)),0)</f>
        <v>0</v>
      </c>
      <c r="Q570" s="243">
        <f ca="1">+IFERROR(INDEX('Hoja de Trabajo para listado'!$A$155:$Z$1048576,MATCH($A570,'Hoja de Trabajo para listado'!$A$155:$A$1048576,0),MATCH((CUADRO!Q$4&amp;$E570),'Hoja de Trabajo para listado'!$A$151:$Z$151,0)),0)+IFERROR(INDEX('Hoja de Trabajo para listado'!$AB$155:$BA$1048576,MATCH($A570,'Hoja de Trabajo para listado'!$AB$155:$AB$1048576,0),MATCH((CUADRO!Q$4&amp;$E570),'Hoja de Trabajo para listado'!$AB$151:$BA$151,0)),0)+IFERROR(INDEX('Hoja de Trabajo para listado'!$BC$155:$CB$1048576,MATCH($A570,'Hoja de Trabajo para listado'!$BC$155:$BC$1048576,0),MATCH((CUADRO!Q$4&amp;$E570),'Hoja de Trabajo para listado'!$BC$151:$CB$151,0)),0)+IFERROR(INDEX('Hoja de Trabajo para listado'!$DE$153:$DG$274,MATCH($A570,'Hoja de Trabajo para listado'!$DE$153:$DE$1048576,0),MATCH((CUADRO!Q$4&amp;$E570),'Hoja de Trabajo para listado'!$DE$151:$DG$151,0)),0)+IFERROR(INDEX('Hoja de Trabajo para listado'!$CD$155:$DC$1048576,MATCH($A570,'Hoja de Trabajo para listado'!$CD$155:$CD$1048576,0),MATCH((CUADRO!Q$4&amp;$E570),'Hoja de Trabajo para listado'!$CD$151:$DC$151,0)),0)</f>
        <v>0</v>
      </c>
      <c r="R570" s="243">
        <f t="shared" ca="1" si="23"/>
        <v>0</v>
      </c>
      <c r="S570" s="249">
        <f ca="1">+R569+R570</f>
        <v>0</v>
      </c>
      <c r="T570" s="243">
        <f ca="1">+S570</f>
        <v>0</v>
      </c>
      <c r="U570" s="242">
        <f t="shared" si="24"/>
        <v>2</v>
      </c>
      <c r="V570" s="333" t="str">
        <f>+VLOOKUP(A570,bd_lista!$A$3:$E$592,5,FALSE)</f>
        <v>Gobiernos Autonomos Municipales</v>
      </c>
      <c r="W570" s="388"/>
      <c r="X570" s="242">
        <f>+VLOOKUP(A570,[4]Sheet1!$A$13:$D$744,4,FALSE)</f>
        <v>0</v>
      </c>
      <c r="Y570" s="242" t="e">
        <f>+VLOOKUP(X570,bd_lista!$A$3:$C$592,3,FALSE)</f>
        <v>#N/A</v>
      </c>
      <c r="Z570" s="292"/>
      <c r="AA570" s="293"/>
    </row>
    <row r="571" spans="1:27" customFormat="1" ht="15" hidden="1" customHeight="1">
      <c r="A571" s="32">
        <v>1237</v>
      </c>
      <c r="B571" s="392">
        <f>+A571</f>
        <v>1237</v>
      </c>
      <c r="C571" s="247" t="str">
        <f>+VLOOKUP(A571,bd_lista!$A$3:$C$592,3,FALSE)</f>
        <v>Gobierno Autónomo Municipal de Aucapata</v>
      </c>
      <c r="D571" s="389" t="str">
        <f>+C571</f>
        <v>Gobierno Autónomo Municipal de Aucapata</v>
      </c>
      <c r="E571" s="242" t="s">
        <v>1304</v>
      </c>
      <c r="F571" s="243">
        <f ca="1">+IFERROR(INDEX('Hoja de Trabajo para listado'!$A$155:$Z$1048576,MATCH($A571,'Hoja de Trabajo para listado'!$A$155:$A$1048576,0),MATCH((CUADRO!F$4&amp;$E571),'Hoja de Trabajo para listado'!$A$151:$Z$151,0)),0)+IFERROR(INDEX('Hoja de Trabajo para listado'!$AB$155:$BA$1048576,MATCH($A571,'Hoja de Trabajo para listado'!$AB$155:$AB$1048576,0),MATCH((CUADRO!F$4&amp;$E571),'Hoja de Trabajo para listado'!$AB$151:$BA$151,0)),0)+IFERROR(INDEX('Hoja de Trabajo para listado'!$BC$155:$CB$1048576,MATCH($A571,'Hoja de Trabajo para listado'!$BC$155:$BC$1048576,0),MATCH((CUADRO!F$4&amp;$E571),'Hoja de Trabajo para listado'!$BC$151:$CB$151,0)),0)+IFERROR(INDEX('Hoja de Trabajo para listado'!$DE$153:$DG$274,MATCH($A571,'Hoja de Trabajo para listado'!$DE$153:$DE$1048576,0),MATCH((CUADRO!F$4&amp;$E571),'Hoja de Trabajo para listado'!$DE$151:$DG$151,0)),0)+IFERROR(INDEX('Hoja de Trabajo para listado'!$CD$155:$DC$1048576,MATCH($A571,'Hoja de Trabajo para listado'!$CD$155:$CD$1048576,0),MATCH((CUADRO!F$4&amp;$E571),'Hoja de Trabajo para listado'!$CD$151:$DC$151,0)),0)</f>
        <v>0</v>
      </c>
      <c r="G571" s="243">
        <f ca="1">+IFERROR(INDEX('Hoja de Trabajo para listado'!$A$155:$Z$1048576,MATCH($A571,'Hoja de Trabajo para listado'!$A$155:$A$1048576,0),MATCH((CUADRO!G$4&amp;$E571),'Hoja de Trabajo para listado'!$A$151:$Z$151,0)),0)+IFERROR(INDEX('Hoja de Trabajo para listado'!$AB$155:$BA$1048576,MATCH($A571,'Hoja de Trabajo para listado'!$AB$155:$AB$1048576,0),MATCH((CUADRO!G$4&amp;$E571),'Hoja de Trabajo para listado'!$AB$151:$BA$151,0)),0)+IFERROR(INDEX('Hoja de Trabajo para listado'!$BC$155:$CB$1048576,MATCH($A571,'Hoja de Trabajo para listado'!$BC$155:$BC$1048576,0),MATCH((CUADRO!G$4&amp;$E571),'Hoja de Trabajo para listado'!$BC$151:$CB$151,0)),0)+IFERROR(INDEX('Hoja de Trabajo para listado'!$DE$153:$DG$274,MATCH($A571,'Hoja de Trabajo para listado'!$DE$153:$DE$1048576,0),MATCH((CUADRO!G$4&amp;$E571),'Hoja de Trabajo para listado'!$DE$151:$DG$151,0)),0)+IFERROR(INDEX('Hoja de Trabajo para listado'!$CD$155:$DC$1048576,MATCH($A571,'Hoja de Trabajo para listado'!$CD$155:$CD$1048576,0),MATCH((CUADRO!G$4&amp;$E571),'Hoja de Trabajo para listado'!$CD$151:$DC$151,0)),0)</f>
        <v>0</v>
      </c>
      <c r="H571" s="243">
        <f ca="1">+IFERROR(INDEX('Hoja de Trabajo para listado'!$A$155:$Z$1048576,MATCH($A571,'Hoja de Trabajo para listado'!$A$155:$A$1048576,0),MATCH((CUADRO!H$4&amp;$E571),'Hoja de Trabajo para listado'!$A$151:$Z$151,0)),0)+IFERROR(INDEX('Hoja de Trabajo para listado'!$AB$155:$BA$1048576,MATCH($A571,'Hoja de Trabajo para listado'!$AB$155:$AB$1048576,0),MATCH((CUADRO!H$4&amp;$E571),'Hoja de Trabajo para listado'!$AB$151:$BA$151,0)),0)+IFERROR(INDEX('Hoja de Trabajo para listado'!$BC$155:$CB$1048576,MATCH($A571,'Hoja de Trabajo para listado'!$BC$155:$BC$1048576,0),MATCH((CUADRO!H$4&amp;$E571),'Hoja de Trabajo para listado'!$BC$151:$CB$151,0)),0)+IFERROR(INDEX('Hoja de Trabajo para listado'!$DE$153:$DG$274,MATCH($A571,'Hoja de Trabajo para listado'!$DE$153:$DE$1048576,0),MATCH((CUADRO!H$4&amp;$E571),'Hoja de Trabajo para listado'!$DE$151:$DG$151,0)),0)+IFERROR(INDEX('Hoja de Trabajo para listado'!$CD$155:$DC$1048576,MATCH($A571,'Hoja de Trabajo para listado'!$CD$155:$CD$1048576,0),MATCH((CUADRO!H$4&amp;$E571),'Hoja de Trabajo para listado'!$CD$151:$DC$151,0)),0)</f>
        <v>0</v>
      </c>
      <c r="I571" s="243">
        <f ca="1">+IFERROR(INDEX('Hoja de Trabajo para listado'!$A$155:$Z$1048576,MATCH($A571,'Hoja de Trabajo para listado'!$A$155:$A$1048576,0),MATCH((CUADRO!I$4&amp;$E571),'Hoja de Trabajo para listado'!$A$151:$Z$151,0)),0)+IFERROR(INDEX('Hoja de Trabajo para listado'!$AB$155:$BA$1048576,MATCH($A571,'Hoja de Trabajo para listado'!$AB$155:$AB$1048576,0),MATCH((CUADRO!I$4&amp;$E571),'Hoja de Trabajo para listado'!$AB$151:$BA$151,0)),0)+IFERROR(INDEX('Hoja de Trabajo para listado'!$BC$155:$CB$1048576,MATCH($A571,'Hoja de Trabajo para listado'!$BC$155:$BC$1048576,0),MATCH((CUADRO!I$4&amp;$E571),'Hoja de Trabajo para listado'!$BC$151:$CB$151,0)),0)+IFERROR(INDEX('Hoja de Trabajo para listado'!$DE$153:$DG$274,MATCH($A571,'Hoja de Trabajo para listado'!$DE$153:$DE$1048576,0),MATCH((CUADRO!I$4&amp;$E571),'Hoja de Trabajo para listado'!$DE$151:$DG$151,0)),0)+IFERROR(INDEX('Hoja de Trabajo para listado'!$CD$155:$DC$1048576,MATCH($A571,'Hoja de Trabajo para listado'!$CD$155:$CD$1048576,0),MATCH((CUADRO!I$4&amp;$E571),'Hoja de Trabajo para listado'!$CD$151:$DC$151,0)),0)</f>
        <v>0</v>
      </c>
      <c r="J571" s="243">
        <f ca="1">+IFERROR(INDEX('Hoja de Trabajo para listado'!$A$155:$Z$1048576,MATCH($A571,'Hoja de Trabajo para listado'!$A$155:$A$1048576,0),MATCH((CUADRO!J$4&amp;$E571),'Hoja de Trabajo para listado'!$A$151:$Z$151,0)),0)+IFERROR(INDEX('Hoja de Trabajo para listado'!$AB$155:$BA$1048576,MATCH($A571,'Hoja de Trabajo para listado'!$AB$155:$AB$1048576,0),MATCH((CUADRO!J$4&amp;$E571),'Hoja de Trabajo para listado'!$AB$151:$BA$151,0)),0)+IFERROR(INDEX('Hoja de Trabajo para listado'!$BC$155:$CB$1048576,MATCH($A571,'Hoja de Trabajo para listado'!$BC$155:$BC$1048576,0),MATCH((CUADRO!J$4&amp;$E571),'Hoja de Trabajo para listado'!$BC$151:$CB$151,0)),0)+IFERROR(INDEX('Hoja de Trabajo para listado'!$DE$153:$DG$274,MATCH($A571,'Hoja de Trabajo para listado'!$DE$153:$DE$1048576,0),MATCH((CUADRO!J$4&amp;$E571),'Hoja de Trabajo para listado'!$DE$151:$DG$151,0)),0)+IFERROR(INDEX('Hoja de Trabajo para listado'!$CD$155:$DC$1048576,MATCH($A571,'Hoja de Trabajo para listado'!$CD$155:$CD$1048576,0),MATCH((CUADRO!J$4&amp;$E571),'Hoja de Trabajo para listado'!$CD$151:$DC$151,0)),0)</f>
        <v>0</v>
      </c>
      <c r="K571" s="243">
        <f ca="1">+IFERROR(INDEX('Hoja de Trabajo para listado'!$A$155:$Z$1048576,MATCH($A571,'Hoja de Trabajo para listado'!$A$155:$A$1048576,0),MATCH((CUADRO!K$4&amp;$E571),'Hoja de Trabajo para listado'!$A$151:$Z$151,0)),0)+IFERROR(INDEX('Hoja de Trabajo para listado'!$AB$155:$BA$1048576,MATCH($A571,'Hoja de Trabajo para listado'!$AB$155:$AB$1048576,0),MATCH((CUADRO!K$4&amp;$E571),'Hoja de Trabajo para listado'!$AB$151:$BA$151,0)),0)+IFERROR(INDEX('Hoja de Trabajo para listado'!$BC$155:$CB$1048576,MATCH($A571,'Hoja de Trabajo para listado'!$BC$155:$BC$1048576,0),MATCH((CUADRO!K$4&amp;$E571),'Hoja de Trabajo para listado'!$BC$151:$CB$151,0)),0)+IFERROR(INDEX('Hoja de Trabajo para listado'!$DE$153:$DG$274,MATCH($A571,'Hoja de Trabajo para listado'!$DE$153:$DE$1048576,0),MATCH((CUADRO!K$4&amp;$E571),'Hoja de Trabajo para listado'!$DE$151:$DG$151,0)),0)+IFERROR(INDEX('Hoja de Trabajo para listado'!$CD$155:$DC$1048576,MATCH($A571,'Hoja de Trabajo para listado'!$CD$155:$CD$1048576,0),MATCH((CUADRO!K$4&amp;$E571),'Hoja de Trabajo para listado'!$CD$151:$DC$151,0)),0)</f>
        <v>0</v>
      </c>
      <c r="L571" s="243">
        <f ca="1">+IFERROR(INDEX('Hoja de Trabajo para listado'!$A$155:$Z$1048576,MATCH($A571,'Hoja de Trabajo para listado'!$A$155:$A$1048576,0),MATCH((CUADRO!L$4&amp;$E571),'Hoja de Trabajo para listado'!$A$151:$Z$151,0)),0)+IFERROR(INDEX('Hoja de Trabajo para listado'!$AB$155:$BA$1048576,MATCH($A571,'Hoja de Trabajo para listado'!$AB$155:$AB$1048576,0),MATCH((CUADRO!L$4&amp;$E571),'Hoja de Trabajo para listado'!$AB$151:$BA$151,0)),0)+IFERROR(INDEX('Hoja de Trabajo para listado'!$BC$155:$CB$1048576,MATCH($A571,'Hoja de Trabajo para listado'!$BC$155:$BC$1048576,0),MATCH((CUADRO!L$4&amp;$E571),'Hoja de Trabajo para listado'!$BC$151:$CB$151,0)),0)+IFERROR(INDEX('Hoja de Trabajo para listado'!$DE$153:$DG$274,MATCH($A571,'Hoja de Trabajo para listado'!$DE$153:$DE$1048576,0),MATCH((CUADRO!L$4&amp;$E571),'Hoja de Trabajo para listado'!$DE$151:$DG$151,0)),0)+IFERROR(INDEX('Hoja de Trabajo para listado'!$CD$155:$DC$1048576,MATCH($A571,'Hoja de Trabajo para listado'!$CD$155:$CD$1048576,0),MATCH((CUADRO!L$4&amp;$E571),'Hoja de Trabajo para listado'!$CD$151:$DC$151,0)),0)</f>
        <v>0</v>
      </c>
      <c r="M571" s="243">
        <f ca="1">+IFERROR(INDEX('Hoja de Trabajo para listado'!$A$155:$Z$1048576,MATCH($A571,'Hoja de Trabajo para listado'!$A$155:$A$1048576,0),MATCH((CUADRO!M$4&amp;$E571),'Hoja de Trabajo para listado'!$A$151:$Z$151,0)),0)+IFERROR(INDEX('Hoja de Trabajo para listado'!$AB$155:$BA$1048576,MATCH($A571,'Hoja de Trabajo para listado'!$AB$155:$AB$1048576,0),MATCH((CUADRO!M$4&amp;$E571),'Hoja de Trabajo para listado'!$AB$151:$BA$151,0)),0)+IFERROR(INDEX('Hoja de Trabajo para listado'!$BC$155:$CB$1048576,MATCH($A571,'Hoja de Trabajo para listado'!$BC$155:$BC$1048576,0),MATCH((CUADRO!M$4&amp;$E571),'Hoja de Trabajo para listado'!$BC$151:$CB$151,0)),0)+IFERROR(INDEX('Hoja de Trabajo para listado'!$DE$153:$DG$274,MATCH($A571,'Hoja de Trabajo para listado'!$DE$153:$DE$1048576,0),MATCH((CUADRO!M$4&amp;$E571),'Hoja de Trabajo para listado'!$DE$151:$DG$151,0)),0)+IFERROR(INDEX('Hoja de Trabajo para listado'!$CD$155:$DC$1048576,MATCH($A571,'Hoja de Trabajo para listado'!$CD$155:$CD$1048576,0),MATCH((CUADRO!M$4&amp;$E571),'Hoja de Trabajo para listado'!$CD$151:$DC$151,0)),0)</f>
        <v>0</v>
      </c>
      <c r="N571" s="243">
        <f ca="1">+IFERROR(INDEX('Hoja de Trabajo para listado'!$A$155:$Z$1048576,MATCH($A571,'Hoja de Trabajo para listado'!$A$155:$A$1048576,0),MATCH((CUADRO!N$4&amp;$E571),'Hoja de Trabajo para listado'!$A$151:$Z$151,0)),0)+IFERROR(INDEX('Hoja de Trabajo para listado'!$AB$155:$BA$1048576,MATCH($A571,'Hoja de Trabajo para listado'!$AB$155:$AB$1048576,0),MATCH((CUADRO!N$4&amp;$E571),'Hoja de Trabajo para listado'!$AB$151:$BA$151,0)),0)+IFERROR(INDEX('Hoja de Trabajo para listado'!$BC$155:$CB$1048576,MATCH($A571,'Hoja de Trabajo para listado'!$BC$155:$BC$1048576,0),MATCH((CUADRO!N$4&amp;$E571),'Hoja de Trabajo para listado'!$BC$151:$CB$151,0)),0)+IFERROR(INDEX('Hoja de Trabajo para listado'!$DE$153:$DG$274,MATCH($A571,'Hoja de Trabajo para listado'!$DE$153:$DE$1048576,0),MATCH((CUADRO!N$4&amp;$E571),'Hoja de Trabajo para listado'!$DE$151:$DG$151,0)),0)+IFERROR(INDEX('Hoja de Trabajo para listado'!$CD$155:$DC$1048576,MATCH($A571,'Hoja de Trabajo para listado'!$CD$155:$CD$1048576,0),MATCH((CUADRO!N$4&amp;$E571),'Hoja de Trabajo para listado'!$CD$151:$DC$151,0)),0)</f>
        <v>0</v>
      </c>
      <c r="O571" s="243">
        <f ca="1">+IFERROR(INDEX('Hoja de Trabajo para listado'!$A$155:$Z$1048576,MATCH($A571,'Hoja de Trabajo para listado'!$A$155:$A$1048576,0),MATCH((CUADRO!O$4&amp;$E571),'Hoja de Trabajo para listado'!$A$151:$Z$151,0)),0)+IFERROR(INDEX('Hoja de Trabajo para listado'!$AB$155:$BA$1048576,MATCH($A571,'Hoja de Trabajo para listado'!$AB$155:$AB$1048576,0),MATCH((CUADRO!O$4&amp;$E571),'Hoja de Trabajo para listado'!$AB$151:$BA$151,0)),0)+IFERROR(INDEX('Hoja de Trabajo para listado'!$BC$155:$CB$1048576,MATCH($A571,'Hoja de Trabajo para listado'!$BC$155:$BC$1048576,0),MATCH((CUADRO!O$4&amp;$E571),'Hoja de Trabajo para listado'!$BC$151:$CB$151,0)),0)+IFERROR(INDEX('Hoja de Trabajo para listado'!$DE$153:$DG$274,MATCH($A571,'Hoja de Trabajo para listado'!$DE$153:$DE$1048576,0),MATCH((CUADRO!O$4&amp;$E571),'Hoja de Trabajo para listado'!$DE$151:$DG$151,0)),0)+IFERROR(INDEX('Hoja de Trabajo para listado'!$CD$155:$DC$1048576,MATCH($A571,'Hoja de Trabajo para listado'!$CD$155:$CD$1048576,0),MATCH((CUADRO!O$4&amp;$E571),'Hoja de Trabajo para listado'!$CD$151:$DC$151,0)),0)</f>
        <v>0</v>
      </c>
      <c r="P571" s="243">
        <f ca="1">+IFERROR(INDEX('Hoja de Trabajo para listado'!$A$155:$Z$1048576,MATCH($A571,'Hoja de Trabajo para listado'!$A$155:$A$1048576,0),MATCH((CUADRO!P$4&amp;$E571),'Hoja de Trabajo para listado'!$A$151:$Z$151,0)),0)+IFERROR(INDEX('Hoja de Trabajo para listado'!$AB$155:$BA$1048576,MATCH($A571,'Hoja de Trabajo para listado'!$AB$155:$AB$1048576,0),MATCH((CUADRO!P$4&amp;$E571),'Hoja de Trabajo para listado'!$AB$151:$BA$151,0)),0)+IFERROR(INDEX('Hoja de Trabajo para listado'!$BC$155:$CB$1048576,MATCH($A571,'Hoja de Trabajo para listado'!$BC$155:$BC$1048576,0),MATCH((CUADRO!P$4&amp;$E571),'Hoja de Trabajo para listado'!$BC$151:$CB$151,0)),0)+IFERROR(INDEX('Hoja de Trabajo para listado'!$DE$153:$DG$274,MATCH($A571,'Hoja de Trabajo para listado'!$DE$153:$DE$1048576,0),MATCH((CUADRO!P$4&amp;$E571),'Hoja de Trabajo para listado'!$DE$151:$DG$151,0)),0)+IFERROR(INDEX('Hoja de Trabajo para listado'!$CD$155:$DC$1048576,MATCH($A571,'Hoja de Trabajo para listado'!$CD$155:$CD$1048576,0),MATCH((CUADRO!P$4&amp;$E571),'Hoja de Trabajo para listado'!$CD$151:$DC$151,0)),0)</f>
        <v>0</v>
      </c>
      <c r="Q571" s="243">
        <f ca="1">+IFERROR(INDEX('Hoja de Trabajo para listado'!$A$155:$Z$1048576,MATCH($A571,'Hoja de Trabajo para listado'!$A$155:$A$1048576,0),MATCH((CUADRO!Q$4&amp;$E571),'Hoja de Trabajo para listado'!$A$151:$Z$151,0)),0)+IFERROR(INDEX('Hoja de Trabajo para listado'!$AB$155:$BA$1048576,MATCH($A571,'Hoja de Trabajo para listado'!$AB$155:$AB$1048576,0),MATCH((CUADRO!Q$4&amp;$E571),'Hoja de Trabajo para listado'!$AB$151:$BA$151,0)),0)+IFERROR(INDEX('Hoja de Trabajo para listado'!$BC$155:$CB$1048576,MATCH($A571,'Hoja de Trabajo para listado'!$BC$155:$BC$1048576,0),MATCH((CUADRO!Q$4&amp;$E571),'Hoja de Trabajo para listado'!$BC$151:$CB$151,0)),0)+IFERROR(INDEX('Hoja de Trabajo para listado'!$DE$153:$DG$274,MATCH($A571,'Hoja de Trabajo para listado'!$DE$153:$DE$1048576,0),MATCH((CUADRO!Q$4&amp;$E571),'Hoja de Trabajo para listado'!$DE$151:$DG$151,0)),0)+IFERROR(INDEX('Hoja de Trabajo para listado'!$CD$155:$DC$1048576,MATCH($A571,'Hoja de Trabajo para listado'!$CD$155:$CD$1048576,0),MATCH((CUADRO!Q$4&amp;$E571),'Hoja de Trabajo para listado'!$CD$151:$DC$151,0)),0)</f>
        <v>0</v>
      </c>
      <c r="R571" s="243">
        <f t="shared" ca="1" si="23"/>
        <v>0</v>
      </c>
      <c r="S571" s="249"/>
      <c r="T571" s="243">
        <f ca="1">+T572</f>
        <v>0</v>
      </c>
      <c r="U571" s="242">
        <f t="shared" si="24"/>
        <v>1</v>
      </c>
      <c r="V571" s="333" t="str">
        <f>+VLOOKUP(A571,bd_lista!$A$3:$E$592,5,FALSE)</f>
        <v>Gobiernos Autonomos Municipales</v>
      </c>
      <c r="W571" s="387" t="str">
        <f>+V571</f>
        <v>Gobiernos Autonomos Municipales</v>
      </c>
      <c r="X571" s="242">
        <f>+VLOOKUP(A571,[4]Sheet1!$A$13:$D$744,4,FALSE)</f>
        <v>0</v>
      </c>
      <c r="Y571" s="242" t="e">
        <f>+VLOOKUP(X571,bd_lista!$A$3:$C$592,3,FALSE)</f>
        <v>#N/A</v>
      </c>
      <c r="Z571" s="294">
        <f>+X571</f>
        <v>0</v>
      </c>
      <c r="AA571" s="295" t="e">
        <f>+Y571</f>
        <v>#N/A</v>
      </c>
    </row>
    <row r="572" spans="1:27" customFormat="1" ht="15" hidden="1" customHeight="1">
      <c r="A572" s="32">
        <v>1237</v>
      </c>
      <c r="B572" s="393"/>
      <c r="C572" s="247" t="str">
        <f>+VLOOKUP(A572,bd_lista!$A$3:$C$592,3,FALSE)</f>
        <v>Gobierno Autónomo Municipal de Aucapata</v>
      </c>
      <c r="D572" s="390"/>
      <c r="E572" s="244" t="s">
        <v>1305</v>
      </c>
      <c r="F572" s="243">
        <f ca="1">+IFERROR(INDEX('Hoja de Trabajo para listado'!$A$155:$Z$1048576,MATCH($A572,'Hoja de Trabajo para listado'!$A$155:$A$1048576,0),MATCH((CUADRO!F$4&amp;$E572),'Hoja de Trabajo para listado'!$A$151:$Z$151,0)),0)+IFERROR(INDEX('Hoja de Trabajo para listado'!$AB$155:$BA$1048576,MATCH($A572,'Hoja de Trabajo para listado'!$AB$155:$AB$1048576,0),MATCH((CUADRO!F$4&amp;$E572),'Hoja de Trabajo para listado'!$AB$151:$BA$151,0)),0)+IFERROR(INDEX('Hoja de Trabajo para listado'!$BC$155:$CB$1048576,MATCH($A572,'Hoja de Trabajo para listado'!$BC$155:$BC$1048576,0),MATCH((CUADRO!F$4&amp;$E572),'Hoja de Trabajo para listado'!$BC$151:$CB$151,0)),0)+IFERROR(INDEX('Hoja de Trabajo para listado'!$DE$153:$DG$274,MATCH($A572,'Hoja de Trabajo para listado'!$DE$153:$DE$1048576,0),MATCH((CUADRO!F$4&amp;$E572),'Hoja de Trabajo para listado'!$DE$151:$DG$151,0)),0)+IFERROR(INDEX('Hoja de Trabajo para listado'!$CD$155:$DC$1048576,MATCH($A572,'Hoja de Trabajo para listado'!$CD$155:$CD$1048576,0),MATCH((CUADRO!F$4&amp;$E572),'Hoja de Trabajo para listado'!$CD$151:$DC$151,0)),0)</f>
        <v>0</v>
      </c>
      <c r="G572" s="243">
        <f ca="1">+IFERROR(INDEX('Hoja de Trabajo para listado'!$A$155:$Z$1048576,MATCH($A572,'Hoja de Trabajo para listado'!$A$155:$A$1048576,0),MATCH((CUADRO!G$4&amp;$E572),'Hoja de Trabajo para listado'!$A$151:$Z$151,0)),0)+IFERROR(INDEX('Hoja de Trabajo para listado'!$AB$155:$BA$1048576,MATCH($A572,'Hoja de Trabajo para listado'!$AB$155:$AB$1048576,0),MATCH((CUADRO!G$4&amp;$E572),'Hoja de Trabajo para listado'!$AB$151:$BA$151,0)),0)+IFERROR(INDEX('Hoja de Trabajo para listado'!$BC$155:$CB$1048576,MATCH($A572,'Hoja de Trabajo para listado'!$BC$155:$BC$1048576,0),MATCH((CUADRO!G$4&amp;$E572),'Hoja de Trabajo para listado'!$BC$151:$CB$151,0)),0)+IFERROR(INDEX('Hoja de Trabajo para listado'!$DE$153:$DG$274,MATCH($A572,'Hoja de Trabajo para listado'!$DE$153:$DE$1048576,0),MATCH((CUADRO!G$4&amp;$E572),'Hoja de Trabajo para listado'!$DE$151:$DG$151,0)),0)+IFERROR(INDEX('Hoja de Trabajo para listado'!$CD$155:$DC$1048576,MATCH($A572,'Hoja de Trabajo para listado'!$CD$155:$CD$1048576,0),MATCH((CUADRO!G$4&amp;$E572),'Hoja de Trabajo para listado'!$CD$151:$DC$151,0)),0)</f>
        <v>0</v>
      </c>
      <c r="H572" s="243">
        <f ca="1">+IFERROR(INDEX('Hoja de Trabajo para listado'!$A$155:$Z$1048576,MATCH($A572,'Hoja de Trabajo para listado'!$A$155:$A$1048576,0),MATCH((CUADRO!H$4&amp;$E572),'Hoja de Trabajo para listado'!$A$151:$Z$151,0)),0)+IFERROR(INDEX('Hoja de Trabajo para listado'!$AB$155:$BA$1048576,MATCH($A572,'Hoja de Trabajo para listado'!$AB$155:$AB$1048576,0),MATCH((CUADRO!H$4&amp;$E572),'Hoja de Trabajo para listado'!$AB$151:$BA$151,0)),0)+IFERROR(INDEX('Hoja de Trabajo para listado'!$BC$155:$CB$1048576,MATCH($A572,'Hoja de Trabajo para listado'!$BC$155:$BC$1048576,0),MATCH((CUADRO!H$4&amp;$E572),'Hoja de Trabajo para listado'!$BC$151:$CB$151,0)),0)+IFERROR(INDEX('Hoja de Trabajo para listado'!$DE$153:$DG$274,MATCH($A572,'Hoja de Trabajo para listado'!$DE$153:$DE$1048576,0),MATCH((CUADRO!H$4&amp;$E572),'Hoja de Trabajo para listado'!$DE$151:$DG$151,0)),0)+IFERROR(INDEX('Hoja de Trabajo para listado'!$CD$155:$DC$1048576,MATCH($A572,'Hoja de Trabajo para listado'!$CD$155:$CD$1048576,0),MATCH((CUADRO!H$4&amp;$E572),'Hoja de Trabajo para listado'!$CD$151:$DC$151,0)),0)</f>
        <v>0</v>
      </c>
      <c r="I572" s="243">
        <f ca="1">+IFERROR(INDEX('Hoja de Trabajo para listado'!$A$155:$Z$1048576,MATCH($A572,'Hoja de Trabajo para listado'!$A$155:$A$1048576,0),MATCH((CUADRO!I$4&amp;$E572),'Hoja de Trabajo para listado'!$A$151:$Z$151,0)),0)+IFERROR(INDEX('Hoja de Trabajo para listado'!$AB$155:$BA$1048576,MATCH($A572,'Hoja de Trabajo para listado'!$AB$155:$AB$1048576,0),MATCH((CUADRO!I$4&amp;$E572),'Hoja de Trabajo para listado'!$AB$151:$BA$151,0)),0)+IFERROR(INDEX('Hoja de Trabajo para listado'!$BC$155:$CB$1048576,MATCH($A572,'Hoja de Trabajo para listado'!$BC$155:$BC$1048576,0),MATCH((CUADRO!I$4&amp;$E572),'Hoja de Trabajo para listado'!$BC$151:$CB$151,0)),0)+IFERROR(INDEX('Hoja de Trabajo para listado'!$DE$153:$DG$274,MATCH($A572,'Hoja de Trabajo para listado'!$DE$153:$DE$1048576,0),MATCH((CUADRO!I$4&amp;$E572),'Hoja de Trabajo para listado'!$DE$151:$DG$151,0)),0)+IFERROR(INDEX('Hoja de Trabajo para listado'!$CD$155:$DC$1048576,MATCH($A572,'Hoja de Trabajo para listado'!$CD$155:$CD$1048576,0),MATCH((CUADRO!I$4&amp;$E572),'Hoja de Trabajo para listado'!$CD$151:$DC$151,0)),0)</f>
        <v>0</v>
      </c>
      <c r="J572" s="243">
        <f ca="1">+IFERROR(INDEX('Hoja de Trabajo para listado'!$A$155:$Z$1048576,MATCH($A572,'Hoja de Trabajo para listado'!$A$155:$A$1048576,0),MATCH((CUADRO!J$4&amp;$E572),'Hoja de Trabajo para listado'!$A$151:$Z$151,0)),0)+IFERROR(INDEX('Hoja de Trabajo para listado'!$AB$155:$BA$1048576,MATCH($A572,'Hoja de Trabajo para listado'!$AB$155:$AB$1048576,0),MATCH((CUADRO!J$4&amp;$E572),'Hoja de Trabajo para listado'!$AB$151:$BA$151,0)),0)+IFERROR(INDEX('Hoja de Trabajo para listado'!$BC$155:$CB$1048576,MATCH($A572,'Hoja de Trabajo para listado'!$BC$155:$BC$1048576,0),MATCH((CUADRO!J$4&amp;$E572),'Hoja de Trabajo para listado'!$BC$151:$CB$151,0)),0)+IFERROR(INDEX('Hoja de Trabajo para listado'!$DE$153:$DG$274,MATCH($A572,'Hoja de Trabajo para listado'!$DE$153:$DE$1048576,0),MATCH((CUADRO!J$4&amp;$E572),'Hoja de Trabajo para listado'!$DE$151:$DG$151,0)),0)+IFERROR(INDEX('Hoja de Trabajo para listado'!$CD$155:$DC$1048576,MATCH($A572,'Hoja de Trabajo para listado'!$CD$155:$CD$1048576,0),MATCH((CUADRO!J$4&amp;$E572),'Hoja de Trabajo para listado'!$CD$151:$DC$151,0)),0)</f>
        <v>0</v>
      </c>
      <c r="K572" s="243">
        <f ca="1">+IFERROR(INDEX('Hoja de Trabajo para listado'!$A$155:$Z$1048576,MATCH($A572,'Hoja de Trabajo para listado'!$A$155:$A$1048576,0),MATCH((CUADRO!K$4&amp;$E572),'Hoja de Trabajo para listado'!$A$151:$Z$151,0)),0)+IFERROR(INDEX('Hoja de Trabajo para listado'!$AB$155:$BA$1048576,MATCH($A572,'Hoja de Trabajo para listado'!$AB$155:$AB$1048576,0),MATCH((CUADRO!K$4&amp;$E572),'Hoja de Trabajo para listado'!$AB$151:$BA$151,0)),0)+IFERROR(INDEX('Hoja de Trabajo para listado'!$BC$155:$CB$1048576,MATCH($A572,'Hoja de Trabajo para listado'!$BC$155:$BC$1048576,0),MATCH((CUADRO!K$4&amp;$E572),'Hoja de Trabajo para listado'!$BC$151:$CB$151,0)),0)+IFERROR(INDEX('Hoja de Trabajo para listado'!$DE$153:$DG$274,MATCH($A572,'Hoja de Trabajo para listado'!$DE$153:$DE$1048576,0),MATCH((CUADRO!K$4&amp;$E572),'Hoja de Trabajo para listado'!$DE$151:$DG$151,0)),0)+IFERROR(INDEX('Hoja de Trabajo para listado'!$CD$155:$DC$1048576,MATCH($A572,'Hoja de Trabajo para listado'!$CD$155:$CD$1048576,0),MATCH((CUADRO!K$4&amp;$E572),'Hoja de Trabajo para listado'!$CD$151:$DC$151,0)),0)</f>
        <v>0</v>
      </c>
      <c r="L572" s="243">
        <f ca="1">+IFERROR(INDEX('Hoja de Trabajo para listado'!$A$155:$Z$1048576,MATCH($A572,'Hoja de Trabajo para listado'!$A$155:$A$1048576,0),MATCH((CUADRO!L$4&amp;$E572),'Hoja de Trabajo para listado'!$A$151:$Z$151,0)),0)+IFERROR(INDEX('Hoja de Trabajo para listado'!$AB$155:$BA$1048576,MATCH($A572,'Hoja de Trabajo para listado'!$AB$155:$AB$1048576,0),MATCH((CUADRO!L$4&amp;$E572),'Hoja de Trabajo para listado'!$AB$151:$BA$151,0)),0)+IFERROR(INDEX('Hoja de Trabajo para listado'!$BC$155:$CB$1048576,MATCH($A572,'Hoja de Trabajo para listado'!$BC$155:$BC$1048576,0),MATCH((CUADRO!L$4&amp;$E572),'Hoja de Trabajo para listado'!$BC$151:$CB$151,0)),0)+IFERROR(INDEX('Hoja de Trabajo para listado'!$DE$153:$DG$274,MATCH($A572,'Hoja de Trabajo para listado'!$DE$153:$DE$1048576,0),MATCH((CUADRO!L$4&amp;$E572),'Hoja de Trabajo para listado'!$DE$151:$DG$151,0)),0)+IFERROR(INDEX('Hoja de Trabajo para listado'!$CD$155:$DC$1048576,MATCH($A572,'Hoja de Trabajo para listado'!$CD$155:$CD$1048576,0),MATCH((CUADRO!L$4&amp;$E572),'Hoja de Trabajo para listado'!$CD$151:$DC$151,0)),0)</f>
        <v>0</v>
      </c>
      <c r="M572" s="243">
        <f ca="1">+IFERROR(INDEX('Hoja de Trabajo para listado'!$A$155:$Z$1048576,MATCH($A572,'Hoja de Trabajo para listado'!$A$155:$A$1048576,0),MATCH((CUADRO!M$4&amp;$E572),'Hoja de Trabajo para listado'!$A$151:$Z$151,0)),0)+IFERROR(INDEX('Hoja de Trabajo para listado'!$AB$155:$BA$1048576,MATCH($A572,'Hoja de Trabajo para listado'!$AB$155:$AB$1048576,0),MATCH((CUADRO!M$4&amp;$E572),'Hoja de Trabajo para listado'!$AB$151:$BA$151,0)),0)+IFERROR(INDEX('Hoja de Trabajo para listado'!$BC$155:$CB$1048576,MATCH($A572,'Hoja de Trabajo para listado'!$BC$155:$BC$1048576,0),MATCH((CUADRO!M$4&amp;$E572),'Hoja de Trabajo para listado'!$BC$151:$CB$151,0)),0)+IFERROR(INDEX('Hoja de Trabajo para listado'!$DE$153:$DG$274,MATCH($A572,'Hoja de Trabajo para listado'!$DE$153:$DE$1048576,0),MATCH((CUADRO!M$4&amp;$E572),'Hoja de Trabajo para listado'!$DE$151:$DG$151,0)),0)+IFERROR(INDEX('Hoja de Trabajo para listado'!$CD$155:$DC$1048576,MATCH($A572,'Hoja de Trabajo para listado'!$CD$155:$CD$1048576,0),MATCH((CUADRO!M$4&amp;$E572),'Hoja de Trabajo para listado'!$CD$151:$DC$151,0)),0)</f>
        <v>0</v>
      </c>
      <c r="N572" s="243">
        <f ca="1">+IFERROR(INDEX('Hoja de Trabajo para listado'!$A$155:$Z$1048576,MATCH($A572,'Hoja de Trabajo para listado'!$A$155:$A$1048576,0),MATCH((CUADRO!N$4&amp;$E572),'Hoja de Trabajo para listado'!$A$151:$Z$151,0)),0)+IFERROR(INDEX('Hoja de Trabajo para listado'!$AB$155:$BA$1048576,MATCH($A572,'Hoja de Trabajo para listado'!$AB$155:$AB$1048576,0),MATCH((CUADRO!N$4&amp;$E572),'Hoja de Trabajo para listado'!$AB$151:$BA$151,0)),0)+IFERROR(INDEX('Hoja de Trabajo para listado'!$BC$155:$CB$1048576,MATCH($A572,'Hoja de Trabajo para listado'!$BC$155:$BC$1048576,0),MATCH((CUADRO!N$4&amp;$E572),'Hoja de Trabajo para listado'!$BC$151:$CB$151,0)),0)+IFERROR(INDEX('Hoja de Trabajo para listado'!$DE$153:$DG$274,MATCH($A572,'Hoja de Trabajo para listado'!$DE$153:$DE$1048576,0),MATCH((CUADRO!N$4&amp;$E572),'Hoja de Trabajo para listado'!$DE$151:$DG$151,0)),0)+IFERROR(INDEX('Hoja de Trabajo para listado'!$CD$155:$DC$1048576,MATCH($A572,'Hoja de Trabajo para listado'!$CD$155:$CD$1048576,0),MATCH((CUADRO!N$4&amp;$E572),'Hoja de Trabajo para listado'!$CD$151:$DC$151,0)),0)</f>
        <v>0</v>
      </c>
      <c r="O572" s="243">
        <f ca="1">+IFERROR(INDEX('Hoja de Trabajo para listado'!$A$155:$Z$1048576,MATCH($A572,'Hoja de Trabajo para listado'!$A$155:$A$1048576,0),MATCH((CUADRO!O$4&amp;$E572),'Hoja de Trabajo para listado'!$A$151:$Z$151,0)),0)+IFERROR(INDEX('Hoja de Trabajo para listado'!$AB$155:$BA$1048576,MATCH($A572,'Hoja de Trabajo para listado'!$AB$155:$AB$1048576,0),MATCH((CUADRO!O$4&amp;$E572),'Hoja de Trabajo para listado'!$AB$151:$BA$151,0)),0)+IFERROR(INDEX('Hoja de Trabajo para listado'!$BC$155:$CB$1048576,MATCH($A572,'Hoja de Trabajo para listado'!$BC$155:$BC$1048576,0),MATCH((CUADRO!O$4&amp;$E572),'Hoja de Trabajo para listado'!$BC$151:$CB$151,0)),0)+IFERROR(INDEX('Hoja de Trabajo para listado'!$DE$153:$DG$274,MATCH($A572,'Hoja de Trabajo para listado'!$DE$153:$DE$1048576,0),MATCH((CUADRO!O$4&amp;$E572),'Hoja de Trabajo para listado'!$DE$151:$DG$151,0)),0)+IFERROR(INDEX('Hoja de Trabajo para listado'!$CD$155:$DC$1048576,MATCH($A572,'Hoja de Trabajo para listado'!$CD$155:$CD$1048576,0),MATCH((CUADRO!O$4&amp;$E572),'Hoja de Trabajo para listado'!$CD$151:$DC$151,0)),0)</f>
        <v>0</v>
      </c>
      <c r="P572" s="243">
        <f ca="1">+IFERROR(INDEX('Hoja de Trabajo para listado'!$A$155:$Z$1048576,MATCH($A572,'Hoja de Trabajo para listado'!$A$155:$A$1048576,0),MATCH((CUADRO!P$4&amp;$E572),'Hoja de Trabajo para listado'!$A$151:$Z$151,0)),0)+IFERROR(INDEX('Hoja de Trabajo para listado'!$AB$155:$BA$1048576,MATCH($A572,'Hoja de Trabajo para listado'!$AB$155:$AB$1048576,0),MATCH((CUADRO!P$4&amp;$E572),'Hoja de Trabajo para listado'!$AB$151:$BA$151,0)),0)+IFERROR(INDEX('Hoja de Trabajo para listado'!$BC$155:$CB$1048576,MATCH($A572,'Hoja de Trabajo para listado'!$BC$155:$BC$1048576,0),MATCH((CUADRO!P$4&amp;$E572),'Hoja de Trabajo para listado'!$BC$151:$CB$151,0)),0)+IFERROR(INDEX('Hoja de Trabajo para listado'!$DE$153:$DG$274,MATCH($A572,'Hoja de Trabajo para listado'!$DE$153:$DE$1048576,0),MATCH((CUADRO!P$4&amp;$E572),'Hoja de Trabajo para listado'!$DE$151:$DG$151,0)),0)+IFERROR(INDEX('Hoja de Trabajo para listado'!$CD$155:$DC$1048576,MATCH($A572,'Hoja de Trabajo para listado'!$CD$155:$CD$1048576,0),MATCH((CUADRO!P$4&amp;$E572),'Hoja de Trabajo para listado'!$CD$151:$DC$151,0)),0)</f>
        <v>0</v>
      </c>
      <c r="Q572" s="243">
        <f ca="1">+IFERROR(INDEX('Hoja de Trabajo para listado'!$A$155:$Z$1048576,MATCH($A572,'Hoja de Trabajo para listado'!$A$155:$A$1048576,0),MATCH((CUADRO!Q$4&amp;$E572),'Hoja de Trabajo para listado'!$A$151:$Z$151,0)),0)+IFERROR(INDEX('Hoja de Trabajo para listado'!$AB$155:$BA$1048576,MATCH($A572,'Hoja de Trabajo para listado'!$AB$155:$AB$1048576,0),MATCH((CUADRO!Q$4&amp;$E572),'Hoja de Trabajo para listado'!$AB$151:$BA$151,0)),0)+IFERROR(INDEX('Hoja de Trabajo para listado'!$BC$155:$CB$1048576,MATCH($A572,'Hoja de Trabajo para listado'!$BC$155:$BC$1048576,0),MATCH((CUADRO!Q$4&amp;$E572),'Hoja de Trabajo para listado'!$BC$151:$CB$151,0)),0)+IFERROR(INDEX('Hoja de Trabajo para listado'!$DE$153:$DG$274,MATCH($A572,'Hoja de Trabajo para listado'!$DE$153:$DE$1048576,0),MATCH((CUADRO!Q$4&amp;$E572),'Hoja de Trabajo para listado'!$DE$151:$DG$151,0)),0)+IFERROR(INDEX('Hoja de Trabajo para listado'!$CD$155:$DC$1048576,MATCH($A572,'Hoja de Trabajo para listado'!$CD$155:$CD$1048576,0),MATCH((CUADRO!Q$4&amp;$E572),'Hoja de Trabajo para listado'!$CD$151:$DC$151,0)),0)</f>
        <v>0</v>
      </c>
      <c r="R572" s="243">
        <f t="shared" ca="1" si="23"/>
        <v>0</v>
      </c>
      <c r="S572" s="249">
        <f ca="1">+R571+R572</f>
        <v>0</v>
      </c>
      <c r="T572" s="243">
        <f ca="1">+S572</f>
        <v>0</v>
      </c>
      <c r="U572" s="242">
        <f t="shared" si="24"/>
        <v>2</v>
      </c>
      <c r="V572" s="333" t="str">
        <f>+VLOOKUP(A572,bd_lista!$A$3:$E$592,5,FALSE)</f>
        <v>Gobiernos Autonomos Municipales</v>
      </c>
      <c r="W572" s="388"/>
      <c r="X572" s="242">
        <f>+VLOOKUP(A572,[4]Sheet1!$A$13:$D$744,4,FALSE)</f>
        <v>0</v>
      </c>
      <c r="Y572" s="242" t="e">
        <f>+VLOOKUP(X572,bd_lista!$A$3:$C$592,3,FALSE)</f>
        <v>#N/A</v>
      </c>
      <c r="Z572" s="292"/>
      <c r="AA572" s="293"/>
    </row>
    <row r="573" spans="1:27" customFormat="1" ht="15" hidden="1" customHeight="1">
      <c r="A573" s="32">
        <v>1238</v>
      </c>
      <c r="B573" s="392">
        <f>+A573</f>
        <v>1238</v>
      </c>
      <c r="C573" s="247" t="str">
        <f>+VLOOKUP(A573,bd_lista!$A$3:$C$592,3,FALSE)</f>
        <v>Gobierno Autónomo Municipal de Corocoro</v>
      </c>
      <c r="D573" s="389" t="str">
        <f>+C573</f>
        <v>Gobierno Autónomo Municipal de Corocoro</v>
      </c>
      <c r="E573" s="242" t="s">
        <v>1304</v>
      </c>
      <c r="F573" s="243">
        <f ca="1">+IFERROR(INDEX('Hoja de Trabajo para listado'!$A$155:$Z$1048576,MATCH($A573,'Hoja de Trabajo para listado'!$A$155:$A$1048576,0),MATCH((CUADRO!F$4&amp;$E573),'Hoja de Trabajo para listado'!$A$151:$Z$151,0)),0)+IFERROR(INDEX('Hoja de Trabajo para listado'!$AB$155:$BA$1048576,MATCH($A573,'Hoja de Trabajo para listado'!$AB$155:$AB$1048576,0),MATCH((CUADRO!F$4&amp;$E573),'Hoja de Trabajo para listado'!$AB$151:$BA$151,0)),0)+IFERROR(INDEX('Hoja de Trabajo para listado'!$BC$155:$CB$1048576,MATCH($A573,'Hoja de Trabajo para listado'!$BC$155:$BC$1048576,0),MATCH((CUADRO!F$4&amp;$E573),'Hoja de Trabajo para listado'!$BC$151:$CB$151,0)),0)+IFERROR(INDEX('Hoja de Trabajo para listado'!$DE$153:$DG$274,MATCH($A573,'Hoja de Trabajo para listado'!$DE$153:$DE$1048576,0),MATCH((CUADRO!F$4&amp;$E573),'Hoja de Trabajo para listado'!$DE$151:$DG$151,0)),0)+IFERROR(INDEX('Hoja de Trabajo para listado'!$CD$155:$DC$1048576,MATCH($A573,'Hoja de Trabajo para listado'!$CD$155:$CD$1048576,0),MATCH((CUADRO!F$4&amp;$E573),'Hoja de Trabajo para listado'!$CD$151:$DC$151,0)),0)</f>
        <v>0</v>
      </c>
      <c r="G573" s="243">
        <f ca="1">+IFERROR(INDEX('Hoja de Trabajo para listado'!$A$155:$Z$1048576,MATCH($A573,'Hoja de Trabajo para listado'!$A$155:$A$1048576,0),MATCH((CUADRO!G$4&amp;$E573),'Hoja de Trabajo para listado'!$A$151:$Z$151,0)),0)+IFERROR(INDEX('Hoja de Trabajo para listado'!$AB$155:$BA$1048576,MATCH($A573,'Hoja de Trabajo para listado'!$AB$155:$AB$1048576,0),MATCH((CUADRO!G$4&amp;$E573),'Hoja de Trabajo para listado'!$AB$151:$BA$151,0)),0)+IFERROR(INDEX('Hoja de Trabajo para listado'!$BC$155:$CB$1048576,MATCH($A573,'Hoja de Trabajo para listado'!$BC$155:$BC$1048576,0),MATCH((CUADRO!G$4&amp;$E573),'Hoja de Trabajo para listado'!$BC$151:$CB$151,0)),0)+IFERROR(INDEX('Hoja de Trabajo para listado'!$DE$153:$DG$274,MATCH($A573,'Hoja de Trabajo para listado'!$DE$153:$DE$1048576,0),MATCH((CUADRO!G$4&amp;$E573),'Hoja de Trabajo para listado'!$DE$151:$DG$151,0)),0)+IFERROR(INDEX('Hoja de Trabajo para listado'!$CD$155:$DC$1048576,MATCH($A573,'Hoja de Trabajo para listado'!$CD$155:$CD$1048576,0),MATCH((CUADRO!G$4&amp;$E573),'Hoja de Trabajo para listado'!$CD$151:$DC$151,0)),0)</f>
        <v>0</v>
      </c>
      <c r="H573" s="243">
        <f ca="1">+IFERROR(INDEX('Hoja de Trabajo para listado'!$A$155:$Z$1048576,MATCH($A573,'Hoja de Trabajo para listado'!$A$155:$A$1048576,0),MATCH((CUADRO!H$4&amp;$E573),'Hoja de Trabajo para listado'!$A$151:$Z$151,0)),0)+IFERROR(INDEX('Hoja de Trabajo para listado'!$AB$155:$BA$1048576,MATCH($A573,'Hoja de Trabajo para listado'!$AB$155:$AB$1048576,0),MATCH((CUADRO!H$4&amp;$E573),'Hoja de Trabajo para listado'!$AB$151:$BA$151,0)),0)+IFERROR(INDEX('Hoja de Trabajo para listado'!$BC$155:$CB$1048576,MATCH($A573,'Hoja de Trabajo para listado'!$BC$155:$BC$1048576,0),MATCH((CUADRO!H$4&amp;$E573),'Hoja de Trabajo para listado'!$BC$151:$CB$151,0)),0)+IFERROR(INDEX('Hoja de Trabajo para listado'!$DE$153:$DG$274,MATCH($A573,'Hoja de Trabajo para listado'!$DE$153:$DE$1048576,0),MATCH((CUADRO!H$4&amp;$E573),'Hoja de Trabajo para listado'!$DE$151:$DG$151,0)),0)+IFERROR(INDEX('Hoja de Trabajo para listado'!$CD$155:$DC$1048576,MATCH($A573,'Hoja de Trabajo para listado'!$CD$155:$CD$1048576,0),MATCH((CUADRO!H$4&amp;$E573),'Hoja de Trabajo para listado'!$CD$151:$DC$151,0)),0)</f>
        <v>0</v>
      </c>
      <c r="I573" s="243">
        <f ca="1">+IFERROR(INDEX('Hoja de Trabajo para listado'!$A$155:$Z$1048576,MATCH($A573,'Hoja de Trabajo para listado'!$A$155:$A$1048576,0),MATCH((CUADRO!I$4&amp;$E573),'Hoja de Trabajo para listado'!$A$151:$Z$151,0)),0)+IFERROR(INDEX('Hoja de Trabajo para listado'!$AB$155:$BA$1048576,MATCH($A573,'Hoja de Trabajo para listado'!$AB$155:$AB$1048576,0),MATCH((CUADRO!I$4&amp;$E573),'Hoja de Trabajo para listado'!$AB$151:$BA$151,0)),0)+IFERROR(INDEX('Hoja de Trabajo para listado'!$BC$155:$CB$1048576,MATCH($A573,'Hoja de Trabajo para listado'!$BC$155:$BC$1048576,0),MATCH((CUADRO!I$4&amp;$E573),'Hoja de Trabajo para listado'!$BC$151:$CB$151,0)),0)+IFERROR(INDEX('Hoja de Trabajo para listado'!$DE$153:$DG$274,MATCH($A573,'Hoja de Trabajo para listado'!$DE$153:$DE$1048576,0),MATCH((CUADRO!I$4&amp;$E573),'Hoja de Trabajo para listado'!$DE$151:$DG$151,0)),0)+IFERROR(INDEX('Hoja de Trabajo para listado'!$CD$155:$DC$1048576,MATCH($A573,'Hoja de Trabajo para listado'!$CD$155:$CD$1048576,0),MATCH((CUADRO!I$4&amp;$E573),'Hoja de Trabajo para listado'!$CD$151:$DC$151,0)),0)</f>
        <v>0</v>
      </c>
      <c r="J573" s="243">
        <f ca="1">+IFERROR(INDEX('Hoja de Trabajo para listado'!$A$155:$Z$1048576,MATCH($A573,'Hoja de Trabajo para listado'!$A$155:$A$1048576,0),MATCH((CUADRO!J$4&amp;$E573),'Hoja de Trabajo para listado'!$A$151:$Z$151,0)),0)+IFERROR(INDEX('Hoja de Trabajo para listado'!$AB$155:$BA$1048576,MATCH($A573,'Hoja de Trabajo para listado'!$AB$155:$AB$1048576,0),MATCH((CUADRO!J$4&amp;$E573),'Hoja de Trabajo para listado'!$AB$151:$BA$151,0)),0)+IFERROR(INDEX('Hoja de Trabajo para listado'!$BC$155:$CB$1048576,MATCH($A573,'Hoja de Trabajo para listado'!$BC$155:$BC$1048576,0),MATCH((CUADRO!J$4&amp;$E573),'Hoja de Trabajo para listado'!$BC$151:$CB$151,0)),0)+IFERROR(INDEX('Hoja de Trabajo para listado'!$DE$153:$DG$274,MATCH($A573,'Hoja de Trabajo para listado'!$DE$153:$DE$1048576,0),MATCH((CUADRO!J$4&amp;$E573),'Hoja de Trabajo para listado'!$DE$151:$DG$151,0)),0)+IFERROR(INDEX('Hoja de Trabajo para listado'!$CD$155:$DC$1048576,MATCH($A573,'Hoja de Trabajo para listado'!$CD$155:$CD$1048576,0),MATCH((CUADRO!J$4&amp;$E573),'Hoja de Trabajo para listado'!$CD$151:$DC$151,0)),0)</f>
        <v>0</v>
      </c>
      <c r="K573" s="243">
        <f ca="1">+IFERROR(INDEX('Hoja de Trabajo para listado'!$A$155:$Z$1048576,MATCH($A573,'Hoja de Trabajo para listado'!$A$155:$A$1048576,0),MATCH((CUADRO!K$4&amp;$E573),'Hoja de Trabajo para listado'!$A$151:$Z$151,0)),0)+IFERROR(INDEX('Hoja de Trabajo para listado'!$AB$155:$BA$1048576,MATCH($A573,'Hoja de Trabajo para listado'!$AB$155:$AB$1048576,0),MATCH((CUADRO!K$4&amp;$E573),'Hoja de Trabajo para listado'!$AB$151:$BA$151,0)),0)+IFERROR(INDEX('Hoja de Trabajo para listado'!$BC$155:$CB$1048576,MATCH($A573,'Hoja de Trabajo para listado'!$BC$155:$BC$1048576,0),MATCH((CUADRO!K$4&amp;$E573),'Hoja de Trabajo para listado'!$BC$151:$CB$151,0)),0)+IFERROR(INDEX('Hoja de Trabajo para listado'!$DE$153:$DG$274,MATCH($A573,'Hoja de Trabajo para listado'!$DE$153:$DE$1048576,0),MATCH((CUADRO!K$4&amp;$E573),'Hoja de Trabajo para listado'!$DE$151:$DG$151,0)),0)+IFERROR(INDEX('Hoja de Trabajo para listado'!$CD$155:$DC$1048576,MATCH($A573,'Hoja de Trabajo para listado'!$CD$155:$CD$1048576,0),MATCH((CUADRO!K$4&amp;$E573),'Hoja de Trabajo para listado'!$CD$151:$DC$151,0)),0)</f>
        <v>0</v>
      </c>
      <c r="L573" s="243">
        <f ca="1">+IFERROR(INDEX('Hoja de Trabajo para listado'!$A$155:$Z$1048576,MATCH($A573,'Hoja de Trabajo para listado'!$A$155:$A$1048576,0),MATCH((CUADRO!L$4&amp;$E573),'Hoja de Trabajo para listado'!$A$151:$Z$151,0)),0)+IFERROR(INDEX('Hoja de Trabajo para listado'!$AB$155:$BA$1048576,MATCH($A573,'Hoja de Trabajo para listado'!$AB$155:$AB$1048576,0),MATCH((CUADRO!L$4&amp;$E573),'Hoja de Trabajo para listado'!$AB$151:$BA$151,0)),0)+IFERROR(INDEX('Hoja de Trabajo para listado'!$BC$155:$CB$1048576,MATCH($A573,'Hoja de Trabajo para listado'!$BC$155:$BC$1048576,0),MATCH((CUADRO!L$4&amp;$E573),'Hoja de Trabajo para listado'!$BC$151:$CB$151,0)),0)+IFERROR(INDEX('Hoja de Trabajo para listado'!$DE$153:$DG$274,MATCH($A573,'Hoja de Trabajo para listado'!$DE$153:$DE$1048576,0),MATCH((CUADRO!L$4&amp;$E573),'Hoja de Trabajo para listado'!$DE$151:$DG$151,0)),0)+IFERROR(INDEX('Hoja de Trabajo para listado'!$CD$155:$DC$1048576,MATCH($A573,'Hoja de Trabajo para listado'!$CD$155:$CD$1048576,0),MATCH((CUADRO!L$4&amp;$E573),'Hoja de Trabajo para listado'!$CD$151:$DC$151,0)),0)</f>
        <v>0</v>
      </c>
      <c r="M573" s="243">
        <f ca="1">+IFERROR(INDEX('Hoja de Trabajo para listado'!$A$155:$Z$1048576,MATCH($A573,'Hoja de Trabajo para listado'!$A$155:$A$1048576,0),MATCH((CUADRO!M$4&amp;$E573),'Hoja de Trabajo para listado'!$A$151:$Z$151,0)),0)+IFERROR(INDEX('Hoja de Trabajo para listado'!$AB$155:$BA$1048576,MATCH($A573,'Hoja de Trabajo para listado'!$AB$155:$AB$1048576,0),MATCH((CUADRO!M$4&amp;$E573),'Hoja de Trabajo para listado'!$AB$151:$BA$151,0)),0)+IFERROR(INDEX('Hoja de Trabajo para listado'!$BC$155:$CB$1048576,MATCH($A573,'Hoja de Trabajo para listado'!$BC$155:$BC$1048576,0),MATCH((CUADRO!M$4&amp;$E573),'Hoja de Trabajo para listado'!$BC$151:$CB$151,0)),0)+IFERROR(INDEX('Hoja de Trabajo para listado'!$DE$153:$DG$274,MATCH($A573,'Hoja de Trabajo para listado'!$DE$153:$DE$1048576,0),MATCH((CUADRO!M$4&amp;$E573),'Hoja de Trabajo para listado'!$DE$151:$DG$151,0)),0)+IFERROR(INDEX('Hoja de Trabajo para listado'!$CD$155:$DC$1048576,MATCH($A573,'Hoja de Trabajo para listado'!$CD$155:$CD$1048576,0),MATCH((CUADRO!M$4&amp;$E573),'Hoja de Trabajo para listado'!$CD$151:$DC$151,0)),0)</f>
        <v>0</v>
      </c>
      <c r="N573" s="243">
        <f ca="1">+IFERROR(INDEX('Hoja de Trabajo para listado'!$A$155:$Z$1048576,MATCH($A573,'Hoja de Trabajo para listado'!$A$155:$A$1048576,0),MATCH((CUADRO!N$4&amp;$E573),'Hoja de Trabajo para listado'!$A$151:$Z$151,0)),0)+IFERROR(INDEX('Hoja de Trabajo para listado'!$AB$155:$BA$1048576,MATCH($A573,'Hoja de Trabajo para listado'!$AB$155:$AB$1048576,0),MATCH((CUADRO!N$4&amp;$E573),'Hoja de Trabajo para listado'!$AB$151:$BA$151,0)),0)+IFERROR(INDEX('Hoja de Trabajo para listado'!$BC$155:$CB$1048576,MATCH($A573,'Hoja de Trabajo para listado'!$BC$155:$BC$1048576,0),MATCH((CUADRO!N$4&amp;$E573),'Hoja de Trabajo para listado'!$BC$151:$CB$151,0)),0)+IFERROR(INDEX('Hoja de Trabajo para listado'!$DE$153:$DG$274,MATCH($A573,'Hoja de Trabajo para listado'!$DE$153:$DE$1048576,0),MATCH((CUADRO!N$4&amp;$E573),'Hoja de Trabajo para listado'!$DE$151:$DG$151,0)),0)+IFERROR(INDEX('Hoja de Trabajo para listado'!$CD$155:$DC$1048576,MATCH($A573,'Hoja de Trabajo para listado'!$CD$155:$CD$1048576,0),MATCH((CUADRO!N$4&amp;$E573),'Hoja de Trabajo para listado'!$CD$151:$DC$151,0)),0)</f>
        <v>0</v>
      </c>
      <c r="O573" s="243">
        <f ca="1">+IFERROR(INDEX('Hoja de Trabajo para listado'!$A$155:$Z$1048576,MATCH($A573,'Hoja de Trabajo para listado'!$A$155:$A$1048576,0),MATCH((CUADRO!O$4&amp;$E573),'Hoja de Trabajo para listado'!$A$151:$Z$151,0)),0)+IFERROR(INDEX('Hoja de Trabajo para listado'!$AB$155:$BA$1048576,MATCH($A573,'Hoja de Trabajo para listado'!$AB$155:$AB$1048576,0),MATCH((CUADRO!O$4&amp;$E573),'Hoja de Trabajo para listado'!$AB$151:$BA$151,0)),0)+IFERROR(INDEX('Hoja de Trabajo para listado'!$BC$155:$CB$1048576,MATCH($A573,'Hoja de Trabajo para listado'!$BC$155:$BC$1048576,0),MATCH((CUADRO!O$4&amp;$E573),'Hoja de Trabajo para listado'!$BC$151:$CB$151,0)),0)+IFERROR(INDEX('Hoja de Trabajo para listado'!$DE$153:$DG$274,MATCH($A573,'Hoja de Trabajo para listado'!$DE$153:$DE$1048576,0),MATCH((CUADRO!O$4&amp;$E573),'Hoja de Trabajo para listado'!$DE$151:$DG$151,0)),0)+IFERROR(INDEX('Hoja de Trabajo para listado'!$CD$155:$DC$1048576,MATCH($A573,'Hoja de Trabajo para listado'!$CD$155:$CD$1048576,0),MATCH((CUADRO!O$4&amp;$E573),'Hoja de Trabajo para listado'!$CD$151:$DC$151,0)),0)</f>
        <v>0</v>
      </c>
      <c r="P573" s="243">
        <f ca="1">+IFERROR(INDEX('Hoja de Trabajo para listado'!$A$155:$Z$1048576,MATCH($A573,'Hoja de Trabajo para listado'!$A$155:$A$1048576,0),MATCH((CUADRO!P$4&amp;$E573),'Hoja de Trabajo para listado'!$A$151:$Z$151,0)),0)+IFERROR(INDEX('Hoja de Trabajo para listado'!$AB$155:$BA$1048576,MATCH($A573,'Hoja de Trabajo para listado'!$AB$155:$AB$1048576,0),MATCH((CUADRO!P$4&amp;$E573),'Hoja de Trabajo para listado'!$AB$151:$BA$151,0)),0)+IFERROR(INDEX('Hoja de Trabajo para listado'!$BC$155:$CB$1048576,MATCH($A573,'Hoja de Trabajo para listado'!$BC$155:$BC$1048576,0),MATCH((CUADRO!P$4&amp;$E573),'Hoja de Trabajo para listado'!$BC$151:$CB$151,0)),0)+IFERROR(INDEX('Hoja de Trabajo para listado'!$DE$153:$DG$274,MATCH($A573,'Hoja de Trabajo para listado'!$DE$153:$DE$1048576,0),MATCH((CUADRO!P$4&amp;$E573),'Hoja de Trabajo para listado'!$DE$151:$DG$151,0)),0)+IFERROR(INDEX('Hoja de Trabajo para listado'!$CD$155:$DC$1048576,MATCH($A573,'Hoja de Trabajo para listado'!$CD$155:$CD$1048576,0),MATCH((CUADRO!P$4&amp;$E573),'Hoja de Trabajo para listado'!$CD$151:$DC$151,0)),0)</f>
        <v>0</v>
      </c>
      <c r="Q573" s="243">
        <f ca="1">+IFERROR(INDEX('Hoja de Trabajo para listado'!$A$155:$Z$1048576,MATCH($A573,'Hoja de Trabajo para listado'!$A$155:$A$1048576,0),MATCH((CUADRO!Q$4&amp;$E573),'Hoja de Trabajo para listado'!$A$151:$Z$151,0)),0)+IFERROR(INDEX('Hoja de Trabajo para listado'!$AB$155:$BA$1048576,MATCH($A573,'Hoja de Trabajo para listado'!$AB$155:$AB$1048576,0),MATCH((CUADRO!Q$4&amp;$E573),'Hoja de Trabajo para listado'!$AB$151:$BA$151,0)),0)+IFERROR(INDEX('Hoja de Trabajo para listado'!$BC$155:$CB$1048576,MATCH($A573,'Hoja de Trabajo para listado'!$BC$155:$BC$1048576,0),MATCH((CUADRO!Q$4&amp;$E573),'Hoja de Trabajo para listado'!$BC$151:$CB$151,0)),0)+IFERROR(INDEX('Hoja de Trabajo para listado'!$DE$153:$DG$274,MATCH($A573,'Hoja de Trabajo para listado'!$DE$153:$DE$1048576,0),MATCH((CUADRO!Q$4&amp;$E573),'Hoja de Trabajo para listado'!$DE$151:$DG$151,0)),0)+IFERROR(INDEX('Hoja de Trabajo para listado'!$CD$155:$DC$1048576,MATCH($A573,'Hoja de Trabajo para listado'!$CD$155:$CD$1048576,0),MATCH((CUADRO!Q$4&amp;$E573),'Hoja de Trabajo para listado'!$CD$151:$DC$151,0)),0)</f>
        <v>0</v>
      </c>
      <c r="R573" s="243">
        <f t="shared" ca="1" si="23"/>
        <v>0</v>
      </c>
      <c r="S573" s="249"/>
      <c r="T573" s="243">
        <f ca="1">+T574</f>
        <v>0</v>
      </c>
      <c r="U573" s="242">
        <f t="shared" si="24"/>
        <v>1</v>
      </c>
      <c r="V573" s="333" t="str">
        <f>+VLOOKUP(A573,bd_lista!$A$3:$E$592,5,FALSE)</f>
        <v>Gobiernos Autonomos Municipales</v>
      </c>
      <c r="W573" s="387" t="str">
        <f>+V573</f>
        <v>Gobiernos Autonomos Municipales</v>
      </c>
      <c r="X573" s="242">
        <f>+VLOOKUP(A573,[4]Sheet1!$A$13:$D$744,4,FALSE)</f>
        <v>0</v>
      </c>
      <c r="Y573" s="242" t="e">
        <f>+VLOOKUP(X573,bd_lista!$A$3:$C$592,3,FALSE)</f>
        <v>#N/A</v>
      </c>
      <c r="Z573" s="294">
        <f>+X573</f>
        <v>0</v>
      </c>
      <c r="AA573" s="295" t="e">
        <f>+Y573</f>
        <v>#N/A</v>
      </c>
    </row>
    <row r="574" spans="1:27" customFormat="1" ht="15" hidden="1" customHeight="1">
      <c r="A574" s="32">
        <v>1238</v>
      </c>
      <c r="B574" s="393"/>
      <c r="C574" s="247" t="str">
        <f>+VLOOKUP(A574,bd_lista!$A$3:$C$592,3,FALSE)</f>
        <v>Gobierno Autónomo Municipal de Corocoro</v>
      </c>
      <c r="D574" s="390"/>
      <c r="E574" s="244" t="s">
        <v>1305</v>
      </c>
      <c r="F574" s="243">
        <f ca="1">+IFERROR(INDEX('Hoja de Trabajo para listado'!$A$155:$Z$1048576,MATCH($A574,'Hoja de Trabajo para listado'!$A$155:$A$1048576,0),MATCH((CUADRO!F$4&amp;$E574),'Hoja de Trabajo para listado'!$A$151:$Z$151,0)),0)+IFERROR(INDEX('Hoja de Trabajo para listado'!$AB$155:$BA$1048576,MATCH($A574,'Hoja de Trabajo para listado'!$AB$155:$AB$1048576,0),MATCH((CUADRO!F$4&amp;$E574),'Hoja de Trabajo para listado'!$AB$151:$BA$151,0)),0)+IFERROR(INDEX('Hoja de Trabajo para listado'!$BC$155:$CB$1048576,MATCH($A574,'Hoja de Trabajo para listado'!$BC$155:$BC$1048576,0),MATCH((CUADRO!F$4&amp;$E574),'Hoja de Trabajo para listado'!$BC$151:$CB$151,0)),0)+IFERROR(INDEX('Hoja de Trabajo para listado'!$DE$153:$DG$274,MATCH($A574,'Hoja de Trabajo para listado'!$DE$153:$DE$1048576,0),MATCH((CUADRO!F$4&amp;$E574),'Hoja de Trabajo para listado'!$DE$151:$DG$151,0)),0)+IFERROR(INDEX('Hoja de Trabajo para listado'!$CD$155:$DC$1048576,MATCH($A574,'Hoja de Trabajo para listado'!$CD$155:$CD$1048576,0),MATCH((CUADRO!F$4&amp;$E574),'Hoja de Trabajo para listado'!$CD$151:$DC$151,0)),0)</f>
        <v>0</v>
      </c>
      <c r="G574" s="243">
        <f ca="1">+IFERROR(INDEX('Hoja de Trabajo para listado'!$A$155:$Z$1048576,MATCH($A574,'Hoja de Trabajo para listado'!$A$155:$A$1048576,0),MATCH((CUADRO!G$4&amp;$E574),'Hoja de Trabajo para listado'!$A$151:$Z$151,0)),0)+IFERROR(INDEX('Hoja de Trabajo para listado'!$AB$155:$BA$1048576,MATCH($A574,'Hoja de Trabajo para listado'!$AB$155:$AB$1048576,0),MATCH((CUADRO!G$4&amp;$E574),'Hoja de Trabajo para listado'!$AB$151:$BA$151,0)),0)+IFERROR(INDEX('Hoja de Trabajo para listado'!$BC$155:$CB$1048576,MATCH($A574,'Hoja de Trabajo para listado'!$BC$155:$BC$1048576,0),MATCH((CUADRO!G$4&amp;$E574),'Hoja de Trabajo para listado'!$BC$151:$CB$151,0)),0)+IFERROR(INDEX('Hoja de Trabajo para listado'!$DE$153:$DG$274,MATCH($A574,'Hoja de Trabajo para listado'!$DE$153:$DE$1048576,0),MATCH((CUADRO!G$4&amp;$E574),'Hoja de Trabajo para listado'!$DE$151:$DG$151,0)),0)+IFERROR(INDEX('Hoja de Trabajo para listado'!$CD$155:$DC$1048576,MATCH($A574,'Hoja de Trabajo para listado'!$CD$155:$CD$1048576,0),MATCH((CUADRO!G$4&amp;$E574),'Hoja de Trabajo para listado'!$CD$151:$DC$151,0)),0)</f>
        <v>0</v>
      </c>
      <c r="H574" s="243">
        <f ca="1">+IFERROR(INDEX('Hoja de Trabajo para listado'!$A$155:$Z$1048576,MATCH($A574,'Hoja de Trabajo para listado'!$A$155:$A$1048576,0),MATCH((CUADRO!H$4&amp;$E574),'Hoja de Trabajo para listado'!$A$151:$Z$151,0)),0)+IFERROR(INDEX('Hoja de Trabajo para listado'!$AB$155:$BA$1048576,MATCH($A574,'Hoja de Trabajo para listado'!$AB$155:$AB$1048576,0),MATCH((CUADRO!H$4&amp;$E574),'Hoja de Trabajo para listado'!$AB$151:$BA$151,0)),0)+IFERROR(INDEX('Hoja de Trabajo para listado'!$BC$155:$CB$1048576,MATCH($A574,'Hoja de Trabajo para listado'!$BC$155:$BC$1048576,0),MATCH((CUADRO!H$4&amp;$E574),'Hoja de Trabajo para listado'!$BC$151:$CB$151,0)),0)+IFERROR(INDEX('Hoja de Trabajo para listado'!$DE$153:$DG$274,MATCH($A574,'Hoja de Trabajo para listado'!$DE$153:$DE$1048576,0),MATCH((CUADRO!H$4&amp;$E574),'Hoja de Trabajo para listado'!$DE$151:$DG$151,0)),0)+IFERROR(INDEX('Hoja de Trabajo para listado'!$CD$155:$DC$1048576,MATCH($A574,'Hoja de Trabajo para listado'!$CD$155:$CD$1048576,0),MATCH((CUADRO!H$4&amp;$E574),'Hoja de Trabajo para listado'!$CD$151:$DC$151,0)),0)</f>
        <v>0</v>
      </c>
      <c r="I574" s="243">
        <f ca="1">+IFERROR(INDEX('Hoja de Trabajo para listado'!$A$155:$Z$1048576,MATCH($A574,'Hoja de Trabajo para listado'!$A$155:$A$1048576,0),MATCH((CUADRO!I$4&amp;$E574),'Hoja de Trabajo para listado'!$A$151:$Z$151,0)),0)+IFERROR(INDEX('Hoja de Trabajo para listado'!$AB$155:$BA$1048576,MATCH($A574,'Hoja de Trabajo para listado'!$AB$155:$AB$1048576,0),MATCH((CUADRO!I$4&amp;$E574),'Hoja de Trabajo para listado'!$AB$151:$BA$151,0)),0)+IFERROR(INDEX('Hoja de Trabajo para listado'!$BC$155:$CB$1048576,MATCH($A574,'Hoja de Trabajo para listado'!$BC$155:$BC$1048576,0),MATCH((CUADRO!I$4&amp;$E574),'Hoja de Trabajo para listado'!$BC$151:$CB$151,0)),0)+IFERROR(INDEX('Hoja de Trabajo para listado'!$DE$153:$DG$274,MATCH($A574,'Hoja de Trabajo para listado'!$DE$153:$DE$1048576,0),MATCH((CUADRO!I$4&amp;$E574),'Hoja de Trabajo para listado'!$DE$151:$DG$151,0)),0)+IFERROR(INDEX('Hoja de Trabajo para listado'!$CD$155:$DC$1048576,MATCH($A574,'Hoja de Trabajo para listado'!$CD$155:$CD$1048576,0),MATCH((CUADRO!I$4&amp;$E574),'Hoja de Trabajo para listado'!$CD$151:$DC$151,0)),0)</f>
        <v>0</v>
      </c>
      <c r="J574" s="243">
        <f ca="1">+IFERROR(INDEX('Hoja de Trabajo para listado'!$A$155:$Z$1048576,MATCH($A574,'Hoja de Trabajo para listado'!$A$155:$A$1048576,0),MATCH((CUADRO!J$4&amp;$E574),'Hoja de Trabajo para listado'!$A$151:$Z$151,0)),0)+IFERROR(INDEX('Hoja de Trabajo para listado'!$AB$155:$BA$1048576,MATCH($A574,'Hoja de Trabajo para listado'!$AB$155:$AB$1048576,0),MATCH((CUADRO!J$4&amp;$E574),'Hoja de Trabajo para listado'!$AB$151:$BA$151,0)),0)+IFERROR(INDEX('Hoja de Trabajo para listado'!$BC$155:$CB$1048576,MATCH($A574,'Hoja de Trabajo para listado'!$BC$155:$BC$1048576,0),MATCH((CUADRO!J$4&amp;$E574),'Hoja de Trabajo para listado'!$BC$151:$CB$151,0)),0)+IFERROR(INDEX('Hoja de Trabajo para listado'!$DE$153:$DG$274,MATCH($A574,'Hoja de Trabajo para listado'!$DE$153:$DE$1048576,0),MATCH((CUADRO!J$4&amp;$E574),'Hoja de Trabajo para listado'!$DE$151:$DG$151,0)),0)+IFERROR(INDEX('Hoja de Trabajo para listado'!$CD$155:$DC$1048576,MATCH($A574,'Hoja de Trabajo para listado'!$CD$155:$CD$1048576,0),MATCH((CUADRO!J$4&amp;$E574),'Hoja de Trabajo para listado'!$CD$151:$DC$151,0)),0)</f>
        <v>0</v>
      </c>
      <c r="K574" s="243">
        <f ca="1">+IFERROR(INDEX('Hoja de Trabajo para listado'!$A$155:$Z$1048576,MATCH($A574,'Hoja de Trabajo para listado'!$A$155:$A$1048576,0),MATCH((CUADRO!K$4&amp;$E574),'Hoja de Trabajo para listado'!$A$151:$Z$151,0)),0)+IFERROR(INDEX('Hoja de Trabajo para listado'!$AB$155:$BA$1048576,MATCH($A574,'Hoja de Trabajo para listado'!$AB$155:$AB$1048576,0),MATCH((CUADRO!K$4&amp;$E574),'Hoja de Trabajo para listado'!$AB$151:$BA$151,0)),0)+IFERROR(INDEX('Hoja de Trabajo para listado'!$BC$155:$CB$1048576,MATCH($A574,'Hoja de Trabajo para listado'!$BC$155:$BC$1048576,0),MATCH((CUADRO!K$4&amp;$E574),'Hoja de Trabajo para listado'!$BC$151:$CB$151,0)),0)+IFERROR(INDEX('Hoja de Trabajo para listado'!$DE$153:$DG$274,MATCH($A574,'Hoja de Trabajo para listado'!$DE$153:$DE$1048576,0),MATCH((CUADRO!K$4&amp;$E574),'Hoja de Trabajo para listado'!$DE$151:$DG$151,0)),0)+IFERROR(INDEX('Hoja de Trabajo para listado'!$CD$155:$DC$1048576,MATCH($A574,'Hoja de Trabajo para listado'!$CD$155:$CD$1048576,0),MATCH((CUADRO!K$4&amp;$E574),'Hoja de Trabajo para listado'!$CD$151:$DC$151,0)),0)</f>
        <v>0</v>
      </c>
      <c r="L574" s="243">
        <f ca="1">+IFERROR(INDEX('Hoja de Trabajo para listado'!$A$155:$Z$1048576,MATCH($A574,'Hoja de Trabajo para listado'!$A$155:$A$1048576,0),MATCH((CUADRO!L$4&amp;$E574),'Hoja de Trabajo para listado'!$A$151:$Z$151,0)),0)+IFERROR(INDEX('Hoja de Trabajo para listado'!$AB$155:$BA$1048576,MATCH($A574,'Hoja de Trabajo para listado'!$AB$155:$AB$1048576,0),MATCH((CUADRO!L$4&amp;$E574),'Hoja de Trabajo para listado'!$AB$151:$BA$151,0)),0)+IFERROR(INDEX('Hoja de Trabajo para listado'!$BC$155:$CB$1048576,MATCH($A574,'Hoja de Trabajo para listado'!$BC$155:$BC$1048576,0),MATCH((CUADRO!L$4&amp;$E574),'Hoja de Trabajo para listado'!$BC$151:$CB$151,0)),0)+IFERROR(INDEX('Hoja de Trabajo para listado'!$DE$153:$DG$274,MATCH($A574,'Hoja de Trabajo para listado'!$DE$153:$DE$1048576,0),MATCH((CUADRO!L$4&amp;$E574),'Hoja de Trabajo para listado'!$DE$151:$DG$151,0)),0)+IFERROR(INDEX('Hoja de Trabajo para listado'!$CD$155:$DC$1048576,MATCH($A574,'Hoja de Trabajo para listado'!$CD$155:$CD$1048576,0),MATCH((CUADRO!L$4&amp;$E574),'Hoja de Trabajo para listado'!$CD$151:$DC$151,0)),0)</f>
        <v>0</v>
      </c>
      <c r="M574" s="243">
        <f ca="1">+IFERROR(INDEX('Hoja de Trabajo para listado'!$A$155:$Z$1048576,MATCH($A574,'Hoja de Trabajo para listado'!$A$155:$A$1048576,0),MATCH((CUADRO!M$4&amp;$E574),'Hoja de Trabajo para listado'!$A$151:$Z$151,0)),0)+IFERROR(INDEX('Hoja de Trabajo para listado'!$AB$155:$BA$1048576,MATCH($A574,'Hoja de Trabajo para listado'!$AB$155:$AB$1048576,0),MATCH((CUADRO!M$4&amp;$E574),'Hoja de Trabajo para listado'!$AB$151:$BA$151,0)),0)+IFERROR(INDEX('Hoja de Trabajo para listado'!$BC$155:$CB$1048576,MATCH($A574,'Hoja de Trabajo para listado'!$BC$155:$BC$1048576,0),MATCH((CUADRO!M$4&amp;$E574),'Hoja de Trabajo para listado'!$BC$151:$CB$151,0)),0)+IFERROR(INDEX('Hoja de Trabajo para listado'!$DE$153:$DG$274,MATCH($A574,'Hoja de Trabajo para listado'!$DE$153:$DE$1048576,0),MATCH((CUADRO!M$4&amp;$E574),'Hoja de Trabajo para listado'!$DE$151:$DG$151,0)),0)+IFERROR(INDEX('Hoja de Trabajo para listado'!$CD$155:$DC$1048576,MATCH($A574,'Hoja de Trabajo para listado'!$CD$155:$CD$1048576,0),MATCH((CUADRO!M$4&amp;$E574),'Hoja de Trabajo para listado'!$CD$151:$DC$151,0)),0)</f>
        <v>0</v>
      </c>
      <c r="N574" s="243">
        <f ca="1">+IFERROR(INDEX('Hoja de Trabajo para listado'!$A$155:$Z$1048576,MATCH($A574,'Hoja de Trabajo para listado'!$A$155:$A$1048576,0),MATCH((CUADRO!N$4&amp;$E574),'Hoja de Trabajo para listado'!$A$151:$Z$151,0)),0)+IFERROR(INDEX('Hoja de Trabajo para listado'!$AB$155:$BA$1048576,MATCH($A574,'Hoja de Trabajo para listado'!$AB$155:$AB$1048576,0),MATCH((CUADRO!N$4&amp;$E574),'Hoja de Trabajo para listado'!$AB$151:$BA$151,0)),0)+IFERROR(INDEX('Hoja de Trabajo para listado'!$BC$155:$CB$1048576,MATCH($A574,'Hoja de Trabajo para listado'!$BC$155:$BC$1048576,0),MATCH((CUADRO!N$4&amp;$E574),'Hoja de Trabajo para listado'!$BC$151:$CB$151,0)),0)+IFERROR(INDEX('Hoja de Trabajo para listado'!$DE$153:$DG$274,MATCH($A574,'Hoja de Trabajo para listado'!$DE$153:$DE$1048576,0),MATCH((CUADRO!N$4&amp;$E574),'Hoja de Trabajo para listado'!$DE$151:$DG$151,0)),0)+IFERROR(INDEX('Hoja de Trabajo para listado'!$CD$155:$DC$1048576,MATCH($A574,'Hoja de Trabajo para listado'!$CD$155:$CD$1048576,0),MATCH((CUADRO!N$4&amp;$E574),'Hoja de Trabajo para listado'!$CD$151:$DC$151,0)),0)</f>
        <v>0</v>
      </c>
      <c r="O574" s="243">
        <f ca="1">+IFERROR(INDEX('Hoja de Trabajo para listado'!$A$155:$Z$1048576,MATCH($A574,'Hoja de Trabajo para listado'!$A$155:$A$1048576,0),MATCH((CUADRO!O$4&amp;$E574),'Hoja de Trabajo para listado'!$A$151:$Z$151,0)),0)+IFERROR(INDEX('Hoja de Trabajo para listado'!$AB$155:$BA$1048576,MATCH($A574,'Hoja de Trabajo para listado'!$AB$155:$AB$1048576,0),MATCH((CUADRO!O$4&amp;$E574),'Hoja de Trabajo para listado'!$AB$151:$BA$151,0)),0)+IFERROR(INDEX('Hoja de Trabajo para listado'!$BC$155:$CB$1048576,MATCH($A574,'Hoja de Trabajo para listado'!$BC$155:$BC$1048576,0),MATCH((CUADRO!O$4&amp;$E574),'Hoja de Trabajo para listado'!$BC$151:$CB$151,0)),0)+IFERROR(INDEX('Hoja de Trabajo para listado'!$DE$153:$DG$274,MATCH($A574,'Hoja de Trabajo para listado'!$DE$153:$DE$1048576,0),MATCH((CUADRO!O$4&amp;$E574),'Hoja de Trabajo para listado'!$DE$151:$DG$151,0)),0)+IFERROR(INDEX('Hoja de Trabajo para listado'!$CD$155:$DC$1048576,MATCH($A574,'Hoja de Trabajo para listado'!$CD$155:$CD$1048576,0),MATCH((CUADRO!O$4&amp;$E574),'Hoja de Trabajo para listado'!$CD$151:$DC$151,0)),0)</f>
        <v>0</v>
      </c>
      <c r="P574" s="243">
        <f ca="1">+IFERROR(INDEX('Hoja de Trabajo para listado'!$A$155:$Z$1048576,MATCH($A574,'Hoja de Trabajo para listado'!$A$155:$A$1048576,0),MATCH((CUADRO!P$4&amp;$E574),'Hoja de Trabajo para listado'!$A$151:$Z$151,0)),0)+IFERROR(INDEX('Hoja de Trabajo para listado'!$AB$155:$BA$1048576,MATCH($A574,'Hoja de Trabajo para listado'!$AB$155:$AB$1048576,0),MATCH((CUADRO!P$4&amp;$E574),'Hoja de Trabajo para listado'!$AB$151:$BA$151,0)),0)+IFERROR(INDEX('Hoja de Trabajo para listado'!$BC$155:$CB$1048576,MATCH($A574,'Hoja de Trabajo para listado'!$BC$155:$BC$1048576,0),MATCH((CUADRO!P$4&amp;$E574),'Hoja de Trabajo para listado'!$BC$151:$CB$151,0)),0)+IFERROR(INDEX('Hoja de Trabajo para listado'!$DE$153:$DG$274,MATCH($A574,'Hoja de Trabajo para listado'!$DE$153:$DE$1048576,0),MATCH((CUADRO!P$4&amp;$E574),'Hoja de Trabajo para listado'!$DE$151:$DG$151,0)),0)+IFERROR(INDEX('Hoja de Trabajo para listado'!$CD$155:$DC$1048576,MATCH($A574,'Hoja de Trabajo para listado'!$CD$155:$CD$1048576,0),MATCH((CUADRO!P$4&amp;$E574),'Hoja de Trabajo para listado'!$CD$151:$DC$151,0)),0)</f>
        <v>0</v>
      </c>
      <c r="Q574" s="243">
        <f ca="1">+IFERROR(INDEX('Hoja de Trabajo para listado'!$A$155:$Z$1048576,MATCH($A574,'Hoja de Trabajo para listado'!$A$155:$A$1048576,0),MATCH((CUADRO!Q$4&amp;$E574),'Hoja de Trabajo para listado'!$A$151:$Z$151,0)),0)+IFERROR(INDEX('Hoja de Trabajo para listado'!$AB$155:$BA$1048576,MATCH($A574,'Hoja de Trabajo para listado'!$AB$155:$AB$1048576,0),MATCH((CUADRO!Q$4&amp;$E574),'Hoja de Trabajo para listado'!$AB$151:$BA$151,0)),0)+IFERROR(INDEX('Hoja de Trabajo para listado'!$BC$155:$CB$1048576,MATCH($A574,'Hoja de Trabajo para listado'!$BC$155:$BC$1048576,0),MATCH((CUADRO!Q$4&amp;$E574),'Hoja de Trabajo para listado'!$BC$151:$CB$151,0)),0)+IFERROR(INDEX('Hoja de Trabajo para listado'!$DE$153:$DG$274,MATCH($A574,'Hoja de Trabajo para listado'!$DE$153:$DE$1048576,0),MATCH((CUADRO!Q$4&amp;$E574),'Hoja de Trabajo para listado'!$DE$151:$DG$151,0)),0)+IFERROR(INDEX('Hoja de Trabajo para listado'!$CD$155:$DC$1048576,MATCH($A574,'Hoja de Trabajo para listado'!$CD$155:$CD$1048576,0),MATCH((CUADRO!Q$4&amp;$E574),'Hoja de Trabajo para listado'!$CD$151:$DC$151,0)),0)</f>
        <v>0</v>
      </c>
      <c r="R574" s="243">
        <f t="shared" ca="1" si="23"/>
        <v>0</v>
      </c>
      <c r="S574" s="249">
        <f ca="1">+R573+R574</f>
        <v>0</v>
      </c>
      <c r="T574" s="243">
        <f ca="1">+S574</f>
        <v>0</v>
      </c>
      <c r="U574" s="242">
        <f t="shared" si="24"/>
        <v>2</v>
      </c>
      <c r="V574" s="333" t="str">
        <f>+VLOOKUP(A574,bd_lista!$A$3:$E$592,5,FALSE)</f>
        <v>Gobiernos Autonomos Municipales</v>
      </c>
      <c r="W574" s="388"/>
      <c r="X574" s="242">
        <f>+VLOOKUP(A574,[4]Sheet1!$A$13:$D$744,4,FALSE)</f>
        <v>0</v>
      </c>
      <c r="Y574" s="242" t="e">
        <f>+VLOOKUP(X574,bd_lista!$A$3:$C$592,3,FALSE)</f>
        <v>#N/A</v>
      </c>
      <c r="Z574" s="292"/>
      <c r="AA574" s="293"/>
    </row>
    <row r="575" spans="1:27" customFormat="1" ht="15" hidden="1" customHeight="1">
      <c r="A575" s="32">
        <v>1239</v>
      </c>
      <c r="B575" s="392">
        <f>+A575</f>
        <v>1239</v>
      </c>
      <c r="C575" s="247" t="str">
        <f>+VLOOKUP(A575,bd_lista!$A$3:$C$592,3,FALSE)</f>
        <v>Gobierno Autónomo Municipal de Caquiaviri</v>
      </c>
      <c r="D575" s="389" t="str">
        <f>+C575</f>
        <v>Gobierno Autónomo Municipal de Caquiaviri</v>
      </c>
      <c r="E575" s="242" t="s">
        <v>1304</v>
      </c>
      <c r="F575" s="243">
        <f ca="1">+IFERROR(INDEX('Hoja de Trabajo para listado'!$A$155:$Z$1048576,MATCH($A575,'Hoja de Trabajo para listado'!$A$155:$A$1048576,0),MATCH((CUADRO!F$4&amp;$E575),'Hoja de Trabajo para listado'!$A$151:$Z$151,0)),0)+IFERROR(INDEX('Hoja de Trabajo para listado'!$AB$155:$BA$1048576,MATCH($A575,'Hoja de Trabajo para listado'!$AB$155:$AB$1048576,0),MATCH((CUADRO!F$4&amp;$E575),'Hoja de Trabajo para listado'!$AB$151:$BA$151,0)),0)+IFERROR(INDEX('Hoja de Trabajo para listado'!$BC$155:$CB$1048576,MATCH($A575,'Hoja de Trabajo para listado'!$BC$155:$BC$1048576,0),MATCH((CUADRO!F$4&amp;$E575),'Hoja de Trabajo para listado'!$BC$151:$CB$151,0)),0)+IFERROR(INDEX('Hoja de Trabajo para listado'!$DE$153:$DG$274,MATCH($A575,'Hoja de Trabajo para listado'!$DE$153:$DE$1048576,0),MATCH((CUADRO!F$4&amp;$E575),'Hoja de Trabajo para listado'!$DE$151:$DG$151,0)),0)+IFERROR(INDEX('Hoja de Trabajo para listado'!$CD$155:$DC$1048576,MATCH($A575,'Hoja de Trabajo para listado'!$CD$155:$CD$1048576,0),MATCH((CUADRO!F$4&amp;$E575),'Hoja de Trabajo para listado'!$CD$151:$DC$151,0)),0)</f>
        <v>0</v>
      </c>
      <c r="G575" s="243">
        <f ca="1">+IFERROR(INDEX('Hoja de Trabajo para listado'!$A$155:$Z$1048576,MATCH($A575,'Hoja de Trabajo para listado'!$A$155:$A$1048576,0),MATCH((CUADRO!G$4&amp;$E575),'Hoja de Trabajo para listado'!$A$151:$Z$151,0)),0)+IFERROR(INDEX('Hoja de Trabajo para listado'!$AB$155:$BA$1048576,MATCH($A575,'Hoja de Trabajo para listado'!$AB$155:$AB$1048576,0),MATCH((CUADRO!G$4&amp;$E575),'Hoja de Trabajo para listado'!$AB$151:$BA$151,0)),0)+IFERROR(INDEX('Hoja de Trabajo para listado'!$BC$155:$CB$1048576,MATCH($A575,'Hoja de Trabajo para listado'!$BC$155:$BC$1048576,0),MATCH((CUADRO!G$4&amp;$E575),'Hoja de Trabajo para listado'!$BC$151:$CB$151,0)),0)+IFERROR(INDEX('Hoja de Trabajo para listado'!$DE$153:$DG$274,MATCH($A575,'Hoja de Trabajo para listado'!$DE$153:$DE$1048576,0),MATCH((CUADRO!G$4&amp;$E575),'Hoja de Trabajo para listado'!$DE$151:$DG$151,0)),0)+IFERROR(INDEX('Hoja de Trabajo para listado'!$CD$155:$DC$1048576,MATCH($A575,'Hoja de Trabajo para listado'!$CD$155:$CD$1048576,0),MATCH((CUADRO!G$4&amp;$E575),'Hoja de Trabajo para listado'!$CD$151:$DC$151,0)),0)</f>
        <v>0</v>
      </c>
      <c r="H575" s="243">
        <f ca="1">+IFERROR(INDEX('Hoja de Trabajo para listado'!$A$155:$Z$1048576,MATCH($A575,'Hoja de Trabajo para listado'!$A$155:$A$1048576,0),MATCH((CUADRO!H$4&amp;$E575),'Hoja de Trabajo para listado'!$A$151:$Z$151,0)),0)+IFERROR(INDEX('Hoja de Trabajo para listado'!$AB$155:$BA$1048576,MATCH($A575,'Hoja de Trabajo para listado'!$AB$155:$AB$1048576,0),MATCH((CUADRO!H$4&amp;$E575),'Hoja de Trabajo para listado'!$AB$151:$BA$151,0)),0)+IFERROR(INDEX('Hoja de Trabajo para listado'!$BC$155:$CB$1048576,MATCH($A575,'Hoja de Trabajo para listado'!$BC$155:$BC$1048576,0),MATCH((CUADRO!H$4&amp;$E575),'Hoja de Trabajo para listado'!$BC$151:$CB$151,0)),0)+IFERROR(INDEX('Hoja de Trabajo para listado'!$DE$153:$DG$274,MATCH($A575,'Hoja de Trabajo para listado'!$DE$153:$DE$1048576,0),MATCH((CUADRO!H$4&amp;$E575),'Hoja de Trabajo para listado'!$DE$151:$DG$151,0)),0)+IFERROR(INDEX('Hoja de Trabajo para listado'!$CD$155:$DC$1048576,MATCH($A575,'Hoja de Trabajo para listado'!$CD$155:$CD$1048576,0),MATCH((CUADRO!H$4&amp;$E575),'Hoja de Trabajo para listado'!$CD$151:$DC$151,0)),0)</f>
        <v>0</v>
      </c>
      <c r="I575" s="243">
        <f ca="1">+IFERROR(INDEX('Hoja de Trabajo para listado'!$A$155:$Z$1048576,MATCH($A575,'Hoja de Trabajo para listado'!$A$155:$A$1048576,0),MATCH((CUADRO!I$4&amp;$E575),'Hoja de Trabajo para listado'!$A$151:$Z$151,0)),0)+IFERROR(INDEX('Hoja de Trabajo para listado'!$AB$155:$BA$1048576,MATCH($A575,'Hoja de Trabajo para listado'!$AB$155:$AB$1048576,0),MATCH((CUADRO!I$4&amp;$E575),'Hoja de Trabajo para listado'!$AB$151:$BA$151,0)),0)+IFERROR(INDEX('Hoja de Trabajo para listado'!$BC$155:$CB$1048576,MATCH($A575,'Hoja de Trabajo para listado'!$BC$155:$BC$1048576,0),MATCH((CUADRO!I$4&amp;$E575),'Hoja de Trabajo para listado'!$BC$151:$CB$151,0)),0)+IFERROR(INDEX('Hoja de Trabajo para listado'!$DE$153:$DG$274,MATCH($A575,'Hoja de Trabajo para listado'!$DE$153:$DE$1048576,0),MATCH((CUADRO!I$4&amp;$E575),'Hoja de Trabajo para listado'!$DE$151:$DG$151,0)),0)+IFERROR(INDEX('Hoja de Trabajo para listado'!$CD$155:$DC$1048576,MATCH($A575,'Hoja de Trabajo para listado'!$CD$155:$CD$1048576,0),MATCH((CUADRO!I$4&amp;$E575),'Hoja de Trabajo para listado'!$CD$151:$DC$151,0)),0)</f>
        <v>0</v>
      </c>
      <c r="J575" s="243">
        <f ca="1">+IFERROR(INDEX('Hoja de Trabajo para listado'!$A$155:$Z$1048576,MATCH($A575,'Hoja de Trabajo para listado'!$A$155:$A$1048576,0),MATCH((CUADRO!J$4&amp;$E575),'Hoja de Trabajo para listado'!$A$151:$Z$151,0)),0)+IFERROR(INDEX('Hoja de Trabajo para listado'!$AB$155:$BA$1048576,MATCH($A575,'Hoja de Trabajo para listado'!$AB$155:$AB$1048576,0),MATCH((CUADRO!J$4&amp;$E575),'Hoja de Trabajo para listado'!$AB$151:$BA$151,0)),0)+IFERROR(INDEX('Hoja de Trabajo para listado'!$BC$155:$CB$1048576,MATCH($A575,'Hoja de Trabajo para listado'!$BC$155:$BC$1048576,0),MATCH((CUADRO!J$4&amp;$E575),'Hoja de Trabajo para listado'!$BC$151:$CB$151,0)),0)+IFERROR(INDEX('Hoja de Trabajo para listado'!$DE$153:$DG$274,MATCH($A575,'Hoja de Trabajo para listado'!$DE$153:$DE$1048576,0),MATCH((CUADRO!J$4&amp;$E575),'Hoja de Trabajo para listado'!$DE$151:$DG$151,0)),0)+IFERROR(INDEX('Hoja de Trabajo para listado'!$CD$155:$DC$1048576,MATCH($A575,'Hoja de Trabajo para listado'!$CD$155:$CD$1048576,0),MATCH((CUADRO!J$4&amp;$E575),'Hoja de Trabajo para listado'!$CD$151:$DC$151,0)),0)</f>
        <v>0</v>
      </c>
      <c r="K575" s="243">
        <f ca="1">+IFERROR(INDEX('Hoja de Trabajo para listado'!$A$155:$Z$1048576,MATCH($A575,'Hoja de Trabajo para listado'!$A$155:$A$1048576,0),MATCH((CUADRO!K$4&amp;$E575),'Hoja de Trabajo para listado'!$A$151:$Z$151,0)),0)+IFERROR(INDEX('Hoja de Trabajo para listado'!$AB$155:$BA$1048576,MATCH($A575,'Hoja de Trabajo para listado'!$AB$155:$AB$1048576,0),MATCH((CUADRO!K$4&amp;$E575),'Hoja de Trabajo para listado'!$AB$151:$BA$151,0)),0)+IFERROR(INDEX('Hoja de Trabajo para listado'!$BC$155:$CB$1048576,MATCH($A575,'Hoja de Trabajo para listado'!$BC$155:$BC$1048576,0),MATCH((CUADRO!K$4&amp;$E575),'Hoja de Trabajo para listado'!$BC$151:$CB$151,0)),0)+IFERROR(INDEX('Hoja de Trabajo para listado'!$DE$153:$DG$274,MATCH($A575,'Hoja de Trabajo para listado'!$DE$153:$DE$1048576,0),MATCH((CUADRO!K$4&amp;$E575),'Hoja de Trabajo para listado'!$DE$151:$DG$151,0)),0)+IFERROR(INDEX('Hoja de Trabajo para listado'!$CD$155:$DC$1048576,MATCH($A575,'Hoja de Trabajo para listado'!$CD$155:$CD$1048576,0),MATCH((CUADRO!K$4&amp;$E575),'Hoja de Trabajo para listado'!$CD$151:$DC$151,0)),0)</f>
        <v>0</v>
      </c>
      <c r="L575" s="243">
        <f ca="1">+IFERROR(INDEX('Hoja de Trabajo para listado'!$A$155:$Z$1048576,MATCH($A575,'Hoja de Trabajo para listado'!$A$155:$A$1048576,0),MATCH((CUADRO!L$4&amp;$E575),'Hoja de Trabajo para listado'!$A$151:$Z$151,0)),0)+IFERROR(INDEX('Hoja de Trabajo para listado'!$AB$155:$BA$1048576,MATCH($A575,'Hoja de Trabajo para listado'!$AB$155:$AB$1048576,0),MATCH((CUADRO!L$4&amp;$E575),'Hoja de Trabajo para listado'!$AB$151:$BA$151,0)),0)+IFERROR(INDEX('Hoja de Trabajo para listado'!$BC$155:$CB$1048576,MATCH($A575,'Hoja de Trabajo para listado'!$BC$155:$BC$1048576,0),MATCH((CUADRO!L$4&amp;$E575),'Hoja de Trabajo para listado'!$BC$151:$CB$151,0)),0)+IFERROR(INDEX('Hoja de Trabajo para listado'!$DE$153:$DG$274,MATCH($A575,'Hoja de Trabajo para listado'!$DE$153:$DE$1048576,0),MATCH((CUADRO!L$4&amp;$E575),'Hoja de Trabajo para listado'!$DE$151:$DG$151,0)),0)+IFERROR(INDEX('Hoja de Trabajo para listado'!$CD$155:$DC$1048576,MATCH($A575,'Hoja de Trabajo para listado'!$CD$155:$CD$1048576,0),MATCH((CUADRO!L$4&amp;$E575),'Hoja de Trabajo para listado'!$CD$151:$DC$151,0)),0)</f>
        <v>0</v>
      </c>
      <c r="M575" s="243">
        <f ca="1">+IFERROR(INDEX('Hoja de Trabajo para listado'!$A$155:$Z$1048576,MATCH($A575,'Hoja de Trabajo para listado'!$A$155:$A$1048576,0),MATCH((CUADRO!M$4&amp;$E575),'Hoja de Trabajo para listado'!$A$151:$Z$151,0)),0)+IFERROR(INDEX('Hoja de Trabajo para listado'!$AB$155:$BA$1048576,MATCH($A575,'Hoja de Trabajo para listado'!$AB$155:$AB$1048576,0),MATCH((CUADRO!M$4&amp;$E575),'Hoja de Trabajo para listado'!$AB$151:$BA$151,0)),0)+IFERROR(INDEX('Hoja de Trabajo para listado'!$BC$155:$CB$1048576,MATCH($A575,'Hoja de Trabajo para listado'!$BC$155:$BC$1048576,0),MATCH((CUADRO!M$4&amp;$E575),'Hoja de Trabajo para listado'!$BC$151:$CB$151,0)),0)+IFERROR(INDEX('Hoja de Trabajo para listado'!$DE$153:$DG$274,MATCH($A575,'Hoja de Trabajo para listado'!$DE$153:$DE$1048576,0),MATCH((CUADRO!M$4&amp;$E575),'Hoja de Trabajo para listado'!$DE$151:$DG$151,0)),0)+IFERROR(INDEX('Hoja de Trabajo para listado'!$CD$155:$DC$1048576,MATCH($A575,'Hoja de Trabajo para listado'!$CD$155:$CD$1048576,0),MATCH((CUADRO!M$4&amp;$E575),'Hoja de Trabajo para listado'!$CD$151:$DC$151,0)),0)</f>
        <v>0</v>
      </c>
      <c r="N575" s="243">
        <f ca="1">+IFERROR(INDEX('Hoja de Trabajo para listado'!$A$155:$Z$1048576,MATCH($A575,'Hoja de Trabajo para listado'!$A$155:$A$1048576,0),MATCH((CUADRO!N$4&amp;$E575),'Hoja de Trabajo para listado'!$A$151:$Z$151,0)),0)+IFERROR(INDEX('Hoja de Trabajo para listado'!$AB$155:$BA$1048576,MATCH($A575,'Hoja de Trabajo para listado'!$AB$155:$AB$1048576,0),MATCH((CUADRO!N$4&amp;$E575),'Hoja de Trabajo para listado'!$AB$151:$BA$151,0)),0)+IFERROR(INDEX('Hoja de Trabajo para listado'!$BC$155:$CB$1048576,MATCH($A575,'Hoja de Trabajo para listado'!$BC$155:$BC$1048576,0),MATCH((CUADRO!N$4&amp;$E575),'Hoja de Trabajo para listado'!$BC$151:$CB$151,0)),0)+IFERROR(INDEX('Hoja de Trabajo para listado'!$DE$153:$DG$274,MATCH($A575,'Hoja de Trabajo para listado'!$DE$153:$DE$1048576,0),MATCH((CUADRO!N$4&amp;$E575),'Hoja de Trabajo para listado'!$DE$151:$DG$151,0)),0)+IFERROR(INDEX('Hoja de Trabajo para listado'!$CD$155:$DC$1048576,MATCH($A575,'Hoja de Trabajo para listado'!$CD$155:$CD$1048576,0),MATCH((CUADRO!N$4&amp;$E575),'Hoja de Trabajo para listado'!$CD$151:$DC$151,0)),0)</f>
        <v>0</v>
      </c>
      <c r="O575" s="243">
        <f ca="1">+IFERROR(INDEX('Hoja de Trabajo para listado'!$A$155:$Z$1048576,MATCH($A575,'Hoja de Trabajo para listado'!$A$155:$A$1048576,0),MATCH((CUADRO!O$4&amp;$E575),'Hoja de Trabajo para listado'!$A$151:$Z$151,0)),0)+IFERROR(INDEX('Hoja de Trabajo para listado'!$AB$155:$BA$1048576,MATCH($A575,'Hoja de Trabajo para listado'!$AB$155:$AB$1048576,0),MATCH((CUADRO!O$4&amp;$E575),'Hoja de Trabajo para listado'!$AB$151:$BA$151,0)),0)+IFERROR(INDEX('Hoja de Trabajo para listado'!$BC$155:$CB$1048576,MATCH($A575,'Hoja de Trabajo para listado'!$BC$155:$BC$1048576,0),MATCH((CUADRO!O$4&amp;$E575),'Hoja de Trabajo para listado'!$BC$151:$CB$151,0)),0)+IFERROR(INDEX('Hoja de Trabajo para listado'!$DE$153:$DG$274,MATCH($A575,'Hoja de Trabajo para listado'!$DE$153:$DE$1048576,0),MATCH((CUADRO!O$4&amp;$E575),'Hoja de Trabajo para listado'!$DE$151:$DG$151,0)),0)+IFERROR(INDEX('Hoja de Trabajo para listado'!$CD$155:$DC$1048576,MATCH($A575,'Hoja de Trabajo para listado'!$CD$155:$CD$1048576,0),MATCH((CUADRO!O$4&amp;$E575),'Hoja de Trabajo para listado'!$CD$151:$DC$151,0)),0)</f>
        <v>0</v>
      </c>
      <c r="P575" s="243">
        <f ca="1">+IFERROR(INDEX('Hoja de Trabajo para listado'!$A$155:$Z$1048576,MATCH($A575,'Hoja de Trabajo para listado'!$A$155:$A$1048576,0),MATCH((CUADRO!P$4&amp;$E575),'Hoja de Trabajo para listado'!$A$151:$Z$151,0)),0)+IFERROR(INDEX('Hoja de Trabajo para listado'!$AB$155:$BA$1048576,MATCH($A575,'Hoja de Trabajo para listado'!$AB$155:$AB$1048576,0),MATCH((CUADRO!P$4&amp;$E575),'Hoja de Trabajo para listado'!$AB$151:$BA$151,0)),0)+IFERROR(INDEX('Hoja de Trabajo para listado'!$BC$155:$CB$1048576,MATCH($A575,'Hoja de Trabajo para listado'!$BC$155:$BC$1048576,0),MATCH((CUADRO!P$4&amp;$E575),'Hoja de Trabajo para listado'!$BC$151:$CB$151,0)),0)+IFERROR(INDEX('Hoja de Trabajo para listado'!$DE$153:$DG$274,MATCH($A575,'Hoja de Trabajo para listado'!$DE$153:$DE$1048576,0),MATCH((CUADRO!P$4&amp;$E575),'Hoja de Trabajo para listado'!$DE$151:$DG$151,0)),0)+IFERROR(INDEX('Hoja de Trabajo para listado'!$CD$155:$DC$1048576,MATCH($A575,'Hoja de Trabajo para listado'!$CD$155:$CD$1048576,0),MATCH((CUADRO!P$4&amp;$E575),'Hoja de Trabajo para listado'!$CD$151:$DC$151,0)),0)</f>
        <v>0</v>
      </c>
      <c r="Q575" s="243">
        <f ca="1">+IFERROR(INDEX('Hoja de Trabajo para listado'!$A$155:$Z$1048576,MATCH($A575,'Hoja de Trabajo para listado'!$A$155:$A$1048576,0),MATCH((CUADRO!Q$4&amp;$E575),'Hoja de Trabajo para listado'!$A$151:$Z$151,0)),0)+IFERROR(INDEX('Hoja de Trabajo para listado'!$AB$155:$BA$1048576,MATCH($A575,'Hoja de Trabajo para listado'!$AB$155:$AB$1048576,0),MATCH((CUADRO!Q$4&amp;$E575),'Hoja de Trabajo para listado'!$AB$151:$BA$151,0)),0)+IFERROR(INDEX('Hoja de Trabajo para listado'!$BC$155:$CB$1048576,MATCH($A575,'Hoja de Trabajo para listado'!$BC$155:$BC$1048576,0),MATCH((CUADRO!Q$4&amp;$E575),'Hoja de Trabajo para listado'!$BC$151:$CB$151,0)),0)+IFERROR(INDEX('Hoja de Trabajo para listado'!$DE$153:$DG$274,MATCH($A575,'Hoja de Trabajo para listado'!$DE$153:$DE$1048576,0),MATCH((CUADRO!Q$4&amp;$E575),'Hoja de Trabajo para listado'!$DE$151:$DG$151,0)),0)+IFERROR(INDEX('Hoja de Trabajo para listado'!$CD$155:$DC$1048576,MATCH($A575,'Hoja de Trabajo para listado'!$CD$155:$CD$1048576,0),MATCH((CUADRO!Q$4&amp;$E575),'Hoja de Trabajo para listado'!$CD$151:$DC$151,0)),0)</f>
        <v>0</v>
      </c>
      <c r="R575" s="243">
        <f t="shared" ca="1" si="23"/>
        <v>0</v>
      </c>
      <c r="S575" s="249"/>
      <c r="T575" s="243">
        <f ca="1">+T576</f>
        <v>0</v>
      </c>
      <c r="U575" s="242">
        <f t="shared" si="24"/>
        <v>1</v>
      </c>
      <c r="V575" s="333" t="str">
        <f>+VLOOKUP(A575,bd_lista!$A$3:$E$592,5,FALSE)</f>
        <v>Gobiernos Autonomos Municipales</v>
      </c>
      <c r="W575" s="387" t="str">
        <f>+V575</f>
        <v>Gobiernos Autonomos Municipales</v>
      </c>
      <c r="X575" s="242">
        <f>+VLOOKUP(A575,[4]Sheet1!$A$13:$D$744,4,FALSE)</f>
        <v>0</v>
      </c>
      <c r="Y575" s="242" t="e">
        <f>+VLOOKUP(X575,bd_lista!$A$3:$C$592,3,FALSE)</f>
        <v>#N/A</v>
      </c>
      <c r="Z575" s="294">
        <f>+X575</f>
        <v>0</v>
      </c>
      <c r="AA575" s="295" t="e">
        <f>+Y575</f>
        <v>#N/A</v>
      </c>
    </row>
    <row r="576" spans="1:27" customFormat="1" ht="15" hidden="1" customHeight="1">
      <c r="A576" s="32">
        <v>1239</v>
      </c>
      <c r="B576" s="393"/>
      <c r="C576" s="247" t="str">
        <f>+VLOOKUP(A576,bd_lista!$A$3:$C$592,3,FALSE)</f>
        <v>Gobierno Autónomo Municipal de Caquiaviri</v>
      </c>
      <c r="D576" s="390"/>
      <c r="E576" s="244" t="s">
        <v>1305</v>
      </c>
      <c r="F576" s="243">
        <f ca="1">+IFERROR(INDEX('Hoja de Trabajo para listado'!$A$155:$Z$1048576,MATCH($A576,'Hoja de Trabajo para listado'!$A$155:$A$1048576,0),MATCH((CUADRO!F$4&amp;$E576),'Hoja de Trabajo para listado'!$A$151:$Z$151,0)),0)+IFERROR(INDEX('Hoja de Trabajo para listado'!$AB$155:$BA$1048576,MATCH($A576,'Hoja de Trabajo para listado'!$AB$155:$AB$1048576,0),MATCH((CUADRO!F$4&amp;$E576),'Hoja de Trabajo para listado'!$AB$151:$BA$151,0)),0)+IFERROR(INDEX('Hoja de Trabajo para listado'!$BC$155:$CB$1048576,MATCH($A576,'Hoja de Trabajo para listado'!$BC$155:$BC$1048576,0),MATCH((CUADRO!F$4&amp;$E576),'Hoja de Trabajo para listado'!$BC$151:$CB$151,0)),0)+IFERROR(INDEX('Hoja de Trabajo para listado'!$DE$153:$DG$274,MATCH($A576,'Hoja de Trabajo para listado'!$DE$153:$DE$1048576,0),MATCH((CUADRO!F$4&amp;$E576),'Hoja de Trabajo para listado'!$DE$151:$DG$151,0)),0)+IFERROR(INDEX('Hoja de Trabajo para listado'!$CD$155:$DC$1048576,MATCH($A576,'Hoja de Trabajo para listado'!$CD$155:$CD$1048576,0),MATCH((CUADRO!F$4&amp;$E576),'Hoja de Trabajo para listado'!$CD$151:$DC$151,0)),0)</f>
        <v>0</v>
      </c>
      <c r="G576" s="243">
        <f ca="1">+IFERROR(INDEX('Hoja de Trabajo para listado'!$A$155:$Z$1048576,MATCH($A576,'Hoja de Trabajo para listado'!$A$155:$A$1048576,0),MATCH((CUADRO!G$4&amp;$E576),'Hoja de Trabajo para listado'!$A$151:$Z$151,0)),0)+IFERROR(INDEX('Hoja de Trabajo para listado'!$AB$155:$BA$1048576,MATCH($A576,'Hoja de Trabajo para listado'!$AB$155:$AB$1048576,0),MATCH((CUADRO!G$4&amp;$E576),'Hoja de Trabajo para listado'!$AB$151:$BA$151,0)),0)+IFERROR(INDEX('Hoja de Trabajo para listado'!$BC$155:$CB$1048576,MATCH($A576,'Hoja de Trabajo para listado'!$BC$155:$BC$1048576,0),MATCH((CUADRO!G$4&amp;$E576),'Hoja de Trabajo para listado'!$BC$151:$CB$151,0)),0)+IFERROR(INDEX('Hoja de Trabajo para listado'!$DE$153:$DG$274,MATCH($A576,'Hoja de Trabajo para listado'!$DE$153:$DE$1048576,0),MATCH((CUADRO!G$4&amp;$E576),'Hoja de Trabajo para listado'!$DE$151:$DG$151,0)),0)+IFERROR(INDEX('Hoja de Trabajo para listado'!$CD$155:$DC$1048576,MATCH($A576,'Hoja de Trabajo para listado'!$CD$155:$CD$1048576,0),MATCH((CUADRO!G$4&amp;$E576),'Hoja de Trabajo para listado'!$CD$151:$DC$151,0)),0)</f>
        <v>0</v>
      </c>
      <c r="H576" s="243">
        <f ca="1">+IFERROR(INDEX('Hoja de Trabajo para listado'!$A$155:$Z$1048576,MATCH($A576,'Hoja de Trabajo para listado'!$A$155:$A$1048576,0),MATCH((CUADRO!H$4&amp;$E576),'Hoja de Trabajo para listado'!$A$151:$Z$151,0)),0)+IFERROR(INDEX('Hoja de Trabajo para listado'!$AB$155:$BA$1048576,MATCH($A576,'Hoja de Trabajo para listado'!$AB$155:$AB$1048576,0),MATCH((CUADRO!H$4&amp;$E576),'Hoja de Trabajo para listado'!$AB$151:$BA$151,0)),0)+IFERROR(INDEX('Hoja de Trabajo para listado'!$BC$155:$CB$1048576,MATCH($A576,'Hoja de Trabajo para listado'!$BC$155:$BC$1048576,0),MATCH((CUADRO!H$4&amp;$E576),'Hoja de Trabajo para listado'!$BC$151:$CB$151,0)),0)+IFERROR(INDEX('Hoja de Trabajo para listado'!$DE$153:$DG$274,MATCH($A576,'Hoja de Trabajo para listado'!$DE$153:$DE$1048576,0),MATCH((CUADRO!H$4&amp;$E576),'Hoja de Trabajo para listado'!$DE$151:$DG$151,0)),0)+IFERROR(INDEX('Hoja de Trabajo para listado'!$CD$155:$DC$1048576,MATCH($A576,'Hoja de Trabajo para listado'!$CD$155:$CD$1048576,0),MATCH((CUADRO!H$4&amp;$E576),'Hoja de Trabajo para listado'!$CD$151:$DC$151,0)),0)</f>
        <v>0</v>
      </c>
      <c r="I576" s="243">
        <f ca="1">+IFERROR(INDEX('Hoja de Trabajo para listado'!$A$155:$Z$1048576,MATCH($A576,'Hoja de Trabajo para listado'!$A$155:$A$1048576,0),MATCH((CUADRO!I$4&amp;$E576),'Hoja de Trabajo para listado'!$A$151:$Z$151,0)),0)+IFERROR(INDEX('Hoja de Trabajo para listado'!$AB$155:$BA$1048576,MATCH($A576,'Hoja de Trabajo para listado'!$AB$155:$AB$1048576,0),MATCH((CUADRO!I$4&amp;$E576),'Hoja de Trabajo para listado'!$AB$151:$BA$151,0)),0)+IFERROR(INDEX('Hoja de Trabajo para listado'!$BC$155:$CB$1048576,MATCH($A576,'Hoja de Trabajo para listado'!$BC$155:$BC$1048576,0),MATCH((CUADRO!I$4&amp;$E576),'Hoja de Trabajo para listado'!$BC$151:$CB$151,0)),0)+IFERROR(INDEX('Hoja de Trabajo para listado'!$DE$153:$DG$274,MATCH($A576,'Hoja de Trabajo para listado'!$DE$153:$DE$1048576,0),MATCH((CUADRO!I$4&amp;$E576),'Hoja de Trabajo para listado'!$DE$151:$DG$151,0)),0)+IFERROR(INDEX('Hoja de Trabajo para listado'!$CD$155:$DC$1048576,MATCH($A576,'Hoja de Trabajo para listado'!$CD$155:$CD$1048576,0),MATCH((CUADRO!I$4&amp;$E576),'Hoja de Trabajo para listado'!$CD$151:$DC$151,0)),0)</f>
        <v>0</v>
      </c>
      <c r="J576" s="243">
        <f ca="1">+IFERROR(INDEX('Hoja de Trabajo para listado'!$A$155:$Z$1048576,MATCH($A576,'Hoja de Trabajo para listado'!$A$155:$A$1048576,0),MATCH((CUADRO!J$4&amp;$E576),'Hoja de Trabajo para listado'!$A$151:$Z$151,0)),0)+IFERROR(INDEX('Hoja de Trabajo para listado'!$AB$155:$BA$1048576,MATCH($A576,'Hoja de Trabajo para listado'!$AB$155:$AB$1048576,0),MATCH((CUADRO!J$4&amp;$E576),'Hoja de Trabajo para listado'!$AB$151:$BA$151,0)),0)+IFERROR(INDEX('Hoja de Trabajo para listado'!$BC$155:$CB$1048576,MATCH($A576,'Hoja de Trabajo para listado'!$BC$155:$BC$1048576,0),MATCH((CUADRO!J$4&amp;$E576),'Hoja de Trabajo para listado'!$BC$151:$CB$151,0)),0)+IFERROR(INDEX('Hoja de Trabajo para listado'!$DE$153:$DG$274,MATCH($A576,'Hoja de Trabajo para listado'!$DE$153:$DE$1048576,0),MATCH((CUADRO!J$4&amp;$E576),'Hoja de Trabajo para listado'!$DE$151:$DG$151,0)),0)+IFERROR(INDEX('Hoja de Trabajo para listado'!$CD$155:$DC$1048576,MATCH($A576,'Hoja de Trabajo para listado'!$CD$155:$CD$1048576,0),MATCH((CUADRO!J$4&amp;$E576),'Hoja de Trabajo para listado'!$CD$151:$DC$151,0)),0)</f>
        <v>0</v>
      </c>
      <c r="K576" s="243">
        <f ca="1">+IFERROR(INDEX('Hoja de Trabajo para listado'!$A$155:$Z$1048576,MATCH($A576,'Hoja de Trabajo para listado'!$A$155:$A$1048576,0),MATCH((CUADRO!K$4&amp;$E576),'Hoja de Trabajo para listado'!$A$151:$Z$151,0)),0)+IFERROR(INDEX('Hoja de Trabajo para listado'!$AB$155:$BA$1048576,MATCH($A576,'Hoja de Trabajo para listado'!$AB$155:$AB$1048576,0),MATCH((CUADRO!K$4&amp;$E576),'Hoja de Trabajo para listado'!$AB$151:$BA$151,0)),0)+IFERROR(INDEX('Hoja de Trabajo para listado'!$BC$155:$CB$1048576,MATCH($A576,'Hoja de Trabajo para listado'!$BC$155:$BC$1048576,0),MATCH((CUADRO!K$4&amp;$E576),'Hoja de Trabajo para listado'!$BC$151:$CB$151,0)),0)+IFERROR(INDEX('Hoja de Trabajo para listado'!$DE$153:$DG$274,MATCH($A576,'Hoja de Trabajo para listado'!$DE$153:$DE$1048576,0),MATCH((CUADRO!K$4&amp;$E576),'Hoja de Trabajo para listado'!$DE$151:$DG$151,0)),0)+IFERROR(INDEX('Hoja de Trabajo para listado'!$CD$155:$DC$1048576,MATCH($A576,'Hoja de Trabajo para listado'!$CD$155:$CD$1048576,0),MATCH((CUADRO!K$4&amp;$E576),'Hoja de Trabajo para listado'!$CD$151:$DC$151,0)),0)</f>
        <v>0</v>
      </c>
      <c r="L576" s="243">
        <f ca="1">+IFERROR(INDEX('Hoja de Trabajo para listado'!$A$155:$Z$1048576,MATCH($A576,'Hoja de Trabajo para listado'!$A$155:$A$1048576,0),MATCH((CUADRO!L$4&amp;$E576),'Hoja de Trabajo para listado'!$A$151:$Z$151,0)),0)+IFERROR(INDEX('Hoja de Trabajo para listado'!$AB$155:$BA$1048576,MATCH($A576,'Hoja de Trabajo para listado'!$AB$155:$AB$1048576,0),MATCH((CUADRO!L$4&amp;$E576),'Hoja de Trabajo para listado'!$AB$151:$BA$151,0)),0)+IFERROR(INDEX('Hoja de Trabajo para listado'!$BC$155:$CB$1048576,MATCH($A576,'Hoja de Trabajo para listado'!$BC$155:$BC$1048576,0),MATCH((CUADRO!L$4&amp;$E576),'Hoja de Trabajo para listado'!$BC$151:$CB$151,0)),0)+IFERROR(INDEX('Hoja de Trabajo para listado'!$DE$153:$DG$274,MATCH($A576,'Hoja de Trabajo para listado'!$DE$153:$DE$1048576,0),MATCH((CUADRO!L$4&amp;$E576),'Hoja de Trabajo para listado'!$DE$151:$DG$151,0)),0)+IFERROR(INDEX('Hoja de Trabajo para listado'!$CD$155:$DC$1048576,MATCH($A576,'Hoja de Trabajo para listado'!$CD$155:$CD$1048576,0),MATCH((CUADRO!L$4&amp;$E576),'Hoja de Trabajo para listado'!$CD$151:$DC$151,0)),0)</f>
        <v>0</v>
      </c>
      <c r="M576" s="243">
        <f ca="1">+IFERROR(INDEX('Hoja de Trabajo para listado'!$A$155:$Z$1048576,MATCH($A576,'Hoja de Trabajo para listado'!$A$155:$A$1048576,0),MATCH((CUADRO!M$4&amp;$E576),'Hoja de Trabajo para listado'!$A$151:$Z$151,0)),0)+IFERROR(INDEX('Hoja de Trabajo para listado'!$AB$155:$BA$1048576,MATCH($A576,'Hoja de Trabajo para listado'!$AB$155:$AB$1048576,0),MATCH((CUADRO!M$4&amp;$E576),'Hoja de Trabajo para listado'!$AB$151:$BA$151,0)),0)+IFERROR(INDEX('Hoja de Trabajo para listado'!$BC$155:$CB$1048576,MATCH($A576,'Hoja de Trabajo para listado'!$BC$155:$BC$1048576,0),MATCH((CUADRO!M$4&amp;$E576),'Hoja de Trabajo para listado'!$BC$151:$CB$151,0)),0)+IFERROR(INDEX('Hoja de Trabajo para listado'!$DE$153:$DG$274,MATCH($A576,'Hoja de Trabajo para listado'!$DE$153:$DE$1048576,0),MATCH((CUADRO!M$4&amp;$E576),'Hoja de Trabajo para listado'!$DE$151:$DG$151,0)),0)+IFERROR(INDEX('Hoja de Trabajo para listado'!$CD$155:$DC$1048576,MATCH($A576,'Hoja de Trabajo para listado'!$CD$155:$CD$1048576,0),MATCH((CUADRO!M$4&amp;$E576),'Hoja de Trabajo para listado'!$CD$151:$DC$151,0)),0)</f>
        <v>0</v>
      </c>
      <c r="N576" s="243">
        <f ca="1">+IFERROR(INDEX('Hoja de Trabajo para listado'!$A$155:$Z$1048576,MATCH($A576,'Hoja de Trabajo para listado'!$A$155:$A$1048576,0),MATCH((CUADRO!N$4&amp;$E576),'Hoja de Trabajo para listado'!$A$151:$Z$151,0)),0)+IFERROR(INDEX('Hoja de Trabajo para listado'!$AB$155:$BA$1048576,MATCH($A576,'Hoja de Trabajo para listado'!$AB$155:$AB$1048576,0),MATCH((CUADRO!N$4&amp;$E576),'Hoja de Trabajo para listado'!$AB$151:$BA$151,0)),0)+IFERROR(INDEX('Hoja de Trabajo para listado'!$BC$155:$CB$1048576,MATCH($A576,'Hoja de Trabajo para listado'!$BC$155:$BC$1048576,0),MATCH((CUADRO!N$4&amp;$E576),'Hoja de Trabajo para listado'!$BC$151:$CB$151,0)),0)+IFERROR(INDEX('Hoja de Trabajo para listado'!$DE$153:$DG$274,MATCH($A576,'Hoja de Trabajo para listado'!$DE$153:$DE$1048576,0),MATCH((CUADRO!N$4&amp;$E576),'Hoja de Trabajo para listado'!$DE$151:$DG$151,0)),0)+IFERROR(INDEX('Hoja de Trabajo para listado'!$CD$155:$DC$1048576,MATCH($A576,'Hoja de Trabajo para listado'!$CD$155:$CD$1048576,0),MATCH((CUADRO!N$4&amp;$E576),'Hoja de Trabajo para listado'!$CD$151:$DC$151,0)),0)</f>
        <v>0</v>
      </c>
      <c r="O576" s="243">
        <f ca="1">+IFERROR(INDEX('Hoja de Trabajo para listado'!$A$155:$Z$1048576,MATCH($A576,'Hoja de Trabajo para listado'!$A$155:$A$1048576,0),MATCH((CUADRO!O$4&amp;$E576),'Hoja de Trabajo para listado'!$A$151:$Z$151,0)),0)+IFERROR(INDEX('Hoja de Trabajo para listado'!$AB$155:$BA$1048576,MATCH($A576,'Hoja de Trabajo para listado'!$AB$155:$AB$1048576,0),MATCH((CUADRO!O$4&amp;$E576),'Hoja de Trabajo para listado'!$AB$151:$BA$151,0)),0)+IFERROR(INDEX('Hoja de Trabajo para listado'!$BC$155:$CB$1048576,MATCH($A576,'Hoja de Trabajo para listado'!$BC$155:$BC$1048576,0),MATCH((CUADRO!O$4&amp;$E576),'Hoja de Trabajo para listado'!$BC$151:$CB$151,0)),0)+IFERROR(INDEX('Hoja de Trabajo para listado'!$DE$153:$DG$274,MATCH($A576,'Hoja de Trabajo para listado'!$DE$153:$DE$1048576,0),MATCH((CUADRO!O$4&amp;$E576),'Hoja de Trabajo para listado'!$DE$151:$DG$151,0)),0)+IFERROR(INDEX('Hoja de Trabajo para listado'!$CD$155:$DC$1048576,MATCH($A576,'Hoja de Trabajo para listado'!$CD$155:$CD$1048576,0),MATCH((CUADRO!O$4&amp;$E576),'Hoja de Trabajo para listado'!$CD$151:$DC$151,0)),0)</f>
        <v>0</v>
      </c>
      <c r="P576" s="243">
        <f ca="1">+IFERROR(INDEX('Hoja de Trabajo para listado'!$A$155:$Z$1048576,MATCH($A576,'Hoja de Trabajo para listado'!$A$155:$A$1048576,0),MATCH((CUADRO!P$4&amp;$E576),'Hoja de Trabajo para listado'!$A$151:$Z$151,0)),0)+IFERROR(INDEX('Hoja de Trabajo para listado'!$AB$155:$BA$1048576,MATCH($A576,'Hoja de Trabajo para listado'!$AB$155:$AB$1048576,0),MATCH((CUADRO!P$4&amp;$E576),'Hoja de Trabajo para listado'!$AB$151:$BA$151,0)),0)+IFERROR(INDEX('Hoja de Trabajo para listado'!$BC$155:$CB$1048576,MATCH($A576,'Hoja de Trabajo para listado'!$BC$155:$BC$1048576,0),MATCH((CUADRO!P$4&amp;$E576),'Hoja de Trabajo para listado'!$BC$151:$CB$151,0)),0)+IFERROR(INDEX('Hoja de Trabajo para listado'!$DE$153:$DG$274,MATCH($A576,'Hoja de Trabajo para listado'!$DE$153:$DE$1048576,0),MATCH((CUADRO!P$4&amp;$E576),'Hoja de Trabajo para listado'!$DE$151:$DG$151,0)),0)+IFERROR(INDEX('Hoja de Trabajo para listado'!$CD$155:$DC$1048576,MATCH($A576,'Hoja de Trabajo para listado'!$CD$155:$CD$1048576,0),MATCH((CUADRO!P$4&amp;$E576),'Hoja de Trabajo para listado'!$CD$151:$DC$151,0)),0)</f>
        <v>0</v>
      </c>
      <c r="Q576" s="243">
        <f ca="1">+IFERROR(INDEX('Hoja de Trabajo para listado'!$A$155:$Z$1048576,MATCH($A576,'Hoja de Trabajo para listado'!$A$155:$A$1048576,0),MATCH((CUADRO!Q$4&amp;$E576),'Hoja de Trabajo para listado'!$A$151:$Z$151,0)),0)+IFERROR(INDEX('Hoja de Trabajo para listado'!$AB$155:$BA$1048576,MATCH($A576,'Hoja de Trabajo para listado'!$AB$155:$AB$1048576,0),MATCH((CUADRO!Q$4&amp;$E576),'Hoja de Trabajo para listado'!$AB$151:$BA$151,0)),0)+IFERROR(INDEX('Hoja de Trabajo para listado'!$BC$155:$CB$1048576,MATCH($A576,'Hoja de Trabajo para listado'!$BC$155:$BC$1048576,0),MATCH((CUADRO!Q$4&amp;$E576),'Hoja de Trabajo para listado'!$BC$151:$CB$151,0)),0)+IFERROR(INDEX('Hoja de Trabajo para listado'!$DE$153:$DG$274,MATCH($A576,'Hoja de Trabajo para listado'!$DE$153:$DE$1048576,0),MATCH((CUADRO!Q$4&amp;$E576),'Hoja de Trabajo para listado'!$DE$151:$DG$151,0)),0)+IFERROR(INDEX('Hoja de Trabajo para listado'!$CD$155:$DC$1048576,MATCH($A576,'Hoja de Trabajo para listado'!$CD$155:$CD$1048576,0),MATCH((CUADRO!Q$4&amp;$E576),'Hoja de Trabajo para listado'!$CD$151:$DC$151,0)),0)</f>
        <v>0</v>
      </c>
      <c r="R576" s="243">
        <f t="shared" ca="1" si="23"/>
        <v>0</v>
      </c>
      <c r="S576" s="249">
        <f ca="1">+R575+R576</f>
        <v>0</v>
      </c>
      <c r="T576" s="243">
        <f ca="1">+S576</f>
        <v>0</v>
      </c>
      <c r="U576" s="242">
        <f t="shared" si="24"/>
        <v>2</v>
      </c>
      <c r="V576" s="333" t="str">
        <f>+VLOOKUP(A576,bd_lista!$A$3:$E$592,5,FALSE)</f>
        <v>Gobiernos Autonomos Municipales</v>
      </c>
      <c r="W576" s="388"/>
      <c r="X576" s="242">
        <f>+VLOOKUP(A576,[4]Sheet1!$A$13:$D$744,4,FALSE)</f>
        <v>0</v>
      </c>
      <c r="Y576" s="242" t="e">
        <f>+VLOOKUP(X576,bd_lista!$A$3:$C$592,3,FALSE)</f>
        <v>#N/A</v>
      </c>
      <c r="Z576" s="292"/>
      <c r="AA576" s="293"/>
    </row>
    <row r="577" spans="1:27" customFormat="1" ht="15" hidden="1" customHeight="1">
      <c r="A577" s="32">
        <v>1240</v>
      </c>
      <c r="B577" s="392">
        <f>+A577</f>
        <v>1240</v>
      </c>
      <c r="C577" s="247" t="str">
        <f>+VLOOKUP(A577,bd_lista!$A$3:$C$592,3,FALSE)</f>
        <v>Gobierno Autónomo Municipal de Calacoto</v>
      </c>
      <c r="D577" s="389" t="str">
        <f>+C577</f>
        <v>Gobierno Autónomo Municipal de Calacoto</v>
      </c>
      <c r="E577" s="242" t="s">
        <v>1304</v>
      </c>
      <c r="F577" s="243">
        <f ca="1">+IFERROR(INDEX('Hoja de Trabajo para listado'!$A$155:$Z$1048576,MATCH($A577,'Hoja de Trabajo para listado'!$A$155:$A$1048576,0),MATCH((CUADRO!F$4&amp;$E577),'Hoja de Trabajo para listado'!$A$151:$Z$151,0)),0)+IFERROR(INDEX('Hoja de Trabajo para listado'!$AB$155:$BA$1048576,MATCH($A577,'Hoja de Trabajo para listado'!$AB$155:$AB$1048576,0),MATCH((CUADRO!F$4&amp;$E577),'Hoja de Trabajo para listado'!$AB$151:$BA$151,0)),0)+IFERROR(INDEX('Hoja de Trabajo para listado'!$BC$155:$CB$1048576,MATCH($A577,'Hoja de Trabajo para listado'!$BC$155:$BC$1048576,0),MATCH((CUADRO!F$4&amp;$E577),'Hoja de Trabajo para listado'!$BC$151:$CB$151,0)),0)+IFERROR(INDEX('Hoja de Trabajo para listado'!$DE$153:$DG$274,MATCH($A577,'Hoja de Trabajo para listado'!$DE$153:$DE$1048576,0),MATCH((CUADRO!F$4&amp;$E577),'Hoja de Trabajo para listado'!$DE$151:$DG$151,0)),0)+IFERROR(INDEX('Hoja de Trabajo para listado'!$CD$155:$DC$1048576,MATCH($A577,'Hoja de Trabajo para listado'!$CD$155:$CD$1048576,0),MATCH((CUADRO!F$4&amp;$E577),'Hoja de Trabajo para listado'!$CD$151:$DC$151,0)),0)</f>
        <v>0</v>
      </c>
      <c r="G577" s="243">
        <f ca="1">+IFERROR(INDEX('Hoja de Trabajo para listado'!$A$155:$Z$1048576,MATCH($A577,'Hoja de Trabajo para listado'!$A$155:$A$1048576,0),MATCH((CUADRO!G$4&amp;$E577),'Hoja de Trabajo para listado'!$A$151:$Z$151,0)),0)+IFERROR(INDEX('Hoja de Trabajo para listado'!$AB$155:$BA$1048576,MATCH($A577,'Hoja de Trabajo para listado'!$AB$155:$AB$1048576,0),MATCH((CUADRO!G$4&amp;$E577),'Hoja de Trabajo para listado'!$AB$151:$BA$151,0)),0)+IFERROR(INDEX('Hoja de Trabajo para listado'!$BC$155:$CB$1048576,MATCH($A577,'Hoja de Trabajo para listado'!$BC$155:$BC$1048576,0),MATCH((CUADRO!G$4&amp;$E577),'Hoja de Trabajo para listado'!$BC$151:$CB$151,0)),0)+IFERROR(INDEX('Hoja de Trabajo para listado'!$DE$153:$DG$274,MATCH($A577,'Hoja de Trabajo para listado'!$DE$153:$DE$1048576,0),MATCH((CUADRO!G$4&amp;$E577),'Hoja de Trabajo para listado'!$DE$151:$DG$151,0)),0)+IFERROR(INDEX('Hoja de Trabajo para listado'!$CD$155:$DC$1048576,MATCH($A577,'Hoja de Trabajo para listado'!$CD$155:$CD$1048576,0),MATCH((CUADRO!G$4&amp;$E577),'Hoja de Trabajo para listado'!$CD$151:$DC$151,0)),0)</f>
        <v>0</v>
      </c>
      <c r="H577" s="243">
        <f ca="1">+IFERROR(INDEX('Hoja de Trabajo para listado'!$A$155:$Z$1048576,MATCH($A577,'Hoja de Trabajo para listado'!$A$155:$A$1048576,0),MATCH((CUADRO!H$4&amp;$E577),'Hoja de Trabajo para listado'!$A$151:$Z$151,0)),0)+IFERROR(INDEX('Hoja de Trabajo para listado'!$AB$155:$BA$1048576,MATCH($A577,'Hoja de Trabajo para listado'!$AB$155:$AB$1048576,0),MATCH((CUADRO!H$4&amp;$E577),'Hoja de Trabajo para listado'!$AB$151:$BA$151,0)),0)+IFERROR(INDEX('Hoja de Trabajo para listado'!$BC$155:$CB$1048576,MATCH($A577,'Hoja de Trabajo para listado'!$BC$155:$BC$1048576,0),MATCH((CUADRO!H$4&amp;$E577),'Hoja de Trabajo para listado'!$BC$151:$CB$151,0)),0)+IFERROR(INDEX('Hoja de Trabajo para listado'!$DE$153:$DG$274,MATCH($A577,'Hoja de Trabajo para listado'!$DE$153:$DE$1048576,0),MATCH((CUADRO!H$4&amp;$E577),'Hoja de Trabajo para listado'!$DE$151:$DG$151,0)),0)+IFERROR(INDEX('Hoja de Trabajo para listado'!$CD$155:$DC$1048576,MATCH($A577,'Hoja de Trabajo para listado'!$CD$155:$CD$1048576,0),MATCH((CUADRO!H$4&amp;$E577),'Hoja de Trabajo para listado'!$CD$151:$DC$151,0)),0)</f>
        <v>0</v>
      </c>
      <c r="I577" s="243">
        <f ca="1">+IFERROR(INDEX('Hoja de Trabajo para listado'!$A$155:$Z$1048576,MATCH($A577,'Hoja de Trabajo para listado'!$A$155:$A$1048576,0),MATCH((CUADRO!I$4&amp;$E577),'Hoja de Trabajo para listado'!$A$151:$Z$151,0)),0)+IFERROR(INDEX('Hoja de Trabajo para listado'!$AB$155:$BA$1048576,MATCH($A577,'Hoja de Trabajo para listado'!$AB$155:$AB$1048576,0),MATCH((CUADRO!I$4&amp;$E577),'Hoja de Trabajo para listado'!$AB$151:$BA$151,0)),0)+IFERROR(INDEX('Hoja de Trabajo para listado'!$BC$155:$CB$1048576,MATCH($A577,'Hoja de Trabajo para listado'!$BC$155:$BC$1048576,0),MATCH((CUADRO!I$4&amp;$E577),'Hoja de Trabajo para listado'!$BC$151:$CB$151,0)),0)+IFERROR(INDEX('Hoja de Trabajo para listado'!$DE$153:$DG$274,MATCH($A577,'Hoja de Trabajo para listado'!$DE$153:$DE$1048576,0),MATCH((CUADRO!I$4&amp;$E577),'Hoja de Trabajo para listado'!$DE$151:$DG$151,0)),0)+IFERROR(INDEX('Hoja de Trabajo para listado'!$CD$155:$DC$1048576,MATCH($A577,'Hoja de Trabajo para listado'!$CD$155:$CD$1048576,0),MATCH((CUADRO!I$4&amp;$E577),'Hoja de Trabajo para listado'!$CD$151:$DC$151,0)),0)</f>
        <v>0</v>
      </c>
      <c r="J577" s="243">
        <f ca="1">+IFERROR(INDEX('Hoja de Trabajo para listado'!$A$155:$Z$1048576,MATCH($A577,'Hoja de Trabajo para listado'!$A$155:$A$1048576,0),MATCH((CUADRO!J$4&amp;$E577),'Hoja de Trabajo para listado'!$A$151:$Z$151,0)),0)+IFERROR(INDEX('Hoja de Trabajo para listado'!$AB$155:$BA$1048576,MATCH($A577,'Hoja de Trabajo para listado'!$AB$155:$AB$1048576,0),MATCH((CUADRO!J$4&amp;$E577),'Hoja de Trabajo para listado'!$AB$151:$BA$151,0)),0)+IFERROR(INDEX('Hoja de Trabajo para listado'!$BC$155:$CB$1048576,MATCH($A577,'Hoja de Trabajo para listado'!$BC$155:$BC$1048576,0),MATCH((CUADRO!J$4&amp;$E577),'Hoja de Trabajo para listado'!$BC$151:$CB$151,0)),0)+IFERROR(INDEX('Hoja de Trabajo para listado'!$DE$153:$DG$274,MATCH($A577,'Hoja de Trabajo para listado'!$DE$153:$DE$1048576,0),MATCH((CUADRO!J$4&amp;$E577),'Hoja de Trabajo para listado'!$DE$151:$DG$151,0)),0)+IFERROR(INDEX('Hoja de Trabajo para listado'!$CD$155:$DC$1048576,MATCH($A577,'Hoja de Trabajo para listado'!$CD$155:$CD$1048576,0),MATCH((CUADRO!J$4&amp;$E577),'Hoja de Trabajo para listado'!$CD$151:$DC$151,0)),0)</f>
        <v>0</v>
      </c>
      <c r="K577" s="243">
        <f ca="1">+IFERROR(INDEX('Hoja de Trabajo para listado'!$A$155:$Z$1048576,MATCH($A577,'Hoja de Trabajo para listado'!$A$155:$A$1048576,0),MATCH((CUADRO!K$4&amp;$E577),'Hoja de Trabajo para listado'!$A$151:$Z$151,0)),0)+IFERROR(INDEX('Hoja de Trabajo para listado'!$AB$155:$BA$1048576,MATCH($A577,'Hoja de Trabajo para listado'!$AB$155:$AB$1048576,0),MATCH((CUADRO!K$4&amp;$E577),'Hoja de Trabajo para listado'!$AB$151:$BA$151,0)),0)+IFERROR(INDEX('Hoja de Trabajo para listado'!$BC$155:$CB$1048576,MATCH($A577,'Hoja de Trabajo para listado'!$BC$155:$BC$1048576,0),MATCH((CUADRO!K$4&amp;$E577),'Hoja de Trabajo para listado'!$BC$151:$CB$151,0)),0)+IFERROR(INDEX('Hoja de Trabajo para listado'!$DE$153:$DG$274,MATCH($A577,'Hoja de Trabajo para listado'!$DE$153:$DE$1048576,0),MATCH((CUADRO!K$4&amp;$E577),'Hoja de Trabajo para listado'!$DE$151:$DG$151,0)),0)+IFERROR(INDEX('Hoja de Trabajo para listado'!$CD$155:$DC$1048576,MATCH($A577,'Hoja de Trabajo para listado'!$CD$155:$CD$1048576,0),MATCH((CUADRO!K$4&amp;$E577),'Hoja de Trabajo para listado'!$CD$151:$DC$151,0)),0)</f>
        <v>0</v>
      </c>
      <c r="L577" s="243">
        <f ca="1">+IFERROR(INDEX('Hoja de Trabajo para listado'!$A$155:$Z$1048576,MATCH($A577,'Hoja de Trabajo para listado'!$A$155:$A$1048576,0),MATCH((CUADRO!L$4&amp;$E577),'Hoja de Trabajo para listado'!$A$151:$Z$151,0)),0)+IFERROR(INDEX('Hoja de Trabajo para listado'!$AB$155:$BA$1048576,MATCH($A577,'Hoja de Trabajo para listado'!$AB$155:$AB$1048576,0),MATCH((CUADRO!L$4&amp;$E577),'Hoja de Trabajo para listado'!$AB$151:$BA$151,0)),0)+IFERROR(INDEX('Hoja de Trabajo para listado'!$BC$155:$CB$1048576,MATCH($A577,'Hoja de Trabajo para listado'!$BC$155:$BC$1048576,0),MATCH((CUADRO!L$4&amp;$E577),'Hoja de Trabajo para listado'!$BC$151:$CB$151,0)),0)+IFERROR(INDEX('Hoja de Trabajo para listado'!$DE$153:$DG$274,MATCH($A577,'Hoja de Trabajo para listado'!$DE$153:$DE$1048576,0),MATCH((CUADRO!L$4&amp;$E577),'Hoja de Trabajo para listado'!$DE$151:$DG$151,0)),0)+IFERROR(INDEX('Hoja de Trabajo para listado'!$CD$155:$DC$1048576,MATCH($A577,'Hoja de Trabajo para listado'!$CD$155:$CD$1048576,0),MATCH((CUADRO!L$4&amp;$E577),'Hoja de Trabajo para listado'!$CD$151:$DC$151,0)),0)</f>
        <v>0</v>
      </c>
      <c r="M577" s="243">
        <f ca="1">+IFERROR(INDEX('Hoja de Trabajo para listado'!$A$155:$Z$1048576,MATCH($A577,'Hoja de Trabajo para listado'!$A$155:$A$1048576,0),MATCH((CUADRO!M$4&amp;$E577),'Hoja de Trabajo para listado'!$A$151:$Z$151,0)),0)+IFERROR(INDEX('Hoja de Trabajo para listado'!$AB$155:$BA$1048576,MATCH($A577,'Hoja de Trabajo para listado'!$AB$155:$AB$1048576,0),MATCH((CUADRO!M$4&amp;$E577),'Hoja de Trabajo para listado'!$AB$151:$BA$151,0)),0)+IFERROR(INDEX('Hoja de Trabajo para listado'!$BC$155:$CB$1048576,MATCH($A577,'Hoja de Trabajo para listado'!$BC$155:$BC$1048576,0),MATCH((CUADRO!M$4&amp;$E577),'Hoja de Trabajo para listado'!$BC$151:$CB$151,0)),0)+IFERROR(INDEX('Hoja de Trabajo para listado'!$DE$153:$DG$274,MATCH($A577,'Hoja de Trabajo para listado'!$DE$153:$DE$1048576,0),MATCH((CUADRO!M$4&amp;$E577),'Hoja de Trabajo para listado'!$DE$151:$DG$151,0)),0)+IFERROR(INDEX('Hoja de Trabajo para listado'!$CD$155:$DC$1048576,MATCH($A577,'Hoja de Trabajo para listado'!$CD$155:$CD$1048576,0),MATCH((CUADRO!M$4&amp;$E577),'Hoja de Trabajo para listado'!$CD$151:$DC$151,0)),0)</f>
        <v>0</v>
      </c>
      <c r="N577" s="243">
        <f ca="1">+IFERROR(INDEX('Hoja de Trabajo para listado'!$A$155:$Z$1048576,MATCH($A577,'Hoja de Trabajo para listado'!$A$155:$A$1048576,0),MATCH((CUADRO!N$4&amp;$E577),'Hoja de Trabajo para listado'!$A$151:$Z$151,0)),0)+IFERROR(INDEX('Hoja de Trabajo para listado'!$AB$155:$BA$1048576,MATCH($A577,'Hoja de Trabajo para listado'!$AB$155:$AB$1048576,0),MATCH((CUADRO!N$4&amp;$E577),'Hoja de Trabajo para listado'!$AB$151:$BA$151,0)),0)+IFERROR(INDEX('Hoja de Trabajo para listado'!$BC$155:$CB$1048576,MATCH($A577,'Hoja de Trabajo para listado'!$BC$155:$BC$1048576,0),MATCH((CUADRO!N$4&amp;$E577),'Hoja de Trabajo para listado'!$BC$151:$CB$151,0)),0)+IFERROR(INDEX('Hoja de Trabajo para listado'!$DE$153:$DG$274,MATCH($A577,'Hoja de Trabajo para listado'!$DE$153:$DE$1048576,0),MATCH((CUADRO!N$4&amp;$E577),'Hoja de Trabajo para listado'!$DE$151:$DG$151,0)),0)+IFERROR(INDEX('Hoja de Trabajo para listado'!$CD$155:$DC$1048576,MATCH($A577,'Hoja de Trabajo para listado'!$CD$155:$CD$1048576,0),MATCH((CUADRO!N$4&amp;$E577),'Hoja de Trabajo para listado'!$CD$151:$DC$151,0)),0)</f>
        <v>0</v>
      </c>
      <c r="O577" s="243">
        <f ca="1">+IFERROR(INDEX('Hoja de Trabajo para listado'!$A$155:$Z$1048576,MATCH($A577,'Hoja de Trabajo para listado'!$A$155:$A$1048576,0),MATCH((CUADRO!O$4&amp;$E577),'Hoja de Trabajo para listado'!$A$151:$Z$151,0)),0)+IFERROR(INDEX('Hoja de Trabajo para listado'!$AB$155:$BA$1048576,MATCH($A577,'Hoja de Trabajo para listado'!$AB$155:$AB$1048576,0),MATCH((CUADRO!O$4&amp;$E577),'Hoja de Trabajo para listado'!$AB$151:$BA$151,0)),0)+IFERROR(INDEX('Hoja de Trabajo para listado'!$BC$155:$CB$1048576,MATCH($A577,'Hoja de Trabajo para listado'!$BC$155:$BC$1048576,0),MATCH((CUADRO!O$4&amp;$E577),'Hoja de Trabajo para listado'!$BC$151:$CB$151,0)),0)+IFERROR(INDEX('Hoja de Trabajo para listado'!$DE$153:$DG$274,MATCH($A577,'Hoja de Trabajo para listado'!$DE$153:$DE$1048576,0),MATCH((CUADRO!O$4&amp;$E577),'Hoja de Trabajo para listado'!$DE$151:$DG$151,0)),0)+IFERROR(INDEX('Hoja de Trabajo para listado'!$CD$155:$DC$1048576,MATCH($A577,'Hoja de Trabajo para listado'!$CD$155:$CD$1048576,0),MATCH((CUADRO!O$4&amp;$E577),'Hoja de Trabajo para listado'!$CD$151:$DC$151,0)),0)</f>
        <v>0</v>
      </c>
      <c r="P577" s="243">
        <f ca="1">+IFERROR(INDEX('Hoja de Trabajo para listado'!$A$155:$Z$1048576,MATCH($A577,'Hoja de Trabajo para listado'!$A$155:$A$1048576,0),MATCH((CUADRO!P$4&amp;$E577),'Hoja de Trabajo para listado'!$A$151:$Z$151,0)),0)+IFERROR(INDEX('Hoja de Trabajo para listado'!$AB$155:$BA$1048576,MATCH($A577,'Hoja de Trabajo para listado'!$AB$155:$AB$1048576,0),MATCH((CUADRO!P$4&amp;$E577),'Hoja de Trabajo para listado'!$AB$151:$BA$151,0)),0)+IFERROR(INDEX('Hoja de Trabajo para listado'!$BC$155:$CB$1048576,MATCH($A577,'Hoja de Trabajo para listado'!$BC$155:$BC$1048576,0),MATCH((CUADRO!P$4&amp;$E577),'Hoja de Trabajo para listado'!$BC$151:$CB$151,0)),0)+IFERROR(INDEX('Hoja de Trabajo para listado'!$DE$153:$DG$274,MATCH($A577,'Hoja de Trabajo para listado'!$DE$153:$DE$1048576,0),MATCH((CUADRO!P$4&amp;$E577),'Hoja de Trabajo para listado'!$DE$151:$DG$151,0)),0)+IFERROR(INDEX('Hoja de Trabajo para listado'!$CD$155:$DC$1048576,MATCH($A577,'Hoja de Trabajo para listado'!$CD$155:$CD$1048576,0),MATCH((CUADRO!P$4&amp;$E577),'Hoja de Trabajo para listado'!$CD$151:$DC$151,0)),0)</f>
        <v>0</v>
      </c>
      <c r="Q577" s="243">
        <f ca="1">+IFERROR(INDEX('Hoja de Trabajo para listado'!$A$155:$Z$1048576,MATCH($A577,'Hoja de Trabajo para listado'!$A$155:$A$1048576,0),MATCH((CUADRO!Q$4&amp;$E577),'Hoja de Trabajo para listado'!$A$151:$Z$151,0)),0)+IFERROR(INDEX('Hoja de Trabajo para listado'!$AB$155:$BA$1048576,MATCH($A577,'Hoja de Trabajo para listado'!$AB$155:$AB$1048576,0),MATCH((CUADRO!Q$4&amp;$E577),'Hoja de Trabajo para listado'!$AB$151:$BA$151,0)),0)+IFERROR(INDEX('Hoja de Trabajo para listado'!$BC$155:$CB$1048576,MATCH($A577,'Hoja de Trabajo para listado'!$BC$155:$BC$1048576,0),MATCH((CUADRO!Q$4&amp;$E577),'Hoja de Trabajo para listado'!$BC$151:$CB$151,0)),0)+IFERROR(INDEX('Hoja de Trabajo para listado'!$DE$153:$DG$274,MATCH($A577,'Hoja de Trabajo para listado'!$DE$153:$DE$1048576,0),MATCH((CUADRO!Q$4&amp;$E577),'Hoja de Trabajo para listado'!$DE$151:$DG$151,0)),0)+IFERROR(INDEX('Hoja de Trabajo para listado'!$CD$155:$DC$1048576,MATCH($A577,'Hoja de Trabajo para listado'!$CD$155:$CD$1048576,0),MATCH((CUADRO!Q$4&amp;$E577),'Hoja de Trabajo para listado'!$CD$151:$DC$151,0)),0)</f>
        <v>0</v>
      </c>
      <c r="R577" s="243">
        <f t="shared" ca="1" si="23"/>
        <v>0</v>
      </c>
      <c r="S577" s="249"/>
      <c r="T577" s="243">
        <f ca="1">+T578</f>
        <v>0</v>
      </c>
      <c r="U577" s="242">
        <f t="shared" si="24"/>
        <v>1</v>
      </c>
      <c r="V577" s="333" t="str">
        <f>+VLOOKUP(A577,bd_lista!$A$3:$E$592,5,FALSE)</f>
        <v>Gobiernos Autonomos Municipales</v>
      </c>
      <c r="W577" s="387" t="str">
        <f>+V577</f>
        <v>Gobiernos Autonomos Municipales</v>
      </c>
      <c r="X577" s="242">
        <f>+VLOOKUP(A577,[4]Sheet1!$A$13:$D$744,4,FALSE)</f>
        <v>0</v>
      </c>
      <c r="Y577" s="242" t="e">
        <f>+VLOOKUP(X577,bd_lista!$A$3:$C$592,3,FALSE)</f>
        <v>#N/A</v>
      </c>
      <c r="Z577" s="294">
        <f>+X577</f>
        <v>0</v>
      </c>
      <c r="AA577" s="295" t="e">
        <f>+Y577</f>
        <v>#N/A</v>
      </c>
    </row>
    <row r="578" spans="1:27" customFormat="1" ht="15" hidden="1" customHeight="1">
      <c r="A578" s="32">
        <v>1240</v>
      </c>
      <c r="B578" s="393"/>
      <c r="C578" s="247" t="str">
        <f>+VLOOKUP(A578,bd_lista!$A$3:$C$592,3,FALSE)</f>
        <v>Gobierno Autónomo Municipal de Calacoto</v>
      </c>
      <c r="D578" s="390"/>
      <c r="E578" s="244" t="s">
        <v>1305</v>
      </c>
      <c r="F578" s="243">
        <f ca="1">+IFERROR(INDEX('Hoja de Trabajo para listado'!$A$155:$Z$1048576,MATCH($A578,'Hoja de Trabajo para listado'!$A$155:$A$1048576,0),MATCH((CUADRO!F$4&amp;$E578),'Hoja de Trabajo para listado'!$A$151:$Z$151,0)),0)+IFERROR(INDEX('Hoja de Trabajo para listado'!$AB$155:$BA$1048576,MATCH($A578,'Hoja de Trabajo para listado'!$AB$155:$AB$1048576,0),MATCH((CUADRO!F$4&amp;$E578),'Hoja de Trabajo para listado'!$AB$151:$BA$151,0)),0)+IFERROR(INDEX('Hoja de Trabajo para listado'!$BC$155:$CB$1048576,MATCH($A578,'Hoja de Trabajo para listado'!$BC$155:$BC$1048576,0),MATCH((CUADRO!F$4&amp;$E578),'Hoja de Trabajo para listado'!$BC$151:$CB$151,0)),0)+IFERROR(INDEX('Hoja de Trabajo para listado'!$DE$153:$DG$274,MATCH($A578,'Hoja de Trabajo para listado'!$DE$153:$DE$1048576,0),MATCH((CUADRO!F$4&amp;$E578),'Hoja de Trabajo para listado'!$DE$151:$DG$151,0)),0)+IFERROR(INDEX('Hoja de Trabajo para listado'!$CD$155:$DC$1048576,MATCH($A578,'Hoja de Trabajo para listado'!$CD$155:$CD$1048576,0),MATCH((CUADRO!F$4&amp;$E578),'Hoja de Trabajo para listado'!$CD$151:$DC$151,0)),0)</f>
        <v>0</v>
      </c>
      <c r="G578" s="243">
        <f ca="1">+IFERROR(INDEX('Hoja de Trabajo para listado'!$A$155:$Z$1048576,MATCH($A578,'Hoja de Trabajo para listado'!$A$155:$A$1048576,0),MATCH((CUADRO!G$4&amp;$E578),'Hoja de Trabajo para listado'!$A$151:$Z$151,0)),0)+IFERROR(INDEX('Hoja de Trabajo para listado'!$AB$155:$BA$1048576,MATCH($A578,'Hoja de Trabajo para listado'!$AB$155:$AB$1048576,0),MATCH((CUADRO!G$4&amp;$E578),'Hoja de Trabajo para listado'!$AB$151:$BA$151,0)),0)+IFERROR(INDEX('Hoja de Trabajo para listado'!$BC$155:$CB$1048576,MATCH($A578,'Hoja de Trabajo para listado'!$BC$155:$BC$1048576,0),MATCH((CUADRO!G$4&amp;$E578),'Hoja de Trabajo para listado'!$BC$151:$CB$151,0)),0)+IFERROR(INDEX('Hoja de Trabajo para listado'!$DE$153:$DG$274,MATCH($A578,'Hoja de Trabajo para listado'!$DE$153:$DE$1048576,0),MATCH((CUADRO!G$4&amp;$E578),'Hoja de Trabajo para listado'!$DE$151:$DG$151,0)),0)+IFERROR(INDEX('Hoja de Trabajo para listado'!$CD$155:$DC$1048576,MATCH($A578,'Hoja de Trabajo para listado'!$CD$155:$CD$1048576,0),MATCH((CUADRO!G$4&amp;$E578),'Hoja de Trabajo para listado'!$CD$151:$DC$151,0)),0)</f>
        <v>0</v>
      </c>
      <c r="H578" s="243">
        <f ca="1">+IFERROR(INDEX('Hoja de Trabajo para listado'!$A$155:$Z$1048576,MATCH($A578,'Hoja de Trabajo para listado'!$A$155:$A$1048576,0),MATCH((CUADRO!H$4&amp;$E578),'Hoja de Trabajo para listado'!$A$151:$Z$151,0)),0)+IFERROR(INDEX('Hoja de Trabajo para listado'!$AB$155:$BA$1048576,MATCH($A578,'Hoja de Trabajo para listado'!$AB$155:$AB$1048576,0),MATCH((CUADRO!H$4&amp;$E578),'Hoja de Trabajo para listado'!$AB$151:$BA$151,0)),0)+IFERROR(INDEX('Hoja de Trabajo para listado'!$BC$155:$CB$1048576,MATCH($A578,'Hoja de Trabajo para listado'!$BC$155:$BC$1048576,0),MATCH((CUADRO!H$4&amp;$E578),'Hoja de Trabajo para listado'!$BC$151:$CB$151,0)),0)+IFERROR(INDEX('Hoja de Trabajo para listado'!$DE$153:$DG$274,MATCH($A578,'Hoja de Trabajo para listado'!$DE$153:$DE$1048576,0),MATCH((CUADRO!H$4&amp;$E578),'Hoja de Trabajo para listado'!$DE$151:$DG$151,0)),0)+IFERROR(INDEX('Hoja de Trabajo para listado'!$CD$155:$DC$1048576,MATCH($A578,'Hoja de Trabajo para listado'!$CD$155:$CD$1048576,0),MATCH((CUADRO!H$4&amp;$E578),'Hoja de Trabajo para listado'!$CD$151:$DC$151,0)),0)</f>
        <v>0</v>
      </c>
      <c r="I578" s="243">
        <f ca="1">+IFERROR(INDEX('Hoja de Trabajo para listado'!$A$155:$Z$1048576,MATCH($A578,'Hoja de Trabajo para listado'!$A$155:$A$1048576,0),MATCH((CUADRO!I$4&amp;$E578),'Hoja de Trabajo para listado'!$A$151:$Z$151,0)),0)+IFERROR(INDEX('Hoja de Trabajo para listado'!$AB$155:$BA$1048576,MATCH($A578,'Hoja de Trabajo para listado'!$AB$155:$AB$1048576,0),MATCH((CUADRO!I$4&amp;$E578),'Hoja de Trabajo para listado'!$AB$151:$BA$151,0)),0)+IFERROR(INDEX('Hoja de Trabajo para listado'!$BC$155:$CB$1048576,MATCH($A578,'Hoja de Trabajo para listado'!$BC$155:$BC$1048576,0),MATCH((CUADRO!I$4&amp;$E578),'Hoja de Trabajo para listado'!$BC$151:$CB$151,0)),0)+IFERROR(INDEX('Hoja de Trabajo para listado'!$DE$153:$DG$274,MATCH($A578,'Hoja de Trabajo para listado'!$DE$153:$DE$1048576,0),MATCH((CUADRO!I$4&amp;$E578),'Hoja de Trabajo para listado'!$DE$151:$DG$151,0)),0)+IFERROR(INDEX('Hoja de Trabajo para listado'!$CD$155:$DC$1048576,MATCH($A578,'Hoja de Trabajo para listado'!$CD$155:$CD$1048576,0),MATCH((CUADRO!I$4&amp;$E578),'Hoja de Trabajo para listado'!$CD$151:$DC$151,0)),0)</f>
        <v>0</v>
      </c>
      <c r="J578" s="243">
        <f ca="1">+IFERROR(INDEX('Hoja de Trabajo para listado'!$A$155:$Z$1048576,MATCH($A578,'Hoja de Trabajo para listado'!$A$155:$A$1048576,0),MATCH((CUADRO!J$4&amp;$E578),'Hoja de Trabajo para listado'!$A$151:$Z$151,0)),0)+IFERROR(INDEX('Hoja de Trabajo para listado'!$AB$155:$BA$1048576,MATCH($A578,'Hoja de Trabajo para listado'!$AB$155:$AB$1048576,0),MATCH((CUADRO!J$4&amp;$E578),'Hoja de Trabajo para listado'!$AB$151:$BA$151,0)),0)+IFERROR(INDEX('Hoja de Trabajo para listado'!$BC$155:$CB$1048576,MATCH($A578,'Hoja de Trabajo para listado'!$BC$155:$BC$1048576,0),MATCH((CUADRO!J$4&amp;$E578),'Hoja de Trabajo para listado'!$BC$151:$CB$151,0)),0)+IFERROR(INDEX('Hoja de Trabajo para listado'!$DE$153:$DG$274,MATCH($A578,'Hoja de Trabajo para listado'!$DE$153:$DE$1048576,0),MATCH((CUADRO!J$4&amp;$E578),'Hoja de Trabajo para listado'!$DE$151:$DG$151,0)),0)+IFERROR(INDEX('Hoja de Trabajo para listado'!$CD$155:$DC$1048576,MATCH($A578,'Hoja de Trabajo para listado'!$CD$155:$CD$1048576,0),MATCH((CUADRO!J$4&amp;$E578),'Hoja de Trabajo para listado'!$CD$151:$DC$151,0)),0)</f>
        <v>0</v>
      </c>
      <c r="K578" s="243">
        <f ca="1">+IFERROR(INDEX('Hoja de Trabajo para listado'!$A$155:$Z$1048576,MATCH($A578,'Hoja de Trabajo para listado'!$A$155:$A$1048576,0),MATCH((CUADRO!K$4&amp;$E578),'Hoja de Trabajo para listado'!$A$151:$Z$151,0)),0)+IFERROR(INDEX('Hoja de Trabajo para listado'!$AB$155:$BA$1048576,MATCH($A578,'Hoja de Trabajo para listado'!$AB$155:$AB$1048576,0),MATCH((CUADRO!K$4&amp;$E578),'Hoja de Trabajo para listado'!$AB$151:$BA$151,0)),0)+IFERROR(INDEX('Hoja de Trabajo para listado'!$BC$155:$CB$1048576,MATCH($A578,'Hoja de Trabajo para listado'!$BC$155:$BC$1048576,0),MATCH((CUADRO!K$4&amp;$E578),'Hoja de Trabajo para listado'!$BC$151:$CB$151,0)),0)+IFERROR(INDEX('Hoja de Trabajo para listado'!$DE$153:$DG$274,MATCH($A578,'Hoja de Trabajo para listado'!$DE$153:$DE$1048576,0),MATCH((CUADRO!K$4&amp;$E578),'Hoja de Trabajo para listado'!$DE$151:$DG$151,0)),0)+IFERROR(INDEX('Hoja de Trabajo para listado'!$CD$155:$DC$1048576,MATCH($A578,'Hoja de Trabajo para listado'!$CD$155:$CD$1048576,0),MATCH((CUADRO!K$4&amp;$E578),'Hoja de Trabajo para listado'!$CD$151:$DC$151,0)),0)</f>
        <v>0</v>
      </c>
      <c r="L578" s="243">
        <f ca="1">+IFERROR(INDEX('Hoja de Trabajo para listado'!$A$155:$Z$1048576,MATCH($A578,'Hoja de Trabajo para listado'!$A$155:$A$1048576,0),MATCH((CUADRO!L$4&amp;$E578),'Hoja de Trabajo para listado'!$A$151:$Z$151,0)),0)+IFERROR(INDEX('Hoja de Trabajo para listado'!$AB$155:$BA$1048576,MATCH($A578,'Hoja de Trabajo para listado'!$AB$155:$AB$1048576,0),MATCH((CUADRO!L$4&amp;$E578),'Hoja de Trabajo para listado'!$AB$151:$BA$151,0)),0)+IFERROR(INDEX('Hoja de Trabajo para listado'!$BC$155:$CB$1048576,MATCH($A578,'Hoja de Trabajo para listado'!$BC$155:$BC$1048576,0),MATCH((CUADRO!L$4&amp;$E578),'Hoja de Trabajo para listado'!$BC$151:$CB$151,0)),0)+IFERROR(INDEX('Hoja de Trabajo para listado'!$DE$153:$DG$274,MATCH($A578,'Hoja de Trabajo para listado'!$DE$153:$DE$1048576,0),MATCH((CUADRO!L$4&amp;$E578),'Hoja de Trabajo para listado'!$DE$151:$DG$151,0)),0)+IFERROR(INDEX('Hoja de Trabajo para listado'!$CD$155:$DC$1048576,MATCH($A578,'Hoja de Trabajo para listado'!$CD$155:$CD$1048576,0),MATCH((CUADRO!L$4&amp;$E578),'Hoja de Trabajo para listado'!$CD$151:$DC$151,0)),0)</f>
        <v>0</v>
      </c>
      <c r="M578" s="243">
        <f ca="1">+IFERROR(INDEX('Hoja de Trabajo para listado'!$A$155:$Z$1048576,MATCH($A578,'Hoja de Trabajo para listado'!$A$155:$A$1048576,0),MATCH((CUADRO!M$4&amp;$E578),'Hoja de Trabajo para listado'!$A$151:$Z$151,0)),0)+IFERROR(INDEX('Hoja de Trabajo para listado'!$AB$155:$BA$1048576,MATCH($A578,'Hoja de Trabajo para listado'!$AB$155:$AB$1048576,0),MATCH((CUADRO!M$4&amp;$E578),'Hoja de Trabajo para listado'!$AB$151:$BA$151,0)),0)+IFERROR(INDEX('Hoja de Trabajo para listado'!$BC$155:$CB$1048576,MATCH($A578,'Hoja de Trabajo para listado'!$BC$155:$BC$1048576,0),MATCH((CUADRO!M$4&amp;$E578),'Hoja de Trabajo para listado'!$BC$151:$CB$151,0)),0)+IFERROR(INDEX('Hoja de Trabajo para listado'!$DE$153:$DG$274,MATCH($A578,'Hoja de Trabajo para listado'!$DE$153:$DE$1048576,0),MATCH((CUADRO!M$4&amp;$E578),'Hoja de Trabajo para listado'!$DE$151:$DG$151,0)),0)+IFERROR(INDEX('Hoja de Trabajo para listado'!$CD$155:$DC$1048576,MATCH($A578,'Hoja de Trabajo para listado'!$CD$155:$CD$1048576,0),MATCH((CUADRO!M$4&amp;$E578),'Hoja de Trabajo para listado'!$CD$151:$DC$151,0)),0)</f>
        <v>0</v>
      </c>
      <c r="N578" s="243">
        <f ca="1">+IFERROR(INDEX('Hoja de Trabajo para listado'!$A$155:$Z$1048576,MATCH($A578,'Hoja de Trabajo para listado'!$A$155:$A$1048576,0),MATCH((CUADRO!N$4&amp;$E578),'Hoja de Trabajo para listado'!$A$151:$Z$151,0)),0)+IFERROR(INDEX('Hoja de Trabajo para listado'!$AB$155:$BA$1048576,MATCH($A578,'Hoja de Trabajo para listado'!$AB$155:$AB$1048576,0),MATCH((CUADRO!N$4&amp;$E578),'Hoja de Trabajo para listado'!$AB$151:$BA$151,0)),0)+IFERROR(INDEX('Hoja de Trabajo para listado'!$BC$155:$CB$1048576,MATCH($A578,'Hoja de Trabajo para listado'!$BC$155:$BC$1048576,0),MATCH((CUADRO!N$4&amp;$E578),'Hoja de Trabajo para listado'!$BC$151:$CB$151,0)),0)+IFERROR(INDEX('Hoja de Trabajo para listado'!$DE$153:$DG$274,MATCH($A578,'Hoja de Trabajo para listado'!$DE$153:$DE$1048576,0),MATCH((CUADRO!N$4&amp;$E578),'Hoja de Trabajo para listado'!$DE$151:$DG$151,0)),0)+IFERROR(INDEX('Hoja de Trabajo para listado'!$CD$155:$DC$1048576,MATCH($A578,'Hoja de Trabajo para listado'!$CD$155:$CD$1048576,0),MATCH((CUADRO!N$4&amp;$E578),'Hoja de Trabajo para listado'!$CD$151:$DC$151,0)),0)</f>
        <v>0</v>
      </c>
      <c r="O578" s="243">
        <f ca="1">+IFERROR(INDEX('Hoja de Trabajo para listado'!$A$155:$Z$1048576,MATCH($A578,'Hoja de Trabajo para listado'!$A$155:$A$1048576,0),MATCH((CUADRO!O$4&amp;$E578),'Hoja de Trabajo para listado'!$A$151:$Z$151,0)),0)+IFERROR(INDEX('Hoja de Trabajo para listado'!$AB$155:$BA$1048576,MATCH($A578,'Hoja de Trabajo para listado'!$AB$155:$AB$1048576,0),MATCH((CUADRO!O$4&amp;$E578),'Hoja de Trabajo para listado'!$AB$151:$BA$151,0)),0)+IFERROR(INDEX('Hoja de Trabajo para listado'!$BC$155:$CB$1048576,MATCH($A578,'Hoja de Trabajo para listado'!$BC$155:$BC$1048576,0),MATCH((CUADRO!O$4&amp;$E578),'Hoja de Trabajo para listado'!$BC$151:$CB$151,0)),0)+IFERROR(INDEX('Hoja de Trabajo para listado'!$DE$153:$DG$274,MATCH($A578,'Hoja de Trabajo para listado'!$DE$153:$DE$1048576,0),MATCH((CUADRO!O$4&amp;$E578),'Hoja de Trabajo para listado'!$DE$151:$DG$151,0)),0)+IFERROR(INDEX('Hoja de Trabajo para listado'!$CD$155:$DC$1048576,MATCH($A578,'Hoja de Trabajo para listado'!$CD$155:$CD$1048576,0),MATCH((CUADRO!O$4&amp;$E578),'Hoja de Trabajo para listado'!$CD$151:$DC$151,0)),0)</f>
        <v>0</v>
      </c>
      <c r="P578" s="243">
        <f ca="1">+IFERROR(INDEX('Hoja de Trabajo para listado'!$A$155:$Z$1048576,MATCH($A578,'Hoja de Trabajo para listado'!$A$155:$A$1048576,0),MATCH((CUADRO!P$4&amp;$E578),'Hoja de Trabajo para listado'!$A$151:$Z$151,0)),0)+IFERROR(INDEX('Hoja de Trabajo para listado'!$AB$155:$BA$1048576,MATCH($A578,'Hoja de Trabajo para listado'!$AB$155:$AB$1048576,0),MATCH((CUADRO!P$4&amp;$E578),'Hoja de Trabajo para listado'!$AB$151:$BA$151,0)),0)+IFERROR(INDEX('Hoja de Trabajo para listado'!$BC$155:$CB$1048576,MATCH($A578,'Hoja de Trabajo para listado'!$BC$155:$BC$1048576,0),MATCH((CUADRO!P$4&amp;$E578),'Hoja de Trabajo para listado'!$BC$151:$CB$151,0)),0)+IFERROR(INDEX('Hoja de Trabajo para listado'!$DE$153:$DG$274,MATCH($A578,'Hoja de Trabajo para listado'!$DE$153:$DE$1048576,0),MATCH((CUADRO!P$4&amp;$E578),'Hoja de Trabajo para listado'!$DE$151:$DG$151,0)),0)+IFERROR(INDEX('Hoja de Trabajo para listado'!$CD$155:$DC$1048576,MATCH($A578,'Hoja de Trabajo para listado'!$CD$155:$CD$1048576,0),MATCH((CUADRO!P$4&amp;$E578),'Hoja de Trabajo para listado'!$CD$151:$DC$151,0)),0)</f>
        <v>0</v>
      </c>
      <c r="Q578" s="243">
        <f ca="1">+IFERROR(INDEX('Hoja de Trabajo para listado'!$A$155:$Z$1048576,MATCH($A578,'Hoja de Trabajo para listado'!$A$155:$A$1048576,0),MATCH((CUADRO!Q$4&amp;$E578),'Hoja de Trabajo para listado'!$A$151:$Z$151,0)),0)+IFERROR(INDEX('Hoja de Trabajo para listado'!$AB$155:$BA$1048576,MATCH($A578,'Hoja de Trabajo para listado'!$AB$155:$AB$1048576,0),MATCH((CUADRO!Q$4&amp;$E578),'Hoja de Trabajo para listado'!$AB$151:$BA$151,0)),0)+IFERROR(INDEX('Hoja de Trabajo para listado'!$BC$155:$CB$1048576,MATCH($A578,'Hoja de Trabajo para listado'!$BC$155:$BC$1048576,0),MATCH((CUADRO!Q$4&amp;$E578),'Hoja de Trabajo para listado'!$BC$151:$CB$151,0)),0)+IFERROR(INDEX('Hoja de Trabajo para listado'!$DE$153:$DG$274,MATCH($A578,'Hoja de Trabajo para listado'!$DE$153:$DE$1048576,0),MATCH((CUADRO!Q$4&amp;$E578),'Hoja de Trabajo para listado'!$DE$151:$DG$151,0)),0)+IFERROR(INDEX('Hoja de Trabajo para listado'!$CD$155:$DC$1048576,MATCH($A578,'Hoja de Trabajo para listado'!$CD$155:$CD$1048576,0),MATCH((CUADRO!Q$4&amp;$E578),'Hoja de Trabajo para listado'!$CD$151:$DC$151,0)),0)</f>
        <v>0</v>
      </c>
      <c r="R578" s="243">
        <f t="shared" ca="1" si="23"/>
        <v>0</v>
      </c>
      <c r="S578" s="249">
        <f ca="1">+R577+R578</f>
        <v>0</v>
      </c>
      <c r="T578" s="243">
        <f ca="1">+S578</f>
        <v>0</v>
      </c>
      <c r="U578" s="242">
        <f t="shared" si="24"/>
        <v>2</v>
      </c>
      <c r="V578" s="333" t="str">
        <f>+VLOOKUP(A578,bd_lista!$A$3:$E$592,5,FALSE)</f>
        <v>Gobiernos Autonomos Municipales</v>
      </c>
      <c r="W578" s="388"/>
      <c r="X578" s="242">
        <f>+VLOOKUP(A578,[4]Sheet1!$A$13:$D$744,4,FALSE)</f>
        <v>0</v>
      </c>
      <c r="Y578" s="242" t="e">
        <f>+VLOOKUP(X578,bd_lista!$A$3:$C$592,3,FALSE)</f>
        <v>#N/A</v>
      </c>
      <c r="Z578" s="292"/>
      <c r="AA578" s="293"/>
    </row>
    <row r="579" spans="1:27" customFormat="1" ht="15" hidden="1" customHeight="1">
      <c r="A579" s="32">
        <v>1241</v>
      </c>
      <c r="B579" s="392">
        <f>+A579</f>
        <v>1241</v>
      </c>
      <c r="C579" s="247" t="str">
        <f>+VLOOKUP(A579,bd_lista!$A$3:$C$592,3,FALSE)</f>
        <v>Gobierno Autónomo Municipal de Comanche</v>
      </c>
      <c r="D579" s="389" t="str">
        <f>+C579</f>
        <v>Gobierno Autónomo Municipal de Comanche</v>
      </c>
      <c r="E579" s="242" t="s">
        <v>1304</v>
      </c>
      <c r="F579" s="243">
        <f ca="1">+IFERROR(INDEX('Hoja de Trabajo para listado'!$A$155:$Z$1048576,MATCH($A579,'Hoja de Trabajo para listado'!$A$155:$A$1048576,0),MATCH((CUADRO!F$4&amp;$E579),'Hoja de Trabajo para listado'!$A$151:$Z$151,0)),0)+IFERROR(INDEX('Hoja de Trabajo para listado'!$AB$155:$BA$1048576,MATCH($A579,'Hoja de Trabajo para listado'!$AB$155:$AB$1048576,0),MATCH((CUADRO!F$4&amp;$E579),'Hoja de Trabajo para listado'!$AB$151:$BA$151,0)),0)+IFERROR(INDEX('Hoja de Trabajo para listado'!$BC$155:$CB$1048576,MATCH($A579,'Hoja de Trabajo para listado'!$BC$155:$BC$1048576,0),MATCH((CUADRO!F$4&amp;$E579),'Hoja de Trabajo para listado'!$BC$151:$CB$151,0)),0)+IFERROR(INDEX('Hoja de Trabajo para listado'!$DE$153:$DG$274,MATCH($A579,'Hoja de Trabajo para listado'!$DE$153:$DE$1048576,0),MATCH((CUADRO!F$4&amp;$E579),'Hoja de Trabajo para listado'!$DE$151:$DG$151,0)),0)+IFERROR(INDEX('Hoja de Trabajo para listado'!$CD$155:$DC$1048576,MATCH($A579,'Hoja de Trabajo para listado'!$CD$155:$CD$1048576,0),MATCH((CUADRO!F$4&amp;$E579),'Hoja de Trabajo para listado'!$CD$151:$DC$151,0)),0)</f>
        <v>0</v>
      </c>
      <c r="G579" s="243">
        <f ca="1">+IFERROR(INDEX('Hoja de Trabajo para listado'!$A$155:$Z$1048576,MATCH($A579,'Hoja de Trabajo para listado'!$A$155:$A$1048576,0),MATCH((CUADRO!G$4&amp;$E579),'Hoja de Trabajo para listado'!$A$151:$Z$151,0)),0)+IFERROR(INDEX('Hoja de Trabajo para listado'!$AB$155:$BA$1048576,MATCH($A579,'Hoja de Trabajo para listado'!$AB$155:$AB$1048576,0),MATCH((CUADRO!G$4&amp;$E579),'Hoja de Trabajo para listado'!$AB$151:$BA$151,0)),0)+IFERROR(INDEX('Hoja de Trabajo para listado'!$BC$155:$CB$1048576,MATCH($A579,'Hoja de Trabajo para listado'!$BC$155:$BC$1048576,0),MATCH((CUADRO!G$4&amp;$E579),'Hoja de Trabajo para listado'!$BC$151:$CB$151,0)),0)+IFERROR(INDEX('Hoja de Trabajo para listado'!$DE$153:$DG$274,MATCH($A579,'Hoja de Trabajo para listado'!$DE$153:$DE$1048576,0),MATCH((CUADRO!G$4&amp;$E579),'Hoja de Trabajo para listado'!$DE$151:$DG$151,0)),0)+IFERROR(INDEX('Hoja de Trabajo para listado'!$CD$155:$DC$1048576,MATCH($A579,'Hoja de Trabajo para listado'!$CD$155:$CD$1048576,0),MATCH((CUADRO!G$4&amp;$E579),'Hoja de Trabajo para listado'!$CD$151:$DC$151,0)),0)</f>
        <v>0</v>
      </c>
      <c r="H579" s="243">
        <f ca="1">+IFERROR(INDEX('Hoja de Trabajo para listado'!$A$155:$Z$1048576,MATCH($A579,'Hoja de Trabajo para listado'!$A$155:$A$1048576,0),MATCH((CUADRO!H$4&amp;$E579),'Hoja de Trabajo para listado'!$A$151:$Z$151,0)),0)+IFERROR(INDEX('Hoja de Trabajo para listado'!$AB$155:$BA$1048576,MATCH($A579,'Hoja de Trabajo para listado'!$AB$155:$AB$1048576,0),MATCH((CUADRO!H$4&amp;$E579),'Hoja de Trabajo para listado'!$AB$151:$BA$151,0)),0)+IFERROR(INDEX('Hoja de Trabajo para listado'!$BC$155:$CB$1048576,MATCH($A579,'Hoja de Trabajo para listado'!$BC$155:$BC$1048576,0),MATCH((CUADRO!H$4&amp;$E579),'Hoja de Trabajo para listado'!$BC$151:$CB$151,0)),0)+IFERROR(INDEX('Hoja de Trabajo para listado'!$DE$153:$DG$274,MATCH($A579,'Hoja de Trabajo para listado'!$DE$153:$DE$1048576,0),MATCH((CUADRO!H$4&amp;$E579),'Hoja de Trabajo para listado'!$DE$151:$DG$151,0)),0)+IFERROR(INDEX('Hoja de Trabajo para listado'!$CD$155:$DC$1048576,MATCH($A579,'Hoja de Trabajo para listado'!$CD$155:$CD$1048576,0),MATCH((CUADRO!H$4&amp;$E579),'Hoja de Trabajo para listado'!$CD$151:$DC$151,0)),0)</f>
        <v>0</v>
      </c>
      <c r="I579" s="243">
        <f ca="1">+IFERROR(INDEX('Hoja de Trabajo para listado'!$A$155:$Z$1048576,MATCH($A579,'Hoja de Trabajo para listado'!$A$155:$A$1048576,0),MATCH((CUADRO!I$4&amp;$E579),'Hoja de Trabajo para listado'!$A$151:$Z$151,0)),0)+IFERROR(INDEX('Hoja de Trabajo para listado'!$AB$155:$BA$1048576,MATCH($A579,'Hoja de Trabajo para listado'!$AB$155:$AB$1048576,0),MATCH((CUADRO!I$4&amp;$E579),'Hoja de Trabajo para listado'!$AB$151:$BA$151,0)),0)+IFERROR(INDEX('Hoja de Trabajo para listado'!$BC$155:$CB$1048576,MATCH($A579,'Hoja de Trabajo para listado'!$BC$155:$BC$1048576,0),MATCH((CUADRO!I$4&amp;$E579),'Hoja de Trabajo para listado'!$BC$151:$CB$151,0)),0)+IFERROR(INDEX('Hoja de Trabajo para listado'!$DE$153:$DG$274,MATCH($A579,'Hoja de Trabajo para listado'!$DE$153:$DE$1048576,0),MATCH((CUADRO!I$4&amp;$E579),'Hoja de Trabajo para listado'!$DE$151:$DG$151,0)),0)+IFERROR(INDEX('Hoja de Trabajo para listado'!$CD$155:$DC$1048576,MATCH($A579,'Hoja de Trabajo para listado'!$CD$155:$CD$1048576,0),MATCH((CUADRO!I$4&amp;$E579),'Hoja de Trabajo para listado'!$CD$151:$DC$151,0)),0)</f>
        <v>0</v>
      </c>
      <c r="J579" s="243">
        <f ca="1">+IFERROR(INDEX('Hoja de Trabajo para listado'!$A$155:$Z$1048576,MATCH($A579,'Hoja de Trabajo para listado'!$A$155:$A$1048576,0),MATCH((CUADRO!J$4&amp;$E579),'Hoja de Trabajo para listado'!$A$151:$Z$151,0)),0)+IFERROR(INDEX('Hoja de Trabajo para listado'!$AB$155:$BA$1048576,MATCH($A579,'Hoja de Trabajo para listado'!$AB$155:$AB$1048576,0),MATCH((CUADRO!J$4&amp;$E579),'Hoja de Trabajo para listado'!$AB$151:$BA$151,0)),0)+IFERROR(INDEX('Hoja de Trabajo para listado'!$BC$155:$CB$1048576,MATCH($A579,'Hoja de Trabajo para listado'!$BC$155:$BC$1048576,0),MATCH((CUADRO!J$4&amp;$E579),'Hoja de Trabajo para listado'!$BC$151:$CB$151,0)),0)+IFERROR(INDEX('Hoja de Trabajo para listado'!$DE$153:$DG$274,MATCH($A579,'Hoja de Trabajo para listado'!$DE$153:$DE$1048576,0),MATCH((CUADRO!J$4&amp;$E579),'Hoja de Trabajo para listado'!$DE$151:$DG$151,0)),0)+IFERROR(INDEX('Hoja de Trabajo para listado'!$CD$155:$DC$1048576,MATCH($A579,'Hoja de Trabajo para listado'!$CD$155:$CD$1048576,0),MATCH((CUADRO!J$4&amp;$E579),'Hoja de Trabajo para listado'!$CD$151:$DC$151,0)),0)</f>
        <v>0</v>
      </c>
      <c r="K579" s="243">
        <f ca="1">+IFERROR(INDEX('Hoja de Trabajo para listado'!$A$155:$Z$1048576,MATCH($A579,'Hoja de Trabajo para listado'!$A$155:$A$1048576,0),MATCH((CUADRO!K$4&amp;$E579),'Hoja de Trabajo para listado'!$A$151:$Z$151,0)),0)+IFERROR(INDEX('Hoja de Trabajo para listado'!$AB$155:$BA$1048576,MATCH($A579,'Hoja de Trabajo para listado'!$AB$155:$AB$1048576,0),MATCH((CUADRO!K$4&amp;$E579),'Hoja de Trabajo para listado'!$AB$151:$BA$151,0)),0)+IFERROR(INDEX('Hoja de Trabajo para listado'!$BC$155:$CB$1048576,MATCH($A579,'Hoja de Trabajo para listado'!$BC$155:$BC$1048576,0),MATCH((CUADRO!K$4&amp;$E579),'Hoja de Trabajo para listado'!$BC$151:$CB$151,0)),0)+IFERROR(INDEX('Hoja de Trabajo para listado'!$DE$153:$DG$274,MATCH($A579,'Hoja de Trabajo para listado'!$DE$153:$DE$1048576,0),MATCH((CUADRO!K$4&amp;$E579),'Hoja de Trabajo para listado'!$DE$151:$DG$151,0)),0)+IFERROR(INDEX('Hoja de Trabajo para listado'!$CD$155:$DC$1048576,MATCH($A579,'Hoja de Trabajo para listado'!$CD$155:$CD$1048576,0),MATCH((CUADRO!K$4&amp;$E579),'Hoja de Trabajo para listado'!$CD$151:$DC$151,0)),0)</f>
        <v>0</v>
      </c>
      <c r="L579" s="243">
        <f ca="1">+IFERROR(INDEX('Hoja de Trabajo para listado'!$A$155:$Z$1048576,MATCH($A579,'Hoja de Trabajo para listado'!$A$155:$A$1048576,0),MATCH((CUADRO!L$4&amp;$E579),'Hoja de Trabajo para listado'!$A$151:$Z$151,0)),0)+IFERROR(INDEX('Hoja de Trabajo para listado'!$AB$155:$BA$1048576,MATCH($A579,'Hoja de Trabajo para listado'!$AB$155:$AB$1048576,0),MATCH((CUADRO!L$4&amp;$E579),'Hoja de Trabajo para listado'!$AB$151:$BA$151,0)),0)+IFERROR(INDEX('Hoja de Trabajo para listado'!$BC$155:$CB$1048576,MATCH($A579,'Hoja de Trabajo para listado'!$BC$155:$BC$1048576,0),MATCH((CUADRO!L$4&amp;$E579),'Hoja de Trabajo para listado'!$BC$151:$CB$151,0)),0)+IFERROR(INDEX('Hoja de Trabajo para listado'!$DE$153:$DG$274,MATCH($A579,'Hoja de Trabajo para listado'!$DE$153:$DE$1048576,0),MATCH((CUADRO!L$4&amp;$E579),'Hoja de Trabajo para listado'!$DE$151:$DG$151,0)),0)+IFERROR(INDEX('Hoja de Trabajo para listado'!$CD$155:$DC$1048576,MATCH($A579,'Hoja de Trabajo para listado'!$CD$155:$CD$1048576,0),MATCH((CUADRO!L$4&amp;$E579),'Hoja de Trabajo para listado'!$CD$151:$DC$151,0)),0)</f>
        <v>0</v>
      </c>
      <c r="M579" s="243">
        <f ca="1">+IFERROR(INDEX('Hoja de Trabajo para listado'!$A$155:$Z$1048576,MATCH($A579,'Hoja de Trabajo para listado'!$A$155:$A$1048576,0),MATCH((CUADRO!M$4&amp;$E579),'Hoja de Trabajo para listado'!$A$151:$Z$151,0)),0)+IFERROR(INDEX('Hoja de Trabajo para listado'!$AB$155:$BA$1048576,MATCH($A579,'Hoja de Trabajo para listado'!$AB$155:$AB$1048576,0),MATCH((CUADRO!M$4&amp;$E579),'Hoja de Trabajo para listado'!$AB$151:$BA$151,0)),0)+IFERROR(INDEX('Hoja de Trabajo para listado'!$BC$155:$CB$1048576,MATCH($A579,'Hoja de Trabajo para listado'!$BC$155:$BC$1048576,0),MATCH((CUADRO!M$4&amp;$E579),'Hoja de Trabajo para listado'!$BC$151:$CB$151,0)),0)+IFERROR(INDEX('Hoja de Trabajo para listado'!$DE$153:$DG$274,MATCH($A579,'Hoja de Trabajo para listado'!$DE$153:$DE$1048576,0),MATCH((CUADRO!M$4&amp;$E579),'Hoja de Trabajo para listado'!$DE$151:$DG$151,0)),0)+IFERROR(INDEX('Hoja de Trabajo para listado'!$CD$155:$DC$1048576,MATCH($A579,'Hoja de Trabajo para listado'!$CD$155:$CD$1048576,0),MATCH((CUADRO!M$4&amp;$E579),'Hoja de Trabajo para listado'!$CD$151:$DC$151,0)),0)</f>
        <v>0</v>
      </c>
      <c r="N579" s="243">
        <f ca="1">+IFERROR(INDEX('Hoja de Trabajo para listado'!$A$155:$Z$1048576,MATCH($A579,'Hoja de Trabajo para listado'!$A$155:$A$1048576,0),MATCH((CUADRO!N$4&amp;$E579),'Hoja de Trabajo para listado'!$A$151:$Z$151,0)),0)+IFERROR(INDEX('Hoja de Trabajo para listado'!$AB$155:$BA$1048576,MATCH($A579,'Hoja de Trabajo para listado'!$AB$155:$AB$1048576,0),MATCH((CUADRO!N$4&amp;$E579),'Hoja de Trabajo para listado'!$AB$151:$BA$151,0)),0)+IFERROR(INDEX('Hoja de Trabajo para listado'!$BC$155:$CB$1048576,MATCH($A579,'Hoja de Trabajo para listado'!$BC$155:$BC$1048576,0),MATCH((CUADRO!N$4&amp;$E579),'Hoja de Trabajo para listado'!$BC$151:$CB$151,0)),0)+IFERROR(INDEX('Hoja de Trabajo para listado'!$DE$153:$DG$274,MATCH($A579,'Hoja de Trabajo para listado'!$DE$153:$DE$1048576,0),MATCH((CUADRO!N$4&amp;$E579),'Hoja de Trabajo para listado'!$DE$151:$DG$151,0)),0)+IFERROR(INDEX('Hoja de Trabajo para listado'!$CD$155:$DC$1048576,MATCH($A579,'Hoja de Trabajo para listado'!$CD$155:$CD$1048576,0),MATCH((CUADRO!N$4&amp;$E579),'Hoja de Trabajo para listado'!$CD$151:$DC$151,0)),0)</f>
        <v>0</v>
      </c>
      <c r="O579" s="243">
        <f ca="1">+IFERROR(INDEX('Hoja de Trabajo para listado'!$A$155:$Z$1048576,MATCH($A579,'Hoja de Trabajo para listado'!$A$155:$A$1048576,0),MATCH((CUADRO!O$4&amp;$E579),'Hoja de Trabajo para listado'!$A$151:$Z$151,0)),0)+IFERROR(INDEX('Hoja de Trabajo para listado'!$AB$155:$BA$1048576,MATCH($A579,'Hoja de Trabajo para listado'!$AB$155:$AB$1048576,0),MATCH((CUADRO!O$4&amp;$E579),'Hoja de Trabajo para listado'!$AB$151:$BA$151,0)),0)+IFERROR(INDEX('Hoja de Trabajo para listado'!$BC$155:$CB$1048576,MATCH($A579,'Hoja de Trabajo para listado'!$BC$155:$BC$1048576,0),MATCH((CUADRO!O$4&amp;$E579),'Hoja de Trabajo para listado'!$BC$151:$CB$151,0)),0)+IFERROR(INDEX('Hoja de Trabajo para listado'!$DE$153:$DG$274,MATCH($A579,'Hoja de Trabajo para listado'!$DE$153:$DE$1048576,0),MATCH((CUADRO!O$4&amp;$E579),'Hoja de Trabajo para listado'!$DE$151:$DG$151,0)),0)+IFERROR(INDEX('Hoja de Trabajo para listado'!$CD$155:$DC$1048576,MATCH($A579,'Hoja de Trabajo para listado'!$CD$155:$CD$1048576,0),MATCH((CUADRO!O$4&amp;$E579),'Hoja de Trabajo para listado'!$CD$151:$DC$151,0)),0)</f>
        <v>0</v>
      </c>
      <c r="P579" s="243">
        <f ca="1">+IFERROR(INDEX('Hoja de Trabajo para listado'!$A$155:$Z$1048576,MATCH($A579,'Hoja de Trabajo para listado'!$A$155:$A$1048576,0),MATCH((CUADRO!P$4&amp;$E579),'Hoja de Trabajo para listado'!$A$151:$Z$151,0)),0)+IFERROR(INDEX('Hoja de Trabajo para listado'!$AB$155:$BA$1048576,MATCH($A579,'Hoja de Trabajo para listado'!$AB$155:$AB$1048576,0),MATCH((CUADRO!P$4&amp;$E579),'Hoja de Trabajo para listado'!$AB$151:$BA$151,0)),0)+IFERROR(INDEX('Hoja de Trabajo para listado'!$BC$155:$CB$1048576,MATCH($A579,'Hoja de Trabajo para listado'!$BC$155:$BC$1048576,0),MATCH((CUADRO!P$4&amp;$E579),'Hoja de Trabajo para listado'!$BC$151:$CB$151,0)),0)+IFERROR(INDEX('Hoja de Trabajo para listado'!$DE$153:$DG$274,MATCH($A579,'Hoja de Trabajo para listado'!$DE$153:$DE$1048576,0),MATCH((CUADRO!P$4&amp;$E579),'Hoja de Trabajo para listado'!$DE$151:$DG$151,0)),0)+IFERROR(INDEX('Hoja de Trabajo para listado'!$CD$155:$DC$1048576,MATCH($A579,'Hoja de Trabajo para listado'!$CD$155:$CD$1048576,0),MATCH((CUADRO!P$4&amp;$E579),'Hoja de Trabajo para listado'!$CD$151:$DC$151,0)),0)</f>
        <v>0</v>
      </c>
      <c r="Q579" s="243">
        <f ca="1">+IFERROR(INDEX('Hoja de Trabajo para listado'!$A$155:$Z$1048576,MATCH($A579,'Hoja de Trabajo para listado'!$A$155:$A$1048576,0),MATCH((CUADRO!Q$4&amp;$E579),'Hoja de Trabajo para listado'!$A$151:$Z$151,0)),0)+IFERROR(INDEX('Hoja de Trabajo para listado'!$AB$155:$BA$1048576,MATCH($A579,'Hoja de Trabajo para listado'!$AB$155:$AB$1048576,0),MATCH((CUADRO!Q$4&amp;$E579),'Hoja de Trabajo para listado'!$AB$151:$BA$151,0)),0)+IFERROR(INDEX('Hoja de Trabajo para listado'!$BC$155:$CB$1048576,MATCH($A579,'Hoja de Trabajo para listado'!$BC$155:$BC$1048576,0),MATCH((CUADRO!Q$4&amp;$E579),'Hoja de Trabajo para listado'!$BC$151:$CB$151,0)),0)+IFERROR(INDEX('Hoja de Trabajo para listado'!$DE$153:$DG$274,MATCH($A579,'Hoja de Trabajo para listado'!$DE$153:$DE$1048576,0),MATCH((CUADRO!Q$4&amp;$E579),'Hoja de Trabajo para listado'!$DE$151:$DG$151,0)),0)+IFERROR(INDEX('Hoja de Trabajo para listado'!$CD$155:$DC$1048576,MATCH($A579,'Hoja de Trabajo para listado'!$CD$155:$CD$1048576,0),MATCH((CUADRO!Q$4&amp;$E579),'Hoja de Trabajo para listado'!$CD$151:$DC$151,0)),0)</f>
        <v>0</v>
      </c>
      <c r="R579" s="243">
        <f t="shared" ca="1" si="23"/>
        <v>0</v>
      </c>
      <c r="S579" s="249"/>
      <c r="T579" s="243">
        <f ca="1">+T580</f>
        <v>0</v>
      </c>
      <c r="U579" s="242">
        <f t="shared" si="24"/>
        <v>1</v>
      </c>
      <c r="V579" s="333" t="str">
        <f>+VLOOKUP(A579,bd_lista!$A$3:$E$592,5,FALSE)</f>
        <v>Gobiernos Autonomos Municipales</v>
      </c>
      <c r="W579" s="387" t="str">
        <f>+V579</f>
        <v>Gobiernos Autonomos Municipales</v>
      </c>
      <c r="X579" s="242">
        <f>+VLOOKUP(A579,[4]Sheet1!$A$13:$D$744,4,FALSE)</f>
        <v>0</v>
      </c>
      <c r="Y579" s="242" t="e">
        <f>+VLOOKUP(X579,bd_lista!$A$3:$C$592,3,FALSE)</f>
        <v>#N/A</v>
      </c>
      <c r="Z579" s="294">
        <f>+X579</f>
        <v>0</v>
      </c>
      <c r="AA579" s="295" t="e">
        <f>+Y579</f>
        <v>#N/A</v>
      </c>
    </row>
    <row r="580" spans="1:27" customFormat="1" ht="15" hidden="1" customHeight="1">
      <c r="A580" s="32">
        <v>1241</v>
      </c>
      <c r="B580" s="393"/>
      <c r="C580" s="247" t="str">
        <f>+VLOOKUP(A580,bd_lista!$A$3:$C$592,3,FALSE)</f>
        <v>Gobierno Autónomo Municipal de Comanche</v>
      </c>
      <c r="D580" s="390"/>
      <c r="E580" s="244" t="s">
        <v>1305</v>
      </c>
      <c r="F580" s="243">
        <f ca="1">+IFERROR(INDEX('Hoja de Trabajo para listado'!$A$155:$Z$1048576,MATCH($A580,'Hoja de Trabajo para listado'!$A$155:$A$1048576,0),MATCH((CUADRO!F$4&amp;$E580),'Hoja de Trabajo para listado'!$A$151:$Z$151,0)),0)+IFERROR(INDEX('Hoja de Trabajo para listado'!$AB$155:$BA$1048576,MATCH($A580,'Hoja de Trabajo para listado'!$AB$155:$AB$1048576,0),MATCH((CUADRO!F$4&amp;$E580),'Hoja de Trabajo para listado'!$AB$151:$BA$151,0)),0)+IFERROR(INDEX('Hoja de Trabajo para listado'!$BC$155:$CB$1048576,MATCH($A580,'Hoja de Trabajo para listado'!$BC$155:$BC$1048576,0),MATCH((CUADRO!F$4&amp;$E580),'Hoja de Trabajo para listado'!$BC$151:$CB$151,0)),0)+IFERROR(INDEX('Hoja de Trabajo para listado'!$DE$153:$DG$274,MATCH($A580,'Hoja de Trabajo para listado'!$DE$153:$DE$1048576,0),MATCH((CUADRO!F$4&amp;$E580),'Hoja de Trabajo para listado'!$DE$151:$DG$151,0)),0)+IFERROR(INDEX('Hoja de Trabajo para listado'!$CD$155:$DC$1048576,MATCH($A580,'Hoja de Trabajo para listado'!$CD$155:$CD$1048576,0),MATCH((CUADRO!F$4&amp;$E580),'Hoja de Trabajo para listado'!$CD$151:$DC$151,0)),0)</f>
        <v>0</v>
      </c>
      <c r="G580" s="243">
        <f ca="1">+IFERROR(INDEX('Hoja de Trabajo para listado'!$A$155:$Z$1048576,MATCH($A580,'Hoja de Trabajo para listado'!$A$155:$A$1048576,0),MATCH((CUADRO!G$4&amp;$E580),'Hoja de Trabajo para listado'!$A$151:$Z$151,0)),0)+IFERROR(INDEX('Hoja de Trabajo para listado'!$AB$155:$BA$1048576,MATCH($A580,'Hoja de Trabajo para listado'!$AB$155:$AB$1048576,0),MATCH((CUADRO!G$4&amp;$E580),'Hoja de Trabajo para listado'!$AB$151:$BA$151,0)),0)+IFERROR(INDEX('Hoja de Trabajo para listado'!$BC$155:$CB$1048576,MATCH($A580,'Hoja de Trabajo para listado'!$BC$155:$BC$1048576,0),MATCH((CUADRO!G$4&amp;$E580),'Hoja de Trabajo para listado'!$BC$151:$CB$151,0)),0)+IFERROR(INDEX('Hoja de Trabajo para listado'!$DE$153:$DG$274,MATCH($A580,'Hoja de Trabajo para listado'!$DE$153:$DE$1048576,0),MATCH((CUADRO!G$4&amp;$E580),'Hoja de Trabajo para listado'!$DE$151:$DG$151,0)),0)+IFERROR(INDEX('Hoja de Trabajo para listado'!$CD$155:$DC$1048576,MATCH($A580,'Hoja de Trabajo para listado'!$CD$155:$CD$1048576,0),MATCH((CUADRO!G$4&amp;$E580),'Hoja de Trabajo para listado'!$CD$151:$DC$151,0)),0)</f>
        <v>0</v>
      </c>
      <c r="H580" s="243">
        <f ca="1">+IFERROR(INDEX('Hoja de Trabajo para listado'!$A$155:$Z$1048576,MATCH($A580,'Hoja de Trabajo para listado'!$A$155:$A$1048576,0),MATCH((CUADRO!H$4&amp;$E580),'Hoja de Trabajo para listado'!$A$151:$Z$151,0)),0)+IFERROR(INDEX('Hoja de Trabajo para listado'!$AB$155:$BA$1048576,MATCH($A580,'Hoja de Trabajo para listado'!$AB$155:$AB$1048576,0),MATCH((CUADRO!H$4&amp;$E580),'Hoja de Trabajo para listado'!$AB$151:$BA$151,0)),0)+IFERROR(INDEX('Hoja de Trabajo para listado'!$BC$155:$CB$1048576,MATCH($A580,'Hoja de Trabajo para listado'!$BC$155:$BC$1048576,0),MATCH((CUADRO!H$4&amp;$E580),'Hoja de Trabajo para listado'!$BC$151:$CB$151,0)),0)+IFERROR(INDEX('Hoja de Trabajo para listado'!$DE$153:$DG$274,MATCH($A580,'Hoja de Trabajo para listado'!$DE$153:$DE$1048576,0),MATCH((CUADRO!H$4&amp;$E580),'Hoja de Trabajo para listado'!$DE$151:$DG$151,0)),0)+IFERROR(INDEX('Hoja de Trabajo para listado'!$CD$155:$DC$1048576,MATCH($A580,'Hoja de Trabajo para listado'!$CD$155:$CD$1048576,0),MATCH((CUADRO!H$4&amp;$E580),'Hoja de Trabajo para listado'!$CD$151:$DC$151,0)),0)</f>
        <v>0</v>
      </c>
      <c r="I580" s="243">
        <f ca="1">+IFERROR(INDEX('Hoja de Trabajo para listado'!$A$155:$Z$1048576,MATCH($A580,'Hoja de Trabajo para listado'!$A$155:$A$1048576,0),MATCH((CUADRO!I$4&amp;$E580),'Hoja de Trabajo para listado'!$A$151:$Z$151,0)),0)+IFERROR(INDEX('Hoja de Trabajo para listado'!$AB$155:$BA$1048576,MATCH($A580,'Hoja de Trabajo para listado'!$AB$155:$AB$1048576,0),MATCH((CUADRO!I$4&amp;$E580),'Hoja de Trabajo para listado'!$AB$151:$BA$151,0)),0)+IFERROR(INDEX('Hoja de Trabajo para listado'!$BC$155:$CB$1048576,MATCH($A580,'Hoja de Trabajo para listado'!$BC$155:$BC$1048576,0),MATCH((CUADRO!I$4&amp;$E580),'Hoja de Trabajo para listado'!$BC$151:$CB$151,0)),0)+IFERROR(INDEX('Hoja de Trabajo para listado'!$DE$153:$DG$274,MATCH($A580,'Hoja de Trabajo para listado'!$DE$153:$DE$1048576,0),MATCH((CUADRO!I$4&amp;$E580),'Hoja de Trabajo para listado'!$DE$151:$DG$151,0)),0)+IFERROR(INDEX('Hoja de Trabajo para listado'!$CD$155:$DC$1048576,MATCH($A580,'Hoja de Trabajo para listado'!$CD$155:$CD$1048576,0),MATCH((CUADRO!I$4&amp;$E580),'Hoja de Trabajo para listado'!$CD$151:$DC$151,0)),0)</f>
        <v>0</v>
      </c>
      <c r="J580" s="243">
        <f ca="1">+IFERROR(INDEX('Hoja de Trabajo para listado'!$A$155:$Z$1048576,MATCH($A580,'Hoja de Trabajo para listado'!$A$155:$A$1048576,0),MATCH((CUADRO!J$4&amp;$E580),'Hoja de Trabajo para listado'!$A$151:$Z$151,0)),0)+IFERROR(INDEX('Hoja de Trabajo para listado'!$AB$155:$BA$1048576,MATCH($A580,'Hoja de Trabajo para listado'!$AB$155:$AB$1048576,0),MATCH((CUADRO!J$4&amp;$E580),'Hoja de Trabajo para listado'!$AB$151:$BA$151,0)),0)+IFERROR(INDEX('Hoja de Trabajo para listado'!$BC$155:$CB$1048576,MATCH($A580,'Hoja de Trabajo para listado'!$BC$155:$BC$1048576,0),MATCH((CUADRO!J$4&amp;$E580),'Hoja de Trabajo para listado'!$BC$151:$CB$151,0)),0)+IFERROR(INDEX('Hoja de Trabajo para listado'!$DE$153:$DG$274,MATCH($A580,'Hoja de Trabajo para listado'!$DE$153:$DE$1048576,0),MATCH((CUADRO!J$4&amp;$E580),'Hoja de Trabajo para listado'!$DE$151:$DG$151,0)),0)+IFERROR(INDEX('Hoja de Trabajo para listado'!$CD$155:$DC$1048576,MATCH($A580,'Hoja de Trabajo para listado'!$CD$155:$CD$1048576,0),MATCH((CUADRO!J$4&amp;$E580),'Hoja de Trabajo para listado'!$CD$151:$DC$151,0)),0)</f>
        <v>0</v>
      </c>
      <c r="K580" s="243">
        <f ca="1">+IFERROR(INDEX('Hoja de Trabajo para listado'!$A$155:$Z$1048576,MATCH($A580,'Hoja de Trabajo para listado'!$A$155:$A$1048576,0),MATCH((CUADRO!K$4&amp;$E580),'Hoja de Trabajo para listado'!$A$151:$Z$151,0)),0)+IFERROR(INDEX('Hoja de Trabajo para listado'!$AB$155:$BA$1048576,MATCH($A580,'Hoja de Trabajo para listado'!$AB$155:$AB$1048576,0),MATCH((CUADRO!K$4&amp;$E580),'Hoja de Trabajo para listado'!$AB$151:$BA$151,0)),0)+IFERROR(INDEX('Hoja de Trabajo para listado'!$BC$155:$CB$1048576,MATCH($A580,'Hoja de Trabajo para listado'!$BC$155:$BC$1048576,0),MATCH((CUADRO!K$4&amp;$E580),'Hoja de Trabajo para listado'!$BC$151:$CB$151,0)),0)+IFERROR(INDEX('Hoja de Trabajo para listado'!$DE$153:$DG$274,MATCH($A580,'Hoja de Trabajo para listado'!$DE$153:$DE$1048576,0),MATCH((CUADRO!K$4&amp;$E580),'Hoja de Trabajo para listado'!$DE$151:$DG$151,0)),0)+IFERROR(INDEX('Hoja de Trabajo para listado'!$CD$155:$DC$1048576,MATCH($A580,'Hoja de Trabajo para listado'!$CD$155:$CD$1048576,0),MATCH((CUADRO!K$4&amp;$E580),'Hoja de Trabajo para listado'!$CD$151:$DC$151,0)),0)</f>
        <v>0</v>
      </c>
      <c r="L580" s="243">
        <f ca="1">+IFERROR(INDEX('Hoja de Trabajo para listado'!$A$155:$Z$1048576,MATCH($A580,'Hoja de Trabajo para listado'!$A$155:$A$1048576,0),MATCH((CUADRO!L$4&amp;$E580),'Hoja de Trabajo para listado'!$A$151:$Z$151,0)),0)+IFERROR(INDEX('Hoja de Trabajo para listado'!$AB$155:$BA$1048576,MATCH($A580,'Hoja de Trabajo para listado'!$AB$155:$AB$1048576,0),MATCH((CUADRO!L$4&amp;$E580),'Hoja de Trabajo para listado'!$AB$151:$BA$151,0)),0)+IFERROR(INDEX('Hoja de Trabajo para listado'!$BC$155:$CB$1048576,MATCH($A580,'Hoja de Trabajo para listado'!$BC$155:$BC$1048576,0),MATCH((CUADRO!L$4&amp;$E580),'Hoja de Trabajo para listado'!$BC$151:$CB$151,0)),0)+IFERROR(INDEX('Hoja de Trabajo para listado'!$DE$153:$DG$274,MATCH($A580,'Hoja de Trabajo para listado'!$DE$153:$DE$1048576,0),MATCH((CUADRO!L$4&amp;$E580),'Hoja de Trabajo para listado'!$DE$151:$DG$151,0)),0)+IFERROR(INDEX('Hoja de Trabajo para listado'!$CD$155:$DC$1048576,MATCH($A580,'Hoja de Trabajo para listado'!$CD$155:$CD$1048576,0),MATCH((CUADRO!L$4&amp;$E580),'Hoja de Trabajo para listado'!$CD$151:$DC$151,0)),0)</f>
        <v>0</v>
      </c>
      <c r="M580" s="243">
        <f ca="1">+IFERROR(INDEX('Hoja de Trabajo para listado'!$A$155:$Z$1048576,MATCH($A580,'Hoja de Trabajo para listado'!$A$155:$A$1048576,0),MATCH((CUADRO!M$4&amp;$E580),'Hoja de Trabajo para listado'!$A$151:$Z$151,0)),0)+IFERROR(INDEX('Hoja de Trabajo para listado'!$AB$155:$BA$1048576,MATCH($A580,'Hoja de Trabajo para listado'!$AB$155:$AB$1048576,0),MATCH((CUADRO!M$4&amp;$E580),'Hoja de Trabajo para listado'!$AB$151:$BA$151,0)),0)+IFERROR(INDEX('Hoja de Trabajo para listado'!$BC$155:$CB$1048576,MATCH($A580,'Hoja de Trabajo para listado'!$BC$155:$BC$1048576,0),MATCH((CUADRO!M$4&amp;$E580),'Hoja de Trabajo para listado'!$BC$151:$CB$151,0)),0)+IFERROR(INDEX('Hoja de Trabajo para listado'!$DE$153:$DG$274,MATCH($A580,'Hoja de Trabajo para listado'!$DE$153:$DE$1048576,0),MATCH((CUADRO!M$4&amp;$E580),'Hoja de Trabajo para listado'!$DE$151:$DG$151,0)),0)+IFERROR(INDEX('Hoja de Trabajo para listado'!$CD$155:$DC$1048576,MATCH($A580,'Hoja de Trabajo para listado'!$CD$155:$CD$1048576,0),MATCH((CUADRO!M$4&amp;$E580),'Hoja de Trabajo para listado'!$CD$151:$DC$151,0)),0)</f>
        <v>0</v>
      </c>
      <c r="N580" s="243">
        <f ca="1">+IFERROR(INDEX('Hoja de Trabajo para listado'!$A$155:$Z$1048576,MATCH($A580,'Hoja de Trabajo para listado'!$A$155:$A$1048576,0),MATCH((CUADRO!N$4&amp;$E580),'Hoja de Trabajo para listado'!$A$151:$Z$151,0)),0)+IFERROR(INDEX('Hoja de Trabajo para listado'!$AB$155:$BA$1048576,MATCH($A580,'Hoja de Trabajo para listado'!$AB$155:$AB$1048576,0),MATCH((CUADRO!N$4&amp;$E580),'Hoja de Trabajo para listado'!$AB$151:$BA$151,0)),0)+IFERROR(INDEX('Hoja de Trabajo para listado'!$BC$155:$CB$1048576,MATCH($A580,'Hoja de Trabajo para listado'!$BC$155:$BC$1048576,0),MATCH((CUADRO!N$4&amp;$E580),'Hoja de Trabajo para listado'!$BC$151:$CB$151,0)),0)+IFERROR(INDEX('Hoja de Trabajo para listado'!$DE$153:$DG$274,MATCH($A580,'Hoja de Trabajo para listado'!$DE$153:$DE$1048576,0),MATCH((CUADRO!N$4&amp;$E580),'Hoja de Trabajo para listado'!$DE$151:$DG$151,0)),0)+IFERROR(INDEX('Hoja de Trabajo para listado'!$CD$155:$DC$1048576,MATCH($A580,'Hoja de Trabajo para listado'!$CD$155:$CD$1048576,0),MATCH((CUADRO!N$4&amp;$E580),'Hoja de Trabajo para listado'!$CD$151:$DC$151,0)),0)</f>
        <v>0</v>
      </c>
      <c r="O580" s="243">
        <f ca="1">+IFERROR(INDEX('Hoja de Trabajo para listado'!$A$155:$Z$1048576,MATCH($A580,'Hoja de Trabajo para listado'!$A$155:$A$1048576,0),MATCH((CUADRO!O$4&amp;$E580),'Hoja de Trabajo para listado'!$A$151:$Z$151,0)),0)+IFERROR(INDEX('Hoja de Trabajo para listado'!$AB$155:$BA$1048576,MATCH($A580,'Hoja de Trabajo para listado'!$AB$155:$AB$1048576,0),MATCH((CUADRO!O$4&amp;$E580),'Hoja de Trabajo para listado'!$AB$151:$BA$151,0)),0)+IFERROR(INDEX('Hoja de Trabajo para listado'!$BC$155:$CB$1048576,MATCH($A580,'Hoja de Trabajo para listado'!$BC$155:$BC$1048576,0),MATCH((CUADRO!O$4&amp;$E580),'Hoja de Trabajo para listado'!$BC$151:$CB$151,0)),0)+IFERROR(INDEX('Hoja de Trabajo para listado'!$DE$153:$DG$274,MATCH($A580,'Hoja de Trabajo para listado'!$DE$153:$DE$1048576,0),MATCH((CUADRO!O$4&amp;$E580),'Hoja de Trabajo para listado'!$DE$151:$DG$151,0)),0)+IFERROR(INDEX('Hoja de Trabajo para listado'!$CD$155:$DC$1048576,MATCH($A580,'Hoja de Trabajo para listado'!$CD$155:$CD$1048576,0),MATCH((CUADRO!O$4&amp;$E580),'Hoja de Trabajo para listado'!$CD$151:$DC$151,0)),0)</f>
        <v>0</v>
      </c>
      <c r="P580" s="243">
        <f ca="1">+IFERROR(INDEX('Hoja de Trabajo para listado'!$A$155:$Z$1048576,MATCH($A580,'Hoja de Trabajo para listado'!$A$155:$A$1048576,0),MATCH((CUADRO!P$4&amp;$E580),'Hoja de Trabajo para listado'!$A$151:$Z$151,0)),0)+IFERROR(INDEX('Hoja de Trabajo para listado'!$AB$155:$BA$1048576,MATCH($A580,'Hoja de Trabajo para listado'!$AB$155:$AB$1048576,0),MATCH((CUADRO!P$4&amp;$E580),'Hoja de Trabajo para listado'!$AB$151:$BA$151,0)),0)+IFERROR(INDEX('Hoja de Trabajo para listado'!$BC$155:$CB$1048576,MATCH($A580,'Hoja de Trabajo para listado'!$BC$155:$BC$1048576,0),MATCH((CUADRO!P$4&amp;$E580),'Hoja de Trabajo para listado'!$BC$151:$CB$151,0)),0)+IFERROR(INDEX('Hoja de Trabajo para listado'!$DE$153:$DG$274,MATCH($A580,'Hoja de Trabajo para listado'!$DE$153:$DE$1048576,0),MATCH((CUADRO!P$4&amp;$E580),'Hoja de Trabajo para listado'!$DE$151:$DG$151,0)),0)+IFERROR(INDEX('Hoja de Trabajo para listado'!$CD$155:$DC$1048576,MATCH($A580,'Hoja de Trabajo para listado'!$CD$155:$CD$1048576,0),MATCH((CUADRO!P$4&amp;$E580),'Hoja de Trabajo para listado'!$CD$151:$DC$151,0)),0)</f>
        <v>0</v>
      </c>
      <c r="Q580" s="243">
        <f ca="1">+IFERROR(INDEX('Hoja de Trabajo para listado'!$A$155:$Z$1048576,MATCH($A580,'Hoja de Trabajo para listado'!$A$155:$A$1048576,0),MATCH((CUADRO!Q$4&amp;$E580),'Hoja de Trabajo para listado'!$A$151:$Z$151,0)),0)+IFERROR(INDEX('Hoja de Trabajo para listado'!$AB$155:$BA$1048576,MATCH($A580,'Hoja de Trabajo para listado'!$AB$155:$AB$1048576,0),MATCH((CUADRO!Q$4&amp;$E580),'Hoja de Trabajo para listado'!$AB$151:$BA$151,0)),0)+IFERROR(INDEX('Hoja de Trabajo para listado'!$BC$155:$CB$1048576,MATCH($A580,'Hoja de Trabajo para listado'!$BC$155:$BC$1048576,0),MATCH((CUADRO!Q$4&amp;$E580),'Hoja de Trabajo para listado'!$BC$151:$CB$151,0)),0)+IFERROR(INDEX('Hoja de Trabajo para listado'!$DE$153:$DG$274,MATCH($A580,'Hoja de Trabajo para listado'!$DE$153:$DE$1048576,0),MATCH((CUADRO!Q$4&amp;$E580),'Hoja de Trabajo para listado'!$DE$151:$DG$151,0)),0)+IFERROR(INDEX('Hoja de Trabajo para listado'!$CD$155:$DC$1048576,MATCH($A580,'Hoja de Trabajo para listado'!$CD$155:$CD$1048576,0),MATCH((CUADRO!Q$4&amp;$E580),'Hoja de Trabajo para listado'!$CD$151:$DC$151,0)),0)</f>
        <v>0</v>
      </c>
      <c r="R580" s="243">
        <f t="shared" ca="1" si="23"/>
        <v>0</v>
      </c>
      <c r="S580" s="249">
        <f ca="1">+R579+R580</f>
        <v>0</v>
      </c>
      <c r="T580" s="243">
        <f ca="1">+S580</f>
        <v>0</v>
      </c>
      <c r="U580" s="242">
        <f t="shared" si="24"/>
        <v>2</v>
      </c>
      <c r="V580" s="333" t="str">
        <f>+VLOOKUP(A580,bd_lista!$A$3:$E$592,5,FALSE)</f>
        <v>Gobiernos Autonomos Municipales</v>
      </c>
      <c r="W580" s="388"/>
      <c r="X580" s="242">
        <f>+VLOOKUP(A580,[4]Sheet1!$A$13:$D$744,4,FALSE)</f>
        <v>0</v>
      </c>
      <c r="Y580" s="242" t="e">
        <f>+VLOOKUP(X580,bd_lista!$A$3:$C$592,3,FALSE)</f>
        <v>#N/A</v>
      </c>
      <c r="Z580" s="292"/>
      <c r="AA580" s="293"/>
    </row>
    <row r="581" spans="1:27" customFormat="1" ht="15" hidden="1" customHeight="1">
      <c r="A581" s="32">
        <v>1242</v>
      </c>
      <c r="B581" s="392">
        <f>+A581</f>
        <v>1242</v>
      </c>
      <c r="C581" s="247" t="str">
        <f>+VLOOKUP(A581,bd_lista!$A$3:$C$592,3,FALSE)</f>
        <v>Gobierno Autónomo Municipal de Charaña</v>
      </c>
      <c r="D581" s="389" t="str">
        <f>+C581</f>
        <v>Gobierno Autónomo Municipal de Charaña</v>
      </c>
      <c r="E581" s="242" t="s">
        <v>1304</v>
      </c>
      <c r="F581" s="243">
        <f ca="1">+IFERROR(INDEX('Hoja de Trabajo para listado'!$A$155:$Z$1048576,MATCH($A581,'Hoja de Trabajo para listado'!$A$155:$A$1048576,0),MATCH((CUADRO!F$4&amp;$E581),'Hoja de Trabajo para listado'!$A$151:$Z$151,0)),0)+IFERROR(INDEX('Hoja de Trabajo para listado'!$AB$155:$BA$1048576,MATCH($A581,'Hoja de Trabajo para listado'!$AB$155:$AB$1048576,0),MATCH((CUADRO!F$4&amp;$E581),'Hoja de Trabajo para listado'!$AB$151:$BA$151,0)),0)+IFERROR(INDEX('Hoja de Trabajo para listado'!$BC$155:$CB$1048576,MATCH($A581,'Hoja de Trabajo para listado'!$BC$155:$BC$1048576,0),MATCH((CUADRO!F$4&amp;$E581),'Hoja de Trabajo para listado'!$BC$151:$CB$151,0)),0)+IFERROR(INDEX('Hoja de Trabajo para listado'!$DE$153:$DG$274,MATCH($A581,'Hoja de Trabajo para listado'!$DE$153:$DE$1048576,0),MATCH((CUADRO!F$4&amp;$E581),'Hoja de Trabajo para listado'!$DE$151:$DG$151,0)),0)+IFERROR(INDEX('Hoja de Trabajo para listado'!$CD$155:$DC$1048576,MATCH($A581,'Hoja de Trabajo para listado'!$CD$155:$CD$1048576,0),MATCH((CUADRO!F$4&amp;$E581),'Hoja de Trabajo para listado'!$CD$151:$DC$151,0)),0)</f>
        <v>0</v>
      </c>
      <c r="G581" s="243">
        <f ca="1">+IFERROR(INDEX('Hoja de Trabajo para listado'!$A$155:$Z$1048576,MATCH($A581,'Hoja de Trabajo para listado'!$A$155:$A$1048576,0),MATCH((CUADRO!G$4&amp;$E581),'Hoja de Trabajo para listado'!$A$151:$Z$151,0)),0)+IFERROR(INDEX('Hoja de Trabajo para listado'!$AB$155:$BA$1048576,MATCH($A581,'Hoja de Trabajo para listado'!$AB$155:$AB$1048576,0),MATCH((CUADRO!G$4&amp;$E581),'Hoja de Trabajo para listado'!$AB$151:$BA$151,0)),0)+IFERROR(INDEX('Hoja de Trabajo para listado'!$BC$155:$CB$1048576,MATCH($A581,'Hoja de Trabajo para listado'!$BC$155:$BC$1048576,0),MATCH((CUADRO!G$4&amp;$E581),'Hoja de Trabajo para listado'!$BC$151:$CB$151,0)),0)+IFERROR(INDEX('Hoja de Trabajo para listado'!$DE$153:$DG$274,MATCH($A581,'Hoja de Trabajo para listado'!$DE$153:$DE$1048576,0),MATCH((CUADRO!G$4&amp;$E581),'Hoja de Trabajo para listado'!$DE$151:$DG$151,0)),0)+IFERROR(INDEX('Hoja de Trabajo para listado'!$CD$155:$DC$1048576,MATCH($A581,'Hoja de Trabajo para listado'!$CD$155:$CD$1048576,0),MATCH((CUADRO!G$4&amp;$E581),'Hoja de Trabajo para listado'!$CD$151:$DC$151,0)),0)</f>
        <v>0</v>
      </c>
      <c r="H581" s="243">
        <f ca="1">+IFERROR(INDEX('Hoja de Trabajo para listado'!$A$155:$Z$1048576,MATCH($A581,'Hoja de Trabajo para listado'!$A$155:$A$1048576,0),MATCH((CUADRO!H$4&amp;$E581),'Hoja de Trabajo para listado'!$A$151:$Z$151,0)),0)+IFERROR(INDEX('Hoja de Trabajo para listado'!$AB$155:$BA$1048576,MATCH($A581,'Hoja de Trabajo para listado'!$AB$155:$AB$1048576,0),MATCH((CUADRO!H$4&amp;$E581),'Hoja de Trabajo para listado'!$AB$151:$BA$151,0)),0)+IFERROR(INDEX('Hoja de Trabajo para listado'!$BC$155:$CB$1048576,MATCH($A581,'Hoja de Trabajo para listado'!$BC$155:$BC$1048576,0),MATCH((CUADRO!H$4&amp;$E581),'Hoja de Trabajo para listado'!$BC$151:$CB$151,0)),0)+IFERROR(INDEX('Hoja de Trabajo para listado'!$DE$153:$DG$274,MATCH($A581,'Hoja de Trabajo para listado'!$DE$153:$DE$1048576,0),MATCH((CUADRO!H$4&amp;$E581),'Hoja de Trabajo para listado'!$DE$151:$DG$151,0)),0)+IFERROR(INDEX('Hoja de Trabajo para listado'!$CD$155:$DC$1048576,MATCH($A581,'Hoja de Trabajo para listado'!$CD$155:$CD$1048576,0),MATCH((CUADRO!H$4&amp;$E581),'Hoja de Trabajo para listado'!$CD$151:$DC$151,0)),0)</f>
        <v>0</v>
      </c>
      <c r="I581" s="243">
        <f ca="1">+IFERROR(INDEX('Hoja de Trabajo para listado'!$A$155:$Z$1048576,MATCH($A581,'Hoja de Trabajo para listado'!$A$155:$A$1048576,0),MATCH((CUADRO!I$4&amp;$E581),'Hoja de Trabajo para listado'!$A$151:$Z$151,0)),0)+IFERROR(INDEX('Hoja de Trabajo para listado'!$AB$155:$BA$1048576,MATCH($A581,'Hoja de Trabajo para listado'!$AB$155:$AB$1048576,0),MATCH((CUADRO!I$4&amp;$E581),'Hoja de Trabajo para listado'!$AB$151:$BA$151,0)),0)+IFERROR(INDEX('Hoja de Trabajo para listado'!$BC$155:$CB$1048576,MATCH($A581,'Hoja de Trabajo para listado'!$BC$155:$BC$1048576,0),MATCH((CUADRO!I$4&amp;$E581),'Hoja de Trabajo para listado'!$BC$151:$CB$151,0)),0)+IFERROR(INDEX('Hoja de Trabajo para listado'!$DE$153:$DG$274,MATCH($A581,'Hoja de Trabajo para listado'!$DE$153:$DE$1048576,0),MATCH((CUADRO!I$4&amp;$E581),'Hoja de Trabajo para listado'!$DE$151:$DG$151,0)),0)+IFERROR(INDEX('Hoja de Trabajo para listado'!$CD$155:$DC$1048576,MATCH($A581,'Hoja de Trabajo para listado'!$CD$155:$CD$1048576,0),MATCH((CUADRO!I$4&amp;$E581),'Hoja de Trabajo para listado'!$CD$151:$DC$151,0)),0)</f>
        <v>0</v>
      </c>
      <c r="J581" s="243">
        <f ca="1">+IFERROR(INDEX('Hoja de Trabajo para listado'!$A$155:$Z$1048576,MATCH($A581,'Hoja de Trabajo para listado'!$A$155:$A$1048576,0),MATCH((CUADRO!J$4&amp;$E581),'Hoja de Trabajo para listado'!$A$151:$Z$151,0)),0)+IFERROR(INDEX('Hoja de Trabajo para listado'!$AB$155:$BA$1048576,MATCH($A581,'Hoja de Trabajo para listado'!$AB$155:$AB$1048576,0),MATCH((CUADRO!J$4&amp;$E581),'Hoja de Trabajo para listado'!$AB$151:$BA$151,0)),0)+IFERROR(INDEX('Hoja de Trabajo para listado'!$BC$155:$CB$1048576,MATCH($A581,'Hoja de Trabajo para listado'!$BC$155:$BC$1048576,0),MATCH((CUADRO!J$4&amp;$E581),'Hoja de Trabajo para listado'!$BC$151:$CB$151,0)),0)+IFERROR(INDEX('Hoja de Trabajo para listado'!$DE$153:$DG$274,MATCH($A581,'Hoja de Trabajo para listado'!$DE$153:$DE$1048576,0),MATCH((CUADRO!J$4&amp;$E581),'Hoja de Trabajo para listado'!$DE$151:$DG$151,0)),0)+IFERROR(INDEX('Hoja de Trabajo para listado'!$CD$155:$DC$1048576,MATCH($A581,'Hoja de Trabajo para listado'!$CD$155:$CD$1048576,0),MATCH((CUADRO!J$4&amp;$E581),'Hoja de Trabajo para listado'!$CD$151:$DC$151,0)),0)</f>
        <v>0</v>
      </c>
      <c r="K581" s="243">
        <f ca="1">+IFERROR(INDEX('Hoja de Trabajo para listado'!$A$155:$Z$1048576,MATCH($A581,'Hoja de Trabajo para listado'!$A$155:$A$1048576,0),MATCH((CUADRO!K$4&amp;$E581),'Hoja de Trabajo para listado'!$A$151:$Z$151,0)),0)+IFERROR(INDEX('Hoja de Trabajo para listado'!$AB$155:$BA$1048576,MATCH($A581,'Hoja de Trabajo para listado'!$AB$155:$AB$1048576,0),MATCH((CUADRO!K$4&amp;$E581),'Hoja de Trabajo para listado'!$AB$151:$BA$151,0)),0)+IFERROR(INDEX('Hoja de Trabajo para listado'!$BC$155:$CB$1048576,MATCH($A581,'Hoja de Trabajo para listado'!$BC$155:$BC$1048576,0),MATCH((CUADRO!K$4&amp;$E581),'Hoja de Trabajo para listado'!$BC$151:$CB$151,0)),0)+IFERROR(INDEX('Hoja de Trabajo para listado'!$DE$153:$DG$274,MATCH($A581,'Hoja de Trabajo para listado'!$DE$153:$DE$1048576,0),MATCH((CUADRO!K$4&amp;$E581),'Hoja de Trabajo para listado'!$DE$151:$DG$151,0)),0)+IFERROR(INDEX('Hoja de Trabajo para listado'!$CD$155:$DC$1048576,MATCH($A581,'Hoja de Trabajo para listado'!$CD$155:$CD$1048576,0),MATCH((CUADRO!K$4&amp;$E581),'Hoja de Trabajo para listado'!$CD$151:$DC$151,0)),0)</f>
        <v>0</v>
      </c>
      <c r="L581" s="243">
        <f ca="1">+IFERROR(INDEX('Hoja de Trabajo para listado'!$A$155:$Z$1048576,MATCH($A581,'Hoja de Trabajo para listado'!$A$155:$A$1048576,0),MATCH((CUADRO!L$4&amp;$E581),'Hoja de Trabajo para listado'!$A$151:$Z$151,0)),0)+IFERROR(INDEX('Hoja de Trabajo para listado'!$AB$155:$BA$1048576,MATCH($A581,'Hoja de Trabajo para listado'!$AB$155:$AB$1048576,0),MATCH((CUADRO!L$4&amp;$E581),'Hoja de Trabajo para listado'!$AB$151:$BA$151,0)),0)+IFERROR(INDEX('Hoja de Trabajo para listado'!$BC$155:$CB$1048576,MATCH($A581,'Hoja de Trabajo para listado'!$BC$155:$BC$1048576,0),MATCH((CUADRO!L$4&amp;$E581),'Hoja de Trabajo para listado'!$BC$151:$CB$151,0)),0)+IFERROR(INDEX('Hoja de Trabajo para listado'!$DE$153:$DG$274,MATCH($A581,'Hoja de Trabajo para listado'!$DE$153:$DE$1048576,0),MATCH((CUADRO!L$4&amp;$E581),'Hoja de Trabajo para listado'!$DE$151:$DG$151,0)),0)+IFERROR(INDEX('Hoja de Trabajo para listado'!$CD$155:$DC$1048576,MATCH($A581,'Hoja de Trabajo para listado'!$CD$155:$CD$1048576,0),MATCH((CUADRO!L$4&amp;$E581),'Hoja de Trabajo para listado'!$CD$151:$DC$151,0)),0)</f>
        <v>0</v>
      </c>
      <c r="M581" s="243">
        <f ca="1">+IFERROR(INDEX('Hoja de Trabajo para listado'!$A$155:$Z$1048576,MATCH($A581,'Hoja de Trabajo para listado'!$A$155:$A$1048576,0),MATCH((CUADRO!M$4&amp;$E581),'Hoja de Trabajo para listado'!$A$151:$Z$151,0)),0)+IFERROR(INDEX('Hoja de Trabajo para listado'!$AB$155:$BA$1048576,MATCH($A581,'Hoja de Trabajo para listado'!$AB$155:$AB$1048576,0),MATCH((CUADRO!M$4&amp;$E581),'Hoja de Trabajo para listado'!$AB$151:$BA$151,0)),0)+IFERROR(INDEX('Hoja de Trabajo para listado'!$BC$155:$CB$1048576,MATCH($A581,'Hoja de Trabajo para listado'!$BC$155:$BC$1048576,0),MATCH((CUADRO!M$4&amp;$E581),'Hoja de Trabajo para listado'!$BC$151:$CB$151,0)),0)+IFERROR(INDEX('Hoja de Trabajo para listado'!$DE$153:$DG$274,MATCH($A581,'Hoja de Trabajo para listado'!$DE$153:$DE$1048576,0),MATCH((CUADRO!M$4&amp;$E581),'Hoja de Trabajo para listado'!$DE$151:$DG$151,0)),0)+IFERROR(INDEX('Hoja de Trabajo para listado'!$CD$155:$DC$1048576,MATCH($A581,'Hoja de Trabajo para listado'!$CD$155:$CD$1048576,0),MATCH((CUADRO!M$4&amp;$E581),'Hoja de Trabajo para listado'!$CD$151:$DC$151,0)),0)</f>
        <v>0</v>
      </c>
      <c r="N581" s="243">
        <f ca="1">+IFERROR(INDEX('Hoja de Trabajo para listado'!$A$155:$Z$1048576,MATCH($A581,'Hoja de Trabajo para listado'!$A$155:$A$1048576,0),MATCH((CUADRO!N$4&amp;$E581),'Hoja de Trabajo para listado'!$A$151:$Z$151,0)),0)+IFERROR(INDEX('Hoja de Trabajo para listado'!$AB$155:$BA$1048576,MATCH($A581,'Hoja de Trabajo para listado'!$AB$155:$AB$1048576,0),MATCH((CUADRO!N$4&amp;$E581),'Hoja de Trabajo para listado'!$AB$151:$BA$151,0)),0)+IFERROR(INDEX('Hoja de Trabajo para listado'!$BC$155:$CB$1048576,MATCH($A581,'Hoja de Trabajo para listado'!$BC$155:$BC$1048576,0),MATCH((CUADRO!N$4&amp;$E581),'Hoja de Trabajo para listado'!$BC$151:$CB$151,0)),0)+IFERROR(INDEX('Hoja de Trabajo para listado'!$DE$153:$DG$274,MATCH($A581,'Hoja de Trabajo para listado'!$DE$153:$DE$1048576,0),MATCH((CUADRO!N$4&amp;$E581),'Hoja de Trabajo para listado'!$DE$151:$DG$151,0)),0)+IFERROR(INDEX('Hoja de Trabajo para listado'!$CD$155:$DC$1048576,MATCH($A581,'Hoja de Trabajo para listado'!$CD$155:$CD$1048576,0),MATCH((CUADRO!N$4&amp;$E581),'Hoja de Trabajo para listado'!$CD$151:$DC$151,0)),0)</f>
        <v>0</v>
      </c>
      <c r="O581" s="243">
        <f ca="1">+IFERROR(INDEX('Hoja de Trabajo para listado'!$A$155:$Z$1048576,MATCH($A581,'Hoja de Trabajo para listado'!$A$155:$A$1048576,0),MATCH((CUADRO!O$4&amp;$E581),'Hoja de Trabajo para listado'!$A$151:$Z$151,0)),0)+IFERROR(INDEX('Hoja de Trabajo para listado'!$AB$155:$BA$1048576,MATCH($A581,'Hoja de Trabajo para listado'!$AB$155:$AB$1048576,0),MATCH((CUADRO!O$4&amp;$E581),'Hoja de Trabajo para listado'!$AB$151:$BA$151,0)),0)+IFERROR(INDEX('Hoja de Trabajo para listado'!$BC$155:$CB$1048576,MATCH($A581,'Hoja de Trabajo para listado'!$BC$155:$BC$1048576,0),MATCH((CUADRO!O$4&amp;$E581),'Hoja de Trabajo para listado'!$BC$151:$CB$151,0)),0)+IFERROR(INDEX('Hoja de Trabajo para listado'!$DE$153:$DG$274,MATCH($A581,'Hoja de Trabajo para listado'!$DE$153:$DE$1048576,0),MATCH((CUADRO!O$4&amp;$E581),'Hoja de Trabajo para listado'!$DE$151:$DG$151,0)),0)+IFERROR(INDEX('Hoja de Trabajo para listado'!$CD$155:$DC$1048576,MATCH($A581,'Hoja de Trabajo para listado'!$CD$155:$CD$1048576,0),MATCH((CUADRO!O$4&amp;$E581),'Hoja de Trabajo para listado'!$CD$151:$DC$151,0)),0)</f>
        <v>0</v>
      </c>
      <c r="P581" s="243">
        <f ca="1">+IFERROR(INDEX('Hoja de Trabajo para listado'!$A$155:$Z$1048576,MATCH($A581,'Hoja de Trabajo para listado'!$A$155:$A$1048576,0),MATCH((CUADRO!P$4&amp;$E581),'Hoja de Trabajo para listado'!$A$151:$Z$151,0)),0)+IFERROR(INDEX('Hoja de Trabajo para listado'!$AB$155:$BA$1048576,MATCH($A581,'Hoja de Trabajo para listado'!$AB$155:$AB$1048576,0),MATCH((CUADRO!P$4&amp;$E581),'Hoja de Trabajo para listado'!$AB$151:$BA$151,0)),0)+IFERROR(INDEX('Hoja de Trabajo para listado'!$BC$155:$CB$1048576,MATCH($A581,'Hoja de Trabajo para listado'!$BC$155:$BC$1048576,0),MATCH((CUADRO!P$4&amp;$E581),'Hoja de Trabajo para listado'!$BC$151:$CB$151,0)),0)+IFERROR(INDEX('Hoja de Trabajo para listado'!$DE$153:$DG$274,MATCH($A581,'Hoja de Trabajo para listado'!$DE$153:$DE$1048576,0),MATCH((CUADRO!P$4&amp;$E581),'Hoja de Trabajo para listado'!$DE$151:$DG$151,0)),0)+IFERROR(INDEX('Hoja de Trabajo para listado'!$CD$155:$DC$1048576,MATCH($A581,'Hoja de Trabajo para listado'!$CD$155:$CD$1048576,0),MATCH((CUADRO!P$4&amp;$E581),'Hoja de Trabajo para listado'!$CD$151:$DC$151,0)),0)</f>
        <v>0</v>
      </c>
      <c r="Q581" s="243">
        <f ca="1">+IFERROR(INDEX('Hoja de Trabajo para listado'!$A$155:$Z$1048576,MATCH($A581,'Hoja de Trabajo para listado'!$A$155:$A$1048576,0),MATCH((CUADRO!Q$4&amp;$E581),'Hoja de Trabajo para listado'!$A$151:$Z$151,0)),0)+IFERROR(INDEX('Hoja de Trabajo para listado'!$AB$155:$BA$1048576,MATCH($A581,'Hoja de Trabajo para listado'!$AB$155:$AB$1048576,0),MATCH((CUADRO!Q$4&amp;$E581),'Hoja de Trabajo para listado'!$AB$151:$BA$151,0)),0)+IFERROR(INDEX('Hoja de Trabajo para listado'!$BC$155:$CB$1048576,MATCH($A581,'Hoja de Trabajo para listado'!$BC$155:$BC$1048576,0),MATCH((CUADRO!Q$4&amp;$E581),'Hoja de Trabajo para listado'!$BC$151:$CB$151,0)),0)+IFERROR(INDEX('Hoja de Trabajo para listado'!$DE$153:$DG$274,MATCH($A581,'Hoja de Trabajo para listado'!$DE$153:$DE$1048576,0),MATCH((CUADRO!Q$4&amp;$E581),'Hoja de Trabajo para listado'!$DE$151:$DG$151,0)),0)+IFERROR(INDEX('Hoja de Trabajo para listado'!$CD$155:$DC$1048576,MATCH($A581,'Hoja de Trabajo para listado'!$CD$155:$CD$1048576,0),MATCH((CUADRO!Q$4&amp;$E581),'Hoja de Trabajo para listado'!$CD$151:$DC$151,0)),0)</f>
        <v>0</v>
      </c>
      <c r="R581" s="243">
        <f t="shared" ca="1" si="23"/>
        <v>0</v>
      </c>
      <c r="S581" s="249"/>
      <c r="T581" s="243">
        <f ca="1">+T582</f>
        <v>0</v>
      </c>
      <c r="U581" s="242">
        <f t="shared" si="24"/>
        <v>1</v>
      </c>
      <c r="V581" s="333" t="str">
        <f>+VLOOKUP(A581,bd_lista!$A$3:$E$592,5,FALSE)</f>
        <v>Gobiernos Autonomos Municipales</v>
      </c>
      <c r="W581" s="387" t="str">
        <f>+V581</f>
        <v>Gobiernos Autonomos Municipales</v>
      </c>
      <c r="X581" s="242">
        <f>+VLOOKUP(A581,[4]Sheet1!$A$13:$D$744,4,FALSE)</f>
        <v>0</v>
      </c>
      <c r="Y581" s="242" t="e">
        <f>+VLOOKUP(X581,bd_lista!$A$3:$C$592,3,FALSE)</f>
        <v>#N/A</v>
      </c>
      <c r="Z581" s="294">
        <f>+X581</f>
        <v>0</v>
      </c>
      <c r="AA581" s="295" t="e">
        <f>+Y581</f>
        <v>#N/A</v>
      </c>
    </row>
    <row r="582" spans="1:27" customFormat="1" ht="15" hidden="1" customHeight="1">
      <c r="A582" s="32">
        <v>1242</v>
      </c>
      <c r="B582" s="393"/>
      <c r="C582" s="247" t="str">
        <f>+VLOOKUP(A582,bd_lista!$A$3:$C$592,3,FALSE)</f>
        <v>Gobierno Autónomo Municipal de Charaña</v>
      </c>
      <c r="D582" s="390"/>
      <c r="E582" s="244" t="s">
        <v>1305</v>
      </c>
      <c r="F582" s="243">
        <f ca="1">+IFERROR(INDEX('Hoja de Trabajo para listado'!$A$155:$Z$1048576,MATCH($A582,'Hoja de Trabajo para listado'!$A$155:$A$1048576,0),MATCH((CUADRO!F$4&amp;$E582),'Hoja de Trabajo para listado'!$A$151:$Z$151,0)),0)+IFERROR(INDEX('Hoja de Trabajo para listado'!$AB$155:$BA$1048576,MATCH($A582,'Hoja de Trabajo para listado'!$AB$155:$AB$1048576,0),MATCH((CUADRO!F$4&amp;$E582),'Hoja de Trabajo para listado'!$AB$151:$BA$151,0)),0)+IFERROR(INDEX('Hoja de Trabajo para listado'!$BC$155:$CB$1048576,MATCH($A582,'Hoja de Trabajo para listado'!$BC$155:$BC$1048576,0),MATCH((CUADRO!F$4&amp;$E582),'Hoja de Trabajo para listado'!$BC$151:$CB$151,0)),0)+IFERROR(INDEX('Hoja de Trabajo para listado'!$DE$153:$DG$274,MATCH($A582,'Hoja de Trabajo para listado'!$DE$153:$DE$1048576,0),MATCH((CUADRO!F$4&amp;$E582),'Hoja de Trabajo para listado'!$DE$151:$DG$151,0)),0)+IFERROR(INDEX('Hoja de Trabajo para listado'!$CD$155:$DC$1048576,MATCH($A582,'Hoja de Trabajo para listado'!$CD$155:$CD$1048576,0),MATCH((CUADRO!F$4&amp;$E582),'Hoja de Trabajo para listado'!$CD$151:$DC$151,0)),0)</f>
        <v>0</v>
      </c>
      <c r="G582" s="243">
        <f ca="1">+IFERROR(INDEX('Hoja de Trabajo para listado'!$A$155:$Z$1048576,MATCH($A582,'Hoja de Trabajo para listado'!$A$155:$A$1048576,0),MATCH((CUADRO!G$4&amp;$E582),'Hoja de Trabajo para listado'!$A$151:$Z$151,0)),0)+IFERROR(INDEX('Hoja de Trabajo para listado'!$AB$155:$BA$1048576,MATCH($A582,'Hoja de Trabajo para listado'!$AB$155:$AB$1048576,0),MATCH((CUADRO!G$4&amp;$E582),'Hoja de Trabajo para listado'!$AB$151:$BA$151,0)),0)+IFERROR(INDEX('Hoja de Trabajo para listado'!$BC$155:$CB$1048576,MATCH($A582,'Hoja de Trabajo para listado'!$BC$155:$BC$1048576,0),MATCH((CUADRO!G$4&amp;$E582),'Hoja de Trabajo para listado'!$BC$151:$CB$151,0)),0)+IFERROR(INDEX('Hoja de Trabajo para listado'!$DE$153:$DG$274,MATCH($A582,'Hoja de Trabajo para listado'!$DE$153:$DE$1048576,0),MATCH((CUADRO!G$4&amp;$E582),'Hoja de Trabajo para listado'!$DE$151:$DG$151,0)),0)+IFERROR(INDEX('Hoja de Trabajo para listado'!$CD$155:$DC$1048576,MATCH($A582,'Hoja de Trabajo para listado'!$CD$155:$CD$1048576,0),MATCH((CUADRO!G$4&amp;$E582),'Hoja de Trabajo para listado'!$CD$151:$DC$151,0)),0)</f>
        <v>0</v>
      </c>
      <c r="H582" s="243">
        <f ca="1">+IFERROR(INDEX('Hoja de Trabajo para listado'!$A$155:$Z$1048576,MATCH($A582,'Hoja de Trabajo para listado'!$A$155:$A$1048576,0),MATCH((CUADRO!H$4&amp;$E582),'Hoja de Trabajo para listado'!$A$151:$Z$151,0)),0)+IFERROR(INDEX('Hoja de Trabajo para listado'!$AB$155:$BA$1048576,MATCH($A582,'Hoja de Trabajo para listado'!$AB$155:$AB$1048576,0),MATCH((CUADRO!H$4&amp;$E582),'Hoja de Trabajo para listado'!$AB$151:$BA$151,0)),0)+IFERROR(INDEX('Hoja de Trabajo para listado'!$BC$155:$CB$1048576,MATCH($A582,'Hoja de Trabajo para listado'!$BC$155:$BC$1048576,0),MATCH((CUADRO!H$4&amp;$E582),'Hoja de Trabajo para listado'!$BC$151:$CB$151,0)),0)+IFERROR(INDEX('Hoja de Trabajo para listado'!$DE$153:$DG$274,MATCH($A582,'Hoja de Trabajo para listado'!$DE$153:$DE$1048576,0),MATCH((CUADRO!H$4&amp;$E582),'Hoja de Trabajo para listado'!$DE$151:$DG$151,0)),0)+IFERROR(INDEX('Hoja de Trabajo para listado'!$CD$155:$DC$1048576,MATCH($A582,'Hoja de Trabajo para listado'!$CD$155:$CD$1048576,0),MATCH((CUADRO!H$4&amp;$E582),'Hoja de Trabajo para listado'!$CD$151:$DC$151,0)),0)</f>
        <v>0</v>
      </c>
      <c r="I582" s="243">
        <f ca="1">+IFERROR(INDEX('Hoja de Trabajo para listado'!$A$155:$Z$1048576,MATCH($A582,'Hoja de Trabajo para listado'!$A$155:$A$1048576,0),MATCH((CUADRO!I$4&amp;$E582),'Hoja de Trabajo para listado'!$A$151:$Z$151,0)),0)+IFERROR(INDEX('Hoja de Trabajo para listado'!$AB$155:$BA$1048576,MATCH($A582,'Hoja de Trabajo para listado'!$AB$155:$AB$1048576,0),MATCH((CUADRO!I$4&amp;$E582),'Hoja de Trabajo para listado'!$AB$151:$BA$151,0)),0)+IFERROR(INDEX('Hoja de Trabajo para listado'!$BC$155:$CB$1048576,MATCH($A582,'Hoja de Trabajo para listado'!$BC$155:$BC$1048576,0),MATCH((CUADRO!I$4&amp;$E582),'Hoja de Trabajo para listado'!$BC$151:$CB$151,0)),0)+IFERROR(INDEX('Hoja de Trabajo para listado'!$DE$153:$DG$274,MATCH($A582,'Hoja de Trabajo para listado'!$DE$153:$DE$1048576,0),MATCH((CUADRO!I$4&amp;$E582),'Hoja de Trabajo para listado'!$DE$151:$DG$151,0)),0)+IFERROR(INDEX('Hoja de Trabajo para listado'!$CD$155:$DC$1048576,MATCH($A582,'Hoja de Trabajo para listado'!$CD$155:$CD$1048576,0),MATCH((CUADRO!I$4&amp;$E582),'Hoja de Trabajo para listado'!$CD$151:$DC$151,0)),0)</f>
        <v>0</v>
      </c>
      <c r="J582" s="243">
        <f ca="1">+IFERROR(INDEX('Hoja de Trabajo para listado'!$A$155:$Z$1048576,MATCH($A582,'Hoja de Trabajo para listado'!$A$155:$A$1048576,0),MATCH((CUADRO!J$4&amp;$E582),'Hoja de Trabajo para listado'!$A$151:$Z$151,0)),0)+IFERROR(INDEX('Hoja de Trabajo para listado'!$AB$155:$BA$1048576,MATCH($A582,'Hoja de Trabajo para listado'!$AB$155:$AB$1048576,0),MATCH((CUADRO!J$4&amp;$E582),'Hoja de Trabajo para listado'!$AB$151:$BA$151,0)),0)+IFERROR(INDEX('Hoja de Trabajo para listado'!$BC$155:$CB$1048576,MATCH($A582,'Hoja de Trabajo para listado'!$BC$155:$BC$1048576,0),MATCH((CUADRO!J$4&amp;$E582),'Hoja de Trabajo para listado'!$BC$151:$CB$151,0)),0)+IFERROR(INDEX('Hoja de Trabajo para listado'!$DE$153:$DG$274,MATCH($A582,'Hoja de Trabajo para listado'!$DE$153:$DE$1048576,0),MATCH((CUADRO!J$4&amp;$E582),'Hoja de Trabajo para listado'!$DE$151:$DG$151,0)),0)+IFERROR(INDEX('Hoja de Trabajo para listado'!$CD$155:$DC$1048576,MATCH($A582,'Hoja de Trabajo para listado'!$CD$155:$CD$1048576,0),MATCH((CUADRO!J$4&amp;$E582),'Hoja de Trabajo para listado'!$CD$151:$DC$151,0)),0)</f>
        <v>0</v>
      </c>
      <c r="K582" s="243">
        <f ca="1">+IFERROR(INDEX('Hoja de Trabajo para listado'!$A$155:$Z$1048576,MATCH($A582,'Hoja de Trabajo para listado'!$A$155:$A$1048576,0),MATCH((CUADRO!K$4&amp;$E582),'Hoja de Trabajo para listado'!$A$151:$Z$151,0)),0)+IFERROR(INDEX('Hoja de Trabajo para listado'!$AB$155:$BA$1048576,MATCH($A582,'Hoja de Trabajo para listado'!$AB$155:$AB$1048576,0),MATCH((CUADRO!K$4&amp;$E582),'Hoja de Trabajo para listado'!$AB$151:$BA$151,0)),0)+IFERROR(INDEX('Hoja de Trabajo para listado'!$BC$155:$CB$1048576,MATCH($A582,'Hoja de Trabajo para listado'!$BC$155:$BC$1048576,0),MATCH((CUADRO!K$4&amp;$E582),'Hoja de Trabajo para listado'!$BC$151:$CB$151,0)),0)+IFERROR(INDEX('Hoja de Trabajo para listado'!$DE$153:$DG$274,MATCH($A582,'Hoja de Trabajo para listado'!$DE$153:$DE$1048576,0),MATCH((CUADRO!K$4&amp;$E582),'Hoja de Trabajo para listado'!$DE$151:$DG$151,0)),0)+IFERROR(INDEX('Hoja de Trabajo para listado'!$CD$155:$DC$1048576,MATCH($A582,'Hoja de Trabajo para listado'!$CD$155:$CD$1048576,0),MATCH((CUADRO!K$4&amp;$E582),'Hoja de Trabajo para listado'!$CD$151:$DC$151,0)),0)</f>
        <v>0</v>
      </c>
      <c r="L582" s="243">
        <f ca="1">+IFERROR(INDEX('Hoja de Trabajo para listado'!$A$155:$Z$1048576,MATCH($A582,'Hoja de Trabajo para listado'!$A$155:$A$1048576,0),MATCH((CUADRO!L$4&amp;$E582),'Hoja de Trabajo para listado'!$A$151:$Z$151,0)),0)+IFERROR(INDEX('Hoja de Trabajo para listado'!$AB$155:$BA$1048576,MATCH($A582,'Hoja de Trabajo para listado'!$AB$155:$AB$1048576,0),MATCH((CUADRO!L$4&amp;$E582),'Hoja de Trabajo para listado'!$AB$151:$BA$151,0)),0)+IFERROR(INDEX('Hoja de Trabajo para listado'!$BC$155:$CB$1048576,MATCH($A582,'Hoja de Trabajo para listado'!$BC$155:$BC$1048576,0),MATCH((CUADRO!L$4&amp;$E582),'Hoja de Trabajo para listado'!$BC$151:$CB$151,0)),0)+IFERROR(INDEX('Hoja de Trabajo para listado'!$DE$153:$DG$274,MATCH($A582,'Hoja de Trabajo para listado'!$DE$153:$DE$1048576,0),MATCH((CUADRO!L$4&amp;$E582),'Hoja de Trabajo para listado'!$DE$151:$DG$151,0)),0)+IFERROR(INDEX('Hoja de Trabajo para listado'!$CD$155:$DC$1048576,MATCH($A582,'Hoja de Trabajo para listado'!$CD$155:$CD$1048576,0),MATCH((CUADRO!L$4&amp;$E582),'Hoja de Trabajo para listado'!$CD$151:$DC$151,0)),0)</f>
        <v>0</v>
      </c>
      <c r="M582" s="243">
        <f ca="1">+IFERROR(INDEX('Hoja de Trabajo para listado'!$A$155:$Z$1048576,MATCH($A582,'Hoja de Trabajo para listado'!$A$155:$A$1048576,0),MATCH((CUADRO!M$4&amp;$E582),'Hoja de Trabajo para listado'!$A$151:$Z$151,0)),0)+IFERROR(INDEX('Hoja de Trabajo para listado'!$AB$155:$BA$1048576,MATCH($A582,'Hoja de Trabajo para listado'!$AB$155:$AB$1048576,0),MATCH((CUADRO!M$4&amp;$E582),'Hoja de Trabajo para listado'!$AB$151:$BA$151,0)),0)+IFERROR(INDEX('Hoja de Trabajo para listado'!$BC$155:$CB$1048576,MATCH($A582,'Hoja de Trabajo para listado'!$BC$155:$BC$1048576,0),MATCH((CUADRO!M$4&amp;$E582),'Hoja de Trabajo para listado'!$BC$151:$CB$151,0)),0)+IFERROR(INDEX('Hoja de Trabajo para listado'!$DE$153:$DG$274,MATCH($A582,'Hoja de Trabajo para listado'!$DE$153:$DE$1048576,0),MATCH((CUADRO!M$4&amp;$E582),'Hoja de Trabajo para listado'!$DE$151:$DG$151,0)),0)+IFERROR(INDEX('Hoja de Trabajo para listado'!$CD$155:$DC$1048576,MATCH($A582,'Hoja de Trabajo para listado'!$CD$155:$CD$1048576,0),MATCH((CUADRO!M$4&amp;$E582),'Hoja de Trabajo para listado'!$CD$151:$DC$151,0)),0)</f>
        <v>0</v>
      </c>
      <c r="N582" s="243">
        <f ca="1">+IFERROR(INDEX('Hoja de Trabajo para listado'!$A$155:$Z$1048576,MATCH($A582,'Hoja de Trabajo para listado'!$A$155:$A$1048576,0),MATCH((CUADRO!N$4&amp;$E582),'Hoja de Trabajo para listado'!$A$151:$Z$151,0)),0)+IFERROR(INDEX('Hoja de Trabajo para listado'!$AB$155:$BA$1048576,MATCH($A582,'Hoja de Trabajo para listado'!$AB$155:$AB$1048576,0),MATCH((CUADRO!N$4&amp;$E582),'Hoja de Trabajo para listado'!$AB$151:$BA$151,0)),0)+IFERROR(INDEX('Hoja de Trabajo para listado'!$BC$155:$CB$1048576,MATCH($A582,'Hoja de Trabajo para listado'!$BC$155:$BC$1048576,0),MATCH((CUADRO!N$4&amp;$E582),'Hoja de Trabajo para listado'!$BC$151:$CB$151,0)),0)+IFERROR(INDEX('Hoja de Trabajo para listado'!$DE$153:$DG$274,MATCH($A582,'Hoja de Trabajo para listado'!$DE$153:$DE$1048576,0),MATCH((CUADRO!N$4&amp;$E582),'Hoja de Trabajo para listado'!$DE$151:$DG$151,0)),0)+IFERROR(INDEX('Hoja de Trabajo para listado'!$CD$155:$DC$1048576,MATCH($A582,'Hoja de Trabajo para listado'!$CD$155:$CD$1048576,0),MATCH((CUADRO!N$4&amp;$E582),'Hoja de Trabajo para listado'!$CD$151:$DC$151,0)),0)</f>
        <v>0</v>
      </c>
      <c r="O582" s="243">
        <f ca="1">+IFERROR(INDEX('Hoja de Trabajo para listado'!$A$155:$Z$1048576,MATCH($A582,'Hoja de Trabajo para listado'!$A$155:$A$1048576,0),MATCH((CUADRO!O$4&amp;$E582),'Hoja de Trabajo para listado'!$A$151:$Z$151,0)),0)+IFERROR(INDEX('Hoja de Trabajo para listado'!$AB$155:$BA$1048576,MATCH($A582,'Hoja de Trabajo para listado'!$AB$155:$AB$1048576,0),MATCH((CUADRO!O$4&amp;$E582),'Hoja de Trabajo para listado'!$AB$151:$BA$151,0)),0)+IFERROR(INDEX('Hoja de Trabajo para listado'!$BC$155:$CB$1048576,MATCH($A582,'Hoja de Trabajo para listado'!$BC$155:$BC$1048576,0),MATCH((CUADRO!O$4&amp;$E582),'Hoja de Trabajo para listado'!$BC$151:$CB$151,0)),0)+IFERROR(INDEX('Hoja de Trabajo para listado'!$DE$153:$DG$274,MATCH($A582,'Hoja de Trabajo para listado'!$DE$153:$DE$1048576,0),MATCH((CUADRO!O$4&amp;$E582),'Hoja de Trabajo para listado'!$DE$151:$DG$151,0)),0)+IFERROR(INDEX('Hoja de Trabajo para listado'!$CD$155:$DC$1048576,MATCH($A582,'Hoja de Trabajo para listado'!$CD$155:$CD$1048576,0),MATCH((CUADRO!O$4&amp;$E582),'Hoja de Trabajo para listado'!$CD$151:$DC$151,0)),0)</f>
        <v>0</v>
      </c>
      <c r="P582" s="243">
        <f ca="1">+IFERROR(INDEX('Hoja de Trabajo para listado'!$A$155:$Z$1048576,MATCH($A582,'Hoja de Trabajo para listado'!$A$155:$A$1048576,0),MATCH((CUADRO!P$4&amp;$E582),'Hoja de Trabajo para listado'!$A$151:$Z$151,0)),0)+IFERROR(INDEX('Hoja de Trabajo para listado'!$AB$155:$BA$1048576,MATCH($A582,'Hoja de Trabajo para listado'!$AB$155:$AB$1048576,0),MATCH((CUADRO!P$4&amp;$E582),'Hoja de Trabajo para listado'!$AB$151:$BA$151,0)),0)+IFERROR(INDEX('Hoja de Trabajo para listado'!$BC$155:$CB$1048576,MATCH($A582,'Hoja de Trabajo para listado'!$BC$155:$BC$1048576,0),MATCH((CUADRO!P$4&amp;$E582),'Hoja de Trabajo para listado'!$BC$151:$CB$151,0)),0)+IFERROR(INDEX('Hoja de Trabajo para listado'!$DE$153:$DG$274,MATCH($A582,'Hoja de Trabajo para listado'!$DE$153:$DE$1048576,0),MATCH((CUADRO!P$4&amp;$E582),'Hoja de Trabajo para listado'!$DE$151:$DG$151,0)),0)+IFERROR(INDEX('Hoja de Trabajo para listado'!$CD$155:$DC$1048576,MATCH($A582,'Hoja de Trabajo para listado'!$CD$155:$CD$1048576,0),MATCH((CUADRO!P$4&amp;$E582),'Hoja de Trabajo para listado'!$CD$151:$DC$151,0)),0)</f>
        <v>0</v>
      </c>
      <c r="Q582" s="243">
        <f ca="1">+IFERROR(INDEX('Hoja de Trabajo para listado'!$A$155:$Z$1048576,MATCH($A582,'Hoja de Trabajo para listado'!$A$155:$A$1048576,0),MATCH((CUADRO!Q$4&amp;$E582),'Hoja de Trabajo para listado'!$A$151:$Z$151,0)),0)+IFERROR(INDEX('Hoja de Trabajo para listado'!$AB$155:$BA$1048576,MATCH($A582,'Hoja de Trabajo para listado'!$AB$155:$AB$1048576,0),MATCH((CUADRO!Q$4&amp;$E582),'Hoja de Trabajo para listado'!$AB$151:$BA$151,0)),0)+IFERROR(INDEX('Hoja de Trabajo para listado'!$BC$155:$CB$1048576,MATCH($A582,'Hoja de Trabajo para listado'!$BC$155:$BC$1048576,0),MATCH((CUADRO!Q$4&amp;$E582),'Hoja de Trabajo para listado'!$BC$151:$CB$151,0)),0)+IFERROR(INDEX('Hoja de Trabajo para listado'!$DE$153:$DG$274,MATCH($A582,'Hoja de Trabajo para listado'!$DE$153:$DE$1048576,0),MATCH((CUADRO!Q$4&amp;$E582),'Hoja de Trabajo para listado'!$DE$151:$DG$151,0)),0)+IFERROR(INDEX('Hoja de Trabajo para listado'!$CD$155:$DC$1048576,MATCH($A582,'Hoja de Trabajo para listado'!$CD$155:$CD$1048576,0),MATCH((CUADRO!Q$4&amp;$E582),'Hoja de Trabajo para listado'!$CD$151:$DC$151,0)),0)</f>
        <v>0</v>
      </c>
      <c r="R582" s="243">
        <f t="shared" ca="1" si="23"/>
        <v>0</v>
      </c>
      <c r="S582" s="249">
        <f ca="1">+R581+R582</f>
        <v>0</v>
      </c>
      <c r="T582" s="243">
        <f ca="1">+S582</f>
        <v>0</v>
      </c>
      <c r="U582" s="242">
        <f t="shared" si="24"/>
        <v>2</v>
      </c>
      <c r="V582" s="333" t="str">
        <f>+VLOOKUP(A582,bd_lista!$A$3:$E$592,5,FALSE)</f>
        <v>Gobiernos Autonomos Municipales</v>
      </c>
      <c r="W582" s="388"/>
      <c r="X582" s="242">
        <f>+VLOOKUP(A582,[4]Sheet1!$A$13:$D$744,4,FALSE)</f>
        <v>0</v>
      </c>
      <c r="Y582" s="242" t="e">
        <f>+VLOOKUP(X582,bd_lista!$A$3:$C$592,3,FALSE)</f>
        <v>#N/A</v>
      </c>
      <c r="Z582" s="292"/>
      <c r="AA582" s="293"/>
    </row>
    <row r="583" spans="1:27" customFormat="1" ht="15" hidden="1" customHeight="1">
      <c r="A583" s="32">
        <v>1243</v>
      </c>
      <c r="B583" s="392">
        <f>+A583</f>
        <v>1243</v>
      </c>
      <c r="C583" s="247" t="str">
        <f>+VLOOKUP(A583,bd_lista!$A$3:$C$592,3,FALSE)</f>
        <v>Gobierno Autónomo Municipal de Waldo Ballivián</v>
      </c>
      <c r="D583" s="389" t="str">
        <f>+C583</f>
        <v>Gobierno Autónomo Municipal de Waldo Ballivián</v>
      </c>
      <c r="E583" s="242" t="s">
        <v>1304</v>
      </c>
      <c r="F583" s="243">
        <f ca="1">+IFERROR(INDEX('Hoja de Trabajo para listado'!$A$155:$Z$1048576,MATCH($A583,'Hoja de Trabajo para listado'!$A$155:$A$1048576,0),MATCH((CUADRO!F$4&amp;$E583),'Hoja de Trabajo para listado'!$A$151:$Z$151,0)),0)+IFERROR(INDEX('Hoja de Trabajo para listado'!$AB$155:$BA$1048576,MATCH($A583,'Hoja de Trabajo para listado'!$AB$155:$AB$1048576,0),MATCH((CUADRO!F$4&amp;$E583),'Hoja de Trabajo para listado'!$AB$151:$BA$151,0)),0)+IFERROR(INDEX('Hoja de Trabajo para listado'!$BC$155:$CB$1048576,MATCH($A583,'Hoja de Trabajo para listado'!$BC$155:$BC$1048576,0),MATCH((CUADRO!F$4&amp;$E583),'Hoja de Trabajo para listado'!$BC$151:$CB$151,0)),0)+IFERROR(INDEX('Hoja de Trabajo para listado'!$DE$153:$DG$274,MATCH($A583,'Hoja de Trabajo para listado'!$DE$153:$DE$1048576,0),MATCH((CUADRO!F$4&amp;$E583),'Hoja de Trabajo para listado'!$DE$151:$DG$151,0)),0)+IFERROR(INDEX('Hoja de Trabajo para listado'!$CD$155:$DC$1048576,MATCH($A583,'Hoja de Trabajo para listado'!$CD$155:$CD$1048576,0),MATCH((CUADRO!F$4&amp;$E583),'Hoja de Trabajo para listado'!$CD$151:$DC$151,0)),0)</f>
        <v>0</v>
      </c>
      <c r="G583" s="243">
        <f ca="1">+IFERROR(INDEX('Hoja de Trabajo para listado'!$A$155:$Z$1048576,MATCH($A583,'Hoja de Trabajo para listado'!$A$155:$A$1048576,0),MATCH((CUADRO!G$4&amp;$E583),'Hoja de Trabajo para listado'!$A$151:$Z$151,0)),0)+IFERROR(INDEX('Hoja de Trabajo para listado'!$AB$155:$BA$1048576,MATCH($A583,'Hoja de Trabajo para listado'!$AB$155:$AB$1048576,0),MATCH((CUADRO!G$4&amp;$E583),'Hoja de Trabajo para listado'!$AB$151:$BA$151,0)),0)+IFERROR(INDEX('Hoja de Trabajo para listado'!$BC$155:$CB$1048576,MATCH($A583,'Hoja de Trabajo para listado'!$BC$155:$BC$1048576,0),MATCH((CUADRO!G$4&amp;$E583),'Hoja de Trabajo para listado'!$BC$151:$CB$151,0)),0)+IFERROR(INDEX('Hoja de Trabajo para listado'!$DE$153:$DG$274,MATCH($A583,'Hoja de Trabajo para listado'!$DE$153:$DE$1048576,0),MATCH((CUADRO!G$4&amp;$E583),'Hoja de Trabajo para listado'!$DE$151:$DG$151,0)),0)+IFERROR(INDEX('Hoja de Trabajo para listado'!$CD$155:$DC$1048576,MATCH($A583,'Hoja de Trabajo para listado'!$CD$155:$CD$1048576,0),MATCH((CUADRO!G$4&amp;$E583),'Hoja de Trabajo para listado'!$CD$151:$DC$151,0)),0)</f>
        <v>0</v>
      </c>
      <c r="H583" s="243">
        <f ca="1">+IFERROR(INDEX('Hoja de Trabajo para listado'!$A$155:$Z$1048576,MATCH($A583,'Hoja de Trabajo para listado'!$A$155:$A$1048576,0),MATCH((CUADRO!H$4&amp;$E583),'Hoja de Trabajo para listado'!$A$151:$Z$151,0)),0)+IFERROR(INDEX('Hoja de Trabajo para listado'!$AB$155:$BA$1048576,MATCH($A583,'Hoja de Trabajo para listado'!$AB$155:$AB$1048576,0),MATCH((CUADRO!H$4&amp;$E583),'Hoja de Trabajo para listado'!$AB$151:$BA$151,0)),0)+IFERROR(INDEX('Hoja de Trabajo para listado'!$BC$155:$CB$1048576,MATCH($A583,'Hoja de Trabajo para listado'!$BC$155:$BC$1048576,0),MATCH((CUADRO!H$4&amp;$E583),'Hoja de Trabajo para listado'!$BC$151:$CB$151,0)),0)+IFERROR(INDEX('Hoja de Trabajo para listado'!$DE$153:$DG$274,MATCH($A583,'Hoja de Trabajo para listado'!$DE$153:$DE$1048576,0),MATCH((CUADRO!H$4&amp;$E583),'Hoja de Trabajo para listado'!$DE$151:$DG$151,0)),0)+IFERROR(INDEX('Hoja de Trabajo para listado'!$CD$155:$DC$1048576,MATCH($A583,'Hoja de Trabajo para listado'!$CD$155:$CD$1048576,0),MATCH((CUADRO!H$4&amp;$E583),'Hoja de Trabajo para listado'!$CD$151:$DC$151,0)),0)</f>
        <v>0</v>
      </c>
      <c r="I583" s="243">
        <f ca="1">+IFERROR(INDEX('Hoja de Trabajo para listado'!$A$155:$Z$1048576,MATCH($A583,'Hoja de Trabajo para listado'!$A$155:$A$1048576,0),MATCH((CUADRO!I$4&amp;$E583),'Hoja de Trabajo para listado'!$A$151:$Z$151,0)),0)+IFERROR(INDEX('Hoja de Trabajo para listado'!$AB$155:$BA$1048576,MATCH($A583,'Hoja de Trabajo para listado'!$AB$155:$AB$1048576,0),MATCH((CUADRO!I$4&amp;$E583),'Hoja de Trabajo para listado'!$AB$151:$BA$151,0)),0)+IFERROR(INDEX('Hoja de Trabajo para listado'!$BC$155:$CB$1048576,MATCH($A583,'Hoja de Trabajo para listado'!$BC$155:$BC$1048576,0),MATCH((CUADRO!I$4&amp;$E583),'Hoja de Trabajo para listado'!$BC$151:$CB$151,0)),0)+IFERROR(INDEX('Hoja de Trabajo para listado'!$DE$153:$DG$274,MATCH($A583,'Hoja de Trabajo para listado'!$DE$153:$DE$1048576,0),MATCH((CUADRO!I$4&amp;$E583),'Hoja de Trabajo para listado'!$DE$151:$DG$151,0)),0)+IFERROR(INDEX('Hoja de Trabajo para listado'!$CD$155:$DC$1048576,MATCH($A583,'Hoja de Trabajo para listado'!$CD$155:$CD$1048576,0),MATCH((CUADRO!I$4&amp;$E583),'Hoja de Trabajo para listado'!$CD$151:$DC$151,0)),0)</f>
        <v>0</v>
      </c>
      <c r="J583" s="243">
        <f ca="1">+IFERROR(INDEX('Hoja de Trabajo para listado'!$A$155:$Z$1048576,MATCH($A583,'Hoja de Trabajo para listado'!$A$155:$A$1048576,0),MATCH((CUADRO!J$4&amp;$E583),'Hoja de Trabajo para listado'!$A$151:$Z$151,0)),0)+IFERROR(INDEX('Hoja de Trabajo para listado'!$AB$155:$BA$1048576,MATCH($A583,'Hoja de Trabajo para listado'!$AB$155:$AB$1048576,0),MATCH((CUADRO!J$4&amp;$E583),'Hoja de Trabajo para listado'!$AB$151:$BA$151,0)),0)+IFERROR(INDEX('Hoja de Trabajo para listado'!$BC$155:$CB$1048576,MATCH($A583,'Hoja de Trabajo para listado'!$BC$155:$BC$1048576,0),MATCH((CUADRO!J$4&amp;$E583),'Hoja de Trabajo para listado'!$BC$151:$CB$151,0)),0)+IFERROR(INDEX('Hoja de Trabajo para listado'!$DE$153:$DG$274,MATCH($A583,'Hoja de Trabajo para listado'!$DE$153:$DE$1048576,0),MATCH((CUADRO!J$4&amp;$E583),'Hoja de Trabajo para listado'!$DE$151:$DG$151,0)),0)+IFERROR(INDEX('Hoja de Trabajo para listado'!$CD$155:$DC$1048576,MATCH($A583,'Hoja de Trabajo para listado'!$CD$155:$CD$1048576,0),MATCH((CUADRO!J$4&amp;$E583),'Hoja de Trabajo para listado'!$CD$151:$DC$151,0)),0)</f>
        <v>0</v>
      </c>
      <c r="K583" s="243">
        <f ca="1">+IFERROR(INDEX('Hoja de Trabajo para listado'!$A$155:$Z$1048576,MATCH($A583,'Hoja de Trabajo para listado'!$A$155:$A$1048576,0),MATCH((CUADRO!K$4&amp;$E583),'Hoja de Trabajo para listado'!$A$151:$Z$151,0)),0)+IFERROR(INDEX('Hoja de Trabajo para listado'!$AB$155:$BA$1048576,MATCH($A583,'Hoja de Trabajo para listado'!$AB$155:$AB$1048576,0),MATCH((CUADRO!K$4&amp;$E583),'Hoja de Trabajo para listado'!$AB$151:$BA$151,0)),0)+IFERROR(INDEX('Hoja de Trabajo para listado'!$BC$155:$CB$1048576,MATCH($A583,'Hoja de Trabajo para listado'!$BC$155:$BC$1048576,0),MATCH((CUADRO!K$4&amp;$E583),'Hoja de Trabajo para listado'!$BC$151:$CB$151,0)),0)+IFERROR(INDEX('Hoja de Trabajo para listado'!$DE$153:$DG$274,MATCH($A583,'Hoja de Trabajo para listado'!$DE$153:$DE$1048576,0),MATCH((CUADRO!K$4&amp;$E583),'Hoja de Trabajo para listado'!$DE$151:$DG$151,0)),0)+IFERROR(INDEX('Hoja de Trabajo para listado'!$CD$155:$DC$1048576,MATCH($A583,'Hoja de Trabajo para listado'!$CD$155:$CD$1048576,0),MATCH((CUADRO!K$4&amp;$E583),'Hoja de Trabajo para listado'!$CD$151:$DC$151,0)),0)</f>
        <v>0</v>
      </c>
      <c r="L583" s="243">
        <f ca="1">+IFERROR(INDEX('Hoja de Trabajo para listado'!$A$155:$Z$1048576,MATCH($A583,'Hoja de Trabajo para listado'!$A$155:$A$1048576,0),MATCH((CUADRO!L$4&amp;$E583),'Hoja de Trabajo para listado'!$A$151:$Z$151,0)),0)+IFERROR(INDEX('Hoja de Trabajo para listado'!$AB$155:$BA$1048576,MATCH($A583,'Hoja de Trabajo para listado'!$AB$155:$AB$1048576,0),MATCH((CUADRO!L$4&amp;$E583),'Hoja de Trabajo para listado'!$AB$151:$BA$151,0)),0)+IFERROR(INDEX('Hoja de Trabajo para listado'!$BC$155:$CB$1048576,MATCH($A583,'Hoja de Trabajo para listado'!$BC$155:$BC$1048576,0),MATCH((CUADRO!L$4&amp;$E583),'Hoja de Trabajo para listado'!$BC$151:$CB$151,0)),0)+IFERROR(INDEX('Hoja de Trabajo para listado'!$DE$153:$DG$274,MATCH($A583,'Hoja de Trabajo para listado'!$DE$153:$DE$1048576,0),MATCH((CUADRO!L$4&amp;$E583),'Hoja de Trabajo para listado'!$DE$151:$DG$151,0)),0)+IFERROR(INDEX('Hoja de Trabajo para listado'!$CD$155:$DC$1048576,MATCH($A583,'Hoja de Trabajo para listado'!$CD$155:$CD$1048576,0),MATCH((CUADRO!L$4&amp;$E583),'Hoja de Trabajo para listado'!$CD$151:$DC$151,0)),0)</f>
        <v>0</v>
      </c>
      <c r="M583" s="243">
        <f ca="1">+IFERROR(INDEX('Hoja de Trabajo para listado'!$A$155:$Z$1048576,MATCH($A583,'Hoja de Trabajo para listado'!$A$155:$A$1048576,0),MATCH((CUADRO!M$4&amp;$E583),'Hoja de Trabajo para listado'!$A$151:$Z$151,0)),0)+IFERROR(INDEX('Hoja de Trabajo para listado'!$AB$155:$BA$1048576,MATCH($A583,'Hoja de Trabajo para listado'!$AB$155:$AB$1048576,0),MATCH((CUADRO!M$4&amp;$E583),'Hoja de Trabajo para listado'!$AB$151:$BA$151,0)),0)+IFERROR(INDEX('Hoja de Trabajo para listado'!$BC$155:$CB$1048576,MATCH($A583,'Hoja de Trabajo para listado'!$BC$155:$BC$1048576,0),MATCH((CUADRO!M$4&amp;$E583),'Hoja de Trabajo para listado'!$BC$151:$CB$151,0)),0)+IFERROR(INDEX('Hoja de Trabajo para listado'!$DE$153:$DG$274,MATCH($A583,'Hoja de Trabajo para listado'!$DE$153:$DE$1048576,0),MATCH((CUADRO!M$4&amp;$E583),'Hoja de Trabajo para listado'!$DE$151:$DG$151,0)),0)+IFERROR(INDEX('Hoja de Trabajo para listado'!$CD$155:$DC$1048576,MATCH($A583,'Hoja de Trabajo para listado'!$CD$155:$CD$1048576,0),MATCH((CUADRO!M$4&amp;$E583),'Hoja de Trabajo para listado'!$CD$151:$DC$151,0)),0)</f>
        <v>0</v>
      </c>
      <c r="N583" s="243">
        <f ca="1">+IFERROR(INDEX('Hoja de Trabajo para listado'!$A$155:$Z$1048576,MATCH($A583,'Hoja de Trabajo para listado'!$A$155:$A$1048576,0),MATCH((CUADRO!N$4&amp;$E583),'Hoja de Trabajo para listado'!$A$151:$Z$151,0)),0)+IFERROR(INDEX('Hoja de Trabajo para listado'!$AB$155:$BA$1048576,MATCH($A583,'Hoja de Trabajo para listado'!$AB$155:$AB$1048576,0),MATCH((CUADRO!N$4&amp;$E583),'Hoja de Trabajo para listado'!$AB$151:$BA$151,0)),0)+IFERROR(INDEX('Hoja de Trabajo para listado'!$BC$155:$CB$1048576,MATCH($A583,'Hoja de Trabajo para listado'!$BC$155:$BC$1048576,0),MATCH((CUADRO!N$4&amp;$E583),'Hoja de Trabajo para listado'!$BC$151:$CB$151,0)),0)+IFERROR(INDEX('Hoja de Trabajo para listado'!$DE$153:$DG$274,MATCH($A583,'Hoja de Trabajo para listado'!$DE$153:$DE$1048576,0),MATCH((CUADRO!N$4&amp;$E583),'Hoja de Trabajo para listado'!$DE$151:$DG$151,0)),0)+IFERROR(INDEX('Hoja de Trabajo para listado'!$CD$155:$DC$1048576,MATCH($A583,'Hoja de Trabajo para listado'!$CD$155:$CD$1048576,0),MATCH((CUADRO!N$4&amp;$E583),'Hoja de Trabajo para listado'!$CD$151:$DC$151,0)),0)</f>
        <v>0</v>
      </c>
      <c r="O583" s="243">
        <f ca="1">+IFERROR(INDEX('Hoja de Trabajo para listado'!$A$155:$Z$1048576,MATCH($A583,'Hoja de Trabajo para listado'!$A$155:$A$1048576,0),MATCH((CUADRO!O$4&amp;$E583),'Hoja de Trabajo para listado'!$A$151:$Z$151,0)),0)+IFERROR(INDEX('Hoja de Trabajo para listado'!$AB$155:$BA$1048576,MATCH($A583,'Hoja de Trabajo para listado'!$AB$155:$AB$1048576,0),MATCH((CUADRO!O$4&amp;$E583),'Hoja de Trabajo para listado'!$AB$151:$BA$151,0)),0)+IFERROR(INDEX('Hoja de Trabajo para listado'!$BC$155:$CB$1048576,MATCH($A583,'Hoja de Trabajo para listado'!$BC$155:$BC$1048576,0),MATCH((CUADRO!O$4&amp;$E583),'Hoja de Trabajo para listado'!$BC$151:$CB$151,0)),0)+IFERROR(INDEX('Hoja de Trabajo para listado'!$DE$153:$DG$274,MATCH($A583,'Hoja de Trabajo para listado'!$DE$153:$DE$1048576,0),MATCH((CUADRO!O$4&amp;$E583),'Hoja de Trabajo para listado'!$DE$151:$DG$151,0)),0)+IFERROR(INDEX('Hoja de Trabajo para listado'!$CD$155:$DC$1048576,MATCH($A583,'Hoja de Trabajo para listado'!$CD$155:$CD$1048576,0),MATCH((CUADRO!O$4&amp;$E583),'Hoja de Trabajo para listado'!$CD$151:$DC$151,0)),0)</f>
        <v>0</v>
      </c>
      <c r="P583" s="243">
        <f ca="1">+IFERROR(INDEX('Hoja de Trabajo para listado'!$A$155:$Z$1048576,MATCH($A583,'Hoja de Trabajo para listado'!$A$155:$A$1048576,0),MATCH((CUADRO!P$4&amp;$E583),'Hoja de Trabajo para listado'!$A$151:$Z$151,0)),0)+IFERROR(INDEX('Hoja de Trabajo para listado'!$AB$155:$BA$1048576,MATCH($A583,'Hoja de Trabajo para listado'!$AB$155:$AB$1048576,0),MATCH((CUADRO!P$4&amp;$E583),'Hoja de Trabajo para listado'!$AB$151:$BA$151,0)),0)+IFERROR(INDEX('Hoja de Trabajo para listado'!$BC$155:$CB$1048576,MATCH($A583,'Hoja de Trabajo para listado'!$BC$155:$BC$1048576,0),MATCH((CUADRO!P$4&amp;$E583),'Hoja de Trabajo para listado'!$BC$151:$CB$151,0)),0)+IFERROR(INDEX('Hoja de Trabajo para listado'!$DE$153:$DG$274,MATCH($A583,'Hoja de Trabajo para listado'!$DE$153:$DE$1048576,0),MATCH((CUADRO!P$4&amp;$E583),'Hoja de Trabajo para listado'!$DE$151:$DG$151,0)),0)+IFERROR(INDEX('Hoja de Trabajo para listado'!$CD$155:$DC$1048576,MATCH($A583,'Hoja de Trabajo para listado'!$CD$155:$CD$1048576,0),MATCH((CUADRO!P$4&amp;$E583),'Hoja de Trabajo para listado'!$CD$151:$DC$151,0)),0)</f>
        <v>0</v>
      </c>
      <c r="Q583" s="243">
        <f ca="1">+IFERROR(INDEX('Hoja de Trabajo para listado'!$A$155:$Z$1048576,MATCH($A583,'Hoja de Trabajo para listado'!$A$155:$A$1048576,0),MATCH((CUADRO!Q$4&amp;$E583),'Hoja de Trabajo para listado'!$A$151:$Z$151,0)),0)+IFERROR(INDEX('Hoja de Trabajo para listado'!$AB$155:$BA$1048576,MATCH($A583,'Hoja de Trabajo para listado'!$AB$155:$AB$1048576,0),MATCH((CUADRO!Q$4&amp;$E583),'Hoja de Trabajo para listado'!$AB$151:$BA$151,0)),0)+IFERROR(INDEX('Hoja de Trabajo para listado'!$BC$155:$CB$1048576,MATCH($A583,'Hoja de Trabajo para listado'!$BC$155:$BC$1048576,0),MATCH((CUADRO!Q$4&amp;$E583),'Hoja de Trabajo para listado'!$BC$151:$CB$151,0)),0)+IFERROR(INDEX('Hoja de Trabajo para listado'!$DE$153:$DG$274,MATCH($A583,'Hoja de Trabajo para listado'!$DE$153:$DE$1048576,0),MATCH((CUADRO!Q$4&amp;$E583),'Hoja de Trabajo para listado'!$DE$151:$DG$151,0)),0)+IFERROR(INDEX('Hoja de Trabajo para listado'!$CD$155:$DC$1048576,MATCH($A583,'Hoja de Trabajo para listado'!$CD$155:$CD$1048576,0),MATCH((CUADRO!Q$4&amp;$E583),'Hoja de Trabajo para listado'!$CD$151:$DC$151,0)),0)</f>
        <v>0</v>
      </c>
      <c r="R583" s="243">
        <f t="shared" ca="1" si="23"/>
        <v>0</v>
      </c>
      <c r="S583" s="249"/>
      <c r="T583" s="243">
        <f ca="1">+T584</f>
        <v>0</v>
      </c>
      <c r="U583" s="242">
        <f t="shared" si="24"/>
        <v>1</v>
      </c>
      <c r="V583" s="333" t="str">
        <f>+VLOOKUP(A583,bd_lista!$A$3:$E$592,5,FALSE)</f>
        <v>Gobiernos Autonomos Municipales</v>
      </c>
      <c r="W583" s="387" t="str">
        <f>+V583</f>
        <v>Gobiernos Autonomos Municipales</v>
      </c>
      <c r="X583" s="242">
        <f>+VLOOKUP(A583,[4]Sheet1!$A$13:$D$744,4,FALSE)</f>
        <v>0</v>
      </c>
      <c r="Y583" s="242" t="e">
        <f>+VLOOKUP(X583,bd_lista!$A$3:$C$592,3,FALSE)</f>
        <v>#N/A</v>
      </c>
      <c r="Z583" s="294">
        <f>+X583</f>
        <v>0</v>
      </c>
      <c r="AA583" s="295" t="e">
        <f>+Y583</f>
        <v>#N/A</v>
      </c>
    </row>
    <row r="584" spans="1:27" customFormat="1" ht="15" hidden="1" customHeight="1">
      <c r="A584" s="32">
        <v>1243</v>
      </c>
      <c r="B584" s="393"/>
      <c r="C584" s="247" t="str">
        <f>+VLOOKUP(A584,bd_lista!$A$3:$C$592,3,FALSE)</f>
        <v>Gobierno Autónomo Municipal de Waldo Ballivián</v>
      </c>
      <c r="D584" s="390"/>
      <c r="E584" s="244" t="s">
        <v>1305</v>
      </c>
      <c r="F584" s="243">
        <f ca="1">+IFERROR(INDEX('Hoja de Trabajo para listado'!$A$155:$Z$1048576,MATCH($A584,'Hoja de Trabajo para listado'!$A$155:$A$1048576,0),MATCH((CUADRO!F$4&amp;$E584),'Hoja de Trabajo para listado'!$A$151:$Z$151,0)),0)+IFERROR(INDEX('Hoja de Trabajo para listado'!$AB$155:$BA$1048576,MATCH($A584,'Hoja de Trabajo para listado'!$AB$155:$AB$1048576,0),MATCH((CUADRO!F$4&amp;$E584),'Hoja de Trabajo para listado'!$AB$151:$BA$151,0)),0)+IFERROR(INDEX('Hoja de Trabajo para listado'!$BC$155:$CB$1048576,MATCH($A584,'Hoja de Trabajo para listado'!$BC$155:$BC$1048576,0),MATCH((CUADRO!F$4&amp;$E584),'Hoja de Trabajo para listado'!$BC$151:$CB$151,0)),0)+IFERROR(INDEX('Hoja de Trabajo para listado'!$DE$153:$DG$274,MATCH($A584,'Hoja de Trabajo para listado'!$DE$153:$DE$1048576,0),MATCH((CUADRO!F$4&amp;$E584),'Hoja de Trabajo para listado'!$DE$151:$DG$151,0)),0)+IFERROR(INDEX('Hoja de Trabajo para listado'!$CD$155:$DC$1048576,MATCH($A584,'Hoja de Trabajo para listado'!$CD$155:$CD$1048576,0),MATCH((CUADRO!F$4&amp;$E584),'Hoja de Trabajo para listado'!$CD$151:$DC$151,0)),0)</f>
        <v>0</v>
      </c>
      <c r="G584" s="243">
        <f ca="1">+IFERROR(INDEX('Hoja de Trabajo para listado'!$A$155:$Z$1048576,MATCH($A584,'Hoja de Trabajo para listado'!$A$155:$A$1048576,0),MATCH((CUADRO!G$4&amp;$E584),'Hoja de Trabajo para listado'!$A$151:$Z$151,0)),0)+IFERROR(INDEX('Hoja de Trabajo para listado'!$AB$155:$BA$1048576,MATCH($A584,'Hoja de Trabajo para listado'!$AB$155:$AB$1048576,0),MATCH((CUADRO!G$4&amp;$E584),'Hoja de Trabajo para listado'!$AB$151:$BA$151,0)),0)+IFERROR(INDEX('Hoja de Trabajo para listado'!$BC$155:$CB$1048576,MATCH($A584,'Hoja de Trabajo para listado'!$BC$155:$BC$1048576,0),MATCH((CUADRO!G$4&amp;$E584),'Hoja de Trabajo para listado'!$BC$151:$CB$151,0)),0)+IFERROR(INDEX('Hoja de Trabajo para listado'!$DE$153:$DG$274,MATCH($A584,'Hoja de Trabajo para listado'!$DE$153:$DE$1048576,0),MATCH((CUADRO!G$4&amp;$E584),'Hoja de Trabajo para listado'!$DE$151:$DG$151,0)),0)+IFERROR(INDEX('Hoja de Trabajo para listado'!$CD$155:$DC$1048576,MATCH($A584,'Hoja de Trabajo para listado'!$CD$155:$CD$1048576,0),MATCH((CUADRO!G$4&amp;$E584),'Hoja de Trabajo para listado'!$CD$151:$DC$151,0)),0)</f>
        <v>0</v>
      </c>
      <c r="H584" s="243">
        <f ca="1">+IFERROR(INDEX('Hoja de Trabajo para listado'!$A$155:$Z$1048576,MATCH($A584,'Hoja de Trabajo para listado'!$A$155:$A$1048576,0),MATCH((CUADRO!H$4&amp;$E584),'Hoja de Trabajo para listado'!$A$151:$Z$151,0)),0)+IFERROR(INDEX('Hoja de Trabajo para listado'!$AB$155:$BA$1048576,MATCH($A584,'Hoja de Trabajo para listado'!$AB$155:$AB$1048576,0),MATCH((CUADRO!H$4&amp;$E584),'Hoja de Trabajo para listado'!$AB$151:$BA$151,0)),0)+IFERROR(INDEX('Hoja de Trabajo para listado'!$BC$155:$CB$1048576,MATCH($A584,'Hoja de Trabajo para listado'!$BC$155:$BC$1048576,0),MATCH((CUADRO!H$4&amp;$E584),'Hoja de Trabajo para listado'!$BC$151:$CB$151,0)),0)+IFERROR(INDEX('Hoja de Trabajo para listado'!$DE$153:$DG$274,MATCH($A584,'Hoja de Trabajo para listado'!$DE$153:$DE$1048576,0),MATCH((CUADRO!H$4&amp;$E584),'Hoja de Trabajo para listado'!$DE$151:$DG$151,0)),0)+IFERROR(INDEX('Hoja de Trabajo para listado'!$CD$155:$DC$1048576,MATCH($A584,'Hoja de Trabajo para listado'!$CD$155:$CD$1048576,0),MATCH((CUADRO!H$4&amp;$E584),'Hoja de Trabajo para listado'!$CD$151:$DC$151,0)),0)</f>
        <v>0</v>
      </c>
      <c r="I584" s="243">
        <f ca="1">+IFERROR(INDEX('Hoja de Trabajo para listado'!$A$155:$Z$1048576,MATCH($A584,'Hoja de Trabajo para listado'!$A$155:$A$1048576,0),MATCH((CUADRO!I$4&amp;$E584),'Hoja de Trabajo para listado'!$A$151:$Z$151,0)),0)+IFERROR(INDEX('Hoja de Trabajo para listado'!$AB$155:$BA$1048576,MATCH($A584,'Hoja de Trabajo para listado'!$AB$155:$AB$1048576,0),MATCH((CUADRO!I$4&amp;$E584),'Hoja de Trabajo para listado'!$AB$151:$BA$151,0)),0)+IFERROR(INDEX('Hoja de Trabajo para listado'!$BC$155:$CB$1048576,MATCH($A584,'Hoja de Trabajo para listado'!$BC$155:$BC$1048576,0),MATCH((CUADRO!I$4&amp;$E584),'Hoja de Trabajo para listado'!$BC$151:$CB$151,0)),0)+IFERROR(INDEX('Hoja de Trabajo para listado'!$DE$153:$DG$274,MATCH($A584,'Hoja de Trabajo para listado'!$DE$153:$DE$1048576,0),MATCH((CUADRO!I$4&amp;$E584),'Hoja de Trabajo para listado'!$DE$151:$DG$151,0)),0)+IFERROR(INDEX('Hoja de Trabajo para listado'!$CD$155:$DC$1048576,MATCH($A584,'Hoja de Trabajo para listado'!$CD$155:$CD$1048576,0),MATCH((CUADRO!I$4&amp;$E584),'Hoja de Trabajo para listado'!$CD$151:$DC$151,0)),0)</f>
        <v>0</v>
      </c>
      <c r="J584" s="243">
        <f ca="1">+IFERROR(INDEX('Hoja de Trabajo para listado'!$A$155:$Z$1048576,MATCH($A584,'Hoja de Trabajo para listado'!$A$155:$A$1048576,0),MATCH((CUADRO!J$4&amp;$E584),'Hoja de Trabajo para listado'!$A$151:$Z$151,0)),0)+IFERROR(INDEX('Hoja de Trabajo para listado'!$AB$155:$BA$1048576,MATCH($A584,'Hoja de Trabajo para listado'!$AB$155:$AB$1048576,0),MATCH((CUADRO!J$4&amp;$E584),'Hoja de Trabajo para listado'!$AB$151:$BA$151,0)),0)+IFERROR(INDEX('Hoja de Trabajo para listado'!$BC$155:$CB$1048576,MATCH($A584,'Hoja de Trabajo para listado'!$BC$155:$BC$1048576,0),MATCH((CUADRO!J$4&amp;$E584),'Hoja de Trabajo para listado'!$BC$151:$CB$151,0)),0)+IFERROR(INDEX('Hoja de Trabajo para listado'!$DE$153:$DG$274,MATCH($A584,'Hoja de Trabajo para listado'!$DE$153:$DE$1048576,0),MATCH((CUADRO!J$4&amp;$E584),'Hoja de Trabajo para listado'!$DE$151:$DG$151,0)),0)+IFERROR(INDEX('Hoja de Trabajo para listado'!$CD$155:$DC$1048576,MATCH($A584,'Hoja de Trabajo para listado'!$CD$155:$CD$1048576,0),MATCH((CUADRO!J$4&amp;$E584),'Hoja de Trabajo para listado'!$CD$151:$DC$151,0)),0)</f>
        <v>0</v>
      </c>
      <c r="K584" s="243">
        <f ca="1">+IFERROR(INDEX('Hoja de Trabajo para listado'!$A$155:$Z$1048576,MATCH($A584,'Hoja de Trabajo para listado'!$A$155:$A$1048576,0),MATCH((CUADRO!K$4&amp;$E584),'Hoja de Trabajo para listado'!$A$151:$Z$151,0)),0)+IFERROR(INDEX('Hoja de Trabajo para listado'!$AB$155:$BA$1048576,MATCH($A584,'Hoja de Trabajo para listado'!$AB$155:$AB$1048576,0),MATCH((CUADRO!K$4&amp;$E584),'Hoja de Trabajo para listado'!$AB$151:$BA$151,0)),0)+IFERROR(INDEX('Hoja de Trabajo para listado'!$BC$155:$CB$1048576,MATCH($A584,'Hoja de Trabajo para listado'!$BC$155:$BC$1048576,0),MATCH((CUADRO!K$4&amp;$E584),'Hoja de Trabajo para listado'!$BC$151:$CB$151,0)),0)+IFERROR(INDEX('Hoja de Trabajo para listado'!$DE$153:$DG$274,MATCH($A584,'Hoja de Trabajo para listado'!$DE$153:$DE$1048576,0),MATCH((CUADRO!K$4&amp;$E584),'Hoja de Trabajo para listado'!$DE$151:$DG$151,0)),0)+IFERROR(INDEX('Hoja de Trabajo para listado'!$CD$155:$DC$1048576,MATCH($A584,'Hoja de Trabajo para listado'!$CD$155:$CD$1048576,0),MATCH((CUADRO!K$4&amp;$E584),'Hoja de Trabajo para listado'!$CD$151:$DC$151,0)),0)</f>
        <v>0</v>
      </c>
      <c r="L584" s="243">
        <f ca="1">+IFERROR(INDEX('Hoja de Trabajo para listado'!$A$155:$Z$1048576,MATCH($A584,'Hoja de Trabajo para listado'!$A$155:$A$1048576,0),MATCH((CUADRO!L$4&amp;$E584),'Hoja de Trabajo para listado'!$A$151:$Z$151,0)),0)+IFERROR(INDEX('Hoja de Trabajo para listado'!$AB$155:$BA$1048576,MATCH($A584,'Hoja de Trabajo para listado'!$AB$155:$AB$1048576,0),MATCH((CUADRO!L$4&amp;$E584),'Hoja de Trabajo para listado'!$AB$151:$BA$151,0)),0)+IFERROR(INDEX('Hoja de Trabajo para listado'!$BC$155:$CB$1048576,MATCH($A584,'Hoja de Trabajo para listado'!$BC$155:$BC$1048576,0),MATCH((CUADRO!L$4&amp;$E584),'Hoja de Trabajo para listado'!$BC$151:$CB$151,0)),0)+IFERROR(INDEX('Hoja de Trabajo para listado'!$DE$153:$DG$274,MATCH($A584,'Hoja de Trabajo para listado'!$DE$153:$DE$1048576,0),MATCH((CUADRO!L$4&amp;$E584),'Hoja de Trabajo para listado'!$DE$151:$DG$151,0)),0)+IFERROR(INDEX('Hoja de Trabajo para listado'!$CD$155:$DC$1048576,MATCH($A584,'Hoja de Trabajo para listado'!$CD$155:$CD$1048576,0),MATCH((CUADRO!L$4&amp;$E584),'Hoja de Trabajo para listado'!$CD$151:$DC$151,0)),0)</f>
        <v>0</v>
      </c>
      <c r="M584" s="243">
        <f ca="1">+IFERROR(INDEX('Hoja de Trabajo para listado'!$A$155:$Z$1048576,MATCH($A584,'Hoja de Trabajo para listado'!$A$155:$A$1048576,0),MATCH((CUADRO!M$4&amp;$E584),'Hoja de Trabajo para listado'!$A$151:$Z$151,0)),0)+IFERROR(INDEX('Hoja de Trabajo para listado'!$AB$155:$BA$1048576,MATCH($A584,'Hoja de Trabajo para listado'!$AB$155:$AB$1048576,0),MATCH((CUADRO!M$4&amp;$E584),'Hoja de Trabajo para listado'!$AB$151:$BA$151,0)),0)+IFERROR(INDEX('Hoja de Trabajo para listado'!$BC$155:$CB$1048576,MATCH($A584,'Hoja de Trabajo para listado'!$BC$155:$BC$1048576,0),MATCH((CUADRO!M$4&amp;$E584),'Hoja de Trabajo para listado'!$BC$151:$CB$151,0)),0)+IFERROR(INDEX('Hoja de Trabajo para listado'!$DE$153:$DG$274,MATCH($A584,'Hoja de Trabajo para listado'!$DE$153:$DE$1048576,0),MATCH((CUADRO!M$4&amp;$E584),'Hoja de Trabajo para listado'!$DE$151:$DG$151,0)),0)+IFERROR(INDEX('Hoja de Trabajo para listado'!$CD$155:$DC$1048576,MATCH($A584,'Hoja de Trabajo para listado'!$CD$155:$CD$1048576,0),MATCH((CUADRO!M$4&amp;$E584),'Hoja de Trabajo para listado'!$CD$151:$DC$151,0)),0)</f>
        <v>0</v>
      </c>
      <c r="N584" s="243">
        <f ca="1">+IFERROR(INDEX('Hoja de Trabajo para listado'!$A$155:$Z$1048576,MATCH($A584,'Hoja de Trabajo para listado'!$A$155:$A$1048576,0),MATCH((CUADRO!N$4&amp;$E584),'Hoja de Trabajo para listado'!$A$151:$Z$151,0)),0)+IFERROR(INDEX('Hoja de Trabajo para listado'!$AB$155:$BA$1048576,MATCH($A584,'Hoja de Trabajo para listado'!$AB$155:$AB$1048576,0),MATCH((CUADRO!N$4&amp;$E584),'Hoja de Trabajo para listado'!$AB$151:$BA$151,0)),0)+IFERROR(INDEX('Hoja de Trabajo para listado'!$BC$155:$CB$1048576,MATCH($A584,'Hoja de Trabajo para listado'!$BC$155:$BC$1048576,0),MATCH((CUADRO!N$4&amp;$E584),'Hoja de Trabajo para listado'!$BC$151:$CB$151,0)),0)+IFERROR(INDEX('Hoja de Trabajo para listado'!$DE$153:$DG$274,MATCH($A584,'Hoja de Trabajo para listado'!$DE$153:$DE$1048576,0),MATCH((CUADRO!N$4&amp;$E584),'Hoja de Trabajo para listado'!$DE$151:$DG$151,0)),0)+IFERROR(INDEX('Hoja de Trabajo para listado'!$CD$155:$DC$1048576,MATCH($A584,'Hoja de Trabajo para listado'!$CD$155:$CD$1048576,0),MATCH((CUADRO!N$4&amp;$E584),'Hoja de Trabajo para listado'!$CD$151:$DC$151,0)),0)</f>
        <v>0</v>
      </c>
      <c r="O584" s="243">
        <f ca="1">+IFERROR(INDEX('Hoja de Trabajo para listado'!$A$155:$Z$1048576,MATCH($A584,'Hoja de Trabajo para listado'!$A$155:$A$1048576,0),MATCH((CUADRO!O$4&amp;$E584),'Hoja de Trabajo para listado'!$A$151:$Z$151,0)),0)+IFERROR(INDEX('Hoja de Trabajo para listado'!$AB$155:$BA$1048576,MATCH($A584,'Hoja de Trabajo para listado'!$AB$155:$AB$1048576,0),MATCH((CUADRO!O$4&amp;$E584),'Hoja de Trabajo para listado'!$AB$151:$BA$151,0)),0)+IFERROR(INDEX('Hoja de Trabajo para listado'!$BC$155:$CB$1048576,MATCH($A584,'Hoja de Trabajo para listado'!$BC$155:$BC$1048576,0),MATCH((CUADRO!O$4&amp;$E584),'Hoja de Trabajo para listado'!$BC$151:$CB$151,0)),0)+IFERROR(INDEX('Hoja de Trabajo para listado'!$DE$153:$DG$274,MATCH($A584,'Hoja de Trabajo para listado'!$DE$153:$DE$1048576,0),MATCH((CUADRO!O$4&amp;$E584),'Hoja de Trabajo para listado'!$DE$151:$DG$151,0)),0)+IFERROR(INDEX('Hoja de Trabajo para listado'!$CD$155:$DC$1048576,MATCH($A584,'Hoja de Trabajo para listado'!$CD$155:$CD$1048576,0),MATCH((CUADRO!O$4&amp;$E584),'Hoja de Trabajo para listado'!$CD$151:$DC$151,0)),0)</f>
        <v>0</v>
      </c>
      <c r="P584" s="243">
        <f ca="1">+IFERROR(INDEX('Hoja de Trabajo para listado'!$A$155:$Z$1048576,MATCH($A584,'Hoja de Trabajo para listado'!$A$155:$A$1048576,0),MATCH((CUADRO!P$4&amp;$E584),'Hoja de Trabajo para listado'!$A$151:$Z$151,0)),0)+IFERROR(INDEX('Hoja de Trabajo para listado'!$AB$155:$BA$1048576,MATCH($A584,'Hoja de Trabajo para listado'!$AB$155:$AB$1048576,0),MATCH((CUADRO!P$4&amp;$E584),'Hoja de Trabajo para listado'!$AB$151:$BA$151,0)),0)+IFERROR(INDEX('Hoja de Trabajo para listado'!$BC$155:$CB$1048576,MATCH($A584,'Hoja de Trabajo para listado'!$BC$155:$BC$1048576,0),MATCH((CUADRO!P$4&amp;$E584),'Hoja de Trabajo para listado'!$BC$151:$CB$151,0)),0)+IFERROR(INDEX('Hoja de Trabajo para listado'!$DE$153:$DG$274,MATCH($A584,'Hoja de Trabajo para listado'!$DE$153:$DE$1048576,0),MATCH((CUADRO!P$4&amp;$E584),'Hoja de Trabajo para listado'!$DE$151:$DG$151,0)),0)+IFERROR(INDEX('Hoja de Trabajo para listado'!$CD$155:$DC$1048576,MATCH($A584,'Hoja de Trabajo para listado'!$CD$155:$CD$1048576,0),MATCH((CUADRO!P$4&amp;$E584),'Hoja de Trabajo para listado'!$CD$151:$DC$151,0)),0)</f>
        <v>0</v>
      </c>
      <c r="Q584" s="243">
        <f ca="1">+IFERROR(INDEX('Hoja de Trabajo para listado'!$A$155:$Z$1048576,MATCH($A584,'Hoja de Trabajo para listado'!$A$155:$A$1048576,0),MATCH((CUADRO!Q$4&amp;$E584),'Hoja de Trabajo para listado'!$A$151:$Z$151,0)),0)+IFERROR(INDEX('Hoja de Trabajo para listado'!$AB$155:$BA$1048576,MATCH($A584,'Hoja de Trabajo para listado'!$AB$155:$AB$1048576,0),MATCH((CUADRO!Q$4&amp;$E584),'Hoja de Trabajo para listado'!$AB$151:$BA$151,0)),0)+IFERROR(INDEX('Hoja de Trabajo para listado'!$BC$155:$CB$1048576,MATCH($A584,'Hoja de Trabajo para listado'!$BC$155:$BC$1048576,0),MATCH((CUADRO!Q$4&amp;$E584),'Hoja de Trabajo para listado'!$BC$151:$CB$151,0)),0)+IFERROR(INDEX('Hoja de Trabajo para listado'!$DE$153:$DG$274,MATCH($A584,'Hoja de Trabajo para listado'!$DE$153:$DE$1048576,0),MATCH((CUADRO!Q$4&amp;$E584),'Hoja de Trabajo para listado'!$DE$151:$DG$151,0)),0)+IFERROR(INDEX('Hoja de Trabajo para listado'!$CD$155:$DC$1048576,MATCH($A584,'Hoja de Trabajo para listado'!$CD$155:$CD$1048576,0),MATCH((CUADRO!Q$4&amp;$E584),'Hoja de Trabajo para listado'!$CD$151:$DC$151,0)),0)</f>
        <v>0</v>
      </c>
      <c r="R584" s="243">
        <f t="shared" ca="1" si="23"/>
        <v>0</v>
      </c>
      <c r="S584" s="249">
        <f ca="1">+R583+R584</f>
        <v>0</v>
      </c>
      <c r="T584" s="243">
        <f ca="1">+S584</f>
        <v>0</v>
      </c>
      <c r="U584" s="242">
        <f t="shared" si="24"/>
        <v>2</v>
      </c>
      <c r="V584" s="333" t="str">
        <f>+VLOOKUP(A584,bd_lista!$A$3:$E$592,5,FALSE)</f>
        <v>Gobiernos Autonomos Municipales</v>
      </c>
      <c r="W584" s="388"/>
      <c r="X584" s="242">
        <f>+VLOOKUP(A584,[4]Sheet1!$A$13:$D$744,4,FALSE)</f>
        <v>0</v>
      </c>
      <c r="Y584" s="242" t="e">
        <f>+VLOOKUP(X584,bd_lista!$A$3:$C$592,3,FALSE)</f>
        <v>#N/A</v>
      </c>
      <c r="Z584" s="292"/>
      <c r="AA584" s="293"/>
    </row>
    <row r="585" spans="1:27" customFormat="1" ht="15" hidden="1" customHeight="1">
      <c r="A585" s="32">
        <v>1244</v>
      </c>
      <c r="B585" s="392">
        <f>+A585</f>
        <v>1244</v>
      </c>
      <c r="C585" s="247" t="str">
        <f>+VLOOKUP(A585,bd_lista!$A$3:$C$592,3,FALSE)</f>
        <v>Gobierno Autónomo Municipal de Nazacara de Pacajes</v>
      </c>
      <c r="D585" s="389" t="str">
        <f>+C585</f>
        <v>Gobierno Autónomo Municipal de Nazacara de Pacajes</v>
      </c>
      <c r="E585" s="242" t="s">
        <v>1304</v>
      </c>
      <c r="F585" s="243">
        <f ca="1">+IFERROR(INDEX('Hoja de Trabajo para listado'!$A$155:$Z$1048576,MATCH($A585,'Hoja de Trabajo para listado'!$A$155:$A$1048576,0),MATCH((CUADRO!F$4&amp;$E585),'Hoja de Trabajo para listado'!$A$151:$Z$151,0)),0)+IFERROR(INDEX('Hoja de Trabajo para listado'!$AB$155:$BA$1048576,MATCH($A585,'Hoja de Trabajo para listado'!$AB$155:$AB$1048576,0),MATCH((CUADRO!F$4&amp;$E585),'Hoja de Trabajo para listado'!$AB$151:$BA$151,0)),0)+IFERROR(INDEX('Hoja de Trabajo para listado'!$BC$155:$CB$1048576,MATCH($A585,'Hoja de Trabajo para listado'!$BC$155:$BC$1048576,0),MATCH((CUADRO!F$4&amp;$E585),'Hoja de Trabajo para listado'!$BC$151:$CB$151,0)),0)+IFERROR(INDEX('Hoja de Trabajo para listado'!$DE$153:$DG$274,MATCH($A585,'Hoja de Trabajo para listado'!$DE$153:$DE$1048576,0),MATCH((CUADRO!F$4&amp;$E585),'Hoja de Trabajo para listado'!$DE$151:$DG$151,0)),0)+IFERROR(INDEX('Hoja de Trabajo para listado'!$CD$155:$DC$1048576,MATCH($A585,'Hoja de Trabajo para listado'!$CD$155:$CD$1048576,0),MATCH((CUADRO!F$4&amp;$E585),'Hoja de Trabajo para listado'!$CD$151:$DC$151,0)),0)</f>
        <v>0</v>
      </c>
      <c r="G585" s="243">
        <f ca="1">+IFERROR(INDEX('Hoja de Trabajo para listado'!$A$155:$Z$1048576,MATCH($A585,'Hoja de Trabajo para listado'!$A$155:$A$1048576,0),MATCH((CUADRO!G$4&amp;$E585),'Hoja de Trabajo para listado'!$A$151:$Z$151,0)),0)+IFERROR(INDEX('Hoja de Trabajo para listado'!$AB$155:$BA$1048576,MATCH($A585,'Hoja de Trabajo para listado'!$AB$155:$AB$1048576,0),MATCH((CUADRO!G$4&amp;$E585),'Hoja de Trabajo para listado'!$AB$151:$BA$151,0)),0)+IFERROR(INDEX('Hoja de Trabajo para listado'!$BC$155:$CB$1048576,MATCH($A585,'Hoja de Trabajo para listado'!$BC$155:$BC$1048576,0),MATCH((CUADRO!G$4&amp;$E585),'Hoja de Trabajo para listado'!$BC$151:$CB$151,0)),0)+IFERROR(INDEX('Hoja de Trabajo para listado'!$DE$153:$DG$274,MATCH($A585,'Hoja de Trabajo para listado'!$DE$153:$DE$1048576,0),MATCH((CUADRO!G$4&amp;$E585),'Hoja de Trabajo para listado'!$DE$151:$DG$151,0)),0)+IFERROR(INDEX('Hoja de Trabajo para listado'!$CD$155:$DC$1048576,MATCH($A585,'Hoja de Trabajo para listado'!$CD$155:$CD$1048576,0),MATCH((CUADRO!G$4&amp;$E585),'Hoja de Trabajo para listado'!$CD$151:$DC$151,0)),0)</f>
        <v>0</v>
      </c>
      <c r="H585" s="243">
        <f ca="1">+IFERROR(INDEX('Hoja de Trabajo para listado'!$A$155:$Z$1048576,MATCH($A585,'Hoja de Trabajo para listado'!$A$155:$A$1048576,0),MATCH((CUADRO!H$4&amp;$E585),'Hoja de Trabajo para listado'!$A$151:$Z$151,0)),0)+IFERROR(INDEX('Hoja de Trabajo para listado'!$AB$155:$BA$1048576,MATCH($A585,'Hoja de Trabajo para listado'!$AB$155:$AB$1048576,0),MATCH((CUADRO!H$4&amp;$E585),'Hoja de Trabajo para listado'!$AB$151:$BA$151,0)),0)+IFERROR(INDEX('Hoja de Trabajo para listado'!$BC$155:$CB$1048576,MATCH($A585,'Hoja de Trabajo para listado'!$BC$155:$BC$1048576,0),MATCH((CUADRO!H$4&amp;$E585),'Hoja de Trabajo para listado'!$BC$151:$CB$151,0)),0)+IFERROR(INDEX('Hoja de Trabajo para listado'!$DE$153:$DG$274,MATCH($A585,'Hoja de Trabajo para listado'!$DE$153:$DE$1048576,0),MATCH((CUADRO!H$4&amp;$E585),'Hoja de Trabajo para listado'!$DE$151:$DG$151,0)),0)+IFERROR(INDEX('Hoja de Trabajo para listado'!$CD$155:$DC$1048576,MATCH($A585,'Hoja de Trabajo para listado'!$CD$155:$CD$1048576,0),MATCH((CUADRO!H$4&amp;$E585),'Hoja de Trabajo para listado'!$CD$151:$DC$151,0)),0)</f>
        <v>0</v>
      </c>
      <c r="I585" s="243">
        <f ca="1">+IFERROR(INDEX('Hoja de Trabajo para listado'!$A$155:$Z$1048576,MATCH($A585,'Hoja de Trabajo para listado'!$A$155:$A$1048576,0),MATCH((CUADRO!I$4&amp;$E585),'Hoja de Trabajo para listado'!$A$151:$Z$151,0)),0)+IFERROR(INDEX('Hoja de Trabajo para listado'!$AB$155:$BA$1048576,MATCH($A585,'Hoja de Trabajo para listado'!$AB$155:$AB$1048576,0),MATCH((CUADRO!I$4&amp;$E585),'Hoja de Trabajo para listado'!$AB$151:$BA$151,0)),0)+IFERROR(INDEX('Hoja de Trabajo para listado'!$BC$155:$CB$1048576,MATCH($A585,'Hoja de Trabajo para listado'!$BC$155:$BC$1048576,0),MATCH((CUADRO!I$4&amp;$E585),'Hoja de Trabajo para listado'!$BC$151:$CB$151,0)),0)+IFERROR(INDEX('Hoja de Trabajo para listado'!$DE$153:$DG$274,MATCH($A585,'Hoja de Trabajo para listado'!$DE$153:$DE$1048576,0),MATCH((CUADRO!I$4&amp;$E585),'Hoja de Trabajo para listado'!$DE$151:$DG$151,0)),0)+IFERROR(INDEX('Hoja de Trabajo para listado'!$CD$155:$DC$1048576,MATCH($A585,'Hoja de Trabajo para listado'!$CD$155:$CD$1048576,0),MATCH((CUADRO!I$4&amp;$E585),'Hoja de Trabajo para listado'!$CD$151:$DC$151,0)),0)</f>
        <v>0</v>
      </c>
      <c r="J585" s="243">
        <f ca="1">+IFERROR(INDEX('Hoja de Trabajo para listado'!$A$155:$Z$1048576,MATCH($A585,'Hoja de Trabajo para listado'!$A$155:$A$1048576,0),MATCH((CUADRO!J$4&amp;$E585),'Hoja de Trabajo para listado'!$A$151:$Z$151,0)),0)+IFERROR(INDEX('Hoja de Trabajo para listado'!$AB$155:$BA$1048576,MATCH($A585,'Hoja de Trabajo para listado'!$AB$155:$AB$1048576,0),MATCH((CUADRO!J$4&amp;$E585),'Hoja de Trabajo para listado'!$AB$151:$BA$151,0)),0)+IFERROR(INDEX('Hoja de Trabajo para listado'!$BC$155:$CB$1048576,MATCH($A585,'Hoja de Trabajo para listado'!$BC$155:$BC$1048576,0),MATCH((CUADRO!J$4&amp;$E585),'Hoja de Trabajo para listado'!$BC$151:$CB$151,0)),0)+IFERROR(INDEX('Hoja de Trabajo para listado'!$DE$153:$DG$274,MATCH($A585,'Hoja de Trabajo para listado'!$DE$153:$DE$1048576,0),MATCH((CUADRO!J$4&amp;$E585),'Hoja de Trabajo para listado'!$DE$151:$DG$151,0)),0)+IFERROR(INDEX('Hoja de Trabajo para listado'!$CD$155:$DC$1048576,MATCH($A585,'Hoja de Trabajo para listado'!$CD$155:$CD$1048576,0),MATCH((CUADRO!J$4&amp;$E585),'Hoja de Trabajo para listado'!$CD$151:$DC$151,0)),0)</f>
        <v>0</v>
      </c>
      <c r="K585" s="243">
        <f ca="1">+IFERROR(INDEX('Hoja de Trabajo para listado'!$A$155:$Z$1048576,MATCH($A585,'Hoja de Trabajo para listado'!$A$155:$A$1048576,0),MATCH((CUADRO!K$4&amp;$E585),'Hoja de Trabajo para listado'!$A$151:$Z$151,0)),0)+IFERROR(INDEX('Hoja de Trabajo para listado'!$AB$155:$BA$1048576,MATCH($A585,'Hoja de Trabajo para listado'!$AB$155:$AB$1048576,0),MATCH((CUADRO!K$4&amp;$E585),'Hoja de Trabajo para listado'!$AB$151:$BA$151,0)),0)+IFERROR(INDEX('Hoja de Trabajo para listado'!$BC$155:$CB$1048576,MATCH($A585,'Hoja de Trabajo para listado'!$BC$155:$BC$1048576,0),MATCH((CUADRO!K$4&amp;$E585),'Hoja de Trabajo para listado'!$BC$151:$CB$151,0)),0)+IFERROR(INDEX('Hoja de Trabajo para listado'!$DE$153:$DG$274,MATCH($A585,'Hoja de Trabajo para listado'!$DE$153:$DE$1048576,0),MATCH((CUADRO!K$4&amp;$E585),'Hoja de Trabajo para listado'!$DE$151:$DG$151,0)),0)+IFERROR(INDEX('Hoja de Trabajo para listado'!$CD$155:$DC$1048576,MATCH($A585,'Hoja de Trabajo para listado'!$CD$155:$CD$1048576,0),MATCH((CUADRO!K$4&amp;$E585),'Hoja de Trabajo para listado'!$CD$151:$DC$151,0)),0)</f>
        <v>0</v>
      </c>
      <c r="L585" s="243">
        <f ca="1">+IFERROR(INDEX('Hoja de Trabajo para listado'!$A$155:$Z$1048576,MATCH($A585,'Hoja de Trabajo para listado'!$A$155:$A$1048576,0),MATCH((CUADRO!L$4&amp;$E585),'Hoja de Trabajo para listado'!$A$151:$Z$151,0)),0)+IFERROR(INDEX('Hoja de Trabajo para listado'!$AB$155:$BA$1048576,MATCH($A585,'Hoja de Trabajo para listado'!$AB$155:$AB$1048576,0),MATCH((CUADRO!L$4&amp;$E585),'Hoja de Trabajo para listado'!$AB$151:$BA$151,0)),0)+IFERROR(INDEX('Hoja de Trabajo para listado'!$BC$155:$CB$1048576,MATCH($A585,'Hoja de Trabajo para listado'!$BC$155:$BC$1048576,0),MATCH((CUADRO!L$4&amp;$E585),'Hoja de Trabajo para listado'!$BC$151:$CB$151,0)),0)+IFERROR(INDEX('Hoja de Trabajo para listado'!$DE$153:$DG$274,MATCH($A585,'Hoja de Trabajo para listado'!$DE$153:$DE$1048576,0),MATCH((CUADRO!L$4&amp;$E585),'Hoja de Trabajo para listado'!$DE$151:$DG$151,0)),0)+IFERROR(INDEX('Hoja de Trabajo para listado'!$CD$155:$DC$1048576,MATCH($A585,'Hoja de Trabajo para listado'!$CD$155:$CD$1048576,0),MATCH((CUADRO!L$4&amp;$E585),'Hoja de Trabajo para listado'!$CD$151:$DC$151,0)),0)</f>
        <v>0</v>
      </c>
      <c r="M585" s="243">
        <f ca="1">+IFERROR(INDEX('Hoja de Trabajo para listado'!$A$155:$Z$1048576,MATCH($A585,'Hoja de Trabajo para listado'!$A$155:$A$1048576,0),MATCH((CUADRO!M$4&amp;$E585),'Hoja de Trabajo para listado'!$A$151:$Z$151,0)),0)+IFERROR(INDEX('Hoja de Trabajo para listado'!$AB$155:$BA$1048576,MATCH($A585,'Hoja de Trabajo para listado'!$AB$155:$AB$1048576,0),MATCH((CUADRO!M$4&amp;$E585),'Hoja de Trabajo para listado'!$AB$151:$BA$151,0)),0)+IFERROR(INDEX('Hoja de Trabajo para listado'!$BC$155:$CB$1048576,MATCH($A585,'Hoja de Trabajo para listado'!$BC$155:$BC$1048576,0),MATCH((CUADRO!M$4&amp;$E585),'Hoja de Trabajo para listado'!$BC$151:$CB$151,0)),0)+IFERROR(INDEX('Hoja de Trabajo para listado'!$DE$153:$DG$274,MATCH($A585,'Hoja de Trabajo para listado'!$DE$153:$DE$1048576,0),MATCH((CUADRO!M$4&amp;$E585),'Hoja de Trabajo para listado'!$DE$151:$DG$151,0)),0)+IFERROR(INDEX('Hoja de Trabajo para listado'!$CD$155:$DC$1048576,MATCH($A585,'Hoja de Trabajo para listado'!$CD$155:$CD$1048576,0),MATCH((CUADRO!M$4&amp;$E585),'Hoja de Trabajo para listado'!$CD$151:$DC$151,0)),0)</f>
        <v>0</v>
      </c>
      <c r="N585" s="243">
        <f ca="1">+IFERROR(INDEX('Hoja de Trabajo para listado'!$A$155:$Z$1048576,MATCH($A585,'Hoja de Trabajo para listado'!$A$155:$A$1048576,0),MATCH((CUADRO!N$4&amp;$E585),'Hoja de Trabajo para listado'!$A$151:$Z$151,0)),0)+IFERROR(INDEX('Hoja de Trabajo para listado'!$AB$155:$BA$1048576,MATCH($A585,'Hoja de Trabajo para listado'!$AB$155:$AB$1048576,0),MATCH((CUADRO!N$4&amp;$E585),'Hoja de Trabajo para listado'!$AB$151:$BA$151,0)),0)+IFERROR(INDEX('Hoja de Trabajo para listado'!$BC$155:$CB$1048576,MATCH($A585,'Hoja de Trabajo para listado'!$BC$155:$BC$1048576,0),MATCH((CUADRO!N$4&amp;$E585),'Hoja de Trabajo para listado'!$BC$151:$CB$151,0)),0)+IFERROR(INDEX('Hoja de Trabajo para listado'!$DE$153:$DG$274,MATCH($A585,'Hoja de Trabajo para listado'!$DE$153:$DE$1048576,0),MATCH((CUADRO!N$4&amp;$E585),'Hoja de Trabajo para listado'!$DE$151:$DG$151,0)),0)+IFERROR(INDEX('Hoja de Trabajo para listado'!$CD$155:$DC$1048576,MATCH($A585,'Hoja de Trabajo para listado'!$CD$155:$CD$1048576,0),MATCH((CUADRO!N$4&amp;$E585),'Hoja de Trabajo para listado'!$CD$151:$DC$151,0)),0)</f>
        <v>0</v>
      </c>
      <c r="O585" s="243">
        <f ca="1">+IFERROR(INDEX('Hoja de Trabajo para listado'!$A$155:$Z$1048576,MATCH($A585,'Hoja de Trabajo para listado'!$A$155:$A$1048576,0),MATCH((CUADRO!O$4&amp;$E585),'Hoja de Trabajo para listado'!$A$151:$Z$151,0)),0)+IFERROR(INDEX('Hoja de Trabajo para listado'!$AB$155:$BA$1048576,MATCH($A585,'Hoja de Trabajo para listado'!$AB$155:$AB$1048576,0),MATCH((CUADRO!O$4&amp;$E585),'Hoja de Trabajo para listado'!$AB$151:$BA$151,0)),0)+IFERROR(INDEX('Hoja de Trabajo para listado'!$BC$155:$CB$1048576,MATCH($A585,'Hoja de Trabajo para listado'!$BC$155:$BC$1048576,0),MATCH((CUADRO!O$4&amp;$E585),'Hoja de Trabajo para listado'!$BC$151:$CB$151,0)),0)+IFERROR(INDEX('Hoja de Trabajo para listado'!$DE$153:$DG$274,MATCH($A585,'Hoja de Trabajo para listado'!$DE$153:$DE$1048576,0),MATCH((CUADRO!O$4&amp;$E585),'Hoja de Trabajo para listado'!$DE$151:$DG$151,0)),0)+IFERROR(INDEX('Hoja de Trabajo para listado'!$CD$155:$DC$1048576,MATCH($A585,'Hoja de Trabajo para listado'!$CD$155:$CD$1048576,0),MATCH((CUADRO!O$4&amp;$E585),'Hoja de Trabajo para listado'!$CD$151:$DC$151,0)),0)</f>
        <v>0</v>
      </c>
      <c r="P585" s="243">
        <f ca="1">+IFERROR(INDEX('Hoja de Trabajo para listado'!$A$155:$Z$1048576,MATCH($A585,'Hoja de Trabajo para listado'!$A$155:$A$1048576,0),MATCH((CUADRO!P$4&amp;$E585),'Hoja de Trabajo para listado'!$A$151:$Z$151,0)),0)+IFERROR(INDEX('Hoja de Trabajo para listado'!$AB$155:$BA$1048576,MATCH($A585,'Hoja de Trabajo para listado'!$AB$155:$AB$1048576,0),MATCH((CUADRO!P$4&amp;$E585),'Hoja de Trabajo para listado'!$AB$151:$BA$151,0)),0)+IFERROR(INDEX('Hoja de Trabajo para listado'!$BC$155:$CB$1048576,MATCH($A585,'Hoja de Trabajo para listado'!$BC$155:$BC$1048576,0),MATCH((CUADRO!P$4&amp;$E585),'Hoja de Trabajo para listado'!$BC$151:$CB$151,0)),0)+IFERROR(INDEX('Hoja de Trabajo para listado'!$DE$153:$DG$274,MATCH($A585,'Hoja de Trabajo para listado'!$DE$153:$DE$1048576,0),MATCH((CUADRO!P$4&amp;$E585),'Hoja de Trabajo para listado'!$DE$151:$DG$151,0)),0)+IFERROR(INDEX('Hoja de Trabajo para listado'!$CD$155:$DC$1048576,MATCH($A585,'Hoja de Trabajo para listado'!$CD$155:$CD$1048576,0),MATCH((CUADRO!P$4&amp;$E585),'Hoja de Trabajo para listado'!$CD$151:$DC$151,0)),0)</f>
        <v>0</v>
      </c>
      <c r="Q585" s="243">
        <f ca="1">+IFERROR(INDEX('Hoja de Trabajo para listado'!$A$155:$Z$1048576,MATCH($A585,'Hoja de Trabajo para listado'!$A$155:$A$1048576,0),MATCH((CUADRO!Q$4&amp;$E585),'Hoja de Trabajo para listado'!$A$151:$Z$151,0)),0)+IFERROR(INDEX('Hoja de Trabajo para listado'!$AB$155:$BA$1048576,MATCH($A585,'Hoja de Trabajo para listado'!$AB$155:$AB$1048576,0),MATCH((CUADRO!Q$4&amp;$E585),'Hoja de Trabajo para listado'!$AB$151:$BA$151,0)),0)+IFERROR(INDEX('Hoja de Trabajo para listado'!$BC$155:$CB$1048576,MATCH($A585,'Hoja de Trabajo para listado'!$BC$155:$BC$1048576,0),MATCH((CUADRO!Q$4&amp;$E585),'Hoja de Trabajo para listado'!$BC$151:$CB$151,0)),0)+IFERROR(INDEX('Hoja de Trabajo para listado'!$DE$153:$DG$274,MATCH($A585,'Hoja de Trabajo para listado'!$DE$153:$DE$1048576,0),MATCH((CUADRO!Q$4&amp;$E585),'Hoja de Trabajo para listado'!$DE$151:$DG$151,0)),0)+IFERROR(INDEX('Hoja de Trabajo para listado'!$CD$155:$DC$1048576,MATCH($A585,'Hoja de Trabajo para listado'!$CD$155:$CD$1048576,0),MATCH((CUADRO!Q$4&amp;$E585),'Hoja de Trabajo para listado'!$CD$151:$DC$151,0)),0)</f>
        <v>0</v>
      </c>
      <c r="R585" s="243">
        <f t="shared" ref="R585:R648" ca="1" si="25">+SUM(F585:Q585)</f>
        <v>0</v>
      </c>
      <c r="S585" s="249"/>
      <c r="T585" s="243">
        <f ca="1">+T586</f>
        <v>0</v>
      </c>
      <c r="U585" s="242">
        <f t="shared" ref="U585:U648" si="26">+IF(E585="Débitos",1,2)</f>
        <v>1</v>
      </c>
      <c r="V585" s="333" t="str">
        <f>+VLOOKUP(A585,bd_lista!$A$3:$E$592,5,FALSE)</f>
        <v>Gobiernos Autonomos Municipales</v>
      </c>
      <c r="W585" s="387" t="str">
        <f>+V585</f>
        <v>Gobiernos Autonomos Municipales</v>
      </c>
      <c r="X585" s="242">
        <f>+VLOOKUP(A585,[4]Sheet1!$A$13:$D$744,4,FALSE)</f>
        <v>0</v>
      </c>
      <c r="Y585" s="242" t="e">
        <f>+VLOOKUP(X585,bd_lista!$A$3:$C$592,3,FALSE)</f>
        <v>#N/A</v>
      </c>
      <c r="Z585" s="294">
        <f>+X585</f>
        <v>0</v>
      </c>
      <c r="AA585" s="295" t="e">
        <f>+Y585</f>
        <v>#N/A</v>
      </c>
    </row>
    <row r="586" spans="1:27" customFormat="1" ht="15" hidden="1" customHeight="1">
      <c r="A586" s="32">
        <v>1244</v>
      </c>
      <c r="B586" s="393"/>
      <c r="C586" s="247" t="str">
        <f>+VLOOKUP(A586,bd_lista!$A$3:$C$592,3,FALSE)</f>
        <v>Gobierno Autónomo Municipal de Nazacara de Pacajes</v>
      </c>
      <c r="D586" s="390"/>
      <c r="E586" s="244" t="s">
        <v>1305</v>
      </c>
      <c r="F586" s="243">
        <f ca="1">+IFERROR(INDEX('Hoja de Trabajo para listado'!$A$155:$Z$1048576,MATCH($A586,'Hoja de Trabajo para listado'!$A$155:$A$1048576,0),MATCH((CUADRO!F$4&amp;$E586),'Hoja de Trabajo para listado'!$A$151:$Z$151,0)),0)+IFERROR(INDEX('Hoja de Trabajo para listado'!$AB$155:$BA$1048576,MATCH($A586,'Hoja de Trabajo para listado'!$AB$155:$AB$1048576,0),MATCH((CUADRO!F$4&amp;$E586),'Hoja de Trabajo para listado'!$AB$151:$BA$151,0)),0)+IFERROR(INDEX('Hoja de Trabajo para listado'!$BC$155:$CB$1048576,MATCH($A586,'Hoja de Trabajo para listado'!$BC$155:$BC$1048576,0),MATCH((CUADRO!F$4&amp;$E586),'Hoja de Trabajo para listado'!$BC$151:$CB$151,0)),0)+IFERROR(INDEX('Hoja de Trabajo para listado'!$DE$153:$DG$274,MATCH($A586,'Hoja de Trabajo para listado'!$DE$153:$DE$1048576,0),MATCH((CUADRO!F$4&amp;$E586),'Hoja de Trabajo para listado'!$DE$151:$DG$151,0)),0)+IFERROR(INDEX('Hoja de Trabajo para listado'!$CD$155:$DC$1048576,MATCH($A586,'Hoja de Trabajo para listado'!$CD$155:$CD$1048576,0),MATCH((CUADRO!F$4&amp;$E586),'Hoja de Trabajo para listado'!$CD$151:$DC$151,0)),0)</f>
        <v>0</v>
      </c>
      <c r="G586" s="243">
        <f ca="1">+IFERROR(INDEX('Hoja de Trabajo para listado'!$A$155:$Z$1048576,MATCH($A586,'Hoja de Trabajo para listado'!$A$155:$A$1048576,0),MATCH((CUADRO!G$4&amp;$E586),'Hoja de Trabajo para listado'!$A$151:$Z$151,0)),0)+IFERROR(INDEX('Hoja de Trabajo para listado'!$AB$155:$BA$1048576,MATCH($A586,'Hoja de Trabajo para listado'!$AB$155:$AB$1048576,0),MATCH((CUADRO!G$4&amp;$E586),'Hoja de Trabajo para listado'!$AB$151:$BA$151,0)),0)+IFERROR(INDEX('Hoja de Trabajo para listado'!$BC$155:$CB$1048576,MATCH($A586,'Hoja de Trabajo para listado'!$BC$155:$BC$1048576,0),MATCH((CUADRO!G$4&amp;$E586),'Hoja de Trabajo para listado'!$BC$151:$CB$151,0)),0)+IFERROR(INDEX('Hoja de Trabajo para listado'!$DE$153:$DG$274,MATCH($A586,'Hoja de Trabajo para listado'!$DE$153:$DE$1048576,0),MATCH((CUADRO!G$4&amp;$E586),'Hoja de Trabajo para listado'!$DE$151:$DG$151,0)),0)+IFERROR(INDEX('Hoja de Trabajo para listado'!$CD$155:$DC$1048576,MATCH($A586,'Hoja de Trabajo para listado'!$CD$155:$CD$1048576,0),MATCH((CUADRO!G$4&amp;$E586),'Hoja de Trabajo para listado'!$CD$151:$DC$151,0)),0)</f>
        <v>0</v>
      </c>
      <c r="H586" s="243">
        <f ca="1">+IFERROR(INDEX('Hoja de Trabajo para listado'!$A$155:$Z$1048576,MATCH($A586,'Hoja de Trabajo para listado'!$A$155:$A$1048576,0),MATCH((CUADRO!H$4&amp;$E586),'Hoja de Trabajo para listado'!$A$151:$Z$151,0)),0)+IFERROR(INDEX('Hoja de Trabajo para listado'!$AB$155:$BA$1048576,MATCH($A586,'Hoja de Trabajo para listado'!$AB$155:$AB$1048576,0),MATCH((CUADRO!H$4&amp;$E586),'Hoja de Trabajo para listado'!$AB$151:$BA$151,0)),0)+IFERROR(INDEX('Hoja de Trabajo para listado'!$BC$155:$CB$1048576,MATCH($A586,'Hoja de Trabajo para listado'!$BC$155:$BC$1048576,0),MATCH((CUADRO!H$4&amp;$E586),'Hoja de Trabajo para listado'!$BC$151:$CB$151,0)),0)+IFERROR(INDEX('Hoja de Trabajo para listado'!$DE$153:$DG$274,MATCH($A586,'Hoja de Trabajo para listado'!$DE$153:$DE$1048576,0),MATCH((CUADRO!H$4&amp;$E586),'Hoja de Trabajo para listado'!$DE$151:$DG$151,0)),0)+IFERROR(INDEX('Hoja de Trabajo para listado'!$CD$155:$DC$1048576,MATCH($A586,'Hoja de Trabajo para listado'!$CD$155:$CD$1048576,0),MATCH((CUADRO!H$4&amp;$E586),'Hoja de Trabajo para listado'!$CD$151:$DC$151,0)),0)</f>
        <v>0</v>
      </c>
      <c r="I586" s="243">
        <f ca="1">+IFERROR(INDEX('Hoja de Trabajo para listado'!$A$155:$Z$1048576,MATCH($A586,'Hoja de Trabajo para listado'!$A$155:$A$1048576,0),MATCH((CUADRO!I$4&amp;$E586),'Hoja de Trabajo para listado'!$A$151:$Z$151,0)),0)+IFERROR(INDEX('Hoja de Trabajo para listado'!$AB$155:$BA$1048576,MATCH($A586,'Hoja de Trabajo para listado'!$AB$155:$AB$1048576,0),MATCH((CUADRO!I$4&amp;$E586),'Hoja de Trabajo para listado'!$AB$151:$BA$151,0)),0)+IFERROR(INDEX('Hoja de Trabajo para listado'!$BC$155:$CB$1048576,MATCH($A586,'Hoja de Trabajo para listado'!$BC$155:$BC$1048576,0),MATCH((CUADRO!I$4&amp;$E586),'Hoja de Trabajo para listado'!$BC$151:$CB$151,0)),0)+IFERROR(INDEX('Hoja de Trabajo para listado'!$DE$153:$DG$274,MATCH($A586,'Hoja de Trabajo para listado'!$DE$153:$DE$1048576,0),MATCH((CUADRO!I$4&amp;$E586),'Hoja de Trabajo para listado'!$DE$151:$DG$151,0)),0)+IFERROR(INDEX('Hoja de Trabajo para listado'!$CD$155:$DC$1048576,MATCH($A586,'Hoja de Trabajo para listado'!$CD$155:$CD$1048576,0),MATCH((CUADRO!I$4&amp;$E586),'Hoja de Trabajo para listado'!$CD$151:$DC$151,0)),0)</f>
        <v>0</v>
      </c>
      <c r="J586" s="243">
        <f ca="1">+IFERROR(INDEX('Hoja de Trabajo para listado'!$A$155:$Z$1048576,MATCH($A586,'Hoja de Trabajo para listado'!$A$155:$A$1048576,0),MATCH((CUADRO!J$4&amp;$E586),'Hoja de Trabajo para listado'!$A$151:$Z$151,0)),0)+IFERROR(INDEX('Hoja de Trabajo para listado'!$AB$155:$BA$1048576,MATCH($A586,'Hoja de Trabajo para listado'!$AB$155:$AB$1048576,0),MATCH((CUADRO!J$4&amp;$E586),'Hoja de Trabajo para listado'!$AB$151:$BA$151,0)),0)+IFERROR(INDEX('Hoja de Trabajo para listado'!$BC$155:$CB$1048576,MATCH($A586,'Hoja de Trabajo para listado'!$BC$155:$BC$1048576,0),MATCH((CUADRO!J$4&amp;$E586),'Hoja de Trabajo para listado'!$BC$151:$CB$151,0)),0)+IFERROR(INDEX('Hoja de Trabajo para listado'!$DE$153:$DG$274,MATCH($A586,'Hoja de Trabajo para listado'!$DE$153:$DE$1048576,0),MATCH((CUADRO!J$4&amp;$E586),'Hoja de Trabajo para listado'!$DE$151:$DG$151,0)),0)+IFERROR(INDEX('Hoja de Trabajo para listado'!$CD$155:$DC$1048576,MATCH($A586,'Hoja de Trabajo para listado'!$CD$155:$CD$1048576,0),MATCH((CUADRO!J$4&amp;$E586),'Hoja de Trabajo para listado'!$CD$151:$DC$151,0)),0)</f>
        <v>0</v>
      </c>
      <c r="K586" s="243">
        <f ca="1">+IFERROR(INDEX('Hoja de Trabajo para listado'!$A$155:$Z$1048576,MATCH($A586,'Hoja de Trabajo para listado'!$A$155:$A$1048576,0),MATCH((CUADRO!K$4&amp;$E586),'Hoja de Trabajo para listado'!$A$151:$Z$151,0)),0)+IFERROR(INDEX('Hoja de Trabajo para listado'!$AB$155:$BA$1048576,MATCH($A586,'Hoja de Trabajo para listado'!$AB$155:$AB$1048576,0),MATCH((CUADRO!K$4&amp;$E586),'Hoja de Trabajo para listado'!$AB$151:$BA$151,0)),0)+IFERROR(INDEX('Hoja de Trabajo para listado'!$BC$155:$CB$1048576,MATCH($A586,'Hoja de Trabajo para listado'!$BC$155:$BC$1048576,0),MATCH((CUADRO!K$4&amp;$E586),'Hoja de Trabajo para listado'!$BC$151:$CB$151,0)),0)+IFERROR(INDEX('Hoja de Trabajo para listado'!$DE$153:$DG$274,MATCH($A586,'Hoja de Trabajo para listado'!$DE$153:$DE$1048576,0),MATCH((CUADRO!K$4&amp;$E586),'Hoja de Trabajo para listado'!$DE$151:$DG$151,0)),0)+IFERROR(INDEX('Hoja de Trabajo para listado'!$CD$155:$DC$1048576,MATCH($A586,'Hoja de Trabajo para listado'!$CD$155:$CD$1048576,0),MATCH((CUADRO!K$4&amp;$E586),'Hoja de Trabajo para listado'!$CD$151:$DC$151,0)),0)</f>
        <v>0</v>
      </c>
      <c r="L586" s="243">
        <f ca="1">+IFERROR(INDEX('Hoja de Trabajo para listado'!$A$155:$Z$1048576,MATCH($A586,'Hoja de Trabajo para listado'!$A$155:$A$1048576,0),MATCH((CUADRO!L$4&amp;$E586),'Hoja de Trabajo para listado'!$A$151:$Z$151,0)),0)+IFERROR(INDEX('Hoja de Trabajo para listado'!$AB$155:$BA$1048576,MATCH($A586,'Hoja de Trabajo para listado'!$AB$155:$AB$1048576,0),MATCH((CUADRO!L$4&amp;$E586),'Hoja de Trabajo para listado'!$AB$151:$BA$151,0)),0)+IFERROR(INDEX('Hoja de Trabajo para listado'!$BC$155:$CB$1048576,MATCH($A586,'Hoja de Trabajo para listado'!$BC$155:$BC$1048576,0),MATCH((CUADRO!L$4&amp;$E586),'Hoja de Trabajo para listado'!$BC$151:$CB$151,0)),0)+IFERROR(INDEX('Hoja de Trabajo para listado'!$DE$153:$DG$274,MATCH($A586,'Hoja de Trabajo para listado'!$DE$153:$DE$1048576,0),MATCH((CUADRO!L$4&amp;$E586),'Hoja de Trabajo para listado'!$DE$151:$DG$151,0)),0)+IFERROR(INDEX('Hoja de Trabajo para listado'!$CD$155:$DC$1048576,MATCH($A586,'Hoja de Trabajo para listado'!$CD$155:$CD$1048576,0),MATCH((CUADRO!L$4&amp;$E586),'Hoja de Trabajo para listado'!$CD$151:$DC$151,0)),0)</f>
        <v>0</v>
      </c>
      <c r="M586" s="243">
        <f ca="1">+IFERROR(INDEX('Hoja de Trabajo para listado'!$A$155:$Z$1048576,MATCH($A586,'Hoja de Trabajo para listado'!$A$155:$A$1048576,0),MATCH((CUADRO!M$4&amp;$E586),'Hoja de Trabajo para listado'!$A$151:$Z$151,0)),0)+IFERROR(INDEX('Hoja de Trabajo para listado'!$AB$155:$BA$1048576,MATCH($A586,'Hoja de Trabajo para listado'!$AB$155:$AB$1048576,0),MATCH((CUADRO!M$4&amp;$E586),'Hoja de Trabajo para listado'!$AB$151:$BA$151,0)),0)+IFERROR(INDEX('Hoja de Trabajo para listado'!$BC$155:$CB$1048576,MATCH($A586,'Hoja de Trabajo para listado'!$BC$155:$BC$1048576,0),MATCH((CUADRO!M$4&amp;$E586),'Hoja de Trabajo para listado'!$BC$151:$CB$151,0)),0)+IFERROR(INDEX('Hoja de Trabajo para listado'!$DE$153:$DG$274,MATCH($A586,'Hoja de Trabajo para listado'!$DE$153:$DE$1048576,0),MATCH((CUADRO!M$4&amp;$E586),'Hoja de Trabajo para listado'!$DE$151:$DG$151,0)),0)+IFERROR(INDEX('Hoja de Trabajo para listado'!$CD$155:$DC$1048576,MATCH($A586,'Hoja de Trabajo para listado'!$CD$155:$CD$1048576,0),MATCH((CUADRO!M$4&amp;$E586),'Hoja de Trabajo para listado'!$CD$151:$DC$151,0)),0)</f>
        <v>0</v>
      </c>
      <c r="N586" s="243">
        <f ca="1">+IFERROR(INDEX('Hoja de Trabajo para listado'!$A$155:$Z$1048576,MATCH($A586,'Hoja de Trabajo para listado'!$A$155:$A$1048576,0),MATCH((CUADRO!N$4&amp;$E586),'Hoja de Trabajo para listado'!$A$151:$Z$151,0)),0)+IFERROR(INDEX('Hoja de Trabajo para listado'!$AB$155:$BA$1048576,MATCH($A586,'Hoja de Trabajo para listado'!$AB$155:$AB$1048576,0),MATCH((CUADRO!N$4&amp;$E586),'Hoja de Trabajo para listado'!$AB$151:$BA$151,0)),0)+IFERROR(INDEX('Hoja de Trabajo para listado'!$BC$155:$CB$1048576,MATCH($A586,'Hoja de Trabajo para listado'!$BC$155:$BC$1048576,0),MATCH((CUADRO!N$4&amp;$E586),'Hoja de Trabajo para listado'!$BC$151:$CB$151,0)),0)+IFERROR(INDEX('Hoja de Trabajo para listado'!$DE$153:$DG$274,MATCH($A586,'Hoja de Trabajo para listado'!$DE$153:$DE$1048576,0),MATCH((CUADRO!N$4&amp;$E586),'Hoja de Trabajo para listado'!$DE$151:$DG$151,0)),0)+IFERROR(INDEX('Hoja de Trabajo para listado'!$CD$155:$DC$1048576,MATCH($A586,'Hoja de Trabajo para listado'!$CD$155:$CD$1048576,0),MATCH((CUADRO!N$4&amp;$E586),'Hoja de Trabajo para listado'!$CD$151:$DC$151,0)),0)</f>
        <v>0</v>
      </c>
      <c r="O586" s="243">
        <f ca="1">+IFERROR(INDEX('Hoja de Trabajo para listado'!$A$155:$Z$1048576,MATCH($A586,'Hoja de Trabajo para listado'!$A$155:$A$1048576,0),MATCH((CUADRO!O$4&amp;$E586),'Hoja de Trabajo para listado'!$A$151:$Z$151,0)),0)+IFERROR(INDEX('Hoja de Trabajo para listado'!$AB$155:$BA$1048576,MATCH($A586,'Hoja de Trabajo para listado'!$AB$155:$AB$1048576,0),MATCH((CUADRO!O$4&amp;$E586),'Hoja de Trabajo para listado'!$AB$151:$BA$151,0)),0)+IFERROR(INDEX('Hoja de Trabajo para listado'!$BC$155:$CB$1048576,MATCH($A586,'Hoja de Trabajo para listado'!$BC$155:$BC$1048576,0),MATCH((CUADRO!O$4&amp;$E586),'Hoja de Trabajo para listado'!$BC$151:$CB$151,0)),0)+IFERROR(INDEX('Hoja de Trabajo para listado'!$DE$153:$DG$274,MATCH($A586,'Hoja de Trabajo para listado'!$DE$153:$DE$1048576,0),MATCH((CUADRO!O$4&amp;$E586),'Hoja de Trabajo para listado'!$DE$151:$DG$151,0)),0)+IFERROR(INDEX('Hoja de Trabajo para listado'!$CD$155:$DC$1048576,MATCH($A586,'Hoja de Trabajo para listado'!$CD$155:$CD$1048576,0),MATCH((CUADRO!O$4&amp;$E586),'Hoja de Trabajo para listado'!$CD$151:$DC$151,0)),0)</f>
        <v>0</v>
      </c>
      <c r="P586" s="243">
        <f ca="1">+IFERROR(INDEX('Hoja de Trabajo para listado'!$A$155:$Z$1048576,MATCH($A586,'Hoja de Trabajo para listado'!$A$155:$A$1048576,0),MATCH((CUADRO!P$4&amp;$E586),'Hoja de Trabajo para listado'!$A$151:$Z$151,0)),0)+IFERROR(INDEX('Hoja de Trabajo para listado'!$AB$155:$BA$1048576,MATCH($A586,'Hoja de Trabajo para listado'!$AB$155:$AB$1048576,0),MATCH((CUADRO!P$4&amp;$E586),'Hoja de Trabajo para listado'!$AB$151:$BA$151,0)),0)+IFERROR(INDEX('Hoja de Trabajo para listado'!$BC$155:$CB$1048576,MATCH($A586,'Hoja de Trabajo para listado'!$BC$155:$BC$1048576,0),MATCH((CUADRO!P$4&amp;$E586),'Hoja de Trabajo para listado'!$BC$151:$CB$151,0)),0)+IFERROR(INDEX('Hoja de Trabajo para listado'!$DE$153:$DG$274,MATCH($A586,'Hoja de Trabajo para listado'!$DE$153:$DE$1048576,0),MATCH((CUADRO!P$4&amp;$E586),'Hoja de Trabajo para listado'!$DE$151:$DG$151,0)),0)+IFERROR(INDEX('Hoja de Trabajo para listado'!$CD$155:$DC$1048576,MATCH($A586,'Hoja de Trabajo para listado'!$CD$155:$CD$1048576,0),MATCH((CUADRO!P$4&amp;$E586),'Hoja de Trabajo para listado'!$CD$151:$DC$151,0)),0)</f>
        <v>0</v>
      </c>
      <c r="Q586" s="243">
        <f ca="1">+IFERROR(INDEX('Hoja de Trabajo para listado'!$A$155:$Z$1048576,MATCH($A586,'Hoja de Trabajo para listado'!$A$155:$A$1048576,0),MATCH((CUADRO!Q$4&amp;$E586),'Hoja de Trabajo para listado'!$A$151:$Z$151,0)),0)+IFERROR(INDEX('Hoja de Trabajo para listado'!$AB$155:$BA$1048576,MATCH($A586,'Hoja de Trabajo para listado'!$AB$155:$AB$1048576,0),MATCH((CUADRO!Q$4&amp;$E586),'Hoja de Trabajo para listado'!$AB$151:$BA$151,0)),0)+IFERROR(INDEX('Hoja de Trabajo para listado'!$BC$155:$CB$1048576,MATCH($A586,'Hoja de Trabajo para listado'!$BC$155:$BC$1048576,0),MATCH((CUADRO!Q$4&amp;$E586),'Hoja de Trabajo para listado'!$BC$151:$CB$151,0)),0)+IFERROR(INDEX('Hoja de Trabajo para listado'!$DE$153:$DG$274,MATCH($A586,'Hoja de Trabajo para listado'!$DE$153:$DE$1048576,0),MATCH((CUADRO!Q$4&amp;$E586),'Hoja de Trabajo para listado'!$DE$151:$DG$151,0)),0)+IFERROR(INDEX('Hoja de Trabajo para listado'!$CD$155:$DC$1048576,MATCH($A586,'Hoja de Trabajo para listado'!$CD$155:$CD$1048576,0),MATCH((CUADRO!Q$4&amp;$E586),'Hoja de Trabajo para listado'!$CD$151:$DC$151,0)),0)</f>
        <v>0</v>
      </c>
      <c r="R586" s="243">
        <f t="shared" ca="1" si="25"/>
        <v>0</v>
      </c>
      <c r="S586" s="249">
        <f ca="1">+R585+R586</f>
        <v>0</v>
      </c>
      <c r="T586" s="243">
        <f ca="1">+S586</f>
        <v>0</v>
      </c>
      <c r="U586" s="242">
        <f t="shared" si="26"/>
        <v>2</v>
      </c>
      <c r="V586" s="333" t="str">
        <f>+VLOOKUP(A586,bd_lista!$A$3:$E$592,5,FALSE)</f>
        <v>Gobiernos Autonomos Municipales</v>
      </c>
      <c r="W586" s="388"/>
      <c r="X586" s="242">
        <f>+VLOOKUP(A586,[4]Sheet1!$A$13:$D$744,4,FALSE)</f>
        <v>0</v>
      </c>
      <c r="Y586" s="242" t="e">
        <f>+VLOOKUP(X586,bd_lista!$A$3:$C$592,3,FALSE)</f>
        <v>#N/A</v>
      </c>
      <c r="Z586" s="292"/>
      <c r="AA586" s="293"/>
    </row>
    <row r="587" spans="1:27" customFormat="1" ht="15" hidden="1" customHeight="1">
      <c r="A587" s="32">
        <v>1245</v>
      </c>
      <c r="B587" s="392">
        <f>+A587</f>
        <v>1245</v>
      </c>
      <c r="C587" s="247" t="str">
        <f>+VLOOKUP(A587,bd_lista!$A$3:$C$592,3,FALSE)</f>
        <v>Gobierno Autónomo Municipal de Santiago de Callapa</v>
      </c>
      <c r="D587" s="389" t="str">
        <f>+C587</f>
        <v>Gobierno Autónomo Municipal de Santiago de Callapa</v>
      </c>
      <c r="E587" s="242" t="s">
        <v>1304</v>
      </c>
      <c r="F587" s="243">
        <f ca="1">+IFERROR(INDEX('Hoja de Trabajo para listado'!$A$155:$Z$1048576,MATCH($A587,'Hoja de Trabajo para listado'!$A$155:$A$1048576,0),MATCH((CUADRO!F$4&amp;$E587),'Hoja de Trabajo para listado'!$A$151:$Z$151,0)),0)+IFERROR(INDEX('Hoja de Trabajo para listado'!$AB$155:$BA$1048576,MATCH($A587,'Hoja de Trabajo para listado'!$AB$155:$AB$1048576,0),MATCH((CUADRO!F$4&amp;$E587),'Hoja de Trabajo para listado'!$AB$151:$BA$151,0)),0)+IFERROR(INDEX('Hoja de Trabajo para listado'!$BC$155:$CB$1048576,MATCH($A587,'Hoja de Trabajo para listado'!$BC$155:$BC$1048576,0),MATCH((CUADRO!F$4&amp;$E587),'Hoja de Trabajo para listado'!$BC$151:$CB$151,0)),0)+IFERROR(INDEX('Hoja de Trabajo para listado'!$DE$153:$DG$274,MATCH($A587,'Hoja de Trabajo para listado'!$DE$153:$DE$1048576,0),MATCH((CUADRO!F$4&amp;$E587),'Hoja de Trabajo para listado'!$DE$151:$DG$151,0)),0)+IFERROR(INDEX('Hoja de Trabajo para listado'!$CD$155:$DC$1048576,MATCH($A587,'Hoja de Trabajo para listado'!$CD$155:$CD$1048576,0),MATCH((CUADRO!F$4&amp;$E587),'Hoja de Trabajo para listado'!$CD$151:$DC$151,0)),0)</f>
        <v>0</v>
      </c>
      <c r="G587" s="243">
        <f ca="1">+IFERROR(INDEX('Hoja de Trabajo para listado'!$A$155:$Z$1048576,MATCH($A587,'Hoja de Trabajo para listado'!$A$155:$A$1048576,0),MATCH((CUADRO!G$4&amp;$E587),'Hoja de Trabajo para listado'!$A$151:$Z$151,0)),0)+IFERROR(INDEX('Hoja de Trabajo para listado'!$AB$155:$BA$1048576,MATCH($A587,'Hoja de Trabajo para listado'!$AB$155:$AB$1048576,0),MATCH((CUADRO!G$4&amp;$E587),'Hoja de Trabajo para listado'!$AB$151:$BA$151,0)),0)+IFERROR(INDEX('Hoja de Trabajo para listado'!$BC$155:$CB$1048576,MATCH($A587,'Hoja de Trabajo para listado'!$BC$155:$BC$1048576,0),MATCH((CUADRO!G$4&amp;$E587),'Hoja de Trabajo para listado'!$BC$151:$CB$151,0)),0)+IFERROR(INDEX('Hoja de Trabajo para listado'!$DE$153:$DG$274,MATCH($A587,'Hoja de Trabajo para listado'!$DE$153:$DE$1048576,0),MATCH((CUADRO!G$4&amp;$E587),'Hoja de Trabajo para listado'!$DE$151:$DG$151,0)),0)+IFERROR(INDEX('Hoja de Trabajo para listado'!$CD$155:$DC$1048576,MATCH($A587,'Hoja de Trabajo para listado'!$CD$155:$CD$1048576,0),MATCH((CUADRO!G$4&amp;$E587),'Hoja de Trabajo para listado'!$CD$151:$DC$151,0)),0)</f>
        <v>0</v>
      </c>
      <c r="H587" s="243">
        <f ca="1">+IFERROR(INDEX('Hoja de Trabajo para listado'!$A$155:$Z$1048576,MATCH($A587,'Hoja de Trabajo para listado'!$A$155:$A$1048576,0),MATCH((CUADRO!H$4&amp;$E587),'Hoja de Trabajo para listado'!$A$151:$Z$151,0)),0)+IFERROR(INDEX('Hoja de Trabajo para listado'!$AB$155:$BA$1048576,MATCH($A587,'Hoja de Trabajo para listado'!$AB$155:$AB$1048576,0),MATCH((CUADRO!H$4&amp;$E587),'Hoja de Trabajo para listado'!$AB$151:$BA$151,0)),0)+IFERROR(INDEX('Hoja de Trabajo para listado'!$BC$155:$CB$1048576,MATCH($A587,'Hoja de Trabajo para listado'!$BC$155:$BC$1048576,0),MATCH((CUADRO!H$4&amp;$E587),'Hoja de Trabajo para listado'!$BC$151:$CB$151,0)),0)+IFERROR(INDEX('Hoja de Trabajo para listado'!$DE$153:$DG$274,MATCH($A587,'Hoja de Trabajo para listado'!$DE$153:$DE$1048576,0),MATCH((CUADRO!H$4&amp;$E587),'Hoja de Trabajo para listado'!$DE$151:$DG$151,0)),0)+IFERROR(INDEX('Hoja de Trabajo para listado'!$CD$155:$DC$1048576,MATCH($A587,'Hoja de Trabajo para listado'!$CD$155:$CD$1048576,0),MATCH((CUADRO!H$4&amp;$E587),'Hoja de Trabajo para listado'!$CD$151:$DC$151,0)),0)</f>
        <v>0</v>
      </c>
      <c r="I587" s="243">
        <f ca="1">+IFERROR(INDEX('Hoja de Trabajo para listado'!$A$155:$Z$1048576,MATCH($A587,'Hoja de Trabajo para listado'!$A$155:$A$1048576,0),MATCH((CUADRO!I$4&amp;$E587),'Hoja de Trabajo para listado'!$A$151:$Z$151,0)),0)+IFERROR(INDEX('Hoja de Trabajo para listado'!$AB$155:$BA$1048576,MATCH($A587,'Hoja de Trabajo para listado'!$AB$155:$AB$1048576,0),MATCH((CUADRO!I$4&amp;$E587),'Hoja de Trabajo para listado'!$AB$151:$BA$151,0)),0)+IFERROR(INDEX('Hoja de Trabajo para listado'!$BC$155:$CB$1048576,MATCH($A587,'Hoja de Trabajo para listado'!$BC$155:$BC$1048576,0),MATCH((CUADRO!I$4&amp;$E587),'Hoja de Trabajo para listado'!$BC$151:$CB$151,0)),0)+IFERROR(INDEX('Hoja de Trabajo para listado'!$DE$153:$DG$274,MATCH($A587,'Hoja de Trabajo para listado'!$DE$153:$DE$1048576,0),MATCH((CUADRO!I$4&amp;$E587),'Hoja de Trabajo para listado'!$DE$151:$DG$151,0)),0)+IFERROR(INDEX('Hoja de Trabajo para listado'!$CD$155:$DC$1048576,MATCH($A587,'Hoja de Trabajo para listado'!$CD$155:$CD$1048576,0),MATCH((CUADRO!I$4&amp;$E587),'Hoja de Trabajo para listado'!$CD$151:$DC$151,0)),0)</f>
        <v>0</v>
      </c>
      <c r="J587" s="243">
        <f ca="1">+IFERROR(INDEX('Hoja de Trabajo para listado'!$A$155:$Z$1048576,MATCH($A587,'Hoja de Trabajo para listado'!$A$155:$A$1048576,0),MATCH((CUADRO!J$4&amp;$E587),'Hoja de Trabajo para listado'!$A$151:$Z$151,0)),0)+IFERROR(INDEX('Hoja de Trabajo para listado'!$AB$155:$BA$1048576,MATCH($A587,'Hoja de Trabajo para listado'!$AB$155:$AB$1048576,0),MATCH((CUADRO!J$4&amp;$E587),'Hoja de Trabajo para listado'!$AB$151:$BA$151,0)),0)+IFERROR(INDEX('Hoja de Trabajo para listado'!$BC$155:$CB$1048576,MATCH($A587,'Hoja de Trabajo para listado'!$BC$155:$BC$1048576,0),MATCH((CUADRO!J$4&amp;$E587),'Hoja de Trabajo para listado'!$BC$151:$CB$151,0)),0)+IFERROR(INDEX('Hoja de Trabajo para listado'!$DE$153:$DG$274,MATCH($A587,'Hoja de Trabajo para listado'!$DE$153:$DE$1048576,0),MATCH((CUADRO!J$4&amp;$E587),'Hoja de Trabajo para listado'!$DE$151:$DG$151,0)),0)+IFERROR(INDEX('Hoja de Trabajo para listado'!$CD$155:$DC$1048576,MATCH($A587,'Hoja de Trabajo para listado'!$CD$155:$CD$1048576,0),MATCH((CUADRO!J$4&amp;$E587),'Hoja de Trabajo para listado'!$CD$151:$DC$151,0)),0)</f>
        <v>0</v>
      </c>
      <c r="K587" s="243">
        <f ca="1">+IFERROR(INDEX('Hoja de Trabajo para listado'!$A$155:$Z$1048576,MATCH($A587,'Hoja de Trabajo para listado'!$A$155:$A$1048576,0),MATCH((CUADRO!K$4&amp;$E587),'Hoja de Trabajo para listado'!$A$151:$Z$151,0)),0)+IFERROR(INDEX('Hoja de Trabajo para listado'!$AB$155:$BA$1048576,MATCH($A587,'Hoja de Trabajo para listado'!$AB$155:$AB$1048576,0),MATCH((CUADRO!K$4&amp;$E587),'Hoja de Trabajo para listado'!$AB$151:$BA$151,0)),0)+IFERROR(INDEX('Hoja de Trabajo para listado'!$BC$155:$CB$1048576,MATCH($A587,'Hoja de Trabajo para listado'!$BC$155:$BC$1048576,0),MATCH((CUADRO!K$4&amp;$E587),'Hoja de Trabajo para listado'!$BC$151:$CB$151,0)),0)+IFERROR(INDEX('Hoja de Trabajo para listado'!$DE$153:$DG$274,MATCH($A587,'Hoja de Trabajo para listado'!$DE$153:$DE$1048576,0),MATCH((CUADRO!K$4&amp;$E587),'Hoja de Trabajo para listado'!$DE$151:$DG$151,0)),0)+IFERROR(INDEX('Hoja de Trabajo para listado'!$CD$155:$DC$1048576,MATCH($A587,'Hoja de Trabajo para listado'!$CD$155:$CD$1048576,0),MATCH((CUADRO!K$4&amp;$E587),'Hoja de Trabajo para listado'!$CD$151:$DC$151,0)),0)</f>
        <v>0</v>
      </c>
      <c r="L587" s="243">
        <f ca="1">+IFERROR(INDEX('Hoja de Trabajo para listado'!$A$155:$Z$1048576,MATCH($A587,'Hoja de Trabajo para listado'!$A$155:$A$1048576,0),MATCH((CUADRO!L$4&amp;$E587),'Hoja de Trabajo para listado'!$A$151:$Z$151,0)),0)+IFERROR(INDEX('Hoja de Trabajo para listado'!$AB$155:$BA$1048576,MATCH($A587,'Hoja de Trabajo para listado'!$AB$155:$AB$1048576,0),MATCH((CUADRO!L$4&amp;$E587),'Hoja de Trabajo para listado'!$AB$151:$BA$151,0)),0)+IFERROR(INDEX('Hoja de Trabajo para listado'!$BC$155:$CB$1048576,MATCH($A587,'Hoja de Trabajo para listado'!$BC$155:$BC$1048576,0),MATCH((CUADRO!L$4&amp;$E587),'Hoja de Trabajo para listado'!$BC$151:$CB$151,0)),0)+IFERROR(INDEX('Hoja de Trabajo para listado'!$DE$153:$DG$274,MATCH($A587,'Hoja de Trabajo para listado'!$DE$153:$DE$1048576,0),MATCH((CUADRO!L$4&amp;$E587),'Hoja de Trabajo para listado'!$DE$151:$DG$151,0)),0)+IFERROR(INDEX('Hoja de Trabajo para listado'!$CD$155:$DC$1048576,MATCH($A587,'Hoja de Trabajo para listado'!$CD$155:$CD$1048576,0),MATCH((CUADRO!L$4&amp;$E587),'Hoja de Trabajo para listado'!$CD$151:$DC$151,0)),0)</f>
        <v>0</v>
      </c>
      <c r="M587" s="243">
        <f ca="1">+IFERROR(INDEX('Hoja de Trabajo para listado'!$A$155:$Z$1048576,MATCH($A587,'Hoja de Trabajo para listado'!$A$155:$A$1048576,0),MATCH((CUADRO!M$4&amp;$E587),'Hoja de Trabajo para listado'!$A$151:$Z$151,0)),0)+IFERROR(INDEX('Hoja de Trabajo para listado'!$AB$155:$BA$1048576,MATCH($A587,'Hoja de Trabajo para listado'!$AB$155:$AB$1048576,0),MATCH((CUADRO!M$4&amp;$E587),'Hoja de Trabajo para listado'!$AB$151:$BA$151,0)),0)+IFERROR(INDEX('Hoja de Trabajo para listado'!$BC$155:$CB$1048576,MATCH($A587,'Hoja de Trabajo para listado'!$BC$155:$BC$1048576,0),MATCH((CUADRO!M$4&amp;$E587),'Hoja de Trabajo para listado'!$BC$151:$CB$151,0)),0)+IFERROR(INDEX('Hoja de Trabajo para listado'!$DE$153:$DG$274,MATCH($A587,'Hoja de Trabajo para listado'!$DE$153:$DE$1048576,0),MATCH((CUADRO!M$4&amp;$E587),'Hoja de Trabajo para listado'!$DE$151:$DG$151,0)),0)+IFERROR(INDEX('Hoja de Trabajo para listado'!$CD$155:$DC$1048576,MATCH($A587,'Hoja de Trabajo para listado'!$CD$155:$CD$1048576,0),MATCH((CUADRO!M$4&amp;$E587),'Hoja de Trabajo para listado'!$CD$151:$DC$151,0)),0)</f>
        <v>0</v>
      </c>
      <c r="N587" s="243">
        <f ca="1">+IFERROR(INDEX('Hoja de Trabajo para listado'!$A$155:$Z$1048576,MATCH($A587,'Hoja de Trabajo para listado'!$A$155:$A$1048576,0),MATCH((CUADRO!N$4&amp;$E587),'Hoja de Trabajo para listado'!$A$151:$Z$151,0)),0)+IFERROR(INDEX('Hoja de Trabajo para listado'!$AB$155:$BA$1048576,MATCH($A587,'Hoja de Trabajo para listado'!$AB$155:$AB$1048576,0),MATCH((CUADRO!N$4&amp;$E587),'Hoja de Trabajo para listado'!$AB$151:$BA$151,0)),0)+IFERROR(INDEX('Hoja de Trabajo para listado'!$BC$155:$CB$1048576,MATCH($A587,'Hoja de Trabajo para listado'!$BC$155:$BC$1048576,0),MATCH((CUADRO!N$4&amp;$E587),'Hoja de Trabajo para listado'!$BC$151:$CB$151,0)),0)+IFERROR(INDEX('Hoja de Trabajo para listado'!$DE$153:$DG$274,MATCH($A587,'Hoja de Trabajo para listado'!$DE$153:$DE$1048576,0),MATCH((CUADRO!N$4&amp;$E587),'Hoja de Trabajo para listado'!$DE$151:$DG$151,0)),0)+IFERROR(INDEX('Hoja de Trabajo para listado'!$CD$155:$DC$1048576,MATCH($A587,'Hoja de Trabajo para listado'!$CD$155:$CD$1048576,0),MATCH((CUADRO!N$4&amp;$E587),'Hoja de Trabajo para listado'!$CD$151:$DC$151,0)),0)</f>
        <v>0</v>
      </c>
      <c r="O587" s="243">
        <f ca="1">+IFERROR(INDEX('Hoja de Trabajo para listado'!$A$155:$Z$1048576,MATCH($A587,'Hoja de Trabajo para listado'!$A$155:$A$1048576,0),MATCH((CUADRO!O$4&amp;$E587),'Hoja de Trabajo para listado'!$A$151:$Z$151,0)),0)+IFERROR(INDEX('Hoja de Trabajo para listado'!$AB$155:$BA$1048576,MATCH($A587,'Hoja de Trabajo para listado'!$AB$155:$AB$1048576,0),MATCH((CUADRO!O$4&amp;$E587),'Hoja de Trabajo para listado'!$AB$151:$BA$151,0)),0)+IFERROR(INDEX('Hoja de Trabajo para listado'!$BC$155:$CB$1048576,MATCH($A587,'Hoja de Trabajo para listado'!$BC$155:$BC$1048576,0),MATCH((CUADRO!O$4&amp;$E587),'Hoja de Trabajo para listado'!$BC$151:$CB$151,0)),0)+IFERROR(INDEX('Hoja de Trabajo para listado'!$DE$153:$DG$274,MATCH($A587,'Hoja de Trabajo para listado'!$DE$153:$DE$1048576,0),MATCH((CUADRO!O$4&amp;$E587),'Hoja de Trabajo para listado'!$DE$151:$DG$151,0)),0)+IFERROR(INDEX('Hoja de Trabajo para listado'!$CD$155:$DC$1048576,MATCH($A587,'Hoja de Trabajo para listado'!$CD$155:$CD$1048576,0),MATCH((CUADRO!O$4&amp;$E587),'Hoja de Trabajo para listado'!$CD$151:$DC$151,0)),0)</f>
        <v>0</v>
      </c>
      <c r="P587" s="243">
        <f ca="1">+IFERROR(INDEX('Hoja de Trabajo para listado'!$A$155:$Z$1048576,MATCH($A587,'Hoja de Trabajo para listado'!$A$155:$A$1048576,0),MATCH((CUADRO!P$4&amp;$E587),'Hoja de Trabajo para listado'!$A$151:$Z$151,0)),0)+IFERROR(INDEX('Hoja de Trabajo para listado'!$AB$155:$BA$1048576,MATCH($A587,'Hoja de Trabajo para listado'!$AB$155:$AB$1048576,0),MATCH((CUADRO!P$4&amp;$E587),'Hoja de Trabajo para listado'!$AB$151:$BA$151,0)),0)+IFERROR(INDEX('Hoja de Trabajo para listado'!$BC$155:$CB$1048576,MATCH($A587,'Hoja de Trabajo para listado'!$BC$155:$BC$1048576,0),MATCH((CUADRO!P$4&amp;$E587),'Hoja de Trabajo para listado'!$BC$151:$CB$151,0)),0)+IFERROR(INDEX('Hoja de Trabajo para listado'!$DE$153:$DG$274,MATCH($A587,'Hoja de Trabajo para listado'!$DE$153:$DE$1048576,0),MATCH((CUADRO!P$4&amp;$E587),'Hoja de Trabajo para listado'!$DE$151:$DG$151,0)),0)+IFERROR(INDEX('Hoja de Trabajo para listado'!$CD$155:$DC$1048576,MATCH($A587,'Hoja de Trabajo para listado'!$CD$155:$CD$1048576,0),MATCH((CUADRO!P$4&amp;$E587),'Hoja de Trabajo para listado'!$CD$151:$DC$151,0)),0)</f>
        <v>0</v>
      </c>
      <c r="Q587" s="243">
        <f ca="1">+IFERROR(INDEX('Hoja de Trabajo para listado'!$A$155:$Z$1048576,MATCH($A587,'Hoja de Trabajo para listado'!$A$155:$A$1048576,0),MATCH((CUADRO!Q$4&amp;$E587),'Hoja de Trabajo para listado'!$A$151:$Z$151,0)),0)+IFERROR(INDEX('Hoja de Trabajo para listado'!$AB$155:$BA$1048576,MATCH($A587,'Hoja de Trabajo para listado'!$AB$155:$AB$1048576,0),MATCH((CUADRO!Q$4&amp;$E587),'Hoja de Trabajo para listado'!$AB$151:$BA$151,0)),0)+IFERROR(INDEX('Hoja de Trabajo para listado'!$BC$155:$CB$1048576,MATCH($A587,'Hoja de Trabajo para listado'!$BC$155:$BC$1048576,0),MATCH((CUADRO!Q$4&amp;$E587),'Hoja de Trabajo para listado'!$BC$151:$CB$151,0)),0)+IFERROR(INDEX('Hoja de Trabajo para listado'!$DE$153:$DG$274,MATCH($A587,'Hoja de Trabajo para listado'!$DE$153:$DE$1048576,0),MATCH((CUADRO!Q$4&amp;$E587),'Hoja de Trabajo para listado'!$DE$151:$DG$151,0)),0)+IFERROR(INDEX('Hoja de Trabajo para listado'!$CD$155:$DC$1048576,MATCH($A587,'Hoja de Trabajo para listado'!$CD$155:$CD$1048576,0),MATCH((CUADRO!Q$4&amp;$E587),'Hoja de Trabajo para listado'!$CD$151:$DC$151,0)),0)</f>
        <v>0</v>
      </c>
      <c r="R587" s="243">
        <f t="shared" ca="1" si="25"/>
        <v>0</v>
      </c>
      <c r="S587" s="249"/>
      <c r="T587" s="243">
        <f ca="1">+T588</f>
        <v>0</v>
      </c>
      <c r="U587" s="242">
        <f t="shared" si="26"/>
        <v>1</v>
      </c>
      <c r="V587" s="333" t="str">
        <f>+VLOOKUP(A587,bd_lista!$A$3:$E$592,5,FALSE)</f>
        <v>Gobiernos Autonomos Municipales</v>
      </c>
      <c r="W587" s="387" t="str">
        <f>+V587</f>
        <v>Gobiernos Autonomos Municipales</v>
      </c>
      <c r="X587" s="242">
        <f>+VLOOKUP(A587,[4]Sheet1!$A$13:$D$744,4,FALSE)</f>
        <v>0</v>
      </c>
      <c r="Y587" s="242" t="e">
        <f>+VLOOKUP(X587,bd_lista!$A$3:$C$592,3,FALSE)</f>
        <v>#N/A</v>
      </c>
      <c r="Z587" s="294">
        <f>+X587</f>
        <v>0</v>
      </c>
      <c r="AA587" s="295" t="e">
        <f>+Y587</f>
        <v>#N/A</v>
      </c>
    </row>
    <row r="588" spans="1:27" customFormat="1" ht="15" hidden="1" customHeight="1">
      <c r="A588" s="32">
        <v>1245</v>
      </c>
      <c r="B588" s="393"/>
      <c r="C588" s="247" t="str">
        <f>+VLOOKUP(A588,bd_lista!$A$3:$C$592,3,FALSE)</f>
        <v>Gobierno Autónomo Municipal de Santiago de Callapa</v>
      </c>
      <c r="D588" s="390"/>
      <c r="E588" s="244" t="s">
        <v>1305</v>
      </c>
      <c r="F588" s="243">
        <f ca="1">+IFERROR(INDEX('Hoja de Trabajo para listado'!$A$155:$Z$1048576,MATCH($A588,'Hoja de Trabajo para listado'!$A$155:$A$1048576,0),MATCH((CUADRO!F$4&amp;$E588),'Hoja de Trabajo para listado'!$A$151:$Z$151,0)),0)+IFERROR(INDEX('Hoja de Trabajo para listado'!$AB$155:$BA$1048576,MATCH($A588,'Hoja de Trabajo para listado'!$AB$155:$AB$1048576,0),MATCH((CUADRO!F$4&amp;$E588),'Hoja de Trabajo para listado'!$AB$151:$BA$151,0)),0)+IFERROR(INDEX('Hoja de Trabajo para listado'!$BC$155:$CB$1048576,MATCH($A588,'Hoja de Trabajo para listado'!$BC$155:$BC$1048576,0),MATCH((CUADRO!F$4&amp;$E588),'Hoja de Trabajo para listado'!$BC$151:$CB$151,0)),0)+IFERROR(INDEX('Hoja de Trabajo para listado'!$DE$153:$DG$274,MATCH($A588,'Hoja de Trabajo para listado'!$DE$153:$DE$1048576,0),MATCH((CUADRO!F$4&amp;$E588),'Hoja de Trabajo para listado'!$DE$151:$DG$151,0)),0)+IFERROR(INDEX('Hoja de Trabajo para listado'!$CD$155:$DC$1048576,MATCH($A588,'Hoja de Trabajo para listado'!$CD$155:$CD$1048576,0),MATCH((CUADRO!F$4&amp;$E588),'Hoja de Trabajo para listado'!$CD$151:$DC$151,0)),0)</f>
        <v>0</v>
      </c>
      <c r="G588" s="243">
        <f ca="1">+IFERROR(INDEX('Hoja de Trabajo para listado'!$A$155:$Z$1048576,MATCH($A588,'Hoja de Trabajo para listado'!$A$155:$A$1048576,0),MATCH((CUADRO!G$4&amp;$E588),'Hoja de Trabajo para listado'!$A$151:$Z$151,0)),0)+IFERROR(INDEX('Hoja de Trabajo para listado'!$AB$155:$BA$1048576,MATCH($A588,'Hoja de Trabajo para listado'!$AB$155:$AB$1048576,0),MATCH((CUADRO!G$4&amp;$E588),'Hoja de Trabajo para listado'!$AB$151:$BA$151,0)),0)+IFERROR(INDEX('Hoja de Trabajo para listado'!$BC$155:$CB$1048576,MATCH($A588,'Hoja de Trabajo para listado'!$BC$155:$BC$1048576,0),MATCH((CUADRO!G$4&amp;$E588),'Hoja de Trabajo para listado'!$BC$151:$CB$151,0)),0)+IFERROR(INDEX('Hoja de Trabajo para listado'!$DE$153:$DG$274,MATCH($A588,'Hoja de Trabajo para listado'!$DE$153:$DE$1048576,0),MATCH((CUADRO!G$4&amp;$E588),'Hoja de Trabajo para listado'!$DE$151:$DG$151,0)),0)+IFERROR(INDEX('Hoja de Trabajo para listado'!$CD$155:$DC$1048576,MATCH($A588,'Hoja de Trabajo para listado'!$CD$155:$CD$1048576,0),MATCH((CUADRO!G$4&amp;$E588),'Hoja de Trabajo para listado'!$CD$151:$DC$151,0)),0)</f>
        <v>0</v>
      </c>
      <c r="H588" s="243">
        <f ca="1">+IFERROR(INDEX('Hoja de Trabajo para listado'!$A$155:$Z$1048576,MATCH($A588,'Hoja de Trabajo para listado'!$A$155:$A$1048576,0),MATCH((CUADRO!H$4&amp;$E588),'Hoja de Trabajo para listado'!$A$151:$Z$151,0)),0)+IFERROR(INDEX('Hoja de Trabajo para listado'!$AB$155:$BA$1048576,MATCH($A588,'Hoja de Trabajo para listado'!$AB$155:$AB$1048576,0),MATCH((CUADRO!H$4&amp;$E588),'Hoja de Trabajo para listado'!$AB$151:$BA$151,0)),0)+IFERROR(INDEX('Hoja de Trabajo para listado'!$BC$155:$CB$1048576,MATCH($A588,'Hoja de Trabajo para listado'!$BC$155:$BC$1048576,0),MATCH((CUADRO!H$4&amp;$E588),'Hoja de Trabajo para listado'!$BC$151:$CB$151,0)),0)+IFERROR(INDEX('Hoja de Trabajo para listado'!$DE$153:$DG$274,MATCH($A588,'Hoja de Trabajo para listado'!$DE$153:$DE$1048576,0),MATCH((CUADRO!H$4&amp;$E588),'Hoja de Trabajo para listado'!$DE$151:$DG$151,0)),0)+IFERROR(INDEX('Hoja de Trabajo para listado'!$CD$155:$DC$1048576,MATCH($A588,'Hoja de Trabajo para listado'!$CD$155:$CD$1048576,0),MATCH((CUADRO!H$4&amp;$E588),'Hoja de Trabajo para listado'!$CD$151:$DC$151,0)),0)</f>
        <v>0</v>
      </c>
      <c r="I588" s="243">
        <f ca="1">+IFERROR(INDEX('Hoja de Trabajo para listado'!$A$155:$Z$1048576,MATCH($A588,'Hoja de Trabajo para listado'!$A$155:$A$1048576,0),MATCH((CUADRO!I$4&amp;$E588),'Hoja de Trabajo para listado'!$A$151:$Z$151,0)),0)+IFERROR(INDEX('Hoja de Trabajo para listado'!$AB$155:$BA$1048576,MATCH($A588,'Hoja de Trabajo para listado'!$AB$155:$AB$1048576,0),MATCH((CUADRO!I$4&amp;$E588),'Hoja de Trabajo para listado'!$AB$151:$BA$151,0)),0)+IFERROR(INDEX('Hoja de Trabajo para listado'!$BC$155:$CB$1048576,MATCH($A588,'Hoja de Trabajo para listado'!$BC$155:$BC$1048576,0),MATCH((CUADRO!I$4&amp;$E588),'Hoja de Trabajo para listado'!$BC$151:$CB$151,0)),0)+IFERROR(INDEX('Hoja de Trabajo para listado'!$DE$153:$DG$274,MATCH($A588,'Hoja de Trabajo para listado'!$DE$153:$DE$1048576,0),MATCH((CUADRO!I$4&amp;$E588),'Hoja de Trabajo para listado'!$DE$151:$DG$151,0)),0)+IFERROR(INDEX('Hoja de Trabajo para listado'!$CD$155:$DC$1048576,MATCH($A588,'Hoja de Trabajo para listado'!$CD$155:$CD$1048576,0),MATCH((CUADRO!I$4&amp;$E588),'Hoja de Trabajo para listado'!$CD$151:$DC$151,0)),0)</f>
        <v>0</v>
      </c>
      <c r="J588" s="243">
        <f ca="1">+IFERROR(INDEX('Hoja de Trabajo para listado'!$A$155:$Z$1048576,MATCH($A588,'Hoja de Trabajo para listado'!$A$155:$A$1048576,0),MATCH((CUADRO!J$4&amp;$E588),'Hoja de Trabajo para listado'!$A$151:$Z$151,0)),0)+IFERROR(INDEX('Hoja de Trabajo para listado'!$AB$155:$BA$1048576,MATCH($A588,'Hoja de Trabajo para listado'!$AB$155:$AB$1048576,0),MATCH((CUADRO!J$4&amp;$E588),'Hoja de Trabajo para listado'!$AB$151:$BA$151,0)),0)+IFERROR(INDEX('Hoja de Trabajo para listado'!$BC$155:$CB$1048576,MATCH($A588,'Hoja de Trabajo para listado'!$BC$155:$BC$1048576,0),MATCH((CUADRO!J$4&amp;$E588),'Hoja de Trabajo para listado'!$BC$151:$CB$151,0)),0)+IFERROR(INDEX('Hoja de Trabajo para listado'!$DE$153:$DG$274,MATCH($A588,'Hoja de Trabajo para listado'!$DE$153:$DE$1048576,0),MATCH((CUADRO!J$4&amp;$E588),'Hoja de Trabajo para listado'!$DE$151:$DG$151,0)),0)+IFERROR(INDEX('Hoja de Trabajo para listado'!$CD$155:$DC$1048576,MATCH($A588,'Hoja de Trabajo para listado'!$CD$155:$CD$1048576,0),MATCH((CUADRO!J$4&amp;$E588),'Hoja de Trabajo para listado'!$CD$151:$DC$151,0)),0)</f>
        <v>0</v>
      </c>
      <c r="K588" s="243">
        <f ca="1">+IFERROR(INDEX('Hoja de Trabajo para listado'!$A$155:$Z$1048576,MATCH($A588,'Hoja de Trabajo para listado'!$A$155:$A$1048576,0),MATCH((CUADRO!K$4&amp;$E588),'Hoja de Trabajo para listado'!$A$151:$Z$151,0)),0)+IFERROR(INDEX('Hoja de Trabajo para listado'!$AB$155:$BA$1048576,MATCH($A588,'Hoja de Trabajo para listado'!$AB$155:$AB$1048576,0),MATCH((CUADRO!K$4&amp;$E588),'Hoja de Trabajo para listado'!$AB$151:$BA$151,0)),0)+IFERROR(INDEX('Hoja de Trabajo para listado'!$BC$155:$CB$1048576,MATCH($A588,'Hoja de Trabajo para listado'!$BC$155:$BC$1048576,0),MATCH((CUADRO!K$4&amp;$E588),'Hoja de Trabajo para listado'!$BC$151:$CB$151,0)),0)+IFERROR(INDEX('Hoja de Trabajo para listado'!$DE$153:$DG$274,MATCH($A588,'Hoja de Trabajo para listado'!$DE$153:$DE$1048576,0),MATCH((CUADRO!K$4&amp;$E588),'Hoja de Trabajo para listado'!$DE$151:$DG$151,0)),0)+IFERROR(INDEX('Hoja de Trabajo para listado'!$CD$155:$DC$1048576,MATCH($A588,'Hoja de Trabajo para listado'!$CD$155:$CD$1048576,0),MATCH((CUADRO!K$4&amp;$E588),'Hoja de Trabajo para listado'!$CD$151:$DC$151,0)),0)</f>
        <v>0</v>
      </c>
      <c r="L588" s="243">
        <f ca="1">+IFERROR(INDEX('Hoja de Trabajo para listado'!$A$155:$Z$1048576,MATCH($A588,'Hoja de Trabajo para listado'!$A$155:$A$1048576,0),MATCH((CUADRO!L$4&amp;$E588),'Hoja de Trabajo para listado'!$A$151:$Z$151,0)),0)+IFERROR(INDEX('Hoja de Trabajo para listado'!$AB$155:$BA$1048576,MATCH($A588,'Hoja de Trabajo para listado'!$AB$155:$AB$1048576,0),MATCH((CUADRO!L$4&amp;$E588),'Hoja de Trabajo para listado'!$AB$151:$BA$151,0)),0)+IFERROR(INDEX('Hoja de Trabajo para listado'!$BC$155:$CB$1048576,MATCH($A588,'Hoja de Trabajo para listado'!$BC$155:$BC$1048576,0),MATCH((CUADRO!L$4&amp;$E588),'Hoja de Trabajo para listado'!$BC$151:$CB$151,0)),0)+IFERROR(INDEX('Hoja de Trabajo para listado'!$DE$153:$DG$274,MATCH($A588,'Hoja de Trabajo para listado'!$DE$153:$DE$1048576,0),MATCH((CUADRO!L$4&amp;$E588),'Hoja de Trabajo para listado'!$DE$151:$DG$151,0)),0)+IFERROR(INDEX('Hoja de Trabajo para listado'!$CD$155:$DC$1048576,MATCH($A588,'Hoja de Trabajo para listado'!$CD$155:$CD$1048576,0),MATCH((CUADRO!L$4&amp;$E588),'Hoja de Trabajo para listado'!$CD$151:$DC$151,0)),0)</f>
        <v>0</v>
      </c>
      <c r="M588" s="243">
        <f ca="1">+IFERROR(INDEX('Hoja de Trabajo para listado'!$A$155:$Z$1048576,MATCH($A588,'Hoja de Trabajo para listado'!$A$155:$A$1048576,0),MATCH((CUADRO!M$4&amp;$E588),'Hoja de Trabajo para listado'!$A$151:$Z$151,0)),0)+IFERROR(INDEX('Hoja de Trabajo para listado'!$AB$155:$BA$1048576,MATCH($A588,'Hoja de Trabajo para listado'!$AB$155:$AB$1048576,0),MATCH((CUADRO!M$4&amp;$E588),'Hoja de Trabajo para listado'!$AB$151:$BA$151,0)),0)+IFERROR(INDEX('Hoja de Trabajo para listado'!$BC$155:$CB$1048576,MATCH($A588,'Hoja de Trabajo para listado'!$BC$155:$BC$1048576,0),MATCH((CUADRO!M$4&amp;$E588),'Hoja de Trabajo para listado'!$BC$151:$CB$151,0)),0)+IFERROR(INDEX('Hoja de Trabajo para listado'!$DE$153:$DG$274,MATCH($A588,'Hoja de Trabajo para listado'!$DE$153:$DE$1048576,0),MATCH((CUADRO!M$4&amp;$E588),'Hoja de Trabajo para listado'!$DE$151:$DG$151,0)),0)+IFERROR(INDEX('Hoja de Trabajo para listado'!$CD$155:$DC$1048576,MATCH($A588,'Hoja de Trabajo para listado'!$CD$155:$CD$1048576,0),MATCH((CUADRO!M$4&amp;$E588),'Hoja de Trabajo para listado'!$CD$151:$DC$151,0)),0)</f>
        <v>0</v>
      </c>
      <c r="N588" s="243">
        <f ca="1">+IFERROR(INDEX('Hoja de Trabajo para listado'!$A$155:$Z$1048576,MATCH($A588,'Hoja de Trabajo para listado'!$A$155:$A$1048576,0),MATCH((CUADRO!N$4&amp;$E588),'Hoja de Trabajo para listado'!$A$151:$Z$151,0)),0)+IFERROR(INDEX('Hoja de Trabajo para listado'!$AB$155:$BA$1048576,MATCH($A588,'Hoja de Trabajo para listado'!$AB$155:$AB$1048576,0),MATCH((CUADRO!N$4&amp;$E588),'Hoja de Trabajo para listado'!$AB$151:$BA$151,0)),0)+IFERROR(INDEX('Hoja de Trabajo para listado'!$BC$155:$CB$1048576,MATCH($A588,'Hoja de Trabajo para listado'!$BC$155:$BC$1048576,0),MATCH((CUADRO!N$4&amp;$E588),'Hoja de Trabajo para listado'!$BC$151:$CB$151,0)),0)+IFERROR(INDEX('Hoja de Trabajo para listado'!$DE$153:$DG$274,MATCH($A588,'Hoja de Trabajo para listado'!$DE$153:$DE$1048576,0),MATCH((CUADRO!N$4&amp;$E588),'Hoja de Trabajo para listado'!$DE$151:$DG$151,0)),0)+IFERROR(INDEX('Hoja de Trabajo para listado'!$CD$155:$DC$1048576,MATCH($A588,'Hoja de Trabajo para listado'!$CD$155:$CD$1048576,0),MATCH((CUADRO!N$4&amp;$E588),'Hoja de Trabajo para listado'!$CD$151:$DC$151,0)),0)</f>
        <v>0</v>
      </c>
      <c r="O588" s="243">
        <f ca="1">+IFERROR(INDEX('Hoja de Trabajo para listado'!$A$155:$Z$1048576,MATCH($A588,'Hoja de Trabajo para listado'!$A$155:$A$1048576,0),MATCH((CUADRO!O$4&amp;$E588),'Hoja de Trabajo para listado'!$A$151:$Z$151,0)),0)+IFERROR(INDEX('Hoja de Trabajo para listado'!$AB$155:$BA$1048576,MATCH($A588,'Hoja de Trabajo para listado'!$AB$155:$AB$1048576,0),MATCH((CUADRO!O$4&amp;$E588),'Hoja de Trabajo para listado'!$AB$151:$BA$151,0)),0)+IFERROR(INDEX('Hoja de Trabajo para listado'!$BC$155:$CB$1048576,MATCH($A588,'Hoja de Trabajo para listado'!$BC$155:$BC$1048576,0),MATCH((CUADRO!O$4&amp;$E588),'Hoja de Trabajo para listado'!$BC$151:$CB$151,0)),0)+IFERROR(INDEX('Hoja de Trabajo para listado'!$DE$153:$DG$274,MATCH($A588,'Hoja de Trabajo para listado'!$DE$153:$DE$1048576,0),MATCH((CUADRO!O$4&amp;$E588),'Hoja de Trabajo para listado'!$DE$151:$DG$151,0)),0)+IFERROR(INDEX('Hoja de Trabajo para listado'!$CD$155:$DC$1048576,MATCH($A588,'Hoja de Trabajo para listado'!$CD$155:$CD$1048576,0),MATCH((CUADRO!O$4&amp;$E588),'Hoja de Trabajo para listado'!$CD$151:$DC$151,0)),0)</f>
        <v>0</v>
      </c>
      <c r="P588" s="243">
        <f ca="1">+IFERROR(INDEX('Hoja de Trabajo para listado'!$A$155:$Z$1048576,MATCH($A588,'Hoja de Trabajo para listado'!$A$155:$A$1048576,0),MATCH((CUADRO!P$4&amp;$E588),'Hoja de Trabajo para listado'!$A$151:$Z$151,0)),0)+IFERROR(INDEX('Hoja de Trabajo para listado'!$AB$155:$BA$1048576,MATCH($A588,'Hoja de Trabajo para listado'!$AB$155:$AB$1048576,0),MATCH((CUADRO!P$4&amp;$E588),'Hoja de Trabajo para listado'!$AB$151:$BA$151,0)),0)+IFERROR(INDEX('Hoja de Trabajo para listado'!$BC$155:$CB$1048576,MATCH($A588,'Hoja de Trabajo para listado'!$BC$155:$BC$1048576,0),MATCH((CUADRO!P$4&amp;$E588),'Hoja de Trabajo para listado'!$BC$151:$CB$151,0)),0)+IFERROR(INDEX('Hoja de Trabajo para listado'!$DE$153:$DG$274,MATCH($A588,'Hoja de Trabajo para listado'!$DE$153:$DE$1048576,0),MATCH((CUADRO!P$4&amp;$E588),'Hoja de Trabajo para listado'!$DE$151:$DG$151,0)),0)+IFERROR(INDEX('Hoja de Trabajo para listado'!$CD$155:$DC$1048576,MATCH($A588,'Hoja de Trabajo para listado'!$CD$155:$CD$1048576,0),MATCH((CUADRO!P$4&amp;$E588),'Hoja de Trabajo para listado'!$CD$151:$DC$151,0)),0)</f>
        <v>0</v>
      </c>
      <c r="Q588" s="243">
        <f ca="1">+IFERROR(INDEX('Hoja de Trabajo para listado'!$A$155:$Z$1048576,MATCH($A588,'Hoja de Trabajo para listado'!$A$155:$A$1048576,0),MATCH((CUADRO!Q$4&amp;$E588),'Hoja de Trabajo para listado'!$A$151:$Z$151,0)),0)+IFERROR(INDEX('Hoja de Trabajo para listado'!$AB$155:$BA$1048576,MATCH($A588,'Hoja de Trabajo para listado'!$AB$155:$AB$1048576,0),MATCH((CUADRO!Q$4&amp;$E588),'Hoja de Trabajo para listado'!$AB$151:$BA$151,0)),0)+IFERROR(INDEX('Hoja de Trabajo para listado'!$BC$155:$CB$1048576,MATCH($A588,'Hoja de Trabajo para listado'!$BC$155:$BC$1048576,0),MATCH((CUADRO!Q$4&amp;$E588),'Hoja de Trabajo para listado'!$BC$151:$CB$151,0)),0)+IFERROR(INDEX('Hoja de Trabajo para listado'!$DE$153:$DG$274,MATCH($A588,'Hoja de Trabajo para listado'!$DE$153:$DE$1048576,0),MATCH((CUADRO!Q$4&amp;$E588),'Hoja de Trabajo para listado'!$DE$151:$DG$151,0)),0)+IFERROR(INDEX('Hoja de Trabajo para listado'!$CD$155:$DC$1048576,MATCH($A588,'Hoja de Trabajo para listado'!$CD$155:$CD$1048576,0),MATCH((CUADRO!Q$4&amp;$E588),'Hoja de Trabajo para listado'!$CD$151:$DC$151,0)),0)</f>
        <v>0</v>
      </c>
      <c r="R588" s="243">
        <f t="shared" ca="1" si="25"/>
        <v>0</v>
      </c>
      <c r="S588" s="249">
        <f ca="1">+R587+R588</f>
        <v>0</v>
      </c>
      <c r="T588" s="243">
        <f ca="1">+S588</f>
        <v>0</v>
      </c>
      <c r="U588" s="242">
        <f t="shared" si="26"/>
        <v>2</v>
      </c>
      <c r="V588" s="333" t="str">
        <f>+VLOOKUP(A588,bd_lista!$A$3:$E$592,5,FALSE)</f>
        <v>Gobiernos Autonomos Municipales</v>
      </c>
      <c r="W588" s="388"/>
      <c r="X588" s="242">
        <f>+VLOOKUP(A588,[4]Sheet1!$A$13:$D$744,4,FALSE)</f>
        <v>0</v>
      </c>
      <c r="Y588" s="242" t="e">
        <f>+VLOOKUP(X588,bd_lista!$A$3:$C$592,3,FALSE)</f>
        <v>#N/A</v>
      </c>
      <c r="Z588" s="292"/>
      <c r="AA588" s="293"/>
    </row>
    <row r="589" spans="1:27" customFormat="1" ht="15" hidden="1" customHeight="1">
      <c r="A589" s="32">
        <v>1246</v>
      </c>
      <c r="B589" s="392">
        <f>+A589</f>
        <v>1246</v>
      </c>
      <c r="C589" s="247" t="str">
        <f>+VLOOKUP(A589,bd_lista!$A$3:$C$592,3,FALSE)</f>
        <v>Gobierno Autónomo Municipal de Puerto Acosta</v>
      </c>
      <c r="D589" s="389" t="str">
        <f>+C589</f>
        <v>Gobierno Autónomo Municipal de Puerto Acosta</v>
      </c>
      <c r="E589" s="242" t="s">
        <v>1304</v>
      </c>
      <c r="F589" s="243">
        <f ca="1">+IFERROR(INDEX('Hoja de Trabajo para listado'!$A$155:$Z$1048576,MATCH($A589,'Hoja de Trabajo para listado'!$A$155:$A$1048576,0),MATCH((CUADRO!F$4&amp;$E589),'Hoja de Trabajo para listado'!$A$151:$Z$151,0)),0)+IFERROR(INDEX('Hoja de Trabajo para listado'!$AB$155:$BA$1048576,MATCH($A589,'Hoja de Trabajo para listado'!$AB$155:$AB$1048576,0),MATCH((CUADRO!F$4&amp;$E589),'Hoja de Trabajo para listado'!$AB$151:$BA$151,0)),0)+IFERROR(INDEX('Hoja de Trabajo para listado'!$BC$155:$CB$1048576,MATCH($A589,'Hoja de Trabajo para listado'!$BC$155:$BC$1048576,0),MATCH((CUADRO!F$4&amp;$E589),'Hoja de Trabajo para listado'!$BC$151:$CB$151,0)),0)+IFERROR(INDEX('Hoja de Trabajo para listado'!$DE$153:$DG$274,MATCH($A589,'Hoja de Trabajo para listado'!$DE$153:$DE$1048576,0),MATCH((CUADRO!F$4&amp;$E589),'Hoja de Trabajo para listado'!$DE$151:$DG$151,0)),0)+IFERROR(INDEX('Hoja de Trabajo para listado'!$CD$155:$DC$1048576,MATCH($A589,'Hoja de Trabajo para listado'!$CD$155:$CD$1048576,0),MATCH((CUADRO!F$4&amp;$E589),'Hoja de Trabajo para listado'!$CD$151:$DC$151,0)),0)</f>
        <v>0</v>
      </c>
      <c r="G589" s="243">
        <f ca="1">+IFERROR(INDEX('Hoja de Trabajo para listado'!$A$155:$Z$1048576,MATCH($A589,'Hoja de Trabajo para listado'!$A$155:$A$1048576,0),MATCH((CUADRO!G$4&amp;$E589),'Hoja de Trabajo para listado'!$A$151:$Z$151,0)),0)+IFERROR(INDEX('Hoja de Trabajo para listado'!$AB$155:$BA$1048576,MATCH($A589,'Hoja de Trabajo para listado'!$AB$155:$AB$1048576,0),MATCH((CUADRO!G$4&amp;$E589),'Hoja de Trabajo para listado'!$AB$151:$BA$151,0)),0)+IFERROR(INDEX('Hoja de Trabajo para listado'!$BC$155:$CB$1048576,MATCH($A589,'Hoja de Trabajo para listado'!$BC$155:$BC$1048576,0),MATCH((CUADRO!G$4&amp;$E589),'Hoja de Trabajo para listado'!$BC$151:$CB$151,0)),0)+IFERROR(INDEX('Hoja de Trabajo para listado'!$DE$153:$DG$274,MATCH($A589,'Hoja de Trabajo para listado'!$DE$153:$DE$1048576,0),MATCH((CUADRO!G$4&amp;$E589),'Hoja de Trabajo para listado'!$DE$151:$DG$151,0)),0)+IFERROR(INDEX('Hoja de Trabajo para listado'!$CD$155:$DC$1048576,MATCH($A589,'Hoja de Trabajo para listado'!$CD$155:$CD$1048576,0),MATCH((CUADRO!G$4&amp;$E589),'Hoja de Trabajo para listado'!$CD$151:$DC$151,0)),0)</f>
        <v>0</v>
      </c>
      <c r="H589" s="243">
        <f ca="1">+IFERROR(INDEX('Hoja de Trabajo para listado'!$A$155:$Z$1048576,MATCH($A589,'Hoja de Trabajo para listado'!$A$155:$A$1048576,0),MATCH((CUADRO!H$4&amp;$E589),'Hoja de Trabajo para listado'!$A$151:$Z$151,0)),0)+IFERROR(INDEX('Hoja de Trabajo para listado'!$AB$155:$BA$1048576,MATCH($A589,'Hoja de Trabajo para listado'!$AB$155:$AB$1048576,0),MATCH((CUADRO!H$4&amp;$E589),'Hoja de Trabajo para listado'!$AB$151:$BA$151,0)),0)+IFERROR(INDEX('Hoja de Trabajo para listado'!$BC$155:$CB$1048576,MATCH($A589,'Hoja de Trabajo para listado'!$BC$155:$BC$1048576,0),MATCH((CUADRO!H$4&amp;$E589),'Hoja de Trabajo para listado'!$BC$151:$CB$151,0)),0)+IFERROR(INDEX('Hoja de Trabajo para listado'!$DE$153:$DG$274,MATCH($A589,'Hoja de Trabajo para listado'!$DE$153:$DE$1048576,0),MATCH((CUADRO!H$4&amp;$E589),'Hoja de Trabajo para listado'!$DE$151:$DG$151,0)),0)+IFERROR(INDEX('Hoja de Trabajo para listado'!$CD$155:$DC$1048576,MATCH($A589,'Hoja de Trabajo para listado'!$CD$155:$CD$1048576,0),MATCH((CUADRO!H$4&amp;$E589),'Hoja de Trabajo para listado'!$CD$151:$DC$151,0)),0)</f>
        <v>0</v>
      </c>
      <c r="I589" s="243">
        <f ca="1">+IFERROR(INDEX('Hoja de Trabajo para listado'!$A$155:$Z$1048576,MATCH($A589,'Hoja de Trabajo para listado'!$A$155:$A$1048576,0),MATCH((CUADRO!I$4&amp;$E589),'Hoja de Trabajo para listado'!$A$151:$Z$151,0)),0)+IFERROR(INDEX('Hoja de Trabajo para listado'!$AB$155:$BA$1048576,MATCH($A589,'Hoja de Trabajo para listado'!$AB$155:$AB$1048576,0),MATCH((CUADRO!I$4&amp;$E589),'Hoja de Trabajo para listado'!$AB$151:$BA$151,0)),0)+IFERROR(INDEX('Hoja de Trabajo para listado'!$BC$155:$CB$1048576,MATCH($A589,'Hoja de Trabajo para listado'!$BC$155:$BC$1048576,0),MATCH((CUADRO!I$4&amp;$E589),'Hoja de Trabajo para listado'!$BC$151:$CB$151,0)),0)+IFERROR(INDEX('Hoja de Trabajo para listado'!$DE$153:$DG$274,MATCH($A589,'Hoja de Trabajo para listado'!$DE$153:$DE$1048576,0),MATCH((CUADRO!I$4&amp;$E589),'Hoja de Trabajo para listado'!$DE$151:$DG$151,0)),0)+IFERROR(INDEX('Hoja de Trabajo para listado'!$CD$155:$DC$1048576,MATCH($A589,'Hoja de Trabajo para listado'!$CD$155:$CD$1048576,0),MATCH((CUADRO!I$4&amp;$E589),'Hoja de Trabajo para listado'!$CD$151:$DC$151,0)),0)</f>
        <v>0</v>
      </c>
      <c r="J589" s="243">
        <f ca="1">+IFERROR(INDEX('Hoja de Trabajo para listado'!$A$155:$Z$1048576,MATCH($A589,'Hoja de Trabajo para listado'!$A$155:$A$1048576,0),MATCH((CUADRO!J$4&amp;$E589),'Hoja de Trabajo para listado'!$A$151:$Z$151,0)),0)+IFERROR(INDEX('Hoja de Trabajo para listado'!$AB$155:$BA$1048576,MATCH($A589,'Hoja de Trabajo para listado'!$AB$155:$AB$1048576,0),MATCH((CUADRO!J$4&amp;$E589),'Hoja de Trabajo para listado'!$AB$151:$BA$151,0)),0)+IFERROR(INDEX('Hoja de Trabajo para listado'!$BC$155:$CB$1048576,MATCH($A589,'Hoja de Trabajo para listado'!$BC$155:$BC$1048576,0),MATCH((CUADRO!J$4&amp;$E589),'Hoja de Trabajo para listado'!$BC$151:$CB$151,0)),0)+IFERROR(INDEX('Hoja de Trabajo para listado'!$DE$153:$DG$274,MATCH($A589,'Hoja de Trabajo para listado'!$DE$153:$DE$1048576,0),MATCH((CUADRO!J$4&amp;$E589),'Hoja de Trabajo para listado'!$DE$151:$DG$151,0)),0)+IFERROR(INDEX('Hoja de Trabajo para listado'!$CD$155:$DC$1048576,MATCH($A589,'Hoja de Trabajo para listado'!$CD$155:$CD$1048576,0),MATCH((CUADRO!J$4&amp;$E589),'Hoja de Trabajo para listado'!$CD$151:$DC$151,0)),0)</f>
        <v>0</v>
      </c>
      <c r="K589" s="243">
        <f ca="1">+IFERROR(INDEX('Hoja de Trabajo para listado'!$A$155:$Z$1048576,MATCH($A589,'Hoja de Trabajo para listado'!$A$155:$A$1048576,0),MATCH((CUADRO!K$4&amp;$E589),'Hoja de Trabajo para listado'!$A$151:$Z$151,0)),0)+IFERROR(INDEX('Hoja de Trabajo para listado'!$AB$155:$BA$1048576,MATCH($A589,'Hoja de Trabajo para listado'!$AB$155:$AB$1048576,0),MATCH((CUADRO!K$4&amp;$E589),'Hoja de Trabajo para listado'!$AB$151:$BA$151,0)),0)+IFERROR(INDEX('Hoja de Trabajo para listado'!$BC$155:$CB$1048576,MATCH($A589,'Hoja de Trabajo para listado'!$BC$155:$BC$1048576,0),MATCH((CUADRO!K$4&amp;$E589),'Hoja de Trabajo para listado'!$BC$151:$CB$151,0)),0)+IFERROR(INDEX('Hoja de Trabajo para listado'!$DE$153:$DG$274,MATCH($A589,'Hoja de Trabajo para listado'!$DE$153:$DE$1048576,0),MATCH((CUADRO!K$4&amp;$E589),'Hoja de Trabajo para listado'!$DE$151:$DG$151,0)),0)+IFERROR(INDEX('Hoja de Trabajo para listado'!$CD$155:$DC$1048576,MATCH($A589,'Hoja de Trabajo para listado'!$CD$155:$CD$1048576,0),MATCH((CUADRO!K$4&amp;$E589),'Hoja de Trabajo para listado'!$CD$151:$DC$151,0)),0)</f>
        <v>0</v>
      </c>
      <c r="L589" s="243">
        <f ca="1">+IFERROR(INDEX('Hoja de Trabajo para listado'!$A$155:$Z$1048576,MATCH($A589,'Hoja de Trabajo para listado'!$A$155:$A$1048576,0),MATCH((CUADRO!L$4&amp;$E589),'Hoja de Trabajo para listado'!$A$151:$Z$151,0)),0)+IFERROR(INDEX('Hoja de Trabajo para listado'!$AB$155:$BA$1048576,MATCH($A589,'Hoja de Trabajo para listado'!$AB$155:$AB$1048576,0),MATCH((CUADRO!L$4&amp;$E589),'Hoja de Trabajo para listado'!$AB$151:$BA$151,0)),0)+IFERROR(INDEX('Hoja de Trabajo para listado'!$BC$155:$CB$1048576,MATCH($A589,'Hoja de Trabajo para listado'!$BC$155:$BC$1048576,0),MATCH((CUADRO!L$4&amp;$E589),'Hoja de Trabajo para listado'!$BC$151:$CB$151,0)),0)+IFERROR(INDEX('Hoja de Trabajo para listado'!$DE$153:$DG$274,MATCH($A589,'Hoja de Trabajo para listado'!$DE$153:$DE$1048576,0),MATCH((CUADRO!L$4&amp;$E589),'Hoja de Trabajo para listado'!$DE$151:$DG$151,0)),0)+IFERROR(INDEX('Hoja de Trabajo para listado'!$CD$155:$DC$1048576,MATCH($A589,'Hoja de Trabajo para listado'!$CD$155:$CD$1048576,0),MATCH((CUADRO!L$4&amp;$E589),'Hoja de Trabajo para listado'!$CD$151:$DC$151,0)),0)</f>
        <v>0</v>
      </c>
      <c r="M589" s="243">
        <f ca="1">+IFERROR(INDEX('Hoja de Trabajo para listado'!$A$155:$Z$1048576,MATCH($A589,'Hoja de Trabajo para listado'!$A$155:$A$1048576,0),MATCH((CUADRO!M$4&amp;$E589),'Hoja de Trabajo para listado'!$A$151:$Z$151,0)),0)+IFERROR(INDEX('Hoja de Trabajo para listado'!$AB$155:$BA$1048576,MATCH($A589,'Hoja de Trabajo para listado'!$AB$155:$AB$1048576,0),MATCH((CUADRO!M$4&amp;$E589),'Hoja de Trabajo para listado'!$AB$151:$BA$151,0)),0)+IFERROR(INDEX('Hoja de Trabajo para listado'!$BC$155:$CB$1048576,MATCH($A589,'Hoja de Trabajo para listado'!$BC$155:$BC$1048576,0),MATCH((CUADRO!M$4&amp;$E589),'Hoja de Trabajo para listado'!$BC$151:$CB$151,0)),0)+IFERROR(INDEX('Hoja de Trabajo para listado'!$DE$153:$DG$274,MATCH($A589,'Hoja de Trabajo para listado'!$DE$153:$DE$1048576,0),MATCH((CUADRO!M$4&amp;$E589),'Hoja de Trabajo para listado'!$DE$151:$DG$151,0)),0)+IFERROR(INDEX('Hoja de Trabajo para listado'!$CD$155:$DC$1048576,MATCH($A589,'Hoja de Trabajo para listado'!$CD$155:$CD$1048576,0),MATCH((CUADRO!M$4&amp;$E589),'Hoja de Trabajo para listado'!$CD$151:$DC$151,0)),0)</f>
        <v>0</v>
      </c>
      <c r="N589" s="243">
        <f ca="1">+IFERROR(INDEX('Hoja de Trabajo para listado'!$A$155:$Z$1048576,MATCH($A589,'Hoja de Trabajo para listado'!$A$155:$A$1048576,0),MATCH((CUADRO!N$4&amp;$E589),'Hoja de Trabajo para listado'!$A$151:$Z$151,0)),0)+IFERROR(INDEX('Hoja de Trabajo para listado'!$AB$155:$BA$1048576,MATCH($A589,'Hoja de Trabajo para listado'!$AB$155:$AB$1048576,0),MATCH((CUADRO!N$4&amp;$E589),'Hoja de Trabajo para listado'!$AB$151:$BA$151,0)),0)+IFERROR(INDEX('Hoja de Trabajo para listado'!$BC$155:$CB$1048576,MATCH($A589,'Hoja de Trabajo para listado'!$BC$155:$BC$1048576,0),MATCH((CUADRO!N$4&amp;$E589),'Hoja de Trabajo para listado'!$BC$151:$CB$151,0)),0)+IFERROR(INDEX('Hoja de Trabajo para listado'!$DE$153:$DG$274,MATCH($A589,'Hoja de Trabajo para listado'!$DE$153:$DE$1048576,0),MATCH((CUADRO!N$4&amp;$E589),'Hoja de Trabajo para listado'!$DE$151:$DG$151,0)),0)+IFERROR(INDEX('Hoja de Trabajo para listado'!$CD$155:$DC$1048576,MATCH($A589,'Hoja de Trabajo para listado'!$CD$155:$CD$1048576,0),MATCH((CUADRO!N$4&amp;$E589),'Hoja de Trabajo para listado'!$CD$151:$DC$151,0)),0)</f>
        <v>0</v>
      </c>
      <c r="O589" s="243">
        <f ca="1">+IFERROR(INDEX('Hoja de Trabajo para listado'!$A$155:$Z$1048576,MATCH($A589,'Hoja de Trabajo para listado'!$A$155:$A$1048576,0),MATCH((CUADRO!O$4&amp;$E589),'Hoja de Trabajo para listado'!$A$151:$Z$151,0)),0)+IFERROR(INDEX('Hoja de Trabajo para listado'!$AB$155:$BA$1048576,MATCH($A589,'Hoja de Trabajo para listado'!$AB$155:$AB$1048576,0),MATCH((CUADRO!O$4&amp;$E589),'Hoja de Trabajo para listado'!$AB$151:$BA$151,0)),0)+IFERROR(INDEX('Hoja de Trabajo para listado'!$BC$155:$CB$1048576,MATCH($A589,'Hoja de Trabajo para listado'!$BC$155:$BC$1048576,0),MATCH((CUADRO!O$4&amp;$E589),'Hoja de Trabajo para listado'!$BC$151:$CB$151,0)),0)+IFERROR(INDEX('Hoja de Trabajo para listado'!$DE$153:$DG$274,MATCH($A589,'Hoja de Trabajo para listado'!$DE$153:$DE$1048576,0),MATCH((CUADRO!O$4&amp;$E589),'Hoja de Trabajo para listado'!$DE$151:$DG$151,0)),0)+IFERROR(INDEX('Hoja de Trabajo para listado'!$CD$155:$DC$1048576,MATCH($A589,'Hoja de Trabajo para listado'!$CD$155:$CD$1048576,0),MATCH((CUADRO!O$4&amp;$E589),'Hoja de Trabajo para listado'!$CD$151:$DC$151,0)),0)</f>
        <v>0</v>
      </c>
      <c r="P589" s="243">
        <f ca="1">+IFERROR(INDEX('Hoja de Trabajo para listado'!$A$155:$Z$1048576,MATCH($A589,'Hoja de Trabajo para listado'!$A$155:$A$1048576,0),MATCH((CUADRO!P$4&amp;$E589),'Hoja de Trabajo para listado'!$A$151:$Z$151,0)),0)+IFERROR(INDEX('Hoja de Trabajo para listado'!$AB$155:$BA$1048576,MATCH($A589,'Hoja de Trabajo para listado'!$AB$155:$AB$1048576,0),MATCH((CUADRO!P$4&amp;$E589),'Hoja de Trabajo para listado'!$AB$151:$BA$151,0)),0)+IFERROR(INDEX('Hoja de Trabajo para listado'!$BC$155:$CB$1048576,MATCH($A589,'Hoja de Trabajo para listado'!$BC$155:$BC$1048576,0),MATCH((CUADRO!P$4&amp;$E589),'Hoja de Trabajo para listado'!$BC$151:$CB$151,0)),0)+IFERROR(INDEX('Hoja de Trabajo para listado'!$DE$153:$DG$274,MATCH($A589,'Hoja de Trabajo para listado'!$DE$153:$DE$1048576,0),MATCH((CUADRO!P$4&amp;$E589),'Hoja de Trabajo para listado'!$DE$151:$DG$151,0)),0)+IFERROR(INDEX('Hoja de Trabajo para listado'!$CD$155:$DC$1048576,MATCH($A589,'Hoja de Trabajo para listado'!$CD$155:$CD$1048576,0),MATCH((CUADRO!P$4&amp;$E589),'Hoja de Trabajo para listado'!$CD$151:$DC$151,0)),0)</f>
        <v>0</v>
      </c>
      <c r="Q589" s="243">
        <f ca="1">+IFERROR(INDEX('Hoja de Trabajo para listado'!$A$155:$Z$1048576,MATCH($A589,'Hoja de Trabajo para listado'!$A$155:$A$1048576,0),MATCH((CUADRO!Q$4&amp;$E589),'Hoja de Trabajo para listado'!$A$151:$Z$151,0)),0)+IFERROR(INDEX('Hoja de Trabajo para listado'!$AB$155:$BA$1048576,MATCH($A589,'Hoja de Trabajo para listado'!$AB$155:$AB$1048576,0),MATCH((CUADRO!Q$4&amp;$E589),'Hoja de Trabajo para listado'!$AB$151:$BA$151,0)),0)+IFERROR(INDEX('Hoja de Trabajo para listado'!$BC$155:$CB$1048576,MATCH($A589,'Hoja de Trabajo para listado'!$BC$155:$BC$1048576,0),MATCH((CUADRO!Q$4&amp;$E589),'Hoja de Trabajo para listado'!$BC$151:$CB$151,0)),0)+IFERROR(INDEX('Hoja de Trabajo para listado'!$DE$153:$DG$274,MATCH($A589,'Hoja de Trabajo para listado'!$DE$153:$DE$1048576,0),MATCH((CUADRO!Q$4&amp;$E589),'Hoja de Trabajo para listado'!$DE$151:$DG$151,0)),0)+IFERROR(INDEX('Hoja de Trabajo para listado'!$CD$155:$DC$1048576,MATCH($A589,'Hoja de Trabajo para listado'!$CD$155:$CD$1048576,0),MATCH((CUADRO!Q$4&amp;$E589),'Hoja de Trabajo para listado'!$CD$151:$DC$151,0)),0)</f>
        <v>0</v>
      </c>
      <c r="R589" s="243">
        <f t="shared" ca="1" si="25"/>
        <v>0</v>
      </c>
      <c r="S589" s="249"/>
      <c r="T589" s="243">
        <f ca="1">+T590</f>
        <v>0</v>
      </c>
      <c r="U589" s="242">
        <f t="shared" si="26"/>
        <v>1</v>
      </c>
      <c r="V589" s="333" t="str">
        <f>+VLOOKUP(A589,bd_lista!$A$3:$E$592,5,FALSE)</f>
        <v>Gobiernos Autonomos Municipales</v>
      </c>
      <c r="W589" s="387" t="str">
        <f>+V589</f>
        <v>Gobiernos Autonomos Municipales</v>
      </c>
      <c r="X589" s="242">
        <f>+VLOOKUP(A589,[4]Sheet1!$A$13:$D$744,4,FALSE)</f>
        <v>0</v>
      </c>
      <c r="Y589" s="242" t="e">
        <f>+VLOOKUP(X589,bd_lista!$A$3:$C$592,3,FALSE)</f>
        <v>#N/A</v>
      </c>
      <c r="Z589" s="294">
        <f>+X589</f>
        <v>0</v>
      </c>
      <c r="AA589" s="295" t="e">
        <f>+Y589</f>
        <v>#N/A</v>
      </c>
    </row>
    <row r="590" spans="1:27" customFormat="1" ht="15" hidden="1" customHeight="1">
      <c r="A590" s="32">
        <v>1246</v>
      </c>
      <c r="B590" s="393"/>
      <c r="C590" s="247" t="str">
        <f>+VLOOKUP(A590,bd_lista!$A$3:$C$592,3,FALSE)</f>
        <v>Gobierno Autónomo Municipal de Puerto Acosta</v>
      </c>
      <c r="D590" s="390"/>
      <c r="E590" s="244" t="s">
        <v>1305</v>
      </c>
      <c r="F590" s="243">
        <f ca="1">+IFERROR(INDEX('Hoja de Trabajo para listado'!$A$155:$Z$1048576,MATCH($A590,'Hoja de Trabajo para listado'!$A$155:$A$1048576,0),MATCH((CUADRO!F$4&amp;$E590),'Hoja de Trabajo para listado'!$A$151:$Z$151,0)),0)+IFERROR(INDEX('Hoja de Trabajo para listado'!$AB$155:$BA$1048576,MATCH($A590,'Hoja de Trabajo para listado'!$AB$155:$AB$1048576,0),MATCH((CUADRO!F$4&amp;$E590),'Hoja de Trabajo para listado'!$AB$151:$BA$151,0)),0)+IFERROR(INDEX('Hoja de Trabajo para listado'!$BC$155:$CB$1048576,MATCH($A590,'Hoja de Trabajo para listado'!$BC$155:$BC$1048576,0),MATCH((CUADRO!F$4&amp;$E590),'Hoja de Trabajo para listado'!$BC$151:$CB$151,0)),0)+IFERROR(INDEX('Hoja de Trabajo para listado'!$DE$153:$DG$274,MATCH($A590,'Hoja de Trabajo para listado'!$DE$153:$DE$1048576,0),MATCH((CUADRO!F$4&amp;$E590),'Hoja de Trabajo para listado'!$DE$151:$DG$151,0)),0)+IFERROR(INDEX('Hoja de Trabajo para listado'!$CD$155:$DC$1048576,MATCH($A590,'Hoja de Trabajo para listado'!$CD$155:$CD$1048576,0),MATCH((CUADRO!F$4&amp;$E590),'Hoja de Trabajo para listado'!$CD$151:$DC$151,0)),0)</f>
        <v>0</v>
      </c>
      <c r="G590" s="243">
        <f ca="1">+IFERROR(INDEX('Hoja de Trabajo para listado'!$A$155:$Z$1048576,MATCH($A590,'Hoja de Trabajo para listado'!$A$155:$A$1048576,0),MATCH((CUADRO!G$4&amp;$E590),'Hoja de Trabajo para listado'!$A$151:$Z$151,0)),0)+IFERROR(INDEX('Hoja de Trabajo para listado'!$AB$155:$BA$1048576,MATCH($A590,'Hoja de Trabajo para listado'!$AB$155:$AB$1048576,0),MATCH((CUADRO!G$4&amp;$E590),'Hoja de Trabajo para listado'!$AB$151:$BA$151,0)),0)+IFERROR(INDEX('Hoja de Trabajo para listado'!$BC$155:$CB$1048576,MATCH($A590,'Hoja de Trabajo para listado'!$BC$155:$BC$1048576,0),MATCH((CUADRO!G$4&amp;$E590),'Hoja de Trabajo para listado'!$BC$151:$CB$151,0)),0)+IFERROR(INDEX('Hoja de Trabajo para listado'!$DE$153:$DG$274,MATCH($A590,'Hoja de Trabajo para listado'!$DE$153:$DE$1048576,0),MATCH((CUADRO!G$4&amp;$E590),'Hoja de Trabajo para listado'!$DE$151:$DG$151,0)),0)+IFERROR(INDEX('Hoja de Trabajo para listado'!$CD$155:$DC$1048576,MATCH($A590,'Hoja de Trabajo para listado'!$CD$155:$CD$1048576,0),MATCH((CUADRO!G$4&amp;$E590),'Hoja de Trabajo para listado'!$CD$151:$DC$151,0)),0)</f>
        <v>0</v>
      </c>
      <c r="H590" s="243">
        <f ca="1">+IFERROR(INDEX('Hoja de Trabajo para listado'!$A$155:$Z$1048576,MATCH($A590,'Hoja de Trabajo para listado'!$A$155:$A$1048576,0),MATCH((CUADRO!H$4&amp;$E590),'Hoja de Trabajo para listado'!$A$151:$Z$151,0)),0)+IFERROR(INDEX('Hoja de Trabajo para listado'!$AB$155:$BA$1048576,MATCH($A590,'Hoja de Trabajo para listado'!$AB$155:$AB$1048576,0),MATCH((CUADRO!H$4&amp;$E590),'Hoja de Trabajo para listado'!$AB$151:$BA$151,0)),0)+IFERROR(INDEX('Hoja de Trabajo para listado'!$BC$155:$CB$1048576,MATCH($A590,'Hoja de Trabajo para listado'!$BC$155:$BC$1048576,0),MATCH((CUADRO!H$4&amp;$E590),'Hoja de Trabajo para listado'!$BC$151:$CB$151,0)),0)+IFERROR(INDEX('Hoja de Trabajo para listado'!$DE$153:$DG$274,MATCH($A590,'Hoja de Trabajo para listado'!$DE$153:$DE$1048576,0),MATCH((CUADRO!H$4&amp;$E590),'Hoja de Trabajo para listado'!$DE$151:$DG$151,0)),0)+IFERROR(INDEX('Hoja de Trabajo para listado'!$CD$155:$DC$1048576,MATCH($A590,'Hoja de Trabajo para listado'!$CD$155:$CD$1048576,0),MATCH((CUADRO!H$4&amp;$E590),'Hoja de Trabajo para listado'!$CD$151:$DC$151,0)),0)</f>
        <v>0</v>
      </c>
      <c r="I590" s="243">
        <f ca="1">+IFERROR(INDEX('Hoja de Trabajo para listado'!$A$155:$Z$1048576,MATCH($A590,'Hoja de Trabajo para listado'!$A$155:$A$1048576,0),MATCH((CUADRO!I$4&amp;$E590),'Hoja de Trabajo para listado'!$A$151:$Z$151,0)),0)+IFERROR(INDEX('Hoja de Trabajo para listado'!$AB$155:$BA$1048576,MATCH($A590,'Hoja de Trabajo para listado'!$AB$155:$AB$1048576,0),MATCH((CUADRO!I$4&amp;$E590),'Hoja de Trabajo para listado'!$AB$151:$BA$151,0)),0)+IFERROR(INDEX('Hoja de Trabajo para listado'!$BC$155:$CB$1048576,MATCH($A590,'Hoja de Trabajo para listado'!$BC$155:$BC$1048576,0),MATCH((CUADRO!I$4&amp;$E590),'Hoja de Trabajo para listado'!$BC$151:$CB$151,0)),0)+IFERROR(INDEX('Hoja de Trabajo para listado'!$DE$153:$DG$274,MATCH($A590,'Hoja de Trabajo para listado'!$DE$153:$DE$1048576,0),MATCH((CUADRO!I$4&amp;$E590),'Hoja de Trabajo para listado'!$DE$151:$DG$151,0)),0)+IFERROR(INDEX('Hoja de Trabajo para listado'!$CD$155:$DC$1048576,MATCH($A590,'Hoja de Trabajo para listado'!$CD$155:$CD$1048576,0),MATCH((CUADRO!I$4&amp;$E590),'Hoja de Trabajo para listado'!$CD$151:$DC$151,0)),0)</f>
        <v>0</v>
      </c>
      <c r="J590" s="243">
        <f ca="1">+IFERROR(INDEX('Hoja de Trabajo para listado'!$A$155:$Z$1048576,MATCH($A590,'Hoja de Trabajo para listado'!$A$155:$A$1048576,0),MATCH((CUADRO!J$4&amp;$E590),'Hoja de Trabajo para listado'!$A$151:$Z$151,0)),0)+IFERROR(INDEX('Hoja de Trabajo para listado'!$AB$155:$BA$1048576,MATCH($A590,'Hoja de Trabajo para listado'!$AB$155:$AB$1048576,0),MATCH((CUADRO!J$4&amp;$E590),'Hoja de Trabajo para listado'!$AB$151:$BA$151,0)),0)+IFERROR(INDEX('Hoja de Trabajo para listado'!$BC$155:$CB$1048576,MATCH($A590,'Hoja de Trabajo para listado'!$BC$155:$BC$1048576,0),MATCH((CUADRO!J$4&amp;$E590),'Hoja de Trabajo para listado'!$BC$151:$CB$151,0)),0)+IFERROR(INDEX('Hoja de Trabajo para listado'!$DE$153:$DG$274,MATCH($A590,'Hoja de Trabajo para listado'!$DE$153:$DE$1048576,0),MATCH((CUADRO!J$4&amp;$E590),'Hoja de Trabajo para listado'!$DE$151:$DG$151,0)),0)+IFERROR(INDEX('Hoja de Trabajo para listado'!$CD$155:$DC$1048576,MATCH($A590,'Hoja de Trabajo para listado'!$CD$155:$CD$1048576,0),MATCH((CUADRO!J$4&amp;$E590),'Hoja de Trabajo para listado'!$CD$151:$DC$151,0)),0)</f>
        <v>0</v>
      </c>
      <c r="K590" s="243">
        <f ca="1">+IFERROR(INDEX('Hoja de Trabajo para listado'!$A$155:$Z$1048576,MATCH($A590,'Hoja de Trabajo para listado'!$A$155:$A$1048576,0),MATCH((CUADRO!K$4&amp;$E590),'Hoja de Trabajo para listado'!$A$151:$Z$151,0)),0)+IFERROR(INDEX('Hoja de Trabajo para listado'!$AB$155:$BA$1048576,MATCH($A590,'Hoja de Trabajo para listado'!$AB$155:$AB$1048576,0),MATCH((CUADRO!K$4&amp;$E590),'Hoja de Trabajo para listado'!$AB$151:$BA$151,0)),0)+IFERROR(INDEX('Hoja de Trabajo para listado'!$BC$155:$CB$1048576,MATCH($A590,'Hoja de Trabajo para listado'!$BC$155:$BC$1048576,0),MATCH((CUADRO!K$4&amp;$E590),'Hoja de Trabajo para listado'!$BC$151:$CB$151,0)),0)+IFERROR(INDEX('Hoja de Trabajo para listado'!$DE$153:$DG$274,MATCH($A590,'Hoja de Trabajo para listado'!$DE$153:$DE$1048576,0),MATCH((CUADRO!K$4&amp;$E590),'Hoja de Trabajo para listado'!$DE$151:$DG$151,0)),0)+IFERROR(INDEX('Hoja de Trabajo para listado'!$CD$155:$DC$1048576,MATCH($A590,'Hoja de Trabajo para listado'!$CD$155:$CD$1048576,0),MATCH((CUADRO!K$4&amp;$E590),'Hoja de Trabajo para listado'!$CD$151:$DC$151,0)),0)</f>
        <v>0</v>
      </c>
      <c r="L590" s="243">
        <f ca="1">+IFERROR(INDEX('Hoja de Trabajo para listado'!$A$155:$Z$1048576,MATCH($A590,'Hoja de Trabajo para listado'!$A$155:$A$1048576,0),MATCH((CUADRO!L$4&amp;$E590),'Hoja de Trabajo para listado'!$A$151:$Z$151,0)),0)+IFERROR(INDEX('Hoja de Trabajo para listado'!$AB$155:$BA$1048576,MATCH($A590,'Hoja de Trabajo para listado'!$AB$155:$AB$1048576,0),MATCH((CUADRO!L$4&amp;$E590),'Hoja de Trabajo para listado'!$AB$151:$BA$151,0)),0)+IFERROR(INDEX('Hoja de Trabajo para listado'!$BC$155:$CB$1048576,MATCH($A590,'Hoja de Trabajo para listado'!$BC$155:$BC$1048576,0),MATCH((CUADRO!L$4&amp;$E590),'Hoja de Trabajo para listado'!$BC$151:$CB$151,0)),0)+IFERROR(INDEX('Hoja de Trabajo para listado'!$DE$153:$DG$274,MATCH($A590,'Hoja de Trabajo para listado'!$DE$153:$DE$1048576,0),MATCH((CUADRO!L$4&amp;$E590),'Hoja de Trabajo para listado'!$DE$151:$DG$151,0)),0)+IFERROR(INDEX('Hoja de Trabajo para listado'!$CD$155:$DC$1048576,MATCH($A590,'Hoja de Trabajo para listado'!$CD$155:$CD$1048576,0),MATCH((CUADRO!L$4&amp;$E590),'Hoja de Trabajo para listado'!$CD$151:$DC$151,0)),0)</f>
        <v>0</v>
      </c>
      <c r="M590" s="243">
        <f ca="1">+IFERROR(INDEX('Hoja de Trabajo para listado'!$A$155:$Z$1048576,MATCH($A590,'Hoja de Trabajo para listado'!$A$155:$A$1048576,0),MATCH((CUADRO!M$4&amp;$E590),'Hoja de Trabajo para listado'!$A$151:$Z$151,0)),0)+IFERROR(INDEX('Hoja de Trabajo para listado'!$AB$155:$BA$1048576,MATCH($A590,'Hoja de Trabajo para listado'!$AB$155:$AB$1048576,0),MATCH((CUADRO!M$4&amp;$E590),'Hoja de Trabajo para listado'!$AB$151:$BA$151,0)),0)+IFERROR(INDEX('Hoja de Trabajo para listado'!$BC$155:$CB$1048576,MATCH($A590,'Hoja de Trabajo para listado'!$BC$155:$BC$1048576,0),MATCH((CUADRO!M$4&amp;$E590),'Hoja de Trabajo para listado'!$BC$151:$CB$151,0)),0)+IFERROR(INDEX('Hoja de Trabajo para listado'!$DE$153:$DG$274,MATCH($A590,'Hoja de Trabajo para listado'!$DE$153:$DE$1048576,0),MATCH((CUADRO!M$4&amp;$E590),'Hoja de Trabajo para listado'!$DE$151:$DG$151,0)),0)+IFERROR(INDEX('Hoja de Trabajo para listado'!$CD$155:$DC$1048576,MATCH($A590,'Hoja de Trabajo para listado'!$CD$155:$CD$1048576,0),MATCH((CUADRO!M$4&amp;$E590),'Hoja de Trabajo para listado'!$CD$151:$DC$151,0)),0)</f>
        <v>0</v>
      </c>
      <c r="N590" s="243">
        <f ca="1">+IFERROR(INDEX('Hoja de Trabajo para listado'!$A$155:$Z$1048576,MATCH($A590,'Hoja de Trabajo para listado'!$A$155:$A$1048576,0),MATCH((CUADRO!N$4&amp;$E590),'Hoja de Trabajo para listado'!$A$151:$Z$151,0)),0)+IFERROR(INDEX('Hoja de Trabajo para listado'!$AB$155:$BA$1048576,MATCH($A590,'Hoja de Trabajo para listado'!$AB$155:$AB$1048576,0),MATCH((CUADRO!N$4&amp;$E590),'Hoja de Trabajo para listado'!$AB$151:$BA$151,0)),0)+IFERROR(INDEX('Hoja de Trabajo para listado'!$BC$155:$CB$1048576,MATCH($A590,'Hoja de Trabajo para listado'!$BC$155:$BC$1048576,0),MATCH((CUADRO!N$4&amp;$E590),'Hoja de Trabajo para listado'!$BC$151:$CB$151,0)),0)+IFERROR(INDEX('Hoja de Trabajo para listado'!$DE$153:$DG$274,MATCH($A590,'Hoja de Trabajo para listado'!$DE$153:$DE$1048576,0),MATCH((CUADRO!N$4&amp;$E590),'Hoja de Trabajo para listado'!$DE$151:$DG$151,0)),0)+IFERROR(INDEX('Hoja de Trabajo para listado'!$CD$155:$DC$1048576,MATCH($A590,'Hoja de Trabajo para listado'!$CD$155:$CD$1048576,0),MATCH((CUADRO!N$4&amp;$E590),'Hoja de Trabajo para listado'!$CD$151:$DC$151,0)),0)</f>
        <v>0</v>
      </c>
      <c r="O590" s="243">
        <f ca="1">+IFERROR(INDEX('Hoja de Trabajo para listado'!$A$155:$Z$1048576,MATCH($A590,'Hoja de Trabajo para listado'!$A$155:$A$1048576,0),MATCH((CUADRO!O$4&amp;$E590),'Hoja de Trabajo para listado'!$A$151:$Z$151,0)),0)+IFERROR(INDEX('Hoja de Trabajo para listado'!$AB$155:$BA$1048576,MATCH($A590,'Hoja de Trabajo para listado'!$AB$155:$AB$1048576,0),MATCH((CUADRO!O$4&amp;$E590),'Hoja de Trabajo para listado'!$AB$151:$BA$151,0)),0)+IFERROR(INDEX('Hoja de Trabajo para listado'!$BC$155:$CB$1048576,MATCH($A590,'Hoja de Trabajo para listado'!$BC$155:$BC$1048576,0),MATCH((CUADRO!O$4&amp;$E590),'Hoja de Trabajo para listado'!$BC$151:$CB$151,0)),0)+IFERROR(INDEX('Hoja de Trabajo para listado'!$DE$153:$DG$274,MATCH($A590,'Hoja de Trabajo para listado'!$DE$153:$DE$1048576,0),MATCH((CUADRO!O$4&amp;$E590),'Hoja de Trabajo para listado'!$DE$151:$DG$151,0)),0)+IFERROR(INDEX('Hoja de Trabajo para listado'!$CD$155:$DC$1048576,MATCH($A590,'Hoja de Trabajo para listado'!$CD$155:$CD$1048576,0),MATCH((CUADRO!O$4&amp;$E590),'Hoja de Trabajo para listado'!$CD$151:$DC$151,0)),0)</f>
        <v>0</v>
      </c>
      <c r="P590" s="243">
        <f ca="1">+IFERROR(INDEX('Hoja de Trabajo para listado'!$A$155:$Z$1048576,MATCH($A590,'Hoja de Trabajo para listado'!$A$155:$A$1048576,0),MATCH((CUADRO!P$4&amp;$E590),'Hoja de Trabajo para listado'!$A$151:$Z$151,0)),0)+IFERROR(INDEX('Hoja de Trabajo para listado'!$AB$155:$BA$1048576,MATCH($A590,'Hoja de Trabajo para listado'!$AB$155:$AB$1048576,0),MATCH((CUADRO!P$4&amp;$E590),'Hoja de Trabajo para listado'!$AB$151:$BA$151,0)),0)+IFERROR(INDEX('Hoja de Trabajo para listado'!$BC$155:$CB$1048576,MATCH($A590,'Hoja de Trabajo para listado'!$BC$155:$BC$1048576,0),MATCH((CUADRO!P$4&amp;$E590),'Hoja de Trabajo para listado'!$BC$151:$CB$151,0)),0)+IFERROR(INDEX('Hoja de Trabajo para listado'!$DE$153:$DG$274,MATCH($A590,'Hoja de Trabajo para listado'!$DE$153:$DE$1048576,0),MATCH((CUADRO!P$4&amp;$E590),'Hoja de Trabajo para listado'!$DE$151:$DG$151,0)),0)+IFERROR(INDEX('Hoja de Trabajo para listado'!$CD$155:$DC$1048576,MATCH($A590,'Hoja de Trabajo para listado'!$CD$155:$CD$1048576,0),MATCH((CUADRO!P$4&amp;$E590),'Hoja de Trabajo para listado'!$CD$151:$DC$151,0)),0)</f>
        <v>0</v>
      </c>
      <c r="Q590" s="243">
        <f ca="1">+IFERROR(INDEX('Hoja de Trabajo para listado'!$A$155:$Z$1048576,MATCH($A590,'Hoja de Trabajo para listado'!$A$155:$A$1048576,0),MATCH((CUADRO!Q$4&amp;$E590),'Hoja de Trabajo para listado'!$A$151:$Z$151,0)),0)+IFERROR(INDEX('Hoja de Trabajo para listado'!$AB$155:$BA$1048576,MATCH($A590,'Hoja de Trabajo para listado'!$AB$155:$AB$1048576,0),MATCH((CUADRO!Q$4&amp;$E590),'Hoja de Trabajo para listado'!$AB$151:$BA$151,0)),0)+IFERROR(INDEX('Hoja de Trabajo para listado'!$BC$155:$CB$1048576,MATCH($A590,'Hoja de Trabajo para listado'!$BC$155:$BC$1048576,0),MATCH((CUADRO!Q$4&amp;$E590),'Hoja de Trabajo para listado'!$BC$151:$CB$151,0)),0)+IFERROR(INDEX('Hoja de Trabajo para listado'!$DE$153:$DG$274,MATCH($A590,'Hoja de Trabajo para listado'!$DE$153:$DE$1048576,0),MATCH((CUADRO!Q$4&amp;$E590),'Hoja de Trabajo para listado'!$DE$151:$DG$151,0)),0)+IFERROR(INDEX('Hoja de Trabajo para listado'!$CD$155:$DC$1048576,MATCH($A590,'Hoja de Trabajo para listado'!$CD$155:$CD$1048576,0),MATCH((CUADRO!Q$4&amp;$E590),'Hoja de Trabajo para listado'!$CD$151:$DC$151,0)),0)</f>
        <v>0</v>
      </c>
      <c r="R590" s="243">
        <f t="shared" ca="1" si="25"/>
        <v>0</v>
      </c>
      <c r="S590" s="249">
        <f ca="1">+R589+R590</f>
        <v>0</v>
      </c>
      <c r="T590" s="243">
        <f ca="1">+S590</f>
        <v>0</v>
      </c>
      <c r="U590" s="242">
        <f t="shared" si="26"/>
        <v>2</v>
      </c>
      <c r="V590" s="333" t="str">
        <f>+VLOOKUP(A590,bd_lista!$A$3:$E$592,5,FALSE)</f>
        <v>Gobiernos Autonomos Municipales</v>
      </c>
      <c r="W590" s="388"/>
      <c r="X590" s="242">
        <f>+VLOOKUP(A590,[4]Sheet1!$A$13:$D$744,4,FALSE)</f>
        <v>0</v>
      </c>
      <c r="Y590" s="242" t="e">
        <f>+VLOOKUP(X590,bd_lista!$A$3:$C$592,3,FALSE)</f>
        <v>#N/A</v>
      </c>
      <c r="Z590" s="292"/>
      <c r="AA590" s="293"/>
    </row>
    <row r="591" spans="1:27" customFormat="1" ht="27" hidden="1" customHeight="1">
      <c r="A591" s="32">
        <v>1247</v>
      </c>
      <c r="B591" s="392">
        <f>+A591</f>
        <v>1247</v>
      </c>
      <c r="C591" s="247" t="str">
        <f>+VLOOKUP(A591,bd_lista!$A$3:$C$592,3,FALSE)</f>
        <v>Gobierno Autónomo Municipal de Mocomoco</v>
      </c>
      <c r="D591" s="389" t="str">
        <f>+C591</f>
        <v>Gobierno Autónomo Municipal de Mocomoco</v>
      </c>
      <c r="E591" s="242" t="s">
        <v>1304</v>
      </c>
      <c r="F591" s="243">
        <f ca="1">+IFERROR(INDEX('Hoja de Trabajo para listado'!$A$155:$Z$1048576,MATCH($A591,'Hoja de Trabajo para listado'!$A$155:$A$1048576,0),MATCH((CUADRO!F$4&amp;$E591),'Hoja de Trabajo para listado'!$A$151:$Z$151,0)),0)+IFERROR(INDEX('Hoja de Trabajo para listado'!$AB$155:$BA$1048576,MATCH($A591,'Hoja de Trabajo para listado'!$AB$155:$AB$1048576,0),MATCH((CUADRO!F$4&amp;$E591),'Hoja de Trabajo para listado'!$AB$151:$BA$151,0)),0)+IFERROR(INDEX('Hoja de Trabajo para listado'!$BC$155:$CB$1048576,MATCH($A591,'Hoja de Trabajo para listado'!$BC$155:$BC$1048576,0),MATCH((CUADRO!F$4&amp;$E591),'Hoja de Trabajo para listado'!$BC$151:$CB$151,0)),0)+IFERROR(INDEX('Hoja de Trabajo para listado'!$DE$153:$DG$274,MATCH($A591,'Hoja de Trabajo para listado'!$DE$153:$DE$1048576,0),MATCH((CUADRO!F$4&amp;$E591),'Hoja de Trabajo para listado'!$DE$151:$DG$151,0)),0)+IFERROR(INDEX('Hoja de Trabajo para listado'!$CD$155:$DC$1048576,MATCH($A591,'Hoja de Trabajo para listado'!$CD$155:$CD$1048576,0),MATCH((CUADRO!F$4&amp;$E591),'Hoja de Trabajo para listado'!$CD$151:$DC$151,0)),0)</f>
        <v>0</v>
      </c>
      <c r="G591" s="243">
        <f ca="1">+IFERROR(INDEX('Hoja de Trabajo para listado'!$A$155:$Z$1048576,MATCH($A591,'Hoja de Trabajo para listado'!$A$155:$A$1048576,0),MATCH((CUADRO!G$4&amp;$E591),'Hoja de Trabajo para listado'!$A$151:$Z$151,0)),0)+IFERROR(INDEX('Hoja de Trabajo para listado'!$AB$155:$BA$1048576,MATCH($A591,'Hoja de Trabajo para listado'!$AB$155:$AB$1048576,0),MATCH((CUADRO!G$4&amp;$E591),'Hoja de Trabajo para listado'!$AB$151:$BA$151,0)),0)+IFERROR(INDEX('Hoja de Trabajo para listado'!$BC$155:$CB$1048576,MATCH($A591,'Hoja de Trabajo para listado'!$BC$155:$BC$1048576,0),MATCH((CUADRO!G$4&amp;$E591),'Hoja de Trabajo para listado'!$BC$151:$CB$151,0)),0)+IFERROR(INDEX('Hoja de Trabajo para listado'!$DE$153:$DG$274,MATCH($A591,'Hoja de Trabajo para listado'!$DE$153:$DE$1048576,0),MATCH((CUADRO!G$4&amp;$E591),'Hoja de Trabajo para listado'!$DE$151:$DG$151,0)),0)+IFERROR(INDEX('Hoja de Trabajo para listado'!$CD$155:$DC$1048576,MATCH($A591,'Hoja de Trabajo para listado'!$CD$155:$CD$1048576,0),MATCH((CUADRO!G$4&amp;$E591),'Hoja de Trabajo para listado'!$CD$151:$DC$151,0)),0)</f>
        <v>0</v>
      </c>
      <c r="H591" s="243">
        <f ca="1">+IFERROR(INDEX('Hoja de Trabajo para listado'!$A$155:$Z$1048576,MATCH($A591,'Hoja de Trabajo para listado'!$A$155:$A$1048576,0),MATCH((CUADRO!H$4&amp;$E591),'Hoja de Trabajo para listado'!$A$151:$Z$151,0)),0)+IFERROR(INDEX('Hoja de Trabajo para listado'!$AB$155:$BA$1048576,MATCH($A591,'Hoja de Trabajo para listado'!$AB$155:$AB$1048576,0),MATCH((CUADRO!H$4&amp;$E591),'Hoja de Trabajo para listado'!$AB$151:$BA$151,0)),0)+IFERROR(INDEX('Hoja de Trabajo para listado'!$BC$155:$CB$1048576,MATCH($A591,'Hoja de Trabajo para listado'!$BC$155:$BC$1048576,0),MATCH((CUADRO!H$4&amp;$E591),'Hoja de Trabajo para listado'!$BC$151:$CB$151,0)),0)+IFERROR(INDEX('Hoja de Trabajo para listado'!$DE$153:$DG$274,MATCH($A591,'Hoja de Trabajo para listado'!$DE$153:$DE$1048576,0),MATCH((CUADRO!H$4&amp;$E591),'Hoja de Trabajo para listado'!$DE$151:$DG$151,0)),0)+IFERROR(INDEX('Hoja de Trabajo para listado'!$CD$155:$DC$1048576,MATCH($A591,'Hoja de Trabajo para listado'!$CD$155:$CD$1048576,0),MATCH((CUADRO!H$4&amp;$E591),'Hoja de Trabajo para listado'!$CD$151:$DC$151,0)),0)</f>
        <v>0</v>
      </c>
      <c r="I591" s="243">
        <f ca="1">+IFERROR(INDEX('Hoja de Trabajo para listado'!$A$155:$Z$1048576,MATCH($A591,'Hoja de Trabajo para listado'!$A$155:$A$1048576,0),MATCH((CUADRO!I$4&amp;$E591),'Hoja de Trabajo para listado'!$A$151:$Z$151,0)),0)+IFERROR(INDEX('Hoja de Trabajo para listado'!$AB$155:$BA$1048576,MATCH($A591,'Hoja de Trabajo para listado'!$AB$155:$AB$1048576,0),MATCH((CUADRO!I$4&amp;$E591),'Hoja de Trabajo para listado'!$AB$151:$BA$151,0)),0)+IFERROR(INDEX('Hoja de Trabajo para listado'!$BC$155:$CB$1048576,MATCH($A591,'Hoja de Trabajo para listado'!$BC$155:$BC$1048576,0),MATCH((CUADRO!I$4&amp;$E591),'Hoja de Trabajo para listado'!$BC$151:$CB$151,0)),0)+IFERROR(INDEX('Hoja de Trabajo para listado'!$DE$153:$DG$274,MATCH($A591,'Hoja de Trabajo para listado'!$DE$153:$DE$1048576,0),MATCH((CUADRO!I$4&amp;$E591),'Hoja de Trabajo para listado'!$DE$151:$DG$151,0)),0)+IFERROR(INDEX('Hoja de Trabajo para listado'!$CD$155:$DC$1048576,MATCH($A591,'Hoja de Trabajo para listado'!$CD$155:$CD$1048576,0),MATCH((CUADRO!I$4&amp;$E591),'Hoja de Trabajo para listado'!$CD$151:$DC$151,0)),0)</f>
        <v>0</v>
      </c>
      <c r="J591" s="243">
        <f ca="1">+IFERROR(INDEX('Hoja de Trabajo para listado'!$A$155:$Z$1048576,MATCH($A591,'Hoja de Trabajo para listado'!$A$155:$A$1048576,0),MATCH((CUADRO!J$4&amp;$E591),'Hoja de Trabajo para listado'!$A$151:$Z$151,0)),0)+IFERROR(INDEX('Hoja de Trabajo para listado'!$AB$155:$BA$1048576,MATCH($A591,'Hoja de Trabajo para listado'!$AB$155:$AB$1048576,0),MATCH((CUADRO!J$4&amp;$E591),'Hoja de Trabajo para listado'!$AB$151:$BA$151,0)),0)+IFERROR(INDEX('Hoja de Trabajo para listado'!$BC$155:$CB$1048576,MATCH($A591,'Hoja de Trabajo para listado'!$BC$155:$BC$1048576,0),MATCH((CUADRO!J$4&amp;$E591),'Hoja de Trabajo para listado'!$BC$151:$CB$151,0)),0)+IFERROR(INDEX('Hoja de Trabajo para listado'!$DE$153:$DG$274,MATCH($A591,'Hoja de Trabajo para listado'!$DE$153:$DE$1048576,0),MATCH((CUADRO!J$4&amp;$E591),'Hoja de Trabajo para listado'!$DE$151:$DG$151,0)),0)+IFERROR(INDEX('Hoja de Trabajo para listado'!$CD$155:$DC$1048576,MATCH($A591,'Hoja de Trabajo para listado'!$CD$155:$CD$1048576,0),MATCH((CUADRO!J$4&amp;$E591),'Hoja de Trabajo para listado'!$CD$151:$DC$151,0)),0)</f>
        <v>0</v>
      </c>
      <c r="K591" s="243">
        <f ca="1">+IFERROR(INDEX('Hoja de Trabajo para listado'!$A$155:$Z$1048576,MATCH($A591,'Hoja de Trabajo para listado'!$A$155:$A$1048576,0),MATCH((CUADRO!K$4&amp;$E591),'Hoja de Trabajo para listado'!$A$151:$Z$151,0)),0)+IFERROR(INDEX('Hoja de Trabajo para listado'!$AB$155:$BA$1048576,MATCH($A591,'Hoja de Trabajo para listado'!$AB$155:$AB$1048576,0),MATCH((CUADRO!K$4&amp;$E591),'Hoja de Trabajo para listado'!$AB$151:$BA$151,0)),0)+IFERROR(INDEX('Hoja de Trabajo para listado'!$BC$155:$CB$1048576,MATCH($A591,'Hoja de Trabajo para listado'!$BC$155:$BC$1048576,0),MATCH((CUADRO!K$4&amp;$E591),'Hoja de Trabajo para listado'!$BC$151:$CB$151,0)),0)+IFERROR(INDEX('Hoja de Trabajo para listado'!$DE$153:$DG$274,MATCH($A591,'Hoja de Trabajo para listado'!$DE$153:$DE$1048576,0),MATCH((CUADRO!K$4&amp;$E591),'Hoja de Trabajo para listado'!$DE$151:$DG$151,0)),0)+IFERROR(INDEX('Hoja de Trabajo para listado'!$CD$155:$DC$1048576,MATCH($A591,'Hoja de Trabajo para listado'!$CD$155:$CD$1048576,0),MATCH((CUADRO!K$4&amp;$E591),'Hoja de Trabajo para listado'!$CD$151:$DC$151,0)),0)</f>
        <v>0</v>
      </c>
      <c r="L591" s="243">
        <f ca="1">+IFERROR(INDEX('Hoja de Trabajo para listado'!$A$155:$Z$1048576,MATCH($A591,'Hoja de Trabajo para listado'!$A$155:$A$1048576,0),MATCH((CUADRO!L$4&amp;$E591),'Hoja de Trabajo para listado'!$A$151:$Z$151,0)),0)+IFERROR(INDEX('Hoja de Trabajo para listado'!$AB$155:$BA$1048576,MATCH($A591,'Hoja de Trabajo para listado'!$AB$155:$AB$1048576,0),MATCH((CUADRO!L$4&amp;$E591),'Hoja de Trabajo para listado'!$AB$151:$BA$151,0)),0)+IFERROR(INDEX('Hoja de Trabajo para listado'!$BC$155:$CB$1048576,MATCH($A591,'Hoja de Trabajo para listado'!$BC$155:$BC$1048576,0),MATCH((CUADRO!L$4&amp;$E591),'Hoja de Trabajo para listado'!$BC$151:$CB$151,0)),0)+IFERROR(INDEX('Hoja de Trabajo para listado'!$DE$153:$DG$274,MATCH($A591,'Hoja de Trabajo para listado'!$DE$153:$DE$1048576,0),MATCH((CUADRO!L$4&amp;$E591),'Hoja de Trabajo para listado'!$DE$151:$DG$151,0)),0)+IFERROR(INDEX('Hoja de Trabajo para listado'!$CD$155:$DC$1048576,MATCH($A591,'Hoja de Trabajo para listado'!$CD$155:$CD$1048576,0),MATCH((CUADRO!L$4&amp;$E591),'Hoja de Trabajo para listado'!$CD$151:$DC$151,0)),0)</f>
        <v>0</v>
      </c>
      <c r="M591" s="243">
        <f ca="1">+IFERROR(INDEX('Hoja de Trabajo para listado'!$A$155:$Z$1048576,MATCH($A591,'Hoja de Trabajo para listado'!$A$155:$A$1048576,0),MATCH((CUADRO!M$4&amp;$E591),'Hoja de Trabajo para listado'!$A$151:$Z$151,0)),0)+IFERROR(INDEX('Hoja de Trabajo para listado'!$AB$155:$BA$1048576,MATCH($A591,'Hoja de Trabajo para listado'!$AB$155:$AB$1048576,0),MATCH((CUADRO!M$4&amp;$E591),'Hoja de Trabajo para listado'!$AB$151:$BA$151,0)),0)+IFERROR(INDEX('Hoja de Trabajo para listado'!$BC$155:$CB$1048576,MATCH($A591,'Hoja de Trabajo para listado'!$BC$155:$BC$1048576,0),MATCH((CUADRO!M$4&amp;$E591),'Hoja de Trabajo para listado'!$BC$151:$CB$151,0)),0)+IFERROR(INDEX('Hoja de Trabajo para listado'!$DE$153:$DG$274,MATCH($A591,'Hoja de Trabajo para listado'!$DE$153:$DE$1048576,0),MATCH((CUADRO!M$4&amp;$E591),'Hoja de Trabajo para listado'!$DE$151:$DG$151,0)),0)+IFERROR(INDEX('Hoja de Trabajo para listado'!$CD$155:$DC$1048576,MATCH($A591,'Hoja de Trabajo para listado'!$CD$155:$CD$1048576,0),MATCH((CUADRO!M$4&amp;$E591),'Hoja de Trabajo para listado'!$CD$151:$DC$151,0)),0)</f>
        <v>0</v>
      </c>
      <c r="N591" s="243">
        <f ca="1">+IFERROR(INDEX('Hoja de Trabajo para listado'!$A$155:$Z$1048576,MATCH($A591,'Hoja de Trabajo para listado'!$A$155:$A$1048576,0),MATCH((CUADRO!N$4&amp;$E591),'Hoja de Trabajo para listado'!$A$151:$Z$151,0)),0)+IFERROR(INDEX('Hoja de Trabajo para listado'!$AB$155:$BA$1048576,MATCH($A591,'Hoja de Trabajo para listado'!$AB$155:$AB$1048576,0),MATCH((CUADRO!N$4&amp;$E591),'Hoja de Trabajo para listado'!$AB$151:$BA$151,0)),0)+IFERROR(INDEX('Hoja de Trabajo para listado'!$BC$155:$CB$1048576,MATCH($A591,'Hoja de Trabajo para listado'!$BC$155:$BC$1048576,0),MATCH((CUADRO!N$4&amp;$E591),'Hoja de Trabajo para listado'!$BC$151:$CB$151,0)),0)+IFERROR(INDEX('Hoja de Trabajo para listado'!$DE$153:$DG$274,MATCH($A591,'Hoja de Trabajo para listado'!$DE$153:$DE$1048576,0),MATCH((CUADRO!N$4&amp;$E591),'Hoja de Trabajo para listado'!$DE$151:$DG$151,0)),0)+IFERROR(INDEX('Hoja de Trabajo para listado'!$CD$155:$DC$1048576,MATCH($A591,'Hoja de Trabajo para listado'!$CD$155:$CD$1048576,0),MATCH((CUADRO!N$4&amp;$E591),'Hoja de Trabajo para listado'!$CD$151:$DC$151,0)),0)</f>
        <v>0</v>
      </c>
      <c r="O591" s="243">
        <f ca="1">+IFERROR(INDEX('Hoja de Trabajo para listado'!$A$155:$Z$1048576,MATCH($A591,'Hoja de Trabajo para listado'!$A$155:$A$1048576,0),MATCH((CUADRO!O$4&amp;$E591),'Hoja de Trabajo para listado'!$A$151:$Z$151,0)),0)+IFERROR(INDEX('Hoja de Trabajo para listado'!$AB$155:$BA$1048576,MATCH($A591,'Hoja de Trabajo para listado'!$AB$155:$AB$1048576,0),MATCH((CUADRO!O$4&amp;$E591),'Hoja de Trabajo para listado'!$AB$151:$BA$151,0)),0)+IFERROR(INDEX('Hoja de Trabajo para listado'!$BC$155:$CB$1048576,MATCH($A591,'Hoja de Trabajo para listado'!$BC$155:$BC$1048576,0),MATCH((CUADRO!O$4&amp;$E591),'Hoja de Trabajo para listado'!$BC$151:$CB$151,0)),0)+IFERROR(INDEX('Hoja de Trabajo para listado'!$DE$153:$DG$274,MATCH($A591,'Hoja de Trabajo para listado'!$DE$153:$DE$1048576,0),MATCH((CUADRO!O$4&amp;$E591),'Hoja de Trabajo para listado'!$DE$151:$DG$151,0)),0)+IFERROR(INDEX('Hoja de Trabajo para listado'!$CD$155:$DC$1048576,MATCH($A591,'Hoja de Trabajo para listado'!$CD$155:$CD$1048576,0),MATCH((CUADRO!O$4&amp;$E591),'Hoja de Trabajo para listado'!$CD$151:$DC$151,0)),0)</f>
        <v>0</v>
      </c>
      <c r="P591" s="243">
        <f ca="1">+IFERROR(INDEX('Hoja de Trabajo para listado'!$A$155:$Z$1048576,MATCH($A591,'Hoja de Trabajo para listado'!$A$155:$A$1048576,0),MATCH((CUADRO!P$4&amp;$E591),'Hoja de Trabajo para listado'!$A$151:$Z$151,0)),0)+IFERROR(INDEX('Hoja de Trabajo para listado'!$AB$155:$BA$1048576,MATCH($A591,'Hoja de Trabajo para listado'!$AB$155:$AB$1048576,0),MATCH((CUADRO!P$4&amp;$E591),'Hoja de Trabajo para listado'!$AB$151:$BA$151,0)),0)+IFERROR(INDEX('Hoja de Trabajo para listado'!$BC$155:$CB$1048576,MATCH($A591,'Hoja de Trabajo para listado'!$BC$155:$BC$1048576,0),MATCH((CUADRO!P$4&amp;$E591),'Hoja de Trabajo para listado'!$BC$151:$CB$151,0)),0)+IFERROR(INDEX('Hoja de Trabajo para listado'!$DE$153:$DG$274,MATCH($A591,'Hoja de Trabajo para listado'!$DE$153:$DE$1048576,0),MATCH((CUADRO!P$4&amp;$E591),'Hoja de Trabajo para listado'!$DE$151:$DG$151,0)),0)+IFERROR(INDEX('Hoja de Trabajo para listado'!$CD$155:$DC$1048576,MATCH($A591,'Hoja de Trabajo para listado'!$CD$155:$CD$1048576,0),MATCH((CUADRO!P$4&amp;$E591),'Hoja de Trabajo para listado'!$CD$151:$DC$151,0)),0)</f>
        <v>0</v>
      </c>
      <c r="Q591" s="243">
        <f ca="1">+IFERROR(INDEX('Hoja de Trabajo para listado'!$A$155:$Z$1048576,MATCH($A591,'Hoja de Trabajo para listado'!$A$155:$A$1048576,0),MATCH((CUADRO!Q$4&amp;$E591),'Hoja de Trabajo para listado'!$A$151:$Z$151,0)),0)+IFERROR(INDEX('Hoja de Trabajo para listado'!$AB$155:$BA$1048576,MATCH($A591,'Hoja de Trabajo para listado'!$AB$155:$AB$1048576,0),MATCH((CUADRO!Q$4&amp;$E591),'Hoja de Trabajo para listado'!$AB$151:$BA$151,0)),0)+IFERROR(INDEX('Hoja de Trabajo para listado'!$BC$155:$CB$1048576,MATCH($A591,'Hoja de Trabajo para listado'!$BC$155:$BC$1048576,0),MATCH((CUADRO!Q$4&amp;$E591),'Hoja de Trabajo para listado'!$BC$151:$CB$151,0)),0)+IFERROR(INDEX('Hoja de Trabajo para listado'!$DE$153:$DG$274,MATCH($A591,'Hoja de Trabajo para listado'!$DE$153:$DE$1048576,0),MATCH((CUADRO!Q$4&amp;$E591),'Hoja de Trabajo para listado'!$DE$151:$DG$151,0)),0)+IFERROR(INDEX('Hoja de Trabajo para listado'!$CD$155:$DC$1048576,MATCH($A591,'Hoja de Trabajo para listado'!$CD$155:$CD$1048576,0),MATCH((CUADRO!Q$4&amp;$E591),'Hoja de Trabajo para listado'!$CD$151:$DC$151,0)),0)</f>
        <v>0</v>
      </c>
      <c r="R591" s="243">
        <f t="shared" ca="1" si="25"/>
        <v>0</v>
      </c>
      <c r="S591" s="249"/>
      <c r="T591" s="243">
        <f ca="1">+T592</f>
        <v>0</v>
      </c>
      <c r="U591" s="242">
        <f t="shared" si="26"/>
        <v>1</v>
      </c>
      <c r="V591" s="333" t="str">
        <f>+VLOOKUP(A591,bd_lista!$A$3:$E$592,5,FALSE)</f>
        <v>Gobiernos Autonomos Municipales</v>
      </c>
      <c r="W591" s="387" t="str">
        <f>+V591</f>
        <v>Gobiernos Autonomos Municipales</v>
      </c>
      <c r="X591" s="242">
        <f>+VLOOKUP(A591,[4]Sheet1!$A$13:$D$744,4,FALSE)</f>
        <v>0</v>
      </c>
      <c r="Y591" s="242" t="e">
        <f>+VLOOKUP(X591,bd_lista!$A$3:$C$592,3,FALSE)</f>
        <v>#N/A</v>
      </c>
      <c r="Z591" s="294">
        <f>+X591</f>
        <v>0</v>
      </c>
      <c r="AA591" s="295" t="e">
        <f>+Y591</f>
        <v>#N/A</v>
      </c>
    </row>
    <row r="592" spans="1:27" customFormat="1" ht="27" hidden="1" customHeight="1">
      <c r="A592" s="32">
        <v>1247</v>
      </c>
      <c r="B592" s="393"/>
      <c r="C592" s="247" t="str">
        <f>+VLOOKUP(A592,bd_lista!$A$3:$C$592,3,FALSE)</f>
        <v>Gobierno Autónomo Municipal de Mocomoco</v>
      </c>
      <c r="D592" s="390"/>
      <c r="E592" s="244" t="s">
        <v>1305</v>
      </c>
      <c r="F592" s="243">
        <f ca="1">+IFERROR(INDEX('Hoja de Trabajo para listado'!$A$155:$Z$1048576,MATCH($A592,'Hoja de Trabajo para listado'!$A$155:$A$1048576,0),MATCH((CUADRO!F$4&amp;$E592),'Hoja de Trabajo para listado'!$A$151:$Z$151,0)),0)+IFERROR(INDEX('Hoja de Trabajo para listado'!$AB$155:$BA$1048576,MATCH($A592,'Hoja de Trabajo para listado'!$AB$155:$AB$1048576,0),MATCH((CUADRO!F$4&amp;$E592),'Hoja de Trabajo para listado'!$AB$151:$BA$151,0)),0)+IFERROR(INDEX('Hoja de Trabajo para listado'!$BC$155:$CB$1048576,MATCH($A592,'Hoja de Trabajo para listado'!$BC$155:$BC$1048576,0),MATCH((CUADRO!F$4&amp;$E592),'Hoja de Trabajo para listado'!$BC$151:$CB$151,0)),0)+IFERROR(INDEX('Hoja de Trabajo para listado'!$DE$153:$DG$274,MATCH($A592,'Hoja de Trabajo para listado'!$DE$153:$DE$1048576,0),MATCH((CUADRO!F$4&amp;$E592),'Hoja de Trabajo para listado'!$DE$151:$DG$151,0)),0)+IFERROR(INDEX('Hoja de Trabajo para listado'!$CD$155:$DC$1048576,MATCH($A592,'Hoja de Trabajo para listado'!$CD$155:$CD$1048576,0),MATCH((CUADRO!F$4&amp;$E592),'Hoja de Trabajo para listado'!$CD$151:$DC$151,0)),0)</f>
        <v>0</v>
      </c>
      <c r="G592" s="243">
        <f ca="1">+IFERROR(INDEX('Hoja de Trabajo para listado'!$A$155:$Z$1048576,MATCH($A592,'Hoja de Trabajo para listado'!$A$155:$A$1048576,0),MATCH((CUADRO!G$4&amp;$E592),'Hoja de Trabajo para listado'!$A$151:$Z$151,0)),0)+IFERROR(INDEX('Hoja de Trabajo para listado'!$AB$155:$BA$1048576,MATCH($A592,'Hoja de Trabajo para listado'!$AB$155:$AB$1048576,0),MATCH((CUADRO!G$4&amp;$E592),'Hoja de Trabajo para listado'!$AB$151:$BA$151,0)),0)+IFERROR(INDEX('Hoja de Trabajo para listado'!$BC$155:$CB$1048576,MATCH($A592,'Hoja de Trabajo para listado'!$BC$155:$BC$1048576,0),MATCH((CUADRO!G$4&amp;$E592),'Hoja de Trabajo para listado'!$BC$151:$CB$151,0)),0)+IFERROR(INDEX('Hoja de Trabajo para listado'!$DE$153:$DG$274,MATCH($A592,'Hoja de Trabajo para listado'!$DE$153:$DE$1048576,0),MATCH((CUADRO!G$4&amp;$E592),'Hoja de Trabajo para listado'!$DE$151:$DG$151,0)),0)+IFERROR(INDEX('Hoja de Trabajo para listado'!$CD$155:$DC$1048576,MATCH($A592,'Hoja de Trabajo para listado'!$CD$155:$CD$1048576,0),MATCH((CUADRO!G$4&amp;$E592),'Hoja de Trabajo para listado'!$CD$151:$DC$151,0)),0)</f>
        <v>0</v>
      </c>
      <c r="H592" s="243">
        <f ca="1">+IFERROR(INDEX('Hoja de Trabajo para listado'!$A$155:$Z$1048576,MATCH($A592,'Hoja de Trabajo para listado'!$A$155:$A$1048576,0),MATCH((CUADRO!H$4&amp;$E592),'Hoja de Trabajo para listado'!$A$151:$Z$151,0)),0)+IFERROR(INDEX('Hoja de Trabajo para listado'!$AB$155:$BA$1048576,MATCH($A592,'Hoja de Trabajo para listado'!$AB$155:$AB$1048576,0),MATCH((CUADRO!H$4&amp;$E592),'Hoja de Trabajo para listado'!$AB$151:$BA$151,0)),0)+IFERROR(INDEX('Hoja de Trabajo para listado'!$BC$155:$CB$1048576,MATCH($A592,'Hoja de Trabajo para listado'!$BC$155:$BC$1048576,0),MATCH((CUADRO!H$4&amp;$E592),'Hoja de Trabajo para listado'!$BC$151:$CB$151,0)),0)+IFERROR(INDEX('Hoja de Trabajo para listado'!$DE$153:$DG$274,MATCH($A592,'Hoja de Trabajo para listado'!$DE$153:$DE$1048576,0),MATCH((CUADRO!H$4&amp;$E592),'Hoja de Trabajo para listado'!$DE$151:$DG$151,0)),0)+IFERROR(INDEX('Hoja de Trabajo para listado'!$CD$155:$DC$1048576,MATCH($A592,'Hoja de Trabajo para listado'!$CD$155:$CD$1048576,0),MATCH((CUADRO!H$4&amp;$E592),'Hoja de Trabajo para listado'!$CD$151:$DC$151,0)),0)</f>
        <v>0</v>
      </c>
      <c r="I592" s="243">
        <f ca="1">+IFERROR(INDEX('Hoja de Trabajo para listado'!$A$155:$Z$1048576,MATCH($A592,'Hoja de Trabajo para listado'!$A$155:$A$1048576,0),MATCH((CUADRO!I$4&amp;$E592),'Hoja de Trabajo para listado'!$A$151:$Z$151,0)),0)+IFERROR(INDEX('Hoja de Trabajo para listado'!$AB$155:$BA$1048576,MATCH($A592,'Hoja de Trabajo para listado'!$AB$155:$AB$1048576,0),MATCH((CUADRO!I$4&amp;$E592),'Hoja de Trabajo para listado'!$AB$151:$BA$151,0)),0)+IFERROR(INDEX('Hoja de Trabajo para listado'!$BC$155:$CB$1048576,MATCH($A592,'Hoja de Trabajo para listado'!$BC$155:$BC$1048576,0),MATCH((CUADRO!I$4&amp;$E592),'Hoja de Trabajo para listado'!$BC$151:$CB$151,0)),0)+IFERROR(INDEX('Hoja de Trabajo para listado'!$DE$153:$DG$274,MATCH($A592,'Hoja de Trabajo para listado'!$DE$153:$DE$1048576,0),MATCH((CUADRO!I$4&amp;$E592),'Hoja de Trabajo para listado'!$DE$151:$DG$151,0)),0)+IFERROR(INDEX('Hoja de Trabajo para listado'!$CD$155:$DC$1048576,MATCH($A592,'Hoja de Trabajo para listado'!$CD$155:$CD$1048576,0),MATCH((CUADRO!I$4&amp;$E592),'Hoja de Trabajo para listado'!$CD$151:$DC$151,0)),0)</f>
        <v>0</v>
      </c>
      <c r="J592" s="243">
        <f ca="1">+IFERROR(INDEX('Hoja de Trabajo para listado'!$A$155:$Z$1048576,MATCH($A592,'Hoja de Trabajo para listado'!$A$155:$A$1048576,0),MATCH((CUADRO!J$4&amp;$E592),'Hoja de Trabajo para listado'!$A$151:$Z$151,0)),0)+IFERROR(INDEX('Hoja de Trabajo para listado'!$AB$155:$BA$1048576,MATCH($A592,'Hoja de Trabajo para listado'!$AB$155:$AB$1048576,0),MATCH((CUADRO!J$4&amp;$E592),'Hoja de Trabajo para listado'!$AB$151:$BA$151,0)),0)+IFERROR(INDEX('Hoja de Trabajo para listado'!$BC$155:$CB$1048576,MATCH($A592,'Hoja de Trabajo para listado'!$BC$155:$BC$1048576,0),MATCH((CUADRO!J$4&amp;$E592),'Hoja de Trabajo para listado'!$BC$151:$CB$151,0)),0)+IFERROR(INDEX('Hoja de Trabajo para listado'!$DE$153:$DG$274,MATCH($A592,'Hoja de Trabajo para listado'!$DE$153:$DE$1048576,0),MATCH((CUADRO!J$4&amp;$E592),'Hoja de Trabajo para listado'!$DE$151:$DG$151,0)),0)+IFERROR(INDEX('Hoja de Trabajo para listado'!$CD$155:$DC$1048576,MATCH($A592,'Hoja de Trabajo para listado'!$CD$155:$CD$1048576,0),MATCH((CUADRO!J$4&amp;$E592),'Hoja de Trabajo para listado'!$CD$151:$DC$151,0)),0)</f>
        <v>0</v>
      </c>
      <c r="K592" s="243">
        <f ca="1">+IFERROR(INDEX('Hoja de Trabajo para listado'!$A$155:$Z$1048576,MATCH($A592,'Hoja de Trabajo para listado'!$A$155:$A$1048576,0),MATCH((CUADRO!K$4&amp;$E592),'Hoja de Trabajo para listado'!$A$151:$Z$151,0)),0)+IFERROR(INDEX('Hoja de Trabajo para listado'!$AB$155:$BA$1048576,MATCH($A592,'Hoja de Trabajo para listado'!$AB$155:$AB$1048576,0),MATCH((CUADRO!K$4&amp;$E592),'Hoja de Trabajo para listado'!$AB$151:$BA$151,0)),0)+IFERROR(INDEX('Hoja de Trabajo para listado'!$BC$155:$CB$1048576,MATCH($A592,'Hoja de Trabajo para listado'!$BC$155:$BC$1048576,0),MATCH((CUADRO!K$4&amp;$E592),'Hoja de Trabajo para listado'!$BC$151:$CB$151,0)),0)+IFERROR(INDEX('Hoja de Trabajo para listado'!$DE$153:$DG$274,MATCH($A592,'Hoja de Trabajo para listado'!$DE$153:$DE$1048576,0),MATCH((CUADRO!K$4&amp;$E592),'Hoja de Trabajo para listado'!$DE$151:$DG$151,0)),0)+IFERROR(INDEX('Hoja de Trabajo para listado'!$CD$155:$DC$1048576,MATCH($A592,'Hoja de Trabajo para listado'!$CD$155:$CD$1048576,0),MATCH((CUADRO!K$4&amp;$E592),'Hoja de Trabajo para listado'!$CD$151:$DC$151,0)),0)</f>
        <v>0</v>
      </c>
      <c r="L592" s="243">
        <f ca="1">+IFERROR(INDEX('Hoja de Trabajo para listado'!$A$155:$Z$1048576,MATCH($A592,'Hoja de Trabajo para listado'!$A$155:$A$1048576,0),MATCH((CUADRO!L$4&amp;$E592),'Hoja de Trabajo para listado'!$A$151:$Z$151,0)),0)+IFERROR(INDEX('Hoja de Trabajo para listado'!$AB$155:$BA$1048576,MATCH($A592,'Hoja de Trabajo para listado'!$AB$155:$AB$1048576,0),MATCH((CUADRO!L$4&amp;$E592),'Hoja de Trabajo para listado'!$AB$151:$BA$151,0)),0)+IFERROR(INDEX('Hoja de Trabajo para listado'!$BC$155:$CB$1048576,MATCH($A592,'Hoja de Trabajo para listado'!$BC$155:$BC$1048576,0),MATCH((CUADRO!L$4&amp;$E592),'Hoja de Trabajo para listado'!$BC$151:$CB$151,0)),0)+IFERROR(INDEX('Hoja de Trabajo para listado'!$DE$153:$DG$274,MATCH($A592,'Hoja de Trabajo para listado'!$DE$153:$DE$1048576,0),MATCH((CUADRO!L$4&amp;$E592),'Hoja de Trabajo para listado'!$DE$151:$DG$151,0)),0)+IFERROR(INDEX('Hoja de Trabajo para listado'!$CD$155:$DC$1048576,MATCH($A592,'Hoja de Trabajo para listado'!$CD$155:$CD$1048576,0),MATCH((CUADRO!L$4&amp;$E592),'Hoja de Trabajo para listado'!$CD$151:$DC$151,0)),0)</f>
        <v>0</v>
      </c>
      <c r="M592" s="243">
        <f ca="1">+IFERROR(INDEX('Hoja de Trabajo para listado'!$A$155:$Z$1048576,MATCH($A592,'Hoja de Trabajo para listado'!$A$155:$A$1048576,0),MATCH((CUADRO!M$4&amp;$E592),'Hoja de Trabajo para listado'!$A$151:$Z$151,0)),0)+IFERROR(INDEX('Hoja de Trabajo para listado'!$AB$155:$BA$1048576,MATCH($A592,'Hoja de Trabajo para listado'!$AB$155:$AB$1048576,0),MATCH((CUADRO!M$4&amp;$E592),'Hoja de Trabajo para listado'!$AB$151:$BA$151,0)),0)+IFERROR(INDEX('Hoja de Trabajo para listado'!$BC$155:$CB$1048576,MATCH($A592,'Hoja de Trabajo para listado'!$BC$155:$BC$1048576,0),MATCH((CUADRO!M$4&amp;$E592),'Hoja de Trabajo para listado'!$BC$151:$CB$151,0)),0)+IFERROR(INDEX('Hoja de Trabajo para listado'!$DE$153:$DG$274,MATCH($A592,'Hoja de Trabajo para listado'!$DE$153:$DE$1048576,0),MATCH((CUADRO!M$4&amp;$E592),'Hoja de Trabajo para listado'!$DE$151:$DG$151,0)),0)+IFERROR(INDEX('Hoja de Trabajo para listado'!$CD$155:$DC$1048576,MATCH($A592,'Hoja de Trabajo para listado'!$CD$155:$CD$1048576,0),MATCH((CUADRO!M$4&amp;$E592),'Hoja de Trabajo para listado'!$CD$151:$DC$151,0)),0)</f>
        <v>0</v>
      </c>
      <c r="N592" s="243">
        <f ca="1">+IFERROR(INDEX('Hoja de Trabajo para listado'!$A$155:$Z$1048576,MATCH($A592,'Hoja de Trabajo para listado'!$A$155:$A$1048576,0),MATCH((CUADRO!N$4&amp;$E592),'Hoja de Trabajo para listado'!$A$151:$Z$151,0)),0)+IFERROR(INDEX('Hoja de Trabajo para listado'!$AB$155:$BA$1048576,MATCH($A592,'Hoja de Trabajo para listado'!$AB$155:$AB$1048576,0),MATCH((CUADRO!N$4&amp;$E592),'Hoja de Trabajo para listado'!$AB$151:$BA$151,0)),0)+IFERROR(INDEX('Hoja de Trabajo para listado'!$BC$155:$CB$1048576,MATCH($A592,'Hoja de Trabajo para listado'!$BC$155:$BC$1048576,0),MATCH((CUADRO!N$4&amp;$E592),'Hoja de Trabajo para listado'!$BC$151:$CB$151,0)),0)+IFERROR(INDEX('Hoja de Trabajo para listado'!$DE$153:$DG$274,MATCH($A592,'Hoja de Trabajo para listado'!$DE$153:$DE$1048576,0),MATCH((CUADRO!N$4&amp;$E592),'Hoja de Trabajo para listado'!$DE$151:$DG$151,0)),0)+IFERROR(INDEX('Hoja de Trabajo para listado'!$CD$155:$DC$1048576,MATCH($A592,'Hoja de Trabajo para listado'!$CD$155:$CD$1048576,0),MATCH((CUADRO!N$4&amp;$E592),'Hoja de Trabajo para listado'!$CD$151:$DC$151,0)),0)</f>
        <v>0</v>
      </c>
      <c r="O592" s="243">
        <f ca="1">+IFERROR(INDEX('Hoja de Trabajo para listado'!$A$155:$Z$1048576,MATCH($A592,'Hoja de Trabajo para listado'!$A$155:$A$1048576,0),MATCH((CUADRO!O$4&amp;$E592),'Hoja de Trabajo para listado'!$A$151:$Z$151,0)),0)+IFERROR(INDEX('Hoja de Trabajo para listado'!$AB$155:$BA$1048576,MATCH($A592,'Hoja de Trabajo para listado'!$AB$155:$AB$1048576,0),MATCH((CUADRO!O$4&amp;$E592),'Hoja de Trabajo para listado'!$AB$151:$BA$151,0)),0)+IFERROR(INDEX('Hoja de Trabajo para listado'!$BC$155:$CB$1048576,MATCH($A592,'Hoja de Trabajo para listado'!$BC$155:$BC$1048576,0),MATCH((CUADRO!O$4&amp;$E592),'Hoja de Trabajo para listado'!$BC$151:$CB$151,0)),0)+IFERROR(INDEX('Hoja de Trabajo para listado'!$DE$153:$DG$274,MATCH($A592,'Hoja de Trabajo para listado'!$DE$153:$DE$1048576,0),MATCH((CUADRO!O$4&amp;$E592),'Hoja de Trabajo para listado'!$DE$151:$DG$151,0)),0)+IFERROR(INDEX('Hoja de Trabajo para listado'!$CD$155:$DC$1048576,MATCH($A592,'Hoja de Trabajo para listado'!$CD$155:$CD$1048576,0),MATCH((CUADRO!O$4&amp;$E592),'Hoja de Trabajo para listado'!$CD$151:$DC$151,0)),0)</f>
        <v>0</v>
      </c>
      <c r="P592" s="243">
        <f ca="1">+IFERROR(INDEX('Hoja de Trabajo para listado'!$A$155:$Z$1048576,MATCH($A592,'Hoja de Trabajo para listado'!$A$155:$A$1048576,0),MATCH((CUADRO!P$4&amp;$E592),'Hoja de Trabajo para listado'!$A$151:$Z$151,0)),0)+IFERROR(INDEX('Hoja de Trabajo para listado'!$AB$155:$BA$1048576,MATCH($A592,'Hoja de Trabajo para listado'!$AB$155:$AB$1048576,0),MATCH((CUADRO!P$4&amp;$E592),'Hoja de Trabajo para listado'!$AB$151:$BA$151,0)),0)+IFERROR(INDEX('Hoja de Trabajo para listado'!$BC$155:$CB$1048576,MATCH($A592,'Hoja de Trabajo para listado'!$BC$155:$BC$1048576,0),MATCH((CUADRO!P$4&amp;$E592),'Hoja de Trabajo para listado'!$BC$151:$CB$151,0)),0)+IFERROR(INDEX('Hoja de Trabajo para listado'!$DE$153:$DG$274,MATCH($A592,'Hoja de Trabajo para listado'!$DE$153:$DE$1048576,0),MATCH((CUADRO!P$4&amp;$E592),'Hoja de Trabajo para listado'!$DE$151:$DG$151,0)),0)+IFERROR(INDEX('Hoja de Trabajo para listado'!$CD$155:$DC$1048576,MATCH($A592,'Hoja de Trabajo para listado'!$CD$155:$CD$1048576,0),MATCH((CUADRO!P$4&amp;$E592),'Hoja de Trabajo para listado'!$CD$151:$DC$151,0)),0)</f>
        <v>0</v>
      </c>
      <c r="Q592" s="243">
        <f ca="1">+IFERROR(INDEX('Hoja de Trabajo para listado'!$A$155:$Z$1048576,MATCH($A592,'Hoja de Trabajo para listado'!$A$155:$A$1048576,0),MATCH((CUADRO!Q$4&amp;$E592),'Hoja de Trabajo para listado'!$A$151:$Z$151,0)),0)+IFERROR(INDEX('Hoja de Trabajo para listado'!$AB$155:$BA$1048576,MATCH($A592,'Hoja de Trabajo para listado'!$AB$155:$AB$1048576,0),MATCH((CUADRO!Q$4&amp;$E592),'Hoja de Trabajo para listado'!$AB$151:$BA$151,0)),0)+IFERROR(INDEX('Hoja de Trabajo para listado'!$BC$155:$CB$1048576,MATCH($A592,'Hoja de Trabajo para listado'!$BC$155:$BC$1048576,0),MATCH((CUADRO!Q$4&amp;$E592),'Hoja de Trabajo para listado'!$BC$151:$CB$151,0)),0)+IFERROR(INDEX('Hoja de Trabajo para listado'!$DE$153:$DG$274,MATCH($A592,'Hoja de Trabajo para listado'!$DE$153:$DE$1048576,0),MATCH((CUADRO!Q$4&amp;$E592),'Hoja de Trabajo para listado'!$DE$151:$DG$151,0)),0)+IFERROR(INDEX('Hoja de Trabajo para listado'!$CD$155:$DC$1048576,MATCH($A592,'Hoja de Trabajo para listado'!$CD$155:$CD$1048576,0),MATCH((CUADRO!Q$4&amp;$E592),'Hoja de Trabajo para listado'!$CD$151:$DC$151,0)),0)</f>
        <v>0</v>
      </c>
      <c r="R592" s="243">
        <f t="shared" ca="1" si="25"/>
        <v>0</v>
      </c>
      <c r="S592" s="249">
        <f ca="1">+R591+R592</f>
        <v>0</v>
      </c>
      <c r="T592" s="243">
        <f ca="1">+S592</f>
        <v>0</v>
      </c>
      <c r="U592" s="242">
        <f t="shared" si="26"/>
        <v>2</v>
      </c>
      <c r="V592" s="333" t="str">
        <f>+VLOOKUP(A592,bd_lista!$A$3:$E$592,5,FALSE)</f>
        <v>Gobiernos Autonomos Municipales</v>
      </c>
      <c r="W592" s="388"/>
      <c r="X592" s="242">
        <f>+VLOOKUP(A592,[4]Sheet1!$A$13:$D$744,4,FALSE)</f>
        <v>0</v>
      </c>
      <c r="Y592" s="242" t="e">
        <f>+VLOOKUP(X592,bd_lista!$A$3:$C$592,3,FALSE)</f>
        <v>#N/A</v>
      </c>
      <c r="Z592" s="292"/>
      <c r="AA592" s="293"/>
    </row>
    <row r="593" spans="1:27" customFormat="1" ht="27" hidden="1" customHeight="1">
      <c r="A593" s="32">
        <v>1248</v>
      </c>
      <c r="B593" s="392">
        <f>+A593</f>
        <v>1248</v>
      </c>
      <c r="C593" s="247" t="str">
        <f>+VLOOKUP(A593,bd_lista!$A$3:$C$592,3,FALSE)</f>
        <v>Gobierno Autónomo Municipal de Carabuco</v>
      </c>
      <c r="D593" s="389" t="str">
        <f>+C593</f>
        <v>Gobierno Autónomo Municipal de Carabuco</v>
      </c>
      <c r="E593" s="242" t="s">
        <v>1304</v>
      </c>
      <c r="F593" s="243">
        <f ca="1">+IFERROR(INDEX('Hoja de Trabajo para listado'!$A$155:$Z$1048576,MATCH($A593,'Hoja de Trabajo para listado'!$A$155:$A$1048576,0),MATCH((CUADRO!F$4&amp;$E593),'Hoja de Trabajo para listado'!$A$151:$Z$151,0)),0)+IFERROR(INDEX('Hoja de Trabajo para listado'!$AB$155:$BA$1048576,MATCH($A593,'Hoja de Trabajo para listado'!$AB$155:$AB$1048576,0),MATCH((CUADRO!F$4&amp;$E593),'Hoja de Trabajo para listado'!$AB$151:$BA$151,0)),0)+IFERROR(INDEX('Hoja de Trabajo para listado'!$BC$155:$CB$1048576,MATCH($A593,'Hoja de Trabajo para listado'!$BC$155:$BC$1048576,0),MATCH((CUADRO!F$4&amp;$E593),'Hoja de Trabajo para listado'!$BC$151:$CB$151,0)),0)+IFERROR(INDEX('Hoja de Trabajo para listado'!$DE$153:$DG$274,MATCH($A593,'Hoja de Trabajo para listado'!$DE$153:$DE$1048576,0),MATCH((CUADRO!F$4&amp;$E593),'Hoja de Trabajo para listado'!$DE$151:$DG$151,0)),0)+IFERROR(INDEX('Hoja de Trabajo para listado'!$CD$155:$DC$1048576,MATCH($A593,'Hoja de Trabajo para listado'!$CD$155:$CD$1048576,0),MATCH((CUADRO!F$4&amp;$E593),'Hoja de Trabajo para listado'!$CD$151:$DC$151,0)),0)</f>
        <v>0</v>
      </c>
      <c r="G593" s="243">
        <f ca="1">+IFERROR(INDEX('Hoja de Trabajo para listado'!$A$155:$Z$1048576,MATCH($A593,'Hoja de Trabajo para listado'!$A$155:$A$1048576,0),MATCH((CUADRO!G$4&amp;$E593),'Hoja de Trabajo para listado'!$A$151:$Z$151,0)),0)+IFERROR(INDEX('Hoja de Trabajo para listado'!$AB$155:$BA$1048576,MATCH($A593,'Hoja de Trabajo para listado'!$AB$155:$AB$1048576,0),MATCH((CUADRO!G$4&amp;$E593),'Hoja de Trabajo para listado'!$AB$151:$BA$151,0)),0)+IFERROR(INDEX('Hoja de Trabajo para listado'!$BC$155:$CB$1048576,MATCH($A593,'Hoja de Trabajo para listado'!$BC$155:$BC$1048576,0),MATCH((CUADRO!G$4&amp;$E593),'Hoja de Trabajo para listado'!$BC$151:$CB$151,0)),0)+IFERROR(INDEX('Hoja de Trabajo para listado'!$DE$153:$DG$274,MATCH($A593,'Hoja de Trabajo para listado'!$DE$153:$DE$1048576,0),MATCH((CUADRO!G$4&amp;$E593),'Hoja de Trabajo para listado'!$DE$151:$DG$151,0)),0)+IFERROR(INDEX('Hoja de Trabajo para listado'!$CD$155:$DC$1048576,MATCH($A593,'Hoja de Trabajo para listado'!$CD$155:$CD$1048576,0),MATCH((CUADRO!G$4&amp;$E593),'Hoja de Trabajo para listado'!$CD$151:$DC$151,0)),0)</f>
        <v>0</v>
      </c>
      <c r="H593" s="243">
        <f ca="1">+IFERROR(INDEX('Hoja de Trabajo para listado'!$A$155:$Z$1048576,MATCH($A593,'Hoja de Trabajo para listado'!$A$155:$A$1048576,0),MATCH((CUADRO!H$4&amp;$E593),'Hoja de Trabajo para listado'!$A$151:$Z$151,0)),0)+IFERROR(INDEX('Hoja de Trabajo para listado'!$AB$155:$BA$1048576,MATCH($A593,'Hoja de Trabajo para listado'!$AB$155:$AB$1048576,0),MATCH((CUADRO!H$4&amp;$E593),'Hoja de Trabajo para listado'!$AB$151:$BA$151,0)),0)+IFERROR(INDEX('Hoja de Trabajo para listado'!$BC$155:$CB$1048576,MATCH($A593,'Hoja de Trabajo para listado'!$BC$155:$BC$1048576,0),MATCH((CUADRO!H$4&amp;$E593),'Hoja de Trabajo para listado'!$BC$151:$CB$151,0)),0)+IFERROR(INDEX('Hoja de Trabajo para listado'!$DE$153:$DG$274,MATCH($A593,'Hoja de Trabajo para listado'!$DE$153:$DE$1048576,0),MATCH((CUADRO!H$4&amp;$E593),'Hoja de Trabajo para listado'!$DE$151:$DG$151,0)),0)+IFERROR(INDEX('Hoja de Trabajo para listado'!$CD$155:$DC$1048576,MATCH($A593,'Hoja de Trabajo para listado'!$CD$155:$CD$1048576,0),MATCH((CUADRO!H$4&amp;$E593),'Hoja de Trabajo para listado'!$CD$151:$DC$151,0)),0)</f>
        <v>0</v>
      </c>
      <c r="I593" s="243">
        <f ca="1">+IFERROR(INDEX('Hoja de Trabajo para listado'!$A$155:$Z$1048576,MATCH($A593,'Hoja de Trabajo para listado'!$A$155:$A$1048576,0),MATCH((CUADRO!I$4&amp;$E593),'Hoja de Trabajo para listado'!$A$151:$Z$151,0)),0)+IFERROR(INDEX('Hoja de Trabajo para listado'!$AB$155:$BA$1048576,MATCH($A593,'Hoja de Trabajo para listado'!$AB$155:$AB$1048576,0),MATCH((CUADRO!I$4&amp;$E593),'Hoja de Trabajo para listado'!$AB$151:$BA$151,0)),0)+IFERROR(INDEX('Hoja de Trabajo para listado'!$BC$155:$CB$1048576,MATCH($A593,'Hoja de Trabajo para listado'!$BC$155:$BC$1048576,0),MATCH((CUADRO!I$4&amp;$E593),'Hoja de Trabajo para listado'!$BC$151:$CB$151,0)),0)+IFERROR(INDEX('Hoja de Trabajo para listado'!$DE$153:$DG$274,MATCH($A593,'Hoja de Trabajo para listado'!$DE$153:$DE$1048576,0),MATCH((CUADRO!I$4&amp;$E593),'Hoja de Trabajo para listado'!$DE$151:$DG$151,0)),0)+IFERROR(INDEX('Hoja de Trabajo para listado'!$CD$155:$DC$1048576,MATCH($A593,'Hoja de Trabajo para listado'!$CD$155:$CD$1048576,0),MATCH((CUADRO!I$4&amp;$E593),'Hoja de Trabajo para listado'!$CD$151:$DC$151,0)),0)</f>
        <v>0</v>
      </c>
      <c r="J593" s="243">
        <f ca="1">+IFERROR(INDEX('Hoja de Trabajo para listado'!$A$155:$Z$1048576,MATCH($A593,'Hoja de Trabajo para listado'!$A$155:$A$1048576,0),MATCH((CUADRO!J$4&amp;$E593),'Hoja de Trabajo para listado'!$A$151:$Z$151,0)),0)+IFERROR(INDEX('Hoja de Trabajo para listado'!$AB$155:$BA$1048576,MATCH($A593,'Hoja de Trabajo para listado'!$AB$155:$AB$1048576,0),MATCH((CUADRO!J$4&amp;$E593),'Hoja de Trabajo para listado'!$AB$151:$BA$151,0)),0)+IFERROR(INDEX('Hoja de Trabajo para listado'!$BC$155:$CB$1048576,MATCH($A593,'Hoja de Trabajo para listado'!$BC$155:$BC$1048576,0),MATCH((CUADRO!J$4&amp;$E593),'Hoja de Trabajo para listado'!$BC$151:$CB$151,0)),0)+IFERROR(INDEX('Hoja de Trabajo para listado'!$DE$153:$DG$274,MATCH($A593,'Hoja de Trabajo para listado'!$DE$153:$DE$1048576,0),MATCH((CUADRO!J$4&amp;$E593),'Hoja de Trabajo para listado'!$DE$151:$DG$151,0)),0)+IFERROR(INDEX('Hoja de Trabajo para listado'!$CD$155:$DC$1048576,MATCH($A593,'Hoja de Trabajo para listado'!$CD$155:$CD$1048576,0),MATCH((CUADRO!J$4&amp;$E593),'Hoja de Trabajo para listado'!$CD$151:$DC$151,0)),0)</f>
        <v>0</v>
      </c>
      <c r="K593" s="243">
        <f ca="1">+IFERROR(INDEX('Hoja de Trabajo para listado'!$A$155:$Z$1048576,MATCH($A593,'Hoja de Trabajo para listado'!$A$155:$A$1048576,0),MATCH((CUADRO!K$4&amp;$E593),'Hoja de Trabajo para listado'!$A$151:$Z$151,0)),0)+IFERROR(INDEX('Hoja de Trabajo para listado'!$AB$155:$BA$1048576,MATCH($A593,'Hoja de Trabajo para listado'!$AB$155:$AB$1048576,0),MATCH((CUADRO!K$4&amp;$E593),'Hoja de Trabajo para listado'!$AB$151:$BA$151,0)),0)+IFERROR(INDEX('Hoja de Trabajo para listado'!$BC$155:$CB$1048576,MATCH($A593,'Hoja de Trabajo para listado'!$BC$155:$BC$1048576,0),MATCH((CUADRO!K$4&amp;$E593),'Hoja de Trabajo para listado'!$BC$151:$CB$151,0)),0)+IFERROR(INDEX('Hoja de Trabajo para listado'!$DE$153:$DG$274,MATCH($A593,'Hoja de Trabajo para listado'!$DE$153:$DE$1048576,0),MATCH((CUADRO!K$4&amp;$E593),'Hoja de Trabajo para listado'!$DE$151:$DG$151,0)),0)+IFERROR(INDEX('Hoja de Trabajo para listado'!$CD$155:$DC$1048576,MATCH($A593,'Hoja de Trabajo para listado'!$CD$155:$CD$1048576,0),MATCH((CUADRO!K$4&amp;$E593),'Hoja de Trabajo para listado'!$CD$151:$DC$151,0)),0)</f>
        <v>0</v>
      </c>
      <c r="L593" s="243">
        <f ca="1">+IFERROR(INDEX('Hoja de Trabajo para listado'!$A$155:$Z$1048576,MATCH($A593,'Hoja de Trabajo para listado'!$A$155:$A$1048576,0),MATCH((CUADRO!L$4&amp;$E593),'Hoja de Trabajo para listado'!$A$151:$Z$151,0)),0)+IFERROR(INDEX('Hoja de Trabajo para listado'!$AB$155:$BA$1048576,MATCH($A593,'Hoja de Trabajo para listado'!$AB$155:$AB$1048576,0),MATCH((CUADRO!L$4&amp;$E593),'Hoja de Trabajo para listado'!$AB$151:$BA$151,0)),0)+IFERROR(INDEX('Hoja de Trabajo para listado'!$BC$155:$CB$1048576,MATCH($A593,'Hoja de Trabajo para listado'!$BC$155:$BC$1048576,0),MATCH((CUADRO!L$4&amp;$E593),'Hoja de Trabajo para listado'!$BC$151:$CB$151,0)),0)+IFERROR(INDEX('Hoja de Trabajo para listado'!$DE$153:$DG$274,MATCH($A593,'Hoja de Trabajo para listado'!$DE$153:$DE$1048576,0),MATCH((CUADRO!L$4&amp;$E593),'Hoja de Trabajo para listado'!$DE$151:$DG$151,0)),0)+IFERROR(INDEX('Hoja de Trabajo para listado'!$CD$155:$DC$1048576,MATCH($A593,'Hoja de Trabajo para listado'!$CD$155:$CD$1048576,0),MATCH((CUADRO!L$4&amp;$E593),'Hoja de Trabajo para listado'!$CD$151:$DC$151,0)),0)</f>
        <v>0</v>
      </c>
      <c r="M593" s="243">
        <f ca="1">+IFERROR(INDEX('Hoja de Trabajo para listado'!$A$155:$Z$1048576,MATCH($A593,'Hoja de Trabajo para listado'!$A$155:$A$1048576,0),MATCH((CUADRO!M$4&amp;$E593),'Hoja de Trabajo para listado'!$A$151:$Z$151,0)),0)+IFERROR(INDEX('Hoja de Trabajo para listado'!$AB$155:$BA$1048576,MATCH($A593,'Hoja de Trabajo para listado'!$AB$155:$AB$1048576,0),MATCH((CUADRO!M$4&amp;$E593),'Hoja de Trabajo para listado'!$AB$151:$BA$151,0)),0)+IFERROR(INDEX('Hoja de Trabajo para listado'!$BC$155:$CB$1048576,MATCH($A593,'Hoja de Trabajo para listado'!$BC$155:$BC$1048576,0),MATCH((CUADRO!M$4&amp;$E593),'Hoja de Trabajo para listado'!$BC$151:$CB$151,0)),0)+IFERROR(INDEX('Hoja de Trabajo para listado'!$DE$153:$DG$274,MATCH($A593,'Hoja de Trabajo para listado'!$DE$153:$DE$1048576,0),MATCH((CUADRO!M$4&amp;$E593),'Hoja de Trabajo para listado'!$DE$151:$DG$151,0)),0)+IFERROR(INDEX('Hoja de Trabajo para listado'!$CD$155:$DC$1048576,MATCH($A593,'Hoja de Trabajo para listado'!$CD$155:$CD$1048576,0),MATCH((CUADRO!M$4&amp;$E593),'Hoja de Trabajo para listado'!$CD$151:$DC$151,0)),0)</f>
        <v>0</v>
      </c>
      <c r="N593" s="243">
        <f ca="1">+IFERROR(INDEX('Hoja de Trabajo para listado'!$A$155:$Z$1048576,MATCH($A593,'Hoja de Trabajo para listado'!$A$155:$A$1048576,0),MATCH((CUADRO!N$4&amp;$E593),'Hoja de Trabajo para listado'!$A$151:$Z$151,0)),0)+IFERROR(INDEX('Hoja de Trabajo para listado'!$AB$155:$BA$1048576,MATCH($A593,'Hoja de Trabajo para listado'!$AB$155:$AB$1048576,0),MATCH((CUADRO!N$4&amp;$E593),'Hoja de Trabajo para listado'!$AB$151:$BA$151,0)),0)+IFERROR(INDEX('Hoja de Trabajo para listado'!$BC$155:$CB$1048576,MATCH($A593,'Hoja de Trabajo para listado'!$BC$155:$BC$1048576,0),MATCH((CUADRO!N$4&amp;$E593),'Hoja de Trabajo para listado'!$BC$151:$CB$151,0)),0)+IFERROR(INDEX('Hoja de Trabajo para listado'!$DE$153:$DG$274,MATCH($A593,'Hoja de Trabajo para listado'!$DE$153:$DE$1048576,0),MATCH((CUADRO!N$4&amp;$E593),'Hoja de Trabajo para listado'!$DE$151:$DG$151,0)),0)+IFERROR(INDEX('Hoja de Trabajo para listado'!$CD$155:$DC$1048576,MATCH($A593,'Hoja de Trabajo para listado'!$CD$155:$CD$1048576,0),MATCH((CUADRO!N$4&amp;$E593),'Hoja de Trabajo para listado'!$CD$151:$DC$151,0)),0)</f>
        <v>0</v>
      </c>
      <c r="O593" s="243">
        <f ca="1">+IFERROR(INDEX('Hoja de Trabajo para listado'!$A$155:$Z$1048576,MATCH($A593,'Hoja de Trabajo para listado'!$A$155:$A$1048576,0),MATCH((CUADRO!O$4&amp;$E593),'Hoja de Trabajo para listado'!$A$151:$Z$151,0)),0)+IFERROR(INDEX('Hoja de Trabajo para listado'!$AB$155:$BA$1048576,MATCH($A593,'Hoja de Trabajo para listado'!$AB$155:$AB$1048576,0),MATCH((CUADRO!O$4&amp;$E593),'Hoja de Trabajo para listado'!$AB$151:$BA$151,0)),0)+IFERROR(INDEX('Hoja de Trabajo para listado'!$BC$155:$CB$1048576,MATCH($A593,'Hoja de Trabajo para listado'!$BC$155:$BC$1048576,0),MATCH((CUADRO!O$4&amp;$E593),'Hoja de Trabajo para listado'!$BC$151:$CB$151,0)),0)+IFERROR(INDEX('Hoja de Trabajo para listado'!$DE$153:$DG$274,MATCH($A593,'Hoja de Trabajo para listado'!$DE$153:$DE$1048576,0),MATCH((CUADRO!O$4&amp;$E593),'Hoja de Trabajo para listado'!$DE$151:$DG$151,0)),0)+IFERROR(INDEX('Hoja de Trabajo para listado'!$CD$155:$DC$1048576,MATCH($A593,'Hoja de Trabajo para listado'!$CD$155:$CD$1048576,0),MATCH((CUADRO!O$4&amp;$E593),'Hoja de Trabajo para listado'!$CD$151:$DC$151,0)),0)</f>
        <v>0</v>
      </c>
      <c r="P593" s="243">
        <f ca="1">+IFERROR(INDEX('Hoja de Trabajo para listado'!$A$155:$Z$1048576,MATCH($A593,'Hoja de Trabajo para listado'!$A$155:$A$1048576,0),MATCH((CUADRO!P$4&amp;$E593),'Hoja de Trabajo para listado'!$A$151:$Z$151,0)),0)+IFERROR(INDEX('Hoja de Trabajo para listado'!$AB$155:$BA$1048576,MATCH($A593,'Hoja de Trabajo para listado'!$AB$155:$AB$1048576,0),MATCH((CUADRO!P$4&amp;$E593),'Hoja de Trabajo para listado'!$AB$151:$BA$151,0)),0)+IFERROR(INDEX('Hoja de Trabajo para listado'!$BC$155:$CB$1048576,MATCH($A593,'Hoja de Trabajo para listado'!$BC$155:$BC$1048576,0),MATCH((CUADRO!P$4&amp;$E593),'Hoja de Trabajo para listado'!$BC$151:$CB$151,0)),0)+IFERROR(INDEX('Hoja de Trabajo para listado'!$DE$153:$DG$274,MATCH($A593,'Hoja de Trabajo para listado'!$DE$153:$DE$1048576,0),MATCH((CUADRO!P$4&amp;$E593),'Hoja de Trabajo para listado'!$DE$151:$DG$151,0)),0)+IFERROR(INDEX('Hoja de Trabajo para listado'!$CD$155:$DC$1048576,MATCH($A593,'Hoja de Trabajo para listado'!$CD$155:$CD$1048576,0),MATCH((CUADRO!P$4&amp;$E593),'Hoja de Trabajo para listado'!$CD$151:$DC$151,0)),0)</f>
        <v>0</v>
      </c>
      <c r="Q593" s="243">
        <f ca="1">+IFERROR(INDEX('Hoja de Trabajo para listado'!$A$155:$Z$1048576,MATCH($A593,'Hoja de Trabajo para listado'!$A$155:$A$1048576,0),MATCH((CUADRO!Q$4&amp;$E593),'Hoja de Trabajo para listado'!$A$151:$Z$151,0)),0)+IFERROR(INDEX('Hoja de Trabajo para listado'!$AB$155:$BA$1048576,MATCH($A593,'Hoja de Trabajo para listado'!$AB$155:$AB$1048576,0),MATCH((CUADRO!Q$4&amp;$E593),'Hoja de Trabajo para listado'!$AB$151:$BA$151,0)),0)+IFERROR(INDEX('Hoja de Trabajo para listado'!$BC$155:$CB$1048576,MATCH($A593,'Hoja de Trabajo para listado'!$BC$155:$BC$1048576,0),MATCH((CUADRO!Q$4&amp;$E593),'Hoja de Trabajo para listado'!$BC$151:$CB$151,0)),0)+IFERROR(INDEX('Hoja de Trabajo para listado'!$DE$153:$DG$274,MATCH($A593,'Hoja de Trabajo para listado'!$DE$153:$DE$1048576,0),MATCH((CUADRO!Q$4&amp;$E593),'Hoja de Trabajo para listado'!$DE$151:$DG$151,0)),0)+IFERROR(INDEX('Hoja de Trabajo para listado'!$CD$155:$DC$1048576,MATCH($A593,'Hoja de Trabajo para listado'!$CD$155:$CD$1048576,0),MATCH((CUADRO!Q$4&amp;$E593),'Hoja de Trabajo para listado'!$CD$151:$DC$151,0)),0)</f>
        <v>0</v>
      </c>
      <c r="R593" s="243">
        <f t="shared" ca="1" si="25"/>
        <v>0</v>
      </c>
      <c r="S593" s="249"/>
      <c r="T593" s="243">
        <f ca="1">+T594</f>
        <v>0</v>
      </c>
      <c r="U593" s="242">
        <f t="shared" si="26"/>
        <v>1</v>
      </c>
      <c r="V593" s="333" t="str">
        <f>+VLOOKUP(A593,bd_lista!$A$3:$E$592,5,FALSE)</f>
        <v>Gobiernos Autonomos Municipales</v>
      </c>
      <c r="W593" s="387" t="str">
        <f>+V593</f>
        <v>Gobiernos Autonomos Municipales</v>
      </c>
      <c r="X593" s="242">
        <f>+VLOOKUP(A593,[4]Sheet1!$A$13:$D$744,4,FALSE)</f>
        <v>0</v>
      </c>
      <c r="Y593" s="242" t="e">
        <f>+VLOOKUP(X593,bd_lista!$A$3:$C$592,3,FALSE)</f>
        <v>#N/A</v>
      </c>
      <c r="Z593" s="294">
        <f>+X593</f>
        <v>0</v>
      </c>
      <c r="AA593" s="295" t="e">
        <f>+Y593</f>
        <v>#N/A</v>
      </c>
    </row>
    <row r="594" spans="1:27" customFormat="1" ht="27" hidden="1" customHeight="1">
      <c r="A594" s="32">
        <v>1248</v>
      </c>
      <c r="B594" s="393"/>
      <c r="C594" s="247" t="str">
        <f>+VLOOKUP(A594,bd_lista!$A$3:$C$592,3,FALSE)</f>
        <v>Gobierno Autónomo Municipal de Carabuco</v>
      </c>
      <c r="D594" s="390"/>
      <c r="E594" s="244" t="s">
        <v>1305</v>
      </c>
      <c r="F594" s="243">
        <f ca="1">+IFERROR(INDEX('Hoja de Trabajo para listado'!$A$155:$Z$1048576,MATCH($A594,'Hoja de Trabajo para listado'!$A$155:$A$1048576,0),MATCH((CUADRO!F$4&amp;$E594),'Hoja de Trabajo para listado'!$A$151:$Z$151,0)),0)+IFERROR(INDEX('Hoja de Trabajo para listado'!$AB$155:$BA$1048576,MATCH($A594,'Hoja de Trabajo para listado'!$AB$155:$AB$1048576,0),MATCH((CUADRO!F$4&amp;$E594),'Hoja de Trabajo para listado'!$AB$151:$BA$151,0)),0)+IFERROR(INDEX('Hoja de Trabajo para listado'!$BC$155:$CB$1048576,MATCH($A594,'Hoja de Trabajo para listado'!$BC$155:$BC$1048576,0),MATCH((CUADRO!F$4&amp;$E594),'Hoja de Trabajo para listado'!$BC$151:$CB$151,0)),0)+IFERROR(INDEX('Hoja de Trabajo para listado'!$DE$153:$DG$274,MATCH($A594,'Hoja de Trabajo para listado'!$DE$153:$DE$1048576,0),MATCH((CUADRO!F$4&amp;$E594),'Hoja de Trabajo para listado'!$DE$151:$DG$151,0)),0)+IFERROR(INDEX('Hoja de Trabajo para listado'!$CD$155:$DC$1048576,MATCH($A594,'Hoja de Trabajo para listado'!$CD$155:$CD$1048576,0),MATCH((CUADRO!F$4&amp;$E594),'Hoja de Trabajo para listado'!$CD$151:$DC$151,0)),0)</f>
        <v>0</v>
      </c>
      <c r="G594" s="243">
        <f ca="1">+IFERROR(INDEX('Hoja de Trabajo para listado'!$A$155:$Z$1048576,MATCH($A594,'Hoja de Trabajo para listado'!$A$155:$A$1048576,0),MATCH((CUADRO!G$4&amp;$E594),'Hoja de Trabajo para listado'!$A$151:$Z$151,0)),0)+IFERROR(INDEX('Hoja de Trabajo para listado'!$AB$155:$BA$1048576,MATCH($A594,'Hoja de Trabajo para listado'!$AB$155:$AB$1048576,0),MATCH((CUADRO!G$4&amp;$E594),'Hoja de Trabajo para listado'!$AB$151:$BA$151,0)),0)+IFERROR(INDEX('Hoja de Trabajo para listado'!$BC$155:$CB$1048576,MATCH($A594,'Hoja de Trabajo para listado'!$BC$155:$BC$1048576,0),MATCH((CUADRO!G$4&amp;$E594),'Hoja de Trabajo para listado'!$BC$151:$CB$151,0)),0)+IFERROR(INDEX('Hoja de Trabajo para listado'!$DE$153:$DG$274,MATCH($A594,'Hoja de Trabajo para listado'!$DE$153:$DE$1048576,0),MATCH((CUADRO!G$4&amp;$E594),'Hoja de Trabajo para listado'!$DE$151:$DG$151,0)),0)+IFERROR(INDEX('Hoja de Trabajo para listado'!$CD$155:$DC$1048576,MATCH($A594,'Hoja de Trabajo para listado'!$CD$155:$CD$1048576,0),MATCH((CUADRO!G$4&amp;$E594),'Hoja de Trabajo para listado'!$CD$151:$DC$151,0)),0)</f>
        <v>0</v>
      </c>
      <c r="H594" s="243">
        <f ca="1">+IFERROR(INDEX('Hoja de Trabajo para listado'!$A$155:$Z$1048576,MATCH($A594,'Hoja de Trabajo para listado'!$A$155:$A$1048576,0),MATCH((CUADRO!H$4&amp;$E594),'Hoja de Trabajo para listado'!$A$151:$Z$151,0)),0)+IFERROR(INDEX('Hoja de Trabajo para listado'!$AB$155:$BA$1048576,MATCH($A594,'Hoja de Trabajo para listado'!$AB$155:$AB$1048576,0),MATCH((CUADRO!H$4&amp;$E594),'Hoja de Trabajo para listado'!$AB$151:$BA$151,0)),0)+IFERROR(INDEX('Hoja de Trabajo para listado'!$BC$155:$CB$1048576,MATCH($A594,'Hoja de Trabajo para listado'!$BC$155:$BC$1048576,0),MATCH((CUADRO!H$4&amp;$E594),'Hoja de Trabajo para listado'!$BC$151:$CB$151,0)),0)+IFERROR(INDEX('Hoja de Trabajo para listado'!$DE$153:$DG$274,MATCH($A594,'Hoja de Trabajo para listado'!$DE$153:$DE$1048576,0),MATCH((CUADRO!H$4&amp;$E594),'Hoja de Trabajo para listado'!$DE$151:$DG$151,0)),0)+IFERROR(INDEX('Hoja de Trabajo para listado'!$CD$155:$DC$1048576,MATCH($A594,'Hoja de Trabajo para listado'!$CD$155:$CD$1048576,0),MATCH((CUADRO!H$4&amp;$E594),'Hoja de Trabajo para listado'!$CD$151:$DC$151,0)),0)</f>
        <v>0</v>
      </c>
      <c r="I594" s="243">
        <f ca="1">+IFERROR(INDEX('Hoja de Trabajo para listado'!$A$155:$Z$1048576,MATCH($A594,'Hoja de Trabajo para listado'!$A$155:$A$1048576,0),MATCH((CUADRO!I$4&amp;$E594),'Hoja de Trabajo para listado'!$A$151:$Z$151,0)),0)+IFERROR(INDEX('Hoja de Trabajo para listado'!$AB$155:$BA$1048576,MATCH($A594,'Hoja de Trabajo para listado'!$AB$155:$AB$1048576,0),MATCH((CUADRO!I$4&amp;$E594),'Hoja de Trabajo para listado'!$AB$151:$BA$151,0)),0)+IFERROR(INDEX('Hoja de Trabajo para listado'!$BC$155:$CB$1048576,MATCH($A594,'Hoja de Trabajo para listado'!$BC$155:$BC$1048576,0),MATCH((CUADRO!I$4&amp;$E594),'Hoja de Trabajo para listado'!$BC$151:$CB$151,0)),0)+IFERROR(INDEX('Hoja de Trabajo para listado'!$DE$153:$DG$274,MATCH($A594,'Hoja de Trabajo para listado'!$DE$153:$DE$1048576,0),MATCH((CUADRO!I$4&amp;$E594),'Hoja de Trabajo para listado'!$DE$151:$DG$151,0)),0)+IFERROR(INDEX('Hoja de Trabajo para listado'!$CD$155:$DC$1048576,MATCH($A594,'Hoja de Trabajo para listado'!$CD$155:$CD$1048576,0),MATCH((CUADRO!I$4&amp;$E594),'Hoja de Trabajo para listado'!$CD$151:$DC$151,0)),0)</f>
        <v>0</v>
      </c>
      <c r="J594" s="243">
        <f ca="1">+IFERROR(INDEX('Hoja de Trabajo para listado'!$A$155:$Z$1048576,MATCH($A594,'Hoja de Trabajo para listado'!$A$155:$A$1048576,0),MATCH((CUADRO!J$4&amp;$E594),'Hoja de Trabajo para listado'!$A$151:$Z$151,0)),0)+IFERROR(INDEX('Hoja de Trabajo para listado'!$AB$155:$BA$1048576,MATCH($A594,'Hoja de Trabajo para listado'!$AB$155:$AB$1048576,0),MATCH((CUADRO!J$4&amp;$E594),'Hoja de Trabajo para listado'!$AB$151:$BA$151,0)),0)+IFERROR(INDEX('Hoja de Trabajo para listado'!$BC$155:$CB$1048576,MATCH($A594,'Hoja de Trabajo para listado'!$BC$155:$BC$1048576,0),MATCH((CUADRO!J$4&amp;$E594),'Hoja de Trabajo para listado'!$BC$151:$CB$151,0)),0)+IFERROR(INDEX('Hoja de Trabajo para listado'!$DE$153:$DG$274,MATCH($A594,'Hoja de Trabajo para listado'!$DE$153:$DE$1048576,0),MATCH((CUADRO!J$4&amp;$E594),'Hoja de Trabajo para listado'!$DE$151:$DG$151,0)),0)+IFERROR(INDEX('Hoja de Trabajo para listado'!$CD$155:$DC$1048576,MATCH($A594,'Hoja de Trabajo para listado'!$CD$155:$CD$1048576,0),MATCH((CUADRO!J$4&amp;$E594),'Hoja de Trabajo para listado'!$CD$151:$DC$151,0)),0)</f>
        <v>0</v>
      </c>
      <c r="K594" s="243">
        <f ca="1">+IFERROR(INDEX('Hoja de Trabajo para listado'!$A$155:$Z$1048576,MATCH($A594,'Hoja de Trabajo para listado'!$A$155:$A$1048576,0),MATCH((CUADRO!K$4&amp;$E594),'Hoja de Trabajo para listado'!$A$151:$Z$151,0)),0)+IFERROR(INDEX('Hoja de Trabajo para listado'!$AB$155:$BA$1048576,MATCH($A594,'Hoja de Trabajo para listado'!$AB$155:$AB$1048576,0),MATCH((CUADRO!K$4&amp;$E594),'Hoja de Trabajo para listado'!$AB$151:$BA$151,0)),0)+IFERROR(INDEX('Hoja de Trabajo para listado'!$BC$155:$CB$1048576,MATCH($A594,'Hoja de Trabajo para listado'!$BC$155:$BC$1048576,0),MATCH((CUADRO!K$4&amp;$E594),'Hoja de Trabajo para listado'!$BC$151:$CB$151,0)),0)+IFERROR(INDEX('Hoja de Trabajo para listado'!$DE$153:$DG$274,MATCH($A594,'Hoja de Trabajo para listado'!$DE$153:$DE$1048576,0),MATCH((CUADRO!K$4&amp;$E594),'Hoja de Trabajo para listado'!$DE$151:$DG$151,0)),0)+IFERROR(INDEX('Hoja de Trabajo para listado'!$CD$155:$DC$1048576,MATCH($A594,'Hoja de Trabajo para listado'!$CD$155:$CD$1048576,0),MATCH((CUADRO!K$4&amp;$E594),'Hoja de Trabajo para listado'!$CD$151:$DC$151,0)),0)</f>
        <v>0</v>
      </c>
      <c r="L594" s="243">
        <f ca="1">+IFERROR(INDEX('Hoja de Trabajo para listado'!$A$155:$Z$1048576,MATCH($A594,'Hoja de Trabajo para listado'!$A$155:$A$1048576,0),MATCH((CUADRO!L$4&amp;$E594),'Hoja de Trabajo para listado'!$A$151:$Z$151,0)),0)+IFERROR(INDEX('Hoja de Trabajo para listado'!$AB$155:$BA$1048576,MATCH($A594,'Hoja de Trabajo para listado'!$AB$155:$AB$1048576,0),MATCH((CUADRO!L$4&amp;$E594),'Hoja de Trabajo para listado'!$AB$151:$BA$151,0)),0)+IFERROR(INDEX('Hoja de Trabajo para listado'!$BC$155:$CB$1048576,MATCH($A594,'Hoja de Trabajo para listado'!$BC$155:$BC$1048576,0),MATCH((CUADRO!L$4&amp;$E594),'Hoja de Trabajo para listado'!$BC$151:$CB$151,0)),0)+IFERROR(INDEX('Hoja de Trabajo para listado'!$DE$153:$DG$274,MATCH($A594,'Hoja de Trabajo para listado'!$DE$153:$DE$1048576,0),MATCH((CUADRO!L$4&amp;$E594),'Hoja de Trabajo para listado'!$DE$151:$DG$151,0)),0)+IFERROR(INDEX('Hoja de Trabajo para listado'!$CD$155:$DC$1048576,MATCH($A594,'Hoja de Trabajo para listado'!$CD$155:$CD$1048576,0),MATCH((CUADRO!L$4&amp;$E594),'Hoja de Trabajo para listado'!$CD$151:$DC$151,0)),0)</f>
        <v>0</v>
      </c>
      <c r="M594" s="243">
        <f ca="1">+IFERROR(INDEX('Hoja de Trabajo para listado'!$A$155:$Z$1048576,MATCH($A594,'Hoja de Trabajo para listado'!$A$155:$A$1048576,0),MATCH((CUADRO!M$4&amp;$E594),'Hoja de Trabajo para listado'!$A$151:$Z$151,0)),0)+IFERROR(INDEX('Hoja de Trabajo para listado'!$AB$155:$BA$1048576,MATCH($A594,'Hoja de Trabajo para listado'!$AB$155:$AB$1048576,0),MATCH((CUADRO!M$4&amp;$E594),'Hoja de Trabajo para listado'!$AB$151:$BA$151,0)),0)+IFERROR(INDEX('Hoja de Trabajo para listado'!$BC$155:$CB$1048576,MATCH($A594,'Hoja de Trabajo para listado'!$BC$155:$BC$1048576,0),MATCH((CUADRO!M$4&amp;$E594),'Hoja de Trabajo para listado'!$BC$151:$CB$151,0)),0)+IFERROR(INDEX('Hoja de Trabajo para listado'!$DE$153:$DG$274,MATCH($A594,'Hoja de Trabajo para listado'!$DE$153:$DE$1048576,0),MATCH((CUADRO!M$4&amp;$E594),'Hoja de Trabajo para listado'!$DE$151:$DG$151,0)),0)+IFERROR(INDEX('Hoja de Trabajo para listado'!$CD$155:$DC$1048576,MATCH($A594,'Hoja de Trabajo para listado'!$CD$155:$CD$1048576,0),MATCH((CUADRO!M$4&amp;$E594),'Hoja de Trabajo para listado'!$CD$151:$DC$151,0)),0)</f>
        <v>0</v>
      </c>
      <c r="N594" s="243">
        <f ca="1">+IFERROR(INDEX('Hoja de Trabajo para listado'!$A$155:$Z$1048576,MATCH($A594,'Hoja de Trabajo para listado'!$A$155:$A$1048576,0),MATCH((CUADRO!N$4&amp;$E594),'Hoja de Trabajo para listado'!$A$151:$Z$151,0)),0)+IFERROR(INDEX('Hoja de Trabajo para listado'!$AB$155:$BA$1048576,MATCH($A594,'Hoja de Trabajo para listado'!$AB$155:$AB$1048576,0),MATCH((CUADRO!N$4&amp;$E594),'Hoja de Trabajo para listado'!$AB$151:$BA$151,0)),0)+IFERROR(INDEX('Hoja de Trabajo para listado'!$BC$155:$CB$1048576,MATCH($A594,'Hoja de Trabajo para listado'!$BC$155:$BC$1048576,0),MATCH((CUADRO!N$4&amp;$E594),'Hoja de Trabajo para listado'!$BC$151:$CB$151,0)),0)+IFERROR(INDEX('Hoja de Trabajo para listado'!$DE$153:$DG$274,MATCH($A594,'Hoja de Trabajo para listado'!$DE$153:$DE$1048576,0),MATCH((CUADRO!N$4&amp;$E594),'Hoja de Trabajo para listado'!$DE$151:$DG$151,0)),0)+IFERROR(INDEX('Hoja de Trabajo para listado'!$CD$155:$DC$1048576,MATCH($A594,'Hoja de Trabajo para listado'!$CD$155:$CD$1048576,0),MATCH((CUADRO!N$4&amp;$E594),'Hoja de Trabajo para listado'!$CD$151:$DC$151,0)),0)</f>
        <v>0</v>
      </c>
      <c r="O594" s="243">
        <f ca="1">+IFERROR(INDEX('Hoja de Trabajo para listado'!$A$155:$Z$1048576,MATCH($A594,'Hoja de Trabajo para listado'!$A$155:$A$1048576,0),MATCH((CUADRO!O$4&amp;$E594),'Hoja de Trabajo para listado'!$A$151:$Z$151,0)),0)+IFERROR(INDEX('Hoja de Trabajo para listado'!$AB$155:$BA$1048576,MATCH($A594,'Hoja de Trabajo para listado'!$AB$155:$AB$1048576,0),MATCH((CUADRO!O$4&amp;$E594),'Hoja de Trabajo para listado'!$AB$151:$BA$151,0)),0)+IFERROR(INDEX('Hoja de Trabajo para listado'!$BC$155:$CB$1048576,MATCH($A594,'Hoja de Trabajo para listado'!$BC$155:$BC$1048576,0),MATCH((CUADRO!O$4&amp;$E594),'Hoja de Trabajo para listado'!$BC$151:$CB$151,0)),0)+IFERROR(INDEX('Hoja de Trabajo para listado'!$DE$153:$DG$274,MATCH($A594,'Hoja de Trabajo para listado'!$DE$153:$DE$1048576,0),MATCH((CUADRO!O$4&amp;$E594),'Hoja de Trabajo para listado'!$DE$151:$DG$151,0)),0)+IFERROR(INDEX('Hoja de Trabajo para listado'!$CD$155:$DC$1048576,MATCH($A594,'Hoja de Trabajo para listado'!$CD$155:$CD$1048576,0),MATCH((CUADRO!O$4&amp;$E594),'Hoja de Trabajo para listado'!$CD$151:$DC$151,0)),0)</f>
        <v>0</v>
      </c>
      <c r="P594" s="243">
        <f ca="1">+IFERROR(INDEX('Hoja de Trabajo para listado'!$A$155:$Z$1048576,MATCH($A594,'Hoja de Trabajo para listado'!$A$155:$A$1048576,0),MATCH((CUADRO!P$4&amp;$E594),'Hoja de Trabajo para listado'!$A$151:$Z$151,0)),0)+IFERROR(INDEX('Hoja de Trabajo para listado'!$AB$155:$BA$1048576,MATCH($A594,'Hoja de Trabajo para listado'!$AB$155:$AB$1048576,0),MATCH((CUADRO!P$4&amp;$E594),'Hoja de Trabajo para listado'!$AB$151:$BA$151,0)),0)+IFERROR(INDEX('Hoja de Trabajo para listado'!$BC$155:$CB$1048576,MATCH($A594,'Hoja de Trabajo para listado'!$BC$155:$BC$1048576,0),MATCH((CUADRO!P$4&amp;$E594),'Hoja de Trabajo para listado'!$BC$151:$CB$151,0)),0)+IFERROR(INDEX('Hoja de Trabajo para listado'!$DE$153:$DG$274,MATCH($A594,'Hoja de Trabajo para listado'!$DE$153:$DE$1048576,0),MATCH((CUADRO!P$4&amp;$E594),'Hoja de Trabajo para listado'!$DE$151:$DG$151,0)),0)+IFERROR(INDEX('Hoja de Trabajo para listado'!$CD$155:$DC$1048576,MATCH($A594,'Hoja de Trabajo para listado'!$CD$155:$CD$1048576,0),MATCH((CUADRO!P$4&amp;$E594),'Hoja de Trabajo para listado'!$CD$151:$DC$151,0)),0)</f>
        <v>0</v>
      </c>
      <c r="Q594" s="243">
        <f ca="1">+IFERROR(INDEX('Hoja de Trabajo para listado'!$A$155:$Z$1048576,MATCH($A594,'Hoja de Trabajo para listado'!$A$155:$A$1048576,0),MATCH((CUADRO!Q$4&amp;$E594),'Hoja de Trabajo para listado'!$A$151:$Z$151,0)),0)+IFERROR(INDEX('Hoja de Trabajo para listado'!$AB$155:$BA$1048576,MATCH($A594,'Hoja de Trabajo para listado'!$AB$155:$AB$1048576,0),MATCH((CUADRO!Q$4&amp;$E594),'Hoja de Trabajo para listado'!$AB$151:$BA$151,0)),0)+IFERROR(INDEX('Hoja de Trabajo para listado'!$BC$155:$CB$1048576,MATCH($A594,'Hoja de Trabajo para listado'!$BC$155:$BC$1048576,0),MATCH((CUADRO!Q$4&amp;$E594),'Hoja de Trabajo para listado'!$BC$151:$CB$151,0)),0)+IFERROR(INDEX('Hoja de Trabajo para listado'!$DE$153:$DG$274,MATCH($A594,'Hoja de Trabajo para listado'!$DE$153:$DE$1048576,0),MATCH((CUADRO!Q$4&amp;$E594),'Hoja de Trabajo para listado'!$DE$151:$DG$151,0)),0)+IFERROR(INDEX('Hoja de Trabajo para listado'!$CD$155:$DC$1048576,MATCH($A594,'Hoja de Trabajo para listado'!$CD$155:$CD$1048576,0),MATCH((CUADRO!Q$4&amp;$E594),'Hoja de Trabajo para listado'!$CD$151:$DC$151,0)),0)</f>
        <v>0</v>
      </c>
      <c r="R594" s="243">
        <f t="shared" ca="1" si="25"/>
        <v>0</v>
      </c>
      <c r="S594" s="249">
        <f ca="1">+R593+R594</f>
        <v>0</v>
      </c>
      <c r="T594" s="243">
        <f ca="1">+S594</f>
        <v>0</v>
      </c>
      <c r="U594" s="242">
        <f t="shared" si="26"/>
        <v>2</v>
      </c>
      <c r="V594" s="333" t="str">
        <f>+VLOOKUP(A594,bd_lista!$A$3:$E$592,5,FALSE)</f>
        <v>Gobiernos Autonomos Municipales</v>
      </c>
      <c r="W594" s="388"/>
      <c r="X594" s="242">
        <f>+VLOOKUP(A594,[4]Sheet1!$A$13:$D$744,4,FALSE)</f>
        <v>0</v>
      </c>
      <c r="Y594" s="242" t="e">
        <f>+VLOOKUP(X594,bd_lista!$A$3:$C$592,3,FALSE)</f>
        <v>#N/A</v>
      </c>
      <c r="Z594" s="292"/>
      <c r="AA594" s="293"/>
    </row>
    <row r="595" spans="1:27" customFormat="1" ht="15" hidden="1" customHeight="1">
      <c r="A595" s="32">
        <v>1249</v>
      </c>
      <c r="B595" s="392">
        <f>+A595</f>
        <v>1249</v>
      </c>
      <c r="C595" s="247" t="str">
        <f>+VLOOKUP(A595,bd_lista!$A$3:$C$592,3,FALSE)</f>
        <v>Gobierno Autónomo Municipal de Apolo</v>
      </c>
      <c r="D595" s="389" t="str">
        <f>+C595</f>
        <v>Gobierno Autónomo Municipal de Apolo</v>
      </c>
      <c r="E595" s="242" t="s">
        <v>1304</v>
      </c>
      <c r="F595" s="243">
        <f ca="1">+IFERROR(INDEX('Hoja de Trabajo para listado'!$A$155:$Z$1048576,MATCH($A595,'Hoja de Trabajo para listado'!$A$155:$A$1048576,0),MATCH((CUADRO!F$4&amp;$E595),'Hoja de Trabajo para listado'!$A$151:$Z$151,0)),0)+IFERROR(INDEX('Hoja de Trabajo para listado'!$AB$155:$BA$1048576,MATCH($A595,'Hoja de Trabajo para listado'!$AB$155:$AB$1048576,0),MATCH((CUADRO!F$4&amp;$E595),'Hoja de Trabajo para listado'!$AB$151:$BA$151,0)),0)+IFERROR(INDEX('Hoja de Trabajo para listado'!$BC$155:$CB$1048576,MATCH($A595,'Hoja de Trabajo para listado'!$BC$155:$BC$1048576,0),MATCH((CUADRO!F$4&amp;$E595),'Hoja de Trabajo para listado'!$BC$151:$CB$151,0)),0)+IFERROR(INDEX('Hoja de Trabajo para listado'!$DE$153:$DG$274,MATCH($A595,'Hoja de Trabajo para listado'!$DE$153:$DE$1048576,0),MATCH((CUADRO!F$4&amp;$E595),'Hoja de Trabajo para listado'!$DE$151:$DG$151,0)),0)+IFERROR(INDEX('Hoja de Trabajo para listado'!$CD$155:$DC$1048576,MATCH($A595,'Hoja de Trabajo para listado'!$CD$155:$CD$1048576,0),MATCH((CUADRO!F$4&amp;$E595),'Hoja de Trabajo para listado'!$CD$151:$DC$151,0)),0)</f>
        <v>0</v>
      </c>
      <c r="G595" s="243">
        <f ca="1">+IFERROR(INDEX('Hoja de Trabajo para listado'!$A$155:$Z$1048576,MATCH($A595,'Hoja de Trabajo para listado'!$A$155:$A$1048576,0),MATCH((CUADRO!G$4&amp;$E595),'Hoja de Trabajo para listado'!$A$151:$Z$151,0)),0)+IFERROR(INDEX('Hoja de Trabajo para listado'!$AB$155:$BA$1048576,MATCH($A595,'Hoja de Trabajo para listado'!$AB$155:$AB$1048576,0),MATCH((CUADRO!G$4&amp;$E595),'Hoja de Trabajo para listado'!$AB$151:$BA$151,0)),0)+IFERROR(INDEX('Hoja de Trabajo para listado'!$BC$155:$CB$1048576,MATCH($A595,'Hoja de Trabajo para listado'!$BC$155:$BC$1048576,0),MATCH((CUADRO!G$4&amp;$E595),'Hoja de Trabajo para listado'!$BC$151:$CB$151,0)),0)+IFERROR(INDEX('Hoja de Trabajo para listado'!$DE$153:$DG$274,MATCH($A595,'Hoja de Trabajo para listado'!$DE$153:$DE$1048576,0),MATCH((CUADRO!G$4&amp;$E595),'Hoja de Trabajo para listado'!$DE$151:$DG$151,0)),0)+IFERROR(INDEX('Hoja de Trabajo para listado'!$CD$155:$DC$1048576,MATCH($A595,'Hoja de Trabajo para listado'!$CD$155:$CD$1048576,0),MATCH((CUADRO!G$4&amp;$E595),'Hoja de Trabajo para listado'!$CD$151:$DC$151,0)),0)</f>
        <v>0</v>
      </c>
      <c r="H595" s="243">
        <f ca="1">+IFERROR(INDEX('Hoja de Trabajo para listado'!$A$155:$Z$1048576,MATCH($A595,'Hoja de Trabajo para listado'!$A$155:$A$1048576,0),MATCH((CUADRO!H$4&amp;$E595),'Hoja de Trabajo para listado'!$A$151:$Z$151,0)),0)+IFERROR(INDEX('Hoja de Trabajo para listado'!$AB$155:$BA$1048576,MATCH($A595,'Hoja de Trabajo para listado'!$AB$155:$AB$1048576,0),MATCH((CUADRO!H$4&amp;$E595),'Hoja de Trabajo para listado'!$AB$151:$BA$151,0)),0)+IFERROR(INDEX('Hoja de Trabajo para listado'!$BC$155:$CB$1048576,MATCH($A595,'Hoja de Trabajo para listado'!$BC$155:$BC$1048576,0),MATCH((CUADRO!H$4&amp;$E595),'Hoja de Trabajo para listado'!$BC$151:$CB$151,0)),0)+IFERROR(INDEX('Hoja de Trabajo para listado'!$DE$153:$DG$274,MATCH($A595,'Hoja de Trabajo para listado'!$DE$153:$DE$1048576,0),MATCH((CUADRO!H$4&amp;$E595),'Hoja de Trabajo para listado'!$DE$151:$DG$151,0)),0)+IFERROR(INDEX('Hoja de Trabajo para listado'!$CD$155:$DC$1048576,MATCH($A595,'Hoja de Trabajo para listado'!$CD$155:$CD$1048576,0),MATCH((CUADRO!H$4&amp;$E595),'Hoja de Trabajo para listado'!$CD$151:$DC$151,0)),0)</f>
        <v>0</v>
      </c>
      <c r="I595" s="243">
        <f ca="1">+IFERROR(INDEX('Hoja de Trabajo para listado'!$A$155:$Z$1048576,MATCH($A595,'Hoja de Trabajo para listado'!$A$155:$A$1048576,0),MATCH((CUADRO!I$4&amp;$E595),'Hoja de Trabajo para listado'!$A$151:$Z$151,0)),0)+IFERROR(INDEX('Hoja de Trabajo para listado'!$AB$155:$BA$1048576,MATCH($A595,'Hoja de Trabajo para listado'!$AB$155:$AB$1048576,0),MATCH((CUADRO!I$4&amp;$E595),'Hoja de Trabajo para listado'!$AB$151:$BA$151,0)),0)+IFERROR(INDEX('Hoja de Trabajo para listado'!$BC$155:$CB$1048576,MATCH($A595,'Hoja de Trabajo para listado'!$BC$155:$BC$1048576,0),MATCH((CUADRO!I$4&amp;$E595),'Hoja de Trabajo para listado'!$BC$151:$CB$151,0)),0)+IFERROR(INDEX('Hoja de Trabajo para listado'!$DE$153:$DG$274,MATCH($A595,'Hoja de Trabajo para listado'!$DE$153:$DE$1048576,0),MATCH((CUADRO!I$4&amp;$E595),'Hoja de Trabajo para listado'!$DE$151:$DG$151,0)),0)+IFERROR(INDEX('Hoja de Trabajo para listado'!$CD$155:$DC$1048576,MATCH($A595,'Hoja de Trabajo para listado'!$CD$155:$CD$1048576,0),MATCH((CUADRO!I$4&amp;$E595),'Hoja de Trabajo para listado'!$CD$151:$DC$151,0)),0)</f>
        <v>0</v>
      </c>
      <c r="J595" s="243">
        <f ca="1">+IFERROR(INDEX('Hoja de Trabajo para listado'!$A$155:$Z$1048576,MATCH($A595,'Hoja de Trabajo para listado'!$A$155:$A$1048576,0),MATCH((CUADRO!J$4&amp;$E595),'Hoja de Trabajo para listado'!$A$151:$Z$151,0)),0)+IFERROR(INDEX('Hoja de Trabajo para listado'!$AB$155:$BA$1048576,MATCH($A595,'Hoja de Trabajo para listado'!$AB$155:$AB$1048576,0),MATCH((CUADRO!J$4&amp;$E595),'Hoja de Trabajo para listado'!$AB$151:$BA$151,0)),0)+IFERROR(INDEX('Hoja de Trabajo para listado'!$BC$155:$CB$1048576,MATCH($A595,'Hoja de Trabajo para listado'!$BC$155:$BC$1048576,0),MATCH((CUADRO!J$4&amp;$E595),'Hoja de Trabajo para listado'!$BC$151:$CB$151,0)),0)+IFERROR(INDEX('Hoja de Trabajo para listado'!$DE$153:$DG$274,MATCH($A595,'Hoja de Trabajo para listado'!$DE$153:$DE$1048576,0),MATCH((CUADRO!J$4&amp;$E595),'Hoja de Trabajo para listado'!$DE$151:$DG$151,0)),0)+IFERROR(INDEX('Hoja de Trabajo para listado'!$CD$155:$DC$1048576,MATCH($A595,'Hoja de Trabajo para listado'!$CD$155:$CD$1048576,0),MATCH((CUADRO!J$4&amp;$E595),'Hoja de Trabajo para listado'!$CD$151:$DC$151,0)),0)</f>
        <v>0</v>
      </c>
      <c r="K595" s="243">
        <f ca="1">+IFERROR(INDEX('Hoja de Trabajo para listado'!$A$155:$Z$1048576,MATCH($A595,'Hoja de Trabajo para listado'!$A$155:$A$1048576,0),MATCH((CUADRO!K$4&amp;$E595),'Hoja de Trabajo para listado'!$A$151:$Z$151,0)),0)+IFERROR(INDEX('Hoja de Trabajo para listado'!$AB$155:$BA$1048576,MATCH($A595,'Hoja de Trabajo para listado'!$AB$155:$AB$1048576,0),MATCH((CUADRO!K$4&amp;$E595),'Hoja de Trabajo para listado'!$AB$151:$BA$151,0)),0)+IFERROR(INDEX('Hoja de Trabajo para listado'!$BC$155:$CB$1048576,MATCH($A595,'Hoja de Trabajo para listado'!$BC$155:$BC$1048576,0),MATCH((CUADRO!K$4&amp;$E595),'Hoja de Trabajo para listado'!$BC$151:$CB$151,0)),0)+IFERROR(INDEX('Hoja de Trabajo para listado'!$DE$153:$DG$274,MATCH($A595,'Hoja de Trabajo para listado'!$DE$153:$DE$1048576,0),MATCH((CUADRO!K$4&amp;$E595),'Hoja de Trabajo para listado'!$DE$151:$DG$151,0)),0)+IFERROR(INDEX('Hoja de Trabajo para listado'!$CD$155:$DC$1048576,MATCH($A595,'Hoja de Trabajo para listado'!$CD$155:$CD$1048576,0),MATCH((CUADRO!K$4&amp;$E595),'Hoja de Trabajo para listado'!$CD$151:$DC$151,0)),0)</f>
        <v>0</v>
      </c>
      <c r="L595" s="243">
        <f ca="1">+IFERROR(INDEX('Hoja de Trabajo para listado'!$A$155:$Z$1048576,MATCH($A595,'Hoja de Trabajo para listado'!$A$155:$A$1048576,0),MATCH((CUADRO!L$4&amp;$E595),'Hoja de Trabajo para listado'!$A$151:$Z$151,0)),0)+IFERROR(INDEX('Hoja de Trabajo para listado'!$AB$155:$BA$1048576,MATCH($A595,'Hoja de Trabajo para listado'!$AB$155:$AB$1048576,0),MATCH((CUADRO!L$4&amp;$E595),'Hoja de Trabajo para listado'!$AB$151:$BA$151,0)),0)+IFERROR(INDEX('Hoja de Trabajo para listado'!$BC$155:$CB$1048576,MATCH($A595,'Hoja de Trabajo para listado'!$BC$155:$BC$1048576,0),MATCH((CUADRO!L$4&amp;$E595),'Hoja de Trabajo para listado'!$BC$151:$CB$151,0)),0)+IFERROR(INDEX('Hoja de Trabajo para listado'!$DE$153:$DG$274,MATCH($A595,'Hoja de Trabajo para listado'!$DE$153:$DE$1048576,0),MATCH((CUADRO!L$4&amp;$E595),'Hoja de Trabajo para listado'!$DE$151:$DG$151,0)),0)+IFERROR(INDEX('Hoja de Trabajo para listado'!$CD$155:$DC$1048576,MATCH($A595,'Hoja de Trabajo para listado'!$CD$155:$CD$1048576,0),MATCH((CUADRO!L$4&amp;$E595),'Hoja de Trabajo para listado'!$CD$151:$DC$151,0)),0)</f>
        <v>0</v>
      </c>
      <c r="M595" s="243">
        <f ca="1">+IFERROR(INDEX('Hoja de Trabajo para listado'!$A$155:$Z$1048576,MATCH($A595,'Hoja de Trabajo para listado'!$A$155:$A$1048576,0),MATCH((CUADRO!M$4&amp;$E595),'Hoja de Trabajo para listado'!$A$151:$Z$151,0)),0)+IFERROR(INDEX('Hoja de Trabajo para listado'!$AB$155:$BA$1048576,MATCH($A595,'Hoja de Trabajo para listado'!$AB$155:$AB$1048576,0),MATCH((CUADRO!M$4&amp;$E595),'Hoja de Trabajo para listado'!$AB$151:$BA$151,0)),0)+IFERROR(INDEX('Hoja de Trabajo para listado'!$BC$155:$CB$1048576,MATCH($A595,'Hoja de Trabajo para listado'!$BC$155:$BC$1048576,0),MATCH((CUADRO!M$4&amp;$E595),'Hoja de Trabajo para listado'!$BC$151:$CB$151,0)),0)+IFERROR(INDEX('Hoja de Trabajo para listado'!$DE$153:$DG$274,MATCH($A595,'Hoja de Trabajo para listado'!$DE$153:$DE$1048576,0),MATCH((CUADRO!M$4&amp;$E595),'Hoja de Trabajo para listado'!$DE$151:$DG$151,0)),0)+IFERROR(INDEX('Hoja de Trabajo para listado'!$CD$155:$DC$1048576,MATCH($A595,'Hoja de Trabajo para listado'!$CD$155:$CD$1048576,0),MATCH((CUADRO!M$4&amp;$E595),'Hoja de Trabajo para listado'!$CD$151:$DC$151,0)),0)</f>
        <v>0</v>
      </c>
      <c r="N595" s="243">
        <f ca="1">+IFERROR(INDEX('Hoja de Trabajo para listado'!$A$155:$Z$1048576,MATCH($A595,'Hoja de Trabajo para listado'!$A$155:$A$1048576,0),MATCH((CUADRO!N$4&amp;$E595),'Hoja de Trabajo para listado'!$A$151:$Z$151,0)),0)+IFERROR(INDEX('Hoja de Trabajo para listado'!$AB$155:$BA$1048576,MATCH($A595,'Hoja de Trabajo para listado'!$AB$155:$AB$1048576,0),MATCH((CUADRO!N$4&amp;$E595),'Hoja de Trabajo para listado'!$AB$151:$BA$151,0)),0)+IFERROR(INDEX('Hoja de Trabajo para listado'!$BC$155:$CB$1048576,MATCH($A595,'Hoja de Trabajo para listado'!$BC$155:$BC$1048576,0),MATCH((CUADRO!N$4&amp;$E595),'Hoja de Trabajo para listado'!$BC$151:$CB$151,0)),0)+IFERROR(INDEX('Hoja de Trabajo para listado'!$DE$153:$DG$274,MATCH($A595,'Hoja de Trabajo para listado'!$DE$153:$DE$1048576,0),MATCH((CUADRO!N$4&amp;$E595),'Hoja de Trabajo para listado'!$DE$151:$DG$151,0)),0)+IFERROR(INDEX('Hoja de Trabajo para listado'!$CD$155:$DC$1048576,MATCH($A595,'Hoja de Trabajo para listado'!$CD$155:$CD$1048576,0),MATCH((CUADRO!N$4&amp;$E595),'Hoja de Trabajo para listado'!$CD$151:$DC$151,0)),0)</f>
        <v>0</v>
      </c>
      <c r="O595" s="243">
        <f ca="1">+IFERROR(INDEX('Hoja de Trabajo para listado'!$A$155:$Z$1048576,MATCH($A595,'Hoja de Trabajo para listado'!$A$155:$A$1048576,0),MATCH((CUADRO!O$4&amp;$E595),'Hoja de Trabajo para listado'!$A$151:$Z$151,0)),0)+IFERROR(INDEX('Hoja de Trabajo para listado'!$AB$155:$BA$1048576,MATCH($A595,'Hoja de Trabajo para listado'!$AB$155:$AB$1048576,0),MATCH((CUADRO!O$4&amp;$E595),'Hoja de Trabajo para listado'!$AB$151:$BA$151,0)),0)+IFERROR(INDEX('Hoja de Trabajo para listado'!$BC$155:$CB$1048576,MATCH($A595,'Hoja de Trabajo para listado'!$BC$155:$BC$1048576,0),MATCH((CUADRO!O$4&amp;$E595),'Hoja de Trabajo para listado'!$BC$151:$CB$151,0)),0)+IFERROR(INDEX('Hoja de Trabajo para listado'!$DE$153:$DG$274,MATCH($A595,'Hoja de Trabajo para listado'!$DE$153:$DE$1048576,0),MATCH((CUADRO!O$4&amp;$E595),'Hoja de Trabajo para listado'!$DE$151:$DG$151,0)),0)+IFERROR(INDEX('Hoja de Trabajo para listado'!$CD$155:$DC$1048576,MATCH($A595,'Hoja de Trabajo para listado'!$CD$155:$CD$1048576,0),MATCH((CUADRO!O$4&amp;$E595),'Hoja de Trabajo para listado'!$CD$151:$DC$151,0)),0)</f>
        <v>0</v>
      </c>
      <c r="P595" s="243">
        <f ca="1">+IFERROR(INDEX('Hoja de Trabajo para listado'!$A$155:$Z$1048576,MATCH($A595,'Hoja de Trabajo para listado'!$A$155:$A$1048576,0),MATCH((CUADRO!P$4&amp;$E595),'Hoja de Trabajo para listado'!$A$151:$Z$151,0)),0)+IFERROR(INDEX('Hoja de Trabajo para listado'!$AB$155:$BA$1048576,MATCH($A595,'Hoja de Trabajo para listado'!$AB$155:$AB$1048576,0),MATCH((CUADRO!P$4&amp;$E595),'Hoja de Trabajo para listado'!$AB$151:$BA$151,0)),0)+IFERROR(INDEX('Hoja de Trabajo para listado'!$BC$155:$CB$1048576,MATCH($A595,'Hoja de Trabajo para listado'!$BC$155:$BC$1048576,0),MATCH((CUADRO!P$4&amp;$E595),'Hoja de Trabajo para listado'!$BC$151:$CB$151,0)),0)+IFERROR(INDEX('Hoja de Trabajo para listado'!$DE$153:$DG$274,MATCH($A595,'Hoja de Trabajo para listado'!$DE$153:$DE$1048576,0),MATCH((CUADRO!P$4&amp;$E595),'Hoja de Trabajo para listado'!$DE$151:$DG$151,0)),0)+IFERROR(INDEX('Hoja de Trabajo para listado'!$CD$155:$DC$1048576,MATCH($A595,'Hoja de Trabajo para listado'!$CD$155:$CD$1048576,0),MATCH((CUADRO!P$4&amp;$E595),'Hoja de Trabajo para listado'!$CD$151:$DC$151,0)),0)</f>
        <v>0</v>
      </c>
      <c r="Q595" s="243">
        <f ca="1">+IFERROR(INDEX('Hoja de Trabajo para listado'!$A$155:$Z$1048576,MATCH($A595,'Hoja de Trabajo para listado'!$A$155:$A$1048576,0),MATCH((CUADRO!Q$4&amp;$E595),'Hoja de Trabajo para listado'!$A$151:$Z$151,0)),0)+IFERROR(INDEX('Hoja de Trabajo para listado'!$AB$155:$BA$1048576,MATCH($A595,'Hoja de Trabajo para listado'!$AB$155:$AB$1048576,0),MATCH((CUADRO!Q$4&amp;$E595),'Hoja de Trabajo para listado'!$AB$151:$BA$151,0)),0)+IFERROR(INDEX('Hoja de Trabajo para listado'!$BC$155:$CB$1048576,MATCH($A595,'Hoja de Trabajo para listado'!$BC$155:$BC$1048576,0),MATCH((CUADRO!Q$4&amp;$E595),'Hoja de Trabajo para listado'!$BC$151:$CB$151,0)),0)+IFERROR(INDEX('Hoja de Trabajo para listado'!$DE$153:$DG$274,MATCH($A595,'Hoja de Trabajo para listado'!$DE$153:$DE$1048576,0),MATCH((CUADRO!Q$4&amp;$E595),'Hoja de Trabajo para listado'!$DE$151:$DG$151,0)),0)+IFERROR(INDEX('Hoja de Trabajo para listado'!$CD$155:$DC$1048576,MATCH($A595,'Hoja de Trabajo para listado'!$CD$155:$CD$1048576,0),MATCH((CUADRO!Q$4&amp;$E595),'Hoja de Trabajo para listado'!$CD$151:$DC$151,0)),0)</f>
        <v>0</v>
      </c>
      <c r="R595" s="243">
        <f t="shared" ca="1" si="25"/>
        <v>0</v>
      </c>
      <c r="S595" s="249"/>
      <c r="T595" s="243">
        <f ca="1">+T596</f>
        <v>0</v>
      </c>
      <c r="U595" s="242">
        <f t="shared" si="26"/>
        <v>1</v>
      </c>
      <c r="V595" s="333" t="str">
        <f>+VLOOKUP(A595,bd_lista!$A$3:$E$592,5,FALSE)</f>
        <v>Gobiernos Autonomos Municipales</v>
      </c>
      <c r="W595" s="387" t="str">
        <f>+V595</f>
        <v>Gobiernos Autonomos Municipales</v>
      </c>
      <c r="X595" s="242">
        <f>+VLOOKUP(A595,[4]Sheet1!$A$13:$D$744,4,FALSE)</f>
        <v>0</v>
      </c>
      <c r="Y595" s="242" t="e">
        <f>+VLOOKUP(X595,bd_lista!$A$3:$C$592,3,FALSE)</f>
        <v>#N/A</v>
      </c>
      <c r="Z595" s="294">
        <f>+X595</f>
        <v>0</v>
      </c>
      <c r="AA595" s="295" t="e">
        <f>+Y595</f>
        <v>#N/A</v>
      </c>
    </row>
    <row r="596" spans="1:27" customFormat="1" ht="15" hidden="1" customHeight="1">
      <c r="A596" s="32">
        <v>1249</v>
      </c>
      <c r="B596" s="393"/>
      <c r="C596" s="247" t="str">
        <f>+VLOOKUP(A596,bd_lista!$A$3:$C$592,3,FALSE)</f>
        <v>Gobierno Autónomo Municipal de Apolo</v>
      </c>
      <c r="D596" s="390"/>
      <c r="E596" s="244" t="s">
        <v>1305</v>
      </c>
      <c r="F596" s="243">
        <f ca="1">+IFERROR(INDEX('Hoja de Trabajo para listado'!$A$155:$Z$1048576,MATCH($A596,'Hoja de Trabajo para listado'!$A$155:$A$1048576,0),MATCH((CUADRO!F$4&amp;$E596),'Hoja de Trabajo para listado'!$A$151:$Z$151,0)),0)+IFERROR(INDEX('Hoja de Trabajo para listado'!$AB$155:$BA$1048576,MATCH($A596,'Hoja de Trabajo para listado'!$AB$155:$AB$1048576,0),MATCH((CUADRO!F$4&amp;$E596),'Hoja de Trabajo para listado'!$AB$151:$BA$151,0)),0)+IFERROR(INDEX('Hoja de Trabajo para listado'!$BC$155:$CB$1048576,MATCH($A596,'Hoja de Trabajo para listado'!$BC$155:$BC$1048576,0),MATCH((CUADRO!F$4&amp;$E596),'Hoja de Trabajo para listado'!$BC$151:$CB$151,0)),0)+IFERROR(INDEX('Hoja de Trabajo para listado'!$DE$153:$DG$274,MATCH($A596,'Hoja de Trabajo para listado'!$DE$153:$DE$1048576,0),MATCH((CUADRO!F$4&amp;$E596),'Hoja de Trabajo para listado'!$DE$151:$DG$151,0)),0)+IFERROR(INDEX('Hoja de Trabajo para listado'!$CD$155:$DC$1048576,MATCH($A596,'Hoja de Trabajo para listado'!$CD$155:$CD$1048576,0),MATCH((CUADRO!F$4&amp;$E596),'Hoja de Trabajo para listado'!$CD$151:$DC$151,0)),0)</f>
        <v>0</v>
      </c>
      <c r="G596" s="243">
        <f ca="1">+IFERROR(INDEX('Hoja de Trabajo para listado'!$A$155:$Z$1048576,MATCH($A596,'Hoja de Trabajo para listado'!$A$155:$A$1048576,0),MATCH((CUADRO!G$4&amp;$E596),'Hoja de Trabajo para listado'!$A$151:$Z$151,0)),0)+IFERROR(INDEX('Hoja de Trabajo para listado'!$AB$155:$BA$1048576,MATCH($A596,'Hoja de Trabajo para listado'!$AB$155:$AB$1048576,0),MATCH((CUADRO!G$4&amp;$E596),'Hoja de Trabajo para listado'!$AB$151:$BA$151,0)),0)+IFERROR(INDEX('Hoja de Trabajo para listado'!$BC$155:$CB$1048576,MATCH($A596,'Hoja de Trabajo para listado'!$BC$155:$BC$1048576,0),MATCH((CUADRO!G$4&amp;$E596),'Hoja de Trabajo para listado'!$BC$151:$CB$151,0)),0)+IFERROR(INDEX('Hoja de Trabajo para listado'!$DE$153:$DG$274,MATCH($A596,'Hoja de Trabajo para listado'!$DE$153:$DE$1048576,0),MATCH((CUADRO!G$4&amp;$E596),'Hoja de Trabajo para listado'!$DE$151:$DG$151,0)),0)+IFERROR(INDEX('Hoja de Trabajo para listado'!$CD$155:$DC$1048576,MATCH($A596,'Hoja de Trabajo para listado'!$CD$155:$CD$1048576,0),MATCH((CUADRO!G$4&amp;$E596),'Hoja de Trabajo para listado'!$CD$151:$DC$151,0)),0)</f>
        <v>0</v>
      </c>
      <c r="H596" s="243">
        <f ca="1">+IFERROR(INDEX('Hoja de Trabajo para listado'!$A$155:$Z$1048576,MATCH($A596,'Hoja de Trabajo para listado'!$A$155:$A$1048576,0),MATCH((CUADRO!H$4&amp;$E596),'Hoja de Trabajo para listado'!$A$151:$Z$151,0)),0)+IFERROR(INDEX('Hoja de Trabajo para listado'!$AB$155:$BA$1048576,MATCH($A596,'Hoja de Trabajo para listado'!$AB$155:$AB$1048576,0),MATCH((CUADRO!H$4&amp;$E596),'Hoja de Trabajo para listado'!$AB$151:$BA$151,0)),0)+IFERROR(INDEX('Hoja de Trabajo para listado'!$BC$155:$CB$1048576,MATCH($A596,'Hoja de Trabajo para listado'!$BC$155:$BC$1048576,0),MATCH((CUADRO!H$4&amp;$E596),'Hoja de Trabajo para listado'!$BC$151:$CB$151,0)),0)+IFERROR(INDEX('Hoja de Trabajo para listado'!$DE$153:$DG$274,MATCH($A596,'Hoja de Trabajo para listado'!$DE$153:$DE$1048576,0),MATCH((CUADRO!H$4&amp;$E596),'Hoja de Trabajo para listado'!$DE$151:$DG$151,0)),0)+IFERROR(INDEX('Hoja de Trabajo para listado'!$CD$155:$DC$1048576,MATCH($A596,'Hoja de Trabajo para listado'!$CD$155:$CD$1048576,0),MATCH((CUADRO!H$4&amp;$E596),'Hoja de Trabajo para listado'!$CD$151:$DC$151,0)),0)</f>
        <v>0</v>
      </c>
      <c r="I596" s="243">
        <f ca="1">+IFERROR(INDEX('Hoja de Trabajo para listado'!$A$155:$Z$1048576,MATCH($A596,'Hoja de Trabajo para listado'!$A$155:$A$1048576,0),MATCH((CUADRO!I$4&amp;$E596),'Hoja de Trabajo para listado'!$A$151:$Z$151,0)),0)+IFERROR(INDEX('Hoja de Trabajo para listado'!$AB$155:$BA$1048576,MATCH($A596,'Hoja de Trabajo para listado'!$AB$155:$AB$1048576,0),MATCH((CUADRO!I$4&amp;$E596),'Hoja de Trabajo para listado'!$AB$151:$BA$151,0)),0)+IFERROR(INDEX('Hoja de Trabajo para listado'!$BC$155:$CB$1048576,MATCH($A596,'Hoja de Trabajo para listado'!$BC$155:$BC$1048576,0),MATCH((CUADRO!I$4&amp;$E596),'Hoja de Trabajo para listado'!$BC$151:$CB$151,0)),0)+IFERROR(INDEX('Hoja de Trabajo para listado'!$DE$153:$DG$274,MATCH($A596,'Hoja de Trabajo para listado'!$DE$153:$DE$1048576,0),MATCH((CUADRO!I$4&amp;$E596),'Hoja de Trabajo para listado'!$DE$151:$DG$151,0)),0)+IFERROR(INDEX('Hoja de Trabajo para listado'!$CD$155:$DC$1048576,MATCH($A596,'Hoja de Trabajo para listado'!$CD$155:$CD$1048576,0),MATCH((CUADRO!I$4&amp;$E596),'Hoja de Trabajo para listado'!$CD$151:$DC$151,0)),0)</f>
        <v>0</v>
      </c>
      <c r="J596" s="243">
        <f ca="1">+IFERROR(INDEX('Hoja de Trabajo para listado'!$A$155:$Z$1048576,MATCH($A596,'Hoja de Trabajo para listado'!$A$155:$A$1048576,0),MATCH((CUADRO!J$4&amp;$E596),'Hoja de Trabajo para listado'!$A$151:$Z$151,0)),0)+IFERROR(INDEX('Hoja de Trabajo para listado'!$AB$155:$BA$1048576,MATCH($A596,'Hoja de Trabajo para listado'!$AB$155:$AB$1048576,0),MATCH((CUADRO!J$4&amp;$E596),'Hoja de Trabajo para listado'!$AB$151:$BA$151,0)),0)+IFERROR(INDEX('Hoja de Trabajo para listado'!$BC$155:$CB$1048576,MATCH($A596,'Hoja de Trabajo para listado'!$BC$155:$BC$1048576,0),MATCH((CUADRO!J$4&amp;$E596),'Hoja de Trabajo para listado'!$BC$151:$CB$151,0)),0)+IFERROR(INDEX('Hoja de Trabajo para listado'!$DE$153:$DG$274,MATCH($A596,'Hoja de Trabajo para listado'!$DE$153:$DE$1048576,0),MATCH((CUADRO!J$4&amp;$E596),'Hoja de Trabajo para listado'!$DE$151:$DG$151,0)),0)+IFERROR(INDEX('Hoja de Trabajo para listado'!$CD$155:$DC$1048576,MATCH($A596,'Hoja de Trabajo para listado'!$CD$155:$CD$1048576,0),MATCH((CUADRO!J$4&amp;$E596),'Hoja de Trabajo para listado'!$CD$151:$DC$151,0)),0)</f>
        <v>0</v>
      </c>
      <c r="K596" s="243">
        <f ca="1">+IFERROR(INDEX('Hoja de Trabajo para listado'!$A$155:$Z$1048576,MATCH($A596,'Hoja de Trabajo para listado'!$A$155:$A$1048576,0),MATCH((CUADRO!K$4&amp;$E596),'Hoja de Trabajo para listado'!$A$151:$Z$151,0)),0)+IFERROR(INDEX('Hoja de Trabajo para listado'!$AB$155:$BA$1048576,MATCH($A596,'Hoja de Trabajo para listado'!$AB$155:$AB$1048576,0),MATCH((CUADRO!K$4&amp;$E596),'Hoja de Trabajo para listado'!$AB$151:$BA$151,0)),0)+IFERROR(INDEX('Hoja de Trabajo para listado'!$BC$155:$CB$1048576,MATCH($A596,'Hoja de Trabajo para listado'!$BC$155:$BC$1048576,0),MATCH((CUADRO!K$4&amp;$E596),'Hoja de Trabajo para listado'!$BC$151:$CB$151,0)),0)+IFERROR(INDEX('Hoja de Trabajo para listado'!$DE$153:$DG$274,MATCH($A596,'Hoja de Trabajo para listado'!$DE$153:$DE$1048576,0),MATCH((CUADRO!K$4&amp;$E596),'Hoja de Trabajo para listado'!$DE$151:$DG$151,0)),0)+IFERROR(INDEX('Hoja de Trabajo para listado'!$CD$155:$DC$1048576,MATCH($A596,'Hoja de Trabajo para listado'!$CD$155:$CD$1048576,0),MATCH((CUADRO!K$4&amp;$E596),'Hoja de Trabajo para listado'!$CD$151:$DC$151,0)),0)</f>
        <v>0</v>
      </c>
      <c r="L596" s="243">
        <f ca="1">+IFERROR(INDEX('Hoja de Trabajo para listado'!$A$155:$Z$1048576,MATCH($A596,'Hoja de Trabajo para listado'!$A$155:$A$1048576,0),MATCH((CUADRO!L$4&amp;$E596),'Hoja de Trabajo para listado'!$A$151:$Z$151,0)),0)+IFERROR(INDEX('Hoja de Trabajo para listado'!$AB$155:$BA$1048576,MATCH($A596,'Hoja de Trabajo para listado'!$AB$155:$AB$1048576,0),MATCH((CUADRO!L$4&amp;$E596),'Hoja de Trabajo para listado'!$AB$151:$BA$151,0)),0)+IFERROR(INDEX('Hoja de Trabajo para listado'!$BC$155:$CB$1048576,MATCH($A596,'Hoja de Trabajo para listado'!$BC$155:$BC$1048576,0),MATCH((CUADRO!L$4&amp;$E596),'Hoja de Trabajo para listado'!$BC$151:$CB$151,0)),0)+IFERROR(INDEX('Hoja de Trabajo para listado'!$DE$153:$DG$274,MATCH($A596,'Hoja de Trabajo para listado'!$DE$153:$DE$1048576,0),MATCH((CUADRO!L$4&amp;$E596),'Hoja de Trabajo para listado'!$DE$151:$DG$151,0)),0)+IFERROR(INDEX('Hoja de Trabajo para listado'!$CD$155:$DC$1048576,MATCH($A596,'Hoja de Trabajo para listado'!$CD$155:$CD$1048576,0),MATCH((CUADRO!L$4&amp;$E596),'Hoja de Trabajo para listado'!$CD$151:$DC$151,0)),0)</f>
        <v>0</v>
      </c>
      <c r="M596" s="243">
        <f ca="1">+IFERROR(INDEX('Hoja de Trabajo para listado'!$A$155:$Z$1048576,MATCH($A596,'Hoja de Trabajo para listado'!$A$155:$A$1048576,0),MATCH((CUADRO!M$4&amp;$E596),'Hoja de Trabajo para listado'!$A$151:$Z$151,0)),0)+IFERROR(INDEX('Hoja de Trabajo para listado'!$AB$155:$BA$1048576,MATCH($A596,'Hoja de Trabajo para listado'!$AB$155:$AB$1048576,0),MATCH((CUADRO!M$4&amp;$E596),'Hoja de Trabajo para listado'!$AB$151:$BA$151,0)),0)+IFERROR(INDEX('Hoja de Trabajo para listado'!$BC$155:$CB$1048576,MATCH($A596,'Hoja de Trabajo para listado'!$BC$155:$BC$1048576,0),MATCH((CUADRO!M$4&amp;$E596),'Hoja de Trabajo para listado'!$BC$151:$CB$151,0)),0)+IFERROR(INDEX('Hoja de Trabajo para listado'!$DE$153:$DG$274,MATCH($A596,'Hoja de Trabajo para listado'!$DE$153:$DE$1048576,0),MATCH((CUADRO!M$4&amp;$E596),'Hoja de Trabajo para listado'!$DE$151:$DG$151,0)),0)+IFERROR(INDEX('Hoja de Trabajo para listado'!$CD$155:$DC$1048576,MATCH($A596,'Hoja de Trabajo para listado'!$CD$155:$CD$1048576,0),MATCH((CUADRO!M$4&amp;$E596),'Hoja de Trabajo para listado'!$CD$151:$DC$151,0)),0)</f>
        <v>0</v>
      </c>
      <c r="N596" s="243">
        <f ca="1">+IFERROR(INDEX('Hoja de Trabajo para listado'!$A$155:$Z$1048576,MATCH($A596,'Hoja de Trabajo para listado'!$A$155:$A$1048576,0),MATCH((CUADRO!N$4&amp;$E596),'Hoja de Trabajo para listado'!$A$151:$Z$151,0)),0)+IFERROR(INDEX('Hoja de Trabajo para listado'!$AB$155:$BA$1048576,MATCH($A596,'Hoja de Trabajo para listado'!$AB$155:$AB$1048576,0),MATCH((CUADRO!N$4&amp;$E596),'Hoja de Trabajo para listado'!$AB$151:$BA$151,0)),0)+IFERROR(INDEX('Hoja de Trabajo para listado'!$BC$155:$CB$1048576,MATCH($A596,'Hoja de Trabajo para listado'!$BC$155:$BC$1048576,0),MATCH((CUADRO!N$4&amp;$E596),'Hoja de Trabajo para listado'!$BC$151:$CB$151,0)),0)+IFERROR(INDEX('Hoja de Trabajo para listado'!$DE$153:$DG$274,MATCH($A596,'Hoja de Trabajo para listado'!$DE$153:$DE$1048576,0),MATCH((CUADRO!N$4&amp;$E596),'Hoja de Trabajo para listado'!$DE$151:$DG$151,0)),0)+IFERROR(INDEX('Hoja de Trabajo para listado'!$CD$155:$DC$1048576,MATCH($A596,'Hoja de Trabajo para listado'!$CD$155:$CD$1048576,0),MATCH((CUADRO!N$4&amp;$E596),'Hoja de Trabajo para listado'!$CD$151:$DC$151,0)),0)</f>
        <v>0</v>
      </c>
      <c r="O596" s="243">
        <f ca="1">+IFERROR(INDEX('Hoja de Trabajo para listado'!$A$155:$Z$1048576,MATCH($A596,'Hoja de Trabajo para listado'!$A$155:$A$1048576,0),MATCH((CUADRO!O$4&amp;$E596),'Hoja de Trabajo para listado'!$A$151:$Z$151,0)),0)+IFERROR(INDEX('Hoja de Trabajo para listado'!$AB$155:$BA$1048576,MATCH($A596,'Hoja de Trabajo para listado'!$AB$155:$AB$1048576,0),MATCH((CUADRO!O$4&amp;$E596),'Hoja de Trabajo para listado'!$AB$151:$BA$151,0)),0)+IFERROR(INDEX('Hoja de Trabajo para listado'!$BC$155:$CB$1048576,MATCH($A596,'Hoja de Trabajo para listado'!$BC$155:$BC$1048576,0),MATCH((CUADRO!O$4&amp;$E596),'Hoja de Trabajo para listado'!$BC$151:$CB$151,0)),0)+IFERROR(INDEX('Hoja de Trabajo para listado'!$DE$153:$DG$274,MATCH($A596,'Hoja de Trabajo para listado'!$DE$153:$DE$1048576,0),MATCH((CUADRO!O$4&amp;$E596),'Hoja de Trabajo para listado'!$DE$151:$DG$151,0)),0)+IFERROR(INDEX('Hoja de Trabajo para listado'!$CD$155:$DC$1048576,MATCH($A596,'Hoja de Trabajo para listado'!$CD$155:$CD$1048576,0),MATCH((CUADRO!O$4&amp;$E596),'Hoja de Trabajo para listado'!$CD$151:$DC$151,0)),0)</f>
        <v>0</v>
      </c>
      <c r="P596" s="243">
        <f ca="1">+IFERROR(INDEX('Hoja de Trabajo para listado'!$A$155:$Z$1048576,MATCH($A596,'Hoja de Trabajo para listado'!$A$155:$A$1048576,0),MATCH((CUADRO!P$4&amp;$E596),'Hoja de Trabajo para listado'!$A$151:$Z$151,0)),0)+IFERROR(INDEX('Hoja de Trabajo para listado'!$AB$155:$BA$1048576,MATCH($A596,'Hoja de Trabajo para listado'!$AB$155:$AB$1048576,0),MATCH((CUADRO!P$4&amp;$E596),'Hoja de Trabajo para listado'!$AB$151:$BA$151,0)),0)+IFERROR(INDEX('Hoja de Trabajo para listado'!$BC$155:$CB$1048576,MATCH($A596,'Hoja de Trabajo para listado'!$BC$155:$BC$1048576,0),MATCH((CUADRO!P$4&amp;$E596),'Hoja de Trabajo para listado'!$BC$151:$CB$151,0)),0)+IFERROR(INDEX('Hoja de Trabajo para listado'!$DE$153:$DG$274,MATCH($A596,'Hoja de Trabajo para listado'!$DE$153:$DE$1048576,0),MATCH((CUADRO!P$4&amp;$E596),'Hoja de Trabajo para listado'!$DE$151:$DG$151,0)),0)+IFERROR(INDEX('Hoja de Trabajo para listado'!$CD$155:$DC$1048576,MATCH($A596,'Hoja de Trabajo para listado'!$CD$155:$CD$1048576,0),MATCH((CUADRO!P$4&amp;$E596),'Hoja de Trabajo para listado'!$CD$151:$DC$151,0)),0)</f>
        <v>0</v>
      </c>
      <c r="Q596" s="243">
        <f ca="1">+IFERROR(INDEX('Hoja de Trabajo para listado'!$A$155:$Z$1048576,MATCH($A596,'Hoja de Trabajo para listado'!$A$155:$A$1048576,0),MATCH((CUADRO!Q$4&amp;$E596),'Hoja de Trabajo para listado'!$A$151:$Z$151,0)),0)+IFERROR(INDEX('Hoja de Trabajo para listado'!$AB$155:$BA$1048576,MATCH($A596,'Hoja de Trabajo para listado'!$AB$155:$AB$1048576,0),MATCH((CUADRO!Q$4&amp;$E596),'Hoja de Trabajo para listado'!$AB$151:$BA$151,0)),0)+IFERROR(INDEX('Hoja de Trabajo para listado'!$BC$155:$CB$1048576,MATCH($A596,'Hoja de Trabajo para listado'!$BC$155:$BC$1048576,0),MATCH((CUADRO!Q$4&amp;$E596),'Hoja de Trabajo para listado'!$BC$151:$CB$151,0)),0)+IFERROR(INDEX('Hoja de Trabajo para listado'!$DE$153:$DG$274,MATCH($A596,'Hoja de Trabajo para listado'!$DE$153:$DE$1048576,0),MATCH((CUADRO!Q$4&amp;$E596),'Hoja de Trabajo para listado'!$DE$151:$DG$151,0)),0)+IFERROR(INDEX('Hoja de Trabajo para listado'!$CD$155:$DC$1048576,MATCH($A596,'Hoja de Trabajo para listado'!$CD$155:$CD$1048576,0),MATCH((CUADRO!Q$4&amp;$E596),'Hoja de Trabajo para listado'!$CD$151:$DC$151,0)),0)</f>
        <v>0</v>
      </c>
      <c r="R596" s="243">
        <f t="shared" ca="1" si="25"/>
        <v>0</v>
      </c>
      <c r="S596" s="249">
        <f ca="1">+R595+R596</f>
        <v>0</v>
      </c>
      <c r="T596" s="243">
        <f ca="1">+S596</f>
        <v>0</v>
      </c>
      <c r="U596" s="242">
        <f t="shared" si="26"/>
        <v>2</v>
      </c>
      <c r="V596" s="333" t="str">
        <f>+VLOOKUP(A596,bd_lista!$A$3:$E$592,5,FALSE)</f>
        <v>Gobiernos Autonomos Municipales</v>
      </c>
      <c r="W596" s="388"/>
      <c r="X596" s="242">
        <f>+VLOOKUP(A596,[4]Sheet1!$A$13:$D$744,4,FALSE)</f>
        <v>0</v>
      </c>
      <c r="Y596" s="242" t="e">
        <f>+VLOOKUP(X596,bd_lista!$A$3:$C$592,3,FALSE)</f>
        <v>#N/A</v>
      </c>
      <c r="Z596" s="292"/>
      <c r="AA596" s="293"/>
    </row>
    <row r="597" spans="1:27" customFormat="1" ht="15" hidden="1" customHeight="1">
      <c r="A597" s="32">
        <v>1250</v>
      </c>
      <c r="B597" s="392">
        <f>+A597</f>
        <v>1250</v>
      </c>
      <c r="C597" s="247" t="str">
        <f>+VLOOKUP(A597,bd_lista!$A$3:$C$592,3,FALSE)</f>
        <v>Gobierno Autónomo Municipal de Pelechuco</v>
      </c>
      <c r="D597" s="389" t="str">
        <f>+C597</f>
        <v>Gobierno Autónomo Municipal de Pelechuco</v>
      </c>
      <c r="E597" s="242" t="s">
        <v>1304</v>
      </c>
      <c r="F597" s="243">
        <f ca="1">+IFERROR(INDEX('Hoja de Trabajo para listado'!$A$155:$Z$1048576,MATCH($A597,'Hoja de Trabajo para listado'!$A$155:$A$1048576,0),MATCH((CUADRO!F$4&amp;$E597),'Hoja de Trabajo para listado'!$A$151:$Z$151,0)),0)+IFERROR(INDEX('Hoja de Trabajo para listado'!$AB$155:$BA$1048576,MATCH($A597,'Hoja de Trabajo para listado'!$AB$155:$AB$1048576,0),MATCH((CUADRO!F$4&amp;$E597),'Hoja de Trabajo para listado'!$AB$151:$BA$151,0)),0)+IFERROR(INDEX('Hoja de Trabajo para listado'!$BC$155:$CB$1048576,MATCH($A597,'Hoja de Trabajo para listado'!$BC$155:$BC$1048576,0),MATCH((CUADRO!F$4&amp;$E597),'Hoja de Trabajo para listado'!$BC$151:$CB$151,0)),0)+IFERROR(INDEX('Hoja de Trabajo para listado'!$DE$153:$DG$274,MATCH($A597,'Hoja de Trabajo para listado'!$DE$153:$DE$1048576,0),MATCH((CUADRO!F$4&amp;$E597),'Hoja de Trabajo para listado'!$DE$151:$DG$151,0)),0)+IFERROR(INDEX('Hoja de Trabajo para listado'!$CD$155:$DC$1048576,MATCH($A597,'Hoja de Trabajo para listado'!$CD$155:$CD$1048576,0),MATCH((CUADRO!F$4&amp;$E597),'Hoja de Trabajo para listado'!$CD$151:$DC$151,0)),0)</f>
        <v>0</v>
      </c>
      <c r="G597" s="243">
        <f ca="1">+IFERROR(INDEX('Hoja de Trabajo para listado'!$A$155:$Z$1048576,MATCH($A597,'Hoja de Trabajo para listado'!$A$155:$A$1048576,0),MATCH((CUADRO!G$4&amp;$E597),'Hoja de Trabajo para listado'!$A$151:$Z$151,0)),0)+IFERROR(INDEX('Hoja de Trabajo para listado'!$AB$155:$BA$1048576,MATCH($A597,'Hoja de Trabajo para listado'!$AB$155:$AB$1048576,0),MATCH((CUADRO!G$4&amp;$E597),'Hoja de Trabajo para listado'!$AB$151:$BA$151,0)),0)+IFERROR(INDEX('Hoja de Trabajo para listado'!$BC$155:$CB$1048576,MATCH($A597,'Hoja de Trabajo para listado'!$BC$155:$BC$1048576,0),MATCH((CUADRO!G$4&amp;$E597),'Hoja de Trabajo para listado'!$BC$151:$CB$151,0)),0)+IFERROR(INDEX('Hoja de Trabajo para listado'!$DE$153:$DG$274,MATCH($A597,'Hoja de Trabajo para listado'!$DE$153:$DE$1048576,0),MATCH((CUADRO!G$4&amp;$E597),'Hoja de Trabajo para listado'!$DE$151:$DG$151,0)),0)+IFERROR(INDEX('Hoja de Trabajo para listado'!$CD$155:$DC$1048576,MATCH($A597,'Hoja de Trabajo para listado'!$CD$155:$CD$1048576,0),MATCH((CUADRO!G$4&amp;$E597),'Hoja de Trabajo para listado'!$CD$151:$DC$151,0)),0)</f>
        <v>0</v>
      </c>
      <c r="H597" s="243">
        <f ca="1">+IFERROR(INDEX('Hoja de Trabajo para listado'!$A$155:$Z$1048576,MATCH($A597,'Hoja de Trabajo para listado'!$A$155:$A$1048576,0),MATCH((CUADRO!H$4&amp;$E597),'Hoja de Trabajo para listado'!$A$151:$Z$151,0)),0)+IFERROR(INDEX('Hoja de Trabajo para listado'!$AB$155:$BA$1048576,MATCH($A597,'Hoja de Trabajo para listado'!$AB$155:$AB$1048576,0),MATCH((CUADRO!H$4&amp;$E597),'Hoja de Trabajo para listado'!$AB$151:$BA$151,0)),0)+IFERROR(INDEX('Hoja de Trabajo para listado'!$BC$155:$CB$1048576,MATCH($A597,'Hoja de Trabajo para listado'!$BC$155:$BC$1048576,0),MATCH((CUADRO!H$4&amp;$E597),'Hoja de Trabajo para listado'!$BC$151:$CB$151,0)),0)+IFERROR(INDEX('Hoja de Trabajo para listado'!$DE$153:$DG$274,MATCH($A597,'Hoja de Trabajo para listado'!$DE$153:$DE$1048576,0),MATCH((CUADRO!H$4&amp;$E597),'Hoja de Trabajo para listado'!$DE$151:$DG$151,0)),0)+IFERROR(INDEX('Hoja de Trabajo para listado'!$CD$155:$DC$1048576,MATCH($A597,'Hoja de Trabajo para listado'!$CD$155:$CD$1048576,0),MATCH((CUADRO!H$4&amp;$E597),'Hoja de Trabajo para listado'!$CD$151:$DC$151,0)),0)</f>
        <v>0</v>
      </c>
      <c r="I597" s="243">
        <f ca="1">+IFERROR(INDEX('Hoja de Trabajo para listado'!$A$155:$Z$1048576,MATCH($A597,'Hoja de Trabajo para listado'!$A$155:$A$1048576,0),MATCH((CUADRO!I$4&amp;$E597),'Hoja de Trabajo para listado'!$A$151:$Z$151,0)),0)+IFERROR(INDEX('Hoja de Trabajo para listado'!$AB$155:$BA$1048576,MATCH($A597,'Hoja de Trabajo para listado'!$AB$155:$AB$1048576,0),MATCH((CUADRO!I$4&amp;$E597),'Hoja de Trabajo para listado'!$AB$151:$BA$151,0)),0)+IFERROR(INDEX('Hoja de Trabajo para listado'!$BC$155:$CB$1048576,MATCH($A597,'Hoja de Trabajo para listado'!$BC$155:$BC$1048576,0),MATCH((CUADRO!I$4&amp;$E597),'Hoja de Trabajo para listado'!$BC$151:$CB$151,0)),0)+IFERROR(INDEX('Hoja de Trabajo para listado'!$DE$153:$DG$274,MATCH($A597,'Hoja de Trabajo para listado'!$DE$153:$DE$1048576,0),MATCH((CUADRO!I$4&amp;$E597),'Hoja de Trabajo para listado'!$DE$151:$DG$151,0)),0)+IFERROR(INDEX('Hoja de Trabajo para listado'!$CD$155:$DC$1048576,MATCH($A597,'Hoja de Trabajo para listado'!$CD$155:$CD$1048576,0),MATCH((CUADRO!I$4&amp;$E597),'Hoja de Trabajo para listado'!$CD$151:$DC$151,0)),0)</f>
        <v>0</v>
      </c>
      <c r="J597" s="243">
        <f ca="1">+IFERROR(INDEX('Hoja de Trabajo para listado'!$A$155:$Z$1048576,MATCH($A597,'Hoja de Trabajo para listado'!$A$155:$A$1048576,0),MATCH((CUADRO!J$4&amp;$E597),'Hoja de Trabajo para listado'!$A$151:$Z$151,0)),0)+IFERROR(INDEX('Hoja de Trabajo para listado'!$AB$155:$BA$1048576,MATCH($A597,'Hoja de Trabajo para listado'!$AB$155:$AB$1048576,0),MATCH((CUADRO!J$4&amp;$E597),'Hoja de Trabajo para listado'!$AB$151:$BA$151,0)),0)+IFERROR(INDEX('Hoja de Trabajo para listado'!$BC$155:$CB$1048576,MATCH($A597,'Hoja de Trabajo para listado'!$BC$155:$BC$1048576,0),MATCH((CUADRO!J$4&amp;$E597),'Hoja de Trabajo para listado'!$BC$151:$CB$151,0)),0)+IFERROR(INDEX('Hoja de Trabajo para listado'!$DE$153:$DG$274,MATCH($A597,'Hoja de Trabajo para listado'!$DE$153:$DE$1048576,0),MATCH((CUADRO!J$4&amp;$E597),'Hoja de Trabajo para listado'!$DE$151:$DG$151,0)),0)+IFERROR(INDEX('Hoja de Trabajo para listado'!$CD$155:$DC$1048576,MATCH($A597,'Hoja de Trabajo para listado'!$CD$155:$CD$1048576,0),MATCH((CUADRO!J$4&amp;$E597),'Hoja de Trabajo para listado'!$CD$151:$DC$151,0)),0)</f>
        <v>0</v>
      </c>
      <c r="K597" s="243">
        <f ca="1">+IFERROR(INDEX('Hoja de Trabajo para listado'!$A$155:$Z$1048576,MATCH($A597,'Hoja de Trabajo para listado'!$A$155:$A$1048576,0),MATCH((CUADRO!K$4&amp;$E597),'Hoja de Trabajo para listado'!$A$151:$Z$151,0)),0)+IFERROR(INDEX('Hoja de Trabajo para listado'!$AB$155:$BA$1048576,MATCH($A597,'Hoja de Trabajo para listado'!$AB$155:$AB$1048576,0),MATCH((CUADRO!K$4&amp;$E597),'Hoja de Trabajo para listado'!$AB$151:$BA$151,0)),0)+IFERROR(INDEX('Hoja de Trabajo para listado'!$BC$155:$CB$1048576,MATCH($A597,'Hoja de Trabajo para listado'!$BC$155:$BC$1048576,0),MATCH((CUADRO!K$4&amp;$E597),'Hoja de Trabajo para listado'!$BC$151:$CB$151,0)),0)+IFERROR(INDEX('Hoja de Trabajo para listado'!$DE$153:$DG$274,MATCH($A597,'Hoja de Trabajo para listado'!$DE$153:$DE$1048576,0),MATCH((CUADRO!K$4&amp;$E597),'Hoja de Trabajo para listado'!$DE$151:$DG$151,0)),0)+IFERROR(INDEX('Hoja de Trabajo para listado'!$CD$155:$DC$1048576,MATCH($A597,'Hoja de Trabajo para listado'!$CD$155:$CD$1048576,0),MATCH((CUADRO!K$4&amp;$E597),'Hoja de Trabajo para listado'!$CD$151:$DC$151,0)),0)</f>
        <v>0</v>
      </c>
      <c r="L597" s="243">
        <f ca="1">+IFERROR(INDEX('Hoja de Trabajo para listado'!$A$155:$Z$1048576,MATCH($A597,'Hoja de Trabajo para listado'!$A$155:$A$1048576,0),MATCH((CUADRO!L$4&amp;$E597),'Hoja de Trabajo para listado'!$A$151:$Z$151,0)),0)+IFERROR(INDEX('Hoja de Trabajo para listado'!$AB$155:$BA$1048576,MATCH($A597,'Hoja de Trabajo para listado'!$AB$155:$AB$1048576,0),MATCH((CUADRO!L$4&amp;$E597),'Hoja de Trabajo para listado'!$AB$151:$BA$151,0)),0)+IFERROR(INDEX('Hoja de Trabajo para listado'!$BC$155:$CB$1048576,MATCH($A597,'Hoja de Trabajo para listado'!$BC$155:$BC$1048576,0),MATCH((CUADRO!L$4&amp;$E597),'Hoja de Trabajo para listado'!$BC$151:$CB$151,0)),0)+IFERROR(INDEX('Hoja de Trabajo para listado'!$DE$153:$DG$274,MATCH($A597,'Hoja de Trabajo para listado'!$DE$153:$DE$1048576,0),MATCH((CUADRO!L$4&amp;$E597),'Hoja de Trabajo para listado'!$DE$151:$DG$151,0)),0)+IFERROR(INDEX('Hoja de Trabajo para listado'!$CD$155:$DC$1048576,MATCH($A597,'Hoja de Trabajo para listado'!$CD$155:$CD$1048576,0),MATCH((CUADRO!L$4&amp;$E597),'Hoja de Trabajo para listado'!$CD$151:$DC$151,0)),0)</f>
        <v>0</v>
      </c>
      <c r="M597" s="243">
        <f ca="1">+IFERROR(INDEX('Hoja de Trabajo para listado'!$A$155:$Z$1048576,MATCH($A597,'Hoja de Trabajo para listado'!$A$155:$A$1048576,0),MATCH((CUADRO!M$4&amp;$E597),'Hoja de Trabajo para listado'!$A$151:$Z$151,0)),0)+IFERROR(INDEX('Hoja de Trabajo para listado'!$AB$155:$BA$1048576,MATCH($A597,'Hoja de Trabajo para listado'!$AB$155:$AB$1048576,0),MATCH((CUADRO!M$4&amp;$E597),'Hoja de Trabajo para listado'!$AB$151:$BA$151,0)),0)+IFERROR(INDEX('Hoja de Trabajo para listado'!$BC$155:$CB$1048576,MATCH($A597,'Hoja de Trabajo para listado'!$BC$155:$BC$1048576,0),MATCH((CUADRO!M$4&amp;$E597),'Hoja de Trabajo para listado'!$BC$151:$CB$151,0)),0)+IFERROR(INDEX('Hoja de Trabajo para listado'!$DE$153:$DG$274,MATCH($A597,'Hoja de Trabajo para listado'!$DE$153:$DE$1048576,0),MATCH((CUADRO!M$4&amp;$E597),'Hoja de Trabajo para listado'!$DE$151:$DG$151,0)),0)+IFERROR(INDEX('Hoja de Trabajo para listado'!$CD$155:$DC$1048576,MATCH($A597,'Hoja de Trabajo para listado'!$CD$155:$CD$1048576,0),MATCH((CUADRO!M$4&amp;$E597),'Hoja de Trabajo para listado'!$CD$151:$DC$151,0)),0)</f>
        <v>0</v>
      </c>
      <c r="N597" s="243">
        <f ca="1">+IFERROR(INDEX('Hoja de Trabajo para listado'!$A$155:$Z$1048576,MATCH($A597,'Hoja de Trabajo para listado'!$A$155:$A$1048576,0),MATCH((CUADRO!N$4&amp;$E597),'Hoja de Trabajo para listado'!$A$151:$Z$151,0)),0)+IFERROR(INDEX('Hoja de Trabajo para listado'!$AB$155:$BA$1048576,MATCH($A597,'Hoja de Trabajo para listado'!$AB$155:$AB$1048576,0),MATCH((CUADRO!N$4&amp;$E597),'Hoja de Trabajo para listado'!$AB$151:$BA$151,0)),0)+IFERROR(INDEX('Hoja de Trabajo para listado'!$BC$155:$CB$1048576,MATCH($A597,'Hoja de Trabajo para listado'!$BC$155:$BC$1048576,0),MATCH((CUADRO!N$4&amp;$E597),'Hoja de Trabajo para listado'!$BC$151:$CB$151,0)),0)+IFERROR(INDEX('Hoja de Trabajo para listado'!$DE$153:$DG$274,MATCH($A597,'Hoja de Trabajo para listado'!$DE$153:$DE$1048576,0),MATCH((CUADRO!N$4&amp;$E597),'Hoja de Trabajo para listado'!$DE$151:$DG$151,0)),0)+IFERROR(INDEX('Hoja de Trabajo para listado'!$CD$155:$DC$1048576,MATCH($A597,'Hoja de Trabajo para listado'!$CD$155:$CD$1048576,0),MATCH((CUADRO!N$4&amp;$E597),'Hoja de Trabajo para listado'!$CD$151:$DC$151,0)),0)</f>
        <v>0</v>
      </c>
      <c r="O597" s="243">
        <f ca="1">+IFERROR(INDEX('Hoja de Trabajo para listado'!$A$155:$Z$1048576,MATCH($A597,'Hoja de Trabajo para listado'!$A$155:$A$1048576,0),MATCH((CUADRO!O$4&amp;$E597),'Hoja de Trabajo para listado'!$A$151:$Z$151,0)),0)+IFERROR(INDEX('Hoja de Trabajo para listado'!$AB$155:$BA$1048576,MATCH($A597,'Hoja de Trabajo para listado'!$AB$155:$AB$1048576,0),MATCH((CUADRO!O$4&amp;$E597),'Hoja de Trabajo para listado'!$AB$151:$BA$151,0)),0)+IFERROR(INDEX('Hoja de Trabajo para listado'!$BC$155:$CB$1048576,MATCH($A597,'Hoja de Trabajo para listado'!$BC$155:$BC$1048576,0),MATCH((CUADRO!O$4&amp;$E597),'Hoja de Trabajo para listado'!$BC$151:$CB$151,0)),0)+IFERROR(INDEX('Hoja de Trabajo para listado'!$DE$153:$DG$274,MATCH($A597,'Hoja de Trabajo para listado'!$DE$153:$DE$1048576,0),MATCH((CUADRO!O$4&amp;$E597),'Hoja de Trabajo para listado'!$DE$151:$DG$151,0)),0)+IFERROR(INDEX('Hoja de Trabajo para listado'!$CD$155:$DC$1048576,MATCH($A597,'Hoja de Trabajo para listado'!$CD$155:$CD$1048576,0),MATCH((CUADRO!O$4&amp;$E597),'Hoja de Trabajo para listado'!$CD$151:$DC$151,0)),0)</f>
        <v>0</v>
      </c>
      <c r="P597" s="243">
        <f ca="1">+IFERROR(INDEX('Hoja de Trabajo para listado'!$A$155:$Z$1048576,MATCH($A597,'Hoja de Trabajo para listado'!$A$155:$A$1048576,0),MATCH((CUADRO!P$4&amp;$E597),'Hoja de Trabajo para listado'!$A$151:$Z$151,0)),0)+IFERROR(INDEX('Hoja de Trabajo para listado'!$AB$155:$BA$1048576,MATCH($A597,'Hoja de Trabajo para listado'!$AB$155:$AB$1048576,0),MATCH((CUADRO!P$4&amp;$E597),'Hoja de Trabajo para listado'!$AB$151:$BA$151,0)),0)+IFERROR(INDEX('Hoja de Trabajo para listado'!$BC$155:$CB$1048576,MATCH($A597,'Hoja de Trabajo para listado'!$BC$155:$BC$1048576,0),MATCH((CUADRO!P$4&amp;$E597),'Hoja de Trabajo para listado'!$BC$151:$CB$151,0)),0)+IFERROR(INDEX('Hoja de Trabajo para listado'!$DE$153:$DG$274,MATCH($A597,'Hoja de Trabajo para listado'!$DE$153:$DE$1048576,0),MATCH((CUADRO!P$4&amp;$E597),'Hoja de Trabajo para listado'!$DE$151:$DG$151,0)),0)+IFERROR(INDEX('Hoja de Trabajo para listado'!$CD$155:$DC$1048576,MATCH($A597,'Hoja de Trabajo para listado'!$CD$155:$CD$1048576,0),MATCH((CUADRO!P$4&amp;$E597),'Hoja de Trabajo para listado'!$CD$151:$DC$151,0)),0)</f>
        <v>0</v>
      </c>
      <c r="Q597" s="243">
        <f ca="1">+IFERROR(INDEX('Hoja de Trabajo para listado'!$A$155:$Z$1048576,MATCH($A597,'Hoja de Trabajo para listado'!$A$155:$A$1048576,0),MATCH((CUADRO!Q$4&amp;$E597),'Hoja de Trabajo para listado'!$A$151:$Z$151,0)),0)+IFERROR(INDEX('Hoja de Trabajo para listado'!$AB$155:$BA$1048576,MATCH($A597,'Hoja de Trabajo para listado'!$AB$155:$AB$1048576,0),MATCH((CUADRO!Q$4&amp;$E597),'Hoja de Trabajo para listado'!$AB$151:$BA$151,0)),0)+IFERROR(INDEX('Hoja de Trabajo para listado'!$BC$155:$CB$1048576,MATCH($A597,'Hoja de Trabajo para listado'!$BC$155:$BC$1048576,0),MATCH((CUADRO!Q$4&amp;$E597),'Hoja de Trabajo para listado'!$BC$151:$CB$151,0)),0)+IFERROR(INDEX('Hoja de Trabajo para listado'!$DE$153:$DG$274,MATCH($A597,'Hoja de Trabajo para listado'!$DE$153:$DE$1048576,0),MATCH((CUADRO!Q$4&amp;$E597),'Hoja de Trabajo para listado'!$DE$151:$DG$151,0)),0)+IFERROR(INDEX('Hoja de Trabajo para listado'!$CD$155:$DC$1048576,MATCH($A597,'Hoja de Trabajo para listado'!$CD$155:$CD$1048576,0),MATCH((CUADRO!Q$4&amp;$E597),'Hoja de Trabajo para listado'!$CD$151:$DC$151,0)),0)</f>
        <v>0</v>
      </c>
      <c r="R597" s="243">
        <f t="shared" ca="1" si="25"/>
        <v>0</v>
      </c>
      <c r="S597" s="249"/>
      <c r="T597" s="243">
        <f ca="1">+T598</f>
        <v>0</v>
      </c>
      <c r="U597" s="242">
        <f t="shared" si="26"/>
        <v>1</v>
      </c>
      <c r="V597" s="333" t="str">
        <f>+VLOOKUP(A597,bd_lista!$A$3:$E$592,5,FALSE)</f>
        <v>Gobiernos Autonomos Municipales</v>
      </c>
      <c r="W597" s="387" t="str">
        <f>+V597</f>
        <v>Gobiernos Autonomos Municipales</v>
      </c>
      <c r="X597" s="242">
        <f>+VLOOKUP(A597,[4]Sheet1!$A$13:$D$744,4,FALSE)</f>
        <v>0</v>
      </c>
      <c r="Y597" s="242" t="e">
        <f>+VLOOKUP(X597,bd_lista!$A$3:$C$592,3,FALSE)</f>
        <v>#N/A</v>
      </c>
      <c r="Z597" s="294">
        <f>+X597</f>
        <v>0</v>
      </c>
      <c r="AA597" s="295" t="e">
        <f>+Y597</f>
        <v>#N/A</v>
      </c>
    </row>
    <row r="598" spans="1:27" customFormat="1" ht="15" hidden="1" customHeight="1">
      <c r="A598" s="32">
        <v>1250</v>
      </c>
      <c r="B598" s="393"/>
      <c r="C598" s="247" t="str">
        <f>+VLOOKUP(A598,bd_lista!$A$3:$C$592,3,FALSE)</f>
        <v>Gobierno Autónomo Municipal de Pelechuco</v>
      </c>
      <c r="D598" s="390"/>
      <c r="E598" s="244" t="s">
        <v>1305</v>
      </c>
      <c r="F598" s="243">
        <f ca="1">+IFERROR(INDEX('Hoja de Trabajo para listado'!$A$155:$Z$1048576,MATCH($A598,'Hoja de Trabajo para listado'!$A$155:$A$1048576,0),MATCH((CUADRO!F$4&amp;$E598),'Hoja de Trabajo para listado'!$A$151:$Z$151,0)),0)+IFERROR(INDEX('Hoja de Trabajo para listado'!$AB$155:$BA$1048576,MATCH($A598,'Hoja de Trabajo para listado'!$AB$155:$AB$1048576,0),MATCH((CUADRO!F$4&amp;$E598),'Hoja de Trabajo para listado'!$AB$151:$BA$151,0)),0)+IFERROR(INDEX('Hoja de Trabajo para listado'!$BC$155:$CB$1048576,MATCH($A598,'Hoja de Trabajo para listado'!$BC$155:$BC$1048576,0),MATCH((CUADRO!F$4&amp;$E598),'Hoja de Trabajo para listado'!$BC$151:$CB$151,0)),0)+IFERROR(INDEX('Hoja de Trabajo para listado'!$DE$153:$DG$274,MATCH($A598,'Hoja de Trabajo para listado'!$DE$153:$DE$1048576,0),MATCH((CUADRO!F$4&amp;$E598),'Hoja de Trabajo para listado'!$DE$151:$DG$151,0)),0)+IFERROR(INDEX('Hoja de Trabajo para listado'!$CD$155:$DC$1048576,MATCH($A598,'Hoja de Trabajo para listado'!$CD$155:$CD$1048576,0),MATCH((CUADRO!F$4&amp;$E598),'Hoja de Trabajo para listado'!$CD$151:$DC$151,0)),0)</f>
        <v>0</v>
      </c>
      <c r="G598" s="243">
        <f ca="1">+IFERROR(INDEX('Hoja de Trabajo para listado'!$A$155:$Z$1048576,MATCH($A598,'Hoja de Trabajo para listado'!$A$155:$A$1048576,0),MATCH((CUADRO!G$4&amp;$E598),'Hoja de Trabajo para listado'!$A$151:$Z$151,0)),0)+IFERROR(INDEX('Hoja de Trabajo para listado'!$AB$155:$BA$1048576,MATCH($A598,'Hoja de Trabajo para listado'!$AB$155:$AB$1048576,0),MATCH((CUADRO!G$4&amp;$E598),'Hoja de Trabajo para listado'!$AB$151:$BA$151,0)),0)+IFERROR(INDEX('Hoja de Trabajo para listado'!$BC$155:$CB$1048576,MATCH($A598,'Hoja de Trabajo para listado'!$BC$155:$BC$1048576,0),MATCH((CUADRO!G$4&amp;$E598),'Hoja de Trabajo para listado'!$BC$151:$CB$151,0)),0)+IFERROR(INDEX('Hoja de Trabajo para listado'!$DE$153:$DG$274,MATCH($A598,'Hoja de Trabajo para listado'!$DE$153:$DE$1048576,0),MATCH((CUADRO!G$4&amp;$E598),'Hoja de Trabajo para listado'!$DE$151:$DG$151,0)),0)+IFERROR(INDEX('Hoja de Trabajo para listado'!$CD$155:$DC$1048576,MATCH($A598,'Hoja de Trabajo para listado'!$CD$155:$CD$1048576,0),MATCH((CUADRO!G$4&amp;$E598),'Hoja de Trabajo para listado'!$CD$151:$DC$151,0)),0)</f>
        <v>0</v>
      </c>
      <c r="H598" s="243">
        <f ca="1">+IFERROR(INDEX('Hoja de Trabajo para listado'!$A$155:$Z$1048576,MATCH($A598,'Hoja de Trabajo para listado'!$A$155:$A$1048576,0),MATCH((CUADRO!H$4&amp;$E598),'Hoja de Trabajo para listado'!$A$151:$Z$151,0)),0)+IFERROR(INDEX('Hoja de Trabajo para listado'!$AB$155:$BA$1048576,MATCH($A598,'Hoja de Trabajo para listado'!$AB$155:$AB$1048576,0),MATCH((CUADRO!H$4&amp;$E598),'Hoja de Trabajo para listado'!$AB$151:$BA$151,0)),0)+IFERROR(INDEX('Hoja de Trabajo para listado'!$BC$155:$CB$1048576,MATCH($A598,'Hoja de Trabajo para listado'!$BC$155:$BC$1048576,0),MATCH((CUADRO!H$4&amp;$E598),'Hoja de Trabajo para listado'!$BC$151:$CB$151,0)),0)+IFERROR(INDEX('Hoja de Trabajo para listado'!$DE$153:$DG$274,MATCH($A598,'Hoja de Trabajo para listado'!$DE$153:$DE$1048576,0),MATCH((CUADRO!H$4&amp;$E598),'Hoja de Trabajo para listado'!$DE$151:$DG$151,0)),0)+IFERROR(INDEX('Hoja de Trabajo para listado'!$CD$155:$DC$1048576,MATCH($A598,'Hoja de Trabajo para listado'!$CD$155:$CD$1048576,0),MATCH((CUADRO!H$4&amp;$E598),'Hoja de Trabajo para listado'!$CD$151:$DC$151,0)),0)</f>
        <v>0</v>
      </c>
      <c r="I598" s="243">
        <f ca="1">+IFERROR(INDEX('Hoja de Trabajo para listado'!$A$155:$Z$1048576,MATCH($A598,'Hoja de Trabajo para listado'!$A$155:$A$1048576,0),MATCH((CUADRO!I$4&amp;$E598),'Hoja de Trabajo para listado'!$A$151:$Z$151,0)),0)+IFERROR(INDEX('Hoja de Trabajo para listado'!$AB$155:$BA$1048576,MATCH($A598,'Hoja de Trabajo para listado'!$AB$155:$AB$1048576,0),MATCH((CUADRO!I$4&amp;$E598),'Hoja de Trabajo para listado'!$AB$151:$BA$151,0)),0)+IFERROR(INDEX('Hoja de Trabajo para listado'!$BC$155:$CB$1048576,MATCH($A598,'Hoja de Trabajo para listado'!$BC$155:$BC$1048576,0),MATCH((CUADRO!I$4&amp;$E598),'Hoja de Trabajo para listado'!$BC$151:$CB$151,0)),0)+IFERROR(INDEX('Hoja de Trabajo para listado'!$DE$153:$DG$274,MATCH($A598,'Hoja de Trabajo para listado'!$DE$153:$DE$1048576,0),MATCH((CUADRO!I$4&amp;$E598),'Hoja de Trabajo para listado'!$DE$151:$DG$151,0)),0)+IFERROR(INDEX('Hoja de Trabajo para listado'!$CD$155:$DC$1048576,MATCH($A598,'Hoja de Trabajo para listado'!$CD$155:$CD$1048576,0),MATCH((CUADRO!I$4&amp;$E598),'Hoja de Trabajo para listado'!$CD$151:$DC$151,0)),0)</f>
        <v>0</v>
      </c>
      <c r="J598" s="243">
        <f ca="1">+IFERROR(INDEX('Hoja de Trabajo para listado'!$A$155:$Z$1048576,MATCH($A598,'Hoja de Trabajo para listado'!$A$155:$A$1048576,0),MATCH((CUADRO!J$4&amp;$E598),'Hoja de Trabajo para listado'!$A$151:$Z$151,0)),0)+IFERROR(INDEX('Hoja de Trabajo para listado'!$AB$155:$BA$1048576,MATCH($A598,'Hoja de Trabajo para listado'!$AB$155:$AB$1048576,0),MATCH((CUADRO!J$4&amp;$E598),'Hoja de Trabajo para listado'!$AB$151:$BA$151,0)),0)+IFERROR(INDEX('Hoja de Trabajo para listado'!$BC$155:$CB$1048576,MATCH($A598,'Hoja de Trabajo para listado'!$BC$155:$BC$1048576,0),MATCH((CUADRO!J$4&amp;$E598),'Hoja de Trabajo para listado'!$BC$151:$CB$151,0)),0)+IFERROR(INDEX('Hoja de Trabajo para listado'!$DE$153:$DG$274,MATCH($A598,'Hoja de Trabajo para listado'!$DE$153:$DE$1048576,0),MATCH((CUADRO!J$4&amp;$E598),'Hoja de Trabajo para listado'!$DE$151:$DG$151,0)),0)+IFERROR(INDEX('Hoja de Trabajo para listado'!$CD$155:$DC$1048576,MATCH($A598,'Hoja de Trabajo para listado'!$CD$155:$CD$1048576,0),MATCH((CUADRO!J$4&amp;$E598),'Hoja de Trabajo para listado'!$CD$151:$DC$151,0)),0)</f>
        <v>0</v>
      </c>
      <c r="K598" s="243">
        <f ca="1">+IFERROR(INDEX('Hoja de Trabajo para listado'!$A$155:$Z$1048576,MATCH($A598,'Hoja de Trabajo para listado'!$A$155:$A$1048576,0),MATCH((CUADRO!K$4&amp;$E598),'Hoja de Trabajo para listado'!$A$151:$Z$151,0)),0)+IFERROR(INDEX('Hoja de Trabajo para listado'!$AB$155:$BA$1048576,MATCH($A598,'Hoja de Trabajo para listado'!$AB$155:$AB$1048576,0),MATCH((CUADRO!K$4&amp;$E598),'Hoja de Trabajo para listado'!$AB$151:$BA$151,0)),0)+IFERROR(INDEX('Hoja de Trabajo para listado'!$BC$155:$CB$1048576,MATCH($A598,'Hoja de Trabajo para listado'!$BC$155:$BC$1048576,0),MATCH((CUADRO!K$4&amp;$E598),'Hoja de Trabajo para listado'!$BC$151:$CB$151,0)),0)+IFERROR(INDEX('Hoja de Trabajo para listado'!$DE$153:$DG$274,MATCH($A598,'Hoja de Trabajo para listado'!$DE$153:$DE$1048576,0),MATCH((CUADRO!K$4&amp;$E598),'Hoja de Trabajo para listado'!$DE$151:$DG$151,0)),0)+IFERROR(INDEX('Hoja de Trabajo para listado'!$CD$155:$DC$1048576,MATCH($A598,'Hoja de Trabajo para listado'!$CD$155:$CD$1048576,0),MATCH((CUADRO!K$4&amp;$E598),'Hoja de Trabajo para listado'!$CD$151:$DC$151,0)),0)</f>
        <v>0</v>
      </c>
      <c r="L598" s="243">
        <f ca="1">+IFERROR(INDEX('Hoja de Trabajo para listado'!$A$155:$Z$1048576,MATCH($A598,'Hoja de Trabajo para listado'!$A$155:$A$1048576,0),MATCH((CUADRO!L$4&amp;$E598),'Hoja de Trabajo para listado'!$A$151:$Z$151,0)),0)+IFERROR(INDEX('Hoja de Trabajo para listado'!$AB$155:$BA$1048576,MATCH($A598,'Hoja de Trabajo para listado'!$AB$155:$AB$1048576,0),MATCH((CUADRO!L$4&amp;$E598),'Hoja de Trabajo para listado'!$AB$151:$BA$151,0)),0)+IFERROR(INDEX('Hoja de Trabajo para listado'!$BC$155:$CB$1048576,MATCH($A598,'Hoja de Trabajo para listado'!$BC$155:$BC$1048576,0),MATCH((CUADRO!L$4&amp;$E598),'Hoja de Trabajo para listado'!$BC$151:$CB$151,0)),0)+IFERROR(INDEX('Hoja de Trabajo para listado'!$DE$153:$DG$274,MATCH($A598,'Hoja de Trabajo para listado'!$DE$153:$DE$1048576,0),MATCH((CUADRO!L$4&amp;$E598),'Hoja de Trabajo para listado'!$DE$151:$DG$151,0)),0)+IFERROR(INDEX('Hoja de Trabajo para listado'!$CD$155:$DC$1048576,MATCH($A598,'Hoja de Trabajo para listado'!$CD$155:$CD$1048576,0),MATCH((CUADRO!L$4&amp;$E598),'Hoja de Trabajo para listado'!$CD$151:$DC$151,0)),0)</f>
        <v>0</v>
      </c>
      <c r="M598" s="243">
        <f ca="1">+IFERROR(INDEX('Hoja de Trabajo para listado'!$A$155:$Z$1048576,MATCH($A598,'Hoja de Trabajo para listado'!$A$155:$A$1048576,0),MATCH((CUADRO!M$4&amp;$E598),'Hoja de Trabajo para listado'!$A$151:$Z$151,0)),0)+IFERROR(INDEX('Hoja de Trabajo para listado'!$AB$155:$BA$1048576,MATCH($A598,'Hoja de Trabajo para listado'!$AB$155:$AB$1048576,0),MATCH((CUADRO!M$4&amp;$E598),'Hoja de Trabajo para listado'!$AB$151:$BA$151,0)),0)+IFERROR(INDEX('Hoja de Trabajo para listado'!$BC$155:$CB$1048576,MATCH($A598,'Hoja de Trabajo para listado'!$BC$155:$BC$1048576,0),MATCH((CUADRO!M$4&amp;$E598),'Hoja de Trabajo para listado'!$BC$151:$CB$151,0)),0)+IFERROR(INDEX('Hoja de Trabajo para listado'!$DE$153:$DG$274,MATCH($A598,'Hoja de Trabajo para listado'!$DE$153:$DE$1048576,0),MATCH((CUADRO!M$4&amp;$E598),'Hoja de Trabajo para listado'!$DE$151:$DG$151,0)),0)+IFERROR(INDEX('Hoja de Trabajo para listado'!$CD$155:$DC$1048576,MATCH($A598,'Hoja de Trabajo para listado'!$CD$155:$CD$1048576,0),MATCH((CUADRO!M$4&amp;$E598),'Hoja de Trabajo para listado'!$CD$151:$DC$151,0)),0)</f>
        <v>0</v>
      </c>
      <c r="N598" s="243">
        <f ca="1">+IFERROR(INDEX('Hoja de Trabajo para listado'!$A$155:$Z$1048576,MATCH($A598,'Hoja de Trabajo para listado'!$A$155:$A$1048576,0),MATCH((CUADRO!N$4&amp;$E598),'Hoja de Trabajo para listado'!$A$151:$Z$151,0)),0)+IFERROR(INDEX('Hoja de Trabajo para listado'!$AB$155:$BA$1048576,MATCH($A598,'Hoja de Trabajo para listado'!$AB$155:$AB$1048576,0),MATCH((CUADRO!N$4&amp;$E598),'Hoja de Trabajo para listado'!$AB$151:$BA$151,0)),0)+IFERROR(INDEX('Hoja de Trabajo para listado'!$BC$155:$CB$1048576,MATCH($A598,'Hoja de Trabajo para listado'!$BC$155:$BC$1048576,0),MATCH((CUADRO!N$4&amp;$E598),'Hoja de Trabajo para listado'!$BC$151:$CB$151,0)),0)+IFERROR(INDEX('Hoja de Trabajo para listado'!$DE$153:$DG$274,MATCH($A598,'Hoja de Trabajo para listado'!$DE$153:$DE$1048576,0),MATCH((CUADRO!N$4&amp;$E598),'Hoja de Trabajo para listado'!$DE$151:$DG$151,0)),0)+IFERROR(INDEX('Hoja de Trabajo para listado'!$CD$155:$DC$1048576,MATCH($A598,'Hoja de Trabajo para listado'!$CD$155:$CD$1048576,0),MATCH((CUADRO!N$4&amp;$E598),'Hoja de Trabajo para listado'!$CD$151:$DC$151,0)),0)</f>
        <v>0</v>
      </c>
      <c r="O598" s="243">
        <f ca="1">+IFERROR(INDEX('Hoja de Trabajo para listado'!$A$155:$Z$1048576,MATCH($A598,'Hoja de Trabajo para listado'!$A$155:$A$1048576,0),MATCH((CUADRO!O$4&amp;$E598),'Hoja de Trabajo para listado'!$A$151:$Z$151,0)),0)+IFERROR(INDEX('Hoja de Trabajo para listado'!$AB$155:$BA$1048576,MATCH($A598,'Hoja de Trabajo para listado'!$AB$155:$AB$1048576,0),MATCH((CUADRO!O$4&amp;$E598),'Hoja de Trabajo para listado'!$AB$151:$BA$151,0)),0)+IFERROR(INDEX('Hoja de Trabajo para listado'!$BC$155:$CB$1048576,MATCH($A598,'Hoja de Trabajo para listado'!$BC$155:$BC$1048576,0),MATCH((CUADRO!O$4&amp;$E598),'Hoja de Trabajo para listado'!$BC$151:$CB$151,0)),0)+IFERROR(INDEX('Hoja de Trabajo para listado'!$DE$153:$DG$274,MATCH($A598,'Hoja de Trabajo para listado'!$DE$153:$DE$1048576,0),MATCH((CUADRO!O$4&amp;$E598),'Hoja de Trabajo para listado'!$DE$151:$DG$151,0)),0)+IFERROR(INDEX('Hoja de Trabajo para listado'!$CD$155:$DC$1048576,MATCH($A598,'Hoja de Trabajo para listado'!$CD$155:$CD$1048576,0),MATCH((CUADRO!O$4&amp;$E598),'Hoja de Trabajo para listado'!$CD$151:$DC$151,0)),0)</f>
        <v>0</v>
      </c>
      <c r="P598" s="243">
        <f ca="1">+IFERROR(INDEX('Hoja de Trabajo para listado'!$A$155:$Z$1048576,MATCH($A598,'Hoja de Trabajo para listado'!$A$155:$A$1048576,0),MATCH((CUADRO!P$4&amp;$E598),'Hoja de Trabajo para listado'!$A$151:$Z$151,0)),0)+IFERROR(INDEX('Hoja de Trabajo para listado'!$AB$155:$BA$1048576,MATCH($A598,'Hoja de Trabajo para listado'!$AB$155:$AB$1048576,0),MATCH((CUADRO!P$4&amp;$E598),'Hoja de Trabajo para listado'!$AB$151:$BA$151,0)),0)+IFERROR(INDEX('Hoja de Trabajo para listado'!$BC$155:$CB$1048576,MATCH($A598,'Hoja de Trabajo para listado'!$BC$155:$BC$1048576,0),MATCH((CUADRO!P$4&amp;$E598),'Hoja de Trabajo para listado'!$BC$151:$CB$151,0)),0)+IFERROR(INDEX('Hoja de Trabajo para listado'!$DE$153:$DG$274,MATCH($A598,'Hoja de Trabajo para listado'!$DE$153:$DE$1048576,0),MATCH((CUADRO!P$4&amp;$E598),'Hoja de Trabajo para listado'!$DE$151:$DG$151,0)),0)+IFERROR(INDEX('Hoja de Trabajo para listado'!$CD$155:$DC$1048576,MATCH($A598,'Hoja de Trabajo para listado'!$CD$155:$CD$1048576,0),MATCH((CUADRO!P$4&amp;$E598),'Hoja de Trabajo para listado'!$CD$151:$DC$151,0)),0)</f>
        <v>0</v>
      </c>
      <c r="Q598" s="243">
        <f ca="1">+IFERROR(INDEX('Hoja de Trabajo para listado'!$A$155:$Z$1048576,MATCH($A598,'Hoja de Trabajo para listado'!$A$155:$A$1048576,0),MATCH((CUADRO!Q$4&amp;$E598),'Hoja de Trabajo para listado'!$A$151:$Z$151,0)),0)+IFERROR(INDEX('Hoja de Trabajo para listado'!$AB$155:$BA$1048576,MATCH($A598,'Hoja de Trabajo para listado'!$AB$155:$AB$1048576,0),MATCH((CUADRO!Q$4&amp;$E598),'Hoja de Trabajo para listado'!$AB$151:$BA$151,0)),0)+IFERROR(INDEX('Hoja de Trabajo para listado'!$BC$155:$CB$1048576,MATCH($A598,'Hoja de Trabajo para listado'!$BC$155:$BC$1048576,0),MATCH((CUADRO!Q$4&amp;$E598),'Hoja de Trabajo para listado'!$BC$151:$CB$151,0)),0)+IFERROR(INDEX('Hoja de Trabajo para listado'!$DE$153:$DG$274,MATCH($A598,'Hoja de Trabajo para listado'!$DE$153:$DE$1048576,0),MATCH((CUADRO!Q$4&amp;$E598),'Hoja de Trabajo para listado'!$DE$151:$DG$151,0)),0)+IFERROR(INDEX('Hoja de Trabajo para listado'!$CD$155:$DC$1048576,MATCH($A598,'Hoja de Trabajo para listado'!$CD$155:$CD$1048576,0),MATCH((CUADRO!Q$4&amp;$E598),'Hoja de Trabajo para listado'!$CD$151:$DC$151,0)),0)</f>
        <v>0</v>
      </c>
      <c r="R598" s="243">
        <f t="shared" ca="1" si="25"/>
        <v>0</v>
      </c>
      <c r="S598" s="249">
        <f ca="1">+R597+R598</f>
        <v>0</v>
      </c>
      <c r="T598" s="243">
        <f ca="1">+S598</f>
        <v>0</v>
      </c>
      <c r="U598" s="242">
        <f t="shared" si="26"/>
        <v>2</v>
      </c>
      <c r="V598" s="333" t="str">
        <f>+VLOOKUP(A598,bd_lista!$A$3:$E$592,5,FALSE)</f>
        <v>Gobiernos Autonomos Municipales</v>
      </c>
      <c r="W598" s="388"/>
      <c r="X598" s="242">
        <f>+VLOOKUP(A598,[4]Sheet1!$A$13:$D$744,4,FALSE)</f>
        <v>0</v>
      </c>
      <c r="Y598" s="242" t="e">
        <f>+VLOOKUP(X598,bd_lista!$A$3:$C$592,3,FALSE)</f>
        <v>#N/A</v>
      </c>
      <c r="Z598" s="292"/>
      <c r="AA598" s="293"/>
    </row>
    <row r="599" spans="1:27" customFormat="1" ht="15" hidden="1" customHeight="1">
      <c r="A599" s="32">
        <v>1251</v>
      </c>
      <c r="B599" s="392">
        <f>+A599</f>
        <v>1251</v>
      </c>
      <c r="C599" s="247" t="str">
        <f>+VLOOKUP(A599,bd_lista!$A$3:$C$592,3,FALSE)</f>
        <v>Gobierno Autónomo Municipal de Luribay</v>
      </c>
      <c r="D599" s="389" t="str">
        <f>+C599</f>
        <v>Gobierno Autónomo Municipal de Luribay</v>
      </c>
      <c r="E599" s="242" t="s">
        <v>1304</v>
      </c>
      <c r="F599" s="243">
        <f ca="1">+IFERROR(INDEX('Hoja de Trabajo para listado'!$A$155:$Z$1048576,MATCH($A599,'Hoja de Trabajo para listado'!$A$155:$A$1048576,0),MATCH((CUADRO!F$4&amp;$E599),'Hoja de Trabajo para listado'!$A$151:$Z$151,0)),0)+IFERROR(INDEX('Hoja de Trabajo para listado'!$AB$155:$BA$1048576,MATCH($A599,'Hoja de Trabajo para listado'!$AB$155:$AB$1048576,0),MATCH((CUADRO!F$4&amp;$E599),'Hoja de Trabajo para listado'!$AB$151:$BA$151,0)),0)+IFERROR(INDEX('Hoja de Trabajo para listado'!$BC$155:$CB$1048576,MATCH($A599,'Hoja de Trabajo para listado'!$BC$155:$BC$1048576,0),MATCH((CUADRO!F$4&amp;$E599),'Hoja de Trabajo para listado'!$BC$151:$CB$151,0)),0)+IFERROR(INDEX('Hoja de Trabajo para listado'!$DE$153:$DG$274,MATCH($A599,'Hoja de Trabajo para listado'!$DE$153:$DE$1048576,0),MATCH((CUADRO!F$4&amp;$E599),'Hoja de Trabajo para listado'!$DE$151:$DG$151,0)),0)+IFERROR(INDEX('Hoja de Trabajo para listado'!$CD$155:$DC$1048576,MATCH($A599,'Hoja de Trabajo para listado'!$CD$155:$CD$1048576,0),MATCH((CUADRO!F$4&amp;$E599),'Hoja de Trabajo para listado'!$CD$151:$DC$151,0)),0)</f>
        <v>0</v>
      </c>
      <c r="G599" s="243">
        <f ca="1">+IFERROR(INDEX('Hoja de Trabajo para listado'!$A$155:$Z$1048576,MATCH($A599,'Hoja de Trabajo para listado'!$A$155:$A$1048576,0),MATCH((CUADRO!G$4&amp;$E599),'Hoja de Trabajo para listado'!$A$151:$Z$151,0)),0)+IFERROR(INDEX('Hoja de Trabajo para listado'!$AB$155:$BA$1048576,MATCH($A599,'Hoja de Trabajo para listado'!$AB$155:$AB$1048576,0),MATCH((CUADRO!G$4&amp;$E599),'Hoja de Trabajo para listado'!$AB$151:$BA$151,0)),0)+IFERROR(INDEX('Hoja de Trabajo para listado'!$BC$155:$CB$1048576,MATCH($A599,'Hoja de Trabajo para listado'!$BC$155:$BC$1048576,0),MATCH((CUADRO!G$4&amp;$E599),'Hoja de Trabajo para listado'!$BC$151:$CB$151,0)),0)+IFERROR(INDEX('Hoja de Trabajo para listado'!$DE$153:$DG$274,MATCH($A599,'Hoja de Trabajo para listado'!$DE$153:$DE$1048576,0),MATCH((CUADRO!G$4&amp;$E599),'Hoja de Trabajo para listado'!$DE$151:$DG$151,0)),0)+IFERROR(INDEX('Hoja de Trabajo para listado'!$CD$155:$DC$1048576,MATCH($A599,'Hoja de Trabajo para listado'!$CD$155:$CD$1048576,0),MATCH((CUADRO!G$4&amp;$E599),'Hoja de Trabajo para listado'!$CD$151:$DC$151,0)),0)</f>
        <v>0</v>
      </c>
      <c r="H599" s="243">
        <f ca="1">+IFERROR(INDEX('Hoja de Trabajo para listado'!$A$155:$Z$1048576,MATCH($A599,'Hoja de Trabajo para listado'!$A$155:$A$1048576,0),MATCH((CUADRO!H$4&amp;$E599),'Hoja de Trabajo para listado'!$A$151:$Z$151,0)),0)+IFERROR(INDEX('Hoja de Trabajo para listado'!$AB$155:$BA$1048576,MATCH($A599,'Hoja de Trabajo para listado'!$AB$155:$AB$1048576,0),MATCH((CUADRO!H$4&amp;$E599),'Hoja de Trabajo para listado'!$AB$151:$BA$151,0)),0)+IFERROR(INDEX('Hoja de Trabajo para listado'!$BC$155:$CB$1048576,MATCH($A599,'Hoja de Trabajo para listado'!$BC$155:$BC$1048576,0),MATCH((CUADRO!H$4&amp;$E599),'Hoja de Trabajo para listado'!$BC$151:$CB$151,0)),0)+IFERROR(INDEX('Hoja de Trabajo para listado'!$DE$153:$DG$274,MATCH($A599,'Hoja de Trabajo para listado'!$DE$153:$DE$1048576,0),MATCH((CUADRO!H$4&amp;$E599),'Hoja de Trabajo para listado'!$DE$151:$DG$151,0)),0)+IFERROR(INDEX('Hoja de Trabajo para listado'!$CD$155:$DC$1048576,MATCH($A599,'Hoja de Trabajo para listado'!$CD$155:$CD$1048576,0),MATCH((CUADRO!H$4&amp;$E599),'Hoja de Trabajo para listado'!$CD$151:$DC$151,0)),0)</f>
        <v>0</v>
      </c>
      <c r="I599" s="243">
        <f ca="1">+IFERROR(INDEX('Hoja de Trabajo para listado'!$A$155:$Z$1048576,MATCH($A599,'Hoja de Trabajo para listado'!$A$155:$A$1048576,0),MATCH((CUADRO!I$4&amp;$E599),'Hoja de Trabajo para listado'!$A$151:$Z$151,0)),0)+IFERROR(INDEX('Hoja de Trabajo para listado'!$AB$155:$BA$1048576,MATCH($A599,'Hoja de Trabajo para listado'!$AB$155:$AB$1048576,0),MATCH((CUADRO!I$4&amp;$E599),'Hoja de Trabajo para listado'!$AB$151:$BA$151,0)),0)+IFERROR(INDEX('Hoja de Trabajo para listado'!$BC$155:$CB$1048576,MATCH($A599,'Hoja de Trabajo para listado'!$BC$155:$BC$1048576,0),MATCH((CUADRO!I$4&amp;$E599),'Hoja de Trabajo para listado'!$BC$151:$CB$151,0)),0)+IFERROR(INDEX('Hoja de Trabajo para listado'!$DE$153:$DG$274,MATCH($A599,'Hoja de Trabajo para listado'!$DE$153:$DE$1048576,0),MATCH((CUADRO!I$4&amp;$E599),'Hoja de Trabajo para listado'!$DE$151:$DG$151,0)),0)+IFERROR(INDEX('Hoja de Trabajo para listado'!$CD$155:$DC$1048576,MATCH($A599,'Hoja de Trabajo para listado'!$CD$155:$CD$1048576,0),MATCH((CUADRO!I$4&amp;$E599),'Hoja de Trabajo para listado'!$CD$151:$DC$151,0)),0)</f>
        <v>0</v>
      </c>
      <c r="J599" s="243">
        <f ca="1">+IFERROR(INDEX('Hoja de Trabajo para listado'!$A$155:$Z$1048576,MATCH($A599,'Hoja de Trabajo para listado'!$A$155:$A$1048576,0),MATCH((CUADRO!J$4&amp;$E599),'Hoja de Trabajo para listado'!$A$151:$Z$151,0)),0)+IFERROR(INDEX('Hoja de Trabajo para listado'!$AB$155:$BA$1048576,MATCH($A599,'Hoja de Trabajo para listado'!$AB$155:$AB$1048576,0),MATCH((CUADRO!J$4&amp;$E599),'Hoja de Trabajo para listado'!$AB$151:$BA$151,0)),0)+IFERROR(INDEX('Hoja de Trabajo para listado'!$BC$155:$CB$1048576,MATCH($A599,'Hoja de Trabajo para listado'!$BC$155:$BC$1048576,0),MATCH((CUADRO!J$4&amp;$E599),'Hoja de Trabajo para listado'!$BC$151:$CB$151,0)),0)+IFERROR(INDEX('Hoja de Trabajo para listado'!$DE$153:$DG$274,MATCH($A599,'Hoja de Trabajo para listado'!$DE$153:$DE$1048576,0),MATCH((CUADRO!J$4&amp;$E599),'Hoja de Trabajo para listado'!$DE$151:$DG$151,0)),0)+IFERROR(INDEX('Hoja de Trabajo para listado'!$CD$155:$DC$1048576,MATCH($A599,'Hoja de Trabajo para listado'!$CD$155:$CD$1048576,0),MATCH((CUADRO!J$4&amp;$E599),'Hoja de Trabajo para listado'!$CD$151:$DC$151,0)),0)</f>
        <v>0</v>
      </c>
      <c r="K599" s="243">
        <f ca="1">+IFERROR(INDEX('Hoja de Trabajo para listado'!$A$155:$Z$1048576,MATCH($A599,'Hoja de Trabajo para listado'!$A$155:$A$1048576,0),MATCH((CUADRO!K$4&amp;$E599),'Hoja de Trabajo para listado'!$A$151:$Z$151,0)),0)+IFERROR(INDEX('Hoja de Trabajo para listado'!$AB$155:$BA$1048576,MATCH($A599,'Hoja de Trabajo para listado'!$AB$155:$AB$1048576,0),MATCH((CUADRO!K$4&amp;$E599),'Hoja de Trabajo para listado'!$AB$151:$BA$151,0)),0)+IFERROR(INDEX('Hoja de Trabajo para listado'!$BC$155:$CB$1048576,MATCH($A599,'Hoja de Trabajo para listado'!$BC$155:$BC$1048576,0),MATCH((CUADRO!K$4&amp;$E599),'Hoja de Trabajo para listado'!$BC$151:$CB$151,0)),0)+IFERROR(INDEX('Hoja de Trabajo para listado'!$DE$153:$DG$274,MATCH($A599,'Hoja de Trabajo para listado'!$DE$153:$DE$1048576,0),MATCH((CUADRO!K$4&amp;$E599),'Hoja de Trabajo para listado'!$DE$151:$DG$151,0)),0)+IFERROR(INDEX('Hoja de Trabajo para listado'!$CD$155:$DC$1048576,MATCH($A599,'Hoja de Trabajo para listado'!$CD$155:$CD$1048576,0),MATCH((CUADRO!K$4&amp;$E599),'Hoja de Trabajo para listado'!$CD$151:$DC$151,0)),0)</f>
        <v>0</v>
      </c>
      <c r="L599" s="243">
        <f ca="1">+IFERROR(INDEX('Hoja de Trabajo para listado'!$A$155:$Z$1048576,MATCH($A599,'Hoja de Trabajo para listado'!$A$155:$A$1048576,0),MATCH((CUADRO!L$4&amp;$E599),'Hoja de Trabajo para listado'!$A$151:$Z$151,0)),0)+IFERROR(INDEX('Hoja de Trabajo para listado'!$AB$155:$BA$1048576,MATCH($A599,'Hoja de Trabajo para listado'!$AB$155:$AB$1048576,0),MATCH((CUADRO!L$4&amp;$E599),'Hoja de Trabajo para listado'!$AB$151:$BA$151,0)),0)+IFERROR(INDEX('Hoja de Trabajo para listado'!$BC$155:$CB$1048576,MATCH($A599,'Hoja de Trabajo para listado'!$BC$155:$BC$1048576,0),MATCH((CUADRO!L$4&amp;$E599),'Hoja de Trabajo para listado'!$BC$151:$CB$151,0)),0)+IFERROR(INDEX('Hoja de Trabajo para listado'!$DE$153:$DG$274,MATCH($A599,'Hoja de Trabajo para listado'!$DE$153:$DE$1048576,0),MATCH((CUADRO!L$4&amp;$E599),'Hoja de Trabajo para listado'!$DE$151:$DG$151,0)),0)+IFERROR(INDEX('Hoja de Trabajo para listado'!$CD$155:$DC$1048576,MATCH($A599,'Hoja de Trabajo para listado'!$CD$155:$CD$1048576,0),MATCH((CUADRO!L$4&amp;$E599),'Hoja de Trabajo para listado'!$CD$151:$DC$151,0)),0)</f>
        <v>0</v>
      </c>
      <c r="M599" s="243">
        <f ca="1">+IFERROR(INDEX('Hoja de Trabajo para listado'!$A$155:$Z$1048576,MATCH($A599,'Hoja de Trabajo para listado'!$A$155:$A$1048576,0),MATCH((CUADRO!M$4&amp;$E599),'Hoja de Trabajo para listado'!$A$151:$Z$151,0)),0)+IFERROR(INDEX('Hoja de Trabajo para listado'!$AB$155:$BA$1048576,MATCH($A599,'Hoja de Trabajo para listado'!$AB$155:$AB$1048576,0),MATCH((CUADRO!M$4&amp;$E599),'Hoja de Trabajo para listado'!$AB$151:$BA$151,0)),0)+IFERROR(INDEX('Hoja de Trabajo para listado'!$BC$155:$CB$1048576,MATCH($A599,'Hoja de Trabajo para listado'!$BC$155:$BC$1048576,0),MATCH((CUADRO!M$4&amp;$E599),'Hoja de Trabajo para listado'!$BC$151:$CB$151,0)),0)+IFERROR(INDEX('Hoja de Trabajo para listado'!$DE$153:$DG$274,MATCH($A599,'Hoja de Trabajo para listado'!$DE$153:$DE$1048576,0),MATCH((CUADRO!M$4&amp;$E599),'Hoja de Trabajo para listado'!$DE$151:$DG$151,0)),0)+IFERROR(INDEX('Hoja de Trabajo para listado'!$CD$155:$DC$1048576,MATCH($A599,'Hoja de Trabajo para listado'!$CD$155:$CD$1048576,0),MATCH((CUADRO!M$4&amp;$E599),'Hoja de Trabajo para listado'!$CD$151:$DC$151,0)),0)</f>
        <v>0</v>
      </c>
      <c r="N599" s="243">
        <f ca="1">+IFERROR(INDEX('Hoja de Trabajo para listado'!$A$155:$Z$1048576,MATCH($A599,'Hoja de Trabajo para listado'!$A$155:$A$1048576,0),MATCH((CUADRO!N$4&amp;$E599),'Hoja de Trabajo para listado'!$A$151:$Z$151,0)),0)+IFERROR(INDEX('Hoja de Trabajo para listado'!$AB$155:$BA$1048576,MATCH($A599,'Hoja de Trabajo para listado'!$AB$155:$AB$1048576,0),MATCH((CUADRO!N$4&amp;$E599),'Hoja de Trabajo para listado'!$AB$151:$BA$151,0)),0)+IFERROR(INDEX('Hoja de Trabajo para listado'!$BC$155:$CB$1048576,MATCH($A599,'Hoja de Trabajo para listado'!$BC$155:$BC$1048576,0),MATCH((CUADRO!N$4&amp;$E599),'Hoja de Trabajo para listado'!$BC$151:$CB$151,0)),0)+IFERROR(INDEX('Hoja de Trabajo para listado'!$DE$153:$DG$274,MATCH($A599,'Hoja de Trabajo para listado'!$DE$153:$DE$1048576,0),MATCH((CUADRO!N$4&amp;$E599),'Hoja de Trabajo para listado'!$DE$151:$DG$151,0)),0)+IFERROR(INDEX('Hoja de Trabajo para listado'!$CD$155:$DC$1048576,MATCH($A599,'Hoja de Trabajo para listado'!$CD$155:$CD$1048576,0),MATCH((CUADRO!N$4&amp;$E599),'Hoja de Trabajo para listado'!$CD$151:$DC$151,0)),0)</f>
        <v>0</v>
      </c>
      <c r="O599" s="243">
        <f ca="1">+IFERROR(INDEX('Hoja de Trabajo para listado'!$A$155:$Z$1048576,MATCH($A599,'Hoja de Trabajo para listado'!$A$155:$A$1048576,0),MATCH((CUADRO!O$4&amp;$E599),'Hoja de Trabajo para listado'!$A$151:$Z$151,0)),0)+IFERROR(INDEX('Hoja de Trabajo para listado'!$AB$155:$BA$1048576,MATCH($A599,'Hoja de Trabajo para listado'!$AB$155:$AB$1048576,0),MATCH((CUADRO!O$4&amp;$E599),'Hoja de Trabajo para listado'!$AB$151:$BA$151,0)),0)+IFERROR(INDEX('Hoja de Trabajo para listado'!$BC$155:$CB$1048576,MATCH($A599,'Hoja de Trabajo para listado'!$BC$155:$BC$1048576,0),MATCH((CUADRO!O$4&amp;$E599),'Hoja de Trabajo para listado'!$BC$151:$CB$151,0)),0)+IFERROR(INDEX('Hoja de Trabajo para listado'!$DE$153:$DG$274,MATCH($A599,'Hoja de Trabajo para listado'!$DE$153:$DE$1048576,0),MATCH((CUADRO!O$4&amp;$E599),'Hoja de Trabajo para listado'!$DE$151:$DG$151,0)),0)+IFERROR(INDEX('Hoja de Trabajo para listado'!$CD$155:$DC$1048576,MATCH($A599,'Hoja de Trabajo para listado'!$CD$155:$CD$1048576,0),MATCH((CUADRO!O$4&amp;$E599),'Hoja de Trabajo para listado'!$CD$151:$DC$151,0)),0)</f>
        <v>0</v>
      </c>
      <c r="P599" s="243">
        <f ca="1">+IFERROR(INDEX('Hoja de Trabajo para listado'!$A$155:$Z$1048576,MATCH($A599,'Hoja de Trabajo para listado'!$A$155:$A$1048576,0),MATCH((CUADRO!P$4&amp;$E599),'Hoja de Trabajo para listado'!$A$151:$Z$151,0)),0)+IFERROR(INDEX('Hoja de Trabajo para listado'!$AB$155:$BA$1048576,MATCH($A599,'Hoja de Trabajo para listado'!$AB$155:$AB$1048576,0),MATCH((CUADRO!P$4&amp;$E599),'Hoja de Trabajo para listado'!$AB$151:$BA$151,0)),0)+IFERROR(INDEX('Hoja de Trabajo para listado'!$BC$155:$CB$1048576,MATCH($A599,'Hoja de Trabajo para listado'!$BC$155:$BC$1048576,0),MATCH((CUADRO!P$4&amp;$E599),'Hoja de Trabajo para listado'!$BC$151:$CB$151,0)),0)+IFERROR(INDEX('Hoja de Trabajo para listado'!$DE$153:$DG$274,MATCH($A599,'Hoja de Trabajo para listado'!$DE$153:$DE$1048576,0),MATCH((CUADRO!P$4&amp;$E599),'Hoja de Trabajo para listado'!$DE$151:$DG$151,0)),0)+IFERROR(INDEX('Hoja de Trabajo para listado'!$CD$155:$DC$1048576,MATCH($A599,'Hoja de Trabajo para listado'!$CD$155:$CD$1048576,0),MATCH((CUADRO!P$4&amp;$E599),'Hoja de Trabajo para listado'!$CD$151:$DC$151,0)),0)</f>
        <v>0</v>
      </c>
      <c r="Q599" s="243">
        <f ca="1">+IFERROR(INDEX('Hoja de Trabajo para listado'!$A$155:$Z$1048576,MATCH($A599,'Hoja de Trabajo para listado'!$A$155:$A$1048576,0),MATCH((CUADRO!Q$4&amp;$E599),'Hoja de Trabajo para listado'!$A$151:$Z$151,0)),0)+IFERROR(INDEX('Hoja de Trabajo para listado'!$AB$155:$BA$1048576,MATCH($A599,'Hoja de Trabajo para listado'!$AB$155:$AB$1048576,0),MATCH((CUADRO!Q$4&amp;$E599),'Hoja de Trabajo para listado'!$AB$151:$BA$151,0)),0)+IFERROR(INDEX('Hoja de Trabajo para listado'!$BC$155:$CB$1048576,MATCH($A599,'Hoja de Trabajo para listado'!$BC$155:$BC$1048576,0),MATCH((CUADRO!Q$4&amp;$E599),'Hoja de Trabajo para listado'!$BC$151:$CB$151,0)),0)+IFERROR(INDEX('Hoja de Trabajo para listado'!$DE$153:$DG$274,MATCH($A599,'Hoja de Trabajo para listado'!$DE$153:$DE$1048576,0),MATCH((CUADRO!Q$4&amp;$E599),'Hoja de Trabajo para listado'!$DE$151:$DG$151,0)),0)+IFERROR(INDEX('Hoja de Trabajo para listado'!$CD$155:$DC$1048576,MATCH($A599,'Hoja de Trabajo para listado'!$CD$155:$CD$1048576,0),MATCH((CUADRO!Q$4&amp;$E599),'Hoja de Trabajo para listado'!$CD$151:$DC$151,0)),0)</f>
        <v>0</v>
      </c>
      <c r="R599" s="243">
        <f t="shared" ca="1" si="25"/>
        <v>0</v>
      </c>
      <c r="S599" s="249"/>
      <c r="T599" s="243">
        <f ca="1">+T600</f>
        <v>0</v>
      </c>
      <c r="U599" s="242">
        <f t="shared" si="26"/>
        <v>1</v>
      </c>
      <c r="V599" s="333" t="str">
        <f>+VLOOKUP(A599,bd_lista!$A$3:$E$592,5,FALSE)</f>
        <v>Gobiernos Autonomos Municipales</v>
      </c>
      <c r="W599" s="387" t="str">
        <f>+V599</f>
        <v>Gobiernos Autonomos Municipales</v>
      </c>
      <c r="X599" s="242">
        <f>+VLOOKUP(A599,[4]Sheet1!$A$13:$D$744,4,FALSE)</f>
        <v>0</v>
      </c>
      <c r="Y599" s="242" t="e">
        <f>+VLOOKUP(X599,bd_lista!$A$3:$C$592,3,FALSE)</f>
        <v>#N/A</v>
      </c>
      <c r="Z599" s="294">
        <f>+X599</f>
        <v>0</v>
      </c>
      <c r="AA599" s="295" t="e">
        <f>+Y599</f>
        <v>#N/A</v>
      </c>
    </row>
    <row r="600" spans="1:27" customFormat="1" ht="15" hidden="1" customHeight="1">
      <c r="A600" s="32">
        <v>1251</v>
      </c>
      <c r="B600" s="393"/>
      <c r="C600" s="247" t="str">
        <f>+VLOOKUP(A600,bd_lista!$A$3:$C$592,3,FALSE)</f>
        <v>Gobierno Autónomo Municipal de Luribay</v>
      </c>
      <c r="D600" s="390"/>
      <c r="E600" s="244" t="s">
        <v>1305</v>
      </c>
      <c r="F600" s="243">
        <f ca="1">+IFERROR(INDEX('Hoja de Trabajo para listado'!$A$155:$Z$1048576,MATCH($A600,'Hoja de Trabajo para listado'!$A$155:$A$1048576,0),MATCH((CUADRO!F$4&amp;$E600),'Hoja de Trabajo para listado'!$A$151:$Z$151,0)),0)+IFERROR(INDEX('Hoja de Trabajo para listado'!$AB$155:$BA$1048576,MATCH($A600,'Hoja de Trabajo para listado'!$AB$155:$AB$1048576,0),MATCH((CUADRO!F$4&amp;$E600),'Hoja de Trabajo para listado'!$AB$151:$BA$151,0)),0)+IFERROR(INDEX('Hoja de Trabajo para listado'!$BC$155:$CB$1048576,MATCH($A600,'Hoja de Trabajo para listado'!$BC$155:$BC$1048576,0),MATCH((CUADRO!F$4&amp;$E600),'Hoja de Trabajo para listado'!$BC$151:$CB$151,0)),0)+IFERROR(INDEX('Hoja de Trabajo para listado'!$DE$153:$DG$274,MATCH($A600,'Hoja de Trabajo para listado'!$DE$153:$DE$1048576,0),MATCH((CUADRO!F$4&amp;$E600),'Hoja de Trabajo para listado'!$DE$151:$DG$151,0)),0)+IFERROR(INDEX('Hoja de Trabajo para listado'!$CD$155:$DC$1048576,MATCH($A600,'Hoja de Trabajo para listado'!$CD$155:$CD$1048576,0),MATCH((CUADRO!F$4&amp;$E600),'Hoja de Trabajo para listado'!$CD$151:$DC$151,0)),0)</f>
        <v>0</v>
      </c>
      <c r="G600" s="243">
        <f ca="1">+IFERROR(INDEX('Hoja de Trabajo para listado'!$A$155:$Z$1048576,MATCH($A600,'Hoja de Trabajo para listado'!$A$155:$A$1048576,0),MATCH((CUADRO!G$4&amp;$E600),'Hoja de Trabajo para listado'!$A$151:$Z$151,0)),0)+IFERROR(INDEX('Hoja de Trabajo para listado'!$AB$155:$BA$1048576,MATCH($A600,'Hoja de Trabajo para listado'!$AB$155:$AB$1048576,0),MATCH((CUADRO!G$4&amp;$E600),'Hoja de Trabajo para listado'!$AB$151:$BA$151,0)),0)+IFERROR(INDEX('Hoja de Trabajo para listado'!$BC$155:$CB$1048576,MATCH($A600,'Hoja de Trabajo para listado'!$BC$155:$BC$1048576,0),MATCH((CUADRO!G$4&amp;$E600),'Hoja de Trabajo para listado'!$BC$151:$CB$151,0)),0)+IFERROR(INDEX('Hoja de Trabajo para listado'!$DE$153:$DG$274,MATCH($A600,'Hoja de Trabajo para listado'!$DE$153:$DE$1048576,0),MATCH((CUADRO!G$4&amp;$E600),'Hoja de Trabajo para listado'!$DE$151:$DG$151,0)),0)+IFERROR(INDEX('Hoja de Trabajo para listado'!$CD$155:$DC$1048576,MATCH($A600,'Hoja de Trabajo para listado'!$CD$155:$CD$1048576,0),MATCH((CUADRO!G$4&amp;$E600),'Hoja de Trabajo para listado'!$CD$151:$DC$151,0)),0)</f>
        <v>0</v>
      </c>
      <c r="H600" s="243">
        <f ca="1">+IFERROR(INDEX('Hoja de Trabajo para listado'!$A$155:$Z$1048576,MATCH($A600,'Hoja de Trabajo para listado'!$A$155:$A$1048576,0),MATCH((CUADRO!H$4&amp;$E600),'Hoja de Trabajo para listado'!$A$151:$Z$151,0)),0)+IFERROR(INDEX('Hoja de Trabajo para listado'!$AB$155:$BA$1048576,MATCH($A600,'Hoja de Trabajo para listado'!$AB$155:$AB$1048576,0),MATCH((CUADRO!H$4&amp;$E600),'Hoja de Trabajo para listado'!$AB$151:$BA$151,0)),0)+IFERROR(INDEX('Hoja de Trabajo para listado'!$BC$155:$CB$1048576,MATCH($A600,'Hoja de Trabajo para listado'!$BC$155:$BC$1048576,0),MATCH((CUADRO!H$4&amp;$E600),'Hoja de Trabajo para listado'!$BC$151:$CB$151,0)),0)+IFERROR(INDEX('Hoja de Trabajo para listado'!$DE$153:$DG$274,MATCH($A600,'Hoja de Trabajo para listado'!$DE$153:$DE$1048576,0),MATCH((CUADRO!H$4&amp;$E600),'Hoja de Trabajo para listado'!$DE$151:$DG$151,0)),0)+IFERROR(INDEX('Hoja de Trabajo para listado'!$CD$155:$DC$1048576,MATCH($A600,'Hoja de Trabajo para listado'!$CD$155:$CD$1048576,0),MATCH((CUADRO!H$4&amp;$E600),'Hoja de Trabajo para listado'!$CD$151:$DC$151,0)),0)</f>
        <v>0</v>
      </c>
      <c r="I600" s="243">
        <f ca="1">+IFERROR(INDEX('Hoja de Trabajo para listado'!$A$155:$Z$1048576,MATCH($A600,'Hoja de Trabajo para listado'!$A$155:$A$1048576,0),MATCH((CUADRO!I$4&amp;$E600),'Hoja de Trabajo para listado'!$A$151:$Z$151,0)),0)+IFERROR(INDEX('Hoja de Trabajo para listado'!$AB$155:$BA$1048576,MATCH($A600,'Hoja de Trabajo para listado'!$AB$155:$AB$1048576,0),MATCH((CUADRO!I$4&amp;$E600),'Hoja de Trabajo para listado'!$AB$151:$BA$151,0)),0)+IFERROR(INDEX('Hoja de Trabajo para listado'!$BC$155:$CB$1048576,MATCH($A600,'Hoja de Trabajo para listado'!$BC$155:$BC$1048576,0),MATCH((CUADRO!I$4&amp;$E600),'Hoja de Trabajo para listado'!$BC$151:$CB$151,0)),0)+IFERROR(INDEX('Hoja de Trabajo para listado'!$DE$153:$DG$274,MATCH($A600,'Hoja de Trabajo para listado'!$DE$153:$DE$1048576,0),MATCH((CUADRO!I$4&amp;$E600),'Hoja de Trabajo para listado'!$DE$151:$DG$151,0)),0)+IFERROR(INDEX('Hoja de Trabajo para listado'!$CD$155:$DC$1048576,MATCH($A600,'Hoja de Trabajo para listado'!$CD$155:$CD$1048576,0),MATCH((CUADRO!I$4&amp;$E600),'Hoja de Trabajo para listado'!$CD$151:$DC$151,0)),0)</f>
        <v>0</v>
      </c>
      <c r="J600" s="243">
        <f ca="1">+IFERROR(INDEX('Hoja de Trabajo para listado'!$A$155:$Z$1048576,MATCH($A600,'Hoja de Trabajo para listado'!$A$155:$A$1048576,0),MATCH((CUADRO!J$4&amp;$E600),'Hoja de Trabajo para listado'!$A$151:$Z$151,0)),0)+IFERROR(INDEX('Hoja de Trabajo para listado'!$AB$155:$BA$1048576,MATCH($A600,'Hoja de Trabajo para listado'!$AB$155:$AB$1048576,0),MATCH((CUADRO!J$4&amp;$E600),'Hoja de Trabajo para listado'!$AB$151:$BA$151,0)),0)+IFERROR(INDEX('Hoja de Trabajo para listado'!$BC$155:$CB$1048576,MATCH($A600,'Hoja de Trabajo para listado'!$BC$155:$BC$1048576,0),MATCH((CUADRO!J$4&amp;$E600),'Hoja de Trabajo para listado'!$BC$151:$CB$151,0)),0)+IFERROR(INDEX('Hoja de Trabajo para listado'!$DE$153:$DG$274,MATCH($A600,'Hoja de Trabajo para listado'!$DE$153:$DE$1048576,0),MATCH((CUADRO!J$4&amp;$E600),'Hoja de Trabajo para listado'!$DE$151:$DG$151,0)),0)+IFERROR(INDEX('Hoja de Trabajo para listado'!$CD$155:$DC$1048576,MATCH($A600,'Hoja de Trabajo para listado'!$CD$155:$CD$1048576,0),MATCH((CUADRO!J$4&amp;$E600),'Hoja de Trabajo para listado'!$CD$151:$DC$151,0)),0)</f>
        <v>0</v>
      </c>
      <c r="K600" s="243">
        <f ca="1">+IFERROR(INDEX('Hoja de Trabajo para listado'!$A$155:$Z$1048576,MATCH($A600,'Hoja de Trabajo para listado'!$A$155:$A$1048576,0),MATCH((CUADRO!K$4&amp;$E600),'Hoja de Trabajo para listado'!$A$151:$Z$151,0)),0)+IFERROR(INDEX('Hoja de Trabajo para listado'!$AB$155:$BA$1048576,MATCH($A600,'Hoja de Trabajo para listado'!$AB$155:$AB$1048576,0),MATCH((CUADRO!K$4&amp;$E600),'Hoja de Trabajo para listado'!$AB$151:$BA$151,0)),0)+IFERROR(INDEX('Hoja de Trabajo para listado'!$BC$155:$CB$1048576,MATCH($A600,'Hoja de Trabajo para listado'!$BC$155:$BC$1048576,0),MATCH((CUADRO!K$4&amp;$E600),'Hoja de Trabajo para listado'!$BC$151:$CB$151,0)),0)+IFERROR(INDEX('Hoja de Trabajo para listado'!$DE$153:$DG$274,MATCH($A600,'Hoja de Trabajo para listado'!$DE$153:$DE$1048576,0),MATCH((CUADRO!K$4&amp;$E600),'Hoja de Trabajo para listado'!$DE$151:$DG$151,0)),0)+IFERROR(INDEX('Hoja de Trabajo para listado'!$CD$155:$DC$1048576,MATCH($A600,'Hoja de Trabajo para listado'!$CD$155:$CD$1048576,0),MATCH((CUADRO!K$4&amp;$E600),'Hoja de Trabajo para listado'!$CD$151:$DC$151,0)),0)</f>
        <v>0</v>
      </c>
      <c r="L600" s="243">
        <f ca="1">+IFERROR(INDEX('Hoja de Trabajo para listado'!$A$155:$Z$1048576,MATCH($A600,'Hoja de Trabajo para listado'!$A$155:$A$1048576,0),MATCH((CUADRO!L$4&amp;$E600),'Hoja de Trabajo para listado'!$A$151:$Z$151,0)),0)+IFERROR(INDEX('Hoja de Trabajo para listado'!$AB$155:$BA$1048576,MATCH($A600,'Hoja de Trabajo para listado'!$AB$155:$AB$1048576,0),MATCH((CUADRO!L$4&amp;$E600),'Hoja de Trabajo para listado'!$AB$151:$BA$151,0)),0)+IFERROR(INDEX('Hoja de Trabajo para listado'!$BC$155:$CB$1048576,MATCH($A600,'Hoja de Trabajo para listado'!$BC$155:$BC$1048576,0),MATCH((CUADRO!L$4&amp;$E600),'Hoja de Trabajo para listado'!$BC$151:$CB$151,0)),0)+IFERROR(INDEX('Hoja de Trabajo para listado'!$DE$153:$DG$274,MATCH($A600,'Hoja de Trabajo para listado'!$DE$153:$DE$1048576,0),MATCH((CUADRO!L$4&amp;$E600),'Hoja de Trabajo para listado'!$DE$151:$DG$151,0)),0)+IFERROR(INDEX('Hoja de Trabajo para listado'!$CD$155:$DC$1048576,MATCH($A600,'Hoja de Trabajo para listado'!$CD$155:$CD$1048576,0),MATCH((CUADRO!L$4&amp;$E600),'Hoja de Trabajo para listado'!$CD$151:$DC$151,0)),0)</f>
        <v>0</v>
      </c>
      <c r="M600" s="243">
        <f ca="1">+IFERROR(INDEX('Hoja de Trabajo para listado'!$A$155:$Z$1048576,MATCH($A600,'Hoja de Trabajo para listado'!$A$155:$A$1048576,0),MATCH((CUADRO!M$4&amp;$E600),'Hoja de Trabajo para listado'!$A$151:$Z$151,0)),0)+IFERROR(INDEX('Hoja de Trabajo para listado'!$AB$155:$BA$1048576,MATCH($A600,'Hoja de Trabajo para listado'!$AB$155:$AB$1048576,0),MATCH((CUADRO!M$4&amp;$E600),'Hoja de Trabajo para listado'!$AB$151:$BA$151,0)),0)+IFERROR(INDEX('Hoja de Trabajo para listado'!$BC$155:$CB$1048576,MATCH($A600,'Hoja de Trabajo para listado'!$BC$155:$BC$1048576,0),MATCH((CUADRO!M$4&amp;$E600),'Hoja de Trabajo para listado'!$BC$151:$CB$151,0)),0)+IFERROR(INDEX('Hoja de Trabajo para listado'!$DE$153:$DG$274,MATCH($A600,'Hoja de Trabajo para listado'!$DE$153:$DE$1048576,0),MATCH((CUADRO!M$4&amp;$E600),'Hoja de Trabajo para listado'!$DE$151:$DG$151,0)),0)+IFERROR(INDEX('Hoja de Trabajo para listado'!$CD$155:$DC$1048576,MATCH($A600,'Hoja de Trabajo para listado'!$CD$155:$CD$1048576,0),MATCH((CUADRO!M$4&amp;$E600),'Hoja de Trabajo para listado'!$CD$151:$DC$151,0)),0)</f>
        <v>0</v>
      </c>
      <c r="N600" s="243">
        <f ca="1">+IFERROR(INDEX('Hoja de Trabajo para listado'!$A$155:$Z$1048576,MATCH($A600,'Hoja de Trabajo para listado'!$A$155:$A$1048576,0),MATCH((CUADRO!N$4&amp;$E600),'Hoja de Trabajo para listado'!$A$151:$Z$151,0)),0)+IFERROR(INDEX('Hoja de Trabajo para listado'!$AB$155:$BA$1048576,MATCH($A600,'Hoja de Trabajo para listado'!$AB$155:$AB$1048576,0),MATCH((CUADRO!N$4&amp;$E600),'Hoja de Trabajo para listado'!$AB$151:$BA$151,0)),0)+IFERROR(INDEX('Hoja de Trabajo para listado'!$BC$155:$CB$1048576,MATCH($A600,'Hoja de Trabajo para listado'!$BC$155:$BC$1048576,0),MATCH((CUADRO!N$4&amp;$E600),'Hoja de Trabajo para listado'!$BC$151:$CB$151,0)),0)+IFERROR(INDEX('Hoja de Trabajo para listado'!$DE$153:$DG$274,MATCH($A600,'Hoja de Trabajo para listado'!$DE$153:$DE$1048576,0),MATCH((CUADRO!N$4&amp;$E600),'Hoja de Trabajo para listado'!$DE$151:$DG$151,0)),0)+IFERROR(INDEX('Hoja de Trabajo para listado'!$CD$155:$DC$1048576,MATCH($A600,'Hoja de Trabajo para listado'!$CD$155:$CD$1048576,0),MATCH((CUADRO!N$4&amp;$E600),'Hoja de Trabajo para listado'!$CD$151:$DC$151,0)),0)</f>
        <v>0</v>
      </c>
      <c r="O600" s="243">
        <f ca="1">+IFERROR(INDEX('Hoja de Trabajo para listado'!$A$155:$Z$1048576,MATCH($A600,'Hoja de Trabajo para listado'!$A$155:$A$1048576,0),MATCH((CUADRO!O$4&amp;$E600),'Hoja de Trabajo para listado'!$A$151:$Z$151,0)),0)+IFERROR(INDEX('Hoja de Trabajo para listado'!$AB$155:$BA$1048576,MATCH($A600,'Hoja de Trabajo para listado'!$AB$155:$AB$1048576,0),MATCH((CUADRO!O$4&amp;$E600),'Hoja de Trabajo para listado'!$AB$151:$BA$151,0)),0)+IFERROR(INDEX('Hoja de Trabajo para listado'!$BC$155:$CB$1048576,MATCH($A600,'Hoja de Trabajo para listado'!$BC$155:$BC$1048576,0),MATCH((CUADRO!O$4&amp;$E600),'Hoja de Trabajo para listado'!$BC$151:$CB$151,0)),0)+IFERROR(INDEX('Hoja de Trabajo para listado'!$DE$153:$DG$274,MATCH($A600,'Hoja de Trabajo para listado'!$DE$153:$DE$1048576,0),MATCH((CUADRO!O$4&amp;$E600),'Hoja de Trabajo para listado'!$DE$151:$DG$151,0)),0)+IFERROR(INDEX('Hoja de Trabajo para listado'!$CD$155:$DC$1048576,MATCH($A600,'Hoja de Trabajo para listado'!$CD$155:$CD$1048576,0),MATCH((CUADRO!O$4&amp;$E600),'Hoja de Trabajo para listado'!$CD$151:$DC$151,0)),0)</f>
        <v>0</v>
      </c>
      <c r="P600" s="243">
        <f ca="1">+IFERROR(INDEX('Hoja de Trabajo para listado'!$A$155:$Z$1048576,MATCH($A600,'Hoja de Trabajo para listado'!$A$155:$A$1048576,0),MATCH((CUADRO!P$4&amp;$E600),'Hoja de Trabajo para listado'!$A$151:$Z$151,0)),0)+IFERROR(INDEX('Hoja de Trabajo para listado'!$AB$155:$BA$1048576,MATCH($A600,'Hoja de Trabajo para listado'!$AB$155:$AB$1048576,0),MATCH((CUADRO!P$4&amp;$E600),'Hoja de Trabajo para listado'!$AB$151:$BA$151,0)),0)+IFERROR(INDEX('Hoja de Trabajo para listado'!$BC$155:$CB$1048576,MATCH($A600,'Hoja de Trabajo para listado'!$BC$155:$BC$1048576,0),MATCH((CUADRO!P$4&amp;$E600),'Hoja de Trabajo para listado'!$BC$151:$CB$151,0)),0)+IFERROR(INDEX('Hoja de Trabajo para listado'!$DE$153:$DG$274,MATCH($A600,'Hoja de Trabajo para listado'!$DE$153:$DE$1048576,0),MATCH((CUADRO!P$4&amp;$E600),'Hoja de Trabajo para listado'!$DE$151:$DG$151,0)),0)+IFERROR(INDEX('Hoja de Trabajo para listado'!$CD$155:$DC$1048576,MATCH($A600,'Hoja de Trabajo para listado'!$CD$155:$CD$1048576,0),MATCH((CUADRO!P$4&amp;$E600),'Hoja de Trabajo para listado'!$CD$151:$DC$151,0)),0)</f>
        <v>0</v>
      </c>
      <c r="Q600" s="243">
        <f ca="1">+IFERROR(INDEX('Hoja de Trabajo para listado'!$A$155:$Z$1048576,MATCH($A600,'Hoja de Trabajo para listado'!$A$155:$A$1048576,0),MATCH((CUADRO!Q$4&amp;$E600),'Hoja de Trabajo para listado'!$A$151:$Z$151,0)),0)+IFERROR(INDEX('Hoja de Trabajo para listado'!$AB$155:$BA$1048576,MATCH($A600,'Hoja de Trabajo para listado'!$AB$155:$AB$1048576,0),MATCH((CUADRO!Q$4&amp;$E600),'Hoja de Trabajo para listado'!$AB$151:$BA$151,0)),0)+IFERROR(INDEX('Hoja de Trabajo para listado'!$BC$155:$CB$1048576,MATCH($A600,'Hoja de Trabajo para listado'!$BC$155:$BC$1048576,0),MATCH((CUADRO!Q$4&amp;$E600),'Hoja de Trabajo para listado'!$BC$151:$CB$151,0)),0)+IFERROR(INDEX('Hoja de Trabajo para listado'!$DE$153:$DG$274,MATCH($A600,'Hoja de Trabajo para listado'!$DE$153:$DE$1048576,0),MATCH((CUADRO!Q$4&amp;$E600),'Hoja de Trabajo para listado'!$DE$151:$DG$151,0)),0)+IFERROR(INDEX('Hoja de Trabajo para listado'!$CD$155:$DC$1048576,MATCH($A600,'Hoja de Trabajo para listado'!$CD$155:$CD$1048576,0),MATCH((CUADRO!Q$4&amp;$E600),'Hoja de Trabajo para listado'!$CD$151:$DC$151,0)),0)</f>
        <v>0</v>
      </c>
      <c r="R600" s="243">
        <f t="shared" ca="1" si="25"/>
        <v>0</v>
      </c>
      <c r="S600" s="249">
        <f ca="1">+R599+R600</f>
        <v>0</v>
      </c>
      <c r="T600" s="243">
        <f ca="1">+S600</f>
        <v>0</v>
      </c>
      <c r="U600" s="242">
        <f t="shared" si="26"/>
        <v>2</v>
      </c>
      <c r="V600" s="333" t="str">
        <f>+VLOOKUP(A600,bd_lista!$A$3:$E$592,5,FALSE)</f>
        <v>Gobiernos Autonomos Municipales</v>
      </c>
      <c r="W600" s="388"/>
      <c r="X600" s="242">
        <f>+VLOOKUP(A600,[4]Sheet1!$A$13:$D$744,4,FALSE)</f>
        <v>0</v>
      </c>
      <c r="Y600" s="242" t="e">
        <f>+VLOOKUP(X600,bd_lista!$A$3:$C$592,3,FALSE)</f>
        <v>#N/A</v>
      </c>
      <c r="Z600" s="292"/>
      <c r="AA600" s="293"/>
    </row>
    <row r="601" spans="1:27" customFormat="1" ht="15" hidden="1" customHeight="1">
      <c r="A601" s="32">
        <v>1252</v>
      </c>
      <c r="B601" s="392">
        <f>+A601</f>
        <v>1252</v>
      </c>
      <c r="C601" s="247" t="str">
        <f>+VLOOKUP(A601,bd_lista!$A$3:$C$592,3,FALSE)</f>
        <v>Gobierno Autónomo Municipal de Sapahaqui</v>
      </c>
      <c r="D601" s="389" t="str">
        <f>+C601</f>
        <v>Gobierno Autónomo Municipal de Sapahaqui</v>
      </c>
      <c r="E601" s="242" t="s">
        <v>1304</v>
      </c>
      <c r="F601" s="243">
        <f ca="1">+IFERROR(INDEX('Hoja de Trabajo para listado'!$A$155:$Z$1048576,MATCH($A601,'Hoja de Trabajo para listado'!$A$155:$A$1048576,0),MATCH((CUADRO!F$4&amp;$E601),'Hoja de Trabajo para listado'!$A$151:$Z$151,0)),0)+IFERROR(INDEX('Hoja de Trabajo para listado'!$AB$155:$BA$1048576,MATCH($A601,'Hoja de Trabajo para listado'!$AB$155:$AB$1048576,0),MATCH((CUADRO!F$4&amp;$E601),'Hoja de Trabajo para listado'!$AB$151:$BA$151,0)),0)+IFERROR(INDEX('Hoja de Trabajo para listado'!$BC$155:$CB$1048576,MATCH($A601,'Hoja de Trabajo para listado'!$BC$155:$BC$1048576,0),MATCH((CUADRO!F$4&amp;$E601),'Hoja de Trabajo para listado'!$BC$151:$CB$151,0)),0)+IFERROR(INDEX('Hoja de Trabajo para listado'!$DE$153:$DG$274,MATCH($A601,'Hoja de Trabajo para listado'!$DE$153:$DE$1048576,0),MATCH((CUADRO!F$4&amp;$E601),'Hoja de Trabajo para listado'!$DE$151:$DG$151,0)),0)+IFERROR(INDEX('Hoja de Trabajo para listado'!$CD$155:$DC$1048576,MATCH($A601,'Hoja de Trabajo para listado'!$CD$155:$CD$1048576,0),MATCH((CUADRO!F$4&amp;$E601),'Hoja de Trabajo para listado'!$CD$151:$DC$151,0)),0)</f>
        <v>0</v>
      </c>
      <c r="G601" s="243">
        <f ca="1">+IFERROR(INDEX('Hoja de Trabajo para listado'!$A$155:$Z$1048576,MATCH($A601,'Hoja de Trabajo para listado'!$A$155:$A$1048576,0),MATCH((CUADRO!G$4&amp;$E601),'Hoja de Trabajo para listado'!$A$151:$Z$151,0)),0)+IFERROR(INDEX('Hoja de Trabajo para listado'!$AB$155:$BA$1048576,MATCH($A601,'Hoja de Trabajo para listado'!$AB$155:$AB$1048576,0),MATCH((CUADRO!G$4&amp;$E601),'Hoja de Trabajo para listado'!$AB$151:$BA$151,0)),0)+IFERROR(INDEX('Hoja de Trabajo para listado'!$BC$155:$CB$1048576,MATCH($A601,'Hoja de Trabajo para listado'!$BC$155:$BC$1048576,0),MATCH((CUADRO!G$4&amp;$E601),'Hoja de Trabajo para listado'!$BC$151:$CB$151,0)),0)+IFERROR(INDEX('Hoja de Trabajo para listado'!$DE$153:$DG$274,MATCH($A601,'Hoja de Trabajo para listado'!$DE$153:$DE$1048576,0),MATCH((CUADRO!G$4&amp;$E601),'Hoja de Trabajo para listado'!$DE$151:$DG$151,0)),0)+IFERROR(INDEX('Hoja de Trabajo para listado'!$CD$155:$DC$1048576,MATCH($A601,'Hoja de Trabajo para listado'!$CD$155:$CD$1048576,0),MATCH((CUADRO!G$4&amp;$E601),'Hoja de Trabajo para listado'!$CD$151:$DC$151,0)),0)</f>
        <v>0</v>
      </c>
      <c r="H601" s="243">
        <f ca="1">+IFERROR(INDEX('Hoja de Trabajo para listado'!$A$155:$Z$1048576,MATCH($A601,'Hoja de Trabajo para listado'!$A$155:$A$1048576,0),MATCH((CUADRO!H$4&amp;$E601),'Hoja de Trabajo para listado'!$A$151:$Z$151,0)),0)+IFERROR(INDEX('Hoja de Trabajo para listado'!$AB$155:$BA$1048576,MATCH($A601,'Hoja de Trabajo para listado'!$AB$155:$AB$1048576,0),MATCH((CUADRO!H$4&amp;$E601),'Hoja de Trabajo para listado'!$AB$151:$BA$151,0)),0)+IFERROR(INDEX('Hoja de Trabajo para listado'!$BC$155:$CB$1048576,MATCH($A601,'Hoja de Trabajo para listado'!$BC$155:$BC$1048576,0),MATCH((CUADRO!H$4&amp;$E601),'Hoja de Trabajo para listado'!$BC$151:$CB$151,0)),0)+IFERROR(INDEX('Hoja de Trabajo para listado'!$DE$153:$DG$274,MATCH($A601,'Hoja de Trabajo para listado'!$DE$153:$DE$1048576,0),MATCH((CUADRO!H$4&amp;$E601),'Hoja de Trabajo para listado'!$DE$151:$DG$151,0)),0)+IFERROR(INDEX('Hoja de Trabajo para listado'!$CD$155:$DC$1048576,MATCH($A601,'Hoja de Trabajo para listado'!$CD$155:$CD$1048576,0),MATCH((CUADRO!H$4&amp;$E601),'Hoja de Trabajo para listado'!$CD$151:$DC$151,0)),0)</f>
        <v>0</v>
      </c>
      <c r="I601" s="243">
        <f ca="1">+IFERROR(INDEX('Hoja de Trabajo para listado'!$A$155:$Z$1048576,MATCH($A601,'Hoja de Trabajo para listado'!$A$155:$A$1048576,0),MATCH((CUADRO!I$4&amp;$E601),'Hoja de Trabajo para listado'!$A$151:$Z$151,0)),0)+IFERROR(INDEX('Hoja de Trabajo para listado'!$AB$155:$BA$1048576,MATCH($A601,'Hoja de Trabajo para listado'!$AB$155:$AB$1048576,0),MATCH((CUADRO!I$4&amp;$E601),'Hoja de Trabajo para listado'!$AB$151:$BA$151,0)),0)+IFERROR(INDEX('Hoja de Trabajo para listado'!$BC$155:$CB$1048576,MATCH($A601,'Hoja de Trabajo para listado'!$BC$155:$BC$1048576,0),MATCH((CUADRO!I$4&amp;$E601),'Hoja de Trabajo para listado'!$BC$151:$CB$151,0)),0)+IFERROR(INDEX('Hoja de Trabajo para listado'!$DE$153:$DG$274,MATCH($A601,'Hoja de Trabajo para listado'!$DE$153:$DE$1048576,0),MATCH((CUADRO!I$4&amp;$E601),'Hoja de Trabajo para listado'!$DE$151:$DG$151,0)),0)+IFERROR(INDEX('Hoja de Trabajo para listado'!$CD$155:$DC$1048576,MATCH($A601,'Hoja de Trabajo para listado'!$CD$155:$CD$1048576,0),MATCH((CUADRO!I$4&amp;$E601),'Hoja de Trabajo para listado'!$CD$151:$DC$151,0)),0)</f>
        <v>0</v>
      </c>
      <c r="J601" s="243">
        <f ca="1">+IFERROR(INDEX('Hoja de Trabajo para listado'!$A$155:$Z$1048576,MATCH($A601,'Hoja de Trabajo para listado'!$A$155:$A$1048576,0),MATCH((CUADRO!J$4&amp;$E601),'Hoja de Trabajo para listado'!$A$151:$Z$151,0)),0)+IFERROR(INDEX('Hoja de Trabajo para listado'!$AB$155:$BA$1048576,MATCH($A601,'Hoja de Trabajo para listado'!$AB$155:$AB$1048576,0),MATCH((CUADRO!J$4&amp;$E601),'Hoja de Trabajo para listado'!$AB$151:$BA$151,0)),0)+IFERROR(INDEX('Hoja de Trabajo para listado'!$BC$155:$CB$1048576,MATCH($A601,'Hoja de Trabajo para listado'!$BC$155:$BC$1048576,0),MATCH((CUADRO!J$4&amp;$E601),'Hoja de Trabajo para listado'!$BC$151:$CB$151,0)),0)+IFERROR(INDEX('Hoja de Trabajo para listado'!$DE$153:$DG$274,MATCH($A601,'Hoja de Trabajo para listado'!$DE$153:$DE$1048576,0),MATCH((CUADRO!J$4&amp;$E601),'Hoja de Trabajo para listado'!$DE$151:$DG$151,0)),0)+IFERROR(INDEX('Hoja de Trabajo para listado'!$CD$155:$DC$1048576,MATCH($A601,'Hoja de Trabajo para listado'!$CD$155:$CD$1048576,0),MATCH((CUADRO!J$4&amp;$E601),'Hoja de Trabajo para listado'!$CD$151:$DC$151,0)),0)</f>
        <v>0</v>
      </c>
      <c r="K601" s="243">
        <f ca="1">+IFERROR(INDEX('Hoja de Trabajo para listado'!$A$155:$Z$1048576,MATCH($A601,'Hoja de Trabajo para listado'!$A$155:$A$1048576,0),MATCH((CUADRO!K$4&amp;$E601),'Hoja de Trabajo para listado'!$A$151:$Z$151,0)),0)+IFERROR(INDEX('Hoja de Trabajo para listado'!$AB$155:$BA$1048576,MATCH($A601,'Hoja de Trabajo para listado'!$AB$155:$AB$1048576,0),MATCH((CUADRO!K$4&amp;$E601),'Hoja de Trabajo para listado'!$AB$151:$BA$151,0)),0)+IFERROR(INDEX('Hoja de Trabajo para listado'!$BC$155:$CB$1048576,MATCH($A601,'Hoja de Trabajo para listado'!$BC$155:$BC$1048576,0),MATCH((CUADRO!K$4&amp;$E601),'Hoja de Trabajo para listado'!$BC$151:$CB$151,0)),0)+IFERROR(INDEX('Hoja de Trabajo para listado'!$DE$153:$DG$274,MATCH($A601,'Hoja de Trabajo para listado'!$DE$153:$DE$1048576,0),MATCH((CUADRO!K$4&amp;$E601),'Hoja de Trabajo para listado'!$DE$151:$DG$151,0)),0)+IFERROR(INDEX('Hoja de Trabajo para listado'!$CD$155:$DC$1048576,MATCH($A601,'Hoja de Trabajo para listado'!$CD$155:$CD$1048576,0),MATCH((CUADRO!K$4&amp;$E601),'Hoja de Trabajo para listado'!$CD$151:$DC$151,0)),0)</f>
        <v>0</v>
      </c>
      <c r="L601" s="243">
        <f ca="1">+IFERROR(INDEX('Hoja de Trabajo para listado'!$A$155:$Z$1048576,MATCH($A601,'Hoja de Trabajo para listado'!$A$155:$A$1048576,0),MATCH((CUADRO!L$4&amp;$E601),'Hoja de Trabajo para listado'!$A$151:$Z$151,0)),0)+IFERROR(INDEX('Hoja de Trabajo para listado'!$AB$155:$BA$1048576,MATCH($A601,'Hoja de Trabajo para listado'!$AB$155:$AB$1048576,0),MATCH((CUADRO!L$4&amp;$E601),'Hoja de Trabajo para listado'!$AB$151:$BA$151,0)),0)+IFERROR(INDEX('Hoja de Trabajo para listado'!$BC$155:$CB$1048576,MATCH($A601,'Hoja de Trabajo para listado'!$BC$155:$BC$1048576,0),MATCH((CUADRO!L$4&amp;$E601),'Hoja de Trabajo para listado'!$BC$151:$CB$151,0)),0)+IFERROR(INDEX('Hoja de Trabajo para listado'!$DE$153:$DG$274,MATCH($A601,'Hoja de Trabajo para listado'!$DE$153:$DE$1048576,0),MATCH((CUADRO!L$4&amp;$E601),'Hoja de Trabajo para listado'!$DE$151:$DG$151,0)),0)+IFERROR(INDEX('Hoja de Trabajo para listado'!$CD$155:$DC$1048576,MATCH($A601,'Hoja de Trabajo para listado'!$CD$155:$CD$1048576,0),MATCH((CUADRO!L$4&amp;$E601),'Hoja de Trabajo para listado'!$CD$151:$DC$151,0)),0)</f>
        <v>0</v>
      </c>
      <c r="M601" s="243">
        <f ca="1">+IFERROR(INDEX('Hoja de Trabajo para listado'!$A$155:$Z$1048576,MATCH($A601,'Hoja de Trabajo para listado'!$A$155:$A$1048576,0),MATCH((CUADRO!M$4&amp;$E601),'Hoja de Trabajo para listado'!$A$151:$Z$151,0)),0)+IFERROR(INDEX('Hoja de Trabajo para listado'!$AB$155:$BA$1048576,MATCH($A601,'Hoja de Trabajo para listado'!$AB$155:$AB$1048576,0),MATCH((CUADRO!M$4&amp;$E601),'Hoja de Trabajo para listado'!$AB$151:$BA$151,0)),0)+IFERROR(INDEX('Hoja de Trabajo para listado'!$BC$155:$CB$1048576,MATCH($A601,'Hoja de Trabajo para listado'!$BC$155:$BC$1048576,0),MATCH((CUADRO!M$4&amp;$E601),'Hoja de Trabajo para listado'!$BC$151:$CB$151,0)),0)+IFERROR(INDEX('Hoja de Trabajo para listado'!$DE$153:$DG$274,MATCH($A601,'Hoja de Trabajo para listado'!$DE$153:$DE$1048576,0),MATCH((CUADRO!M$4&amp;$E601),'Hoja de Trabajo para listado'!$DE$151:$DG$151,0)),0)+IFERROR(INDEX('Hoja de Trabajo para listado'!$CD$155:$DC$1048576,MATCH($A601,'Hoja de Trabajo para listado'!$CD$155:$CD$1048576,0),MATCH((CUADRO!M$4&amp;$E601),'Hoja de Trabajo para listado'!$CD$151:$DC$151,0)),0)</f>
        <v>0</v>
      </c>
      <c r="N601" s="243">
        <f ca="1">+IFERROR(INDEX('Hoja de Trabajo para listado'!$A$155:$Z$1048576,MATCH($A601,'Hoja de Trabajo para listado'!$A$155:$A$1048576,0),MATCH((CUADRO!N$4&amp;$E601),'Hoja de Trabajo para listado'!$A$151:$Z$151,0)),0)+IFERROR(INDEX('Hoja de Trabajo para listado'!$AB$155:$BA$1048576,MATCH($A601,'Hoja de Trabajo para listado'!$AB$155:$AB$1048576,0),MATCH((CUADRO!N$4&amp;$E601),'Hoja de Trabajo para listado'!$AB$151:$BA$151,0)),0)+IFERROR(INDEX('Hoja de Trabajo para listado'!$BC$155:$CB$1048576,MATCH($A601,'Hoja de Trabajo para listado'!$BC$155:$BC$1048576,0),MATCH((CUADRO!N$4&amp;$E601),'Hoja de Trabajo para listado'!$BC$151:$CB$151,0)),0)+IFERROR(INDEX('Hoja de Trabajo para listado'!$DE$153:$DG$274,MATCH($A601,'Hoja de Trabajo para listado'!$DE$153:$DE$1048576,0),MATCH((CUADRO!N$4&amp;$E601),'Hoja de Trabajo para listado'!$DE$151:$DG$151,0)),0)+IFERROR(INDEX('Hoja de Trabajo para listado'!$CD$155:$DC$1048576,MATCH($A601,'Hoja de Trabajo para listado'!$CD$155:$CD$1048576,0),MATCH((CUADRO!N$4&amp;$E601),'Hoja de Trabajo para listado'!$CD$151:$DC$151,0)),0)</f>
        <v>0</v>
      </c>
      <c r="O601" s="243">
        <f ca="1">+IFERROR(INDEX('Hoja de Trabajo para listado'!$A$155:$Z$1048576,MATCH($A601,'Hoja de Trabajo para listado'!$A$155:$A$1048576,0),MATCH((CUADRO!O$4&amp;$E601),'Hoja de Trabajo para listado'!$A$151:$Z$151,0)),0)+IFERROR(INDEX('Hoja de Trabajo para listado'!$AB$155:$BA$1048576,MATCH($A601,'Hoja de Trabajo para listado'!$AB$155:$AB$1048576,0),MATCH((CUADRO!O$4&amp;$E601),'Hoja de Trabajo para listado'!$AB$151:$BA$151,0)),0)+IFERROR(INDEX('Hoja de Trabajo para listado'!$BC$155:$CB$1048576,MATCH($A601,'Hoja de Trabajo para listado'!$BC$155:$BC$1048576,0),MATCH((CUADRO!O$4&amp;$E601),'Hoja de Trabajo para listado'!$BC$151:$CB$151,0)),0)+IFERROR(INDEX('Hoja de Trabajo para listado'!$DE$153:$DG$274,MATCH($A601,'Hoja de Trabajo para listado'!$DE$153:$DE$1048576,0),MATCH((CUADRO!O$4&amp;$E601),'Hoja de Trabajo para listado'!$DE$151:$DG$151,0)),0)+IFERROR(INDEX('Hoja de Trabajo para listado'!$CD$155:$DC$1048576,MATCH($A601,'Hoja de Trabajo para listado'!$CD$155:$CD$1048576,0),MATCH((CUADRO!O$4&amp;$E601),'Hoja de Trabajo para listado'!$CD$151:$DC$151,0)),0)</f>
        <v>0</v>
      </c>
      <c r="P601" s="243">
        <f ca="1">+IFERROR(INDEX('Hoja de Trabajo para listado'!$A$155:$Z$1048576,MATCH($A601,'Hoja de Trabajo para listado'!$A$155:$A$1048576,0),MATCH((CUADRO!P$4&amp;$E601),'Hoja de Trabajo para listado'!$A$151:$Z$151,0)),0)+IFERROR(INDEX('Hoja de Trabajo para listado'!$AB$155:$BA$1048576,MATCH($A601,'Hoja de Trabajo para listado'!$AB$155:$AB$1048576,0),MATCH((CUADRO!P$4&amp;$E601),'Hoja de Trabajo para listado'!$AB$151:$BA$151,0)),0)+IFERROR(INDEX('Hoja de Trabajo para listado'!$BC$155:$CB$1048576,MATCH($A601,'Hoja de Trabajo para listado'!$BC$155:$BC$1048576,0),MATCH((CUADRO!P$4&amp;$E601),'Hoja de Trabajo para listado'!$BC$151:$CB$151,0)),0)+IFERROR(INDEX('Hoja de Trabajo para listado'!$DE$153:$DG$274,MATCH($A601,'Hoja de Trabajo para listado'!$DE$153:$DE$1048576,0),MATCH((CUADRO!P$4&amp;$E601),'Hoja de Trabajo para listado'!$DE$151:$DG$151,0)),0)+IFERROR(INDEX('Hoja de Trabajo para listado'!$CD$155:$DC$1048576,MATCH($A601,'Hoja de Trabajo para listado'!$CD$155:$CD$1048576,0),MATCH((CUADRO!P$4&amp;$E601),'Hoja de Trabajo para listado'!$CD$151:$DC$151,0)),0)</f>
        <v>0</v>
      </c>
      <c r="Q601" s="243">
        <f ca="1">+IFERROR(INDEX('Hoja de Trabajo para listado'!$A$155:$Z$1048576,MATCH($A601,'Hoja de Trabajo para listado'!$A$155:$A$1048576,0),MATCH((CUADRO!Q$4&amp;$E601),'Hoja de Trabajo para listado'!$A$151:$Z$151,0)),0)+IFERROR(INDEX('Hoja de Trabajo para listado'!$AB$155:$BA$1048576,MATCH($A601,'Hoja de Trabajo para listado'!$AB$155:$AB$1048576,0),MATCH((CUADRO!Q$4&amp;$E601),'Hoja de Trabajo para listado'!$AB$151:$BA$151,0)),0)+IFERROR(INDEX('Hoja de Trabajo para listado'!$BC$155:$CB$1048576,MATCH($A601,'Hoja de Trabajo para listado'!$BC$155:$BC$1048576,0),MATCH((CUADRO!Q$4&amp;$E601),'Hoja de Trabajo para listado'!$BC$151:$CB$151,0)),0)+IFERROR(INDEX('Hoja de Trabajo para listado'!$DE$153:$DG$274,MATCH($A601,'Hoja de Trabajo para listado'!$DE$153:$DE$1048576,0),MATCH((CUADRO!Q$4&amp;$E601),'Hoja de Trabajo para listado'!$DE$151:$DG$151,0)),0)+IFERROR(INDEX('Hoja de Trabajo para listado'!$CD$155:$DC$1048576,MATCH($A601,'Hoja de Trabajo para listado'!$CD$155:$CD$1048576,0),MATCH((CUADRO!Q$4&amp;$E601),'Hoja de Trabajo para listado'!$CD$151:$DC$151,0)),0)</f>
        <v>0</v>
      </c>
      <c r="R601" s="243">
        <f t="shared" ca="1" si="25"/>
        <v>0</v>
      </c>
      <c r="S601" s="249"/>
      <c r="T601" s="243">
        <f ca="1">+T602</f>
        <v>0</v>
      </c>
      <c r="U601" s="242">
        <f t="shared" si="26"/>
        <v>1</v>
      </c>
      <c r="V601" s="333" t="str">
        <f>+VLOOKUP(A601,bd_lista!$A$3:$E$592,5,FALSE)</f>
        <v>Gobiernos Autonomos Municipales</v>
      </c>
      <c r="W601" s="387" t="str">
        <f>+V601</f>
        <v>Gobiernos Autonomos Municipales</v>
      </c>
      <c r="X601" s="242">
        <f>+VLOOKUP(A601,[4]Sheet1!$A$13:$D$744,4,FALSE)</f>
        <v>0</v>
      </c>
      <c r="Y601" s="242" t="e">
        <f>+VLOOKUP(X601,bd_lista!$A$3:$C$592,3,FALSE)</f>
        <v>#N/A</v>
      </c>
      <c r="Z601" s="294">
        <f>+X601</f>
        <v>0</v>
      </c>
      <c r="AA601" s="295" t="e">
        <f>+Y601</f>
        <v>#N/A</v>
      </c>
    </row>
    <row r="602" spans="1:27" customFormat="1" ht="15" hidden="1" customHeight="1">
      <c r="A602" s="32">
        <v>1252</v>
      </c>
      <c r="B602" s="393"/>
      <c r="C602" s="247" t="str">
        <f>+VLOOKUP(A602,bd_lista!$A$3:$C$592,3,FALSE)</f>
        <v>Gobierno Autónomo Municipal de Sapahaqui</v>
      </c>
      <c r="D602" s="390"/>
      <c r="E602" s="244" t="s">
        <v>1305</v>
      </c>
      <c r="F602" s="243">
        <f ca="1">+IFERROR(INDEX('Hoja de Trabajo para listado'!$A$155:$Z$1048576,MATCH($A602,'Hoja de Trabajo para listado'!$A$155:$A$1048576,0),MATCH((CUADRO!F$4&amp;$E602),'Hoja de Trabajo para listado'!$A$151:$Z$151,0)),0)+IFERROR(INDEX('Hoja de Trabajo para listado'!$AB$155:$BA$1048576,MATCH($A602,'Hoja de Trabajo para listado'!$AB$155:$AB$1048576,0),MATCH((CUADRO!F$4&amp;$E602),'Hoja de Trabajo para listado'!$AB$151:$BA$151,0)),0)+IFERROR(INDEX('Hoja de Trabajo para listado'!$BC$155:$CB$1048576,MATCH($A602,'Hoja de Trabajo para listado'!$BC$155:$BC$1048576,0),MATCH((CUADRO!F$4&amp;$E602),'Hoja de Trabajo para listado'!$BC$151:$CB$151,0)),0)+IFERROR(INDEX('Hoja de Trabajo para listado'!$DE$153:$DG$274,MATCH($A602,'Hoja de Trabajo para listado'!$DE$153:$DE$1048576,0),MATCH((CUADRO!F$4&amp;$E602),'Hoja de Trabajo para listado'!$DE$151:$DG$151,0)),0)+IFERROR(INDEX('Hoja de Trabajo para listado'!$CD$155:$DC$1048576,MATCH($A602,'Hoja de Trabajo para listado'!$CD$155:$CD$1048576,0),MATCH((CUADRO!F$4&amp;$E602),'Hoja de Trabajo para listado'!$CD$151:$DC$151,0)),0)</f>
        <v>0</v>
      </c>
      <c r="G602" s="243">
        <f ca="1">+IFERROR(INDEX('Hoja de Trabajo para listado'!$A$155:$Z$1048576,MATCH($A602,'Hoja de Trabajo para listado'!$A$155:$A$1048576,0),MATCH((CUADRO!G$4&amp;$E602),'Hoja de Trabajo para listado'!$A$151:$Z$151,0)),0)+IFERROR(INDEX('Hoja de Trabajo para listado'!$AB$155:$BA$1048576,MATCH($A602,'Hoja de Trabajo para listado'!$AB$155:$AB$1048576,0),MATCH((CUADRO!G$4&amp;$E602),'Hoja de Trabajo para listado'!$AB$151:$BA$151,0)),0)+IFERROR(INDEX('Hoja de Trabajo para listado'!$BC$155:$CB$1048576,MATCH($A602,'Hoja de Trabajo para listado'!$BC$155:$BC$1048576,0),MATCH((CUADRO!G$4&amp;$E602),'Hoja de Trabajo para listado'!$BC$151:$CB$151,0)),0)+IFERROR(INDEX('Hoja de Trabajo para listado'!$DE$153:$DG$274,MATCH($A602,'Hoja de Trabajo para listado'!$DE$153:$DE$1048576,0),MATCH((CUADRO!G$4&amp;$E602),'Hoja de Trabajo para listado'!$DE$151:$DG$151,0)),0)+IFERROR(INDEX('Hoja de Trabajo para listado'!$CD$155:$DC$1048576,MATCH($A602,'Hoja de Trabajo para listado'!$CD$155:$CD$1048576,0),MATCH((CUADRO!G$4&amp;$E602),'Hoja de Trabajo para listado'!$CD$151:$DC$151,0)),0)</f>
        <v>0</v>
      </c>
      <c r="H602" s="243">
        <f ca="1">+IFERROR(INDEX('Hoja de Trabajo para listado'!$A$155:$Z$1048576,MATCH($A602,'Hoja de Trabajo para listado'!$A$155:$A$1048576,0),MATCH((CUADRO!H$4&amp;$E602),'Hoja de Trabajo para listado'!$A$151:$Z$151,0)),0)+IFERROR(INDEX('Hoja de Trabajo para listado'!$AB$155:$BA$1048576,MATCH($A602,'Hoja de Trabajo para listado'!$AB$155:$AB$1048576,0),MATCH((CUADRO!H$4&amp;$E602),'Hoja de Trabajo para listado'!$AB$151:$BA$151,0)),0)+IFERROR(INDEX('Hoja de Trabajo para listado'!$BC$155:$CB$1048576,MATCH($A602,'Hoja de Trabajo para listado'!$BC$155:$BC$1048576,0),MATCH((CUADRO!H$4&amp;$E602),'Hoja de Trabajo para listado'!$BC$151:$CB$151,0)),0)+IFERROR(INDEX('Hoja de Trabajo para listado'!$DE$153:$DG$274,MATCH($A602,'Hoja de Trabajo para listado'!$DE$153:$DE$1048576,0),MATCH((CUADRO!H$4&amp;$E602),'Hoja de Trabajo para listado'!$DE$151:$DG$151,0)),0)+IFERROR(INDEX('Hoja de Trabajo para listado'!$CD$155:$DC$1048576,MATCH($A602,'Hoja de Trabajo para listado'!$CD$155:$CD$1048576,0),MATCH((CUADRO!H$4&amp;$E602),'Hoja de Trabajo para listado'!$CD$151:$DC$151,0)),0)</f>
        <v>0</v>
      </c>
      <c r="I602" s="243">
        <f ca="1">+IFERROR(INDEX('Hoja de Trabajo para listado'!$A$155:$Z$1048576,MATCH($A602,'Hoja de Trabajo para listado'!$A$155:$A$1048576,0),MATCH((CUADRO!I$4&amp;$E602),'Hoja de Trabajo para listado'!$A$151:$Z$151,0)),0)+IFERROR(INDEX('Hoja de Trabajo para listado'!$AB$155:$BA$1048576,MATCH($A602,'Hoja de Trabajo para listado'!$AB$155:$AB$1048576,0),MATCH((CUADRO!I$4&amp;$E602),'Hoja de Trabajo para listado'!$AB$151:$BA$151,0)),0)+IFERROR(INDEX('Hoja de Trabajo para listado'!$BC$155:$CB$1048576,MATCH($A602,'Hoja de Trabajo para listado'!$BC$155:$BC$1048576,0),MATCH((CUADRO!I$4&amp;$E602),'Hoja de Trabajo para listado'!$BC$151:$CB$151,0)),0)+IFERROR(INDEX('Hoja de Trabajo para listado'!$DE$153:$DG$274,MATCH($A602,'Hoja de Trabajo para listado'!$DE$153:$DE$1048576,0),MATCH((CUADRO!I$4&amp;$E602),'Hoja de Trabajo para listado'!$DE$151:$DG$151,0)),0)+IFERROR(INDEX('Hoja de Trabajo para listado'!$CD$155:$DC$1048576,MATCH($A602,'Hoja de Trabajo para listado'!$CD$155:$CD$1048576,0),MATCH((CUADRO!I$4&amp;$E602),'Hoja de Trabajo para listado'!$CD$151:$DC$151,0)),0)</f>
        <v>0</v>
      </c>
      <c r="J602" s="243">
        <f ca="1">+IFERROR(INDEX('Hoja de Trabajo para listado'!$A$155:$Z$1048576,MATCH($A602,'Hoja de Trabajo para listado'!$A$155:$A$1048576,0),MATCH((CUADRO!J$4&amp;$E602),'Hoja de Trabajo para listado'!$A$151:$Z$151,0)),0)+IFERROR(INDEX('Hoja de Trabajo para listado'!$AB$155:$BA$1048576,MATCH($A602,'Hoja de Trabajo para listado'!$AB$155:$AB$1048576,0),MATCH((CUADRO!J$4&amp;$E602),'Hoja de Trabajo para listado'!$AB$151:$BA$151,0)),0)+IFERROR(INDEX('Hoja de Trabajo para listado'!$BC$155:$CB$1048576,MATCH($A602,'Hoja de Trabajo para listado'!$BC$155:$BC$1048576,0),MATCH((CUADRO!J$4&amp;$E602),'Hoja de Trabajo para listado'!$BC$151:$CB$151,0)),0)+IFERROR(INDEX('Hoja de Trabajo para listado'!$DE$153:$DG$274,MATCH($A602,'Hoja de Trabajo para listado'!$DE$153:$DE$1048576,0),MATCH((CUADRO!J$4&amp;$E602),'Hoja de Trabajo para listado'!$DE$151:$DG$151,0)),0)+IFERROR(INDEX('Hoja de Trabajo para listado'!$CD$155:$DC$1048576,MATCH($A602,'Hoja de Trabajo para listado'!$CD$155:$CD$1048576,0),MATCH((CUADRO!J$4&amp;$E602),'Hoja de Trabajo para listado'!$CD$151:$DC$151,0)),0)</f>
        <v>0</v>
      </c>
      <c r="K602" s="243">
        <f ca="1">+IFERROR(INDEX('Hoja de Trabajo para listado'!$A$155:$Z$1048576,MATCH($A602,'Hoja de Trabajo para listado'!$A$155:$A$1048576,0),MATCH((CUADRO!K$4&amp;$E602),'Hoja de Trabajo para listado'!$A$151:$Z$151,0)),0)+IFERROR(INDEX('Hoja de Trabajo para listado'!$AB$155:$BA$1048576,MATCH($A602,'Hoja de Trabajo para listado'!$AB$155:$AB$1048576,0),MATCH((CUADRO!K$4&amp;$E602),'Hoja de Trabajo para listado'!$AB$151:$BA$151,0)),0)+IFERROR(INDEX('Hoja de Trabajo para listado'!$BC$155:$CB$1048576,MATCH($A602,'Hoja de Trabajo para listado'!$BC$155:$BC$1048576,0),MATCH((CUADRO!K$4&amp;$E602),'Hoja de Trabajo para listado'!$BC$151:$CB$151,0)),0)+IFERROR(INDEX('Hoja de Trabajo para listado'!$DE$153:$DG$274,MATCH($A602,'Hoja de Trabajo para listado'!$DE$153:$DE$1048576,0),MATCH((CUADRO!K$4&amp;$E602),'Hoja de Trabajo para listado'!$DE$151:$DG$151,0)),0)+IFERROR(INDEX('Hoja de Trabajo para listado'!$CD$155:$DC$1048576,MATCH($A602,'Hoja de Trabajo para listado'!$CD$155:$CD$1048576,0),MATCH((CUADRO!K$4&amp;$E602),'Hoja de Trabajo para listado'!$CD$151:$DC$151,0)),0)</f>
        <v>0</v>
      </c>
      <c r="L602" s="243">
        <f ca="1">+IFERROR(INDEX('Hoja de Trabajo para listado'!$A$155:$Z$1048576,MATCH($A602,'Hoja de Trabajo para listado'!$A$155:$A$1048576,0),MATCH((CUADRO!L$4&amp;$E602),'Hoja de Trabajo para listado'!$A$151:$Z$151,0)),0)+IFERROR(INDEX('Hoja de Trabajo para listado'!$AB$155:$BA$1048576,MATCH($A602,'Hoja de Trabajo para listado'!$AB$155:$AB$1048576,0),MATCH((CUADRO!L$4&amp;$E602),'Hoja de Trabajo para listado'!$AB$151:$BA$151,0)),0)+IFERROR(INDEX('Hoja de Trabajo para listado'!$BC$155:$CB$1048576,MATCH($A602,'Hoja de Trabajo para listado'!$BC$155:$BC$1048576,0),MATCH((CUADRO!L$4&amp;$E602),'Hoja de Trabajo para listado'!$BC$151:$CB$151,0)),0)+IFERROR(INDEX('Hoja de Trabajo para listado'!$DE$153:$DG$274,MATCH($A602,'Hoja de Trabajo para listado'!$DE$153:$DE$1048576,0),MATCH((CUADRO!L$4&amp;$E602),'Hoja de Trabajo para listado'!$DE$151:$DG$151,0)),0)+IFERROR(INDEX('Hoja de Trabajo para listado'!$CD$155:$DC$1048576,MATCH($A602,'Hoja de Trabajo para listado'!$CD$155:$CD$1048576,0),MATCH((CUADRO!L$4&amp;$E602),'Hoja de Trabajo para listado'!$CD$151:$DC$151,0)),0)</f>
        <v>0</v>
      </c>
      <c r="M602" s="243">
        <f ca="1">+IFERROR(INDEX('Hoja de Trabajo para listado'!$A$155:$Z$1048576,MATCH($A602,'Hoja de Trabajo para listado'!$A$155:$A$1048576,0),MATCH((CUADRO!M$4&amp;$E602),'Hoja de Trabajo para listado'!$A$151:$Z$151,0)),0)+IFERROR(INDEX('Hoja de Trabajo para listado'!$AB$155:$BA$1048576,MATCH($A602,'Hoja de Trabajo para listado'!$AB$155:$AB$1048576,0),MATCH((CUADRO!M$4&amp;$E602),'Hoja de Trabajo para listado'!$AB$151:$BA$151,0)),0)+IFERROR(INDEX('Hoja de Trabajo para listado'!$BC$155:$CB$1048576,MATCH($A602,'Hoja de Trabajo para listado'!$BC$155:$BC$1048576,0),MATCH((CUADRO!M$4&amp;$E602),'Hoja de Trabajo para listado'!$BC$151:$CB$151,0)),0)+IFERROR(INDEX('Hoja de Trabajo para listado'!$DE$153:$DG$274,MATCH($A602,'Hoja de Trabajo para listado'!$DE$153:$DE$1048576,0),MATCH((CUADRO!M$4&amp;$E602),'Hoja de Trabajo para listado'!$DE$151:$DG$151,0)),0)+IFERROR(INDEX('Hoja de Trabajo para listado'!$CD$155:$DC$1048576,MATCH($A602,'Hoja de Trabajo para listado'!$CD$155:$CD$1048576,0),MATCH((CUADRO!M$4&amp;$E602),'Hoja de Trabajo para listado'!$CD$151:$DC$151,0)),0)</f>
        <v>0</v>
      </c>
      <c r="N602" s="243">
        <f ca="1">+IFERROR(INDEX('Hoja de Trabajo para listado'!$A$155:$Z$1048576,MATCH($A602,'Hoja de Trabajo para listado'!$A$155:$A$1048576,0),MATCH((CUADRO!N$4&amp;$E602),'Hoja de Trabajo para listado'!$A$151:$Z$151,0)),0)+IFERROR(INDEX('Hoja de Trabajo para listado'!$AB$155:$BA$1048576,MATCH($A602,'Hoja de Trabajo para listado'!$AB$155:$AB$1048576,0),MATCH((CUADRO!N$4&amp;$E602),'Hoja de Trabajo para listado'!$AB$151:$BA$151,0)),0)+IFERROR(INDEX('Hoja de Trabajo para listado'!$BC$155:$CB$1048576,MATCH($A602,'Hoja de Trabajo para listado'!$BC$155:$BC$1048576,0),MATCH((CUADRO!N$4&amp;$E602),'Hoja de Trabajo para listado'!$BC$151:$CB$151,0)),0)+IFERROR(INDEX('Hoja de Trabajo para listado'!$DE$153:$DG$274,MATCH($A602,'Hoja de Trabajo para listado'!$DE$153:$DE$1048576,0),MATCH((CUADRO!N$4&amp;$E602),'Hoja de Trabajo para listado'!$DE$151:$DG$151,0)),0)+IFERROR(INDEX('Hoja de Trabajo para listado'!$CD$155:$DC$1048576,MATCH($A602,'Hoja de Trabajo para listado'!$CD$155:$CD$1048576,0),MATCH((CUADRO!N$4&amp;$E602),'Hoja de Trabajo para listado'!$CD$151:$DC$151,0)),0)</f>
        <v>0</v>
      </c>
      <c r="O602" s="243">
        <f ca="1">+IFERROR(INDEX('Hoja de Trabajo para listado'!$A$155:$Z$1048576,MATCH($A602,'Hoja de Trabajo para listado'!$A$155:$A$1048576,0),MATCH((CUADRO!O$4&amp;$E602),'Hoja de Trabajo para listado'!$A$151:$Z$151,0)),0)+IFERROR(INDEX('Hoja de Trabajo para listado'!$AB$155:$BA$1048576,MATCH($A602,'Hoja de Trabajo para listado'!$AB$155:$AB$1048576,0),MATCH((CUADRO!O$4&amp;$E602),'Hoja de Trabajo para listado'!$AB$151:$BA$151,0)),0)+IFERROR(INDEX('Hoja de Trabajo para listado'!$BC$155:$CB$1048576,MATCH($A602,'Hoja de Trabajo para listado'!$BC$155:$BC$1048576,0),MATCH((CUADRO!O$4&amp;$E602),'Hoja de Trabajo para listado'!$BC$151:$CB$151,0)),0)+IFERROR(INDEX('Hoja de Trabajo para listado'!$DE$153:$DG$274,MATCH($A602,'Hoja de Trabajo para listado'!$DE$153:$DE$1048576,0),MATCH((CUADRO!O$4&amp;$E602),'Hoja de Trabajo para listado'!$DE$151:$DG$151,0)),0)+IFERROR(INDEX('Hoja de Trabajo para listado'!$CD$155:$DC$1048576,MATCH($A602,'Hoja de Trabajo para listado'!$CD$155:$CD$1048576,0),MATCH((CUADRO!O$4&amp;$E602),'Hoja de Trabajo para listado'!$CD$151:$DC$151,0)),0)</f>
        <v>0</v>
      </c>
      <c r="P602" s="243">
        <f ca="1">+IFERROR(INDEX('Hoja de Trabajo para listado'!$A$155:$Z$1048576,MATCH($A602,'Hoja de Trabajo para listado'!$A$155:$A$1048576,0),MATCH((CUADRO!P$4&amp;$E602),'Hoja de Trabajo para listado'!$A$151:$Z$151,0)),0)+IFERROR(INDEX('Hoja de Trabajo para listado'!$AB$155:$BA$1048576,MATCH($A602,'Hoja de Trabajo para listado'!$AB$155:$AB$1048576,0),MATCH((CUADRO!P$4&amp;$E602),'Hoja de Trabajo para listado'!$AB$151:$BA$151,0)),0)+IFERROR(INDEX('Hoja de Trabajo para listado'!$BC$155:$CB$1048576,MATCH($A602,'Hoja de Trabajo para listado'!$BC$155:$BC$1048576,0),MATCH((CUADRO!P$4&amp;$E602),'Hoja de Trabajo para listado'!$BC$151:$CB$151,0)),0)+IFERROR(INDEX('Hoja de Trabajo para listado'!$DE$153:$DG$274,MATCH($A602,'Hoja de Trabajo para listado'!$DE$153:$DE$1048576,0),MATCH((CUADRO!P$4&amp;$E602),'Hoja de Trabajo para listado'!$DE$151:$DG$151,0)),0)+IFERROR(INDEX('Hoja de Trabajo para listado'!$CD$155:$DC$1048576,MATCH($A602,'Hoja de Trabajo para listado'!$CD$155:$CD$1048576,0),MATCH((CUADRO!P$4&amp;$E602),'Hoja de Trabajo para listado'!$CD$151:$DC$151,0)),0)</f>
        <v>0</v>
      </c>
      <c r="Q602" s="243">
        <f ca="1">+IFERROR(INDEX('Hoja de Trabajo para listado'!$A$155:$Z$1048576,MATCH($A602,'Hoja de Trabajo para listado'!$A$155:$A$1048576,0),MATCH((CUADRO!Q$4&amp;$E602),'Hoja de Trabajo para listado'!$A$151:$Z$151,0)),0)+IFERROR(INDEX('Hoja de Trabajo para listado'!$AB$155:$BA$1048576,MATCH($A602,'Hoja de Trabajo para listado'!$AB$155:$AB$1048576,0),MATCH((CUADRO!Q$4&amp;$E602),'Hoja de Trabajo para listado'!$AB$151:$BA$151,0)),0)+IFERROR(INDEX('Hoja de Trabajo para listado'!$BC$155:$CB$1048576,MATCH($A602,'Hoja de Trabajo para listado'!$BC$155:$BC$1048576,0),MATCH((CUADRO!Q$4&amp;$E602),'Hoja de Trabajo para listado'!$BC$151:$CB$151,0)),0)+IFERROR(INDEX('Hoja de Trabajo para listado'!$DE$153:$DG$274,MATCH($A602,'Hoja de Trabajo para listado'!$DE$153:$DE$1048576,0),MATCH((CUADRO!Q$4&amp;$E602),'Hoja de Trabajo para listado'!$DE$151:$DG$151,0)),0)+IFERROR(INDEX('Hoja de Trabajo para listado'!$CD$155:$DC$1048576,MATCH($A602,'Hoja de Trabajo para listado'!$CD$155:$CD$1048576,0),MATCH((CUADRO!Q$4&amp;$E602),'Hoja de Trabajo para listado'!$CD$151:$DC$151,0)),0)</f>
        <v>0</v>
      </c>
      <c r="R602" s="243">
        <f t="shared" ca="1" si="25"/>
        <v>0</v>
      </c>
      <c r="S602" s="249">
        <f ca="1">+R601+R602</f>
        <v>0</v>
      </c>
      <c r="T602" s="243">
        <f ca="1">+S602</f>
        <v>0</v>
      </c>
      <c r="U602" s="242">
        <f t="shared" si="26"/>
        <v>2</v>
      </c>
      <c r="V602" s="333" t="str">
        <f>+VLOOKUP(A602,bd_lista!$A$3:$E$592,5,FALSE)</f>
        <v>Gobiernos Autonomos Municipales</v>
      </c>
      <c r="W602" s="388"/>
      <c r="X602" s="242">
        <f>+VLOOKUP(A602,[4]Sheet1!$A$13:$D$744,4,FALSE)</f>
        <v>0</v>
      </c>
      <c r="Y602" s="242" t="e">
        <f>+VLOOKUP(X602,bd_lista!$A$3:$C$592,3,FALSE)</f>
        <v>#N/A</v>
      </c>
      <c r="Z602" s="292"/>
      <c r="AA602" s="293"/>
    </row>
    <row r="603" spans="1:27" customFormat="1" ht="15" hidden="1" customHeight="1">
      <c r="A603" s="32">
        <v>1253</v>
      </c>
      <c r="B603" s="392">
        <f>+A603</f>
        <v>1253</v>
      </c>
      <c r="C603" s="247" t="str">
        <f>+VLOOKUP(A603,bd_lista!$A$3:$C$592,3,FALSE)</f>
        <v>Gobierno Autónomo Municipal de Yaco</v>
      </c>
      <c r="D603" s="389" t="str">
        <f>+C603</f>
        <v>Gobierno Autónomo Municipal de Yaco</v>
      </c>
      <c r="E603" s="242" t="s">
        <v>1304</v>
      </c>
      <c r="F603" s="243">
        <f ca="1">+IFERROR(INDEX('Hoja de Trabajo para listado'!$A$155:$Z$1048576,MATCH($A603,'Hoja de Trabajo para listado'!$A$155:$A$1048576,0),MATCH((CUADRO!F$4&amp;$E603),'Hoja de Trabajo para listado'!$A$151:$Z$151,0)),0)+IFERROR(INDEX('Hoja de Trabajo para listado'!$AB$155:$BA$1048576,MATCH($A603,'Hoja de Trabajo para listado'!$AB$155:$AB$1048576,0),MATCH((CUADRO!F$4&amp;$E603),'Hoja de Trabajo para listado'!$AB$151:$BA$151,0)),0)+IFERROR(INDEX('Hoja de Trabajo para listado'!$BC$155:$CB$1048576,MATCH($A603,'Hoja de Trabajo para listado'!$BC$155:$BC$1048576,0),MATCH((CUADRO!F$4&amp;$E603),'Hoja de Trabajo para listado'!$BC$151:$CB$151,0)),0)+IFERROR(INDEX('Hoja de Trabajo para listado'!$DE$153:$DG$274,MATCH($A603,'Hoja de Trabajo para listado'!$DE$153:$DE$1048576,0),MATCH((CUADRO!F$4&amp;$E603),'Hoja de Trabajo para listado'!$DE$151:$DG$151,0)),0)+IFERROR(INDEX('Hoja de Trabajo para listado'!$CD$155:$DC$1048576,MATCH($A603,'Hoja de Trabajo para listado'!$CD$155:$CD$1048576,0),MATCH((CUADRO!F$4&amp;$E603),'Hoja de Trabajo para listado'!$CD$151:$DC$151,0)),0)</f>
        <v>0</v>
      </c>
      <c r="G603" s="243">
        <f ca="1">+IFERROR(INDEX('Hoja de Trabajo para listado'!$A$155:$Z$1048576,MATCH($A603,'Hoja de Trabajo para listado'!$A$155:$A$1048576,0),MATCH((CUADRO!G$4&amp;$E603),'Hoja de Trabajo para listado'!$A$151:$Z$151,0)),0)+IFERROR(INDEX('Hoja de Trabajo para listado'!$AB$155:$BA$1048576,MATCH($A603,'Hoja de Trabajo para listado'!$AB$155:$AB$1048576,0),MATCH((CUADRO!G$4&amp;$E603),'Hoja de Trabajo para listado'!$AB$151:$BA$151,0)),0)+IFERROR(INDEX('Hoja de Trabajo para listado'!$BC$155:$CB$1048576,MATCH($A603,'Hoja de Trabajo para listado'!$BC$155:$BC$1048576,0),MATCH((CUADRO!G$4&amp;$E603),'Hoja de Trabajo para listado'!$BC$151:$CB$151,0)),0)+IFERROR(INDEX('Hoja de Trabajo para listado'!$DE$153:$DG$274,MATCH($A603,'Hoja de Trabajo para listado'!$DE$153:$DE$1048576,0),MATCH((CUADRO!G$4&amp;$E603),'Hoja de Trabajo para listado'!$DE$151:$DG$151,0)),0)+IFERROR(INDEX('Hoja de Trabajo para listado'!$CD$155:$DC$1048576,MATCH($A603,'Hoja de Trabajo para listado'!$CD$155:$CD$1048576,0),MATCH((CUADRO!G$4&amp;$E603),'Hoja de Trabajo para listado'!$CD$151:$DC$151,0)),0)</f>
        <v>0</v>
      </c>
      <c r="H603" s="243">
        <f ca="1">+IFERROR(INDEX('Hoja de Trabajo para listado'!$A$155:$Z$1048576,MATCH($A603,'Hoja de Trabajo para listado'!$A$155:$A$1048576,0),MATCH((CUADRO!H$4&amp;$E603),'Hoja de Trabajo para listado'!$A$151:$Z$151,0)),0)+IFERROR(INDEX('Hoja de Trabajo para listado'!$AB$155:$BA$1048576,MATCH($A603,'Hoja de Trabajo para listado'!$AB$155:$AB$1048576,0),MATCH((CUADRO!H$4&amp;$E603),'Hoja de Trabajo para listado'!$AB$151:$BA$151,0)),0)+IFERROR(INDEX('Hoja de Trabajo para listado'!$BC$155:$CB$1048576,MATCH($A603,'Hoja de Trabajo para listado'!$BC$155:$BC$1048576,0),MATCH((CUADRO!H$4&amp;$E603),'Hoja de Trabajo para listado'!$BC$151:$CB$151,0)),0)+IFERROR(INDEX('Hoja de Trabajo para listado'!$DE$153:$DG$274,MATCH($A603,'Hoja de Trabajo para listado'!$DE$153:$DE$1048576,0),MATCH((CUADRO!H$4&amp;$E603),'Hoja de Trabajo para listado'!$DE$151:$DG$151,0)),0)+IFERROR(INDEX('Hoja de Trabajo para listado'!$CD$155:$DC$1048576,MATCH($A603,'Hoja de Trabajo para listado'!$CD$155:$CD$1048576,0),MATCH((CUADRO!H$4&amp;$E603),'Hoja de Trabajo para listado'!$CD$151:$DC$151,0)),0)</f>
        <v>0</v>
      </c>
      <c r="I603" s="243">
        <f ca="1">+IFERROR(INDEX('Hoja de Trabajo para listado'!$A$155:$Z$1048576,MATCH($A603,'Hoja de Trabajo para listado'!$A$155:$A$1048576,0),MATCH((CUADRO!I$4&amp;$E603),'Hoja de Trabajo para listado'!$A$151:$Z$151,0)),0)+IFERROR(INDEX('Hoja de Trabajo para listado'!$AB$155:$BA$1048576,MATCH($A603,'Hoja de Trabajo para listado'!$AB$155:$AB$1048576,0),MATCH((CUADRO!I$4&amp;$E603),'Hoja de Trabajo para listado'!$AB$151:$BA$151,0)),0)+IFERROR(INDEX('Hoja de Trabajo para listado'!$BC$155:$CB$1048576,MATCH($A603,'Hoja de Trabajo para listado'!$BC$155:$BC$1048576,0),MATCH((CUADRO!I$4&amp;$E603),'Hoja de Trabajo para listado'!$BC$151:$CB$151,0)),0)+IFERROR(INDEX('Hoja de Trabajo para listado'!$DE$153:$DG$274,MATCH($A603,'Hoja de Trabajo para listado'!$DE$153:$DE$1048576,0),MATCH((CUADRO!I$4&amp;$E603),'Hoja de Trabajo para listado'!$DE$151:$DG$151,0)),0)+IFERROR(INDEX('Hoja de Trabajo para listado'!$CD$155:$DC$1048576,MATCH($A603,'Hoja de Trabajo para listado'!$CD$155:$CD$1048576,0),MATCH((CUADRO!I$4&amp;$E603),'Hoja de Trabajo para listado'!$CD$151:$DC$151,0)),0)</f>
        <v>0</v>
      </c>
      <c r="J603" s="243">
        <f ca="1">+IFERROR(INDEX('Hoja de Trabajo para listado'!$A$155:$Z$1048576,MATCH($A603,'Hoja de Trabajo para listado'!$A$155:$A$1048576,0),MATCH((CUADRO!J$4&amp;$E603),'Hoja de Trabajo para listado'!$A$151:$Z$151,0)),0)+IFERROR(INDEX('Hoja de Trabajo para listado'!$AB$155:$BA$1048576,MATCH($A603,'Hoja de Trabajo para listado'!$AB$155:$AB$1048576,0),MATCH((CUADRO!J$4&amp;$E603),'Hoja de Trabajo para listado'!$AB$151:$BA$151,0)),0)+IFERROR(INDEX('Hoja de Trabajo para listado'!$BC$155:$CB$1048576,MATCH($A603,'Hoja de Trabajo para listado'!$BC$155:$BC$1048576,0),MATCH((CUADRO!J$4&amp;$E603),'Hoja de Trabajo para listado'!$BC$151:$CB$151,0)),0)+IFERROR(INDEX('Hoja de Trabajo para listado'!$DE$153:$DG$274,MATCH($A603,'Hoja de Trabajo para listado'!$DE$153:$DE$1048576,0),MATCH((CUADRO!J$4&amp;$E603),'Hoja de Trabajo para listado'!$DE$151:$DG$151,0)),0)+IFERROR(INDEX('Hoja de Trabajo para listado'!$CD$155:$DC$1048576,MATCH($A603,'Hoja de Trabajo para listado'!$CD$155:$CD$1048576,0),MATCH((CUADRO!J$4&amp;$E603),'Hoja de Trabajo para listado'!$CD$151:$DC$151,0)),0)</f>
        <v>0</v>
      </c>
      <c r="K603" s="243">
        <f ca="1">+IFERROR(INDEX('Hoja de Trabajo para listado'!$A$155:$Z$1048576,MATCH($A603,'Hoja de Trabajo para listado'!$A$155:$A$1048576,0),MATCH((CUADRO!K$4&amp;$E603),'Hoja de Trabajo para listado'!$A$151:$Z$151,0)),0)+IFERROR(INDEX('Hoja de Trabajo para listado'!$AB$155:$BA$1048576,MATCH($A603,'Hoja de Trabajo para listado'!$AB$155:$AB$1048576,0),MATCH((CUADRO!K$4&amp;$E603),'Hoja de Trabajo para listado'!$AB$151:$BA$151,0)),0)+IFERROR(INDEX('Hoja de Trabajo para listado'!$BC$155:$CB$1048576,MATCH($A603,'Hoja de Trabajo para listado'!$BC$155:$BC$1048576,0),MATCH((CUADRO!K$4&amp;$E603),'Hoja de Trabajo para listado'!$BC$151:$CB$151,0)),0)+IFERROR(INDEX('Hoja de Trabajo para listado'!$DE$153:$DG$274,MATCH($A603,'Hoja de Trabajo para listado'!$DE$153:$DE$1048576,0),MATCH((CUADRO!K$4&amp;$E603),'Hoja de Trabajo para listado'!$DE$151:$DG$151,0)),0)+IFERROR(INDEX('Hoja de Trabajo para listado'!$CD$155:$DC$1048576,MATCH($A603,'Hoja de Trabajo para listado'!$CD$155:$CD$1048576,0),MATCH((CUADRO!K$4&amp;$E603),'Hoja de Trabajo para listado'!$CD$151:$DC$151,0)),0)</f>
        <v>0</v>
      </c>
      <c r="L603" s="243">
        <f ca="1">+IFERROR(INDEX('Hoja de Trabajo para listado'!$A$155:$Z$1048576,MATCH($A603,'Hoja de Trabajo para listado'!$A$155:$A$1048576,0),MATCH((CUADRO!L$4&amp;$E603),'Hoja de Trabajo para listado'!$A$151:$Z$151,0)),0)+IFERROR(INDEX('Hoja de Trabajo para listado'!$AB$155:$BA$1048576,MATCH($A603,'Hoja de Trabajo para listado'!$AB$155:$AB$1048576,0),MATCH((CUADRO!L$4&amp;$E603),'Hoja de Trabajo para listado'!$AB$151:$BA$151,0)),0)+IFERROR(INDEX('Hoja de Trabajo para listado'!$BC$155:$CB$1048576,MATCH($A603,'Hoja de Trabajo para listado'!$BC$155:$BC$1048576,0),MATCH((CUADRO!L$4&amp;$E603),'Hoja de Trabajo para listado'!$BC$151:$CB$151,0)),0)+IFERROR(INDEX('Hoja de Trabajo para listado'!$DE$153:$DG$274,MATCH($A603,'Hoja de Trabajo para listado'!$DE$153:$DE$1048576,0),MATCH((CUADRO!L$4&amp;$E603),'Hoja de Trabajo para listado'!$DE$151:$DG$151,0)),0)+IFERROR(INDEX('Hoja de Trabajo para listado'!$CD$155:$DC$1048576,MATCH($A603,'Hoja de Trabajo para listado'!$CD$155:$CD$1048576,0),MATCH((CUADRO!L$4&amp;$E603),'Hoja de Trabajo para listado'!$CD$151:$DC$151,0)),0)</f>
        <v>0</v>
      </c>
      <c r="M603" s="243">
        <f ca="1">+IFERROR(INDEX('Hoja de Trabajo para listado'!$A$155:$Z$1048576,MATCH($A603,'Hoja de Trabajo para listado'!$A$155:$A$1048576,0),MATCH((CUADRO!M$4&amp;$E603),'Hoja de Trabajo para listado'!$A$151:$Z$151,0)),0)+IFERROR(INDEX('Hoja de Trabajo para listado'!$AB$155:$BA$1048576,MATCH($A603,'Hoja de Trabajo para listado'!$AB$155:$AB$1048576,0),MATCH((CUADRO!M$4&amp;$E603),'Hoja de Trabajo para listado'!$AB$151:$BA$151,0)),0)+IFERROR(INDEX('Hoja de Trabajo para listado'!$BC$155:$CB$1048576,MATCH($A603,'Hoja de Trabajo para listado'!$BC$155:$BC$1048576,0),MATCH((CUADRO!M$4&amp;$E603),'Hoja de Trabajo para listado'!$BC$151:$CB$151,0)),0)+IFERROR(INDEX('Hoja de Trabajo para listado'!$DE$153:$DG$274,MATCH($A603,'Hoja de Trabajo para listado'!$DE$153:$DE$1048576,0),MATCH((CUADRO!M$4&amp;$E603),'Hoja de Trabajo para listado'!$DE$151:$DG$151,0)),0)+IFERROR(INDEX('Hoja de Trabajo para listado'!$CD$155:$DC$1048576,MATCH($A603,'Hoja de Trabajo para listado'!$CD$155:$CD$1048576,0),MATCH((CUADRO!M$4&amp;$E603),'Hoja de Trabajo para listado'!$CD$151:$DC$151,0)),0)</f>
        <v>0</v>
      </c>
      <c r="N603" s="243">
        <f ca="1">+IFERROR(INDEX('Hoja de Trabajo para listado'!$A$155:$Z$1048576,MATCH($A603,'Hoja de Trabajo para listado'!$A$155:$A$1048576,0),MATCH((CUADRO!N$4&amp;$E603),'Hoja de Trabajo para listado'!$A$151:$Z$151,0)),0)+IFERROR(INDEX('Hoja de Trabajo para listado'!$AB$155:$BA$1048576,MATCH($A603,'Hoja de Trabajo para listado'!$AB$155:$AB$1048576,0),MATCH((CUADRO!N$4&amp;$E603),'Hoja de Trabajo para listado'!$AB$151:$BA$151,0)),0)+IFERROR(INDEX('Hoja de Trabajo para listado'!$BC$155:$CB$1048576,MATCH($A603,'Hoja de Trabajo para listado'!$BC$155:$BC$1048576,0),MATCH((CUADRO!N$4&amp;$E603),'Hoja de Trabajo para listado'!$BC$151:$CB$151,0)),0)+IFERROR(INDEX('Hoja de Trabajo para listado'!$DE$153:$DG$274,MATCH($A603,'Hoja de Trabajo para listado'!$DE$153:$DE$1048576,0),MATCH((CUADRO!N$4&amp;$E603),'Hoja de Trabajo para listado'!$DE$151:$DG$151,0)),0)+IFERROR(INDEX('Hoja de Trabajo para listado'!$CD$155:$DC$1048576,MATCH($A603,'Hoja de Trabajo para listado'!$CD$155:$CD$1048576,0),MATCH((CUADRO!N$4&amp;$E603),'Hoja de Trabajo para listado'!$CD$151:$DC$151,0)),0)</f>
        <v>0</v>
      </c>
      <c r="O603" s="243">
        <f ca="1">+IFERROR(INDEX('Hoja de Trabajo para listado'!$A$155:$Z$1048576,MATCH($A603,'Hoja de Trabajo para listado'!$A$155:$A$1048576,0),MATCH((CUADRO!O$4&amp;$E603),'Hoja de Trabajo para listado'!$A$151:$Z$151,0)),0)+IFERROR(INDEX('Hoja de Trabajo para listado'!$AB$155:$BA$1048576,MATCH($A603,'Hoja de Trabajo para listado'!$AB$155:$AB$1048576,0),MATCH((CUADRO!O$4&amp;$E603),'Hoja de Trabajo para listado'!$AB$151:$BA$151,0)),0)+IFERROR(INDEX('Hoja de Trabajo para listado'!$BC$155:$CB$1048576,MATCH($A603,'Hoja de Trabajo para listado'!$BC$155:$BC$1048576,0),MATCH((CUADRO!O$4&amp;$E603),'Hoja de Trabajo para listado'!$BC$151:$CB$151,0)),0)+IFERROR(INDEX('Hoja de Trabajo para listado'!$DE$153:$DG$274,MATCH($A603,'Hoja de Trabajo para listado'!$DE$153:$DE$1048576,0),MATCH((CUADRO!O$4&amp;$E603),'Hoja de Trabajo para listado'!$DE$151:$DG$151,0)),0)+IFERROR(INDEX('Hoja de Trabajo para listado'!$CD$155:$DC$1048576,MATCH($A603,'Hoja de Trabajo para listado'!$CD$155:$CD$1048576,0),MATCH((CUADRO!O$4&amp;$E603),'Hoja de Trabajo para listado'!$CD$151:$DC$151,0)),0)</f>
        <v>0</v>
      </c>
      <c r="P603" s="243">
        <f ca="1">+IFERROR(INDEX('Hoja de Trabajo para listado'!$A$155:$Z$1048576,MATCH($A603,'Hoja de Trabajo para listado'!$A$155:$A$1048576,0),MATCH((CUADRO!P$4&amp;$E603),'Hoja de Trabajo para listado'!$A$151:$Z$151,0)),0)+IFERROR(INDEX('Hoja de Trabajo para listado'!$AB$155:$BA$1048576,MATCH($A603,'Hoja de Trabajo para listado'!$AB$155:$AB$1048576,0),MATCH((CUADRO!P$4&amp;$E603),'Hoja de Trabajo para listado'!$AB$151:$BA$151,0)),0)+IFERROR(INDEX('Hoja de Trabajo para listado'!$BC$155:$CB$1048576,MATCH($A603,'Hoja de Trabajo para listado'!$BC$155:$BC$1048576,0),MATCH((CUADRO!P$4&amp;$E603),'Hoja de Trabajo para listado'!$BC$151:$CB$151,0)),0)+IFERROR(INDEX('Hoja de Trabajo para listado'!$DE$153:$DG$274,MATCH($A603,'Hoja de Trabajo para listado'!$DE$153:$DE$1048576,0),MATCH((CUADRO!P$4&amp;$E603),'Hoja de Trabajo para listado'!$DE$151:$DG$151,0)),0)+IFERROR(INDEX('Hoja de Trabajo para listado'!$CD$155:$DC$1048576,MATCH($A603,'Hoja de Trabajo para listado'!$CD$155:$CD$1048576,0),MATCH((CUADRO!P$4&amp;$E603),'Hoja de Trabajo para listado'!$CD$151:$DC$151,0)),0)</f>
        <v>0</v>
      </c>
      <c r="Q603" s="243">
        <f ca="1">+IFERROR(INDEX('Hoja de Trabajo para listado'!$A$155:$Z$1048576,MATCH($A603,'Hoja de Trabajo para listado'!$A$155:$A$1048576,0),MATCH((CUADRO!Q$4&amp;$E603),'Hoja de Trabajo para listado'!$A$151:$Z$151,0)),0)+IFERROR(INDEX('Hoja de Trabajo para listado'!$AB$155:$BA$1048576,MATCH($A603,'Hoja de Trabajo para listado'!$AB$155:$AB$1048576,0),MATCH((CUADRO!Q$4&amp;$E603),'Hoja de Trabajo para listado'!$AB$151:$BA$151,0)),0)+IFERROR(INDEX('Hoja de Trabajo para listado'!$BC$155:$CB$1048576,MATCH($A603,'Hoja de Trabajo para listado'!$BC$155:$BC$1048576,0),MATCH((CUADRO!Q$4&amp;$E603),'Hoja de Trabajo para listado'!$BC$151:$CB$151,0)),0)+IFERROR(INDEX('Hoja de Trabajo para listado'!$DE$153:$DG$274,MATCH($A603,'Hoja de Trabajo para listado'!$DE$153:$DE$1048576,0),MATCH((CUADRO!Q$4&amp;$E603),'Hoja de Trabajo para listado'!$DE$151:$DG$151,0)),0)+IFERROR(INDEX('Hoja de Trabajo para listado'!$CD$155:$DC$1048576,MATCH($A603,'Hoja de Trabajo para listado'!$CD$155:$CD$1048576,0),MATCH((CUADRO!Q$4&amp;$E603),'Hoja de Trabajo para listado'!$CD$151:$DC$151,0)),0)</f>
        <v>0</v>
      </c>
      <c r="R603" s="243">
        <f t="shared" ca="1" si="25"/>
        <v>0</v>
      </c>
      <c r="S603" s="249"/>
      <c r="T603" s="243">
        <f ca="1">+T604</f>
        <v>0</v>
      </c>
      <c r="U603" s="242">
        <f t="shared" si="26"/>
        <v>1</v>
      </c>
      <c r="V603" s="333" t="str">
        <f>+VLOOKUP(A603,bd_lista!$A$3:$E$592,5,FALSE)</f>
        <v>Gobiernos Autonomos Municipales</v>
      </c>
      <c r="W603" s="387" t="str">
        <f>+V603</f>
        <v>Gobiernos Autonomos Municipales</v>
      </c>
      <c r="X603" s="242">
        <f>+VLOOKUP(A603,[4]Sheet1!$A$13:$D$744,4,FALSE)</f>
        <v>0</v>
      </c>
      <c r="Y603" s="242" t="e">
        <f>+VLOOKUP(X603,bd_lista!$A$3:$C$592,3,FALSE)</f>
        <v>#N/A</v>
      </c>
      <c r="Z603" s="294">
        <f>+X603</f>
        <v>0</v>
      </c>
      <c r="AA603" s="295" t="e">
        <f>+Y603</f>
        <v>#N/A</v>
      </c>
    </row>
    <row r="604" spans="1:27" customFormat="1" ht="15" hidden="1" customHeight="1">
      <c r="A604" s="32">
        <v>1253</v>
      </c>
      <c r="B604" s="393"/>
      <c r="C604" s="247" t="str">
        <f>+VLOOKUP(A604,bd_lista!$A$3:$C$592,3,FALSE)</f>
        <v>Gobierno Autónomo Municipal de Yaco</v>
      </c>
      <c r="D604" s="390"/>
      <c r="E604" s="244" t="s">
        <v>1305</v>
      </c>
      <c r="F604" s="243">
        <f ca="1">+IFERROR(INDEX('Hoja de Trabajo para listado'!$A$155:$Z$1048576,MATCH($A604,'Hoja de Trabajo para listado'!$A$155:$A$1048576,0),MATCH((CUADRO!F$4&amp;$E604),'Hoja de Trabajo para listado'!$A$151:$Z$151,0)),0)+IFERROR(INDEX('Hoja de Trabajo para listado'!$AB$155:$BA$1048576,MATCH($A604,'Hoja de Trabajo para listado'!$AB$155:$AB$1048576,0),MATCH((CUADRO!F$4&amp;$E604),'Hoja de Trabajo para listado'!$AB$151:$BA$151,0)),0)+IFERROR(INDEX('Hoja de Trabajo para listado'!$BC$155:$CB$1048576,MATCH($A604,'Hoja de Trabajo para listado'!$BC$155:$BC$1048576,0),MATCH((CUADRO!F$4&amp;$E604),'Hoja de Trabajo para listado'!$BC$151:$CB$151,0)),0)+IFERROR(INDEX('Hoja de Trabajo para listado'!$DE$153:$DG$274,MATCH($A604,'Hoja de Trabajo para listado'!$DE$153:$DE$1048576,0),MATCH((CUADRO!F$4&amp;$E604),'Hoja de Trabajo para listado'!$DE$151:$DG$151,0)),0)+IFERROR(INDEX('Hoja de Trabajo para listado'!$CD$155:$DC$1048576,MATCH($A604,'Hoja de Trabajo para listado'!$CD$155:$CD$1048576,0),MATCH((CUADRO!F$4&amp;$E604),'Hoja de Trabajo para listado'!$CD$151:$DC$151,0)),0)</f>
        <v>0</v>
      </c>
      <c r="G604" s="243">
        <f ca="1">+IFERROR(INDEX('Hoja de Trabajo para listado'!$A$155:$Z$1048576,MATCH($A604,'Hoja de Trabajo para listado'!$A$155:$A$1048576,0),MATCH((CUADRO!G$4&amp;$E604),'Hoja de Trabajo para listado'!$A$151:$Z$151,0)),0)+IFERROR(INDEX('Hoja de Trabajo para listado'!$AB$155:$BA$1048576,MATCH($A604,'Hoja de Trabajo para listado'!$AB$155:$AB$1048576,0),MATCH((CUADRO!G$4&amp;$E604),'Hoja de Trabajo para listado'!$AB$151:$BA$151,0)),0)+IFERROR(INDEX('Hoja de Trabajo para listado'!$BC$155:$CB$1048576,MATCH($A604,'Hoja de Trabajo para listado'!$BC$155:$BC$1048576,0),MATCH((CUADRO!G$4&amp;$E604),'Hoja de Trabajo para listado'!$BC$151:$CB$151,0)),0)+IFERROR(INDEX('Hoja de Trabajo para listado'!$DE$153:$DG$274,MATCH($A604,'Hoja de Trabajo para listado'!$DE$153:$DE$1048576,0),MATCH((CUADRO!G$4&amp;$E604),'Hoja de Trabajo para listado'!$DE$151:$DG$151,0)),0)+IFERROR(INDEX('Hoja de Trabajo para listado'!$CD$155:$DC$1048576,MATCH($A604,'Hoja de Trabajo para listado'!$CD$155:$CD$1048576,0),MATCH((CUADRO!G$4&amp;$E604),'Hoja de Trabajo para listado'!$CD$151:$DC$151,0)),0)</f>
        <v>0</v>
      </c>
      <c r="H604" s="243">
        <f ca="1">+IFERROR(INDEX('Hoja de Trabajo para listado'!$A$155:$Z$1048576,MATCH($A604,'Hoja de Trabajo para listado'!$A$155:$A$1048576,0),MATCH((CUADRO!H$4&amp;$E604),'Hoja de Trabajo para listado'!$A$151:$Z$151,0)),0)+IFERROR(INDEX('Hoja de Trabajo para listado'!$AB$155:$BA$1048576,MATCH($A604,'Hoja de Trabajo para listado'!$AB$155:$AB$1048576,0),MATCH((CUADRO!H$4&amp;$E604),'Hoja de Trabajo para listado'!$AB$151:$BA$151,0)),0)+IFERROR(INDEX('Hoja de Trabajo para listado'!$BC$155:$CB$1048576,MATCH($A604,'Hoja de Trabajo para listado'!$BC$155:$BC$1048576,0),MATCH((CUADRO!H$4&amp;$E604),'Hoja de Trabajo para listado'!$BC$151:$CB$151,0)),0)+IFERROR(INDEX('Hoja de Trabajo para listado'!$DE$153:$DG$274,MATCH($A604,'Hoja de Trabajo para listado'!$DE$153:$DE$1048576,0),MATCH((CUADRO!H$4&amp;$E604),'Hoja de Trabajo para listado'!$DE$151:$DG$151,0)),0)+IFERROR(INDEX('Hoja de Trabajo para listado'!$CD$155:$DC$1048576,MATCH($A604,'Hoja de Trabajo para listado'!$CD$155:$CD$1048576,0),MATCH((CUADRO!H$4&amp;$E604),'Hoja de Trabajo para listado'!$CD$151:$DC$151,0)),0)</f>
        <v>0</v>
      </c>
      <c r="I604" s="243">
        <f ca="1">+IFERROR(INDEX('Hoja de Trabajo para listado'!$A$155:$Z$1048576,MATCH($A604,'Hoja de Trabajo para listado'!$A$155:$A$1048576,0),MATCH((CUADRO!I$4&amp;$E604),'Hoja de Trabajo para listado'!$A$151:$Z$151,0)),0)+IFERROR(INDEX('Hoja de Trabajo para listado'!$AB$155:$BA$1048576,MATCH($A604,'Hoja de Trabajo para listado'!$AB$155:$AB$1048576,0),MATCH((CUADRO!I$4&amp;$E604),'Hoja de Trabajo para listado'!$AB$151:$BA$151,0)),0)+IFERROR(INDEX('Hoja de Trabajo para listado'!$BC$155:$CB$1048576,MATCH($A604,'Hoja de Trabajo para listado'!$BC$155:$BC$1048576,0),MATCH((CUADRO!I$4&amp;$E604),'Hoja de Trabajo para listado'!$BC$151:$CB$151,0)),0)+IFERROR(INDEX('Hoja de Trabajo para listado'!$DE$153:$DG$274,MATCH($A604,'Hoja de Trabajo para listado'!$DE$153:$DE$1048576,0),MATCH((CUADRO!I$4&amp;$E604),'Hoja de Trabajo para listado'!$DE$151:$DG$151,0)),0)+IFERROR(INDEX('Hoja de Trabajo para listado'!$CD$155:$DC$1048576,MATCH($A604,'Hoja de Trabajo para listado'!$CD$155:$CD$1048576,0),MATCH((CUADRO!I$4&amp;$E604),'Hoja de Trabajo para listado'!$CD$151:$DC$151,0)),0)</f>
        <v>0</v>
      </c>
      <c r="J604" s="243">
        <f ca="1">+IFERROR(INDEX('Hoja de Trabajo para listado'!$A$155:$Z$1048576,MATCH($A604,'Hoja de Trabajo para listado'!$A$155:$A$1048576,0),MATCH((CUADRO!J$4&amp;$E604),'Hoja de Trabajo para listado'!$A$151:$Z$151,0)),0)+IFERROR(INDEX('Hoja de Trabajo para listado'!$AB$155:$BA$1048576,MATCH($A604,'Hoja de Trabajo para listado'!$AB$155:$AB$1048576,0),MATCH((CUADRO!J$4&amp;$E604),'Hoja de Trabajo para listado'!$AB$151:$BA$151,0)),0)+IFERROR(INDEX('Hoja de Trabajo para listado'!$BC$155:$CB$1048576,MATCH($A604,'Hoja de Trabajo para listado'!$BC$155:$BC$1048576,0),MATCH((CUADRO!J$4&amp;$E604),'Hoja de Trabajo para listado'!$BC$151:$CB$151,0)),0)+IFERROR(INDEX('Hoja de Trabajo para listado'!$DE$153:$DG$274,MATCH($A604,'Hoja de Trabajo para listado'!$DE$153:$DE$1048576,0),MATCH((CUADRO!J$4&amp;$E604),'Hoja de Trabajo para listado'!$DE$151:$DG$151,0)),0)+IFERROR(INDEX('Hoja de Trabajo para listado'!$CD$155:$DC$1048576,MATCH($A604,'Hoja de Trabajo para listado'!$CD$155:$CD$1048576,0),MATCH((CUADRO!J$4&amp;$E604),'Hoja de Trabajo para listado'!$CD$151:$DC$151,0)),0)</f>
        <v>0</v>
      </c>
      <c r="K604" s="243">
        <f ca="1">+IFERROR(INDEX('Hoja de Trabajo para listado'!$A$155:$Z$1048576,MATCH($A604,'Hoja de Trabajo para listado'!$A$155:$A$1048576,0),MATCH((CUADRO!K$4&amp;$E604),'Hoja de Trabajo para listado'!$A$151:$Z$151,0)),0)+IFERROR(INDEX('Hoja de Trabajo para listado'!$AB$155:$BA$1048576,MATCH($A604,'Hoja de Trabajo para listado'!$AB$155:$AB$1048576,0),MATCH((CUADRO!K$4&amp;$E604),'Hoja de Trabajo para listado'!$AB$151:$BA$151,0)),0)+IFERROR(INDEX('Hoja de Trabajo para listado'!$BC$155:$CB$1048576,MATCH($A604,'Hoja de Trabajo para listado'!$BC$155:$BC$1048576,0),MATCH((CUADRO!K$4&amp;$E604),'Hoja de Trabajo para listado'!$BC$151:$CB$151,0)),0)+IFERROR(INDEX('Hoja de Trabajo para listado'!$DE$153:$DG$274,MATCH($A604,'Hoja de Trabajo para listado'!$DE$153:$DE$1048576,0),MATCH((CUADRO!K$4&amp;$E604),'Hoja de Trabajo para listado'!$DE$151:$DG$151,0)),0)+IFERROR(INDEX('Hoja de Trabajo para listado'!$CD$155:$DC$1048576,MATCH($A604,'Hoja de Trabajo para listado'!$CD$155:$CD$1048576,0),MATCH((CUADRO!K$4&amp;$E604),'Hoja de Trabajo para listado'!$CD$151:$DC$151,0)),0)</f>
        <v>0</v>
      </c>
      <c r="L604" s="243">
        <f ca="1">+IFERROR(INDEX('Hoja de Trabajo para listado'!$A$155:$Z$1048576,MATCH($A604,'Hoja de Trabajo para listado'!$A$155:$A$1048576,0),MATCH((CUADRO!L$4&amp;$E604),'Hoja de Trabajo para listado'!$A$151:$Z$151,0)),0)+IFERROR(INDEX('Hoja de Trabajo para listado'!$AB$155:$BA$1048576,MATCH($A604,'Hoja de Trabajo para listado'!$AB$155:$AB$1048576,0),MATCH((CUADRO!L$4&amp;$E604),'Hoja de Trabajo para listado'!$AB$151:$BA$151,0)),0)+IFERROR(INDEX('Hoja de Trabajo para listado'!$BC$155:$CB$1048576,MATCH($A604,'Hoja de Trabajo para listado'!$BC$155:$BC$1048576,0),MATCH((CUADRO!L$4&amp;$E604),'Hoja de Trabajo para listado'!$BC$151:$CB$151,0)),0)+IFERROR(INDEX('Hoja de Trabajo para listado'!$DE$153:$DG$274,MATCH($A604,'Hoja de Trabajo para listado'!$DE$153:$DE$1048576,0),MATCH((CUADRO!L$4&amp;$E604),'Hoja de Trabajo para listado'!$DE$151:$DG$151,0)),0)+IFERROR(INDEX('Hoja de Trabajo para listado'!$CD$155:$DC$1048576,MATCH($A604,'Hoja de Trabajo para listado'!$CD$155:$CD$1048576,0),MATCH((CUADRO!L$4&amp;$E604),'Hoja de Trabajo para listado'!$CD$151:$DC$151,0)),0)</f>
        <v>0</v>
      </c>
      <c r="M604" s="243">
        <f ca="1">+IFERROR(INDEX('Hoja de Trabajo para listado'!$A$155:$Z$1048576,MATCH($A604,'Hoja de Trabajo para listado'!$A$155:$A$1048576,0),MATCH((CUADRO!M$4&amp;$E604),'Hoja de Trabajo para listado'!$A$151:$Z$151,0)),0)+IFERROR(INDEX('Hoja de Trabajo para listado'!$AB$155:$BA$1048576,MATCH($A604,'Hoja de Trabajo para listado'!$AB$155:$AB$1048576,0),MATCH((CUADRO!M$4&amp;$E604),'Hoja de Trabajo para listado'!$AB$151:$BA$151,0)),0)+IFERROR(INDEX('Hoja de Trabajo para listado'!$BC$155:$CB$1048576,MATCH($A604,'Hoja de Trabajo para listado'!$BC$155:$BC$1048576,0),MATCH((CUADRO!M$4&amp;$E604),'Hoja de Trabajo para listado'!$BC$151:$CB$151,0)),0)+IFERROR(INDEX('Hoja de Trabajo para listado'!$DE$153:$DG$274,MATCH($A604,'Hoja de Trabajo para listado'!$DE$153:$DE$1048576,0),MATCH((CUADRO!M$4&amp;$E604),'Hoja de Trabajo para listado'!$DE$151:$DG$151,0)),0)+IFERROR(INDEX('Hoja de Trabajo para listado'!$CD$155:$DC$1048576,MATCH($A604,'Hoja de Trabajo para listado'!$CD$155:$CD$1048576,0),MATCH((CUADRO!M$4&amp;$E604),'Hoja de Trabajo para listado'!$CD$151:$DC$151,0)),0)</f>
        <v>0</v>
      </c>
      <c r="N604" s="243">
        <f ca="1">+IFERROR(INDEX('Hoja de Trabajo para listado'!$A$155:$Z$1048576,MATCH($A604,'Hoja de Trabajo para listado'!$A$155:$A$1048576,0),MATCH((CUADRO!N$4&amp;$E604),'Hoja de Trabajo para listado'!$A$151:$Z$151,0)),0)+IFERROR(INDEX('Hoja de Trabajo para listado'!$AB$155:$BA$1048576,MATCH($A604,'Hoja de Trabajo para listado'!$AB$155:$AB$1048576,0),MATCH((CUADRO!N$4&amp;$E604),'Hoja de Trabajo para listado'!$AB$151:$BA$151,0)),0)+IFERROR(INDEX('Hoja de Trabajo para listado'!$BC$155:$CB$1048576,MATCH($A604,'Hoja de Trabajo para listado'!$BC$155:$BC$1048576,0),MATCH((CUADRO!N$4&amp;$E604),'Hoja de Trabajo para listado'!$BC$151:$CB$151,0)),0)+IFERROR(INDEX('Hoja de Trabajo para listado'!$DE$153:$DG$274,MATCH($A604,'Hoja de Trabajo para listado'!$DE$153:$DE$1048576,0),MATCH((CUADRO!N$4&amp;$E604),'Hoja de Trabajo para listado'!$DE$151:$DG$151,0)),0)+IFERROR(INDEX('Hoja de Trabajo para listado'!$CD$155:$DC$1048576,MATCH($A604,'Hoja de Trabajo para listado'!$CD$155:$CD$1048576,0),MATCH((CUADRO!N$4&amp;$E604),'Hoja de Trabajo para listado'!$CD$151:$DC$151,0)),0)</f>
        <v>0</v>
      </c>
      <c r="O604" s="243">
        <f ca="1">+IFERROR(INDEX('Hoja de Trabajo para listado'!$A$155:$Z$1048576,MATCH($A604,'Hoja de Trabajo para listado'!$A$155:$A$1048576,0),MATCH((CUADRO!O$4&amp;$E604),'Hoja de Trabajo para listado'!$A$151:$Z$151,0)),0)+IFERROR(INDEX('Hoja de Trabajo para listado'!$AB$155:$BA$1048576,MATCH($A604,'Hoja de Trabajo para listado'!$AB$155:$AB$1048576,0),MATCH((CUADRO!O$4&amp;$E604),'Hoja de Trabajo para listado'!$AB$151:$BA$151,0)),0)+IFERROR(INDEX('Hoja de Trabajo para listado'!$BC$155:$CB$1048576,MATCH($A604,'Hoja de Trabajo para listado'!$BC$155:$BC$1048576,0),MATCH((CUADRO!O$4&amp;$E604),'Hoja de Trabajo para listado'!$BC$151:$CB$151,0)),0)+IFERROR(INDEX('Hoja de Trabajo para listado'!$DE$153:$DG$274,MATCH($A604,'Hoja de Trabajo para listado'!$DE$153:$DE$1048576,0),MATCH((CUADRO!O$4&amp;$E604),'Hoja de Trabajo para listado'!$DE$151:$DG$151,0)),0)+IFERROR(INDEX('Hoja de Trabajo para listado'!$CD$155:$DC$1048576,MATCH($A604,'Hoja de Trabajo para listado'!$CD$155:$CD$1048576,0),MATCH((CUADRO!O$4&amp;$E604),'Hoja de Trabajo para listado'!$CD$151:$DC$151,0)),0)</f>
        <v>0</v>
      </c>
      <c r="P604" s="243">
        <f ca="1">+IFERROR(INDEX('Hoja de Trabajo para listado'!$A$155:$Z$1048576,MATCH($A604,'Hoja de Trabajo para listado'!$A$155:$A$1048576,0),MATCH((CUADRO!P$4&amp;$E604),'Hoja de Trabajo para listado'!$A$151:$Z$151,0)),0)+IFERROR(INDEX('Hoja de Trabajo para listado'!$AB$155:$BA$1048576,MATCH($A604,'Hoja de Trabajo para listado'!$AB$155:$AB$1048576,0),MATCH((CUADRO!P$4&amp;$E604),'Hoja de Trabajo para listado'!$AB$151:$BA$151,0)),0)+IFERROR(INDEX('Hoja de Trabajo para listado'!$BC$155:$CB$1048576,MATCH($A604,'Hoja de Trabajo para listado'!$BC$155:$BC$1048576,0),MATCH((CUADRO!P$4&amp;$E604),'Hoja de Trabajo para listado'!$BC$151:$CB$151,0)),0)+IFERROR(INDEX('Hoja de Trabajo para listado'!$DE$153:$DG$274,MATCH($A604,'Hoja de Trabajo para listado'!$DE$153:$DE$1048576,0),MATCH((CUADRO!P$4&amp;$E604),'Hoja de Trabajo para listado'!$DE$151:$DG$151,0)),0)+IFERROR(INDEX('Hoja de Trabajo para listado'!$CD$155:$DC$1048576,MATCH($A604,'Hoja de Trabajo para listado'!$CD$155:$CD$1048576,0),MATCH((CUADRO!P$4&amp;$E604),'Hoja de Trabajo para listado'!$CD$151:$DC$151,0)),0)</f>
        <v>0</v>
      </c>
      <c r="Q604" s="243">
        <f ca="1">+IFERROR(INDEX('Hoja de Trabajo para listado'!$A$155:$Z$1048576,MATCH($A604,'Hoja de Trabajo para listado'!$A$155:$A$1048576,0),MATCH((CUADRO!Q$4&amp;$E604),'Hoja de Trabajo para listado'!$A$151:$Z$151,0)),0)+IFERROR(INDEX('Hoja de Trabajo para listado'!$AB$155:$BA$1048576,MATCH($A604,'Hoja de Trabajo para listado'!$AB$155:$AB$1048576,0),MATCH((CUADRO!Q$4&amp;$E604),'Hoja de Trabajo para listado'!$AB$151:$BA$151,0)),0)+IFERROR(INDEX('Hoja de Trabajo para listado'!$BC$155:$CB$1048576,MATCH($A604,'Hoja de Trabajo para listado'!$BC$155:$BC$1048576,0),MATCH((CUADRO!Q$4&amp;$E604),'Hoja de Trabajo para listado'!$BC$151:$CB$151,0)),0)+IFERROR(INDEX('Hoja de Trabajo para listado'!$DE$153:$DG$274,MATCH($A604,'Hoja de Trabajo para listado'!$DE$153:$DE$1048576,0),MATCH((CUADRO!Q$4&amp;$E604),'Hoja de Trabajo para listado'!$DE$151:$DG$151,0)),0)+IFERROR(INDEX('Hoja de Trabajo para listado'!$CD$155:$DC$1048576,MATCH($A604,'Hoja de Trabajo para listado'!$CD$155:$CD$1048576,0),MATCH((CUADRO!Q$4&amp;$E604),'Hoja de Trabajo para listado'!$CD$151:$DC$151,0)),0)</f>
        <v>0</v>
      </c>
      <c r="R604" s="243">
        <f t="shared" ca="1" si="25"/>
        <v>0</v>
      </c>
      <c r="S604" s="249">
        <f ca="1">+R603+R604</f>
        <v>0</v>
      </c>
      <c r="T604" s="243">
        <f ca="1">+S604</f>
        <v>0</v>
      </c>
      <c r="U604" s="242">
        <f t="shared" si="26"/>
        <v>2</v>
      </c>
      <c r="V604" s="333" t="str">
        <f>+VLOOKUP(A604,bd_lista!$A$3:$E$592,5,FALSE)</f>
        <v>Gobiernos Autonomos Municipales</v>
      </c>
      <c r="W604" s="388"/>
      <c r="X604" s="242">
        <f>+VLOOKUP(A604,[4]Sheet1!$A$13:$D$744,4,FALSE)</f>
        <v>0</v>
      </c>
      <c r="Y604" s="242" t="e">
        <f>+VLOOKUP(X604,bd_lista!$A$3:$C$592,3,FALSE)</f>
        <v>#N/A</v>
      </c>
      <c r="Z604" s="292"/>
      <c r="AA604" s="293"/>
    </row>
    <row r="605" spans="1:27" customFormat="1" ht="15" hidden="1" customHeight="1">
      <c r="A605" s="32">
        <v>1254</v>
      </c>
      <c r="B605" s="392">
        <f>+A605</f>
        <v>1254</v>
      </c>
      <c r="C605" s="247" t="str">
        <f>+VLOOKUP(A605,bd_lista!$A$3:$C$592,3,FALSE)</f>
        <v>Gobierno Autónomo Municipal de Malla</v>
      </c>
      <c r="D605" s="389" t="str">
        <f>+C605</f>
        <v>Gobierno Autónomo Municipal de Malla</v>
      </c>
      <c r="E605" s="242" t="s">
        <v>1304</v>
      </c>
      <c r="F605" s="243">
        <f ca="1">+IFERROR(INDEX('Hoja de Trabajo para listado'!$A$155:$Z$1048576,MATCH($A605,'Hoja de Trabajo para listado'!$A$155:$A$1048576,0),MATCH((CUADRO!F$4&amp;$E605),'Hoja de Trabajo para listado'!$A$151:$Z$151,0)),0)+IFERROR(INDEX('Hoja de Trabajo para listado'!$AB$155:$BA$1048576,MATCH($A605,'Hoja de Trabajo para listado'!$AB$155:$AB$1048576,0),MATCH((CUADRO!F$4&amp;$E605),'Hoja de Trabajo para listado'!$AB$151:$BA$151,0)),0)+IFERROR(INDEX('Hoja de Trabajo para listado'!$BC$155:$CB$1048576,MATCH($A605,'Hoja de Trabajo para listado'!$BC$155:$BC$1048576,0),MATCH((CUADRO!F$4&amp;$E605),'Hoja de Trabajo para listado'!$BC$151:$CB$151,0)),0)+IFERROR(INDEX('Hoja de Trabajo para listado'!$DE$153:$DG$274,MATCH($A605,'Hoja de Trabajo para listado'!$DE$153:$DE$1048576,0),MATCH((CUADRO!F$4&amp;$E605),'Hoja de Trabajo para listado'!$DE$151:$DG$151,0)),0)+IFERROR(INDEX('Hoja de Trabajo para listado'!$CD$155:$DC$1048576,MATCH($A605,'Hoja de Trabajo para listado'!$CD$155:$CD$1048576,0),MATCH((CUADRO!F$4&amp;$E605),'Hoja de Trabajo para listado'!$CD$151:$DC$151,0)),0)</f>
        <v>0</v>
      </c>
      <c r="G605" s="243">
        <f ca="1">+IFERROR(INDEX('Hoja de Trabajo para listado'!$A$155:$Z$1048576,MATCH($A605,'Hoja de Trabajo para listado'!$A$155:$A$1048576,0),MATCH((CUADRO!G$4&amp;$E605),'Hoja de Trabajo para listado'!$A$151:$Z$151,0)),0)+IFERROR(INDEX('Hoja de Trabajo para listado'!$AB$155:$BA$1048576,MATCH($A605,'Hoja de Trabajo para listado'!$AB$155:$AB$1048576,0),MATCH((CUADRO!G$4&amp;$E605),'Hoja de Trabajo para listado'!$AB$151:$BA$151,0)),0)+IFERROR(INDEX('Hoja de Trabajo para listado'!$BC$155:$CB$1048576,MATCH($A605,'Hoja de Trabajo para listado'!$BC$155:$BC$1048576,0),MATCH((CUADRO!G$4&amp;$E605),'Hoja de Trabajo para listado'!$BC$151:$CB$151,0)),0)+IFERROR(INDEX('Hoja de Trabajo para listado'!$DE$153:$DG$274,MATCH($A605,'Hoja de Trabajo para listado'!$DE$153:$DE$1048576,0),MATCH((CUADRO!G$4&amp;$E605),'Hoja de Trabajo para listado'!$DE$151:$DG$151,0)),0)+IFERROR(INDEX('Hoja de Trabajo para listado'!$CD$155:$DC$1048576,MATCH($A605,'Hoja de Trabajo para listado'!$CD$155:$CD$1048576,0),MATCH((CUADRO!G$4&amp;$E605),'Hoja de Trabajo para listado'!$CD$151:$DC$151,0)),0)</f>
        <v>0</v>
      </c>
      <c r="H605" s="243">
        <f ca="1">+IFERROR(INDEX('Hoja de Trabajo para listado'!$A$155:$Z$1048576,MATCH($A605,'Hoja de Trabajo para listado'!$A$155:$A$1048576,0),MATCH((CUADRO!H$4&amp;$E605),'Hoja de Trabajo para listado'!$A$151:$Z$151,0)),0)+IFERROR(INDEX('Hoja de Trabajo para listado'!$AB$155:$BA$1048576,MATCH($A605,'Hoja de Trabajo para listado'!$AB$155:$AB$1048576,0),MATCH((CUADRO!H$4&amp;$E605),'Hoja de Trabajo para listado'!$AB$151:$BA$151,0)),0)+IFERROR(INDEX('Hoja de Trabajo para listado'!$BC$155:$CB$1048576,MATCH($A605,'Hoja de Trabajo para listado'!$BC$155:$BC$1048576,0),MATCH((CUADRO!H$4&amp;$E605),'Hoja de Trabajo para listado'!$BC$151:$CB$151,0)),0)+IFERROR(INDEX('Hoja de Trabajo para listado'!$DE$153:$DG$274,MATCH($A605,'Hoja de Trabajo para listado'!$DE$153:$DE$1048576,0),MATCH((CUADRO!H$4&amp;$E605),'Hoja de Trabajo para listado'!$DE$151:$DG$151,0)),0)+IFERROR(INDEX('Hoja de Trabajo para listado'!$CD$155:$DC$1048576,MATCH($A605,'Hoja de Trabajo para listado'!$CD$155:$CD$1048576,0),MATCH((CUADRO!H$4&amp;$E605),'Hoja de Trabajo para listado'!$CD$151:$DC$151,0)),0)</f>
        <v>0</v>
      </c>
      <c r="I605" s="243">
        <f ca="1">+IFERROR(INDEX('Hoja de Trabajo para listado'!$A$155:$Z$1048576,MATCH($A605,'Hoja de Trabajo para listado'!$A$155:$A$1048576,0),MATCH((CUADRO!I$4&amp;$E605),'Hoja de Trabajo para listado'!$A$151:$Z$151,0)),0)+IFERROR(INDEX('Hoja de Trabajo para listado'!$AB$155:$BA$1048576,MATCH($A605,'Hoja de Trabajo para listado'!$AB$155:$AB$1048576,0),MATCH((CUADRO!I$4&amp;$E605),'Hoja de Trabajo para listado'!$AB$151:$BA$151,0)),0)+IFERROR(INDEX('Hoja de Trabajo para listado'!$BC$155:$CB$1048576,MATCH($A605,'Hoja de Trabajo para listado'!$BC$155:$BC$1048576,0),MATCH((CUADRO!I$4&amp;$E605),'Hoja de Trabajo para listado'!$BC$151:$CB$151,0)),0)+IFERROR(INDEX('Hoja de Trabajo para listado'!$DE$153:$DG$274,MATCH($A605,'Hoja de Trabajo para listado'!$DE$153:$DE$1048576,0),MATCH((CUADRO!I$4&amp;$E605),'Hoja de Trabajo para listado'!$DE$151:$DG$151,0)),0)+IFERROR(INDEX('Hoja de Trabajo para listado'!$CD$155:$DC$1048576,MATCH($A605,'Hoja de Trabajo para listado'!$CD$155:$CD$1048576,0),MATCH((CUADRO!I$4&amp;$E605),'Hoja de Trabajo para listado'!$CD$151:$DC$151,0)),0)</f>
        <v>0</v>
      </c>
      <c r="J605" s="243">
        <f ca="1">+IFERROR(INDEX('Hoja de Trabajo para listado'!$A$155:$Z$1048576,MATCH($A605,'Hoja de Trabajo para listado'!$A$155:$A$1048576,0),MATCH((CUADRO!J$4&amp;$E605),'Hoja de Trabajo para listado'!$A$151:$Z$151,0)),0)+IFERROR(INDEX('Hoja de Trabajo para listado'!$AB$155:$BA$1048576,MATCH($A605,'Hoja de Trabajo para listado'!$AB$155:$AB$1048576,0),MATCH((CUADRO!J$4&amp;$E605),'Hoja de Trabajo para listado'!$AB$151:$BA$151,0)),0)+IFERROR(INDEX('Hoja de Trabajo para listado'!$BC$155:$CB$1048576,MATCH($A605,'Hoja de Trabajo para listado'!$BC$155:$BC$1048576,0),MATCH((CUADRO!J$4&amp;$E605),'Hoja de Trabajo para listado'!$BC$151:$CB$151,0)),0)+IFERROR(INDEX('Hoja de Trabajo para listado'!$DE$153:$DG$274,MATCH($A605,'Hoja de Trabajo para listado'!$DE$153:$DE$1048576,0),MATCH((CUADRO!J$4&amp;$E605),'Hoja de Trabajo para listado'!$DE$151:$DG$151,0)),0)+IFERROR(INDEX('Hoja de Trabajo para listado'!$CD$155:$DC$1048576,MATCH($A605,'Hoja de Trabajo para listado'!$CD$155:$CD$1048576,0),MATCH((CUADRO!J$4&amp;$E605),'Hoja de Trabajo para listado'!$CD$151:$DC$151,0)),0)</f>
        <v>0</v>
      </c>
      <c r="K605" s="243">
        <f ca="1">+IFERROR(INDEX('Hoja de Trabajo para listado'!$A$155:$Z$1048576,MATCH($A605,'Hoja de Trabajo para listado'!$A$155:$A$1048576,0),MATCH((CUADRO!K$4&amp;$E605),'Hoja de Trabajo para listado'!$A$151:$Z$151,0)),0)+IFERROR(INDEX('Hoja de Trabajo para listado'!$AB$155:$BA$1048576,MATCH($A605,'Hoja de Trabajo para listado'!$AB$155:$AB$1048576,0),MATCH((CUADRO!K$4&amp;$E605),'Hoja de Trabajo para listado'!$AB$151:$BA$151,0)),0)+IFERROR(INDEX('Hoja de Trabajo para listado'!$BC$155:$CB$1048576,MATCH($A605,'Hoja de Trabajo para listado'!$BC$155:$BC$1048576,0),MATCH((CUADRO!K$4&amp;$E605),'Hoja de Trabajo para listado'!$BC$151:$CB$151,0)),0)+IFERROR(INDEX('Hoja de Trabajo para listado'!$DE$153:$DG$274,MATCH($A605,'Hoja de Trabajo para listado'!$DE$153:$DE$1048576,0),MATCH((CUADRO!K$4&amp;$E605),'Hoja de Trabajo para listado'!$DE$151:$DG$151,0)),0)+IFERROR(INDEX('Hoja de Trabajo para listado'!$CD$155:$DC$1048576,MATCH($A605,'Hoja de Trabajo para listado'!$CD$155:$CD$1048576,0),MATCH((CUADRO!K$4&amp;$E605),'Hoja de Trabajo para listado'!$CD$151:$DC$151,0)),0)</f>
        <v>0</v>
      </c>
      <c r="L605" s="243">
        <f ca="1">+IFERROR(INDEX('Hoja de Trabajo para listado'!$A$155:$Z$1048576,MATCH($A605,'Hoja de Trabajo para listado'!$A$155:$A$1048576,0),MATCH((CUADRO!L$4&amp;$E605),'Hoja de Trabajo para listado'!$A$151:$Z$151,0)),0)+IFERROR(INDEX('Hoja de Trabajo para listado'!$AB$155:$BA$1048576,MATCH($A605,'Hoja de Trabajo para listado'!$AB$155:$AB$1048576,0),MATCH((CUADRO!L$4&amp;$E605),'Hoja de Trabajo para listado'!$AB$151:$BA$151,0)),0)+IFERROR(INDEX('Hoja de Trabajo para listado'!$BC$155:$CB$1048576,MATCH($A605,'Hoja de Trabajo para listado'!$BC$155:$BC$1048576,0),MATCH((CUADRO!L$4&amp;$E605),'Hoja de Trabajo para listado'!$BC$151:$CB$151,0)),0)+IFERROR(INDEX('Hoja de Trabajo para listado'!$DE$153:$DG$274,MATCH($A605,'Hoja de Trabajo para listado'!$DE$153:$DE$1048576,0),MATCH((CUADRO!L$4&amp;$E605),'Hoja de Trabajo para listado'!$DE$151:$DG$151,0)),0)+IFERROR(INDEX('Hoja de Trabajo para listado'!$CD$155:$DC$1048576,MATCH($A605,'Hoja de Trabajo para listado'!$CD$155:$CD$1048576,0),MATCH((CUADRO!L$4&amp;$E605),'Hoja de Trabajo para listado'!$CD$151:$DC$151,0)),0)</f>
        <v>0</v>
      </c>
      <c r="M605" s="243">
        <f ca="1">+IFERROR(INDEX('Hoja de Trabajo para listado'!$A$155:$Z$1048576,MATCH($A605,'Hoja de Trabajo para listado'!$A$155:$A$1048576,0),MATCH((CUADRO!M$4&amp;$E605),'Hoja de Trabajo para listado'!$A$151:$Z$151,0)),0)+IFERROR(INDEX('Hoja de Trabajo para listado'!$AB$155:$BA$1048576,MATCH($A605,'Hoja de Trabajo para listado'!$AB$155:$AB$1048576,0),MATCH((CUADRO!M$4&amp;$E605),'Hoja de Trabajo para listado'!$AB$151:$BA$151,0)),0)+IFERROR(INDEX('Hoja de Trabajo para listado'!$BC$155:$CB$1048576,MATCH($A605,'Hoja de Trabajo para listado'!$BC$155:$BC$1048576,0),MATCH((CUADRO!M$4&amp;$E605),'Hoja de Trabajo para listado'!$BC$151:$CB$151,0)),0)+IFERROR(INDEX('Hoja de Trabajo para listado'!$DE$153:$DG$274,MATCH($A605,'Hoja de Trabajo para listado'!$DE$153:$DE$1048576,0),MATCH((CUADRO!M$4&amp;$E605),'Hoja de Trabajo para listado'!$DE$151:$DG$151,0)),0)+IFERROR(INDEX('Hoja de Trabajo para listado'!$CD$155:$DC$1048576,MATCH($A605,'Hoja de Trabajo para listado'!$CD$155:$CD$1048576,0),MATCH((CUADRO!M$4&amp;$E605),'Hoja de Trabajo para listado'!$CD$151:$DC$151,0)),0)</f>
        <v>0</v>
      </c>
      <c r="N605" s="243">
        <f ca="1">+IFERROR(INDEX('Hoja de Trabajo para listado'!$A$155:$Z$1048576,MATCH($A605,'Hoja de Trabajo para listado'!$A$155:$A$1048576,0),MATCH((CUADRO!N$4&amp;$E605),'Hoja de Trabajo para listado'!$A$151:$Z$151,0)),0)+IFERROR(INDEX('Hoja de Trabajo para listado'!$AB$155:$BA$1048576,MATCH($A605,'Hoja de Trabajo para listado'!$AB$155:$AB$1048576,0),MATCH((CUADRO!N$4&amp;$E605),'Hoja de Trabajo para listado'!$AB$151:$BA$151,0)),0)+IFERROR(INDEX('Hoja de Trabajo para listado'!$BC$155:$CB$1048576,MATCH($A605,'Hoja de Trabajo para listado'!$BC$155:$BC$1048576,0),MATCH((CUADRO!N$4&amp;$E605),'Hoja de Trabajo para listado'!$BC$151:$CB$151,0)),0)+IFERROR(INDEX('Hoja de Trabajo para listado'!$DE$153:$DG$274,MATCH($A605,'Hoja de Trabajo para listado'!$DE$153:$DE$1048576,0),MATCH((CUADRO!N$4&amp;$E605),'Hoja de Trabajo para listado'!$DE$151:$DG$151,0)),0)+IFERROR(INDEX('Hoja de Trabajo para listado'!$CD$155:$DC$1048576,MATCH($A605,'Hoja de Trabajo para listado'!$CD$155:$CD$1048576,0),MATCH((CUADRO!N$4&amp;$E605),'Hoja de Trabajo para listado'!$CD$151:$DC$151,0)),0)</f>
        <v>0</v>
      </c>
      <c r="O605" s="243">
        <f ca="1">+IFERROR(INDEX('Hoja de Trabajo para listado'!$A$155:$Z$1048576,MATCH($A605,'Hoja de Trabajo para listado'!$A$155:$A$1048576,0),MATCH((CUADRO!O$4&amp;$E605),'Hoja de Trabajo para listado'!$A$151:$Z$151,0)),0)+IFERROR(INDEX('Hoja de Trabajo para listado'!$AB$155:$BA$1048576,MATCH($A605,'Hoja de Trabajo para listado'!$AB$155:$AB$1048576,0),MATCH((CUADRO!O$4&amp;$E605),'Hoja de Trabajo para listado'!$AB$151:$BA$151,0)),0)+IFERROR(INDEX('Hoja de Trabajo para listado'!$BC$155:$CB$1048576,MATCH($A605,'Hoja de Trabajo para listado'!$BC$155:$BC$1048576,0),MATCH((CUADRO!O$4&amp;$E605),'Hoja de Trabajo para listado'!$BC$151:$CB$151,0)),0)+IFERROR(INDEX('Hoja de Trabajo para listado'!$DE$153:$DG$274,MATCH($A605,'Hoja de Trabajo para listado'!$DE$153:$DE$1048576,0),MATCH((CUADRO!O$4&amp;$E605),'Hoja de Trabajo para listado'!$DE$151:$DG$151,0)),0)+IFERROR(INDEX('Hoja de Trabajo para listado'!$CD$155:$DC$1048576,MATCH($A605,'Hoja de Trabajo para listado'!$CD$155:$CD$1048576,0),MATCH((CUADRO!O$4&amp;$E605),'Hoja de Trabajo para listado'!$CD$151:$DC$151,0)),0)</f>
        <v>0</v>
      </c>
      <c r="P605" s="243">
        <f ca="1">+IFERROR(INDEX('Hoja de Trabajo para listado'!$A$155:$Z$1048576,MATCH($A605,'Hoja de Trabajo para listado'!$A$155:$A$1048576,0),MATCH((CUADRO!P$4&amp;$E605),'Hoja de Trabajo para listado'!$A$151:$Z$151,0)),0)+IFERROR(INDEX('Hoja de Trabajo para listado'!$AB$155:$BA$1048576,MATCH($A605,'Hoja de Trabajo para listado'!$AB$155:$AB$1048576,0),MATCH((CUADRO!P$4&amp;$E605),'Hoja de Trabajo para listado'!$AB$151:$BA$151,0)),0)+IFERROR(INDEX('Hoja de Trabajo para listado'!$BC$155:$CB$1048576,MATCH($A605,'Hoja de Trabajo para listado'!$BC$155:$BC$1048576,0),MATCH((CUADRO!P$4&amp;$E605),'Hoja de Trabajo para listado'!$BC$151:$CB$151,0)),0)+IFERROR(INDEX('Hoja de Trabajo para listado'!$DE$153:$DG$274,MATCH($A605,'Hoja de Trabajo para listado'!$DE$153:$DE$1048576,0),MATCH((CUADRO!P$4&amp;$E605),'Hoja de Trabajo para listado'!$DE$151:$DG$151,0)),0)+IFERROR(INDEX('Hoja de Trabajo para listado'!$CD$155:$DC$1048576,MATCH($A605,'Hoja de Trabajo para listado'!$CD$155:$CD$1048576,0),MATCH((CUADRO!P$4&amp;$E605),'Hoja de Trabajo para listado'!$CD$151:$DC$151,0)),0)</f>
        <v>0</v>
      </c>
      <c r="Q605" s="243">
        <f ca="1">+IFERROR(INDEX('Hoja de Trabajo para listado'!$A$155:$Z$1048576,MATCH($A605,'Hoja de Trabajo para listado'!$A$155:$A$1048576,0),MATCH((CUADRO!Q$4&amp;$E605),'Hoja de Trabajo para listado'!$A$151:$Z$151,0)),0)+IFERROR(INDEX('Hoja de Trabajo para listado'!$AB$155:$BA$1048576,MATCH($A605,'Hoja de Trabajo para listado'!$AB$155:$AB$1048576,0),MATCH((CUADRO!Q$4&amp;$E605),'Hoja de Trabajo para listado'!$AB$151:$BA$151,0)),0)+IFERROR(INDEX('Hoja de Trabajo para listado'!$BC$155:$CB$1048576,MATCH($A605,'Hoja de Trabajo para listado'!$BC$155:$BC$1048576,0),MATCH((CUADRO!Q$4&amp;$E605),'Hoja de Trabajo para listado'!$BC$151:$CB$151,0)),0)+IFERROR(INDEX('Hoja de Trabajo para listado'!$DE$153:$DG$274,MATCH($A605,'Hoja de Trabajo para listado'!$DE$153:$DE$1048576,0),MATCH((CUADRO!Q$4&amp;$E605),'Hoja de Trabajo para listado'!$DE$151:$DG$151,0)),0)+IFERROR(INDEX('Hoja de Trabajo para listado'!$CD$155:$DC$1048576,MATCH($A605,'Hoja de Trabajo para listado'!$CD$155:$CD$1048576,0),MATCH((CUADRO!Q$4&amp;$E605),'Hoja de Trabajo para listado'!$CD$151:$DC$151,0)),0)</f>
        <v>0</v>
      </c>
      <c r="R605" s="243">
        <f t="shared" ca="1" si="25"/>
        <v>0</v>
      </c>
      <c r="S605" s="249"/>
      <c r="T605" s="243">
        <f ca="1">+T606</f>
        <v>0</v>
      </c>
      <c r="U605" s="242">
        <f t="shared" si="26"/>
        <v>1</v>
      </c>
      <c r="V605" s="333" t="str">
        <f>+VLOOKUP(A605,bd_lista!$A$3:$E$592,5,FALSE)</f>
        <v>Gobiernos Autonomos Municipales</v>
      </c>
      <c r="W605" s="387" t="str">
        <f>+V605</f>
        <v>Gobiernos Autonomos Municipales</v>
      </c>
      <c r="X605" s="242">
        <f>+VLOOKUP(A605,[4]Sheet1!$A$13:$D$744,4,FALSE)</f>
        <v>0</v>
      </c>
      <c r="Y605" s="242" t="e">
        <f>+VLOOKUP(X605,bd_lista!$A$3:$C$592,3,FALSE)</f>
        <v>#N/A</v>
      </c>
      <c r="Z605" s="294">
        <f>+X605</f>
        <v>0</v>
      </c>
      <c r="AA605" s="295" t="e">
        <f>+Y605</f>
        <v>#N/A</v>
      </c>
    </row>
    <row r="606" spans="1:27" customFormat="1" ht="15" hidden="1" customHeight="1">
      <c r="A606" s="32">
        <v>1254</v>
      </c>
      <c r="B606" s="393"/>
      <c r="C606" s="247" t="str">
        <f>+VLOOKUP(A606,bd_lista!$A$3:$C$592,3,FALSE)</f>
        <v>Gobierno Autónomo Municipal de Malla</v>
      </c>
      <c r="D606" s="390"/>
      <c r="E606" s="244" t="s">
        <v>1305</v>
      </c>
      <c r="F606" s="243">
        <f ca="1">+IFERROR(INDEX('Hoja de Trabajo para listado'!$A$155:$Z$1048576,MATCH($A606,'Hoja de Trabajo para listado'!$A$155:$A$1048576,0),MATCH((CUADRO!F$4&amp;$E606),'Hoja de Trabajo para listado'!$A$151:$Z$151,0)),0)+IFERROR(INDEX('Hoja de Trabajo para listado'!$AB$155:$BA$1048576,MATCH($A606,'Hoja de Trabajo para listado'!$AB$155:$AB$1048576,0),MATCH((CUADRO!F$4&amp;$E606),'Hoja de Trabajo para listado'!$AB$151:$BA$151,0)),0)+IFERROR(INDEX('Hoja de Trabajo para listado'!$BC$155:$CB$1048576,MATCH($A606,'Hoja de Trabajo para listado'!$BC$155:$BC$1048576,0),MATCH((CUADRO!F$4&amp;$E606),'Hoja de Trabajo para listado'!$BC$151:$CB$151,0)),0)+IFERROR(INDEX('Hoja de Trabajo para listado'!$DE$153:$DG$274,MATCH($A606,'Hoja de Trabajo para listado'!$DE$153:$DE$1048576,0),MATCH((CUADRO!F$4&amp;$E606),'Hoja de Trabajo para listado'!$DE$151:$DG$151,0)),0)+IFERROR(INDEX('Hoja de Trabajo para listado'!$CD$155:$DC$1048576,MATCH($A606,'Hoja de Trabajo para listado'!$CD$155:$CD$1048576,0),MATCH((CUADRO!F$4&amp;$E606),'Hoja de Trabajo para listado'!$CD$151:$DC$151,0)),0)</f>
        <v>0</v>
      </c>
      <c r="G606" s="243">
        <f ca="1">+IFERROR(INDEX('Hoja de Trabajo para listado'!$A$155:$Z$1048576,MATCH($A606,'Hoja de Trabajo para listado'!$A$155:$A$1048576,0),MATCH((CUADRO!G$4&amp;$E606),'Hoja de Trabajo para listado'!$A$151:$Z$151,0)),0)+IFERROR(INDEX('Hoja de Trabajo para listado'!$AB$155:$BA$1048576,MATCH($A606,'Hoja de Trabajo para listado'!$AB$155:$AB$1048576,0),MATCH((CUADRO!G$4&amp;$E606),'Hoja de Trabajo para listado'!$AB$151:$BA$151,0)),0)+IFERROR(INDEX('Hoja de Trabajo para listado'!$BC$155:$CB$1048576,MATCH($A606,'Hoja de Trabajo para listado'!$BC$155:$BC$1048576,0),MATCH((CUADRO!G$4&amp;$E606),'Hoja de Trabajo para listado'!$BC$151:$CB$151,0)),0)+IFERROR(INDEX('Hoja de Trabajo para listado'!$DE$153:$DG$274,MATCH($A606,'Hoja de Trabajo para listado'!$DE$153:$DE$1048576,0),MATCH((CUADRO!G$4&amp;$E606),'Hoja de Trabajo para listado'!$DE$151:$DG$151,0)),0)+IFERROR(INDEX('Hoja de Trabajo para listado'!$CD$155:$DC$1048576,MATCH($A606,'Hoja de Trabajo para listado'!$CD$155:$CD$1048576,0),MATCH((CUADRO!G$4&amp;$E606),'Hoja de Trabajo para listado'!$CD$151:$DC$151,0)),0)</f>
        <v>0</v>
      </c>
      <c r="H606" s="243">
        <f ca="1">+IFERROR(INDEX('Hoja de Trabajo para listado'!$A$155:$Z$1048576,MATCH($A606,'Hoja de Trabajo para listado'!$A$155:$A$1048576,0),MATCH((CUADRO!H$4&amp;$E606),'Hoja de Trabajo para listado'!$A$151:$Z$151,0)),0)+IFERROR(INDEX('Hoja de Trabajo para listado'!$AB$155:$BA$1048576,MATCH($A606,'Hoja de Trabajo para listado'!$AB$155:$AB$1048576,0),MATCH((CUADRO!H$4&amp;$E606),'Hoja de Trabajo para listado'!$AB$151:$BA$151,0)),0)+IFERROR(INDEX('Hoja de Trabajo para listado'!$BC$155:$CB$1048576,MATCH($A606,'Hoja de Trabajo para listado'!$BC$155:$BC$1048576,0),MATCH((CUADRO!H$4&amp;$E606),'Hoja de Trabajo para listado'!$BC$151:$CB$151,0)),0)+IFERROR(INDEX('Hoja de Trabajo para listado'!$DE$153:$DG$274,MATCH($A606,'Hoja de Trabajo para listado'!$DE$153:$DE$1048576,0),MATCH((CUADRO!H$4&amp;$E606),'Hoja de Trabajo para listado'!$DE$151:$DG$151,0)),0)+IFERROR(INDEX('Hoja de Trabajo para listado'!$CD$155:$DC$1048576,MATCH($A606,'Hoja de Trabajo para listado'!$CD$155:$CD$1048576,0),MATCH((CUADRO!H$4&amp;$E606),'Hoja de Trabajo para listado'!$CD$151:$DC$151,0)),0)</f>
        <v>0</v>
      </c>
      <c r="I606" s="243">
        <f ca="1">+IFERROR(INDEX('Hoja de Trabajo para listado'!$A$155:$Z$1048576,MATCH($A606,'Hoja de Trabajo para listado'!$A$155:$A$1048576,0),MATCH((CUADRO!I$4&amp;$E606),'Hoja de Trabajo para listado'!$A$151:$Z$151,0)),0)+IFERROR(INDEX('Hoja de Trabajo para listado'!$AB$155:$BA$1048576,MATCH($A606,'Hoja de Trabajo para listado'!$AB$155:$AB$1048576,0),MATCH((CUADRO!I$4&amp;$E606),'Hoja de Trabajo para listado'!$AB$151:$BA$151,0)),0)+IFERROR(INDEX('Hoja de Trabajo para listado'!$BC$155:$CB$1048576,MATCH($A606,'Hoja de Trabajo para listado'!$BC$155:$BC$1048576,0),MATCH((CUADRO!I$4&amp;$E606),'Hoja de Trabajo para listado'!$BC$151:$CB$151,0)),0)+IFERROR(INDEX('Hoja de Trabajo para listado'!$DE$153:$DG$274,MATCH($A606,'Hoja de Trabajo para listado'!$DE$153:$DE$1048576,0),MATCH((CUADRO!I$4&amp;$E606),'Hoja de Trabajo para listado'!$DE$151:$DG$151,0)),0)+IFERROR(INDEX('Hoja de Trabajo para listado'!$CD$155:$DC$1048576,MATCH($A606,'Hoja de Trabajo para listado'!$CD$155:$CD$1048576,0),MATCH((CUADRO!I$4&amp;$E606),'Hoja de Trabajo para listado'!$CD$151:$DC$151,0)),0)</f>
        <v>0</v>
      </c>
      <c r="J606" s="243">
        <f ca="1">+IFERROR(INDEX('Hoja de Trabajo para listado'!$A$155:$Z$1048576,MATCH($A606,'Hoja de Trabajo para listado'!$A$155:$A$1048576,0),MATCH((CUADRO!J$4&amp;$E606),'Hoja de Trabajo para listado'!$A$151:$Z$151,0)),0)+IFERROR(INDEX('Hoja de Trabajo para listado'!$AB$155:$BA$1048576,MATCH($A606,'Hoja de Trabajo para listado'!$AB$155:$AB$1048576,0),MATCH((CUADRO!J$4&amp;$E606),'Hoja de Trabajo para listado'!$AB$151:$BA$151,0)),0)+IFERROR(INDEX('Hoja de Trabajo para listado'!$BC$155:$CB$1048576,MATCH($A606,'Hoja de Trabajo para listado'!$BC$155:$BC$1048576,0),MATCH((CUADRO!J$4&amp;$E606),'Hoja de Trabajo para listado'!$BC$151:$CB$151,0)),0)+IFERROR(INDEX('Hoja de Trabajo para listado'!$DE$153:$DG$274,MATCH($A606,'Hoja de Trabajo para listado'!$DE$153:$DE$1048576,0),MATCH((CUADRO!J$4&amp;$E606),'Hoja de Trabajo para listado'!$DE$151:$DG$151,0)),0)+IFERROR(INDEX('Hoja de Trabajo para listado'!$CD$155:$DC$1048576,MATCH($A606,'Hoja de Trabajo para listado'!$CD$155:$CD$1048576,0),MATCH((CUADRO!J$4&amp;$E606),'Hoja de Trabajo para listado'!$CD$151:$DC$151,0)),0)</f>
        <v>0</v>
      </c>
      <c r="K606" s="243">
        <f ca="1">+IFERROR(INDEX('Hoja de Trabajo para listado'!$A$155:$Z$1048576,MATCH($A606,'Hoja de Trabajo para listado'!$A$155:$A$1048576,0),MATCH((CUADRO!K$4&amp;$E606),'Hoja de Trabajo para listado'!$A$151:$Z$151,0)),0)+IFERROR(INDEX('Hoja de Trabajo para listado'!$AB$155:$BA$1048576,MATCH($A606,'Hoja de Trabajo para listado'!$AB$155:$AB$1048576,0),MATCH((CUADRO!K$4&amp;$E606),'Hoja de Trabajo para listado'!$AB$151:$BA$151,0)),0)+IFERROR(INDEX('Hoja de Trabajo para listado'!$BC$155:$CB$1048576,MATCH($A606,'Hoja de Trabajo para listado'!$BC$155:$BC$1048576,0),MATCH((CUADRO!K$4&amp;$E606),'Hoja de Trabajo para listado'!$BC$151:$CB$151,0)),0)+IFERROR(INDEX('Hoja de Trabajo para listado'!$DE$153:$DG$274,MATCH($A606,'Hoja de Trabajo para listado'!$DE$153:$DE$1048576,0),MATCH((CUADRO!K$4&amp;$E606),'Hoja de Trabajo para listado'!$DE$151:$DG$151,0)),0)+IFERROR(INDEX('Hoja de Trabajo para listado'!$CD$155:$DC$1048576,MATCH($A606,'Hoja de Trabajo para listado'!$CD$155:$CD$1048576,0),MATCH((CUADRO!K$4&amp;$E606),'Hoja de Trabajo para listado'!$CD$151:$DC$151,0)),0)</f>
        <v>0</v>
      </c>
      <c r="L606" s="243">
        <f ca="1">+IFERROR(INDEX('Hoja de Trabajo para listado'!$A$155:$Z$1048576,MATCH($A606,'Hoja de Trabajo para listado'!$A$155:$A$1048576,0),MATCH((CUADRO!L$4&amp;$E606),'Hoja de Trabajo para listado'!$A$151:$Z$151,0)),0)+IFERROR(INDEX('Hoja de Trabajo para listado'!$AB$155:$BA$1048576,MATCH($A606,'Hoja de Trabajo para listado'!$AB$155:$AB$1048576,0),MATCH((CUADRO!L$4&amp;$E606),'Hoja de Trabajo para listado'!$AB$151:$BA$151,0)),0)+IFERROR(INDEX('Hoja de Trabajo para listado'!$BC$155:$CB$1048576,MATCH($A606,'Hoja de Trabajo para listado'!$BC$155:$BC$1048576,0),MATCH((CUADRO!L$4&amp;$E606),'Hoja de Trabajo para listado'!$BC$151:$CB$151,0)),0)+IFERROR(INDEX('Hoja de Trabajo para listado'!$DE$153:$DG$274,MATCH($A606,'Hoja de Trabajo para listado'!$DE$153:$DE$1048576,0),MATCH((CUADRO!L$4&amp;$E606),'Hoja de Trabajo para listado'!$DE$151:$DG$151,0)),0)+IFERROR(INDEX('Hoja de Trabajo para listado'!$CD$155:$DC$1048576,MATCH($A606,'Hoja de Trabajo para listado'!$CD$155:$CD$1048576,0),MATCH((CUADRO!L$4&amp;$E606),'Hoja de Trabajo para listado'!$CD$151:$DC$151,0)),0)</f>
        <v>0</v>
      </c>
      <c r="M606" s="243">
        <f ca="1">+IFERROR(INDEX('Hoja de Trabajo para listado'!$A$155:$Z$1048576,MATCH($A606,'Hoja de Trabajo para listado'!$A$155:$A$1048576,0),MATCH((CUADRO!M$4&amp;$E606),'Hoja de Trabajo para listado'!$A$151:$Z$151,0)),0)+IFERROR(INDEX('Hoja de Trabajo para listado'!$AB$155:$BA$1048576,MATCH($A606,'Hoja de Trabajo para listado'!$AB$155:$AB$1048576,0),MATCH((CUADRO!M$4&amp;$E606),'Hoja de Trabajo para listado'!$AB$151:$BA$151,0)),0)+IFERROR(INDEX('Hoja de Trabajo para listado'!$BC$155:$CB$1048576,MATCH($A606,'Hoja de Trabajo para listado'!$BC$155:$BC$1048576,0),MATCH((CUADRO!M$4&amp;$E606),'Hoja de Trabajo para listado'!$BC$151:$CB$151,0)),0)+IFERROR(INDEX('Hoja de Trabajo para listado'!$DE$153:$DG$274,MATCH($A606,'Hoja de Trabajo para listado'!$DE$153:$DE$1048576,0),MATCH((CUADRO!M$4&amp;$E606),'Hoja de Trabajo para listado'!$DE$151:$DG$151,0)),0)+IFERROR(INDEX('Hoja de Trabajo para listado'!$CD$155:$DC$1048576,MATCH($A606,'Hoja de Trabajo para listado'!$CD$155:$CD$1048576,0),MATCH((CUADRO!M$4&amp;$E606),'Hoja de Trabajo para listado'!$CD$151:$DC$151,0)),0)</f>
        <v>0</v>
      </c>
      <c r="N606" s="243">
        <f ca="1">+IFERROR(INDEX('Hoja de Trabajo para listado'!$A$155:$Z$1048576,MATCH($A606,'Hoja de Trabajo para listado'!$A$155:$A$1048576,0),MATCH((CUADRO!N$4&amp;$E606),'Hoja de Trabajo para listado'!$A$151:$Z$151,0)),0)+IFERROR(INDEX('Hoja de Trabajo para listado'!$AB$155:$BA$1048576,MATCH($A606,'Hoja de Trabajo para listado'!$AB$155:$AB$1048576,0),MATCH((CUADRO!N$4&amp;$E606),'Hoja de Trabajo para listado'!$AB$151:$BA$151,0)),0)+IFERROR(INDEX('Hoja de Trabajo para listado'!$BC$155:$CB$1048576,MATCH($A606,'Hoja de Trabajo para listado'!$BC$155:$BC$1048576,0),MATCH((CUADRO!N$4&amp;$E606),'Hoja de Trabajo para listado'!$BC$151:$CB$151,0)),0)+IFERROR(INDEX('Hoja de Trabajo para listado'!$DE$153:$DG$274,MATCH($A606,'Hoja de Trabajo para listado'!$DE$153:$DE$1048576,0),MATCH((CUADRO!N$4&amp;$E606),'Hoja de Trabajo para listado'!$DE$151:$DG$151,0)),0)+IFERROR(INDEX('Hoja de Trabajo para listado'!$CD$155:$DC$1048576,MATCH($A606,'Hoja de Trabajo para listado'!$CD$155:$CD$1048576,0),MATCH((CUADRO!N$4&amp;$E606),'Hoja de Trabajo para listado'!$CD$151:$DC$151,0)),0)</f>
        <v>0</v>
      </c>
      <c r="O606" s="243">
        <f ca="1">+IFERROR(INDEX('Hoja de Trabajo para listado'!$A$155:$Z$1048576,MATCH($A606,'Hoja de Trabajo para listado'!$A$155:$A$1048576,0),MATCH((CUADRO!O$4&amp;$E606),'Hoja de Trabajo para listado'!$A$151:$Z$151,0)),0)+IFERROR(INDEX('Hoja de Trabajo para listado'!$AB$155:$BA$1048576,MATCH($A606,'Hoja de Trabajo para listado'!$AB$155:$AB$1048576,0),MATCH((CUADRO!O$4&amp;$E606),'Hoja de Trabajo para listado'!$AB$151:$BA$151,0)),0)+IFERROR(INDEX('Hoja de Trabajo para listado'!$BC$155:$CB$1048576,MATCH($A606,'Hoja de Trabajo para listado'!$BC$155:$BC$1048576,0),MATCH((CUADRO!O$4&amp;$E606),'Hoja de Trabajo para listado'!$BC$151:$CB$151,0)),0)+IFERROR(INDEX('Hoja de Trabajo para listado'!$DE$153:$DG$274,MATCH($A606,'Hoja de Trabajo para listado'!$DE$153:$DE$1048576,0),MATCH((CUADRO!O$4&amp;$E606),'Hoja de Trabajo para listado'!$DE$151:$DG$151,0)),0)+IFERROR(INDEX('Hoja de Trabajo para listado'!$CD$155:$DC$1048576,MATCH($A606,'Hoja de Trabajo para listado'!$CD$155:$CD$1048576,0),MATCH((CUADRO!O$4&amp;$E606),'Hoja de Trabajo para listado'!$CD$151:$DC$151,0)),0)</f>
        <v>0</v>
      </c>
      <c r="P606" s="243">
        <f ca="1">+IFERROR(INDEX('Hoja de Trabajo para listado'!$A$155:$Z$1048576,MATCH($A606,'Hoja de Trabajo para listado'!$A$155:$A$1048576,0),MATCH((CUADRO!P$4&amp;$E606),'Hoja de Trabajo para listado'!$A$151:$Z$151,0)),0)+IFERROR(INDEX('Hoja de Trabajo para listado'!$AB$155:$BA$1048576,MATCH($A606,'Hoja de Trabajo para listado'!$AB$155:$AB$1048576,0),MATCH((CUADRO!P$4&amp;$E606),'Hoja de Trabajo para listado'!$AB$151:$BA$151,0)),0)+IFERROR(INDEX('Hoja de Trabajo para listado'!$BC$155:$CB$1048576,MATCH($A606,'Hoja de Trabajo para listado'!$BC$155:$BC$1048576,0),MATCH((CUADRO!P$4&amp;$E606),'Hoja de Trabajo para listado'!$BC$151:$CB$151,0)),0)+IFERROR(INDEX('Hoja de Trabajo para listado'!$DE$153:$DG$274,MATCH($A606,'Hoja de Trabajo para listado'!$DE$153:$DE$1048576,0),MATCH((CUADRO!P$4&amp;$E606),'Hoja de Trabajo para listado'!$DE$151:$DG$151,0)),0)+IFERROR(INDEX('Hoja de Trabajo para listado'!$CD$155:$DC$1048576,MATCH($A606,'Hoja de Trabajo para listado'!$CD$155:$CD$1048576,0),MATCH((CUADRO!P$4&amp;$E606),'Hoja de Trabajo para listado'!$CD$151:$DC$151,0)),0)</f>
        <v>0</v>
      </c>
      <c r="Q606" s="243">
        <f ca="1">+IFERROR(INDEX('Hoja de Trabajo para listado'!$A$155:$Z$1048576,MATCH($A606,'Hoja de Trabajo para listado'!$A$155:$A$1048576,0),MATCH((CUADRO!Q$4&amp;$E606),'Hoja de Trabajo para listado'!$A$151:$Z$151,0)),0)+IFERROR(INDEX('Hoja de Trabajo para listado'!$AB$155:$BA$1048576,MATCH($A606,'Hoja de Trabajo para listado'!$AB$155:$AB$1048576,0),MATCH((CUADRO!Q$4&amp;$E606),'Hoja de Trabajo para listado'!$AB$151:$BA$151,0)),0)+IFERROR(INDEX('Hoja de Trabajo para listado'!$BC$155:$CB$1048576,MATCH($A606,'Hoja de Trabajo para listado'!$BC$155:$BC$1048576,0),MATCH((CUADRO!Q$4&amp;$E606),'Hoja de Trabajo para listado'!$BC$151:$CB$151,0)),0)+IFERROR(INDEX('Hoja de Trabajo para listado'!$DE$153:$DG$274,MATCH($A606,'Hoja de Trabajo para listado'!$DE$153:$DE$1048576,0),MATCH((CUADRO!Q$4&amp;$E606),'Hoja de Trabajo para listado'!$DE$151:$DG$151,0)),0)+IFERROR(INDEX('Hoja de Trabajo para listado'!$CD$155:$DC$1048576,MATCH($A606,'Hoja de Trabajo para listado'!$CD$155:$CD$1048576,0),MATCH((CUADRO!Q$4&amp;$E606),'Hoja de Trabajo para listado'!$CD$151:$DC$151,0)),0)</f>
        <v>0</v>
      </c>
      <c r="R606" s="243">
        <f t="shared" ca="1" si="25"/>
        <v>0</v>
      </c>
      <c r="S606" s="249">
        <f ca="1">+R605+R606</f>
        <v>0</v>
      </c>
      <c r="T606" s="243">
        <f ca="1">+S606</f>
        <v>0</v>
      </c>
      <c r="U606" s="242">
        <f t="shared" si="26"/>
        <v>2</v>
      </c>
      <c r="V606" s="333" t="str">
        <f>+VLOOKUP(A606,bd_lista!$A$3:$E$592,5,FALSE)</f>
        <v>Gobiernos Autonomos Municipales</v>
      </c>
      <c r="W606" s="388"/>
      <c r="X606" s="242">
        <f>+VLOOKUP(A606,[4]Sheet1!$A$13:$D$744,4,FALSE)</f>
        <v>0</v>
      </c>
      <c r="Y606" s="242" t="e">
        <f>+VLOOKUP(X606,bd_lista!$A$3:$C$592,3,FALSE)</f>
        <v>#N/A</v>
      </c>
      <c r="Z606" s="292"/>
      <c r="AA606" s="293"/>
    </row>
    <row r="607" spans="1:27" customFormat="1" ht="15" hidden="1" customHeight="1">
      <c r="A607" s="32">
        <v>1255</v>
      </c>
      <c r="B607" s="392">
        <f>+A607</f>
        <v>1255</v>
      </c>
      <c r="C607" s="247" t="str">
        <f>+VLOOKUP(A607,bd_lista!$A$3:$C$592,3,FALSE)</f>
        <v>Gobierno Autónomo Municipal de Cairoma</v>
      </c>
      <c r="D607" s="389" t="str">
        <f>+C607</f>
        <v>Gobierno Autónomo Municipal de Cairoma</v>
      </c>
      <c r="E607" s="242" t="s">
        <v>1304</v>
      </c>
      <c r="F607" s="243">
        <f ca="1">+IFERROR(INDEX('Hoja de Trabajo para listado'!$A$155:$Z$1048576,MATCH($A607,'Hoja de Trabajo para listado'!$A$155:$A$1048576,0),MATCH((CUADRO!F$4&amp;$E607),'Hoja de Trabajo para listado'!$A$151:$Z$151,0)),0)+IFERROR(INDEX('Hoja de Trabajo para listado'!$AB$155:$BA$1048576,MATCH($A607,'Hoja de Trabajo para listado'!$AB$155:$AB$1048576,0),MATCH((CUADRO!F$4&amp;$E607),'Hoja de Trabajo para listado'!$AB$151:$BA$151,0)),0)+IFERROR(INDEX('Hoja de Trabajo para listado'!$BC$155:$CB$1048576,MATCH($A607,'Hoja de Trabajo para listado'!$BC$155:$BC$1048576,0),MATCH((CUADRO!F$4&amp;$E607),'Hoja de Trabajo para listado'!$BC$151:$CB$151,0)),0)+IFERROR(INDEX('Hoja de Trabajo para listado'!$DE$153:$DG$274,MATCH($A607,'Hoja de Trabajo para listado'!$DE$153:$DE$1048576,0),MATCH((CUADRO!F$4&amp;$E607),'Hoja de Trabajo para listado'!$DE$151:$DG$151,0)),0)+IFERROR(INDEX('Hoja de Trabajo para listado'!$CD$155:$DC$1048576,MATCH($A607,'Hoja de Trabajo para listado'!$CD$155:$CD$1048576,0),MATCH((CUADRO!F$4&amp;$E607),'Hoja de Trabajo para listado'!$CD$151:$DC$151,0)),0)</f>
        <v>0</v>
      </c>
      <c r="G607" s="243">
        <f ca="1">+IFERROR(INDEX('Hoja de Trabajo para listado'!$A$155:$Z$1048576,MATCH($A607,'Hoja de Trabajo para listado'!$A$155:$A$1048576,0),MATCH((CUADRO!G$4&amp;$E607),'Hoja de Trabajo para listado'!$A$151:$Z$151,0)),0)+IFERROR(INDEX('Hoja de Trabajo para listado'!$AB$155:$BA$1048576,MATCH($A607,'Hoja de Trabajo para listado'!$AB$155:$AB$1048576,0),MATCH((CUADRO!G$4&amp;$E607),'Hoja de Trabajo para listado'!$AB$151:$BA$151,0)),0)+IFERROR(INDEX('Hoja de Trabajo para listado'!$BC$155:$CB$1048576,MATCH($A607,'Hoja de Trabajo para listado'!$BC$155:$BC$1048576,0),MATCH((CUADRO!G$4&amp;$E607),'Hoja de Trabajo para listado'!$BC$151:$CB$151,0)),0)+IFERROR(INDEX('Hoja de Trabajo para listado'!$DE$153:$DG$274,MATCH($A607,'Hoja de Trabajo para listado'!$DE$153:$DE$1048576,0),MATCH((CUADRO!G$4&amp;$E607),'Hoja de Trabajo para listado'!$DE$151:$DG$151,0)),0)+IFERROR(INDEX('Hoja de Trabajo para listado'!$CD$155:$DC$1048576,MATCH($A607,'Hoja de Trabajo para listado'!$CD$155:$CD$1048576,0),MATCH((CUADRO!G$4&amp;$E607),'Hoja de Trabajo para listado'!$CD$151:$DC$151,0)),0)</f>
        <v>0</v>
      </c>
      <c r="H607" s="243">
        <f ca="1">+IFERROR(INDEX('Hoja de Trabajo para listado'!$A$155:$Z$1048576,MATCH($A607,'Hoja de Trabajo para listado'!$A$155:$A$1048576,0),MATCH((CUADRO!H$4&amp;$E607),'Hoja de Trabajo para listado'!$A$151:$Z$151,0)),0)+IFERROR(INDEX('Hoja de Trabajo para listado'!$AB$155:$BA$1048576,MATCH($A607,'Hoja de Trabajo para listado'!$AB$155:$AB$1048576,0),MATCH((CUADRO!H$4&amp;$E607),'Hoja de Trabajo para listado'!$AB$151:$BA$151,0)),0)+IFERROR(INDEX('Hoja de Trabajo para listado'!$BC$155:$CB$1048576,MATCH($A607,'Hoja de Trabajo para listado'!$BC$155:$BC$1048576,0),MATCH((CUADRO!H$4&amp;$E607),'Hoja de Trabajo para listado'!$BC$151:$CB$151,0)),0)+IFERROR(INDEX('Hoja de Trabajo para listado'!$DE$153:$DG$274,MATCH($A607,'Hoja de Trabajo para listado'!$DE$153:$DE$1048576,0),MATCH((CUADRO!H$4&amp;$E607),'Hoja de Trabajo para listado'!$DE$151:$DG$151,0)),0)+IFERROR(INDEX('Hoja de Trabajo para listado'!$CD$155:$DC$1048576,MATCH($A607,'Hoja de Trabajo para listado'!$CD$155:$CD$1048576,0),MATCH((CUADRO!H$4&amp;$E607),'Hoja de Trabajo para listado'!$CD$151:$DC$151,0)),0)</f>
        <v>0</v>
      </c>
      <c r="I607" s="243">
        <f ca="1">+IFERROR(INDEX('Hoja de Trabajo para listado'!$A$155:$Z$1048576,MATCH($A607,'Hoja de Trabajo para listado'!$A$155:$A$1048576,0),MATCH((CUADRO!I$4&amp;$E607),'Hoja de Trabajo para listado'!$A$151:$Z$151,0)),0)+IFERROR(INDEX('Hoja de Trabajo para listado'!$AB$155:$BA$1048576,MATCH($A607,'Hoja de Trabajo para listado'!$AB$155:$AB$1048576,0),MATCH((CUADRO!I$4&amp;$E607),'Hoja de Trabajo para listado'!$AB$151:$BA$151,0)),0)+IFERROR(INDEX('Hoja de Trabajo para listado'!$BC$155:$CB$1048576,MATCH($A607,'Hoja de Trabajo para listado'!$BC$155:$BC$1048576,0),MATCH((CUADRO!I$4&amp;$E607),'Hoja de Trabajo para listado'!$BC$151:$CB$151,0)),0)+IFERROR(INDEX('Hoja de Trabajo para listado'!$DE$153:$DG$274,MATCH($A607,'Hoja de Trabajo para listado'!$DE$153:$DE$1048576,0),MATCH((CUADRO!I$4&amp;$E607),'Hoja de Trabajo para listado'!$DE$151:$DG$151,0)),0)+IFERROR(INDEX('Hoja de Trabajo para listado'!$CD$155:$DC$1048576,MATCH($A607,'Hoja de Trabajo para listado'!$CD$155:$CD$1048576,0),MATCH((CUADRO!I$4&amp;$E607),'Hoja de Trabajo para listado'!$CD$151:$DC$151,0)),0)</f>
        <v>0</v>
      </c>
      <c r="J607" s="243">
        <f ca="1">+IFERROR(INDEX('Hoja de Trabajo para listado'!$A$155:$Z$1048576,MATCH($A607,'Hoja de Trabajo para listado'!$A$155:$A$1048576,0),MATCH((CUADRO!J$4&amp;$E607),'Hoja de Trabajo para listado'!$A$151:$Z$151,0)),0)+IFERROR(INDEX('Hoja de Trabajo para listado'!$AB$155:$BA$1048576,MATCH($A607,'Hoja de Trabajo para listado'!$AB$155:$AB$1048576,0),MATCH((CUADRO!J$4&amp;$E607),'Hoja de Trabajo para listado'!$AB$151:$BA$151,0)),0)+IFERROR(INDEX('Hoja de Trabajo para listado'!$BC$155:$CB$1048576,MATCH($A607,'Hoja de Trabajo para listado'!$BC$155:$BC$1048576,0),MATCH((CUADRO!J$4&amp;$E607),'Hoja de Trabajo para listado'!$BC$151:$CB$151,0)),0)+IFERROR(INDEX('Hoja de Trabajo para listado'!$DE$153:$DG$274,MATCH($A607,'Hoja de Trabajo para listado'!$DE$153:$DE$1048576,0),MATCH((CUADRO!J$4&amp;$E607),'Hoja de Trabajo para listado'!$DE$151:$DG$151,0)),0)+IFERROR(INDEX('Hoja de Trabajo para listado'!$CD$155:$DC$1048576,MATCH($A607,'Hoja de Trabajo para listado'!$CD$155:$CD$1048576,0),MATCH((CUADRO!J$4&amp;$E607),'Hoja de Trabajo para listado'!$CD$151:$DC$151,0)),0)</f>
        <v>0</v>
      </c>
      <c r="K607" s="243">
        <f ca="1">+IFERROR(INDEX('Hoja de Trabajo para listado'!$A$155:$Z$1048576,MATCH($A607,'Hoja de Trabajo para listado'!$A$155:$A$1048576,0),MATCH((CUADRO!K$4&amp;$E607),'Hoja de Trabajo para listado'!$A$151:$Z$151,0)),0)+IFERROR(INDEX('Hoja de Trabajo para listado'!$AB$155:$BA$1048576,MATCH($A607,'Hoja de Trabajo para listado'!$AB$155:$AB$1048576,0),MATCH((CUADRO!K$4&amp;$E607),'Hoja de Trabajo para listado'!$AB$151:$BA$151,0)),0)+IFERROR(INDEX('Hoja de Trabajo para listado'!$BC$155:$CB$1048576,MATCH($A607,'Hoja de Trabajo para listado'!$BC$155:$BC$1048576,0),MATCH((CUADRO!K$4&amp;$E607),'Hoja de Trabajo para listado'!$BC$151:$CB$151,0)),0)+IFERROR(INDEX('Hoja de Trabajo para listado'!$DE$153:$DG$274,MATCH($A607,'Hoja de Trabajo para listado'!$DE$153:$DE$1048576,0),MATCH((CUADRO!K$4&amp;$E607),'Hoja de Trabajo para listado'!$DE$151:$DG$151,0)),0)+IFERROR(INDEX('Hoja de Trabajo para listado'!$CD$155:$DC$1048576,MATCH($A607,'Hoja de Trabajo para listado'!$CD$155:$CD$1048576,0),MATCH((CUADRO!K$4&amp;$E607),'Hoja de Trabajo para listado'!$CD$151:$DC$151,0)),0)</f>
        <v>0</v>
      </c>
      <c r="L607" s="243">
        <f ca="1">+IFERROR(INDEX('Hoja de Trabajo para listado'!$A$155:$Z$1048576,MATCH($A607,'Hoja de Trabajo para listado'!$A$155:$A$1048576,0),MATCH((CUADRO!L$4&amp;$E607),'Hoja de Trabajo para listado'!$A$151:$Z$151,0)),0)+IFERROR(INDEX('Hoja de Trabajo para listado'!$AB$155:$BA$1048576,MATCH($A607,'Hoja de Trabajo para listado'!$AB$155:$AB$1048576,0),MATCH((CUADRO!L$4&amp;$E607),'Hoja de Trabajo para listado'!$AB$151:$BA$151,0)),0)+IFERROR(INDEX('Hoja de Trabajo para listado'!$BC$155:$CB$1048576,MATCH($A607,'Hoja de Trabajo para listado'!$BC$155:$BC$1048576,0),MATCH((CUADRO!L$4&amp;$E607),'Hoja de Trabajo para listado'!$BC$151:$CB$151,0)),0)+IFERROR(INDEX('Hoja de Trabajo para listado'!$DE$153:$DG$274,MATCH($A607,'Hoja de Trabajo para listado'!$DE$153:$DE$1048576,0),MATCH((CUADRO!L$4&amp;$E607),'Hoja de Trabajo para listado'!$DE$151:$DG$151,0)),0)+IFERROR(INDEX('Hoja de Trabajo para listado'!$CD$155:$DC$1048576,MATCH($A607,'Hoja de Trabajo para listado'!$CD$155:$CD$1048576,0),MATCH((CUADRO!L$4&amp;$E607),'Hoja de Trabajo para listado'!$CD$151:$DC$151,0)),0)</f>
        <v>0</v>
      </c>
      <c r="M607" s="243">
        <f ca="1">+IFERROR(INDEX('Hoja de Trabajo para listado'!$A$155:$Z$1048576,MATCH($A607,'Hoja de Trabajo para listado'!$A$155:$A$1048576,0),MATCH((CUADRO!M$4&amp;$E607),'Hoja de Trabajo para listado'!$A$151:$Z$151,0)),0)+IFERROR(INDEX('Hoja de Trabajo para listado'!$AB$155:$BA$1048576,MATCH($A607,'Hoja de Trabajo para listado'!$AB$155:$AB$1048576,0),MATCH((CUADRO!M$4&amp;$E607),'Hoja de Trabajo para listado'!$AB$151:$BA$151,0)),0)+IFERROR(INDEX('Hoja de Trabajo para listado'!$BC$155:$CB$1048576,MATCH($A607,'Hoja de Trabajo para listado'!$BC$155:$BC$1048576,0),MATCH((CUADRO!M$4&amp;$E607),'Hoja de Trabajo para listado'!$BC$151:$CB$151,0)),0)+IFERROR(INDEX('Hoja de Trabajo para listado'!$DE$153:$DG$274,MATCH($A607,'Hoja de Trabajo para listado'!$DE$153:$DE$1048576,0),MATCH((CUADRO!M$4&amp;$E607),'Hoja de Trabajo para listado'!$DE$151:$DG$151,0)),0)+IFERROR(INDEX('Hoja de Trabajo para listado'!$CD$155:$DC$1048576,MATCH($A607,'Hoja de Trabajo para listado'!$CD$155:$CD$1048576,0),MATCH((CUADRO!M$4&amp;$E607),'Hoja de Trabajo para listado'!$CD$151:$DC$151,0)),0)</f>
        <v>0</v>
      </c>
      <c r="N607" s="243">
        <f ca="1">+IFERROR(INDEX('Hoja de Trabajo para listado'!$A$155:$Z$1048576,MATCH($A607,'Hoja de Trabajo para listado'!$A$155:$A$1048576,0),MATCH((CUADRO!N$4&amp;$E607),'Hoja de Trabajo para listado'!$A$151:$Z$151,0)),0)+IFERROR(INDEX('Hoja de Trabajo para listado'!$AB$155:$BA$1048576,MATCH($A607,'Hoja de Trabajo para listado'!$AB$155:$AB$1048576,0),MATCH((CUADRO!N$4&amp;$E607),'Hoja de Trabajo para listado'!$AB$151:$BA$151,0)),0)+IFERROR(INDEX('Hoja de Trabajo para listado'!$BC$155:$CB$1048576,MATCH($A607,'Hoja de Trabajo para listado'!$BC$155:$BC$1048576,0),MATCH((CUADRO!N$4&amp;$E607),'Hoja de Trabajo para listado'!$BC$151:$CB$151,0)),0)+IFERROR(INDEX('Hoja de Trabajo para listado'!$DE$153:$DG$274,MATCH($A607,'Hoja de Trabajo para listado'!$DE$153:$DE$1048576,0),MATCH((CUADRO!N$4&amp;$E607),'Hoja de Trabajo para listado'!$DE$151:$DG$151,0)),0)+IFERROR(INDEX('Hoja de Trabajo para listado'!$CD$155:$DC$1048576,MATCH($A607,'Hoja de Trabajo para listado'!$CD$155:$CD$1048576,0),MATCH((CUADRO!N$4&amp;$E607),'Hoja de Trabajo para listado'!$CD$151:$DC$151,0)),0)</f>
        <v>0</v>
      </c>
      <c r="O607" s="243">
        <f ca="1">+IFERROR(INDEX('Hoja de Trabajo para listado'!$A$155:$Z$1048576,MATCH($A607,'Hoja de Trabajo para listado'!$A$155:$A$1048576,0),MATCH((CUADRO!O$4&amp;$E607),'Hoja de Trabajo para listado'!$A$151:$Z$151,0)),0)+IFERROR(INDEX('Hoja de Trabajo para listado'!$AB$155:$BA$1048576,MATCH($A607,'Hoja de Trabajo para listado'!$AB$155:$AB$1048576,0),MATCH((CUADRO!O$4&amp;$E607),'Hoja de Trabajo para listado'!$AB$151:$BA$151,0)),0)+IFERROR(INDEX('Hoja de Trabajo para listado'!$BC$155:$CB$1048576,MATCH($A607,'Hoja de Trabajo para listado'!$BC$155:$BC$1048576,0),MATCH((CUADRO!O$4&amp;$E607),'Hoja de Trabajo para listado'!$BC$151:$CB$151,0)),0)+IFERROR(INDEX('Hoja de Trabajo para listado'!$DE$153:$DG$274,MATCH($A607,'Hoja de Trabajo para listado'!$DE$153:$DE$1048576,0),MATCH((CUADRO!O$4&amp;$E607),'Hoja de Trabajo para listado'!$DE$151:$DG$151,0)),0)+IFERROR(INDEX('Hoja de Trabajo para listado'!$CD$155:$DC$1048576,MATCH($A607,'Hoja de Trabajo para listado'!$CD$155:$CD$1048576,0),MATCH((CUADRO!O$4&amp;$E607),'Hoja de Trabajo para listado'!$CD$151:$DC$151,0)),0)</f>
        <v>0</v>
      </c>
      <c r="P607" s="243">
        <f ca="1">+IFERROR(INDEX('Hoja de Trabajo para listado'!$A$155:$Z$1048576,MATCH($A607,'Hoja de Trabajo para listado'!$A$155:$A$1048576,0),MATCH((CUADRO!P$4&amp;$E607),'Hoja de Trabajo para listado'!$A$151:$Z$151,0)),0)+IFERROR(INDEX('Hoja de Trabajo para listado'!$AB$155:$BA$1048576,MATCH($A607,'Hoja de Trabajo para listado'!$AB$155:$AB$1048576,0),MATCH((CUADRO!P$4&amp;$E607),'Hoja de Trabajo para listado'!$AB$151:$BA$151,0)),0)+IFERROR(INDEX('Hoja de Trabajo para listado'!$BC$155:$CB$1048576,MATCH($A607,'Hoja de Trabajo para listado'!$BC$155:$BC$1048576,0),MATCH((CUADRO!P$4&amp;$E607),'Hoja de Trabajo para listado'!$BC$151:$CB$151,0)),0)+IFERROR(INDEX('Hoja de Trabajo para listado'!$DE$153:$DG$274,MATCH($A607,'Hoja de Trabajo para listado'!$DE$153:$DE$1048576,0),MATCH((CUADRO!P$4&amp;$E607),'Hoja de Trabajo para listado'!$DE$151:$DG$151,0)),0)+IFERROR(INDEX('Hoja de Trabajo para listado'!$CD$155:$DC$1048576,MATCH($A607,'Hoja de Trabajo para listado'!$CD$155:$CD$1048576,0),MATCH((CUADRO!P$4&amp;$E607),'Hoja de Trabajo para listado'!$CD$151:$DC$151,0)),0)</f>
        <v>0</v>
      </c>
      <c r="Q607" s="243">
        <f ca="1">+IFERROR(INDEX('Hoja de Trabajo para listado'!$A$155:$Z$1048576,MATCH($A607,'Hoja de Trabajo para listado'!$A$155:$A$1048576,0),MATCH((CUADRO!Q$4&amp;$E607),'Hoja de Trabajo para listado'!$A$151:$Z$151,0)),0)+IFERROR(INDEX('Hoja de Trabajo para listado'!$AB$155:$BA$1048576,MATCH($A607,'Hoja de Trabajo para listado'!$AB$155:$AB$1048576,0),MATCH((CUADRO!Q$4&amp;$E607),'Hoja de Trabajo para listado'!$AB$151:$BA$151,0)),0)+IFERROR(INDEX('Hoja de Trabajo para listado'!$BC$155:$CB$1048576,MATCH($A607,'Hoja de Trabajo para listado'!$BC$155:$BC$1048576,0),MATCH((CUADRO!Q$4&amp;$E607),'Hoja de Trabajo para listado'!$BC$151:$CB$151,0)),0)+IFERROR(INDEX('Hoja de Trabajo para listado'!$DE$153:$DG$274,MATCH($A607,'Hoja de Trabajo para listado'!$DE$153:$DE$1048576,0),MATCH((CUADRO!Q$4&amp;$E607),'Hoja de Trabajo para listado'!$DE$151:$DG$151,0)),0)+IFERROR(INDEX('Hoja de Trabajo para listado'!$CD$155:$DC$1048576,MATCH($A607,'Hoja de Trabajo para listado'!$CD$155:$CD$1048576,0),MATCH((CUADRO!Q$4&amp;$E607),'Hoja de Trabajo para listado'!$CD$151:$DC$151,0)),0)</f>
        <v>0</v>
      </c>
      <c r="R607" s="243">
        <f t="shared" ca="1" si="25"/>
        <v>0</v>
      </c>
      <c r="S607" s="249"/>
      <c r="T607" s="243">
        <f ca="1">+T608</f>
        <v>0</v>
      </c>
      <c r="U607" s="242">
        <f t="shared" si="26"/>
        <v>1</v>
      </c>
      <c r="V607" s="333" t="str">
        <f>+VLOOKUP(A607,bd_lista!$A$3:$E$592,5,FALSE)</f>
        <v>Gobiernos Autonomos Municipales</v>
      </c>
      <c r="W607" s="387" t="str">
        <f>+V607</f>
        <v>Gobiernos Autonomos Municipales</v>
      </c>
      <c r="X607" s="242">
        <f>+VLOOKUP(A607,[4]Sheet1!$A$13:$D$744,4,FALSE)</f>
        <v>0</v>
      </c>
      <c r="Y607" s="242" t="e">
        <f>+VLOOKUP(X607,bd_lista!$A$3:$C$592,3,FALSE)</f>
        <v>#N/A</v>
      </c>
      <c r="Z607" s="294">
        <f>+X607</f>
        <v>0</v>
      </c>
      <c r="AA607" s="295" t="e">
        <f>+Y607</f>
        <v>#N/A</v>
      </c>
    </row>
    <row r="608" spans="1:27" customFormat="1" ht="15" hidden="1" customHeight="1">
      <c r="A608" s="32">
        <v>1255</v>
      </c>
      <c r="B608" s="393"/>
      <c r="C608" s="247" t="str">
        <f>+VLOOKUP(A608,bd_lista!$A$3:$C$592,3,FALSE)</f>
        <v>Gobierno Autónomo Municipal de Cairoma</v>
      </c>
      <c r="D608" s="390"/>
      <c r="E608" s="244" t="s">
        <v>1305</v>
      </c>
      <c r="F608" s="243">
        <f ca="1">+IFERROR(INDEX('Hoja de Trabajo para listado'!$A$155:$Z$1048576,MATCH($A608,'Hoja de Trabajo para listado'!$A$155:$A$1048576,0),MATCH((CUADRO!F$4&amp;$E608),'Hoja de Trabajo para listado'!$A$151:$Z$151,0)),0)+IFERROR(INDEX('Hoja de Trabajo para listado'!$AB$155:$BA$1048576,MATCH($A608,'Hoja de Trabajo para listado'!$AB$155:$AB$1048576,0),MATCH((CUADRO!F$4&amp;$E608),'Hoja de Trabajo para listado'!$AB$151:$BA$151,0)),0)+IFERROR(INDEX('Hoja de Trabajo para listado'!$BC$155:$CB$1048576,MATCH($A608,'Hoja de Trabajo para listado'!$BC$155:$BC$1048576,0),MATCH((CUADRO!F$4&amp;$E608),'Hoja de Trabajo para listado'!$BC$151:$CB$151,0)),0)+IFERROR(INDEX('Hoja de Trabajo para listado'!$DE$153:$DG$274,MATCH($A608,'Hoja de Trabajo para listado'!$DE$153:$DE$1048576,0),MATCH((CUADRO!F$4&amp;$E608),'Hoja de Trabajo para listado'!$DE$151:$DG$151,0)),0)+IFERROR(INDEX('Hoja de Trabajo para listado'!$CD$155:$DC$1048576,MATCH($A608,'Hoja de Trabajo para listado'!$CD$155:$CD$1048576,0),MATCH((CUADRO!F$4&amp;$E608),'Hoja de Trabajo para listado'!$CD$151:$DC$151,0)),0)</f>
        <v>0</v>
      </c>
      <c r="G608" s="243">
        <f ca="1">+IFERROR(INDEX('Hoja de Trabajo para listado'!$A$155:$Z$1048576,MATCH($A608,'Hoja de Trabajo para listado'!$A$155:$A$1048576,0),MATCH((CUADRO!G$4&amp;$E608),'Hoja de Trabajo para listado'!$A$151:$Z$151,0)),0)+IFERROR(INDEX('Hoja de Trabajo para listado'!$AB$155:$BA$1048576,MATCH($A608,'Hoja de Trabajo para listado'!$AB$155:$AB$1048576,0),MATCH((CUADRO!G$4&amp;$E608),'Hoja de Trabajo para listado'!$AB$151:$BA$151,0)),0)+IFERROR(INDEX('Hoja de Trabajo para listado'!$BC$155:$CB$1048576,MATCH($A608,'Hoja de Trabajo para listado'!$BC$155:$BC$1048576,0),MATCH((CUADRO!G$4&amp;$E608),'Hoja de Trabajo para listado'!$BC$151:$CB$151,0)),0)+IFERROR(INDEX('Hoja de Trabajo para listado'!$DE$153:$DG$274,MATCH($A608,'Hoja de Trabajo para listado'!$DE$153:$DE$1048576,0),MATCH((CUADRO!G$4&amp;$E608),'Hoja de Trabajo para listado'!$DE$151:$DG$151,0)),0)+IFERROR(INDEX('Hoja de Trabajo para listado'!$CD$155:$DC$1048576,MATCH($A608,'Hoja de Trabajo para listado'!$CD$155:$CD$1048576,0),MATCH((CUADRO!G$4&amp;$E608),'Hoja de Trabajo para listado'!$CD$151:$DC$151,0)),0)</f>
        <v>0</v>
      </c>
      <c r="H608" s="243">
        <f ca="1">+IFERROR(INDEX('Hoja de Trabajo para listado'!$A$155:$Z$1048576,MATCH($A608,'Hoja de Trabajo para listado'!$A$155:$A$1048576,0),MATCH((CUADRO!H$4&amp;$E608),'Hoja de Trabajo para listado'!$A$151:$Z$151,0)),0)+IFERROR(INDEX('Hoja de Trabajo para listado'!$AB$155:$BA$1048576,MATCH($A608,'Hoja de Trabajo para listado'!$AB$155:$AB$1048576,0),MATCH((CUADRO!H$4&amp;$E608),'Hoja de Trabajo para listado'!$AB$151:$BA$151,0)),0)+IFERROR(INDEX('Hoja de Trabajo para listado'!$BC$155:$CB$1048576,MATCH($A608,'Hoja de Trabajo para listado'!$BC$155:$BC$1048576,0),MATCH((CUADRO!H$4&amp;$E608),'Hoja de Trabajo para listado'!$BC$151:$CB$151,0)),0)+IFERROR(INDEX('Hoja de Trabajo para listado'!$DE$153:$DG$274,MATCH($A608,'Hoja de Trabajo para listado'!$DE$153:$DE$1048576,0),MATCH((CUADRO!H$4&amp;$E608),'Hoja de Trabajo para listado'!$DE$151:$DG$151,0)),0)+IFERROR(INDEX('Hoja de Trabajo para listado'!$CD$155:$DC$1048576,MATCH($A608,'Hoja de Trabajo para listado'!$CD$155:$CD$1048576,0),MATCH((CUADRO!H$4&amp;$E608),'Hoja de Trabajo para listado'!$CD$151:$DC$151,0)),0)</f>
        <v>0</v>
      </c>
      <c r="I608" s="243">
        <f ca="1">+IFERROR(INDEX('Hoja de Trabajo para listado'!$A$155:$Z$1048576,MATCH($A608,'Hoja de Trabajo para listado'!$A$155:$A$1048576,0),MATCH((CUADRO!I$4&amp;$E608),'Hoja de Trabajo para listado'!$A$151:$Z$151,0)),0)+IFERROR(INDEX('Hoja de Trabajo para listado'!$AB$155:$BA$1048576,MATCH($A608,'Hoja de Trabajo para listado'!$AB$155:$AB$1048576,0),MATCH((CUADRO!I$4&amp;$E608),'Hoja de Trabajo para listado'!$AB$151:$BA$151,0)),0)+IFERROR(INDEX('Hoja de Trabajo para listado'!$BC$155:$CB$1048576,MATCH($A608,'Hoja de Trabajo para listado'!$BC$155:$BC$1048576,0),MATCH((CUADRO!I$4&amp;$E608),'Hoja de Trabajo para listado'!$BC$151:$CB$151,0)),0)+IFERROR(INDEX('Hoja de Trabajo para listado'!$DE$153:$DG$274,MATCH($A608,'Hoja de Trabajo para listado'!$DE$153:$DE$1048576,0),MATCH((CUADRO!I$4&amp;$E608),'Hoja de Trabajo para listado'!$DE$151:$DG$151,0)),0)+IFERROR(INDEX('Hoja de Trabajo para listado'!$CD$155:$DC$1048576,MATCH($A608,'Hoja de Trabajo para listado'!$CD$155:$CD$1048576,0),MATCH((CUADRO!I$4&amp;$E608),'Hoja de Trabajo para listado'!$CD$151:$DC$151,0)),0)</f>
        <v>0</v>
      </c>
      <c r="J608" s="243">
        <f ca="1">+IFERROR(INDEX('Hoja de Trabajo para listado'!$A$155:$Z$1048576,MATCH($A608,'Hoja de Trabajo para listado'!$A$155:$A$1048576,0),MATCH((CUADRO!J$4&amp;$E608),'Hoja de Trabajo para listado'!$A$151:$Z$151,0)),0)+IFERROR(INDEX('Hoja de Trabajo para listado'!$AB$155:$BA$1048576,MATCH($A608,'Hoja de Trabajo para listado'!$AB$155:$AB$1048576,0),MATCH((CUADRO!J$4&amp;$E608),'Hoja de Trabajo para listado'!$AB$151:$BA$151,0)),0)+IFERROR(INDEX('Hoja de Trabajo para listado'!$BC$155:$CB$1048576,MATCH($A608,'Hoja de Trabajo para listado'!$BC$155:$BC$1048576,0),MATCH((CUADRO!J$4&amp;$E608),'Hoja de Trabajo para listado'!$BC$151:$CB$151,0)),0)+IFERROR(INDEX('Hoja de Trabajo para listado'!$DE$153:$DG$274,MATCH($A608,'Hoja de Trabajo para listado'!$DE$153:$DE$1048576,0),MATCH((CUADRO!J$4&amp;$E608),'Hoja de Trabajo para listado'!$DE$151:$DG$151,0)),0)+IFERROR(INDEX('Hoja de Trabajo para listado'!$CD$155:$DC$1048576,MATCH($A608,'Hoja de Trabajo para listado'!$CD$155:$CD$1048576,0),MATCH((CUADRO!J$4&amp;$E608),'Hoja de Trabajo para listado'!$CD$151:$DC$151,0)),0)</f>
        <v>0</v>
      </c>
      <c r="K608" s="243">
        <f ca="1">+IFERROR(INDEX('Hoja de Trabajo para listado'!$A$155:$Z$1048576,MATCH($A608,'Hoja de Trabajo para listado'!$A$155:$A$1048576,0),MATCH((CUADRO!K$4&amp;$E608),'Hoja de Trabajo para listado'!$A$151:$Z$151,0)),0)+IFERROR(INDEX('Hoja de Trabajo para listado'!$AB$155:$BA$1048576,MATCH($A608,'Hoja de Trabajo para listado'!$AB$155:$AB$1048576,0),MATCH((CUADRO!K$4&amp;$E608),'Hoja de Trabajo para listado'!$AB$151:$BA$151,0)),0)+IFERROR(INDEX('Hoja de Trabajo para listado'!$BC$155:$CB$1048576,MATCH($A608,'Hoja de Trabajo para listado'!$BC$155:$BC$1048576,0),MATCH((CUADRO!K$4&amp;$E608),'Hoja de Trabajo para listado'!$BC$151:$CB$151,0)),0)+IFERROR(INDEX('Hoja de Trabajo para listado'!$DE$153:$DG$274,MATCH($A608,'Hoja de Trabajo para listado'!$DE$153:$DE$1048576,0),MATCH((CUADRO!K$4&amp;$E608),'Hoja de Trabajo para listado'!$DE$151:$DG$151,0)),0)+IFERROR(INDEX('Hoja de Trabajo para listado'!$CD$155:$DC$1048576,MATCH($A608,'Hoja de Trabajo para listado'!$CD$155:$CD$1048576,0),MATCH((CUADRO!K$4&amp;$E608),'Hoja de Trabajo para listado'!$CD$151:$DC$151,0)),0)</f>
        <v>0</v>
      </c>
      <c r="L608" s="243">
        <f ca="1">+IFERROR(INDEX('Hoja de Trabajo para listado'!$A$155:$Z$1048576,MATCH($A608,'Hoja de Trabajo para listado'!$A$155:$A$1048576,0),MATCH((CUADRO!L$4&amp;$E608),'Hoja de Trabajo para listado'!$A$151:$Z$151,0)),0)+IFERROR(INDEX('Hoja de Trabajo para listado'!$AB$155:$BA$1048576,MATCH($A608,'Hoja de Trabajo para listado'!$AB$155:$AB$1048576,0),MATCH((CUADRO!L$4&amp;$E608),'Hoja de Trabajo para listado'!$AB$151:$BA$151,0)),0)+IFERROR(INDEX('Hoja de Trabajo para listado'!$BC$155:$CB$1048576,MATCH($A608,'Hoja de Trabajo para listado'!$BC$155:$BC$1048576,0),MATCH((CUADRO!L$4&amp;$E608),'Hoja de Trabajo para listado'!$BC$151:$CB$151,0)),0)+IFERROR(INDEX('Hoja de Trabajo para listado'!$DE$153:$DG$274,MATCH($A608,'Hoja de Trabajo para listado'!$DE$153:$DE$1048576,0),MATCH((CUADRO!L$4&amp;$E608),'Hoja de Trabajo para listado'!$DE$151:$DG$151,0)),0)+IFERROR(INDEX('Hoja de Trabajo para listado'!$CD$155:$DC$1048576,MATCH($A608,'Hoja de Trabajo para listado'!$CD$155:$CD$1048576,0),MATCH((CUADRO!L$4&amp;$E608),'Hoja de Trabajo para listado'!$CD$151:$DC$151,0)),0)</f>
        <v>0</v>
      </c>
      <c r="M608" s="243">
        <f ca="1">+IFERROR(INDEX('Hoja de Trabajo para listado'!$A$155:$Z$1048576,MATCH($A608,'Hoja de Trabajo para listado'!$A$155:$A$1048576,0),MATCH((CUADRO!M$4&amp;$E608),'Hoja de Trabajo para listado'!$A$151:$Z$151,0)),0)+IFERROR(INDEX('Hoja de Trabajo para listado'!$AB$155:$BA$1048576,MATCH($A608,'Hoja de Trabajo para listado'!$AB$155:$AB$1048576,0),MATCH((CUADRO!M$4&amp;$E608),'Hoja de Trabajo para listado'!$AB$151:$BA$151,0)),0)+IFERROR(INDEX('Hoja de Trabajo para listado'!$BC$155:$CB$1048576,MATCH($A608,'Hoja de Trabajo para listado'!$BC$155:$BC$1048576,0),MATCH((CUADRO!M$4&amp;$E608),'Hoja de Trabajo para listado'!$BC$151:$CB$151,0)),0)+IFERROR(INDEX('Hoja de Trabajo para listado'!$DE$153:$DG$274,MATCH($A608,'Hoja de Trabajo para listado'!$DE$153:$DE$1048576,0),MATCH((CUADRO!M$4&amp;$E608),'Hoja de Trabajo para listado'!$DE$151:$DG$151,0)),0)+IFERROR(INDEX('Hoja de Trabajo para listado'!$CD$155:$DC$1048576,MATCH($A608,'Hoja de Trabajo para listado'!$CD$155:$CD$1048576,0),MATCH((CUADRO!M$4&amp;$E608),'Hoja de Trabajo para listado'!$CD$151:$DC$151,0)),0)</f>
        <v>0</v>
      </c>
      <c r="N608" s="243">
        <f ca="1">+IFERROR(INDEX('Hoja de Trabajo para listado'!$A$155:$Z$1048576,MATCH($A608,'Hoja de Trabajo para listado'!$A$155:$A$1048576,0),MATCH((CUADRO!N$4&amp;$E608),'Hoja de Trabajo para listado'!$A$151:$Z$151,0)),0)+IFERROR(INDEX('Hoja de Trabajo para listado'!$AB$155:$BA$1048576,MATCH($A608,'Hoja de Trabajo para listado'!$AB$155:$AB$1048576,0),MATCH((CUADRO!N$4&amp;$E608),'Hoja de Trabajo para listado'!$AB$151:$BA$151,0)),0)+IFERROR(INDEX('Hoja de Trabajo para listado'!$BC$155:$CB$1048576,MATCH($A608,'Hoja de Trabajo para listado'!$BC$155:$BC$1048576,0),MATCH((CUADRO!N$4&amp;$E608),'Hoja de Trabajo para listado'!$BC$151:$CB$151,0)),0)+IFERROR(INDEX('Hoja de Trabajo para listado'!$DE$153:$DG$274,MATCH($A608,'Hoja de Trabajo para listado'!$DE$153:$DE$1048576,0),MATCH((CUADRO!N$4&amp;$E608),'Hoja de Trabajo para listado'!$DE$151:$DG$151,0)),0)+IFERROR(INDEX('Hoja de Trabajo para listado'!$CD$155:$DC$1048576,MATCH($A608,'Hoja de Trabajo para listado'!$CD$155:$CD$1048576,0),MATCH((CUADRO!N$4&amp;$E608),'Hoja de Trabajo para listado'!$CD$151:$DC$151,0)),0)</f>
        <v>0</v>
      </c>
      <c r="O608" s="243">
        <f ca="1">+IFERROR(INDEX('Hoja de Trabajo para listado'!$A$155:$Z$1048576,MATCH($A608,'Hoja de Trabajo para listado'!$A$155:$A$1048576,0),MATCH((CUADRO!O$4&amp;$E608),'Hoja de Trabajo para listado'!$A$151:$Z$151,0)),0)+IFERROR(INDEX('Hoja de Trabajo para listado'!$AB$155:$BA$1048576,MATCH($A608,'Hoja de Trabajo para listado'!$AB$155:$AB$1048576,0),MATCH((CUADRO!O$4&amp;$E608),'Hoja de Trabajo para listado'!$AB$151:$BA$151,0)),0)+IFERROR(INDEX('Hoja de Trabajo para listado'!$BC$155:$CB$1048576,MATCH($A608,'Hoja de Trabajo para listado'!$BC$155:$BC$1048576,0),MATCH((CUADRO!O$4&amp;$E608),'Hoja de Trabajo para listado'!$BC$151:$CB$151,0)),0)+IFERROR(INDEX('Hoja de Trabajo para listado'!$DE$153:$DG$274,MATCH($A608,'Hoja de Trabajo para listado'!$DE$153:$DE$1048576,0),MATCH((CUADRO!O$4&amp;$E608),'Hoja de Trabajo para listado'!$DE$151:$DG$151,0)),0)+IFERROR(INDEX('Hoja de Trabajo para listado'!$CD$155:$DC$1048576,MATCH($A608,'Hoja de Trabajo para listado'!$CD$155:$CD$1048576,0),MATCH((CUADRO!O$4&amp;$E608),'Hoja de Trabajo para listado'!$CD$151:$DC$151,0)),0)</f>
        <v>0</v>
      </c>
      <c r="P608" s="243">
        <f ca="1">+IFERROR(INDEX('Hoja de Trabajo para listado'!$A$155:$Z$1048576,MATCH($A608,'Hoja de Trabajo para listado'!$A$155:$A$1048576,0),MATCH((CUADRO!P$4&amp;$E608),'Hoja de Trabajo para listado'!$A$151:$Z$151,0)),0)+IFERROR(INDEX('Hoja de Trabajo para listado'!$AB$155:$BA$1048576,MATCH($A608,'Hoja de Trabajo para listado'!$AB$155:$AB$1048576,0),MATCH((CUADRO!P$4&amp;$E608),'Hoja de Trabajo para listado'!$AB$151:$BA$151,0)),0)+IFERROR(INDEX('Hoja de Trabajo para listado'!$BC$155:$CB$1048576,MATCH($A608,'Hoja de Trabajo para listado'!$BC$155:$BC$1048576,0),MATCH((CUADRO!P$4&amp;$E608),'Hoja de Trabajo para listado'!$BC$151:$CB$151,0)),0)+IFERROR(INDEX('Hoja de Trabajo para listado'!$DE$153:$DG$274,MATCH($A608,'Hoja de Trabajo para listado'!$DE$153:$DE$1048576,0),MATCH((CUADRO!P$4&amp;$E608),'Hoja de Trabajo para listado'!$DE$151:$DG$151,0)),0)+IFERROR(INDEX('Hoja de Trabajo para listado'!$CD$155:$DC$1048576,MATCH($A608,'Hoja de Trabajo para listado'!$CD$155:$CD$1048576,0),MATCH((CUADRO!P$4&amp;$E608),'Hoja de Trabajo para listado'!$CD$151:$DC$151,0)),0)</f>
        <v>0</v>
      </c>
      <c r="Q608" s="243">
        <f ca="1">+IFERROR(INDEX('Hoja de Trabajo para listado'!$A$155:$Z$1048576,MATCH($A608,'Hoja de Trabajo para listado'!$A$155:$A$1048576,0),MATCH((CUADRO!Q$4&amp;$E608),'Hoja de Trabajo para listado'!$A$151:$Z$151,0)),0)+IFERROR(INDEX('Hoja de Trabajo para listado'!$AB$155:$BA$1048576,MATCH($A608,'Hoja de Trabajo para listado'!$AB$155:$AB$1048576,0),MATCH((CUADRO!Q$4&amp;$E608),'Hoja de Trabajo para listado'!$AB$151:$BA$151,0)),0)+IFERROR(INDEX('Hoja de Trabajo para listado'!$BC$155:$CB$1048576,MATCH($A608,'Hoja de Trabajo para listado'!$BC$155:$BC$1048576,0),MATCH((CUADRO!Q$4&amp;$E608),'Hoja de Trabajo para listado'!$BC$151:$CB$151,0)),0)+IFERROR(INDEX('Hoja de Trabajo para listado'!$DE$153:$DG$274,MATCH($A608,'Hoja de Trabajo para listado'!$DE$153:$DE$1048576,0),MATCH((CUADRO!Q$4&amp;$E608),'Hoja de Trabajo para listado'!$DE$151:$DG$151,0)),0)+IFERROR(INDEX('Hoja de Trabajo para listado'!$CD$155:$DC$1048576,MATCH($A608,'Hoja de Trabajo para listado'!$CD$155:$CD$1048576,0),MATCH((CUADRO!Q$4&amp;$E608),'Hoja de Trabajo para listado'!$CD$151:$DC$151,0)),0)</f>
        <v>0</v>
      </c>
      <c r="R608" s="243">
        <f t="shared" ca="1" si="25"/>
        <v>0</v>
      </c>
      <c r="S608" s="249">
        <f ca="1">+R607+R608</f>
        <v>0</v>
      </c>
      <c r="T608" s="243">
        <f ca="1">+S608</f>
        <v>0</v>
      </c>
      <c r="U608" s="242">
        <f t="shared" si="26"/>
        <v>2</v>
      </c>
      <c r="V608" s="333" t="str">
        <f>+VLOOKUP(A608,bd_lista!$A$3:$E$592,5,FALSE)</f>
        <v>Gobiernos Autonomos Municipales</v>
      </c>
      <c r="W608" s="388"/>
      <c r="X608" s="242">
        <f>+VLOOKUP(A608,[4]Sheet1!$A$13:$D$744,4,FALSE)</f>
        <v>0</v>
      </c>
      <c r="Y608" s="242" t="e">
        <f>+VLOOKUP(X608,bd_lista!$A$3:$C$592,3,FALSE)</f>
        <v>#N/A</v>
      </c>
      <c r="Z608" s="292"/>
      <c r="AA608" s="293"/>
    </row>
    <row r="609" spans="1:27" customFormat="1" ht="15" hidden="1" customHeight="1">
      <c r="A609" s="32">
        <v>1256</v>
      </c>
      <c r="B609" s="392">
        <f>+A609</f>
        <v>1256</v>
      </c>
      <c r="C609" s="247" t="str">
        <f>+VLOOKUP(A609,bd_lista!$A$3:$C$592,3,FALSE)</f>
        <v>Gobierno Autónomo Municipal de Chulumani (Villa de la Libertad)</v>
      </c>
      <c r="D609" s="389" t="str">
        <f>+C609</f>
        <v>Gobierno Autónomo Municipal de Chulumani (Villa de la Libertad)</v>
      </c>
      <c r="E609" s="242" t="s">
        <v>1304</v>
      </c>
      <c r="F609" s="243">
        <f ca="1">+IFERROR(INDEX('Hoja de Trabajo para listado'!$A$155:$Z$1048576,MATCH($A609,'Hoja de Trabajo para listado'!$A$155:$A$1048576,0),MATCH((CUADRO!F$4&amp;$E609),'Hoja de Trabajo para listado'!$A$151:$Z$151,0)),0)+IFERROR(INDEX('Hoja de Trabajo para listado'!$AB$155:$BA$1048576,MATCH($A609,'Hoja de Trabajo para listado'!$AB$155:$AB$1048576,0),MATCH((CUADRO!F$4&amp;$E609),'Hoja de Trabajo para listado'!$AB$151:$BA$151,0)),0)+IFERROR(INDEX('Hoja de Trabajo para listado'!$BC$155:$CB$1048576,MATCH($A609,'Hoja de Trabajo para listado'!$BC$155:$BC$1048576,0),MATCH((CUADRO!F$4&amp;$E609),'Hoja de Trabajo para listado'!$BC$151:$CB$151,0)),0)+IFERROR(INDEX('Hoja de Trabajo para listado'!$DE$153:$DG$274,MATCH($A609,'Hoja de Trabajo para listado'!$DE$153:$DE$1048576,0),MATCH((CUADRO!F$4&amp;$E609),'Hoja de Trabajo para listado'!$DE$151:$DG$151,0)),0)+IFERROR(INDEX('Hoja de Trabajo para listado'!$CD$155:$DC$1048576,MATCH($A609,'Hoja de Trabajo para listado'!$CD$155:$CD$1048576,0),MATCH((CUADRO!F$4&amp;$E609),'Hoja de Trabajo para listado'!$CD$151:$DC$151,0)),0)</f>
        <v>0</v>
      </c>
      <c r="G609" s="243">
        <f ca="1">+IFERROR(INDEX('Hoja de Trabajo para listado'!$A$155:$Z$1048576,MATCH($A609,'Hoja de Trabajo para listado'!$A$155:$A$1048576,0),MATCH((CUADRO!G$4&amp;$E609),'Hoja de Trabajo para listado'!$A$151:$Z$151,0)),0)+IFERROR(INDEX('Hoja de Trabajo para listado'!$AB$155:$BA$1048576,MATCH($A609,'Hoja de Trabajo para listado'!$AB$155:$AB$1048576,0),MATCH((CUADRO!G$4&amp;$E609),'Hoja de Trabajo para listado'!$AB$151:$BA$151,0)),0)+IFERROR(INDEX('Hoja de Trabajo para listado'!$BC$155:$CB$1048576,MATCH($A609,'Hoja de Trabajo para listado'!$BC$155:$BC$1048576,0),MATCH((CUADRO!G$4&amp;$E609),'Hoja de Trabajo para listado'!$BC$151:$CB$151,0)),0)+IFERROR(INDEX('Hoja de Trabajo para listado'!$DE$153:$DG$274,MATCH($A609,'Hoja de Trabajo para listado'!$DE$153:$DE$1048576,0),MATCH((CUADRO!G$4&amp;$E609),'Hoja de Trabajo para listado'!$DE$151:$DG$151,0)),0)+IFERROR(INDEX('Hoja de Trabajo para listado'!$CD$155:$DC$1048576,MATCH($A609,'Hoja de Trabajo para listado'!$CD$155:$CD$1048576,0),MATCH((CUADRO!G$4&amp;$E609),'Hoja de Trabajo para listado'!$CD$151:$DC$151,0)),0)</f>
        <v>0</v>
      </c>
      <c r="H609" s="243">
        <f ca="1">+IFERROR(INDEX('Hoja de Trabajo para listado'!$A$155:$Z$1048576,MATCH($A609,'Hoja de Trabajo para listado'!$A$155:$A$1048576,0),MATCH((CUADRO!H$4&amp;$E609),'Hoja de Trabajo para listado'!$A$151:$Z$151,0)),0)+IFERROR(INDEX('Hoja de Trabajo para listado'!$AB$155:$BA$1048576,MATCH($A609,'Hoja de Trabajo para listado'!$AB$155:$AB$1048576,0),MATCH((CUADRO!H$4&amp;$E609),'Hoja de Trabajo para listado'!$AB$151:$BA$151,0)),0)+IFERROR(INDEX('Hoja de Trabajo para listado'!$BC$155:$CB$1048576,MATCH($A609,'Hoja de Trabajo para listado'!$BC$155:$BC$1048576,0),MATCH((CUADRO!H$4&amp;$E609),'Hoja de Trabajo para listado'!$BC$151:$CB$151,0)),0)+IFERROR(INDEX('Hoja de Trabajo para listado'!$DE$153:$DG$274,MATCH($A609,'Hoja de Trabajo para listado'!$DE$153:$DE$1048576,0),MATCH((CUADRO!H$4&amp;$E609),'Hoja de Trabajo para listado'!$DE$151:$DG$151,0)),0)+IFERROR(INDEX('Hoja de Trabajo para listado'!$CD$155:$DC$1048576,MATCH($A609,'Hoja de Trabajo para listado'!$CD$155:$CD$1048576,0),MATCH((CUADRO!H$4&amp;$E609),'Hoja de Trabajo para listado'!$CD$151:$DC$151,0)),0)</f>
        <v>0</v>
      </c>
      <c r="I609" s="243">
        <f ca="1">+IFERROR(INDEX('Hoja de Trabajo para listado'!$A$155:$Z$1048576,MATCH($A609,'Hoja de Trabajo para listado'!$A$155:$A$1048576,0),MATCH((CUADRO!I$4&amp;$E609),'Hoja de Trabajo para listado'!$A$151:$Z$151,0)),0)+IFERROR(INDEX('Hoja de Trabajo para listado'!$AB$155:$BA$1048576,MATCH($A609,'Hoja de Trabajo para listado'!$AB$155:$AB$1048576,0),MATCH((CUADRO!I$4&amp;$E609),'Hoja de Trabajo para listado'!$AB$151:$BA$151,0)),0)+IFERROR(INDEX('Hoja de Trabajo para listado'!$BC$155:$CB$1048576,MATCH($A609,'Hoja de Trabajo para listado'!$BC$155:$BC$1048576,0),MATCH((CUADRO!I$4&amp;$E609),'Hoja de Trabajo para listado'!$BC$151:$CB$151,0)),0)+IFERROR(INDEX('Hoja de Trabajo para listado'!$DE$153:$DG$274,MATCH($A609,'Hoja de Trabajo para listado'!$DE$153:$DE$1048576,0),MATCH((CUADRO!I$4&amp;$E609),'Hoja de Trabajo para listado'!$DE$151:$DG$151,0)),0)+IFERROR(INDEX('Hoja de Trabajo para listado'!$CD$155:$DC$1048576,MATCH($A609,'Hoja de Trabajo para listado'!$CD$155:$CD$1048576,0),MATCH((CUADRO!I$4&amp;$E609),'Hoja de Trabajo para listado'!$CD$151:$DC$151,0)),0)</f>
        <v>0</v>
      </c>
      <c r="J609" s="243">
        <f ca="1">+IFERROR(INDEX('Hoja de Trabajo para listado'!$A$155:$Z$1048576,MATCH($A609,'Hoja de Trabajo para listado'!$A$155:$A$1048576,0),MATCH((CUADRO!J$4&amp;$E609),'Hoja de Trabajo para listado'!$A$151:$Z$151,0)),0)+IFERROR(INDEX('Hoja de Trabajo para listado'!$AB$155:$BA$1048576,MATCH($A609,'Hoja de Trabajo para listado'!$AB$155:$AB$1048576,0),MATCH((CUADRO!J$4&amp;$E609),'Hoja de Trabajo para listado'!$AB$151:$BA$151,0)),0)+IFERROR(INDEX('Hoja de Trabajo para listado'!$BC$155:$CB$1048576,MATCH($A609,'Hoja de Trabajo para listado'!$BC$155:$BC$1048576,0),MATCH((CUADRO!J$4&amp;$E609),'Hoja de Trabajo para listado'!$BC$151:$CB$151,0)),0)+IFERROR(INDEX('Hoja de Trabajo para listado'!$DE$153:$DG$274,MATCH($A609,'Hoja de Trabajo para listado'!$DE$153:$DE$1048576,0),MATCH((CUADRO!J$4&amp;$E609),'Hoja de Trabajo para listado'!$DE$151:$DG$151,0)),0)+IFERROR(INDEX('Hoja de Trabajo para listado'!$CD$155:$DC$1048576,MATCH($A609,'Hoja de Trabajo para listado'!$CD$155:$CD$1048576,0),MATCH((CUADRO!J$4&amp;$E609),'Hoja de Trabajo para listado'!$CD$151:$DC$151,0)),0)</f>
        <v>0</v>
      </c>
      <c r="K609" s="243">
        <f ca="1">+IFERROR(INDEX('Hoja de Trabajo para listado'!$A$155:$Z$1048576,MATCH($A609,'Hoja de Trabajo para listado'!$A$155:$A$1048576,0),MATCH((CUADRO!K$4&amp;$E609),'Hoja de Trabajo para listado'!$A$151:$Z$151,0)),0)+IFERROR(INDEX('Hoja de Trabajo para listado'!$AB$155:$BA$1048576,MATCH($A609,'Hoja de Trabajo para listado'!$AB$155:$AB$1048576,0),MATCH((CUADRO!K$4&amp;$E609),'Hoja de Trabajo para listado'!$AB$151:$BA$151,0)),0)+IFERROR(INDEX('Hoja de Trabajo para listado'!$BC$155:$CB$1048576,MATCH($A609,'Hoja de Trabajo para listado'!$BC$155:$BC$1048576,0),MATCH((CUADRO!K$4&amp;$E609),'Hoja de Trabajo para listado'!$BC$151:$CB$151,0)),0)+IFERROR(INDEX('Hoja de Trabajo para listado'!$DE$153:$DG$274,MATCH($A609,'Hoja de Trabajo para listado'!$DE$153:$DE$1048576,0),MATCH((CUADRO!K$4&amp;$E609),'Hoja de Trabajo para listado'!$DE$151:$DG$151,0)),0)+IFERROR(INDEX('Hoja de Trabajo para listado'!$CD$155:$DC$1048576,MATCH($A609,'Hoja de Trabajo para listado'!$CD$155:$CD$1048576,0),MATCH((CUADRO!K$4&amp;$E609),'Hoja de Trabajo para listado'!$CD$151:$DC$151,0)),0)</f>
        <v>0</v>
      </c>
      <c r="L609" s="243">
        <f ca="1">+IFERROR(INDEX('Hoja de Trabajo para listado'!$A$155:$Z$1048576,MATCH($A609,'Hoja de Trabajo para listado'!$A$155:$A$1048576,0),MATCH((CUADRO!L$4&amp;$E609),'Hoja de Trabajo para listado'!$A$151:$Z$151,0)),0)+IFERROR(INDEX('Hoja de Trabajo para listado'!$AB$155:$BA$1048576,MATCH($A609,'Hoja de Trabajo para listado'!$AB$155:$AB$1048576,0),MATCH((CUADRO!L$4&amp;$E609),'Hoja de Trabajo para listado'!$AB$151:$BA$151,0)),0)+IFERROR(INDEX('Hoja de Trabajo para listado'!$BC$155:$CB$1048576,MATCH($A609,'Hoja de Trabajo para listado'!$BC$155:$BC$1048576,0),MATCH((CUADRO!L$4&amp;$E609),'Hoja de Trabajo para listado'!$BC$151:$CB$151,0)),0)+IFERROR(INDEX('Hoja de Trabajo para listado'!$DE$153:$DG$274,MATCH($A609,'Hoja de Trabajo para listado'!$DE$153:$DE$1048576,0),MATCH((CUADRO!L$4&amp;$E609),'Hoja de Trabajo para listado'!$DE$151:$DG$151,0)),0)+IFERROR(INDEX('Hoja de Trabajo para listado'!$CD$155:$DC$1048576,MATCH($A609,'Hoja de Trabajo para listado'!$CD$155:$CD$1048576,0),MATCH((CUADRO!L$4&amp;$E609),'Hoja de Trabajo para listado'!$CD$151:$DC$151,0)),0)</f>
        <v>0</v>
      </c>
      <c r="M609" s="243">
        <f ca="1">+IFERROR(INDEX('Hoja de Trabajo para listado'!$A$155:$Z$1048576,MATCH($A609,'Hoja de Trabajo para listado'!$A$155:$A$1048576,0),MATCH((CUADRO!M$4&amp;$E609),'Hoja de Trabajo para listado'!$A$151:$Z$151,0)),0)+IFERROR(INDEX('Hoja de Trabajo para listado'!$AB$155:$BA$1048576,MATCH($A609,'Hoja de Trabajo para listado'!$AB$155:$AB$1048576,0),MATCH((CUADRO!M$4&amp;$E609),'Hoja de Trabajo para listado'!$AB$151:$BA$151,0)),0)+IFERROR(INDEX('Hoja de Trabajo para listado'!$BC$155:$CB$1048576,MATCH($A609,'Hoja de Trabajo para listado'!$BC$155:$BC$1048576,0),MATCH((CUADRO!M$4&amp;$E609),'Hoja de Trabajo para listado'!$BC$151:$CB$151,0)),0)+IFERROR(INDEX('Hoja de Trabajo para listado'!$DE$153:$DG$274,MATCH($A609,'Hoja de Trabajo para listado'!$DE$153:$DE$1048576,0),MATCH((CUADRO!M$4&amp;$E609),'Hoja de Trabajo para listado'!$DE$151:$DG$151,0)),0)+IFERROR(INDEX('Hoja de Trabajo para listado'!$CD$155:$DC$1048576,MATCH($A609,'Hoja de Trabajo para listado'!$CD$155:$CD$1048576,0),MATCH((CUADRO!M$4&amp;$E609),'Hoja de Trabajo para listado'!$CD$151:$DC$151,0)),0)</f>
        <v>0</v>
      </c>
      <c r="N609" s="243">
        <f ca="1">+IFERROR(INDEX('Hoja de Trabajo para listado'!$A$155:$Z$1048576,MATCH($A609,'Hoja de Trabajo para listado'!$A$155:$A$1048576,0),MATCH((CUADRO!N$4&amp;$E609),'Hoja de Trabajo para listado'!$A$151:$Z$151,0)),0)+IFERROR(INDEX('Hoja de Trabajo para listado'!$AB$155:$BA$1048576,MATCH($A609,'Hoja de Trabajo para listado'!$AB$155:$AB$1048576,0),MATCH((CUADRO!N$4&amp;$E609),'Hoja de Trabajo para listado'!$AB$151:$BA$151,0)),0)+IFERROR(INDEX('Hoja de Trabajo para listado'!$BC$155:$CB$1048576,MATCH($A609,'Hoja de Trabajo para listado'!$BC$155:$BC$1048576,0),MATCH((CUADRO!N$4&amp;$E609),'Hoja de Trabajo para listado'!$BC$151:$CB$151,0)),0)+IFERROR(INDEX('Hoja de Trabajo para listado'!$DE$153:$DG$274,MATCH($A609,'Hoja de Trabajo para listado'!$DE$153:$DE$1048576,0),MATCH((CUADRO!N$4&amp;$E609),'Hoja de Trabajo para listado'!$DE$151:$DG$151,0)),0)+IFERROR(INDEX('Hoja de Trabajo para listado'!$CD$155:$DC$1048576,MATCH($A609,'Hoja de Trabajo para listado'!$CD$155:$CD$1048576,0),MATCH((CUADRO!N$4&amp;$E609),'Hoja de Trabajo para listado'!$CD$151:$DC$151,0)),0)</f>
        <v>0</v>
      </c>
      <c r="O609" s="243">
        <f ca="1">+IFERROR(INDEX('Hoja de Trabajo para listado'!$A$155:$Z$1048576,MATCH($A609,'Hoja de Trabajo para listado'!$A$155:$A$1048576,0),MATCH((CUADRO!O$4&amp;$E609),'Hoja de Trabajo para listado'!$A$151:$Z$151,0)),0)+IFERROR(INDEX('Hoja de Trabajo para listado'!$AB$155:$BA$1048576,MATCH($A609,'Hoja de Trabajo para listado'!$AB$155:$AB$1048576,0),MATCH((CUADRO!O$4&amp;$E609),'Hoja de Trabajo para listado'!$AB$151:$BA$151,0)),0)+IFERROR(INDEX('Hoja de Trabajo para listado'!$BC$155:$CB$1048576,MATCH($A609,'Hoja de Trabajo para listado'!$BC$155:$BC$1048576,0),MATCH((CUADRO!O$4&amp;$E609),'Hoja de Trabajo para listado'!$BC$151:$CB$151,0)),0)+IFERROR(INDEX('Hoja de Trabajo para listado'!$DE$153:$DG$274,MATCH($A609,'Hoja de Trabajo para listado'!$DE$153:$DE$1048576,0),MATCH((CUADRO!O$4&amp;$E609),'Hoja de Trabajo para listado'!$DE$151:$DG$151,0)),0)+IFERROR(INDEX('Hoja de Trabajo para listado'!$CD$155:$DC$1048576,MATCH($A609,'Hoja de Trabajo para listado'!$CD$155:$CD$1048576,0),MATCH((CUADRO!O$4&amp;$E609),'Hoja de Trabajo para listado'!$CD$151:$DC$151,0)),0)</f>
        <v>0</v>
      </c>
      <c r="P609" s="243">
        <f ca="1">+IFERROR(INDEX('Hoja de Trabajo para listado'!$A$155:$Z$1048576,MATCH($A609,'Hoja de Trabajo para listado'!$A$155:$A$1048576,0),MATCH((CUADRO!P$4&amp;$E609),'Hoja de Trabajo para listado'!$A$151:$Z$151,0)),0)+IFERROR(INDEX('Hoja de Trabajo para listado'!$AB$155:$BA$1048576,MATCH($A609,'Hoja de Trabajo para listado'!$AB$155:$AB$1048576,0),MATCH((CUADRO!P$4&amp;$E609),'Hoja de Trabajo para listado'!$AB$151:$BA$151,0)),0)+IFERROR(INDEX('Hoja de Trabajo para listado'!$BC$155:$CB$1048576,MATCH($A609,'Hoja de Trabajo para listado'!$BC$155:$BC$1048576,0),MATCH((CUADRO!P$4&amp;$E609),'Hoja de Trabajo para listado'!$BC$151:$CB$151,0)),0)+IFERROR(INDEX('Hoja de Trabajo para listado'!$DE$153:$DG$274,MATCH($A609,'Hoja de Trabajo para listado'!$DE$153:$DE$1048576,0),MATCH((CUADRO!P$4&amp;$E609),'Hoja de Trabajo para listado'!$DE$151:$DG$151,0)),0)+IFERROR(INDEX('Hoja de Trabajo para listado'!$CD$155:$DC$1048576,MATCH($A609,'Hoja de Trabajo para listado'!$CD$155:$CD$1048576,0),MATCH((CUADRO!P$4&amp;$E609),'Hoja de Trabajo para listado'!$CD$151:$DC$151,0)),0)</f>
        <v>0</v>
      </c>
      <c r="Q609" s="243">
        <f ca="1">+IFERROR(INDEX('Hoja de Trabajo para listado'!$A$155:$Z$1048576,MATCH($A609,'Hoja de Trabajo para listado'!$A$155:$A$1048576,0),MATCH((CUADRO!Q$4&amp;$E609),'Hoja de Trabajo para listado'!$A$151:$Z$151,0)),0)+IFERROR(INDEX('Hoja de Trabajo para listado'!$AB$155:$BA$1048576,MATCH($A609,'Hoja de Trabajo para listado'!$AB$155:$AB$1048576,0),MATCH((CUADRO!Q$4&amp;$E609),'Hoja de Trabajo para listado'!$AB$151:$BA$151,0)),0)+IFERROR(INDEX('Hoja de Trabajo para listado'!$BC$155:$CB$1048576,MATCH($A609,'Hoja de Trabajo para listado'!$BC$155:$BC$1048576,0),MATCH((CUADRO!Q$4&amp;$E609),'Hoja de Trabajo para listado'!$BC$151:$CB$151,0)),0)+IFERROR(INDEX('Hoja de Trabajo para listado'!$DE$153:$DG$274,MATCH($A609,'Hoja de Trabajo para listado'!$DE$153:$DE$1048576,0),MATCH((CUADRO!Q$4&amp;$E609),'Hoja de Trabajo para listado'!$DE$151:$DG$151,0)),0)+IFERROR(INDEX('Hoja de Trabajo para listado'!$CD$155:$DC$1048576,MATCH($A609,'Hoja de Trabajo para listado'!$CD$155:$CD$1048576,0),MATCH((CUADRO!Q$4&amp;$E609),'Hoja de Trabajo para listado'!$CD$151:$DC$151,0)),0)</f>
        <v>0</v>
      </c>
      <c r="R609" s="243">
        <f t="shared" ca="1" si="25"/>
        <v>0</v>
      </c>
      <c r="S609" s="249"/>
      <c r="T609" s="243">
        <f ca="1">+T610</f>
        <v>0</v>
      </c>
      <c r="U609" s="242">
        <f t="shared" si="26"/>
        <v>1</v>
      </c>
      <c r="V609" s="333" t="str">
        <f>+VLOOKUP(A609,bd_lista!$A$3:$E$592,5,FALSE)</f>
        <v>Gobiernos Autonomos Municipales</v>
      </c>
      <c r="W609" s="387" t="str">
        <f>+V609</f>
        <v>Gobiernos Autonomos Municipales</v>
      </c>
      <c r="X609" s="242">
        <f>+VLOOKUP(A609,[4]Sheet1!$A$13:$D$744,4,FALSE)</f>
        <v>0</v>
      </c>
      <c r="Y609" s="242" t="e">
        <f>+VLOOKUP(X609,bd_lista!$A$3:$C$592,3,FALSE)</f>
        <v>#N/A</v>
      </c>
      <c r="Z609" s="294">
        <f>+X609</f>
        <v>0</v>
      </c>
      <c r="AA609" s="295" t="e">
        <f>+Y609</f>
        <v>#N/A</v>
      </c>
    </row>
    <row r="610" spans="1:27" customFormat="1" ht="15" hidden="1" customHeight="1">
      <c r="A610" s="32">
        <v>1256</v>
      </c>
      <c r="B610" s="393"/>
      <c r="C610" s="247" t="str">
        <f>+VLOOKUP(A610,bd_lista!$A$3:$C$592,3,FALSE)</f>
        <v>Gobierno Autónomo Municipal de Chulumani (Villa de la Libertad)</v>
      </c>
      <c r="D610" s="390"/>
      <c r="E610" s="244" t="s">
        <v>1305</v>
      </c>
      <c r="F610" s="243">
        <f ca="1">+IFERROR(INDEX('Hoja de Trabajo para listado'!$A$155:$Z$1048576,MATCH($A610,'Hoja de Trabajo para listado'!$A$155:$A$1048576,0),MATCH((CUADRO!F$4&amp;$E610),'Hoja de Trabajo para listado'!$A$151:$Z$151,0)),0)+IFERROR(INDEX('Hoja de Trabajo para listado'!$AB$155:$BA$1048576,MATCH($A610,'Hoja de Trabajo para listado'!$AB$155:$AB$1048576,0),MATCH((CUADRO!F$4&amp;$E610),'Hoja de Trabajo para listado'!$AB$151:$BA$151,0)),0)+IFERROR(INDEX('Hoja de Trabajo para listado'!$BC$155:$CB$1048576,MATCH($A610,'Hoja de Trabajo para listado'!$BC$155:$BC$1048576,0),MATCH((CUADRO!F$4&amp;$E610),'Hoja de Trabajo para listado'!$BC$151:$CB$151,0)),0)+IFERROR(INDEX('Hoja de Trabajo para listado'!$DE$153:$DG$274,MATCH($A610,'Hoja de Trabajo para listado'!$DE$153:$DE$1048576,0),MATCH((CUADRO!F$4&amp;$E610),'Hoja de Trabajo para listado'!$DE$151:$DG$151,0)),0)+IFERROR(INDEX('Hoja de Trabajo para listado'!$CD$155:$DC$1048576,MATCH($A610,'Hoja de Trabajo para listado'!$CD$155:$CD$1048576,0),MATCH((CUADRO!F$4&amp;$E610),'Hoja de Trabajo para listado'!$CD$151:$DC$151,0)),0)</f>
        <v>0</v>
      </c>
      <c r="G610" s="243">
        <f ca="1">+IFERROR(INDEX('Hoja de Trabajo para listado'!$A$155:$Z$1048576,MATCH($A610,'Hoja de Trabajo para listado'!$A$155:$A$1048576,0),MATCH((CUADRO!G$4&amp;$E610),'Hoja de Trabajo para listado'!$A$151:$Z$151,0)),0)+IFERROR(INDEX('Hoja de Trabajo para listado'!$AB$155:$BA$1048576,MATCH($A610,'Hoja de Trabajo para listado'!$AB$155:$AB$1048576,0),MATCH((CUADRO!G$4&amp;$E610),'Hoja de Trabajo para listado'!$AB$151:$BA$151,0)),0)+IFERROR(INDEX('Hoja de Trabajo para listado'!$BC$155:$CB$1048576,MATCH($A610,'Hoja de Trabajo para listado'!$BC$155:$BC$1048576,0),MATCH((CUADRO!G$4&amp;$E610),'Hoja de Trabajo para listado'!$BC$151:$CB$151,0)),0)+IFERROR(INDEX('Hoja de Trabajo para listado'!$DE$153:$DG$274,MATCH($A610,'Hoja de Trabajo para listado'!$DE$153:$DE$1048576,0),MATCH((CUADRO!G$4&amp;$E610),'Hoja de Trabajo para listado'!$DE$151:$DG$151,0)),0)+IFERROR(INDEX('Hoja de Trabajo para listado'!$CD$155:$DC$1048576,MATCH($A610,'Hoja de Trabajo para listado'!$CD$155:$CD$1048576,0),MATCH((CUADRO!G$4&amp;$E610),'Hoja de Trabajo para listado'!$CD$151:$DC$151,0)),0)</f>
        <v>0</v>
      </c>
      <c r="H610" s="243">
        <f ca="1">+IFERROR(INDEX('Hoja de Trabajo para listado'!$A$155:$Z$1048576,MATCH($A610,'Hoja de Trabajo para listado'!$A$155:$A$1048576,0),MATCH((CUADRO!H$4&amp;$E610),'Hoja de Trabajo para listado'!$A$151:$Z$151,0)),0)+IFERROR(INDEX('Hoja de Trabajo para listado'!$AB$155:$BA$1048576,MATCH($A610,'Hoja de Trabajo para listado'!$AB$155:$AB$1048576,0),MATCH((CUADRO!H$4&amp;$E610),'Hoja de Trabajo para listado'!$AB$151:$BA$151,0)),0)+IFERROR(INDEX('Hoja de Trabajo para listado'!$BC$155:$CB$1048576,MATCH($A610,'Hoja de Trabajo para listado'!$BC$155:$BC$1048576,0),MATCH((CUADRO!H$4&amp;$E610),'Hoja de Trabajo para listado'!$BC$151:$CB$151,0)),0)+IFERROR(INDEX('Hoja de Trabajo para listado'!$DE$153:$DG$274,MATCH($A610,'Hoja de Trabajo para listado'!$DE$153:$DE$1048576,0),MATCH((CUADRO!H$4&amp;$E610),'Hoja de Trabajo para listado'!$DE$151:$DG$151,0)),0)+IFERROR(INDEX('Hoja de Trabajo para listado'!$CD$155:$DC$1048576,MATCH($A610,'Hoja de Trabajo para listado'!$CD$155:$CD$1048576,0),MATCH((CUADRO!H$4&amp;$E610),'Hoja de Trabajo para listado'!$CD$151:$DC$151,0)),0)</f>
        <v>0</v>
      </c>
      <c r="I610" s="243">
        <f ca="1">+IFERROR(INDEX('Hoja de Trabajo para listado'!$A$155:$Z$1048576,MATCH($A610,'Hoja de Trabajo para listado'!$A$155:$A$1048576,0),MATCH((CUADRO!I$4&amp;$E610),'Hoja de Trabajo para listado'!$A$151:$Z$151,0)),0)+IFERROR(INDEX('Hoja de Trabajo para listado'!$AB$155:$BA$1048576,MATCH($A610,'Hoja de Trabajo para listado'!$AB$155:$AB$1048576,0),MATCH((CUADRO!I$4&amp;$E610),'Hoja de Trabajo para listado'!$AB$151:$BA$151,0)),0)+IFERROR(INDEX('Hoja de Trabajo para listado'!$BC$155:$CB$1048576,MATCH($A610,'Hoja de Trabajo para listado'!$BC$155:$BC$1048576,0),MATCH((CUADRO!I$4&amp;$E610),'Hoja de Trabajo para listado'!$BC$151:$CB$151,0)),0)+IFERROR(INDEX('Hoja de Trabajo para listado'!$DE$153:$DG$274,MATCH($A610,'Hoja de Trabajo para listado'!$DE$153:$DE$1048576,0),MATCH((CUADRO!I$4&amp;$E610),'Hoja de Trabajo para listado'!$DE$151:$DG$151,0)),0)+IFERROR(INDEX('Hoja de Trabajo para listado'!$CD$155:$DC$1048576,MATCH($A610,'Hoja de Trabajo para listado'!$CD$155:$CD$1048576,0),MATCH((CUADRO!I$4&amp;$E610),'Hoja de Trabajo para listado'!$CD$151:$DC$151,0)),0)</f>
        <v>0</v>
      </c>
      <c r="J610" s="243">
        <f ca="1">+IFERROR(INDEX('Hoja de Trabajo para listado'!$A$155:$Z$1048576,MATCH($A610,'Hoja de Trabajo para listado'!$A$155:$A$1048576,0),MATCH((CUADRO!J$4&amp;$E610),'Hoja de Trabajo para listado'!$A$151:$Z$151,0)),0)+IFERROR(INDEX('Hoja de Trabajo para listado'!$AB$155:$BA$1048576,MATCH($A610,'Hoja de Trabajo para listado'!$AB$155:$AB$1048576,0),MATCH((CUADRO!J$4&amp;$E610),'Hoja de Trabajo para listado'!$AB$151:$BA$151,0)),0)+IFERROR(INDEX('Hoja de Trabajo para listado'!$BC$155:$CB$1048576,MATCH($A610,'Hoja de Trabajo para listado'!$BC$155:$BC$1048576,0),MATCH((CUADRO!J$4&amp;$E610),'Hoja de Trabajo para listado'!$BC$151:$CB$151,0)),0)+IFERROR(INDEX('Hoja de Trabajo para listado'!$DE$153:$DG$274,MATCH($A610,'Hoja de Trabajo para listado'!$DE$153:$DE$1048576,0),MATCH((CUADRO!J$4&amp;$E610),'Hoja de Trabajo para listado'!$DE$151:$DG$151,0)),0)+IFERROR(INDEX('Hoja de Trabajo para listado'!$CD$155:$DC$1048576,MATCH($A610,'Hoja de Trabajo para listado'!$CD$155:$CD$1048576,0),MATCH((CUADRO!J$4&amp;$E610),'Hoja de Trabajo para listado'!$CD$151:$DC$151,0)),0)</f>
        <v>0</v>
      </c>
      <c r="K610" s="243">
        <f ca="1">+IFERROR(INDEX('Hoja de Trabajo para listado'!$A$155:$Z$1048576,MATCH($A610,'Hoja de Trabajo para listado'!$A$155:$A$1048576,0),MATCH((CUADRO!K$4&amp;$E610),'Hoja de Trabajo para listado'!$A$151:$Z$151,0)),0)+IFERROR(INDEX('Hoja de Trabajo para listado'!$AB$155:$BA$1048576,MATCH($A610,'Hoja de Trabajo para listado'!$AB$155:$AB$1048576,0),MATCH((CUADRO!K$4&amp;$E610),'Hoja de Trabajo para listado'!$AB$151:$BA$151,0)),0)+IFERROR(INDEX('Hoja de Trabajo para listado'!$BC$155:$CB$1048576,MATCH($A610,'Hoja de Trabajo para listado'!$BC$155:$BC$1048576,0),MATCH((CUADRO!K$4&amp;$E610),'Hoja de Trabajo para listado'!$BC$151:$CB$151,0)),0)+IFERROR(INDEX('Hoja de Trabajo para listado'!$DE$153:$DG$274,MATCH($A610,'Hoja de Trabajo para listado'!$DE$153:$DE$1048576,0),MATCH((CUADRO!K$4&amp;$E610),'Hoja de Trabajo para listado'!$DE$151:$DG$151,0)),0)+IFERROR(INDEX('Hoja de Trabajo para listado'!$CD$155:$DC$1048576,MATCH($A610,'Hoja de Trabajo para listado'!$CD$155:$CD$1048576,0),MATCH((CUADRO!K$4&amp;$E610),'Hoja de Trabajo para listado'!$CD$151:$DC$151,0)),0)</f>
        <v>0</v>
      </c>
      <c r="L610" s="243">
        <f ca="1">+IFERROR(INDEX('Hoja de Trabajo para listado'!$A$155:$Z$1048576,MATCH($A610,'Hoja de Trabajo para listado'!$A$155:$A$1048576,0),MATCH((CUADRO!L$4&amp;$E610),'Hoja de Trabajo para listado'!$A$151:$Z$151,0)),0)+IFERROR(INDEX('Hoja de Trabajo para listado'!$AB$155:$BA$1048576,MATCH($A610,'Hoja de Trabajo para listado'!$AB$155:$AB$1048576,0),MATCH((CUADRO!L$4&amp;$E610),'Hoja de Trabajo para listado'!$AB$151:$BA$151,0)),0)+IFERROR(INDEX('Hoja de Trabajo para listado'!$BC$155:$CB$1048576,MATCH($A610,'Hoja de Trabajo para listado'!$BC$155:$BC$1048576,0),MATCH((CUADRO!L$4&amp;$E610),'Hoja de Trabajo para listado'!$BC$151:$CB$151,0)),0)+IFERROR(INDEX('Hoja de Trabajo para listado'!$DE$153:$DG$274,MATCH($A610,'Hoja de Trabajo para listado'!$DE$153:$DE$1048576,0),MATCH((CUADRO!L$4&amp;$E610),'Hoja de Trabajo para listado'!$DE$151:$DG$151,0)),0)+IFERROR(INDEX('Hoja de Trabajo para listado'!$CD$155:$DC$1048576,MATCH($A610,'Hoja de Trabajo para listado'!$CD$155:$CD$1048576,0),MATCH((CUADRO!L$4&amp;$E610),'Hoja de Trabajo para listado'!$CD$151:$DC$151,0)),0)</f>
        <v>0</v>
      </c>
      <c r="M610" s="243">
        <f ca="1">+IFERROR(INDEX('Hoja de Trabajo para listado'!$A$155:$Z$1048576,MATCH($A610,'Hoja de Trabajo para listado'!$A$155:$A$1048576,0),MATCH((CUADRO!M$4&amp;$E610),'Hoja de Trabajo para listado'!$A$151:$Z$151,0)),0)+IFERROR(INDEX('Hoja de Trabajo para listado'!$AB$155:$BA$1048576,MATCH($A610,'Hoja de Trabajo para listado'!$AB$155:$AB$1048576,0),MATCH((CUADRO!M$4&amp;$E610),'Hoja de Trabajo para listado'!$AB$151:$BA$151,0)),0)+IFERROR(INDEX('Hoja de Trabajo para listado'!$BC$155:$CB$1048576,MATCH($A610,'Hoja de Trabajo para listado'!$BC$155:$BC$1048576,0),MATCH((CUADRO!M$4&amp;$E610),'Hoja de Trabajo para listado'!$BC$151:$CB$151,0)),0)+IFERROR(INDEX('Hoja de Trabajo para listado'!$DE$153:$DG$274,MATCH($A610,'Hoja de Trabajo para listado'!$DE$153:$DE$1048576,0),MATCH((CUADRO!M$4&amp;$E610),'Hoja de Trabajo para listado'!$DE$151:$DG$151,0)),0)+IFERROR(INDEX('Hoja de Trabajo para listado'!$CD$155:$DC$1048576,MATCH($A610,'Hoja de Trabajo para listado'!$CD$155:$CD$1048576,0),MATCH((CUADRO!M$4&amp;$E610),'Hoja de Trabajo para listado'!$CD$151:$DC$151,0)),0)</f>
        <v>0</v>
      </c>
      <c r="N610" s="243">
        <f ca="1">+IFERROR(INDEX('Hoja de Trabajo para listado'!$A$155:$Z$1048576,MATCH($A610,'Hoja de Trabajo para listado'!$A$155:$A$1048576,0),MATCH((CUADRO!N$4&amp;$E610),'Hoja de Trabajo para listado'!$A$151:$Z$151,0)),0)+IFERROR(INDEX('Hoja de Trabajo para listado'!$AB$155:$BA$1048576,MATCH($A610,'Hoja de Trabajo para listado'!$AB$155:$AB$1048576,0),MATCH((CUADRO!N$4&amp;$E610),'Hoja de Trabajo para listado'!$AB$151:$BA$151,0)),0)+IFERROR(INDEX('Hoja de Trabajo para listado'!$BC$155:$CB$1048576,MATCH($A610,'Hoja de Trabajo para listado'!$BC$155:$BC$1048576,0),MATCH((CUADRO!N$4&amp;$E610),'Hoja de Trabajo para listado'!$BC$151:$CB$151,0)),0)+IFERROR(INDEX('Hoja de Trabajo para listado'!$DE$153:$DG$274,MATCH($A610,'Hoja de Trabajo para listado'!$DE$153:$DE$1048576,0),MATCH((CUADRO!N$4&amp;$E610),'Hoja de Trabajo para listado'!$DE$151:$DG$151,0)),0)+IFERROR(INDEX('Hoja de Trabajo para listado'!$CD$155:$DC$1048576,MATCH($A610,'Hoja de Trabajo para listado'!$CD$155:$CD$1048576,0),MATCH((CUADRO!N$4&amp;$E610),'Hoja de Trabajo para listado'!$CD$151:$DC$151,0)),0)</f>
        <v>0</v>
      </c>
      <c r="O610" s="243">
        <f ca="1">+IFERROR(INDEX('Hoja de Trabajo para listado'!$A$155:$Z$1048576,MATCH($A610,'Hoja de Trabajo para listado'!$A$155:$A$1048576,0),MATCH((CUADRO!O$4&amp;$E610),'Hoja de Trabajo para listado'!$A$151:$Z$151,0)),0)+IFERROR(INDEX('Hoja de Trabajo para listado'!$AB$155:$BA$1048576,MATCH($A610,'Hoja de Trabajo para listado'!$AB$155:$AB$1048576,0),MATCH((CUADRO!O$4&amp;$E610),'Hoja de Trabajo para listado'!$AB$151:$BA$151,0)),0)+IFERROR(INDEX('Hoja de Trabajo para listado'!$BC$155:$CB$1048576,MATCH($A610,'Hoja de Trabajo para listado'!$BC$155:$BC$1048576,0),MATCH((CUADRO!O$4&amp;$E610),'Hoja de Trabajo para listado'!$BC$151:$CB$151,0)),0)+IFERROR(INDEX('Hoja de Trabajo para listado'!$DE$153:$DG$274,MATCH($A610,'Hoja de Trabajo para listado'!$DE$153:$DE$1048576,0),MATCH((CUADRO!O$4&amp;$E610),'Hoja de Trabajo para listado'!$DE$151:$DG$151,0)),0)+IFERROR(INDEX('Hoja de Trabajo para listado'!$CD$155:$DC$1048576,MATCH($A610,'Hoja de Trabajo para listado'!$CD$155:$CD$1048576,0),MATCH((CUADRO!O$4&amp;$E610),'Hoja de Trabajo para listado'!$CD$151:$DC$151,0)),0)</f>
        <v>0</v>
      </c>
      <c r="P610" s="243">
        <f ca="1">+IFERROR(INDEX('Hoja de Trabajo para listado'!$A$155:$Z$1048576,MATCH($A610,'Hoja de Trabajo para listado'!$A$155:$A$1048576,0),MATCH((CUADRO!P$4&amp;$E610),'Hoja de Trabajo para listado'!$A$151:$Z$151,0)),0)+IFERROR(INDEX('Hoja de Trabajo para listado'!$AB$155:$BA$1048576,MATCH($A610,'Hoja de Trabajo para listado'!$AB$155:$AB$1048576,0),MATCH((CUADRO!P$4&amp;$E610),'Hoja de Trabajo para listado'!$AB$151:$BA$151,0)),0)+IFERROR(INDEX('Hoja de Trabajo para listado'!$BC$155:$CB$1048576,MATCH($A610,'Hoja de Trabajo para listado'!$BC$155:$BC$1048576,0),MATCH((CUADRO!P$4&amp;$E610),'Hoja de Trabajo para listado'!$BC$151:$CB$151,0)),0)+IFERROR(INDEX('Hoja de Trabajo para listado'!$DE$153:$DG$274,MATCH($A610,'Hoja de Trabajo para listado'!$DE$153:$DE$1048576,0),MATCH((CUADRO!P$4&amp;$E610),'Hoja de Trabajo para listado'!$DE$151:$DG$151,0)),0)+IFERROR(INDEX('Hoja de Trabajo para listado'!$CD$155:$DC$1048576,MATCH($A610,'Hoja de Trabajo para listado'!$CD$155:$CD$1048576,0),MATCH((CUADRO!P$4&amp;$E610),'Hoja de Trabajo para listado'!$CD$151:$DC$151,0)),0)</f>
        <v>0</v>
      </c>
      <c r="Q610" s="243">
        <f ca="1">+IFERROR(INDEX('Hoja de Trabajo para listado'!$A$155:$Z$1048576,MATCH($A610,'Hoja de Trabajo para listado'!$A$155:$A$1048576,0),MATCH((CUADRO!Q$4&amp;$E610),'Hoja de Trabajo para listado'!$A$151:$Z$151,0)),0)+IFERROR(INDEX('Hoja de Trabajo para listado'!$AB$155:$BA$1048576,MATCH($A610,'Hoja de Trabajo para listado'!$AB$155:$AB$1048576,0),MATCH((CUADRO!Q$4&amp;$E610),'Hoja de Trabajo para listado'!$AB$151:$BA$151,0)),0)+IFERROR(INDEX('Hoja de Trabajo para listado'!$BC$155:$CB$1048576,MATCH($A610,'Hoja de Trabajo para listado'!$BC$155:$BC$1048576,0),MATCH((CUADRO!Q$4&amp;$E610),'Hoja de Trabajo para listado'!$BC$151:$CB$151,0)),0)+IFERROR(INDEX('Hoja de Trabajo para listado'!$DE$153:$DG$274,MATCH($A610,'Hoja de Trabajo para listado'!$DE$153:$DE$1048576,0),MATCH((CUADRO!Q$4&amp;$E610),'Hoja de Trabajo para listado'!$DE$151:$DG$151,0)),0)+IFERROR(INDEX('Hoja de Trabajo para listado'!$CD$155:$DC$1048576,MATCH($A610,'Hoja de Trabajo para listado'!$CD$155:$CD$1048576,0),MATCH((CUADRO!Q$4&amp;$E610),'Hoja de Trabajo para listado'!$CD$151:$DC$151,0)),0)</f>
        <v>0</v>
      </c>
      <c r="R610" s="243">
        <f t="shared" ca="1" si="25"/>
        <v>0</v>
      </c>
      <c r="S610" s="249">
        <f ca="1">+R609+R610</f>
        <v>0</v>
      </c>
      <c r="T610" s="243">
        <f ca="1">+S610</f>
        <v>0</v>
      </c>
      <c r="U610" s="242">
        <f t="shared" si="26"/>
        <v>2</v>
      </c>
      <c r="V610" s="333" t="str">
        <f>+VLOOKUP(A610,bd_lista!$A$3:$E$592,5,FALSE)</f>
        <v>Gobiernos Autonomos Municipales</v>
      </c>
      <c r="W610" s="388"/>
      <c r="X610" s="242">
        <f>+VLOOKUP(A610,[4]Sheet1!$A$13:$D$744,4,FALSE)</f>
        <v>0</v>
      </c>
      <c r="Y610" s="242" t="e">
        <f>+VLOOKUP(X610,bd_lista!$A$3:$C$592,3,FALSE)</f>
        <v>#N/A</v>
      </c>
      <c r="Z610" s="292"/>
      <c r="AA610" s="293"/>
    </row>
    <row r="611" spans="1:27" customFormat="1" ht="15" hidden="1" customHeight="1">
      <c r="A611" s="32">
        <v>1257</v>
      </c>
      <c r="B611" s="392">
        <f>+A611</f>
        <v>1257</v>
      </c>
      <c r="C611" s="247" t="str">
        <f>+VLOOKUP(A611,bd_lista!$A$3:$C$592,3,FALSE)</f>
        <v>Gobierno Autónomo Municipal de Irupana (Villa de Lanza)</v>
      </c>
      <c r="D611" s="389" t="str">
        <f>+C611</f>
        <v>Gobierno Autónomo Municipal de Irupana (Villa de Lanza)</v>
      </c>
      <c r="E611" s="242" t="s">
        <v>1304</v>
      </c>
      <c r="F611" s="243">
        <f ca="1">+IFERROR(INDEX('Hoja de Trabajo para listado'!$A$155:$Z$1048576,MATCH($A611,'Hoja de Trabajo para listado'!$A$155:$A$1048576,0),MATCH((CUADRO!F$4&amp;$E611),'Hoja de Trabajo para listado'!$A$151:$Z$151,0)),0)+IFERROR(INDEX('Hoja de Trabajo para listado'!$AB$155:$BA$1048576,MATCH($A611,'Hoja de Trabajo para listado'!$AB$155:$AB$1048576,0),MATCH((CUADRO!F$4&amp;$E611),'Hoja de Trabajo para listado'!$AB$151:$BA$151,0)),0)+IFERROR(INDEX('Hoja de Trabajo para listado'!$BC$155:$CB$1048576,MATCH($A611,'Hoja de Trabajo para listado'!$BC$155:$BC$1048576,0),MATCH((CUADRO!F$4&amp;$E611),'Hoja de Trabajo para listado'!$BC$151:$CB$151,0)),0)+IFERROR(INDEX('Hoja de Trabajo para listado'!$DE$153:$DG$274,MATCH($A611,'Hoja de Trabajo para listado'!$DE$153:$DE$1048576,0),MATCH((CUADRO!F$4&amp;$E611),'Hoja de Trabajo para listado'!$DE$151:$DG$151,0)),0)+IFERROR(INDEX('Hoja de Trabajo para listado'!$CD$155:$DC$1048576,MATCH($A611,'Hoja de Trabajo para listado'!$CD$155:$CD$1048576,0),MATCH((CUADRO!F$4&amp;$E611),'Hoja de Trabajo para listado'!$CD$151:$DC$151,0)),0)</f>
        <v>0</v>
      </c>
      <c r="G611" s="243">
        <f ca="1">+IFERROR(INDEX('Hoja de Trabajo para listado'!$A$155:$Z$1048576,MATCH($A611,'Hoja de Trabajo para listado'!$A$155:$A$1048576,0),MATCH((CUADRO!G$4&amp;$E611),'Hoja de Trabajo para listado'!$A$151:$Z$151,0)),0)+IFERROR(INDEX('Hoja de Trabajo para listado'!$AB$155:$BA$1048576,MATCH($A611,'Hoja de Trabajo para listado'!$AB$155:$AB$1048576,0),MATCH((CUADRO!G$4&amp;$E611),'Hoja de Trabajo para listado'!$AB$151:$BA$151,0)),0)+IFERROR(INDEX('Hoja de Trabajo para listado'!$BC$155:$CB$1048576,MATCH($A611,'Hoja de Trabajo para listado'!$BC$155:$BC$1048576,0),MATCH((CUADRO!G$4&amp;$E611),'Hoja de Trabajo para listado'!$BC$151:$CB$151,0)),0)+IFERROR(INDEX('Hoja de Trabajo para listado'!$DE$153:$DG$274,MATCH($A611,'Hoja de Trabajo para listado'!$DE$153:$DE$1048576,0),MATCH((CUADRO!G$4&amp;$E611),'Hoja de Trabajo para listado'!$DE$151:$DG$151,0)),0)+IFERROR(INDEX('Hoja de Trabajo para listado'!$CD$155:$DC$1048576,MATCH($A611,'Hoja de Trabajo para listado'!$CD$155:$CD$1048576,0),MATCH((CUADRO!G$4&amp;$E611),'Hoja de Trabajo para listado'!$CD$151:$DC$151,0)),0)</f>
        <v>0</v>
      </c>
      <c r="H611" s="243">
        <f ca="1">+IFERROR(INDEX('Hoja de Trabajo para listado'!$A$155:$Z$1048576,MATCH($A611,'Hoja de Trabajo para listado'!$A$155:$A$1048576,0),MATCH((CUADRO!H$4&amp;$E611),'Hoja de Trabajo para listado'!$A$151:$Z$151,0)),0)+IFERROR(INDEX('Hoja de Trabajo para listado'!$AB$155:$BA$1048576,MATCH($A611,'Hoja de Trabajo para listado'!$AB$155:$AB$1048576,0),MATCH((CUADRO!H$4&amp;$E611),'Hoja de Trabajo para listado'!$AB$151:$BA$151,0)),0)+IFERROR(INDEX('Hoja de Trabajo para listado'!$BC$155:$CB$1048576,MATCH($A611,'Hoja de Trabajo para listado'!$BC$155:$BC$1048576,0),MATCH((CUADRO!H$4&amp;$E611),'Hoja de Trabajo para listado'!$BC$151:$CB$151,0)),0)+IFERROR(INDEX('Hoja de Trabajo para listado'!$DE$153:$DG$274,MATCH($A611,'Hoja de Trabajo para listado'!$DE$153:$DE$1048576,0),MATCH((CUADRO!H$4&amp;$E611),'Hoja de Trabajo para listado'!$DE$151:$DG$151,0)),0)+IFERROR(INDEX('Hoja de Trabajo para listado'!$CD$155:$DC$1048576,MATCH($A611,'Hoja de Trabajo para listado'!$CD$155:$CD$1048576,0),MATCH((CUADRO!H$4&amp;$E611),'Hoja de Trabajo para listado'!$CD$151:$DC$151,0)),0)</f>
        <v>0</v>
      </c>
      <c r="I611" s="243">
        <f ca="1">+IFERROR(INDEX('Hoja de Trabajo para listado'!$A$155:$Z$1048576,MATCH($A611,'Hoja de Trabajo para listado'!$A$155:$A$1048576,0),MATCH((CUADRO!I$4&amp;$E611),'Hoja de Trabajo para listado'!$A$151:$Z$151,0)),0)+IFERROR(INDEX('Hoja de Trabajo para listado'!$AB$155:$BA$1048576,MATCH($A611,'Hoja de Trabajo para listado'!$AB$155:$AB$1048576,0),MATCH((CUADRO!I$4&amp;$E611),'Hoja de Trabajo para listado'!$AB$151:$BA$151,0)),0)+IFERROR(INDEX('Hoja de Trabajo para listado'!$BC$155:$CB$1048576,MATCH($A611,'Hoja de Trabajo para listado'!$BC$155:$BC$1048576,0),MATCH((CUADRO!I$4&amp;$E611),'Hoja de Trabajo para listado'!$BC$151:$CB$151,0)),0)+IFERROR(INDEX('Hoja de Trabajo para listado'!$DE$153:$DG$274,MATCH($A611,'Hoja de Trabajo para listado'!$DE$153:$DE$1048576,0),MATCH((CUADRO!I$4&amp;$E611),'Hoja de Trabajo para listado'!$DE$151:$DG$151,0)),0)+IFERROR(INDEX('Hoja de Trabajo para listado'!$CD$155:$DC$1048576,MATCH($A611,'Hoja de Trabajo para listado'!$CD$155:$CD$1048576,0),MATCH((CUADRO!I$4&amp;$E611),'Hoja de Trabajo para listado'!$CD$151:$DC$151,0)),0)</f>
        <v>0</v>
      </c>
      <c r="J611" s="243">
        <f ca="1">+IFERROR(INDEX('Hoja de Trabajo para listado'!$A$155:$Z$1048576,MATCH($A611,'Hoja de Trabajo para listado'!$A$155:$A$1048576,0),MATCH((CUADRO!J$4&amp;$E611),'Hoja de Trabajo para listado'!$A$151:$Z$151,0)),0)+IFERROR(INDEX('Hoja de Trabajo para listado'!$AB$155:$BA$1048576,MATCH($A611,'Hoja de Trabajo para listado'!$AB$155:$AB$1048576,0),MATCH((CUADRO!J$4&amp;$E611),'Hoja de Trabajo para listado'!$AB$151:$BA$151,0)),0)+IFERROR(INDEX('Hoja de Trabajo para listado'!$BC$155:$CB$1048576,MATCH($A611,'Hoja de Trabajo para listado'!$BC$155:$BC$1048576,0),MATCH((CUADRO!J$4&amp;$E611),'Hoja de Trabajo para listado'!$BC$151:$CB$151,0)),0)+IFERROR(INDEX('Hoja de Trabajo para listado'!$DE$153:$DG$274,MATCH($A611,'Hoja de Trabajo para listado'!$DE$153:$DE$1048576,0),MATCH((CUADRO!J$4&amp;$E611),'Hoja de Trabajo para listado'!$DE$151:$DG$151,0)),0)+IFERROR(INDEX('Hoja de Trabajo para listado'!$CD$155:$DC$1048576,MATCH($A611,'Hoja de Trabajo para listado'!$CD$155:$CD$1048576,0),MATCH((CUADRO!J$4&amp;$E611),'Hoja de Trabajo para listado'!$CD$151:$DC$151,0)),0)</f>
        <v>0</v>
      </c>
      <c r="K611" s="243">
        <f ca="1">+IFERROR(INDEX('Hoja de Trabajo para listado'!$A$155:$Z$1048576,MATCH($A611,'Hoja de Trabajo para listado'!$A$155:$A$1048576,0),MATCH((CUADRO!K$4&amp;$E611),'Hoja de Trabajo para listado'!$A$151:$Z$151,0)),0)+IFERROR(INDEX('Hoja de Trabajo para listado'!$AB$155:$BA$1048576,MATCH($A611,'Hoja de Trabajo para listado'!$AB$155:$AB$1048576,0),MATCH((CUADRO!K$4&amp;$E611),'Hoja de Trabajo para listado'!$AB$151:$BA$151,0)),0)+IFERROR(INDEX('Hoja de Trabajo para listado'!$BC$155:$CB$1048576,MATCH($A611,'Hoja de Trabajo para listado'!$BC$155:$BC$1048576,0),MATCH((CUADRO!K$4&amp;$E611),'Hoja de Trabajo para listado'!$BC$151:$CB$151,0)),0)+IFERROR(INDEX('Hoja de Trabajo para listado'!$DE$153:$DG$274,MATCH($A611,'Hoja de Trabajo para listado'!$DE$153:$DE$1048576,0),MATCH((CUADRO!K$4&amp;$E611),'Hoja de Trabajo para listado'!$DE$151:$DG$151,0)),0)+IFERROR(INDEX('Hoja de Trabajo para listado'!$CD$155:$DC$1048576,MATCH($A611,'Hoja de Trabajo para listado'!$CD$155:$CD$1048576,0),MATCH((CUADRO!K$4&amp;$E611),'Hoja de Trabajo para listado'!$CD$151:$DC$151,0)),0)</f>
        <v>0</v>
      </c>
      <c r="L611" s="243">
        <f ca="1">+IFERROR(INDEX('Hoja de Trabajo para listado'!$A$155:$Z$1048576,MATCH($A611,'Hoja de Trabajo para listado'!$A$155:$A$1048576,0),MATCH((CUADRO!L$4&amp;$E611),'Hoja de Trabajo para listado'!$A$151:$Z$151,0)),0)+IFERROR(INDEX('Hoja de Trabajo para listado'!$AB$155:$BA$1048576,MATCH($A611,'Hoja de Trabajo para listado'!$AB$155:$AB$1048576,0),MATCH((CUADRO!L$4&amp;$E611),'Hoja de Trabajo para listado'!$AB$151:$BA$151,0)),0)+IFERROR(INDEX('Hoja de Trabajo para listado'!$BC$155:$CB$1048576,MATCH($A611,'Hoja de Trabajo para listado'!$BC$155:$BC$1048576,0),MATCH((CUADRO!L$4&amp;$E611),'Hoja de Trabajo para listado'!$BC$151:$CB$151,0)),0)+IFERROR(INDEX('Hoja de Trabajo para listado'!$DE$153:$DG$274,MATCH($A611,'Hoja de Trabajo para listado'!$DE$153:$DE$1048576,0),MATCH((CUADRO!L$4&amp;$E611),'Hoja de Trabajo para listado'!$DE$151:$DG$151,0)),0)+IFERROR(INDEX('Hoja de Trabajo para listado'!$CD$155:$DC$1048576,MATCH($A611,'Hoja de Trabajo para listado'!$CD$155:$CD$1048576,0),MATCH((CUADRO!L$4&amp;$E611),'Hoja de Trabajo para listado'!$CD$151:$DC$151,0)),0)</f>
        <v>0</v>
      </c>
      <c r="M611" s="243">
        <f ca="1">+IFERROR(INDEX('Hoja de Trabajo para listado'!$A$155:$Z$1048576,MATCH($A611,'Hoja de Trabajo para listado'!$A$155:$A$1048576,0),MATCH((CUADRO!M$4&amp;$E611),'Hoja de Trabajo para listado'!$A$151:$Z$151,0)),0)+IFERROR(INDEX('Hoja de Trabajo para listado'!$AB$155:$BA$1048576,MATCH($A611,'Hoja de Trabajo para listado'!$AB$155:$AB$1048576,0),MATCH((CUADRO!M$4&amp;$E611),'Hoja de Trabajo para listado'!$AB$151:$BA$151,0)),0)+IFERROR(INDEX('Hoja de Trabajo para listado'!$BC$155:$CB$1048576,MATCH($A611,'Hoja de Trabajo para listado'!$BC$155:$BC$1048576,0),MATCH((CUADRO!M$4&amp;$E611),'Hoja de Trabajo para listado'!$BC$151:$CB$151,0)),0)+IFERROR(INDEX('Hoja de Trabajo para listado'!$DE$153:$DG$274,MATCH($A611,'Hoja de Trabajo para listado'!$DE$153:$DE$1048576,0),MATCH((CUADRO!M$4&amp;$E611),'Hoja de Trabajo para listado'!$DE$151:$DG$151,0)),0)+IFERROR(INDEX('Hoja de Trabajo para listado'!$CD$155:$DC$1048576,MATCH($A611,'Hoja de Trabajo para listado'!$CD$155:$CD$1048576,0),MATCH((CUADRO!M$4&amp;$E611),'Hoja de Trabajo para listado'!$CD$151:$DC$151,0)),0)</f>
        <v>0</v>
      </c>
      <c r="N611" s="243">
        <f ca="1">+IFERROR(INDEX('Hoja de Trabajo para listado'!$A$155:$Z$1048576,MATCH($A611,'Hoja de Trabajo para listado'!$A$155:$A$1048576,0),MATCH((CUADRO!N$4&amp;$E611),'Hoja de Trabajo para listado'!$A$151:$Z$151,0)),0)+IFERROR(INDEX('Hoja de Trabajo para listado'!$AB$155:$BA$1048576,MATCH($A611,'Hoja de Trabajo para listado'!$AB$155:$AB$1048576,0),MATCH((CUADRO!N$4&amp;$E611),'Hoja de Trabajo para listado'!$AB$151:$BA$151,0)),0)+IFERROR(INDEX('Hoja de Trabajo para listado'!$BC$155:$CB$1048576,MATCH($A611,'Hoja de Trabajo para listado'!$BC$155:$BC$1048576,0),MATCH((CUADRO!N$4&amp;$E611),'Hoja de Trabajo para listado'!$BC$151:$CB$151,0)),0)+IFERROR(INDEX('Hoja de Trabajo para listado'!$DE$153:$DG$274,MATCH($A611,'Hoja de Trabajo para listado'!$DE$153:$DE$1048576,0),MATCH((CUADRO!N$4&amp;$E611),'Hoja de Trabajo para listado'!$DE$151:$DG$151,0)),0)+IFERROR(INDEX('Hoja de Trabajo para listado'!$CD$155:$DC$1048576,MATCH($A611,'Hoja de Trabajo para listado'!$CD$155:$CD$1048576,0),MATCH((CUADRO!N$4&amp;$E611),'Hoja de Trabajo para listado'!$CD$151:$DC$151,0)),0)</f>
        <v>0</v>
      </c>
      <c r="O611" s="243">
        <f ca="1">+IFERROR(INDEX('Hoja de Trabajo para listado'!$A$155:$Z$1048576,MATCH($A611,'Hoja de Trabajo para listado'!$A$155:$A$1048576,0),MATCH((CUADRO!O$4&amp;$E611),'Hoja de Trabajo para listado'!$A$151:$Z$151,0)),0)+IFERROR(INDEX('Hoja de Trabajo para listado'!$AB$155:$BA$1048576,MATCH($A611,'Hoja de Trabajo para listado'!$AB$155:$AB$1048576,0),MATCH((CUADRO!O$4&amp;$E611),'Hoja de Trabajo para listado'!$AB$151:$BA$151,0)),0)+IFERROR(INDEX('Hoja de Trabajo para listado'!$BC$155:$CB$1048576,MATCH($A611,'Hoja de Trabajo para listado'!$BC$155:$BC$1048576,0),MATCH((CUADRO!O$4&amp;$E611),'Hoja de Trabajo para listado'!$BC$151:$CB$151,0)),0)+IFERROR(INDEX('Hoja de Trabajo para listado'!$DE$153:$DG$274,MATCH($A611,'Hoja de Trabajo para listado'!$DE$153:$DE$1048576,0),MATCH((CUADRO!O$4&amp;$E611),'Hoja de Trabajo para listado'!$DE$151:$DG$151,0)),0)+IFERROR(INDEX('Hoja de Trabajo para listado'!$CD$155:$DC$1048576,MATCH($A611,'Hoja de Trabajo para listado'!$CD$155:$CD$1048576,0),MATCH((CUADRO!O$4&amp;$E611),'Hoja de Trabajo para listado'!$CD$151:$DC$151,0)),0)</f>
        <v>0</v>
      </c>
      <c r="P611" s="243">
        <f ca="1">+IFERROR(INDEX('Hoja de Trabajo para listado'!$A$155:$Z$1048576,MATCH($A611,'Hoja de Trabajo para listado'!$A$155:$A$1048576,0),MATCH((CUADRO!P$4&amp;$E611),'Hoja de Trabajo para listado'!$A$151:$Z$151,0)),0)+IFERROR(INDEX('Hoja de Trabajo para listado'!$AB$155:$BA$1048576,MATCH($A611,'Hoja de Trabajo para listado'!$AB$155:$AB$1048576,0),MATCH((CUADRO!P$4&amp;$E611),'Hoja de Trabajo para listado'!$AB$151:$BA$151,0)),0)+IFERROR(INDEX('Hoja de Trabajo para listado'!$BC$155:$CB$1048576,MATCH($A611,'Hoja de Trabajo para listado'!$BC$155:$BC$1048576,0),MATCH((CUADRO!P$4&amp;$E611),'Hoja de Trabajo para listado'!$BC$151:$CB$151,0)),0)+IFERROR(INDEX('Hoja de Trabajo para listado'!$DE$153:$DG$274,MATCH($A611,'Hoja de Trabajo para listado'!$DE$153:$DE$1048576,0),MATCH((CUADRO!P$4&amp;$E611),'Hoja de Trabajo para listado'!$DE$151:$DG$151,0)),0)+IFERROR(INDEX('Hoja de Trabajo para listado'!$CD$155:$DC$1048576,MATCH($A611,'Hoja de Trabajo para listado'!$CD$155:$CD$1048576,0),MATCH((CUADRO!P$4&amp;$E611),'Hoja de Trabajo para listado'!$CD$151:$DC$151,0)),0)</f>
        <v>0</v>
      </c>
      <c r="Q611" s="243">
        <f ca="1">+IFERROR(INDEX('Hoja de Trabajo para listado'!$A$155:$Z$1048576,MATCH($A611,'Hoja de Trabajo para listado'!$A$155:$A$1048576,0),MATCH((CUADRO!Q$4&amp;$E611),'Hoja de Trabajo para listado'!$A$151:$Z$151,0)),0)+IFERROR(INDEX('Hoja de Trabajo para listado'!$AB$155:$BA$1048576,MATCH($A611,'Hoja de Trabajo para listado'!$AB$155:$AB$1048576,0),MATCH((CUADRO!Q$4&amp;$E611),'Hoja de Trabajo para listado'!$AB$151:$BA$151,0)),0)+IFERROR(INDEX('Hoja de Trabajo para listado'!$BC$155:$CB$1048576,MATCH($A611,'Hoja de Trabajo para listado'!$BC$155:$BC$1048576,0),MATCH((CUADRO!Q$4&amp;$E611),'Hoja de Trabajo para listado'!$BC$151:$CB$151,0)),0)+IFERROR(INDEX('Hoja de Trabajo para listado'!$DE$153:$DG$274,MATCH($A611,'Hoja de Trabajo para listado'!$DE$153:$DE$1048576,0),MATCH((CUADRO!Q$4&amp;$E611),'Hoja de Trabajo para listado'!$DE$151:$DG$151,0)),0)+IFERROR(INDEX('Hoja de Trabajo para listado'!$CD$155:$DC$1048576,MATCH($A611,'Hoja de Trabajo para listado'!$CD$155:$CD$1048576,0),MATCH((CUADRO!Q$4&amp;$E611),'Hoja de Trabajo para listado'!$CD$151:$DC$151,0)),0)</f>
        <v>0</v>
      </c>
      <c r="R611" s="243">
        <f t="shared" ca="1" si="25"/>
        <v>0</v>
      </c>
      <c r="S611" s="249"/>
      <c r="T611" s="243">
        <f ca="1">+T612</f>
        <v>0</v>
      </c>
      <c r="U611" s="242">
        <f t="shared" si="26"/>
        <v>1</v>
      </c>
      <c r="V611" s="333" t="str">
        <f>+VLOOKUP(A611,bd_lista!$A$3:$E$592,5,FALSE)</f>
        <v>Gobiernos Autonomos Municipales</v>
      </c>
      <c r="W611" s="387" t="str">
        <f>+V611</f>
        <v>Gobiernos Autonomos Municipales</v>
      </c>
      <c r="X611" s="242">
        <f>+VLOOKUP(A611,[4]Sheet1!$A$13:$D$744,4,FALSE)</f>
        <v>0</v>
      </c>
      <c r="Y611" s="242" t="e">
        <f>+VLOOKUP(X611,bd_lista!$A$3:$C$592,3,FALSE)</f>
        <v>#N/A</v>
      </c>
      <c r="Z611" s="294">
        <f>+X611</f>
        <v>0</v>
      </c>
      <c r="AA611" s="295" t="e">
        <f>+Y611</f>
        <v>#N/A</v>
      </c>
    </row>
    <row r="612" spans="1:27" customFormat="1" ht="15" hidden="1" customHeight="1">
      <c r="A612" s="32">
        <v>1257</v>
      </c>
      <c r="B612" s="393"/>
      <c r="C612" s="247" t="str">
        <f>+VLOOKUP(A612,bd_lista!$A$3:$C$592,3,FALSE)</f>
        <v>Gobierno Autónomo Municipal de Irupana (Villa de Lanza)</v>
      </c>
      <c r="D612" s="390"/>
      <c r="E612" s="244" t="s">
        <v>1305</v>
      </c>
      <c r="F612" s="243">
        <f ca="1">+IFERROR(INDEX('Hoja de Trabajo para listado'!$A$155:$Z$1048576,MATCH($A612,'Hoja de Trabajo para listado'!$A$155:$A$1048576,0),MATCH((CUADRO!F$4&amp;$E612),'Hoja de Trabajo para listado'!$A$151:$Z$151,0)),0)+IFERROR(INDEX('Hoja de Trabajo para listado'!$AB$155:$BA$1048576,MATCH($A612,'Hoja de Trabajo para listado'!$AB$155:$AB$1048576,0),MATCH((CUADRO!F$4&amp;$E612),'Hoja de Trabajo para listado'!$AB$151:$BA$151,0)),0)+IFERROR(INDEX('Hoja de Trabajo para listado'!$BC$155:$CB$1048576,MATCH($A612,'Hoja de Trabajo para listado'!$BC$155:$BC$1048576,0),MATCH((CUADRO!F$4&amp;$E612),'Hoja de Trabajo para listado'!$BC$151:$CB$151,0)),0)+IFERROR(INDEX('Hoja de Trabajo para listado'!$DE$153:$DG$274,MATCH($A612,'Hoja de Trabajo para listado'!$DE$153:$DE$1048576,0),MATCH((CUADRO!F$4&amp;$E612),'Hoja de Trabajo para listado'!$DE$151:$DG$151,0)),0)+IFERROR(INDEX('Hoja de Trabajo para listado'!$CD$155:$DC$1048576,MATCH($A612,'Hoja de Trabajo para listado'!$CD$155:$CD$1048576,0),MATCH((CUADRO!F$4&amp;$E612),'Hoja de Trabajo para listado'!$CD$151:$DC$151,0)),0)</f>
        <v>0</v>
      </c>
      <c r="G612" s="243">
        <f ca="1">+IFERROR(INDEX('Hoja de Trabajo para listado'!$A$155:$Z$1048576,MATCH($A612,'Hoja de Trabajo para listado'!$A$155:$A$1048576,0),MATCH((CUADRO!G$4&amp;$E612),'Hoja de Trabajo para listado'!$A$151:$Z$151,0)),0)+IFERROR(INDEX('Hoja de Trabajo para listado'!$AB$155:$BA$1048576,MATCH($A612,'Hoja de Trabajo para listado'!$AB$155:$AB$1048576,0),MATCH((CUADRO!G$4&amp;$E612),'Hoja de Trabajo para listado'!$AB$151:$BA$151,0)),0)+IFERROR(INDEX('Hoja de Trabajo para listado'!$BC$155:$CB$1048576,MATCH($A612,'Hoja de Trabajo para listado'!$BC$155:$BC$1048576,0),MATCH((CUADRO!G$4&amp;$E612),'Hoja de Trabajo para listado'!$BC$151:$CB$151,0)),0)+IFERROR(INDEX('Hoja de Trabajo para listado'!$DE$153:$DG$274,MATCH($A612,'Hoja de Trabajo para listado'!$DE$153:$DE$1048576,0),MATCH((CUADRO!G$4&amp;$E612),'Hoja de Trabajo para listado'!$DE$151:$DG$151,0)),0)+IFERROR(INDEX('Hoja de Trabajo para listado'!$CD$155:$DC$1048576,MATCH($A612,'Hoja de Trabajo para listado'!$CD$155:$CD$1048576,0),MATCH((CUADRO!G$4&amp;$E612),'Hoja de Trabajo para listado'!$CD$151:$DC$151,0)),0)</f>
        <v>0</v>
      </c>
      <c r="H612" s="243">
        <f ca="1">+IFERROR(INDEX('Hoja de Trabajo para listado'!$A$155:$Z$1048576,MATCH($A612,'Hoja de Trabajo para listado'!$A$155:$A$1048576,0),MATCH((CUADRO!H$4&amp;$E612),'Hoja de Trabajo para listado'!$A$151:$Z$151,0)),0)+IFERROR(INDEX('Hoja de Trabajo para listado'!$AB$155:$BA$1048576,MATCH($A612,'Hoja de Trabajo para listado'!$AB$155:$AB$1048576,0),MATCH((CUADRO!H$4&amp;$E612),'Hoja de Trabajo para listado'!$AB$151:$BA$151,0)),0)+IFERROR(INDEX('Hoja de Trabajo para listado'!$BC$155:$CB$1048576,MATCH($A612,'Hoja de Trabajo para listado'!$BC$155:$BC$1048576,0),MATCH((CUADRO!H$4&amp;$E612),'Hoja de Trabajo para listado'!$BC$151:$CB$151,0)),0)+IFERROR(INDEX('Hoja de Trabajo para listado'!$DE$153:$DG$274,MATCH($A612,'Hoja de Trabajo para listado'!$DE$153:$DE$1048576,0),MATCH((CUADRO!H$4&amp;$E612),'Hoja de Trabajo para listado'!$DE$151:$DG$151,0)),0)+IFERROR(INDEX('Hoja de Trabajo para listado'!$CD$155:$DC$1048576,MATCH($A612,'Hoja de Trabajo para listado'!$CD$155:$CD$1048576,0),MATCH((CUADRO!H$4&amp;$E612),'Hoja de Trabajo para listado'!$CD$151:$DC$151,0)),0)</f>
        <v>0</v>
      </c>
      <c r="I612" s="243">
        <f ca="1">+IFERROR(INDEX('Hoja de Trabajo para listado'!$A$155:$Z$1048576,MATCH($A612,'Hoja de Trabajo para listado'!$A$155:$A$1048576,0),MATCH((CUADRO!I$4&amp;$E612),'Hoja de Trabajo para listado'!$A$151:$Z$151,0)),0)+IFERROR(INDEX('Hoja de Trabajo para listado'!$AB$155:$BA$1048576,MATCH($A612,'Hoja de Trabajo para listado'!$AB$155:$AB$1048576,0),MATCH((CUADRO!I$4&amp;$E612),'Hoja de Trabajo para listado'!$AB$151:$BA$151,0)),0)+IFERROR(INDEX('Hoja de Trabajo para listado'!$BC$155:$CB$1048576,MATCH($A612,'Hoja de Trabajo para listado'!$BC$155:$BC$1048576,0),MATCH((CUADRO!I$4&amp;$E612),'Hoja de Trabajo para listado'!$BC$151:$CB$151,0)),0)+IFERROR(INDEX('Hoja de Trabajo para listado'!$DE$153:$DG$274,MATCH($A612,'Hoja de Trabajo para listado'!$DE$153:$DE$1048576,0),MATCH((CUADRO!I$4&amp;$E612),'Hoja de Trabajo para listado'!$DE$151:$DG$151,0)),0)+IFERROR(INDEX('Hoja de Trabajo para listado'!$CD$155:$DC$1048576,MATCH($A612,'Hoja de Trabajo para listado'!$CD$155:$CD$1048576,0),MATCH((CUADRO!I$4&amp;$E612),'Hoja de Trabajo para listado'!$CD$151:$DC$151,0)),0)</f>
        <v>0</v>
      </c>
      <c r="J612" s="243">
        <f ca="1">+IFERROR(INDEX('Hoja de Trabajo para listado'!$A$155:$Z$1048576,MATCH($A612,'Hoja de Trabajo para listado'!$A$155:$A$1048576,0),MATCH((CUADRO!J$4&amp;$E612),'Hoja de Trabajo para listado'!$A$151:$Z$151,0)),0)+IFERROR(INDEX('Hoja de Trabajo para listado'!$AB$155:$BA$1048576,MATCH($A612,'Hoja de Trabajo para listado'!$AB$155:$AB$1048576,0),MATCH((CUADRO!J$4&amp;$E612),'Hoja de Trabajo para listado'!$AB$151:$BA$151,0)),0)+IFERROR(INDEX('Hoja de Trabajo para listado'!$BC$155:$CB$1048576,MATCH($A612,'Hoja de Trabajo para listado'!$BC$155:$BC$1048576,0),MATCH((CUADRO!J$4&amp;$E612),'Hoja de Trabajo para listado'!$BC$151:$CB$151,0)),0)+IFERROR(INDEX('Hoja de Trabajo para listado'!$DE$153:$DG$274,MATCH($A612,'Hoja de Trabajo para listado'!$DE$153:$DE$1048576,0),MATCH((CUADRO!J$4&amp;$E612),'Hoja de Trabajo para listado'!$DE$151:$DG$151,0)),0)+IFERROR(INDEX('Hoja de Trabajo para listado'!$CD$155:$DC$1048576,MATCH($A612,'Hoja de Trabajo para listado'!$CD$155:$CD$1048576,0),MATCH((CUADRO!J$4&amp;$E612),'Hoja de Trabajo para listado'!$CD$151:$DC$151,0)),0)</f>
        <v>0</v>
      </c>
      <c r="K612" s="243">
        <f ca="1">+IFERROR(INDEX('Hoja de Trabajo para listado'!$A$155:$Z$1048576,MATCH($A612,'Hoja de Trabajo para listado'!$A$155:$A$1048576,0),MATCH((CUADRO!K$4&amp;$E612),'Hoja de Trabajo para listado'!$A$151:$Z$151,0)),0)+IFERROR(INDEX('Hoja de Trabajo para listado'!$AB$155:$BA$1048576,MATCH($A612,'Hoja de Trabajo para listado'!$AB$155:$AB$1048576,0),MATCH((CUADRO!K$4&amp;$E612),'Hoja de Trabajo para listado'!$AB$151:$BA$151,0)),0)+IFERROR(INDEX('Hoja de Trabajo para listado'!$BC$155:$CB$1048576,MATCH($A612,'Hoja de Trabajo para listado'!$BC$155:$BC$1048576,0),MATCH((CUADRO!K$4&amp;$E612),'Hoja de Trabajo para listado'!$BC$151:$CB$151,0)),0)+IFERROR(INDEX('Hoja de Trabajo para listado'!$DE$153:$DG$274,MATCH($A612,'Hoja de Trabajo para listado'!$DE$153:$DE$1048576,0),MATCH((CUADRO!K$4&amp;$E612),'Hoja de Trabajo para listado'!$DE$151:$DG$151,0)),0)+IFERROR(INDEX('Hoja de Trabajo para listado'!$CD$155:$DC$1048576,MATCH($A612,'Hoja de Trabajo para listado'!$CD$155:$CD$1048576,0),MATCH((CUADRO!K$4&amp;$E612),'Hoja de Trabajo para listado'!$CD$151:$DC$151,0)),0)</f>
        <v>0</v>
      </c>
      <c r="L612" s="243">
        <f ca="1">+IFERROR(INDEX('Hoja de Trabajo para listado'!$A$155:$Z$1048576,MATCH($A612,'Hoja de Trabajo para listado'!$A$155:$A$1048576,0),MATCH((CUADRO!L$4&amp;$E612),'Hoja de Trabajo para listado'!$A$151:$Z$151,0)),0)+IFERROR(INDEX('Hoja de Trabajo para listado'!$AB$155:$BA$1048576,MATCH($A612,'Hoja de Trabajo para listado'!$AB$155:$AB$1048576,0),MATCH((CUADRO!L$4&amp;$E612),'Hoja de Trabajo para listado'!$AB$151:$BA$151,0)),0)+IFERROR(INDEX('Hoja de Trabajo para listado'!$BC$155:$CB$1048576,MATCH($A612,'Hoja de Trabajo para listado'!$BC$155:$BC$1048576,0),MATCH((CUADRO!L$4&amp;$E612),'Hoja de Trabajo para listado'!$BC$151:$CB$151,0)),0)+IFERROR(INDEX('Hoja de Trabajo para listado'!$DE$153:$DG$274,MATCH($A612,'Hoja de Trabajo para listado'!$DE$153:$DE$1048576,0),MATCH((CUADRO!L$4&amp;$E612),'Hoja de Trabajo para listado'!$DE$151:$DG$151,0)),0)+IFERROR(INDEX('Hoja de Trabajo para listado'!$CD$155:$DC$1048576,MATCH($A612,'Hoja de Trabajo para listado'!$CD$155:$CD$1048576,0),MATCH((CUADRO!L$4&amp;$E612),'Hoja de Trabajo para listado'!$CD$151:$DC$151,0)),0)</f>
        <v>0</v>
      </c>
      <c r="M612" s="243">
        <f ca="1">+IFERROR(INDEX('Hoja de Trabajo para listado'!$A$155:$Z$1048576,MATCH($A612,'Hoja de Trabajo para listado'!$A$155:$A$1048576,0),MATCH((CUADRO!M$4&amp;$E612),'Hoja de Trabajo para listado'!$A$151:$Z$151,0)),0)+IFERROR(INDEX('Hoja de Trabajo para listado'!$AB$155:$BA$1048576,MATCH($A612,'Hoja de Trabajo para listado'!$AB$155:$AB$1048576,0),MATCH((CUADRO!M$4&amp;$E612),'Hoja de Trabajo para listado'!$AB$151:$BA$151,0)),0)+IFERROR(INDEX('Hoja de Trabajo para listado'!$BC$155:$CB$1048576,MATCH($A612,'Hoja de Trabajo para listado'!$BC$155:$BC$1048576,0),MATCH((CUADRO!M$4&amp;$E612),'Hoja de Trabajo para listado'!$BC$151:$CB$151,0)),0)+IFERROR(INDEX('Hoja de Trabajo para listado'!$DE$153:$DG$274,MATCH($A612,'Hoja de Trabajo para listado'!$DE$153:$DE$1048576,0),MATCH((CUADRO!M$4&amp;$E612),'Hoja de Trabajo para listado'!$DE$151:$DG$151,0)),0)+IFERROR(INDEX('Hoja de Trabajo para listado'!$CD$155:$DC$1048576,MATCH($A612,'Hoja de Trabajo para listado'!$CD$155:$CD$1048576,0),MATCH((CUADRO!M$4&amp;$E612),'Hoja de Trabajo para listado'!$CD$151:$DC$151,0)),0)</f>
        <v>0</v>
      </c>
      <c r="N612" s="243">
        <f ca="1">+IFERROR(INDEX('Hoja de Trabajo para listado'!$A$155:$Z$1048576,MATCH($A612,'Hoja de Trabajo para listado'!$A$155:$A$1048576,0),MATCH((CUADRO!N$4&amp;$E612),'Hoja de Trabajo para listado'!$A$151:$Z$151,0)),0)+IFERROR(INDEX('Hoja de Trabajo para listado'!$AB$155:$BA$1048576,MATCH($A612,'Hoja de Trabajo para listado'!$AB$155:$AB$1048576,0),MATCH((CUADRO!N$4&amp;$E612),'Hoja de Trabajo para listado'!$AB$151:$BA$151,0)),0)+IFERROR(INDEX('Hoja de Trabajo para listado'!$BC$155:$CB$1048576,MATCH($A612,'Hoja de Trabajo para listado'!$BC$155:$BC$1048576,0),MATCH((CUADRO!N$4&amp;$E612),'Hoja de Trabajo para listado'!$BC$151:$CB$151,0)),0)+IFERROR(INDEX('Hoja de Trabajo para listado'!$DE$153:$DG$274,MATCH($A612,'Hoja de Trabajo para listado'!$DE$153:$DE$1048576,0),MATCH((CUADRO!N$4&amp;$E612),'Hoja de Trabajo para listado'!$DE$151:$DG$151,0)),0)+IFERROR(INDEX('Hoja de Trabajo para listado'!$CD$155:$DC$1048576,MATCH($A612,'Hoja de Trabajo para listado'!$CD$155:$CD$1048576,0),MATCH((CUADRO!N$4&amp;$E612),'Hoja de Trabajo para listado'!$CD$151:$DC$151,0)),0)</f>
        <v>0</v>
      </c>
      <c r="O612" s="243">
        <f ca="1">+IFERROR(INDEX('Hoja de Trabajo para listado'!$A$155:$Z$1048576,MATCH($A612,'Hoja de Trabajo para listado'!$A$155:$A$1048576,0),MATCH((CUADRO!O$4&amp;$E612),'Hoja de Trabajo para listado'!$A$151:$Z$151,0)),0)+IFERROR(INDEX('Hoja de Trabajo para listado'!$AB$155:$BA$1048576,MATCH($A612,'Hoja de Trabajo para listado'!$AB$155:$AB$1048576,0),MATCH((CUADRO!O$4&amp;$E612),'Hoja de Trabajo para listado'!$AB$151:$BA$151,0)),0)+IFERROR(INDEX('Hoja de Trabajo para listado'!$BC$155:$CB$1048576,MATCH($A612,'Hoja de Trabajo para listado'!$BC$155:$BC$1048576,0),MATCH((CUADRO!O$4&amp;$E612),'Hoja de Trabajo para listado'!$BC$151:$CB$151,0)),0)+IFERROR(INDEX('Hoja de Trabajo para listado'!$DE$153:$DG$274,MATCH($A612,'Hoja de Trabajo para listado'!$DE$153:$DE$1048576,0),MATCH((CUADRO!O$4&amp;$E612),'Hoja de Trabajo para listado'!$DE$151:$DG$151,0)),0)+IFERROR(INDEX('Hoja de Trabajo para listado'!$CD$155:$DC$1048576,MATCH($A612,'Hoja de Trabajo para listado'!$CD$155:$CD$1048576,0),MATCH((CUADRO!O$4&amp;$E612),'Hoja de Trabajo para listado'!$CD$151:$DC$151,0)),0)</f>
        <v>0</v>
      </c>
      <c r="P612" s="243">
        <f ca="1">+IFERROR(INDEX('Hoja de Trabajo para listado'!$A$155:$Z$1048576,MATCH($A612,'Hoja de Trabajo para listado'!$A$155:$A$1048576,0),MATCH((CUADRO!P$4&amp;$E612),'Hoja de Trabajo para listado'!$A$151:$Z$151,0)),0)+IFERROR(INDEX('Hoja de Trabajo para listado'!$AB$155:$BA$1048576,MATCH($A612,'Hoja de Trabajo para listado'!$AB$155:$AB$1048576,0),MATCH((CUADRO!P$4&amp;$E612),'Hoja de Trabajo para listado'!$AB$151:$BA$151,0)),0)+IFERROR(INDEX('Hoja de Trabajo para listado'!$BC$155:$CB$1048576,MATCH($A612,'Hoja de Trabajo para listado'!$BC$155:$BC$1048576,0),MATCH((CUADRO!P$4&amp;$E612),'Hoja de Trabajo para listado'!$BC$151:$CB$151,0)),0)+IFERROR(INDEX('Hoja de Trabajo para listado'!$DE$153:$DG$274,MATCH($A612,'Hoja de Trabajo para listado'!$DE$153:$DE$1048576,0),MATCH((CUADRO!P$4&amp;$E612),'Hoja de Trabajo para listado'!$DE$151:$DG$151,0)),0)+IFERROR(INDEX('Hoja de Trabajo para listado'!$CD$155:$DC$1048576,MATCH($A612,'Hoja de Trabajo para listado'!$CD$155:$CD$1048576,0),MATCH((CUADRO!P$4&amp;$E612),'Hoja de Trabajo para listado'!$CD$151:$DC$151,0)),0)</f>
        <v>0</v>
      </c>
      <c r="Q612" s="243">
        <f ca="1">+IFERROR(INDEX('Hoja de Trabajo para listado'!$A$155:$Z$1048576,MATCH($A612,'Hoja de Trabajo para listado'!$A$155:$A$1048576,0),MATCH((CUADRO!Q$4&amp;$E612),'Hoja de Trabajo para listado'!$A$151:$Z$151,0)),0)+IFERROR(INDEX('Hoja de Trabajo para listado'!$AB$155:$BA$1048576,MATCH($A612,'Hoja de Trabajo para listado'!$AB$155:$AB$1048576,0),MATCH((CUADRO!Q$4&amp;$E612),'Hoja de Trabajo para listado'!$AB$151:$BA$151,0)),0)+IFERROR(INDEX('Hoja de Trabajo para listado'!$BC$155:$CB$1048576,MATCH($A612,'Hoja de Trabajo para listado'!$BC$155:$BC$1048576,0),MATCH((CUADRO!Q$4&amp;$E612),'Hoja de Trabajo para listado'!$BC$151:$CB$151,0)),0)+IFERROR(INDEX('Hoja de Trabajo para listado'!$DE$153:$DG$274,MATCH($A612,'Hoja de Trabajo para listado'!$DE$153:$DE$1048576,0),MATCH((CUADRO!Q$4&amp;$E612),'Hoja de Trabajo para listado'!$DE$151:$DG$151,0)),0)+IFERROR(INDEX('Hoja de Trabajo para listado'!$CD$155:$DC$1048576,MATCH($A612,'Hoja de Trabajo para listado'!$CD$155:$CD$1048576,0),MATCH((CUADRO!Q$4&amp;$E612),'Hoja de Trabajo para listado'!$CD$151:$DC$151,0)),0)</f>
        <v>0</v>
      </c>
      <c r="R612" s="243">
        <f t="shared" ca="1" si="25"/>
        <v>0</v>
      </c>
      <c r="S612" s="249">
        <f ca="1">+R611+R612</f>
        <v>0</v>
      </c>
      <c r="T612" s="243">
        <f ca="1">+S612</f>
        <v>0</v>
      </c>
      <c r="U612" s="242">
        <f t="shared" si="26"/>
        <v>2</v>
      </c>
      <c r="V612" s="333" t="str">
        <f>+VLOOKUP(A612,bd_lista!$A$3:$E$592,5,FALSE)</f>
        <v>Gobiernos Autonomos Municipales</v>
      </c>
      <c r="W612" s="388"/>
      <c r="X612" s="242">
        <f>+VLOOKUP(A612,[4]Sheet1!$A$13:$D$744,4,FALSE)</f>
        <v>0</v>
      </c>
      <c r="Y612" s="242" t="e">
        <f>+VLOOKUP(X612,bd_lista!$A$3:$C$592,3,FALSE)</f>
        <v>#N/A</v>
      </c>
      <c r="Z612" s="292"/>
      <c r="AA612" s="293"/>
    </row>
    <row r="613" spans="1:27" customFormat="1" ht="15" hidden="1" customHeight="1">
      <c r="A613" s="32">
        <v>1258</v>
      </c>
      <c r="B613" s="392">
        <f>+A613</f>
        <v>1258</v>
      </c>
      <c r="C613" s="247" t="str">
        <f>+VLOOKUP(A613,bd_lista!$A$3:$C$592,3,FALSE)</f>
        <v>Gobierno Autónomo Municipal de Yanacachi</v>
      </c>
      <c r="D613" s="389" t="str">
        <f>+C613</f>
        <v>Gobierno Autónomo Municipal de Yanacachi</v>
      </c>
      <c r="E613" s="242" t="s">
        <v>1304</v>
      </c>
      <c r="F613" s="243">
        <f ca="1">+IFERROR(INDEX('Hoja de Trabajo para listado'!$A$155:$Z$1048576,MATCH($A613,'Hoja de Trabajo para listado'!$A$155:$A$1048576,0),MATCH((CUADRO!F$4&amp;$E613),'Hoja de Trabajo para listado'!$A$151:$Z$151,0)),0)+IFERROR(INDEX('Hoja de Trabajo para listado'!$AB$155:$BA$1048576,MATCH($A613,'Hoja de Trabajo para listado'!$AB$155:$AB$1048576,0),MATCH((CUADRO!F$4&amp;$E613),'Hoja de Trabajo para listado'!$AB$151:$BA$151,0)),0)+IFERROR(INDEX('Hoja de Trabajo para listado'!$BC$155:$CB$1048576,MATCH($A613,'Hoja de Trabajo para listado'!$BC$155:$BC$1048576,0),MATCH((CUADRO!F$4&amp;$E613),'Hoja de Trabajo para listado'!$BC$151:$CB$151,0)),0)+IFERROR(INDEX('Hoja de Trabajo para listado'!$DE$153:$DG$274,MATCH($A613,'Hoja de Trabajo para listado'!$DE$153:$DE$1048576,0),MATCH((CUADRO!F$4&amp;$E613),'Hoja de Trabajo para listado'!$DE$151:$DG$151,0)),0)+IFERROR(INDEX('Hoja de Trabajo para listado'!$CD$155:$DC$1048576,MATCH($A613,'Hoja de Trabajo para listado'!$CD$155:$CD$1048576,0),MATCH((CUADRO!F$4&amp;$E613),'Hoja de Trabajo para listado'!$CD$151:$DC$151,0)),0)</f>
        <v>0</v>
      </c>
      <c r="G613" s="243">
        <f ca="1">+IFERROR(INDEX('Hoja de Trabajo para listado'!$A$155:$Z$1048576,MATCH($A613,'Hoja de Trabajo para listado'!$A$155:$A$1048576,0),MATCH((CUADRO!G$4&amp;$E613),'Hoja de Trabajo para listado'!$A$151:$Z$151,0)),0)+IFERROR(INDEX('Hoja de Trabajo para listado'!$AB$155:$BA$1048576,MATCH($A613,'Hoja de Trabajo para listado'!$AB$155:$AB$1048576,0),MATCH((CUADRO!G$4&amp;$E613),'Hoja de Trabajo para listado'!$AB$151:$BA$151,0)),0)+IFERROR(INDEX('Hoja de Trabajo para listado'!$BC$155:$CB$1048576,MATCH($A613,'Hoja de Trabajo para listado'!$BC$155:$BC$1048576,0),MATCH((CUADRO!G$4&amp;$E613),'Hoja de Trabajo para listado'!$BC$151:$CB$151,0)),0)+IFERROR(INDEX('Hoja de Trabajo para listado'!$DE$153:$DG$274,MATCH($A613,'Hoja de Trabajo para listado'!$DE$153:$DE$1048576,0),MATCH((CUADRO!G$4&amp;$E613),'Hoja de Trabajo para listado'!$DE$151:$DG$151,0)),0)+IFERROR(INDEX('Hoja de Trabajo para listado'!$CD$155:$DC$1048576,MATCH($A613,'Hoja de Trabajo para listado'!$CD$155:$CD$1048576,0),MATCH((CUADRO!G$4&amp;$E613),'Hoja de Trabajo para listado'!$CD$151:$DC$151,0)),0)</f>
        <v>0</v>
      </c>
      <c r="H613" s="243">
        <f ca="1">+IFERROR(INDEX('Hoja de Trabajo para listado'!$A$155:$Z$1048576,MATCH($A613,'Hoja de Trabajo para listado'!$A$155:$A$1048576,0),MATCH((CUADRO!H$4&amp;$E613),'Hoja de Trabajo para listado'!$A$151:$Z$151,0)),0)+IFERROR(INDEX('Hoja de Trabajo para listado'!$AB$155:$BA$1048576,MATCH($A613,'Hoja de Trabajo para listado'!$AB$155:$AB$1048576,0),MATCH((CUADRO!H$4&amp;$E613),'Hoja de Trabajo para listado'!$AB$151:$BA$151,0)),0)+IFERROR(INDEX('Hoja de Trabajo para listado'!$BC$155:$CB$1048576,MATCH($A613,'Hoja de Trabajo para listado'!$BC$155:$BC$1048576,0),MATCH((CUADRO!H$4&amp;$E613),'Hoja de Trabajo para listado'!$BC$151:$CB$151,0)),0)+IFERROR(INDEX('Hoja de Trabajo para listado'!$DE$153:$DG$274,MATCH($A613,'Hoja de Trabajo para listado'!$DE$153:$DE$1048576,0),MATCH((CUADRO!H$4&amp;$E613),'Hoja de Trabajo para listado'!$DE$151:$DG$151,0)),0)+IFERROR(INDEX('Hoja de Trabajo para listado'!$CD$155:$DC$1048576,MATCH($A613,'Hoja de Trabajo para listado'!$CD$155:$CD$1048576,0),MATCH((CUADRO!H$4&amp;$E613),'Hoja de Trabajo para listado'!$CD$151:$DC$151,0)),0)</f>
        <v>0</v>
      </c>
      <c r="I613" s="243">
        <f ca="1">+IFERROR(INDEX('Hoja de Trabajo para listado'!$A$155:$Z$1048576,MATCH($A613,'Hoja de Trabajo para listado'!$A$155:$A$1048576,0),MATCH((CUADRO!I$4&amp;$E613),'Hoja de Trabajo para listado'!$A$151:$Z$151,0)),0)+IFERROR(INDEX('Hoja de Trabajo para listado'!$AB$155:$BA$1048576,MATCH($A613,'Hoja de Trabajo para listado'!$AB$155:$AB$1048576,0),MATCH((CUADRO!I$4&amp;$E613),'Hoja de Trabajo para listado'!$AB$151:$BA$151,0)),0)+IFERROR(INDEX('Hoja de Trabajo para listado'!$BC$155:$CB$1048576,MATCH($A613,'Hoja de Trabajo para listado'!$BC$155:$BC$1048576,0),MATCH((CUADRO!I$4&amp;$E613),'Hoja de Trabajo para listado'!$BC$151:$CB$151,0)),0)+IFERROR(INDEX('Hoja de Trabajo para listado'!$DE$153:$DG$274,MATCH($A613,'Hoja de Trabajo para listado'!$DE$153:$DE$1048576,0),MATCH((CUADRO!I$4&amp;$E613),'Hoja de Trabajo para listado'!$DE$151:$DG$151,0)),0)+IFERROR(INDEX('Hoja de Trabajo para listado'!$CD$155:$DC$1048576,MATCH($A613,'Hoja de Trabajo para listado'!$CD$155:$CD$1048576,0),MATCH((CUADRO!I$4&amp;$E613),'Hoja de Trabajo para listado'!$CD$151:$DC$151,0)),0)</f>
        <v>0</v>
      </c>
      <c r="J613" s="243">
        <f ca="1">+IFERROR(INDEX('Hoja de Trabajo para listado'!$A$155:$Z$1048576,MATCH($A613,'Hoja de Trabajo para listado'!$A$155:$A$1048576,0),MATCH((CUADRO!J$4&amp;$E613),'Hoja de Trabajo para listado'!$A$151:$Z$151,0)),0)+IFERROR(INDEX('Hoja de Trabajo para listado'!$AB$155:$BA$1048576,MATCH($A613,'Hoja de Trabajo para listado'!$AB$155:$AB$1048576,0),MATCH((CUADRO!J$4&amp;$E613),'Hoja de Trabajo para listado'!$AB$151:$BA$151,0)),0)+IFERROR(INDEX('Hoja de Trabajo para listado'!$BC$155:$CB$1048576,MATCH($A613,'Hoja de Trabajo para listado'!$BC$155:$BC$1048576,0),MATCH((CUADRO!J$4&amp;$E613),'Hoja de Trabajo para listado'!$BC$151:$CB$151,0)),0)+IFERROR(INDEX('Hoja de Trabajo para listado'!$DE$153:$DG$274,MATCH($A613,'Hoja de Trabajo para listado'!$DE$153:$DE$1048576,0),MATCH((CUADRO!J$4&amp;$E613),'Hoja de Trabajo para listado'!$DE$151:$DG$151,0)),0)+IFERROR(INDEX('Hoja de Trabajo para listado'!$CD$155:$DC$1048576,MATCH($A613,'Hoja de Trabajo para listado'!$CD$155:$CD$1048576,0),MATCH((CUADRO!J$4&amp;$E613),'Hoja de Trabajo para listado'!$CD$151:$DC$151,0)),0)</f>
        <v>0</v>
      </c>
      <c r="K613" s="243">
        <f ca="1">+IFERROR(INDEX('Hoja de Trabajo para listado'!$A$155:$Z$1048576,MATCH($A613,'Hoja de Trabajo para listado'!$A$155:$A$1048576,0),MATCH((CUADRO!K$4&amp;$E613),'Hoja de Trabajo para listado'!$A$151:$Z$151,0)),0)+IFERROR(INDEX('Hoja de Trabajo para listado'!$AB$155:$BA$1048576,MATCH($A613,'Hoja de Trabajo para listado'!$AB$155:$AB$1048576,0),MATCH((CUADRO!K$4&amp;$E613),'Hoja de Trabajo para listado'!$AB$151:$BA$151,0)),0)+IFERROR(INDEX('Hoja de Trabajo para listado'!$BC$155:$CB$1048576,MATCH($A613,'Hoja de Trabajo para listado'!$BC$155:$BC$1048576,0),MATCH((CUADRO!K$4&amp;$E613),'Hoja de Trabajo para listado'!$BC$151:$CB$151,0)),0)+IFERROR(INDEX('Hoja de Trabajo para listado'!$DE$153:$DG$274,MATCH($A613,'Hoja de Trabajo para listado'!$DE$153:$DE$1048576,0),MATCH((CUADRO!K$4&amp;$E613),'Hoja de Trabajo para listado'!$DE$151:$DG$151,0)),0)+IFERROR(INDEX('Hoja de Trabajo para listado'!$CD$155:$DC$1048576,MATCH($A613,'Hoja de Trabajo para listado'!$CD$155:$CD$1048576,0),MATCH((CUADRO!K$4&amp;$E613),'Hoja de Trabajo para listado'!$CD$151:$DC$151,0)),0)</f>
        <v>0</v>
      </c>
      <c r="L613" s="243">
        <f ca="1">+IFERROR(INDEX('Hoja de Trabajo para listado'!$A$155:$Z$1048576,MATCH($A613,'Hoja de Trabajo para listado'!$A$155:$A$1048576,0),MATCH((CUADRO!L$4&amp;$E613),'Hoja de Trabajo para listado'!$A$151:$Z$151,0)),0)+IFERROR(INDEX('Hoja de Trabajo para listado'!$AB$155:$BA$1048576,MATCH($A613,'Hoja de Trabajo para listado'!$AB$155:$AB$1048576,0),MATCH((CUADRO!L$4&amp;$E613),'Hoja de Trabajo para listado'!$AB$151:$BA$151,0)),0)+IFERROR(INDEX('Hoja de Trabajo para listado'!$BC$155:$CB$1048576,MATCH($A613,'Hoja de Trabajo para listado'!$BC$155:$BC$1048576,0),MATCH((CUADRO!L$4&amp;$E613),'Hoja de Trabajo para listado'!$BC$151:$CB$151,0)),0)+IFERROR(INDEX('Hoja de Trabajo para listado'!$DE$153:$DG$274,MATCH($A613,'Hoja de Trabajo para listado'!$DE$153:$DE$1048576,0),MATCH((CUADRO!L$4&amp;$E613),'Hoja de Trabajo para listado'!$DE$151:$DG$151,0)),0)+IFERROR(INDEX('Hoja de Trabajo para listado'!$CD$155:$DC$1048576,MATCH($A613,'Hoja de Trabajo para listado'!$CD$155:$CD$1048576,0),MATCH((CUADRO!L$4&amp;$E613),'Hoja de Trabajo para listado'!$CD$151:$DC$151,0)),0)</f>
        <v>0</v>
      </c>
      <c r="M613" s="243">
        <f ca="1">+IFERROR(INDEX('Hoja de Trabajo para listado'!$A$155:$Z$1048576,MATCH($A613,'Hoja de Trabajo para listado'!$A$155:$A$1048576,0),MATCH((CUADRO!M$4&amp;$E613),'Hoja de Trabajo para listado'!$A$151:$Z$151,0)),0)+IFERROR(INDEX('Hoja de Trabajo para listado'!$AB$155:$BA$1048576,MATCH($A613,'Hoja de Trabajo para listado'!$AB$155:$AB$1048576,0),MATCH((CUADRO!M$4&amp;$E613),'Hoja de Trabajo para listado'!$AB$151:$BA$151,0)),0)+IFERROR(INDEX('Hoja de Trabajo para listado'!$BC$155:$CB$1048576,MATCH($A613,'Hoja de Trabajo para listado'!$BC$155:$BC$1048576,0),MATCH((CUADRO!M$4&amp;$E613),'Hoja de Trabajo para listado'!$BC$151:$CB$151,0)),0)+IFERROR(INDEX('Hoja de Trabajo para listado'!$DE$153:$DG$274,MATCH($A613,'Hoja de Trabajo para listado'!$DE$153:$DE$1048576,0),MATCH((CUADRO!M$4&amp;$E613),'Hoja de Trabajo para listado'!$DE$151:$DG$151,0)),0)+IFERROR(INDEX('Hoja de Trabajo para listado'!$CD$155:$DC$1048576,MATCH($A613,'Hoja de Trabajo para listado'!$CD$155:$CD$1048576,0),MATCH((CUADRO!M$4&amp;$E613),'Hoja de Trabajo para listado'!$CD$151:$DC$151,0)),0)</f>
        <v>0</v>
      </c>
      <c r="N613" s="243">
        <f ca="1">+IFERROR(INDEX('Hoja de Trabajo para listado'!$A$155:$Z$1048576,MATCH($A613,'Hoja de Trabajo para listado'!$A$155:$A$1048576,0),MATCH((CUADRO!N$4&amp;$E613),'Hoja de Trabajo para listado'!$A$151:$Z$151,0)),0)+IFERROR(INDEX('Hoja de Trabajo para listado'!$AB$155:$BA$1048576,MATCH($A613,'Hoja de Trabajo para listado'!$AB$155:$AB$1048576,0),MATCH((CUADRO!N$4&amp;$E613),'Hoja de Trabajo para listado'!$AB$151:$BA$151,0)),0)+IFERROR(INDEX('Hoja de Trabajo para listado'!$BC$155:$CB$1048576,MATCH($A613,'Hoja de Trabajo para listado'!$BC$155:$BC$1048576,0),MATCH((CUADRO!N$4&amp;$E613),'Hoja de Trabajo para listado'!$BC$151:$CB$151,0)),0)+IFERROR(INDEX('Hoja de Trabajo para listado'!$DE$153:$DG$274,MATCH($A613,'Hoja de Trabajo para listado'!$DE$153:$DE$1048576,0),MATCH((CUADRO!N$4&amp;$E613),'Hoja de Trabajo para listado'!$DE$151:$DG$151,0)),0)+IFERROR(INDEX('Hoja de Trabajo para listado'!$CD$155:$DC$1048576,MATCH($A613,'Hoja de Trabajo para listado'!$CD$155:$CD$1048576,0),MATCH((CUADRO!N$4&amp;$E613),'Hoja de Trabajo para listado'!$CD$151:$DC$151,0)),0)</f>
        <v>0</v>
      </c>
      <c r="O613" s="243">
        <f ca="1">+IFERROR(INDEX('Hoja de Trabajo para listado'!$A$155:$Z$1048576,MATCH($A613,'Hoja de Trabajo para listado'!$A$155:$A$1048576,0),MATCH((CUADRO!O$4&amp;$E613),'Hoja de Trabajo para listado'!$A$151:$Z$151,0)),0)+IFERROR(INDEX('Hoja de Trabajo para listado'!$AB$155:$BA$1048576,MATCH($A613,'Hoja de Trabajo para listado'!$AB$155:$AB$1048576,0),MATCH((CUADRO!O$4&amp;$E613),'Hoja de Trabajo para listado'!$AB$151:$BA$151,0)),0)+IFERROR(INDEX('Hoja de Trabajo para listado'!$BC$155:$CB$1048576,MATCH($A613,'Hoja de Trabajo para listado'!$BC$155:$BC$1048576,0),MATCH((CUADRO!O$4&amp;$E613),'Hoja de Trabajo para listado'!$BC$151:$CB$151,0)),0)+IFERROR(INDEX('Hoja de Trabajo para listado'!$DE$153:$DG$274,MATCH($A613,'Hoja de Trabajo para listado'!$DE$153:$DE$1048576,0),MATCH((CUADRO!O$4&amp;$E613),'Hoja de Trabajo para listado'!$DE$151:$DG$151,0)),0)+IFERROR(INDEX('Hoja de Trabajo para listado'!$CD$155:$DC$1048576,MATCH($A613,'Hoja de Trabajo para listado'!$CD$155:$CD$1048576,0),MATCH((CUADRO!O$4&amp;$E613),'Hoja de Trabajo para listado'!$CD$151:$DC$151,0)),0)</f>
        <v>0</v>
      </c>
      <c r="P613" s="243">
        <f ca="1">+IFERROR(INDEX('Hoja de Trabajo para listado'!$A$155:$Z$1048576,MATCH($A613,'Hoja de Trabajo para listado'!$A$155:$A$1048576,0),MATCH((CUADRO!P$4&amp;$E613),'Hoja de Trabajo para listado'!$A$151:$Z$151,0)),0)+IFERROR(INDEX('Hoja de Trabajo para listado'!$AB$155:$BA$1048576,MATCH($A613,'Hoja de Trabajo para listado'!$AB$155:$AB$1048576,0),MATCH((CUADRO!P$4&amp;$E613),'Hoja de Trabajo para listado'!$AB$151:$BA$151,0)),0)+IFERROR(INDEX('Hoja de Trabajo para listado'!$BC$155:$CB$1048576,MATCH($A613,'Hoja de Trabajo para listado'!$BC$155:$BC$1048576,0),MATCH((CUADRO!P$4&amp;$E613),'Hoja de Trabajo para listado'!$BC$151:$CB$151,0)),0)+IFERROR(INDEX('Hoja de Trabajo para listado'!$DE$153:$DG$274,MATCH($A613,'Hoja de Trabajo para listado'!$DE$153:$DE$1048576,0),MATCH((CUADRO!P$4&amp;$E613),'Hoja de Trabajo para listado'!$DE$151:$DG$151,0)),0)+IFERROR(INDEX('Hoja de Trabajo para listado'!$CD$155:$DC$1048576,MATCH($A613,'Hoja de Trabajo para listado'!$CD$155:$CD$1048576,0),MATCH((CUADRO!P$4&amp;$E613),'Hoja de Trabajo para listado'!$CD$151:$DC$151,0)),0)</f>
        <v>0</v>
      </c>
      <c r="Q613" s="243">
        <f ca="1">+IFERROR(INDEX('Hoja de Trabajo para listado'!$A$155:$Z$1048576,MATCH($A613,'Hoja de Trabajo para listado'!$A$155:$A$1048576,0),MATCH((CUADRO!Q$4&amp;$E613),'Hoja de Trabajo para listado'!$A$151:$Z$151,0)),0)+IFERROR(INDEX('Hoja de Trabajo para listado'!$AB$155:$BA$1048576,MATCH($A613,'Hoja de Trabajo para listado'!$AB$155:$AB$1048576,0),MATCH((CUADRO!Q$4&amp;$E613),'Hoja de Trabajo para listado'!$AB$151:$BA$151,0)),0)+IFERROR(INDEX('Hoja de Trabajo para listado'!$BC$155:$CB$1048576,MATCH($A613,'Hoja de Trabajo para listado'!$BC$155:$BC$1048576,0),MATCH((CUADRO!Q$4&amp;$E613),'Hoja de Trabajo para listado'!$BC$151:$CB$151,0)),0)+IFERROR(INDEX('Hoja de Trabajo para listado'!$DE$153:$DG$274,MATCH($A613,'Hoja de Trabajo para listado'!$DE$153:$DE$1048576,0),MATCH((CUADRO!Q$4&amp;$E613),'Hoja de Trabajo para listado'!$DE$151:$DG$151,0)),0)+IFERROR(INDEX('Hoja de Trabajo para listado'!$CD$155:$DC$1048576,MATCH($A613,'Hoja de Trabajo para listado'!$CD$155:$CD$1048576,0),MATCH((CUADRO!Q$4&amp;$E613),'Hoja de Trabajo para listado'!$CD$151:$DC$151,0)),0)</f>
        <v>0</v>
      </c>
      <c r="R613" s="243">
        <f t="shared" ca="1" si="25"/>
        <v>0</v>
      </c>
      <c r="S613" s="249"/>
      <c r="T613" s="243">
        <f ca="1">+T614</f>
        <v>0</v>
      </c>
      <c r="U613" s="242">
        <f t="shared" si="26"/>
        <v>1</v>
      </c>
      <c r="V613" s="333" t="str">
        <f>+VLOOKUP(A613,bd_lista!$A$3:$E$592,5,FALSE)</f>
        <v>Gobiernos Autonomos Municipales</v>
      </c>
      <c r="W613" s="387" t="str">
        <f>+V613</f>
        <v>Gobiernos Autonomos Municipales</v>
      </c>
      <c r="X613" s="242">
        <f>+VLOOKUP(A613,[4]Sheet1!$A$13:$D$744,4,FALSE)</f>
        <v>0</v>
      </c>
      <c r="Y613" s="242" t="e">
        <f>+VLOOKUP(X613,bd_lista!$A$3:$C$592,3,FALSE)</f>
        <v>#N/A</v>
      </c>
      <c r="Z613" s="294">
        <f>+X613</f>
        <v>0</v>
      </c>
      <c r="AA613" s="295" t="e">
        <f>+Y613</f>
        <v>#N/A</v>
      </c>
    </row>
    <row r="614" spans="1:27" customFormat="1" ht="15" hidden="1" customHeight="1">
      <c r="A614" s="32">
        <v>1258</v>
      </c>
      <c r="B614" s="393"/>
      <c r="C614" s="247" t="str">
        <f>+VLOOKUP(A614,bd_lista!$A$3:$C$592,3,FALSE)</f>
        <v>Gobierno Autónomo Municipal de Yanacachi</v>
      </c>
      <c r="D614" s="390"/>
      <c r="E614" s="244" t="s">
        <v>1305</v>
      </c>
      <c r="F614" s="243">
        <f ca="1">+IFERROR(INDEX('Hoja de Trabajo para listado'!$A$155:$Z$1048576,MATCH($A614,'Hoja de Trabajo para listado'!$A$155:$A$1048576,0),MATCH((CUADRO!F$4&amp;$E614),'Hoja de Trabajo para listado'!$A$151:$Z$151,0)),0)+IFERROR(INDEX('Hoja de Trabajo para listado'!$AB$155:$BA$1048576,MATCH($A614,'Hoja de Trabajo para listado'!$AB$155:$AB$1048576,0),MATCH((CUADRO!F$4&amp;$E614),'Hoja de Trabajo para listado'!$AB$151:$BA$151,0)),0)+IFERROR(INDEX('Hoja de Trabajo para listado'!$BC$155:$CB$1048576,MATCH($A614,'Hoja de Trabajo para listado'!$BC$155:$BC$1048576,0),MATCH((CUADRO!F$4&amp;$E614),'Hoja de Trabajo para listado'!$BC$151:$CB$151,0)),0)+IFERROR(INDEX('Hoja de Trabajo para listado'!$DE$153:$DG$274,MATCH($A614,'Hoja de Trabajo para listado'!$DE$153:$DE$1048576,0),MATCH((CUADRO!F$4&amp;$E614),'Hoja de Trabajo para listado'!$DE$151:$DG$151,0)),0)+IFERROR(INDEX('Hoja de Trabajo para listado'!$CD$155:$DC$1048576,MATCH($A614,'Hoja de Trabajo para listado'!$CD$155:$CD$1048576,0),MATCH((CUADRO!F$4&amp;$E614),'Hoja de Trabajo para listado'!$CD$151:$DC$151,0)),0)</f>
        <v>0</v>
      </c>
      <c r="G614" s="243">
        <f ca="1">+IFERROR(INDEX('Hoja de Trabajo para listado'!$A$155:$Z$1048576,MATCH($A614,'Hoja de Trabajo para listado'!$A$155:$A$1048576,0),MATCH((CUADRO!G$4&amp;$E614),'Hoja de Trabajo para listado'!$A$151:$Z$151,0)),0)+IFERROR(INDEX('Hoja de Trabajo para listado'!$AB$155:$BA$1048576,MATCH($A614,'Hoja de Trabajo para listado'!$AB$155:$AB$1048576,0),MATCH((CUADRO!G$4&amp;$E614),'Hoja de Trabajo para listado'!$AB$151:$BA$151,0)),0)+IFERROR(INDEX('Hoja de Trabajo para listado'!$BC$155:$CB$1048576,MATCH($A614,'Hoja de Trabajo para listado'!$BC$155:$BC$1048576,0),MATCH((CUADRO!G$4&amp;$E614),'Hoja de Trabajo para listado'!$BC$151:$CB$151,0)),0)+IFERROR(INDEX('Hoja de Trabajo para listado'!$DE$153:$DG$274,MATCH($A614,'Hoja de Trabajo para listado'!$DE$153:$DE$1048576,0),MATCH((CUADRO!G$4&amp;$E614),'Hoja de Trabajo para listado'!$DE$151:$DG$151,0)),0)+IFERROR(INDEX('Hoja de Trabajo para listado'!$CD$155:$DC$1048576,MATCH($A614,'Hoja de Trabajo para listado'!$CD$155:$CD$1048576,0),MATCH((CUADRO!G$4&amp;$E614),'Hoja de Trabajo para listado'!$CD$151:$DC$151,0)),0)</f>
        <v>0</v>
      </c>
      <c r="H614" s="243">
        <f ca="1">+IFERROR(INDEX('Hoja de Trabajo para listado'!$A$155:$Z$1048576,MATCH($A614,'Hoja de Trabajo para listado'!$A$155:$A$1048576,0),MATCH((CUADRO!H$4&amp;$E614),'Hoja de Trabajo para listado'!$A$151:$Z$151,0)),0)+IFERROR(INDEX('Hoja de Trabajo para listado'!$AB$155:$BA$1048576,MATCH($A614,'Hoja de Trabajo para listado'!$AB$155:$AB$1048576,0),MATCH((CUADRO!H$4&amp;$E614),'Hoja de Trabajo para listado'!$AB$151:$BA$151,0)),0)+IFERROR(INDEX('Hoja de Trabajo para listado'!$BC$155:$CB$1048576,MATCH($A614,'Hoja de Trabajo para listado'!$BC$155:$BC$1048576,0),MATCH((CUADRO!H$4&amp;$E614),'Hoja de Trabajo para listado'!$BC$151:$CB$151,0)),0)+IFERROR(INDEX('Hoja de Trabajo para listado'!$DE$153:$DG$274,MATCH($A614,'Hoja de Trabajo para listado'!$DE$153:$DE$1048576,0),MATCH((CUADRO!H$4&amp;$E614),'Hoja de Trabajo para listado'!$DE$151:$DG$151,0)),0)+IFERROR(INDEX('Hoja de Trabajo para listado'!$CD$155:$DC$1048576,MATCH($A614,'Hoja de Trabajo para listado'!$CD$155:$CD$1048576,0),MATCH((CUADRO!H$4&amp;$E614),'Hoja de Trabajo para listado'!$CD$151:$DC$151,0)),0)</f>
        <v>0</v>
      </c>
      <c r="I614" s="243">
        <f ca="1">+IFERROR(INDEX('Hoja de Trabajo para listado'!$A$155:$Z$1048576,MATCH($A614,'Hoja de Trabajo para listado'!$A$155:$A$1048576,0),MATCH((CUADRO!I$4&amp;$E614),'Hoja de Trabajo para listado'!$A$151:$Z$151,0)),0)+IFERROR(INDEX('Hoja de Trabajo para listado'!$AB$155:$BA$1048576,MATCH($A614,'Hoja de Trabajo para listado'!$AB$155:$AB$1048576,0),MATCH((CUADRO!I$4&amp;$E614),'Hoja de Trabajo para listado'!$AB$151:$BA$151,0)),0)+IFERROR(INDEX('Hoja de Trabajo para listado'!$BC$155:$CB$1048576,MATCH($A614,'Hoja de Trabajo para listado'!$BC$155:$BC$1048576,0),MATCH((CUADRO!I$4&amp;$E614),'Hoja de Trabajo para listado'!$BC$151:$CB$151,0)),0)+IFERROR(INDEX('Hoja de Trabajo para listado'!$DE$153:$DG$274,MATCH($A614,'Hoja de Trabajo para listado'!$DE$153:$DE$1048576,0),MATCH((CUADRO!I$4&amp;$E614),'Hoja de Trabajo para listado'!$DE$151:$DG$151,0)),0)+IFERROR(INDEX('Hoja de Trabajo para listado'!$CD$155:$DC$1048576,MATCH($A614,'Hoja de Trabajo para listado'!$CD$155:$CD$1048576,0),MATCH((CUADRO!I$4&amp;$E614),'Hoja de Trabajo para listado'!$CD$151:$DC$151,0)),0)</f>
        <v>0</v>
      </c>
      <c r="J614" s="243">
        <f ca="1">+IFERROR(INDEX('Hoja de Trabajo para listado'!$A$155:$Z$1048576,MATCH($A614,'Hoja de Trabajo para listado'!$A$155:$A$1048576,0),MATCH((CUADRO!J$4&amp;$E614),'Hoja de Trabajo para listado'!$A$151:$Z$151,0)),0)+IFERROR(INDEX('Hoja de Trabajo para listado'!$AB$155:$BA$1048576,MATCH($A614,'Hoja de Trabajo para listado'!$AB$155:$AB$1048576,0),MATCH((CUADRO!J$4&amp;$E614),'Hoja de Trabajo para listado'!$AB$151:$BA$151,0)),0)+IFERROR(INDEX('Hoja de Trabajo para listado'!$BC$155:$CB$1048576,MATCH($A614,'Hoja de Trabajo para listado'!$BC$155:$BC$1048576,0),MATCH((CUADRO!J$4&amp;$E614),'Hoja de Trabajo para listado'!$BC$151:$CB$151,0)),0)+IFERROR(INDEX('Hoja de Trabajo para listado'!$DE$153:$DG$274,MATCH($A614,'Hoja de Trabajo para listado'!$DE$153:$DE$1048576,0),MATCH((CUADRO!J$4&amp;$E614),'Hoja de Trabajo para listado'!$DE$151:$DG$151,0)),0)+IFERROR(INDEX('Hoja de Trabajo para listado'!$CD$155:$DC$1048576,MATCH($A614,'Hoja de Trabajo para listado'!$CD$155:$CD$1048576,0),MATCH((CUADRO!J$4&amp;$E614),'Hoja de Trabajo para listado'!$CD$151:$DC$151,0)),0)</f>
        <v>0</v>
      </c>
      <c r="K614" s="243">
        <f ca="1">+IFERROR(INDEX('Hoja de Trabajo para listado'!$A$155:$Z$1048576,MATCH($A614,'Hoja de Trabajo para listado'!$A$155:$A$1048576,0),MATCH((CUADRO!K$4&amp;$E614),'Hoja de Trabajo para listado'!$A$151:$Z$151,0)),0)+IFERROR(INDEX('Hoja de Trabajo para listado'!$AB$155:$BA$1048576,MATCH($A614,'Hoja de Trabajo para listado'!$AB$155:$AB$1048576,0),MATCH((CUADRO!K$4&amp;$E614),'Hoja de Trabajo para listado'!$AB$151:$BA$151,0)),0)+IFERROR(INDEX('Hoja de Trabajo para listado'!$BC$155:$CB$1048576,MATCH($A614,'Hoja de Trabajo para listado'!$BC$155:$BC$1048576,0),MATCH((CUADRO!K$4&amp;$E614),'Hoja de Trabajo para listado'!$BC$151:$CB$151,0)),0)+IFERROR(INDEX('Hoja de Trabajo para listado'!$DE$153:$DG$274,MATCH($A614,'Hoja de Trabajo para listado'!$DE$153:$DE$1048576,0),MATCH((CUADRO!K$4&amp;$E614),'Hoja de Trabajo para listado'!$DE$151:$DG$151,0)),0)+IFERROR(INDEX('Hoja de Trabajo para listado'!$CD$155:$DC$1048576,MATCH($A614,'Hoja de Trabajo para listado'!$CD$155:$CD$1048576,0),MATCH((CUADRO!K$4&amp;$E614),'Hoja de Trabajo para listado'!$CD$151:$DC$151,0)),0)</f>
        <v>0</v>
      </c>
      <c r="L614" s="243">
        <f ca="1">+IFERROR(INDEX('Hoja de Trabajo para listado'!$A$155:$Z$1048576,MATCH($A614,'Hoja de Trabajo para listado'!$A$155:$A$1048576,0),MATCH((CUADRO!L$4&amp;$E614),'Hoja de Trabajo para listado'!$A$151:$Z$151,0)),0)+IFERROR(INDEX('Hoja de Trabajo para listado'!$AB$155:$BA$1048576,MATCH($A614,'Hoja de Trabajo para listado'!$AB$155:$AB$1048576,0),MATCH((CUADRO!L$4&amp;$E614),'Hoja de Trabajo para listado'!$AB$151:$BA$151,0)),0)+IFERROR(INDEX('Hoja de Trabajo para listado'!$BC$155:$CB$1048576,MATCH($A614,'Hoja de Trabajo para listado'!$BC$155:$BC$1048576,0),MATCH((CUADRO!L$4&amp;$E614),'Hoja de Trabajo para listado'!$BC$151:$CB$151,0)),0)+IFERROR(INDEX('Hoja de Trabajo para listado'!$DE$153:$DG$274,MATCH($A614,'Hoja de Trabajo para listado'!$DE$153:$DE$1048576,0),MATCH((CUADRO!L$4&amp;$E614),'Hoja de Trabajo para listado'!$DE$151:$DG$151,0)),0)+IFERROR(INDEX('Hoja de Trabajo para listado'!$CD$155:$DC$1048576,MATCH($A614,'Hoja de Trabajo para listado'!$CD$155:$CD$1048576,0),MATCH((CUADRO!L$4&amp;$E614),'Hoja de Trabajo para listado'!$CD$151:$DC$151,0)),0)</f>
        <v>0</v>
      </c>
      <c r="M614" s="243">
        <f ca="1">+IFERROR(INDEX('Hoja de Trabajo para listado'!$A$155:$Z$1048576,MATCH($A614,'Hoja de Trabajo para listado'!$A$155:$A$1048576,0),MATCH((CUADRO!M$4&amp;$E614),'Hoja de Trabajo para listado'!$A$151:$Z$151,0)),0)+IFERROR(INDEX('Hoja de Trabajo para listado'!$AB$155:$BA$1048576,MATCH($A614,'Hoja de Trabajo para listado'!$AB$155:$AB$1048576,0),MATCH((CUADRO!M$4&amp;$E614),'Hoja de Trabajo para listado'!$AB$151:$BA$151,0)),0)+IFERROR(INDEX('Hoja de Trabajo para listado'!$BC$155:$CB$1048576,MATCH($A614,'Hoja de Trabajo para listado'!$BC$155:$BC$1048576,0),MATCH((CUADRO!M$4&amp;$E614),'Hoja de Trabajo para listado'!$BC$151:$CB$151,0)),0)+IFERROR(INDEX('Hoja de Trabajo para listado'!$DE$153:$DG$274,MATCH($A614,'Hoja de Trabajo para listado'!$DE$153:$DE$1048576,0),MATCH((CUADRO!M$4&amp;$E614),'Hoja de Trabajo para listado'!$DE$151:$DG$151,0)),0)+IFERROR(INDEX('Hoja de Trabajo para listado'!$CD$155:$DC$1048576,MATCH($A614,'Hoja de Trabajo para listado'!$CD$155:$CD$1048576,0),MATCH((CUADRO!M$4&amp;$E614),'Hoja de Trabajo para listado'!$CD$151:$DC$151,0)),0)</f>
        <v>0</v>
      </c>
      <c r="N614" s="243">
        <f ca="1">+IFERROR(INDEX('Hoja de Trabajo para listado'!$A$155:$Z$1048576,MATCH($A614,'Hoja de Trabajo para listado'!$A$155:$A$1048576,0),MATCH((CUADRO!N$4&amp;$E614),'Hoja de Trabajo para listado'!$A$151:$Z$151,0)),0)+IFERROR(INDEX('Hoja de Trabajo para listado'!$AB$155:$BA$1048576,MATCH($A614,'Hoja de Trabajo para listado'!$AB$155:$AB$1048576,0),MATCH((CUADRO!N$4&amp;$E614),'Hoja de Trabajo para listado'!$AB$151:$BA$151,0)),0)+IFERROR(INDEX('Hoja de Trabajo para listado'!$BC$155:$CB$1048576,MATCH($A614,'Hoja de Trabajo para listado'!$BC$155:$BC$1048576,0),MATCH((CUADRO!N$4&amp;$E614),'Hoja de Trabajo para listado'!$BC$151:$CB$151,0)),0)+IFERROR(INDEX('Hoja de Trabajo para listado'!$DE$153:$DG$274,MATCH($A614,'Hoja de Trabajo para listado'!$DE$153:$DE$1048576,0),MATCH((CUADRO!N$4&amp;$E614),'Hoja de Trabajo para listado'!$DE$151:$DG$151,0)),0)+IFERROR(INDEX('Hoja de Trabajo para listado'!$CD$155:$DC$1048576,MATCH($A614,'Hoja de Trabajo para listado'!$CD$155:$CD$1048576,0),MATCH((CUADRO!N$4&amp;$E614),'Hoja de Trabajo para listado'!$CD$151:$DC$151,0)),0)</f>
        <v>0</v>
      </c>
      <c r="O614" s="243">
        <f ca="1">+IFERROR(INDEX('Hoja de Trabajo para listado'!$A$155:$Z$1048576,MATCH($A614,'Hoja de Trabajo para listado'!$A$155:$A$1048576,0),MATCH((CUADRO!O$4&amp;$E614),'Hoja de Trabajo para listado'!$A$151:$Z$151,0)),0)+IFERROR(INDEX('Hoja de Trabajo para listado'!$AB$155:$BA$1048576,MATCH($A614,'Hoja de Trabajo para listado'!$AB$155:$AB$1048576,0),MATCH((CUADRO!O$4&amp;$E614),'Hoja de Trabajo para listado'!$AB$151:$BA$151,0)),0)+IFERROR(INDEX('Hoja de Trabajo para listado'!$BC$155:$CB$1048576,MATCH($A614,'Hoja de Trabajo para listado'!$BC$155:$BC$1048576,0),MATCH((CUADRO!O$4&amp;$E614),'Hoja de Trabajo para listado'!$BC$151:$CB$151,0)),0)+IFERROR(INDEX('Hoja de Trabajo para listado'!$DE$153:$DG$274,MATCH($A614,'Hoja de Trabajo para listado'!$DE$153:$DE$1048576,0),MATCH((CUADRO!O$4&amp;$E614),'Hoja de Trabajo para listado'!$DE$151:$DG$151,0)),0)+IFERROR(INDEX('Hoja de Trabajo para listado'!$CD$155:$DC$1048576,MATCH($A614,'Hoja de Trabajo para listado'!$CD$155:$CD$1048576,0),MATCH((CUADRO!O$4&amp;$E614),'Hoja de Trabajo para listado'!$CD$151:$DC$151,0)),0)</f>
        <v>0</v>
      </c>
      <c r="P614" s="243">
        <f ca="1">+IFERROR(INDEX('Hoja de Trabajo para listado'!$A$155:$Z$1048576,MATCH($A614,'Hoja de Trabajo para listado'!$A$155:$A$1048576,0),MATCH((CUADRO!P$4&amp;$E614),'Hoja de Trabajo para listado'!$A$151:$Z$151,0)),0)+IFERROR(INDEX('Hoja de Trabajo para listado'!$AB$155:$BA$1048576,MATCH($A614,'Hoja de Trabajo para listado'!$AB$155:$AB$1048576,0),MATCH((CUADRO!P$4&amp;$E614),'Hoja de Trabajo para listado'!$AB$151:$BA$151,0)),0)+IFERROR(INDEX('Hoja de Trabajo para listado'!$BC$155:$CB$1048576,MATCH($A614,'Hoja de Trabajo para listado'!$BC$155:$BC$1048576,0),MATCH((CUADRO!P$4&amp;$E614),'Hoja de Trabajo para listado'!$BC$151:$CB$151,0)),0)+IFERROR(INDEX('Hoja de Trabajo para listado'!$DE$153:$DG$274,MATCH($A614,'Hoja de Trabajo para listado'!$DE$153:$DE$1048576,0),MATCH((CUADRO!P$4&amp;$E614),'Hoja de Trabajo para listado'!$DE$151:$DG$151,0)),0)+IFERROR(INDEX('Hoja de Trabajo para listado'!$CD$155:$DC$1048576,MATCH($A614,'Hoja de Trabajo para listado'!$CD$155:$CD$1048576,0),MATCH((CUADRO!P$4&amp;$E614),'Hoja de Trabajo para listado'!$CD$151:$DC$151,0)),0)</f>
        <v>0</v>
      </c>
      <c r="Q614" s="243">
        <f ca="1">+IFERROR(INDEX('Hoja de Trabajo para listado'!$A$155:$Z$1048576,MATCH($A614,'Hoja de Trabajo para listado'!$A$155:$A$1048576,0),MATCH((CUADRO!Q$4&amp;$E614),'Hoja de Trabajo para listado'!$A$151:$Z$151,0)),0)+IFERROR(INDEX('Hoja de Trabajo para listado'!$AB$155:$BA$1048576,MATCH($A614,'Hoja de Trabajo para listado'!$AB$155:$AB$1048576,0),MATCH((CUADRO!Q$4&amp;$E614),'Hoja de Trabajo para listado'!$AB$151:$BA$151,0)),0)+IFERROR(INDEX('Hoja de Trabajo para listado'!$BC$155:$CB$1048576,MATCH($A614,'Hoja de Trabajo para listado'!$BC$155:$BC$1048576,0),MATCH((CUADRO!Q$4&amp;$E614),'Hoja de Trabajo para listado'!$BC$151:$CB$151,0)),0)+IFERROR(INDEX('Hoja de Trabajo para listado'!$DE$153:$DG$274,MATCH($A614,'Hoja de Trabajo para listado'!$DE$153:$DE$1048576,0),MATCH((CUADRO!Q$4&amp;$E614),'Hoja de Trabajo para listado'!$DE$151:$DG$151,0)),0)+IFERROR(INDEX('Hoja de Trabajo para listado'!$CD$155:$DC$1048576,MATCH($A614,'Hoja de Trabajo para listado'!$CD$155:$CD$1048576,0),MATCH((CUADRO!Q$4&amp;$E614),'Hoja de Trabajo para listado'!$CD$151:$DC$151,0)),0)</f>
        <v>0</v>
      </c>
      <c r="R614" s="243">
        <f t="shared" ca="1" si="25"/>
        <v>0</v>
      </c>
      <c r="S614" s="249">
        <f ca="1">+R613+R614</f>
        <v>0</v>
      </c>
      <c r="T614" s="243">
        <f ca="1">+S614</f>
        <v>0</v>
      </c>
      <c r="U614" s="242">
        <f t="shared" si="26"/>
        <v>2</v>
      </c>
      <c r="V614" s="333" t="str">
        <f>+VLOOKUP(A614,bd_lista!$A$3:$E$592,5,FALSE)</f>
        <v>Gobiernos Autonomos Municipales</v>
      </c>
      <c r="W614" s="388"/>
      <c r="X614" s="242">
        <f>+VLOOKUP(A614,[4]Sheet1!$A$13:$D$744,4,FALSE)</f>
        <v>0</v>
      </c>
      <c r="Y614" s="242" t="e">
        <f>+VLOOKUP(X614,bd_lista!$A$3:$C$592,3,FALSE)</f>
        <v>#N/A</v>
      </c>
      <c r="Z614" s="292"/>
      <c r="AA614" s="293"/>
    </row>
    <row r="615" spans="1:27" customFormat="1" ht="27" hidden="1" customHeight="1">
      <c r="A615" s="32">
        <v>1259</v>
      </c>
      <c r="B615" s="392">
        <f>+A615</f>
        <v>1259</v>
      </c>
      <c r="C615" s="247" t="str">
        <f>+VLOOKUP(A615,bd_lista!$A$3:$C$592,3,FALSE)</f>
        <v>Gobierno Autónomo Municipal de Palos Blancos</v>
      </c>
      <c r="D615" s="389" t="str">
        <f>+C615</f>
        <v>Gobierno Autónomo Municipal de Palos Blancos</v>
      </c>
      <c r="E615" s="242" t="s">
        <v>1304</v>
      </c>
      <c r="F615" s="243">
        <f ca="1">+IFERROR(INDEX('Hoja de Trabajo para listado'!$A$155:$Z$1048576,MATCH($A615,'Hoja de Trabajo para listado'!$A$155:$A$1048576,0),MATCH((CUADRO!F$4&amp;$E615),'Hoja de Trabajo para listado'!$A$151:$Z$151,0)),0)+IFERROR(INDEX('Hoja de Trabajo para listado'!$AB$155:$BA$1048576,MATCH($A615,'Hoja de Trabajo para listado'!$AB$155:$AB$1048576,0),MATCH((CUADRO!F$4&amp;$E615),'Hoja de Trabajo para listado'!$AB$151:$BA$151,0)),0)+IFERROR(INDEX('Hoja de Trabajo para listado'!$BC$155:$CB$1048576,MATCH($A615,'Hoja de Trabajo para listado'!$BC$155:$BC$1048576,0),MATCH((CUADRO!F$4&amp;$E615),'Hoja de Trabajo para listado'!$BC$151:$CB$151,0)),0)+IFERROR(INDEX('Hoja de Trabajo para listado'!$DE$153:$DG$274,MATCH($A615,'Hoja de Trabajo para listado'!$DE$153:$DE$1048576,0),MATCH((CUADRO!F$4&amp;$E615),'Hoja de Trabajo para listado'!$DE$151:$DG$151,0)),0)+IFERROR(INDEX('Hoja de Trabajo para listado'!$CD$155:$DC$1048576,MATCH($A615,'Hoja de Trabajo para listado'!$CD$155:$CD$1048576,0),MATCH((CUADRO!F$4&amp;$E615),'Hoja de Trabajo para listado'!$CD$151:$DC$151,0)),0)</f>
        <v>0</v>
      </c>
      <c r="G615" s="243">
        <f ca="1">+IFERROR(INDEX('Hoja de Trabajo para listado'!$A$155:$Z$1048576,MATCH($A615,'Hoja de Trabajo para listado'!$A$155:$A$1048576,0),MATCH((CUADRO!G$4&amp;$E615),'Hoja de Trabajo para listado'!$A$151:$Z$151,0)),0)+IFERROR(INDEX('Hoja de Trabajo para listado'!$AB$155:$BA$1048576,MATCH($A615,'Hoja de Trabajo para listado'!$AB$155:$AB$1048576,0),MATCH((CUADRO!G$4&amp;$E615),'Hoja de Trabajo para listado'!$AB$151:$BA$151,0)),0)+IFERROR(INDEX('Hoja de Trabajo para listado'!$BC$155:$CB$1048576,MATCH($A615,'Hoja de Trabajo para listado'!$BC$155:$BC$1048576,0),MATCH((CUADRO!G$4&amp;$E615),'Hoja de Trabajo para listado'!$BC$151:$CB$151,0)),0)+IFERROR(INDEX('Hoja de Trabajo para listado'!$DE$153:$DG$274,MATCH($A615,'Hoja de Trabajo para listado'!$DE$153:$DE$1048576,0),MATCH((CUADRO!G$4&amp;$E615),'Hoja de Trabajo para listado'!$DE$151:$DG$151,0)),0)+IFERROR(INDEX('Hoja de Trabajo para listado'!$CD$155:$DC$1048576,MATCH($A615,'Hoja de Trabajo para listado'!$CD$155:$CD$1048576,0),MATCH((CUADRO!G$4&amp;$E615),'Hoja de Trabajo para listado'!$CD$151:$DC$151,0)),0)</f>
        <v>0</v>
      </c>
      <c r="H615" s="243">
        <f ca="1">+IFERROR(INDEX('Hoja de Trabajo para listado'!$A$155:$Z$1048576,MATCH($A615,'Hoja de Trabajo para listado'!$A$155:$A$1048576,0),MATCH((CUADRO!H$4&amp;$E615),'Hoja de Trabajo para listado'!$A$151:$Z$151,0)),0)+IFERROR(INDEX('Hoja de Trabajo para listado'!$AB$155:$BA$1048576,MATCH($A615,'Hoja de Trabajo para listado'!$AB$155:$AB$1048576,0),MATCH((CUADRO!H$4&amp;$E615),'Hoja de Trabajo para listado'!$AB$151:$BA$151,0)),0)+IFERROR(INDEX('Hoja de Trabajo para listado'!$BC$155:$CB$1048576,MATCH($A615,'Hoja de Trabajo para listado'!$BC$155:$BC$1048576,0),MATCH((CUADRO!H$4&amp;$E615),'Hoja de Trabajo para listado'!$BC$151:$CB$151,0)),0)+IFERROR(INDEX('Hoja de Trabajo para listado'!$DE$153:$DG$274,MATCH($A615,'Hoja de Trabajo para listado'!$DE$153:$DE$1048576,0),MATCH((CUADRO!H$4&amp;$E615),'Hoja de Trabajo para listado'!$DE$151:$DG$151,0)),0)+IFERROR(INDEX('Hoja de Trabajo para listado'!$CD$155:$DC$1048576,MATCH($A615,'Hoja de Trabajo para listado'!$CD$155:$CD$1048576,0),MATCH((CUADRO!H$4&amp;$E615),'Hoja de Trabajo para listado'!$CD$151:$DC$151,0)),0)</f>
        <v>0</v>
      </c>
      <c r="I615" s="243">
        <f ca="1">+IFERROR(INDEX('Hoja de Trabajo para listado'!$A$155:$Z$1048576,MATCH($A615,'Hoja de Trabajo para listado'!$A$155:$A$1048576,0),MATCH((CUADRO!I$4&amp;$E615),'Hoja de Trabajo para listado'!$A$151:$Z$151,0)),0)+IFERROR(INDEX('Hoja de Trabajo para listado'!$AB$155:$BA$1048576,MATCH($A615,'Hoja de Trabajo para listado'!$AB$155:$AB$1048576,0),MATCH((CUADRO!I$4&amp;$E615),'Hoja de Trabajo para listado'!$AB$151:$BA$151,0)),0)+IFERROR(INDEX('Hoja de Trabajo para listado'!$BC$155:$CB$1048576,MATCH($A615,'Hoja de Trabajo para listado'!$BC$155:$BC$1048576,0),MATCH((CUADRO!I$4&amp;$E615),'Hoja de Trabajo para listado'!$BC$151:$CB$151,0)),0)+IFERROR(INDEX('Hoja de Trabajo para listado'!$DE$153:$DG$274,MATCH($A615,'Hoja de Trabajo para listado'!$DE$153:$DE$1048576,0),MATCH((CUADRO!I$4&amp;$E615),'Hoja de Trabajo para listado'!$DE$151:$DG$151,0)),0)+IFERROR(INDEX('Hoja de Trabajo para listado'!$CD$155:$DC$1048576,MATCH($A615,'Hoja de Trabajo para listado'!$CD$155:$CD$1048576,0),MATCH((CUADRO!I$4&amp;$E615),'Hoja de Trabajo para listado'!$CD$151:$DC$151,0)),0)</f>
        <v>0</v>
      </c>
      <c r="J615" s="243">
        <f ca="1">+IFERROR(INDEX('Hoja de Trabajo para listado'!$A$155:$Z$1048576,MATCH($A615,'Hoja de Trabajo para listado'!$A$155:$A$1048576,0),MATCH((CUADRO!J$4&amp;$E615),'Hoja de Trabajo para listado'!$A$151:$Z$151,0)),0)+IFERROR(INDEX('Hoja de Trabajo para listado'!$AB$155:$BA$1048576,MATCH($A615,'Hoja de Trabajo para listado'!$AB$155:$AB$1048576,0),MATCH((CUADRO!J$4&amp;$E615),'Hoja de Trabajo para listado'!$AB$151:$BA$151,0)),0)+IFERROR(INDEX('Hoja de Trabajo para listado'!$BC$155:$CB$1048576,MATCH($A615,'Hoja de Trabajo para listado'!$BC$155:$BC$1048576,0),MATCH((CUADRO!J$4&amp;$E615),'Hoja de Trabajo para listado'!$BC$151:$CB$151,0)),0)+IFERROR(INDEX('Hoja de Trabajo para listado'!$DE$153:$DG$274,MATCH($A615,'Hoja de Trabajo para listado'!$DE$153:$DE$1048576,0),MATCH((CUADRO!J$4&amp;$E615),'Hoja de Trabajo para listado'!$DE$151:$DG$151,0)),0)+IFERROR(INDEX('Hoja de Trabajo para listado'!$CD$155:$DC$1048576,MATCH($A615,'Hoja de Trabajo para listado'!$CD$155:$CD$1048576,0),MATCH((CUADRO!J$4&amp;$E615),'Hoja de Trabajo para listado'!$CD$151:$DC$151,0)),0)</f>
        <v>0</v>
      </c>
      <c r="K615" s="243">
        <f ca="1">+IFERROR(INDEX('Hoja de Trabajo para listado'!$A$155:$Z$1048576,MATCH($A615,'Hoja de Trabajo para listado'!$A$155:$A$1048576,0),MATCH((CUADRO!K$4&amp;$E615),'Hoja de Trabajo para listado'!$A$151:$Z$151,0)),0)+IFERROR(INDEX('Hoja de Trabajo para listado'!$AB$155:$BA$1048576,MATCH($A615,'Hoja de Trabajo para listado'!$AB$155:$AB$1048576,0),MATCH((CUADRO!K$4&amp;$E615),'Hoja de Trabajo para listado'!$AB$151:$BA$151,0)),0)+IFERROR(INDEX('Hoja de Trabajo para listado'!$BC$155:$CB$1048576,MATCH($A615,'Hoja de Trabajo para listado'!$BC$155:$BC$1048576,0),MATCH((CUADRO!K$4&amp;$E615),'Hoja de Trabajo para listado'!$BC$151:$CB$151,0)),0)+IFERROR(INDEX('Hoja de Trabajo para listado'!$DE$153:$DG$274,MATCH($A615,'Hoja de Trabajo para listado'!$DE$153:$DE$1048576,0),MATCH((CUADRO!K$4&amp;$E615),'Hoja de Trabajo para listado'!$DE$151:$DG$151,0)),0)+IFERROR(INDEX('Hoja de Trabajo para listado'!$CD$155:$DC$1048576,MATCH($A615,'Hoja de Trabajo para listado'!$CD$155:$CD$1048576,0),MATCH((CUADRO!K$4&amp;$E615),'Hoja de Trabajo para listado'!$CD$151:$DC$151,0)),0)</f>
        <v>0</v>
      </c>
      <c r="L615" s="243">
        <f ca="1">+IFERROR(INDEX('Hoja de Trabajo para listado'!$A$155:$Z$1048576,MATCH($A615,'Hoja de Trabajo para listado'!$A$155:$A$1048576,0),MATCH((CUADRO!L$4&amp;$E615),'Hoja de Trabajo para listado'!$A$151:$Z$151,0)),0)+IFERROR(INDEX('Hoja de Trabajo para listado'!$AB$155:$BA$1048576,MATCH($A615,'Hoja de Trabajo para listado'!$AB$155:$AB$1048576,0),MATCH((CUADRO!L$4&amp;$E615),'Hoja de Trabajo para listado'!$AB$151:$BA$151,0)),0)+IFERROR(INDEX('Hoja de Trabajo para listado'!$BC$155:$CB$1048576,MATCH($A615,'Hoja de Trabajo para listado'!$BC$155:$BC$1048576,0),MATCH((CUADRO!L$4&amp;$E615),'Hoja de Trabajo para listado'!$BC$151:$CB$151,0)),0)+IFERROR(INDEX('Hoja de Trabajo para listado'!$DE$153:$DG$274,MATCH($A615,'Hoja de Trabajo para listado'!$DE$153:$DE$1048576,0),MATCH((CUADRO!L$4&amp;$E615),'Hoja de Trabajo para listado'!$DE$151:$DG$151,0)),0)+IFERROR(INDEX('Hoja de Trabajo para listado'!$CD$155:$DC$1048576,MATCH($A615,'Hoja de Trabajo para listado'!$CD$155:$CD$1048576,0),MATCH((CUADRO!L$4&amp;$E615),'Hoja de Trabajo para listado'!$CD$151:$DC$151,0)),0)</f>
        <v>0</v>
      </c>
      <c r="M615" s="243">
        <f ca="1">+IFERROR(INDEX('Hoja de Trabajo para listado'!$A$155:$Z$1048576,MATCH($A615,'Hoja de Trabajo para listado'!$A$155:$A$1048576,0),MATCH((CUADRO!M$4&amp;$E615),'Hoja de Trabajo para listado'!$A$151:$Z$151,0)),0)+IFERROR(INDEX('Hoja de Trabajo para listado'!$AB$155:$BA$1048576,MATCH($A615,'Hoja de Trabajo para listado'!$AB$155:$AB$1048576,0),MATCH((CUADRO!M$4&amp;$E615),'Hoja de Trabajo para listado'!$AB$151:$BA$151,0)),0)+IFERROR(INDEX('Hoja de Trabajo para listado'!$BC$155:$CB$1048576,MATCH($A615,'Hoja de Trabajo para listado'!$BC$155:$BC$1048576,0),MATCH((CUADRO!M$4&amp;$E615),'Hoja de Trabajo para listado'!$BC$151:$CB$151,0)),0)+IFERROR(INDEX('Hoja de Trabajo para listado'!$DE$153:$DG$274,MATCH($A615,'Hoja de Trabajo para listado'!$DE$153:$DE$1048576,0),MATCH((CUADRO!M$4&amp;$E615),'Hoja de Trabajo para listado'!$DE$151:$DG$151,0)),0)+IFERROR(INDEX('Hoja de Trabajo para listado'!$CD$155:$DC$1048576,MATCH($A615,'Hoja de Trabajo para listado'!$CD$155:$CD$1048576,0),MATCH((CUADRO!M$4&amp;$E615),'Hoja de Trabajo para listado'!$CD$151:$DC$151,0)),0)</f>
        <v>0</v>
      </c>
      <c r="N615" s="243">
        <f ca="1">+IFERROR(INDEX('Hoja de Trabajo para listado'!$A$155:$Z$1048576,MATCH($A615,'Hoja de Trabajo para listado'!$A$155:$A$1048576,0),MATCH((CUADRO!N$4&amp;$E615),'Hoja de Trabajo para listado'!$A$151:$Z$151,0)),0)+IFERROR(INDEX('Hoja de Trabajo para listado'!$AB$155:$BA$1048576,MATCH($A615,'Hoja de Trabajo para listado'!$AB$155:$AB$1048576,0),MATCH((CUADRO!N$4&amp;$E615),'Hoja de Trabajo para listado'!$AB$151:$BA$151,0)),0)+IFERROR(INDEX('Hoja de Trabajo para listado'!$BC$155:$CB$1048576,MATCH($A615,'Hoja de Trabajo para listado'!$BC$155:$BC$1048576,0),MATCH((CUADRO!N$4&amp;$E615),'Hoja de Trabajo para listado'!$BC$151:$CB$151,0)),0)+IFERROR(INDEX('Hoja de Trabajo para listado'!$DE$153:$DG$274,MATCH($A615,'Hoja de Trabajo para listado'!$DE$153:$DE$1048576,0),MATCH((CUADRO!N$4&amp;$E615),'Hoja de Trabajo para listado'!$DE$151:$DG$151,0)),0)+IFERROR(INDEX('Hoja de Trabajo para listado'!$CD$155:$DC$1048576,MATCH($A615,'Hoja de Trabajo para listado'!$CD$155:$CD$1048576,0),MATCH((CUADRO!N$4&amp;$E615),'Hoja de Trabajo para listado'!$CD$151:$DC$151,0)),0)</f>
        <v>0</v>
      </c>
      <c r="O615" s="243">
        <f ca="1">+IFERROR(INDEX('Hoja de Trabajo para listado'!$A$155:$Z$1048576,MATCH($A615,'Hoja de Trabajo para listado'!$A$155:$A$1048576,0),MATCH((CUADRO!O$4&amp;$E615),'Hoja de Trabajo para listado'!$A$151:$Z$151,0)),0)+IFERROR(INDEX('Hoja de Trabajo para listado'!$AB$155:$BA$1048576,MATCH($A615,'Hoja de Trabajo para listado'!$AB$155:$AB$1048576,0),MATCH((CUADRO!O$4&amp;$E615),'Hoja de Trabajo para listado'!$AB$151:$BA$151,0)),0)+IFERROR(INDEX('Hoja de Trabajo para listado'!$BC$155:$CB$1048576,MATCH($A615,'Hoja de Trabajo para listado'!$BC$155:$BC$1048576,0),MATCH((CUADRO!O$4&amp;$E615),'Hoja de Trabajo para listado'!$BC$151:$CB$151,0)),0)+IFERROR(INDEX('Hoja de Trabajo para listado'!$DE$153:$DG$274,MATCH($A615,'Hoja de Trabajo para listado'!$DE$153:$DE$1048576,0),MATCH((CUADRO!O$4&amp;$E615),'Hoja de Trabajo para listado'!$DE$151:$DG$151,0)),0)+IFERROR(INDEX('Hoja de Trabajo para listado'!$CD$155:$DC$1048576,MATCH($A615,'Hoja de Trabajo para listado'!$CD$155:$CD$1048576,0),MATCH((CUADRO!O$4&amp;$E615),'Hoja de Trabajo para listado'!$CD$151:$DC$151,0)),0)</f>
        <v>0</v>
      </c>
      <c r="P615" s="243">
        <f ca="1">+IFERROR(INDEX('Hoja de Trabajo para listado'!$A$155:$Z$1048576,MATCH($A615,'Hoja de Trabajo para listado'!$A$155:$A$1048576,0),MATCH((CUADRO!P$4&amp;$E615),'Hoja de Trabajo para listado'!$A$151:$Z$151,0)),0)+IFERROR(INDEX('Hoja de Trabajo para listado'!$AB$155:$BA$1048576,MATCH($A615,'Hoja de Trabajo para listado'!$AB$155:$AB$1048576,0),MATCH((CUADRO!P$4&amp;$E615),'Hoja de Trabajo para listado'!$AB$151:$BA$151,0)),0)+IFERROR(INDEX('Hoja de Trabajo para listado'!$BC$155:$CB$1048576,MATCH($A615,'Hoja de Trabajo para listado'!$BC$155:$BC$1048576,0),MATCH((CUADRO!P$4&amp;$E615),'Hoja de Trabajo para listado'!$BC$151:$CB$151,0)),0)+IFERROR(INDEX('Hoja de Trabajo para listado'!$DE$153:$DG$274,MATCH($A615,'Hoja de Trabajo para listado'!$DE$153:$DE$1048576,0),MATCH((CUADRO!P$4&amp;$E615),'Hoja de Trabajo para listado'!$DE$151:$DG$151,0)),0)+IFERROR(INDEX('Hoja de Trabajo para listado'!$CD$155:$DC$1048576,MATCH($A615,'Hoja de Trabajo para listado'!$CD$155:$CD$1048576,0),MATCH((CUADRO!P$4&amp;$E615),'Hoja de Trabajo para listado'!$CD$151:$DC$151,0)),0)</f>
        <v>0</v>
      </c>
      <c r="Q615" s="243">
        <f ca="1">+IFERROR(INDEX('Hoja de Trabajo para listado'!$A$155:$Z$1048576,MATCH($A615,'Hoja de Trabajo para listado'!$A$155:$A$1048576,0),MATCH((CUADRO!Q$4&amp;$E615),'Hoja de Trabajo para listado'!$A$151:$Z$151,0)),0)+IFERROR(INDEX('Hoja de Trabajo para listado'!$AB$155:$BA$1048576,MATCH($A615,'Hoja de Trabajo para listado'!$AB$155:$AB$1048576,0),MATCH((CUADRO!Q$4&amp;$E615),'Hoja de Trabajo para listado'!$AB$151:$BA$151,0)),0)+IFERROR(INDEX('Hoja de Trabajo para listado'!$BC$155:$CB$1048576,MATCH($A615,'Hoja de Trabajo para listado'!$BC$155:$BC$1048576,0),MATCH((CUADRO!Q$4&amp;$E615),'Hoja de Trabajo para listado'!$BC$151:$CB$151,0)),0)+IFERROR(INDEX('Hoja de Trabajo para listado'!$DE$153:$DG$274,MATCH($A615,'Hoja de Trabajo para listado'!$DE$153:$DE$1048576,0),MATCH((CUADRO!Q$4&amp;$E615),'Hoja de Trabajo para listado'!$DE$151:$DG$151,0)),0)+IFERROR(INDEX('Hoja de Trabajo para listado'!$CD$155:$DC$1048576,MATCH($A615,'Hoja de Trabajo para listado'!$CD$155:$CD$1048576,0),MATCH((CUADRO!Q$4&amp;$E615),'Hoja de Trabajo para listado'!$CD$151:$DC$151,0)),0)</f>
        <v>0</v>
      </c>
      <c r="R615" s="243">
        <f t="shared" ca="1" si="25"/>
        <v>0</v>
      </c>
      <c r="S615" s="249"/>
      <c r="T615" s="243">
        <f ca="1">+T616</f>
        <v>0</v>
      </c>
      <c r="U615" s="242">
        <f t="shared" si="26"/>
        <v>1</v>
      </c>
      <c r="V615" s="333" t="str">
        <f>+VLOOKUP(A615,bd_lista!$A$3:$E$592,5,FALSE)</f>
        <v>Gobiernos Autonomos Municipales</v>
      </c>
      <c r="W615" s="387" t="str">
        <f>+V615</f>
        <v>Gobiernos Autonomos Municipales</v>
      </c>
      <c r="X615" s="242">
        <f>+VLOOKUP(A615,[4]Sheet1!$A$13:$D$744,4,FALSE)</f>
        <v>0</v>
      </c>
      <c r="Y615" s="242" t="e">
        <f>+VLOOKUP(X615,bd_lista!$A$3:$C$592,3,FALSE)</f>
        <v>#N/A</v>
      </c>
      <c r="Z615" s="294">
        <f>+X615</f>
        <v>0</v>
      </c>
      <c r="AA615" s="295" t="e">
        <f>+Y615</f>
        <v>#N/A</v>
      </c>
    </row>
    <row r="616" spans="1:27" customFormat="1" ht="27" hidden="1" customHeight="1">
      <c r="A616" s="32">
        <v>1259</v>
      </c>
      <c r="B616" s="393"/>
      <c r="C616" s="247" t="str">
        <f>+VLOOKUP(A616,bd_lista!$A$3:$C$592,3,FALSE)</f>
        <v>Gobierno Autónomo Municipal de Palos Blancos</v>
      </c>
      <c r="D616" s="390"/>
      <c r="E616" s="244" t="s">
        <v>1305</v>
      </c>
      <c r="F616" s="243">
        <f ca="1">+IFERROR(INDEX('Hoja de Trabajo para listado'!$A$155:$Z$1048576,MATCH($A616,'Hoja de Trabajo para listado'!$A$155:$A$1048576,0),MATCH((CUADRO!F$4&amp;$E616),'Hoja de Trabajo para listado'!$A$151:$Z$151,0)),0)+IFERROR(INDEX('Hoja de Trabajo para listado'!$AB$155:$BA$1048576,MATCH($A616,'Hoja de Trabajo para listado'!$AB$155:$AB$1048576,0),MATCH((CUADRO!F$4&amp;$E616),'Hoja de Trabajo para listado'!$AB$151:$BA$151,0)),0)+IFERROR(INDEX('Hoja de Trabajo para listado'!$BC$155:$CB$1048576,MATCH($A616,'Hoja de Trabajo para listado'!$BC$155:$BC$1048576,0),MATCH((CUADRO!F$4&amp;$E616),'Hoja de Trabajo para listado'!$BC$151:$CB$151,0)),0)+IFERROR(INDEX('Hoja de Trabajo para listado'!$DE$153:$DG$274,MATCH($A616,'Hoja de Trabajo para listado'!$DE$153:$DE$1048576,0),MATCH((CUADRO!F$4&amp;$E616),'Hoja de Trabajo para listado'!$DE$151:$DG$151,0)),0)+IFERROR(INDEX('Hoja de Trabajo para listado'!$CD$155:$DC$1048576,MATCH($A616,'Hoja de Trabajo para listado'!$CD$155:$CD$1048576,0),MATCH((CUADRO!F$4&amp;$E616),'Hoja de Trabajo para listado'!$CD$151:$DC$151,0)),0)</f>
        <v>0</v>
      </c>
      <c r="G616" s="243">
        <f ca="1">+IFERROR(INDEX('Hoja de Trabajo para listado'!$A$155:$Z$1048576,MATCH($A616,'Hoja de Trabajo para listado'!$A$155:$A$1048576,0),MATCH((CUADRO!G$4&amp;$E616),'Hoja de Trabajo para listado'!$A$151:$Z$151,0)),0)+IFERROR(INDEX('Hoja de Trabajo para listado'!$AB$155:$BA$1048576,MATCH($A616,'Hoja de Trabajo para listado'!$AB$155:$AB$1048576,0),MATCH((CUADRO!G$4&amp;$E616),'Hoja de Trabajo para listado'!$AB$151:$BA$151,0)),0)+IFERROR(INDEX('Hoja de Trabajo para listado'!$BC$155:$CB$1048576,MATCH($A616,'Hoja de Trabajo para listado'!$BC$155:$BC$1048576,0),MATCH((CUADRO!G$4&amp;$E616),'Hoja de Trabajo para listado'!$BC$151:$CB$151,0)),0)+IFERROR(INDEX('Hoja de Trabajo para listado'!$DE$153:$DG$274,MATCH($A616,'Hoja de Trabajo para listado'!$DE$153:$DE$1048576,0),MATCH((CUADRO!G$4&amp;$E616),'Hoja de Trabajo para listado'!$DE$151:$DG$151,0)),0)+IFERROR(INDEX('Hoja de Trabajo para listado'!$CD$155:$DC$1048576,MATCH($A616,'Hoja de Trabajo para listado'!$CD$155:$CD$1048576,0),MATCH((CUADRO!G$4&amp;$E616),'Hoja de Trabajo para listado'!$CD$151:$DC$151,0)),0)</f>
        <v>0</v>
      </c>
      <c r="H616" s="243">
        <f ca="1">+IFERROR(INDEX('Hoja de Trabajo para listado'!$A$155:$Z$1048576,MATCH($A616,'Hoja de Trabajo para listado'!$A$155:$A$1048576,0),MATCH((CUADRO!H$4&amp;$E616),'Hoja de Trabajo para listado'!$A$151:$Z$151,0)),0)+IFERROR(INDEX('Hoja de Trabajo para listado'!$AB$155:$BA$1048576,MATCH($A616,'Hoja de Trabajo para listado'!$AB$155:$AB$1048576,0),MATCH((CUADRO!H$4&amp;$E616),'Hoja de Trabajo para listado'!$AB$151:$BA$151,0)),0)+IFERROR(INDEX('Hoja de Trabajo para listado'!$BC$155:$CB$1048576,MATCH($A616,'Hoja de Trabajo para listado'!$BC$155:$BC$1048576,0),MATCH((CUADRO!H$4&amp;$E616),'Hoja de Trabajo para listado'!$BC$151:$CB$151,0)),0)+IFERROR(INDEX('Hoja de Trabajo para listado'!$DE$153:$DG$274,MATCH($A616,'Hoja de Trabajo para listado'!$DE$153:$DE$1048576,0),MATCH((CUADRO!H$4&amp;$E616),'Hoja de Trabajo para listado'!$DE$151:$DG$151,0)),0)+IFERROR(INDEX('Hoja de Trabajo para listado'!$CD$155:$DC$1048576,MATCH($A616,'Hoja de Trabajo para listado'!$CD$155:$CD$1048576,0),MATCH((CUADRO!H$4&amp;$E616),'Hoja de Trabajo para listado'!$CD$151:$DC$151,0)),0)</f>
        <v>0</v>
      </c>
      <c r="I616" s="243">
        <f ca="1">+IFERROR(INDEX('Hoja de Trabajo para listado'!$A$155:$Z$1048576,MATCH($A616,'Hoja de Trabajo para listado'!$A$155:$A$1048576,0),MATCH((CUADRO!I$4&amp;$E616),'Hoja de Trabajo para listado'!$A$151:$Z$151,0)),0)+IFERROR(INDEX('Hoja de Trabajo para listado'!$AB$155:$BA$1048576,MATCH($A616,'Hoja de Trabajo para listado'!$AB$155:$AB$1048576,0),MATCH((CUADRO!I$4&amp;$E616),'Hoja de Trabajo para listado'!$AB$151:$BA$151,0)),0)+IFERROR(INDEX('Hoja de Trabajo para listado'!$BC$155:$CB$1048576,MATCH($A616,'Hoja de Trabajo para listado'!$BC$155:$BC$1048576,0),MATCH((CUADRO!I$4&amp;$E616),'Hoja de Trabajo para listado'!$BC$151:$CB$151,0)),0)+IFERROR(INDEX('Hoja de Trabajo para listado'!$DE$153:$DG$274,MATCH($A616,'Hoja de Trabajo para listado'!$DE$153:$DE$1048576,0),MATCH((CUADRO!I$4&amp;$E616),'Hoja de Trabajo para listado'!$DE$151:$DG$151,0)),0)+IFERROR(INDEX('Hoja de Trabajo para listado'!$CD$155:$DC$1048576,MATCH($A616,'Hoja de Trabajo para listado'!$CD$155:$CD$1048576,0),MATCH((CUADRO!I$4&amp;$E616),'Hoja de Trabajo para listado'!$CD$151:$DC$151,0)),0)</f>
        <v>0</v>
      </c>
      <c r="J616" s="243">
        <f ca="1">+IFERROR(INDEX('Hoja de Trabajo para listado'!$A$155:$Z$1048576,MATCH($A616,'Hoja de Trabajo para listado'!$A$155:$A$1048576,0),MATCH((CUADRO!J$4&amp;$E616),'Hoja de Trabajo para listado'!$A$151:$Z$151,0)),0)+IFERROR(INDEX('Hoja de Trabajo para listado'!$AB$155:$BA$1048576,MATCH($A616,'Hoja de Trabajo para listado'!$AB$155:$AB$1048576,0),MATCH((CUADRO!J$4&amp;$E616),'Hoja de Trabajo para listado'!$AB$151:$BA$151,0)),0)+IFERROR(INDEX('Hoja de Trabajo para listado'!$BC$155:$CB$1048576,MATCH($A616,'Hoja de Trabajo para listado'!$BC$155:$BC$1048576,0),MATCH((CUADRO!J$4&amp;$E616),'Hoja de Trabajo para listado'!$BC$151:$CB$151,0)),0)+IFERROR(INDEX('Hoja de Trabajo para listado'!$DE$153:$DG$274,MATCH($A616,'Hoja de Trabajo para listado'!$DE$153:$DE$1048576,0),MATCH((CUADRO!J$4&amp;$E616),'Hoja de Trabajo para listado'!$DE$151:$DG$151,0)),0)+IFERROR(INDEX('Hoja de Trabajo para listado'!$CD$155:$DC$1048576,MATCH($A616,'Hoja de Trabajo para listado'!$CD$155:$CD$1048576,0),MATCH((CUADRO!J$4&amp;$E616),'Hoja de Trabajo para listado'!$CD$151:$DC$151,0)),0)</f>
        <v>0</v>
      </c>
      <c r="K616" s="243">
        <f ca="1">+IFERROR(INDEX('Hoja de Trabajo para listado'!$A$155:$Z$1048576,MATCH($A616,'Hoja de Trabajo para listado'!$A$155:$A$1048576,0),MATCH((CUADRO!K$4&amp;$E616),'Hoja de Trabajo para listado'!$A$151:$Z$151,0)),0)+IFERROR(INDEX('Hoja de Trabajo para listado'!$AB$155:$BA$1048576,MATCH($A616,'Hoja de Trabajo para listado'!$AB$155:$AB$1048576,0),MATCH((CUADRO!K$4&amp;$E616),'Hoja de Trabajo para listado'!$AB$151:$BA$151,0)),0)+IFERROR(INDEX('Hoja de Trabajo para listado'!$BC$155:$CB$1048576,MATCH($A616,'Hoja de Trabajo para listado'!$BC$155:$BC$1048576,0),MATCH((CUADRO!K$4&amp;$E616),'Hoja de Trabajo para listado'!$BC$151:$CB$151,0)),0)+IFERROR(INDEX('Hoja de Trabajo para listado'!$DE$153:$DG$274,MATCH($A616,'Hoja de Trabajo para listado'!$DE$153:$DE$1048576,0),MATCH((CUADRO!K$4&amp;$E616),'Hoja de Trabajo para listado'!$DE$151:$DG$151,0)),0)+IFERROR(INDEX('Hoja de Trabajo para listado'!$CD$155:$DC$1048576,MATCH($A616,'Hoja de Trabajo para listado'!$CD$155:$CD$1048576,0),MATCH((CUADRO!K$4&amp;$E616),'Hoja de Trabajo para listado'!$CD$151:$DC$151,0)),0)</f>
        <v>0</v>
      </c>
      <c r="L616" s="243">
        <f ca="1">+IFERROR(INDEX('Hoja de Trabajo para listado'!$A$155:$Z$1048576,MATCH($A616,'Hoja de Trabajo para listado'!$A$155:$A$1048576,0),MATCH((CUADRO!L$4&amp;$E616),'Hoja de Trabajo para listado'!$A$151:$Z$151,0)),0)+IFERROR(INDEX('Hoja de Trabajo para listado'!$AB$155:$BA$1048576,MATCH($A616,'Hoja de Trabajo para listado'!$AB$155:$AB$1048576,0),MATCH((CUADRO!L$4&amp;$E616),'Hoja de Trabajo para listado'!$AB$151:$BA$151,0)),0)+IFERROR(INDEX('Hoja de Trabajo para listado'!$BC$155:$CB$1048576,MATCH($A616,'Hoja de Trabajo para listado'!$BC$155:$BC$1048576,0),MATCH((CUADRO!L$4&amp;$E616),'Hoja de Trabajo para listado'!$BC$151:$CB$151,0)),0)+IFERROR(INDEX('Hoja de Trabajo para listado'!$DE$153:$DG$274,MATCH($A616,'Hoja de Trabajo para listado'!$DE$153:$DE$1048576,0),MATCH((CUADRO!L$4&amp;$E616),'Hoja de Trabajo para listado'!$DE$151:$DG$151,0)),0)+IFERROR(INDEX('Hoja de Trabajo para listado'!$CD$155:$DC$1048576,MATCH($A616,'Hoja de Trabajo para listado'!$CD$155:$CD$1048576,0),MATCH((CUADRO!L$4&amp;$E616),'Hoja de Trabajo para listado'!$CD$151:$DC$151,0)),0)</f>
        <v>0</v>
      </c>
      <c r="M616" s="243">
        <f ca="1">+IFERROR(INDEX('Hoja de Trabajo para listado'!$A$155:$Z$1048576,MATCH($A616,'Hoja de Trabajo para listado'!$A$155:$A$1048576,0),MATCH((CUADRO!M$4&amp;$E616),'Hoja de Trabajo para listado'!$A$151:$Z$151,0)),0)+IFERROR(INDEX('Hoja de Trabajo para listado'!$AB$155:$BA$1048576,MATCH($A616,'Hoja de Trabajo para listado'!$AB$155:$AB$1048576,0),MATCH((CUADRO!M$4&amp;$E616),'Hoja de Trabajo para listado'!$AB$151:$BA$151,0)),0)+IFERROR(INDEX('Hoja de Trabajo para listado'!$BC$155:$CB$1048576,MATCH($A616,'Hoja de Trabajo para listado'!$BC$155:$BC$1048576,0),MATCH((CUADRO!M$4&amp;$E616),'Hoja de Trabajo para listado'!$BC$151:$CB$151,0)),0)+IFERROR(INDEX('Hoja de Trabajo para listado'!$DE$153:$DG$274,MATCH($A616,'Hoja de Trabajo para listado'!$DE$153:$DE$1048576,0),MATCH((CUADRO!M$4&amp;$E616),'Hoja de Trabajo para listado'!$DE$151:$DG$151,0)),0)+IFERROR(INDEX('Hoja de Trabajo para listado'!$CD$155:$DC$1048576,MATCH($A616,'Hoja de Trabajo para listado'!$CD$155:$CD$1048576,0),MATCH((CUADRO!M$4&amp;$E616),'Hoja de Trabajo para listado'!$CD$151:$DC$151,0)),0)</f>
        <v>0</v>
      </c>
      <c r="N616" s="243">
        <f ca="1">+IFERROR(INDEX('Hoja de Trabajo para listado'!$A$155:$Z$1048576,MATCH($A616,'Hoja de Trabajo para listado'!$A$155:$A$1048576,0),MATCH((CUADRO!N$4&amp;$E616),'Hoja de Trabajo para listado'!$A$151:$Z$151,0)),0)+IFERROR(INDEX('Hoja de Trabajo para listado'!$AB$155:$BA$1048576,MATCH($A616,'Hoja de Trabajo para listado'!$AB$155:$AB$1048576,0),MATCH((CUADRO!N$4&amp;$E616),'Hoja de Trabajo para listado'!$AB$151:$BA$151,0)),0)+IFERROR(INDEX('Hoja de Trabajo para listado'!$BC$155:$CB$1048576,MATCH($A616,'Hoja de Trabajo para listado'!$BC$155:$BC$1048576,0),MATCH((CUADRO!N$4&amp;$E616),'Hoja de Trabajo para listado'!$BC$151:$CB$151,0)),0)+IFERROR(INDEX('Hoja de Trabajo para listado'!$DE$153:$DG$274,MATCH($A616,'Hoja de Trabajo para listado'!$DE$153:$DE$1048576,0),MATCH((CUADRO!N$4&amp;$E616),'Hoja de Trabajo para listado'!$DE$151:$DG$151,0)),0)+IFERROR(INDEX('Hoja de Trabajo para listado'!$CD$155:$DC$1048576,MATCH($A616,'Hoja de Trabajo para listado'!$CD$155:$CD$1048576,0),MATCH((CUADRO!N$4&amp;$E616),'Hoja de Trabajo para listado'!$CD$151:$DC$151,0)),0)</f>
        <v>0</v>
      </c>
      <c r="O616" s="243">
        <f ca="1">+IFERROR(INDEX('Hoja de Trabajo para listado'!$A$155:$Z$1048576,MATCH($A616,'Hoja de Trabajo para listado'!$A$155:$A$1048576,0),MATCH((CUADRO!O$4&amp;$E616),'Hoja de Trabajo para listado'!$A$151:$Z$151,0)),0)+IFERROR(INDEX('Hoja de Trabajo para listado'!$AB$155:$BA$1048576,MATCH($A616,'Hoja de Trabajo para listado'!$AB$155:$AB$1048576,0),MATCH((CUADRO!O$4&amp;$E616),'Hoja de Trabajo para listado'!$AB$151:$BA$151,0)),0)+IFERROR(INDEX('Hoja de Trabajo para listado'!$BC$155:$CB$1048576,MATCH($A616,'Hoja de Trabajo para listado'!$BC$155:$BC$1048576,0),MATCH((CUADRO!O$4&amp;$E616),'Hoja de Trabajo para listado'!$BC$151:$CB$151,0)),0)+IFERROR(INDEX('Hoja de Trabajo para listado'!$DE$153:$DG$274,MATCH($A616,'Hoja de Trabajo para listado'!$DE$153:$DE$1048576,0),MATCH((CUADRO!O$4&amp;$E616),'Hoja de Trabajo para listado'!$DE$151:$DG$151,0)),0)+IFERROR(INDEX('Hoja de Trabajo para listado'!$CD$155:$DC$1048576,MATCH($A616,'Hoja de Trabajo para listado'!$CD$155:$CD$1048576,0),MATCH((CUADRO!O$4&amp;$E616),'Hoja de Trabajo para listado'!$CD$151:$DC$151,0)),0)</f>
        <v>0</v>
      </c>
      <c r="P616" s="243">
        <f ca="1">+IFERROR(INDEX('Hoja de Trabajo para listado'!$A$155:$Z$1048576,MATCH($A616,'Hoja de Trabajo para listado'!$A$155:$A$1048576,0),MATCH((CUADRO!P$4&amp;$E616),'Hoja de Trabajo para listado'!$A$151:$Z$151,0)),0)+IFERROR(INDEX('Hoja de Trabajo para listado'!$AB$155:$BA$1048576,MATCH($A616,'Hoja de Trabajo para listado'!$AB$155:$AB$1048576,0),MATCH((CUADRO!P$4&amp;$E616),'Hoja de Trabajo para listado'!$AB$151:$BA$151,0)),0)+IFERROR(INDEX('Hoja de Trabajo para listado'!$BC$155:$CB$1048576,MATCH($A616,'Hoja de Trabajo para listado'!$BC$155:$BC$1048576,0),MATCH((CUADRO!P$4&amp;$E616),'Hoja de Trabajo para listado'!$BC$151:$CB$151,0)),0)+IFERROR(INDEX('Hoja de Trabajo para listado'!$DE$153:$DG$274,MATCH($A616,'Hoja de Trabajo para listado'!$DE$153:$DE$1048576,0),MATCH((CUADRO!P$4&amp;$E616),'Hoja de Trabajo para listado'!$DE$151:$DG$151,0)),0)+IFERROR(INDEX('Hoja de Trabajo para listado'!$CD$155:$DC$1048576,MATCH($A616,'Hoja de Trabajo para listado'!$CD$155:$CD$1048576,0),MATCH((CUADRO!P$4&amp;$E616),'Hoja de Trabajo para listado'!$CD$151:$DC$151,0)),0)</f>
        <v>0</v>
      </c>
      <c r="Q616" s="243">
        <f ca="1">+IFERROR(INDEX('Hoja de Trabajo para listado'!$A$155:$Z$1048576,MATCH($A616,'Hoja de Trabajo para listado'!$A$155:$A$1048576,0),MATCH((CUADRO!Q$4&amp;$E616),'Hoja de Trabajo para listado'!$A$151:$Z$151,0)),0)+IFERROR(INDEX('Hoja de Trabajo para listado'!$AB$155:$BA$1048576,MATCH($A616,'Hoja de Trabajo para listado'!$AB$155:$AB$1048576,0),MATCH((CUADRO!Q$4&amp;$E616),'Hoja de Trabajo para listado'!$AB$151:$BA$151,0)),0)+IFERROR(INDEX('Hoja de Trabajo para listado'!$BC$155:$CB$1048576,MATCH($A616,'Hoja de Trabajo para listado'!$BC$155:$BC$1048576,0),MATCH((CUADRO!Q$4&amp;$E616),'Hoja de Trabajo para listado'!$BC$151:$CB$151,0)),0)+IFERROR(INDEX('Hoja de Trabajo para listado'!$DE$153:$DG$274,MATCH($A616,'Hoja de Trabajo para listado'!$DE$153:$DE$1048576,0),MATCH((CUADRO!Q$4&amp;$E616),'Hoja de Trabajo para listado'!$DE$151:$DG$151,0)),0)+IFERROR(INDEX('Hoja de Trabajo para listado'!$CD$155:$DC$1048576,MATCH($A616,'Hoja de Trabajo para listado'!$CD$155:$CD$1048576,0),MATCH((CUADRO!Q$4&amp;$E616),'Hoja de Trabajo para listado'!$CD$151:$DC$151,0)),0)</f>
        <v>0</v>
      </c>
      <c r="R616" s="243">
        <f t="shared" ca="1" si="25"/>
        <v>0</v>
      </c>
      <c r="S616" s="249">
        <f ca="1">+R615+R616</f>
        <v>0</v>
      </c>
      <c r="T616" s="243">
        <f ca="1">+S616</f>
        <v>0</v>
      </c>
      <c r="U616" s="242">
        <f t="shared" si="26"/>
        <v>2</v>
      </c>
      <c r="V616" s="333" t="str">
        <f>+VLOOKUP(A616,bd_lista!$A$3:$E$592,5,FALSE)</f>
        <v>Gobiernos Autonomos Municipales</v>
      </c>
      <c r="W616" s="388"/>
      <c r="X616" s="242">
        <f>+VLOOKUP(A616,[4]Sheet1!$A$13:$D$744,4,FALSE)</f>
        <v>0</v>
      </c>
      <c r="Y616" s="242" t="e">
        <f>+VLOOKUP(X616,bd_lista!$A$3:$C$592,3,FALSE)</f>
        <v>#N/A</v>
      </c>
      <c r="Z616" s="292"/>
      <c r="AA616" s="293"/>
    </row>
    <row r="617" spans="1:27" customFormat="1" ht="27" hidden="1" customHeight="1">
      <c r="A617" s="32">
        <v>1260</v>
      </c>
      <c r="B617" s="392">
        <f>+A617</f>
        <v>1260</v>
      </c>
      <c r="C617" s="247" t="str">
        <f>+VLOOKUP(A617,bd_lista!$A$3:$C$592,3,FALSE)</f>
        <v>Gobierno Autónomo Municipal de La Asunta</v>
      </c>
      <c r="D617" s="389" t="str">
        <f>+C617</f>
        <v>Gobierno Autónomo Municipal de La Asunta</v>
      </c>
      <c r="E617" s="242" t="s">
        <v>1304</v>
      </c>
      <c r="F617" s="243">
        <f ca="1">+IFERROR(INDEX('Hoja de Trabajo para listado'!$A$155:$Z$1048576,MATCH($A617,'Hoja de Trabajo para listado'!$A$155:$A$1048576,0),MATCH((CUADRO!F$4&amp;$E617),'Hoja de Trabajo para listado'!$A$151:$Z$151,0)),0)+IFERROR(INDEX('Hoja de Trabajo para listado'!$AB$155:$BA$1048576,MATCH($A617,'Hoja de Trabajo para listado'!$AB$155:$AB$1048576,0),MATCH((CUADRO!F$4&amp;$E617),'Hoja de Trabajo para listado'!$AB$151:$BA$151,0)),0)+IFERROR(INDEX('Hoja de Trabajo para listado'!$BC$155:$CB$1048576,MATCH($A617,'Hoja de Trabajo para listado'!$BC$155:$BC$1048576,0),MATCH((CUADRO!F$4&amp;$E617),'Hoja de Trabajo para listado'!$BC$151:$CB$151,0)),0)+IFERROR(INDEX('Hoja de Trabajo para listado'!$DE$153:$DG$274,MATCH($A617,'Hoja de Trabajo para listado'!$DE$153:$DE$1048576,0),MATCH((CUADRO!F$4&amp;$E617),'Hoja de Trabajo para listado'!$DE$151:$DG$151,0)),0)+IFERROR(INDEX('Hoja de Trabajo para listado'!$CD$155:$DC$1048576,MATCH($A617,'Hoja de Trabajo para listado'!$CD$155:$CD$1048576,0),MATCH((CUADRO!F$4&amp;$E617),'Hoja de Trabajo para listado'!$CD$151:$DC$151,0)),0)</f>
        <v>0</v>
      </c>
      <c r="G617" s="243">
        <f ca="1">+IFERROR(INDEX('Hoja de Trabajo para listado'!$A$155:$Z$1048576,MATCH($A617,'Hoja de Trabajo para listado'!$A$155:$A$1048576,0),MATCH((CUADRO!G$4&amp;$E617),'Hoja de Trabajo para listado'!$A$151:$Z$151,0)),0)+IFERROR(INDEX('Hoja de Trabajo para listado'!$AB$155:$BA$1048576,MATCH($A617,'Hoja de Trabajo para listado'!$AB$155:$AB$1048576,0),MATCH((CUADRO!G$4&amp;$E617),'Hoja de Trabajo para listado'!$AB$151:$BA$151,0)),0)+IFERROR(INDEX('Hoja de Trabajo para listado'!$BC$155:$CB$1048576,MATCH($A617,'Hoja de Trabajo para listado'!$BC$155:$BC$1048576,0),MATCH((CUADRO!G$4&amp;$E617),'Hoja de Trabajo para listado'!$BC$151:$CB$151,0)),0)+IFERROR(INDEX('Hoja de Trabajo para listado'!$DE$153:$DG$274,MATCH($A617,'Hoja de Trabajo para listado'!$DE$153:$DE$1048576,0),MATCH((CUADRO!G$4&amp;$E617),'Hoja de Trabajo para listado'!$DE$151:$DG$151,0)),0)+IFERROR(INDEX('Hoja de Trabajo para listado'!$CD$155:$DC$1048576,MATCH($A617,'Hoja de Trabajo para listado'!$CD$155:$CD$1048576,0),MATCH((CUADRO!G$4&amp;$E617),'Hoja de Trabajo para listado'!$CD$151:$DC$151,0)),0)</f>
        <v>0</v>
      </c>
      <c r="H617" s="243">
        <f ca="1">+IFERROR(INDEX('Hoja de Trabajo para listado'!$A$155:$Z$1048576,MATCH($A617,'Hoja de Trabajo para listado'!$A$155:$A$1048576,0),MATCH((CUADRO!H$4&amp;$E617),'Hoja de Trabajo para listado'!$A$151:$Z$151,0)),0)+IFERROR(INDEX('Hoja de Trabajo para listado'!$AB$155:$BA$1048576,MATCH($A617,'Hoja de Trabajo para listado'!$AB$155:$AB$1048576,0),MATCH((CUADRO!H$4&amp;$E617),'Hoja de Trabajo para listado'!$AB$151:$BA$151,0)),0)+IFERROR(INDEX('Hoja de Trabajo para listado'!$BC$155:$CB$1048576,MATCH($A617,'Hoja de Trabajo para listado'!$BC$155:$BC$1048576,0),MATCH((CUADRO!H$4&amp;$E617),'Hoja de Trabajo para listado'!$BC$151:$CB$151,0)),0)+IFERROR(INDEX('Hoja de Trabajo para listado'!$DE$153:$DG$274,MATCH($A617,'Hoja de Trabajo para listado'!$DE$153:$DE$1048576,0),MATCH((CUADRO!H$4&amp;$E617),'Hoja de Trabajo para listado'!$DE$151:$DG$151,0)),0)+IFERROR(INDEX('Hoja de Trabajo para listado'!$CD$155:$DC$1048576,MATCH($A617,'Hoja de Trabajo para listado'!$CD$155:$CD$1048576,0),MATCH((CUADRO!H$4&amp;$E617),'Hoja de Trabajo para listado'!$CD$151:$DC$151,0)),0)</f>
        <v>0</v>
      </c>
      <c r="I617" s="243">
        <f ca="1">+IFERROR(INDEX('Hoja de Trabajo para listado'!$A$155:$Z$1048576,MATCH($A617,'Hoja de Trabajo para listado'!$A$155:$A$1048576,0),MATCH((CUADRO!I$4&amp;$E617),'Hoja de Trabajo para listado'!$A$151:$Z$151,0)),0)+IFERROR(INDEX('Hoja de Trabajo para listado'!$AB$155:$BA$1048576,MATCH($A617,'Hoja de Trabajo para listado'!$AB$155:$AB$1048576,0),MATCH((CUADRO!I$4&amp;$E617),'Hoja de Trabajo para listado'!$AB$151:$BA$151,0)),0)+IFERROR(INDEX('Hoja de Trabajo para listado'!$BC$155:$CB$1048576,MATCH($A617,'Hoja de Trabajo para listado'!$BC$155:$BC$1048576,0),MATCH((CUADRO!I$4&amp;$E617),'Hoja de Trabajo para listado'!$BC$151:$CB$151,0)),0)+IFERROR(INDEX('Hoja de Trabajo para listado'!$DE$153:$DG$274,MATCH($A617,'Hoja de Trabajo para listado'!$DE$153:$DE$1048576,0),MATCH((CUADRO!I$4&amp;$E617),'Hoja de Trabajo para listado'!$DE$151:$DG$151,0)),0)+IFERROR(INDEX('Hoja de Trabajo para listado'!$CD$155:$DC$1048576,MATCH($A617,'Hoja de Trabajo para listado'!$CD$155:$CD$1048576,0),MATCH((CUADRO!I$4&amp;$E617),'Hoja de Trabajo para listado'!$CD$151:$DC$151,0)),0)</f>
        <v>0</v>
      </c>
      <c r="J617" s="243">
        <f ca="1">+IFERROR(INDEX('Hoja de Trabajo para listado'!$A$155:$Z$1048576,MATCH($A617,'Hoja de Trabajo para listado'!$A$155:$A$1048576,0),MATCH((CUADRO!J$4&amp;$E617),'Hoja de Trabajo para listado'!$A$151:$Z$151,0)),0)+IFERROR(INDEX('Hoja de Trabajo para listado'!$AB$155:$BA$1048576,MATCH($A617,'Hoja de Trabajo para listado'!$AB$155:$AB$1048576,0),MATCH((CUADRO!J$4&amp;$E617),'Hoja de Trabajo para listado'!$AB$151:$BA$151,0)),0)+IFERROR(INDEX('Hoja de Trabajo para listado'!$BC$155:$CB$1048576,MATCH($A617,'Hoja de Trabajo para listado'!$BC$155:$BC$1048576,0),MATCH((CUADRO!J$4&amp;$E617),'Hoja de Trabajo para listado'!$BC$151:$CB$151,0)),0)+IFERROR(INDEX('Hoja de Trabajo para listado'!$DE$153:$DG$274,MATCH($A617,'Hoja de Trabajo para listado'!$DE$153:$DE$1048576,0),MATCH((CUADRO!J$4&amp;$E617),'Hoja de Trabajo para listado'!$DE$151:$DG$151,0)),0)+IFERROR(INDEX('Hoja de Trabajo para listado'!$CD$155:$DC$1048576,MATCH($A617,'Hoja de Trabajo para listado'!$CD$155:$CD$1048576,0),MATCH((CUADRO!J$4&amp;$E617),'Hoja de Trabajo para listado'!$CD$151:$DC$151,0)),0)</f>
        <v>0</v>
      </c>
      <c r="K617" s="243">
        <f ca="1">+IFERROR(INDEX('Hoja de Trabajo para listado'!$A$155:$Z$1048576,MATCH($A617,'Hoja de Trabajo para listado'!$A$155:$A$1048576,0),MATCH((CUADRO!K$4&amp;$E617),'Hoja de Trabajo para listado'!$A$151:$Z$151,0)),0)+IFERROR(INDEX('Hoja de Trabajo para listado'!$AB$155:$BA$1048576,MATCH($A617,'Hoja de Trabajo para listado'!$AB$155:$AB$1048576,0),MATCH((CUADRO!K$4&amp;$E617),'Hoja de Trabajo para listado'!$AB$151:$BA$151,0)),0)+IFERROR(INDEX('Hoja de Trabajo para listado'!$BC$155:$CB$1048576,MATCH($A617,'Hoja de Trabajo para listado'!$BC$155:$BC$1048576,0),MATCH((CUADRO!K$4&amp;$E617),'Hoja de Trabajo para listado'!$BC$151:$CB$151,0)),0)+IFERROR(INDEX('Hoja de Trabajo para listado'!$DE$153:$DG$274,MATCH($A617,'Hoja de Trabajo para listado'!$DE$153:$DE$1048576,0),MATCH((CUADRO!K$4&amp;$E617),'Hoja de Trabajo para listado'!$DE$151:$DG$151,0)),0)+IFERROR(INDEX('Hoja de Trabajo para listado'!$CD$155:$DC$1048576,MATCH($A617,'Hoja de Trabajo para listado'!$CD$155:$CD$1048576,0),MATCH((CUADRO!K$4&amp;$E617),'Hoja de Trabajo para listado'!$CD$151:$DC$151,0)),0)</f>
        <v>0</v>
      </c>
      <c r="L617" s="243">
        <f ca="1">+IFERROR(INDEX('Hoja de Trabajo para listado'!$A$155:$Z$1048576,MATCH($A617,'Hoja de Trabajo para listado'!$A$155:$A$1048576,0),MATCH((CUADRO!L$4&amp;$E617),'Hoja de Trabajo para listado'!$A$151:$Z$151,0)),0)+IFERROR(INDEX('Hoja de Trabajo para listado'!$AB$155:$BA$1048576,MATCH($A617,'Hoja de Trabajo para listado'!$AB$155:$AB$1048576,0),MATCH((CUADRO!L$4&amp;$E617),'Hoja de Trabajo para listado'!$AB$151:$BA$151,0)),0)+IFERROR(INDEX('Hoja de Trabajo para listado'!$BC$155:$CB$1048576,MATCH($A617,'Hoja de Trabajo para listado'!$BC$155:$BC$1048576,0),MATCH((CUADRO!L$4&amp;$E617),'Hoja de Trabajo para listado'!$BC$151:$CB$151,0)),0)+IFERROR(INDEX('Hoja de Trabajo para listado'!$DE$153:$DG$274,MATCH($A617,'Hoja de Trabajo para listado'!$DE$153:$DE$1048576,0),MATCH((CUADRO!L$4&amp;$E617),'Hoja de Trabajo para listado'!$DE$151:$DG$151,0)),0)+IFERROR(INDEX('Hoja de Trabajo para listado'!$CD$155:$DC$1048576,MATCH($A617,'Hoja de Trabajo para listado'!$CD$155:$CD$1048576,0),MATCH((CUADRO!L$4&amp;$E617),'Hoja de Trabajo para listado'!$CD$151:$DC$151,0)),0)</f>
        <v>0</v>
      </c>
      <c r="M617" s="243">
        <f ca="1">+IFERROR(INDEX('Hoja de Trabajo para listado'!$A$155:$Z$1048576,MATCH($A617,'Hoja de Trabajo para listado'!$A$155:$A$1048576,0),MATCH((CUADRO!M$4&amp;$E617),'Hoja de Trabajo para listado'!$A$151:$Z$151,0)),0)+IFERROR(INDEX('Hoja de Trabajo para listado'!$AB$155:$BA$1048576,MATCH($A617,'Hoja de Trabajo para listado'!$AB$155:$AB$1048576,0),MATCH((CUADRO!M$4&amp;$E617),'Hoja de Trabajo para listado'!$AB$151:$BA$151,0)),0)+IFERROR(INDEX('Hoja de Trabajo para listado'!$BC$155:$CB$1048576,MATCH($A617,'Hoja de Trabajo para listado'!$BC$155:$BC$1048576,0),MATCH((CUADRO!M$4&amp;$E617),'Hoja de Trabajo para listado'!$BC$151:$CB$151,0)),0)+IFERROR(INDEX('Hoja de Trabajo para listado'!$DE$153:$DG$274,MATCH($A617,'Hoja de Trabajo para listado'!$DE$153:$DE$1048576,0),MATCH((CUADRO!M$4&amp;$E617),'Hoja de Trabajo para listado'!$DE$151:$DG$151,0)),0)+IFERROR(INDEX('Hoja de Trabajo para listado'!$CD$155:$DC$1048576,MATCH($A617,'Hoja de Trabajo para listado'!$CD$155:$CD$1048576,0),MATCH((CUADRO!M$4&amp;$E617),'Hoja de Trabajo para listado'!$CD$151:$DC$151,0)),0)</f>
        <v>0</v>
      </c>
      <c r="N617" s="243">
        <f ca="1">+IFERROR(INDEX('Hoja de Trabajo para listado'!$A$155:$Z$1048576,MATCH($A617,'Hoja de Trabajo para listado'!$A$155:$A$1048576,0),MATCH((CUADRO!N$4&amp;$E617),'Hoja de Trabajo para listado'!$A$151:$Z$151,0)),0)+IFERROR(INDEX('Hoja de Trabajo para listado'!$AB$155:$BA$1048576,MATCH($A617,'Hoja de Trabajo para listado'!$AB$155:$AB$1048576,0),MATCH((CUADRO!N$4&amp;$E617),'Hoja de Trabajo para listado'!$AB$151:$BA$151,0)),0)+IFERROR(INDEX('Hoja de Trabajo para listado'!$BC$155:$CB$1048576,MATCH($A617,'Hoja de Trabajo para listado'!$BC$155:$BC$1048576,0),MATCH((CUADRO!N$4&amp;$E617),'Hoja de Trabajo para listado'!$BC$151:$CB$151,0)),0)+IFERROR(INDEX('Hoja de Trabajo para listado'!$DE$153:$DG$274,MATCH($A617,'Hoja de Trabajo para listado'!$DE$153:$DE$1048576,0),MATCH((CUADRO!N$4&amp;$E617),'Hoja de Trabajo para listado'!$DE$151:$DG$151,0)),0)+IFERROR(INDEX('Hoja de Trabajo para listado'!$CD$155:$DC$1048576,MATCH($A617,'Hoja de Trabajo para listado'!$CD$155:$CD$1048576,0),MATCH((CUADRO!N$4&amp;$E617),'Hoja de Trabajo para listado'!$CD$151:$DC$151,0)),0)</f>
        <v>0</v>
      </c>
      <c r="O617" s="243">
        <f ca="1">+IFERROR(INDEX('Hoja de Trabajo para listado'!$A$155:$Z$1048576,MATCH($A617,'Hoja de Trabajo para listado'!$A$155:$A$1048576,0),MATCH((CUADRO!O$4&amp;$E617),'Hoja de Trabajo para listado'!$A$151:$Z$151,0)),0)+IFERROR(INDEX('Hoja de Trabajo para listado'!$AB$155:$BA$1048576,MATCH($A617,'Hoja de Trabajo para listado'!$AB$155:$AB$1048576,0),MATCH((CUADRO!O$4&amp;$E617),'Hoja de Trabajo para listado'!$AB$151:$BA$151,0)),0)+IFERROR(INDEX('Hoja de Trabajo para listado'!$BC$155:$CB$1048576,MATCH($A617,'Hoja de Trabajo para listado'!$BC$155:$BC$1048576,0),MATCH((CUADRO!O$4&amp;$E617),'Hoja de Trabajo para listado'!$BC$151:$CB$151,0)),0)+IFERROR(INDEX('Hoja de Trabajo para listado'!$DE$153:$DG$274,MATCH($A617,'Hoja de Trabajo para listado'!$DE$153:$DE$1048576,0),MATCH((CUADRO!O$4&amp;$E617),'Hoja de Trabajo para listado'!$DE$151:$DG$151,0)),0)+IFERROR(INDEX('Hoja de Trabajo para listado'!$CD$155:$DC$1048576,MATCH($A617,'Hoja de Trabajo para listado'!$CD$155:$CD$1048576,0),MATCH((CUADRO!O$4&amp;$E617),'Hoja de Trabajo para listado'!$CD$151:$DC$151,0)),0)</f>
        <v>0</v>
      </c>
      <c r="P617" s="243">
        <f ca="1">+IFERROR(INDEX('Hoja de Trabajo para listado'!$A$155:$Z$1048576,MATCH($A617,'Hoja de Trabajo para listado'!$A$155:$A$1048576,0),MATCH((CUADRO!P$4&amp;$E617),'Hoja de Trabajo para listado'!$A$151:$Z$151,0)),0)+IFERROR(INDEX('Hoja de Trabajo para listado'!$AB$155:$BA$1048576,MATCH($A617,'Hoja de Trabajo para listado'!$AB$155:$AB$1048576,0),MATCH((CUADRO!P$4&amp;$E617),'Hoja de Trabajo para listado'!$AB$151:$BA$151,0)),0)+IFERROR(INDEX('Hoja de Trabajo para listado'!$BC$155:$CB$1048576,MATCH($A617,'Hoja de Trabajo para listado'!$BC$155:$BC$1048576,0),MATCH((CUADRO!P$4&amp;$E617),'Hoja de Trabajo para listado'!$BC$151:$CB$151,0)),0)+IFERROR(INDEX('Hoja de Trabajo para listado'!$DE$153:$DG$274,MATCH($A617,'Hoja de Trabajo para listado'!$DE$153:$DE$1048576,0),MATCH((CUADRO!P$4&amp;$E617),'Hoja de Trabajo para listado'!$DE$151:$DG$151,0)),0)+IFERROR(INDEX('Hoja de Trabajo para listado'!$CD$155:$DC$1048576,MATCH($A617,'Hoja de Trabajo para listado'!$CD$155:$CD$1048576,0),MATCH((CUADRO!P$4&amp;$E617),'Hoja de Trabajo para listado'!$CD$151:$DC$151,0)),0)</f>
        <v>0</v>
      </c>
      <c r="Q617" s="243">
        <f ca="1">+IFERROR(INDEX('Hoja de Trabajo para listado'!$A$155:$Z$1048576,MATCH($A617,'Hoja de Trabajo para listado'!$A$155:$A$1048576,0),MATCH((CUADRO!Q$4&amp;$E617),'Hoja de Trabajo para listado'!$A$151:$Z$151,0)),0)+IFERROR(INDEX('Hoja de Trabajo para listado'!$AB$155:$BA$1048576,MATCH($A617,'Hoja de Trabajo para listado'!$AB$155:$AB$1048576,0),MATCH((CUADRO!Q$4&amp;$E617),'Hoja de Trabajo para listado'!$AB$151:$BA$151,0)),0)+IFERROR(INDEX('Hoja de Trabajo para listado'!$BC$155:$CB$1048576,MATCH($A617,'Hoja de Trabajo para listado'!$BC$155:$BC$1048576,0),MATCH((CUADRO!Q$4&amp;$E617),'Hoja de Trabajo para listado'!$BC$151:$CB$151,0)),0)+IFERROR(INDEX('Hoja de Trabajo para listado'!$DE$153:$DG$274,MATCH($A617,'Hoja de Trabajo para listado'!$DE$153:$DE$1048576,0),MATCH((CUADRO!Q$4&amp;$E617),'Hoja de Trabajo para listado'!$DE$151:$DG$151,0)),0)+IFERROR(INDEX('Hoja de Trabajo para listado'!$CD$155:$DC$1048576,MATCH($A617,'Hoja de Trabajo para listado'!$CD$155:$CD$1048576,0),MATCH((CUADRO!Q$4&amp;$E617),'Hoja de Trabajo para listado'!$CD$151:$DC$151,0)),0)</f>
        <v>0</v>
      </c>
      <c r="R617" s="243">
        <f t="shared" ca="1" si="25"/>
        <v>0</v>
      </c>
      <c r="S617" s="249"/>
      <c r="T617" s="243">
        <f ca="1">+T618</f>
        <v>0</v>
      </c>
      <c r="U617" s="242">
        <f t="shared" si="26"/>
        <v>1</v>
      </c>
      <c r="V617" s="333" t="str">
        <f>+VLOOKUP(A617,bd_lista!$A$3:$E$592,5,FALSE)</f>
        <v>Gobiernos Autonomos Municipales</v>
      </c>
      <c r="W617" s="387" t="str">
        <f>+V617</f>
        <v>Gobiernos Autonomos Municipales</v>
      </c>
      <c r="X617" s="242">
        <f>+VLOOKUP(A617,[4]Sheet1!$A$13:$D$744,4,FALSE)</f>
        <v>0</v>
      </c>
      <c r="Y617" s="242" t="e">
        <f>+VLOOKUP(X617,bd_lista!$A$3:$C$592,3,FALSE)</f>
        <v>#N/A</v>
      </c>
      <c r="Z617" s="294">
        <f>+X617</f>
        <v>0</v>
      </c>
      <c r="AA617" s="295" t="e">
        <f>+Y617</f>
        <v>#N/A</v>
      </c>
    </row>
    <row r="618" spans="1:27" customFormat="1" ht="27" hidden="1" customHeight="1">
      <c r="A618" s="32">
        <v>1260</v>
      </c>
      <c r="B618" s="393"/>
      <c r="C618" s="247" t="str">
        <f>+VLOOKUP(A618,bd_lista!$A$3:$C$592,3,FALSE)</f>
        <v>Gobierno Autónomo Municipal de La Asunta</v>
      </c>
      <c r="D618" s="390"/>
      <c r="E618" s="244" t="s">
        <v>1305</v>
      </c>
      <c r="F618" s="243">
        <f ca="1">+IFERROR(INDEX('Hoja de Trabajo para listado'!$A$155:$Z$1048576,MATCH($A618,'Hoja de Trabajo para listado'!$A$155:$A$1048576,0),MATCH((CUADRO!F$4&amp;$E618),'Hoja de Trabajo para listado'!$A$151:$Z$151,0)),0)+IFERROR(INDEX('Hoja de Trabajo para listado'!$AB$155:$BA$1048576,MATCH($A618,'Hoja de Trabajo para listado'!$AB$155:$AB$1048576,0),MATCH((CUADRO!F$4&amp;$E618),'Hoja de Trabajo para listado'!$AB$151:$BA$151,0)),0)+IFERROR(INDEX('Hoja de Trabajo para listado'!$BC$155:$CB$1048576,MATCH($A618,'Hoja de Trabajo para listado'!$BC$155:$BC$1048576,0),MATCH((CUADRO!F$4&amp;$E618),'Hoja de Trabajo para listado'!$BC$151:$CB$151,0)),0)+IFERROR(INDEX('Hoja de Trabajo para listado'!$DE$153:$DG$274,MATCH($A618,'Hoja de Trabajo para listado'!$DE$153:$DE$1048576,0),MATCH((CUADRO!F$4&amp;$E618),'Hoja de Trabajo para listado'!$DE$151:$DG$151,0)),0)+IFERROR(INDEX('Hoja de Trabajo para listado'!$CD$155:$DC$1048576,MATCH($A618,'Hoja de Trabajo para listado'!$CD$155:$CD$1048576,0),MATCH((CUADRO!F$4&amp;$E618),'Hoja de Trabajo para listado'!$CD$151:$DC$151,0)),0)</f>
        <v>0</v>
      </c>
      <c r="G618" s="243">
        <f ca="1">+IFERROR(INDEX('Hoja de Trabajo para listado'!$A$155:$Z$1048576,MATCH($A618,'Hoja de Trabajo para listado'!$A$155:$A$1048576,0),MATCH((CUADRO!G$4&amp;$E618),'Hoja de Trabajo para listado'!$A$151:$Z$151,0)),0)+IFERROR(INDEX('Hoja de Trabajo para listado'!$AB$155:$BA$1048576,MATCH($A618,'Hoja de Trabajo para listado'!$AB$155:$AB$1048576,0),MATCH((CUADRO!G$4&amp;$E618),'Hoja de Trabajo para listado'!$AB$151:$BA$151,0)),0)+IFERROR(INDEX('Hoja de Trabajo para listado'!$BC$155:$CB$1048576,MATCH($A618,'Hoja de Trabajo para listado'!$BC$155:$BC$1048576,0),MATCH((CUADRO!G$4&amp;$E618),'Hoja de Trabajo para listado'!$BC$151:$CB$151,0)),0)+IFERROR(INDEX('Hoja de Trabajo para listado'!$DE$153:$DG$274,MATCH($A618,'Hoja de Trabajo para listado'!$DE$153:$DE$1048576,0),MATCH((CUADRO!G$4&amp;$E618),'Hoja de Trabajo para listado'!$DE$151:$DG$151,0)),0)+IFERROR(INDEX('Hoja de Trabajo para listado'!$CD$155:$DC$1048576,MATCH($A618,'Hoja de Trabajo para listado'!$CD$155:$CD$1048576,0),MATCH((CUADRO!G$4&amp;$E618),'Hoja de Trabajo para listado'!$CD$151:$DC$151,0)),0)</f>
        <v>0</v>
      </c>
      <c r="H618" s="243">
        <f ca="1">+IFERROR(INDEX('Hoja de Trabajo para listado'!$A$155:$Z$1048576,MATCH($A618,'Hoja de Trabajo para listado'!$A$155:$A$1048576,0),MATCH((CUADRO!H$4&amp;$E618),'Hoja de Trabajo para listado'!$A$151:$Z$151,0)),0)+IFERROR(INDEX('Hoja de Trabajo para listado'!$AB$155:$BA$1048576,MATCH($A618,'Hoja de Trabajo para listado'!$AB$155:$AB$1048576,0),MATCH((CUADRO!H$4&amp;$E618),'Hoja de Trabajo para listado'!$AB$151:$BA$151,0)),0)+IFERROR(INDEX('Hoja de Trabajo para listado'!$BC$155:$CB$1048576,MATCH($A618,'Hoja de Trabajo para listado'!$BC$155:$BC$1048576,0),MATCH((CUADRO!H$4&amp;$E618),'Hoja de Trabajo para listado'!$BC$151:$CB$151,0)),0)+IFERROR(INDEX('Hoja de Trabajo para listado'!$DE$153:$DG$274,MATCH($A618,'Hoja de Trabajo para listado'!$DE$153:$DE$1048576,0),MATCH((CUADRO!H$4&amp;$E618),'Hoja de Trabajo para listado'!$DE$151:$DG$151,0)),0)+IFERROR(INDEX('Hoja de Trabajo para listado'!$CD$155:$DC$1048576,MATCH($A618,'Hoja de Trabajo para listado'!$CD$155:$CD$1048576,0),MATCH((CUADRO!H$4&amp;$E618),'Hoja de Trabajo para listado'!$CD$151:$DC$151,0)),0)</f>
        <v>0</v>
      </c>
      <c r="I618" s="243">
        <f ca="1">+IFERROR(INDEX('Hoja de Trabajo para listado'!$A$155:$Z$1048576,MATCH($A618,'Hoja de Trabajo para listado'!$A$155:$A$1048576,0),MATCH((CUADRO!I$4&amp;$E618),'Hoja de Trabajo para listado'!$A$151:$Z$151,0)),0)+IFERROR(INDEX('Hoja de Trabajo para listado'!$AB$155:$BA$1048576,MATCH($A618,'Hoja de Trabajo para listado'!$AB$155:$AB$1048576,0),MATCH((CUADRO!I$4&amp;$E618),'Hoja de Trabajo para listado'!$AB$151:$BA$151,0)),0)+IFERROR(INDEX('Hoja de Trabajo para listado'!$BC$155:$CB$1048576,MATCH($A618,'Hoja de Trabajo para listado'!$BC$155:$BC$1048576,0),MATCH((CUADRO!I$4&amp;$E618),'Hoja de Trabajo para listado'!$BC$151:$CB$151,0)),0)+IFERROR(INDEX('Hoja de Trabajo para listado'!$DE$153:$DG$274,MATCH($A618,'Hoja de Trabajo para listado'!$DE$153:$DE$1048576,0),MATCH((CUADRO!I$4&amp;$E618),'Hoja de Trabajo para listado'!$DE$151:$DG$151,0)),0)+IFERROR(INDEX('Hoja de Trabajo para listado'!$CD$155:$DC$1048576,MATCH($A618,'Hoja de Trabajo para listado'!$CD$155:$CD$1048576,0),MATCH((CUADRO!I$4&amp;$E618),'Hoja de Trabajo para listado'!$CD$151:$DC$151,0)),0)</f>
        <v>0</v>
      </c>
      <c r="J618" s="243">
        <f ca="1">+IFERROR(INDEX('Hoja de Trabajo para listado'!$A$155:$Z$1048576,MATCH($A618,'Hoja de Trabajo para listado'!$A$155:$A$1048576,0),MATCH((CUADRO!J$4&amp;$E618),'Hoja de Trabajo para listado'!$A$151:$Z$151,0)),0)+IFERROR(INDEX('Hoja de Trabajo para listado'!$AB$155:$BA$1048576,MATCH($A618,'Hoja de Trabajo para listado'!$AB$155:$AB$1048576,0),MATCH((CUADRO!J$4&amp;$E618),'Hoja de Trabajo para listado'!$AB$151:$BA$151,0)),0)+IFERROR(INDEX('Hoja de Trabajo para listado'!$BC$155:$CB$1048576,MATCH($A618,'Hoja de Trabajo para listado'!$BC$155:$BC$1048576,0),MATCH((CUADRO!J$4&amp;$E618),'Hoja de Trabajo para listado'!$BC$151:$CB$151,0)),0)+IFERROR(INDEX('Hoja de Trabajo para listado'!$DE$153:$DG$274,MATCH($A618,'Hoja de Trabajo para listado'!$DE$153:$DE$1048576,0),MATCH((CUADRO!J$4&amp;$E618),'Hoja de Trabajo para listado'!$DE$151:$DG$151,0)),0)+IFERROR(INDEX('Hoja de Trabajo para listado'!$CD$155:$DC$1048576,MATCH($A618,'Hoja de Trabajo para listado'!$CD$155:$CD$1048576,0),MATCH((CUADRO!J$4&amp;$E618),'Hoja de Trabajo para listado'!$CD$151:$DC$151,0)),0)</f>
        <v>0</v>
      </c>
      <c r="K618" s="243">
        <f ca="1">+IFERROR(INDEX('Hoja de Trabajo para listado'!$A$155:$Z$1048576,MATCH($A618,'Hoja de Trabajo para listado'!$A$155:$A$1048576,0),MATCH((CUADRO!K$4&amp;$E618),'Hoja de Trabajo para listado'!$A$151:$Z$151,0)),0)+IFERROR(INDEX('Hoja de Trabajo para listado'!$AB$155:$BA$1048576,MATCH($A618,'Hoja de Trabajo para listado'!$AB$155:$AB$1048576,0),MATCH((CUADRO!K$4&amp;$E618),'Hoja de Trabajo para listado'!$AB$151:$BA$151,0)),0)+IFERROR(INDEX('Hoja de Trabajo para listado'!$BC$155:$CB$1048576,MATCH($A618,'Hoja de Trabajo para listado'!$BC$155:$BC$1048576,0),MATCH((CUADRO!K$4&amp;$E618),'Hoja de Trabajo para listado'!$BC$151:$CB$151,0)),0)+IFERROR(INDEX('Hoja de Trabajo para listado'!$DE$153:$DG$274,MATCH($A618,'Hoja de Trabajo para listado'!$DE$153:$DE$1048576,0),MATCH((CUADRO!K$4&amp;$E618),'Hoja de Trabajo para listado'!$DE$151:$DG$151,0)),0)+IFERROR(INDEX('Hoja de Trabajo para listado'!$CD$155:$DC$1048576,MATCH($A618,'Hoja de Trabajo para listado'!$CD$155:$CD$1048576,0),MATCH((CUADRO!K$4&amp;$E618),'Hoja de Trabajo para listado'!$CD$151:$DC$151,0)),0)</f>
        <v>0</v>
      </c>
      <c r="L618" s="243">
        <f ca="1">+IFERROR(INDEX('Hoja de Trabajo para listado'!$A$155:$Z$1048576,MATCH($A618,'Hoja de Trabajo para listado'!$A$155:$A$1048576,0),MATCH((CUADRO!L$4&amp;$E618),'Hoja de Trabajo para listado'!$A$151:$Z$151,0)),0)+IFERROR(INDEX('Hoja de Trabajo para listado'!$AB$155:$BA$1048576,MATCH($A618,'Hoja de Trabajo para listado'!$AB$155:$AB$1048576,0),MATCH((CUADRO!L$4&amp;$E618),'Hoja de Trabajo para listado'!$AB$151:$BA$151,0)),0)+IFERROR(INDEX('Hoja de Trabajo para listado'!$BC$155:$CB$1048576,MATCH($A618,'Hoja de Trabajo para listado'!$BC$155:$BC$1048576,0),MATCH((CUADRO!L$4&amp;$E618),'Hoja de Trabajo para listado'!$BC$151:$CB$151,0)),0)+IFERROR(INDEX('Hoja de Trabajo para listado'!$DE$153:$DG$274,MATCH($A618,'Hoja de Trabajo para listado'!$DE$153:$DE$1048576,0),MATCH((CUADRO!L$4&amp;$E618),'Hoja de Trabajo para listado'!$DE$151:$DG$151,0)),0)+IFERROR(INDEX('Hoja de Trabajo para listado'!$CD$155:$DC$1048576,MATCH($A618,'Hoja de Trabajo para listado'!$CD$155:$CD$1048576,0),MATCH((CUADRO!L$4&amp;$E618),'Hoja de Trabajo para listado'!$CD$151:$DC$151,0)),0)</f>
        <v>0</v>
      </c>
      <c r="M618" s="243">
        <f ca="1">+IFERROR(INDEX('Hoja de Trabajo para listado'!$A$155:$Z$1048576,MATCH($A618,'Hoja de Trabajo para listado'!$A$155:$A$1048576,0),MATCH((CUADRO!M$4&amp;$E618),'Hoja de Trabajo para listado'!$A$151:$Z$151,0)),0)+IFERROR(INDEX('Hoja de Trabajo para listado'!$AB$155:$BA$1048576,MATCH($A618,'Hoja de Trabajo para listado'!$AB$155:$AB$1048576,0),MATCH((CUADRO!M$4&amp;$E618),'Hoja de Trabajo para listado'!$AB$151:$BA$151,0)),0)+IFERROR(INDEX('Hoja de Trabajo para listado'!$BC$155:$CB$1048576,MATCH($A618,'Hoja de Trabajo para listado'!$BC$155:$BC$1048576,0),MATCH((CUADRO!M$4&amp;$E618),'Hoja de Trabajo para listado'!$BC$151:$CB$151,0)),0)+IFERROR(INDEX('Hoja de Trabajo para listado'!$DE$153:$DG$274,MATCH($A618,'Hoja de Trabajo para listado'!$DE$153:$DE$1048576,0),MATCH((CUADRO!M$4&amp;$E618),'Hoja de Trabajo para listado'!$DE$151:$DG$151,0)),0)+IFERROR(INDEX('Hoja de Trabajo para listado'!$CD$155:$DC$1048576,MATCH($A618,'Hoja de Trabajo para listado'!$CD$155:$CD$1048576,0),MATCH((CUADRO!M$4&amp;$E618),'Hoja de Trabajo para listado'!$CD$151:$DC$151,0)),0)</f>
        <v>0</v>
      </c>
      <c r="N618" s="243">
        <f ca="1">+IFERROR(INDEX('Hoja de Trabajo para listado'!$A$155:$Z$1048576,MATCH($A618,'Hoja de Trabajo para listado'!$A$155:$A$1048576,0),MATCH((CUADRO!N$4&amp;$E618),'Hoja de Trabajo para listado'!$A$151:$Z$151,0)),0)+IFERROR(INDEX('Hoja de Trabajo para listado'!$AB$155:$BA$1048576,MATCH($A618,'Hoja de Trabajo para listado'!$AB$155:$AB$1048576,0),MATCH((CUADRO!N$4&amp;$E618),'Hoja de Trabajo para listado'!$AB$151:$BA$151,0)),0)+IFERROR(INDEX('Hoja de Trabajo para listado'!$BC$155:$CB$1048576,MATCH($A618,'Hoja de Trabajo para listado'!$BC$155:$BC$1048576,0),MATCH((CUADRO!N$4&amp;$E618),'Hoja de Trabajo para listado'!$BC$151:$CB$151,0)),0)+IFERROR(INDEX('Hoja de Trabajo para listado'!$DE$153:$DG$274,MATCH($A618,'Hoja de Trabajo para listado'!$DE$153:$DE$1048576,0),MATCH((CUADRO!N$4&amp;$E618),'Hoja de Trabajo para listado'!$DE$151:$DG$151,0)),0)+IFERROR(INDEX('Hoja de Trabajo para listado'!$CD$155:$DC$1048576,MATCH($A618,'Hoja de Trabajo para listado'!$CD$155:$CD$1048576,0),MATCH((CUADRO!N$4&amp;$E618),'Hoja de Trabajo para listado'!$CD$151:$DC$151,0)),0)</f>
        <v>0</v>
      </c>
      <c r="O618" s="243">
        <f ca="1">+IFERROR(INDEX('Hoja de Trabajo para listado'!$A$155:$Z$1048576,MATCH($A618,'Hoja de Trabajo para listado'!$A$155:$A$1048576,0),MATCH((CUADRO!O$4&amp;$E618),'Hoja de Trabajo para listado'!$A$151:$Z$151,0)),0)+IFERROR(INDEX('Hoja de Trabajo para listado'!$AB$155:$BA$1048576,MATCH($A618,'Hoja de Trabajo para listado'!$AB$155:$AB$1048576,0),MATCH((CUADRO!O$4&amp;$E618),'Hoja de Trabajo para listado'!$AB$151:$BA$151,0)),0)+IFERROR(INDEX('Hoja de Trabajo para listado'!$BC$155:$CB$1048576,MATCH($A618,'Hoja de Trabajo para listado'!$BC$155:$BC$1048576,0),MATCH((CUADRO!O$4&amp;$E618),'Hoja de Trabajo para listado'!$BC$151:$CB$151,0)),0)+IFERROR(INDEX('Hoja de Trabajo para listado'!$DE$153:$DG$274,MATCH($A618,'Hoja de Trabajo para listado'!$DE$153:$DE$1048576,0),MATCH((CUADRO!O$4&amp;$E618),'Hoja de Trabajo para listado'!$DE$151:$DG$151,0)),0)+IFERROR(INDEX('Hoja de Trabajo para listado'!$CD$155:$DC$1048576,MATCH($A618,'Hoja de Trabajo para listado'!$CD$155:$CD$1048576,0),MATCH((CUADRO!O$4&amp;$E618),'Hoja de Trabajo para listado'!$CD$151:$DC$151,0)),0)</f>
        <v>0</v>
      </c>
      <c r="P618" s="243">
        <f ca="1">+IFERROR(INDEX('Hoja de Trabajo para listado'!$A$155:$Z$1048576,MATCH($A618,'Hoja de Trabajo para listado'!$A$155:$A$1048576,0),MATCH((CUADRO!P$4&amp;$E618),'Hoja de Trabajo para listado'!$A$151:$Z$151,0)),0)+IFERROR(INDEX('Hoja de Trabajo para listado'!$AB$155:$BA$1048576,MATCH($A618,'Hoja de Trabajo para listado'!$AB$155:$AB$1048576,0),MATCH((CUADRO!P$4&amp;$E618),'Hoja de Trabajo para listado'!$AB$151:$BA$151,0)),0)+IFERROR(INDEX('Hoja de Trabajo para listado'!$BC$155:$CB$1048576,MATCH($A618,'Hoja de Trabajo para listado'!$BC$155:$BC$1048576,0),MATCH((CUADRO!P$4&amp;$E618),'Hoja de Trabajo para listado'!$BC$151:$CB$151,0)),0)+IFERROR(INDEX('Hoja de Trabajo para listado'!$DE$153:$DG$274,MATCH($A618,'Hoja de Trabajo para listado'!$DE$153:$DE$1048576,0),MATCH((CUADRO!P$4&amp;$E618),'Hoja de Trabajo para listado'!$DE$151:$DG$151,0)),0)+IFERROR(INDEX('Hoja de Trabajo para listado'!$CD$155:$DC$1048576,MATCH($A618,'Hoja de Trabajo para listado'!$CD$155:$CD$1048576,0),MATCH((CUADRO!P$4&amp;$E618),'Hoja de Trabajo para listado'!$CD$151:$DC$151,0)),0)</f>
        <v>0</v>
      </c>
      <c r="Q618" s="243">
        <f ca="1">+IFERROR(INDEX('Hoja de Trabajo para listado'!$A$155:$Z$1048576,MATCH($A618,'Hoja de Trabajo para listado'!$A$155:$A$1048576,0),MATCH((CUADRO!Q$4&amp;$E618),'Hoja de Trabajo para listado'!$A$151:$Z$151,0)),0)+IFERROR(INDEX('Hoja de Trabajo para listado'!$AB$155:$BA$1048576,MATCH($A618,'Hoja de Trabajo para listado'!$AB$155:$AB$1048576,0),MATCH((CUADRO!Q$4&amp;$E618),'Hoja de Trabajo para listado'!$AB$151:$BA$151,0)),0)+IFERROR(INDEX('Hoja de Trabajo para listado'!$BC$155:$CB$1048576,MATCH($A618,'Hoja de Trabajo para listado'!$BC$155:$BC$1048576,0),MATCH((CUADRO!Q$4&amp;$E618),'Hoja de Trabajo para listado'!$BC$151:$CB$151,0)),0)+IFERROR(INDEX('Hoja de Trabajo para listado'!$DE$153:$DG$274,MATCH($A618,'Hoja de Trabajo para listado'!$DE$153:$DE$1048576,0),MATCH((CUADRO!Q$4&amp;$E618),'Hoja de Trabajo para listado'!$DE$151:$DG$151,0)),0)+IFERROR(INDEX('Hoja de Trabajo para listado'!$CD$155:$DC$1048576,MATCH($A618,'Hoja de Trabajo para listado'!$CD$155:$CD$1048576,0),MATCH((CUADRO!Q$4&amp;$E618),'Hoja de Trabajo para listado'!$CD$151:$DC$151,0)),0)</f>
        <v>0</v>
      </c>
      <c r="R618" s="243">
        <f t="shared" ca="1" si="25"/>
        <v>0</v>
      </c>
      <c r="S618" s="249">
        <f ca="1">+R617+R618</f>
        <v>0</v>
      </c>
      <c r="T618" s="243">
        <f ca="1">+S618</f>
        <v>0</v>
      </c>
      <c r="U618" s="242">
        <f t="shared" si="26"/>
        <v>2</v>
      </c>
      <c r="V618" s="333" t="str">
        <f>+VLOOKUP(A618,bd_lista!$A$3:$E$592,5,FALSE)</f>
        <v>Gobiernos Autonomos Municipales</v>
      </c>
      <c r="W618" s="388"/>
      <c r="X618" s="242">
        <f>+VLOOKUP(A618,[4]Sheet1!$A$13:$D$744,4,FALSE)</f>
        <v>0</v>
      </c>
      <c r="Y618" s="242" t="e">
        <f>+VLOOKUP(X618,bd_lista!$A$3:$C$592,3,FALSE)</f>
        <v>#N/A</v>
      </c>
      <c r="Z618" s="292"/>
      <c r="AA618" s="293"/>
    </row>
    <row r="619" spans="1:27" customFormat="1" ht="15" hidden="1" customHeight="1">
      <c r="A619" s="32">
        <v>1261</v>
      </c>
      <c r="B619" s="392">
        <f>+A619</f>
        <v>1261</v>
      </c>
      <c r="C619" s="247" t="str">
        <f>+VLOOKUP(A619,bd_lista!$A$3:$C$592,3,FALSE)</f>
        <v>Gobierno Autónomo Municipal de Pucarani</v>
      </c>
      <c r="D619" s="389" t="str">
        <f>+C619</f>
        <v>Gobierno Autónomo Municipal de Pucarani</v>
      </c>
      <c r="E619" s="242" t="s">
        <v>1304</v>
      </c>
      <c r="F619" s="243">
        <f ca="1">+IFERROR(INDEX('Hoja de Trabajo para listado'!$A$155:$Z$1048576,MATCH($A619,'Hoja de Trabajo para listado'!$A$155:$A$1048576,0),MATCH((CUADRO!F$4&amp;$E619),'Hoja de Trabajo para listado'!$A$151:$Z$151,0)),0)+IFERROR(INDEX('Hoja de Trabajo para listado'!$AB$155:$BA$1048576,MATCH($A619,'Hoja de Trabajo para listado'!$AB$155:$AB$1048576,0),MATCH((CUADRO!F$4&amp;$E619),'Hoja de Trabajo para listado'!$AB$151:$BA$151,0)),0)+IFERROR(INDEX('Hoja de Trabajo para listado'!$BC$155:$CB$1048576,MATCH($A619,'Hoja de Trabajo para listado'!$BC$155:$BC$1048576,0),MATCH((CUADRO!F$4&amp;$E619),'Hoja de Trabajo para listado'!$BC$151:$CB$151,0)),0)+IFERROR(INDEX('Hoja de Trabajo para listado'!$DE$153:$DG$274,MATCH($A619,'Hoja de Trabajo para listado'!$DE$153:$DE$1048576,0),MATCH((CUADRO!F$4&amp;$E619),'Hoja de Trabajo para listado'!$DE$151:$DG$151,0)),0)+IFERROR(INDEX('Hoja de Trabajo para listado'!$CD$155:$DC$1048576,MATCH($A619,'Hoja de Trabajo para listado'!$CD$155:$CD$1048576,0),MATCH((CUADRO!F$4&amp;$E619),'Hoja de Trabajo para listado'!$CD$151:$DC$151,0)),0)</f>
        <v>0</v>
      </c>
      <c r="G619" s="243">
        <f ca="1">+IFERROR(INDEX('Hoja de Trabajo para listado'!$A$155:$Z$1048576,MATCH($A619,'Hoja de Trabajo para listado'!$A$155:$A$1048576,0),MATCH((CUADRO!G$4&amp;$E619),'Hoja de Trabajo para listado'!$A$151:$Z$151,0)),0)+IFERROR(INDEX('Hoja de Trabajo para listado'!$AB$155:$BA$1048576,MATCH($A619,'Hoja de Trabajo para listado'!$AB$155:$AB$1048576,0),MATCH((CUADRO!G$4&amp;$E619),'Hoja de Trabajo para listado'!$AB$151:$BA$151,0)),0)+IFERROR(INDEX('Hoja de Trabajo para listado'!$BC$155:$CB$1048576,MATCH($A619,'Hoja de Trabajo para listado'!$BC$155:$BC$1048576,0),MATCH((CUADRO!G$4&amp;$E619),'Hoja de Trabajo para listado'!$BC$151:$CB$151,0)),0)+IFERROR(INDEX('Hoja de Trabajo para listado'!$DE$153:$DG$274,MATCH($A619,'Hoja de Trabajo para listado'!$DE$153:$DE$1048576,0),MATCH((CUADRO!G$4&amp;$E619),'Hoja de Trabajo para listado'!$DE$151:$DG$151,0)),0)+IFERROR(INDEX('Hoja de Trabajo para listado'!$CD$155:$DC$1048576,MATCH($A619,'Hoja de Trabajo para listado'!$CD$155:$CD$1048576,0),MATCH((CUADRO!G$4&amp;$E619),'Hoja de Trabajo para listado'!$CD$151:$DC$151,0)),0)</f>
        <v>0</v>
      </c>
      <c r="H619" s="243">
        <f ca="1">+IFERROR(INDEX('Hoja de Trabajo para listado'!$A$155:$Z$1048576,MATCH($A619,'Hoja de Trabajo para listado'!$A$155:$A$1048576,0),MATCH((CUADRO!H$4&amp;$E619),'Hoja de Trabajo para listado'!$A$151:$Z$151,0)),0)+IFERROR(INDEX('Hoja de Trabajo para listado'!$AB$155:$BA$1048576,MATCH($A619,'Hoja de Trabajo para listado'!$AB$155:$AB$1048576,0),MATCH((CUADRO!H$4&amp;$E619),'Hoja de Trabajo para listado'!$AB$151:$BA$151,0)),0)+IFERROR(INDEX('Hoja de Trabajo para listado'!$BC$155:$CB$1048576,MATCH($A619,'Hoja de Trabajo para listado'!$BC$155:$BC$1048576,0),MATCH((CUADRO!H$4&amp;$E619),'Hoja de Trabajo para listado'!$BC$151:$CB$151,0)),0)+IFERROR(INDEX('Hoja de Trabajo para listado'!$DE$153:$DG$274,MATCH($A619,'Hoja de Trabajo para listado'!$DE$153:$DE$1048576,0),MATCH((CUADRO!H$4&amp;$E619),'Hoja de Trabajo para listado'!$DE$151:$DG$151,0)),0)+IFERROR(INDEX('Hoja de Trabajo para listado'!$CD$155:$DC$1048576,MATCH($A619,'Hoja de Trabajo para listado'!$CD$155:$CD$1048576,0),MATCH((CUADRO!H$4&amp;$E619),'Hoja de Trabajo para listado'!$CD$151:$DC$151,0)),0)</f>
        <v>0</v>
      </c>
      <c r="I619" s="243">
        <f ca="1">+IFERROR(INDEX('Hoja de Trabajo para listado'!$A$155:$Z$1048576,MATCH($A619,'Hoja de Trabajo para listado'!$A$155:$A$1048576,0),MATCH((CUADRO!I$4&amp;$E619),'Hoja de Trabajo para listado'!$A$151:$Z$151,0)),0)+IFERROR(INDEX('Hoja de Trabajo para listado'!$AB$155:$BA$1048576,MATCH($A619,'Hoja de Trabajo para listado'!$AB$155:$AB$1048576,0),MATCH((CUADRO!I$4&amp;$E619),'Hoja de Trabajo para listado'!$AB$151:$BA$151,0)),0)+IFERROR(INDEX('Hoja de Trabajo para listado'!$BC$155:$CB$1048576,MATCH($A619,'Hoja de Trabajo para listado'!$BC$155:$BC$1048576,0),MATCH((CUADRO!I$4&amp;$E619),'Hoja de Trabajo para listado'!$BC$151:$CB$151,0)),0)+IFERROR(INDEX('Hoja de Trabajo para listado'!$DE$153:$DG$274,MATCH($A619,'Hoja de Trabajo para listado'!$DE$153:$DE$1048576,0),MATCH((CUADRO!I$4&amp;$E619),'Hoja de Trabajo para listado'!$DE$151:$DG$151,0)),0)+IFERROR(INDEX('Hoja de Trabajo para listado'!$CD$155:$DC$1048576,MATCH($A619,'Hoja de Trabajo para listado'!$CD$155:$CD$1048576,0),MATCH((CUADRO!I$4&amp;$E619),'Hoja de Trabajo para listado'!$CD$151:$DC$151,0)),0)</f>
        <v>0</v>
      </c>
      <c r="J619" s="243">
        <f ca="1">+IFERROR(INDEX('Hoja de Trabajo para listado'!$A$155:$Z$1048576,MATCH($A619,'Hoja de Trabajo para listado'!$A$155:$A$1048576,0),MATCH((CUADRO!J$4&amp;$E619),'Hoja de Trabajo para listado'!$A$151:$Z$151,0)),0)+IFERROR(INDEX('Hoja de Trabajo para listado'!$AB$155:$BA$1048576,MATCH($A619,'Hoja de Trabajo para listado'!$AB$155:$AB$1048576,0),MATCH((CUADRO!J$4&amp;$E619),'Hoja de Trabajo para listado'!$AB$151:$BA$151,0)),0)+IFERROR(INDEX('Hoja de Trabajo para listado'!$BC$155:$CB$1048576,MATCH($A619,'Hoja de Trabajo para listado'!$BC$155:$BC$1048576,0),MATCH((CUADRO!J$4&amp;$E619),'Hoja de Trabajo para listado'!$BC$151:$CB$151,0)),0)+IFERROR(INDEX('Hoja de Trabajo para listado'!$DE$153:$DG$274,MATCH($A619,'Hoja de Trabajo para listado'!$DE$153:$DE$1048576,0),MATCH((CUADRO!J$4&amp;$E619),'Hoja de Trabajo para listado'!$DE$151:$DG$151,0)),0)+IFERROR(INDEX('Hoja de Trabajo para listado'!$CD$155:$DC$1048576,MATCH($A619,'Hoja de Trabajo para listado'!$CD$155:$CD$1048576,0),MATCH((CUADRO!J$4&amp;$E619),'Hoja de Trabajo para listado'!$CD$151:$DC$151,0)),0)</f>
        <v>0</v>
      </c>
      <c r="K619" s="243">
        <f ca="1">+IFERROR(INDEX('Hoja de Trabajo para listado'!$A$155:$Z$1048576,MATCH($A619,'Hoja de Trabajo para listado'!$A$155:$A$1048576,0),MATCH((CUADRO!K$4&amp;$E619),'Hoja de Trabajo para listado'!$A$151:$Z$151,0)),0)+IFERROR(INDEX('Hoja de Trabajo para listado'!$AB$155:$BA$1048576,MATCH($A619,'Hoja de Trabajo para listado'!$AB$155:$AB$1048576,0),MATCH((CUADRO!K$4&amp;$E619),'Hoja de Trabajo para listado'!$AB$151:$BA$151,0)),0)+IFERROR(INDEX('Hoja de Trabajo para listado'!$BC$155:$CB$1048576,MATCH($A619,'Hoja de Trabajo para listado'!$BC$155:$BC$1048576,0),MATCH((CUADRO!K$4&amp;$E619),'Hoja de Trabajo para listado'!$BC$151:$CB$151,0)),0)+IFERROR(INDEX('Hoja de Trabajo para listado'!$DE$153:$DG$274,MATCH($A619,'Hoja de Trabajo para listado'!$DE$153:$DE$1048576,0),MATCH((CUADRO!K$4&amp;$E619),'Hoja de Trabajo para listado'!$DE$151:$DG$151,0)),0)+IFERROR(INDEX('Hoja de Trabajo para listado'!$CD$155:$DC$1048576,MATCH($A619,'Hoja de Trabajo para listado'!$CD$155:$CD$1048576,0),MATCH((CUADRO!K$4&amp;$E619),'Hoja de Trabajo para listado'!$CD$151:$DC$151,0)),0)</f>
        <v>0</v>
      </c>
      <c r="L619" s="243">
        <f ca="1">+IFERROR(INDEX('Hoja de Trabajo para listado'!$A$155:$Z$1048576,MATCH($A619,'Hoja de Trabajo para listado'!$A$155:$A$1048576,0),MATCH((CUADRO!L$4&amp;$E619),'Hoja de Trabajo para listado'!$A$151:$Z$151,0)),0)+IFERROR(INDEX('Hoja de Trabajo para listado'!$AB$155:$BA$1048576,MATCH($A619,'Hoja de Trabajo para listado'!$AB$155:$AB$1048576,0),MATCH((CUADRO!L$4&amp;$E619),'Hoja de Trabajo para listado'!$AB$151:$BA$151,0)),0)+IFERROR(INDEX('Hoja de Trabajo para listado'!$BC$155:$CB$1048576,MATCH($A619,'Hoja de Trabajo para listado'!$BC$155:$BC$1048576,0),MATCH((CUADRO!L$4&amp;$E619),'Hoja de Trabajo para listado'!$BC$151:$CB$151,0)),0)+IFERROR(INDEX('Hoja de Trabajo para listado'!$DE$153:$DG$274,MATCH($A619,'Hoja de Trabajo para listado'!$DE$153:$DE$1048576,0),MATCH((CUADRO!L$4&amp;$E619),'Hoja de Trabajo para listado'!$DE$151:$DG$151,0)),0)+IFERROR(INDEX('Hoja de Trabajo para listado'!$CD$155:$DC$1048576,MATCH($A619,'Hoja de Trabajo para listado'!$CD$155:$CD$1048576,0),MATCH((CUADRO!L$4&amp;$E619),'Hoja de Trabajo para listado'!$CD$151:$DC$151,0)),0)</f>
        <v>0</v>
      </c>
      <c r="M619" s="243">
        <f ca="1">+IFERROR(INDEX('Hoja de Trabajo para listado'!$A$155:$Z$1048576,MATCH($A619,'Hoja de Trabajo para listado'!$A$155:$A$1048576,0),MATCH((CUADRO!M$4&amp;$E619),'Hoja de Trabajo para listado'!$A$151:$Z$151,0)),0)+IFERROR(INDEX('Hoja de Trabajo para listado'!$AB$155:$BA$1048576,MATCH($A619,'Hoja de Trabajo para listado'!$AB$155:$AB$1048576,0),MATCH((CUADRO!M$4&amp;$E619),'Hoja de Trabajo para listado'!$AB$151:$BA$151,0)),0)+IFERROR(INDEX('Hoja de Trabajo para listado'!$BC$155:$CB$1048576,MATCH($A619,'Hoja de Trabajo para listado'!$BC$155:$BC$1048576,0),MATCH((CUADRO!M$4&amp;$E619),'Hoja de Trabajo para listado'!$BC$151:$CB$151,0)),0)+IFERROR(INDEX('Hoja de Trabajo para listado'!$DE$153:$DG$274,MATCH($A619,'Hoja de Trabajo para listado'!$DE$153:$DE$1048576,0),MATCH((CUADRO!M$4&amp;$E619),'Hoja de Trabajo para listado'!$DE$151:$DG$151,0)),0)+IFERROR(INDEX('Hoja de Trabajo para listado'!$CD$155:$DC$1048576,MATCH($A619,'Hoja de Trabajo para listado'!$CD$155:$CD$1048576,0),MATCH((CUADRO!M$4&amp;$E619),'Hoja de Trabajo para listado'!$CD$151:$DC$151,0)),0)</f>
        <v>0</v>
      </c>
      <c r="N619" s="243">
        <f ca="1">+IFERROR(INDEX('Hoja de Trabajo para listado'!$A$155:$Z$1048576,MATCH($A619,'Hoja de Trabajo para listado'!$A$155:$A$1048576,0),MATCH((CUADRO!N$4&amp;$E619),'Hoja de Trabajo para listado'!$A$151:$Z$151,0)),0)+IFERROR(INDEX('Hoja de Trabajo para listado'!$AB$155:$BA$1048576,MATCH($A619,'Hoja de Trabajo para listado'!$AB$155:$AB$1048576,0),MATCH((CUADRO!N$4&amp;$E619),'Hoja de Trabajo para listado'!$AB$151:$BA$151,0)),0)+IFERROR(INDEX('Hoja de Trabajo para listado'!$BC$155:$CB$1048576,MATCH($A619,'Hoja de Trabajo para listado'!$BC$155:$BC$1048576,0),MATCH((CUADRO!N$4&amp;$E619),'Hoja de Trabajo para listado'!$BC$151:$CB$151,0)),0)+IFERROR(INDEX('Hoja de Trabajo para listado'!$DE$153:$DG$274,MATCH($A619,'Hoja de Trabajo para listado'!$DE$153:$DE$1048576,0),MATCH((CUADRO!N$4&amp;$E619),'Hoja de Trabajo para listado'!$DE$151:$DG$151,0)),0)+IFERROR(INDEX('Hoja de Trabajo para listado'!$CD$155:$DC$1048576,MATCH($A619,'Hoja de Trabajo para listado'!$CD$155:$CD$1048576,0),MATCH((CUADRO!N$4&amp;$E619),'Hoja de Trabajo para listado'!$CD$151:$DC$151,0)),0)</f>
        <v>0</v>
      </c>
      <c r="O619" s="243">
        <f ca="1">+IFERROR(INDEX('Hoja de Trabajo para listado'!$A$155:$Z$1048576,MATCH($A619,'Hoja de Trabajo para listado'!$A$155:$A$1048576,0),MATCH((CUADRO!O$4&amp;$E619),'Hoja de Trabajo para listado'!$A$151:$Z$151,0)),0)+IFERROR(INDEX('Hoja de Trabajo para listado'!$AB$155:$BA$1048576,MATCH($A619,'Hoja de Trabajo para listado'!$AB$155:$AB$1048576,0),MATCH((CUADRO!O$4&amp;$E619),'Hoja de Trabajo para listado'!$AB$151:$BA$151,0)),0)+IFERROR(INDEX('Hoja de Trabajo para listado'!$BC$155:$CB$1048576,MATCH($A619,'Hoja de Trabajo para listado'!$BC$155:$BC$1048576,0),MATCH((CUADRO!O$4&amp;$E619),'Hoja de Trabajo para listado'!$BC$151:$CB$151,0)),0)+IFERROR(INDEX('Hoja de Trabajo para listado'!$DE$153:$DG$274,MATCH($A619,'Hoja de Trabajo para listado'!$DE$153:$DE$1048576,0),MATCH((CUADRO!O$4&amp;$E619),'Hoja de Trabajo para listado'!$DE$151:$DG$151,0)),0)+IFERROR(INDEX('Hoja de Trabajo para listado'!$CD$155:$DC$1048576,MATCH($A619,'Hoja de Trabajo para listado'!$CD$155:$CD$1048576,0),MATCH((CUADRO!O$4&amp;$E619),'Hoja de Trabajo para listado'!$CD$151:$DC$151,0)),0)</f>
        <v>0</v>
      </c>
      <c r="P619" s="243">
        <f ca="1">+IFERROR(INDEX('Hoja de Trabajo para listado'!$A$155:$Z$1048576,MATCH($A619,'Hoja de Trabajo para listado'!$A$155:$A$1048576,0),MATCH((CUADRO!P$4&amp;$E619),'Hoja de Trabajo para listado'!$A$151:$Z$151,0)),0)+IFERROR(INDEX('Hoja de Trabajo para listado'!$AB$155:$BA$1048576,MATCH($A619,'Hoja de Trabajo para listado'!$AB$155:$AB$1048576,0),MATCH((CUADRO!P$4&amp;$E619),'Hoja de Trabajo para listado'!$AB$151:$BA$151,0)),0)+IFERROR(INDEX('Hoja de Trabajo para listado'!$BC$155:$CB$1048576,MATCH($A619,'Hoja de Trabajo para listado'!$BC$155:$BC$1048576,0),MATCH((CUADRO!P$4&amp;$E619),'Hoja de Trabajo para listado'!$BC$151:$CB$151,0)),0)+IFERROR(INDEX('Hoja de Trabajo para listado'!$DE$153:$DG$274,MATCH($A619,'Hoja de Trabajo para listado'!$DE$153:$DE$1048576,0),MATCH((CUADRO!P$4&amp;$E619),'Hoja de Trabajo para listado'!$DE$151:$DG$151,0)),0)+IFERROR(INDEX('Hoja de Trabajo para listado'!$CD$155:$DC$1048576,MATCH($A619,'Hoja de Trabajo para listado'!$CD$155:$CD$1048576,0),MATCH((CUADRO!P$4&amp;$E619),'Hoja de Trabajo para listado'!$CD$151:$DC$151,0)),0)</f>
        <v>0</v>
      </c>
      <c r="Q619" s="243">
        <f ca="1">+IFERROR(INDEX('Hoja de Trabajo para listado'!$A$155:$Z$1048576,MATCH($A619,'Hoja de Trabajo para listado'!$A$155:$A$1048576,0),MATCH((CUADRO!Q$4&amp;$E619),'Hoja de Trabajo para listado'!$A$151:$Z$151,0)),0)+IFERROR(INDEX('Hoja de Trabajo para listado'!$AB$155:$BA$1048576,MATCH($A619,'Hoja de Trabajo para listado'!$AB$155:$AB$1048576,0),MATCH((CUADRO!Q$4&amp;$E619),'Hoja de Trabajo para listado'!$AB$151:$BA$151,0)),0)+IFERROR(INDEX('Hoja de Trabajo para listado'!$BC$155:$CB$1048576,MATCH($A619,'Hoja de Trabajo para listado'!$BC$155:$BC$1048576,0),MATCH((CUADRO!Q$4&amp;$E619),'Hoja de Trabajo para listado'!$BC$151:$CB$151,0)),0)+IFERROR(INDEX('Hoja de Trabajo para listado'!$DE$153:$DG$274,MATCH($A619,'Hoja de Trabajo para listado'!$DE$153:$DE$1048576,0),MATCH((CUADRO!Q$4&amp;$E619),'Hoja de Trabajo para listado'!$DE$151:$DG$151,0)),0)+IFERROR(INDEX('Hoja de Trabajo para listado'!$CD$155:$DC$1048576,MATCH($A619,'Hoja de Trabajo para listado'!$CD$155:$CD$1048576,0),MATCH((CUADRO!Q$4&amp;$E619),'Hoja de Trabajo para listado'!$CD$151:$DC$151,0)),0)</f>
        <v>0</v>
      </c>
      <c r="R619" s="243">
        <f t="shared" ca="1" si="25"/>
        <v>0</v>
      </c>
      <c r="S619" s="249"/>
      <c r="T619" s="243">
        <f ca="1">+T620</f>
        <v>0</v>
      </c>
      <c r="U619" s="242">
        <f t="shared" si="26"/>
        <v>1</v>
      </c>
      <c r="V619" s="333" t="str">
        <f>+VLOOKUP(A619,bd_lista!$A$3:$E$592,5,FALSE)</f>
        <v>Gobiernos Autonomos Municipales</v>
      </c>
      <c r="W619" s="387" t="str">
        <f>+V619</f>
        <v>Gobiernos Autonomos Municipales</v>
      </c>
      <c r="X619" s="242">
        <f>+VLOOKUP(A619,[4]Sheet1!$A$13:$D$744,4,FALSE)</f>
        <v>0</v>
      </c>
      <c r="Y619" s="242" t="e">
        <f>+VLOOKUP(X619,bd_lista!$A$3:$C$592,3,FALSE)</f>
        <v>#N/A</v>
      </c>
      <c r="Z619" s="294">
        <f>+X619</f>
        <v>0</v>
      </c>
      <c r="AA619" s="295" t="e">
        <f>+Y619</f>
        <v>#N/A</v>
      </c>
    </row>
    <row r="620" spans="1:27" customFormat="1" ht="15" hidden="1" customHeight="1">
      <c r="A620" s="32">
        <v>1261</v>
      </c>
      <c r="B620" s="393"/>
      <c r="C620" s="247" t="str">
        <f>+VLOOKUP(A620,bd_lista!$A$3:$C$592,3,FALSE)</f>
        <v>Gobierno Autónomo Municipal de Pucarani</v>
      </c>
      <c r="D620" s="390"/>
      <c r="E620" s="244" t="s">
        <v>1305</v>
      </c>
      <c r="F620" s="243">
        <f ca="1">+IFERROR(INDEX('Hoja de Trabajo para listado'!$A$155:$Z$1048576,MATCH($A620,'Hoja de Trabajo para listado'!$A$155:$A$1048576,0),MATCH((CUADRO!F$4&amp;$E620),'Hoja de Trabajo para listado'!$A$151:$Z$151,0)),0)+IFERROR(INDEX('Hoja de Trabajo para listado'!$AB$155:$BA$1048576,MATCH($A620,'Hoja de Trabajo para listado'!$AB$155:$AB$1048576,0),MATCH((CUADRO!F$4&amp;$E620),'Hoja de Trabajo para listado'!$AB$151:$BA$151,0)),0)+IFERROR(INDEX('Hoja de Trabajo para listado'!$BC$155:$CB$1048576,MATCH($A620,'Hoja de Trabajo para listado'!$BC$155:$BC$1048576,0),MATCH((CUADRO!F$4&amp;$E620),'Hoja de Trabajo para listado'!$BC$151:$CB$151,0)),0)+IFERROR(INDEX('Hoja de Trabajo para listado'!$DE$153:$DG$274,MATCH($A620,'Hoja de Trabajo para listado'!$DE$153:$DE$1048576,0),MATCH((CUADRO!F$4&amp;$E620),'Hoja de Trabajo para listado'!$DE$151:$DG$151,0)),0)+IFERROR(INDEX('Hoja de Trabajo para listado'!$CD$155:$DC$1048576,MATCH($A620,'Hoja de Trabajo para listado'!$CD$155:$CD$1048576,0),MATCH((CUADRO!F$4&amp;$E620),'Hoja de Trabajo para listado'!$CD$151:$DC$151,0)),0)</f>
        <v>0</v>
      </c>
      <c r="G620" s="243">
        <f ca="1">+IFERROR(INDEX('Hoja de Trabajo para listado'!$A$155:$Z$1048576,MATCH($A620,'Hoja de Trabajo para listado'!$A$155:$A$1048576,0),MATCH((CUADRO!G$4&amp;$E620),'Hoja de Trabajo para listado'!$A$151:$Z$151,0)),0)+IFERROR(INDEX('Hoja de Trabajo para listado'!$AB$155:$BA$1048576,MATCH($A620,'Hoja de Trabajo para listado'!$AB$155:$AB$1048576,0),MATCH((CUADRO!G$4&amp;$E620),'Hoja de Trabajo para listado'!$AB$151:$BA$151,0)),0)+IFERROR(INDEX('Hoja de Trabajo para listado'!$BC$155:$CB$1048576,MATCH($A620,'Hoja de Trabajo para listado'!$BC$155:$BC$1048576,0),MATCH((CUADRO!G$4&amp;$E620),'Hoja de Trabajo para listado'!$BC$151:$CB$151,0)),0)+IFERROR(INDEX('Hoja de Trabajo para listado'!$DE$153:$DG$274,MATCH($A620,'Hoja de Trabajo para listado'!$DE$153:$DE$1048576,0),MATCH((CUADRO!G$4&amp;$E620),'Hoja de Trabajo para listado'!$DE$151:$DG$151,0)),0)+IFERROR(INDEX('Hoja de Trabajo para listado'!$CD$155:$DC$1048576,MATCH($A620,'Hoja de Trabajo para listado'!$CD$155:$CD$1048576,0),MATCH((CUADRO!G$4&amp;$E620),'Hoja de Trabajo para listado'!$CD$151:$DC$151,0)),0)</f>
        <v>0</v>
      </c>
      <c r="H620" s="243">
        <f ca="1">+IFERROR(INDEX('Hoja de Trabajo para listado'!$A$155:$Z$1048576,MATCH($A620,'Hoja de Trabajo para listado'!$A$155:$A$1048576,0),MATCH((CUADRO!H$4&amp;$E620),'Hoja de Trabajo para listado'!$A$151:$Z$151,0)),0)+IFERROR(INDEX('Hoja de Trabajo para listado'!$AB$155:$BA$1048576,MATCH($A620,'Hoja de Trabajo para listado'!$AB$155:$AB$1048576,0),MATCH((CUADRO!H$4&amp;$E620),'Hoja de Trabajo para listado'!$AB$151:$BA$151,0)),0)+IFERROR(INDEX('Hoja de Trabajo para listado'!$BC$155:$CB$1048576,MATCH($A620,'Hoja de Trabajo para listado'!$BC$155:$BC$1048576,0),MATCH((CUADRO!H$4&amp;$E620),'Hoja de Trabajo para listado'!$BC$151:$CB$151,0)),0)+IFERROR(INDEX('Hoja de Trabajo para listado'!$DE$153:$DG$274,MATCH($A620,'Hoja de Trabajo para listado'!$DE$153:$DE$1048576,0),MATCH((CUADRO!H$4&amp;$E620),'Hoja de Trabajo para listado'!$DE$151:$DG$151,0)),0)+IFERROR(INDEX('Hoja de Trabajo para listado'!$CD$155:$DC$1048576,MATCH($A620,'Hoja de Trabajo para listado'!$CD$155:$CD$1048576,0),MATCH((CUADRO!H$4&amp;$E620),'Hoja de Trabajo para listado'!$CD$151:$DC$151,0)),0)</f>
        <v>0</v>
      </c>
      <c r="I620" s="243">
        <f ca="1">+IFERROR(INDEX('Hoja de Trabajo para listado'!$A$155:$Z$1048576,MATCH($A620,'Hoja de Trabajo para listado'!$A$155:$A$1048576,0),MATCH((CUADRO!I$4&amp;$E620),'Hoja de Trabajo para listado'!$A$151:$Z$151,0)),0)+IFERROR(INDEX('Hoja de Trabajo para listado'!$AB$155:$BA$1048576,MATCH($A620,'Hoja de Trabajo para listado'!$AB$155:$AB$1048576,0),MATCH((CUADRO!I$4&amp;$E620),'Hoja de Trabajo para listado'!$AB$151:$BA$151,0)),0)+IFERROR(INDEX('Hoja de Trabajo para listado'!$BC$155:$CB$1048576,MATCH($A620,'Hoja de Trabajo para listado'!$BC$155:$BC$1048576,0),MATCH((CUADRO!I$4&amp;$E620),'Hoja de Trabajo para listado'!$BC$151:$CB$151,0)),0)+IFERROR(INDEX('Hoja de Trabajo para listado'!$DE$153:$DG$274,MATCH($A620,'Hoja de Trabajo para listado'!$DE$153:$DE$1048576,0),MATCH((CUADRO!I$4&amp;$E620),'Hoja de Trabajo para listado'!$DE$151:$DG$151,0)),0)+IFERROR(INDEX('Hoja de Trabajo para listado'!$CD$155:$DC$1048576,MATCH($A620,'Hoja de Trabajo para listado'!$CD$155:$CD$1048576,0),MATCH((CUADRO!I$4&amp;$E620),'Hoja de Trabajo para listado'!$CD$151:$DC$151,0)),0)</f>
        <v>0</v>
      </c>
      <c r="J620" s="243">
        <f ca="1">+IFERROR(INDEX('Hoja de Trabajo para listado'!$A$155:$Z$1048576,MATCH($A620,'Hoja de Trabajo para listado'!$A$155:$A$1048576,0),MATCH((CUADRO!J$4&amp;$E620),'Hoja de Trabajo para listado'!$A$151:$Z$151,0)),0)+IFERROR(INDEX('Hoja de Trabajo para listado'!$AB$155:$BA$1048576,MATCH($A620,'Hoja de Trabajo para listado'!$AB$155:$AB$1048576,0),MATCH((CUADRO!J$4&amp;$E620),'Hoja de Trabajo para listado'!$AB$151:$BA$151,0)),0)+IFERROR(INDEX('Hoja de Trabajo para listado'!$BC$155:$CB$1048576,MATCH($A620,'Hoja de Trabajo para listado'!$BC$155:$BC$1048576,0),MATCH((CUADRO!J$4&amp;$E620),'Hoja de Trabajo para listado'!$BC$151:$CB$151,0)),0)+IFERROR(INDEX('Hoja de Trabajo para listado'!$DE$153:$DG$274,MATCH($A620,'Hoja de Trabajo para listado'!$DE$153:$DE$1048576,0),MATCH((CUADRO!J$4&amp;$E620),'Hoja de Trabajo para listado'!$DE$151:$DG$151,0)),0)+IFERROR(INDEX('Hoja de Trabajo para listado'!$CD$155:$DC$1048576,MATCH($A620,'Hoja de Trabajo para listado'!$CD$155:$CD$1048576,0),MATCH((CUADRO!J$4&amp;$E620),'Hoja de Trabajo para listado'!$CD$151:$DC$151,0)),0)</f>
        <v>0</v>
      </c>
      <c r="K620" s="243">
        <f ca="1">+IFERROR(INDEX('Hoja de Trabajo para listado'!$A$155:$Z$1048576,MATCH($A620,'Hoja de Trabajo para listado'!$A$155:$A$1048576,0),MATCH((CUADRO!K$4&amp;$E620),'Hoja de Trabajo para listado'!$A$151:$Z$151,0)),0)+IFERROR(INDEX('Hoja de Trabajo para listado'!$AB$155:$BA$1048576,MATCH($A620,'Hoja de Trabajo para listado'!$AB$155:$AB$1048576,0),MATCH((CUADRO!K$4&amp;$E620),'Hoja de Trabajo para listado'!$AB$151:$BA$151,0)),0)+IFERROR(INDEX('Hoja de Trabajo para listado'!$BC$155:$CB$1048576,MATCH($A620,'Hoja de Trabajo para listado'!$BC$155:$BC$1048576,0),MATCH((CUADRO!K$4&amp;$E620),'Hoja de Trabajo para listado'!$BC$151:$CB$151,0)),0)+IFERROR(INDEX('Hoja de Trabajo para listado'!$DE$153:$DG$274,MATCH($A620,'Hoja de Trabajo para listado'!$DE$153:$DE$1048576,0),MATCH((CUADRO!K$4&amp;$E620),'Hoja de Trabajo para listado'!$DE$151:$DG$151,0)),0)+IFERROR(INDEX('Hoja de Trabajo para listado'!$CD$155:$DC$1048576,MATCH($A620,'Hoja de Trabajo para listado'!$CD$155:$CD$1048576,0),MATCH((CUADRO!K$4&amp;$E620),'Hoja de Trabajo para listado'!$CD$151:$DC$151,0)),0)</f>
        <v>0</v>
      </c>
      <c r="L620" s="243">
        <f ca="1">+IFERROR(INDEX('Hoja de Trabajo para listado'!$A$155:$Z$1048576,MATCH($A620,'Hoja de Trabajo para listado'!$A$155:$A$1048576,0),MATCH((CUADRO!L$4&amp;$E620),'Hoja de Trabajo para listado'!$A$151:$Z$151,0)),0)+IFERROR(INDEX('Hoja de Trabajo para listado'!$AB$155:$BA$1048576,MATCH($A620,'Hoja de Trabajo para listado'!$AB$155:$AB$1048576,0),MATCH((CUADRO!L$4&amp;$E620),'Hoja de Trabajo para listado'!$AB$151:$BA$151,0)),0)+IFERROR(INDEX('Hoja de Trabajo para listado'!$BC$155:$CB$1048576,MATCH($A620,'Hoja de Trabajo para listado'!$BC$155:$BC$1048576,0),MATCH((CUADRO!L$4&amp;$E620),'Hoja de Trabajo para listado'!$BC$151:$CB$151,0)),0)+IFERROR(INDEX('Hoja de Trabajo para listado'!$DE$153:$DG$274,MATCH($A620,'Hoja de Trabajo para listado'!$DE$153:$DE$1048576,0),MATCH((CUADRO!L$4&amp;$E620),'Hoja de Trabajo para listado'!$DE$151:$DG$151,0)),0)+IFERROR(INDEX('Hoja de Trabajo para listado'!$CD$155:$DC$1048576,MATCH($A620,'Hoja de Trabajo para listado'!$CD$155:$CD$1048576,0),MATCH((CUADRO!L$4&amp;$E620),'Hoja de Trabajo para listado'!$CD$151:$DC$151,0)),0)</f>
        <v>0</v>
      </c>
      <c r="M620" s="243">
        <f ca="1">+IFERROR(INDEX('Hoja de Trabajo para listado'!$A$155:$Z$1048576,MATCH($A620,'Hoja de Trabajo para listado'!$A$155:$A$1048576,0),MATCH((CUADRO!M$4&amp;$E620),'Hoja de Trabajo para listado'!$A$151:$Z$151,0)),0)+IFERROR(INDEX('Hoja de Trabajo para listado'!$AB$155:$BA$1048576,MATCH($A620,'Hoja de Trabajo para listado'!$AB$155:$AB$1048576,0),MATCH((CUADRO!M$4&amp;$E620),'Hoja de Trabajo para listado'!$AB$151:$BA$151,0)),0)+IFERROR(INDEX('Hoja de Trabajo para listado'!$BC$155:$CB$1048576,MATCH($A620,'Hoja de Trabajo para listado'!$BC$155:$BC$1048576,0),MATCH((CUADRO!M$4&amp;$E620),'Hoja de Trabajo para listado'!$BC$151:$CB$151,0)),0)+IFERROR(INDEX('Hoja de Trabajo para listado'!$DE$153:$DG$274,MATCH($A620,'Hoja de Trabajo para listado'!$DE$153:$DE$1048576,0),MATCH((CUADRO!M$4&amp;$E620),'Hoja de Trabajo para listado'!$DE$151:$DG$151,0)),0)+IFERROR(INDEX('Hoja de Trabajo para listado'!$CD$155:$DC$1048576,MATCH($A620,'Hoja de Trabajo para listado'!$CD$155:$CD$1048576,0),MATCH((CUADRO!M$4&amp;$E620),'Hoja de Trabajo para listado'!$CD$151:$DC$151,0)),0)</f>
        <v>0</v>
      </c>
      <c r="N620" s="243">
        <f ca="1">+IFERROR(INDEX('Hoja de Trabajo para listado'!$A$155:$Z$1048576,MATCH($A620,'Hoja de Trabajo para listado'!$A$155:$A$1048576,0),MATCH((CUADRO!N$4&amp;$E620),'Hoja de Trabajo para listado'!$A$151:$Z$151,0)),0)+IFERROR(INDEX('Hoja de Trabajo para listado'!$AB$155:$BA$1048576,MATCH($A620,'Hoja de Trabajo para listado'!$AB$155:$AB$1048576,0),MATCH((CUADRO!N$4&amp;$E620),'Hoja de Trabajo para listado'!$AB$151:$BA$151,0)),0)+IFERROR(INDEX('Hoja de Trabajo para listado'!$BC$155:$CB$1048576,MATCH($A620,'Hoja de Trabajo para listado'!$BC$155:$BC$1048576,0),MATCH((CUADRO!N$4&amp;$E620),'Hoja de Trabajo para listado'!$BC$151:$CB$151,0)),0)+IFERROR(INDEX('Hoja de Trabajo para listado'!$DE$153:$DG$274,MATCH($A620,'Hoja de Trabajo para listado'!$DE$153:$DE$1048576,0),MATCH((CUADRO!N$4&amp;$E620),'Hoja de Trabajo para listado'!$DE$151:$DG$151,0)),0)+IFERROR(INDEX('Hoja de Trabajo para listado'!$CD$155:$DC$1048576,MATCH($A620,'Hoja de Trabajo para listado'!$CD$155:$CD$1048576,0),MATCH((CUADRO!N$4&amp;$E620),'Hoja de Trabajo para listado'!$CD$151:$DC$151,0)),0)</f>
        <v>0</v>
      </c>
      <c r="O620" s="243">
        <f ca="1">+IFERROR(INDEX('Hoja de Trabajo para listado'!$A$155:$Z$1048576,MATCH($A620,'Hoja de Trabajo para listado'!$A$155:$A$1048576,0),MATCH((CUADRO!O$4&amp;$E620),'Hoja de Trabajo para listado'!$A$151:$Z$151,0)),0)+IFERROR(INDEX('Hoja de Trabajo para listado'!$AB$155:$BA$1048576,MATCH($A620,'Hoja de Trabajo para listado'!$AB$155:$AB$1048576,0),MATCH((CUADRO!O$4&amp;$E620),'Hoja de Trabajo para listado'!$AB$151:$BA$151,0)),0)+IFERROR(INDEX('Hoja de Trabajo para listado'!$BC$155:$CB$1048576,MATCH($A620,'Hoja de Trabajo para listado'!$BC$155:$BC$1048576,0),MATCH((CUADRO!O$4&amp;$E620),'Hoja de Trabajo para listado'!$BC$151:$CB$151,0)),0)+IFERROR(INDEX('Hoja de Trabajo para listado'!$DE$153:$DG$274,MATCH($A620,'Hoja de Trabajo para listado'!$DE$153:$DE$1048576,0),MATCH((CUADRO!O$4&amp;$E620),'Hoja de Trabajo para listado'!$DE$151:$DG$151,0)),0)+IFERROR(INDEX('Hoja de Trabajo para listado'!$CD$155:$DC$1048576,MATCH($A620,'Hoja de Trabajo para listado'!$CD$155:$CD$1048576,0),MATCH((CUADRO!O$4&amp;$E620),'Hoja de Trabajo para listado'!$CD$151:$DC$151,0)),0)</f>
        <v>0</v>
      </c>
      <c r="P620" s="243">
        <f ca="1">+IFERROR(INDEX('Hoja de Trabajo para listado'!$A$155:$Z$1048576,MATCH($A620,'Hoja de Trabajo para listado'!$A$155:$A$1048576,0),MATCH((CUADRO!P$4&amp;$E620),'Hoja de Trabajo para listado'!$A$151:$Z$151,0)),0)+IFERROR(INDEX('Hoja de Trabajo para listado'!$AB$155:$BA$1048576,MATCH($A620,'Hoja de Trabajo para listado'!$AB$155:$AB$1048576,0),MATCH((CUADRO!P$4&amp;$E620),'Hoja de Trabajo para listado'!$AB$151:$BA$151,0)),0)+IFERROR(INDEX('Hoja de Trabajo para listado'!$BC$155:$CB$1048576,MATCH($A620,'Hoja de Trabajo para listado'!$BC$155:$BC$1048576,0),MATCH((CUADRO!P$4&amp;$E620),'Hoja de Trabajo para listado'!$BC$151:$CB$151,0)),0)+IFERROR(INDEX('Hoja de Trabajo para listado'!$DE$153:$DG$274,MATCH($A620,'Hoja de Trabajo para listado'!$DE$153:$DE$1048576,0),MATCH((CUADRO!P$4&amp;$E620),'Hoja de Trabajo para listado'!$DE$151:$DG$151,0)),0)+IFERROR(INDEX('Hoja de Trabajo para listado'!$CD$155:$DC$1048576,MATCH($A620,'Hoja de Trabajo para listado'!$CD$155:$CD$1048576,0),MATCH((CUADRO!P$4&amp;$E620),'Hoja de Trabajo para listado'!$CD$151:$DC$151,0)),0)</f>
        <v>0</v>
      </c>
      <c r="Q620" s="243">
        <f ca="1">+IFERROR(INDEX('Hoja de Trabajo para listado'!$A$155:$Z$1048576,MATCH($A620,'Hoja de Trabajo para listado'!$A$155:$A$1048576,0),MATCH((CUADRO!Q$4&amp;$E620),'Hoja de Trabajo para listado'!$A$151:$Z$151,0)),0)+IFERROR(INDEX('Hoja de Trabajo para listado'!$AB$155:$BA$1048576,MATCH($A620,'Hoja de Trabajo para listado'!$AB$155:$AB$1048576,0),MATCH((CUADRO!Q$4&amp;$E620),'Hoja de Trabajo para listado'!$AB$151:$BA$151,0)),0)+IFERROR(INDEX('Hoja de Trabajo para listado'!$BC$155:$CB$1048576,MATCH($A620,'Hoja de Trabajo para listado'!$BC$155:$BC$1048576,0),MATCH((CUADRO!Q$4&amp;$E620),'Hoja de Trabajo para listado'!$BC$151:$CB$151,0)),0)+IFERROR(INDEX('Hoja de Trabajo para listado'!$DE$153:$DG$274,MATCH($A620,'Hoja de Trabajo para listado'!$DE$153:$DE$1048576,0),MATCH((CUADRO!Q$4&amp;$E620),'Hoja de Trabajo para listado'!$DE$151:$DG$151,0)),0)+IFERROR(INDEX('Hoja de Trabajo para listado'!$CD$155:$DC$1048576,MATCH($A620,'Hoja de Trabajo para listado'!$CD$155:$CD$1048576,0),MATCH((CUADRO!Q$4&amp;$E620),'Hoja de Trabajo para listado'!$CD$151:$DC$151,0)),0)</f>
        <v>0</v>
      </c>
      <c r="R620" s="243">
        <f t="shared" ca="1" si="25"/>
        <v>0</v>
      </c>
      <c r="S620" s="249">
        <f ca="1">+R619+R620</f>
        <v>0</v>
      </c>
      <c r="T620" s="243">
        <f ca="1">+S620</f>
        <v>0</v>
      </c>
      <c r="U620" s="242">
        <f t="shared" si="26"/>
        <v>2</v>
      </c>
      <c r="V620" s="333" t="str">
        <f>+VLOOKUP(A620,bd_lista!$A$3:$E$592,5,FALSE)</f>
        <v>Gobiernos Autonomos Municipales</v>
      </c>
      <c r="W620" s="388"/>
      <c r="X620" s="242">
        <f>+VLOOKUP(A620,[4]Sheet1!$A$13:$D$744,4,FALSE)</f>
        <v>0</v>
      </c>
      <c r="Y620" s="242" t="e">
        <f>+VLOOKUP(X620,bd_lista!$A$3:$C$592,3,FALSE)</f>
        <v>#N/A</v>
      </c>
      <c r="Z620" s="292"/>
      <c r="AA620" s="293"/>
    </row>
    <row r="621" spans="1:27" customFormat="1" ht="15" hidden="1" customHeight="1">
      <c r="A621" s="32">
        <v>1262</v>
      </c>
      <c r="B621" s="392">
        <f>+A621</f>
        <v>1262</v>
      </c>
      <c r="C621" s="247" t="str">
        <f>+VLOOKUP(A621,bd_lista!$A$3:$C$592,3,FALSE)</f>
        <v>Gobierno Autónomo Municipal de Laja</v>
      </c>
      <c r="D621" s="389" t="str">
        <f>+C621</f>
        <v>Gobierno Autónomo Municipal de Laja</v>
      </c>
      <c r="E621" s="242" t="s">
        <v>1304</v>
      </c>
      <c r="F621" s="243">
        <f ca="1">+IFERROR(INDEX('Hoja de Trabajo para listado'!$A$155:$Z$1048576,MATCH($A621,'Hoja de Trabajo para listado'!$A$155:$A$1048576,0),MATCH((CUADRO!F$4&amp;$E621),'Hoja de Trabajo para listado'!$A$151:$Z$151,0)),0)+IFERROR(INDEX('Hoja de Trabajo para listado'!$AB$155:$BA$1048576,MATCH($A621,'Hoja de Trabajo para listado'!$AB$155:$AB$1048576,0),MATCH((CUADRO!F$4&amp;$E621),'Hoja de Trabajo para listado'!$AB$151:$BA$151,0)),0)+IFERROR(INDEX('Hoja de Trabajo para listado'!$BC$155:$CB$1048576,MATCH($A621,'Hoja de Trabajo para listado'!$BC$155:$BC$1048576,0),MATCH((CUADRO!F$4&amp;$E621),'Hoja de Trabajo para listado'!$BC$151:$CB$151,0)),0)+IFERROR(INDEX('Hoja de Trabajo para listado'!$DE$153:$DG$274,MATCH($A621,'Hoja de Trabajo para listado'!$DE$153:$DE$1048576,0),MATCH((CUADRO!F$4&amp;$E621),'Hoja de Trabajo para listado'!$DE$151:$DG$151,0)),0)+IFERROR(INDEX('Hoja de Trabajo para listado'!$CD$155:$DC$1048576,MATCH($A621,'Hoja de Trabajo para listado'!$CD$155:$CD$1048576,0),MATCH((CUADRO!F$4&amp;$E621),'Hoja de Trabajo para listado'!$CD$151:$DC$151,0)),0)</f>
        <v>0</v>
      </c>
      <c r="G621" s="243">
        <f ca="1">+IFERROR(INDEX('Hoja de Trabajo para listado'!$A$155:$Z$1048576,MATCH($A621,'Hoja de Trabajo para listado'!$A$155:$A$1048576,0),MATCH((CUADRO!G$4&amp;$E621),'Hoja de Trabajo para listado'!$A$151:$Z$151,0)),0)+IFERROR(INDEX('Hoja de Trabajo para listado'!$AB$155:$BA$1048576,MATCH($A621,'Hoja de Trabajo para listado'!$AB$155:$AB$1048576,0),MATCH((CUADRO!G$4&amp;$E621),'Hoja de Trabajo para listado'!$AB$151:$BA$151,0)),0)+IFERROR(INDEX('Hoja de Trabajo para listado'!$BC$155:$CB$1048576,MATCH($A621,'Hoja de Trabajo para listado'!$BC$155:$BC$1048576,0),MATCH((CUADRO!G$4&amp;$E621),'Hoja de Trabajo para listado'!$BC$151:$CB$151,0)),0)+IFERROR(INDEX('Hoja de Trabajo para listado'!$DE$153:$DG$274,MATCH($A621,'Hoja de Trabajo para listado'!$DE$153:$DE$1048576,0),MATCH((CUADRO!G$4&amp;$E621),'Hoja de Trabajo para listado'!$DE$151:$DG$151,0)),0)+IFERROR(INDEX('Hoja de Trabajo para listado'!$CD$155:$DC$1048576,MATCH($A621,'Hoja de Trabajo para listado'!$CD$155:$CD$1048576,0),MATCH((CUADRO!G$4&amp;$E621),'Hoja de Trabajo para listado'!$CD$151:$DC$151,0)),0)</f>
        <v>0</v>
      </c>
      <c r="H621" s="243">
        <f ca="1">+IFERROR(INDEX('Hoja de Trabajo para listado'!$A$155:$Z$1048576,MATCH($A621,'Hoja de Trabajo para listado'!$A$155:$A$1048576,0),MATCH((CUADRO!H$4&amp;$E621),'Hoja de Trabajo para listado'!$A$151:$Z$151,0)),0)+IFERROR(INDEX('Hoja de Trabajo para listado'!$AB$155:$BA$1048576,MATCH($A621,'Hoja de Trabajo para listado'!$AB$155:$AB$1048576,0),MATCH((CUADRO!H$4&amp;$E621),'Hoja de Trabajo para listado'!$AB$151:$BA$151,0)),0)+IFERROR(INDEX('Hoja de Trabajo para listado'!$BC$155:$CB$1048576,MATCH($A621,'Hoja de Trabajo para listado'!$BC$155:$BC$1048576,0),MATCH((CUADRO!H$4&amp;$E621),'Hoja de Trabajo para listado'!$BC$151:$CB$151,0)),0)+IFERROR(INDEX('Hoja de Trabajo para listado'!$DE$153:$DG$274,MATCH($A621,'Hoja de Trabajo para listado'!$DE$153:$DE$1048576,0),MATCH((CUADRO!H$4&amp;$E621),'Hoja de Trabajo para listado'!$DE$151:$DG$151,0)),0)+IFERROR(INDEX('Hoja de Trabajo para listado'!$CD$155:$DC$1048576,MATCH($A621,'Hoja de Trabajo para listado'!$CD$155:$CD$1048576,0),MATCH((CUADRO!H$4&amp;$E621),'Hoja de Trabajo para listado'!$CD$151:$DC$151,0)),0)</f>
        <v>0</v>
      </c>
      <c r="I621" s="243">
        <f ca="1">+IFERROR(INDEX('Hoja de Trabajo para listado'!$A$155:$Z$1048576,MATCH($A621,'Hoja de Trabajo para listado'!$A$155:$A$1048576,0),MATCH((CUADRO!I$4&amp;$E621),'Hoja de Trabajo para listado'!$A$151:$Z$151,0)),0)+IFERROR(INDEX('Hoja de Trabajo para listado'!$AB$155:$BA$1048576,MATCH($A621,'Hoja de Trabajo para listado'!$AB$155:$AB$1048576,0),MATCH((CUADRO!I$4&amp;$E621),'Hoja de Trabajo para listado'!$AB$151:$BA$151,0)),0)+IFERROR(INDEX('Hoja de Trabajo para listado'!$BC$155:$CB$1048576,MATCH($A621,'Hoja de Trabajo para listado'!$BC$155:$BC$1048576,0),MATCH((CUADRO!I$4&amp;$E621),'Hoja de Trabajo para listado'!$BC$151:$CB$151,0)),0)+IFERROR(INDEX('Hoja de Trabajo para listado'!$DE$153:$DG$274,MATCH($A621,'Hoja de Trabajo para listado'!$DE$153:$DE$1048576,0),MATCH((CUADRO!I$4&amp;$E621),'Hoja de Trabajo para listado'!$DE$151:$DG$151,0)),0)+IFERROR(INDEX('Hoja de Trabajo para listado'!$CD$155:$DC$1048576,MATCH($A621,'Hoja de Trabajo para listado'!$CD$155:$CD$1048576,0),MATCH((CUADRO!I$4&amp;$E621),'Hoja de Trabajo para listado'!$CD$151:$DC$151,0)),0)</f>
        <v>0</v>
      </c>
      <c r="J621" s="243">
        <f ca="1">+IFERROR(INDEX('Hoja de Trabajo para listado'!$A$155:$Z$1048576,MATCH($A621,'Hoja de Trabajo para listado'!$A$155:$A$1048576,0),MATCH((CUADRO!J$4&amp;$E621),'Hoja de Trabajo para listado'!$A$151:$Z$151,0)),0)+IFERROR(INDEX('Hoja de Trabajo para listado'!$AB$155:$BA$1048576,MATCH($A621,'Hoja de Trabajo para listado'!$AB$155:$AB$1048576,0),MATCH((CUADRO!J$4&amp;$E621),'Hoja de Trabajo para listado'!$AB$151:$BA$151,0)),0)+IFERROR(INDEX('Hoja de Trabajo para listado'!$BC$155:$CB$1048576,MATCH($A621,'Hoja de Trabajo para listado'!$BC$155:$BC$1048576,0),MATCH((CUADRO!J$4&amp;$E621),'Hoja de Trabajo para listado'!$BC$151:$CB$151,0)),0)+IFERROR(INDEX('Hoja de Trabajo para listado'!$DE$153:$DG$274,MATCH($A621,'Hoja de Trabajo para listado'!$DE$153:$DE$1048576,0),MATCH((CUADRO!J$4&amp;$E621),'Hoja de Trabajo para listado'!$DE$151:$DG$151,0)),0)+IFERROR(INDEX('Hoja de Trabajo para listado'!$CD$155:$DC$1048576,MATCH($A621,'Hoja de Trabajo para listado'!$CD$155:$CD$1048576,0),MATCH((CUADRO!J$4&amp;$E621),'Hoja de Trabajo para listado'!$CD$151:$DC$151,0)),0)</f>
        <v>0</v>
      </c>
      <c r="K621" s="243">
        <f ca="1">+IFERROR(INDEX('Hoja de Trabajo para listado'!$A$155:$Z$1048576,MATCH($A621,'Hoja de Trabajo para listado'!$A$155:$A$1048576,0),MATCH((CUADRO!K$4&amp;$E621),'Hoja de Trabajo para listado'!$A$151:$Z$151,0)),0)+IFERROR(INDEX('Hoja de Trabajo para listado'!$AB$155:$BA$1048576,MATCH($A621,'Hoja de Trabajo para listado'!$AB$155:$AB$1048576,0),MATCH((CUADRO!K$4&amp;$E621),'Hoja de Trabajo para listado'!$AB$151:$BA$151,0)),0)+IFERROR(INDEX('Hoja de Trabajo para listado'!$BC$155:$CB$1048576,MATCH($A621,'Hoja de Trabajo para listado'!$BC$155:$BC$1048576,0),MATCH((CUADRO!K$4&amp;$E621),'Hoja de Trabajo para listado'!$BC$151:$CB$151,0)),0)+IFERROR(INDEX('Hoja de Trabajo para listado'!$DE$153:$DG$274,MATCH($A621,'Hoja de Trabajo para listado'!$DE$153:$DE$1048576,0),MATCH((CUADRO!K$4&amp;$E621),'Hoja de Trabajo para listado'!$DE$151:$DG$151,0)),0)+IFERROR(INDEX('Hoja de Trabajo para listado'!$CD$155:$DC$1048576,MATCH($A621,'Hoja de Trabajo para listado'!$CD$155:$CD$1048576,0),MATCH((CUADRO!K$4&amp;$E621),'Hoja de Trabajo para listado'!$CD$151:$DC$151,0)),0)</f>
        <v>0</v>
      </c>
      <c r="L621" s="243">
        <f ca="1">+IFERROR(INDEX('Hoja de Trabajo para listado'!$A$155:$Z$1048576,MATCH($A621,'Hoja de Trabajo para listado'!$A$155:$A$1048576,0),MATCH((CUADRO!L$4&amp;$E621),'Hoja de Trabajo para listado'!$A$151:$Z$151,0)),0)+IFERROR(INDEX('Hoja de Trabajo para listado'!$AB$155:$BA$1048576,MATCH($A621,'Hoja de Trabajo para listado'!$AB$155:$AB$1048576,0),MATCH((CUADRO!L$4&amp;$E621),'Hoja de Trabajo para listado'!$AB$151:$BA$151,0)),0)+IFERROR(INDEX('Hoja de Trabajo para listado'!$BC$155:$CB$1048576,MATCH($A621,'Hoja de Trabajo para listado'!$BC$155:$BC$1048576,0),MATCH((CUADRO!L$4&amp;$E621),'Hoja de Trabajo para listado'!$BC$151:$CB$151,0)),0)+IFERROR(INDEX('Hoja de Trabajo para listado'!$DE$153:$DG$274,MATCH($A621,'Hoja de Trabajo para listado'!$DE$153:$DE$1048576,0),MATCH((CUADRO!L$4&amp;$E621),'Hoja de Trabajo para listado'!$DE$151:$DG$151,0)),0)+IFERROR(INDEX('Hoja de Trabajo para listado'!$CD$155:$DC$1048576,MATCH($A621,'Hoja de Trabajo para listado'!$CD$155:$CD$1048576,0),MATCH((CUADRO!L$4&amp;$E621),'Hoja de Trabajo para listado'!$CD$151:$DC$151,0)),0)</f>
        <v>0</v>
      </c>
      <c r="M621" s="243">
        <f ca="1">+IFERROR(INDEX('Hoja de Trabajo para listado'!$A$155:$Z$1048576,MATCH($A621,'Hoja de Trabajo para listado'!$A$155:$A$1048576,0),MATCH((CUADRO!M$4&amp;$E621),'Hoja de Trabajo para listado'!$A$151:$Z$151,0)),0)+IFERROR(INDEX('Hoja de Trabajo para listado'!$AB$155:$BA$1048576,MATCH($A621,'Hoja de Trabajo para listado'!$AB$155:$AB$1048576,0),MATCH((CUADRO!M$4&amp;$E621),'Hoja de Trabajo para listado'!$AB$151:$BA$151,0)),0)+IFERROR(INDEX('Hoja de Trabajo para listado'!$BC$155:$CB$1048576,MATCH($A621,'Hoja de Trabajo para listado'!$BC$155:$BC$1048576,0),MATCH((CUADRO!M$4&amp;$E621),'Hoja de Trabajo para listado'!$BC$151:$CB$151,0)),0)+IFERROR(INDEX('Hoja de Trabajo para listado'!$DE$153:$DG$274,MATCH($A621,'Hoja de Trabajo para listado'!$DE$153:$DE$1048576,0),MATCH((CUADRO!M$4&amp;$E621),'Hoja de Trabajo para listado'!$DE$151:$DG$151,0)),0)+IFERROR(INDEX('Hoja de Trabajo para listado'!$CD$155:$DC$1048576,MATCH($A621,'Hoja de Trabajo para listado'!$CD$155:$CD$1048576,0),MATCH((CUADRO!M$4&amp;$E621),'Hoja de Trabajo para listado'!$CD$151:$DC$151,0)),0)</f>
        <v>0</v>
      </c>
      <c r="N621" s="243">
        <f ca="1">+IFERROR(INDEX('Hoja de Trabajo para listado'!$A$155:$Z$1048576,MATCH($A621,'Hoja de Trabajo para listado'!$A$155:$A$1048576,0),MATCH((CUADRO!N$4&amp;$E621),'Hoja de Trabajo para listado'!$A$151:$Z$151,0)),0)+IFERROR(INDEX('Hoja de Trabajo para listado'!$AB$155:$BA$1048576,MATCH($A621,'Hoja de Trabajo para listado'!$AB$155:$AB$1048576,0),MATCH((CUADRO!N$4&amp;$E621),'Hoja de Trabajo para listado'!$AB$151:$BA$151,0)),0)+IFERROR(INDEX('Hoja de Trabajo para listado'!$BC$155:$CB$1048576,MATCH($A621,'Hoja de Trabajo para listado'!$BC$155:$BC$1048576,0),MATCH((CUADRO!N$4&amp;$E621),'Hoja de Trabajo para listado'!$BC$151:$CB$151,0)),0)+IFERROR(INDEX('Hoja de Trabajo para listado'!$DE$153:$DG$274,MATCH($A621,'Hoja de Trabajo para listado'!$DE$153:$DE$1048576,0),MATCH((CUADRO!N$4&amp;$E621),'Hoja de Trabajo para listado'!$DE$151:$DG$151,0)),0)+IFERROR(INDEX('Hoja de Trabajo para listado'!$CD$155:$DC$1048576,MATCH($A621,'Hoja de Trabajo para listado'!$CD$155:$CD$1048576,0),MATCH((CUADRO!N$4&amp;$E621),'Hoja de Trabajo para listado'!$CD$151:$DC$151,0)),0)</f>
        <v>0</v>
      </c>
      <c r="O621" s="243">
        <f ca="1">+IFERROR(INDEX('Hoja de Trabajo para listado'!$A$155:$Z$1048576,MATCH($A621,'Hoja de Trabajo para listado'!$A$155:$A$1048576,0),MATCH((CUADRO!O$4&amp;$E621),'Hoja de Trabajo para listado'!$A$151:$Z$151,0)),0)+IFERROR(INDEX('Hoja de Trabajo para listado'!$AB$155:$BA$1048576,MATCH($A621,'Hoja de Trabajo para listado'!$AB$155:$AB$1048576,0),MATCH((CUADRO!O$4&amp;$E621),'Hoja de Trabajo para listado'!$AB$151:$BA$151,0)),0)+IFERROR(INDEX('Hoja de Trabajo para listado'!$BC$155:$CB$1048576,MATCH($A621,'Hoja de Trabajo para listado'!$BC$155:$BC$1048576,0),MATCH((CUADRO!O$4&amp;$E621),'Hoja de Trabajo para listado'!$BC$151:$CB$151,0)),0)+IFERROR(INDEX('Hoja de Trabajo para listado'!$DE$153:$DG$274,MATCH($A621,'Hoja de Trabajo para listado'!$DE$153:$DE$1048576,0),MATCH((CUADRO!O$4&amp;$E621),'Hoja de Trabajo para listado'!$DE$151:$DG$151,0)),0)+IFERROR(INDEX('Hoja de Trabajo para listado'!$CD$155:$DC$1048576,MATCH($A621,'Hoja de Trabajo para listado'!$CD$155:$CD$1048576,0),MATCH((CUADRO!O$4&amp;$E621),'Hoja de Trabajo para listado'!$CD$151:$DC$151,0)),0)</f>
        <v>0</v>
      </c>
      <c r="P621" s="243">
        <f ca="1">+IFERROR(INDEX('Hoja de Trabajo para listado'!$A$155:$Z$1048576,MATCH($A621,'Hoja de Trabajo para listado'!$A$155:$A$1048576,0),MATCH((CUADRO!P$4&amp;$E621),'Hoja de Trabajo para listado'!$A$151:$Z$151,0)),0)+IFERROR(INDEX('Hoja de Trabajo para listado'!$AB$155:$BA$1048576,MATCH($A621,'Hoja de Trabajo para listado'!$AB$155:$AB$1048576,0),MATCH((CUADRO!P$4&amp;$E621),'Hoja de Trabajo para listado'!$AB$151:$BA$151,0)),0)+IFERROR(INDEX('Hoja de Trabajo para listado'!$BC$155:$CB$1048576,MATCH($A621,'Hoja de Trabajo para listado'!$BC$155:$BC$1048576,0),MATCH((CUADRO!P$4&amp;$E621),'Hoja de Trabajo para listado'!$BC$151:$CB$151,0)),0)+IFERROR(INDEX('Hoja de Trabajo para listado'!$DE$153:$DG$274,MATCH($A621,'Hoja de Trabajo para listado'!$DE$153:$DE$1048576,0),MATCH((CUADRO!P$4&amp;$E621),'Hoja de Trabajo para listado'!$DE$151:$DG$151,0)),0)+IFERROR(INDEX('Hoja de Trabajo para listado'!$CD$155:$DC$1048576,MATCH($A621,'Hoja de Trabajo para listado'!$CD$155:$CD$1048576,0),MATCH((CUADRO!P$4&amp;$E621),'Hoja de Trabajo para listado'!$CD$151:$DC$151,0)),0)</f>
        <v>0</v>
      </c>
      <c r="Q621" s="243">
        <f ca="1">+IFERROR(INDEX('Hoja de Trabajo para listado'!$A$155:$Z$1048576,MATCH($A621,'Hoja de Trabajo para listado'!$A$155:$A$1048576,0),MATCH((CUADRO!Q$4&amp;$E621),'Hoja de Trabajo para listado'!$A$151:$Z$151,0)),0)+IFERROR(INDEX('Hoja de Trabajo para listado'!$AB$155:$BA$1048576,MATCH($A621,'Hoja de Trabajo para listado'!$AB$155:$AB$1048576,0),MATCH((CUADRO!Q$4&amp;$E621),'Hoja de Trabajo para listado'!$AB$151:$BA$151,0)),0)+IFERROR(INDEX('Hoja de Trabajo para listado'!$BC$155:$CB$1048576,MATCH($A621,'Hoja de Trabajo para listado'!$BC$155:$BC$1048576,0),MATCH((CUADRO!Q$4&amp;$E621),'Hoja de Trabajo para listado'!$BC$151:$CB$151,0)),0)+IFERROR(INDEX('Hoja de Trabajo para listado'!$DE$153:$DG$274,MATCH($A621,'Hoja de Trabajo para listado'!$DE$153:$DE$1048576,0),MATCH((CUADRO!Q$4&amp;$E621),'Hoja de Trabajo para listado'!$DE$151:$DG$151,0)),0)+IFERROR(INDEX('Hoja de Trabajo para listado'!$CD$155:$DC$1048576,MATCH($A621,'Hoja de Trabajo para listado'!$CD$155:$CD$1048576,0),MATCH((CUADRO!Q$4&amp;$E621),'Hoja de Trabajo para listado'!$CD$151:$DC$151,0)),0)</f>
        <v>0</v>
      </c>
      <c r="R621" s="243">
        <f t="shared" ca="1" si="25"/>
        <v>0</v>
      </c>
      <c r="S621" s="249"/>
      <c r="T621" s="243">
        <f ca="1">+T622</f>
        <v>0</v>
      </c>
      <c r="U621" s="242">
        <f t="shared" si="26"/>
        <v>1</v>
      </c>
      <c r="V621" s="333" t="str">
        <f>+VLOOKUP(A621,bd_lista!$A$3:$E$592,5,FALSE)</f>
        <v>Gobiernos Autonomos Municipales</v>
      </c>
      <c r="W621" s="387" t="str">
        <f>+V621</f>
        <v>Gobiernos Autonomos Municipales</v>
      </c>
      <c r="X621" s="242">
        <f>+VLOOKUP(A621,[4]Sheet1!$A$13:$D$744,4,FALSE)</f>
        <v>0</v>
      </c>
      <c r="Y621" s="242" t="e">
        <f>+VLOOKUP(X621,bd_lista!$A$3:$C$592,3,FALSE)</f>
        <v>#N/A</v>
      </c>
      <c r="Z621" s="294">
        <f>+X621</f>
        <v>0</v>
      </c>
      <c r="AA621" s="295" t="e">
        <f>+Y621</f>
        <v>#N/A</v>
      </c>
    </row>
    <row r="622" spans="1:27" customFormat="1" ht="15" hidden="1" customHeight="1">
      <c r="A622" s="32">
        <v>1262</v>
      </c>
      <c r="B622" s="393"/>
      <c r="C622" s="247" t="str">
        <f>+VLOOKUP(A622,bd_lista!$A$3:$C$592,3,FALSE)</f>
        <v>Gobierno Autónomo Municipal de Laja</v>
      </c>
      <c r="D622" s="390"/>
      <c r="E622" s="244" t="s">
        <v>1305</v>
      </c>
      <c r="F622" s="243">
        <f ca="1">+IFERROR(INDEX('Hoja de Trabajo para listado'!$A$155:$Z$1048576,MATCH($A622,'Hoja de Trabajo para listado'!$A$155:$A$1048576,0),MATCH((CUADRO!F$4&amp;$E622),'Hoja de Trabajo para listado'!$A$151:$Z$151,0)),0)+IFERROR(INDEX('Hoja de Trabajo para listado'!$AB$155:$BA$1048576,MATCH($A622,'Hoja de Trabajo para listado'!$AB$155:$AB$1048576,0),MATCH((CUADRO!F$4&amp;$E622),'Hoja de Trabajo para listado'!$AB$151:$BA$151,0)),0)+IFERROR(INDEX('Hoja de Trabajo para listado'!$BC$155:$CB$1048576,MATCH($A622,'Hoja de Trabajo para listado'!$BC$155:$BC$1048576,0),MATCH((CUADRO!F$4&amp;$E622),'Hoja de Trabajo para listado'!$BC$151:$CB$151,0)),0)+IFERROR(INDEX('Hoja de Trabajo para listado'!$DE$153:$DG$274,MATCH($A622,'Hoja de Trabajo para listado'!$DE$153:$DE$1048576,0),MATCH((CUADRO!F$4&amp;$E622),'Hoja de Trabajo para listado'!$DE$151:$DG$151,0)),0)+IFERROR(INDEX('Hoja de Trabajo para listado'!$CD$155:$DC$1048576,MATCH($A622,'Hoja de Trabajo para listado'!$CD$155:$CD$1048576,0),MATCH((CUADRO!F$4&amp;$E622),'Hoja de Trabajo para listado'!$CD$151:$DC$151,0)),0)</f>
        <v>0</v>
      </c>
      <c r="G622" s="243">
        <f ca="1">+IFERROR(INDEX('Hoja de Trabajo para listado'!$A$155:$Z$1048576,MATCH($A622,'Hoja de Trabajo para listado'!$A$155:$A$1048576,0),MATCH((CUADRO!G$4&amp;$E622),'Hoja de Trabajo para listado'!$A$151:$Z$151,0)),0)+IFERROR(INDEX('Hoja de Trabajo para listado'!$AB$155:$BA$1048576,MATCH($A622,'Hoja de Trabajo para listado'!$AB$155:$AB$1048576,0),MATCH((CUADRO!G$4&amp;$E622),'Hoja de Trabajo para listado'!$AB$151:$BA$151,0)),0)+IFERROR(INDEX('Hoja de Trabajo para listado'!$BC$155:$CB$1048576,MATCH($A622,'Hoja de Trabajo para listado'!$BC$155:$BC$1048576,0),MATCH((CUADRO!G$4&amp;$E622),'Hoja de Trabajo para listado'!$BC$151:$CB$151,0)),0)+IFERROR(INDEX('Hoja de Trabajo para listado'!$DE$153:$DG$274,MATCH($A622,'Hoja de Trabajo para listado'!$DE$153:$DE$1048576,0),MATCH((CUADRO!G$4&amp;$E622),'Hoja de Trabajo para listado'!$DE$151:$DG$151,0)),0)+IFERROR(INDEX('Hoja de Trabajo para listado'!$CD$155:$DC$1048576,MATCH($A622,'Hoja de Trabajo para listado'!$CD$155:$CD$1048576,0),MATCH((CUADRO!G$4&amp;$E622),'Hoja de Trabajo para listado'!$CD$151:$DC$151,0)),0)</f>
        <v>0</v>
      </c>
      <c r="H622" s="243">
        <f ca="1">+IFERROR(INDEX('Hoja de Trabajo para listado'!$A$155:$Z$1048576,MATCH($A622,'Hoja de Trabajo para listado'!$A$155:$A$1048576,0),MATCH((CUADRO!H$4&amp;$E622),'Hoja de Trabajo para listado'!$A$151:$Z$151,0)),0)+IFERROR(INDEX('Hoja de Trabajo para listado'!$AB$155:$BA$1048576,MATCH($A622,'Hoja de Trabajo para listado'!$AB$155:$AB$1048576,0),MATCH((CUADRO!H$4&amp;$E622),'Hoja de Trabajo para listado'!$AB$151:$BA$151,0)),0)+IFERROR(INDEX('Hoja de Trabajo para listado'!$BC$155:$CB$1048576,MATCH($A622,'Hoja de Trabajo para listado'!$BC$155:$BC$1048576,0),MATCH((CUADRO!H$4&amp;$E622),'Hoja de Trabajo para listado'!$BC$151:$CB$151,0)),0)+IFERROR(INDEX('Hoja de Trabajo para listado'!$DE$153:$DG$274,MATCH($A622,'Hoja de Trabajo para listado'!$DE$153:$DE$1048576,0),MATCH((CUADRO!H$4&amp;$E622),'Hoja de Trabajo para listado'!$DE$151:$DG$151,0)),0)+IFERROR(INDEX('Hoja de Trabajo para listado'!$CD$155:$DC$1048576,MATCH($A622,'Hoja de Trabajo para listado'!$CD$155:$CD$1048576,0),MATCH((CUADRO!H$4&amp;$E622),'Hoja de Trabajo para listado'!$CD$151:$DC$151,0)),0)</f>
        <v>0</v>
      </c>
      <c r="I622" s="243">
        <f ca="1">+IFERROR(INDEX('Hoja de Trabajo para listado'!$A$155:$Z$1048576,MATCH($A622,'Hoja de Trabajo para listado'!$A$155:$A$1048576,0),MATCH((CUADRO!I$4&amp;$E622),'Hoja de Trabajo para listado'!$A$151:$Z$151,0)),0)+IFERROR(INDEX('Hoja de Trabajo para listado'!$AB$155:$BA$1048576,MATCH($A622,'Hoja de Trabajo para listado'!$AB$155:$AB$1048576,0),MATCH((CUADRO!I$4&amp;$E622),'Hoja de Trabajo para listado'!$AB$151:$BA$151,0)),0)+IFERROR(INDEX('Hoja de Trabajo para listado'!$BC$155:$CB$1048576,MATCH($A622,'Hoja de Trabajo para listado'!$BC$155:$BC$1048576,0),MATCH((CUADRO!I$4&amp;$E622),'Hoja de Trabajo para listado'!$BC$151:$CB$151,0)),0)+IFERROR(INDEX('Hoja de Trabajo para listado'!$DE$153:$DG$274,MATCH($A622,'Hoja de Trabajo para listado'!$DE$153:$DE$1048576,0),MATCH((CUADRO!I$4&amp;$E622),'Hoja de Trabajo para listado'!$DE$151:$DG$151,0)),0)+IFERROR(INDEX('Hoja de Trabajo para listado'!$CD$155:$DC$1048576,MATCH($A622,'Hoja de Trabajo para listado'!$CD$155:$CD$1048576,0),MATCH((CUADRO!I$4&amp;$E622),'Hoja de Trabajo para listado'!$CD$151:$DC$151,0)),0)</f>
        <v>0</v>
      </c>
      <c r="J622" s="243">
        <f ca="1">+IFERROR(INDEX('Hoja de Trabajo para listado'!$A$155:$Z$1048576,MATCH($A622,'Hoja de Trabajo para listado'!$A$155:$A$1048576,0),MATCH((CUADRO!J$4&amp;$E622),'Hoja de Trabajo para listado'!$A$151:$Z$151,0)),0)+IFERROR(INDEX('Hoja de Trabajo para listado'!$AB$155:$BA$1048576,MATCH($A622,'Hoja de Trabajo para listado'!$AB$155:$AB$1048576,0),MATCH((CUADRO!J$4&amp;$E622),'Hoja de Trabajo para listado'!$AB$151:$BA$151,0)),0)+IFERROR(INDEX('Hoja de Trabajo para listado'!$BC$155:$CB$1048576,MATCH($A622,'Hoja de Trabajo para listado'!$BC$155:$BC$1048576,0),MATCH((CUADRO!J$4&amp;$E622),'Hoja de Trabajo para listado'!$BC$151:$CB$151,0)),0)+IFERROR(INDEX('Hoja de Trabajo para listado'!$DE$153:$DG$274,MATCH($A622,'Hoja de Trabajo para listado'!$DE$153:$DE$1048576,0),MATCH((CUADRO!J$4&amp;$E622),'Hoja de Trabajo para listado'!$DE$151:$DG$151,0)),0)+IFERROR(INDEX('Hoja de Trabajo para listado'!$CD$155:$DC$1048576,MATCH($A622,'Hoja de Trabajo para listado'!$CD$155:$CD$1048576,0),MATCH((CUADRO!J$4&amp;$E622),'Hoja de Trabajo para listado'!$CD$151:$DC$151,0)),0)</f>
        <v>0</v>
      </c>
      <c r="K622" s="243">
        <f ca="1">+IFERROR(INDEX('Hoja de Trabajo para listado'!$A$155:$Z$1048576,MATCH($A622,'Hoja de Trabajo para listado'!$A$155:$A$1048576,0),MATCH((CUADRO!K$4&amp;$E622),'Hoja de Trabajo para listado'!$A$151:$Z$151,0)),0)+IFERROR(INDEX('Hoja de Trabajo para listado'!$AB$155:$BA$1048576,MATCH($A622,'Hoja de Trabajo para listado'!$AB$155:$AB$1048576,0),MATCH((CUADRO!K$4&amp;$E622),'Hoja de Trabajo para listado'!$AB$151:$BA$151,0)),0)+IFERROR(INDEX('Hoja de Trabajo para listado'!$BC$155:$CB$1048576,MATCH($A622,'Hoja de Trabajo para listado'!$BC$155:$BC$1048576,0),MATCH((CUADRO!K$4&amp;$E622),'Hoja de Trabajo para listado'!$BC$151:$CB$151,0)),0)+IFERROR(INDEX('Hoja de Trabajo para listado'!$DE$153:$DG$274,MATCH($A622,'Hoja de Trabajo para listado'!$DE$153:$DE$1048576,0),MATCH((CUADRO!K$4&amp;$E622),'Hoja de Trabajo para listado'!$DE$151:$DG$151,0)),0)+IFERROR(INDEX('Hoja de Trabajo para listado'!$CD$155:$DC$1048576,MATCH($A622,'Hoja de Trabajo para listado'!$CD$155:$CD$1048576,0),MATCH((CUADRO!K$4&amp;$E622),'Hoja de Trabajo para listado'!$CD$151:$DC$151,0)),0)</f>
        <v>0</v>
      </c>
      <c r="L622" s="243">
        <f ca="1">+IFERROR(INDEX('Hoja de Trabajo para listado'!$A$155:$Z$1048576,MATCH($A622,'Hoja de Trabajo para listado'!$A$155:$A$1048576,0),MATCH((CUADRO!L$4&amp;$E622),'Hoja de Trabajo para listado'!$A$151:$Z$151,0)),0)+IFERROR(INDEX('Hoja de Trabajo para listado'!$AB$155:$BA$1048576,MATCH($A622,'Hoja de Trabajo para listado'!$AB$155:$AB$1048576,0),MATCH((CUADRO!L$4&amp;$E622),'Hoja de Trabajo para listado'!$AB$151:$BA$151,0)),0)+IFERROR(INDEX('Hoja de Trabajo para listado'!$BC$155:$CB$1048576,MATCH($A622,'Hoja de Trabajo para listado'!$BC$155:$BC$1048576,0),MATCH((CUADRO!L$4&amp;$E622),'Hoja de Trabajo para listado'!$BC$151:$CB$151,0)),0)+IFERROR(INDEX('Hoja de Trabajo para listado'!$DE$153:$DG$274,MATCH($A622,'Hoja de Trabajo para listado'!$DE$153:$DE$1048576,0),MATCH((CUADRO!L$4&amp;$E622),'Hoja de Trabajo para listado'!$DE$151:$DG$151,0)),0)+IFERROR(INDEX('Hoja de Trabajo para listado'!$CD$155:$DC$1048576,MATCH($A622,'Hoja de Trabajo para listado'!$CD$155:$CD$1048576,0),MATCH((CUADRO!L$4&amp;$E622),'Hoja de Trabajo para listado'!$CD$151:$DC$151,0)),0)</f>
        <v>0</v>
      </c>
      <c r="M622" s="243">
        <f ca="1">+IFERROR(INDEX('Hoja de Trabajo para listado'!$A$155:$Z$1048576,MATCH($A622,'Hoja de Trabajo para listado'!$A$155:$A$1048576,0),MATCH((CUADRO!M$4&amp;$E622),'Hoja de Trabajo para listado'!$A$151:$Z$151,0)),0)+IFERROR(INDEX('Hoja de Trabajo para listado'!$AB$155:$BA$1048576,MATCH($A622,'Hoja de Trabajo para listado'!$AB$155:$AB$1048576,0),MATCH((CUADRO!M$4&amp;$E622),'Hoja de Trabajo para listado'!$AB$151:$BA$151,0)),0)+IFERROR(INDEX('Hoja de Trabajo para listado'!$BC$155:$CB$1048576,MATCH($A622,'Hoja de Trabajo para listado'!$BC$155:$BC$1048576,0),MATCH((CUADRO!M$4&amp;$E622),'Hoja de Trabajo para listado'!$BC$151:$CB$151,0)),0)+IFERROR(INDEX('Hoja de Trabajo para listado'!$DE$153:$DG$274,MATCH($A622,'Hoja de Trabajo para listado'!$DE$153:$DE$1048576,0),MATCH((CUADRO!M$4&amp;$E622),'Hoja de Trabajo para listado'!$DE$151:$DG$151,0)),0)+IFERROR(INDEX('Hoja de Trabajo para listado'!$CD$155:$DC$1048576,MATCH($A622,'Hoja de Trabajo para listado'!$CD$155:$CD$1048576,0),MATCH((CUADRO!M$4&amp;$E622),'Hoja de Trabajo para listado'!$CD$151:$DC$151,0)),0)</f>
        <v>0</v>
      </c>
      <c r="N622" s="243">
        <f ca="1">+IFERROR(INDEX('Hoja de Trabajo para listado'!$A$155:$Z$1048576,MATCH($A622,'Hoja de Trabajo para listado'!$A$155:$A$1048576,0),MATCH((CUADRO!N$4&amp;$E622),'Hoja de Trabajo para listado'!$A$151:$Z$151,0)),0)+IFERROR(INDEX('Hoja de Trabajo para listado'!$AB$155:$BA$1048576,MATCH($A622,'Hoja de Trabajo para listado'!$AB$155:$AB$1048576,0),MATCH((CUADRO!N$4&amp;$E622),'Hoja de Trabajo para listado'!$AB$151:$BA$151,0)),0)+IFERROR(INDEX('Hoja de Trabajo para listado'!$BC$155:$CB$1048576,MATCH($A622,'Hoja de Trabajo para listado'!$BC$155:$BC$1048576,0),MATCH((CUADRO!N$4&amp;$E622),'Hoja de Trabajo para listado'!$BC$151:$CB$151,0)),0)+IFERROR(INDEX('Hoja de Trabajo para listado'!$DE$153:$DG$274,MATCH($A622,'Hoja de Trabajo para listado'!$DE$153:$DE$1048576,0),MATCH((CUADRO!N$4&amp;$E622),'Hoja de Trabajo para listado'!$DE$151:$DG$151,0)),0)+IFERROR(INDEX('Hoja de Trabajo para listado'!$CD$155:$DC$1048576,MATCH($A622,'Hoja de Trabajo para listado'!$CD$155:$CD$1048576,0),MATCH((CUADRO!N$4&amp;$E622),'Hoja de Trabajo para listado'!$CD$151:$DC$151,0)),0)</f>
        <v>0</v>
      </c>
      <c r="O622" s="243">
        <f ca="1">+IFERROR(INDEX('Hoja de Trabajo para listado'!$A$155:$Z$1048576,MATCH($A622,'Hoja de Trabajo para listado'!$A$155:$A$1048576,0),MATCH((CUADRO!O$4&amp;$E622),'Hoja de Trabajo para listado'!$A$151:$Z$151,0)),0)+IFERROR(INDEX('Hoja de Trabajo para listado'!$AB$155:$BA$1048576,MATCH($A622,'Hoja de Trabajo para listado'!$AB$155:$AB$1048576,0),MATCH((CUADRO!O$4&amp;$E622),'Hoja de Trabajo para listado'!$AB$151:$BA$151,0)),0)+IFERROR(INDEX('Hoja de Trabajo para listado'!$BC$155:$CB$1048576,MATCH($A622,'Hoja de Trabajo para listado'!$BC$155:$BC$1048576,0),MATCH((CUADRO!O$4&amp;$E622),'Hoja de Trabajo para listado'!$BC$151:$CB$151,0)),0)+IFERROR(INDEX('Hoja de Trabajo para listado'!$DE$153:$DG$274,MATCH($A622,'Hoja de Trabajo para listado'!$DE$153:$DE$1048576,0),MATCH((CUADRO!O$4&amp;$E622),'Hoja de Trabajo para listado'!$DE$151:$DG$151,0)),0)+IFERROR(INDEX('Hoja de Trabajo para listado'!$CD$155:$DC$1048576,MATCH($A622,'Hoja de Trabajo para listado'!$CD$155:$CD$1048576,0),MATCH((CUADRO!O$4&amp;$E622),'Hoja de Trabajo para listado'!$CD$151:$DC$151,0)),0)</f>
        <v>0</v>
      </c>
      <c r="P622" s="243">
        <f ca="1">+IFERROR(INDEX('Hoja de Trabajo para listado'!$A$155:$Z$1048576,MATCH($A622,'Hoja de Trabajo para listado'!$A$155:$A$1048576,0),MATCH((CUADRO!P$4&amp;$E622),'Hoja de Trabajo para listado'!$A$151:$Z$151,0)),0)+IFERROR(INDEX('Hoja de Trabajo para listado'!$AB$155:$BA$1048576,MATCH($A622,'Hoja de Trabajo para listado'!$AB$155:$AB$1048576,0),MATCH((CUADRO!P$4&amp;$E622),'Hoja de Trabajo para listado'!$AB$151:$BA$151,0)),0)+IFERROR(INDEX('Hoja de Trabajo para listado'!$BC$155:$CB$1048576,MATCH($A622,'Hoja de Trabajo para listado'!$BC$155:$BC$1048576,0),MATCH((CUADRO!P$4&amp;$E622),'Hoja de Trabajo para listado'!$BC$151:$CB$151,0)),0)+IFERROR(INDEX('Hoja de Trabajo para listado'!$DE$153:$DG$274,MATCH($A622,'Hoja de Trabajo para listado'!$DE$153:$DE$1048576,0),MATCH((CUADRO!P$4&amp;$E622),'Hoja de Trabajo para listado'!$DE$151:$DG$151,0)),0)+IFERROR(INDEX('Hoja de Trabajo para listado'!$CD$155:$DC$1048576,MATCH($A622,'Hoja de Trabajo para listado'!$CD$155:$CD$1048576,0),MATCH((CUADRO!P$4&amp;$E622),'Hoja de Trabajo para listado'!$CD$151:$DC$151,0)),0)</f>
        <v>0</v>
      </c>
      <c r="Q622" s="243">
        <f ca="1">+IFERROR(INDEX('Hoja de Trabajo para listado'!$A$155:$Z$1048576,MATCH($A622,'Hoja de Trabajo para listado'!$A$155:$A$1048576,0),MATCH((CUADRO!Q$4&amp;$E622),'Hoja de Trabajo para listado'!$A$151:$Z$151,0)),0)+IFERROR(INDEX('Hoja de Trabajo para listado'!$AB$155:$BA$1048576,MATCH($A622,'Hoja de Trabajo para listado'!$AB$155:$AB$1048576,0),MATCH((CUADRO!Q$4&amp;$E622),'Hoja de Trabajo para listado'!$AB$151:$BA$151,0)),0)+IFERROR(INDEX('Hoja de Trabajo para listado'!$BC$155:$CB$1048576,MATCH($A622,'Hoja de Trabajo para listado'!$BC$155:$BC$1048576,0),MATCH((CUADRO!Q$4&amp;$E622),'Hoja de Trabajo para listado'!$BC$151:$CB$151,0)),0)+IFERROR(INDEX('Hoja de Trabajo para listado'!$DE$153:$DG$274,MATCH($A622,'Hoja de Trabajo para listado'!$DE$153:$DE$1048576,0),MATCH((CUADRO!Q$4&amp;$E622),'Hoja de Trabajo para listado'!$DE$151:$DG$151,0)),0)+IFERROR(INDEX('Hoja de Trabajo para listado'!$CD$155:$DC$1048576,MATCH($A622,'Hoja de Trabajo para listado'!$CD$155:$CD$1048576,0),MATCH((CUADRO!Q$4&amp;$E622),'Hoja de Trabajo para listado'!$CD$151:$DC$151,0)),0)</f>
        <v>0</v>
      </c>
      <c r="R622" s="243">
        <f t="shared" ca="1" si="25"/>
        <v>0</v>
      </c>
      <c r="S622" s="249">
        <f ca="1">+R621+R622</f>
        <v>0</v>
      </c>
      <c r="T622" s="243">
        <f ca="1">+S622</f>
        <v>0</v>
      </c>
      <c r="U622" s="242">
        <f t="shared" si="26"/>
        <v>2</v>
      </c>
      <c r="V622" s="333" t="str">
        <f>+VLOOKUP(A622,bd_lista!$A$3:$E$592,5,FALSE)</f>
        <v>Gobiernos Autonomos Municipales</v>
      </c>
      <c r="W622" s="388"/>
      <c r="X622" s="242">
        <f>+VLOOKUP(A622,[4]Sheet1!$A$13:$D$744,4,FALSE)</f>
        <v>0</v>
      </c>
      <c r="Y622" s="242" t="e">
        <f>+VLOOKUP(X622,bd_lista!$A$3:$C$592,3,FALSE)</f>
        <v>#N/A</v>
      </c>
      <c r="Z622" s="292"/>
      <c r="AA622" s="293"/>
    </row>
    <row r="623" spans="1:27" customFormat="1" ht="15" hidden="1" customHeight="1">
      <c r="A623" s="32">
        <v>1263</v>
      </c>
      <c r="B623" s="392">
        <f>+A623</f>
        <v>1263</v>
      </c>
      <c r="C623" s="247" t="str">
        <f>+VLOOKUP(A623,bd_lista!$A$3:$C$592,3,FALSE)</f>
        <v>Gobierno Autónomo Municipal de Batallas</v>
      </c>
      <c r="D623" s="389" t="str">
        <f>+C623</f>
        <v>Gobierno Autónomo Municipal de Batallas</v>
      </c>
      <c r="E623" s="242" t="s">
        <v>1304</v>
      </c>
      <c r="F623" s="243">
        <f ca="1">+IFERROR(INDEX('Hoja de Trabajo para listado'!$A$155:$Z$1048576,MATCH($A623,'Hoja de Trabajo para listado'!$A$155:$A$1048576,0),MATCH((CUADRO!F$4&amp;$E623),'Hoja de Trabajo para listado'!$A$151:$Z$151,0)),0)+IFERROR(INDEX('Hoja de Trabajo para listado'!$AB$155:$BA$1048576,MATCH($A623,'Hoja de Trabajo para listado'!$AB$155:$AB$1048576,0),MATCH((CUADRO!F$4&amp;$E623),'Hoja de Trabajo para listado'!$AB$151:$BA$151,0)),0)+IFERROR(INDEX('Hoja de Trabajo para listado'!$BC$155:$CB$1048576,MATCH($A623,'Hoja de Trabajo para listado'!$BC$155:$BC$1048576,0),MATCH((CUADRO!F$4&amp;$E623),'Hoja de Trabajo para listado'!$BC$151:$CB$151,0)),0)+IFERROR(INDEX('Hoja de Trabajo para listado'!$DE$153:$DG$274,MATCH($A623,'Hoja de Trabajo para listado'!$DE$153:$DE$1048576,0),MATCH((CUADRO!F$4&amp;$E623),'Hoja de Trabajo para listado'!$DE$151:$DG$151,0)),0)+IFERROR(INDEX('Hoja de Trabajo para listado'!$CD$155:$DC$1048576,MATCH($A623,'Hoja de Trabajo para listado'!$CD$155:$CD$1048576,0),MATCH((CUADRO!F$4&amp;$E623),'Hoja de Trabajo para listado'!$CD$151:$DC$151,0)),0)</f>
        <v>0</v>
      </c>
      <c r="G623" s="243">
        <f ca="1">+IFERROR(INDEX('Hoja de Trabajo para listado'!$A$155:$Z$1048576,MATCH($A623,'Hoja de Trabajo para listado'!$A$155:$A$1048576,0),MATCH((CUADRO!G$4&amp;$E623),'Hoja de Trabajo para listado'!$A$151:$Z$151,0)),0)+IFERROR(INDEX('Hoja de Trabajo para listado'!$AB$155:$BA$1048576,MATCH($A623,'Hoja de Trabajo para listado'!$AB$155:$AB$1048576,0),MATCH((CUADRO!G$4&amp;$E623),'Hoja de Trabajo para listado'!$AB$151:$BA$151,0)),0)+IFERROR(INDEX('Hoja de Trabajo para listado'!$BC$155:$CB$1048576,MATCH($A623,'Hoja de Trabajo para listado'!$BC$155:$BC$1048576,0),MATCH((CUADRO!G$4&amp;$E623),'Hoja de Trabajo para listado'!$BC$151:$CB$151,0)),0)+IFERROR(INDEX('Hoja de Trabajo para listado'!$DE$153:$DG$274,MATCH($A623,'Hoja de Trabajo para listado'!$DE$153:$DE$1048576,0),MATCH((CUADRO!G$4&amp;$E623),'Hoja de Trabajo para listado'!$DE$151:$DG$151,0)),0)+IFERROR(INDEX('Hoja de Trabajo para listado'!$CD$155:$DC$1048576,MATCH($A623,'Hoja de Trabajo para listado'!$CD$155:$CD$1048576,0),MATCH((CUADRO!G$4&amp;$E623),'Hoja de Trabajo para listado'!$CD$151:$DC$151,0)),0)</f>
        <v>0</v>
      </c>
      <c r="H623" s="243">
        <f ca="1">+IFERROR(INDEX('Hoja de Trabajo para listado'!$A$155:$Z$1048576,MATCH($A623,'Hoja de Trabajo para listado'!$A$155:$A$1048576,0),MATCH((CUADRO!H$4&amp;$E623),'Hoja de Trabajo para listado'!$A$151:$Z$151,0)),0)+IFERROR(INDEX('Hoja de Trabajo para listado'!$AB$155:$BA$1048576,MATCH($A623,'Hoja de Trabajo para listado'!$AB$155:$AB$1048576,0),MATCH((CUADRO!H$4&amp;$E623),'Hoja de Trabajo para listado'!$AB$151:$BA$151,0)),0)+IFERROR(INDEX('Hoja de Trabajo para listado'!$BC$155:$CB$1048576,MATCH($A623,'Hoja de Trabajo para listado'!$BC$155:$BC$1048576,0),MATCH((CUADRO!H$4&amp;$E623),'Hoja de Trabajo para listado'!$BC$151:$CB$151,0)),0)+IFERROR(INDEX('Hoja de Trabajo para listado'!$DE$153:$DG$274,MATCH($A623,'Hoja de Trabajo para listado'!$DE$153:$DE$1048576,0),MATCH((CUADRO!H$4&amp;$E623),'Hoja de Trabajo para listado'!$DE$151:$DG$151,0)),0)+IFERROR(INDEX('Hoja de Trabajo para listado'!$CD$155:$DC$1048576,MATCH($A623,'Hoja de Trabajo para listado'!$CD$155:$CD$1048576,0),MATCH((CUADRO!H$4&amp;$E623),'Hoja de Trabajo para listado'!$CD$151:$DC$151,0)),0)</f>
        <v>0</v>
      </c>
      <c r="I623" s="243">
        <f ca="1">+IFERROR(INDEX('Hoja de Trabajo para listado'!$A$155:$Z$1048576,MATCH($A623,'Hoja de Trabajo para listado'!$A$155:$A$1048576,0),MATCH((CUADRO!I$4&amp;$E623),'Hoja de Trabajo para listado'!$A$151:$Z$151,0)),0)+IFERROR(INDEX('Hoja de Trabajo para listado'!$AB$155:$BA$1048576,MATCH($A623,'Hoja de Trabajo para listado'!$AB$155:$AB$1048576,0),MATCH((CUADRO!I$4&amp;$E623),'Hoja de Trabajo para listado'!$AB$151:$BA$151,0)),0)+IFERROR(INDEX('Hoja de Trabajo para listado'!$BC$155:$CB$1048576,MATCH($A623,'Hoja de Trabajo para listado'!$BC$155:$BC$1048576,0),MATCH((CUADRO!I$4&amp;$E623),'Hoja de Trabajo para listado'!$BC$151:$CB$151,0)),0)+IFERROR(INDEX('Hoja de Trabajo para listado'!$DE$153:$DG$274,MATCH($A623,'Hoja de Trabajo para listado'!$DE$153:$DE$1048576,0),MATCH((CUADRO!I$4&amp;$E623),'Hoja de Trabajo para listado'!$DE$151:$DG$151,0)),0)+IFERROR(INDEX('Hoja de Trabajo para listado'!$CD$155:$DC$1048576,MATCH($A623,'Hoja de Trabajo para listado'!$CD$155:$CD$1048576,0),MATCH((CUADRO!I$4&amp;$E623),'Hoja de Trabajo para listado'!$CD$151:$DC$151,0)),0)</f>
        <v>0</v>
      </c>
      <c r="J623" s="243">
        <f ca="1">+IFERROR(INDEX('Hoja de Trabajo para listado'!$A$155:$Z$1048576,MATCH($A623,'Hoja de Trabajo para listado'!$A$155:$A$1048576,0),MATCH((CUADRO!J$4&amp;$E623),'Hoja de Trabajo para listado'!$A$151:$Z$151,0)),0)+IFERROR(INDEX('Hoja de Trabajo para listado'!$AB$155:$BA$1048576,MATCH($A623,'Hoja de Trabajo para listado'!$AB$155:$AB$1048576,0),MATCH((CUADRO!J$4&amp;$E623),'Hoja de Trabajo para listado'!$AB$151:$BA$151,0)),0)+IFERROR(INDEX('Hoja de Trabajo para listado'!$BC$155:$CB$1048576,MATCH($A623,'Hoja de Trabajo para listado'!$BC$155:$BC$1048576,0),MATCH((CUADRO!J$4&amp;$E623),'Hoja de Trabajo para listado'!$BC$151:$CB$151,0)),0)+IFERROR(INDEX('Hoja de Trabajo para listado'!$DE$153:$DG$274,MATCH($A623,'Hoja de Trabajo para listado'!$DE$153:$DE$1048576,0),MATCH((CUADRO!J$4&amp;$E623),'Hoja de Trabajo para listado'!$DE$151:$DG$151,0)),0)+IFERROR(INDEX('Hoja de Trabajo para listado'!$CD$155:$DC$1048576,MATCH($A623,'Hoja de Trabajo para listado'!$CD$155:$CD$1048576,0),MATCH((CUADRO!J$4&amp;$E623),'Hoja de Trabajo para listado'!$CD$151:$DC$151,0)),0)</f>
        <v>0</v>
      </c>
      <c r="K623" s="243">
        <f ca="1">+IFERROR(INDEX('Hoja de Trabajo para listado'!$A$155:$Z$1048576,MATCH($A623,'Hoja de Trabajo para listado'!$A$155:$A$1048576,0),MATCH((CUADRO!K$4&amp;$E623),'Hoja de Trabajo para listado'!$A$151:$Z$151,0)),0)+IFERROR(INDEX('Hoja de Trabajo para listado'!$AB$155:$BA$1048576,MATCH($A623,'Hoja de Trabajo para listado'!$AB$155:$AB$1048576,0),MATCH((CUADRO!K$4&amp;$E623),'Hoja de Trabajo para listado'!$AB$151:$BA$151,0)),0)+IFERROR(INDEX('Hoja de Trabajo para listado'!$BC$155:$CB$1048576,MATCH($A623,'Hoja de Trabajo para listado'!$BC$155:$BC$1048576,0),MATCH((CUADRO!K$4&amp;$E623),'Hoja de Trabajo para listado'!$BC$151:$CB$151,0)),0)+IFERROR(INDEX('Hoja de Trabajo para listado'!$DE$153:$DG$274,MATCH($A623,'Hoja de Trabajo para listado'!$DE$153:$DE$1048576,0),MATCH((CUADRO!K$4&amp;$E623),'Hoja de Trabajo para listado'!$DE$151:$DG$151,0)),0)+IFERROR(INDEX('Hoja de Trabajo para listado'!$CD$155:$DC$1048576,MATCH($A623,'Hoja de Trabajo para listado'!$CD$155:$CD$1048576,0),MATCH((CUADRO!K$4&amp;$E623),'Hoja de Trabajo para listado'!$CD$151:$DC$151,0)),0)</f>
        <v>0</v>
      </c>
      <c r="L623" s="243">
        <f ca="1">+IFERROR(INDEX('Hoja de Trabajo para listado'!$A$155:$Z$1048576,MATCH($A623,'Hoja de Trabajo para listado'!$A$155:$A$1048576,0),MATCH((CUADRO!L$4&amp;$E623),'Hoja de Trabajo para listado'!$A$151:$Z$151,0)),0)+IFERROR(INDEX('Hoja de Trabajo para listado'!$AB$155:$BA$1048576,MATCH($A623,'Hoja de Trabajo para listado'!$AB$155:$AB$1048576,0),MATCH((CUADRO!L$4&amp;$E623),'Hoja de Trabajo para listado'!$AB$151:$BA$151,0)),0)+IFERROR(INDEX('Hoja de Trabajo para listado'!$BC$155:$CB$1048576,MATCH($A623,'Hoja de Trabajo para listado'!$BC$155:$BC$1048576,0),MATCH((CUADRO!L$4&amp;$E623),'Hoja de Trabajo para listado'!$BC$151:$CB$151,0)),0)+IFERROR(INDEX('Hoja de Trabajo para listado'!$DE$153:$DG$274,MATCH($A623,'Hoja de Trabajo para listado'!$DE$153:$DE$1048576,0),MATCH((CUADRO!L$4&amp;$E623),'Hoja de Trabajo para listado'!$DE$151:$DG$151,0)),0)+IFERROR(INDEX('Hoja de Trabajo para listado'!$CD$155:$DC$1048576,MATCH($A623,'Hoja de Trabajo para listado'!$CD$155:$CD$1048576,0),MATCH((CUADRO!L$4&amp;$E623),'Hoja de Trabajo para listado'!$CD$151:$DC$151,0)),0)</f>
        <v>0</v>
      </c>
      <c r="M623" s="243">
        <f ca="1">+IFERROR(INDEX('Hoja de Trabajo para listado'!$A$155:$Z$1048576,MATCH($A623,'Hoja de Trabajo para listado'!$A$155:$A$1048576,0),MATCH((CUADRO!M$4&amp;$E623),'Hoja de Trabajo para listado'!$A$151:$Z$151,0)),0)+IFERROR(INDEX('Hoja de Trabajo para listado'!$AB$155:$BA$1048576,MATCH($A623,'Hoja de Trabajo para listado'!$AB$155:$AB$1048576,0),MATCH((CUADRO!M$4&amp;$E623),'Hoja de Trabajo para listado'!$AB$151:$BA$151,0)),0)+IFERROR(INDEX('Hoja de Trabajo para listado'!$BC$155:$CB$1048576,MATCH($A623,'Hoja de Trabajo para listado'!$BC$155:$BC$1048576,0),MATCH((CUADRO!M$4&amp;$E623),'Hoja de Trabajo para listado'!$BC$151:$CB$151,0)),0)+IFERROR(INDEX('Hoja de Trabajo para listado'!$DE$153:$DG$274,MATCH($A623,'Hoja de Trabajo para listado'!$DE$153:$DE$1048576,0),MATCH((CUADRO!M$4&amp;$E623),'Hoja de Trabajo para listado'!$DE$151:$DG$151,0)),0)+IFERROR(INDEX('Hoja de Trabajo para listado'!$CD$155:$DC$1048576,MATCH($A623,'Hoja de Trabajo para listado'!$CD$155:$CD$1048576,0),MATCH((CUADRO!M$4&amp;$E623),'Hoja de Trabajo para listado'!$CD$151:$DC$151,0)),0)</f>
        <v>0</v>
      </c>
      <c r="N623" s="243">
        <f ca="1">+IFERROR(INDEX('Hoja de Trabajo para listado'!$A$155:$Z$1048576,MATCH($A623,'Hoja de Trabajo para listado'!$A$155:$A$1048576,0),MATCH((CUADRO!N$4&amp;$E623),'Hoja de Trabajo para listado'!$A$151:$Z$151,0)),0)+IFERROR(INDEX('Hoja de Trabajo para listado'!$AB$155:$BA$1048576,MATCH($A623,'Hoja de Trabajo para listado'!$AB$155:$AB$1048576,0),MATCH((CUADRO!N$4&amp;$E623),'Hoja de Trabajo para listado'!$AB$151:$BA$151,0)),0)+IFERROR(INDEX('Hoja de Trabajo para listado'!$BC$155:$CB$1048576,MATCH($A623,'Hoja de Trabajo para listado'!$BC$155:$BC$1048576,0),MATCH((CUADRO!N$4&amp;$E623),'Hoja de Trabajo para listado'!$BC$151:$CB$151,0)),0)+IFERROR(INDEX('Hoja de Trabajo para listado'!$DE$153:$DG$274,MATCH($A623,'Hoja de Trabajo para listado'!$DE$153:$DE$1048576,0),MATCH((CUADRO!N$4&amp;$E623),'Hoja de Trabajo para listado'!$DE$151:$DG$151,0)),0)+IFERROR(INDEX('Hoja de Trabajo para listado'!$CD$155:$DC$1048576,MATCH($A623,'Hoja de Trabajo para listado'!$CD$155:$CD$1048576,0),MATCH((CUADRO!N$4&amp;$E623),'Hoja de Trabajo para listado'!$CD$151:$DC$151,0)),0)</f>
        <v>0</v>
      </c>
      <c r="O623" s="243">
        <f ca="1">+IFERROR(INDEX('Hoja de Trabajo para listado'!$A$155:$Z$1048576,MATCH($A623,'Hoja de Trabajo para listado'!$A$155:$A$1048576,0),MATCH((CUADRO!O$4&amp;$E623),'Hoja de Trabajo para listado'!$A$151:$Z$151,0)),0)+IFERROR(INDEX('Hoja de Trabajo para listado'!$AB$155:$BA$1048576,MATCH($A623,'Hoja de Trabajo para listado'!$AB$155:$AB$1048576,0),MATCH((CUADRO!O$4&amp;$E623),'Hoja de Trabajo para listado'!$AB$151:$BA$151,0)),0)+IFERROR(INDEX('Hoja de Trabajo para listado'!$BC$155:$CB$1048576,MATCH($A623,'Hoja de Trabajo para listado'!$BC$155:$BC$1048576,0),MATCH((CUADRO!O$4&amp;$E623),'Hoja de Trabajo para listado'!$BC$151:$CB$151,0)),0)+IFERROR(INDEX('Hoja de Trabajo para listado'!$DE$153:$DG$274,MATCH($A623,'Hoja de Trabajo para listado'!$DE$153:$DE$1048576,0),MATCH((CUADRO!O$4&amp;$E623),'Hoja de Trabajo para listado'!$DE$151:$DG$151,0)),0)+IFERROR(INDEX('Hoja de Trabajo para listado'!$CD$155:$DC$1048576,MATCH($A623,'Hoja de Trabajo para listado'!$CD$155:$CD$1048576,0),MATCH((CUADRO!O$4&amp;$E623),'Hoja de Trabajo para listado'!$CD$151:$DC$151,0)),0)</f>
        <v>0</v>
      </c>
      <c r="P623" s="243">
        <f ca="1">+IFERROR(INDEX('Hoja de Trabajo para listado'!$A$155:$Z$1048576,MATCH($A623,'Hoja de Trabajo para listado'!$A$155:$A$1048576,0),MATCH((CUADRO!P$4&amp;$E623),'Hoja de Trabajo para listado'!$A$151:$Z$151,0)),0)+IFERROR(INDEX('Hoja de Trabajo para listado'!$AB$155:$BA$1048576,MATCH($A623,'Hoja de Trabajo para listado'!$AB$155:$AB$1048576,0),MATCH((CUADRO!P$4&amp;$E623),'Hoja de Trabajo para listado'!$AB$151:$BA$151,0)),0)+IFERROR(INDEX('Hoja de Trabajo para listado'!$BC$155:$CB$1048576,MATCH($A623,'Hoja de Trabajo para listado'!$BC$155:$BC$1048576,0),MATCH((CUADRO!P$4&amp;$E623),'Hoja de Trabajo para listado'!$BC$151:$CB$151,0)),0)+IFERROR(INDEX('Hoja de Trabajo para listado'!$DE$153:$DG$274,MATCH($A623,'Hoja de Trabajo para listado'!$DE$153:$DE$1048576,0),MATCH((CUADRO!P$4&amp;$E623),'Hoja de Trabajo para listado'!$DE$151:$DG$151,0)),0)+IFERROR(INDEX('Hoja de Trabajo para listado'!$CD$155:$DC$1048576,MATCH($A623,'Hoja de Trabajo para listado'!$CD$155:$CD$1048576,0),MATCH((CUADRO!P$4&amp;$E623),'Hoja de Trabajo para listado'!$CD$151:$DC$151,0)),0)</f>
        <v>0</v>
      </c>
      <c r="Q623" s="243">
        <f ca="1">+IFERROR(INDEX('Hoja de Trabajo para listado'!$A$155:$Z$1048576,MATCH($A623,'Hoja de Trabajo para listado'!$A$155:$A$1048576,0),MATCH((CUADRO!Q$4&amp;$E623),'Hoja de Trabajo para listado'!$A$151:$Z$151,0)),0)+IFERROR(INDEX('Hoja de Trabajo para listado'!$AB$155:$BA$1048576,MATCH($A623,'Hoja de Trabajo para listado'!$AB$155:$AB$1048576,0),MATCH((CUADRO!Q$4&amp;$E623),'Hoja de Trabajo para listado'!$AB$151:$BA$151,0)),0)+IFERROR(INDEX('Hoja de Trabajo para listado'!$BC$155:$CB$1048576,MATCH($A623,'Hoja de Trabajo para listado'!$BC$155:$BC$1048576,0),MATCH((CUADRO!Q$4&amp;$E623),'Hoja de Trabajo para listado'!$BC$151:$CB$151,0)),0)+IFERROR(INDEX('Hoja de Trabajo para listado'!$DE$153:$DG$274,MATCH($A623,'Hoja de Trabajo para listado'!$DE$153:$DE$1048576,0),MATCH((CUADRO!Q$4&amp;$E623),'Hoja de Trabajo para listado'!$DE$151:$DG$151,0)),0)+IFERROR(INDEX('Hoja de Trabajo para listado'!$CD$155:$DC$1048576,MATCH($A623,'Hoja de Trabajo para listado'!$CD$155:$CD$1048576,0),MATCH((CUADRO!Q$4&amp;$E623),'Hoja de Trabajo para listado'!$CD$151:$DC$151,0)),0)</f>
        <v>0</v>
      </c>
      <c r="R623" s="243">
        <f t="shared" ca="1" si="25"/>
        <v>0</v>
      </c>
      <c r="S623" s="249"/>
      <c r="T623" s="243">
        <f ca="1">+T624</f>
        <v>0</v>
      </c>
      <c r="U623" s="242">
        <f t="shared" si="26"/>
        <v>1</v>
      </c>
      <c r="V623" s="333" t="str">
        <f>+VLOOKUP(A623,bd_lista!$A$3:$E$592,5,FALSE)</f>
        <v>Gobiernos Autonomos Municipales</v>
      </c>
      <c r="W623" s="387" t="str">
        <f>+V623</f>
        <v>Gobiernos Autonomos Municipales</v>
      </c>
      <c r="X623" s="242">
        <f>+VLOOKUP(A623,[4]Sheet1!$A$13:$D$744,4,FALSE)</f>
        <v>0</v>
      </c>
      <c r="Y623" s="242" t="e">
        <f>+VLOOKUP(X623,bd_lista!$A$3:$C$592,3,FALSE)</f>
        <v>#N/A</v>
      </c>
      <c r="Z623" s="294">
        <f>+X623</f>
        <v>0</v>
      </c>
      <c r="AA623" s="295" t="e">
        <f>+Y623</f>
        <v>#N/A</v>
      </c>
    </row>
    <row r="624" spans="1:27" customFormat="1" ht="15" hidden="1" customHeight="1">
      <c r="A624" s="32">
        <v>1263</v>
      </c>
      <c r="B624" s="393"/>
      <c r="C624" s="247" t="str">
        <f>+VLOOKUP(A624,bd_lista!$A$3:$C$592,3,FALSE)</f>
        <v>Gobierno Autónomo Municipal de Batallas</v>
      </c>
      <c r="D624" s="390"/>
      <c r="E624" s="244" t="s">
        <v>1305</v>
      </c>
      <c r="F624" s="243">
        <f ca="1">+IFERROR(INDEX('Hoja de Trabajo para listado'!$A$155:$Z$1048576,MATCH($A624,'Hoja de Trabajo para listado'!$A$155:$A$1048576,0),MATCH((CUADRO!F$4&amp;$E624),'Hoja de Trabajo para listado'!$A$151:$Z$151,0)),0)+IFERROR(INDEX('Hoja de Trabajo para listado'!$AB$155:$BA$1048576,MATCH($A624,'Hoja de Trabajo para listado'!$AB$155:$AB$1048576,0),MATCH((CUADRO!F$4&amp;$E624),'Hoja de Trabajo para listado'!$AB$151:$BA$151,0)),0)+IFERROR(INDEX('Hoja de Trabajo para listado'!$BC$155:$CB$1048576,MATCH($A624,'Hoja de Trabajo para listado'!$BC$155:$BC$1048576,0),MATCH((CUADRO!F$4&amp;$E624),'Hoja de Trabajo para listado'!$BC$151:$CB$151,0)),0)+IFERROR(INDEX('Hoja de Trabajo para listado'!$DE$153:$DG$274,MATCH($A624,'Hoja de Trabajo para listado'!$DE$153:$DE$1048576,0),MATCH((CUADRO!F$4&amp;$E624),'Hoja de Trabajo para listado'!$DE$151:$DG$151,0)),0)+IFERROR(INDEX('Hoja de Trabajo para listado'!$CD$155:$DC$1048576,MATCH($A624,'Hoja de Trabajo para listado'!$CD$155:$CD$1048576,0),MATCH((CUADRO!F$4&amp;$E624),'Hoja de Trabajo para listado'!$CD$151:$DC$151,0)),0)</f>
        <v>0</v>
      </c>
      <c r="G624" s="243">
        <f ca="1">+IFERROR(INDEX('Hoja de Trabajo para listado'!$A$155:$Z$1048576,MATCH($A624,'Hoja de Trabajo para listado'!$A$155:$A$1048576,0),MATCH((CUADRO!G$4&amp;$E624),'Hoja de Trabajo para listado'!$A$151:$Z$151,0)),0)+IFERROR(INDEX('Hoja de Trabajo para listado'!$AB$155:$BA$1048576,MATCH($A624,'Hoja de Trabajo para listado'!$AB$155:$AB$1048576,0),MATCH((CUADRO!G$4&amp;$E624),'Hoja de Trabajo para listado'!$AB$151:$BA$151,0)),0)+IFERROR(INDEX('Hoja de Trabajo para listado'!$BC$155:$CB$1048576,MATCH($A624,'Hoja de Trabajo para listado'!$BC$155:$BC$1048576,0),MATCH((CUADRO!G$4&amp;$E624),'Hoja de Trabajo para listado'!$BC$151:$CB$151,0)),0)+IFERROR(INDEX('Hoja de Trabajo para listado'!$DE$153:$DG$274,MATCH($A624,'Hoja de Trabajo para listado'!$DE$153:$DE$1048576,0),MATCH((CUADRO!G$4&amp;$E624),'Hoja de Trabajo para listado'!$DE$151:$DG$151,0)),0)+IFERROR(INDEX('Hoja de Trabajo para listado'!$CD$155:$DC$1048576,MATCH($A624,'Hoja de Trabajo para listado'!$CD$155:$CD$1048576,0),MATCH((CUADRO!G$4&amp;$E624),'Hoja de Trabajo para listado'!$CD$151:$DC$151,0)),0)</f>
        <v>0</v>
      </c>
      <c r="H624" s="243">
        <f ca="1">+IFERROR(INDEX('Hoja de Trabajo para listado'!$A$155:$Z$1048576,MATCH($A624,'Hoja de Trabajo para listado'!$A$155:$A$1048576,0),MATCH((CUADRO!H$4&amp;$E624),'Hoja de Trabajo para listado'!$A$151:$Z$151,0)),0)+IFERROR(INDEX('Hoja de Trabajo para listado'!$AB$155:$BA$1048576,MATCH($A624,'Hoja de Trabajo para listado'!$AB$155:$AB$1048576,0),MATCH((CUADRO!H$4&amp;$E624),'Hoja de Trabajo para listado'!$AB$151:$BA$151,0)),0)+IFERROR(INDEX('Hoja de Trabajo para listado'!$BC$155:$CB$1048576,MATCH($A624,'Hoja de Trabajo para listado'!$BC$155:$BC$1048576,0),MATCH((CUADRO!H$4&amp;$E624),'Hoja de Trabajo para listado'!$BC$151:$CB$151,0)),0)+IFERROR(INDEX('Hoja de Trabajo para listado'!$DE$153:$DG$274,MATCH($A624,'Hoja de Trabajo para listado'!$DE$153:$DE$1048576,0),MATCH((CUADRO!H$4&amp;$E624),'Hoja de Trabajo para listado'!$DE$151:$DG$151,0)),0)+IFERROR(INDEX('Hoja de Trabajo para listado'!$CD$155:$DC$1048576,MATCH($A624,'Hoja de Trabajo para listado'!$CD$155:$CD$1048576,0),MATCH((CUADRO!H$4&amp;$E624),'Hoja de Trabajo para listado'!$CD$151:$DC$151,0)),0)</f>
        <v>0</v>
      </c>
      <c r="I624" s="243">
        <f ca="1">+IFERROR(INDEX('Hoja de Trabajo para listado'!$A$155:$Z$1048576,MATCH($A624,'Hoja de Trabajo para listado'!$A$155:$A$1048576,0),MATCH((CUADRO!I$4&amp;$E624),'Hoja de Trabajo para listado'!$A$151:$Z$151,0)),0)+IFERROR(INDEX('Hoja de Trabajo para listado'!$AB$155:$BA$1048576,MATCH($A624,'Hoja de Trabajo para listado'!$AB$155:$AB$1048576,0),MATCH((CUADRO!I$4&amp;$E624),'Hoja de Trabajo para listado'!$AB$151:$BA$151,0)),0)+IFERROR(INDEX('Hoja de Trabajo para listado'!$BC$155:$CB$1048576,MATCH($A624,'Hoja de Trabajo para listado'!$BC$155:$BC$1048576,0),MATCH((CUADRO!I$4&amp;$E624),'Hoja de Trabajo para listado'!$BC$151:$CB$151,0)),0)+IFERROR(INDEX('Hoja de Trabajo para listado'!$DE$153:$DG$274,MATCH($A624,'Hoja de Trabajo para listado'!$DE$153:$DE$1048576,0),MATCH((CUADRO!I$4&amp;$E624),'Hoja de Trabajo para listado'!$DE$151:$DG$151,0)),0)+IFERROR(INDEX('Hoja de Trabajo para listado'!$CD$155:$DC$1048576,MATCH($A624,'Hoja de Trabajo para listado'!$CD$155:$CD$1048576,0),MATCH((CUADRO!I$4&amp;$E624),'Hoja de Trabajo para listado'!$CD$151:$DC$151,0)),0)</f>
        <v>0</v>
      </c>
      <c r="J624" s="243">
        <f ca="1">+IFERROR(INDEX('Hoja de Trabajo para listado'!$A$155:$Z$1048576,MATCH($A624,'Hoja de Trabajo para listado'!$A$155:$A$1048576,0),MATCH((CUADRO!J$4&amp;$E624),'Hoja de Trabajo para listado'!$A$151:$Z$151,0)),0)+IFERROR(INDEX('Hoja de Trabajo para listado'!$AB$155:$BA$1048576,MATCH($A624,'Hoja de Trabajo para listado'!$AB$155:$AB$1048576,0),MATCH((CUADRO!J$4&amp;$E624),'Hoja de Trabajo para listado'!$AB$151:$BA$151,0)),0)+IFERROR(INDEX('Hoja de Trabajo para listado'!$BC$155:$CB$1048576,MATCH($A624,'Hoja de Trabajo para listado'!$BC$155:$BC$1048576,0),MATCH((CUADRO!J$4&amp;$E624),'Hoja de Trabajo para listado'!$BC$151:$CB$151,0)),0)+IFERROR(INDEX('Hoja de Trabajo para listado'!$DE$153:$DG$274,MATCH($A624,'Hoja de Trabajo para listado'!$DE$153:$DE$1048576,0),MATCH((CUADRO!J$4&amp;$E624),'Hoja de Trabajo para listado'!$DE$151:$DG$151,0)),0)+IFERROR(INDEX('Hoja de Trabajo para listado'!$CD$155:$DC$1048576,MATCH($A624,'Hoja de Trabajo para listado'!$CD$155:$CD$1048576,0),MATCH((CUADRO!J$4&amp;$E624),'Hoja de Trabajo para listado'!$CD$151:$DC$151,0)),0)</f>
        <v>0</v>
      </c>
      <c r="K624" s="243">
        <f ca="1">+IFERROR(INDEX('Hoja de Trabajo para listado'!$A$155:$Z$1048576,MATCH($A624,'Hoja de Trabajo para listado'!$A$155:$A$1048576,0),MATCH((CUADRO!K$4&amp;$E624),'Hoja de Trabajo para listado'!$A$151:$Z$151,0)),0)+IFERROR(INDEX('Hoja de Trabajo para listado'!$AB$155:$BA$1048576,MATCH($A624,'Hoja de Trabajo para listado'!$AB$155:$AB$1048576,0),MATCH((CUADRO!K$4&amp;$E624),'Hoja de Trabajo para listado'!$AB$151:$BA$151,0)),0)+IFERROR(INDEX('Hoja de Trabajo para listado'!$BC$155:$CB$1048576,MATCH($A624,'Hoja de Trabajo para listado'!$BC$155:$BC$1048576,0),MATCH((CUADRO!K$4&amp;$E624),'Hoja de Trabajo para listado'!$BC$151:$CB$151,0)),0)+IFERROR(INDEX('Hoja de Trabajo para listado'!$DE$153:$DG$274,MATCH($A624,'Hoja de Trabajo para listado'!$DE$153:$DE$1048576,0),MATCH((CUADRO!K$4&amp;$E624),'Hoja de Trabajo para listado'!$DE$151:$DG$151,0)),0)+IFERROR(INDEX('Hoja de Trabajo para listado'!$CD$155:$DC$1048576,MATCH($A624,'Hoja de Trabajo para listado'!$CD$155:$CD$1048576,0),MATCH((CUADRO!K$4&amp;$E624),'Hoja de Trabajo para listado'!$CD$151:$DC$151,0)),0)</f>
        <v>0</v>
      </c>
      <c r="L624" s="243">
        <f ca="1">+IFERROR(INDEX('Hoja de Trabajo para listado'!$A$155:$Z$1048576,MATCH($A624,'Hoja de Trabajo para listado'!$A$155:$A$1048576,0),MATCH((CUADRO!L$4&amp;$E624),'Hoja de Trabajo para listado'!$A$151:$Z$151,0)),0)+IFERROR(INDEX('Hoja de Trabajo para listado'!$AB$155:$BA$1048576,MATCH($A624,'Hoja de Trabajo para listado'!$AB$155:$AB$1048576,0),MATCH((CUADRO!L$4&amp;$E624),'Hoja de Trabajo para listado'!$AB$151:$BA$151,0)),0)+IFERROR(INDEX('Hoja de Trabajo para listado'!$BC$155:$CB$1048576,MATCH($A624,'Hoja de Trabajo para listado'!$BC$155:$BC$1048576,0),MATCH((CUADRO!L$4&amp;$E624),'Hoja de Trabajo para listado'!$BC$151:$CB$151,0)),0)+IFERROR(INDEX('Hoja de Trabajo para listado'!$DE$153:$DG$274,MATCH($A624,'Hoja de Trabajo para listado'!$DE$153:$DE$1048576,0),MATCH((CUADRO!L$4&amp;$E624),'Hoja de Trabajo para listado'!$DE$151:$DG$151,0)),0)+IFERROR(INDEX('Hoja de Trabajo para listado'!$CD$155:$DC$1048576,MATCH($A624,'Hoja de Trabajo para listado'!$CD$155:$CD$1048576,0),MATCH((CUADRO!L$4&amp;$E624),'Hoja de Trabajo para listado'!$CD$151:$DC$151,0)),0)</f>
        <v>0</v>
      </c>
      <c r="M624" s="243">
        <f ca="1">+IFERROR(INDEX('Hoja de Trabajo para listado'!$A$155:$Z$1048576,MATCH($A624,'Hoja de Trabajo para listado'!$A$155:$A$1048576,0),MATCH((CUADRO!M$4&amp;$E624),'Hoja de Trabajo para listado'!$A$151:$Z$151,0)),0)+IFERROR(INDEX('Hoja de Trabajo para listado'!$AB$155:$BA$1048576,MATCH($A624,'Hoja de Trabajo para listado'!$AB$155:$AB$1048576,0),MATCH((CUADRO!M$4&amp;$E624),'Hoja de Trabajo para listado'!$AB$151:$BA$151,0)),0)+IFERROR(INDEX('Hoja de Trabajo para listado'!$BC$155:$CB$1048576,MATCH($A624,'Hoja de Trabajo para listado'!$BC$155:$BC$1048576,0),MATCH((CUADRO!M$4&amp;$E624),'Hoja de Trabajo para listado'!$BC$151:$CB$151,0)),0)+IFERROR(INDEX('Hoja de Trabajo para listado'!$DE$153:$DG$274,MATCH($A624,'Hoja de Trabajo para listado'!$DE$153:$DE$1048576,0),MATCH((CUADRO!M$4&amp;$E624),'Hoja de Trabajo para listado'!$DE$151:$DG$151,0)),0)+IFERROR(INDEX('Hoja de Trabajo para listado'!$CD$155:$DC$1048576,MATCH($A624,'Hoja de Trabajo para listado'!$CD$155:$CD$1048576,0),MATCH((CUADRO!M$4&amp;$E624),'Hoja de Trabajo para listado'!$CD$151:$DC$151,0)),0)</f>
        <v>0</v>
      </c>
      <c r="N624" s="243">
        <f ca="1">+IFERROR(INDEX('Hoja de Trabajo para listado'!$A$155:$Z$1048576,MATCH($A624,'Hoja de Trabajo para listado'!$A$155:$A$1048576,0),MATCH((CUADRO!N$4&amp;$E624),'Hoja de Trabajo para listado'!$A$151:$Z$151,0)),0)+IFERROR(INDEX('Hoja de Trabajo para listado'!$AB$155:$BA$1048576,MATCH($A624,'Hoja de Trabajo para listado'!$AB$155:$AB$1048576,0),MATCH((CUADRO!N$4&amp;$E624),'Hoja de Trabajo para listado'!$AB$151:$BA$151,0)),0)+IFERROR(INDEX('Hoja de Trabajo para listado'!$BC$155:$CB$1048576,MATCH($A624,'Hoja de Trabajo para listado'!$BC$155:$BC$1048576,0),MATCH((CUADRO!N$4&amp;$E624),'Hoja de Trabajo para listado'!$BC$151:$CB$151,0)),0)+IFERROR(INDEX('Hoja de Trabajo para listado'!$DE$153:$DG$274,MATCH($A624,'Hoja de Trabajo para listado'!$DE$153:$DE$1048576,0),MATCH((CUADRO!N$4&amp;$E624),'Hoja de Trabajo para listado'!$DE$151:$DG$151,0)),0)+IFERROR(INDEX('Hoja de Trabajo para listado'!$CD$155:$DC$1048576,MATCH($A624,'Hoja de Trabajo para listado'!$CD$155:$CD$1048576,0),MATCH((CUADRO!N$4&amp;$E624),'Hoja de Trabajo para listado'!$CD$151:$DC$151,0)),0)</f>
        <v>0</v>
      </c>
      <c r="O624" s="243">
        <f ca="1">+IFERROR(INDEX('Hoja de Trabajo para listado'!$A$155:$Z$1048576,MATCH($A624,'Hoja de Trabajo para listado'!$A$155:$A$1048576,0),MATCH((CUADRO!O$4&amp;$E624),'Hoja de Trabajo para listado'!$A$151:$Z$151,0)),0)+IFERROR(INDEX('Hoja de Trabajo para listado'!$AB$155:$BA$1048576,MATCH($A624,'Hoja de Trabajo para listado'!$AB$155:$AB$1048576,0),MATCH((CUADRO!O$4&amp;$E624),'Hoja de Trabajo para listado'!$AB$151:$BA$151,0)),0)+IFERROR(INDEX('Hoja de Trabajo para listado'!$BC$155:$CB$1048576,MATCH($A624,'Hoja de Trabajo para listado'!$BC$155:$BC$1048576,0),MATCH((CUADRO!O$4&amp;$E624),'Hoja de Trabajo para listado'!$BC$151:$CB$151,0)),0)+IFERROR(INDEX('Hoja de Trabajo para listado'!$DE$153:$DG$274,MATCH($A624,'Hoja de Trabajo para listado'!$DE$153:$DE$1048576,0),MATCH((CUADRO!O$4&amp;$E624),'Hoja de Trabajo para listado'!$DE$151:$DG$151,0)),0)+IFERROR(INDEX('Hoja de Trabajo para listado'!$CD$155:$DC$1048576,MATCH($A624,'Hoja de Trabajo para listado'!$CD$155:$CD$1048576,0),MATCH((CUADRO!O$4&amp;$E624),'Hoja de Trabajo para listado'!$CD$151:$DC$151,0)),0)</f>
        <v>0</v>
      </c>
      <c r="P624" s="243">
        <f ca="1">+IFERROR(INDEX('Hoja de Trabajo para listado'!$A$155:$Z$1048576,MATCH($A624,'Hoja de Trabajo para listado'!$A$155:$A$1048576,0),MATCH((CUADRO!P$4&amp;$E624),'Hoja de Trabajo para listado'!$A$151:$Z$151,0)),0)+IFERROR(INDEX('Hoja de Trabajo para listado'!$AB$155:$BA$1048576,MATCH($A624,'Hoja de Trabajo para listado'!$AB$155:$AB$1048576,0),MATCH((CUADRO!P$4&amp;$E624),'Hoja de Trabajo para listado'!$AB$151:$BA$151,0)),0)+IFERROR(INDEX('Hoja de Trabajo para listado'!$BC$155:$CB$1048576,MATCH($A624,'Hoja de Trabajo para listado'!$BC$155:$BC$1048576,0),MATCH((CUADRO!P$4&amp;$E624),'Hoja de Trabajo para listado'!$BC$151:$CB$151,0)),0)+IFERROR(INDEX('Hoja de Trabajo para listado'!$DE$153:$DG$274,MATCH($A624,'Hoja de Trabajo para listado'!$DE$153:$DE$1048576,0),MATCH((CUADRO!P$4&amp;$E624),'Hoja de Trabajo para listado'!$DE$151:$DG$151,0)),0)+IFERROR(INDEX('Hoja de Trabajo para listado'!$CD$155:$DC$1048576,MATCH($A624,'Hoja de Trabajo para listado'!$CD$155:$CD$1048576,0),MATCH((CUADRO!P$4&amp;$E624),'Hoja de Trabajo para listado'!$CD$151:$DC$151,0)),0)</f>
        <v>0</v>
      </c>
      <c r="Q624" s="243">
        <f ca="1">+IFERROR(INDEX('Hoja de Trabajo para listado'!$A$155:$Z$1048576,MATCH($A624,'Hoja de Trabajo para listado'!$A$155:$A$1048576,0),MATCH((CUADRO!Q$4&amp;$E624),'Hoja de Trabajo para listado'!$A$151:$Z$151,0)),0)+IFERROR(INDEX('Hoja de Trabajo para listado'!$AB$155:$BA$1048576,MATCH($A624,'Hoja de Trabajo para listado'!$AB$155:$AB$1048576,0),MATCH((CUADRO!Q$4&amp;$E624),'Hoja de Trabajo para listado'!$AB$151:$BA$151,0)),0)+IFERROR(INDEX('Hoja de Trabajo para listado'!$BC$155:$CB$1048576,MATCH($A624,'Hoja de Trabajo para listado'!$BC$155:$BC$1048576,0),MATCH((CUADRO!Q$4&amp;$E624),'Hoja de Trabajo para listado'!$BC$151:$CB$151,0)),0)+IFERROR(INDEX('Hoja de Trabajo para listado'!$DE$153:$DG$274,MATCH($A624,'Hoja de Trabajo para listado'!$DE$153:$DE$1048576,0),MATCH((CUADRO!Q$4&amp;$E624),'Hoja de Trabajo para listado'!$DE$151:$DG$151,0)),0)+IFERROR(INDEX('Hoja de Trabajo para listado'!$CD$155:$DC$1048576,MATCH($A624,'Hoja de Trabajo para listado'!$CD$155:$CD$1048576,0),MATCH((CUADRO!Q$4&amp;$E624),'Hoja de Trabajo para listado'!$CD$151:$DC$151,0)),0)</f>
        <v>0</v>
      </c>
      <c r="R624" s="243">
        <f t="shared" ca="1" si="25"/>
        <v>0</v>
      </c>
      <c r="S624" s="249">
        <f ca="1">+R623+R624</f>
        <v>0</v>
      </c>
      <c r="T624" s="243">
        <f ca="1">+S624</f>
        <v>0</v>
      </c>
      <c r="U624" s="242">
        <f t="shared" si="26"/>
        <v>2</v>
      </c>
      <c r="V624" s="333" t="str">
        <f>+VLOOKUP(A624,bd_lista!$A$3:$E$592,5,FALSE)</f>
        <v>Gobiernos Autonomos Municipales</v>
      </c>
      <c r="W624" s="388"/>
      <c r="X624" s="242">
        <f>+VLOOKUP(A624,[4]Sheet1!$A$13:$D$744,4,FALSE)</f>
        <v>0</v>
      </c>
      <c r="Y624" s="242" t="e">
        <f>+VLOOKUP(X624,bd_lista!$A$3:$C$592,3,FALSE)</f>
        <v>#N/A</v>
      </c>
      <c r="Z624" s="292"/>
      <c r="AA624" s="293"/>
    </row>
    <row r="625" spans="1:27" customFormat="1" ht="15" hidden="1" customHeight="1">
      <c r="A625" s="32">
        <v>1264</v>
      </c>
      <c r="B625" s="392">
        <f>+A625</f>
        <v>1264</v>
      </c>
      <c r="C625" s="247" t="str">
        <f>+VLOOKUP(A625,bd_lista!$A$3:$C$592,3,FALSE)</f>
        <v>Gobierno Autónomo Municipal de Puerto Pérez</v>
      </c>
      <c r="D625" s="389" t="str">
        <f>+C625</f>
        <v>Gobierno Autónomo Municipal de Puerto Pérez</v>
      </c>
      <c r="E625" s="242" t="s">
        <v>1304</v>
      </c>
      <c r="F625" s="243">
        <f ca="1">+IFERROR(INDEX('Hoja de Trabajo para listado'!$A$155:$Z$1048576,MATCH($A625,'Hoja de Trabajo para listado'!$A$155:$A$1048576,0),MATCH((CUADRO!F$4&amp;$E625),'Hoja de Trabajo para listado'!$A$151:$Z$151,0)),0)+IFERROR(INDEX('Hoja de Trabajo para listado'!$AB$155:$BA$1048576,MATCH($A625,'Hoja de Trabajo para listado'!$AB$155:$AB$1048576,0),MATCH((CUADRO!F$4&amp;$E625),'Hoja de Trabajo para listado'!$AB$151:$BA$151,0)),0)+IFERROR(INDEX('Hoja de Trabajo para listado'!$BC$155:$CB$1048576,MATCH($A625,'Hoja de Trabajo para listado'!$BC$155:$BC$1048576,0),MATCH((CUADRO!F$4&amp;$E625),'Hoja de Trabajo para listado'!$BC$151:$CB$151,0)),0)+IFERROR(INDEX('Hoja de Trabajo para listado'!$DE$153:$DG$274,MATCH($A625,'Hoja de Trabajo para listado'!$DE$153:$DE$1048576,0),MATCH((CUADRO!F$4&amp;$E625),'Hoja de Trabajo para listado'!$DE$151:$DG$151,0)),0)+IFERROR(INDEX('Hoja de Trabajo para listado'!$CD$155:$DC$1048576,MATCH($A625,'Hoja de Trabajo para listado'!$CD$155:$CD$1048576,0),MATCH((CUADRO!F$4&amp;$E625),'Hoja de Trabajo para listado'!$CD$151:$DC$151,0)),0)</f>
        <v>0</v>
      </c>
      <c r="G625" s="243">
        <f ca="1">+IFERROR(INDEX('Hoja de Trabajo para listado'!$A$155:$Z$1048576,MATCH($A625,'Hoja de Trabajo para listado'!$A$155:$A$1048576,0),MATCH((CUADRO!G$4&amp;$E625),'Hoja de Trabajo para listado'!$A$151:$Z$151,0)),0)+IFERROR(INDEX('Hoja de Trabajo para listado'!$AB$155:$BA$1048576,MATCH($A625,'Hoja de Trabajo para listado'!$AB$155:$AB$1048576,0),MATCH((CUADRO!G$4&amp;$E625),'Hoja de Trabajo para listado'!$AB$151:$BA$151,0)),0)+IFERROR(INDEX('Hoja de Trabajo para listado'!$BC$155:$CB$1048576,MATCH($A625,'Hoja de Trabajo para listado'!$BC$155:$BC$1048576,0),MATCH((CUADRO!G$4&amp;$E625),'Hoja de Trabajo para listado'!$BC$151:$CB$151,0)),0)+IFERROR(INDEX('Hoja de Trabajo para listado'!$DE$153:$DG$274,MATCH($A625,'Hoja de Trabajo para listado'!$DE$153:$DE$1048576,0),MATCH((CUADRO!G$4&amp;$E625),'Hoja de Trabajo para listado'!$DE$151:$DG$151,0)),0)+IFERROR(INDEX('Hoja de Trabajo para listado'!$CD$155:$DC$1048576,MATCH($A625,'Hoja de Trabajo para listado'!$CD$155:$CD$1048576,0),MATCH((CUADRO!G$4&amp;$E625),'Hoja de Trabajo para listado'!$CD$151:$DC$151,0)),0)</f>
        <v>0</v>
      </c>
      <c r="H625" s="243">
        <f ca="1">+IFERROR(INDEX('Hoja de Trabajo para listado'!$A$155:$Z$1048576,MATCH($A625,'Hoja de Trabajo para listado'!$A$155:$A$1048576,0),MATCH((CUADRO!H$4&amp;$E625),'Hoja de Trabajo para listado'!$A$151:$Z$151,0)),0)+IFERROR(INDEX('Hoja de Trabajo para listado'!$AB$155:$BA$1048576,MATCH($A625,'Hoja de Trabajo para listado'!$AB$155:$AB$1048576,0),MATCH((CUADRO!H$4&amp;$E625),'Hoja de Trabajo para listado'!$AB$151:$BA$151,0)),0)+IFERROR(INDEX('Hoja de Trabajo para listado'!$BC$155:$CB$1048576,MATCH($A625,'Hoja de Trabajo para listado'!$BC$155:$BC$1048576,0),MATCH((CUADRO!H$4&amp;$E625),'Hoja de Trabajo para listado'!$BC$151:$CB$151,0)),0)+IFERROR(INDEX('Hoja de Trabajo para listado'!$DE$153:$DG$274,MATCH($A625,'Hoja de Trabajo para listado'!$DE$153:$DE$1048576,0),MATCH((CUADRO!H$4&amp;$E625),'Hoja de Trabajo para listado'!$DE$151:$DG$151,0)),0)+IFERROR(INDEX('Hoja de Trabajo para listado'!$CD$155:$DC$1048576,MATCH($A625,'Hoja de Trabajo para listado'!$CD$155:$CD$1048576,0),MATCH((CUADRO!H$4&amp;$E625),'Hoja de Trabajo para listado'!$CD$151:$DC$151,0)),0)</f>
        <v>0</v>
      </c>
      <c r="I625" s="243">
        <f ca="1">+IFERROR(INDEX('Hoja de Trabajo para listado'!$A$155:$Z$1048576,MATCH($A625,'Hoja de Trabajo para listado'!$A$155:$A$1048576,0),MATCH((CUADRO!I$4&amp;$E625),'Hoja de Trabajo para listado'!$A$151:$Z$151,0)),0)+IFERROR(INDEX('Hoja de Trabajo para listado'!$AB$155:$BA$1048576,MATCH($A625,'Hoja de Trabajo para listado'!$AB$155:$AB$1048576,0),MATCH((CUADRO!I$4&amp;$E625),'Hoja de Trabajo para listado'!$AB$151:$BA$151,0)),0)+IFERROR(INDEX('Hoja de Trabajo para listado'!$BC$155:$CB$1048576,MATCH($A625,'Hoja de Trabajo para listado'!$BC$155:$BC$1048576,0),MATCH((CUADRO!I$4&amp;$E625),'Hoja de Trabajo para listado'!$BC$151:$CB$151,0)),0)+IFERROR(INDEX('Hoja de Trabajo para listado'!$DE$153:$DG$274,MATCH($A625,'Hoja de Trabajo para listado'!$DE$153:$DE$1048576,0),MATCH((CUADRO!I$4&amp;$E625),'Hoja de Trabajo para listado'!$DE$151:$DG$151,0)),0)+IFERROR(INDEX('Hoja de Trabajo para listado'!$CD$155:$DC$1048576,MATCH($A625,'Hoja de Trabajo para listado'!$CD$155:$CD$1048576,0),MATCH((CUADRO!I$4&amp;$E625),'Hoja de Trabajo para listado'!$CD$151:$DC$151,0)),0)</f>
        <v>0</v>
      </c>
      <c r="J625" s="243">
        <f ca="1">+IFERROR(INDEX('Hoja de Trabajo para listado'!$A$155:$Z$1048576,MATCH($A625,'Hoja de Trabajo para listado'!$A$155:$A$1048576,0),MATCH((CUADRO!J$4&amp;$E625),'Hoja de Trabajo para listado'!$A$151:$Z$151,0)),0)+IFERROR(INDEX('Hoja de Trabajo para listado'!$AB$155:$BA$1048576,MATCH($A625,'Hoja de Trabajo para listado'!$AB$155:$AB$1048576,0),MATCH((CUADRO!J$4&amp;$E625),'Hoja de Trabajo para listado'!$AB$151:$BA$151,0)),0)+IFERROR(INDEX('Hoja de Trabajo para listado'!$BC$155:$CB$1048576,MATCH($A625,'Hoja de Trabajo para listado'!$BC$155:$BC$1048576,0),MATCH((CUADRO!J$4&amp;$E625),'Hoja de Trabajo para listado'!$BC$151:$CB$151,0)),0)+IFERROR(INDEX('Hoja de Trabajo para listado'!$DE$153:$DG$274,MATCH($A625,'Hoja de Trabajo para listado'!$DE$153:$DE$1048576,0),MATCH((CUADRO!J$4&amp;$E625),'Hoja de Trabajo para listado'!$DE$151:$DG$151,0)),0)+IFERROR(INDEX('Hoja de Trabajo para listado'!$CD$155:$DC$1048576,MATCH($A625,'Hoja de Trabajo para listado'!$CD$155:$CD$1048576,0),MATCH((CUADRO!J$4&amp;$E625),'Hoja de Trabajo para listado'!$CD$151:$DC$151,0)),0)</f>
        <v>0</v>
      </c>
      <c r="K625" s="243">
        <f ca="1">+IFERROR(INDEX('Hoja de Trabajo para listado'!$A$155:$Z$1048576,MATCH($A625,'Hoja de Trabajo para listado'!$A$155:$A$1048576,0),MATCH((CUADRO!K$4&amp;$E625),'Hoja de Trabajo para listado'!$A$151:$Z$151,0)),0)+IFERROR(INDEX('Hoja de Trabajo para listado'!$AB$155:$BA$1048576,MATCH($A625,'Hoja de Trabajo para listado'!$AB$155:$AB$1048576,0),MATCH((CUADRO!K$4&amp;$E625),'Hoja de Trabajo para listado'!$AB$151:$BA$151,0)),0)+IFERROR(INDEX('Hoja de Trabajo para listado'!$BC$155:$CB$1048576,MATCH($A625,'Hoja de Trabajo para listado'!$BC$155:$BC$1048576,0),MATCH((CUADRO!K$4&amp;$E625),'Hoja de Trabajo para listado'!$BC$151:$CB$151,0)),0)+IFERROR(INDEX('Hoja de Trabajo para listado'!$DE$153:$DG$274,MATCH($A625,'Hoja de Trabajo para listado'!$DE$153:$DE$1048576,0),MATCH((CUADRO!K$4&amp;$E625),'Hoja de Trabajo para listado'!$DE$151:$DG$151,0)),0)+IFERROR(INDEX('Hoja de Trabajo para listado'!$CD$155:$DC$1048576,MATCH($A625,'Hoja de Trabajo para listado'!$CD$155:$CD$1048576,0),MATCH((CUADRO!K$4&amp;$E625),'Hoja de Trabajo para listado'!$CD$151:$DC$151,0)),0)</f>
        <v>0</v>
      </c>
      <c r="L625" s="243">
        <f ca="1">+IFERROR(INDEX('Hoja de Trabajo para listado'!$A$155:$Z$1048576,MATCH($A625,'Hoja de Trabajo para listado'!$A$155:$A$1048576,0),MATCH((CUADRO!L$4&amp;$E625),'Hoja de Trabajo para listado'!$A$151:$Z$151,0)),0)+IFERROR(INDEX('Hoja de Trabajo para listado'!$AB$155:$BA$1048576,MATCH($A625,'Hoja de Trabajo para listado'!$AB$155:$AB$1048576,0),MATCH((CUADRO!L$4&amp;$E625),'Hoja de Trabajo para listado'!$AB$151:$BA$151,0)),0)+IFERROR(INDEX('Hoja de Trabajo para listado'!$BC$155:$CB$1048576,MATCH($A625,'Hoja de Trabajo para listado'!$BC$155:$BC$1048576,0),MATCH((CUADRO!L$4&amp;$E625),'Hoja de Trabajo para listado'!$BC$151:$CB$151,0)),0)+IFERROR(INDEX('Hoja de Trabajo para listado'!$DE$153:$DG$274,MATCH($A625,'Hoja de Trabajo para listado'!$DE$153:$DE$1048576,0),MATCH((CUADRO!L$4&amp;$E625),'Hoja de Trabajo para listado'!$DE$151:$DG$151,0)),0)+IFERROR(INDEX('Hoja de Trabajo para listado'!$CD$155:$DC$1048576,MATCH($A625,'Hoja de Trabajo para listado'!$CD$155:$CD$1048576,0),MATCH((CUADRO!L$4&amp;$E625),'Hoja de Trabajo para listado'!$CD$151:$DC$151,0)),0)</f>
        <v>0</v>
      </c>
      <c r="M625" s="243">
        <f ca="1">+IFERROR(INDEX('Hoja de Trabajo para listado'!$A$155:$Z$1048576,MATCH($A625,'Hoja de Trabajo para listado'!$A$155:$A$1048576,0),MATCH((CUADRO!M$4&amp;$E625),'Hoja de Trabajo para listado'!$A$151:$Z$151,0)),0)+IFERROR(INDEX('Hoja de Trabajo para listado'!$AB$155:$BA$1048576,MATCH($A625,'Hoja de Trabajo para listado'!$AB$155:$AB$1048576,0),MATCH((CUADRO!M$4&amp;$E625),'Hoja de Trabajo para listado'!$AB$151:$BA$151,0)),0)+IFERROR(INDEX('Hoja de Trabajo para listado'!$BC$155:$CB$1048576,MATCH($A625,'Hoja de Trabajo para listado'!$BC$155:$BC$1048576,0),MATCH((CUADRO!M$4&amp;$E625),'Hoja de Trabajo para listado'!$BC$151:$CB$151,0)),0)+IFERROR(INDEX('Hoja de Trabajo para listado'!$DE$153:$DG$274,MATCH($A625,'Hoja de Trabajo para listado'!$DE$153:$DE$1048576,0),MATCH((CUADRO!M$4&amp;$E625),'Hoja de Trabajo para listado'!$DE$151:$DG$151,0)),0)+IFERROR(INDEX('Hoja de Trabajo para listado'!$CD$155:$DC$1048576,MATCH($A625,'Hoja de Trabajo para listado'!$CD$155:$CD$1048576,0),MATCH((CUADRO!M$4&amp;$E625),'Hoja de Trabajo para listado'!$CD$151:$DC$151,0)),0)</f>
        <v>0</v>
      </c>
      <c r="N625" s="243">
        <f ca="1">+IFERROR(INDEX('Hoja de Trabajo para listado'!$A$155:$Z$1048576,MATCH($A625,'Hoja de Trabajo para listado'!$A$155:$A$1048576,0),MATCH((CUADRO!N$4&amp;$E625),'Hoja de Trabajo para listado'!$A$151:$Z$151,0)),0)+IFERROR(INDEX('Hoja de Trabajo para listado'!$AB$155:$BA$1048576,MATCH($A625,'Hoja de Trabajo para listado'!$AB$155:$AB$1048576,0),MATCH((CUADRO!N$4&amp;$E625),'Hoja de Trabajo para listado'!$AB$151:$BA$151,0)),0)+IFERROR(INDEX('Hoja de Trabajo para listado'!$BC$155:$CB$1048576,MATCH($A625,'Hoja de Trabajo para listado'!$BC$155:$BC$1048576,0),MATCH((CUADRO!N$4&amp;$E625),'Hoja de Trabajo para listado'!$BC$151:$CB$151,0)),0)+IFERROR(INDEX('Hoja de Trabajo para listado'!$DE$153:$DG$274,MATCH($A625,'Hoja de Trabajo para listado'!$DE$153:$DE$1048576,0),MATCH((CUADRO!N$4&amp;$E625),'Hoja de Trabajo para listado'!$DE$151:$DG$151,0)),0)+IFERROR(INDEX('Hoja de Trabajo para listado'!$CD$155:$DC$1048576,MATCH($A625,'Hoja de Trabajo para listado'!$CD$155:$CD$1048576,0),MATCH((CUADRO!N$4&amp;$E625),'Hoja de Trabajo para listado'!$CD$151:$DC$151,0)),0)</f>
        <v>0</v>
      </c>
      <c r="O625" s="243">
        <f ca="1">+IFERROR(INDEX('Hoja de Trabajo para listado'!$A$155:$Z$1048576,MATCH($A625,'Hoja de Trabajo para listado'!$A$155:$A$1048576,0),MATCH((CUADRO!O$4&amp;$E625),'Hoja de Trabajo para listado'!$A$151:$Z$151,0)),0)+IFERROR(INDEX('Hoja de Trabajo para listado'!$AB$155:$BA$1048576,MATCH($A625,'Hoja de Trabajo para listado'!$AB$155:$AB$1048576,0),MATCH((CUADRO!O$4&amp;$E625),'Hoja de Trabajo para listado'!$AB$151:$BA$151,0)),0)+IFERROR(INDEX('Hoja de Trabajo para listado'!$BC$155:$CB$1048576,MATCH($A625,'Hoja de Trabajo para listado'!$BC$155:$BC$1048576,0),MATCH((CUADRO!O$4&amp;$E625),'Hoja de Trabajo para listado'!$BC$151:$CB$151,0)),0)+IFERROR(INDEX('Hoja de Trabajo para listado'!$DE$153:$DG$274,MATCH($A625,'Hoja de Trabajo para listado'!$DE$153:$DE$1048576,0),MATCH((CUADRO!O$4&amp;$E625),'Hoja de Trabajo para listado'!$DE$151:$DG$151,0)),0)+IFERROR(INDEX('Hoja de Trabajo para listado'!$CD$155:$DC$1048576,MATCH($A625,'Hoja de Trabajo para listado'!$CD$155:$CD$1048576,0),MATCH((CUADRO!O$4&amp;$E625),'Hoja de Trabajo para listado'!$CD$151:$DC$151,0)),0)</f>
        <v>0</v>
      </c>
      <c r="P625" s="243">
        <f ca="1">+IFERROR(INDEX('Hoja de Trabajo para listado'!$A$155:$Z$1048576,MATCH($A625,'Hoja de Trabajo para listado'!$A$155:$A$1048576,0),MATCH((CUADRO!P$4&amp;$E625),'Hoja de Trabajo para listado'!$A$151:$Z$151,0)),0)+IFERROR(INDEX('Hoja de Trabajo para listado'!$AB$155:$BA$1048576,MATCH($A625,'Hoja de Trabajo para listado'!$AB$155:$AB$1048576,0),MATCH((CUADRO!P$4&amp;$E625),'Hoja de Trabajo para listado'!$AB$151:$BA$151,0)),0)+IFERROR(INDEX('Hoja de Trabajo para listado'!$BC$155:$CB$1048576,MATCH($A625,'Hoja de Trabajo para listado'!$BC$155:$BC$1048576,0),MATCH((CUADRO!P$4&amp;$E625),'Hoja de Trabajo para listado'!$BC$151:$CB$151,0)),0)+IFERROR(INDEX('Hoja de Trabajo para listado'!$DE$153:$DG$274,MATCH($A625,'Hoja de Trabajo para listado'!$DE$153:$DE$1048576,0),MATCH((CUADRO!P$4&amp;$E625),'Hoja de Trabajo para listado'!$DE$151:$DG$151,0)),0)+IFERROR(INDEX('Hoja de Trabajo para listado'!$CD$155:$DC$1048576,MATCH($A625,'Hoja de Trabajo para listado'!$CD$155:$CD$1048576,0),MATCH((CUADRO!P$4&amp;$E625),'Hoja de Trabajo para listado'!$CD$151:$DC$151,0)),0)</f>
        <v>0</v>
      </c>
      <c r="Q625" s="243">
        <f ca="1">+IFERROR(INDEX('Hoja de Trabajo para listado'!$A$155:$Z$1048576,MATCH($A625,'Hoja de Trabajo para listado'!$A$155:$A$1048576,0),MATCH((CUADRO!Q$4&amp;$E625),'Hoja de Trabajo para listado'!$A$151:$Z$151,0)),0)+IFERROR(INDEX('Hoja de Trabajo para listado'!$AB$155:$BA$1048576,MATCH($A625,'Hoja de Trabajo para listado'!$AB$155:$AB$1048576,0),MATCH((CUADRO!Q$4&amp;$E625),'Hoja de Trabajo para listado'!$AB$151:$BA$151,0)),0)+IFERROR(INDEX('Hoja de Trabajo para listado'!$BC$155:$CB$1048576,MATCH($A625,'Hoja de Trabajo para listado'!$BC$155:$BC$1048576,0),MATCH((CUADRO!Q$4&amp;$E625),'Hoja de Trabajo para listado'!$BC$151:$CB$151,0)),0)+IFERROR(INDEX('Hoja de Trabajo para listado'!$DE$153:$DG$274,MATCH($A625,'Hoja de Trabajo para listado'!$DE$153:$DE$1048576,0),MATCH((CUADRO!Q$4&amp;$E625),'Hoja de Trabajo para listado'!$DE$151:$DG$151,0)),0)+IFERROR(INDEX('Hoja de Trabajo para listado'!$CD$155:$DC$1048576,MATCH($A625,'Hoja de Trabajo para listado'!$CD$155:$CD$1048576,0),MATCH((CUADRO!Q$4&amp;$E625),'Hoja de Trabajo para listado'!$CD$151:$DC$151,0)),0)</f>
        <v>0</v>
      </c>
      <c r="R625" s="243">
        <f t="shared" ca="1" si="25"/>
        <v>0</v>
      </c>
      <c r="S625" s="249"/>
      <c r="T625" s="243">
        <f ca="1">+T626</f>
        <v>0</v>
      </c>
      <c r="U625" s="242">
        <f t="shared" si="26"/>
        <v>1</v>
      </c>
      <c r="V625" s="333" t="str">
        <f>+VLOOKUP(A625,bd_lista!$A$3:$E$592,5,FALSE)</f>
        <v>Gobiernos Autonomos Municipales</v>
      </c>
      <c r="W625" s="387" t="str">
        <f>+V625</f>
        <v>Gobiernos Autonomos Municipales</v>
      </c>
      <c r="X625" s="242">
        <f>+VLOOKUP(A625,[4]Sheet1!$A$13:$D$744,4,FALSE)</f>
        <v>0</v>
      </c>
      <c r="Y625" s="242" t="e">
        <f>+VLOOKUP(X625,bd_lista!$A$3:$C$592,3,FALSE)</f>
        <v>#N/A</v>
      </c>
      <c r="Z625" s="294">
        <f>+X625</f>
        <v>0</v>
      </c>
      <c r="AA625" s="295" t="e">
        <f>+Y625</f>
        <v>#N/A</v>
      </c>
    </row>
    <row r="626" spans="1:27" customFormat="1" ht="15" hidden="1" customHeight="1">
      <c r="A626" s="32">
        <v>1264</v>
      </c>
      <c r="B626" s="393"/>
      <c r="C626" s="247" t="str">
        <f>+VLOOKUP(A626,bd_lista!$A$3:$C$592,3,FALSE)</f>
        <v>Gobierno Autónomo Municipal de Puerto Pérez</v>
      </c>
      <c r="D626" s="390"/>
      <c r="E626" s="244" t="s">
        <v>1305</v>
      </c>
      <c r="F626" s="243">
        <f ca="1">+IFERROR(INDEX('Hoja de Trabajo para listado'!$A$155:$Z$1048576,MATCH($A626,'Hoja de Trabajo para listado'!$A$155:$A$1048576,0),MATCH((CUADRO!F$4&amp;$E626),'Hoja de Trabajo para listado'!$A$151:$Z$151,0)),0)+IFERROR(INDEX('Hoja de Trabajo para listado'!$AB$155:$BA$1048576,MATCH($A626,'Hoja de Trabajo para listado'!$AB$155:$AB$1048576,0),MATCH((CUADRO!F$4&amp;$E626),'Hoja de Trabajo para listado'!$AB$151:$BA$151,0)),0)+IFERROR(INDEX('Hoja de Trabajo para listado'!$BC$155:$CB$1048576,MATCH($A626,'Hoja de Trabajo para listado'!$BC$155:$BC$1048576,0),MATCH((CUADRO!F$4&amp;$E626),'Hoja de Trabajo para listado'!$BC$151:$CB$151,0)),0)+IFERROR(INDEX('Hoja de Trabajo para listado'!$DE$153:$DG$274,MATCH($A626,'Hoja de Trabajo para listado'!$DE$153:$DE$1048576,0),MATCH((CUADRO!F$4&amp;$E626),'Hoja de Trabajo para listado'!$DE$151:$DG$151,0)),0)+IFERROR(INDEX('Hoja de Trabajo para listado'!$CD$155:$DC$1048576,MATCH($A626,'Hoja de Trabajo para listado'!$CD$155:$CD$1048576,0),MATCH((CUADRO!F$4&amp;$E626),'Hoja de Trabajo para listado'!$CD$151:$DC$151,0)),0)</f>
        <v>0</v>
      </c>
      <c r="G626" s="243">
        <f ca="1">+IFERROR(INDEX('Hoja de Trabajo para listado'!$A$155:$Z$1048576,MATCH($A626,'Hoja de Trabajo para listado'!$A$155:$A$1048576,0),MATCH((CUADRO!G$4&amp;$E626),'Hoja de Trabajo para listado'!$A$151:$Z$151,0)),0)+IFERROR(INDEX('Hoja de Trabajo para listado'!$AB$155:$BA$1048576,MATCH($A626,'Hoja de Trabajo para listado'!$AB$155:$AB$1048576,0),MATCH((CUADRO!G$4&amp;$E626),'Hoja de Trabajo para listado'!$AB$151:$BA$151,0)),0)+IFERROR(INDEX('Hoja de Trabajo para listado'!$BC$155:$CB$1048576,MATCH($A626,'Hoja de Trabajo para listado'!$BC$155:$BC$1048576,0),MATCH((CUADRO!G$4&amp;$E626),'Hoja de Trabajo para listado'!$BC$151:$CB$151,0)),0)+IFERROR(INDEX('Hoja de Trabajo para listado'!$DE$153:$DG$274,MATCH($A626,'Hoja de Trabajo para listado'!$DE$153:$DE$1048576,0),MATCH((CUADRO!G$4&amp;$E626),'Hoja de Trabajo para listado'!$DE$151:$DG$151,0)),0)+IFERROR(INDEX('Hoja de Trabajo para listado'!$CD$155:$DC$1048576,MATCH($A626,'Hoja de Trabajo para listado'!$CD$155:$CD$1048576,0),MATCH((CUADRO!G$4&amp;$E626),'Hoja de Trabajo para listado'!$CD$151:$DC$151,0)),0)</f>
        <v>0</v>
      </c>
      <c r="H626" s="243">
        <f ca="1">+IFERROR(INDEX('Hoja de Trabajo para listado'!$A$155:$Z$1048576,MATCH($A626,'Hoja de Trabajo para listado'!$A$155:$A$1048576,0),MATCH((CUADRO!H$4&amp;$E626),'Hoja de Trabajo para listado'!$A$151:$Z$151,0)),0)+IFERROR(INDEX('Hoja de Trabajo para listado'!$AB$155:$BA$1048576,MATCH($A626,'Hoja de Trabajo para listado'!$AB$155:$AB$1048576,0),MATCH((CUADRO!H$4&amp;$E626),'Hoja de Trabajo para listado'!$AB$151:$BA$151,0)),0)+IFERROR(INDEX('Hoja de Trabajo para listado'!$BC$155:$CB$1048576,MATCH($A626,'Hoja de Trabajo para listado'!$BC$155:$BC$1048576,0),MATCH((CUADRO!H$4&amp;$E626),'Hoja de Trabajo para listado'!$BC$151:$CB$151,0)),0)+IFERROR(INDEX('Hoja de Trabajo para listado'!$DE$153:$DG$274,MATCH($A626,'Hoja de Trabajo para listado'!$DE$153:$DE$1048576,0),MATCH((CUADRO!H$4&amp;$E626),'Hoja de Trabajo para listado'!$DE$151:$DG$151,0)),0)+IFERROR(INDEX('Hoja de Trabajo para listado'!$CD$155:$DC$1048576,MATCH($A626,'Hoja de Trabajo para listado'!$CD$155:$CD$1048576,0),MATCH((CUADRO!H$4&amp;$E626),'Hoja de Trabajo para listado'!$CD$151:$DC$151,0)),0)</f>
        <v>0</v>
      </c>
      <c r="I626" s="243">
        <f ca="1">+IFERROR(INDEX('Hoja de Trabajo para listado'!$A$155:$Z$1048576,MATCH($A626,'Hoja de Trabajo para listado'!$A$155:$A$1048576,0),MATCH((CUADRO!I$4&amp;$E626),'Hoja de Trabajo para listado'!$A$151:$Z$151,0)),0)+IFERROR(INDEX('Hoja de Trabajo para listado'!$AB$155:$BA$1048576,MATCH($A626,'Hoja de Trabajo para listado'!$AB$155:$AB$1048576,0),MATCH((CUADRO!I$4&amp;$E626),'Hoja de Trabajo para listado'!$AB$151:$BA$151,0)),0)+IFERROR(INDEX('Hoja de Trabajo para listado'!$BC$155:$CB$1048576,MATCH($A626,'Hoja de Trabajo para listado'!$BC$155:$BC$1048576,0),MATCH((CUADRO!I$4&amp;$E626),'Hoja de Trabajo para listado'!$BC$151:$CB$151,0)),0)+IFERROR(INDEX('Hoja de Trabajo para listado'!$DE$153:$DG$274,MATCH($A626,'Hoja de Trabajo para listado'!$DE$153:$DE$1048576,0),MATCH((CUADRO!I$4&amp;$E626),'Hoja de Trabajo para listado'!$DE$151:$DG$151,0)),0)+IFERROR(INDEX('Hoja de Trabajo para listado'!$CD$155:$DC$1048576,MATCH($A626,'Hoja de Trabajo para listado'!$CD$155:$CD$1048576,0),MATCH((CUADRO!I$4&amp;$E626),'Hoja de Trabajo para listado'!$CD$151:$DC$151,0)),0)</f>
        <v>0</v>
      </c>
      <c r="J626" s="243">
        <f ca="1">+IFERROR(INDEX('Hoja de Trabajo para listado'!$A$155:$Z$1048576,MATCH($A626,'Hoja de Trabajo para listado'!$A$155:$A$1048576,0),MATCH((CUADRO!J$4&amp;$E626),'Hoja de Trabajo para listado'!$A$151:$Z$151,0)),0)+IFERROR(INDEX('Hoja de Trabajo para listado'!$AB$155:$BA$1048576,MATCH($A626,'Hoja de Trabajo para listado'!$AB$155:$AB$1048576,0),MATCH((CUADRO!J$4&amp;$E626),'Hoja de Trabajo para listado'!$AB$151:$BA$151,0)),0)+IFERROR(INDEX('Hoja de Trabajo para listado'!$BC$155:$CB$1048576,MATCH($A626,'Hoja de Trabajo para listado'!$BC$155:$BC$1048576,0),MATCH((CUADRO!J$4&amp;$E626),'Hoja de Trabajo para listado'!$BC$151:$CB$151,0)),0)+IFERROR(INDEX('Hoja de Trabajo para listado'!$DE$153:$DG$274,MATCH($A626,'Hoja de Trabajo para listado'!$DE$153:$DE$1048576,0),MATCH((CUADRO!J$4&amp;$E626),'Hoja de Trabajo para listado'!$DE$151:$DG$151,0)),0)+IFERROR(INDEX('Hoja de Trabajo para listado'!$CD$155:$DC$1048576,MATCH($A626,'Hoja de Trabajo para listado'!$CD$155:$CD$1048576,0),MATCH((CUADRO!J$4&amp;$E626),'Hoja de Trabajo para listado'!$CD$151:$DC$151,0)),0)</f>
        <v>0</v>
      </c>
      <c r="K626" s="243">
        <f ca="1">+IFERROR(INDEX('Hoja de Trabajo para listado'!$A$155:$Z$1048576,MATCH($A626,'Hoja de Trabajo para listado'!$A$155:$A$1048576,0),MATCH((CUADRO!K$4&amp;$E626),'Hoja de Trabajo para listado'!$A$151:$Z$151,0)),0)+IFERROR(INDEX('Hoja de Trabajo para listado'!$AB$155:$BA$1048576,MATCH($A626,'Hoja de Trabajo para listado'!$AB$155:$AB$1048576,0),MATCH((CUADRO!K$4&amp;$E626),'Hoja de Trabajo para listado'!$AB$151:$BA$151,0)),0)+IFERROR(INDEX('Hoja de Trabajo para listado'!$BC$155:$CB$1048576,MATCH($A626,'Hoja de Trabajo para listado'!$BC$155:$BC$1048576,0),MATCH((CUADRO!K$4&amp;$E626),'Hoja de Trabajo para listado'!$BC$151:$CB$151,0)),0)+IFERROR(INDEX('Hoja de Trabajo para listado'!$DE$153:$DG$274,MATCH($A626,'Hoja de Trabajo para listado'!$DE$153:$DE$1048576,0),MATCH((CUADRO!K$4&amp;$E626),'Hoja de Trabajo para listado'!$DE$151:$DG$151,0)),0)+IFERROR(INDEX('Hoja de Trabajo para listado'!$CD$155:$DC$1048576,MATCH($A626,'Hoja de Trabajo para listado'!$CD$155:$CD$1048576,0),MATCH((CUADRO!K$4&amp;$E626),'Hoja de Trabajo para listado'!$CD$151:$DC$151,0)),0)</f>
        <v>0</v>
      </c>
      <c r="L626" s="243">
        <f ca="1">+IFERROR(INDEX('Hoja de Trabajo para listado'!$A$155:$Z$1048576,MATCH($A626,'Hoja de Trabajo para listado'!$A$155:$A$1048576,0),MATCH((CUADRO!L$4&amp;$E626),'Hoja de Trabajo para listado'!$A$151:$Z$151,0)),0)+IFERROR(INDEX('Hoja de Trabajo para listado'!$AB$155:$BA$1048576,MATCH($A626,'Hoja de Trabajo para listado'!$AB$155:$AB$1048576,0),MATCH((CUADRO!L$4&amp;$E626),'Hoja de Trabajo para listado'!$AB$151:$BA$151,0)),0)+IFERROR(INDEX('Hoja de Trabajo para listado'!$BC$155:$CB$1048576,MATCH($A626,'Hoja de Trabajo para listado'!$BC$155:$BC$1048576,0),MATCH((CUADRO!L$4&amp;$E626),'Hoja de Trabajo para listado'!$BC$151:$CB$151,0)),0)+IFERROR(INDEX('Hoja de Trabajo para listado'!$DE$153:$DG$274,MATCH($A626,'Hoja de Trabajo para listado'!$DE$153:$DE$1048576,0),MATCH((CUADRO!L$4&amp;$E626),'Hoja de Trabajo para listado'!$DE$151:$DG$151,0)),0)+IFERROR(INDEX('Hoja de Trabajo para listado'!$CD$155:$DC$1048576,MATCH($A626,'Hoja de Trabajo para listado'!$CD$155:$CD$1048576,0),MATCH((CUADRO!L$4&amp;$E626),'Hoja de Trabajo para listado'!$CD$151:$DC$151,0)),0)</f>
        <v>0</v>
      </c>
      <c r="M626" s="243">
        <f ca="1">+IFERROR(INDEX('Hoja de Trabajo para listado'!$A$155:$Z$1048576,MATCH($A626,'Hoja de Trabajo para listado'!$A$155:$A$1048576,0),MATCH((CUADRO!M$4&amp;$E626),'Hoja de Trabajo para listado'!$A$151:$Z$151,0)),0)+IFERROR(INDEX('Hoja de Trabajo para listado'!$AB$155:$BA$1048576,MATCH($A626,'Hoja de Trabajo para listado'!$AB$155:$AB$1048576,0),MATCH((CUADRO!M$4&amp;$E626),'Hoja de Trabajo para listado'!$AB$151:$BA$151,0)),0)+IFERROR(INDEX('Hoja de Trabajo para listado'!$BC$155:$CB$1048576,MATCH($A626,'Hoja de Trabajo para listado'!$BC$155:$BC$1048576,0),MATCH((CUADRO!M$4&amp;$E626),'Hoja de Trabajo para listado'!$BC$151:$CB$151,0)),0)+IFERROR(INDEX('Hoja de Trabajo para listado'!$DE$153:$DG$274,MATCH($A626,'Hoja de Trabajo para listado'!$DE$153:$DE$1048576,0),MATCH((CUADRO!M$4&amp;$E626),'Hoja de Trabajo para listado'!$DE$151:$DG$151,0)),0)+IFERROR(INDEX('Hoja de Trabajo para listado'!$CD$155:$DC$1048576,MATCH($A626,'Hoja de Trabajo para listado'!$CD$155:$CD$1048576,0),MATCH((CUADRO!M$4&amp;$E626),'Hoja de Trabajo para listado'!$CD$151:$DC$151,0)),0)</f>
        <v>0</v>
      </c>
      <c r="N626" s="243">
        <f ca="1">+IFERROR(INDEX('Hoja de Trabajo para listado'!$A$155:$Z$1048576,MATCH($A626,'Hoja de Trabajo para listado'!$A$155:$A$1048576,0),MATCH((CUADRO!N$4&amp;$E626),'Hoja de Trabajo para listado'!$A$151:$Z$151,0)),0)+IFERROR(INDEX('Hoja de Trabajo para listado'!$AB$155:$BA$1048576,MATCH($A626,'Hoja de Trabajo para listado'!$AB$155:$AB$1048576,0),MATCH((CUADRO!N$4&amp;$E626),'Hoja de Trabajo para listado'!$AB$151:$BA$151,0)),0)+IFERROR(INDEX('Hoja de Trabajo para listado'!$BC$155:$CB$1048576,MATCH($A626,'Hoja de Trabajo para listado'!$BC$155:$BC$1048576,0),MATCH((CUADRO!N$4&amp;$E626),'Hoja de Trabajo para listado'!$BC$151:$CB$151,0)),0)+IFERROR(INDEX('Hoja de Trabajo para listado'!$DE$153:$DG$274,MATCH($A626,'Hoja de Trabajo para listado'!$DE$153:$DE$1048576,0),MATCH((CUADRO!N$4&amp;$E626),'Hoja de Trabajo para listado'!$DE$151:$DG$151,0)),0)+IFERROR(INDEX('Hoja de Trabajo para listado'!$CD$155:$DC$1048576,MATCH($A626,'Hoja de Trabajo para listado'!$CD$155:$CD$1048576,0),MATCH((CUADRO!N$4&amp;$E626),'Hoja de Trabajo para listado'!$CD$151:$DC$151,0)),0)</f>
        <v>0</v>
      </c>
      <c r="O626" s="243">
        <f ca="1">+IFERROR(INDEX('Hoja de Trabajo para listado'!$A$155:$Z$1048576,MATCH($A626,'Hoja de Trabajo para listado'!$A$155:$A$1048576,0),MATCH((CUADRO!O$4&amp;$E626),'Hoja de Trabajo para listado'!$A$151:$Z$151,0)),0)+IFERROR(INDEX('Hoja de Trabajo para listado'!$AB$155:$BA$1048576,MATCH($A626,'Hoja de Trabajo para listado'!$AB$155:$AB$1048576,0),MATCH((CUADRO!O$4&amp;$E626),'Hoja de Trabajo para listado'!$AB$151:$BA$151,0)),0)+IFERROR(INDEX('Hoja de Trabajo para listado'!$BC$155:$CB$1048576,MATCH($A626,'Hoja de Trabajo para listado'!$BC$155:$BC$1048576,0),MATCH((CUADRO!O$4&amp;$E626),'Hoja de Trabajo para listado'!$BC$151:$CB$151,0)),0)+IFERROR(INDEX('Hoja de Trabajo para listado'!$DE$153:$DG$274,MATCH($A626,'Hoja de Trabajo para listado'!$DE$153:$DE$1048576,0),MATCH((CUADRO!O$4&amp;$E626),'Hoja de Trabajo para listado'!$DE$151:$DG$151,0)),0)+IFERROR(INDEX('Hoja de Trabajo para listado'!$CD$155:$DC$1048576,MATCH($A626,'Hoja de Trabajo para listado'!$CD$155:$CD$1048576,0),MATCH((CUADRO!O$4&amp;$E626),'Hoja de Trabajo para listado'!$CD$151:$DC$151,0)),0)</f>
        <v>0</v>
      </c>
      <c r="P626" s="243">
        <f ca="1">+IFERROR(INDEX('Hoja de Trabajo para listado'!$A$155:$Z$1048576,MATCH($A626,'Hoja de Trabajo para listado'!$A$155:$A$1048576,0),MATCH((CUADRO!P$4&amp;$E626),'Hoja de Trabajo para listado'!$A$151:$Z$151,0)),0)+IFERROR(INDEX('Hoja de Trabajo para listado'!$AB$155:$BA$1048576,MATCH($A626,'Hoja de Trabajo para listado'!$AB$155:$AB$1048576,0),MATCH((CUADRO!P$4&amp;$E626),'Hoja de Trabajo para listado'!$AB$151:$BA$151,0)),0)+IFERROR(INDEX('Hoja de Trabajo para listado'!$BC$155:$CB$1048576,MATCH($A626,'Hoja de Trabajo para listado'!$BC$155:$BC$1048576,0),MATCH((CUADRO!P$4&amp;$E626),'Hoja de Trabajo para listado'!$BC$151:$CB$151,0)),0)+IFERROR(INDEX('Hoja de Trabajo para listado'!$DE$153:$DG$274,MATCH($A626,'Hoja de Trabajo para listado'!$DE$153:$DE$1048576,0),MATCH((CUADRO!P$4&amp;$E626),'Hoja de Trabajo para listado'!$DE$151:$DG$151,0)),0)+IFERROR(INDEX('Hoja de Trabajo para listado'!$CD$155:$DC$1048576,MATCH($A626,'Hoja de Trabajo para listado'!$CD$155:$CD$1048576,0),MATCH((CUADRO!P$4&amp;$E626),'Hoja de Trabajo para listado'!$CD$151:$DC$151,0)),0)</f>
        <v>0</v>
      </c>
      <c r="Q626" s="243">
        <f ca="1">+IFERROR(INDEX('Hoja de Trabajo para listado'!$A$155:$Z$1048576,MATCH($A626,'Hoja de Trabajo para listado'!$A$155:$A$1048576,0),MATCH((CUADRO!Q$4&amp;$E626),'Hoja de Trabajo para listado'!$A$151:$Z$151,0)),0)+IFERROR(INDEX('Hoja de Trabajo para listado'!$AB$155:$BA$1048576,MATCH($A626,'Hoja de Trabajo para listado'!$AB$155:$AB$1048576,0),MATCH((CUADRO!Q$4&amp;$E626),'Hoja de Trabajo para listado'!$AB$151:$BA$151,0)),0)+IFERROR(INDEX('Hoja de Trabajo para listado'!$BC$155:$CB$1048576,MATCH($A626,'Hoja de Trabajo para listado'!$BC$155:$BC$1048576,0),MATCH((CUADRO!Q$4&amp;$E626),'Hoja de Trabajo para listado'!$BC$151:$CB$151,0)),0)+IFERROR(INDEX('Hoja de Trabajo para listado'!$DE$153:$DG$274,MATCH($A626,'Hoja de Trabajo para listado'!$DE$153:$DE$1048576,0),MATCH((CUADRO!Q$4&amp;$E626),'Hoja de Trabajo para listado'!$DE$151:$DG$151,0)),0)+IFERROR(INDEX('Hoja de Trabajo para listado'!$CD$155:$DC$1048576,MATCH($A626,'Hoja de Trabajo para listado'!$CD$155:$CD$1048576,0),MATCH((CUADRO!Q$4&amp;$E626),'Hoja de Trabajo para listado'!$CD$151:$DC$151,0)),0)</f>
        <v>0</v>
      </c>
      <c r="R626" s="243">
        <f t="shared" ca="1" si="25"/>
        <v>0</v>
      </c>
      <c r="S626" s="249">
        <f ca="1">+R625+R626</f>
        <v>0</v>
      </c>
      <c r="T626" s="243">
        <f ca="1">+S626</f>
        <v>0</v>
      </c>
      <c r="U626" s="242">
        <f t="shared" si="26"/>
        <v>2</v>
      </c>
      <c r="V626" s="333" t="str">
        <f>+VLOOKUP(A626,bd_lista!$A$3:$E$592,5,FALSE)</f>
        <v>Gobiernos Autonomos Municipales</v>
      </c>
      <c r="W626" s="388"/>
      <c r="X626" s="242">
        <f>+VLOOKUP(A626,[4]Sheet1!$A$13:$D$744,4,FALSE)</f>
        <v>0</v>
      </c>
      <c r="Y626" s="242" t="e">
        <f>+VLOOKUP(X626,bd_lista!$A$3:$C$592,3,FALSE)</f>
        <v>#N/A</v>
      </c>
      <c r="Z626" s="292"/>
      <c r="AA626" s="293"/>
    </row>
    <row r="627" spans="1:27" customFormat="1" ht="15" hidden="1" customHeight="1">
      <c r="A627" s="32">
        <v>1265</v>
      </c>
      <c r="B627" s="392">
        <f>+A627</f>
        <v>1265</v>
      </c>
      <c r="C627" s="247" t="str">
        <f>+VLOOKUP(A627,bd_lista!$A$3:$C$592,3,FALSE)</f>
        <v>Gobierno Autónomo Municipal de Coroico</v>
      </c>
      <c r="D627" s="389" t="str">
        <f>+C627</f>
        <v>Gobierno Autónomo Municipal de Coroico</v>
      </c>
      <c r="E627" s="242" t="s">
        <v>1304</v>
      </c>
      <c r="F627" s="243">
        <f ca="1">+IFERROR(INDEX('Hoja de Trabajo para listado'!$A$155:$Z$1048576,MATCH($A627,'Hoja de Trabajo para listado'!$A$155:$A$1048576,0),MATCH((CUADRO!F$4&amp;$E627),'Hoja de Trabajo para listado'!$A$151:$Z$151,0)),0)+IFERROR(INDEX('Hoja de Trabajo para listado'!$AB$155:$BA$1048576,MATCH($A627,'Hoja de Trabajo para listado'!$AB$155:$AB$1048576,0),MATCH((CUADRO!F$4&amp;$E627),'Hoja de Trabajo para listado'!$AB$151:$BA$151,0)),0)+IFERROR(INDEX('Hoja de Trabajo para listado'!$BC$155:$CB$1048576,MATCH($A627,'Hoja de Trabajo para listado'!$BC$155:$BC$1048576,0),MATCH((CUADRO!F$4&amp;$E627),'Hoja de Trabajo para listado'!$BC$151:$CB$151,0)),0)+IFERROR(INDEX('Hoja de Trabajo para listado'!$DE$153:$DG$274,MATCH($A627,'Hoja de Trabajo para listado'!$DE$153:$DE$1048576,0),MATCH((CUADRO!F$4&amp;$E627),'Hoja de Trabajo para listado'!$DE$151:$DG$151,0)),0)+IFERROR(INDEX('Hoja de Trabajo para listado'!$CD$155:$DC$1048576,MATCH($A627,'Hoja de Trabajo para listado'!$CD$155:$CD$1048576,0),MATCH((CUADRO!F$4&amp;$E627),'Hoja de Trabajo para listado'!$CD$151:$DC$151,0)),0)</f>
        <v>0</v>
      </c>
      <c r="G627" s="243">
        <f ca="1">+IFERROR(INDEX('Hoja de Trabajo para listado'!$A$155:$Z$1048576,MATCH($A627,'Hoja de Trabajo para listado'!$A$155:$A$1048576,0),MATCH((CUADRO!G$4&amp;$E627),'Hoja de Trabajo para listado'!$A$151:$Z$151,0)),0)+IFERROR(INDEX('Hoja de Trabajo para listado'!$AB$155:$BA$1048576,MATCH($A627,'Hoja de Trabajo para listado'!$AB$155:$AB$1048576,0),MATCH((CUADRO!G$4&amp;$E627),'Hoja de Trabajo para listado'!$AB$151:$BA$151,0)),0)+IFERROR(INDEX('Hoja de Trabajo para listado'!$BC$155:$CB$1048576,MATCH($A627,'Hoja de Trabajo para listado'!$BC$155:$BC$1048576,0),MATCH((CUADRO!G$4&amp;$E627),'Hoja de Trabajo para listado'!$BC$151:$CB$151,0)),0)+IFERROR(INDEX('Hoja de Trabajo para listado'!$DE$153:$DG$274,MATCH($A627,'Hoja de Trabajo para listado'!$DE$153:$DE$1048576,0),MATCH((CUADRO!G$4&amp;$E627),'Hoja de Trabajo para listado'!$DE$151:$DG$151,0)),0)+IFERROR(INDEX('Hoja de Trabajo para listado'!$CD$155:$DC$1048576,MATCH($A627,'Hoja de Trabajo para listado'!$CD$155:$CD$1048576,0),MATCH((CUADRO!G$4&amp;$E627),'Hoja de Trabajo para listado'!$CD$151:$DC$151,0)),0)</f>
        <v>0</v>
      </c>
      <c r="H627" s="243">
        <f ca="1">+IFERROR(INDEX('Hoja de Trabajo para listado'!$A$155:$Z$1048576,MATCH($A627,'Hoja de Trabajo para listado'!$A$155:$A$1048576,0),MATCH((CUADRO!H$4&amp;$E627),'Hoja de Trabajo para listado'!$A$151:$Z$151,0)),0)+IFERROR(INDEX('Hoja de Trabajo para listado'!$AB$155:$BA$1048576,MATCH($A627,'Hoja de Trabajo para listado'!$AB$155:$AB$1048576,0),MATCH((CUADRO!H$4&amp;$E627),'Hoja de Trabajo para listado'!$AB$151:$BA$151,0)),0)+IFERROR(INDEX('Hoja de Trabajo para listado'!$BC$155:$CB$1048576,MATCH($A627,'Hoja de Trabajo para listado'!$BC$155:$BC$1048576,0),MATCH((CUADRO!H$4&amp;$E627),'Hoja de Trabajo para listado'!$BC$151:$CB$151,0)),0)+IFERROR(INDEX('Hoja de Trabajo para listado'!$DE$153:$DG$274,MATCH($A627,'Hoja de Trabajo para listado'!$DE$153:$DE$1048576,0),MATCH((CUADRO!H$4&amp;$E627),'Hoja de Trabajo para listado'!$DE$151:$DG$151,0)),0)+IFERROR(INDEX('Hoja de Trabajo para listado'!$CD$155:$DC$1048576,MATCH($A627,'Hoja de Trabajo para listado'!$CD$155:$CD$1048576,0),MATCH((CUADRO!H$4&amp;$E627),'Hoja de Trabajo para listado'!$CD$151:$DC$151,0)),0)</f>
        <v>0</v>
      </c>
      <c r="I627" s="243">
        <f ca="1">+IFERROR(INDEX('Hoja de Trabajo para listado'!$A$155:$Z$1048576,MATCH($A627,'Hoja de Trabajo para listado'!$A$155:$A$1048576,0),MATCH((CUADRO!I$4&amp;$E627),'Hoja de Trabajo para listado'!$A$151:$Z$151,0)),0)+IFERROR(INDEX('Hoja de Trabajo para listado'!$AB$155:$BA$1048576,MATCH($A627,'Hoja de Trabajo para listado'!$AB$155:$AB$1048576,0),MATCH((CUADRO!I$4&amp;$E627),'Hoja de Trabajo para listado'!$AB$151:$BA$151,0)),0)+IFERROR(INDEX('Hoja de Trabajo para listado'!$BC$155:$CB$1048576,MATCH($A627,'Hoja de Trabajo para listado'!$BC$155:$BC$1048576,0),MATCH((CUADRO!I$4&amp;$E627),'Hoja de Trabajo para listado'!$BC$151:$CB$151,0)),0)+IFERROR(INDEX('Hoja de Trabajo para listado'!$DE$153:$DG$274,MATCH($A627,'Hoja de Trabajo para listado'!$DE$153:$DE$1048576,0),MATCH((CUADRO!I$4&amp;$E627),'Hoja de Trabajo para listado'!$DE$151:$DG$151,0)),0)+IFERROR(INDEX('Hoja de Trabajo para listado'!$CD$155:$DC$1048576,MATCH($A627,'Hoja de Trabajo para listado'!$CD$155:$CD$1048576,0),MATCH((CUADRO!I$4&amp;$E627),'Hoja de Trabajo para listado'!$CD$151:$DC$151,0)),0)</f>
        <v>0</v>
      </c>
      <c r="J627" s="243">
        <f ca="1">+IFERROR(INDEX('Hoja de Trabajo para listado'!$A$155:$Z$1048576,MATCH($A627,'Hoja de Trabajo para listado'!$A$155:$A$1048576,0),MATCH((CUADRO!J$4&amp;$E627),'Hoja de Trabajo para listado'!$A$151:$Z$151,0)),0)+IFERROR(INDEX('Hoja de Trabajo para listado'!$AB$155:$BA$1048576,MATCH($A627,'Hoja de Trabajo para listado'!$AB$155:$AB$1048576,0),MATCH((CUADRO!J$4&amp;$E627),'Hoja de Trabajo para listado'!$AB$151:$BA$151,0)),0)+IFERROR(INDEX('Hoja de Trabajo para listado'!$BC$155:$CB$1048576,MATCH($A627,'Hoja de Trabajo para listado'!$BC$155:$BC$1048576,0),MATCH((CUADRO!J$4&amp;$E627),'Hoja de Trabajo para listado'!$BC$151:$CB$151,0)),0)+IFERROR(INDEX('Hoja de Trabajo para listado'!$DE$153:$DG$274,MATCH($A627,'Hoja de Trabajo para listado'!$DE$153:$DE$1048576,0),MATCH((CUADRO!J$4&amp;$E627),'Hoja de Trabajo para listado'!$DE$151:$DG$151,0)),0)+IFERROR(INDEX('Hoja de Trabajo para listado'!$CD$155:$DC$1048576,MATCH($A627,'Hoja de Trabajo para listado'!$CD$155:$CD$1048576,0),MATCH((CUADRO!J$4&amp;$E627),'Hoja de Trabajo para listado'!$CD$151:$DC$151,0)),0)</f>
        <v>0</v>
      </c>
      <c r="K627" s="243">
        <f ca="1">+IFERROR(INDEX('Hoja de Trabajo para listado'!$A$155:$Z$1048576,MATCH($A627,'Hoja de Trabajo para listado'!$A$155:$A$1048576,0),MATCH((CUADRO!K$4&amp;$E627),'Hoja de Trabajo para listado'!$A$151:$Z$151,0)),0)+IFERROR(INDEX('Hoja de Trabajo para listado'!$AB$155:$BA$1048576,MATCH($A627,'Hoja de Trabajo para listado'!$AB$155:$AB$1048576,0),MATCH((CUADRO!K$4&amp;$E627),'Hoja de Trabajo para listado'!$AB$151:$BA$151,0)),0)+IFERROR(INDEX('Hoja de Trabajo para listado'!$BC$155:$CB$1048576,MATCH($A627,'Hoja de Trabajo para listado'!$BC$155:$BC$1048576,0),MATCH((CUADRO!K$4&amp;$E627),'Hoja de Trabajo para listado'!$BC$151:$CB$151,0)),0)+IFERROR(INDEX('Hoja de Trabajo para listado'!$DE$153:$DG$274,MATCH($A627,'Hoja de Trabajo para listado'!$DE$153:$DE$1048576,0),MATCH((CUADRO!K$4&amp;$E627),'Hoja de Trabajo para listado'!$DE$151:$DG$151,0)),0)+IFERROR(INDEX('Hoja de Trabajo para listado'!$CD$155:$DC$1048576,MATCH($A627,'Hoja de Trabajo para listado'!$CD$155:$CD$1048576,0),MATCH((CUADRO!K$4&amp;$E627),'Hoja de Trabajo para listado'!$CD$151:$DC$151,0)),0)</f>
        <v>0</v>
      </c>
      <c r="L627" s="243">
        <f ca="1">+IFERROR(INDEX('Hoja de Trabajo para listado'!$A$155:$Z$1048576,MATCH($A627,'Hoja de Trabajo para listado'!$A$155:$A$1048576,0),MATCH((CUADRO!L$4&amp;$E627),'Hoja de Trabajo para listado'!$A$151:$Z$151,0)),0)+IFERROR(INDEX('Hoja de Trabajo para listado'!$AB$155:$BA$1048576,MATCH($A627,'Hoja de Trabajo para listado'!$AB$155:$AB$1048576,0),MATCH((CUADRO!L$4&amp;$E627),'Hoja de Trabajo para listado'!$AB$151:$BA$151,0)),0)+IFERROR(INDEX('Hoja de Trabajo para listado'!$BC$155:$CB$1048576,MATCH($A627,'Hoja de Trabajo para listado'!$BC$155:$BC$1048576,0),MATCH((CUADRO!L$4&amp;$E627),'Hoja de Trabajo para listado'!$BC$151:$CB$151,0)),0)+IFERROR(INDEX('Hoja de Trabajo para listado'!$DE$153:$DG$274,MATCH($A627,'Hoja de Trabajo para listado'!$DE$153:$DE$1048576,0),MATCH((CUADRO!L$4&amp;$E627),'Hoja de Trabajo para listado'!$DE$151:$DG$151,0)),0)+IFERROR(INDEX('Hoja de Trabajo para listado'!$CD$155:$DC$1048576,MATCH($A627,'Hoja de Trabajo para listado'!$CD$155:$CD$1048576,0),MATCH((CUADRO!L$4&amp;$E627),'Hoja de Trabajo para listado'!$CD$151:$DC$151,0)),0)</f>
        <v>0</v>
      </c>
      <c r="M627" s="243">
        <f ca="1">+IFERROR(INDEX('Hoja de Trabajo para listado'!$A$155:$Z$1048576,MATCH($A627,'Hoja de Trabajo para listado'!$A$155:$A$1048576,0),MATCH((CUADRO!M$4&amp;$E627),'Hoja de Trabajo para listado'!$A$151:$Z$151,0)),0)+IFERROR(INDEX('Hoja de Trabajo para listado'!$AB$155:$BA$1048576,MATCH($A627,'Hoja de Trabajo para listado'!$AB$155:$AB$1048576,0),MATCH((CUADRO!M$4&amp;$E627),'Hoja de Trabajo para listado'!$AB$151:$BA$151,0)),0)+IFERROR(INDEX('Hoja de Trabajo para listado'!$BC$155:$CB$1048576,MATCH($A627,'Hoja de Trabajo para listado'!$BC$155:$BC$1048576,0),MATCH((CUADRO!M$4&amp;$E627),'Hoja de Trabajo para listado'!$BC$151:$CB$151,0)),0)+IFERROR(INDEX('Hoja de Trabajo para listado'!$DE$153:$DG$274,MATCH($A627,'Hoja de Trabajo para listado'!$DE$153:$DE$1048576,0),MATCH((CUADRO!M$4&amp;$E627),'Hoja de Trabajo para listado'!$DE$151:$DG$151,0)),0)+IFERROR(INDEX('Hoja de Trabajo para listado'!$CD$155:$DC$1048576,MATCH($A627,'Hoja de Trabajo para listado'!$CD$155:$CD$1048576,0),MATCH((CUADRO!M$4&amp;$E627),'Hoja de Trabajo para listado'!$CD$151:$DC$151,0)),0)</f>
        <v>0</v>
      </c>
      <c r="N627" s="243">
        <f ca="1">+IFERROR(INDEX('Hoja de Trabajo para listado'!$A$155:$Z$1048576,MATCH($A627,'Hoja de Trabajo para listado'!$A$155:$A$1048576,0),MATCH((CUADRO!N$4&amp;$E627),'Hoja de Trabajo para listado'!$A$151:$Z$151,0)),0)+IFERROR(INDEX('Hoja de Trabajo para listado'!$AB$155:$BA$1048576,MATCH($A627,'Hoja de Trabajo para listado'!$AB$155:$AB$1048576,0),MATCH((CUADRO!N$4&amp;$E627),'Hoja de Trabajo para listado'!$AB$151:$BA$151,0)),0)+IFERROR(INDEX('Hoja de Trabajo para listado'!$BC$155:$CB$1048576,MATCH($A627,'Hoja de Trabajo para listado'!$BC$155:$BC$1048576,0),MATCH((CUADRO!N$4&amp;$E627),'Hoja de Trabajo para listado'!$BC$151:$CB$151,0)),0)+IFERROR(INDEX('Hoja de Trabajo para listado'!$DE$153:$DG$274,MATCH($A627,'Hoja de Trabajo para listado'!$DE$153:$DE$1048576,0),MATCH((CUADRO!N$4&amp;$E627),'Hoja de Trabajo para listado'!$DE$151:$DG$151,0)),0)+IFERROR(INDEX('Hoja de Trabajo para listado'!$CD$155:$DC$1048576,MATCH($A627,'Hoja de Trabajo para listado'!$CD$155:$CD$1048576,0),MATCH((CUADRO!N$4&amp;$E627),'Hoja de Trabajo para listado'!$CD$151:$DC$151,0)),0)</f>
        <v>0</v>
      </c>
      <c r="O627" s="243">
        <f ca="1">+IFERROR(INDEX('Hoja de Trabajo para listado'!$A$155:$Z$1048576,MATCH($A627,'Hoja de Trabajo para listado'!$A$155:$A$1048576,0),MATCH((CUADRO!O$4&amp;$E627),'Hoja de Trabajo para listado'!$A$151:$Z$151,0)),0)+IFERROR(INDEX('Hoja de Trabajo para listado'!$AB$155:$BA$1048576,MATCH($A627,'Hoja de Trabajo para listado'!$AB$155:$AB$1048576,0),MATCH((CUADRO!O$4&amp;$E627),'Hoja de Trabajo para listado'!$AB$151:$BA$151,0)),0)+IFERROR(INDEX('Hoja de Trabajo para listado'!$BC$155:$CB$1048576,MATCH($A627,'Hoja de Trabajo para listado'!$BC$155:$BC$1048576,0),MATCH((CUADRO!O$4&amp;$E627),'Hoja de Trabajo para listado'!$BC$151:$CB$151,0)),0)+IFERROR(INDEX('Hoja de Trabajo para listado'!$DE$153:$DG$274,MATCH($A627,'Hoja de Trabajo para listado'!$DE$153:$DE$1048576,0),MATCH((CUADRO!O$4&amp;$E627),'Hoja de Trabajo para listado'!$DE$151:$DG$151,0)),0)+IFERROR(INDEX('Hoja de Trabajo para listado'!$CD$155:$DC$1048576,MATCH($A627,'Hoja de Trabajo para listado'!$CD$155:$CD$1048576,0),MATCH((CUADRO!O$4&amp;$E627),'Hoja de Trabajo para listado'!$CD$151:$DC$151,0)),0)</f>
        <v>0</v>
      </c>
      <c r="P627" s="243">
        <f ca="1">+IFERROR(INDEX('Hoja de Trabajo para listado'!$A$155:$Z$1048576,MATCH($A627,'Hoja de Trabajo para listado'!$A$155:$A$1048576,0),MATCH((CUADRO!P$4&amp;$E627),'Hoja de Trabajo para listado'!$A$151:$Z$151,0)),0)+IFERROR(INDEX('Hoja de Trabajo para listado'!$AB$155:$BA$1048576,MATCH($A627,'Hoja de Trabajo para listado'!$AB$155:$AB$1048576,0),MATCH((CUADRO!P$4&amp;$E627),'Hoja de Trabajo para listado'!$AB$151:$BA$151,0)),0)+IFERROR(INDEX('Hoja de Trabajo para listado'!$BC$155:$CB$1048576,MATCH($A627,'Hoja de Trabajo para listado'!$BC$155:$BC$1048576,0),MATCH((CUADRO!P$4&amp;$E627),'Hoja de Trabajo para listado'!$BC$151:$CB$151,0)),0)+IFERROR(INDEX('Hoja de Trabajo para listado'!$DE$153:$DG$274,MATCH($A627,'Hoja de Trabajo para listado'!$DE$153:$DE$1048576,0),MATCH((CUADRO!P$4&amp;$E627),'Hoja de Trabajo para listado'!$DE$151:$DG$151,0)),0)+IFERROR(INDEX('Hoja de Trabajo para listado'!$CD$155:$DC$1048576,MATCH($A627,'Hoja de Trabajo para listado'!$CD$155:$CD$1048576,0),MATCH((CUADRO!P$4&amp;$E627),'Hoja de Trabajo para listado'!$CD$151:$DC$151,0)),0)</f>
        <v>0</v>
      </c>
      <c r="Q627" s="243">
        <f ca="1">+IFERROR(INDEX('Hoja de Trabajo para listado'!$A$155:$Z$1048576,MATCH($A627,'Hoja de Trabajo para listado'!$A$155:$A$1048576,0),MATCH((CUADRO!Q$4&amp;$E627),'Hoja de Trabajo para listado'!$A$151:$Z$151,0)),0)+IFERROR(INDEX('Hoja de Trabajo para listado'!$AB$155:$BA$1048576,MATCH($A627,'Hoja de Trabajo para listado'!$AB$155:$AB$1048576,0),MATCH((CUADRO!Q$4&amp;$E627),'Hoja de Trabajo para listado'!$AB$151:$BA$151,0)),0)+IFERROR(INDEX('Hoja de Trabajo para listado'!$BC$155:$CB$1048576,MATCH($A627,'Hoja de Trabajo para listado'!$BC$155:$BC$1048576,0),MATCH((CUADRO!Q$4&amp;$E627),'Hoja de Trabajo para listado'!$BC$151:$CB$151,0)),0)+IFERROR(INDEX('Hoja de Trabajo para listado'!$DE$153:$DG$274,MATCH($A627,'Hoja de Trabajo para listado'!$DE$153:$DE$1048576,0),MATCH((CUADRO!Q$4&amp;$E627),'Hoja de Trabajo para listado'!$DE$151:$DG$151,0)),0)+IFERROR(INDEX('Hoja de Trabajo para listado'!$CD$155:$DC$1048576,MATCH($A627,'Hoja de Trabajo para listado'!$CD$155:$CD$1048576,0),MATCH((CUADRO!Q$4&amp;$E627),'Hoja de Trabajo para listado'!$CD$151:$DC$151,0)),0)</f>
        <v>0</v>
      </c>
      <c r="R627" s="243">
        <f t="shared" ca="1" si="25"/>
        <v>0</v>
      </c>
      <c r="S627" s="249"/>
      <c r="T627" s="243">
        <f ca="1">+T628</f>
        <v>0</v>
      </c>
      <c r="U627" s="242">
        <f t="shared" si="26"/>
        <v>1</v>
      </c>
      <c r="V627" s="333" t="str">
        <f>+VLOOKUP(A627,bd_lista!$A$3:$E$592,5,FALSE)</f>
        <v>Gobiernos Autonomos Municipales</v>
      </c>
      <c r="W627" s="387" t="str">
        <f>+V627</f>
        <v>Gobiernos Autonomos Municipales</v>
      </c>
      <c r="X627" s="242">
        <f>+VLOOKUP(A627,[4]Sheet1!$A$13:$D$744,4,FALSE)</f>
        <v>0</v>
      </c>
      <c r="Y627" s="242" t="e">
        <f>+VLOOKUP(X627,bd_lista!$A$3:$C$592,3,FALSE)</f>
        <v>#N/A</v>
      </c>
      <c r="Z627" s="294">
        <f>+X627</f>
        <v>0</v>
      </c>
      <c r="AA627" s="295" t="e">
        <f>+Y627</f>
        <v>#N/A</v>
      </c>
    </row>
    <row r="628" spans="1:27" customFormat="1" ht="15" hidden="1" customHeight="1">
      <c r="A628" s="32">
        <v>1265</v>
      </c>
      <c r="B628" s="393"/>
      <c r="C628" s="247" t="str">
        <f>+VLOOKUP(A628,bd_lista!$A$3:$C$592,3,FALSE)</f>
        <v>Gobierno Autónomo Municipal de Coroico</v>
      </c>
      <c r="D628" s="390"/>
      <c r="E628" s="244" t="s">
        <v>1305</v>
      </c>
      <c r="F628" s="243">
        <f ca="1">+IFERROR(INDEX('Hoja de Trabajo para listado'!$A$155:$Z$1048576,MATCH($A628,'Hoja de Trabajo para listado'!$A$155:$A$1048576,0),MATCH((CUADRO!F$4&amp;$E628),'Hoja de Trabajo para listado'!$A$151:$Z$151,0)),0)+IFERROR(INDEX('Hoja de Trabajo para listado'!$AB$155:$BA$1048576,MATCH($A628,'Hoja de Trabajo para listado'!$AB$155:$AB$1048576,0),MATCH((CUADRO!F$4&amp;$E628),'Hoja de Trabajo para listado'!$AB$151:$BA$151,0)),0)+IFERROR(INDEX('Hoja de Trabajo para listado'!$BC$155:$CB$1048576,MATCH($A628,'Hoja de Trabajo para listado'!$BC$155:$BC$1048576,0),MATCH((CUADRO!F$4&amp;$E628),'Hoja de Trabajo para listado'!$BC$151:$CB$151,0)),0)+IFERROR(INDEX('Hoja de Trabajo para listado'!$DE$153:$DG$274,MATCH($A628,'Hoja de Trabajo para listado'!$DE$153:$DE$1048576,0),MATCH((CUADRO!F$4&amp;$E628),'Hoja de Trabajo para listado'!$DE$151:$DG$151,0)),0)+IFERROR(INDEX('Hoja de Trabajo para listado'!$CD$155:$DC$1048576,MATCH($A628,'Hoja de Trabajo para listado'!$CD$155:$CD$1048576,0),MATCH((CUADRO!F$4&amp;$E628),'Hoja de Trabajo para listado'!$CD$151:$DC$151,0)),0)</f>
        <v>0</v>
      </c>
      <c r="G628" s="243">
        <f ca="1">+IFERROR(INDEX('Hoja de Trabajo para listado'!$A$155:$Z$1048576,MATCH($A628,'Hoja de Trabajo para listado'!$A$155:$A$1048576,0),MATCH((CUADRO!G$4&amp;$E628),'Hoja de Trabajo para listado'!$A$151:$Z$151,0)),0)+IFERROR(INDEX('Hoja de Trabajo para listado'!$AB$155:$BA$1048576,MATCH($A628,'Hoja de Trabajo para listado'!$AB$155:$AB$1048576,0),MATCH((CUADRO!G$4&amp;$E628),'Hoja de Trabajo para listado'!$AB$151:$BA$151,0)),0)+IFERROR(INDEX('Hoja de Trabajo para listado'!$BC$155:$CB$1048576,MATCH($A628,'Hoja de Trabajo para listado'!$BC$155:$BC$1048576,0),MATCH((CUADRO!G$4&amp;$E628),'Hoja de Trabajo para listado'!$BC$151:$CB$151,0)),0)+IFERROR(INDEX('Hoja de Trabajo para listado'!$DE$153:$DG$274,MATCH($A628,'Hoja de Trabajo para listado'!$DE$153:$DE$1048576,0),MATCH((CUADRO!G$4&amp;$E628),'Hoja de Trabajo para listado'!$DE$151:$DG$151,0)),0)+IFERROR(INDEX('Hoja de Trabajo para listado'!$CD$155:$DC$1048576,MATCH($A628,'Hoja de Trabajo para listado'!$CD$155:$CD$1048576,0),MATCH((CUADRO!G$4&amp;$E628),'Hoja de Trabajo para listado'!$CD$151:$DC$151,0)),0)</f>
        <v>0</v>
      </c>
      <c r="H628" s="243">
        <f ca="1">+IFERROR(INDEX('Hoja de Trabajo para listado'!$A$155:$Z$1048576,MATCH($A628,'Hoja de Trabajo para listado'!$A$155:$A$1048576,0),MATCH((CUADRO!H$4&amp;$E628),'Hoja de Trabajo para listado'!$A$151:$Z$151,0)),0)+IFERROR(INDEX('Hoja de Trabajo para listado'!$AB$155:$BA$1048576,MATCH($A628,'Hoja de Trabajo para listado'!$AB$155:$AB$1048576,0),MATCH((CUADRO!H$4&amp;$E628),'Hoja de Trabajo para listado'!$AB$151:$BA$151,0)),0)+IFERROR(INDEX('Hoja de Trabajo para listado'!$BC$155:$CB$1048576,MATCH($A628,'Hoja de Trabajo para listado'!$BC$155:$BC$1048576,0),MATCH((CUADRO!H$4&amp;$E628),'Hoja de Trabajo para listado'!$BC$151:$CB$151,0)),0)+IFERROR(INDEX('Hoja de Trabajo para listado'!$DE$153:$DG$274,MATCH($A628,'Hoja de Trabajo para listado'!$DE$153:$DE$1048576,0),MATCH((CUADRO!H$4&amp;$E628),'Hoja de Trabajo para listado'!$DE$151:$DG$151,0)),0)+IFERROR(INDEX('Hoja de Trabajo para listado'!$CD$155:$DC$1048576,MATCH($A628,'Hoja de Trabajo para listado'!$CD$155:$CD$1048576,0),MATCH((CUADRO!H$4&amp;$E628),'Hoja de Trabajo para listado'!$CD$151:$DC$151,0)),0)</f>
        <v>0</v>
      </c>
      <c r="I628" s="243">
        <f ca="1">+IFERROR(INDEX('Hoja de Trabajo para listado'!$A$155:$Z$1048576,MATCH($A628,'Hoja de Trabajo para listado'!$A$155:$A$1048576,0),MATCH((CUADRO!I$4&amp;$E628),'Hoja de Trabajo para listado'!$A$151:$Z$151,0)),0)+IFERROR(INDEX('Hoja de Trabajo para listado'!$AB$155:$BA$1048576,MATCH($A628,'Hoja de Trabajo para listado'!$AB$155:$AB$1048576,0),MATCH((CUADRO!I$4&amp;$E628),'Hoja de Trabajo para listado'!$AB$151:$BA$151,0)),0)+IFERROR(INDEX('Hoja de Trabajo para listado'!$BC$155:$CB$1048576,MATCH($A628,'Hoja de Trabajo para listado'!$BC$155:$BC$1048576,0),MATCH((CUADRO!I$4&amp;$E628),'Hoja de Trabajo para listado'!$BC$151:$CB$151,0)),0)+IFERROR(INDEX('Hoja de Trabajo para listado'!$DE$153:$DG$274,MATCH($A628,'Hoja de Trabajo para listado'!$DE$153:$DE$1048576,0),MATCH((CUADRO!I$4&amp;$E628),'Hoja de Trabajo para listado'!$DE$151:$DG$151,0)),0)+IFERROR(INDEX('Hoja de Trabajo para listado'!$CD$155:$DC$1048576,MATCH($A628,'Hoja de Trabajo para listado'!$CD$155:$CD$1048576,0),MATCH((CUADRO!I$4&amp;$E628),'Hoja de Trabajo para listado'!$CD$151:$DC$151,0)),0)</f>
        <v>0</v>
      </c>
      <c r="J628" s="243">
        <f ca="1">+IFERROR(INDEX('Hoja de Trabajo para listado'!$A$155:$Z$1048576,MATCH($A628,'Hoja de Trabajo para listado'!$A$155:$A$1048576,0),MATCH((CUADRO!J$4&amp;$E628),'Hoja de Trabajo para listado'!$A$151:$Z$151,0)),0)+IFERROR(INDEX('Hoja de Trabajo para listado'!$AB$155:$BA$1048576,MATCH($A628,'Hoja de Trabajo para listado'!$AB$155:$AB$1048576,0),MATCH((CUADRO!J$4&amp;$E628),'Hoja de Trabajo para listado'!$AB$151:$BA$151,0)),0)+IFERROR(INDEX('Hoja de Trabajo para listado'!$BC$155:$CB$1048576,MATCH($A628,'Hoja de Trabajo para listado'!$BC$155:$BC$1048576,0),MATCH((CUADRO!J$4&amp;$E628),'Hoja de Trabajo para listado'!$BC$151:$CB$151,0)),0)+IFERROR(INDEX('Hoja de Trabajo para listado'!$DE$153:$DG$274,MATCH($A628,'Hoja de Trabajo para listado'!$DE$153:$DE$1048576,0),MATCH((CUADRO!J$4&amp;$E628),'Hoja de Trabajo para listado'!$DE$151:$DG$151,0)),0)+IFERROR(INDEX('Hoja de Trabajo para listado'!$CD$155:$DC$1048576,MATCH($A628,'Hoja de Trabajo para listado'!$CD$155:$CD$1048576,0),MATCH((CUADRO!J$4&amp;$E628),'Hoja de Trabajo para listado'!$CD$151:$DC$151,0)),0)</f>
        <v>0</v>
      </c>
      <c r="K628" s="243">
        <f ca="1">+IFERROR(INDEX('Hoja de Trabajo para listado'!$A$155:$Z$1048576,MATCH($A628,'Hoja de Trabajo para listado'!$A$155:$A$1048576,0),MATCH((CUADRO!K$4&amp;$E628),'Hoja de Trabajo para listado'!$A$151:$Z$151,0)),0)+IFERROR(INDEX('Hoja de Trabajo para listado'!$AB$155:$BA$1048576,MATCH($A628,'Hoja de Trabajo para listado'!$AB$155:$AB$1048576,0),MATCH((CUADRO!K$4&amp;$E628),'Hoja de Trabajo para listado'!$AB$151:$BA$151,0)),0)+IFERROR(INDEX('Hoja de Trabajo para listado'!$BC$155:$CB$1048576,MATCH($A628,'Hoja de Trabajo para listado'!$BC$155:$BC$1048576,0),MATCH((CUADRO!K$4&amp;$E628),'Hoja de Trabajo para listado'!$BC$151:$CB$151,0)),0)+IFERROR(INDEX('Hoja de Trabajo para listado'!$DE$153:$DG$274,MATCH($A628,'Hoja de Trabajo para listado'!$DE$153:$DE$1048576,0),MATCH((CUADRO!K$4&amp;$E628),'Hoja de Trabajo para listado'!$DE$151:$DG$151,0)),0)+IFERROR(INDEX('Hoja de Trabajo para listado'!$CD$155:$DC$1048576,MATCH($A628,'Hoja de Trabajo para listado'!$CD$155:$CD$1048576,0),MATCH((CUADRO!K$4&amp;$E628),'Hoja de Trabajo para listado'!$CD$151:$DC$151,0)),0)</f>
        <v>0</v>
      </c>
      <c r="L628" s="243">
        <f ca="1">+IFERROR(INDEX('Hoja de Trabajo para listado'!$A$155:$Z$1048576,MATCH($A628,'Hoja de Trabajo para listado'!$A$155:$A$1048576,0),MATCH((CUADRO!L$4&amp;$E628),'Hoja de Trabajo para listado'!$A$151:$Z$151,0)),0)+IFERROR(INDEX('Hoja de Trabajo para listado'!$AB$155:$BA$1048576,MATCH($A628,'Hoja de Trabajo para listado'!$AB$155:$AB$1048576,0),MATCH((CUADRO!L$4&amp;$E628),'Hoja de Trabajo para listado'!$AB$151:$BA$151,0)),0)+IFERROR(INDEX('Hoja de Trabajo para listado'!$BC$155:$CB$1048576,MATCH($A628,'Hoja de Trabajo para listado'!$BC$155:$BC$1048576,0),MATCH((CUADRO!L$4&amp;$E628),'Hoja de Trabajo para listado'!$BC$151:$CB$151,0)),0)+IFERROR(INDEX('Hoja de Trabajo para listado'!$DE$153:$DG$274,MATCH($A628,'Hoja de Trabajo para listado'!$DE$153:$DE$1048576,0),MATCH((CUADRO!L$4&amp;$E628),'Hoja de Trabajo para listado'!$DE$151:$DG$151,0)),0)+IFERROR(INDEX('Hoja de Trabajo para listado'!$CD$155:$DC$1048576,MATCH($A628,'Hoja de Trabajo para listado'!$CD$155:$CD$1048576,0),MATCH((CUADRO!L$4&amp;$E628),'Hoja de Trabajo para listado'!$CD$151:$DC$151,0)),0)</f>
        <v>0</v>
      </c>
      <c r="M628" s="243">
        <f ca="1">+IFERROR(INDEX('Hoja de Trabajo para listado'!$A$155:$Z$1048576,MATCH($A628,'Hoja de Trabajo para listado'!$A$155:$A$1048576,0),MATCH((CUADRO!M$4&amp;$E628),'Hoja de Trabajo para listado'!$A$151:$Z$151,0)),0)+IFERROR(INDEX('Hoja de Trabajo para listado'!$AB$155:$BA$1048576,MATCH($A628,'Hoja de Trabajo para listado'!$AB$155:$AB$1048576,0),MATCH((CUADRO!M$4&amp;$E628),'Hoja de Trabajo para listado'!$AB$151:$BA$151,0)),0)+IFERROR(INDEX('Hoja de Trabajo para listado'!$BC$155:$CB$1048576,MATCH($A628,'Hoja de Trabajo para listado'!$BC$155:$BC$1048576,0),MATCH((CUADRO!M$4&amp;$E628),'Hoja de Trabajo para listado'!$BC$151:$CB$151,0)),0)+IFERROR(INDEX('Hoja de Trabajo para listado'!$DE$153:$DG$274,MATCH($A628,'Hoja de Trabajo para listado'!$DE$153:$DE$1048576,0),MATCH((CUADRO!M$4&amp;$E628),'Hoja de Trabajo para listado'!$DE$151:$DG$151,0)),0)+IFERROR(INDEX('Hoja de Trabajo para listado'!$CD$155:$DC$1048576,MATCH($A628,'Hoja de Trabajo para listado'!$CD$155:$CD$1048576,0),MATCH((CUADRO!M$4&amp;$E628),'Hoja de Trabajo para listado'!$CD$151:$DC$151,0)),0)</f>
        <v>0</v>
      </c>
      <c r="N628" s="243">
        <f ca="1">+IFERROR(INDEX('Hoja de Trabajo para listado'!$A$155:$Z$1048576,MATCH($A628,'Hoja de Trabajo para listado'!$A$155:$A$1048576,0),MATCH((CUADRO!N$4&amp;$E628),'Hoja de Trabajo para listado'!$A$151:$Z$151,0)),0)+IFERROR(INDEX('Hoja de Trabajo para listado'!$AB$155:$BA$1048576,MATCH($A628,'Hoja de Trabajo para listado'!$AB$155:$AB$1048576,0),MATCH((CUADRO!N$4&amp;$E628),'Hoja de Trabajo para listado'!$AB$151:$BA$151,0)),0)+IFERROR(INDEX('Hoja de Trabajo para listado'!$BC$155:$CB$1048576,MATCH($A628,'Hoja de Trabajo para listado'!$BC$155:$BC$1048576,0),MATCH((CUADRO!N$4&amp;$E628),'Hoja de Trabajo para listado'!$BC$151:$CB$151,0)),0)+IFERROR(INDEX('Hoja de Trabajo para listado'!$DE$153:$DG$274,MATCH($A628,'Hoja de Trabajo para listado'!$DE$153:$DE$1048576,0),MATCH((CUADRO!N$4&amp;$E628),'Hoja de Trabajo para listado'!$DE$151:$DG$151,0)),0)+IFERROR(INDEX('Hoja de Trabajo para listado'!$CD$155:$DC$1048576,MATCH($A628,'Hoja de Trabajo para listado'!$CD$155:$CD$1048576,0),MATCH((CUADRO!N$4&amp;$E628),'Hoja de Trabajo para listado'!$CD$151:$DC$151,0)),0)</f>
        <v>0</v>
      </c>
      <c r="O628" s="243">
        <f ca="1">+IFERROR(INDEX('Hoja de Trabajo para listado'!$A$155:$Z$1048576,MATCH($A628,'Hoja de Trabajo para listado'!$A$155:$A$1048576,0),MATCH((CUADRO!O$4&amp;$E628),'Hoja de Trabajo para listado'!$A$151:$Z$151,0)),0)+IFERROR(INDEX('Hoja de Trabajo para listado'!$AB$155:$BA$1048576,MATCH($A628,'Hoja de Trabajo para listado'!$AB$155:$AB$1048576,0),MATCH((CUADRO!O$4&amp;$E628),'Hoja de Trabajo para listado'!$AB$151:$BA$151,0)),0)+IFERROR(INDEX('Hoja de Trabajo para listado'!$BC$155:$CB$1048576,MATCH($A628,'Hoja de Trabajo para listado'!$BC$155:$BC$1048576,0),MATCH((CUADRO!O$4&amp;$E628),'Hoja de Trabajo para listado'!$BC$151:$CB$151,0)),0)+IFERROR(INDEX('Hoja de Trabajo para listado'!$DE$153:$DG$274,MATCH($A628,'Hoja de Trabajo para listado'!$DE$153:$DE$1048576,0),MATCH((CUADRO!O$4&amp;$E628),'Hoja de Trabajo para listado'!$DE$151:$DG$151,0)),0)+IFERROR(INDEX('Hoja de Trabajo para listado'!$CD$155:$DC$1048576,MATCH($A628,'Hoja de Trabajo para listado'!$CD$155:$CD$1048576,0),MATCH((CUADRO!O$4&amp;$E628),'Hoja de Trabajo para listado'!$CD$151:$DC$151,0)),0)</f>
        <v>0</v>
      </c>
      <c r="P628" s="243">
        <f ca="1">+IFERROR(INDEX('Hoja de Trabajo para listado'!$A$155:$Z$1048576,MATCH($A628,'Hoja de Trabajo para listado'!$A$155:$A$1048576,0),MATCH((CUADRO!P$4&amp;$E628),'Hoja de Trabajo para listado'!$A$151:$Z$151,0)),0)+IFERROR(INDEX('Hoja de Trabajo para listado'!$AB$155:$BA$1048576,MATCH($A628,'Hoja de Trabajo para listado'!$AB$155:$AB$1048576,0),MATCH((CUADRO!P$4&amp;$E628),'Hoja de Trabajo para listado'!$AB$151:$BA$151,0)),0)+IFERROR(INDEX('Hoja de Trabajo para listado'!$BC$155:$CB$1048576,MATCH($A628,'Hoja de Trabajo para listado'!$BC$155:$BC$1048576,0),MATCH((CUADRO!P$4&amp;$E628),'Hoja de Trabajo para listado'!$BC$151:$CB$151,0)),0)+IFERROR(INDEX('Hoja de Trabajo para listado'!$DE$153:$DG$274,MATCH($A628,'Hoja de Trabajo para listado'!$DE$153:$DE$1048576,0),MATCH((CUADRO!P$4&amp;$E628),'Hoja de Trabajo para listado'!$DE$151:$DG$151,0)),0)+IFERROR(INDEX('Hoja de Trabajo para listado'!$CD$155:$DC$1048576,MATCH($A628,'Hoja de Trabajo para listado'!$CD$155:$CD$1048576,0),MATCH((CUADRO!P$4&amp;$E628),'Hoja de Trabajo para listado'!$CD$151:$DC$151,0)),0)</f>
        <v>0</v>
      </c>
      <c r="Q628" s="243">
        <f ca="1">+IFERROR(INDEX('Hoja de Trabajo para listado'!$A$155:$Z$1048576,MATCH($A628,'Hoja de Trabajo para listado'!$A$155:$A$1048576,0),MATCH((CUADRO!Q$4&amp;$E628),'Hoja de Trabajo para listado'!$A$151:$Z$151,0)),0)+IFERROR(INDEX('Hoja de Trabajo para listado'!$AB$155:$BA$1048576,MATCH($A628,'Hoja de Trabajo para listado'!$AB$155:$AB$1048576,0),MATCH((CUADRO!Q$4&amp;$E628),'Hoja de Trabajo para listado'!$AB$151:$BA$151,0)),0)+IFERROR(INDEX('Hoja de Trabajo para listado'!$BC$155:$CB$1048576,MATCH($A628,'Hoja de Trabajo para listado'!$BC$155:$BC$1048576,0),MATCH((CUADRO!Q$4&amp;$E628),'Hoja de Trabajo para listado'!$BC$151:$CB$151,0)),0)+IFERROR(INDEX('Hoja de Trabajo para listado'!$DE$153:$DG$274,MATCH($A628,'Hoja de Trabajo para listado'!$DE$153:$DE$1048576,0),MATCH((CUADRO!Q$4&amp;$E628),'Hoja de Trabajo para listado'!$DE$151:$DG$151,0)),0)+IFERROR(INDEX('Hoja de Trabajo para listado'!$CD$155:$DC$1048576,MATCH($A628,'Hoja de Trabajo para listado'!$CD$155:$CD$1048576,0),MATCH((CUADRO!Q$4&amp;$E628),'Hoja de Trabajo para listado'!$CD$151:$DC$151,0)),0)</f>
        <v>0</v>
      </c>
      <c r="R628" s="243">
        <f t="shared" ca="1" si="25"/>
        <v>0</v>
      </c>
      <c r="S628" s="249">
        <f ca="1">+R627+R628</f>
        <v>0</v>
      </c>
      <c r="T628" s="243">
        <f ca="1">+S628</f>
        <v>0</v>
      </c>
      <c r="U628" s="242">
        <f t="shared" si="26"/>
        <v>2</v>
      </c>
      <c r="V628" s="333" t="str">
        <f>+VLOOKUP(A628,bd_lista!$A$3:$E$592,5,FALSE)</f>
        <v>Gobiernos Autonomos Municipales</v>
      </c>
      <c r="W628" s="388"/>
      <c r="X628" s="242">
        <f>+VLOOKUP(A628,[4]Sheet1!$A$13:$D$744,4,FALSE)</f>
        <v>0</v>
      </c>
      <c r="Y628" s="242" t="e">
        <f>+VLOOKUP(X628,bd_lista!$A$3:$C$592,3,FALSE)</f>
        <v>#N/A</v>
      </c>
      <c r="Z628" s="292"/>
      <c r="AA628" s="293"/>
    </row>
    <row r="629" spans="1:27" customFormat="1" ht="15" hidden="1" customHeight="1">
      <c r="A629" s="32">
        <v>1266</v>
      </c>
      <c r="B629" s="392">
        <f>+A629</f>
        <v>1266</v>
      </c>
      <c r="C629" s="247" t="str">
        <f>+VLOOKUP(A629,bd_lista!$A$3:$C$592,3,FALSE)</f>
        <v>Gobierno Autónomo Municipal de Coripata</v>
      </c>
      <c r="D629" s="389" t="str">
        <f>+C629</f>
        <v>Gobierno Autónomo Municipal de Coripata</v>
      </c>
      <c r="E629" s="242" t="s">
        <v>1304</v>
      </c>
      <c r="F629" s="243">
        <f ca="1">+IFERROR(INDEX('Hoja de Trabajo para listado'!$A$155:$Z$1048576,MATCH($A629,'Hoja de Trabajo para listado'!$A$155:$A$1048576,0),MATCH((CUADRO!F$4&amp;$E629),'Hoja de Trabajo para listado'!$A$151:$Z$151,0)),0)+IFERROR(INDEX('Hoja de Trabajo para listado'!$AB$155:$BA$1048576,MATCH($A629,'Hoja de Trabajo para listado'!$AB$155:$AB$1048576,0),MATCH((CUADRO!F$4&amp;$E629),'Hoja de Trabajo para listado'!$AB$151:$BA$151,0)),0)+IFERROR(INDEX('Hoja de Trabajo para listado'!$BC$155:$CB$1048576,MATCH($A629,'Hoja de Trabajo para listado'!$BC$155:$BC$1048576,0),MATCH((CUADRO!F$4&amp;$E629),'Hoja de Trabajo para listado'!$BC$151:$CB$151,0)),0)+IFERROR(INDEX('Hoja de Trabajo para listado'!$DE$153:$DG$274,MATCH($A629,'Hoja de Trabajo para listado'!$DE$153:$DE$1048576,0),MATCH((CUADRO!F$4&amp;$E629),'Hoja de Trabajo para listado'!$DE$151:$DG$151,0)),0)+IFERROR(INDEX('Hoja de Trabajo para listado'!$CD$155:$DC$1048576,MATCH($A629,'Hoja de Trabajo para listado'!$CD$155:$CD$1048576,0),MATCH((CUADRO!F$4&amp;$E629),'Hoja de Trabajo para listado'!$CD$151:$DC$151,0)),0)</f>
        <v>0</v>
      </c>
      <c r="G629" s="243">
        <f ca="1">+IFERROR(INDEX('Hoja de Trabajo para listado'!$A$155:$Z$1048576,MATCH($A629,'Hoja de Trabajo para listado'!$A$155:$A$1048576,0),MATCH((CUADRO!G$4&amp;$E629),'Hoja de Trabajo para listado'!$A$151:$Z$151,0)),0)+IFERROR(INDEX('Hoja de Trabajo para listado'!$AB$155:$BA$1048576,MATCH($A629,'Hoja de Trabajo para listado'!$AB$155:$AB$1048576,0),MATCH((CUADRO!G$4&amp;$E629),'Hoja de Trabajo para listado'!$AB$151:$BA$151,0)),0)+IFERROR(INDEX('Hoja de Trabajo para listado'!$BC$155:$CB$1048576,MATCH($A629,'Hoja de Trabajo para listado'!$BC$155:$BC$1048576,0),MATCH((CUADRO!G$4&amp;$E629),'Hoja de Trabajo para listado'!$BC$151:$CB$151,0)),0)+IFERROR(INDEX('Hoja de Trabajo para listado'!$DE$153:$DG$274,MATCH($A629,'Hoja de Trabajo para listado'!$DE$153:$DE$1048576,0),MATCH((CUADRO!G$4&amp;$E629),'Hoja de Trabajo para listado'!$DE$151:$DG$151,0)),0)+IFERROR(INDEX('Hoja de Trabajo para listado'!$CD$155:$DC$1048576,MATCH($A629,'Hoja de Trabajo para listado'!$CD$155:$CD$1048576,0),MATCH((CUADRO!G$4&amp;$E629),'Hoja de Trabajo para listado'!$CD$151:$DC$151,0)),0)</f>
        <v>0</v>
      </c>
      <c r="H629" s="243">
        <f ca="1">+IFERROR(INDEX('Hoja de Trabajo para listado'!$A$155:$Z$1048576,MATCH($A629,'Hoja de Trabajo para listado'!$A$155:$A$1048576,0),MATCH((CUADRO!H$4&amp;$E629),'Hoja de Trabajo para listado'!$A$151:$Z$151,0)),0)+IFERROR(INDEX('Hoja de Trabajo para listado'!$AB$155:$BA$1048576,MATCH($A629,'Hoja de Trabajo para listado'!$AB$155:$AB$1048576,0),MATCH((CUADRO!H$4&amp;$E629),'Hoja de Trabajo para listado'!$AB$151:$BA$151,0)),0)+IFERROR(INDEX('Hoja de Trabajo para listado'!$BC$155:$CB$1048576,MATCH($A629,'Hoja de Trabajo para listado'!$BC$155:$BC$1048576,0),MATCH((CUADRO!H$4&amp;$E629),'Hoja de Trabajo para listado'!$BC$151:$CB$151,0)),0)+IFERROR(INDEX('Hoja de Trabajo para listado'!$DE$153:$DG$274,MATCH($A629,'Hoja de Trabajo para listado'!$DE$153:$DE$1048576,0),MATCH((CUADRO!H$4&amp;$E629),'Hoja de Trabajo para listado'!$DE$151:$DG$151,0)),0)+IFERROR(INDEX('Hoja de Trabajo para listado'!$CD$155:$DC$1048576,MATCH($A629,'Hoja de Trabajo para listado'!$CD$155:$CD$1048576,0),MATCH((CUADRO!H$4&amp;$E629),'Hoja de Trabajo para listado'!$CD$151:$DC$151,0)),0)</f>
        <v>0</v>
      </c>
      <c r="I629" s="243">
        <f ca="1">+IFERROR(INDEX('Hoja de Trabajo para listado'!$A$155:$Z$1048576,MATCH($A629,'Hoja de Trabajo para listado'!$A$155:$A$1048576,0),MATCH((CUADRO!I$4&amp;$E629),'Hoja de Trabajo para listado'!$A$151:$Z$151,0)),0)+IFERROR(INDEX('Hoja de Trabajo para listado'!$AB$155:$BA$1048576,MATCH($A629,'Hoja de Trabajo para listado'!$AB$155:$AB$1048576,0),MATCH((CUADRO!I$4&amp;$E629),'Hoja de Trabajo para listado'!$AB$151:$BA$151,0)),0)+IFERROR(INDEX('Hoja de Trabajo para listado'!$BC$155:$CB$1048576,MATCH($A629,'Hoja de Trabajo para listado'!$BC$155:$BC$1048576,0),MATCH((CUADRO!I$4&amp;$E629),'Hoja de Trabajo para listado'!$BC$151:$CB$151,0)),0)+IFERROR(INDEX('Hoja de Trabajo para listado'!$DE$153:$DG$274,MATCH($A629,'Hoja de Trabajo para listado'!$DE$153:$DE$1048576,0),MATCH((CUADRO!I$4&amp;$E629),'Hoja de Trabajo para listado'!$DE$151:$DG$151,0)),0)+IFERROR(INDEX('Hoja de Trabajo para listado'!$CD$155:$DC$1048576,MATCH($A629,'Hoja de Trabajo para listado'!$CD$155:$CD$1048576,0),MATCH((CUADRO!I$4&amp;$E629),'Hoja de Trabajo para listado'!$CD$151:$DC$151,0)),0)</f>
        <v>0</v>
      </c>
      <c r="J629" s="243">
        <f ca="1">+IFERROR(INDEX('Hoja de Trabajo para listado'!$A$155:$Z$1048576,MATCH($A629,'Hoja de Trabajo para listado'!$A$155:$A$1048576,0),MATCH((CUADRO!J$4&amp;$E629),'Hoja de Trabajo para listado'!$A$151:$Z$151,0)),0)+IFERROR(INDEX('Hoja de Trabajo para listado'!$AB$155:$BA$1048576,MATCH($A629,'Hoja de Trabajo para listado'!$AB$155:$AB$1048576,0),MATCH((CUADRO!J$4&amp;$E629),'Hoja de Trabajo para listado'!$AB$151:$BA$151,0)),0)+IFERROR(INDEX('Hoja de Trabajo para listado'!$BC$155:$CB$1048576,MATCH($A629,'Hoja de Trabajo para listado'!$BC$155:$BC$1048576,0),MATCH((CUADRO!J$4&amp;$E629),'Hoja de Trabajo para listado'!$BC$151:$CB$151,0)),0)+IFERROR(INDEX('Hoja de Trabajo para listado'!$DE$153:$DG$274,MATCH($A629,'Hoja de Trabajo para listado'!$DE$153:$DE$1048576,0),MATCH((CUADRO!J$4&amp;$E629),'Hoja de Trabajo para listado'!$DE$151:$DG$151,0)),0)+IFERROR(INDEX('Hoja de Trabajo para listado'!$CD$155:$DC$1048576,MATCH($A629,'Hoja de Trabajo para listado'!$CD$155:$CD$1048576,0),MATCH((CUADRO!J$4&amp;$E629),'Hoja de Trabajo para listado'!$CD$151:$DC$151,0)),0)</f>
        <v>0</v>
      </c>
      <c r="K629" s="243">
        <f ca="1">+IFERROR(INDEX('Hoja de Trabajo para listado'!$A$155:$Z$1048576,MATCH($A629,'Hoja de Trabajo para listado'!$A$155:$A$1048576,0),MATCH((CUADRO!K$4&amp;$E629),'Hoja de Trabajo para listado'!$A$151:$Z$151,0)),0)+IFERROR(INDEX('Hoja de Trabajo para listado'!$AB$155:$BA$1048576,MATCH($A629,'Hoja de Trabajo para listado'!$AB$155:$AB$1048576,0),MATCH((CUADRO!K$4&amp;$E629),'Hoja de Trabajo para listado'!$AB$151:$BA$151,0)),0)+IFERROR(INDEX('Hoja de Trabajo para listado'!$BC$155:$CB$1048576,MATCH($A629,'Hoja de Trabajo para listado'!$BC$155:$BC$1048576,0),MATCH((CUADRO!K$4&amp;$E629),'Hoja de Trabajo para listado'!$BC$151:$CB$151,0)),0)+IFERROR(INDEX('Hoja de Trabajo para listado'!$DE$153:$DG$274,MATCH($A629,'Hoja de Trabajo para listado'!$DE$153:$DE$1048576,0),MATCH((CUADRO!K$4&amp;$E629),'Hoja de Trabajo para listado'!$DE$151:$DG$151,0)),0)+IFERROR(INDEX('Hoja de Trabajo para listado'!$CD$155:$DC$1048576,MATCH($A629,'Hoja de Trabajo para listado'!$CD$155:$CD$1048576,0),MATCH((CUADRO!K$4&amp;$E629),'Hoja de Trabajo para listado'!$CD$151:$DC$151,0)),0)</f>
        <v>0</v>
      </c>
      <c r="L629" s="243">
        <f ca="1">+IFERROR(INDEX('Hoja de Trabajo para listado'!$A$155:$Z$1048576,MATCH($A629,'Hoja de Trabajo para listado'!$A$155:$A$1048576,0),MATCH((CUADRO!L$4&amp;$E629),'Hoja de Trabajo para listado'!$A$151:$Z$151,0)),0)+IFERROR(INDEX('Hoja de Trabajo para listado'!$AB$155:$BA$1048576,MATCH($A629,'Hoja de Trabajo para listado'!$AB$155:$AB$1048576,0),MATCH((CUADRO!L$4&amp;$E629),'Hoja de Trabajo para listado'!$AB$151:$BA$151,0)),0)+IFERROR(INDEX('Hoja de Trabajo para listado'!$BC$155:$CB$1048576,MATCH($A629,'Hoja de Trabajo para listado'!$BC$155:$BC$1048576,0),MATCH((CUADRO!L$4&amp;$E629),'Hoja de Trabajo para listado'!$BC$151:$CB$151,0)),0)+IFERROR(INDEX('Hoja de Trabajo para listado'!$DE$153:$DG$274,MATCH($A629,'Hoja de Trabajo para listado'!$DE$153:$DE$1048576,0),MATCH((CUADRO!L$4&amp;$E629),'Hoja de Trabajo para listado'!$DE$151:$DG$151,0)),0)+IFERROR(INDEX('Hoja de Trabajo para listado'!$CD$155:$DC$1048576,MATCH($A629,'Hoja de Trabajo para listado'!$CD$155:$CD$1048576,0),MATCH((CUADRO!L$4&amp;$E629),'Hoja de Trabajo para listado'!$CD$151:$DC$151,0)),0)</f>
        <v>0</v>
      </c>
      <c r="M629" s="243">
        <f ca="1">+IFERROR(INDEX('Hoja de Trabajo para listado'!$A$155:$Z$1048576,MATCH($A629,'Hoja de Trabajo para listado'!$A$155:$A$1048576,0),MATCH((CUADRO!M$4&amp;$E629),'Hoja de Trabajo para listado'!$A$151:$Z$151,0)),0)+IFERROR(INDEX('Hoja de Trabajo para listado'!$AB$155:$BA$1048576,MATCH($A629,'Hoja de Trabajo para listado'!$AB$155:$AB$1048576,0),MATCH((CUADRO!M$4&amp;$E629),'Hoja de Trabajo para listado'!$AB$151:$BA$151,0)),0)+IFERROR(INDEX('Hoja de Trabajo para listado'!$BC$155:$CB$1048576,MATCH($A629,'Hoja de Trabajo para listado'!$BC$155:$BC$1048576,0),MATCH((CUADRO!M$4&amp;$E629),'Hoja de Trabajo para listado'!$BC$151:$CB$151,0)),0)+IFERROR(INDEX('Hoja de Trabajo para listado'!$DE$153:$DG$274,MATCH($A629,'Hoja de Trabajo para listado'!$DE$153:$DE$1048576,0),MATCH((CUADRO!M$4&amp;$E629),'Hoja de Trabajo para listado'!$DE$151:$DG$151,0)),0)+IFERROR(INDEX('Hoja de Trabajo para listado'!$CD$155:$DC$1048576,MATCH($A629,'Hoja de Trabajo para listado'!$CD$155:$CD$1048576,0),MATCH((CUADRO!M$4&amp;$E629),'Hoja de Trabajo para listado'!$CD$151:$DC$151,0)),0)</f>
        <v>0</v>
      </c>
      <c r="N629" s="243">
        <f ca="1">+IFERROR(INDEX('Hoja de Trabajo para listado'!$A$155:$Z$1048576,MATCH($A629,'Hoja de Trabajo para listado'!$A$155:$A$1048576,0),MATCH((CUADRO!N$4&amp;$E629),'Hoja de Trabajo para listado'!$A$151:$Z$151,0)),0)+IFERROR(INDEX('Hoja de Trabajo para listado'!$AB$155:$BA$1048576,MATCH($A629,'Hoja de Trabajo para listado'!$AB$155:$AB$1048576,0),MATCH((CUADRO!N$4&amp;$E629),'Hoja de Trabajo para listado'!$AB$151:$BA$151,0)),0)+IFERROR(INDEX('Hoja de Trabajo para listado'!$BC$155:$CB$1048576,MATCH($A629,'Hoja de Trabajo para listado'!$BC$155:$BC$1048576,0),MATCH((CUADRO!N$4&amp;$E629),'Hoja de Trabajo para listado'!$BC$151:$CB$151,0)),0)+IFERROR(INDEX('Hoja de Trabajo para listado'!$DE$153:$DG$274,MATCH($A629,'Hoja de Trabajo para listado'!$DE$153:$DE$1048576,0),MATCH((CUADRO!N$4&amp;$E629),'Hoja de Trabajo para listado'!$DE$151:$DG$151,0)),0)+IFERROR(INDEX('Hoja de Trabajo para listado'!$CD$155:$DC$1048576,MATCH($A629,'Hoja de Trabajo para listado'!$CD$155:$CD$1048576,0),MATCH((CUADRO!N$4&amp;$E629),'Hoja de Trabajo para listado'!$CD$151:$DC$151,0)),0)</f>
        <v>0</v>
      </c>
      <c r="O629" s="243">
        <f ca="1">+IFERROR(INDEX('Hoja de Trabajo para listado'!$A$155:$Z$1048576,MATCH($A629,'Hoja de Trabajo para listado'!$A$155:$A$1048576,0),MATCH((CUADRO!O$4&amp;$E629),'Hoja de Trabajo para listado'!$A$151:$Z$151,0)),0)+IFERROR(INDEX('Hoja de Trabajo para listado'!$AB$155:$BA$1048576,MATCH($A629,'Hoja de Trabajo para listado'!$AB$155:$AB$1048576,0),MATCH((CUADRO!O$4&amp;$E629),'Hoja de Trabajo para listado'!$AB$151:$BA$151,0)),0)+IFERROR(INDEX('Hoja de Trabajo para listado'!$BC$155:$CB$1048576,MATCH($A629,'Hoja de Trabajo para listado'!$BC$155:$BC$1048576,0),MATCH((CUADRO!O$4&amp;$E629),'Hoja de Trabajo para listado'!$BC$151:$CB$151,0)),0)+IFERROR(INDEX('Hoja de Trabajo para listado'!$DE$153:$DG$274,MATCH($A629,'Hoja de Trabajo para listado'!$DE$153:$DE$1048576,0),MATCH((CUADRO!O$4&amp;$E629),'Hoja de Trabajo para listado'!$DE$151:$DG$151,0)),0)+IFERROR(INDEX('Hoja de Trabajo para listado'!$CD$155:$DC$1048576,MATCH($A629,'Hoja de Trabajo para listado'!$CD$155:$CD$1048576,0),MATCH((CUADRO!O$4&amp;$E629),'Hoja de Trabajo para listado'!$CD$151:$DC$151,0)),0)</f>
        <v>0</v>
      </c>
      <c r="P629" s="243">
        <f ca="1">+IFERROR(INDEX('Hoja de Trabajo para listado'!$A$155:$Z$1048576,MATCH($A629,'Hoja de Trabajo para listado'!$A$155:$A$1048576,0),MATCH((CUADRO!P$4&amp;$E629),'Hoja de Trabajo para listado'!$A$151:$Z$151,0)),0)+IFERROR(INDEX('Hoja de Trabajo para listado'!$AB$155:$BA$1048576,MATCH($A629,'Hoja de Trabajo para listado'!$AB$155:$AB$1048576,0),MATCH((CUADRO!P$4&amp;$E629),'Hoja de Trabajo para listado'!$AB$151:$BA$151,0)),0)+IFERROR(INDEX('Hoja de Trabajo para listado'!$BC$155:$CB$1048576,MATCH($A629,'Hoja de Trabajo para listado'!$BC$155:$BC$1048576,0),MATCH((CUADRO!P$4&amp;$E629),'Hoja de Trabajo para listado'!$BC$151:$CB$151,0)),0)+IFERROR(INDEX('Hoja de Trabajo para listado'!$DE$153:$DG$274,MATCH($A629,'Hoja de Trabajo para listado'!$DE$153:$DE$1048576,0),MATCH((CUADRO!P$4&amp;$E629),'Hoja de Trabajo para listado'!$DE$151:$DG$151,0)),0)+IFERROR(INDEX('Hoja de Trabajo para listado'!$CD$155:$DC$1048576,MATCH($A629,'Hoja de Trabajo para listado'!$CD$155:$CD$1048576,0),MATCH((CUADRO!P$4&amp;$E629),'Hoja de Trabajo para listado'!$CD$151:$DC$151,0)),0)</f>
        <v>0</v>
      </c>
      <c r="Q629" s="243">
        <f ca="1">+IFERROR(INDEX('Hoja de Trabajo para listado'!$A$155:$Z$1048576,MATCH($A629,'Hoja de Trabajo para listado'!$A$155:$A$1048576,0),MATCH((CUADRO!Q$4&amp;$E629),'Hoja de Trabajo para listado'!$A$151:$Z$151,0)),0)+IFERROR(INDEX('Hoja de Trabajo para listado'!$AB$155:$BA$1048576,MATCH($A629,'Hoja de Trabajo para listado'!$AB$155:$AB$1048576,0),MATCH((CUADRO!Q$4&amp;$E629),'Hoja de Trabajo para listado'!$AB$151:$BA$151,0)),0)+IFERROR(INDEX('Hoja de Trabajo para listado'!$BC$155:$CB$1048576,MATCH($A629,'Hoja de Trabajo para listado'!$BC$155:$BC$1048576,0),MATCH((CUADRO!Q$4&amp;$E629),'Hoja de Trabajo para listado'!$BC$151:$CB$151,0)),0)+IFERROR(INDEX('Hoja de Trabajo para listado'!$DE$153:$DG$274,MATCH($A629,'Hoja de Trabajo para listado'!$DE$153:$DE$1048576,0),MATCH((CUADRO!Q$4&amp;$E629),'Hoja de Trabajo para listado'!$DE$151:$DG$151,0)),0)+IFERROR(INDEX('Hoja de Trabajo para listado'!$CD$155:$DC$1048576,MATCH($A629,'Hoja de Trabajo para listado'!$CD$155:$CD$1048576,0),MATCH((CUADRO!Q$4&amp;$E629),'Hoja de Trabajo para listado'!$CD$151:$DC$151,0)),0)</f>
        <v>0</v>
      </c>
      <c r="R629" s="243">
        <f t="shared" ca="1" si="25"/>
        <v>0</v>
      </c>
      <c r="S629" s="249"/>
      <c r="T629" s="243">
        <f ca="1">+T630</f>
        <v>0</v>
      </c>
      <c r="U629" s="242">
        <f t="shared" si="26"/>
        <v>1</v>
      </c>
      <c r="V629" s="333" t="str">
        <f>+VLOOKUP(A629,bd_lista!$A$3:$E$592,5,FALSE)</f>
        <v>Gobiernos Autonomos Municipales</v>
      </c>
      <c r="W629" s="387" t="str">
        <f>+V629</f>
        <v>Gobiernos Autonomos Municipales</v>
      </c>
      <c r="X629" s="242">
        <f>+VLOOKUP(A629,[4]Sheet1!$A$13:$D$744,4,FALSE)</f>
        <v>0</v>
      </c>
      <c r="Y629" s="242" t="e">
        <f>+VLOOKUP(X629,bd_lista!$A$3:$C$592,3,FALSE)</f>
        <v>#N/A</v>
      </c>
      <c r="Z629" s="294">
        <f>+X629</f>
        <v>0</v>
      </c>
      <c r="AA629" s="295" t="e">
        <f>+Y629</f>
        <v>#N/A</v>
      </c>
    </row>
    <row r="630" spans="1:27" customFormat="1" ht="15" hidden="1" customHeight="1">
      <c r="A630" s="32">
        <v>1266</v>
      </c>
      <c r="B630" s="393"/>
      <c r="C630" s="247" t="str">
        <f>+VLOOKUP(A630,bd_lista!$A$3:$C$592,3,FALSE)</f>
        <v>Gobierno Autónomo Municipal de Coripata</v>
      </c>
      <c r="D630" s="390"/>
      <c r="E630" s="244" t="s">
        <v>1305</v>
      </c>
      <c r="F630" s="243">
        <f ca="1">+IFERROR(INDEX('Hoja de Trabajo para listado'!$A$155:$Z$1048576,MATCH($A630,'Hoja de Trabajo para listado'!$A$155:$A$1048576,0),MATCH((CUADRO!F$4&amp;$E630),'Hoja de Trabajo para listado'!$A$151:$Z$151,0)),0)+IFERROR(INDEX('Hoja de Trabajo para listado'!$AB$155:$BA$1048576,MATCH($A630,'Hoja de Trabajo para listado'!$AB$155:$AB$1048576,0),MATCH((CUADRO!F$4&amp;$E630),'Hoja de Trabajo para listado'!$AB$151:$BA$151,0)),0)+IFERROR(INDEX('Hoja de Trabajo para listado'!$BC$155:$CB$1048576,MATCH($A630,'Hoja de Trabajo para listado'!$BC$155:$BC$1048576,0),MATCH((CUADRO!F$4&amp;$E630),'Hoja de Trabajo para listado'!$BC$151:$CB$151,0)),0)+IFERROR(INDEX('Hoja de Trabajo para listado'!$DE$153:$DG$274,MATCH($A630,'Hoja de Trabajo para listado'!$DE$153:$DE$1048576,0),MATCH((CUADRO!F$4&amp;$E630),'Hoja de Trabajo para listado'!$DE$151:$DG$151,0)),0)+IFERROR(INDEX('Hoja de Trabajo para listado'!$CD$155:$DC$1048576,MATCH($A630,'Hoja de Trabajo para listado'!$CD$155:$CD$1048576,0),MATCH((CUADRO!F$4&amp;$E630),'Hoja de Trabajo para listado'!$CD$151:$DC$151,0)),0)</f>
        <v>0</v>
      </c>
      <c r="G630" s="243">
        <f ca="1">+IFERROR(INDEX('Hoja de Trabajo para listado'!$A$155:$Z$1048576,MATCH($A630,'Hoja de Trabajo para listado'!$A$155:$A$1048576,0),MATCH((CUADRO!G$4&amp;$E630),'Hoja de Trabajo para listado'!$A$151:$Z$151,0)),0)+IFERROR(INDEX('Hoja de Trabajo para listado'!$AB$155:$BA$1048576,MATCH($A630,'Hoja de Trabajo para listado'!$AB$155:$AB$1048576,0),MATCH((CUADRO!G$4&amp;$E630),'Hoja de Trabajo para listado'!$AB$151:$BA$151,0)),0)+IFERROR(INDEX('Hoja de Trabajo para listado'!$BC$155:$CB$1048576,MATCH($A630,'Hoja de Trabajo para listado'!$BC$155:$BC$1048576,0),MATCH((CUADRO!G$4&amp;$E630),'Hoja de Trabajo para listado'!$BC$151:$CB$151,0)),0)+IFERROR(INDEX('Hoja de Trabajo para listado'!$DE$153:$DG$274,MATCH($A630,'Hoja de Trabajo para listado'!$DE$153:$DE$1048576,0),MATCH((CUADRO!G$4&amp;$E630),'Hoja de Trabajo para listado'!$DE$151:$DG$151,0)),0)+IFERROR(INDEX('Hoja de Trabajo para listado'!$CD$155:$DC$1048576,MATCH($A630,'Hoja de Trabajo para listado'!$CD$155:$CD$1048576,0),MATCH((CUADRO!G$4&amp;$E630),'Hoja de Trabajo para listado'!$CD$151:$DC$151,0)),0)</f>
        <v>0</v>
      </c>
      <c r="H630" s="243">
        <f ca="1">+IFERROR(INDEX('Hoja de Trabajo para listado'!$A$155:$Z$1048576,MATCH($A630,'Hoja de Trabajo para listado'!$A$155:$A$1048576,0),MATCH((CUADRO!H$4&amp;$E630),'Hoja de Trabajo para listado'!$A$151:$Z$151,0)),0)+IFERROR(INDEX('Hoja de Trabajo para listado'!$AB$155:$BA$1048576,MATCH($A630,'Hoja de Trabajo para listado'!$AB$155:$AB$1048576,0),MATCH((CUADRO!H$4&amp;$E630),'Hoja de Trabajo para listado'!$AB$151:$BA$151,0)),0)+IFERROR(INDEX('Hoja de Trabajo para listado'!$BC$155:$CB$1048576,MATCH($A630,'Hoja de Trabajo para listado'!$BC$155:$BC$1048576,0),MATCH((CUADRO!H$4&amp;$E630),'Hoja de Trabajo para listado'!$BC$151:$CB$151,0)),0)+IFERROR(INDEX('Hoja de Trabajo para listado'!$DE$153:$DG$274,MATCH($A630,'Hoja de Trabajo para listado'!$DE$153:$DE$1048576,0),MATCH((CUADRO!H$4&amp;$E630),'Hoja de Trabajo para listado'!$DE$151:$DG$151,0)),0)+IFERROR(INDEX('Hoja de Trabajo para listado'!$CD$155:$DC$1048576,MATCH($A630,'Hoja de Trabajo para listado'!$CD$155:$CD$1048576,0),MATCH((CUADRO!H$4&amp;$E630),'Hoja de Trabajo para listado'!$CD$151:$DC$151,0)),0)</f>
        <v>0</v>
      </c>
      <c r="I630" s="243">
        <f ca="1">+IFERROR(INDEX('Hoja de Trabajo para listado'!$A$155:$Z$1048576,MATCH($A630,'Hoja de Trabajo para listado'!$A$155:$A$1048576,0),MATCH((CUADRO!I$4&amp;$E630),'Hoja de Trabajo para listado'!$A$151:$Z$151,0)),0)+IFERROR(INDEX('Hoja de Trabajo para listado'!$AB$155:$BA$1048576,MATCH($A630,'Hoja de Trabajo para listado'!$AB$155:$AB$1048576,0),MATCH((CUADRO!I$4&amp;$E630),'Hoja de Trabajo para listado'!$AB$151:$BA$151,0)),0)+IFERROR(INDEX('Hoja de Trabajo para listado'!$BC$155:$CB$1048576,MATCH($A630,'Hoja de Trabajo para listado'!$BC$155:$BC$1048576,0),MATCH((CUADRO!I$4&amp;$E630),'Hoja de Trabajo para listado'!$BC$151:$CB$151,0)),0)+IFERROR(INDEX('Hoja de Trabajo para listado'!$DE$153:$DG$274,MATCH($A630,'Hoja de Trabajo para listado'!$DE$153:$DE$1048576,0),MATCH((CUADRO!I$4&amp;$E630),'Hoja de Trabajo para listado'!$DE$151:$DG$151,0)),0)+IFERROR(INDEX('Hoja de Trabajo para listado'!$CD$155:$DC$1048576,MATCH($A630,'Hoja de Trabajo para listado'!$CD$155:$CD$1048576,0),MATCH((CUADRO!I$4&amp;$E630),'Hoja de Trabajo para listado'!$CD$151:$DC$151,0)),0)</f>
        <v>0</v>
      </c>
      <c r="J630" s="243">
        <f ca="1">+IFERROR(INDEX('Hoja de Trabajo para listado'!$A$155:$Z$1048576,MATCH($A630,'Hoja de Trabajo para listado'!$A$155:$A$1048576,0),MATCH((CUADRO!J$4&amp;$E630),'Hoja de Trabajo para listado'!$A$151:$Z$151,0)),0)+IFERROR(INDEX('Hoja de Trabajo para listado'!$AB$155:$BA$1048576,MATCH($A630,'Hoja de Trabajo para listado'!$AB$155:$AB$1048576,0),MATCH((CUADRO!J$4&amp;$E630),'Hoja de Trabajo para listado'!$AB$151:$BA$151,0)),0)+IFERROR(INDEX('Hoja de Trabajo para listado'!$BC$155:$CB$1048576,MATCH($A630,'Hoja de Trabajo para listado'!$BC$155:$BC$1048576,0),MATCH((CUADRO!J$4&amp;$E630),'Hoja de Trabajo para listado'!$BC$151:$CB$151,0)),0)+IFERROR(INDEX('Hoja de Trabajo para listado'!$DE$153:$DG$274,MATCH($A630,'Hoja de Trabajo para listado'!$DE$153:$DE$1048576,0),MATCH((CUADRO!J$4&amp;$E630),'Hoja de Trabajo para listado'!$DE$151:$DG$151,0)),0)+IFERROR(INDEX('Hoja de Trabajo para listado'!$CD$155:$DC$1048576,MATCH($A630,'Hoja de Trabajo para listado'!$CD$155:$CD$1048576,0),MATCH((CUADRO!J$4&amp;$E630),'Hoja de Trabajo para listado'!$CD$151:$DC$151,0)),0)</f>
        <v>0</v>
      </c>
      <c r="K630" s="243">
        <f ca="1">+IFERROR(INDEX('Hoja de Trabajo para listado'!$A$155:$Z$1048576,MATCH($A630,'Hoja de Trabajo para listado'!$A$155:$A$1048576,0),MATCH((CUADRO!K$4&amp;$E630),'Hoja de Trabajo para listado'!$A$151:$Z$151,0)),0)+IFERROR(INDEX('Hoja de Trabajo para listado'!$AB$155:$BA$1048576,MATCH($A630,'Hoja de Trabajo para listado'!$AB$155:$AB$1048576,0),MATCH((CUADRO!K$4&amp;$E630),'Hoja de Trabajo para listado'!$AB$151:$BA$151,0)),0)+IFERROR(INDEX('Hoja de Trabajo para listado'!$BC$155:$CB$1048576,MATCH($A630,'Hoja de Trabajo para listado'!$BC$155:$BC$1048576,0),MATCH((CUADRO!K$4&amp;$E630),'Hoja de Trabajo para listado'!$BC$151:$CB$151,0)),0)+IFERROR(INDEX('Hoja de Trabajo para listado'!$DE$153:$DG$274,MATCH($A630,'Hoja de Trabajo para listado'!$DE$153:$DE$1048576,0),MATCH((CUADRO!K$4&amp;$E630),'Hoja de Trabajo para listado'!$DE$151:$DG$151,0)),0)+IFERROR(INDEX('Hoja de Trabajo para listado'!$CD$155:$DC$1048576,MATCH($A630,'Hoja de Trabajo para listado'!$CD$155:$CD$1048576,0),MATCH((CUADRO!K$4&amp;$E630),'Hoja de Trabajo para listado'!$CD$151:$DC$151,0)),0)</f>
        <v>0</v>
      </c>
      <c r="L630" s="243">
        <f ca="1">+IFERROR(INDEX('Hoja de Trabajo para listado'!$A$155:$Z$1048576,MATCH($A630,'Hoja de Trabajo para listado'!$A$155:$A$1048576,0),MATCH((CUADRO!L$4&amp;$E630),'Hoja de Trabajo para listado'!$A$151:$Z$151,0)),0)+IFERROR(INDEX('Hoja de Trabajo para listado'!$AB$155:$BA$1048576,MATCH($A630,'Hoja de Trabajo para listado'!$AB$155:$AB$1048576,0),MATCH((CUADRO!L$4&amp;$E630),'Hoja de Trabajo para listado'!$AB$151:$BA$151,0)),0)+IFERROR(INDEX('Hoja de Trabajo para listado'!$BC$155:$CB$1048576,MATCH($A630,'Hoja de Trabajo para listado'!$BC$155:$BC$1048576,0),MATCH((CUADRO!L$4&amp;$E630),'Hoja de Trabajo para listado'!$BC$151:$CB$151,0)),0)+IFERROR(INDEX('Hoja de Trabajo para listado'!$DE$153:$DG$274,MATCH($A630,'Hoja de Trabajo para listado'!$DE$153:$DE$1048576,0),MATCH((CUADRO!L$4&amp;$E630),'Hoja de Trabajo para listado'!$DE$151:$DG$151,0)),0)+IFERROR(INDEX('Hoja de Trabajo para listado'!$CD$155:$DC$1048576,MATCH($A630,'Hoja de Trabajo para listado'!$CD$155:$CD$1048576,0),MATCH((CUADRO!L$4&amp;$E630),'Hoja de Trabajo para listado'!$CD$151:$DC$151,0)),0)</f>
        <v>0</v>
      </c>
      <c r="M630" s="243">
        <f ca="1">+IFERROR(INDEX('Hoja de Trabajo para listado'!$A$155:$Z$1048576,MATCH($A630,'Hoja de Trabajo para listado'!$A$155:$A$1048576,0),MATCH((CUADRO!M$4&amp;$E630),'Hoja de Trabajo para listado'!$A$151:$Z$151,0)),0)+IFERROR(INDEX('Hoja de Trabajo para listado'!$AB$155:$BA$1048576,MATCH($A630,'Hoja de Trabajo para listado'!$AB$155:$AB$1048576,0),MATCH((CUADRO!M$4&amp;$E630),'Hoja de Trabajo para listado'!$AB$151:$BA$151,0)),0)+IFERROR(INDEX('Hoja de Trabajo para listado'!$BC$155:$CB$1048576,MATCH($A630,'Hoja de Trabajo para listado'!$BC$155:$BC$1048576,0),MATCH((CUADRO!M$4&amp;$E630),'Hoja de Trabajo para listado'!$BC$151:$CB$151,0)),0)+IFERROR(INDEX('Hoja de Trabajo para listado'!$DE$153:$DG$274,MATCH($A630,'Hoja de Trabajo para listado'!$DE$153:$DE$1048576,0),MATCH((CUADRO!M$4&amp;$E630),'Hoja de Trabajo para listado'!$DE$151:$DG$151,0)),0)+IFERROR(INDEX('Hoja de Trabajo para listado'!$CD$155:$DC$1048576,MATCH($A630,'Hoja de Trabajo para listado'!$CD$155:$CD$1048576,0),MATCH((CUADRO!M$4&amp;$E630),'Hoja de Trabajo para listado'!$CD$151:$DC$151,0)),0)</f>
        <v>0</v>
      </c>
      <c r="N630" s="243">
        <f ca="1">+IFERROR(INDEX('Hoja de Trabajo para listado'!$A$155:$Z$1048576,MATCH($A630,'Hoja de Trabajo para listado'!$A$155:$A$1048576,0),MATCH((CUADRO!N$4&amp;$E630),'Hoja de Trabajo para listado'!$A$151:$Z$151,0)),0)+IFERROR(INDEX('Hoja de Trabajo para listado'!$AB$155:$BA$1048576,MATCH($A630,'Hoja de Trabajo para listado'!$AB$155:$AB$1048576,0),MATCH((CUADRO!N$4&amp;$E630),'Hoja de Trabajo para listado'!$AB$151:$BA$151,0)),0)+IFERROR(INDEX('Hoja de Trabajo para listado'!$BC$155:$CB$1048576,MATCH($A630,'Hoja de Trabajo para listado'!$BC$155:$BC$1048576,0),MATCH((CUADRO!N$4&amp;$E630),'Hoja de Trabajo para listado'!$BC$151:$CB$151,0)),0)+IFERROR(INDEX('Hoja de Trabajo para listado'!$DE$153:$DG$274,MATCH($A630,'Hoja de Trabajo para listado'!$DE$153:$DE$1048576,0),MATCH((CUADRO!N$4&amp;$E630),'Hoja de Trabajo para listado'!$DE$151:$DG$151,0)),0)+IFERROR(INDEX('Hoja de Trabajo para listado'!$CD$155:$DC$1048576,MATCH($A630,'Hoja de Trabajo para listado'!$CD$155:$CD$1048576,0),MATCH((CUADRO!N$4&amp;$E630),'Hoja de Trabajo para listado'!$CD$151:$DC$151,0)),0)</f>
        <v>0</v>
      </c>
      <c r="O630" s="243">
        <f ca="1">+IFERROR(INDEX('Hoja de Trabajo para listado'!$A$155:$Z$1048576,MATCH($A630,'Hoja de Trabajo para listado'!$A$155:$A$1048576,0),MATCH((CUADRO!O$4&amp;$E630),'Hoja de Trabajo para listado'!$A$151:$Z$151,0)),0)+IFERROR(INDEX('Hoja de Trabajo para listado'!$AB$155:$BA$1048576,MATCH($A630,'Hoja de Trabajo para listado'!$AB$155:$AB$1048576,0),MATCH((CUADRO!O$4&amp;$E630),'Hoja de Trabajo para listado'!$AB$151:$BA$151,0)),0)+IFERROR(INDEX('Hoja de Trabajo para listado'!$BC$155:$CB$1048576,MATCH($A630,'Hoja de Trabajo para listado'!$BC$155:$BC$1048576,0),MATCH((CUADRO!O$4&amp;$E630),'Hoja de Trabajo para listado'!$BC$151:$CB$151,0)),0)+IFERROR(INDEX('Hoja de Trabajo para listado'!$DE$153:$DG$274,MATCH($A630,'Hoja de Trabajo para listado'!$DE$153:$DE$1048576,0),MATCH((CUADRO!O$4&amp;$E630),'Hoja de Trabajo para listado'!$DE$151:$DG$151,0)),0)+IFERROR(INDEX('Hoja de Trabajo para listado'!$CD$155:$DC$1048576,MATCH($A630,'Hoja de Trabajo para listado'!$CD$155:$CD$1048576,0),MATCH((CUADRO!O$4&amp;$E630),'Hoja de Trabajo para listado'!$CD$151:$DC$151,0)),0)</f>
        <v>0</v>
      </c>
      <c r="P630" s="243">
        <f ca="1">+IFERROR(INDEX('Hoja de Trabajo para listado'!$A$155:$Z$1048576,MATCH($A630,'Hoja de Trabajo para listado'!$A$155:$A$1048576,0),MATCH((CUADRO!P$4&amp;$E630),'Hoja de Trabajo para listado'!$A$151:$Z$151,0)),0)+IFERROR(INDEX('Hoja de Trabajo para listado'!$AB$155:$BA$1048576,MATCH($A630,'Hoja de Trabajo para listado'!$AB$155:$AB$1048576,0),MATCH((CUADRO!P$4&amp;$E630),'Hoja de Trabajo para listado'!$AB$151:$BA$151,0)),0)+IFERROR(INDEX('Hoja de Trabajo para listado'!$BC$155:$CB$1048576,MATCH($A630,'Hoja de Trabajo para listado'!$BC$155:$BC$1048576,0),MATCH((CUADRO!P$4&amp;$E630),'Hoja de Trabajo para listado'!$BC$151:$CB$151,0)),0)+IFERROR(INDEX('Hoja de Trabajo para listado'!$DE$153:$DG$274,MATCH($A630,'Hoja de Trabajo para listado'!$DE$153:$DE$1048576,0),MATCH((CUADRO!P$4&amp;$E630),'Hoja de Trabajo para listado'!$DE$151:$DG$151,0)),0)+IFERROR(INDEX('Hoja de Trabajo para listado'!$CD$155:$DC$1048576,MATCH($A630,'Hoja de Trabajo para listado'!$CD$155:$CD$1048576,0),MATCH((CUADRO!P$4&amp;$E630),'Hoja de Trabajo para listado'!$CD$151:$DC$151,0)),0)</f>
        <v>0</v>
      </c>
      <c r="Q630" s="243">
        <f ca="1">+IFERROR(INDEX('Hoja de Trabajo para listado'!$A$155:$Z$1048576,MATCH($A630,'Hoja de Trabajo para listado'!$A$155:$A$1048576,0),MATCH((CUADRO!Q$4&amp;$E630),'Hoja de Trabajo para listado'!$A$151:$Z$151,0)),0)+IFERROR(INDEX('Hoja de Trabajo para listado'!$AB$155:$BA$1048576,MATCH($A630,'Hoja de Trabajo para listado'!$AB$155:$AB$1048576,0),MATCH((CUADRO!Q$4&amp;$E630),'Hoja de Trabajo para listado'!$AB$151:$BA$151,0)),0)+IFERROR(INDEX('Hoja de Trabajo para listado'!$BC$155:$CB$1048576,MATCH($A630,'Hoja de Trabajo para listado'!$BC$155:$BC$1048576,0),MATCH((CUADRO!Q$4&amp;$E630),'Hoja de Trabajo para listado'!$BC$151:$CB$151,0)),0)+IFERROR(INDEX('Hoja de Trabajo para listado'!$DE$153:$DG$274,MATCH($A630,'Hoja de Trabajo para listado'!$DE$153:$DE$1048576,0),MATCH((CUADRO!Q$4&amp;$E630),'Hoja de Trabajo para listado'!$DE$151:$DG$151,0)),0)+IFERROR(INDEX('Hoja de Trabajo para listado'!$CD$155:$DC$1048576,MATCH($A630,'Hoja de Trabajo para listado'!$CD$155:$CD$1048576,0),MATCH((CUADRO!Q$4&amp;$E630),'Hoja de Trabajo para listado'!$CD$151:$DC$151,0)),0)</f>
        <v>0</v>
      </c>
      <c r="R630" s="243">
        <f t="shared" ca="1" si="25"/>
        <v>0</v>
      </c>
      <c r="S630" s="249">
        <f ca="1">+R629+R630</f>
        <v>0</v>
      </c>
      <c r="T630" s="243">
        <f ca="1">+S630</f>
        <v>0</v>
      </c>
      <c r="U630" s="242">
        <f t="shared" si="26"/>
        <v>2</v>
      </c>
      <c r="V630" s="333" t="str">
        <f>+VLOOKUP(A630,bd_lista!$A$3:$E$592,5,FALSE)</f>
        <v>Gobiernos Autonomos Municipales</v>
      </c>
      <c r="W630" s="388"/>
      <c r="X630" s="242">
        <f>+VLOOKUP(A630,[4]Sheet1!$A$13:$D$744,4,FALSE)</f>
        <v>0</v>
      </c>
      <c r="Y630" s="242" t="e">
        <f>+VLOOKUP(X630,bd_lista!$A$3:$C$592,3,FALSE)</f>
        <v>#N/A</v>
      </c>
      <c r="Z630" s="292"/>
      <c r="AA630" s="293"/>
    </row>
    <row r="631" spans="1:27" customFormat="1" ht="15" hidden="1" customHeight="1">
      <c r="A631" s="32">
        <v>1267</v>
      </c>
      <c r="B631" s="392">
        <f>+A631</f>
        <v>1267</v>
      </c>
      <c r="C631" s="247" t="str">
        <f>+VLOOKUP(A631,bd_lista!$A$3:$C$592,3,FALSE)</f>
        <v>Gobierno Autónomo Municipal de Ixiamas</v>
      </c>
      <c r="D631" s="389" t="str">
        <f>+C631</f>
        <v>Gobierno Autónomo Municipal de Ixiamas</v>
      </c>
      <c r="E631" s="242" t="s">
        <v>1304</v>
      </c>
      <c r="F631" s="243">
        <f ca="1">+IFERROR(INDEX('Hoja de Trabajo para listado'!$A$155:$Z$1048576,MATCH($A631,'Hoja de Trabajo para listado'!$A$155:$A$1048576,0),MATCH((CUADRO!F$4&amp;$E631),'Hoja de Trabajo para listado'!$A$151:$Z$151,0)),0)+IFERROR(INDEX('Hoja de Trabajo para listado'!$AB$155:$BA$1048576,MATCH($A631,'Hoja de Trabajo para listado'!$AB$155:$AB$1048576,0),MATCH((CUADRO!F$4&amp;$E631),'Hoja de Trabajo para listado'!$AB$151:$BA$151,0)),0)+IFERROR(INDEX('Hoja de Trabajo para listado'!$BC$155:$CB$1048576,MATCH($A631,'Hoja de Trabajo para listado'!$BC$155:$BC$1048576,0),MATCH((CUADRO!F$4&amp;$E631),'Hoja de Trabajo para listado'!$BC$151:$CB$151,0)),0)+IFERROR(INDEX('Hoja de Trabajo para listado'!$DE$153:$DG$274,MATCH($A631,'Hoja de Trabajo para listado'!$DE$153:$DE$1048576,0),MATCH((CUADRO!F$4&amp;$E631),'Hoja de Trabajo para listado'!$DE$151:$DG$151,0)),0)+IFERROR(INDEX('Hoja de Trabajo para listado'!$CD$155:$DC$1048576,MATCH($A631,'Hoja de Trabajo para listado'!$CD$155:$CD$1048576,0),MATCH((CUADRO!F$4&amp;$E631),'Hoja de Trabajo para listado'!$CD$151:$DC$151,0)),0)</f>
        <v>0</v>
      </c>
      <c r="G631" s="243">
        <f ca="1">+IFERROR(INDEX('Hoja de Trabajo para listado'!$A$155:$Z$1048576,MATCH($A631,'Hoja de Trabajo para listado'!$A$155:$A$1048576,0),MATCH((CUADRO!G$4&amp;$E631),'Hoja de Trabajo para listado'!$A$151:$Z$151,0)),0)+IFERROR(INDEX('Hoja de Trabajo para listado'!$AB$155:$BA$1048576,MATCH($A631,'Hoja de Trabajo para listado'!$AB$155:$AB$1048576,0),MATCH((CUADRO!G$4&amp;$E631),'Hoja de Trabajo para listado'!$AB$151:$BA$151,0)),0)+IFERROR(INDEX('Hoja de Trabajo para listado'!$BC$155:$CB$1048576,MATCH($A631,'Hoja de Trabajo para listado'!$BC$155:$BC$1048576,0),MATCH((CUADRO!G$4&amp;$E631),'Hoja de Trabajo para listado'!$BC$151:$CB$151,0)),0)+IFERROR(INDEX('Hoja de Trabajo para listado'!$DE$153:$DG$274,MATCH($A631,'Hoja de Trabajo para listado'!$DE$153:$DE$1048576,0),MATCH((CUADRO!G$4&amp;$E631),'Hoja de Trabajo para listado'!$DE$151:$DG$151,0)),0)+IFERROR(INDEX('Hoja de Trabajo para listado'!$CD$155:$DC$1048576,MATCH($A631,'Hoja de Trabajo para listado'!$CD$155:$CD$1048576,0),MATCH((CUADRO!G$4&amp;$E631),'Hoja de Trabajo para listado'!$CD$151:$DC$151,0)),0)</f>
        <v>0</v>
      </c>
      <c r="H631" s="243">
        <f ca="1">+IFERROR(INDEX('Hoja de Trabajo para listado'!$A$155:$Z$1048576,MATCH($A631,'Hoja de Trabajo para listado'!$A$155:$A$1048576,0),MATCH((CUADRO!H$4&amp;$E631),'Hoja de Trabajo para listado'!$A$151:$Z$151,0)),0)+IFERROR(INDEX('Hoja de Trabajo para listado'!$AB$155:$BA$1048576,MATCH($A631,'Hoja de Trabajo para listado'!$AB$155:$AB$1048576,0),MATCH((CUADRO!H$4&amp;$E631),'Hoja de Trabajo para listado'!$AB$151:$BA$151,0)),0)+IFERROR(INDEX('Hoja de Trabajo para listado'!$BC$155:$CB$1048576,MATCH($A631,'Hoja de Trabajo para listado'!$BC$155:$BC$1048576,0),MATCH((CUADRO!H$4&amp;$E631),'Hoja de Trabajo para listado'!$BC$151:$CB$151,0)),0)+IFERROR(INDEX('Hoja de Trabajo para listado'!$DE$153:$DG$274,MATCH($A631,'Hoja de Trabajo para listado'!$DE$153:$DE$1048576,0),MATCH((CUADRO!H$4&amp;$E631),'Hoja de Trabajo para listado'!$DE$151:$DG$151,0)),0)+IFERROR(INDEX('Hoja de Trabajo para listado'!$CD$155:$DC$1048576,MATCH($A631,'Hoja de Trabajo para listado'!$CD$155:$CD$1048576,0),MATCH((CUADRO!H$4&amp;$E631),'Hoja de Trabajo para listado'!$CD$151:$DC$151,0)),0)</f>
        <v>0</v>
      </c>
      <c r="I631" s="243">
        <f ca="1">+IFERROR(INDEX('Hoja de Trabajo para listado'!$A$155:$Z$1048576,MATCH($A631,'Hoja de Trabajo para listado'!$A$155:$A$1048576,0),MATCH((CUADRO!I$4&amp;$E631),'Hoja de Trabajo para listado'!$A$151:$Z$151,0)),0)+IFERROR(INDEX('Hoja de Trabajo para listado'!$AB$155:$BA$1048576,MATCH($A631,'Hoja de Trabajo para listado'!$AB$155:$AB$1048576,0),MATCH((CUADRO!I$4&amp;$E631),'Hoja de Trabajo para listado'!$AB$151:$BA$151,0)),0)+IFERROR(INDEX('Hoja de Trabajo para listado'!$BC$155:$CB$1048576,MATCH($A631,'Hoja de Trabajo para listado'!$BC$155:$BC$1048576,0),MATCH((CUADRO!I$4&amp;$E631),'Hoja de Trabajo para listado'!$BC$151:$CB$151,0)),0)+IFERROR(INDEX('Hoja de Trabajo para listado'!$DE$153:$DG$274,MATCH($A631,'Hoja de Trabajo para listado'!$DE$153:$DE$1048576,0),MATCH((CUADRO!I$4&amp;$E631),'Hoja de Trabajo para listado'!$DE$151:$DG$151,0)),0)+IFERROR(INDEX('Hoja de Trabajo para listado'!$CD$155:$DC$1048576,MATCH($A631,'Hoja de Trabajo para listado'!$CD$155:$CD$1048576,0),MATCH((CUADRO!I$4&amp;$E631),'Hoja de Trabajo para listado'!$CD$151:$DC$151,0)),0)</f>
        <v>0</v>
      </c>
      <c r="J631" s="243">
        <f ca="1">+IFERROR(INDEX('Hoja de Trabajo para listado'!$A$155:$Z$1048576,MATCH($A631,'Hoja de Trabajo para listado'!$A$155:$A$1048576,0),MATCH((CUADRO!J$4&amp;$E631),'Hoja de Trabajo para listado'!$A$151:$Z$151,0)),0)+IFERROR(INDEX('Hoja de Trabajo para listado'!$AB$155:$BA$1048576,MATCH($A631,'Hoja de Trabajo para listado'!$AB$155:$AB$1048576,0),MATCH((CUADRO!J$4&amp;$E631),'Hoja de Trabajo para listado'!$AB$151:$BA$151,0)),0)+IFERROR(INDEX('Hoja de Trabajo para listado'!$BC$155:$CB$1048576,MATCH($A631,'Hoja de Trabajo para listado'!$BC$155:$BC$1048576,0),MATCH((CUADRO!J$4&amp;$E631),'Hoja de Trabajo para listado'!$BC$151:$CB$151,0)),0)+IFERROR(INDEX('Hoja de Trabajo para listado'!$DE$153:$DG$274,MATCH($A631,'Hoja de Trabajo para listado'!$DE$153:$DE$1048576,0),MATCH((CUADRO!J$4&amp;$E631),'Hoja de Trabajo para listado'!$DE$151:$DG$151,0)),0)+IFERROR(INDEX('Hoja de Trabajo para listado'!$CD$155:$DC$1048576,MATCH($A631,'Hoja de Trabajo para listado'!$CD$155:$CD$1048576,0),MATCH((CUADRO!J$4&amp;$E631),'Hoja de Trabajo para listado'!$CD$151:$DC$151,0)),0)</f>
        <v>0</v>
      </c>
      <c r="K631" s="243">
        <f ca="1">+IFERROR(INDEX('Hoja de Trabajo para listado'!$A$155:$Z$1048576,MATCH($A631,'Hoja de Trabajo para listado'!$A$155:$A$1048576,0),MATCH((CUADRO!K$4&amp;$E631),'Hoja de Trabajo para listado'!$A$151:$Z$151,0)),0)+IFERROR(INDEX('Hoja de Trabajo para listado'!$AB$155:$BA$1048576,MATCH($A631,'Hoja de Trabajo para listado'!$AB$155:$AB$1048576,0),MATCH((CUADRO!K$4&amp;$E631),'Hoja de Trabajo para listado'!$AB$151:$BA$151,0)),0)+IFERROR(INDEX('Hoja de Trabajo para listado'!$BC$155:$CB$1048576,MATCH($A631,'Hoja de Trabajo para listado'!$BC$155:$BC$1048576,0),MATCH((CUADRO!K$4&amp;$E631),'Hoja de Trabajo para listado'!$BC$151:$CB$151,0)),0)+IFERROR(INDEX('Hoja de Trabajo para listado'!$DE$153:$DG$274,MATCH($A631,'Hoja de Trabajo para listado'!$DE$153:$DE$1048576,0),MATCH((CUADRO!K$4&amp;$E631),'Hoja de Trabajo para listado'!$DE$151:$DG$151,0)),0)+IFERROR(INDEX('Hoja de Trabajo para listado'!$CD$155:$DC$1048576,MATCH($A631,'Hoja de Trabajo para listado'!$CD$155:$CD$1048576,0),MATCH((CUADRO!K$4&amp;$E631),'Hoja de Trabajo para listado'!$CD$151:$DC$151,0)),0)</f>
        <v>0</v>
      </c>
      <c r="L631" s="243">
        <f ca="1">+IFERROR(INDEX('Hoja de Trabajo para listado'!$A$155:$Z$1048576,MATCH($A631,'Hoja de Trabajo para listado'!$A$155:$A$1048576,0),MATCH((CUADRO!L$4&amp;$E631),'Hoja de Trabajo para listado'!$A$151:$Z$151,0)),0)+IFERROR(INDEX('Hoja de Trabajo para listado'!$AB$155:$BA$1048576,MATCH($A631,'Hoja de Trabajo para listado'!$AB$155:$AB$1048576,0),MATCH((CUADRO!L$4&amp;$E631),'Hoja de Trabajo para listado'!$AB$151:$BA$151,0)),0)+IFERROR(INDEX('Hoja de Trabajo para listado'!$BC$155:$CB$1048576,MATCH($A631,'Hoja de Trabajo para listado'!$BC$155:$BC$1048576,0),MATCH((CUADRO!L$4&amp;$E631),'Hoja de Trabajo para listado'!$BC$151:$CB$151,0)),0)+IFERROR(INDEX('Hoja de Trabajo para listado'!$DE$153:$DG$274,MATCH($A631,'Hoja de Trabajo para listado'!$DE$153:$DE$1048576,0),MATCH((CUADRO!L$4&amp;$E631),'Hoja de Trabajo para listado'!$DE$151:$DG$151,0)),0)+IFERROR(INDEX('Hoja de Trabajo para listado'!$CD$155:$DC$1048576,MATCH($A631,'Hoja de Trabajo para listado'!$CD$155:$CD$1048576,0),MATCH((CUADRO!L$4&amp;$E631),'Hoja de Trabajo para listado'!$CD$151:$DC$151,0)),0)</f>
        <v>0</v>
      </c>
      <c r="M631" s="243">
        <f ca="1">+IFERROR(INDEX('Hoja de Trabajo para listado'!$A$155:$Z$1048576,MATCH($A631,'Hoja de Trabajo para listado'!$A$155:$A$1048576,0),MATCH((CUADRO!M$4&amp;$E631),'Hoja de Trabajo para listado'!$A$151:$Z$151,0)),0)+IFERROR(INDEX('Hoja de Trabajo para listado'!$AB$155:$BA$1048576,MATCH($A631,'Hoja de Trabajo para listado'!$AB$155:$AB$1048576,0),MATCH((CUADRO!M$4&amp;$E631),'Hoja de Trabajo para listado'!$AB$151:$BA$151,0)),0)+IFERROR(INDEX('Hoja de Trabajo para listado'!$BC$155:$CB$1048576,MATCH($A631,'Hoja de Trabajo para listado'!$BC$155:$BC$1048576,0),MATCH((CUADRO!M$4&amp;$E631),'Hoja de Trabajo para listado'!$BC$151:$CB$151,0)),0)+IFERROR(INDEX('Hoja de Trabajo para listado'!$DE$153:$DG$274,MATCH($A631,'Hoja de Trabajo para listado'!$DE$153:$DE$1048576,0),MATCH((CUADRO!M$4&amp;$E631),'Hoja de Trabajo para listado'!$DE$151:$DG$151,0)),0)+IFERROR(INDEX('Hoja de Trabajo para listado'!$CD$155:$DC$1048576,MATCH($A631,'Hoja de Trabajo para listado'!$CD$155:$CD$1048576,0),MATCH((CUADRO!M$4&amp;$E631),'Hoja de Trabajo para listado'!$CD$151:$DC$151,0)),0)</f>
        <v>0</v>
      </c>
      <c r="N631" s="243">
        <f ca="1">+IFERROR(INDEX('Hoja de Trabajo para listado'!$A$155:$Z$1048576,MATCH($A631,'Hoja de Trabajo para listado'!$A$155:$A$1048576,0),MATCH((CUADRO!N$4&amp;$E631),'Hoja de Trabajo para listado'!$A$151:$Z$151,0)),0)+IFERROR(INDEX('Hoja de Trabajo para listado'!$AB$155:$BA$1048576,MATCH($A631,'Hoja de Trabajo para listado'!$AB$155:$AB$1048576,0),MATCH((CUADRO!N$4&amp;$E631),'Hoja de Trabajo para listado'!$AB$151:$BA$151,0)),0)+IFERROR(INDEX('Hoja de Trabajo para listado'!$BC$155:$CB$1048576,MATCH($A631,'Hoja de Trabajo para listado'!$BC$155:$BC$1048576,0),MATCH((CUADRO!N$4&amp;$E631),'Hoja de Trabajo para listado'!$BC$151:$CB$151,0)),0)+IFERROR(INDEX('Hoja de Trabajo para listado'!$DE$153:$DG$274,MATCH($A631,'Hoja de Trabajo para listado'!$DE$153:$DE$1048576,0),MATCH((CUADRO!N$4&amp;$E631),'Hoja de Trabajo para listado'!$DE$151:$DG$151,0)),0)+IFERROR(INDEX('Hoja de Trabajo para listado'!$CD$155:$DC$1048576,MATCH($A631,'Hoja de Trabajo para listado'!$CD$155:$CD$1048576,0),MATCH((CUADRO!N$4&amp;$E631),'Hoja de Trabajo para listado'!$CD$151:$DC$151,0)),0)</f>
        <v>0</v>
      </c>
      <c r="O631" s="243">
        <f ca="1">+IFERROR(INDEX('Hoja de Trabajo para listado'!$A$155:$Z$1048576,MATCH($A631,'Hoja de Trabajo para listado'!$A$155:$A$1048576,0),MATCH((CUADRO!O$4&amp;$E631),'Hoja de Trabajo para listado'!$A$151:$Z$151,0)),0)+IFERROR(INDEX('Hoja de Trabajo para listado'!$AB$155:$BA$1048576,MATCH($A631,'Hoja de Trabajo para listado'!$AB$155:$AB$1048576,0),MATCH((CUADRO!O$4&amp;$E631),'Hoja de Trabajo para listado'!$AB$151:$BA$151,0)),0)+IFERROR(INDEX('Hoja de Trabajo para listado'!$BC$155:$CB$1048576,MATCH($A631,'Hoja de Trabajo para listado'!$BC$155:$BC$1048576,0),MATCH((CUADRO!O$4&amp;$E631),'Hoja de Trabajo para listado'!$BC$151:$CB$151,0)),0)+IFERROR(INDEX('Hoja de Trabajo para listado'!$DE$153:$DG$274,MATCH($A631,'Hoja de Trabajo para listado'!$DE$153:$DE$1048576,0),MATCH((CUADRO!O$4&amp;$E631),'Hoja de Trabajo para listado'!$DE$151:$DG$151,0)),0)+IFERROR(INDEX('Hoja de Trabajo para listado'!$CD$155:$DC$1048576,MATCH($A631,'Hoja de Trabajo para listado'!$CD$155:$CD$1048576,0),MATCH((CUADRO!O$4&amp;$E631),'Hoja de Trabajo para listado'!$CD$151:$DC$151,0)),0)</f>
        <v>0</v>
      </c>
      <c r="P631" s="243">
        <f ca="1">+IFERROR(INDEX('Hoja de Trabajo para listado'!$A$155:$Z$1048576,MATCH($A631,'Hoja de Trabajo para listado'!$A$155:$A$1048576,0),MATCH((CUADRO!P$4&amp;$E631),'Hoja de Trabajo para listado'!$A$151:$Z$151,0)),0)+IFERROR(INDEX('Hoja de Trabajo para listado'!$AB$155:$BA$1048576,MATCH($A631,'Hoja de Trabajo para listado'!$AB$155:$AB$1048576,0),MATCH((CUADRO!P$4&amp;$E631),'Hoja de Trabajo para listado'!$AB$151:$BA$151,0)),0)+IFERROR(INDEX('Hoja de Trabajo para listado'!$BC$155:$CB$1048576,MATCH($A631,'Hoja de Trabajo para listado'!$BC$155:$BC$1048576,0),MATCH((CUADRO!P$4&amp;$E631),'Hoja de Trabajo para listado'!$BC$151:$CB$151,0)),0)+IFERROR(INDEX('Hoja de Trabajo para listado'!$DE$153:$DG$274,MATCH($A631,'Hoja de Trabajo para listado'!$DE$153:$DE$1048576,0),MATCH((CUADRO!P$4&amp;$E631),'Hoja de Trabajo para listado'!$DE$151:$DG$151,0)),0)+IFERROR(INDEX('Hoja de Trabajo para listado'!$CD$155:$DC$1048576,MATCH($A631,'Hoja de Trabajo para listado'!$CD$155:$CD$1048576,0),MATCH((CUADRO!P$4&amp;$E631),'Hoja de Trabajo para listado'!$CD$151:$DC$151,0)),0)</f>
        <v>0</v>
      </c>
      <c r="Q631" s="243">
        <f ca="1">+IFERROR(INDEX('Hoja de Trabajo para listado'!$A$155:$Z$1048576,MATCH($A631,'Hoja de Trabajo para listado'!$A$155:$A$1048576,0),MATCH((CUADRO!Q$4&amp;$E631),'Hoja de Trabajo para listado'!$A$151:$Z$151,0)),0)+IFERROR(INDEX('Hoja de Trabajo para listado'!$AB$155:$BA$1048576,MATCH($A631,'Hoja de Trabajo para listado'!$AB$155:$AB$1048576,0),MATCH((CUADRO!Q$4&amp;$E631),'Hoja de Trabajo para listado'!$AB$151:$BA$151,0)),0)+IFERROR(INDEX('Hoja de Trabajo para listado'!$BC$155:$CB$1048576,MATCH($A631,'Hoja de Trabajo para listado'!$BC$155:$BC$1048576,0),MATCH((CUADRO!Q$4&amp;$E631),'Hoja de Trabajo para listado'!$BC$151:$CB$151,0)),0)+IFERROR(INDEX('Hoja de Trabajo para listado'!$DE$153:$DG$274,MATCH($A631,'Hoja de Trabajo para listado'!$DE$153:$DE$1048576,0),MATCH((CUADRO!Q$4&amp;$E631),'Hoja de Trabajo para listado'!$DE$151:$DG$151,0)),0)+IFERROR(INDEX('Hoja de Trabajo para listado'!$CD$155:$DC$1048576,MATCH($A631,'Hoja de Trabajo para listado'!$CD$155:$CD$1048576,0),MATCH((CUADRO!Q$4&amp;$E631),'Hoja de Trabajo para listado'!$CD$151:$DC$151,0)),0)</f>
        <v>0</v>
      </c>
      <c r="R631" s="243">
        <f t="shared" ca="1" si="25"/>
        <v>0</v>
      </c>
      <c r="S631" s="249"/>
      <c r="T631" s="243">
        <f ca="1">+T632</f>
        <v>0</v>
      </c>
      <c r="U631" s="242">
        <f t="shared" si="26"/>
        <v>1</v>
      </c>
      <c r="V631" s="333" t="str">
        <f>+VLOOKUP(A631,bd_lista!$A$3:$E$592,5,FALSE)</f>
        <v>Gobiernos Autonomos Municipales</v>
      </c>
      <c r="W631" s="387" t="str">
        <f>+V631</f>
        <v>Gobiernos Autonomos Municipales</v>
      </c>
      <c r="X631" s="242">
        <f>+VLOOKUP(A631,[4]Sheet1!$A$13:$D$744,4,FALSE)</f>
        <v>0</v>
      </c>
      <c r="Y631" s="242" t="e">
        <f>+VLOOKUP(X631,bd_lista!$A$3:$C$592,3,FALSE)</f>
        <v>#N/A</v>
      </c>
      <c r="Z631" s="294">
        <f>+X631</f>
        <v>0</v>
      </c>
      <c r="AA631" s="295" t="e">
        <f>+Y631</f>
        <v>#N/A</v>
      </c>
    </row>
    <row r="632" spans="1:27" customFormat="1" ht="15" hidden="1" customHeight="1">
      <c r="A632" s="32">
        <v>1267</v>
      </c>
      <c r="B632" s="393"/>
      <c r="C632" s="247" t="str">
        <f>+VLOOKUP(A632,bd_lista!$A$3:$C$592,3,FALSE)</f>
        <v>Gobierno Autónomo Municipal de Ixiamas</v>
      </c>
      <c r="D632" s="390"/>
      <c r="E632" s="244" t="s">
        <v>1305</v>
      </c>
      <c r="F632" s="243">
        <f ca="1">+IFERROR(INDEX('Hoja de Trabajo para listado'!$A$155:$Z$1048576,MATCH($A632,'Hoja de Trabajo para listado'!$A$155:$A$1048576,0),MATCH((CUADRO!F$4&amp;$E632),'Hoja de Trabajo para listado'!$A$151:$Z$151,0)),0)+IFERROR(INDEX('Hoja de Trabajo para listado'!$AB$155:$BA$1048576,MATCH($A632,'Hoja de Trabajo para listado'!$AB$155:$AB$1048576,0),MATCH((CUADRO!F$4&amp;$E632),'Hoja de Trabajo para listado'!$AB$151:$BA$151,0)),0)+IFERROR(INDEX('Hoja de Trabajo para listado'!$BC$155:$CB$1048576,MATCH($A632,'Hoja de Trabajo para listado'!$BC$155:$BC$1048576,0),MATCH((CUADRO!F$4&amp;$E632),'Hoja de Trabajo para listado'!$BC$151:$CB$151,0)),0)+IFERROR(INDEX('Hoja de Trabajo para listado'!$DE$153:$DG$274,MATCH($A632,'Hoja de Trabajo para listado'!$DE$153:$DE$1048576,0),MATCH((CUADRO!F$4&amp;$E632),'Hoja de Trabajo para listado'!$DE$151:$DG$151,0)),0)+IFERROR(INDEX('Hoja de Trabajo para listado'!$CD$155:$DC$1048576,MATCH($A632,'Hoja de Trabajo para listado'!$CD$155:$CD$1048576,0),MATCH((CUADRO!F$4&amp;$E632),'Hoja de Trabajo para listado'!$CD$151:$DC$151,0)),0)</f>
        <v>0</v>
      </c>
      <c r="G632" s="243">
        <f ca="1">+IFERROR(INDEX('Hoja de Trabajo para listado'!$A$155:$Z$1048576,MATCH($A632,'Hoja de Trabajo para listado'!$A$155:$A$1048576,0),MATCH((CUADRO!G$4&amp;$E632),'Hoja de Trabajo para listado'!$A$151:$Z$151,0)),0)+IFERROR(INDEX('Hoja de Trabajo para listado'!$AB$155:$BA$1048576,MATCH($A632,'Hoja de Trabajo para listado'!$AB$155:$AB$1048576,0),MATCH((CUADRO!G$4&amp;$E632),'Hoja de Trabajo para listado'!$AB$151:$BA$151,0)),0)+IFERROR(INDEX('Hoja de Trabajo para listado'!$BC$155:$CB$1048576,MATCH($A632,'Hoja de Trabajo para listado'!$BC$155:$BC$1048576,0),MATCH((CUADRO!G$4&amp;$E632),'Hoja de Trabajo para listado'!$BC$151:$CB$151,0)),0)+IFERROR(INDEX('Hoja de Trabajo para listado'!$DE$153:$DG$274,MATCH($A632,'Hoja de Trabajo para listado'!$DE$153:$DE$1048576,0),MATCH((CUADRO!G$4&amp;$E632),'Hoja de Trabajo para listado'!$DE$151:$DG$151,0)),0)+IFERROR(INDEX('Hoja de Trabajo para listado'!$CD$155:$DC$1048576,MATCH($A632,'Hoja de Trabajo para listado'!$CD$155:$CD$1048576,0),MATCH((CUADRO!G$4&amp;$E632),'Hoja de Trabajo para listado'!$CD$151:$DC$151,0)),0)</f>
        <v>0</v>
      </c>
      <c r="H632" s="243">
        <f ca="1">+IFERROR(INDEX('Hoja de Trabajo para listado'!$A$155:$Z$1048576,MATCH($A632,'Hoja de Trabajo para listado'!$A$155:$A$1048576,0),MATCH((CUADRO!H$4&amp;$E632),'Hoja de Trabajo para listado'!$A$151:$Z$151,0)),0)+IFERROR(INDEX('Hoja de Trabajo para listado'!$AB$155:$BA$1048576,MATCH($A632,'Hoja de Trabajo para listado'!$AB$155:$AB$1048576,0),MATCH((CUADRO!H$4&amp;$E632),'Hoja de Trabajo para listado'!$AB$151:$BA$151,0)),0)+IFERROR(INDEX('Hoja de Trabajo para listado'!$BC$155:$CB$1048576,MATCH($A632,'Hoja de Trabajo para listado'!$BC$155:$BC$1048576,0),MATCH((CUADRO!H$4&amp;$E632),'Hoja de Trabajo para listado'!$BC$151:$CB$151,0)),0)+IFERROR(INDEX('Hoja de Trabajo para listado'!$DE$153:$DG$274,MATCH($A632,'Hoja de Trabajo para listado'!$DE$153:$DE$1048576,0),MATCH((CUADRO!H$4&amp;$E632),'Hoja de Trabajo para listado'!$DE$151:$DG$151,0)),0)+IFERROR(INDEX('Hoja de Trabajo para listado'!$CD$155:$DC$1048576,MATCH($A632,'Hoja de Trabajo para listado'!$CD$155:$CD$1048576,0),MATCH((CUADRO!H$4&amp;$E632),'Hoja de Trabajo para listado'!$CD$151:$DC$151,0)),0)</f>
        <v>0</v>
      </c>
      <c r="I632" s="243">
        <f ca="1">+IFERROR(INDEX('Hoja de Trabajo para listado'!$A$155:$Z$1048576,MATCH($A632,'Hoja de Trabajo para listado'!$A$155:$A$1048576,0),MATCH((CUADRO!I$4&amp;$E632),'Hoja de Trabajo para listado'!$A$151:$Z$151,0)),0)+IFERROR(INDEX('Hoja de Trabajo para listado'!$AB$155:$BA$1048576,MATCH($A632,'Hoja de Trabajo para listado'!$AB$155:$AB$1048576,0),MATCH((CUADRO!I$4&amp;$E632),'Hoja de Trabajo para listado'!$AB$151:$BA$151,0)),0)+IFERROR(INDEX('Hoja de Trabajo para listado'!$BC$155:$CB$1048576,MATCH($A632,'Hoja de Trabajo para listado'!$BC$155:$BC$1048576,0),MATCH((CUADRO!I$4&amp;$E632),'Hoja de Trabajo para listado'!$BC$151:$CB$151,0)),0)+IFERROR(INDEX('Hoja de Trabajo para listado'!$DE$153:$DG$274,MATCH($A632,'Hoja de Trabajo para listado'!$DE$153:$DE$1048576,0),MATCH((CUADRO!I$4&amp;$E632),'Hoja de Trabajo para listado'!$DE$151:$DG$151,0)),0)+IFERROR(INDEX('Hoja de Trabajo para listado'!$CD$155:$DC$1048576,MATCH($A632,'Hoja de Trabajo para listado'!$CD$155:$CD$1048576,0),MATCH((CUADRO!I$4&amp;$E632),'Hoja de Trabajo para listado'!$CD$151:$DC$151,0)),0)</f>
        <v>0</v>
      </c>
      <c r="J632" s="243">
        <f ca="1">+IFERROR(INDEX('Hoja de Trabajo para listado'!$A$155:$Z$1048576,MATCH($A632,'Hoja de Trabajo para listado'!$A$155:$A$1048576,0),MATCH((CUADRO!J$4&amp;$E632),'Hoja de Trabajo para listado'!$A$151:$Z$151,0)),0)+IFERROR(INDEX('Hoja de Trabajo para listado'!$AB$155:$BA$1048576,MATCH($A632,'Hoja de Trabajo para listado'!$AB$155:$AB$1048576,0),MATCH((CUADRO!J$4&amp;$E632),'Hoja de Trabajo para listado'!$AB$151:$BA$151,0)),0)+IFERROR(INDEX('Hoja de Trabajo para listado'!$BC$155:$CB$1048576,MATCH($A632,'Hoja de Trabajo para listado'!$BC$155:$BC$1048576,0),MATCH((CUADRO!J$4&amp;$E632),'Hoja de Trabajo para listado'!$BC$151:$CB$151,0)),0)+IFERROR(INDEX('Hoja de Trabajo para listado'!$DE$153:$DG$274,MATCH($A632,'Hoja de Trabajo para listado'!$DE$153:$DE$1048576,0),MATCH((CUADRO!J$4&amp;$E632),'Hoja de Trabajo para listado'!$DE$151:$DG$151,0)),0)+IFERROR(INDEX('Hoja de Trabajo para listado'!$CD$155:$DC$1048576,MATCH($A632,'Hoja de Trabajo para listado'!$CD$155:$CD$1048576,0),MATCH((CUADRO!J$4&amp;$E632),'Hoja de Trabajo para listado'!$CD$151:$DC$151,0)),0)</f>
        <v>0</v>
      </c>
      <c r="K632" s="243">
        <f ca="1">+IFERROR(INDEX('Hoja de Trabajo para listado'!$A$155:$Z$1048576,MATCH($A632,'Hoja de Trabajo para listado'!$A$155:$A$1048576,0),MATCH((CUADRO!K$4&amp;$E632),'Hoja de Trabajo para listado'!$A$151:$Z$151,0)),0)+IFERROR(INDEX('Hoja de Trabajo para listado'!$AB$155:$BA$1048576,MATCH($A632,'Hoja de Trabajo para listado'!$AB$155:$AB$1048576,0),MATCH((CUADRO!K$4&amp;$E632),'Hoja de Trabajo para listado'!$AB$151:$BA$151,0)),0)+IFERROR(INDEX('Hoja de Trabajo para listado'!$BC$155:$CB$1048576,MATCH($A632,'Hoja de Trabajo para listado'!$BC$155:$BC$1048576,0),MATCH((CUADRO!K$4&amp;$E632),'Hoja de Trabajo para listado'!$BC$151:$CB$151,0)),0)+IFERROR(INDEX('Hoja de Trabajo para listado'!$DE$153:$DG$274,MATCH($A632,'Hoja de Trabajo para listado'!$DE$153:$DE$1048576,0),MATCH((CUADRO!K$4&amp;$E632),'Hoja de Trabajo para listado'!$DE$151:$DG$151,0)),0)+IFERROR(INDEX('Hoja de Trabajo para listado'!$CD$155:$DC$1048576,MATCH($A632,'Hoja de Trabajo para listado'!$CD$155:$CD$1048576,0),MATCH((CUADRO!K$4&amp;$E632),'Hoja de Trabajo para listado'!$CD$151:$DC$151,0)),0)</f>
        <v>0</v>
      </c>
      <c r="L632" s="243">
        <f ca="1">+IFERROR(INDEX('Hoja de Trabajo para listado'!$A$155:$Z$1048576,MATCH($A632,'Hoja de Trabajo para listado'!$A$155:$A$1048576,0),MATCH((CUADRO!L$4&amp;$E632),'Hoja de Trabajo para listado'!$A$151:$Z$151,0)),0)+IFERROR(INDEX('Hoja de Trabajo para listado'!$AB$155:$BA$1048576,MATCH($A632,'Hoja de Trabajo para listado'!$AB$155:$AB$1048576,0),MATCH((CUADRO!L$4&amp;$E632),'Hoja de Trabajo para listado'!$AB$151:$BA$151,0)),0)+IFERROR(INDEX('Hoja de Trabajo para listado'!$BC$155:$CB$1048576,MATCH($A632,'Hoja de Trabajo para listado'!$BC$155:$BC$1048576,0),MATCH((CUADRO!L$4&amp;$E632),'Hoja de Trabajo para listado'!$BC$151:$CB$151,0)),0)+IFERROR(INDEX('Hoja de Trabajo para listado'!$DE$153:$DG$274,MATCH($A632,'Hoja de Trabajo para listado'!$DE$153:$DE$1048576,0),MATCH((CUADRO!L$4&amp;$E632),'Hoja de Trabajo para listado'!$DE$151:$DG$151,0)),0)+IFERROR(INDEX('Hoja de Trabajo para listado'!$CD$155:$DC$1048576,MATCH($A632,'Hoja de Trabajo para listado'!$CD$155:$CD$1048576,0),MATCH((CUADRO!L$4&amp;$E632),'Hoja de Trabajo para listado'!$CD$151:$DC$151,0)),0)</f>
        <v>0</v>
      </c>
      <c r="M632" s="243">
        <f ca="1">+IFERROR(INDEX('Hoja de Trabajo para listado'!$A$155:$Z$1048576,MATCH($A632,'Hoja de Trabajo para listado'!$A$155:$A$1048576,0),MATCH((CUADRO!M$4&amp;$E632),'Hoja de Trabajo para listado'!$A$151:$Z$151,0)),0)+IFERROR(INDEX('Hoja de Trabajo para listado'!$AB$155:$BA$1048576,MATCH($A632,'Hoja de Trabajo para listado'!$AB$155:$AB$1048576,0),MATCH((CUADRO!M$4&amp;$E632),'Hoja de Trabajo para listado'!$AB$151:$BA$151,0)),0)+IFERROR(INDEX('Hoja de Trabajo para listado'!$BC$155:$CB$1048576,MATCH($A632,'Hoja de Trabajo para listado'!$BC$155:$BC$1048576,0),MATCH((CUADRO!M$4&amp;$E632),'Hoja de Trabajo para listado'!$BC$151:$CB$151,0)),0)+IFERROR(INDEX('Hoja de Trabajo para listado'!$DE$153:$DG$274,MATCH($A632,'Hoja de Trabajo para listado'!$DE$153:$DE$1048576,0),MATCH((CUADRO!M$4&amp;$E632),'Hoja de Trabajo para listado'!$DE$151:$DG$151,0)),0)+IFERROR(INDEX('Hoja de Trabajo para listado'!$CD$155:$DC$1048576,MATCH($A632,'Hoja de Trabajo para listado'!$CD$155:$CD$1048576,0),MATCH((CUADRO!M$4&amp;$E632),'Hoja de Trabajo para listado'!$CD$151:$DC$151,0)),0)</f>
        <v>0</v>
      </c>
      <c r="N632" s="243">
        <f ca="1">+IFERROR(INDEX('Hoja de Trabajo para listado'!$A$155:$Z$1048576,MATCH($A632,'Hoja de Trabajo para listado'!$A$155:$A$1048576,0),MATCH((CUADRO!N$4&amp;$E632),'Hoja de Trabajo para listado'!$A$151:$Z$151,0)),0)+IFERROR(INDEX('Hoja de Trabajo para listado'!$AB$155:$BA$1048576,MATCH($A632,'Hoja de Trabajo para listado'!$AB$155:$AB$1048576,0),MATCH((CUADRO!N$4&amp;$E632),'Hoja de Trabajo para listado'!$AB$151:$BA$151,0)),0)+IFERROR(INDEX('Hoja de Trabajo para listado'!$BC$155:$CB$1048576,MATCH($A632,'Hoja de Trabajo para listado'!$BC$155:$BC$1048576,0),MATCH((CUADRO!N$4&amp;$E632),'Hoja de Trabajo para listado'!$BC$151:$CB$151,0)),0)+IFERROR(INDEX('Hoja de Trabajo para listado'!$DE$153:$DG$274,MATCH($A632,'Hoja de Trabajo para listado'!$DE$153:$DE$1048576,0),MATCH((CUADRO!N$4&amp;$E632),'Hoja de Trabajo para listado'!$DE$151:$DG$151,0)),0)+IFERROR(INDEX('Hoja de Trabajo para listado'!$CD$155:$DC$1048576,MATCH($A632,'Hoja de Trabajo para listado'!$CD$155:$CD$1048576,0),MATCH((CUADRO!N$4&amp;$E632),'Hoja de Trabajo para listado'!$CD$151:$DC$151,0)),0)</f>
        <v>0</v>
      </c>
      <c r="O632" s="243">
        <f ca="1">+IFERROR(INDEX('Hoja de Trabajo para listado'!$A$155:$Z$1048576,MATCH($A632,'Hoja de Trabajo para listado'!$A$155:$A$1048576,0),MATCH((CUADRO!O$4&amp;$E632),'Hoja de Trabajo para listado'!$A$151:$Z$151,0)),0)+IFERROR(INDEX('Hoja de Trabajo para listado'!$AB$155:$BA$1048576,MATCH($A632,'Hoja de Trabajo para listado'!$AB$155:$AB$1048576,0),MATCH((CUADRO!O$4&amp;$E632),'Hoja de Trabajo para listado'!$AB$151:$BA$151,0)),0)+IFERROR(INDEX('Hoja de Trabajo para listado'!$BC$155:$CB$1048576,MATCH($A632,'Hoja de Trabajo para listado'!$BC$155:$BC$1048576,0),MATCH((CUADRO!O$4&amp;$E632),'Hoja de Trabajo para listado'!$BC$151:$CB$151,0)),0)+IFERROR(INDEX('Hoja de Trabajo para listado'!$DE$153:$DG$274,MATCH($A632,'Hoja de Trabajo para listado'!$DE$153:$DE$1048576,0),MATCH((CUADRO!O$4&amp;$E632),'Hoja de Trabajo para listado'!$DE$151:$DG$151,0)),0)+IFERROR(INDEX('Hoja de Trabajo para listado'!$CD$155:$DC$1048576,MATCH($A632,'Hoja de Trabajo para listado'!$CD$155:$CD$1048576,0),MATCH((CUADRO!O$4&amp;$E632),'Hoja de Trabajo para listado'!$CD$151:$DC$151,0)),0)</f>
        <v>0</v>
      </c>
      <c r="P632" s="243">
        <f ca="1">+IFERROR(INDEX('Hoja de Trabajo para listado'!$A$155:$Z$1048576,MATCH($A632,'Hoja de Trabajo para listado'!$A$155:$A$1048576,0),MATCH((CUADRO!P$4&amp;$E632),'Hoja de Trabajo para listado'!$A$151:$Z$151,0)),0)+IFERROR(INDEX('Hoja de Trabajo para listado'!$AB$155:$BA$1048576,MATCH($A632,'Hoja de Trabajo para listado'!$AB$155:$AB$1048576,0),MATCH((CUADRO!P$4&amp;$E632),'Hoja de Trabajo para listado'!$AB$151:$BA$151,0)),0)+IFERROR(INDEX('Hoja de Trabajo para listado'!$BC$155:$CB$1048576,MATCH($A632,'Hoja de Trabajo para listado'!$BC$155:$BC$1048576,0),MATCH((CUADRO!P$4&amp;$E632),'Hoja de Trabajo para listado'!$BC$151:$CB$151,0)),0)+IFERROR(INDEX('Hoja de Trabajo para listado'!$DE$153:$DG$274,MATCH($A632,'Hoja de Trabajo para listado'!$DE$153:$DE$1048576,0),MATCH((CUADRO!P$4&amp;$E632),'Hoja de Trabajo para listado'!$DE$151:$DG$151,0)),0)+IFERROR(INDEX('Hoja de Trabajo para listado'!$CD$155:$DC$1048576,MATCH($A632,'Hoja de Trabajo para listado'!$CD$155:$CD$1048576,0),MATCH((CUADRO!P$4&amp;$E632),'Hoja de Trabajo para listado'!$CD$151:$DC$151,0)),0)</f>
        <v>0</v>
      </c>
      <c r="Q632" s="243">
        <f ca="1">+IFERROR(INDEX('Hoja de Trabajo para listado'!$A$155:$Z$1048576,MATCH($A632,'Hoja de Trabajo para listado'!$A$155:$A$1048576,0),MATCH((CUADRO!Q$4&amp;$E632),'Hoja de Trabajo para listado'!$A$151:$Z$151,0)),0)+IFERROR(INDEX('Hoja de Trabajo para listado'!$AB$155:$BA$1048576,MATCH($A632,'Hoja de Trabajo para listado'!$AB$155:$AB$1048576,0),MATCH((CUADRO!Q$4&amp;$E632),'Hoja de Trabajo para listado'!$AB$151:$BA$151,0)),0)+IFERROR(INDEX('Hoja de Trabajo para listado'!$BC$155:$CB$1048576,MATCH($A632,'Hoja de Trabajo para listado'!$BC$155:$BC$1048576,0),MATCH((CUADRO!Q$4&amp;$E632),'Hoja de Trabajo para listado'!$BC$151:$CB$151,0)),0)+IFERROR(INDEX('Hoja de Trabajo para listado'!$DE$153:$DG$274,MATCH($A632,'Hoja de Trabajo para listado'!$DE$153:$DE$1048576,0),MATCH((CUADRO!Q$4&amp;$E632),'Hoja de Trabajo para listado'!$DE$151:$DG$151,0)),0)+IFERROR(INDEX('Hoja de Trabajo para listado'!$CD$155:$DC$1048576,MATCH($A632,'Hoja de Trabajo para listado'!$CD$155:$CD$1048576,0),MATCH((CUADRO!Q$4&amp;$E632),'Hoja de Trabajo para listado'!$CD$151:$DC$151,0)),0)</f>
        <v>0</v>
      </c>
      <c r="R632" s="243">
        <f t="shared" ca="1" si="25"/>
        <v>0</v>
      </c>
      <c r="S632" s="249">
        <f ca="1">+R631+R632</f>
        <v>0</v>
      </c>
      <c r="T632" s="243">
        <f ca="1">+S632</f>
        <v>0</v>
      </c>
      <c r="U632" s="242">
        <f t="shared" si="26"/>
        <v>2</v>
      </c>
      <c r="V632" s="333" t="str">
        <f>+VLOOKUP(A632,bd_lista!$A$3:$E$592,5,FALSE)</f>
        <v>Gobiernos Autonomos Municipales</v>
      </c>
      <c r="W632" s="388"/>
      <c r="X632" s="242">
        <f>+VLOOKUP(A632,[4]Sheet1!$A$13:$D$744,4,FALSE)</f>
        <v>0</v>
      </c>
      <c r="Y632" s="242" t="e">
        <f>+VLOOKUP(X632,bd_lista!$A$3:$C$592,3,FALSE)</f>
        <v>#N/A</v>
      </c>
      <c r="Z632" s="292"/>
      <c r="AA632" s="293"/>
    </row>
    <row r="633" spans="1:27" customFormat="1" ht="15" hidden="1" customHeight="1">
      <c r="A633" s="32">
        <v>1268</v>
      </c>
      <c r="B633" s="392">
        <f>+A633</f>
        <v>1268</v>
      </c>
      <c r="C633" s="247" t="str">
        <f>+VLOOKUP(A633,bd_lista!$A$3:$C$592,3,FALSE)</f>
        <v>Gobierno Autónomo Municipal de San Buenaventura</v>
      </c>
      <c r="D633" s="389" t="str">
        <f>+C633</f>
        <v>Gobierno Autónomo Municipal de San Buenaventura</v>
      </c>
      <c r="E633" s="242" t="s">
        <v>1304</v>
      </c>
      <c r="F633" s="243">
        <f ca="1">+IFERROR(INDEX('Hoja de Trabajo para listado'!$A$155:$Z$1048576,MATCH($A633,'Hoja de Trabajo para listado'!$A$155:$A$1048576,0),MATCH((CUADRO!F$4&amp;$E633),'Hoja de Trabajo para listado'!$A$151:$Z$151,0)),0)+IFERROR(INDEX('Hoja de Trabajo para listado'!$AB$155:$BA$1048576,MATCH($A633,'Hoja de Trabajo para listado'!$AB$155:$AB$1048576,0),MATCH((CUADRO!F$4&amp;$E633),'Hoja de Trabajo para listado'!$AB$151:$BA$151,0)),0)+IFERROR(INDEX('Hoja de Trabajo para listado'!$BC$155:$CB$1048576,MATCH($A633,'Hoja de Trabajo para listado'!$BC$155:$BC$1048576,0),MATCH((CUADRO!F$4&amp;$E633),'Hoja de Trabajo para listado'!$BC$151:$CB$151,0)),0)+IFERROR(INDEX('Hoja de Trabajo para listado'!$DE$153:$DG$274,MATCH($A633,'Hoja de Trabajo para listado'!$DE$153:$DE$1048576,0),MATCH((CUADRO!F$4&amp;$E633),'Hoja de Trabajo para listado'!$DE$151:$DG$151,0)),0)+IFERROR(INDEX('Hoja de Trabajo para listado'!$CD$155:$DC$1048576,MATCH($A633,'Hoja de Trabajo para listado'!$CD$155:$CD$1048576,0),MATCH((CUADRO!F$4&amp;$E633),'Hoja de Trabajo para listado'!$CD$151:$DC$151,0)),0)</f>
        <v>0</v>
      </c>
      <c r="G633" s="243">
        <f ca="1">+IFERROR(INDEX('Hoja de Trabajo para listado'!$A$155:$Z$1048576,MATCH($A633,'Hoja de Trabajo para listado'!$A$155:$A$1048576,0),MATCH((CUADRO!G$4&amp;$E633),'Hoja de Trabajo para listado'!$A$151:$Z$151,0)),0)+IFERROR(INDEX('Hoja de Trabajo para listado'!$AB$155:$BA$1048576,MATCH($A633,'Hoja de Trabajo para listado'!$AB$155:$AB$1048576,0),MATCH((CUADRO!G$4&amp;$E633),'Hoja de Trabajo para listado'!$AB$151:$BA$151,0)),0)+IFERROR(INDEX('Hoja de Trabajo para listado'!$BC$155:$CB$1048576,MATCH($A633,'Hoja de Trabajo para listado'!$BC$155:$BC$1048576,0),MATCH((CUADRO!G$4&amp;$E633),'Hoja de Trabajo para listado'!$BC$151:$CB$151,0)),0)+IFERROR(INDEX('Hoja de Trabajo para listado'!$DE$153:$DG$274,MATCH($A633,'Hoja de Trabajo para listado'!$DE$153:$DE$1048576,0),MATCH((CUADRO!G$4&amp;$E633),'Hoja de Trabajo para listado'!$DE$151:$DG$151,0)),0)+IFERROR(INDEX('Hoja de Trabajo para listado'!$CD$155:$DC$1048576,MATCH($A633,'Hoja de Trabajo para listado'!$CD$155:$CD$1048576,0),MATCH((CUADRO!G$4&amp;$E633),'Hoja de Trabajo para listado'!$CD$151:$DC$151,0)),0)</f>
        <v>0</v>
      </c>
      <c r="H633" s="243">
        <f ca="1">+IFERROR(INDEX('Hoja de Trabajo para listado'!$A$155:$Z$1048576,MATCH($A633,'Hoja de Trabajo para listado'!$A$155:$A$1048576,0),MATCH((CUADRO!H$4&amp;$E633),'Hoja de Trabajo para listado'!$A$151:$Z$151,0)),0)+IFERROR(INDEX('Hoja de Trabajo para listado'!$AB$155:$BA$1048576,MATCH($A633,'Hoja de Trabajo para listado'!$AB$155:$AB$1048576,0),MATCH((CUADRO!H$4&amp;$E633),'Hoja de Trabajo para listado'!$AB$151:$BA$151,0)),0)+IFERROR(INDEX('Hoja de Trabajo para listado'!$BC$155:$CB$1048576,MATCH($A633,'Hoja de Trabajo para listado'!$BC$155:$BC$1048576,0),MATCH((CUADRO!H$4&amp;$E633),'Hoja de Trabajo para listado'!$BC$151:$CB$151,0)),0)+IFERROR(INDEX('Hoja de Trabajo para listado'!$DE$153:$DG$274,MATCH($A633,'Hoja de Trabajo para listado'!$DE$153:$DE$1048576,0),MATCH((CUADRO!H$4&amp;$E633),'Hoja de Trabajo para listado'!$DE$151:$DG$151,0)),0)+IFERROR(INDEX('Hoja de Trabajo para listado'!$CD$155:$DC$1048576,MATCH($A633,'Hoja de Trabajo para listado'!$CD$155:$CD$1048576,0),MATCH((CUADRO!H$4&amp;$E633),'Hoja de Trabajo para listado'!$CD$151:$DC$151,0)),0)</f>
        <v>0</v>
      </c>
      <c r="I633" s="243">
        <f ca="1">+IFERROR(INDEX('Hoja de Trabajo para listado'!$A$155:$Z$1048576,MATCH($A633,'Hoja de Trabajo para listado'!$A$155:$A$1048576,0),MATCH((CUADRO!I$4&amp;$E633),'Hoja de Trabajo para listado'!$A$151:$Z$151,0)),0)+IFERROR(INDEX('Hoja de Trabajo para listado'!$AB$155:$BA$1048576,MATCH($A633,'Hoja de Trabajo para listado'!$AB$155:$AB$1048576,0),MATCH((CUADRO!I$4&amp;$E633),'Hoja de Trabajo para listado'!$AB$151:$BA$151,0)),0)+IFERROR(INDEX('Hoja de Trabajo para listado'!$BC$155:$CB$1048576,MATCH($A633,'Hoja de Trabajo para listado'!$BC$155:$BC$1048576,0),MATCH((CUADRO!I$4&amp;$E633),'Hoja de Trabajo para listado'!$BC$151:$CB$151,0)),0)+IFERROR(INDEX('Hoja de Trabajo para listado'!$DE$153:$DG$274,MATCH($A633,'Hoja de Trabajo para listado'!$DE$153:$DE$1048576,0),MATCH((CUADRO!I$4&amp;$E633),'Hoja de Trabajo para listado'!$DE$151:$DG$151,0)),0)+IFERROR(INDEX('Hoja de Trabajo para listado'!$CD$155:$DC$1048576,MATCH($A633,'Hoja de Trabajo para listado'!$CD$155:$CD$1048576,0),MATCH((CUADRO!I$4&amp;$E633),'Hoja de Trabajo para listado'!$CD$151:$DC$151,0)),0)</f>
        <v>0</v>
      </c>
      <c r="J633" s="243">
        <f ca="1">+IFERROR(INDEX('Hoja de Trabajo para listado'!$A$155:$Z$1048576,MATCH($A633,'Hoja de Trabajo para listado'!$A$155:$A$1048576,0),MATCH((CUADRO!J$4&amp;$E633),'Hoja de Trabajo para listado'!$A$151:$Z$151,0)),0)+IFERROR(INDEX('Hoja de Trabajo para listado'!$AB$155:$BA$1048576,MATCH($A633,'Hoja de Trabajo para listado'!$AB$155:$AB$1048576,0),MATCH((CUADRO!J$4&amp;$E633),'Hoja de Trabajo para listado'!$AB$151:$BA$151,0)),0)+IFERROR(INDEX('Hoja de Trabajo para listado'!$BC$155:$CB$1048576,MATCH($A633,'Hoja de Trabajo para listado'!$BC$155:$BC$1048576,0),MATCH((CUADRO!J$4&amp;$E633),'Hoja de Trabajo para listado'!$BC$151:$CB$151,0)),0)+IFERROR(INDEX('Hoja de Trabajo para listado'!$DE$153:$DG$274,MATCH($A633,'Hoja de Trabajo para listado'!$DE$153:$DE$1048576,0),MATCH((CUADRO!J$4&amp;$E633),'Hoja de Trabajo para listado'!$DE$151:$DG$151,0)),0)+IFERROR(INDEX('Hoja de Trabajo para listado'!$CD$155:$DC$1048576,MATCH($A633,'Hoja de Trabajo para listado'!$CD$155:$CD$1048576,0),MATCH((CUADRO!J$4&amp;$E633),'Hoja de Trabajo para listado'!$CD$151:$DC$151,0)),0)</f>
        <v>0</v>
      </c>
      <c r="K633" s="243">
        <f ca="1">+IFERROR(INDEX('Hoja de Trabajo para listado'!$A$155:$Z$1048576,MATCH($A633,'Hoja de Trabajo para listado'!$A$155:$A$1048576,0),MATCH((CUADRO!K$4&amp;$E633),'Hoja de Trabajo para listado'!$A$151:$Z$151,0)),0)+IFERROR(INDEX('Hoja de Trabajo para listado'!$AB$155:$BA$1048576,MATCH($A633,'Hoja de Trabajo para listado'!$AB$155:$AB$1048576,0),MATCH((CUADRO!K$4&amp;$E633),'Hoja de Trabajo para listado'!$AB$151:$BA$151,0)),0)+IFERROR(INDEX('Hoja de Trabajo para listado'!$BC$155:$CB$1048576,MATCH($A633,'Hoja de Trabajo para listado'!$BC$155:$BC$1048576,0),MATCH((CUADRO!K$4&amp;$E633),'Hoja de Trabajo para listado'!$BC$151:$CB$151,0)),0)+IFERROR(INDEX('Hoja de Trabajo para listado'!$DE$153:$DG$274,MATCH($A633,'Hoja de Trabajo para listado'!$DE$153:$DE$1048576,0),MATCH((CUADRO!K$4&amp;$E633),'Hoja de Trabajo para listado'!$DE$151:$DG$151,0)),0)+IFERROR(INDEX('Hoja de Trabajo para listado'!$CD$155:$DC$1048576,MATCH($A633,'Hoja de Trabajo para listado'!$CD$155:$CD$1048576,0),MATCH((CUADRO!K$4&amp;$E633),'Hoja de Trabajo para listado'!$CD$151:$DC$151,0)),0)</f>
        <v>0</v>
      </c>
      <c r="L633" s="243">
        <f ca="1">+IFERROR(INDEX('Hoja de Trabajo para listado'!$A$155:$Z$1048576,MATCH($A633,'Hoja de Trabajo para listado'!$A$155:$A$1048576,0),MATCH((CUADRO!L$4&amp;$E633),'Hoja de Trabajo para listado'!$A$151:$Z$151,0)),0)+IFERROR(INDEX('Hoja de Trabajo para listado'!$AB$155:$BA$1048576,MATCH($A633,'Hoja de Trabajo para listado'!$AB$155:$AB$1048576,0),MATCH((CUADRO!L$4&amp;$E633),'Hoja de Trabajo para listado'!$AB$151:$BA$151,0)),0)+IFERROR(INDEX('Hoja de Trabajo para listado'!$BC$155:$CB$1048576,MATCH($A633,'Hoja de Trabajo para listado'!$BC$155:$BC$1048576,0),MATCH((CUADRO!L$4&amp;$E633),'Hoja de Trabajo para listado'!$BC$151:$CB$151,0)),0)+IFERROR(INDEX('Hoja de Trabajo para listado'!$DE$153:$DG$274,MATCH($A633,'Hoja de Trabajo para listado'!$DE$153:$DE$1048576,0),MATCH((CUADRO!L$4&amp;$E633),'Hoja de Trabajo para listado'!$DE$151:$DG$151,0)),0)+IFERROR(INDEX('Hoja de Trabajo para listado'!$CD$155:$DC$1048576,MATCH($A633,'Hoja de Trabajo para listado'!$CD$155:$CD$1048576,0),MATCH((CUADRO!L$4&amp;$E633),'Hoja de Trabajo para listado'!$CD$151:$DC$151,0)),0)</f>
        <v>0</v>
      </c>
      <c r="M633" s="243">
        <f ca="1">+IFERROR(INDEX('Hoja de Trabajo para listado'!$A$155:$Z$1048576,MATCH($A633,'Hoja de Trabajo para listado'!$A$155:$A$1048576,0),MATCH((CUADRO!M$4&amp;$E633),'Hoja de Trabajo para listado'!$A$151:$Z$151,0)),0)+IFERROR(INDEX('Hoja de Trabajo para listado'!$AB$155:$BA$1048576,MATCH($A633,'Hoja de Trabajo para listado'!$AB$155:$AB$1048576,0),MATCH((CUADRO!M$4&amp;$E633),'Hoja de Trabajo para listado'!$AB$151:$BA$151,0)),0)+IFERROR(INDEX('Hoja de Trabajo para listado'!$BC$155:$CB$1048576,MATCH($A633,'Hoja de Trabajo para listado'!$BC$155:$BC$1048576,0),MATCH((CUADRO!M$4&amp;$E633),'Hoja de Trabajo para listado'!$BC$151:$CB$151,0)),0)+IFERROR(INDEX('Hoja de Trabajo para listado'!$DE$153:$DG$274,MATCH($A633,'Hoja de Trabajo para listado'!$DE$153:$DE$1048576,0),MATCH((CUADRO!M$4&amp;$E633),'Hoja de Trabajo para listado'!$DE$151:$DG$151,0)),0)+IFERROR(INDEX('Hoja de Trabajo para listado'!$CD$155:$DC$1048576,MATCH($A633,'Hoja de Trabajo para listado'!$CD$155:$CD$1048576,0),MATCH((CUADRO!M$4&amp;$E633),'Hoja de Trabajo para listado'!$CD$151:$DC$151,0)),0)</f>
        <v>0</v>
      </c>
      <c r="N633" s="243">
        <f ca="1">+IFERROR(INDEX('Hoja de Trabajo para listado'!$A$155:$Z$1048576,MATCH($A633,'Hoja de Trabajo para listado'!$A$155:$A$1048576,0),MATCH((CUADRO!N$4&amp;$E633),'Hoja de Trabajo para listado'!$A$151:$Z$151,0)),0)+IFERROR(INDEX('Hoja de Trabajo para listado'!$AB$155:$BA$1048576,MATCH($A633,'Hoja de Trabajo para listado'!$AB$155:$AB$1048576,0),MATCH((CUADRO!N$4&amp;$E633),'Hoja de Trabajo para listado'!$AB$151:$BA$151,0)),0)+IFERROR(INDEX('Hoja de Trabajo para listado'!$BC$155:$CB$1048576,MATCH($A633,'Hoja de Trabajo para listado'!$BC$155:$BC$1048576,0),MATCH((CUADRO!N$4&amp;$E633),'Hoja de Trabajo para listado'!$BC$151:$CB$151,0)),0)+IFERROR(INDEX('Hoja de Trabajo para listado'!$DE$153:$DG$274,MATCH($A633,'Hoja de Trabajo para listado'!$DE$153:$DE$1048576,0),MATCH((CUADRO!N$4&amp;$E633),'Hoja de Trabajo para listado'!$DE$151:$DG$151,0)),0)+IFERROR(INDEX('Hoja de Trabajo para listado'!$CD$155:$DC$1048576,MATCH($A633,'Hoja de Trabajo para listado'!$CD$155:$CD$1048576,0),MATCH((CUADRO!N$4&amp;$E633),'Hoja de Trabajo para listado'!$CD$151:$DC$151,0)),0)</f>
        <v>0</v>
      </c>
      <c r="O633" s="243">
        <f ca="1">+IFERROR(INDEX('Hoja de Trabajo para listado'!$A$155:$Z$1048576,MATCH($A633,'Hoja de Trabajo para listado'!$A$155:$A$1048576,0),MATCH((CUADRO!O$4&amp;$E633),'Hoja de Trabajo para listado'!$A$151:$Z$151,0)),0)+IFERROR(INDEX('Hoja de Trabajo para listado'!$AB$155:$BA$1048576,MATCH($A633,'Hoja de Trabajo para listado'!$AB$155:$AB$1048576,0),MATCH((CUADRO!O$4&amp;$E633),'Hoja de Trabajo para listado'!$AB$151:$BA$151,0)),0)+IFERROR(INDEX('Hoja de Trabajo para listado'!$BC$155:$CB$1048576,MATCH($A633,'Hoja de Trabajo para listado'!$BC$155:$BC$1048576,0),MATCH((CUADRO!O$4&amp;$E633),'Hoja de Trabajo para listado'!$BC$151:$CB$151,0)),0)+IFERROR(INDEX('Hoja de Trabajo para listado'!$DE$153:$DG$274,MATCH($A633,'Hoja de Trabajo para listado'!$DE$153:$DE$1048576,0),MATCH((CUADRO!O$4&amp;$E633),'Hoja de Trabajo para listado'!$DE$151:$DG$151,0)),0)+IFERROR(INDEX('Hoja de Trabajo para listado'!$CD$155:$DC$1048576,MATCH($A633,'Hoja de Trabajo para listado'!$CD$155:$CD$1048576,0),MATCH((CUADRO!O$4&amp;$E633),'Hoja de Trabajo para listado'!$CD$151:$DC$151,0)),0)</f>
        <v>0</v>
      </c>
      <c r="P633" s="243">
        <f ca="1">+IFERROR(INDEX('Hoja de Trabajo para listado'!$A$155:$Z$1048576,MATCH($A633,'Hoja de Trabajo para listado'!$A$155:$A$1048576,0),MATCH((CUADRO!P$4&amp;$E633),'Hoja de Trabajo para listado'!$A$151:$Z$151,0)),0)+IFERROR(INDEX('Hoja de Trabajo para listado'!$AB$155:$BA$1048576,MATCH($A633,'Hoja de Trabajo para listado'!$AB$155:$AB$1048576,0),MATCH((CUADRO!P$4&amp;$E633),'Hoja de Trabajo para listado'!$AB$151:$BA$151,0)),0)+IFERROR(INDEX('Hoja de Trabajo para listado'!$BC$155:$CB$1048576,MATCH($A633,'Hoja de Trabajo para listado'!$BC$155:$BC$1048576,0),MATCH((CUADRO!P$4&amp;$E633),'Hoja de Trabajo para listado'!$BC$151:$CB$151,0)),0)+IFERROR(INDEX('Hoja de Trabajo para listado'!$DE$153:$DG$274,MATCH($A633,'Hoja de Trabajo para listado'!$DE$153:$DE$1048576,0),MATCH((CUADRO!P$4&amp;$E633),'Hoja de Trabajo para listado'!$DE$151:$DG$151,0)),0)+IFERROR(INDEX('Hoja de Trabajo para listado'!$CD$155:$DC$1048576,MATCH($A633,'Hoja de Trabajo para listado'!$CD$155:$CD$1048576,0),MATCH((CUADRO!P$4&amp;$E633),'Hoja de Trabajo para listado'!$CD$151:$DC$151,0)),0)</f>
        <v>0</v>
      </c>
      <c r="Q633" s="243">
        <f ca="1">+IFERROR(INDEX('Hoja de Trabajo para listado'!$A$155:$Z$1048576,MATCH($A633,'Hoja de Trabajo para listado'!$A$155:$A$1048576,0),MATCH((CUADRO!Q$4&amp;$E633),'Hoja de Trabajo para listado'!$A$151:$Z$151,0)),0)+IFERROR(INDEX('Hoja de Trabajo para listado'!$AB$155:$BA$1048576,MATCH($A633,'Hoja de Trabajo para listado'!$AB$155:$AB$1048576,0),MATCH((CUADRO!Q$4&amp;$E633),'Hoja de Trabajo para listado'!$AB$151:$BA$151,0)),0)+IFERROR(INDEX('Hoja de Trabajo para listado'!$BC$155:$CB$1048576,MATCH($A633,'Hoja de Trabajo para listado'!$BC$155:$BC$1048576,0),MATCH((CUADRO!Q$4&amp;$E633),'Hoja de Trabajo para listado'!$BC$151:$CB$151,0)),0)+IFERROR(INDEX('Hoja de Trabajo para listado'!$DE$153:$DG$274,MATCH($A633,'Hoja de Trabajo para listado'!$DE$153:$DE$1048576,0),MATCH((CUADRO!Q$4&amp;$E633),'Hoja de Trabajo para listado'!$DE$151:$DG$151,0)),0)+IFERROR(INDEX('Hoja de Trabajo para listado'!$CD$155:$DC$1048576,MATCH($A633,'Hoja de Trabajo para listado'!$CD$155:$CD$1048576,0),MATCH((CUADRO!Q$4&amp;$E633),'Hoja de Trabajo para listado'!$CD$151:$DC$151,0)),0)</f>
        <v>0</v>
      </c>
      <c r="R633" s="243">
        <f t="shared" ca="1" si="25"/>
        <v>0</v>
      </c>
      <c r="S633" s="249"/>
      <c r="T633" s="243">
        <f ca="1">+T634</f>
        <v>0</v>
      </c>
      <c r="U633" s="242">
        <f t="shared" si="26"/>
        <v>1</v>
      </c>
      <c r="V633" s="333" t="str">
        <f>+VLOOKUP(A633,bd_lista!$A$3:$E$592,5,FALSE)</f>
        <v>Gobiernos Autonomos Municipales</v>
      </c>
      <c r="W633" s="387" t="str">
        <f>+V633</f>
        <v>Gobiernos Autonomos Municipales</v>
      </c>
      <c r="X633" s="242">
        <f>+VLOOKUP(A633,[4]Sheet1!$A$13:$D$744,4,FALSE)</f>
        <v>0</v>
      </c>
      <c r="Y633" s="242" t="e">
        <f>+VLOOKUP(X633,bd_lista!$A$3:$C$592,3,FALSE)</f>
        <v>#N/A</v>
      </c>
      <c r="Z633" s="294">
        <f>+X633</f>
        <v>0</v>
      </c>
      <c r="AA633" s="295" t="e">
        <f>+Y633</f>
        <v>#N/A</v>
      </c>
    </row>
    <row r="634" spans="1:27" customFormat="1" ht="15" hidden="1" customHeight="1">
      <c r="A634" s="32">
        <v>1268</v>
      </c>
      <c r="B634" s="393"/>
      <c r="C634" s="247" t="str">
        <f>+VLOOKUP(A634,bd_lista!$A$3:$C$592,3,FALSE)</f>
        <v>Gobierno Autónomo Municipal de San Buenaventura</v>
      </c>
      <c r="D634" s="390"/>
      <c r="E634" s="244" t="s">
        <v>1305</v>
      </c>
      <c r="F634" s="243">
        <f ca="1">+IFERROR(INDEX('Hoja de Trabajo para listado'!$A$155:$Z$1048576,MATCH($A634,'Hoja de Trabajo para listado'!$A$155:$A$1048576,0),MATCH((CUADRO!F$4&amp;$E634),'Hoja de Trabajo para listado'!$A$151:$Z$151,0)),0)+IFERROR(INDEX('Hoja de Trabajo para listado'!$AB$155:$BA$1048576,MATCH($A634,'Hoja de Trabajo para listado'!$AB$155:$AB$1048576,0),MATCH((CUADRO!F$4&amp;$E634),'Hoja de Trabajo para listado'!$AB$151:$BA$151,0)),0)+IFERROR(INDEX('Hoja de Trabajo para listado'!$BC$155:$CB$1048576,MATCH($A634,'Hoja de Trabajo para listado'!$BC$155:$BC$1048576,0),MATCH((CUADRO!F$4&amp;$E634),'Hoja de Trabajo para listado'!$BC$151:$CB$151,0)),0)+IFERROR(INDEX('Hoja de Trabajo para listado'!$DE$153:$DG$274,MATCH($A634,'Hoja de Trabajo para listado'!$DE$153:$DE$1048576,0),MATCH((CUADRO!F$4&amp;$E634),'Hoja de Trabajo para listado'!$DE$151:$DG$151,0)),0)+IFERROR(INDEX('Hoja de Trabajo para listado'!$CD$155:$DC$1048576,MATCH($A634,'Hoja de Trabajo para listado'!$CD$155:$CD$1048576,0),MATCH((CUADRO!F$4&amp;$E634),'Hoja de Trabajo para listado'!$CD$151:$DC$151,0)),0)</f>
        <v>0</v>
      </c>
      <c r="G634" s="243">
        <f ca="1">+IFERROR(INDEX('Hoja de Trabajo para listado'!$A$155:$Z$1048576,MATCH($A634,'Hoja de Trabajo para listado'!$A$155:$A$1048576,0),MATCH((CUADRO!G$4&amp;$E634),'Hoja de Trabajo para listado'!$A$151:$Z$151,0)),0)+IFERROR(INDEX('Hoja de Trabajo para listado'!$AB$155:$BA$1048576,MATCH($A634,'Hoja de Trabajo para listado'!$AB$155:$AB$1048576,0),MATCH((CUADRO!G$4&amp;$E634),'Hoja de Trabajo para listado'!$AB$151:$BA$151,0)),0)+IFERROR(INDEX('Hoja de Trabajo para listado'!$BC$155:$CB$1048576,MATCH($A634,'Hoja de Trabajo para listado'!$BC$155:$BC$1048576,0),MATCH((CUADRO!G$4&amp;$E634),'Hoja de Trabajo para listado'!$BC$151:$CB$151,0)),0)+IFERROR(INDEX('Hoja de Trabajo para listado'!$DE$153:$DG$274,MATCH($A634,'Hoja de Trabajo para listado'!$DE$153:$DE$1048576,0),MATCH((CUADRO!G$4&amp;$E634),'Hoja de Trabajo para listado'!$DE$151:$DG$151,0)),0)+IFERROR(INDEX('Hoja de Trabajo para listado'!$CD$155:$DC$1048576,MATCH($A634,'Hoja de Trabajo para listado'!$CD$155:$CD$1048576,0),MATCH((CUADRO!G$4&amp;$E634),'Hoja de Trabajo para listado'!$CD$151:$DC$151,0)),0)</f>
        <v>0</v>
      </c>
      <c r="H634" s="243">
        <f ca="1">+IFERROR(INDEX('Hoja de Trabajo para listado'!$A$155:$Z$1048576,MATCH($A634,'Hoja de Trabajo para listado'!$A$155:$A$1048576,0),MATCH((CUADRO!H$4&amp;$E634),'Hoja de Trabajo para listado'!$A$151:$Z$151,0)),0)+IFERROR(INDEX('Hoja de Trabajo para listado'!$AB$155:$BA$1048576,MATCH($A634,'Hoja de Trabajo para listado'!$AB$155:$AB$1048576,0),MATCH((CUADRO!H$4&amp;$E634),'Hoja de Trabajo para listado'!$AB$151:$BA$151,0)),0)+IFERROR(INDEX('Hoja de Trabajo para listado'!$BC$155:$CB$1048576,MATCH($A634,'Hoja de Trabajo para listado'!$BC$155:$BC$1048576,0),MATCH((CUADRO!H$4&amp;$E634),'Hoja de Trabajo para listado'!$BC$151:$CB$151,0)),0)+IFERROR(INDEX('Hoja de Trabajo para listado'!$DE$153:$DG$274,MATCH($A634,'Hoja de Trabajo para listado'!$DE$153:$DE$1048576,0),MATCH((CUADRO!H$4&amp;$E634),'Hoja de Trabajo para listado'!$DE$151:$DG$151,0)),0)+IFERROR(INDEX('Hoja de Trabajo para listado'!$CD$155:$DC$1048576,MATCH($A634,'Hoja de Trabajo para listado'!$CD$155:$CD$1048576,0),MATCH((CUADRO!H$4&amp;$E634),'Hoja de Trabajo para listado'!$CD$151:$DC$151,0)),0)</f>
        <v>0</v>
      </c>
      <c r="I634" s="243">
        <f ca="1">+IFERROR(INDEX('Hoja de Trabajo para listado'!$A$155:$Z$1048576,MATCH($A634,'Hoja de Trabajo para listado'!$A$155:$A$1048576,0),MATCH((CUADRO!I$4&amp;$E634),'Hoja de Trabajo para listado'!$A$151:$Z$151,0)),0)+IFERROR(INDEX('Hoja de Trabajo para listado'!$AB$155:$BA$1048576,MATCH($A634,'Hoja de Trabajo para listado'!$AB$155:$AB$1048576,0),MATCH((CUADRO!I$4&amp;$E634),'Hoja de Trabajo para listado'!$AB$151:$BA$151,0)),0)+IFERROR(INDEX('Hoja de Trabajo para listado'!$BC$155:$CB$1048576,MATCH($A634,'Hoja de Trabajo para listado'!$BC$155:$BC$1048576,0),MATCH((CUADRO!I$4&amp;$E634),'Hoja de Trabajo para listado'!$BC$151:$CB$151,0)),0)+IFERROR(INDEX('Hoja de Trabajo para listado'!$DE$153:$DG$274,MATCH($A634,'Hoja de Trabajo para listado'!$DE$153:$DE$1048576,0),MATCH((CUADRO!I$4&amp;$E634),'Hoja de Trabajo para listado'!$DE$151:$DG$151,0)),0)+IFERROR(INDEX('Hoja de Trabajo para listado'!$CD$155:$DC$1048576,MATCH($A634,'Hoja de Trabajo para listado'!$CD$155:$CD$1048576,0),MATCH((CUADRO!I$4&amp;$E634),'Hoja de Trabajo para listado'!$CD$151:$DC$151,0)),0)</f>
        <v>0</v>
      </c>
      <c r="J634" s="243">
        <f ca="1">+IFERROR(INDEX('Hoja de Trabajo para listado'!$A$155:$Z$1048576,MATCH($A634,'Hoja de Trabajo para listado'!$A$155:$A$1048576,0),MATCH((CUADRO!J$4&amp;$E634),'Hoja de Trabajo para listado'!$A$151:$Z$151,0)),0)+IFERROR(INDEX('Hoja de Trabajo para listado'!$AB$155:$BA$1048576,MATCH($A634,'Hoja de Trabajo para listado'!$AB$155:$AB$1048576,0),MATCH((CUADRO!J$4&amp;$E634),'Hoja de Trabajo para listado'!$AB$151:$BA$151,0)),0)+IFERROR(INDEX('Hoja de Trabajo para listado'!$BC$155:$CB$1048576,MATCH($A634,'Hoja de Trabajo para listado'!$BC$155:$BC$1048576,0),MATCH((CUADRO!J$4&amp;$E634),'Hoja de Trabajo para listado'!$BC$151:$CB$151,0)),0)+IFERROR(INDEX('Hoja de Trabajo para listado'!$DE$153:$DG$274,MATCH($A634,'Hoja de Trabajo para listado'!$DE$153:$DE$1048576,0),MATCH((CUADRO!J$4&amp;$E634),'Hoja de Trabajo para listado'!$DE$151:$DG$151,0)),0)+IFERROR(INDEX('Hoja de Trabajo para listado'!$CD$155:$DC$1048576,MATCH($A634,'Hoja de Trabajo para listado'!$CD$155:$CD$1048576,0),MATCH((CUADRO!J$4&amp;$E634),'Hoja de Trabajo para listado'!$CD$151:$DC$151,0)),0)</f>
        <v>0</v>
      </c>
      <c r="K634" s="243">
        <f ca="1">+IFERROR(INDEX('Hoja de Trabajo para listado'!$A$155:$Z$1048576,MATCH($A634,'Hoja de Trabajo para listado'!$A$155:$A$1048576,0),MATCH((CUADRO!K$4&amp;$E634),'Hoja de Trabajo para listado'!$A$151:$Z$151,0)),0)+IFERROR(INDEX('Hoja de Trabajo para listado'!$AB$155:$BA$1048576,MATCH($A634,'Hoja de Trabajo para listado'!$AB$155:$AB$1048576,0),MATCH((CUADRO!K$4&amp;$E634),'Hoja de Trabajo para listado'!$AB$151:$BA$151,0)),0)+IFERROR(INDEX('Hoja de Trabajo para listado'!$BC$155:$CB$1048576,MATCH($A634,'Hoja de Trabajo para listado'!$BC$155:$BC$1048576,0),MATCH((CUADRO!K$4&amp;$E634),'Hoja de Trabajo para listado'!$BC$151:$CB$151,0)),0)+IFERROR(INDEX('Hoja de Trabajo para listado'!$DE$153:$DG$274,MATCH($A634,'Hoja de Trabajo para listado'!$DE$153:$DE$1048576,0),MATCH((CUADRO!K$4&amp;$E634),'Hoja de Trabajo para listado'!$DE$151:$DG$151,0)),0)+IFERROR(INDEX('Hoja de Trabajo para listado'!$CD$155:$DC$1048576,MATCH($A634,'Hoja de Trabajo para listado'!$CD$155:$CD$1048576,0),MATCH((CUADRO!K$4&amp;$E634),'Hoja de Trabajo para listado'!$CD$151:$DC$151,0)),0)</f>
        <v>0</v>
      </c>
      <c r="L634" s="243">
        <f ca="1">+IFERROR(INDEX('Hoja de Trabajo para listado'!$A$155:$Z$1048576,MATCH($A634,'Hoja de Trabajo para listado'!$A$155:$A$1048576,0),MATCH((CUADRO!L$4&amp;$E634),'Hoja de Trabajo para listado'!$A$151:$Z$151,0)),0)+IFERROR(INDEX('Hoja de Trabajo para listado'!$AB$155:$BA$1048576,MATCH($A634,'Hoja de Trabajo para listado'!$AB$155:$AB$1048576,0),MATCH((CUADRO!L$4&amp;$E634),'Hoja de Trabajo para listado'!$AB$151:$BA$151,0)),0)+IFERROR(INDEX('Hoja de Trabajo para listado'!$BC$155:$CB$1048576,MATCH($A634,'Hoja de Trabajo para listado'!$BC$155:$BC$1048576,0),MATCH((CUADRO!L$4&amp;$E634),'Hoja de Trabajo para listado'!$BC$151:$CB$151,0)),0)+IFERROR(INDEX('Hoja de Trabajo para listado'!$DE$153:$DG$274,MATCH($A634,'Hoja de Trabajo para listado'!$DE$153:$DE$1048576,0),MATCH((CUADRO!L$4&amp;$E634),'Hoja de Trabajo para listado'!$DE$151:$DG$151,0)),0)+IFERROR(INDEX('Hoja de Trabajo para listado'!$CD$155:$DC$1048576,MATCH($A634,'Hoja de Trabajo para listado'!$CD$155:$CD$1048576,0),MATCH((CUADRO!L$4&amp;$E634),'Hoja de Trabajo para listado'!$CD$151:$DC$151,0)),0)</f>
        <v>0</v>
      </c>
      <c r="M634" s="243">
        <f ca="1">+IFERROR(INDEX('Hoja de Trabajo para listado'!$A$155:$Z$1048576,MATCH($A634,'Hoja de Trabajo para listado'!$A$155:$A$1048576,0),MATCH((CUADRO!M$4&amp;$E634),'Hoja de Trabajo para listado'!$A$151:$Z$151,0)),0)+IFERROR(INDEX('Hoja de Trabajo para listado'!$AB$155:$BA$1048576,MATCH($A634,'Hoja de Trabajo para listado'!$AB$155:$AB$1048576,0),MATCH((CUADRO!M$4&amp;$E634),'Hoja de Trabajo para listado'!$AB$151:$BA$151,0)),0)+IFERROR(INDEX('Hoja de Trabajo para listado'!$BC$155:$CB$1048576,MATCH($A634,'Hoja de Trabajo para listado'!$BC$155:$BC$1048576,0),MATCH((CUADRO!M$4&amp;$E634),'Hoja de Trabajo para listado'!$BC$151:$CB$151,0)),0)+IFERROR(INDEX('Hoja de Trabajo para listado'!$DE$153:$DG$274,MATCH($A634,'Hoja de Trabajo para listado'!$DE$153:$DE$1048576,0),MATCH((CUADRO!M$4&amp;$E634),'Hoja de Trabajo para listado'!$DE$151:$DG$151,0)),0)+IFERROR(INDEX('Hoja de Trabajo para listado'!$CD$155:$DC$1048576,MATCH($A634,'Hoja de Trabajo para listado'!$CD$155:$CD$1048576,0),MATCH((CUADRO!M$4&amp;$E634),'Hoja de Trabajo para listado'!$CD$151:$DC$151,0)),0)</f>
        <v>0</v>
      </c>
      <c r="N634" s="243">
        <f ca="1">+IFERROR(INDEX('Hoja de Trabajo para listado'!$A$155:$Z$1048576,MATCH($A634,'Hoja de Trabajo para listado'!$A$155:$A$1048576,0),MATCH((CUADRO!N$4&amp;$E634),'Hoja de Trabajo para listado'!$A$151:$Z$151,0)),0)+IFERROR(INDEX('Hoja de Trabajo para listado'!$AB$155:$BA$1048576,MATCH($A634,'Hoja de Trabajo para listado'!$AB$155:$AB$1048576,0),MATCH((CUADRO!N$4&amp;$E634),'Hoja de Trabajo para listado'!$AB$151:$BA$151,0)),0)+IFERROR(INDEX('Hoja de Trabajo para listado'!$BC$155:$CB$1048576,MATCH($A634,'Hoja de Trabajo para listado'!$BC$155:$BC$1048576,0),MATCH((CUADRO!N$4&amp;$E634),'Hoja de Trabajo para listado'!$BC$151:$CB$151,0)),0)+IFERROR(INDEX('Hoja de Trabajo para listado'!$DE$153:$DG$274,MATCH($A634,'Hoja de Trabajo para listado'!$DE$153:$DE$1048576,0),MATCH((CUADRO!N$4&amp;$E634),'Hoja de Trabajo para listado'!$DE$151:$DG$151,0)),0)+IFERROR(INDEX('Hoja de Trabajo para listado'!$CD$155:$DC$1048576,MATCH($A634,'Hoja de Trabajo para listado'!$CD$155:$CD$1048576,0),MATCH((CUADRO!N$4&amp;$E634),'Hoja de Trabajo para listado'!$CD$151:$DC$151,0)),0)</f>
        <v>0</v>
      </c>
      <c r="O634" s="243">
        <f ca="1">+IFERROR(INDEX('Hoja de Trabajo para listado'!$A$155:$Z$1048576,MATCH($A634,'Hoja de Trabajo para listado'!$A$155:$A$1048576,0),MATCH((CUADRO!O$4&amp;$E634),'Hoja de Trabajo para listado'!$A$151:$Z$151,0)),0)+IFERROR(INDEX('Hoja de Trabajo para listado'!$AB$155:$BA$1048576,MATCH($A634,'Hoja de Trabajo para listado'!$AB$155:$AB$1048576,0),MATCH((CUADRO!O$4&amp;$E634),'Hoja de Trabajo para listado'!$AB$151:$BA$151,0)),0)+IFERROR(INDEX('Hoja de Trabajo para listado'!$BC$155:$CB$1048576,MATCH($A634,'Hoja de Trabajo para listado'!$BC$155:$BC$1048576,0),MATCH((CUADRO!O$4&amp;$E634),'Hoja de Trabajo para listado'!$BC$151:$CB$151,0)),0)+IFERROR(INDEX('Hoja de Trabajo para listado'!$DE$153:$DG$274,MATCH($A634,'Hoja de Trabajo para listado'!$DE$153:$DE$1048576,0),MATCH((CUADRO!O$4&amp;$E634),'Hoja de Trabajo para listado'!$DE$151:$DG$151,0)),0)+IFERROR(INDEX('Hoja de Trabajo para listado'!$CD$155:$DC$1048576,MATCH($A634,'Hoja de Trabajo para listado'!$CD$155:$CD$1048576,0),MATCH((CUADRO!O$4&amp;$E634),'Hoja de Trabajo para listado'!$CD$151:$DC$151,0)),0)</f>
        <v>0</v>
      </c>
      <c r="P634" s="243">
        <f ca="1">+IFERROR(INDEX('Hoja de Trabajo para listado'!$A$155:$Z$1048576,MATCH($A634,'Hoja de Trabajo para listado'!$A$155:$A$1048576,0),MATCH((CUADRO!P$4&amp;$E634),'Hoja de Trabajo para listado'!$A$151:$Z$151,0)),0)+IFERROR(INDEX('Hoja de Trabajo para listado'!$AB$155:$BA$1048576,MATCH($A634,'Hoja de Trabajo para listado'!$AB$155:$AB$1048576,0),MATCH((CUADRO!P$4&amp;$E634),'Hoja de Trabajo para listado'!$AB$151:$BA$151,0)),0)+IFERROR(INDEX('Hoja de Trabajo para listado'!$BC$155:$CB$1048576,MATCH($A634,'Hoja de Trabajo para listado'!$BC$155:$BC$1048576,0),MATCH((CUADRO!P$4&amp;$E634),'Hoja de Trabajo para listado'!$BC$151:$CB$151,0)),0)+IFERROR(INDEX('Hoja de Trabajo para listado'!$DE$153:$DG$274,MATCH($A634,'Hoja de Trabajo para listado'!$DE$153:$DE$1048576,0),MATCH((CUADRO!P$4&amp;$E634),'Hoja de Trabajo para listado'!$DE$151:$DG$151,0)),0)+IFERROR(INDEX('Hoja de Trabajo para listado'!$CD$155:$DC$1048576,MATCH($A634,'Hoja de Trabajo para listado'!$CD$155:$CD$1048576,0),MATCH((CUADRO!P$4&amp;$E634),'Hoja de Trabajo para listado'!$CD$151:$DC$151,0)),0)</f>
        <v>0</v>
      </c>
      <c r="Q634" s="243">
        <f ca="1">+IFERROR(INDEX('Hoja de Trabajo para listado'!$A$155:$Z$1048576,MATCH($A634,'Hoja de Trabajo para listado'!$A$155:$A$1048576,0),MATCH((CUADRO!Q$4&amp;$E634),'Hoja de Trabajo para listado'!$A$151:$Z$151,0)),0)+IFERROR(INDEX('Hoja de Trabajo para listado'!$AB$155:$BA$1048576,MATCH($A634,'Hoja de Trabajo para listado'!$AB$155:$AB$1048576,0),MATCH((CUADRO!Q$4&amp;$E634),'Hoja de Trabajo para listado'!$AB$151:$BA$151,0)),0)+IFERROR(INDEX('Hoja de Trabajo para listado'!$BC$155:$CB$1048576,MATCH($A634,'Hoja de Trabajo para listado'!$BC$155:$BC$1048576,0),MATCH((CUADRO!Q$4&amp;$E634),'Hoja de Trabajo para listado'!$BC$151:$CB$151,0)),0)+IFERROR(INDEX('Hoja de Trabajo para listado'!$DE$153:$DG$274,MATCH($A634,'Hoja de Trabajo para listado'!$DE$153:$DE$1048576,0),MATCH((CUADRO!Q$4&amp;$E634),'Hoja de Trabajo para listado'!$DE$151:$DG$151,0)),0)+IFERROR(INDEX('Hoja de Trabajo para listado'!$CD$155:$DC$1048576,MATCH($A634,'Hoja de Trabajo para listado'!$CD$155:$CD$1048576,0),MATCH((CUADRO!Q$4&amp;$E634),'Hoja de Trabajo para listado'!$CD$151:$DC$151,0)),0)</f>
        <v>0</v>
      </c>
      <c r="R634" s="243">
        <f t="shared" ca="1" si="25"/>
        <v>0</v>
      </c>
      <c r="S634" s="249">
        <f ca="1">+R633+R634</f>
        <v>0</v>
      </c>
      <c r="T634" s="243">
        <f ca="1">+S634</f>
        <v>0</v>
      </c>
      <c r="U634" s="242">
        <f t="shared" si="26"/>
        <v>2</v>
      </c>
      <c r="V634" s="333" t="str">
        <f>+VLOOKUP(A634,bd_lista!$A$3:$E$592,5,FALSE)</f>
        <v>Gobiernos Autonomos Municipales</v>
      </c>
      <c r="W634" s="388"/>
      <c r="X634" s="242">
        <f>+VLOOKUP(A634,[4]Sheet1!$A$13:$D$744,4,FALSE)</f>
        <v>0</v>
      </c>
      <c r="Y634" s="242" t="e">
        <f>+VLOOKUP(X634,bd_lista!$A$3:$C$592,3,FALSE)</f>
        <v>#N/A</v>
      </c>
      <c r="Z634" s="292"/>
      <c r="AA634" s="293"/>
    </row>
    <row r="635" spans="1:27" customFormat="1" ht="15" hidden="1" customHeight="1">
      <c r="A635" s="32">
        <v>1269</v>
      </c>
      <c r="B635" s="392">
        <f>+A635</f>
        <v>1269</v>
      </c>
      <c r="C635" s="247" t="str">
        <f>+VLOOKUP(A635,bd_lista!$A$3:$C$592,3,FALSE)</f>
        <v>Gobierno Autónomo Municipal de General Juan José Pérez (Charazani)</v>
      </c>
      <c r="D635" s="389" t="str">
        <f>+C635</f>
        <v>Gobierno Autónomo Municipal de General Juan José Pérez (Charazani)</v>
      </c>
      <c r="E635" s="242" t="s">
        <v>1304</v>
      </c>
      <c r="F635" s="243">
        <f ca="1">+IFERROR(INDEX('Hoja de Trabajo para listado'!$A$155:$Z$1048576,MATCH($A635,'Hoja de Trabajo para listado'!$A$155:$A$1048576,0),MATCH((CUADRO!F$4&amp;$E635),'Hoja de Trabajo para listado'!$A$151:$Z$151,0)),0)+IFERROR(INDEX('Hoja de Trabajo para listado'!$AB$155:$BA$1048576,MATCH($A635,'Hoja de Trabajo para listado'!$AB$155:$AB$1048576,0),MATCH((CUADRO!F$4&amp;$E635),'Hoja de Trabajo para listado'!$AB$151:$BA$151,0)),0)+IFERROR(INDEX('Hoja de Trabajo para listado'!$BC$155:$CB$1048576,MATCH($A635,'Hoja de Trabajo para listado'!$BC$155:$BC$1048576,0),MATCH((CUADRO!F$4&amp;$E635),'Hoja de Trabajo para listado'!$BC$151:$CB$151,0)),0)+IFERROR(INDEX('Hoja de Trabajo para listado'!$DE$153:$DG$274,MATCH($A635,'Hoja de Trabajo para listado'!$DE$153:$DE$1048576,0),MATCH((CUADRO!F$4&amp;$E635),'Hoja de Trabajo para listado'!$DE$151:$DG$151,0)),0)+IFERROR(INDEX('Hoja de Trabajo para listado'!$CD$155:$DC$1048576,MATCH($A635,'Hoja de Trabajo para listado'!$CD$155:$CD$1048576,0),MATCH((CUADRO!F$4&amp;$E635),'Hoja de Trabajo para listado'!$CD$151:$DC$151,0)),0)</f>
        <v>0</v>
      </c>
      <c r="G635" s="243">
        <f ca="1">+IFERROR(INDEX('Hoja de Trabajo para listado'!$A$155:$Z$1048576,MATCH($A635,'Hoja de Trabajo para listado'!$A$155:$A$1048576,0),MATCH((CUADRO!G$4&amp;$E635),'Hoja de Trabajo para listado'!$A$151:$Z$151,0)),0)+IFERROR(INDEX('Hoja de Trabajo para listado'!$AB$155:$BA$1048576,MATCH($A635,'Hoja de Trabajo para listado'!$AB$155:$AB$1048576,0),MATCH((CUADRO!G$4&amp;$E635),'Hoja de Trabajo para listado'!$AB$151:$BA$151,0)),0)+IFERROR(INDEX('Hoja de Trabajo para listado'!$BC$155:$CB$1048576,MATCH($A635,'Hoja de Trabajo para listado'!$BC$155:$BC$1048576,0),MATCH((CUADRO!G$4&amp;$E635),'Hoja de Trabajo para listado'!$BC$151:$CB$151,0)),0)+IFERROR(INDEX('Hoja de Trabajo para listado'!$DE$153:$DG$274,MATCH($A635,'Hoja de Trabajo para listado'!$DE$153:$DE$1048576,0),MATCH((CUADRO!G$4&amp;$E635),'Hoja de Trabajo para listado'!$DE$151:$DG$151,0)),0)+IFERROR(INDEX('Hoja de Trabajo para listado'!$CD$155:$DC$1048576,MATCH($A635,'Hoja de Trabajo para listado'!$CD$155:$CD$1048576,0),MATCH((CUADRO!G$4&amp;$E635),'Hoja de Trabajo para listado'!$CD$151:$DC$151,0)),0)</f>
        <v>0</v>
      </c>
      <c r="H635" s="243">
        <f ca="1">+IFERROR(INDEX('Hoja de Trabajo para listado'!$A$155:$Z$1048576,MATCH($A635,'Hoja de Trabajo para listado'!$A$155:$A$1048576,0),MATCH((CUADRO!H$4&amp;$E635),'Hoja de Trabajo para listado'!$A$151:$Z$151,0)),0)+IFERROR(INDEX('Hoja de Trabajo para listado'!$AB$155:$BA$1048576,MATCH($A635,'Hoja de Trabajo para listado'!$AB$155:$AB$1048576,0),MATCH((CUADRO!H$4&amp;$E635),'Hoja de Trabajo para listado'!$AB$151:$BA$151,0)),0)+IFERROR(INDEX('Hoja de Trabajo para listado'!$BC$155:$CB$1048576,MATCH($A635,'Hoja de Trabajo para listado'!$BC$155:$BC$1048576,0),MATCH((CUADRO!H$4&amp;$E635),'Hoja de Trabajo para listado'!$BC$151:$CB$151,0)),0)+IFERROR(INDEX('Hoja de Trabajo para listado'!$DE$153:$DG$274,MATCH($A635,'Hoja de Trabajo para listado'!$DE$153:$DE$1048576,0),MATCH((CUADRO!H$4&amp;$E635),'Hoja de Trabajo para listado'!$DE$151:$DG$151,0)),0)+IFERROR(INDEX('Hoja de Trabajo para listado'!$CD$155:$DC$1048576,MATCH($A635,'Hoja de Trabajo para listado'!$CD$155:$CD$1048576,0),MATCH((CUADRO!H$4&amp;$E635),'Hoja de Trabajo para listado'!$CD$151:$DC$151,0)),0)</f>
        <v>0</v>
      </c>
      <c r="I635" s="243">
        <f ca="1">+IFERROR(INDEX('Hoja de Trabajo para listado'!$A$155:$Z$1048576,MATCH($A635,'Hoja de Trabajo para listado'!$A$155:$A$1048576,0),MATCH((CUADRO!I$4&amp;$E635),'Hoja de Trabajo para listado'!$A$151:$Z$151,0)),0)+IFERROR(INDEX('Hoja de Trabajo para listado'!$AB$155:$BA$1048576,MATCH($A635,'Hoja de Trabajo para listado'!$AB$155:$AB$1048576,0),MATCH((CUADRO!I$4&amp;$E635),'Hoja de Trabajo para listado'!$AB$151:$BA$151,0)),0)+IFERROR(INDEX('Hoja de Trabajo para listado'!$BC$155:$CB$1048576,MATCH($A635,'Hoja de Trabajo para listado'!$BC$155:$BC$1048576,0),MATCH((CUADRO!I$4&amp;$E635),'Hoja de Trabajo para listado'!$BC$151:$CB$151,0)),0)+IFERROR(INDEX('Hoja de Trabajo para listado'!$DE$153:$DG$274,MATCH($A635,'Hoja de Trabajo para listado'!$DE$153:$DE$1048576,0),MATCH((CUADRO!I$4&amp;$E635),'Hoja de Trabajo para listado'!$DE$151:$DG$151,0)),0)+IFERROR(INDEX('Hoja de Trabajo para listado'!$CD$155:$DC$1048576,MATCH($A635,'Hoja de Trabajo para listado'!$CD$155:$CD$1048576,0),MATCH((CUADRO!I$4&amp;$E635),'Hoja de Trabajo para listado'!$CD$151:$DC$151,0)),0)</f>
        <v>0</v>
      </c>
      <c r="J635" s="243">
        <f ca="1">+IFERROR(INDEX('Hoja de Trabajo para listado'!$A$155:$Z$1048576,MATCH($A635,'Hoja de Trabajo para listado'!$A$155:$A$1048576,0),MATCH((CUADRO!J$4&amp;$E635),'Hoja de Trabajo para listado'!$A$151:$Z$151,0)),0)+IFERROR(INDEX('Hoja de Trabajo para listado'!$AB$155:$BA$1048576,MATCH($A635,'Hoja de Trabajo para listado'!$AB$155:$AB$1048576,0),MATCH((CUADRO!J$4&amp;$E635),'Hoja de Trabajo para listado'!$AB$151:$BA$151,0)),0)+IFERROR(INDEX('Hoja de Trabajo para listado'!$BC$155:$CB$1048576,MATCH($A635,'Hoja de Trabajo para listado'!$BC$155:$BC$1048576,0),MATCH((CUADRO!J$4&amp;$E635),'Hoja de Trabajo para listado'!$BC$151:$CB$151,0)),0)+IFERROR(INDEX('Hoja de Trabajo para listado'!$DE$153:$DG$274,MATCH($A635,'Hoja de Trabajo para listado'!$DE$153:$DE$1048576,0),MATCH((CUADRO!J$4&amp;$E635),'Hoja de Trabajo para listado'!$DE$151:$DG$151,0)),0)+IFERROR(INDEX('Hoja de Trabajo para listado'!$CD$155:$DC$1048576,MATCH($A635,'Hoja de Trabajo para listado'!$CD$155:$CD$1048576,0),MATCH((CUADRO!J$4&amp;$E635),'Hoja de Trabajo para listado'!$CD$151:$DC$151,0)),0)</f>
        <v>0</v>
      </c>
      <c r="K635" s="243">
        <f ca="1">+IFERROR(INDEX('Hoja de Trabajo para listado'!$A$155:$Z$1048576,MATCH($A635,'Hoja de Trabajo para listado'!$A$155:$A$1048576,0),MATCH((CUADRO!K$4&amp;$E635),'Hoja de Trabajo para listado'!$A$151:$Z$151,0)),0)+IFERROR(INDEX('Hoja de Trabajo para listado'!$AB$155:$BA$1048576,MATCH($A635,'Hoja de Trabajo para listado'!$AB$155:$AB$1048576,0),MATCH((CUADRO!K$4&amp;$E635),'Hoja de Trabajo para listado'!$AB$151:$BA$151,0)),0)+IFERROR(INDEX('Hoja de Trabajo para listado'!$BC$155:$CB$1048576,MATCH($A635,'Hoja de Trabajo para listado'!$BC$155:$BC$1048576,0),MATCH((CUADRO!K$4&amp;$E635),'Hoja de Trabajo para listado'!$BC$151:$CB$151,0)),0)+IFERROR(INDEX('Hoja de Trabajo para listado'!$DE$153:$DG$274,MATCH($A635,'Hoja de Trabajo para listado'!$DE$153:$DE$1048576,0),MATCH((CUADRO!K$4&amp;$E635),'Hoja de Trabajo para listado'!$DE$151:$DG$151,0)),0)+IFERROR(INDEX('Hoja de Trabajo para listado'!$CD$155:$DC$1048576,MATCH($A635,'Hoja de Trabajo para listado'!$CD$155:$CD$1048576,0),MATCH((CUADRO!K$4&amp;$E635),'Hoja de Trabajo para listado'!$CD$151:$DC$151,0)),0)</f>
        <v>0</v>
      </c>
      <c r="L635" s="243">
        <f ca="1">+IFERROR(INDEX('Hoja de Trabajo para listado'!$A$155:$Z$1048576,MATCH($A635,'Hoja de Trabajo para listado'!$A$155:$A$1048576,0),MATCH((CUADRO!L$4&amp;$E635),'Hoja de Trabajo para listado'!$A$151:$Z$151,0)),0)+IFERROR(INDEX('Hoja de Trabajo para listado'!$AB$155:$BA$1048576,MATCH($A635,'Hoja de Trabajo para listado'!$AB$155:$AB$1048576,0),MATCH((CUADRO!L$4&amp;$E635),'Hoja de Trabajo para listado'!$AB$151:$BA$151,0)),0)+IFERROR(INDEX('Hoja de Trabajo para listado'!$BC$155:$CB$1048576,MATCH($A635,'Hoja de Trabajo para listado'!$BC$155:$BC$1048576,0),MATCH((CUADRO!L$4&amp;$E635),'Hoja de Trabajo para listado'!$BC$151:$CB$151,0)),0)+IFERROR(INDEX('Hoja de Trabajo para listado'!$DE$153:$DG$274,MATCH($A635,'Hoja de Trabajo para listado'!$DE$153:$DE$1048576,0),MATCH((CUADRO!L$4&amp;$E635),'Hoja de Trabajo para listado'!$DE$151:$DG$151,0)),0)+IFERROR(INDEX('Hoja de Trabajo para listado'!$CD$155:$DC$1048576,MATCH($A635,'Hoja de Trabajo para listado'!$CD$155:$CD$1048576,0),MATCH((CUADRO!L$4&amp;$E635),'Hoja de Trabajo para listado'!$CD$151:$DC$151,0)),0)</f>
        <v>0</v>
      </c>
      <c r="M635" s="243">
        <f ca="1">+IFERROR(INDEX('Hoja de Trabajo para listado'!$A$155:$Z$1048576,MATCH($A635,'Hoja de Trabajo para listado'!$A$155:$A$1048576,0),MATCH((CUADRO!M$4&amp;$E635),'Hoja de Trabajo para listado'!$A$151:$Z$151,0)),0)+IFERROR(INDEX('Hoja de Trabajo para listado'!$AB$155:$BA$1048576,MATCH($A635,'Hoja de Trabajo para listado'!$AB$155:$AB$1048576,0),MATCH((CUADRO!M$4&amp;$E635),'Hoja de Trabajo para listado'!$AB$151:$BA$151,0)),0)+IFERROR(INDEX('Hoja de Trabajo para listado'!$BC$155:$CB$1048576,MATCH($A635,'Hoja de Trabajo para listado'!$BC$155:$BC$1048576,0),MATCH((CUADRO!M$4&amp;$E635),'Hoja de Trabajo para listado'!$BC$151:$CB$151,0)),0)+IFERROR(INDEX('Hoja de Trabajo para listado'!$DE$153:$DG$274,MATCH($A635,'Hoja de Trabajo para listado'!$DE$153:$DE$1048576,0),MATCH((CUADRO!M$4&amp;$E635),'Hoja de Trabajo para listado'!$DE$151:$DG$151,0)),0)+IFERROR(INDEX('Hoja de Trabajo para listado'!$CD$155:$DC$1048576,MATCH($A635,'Hoja de Trabajo para listado'!$CD$155:$CD$1048576,0),MATCH((CUADRO!M$4&amp;$E635),'Hoja de Trabajo para listado'!$CD$151:$DC$151,0)),0)</f>
        <v>0</v>
      </c>
      <c r="N635" s="243">
        <f ca="1">+IFERROR(INDEX('Hoja de Trabajo para listado'!$A$155:$Z$1048576,MATCH($A635,'Hoja de Trabajo para listado'!$A$155:$A$1048576,0),MATCH((CUADRO!N$4&amp;$E635),'Hoja de Trabajo para listado'!$A$151:$Z$151,0)),0)+IFERROR(INDEX('Hoja de Trabajo para listado'!$AB$155:$BA$1048576,MATCH($A635,'Hoja de Trabajo para listado'!$AB$155:$AB$1048576,0),MATCH((CUADRO!N$4&amp;$E635),'Hoja de Trabajo para listado'!$AB$151:$BA$151,0)),0)+IFERROR(INDEX('Hoja de Trabajo para listado'!$BC$155:$CB$1048576,MATCH($A635,'Hoja de Trabajo para listado'!$BC$155:$BC$1048576,0),MATCH((CUADRO!N$4&amp;$E635),'Hoja de Trabajo para listado'!$BC$151:$CB$151,0)),0)+IFERROR(INDEX('Hoja de Trabajo para listado'!$DE$153:$DG$274,MATCH($A635,'Hoja de Trabajo para listado'!$DE$153:$DE$1048576,0),MATCH((CUADRO!N$4&amp;$E635),'Hoja de Trabajo para listado'!$DE$151:$DG$151,0)),0)+IFERROR(INDEX('Hoja de Trabajo para listado'!$CD$155:$DC$1048576,MATCH($A635,'Hoja de Trabajo para listado'!$CD$155:$CD$1048576,0),MATCH((CUADRO!N$4&amp;$E635),'Hoja de Trabajo para listado'!$CD$151:$DC$151,0)),0)</f>
        <v>0</v>
      </c>
      <c r="O635" s="243">
        <f ca="1">+IFERROR(INDEX('Hoja de Trabajo para listado'!$A$155:$Z$1048576,MATCH($A635,'Hoja de Trabajo para listado'!$A$155:$A$1048576,0),MATCH((CUADRO!O$4&amp;$E635),'Hoja de Trabajo para listado'!$A$151:$Z$151,0)),0)+IFERROR(INDEX('Hoja de Trabajo para listado'!$AB$155:$BA$1048576,MATCH($A635,'Hoja de Trabajo para listado'!$AB$155:$AB$1048576,0),MATCH((CUADRO!O$4&amp;$E635),'Hoja de Trabajo para listado'!$AB$151:$BA$151,0)),0)+IFERROR(INDEX('Hoja de Trabajo para listado'!$BC$155:$CB$1048576,MATCH($A635,'Hoja de Trabajo para listado'!$BC$155:$BC$1048576,0),MATCH((CUADRO!O$4&amp;$E635),'Hoja de Trabajo para listado'!$BC$151:$CB$151,0)),0)+IFERROR(INDEX('Hoja de Trabajo para listado'!$DE$153:$DG$274,MATCH($A635,'Hoja de Trabajo para listado'!$DE$153:$DE$1048576,0),MATCH((CUADRO!O$4&amp;$E635),'Hoja de Trabajo para listado'!$DE$151:$DG$151,0)),0)+IFERROR(INDEX('Hoja de Trabajo para listado'!$CD$155:$DC$1048576,MATCH($A635,'Hoja de Trabajo para listado'!$CD$155:$CD$1048576,0),MATCH((CUADRO!O$4&amp;$E635),'Hoja de Trabajo para listado'!$CD$151:$DC$151,0)),0)</f>
        <v>0</v>
      </c>
      <c r="P635" s="243">
        <f ca="1">+IFERROR(INDEX('Hoja de Trabajo para listado'!$A$155:$Z$1048576,MATCH($A635,'Hoja de Trabajo para listado'!$A$155:$A$1048576,0),MATCH((CUADRO!P$4&amp;$E635),'Hoja de Trabajo para listado'!$A$151:$Z$151,0)),0)+IFERROR(INDEX('Hoja de Trabajo para listado'!$AB$155:$BA$1048576,MATCH($A635,'Hoja de Trabajo para listado'!$AB$155:$AB$1048576,0),MATCH((CUADRO!P$4&amp;$E635),'Hoja de Trabajo para listado'!$AB$151:$BA$151,0)),0)+IFERROR(INDEX('Hoja de Trabajo para listado'!$BC$155:$CB$1048576,MATCH($A635,'Hoja de Trabajo para listado'!$BC$155:$BC$1048576,0),MATCH((CUADRO!P$4&amp;$E635),'Hoja de Trabajo para listado'!$BC$151:$CB$151,0)),0)+IFERROR(INDEX('Hoja de Trabajo para listado'!$DE$153:$DG$274,MATCH($A635,'Hoja de Trabajo para listado'!$DE$153:$DE$1048576,0),MATCH((CUADRO!P$4&amp;$E635),'Hoja de Trabajo para listado'!$DE$151:$DG$151,0)),0)+IFERROR(INDEX('Hoja de Trabajo para listado'!$CD$155:$DC$1048576,MATCH($A635,'Hoja de Trabajo para listado'!$CD$155:$CD$1048576,0),MATCH((CUADRO!P$4&amp;$E635),'Hoja de Trabajo para listado'!$CD$151:$DC$151,0)),0)</f>
        <v>0</v>
      </c>
      <c r="Q635" s="243">
        <f ca="1">+IFERROR(INDEX('Hoja de Trabajo para listado'!$A$155:$Z$1048576,MATCH($A635,'Hoja de Trabajo para listado'!$A$155:$A$1048576,0),MATCH((CUADRO!Q$4&amp;$E635),'Hoja de Trabajo para listado'!$A$151:$Z$151,0)),0)+IFERROR(INDEX('Hoja de Trabajo para listado'!$AB$155:$BA$1048576,MATCH($A635,'Hoja de Trabajo para listado'!$AB$155:$AB$1048576,0),MATCH((CUADRO!Q$4&amp;$E635),'Hoja de Trabajo para listado'!$AB$151:$BA$151,0)),0)+IFERROR(INDEX('Hoja de Trabajo para listado'!$BC$155:$CB$1048576,MATCH($A635,'Hoja de Trabajo para listado'!$BC$155:$BC$1048576,0),MATCH((CUADRO!Q$4&amp;$E635),'Hoja de Trabajo para listado'!$BC$151:$CB$151,0)),0)+IFERROR(INDEX('Hoja de Trabajo para listado'!$DE$153:$DG$274,MATCH($A635,'Hoja de Trabajo para listado'!$DE$153:$DE$1048576,0),MATCH((CUADRO!Q$4&amp;$E635),'Hoja de Trabajo para listado'!$DE$151:$DG$151,0)),0)+IFERROR(INDEX('Hoja de Trabajo para listado'!$CD$155:$DC$1048576,MATCH($A635,'Hoja de Trabajo para listado'!$CD$155:$CD$1048576,0),MATCH((CUADRO!Q$4&amp;$E635),'Hoja de Trabajo para listado'!$CD$151:$DC$151,0)),0)</f>
        <v>0</v>
      </c>
      <c r="R635" s="243">
        <f t="shared" ca="1" si="25"/>
        <v>0</v>
      </c>
      <c r="S635" s="249"/>
      <c r="T635" s="243">
        <f ca="1">+T636</f>
        <v>0</v>
      </c>
      <c r="U635" s="242">
        <f t="shared" si="26"/>
        <v>1</v>
      </c>
      <c r="V635" s="333" t="str">
        <f>+VLOOKUP(A635,bd_lista!$A$3:$E$592,5,FALSE)</f>
        <v>Gobiernos Autonomos Municipales</v>
      </c>
      <c r="W635" s="387" t="str">
        <f>+V635</f>
        <v>Gobiernos Autonomos Municipales</v>
      </c>
      <c r="X635" s="242">
        <f>+VLOOKUP(A635,[4]Sheet1!$A$13:$D$744,4,FALSE)</f>
        <v>0</v>
      </c>
      <c r="Y635" s="242" t="e">
        <f>+VLOOKUP(X635,bd_lista!$A$3:$C$592,3,FALSE)</f>
        <v>#N/A</v>
      </c>
      <c r="Z635" s="294">
        <f>+X635</f>
        <v>0</v>
      </c>
      <c r="AA635" s="295" t="e">
        <f>+Y635</f>
        <v>#N/A</v>
      </c>
    </row>
    <row r="636" spans="1:27" customFormat="1" ht="15" hidden="1" customHeight="1">
      <c r="A636" s="32">
        <v>1269</v>
      </c>
      <c r="B636" s="393"/>
      <c r="C636" s="247" t="str">
        <f>+VLOOKUP(A636,bd_lista!$A$3:$C$592,3,FALSE)</f>
        <v>Gobierno Autónomo Municipal de General Juan José Pérez (Charazani)</v>
      </c>
      <c r="D636" s="390"/>
      <c r="E636" s="244" t="s">
        <v>1305</v>
      </c>
      <c r="F636" s="243">
        <f ca="1">+IFERROR(INDEX('Hoja de Trabajo para listado'!$A$155:$Z$1048576,MATCH($A636,'Hoja de Trabajo para listado'!$A$155:$A$1048576,0),MATCH((CUADRO!F$4&amp;$E636),'Hoja de Trabajo para listado'!$A$151:$Z$151,0)),0)+IFERROR(INDEX('Hoja de Trabajo para listado'!$AB$155:$BA$1048576,MATCH($A636,'Hoja de Trabajo para listado'!$AB$155:$AB$1048576,0),MATCH((CUADRO!F$4&amp;$E636),'Hoja de Trabajo para listado'!$AB$151:$BA$151,0)),0)+IFERROR(INDEX('Hoja de Trabajo para listado'!$BC$155:$CB$1048576,MATCH($A636,'Hoja de Trabajo para listado'!$BC$155:$BC$1048576,0),MATCH((CUADRO!F$4&amp;$E636),'Hoja de Trabajo para listado'!$BC$151:$CB$151,0)),0)+IFERROR(INDEX('Hoja de Trabajo para listado'!$DE$153:$DG$274,MATCH($A636,'Hoja de Trabajo para listado'!$DE$153:$DE$1048576,0),MATCH((CUADRO!F$4&amp;$E636),'Hoja de Trabajo para listado'!$DE$151:$DG$151,0)),0)+IFERROR(INDEX('Hoja de Trabajo para listado'!$CD$155:$DC$1048576,MATCH($A636,'Hoja de Trabajo para listado'!$CD$155:$CD$1048576,0),MATCH((CUADRO!F$4&amp;$E636),'Hoja de Trabajo para listado'!$CD$151:$DC$151,0)),0)</f>
        <v>0</v>
      </c>
      <c r="G636" s="243">
        <f ca="1">+IFERROR(INDEX('Hoja de Trabajo para listado'!$A$155:$Z$1048576,MATCH($A636,'Hoja de Trabajo para listado'!$A$155:$A$1048576,0),MATCH((CUADRO!G$4&amp;$E636),'Hoja de Trabajo para listado'!$A$151:$Z$151,0)),0)+IFERROR(INDEX('Hoja de Trabajo para listado'!$AB$155:$BA$1048576,MATCH($A636,'Hoja de Trabajo para listado'!$AB$155:$AB$1048576,0),MATCH((CUADRO!G$4&amp;$E636),'Hoja de Trabajo para listado'!$AB$151:$BA$151,0)),0)+IFERROR(INDEX('Hoja de Trabajo para listado'!$BC$155:$CB$1048576,MATCH($A636,'Hoja de Trabajo para listado'!$BC$155:$BC$1048576,0),MATCH((CUADRO!G$4&amp;$E636),'Hoja de Trabajo para listado'!$BC$151:$CB$151,0)),0)+IFERROR(INDEX('Hoja de Trabajo para listado'!$DE$153:$DG$274,MATCH($A636,'Hoja de Trabajo para listado'!$DE$153:$DE$1048576,0),MATCH((CUADRO!G$4&amp;$E636),'Hoja de Trabajo para listado'!$DE$151:$DG$151,0)),0)+IFERROR(INDEX('Hoja de Trabajo para listado'!$CD$155:$DC$1048576,MATCH($A636,'Hoja de Trabajo para listado'!$CD$155:$CD$1048576,0),MATCH((CUADRO!G$4&amp;$E636),'Hoja de Trabajo para listado'!$CD$151:$DC$151,0)),0)</f>
        <v>0</v>
      </c>
      <c r="H636" s="243">
        <f ca="1">+IFERROR(INDEX('Hoja de Trabajo para listado'!$A$155:$Z$1048576,MATCH($A636,'Hoja de Trabajo para listado'!$A$155:$A$1048576,0),MATCH((CUADRO!H$4&amp;$E636),'Hoja de Trabajo para listado'!$A$151:$Z$151,0)),0)+IFERROR(INDEX('Hoja de Trabajo para listado'!$AB$155:$BA$1048576,MATCH($A636,'Hoja de Trabajo para listado'!$AB$155:$AB$1048576,0),MATCH((CUADRO!H$4&amp;$E636),'Hoja de Trabajo para listado'!$AB$151:$BA$151,0)),0)+IFERROR(INDEX('Hoja de Trabajo para listado'!$BC$155:$CB$1048576,MATCH($A636,'Hoja de Trabajo para listado'!$BC$155:$BC$1048576,0),MATCH((CUADRO!H$4&amp;$E636),'Hoja de Trabajo para listado'!$BC$151:$CB$151,0)),0)+IFERROR(INDEX('Hoja de Trabajo para listado'!$DE$153:$DG$274,MATCH($A636,'Hoja de Trabajo para listado'!$DE$153:$DE$1048576,0),MATCH((CUADRO!H$4&amp;$E636),'Hoja de Trabajo para listado'!$DE$151:$DG$151,0)),0)+IFERROR(INDEX('Hoja de Trabajo para listado'!$CD$155:$DC$1048576,MATCH($A636,'Hoja de Trabajo para listado'!$CD$155:$CD$1048576,0),MATCH((CUADRO!H$4&amp;$E636),'Hoja de Trabajo para listado'!$CD$151:$DC$151,0)),0)</f>
        <v>0</v>
      </c>
      <c r="I636" s="243">
        <f ca="1">+IFERROR(INDEX('Hoja de Trabajo para listado'!$A$155:$Z$1048576,MATCH($A636,'Hoja de Trabajo para listado'!$A$155:$A$1048576,0),MATCH((CUADRO!I$4&amp;$E636),'Hoja de Trabajo para listado'!$A$151:$Z$151,0)),0)+IFERROR(INDEX('Hoja de Trabajo para listado'!$AB$155:$BA$1048576,MATCH($A636,'Hoja de Trabajo para listado'!$AB$155:$AB$1048576,0),MATCH((CUADRO!I$4&amp;$E636),'Hoja de Trabajo para listado'!$AB$151:$BA$151,0)),0)+IFERROR(INDEX('Hoja de Trabajo para listado'!$BC$155:$CB$1048576,MATCH($A636,'Hoja de Trabajo para listado'!$BC$155:$BC$1048576,0),MATCH((CUADRO!I$4&amp;$E636),'Hoja de Trabajo para listado'!$BC$151:$CB$151,0)),0)+IFERROR(INDEX('Hoja de Trabajo para listado'!$DE$153:$DG$274,MATCH($A636,'Hoja de Trabajo para listado'!$DE$153:$DE$1048576,0),MATCH((CUADRO!I$4&amp;$E636),'Hoja de Trabajo para listado'!$DE$151:$DG$151,0)),0)+IFERROR(INDEX('Hoja de Trabajo para listado'!$CD$155:$DC$1048576,MATCH($A636,'Hoja de Trabajo para listado'!$CD$155:$CD$1048576,0),MATCH((CUADRO!I$4&amp;$E636),'Hoja de Trabajo para listado'!$CD$151:$DC$151,0)),0)</f>
        <v>0</v>
      </c>
      <c r="J636" s="243">
        <f ca="1">+IFERROR(INDEX('Hoja de Trabajo para listado'!$A$155:$Z$1048576,MATCH($A636,'Hoja de Trabajo para listado'!$A$155:$A$1048576,0),MATCH((CUADRO!J$4&amp;$E636),'Hoja de Trabajo para listado'!$A$151:$Z$151,0)),0)+IFERROR(INDEX('Hoja de Trabajo para listado'!$AB$155:$BA$1048576,MATCH($A636,'Hoja de Trabajo para listado'!$AB$155:$AB$1048576,0),MATCH((CUADRO!J$4&amp;$E636),'Hoja de Trabajo para listado'!$AB$151:$BA$151,0)),0)+IFERROR(INDEX('Hoja de Trabajo para listado'!$BC$155:$CB$1048576,MATCH($A636,'Hoja de Trabajo para listado'!$BC$155:$BC$1048576,0),MATCH((CUADRO!J$4&amp;$E636),'Hoja de Trabajo para listado'!$BC$151:$CB$151,0)),0)+IFERROR(INDEX('Hoja de Trabajo para listado'!$DE$153:$DG$274,MATCH($A636,'Hoja de Trabajo para listado'!$DE$153:$DE$1048576,0),MATCH((CUADRO!J$4&amp;$E636),'Hoja de Trabajo para listado'!$DE$151:$DG$151,0)),0)+IFERROR(INDEX('Hoja de Trabajo para listado'!$CD$155:$DC$1048576,MATCH($A636,'Hoja de Trabajo para listado'!$CD$155:$CD$1048576,0),MATCH((CUADRO!J$4&amp;$E636),'Hoja de Trabajo para listado'!$CD$151:$DC$151,0)),0)</f>
        <v>0</v>
      </c>
      <c r="K636" s="243">
        <f ca="1">+IFERROR(INDEX('Hoja de Trabajo para listado'!$A$155:$Z$1048576,MATCH($A636,'Hoja de Trabajo para listado'!$A$155:$A$1048576,0),MATCH((CUADRO!K$4&amp;$E636),'Hoja de Trabajo para listado'!$A$151:$Z$151,0)),0)+IFERROR(INDEX('Hoja de Trabajo para listado'!$AB$155:$BA$1048576,MATCH($A636,'Hoja de Trabajo para listado'!$AB$155:$AB$1048576,0),MATCH((CUADRO!K$4&amp;$E636),'Hoja de Trabajo para listado'!$AB$151:$BA$151,0)),0)+IFERROR(INDEX('Hoja de Trabajo para listado'!$BC$155:$CB$1048576,MATCH($A636,'Hoja de Trabajo para listado'!$BC$155:$BC$1048576,0),MATCH((CUADRO!K$4&amp;$E636),'Hoja de Trabajo para listado'!$BC$151:$CB$151,0)),0)+IFERROR(INDEX('Hoja de Trabajo para listado'!$DE$153:$DG$274,MATCH($A636,'Hoja de Trabajo para listado'!$DE$153:$DE$1048576,0),MATCH((CUADRO!K$4&amp;$E636),'Hoja de Trabajo para listado'!$DE$151:$DG$151,0)),0)+IFERROR(INDEX('Hoja de Trabajo para listado'!$CD$155:$DC$1048576,MATCH($A636,'Hoja de Trabajo para listado'!$CD$155:$CD$1048576,0),MATCH((CUADRO!K$4&amp;$E636),'Hoja de Trabajo para listado'!$CD$151:$DC$151,0)),0)</f>
        <v>0</v>
      </c>
      <c r="L636" s="243">
        <f ca="1">+IFERROR(INDEX('Hoja de Trabajo para listado'!$A$155:$Z$1048576,MATCH($A636,'Hoja de Trabajo para listado'!$A$155:$A$1048576,0),MATCH((CUADRO!L$4&amp;$E636),'Hoja de Trabajo para listado'!$A$151:$Z$151,0)),0)+IFERROR(INDEX('Hoja de Trabajo para listado'!$AB$155:$BA$1048576,MATCH($A636,'Hoja de Trabajo para listado'!$AB$155:$AB$1048576,0),MATCH((CUADRO!L$4&amp;$E636),'Hoja de Trabajo para listado'!$AB$151:$BA$151,0)),0)+IFERROR(INDEX('Hoja de Trabajo para listado'!$BC$155:$CB$1048576,MATCH($A636,'Hoja de Trabajo para listado'!$BC$155:$BC$1048576,0),MATCH((CUADRO!L$4&amp;$E636),'Hoja de Trabajo para listado'!$BC$151:$CB$151,0)),0)+IFERROR(INDEX('Hoja de Trabajo para listado'!$DE$153:$DG$274,MATCH($A636,'Hoja de Trabajo para listado'!$DE$153:$DE$1048576,0),MATCH((CUADRO!L$4&amp;$E636),'Hoja de Trabajo para listado'!$DE$151:$DG$151,0)),0)+IFERROR(INDEX('Hoja de Trabajo para listado'!$CD$155:$DC$1048576,MATCH($A636,'Hoja de Trabajo para listado'!$CD$155:$CD$1048576,0),MATCH((CUADRO!L$4&amp;$E636),'Hoja de Trabajo para listado'!$CD$151:$DC$151,0)),0)</f>
        <v>0</v>
      </c>
      <c r="M636" s="243">
        <f ca="1">+IFERROR(INDEX('Hoja de Trabajo para listado'!$A$155:$Z$1048576,MATCH($A636,'Hoja de Trabajo para listado'!$A$155:$A$1048576,0),MATCH((CUADRO!M$4&amp;$E636),'Hoja de Trabajo para listado'!$A$151:$Z$151,0)),0)+IFERROR(INDEX('Hoja de Trabajo para listado'!$AB$155:$BA$1048576,MATCH($A636,'Hoja de Trabajo para listado'!$AB$155:$AB$1048576,0),MATCH((CUADRO!M$4&amp;$E636),'Hoja de Trabajo para listado'!$AB$151:$BA$151,0)),0)+IFERROR(INDEX('Hoja de Trabajo para listado'!$BC$155:$CB$1048576,MATCH($A636,'Hoja de Trabajo para listado'!$BC$155:$BC$1048576,0),MATCH((CUADRO!M$4&amp;$E636),'Hoja de Trabajo para listado'!$BC$151:$CB$151,0)),0)+IFERROR(INDEX('Hoja de Trabajo para listado'!$DE$153:$DG$274,MATCH($A636,'Hoja de Trabajo para listado'!$DE$153:$DE$1048576,0),MATCH((CUADRO!M$4&amp;$E636),'Hoja de Trabajo para listado'!$DE$151:$DG$151,0)),0)+IFERROR(INDEX('Hoja de Trabajo para listado'!$CD$155:$DC$1048576,MATCH($A636,'Hoja de Trabajo para listado'!$CD$155:$CD$1048576,0),MATCH((CUADRO!M$4&amp;$E636),'Hoja de Trabajo para listado'!$CD$151:$DC$151,0)),0)</f>
        <v>0</v>
      </c>
      <c r="N636" s="243">
        <f ca="1">+IFERROR(INDEX('Hoja de Trabajo para listado'!$A$155:$Z$1048576,MATCH($A636,'Hoja de Trabajo para listado'!$A$155:$A$1048576,0),MATCH((CUADRO!N$4&amp;$E636),'Hoja de Trabajo para listado'!$A$151:$Z$151,0)),0)+IFERROR(INDEX('Hoja de Trabajo para listado'!$AB$155:$BA$1048576,MATCH($A636,'Hoja de Trabajo para listado'!$AB$155:$AB$1048576,0),MATCH((CUADRO!N$4&amp;$E636),'Hoja de Trabajo para listado'!$AB$151:$BA$151,0)),0)+IFERROR(INDEX('Hoja de Trabajo para listado'!$BC$155:$CB$1048576,MATCH($A636,'Hoja de Trabajo para listado'!$BC$155:$BC$1048576,0),MATCH((CUADRO!N$4&amp;$E636),'Hoja de Trabajo para listado'!$BC$151:$CB$151,0)),0)+IFERROR(INDEX('Hoja de Trabajo para listado'!$DE$153:$DG$274,MATCH($A636,'Hoja de Trabajo para listado'!$DE$153:$DE$1048576,0),MATCH((CUADRO!N$4&amp;$E636),'Hoja de Trabajo para listado'!$DE$151:$DG$151,0)),0)+IFERROR(INDEX('Hoja de Trabajo para listado'!$CD$155:$DC$1048576,MATCH($A636,'Hoja de Trabajo para listado'!$CD$155:$CD$1048576,0),MATCH((CUADRO!N$4&amp;$E636),'Hoja de Trabajo para listado'!$CD$151:$DC$151,0)),0)</f>
        <v>0</v>
      </c>
      <c r="O636" s="243">
        <f ca="1">+IFERROR(INDEX('Hoja de Trabajo para listado'!$A$155:$Z$1048576,MATCH($A636,'Hoja de Trabajo para listado'!$A$155:$A$1048576,0),MATCH((CUADRO!O$4&amp;$E636),'Hoja de Trabajo para listado'!$A$151:$Z$151,0)),0)+IFERROR(INDEX('Hoja de Trabajo para listado'!$AB$155:$BA$1048576,MATCH($A636,'Hoja de Trabajo para listado'!$AB$155:$AB$1048576,0),MATCH((CUADRO!O$4&amp;$E636),'Hoja de Trabajo para listado'!$AB$151:$BA$151,0)),0)+IFERROR(INDEX('Hoja de Trabajo para listado'!$BC$155:$CB$1048576,MATCH($A636,'Hoja de Trabajo para listado'!$BC$155:$BC$1048576,0),MATCH((CUADRO!O$4&amp;$E636),'Hoja de Trabajo para listado'!$BC$151:$CB$151,0)),0)+IFERROR(INDEX('Hoja de Trabajo para listado'!$DE$153:$DG$274,MATCH($A636,'Hoja de Trabajo para listado'!$DE$153:$DE$1048576,0),MATCH((CUADRO!O$4&amp;$E636),'Hoja de Trabajo para listado'!$DE$151:$DG$151,0)),0)+IFERROR(INDEX('Hoja de Trabajo para listado'!$CD$155:$DC$1048576,MATCH($A636,'Hoja de Trabajo para listado'!$CD$155:$CD$1048576,0),MATCH((CUADRO!O$4&amp;$E636),'Hoja de Trabajo para listado'!$CD$151:$DC$151,0)),0)</f>
        <v>0</v>
      </c>
      <c r="P636" s="243">
        <f ca="1">+IFERROR(INDEX('Hoja de Trabajo para listado'!$A$155:$Z$1048576,MATCH($A636,'Hoja de Trabajo para listado'!$A$155:$A$1048576,0),MATCH((CUADRO!P$4&amp;$E636),'Hoja de Trabajo para listado'!$A$151:$Z$151,0)),0)+IFERROR(INDEX('Hoja de Trabajo para listado'!$AB$155:$BA$1048576,MATCH($A636,'Hoja de Trabajo para listado'!$AB$155:$AB$1048576,0),MATCH((CUADRO!P$4&amp;$E636),'Hoja de Trabajo para listado'!$AB$151:$BA$151,0)),0)+IFERROR(INDEX('Hoja de Trabajo para listado'!$BC$155:$CB$1048576,MATCH($A636,'Hoja de Trabajo para listado'!$BC$155:$BC$1048576,0),MATCH((CUADRO!P$4&amp;$E636),'Hoja de Trabajo para listado'!$BC$151:$CB$151,0)),0)+IFERROR(INDEX('Hoja de Trabajo para listado'!$DE$153:$DG$274,MATCH($A636,'Hoja de Trabajo para listado'!$DE$153:$DE$1048576,0),MATCH((CUADRO!P$4&amp;$E636),'Hoja de Trabajo para listado'!$DE$151:$DG$151,0)),0)+IFERROR(INDEX('Hoja de Trabajo para listado'!$CD$155:$DC$1048576,MATCH($A636,'Hoja de Trabajo para listado'!$CD$155:$CD$1048576,0),MATCH((CUADRO!P$4&amp;$E636),'Hoja de Trabajo para listado'!$CD$151:$DC$151,0)),0)</f>
        <v>0</v>
      </c>
      <c r="Q636" s="243">
        <f ca="1">+IFERROR(INDEX('Hoja de Trabajo para listado'!$A$155:$Z$1048576,MATCH($A636,'Hoja de Trabajo para listado'!$A$155:$A$1048576,0),MATCH((CUADRO!Q$4&amp;$E636),'Hoja de Trabajo para listado'!$A$151:$Z$151,0)),0)+IFERROR(INDEX('Hoja de Trabajo para listado'!$AB$155:$BA$1048576,MATCH($A636,'Hoja de Trabajo para listado'!$AB$155:$AB$1048576,0),MATCH((CUADRO!Q$4&amp;$E636),'Hoja de Trabajo para listado'!$AB$151:$BA$151,0)),0)+IFERROR(INDEX('Hoja de Trabajo para listado'!$BC$155:$CB$1048576,MATCH($A636,'Hoja de Trabajo para listado'!$BC$155:$BC$1048576,0),MATCH((CUADRO!Q$4&amp;$E636),'Hoja de Trabajo para listado'!$BC$151:$CB$151,0)),0)+IFERROR(INDEX('Hoja de Trabajo para listado'!$DE$153:$DG$274,MATCH($A636,'Hoja de Trabajo para listado'!$DE$153:$DE$1048576,0),MATCH((CUADRO!Q$4&amp;$E636),'Hoja de Trabajo para listado'!$DE$151:$DG$151,0)),0)+IFERROR(INDEX('Hoja de Trabajo para listado'!$CD$155:$DC$1048576,MATCH($A636,'Hoja de Trabajo para listado'!$CD$155:$CD$1048576,0),MATCH((CUADRO!Q$4&amp;$E636),'Hoja de Trabajo para listado'!$CD$151:$DC$151,0)),0)</f>
        <v>0</v>
      </c>
      <c r="R636" s="243">
        <f t="shared" ca="1" si="25"/>
        <v>0</v>
      </c>
      <c r="S636" s="249">
        <f ca="1">+R635+R636</f>
        <v>0</v>
      </c>
      <c r="T636" s="243">
        <f ca="1">+S636</f>
        <v>0</v>
      </c>
      <c r="U636" s="242">
        <f t="shared" si="26"/>
        <v>2</v>
      </c>
      <c r="V636" s="333" t="str">
        <f>+VLOOKUP(A636,bd_lista!$A$3:$E$592,5,FALSE)</f>
        <v>Gobiernos Autonomos Municipales</v>
      </c>
      <c r="W636" s="388"/>
      <c r="X636" s="242">
        <f>+VLOOKUP(A636,[4]Sheet1!$A$13:$D$744,4,FALSE)</f>
        <v>0</v>
      </c>
      <c r="Y636" s="242" t="e">
        <f>+VLOOKUP(X636,bd_lista!$A$3:$C$592,3,FALSE)</f>
        <v>#N/A</v>
      </c>
      <c r="Z636" s="292"/>
      <c r="AA636" s="293"/>
    </row>
    <row r="637" spans="1:27" customFormat="1" ht="15" hidden="1" customHeight="1">
      <c r="A637" s="32">
        <v>1270</v>
      </c>
      <c r="B637" s="392">
        <f>+A637</f>
        <v>1270</v>
      </c>
      <c r="C637" s="247" t="str">
        <f>+VLOOKUP(A637,bd_lista!$A$3:$C$592,3,FALSE)</f>
        <v>Gobierno Autónomo Municipal de Curva</v>
      </c>
      <c r="D637" s="389" t="str">
        <f>+C637</f>
        <v>Gobierno Autónomo Municipal de Curva</v>
      </c>
      <c r="E637" s="242" t="s">
        <v>1304</v>
      </c>
      <c r="F637" s="243">
        <f ca="1">+IFERROR(INDEX('Hoja de Trabajo para listado'!$A$155:$Z$1048576,MATCH($A637,'Hoja de Trabajo para listado'!$A$155:$A$1048576,0),MATCH((CUADRO!F$4&amp;$E637),'Hoja de Trabajo para listado'!$A$151:$Z$151,0)),0)+IFERROR(INDEX('Hoja de Trabajo para listado'!$AB$155:$BA$1048576,MATCH($A637,'Hoja de Trabajo para listado'!$AB$155:$AB$1048576,0),MATCH((CUADRO!F$4&amp;$E637),'Hoja de Trabajo para listado'!$AB$151:$BA$151,0)),0)+IFERROR(INDEX('Hoja de Trabajo para listado'!$BC$155:$CB$1048576,MATCH($A637,'Hoja de Trabajo para listado'!$BC$155:$BC$1048576,0),MATCH((CUADRO!F$4&amp;$E637),'Hoja de Trabajo para listado'!$BC$151:$CB$151,0)),0)+IFERROR(INDEX('Hoja de Trabajo para listado'!$DE$153:$DG$274,MATCH($A637,'Hoja de Trabajo para listado'!$DE$153:$DE$1048576,0),MATCH((CUADRO!F$4&amp;$E637),'Hoja de Trabajo para listado'!$DE$151:$DG$151,0)),0)+IFERROR(INDEX('Hoja de Trabajo para listado'!$CD$155:$DC$1048576,MATCH($A637,'Hoja de Trabajo para listado'!$CD$155:$CD$1048576,0),MATCH((CUADRO!F$4&amp;$E637),'Hoja de Trabajo para listado'!$CD$151:$DC$151,0)),0)</f>
        <v>0</v>
      </c>
      <c r="G637" s="243">
        <f ca="1">+IFERROR(INDEX('Hoja de Trabajo para listado'!$A$155:$Z$1048576,MATCH($A637,'Hoja de Trabajo para listado'!$A$155:$A$1048576,0),MATCH((CUADRO!G$4&amp;$E637),'Hoja de Trabajo para listado'!$A$151:$Z$151,0)),0)+IFERROR(INDEX('Hoja de Trabajo para listado'!$AB$155:$BA$1048576,MATCH($A637,'Hoja de Trabajo para listado'!$AB$155:$AB$1048576,0),MATCH((CUADRO!G$4&amp;$E637),'Hoja de Trabajo para listado'!$AB$151:$BA$151,0)),0)+IFERROR(INDEX('Hoja de Trabajo para listado'!$BC$155:$CB$1048576,MATCH($A637,'Hoja de Trabajo para listado'!$BC$155:$BC$1048576,0),MATCH((CUADRO!G$4&amp;$E637),'Hoja de Trabajo para listado'!$BC$151:$CB$151,0)),0)+IFERROR(INDEX('Hoja de Trabajo para listado'!$DE$153:$DG$274,MATCH($A637,'Hoja de Trabajo para listado'!$DE$153:$DE$1048576,0),MATCH((CUADRO!G$4&amp;$E637),'Hoja de Trabajo para listado'!$DE$151:$DG$151,0)),0)+IFERROR(INDEX('Hoja de Trabajo para listado'!$CD$155:$DC$1048576,MATCH($A637,'Hoja de Trabajo para listado'!$CD$155:$CD$1048576,0),MATCH((CUADRO!G$4&amp;$E637),'Hoja de Trabajo para listado'!$CD$151:$DC$151,0)),0)</f>
        <v>0</v>
      </c>
      <c r="H637" s="243">
        <f ca="1">+IFERROR(INDEX('Hoja de Trabajo para listado'!$A$155:$Z$1048576,MATCH($A637,'Hoja de Trabajo para listado'!$A$155:$A$1048576,0),MATCH((CUADRO!H$4&amp;$E637),'Hoja de Trabajo para listado'!$A$151:$Z$151,0)),0)+IFERROR(INDEX('Hoja de Trabajo para listado'!$AB$155:$BA$1048576,MATCH($A637,'Hoja de Trabajo para listado'!$AB$155:$AB$1048576,0),MATCH((CUADRO!H$4&amp;$E637),'Hoja de Trabajo para listado'!$AB$151:$BA$151,0)),0)+IFERROR(INDEX('Hoja de Trabajo para listado'!$BC$155:$CB$1048576,MATCH($A637,'Hoja de Trabajo para listado'!$BC$155:$BC$1048576,0),MATCH((CUADRO!H$4&amp;$E637),'Hoja de Trabajo para listado'!$BC$151:$CB$151,0)),0)+IFERROR(INDEX('Hoja de Trabajo para listado'!$DE$153:$DG$274,MATCH($A637,'Hoja de Trabajo para listado'!$DE$153:$DE$1048576,0),MATCH((CUADRO!H$4&amp;$E637),'Hoja de Trabajo para listado'!$DE$151:$DG$151,0)),0)+IFERROR(INDEX('Hoja de Trabajo para listado'!$CD$155:$DC$1048576,MATCH($A637,'Hoja de Trabajo para listado'!$CD$155:$CD$1048576,0),MATCH((CUADRO!H$4&amp;$E637),'Hoja de Trabajo para listado'!$CD$151:$DC$151,0)),0)</f>
        <v>0</v>
      </c>
      <c r="I637" s="243">
        <f ca="1">+IFERROR(INDEX('Hoja de Trabajo para listado'!$A$155:$Z$1048576,MATCH($A637,'Hoja de Trabajo para listado'!$A$155:$A$1048576,0),MATCH((CUADRO!I$4&amp;$E637),'Hoja de Trabajo para listado'!$A$151:$Z$151,0)),0)+IFERROR(INDEX('Hoja de Trabajo para listado'!$AB$155:$BA$1048576,MATCH($A637,'Hoja de Trabajo para listado'!$AB$155:$AB$1048576,0),MATCH((CUADRO!I$4&amp;$E637),'Hoja de Trabajo para listado'!$AB$151:$BA$151,0)),0)+IFERROR(INDEX('Hoja de Trabajo para listado'!$BC$155:$CB$1048576,MATCH($A637,'Hoja de Trabajo para listado'!$BC$155:$BC$1048576,0),MATCH((CUADRO!I$4&amp;$E637),'Hoja de Trabajo para listado'!$BC$151:$CB$151,0)),0)+IFERROR(INDEX('Hoja de Trabajo para listado'!$DE$153:$DG$274,MATCH($A637,'Hoja de Trabajo para listado'!$DE$153:$DE$1048576,0),MATCH((CUADRO!I$4&amp;$E637),'Hoja de Trabajo para listado'!$DE$151:$DG$151,0)),0)+IFERROR(INDEX('Hoja de Trabajo para listado'!$CD$155:$DC$1048576,MATCH($A637,'Hoja de Trabajo para listado'!$CD$155:$CD$1048576,0),MATCH((CUADRO!I$4&amp;$E637),'Hoja de Trabajo para listado'!$CD$151:$DC$151,0)),0)</f>
        <v>0</v>
      </c>
      <c r="J637" s="243">
        <f ca="1">+IFERROR(INDEX('Hoja de Trabajo para listado'!$A$155:$Z$1048576,MATCH($A637,'Hoja de Trabajo para listado'!$A$155:$A$1048576,0),MATCH((CUADRO!J$4&amp;$E637),'Hoja de Trabajo para listado'!$A$151:$Z$151,0)),0)+IFERROR(INDEX('Hoja de Trabajo para listado'!$AB$155:$BA$1048576,MATCH($A637,'Hoja de Trabajo para listado'!$AB$155:$AB$1048576,0),MATCH((CUADRO!J$4&amp;$E637),'Hoja de Trabajo para listado'!$AB$151:$BA$151,0)),0)+IFERROR(INDEX('Hoja de Trabajo para listado'!$BC$155:$CB$1048576,MATCH($A637,'Hoja de Trabajo para listado'!$BC$155:$BC$1048576,0),MATCH((CUADRO!J$4&amp;$E637),'Hoja de Trabajo para listado'!$BC$151:$CB$151,0)),0)+IFERROR(INDEX('Hoja de Trabajo para listado'!$DE$153:$DG$274,MATCH($A637,'Hoja de Trabajo para listado'!$DE$153:$DE$1048576,0),MATCH((CUADRO!J$4&amp;$E637),'Hoja de Trabajo para listado'!$DE$151:$DG$151,0)),0)+IFERROR(INDEX('Hoja de Trabajo para listado'!$CD$155:$DC$1048576,MATCH($A637,'Hoja de Trabajo para listado'!$CD$155:$CD$1048576,0),MATCH((CUADRO!J$4&amp;$E637),'Hoja de Trabajo para listado'!$CD$151:$DC$151,0)),0)</f>
        <v>0</v>
      </c>
      <c r="K637" s="243">
        <f ca="1">+IFERROR(INDEX('Hoja de Trabajo para listado'!$A$155:$Z$1048576,MATCH($A637,'Hoja de Trabajo para listado'!$A$155:$A$1048576,0),MATCH((CUADRO!K$4&amp;$E637),'Hoja de Trabajo para listado'!$A$151:$Z$151,0)),0)+IFERROR(INDEX('Hoja de Trabajo para listado'!$AB$155:$BA$1048576,MATCH($A637,'Hoja de Trabajo para listado'!$AB$155:$AB$1048576,0),MATCH((CUADRO!K$4&amp;$E637),'Hoja de Trabajo para listado'!$AB$151:$BA$151,0)),0)+IFERROR(INDEX('Hoja de Trabajo para listado'!$BC$155:$CB$1048576,MATCH($A637,'Hoja de Trabajo para listado'!$BC$155:$BC$1048576,0),MATCH((CUADRO!K$4&amp;$E637),'Hoja de Trabajo para listado'!$BC$151:$CB$151,0)),0)+IFERROR(INDEX('Hoja de Trabajo para listado'!$DE$153:$DG$274,MATCH($A637,'Hoja de Trabajo para listado'!$DE$153:$DE$1048576,0),MATCH((CUADRO!K$4&amp;$E637),'Hoja de Trabajo para listado'!$DE$151:$DG$151,0)),0)+IFERROR(INDEX('Hoja de Trabajo para listado'!$CD$155:$DC$1048576,MATCH($A637,'Hoja de Trabajo para listado'!$CD$155:$CD$1048576,0),MATCH((CUADRO!K$4&amp;$E637),'Hoja de Trabajo para listado'!$CD$151:$DC$151,0)),0)</f>
        <v>0</v>
      </c>
      <c r="L637" s="243">
        <f ca="1">+IFERROR(INDEX('Hoja de Trabajo para listado'!$A$155:$Z$1048576,MATCH($A637,'Hoja de Trabajo para listado'!$A$155:$A$1048576,0),MATCH((CUADRO!L$4&amp;$E637),'Hoja de Trabajo para listado'!$A$151:$Z$151,0)),0)+IFERROR(INDEX('Hoja de Trabajo para listado'!$AB$155:$BA$1048576,MATCH($A637,'Hoja de Trabajo para listado'!$AB$155:$AB$1048576,0),MATCH((CUADRO!L$4&amp;$E637),'Hoja de Trabajo para listado'!$AB$151:$BA$151,0)),0)+IFERROR(INDEX('Hoja de Trabajo para listado'!$BC$155:$CB$1048576,MATCH($A637,'Hoja de Trabajo para listado'!$BC$155:$BC$1048576,0),MATCH((CUADRO!L$4&amp;$E637),'Hoja de Trabajo para listado'!$BC$151:$CB$151,0)),0)+IFERROR(INDEX('Hoja de Trabajo para listado'!$DE$153:$DG$274,MATCH($A637,'Hoja de Trabajo para listado'!$DE$153:$DE$1048576,0),MATCH((CUADRO!L$4&amp;$E637),'Hoja de Trabajo para listado'!$DE$151:$DG$151,0)),0)+IFERROR(INDEX('Hoja de Trabajo para listado'!$CD$155:$DC$1048576,MATCH($A637,'Hoja de Trabajo para listado'!$CD$155:$CD$1048576,0),MATCH((CUADRO!L$4&amp;$E637),'Hoja de Trabajo para listado'!$CD$151:$DC$151,0)),0)</f>
        <v>0</v>
      </c>
      <c r="M637" s="243">
        <f ca="1">+IFERROR(INDEX('Hoja de Trabajo para listado'!$A$155:$Z$1048576,MATCH($A637,'Hoja de Trabajo para listado'!$A$155:$A$1048576,0),MATCH((CUADRO!M$4&amp;$E637),'Hoja de Trabajo para listado'!$A$151:$Z$151,0)),0)+IFERROR(INDEX('Hoja de Trabajo para listado'!$AB$155:$BA$1048576,MATCH($A637,'Hoja de Trabajo para listado'!$AB$155:$AB$1048576,0),MATCH((CUADRO!M$4&amp;$E637),'Hoja de Trabajo para listado'!$AB$151:$BA$151,0)),0)+IFERROR(INDEX('Hoja de Trabajo para listado'!$BC$155:$CB$1048576,MATCH($A637,'Hoja de Trabajo para listado'!$BC$155:$BC$1048576,0),MATCH((CUADRO!M$4&amp;$E637),'Hoja de Trabajo para listado'!$BC$151:$CB$151,0)),0)+IFERROR(INDEX('Hoja de Trabajo para listado'!$DE$153:$DG$274,MATCH($A637,'Hoja de Trabajo para listado'!$DE$153:$DE$1048576,0),MATCH((CUADRO!M$4&amp;$E637),'Hoja de Trabajo para listado'!$DE$151:$DG$151,0)),0)+IFERROR(INDEX('Hoja de Trabajo para listado'!$CD$155:$DC$1048576,MATCH($A637,'Hoja de Trabajo para listado'!$CD$155:$CD$1048576,0),MATCH((CUADRO!M$4&amp;$E637),'Hoja de Trabajo para listado'!$CD$151:$DC$151,0)),0)</f>
        <v>0</v>
      </c>
      <c r="N637" s="243">
        <f ca="1">+IFERROR(INDEX('Hoja de Trabajo para listado'!$A$155:$Z$1048576,MATCH($A637,'Hoja de Trabajo para listado'!$A$155:$A$1048576,0),MATCH((CUADRO!N$4&amp;$E637),'Hoja de Trabajo para listado'!$A$151:$Z$151,0)),0)+IFERROR(INDEX('Hoja de Trabajo para listado'!$AB$155:$BA$1048576,MATCH($A637,'Hoja de Trabajo para listado'!$AB$155:$AB$1048576,0),MATCH((CUADRO!N$4&amp;$E637),'Hoja de Trabajo para listado'!$AB$151:$BA$151,0)),0)+IFERROR(INDEX('Hoja de Trabajo para listado'!$BC$155:$CB$1048576,MATCH($A637,'Hoja de Trabajo para listado'!$BC$155:$BC$1048576,0),MATCH((CUADRO!N$4&amp;$E637),'Hoja de Trabajo para listado'!$BC$151:$CB$151,0)),0)+IFERROR(INDEX('Hoja de Trabajo para listado'!$DE$153:$DG$274,MATCH($A637,'Hoja de Trabajo para listado'!$DE$153:$DE$1048576,0),MATCH((CUADRO!N$4&amp;$E637),'Hoja de Trabajo para listado'!$DE$151:$DG$151,0)),0)+IFERROR(INDEX('Hoja de Trabajo para listado'!$CD$155:$DC$1048576,MATCH($A637,'Hoja de Trabajo para listado'!$CD$155:$CD$1048576,0),MATCH((CUADRO!N$4&amp;$E637),'Hoja de Trabajo para listado'!$CD$151:$DC$151,0)),0)</f>
        <v>0</v>
      </c>
      <c r="O637" s="243">
        <f ca="1">+IFERROR(INDEX('Hoja de Trabajo para listado'!$A$155:$Z$1048576,MATCH($A637,'Hoja de Trabajo para listado'!$A$155:$A$1048576,0),MATCH((CUADRO!O$4&amp;$E637),'Hoja de Trabajo para listado'!$A$151:$Z$151,0)),0)+IFERROR(INDEX('Hoja de Trabajo para listado'!$AB$155:$BA$1048576,MATCH($A637,'Hoja de Trabajo para listado'!$AB$155:$AB$1048576,0),MATCH((CUADRO!O$4&amp;$E637),'Hoja de Trabajo para listado'!$AB$151:$BA$151,0)),0)+IFERROR(INDEX('Hoja de Trabajo para listado'!$BC$155:$CB$1048576,MATCH($A637,'Hoja de Trabajo para listado'!$BC$155:$BC$1048576,0),MATCH((CUADRO!O$4&amp;$E637),'Hoja de Trabajo para listado'!$BC$151:$CB$151,0)),0)+IFERROR(INDEX('Hoja de Trabajo para listado'!$DE$153:$DG$274,MATCH($A637,'Hoja de Trabajo para listado'!$DE$153:$DE$1048576,0),MATCH((CUADRO!O$4&amp;$E637),'Hoja de Trabajo para listado'!$DE$151:$DG$151,0)),0)+IFERROR(INDEX('Hoja de Trabajo para listado'!$CD$155:$DC$1048576,MATCH($A637,'Hoja de Trabajo para listado'!$CD$155:$CD$1048576,0),MATCH((CUADRO!O$4&amp;$E637),'Hoja de Trabajo para listado'!$CD$151:$DC$151,0)),0)</f>
        <v>0</v>
      </c>
      <c r="P637" s="243">
        <f ca="1">+IFERROR(INDEX('Hoja de Trabajo para listado'!$A$155:$Z$1048576,MATCH($A637,'Hoja de Trabajo para listado'!$A$155:$A$1048576,0),MATCH((CUADRO!P$4&amp;$E637),'Hoja de Trabajo para listado'!$A$151:$Z$151,0)),0)+IFERROR(INDEX('Hoja de Trabajo para listado'!$AB$155:$BA$1048576,MATCH($A637,'Hoja de Trabajo para listado'!$AB$155:$AB$1048576,0),MATCH((CUADRO!P$4&amp;$E637),'Hoja de Trabajo para listado'!$AB$151:$BA$151,0)),0)+IFERROR(INDEX('Hoja de Trabajo para listado'!$BC$155:$CB$1048576,MATCH($A637,'Hoja de Trabajo para listado'!$BC$155:$BC$1048576,0),MATCH((CUADRO!P$4&amp;$E637),'Hoja de Trabajo para listado'!$BC$151:$CB$151,0)),0)+IFERROR(INDEX('Hoja de Trabajo para listado'!$DE$153:$DG$274,MATCH($A637,'Hoja de Trabajo para listado'!$DE$153:$DE$1048576,0),MATCH((CUADRO!P$4&amp;$E637),'Hoja de Trabajo para listado'!$DE$151:$DG$151,0)),0)+IFERROR(INDEX('Hoja de Trabajo para listado'!$CD$155:$DC$1048576,MATCH($A637,'Hoja de Trabajo para listado'!$CD$155:$CD$1048576,0),MATCH((CUADRO!P$4&amp;$E637),'Hoja de Trabajo para listado'!$CD$151:$DC$151,0)),0)</f>
        <v>0</v>
      </c>
      <c r="Q637" s="243">
        <f ca="1">+IFERROR(INDEX('Hoja de Trabajo para listado'!$A$155:$Z$1048576,MATCH($A637,'Hoja de Trabajo para listado'!$A$155:$A$1048576,0),MATCH((CUADRO!Q$4&amp;$E637),'Hoja de Trabajo para listado'!$A$151:$Z$151,0)),0)+IFERROR(INDEX('Hoja de Trabajo para listado'!$AB$155:$BA$1048576,MATCH($A637,'Hoja de Trabajo para listado'!$AB$155:$AB$1048576,0),MATCH((CUADRO!Q$4&amp;$E637),'Hoja de Trabajo para listado'!$AB$151:$BA$151,0)),0)+IFERROR(INDEX('Hoja de Trabajo para listado'!$BC$155:$CB$1048576,MATCH($A637,'Hoja de Trabajo para listado'!$BC$155:$BC$1048576,0),MATCH((CUADRO!Q$4&amp;$E637),'Hoja de Trabajo para listado'!$BC$151:$CB$151,0)),0)+IFERROR(INDEX('Hoja de Trabajo para listado'!$DE$153:$DG$274,MATCH($A637,'Hoja de Trabajo para listado'!$DE$153:$DE$1048576,0),MATCH((CUADRO!Q$4&amp;$E637),'Hoja de Trabajo para listado'!$DE$151:$DG$151,0)),0)+IFERROR(INDEX('Hoja de Trabajo para listado'!$CD$155:$DC$1048576,MATCH($A637,'Hoja de Trabajo para listado'!$CD$155:$CD$1048576,0),MATCH((CUADRO!Q$4&amp;$E637),'Hoja de Trabajo para listado'!$CD$151:$DC$151,0)),0)</f>
        <v>0</v>
      </c>
      <c r="R637" s="243">
        <f t="shared" ca="1" si="25"/>
        <v>0</v>
      </c>
      <c r="S637" s="249"/>
      <c r="T637" s="243">
        <f ca="1">+T638</f>
        <v>0</v>
      </c>
      <c r="U637" s="242">
        <f t="shared" si="26"/>
        <v>1</v>
      </c>
      <c r="V637" s="333" t="str">
        <f>+VLOOKUP(A637,bd_lista!$A$3:$E$592,5,FALSE)</f>
        <v>Gobiernos Autonomos Municipales</v>
      </c>
      <c r="W637" s="387" t="str">
        <f>+V637</f>
        <v>Gobiernos Autonomos Municipales</v>
      </c>
      <c r="X637" s="242">
        <f>+VLOOKUP(A637,[4]Sheet1!$A$13:$D$744,4,FALSE)</f>
        <v>0</v>
      </c>
      <c r="Y637" s="242" t="e">
        <f>+VLOOKUP(X637,bd_lista!$A$3:$C$592,3,FALSE)</f>
        <v>#N/A</v>
      </c>
      <c r="Z637" s="294">
        <f>+X637</f>
        <v>0</v>
      </c>
      <c r="AA637" s="295" t="e">
        <f>+Y637</f>
        <v>#N/A</v>
      </c>
    </row>
    <row r="638" spans="1:27" customFormat="1" ht="15" hidden="1" customHeight="1">
      <c r="A638" s="32">
        <v>1270</v>
      </c>
      <c r="B638" s="393"/>
      <c r="C638" s="247" t="str">
        <f>+VLOOKUP(A638,bd_lista!$A$3:$C$592,3,FALSE)</f>
        <v>Gobierno Autónomo Municipal de Curva</v>
      </c>
      <c r="D638" s="390"/>
      <c r="E638" s="244" t="s">
        <v>1305</v>
      </c>
      <c r="F638" s="243">
        <f ca="1">+IFERROR(INDEX('Hoja de Trabajo para listado'!$A$155:$Z$1048576,MATCH($A638,'Hoja de Trabajo para listado'!$A$155:$A$1048576,0),MATCH((CUADRO!F$4&amp;$E638),'Hoja de Trabajo para listado'!$A$151:$Z$151,0)),0)+IFERROR(INDEX('Hoja de Trabajo para listado'!$AB$155:$BA$1048576,MATCH($A638,'Hoja de Trabajo para listado'!$AB$155:$AB$1048576,0),MATCH((CUADRO!F$4&amp;$E638),'Hoja de Trabajo para listado'!$AB$151:$BA$151,0)),0)+IFERROR(INDEX('Hoja de Trabajo para listado'!$BC$155:$CB$1048576,MATCH($A638,'Hoja de Trabajo para listado'!$BC$155:$BC$1048576,0),MATCH((CUADRO!F$4&amp;$E638),'Hoja de Trabajo para listado'!$BC$151:$CB$151,0)),0)+IFERROR(INDEX('Hoja de Trabajo para listado'!$DE$153:$DG$274,MATCH($A638,'Hoja de Trabajo para listado'!$DE$153:$DE$1048576,0),MATCH((CUADRO!F$4&amp;$E638),'Hoja de Trabajo para listado'!$DE$151:$DG$151,0)),0)+IFERROR(INDEX('Hoja de Trabajo para listado'!$CD$155:$DC$1048576,MATCH($A638,'Hoja de Trabajo para listado'!$CD$155:$CD$1048576,0),MATCH((CUADRO!F$4&amp;$E638),'Hoja de Trabajo para listado'!$CD$151:$DC$151,0)),0)</f>
        <v>0</v>
      </c>
      <c r="G638" s="243">
        <f ca="1">+IFERROR(INDEX('Hoja de Trabajo para listado'!$A$155:$Z$1048576,MATCH($A638,'Hoja de Trabajo para listado'!$A$155:$A$1048576,0),MATCH((CUADRO!G$4&amp;$E638),'Hoja de Trabajo para listado'!$A$151:$Z$151,0)),0)+IFERROR(INDEX('Hoja de Trabajo para listado'!$AB$155:$BA$1048576,MATCH($A638,'Hoja de Trabajo para listado'!$AB$155:$AB$1048576,0),MATCH((CUADRO!G$4&amp;$E638),'Hoja de Trabajo para listado'!$AB$151:$BA$151,0)),0)+IFERROR(INDEX('Hoja de Trabajo para listado'!$BC$155:$CB$1048576,MATCH($A638,'Hoja de Trabajo para listado'!$BC$155:$BC$1048576,0),MATCH((CUADRO!G$4&amp;$E638),'Hoja de Trabajo para listado'!$BC$151:$CB$151,0)),0)+IFERROR(INDEX('Hoja de Trabajo para listado'!$DE$153:$DG$274,MATCH($A638,'Hoja de Trabajo para listado'!$DE$153:$DE$1048576,0),MATCH((CUADRO!G$4&amp;$E638),'Hoja de Trabajo para listado'!$DE$151:$DG$151,0)),0)+IFERROR(INDEX('Hoja de Trabajo para listado'!$CD$155:$DC$1048576,MATCH($A638,'Hoja de Trabajo para listado'!$CD$155:$CD$1048576,0),MATCH((CUADRO!G$4&amp;$E638),'Hoja de Trabajo para listado'!$CD$151:$DC$151,0)),0)</f>
        <v>0</v>
      </c>
      <c r="H638" s="243">
        <f ca="1">+IFERROR(INDEX('Hoja de Trabajo para listado'!$A$155:$Z$1048576,MATCH($A638,'Hoja de Trabajo para listado'!$A$155:$A$1048576,0),MATCH((CUADRO!H$4&amp;$E638),'Hoja de Trabajo para listado'!$A$151:$Z$151,0)),0)+IFERROR(INDEX('Hoja de Trabajo para listado'!$AB$155:$BA$1048576,MATCH($A638,'Hoja de Trabajo para listado'!$AB$155:$AB$1048576,0),MATCH((CUADRO!H$4&amp;$E638),'Hoja de Trabajo para listado'!$AB$151:$BA$151,0)),0)+IFERROR(INDEX('Hoja de Trabajo para listado'!$BC$155:$CB$1048576,MATCH($A638,'Hoja de Trabajo para listado'!$BC$155:$BC$1048576,0),MATCH((CUADRO!H$4&amp;$E638),'Hoja de Trabajo para listado'!$BC$151:$CB$151,0)),0)+IFERROR(INDEX('Hoja de Trabajo para listado'!$DE$153:$DG$274,MATCH($A638,'Hoja de Trabajo para listado'!$DE$153:$DE$1048576,0),MATCH((CUADRO!H$4&amp;$E638),'Hoja de Trabajo para listado'!$DE$151:$DG$151,0)),0)+IFERROR(INDEX('Hoja de Trabajo para listado'!$CD$155:$DC$1048576,MATCH($A638,'Hoja de Trabajo para listado'!$CD$155:$CD$1048576,0),MATCH((CUADRO!H$4&amp;$E638),'Hoja de Trabajo para listado'!$CD$151:$DC$151,0)),0)</f>
        <v>0</v>
      </c>
      <c r="I638" s="243">
        <f ca="1">+IFERROR(INDEX('Hoja de Trabajo para listado'!$A$155:$Z$1048576,MATCH($A638,'Hoja de Trabajo para listado'!$A$155:$A$1048576,0),MATCH((CUADRO!I$4&amp;$E638),'Hoja de Trabajo para listado'!$A$151:$Z$151,0)),0)+IFERROR(INDEX('Hoja de Trabajo para listado'!$AB$155:$BA$1048576,MATCH($A638,'Hoja de Trabajo para listado'!$AB$155:$AB$1048576,0),MATCH((CUADRO!I$4&amp;$E638),'Hoja de Trabajo para listado'!$AB$151:$BA$151,0)),0)+IFERROR(INDEX('Hoja de Trabajo para listado'!$BC$155:$CB$1048576,MATCH($A638,'Hoja de Trabajo para listado'!$BC$155:$BC$1048576,0),MATCH((CUADRO!I$4&amp;$E638),'Hoja de Trabajo para listado'!$BC$151:$CB$151,0)),0)+IFERROR(INDEX('Hoja de Trabajo para listado'!$DE$153:$DG$274,MATCH($A638,'Hoja de Trabajo para listado'!$DE$153:$DE$1048576,0),MATCH((CUADRO!I$4&amp;$E638),'Hoja de Trabajo para listado'!$DE$151:$DG$151,0)),0)+IFERROR(INDEX('Hoja de Trabajo para listado'!$CD$155:$DC$1048576,MATCH($A638,'Hoja de Trabajo para listado'!$CD$155:$CD$1048576,0),MATCH((CUADRO!I$4&amp;$E638),'Hoja de Trabajo para listado'!$CD$151:$DC$151,0)),0)</f>
        <v>0</v>
      </c>
      <c r="J638" s="243">
        <f ca="1">+IFERROR(INDEX('Hoja de Trabajo para listado'!$A$155:$Z$1048576,MATCH($A638,'Hoja de Trabajo para listado'!$A$155:$A$1048576,0),MATCH((CUADRO!J$4&amp;$E638),'Hoja de Trabajo para listado'!$A$151:$Z$151,0)),0)+IFERROR(INDEX('Hoja de Trabajo para listado'!$AB$155:$BA$1048576,MATCH($A638,'Hoja de Trabajo para listado'!$AB$155:$AB$1048576,0),MATCH((CUADRO!J$4&amp;$E638),'Hoja de Trabajo para listado'!$AB$151:$BA$151,0)),0)+IFERROR(INDEX('Hoja de Trabajo para listado'!$BC$155:$CB$1048576,MATCH($A638,'Hoja de Trabajo para listado'!$BC$155:$BC$1048576,0),MATCH((CUADRO!J$4&amp;$E638),'Hoja de Trabajo para listado'!$BC$151:$CB$151,0)),0)+IFERROR(INDEX('Hoja de Trabajo para listado'!$DE$153:$DG$274,MATCH($A638,'Hoja de Trabajo para listado'!$DE$153:$DE$1048576,0),MATCH((CUADRO!J$4&amp;$E638),'Hoja de Trabajo para listado'!$DE$151:$DG$151,0)),0)+IFERROR(INDEX('Hoja de Trabajo para listado'!$CD$155:$DC$1048576,MATCH($A638,'Hoja de Trabajo para listado'!$CD$155:$CD$1048576,0),MATCH((CUADRO!J$4&amp;$E638),'Hoja de Trabajo para listado'!$CD$151:$DC$151,0)),0)</f>
        <v>0</v>
      </c>
      <c r="K638" s="243">
        <f ca="1">+IFERROR(INDEX('Hoja de Trabajo para listado'!$A$155:$Z$1048576,MATCH($A638,'Hoja de Trabajo para listado'!$A$155:$A$1048576,0),MATCH((CUADRO!K$4&amp;$E638),'Hoja de Trabajo para listado'!$A$151:$Z$151,0)),0)+IFERROR(INDEX('Hoja de Trabajo para listado'!$AB$155:$BA$1048576,MATCH($A638,'Hoja de Trabajo para listado'!$AB$155:$AB$1048576,0),MATCH((CUADRO!K$4&amp;$E638),'Hoja de Trabajo para listado'!$AB$151:$BA$151,0)),0)+IFERROR(INDEX('Hoja de Trabajo para listado'!$BC$155:$CB$1048576,MATCH($A638,'Hoja de Trabajo para listado'!$BC$155:$BC$1048576,0),MATCH((CUADRO!K$4&amp;$E638),'Hoja de Trabajo para listado'!$BC$151:$CB$151,0)),0)+IFERROR(INDEX('Hoja de Trabajo para listado'!$DE$153:$DG$274,MATCH($A638,'Hoja de Trabajo para listado'!$DE$153:$DE$1048576,0),MATCH((CUADRO!K$4&amp;$E638),'Hoja de Trabajo para listado'!$DE$151:$DG$151,0)),0)+IFERROR(INDEX('Hoja de Trabajo para listado'!$CD$155:$DC$1048576,MATCH($A638,'Hoja de Trabajo para listado'!$CD$155:$CD$1048576,0),MATCH((CUADRO!K$4&amp;$E638),'Hoja de Trabajo para listado'!$CD$151:$DC$151,0)),0)</f>
        <v>0</v>
      </c>
      <c r="L638" s="243">
        <f ca="1">+IFERROR(INDEX('Hoja de Trabajo para listado'!$A$155:$Z$1048576,MATCH($A638,'Hoja de Trabajo para listado'!$A$155:$A$1048576,0),MATCH((CUADRO!L$4&amp;$E638),'Hoja de Trabajo para listado'!$A$151:$Z$151,0)),0)+IFERROR(INDEX('Hoja de Trabajo para listado'!$AB$155:$BA$1048576,MATCH($A638,'Hoja de Trabajo para listado'!$AB$155:$AB$1048576,0),MATCH((CUADRO!L$4&amp;$E638),'Hoja de Trabajo para listado'!$AB$151:$BA$151,0)),0)+IFERROR(INDEX('Hoja de Trabajo para listado'!$BC$155:$CB$1048576,MATCH($A638,'Hoja de Trabajo para listado'!$BC$155:$BC$1048576,0),MATCH((CUADRO!L$4&amp;$E638),'Hoja de Trabajo para listado'!$BC$151:$CB$151,0)),0)+IFERROR(INDEX('Hoja de Trabajo para listado'!$DE$153:$DG$274,MATCH($A638,'Hoja de Trabajo para listado'!$DE$153:$DE$1048576,0),MATCH((CUADRO!L$4&amp;$E638),'Hoja de Trabajo para listado'!$DE$151:$DG$151,0)),0)+IFERROR(INDEX('Hoja de Trabajo para listado'!$CD$155:$DC$1048576,MATCH($A638,'Hoja de Trabajo para listado'!$CD$155:$CD$1048576,0),MATCH((CUADRO!L$4&amp;$E638),'Hoja de Trabajo para listado'!$CD$151:$DC$151,0)),0)</f>
        <v>0</v>
      </c>
      <c r="M638" s="243">
        <f ca="1">+IFERROR(INDEX('Hoja de Trabajo para listado'!$A$155:$Z$1048576,MATCH($A638,'Hoja de Trabajo para listado'!$A$155:$A$1048576,0),MATCH((CUADRO!M$4&amp;$E638),'Hoja de Trabajo para listado'!$A$151:$Z$151,0)),0)+IFERROR(INDEX('Hoja de Trabajo para listado'!$AB$155:$BA$1048576,MATCH($A638,'Hoja de Trabajo para listado'!$AB$155:$AB$1048576,0),MATCH((CUADRO!M$4&amp;$E638),'Hoja de Trabajo para listado'!$AB$151:$BA$151,0)),0)+IFERROR(INDEX('Hoja de Trabajo para listado'!$BC$155:$CB$1048576,MATCH($A638,'Hoja de Trabajo para listado'!$BC$155:$BC$1048576,0),MATCH((CUADRO!M$4&amp;$E638),'Hoja de Trabajo para listado'!$BC$151:$CB$151,0)),0)+IFERROR(INDEX('Hoja de Trabajo para listado'!$DE$153:$DG$274,MATCH($A638,'Hoja de Trabajo para listado'!$DE$153:$DE$1048576,0),MATCH((CUADRO!M$4&amp;$E638),'Hoja de Trabajo para listado'!$DE$151:$DG$151,0)),0)+IFERROR(INDEX('Hoja de Trabajo para listado'!$CD$155:$DC$1048576,MATCH($A638,'Hoja de Trabajo para listado'!$CD$155:$CD$1048576,0),MATCH((CUADRO!M$4&amp;$E638),'Hoja de Trabajo para listado'!$CD$151:$DC$151,0)),0)</f>
        <v>0</v>
      </c>
      <c r="N638" s="243">
        <f ca="1">+IFERROR(INDEX('Hoja de Trabajo para listado'!$A$155:$Z$1048576,MATCH($A638,'Hoja de Trabajo para listado'!$A$155:$A$1048576,0),MATCH((CUADRO!N$4&amp;$E638),'Hoja de Trabajo para listado'!$A$151:$Z$151,0)),0)+IFERROR(INDEX('Hoja de Trabajo para listado'!$AB$155:$BA$1048576,MATCH($A638,'Hoja de Trabajo para listado'!$AB$155:$AB$1048576,0),MATCH((CUADRO!N$4&amp;$E638),'Hoja de Trabajo para listado'!$AB$151:$BA$151,0)),0)+IFERROR(INDEX('Hoja de Trabajo para listado'!$BC$155:$CB$1048576,MATCH($A638,'Hoja de Trabajo para listado'!$BC$155:$BC$1048576,0),MATCH((CUADRO!N$4&amp;$E638),'Hoja de Trabajo para listado'!$BC$151:$CB$151,0)),0)+IFERROR(INDEX('Hoja de Trabajo para listado'!$DE$153:$DG$274,MATCH($A638,'Hoja de Trabajo para listado'!$DE$153:$DE$1048576,0),MATCH((CUADRO!N$4&amp;$E638),'Hoja de Trabajo para listado'!$DE$151:$DG$151,0)),0)+IFERROR(INDEX('Hoja de Trabajo para listado'!$CD$155:$DC$1048576,MATCH($A638,'Hoja de Trabajo para listado'!$CD$155:$CD$1048576,0),MATCH((CUADRO!N$4&amp;$E638),'Hoja de Trabajo para listado'!$CD$151:$DC$151,0)),0)</f>
        <v>0</v>
      </c>
      <c r="O638" s="243">
        <f ca="1">+IFERROR(INDEX('Hoja de Trabajo para listado'!$A$155:$Z$1048576,MATCH($A638,'Hoja de Trabajo para listado'!$A$155:$A$1048576,0),MATCH((CUADRO!O$4&amp;$E638),'Hoja de Trabajo para listado'!$A$151:$Z$151,0)),0)+IFERROR(INDEX('Hoja de Trabajo para listado'!$AB$155:$BA$1048576,MATCH($A638,'Hoja de Trabajo para listado'!$AB$155:$AB$1048576,0),MATCH((CUADRO!O$4&amp;$E638),'Hoja de Trabajo para listado'!$AB$151:$BA$151,0)),0)+IFERROR(INDEX('Hoja de Trabajo para listado'!$BC$155:$CB$1048576,MATCH($A638,'Hoja de Trabajo para listado'!$BC$155:$BC$1048576,0),MATCH((CUADRO!O$4&amp;$E638),'Hoja de Trabajo para listado'!$BC$151:$CB$151,0)),0)+IFERROR(INDEX('Hoja de Trabajo para listado'!$DE$153:$DG$274,MATCH($A638,'Hoja de Trabajo para listado'!$DE$153:$DE$1048576,0),MATCH((CUADRO!O$4&amp;$E638),'Hoja de Trabajo para listado'!$DE$151:$DG$151,0)),0)+IFERROR(INDEX('Hoja de Trabajo para listado'!$CD$155:$DC$1048576,MATCH($A638,'Hoja de Trabajo para listado'!$CD$155:$CD$1048576,0),MATCH((CUADRO!O$4&amp;$E638),'Hoja de Trabajo para listado'!$CD$151:$DC$151,0)),0)</f>
        <v>0</v>
      </c>
      <c r="P638" s="243">
        <f ca="1">+IFERROR(INDEX('Hoja de Trabajo para listado'!$A$155:$Z$1048576,MATCH($A638,'Hoja de Trabajo para listado'!$A$155:$A$1048576,0),MATCH((CUADRO!P$4&amp;$E638),'Hoja de Trabajo para listado'!$A$151:$Z$151,0)),0)+IFERROR(INDEX('Hoja de Trabajo para listado'!$AB$155:$BA$1048576,MATCH($A638,'Hoja de Trabajo para listado'!$AB$155:$AB$1048576,0),MATCH((CUADRO!P$4&amp;$E638),'Hoja de Trabajo para listado'!$AB$151:$BA$151,0)),0)+IFERROR(INDEX('Hoja de Trabajo para listado'!$BC$155:$CB$1048576,MATCH($A638,'Hoja de Trabajo para listado'!$BC$155:$BC$1048576,0),MATCH((CUADRO!P$4&amp;$E638),'Hoja de Trabajo para listado'!$BC$151:$CB$151,0)),0)+IFERROR(INDEX('Hoja de Trabajo para listado'!$DE$153:$DG$274,MATCH($A638,'Hoja de Trabajo para listado'!$DE$153:$DE$1048576,0),MATCH((CUADRO!P$4&amp;$E638),'Hoja de Trabajo para listado'!$DE$151:$DG$151,0)),0)+IFERROR(INDEX('Hoja de Trabajo para listado'!$CD$155:$DC$1048576,MATCH($A638,'Hoja de Trabajo para listado'!$CD$155:$CD$1048576,0),MATCH((CUADRO!P$4&amp;$E638),'Hoja de Trabajo para listado'!$CD$151:$DC$151,0)),0)</f>
        <v>0</v>
      </c>
      <c r="Q638" s="243">
        <f ca="1">+IFERROR(INDEX('Hoja de Trabajo para listado'!$A$155:$Z$1048576,MATCH($A638,'Hoja de Trabajo para listado'!$A$155:$A$1048576,0),MATCH((CUADRO!Q$4&amp;$E638),'Hoja de Trabajo para listado'!$A$151:$Z$151,0)),0)+IFERROR(INDEX('Hoja de Trabajo para listado'!$AB$155:$BA$1048576,MATCH($A638,'Hoja de Trabajo para listado'!$AB$155:$AB$1048576,0),MATCH((CUADRO!Q$4&amp;$E638),'Hoja de Trabajo para listado'!$AB$151:$BA$151,0)),0)+IFERROR(INDEX('Hoja de Trabajo para listado'!$BC$155:$CB$1048576,MATCH($A638,'Hoja de Trabajo para listado'!$BC$155:$BC$1048576,0),MATCH((CUADRO!Q$4&amp;$E638),'Hoja de Trabajo para listado'!$BC$151:$CB$151,0)),0)+IFERROR(INDEX('Hoja de Trabajo para listado'!$DE$153:$DG$274,MATCH($A638,'Hoja de Trabajo para listado'!$DE$153:$DE$1048576,0),MATCH((CUADRO!Q$4&amp;$E638),'Hoja de Trabajo para listado'!$DE$151:$DG$151,0)),0)+IFERROR(INDEX('Hoja de Trabajo para listado'!$CD$155:$DC$1048576,MATCH($A638,'Hoja de Trabajo para listado'!$CD$155:$CD$1048576,0),MATCH((CUADRO!Q$4&amp;$E638),'Hoja de Trabajo para listado'!$CD$151:$DC$151,0)),0)</f>
        <v>0</v>
      </c>
      <c r="R638" s="243">
        <f t="shared" ca="1" si="25"/>
        <v>0</v>
      </c>
      <c r="S638" s="249">
        <f ca="1">+R637+R638</f>
        <v>0</v>
      </c>
      <c r="T638" s="243">
        <f ca="1">+S638</f>
        <v>0</v>
      </c>
      <c r="U638" s="242">
        <f t="shared" si="26"/>
        <v>2</v>
      </c>
      <c r="V638" s="333" t="str">
        <f>+VLOOKUP(A638,bd_lista!$A$3:$E$592,5,FALSE)</f>
        <v>Gobiernos Autonomos Municipales</v>
      </c>
      <c r="W638" s="388"/>
      <c r="X638" s="242">
        <f>+VLOOKUP(A638,[4]Sheet1!$A$13:$D$744,4,FALSE)</f>
        <v>0</v>
      </c>
      <c r="Y638" s="242" t="e">
        <f>+VLOOKUP(X638,bd_lista!$A$3:$C$592,3,FALSE)</f>
        <v>#N/A</v>
      </c>
      <c r="Z638" s="292"/>
      <c r="AA638" s="293"/>
    </row>
    <row r="639" spans="1:27" customFormat="1" ht="15" hidden="1" customHeight="1">
      <c r="A639" s="32">
        <v>1271</v>
      </c>
      <c r="B639" s="392">
        <f>+A639</f>
        <v>1271</v>
      </c>
      <c r="C639" s="247" t="str">
        <f>+VLOOKUP(A639,bd_lista!$A$3:$C$592,3,FALSE)</f>
        <v>Gobierno Autónomo Municipal de San Pedro de Curahuara</v>
      </c>
      <c r="D639" s="389" t="str">
        <f>+C639</f>
        <v>Gobierno Autónomo Municipal de San Pedro de Curahuara</v>
      </c>
      <c r="E639" s="242" t="s">
        <v>1304</v>
      </c>
      <c r="F639" s="243">
        <f ca="1">+IFERROR(INDEX('Hoja de Trabajo para listado'!$A$155:$Z$1048576,MATCH($A639,'Hoja de Trabajo para listado'!$A$155:$A$1048576,0),MATCH((CUADRO!F$4&amp;$E639),'Hoja de Trabajo para listado'!$A$151:$Z$151,0)),0)+IFERROR(INDEX('Hoja de Trabajo para listado'!$AB$155:$BA$1048576,MATCH($A639,'Hoja de Trabajo para listado'!$AB$155:$AB$1048576,0),MATCH((CUADRO!F$4&amp;$E639),'Hoja de Trabajo para listado'!$AB$151:$BA$151,0)),0)+IFERROR(INDEX('Hoja de Trabajo para listado'!$BC$155:$CB$1048576,MATCH($A639,'Hoja de Trabajo para listado'!$BC$155:$BC$1048576,0),MATCH((CUADRO!F$4&amp;$E639),'Hoja de Trabajo para listado'!$BC$151:$CB$151,0)),0)+IFERROR(INDEX('Hoja de Trabajo para listado'!$DE$153:$DG$274,MATCH($A639,'Hoja de Trabajo para listado'!$DE$153:$DE$1048576,0),MATCH((CUADRO!F$4&amp;$E639),'Hoja de Trabajo para listado'!$DE$151:$DG$151,0)),0)+IFERROR(INDEX('Hoja de Trabajo para listado'!$CD$155:$DC$1048576,MATCH($A639,'Hoja de Trabajo para listado'!$CD$155:$CD$1048576,0),MATCH((CUADRO!F$4&amp;$E639),'Hoja de Trabajo para listado'!$CD$151:$DC$151,0)),0)</f>
        <v>0</v>
      </c>
      <c r="G639" s="243">
        <f ca="1">+IFERROR(INDEX('Hoja de Trabajo para listado'!$A$155:$Z$1048576,MATCH($A639,'Hoja de Trabajo para listado'!$A$155:$A$1048576,0),MATCH((CUADRO!G$4&amp;$E639),'Hoja de Trabajo para listado'!$A$151:$Z$151,0)),0)+IFERROR(INDEX('Hoja de Trabajo para listado'!$AB$155:$BA$1048576,MATCH($A639,'Hoja de Trabajo para listado'!$AB$155:$AB$1048576,0),MATCH((CUADRO!G$4&amp;$E639),'Hoja de Trabajo para listado'!$AB$151:$BA$151,0)),0)+IFERROR(INDEX('Hoja de Trabajo para listado'!$BC$155:$CB$1048576,MATCH($A639,'Hoja de Trabajo para listado'!$BC$155:$BC$1048576,0),MATCH((CUADRO!G$4&amp;$E639),'Hoja de Trabajo para listado'!$BC$151:$CB$151,0)),0)+IFERROR(INDEX('Hoja de Trabajo para listado'!$DE$153:$DG$274,MATCH($A639,'Hoja de Trabajo para listado'!$DE$153:$DE$1048576,0),MATCH((CUADRO!G$4&amp;$E639),'Hoja de Trabajo para listado'!$DE$151:$DG$151,0)),0)+IFERROR(INDEX('Hoja de Trabajo para listado'!$CD$155:$DC$1048576,MATCH($A639,'Hoja de Trabajo para listado'!$CD$155:$CD$1048576,0),MATCH((CUADRO!G$4&amp;$E639),'Hoja de Trabajo para listado'!$CD$151:$DC$151,0)),0)</f>
        <v>0</v>
      </c>
      <c r="H639" s="243">
        <f ca="1">+IFERROR(INDEX('Hoja de Trabajo para listado'!$A$155:$Z$1048576,MATCH($A639,'Hoja de Trabajo para listado'!$A$155:$A$1048576,0),MATCH((CUADRO!H$4&amp;$E639),'Hoja de Trabajo para listado'!$A$151:$Z$151,0)),0)+IFERROR(INDEX('Hoja de Trabajo para listado'!$AB$155:$BA$1048576,MATCH($A639,'Hoja de Trabajo para listado'!$AB$155:$AB$1048576,0),MATCH((CUADRO!H$4&amp;$E639),'Hoja de Trabajo para listado'!$AB$151:$BA$151,0)),0)+IFERROR(INDEX('Hoja de Trabajo para listado'!$BC$155:$CB$1048576,MATCH($A639,'Hoja de Trabajo para listado'!$BC$155:$BC$1048576,0),MATCH((CUADRO!H$4&amp;$E639),'Hoja de Trabajo para listado'!$BC$151:$CB$151,0)),0)+IFERROR(INDEX('Hoja de Trabajo para listado'!$DE$153:$DG$274,MATCH($A639,'Hoja de Trabajo para listado'!$DE$153:$DE$1048576,0),MATCH((CUADRO!H$4&amp;$E639),'Hoja de Trabajo para listado'!$DE$151:$DG$151,0)),0)+IFERROR(INDEX('Hoja de Trabajo para listado'!$CD$155:$DC$1048576,MATCH($A639,'Hoja de Trabajo para listado'!$CD$155:$CD$1048576,0),MATCH((CUADRO!H$4&amp;$E639),'Hoja de Trabajo para listado'!$CD$151:$DC$151,0)),0)</f>
        <v>0</v>
      </c>
      <c r="I639" s="243">
        <f ca="1">+IFERROR(INDEX('Hoja de Trabajo para listado'!$A$155:$Z$1048576,MATCH($A639,'Hoja de Trabajo para listado'!$A$155:$A$1048576,0),MATCH((CUADRO!I$4&amp;$E639),'Hoja de Trabajo para listado'!$A$151:$Z$151,0)),0)+IFERROR(INDEX('Hoja de Trabajo para listado'!$AB$155:$BA$1048576,MATCH($A639,'Hoja de Trabajo para listado'!$AB$155:$AB$1048576,0),MATCH((CUADRO!I$4&amp;$E639),'Hoja de Trabajo para listado'!$AB$151:$BA$151,0)),0)+IFERROR(INDEX('Hoja de Trabajo para listado'!$BC$155:$CB$1048576,MATCH($A639,'Hoja de Trabajo para listado'!$BC$155:$BC$1048576,0),MATCH((CUADRO!I$4&amp;$E639),'Hoja de Trabajo para listado'!$BC$151:$CB$151,0)),0)+IFERROR(INDEX('Hoja de Trabajo para listado'!$DE$153:$DG$274,MATCH($A639,'Hoja de Trabajo para listado'!$DE$153:$DE$1048576,0),MATCH((CUADRO!I$4&amp;$E639),'Hoja de Trabajo para listado'!$DE$151:$DG$151,0)),0)+IFERROR(INDEX('Hoja de Trabajo para listado'!$CD$155:$DC$1048576,MATCH($A639,'Hoja de Trabajo para listado'!$CD$155:$CD$1048576,0),MATCH((CUADRO!I$4&amp;$E639),'Hoja de Trabajo para listado'!$CD$151:$DC$151,0)),0)</f>
        <v>0</v>
      </c>
      <c r="J639" s="243">
        <f ca="1">+IFERROR(INDEX('Hoja de Trabajo para listado'!$A$155:$Z$1048576,MATCH($A639,'Hoja de Trabajo para listado'!$A$155:$A$1048576,0),MATCH((CUADRO!J$4&amp;$E639),'Hoja de Trabajo para listado'!$A$151:$Z$151,0)),0)+IFERROR(INDEX('Hoja de Trabajo para listado'!$AB$155:$BA$1048576,MATCH($A639,'Hoja de Trabajo para listado'!$AB$155:$AB$1048576,0),MATCH((CUADRO!J$4&amp;$E639),'Hoja de Trabajo para listado'!$AB$151:$BA$151,0)),0)+IFERROR(INDEX('Hoja de Trabajo para listado'!$BC$155:$CB$1048576,MATCH($A639,'Hoja de Trabajo para listado'!$BC$155:$BC$1048576,0),MATCH((CUADRO!J$4&amp;$E639),'Hoja de Trabajo para listado'!$BC$151:$CB$151,0)),0)+IFERROR(INDEX('Hoja de Trabajo para listado'!$DE$153:$DG$274,MATCH($A639,'Hoja de Trabajo para listado'!$DE$153:$DE$1048576,0),MATCH((CUADRO!J$4&amp;$E639),'Hoja de Trabajo para listado'!$DE$151:$DG$151,0)),0)+IFERROR(INDEX('Hoja de Trabajo para listado'!$CD$155:$DC$1048576,MATCH($A639,'Hoja de Trabajo para listado'!$CD$155:$CD$1048576,0),MATCH((CUADRO!J$4&amp;$E639),'Hoja de Trabajo para listado'!$CD$151:$DC$151,0)),0)</f>
        <v>0</v>
      </c>
      <c r="K639" s="243">
        <f ca="1">+IFERROR(INDEX('Hoja de Trabajo para listado'!$A$155:$Z$1048576,MATCH($A639,'Hoja de Trabajo para listado'!$A$155:$A$1048576,0),MATCH((CUADRO!K$4&amp;$E639),'Hoja de Trabajo para listado'!$A$151:$Z$151,0)),0)+IFERROR(INDEX('Hoja de Trabajo para listado'!$AB$155:$BA$1048576,MATCH($A639,'Hoja de Trabajo para listado'!$AB$155:$AB$1048576,0),MATCH((CUADRO!K$4&amp;$E639),'Hoja de Trabajo para listado'!$AB$151:$BA$151,0)),0)+IFERROR(INDEX('Hoja de Trabajo para listado'!$BC$155:$CB$1048576,MATCH($A639,'Hoja de Trabajo para listado'!$BC$155:$BC$1048576,0),MATCH((CUADRO!K$4&amp;$E639),'Hoja de Trabajo para listado'!$BC$151:$CB$151,0)),0)+IFERROR(INDEX('Hoja de Trabajo para listado'!$DE$153:$DG$274,MATCH($A639,'Hoja de Trabajo para listado'!$DE$153:$DE$1048576,0),MATCH((CUADRO!K$4&amp;$E639),'Hoja de Trabajo para listado'!$DE$151:$DG$151,0)),0)+IFERROR(INDEX('Hoja de Trabajo para listado'!$CD$155:$DC$1048576,MATCH($A639,'Hoja de Trabajo para listado'!$CD$155:$CD$1048576,0),MATCH((CUADRO!K$4&amp;$E639),'Hoja de Trabajo para listado'!$CD$151:$DC$151,0)),0)</f>
        <v>0</v>
      </c>
      <c r="L639" s="243">
        <f ca="1">+IFERROR(INDEX('Hoja de Trabajo para listado'!$A$155:$Z$1048576,MATCH($A639,'Hoja de Trabajo para listado'!$A$155:$A$1048576,0),MATCH((CUADRO!L$4&amp;$E639),'Hoja de Trabajo para listado'!$A$151:$Z$151,0)),0)+IFERROR(INDEX('Hoja de Trabajo para listado'!$AB$155:$BA$1048576,MATCH($A639,'Hoja de Trabajo para listado'!$AB$155:$AB$1048576,0),MATCH((CUADRO!L$4&amp;$E639),'Hoja de Trabajo para listado'!$AB$151:$BA$151,0)),0)+IFERROR(INDEX('Hoja de Trabajo para listado'!$BC$155:$CB$1048576,MATCH($A639,'Hoja de Trabajo para listado'!$BC$155:$BC$1048576,0),MATCH((CUADRO!L$4&amp;$E639),'Hoja de Trabajo para listado'!$BC$151:$CB$151,0)),0)+IFERROR(INDEX('Hoja de Trabajo para listado'!$DE$153:$DG$274,MATCH($A639,'Hoja de Trabajo para listado'!$DE$153:$DE$1048576,0),MATCH((CUADRO!L$4&amp;$E639),'Hoja de Trabajo para listado'!$DE$151:$DG$151,0)),0)+IFERROR(INDEX('Hoja de Trabajo para listado'!$CD$155:$DC$1048576,MATCH($A639,'Hoja de Trabajo para listado'!$CD$155:$CD$1048576,0),MATCH((CUADRO!L$4&amp;$E639),'Hoja de Trabajo para listado'!$CD$151:$DC$151,0)),0)</f>
        <v>0</v>
      </c>
      <c r="M639" s="243">
        <f ca="1">+IFERROR(INDEX('Hoja de Trabajo para listado'!$A$155:$Z$1048576,MATCH($A639,'Hoja de Trabajo para listado'!$A$155:$A$1048576,0),MATCH((CUADRO!M$4&amp;$E639),'Hoja de Trabajo para listado'!$A$151:$Z$151,0)),0)+IFERROR(INDEX('Hoja de Trabajo para listado'!$AB$155:$BA$1048576,MATCH($A639,'Hoja de Trabajo para listado'!$AB$155:$AB$1048576,0),MATCH((CUADRO!M$4&amp;$E639),'Hoja de Trabajo para listado'!$AB$151:$BA$151,0)),0)+IFERROR(INDEX('Hoja de Trabajo para listado'!$BC$155:$CB$1048576,MATCH($A639,'Hoja de Trabajo para listado'!$BC$155:$BC$1048576,0),MATCH((CUADRO!M$4&amp;$E639),'Hoja de Trabajo para listado'!$BC$151:$CB$151,0)),0)+IFERROR(INDEX('Hoja de Trabajo para listado'!$DE$153:$DG$274,MATCH($A639,'Hoja de Trabajo para listado'!$DE$153:$DE$1048576,0),MATCH((CUADRO!M$4&amp;$E639),'Hoja de Trabajo para listado'!$DE$151:$DG$151,0)),0)+IFERROR(INDEX('Hoja de Trabajo para listado'!$CD$155:$DC$1048576,MATCH($A639,'Hoja de Trabajo para listado'!$CD$155:$CD$1048576,0),MATCH((CUADRO!M$4&amp;$E639),'Hoja de Trabajo para listado'!$CD$151:$DC$151,0)),0)</f>
        <v>0</v>
      </c>
      <c r="N639" s="243">
        <f ca="1">+IFERROR(INDEX('Hoja de Trabajo para listado'!$A$155:$Z$1048576,MATCH($A639,'Hoja de Trabajo para listado'!$A$155:$A$1048576,0),MATCH((CUADRO!N$4&amp;$E639),'Hoja de Trabajo para listado'!$A$151:$Z$151,0)),0)+IFERROR(INDEX('Hoja de Trabajo para listado'!$AB$155:$BA$1048576,MATCH($A639,'Hoja de Trabajo para listado'!$AB$155:$AB$1048576,0),MATCH((CUADRO!N$4&amp;$E639),'Hoja de Trabajo para listado'!$AB$151:$BA$151,0)),0)+IFERROR(INDEX('Hoja de Trabajo para listado'!$BC$155:$CB$1048576,MATCH($A639,'Hoja de Trabajo para listado'!$BC$155:$BC$1048576,0),MATCH((CUADRO!N$4&amp;$E639),'Hoja de Trabajo para listado'!$BC$151:$CB$151,0)),0)+IFERROR(INDEX('Hoja de Trabajo para listado'!$DE$153:$DG$274,MATCH($A639,'Hoja de Trabajo para listado'!$DE$153:$DE$1048576,0),MATCH((CUADRO!N$4&amp;$E639),'Hoja de Trabajo para listado'!$DE$151:$DG$151,0)),0)+IFERROR(INDEX('Hoja de Trabajo para listado'!$CD$155:$DC$1048576,MATCH($A639,'Hoja de Trabajo para listado'!$CD$155:$CD$1048576,0),MATCH((CUADRO!N$4&amp;$E639),'Hoja de Trabajo para listado'!$CD$151:$DC$151,0)),0)</f>
        <v>0</v>
      </c>
      <c r="O639" s="243">
        <f ca="1">+IFERROR(INDEX('Hoja de Trabajo para listado'!$A$155:$Z$1048576,MATCH($A639,'Hoja de Trabajo para listado'!$A$155:$A$1048576,0),MATCH((CUADRO!O$4&amp;$E639),'Hoja de Trabajo para listado'!$A$151:$Z$151,0)),0)+IFERROR(INDEX('Hoja de Trabajo para listado'!$AB$155:$BA$1048576,MATCH($A639,'Hoja de Trabajo para listado'!$AB$155:$AB$1048576,0),MATCH((CUADRO!O$4&amp;$E639),'Hoja de Trabajo para listado'!$AB$151:$BA$151,0)),0)+IFERROR(INDEX('Hoja de Trabajo para listado'!$BC$155:$CB$1048576,MATCH($A639,'Hoja de Trabajo para listado'!$BC$155:$BC$1048576,0),MATCH((CUADRO!O$4&amp;$E639),'Hoja de Trabajo para listado'!$BC$151:$CB$151,0)),0)+IFERROR(INDEX('Hoja de Trabajo para listado'!$DE$153:$DG$274,MATCH($A639,'Hoja de Trabajo para listado'!$DE$153:$DE$1048576,0),MATCH((CUADRO!O$4&amp;$E639),'Hoja de Trabajo para listado'!$DE$151:$DG$151,0)),0)+IFERROR(INDEX('Hoja de Trabajo para listado'!$CD$155:$DC$1048576,MATCH($A639,'Hoja de Trabajo para listado'!$CD$155:$CD$1048576,0),MATCH((CUADRO!O$4&amp;$E639),'Hoja de Trabajo para listado'!$CD$151:$DC$151,0)),0)</f>
        <v>0</v>
      </c>
      <c r="P639" s="243">
        <f ca="1">+IFERROR(INDEX('Hoja de Trabajo para listado'!$A$155:$Z$1048576,MATCH($A639,'Hoja de Trabajo para listado'!$A$155:$A$1048576,0),MATCH((CUADRO!P$4&amp;$E639),'Hoja de Trabajo para listado'!$A$151:$Z$151,0)),0)+IFERROR(INDEX('Hoja de Trabajo para listado'!$AB$155:$BA$1048576,MATCH($A639,'Hoja de Trabajo para listado'!$AB$155:$AB$1048576,0),MATCH((CUADRO!P$4&amp;$E639),'Hoja de Trabajo para listado'!$AB$151:$BA$151,0)),0)+IFERROR(INDEX('Hoja de Trabajo para listado'!$BC$155:$CB$1048576,MATCH($A639,'Hoja de Trabajo para listado'!$BC$155:$BC$1048576,0),MATCH((CUADRO!P$4&amp;$E639),'Hoja de Trabajo para listado'!$BC$151:$CB$151,0)),0)+IFERROR(INDEX('Hoja de Trabajo para listado'!$DE$153:$DG$274,MATCH($A639,'Hoja de Trabajo para listado'!$DE$153:$DE$1048576,0),MATCH((CUADRO!P$4&amp;$E639),'Hoja de Trabajo para listado'!$DE$151:$DG$151,0)),0)+IFERROR(INDEX('Hoja de Trabajo para listado'!$CD$155:$DC$1048576,MATCH($A639,'Hoja de Trabajo para listado'!$CD$155:$CD$1048576,0),MATCH((CUADRO!P$4&amp;$E639),'Hoja de Trabajo para listado'!$CD$151:$DC$151,0)),0)</f>
        <v>0</v>
      </c>
      <c r="Q639" s="243">
        <f ca="1">+IFERROR(INDEX('Hoja de Trabajo para listado'!$A$155:$Z$1048576,MATCH($A639,'Hoja de Trabajo para listado'!$A$155:$A$1048576,0),MATCH((CUADRO!Q$4&amp;$E639),'Hoja de Trabajo para listado'!$A$151:$Z$151,0)),0)+IFERROR(INDEX('Hoja de Trabajo para listado'!$AB$155:$BA$1048576,MATCH($A639,'Hoja de Trabajo para listado'!$AB$155:$AB$1048576,0),MATCH((CUADRO!Q$4&amp;$E639),'Hoja de Trabajo para listado'!$AB$151:$BA$151,0)),0)+IFERROR(INDEX('Hoja de Trabajo para listado'!$BC$155:$CB$1048576,MATCH($A639,'Hoja de Trabajo para listado'!$BC$155:$BC$1048576,0),MATCH((CUADRO!Q$4&amp;$E639),'Hoja de Trabajo para listado'!$BC$151:$CB$151,0)),0)+IFERROR(INDEX('Hoja de Trabajo para listado'!$DE$153:$DG$274,MATCH($A639,'Hoja de Trabajo para listado'!$DE$153:$DE$1048576,0),MATCH((CUADRO!Q$4&amp;$E639),'Hoja de Trabajo para listado'!$DE$151:$DG$151,0)),0)+IFERROR(INDEX('Hoja de Trabajo para listado'!$CD$155:$DC$1048576,MATCH($A639,'Hoja de Trabajo para listado'!$CD$155:$CD$1048576,0),MATCH((CUADRO!Q$4&amp;$E639),'Hoja de Trabajo para listado'!$CD$151:$DC$151,0)),0)</f>
        <v>0</v>
      </c>
      <c r="R639" s="243">
        <f t="shared" ca="1" si="25"/>
        <v>0</v>
      </c>
      <c r="S639" s="249"/>
      <c r="T639" s="243">
        <f ca="1">+T640</f>
        <v>0</v>
      </c>
      <c r="U639" s="242">
        <f t="shared" si="26"/>
        <v>1</v>
      </c>
      <c r="V639" s="333" t="str">
        <f>+VLOOKUP(A639,bd_lista!$A$3:$E$592,5,FALSE)</f>
        <v>Gobiernos Autonomos Municipales</v>
      </c>
      <c r="W639" s="387" t="str">
        <f>+V639</f>
        <v>Gobiernos Autonomos Municipales</v>
      </c>
      <c r="X639" s="242">
        <f>+VLOOKUP(A639,[4]Sheet1!$A$13:$D$744,4,FALSE)</f>
        <v>0</v>
      </c>
      <c r="Y639" s="242" t="e">
        <f>+VLOOKUP(X639,bd_lista!$A$3:$C$592,3,FALSE)</f>
        <v>#N/A</v>
      </c>
      <c r="Z639" s="294">
        <f>+X639</f>
        <v>0</v>
      </c>
      <c r="AA639" s="295" t="e">
        <f>+Y639</f>
        <v>#N/A</v>
      </c>
    </row>
    <row r="640" spans="1:27" customFormat="1" ht="15" hidden="1" customHeight="1">
      <c r="A640" s="32">
        <v>1271</v>
      </c>
      <c r="B640" s="393"/>
      <c r="C640" s="247" t="str">
        <f>+VLOOKUP(A640,bd_lista!$A$3:$C$592,3,FALSE)</f>
        <v>Gobierno Autónomo Municipal de San Pedro de Curahuara</v>
      </c>
      <c r="D640" s="390"/>
      <c r="E640" s="244" t="s">
        <v>1305</v>
      </c>
      <c r="F640" s="243">
        <f ca="1">+IFERROR(INDEX('Hoja de Trabajo para listado'!$A$155:$Z$1048576,MATCH($A640,'Hoja de Trabajo para listado'!$A$155:$A$1048576,0),MATCH((CUADRO!F$4&amp;$E640),'Hoja de Trabajo para listado'!$A$151:$Z$151,0)),0)+IFERROR(INDEX('Hoja de Trabajo para listado'!$AB$155:$BA$1048576,MATCH($A640,'Hoja de Trabajo para listado'!$AB$155:$AB$1048576,0),MATCH((CUADRO!F$4&amp;$E640),'Hoja de Trabajo para listado'!$AB$151:$BA$151,0)),0)+IFERROR(INDEX('Hoja de Trabajo para listado'!$BC$155:$CB$1048576,MATCH($A640,'Hoja de Trabajo para listado'!$BC$155:$BC$1048576,0),MATCH((CUADRO!F$4&amp;$E640),'Hoja de Trabajo para listado'!$BC$151:$CB$151,0)),0)+IFERROR(INDEX('Hoja de Trabajo para listado'!$DE$153:$DG$274,MATCH($A640,'Hoja de Trabajo para listado'!$DE$153:$DE$1048576,0),MATCH((CUADRO!F$4&amp;$E640),'Hoja de Trabajo para listado'!$DE$151:$DG$151,0)),0)+IFERROR(INDEX('Hoja de Trabajo para listado'!$CD$155:$DC$1048576,MATCH($A640,'Hoja de Trabajo para listado'!$CD$155:$CD$1048576,0),MATCH((CUADRO!F$4&amp;$E640),'Hoja de Trabajo para listado'!$CD$151:$DC$151,0)),0)</f>
        <v>0</v>
      </c>
      <c r="G640" s="243">
        <f ca="1">+IFERROR(INDEX('Hoja de Trabajo para listado'!$A$155:$Z$1048576,MATCH($A640,'Hoja de Trabajo para listado'!$A$155:$A$1048576,0),MATCH((CUADRO!G$4&amp;$E640),'Hoja de Trabajo para listado'!$A$151:$Z$151,0)),0)+IFERROR(INDEX('Hoja de Trabajo para listado'!$AB$155:$BA$1048576,MATCH($A640,'Hoja de Trabajo para listado'!$AB$155:$AB$1048576,0),MATCH((CUADRO!G$4&amp;$E640),'Hoja de Trabajo para listado'!$AB$151:$BA$151,0)),0)+IFERROR(INDEX('Hoja de Trabajo para listado'!$BC$155:$CB$1048576,MATCH($A640,'Hoja de Trabajo para listado'!$BC$155:$BC$1048576,0),MATCH((CUADRO!G$4&amp;$E640),'Hoja de Trabajo para listado'!$BC$151:$CB$151,0)),0)+IFERROR(INDEX('Hoja de Trabajo para listado'!$DE$153:$DG$274,MATCH($A640,'Hoja de Trabajo para listado'!$DE$153:$DE$1048576,0),MATCH((CUADRO!G$4&amp;$E640),'Hoja de Trabajo para listado'!$DE$151:$DG$151,0)),0)+IFERROR(INDEX('Hoja de Trabajo para listado'!$CD$155:$DC$1048576,MATCH($A640,'Hoja de Trabajo para listado'!$CD$155:$CD$1048576,0),MATCH((CUADRO!G$4&amp;$E640),'Hoja de Trabajo para listado'!$CD$151:$DC$151,0)),0)</f>
        <v>0</v>
      </c>
      <c r="H640" s="243">
        <f ca="1">+IFERROR(INDEX('Hoja de Trabajo para listado'!$A$155:$Z$1048576,MATCH($A640,'Hoja de Trabajo para listado'!$A$155:$A$1048576,0),MATCH((CUADRO!H$4&amp;$E640),'Hoja de Trabajo para listado'!$A$151:$Z$151,0)),0)+IFERROR(INDEX('Hoja de Trabajo para listado'!$AB$155:$BA$1048576,MATCH($A640,'Hoja de Trabajo para listado'!$AB$155:$AB$1048576,0),MATCH((CUADRO!H$4&amp;$E640),'Hoja de Trabajo para listado'!$AB$151:$BA$151,0)),0)+IFERROR(INDEX('Hoja de Trabajo para listado'!$BC$155:$CB$1048576,MATCH($A640,'Hoja de Trabajo para listado'!$BC$155:$BC$1048576,0),MATCH((CUADRO!H$4&amp;$E640),'Hoja de Trabajo para listado'!$BC$151:$CB$151,0)),0)+IFERROR(INDEX('Hoja de Trabajo para listado'!$DE$153:$DG$274,MATCH($A640,'Hoja de Trabajo para listado'!$DE$153:$DE$1048576,0),MATCH((CUADRO!H$4&amp;$E640),'Hoja de Trabajo para listado'!$DE$151:$DG$151,0)),0)+IFERROR(INDEX('Hoja de Trabajo para listado'!$CD$155:$DC$1048576,MATCH($A640,'Hoja de Trabajo para listado'!$CD$155:$CD$1048576,0),MATCH((CUADRO!H$4&amp;$E640),'Hoja de Trabajo para listado'!$CD$151:$DC$151,0)),0)</f>
        <v>0</v>
      </c>
      <c r="I640" s="243">
        <f ca="1">+IFERROR(INDEX('Hoja de Trabajo para listado'!$A$155:$Z$1048576,MATCH($A640,'Hoja de Trabajo para listado'!$A$155:$A$1048576,0),MATCH((CUADRO!I$4&amp;$E640),'Hoja de Trabajo para listado'!$A$151:$Z$151,0)),0)+IFERROR(INDEX('Hoja de Trabajo para listado'!$AB$155:$BA$1048576,MATCH($A640,'Hoja de Trabajo para listado'!$AB$155:$AB$1048576,0),MATCH((CUADRO!I$4&amp;$E640),'Hoja de Trabajo para listado'!$AB$151:$BA$151,0)),0)+IFERROR(INDEX('Hoja de Trabajo para listado'!$BC$155:$CB$1048576,MATCH($A640,'Hoja de Trabajo para listado'!$BC$155:$BC$1048576,0),MATCH((CUADRO!I$4&amp;$E640),'Hoja de Trabajo para listado'!$BC$151:$CB$151,0)),0)+IFERROR(INDEX('Hoja de Trabajo para listado'!$DE$153:$DG$274,MATCH($A640,'Hoja de Trabajo para listado'!$DE$153:$DE$1048576,0),MATCH((CUADRO!I$4&amp;$E640),'Hoja de Trabajo para listado'!$DE$151:$DG$151,0)),0)+IFERROR(INDEX('Hoja de Trabajo para listado'!$CD$155:$DC$1048576,MATCH($A640,'Hoja de Trabajo para listado'!$CD$155:$CD$1048576,0),MATCH((CUADRO!I$4&amp;$E640),'Hoja de Trabajo para listado'!$CD$151:$DC$151,0)),0)</f>
        <v>0</v>
      </c>
      <c r="J640" s="243">
        <f ca="1">+IFERROR(INDEX('Hoja de Trabajo para listado'!$A$155:$Z$1048576,MATCH($A640,'Hoja de Trabajo para listado'!$A$155:$A$1048576,0),MATCH((CUADRO!J$4&amp;$E640),'Hoja de Trabajo para listado'!$A$151:$Z$151,0)),0)+IFERROR(INDEX('Hoja de Trabajo para listado'!$AB$155:$BA$1048576,MATCH($A640,'Hoja de Trabajo para listado'!$AB$155:$AB$1048576,0),MATCH((CUADRO!J$4&amp;$E640),'Hoja de Trabajo para listado'!$AB$151:$BA$151,0)),0)+IFERROR(INDEX('Hoja de Trabajo para listado'!$BC$155:$CB$1048576,MATCH($A640,'Hoja de Trabajo para listado'!$BC$155:$BC$1048576,0),MATCH((CUADRO!J$4&amp;$E640),'Hoja de Trabajo para listado'!$BC$151:$CB$151,0)),0)+IFERROR(INDEX('Hoja de Trabajo para listado'!$DE$153:$DG$274,MATCH($A640,'Hoja de Trabajo para listado'!$DE$153:$DE$1048576,0),MATCH((CUADRO!J$4&amp;$E640),'Hoja de Trabajo para listado'!$DE$151:$DG$151,0)),0)+IFERROR(INDEX('Hoja de Trabajo para listado'!$CD$155:$DC$1048576,MATCH($A640,'Hoja de Trabajo para listado'!$CD$155:$CD$1048576,0),MATCH((CUADRO!J$4&amp;$E640),'Hoja de Trabajo para listado'!$CD$151:$DC$151,0)),0)</f>
        <v>0</v>
      </c>
      <c r="K640" s="243">
        <f ca="1">+IFERROR(INDEX('Hoja de Trabajo para listado'!$A$155:$Z$1048576,MATCH($A640,'Hoja de Trabajo para listado'!$A$155:$A$1048576,0),MATCH((CUADRO!K$4&amp;$E640),'Hoja de Trabajo para listado'!$A$151:$Z$151,0)),0)+IFERROR(INDEX('Hoja de Trabajo para listado'!$AB$155:$BA$1048576,MATCH($A640,'Hoja de Trabajo para listado'!$AB$155:$AB$1048576,0),MATCH((CUADRO!K$4&amp;$E640),'Hoja de Trabajo para listado'!$AB$151:$BA$151,0)),0)+IFERROR(INDEX('Hoja de Trabajo para listado'!$BC$155:$CB$1048576,MATCH($A640,'Hoja de Trabajo para listado'!$BC$155:$BC$1048576,0),MATCH((CUADRO!K$4&amp;$E640),'Hoja de Trabajo para listado'!$BC$151:$CB$151,0)),0)+IFERROR(INDEX('Hoja de Trabajo para listado'!$DE$153:$DG$274,MATCH($A640,'Hoja de Trabajo para listado'!$DE$153:$DE$1048576,0),MATCH((CUADRO!K$4&amp;$E640),'Hoja de Trabajo para listado'!$DE$151:$DG$151,0)),0)+IFERROR(INDEX('Hoja de Trabajo para listado'!$CD$155:$DC$1048576,MATCH($A640,'Hoja de Trabajo para listado'!$CD$155:$CD$1048576,0),MATCH((CUADRO!K$4&amp;$E640),'Hoja de Trabajo para listado'!$CD$151:$DC$151,0)),0)</f>
        <v>0</v>
      </c>
      <c r="L640" s="243">
        <f ca="1">+IFERROR(INDEX('Hoja de Trabajo para listado'!$A$155:$Z$1048576,MATCH($A640,'Hoja de Trabajo para listado'!$A$155:$A$1048576,0),MATCH((CUADRO!L$4&amp;$E640),'Hoja de Trabajo para listado'!$A$151:$Z$151,0)),0)+IFERROR(INDEX('Hoja de Trabajo para listado'!$AB$155:$BA$1048576,MATCH($A640,'Hoja de Trabajo para listado'!$AB$155:$AB$1048576,0),MATCH((CUADRO!L$4&amp;$E640),'Hoja de Trabajo para listado'!$AB$151:$BA$151,0)),0)+IFERROR(INDEX('Hoja de Trabajo para listado'!$BC$155:$CB$1048576,MATCH($A640,'Hoja de Trabajo para listado'!$BC$155:$BC$1048576,0),MATCH((CUADRO!L$4&amp;$E640),'Hoja de Trabajo para listado'!$BC$151:$CB$151,0)),0)+IFERROR(INDEX('Hoja de Trabajo para listado'!$DE$153:$DG$274,MATCH($A640,'Hoja de Trabajo para listado'!$DE$153:$DE$1048576,0),MATCH((CUADRO!L$4&amp;$E640),'Hoja de Trabajo para listado'!$DE$151:$DG$151,0)),0)+IFERROR(INDEX('Hoja de Trabajo para listado'!$CD$155:$DC$1048576,MATCH($A640,'Hoja de Trabajo para listado'!$CD$155:$CD$1048576,0),MATCH((CUADRO!L$4&amp;$E640),'Hoja de Trabajo para listado'!$CD$151:$DC$151,0)),0)</f>
        <v>0</v>
      </c>
      <c r="M640" s="243">
        <f ca="1">+IFERROR(INDEX('Hoja de Trabajo para listado'!$A$155:$Z$1048576,MATCH($A640,'Hoja de Trabajo para listado'!$A$155:$A$1048576,0),MATCH((CUADRO!M$4&amp;$E640),'Hoja de Trabajo para listado'!$A$151:$Z$151,0)),0)+IFERROR(INDEX('Hoja de Trabajo para listado'!$AB$155:$BA$1048576,MATCH($A640,'Hoja de Trabajo para listado'!$AB$155:$AB$1048576,0),MATCH((CUADRO!M$4&amp;$E640),'Hoja de Trabajo para listado'!$AB$151:$BA$151,0)),0)+IFERROR(INDEX('Hoja de Trabajo para listado'!$BC$155:$CB$1048576,MATCH($A640,'Hoja de Trabajo para listado'!$BC$155:$BC$1048576,0),MATCH((CUADRO!M$4&amp;$E640),'Hoja de Trabajo para listado'!$BC$151:$CB$151,0)),0)+IFERROR(INDEX('Hoja de Trabajo para listado'!$DE$153:$DG$274,MATCH($A640,'Hoja de Trabajo para listado'!$DE$153:$DE$1048576,0),MATCH((CUADRO!M$4&amp;$E640),'Hoja de Trabajo para listado'!$DE$151:$DG$151,0)),0)+IFERROR(INDEX('Hoja de Trabajo para listado'!$CD$155:$DC$1048576,MATCH($A640,'Hoja de Trabajo para listado'!$CD$155:$CD$1048576,0),MATCH((CUADRO!M$4&amp;$E640),'Hoja de Trabajo para listado'!$CD$151:$DC$151,0)),0)</f>
        <v>0</v>
      </c>
      <c r="N640" s="243">
        <f ca="1">+IFERROR(INDEX('Hoja de Trabajo para listado'!$A$155:$Z$1048576,MATCH($A640,'Hoja de Trabajo para listado'!$A$155:$A$1048576,0),MATCH((CUADRO!N$4&amp;$E640),'Hoja de Trabajo para listado'!$A$151:$Z$151,0)),0)+IFERROR(INDEX('Hoja de Trabajo para listado'!$AB$155:$BA$1048576,MATCH($A640,'Hoja de Trabajo para listado'!$AB$155:$AB$1048576,0),MATCH((CUADRO!N$4&amp;$E640),'Hoja de Trabajo para listado'!$AB$151:$BA$151,0)),0)+IFERROR(INDEX('Hoja de Trabajo para listado'!$BC$155:$CB$1048576,MATCH($A640,'Hoja de Trabajo para listado'!$BC$155:$BC$1048576,0),MATCH((CUADRO!N$4&amp;$E640),'Hoja de Trabajo para listado'!$BC$151:$CB$151,0)),0)+IFERROR(INDEX('Hoja de Trabajo para listado'!$DE$153:$DG$274,MATCH($A640,'Hoja de Trabajo para listado'!$DE$153:$DE$1048576,0),MATCH((CUADRO!N$4&amp;$E640),'Hoja de Trabajo para listado'!$DE$151:$DG$151,0)),0)+IFERROR(INDEX('Hoja de Trabajo para listado'!$CD$155:$DC$1048576,MATCH($A640,'Hoja de Trabajo para listado'!$CD$155:$CD$1048576,0),MATCH((CUADRO!N$4&amp;$E640),'Hoja de Trabajo para listado'!$CD$151:$DC$151,0)),0)</f>
        <v>0</v>
      </c>
      <c r="O640" s="243">
        <f ca="1">+IFERROR(INDEX('Hoja de Trabajo para listado'!$A$155:$Z$1048576,MATCH($A640,'Hoja de Trabajo para listado'!$A$155:$A$1048576,0),MATCH((CUADRO!O$4&amp;$E640),'Hoja de Trabajo para listado'!$A$151:$Z$151,0)),0)+IFERROR(INDEX('Hoja de Trabajo para listado'!$AB$155:$BA$1048576,MATCH($A640,'Hoja de Trabajo para listado'!$AB$155:$AB$1048576,0),MATCH((CUADRO!O$4&amp;$E640),'Hoja de Trabajo para listado'!$AB$151:$BA$151,0)),0)+IFERROR(INDEX('Hoja de Trabajo para listado'!$BC$155:$CB$1048576,MATCH($A640,'Hoja de Trabajo para listado'!$BC$155:$BC$1048576,0),MATCH((CUADRO!O$4&amp;$E640),'Hoja de Trabajo para listado'!$BC$151:$CB$151,0)),0)+IFERROR(INDEX('Hoja de Trabajo para listado'!$DE$153:$DG$274,MATCH($A640,'Hoja de Trabajo para listado'!$DE$153:$DE$1048576,0),MATCH((CUADRO!O$4&amp;$E640),'Hoja de Trabajo para listado'!$DE$151:$DG$151,0)),0)+IFERROR(INDEX('Hoja de Trabajo para listado'!$CD$155:$DC$1048576,MATCH($A640,'Hoja de Trabajo para listado'!$CD$155:$CD$1048576,0),MATCH((CUADRO!O$4&amp;$E640),'Hoja de Trabajo para listado'!$CD$151:$DC$151,0)),0)</f>
        <v>0</v>
      </c>
      <c r="P640" s="243">
        <f ca="1">+IFERROR(INDEX('Hoja de Trabajo para listado'!$A$155:$Z$1048576,MATCH($A640,'Hoja de Trabajo para listado'!$A$155:$A$1048576,0),MATCH((CUADRO!P$4&amp;$E640),'Hoja de Trabajo para listado'!$A$151:$Z$151,0)),0)+IFERROR(INDEX('Hoja de Trabajo para listado'!$AB$155:$BA$1048576,MATCH($A640,'Hoja de Trabajo para listado'!$AB$155:$AB$1048576,0),MATCH((CUADRO!P$4&amp;$E640),'Hoja de Trabajo para listado'!$AB$151:$BA$151,0)),0)+IFERROR(INDEX('Hoja de Trabajo para listado'!$BC$155:$CB$1048576,MATCH($A640,'Hoja de Trabajo para listado'!$BC$155:$BC$1048576,0),MATCH((CUADRO!P$4&amp;$E640),'Hoja de Trabajo para listado'!$BC$151:$CB$151,0)),0)+IFERROR(INDEX('Hoja de Trabajo para listado'!$DE$153:$DG$274,MATCH($A640,'Hoja de Trabajo para listado'!$DE$153:$DE$1048576,0),MATCH((CUADRO!P$4&amp;$E640),'Hoja de Trabajo para listado'!$DE$151:$DG$151,0)),0)+IFERROR(INDEX('Hoja de Trabajo para listado'!$CD$155:$DC$1048576,MATCH($A640,'Hoja de Trabajo para listado'!$CD$155:$CD$1048576,0),MATCH((CUADRO!P$4&amp;$E640),'Hoja de Trabajo para listado'!$CD$151:$DC$151,0)),0)</f>
        <v>0</v>
      </c>
      <c r="Q640" s="243">
        <f ca="1">+IFERROR(INDEX('Hoja de Trabajo para listado'!$A$155:$Z$1048576,MATCH($A640,'Hoja de Trabajo para listado'!$A$155:$A$1048576,0),MATCH((CUADRO!Q$4&amp;$E640),'Hoja de Trabajo para listado'!$A$151:$Z$151,0)),0)+IFERROR(INDEX('Hoja de Trabajo para listado'!$AB$155:$BA$1048576,MATCH($A640,'Hoja de Trabajo para listado'!$AB$155:$AB$1048576,0),MATCH((CUADRO!Q$4&amp;$E640),'Hoja de Trabajo para listado'!$AB$151:$BA$151,0)),0)+IFERROR(INDEX('Hoja de Trabajo para listado'!$BC$155:$CB$1048576,MATCH($A640,'Hoja de Trabajo para listado'!$BC$155:$BC$1048576,0),MATCH((CUADRO!Q$4&amp;$E640),'Hoja de Trabajo para listado'!$BC$151:$CB$151,0)),0)+IFERROR(INDEX('Hoja de Trabajo para listado'!$DE$153:$DG$274,MATCH($A640,'Hoja de Trabajo para listado'!$DE$153:$DE$1048576,0),MATCH((CUADRO!Q$4&amp;$E640),'Hoja de Trabajo para listado'!$DE$151:$DG$151,0)),0)+IFERROR(INDEX('Hoja de Trabajo para listado'!$CD$155:$DC$1048576,MATCH($A640,'Hoja de Trabajo para listado'!$CD$155:$CD$1048576,0),MATCH((CUADRO!Q$4&amp;$E640),'Hoja de Trabajo para listado'!$CD$151:$DC$151,0)),0)</f>
        <v>0</v>
      </c>
      <c r="R640" s="243">
        <f t="shared" ca="1" si="25"/>
        <v>0</v>
      </c>
      <c r="S640" s="249">
        <f ca="1">+R639+R640</f>
        <v>0</v>
      </c>
      <c r="T640" s="243">
        <f ca="1">+S640</f>
        <v>0</v>
      </c>
      <c r="U640" s="242">
        <f t="shared" si="26"/>
        <v>2</v>
      </c>
      <c r="V640" s="333" t="str">
        <f>+VLOOKUP(A640,bd_lista!$A$3:$E$592,5,FALSE)</f>
        <v>Gobiernos Autonomos Municipales</v>
      </c>
      <c r="W640" s="388"/>
      <c r="X640" s="242">
        <f>+VLOOKUP(A640,[4]Sheet1!$A$13:$D$744,4,FALSE)</f>
        <v>0</v>
      </c>
      <c r="Y640" s="242" t="e">
        <f>+VLOOKUP(X640,bd_lista!$A$3:$C$592,3,FALSE)</f>
        <v>#N/A</v>
      </c>
      <c r="Z640" s="292"/>
      <c r="AA640" s="293"/>
    </row>
    <row r="641" spans="1:27" customFormat="1" ht="27" hidden="1" customHeight="1">
      <c r="A641" s="32">
        <v>1272</v>
      </c>
      <c r="B641" s="392">
        <f>+A641</f>
        <v>1272</v>
      </c>
      <c r="C641" s="247" t="str">
        <f>+VLOOKUP(A641,bd_lista!$A$3:$C$592,3,FALSE)</f>
        <v>Gobierno Autónomo Municipal de Papel Pampa</v>
      </c>
      <c r="D641" s="389" t="str">
        <f>+C641</f>
        <v>Gobierno Autónomo Municipal de Papel Pampa</v>
      </c>
      <c r="E641" s="242" t="s">
        <v>1304</v>
      </c>
      <c r="F641" s="243">
        <f ca="1">+IFERROR(INDEX('Hoja de Trabajo para listado'!$A$155:$Z$1048576,MATCH($A641,'Hoja de Trabajo para listado'!$A$155:$A$1048576,0),MATCH((CUADRO!F$4&amp;$E641),'Hoja de Trabajo para listado'!$A$151:$Z$151,0)),0)+IFERROR(INDEX('Hoja de Trabajo para listado'!$AB$155:$BA$1048576,MATCH($A641,'Hoja de Trabajo para listado'!$AB$155:$AB$1048576,0),MATCH((CUADRO!F$4&amp;$E641),'Hoja de Trabajo para listado'!$AB$151:$BA$151,0)),0)+IFERROR(INDEX('Hoja de Trabajo para listado'!$BC$155:$CB$1048576,MATCH($A641,'Hoja de Trabajo para listado'!$BC$155:$BC$1048576,0),MATCH((CUADRO!F$4&amp;$E641),'Hoja de Trabajo para listado'!$BC$151:$CB$151,0)),0)+IFERROR(INDEX('Hoja de Trabajo para listado'!$DE$153:$DG$274,MATCH($A641,'Hoja de Trabajo para listado'!$DE$153:$DE$1048576,0),MATCH((CUADRO!F$4&amp;$E641),'Hoja de Trabajo para listado'!$DE$151:$DG$151,0)),0)+IFERROR(INDEX('Hoja de Trabajo para listado'!$CD$155:$DC$1048576,MATCH($A641,'Hoja de Trabajo para listado'!$CD$155:$CD$1048576,0),MATCH((CUADRO!F$4&amp;$E641),'Hoja de Trabajo para listado'!$CD$151:$DC$151,0)),0)</f>
        <v>0</v>
      </c>
      <c r="G641" s="243">
        <f ca="1">+IFERROR(INDEX('Hoja de Trabajo para listado'!$A$155:$Z$1048576,MATCH($A641,'Hoja de Trabajo para listado'!$A$155:$A$1048576,0),MATCH((CUADRO!G$4&amp;$E641),'Hoja de Trabajo para listado'!$A$151:$Z$151,0)),0)+IFERROR(INDEX('Hoja de Trabajo para listado'!$AB$155:$BA$1048576,MATCH($A641,'Hoja de Trabajo para listado'!$AB$155:$AB$1048576,0),MATCH((CUADRO!G$4&amp;$E641),'Hoja de Trabajo para listado'!$AB$151:$BA$151,0)),0)+IFERROR(INDEX('Hoja de Trabajo para listado'!$BC$155:$CB$1048576,MATCH($A641,'Hoja de Trabajo para listado'!$BC$155:$BC$1048576,0),MATCH((CUADRO!G$4&amp;$E641),'Hoja de Trabajo para listado'!$BC$151:$CB$151,0)),0)+IFERROR(INDEX('Hoja de Trabajo para listado'!$DE$153:$DG$274,MATCH($A641,'Hoja de Trabajo para listado'!$DE$153:$DE$1048576,0),MATCH((CUADRO!G$4&amp;$E641),'Hoja de Trabajo para listado'!$DE$151:$DG$151,0)),0)+IFERROR(INDEX('Hoja de Trabajo para listado'!$CD$155:$DC$1048576,MATCH($A641,'Hoja de Trabajo para listado'!$CD$155:$CD$1048576,0),MATCH((CUADRO!G$4&amp;$E641),'Hoja de Trabajo para listado'!$CD$151:$DC$151,0)),0)</f>
        <v>0</v>
      </c>
      <c r="H641" s="243">
        <f ca="1">+IFERROR(INDEX('Hoja de Trabajo para listado'!$A$155:$Z$1048576,MATCH($A641,'Hoja de Trabajo para listado'!$A$155:$A$1048576,0),MATCH((CUADRO!H$4&amp;$E641),'Hoja de Trabajo para listado'!$A$151:$Z$151,0)),0)+IFERROR(INDEX('Hoja de Trabajo para listado'!$AB$155:$BA$1048576,MATCH($A641,'Hoja de Trabajo para listado'!$AB$155:$AB$1048576,0),MATCH((CUADRO!H$4&amp;$E641),'Hoja de Trabajo para listado'!$AB$151:$BA$151,0)),0)+IFERROR(INDEX('Hoja de Trabajo para listado'!$BC$155:$CB$1048576,MATCH($A641,'Hoja de Trabajo para listado'!$BC$155:$BC$1048576,0),MATCH((CUADRO!H$4&amp;$E641),'Hoja de Trabajo para listado'!$BC$151:$CB$151,0)),0)+IFERROR(INDEX('Hoja de Trabajo para listado'!$DE$153:$DG$274,MATCH($A641,'Hoja de Trabajo para listado'!$DE$153:$DE$1048576,0),MATCH((CUADRO!H$4&amp;$E641),'Hoja de Trabajo para listado'!$DE$151:$DG$151,0)),0)+IFERROR(INDEX('Hoja de Trabajo para listado'!$CD$155:$DC$1048576,MATCH($A641,'Hoja de Trabajo para listado'!$CD$155:$CD$1048576,0),MATCH((CUADRO!H$4&amp;$E641),'Hoja de Trabajo para listado'!$CD$151:$DC$151,0)),0)</f>
        <v>0</v>
      </c>
      <c r="I641" s="243">
        <f ca="1">+IFERROR(INDEX('Hoja de Trabajo para listado'!$A$155:$Z$1048576,MATCH($A641,'Hoja de Trabajo para listado'!$A$155:$A$1048576,0),MATCH((CUADRO!I$4&amp;$E641),'Hoja de Trabajo para listado'!$A$151:$Z$151,0)),0)+IFERROR(INDEX('Hoja de Trabajo para listado'!$AB$155:$BA$1048576,MATCH($A641,'Hoja de Trabajo para listado'!$AB$155:$AB$1048576,0),MATCH((CUADRO!I$4&amp;$E641),'Hoja de Trabajo para listado'!$AB$151:$BA$151,0)),0)+IFERROR(INDEX('Hoja de Trabajo para listado'!$BC$155:$CB$1048576,MATCH($A641,'Hoja de Trabajo para listado'!$BC$155:$BC$1048576,0),MATCH((CUADRO!I$4&amp;$E641),'Hoja de Trabajo para listado'!$BC$151:$CB$151,0)),0)+IFERROR(INDEX('Hoja de Trabajo para listado'!$DE$153:$DG$274,MATCH($A641,'Hoja de Trabajo para listado'!$DE$153:$DE$1048576,0),MATCH((CUADRO!I$4&amp;$E641),'Hoja de Trabajo para listado'!$DE$151:$DG$151,0)),0)+IFERROR(INDEX('Hoja de Trabajo para listado'!$CD$155:$DC$1048576,MATCH($A641,'Hoja de Trabajo para listado'!$CD$155:$CD$1048576,0),MATCH((CUADRO!I$4&amp;$E641),'Hoja de Trabajo para listado'!$CD$151:$DC$151,0)),0)</f>
        <v>0</v>
      </c>
      <c r="J641" s="243">
        <f ca="1">+IFERROR(INDEX('Hoja de Trabajo para listado'!$A$155:$Z$1048576,MATCH($A641,'Hoja de Trabajo para listado'!$A$155:$A$1048576,0),MATCH((CUADRO!J$4&amp;$E641),'Hoja de Trabajo para listado'!$A$151:$Z$151,0)),0)+IFERROR(INDEX('Hoja de Trabajo para listado'!$AB$155:$BA$1048576,MATCH($A641,'Hoja de Trabajo para listado'!$AB$155:$AB$1048576,0),MATCH((CUADRO!J$4&amp;$E641),'Hoja de Trabajo para listado'!$AB$151:$BA$151,0)),0)+IFERROR(INDEX('Hoja de Trabajo para listado'!$BC$155:$CB$1048576,MATCH($A641,'Hoja de Trabajo para listado'!$BC$155:$BC$1048576,0),MATCH((CUADRO!J$4&amp;$E641),'Hoja de Trabajo para listado'!$BC$151:$CB$151,0)),0)+IFERROR(INDEX('Hoja de Trabajo para listado'!$DE$153:$DG$274,MATCH($A641,'Hoja de Trabajo para listado'!$DE$153:$DE$1048576,0),MATCH((CUADRO!J$4&amp;$E641),'Hoja de Trabajo para listado'!$DE$151:$DG$151,0)),0)+IFERROR(INDEX('Hoja de Trabajo para listado'!$CD$155:$DC$1048576,MATCH($A641,'Hoja de Trabajo para listado'!$CD$155:$CD$1048576,0),MATCH((CUADRO!J$4&amp;$E641),'Hoja de Trabajo para listado'!$CD$151:$DC$151,0)),0)</f>
        <v>0</v>
      </c>
      <c r="K641" s="243">
        <f ca="1">+IFERROR(INDEX('Hoja de Trabajo para listado'!$A$155:$Z$1048576,MATCH($A641,'Hoja de Trabajo para listado'!$A$155:$A$1048576,0),MATCH((CUADRO!K$4&amp;$E641),'Hoja de Trabajo para listado'!$A$151:$Z$151,0)),0)+IFERROR(INDEX('Hoja de Trabajo para listado'!$AB$155:$BA$1048576,MATCH($A641,'Hoja de Trabajo para listado'!$AB$155:$AB$1048576,0),MATCH((CUADRO!K$4&amp;$E641),'Hoja de Trabajo para listado'!$AB$151:$BA$151,0)),0)+IFERROR(INDEX('Hoja de Trabajo para listado'!$BC$155:$CB$1048576,MATCH($A641,'Hoja de Trabajo para listado'!$BC$155:$BC$1048576,0),MATCH((CUADRO!K$4&amp;$E641),'Hoja de Trabajo para listado'!$BC$151:$CB$151,0)),0)+IFERROR(INDEX('Hoja de Trabajo para listado'!$DE$153:$DG$274,MATCH($A641,'Hoja de Trabajo para listado'!$DE$153:$DE$1048576,0),MATCH((CUADRO!K$4&amp;$E641),'Hoja de Trabajo para listado'!$DE$151:$DG$151,0)),0)+IFERROR(INDEX('Hoja de Trabajo para listado'!$CD$155:$DC$1048576,MATCH($A641,'Hoja de Trabajo para listado'!$CD$155:$CD$1048576,0),MATCH((CUADRO!K$4&amp;$E641),'Hoja de Trabajo para listado'!$CD$151:$DC$151,0)),0)</f>
        <v>0</v>
      </c>
      <c r="L641" s="243">
        <f ca="1">+IFERROR(INDEX('Hoja de Trabajo para listado'!$A$155:$Z$1048576,MATCH($A641,'Hoja de Trabajo para listado'!$A$155:$A$1048576,0),MATCH((CUADRO!L$4&amp;$E641),'Hoja de Trabajo para listado'!$A$151:$Z$151,0)),0)+IFERROR(INDEX('Hoja de Trabajo para listado'!$AB$155:$BA$1048576,MATCH($A641,'Hoja de Trabajo para listado'!$AB$155:$AB$1048576,0),MATCH((CUADRO!L$4&amp;$E641),'Hoja de Trabajo para listado'!$AB$151:$BA$151,0)),0)+IFERROR(INDEX('Hoja de Trabajo para listado'!$BC$155:$CB$1048576,MATCH($A641,'Hoja de Trabajo para listado'!$BC$155:$BC$1048576,0),MATCH((CUADRO!L$4&amp;$E641),'Hoja de Trabajo para listado'!$BC$151:$CB$151,0)),0)+IFERROR(INDEX('Hoja de Trabajo para listado'!$DE$153:$DG$274,MATCH($A641,'Hoja de Trabajo para listado'!$DE$153:$DE$1048576,0),MATCH((CUADRO!L$4&amp;$E641),'Hoja de Trabajo para listado'!$DE$151:$DG$151,0)),0)+IFERROR(INDEX('Hoja de Trabajo para listado'!$CD$155:$DC$1048576,MATCH($A641,'Hoja de Trabajo para listado'!$CD$155:$CD$1048576,0),MATCH((CUADRO!L$4&amp;$E641),'Hoja de Trabajo para listado'!$CD$151:$DC$151,0)),0)</f>
        <v>0</v>
      </c>
      <c r="M641" s="243">
        <f ca="1">+IFERROR(INDEX('Hoja de Trabajo para listado'!$A$155:$Z$1048576,MATCH($A641,'Hoja de Trabajo para listado'!$A$155:$A$1048576,0),MATCH((CUADRO!M$4&amp;$E641),'Hoja de Trabajo para listado'!$A$151:$Z$151,0)),0)+IFERROR(INDEX('Hoja de Trabajo para listado'!$AB$155:$BA$1048576,MATCH($A641,'Hoja de Trabajo para listado'!$AB$155:$AB$1048576,0),MATCH((CUADRO!M$4&amp;$E641),'Hoja de Trabajo para listado'!$AB$151:$BA$151,0)),0)+IFERROR(INDEX('Hoja de Trabajo para listado'!$BC$155:$CB$1048576,MATCH($A641,'Hoja de Trabajo para listado'!$BC$155:$BC$1048576,0),MATCH((CUADRO!M$4&amp;$E641),'Hoja de Trabajo para listado'!$BC$151:$CB$151,0)),0)+IFERROR(INDEX('Hoja de Trabajo para listado'!$DE$153:$DG$274,MATCH($A641,'Hoja de Trabajo para listado'!$DE$153:$DE$1048576,0),MATCH((CUADRO!M$4&amp;$E641),'Hoja de Trabajo para listado'!$DE$151:$DG$151,0)),0)+IFERROR(INDEX('Hoja de Trabajo para listado'!$CD$155:$DC$1048576,MATCH($A641,'Hoja de Trabajo para listado'!$CD$155:$CD$1048576,0),MATCH((CUADRO!M$4&amp;$E641),'Hoja de Trabajo para listado'!$CD$151:$DC$151,0)),0)</f>
        <v>0</v>
      </c>
      <c r="N641" s="243">
        <f ca="1">+IFERROR(INDEX('Hoja de Trabajo para listado'!$A$155:$Z$1048576,MATCH($A641,'Hoja de Trabajo para listado'!$A$155:$A$1048576,0),MATCH((CUADRO!N$4&amp;$E641),'Hoja de Trabajo para listado'!$A$151:$Z$151,0)),0)+IFERROR(INDEX('Hoja de Trabajo para listado'!$AB$155:$BA$1048576,MATCH($A641,'Hoja de Trabajo para listado'!$AB$155:$AB$1048576,0),MATCH((CUADRO!N$4&amp;$E641),'Hoja de Trabajo para listado'!$AB$151:$BA$151,0)),0)+IFERROR(INDEX('Hoja de Trabajo para listado'!$BC$155:$CB$1048576,MATCH($A641,'Hoja de Trabajo para listado'!$BC$155:$BC$1048576,0),MATCH((CUADRO!N$4&amp;$E641),'Hoja de Trabajo para listado'!$BC$151:$CB$151,0)),0)+IFERROR(INDEX('Hoja de Trabajo para listado'!$DE$153:$DG$274,MATCH($A641,'Hoja de Trabajo para listado'!$DE$153:$DE$1048576,0),MATCH((CUADRO!N$4&amp;$E641),'Hoja de Trabajo para listado'!$DE$151:$DG$151,0)),0)+IFERROR(INDEX('Hoja de Trabajo para listado'!$CD$155:$DC$1048576,MATCH($A641,'Hoja de Trabajo para listado'!$CD$155:$CD$1048576,0),MATCH((CUADRO!N$4&amp;$E641),'Hoja de Trabajo para listado'!$CD$151:$DC$151,0)),0)</f>
        <v>0</v>
      </c>
      <c r="O641" s="243">
        <f ca="1">+IFERROR(INDEX('Hoja de Trabajo para listado'!$A$155:$Z$1048576,MATCH($A641,'Hoja de Trabajo para listado'!$A$155:$A$1048576,0),MATCH((CUADRO!O$4&amp;$E641),'Hoja de Trabajo para listado'!$A$151:$Z$151,0)),0)+IFERROR(INDEX('Hoja de Trabajo para listado'!$AB$155:$BA$1048576,MATCH($A641,'Hoja de Trabajo para listado'!$AB$155:$AB$1048576,0),MATCH((CUADRO!O$4&amp;$E641),'Hoja de Trabajo para listado'!$AB$151:$BA$151,0)),0)+IFERROR(INDEX('Hoja de Trabajo para listado'!$BC$155:$CB$1048576,MATCH($A641,'Hoja de Trabajo para listado'!$BC$155:$BC$1048576,0),MATCH((CUADRO!O$4&amp;$E641),'Hoja de Trabajo para listado'!$BC$151:$CB$151,0)),0)+IFERROR(INDEX('Hoja de Trabajo para listado'!$DE$153:$DG$274,MATCH($A641,'Hoja de Trabajo para listado'!$DE$153:$DE$1048576,0),MATCH((CUADRO!O$4&amp;$E641),'Hoja de Trabajo para listado'!$DE$151:$DG$151,0)),0)+IFERROR(INDEX('Hoja de Trabajo para listado'!$CD$155:$DC$1048576,MATCH($A641,'Hoja de Trabajo para listado'!$CD$155:$CD$1048576,0),MATCH((CUADRO!O$4&amp;$E641),'Hoja de Trabajo para listado'!$CD$151:$DC$151,0)),0)</f>
        <v>0</v>
      </c>
      <c r="P641" s="243">
        <f ca="1">+IFERROR(INDEX('Hoja de Trabajo para listado'!$A$155:$Z$1048576,MATCH($A641,'Hoja de Trabajo para listado'!$A$155:$A$1048576,0),MATCH((CUADRO!P$4&amp;$E641),'Hoja de Trabajo para listado'!$A$151:$Z$151,0)),0)+IFERROR(INDEX('Hoja de Trabajo para listado'!$AB$155:$BA$1048576,MATCH($A641,'Hoja de Trabajo para listado'!$AB$155:$AB$1048576,0),MATCH((CUADRO!P$4&amp;$E641),'Hoja de Trabajo para listado'!$AB$151:$BA$151,0)),0)+IFERROR(INDEX('Hoja de Trabajo para listado'!$BC$155:$CB$1048576,MATCH($A641,'Hoja de Trabajo para listado'!$BC$155:$BC$1048576,0),MATCH((CUADRO!P$4&amp;$E641),'Hoja de Trabajo para listado'!$BC$151:$CB$151,0)),0)+IFERROR(INDEX('Hoja de Trabajo para listado'!$DE$153:$DG$274,MATCH($A641,'Hoja de Trabajo para listado'!$DE$153:$DE$1048576,0),MATCH((CUADRO!P$4&amp;$E641),'Hoja de Trabajo para listado'!$DE$151:$DG$151,0)),0)+IFERROR(INDEX('Hoja de Trabajo para listado'!$CD$155:$DC$1048576,MATCH($A641,'Hoja de Trabajo para listado'!$CD$155:$CD$1048576,0),MATCH((CUADRO!P$4&amp;$E641),'Hoja de Trabajo para listado'!$CD$151:$DC$151,0)),0)</f>
        <v>0</v>
      </c>
      <c r="Q641" s="243">
        <f ca="1">+IFERROR(INDEX('Hoja de Trabajo para listado'!$A$155:$Z$1048576,MATCH($A641,'Hoja de Trabajo para listado'!$A$155:$A$1048576,0),MATCH((CUADRO!Q$4&amp;$E641),'Hoja de Trabajo para listado'!$A$151:$Z$151,0)),0)+IFERROR(INDEX('Hoja de Trabajo para listado'!$AB$155:$BA$1048576,MATCH($A641,'Hoja de Trabajo para listado'!$AB$155:$AB$1048576,0),MATCH((CUADRO!Q$4&amp;$E641),'Hoja de Trabajo para listado'!$AB$151:$BA$151,0)),0)+IFERROR(INDEX('Hoja de Trabajo para listado'!$BC$155:$CB$1048576,MATCH($A641,'Hoja de Trabajo para listado'!$BC$155:$BC$1048576,0),MATCH((CUADRO!Q$4&amp;$E641),'Hoja de Trabajo para listado'!$BC$151:$CB$151,0)),0)+IFERROR(INDEX('Hoja de Trabajo para listado'!$DE$153:$DG$274,MATCH($A641,'Hoja de Trabajo para listado'!$DE$153:$DE$1048576,0),MATCH((CUADRO!Q$4&amp;$E641),'Hoja de Trabajo para listado'!$DE$151:$DG$151,0)),0)+IFERROR(INDEX('Hoja de Trabajo para listado'!$CD$155:$DC$1048576,MATCH($A641,'Hoja de Trabajo para listado'!$CD$155:$CD$1048576,0),MATCH((CUADRO!Q$4&amp;$E641),'Hoja de Trabajo para listado'!$CD$151:$DC$151,0)),0)</f>
        <v>0</v>
      </c>
      <c r="R641" s="243">
        <f t="shared" ca="1" si="25"/>
        <v>0</v>
      </c>
      <c r="S641" s="249"/>
      <c r="T641" s="243">
        <f ca="1">+T642</f>
        <v>0</v>
      </c>
      <c r="U641" s="242">
        <f t="shared" si="26"/>
        <v>1</v>
      </c>
      <c r="V641" s="333" t="str">
        <f>+VLOOKUP(A641,bd_lista!$A$3:$E$592,5,FALSE)</f>
        <v>Gobiernos Autonomos Municipales</v>
      </c>
      <c r="W641" s="387" t="str">
        <f>+V641</f>
        <v>Gobiernos Autonomos Municipales</v>
      </c>
      <c r="X641" s="242">
        <f>+VLOOKUP(A641,[4]Sheet1!$A$13:$D$744,4,FALSE)</f>
        <v>0</v>
      </c>
      <c r="Y641" s="242" t="e">
        <f>+VLOOKUP(X641,bd_lista!$A$3:$C$592,3,FALSE)</f>
        <v>#N/A</v>
      </c>
      <c r="Z641" s="294">
        <f>+X641</f>
        <v>0</v>
      </c>
      <c r="AA641" s="295" t="e">
        <f>+Y641</f>
        <v>#N/A</v>
      </c>
    </row>
    <row r="642" spans="1:27" customFormat="1" ht="27" hidden="1" customHeight="1">
      <c r="A642" s="32">
        <v>1272</v>
      </c>
      <c r="B642" s="393"/>
      <c r="C642" s="247" t="str">
        <f>+VLOOKUP(A642,bd_lista!$A$3:$C$592,3,FALSE)</f>
        <v>Gobierno Autónomo Municipal de Papel Pampa</v>
      </c>
      <c r="D642" s="390"/>
      <c r="E642" s="244" t="s">
        <v>1305</v>
      </c>
      <c r="F642" s="243">
        <f ca="1">+IFERROR(INDEX('Hoja de Trabajo para listado'!$A$155:$Z$1048576,MATCH($A642,'Hoja de Trabajo para listado'!$A$155:$A$1048576,0),MATCH((CUADRO!F$4&amp;$E642),'Hoja de Trabajo para listado'!$A$151:$Z$151,0)),0)+IFERROR(INDEX('Hoja de Trabajo para listado'!$AB$155:$BA$1048576,MATCH($A642,'Hoja de Trabajo para listado'!$AB$155:$AB$1048576,0),MATCH((CUADRO!F$4&amp;$E642),'Hoja de Trabajo para listado'!$AB$151:$BA$151,0)),0)+IFERROR(INDEX('Hoja de Trabajo para listado'!$BC$155:$CB$1048576,MATCH($A642,'Hoja de Trabajo para listado'!$BC$155:$BC$1048576,0),MATCH((CUADRO!F$4&amp;$E642),'Hoja de Trabajo para listado'!$BC$151:$CB$151,0)),0)+IFERROR(INDEX('Hoja de Trabajo para listado'!$DE$153:$DG$274,MATCH($A642,'Hoja de Trabajo para listado'!$DE$153:$DE$1048576,0),MATCH((CUADRO!F$4&amp;$E642),'Hoja de Trabajo para listado'!$DE$151:$DG$151,0)),0)+IFERROR(INDEX('Hoja de Trabajo para listado'!$CD$155:$DC$1048576,MATCH($A642,'Hoja de Trabajo para listado'!$CD$155:$CD$1048576,0),MATCH((CUADRO!F$4&amp;$E642),'Hoja de Trabajo para listado'!$CD$151:$DC$151,0)),0)</f>
        <v>0</v>
      </c>
      <c r="G642" s="243">
        <f ca="1">+IFERROR(INDEX('Hoja de Trabajo para listado'!$A$155:$Z$1048576,MATCH($A642,'Hoja de Trabajo para listado'!$A$155:$A$1048576,0),MATCH((CUADRO!G$4&amp;$E642),'Hoja de Trabajo para listado'!$A$151:$Z$151,0)),0)+IFERROR(INDEX('Hoja de Trabajo para listado'!$AB$155:$BA$1048576,MATCH($A642,'Hoja de Trabajo para listado'!$AB$155:$AB$1048576,0),MATCH((CUADRO!G$4&amp;$E642),'Hoja de Trabajo para listado'!$AB$151:$BA$151,0)),0)+IFERROR(INDEX('Hoja de Trabajo para listado'!$BC$155:$CB$1048576,MATCH($A642,'Hoja de Trabajo para listado'!$BC$155:$BC$1048576,0),MATCH((CUADRO!G$4&amp;$E642),'Hoja de Trabajo para listado'!$BC$151:$CB$151,0)),0)+IFERROR(INDEX('Hoja de Trabajo para listado'!$DE$153:$DG$274,MATCH($A642,'Hoja de Trabajo para listado'!$DE$153:$DE$1048576,0),MATCH((CUADRO!G$4&amp;$E642),'Hoja de Trabajo para listado'!$DE$151:$DG$151,0)),0)+IFERROR(INDEX('Hoja de Trabajo para listado'!$CD$155:$DC$1048576,MATCH($A642,'Hoja de Trabajo para listado'!$CD$155:$CD$1048576,0),MATCH((CUADRO!G$4&amp;$E642),'Hoja de Trabajo para listado'!$CD$151:$DC$151,0)),0)</f>
        <v>0</v>
      </c>
      <c r="H642" s="243">
        <f ca="1">+IFERROR(INDEX('Hoja de Trabajo para listado'!$A$155:$Z$1048576,MATCH($A642,'Hoja de Trabajo para listado'!$A$155:$A$1048576,0),MATCH((CUADRO!H$4&amp;$E642),'Hoja de Trabajo para listado'!$A$151:$Z$151,0)),0)+IFERROR(INDEX('Hoja de Trabajo para listado'!$AB$155:$BA$1048576,MATCH($A642,'Hoja de Trabajo para listado'!$AB$155:$AB$1048576,0),MATCH((CUADRO!H$4&amp;$E642),'Hoja de Trabajo para listado'!$AB$151:$BA$151,0)),0)+IFERROR(INDEX('Hoja de Trabajo para listado'!$BC$155:$CB$1048576,MATCH($A642,'Hoja de Trabajo para listado'!$BC$155:$BC$1048576,0),MATCH((CUADRO!H$4&amp;$E642),'Hoja de Trabajo para listado'!$BC$151:$CB$151,0)),0)+IFERROR(INDEX('Hoja de Trabajo para listado'!$DE$153:$DG$274,MATCH($A642,'Hoja de Trabajo para listado'!$DE$153:$DE$1048576,0),MATCH((CUADRO!H$4&amp;$E642),'Hoja de Trabajo para listado'!$DE$151:$DG$151,0)),0)+IFERROR(INDEX('Hoja de Trabajo para listado'!$CD$155:$DC$1048576,MATCH($A642,'Hoja de Trabajo para listado'!$CD$155:$CD$1048576,0),MATCH((CUADRO!H$4&amp;$E642),'Hoja de Trabajo para listado'!$CD$151:$DC$151,0)),0)</f>
        <v>0</v>
      </c>
      <c r="I642" s="243">
        <f ca="1">+IFERROR(INDEX('Hoja de Trabajo para listado'!$A$155:$Z$1048576,MATCH($A642,'Hoja de Trabajo para listado'!$A$155:$A$1048576,0),MATCH((CUADRO!I$4&amp;$E642),'Hoja de Trabajo para listado'!$A$151:$Z$151,0)),0)+IFERROR(INDEX('Hoja de Trabajo para listado'!$AB$155:$BA$1048576,MATCH($A642,'Hoja de Trabajo para listado'!$AB$155:$AB$1048576,0),MATCH((CUADRO!I$4&amp;$E642),'Hoja de Trabajo para listado'!$AB$151:$BA$151,0)),0)+IFERROR(INDEX('Hoja de Trabajo para listado'!$BC$155:$CB$1048576,MATCH($A642,'Hoja de Trabajo para listado'!$BC$155:$BC$1048576,0),MATCH((CUADRO!I$4&amp;$E642),'Hoja de Trabajo para listado'!$BC$151:$CB$151,0)),0)+IFERROR(INDEX('Hoja de Trabajo para listado'!$DE$153:$DG$274,MATCH($A642,'Hoja de Trabajo para listado'!$DE$153:$DE$1048576,0),MATCH((CUADRO!I$4&amp;$E642),'Hoja de Trabajo para listado'!$DE$151:$DG$151,0)),0)+IFERROR(INDEX('Hoja de Trabajo para listado'!$CD$155:$DC$1048576,MATCH($A642,'Hoja de Trabajo para listado'!$CD$155:$CD$1048576,0),MATCH((CUADRO!I$4&amp;$E642),'Hoja de Trabajo para listado'!$CD$151:$DC$151,0)),0)</f>
        <v>0</v>
      </c>
      <c r="J642" s="243">
        <f ca="1">+IFERROR(INDEX('Hoja de Trabajo para listado'!$A$155:$Z$1048576,MATCH($A642,'Hoja de Trabajo para listado'!$A$155:$A$1048576,0),MATCH((CUADRO!J$4&amp;$E642),'Hoja de Trabajo para listado'!$A$151:$Z$151,0)),0)+IFERROR(INDEX('Hoja de Trabajo para listado'!$AB$155:$BA$1048576,MATCH($A642,'Hoja de Trabajo para listado'!$AB$155:$AB$1048576,0),MATCH((CUADRO!J$4&amp;$E642),'Hoja de Trabajo para listado'!$AB$151:$BA$151,0)),0)+IFERROR(INDEX('Hoja de Trabajo para listado'!$BC$155:$CB$1048576,MATCH($A642,'Hoja de Trabajo para listado'!$BC$155:$BC$1048576,0),MATCH((CUADRO!J$4&amp;$E642),'Hoja de Trabajo para listado'!$BC$151:$CB$151,0)),0)+IFERROR(INDEX('Hoja de Trabajo para listado'!$DE$153:$DG$274,MATCH($A642,'Hoja de Trabajo para listado'!$DE$153:$DE$1048576,0),MATCH((CUADRO!J$4&amp;$E642),'Hoja de Trabajo para listado'!$DE$151:$DG$151,0)),0)+IFERROR(INDEX('Hoja de Trabajo para listado'!$CD$155:$DC$1048576,MATCH($A642,'Hoja de Trabajo para listado'!$CD$155:$CD$1048576,0),MATCH((CUADRO!J$4&amp;$E642),'Hoja de Trabajo para listado'!$CD$151:$DC$151,0)),0)</f>
        <v>0</v>
      </c>
      <c r="K642" s="243">
        <f ca="1">+IFERROR(INDEX('Hoja de Trabajo para listado'!$A$155:$Z$1048576,MATCH($A642,'Hoja de Trabajo para listado'!$A$155:$A$1048576,0),MATCH((CUADRO!K$4&amp;$E642),'Hoja de Trabajo para listado'!$A$151:$Z$151,0)),0)+IFERROR(INDEX('Hoja de Trabajo para listado'!$AB$155:$BA$1048576,MATCH($A642,'Hoja de Trabajo para listado'!$AB$155:$AB$1048576,0),MATCH((CUADRO!K$4&amp;$E642),'Hoja de Trabajo para listado'!$AB$151:$BA$151,0)),0)+IFERROR(INDEX('Hoja de Trabajo para listado'!$BC$155:$CB$1048576,MATCH($A642,'Hoja de Trabajo para listado'!$BC$155:$BC$1048576,0),MATCH((CUADRO!K$4&amp;$E642),'Hoja de Trabajo para listado'!$BC$151:$CB$151,0)),0)+IFERROR(INDEX('Hoja de Trabajo para listado'!$DE$153:$DG$274,MATCH($A642,'Hoja de Trabajo para listado'!$DE$153:$DE$1048576,0),MATCH((CUADRO!K$4&amp;$E642),'Hoja de Trabajo para listado'!$DE$151:$DG$151,0)),0)+IFERROR(INDEX('Hoja de Trabajo para listado'!$CD$155:$DC$1048576,MATCH($A642,'Hoja de Trabajo para listado'!$CD$155:$CD$1048576,0),MATCH((CUADRO!K$4&amp;$E642),'Hoja de Trabajo para listado'!$CD$151:$DC$151,0)),0)</f>
        <v>0</v>
      </c>
      <c r="L642" s="243">
        <f ca="1">+IFERROR(INDEX('Hoja de Trabajo para listado'!$A$155:$Z$1048576,MATCH($A642,'Hoja de Trabajo para listado'!$A$155:$A$1048576,0),MATCH((CUADRO!L$4&amp;$E642),'Hoja de Trabajo para listado'!$A$151:$Z$151,0)),0)+IFERROR(INDEX('Hoja de Trabajo para listado'!$AB$155:$BA$1048576,MATCH($A642,'Hoja de Trabajo para listado'!$AB$155:$AB$1048576,0),MATCH((CUADRO!L$4&amp;$E642),'Hoja de Trabajo para listado'!$AB$151:$BA$151,0)),0)+IFERROR(INDEX('Hoja de Trabajo para listado'!$BC$155:$CB$1048576,MATCH($A642,'Hoja de Trabajo para listado'!$BC$155:$BC$1048576,0),MATCH((CUADRO!L$4&amp;$E642),'Hoja de Trabajo para listado'!$BC$151:$CB$151,0)),0)+IFERROR(INDEX('Hoja de Trabajo para listado'!$DE$153:$DG$274,MATCH($A642,'Hoja de Trabajo para listado'!$DE$153:$DE$1048576,0),MATCH((CUADRO!L$4&amp;$E642),'Hoja de Trabajo para listado'!$DE$151:$DG$151,0)),0)+IFERROR(INDEX('Hoja de Trabajo para listado'!$CD$155:$DC$1048576,MATCH($A642,'Hoja de Trabajo para listado'!$CD$155:$CD$1048576,0),MATCH((CUADRO!L$4&amp;$E642),'Hoja de Trabajo para listado'!$CD$151:$DC$151,0)),0)</f>
        <v>0</v>
      </c>
      <c r="M642" s="243">
        <f ca="1">+IFERROR(INDEX('Hoja de Trabajo para listado'!$A$155:$Z$1048576,MATCH($A642,'Hoja de Trabajo para listado'!$A$155:$A$1048576,0),MATCH((CUADRO!M$4&amp;$E642),'Hoja de Trabajo para listado'!$A$151:$Z$151,0)),0)+IFERROR(INDEX('Hoja de Trabajo para listado'!$AB$155:$BA$1048576,MATCH($A642,'Hoja de Trabajo para listado'!$AB$155:$AB$1048576,0),MATCH((CUADRO!M$4&amp;$E642),'Hoja de Trabajo para listado'!$AB$151:$BA$151,0)),0)+IFERROR(INDEX('Hoja de Trabajo para listado'!$BC$155:$CB$1048576,MATCH($A642,'Hoja de Trabajo para listado'!$BC$155:$BC$1048576,0),MATCH((CUADRO!M$4&amp;$E642),'Hoja de Trabajo para listado'!$BC$151:$CB$151,0)),0)+IFERROR(INDEX('Hoja de Trabajo para listado'!$DE$153:$DG$274,MATCH($A642,'Hoja de Trabajo para listado'!$DE$153:$DE$1048576,0),MATCH((CUADRO!M$4&amp;$E642),'Hoja de Trabajo para listado'!$DE$151:$DG$151,0)),0)+IFERROR(INDEX('Hoja de Trabajo para listado'!$CD$155:$DC$1048576,MATCH($A642,'Hoja de Trabajo para listado'!$CD$155:$CD$1048576,0),MATCH((CUADRO!M$4&amp;$E642),'Hoja de Trabajo para listado'!$CD$151:$DC$151,0)),0)</f>
        <v>0</v>
      </c>
      <c r="N642" s="243">
        <f ca="1">+IFERROR(INDEX('Hoja de Trabajo para listado'!$A$155:$Z$1048576,MATCH($A642,'Hoja de Trabajo para listado'!$A$155:$A$1048576,0),MATCH((CUADRO!N$4&amp;$E642),'Hoja de Trabajo para listado'!$A$151:$Z$151,0)),0)+IFERROR(INDEX('Hoja de Trabajo para listado'!$AB$155:$BA$1048576,MATCH($A642,'Hoja de Trabajo para listado'!$AB$155:$AB$1048576,0),MATCH((CUADRO!N$4&amp;$E642),'Hoja de Trabajo para listado'!$AB$151:$BA$151,0)),0)+IFERROR(INDEX('Hoja de Trabajo para listado'!$BC$155:$CB$1048576,MATCH($A642,'Hoja de Trabajo para listado'!$BC$155:$BC$1048576,0),MATCH((CUADRO!N$4&amp;$E642),'Hoja de Trabajo para listado'!$BC$151:$CB$151,0)),0)+IFERROR(INDEX('Hoja de Trabajo para listado'!$DE$153:$DG$274,MATCH($A642,'Hoja de Trabajo para listado'!$DE$153:$DE$1048576,0),MATCH((CUADRO!N$4&amp;$E642),'Hoja de Trabajo para listado'!$DE$151:$DG$151,0)),0)+IFERROR(INDEX('Hoja de Trabajo para listado'!$CD$155:$DC$1048576,MATCH($A642,'Hoja de Trabajo para listado'!$CD$155:$CD$1048576,0),MATCH((CUADRO!N$4&amp;$E642),'Hoja de Trabajo para listado'!$CD$151:$DC$151,0)),0)</f>
        <v>0</v>
      </c>
      <c r="O642" s="243">
        <f ca="1">+IFERROR(INDEX('Hoja de Trabajo para listado'!$A$155:$Z$1048576,MATCH($A642,'Hoja de Trabajo para listado'!$A$155:$A$1048576,0),MATCH((CUADRO!O$4&amp;$E642),'Hoja de Trabajo para listado'!$A$151:$Z$151,0)),0)+IFERROR(INDEX('Hoja de Trabajo para listado'!$AB$155:$BA$1048576,MATCH($A642,'Hoja de Trabajo para listado'!$AB$155:$AB$1048576,0),MATCH((CUADRO!O$4&amp;$E642),'Hoja de Trabajo para listado'!$AB$151:$BA$151,0)),0)+IFERROR(INDEX('Hoja de Trabajo para listado'!$BC$155:$CB$1048576,MATCH($A642,'Hoja de Trabajo para listado'!$BC$155:$BC$1048576,0),MATCH((CUADRO!O$4&amp;$E642),'Hoja de Trabajo para listado'!$BC$151:$CB$151,0)),0)+IFERROR(INDEX('Hoja de Trabajo para listado'!$DE$153:$DG$274,MATCH($A642,'Hoja de Trabajo para listado'!$DE$153:$DE$1048576,0),MATCH((CUADRO!O$4&amp;$E642),'Hoja de Trabajo para listado'!$DE$151:$DG$151,0)),0)+IFERROR(INDEX('Hoja de Trabajo para listado'!$CD$155:$DC$1048576,MATCH($A642,'Hoja de Trabajo para listado'!$CD$155:$CD$1048576,0),MATCH((CUADRO!O$4&amp;$E642),'Hoja de Trabajo para listado'!$CD$151:$DC$151,0)),0)</f>
        <v>0</v>
      </c>
      <c r="P642" s="243">
        <f ca="1">+IFERROR(INDEX('Hoja de Trabajo para listado'!$A$155:$Z$1048576,MATCH($A642,'Hoja de Trabajo para listado'!$A$155:$A$1048576,0),MATCH((CUADRO!P$4&amp;$E642),'Hoja de Trabajo para listado'!$A$151:$Z$151,0)),0)+IFERROR(INDEX('Hoja de Trabajo para listado'!$AB$155:$BA$1048576,MATCH($A642,'Hoja de Trabajo para listado'!$AB$155:$AB$1048576,0),MATCH((CUADRO!P$4&amp;$E642),'Hoja de Trabajo para listado'!$AB$151:$BA$151,0)),0)+IFERROR(INDEX('Hoja de Trabajo para listado'!$BC$155:$CB$1048576,MATCH($A642,'Hoja de Trabajo para listado'!$BC$155:$BC$1048576,0),MATCH((CUADRO!P$4&amp;$E642),'Hoja de Trabajo para listado'!$BC$151:$CB$151,0)),0)+IFERROR(INDEX('Hoja de Trabajo para listado'!$DE$153:$DG$274,MATCH($A642,'Hoja de Trabajo para listado'!$DE$153:$DE$1048576,0),MATCH((CUADRO!P$4&amp;$E642),'Hoja de Trabajo para listado'!$DE$151:$DG$151,0)),0)+IFERROR(INDEX('Hoja de Trabajo para listado'!$CD$155:$DC$1048576,MATCH($A642,'Hoja de Trabajo para listado'!$CD$155:$CD$1048576,0),MATCH((CUADRO!P$4&amp;$E642),'Hoja de Trabajo para listado'!$CD$151:$DC$151,0)),0)</f>
        <v>0</v>
      </c>
      <c r="Q642" s="243">
        <f ca="1">+IFERROR(INDEX('Hoja de Trabajo para listado'!$A$155:$Z$1048576,MATCH($A642,'Hoja de Trabajo para listado'!$A$155:$A$1048576,0),MATCH((CUADRO!Q$4&amp;$E642),'Hoja de Trabajo para listado'!$A$151:$Z$151,0)),0)+IFERROR(INDEX('Hoja de Trabajo para listado'!$AB$155:$BA$1048576,MATCH($A642,'Hoja de Trabajo para listado'!$AB$155:$AB$1048576,0),MATCH((CUADRO!Q$4&amp;$E642),'Hoja de Trabajo para listado'!$AB$151:$BA$151,0)),0)+IFERROR(INDEX('Hoja de Trabajo para listado'!$BC$155:$CB$1048576,MATCH($A642,'Hoja de Trabajo para listado'!$BC$155:$BC$1048576,0),MATCH((CUADRO!Q$4&amp;$E642),'Hoja de Trabajo para listado'!$BC$151:$CB$151,0)),0)+IFERROR(INDEX('Hoja de Trabajo para listado'!$DE$153:$DG$274,MATCH($A642,'Hoja de Trabajo para listado'!$DE$153:$DE$1048576,0),MATCH((CUADRO!Q$4&amp;$E642),'Hoja de Trabajo para listado'!$DE$151:$DG$151,0)),0)+IFERROR(INDEX('Hoja de Trabajo para listado'!$CD$155:$DC$1048576,MATCH($A642,'Hoja de Trabajo para listado'!$CD$155:$CD$1048576,0),MATCH((CUADRO!Q$4&amp;$E642),'Hoja de Trabajo para listado'!$CD$151:$DC$151,0)),0)</f>
        <v>0</v>
      </c>
      <c r="R642" s="243">
        <f t="shared" ca="1" si="25"/>
        <v>0</v>
      </c>
      <c r="S642" s="249">
        <f ca="1">+R641+R642</f>
        <v>0</v>
      </c>
      <c r="T642" s="243">
        <f ca="1">+S642</f>
        <v>0</v>
      </c>
      <c r="U642" s="242">
        <f t="shared" si="26"/>
        <v>2</v>
      </c>
      <c r="V642" s="333" t="str">
        <f>+VLOOKUP(A642,bd_lista!$A$3:$E$592,5,FALSE)</f>
        <v>Gobiernos Autonomos Municipales</v>
      </c>
      <c r="W642" s="388"/>
      <c r="X642" s="242">
        <f>+VLOOKUP(A642,[4]Sheet1!$A$13:$D$744,4,FALSE)</f>
        <v>0</v>
      </c>
      <c r="Y642" s="242" t="e">
        <f>+VLOOKUP(X642,bd_lista!$A$3:$C$592,3,FALSE)</f>
        <v>#N/A</v>
      </c>
      <c r="Z642" s="292"/>
      <c r="AA642" s="293"/>
    </row>
    <row r="643" spans="1:27" customFormat="1" ht="15" hidden="1" customHeight="1">
      <c r="A643" s="32">
        <v>1273</v>
      </c>
      <c r="B643" s="392">
        <f>+A643</f>
        <v>1273</v>
      </c>
      <c r="C643" s="247" t="str">
        <f>+VLOOKUP(A643,bd_lista!$A$3:$C$592,3,FALSE)</f>
        <v>Gobierno Autónomo Municipal de Chacarilla</v>
      </c>
      <c r="D643" s="389" t="str">
        <f>+C643</f>
        <v>Gobierno Autónomo Municipal de Chacarilla</v>
      </c>
      <c r="E643" s="242" t="s">
        <v>1304</v>
      </c>
      <c r="F643" s="243">
        <f ca="1">+IFERROR(INDEX('Hoja de Trabajo para listado'!$A$155:$Z$1048576,MATCH($A643,'Hoja de Trabajo para listado'!$A$155:$A$1048576,0),MATCH((CUADRO!F$4&amp;$E643),'Hoja de Trabajo para listado'!$A$151:$Z$151,0)),0)+IFERROR(INDEX('Hoja de Trabajo para listado'!$AB$155:$BA$1048576,MATCH($A643,'Hoja de Trabajo para listado'!$AB$155:$AB$1048576,0),MATCH((CUADRO!F$4&amp;$E643),'Hoja de Trabajo para listado'!$AB$151:$BA$151,0)),0)+IFERROR(INDEX('Hoja de Trabajo para listado'!$BC$155:$CB$1048576,MATCH($A643,'Hoja de Trabajo para listado'!$BC$155:$BC$1048576,0),MATCH((CUADRO!F$4&amp;$E643),'Hoja de Trabajo para listado'!$BC$151:$CB$151,0)),0)+IFERROR(INDEX('Hoja de Trabajo para listado'!$DE$153:$DG$274,MATCH($A643,'Hoja de Trabajo para listado'!$DE$153:$DE$1048576,0),MATCH((CUADRO!F$4&amp;$E643),'Hoja de Trabajo para listado'!$DE$151:$DG$151,0)),0)+IFERROR(INDEX('Hoja de Trabajo para listado'!$CD$155:$DC$1048576,MATCH($A643,'Hoja de Trabajo para listado'!$CD$155:$CD$1048576,0),MATCH((CUADRO!F$4&amp;$E643),'Hoja de Trabajo para listado'!$CD$151:$DC$151,0)),0)</f>
        <v>0</v>
      </c>
      <c r="G643" s="243">
        <f ca="1">+IFERROR(INDEX('Hoja de Trabajo para listado'!$A$155:$Z$1048576,MATCH($A643,'Hoja de Trabajo para listado'!$A$155:$A$1048576,0),MATCH((CUADRO!G$4&amp;$E643),'Hoja de Trabajo para listado'!$A$151:$Z$151,0)),0)+IFERROR(INDEX('Hoja de Trabajo para listado'!$AB$155:$BA$1048576,MATCH($A643,'Hoja de Trabajo para listado'!$AB$155:$AB$1048576,0),MATCH((CUADRO!G$4&amp;$E643),'Hoja de Trabajo para listado'!$AB$151:$BA$151,0)),0)+IFERROR(INDEX('Hoja de Trabajo para listado'!$BC$155:$CB$1048576,MATCH($A643,'Hoja de Trabajo para listado'!$BC$155:$BC$1048576,0),MATCH((CUADRO!G$4&amp;$E643),'Hoja de Trabajo para listado'!$BC$151:$CB$151,0)),0)+IFERROR(INDEX('Hoja de Trabajo para listado'!$DE$153:$DG$274,MATCH($A643,'Hoja de Trabajo para listado'!$DE$153:$DE$1048576,0),MATCH((CUADRO!G$4&amp;$E643),'Hoja de Trabajo para listado'!$DE$151:$DG$151,0)),0)+IFERROR(INDEX('Hoja de Trabajo para listado'!$CD$155:$DC$1048576,MATCH($A643,'Hoja de Trabajo para listado'!$CD$155:$CD$1048576,0),MATCH((CUADRO!G$4&amp;$E643),'Hoja de Trabajo para listado'!$CD$151:$DC$151,0)),0)</f>
        <v>0</v>
      </c>
      <c r="H643" s="243">
        <f ca="1">+IFERROR(INDEX('Hoja de Trabajo para listado'!$A$155:$Z$1048576,MATCH($A643,'Hoja de Trabajo para listado'!$A$155:$A$1048576,0),MATCH((CUADRO!H$4&amp;$E643),'Hoja de Trabajo para listado'!$A$151:$Z$151,0)),0)+IFERROR(INDEX('Hoja de Trabajo para listado'!$AB$155:$BA$1048576,MATCH($A643,'Hoja de Trabajo para listado'!$AB$155:$AB$1048576,0),MATCH((CUADRO!H$4&amp;$E643),'Hoja de Trabajo para listado'!$AB$151:$BA$151,0)),0)+IFERROR(INDEX('Hoja de Trabajo para listado'!$BC$155:$CB$1048576,MATCH($A643,'Hoja de Trabajo para listado'!$BC$155:$BC$1048576,0),MATCH((CUADRO!H$4&amp;$E643),'Hoja de Trabajo para listado'!$BC$151:$CB$151,0)),0)+IFERROR(INDEX('Hoja de Trabajo para listado'!$DE$153:$DG$274,MATCH($A643,'Hoja de Trabajo para listado'!$DE$153:$DE$1048576,0),MATCH((CUADRO!H$4&amp;$E643),'Hoja de Trabajo para listado'!$DE$151:$DG$151,0)),0)+IFERROR(INDEX('Hoja de Trabajo para listado'!$CD$155:$DC$1048576,MATCH($A643,'Hoja de Trabajo para listado'!$CD$155:$CD$1048576,0),MATCH((CUADRO!H$4&amp;$E643),'Hoja de Trabajo para listado'!$CD$151:$DC$151,0)),0)</f>
        <v>0</v>
      </c>
      <c r="I643" s="243">
        <f ca="1">+IFERROR(INDEX('Hoja de Trabajo para listado'!$A$155:$Z$1048576,MATCH($A643,'Hoja de Trabajo para listado'!$A$155:$A$1048576,0),MATCH((CUADRO!I$4&amp;$E643),'Hoja de Trabajo para listado'!$A$151:$Z$151,0)),0)+IFERROR(INDEX('Hoja de Trabajo para listado'!$AB$155:$BA$1048576,MATCH($A643,'Hoja de Trabajo para listado'!$AB$155:$AB$1048576,0),MATCH((CUADRO!I$4&amp;$E643),'Hoja de Trabajo para listado'!$AB$151:$BA$151,0)),0)+IFERROR(INDEX('Hoja de Trabajo para listado'!$BC$155:$CB$1048576,MATCH($A643,'Hoja de Trabajo para listado'!$BC$155:$BC$1048576,0),MATCH((CUADRO!I$4&amp;$E643),'Hoja de Trabajo para listado'!$BC$151:$CB$151,0)),0)+IFERROR(INDEX('Hoja de Trabajo para listado'!$DE$153:$DG$274,MATCH($A643,'Hoja de Trabajo para listado'!$DE$153:$DE$1048576,0),MATCH((CUADRO!I$4&amp;$E643),'Hoja de Trabajo para listado'!$DE$151:$DG$151,0)),0)+IFERROR(INDEX('Hoja de Trabajo para listado'!$CD$155:$DC$1048576,MATCH($A643,'Hoja de Trabajo para listado'!$CD$155:$CD$1048576,0),MATCH((CUADRO!I$4&amp;$E643),'Hoja de Trabajo para listado'!$CD$151:$DC$151,0)),0)</f>
        <v>0</v>
      </c>
      <c r="J643" s="243">
        <f ca="1">+IFERROR(INDEX('Hoja de Trabajo para listado'!$A$155:$Z$1048576,MATCH($A643,'Hoja de Trabajo para listado'!$A$155:$A$1048576,0),MATCH((CUADRO!J$4&amp;$E643),'Hoja de Trabajo para listado'!$A$151:$Z$151,0)),0)+IFERROR(INDEX('Hoja de Trabajo para listado'!$AB$155:$BA$1048576,MATCH($A643,'Hoja de Trabajo para listado'!$AB$155:$AB$1048576,0),MATCH((CUADRO!J$4&amp;$E643),'Hoja de Trabajo para listado'!$AB$151:$BA$151,0)),0)+IFERROR(INDEX('Hoja de Trabajo para listado'!$BC$155:$CB$1048576,MATCH($A643,'Hoja de Trabajo para listado'!$BC$155:$BC$1048576,0),MATCH((CUADRO!J$4&amp;$E643),'Hoja de Trabajo para listado'!$BC$151:$CB$151,0)),0)+IFERROR(INDEX('Hoja de Trabajo para listado'!$DE$153:$DG$274,MATCH($A643,'Hoja de Trabajo para listado'!$DE$153:$DE$1048576,0),MATCH((CUADRO!J$4&amp;$E643),'Hoja de Trabajo para listado'!$DE$151:$DG$151,0)),0)+IFERROR(INDEX('Hoja de Trabajo para listado'!$CD$155:$DC$1048576,MATCH($A643,'Hoja de Trabajo para listado'!$CD$155:$CD$1048576,0),MATCH((CUADRO!J$4&amp;$E643),'Hoja de Trabajo para listado'!$CD$151:$DC$151,0)),0)</f>
        <v>0</v>
      </c>
      <c r="K643" s="243">
        <f ca="1">+IFERROR(INDEX('Hoja de Trabajo para listado'!$A$155:$Z$1048576,MATCH($A643,'Hoja de Trabajo para listado'!$A$155:$A$1048576,0),MATCH((CUADRO!K$4&amp;$E643),'Hoja de Trabajo para listado'!$A$151:$Z$151,0)),0)+IFERROR(INDEX('Hoja de Trabajo para listado'!$AB$155:$BA$1048576,MATCH($A643,'Hoja de Trabajo para listado'!$AB$155:$AB$1048576,0),MATCH((CUADRO!K$4&amp;$E643),'Hoja de Trabajo para listado'!$AB$151:$BA$151,0)),0)+IFERROR(INDEX('Hoja de Trabajo para listado'!$BC$155:$CB$1048576,MATCH($A643,'Hoja de Trabajo para listado'!$BC$155:$BC$1048576,0),MATCH((CUADRO!K$4&amp;$E643),'Hoja de Trabajo para listado'!$BC$151:$CB$151,0)),0)+IFERROR(INDEX('Hoja de Trabajo para listado'!$DE$153:$DG$274,MATCH($A643,'Hoja de Trabajo para listado'!$DE$153:$DE$1048576,0),MATCH((CUADRO!K$4&amp;$E643),'Hoja de Trabajo para listado'!$DE$151:$DG$151,0)),0)+IFERROR(INDEX('Hoja de Trabajo para listado'!$CD$155:$DC$1048576,MATCH($A643,'Hoja de Trabajo para listado'!$CD$155:$CD$1048576,0),MATCH((CUADRO!K$4&amp;$E643),'Hoja de Trabajo para listado'!$CD$151:$DC$151,0)),0)</f>
        <v>0</v>
      </c>
      <c r="L643" s="243">
        <f ca="1">+IFERROR(INDEX('Hoja de Trabajo para listado'!$A$155:$Z$1048576,MATCH($A643,'Hoja de Trabajo para listado'!$A$155:$A$1048576,0),MATCH((CUADRO!L$4&amp;$E643),'Hoja de Trabajo para listado'!$A$151:$Z$151,0)),0)+IFERROR(INDEX('Hoja de Trabajo para listado'!$AB$155:$BA$1048576,MATCH($A643,'Hoja de Trabajo para listado'!$AB$155:$AB$1048576,0),MATCH((CUADRO!L$4&amp;$E643),'Hoja de Trabajo para listado'!$AB$151:$BA$151,0)),0)+IFERROR(INDEX('Hoja de Trabajo para listado'!$BC$155:$CB$1048576,MATCH($A643,'Hoja de Trabajo para listado'!$BC$155:$BC$1048576,0),MATCH((CUADRO!L$4&amp;$E643),'Hoja de Trabajo para listado'!$BC$151:$CB$151,0)),0)+IFERROR(INDEX('Hoja de Trabajo para listado'!$DE$153:$DG$274,MATCH($A643,'Hoja de Trabajo para listado'!$DE$153:$DE$1048576,0),MATCH((CUADRO!L$4&amp;$E643),'Hoja de Trabajo para listado'!$DE$151:$DG$151,0)),0)+IFERROR(INDEX('Hoja de Trabajo para listado'!$CD$155:$DC$1048576,MATCH($A643,'Hoja de Trabajo para listado'!$CD$155:$CD$1048576,0),MATCH((CUADRO!L$4&amp;$E643),'Hoja de Trabajo para listado'!$CD$151:$DC$151,0)),0)</f>
        <v>0</v>
      </c>
      <c r="M643" s="243">
        <f ca="1">+IFERROR(INDEX('Hoja de Trabajo para listado'!$A$155:$Z$1048576,MATCH($A643,'Hoja de Trabajo para listado'!$A$155:$A$1048576,0),MATCH((CUADRO!M$4&amp;$E643),'Hoja de Trabajo para listado'!$A$151:$Z$151,0)),0)+IFERROR(INDEX('Hoja de Trabajo para listado'!$AB$155:$BA$1048576,MATCH($A643,'Hoja de Trabajo para listado'!$AB$155:$AB$1048576,0),MATCH((CUADRO!M$4&amp;$E643),'Hoja de Trabajo para listado'!$AB$151:$BA$151,0)),0)+IFERROR(INDEX('Hoja de Trabajo para listado'!$BC$155:$CB$1048576,MATCH($A643,'Hoja de Trabajo para listado'!$BC$155:$BC$1048576,0),MATCH((CUADRO!M$4&amp;$E643),'Hoja de Trabajo para listado'!$BC$151:$CB$151,0)),0)+IFERROR(INDEX('Hoja de Trabajo para listado'!$DE$153:$DG$274,MATCH($A643,'Hoja de Trabajo para listado'!$DE$153:$DE$1048576,0),MATCH((CUADRO!M$4&amp;$E643),'Hoja de Trabajo para listado'!$DE$151:$DG$151,0)),0)+IFERROR(INDEX('Hoja de Trabajo para listado'!$CD$155:$DC$1048576,MATCH($A643,'Hoja de Trabajo para listado'!$CD$155:$CD$1048576,0),MATCH((CUADRO!M$4&amp;$E643),'Hoja de Trabajo para listado'!$CD$151:$DC$151,0)),0)</f>
        <v>0</v>
      </c>
      <c r="N643" s="243">
        <f ca="1">+IFERROR(INDEX('Hoja de Trabajo para listado'!$A$155:$Z$1048576,MATCH($A643,'Hoja de Trabajo para listado'!$A$155:$A$1048576,0),MATCH((CUADRO!N$4&amp;$E643),'Hoja de Trabajo para listado'!$A$151:$Z$151,0)),0)+IFERROR(INDEX('Hoja de Trabajo para listado'!$AB$155:$BA$1048576,MATCH($A643,'Hoja de Trabajo para listado'!$AB$155:$AB$1048576,0),MATCH((CUADRO!N$4&amp;$E643),'Hoja de Trabajo para listado'!$AB$151:$BA$151,0)),0)+IFERROR(INDEX('Hoja de Trabajo para listado'!$BC$155:$CB$1048576,MATCH($A643,'Hoja de Trabajo para listado'!$BC$155:$BC$1048576,0),MATCH((CUADRO!N$4&amp;$E643),'Hoja de Trabajo para listado'!$BC$151:$CB$151,0)),0)+IFERROR(INDEX('Hoja de Trabajo para listado'!$DE$153:$DG$274,MATCH($A643,'Hoja de Trabajo para listado'!$DE$153:$DE$1048576,0),MATCH((CUADRO!N$4&amp;$E643),'Hoja de Trabajo para listado'!$DE$151:$DG$151,0)),0)+IFERROR(INDEX('Hoja de Trabajo para listado'!$CD$155:$DC$1048576,MATCH($A643,'Hoja de Trabajo para listado'!$CD$155:$CD$1048576,0),MATCH((CUADRO!N$4&amp;$E643),'Hoja de Trabajo para listado'!$CD$151:$DC$151,0)),0)</f>
        <v>0</v>
      </c>
      <c r="O643" s="243">
        <f ca="1">+IFERROR(INDEX('Hoja de Trabajo para listado'!$A$155:$Z$1048576,MATCH($A643,'Hoja de Trabajo para listado'!$A$155:$A$1048576,0),MATCH((CUADRO!O$4&amp;$E643),'Hoja de Trabajo para listado'!$A$151:$Z$151,0)),0)+IFERROR(INDEX('Hoja de Trabajo para listado'!$AB$155:$BA$1048576,MATCH($A643,'Hoja de Trabajo para listado'!$AB$155:$AB$1048576,0),MATCH((CUADRO!O$4&amp;$E643),'Hoja de Trabajo para listado'!$AB$151:$BA$151,0)),0)+IFERROR(INDEX('Hoja de Trabajo para listado'!$BC$155:$CB$1048576,MATCH($A643,'Hoja de Trabajo para listado'!$BC$155:$BC$1048576,0),MATCH((CUADRO!O$4&amp;$E643),'Hoja de Trabajo para listado'!$BC$151:$CB$151,0)),0)+IFERROR(INDEX('Hoja de Trabajo para listado'!$DE$153:$DG$274,MATCH($A643,'Hoja de Trabajo para listado'!$DE$153:$DE$1048576,0),MATCH((CUADRO!O$4&amp;$E643),'Hoja de Trabajo para listado'!$DE$151:$DG$151,0)),0)+IFERROR(INDEX('Hoja de Trabajo para listado'!$CD$155:$DC$1048576,MATCH($A643,'Hoja de Trabajo para listado'!$CD$155:$CD$1048576,0),MATCH((CUADRO!O$4&amp;$E643),'Hoja de Trabajo para listado'!$CD$151:$DC$151,0)),0)</f>
        <v>0</v>
      </c>
      <c r="P643" s="243">
        <f ca="1">+IFERROR(INDEX('Hoja de Trabajo para listado'!$A$155:$Z$1048576,MATCH($A643,'Hoja de Trabajo para listado'!$A$155:$A$1048576,0),MATCH((CUADRO!P$4&amp;$E643),'Hoja de Trabajo para listado'!$A$151:$Z$151,0)),0)+IFERROR(INDEX('Hoja de Trabajo para listado'!$AB$155:$BA$1048576,MATCH($A643,'Hoja de Trabajo para listado'!$AB$155:$AB$1048576,0),MATCH((CUADRO!P$4&amp;$E643),'Hoja de Trabajo para listado'!$AB$151:$BA$151,0)),0)+IFERROR(INDEX('Hoja de Trabajo para listado'!$BC$155:$CB$1048576,MATCH($A643,'Hoja de Trabajo para listado'!$BC$155:$BC$1048576,0),MATCH((CUADRO!P$4&amp;$E643),'Hoja de Trabajo para listado'!$BC$151:$CB$151,0)),0)+IFERROR(INDEX('Hoja de Trabajo para listado'!$DE$153:$DG$274,MATCH($A643,'Hoja de Trabajo para listado'!$DE$153:$DE$1048576,0),MATCH((CUADRO!P$4&amp;$E643),'Hoja de Trabajo para listado'!$DE$151:$DG$151,0)),0)+IFERROR(INDEX('Hoja de Trabajo para listado'!$CD$155:$DC$1048576,MATCH($A643,'Hoja de Trabajo para listado'!$CD$155:$CD$1048576,0),MATCH((CUADRO!P$4&amp;$E643),'Hoja de Trabajo para listado'!$CD$151:$DC$151,0)),0)</f>
        <v>0</v>
      </c>
      <c r="Q643" s="243">
        <f ca="1">+IFERROR(INDEX('Hoja de Trabajo para listado'!$A$155:$Z$1048576,MATCH($A643,'Hoja de Trabajo para listado'!$A$155:$A$1048576,0),MATCH((CUADRO!Q$4&amp;$E643),'Hoja de Trabajo para listado'!$A$151:$Z$151,0)),0)+IFERROR(INDEX('Hoja de Trabajo para listado'!$AB$155:$BA$1048576,MATCH($A643,'Hoja de Trabajo para listado'!$AB$155:$AB$1048576,0),MATCH((CUADRO!Q$4&amp;$E643),'Hoja de Trabajo para listado'!$AB$151:$BA$151,0)),0)+IFERROR(INDEX('Hoja de Trabajo para listado'!$BC$155:$CB$1048576,MATCH($A643,'Hoja de Trabajo para listado'!$BC$155:$BC$1048576,0),MATCH((CUADRO!Q$4&amp;$E643),'Hoja de Trabajo para listado'!$BC$151:$CB$151,0)),0)+IFERROR(INDEX('Hoja de Trabajo para listado'!$DE$153:$DG$274,MATCH($A643,'Hoja de Trabajo para listado'!$DE$153:$DE$1048576,0),MATCH((CUADRO!Q$4&amp;$E643),'Hoja de Trabajo para listado'!$DE$151:$DG$151,0)),0)+IFERROR(INDEX('Hoja de Trabajo para listado'!$CD$155:$DC$1048576,MATCH($A643,'Hoja de Trabajo para listado'!$CD$155:$CD$1048576,0),MATCH((CUADRO!Q$4&amp;$E643),'Hoja de Trabajo para listado'!$CD$151:$DC$151,0)),0)</f>
        <v>0</v>
      </c>
      <c r="R643" s="243">
        <f t="shared" ca="1" si="25"/>
        <v>0</v>
      </c>
      <c r="S643" s="249"/>
      <c r="T643" s="243">
        <f ca="1">+T644</f>
        <v>0</v>
      </c>
      <c r="U643" s="242">
        <f t="shared" si="26"/>
        <v>1</v>
      </c>
      <c r="V643" s="333" t="str">
        <f>+VLOOKUP(A643,bd_lista!$A$3:$E$592,5,FALSE)</f>
        <v>Gobiernos Autonomos Municipales</v>
      </c>
      <c r="W643" s="387" t="str">
        <f>+V643</f>
        <v>Gobiernos Autonomos Municipales</v>
      </c>
      <c r="X643" s="242">
        <f>+VLOOKUP(A643,[4]Sheet1!$A$13:$D$744,4,FALSE)</f>
        <v>0</v>
      </c>
      <c r="Y643" s="242" t="e">
        <f>+VLOOKUP(X643,bd_lista!$A$3:$C$592,3,FALSE)</f>
        <v>#N/A</v>
      </c>
      <c r="Z643" s="294">
        <f>+X643</f>
        <v>0</v>
      </c>
      <c r="AA643" s="295" t="e">
        <f>+Y643</f>
        <v>#N/A</v>
      </c>
    </row>
    <row r="644" spans="1:27" customFormat="1" ht="15" hidden="1" customHeight="1">
      <c r="A644" s="32">
        <v>1273</v>
      </c>
      <c r="B644" s="393"/>
      <c r="C644" s="247" t="str">
        <f>+VLOOKUP(A644,bd_lista!$A$3:$C$592,3,FALSE)</f>
        <v>Gobierno Autónomo Municipal de Chacarilla</v>
      </c>
      <c r="D644" s="390"/>
      <c r="E644" s="244" t="s">
        <v>1305</v>
      </c>
      <c r="F644" s="243">
        <f ca="1">+IFERROR(INDEX('Hoja de Trabajo para listado'!$A$155:$Z$1048576,MATCH($A644,'Hoja de Trabajo para listado'!$A$155:$A$1048576,0),MATCH((CUADRO!F$4&amp;$E644),'Hoja de Trabajo para listado'!$A$151:$Z$151,0)),0)+IFERROR(INDEX('Hoja de Trabajo para listado'!$AB$155:$BA$1048576,MATCH($A644,'Hoja de Trabajo para listado'!$AB$155:$AB$1048576,0),MATCH((CUADRO!F$4&amp;$E644),'Hoja de Trabajo para listado'!$AB$151:$BA$151,0)),0)+IFERROR(INDEX('Hoja de Trabajo para listado'!$BC$155:$CB$1048576,MATCH($A644,'Hoja de Trabajo para listado'!$BC$155:$BC$1048576,0),MATCH((CUADRO!F$4&amp;$E644),'Hoja de Trabajo para listado'!$BC$151:$CB$151,0)),0)+IFERROR(INDEX('Hoja de Trabajo para listado'!$DE$153:$DG$274,MATCH($A644,'Hoja de Trabajo para listado'!$DE$153:$DE$1048576,0),MATCH((CUADRO!F$4&amp;$E644),'Hoja de Trabajo para listado'!$DE$151:$DG$151,0)),0)+IFERROR(INDEX('Hoja de Trabajo para listado'!$CD$155:$DC$1048576,MATCH($A644,'Hoja de Trabajo para listado'!$CD$155:$CD$1048576,0),MATCH((CUADRO!F$4&amp;$E644),'Hoja de Trabajo para listado'!$CD$151:$DC$151,0)),0)</f>
        <v>0</v>
      </c>
      <c r="G644" s="243">
        <f ca="1">+IFERROR(INDEX('Hoja de Trabajo para listado'!$A$155:$Z$1048576,MATCH($A644,'Hoja de Trabajo para listado'!$A$155:$A$1048576,0),MATCH((CUADRO!G$4&amp;$E644),'Hoja de Trabajo para listado'!$A$151:$Z$151,0)),0)+IFERROR(INDEX('Hoja de Trabajo para listado'!$AB$155:$BA$1048576,MATCH($A644,'Hoja de Trabajo para listado'!$AB$155:$AB$1048576,0),MATCH((CUADRO!G$4&amp;$E644),'Hoja de Trabajo para listado'!$AB$151:$BA$151,0)),0)+IFERROR(INDEX('Hoja de Trabajo para listado'!$BC$155:$CB$1048576,MATCH($A644,'Hoja de Trabajo para listado'!$BC$155:$BC$1048576,0),MATCH((CUADRO!G$4&amp;$E644),'Hoja de Trabajo para listado'!$BC$151:$CB$151,0)),0)+IFERROR(INDEX('Hoja de Trabajo para listado'!$DE$153:$DG$274,MATCH($A644,'Hoja de Trabajo para listado'!$DE$153:$DE$1048576,0),MATCH((CUADRO!G$4&amp;$E644),'Hoja de Trabajo para listado'!$DE$151:$DG$151,0)),0)+IFERROR(INDEX('Hoja de Trabajo para listado'!$CD$155:$DC$1048576,MATCH($A644,'Hoja de Trabajo para listado'!$CD$155:$CD$1048576,0),MATCH((CUADRO!G$4&amp;$E644),'Hoja de Trabajo para listado'!$CD$151:$DC$151,0)),0)</f>
        <v>0</v>
      </c>
      <c r="H644" s="243">
        <f ca="1">+IFERROR(INDEX('Hoja de Trabajo para listado'!$A$155:$Z$1048576,MATCH($A644,'Hoja de Trabajo para listado'!$A$155:$A$1048576,0),MATCH((CUADRO!H$4&amp;$E644),'Hoja de Trabajo para listado'!$A$151:$Z$151,0)),0)+IFERROR(INDEX('Hoja de Trabajo para listado'!$AB$155:$BA$1048576,MATCH($A644,'Hoja de Trabajo para listado'!$AB$155:$AB$1048576,0),MATCH((CUADRO!H$4&amp;$E644),'Hoja de Trabajo para listado'!$AB$151:$BA$151,0)),0)+IFERROR(INDEX('Hoja de Trabajo para listado'!$BC$155:$CB$1048576,MATCH($A644,'Hoja de Trabajo para listado'!$BC$155:$BC$1048576,0),MATCH((CUADRO!H$4&amp;$E644),'Hoja de Trabajo para listado'!$BC$151:$CB$151,0)),0)+IFERROR(INDEX('Hoja de Trabajo para listado'!$DE$153:$DG$274,MATCH($A644,'Hoja de Trabajo para listado'!$DE$153:$DE$1048576,0),MATCH((CUADRO!H$4&amp;$E644),'Hoja de Trabajo para listado'!$DE$151:$DG$151,0)),0)+IFERROR(INDEX('Hoja de Trabajo para listado'!$CD$155:$DC$1048576,MATCH($A644,'Hoja de Trabajo para listado'!$CD$155:$CD$1048576,0),MATCH((CUADRO!H$4&amp;$E644),'Hoja de Trabajo para listado'!$CD$151:$DC$151,0)),0)</f>
        <v>0</v>
      </c>
      <c r="I644" s="243">
        <f ca="1">+IFERROR(INDEX('Hoja de Trabajo para listado'!$A$155:$Z$1048576,MATCH($A644,'Hoja de Trabajo para listado'!$A$155:$A$1048576,0),MATCH((CUADRO!I$4&amp;$E644),'Hoja de Trabajo para listado'!$A$151:$Z$151,0)),0)+IFERROR(INDEX('Hoja de Trabajo para listado'!$AB$155:$BA$1048576,MATCH($A644,'Hoja de Trabajo para listado'!$AB$155:$AB$1048576,0),MATCH((CUADRO!I$4&amp;$E644),'Hoja de Trabajo para listado'!$AB$151:$BA$151,0)),0)+IFERROR(INDEX('Hoja de Trabajo para listado'!$BC$155:$CB$1048576,MATCH($A644,'Hoja de Trabajo para listado'!$BC$155:$BC$1048576,0),MATCH((CUADRO!I$4&amp;$E644),'Hoja de Trabajo para listado'!$BC$151:$CB$151,0)),0)+IFERROR(INDEX('Hoja de Trabajo para listado'!$DE$153:$DG$274,MATCH($A644,'Hoja de Trabajo para listado'!$DE$153:$DE$1048576,0),MATCH((CUADRO!I$4&amp;$E644),'Hoja de Trabajo para listado'!$DE$151:$DG$151,0)),0)+IFERROR(INDEX('Hoja de Trabajo para listado'!$CD$155:$DC$1048576,MATCH($A644,'Hoja de Trabajo para listado'!$CD$155:$CD$1048576,0),MATCH((CUADRO!I$4&amp;$E644),'Hoja de Trabajo para listado'!$CD$151:$DC$151,0)),0)</f>
        <v>0</v>
      </c>
      <c r="J644" s="243">
        <f ca="1">+IFERROR(INDEX('Hoja de Trabajo para listado'!$A$155:$Z$1048576,MATCH($A644,'Hoja de Trabajo para listado'!$A$155:$A$1048576,0),MATCH((CUADRO!J$4&amp;$E644),'Hoja de Trabajo para listado'!$A$151:$Z$151,0)),0)+IFERROR(INDEX('Hoja de Trabajo para listado'!$AB$155:$BA$1048576,MATCH($A644,'Hoja de Trabajo para listado'!$AB$155:$AB$1048576,0),MATCH((CUADRO!J$4&amp;$E644),'Hoja de Trabajo para listado'!$AB$151:$BA$151,0)),0)+IFERROR(INDEX('Hoja de Trabajo para listado'!$BC$155:$CB$1048576,MATCH($A644,'Hoja de Trabajo para listado'!$BC$155:$BC$1048576,0),MATCH((CUADRO!J$4&amp;$E644),'Hoja de Trabajo para listado'!$BC$151:$CB$151,0)),0)+IFERROR(INDEX('Hoja de Trabajo para listado'!$DE$153:$DG$274,MATCH($A644,'Hoja de Trabajo para listado'!$DE$153:$DE$1048576,0),MATCH((CUADRO!J$4&amp;$E644),'Hoja de Trabajo para listado'!$DE$151:$DG$151,0)),0)+IFERROR(INDEX('Hoja de Trabajo para listado'!$CD$155:$DC$1048576,MATCH($A644,'Hoja de Trabajo para listado'!$CD$155:$CD$1048576,0),MATCH((CUADRO!J$4&amp;$E644),'Hoja de Trabajo para listado'!$CD$151:$DC$151,0)),0)</f>
        <v>0</v>
      </c>
      <c r="K644" s="243">
        <f ca="1">+IFERROR(INDEX('Hoja de Trabajo para listado'!$A$155:$Z$1048576,MATCH($A644,'Hoja de Trabajo para listado'!$A$155:$A$1048576,0),MATCH((CUADRO!K$4&amp;$E644),'Hoja de Trabajo para listado'!$A$151:$Z$151,0)),0)+IFERROR(INDEX('Hoja de Trabajo para listado'!$AB$155:$BA$1048576,MATCH($A644,'Hoja de Trabajo para listado'!$AB$155:$AB$1048576,0),MATCH((CUADRO!K$4&amp;$E644),'Hoja de Trabajo para listado'!$AB$151:$BA$151,0)),0)+IFERROR(INDEX('Hoja de Trabajo para listado'!$BC$155:$CB$1048576,MATCH($A644,'Hoja de Trabajo para listado'!$BC$155:$BC$1048576,0),MATCH((CUADRO!K$4&amp;$E644),'Hoja de Trabajo para listado'!$BC$151:$CB$151,0)),0)+IFERROR(INDEX('Hoja de Trabajo para listado'!$DE$153:$DG$274,MATCH($A644,'Hoja de Trabajo para listado'!$DE$153:$DE$1048576,0),MATCH((CUADRO!K$4&amp;$E644),'Hoja de Trabajo para listado'!$DE$151:$DG$151,0)),0)+IFERROR(INDEX('Hoja de Trabajo para listado'!$CD$155:$DC$1048576,MATCH($A644,'Hoja de Trabajo para listado'!$CD$155:$CD$1048576,0),MATCH((CUADRO!K$4&amp;$E644),'Hoja de Trabajo para listado'!$CD$151:$DC$151,0)),0)</f>
        <v>0</v>
      </c>
      <c r="L644" s="243">
        <f ca="1">+IFERROR(INDEX('Hoja de Trabajo para listado'!$A$155:$Z$1048576,MATCH($A644,'Hoja de Trabajo para listado'!$A$155:$A$1048576,0),MATCH((CUADRO!L$4&amp;$E644),'Hoja de Trabajo para listado'!$A$151:$Z$151,0)),0)+IFERROR(INDEX('Hoja de Trabajo para listado'!$AB$155:$BA$1048576,MATCH($A644,'Hoja de Trabajo para listado'!$AB$155:$AB$1048576,0),MATCH((CUADRO!L$4&amp;$E644),'Hoja de Trabajo para listado'!$AB$151:$BA$151,0)),0)+IFERROR(INDEX('Hoja de Trabajo para listado'!$BC$155:$CB$1048576,MATCH($A644,'Hoja de Trabajo para listado'!$BC$155:$BC$1048576,0),MATCH((CUADRO!L$4&amp;$E644),'Hoja de Trabajo para listado'!$BC$151:$CB$151,0)),0)+IFERROR(INDEX('Hoja de Trabajo para listado'!$DE$153:$DG$274,MATCH($A644,'Hoja de Trabajo para listado'!$DE$153:$DE$1048576,0),MATCH((CUADRO!L$4&amp;$E644),'Hoja de Trabajo para listado'!$DE$151:$DG$151,0)),0)+IFERROR(INDEX('Hoja de Trabajo para listado'!$CD$155:$DC$1048576,MATCH($A644,'Hoja de Trabajo para listado'!$CD$155:$CD$1048576,0),MATCH((CUADRO!L$4&amp;$E644),'Hoja de Trabajo para listado'!$CD$151:$DC$151,0)),0)</f>
        <v>0</v>
      </c>
      <c r="M644" s="243">
        <f ca="1">+IFERROR(INDEX('Hoja de Trabajo para listado'!$A$155:$Z$1048576,MATCH($A644,'Hoja de Trabajo para listado'!$A$155:$A$1048576,0),MATCH((CUADRO!M$4&amp;$E644),'Hoja de Trabajo para listado'!$A$151:$Z$151,0)),0)+IFERROR(INDEX('Hoja de Trabajo para listado'!$AB$155:$BA$1048576,MATCH($A644,'Hoja de Trabajo para listado'!$AB$155:$AB$1048576,0),MATCH((CUADRO!M$4&amp;$E644),'Hoja de Trabajo para listado'!$AB$151:$BA$151,0)),0)+IFERROR(INDEX('Hoja de Trabajo para listado'!$BC$155:$CB$1048576,MATCH($A644,'Hoja de Trabajo para listado'!$BC$155:$BC$1048576,0),MATCH((CUADRO!M$4&amp;$E644),'Hoja de Trabajo para listado'!$BC$151:$CB$151,0)),0)+IFERROR(INDEX('Hoja de Trabajo para listado'!$DE$153:$DG$274,MATCH($A644,'Hoja de Trabajo para listado'!$DE$153:$DE$1048576,0),MATCH((CUADRO!M$4&amp;$E644),'Hoja de Trabajo para listado'!$DE$151:$DG$151,0)),0)+IFERROR(INDEX('Hoja de Trabajo para listado'!$CD$155:$DC$1048576,MATCH($A644,'Hoja de Trabajo para listado'!$CD$155:$CD$1048576,0),MATCH((CUADRO!M$4&amp;$E644),'Hoja de Trabajo para listado'!$CD$151:$DC$151,0)),0)</f>
        <v>0</v>
      </c>
      <c r="N644" s="243">
        <f ca="1">+IFERROR(INDEX('Hoja de Trabajo para listado'!$A$155:$Z$1048576,MATCH($A644,'Hoja de Trabajo para listado'!$A$155:$A$1048576,0),MATCH((CUADRO!N$4&amp;$E644),'Hoja de Trabajo para listado'!$A$151:$Z$151,0)),0)+IFERROR(INDEX('Hoja de Trabajo para listado'!$AB$155:$BA$1048576,MATCH($A644,'Hoja de Trabajo para listado'!$AB$155:$AB$1048576,0),MATCH((CUADRO!N$4&amp;$E644),'Hoja de Trabajo para listado'!$AB$151:$BA$151,0)),0)+IFERROR(INDEX('Hoja de Trabajo para listado'!$BC$155:$CB$1048576,MATCH($A644,'Hoja de Trabajo para listado'!$BC$155:$BC$1048576,0),MATCH((CUADRO!N$4&amp;$E644),'Hoja de Trabajo para listado'!$BC$151:$CB$151,0)),0)+IFERROR(INDEX('Hoja de Trabajo para listado'!$DE$153:$DG$274,MATCH($A644,'Hoja de Trabajo para listado'!$DE$153:$DE$1048576,0),MATCH((CUADRO!N$4&amp;$E644),'Hoja de Trabajo para listado'!$DE$151:$DG$151,0)),0)+IFERROR(INDEX('Hoja de Trabajo para listado'!$CD$155:$DC$1048576,MATCH($A644,'Hoja de Trabajo para listado'!$CD$155:$CD$1048576,0),MATCH((CUADRO!N$4&amp;$E644),'Hoja de Trabajo para listado'!$CD$151:$DC$151,0)),0)</f>
        <v>0</v>
      </c>
      <c r="O644" s="243">
        <f ca="1">+IFERROR(INDEX('Hoja de Trabajo para listado'!$A$155:$Z$1048576,MATCH($A644,'Hoja de Trabajo para listado'!$A$155:$A$1048576,0),MATCH((CUADRO!O$4&amp;$E644),'Hoja de Trabajo para listado'!$A$151:$Z$151,0)),0)+IFERROR(INDEX('Hoja de Trabajo para listado'!$AB$155:$BA$1048576,MATCH($A644,'Hoja de Trabajo para listado'!$AB$155:$AB$1048576,0),MATCH((CUADRO!O$4&amp;$E644),'Hoja de Trabajo para listado'!$AB$151:$BA$151,0)),0)+IFERROR(INDEX('Hoja de Trabajo para listado'!$BC$155:$CB$1048576,MATCH($A644,'Hoja de Trabajo para listado'!$BC$155:$BC$1048576,0),MATCH((CUADRO!O$4&amp;$E644),'Hoja de Trabajo para listado'!$BC$151:$CB$151,0)),0)+IFERROR(INDEX('Hoja de Trabajo para listado'!$DE$153:$DG$274,MATCH($A644,'Hoja de Trabajo para listado'!$DE$153:$DE$1048576,0),MATCH((CUADRO!O$4&amp;$E644),'Hoja de Trabajo para listado'!$DE$151:$DG$151,0)),0)+IFERROR(INDEX('Hoja de Trabajo para listado'!$CD$155:$DC$1048576,MATCH($A644,'Hoja de Trabajo para listado'!$CD$155:$CD$1048576,0),MATCH((CUADRO!O$4&amp;$E644),'Hoja de Trabajo para listado'!$CD$151:$DC$151,0)),0)</f>
        <v>0</v>
      </c>
      <c r="P644" s="243">
        <f ca="1">+IFERROR(INDEX('Hoja de Trabajo para listado'!$A$155:$Z$1048576,MATCH($A644,'Hoja de Trabajo para listado'!$A$155:$A$1048576,0),MATCH((CUADRO!P$4&amp;$E644),'Hoja de Trabajo para listado'!$A$151:$Z$151,0)),0)+IFERROR(INDEX('Hoja de Trabajo para listado'!$AB$155:$BA$1048576,MATCH($A644,'Hoja de Trabajo para listado'!$AB$155:$AB$1048576,0),MATCH((CUADRO!P$4&amp;$E644),'Hoja de Trabajo para listado'!$AB$151:$BA$151,0)),0)+IFERROR(INDEX('Hoja de Trabajo para listado'!$BC$155:$CB$1048576,MATCH($A644,'Hoja de Trabajo para listado'!$BC$155:$BC$1048576,0),MATCH((CUADRO!P$4&amp;$E644),'Hoja de Trabajo para listado'!$BC$151:$CB$151,0)),0)+IFERROR(INDEX('Hoja de Trabajo para listado'!$DE$153:$DG$274,MATCH($A644,'Hoja de Trabajo para listado'!$DE$153:$DE$1048576,0),MATCH((CUADRO!P$4&amp;$E644),'Hoja de Trabajo para listado'!$DE$151:$DG$151,0)),0)+IFERROR(INDEX('Hoja de Trabajo para listado'!$CD$155:$DC$1048576,MATCH($A644,'Hoja de Trabajo para listado'!$CD$155:$CD$1048576,0),MATCH((CUADRO!P$4&amp;$E644),'Hoja de Trabajo para listado'!$CD$151:$DC$151,0)),0)</f>
        <v>0</v>
      </c>
      <c r="Q644" s="243">
        <f ca="1">+IFERROR(INDEX('Hoja de Trabajo para listado'!$A$155:$Z$1048576,MATCH($A644,'Hoja de Trabajo para listado'!$A$155:$A$1048576,0),MATCH((CUADRO!Q$4&amp;$E644),'Hoja de Trabajo para listado'!$A$151:$Z$151,0)),0)+IFERROR(INDEX('Hoja de Trabajo para listado'!$AB$155:$BA$1048576,MATCH($A644,'Hoja de Trabajo para listado'!$AB$155:$AB$1048576,0),MATCH((CUADRO!Q$4&amp;$E644),'Hoja de Trabajo para listado'!$AB$151:$BA$151,0)),0)+IFERROR(INDEX('Hoja de Trabajo para listado'!$BC$155:$CB$1048576,MATCH($A644,'Hoja de Trabajo para listado'!$BC$155:$BC$1048576,0),MATCH((CUADRO!Q$4&amp;$E644),'Hoja de Trabajo para listado'!$BC$151:$CB$151,0)),0)+IFERROR(INDEX('Hoja de Trabajo para listado'!$DE$153:$DG$274,MATCH($A644,'Hoja de Trabajo para listado'!$DE$153:$DE$1048576,0),MATCH((CUADRO!Q$4&amp;$E644),'Hoja de Trabajo para listado'!$DE$151:$DG$151,0)),0)+IFERROR(INDEX('Hoja de Trabajo para listado'!$CD$155:$DC$1048576,MATCH($A644,'Hoja de Trabajo para listado'!$CD$155:$CD$1048576,0),MATCH((CUADRO!Q$4&amp;$E644),'Hoja de Trabajo para listado'!$CD$151:$DC$151,0)),0)</f>
        <v>0</v>
      </c>
      <c r="R644" s="243">
        <f t="shared" ca="1" si="25"/>
        <v>0</v>
      </c>
      <c r="S644" s="249">
        <f ca="1">+R643+R644</f>
        <v>0</v>
      </c>
      <c r="T644" s="243">
        <f ca="1">+S644</f>
        <v>0</v>
      </c>
      <c r="U644" s="242">
        <f t="shared" si="26"/>
        <v>2</v>
      </c>
      <c r="V644" s="333" t="str">
        <f>+VLOOKUP(A644,bd_lista!$A$3:$E$592,5,FALSE)</f>
        <v>Gobiernos Autonomos Municipales</v>
      </c>
      <c r="W644" s="388"/>
      <c r="X644" s="242">
        <f>+VLOOKUP(A644,[4]Sheet1!$A$13:$D$744,4,FALSE)</f>
        <v>0</v>
      </c>
      <c r="Y644" s="242" t="e">
        <f>+VLOOKUP(X644,bd_lista!$A$3:$C$592,3,FALSE)</f>
        <v>#N/A</v>
      </c>
      <c r="Z644" s="292"/>
      <c r="AA644" s="293"/>
    </row>
    <row r="645" spans="1:27" customFormat="1" ht="27" hidden="1" customHeight="1">
      <c r="A645" s="32">
        <v>1274</v>
      </c>
      <c r="B645" s="392">
        <f>+A645</f>
        <v>1274</v>
      </c>
      <c r="C645" s="247" t="str">
        <f>+VLOOKUP(A645,bd_lista!$A$3:$C$592,3,FALSE)</f>
        <v>Gobierno Autónomo Municipal de Santiago de Machaca</v>
      </c>
      <c r="D645" s="389" t="str">
        <f>+C645</f>
        <v>Gobierno Autónomo Municipal de Santiago de Machaca</v>
      </c>
      <c r="E645" s="242" t="s">
        <v>1304</v>
      </c>
      <c r="F645" s="243">
        <f ca="1">+IFERROR(INDEX('Hoja de Trabajo para listado'!$A$155:$Z$1048576,MATCH($A645,'Hoja de Trabajo para listado'!$A$155:$A$1048576,0),MATCH((CUADRO!F$4&amp;$E645),'Hoja de Trabajo para listado'!$A$151:$Z$151,0)),0)+IFERROR(INDEX('Hoja de Trabajo para listado'!$AB$155:$BA$1048576,MATCH($A645,'Hoja de Trabajo para listado'!$AB$155:$AB$1048576,0),MATCH((CUADRO!F$4&amp;$E645),'Hoja de Trabajo para listado'!$AB$151:$BA$151,0)),0)+IFERROR(INDEX('Hoja de Trabajo para listado'!$BC$155:$CB$1048576,MATCH($A645,'Hoja de Trabajo para listado'!$BC$155:$BC$1048576,0),MATCH((CUADRO!F$4&amp;$E645),'Hoja de Trabajo para listado'!$BC$151:$CB$151,0)),0)+IFERROR(INDEX('Hoja de Trabajo para listado'!$DE$153:$DG$274,MATCH($A645,'Hoja de Trabajo para listado'!$DE$153:$DE$1048576,0),MATCH((CUADRO!F$4&amp;$E645),'Hoja de Trabajo para listado'!$DE$151:$DG$151,0)),0)+IFERROR(INDEX('Hoja de Trabajo para listado'!$CD$155:$DC$1048576,MATCH($A645,'Hoja de Trabajo para listado'!$CD$155:$CD$1048576,0),MATCH((CUADRO!F$4&amp;$E645),'Hoja de Trabajo para listado'!$CD$151:$DC$151,0)),0)</f>
        <v>0</v>
      </c>
      <c r="G645" s="243">
        <f ca="1">+IFERROR(INDEX('Hoja de Trabajo para listado'!$A$155:$Z$1048576,MATCH($A645,'Hoja de Trabajo para listado'!$A$155:$A$1048576,0),MATCH((CUADRO!G$4&amp;$E645),'Hoja de Trabajo para listado'!$A$151:$Z$151,0)),0)+IFERROR(INDEX('Hoja de Trabajo para listado'!$AB$155:$BA$1048576,MATCH($A645,'Hoja de Trabajo para listado'!$AB$155:$AB$1048576,0),MATCH((CUADRO!G$4&amp;$E645),'Hoja de Trabajo para listado'!$AB$151:$BA$151,0)),0)+IFERROR(INDEX('Hoja de Trabajo para listado'!$BC$155:$CB$1048576,MATCH($A645,'Hoja de Trabajo para listado'!$BC$155:$BC$1048576,0),MATCH((CUADRO!G$4&amp;$E645),'Hoja de Trabajo para listado'!$BC$151:$CB$151,0)),0)+IFERROR(INDEX('Hoja de Trabajo para listado'!$DE$153:$DG$274,MATCH($A645,'Hoja de Trabajo para listado'!$DE$153:$DE$1048576,0),MATCH((CUADRO!G$4&amp;$E645),'Hoja de Trabajo para listado'!$DE$151:$DG$151,0)),0)+IFERROR(INDEX('Hoja de Trabajo para listado'!$CD$155:$DC$1048576,MATCH($A645,'Hoja de Trabajo para listado'!$CD$155:$CD$1048576,0),MATCH((CUADRO!G$4&amp;$E645),'Hoja de Trabajo para listado'!$CD$151:$DC$151,0)),0)</f>
        <v>0</v>
      </c>
      <c r="H645" s="243">
        <f ca="1">+IFERROR(INDEX('Hoja de Trabajo para listado'!$A$155:$Z$1048576,MATCH($A645,'Hoja de Trabajo para listado'!$A$155:$A$1048576,0),MATCH((CUADRO!H$4&amp;$E645),'Hoja de Trabajo para listado'!$A$151:$Z$151,0)),0)+IFERROR(INDEX('Hoja de Trabajo para listado'!$AB$155:$BA$1048576,MATCH($A645,'Hoja de Trabajo para listado'!$AB$155:$AB$1048576,0),MATCH((CUADRO!H$4&amp;$E645),'Hoja de Trabajo para listado'!$AB$151:$BA$151,0)),0)+IFERROR(INDEX('Hoja de Trabajo para listado'!$BC$155:$CB$1048576,MATCH($A645,'Hoja de Trabajo para listado'!$BC$155:$BC$1048576,0),MATCH((CUADRO!H$4&amp;$E645),'Hoja de Trabajo para listado'!$BC$151:$CB$151,0)),0)+IFERROR(INDEX('Hoja de Trabajo para listado'!$DE$153:$DG$274,MATCH($A645,'Hoja de Trabajo para listado'!$DE$153:$DE$1048576,0),MATCH((CUADRO!H$4&amp;$E645),'Hoja de Trabajo para listado'!$DE$151:$DG$151,0)),0)+IFERROR(INDEX('Hoja de Trabajo para listado'!$CD$155:$DC$1048576,MATCH($A645,'Hoja de Trabajo para listado'!$CD$155:$CD$1048576,0),MATCH((CUADRO!H$4&amp;$E645),'Hoja de Trabajo para listado'!$CD$151:$DC$151,0)),0)</f>
        <v>0</v>
      </c>
      <c r="I645" s="243">
        <f ca="1">+IFERROR(INDEX('Hoja de Trabajo para listado'!$A$155:$Z$1048576,MATCH($A645,'Hoja de Trabajo para listado'!$A$155:$A$1048576,0),MATCH((CUADRO!I$4&amp;$E645),'Hoja de Trabajo para listado'!$A$151:$Z$151,0)),0)+IFERROR(INDEX('Hoja de Trabajo para listado'!$AB$155:$BA$1048576,MATCH($A645,'Hoja de Trabajo para listado'!$AB$155:$AB$1048576,0),MATCH((CUADRO!I$4&amp;$E645),'Hoja de Trabajo para listado'!$AB$151:$BA$151,0)),0)+IFERROR(INDEX('Hoja de Trabajo para listado'!$BC$155:$CB$1048576,MATCH($A645,'Hoja de Trabajo para listado'!$BC$155:$BC$1048576,0),MATCH((CUADRO!I$4&amp;$E645),'Hoja de Trabajo para listado'!$BC$151:$CB$151,0)),0)+IFERROR(INDEX('Hoja de Trabajo para listado'!$DE$153:$DG$274,MATCH($A645,'Hoja de Trabajo para listado'!$DE$153:$DE$1048576,0),MATCH((CUADRO!I$4&amp;$E645),'Hoja de Trabajo para listado'!$DE$151:$DG$151,0)),0)+IFERROR(INDEX('Hoja de Trabajo para listado'!$CD$155:$DC$1048576,MATCH($A645,'Hoja de Trabajo para listado'!$CD$155:$CD$1048576,0),MATCH((CUADRO!I$4&amp;$E645),'Hoja de Trabajo para listado'!$CD$151:$DC$151,0)),0)</f>
        <v>0</v>
      </c>
      <c r="J645" s="243">
        <f ca="1">+IFERROR(INDEX('Hoja de Trabajo para listado'!$A$155:$Z$1048576,MATCH($A645,'Hoja de Trabajo para listado'!$A$155:$A$1048576,0),MATCH((CUADRO!J$4&amp;$E645),'Hoja de Trabajo para listado'!$A$151:$Z$151,0)),0)+IFERROR(INDEX('Hoja de Trabajo para listado'!$AB$155:$BA$1048576,MATCH($A645,'Hoja de Trabajo para listado'!$AB$155:$AB$1048576,0),MATCH((CUADRO!J$4&amp;$E645),'Hoja de Trabajo para listado'!$AB$151:$BA$151,0)),0)+IFERROR(INDEX('Hoja de Trabajo para listado'!$BC$155:$CB$1048576,MATCH($A645,'Hoja de Trabajo para listado'!$BC$155:$BC$1048576,0),MATCH((CUADRO!J$4&amp;$E645),'Hoja de Trabajo para listado'!$BC$151:$CB$151,0)),0)+IFERROR(INDEX('Hoja de Trabajo para listado'!$DE$153:$DG$274,MATCH($A645,'Hoja de Trabajo para listado'!$DE$153:$DE$1048576,0),MATCH((CUADRO!J$4&amp;$E645),'Hoja de Trabajo para listado'!$DE$151:$DG$151,0)),0)+IFERROR(INDEX('Hoja de Trabajo para listado'!$CD$155:$DC$1048576,MATCH($A645,'Hoja de Trabajo para listado'!$CD$155:$CD$1048576,0),MATCH((CUADRO!J$4&amp;$E645),'Hoja de Trabajo para listado'!$CD$151:$DC$151,0)),0)</f>
        <v>0</v>
      </c>
      <c r="K645" s="243">
        <f ca="1">+IFERROR(INDEX('Hoja de Trabajo para listado'!$A$155:$Z$1048576,MATCH($A645,'Hoja de Trabajo para listado'!$A$155:$A$1048576,0),MATCH((CUADRO!K$4&amp;$E645),'Hoja de Trabajo para listado'!$A$151:$Z$151,0)),0)+IFERROR(INDEX('Hoja de Trabajo para listado'!$AB$155:$BA$1048576,MATCH($A645,'Hoja de Trabajo para listado'!$AB$155:$AB$1048576,0),MATCH((CUADRO!K$4&amp;$E645),'Hoja de Trabajo para listado'!$AB$151:$BA$151,0)),0)+IFERROR(INDEX('Hoja de Trabajo para listado'!$BC$155:$CB$1048576,MATCH($A645,'Hoja de Trabajo para listado'!$BC$155:$BC$1048576,0),MATCH((CUADRO!K$4&amp;$E645),'Hoja de Trabajo para listado'!$BC$151:$CB$151,0)),0)+IFERROR(INDEX('Hoja de Trabajo para listado'!$DE$153:$DG$274,MATCH($A645,'Hoja de Trabajo para listado'!$DE$153:$DE$1048576,0),MATCH((CUADRO!K$4&amp;$E645),'Hoja de Trabajo para listado'!$DE$151:$DG$151,0)),0)+IFERROR(INDEX('Hoja de Trabajo para listado'!$CD$155:$DC$1048576,MATCH($A645,'Hoja de Trabajo para listado'!$CD$155:$CD$1048576,0),MATCH((CUADRO!K$4&amp;$E645),'Hoja de Trabajo para listado'!$CD$151:$DC$151,0)),0)</f>
        <v>0</v>
      </c>
      <c r="L645" s="243">
        <f ca="1">+IFERROR(INDEX('Hoja de Trabajo para listado'!$A$155:$Z$1048576,MATCH($A645,'Hoja de Trabajo para listado'!$A$155:$A$1048576,0),MATCH((CUADRO!L$4&amp;$E645),'Hoja de Trabajo para listado'!$A$151:$Z$151,0)),0)+IFERROR(INDEX('Hoja de Trabajo para listado'!$AB$155:$BA$1048576,MATCH($A645,'Hoja de Trabajo para listado'!$AB$155:$AB$1048576,0),MATCH((CUADRO!L$4&amp;$E645),'Hoja de Trabajo para listado'!$AB$151:$BA$151,0)),0)+IFERROR(INDEX('Hoja de Trabajo para listado'!$BC$155:$CB$1048576,MATCH($A645,'Hoja de Trabajo para listado'!$BC$155:$BC$1048576,0),MATCH((CUADRO!L$4&amp;$E645),'Hoja de Trabajo para listado'!$BC$151:$CB$151,0)),0)+IFERROR(INDEX('Hoja de Trabajo para listado'!$DE$153:$DG$274,MATCH($A645,'Hoja de Trabajo para listado'!$DE$153:$DE$1048576,0),MATCH((CUADRO!L$4&amp;$E645),'Hoja de Trabajo para listado'!$DE$151:$DG$151,0)),0)+IFERROR(INDEX('Hoja de Trabajo para listado'!$CD$155:$DC$1048576,MATCH($A645,'Hoja de Trabajo para listado'!$CD$155:$CD$1048576,0),MATCH((CUADRO!L$4&amp;$E645),'Hoja de Trabajo para listado'!$CD$151:$DC$151,0)),0)</f>
        <v>0</v>
      </c>
      <c r="M645" s="243">
        <f ca="1">+IFERROR(INDEX('Hoja de Trabajo para listado'!$A$155:$Z$1048576,MATCH($A645,'Hoja de Trabajo para listado'!$A$155:$A$1048576,0),MATCH((CUADRO!M$4&amp;$E645),'Hoja de Trabajo para listado'!$A$151:$Z$151,0)),0)+IFERROR(INDEX('Hoja de Trabajo para listado'!$AB$155:$BA$1048576,MATCH($A645,'Hoja de Trabajo para listado'!$AB$155:$AB$1048576,0),MATCH((CUADRO!M$4&amp;$E645),'Hoja de Trabajo para listado'!$AB$151:$BA$151,0)),0)+IFERROR(INDEX('Hoja de Trabajo para listado'!$BC$155:$CB$1048576,MATCH($A645,'Hoja de Trabajo para listado'!$BC$155:$BC$1048576,0),MATCH((CUADRO!M$4&amp;$E645),'Hoja de Trabajo para listado'!$BC$151:$CB$151,0)),0)+IFERROR(INDEX('Hoja de Trabajo para listado'!$DE$153:$DG$274,MATCH($A645,'Hoja de Trabajo para listado'!$DE$153:$DE$1048576,0),MATCH((CUADRO!M$4&amp;$E645),'Hoja de Trabajo para listado'!$DE$151:$DG$151,0)),0)+IFERROR(INDEX('Hoja de Trabajo para listado'!$CD$155:$DC$1048576,MATCH($A645,'Hoja de Trabajo para listado'!$CD$155:$CD$1048576,0),MATCH((CUADRO!M$4&amp;$E645),'Hoja de Trabajo para listado'!$CD$151:$DC$151,0)),0)</f>
        <v>0</v>
      </c>
      <c r="N645" s="243">
        <f ca="1">+IFERROR(INDEX('Hoja de Trabajo para listado'!$A$155:$Z$1048576,MATCH($A645,'Hoja de Trabajo para listado'!$A$155:$A$1048576,0),MATCH((CUADRO!N$4&amp;$E645),'Hoja de Trabajo para listado'!$A$151:$Z$151,0)),0)+IFERROR(INDEX('Hoja de Trabajo para listado'!$AB$155:$BA$1048576,MATCH($A645,'Hoja de Trabajo para listado'!$AB$155:$AB$1048576,0),MATCH((CUADRO!N$4&amp;$E645),'Hoja de Trabajo para listado'!$AB$151:$BA$151,0)),0)+IFERROR(INDEX('Hoja de Trabajo para listado'!$BC$155:$CB$1048576,MATCH($A645,'Hoja de Trabajo para listado'!$BC$155:$BC$1048576,0),MATCH((CUADRO!N$4&amp;$E645),'Hoja de Trabajo para listado'!$BC$151:$CB$151,0)),0)+IFERROR(INDEX('Hoja de Trabajo para listado'!$DE$153:$DG$274,MATCH($A645,'Hoja de Trabajo para listado'!$DE$153:$DE$1048576,0),MATCH((CUADRO!N$4&amp;$E645),'Hoja de Trabajo para listado'!$DE$151:$DG$151,0)),0)+IFERROR(INDEX('Hoja de Trabajo para listado'!$CD$155:$DC$1048576,MATCH($A645,'Hoja de Trabajo para listado'!$CD$155:$CD$1048576,0),MATCH((CUADRO!N$4&amp;$E645),'Hoja de Trabajo para listado'!$CD$151:$DC$151,0)),0)</f>
        <v>0</v>
      </c>
      <c r="O645" s="243">
        <f ca="1">+IFERROR(INDEX('Hoja de Trabajo para listado'!$A$155:$Z$1048576,MATCH($A645,'Hoja de Trabajo para listado'!$A$155:$A$1048576,0),MATCH((CUADRO!O$4&amp;$E645),'Hoja de Trabajo para listado'!$A$151:$Z$151,0)),0)+IFERROR(INDEX('Hoja de Trabajo para listado'!$AB$155:$BA$1048576,MATCH($A645,'Hoja de Trabajo para listado'!$AB$155:$AB$1048576,0),MATCH((CUADRO!O$4&amp;$E645),'Hoja de Trabajo para listado'!$AB$151:$BA$151,0)),0)+IFERROR(INDEX('Hoja de Trabajo para listado'!$BC$155:$CB$1048576,MATCH($A645,'Hoja de Trabajo para listado'!$BC$155:$BC$1048576,0),MATCH((CUADRO!O$4&amp;$E645),'Hoja de Trabajo para listado'!$BC$151:$CB$151,0)),0)+IFERROR(INDEX('Hoja de Trabajo para listado'!$DE$153:$DG$274,MATCH($A645,'Hoja de Trabajo para listado'!$DE$153:$DE$1048576,0),MATCH((CUADRO!O$4&amp;$E645),'Hoja de Trabajo para listado'!$DE$151:$DG$151,0)),0)+IFERROR(INDEX('Hoja de Trabajo para listado'!$CD$155:$DC$1048576,MATCH($A645,'Hoja de Trabajo para listado'!$CD$155:$CD$1048576,0),MATCH((CUADRO!O$4&amp;$E645),'Hoja de Trabajo para listado'!$CD$151:$DC$151,0)),0)</f>
        <v>0</v>
      </c>
      <c r="P645" s="243">
        <f ca="1">+IFERROR(INDEX('Hoja de Trabajo para listado'!$A$155:$Z$1048576,MATCH($A645,'Hoja de Trabajo para listado'!$A$155:$A$1048576,0),MATCH((CUADRO!P$4&amp;$E645),'Hoja de Trabajo para listado'!$A$151:$Z$151,0)),0)+IFERROR(INDEX('Hoja de Trabajo para listado'!$AB$155:$BA$1048576,MATCH($A645,'Hoja de Trabajo para listado'!$AB$155:$AB$1048576,0),MATCH((CUADRO!P$4&amp;$E645),'Hoja de Trabajo para listado'!$AB$151:$BA$151,0)),0)+IFERROR(INDEX('Hoja de Trabajo para listado'!$BC$155:$CB$1048576,MATCH($A645,'Hoja de Trabajo para listado'!$BC$155:$BC$1048576,0),MATCH((CUADRO!P$4&amp;$E645),'Hoja de Trabajo para listado'!$BC$151:$CB$151,0)),0)+IFERROR(INDEX('Hoja de Trabajo para listado'!$DE$153:$DG$274,MATCH($A645,'Hoja de Trabajo para listado'!$DE$153:$DE$1048576,0),MATCH((CUADRO!P$4&amp;$E645),'Hoja de Trabajo para listado'!$DE$151:$DG$151,0)),0)+IFERROR(INDEX('Hoja de Trabajo para listado'!$CD$155:$DC$1048576,MATCH($A645,'Hoja de Trabajo para listado'!$CD$155:$CD$1048576,0),MATCH((CUADRO!P$4&amp;$E645),'Hoja de Trabajo para listado'!$CD$151:$DC$151,0)),0)</f>
        <v>0</v>
      </c>
      <c r="Q645" s="243">
        <f ca="1">+IFERROR(INDEX('Hoja de Trabajo para listado'!$A$155:$Z$1048576,MATCH($A645,'Hoja de Trabajo para listado'!$A$155:$A$1048576,0),MATCH((CUADRO!Q$4&amp;$E645),'Hoja de Trabajo para listado'!$A$151:$Z$151,0)),0)+IFERROR(INDEX('Hoja de Trabajo para listado'!$AB$155:$BA$1048576,MATCH($A645,'Hoja de Trabajo para listado'!$AB$155:$AB$1048576,0),MATCH((CUADRO!Q$4&amp;$E645),'Hoja de Trabajo para listado'!$AB$151:$BA$151,0)),0)+IFERROR(INDEX('Hoja de Trabajo para listado'!$BC$155:$CB$1048576,MATCH($A645,'Hoja de Trabajo para listado'!$BC$155:$BC$1048576,0),MATCH((CUADRO!Q$4&amp;$E645),'Hoja de Trabajo para listado'!$BC$151:$CB$151,0)),0)+IFERROR(INDEX('Hoja de Trabajo para listado'!$DE$153:$DG$274,MATCH($A645,'Hoja de Trabajo para listado'!$DE$153:$DE$1048576,0),MATCH((CUADRO!Q$4&amp;$E645),'Hoja de Trabajo para listado'!$DE$151:$DG$151,0)),0)+IFERROR(INDEX('Hoja de Trabajo para listado'!$CD$155:$DC$1048576,MATCH($A645,'Hoja de Trabajo para listado'!$CD$155:$CD$1048576,0),MATCH((CUADRO!Q$4&amp;$E645),'Hoja de Trabajo para listado'!$CD$151:$DC$151,0)),0)</f>
        <v>0</v>
      </c>
      <c r="R645" s="243">
        <f t="shared" ca="1" si="25"/>
        <v>0</v>
      </c>
      <c r="S645" s="249"/>
      <c r="T645" s="243">
        <f ca="1">+T646</f>
        <v>0</v>
      </c>
      <c r="U645" s="242">
        <f t="shared" si="26"/>
        <v>1</v>
      </c>
      <c r="V645" s="333" t="str">
        <f>+VLOOKUP(A645,bd_lista!$A$3:$E$592,5,FALSE)</f>
        <v>Gobiernos Autonomos Municipales</v>
      </c>
      <c r="W645" s="387" t="str">
        <f>+V645</f>
        <v>Gobiernos Autonomos Municipales</v>
      </c>
      <c r="X645" s="242">
        <f>+VLOOKUP(A645,[4]Sheet1!$A$13:$D$744,4,FALSE)</f>
        <v>0</v>
      </c>
      <c r="Y645" s="242" t="e">
        <f>+VLOOKUP(X645,bd_lista!$A$3:$C$592,3,FALSE)</f>
        <v>#N/A</v>
      </c>
      <c r="Z645" s="294">
        <f>+X645</f>
        <v>0</v>
      </c>
      <c r="AA645" s="295" t="e">
        <f>+Y645</f>
        <v>#N/A</v>
      </c>
    </row>
    <row r="646" spans="1:27" customFormat="1" ht="27" hidden="1" customHeight="1">
      <c r="A646" s="32">
        <v>1274</v>
      </c>
      <c r="B646" s="393"/>
      <c r="C646" s="247" t="str">
        <f>+VLOOKUP(A646,bd_lista!$A$3:$C$592,3,FALSE)</f>
        <v>Gobierno Autónomo Municipal de Santiago de Machaca</v>
      </c>
      <c r="D646" s="390"/>
      <c r="E646" s="244" t="s">
        <v>1305</v>
      </c>
      <c r="F646" s="243">
        <f ca="1">+IFERROR(INDEX('Hoja de Trabajo para listado'!$A$155:$Z$1048576,MATCH($A646,'Hoja de Trabajo para listado'!$A$155:$A$1048576,0),MATCH((CUADRO!F$4&amp;$E646),'Hoja de Trabajo para listado'!$A$151:$Z$151,0)),0)+IFERROR(INDEX('Hoja de Trabajo para listado'!$AB$155:$BA$1048576,MATCH($A646,'Hoja de Trabajo para listado'!$AB$155:$AB$1048576,0),MATCH((CUADRO!F$4&amp;$E646),'Hoja de Trabajo para listado'!$AB$151:$BA$151,0)),0)+IFERROR(INDEX('Hoja de Trabajo para listado'!$BC$155:$CB$1048576,MATCH($A646,'Hoja de Trabajo para listado'!$BC$155:$BC$1048576,0),MATCH((CUADRO!F$4&amp;$E646),'Hoja de Trabajo para listado'!$BC$151:$CB$151,0)),0)+IFERROR(INDEX('Hoja de Trabajo para listado'!$DE$153:$DG$274,MATCH($A646,'Hoja de Trabajo para listado'!$DE$153:$DE$1048576,0),MATCH((CUADRO!F$4&amp;$E646),'Hoja de Trabajo para listado'!$DE$151:$DG$151,0)),0)+IFERROR(INDEX('Hoja de Trabajo para listado'!$CD$155:$DC$1048576,MATCH($A646,'Hoja de Trabajo para listado'!$CD$155:$CD$1048576,0),MATCH((CUADRO!F$4&amp;$E646),'Hoja de Trabajo para listado'!$CD$151:$DC$151,0)),0)</f>
        <v>0</v>
      </c>
      <c r="G646" s="243">
        <f ca="1">+IFERROR(INDEX('Hoja de Trabajo para listado'!$A$155:$Z$1048576,MATCH($A646,'Hoja de Trabajo para listado'!$A$155:$A$1048576,0),MATCH((CUADRO!G$4&amp;$E646),'Hoja de Trabajo para listado'!$A$151:$Z$151,0)),0)+IFERROR(INDEX('Hoja de Trabajo para listado'!$AB$155:$BA$1048576,MATCH($A646,'Hoja de Trabajo para listado'!$AB$155:$AB$1048576,0),MATCH((CUADRO!G$4&amp;$E646),'Hoja de Trabajo para listado'!$AB$151:$BA$151,0)),0)+IFERROR(INDEX('Hoja de Trabajo para listado'!$BC$155:$CB$1048576,MATCH($A646,'Hoja de Trabajo para listado'!$BC$155:$BC$1048576,0),MATCH((CUADRO!G$4&amp;$E646),'Hoja de Trabajo para listado'!$BC$151:$CB$151,0)),0)+IFERROR(INDEX('Hoja de Trabajo para listado'!$DE$153:$DG$274,MATCH($A646,'Hoja de Trabajo para listado'!$DE$153:$DE$1048576,0),MATCH((CUADRO!G$4&amp;$E646),'Hoja de Trabajo para listado'!$DE$151:$DG$151,0)),0)+IFERROR(INDEX('Hoja de Trabajo para listado'!$CD$155:$DC$1048576,MATCH($A646,'Hoja de Trabajo para listado'!$CD$155:$CD$1048576,0),MATCH((CUADRO!G$4&amp;$E646),'Hoja de Trabajo para listado'!$CD$151:$DC$151,0)),0)</f>
        <v>0</v>
      </c>
      <c r="H646" s="243">
        <f ca="1">+IFERROR(INDEX('Hoja de Trabajo para listado'!$A$155:$Z$1048576,MATCH($A646,'Hoja de Trabajo para listado'!$A$155:$A$1048576,0),MATCH((CUADRO!H$4&amp;$E646),'Hoja de Trabajo para listado'!$A$151:$Z$151,0)),0)+IFERROR(INDEX('Hoja de Trabajo para listado'!$AB$155:$BA$1048576,MATCH($A646,'Hoja de Trabajo para listado'!$AB$155:$AB$1048576,0),MATCH((CUADRO!H$4&amp;$E646),'Hoja de Trabajo para listado'!$AB$151:$BA$151,0)),0)+IFERROR(INDEX('Hoja de Trabajo para listado'!$BC$155:$CB$1048576,MATCH($A646,'Hoja de Trabajo para listado'!$BC$155:$BC$1048576,0),MATCH((CUADRO!H$4&amp;$E646),'Hoja de Trabajo para listado'!$BC$151:$CB$151,0)),0)+IFERROR(INDEX('Hoja de Trabajo para listado'!$DE$153:$DG$274,MATCH($A646,'Hoja de Trabajo para listado'!$DE$153:$DE$1048576,0),MATCH((CUADRO!H$4&amp;$E646),'Hoja de Trabajo para listado'!$DE$151:$DG$151,0)),0)+IFERROR(INDEX('Hoja de Trabajo para listado'!$CD$155:$DC$1048576,MATCH($A646,'Hoja de Trabajo para listado'!$CD$155:$CD$1048576,0),MATCH((CUADRO!H$4&amp;$E646),'Hoja de Trabajo para listado'!$CD$151:$DC$151,0)),0)</f>
        <v>0</v>
      </c>
      <c r="I646" s="243">
        <f ca="1">+IFERROR(INDEX('Hoja de Trabajo para listado'!$A$155:$Z$1048576,MATCH($A646,'Hoja de Trabajo para listado'!$A$155:$A$1048576,0),MATCH((CUADRO!I$4&amp;$E646),'Hoja de Trabajo para listado'!$A$151:$Z$151,0)),0)+IFERROR(INDEX('Hoja de Trabajo para listado'!$AB$155:$BA$1048576,MATCH($A646,'Hoja de Trabajo para listado'!$AB$155:$AB$1048576,0),MATCH((CUADRO!I$4&amp;$E646),'Hoja de Trabajo para listado'!$AB$151:$BA$151,0)),0)+IFERROR(INDEX('Hoja de Trabajo para listado'!$BC$155:$CB$1048576,MATCH($A646,'Hoja de Trabajo para listado'!$BC$155:$BC$1048576,0),MATCH((CUADRO!I$4&amp;$E646),'Hoja de Trabajo para listado'!$BC$151:$CB$151,0)),0)+IFERROR(INDEX('Hoja de Trabajo para listado'!$DE$153:$DG$274,MATCH($A646,'Hoja de Trabajo para listado'!$DE$153:$DE$1048576,0),MATCH((CUADRO!I$4&amp;$E646),'Hoja de Trabajo para listado'!$DE$151:$DG$151,0)),0)+IFERROR(INDEX('Hoja de Trabajo para listado'!$CD$155:$DC$1048576,MATCH($A646,'Hoja de Trabajo para listado'!$CD$155:$CD$1048576,0),MATCH((CUADRO!I$4&amp;$E646),'Hoja de Trabajo para listado'!$CD$151:$DC$151,0)),0)</f>
        <v>0</v>
      </c>
      <c r="J646" s="243">
        <f ca="1">+IFERROR(INDEX('Hoja de Trabajo para listado'!$A$155:$Z$1048576,MATCH($A646,'Hoja de Trabajo para listado'!$A$155:$A$1048576,0),MATCH((CUADRO!J$4&amp;$E646),'Hoja de Trabajo para listado'!$A$151:$Z$151,0)),0)+IFERROR(INDEX('Hoja de Trabajo para listado'!$AB$155:$BA$1048576,MATCH($A646,'Hoja de Trabajo para listado'!$AB$155:$AB$1048576,0),MATCH((CUADRO!J$4&amp;$E646),'Hoja de Trabajo para listado'!$AB$151:$BA$151,0)),0)+IFERROR(INDEX('Hoja de Trabajo para listado'!$BC$155:$CB$1048576,MATCH($A646,'Hoja de Trabajo para listado'!$BC$155:$BC$1048576,0),MATCH((CUADRO!J$4&amp;$E646),'Hoja de Trabajo para listado'!$BC$151:$CB$151,0)),0)+IFERROR(INDEX('Hoja de Trabajo para listado'!$DE$153:$DG$274,MATCH($A646,'Hoja de Trabajo para listado'!$DE$153:$DE$1048576,0),MATCH((CUADRO!J$4&amp;$E646),'Hoja de Trabajo para listado'!$DE$151:$DG$151,0)),0)+IFERROR(INDEX('Hoja de Trabajo para listado'!$CD$155:$DC$1048576,MATCH($A646,'Hoja de Trabajo para listado'!$CD$155:$CD$1048576,0),MATCH((CUADRO!J$4&amp;$E646),'Hoja de Trabajo para listado'!$CD$151:$DC$151,0)),0)</f>
        <v>0</v>
      </c>
      <c r="K646" s="243">
        <f ca="1">+IFERROR(INDEX('Hoja de Trabajo para listado'!$A$155:$Z$1048576,MATCH($A646,'Hoja de Trabajo para listado'!$A$155:$A$1048576,0),MATCH((CUADRO!K$4&amp;$E646),'Hoja de Trabajo para listado'!$A$151:$Z$151,0)),0)+IFERROR(INDEX('Hoja de Trabajo para listado'!$AB$155:$BA$1048576,MATCH($A646,'Hoja de Trabajo para listado'!$AB$155:$AB$1048576,0),MATCH((CUADRO!K$4&amp;$E646),'Hoja de Trabajo para listado'!$AB$151:$BA$151,0)),0)+IFERROR(INDEX('Hoja de Trabajo para listado'!$BC$155:$CB$1048576,MATCH($A646,'Hoja de Trabajo para listado'!$BC$155:$BC$1048576,0),MATCH((CUADRO!K$4&amp;$E646),'Hoja de Trabajo para listado'!$BC$151:$CB$151,0)),0)+IFERROR(INDEX('Hoja de Trabajo para listado'!$DE$153:$DG$274,MATCH($A646,'Hoja de Trabajo para listado'!$DE$153:$DE$1048576,0),MATCH((CUADRO!K$4&amp;$E646),'Hoja de Trabajo para listado'!$DE$151:$DG$151,0)),0)+IFERROR(INDEX('Hoja de Trabajo para listado'!$CD$155:$DC$1048576,MATCH($A646,'Hoja de Trabajo para listado'!$CD$155:$CD$1048576,0),MATCH((CUADRO!K$4&amp;$E646),'Hoja de Trabajo para listado'!$CD$151:$DC$151,0)),0)</f>
        <v>0</v>
      </c>
      <c r="L646" s="243">
        <f ca="1">+IFERROR(INDEX('Hoja de Trabajo para listado'!$A$155:$Z$1048576,MATCH($A646,'Hoja de Trabajo para listado'!$A$155:$A$1048576,0),MATCH((CUADRO!L$4&amp;$E646),'Hoja de Trabajo para listado'!$A$151:$Z$151,0)),0)+IFERROR(INDEX('Hoja de Trabajo para listado'!$AB$155:$BA$1048576,MATCH($A646,'Hoja de Trabajo para listado'!$AB$155:$AB$1048576,0),MATCH((CUADRO!L$4&amp;$E646),'Hoja de Trabajo para listado'!$AB$151:$BA$151,0)),0)+IFERROR(INDEX('Hoja de Trabajo para listado'!$BC$155:$CB$1048576,MATCH($A646,'Hoja de Trabajo para listado'!$BC$155:$BC$1048576,0),MATCH((CUADRO!L$4&amp;$E646),'Hoja de Trabajo para listado'!$BC$151:$CB$151,0)),0)+IFERROR(INDEX('Hoja de Trabajo para listado'!$DE$153:$DG$274,MATCH($A646,'Hoja de Trabajo para listado'!$DE$153:$DE$1048576,0),MATCH((CUADRO!L$4&amp;$E646),'Hoja de Trabajo para listado'!$DE$151:$DG$151,0)),0)+IFERROR(INDEX('Hoja de Trabajo para listado'!$CD$155:$DC$1048576,MATCH($A646,'Hoja de Trabajo para listado'!$CD$155:$CD$1048576,0),MATCH((CUADRO!L$4&amp;$E646),'Hoja de Trabajo para listado'!$CD$151:$DC$151,0)),0)</f>
        <v>0</v>
      </c>
      <c r="M646" s="243">
        <f ca="1">+IFERROR(INDEX('Hoja de Trabajo para listado'!$A$155:$Z$1048576,MATCH($A646,'Hoja de Trabajo para listado'!$A$155:$A$1048576,0),MATCH((CUADRO!M$4&amp;$E646),'Hoja de Trabajo para listado'!$A$151:$Z$151,0)),0)+IFERROR(INDEX('Hoja de Trabajo para listado'!$AB$155:$BA$1048576,MATCH($A646,'Hoja de Trabajo para listado'!$AB$155:$AB$1048576,0),MATCH((CUADRO!M$4&amp;$E646),'Hoja de Trabajo para listado'!$AB$151:$BA$151,0)),0)+IFERROR(INDEX('Hoja de Trabajo para listado'!$BC$155:$CB$1048576,MATCH($A646,'Hoja de Trabajo para listado'!$BC$155:$BC$1048576,0),MATCH((CUADRO!M$4&amp;$E646),'Hoja de Trabajo para listado'!$BC$151:$CB$151,0)),0)+IFERROR(INDEX('Hoja de Trabajo para listado'!$DE$153:$DG$274,MATCH($A646,'Hoja de Trabajo para listado'!$DE$153:$DE$1048576,0),MATCH((CUADRO!M$4&amp;$E646),'Hoja de Trabajo para listado'!$DE$151:$DG$151,0)),0)+IFERROR(INDEX('Hoja de Trabajo para listado'!$CD$155:$DC$1048576,MATCH($A646,'Hoja de Trabajo para listado'!$CD$155:$CD$1048576,0),MATCH((CUADRO!M$4&amp;$E646),'Hoja de Trabajo para listado'!$CD$151:$DC$151,0)),0)</f>
        <v>0</v>
      </c>
      <c r="N646" s="243">
        <f ca="1">+IFERROR(INDEX('Hoja de Trabajo para listado'!$A$155:$Z$1048576,MATCH($A646,'Hoja de Trabajo para listado'!$A$155:$A$1048576,0),MATCH((CUADRO!N$4&amp;$E646),'Hoja de Trabajo para listado'!$A$151:$Z$151,0)),0)+IFERROR(INDEX('Hoja de Trabajo para listado'!$AB$155:$BA$1048576,MATCH($A646,'Hoja de Trabajo para listado'!$AB$155:$AB$1048576,0),MATCH((CUADRO!N$4&amp;$E646),'Hoja de Trabajo para listado'!$AB$151:$BA$151,0)),0)+IFERROR(INDEX('Hoja de Trabajo para listado'!$BC$155:$CB$1048576,MATCH($A646,'Hoja de Trabajo para listado'!$BC$155:$BC$1048576,0),MATCH((CUADRO!N$4&amp;$E646),'Hoja de Trabajo para listado'!$BC$151:$CB$151,0)),0)+IFERROR(INDEX('Hoja de Trabajo para listado'!$DE$153:$DG$274,MATCH($A646,'Hoja de Trabajo para listado'!$DE$153:$DE$1048576,0),MATCH((CUADRO!N$4&amp;$E646),'Hoja de Trabajo para listado'!$DE$151:$DG$151,0)),0)+IFERROR(INDEX('Hoja de Trabajo para listado'!$CD$155:$DC$1048576,MATCH($A646,'Hoja de Trabajo para listado'!$CD$155:$CD$1048576,0),MATCH((CUADRO!N$4&amp;$E646),'Hoja de Trabajo para listado'!$CD$151:$DC$151,0)),0)</f>
        <v>0</v>
      </c>
      <c r="O646" s="243">
        <f ca="1">+IFERROR(INDEX('Hoja de Trabajo para listado'!$A$155:$Z$1048576,MATCH($A646,'Hoja de Trabajo para listado'!$A$155:$A$1048576,0),MATCH((CUADRO!O$4&amp;$E646),'Hoja de Trabajo para listado'!$A$151:$Z$151,0)),0)+IFERROR(INDEX('Hoja de Trabajo para listado'!$AB$155:$BA$1048576,MATCH($A646,'Hoja de Trabajo para listado'!$AB$155:$AB$1048576,0),MATCH((CUADRO!O$4&amp;$E646),'Hoja de Trabajo para listado'!$AB$151:$BA$151,0)),0)+IFERROR(INDEX('Hoja de Trabajo para listado'!$BC$155:$CB$1048576,MATCH($A646,'Hoja de Trabajo para listado'!$BC$155:$BC$1048576,0),MATCH((CUADRO!O$4&amp;$E646),'Hoja de Trabajo para listado'!$BC$151:$CB$151,0)),0)+IFERROR(INDEX('Hoja de Trabajo para listado'!$DE$153:$DG$274,MATCH($A646,'Hoja de Trabajo para listado'!$DE$153:$DE$1048576,0),MATCH((CUADRO!O$4&amp;$E646),'Hoja de Trabajo para listado'!$DE$151:$DG$151,0)),0)+IFERROR(INDEX('Hoja de Trabajo para listado'!$CD$155:$DC$1048576,MATCH($A646,'Hoja de Trabajo para listado'!$CD$155:$CD$1048576,0),MATCH((CUADRO!O$4&amp;$E646),'Hoja de Trabajo para listado'!$CD$151:$DC$151,0)),0)</f>
        <v>0</v>
      </c>
      <c r="P646" s="243">
        <f ca="1">+IFERROR(INDEX('Hoja de Trabajo para listado'!$A$155:$Z$1048576,MATCH($A646,'Hoja de Trabajo para listado'!$A$155:$A$1048576,0),MATCH((CUADRO!P$4&amp;$E646),'Hoja de Trabajo para listado'!$A$151:$Z$151,0)),0)+IFERROR(INDEX('Hoja de Trabajo para listado'!$AB$155:$BA$1048576,MATCH($A646,'Hoja de Trabajo para listado'!$AB$155:$AB$1048576,0),MATCH((CUADRO!P$4&amp;$E646),'Hoja de Trabajo para listado'!$AB$151:$BA$151,0)),0)+IFERROR(INDEX('Hoja de Trabajo para listado'!$BC$155:$CB$1048576,MATCH($A646,'Hoja de Trabajo para listado'!$BC$155:$BC$1048576,0),MATCH((CUADRO!P$4&amp;$E646),'Hoja de Trabajo para listado'!$BC$151:$CB$151,0)),0)+IFERROR(INDEX('Hoja de Trabajo para listado'!$DE$153:$DG$274,MATCH($A646,'Hoja de Trabajo para listado'!$DE$153:$DE$1048576,0),MATCH((CUADRO!P$4&amp;$E646),'Hoja de Trabajo para listado'!$DE$151:$DG$151,0)),0)+IFERROR(INDEX('Hoja de Trabajo para listado'!$CD$155:$DC$1048576,MATCH($A646,'Hoja de Trabajo para listado'!$CD$155:$CD$1048576,0),MATCH((CUADRO!P$4&amp;$E646),'Hoja de Trabajo para listado'!$CD$151:$DC$151,0)),0)</f>
        <v>0</v>
      </c>
      <c r="Q646" s="243">
        <f ca="1">+IFERROR(INDEX('Hoja de Trabajo para listado'!$A$155:$Z$1048576,MATCH($A646,'Hoja de Trabajo para listado'!$A$155:$A$1048576,0),MATCH((CUADRO!Q$4&amp;$E646),'Hoja de Trabajo para listado'!$A$151:$Z$151,0)),0)+IFERROR(INDEX('Hoja de Trabajo para listado'!$AB$155:$BA$1048576,MATCH($A646,'Hoja de Trabajo para listado'!$AB$155:$AB$1048576,0),MATCH((CUADRO!Q$4&amp;$E646),'Hoja de Trabajo para listado'!$AB$151:$BA$151,0)),0)+IFERROR(INDEX('Hoja de Trabajo para listado'!$BC$155:$CB$1048576,MATCH($A646,'Hoja de Trabajo para listado'!$BC$155:$BC$1048576,0),MATCH((CUADRO!Q$4&amp;$E646),'Hoja de Trabajo para listado'!$BC$151:$CB$151,0)),0)+IFERROR(INDEX('Hoja de Trabajo para listado'!$DE$153:$DG$274,MATCH($A646,'Hoja de Trabajo para listado'!$DE$153:$DE$1048576,0),MATCH((CUADRO!Q$4&amp;$E646),'Hoja de Trabajo para listado'!$DE$151:$DG$151,0)),0)+IFERROR(INDEX('Hoja de Trabajo para listado'!$CD$155:$DC$1048576,MATCH($A646,'Hoja de Trabajo para listado'!$CD$155:$CD$1048576,0),MATCH((CUADRO!Q$4&amp;$E646),'Hoja de Trabajo para listado'!$CD$151:$DC$151,0)),0)</f>
        <v>0</v>
      </c>
      <c r="R646" s="243">
        <f t="shared" ca="1" si="25"/>
        <v>0</v>
      </c>
      <c r="S646" s="249">
        <f ca="1">+R645+R646</f>
        <v>0</v>
      </c>
      <c r="T646" s="243">
        <f ca="1">+S646</f>
        <v>0</v>
      </c>
      <c r="U646" s="242">
        <f t="shared" si="26"/>
        <v>2</v>
      </c>
      <c r="V646" s="333" t="str">
        <f>+VLOOKUP(A646,bd_lista!$A$3:$E$592,5,FALSE)</f>
        <v>Gobiernos Autonomos Municipales</v>
      </c>
      <c r="W646" s="388"/>
      <c r="X646" s="242">
        <f>+VLOOKUP(A646,[4]Sheet1!$A$13:$D$744,4,FALSE)</f>
        <v>0</v>
      </c>
      <c r="Y646" s="242" t="e">
        <f>+VLOOKUP(X646,bd_lista!$A$3:$C$592,3,FALSE)</f>
        <v>#N/A</v>
      </c>
      <c r="Z646" s="292"/>
      <c r="AA646" s="293"/>
    </row>
    <row r="647" spans="1:27" customFormat="1" ht="15" hidden="1" customHeight="1">
      <c r="A647" s="32">
        <v>1275</v>
      </c>
      <c r="B647" s="392">
        <f>+A647</f>
        <v>1275</v>
      </c>
      <c r="C647" s="247" t="str">
        <f>+VLOOKUP(A647,bd_lista!$A$3:$C$592,3,FALSE)</f>
        <v>Gobierno Autónomo Municipal de Catacora</v>
      </c>
      <c r="D647" s="389" t="str">
        <f>+C647</f>
        <v>Gobierno Autónomo Municipal de Catacora</v>
      </c>
      <c r="E647" s="242" t="s">
        <v>1304</v>
      </c>
      <c r="F647" s="243">
        <f ca="1">+IFERROR(INDEX('Hoja de Trabajo para listado'!$A$155:$Z$1048576,MATCH($A647,'Hoja de Trabajo para listado'!$A$155:$A$1048576,0),MATCH((CUADRO!F$4&amp;$E647),'Hoja de Trabajo para listado'!$A$151:$Z$151,0)),0)+IFERROR(INDEX('Hoja de Trabajo para listado'!$AB$155:$BA$1048576,MATCH($A647,'Hoja de Trabajo para listado'!$AB$155:$AB$1048576,0),MATCH((CUADRO!F$4&amp;$E647),'Hoja de Trabajo para listado'!$AB$151:$BA$151,0)),0)+IFERROR(INDEX('Hoja de Trabajo para listado'!$BC$155:$CB$1048576,MATCH($A647,'Hoja de Trabajo para listado'!$BC$155:$BC$1048576,0),MATCH((CUADRO!F$4&amp;$E647),'Hoja de Trabajo para listado'!$BC$151:$CB$151,0)),0)+IFERROR(INDEX('Hoja de Trabajo para listado'!$DE$153:$DG$274,MATCH($A647,'Hoja de Trabajo para listado'!$DE$153:$DE$1048576,0),MATCH((CUADRO!F$4&amp;$E647),'Hoja de Trabajo para listado'!$DE$151:$DG$151,0)),0)+IFERROR(INDEX('Hoja de Trabajo para listado'!$CD$155:$DC$1048576,MATCH($A647,'Hoja de Trabajo para listado'!$CD$155:$CD$1048576,0),MATCH((CUADRO!F$4&amp;$E647),'Hoja de Trabajo para listado'!$CD$151:$DC$151,0)),0)</f>
        <v>0</v>
      </c>
      <c r="G647" s="243">
        <f ca="1">+IFERROR(INDEX('Hoja de Trabajo para listado'!$A$155:$Z$1048576,MATCH($A647,'Hoja de Trabajo para listado'!$A$155:$A$1048576,0),MATCH((CUADRO!G$4&amp;$E647),'Hoja de Trabajo para listado'!$A$151:$Z$151,0)),0)+IFERROR(INDEX('Hoja de Trabajo para listado'!$AB$155:$BA$1048576,MATCH($A647,'Hoja de Trabajo para listado'!$AB$155:$AB$1048576,0),MATCH((CUADRO!G$4&amp;$E647),'Hoja de Trabajo para listado'!$AB$151:$BA$151,0)),0)+IFERROR(INDEX('Hoja de Trabajo para listado'!$BC$155:$CB$1048576,MATCH($A647,'Hoja de Trabajo para listado'!$BC$155:$BC$1048576,0),MATCH((CUADRO!G$4&amp;$E647),'Hoja de Trabajo para listado'!$BC$151:$CB$151,0)),0)+IFERROR(INDEX('Hoja de Trabajo para listado'!$DE$153:$DG$274,MATCH($A647,'Hoja de Trabajo para listado'!$DE$153:$DE$1048576,0),MATCH((CUADRO!G$4&amp;$E647),'Hoja de Trabajo para listado'!$DE$151:$DG$151,0)),0)+IFERROR(INDEX('Hoja de Trabajo para listado'!$CD$155:$DC$1048576,MATCH($A647,'Hoja de Trabajo para listado'!$CD$155:$CD$1048576,0),MATCH((CUADRO!G$4&amp;$E647),'Hoja de Trabajo para listado'!$CD$151:$DC$151,0)),0)</f>
        <v>0</v>
      </c>
      <c r="H647" s="243">
        <f ca="1">+IFERROR(INDEX('Hoja de Trabajo para listado'!$A$155:$Z$1048576,MATCH($A647,'Hoja de Trabajo para listado'!$A$155:$A$1048576,0),MATCH((CUADRO!H$4&amp;$E647),'Hoja de Trabajo para listado'!$A$151:$Z$151,0)),0)+IFERROR(INDEX('Hoja de Trabajo para listado'!$AB$155:$BA$1048576,MATCH($A647,'Hoja de Trabajo para listado'!$AB$155:$AB$1048576,0),MATCH((CUADRO!H$4&amp;$E647),'Hoja de Trabajo para listado'!$AB$151:$BA$151,0)),0)+IFERROR(INDEX('Hoja de Trabajo para listado'!$BC$155:$CB$1048576,MATCH($A647,'Hoja de Trabajo para listado'!$BC$155:$BC$1048576,0),MATCH((CUADRO!H$4&amp;$E647),'Hoja de Trabajo para listado'!$BC$151:$CB$151,0)),0)+IFERROR(INDEX('Hoja de Trabajo para listado'!$DE$153:$DG$274,MATCH($A647,'Hoja de Trabajo para listado'!$DE$153:$DE$1048576,0),MATCH((CUADRO!H$4&amp;$E647),'Hoja de Trabajo para listado'!$DE$151:$DG$151,0)),0)+IFERROR(INDEX('Hoja de Trabajo para listado'!$CD$155:$DC$1048576,MATCH($A647,'Hoja de Trabajo para listado'!$CD$155:$CD$1048576,0),MATCH((CUADRO!H$4&amp;$E647),'Hoja de Trabajo para listado'!$CD$151:$DC$151,0)),0)</f>
        <v>0</v>
      </c>
      <c r="I647" s="243">
        <f ca="1">+IFERROR(INDEX('Hoja de Trabajo para listado'!$A$155:$Z$1048576,MATCH($A647,'Hoja de Trabajo para listado'!$A$155:$A$1048576,0),MATCH((CUADRO!I$4&amp;$E647),'Hoja de Trabajo para listado'!$A$151:$Z$151,0)),0)+IFERROR(INDEX('Hoja de Trabajo para listado'!$AB$155:$BA$1048576,MATCH($A647,'Hoja de Trabajo para listado'!$AB$155:$AB$1048576,0),MATCH((CUADRO!I$4&amp;$E647),'Hoja de Trabajo para listado'!$AB$151:$BA$151,0)),0)+IFERROR(INDEX('Hoja de Trabajo para listado'!$BC$155:$CB$1048576,MATCH($A647,'Hoja de Trabajo para listado'!$BC$155:$BC$1048576,0),MATCH((CUADRO!I$4&amp;$E647),'Hoja de Trabajo para listado'!$BC$151:$CB$151,0)),0)+IFERROR(INDEX('Hoja de Trabajo para listado'!$DE$153:$DG$274,MATCH($A647,'Hoja de Trabajo para listado'!$DE$153:$DE$1048576,0),MATCH((CUADRO!I$4&amp;$E647),'Hoja de Trabajo para listado'!$DE$151:$DG$151,0)),0)+IFERROR(INDEX('Hoja de Trabajo para listado'!$CD$155:$DC$1048576,MATCH($A647,'Hoja de Trabajo para listado'!$CD$155:$CD$1048576,0),MATCH((CUADRO!I$4&amp;$E647),'Hoja de Trabajo para listado'!$CD$151:$DC$151,0)),0)</f>
        <v>0</v>
      </c>
      <c r="J647" s="243">
        <f ca="1">+IFERROR(INDEX('Hoja de Trabajo para listado'!$A$155:$Z$1048576,MATCH($A647,'Hoja de Trabajo para listado'!$A$155:$A$1048576,0),MATCH((CUADRO!J$4&amp;$E647),'Hoja de Trabajo para listado'!$A$151:$Z$151,0)),0)+IFERROR(INDEX('Hoja de Trabajo para listado'!$AB$155:$BA$1048576,MATCH($A647,'Hoja de Trabajo para listado'!$AB$155:$AB$1048576,0),MATCH((CUADRO!J$4&amp;$E647),'Hoja de Trabajo para listado'!$AB$151:$BA$151,0)),0)+IFERROR(INDEX('Hoja de Trabajo para listado'!$BC$155:$CB$1048576,MATCH($A647,'Hoja de Trabajo para listado'!$BC$155:$BC$1048576,0),MATCH((CUADRO!J$4&amp;$E647),'Hoja de Trabajo para listado'!$BC$151:$CB$151,0)),0)+IFERROR(INDEX('Hoja de Trabajo para listado'!$DE$153:$DG$274,MATCH($A647,'Hoja de Trabajo para listado'!$DE$153:$DE$1048576,0),MATCH((CUADRO!J$4&amp;$E647),'Hoja de Trabajo para listado'!$DE$151:$DG$151,0)),0)+IFERROR(INDEX('Hoja de Trabajo para listado'!$CD$155:$DC$1048576,MATCH($A647,'Hoja de Trabajo para listado'!$CD$155:$CD$1048576,0),MATCH((CUADRO!J$4&amp;$E647),'Hoja de Trabajo para listado'!$CD$151:$DC$151,0)),0)</f>
        <v>0</v>
      </c>
      <c r="K647" s="243">
        <f ca="1">+IFERROR(INDEX('Hoja de Trabajo para listado'!$A$155:$Z$1048576,MATCH($A647,'Hoja de Trabajo para listado'!$A$155:$A$1048576,0),MATCH((CUADRO!K$4&amp;$E647),'Hoja de Trabajo para listado'!$A$151:$Z$151,0)),0)+IFERROR(INDEX('Hoja de Trabajo para listado'!$AB$155:$BA$1048576,MATCH($A647,'Hoja de Trabajo para listado'!$AB$155:$AB$1048576,0),MATCH((CUADRO!K$4&amp;$E647),'Hoja de Trabajo para listado'!$AB$151:$BA$151,0)),0)+IFERROR(INDEX('Hoja de Trabajo para listado'!$BC$155:$CB$1048576,MATCH($A647,'Hoja de Trabajo para listado'!$BC$155:$BC$1048576,0),MATCH((CUADRO!K$4&amp;$E647),'Hoja de Trabajo para listado'!$BC$151:$CB$151,0)),0)+IFERROR(INDEX('Hoja de Trabajo para listado'!$DE$153:$DG$274,MATCH($A647,'Hoja de Trabajo para listado'!$DE$153:$DE$1048576,0),MATCH((CUADRO!K$4&amp;$E647),'Hoja de Trabajo para listado'!$DE$151:$DG$151,0)),0)+IFERROR(INDEX('Hoja de Trabajo para listado'!$CD$155:$DC$1048576,MATCH($A647,'Hoja de Trabajo para listado'!$CD$155:$CD$1048576,0),MATCH((CUADRO!K$4&amp;$E647),'Hoja de Trabajo para listado'!$CD$151:$DC$151,0)),0)</f>
        <v>0</v>
      </c>
      <c r="L647" s="243">
        <f ca="1">+IFERROR(INDEX('Hoja de Trabajo para listado'!$A$155:$Z$1048576,MATCH($A647,'Hoja de Trabajo para listado'!$A$155:$A$1048576,0),MATCH((CUADRO!L$4&amp;$E647),'Hoja de Trabajo para listado'!$A$151:$Z$151,0)),0)+IFERROR(INDEX('Hoja de Trabajo para listado'!$AB$155:$BA$1048576,MATCH($A647,'Hoja de Trabajo para listado'!$AB$155:$AB$1048576,0),MATCH((CUADRO!L$4&amp;$E647),'Hoja de Trabajo para listado'!$AB$151:$BA$151,0)),0)+IFERROR(INDEX('Hoja de Trabajo para listado'!$BC$155:$CB$1048576,MATCH($A647,'Hoja de Trabajo para listado'!$BC$155:$BC$1048576,0),MATCH((CUADRO!L$4&amp;$E647),'Hoja de Trabajo para listado'!$BC$151:$CB$151,0)),0)+IFERROR(INDEX('Hoja de Trabajo para listado'!$DE$153:$DG$274,MATCH($A647,'Hoja de Trabajo para listado'!$DE$153:$DE$1048576,0),MATCH((CUADRO!L$4&amp;$E647),'Hoja de Trabajo para listado'!$DE$151:$DG$151,0)),0)+IFERROR(INDEX('Hoja de Trabajo para listado'!$CD$155:$DC$1048576,MATCH($A647,'Hoja de Trabajo para listado'!$CD$155:$CD$1048576,0),MATCH((CUADRO!L$4&amp;$E647),'Hoja de Trabajo para listado'!$CD$151:$DC$151,0)),0)</f>
        <v>0</v>
      </c>
      <c r="M647" s="243">
        <f ca="1">+IFERROR(INDEX('Hoja de Trabajo para listado'!$A$155:$Z$1048576,MATCH($A647,'Hoja de Trabajo para listado'!$A$155:$A$1048576,0),MATCH((CUADRO!M$4&amp;$E647),'Hoja de Trabajo para listado'!$A$151:$Z$151,0)),0)+IFERROR(INDEX('Hoja de Trabajo para listado'!$AB$155:$BA$1048576,MATCH($A647,'Hoja de Trabajo para listado'!$AB$155:$AB$1048576,0),MATCH((CUADRO!M$4&amp;$E647),'Hoja de Trabajo para listado'!$AB$151:$BA$151,0)),0)+IFERROR(INDEX('Hoja de Trabajo para listado'!$BC$155:$CB$1048576,MATCH($A647,'Hoja de Trabajo para listado'!$BC$155:$BC$1048576,0),MATCH((CUADRO!M$4&amp;$E647),'Hoja de Trabajo para listado'!$BC$151:$CB$151,0)),0)+IFERROR(INDEX('Hoja de Trabajo para listado'!$DE$153:$DG$274,MATCH($A647,'Hoja de Trabajo para listado'!$DE$153:$DE$1048576,0),MATCH((CUADRO!M$4&amp;$E647),'Hoja de Trabajo para listado'!$DE$151:$DG$151,0)),0)+IFERROR(INDEX('Hoja de Trabajo para listado'!$CD$155:$DC$1048576,MATCH($A647,'Hoja de Trabajo para listado'!$CD$155:$CD$1048576,0),MATCH((CUADRO!M$4&amp;$E647),'Hoja de Trabajo para listado'!$CD$151:$DC$151,0)),0)</f>
        <v>0</v>
      </c>
      <c r="N647" s="243">
        <f ca="1">+IFERROR(INDEX('Hoja de Trabajo para listado'!$A$155:$Z$1048576,MATCH($A647,'Hoja de Trabajo para listado'!$A$155:$A$1048576,0),MATCH((CUADRO!N$4&amp;$E647),'Hoja de Trabajo para listado'!$A$151:$Z$151,0)),0)+IFERROR(INDEX('Hoja de Trabajo para listado'!$AB$155:$BA$1048576,MATCH($A647,'Hoja de Trabajo para listado'!$AB$155:$AB$1048576,0),MATCH((CUADRO!N$4&amp;$E647),'Hoja de Trabajo para listado'!$AB$151:$BA$151,0)),0)+IFERROR(INDEX('Hoja de Trabajo para listado'!$BC$155:$CB$1048576,MATCH($A647,'Hoja de Trabajo para listado'!$BC$155:$BC$1048576,0),MATCH((CUADRO!N$4&amp;$E647),'Hoja de Trabajo para listado'!$BC$151:$CB$151,0)),0)+IFERROR(INDEX('Hoja de Trabajo para listado'!$DE$153:$DG$274,MATCH($A647,'Hoja de Trabajo para listado'!$DE$153:$DE$1048576,0),MATCH((CUADRO!N$4&amp;$E647),'Hoja de Trabajo para listado'!$DE$151:$DG$151,0)),0)+IFERROR(INDEX('Hoja de Trabajo para listado'!$CD$155:$DC$1048576,MATCH($A647,'Hoja de Trabajo para listado'!$CD$155:$CD$1048576,0),MATCH((CUADRO!N$4&amp;$E647),'Hoja de Trabajo para listado'!$CD$151:$DC$151,0)),0)</f>
        <v>0</v>
      </c>
      <c r="O647" s="243">
        <f ca="1">+IFERROR(INDEX('Hoja de Trabajo para listado'!$A$155:$Z$1048576,MATCH($A647,'Hoja de Trabajo para listado'!$A$155:$A$1048576,0),MATCH((CUADRO!O$4&amp;$E647),'Hoja de Trabajo para listado'!$A$151:$Z$151,0)),0)+IFERROR(INDEX('Hoja de Trabajo para listado'!$AB$155:$BA$1048576,MATCH($A647,'Hoja de Trabajo para listado'!$AB$155:$AB$1048576,0),MATCH((CUADRO!O$4&amp;$E647),'Hoja de Trabajo para listado'!$AB$151:$BA$151,0)),0)+IFERROR(INDEX('Hoja de Trabajo para listado'!$BC$155:$CB$1048576,MATCH($A647,'Hoja de Trabajo para listado'!$BC$155:$BC$1048576,0),MATCH((CUADRO!O$4&amp;$E647),'Hoja de Trabajo para listado'!$BC$151:$CB$151,0)),0)+IFERROR(INDEX('Hoja de Trabajo para listado'!$DE$153:$DG$274,MATCH($A647,'Hoja de Trabajo para listado'!$DE$153:$DE$1048576,0),MATCH((CUADRO!O$4&amp;$E647),'Hoja de Trabajo para listado'!$DE$151:$DG$151,0)),0)+IFERROR(INDEX('Hoja de Trabajo para listado'!$CD$155:$DC$1048576,MATCH($A647,'Hoja de Trabajo para listado'!$CD$155:$CD$1048576,0),MATCH((CUADRO!O$4&amp;$E647),'Hoja de Trabajo para listado'!$CD$151:$DC$151,0)),0)</f>
        <v>0</v>
      </c>
      <c r="P647" s="243">
        <f ca="1">+IFERROR(INDEX('Hoja de Trabajo para listado'!$A$155:$Z$1048576,MATCH($A647,'Hoja de Trabajo para listado'!$A$155:$A$1048576,0),MATCH((CUADRO!P$4&amp;$E647),'Hoja de Trabajo para listado'!$A$151:$Z$151,0)),0)+IFERROR(INDEX('Hoja de Trabajo para listado'!$AB$155:$BA$1048576,MATCH($A647,'Hoja de Trabajo para listado'!$AB$155:$AB$1048576,0),MATCH((CUADRO!P$4&amp;$E647),'Hoja de Trabajo para listado'!$AB$151:$BA$151,0)),0)+IFERROR(INDEX('Hoja de Trabajo para listado'!$BC$155:$CB$1048576,MATCH($A647,'Hoja de Trabajo para listado'!$BC$155:$BC$1048576,0),MATCH((CUADRO!P$4&amp;$E647),'Hoja de Trabajo para listado'!$BC$151:$CB$151,0)),0)+IFERROR(INDEX('Hoja de Trabajo para listado'!$DE$153:$DG$274,MATCH($A647,'Hoja de Trabajo para listado'!$DE$153:$DE$1048576,0),MATCH((CUADRO!P$4&amp;$E647),'Hoja de Trabajo para listado'!$DE$151:$DG$151,0)),0)+IFERROR(INDEX('Hoja de Trabajo para listado'!$CD$155:$DC$1048576,MATCH($A647,'Hoja de Trabajo para listado'!$CD$155:$CD$1048576,0),MATCH((CUADRO!P$4&amp;$E647),'Hoja de Trabajo para listado'!$CD$151:$DC$151,0)),0)</f>
        <v>0</v>
      </c>
      <c r="Q647" s="243">
        <f ca="1">+IFERROR(INDEX('Hoja de Trabajo para listado'!$A$155:$Z$1048576,MATCH($A647,'Hoja de Trabajo para listado'!$A$155:$A$1048576,0),MATCH((CUADRO!Q$4&amp;$E647),'Hoja de Trabajo para listado'!$A$151:$Z$151,0)),0)+IFERROR(INDEX('Hoja de Trabajo para listado'!$AB$155:$BA$1048576,MATCH($A647,'Hoja de Trabajo para listado'!$AB$155:$AB$1048576,0),MATCH((CUADRO!Q$4&amp;$E647),'Hoja de Trabajo para listado'!$AB$151:$BA$151,0)),0)+IFERROR(INDEX('Hoja de Trabajo para listado'!$BC$155:$CB$1048576,MATCH($A647,'Hoja de Trabajo para listado'!$BC$155:$BC$1048576,0),MATCH((CUADRO!Q$4&amp;$E647),'Hoja de Trabajo para listado'!$BC$151:$CB$151,0)),0)+IFERROR(INDEX('Hoja de Trabajo para listado'!$DE$153:$DG$274,MATCH($A647,'Hoja de Trabajo para listado'!$DE$153:$DE$1048576,0),MATCH((CUADRO!Q$4&amp;$E647),'Hoja de Trabajo para listado'!$DE$151:$DG$151,0)),0)+IFERROR(INDEX('Hoja de Trabajo para listado'!$CD$155:$DC$1048576,MATCH($A647,'Hoja de Trabajo para listado'!$CD$155:$CD$1048576,0),MATCH((CUADRO!Q$4&amp;$E647),'Hoja de Trabajo para listado'!$CD$151:$DC$151,0)),0)</f>
        <v>0</v>
      </c>
      <c r="R647" s="243">
        <f t="shared" ca="1" si="25"/>
        <v>0</v>
      </c>
      <c r="S647" s="249"/>
      <c r="T647" s="243">
        <f ca="1">+T648</f>
        <v>0</v>
      </c>
      <c r="U647" s="242">
        <f t="shared" si="26"/>
        <v>1</v>
      </c>
      <c r="V647" s="333" t="str">
        <f>+VLOOKUP(A647,bd_lista!$A$3:$E$592,5,FALSE)</f>
        <v>Gobiernos Autonomos Municipales</v>
      </c>
      <c r="W647" s="387" t="str">
        <f>+V647</f>
        <v>Gobiernos Autonomos Municipales</v>
      </c>
      <c r="X647" s="242">
        <f>+VLOOKUP(A647,[4]Sheet1!$A$13:$D$744,4,FALSE)</f>
        <v>0</v>
      </c>
      <c r="Y647" s="242" t="e">
        <f>+VLOOKUP(X647,bd_lista!$A$3:$C$592,3,FALSE)</f>
        <v>#N/A</v>
      </c>
      <c r="Z647" s="294">
        <f>+X647</f>
        <v>0</v>
      </c>
      <c r="AA647" s="295" t="e">
        <f>+Y647</f>
        <v>#N/A</v>
      </c>
    </row>
    <row r="648" spans="1:27" customFormat="1" ht="15" hidden="1" customHeight="1">
      <c r="A648" s="32">
        <v>1275</v>
      </c>
      <c r="B648" s="393"/>
      <c r="C648" s="247" t="str">
        <f>+VLOOKUP(A648,bd_lista!$A$3:$C$592,3,FALSE)</f>
        <v>Gobierno Autónomo Municipal de Catacora</v>
      </c>
      <c r="D648" s="390"/>
      <c r="E648" s="244" t="s">
        <v>1305</v>
      </c>
      <c r="F648" s="243">
        <f ca="1">+IFERROR(INDEX('Hoja de Trabajo para listado'!$A$155:$Z$1048576,MATCH($A648,'Hoja de Trabajo para listado'!$A$155:$A$1048576,0),MATCH((CUADRO!F$4&amp;$E648),'Hoja de Trabajo para listado'!$A$151:$Z$151,0)),0)+IFERROR(INDEX('Hoja de Trabajo para listado'!$AB$155:$BA$1048576,MATCH($A648,'Hoja de Trabajo para listado'!$AB$155:$AB$1048576,0),MATCH((CUADRO!F$4&amp;$E648),'Hoja de Trabajo para listado'!$AB$151:$BA$151,0)),0)+IFERROR(INDEX('Hoja de Trabajo para listado'!$BC$155:$CB$1048576,MATCH($A648,'Hoja de Trabajo para listado'!$BC$155:$BC$1048576,0),MATCH((CUADRO!F$4&amp;$E648),'Hoja de Trabajo para listado'!$BC$151:$CB$151,0)),0)+IFERROR(INDEX('Hoja de Trabajo para listado'!$DE$153:$DG$274,MATCH($A648,'Hoja de Trabajo para listado'!$DE$153:$DE$1048576,0),MATCH((CUADRO!F$4&amp;$E648),'Hoja de Trabajo para listado'!$DE$151:$DG$151,0)),0)+IFERROR(INDEX('Hoja de Trabajo para listado'!$CD$155:$DC$1048576,MATCH($A648,'Hoja de Trabajo para listado'!$CD$155:$CD$1048576,0),MATCH((CUADRO!F$4&amp;$E648),'Hoja de Trabajo para listado'!$CD$151:$DC$151,0)),0)</f>
        <v>0</v>
      </c>
      <c r="G648" s="243">
        <f ca="1">+IFERROR(INDEX('Hoja de Trabajo para listado'!$A$155:$Z$1048576,MATCH($A648,'Hoja de Trabajo para listado'!$A$155:$A$1048576,0),MATCH((CUADRO!G$4&amp;$E648),'Hoja de Trabajo para listado'!$A$151:$Z$151,0)),0)+IFERROR(INDEX('Hoja de Trabajo para listado'!$AB$155:$BA$1048576,MATCH($A648,'Hoja de Trabajo para listado'!$AB$155:$AB$1048576,0),MATCH((CUADRO!G$4&amp;$E648),'Hoja de Trabajo para listado'!$AB$151:$BA$151,0)),0)+IFERROR(INDEX('Hoja de Trabajo para listado'!$BC$155:$CB$1048576,MATCH($A648,'Hoja de Trabajo para listado'!$BC$155:$BC$1048576,0),MATCH((CUADRO!G$4&amp;$E648),'Hoja de Trabajo para listado'!$BC$151:$CB$151,0)),0)+IFERROR(INDEX('Hoja de Trabajo para listado'!$DE$153:$DG$274,MATCH($A648,'Hoja de Trabajo para listado'!$DE$153:$DE$1048576,0),MATCH((CUADRO!G$4&amp;$E648),'Hoja de Trabajo para listado'!$DE$151:$DG$151,0)),0)+IFERROR(INDEX('Hoja de Trabajo para listado'!$CD$155:$DC$1048576,MATCH($A648,'Hoja de Trabajo para listado'!$CD$155:$CD$1048576,0),MATCH((CUADRO!G$4&amp;$E648),'Hoja de Trabajo para listado'!$CD$151:$DC$151,0)),0)</f>
        <v>0</v>
      </c>
      <c r="H648" s="243">
        <f ca="1">+IFERROR(INDEX('Hoja de Trabajo para listado'!$A$155:$Z$1048576,MATCH($A648,'Hoja de Trabajo para listado'!$A$155:$A$1048576,0),MATCH((CUADRO!H$4&amp;$E648),'Hoja de Trabajo para listado'!$A$151:$Z$151,0)),0)+IFERROR(INDEX('Hoja de Trabajo para listado'!$AB$155:$BA$1048576,MATCH($A648,'Hoja de Trabajo para listado'!$AB$155:$AB$1048576,0),MATCH((CUADRO!H$4&amp;$E648),'Hoja de Trabajo para listado'!$AB$151:$BA$151,0)),0)+IFERROR(INDEX('Hoja de Trabajo para listado'!$BC$155:$CB$1048576,MATCH($A648,'Hoja de Trabajo para listado'!$BC$155:$BC$1048576,0),MATCH((CUADRO!H$4&amp;$E648),'Hoja de Trabajo para listado'!$BC$151:$CB$151,0)),0)+IFERROR(INDEX('Hoja de Trabajo para listado'!$DE$153:$DG$274,MATCH($A648,'Hoja de Trabajo para listado'!$DE$153:$DE$1048576,0),MATCH((CUADRO!H$4&amp;$E648),'Hoja de Trabajo para listado'!$DE$151:$DG$151,0)),0)+IFERROR(INDEX('Hoja de Trabajo para listado'!$CD$155:$DC$1048576,MATCH($A648,'Hoja de Trabajo para listado'!$CD$155:$CD$1048576,0),MATCH((CUADRO!H$4&amp;$E648),'Hoja de Trabajo para listado'!$CD$151:$DC$151,0)),0)</f>
        <v>0</v>
      </c>
      <c r="I648" s="243">
        <f ca="1">+IFERROR(INDEX('Hoja de Trabajo para listado'!$A$155:$Z$1048576,MATCH($A648,'Hoja de Trabajo para listado'!$A$155:$A$1048576,0),MATCH((CUADRO!I$4&amp;$E648),'Hoja de Trabajo para listado'!$A$151:$Z$151,0)),0)+IFERROR(INDEX('Hoja de Trabajo para listado'!$AB$155:$BA$1048576,MATCH($A648,'Hoja de Trabajo para listado'!$AB$155:$AB$1048576,0),MATCH((CUADRO!I$4&amp;$E648),'Hoja de Trabajo para listado'!$AB$151:$BA$151,0)),0)+IFERROR(INDEX('Hoja de Trabajo para listado'!$BC$155:$CB$1048576,MATCH($A648,'Hoja de Trabajo para listado'!$BC$155:$BC$1048576,0),MATCH((CUADRO!I$4&amp;$E648),'Hoja de Trabajo para listado'!$BC$151:$CB$151,0)),0)+IFERROR(INDEX('Hoja de Trabajo para listado'!$DE$153:$DG$274,MATCH($A648,'Hoja de Trabajo para listado'!$DE$153:$DE$1048576,0),MATCH((CUADRO!I$4&amp;$E648),'Hoja de Trabajo para listado'!$DE$151:$DG$151,0)),0)+IFERROR(INDEX('Hoja de Trabajo para listado'!$CD$155:$DC$1048576,MATCH($A648,'Hoja de Trabajo para listado'!$CD$155:$CD$1048576,0),MATCH((CUADRO!I$4&amp;$E648),'Hoja de Trabajo para listado'!$CD$151:$DC$151,0)),0)</f>
        <v>0</v>
      </c>
      <c r="J648" s="243">
        <f ca="1">+IFERROR(INDEX('Hoja de Trabajo para listado'!$A$155:$Z$1048576,MATCH($A648,'Hoja de Trabajo para listado'!$A$155:$A$1048576,0),MATCH((CUADRO!J$4&amp;$E648),'Hoja de Trabajo para listado'!$A$151:$Z$151,0)),0)+IFERROR(INDEX('Hoja de Trabajo para listado'!$AB$155:$BA$1048576,MATCH($A648,'Hoja de Trabajo para listado'!$AB$155:$AB$1048576,0),MATCH((CUADRO!J$4&amp;$E648),'Hoja de Trabajo para listado'!$AB$151:$BA$151,0)),0)+IFERROR(INDEX('Hoja de Trabajo para listado'!$BC$155:$CB$1048576,MATCH($A648,'Hoja de Trabajo para listado'!$BC$155:$BC$1048576,0),MATCH((CUADRO!J$4&amp;$E648),'Hoja de Trabajo para listado'!$BC$151:$CB$151,0)),0)+IFERROR(INDEX('Hoja de Trabajo para listado'!$DE$153:$DG$274,MATCH($A648,'Hoja de Trabajo para listado'!$DE$153:$DE$1048576,0),MATCH((CUADRO!J$4&amp;$E648),'Hoja de Trabajo para listado'!$DE$151:$DG$151,0)),0)+IFERROR(INDEX('Hoja de Trabajo para listado'!$CD$155:$DC$1048576,MATCH($A648,'Hoja de Trabajo para listado'!$CD$155:$CD$1048576,0),MATCH((CUADRO!J$4&amp;$E648),'Hoja de Trabajo para listado'!$CD$151:$DC$151,0)),0)</f>
        <v>0</v>
      </c>
      <c r="K648" s="243">
        <f ca="1">+IFERROR(INDEX('Hoja de Trabajo para listado'!$A$155:$Z$1048576,MATCH($A648,'Hoja de Trabajo para listado'!$A$155:$A$1048576,0),MATCH((CUADRO!K$4&amp;$E648),'Hoja de Trabajo para listado'!$A$151:$Z$151,0)),0)+IFERROR(INDEX('Hoja de Trabajo para listado'!$AB$155:$BA$1048576,MATCH($A648,'Hoja de Trabajo para listado'!$AB$155:$AB$1048576,0),MATCH((CUADRO!K$4&amp;$E648),'Hoja de Trabajo para listado'!$AB$151:$BA$151,0)),0)+IFERROR(INDEX('Hoja de Trabajo para listado'!$BC$155:$CB$1048576,MATCH($A648,'Hoja de Trabajo para listado'!$BC$155:$BC$1048576,0),MATCH((CUADRO!K$4&amp;$E648),'Hoja de Trabajo para listado'!$BC$151:$CB$151,0)),0)+IFERROR(INDEX('Hoja de Trabajo para listado'!$DE$153:$DG$274,MATCH($A648,'Hoja de Trabajo para listado'!$DE$153:$DE$1048576,0),MATCH((CUADRO!K$4&amp;$E648),'Hoja de Trabajo para listado'!$DE$151:$DG$151,0)),0)+IFERROR(INDEX('Hoja de Trabajo para listado'!$CD$155:$DC$1048576,MATCH($A648,'Hoja de Trabajo para listado'!$CD$155:$CD$1048576,0),MATCH((CUADRO!K$4&amp;$E648),'Hoja de Trabajo para listado'!$CD$151:$DC$151,0)),0)</f>
        <v>0</v>
      </c>
      <c r="L648" s="243">
        <f ca="1">+IFERROR(INDEX('Hoja de Trabajo para listado'!$A$155:$Z$1048576,MATCH($A648,'Hoja de Trabajo para listado'!$A$155:$A$1048576,0),MATCH((CUADRO!L$4&amp;$E648),'Hoja de Trabajo para listado'!$A$151:$Z$151,0)),0)+IFERROR(INDEX('Hoja de Trabajo para listado'!$AB$155:$BA$1048576,MATCH($A648,'Hoja de Trabajo para listado'!$AB$155:$AB$1048576,0),MATCH((CUADRO!L$4&amp;$E648),'Hoja de Trabajo para listado'!$AB$151:$BA$151,0)),0)+IFERROR(INDEX('Hoja de Trabajo para listado'!$BC$155:$CB$1048576,MATCH($A648,'Hoja de Trabajo para listado'!$BC$155:$BC$1048576,0),MATCH((CUADRO!L$4&amp;$E648),'Hoja de Trabajo para listado'!$BC$151:$CB$151,0)),0)+IFERROR(INDEX('Hoja de Trabajo para listado'!$DE$153:$DG$274,MATCH($A648,'Hoja de Trabajo para listado'!$DE$153:$DE$1048576,0),MATCH((CUADRO!L$4&amp;$E648),'Hoja de Trabajo para listado'!$DE$151:$DG$151,0)),0)+IFERROR(INDEX('Hoja de Trabajo para listado'!$CD$155:$DC$1048576,MATCH($A648,'Hoja de Trabajo para listado'!$CD$155:$CD$1048576,0),MATCH((CUADRO!L$4&amp;$E648),'Hoja de Trabajo para listado'!$CD$151:$DC$151,0)),0)</f>
        <v>0</v>
      </c>
      <c r="M648" s="243">
        <f ca="1">+IFERROR(INDEX('Hoja de Trabajo para listado'!$A$155:$Z$1048576,MATCH($A648,'Hoja de Trabajo para listado'!$A$155:$A$1048576,0),MATCH((CUADRO!M$4&amp;$E648),'Hoja de Trabajo para listado'!$A$151:$Z$151,0)),0)+IFERROR(INDEX('Hoja de Trabajo para listado'!$AB$155:$BA$1048576,MATCH($A648,'Hoja de Trabajo para listado'!$AB$155:$AB$1048576,0),MATCH((CUADRO!M$4&amp;$E648),'Hoja de Trabajo para listado'!$AB$151:$BA$151,0)),0)+IFERROR(INDEX('Hoja de Trabajo para listado'!$BC$155:$CB$1048576,MATCH($A648,'Hoja de Trabajo para listado'!$BC$155:$BC$1048576,0),MATCH((CUADRO!M$4&amp;$E648),'Hoja de Trabajo para listado'!$BC$151:$CB$151,0)),0)+IFERROR(INDEX('Hoja de Trabajo para listado'!$DE$153:$DG$274,MATCH($A648,'Hoja de Trabajo para listado'!$DE$153:$DE$1048576,0),MATCH((CUADRO!M$4&amp;$E648),'Hoja de Trabajo para listado'!$DE$151:$DG$151,0)),0)+IFERROR(INDEX('Hoja de Trabajo para listado'!$CD$155:$DC$1048576,MATCH($A648,'Hoja de Trabajo para listado'!$CD$155:$CD$1048576,0),MATCH((CUADRO!M$4&amp;$E648),'Hoja de Trabajo para listado'!$CD$151:$DC$151,0)),0)</f>
        <v>0</v>
      </c>
      <c r="N648" s="243">
        <f ca="1">+IFERROR(INDEX('Hoja de Trabajo para listado'!$A$155:$Z$1048576,MATCH($A648,'Hoja de Trabajo para listado'!$A$155:$A$1048576,0),MATCH((CUADRO!N$4&amp;$E648),'Hoja de Trabajo para listado'!$A$151:$Z$151,0)),0)+IFERROR(INDEX('Hoja de Trabajo para listado'!$AB$155:$BA$1048576,MATCH($A648,'Hoja de Trabajo para listado'!$AB$155:$AB$1048576,0),MATCH((CUADRO!N$4&amp;$E648),'Hoja de Trabajo para listado'!$AB$151:$BA$151,0)),0)+IFERROR(INDEX('Hoja de Trabajo para listado'!$BC$155:$CB$1048576,MATCH($A648,'Hoja de Trabajo para listado'!$BC$155:$BC$1048576,0),MATCH((CUADRO!N$4&amp;$E648),'Hoja de Trabajo para listado'!$BC$151:$CB$151,0)),0)+IFERROR(INDEX('Hoja de Trabajo para listado'!$DE$153:$DG$274,MATCH($A648,'Hoja de Trabajo para listado'!$DE$153:$DE$1048576,0),MATCH((CUADRO!N$4&amp;$E648),'Hoja de Trabajo para listado'!$DE$151:$DG$151,0)),0)+IFERROR(INDEX('Hoja de Trabajo para listado'!$CD$155:$DC$1048576,MATCH($A648,'Hoja de Trabajo para listado'!$CD$155:$CD$1048576,0),MATCH((CUADRO!N$4&amp;$E648),'Hoja de Trabajo para listado'!$CD$151:$DC$151,0)),0)</f>
        <v>0</v>
      </c>
      <c r="O648" s="243">
        <f ca="1">+IFERROR(INDEX('Hoja de Trabajo para listado'!$A$155:$Z$1048576,MATCH($A648,'Hoja de Trabajo para listado'!$A$155:$A$1048576,0),MATCH((CUADRO!O$4&amp;$E648),'Hoja de Trabajo para listado'!$A$151:$Z$151,0)),0)+IFERROR(INDEX('Hoja de Trabajo para listado'!$AB$155:$BA$1048576,MATCH($A648,'Hoja de Trabajo para listado'!$AB$155:$AB$1048576,0),MATCH((CUADRO!O$4&amp;$E648),'Hoja de Trabajo para listado'!$AB$151:$BA$151,0)),0)+IFERROR(INDEX('Hoja de Trabajo para listado'!$BC$155:$CB$1048576,MATCH($A648,'Hoja de Trabajo para listado'!$BC$155:$BC$1048576,0),MATCH((CUADRO!O$4&amp;$E648),'Hoja de Trabajo para listado'!$BC$151:$CB$151,0)),0)+IFERROR(INDEX('Hoja de Trabajo para listado'!$DE$153:$DG$274,MATCH($A648,'Hoja de Trabajo para listado'!$DE$153:$DE$1048576,0),MATCH((CUADRO!O$4&amp;$E648),'Hoja de Trabajo para listado'!$DE$151:$DG$151,0)),0)+IFERROR(INDEX('Hoja de Trabajo para listado'!$CD$155:$DC$1048576,MATCH($A648,'Hoja de Trabajo para listado'!$CD$155:$CD$1048576,0),MATCH((CUADRO!O$4&amp;$E648),'Hoja de Trabajo para listado'!$CD$151:$DC$151,0)),0)</f>
        <v>0</v>
      </c>
      <c r="P648" s="243">
        <f ca="1">+IFERROR(INDEX('Hoja de Trabajo para listado'!$A$155:$Z$1048576,MATCH($A648,'Hoja de Trabajo para listado'!$A$155:$A$1048576,0),MATCH((CUADRO!P$4&amp;$E648),'Hoja de Trabajo para listado'!$A$151:$Z$151,0)),0)+IFERROR(INDEX('Hoja de Trabajo para listado'!$AB$155:$BA$1048576,MATCH($A648,'Hoja de Trabajo para listado'!$AB$155:$AB$1048576,0),MATCH((CUADRO!P$4&amp;$E648),'Hoja de Trabajo para listado'!$AB$151:$BA$151,0)),0)+IFERROR(INDEX('Hoja de Trabajo para listado'!$BC$155:$CB$1048576,MATCH($A648,'Hoja de Trabajo para listado'!$BC$155:$BC$1048576,0),MATCH((CUADRO!P$4&amp;$E648),'Hoja de Trabajo para listado'!$BC$151:$CB$151,0)),0)+IFERROR(INDEX('Hoja de Trabajo para listado'!$DE$153:$DG$274,MATCH($A648,'Hoja de Trabajo para listado'!$DE$153:$DE$1048576,0),MATCH((CUADRO!P$4&amp;$E648),'Hoja de Trabajo para listado'!$DE$151:$DG$151,0)),0)+IFERROR(INDEX('Hoja de Trabajo para listado'!$CD$155:$DC$1048576,MATCH($A648,'Hoja de Trabajo para listado'!$CD$155:$CD$1048576,0),MATCH((CUADRO!P$4&amp;$E648),'Hoja de Trabajo para listado'!$CD$151:$DC$151,0)),0)</f>
        <v>0</v>
      </c>
      <c r="Q648" s="243">
        <f ca="1">+IFERROR(INDEX('Hoja de Trabajo para listado'!$A$155:$Z$1048576,MATCH($A648,'Hoja de Trabajo para listado'!$A$155:$A$1048576,0),MATCH((CUADRO!Q$4&amp;$E648),'Hoja de Trabajo para listado'!$A$151:$Z$151,0)),0)+IFERROR(INDEX('Hoja de Trabajo para listado'!$AB$155:$BA$1048576,MATCH($A648,'Hoja de Trabajo para listado'!$AB$155:$AB$1048576,0),MATCH((CUADRO!Q$4&amp;$E648),'Hoja de Trabajo para listado'!$AB$151:$BA$151,0)),0)+IFERROR(INDEX('Hoja de Trabajo para listado'!$BC$155:$CB$1048576,MATCH($A648,'Hoja de Trabajo para listado'!$BC$155:$BC$1048576,0),MATCH((CUADRO!Q$4&amp;$E648),'Hoja de Trabajo para listado'!$BC$151:$CB$151,0)),0)+IFERROR(INDEX('Hoja de Trabajo para listado'!$DE$153:$DG$274,MATCH($A648,'Hoja de Trabajo para listado'!$DE$153:$DE$1048576,0),MATCH((CUADRO!Q$4&amp;$E648),'Hoja de Trabajo para listado'!$DE$151:$DG$151,0)),0)+IFERROR(INDEX('Hoja de Trabajo para listado'!$CD$155:$DC$1048576,MATCH($A648,'Hoja de Trabajo para listado'!$CD$155:$CD$1048576,0),MATCH((CUADRO!Q$4&amp;$E648),'Hoja de Trabajo para listado'!$CD$151:$DC$151,0)),0)</f>
        <v>0</v>
      </c>
      <c r="R648" s="243">
        <f t="shared" ca="1" si="25"/>
        <v>0</v>
      </c>
      <c r="S648" s="249">
        <f ca="1">+R647+R648</f>
        <v>0</v>
      </c>
      <c r="T648" s="243">
        <f ca="1">+S648</f>
        <v>0</v>
      </c>
      <c r="U648" s="242">
        <f t="shared" si="26"/>
        <v>2</v>
      </c>
      <c r="V648" s="333" t="str">
        <f>+VLOOKUP(A648,bd_lista!$A$3:$E$592,5,FALSE)</f>
        <v>Gobiernos Autonomos Municipales</v>
      </c>
      <c r="W648" s="388"/>
      <c r="X648" s="242">
        <f>+VLOOKUP(A648,[4]Sheet1!$A$13:$D$744,4,FALSE)</f>
        <v>0</v>
      </c>
      <c r="Y648" s="242" t="e">
        <f>+VLOOKUP(X648,bd_lista!$A$3:$C$592,3,FALSE)</f>
        <v>#N/A</v>
      </c>
      <c r="Z648" s="292"/>
      <c r="AA648" s="293"/>
    </row>
    <row r="649" spans="1:27" customFormat="1" ht="15" hidden="1" customHeight="1">
      <c r="A649" s="32">
        <v>1276</v>
      </c>
      <c r="B649" s="392">
        <f>+A649</f>
        <v>1276</v>
      </c>
      <c r="C649" s="247" t="str">
        <f>+VLOOKUP(A649,bd_lista!$A$3:$C$592,3,FALSE)</f>
        <v>Gobierno Autónomo Municipal de Mapiri</v>
      </c>
      <c r="D649" s="389" t="str">
        <f>+C649</f>
        <v>Gobierno Autónomo Municipal de Mapiri</v>
      </c>
      <c r="E649" s="242" t="s">
        <v>1304</v>
      </c>
      <c r="F649" s="243">
        <f ca="1">+IFERROR(INDEX('Hoja de Trabajo para listado'!$A$155:$Z$1048576,MATCH($A649,'Hoja de Trabajo para listado'!$A$155:$A$1048576,0),MATCH((CUADRO!F$4&amp;$E649),'Hoja de Trabajo para listado'!$A$151:$Z$151,0)),0)+IFERROR(INDEX('Hoja de Trabajo para listado'!$AB$155:$BA$1048576,MATCH($A649,'Hoja de Trabajo para listado'!$AB$155:$AB$1048576,0),MATCH((CUADRO!F$4&amp;$E649),'Hoja de Trabajo para listado'!$AB$151:$BA$151,0)),0)+IFERROR(INDEX('Hoja de Trabajo para listado'!$BC$155:$CB$1048576,MATCH($A649,'Hoja de Trabajo para listado'!$BC$155:$BC$1048576,0),MATCH((CUADRO!F$4&amp;$E649),'Hoja de Trabajo para listado'!$BC$151:$CB$151,0)),0)+IFERROR(INDEX('Hoja de Trabajo para listado'!$DE$153:$DG$274,MATCH($A649,'Hoja de Trabajo para listado'!$DE$153:$DE$1048576,0),MATCH((CUADRO!F$4&amp;$E649),'Hoja de Trabajo para listado'!$DE$151:$DG$151,0)),0)+IFERROR(INDEX('Hoja de Trabajo para listado'!$CD$155:$DC$1048576,MATCH($A649,'Hoja de Trabajo para listado'!$CD$155:$CD$1048576,0),MATCH((CUADRO!F$4&amp;$E649),'Hoja de Trabajo para listado'!$CD$151:$DC$151,0)),0)</f>
        <v>0</v>
      </c>
      <c r="G649" s="243">
        <f ca="1">+IFERROR(INDEX('Hoja de Trabajo para listado'!$A$155:$Z$1048576,MATCH($A649,'Hoja de Trabajo para listado'!$A$155:$A$1048576,0),MATCH((CUADRO!G$4&amp;$E649),'Hoja de Trabajo para listado'!$A$151:$Z$151,0)),0)+IFERROR(INDEX('Hoja de Trabajo para listado'!$AB$155:$BA$1048576,MATCH($A649,'Hoja de Trabajo para listado'!$AB$155:$AB$1048576,0),MATCH((CUADRO!G$4&amp;$E649),'Hoja de Trabajo para listado'!$AB$151:$BA$151,0)),0)+IFERROR(INDEX('Hoja de Trabajo para listado'!$BC$155:$CB$1048576,MATCH($A649,'Hoja de Trabajo para listado'!$BC$155:$BC$1048576,0),MATCH((CUADRO!G$4&amp;$E649),'Hoja de Trabajo para listado'!$BC$151:$CB$151,0)),0)+IFERROR(INDEX('Hoja de Trabajo para listado'!$DE$153:$DG$274,MATCH($A649,'Hoja de Trabajo para listado'!$DE$153:$DE$1048576,0),MATCH((CUADRO!G$4&amp;$E649),'Hoja de Trabajo para listado'!$DE$151:$DG$151,0)),0)+IFERROR(INDEX('Hoja de Trabajo para listado'!$CD$155:$DC$1048576,MATCH($A649,'Hoja de Trabajo para listado'!$CD$155:$CD$1048576,0),MATCH((CUADRO!G$4&amp;$E649),'Hoja de Trabajo para listado'!$CD$151:$DC$151,0)),0)</f>
        <v>0</v>
      </c>
      <c r="H649" s="243">
        <f ca="1">+IFERROR(INDEX('Hoja de Trabajo para listado'!$A$155:$Z$1048576,MATCH($A649,'Hoja de Trabajo para listado'!$A$155:$A$1048576,0),MATCH((CUADRO!H$4&amp;$E649),'Hoja de Trabajo para listado'!$A$151:$Z$151,0)),0)+IFERROR(INDEX('Hoja de Trabajo para listado'!$AB$155:$BA$1048576,MATCH($A649,'Hoja de Trabajo para listado'!$AB$155:$AB$1048576,0),MATCH((CUADRO!H$4&amp;$E649),'Hoja de Trabajo para listado'!$AB$151:$BA$151,0)),0)+IFERROR(INDEX('Hoja de Trabajo para listado'!$BC$155:$CB$1048576,MATCH($A649,'Hoja de Trabajo para listado'!$BC$155:$BC$1048576,0),MATCH((CUADRO!H$4&amp;$E649),'Hoja de Trabajo para listado'!$BC$151:$CB$151,0)),0)+IFERROR(INDEX('Hoja de Trabajo para listado'!$DE$153:$DG$274,MATCH($A649,'Hoja de Trabajo para listado'!$DE$153:$DE$1048576,0),MATCH((CUADRO!H$4&amp;$E649),'Hoja de Trabajo para listado'!$DE$151:$DG$151,0)),0)+IFERROR(INDEX('Hoja de Trabajo para listado'!$CD$155:$DC$1048576,MATCH($A649,'Hoja de Trabajo para listado'!$CD$155:$CD$1048576,0),MATCH((CUADRO!H$4&amp;$E649),'Hoja de Trabajo para listado'!$CD$151:$DC$151,0)),0)</f>
        <v>0</v>
      </c>
      <c r="I649" s="243">
        <f ca="1">+IFERROR(INDEX('Hoja de Trabajo para listado'!$A$155:$Z$1048576,MATCH($A649,'Hoja de Trabajo para listado'!$A$155:$A$1048576,0),MATCH((CUADRO!I$4&amp;$E649),'Hoja de Trabajo para listado'!$A$151:$Z$151,0)),0)+IFERROR(INDEX('Hoja de Trabajo para listado'!$AB$155:$BA$1048576,MATCH($A649,'Hoja de Trabajo para listado'!$AB$155:$AB$1048576,0),MATCH((CUADRO!I$4&amp;$E649),'Hoja de Trabajo para listado'!$AB$151:$BA$151,0)),0)+IFERROR(INDEX('Hoja de Trabajo para listado'!$BC$155:$CB$1048576,MATCH($A649,'Hoja de Trabajo para listado'!$BC$155:$BC$1048576,0),MATCH((CUADRO!I$4&amp;$E649),'Hoja de Trabajo para listado'!$BC$151:$CB$151,0)),0)+IFERROR(INDEX('Hoja de Trabajo para listado'!$DE$153:$DG$274,MATCH($A649,'Hoja de Trabajo para listado'!$DE$153:$DE$1048576,0),MATCH((CUADRO!I$4&amp;$E649),'Hoja de Trabajo para listado'!$DE$151:$DG$151,0)),0)+IFERROR(INDEX('Hoja de Trabajo para listado'!$CD$155:$DC$1048576,MATCH($A649,'Hoja de Trabajo para listado'!$CD$155:$CD$1048576,0),MATCH((CUADRO!I$4&amp;$E649),'Hoja de Trabajo para listado'!$CD$151:$DC$151,0)),0)</f>
        <v>0</v>
      </c>
      <c r="J649" s="243">
        <f ca="1">+IFERROR(INDEX('Hoja de Trabajo para listado'!$A$155:$Z$1048576,MATCH($A649,'Hoja de Trabajo para listado'!$A$155:$A$1048576,0),MATCH((CUADRO!J$4&amp;$E649),'Hoja de Trabajo para listado'!$A$151:$Z$151,0)),0)+IFERROR(INDEX('Hoja de Trabajo para listado'!$AB$155:$BA$1048576,MATCH($A649,'Hoja de Trabajo para listado'!$AB$155:$AB$1048576,0),MATCH((CUADRO!J$4&amp;$E649),'Hoja de Trabajo para listado'!$AB$151:$BA$151,0)),0)+IFERROR(INDEX('Hoja de Trabajo para listado'!$BC$155:$CB$1048576,MATCH($A649,'Hoja de Trabajo para listado'!$BC$155:$BC$1048576,0),MATCH((CUADRO!J$4&amp;$E649),'Hoja de Trabajo para listado'!$BC$151:$CB$151,0)),0)+IFERROR(INDEX('Hoja de Trabajo para listado'!$DE$153:$DG$274,MATCH($A649,'Hoja de Trabajo para listado'!$DE$153:$DE$1048576,0),MATCH((CUADRO!J$4&amp;$E649),'Hoja de Trabajo para listado'!$DE$151:$DG$151,0)),0)+IFERROR(INDEX('Hoja de Trabajo para listado'!$CD$155:$DC$1048576,MATCH($A649,'Hoja de Trabajo para listado'!$CD$155:$CD$1048576,0),MATCH((CUADRO!J$4&amp;$E649),'Hoja de Trabajo para listado'!$CD$151:$DC$151,0)),0)</f>
        <v>0</v>
      </c>
      <c r="K649" s="243">
        <f ca="1">+IFERROR(INDEX('Hoja de Trabajo para listado'!$A$155:$Z$1048576,MATCH($A649,'Hoja de Trabajo para listado'!$A$155:$A$1048576,0),MATCH((CUADRO!K$4&amp;$E649),'Hoja de Trabajo para listado'!$A$151:$Z$151,0)),0)+IFERROR(INDEX('Hoja de Trabajo para listado'!$AB$155:$BA$1048576,MATCH($A649,'Hoja de Trabajo para listado'!$AB$155:$AB$1048576,0),MATCH((CUADRO!K$4&amp;$E649),'Hoja de Trabajo para listado'!$AB$151:$BA$151,0)),0)+IFERROR(INDEX('Hoja de Trabajo para listado'!$BC$155:$CB$1048576,MATCH($A649,'Hoja de Trabajo para listado'!$BC$155:$BC$1048576,0),MATCH((CUADRO!K$4&amp;$E649),'Hoja de Trabajo para listado'!$BC$151:$CB$151,0)),0)+IFERROR(INDEX('Hoja de Trabajo para listado'!$DE$153:$DG$274,MATCH($A649,'Hoja de Trabajo para listado'!$DE$153:$DE$1048576,0),MATCH((CUADRO!K$4&amp;$E649),'Hoja de Trabajo para listado'!$DE$151:$DG$151,0)),0)+IFERROR(INDEX('Hoja de Trabajo para listado'!$CD$155:$DC$1048576,MATCH($A649,'Hoja de Trabajo para listado'!$CD$155:$CD$1048576,0),MATCH((CUADRO!K$4&amp;$E649),'Hoja de Trabajo para listado'!$CD$151:$DC$151,0)),0)</f>
        <v>0</v>
      </c>
      <c r="L649" s="243">
        <f ca="1">+IFERROR(INDEX('Hoja de Trabajo para listado'!$A$155:$Z$1048576,MATCH($A649,'Hoja de Trabajo para listado'!$A$155:$A$1048576,0),MATCH((CUADRO!L$4&amp;$E649),'Hoja de Trabajo para listado'!$A$151:$Z$151,0)),0)+IFERROR(INDEX('Hoja de Trabajo para listado'!$AB$155:$BA$1048576,MATCH($A649,'Hoja de Trabajo para listado'!$AB$155:$AB$1048576,0),MATCH((CUADRO!L$4&amp;$E649),'Hoja de Trabajo para listado'!$AB$151:$BA$151,0)),0)+IFERROR(INDEX('Hoja de Trabajo para listado'!$BC$155:$CB$1048576,MATCH($A649,'Hoja de Trabajo para listado'!$BC$155:$BC$1048576,0),MATCH((CUADRO!L$4&amp;$E649),'Hoja de Trabajo para listado'!$BC$151:$CB$151,0)),0)+IFERROR(INDEX('Hoja de Trabajo para listado'!$DE$153:$DG$274,MATCH($A649,'Hoja de Trabajo para listado'!$DE$153:$DE$1048576,0),MATCH((CUADRO!L$4&amp;$E649),'Hoja de Trabajo para listado'!$DE$151:$DG$151,0)),0)+IFERROR(INDEX('Hoja de Trabajo para listado'!$CD$155:$DC$1048576,MATCH($A649,'Hoja de Trabajo para listado'!$CD$155:$CD$1048576,0),MATCH((CUADRO!L$4&amp;$E649),'Hoja de Trabajo para listado'!$CD$151:$DC$151,0)),0)</f>
        <v>0</v>
      </c>
      <c r="M649" s="243">
        <f ca="1">+IFERROR(INDEX('Hoja de Trabajo para listado'!$A$155:$Z$1048576,MATCH($A649,'Hoja de Trabajo para listado'!$A$155:$A$1048576,0),MATCH((CUADRO!M$4&amp;$E649),'Hoja de Trabajo para listado'!$A$151:$Z$151,0)),0)+IFERROR(INDEX('Hoja de Trabajo para listado'!$AB$155:$BA$1048576,MATCH($A649,'Hoja de Trabajo para listado'!$AB$155:$AB$1048576,0),MATCH((CUADRO!M$4&amp;$E649),'Hoja de Trabajo para listado'!$AB$151:$BA$151,0)),0)+IFERROR(INDEX('Hoja de Trabajo para listado'!$BC$155:$CB$1048576,MATCH($A649,'Hoja de Trabajo para listado'!$BC$155:$BC$1048576,0),MATCH((CUADRO!M$4&amp;$E649),'Hoja de Trabajo para listado'!$BC$151:$CB$151,0)),0)+IFERROR(INDEX('Hoja de Trabajo para listado'!$DE$153:$DG$274,MATCH($A649,'Hoja de Trabajo para listado'!$DE$153:$DE$1048576,0),MATCH((CUADRO!M$4&amp;$E649),'Hoja de Trabajo para listado'!$DE$151:$DG$151,0)),0)+IFERROR(INDEX('Hoja de Trabajo para listado'!$CD$155:$DC$1048576,MATCH($A649,'Hoja de Trabajo para listado'!$CD$155:$CD$1048576,0),MATCH((CUADRO!M$4&amp;$E649),'Hoja de Trabajo para listado'!$CD$151:$DC$151,0)),0)</f>
        <v>0</v>
      </c>
      <c r="N649" s="243">
        <f ca="1">+IFERROR(INDEX('Hoja de Trabajo para listado'!$A$155:$Z$1048576,MATCH($A649,'Hoja de Trabajo para listado'!$A$155:$A$1048576,0),MATCH((CUADRO!N$4&amp;$E649),'Hoja de Trabajo para listado'!$A$151:$Z$151,0)),0)+IFERROR(INDEX('Hoja de Trabajo para listado'!$AB$155:$BA$1048576,MATCH($A649,'Hoja de Trabajo para listado'!$AB$155:$AB$1048576,0),MATCH((CUADRO!N$4&amp;$E649),'Hoja de Trabajo para listado'!$AB$151:$BA$151,0)),0)+IFERROR(INDEX('Hoja de Trabajo para listado'!$BC$155:$CB$1048576,MATCH($A649,'Hoja de Trabajo para listado'!$BC$155:$BC$1048576,0),MATCH((CUADRO!N$4&amp;$E649),'Hoja de Trabajo para listado'!$BC$151:$CB$151,0)),0)+IFERROR(INDEX('Hoja de Trabajo para listado'!$DE$153:$DG$274,MATCH($A649,'Hoja de Trabajo para listado'!$DE$153:$DE$1048576,0),MATCH((CUADRO!N$4&amp;$E649),'Hoja de Trabajo para listado'!$DE$151:$DG$151,0)),0)+IFERROR(INDEX('Hoja de Trabajo para listado'!$CD$155:$DC$1048576,MATCH($A649,'Hoja de Trabajo para listado'!$CD$155:$CD$1048576,0),MATCH((CUADRO!N$4&amp;$E649),'Hoja de Trabajo para listado'!$CD$151:$DC$151,0)),0)</f>
        <v>0</v>
      </c>
      <c r="O649" s="243">
        <f ca="1">+IFERROR(INDEX('Hoja de Trabajo para listado'!$A$155:$Z$1048576,MATCH($A649,'Hoja de Trabajo para listado'!$A$155:$A$1048576,0),MATCH((CUADRO!O$4&amp;$E649),'Hoja de Trabajo para listado'!$A$151:$Z$151,0)),0)+IFERROR(INDEX('Hoja de Trabajo para listado'!$AB$155:$BA$1048576,MATCH($A649,'Hoja de Trabajo para listado'!$AB$155:$AB$1048576,0),MATCH((CUADRO!O$4&amp;$E649),'Hoja de Trabajo para listado'!$AB$151:$BA$151,0)),0)+IFERROR(INDEX('Hoja de Trabajo para listado'!$BC$155:$CB$1048576,MATCH($A649,'Hoja de Trabajo para listado'!$BC$155:$BC$1048576,0),MATCH((CUADRO!O$4&amp;$E649),'Hoja de Trabajo para listado'!$BC$151:$CB$151,0)),0)+IFERROR(INDEX('Hoja de Trabajo para listado'!$DE$153:$DG$274,MATCH($A649,'Hoja de Trabajo para listado'!$DE$153:$DE$1048576,0),MATCH((CUADRO!O$4&amp;$E649),'Hoja de Trabajo para listado'!$DE$151:$DG$151,0)),0)+IFERROR(INDEX('Hoja de Trabajo para listado'!$CD$155:$DC$1048576,MATCH($A649,'Hoja de Trabajo para listado'!$CD$155:$CD$1048576,0),MATCH((CUADRO!O$4&amp;$E649),'Hoja de Trabajo para listado'!$CD$151:$DC$151,0)),0)</f>
        <v>0</v>
      </c>
      <c r="P649" s="243">
        <f ca="1">+IFERROR(INDEX('Hoja de Trabajo para listado'!$A$155:$Z$1048576,MATCH($A649,'Hoja de Trabajo para listado'!$A$155:$A$1048576,0),MATCH((CUADRO!P$4&amp;$E649),'Hoja de Trabajo para listado'!$A$151:$Z$151,0)),0)+IFERROR(INDEX('Hoja de Trabajo para listado'!$AB$155:$BA$1048576,MATCH($A649,'Hoja de Trabajo para listado'!$AB$155:$AB$1048576,0),MATCH((CUADRO!P$4&amp;$E649),'Hoja de Trabajo para listado'!$AB$151:$BA$151,0)),0)+IFERROR(INDEX('Hoja de Trabajo para listado'!$BC$155:$CB$1048576,MATCH($A649,'Hoja de Trabajo para listado'!$BC$155:$BC$1048576,0),MATCH((CUADRO!P$4&amp;$E649),'Hoja de Trabajo para listado'!$BC$151:$CB$151,0)),0)+IFERROR(INDEX('Hoja de Trabajo para listado'!$DE$153:$DG$274,MATCH($A649,'Hoja de Trabajo para listado'!$DE$153:$DE$1048576,0),MATCH((CUADRO!P$4&amp;$E649),'Hoja de Trabajo para listado'!$DE$151:$DG$151,0)),0)+IFERROR(INDEX('Hoja de Trabajo para listado'!$CD$155:$DC$1048576,MATCH($A649,'Hoja de Trabajo para listado'!$CD$155:$CD$1048576,0),MATCH((CUADRO!P$4&amp;$E649),'Hoja de Trabajo para listado'!$CD$151:$DC$151,0)),0)</f>
        <v>0</v>
      </c>
      <c r="Q649" s="243">
        <f ca="1">+IFERROR(INDEX('Hoja de Trabajo para listado'!$A$155:$Z$1048576,MATCH($A649,'Hoja de Trabajo para listado'!$A$155:$A$1048576,0),MATCH((CUADRO!Q$4&amp;$E649),'Hoja de Trabajo para listado'!$A$151:$Z$151,0)),0)+IFERROR(INDEX('Hoja de Trabajo para listado'!$AB$155:$BA$1048576,MATCH($A649,'Hoja de Trabajo para listado'!$AB$155:$AB$1048576,0),MATCH((CUADRO!Q$4&amp;$E649),'Hoja de Trabajo para listado'!$AB$151:$BA$151,0)),0)+IFERROR(INDEX('Hoja de Trabajo para listado'!$BC$155:$CB$1048576,MATCH($A649,'Hoja de Trabajo para listado'!$BC$155:$BC$1048576,0),MATCH((CUADRO!Q$4&amp;$E649),'Hoja de Trabajo para listado'!$BC$151:$CB$151,0)),0)+IFERROR(INDEX('Hoja de Trabajo para listado'!$DE$153:$DG$274,MATCH($A649,'Hoja de Trabajo para listado'!$DE$153:$DE$1048576,0),MATCH((CUADRO!Q$4&amp;$E649),'Hoja de Trabajo para listado'!$DE$151:$DG$151,0)),0)+IFERROR(INDEX('Hoja de Trabajo para listado'!$CD$155:$DC$1048576,MATCH($A649,'Hoja de Trabajo para listado'!$CD$155:$CD$1048576,0),MATCH((CUADRO!Q$4&amp;$E649),'Hoja de Trabajo para listado'!$CD$151:$DC$151,0)),0)</f>
        <v>0</v>
      </c>
      <c r="R649" s="243">
        <f t="shared" ref="R649:R712" ca="1" si="27">+SUM(F649:Q649)</f>
        <v>0</v>
      </c>
      <c r="S649" s="249"/>
      <c r="T649" s="243">
        <f ca="1">+T650</f>
        <v>0</v>
      </c>
      <c r="U649" s="242">
        <f t="shared" ref="U649:U712" si="28">+IF(E649="Débitos",1,2)</f>
        <v>1</v>
      </c>
      <c r="V649" s="333" t="str">
        <f>+VLOOKUP(A649,bd_lista!$A$3:$E$592,5,FALSE)</f>
        <v>Gobiernos Autonomos Municipales</v>
      </c>
      <c r="W649" s="387" t="str">
        <f>+V649</f>
        <v>Gobiernos Autonomos Municipales</v>
      </c>
      <c r="X649" s="242">
        <f>+VLOOKUP(A649,[4]Sheet1!$A$13:$D$744,4,FALSE)</f>
        <v>0</v>
      </c>
      <c r="Y649" s="242" t="e">
        <f>+VLOOKUP(X649,bd_lista!$A$3:$C$592,3,FALSE)</f>
        <v>#N/A</v>
      </c>
      <c r="Z649" s="294">
        <f>+X649</f>
        <v>0</v>
      </c>
      <c r="AA649" s="295" t="e">
        <f>+Y649</f>
        <v>#N/A</v>
      </c>
    </row>
    <row r="650" spans="1:27" customFormat="1" ht="15" hidden="1" customHeight="1">
      <c r="A650" s="32">
        <v>1276</v>
      </c>
      <c r="B650" s="393"/>
      <c r="C650" s="247" t="str">
        <f>+VLOOKUP(A650,bd_lista!$A$3:$C$592,3,FALSE)</f>
        <v>Gobierno Autónomo Municipal de Mapiri</v>
      </c>
      <c r="D650" s="390"/>
      <c r="E650" s="244" t="s">
        <v>1305</v>
      </c>
      <c r="F650" s="243">
        <f ca="1">+IFERROR(INDEX('Hoja de Trabajo para listado'!$A$155:$Z$1048576,MATCH($A650,'Hoja de Trabajo para listado'!$A$155:$A$1048576,0),MATCH((CUADRO!F$4&amp;$E650),'Hoja de Trabajo para listado'!$A$151:$Z$151,0)),0)+IFERROR(INDEX('Hoja de Trabajo para listado'!$AB$155:$BA$1048576,MATCH($A650,'Hoja de Trabajo para listado'!$AB$155:$AB$1048576,0),MATCH((CUADRO!F$4&amp;$E650),'Hoja de Trabajo para listado'!$AB$151:$BA$151,0)),0)+IFERROR(INDEX('Hoja de Trabajo para listado'!$BC$155:$CB$1048576,MATCH($A650,'Hoja de Trabajo para listado'!$BC$155:$BC$1048576,0),MATCH((CUADRO!F$4&amp;$E650),'Hoja de Trabajo para listado'!$BC$151:$CB$151,0)),0)+IFERROR(INDEX('Hoja de Trabajo para listado'!$DE$153:$DG$274,MATCH($A650,'Hoja de Trabajo para listado'!$DE$153:$DE$1048576,0),MATCH((CUADRO!F$4&amp;$E650),'Hoja de Trabajo para listado'!$DE$151:$DG$151,0)),0)+IFERROR(INDEX('Hoja de Trabajo para listado'!$CD$155:$DC$1048576,MATCH($A650,'Hoja de Trabajo para listado'!$CD$155:$CD$1048576,0),MATCH((CUADRO!F$4&amp;$E650),'Hoja de Trabajo para listado'!$CD$151:$DC$151,0)),0)</f>
        <v>0</v>
      </c>
      <c r="G650" s="243">
        <f ca="1">+IFERROR(INDEX('Hoja de Trabajo para listado'!$A$155:$Z$1048576,MATCH($A650,'Hoja de Trabajo para listado'!$A$155:$A$1048576,0),MATCH((CUADRO!G$4&amp;$E650),'Hoja de Trabajo para listado'!$A$151:$Z$151,0)),0)+IFERROR(INDEX('Hoja de Trabajo para listado'!$AB$155:$BA$1048576,MATCH($A650,'Hoja de Trabajo para listado'!$AB$155:$AB$1048576,0),MATCH((CUADRO!G$4&amp;$E650),'Hoja de Trabajo para listado'!$AB$151:$BA$151,0)),0)+IFERROR(INDEX('Hoja de Trabajo para listado'!$BC$155:$CB$1048576,MATCH($A650,'Hoja de Trabajo para listado'!$BC$155:$BC$1048576,0),MATCH((CUADRO!G$4&amp;$E650),'Hoja de Trabajo para listado'!$BC$151:$CB$151,0)),0)+IFERROR(INDEX('Hoja de Trabajo para listado'!$DE$153:$DG$274,MATCH($A650,'Hoja de Trabajo para listado'!$DE$153:$DE$1048576,0),MATCH((CUADRO!G$4&amp;$E650),'Hoja de Trabajo para listado'!$DE$151:$DG$151,0)),0)+IFERROR(INDEX('Hoja de Trabajo para listado'!$CD$155:$DC$1048576,MATCH($A650,'Hoja de Trabajo para listado'!$CD$155:$CD$1048576,0),MATCH((CUADRO!G$4&amp;$E650),'Hoja de Trabajo para listado'!$CD$151:$DC$151,0)),0)</f>
        <v>0</v>
      </c>
      <c r="H650" s="243">
        <f ca="1">+IFERROR(INDEX('Hoja de Trabajo para listado'!$A$155:$Z$1048576,MATCH($A650,'Hoja de Trabajo para listado'!$A$155:$A$1048576,0),MATCH((CUADRO!H$4&amp;$E650),'Hoja de Trabajo para listado'!$A$151:$Z$151,0)),0)+IFERROR(INDEX('Hoja de Trabajo para listado'!$AB$155:$BA$1048576,MATCH($A650,'Hoja de Trabajo para listado'!$AB$155:$AB$1048576,0),MATCH((CUADRO!H$4&amp;$E650),'Hoja de Trabajo para listado'!$AB$151:$BA$151,0)),0)+IFERROR(INDEX('Hoja de Trabajo para listado'!$BC$155:$CB$1048576,MATCH($A650,'Hoja de Trabajo para listado'!$BC$155:$BC$1048576,0),MATCH((CUADRO!H$4&amp;$E650),'Hoja de Trabajo para listado'!$BC$151:$CB$151,0)),0)+IFERROR(INDEX('Hoja de Trabajo para listado'!$DE$153:$DG$274,MATCH($A650,'Hoja de Trabajo para listado'!$DE$153:$DE$1048576,0),MATCH((CUADRO!H$4&amp;$E650),'Hoja de Trabajo para listado'!$DE$151:$DG$151,0)),0)+IFERROR(INDEX('Hoja de Trabajo para listado'!$CD$155:$DC$1048576,MATCH($A650,'Hoja de Trabajo para listado'!$CD$155:$CD$1048576,0),MATCH((CUADRO!H$4&amp;$E650),'Hoja de Trabajo para listado'!$CD$151:$DC$151,0)),0)</f>
        <v>0</v>
      </c>
      <c r="I650" s="243">
        <f ca="1">+IFERROR(INDEX('Hoja de Trabajo para listado'!$A$155:$Z$1048576,MATCH($A650,'Hoja de Trabajo para listado'!$A$155:$A$1048576,0),MATCH((CUADRO!I$4&amp;$E650),'Hoja de Trabajo para listado'!$A$151:$Z$151,0)),0)+IFERROR(INDEX('Hoja de Trabajo para listado'!$AB$155:$BA$1048576,MATCH($A650,'Hoja de Trabajo para listado'!$AB$155:$AB$1048576,0),MATCH((CUADRO!I$4&amp;$E650),'Hoja de Trabajo para listado'!$AB$151:$BA$151,0)),0)+IFERROR(INDEX('Hoja de Trabajo para listado'!$BC$155:$CB$1048576,MATCH($A650,'Hoja de Trabajo para listado'!$BC$155:$BC$1048576,0),MATCH((CUADRO!I$4&amp;$E650),'Hoja de Trabajo para listado'!$BC$151:$CB$151,0)),0)+IFERROR(INDEX('Hoja de Trabajo para listado'!$DE$153:$DG$274,MATCH($A650,'Hoja de Trabajo para listado'!$DE$153:$DE$1048576,0),MATCH((CUADRO!I$4&amp;$E650),'Hoja de Trabajo para listado'!$DE$151:$DG$151,0)),0)+IFERROR(INDEX('Hoja de Trabajo para listado'!$CD$155:$DC$1048576,MATCH($A650,'Hoja de Trabajo para listado'!$CD$155:$CD$1048576,0),MATCH((CUADRO!I$4&amp;$E650),'Hoja de Trabajo para listado'!$CD$151:$DC$151,0)),0)</f>
        <v>0</v>
      </c>
      <c r="J650" s="243">
        <f ca="1">+IFERROR(INDEX('Hoja de Trabajo para listado'!$A$155:$Z$1048576,MATCH($A650,'Hoja de Trabajo para listado'!$A$155:$A$1048576,0),MATCH((CUADRO!J$4&amp;$E650),'Hoja de Trabajo para listado'!$A$151:$Z$151,0)),0)+IFERROR(INDEX('Hoja de Trabajo para listado'!$AB$155:$BA$1048576,MATCH($A650,'Hoja de Trabajo para listado'!$AB$155:$AB$1048576,0),MATCH((CUADRO!J$4&amp;$E650),'Hoja de Trabajo para listado'!$AB$151:$BA$151,0)),0)+IFERROR(INDEX('Hoja de Trabajo para listado'!$BC$155:$CB$1048576,MATCH($A650,'Hoja de Trabajo para listado'!$BC$155:$BC$1048576,0),MATCH((CUADRO!J$4&amp;$E650),'Hoja de Trabajo para listado'!$BC$151:$CB$151,0)),0)+IFERROR(INDEX('Hoja de Trabajo para listado'!$DE$153:$DG$274,MATCH($A650,'Hoja de Trabajo para listado'!$DE$153:$DE$1048576,0),MATCH((CUADRO!J$4&amp;$E650),'Hoja de Trabajo para listado'!$DE$151:$DG$151,0)),0)+IFERROR(INDEX('Hoja de Trabajo para listado'!$CD$155:$DC$1048576,MATCH($A650,'Hoja de Trabajo para listado'!$CD$155:$CD$1048576,0),MATCH((CUADRO!J$4&amp;$E650),'Hoja de Trabajo para listado'!$CD$151:$DC$151,0)),0)</f>
        <v>0</v>
      </c>
      <c r="K650" s="243">
        <f ca="1">+IFERROR(INDEX('Hoja de Trabajo para listado'!$A$155:$Z$1048576,MATCH($A650,'Hoja de Trabajo para listado'!$A$155:$A$1048576,0),MATCH((CUADRO!K$4&amp;$E650),'Hoja de Trabajo para listado'!$A$151:$Z$151,0)),0)+IFERROR(INDEX('Hoja de Trabajo para listado'!$AB$155:$BA$1048576,MATCH($A650,'Hoja de Trabajo para listado'!$AB$155:$AB$1048576,0),MATCH((CUADRO!K$4&amp;$E650),'Hoja de Trabajo para listado'!$AB$151:$BA$151,0)),0)+IFERROR(INDEX('Hoja de Trabajo para listado'!$BC$155:$CB$1048576,MATCH($A650,'Hoja de Trabajo para listado'!$BC$155:$BC$1048576,0),MATCH((CUADRO!K$4&amp;$E650),'Hoja de Trabajo para listado'!$BC$151:$CB$151,0)),0)+IFERROR(INDEX('Hoja de Trabajo para listado'!$DE$153:$DG$274,MATCH($A650,'Hoja de Trabajo para listado'!$DE$153:$DE$1048576,0),MATCH((CUADRO!K$4&amp;$E650),'Hoja de Trabajo para listado'!$DE$151:$DG$151,0)),0)+IFERROR(INDEX('Hoja de Trabajo para listado'!$CD$155:$DC$1048576,MATCH($A650,'Hoja de Trabajo para listado'!$CD$155:$CD$1048576,0),MATCH((CUADRO!K$4&amp;$E650),'Hoja de Trabajo para listado'!$CD$151:$DC$151,0)),0)</f>
        <v>0</v>
      </c>
      <c r="L650" s="243">
        <f ca="1">+IFERROR(INDEX('Hoja de Trabajo para listado'!$A$155:$Z$1048576,MATCH($A650,'Hoja de Trabajo para listado'!$A$155:$A$1048576,0),MATCH((CUADRO!L$4&amp;$E650),'Hoja de Trabajo para listado'!$A$151:$Z$151,0)),0)+IFERROR(INDEX('Hoja de Trabajo para listado'!$AB$155:$BA$1048576,MATCH($A650,'Hoja de Trabajo para listado'!$AB$155:$AB$1048576,0),MATCH((CUADRO!L$4&amp;$E650),'Hoja de Trabajo para listado'!$AB$151:$BA$151,0)),0)+IFERROR(INDEX('Hoja de Trabajo para listado'!$BC$155:$CB$1048576,MATCH($A650,'Hoja de Trabajo para listado'!$BC$155:$BC$1048576,0),MATCH((CUADRO!L$4&amp;$E650),'Hoja de Trabajo para listado'!$BC$151:$CB$151,0)),0)+IFERROR(INDEX('Hoja de Trabajo para listado'!$DE$153:$DG$274,MATCH($A650,'Hoja de Trabajo para listado'!$DE$153:$DE$1048576,0),MATCH((CUADRO!L$4&amp;$E650),'Hoja de Trabajo para listado'!$DE$151:$DG$151,0)),0)+IFERROR(INDEX('Hoja de Trabajo para listado'!$CD$155:$DC$1048576,MATCH($A650,'Hoja de Trabajo para listado'!$CD$155:$CD$1048576,0),MATCH((CUADRO!L$4&amp;$E650),'Hoja de Trabajo para listado'!$CD$151:$DC$151,0)),0)</f>
        <v>0</v>
      </c>
      <c r="M650" s="243">
        <f ca="1">+IFERROR(INDEX('Hoja de Trabajo para listado'!$A$155:$Z$1048576,MATCH($A650,'Hoja de Trabajo para listado'!$A$155:$A$1048576,0),MATCH((CUADRO!M$4&amp;$E650),'Hoja de Trabajo para listado'!$A$151:$Z$151,0)),0)+IFERROR(INDEX('Hoja de Trabajo para listado'!$AB$155:$BA$1048576,MATCH($A650,'Hoja de Trabajo para listado'!$AB$155:$AB$1048576,0),MATCH((CUADRO!M$4&amp;$E650),'Hoja de Trabajo para listado'!$AB$151:$BA$151,0)),0)+IFERROR(INDEX('Hoja de Trabajo para listado'!$BC$155:$CB$1048576,MATCH($A650,'Hoja de Trabajo para listado'!$BC$155:$BC$1048576,0),MATCH((CUADRO!M$4&amp;$E650),'Hoja de Trabajo para listado'!$BC$151:$CB$151,0)),0)+IFERROR(INDEX('Hoja de Trabajo para listado'!$DE$153:$DG$274,MATCH($A650,'Hoja de Trabajo para listado'!$DE$153:$DE$1048576,0),MATCH((CUADRO!M$4&amp;$E650),'Hoja de Trabajo para listado'!$DE$151:$DG$151,0)),0)+IFERROR(INDEX('Hoja de Trabajo para listado'!$CD$155:$DC$1048576,MATCH($A650,'Hoja de Trabajo para listado'!$CD$155:$CD$1048576,0),MATCH((CUADRO!M$4&amp;$E650),'Hoja de Trabajo para listado'!$CD$151:$DC$151,0)),0)</f>
        <v>0</v>
      </c>
      <c r="N650" s="243">
        <f ca="1">+IFERROR(INDEX('Hoja de Trabajo para listado'!$A$155:$Z$1048576,MATCH($A650,'Hoja de Trabajo para listado'!$A$155:$A$1048576,0),MATCH((CUADRO!N$4&amp;$E650),'Hoja de Trabajo para listado'!$A$151:$Z$151,0)),0)+IFERROR(INDEX('Hoja de Trabajo para listado'!$AB$155:$BA$1048576,MATCH($A650,'Hoja de Trabajo para listado'!$AB$155:$AB$1048576,0),MATCH((CUADRO!N$4&amp;$E650),'Hoja de Trabajo para listado'!$AB$151:$BA$151,0)),0)+IFERROR(INDEX('Hoja de Trabajo para listado'!$BC$155:$CB$1048576,MATCH($A650,'Hoja de Trabajo para listado'!$BC$155:$BC$1048576,0),MATCH((CUADRO!N$4&amp;$E650),'Hoja de Trabajo para listado'!$BC$151:$CB$151,0)),0)+IFERROR(INDEX('Hoja de Trabajo para listado'!$DE$153:$DG$274,MATCH($A650,'Hoja de Trabajo para listado'!$DE$153:$DE$1048576,0),MATCH((CUADRO!N$4&amp;$E650),'Hoja de Trabajo para listado'!$DE$151:$DG$151,0)),0)+IFERROR(INDEX('Hoja de Trabajo para listado'!$CD$155:$DC$1048576,MATCH($A650,'Hoja de Trabajo para listado'!$CD$155:$CD$1048576,0),MATCH((CUADRO!N$4&amp;$E650),'Hoja de Trabajo para listado'!$CD$151:$DC$151,0)),0)</f>
        <v>0</v>
      </c>
      <c r="O650" s="243">
        <f ca="1">+IFERROR(INDEX('Hoja de Trabajo para listado'!$A$155:$Z$1048576,MATCH($A650,'Hoja de Trabajo para listado'!$A$155:$A$1048576,0),MATCH((CUADRO!O$4&amp;$E650),'Hoja de Trabajo para listado'!$A$151:$Z$151,0)),0)+IFERROR(INDEX('Hoja de Trabajo para listado'!$AB$155:$BA$1048576,MATCH($A650,'Hoja de Trabajo para listado'!$AB$155:$AB$1048576,0),MATCH((CUADRO!O$4&amp;$E650),'Hoja de Trabajo para listado'!$AB$151:$BA$151,0)),0)+IFERROR(INDEX('Hoja de Trabajo para listado'!$BC$155:$CB$1048576,MATCH($A650,'Hoja de Trabajo para listado'!$BC$155:$BC$1048576,0),MATCH((CUADRO!O$4&amp;$E650),'Hoja de Trabajo para listado'!$BC$151:$CB$151,0)),0)+IFERROR(INDEX('Hoja de Trabajo para listado'!$DE$153:$DG$274,MATCH($A650,'Hoja de Trabajo para listado'!$DE$153:$DE$1048576,0),MATCH((CUADRO!O$4&amp;$E650),'Hoja de Trabajo para listado'!$DE$151:$DG$151,0)),0)+IFERROR(INDEX('Hoja de Trabajo para listado'!$CD$155:$DC$1048576,MATCH($A650,'Hoja de Trabajo para listado'!$CD$155:$CD$1048576,0),MATCH((CUADRO!O$4&amp;$E650),'Hoja de Trabajo para listado'!$CD$151:$DC$151,0)),0)</f>
        <v>0</v>
      </c>
      <c r="P650" s="243">
        <f ca="1">+IFERROR(INDEX('Hoja de Trabajo para listado'!$A$155:$Z$1048576,MATCH($A650,'Hoja de Trabajo para listado'!$A$155:$A$1048576,0),MATCH((CUADRO!P$4&amp;$E650),'Hoja de Trabajo para listado'!$A$151:$Z$151,0)),0)+IFERROR(INDEX('Hoja de Trabajo para listado'!$AB$155:$BA$1048576,MATCH($A650,'Hoja de Trabajo para listado'!$AB$155:$AB$1048576,0),MATCH((CUADRO!P$4&amp;$E650),'Hoja de Trabajo para listado'!$AB$151:$BA$151,0)),0)+IFERROR(INDEX('Hoja de Trabajo para listado'!$BC$155:$CB$1048576,MATCH($A650,'Hoja de Trabajo para listado'!$BC$155:$BC$1048576,0),MATCH((CUADRO!P$4&amp;$E650),'Hoja de Trabajo para listado'!$BC$151:$CB$151,0)),0)+IFERROR(INDEX('Hoja de Trabajo para listado'!$DE$153:$DG$274,MATCH($A650,'Hoja de Trabajo para listado'!$DE$153:$DE$1048576,0),MATCH((CUADRO!P$4&amp;$E650),'Hoja de Trabajo para listado'!$DE$151:$DG$151,0)),0)+IFERROR(INDEX('Hoja de Trabajo para listado'!$CD$155:$DC$1048576,MATCH($A650,'Hoja de Trabajo para listado'!$CD$155:$CD$1048576,0),MATCH((CUADRO!P$4&amp;$E650),'Hoja de Trabajo para listado'!$CD$151:$DC$151,0)),0)</f>
        <v>0</v>
      </c>
      <c r="Q650" s="243">
        <f ca="1">+IFERROR(INDEX('Hoja de Trabajo para listado'!$A$155:$Z$1048576,MATCH($A650,'Hoja de Trabajo para listado'!$A$155:$A$1048576,0),MATCH((CUADRO!Q$4&amp;$E650),'Hoja de Trabajo para listado'!$A$151:$Z$151,0)),0)+IFERROR(INDEX('Hoja de Trabajo para listado'!$AB$155:$BA$1048576,MATCH($A650,'Hoja de Trabajo para listado'!$AB$155:$AB$1048576,0),MATCH((CUADRO!Q$4&amp;$E650),'Hoja de Trabajo para listado'!$AB$151:$BA$151,0)),0)+IFERROR(INDEX('Hoja de Trabajo para listado'!$BC$155:$CB$1048576,MATCH($A650,'Hoja de Trabajo para listado'!$BC$155:$BC$1048576,0),MATCH((CUADRO!Q$4&amp;$E650),'Hoja de Trabajo para listado'!$BC$151:$CB$151,0)),0)+IFERROR(INDEX('Hoja de Trabajo para listado'!$DE$153:$DG$274,MATCH($A650,'Hoja de Trabajo para listado'!$DE$153:$DE$1048576,0),MATCH((CUADRO!Q$4&amp;$E650),'Hoja de Trabajo para listado'!$DE$151:$DG$151,0)),0)+IFERROR(INDEX('Hoja de Trabajo para listado'!$CD$155:$DC$1048576,MATCH($A650,'Hoja de Trabajo para listado'!$CD$155:$CD$1048576,0),MATCH((CUADRO!Q$4&amp;$E650),'Hoja de Trabajo para listado'!$CD$151:$DC$151,0)),0)</f>
        <v>0</v>
      </c>
      <c r="R650" s="243">
        <f t="shared" ca="1" si="27"/>
        <v>0</v>
      </c>
      <c r="S650" s="249">
        <f ca="1">+R649+R650</f>
        <v>0</v>
      </c>
      <c r="T650" s="243">
        <f ca="1">+S650</f>
        <v>0</v>
      </c>
      <c r="U650" s="242">
        <f t="shared" si="28"/>
        <v>2</v>
      </c>
      <c r="V650" s="333" t="str">
        <f>+VLOOKUP(A650,bd_lista!$A$3:$E$592,5,FALSE)</f>
        <v>Gobiernos Autonomos Municipales</v>
      </c>
      <c r="W650" s="388"/>
      <c r="X650" s="242">
        <f>+VLOOKUP(A650,[4]Sheet1!$A$13:$D$744,4,FALSE)</f>
        <v>0</v>
      </c>
      <c r="Y650" s="242" t="e">
        <f>+VLOOKUP(X650,bd_lista!$A$3:$C$592,3,FALSE)</f>
        <v>#N/A</v>
      </c>
      <c r="Z650" s="292"/>
      <c r="AA650" s="293"/>
    </row>
    <row r="651" spans="1:27" customFormat="1" ht="27" hidden="1" customHeight="1">
      <c r="A651" s="32">
        <v>1277</v>
      </c>
      <c r="B651" s="392">
        <f>+A651</f>
        <v>1277</v>
      </c>
      <c r="C651" s="247" t="str">
        <f>+VLOOKUP(A651,bd_lista!$A$3:$C$592,3,FALSE)</f>
        <v>Gobierno Autónomo Municipal de Teoponte</v>
      </c>
      <c r="D651" s="389" t="str">
        <f>+C651</f>
        <v>Gobierno Autónomo Municipal de Teoponte</v>
      </c>
      <c r="E651" s="242" t="s">
        <v>1304</v>
      </c>
      <c r="F651" s="243">
        <f ca="1">+IFERROR(INDEX('Hoja de Trabajo para listado'!$A$155:$Z$1048576,MATCH($A651,'Hoja de Trabajo para listado'!$A$155:$A$1048576,0),MATCH((CUADRO!F$4&amp;$E651),'Hoja de Trabajo para listado'!$A$151:$Z$151,0)),0)+IFERROR(INDEX('Hoja de Trabajo para listado'!$AB$155:$BA$1048576,MATCH($A651,'Hoja de Trabajo para listado'!$AB$155:$AB$1048576,0),MATCH((CUADRO!F$4&amp;$E651),'Hoja de Trabajo para listado'!$AB$151:$BA$151,0)),0)+IFERROR(INDEX('Hoja de Trabajo para listado'!$BC$155:$CB$1048576,MATCH($A651,'Hoja de Trabajo para listado'!$BC$155:$BC$1048576,0),MATCH((CUADRO!F$4&amp;$E651),'Hoja de Trabajo para listado'!$BC$151:$CB$151,0)),0)+IFERROR(INDEX('Hoja de Trabajo para listado'!$DE$153:$DG$274,MATCH($A651,'Hoja de Trabajo para listado'!$DE$153:$DE$1048576,0),MATCH((CUADRO!F$4&amp;$E651),'Hoja de Trabajo para listado'!$DE$151:$DG$151,0)),0)+IFERROR(INDEX('Hoja de Trabajo para listado'!$CD$155:$DC$1048576,MATCH($A651,'Hoja de Trabajo para listado'!$CD$155:$CD$1048576,0),MATCH((CUADRO!F$4&amp;$E651),'Hoja de Trabajo para listado'!$CD$151:$DC$151,0)),0)</f>
        <v>0</v>
      </c>
      <c r="G651" s="243">
        <f ca="1">+IFERROR(INDEX('Hoja de Trabajo para listado'!$A$155:$Z$1048576,MATCH($A651,'Hoja de Trabajo para listado'!$A$155:$A$1048576,0),MATCH((CUADRO!G$4&amp;$E651),'Hoja de Trabajo para listado'!$A$151:$Z$151,0)),0)+IFERROR(INDEX('Hoja de Trabajo para listado'!$AB$155:$BA$1048576,MATCH($A651,'Hoja de Trabajo para listado'!$AB$155:$AB$1048576,0),MATCH((CUADRO!G$4&amp;$E651),'Hoja de Trabajo para listado'!$AB$151:$BA$151,0)),0)+IFERROR(INDEX('Hoja de Trabajo para listado'!$BC$155:$CB$1048576,MATCH($A651,'Hoja de Trabajo para listado'!$BC$155:$BC$1048576,0),MATCH((CUADRO!G$4&amp;$E651),'Hoja de Trabajo para listado'!$BC$151:$CB$151,0)),0)+IFERROR(INDEX('Hoja de Trabajo para listado'!$DE$153:$DG$274,MATCH($A651,'Hoja de Trabajo para listado'!$DE$153:$DE$1048576,0),MATCH((CUADRO!G$4&amp;$E651),'Hoja de Trabajo para listado'!$DE$151:$DG$151,0)),0)+IFERROR(INDEX('Hoja de Trabajo para listado'!$CD$155:$DC$1048576,MATCH($A651,'Hoja de Trabajo para listado'!$CD$155:$CD$1048576,0),MATCH((CUADRO!G$4&amp;$E651),'Hoja de Trabajo para listado'!$CD$151:$DC$151,0)),0)</f>
        <v>0</v>
      </c>
      <c r="H651" s="243">
        <f ca="1">+IFERROR(INDEX('Hoja de Trabajo para listado'!$A$155:$Z$1048576,MATCH($A651,'Hoja de Trabajo para listado'!$A$155:$A$1048576,0),MATCH((CUADRO!H$4&amp;$E651),'Hoja de Trabajo para listado'!$A$151:$Z$151,0)),0)+IFERROR(INDEX('Hoja de Trabajo para listado'!$AB$155:$BA$1048576,MATCH($A651,'Hoja de Trabajo para listado'!$AB$155:$AB$1048576,0),MATCH((CUADRO!H$4&amp;$E651),'Hoja de Trabajo para listado'!$AB$151:$BA$151,0)),0)+IFERROR(INDEX('Hoja de Trabajo para listado'!$BC$155:$CB$1048576,MATCH($A651,'Hoja de Trabajo para listado'!$BC$155:$BC$1048576,0),MATCH((CUADRO!H$4&amp;$E651),'Hoja de Trabajo para listado'!$BC$151:$CB$151,0)),0)+IFERROR(INDEX('Hoja de Trabajo para listado'!$DE$153:$DG$274,MATCH($A651,'Hoja de Trabajo para listado'!$DE$153:$DE$1048576,0),MATCH((CUADRO!H$4&amp;$E651),'Hoja de Trabajo para listado'!$DE$151:$DG$151,0)),0)+IFERROR(INDEX('Hoja de Trabajo para listado'!$CD$155:$DC$1048576,MATCH($A651,'Hoja de Trabajo para listado'!$CD$155:$CD$1048576,0),MATCH((CUADRO!H$4&amp;$E651),'Hoja de Trabajo para listado'!$CD$151:$DC$151,0)),0)</f>
        <v>0</v>
      </c>
      <c r="I651" s="243">
        <f ca="1">+IFERROR(INDEX('Hoja de Trabajo para listado'!$A$155:$Z$1048576,MATCH($A651,'Hoja de Trabajo para listado'!$A$155:$A$1048576,0),MATCH((CUADRO!I$4&amp;$E651),'Hoja de Trabajo para listado'!$A$151:$Z$151,0)),0)+IFERROR(INDEX('Hoja de Trabajo para listado'!$AB$155:$BA$1048576,MATCH($A651,'Hoja de Trabajo para listado'!$AB$155:$AB$1048576,0),MATCH((CUADRO!I$4&amp;$E651),'Hoja de Trabajo para listado'!$AB$151:$BA$151,0)),0)+IFERROR(INDEX('Hoja de Trabajo para listado'!$BC$155:$CB$1048576,MATCH($A651,'Hoja de Trabajo para listado'!$BC$155:$BC$1048576,0),MATCH((CUADRO!I$4&amp;$E651),'Hoja de Trabajo para listado'!$BC$151:$CB$151,0)),0)+IFERROR(INDEX('Hoja de Trabajo para listado'!$DE$153:$DG$274,MATCH($A651,'Hoja de Trabajo para listado'!$DE$153:$DE$1048576,0),MATCH((CUADRO!I$4&amp;$E651),'Hoja de Trabajo para listado'!$DE$151:$DG$151,0)),0)+IFERROR(INDEX('Hoja de Trabajo para listado'!$CD$155:$DC$1048576,MATCH($A651,'Hoja de Trabajo para listado'!$CD$155:$CD$1048576,0),MATCH((CUADRO!I$4&amp;$E651),'Hoja de Trabajo para listado'!$CD$151:$DC$151,0)),0)</f>
        <v>0</v>
      </c>
      <c r="J651" s="243">
        <f ca="1">+IFERROR(INDEX('Hoja de Trabajo para listado'!$A$155:$Z$1048576,MATCH($A651,'Hoja de Trabajo para listado'!$A$155:$A$1048576,0),MATCH((CUADRO!J$4&amp;$E651),'Hoja de Trabajo para listado'!$A$151:$Z$151,0)),0)+IFERROR(INDEX('Hoja de Trabajo para listado'!$AB$155:$BA$1048576,MATCH($A651,'Hoja de Trabajo para listado'!$AB$155:$AB$1048576,0),MATCH((CUADRO!J$4&amp;$E651),'Hoja de Trabajo para listado'!$AB$151:$BA$151,0)),0)+IFERROR(INDEX('Hoja de Trabajo para listado'!$BC$155:$CB$1048576,MATCH($A651,'Hoja de Trabajo para listado'!$BC$155:$BC$1048576,0),MATCH((CUADRO!J$4&amp;$E651),'Hoja de Trabajo para listado'!$BC$151:$CB$151,0)),0)+IFERROR(INDEX('Hoja de Trabajo para listado'!$DE$153:$DG$274,MATCH($A651,'Hoja de Trabajo para listado'!$DE$153:$DE$1048576,0),MATCH((CUADRO!J$4&amp;$E651),'Hoja de Trabajo para listado'!$DE$151:$DG$151,0)),0)+IFERROR(INDEX('Hoja de Trabajo para listado'!$CD$155:$DC$1048576,MATCH($A651,'Hoja de Trabajo para listado'!$CD$155:$CD$1048576,0),MATCH((CUADRO!J$4&amp;$E651),'Hoja de Trabajo para listado'!$CD$151:$DC$151,0)),0)</f>
        <v>0</v>
      </c>
      <c r="K651" s="243">
        <f ca="1">+IFERROR(INDEX('Hoja de Trabajo para listado'!$A$155:$Z$1048576,MATCH($A651,'Hoja de Trabajo para listado'!$A$155:$A$1048576,0),MATCH((CUADRO!K$4&amp;$E651),'Hoja de Trabajo para listado'!$A$151:$Z$151,0)),0)+IFERROR(INDEX('Hoja de Trabajo para listado'!$AB$155:$BA$1048576,MATCH($A651,'Hoja de Trabajo para listado'!$AB$155:$AB$1048576,0),MATCH((CUADRO!K$4&amp;$E651),'Hoja de Trabajo para listado'!$AB$151:$BA$151,0)),0)+IFERROR(INDEX('Hoja de Trabajo para listado'!$BC$155:$CB$1048576,MATCH($A651,'Hoja de Trabajo para listado'!$BC$155:$BC$1048576,0),MATCH((CUADRO!K$4&amp;$E651),'Hoja de Trabajo para listado'!$BC$151:$CB$151,0)),0)+IFERROR(INDEX('Hoja de Trabajo para listado'!$DE$153:$DG$274,MATCH($A651,'Hoja de Trabajo para listado'!$DE$153:$DE$1048576,0),MATCH((CUADRO!K$4&amp;$E651),'Hoja de Trabajo para listado'!$DE$151:$DG$151,0)),0)+IFERROR(INDEX('Hoja de Trabajo para listado'!$CD$155:$DC$1048576,MATCH($A651,'Hoja de Trabajo para listado'!$CD$155:$CD$1048576,0),MATCH((CUADRO!K$4&amp;$E651),'Hoja de Trabajo para listado'!$CD$151:$DC$151,0)),0)</f>
        <v>0</v>
      </c>
      <c r="L651" s="243">
        <f ca="1">+IFERROR(INDEX('Hoja de Trabajo para listado'!$A$155:$Z$1048576,MATCH($A651,'Hoja de Trabajo para listado'!$A$155:$A$1048576,0),MATCH((CUADRO!L$4&amp;$E651),'Hoja de Trabajo para listado'!$A$151:$Z$151,0)),0)+IFERROR(INDEX('Hoja de Trabajo para listado'!$AB$155:$BA$1048576,MATCH($A651,'Hoja de Trabajo para listado'!$AB$155:$AB$1048576,0),MATCH((CUADRO!L$4&amp;$E651),'Hoja de Trabajo para listado'!$AB$151:$BA$151,0)),0)+IFERROR(INDEX('Hoja de Trabajo para listado'!$BC$155:$CB$1048576,MATCH($A651,'Hoja de Trabajo para listado'!$BC$155:$BC$1048576,0),MATCH((CUADRO!L$4&amp;$E651),'Hoja de Trabajo para listado'!$BC$151:$CB$151,0)),0)+IFERROR(INDEX('Hoja de Trabajo para listado'!$DE$153:$DG$274,MATCH($A651,'Hoja de Trabajo para listado'!$DE$153:$DE$1048576,0),MATCH((CUADRO!L$4&amp;$E651),'Hoja de Trabajo para listado'!$DE$151:$DG$151,0)),0)+IFERROR(INDEX('Hoja de Trabajo para listado'!$CD$155:$DC$1048576,MATCH($A651,'Hoja de Trabajo para listado'!$CD$155:$CD$1048576,0),MATCH((CUADRO!L$4&amp;$E651),'Hoja de Trabajo para listado'!$CD$151:$DC$151,0)),0)</f>
        <v>0</v>
      </c>
      <c r="M651" s="243">
        <f ca="1">+IFERROR(INDEX('Hoja de Trabajo para listado'!$A$155:$Z$1048576,MATCH($A651,'Hoja de Trabajo para listado'!$A$155:$A$1048576,0),MATCH((CUADRO!M$4&amp;$E651),'Hoja de Trabajo para listado'!$A$151:$Z$151,0)),0)+IFERROR(INDEX('Hoja de Trabajo para listado'!$AB$155:$BA$1048576,MATCH($A651,'Hoja de Trabajo para listado'!$AB$155:$AB$1048576,0),MATCH((CUADRO!M$4&amp;$E651),'Hoja de Trabajo para listado'!$AB$151:$BA$151,0)),0)+IFERROR(INDEX('Hoja de Trabajo para listado'!$BC$155:$CB$1048576,MATCH($A651,'Hoja de Trabajo para listado'!$BC$155:$BC$1048576,0),MATCH((CUADRO!M$4&amp;$E651),'Hoja de Trabajo para listado'!$BC$151:$CB$151,0)),0)+IFERROR(INDEX('Hoja de Trabajo para listado'!$DE$153:$DG$274,MATCH($A651,'Hoja de Trabajo para listado'!$DE$153:$DE$1048576,0),MATCH((CUADRO!M$4&amp;$E651),'Hoja de Trabajo para listado'!$DE$151:$DG$151,0)),0)+IFERROR(INDEX('Hoja de Trabajo para listado'!$CD$155:$DC$1048576,MATCH($A651,'Hoja de Trabajo para listado'!$CD$155:$CD$1048576,0),MATCH((CUADRO!M$4&amp;$E651),'Hoja de Trabajo para listado'!$CD$151:$DC$151,0)),0)</f>
        <v>0</v>
      </c>
      <c r="N651" s="243">
        <f ca="1">+IFERROR(INDEX('Hoja de Trabajo para listado'!$A$155:$Z$1048576,MATCH($A651,'Hoja de Trabajo para listado'!$A$155:$A$1048576,0),MATCH((CUADRO!N$4&amp;$E651),'Hoja de Trabajo para listado'!$A$151:$Z$151,0)),0)+IFERROR(INDEX('Hoja de Trabajo para listado'!$AB$155:$BA$1048576,MATCH($A651,'Hoja de Trabajo para listado'!$AB$155:$AB$1048576,0),MATCH((CUADRO!N$4&amp;$E651),'Hoja de Trabajo para listado'!$AB$151:$BA$151,0)),0)+IFERROR(INDEX('Hoja de Trabajo para listado'!$BC$155:$CB$1048576,MATCH($A651,'Hoja de Trabajo para listado'!$BC$155:$BC$1048576,0),MATCH((CUADRO!N$4&amp;$E651),'Hoja de Trabajo para listado'!$BC$151:$CB$151,0)),0)+IFERROR(INDEX('Hoja de Trabajo para listado'!$DE$153:$DG$274,MATCH($A651,'Hoja de Trabajo para listado'!$DE$153:$DE$1048576,0),MATCH((CUADRO!N$4&amp;$E651),'Hoja de Trabajo para listado'!$DE$151:$DG$151,0)),0)+IFERROR(INDEX('Hoja de Trabajo para listado'!$CD$155:$DC$1048576,MATCH($A651,'Hoja de Trabajo para listado'!$CD$155:$CD$1048576,0),MATCH((CUADRO!N$4&amp;$E651),'Hoja de Trabajo para listado'!$CD$151:$DC$151,0)),0)</f>
        <v>0</v>
      </c>
      <c r="O651" s="243">
        <f ca="1">+IFERROR(INDEX('Hoja de Trabajo para listado'!$A$155:$Z$1048576,MATCH($A651,'Hoja de Trabajo para listado'!$A$155:$A$1048576,0),MATCH((CUADRO!O$4&amp;$E651),'Hoja de Trabajo para listado'!$A$151:$Z$151,0)),0)+IFERROR(INDEX('Hoja de Trabajo para listado'!$AB$155:$BA$1048576,MATCH($A651,'Hoja de Trabajo para listado'!$AB$155:$AB$1048576,0),MATCH((CUADRO!O$4&amp;$E651),'Hoja de Trabajo para listado'!$AB$151:$BA$151,0)),0)+IFERROR(INDEX('Hoja de Trabajo para listado'!$BC$155:$CB$1048576,MATCH($A651,'Hoja de Trabajo para listado'!$BC$155:$BC$1048576,0),MATCH((CUADRO!O$4&amp;$E651),'Hoja de Trabajo para listado'!$BC$151:$CB$151,0)),0)+IFERROR(INDEX('Hoja de Trabajo para listado'!$DE$153:$DG$274,MATCH($A651,'Hoja de Trabajo para listado'!$DE$153:$DE$1048576,0),MATCH((CUADRO!O$4&amp;$E651),'Hoja de Trabajo para listado'!$DE$151:$DG$151,0)),0)+IFERROR(INDEX('Hoja de Trabajo para listado'!$CD$155:$DC$1048576,MATCH($A651,'Hoja de Trabajo para listado'!$CD$155:$CD$1048576,0),MATCH((CUADRO!O$4&amp;$E651),'Hoja de Trabajo para listado'!$CD$151:$DC$151,0)),0)</f>
        <v>0</v>
      </c>
      <c r="P651" s="243">
        <f ca="1">+IFERROR(INDEX('Hoja de Trabajo para listado'!$A$155:$Z$1048576,MATCH($A651,'Hoja de Trabajo para listado'!$A$155:$A$1048576,0),MATCH((CUADRO!P$4&amp;$E651),'Hoja de Trabajo para listado'!$A$151:$Z$151,0)),0)+IFERROR(INDEX('Hoja de Trabajo para listado'!$AB$155:$BA$1048576,MATCH($A651,'Hoja de Trabajo para listado'!$AB$155:$AB$1048576,0),MATCH((CUADRO!P$4&amp;$E651),'Hoja de Trabajo para listado'!$AB$151:$BA$151,0)),0)+IFERROR(INDEX('Hoja de Trabajo para listado'!$BC$155:$CB$1048576,MATCH($A651,'Hoja de Trabajo para listado'!$BC$155:$BC$1048576,0),MATCH((CUADRO!P$4&amp;$E651),'Hoja de Trabajo para listado'!$BC$151:$CB$151,0)),0)+IFERROR(INDEX('Hoja de Trabajo para listado'!$DE$153:$DG$274,MATCH($A651,'Hoja de Trabajo para listado'!$DE$153:$DE$1048576,0),MATCH((CUADRO!P$4&amp;$E651),'Hoja de Trabajo para listado'!$DE$151:$DG$151,0)),0)+IFERROR(INDEX('Hoja de Trabajo para listado'!$CD$155:$DC$1048576,MATCH($A651,'Hoja de Trabajo para listado'!$CD$155:$CD$1048576,0),MATCH((CUADRO!P$4&amp;$E651),'Hoja de Trabajo para listado'!$CD$151:$DC$151,0)),0)</f>
        <v>0</v>
      </c>
      <c r="Q651" s="243">
        <f ca="1">+IFERROR(INDEX('Hoja de Trabajo para listado'!$A$155:$Z$1048576,MATCH($A651,'Hoja de Trabajo para listado'!$A$155:$A$1048576,0),MATCH((CUADRO!Q$4&amp;$E651),'Hoja de Trabajo para listado'!$A$151:$Z$151,0)),0)+IFERROR(INDEX('Hoja de Trabajo para listado'!$AB$155:$BA$1048576,MATCH($A651,'Hoja de Trabajo para listado'!$AB$155:$AB$1048576,0),MATCH((CUADRO!Q$4&amp;$E651),'Hoja de Trabajo para listado'!$AB$151:$BA$151,0)),0)+IFERROR(INDEX('Hoja de Trabajo para listado'!$BC$155:$CB$1048576,MATCH($A651,'Hoja de Trabajo para listado'!$BC$155:$BC$1048576,0),MATCH((CUADRO!Q$4&amp;$E651),'Hoja de Trabajo para listado'!$BC$151:$CB$151,0)),0)+IFERROR(INDEX('Hoja de Trabajo para listado'!$DE$153:$DG$274,MATCH($A651,'Hoja de Trabajo para listado'!$DE$153:$DE$1048576,0),MATCH((CUADRO!Q$4&amp;$E651),'Hoja de Trabajo para listado'!$DE$151:$DG$151,0)),0)+IFERROR(INDEX('Hoja de Trabajo para listado'!$CD$155:$DC$1048576,MATCH($A651,'Hoja de Trabajo para listado'!$CD$155:$CD$1048576,0),MATCH((CUADRO!Q$4&amp;$E651),'Hoja de Trabajo para listado'!$CD$151:$DC$151,0)),0)</f>
        <v>0</v>
      </c>
      <c r="R651" s="243">
        <f t="shared" ca="1" si="27"/>
        <v>0</v>
      </c>
      <c r="S651" s="249"/>
      <c r="T651" s="243">
        <f ca="1">+T652</f>
        <v>0</v>
      </c>
      <c r="U651" s="242">
        <f t="shared" si="28"/>
        <v>1</v>
      </c>
      <c r="V651" s="333" t="str">
        <f>+VLOOKUP(A651,bd_lista!$A$3:$E$592,5,FALSE)</f>
        <v>Gobiernos Autonomos Municipales</v>
      </c>
      <c r="W651" s="387" t="str">
        <f>+V651</f>
        <v>Gobiernos Autonomos Municipales</v>
      </c>
      <c r="X651" s="242">
        <f>+VLOOKUP(A651,[4]Sheet1!$A$13:$D$744,4,FALSE)</f>
        <v>0</v>
      </c>
      <c r="Y651" s="242" t="e">
        <f>+VLOOKUP(X651,bd_lista!$A$3:$C$592,3,FALSE)</f>
        <v>#N/A</v>
      </c>
      <c r="Z651" s="294">
        <f>+X651</f>
        <v>0</v>
      </c>
      <c r="AA651" s="295" t="e">
        <f>+Y651</f>
        <v>#N/A</v>
      </c>
    </row>
    <row r="652" spans="1:27" customFormat="1" ht="27" hidden="1" customHeight="1">
      <c r="A652" s="32">
        <v>1277</v>
      </c>
      <c r="B652" s="393"/>
      <c r="C652" s="247" t="str">
        <f>+VLOOKUP(A652,bd_lista!$A$3:$C$592,3,FALSE)</f>
        <v>Gobierno Autónomo Municipal de Teoponte</v>
      </c>
      <c r="D652" s="390"/>
      <c r="E652" s="244" t="s">
        <v>1305</v>
      </c>
      <c r="F652" s="243">
        <f ca="1">+IFERROR(INDEX('Hoja de Trabajo para listado'!$A$155:$Z$1048576,MATCH($A652,'Hoja de Trabajo para listado'!$A$155:$A$1048576,0),MATCH((CUADRO!F$4&amp;$E652),'Hoja de Trabajo para listado'!$A$151:$Z$151,0)),0)+IFERROR(INDEX('Hoja de Trabajo para listado'!$AB$155:$BA$1048576,MATCH($A652,'Hoja de Trabajo para listado'!$AB$155:$AB$1048576,0),MATCH((CUADRO!F$4&amp;$E652),'Hoja de Trabajo para listado'!$AB$151:$BA$151,0)),0)+IFERROR(INDEX('Hoja de Trabajo para listado'!$BC$155:$CB$1048576,MATCH($A652,'Hoja de Trabajo para listado'!$BC$155:$BC$1048576,0),MATCH((CUADRO!F$4&amp;$E652),'Hoja de Trabajo para listado'!$BC$151:$CB$151,0)),0)+IFERROR(INDEX('Hoja de Trabajo para listado'!$DE$153:$DG$274,MATCH($A652,'Hoja de Trabajo para listado'!$DE$153:$DE$1048576,0),MATCH((CUADRO!F$4&amp;$E652),'Hoja de Trabajo para listado'!$DE$151:$DG$151,0)),0)+IFERROR(INDEX('Hoja de Trabajo para listado'!$CD$155:$DC$1048576,MATCH($A652,'Hoja de Trabajo para listado'!$CD$155:$CD$1048576,0),MATCH((CUADRO!F$4&amp;$E652),'Hoja de Trabajo para listado'!$CD$151:$DC$151,0)),0)</f>
        <v>0</v>
      </c>
      <c r="G652" s="243">
        <f ca="1">+IFERROR(INDEX('Hoja de Trabajo para listado'!$A$155:$Z$1048576,MATCH($A652,'Hoja de Trabajo para listado'!$A$155:$A$1048576,0),MATCH((CUADRO!G$4&amp;$E652),'Hoja de Trabajo para listado'!$A$151:$Z$151,0)),0)+IFERROR(INDEX('Hoja de Trabajo para listado'!$AB$155:$BA$1048576,MATCH($A652,'Hoja de Trabajo para listado'!$AB$155:$AB$1048576,0),MATCH((CUADRO!G$4&amp;$E652),'Hoja de Trabajo para listado'!$AB$151:$BA$151,0)),0)+IFERROR(INDEX('Hoja de Trabajo para listado'!$BC$155:$CB$1048576,MATCH($A652,'Hoja de Trabajo para listado'!$BC$155:$BC$1048576,0),MATCH((CUADRO!G$4&amp;$E652),'Hoja de Trabajo para listado'!$BC$151:$CB$151,0)),0)+IFERROR(INDEX('Hoja de Trabajo para listado'!$DE$153:$DG$274,MATCH($A652,'Hoja de Trabajo para listado'!$DE$153:$DE$1048576,0),MATCH((CUADRO!G$4&amp;$E652),'Hoja de Trabajo para listado'!$DE$151:$DG$151,0)),0)+IFERROR(INDEX('Hoja de Trabajo para listado'!$CD$155:$DC$1048576,MATCH($A652,'Hoja de Trabajo para listado'!$CD$155:$CD$1048576,0),MATCH((CUADRO!G$4&amp;$E652),'Hoja de Trabajo para listado'!$CD$151:$DC$151,0)),0)</f>
        <v>0</v>
      </c>
      <c r="H652" s="243">
        <f ca="1">+IFERROR(INDEX('Hoja de Trabajo para listado'!$A$155:$Z$1048576,MATCH($A652,'Hoja de Trabajo para listado'!$A$155:$A$1048576,0),MATCH((CUADRO!H$4&amp;$E652),'Hoja de Trabajo para listado'!$A$151:$Z$151,0)),0)+IFERROR(INDEX('Hoja de Trabajo para listado'!$AB$155:$BA$1048576,MATCH($A652,'Hoja de Trabajo para listado'!$AB$155:$AB$1048576,0),MATCH((CUADRO!H$4&amp;$E652),'Hoja de Trabajo para listado'!$AB$151:$BA$151,0)),0)+IFERROR(INDEX('Hoja de Trabajo para listado'!$BC$155:$CB$1048576,MATCH($A652,'Hoja de Trabajo para listado'!$BC$155:$BC$1048576,0),MATCH((CUADRO!H$4&amp;$E652),'Hoja de Trabajo para listado'!$BC$151:$CB$151,0)),0)+IFERROR(INDEX('Hoja de Trabajo para listado'!$DE$153:$DG$274,MATCH($A652,'Hoja de Trabajo para listado'!$DE$153:$DE$1048576,0),MATCH((CUADRO!H$4&amp;$E652),'Hoja de Trabajo para listado'!$DE$151:$DG$151,0)),0)+IFERROR(INDEX('Hoja de Trabajo para listado'!$CD$155:$DC$1048576,MATCH($A652,'Hoja de Trabajo para listado'!$CD$155:$CD$1048576,0),MATCH((CUADRO!H$4&amp;$E652),'Hoja de Trabajo para listado'!$CD$151:$DC$151,0)),0)</f>
        <v>0</v>
      </c>
      <c r="I652" s="243">
        <f ca="1">+IFERROR(INDEX('Hoja de Trabajo para listado'!$A$155:$Z$1048576,MATCH($A652,'Hoja de Trabajo para listado'!$A$155:$A$1048576,0),MATCH((CUADRO!I$4&amp;$E652),'Hoja de Trabajo para listado'!$A$151:$Z$151,0)),0)+IFERROR(INDEX('Hoja de Trabajo para listado'!$AB$155:$BA$1048576,MATCH($A652,'Hoja de Trabajo para listado'!$AB$155:$AB$1048576,0),MATCH((CUADRO!I$4&amp;$E652),'Hoja de Trabajo para listado'!$AB$151:$BA$151,0)),0)+IFERROR(INDEX('Hoja de Trabajo para listado'!$BC$155:$CB$1048576,MATCH($A652,'Hoja de Trabajo para listado'!$BC$155:$BC$1048576,0),MATCH((CUADRO!I$4&amp;$E652),'Hoja de Trabajo para listado'!$BC$151:$CB$151,0)),0)+IFERROR(INDEX('Hoja de Trabajo para listado'!$DE$153:$DG$274,MATCH($A652,'Hoja de Trabajo para listado'!$DE$153:$DE$1048576,0),MATCH((CUADRO!I$4&amp;$E652),'Hoja de Trabajo para listado'!$DE$151:$DG$151,0)),0)+IFERROR(INDEX('Hoja de Trabajo para listado'!$CD$155:$DC$1048576,MATCH($A652,'Hoja de Trabajo para listado'!$CD$155:$CD$1048576,0),MATCH((CUADRO!I$4&amp;$E652),'Hoja de Trabajo para listado'!$CD$151:$DC$151,0)),0)</f>
        <v>0</v>
      </c>
      <c r="J652" s="243">
        <f ca="1">+IFERROR(INDEX('Hoja de Trabajo para listado'!$A$155:$Z$1048576,MATCH($A652,'Hoja de Trabajo para listado'!$A$155:$A$1048576,0),MATCH((CUADRO!J$4&amp;$E652),'Hoja de Trabajo para listado'!$A$151:$Z$151,0)),0)+IFERROR(INDEX('Hoja de Trabajo para listado'!$AB$155:$BA$1048576,MATCH($A652,'Hoja de Trabajo para listado'!$AB$155:$AB$1048576,0),MATCH((CUADRO!J$4&amp;$E652),'Hoja de Trabajo para listado'!$AB$151:$BA$151,0)),0)+IFERROR(INDEX('Hoja de Trabajo para listado'!$BC$155:$CB$1048576,MATCH($A652,'Hoja de Trabajo para listado'!$BC$155:$BC$1048576,0),MATCH((CUADRO!J$4&amp;$E652),'Hoja de Trabajo para listado'!$BC$151:$CB$151,0)),0)+IFERROR(INDEX('Hoja de Trabajo para listado'!$DE$153:$DG$274,MATCH($A652,'Hoja de Trabajo para listado'!$DE$153:$DE$1048576,0),MATCH((CUADRO!J$4&amp;$E652),'Hoja de Trabajo para listado'!$DE$151:$DG$151,0)),0)+IFERROR(INDEX('Hoja de Trabajo para listado'!$CD$155:$DC$1048576,MATCH($A652,'Hoja de Trabajo para listado'!$CD$155:$CD$1048576,0),MATCH((CUADRO!J$4&amp;$E652),'Hoja de Trabajo para listado'!$CD$151:$DC$151,0)),0)</f>
        <v>0</v>
      </c>
      <c r="K652" s="243">
        <f ca="1">+IFERROR(INDEX('Hoja de Trabajo para listado'!$A$155:$Z$1048576,MATCH($A652,'Hoja de Trabajo para listado'!$A$155:$A$1048576,0),MATCH((CUADRO!K$4&amp;$E652),'Hoja de Trabajo para listado'!$A$151:$Z$151,0)),0)+IFERROR(INDEX('Hoja de Trabajo para listado'!$AB$155:$BA$1048576,MATCH($A652,'Hoja de Trabajo para listado'!$AB$155:$AB$1048576,0),MATCH((CUADRO!K$4&amp;$E652),'Hoja de Trabajo para listado'!$AB$151:$BA$151,0)),0)+IFERROR(INDEX('Hoja de Trabajo para listado'!$BC$155:$CB$1048576,MATCH($A652,'Hoja de Trabajo para listado'!$BC$155:$BC$1048576,0),MATCH((CUADRO!K$4&amp;$E652),'Hoja de Trabajo para listado'!$BC$151:$CB$151,0)),0)+IFERROR(INDEX('Hoja de Trabajo para listado'!$DE$153:$DG$274,MATCH($A652,'Hoja de Trabajo para listado'!$DE$153:$DE$1048576,0),MATCH((CUADRO!K$4&amp;$E652),'Hoja de Trabajo para listado'!$DE$151:$DG$151,0)),0)+IFERROR(INDEX('Hoja de Trabajo para listado'!$CD$155:$DC$1048576,MATCH($A652,'Hoja de Trabajo para listado'!$CD$155:$CD$1048576,0),MATCH((CUADRO!K$4&amp;$E652),'Hoja de Trabajo para listado'!$CD$151:$DC$151,0)),0)</f>
        <v>0</v>
      </c>
      <c r="L652" s="243">
        <f ca="1">+IFERROR(INDEX('Hoja de Trabajo para listado'!$A$155:$Z$1048576,MATCH($A652,'Hoja de Trabajo para listado'!$A$155:$A$1048576,0),MATCH((CUADRO!L$4&amp;$E652),'Hoja de Trabajo para listado'!$A$151:$Z$151,0)),0)+IFERROR(INDEX('Hoja de Trabajo para listado'!$AB$155:$BA$1048576,MATCH($A652,'Hoja de Trabajo para listado'!$AB$155:$AB$1048576,0),MATCH((CUADRO!L$4&amp;$E652),'Hoja de Trabajo para listado'!$AB$151:$BA$151,0)),0)+IFERROR(INDEX('Hoja de Trabajo para listado'!$BC$155:$CB$1048576,MATCH($A652,'Hoja de Trabajo para listado'!$BC$155:$BC$1048576,0),MATCH((CUADRO!L$4&amp;$E652),'Hoja de Trabajo para listado'!$BC$151:$CB$151,0)),0)+IFERROR(INDEX('Hoja de Trabajo para listado'!$DE$153:$DG$274,MATCH($A652,'Hoja de Trabajo para listado'!$DE$153:$DE$1048576,0),MATCH((CUADRO!L$4&amp;$E652),'Hoja de Trabajo para listado'!$DE$151:$DG$151,0)),0)+IFERROR(INDEX('Hoja de Trabajo para listado'!$CD$155:$DC$1048576,MATCH($A652,'Hoja de Trabajo para listado'!$CD$155:$CD$1048576,0),MATCH((CUADRO!L$4&amp;$E652),'Hoja de Trabajo para listado'!$CD$151:$DC$151,0)),0)</f>
        <v>0</v>
      </c>
      <c r="M652" s="243">
        <f ca="1">+IFERROR(INDEX('Hoja de Trabajo para listado'!$A$155:$Z$1048576,MATCH($A652,'Hoja de Trabajo para listado'!$A$155:$A$1048576,0),MATCH((CUADRO!M$4&amp;$E652),'Hoja de Trabajo para listado'!$A$151:$Z$151,0)),0)+IFERROR(INDEX('Hoja de Trabajo para listado'!$AB$155:$BA$1048576,MATCH($A652,'Hoja de Trabajo para listado'!$AB$155:$AB$1048576,0),MATCH((CUADRO!M$4&amp;$E652),'Hoja de Trabajo para listado'!$AB$151:$BA$151,0)),0)+IFERROR(INDEX('Hoja de Trabajo para listado'!$BC$155:$CB$1048576,MATCH($A652,'Hoja de Trabajo para listado'!$BC$155:$BC$1048576,0),MATCH((CUADRO!M$4&amp;$E652),'Hoja de Trabajo para listado'!$BC$151:$CB$151,0)),0)+IFERROR(INDEX('Hoja de Trabajo para listado'!$DE$153:$DG$274,MATCH($A652,'Hoja de Trabajo para listado'!$DE$153:$DE$1048576,0),MATCH((CUADRO!M$4&amp;$E652),'Hoja de Trabajo para listado'!$DE$151:$DG$151,0)),0)+IFERROR(INDEX('Hoja de Trabajo para listado'!$CD$155:$DC$1048576,MATCH($A652,'Hoja de Trabajo para listado'!$CD$155:$CD$1048576,0),MATCH((CUADRO!M$4&amp;$E652),'Hoja de Trabajo para listado'!$CD$151:$DC$151,0)),0)</f>
        <v>0</v>
      </c>
      <c r="N652" s="243">
        <f ca="1">+IFERROR(INDEX('Hoja de Trabajo para listado'!$A$155:$Z$1048576,MATCH($A652,'Hoja de Trabajo para listado'!$A$155:$A$1048576,0),MATCH((CUADRO!N$4&amp;$E652),'Hoja de Trabajo para listado'!$A$151:$Z$151,0)),0)+IFERROR(INDEX('Hoja de Trabajo para listado'!$AB$155:$BA$1048576,MATCH($A652,'Hoja de Trabajo para listado'!$AB$155:$AB$1048576,0),MATCH((CUADRO!N$4&amp;$E652),'Hoja de Trabajo para listado'!$AB$151:$BA$151,0)),0)+IFERROR(INDEX('Hoja de Trabajo para listado'!$BC$155:$CB$1048576,MATCH($A652,'Hoja de Trabajo para listado'!$BC$155:$BC$1048576,0),MATCH((CUADRO!N$4&amp;$E652),'Hoja de Trabajo para listado'!$BC$151:$CB$151,0)),0)+IFERROR(INDEX('Hoja de Trabajo para listado'!$DE$153:$DG$274,MATCH($A652,'Hoja de Trabajo para listado'!$DE$153:$DE$1048576,0),MATCH((CUADRO!N$4&amp;$E652),'Hoja de Trabajo para listado'!$DE$151:$DG$151,0)),0)+IFERROR(INDEX('Hoja de Trabajo para listado'!$CD$155:$DC$1048576,MATCH($A652,'Hoja de Trabajo para listado'!$CD$155:$CD$1048576,0),MATCH((CUADRO!N$4&amp;$E652),'Hoja de Trabajo para listado'!$CD$151:$DC$151,0)),0)</f>
        <v>0</v>
      </c>
      <c r="O652" s="243">
        <f ca="1">+IFERROR(INDEX('Hoja de Trabajo para listado'!$A$155:$Z$1048576,MATCH($A652,'Hoja de Trabajo para listado'!$A$155:$A$1048576,0),MATCH((CUADRO!O$4&amp;$E652),'Hoja de Trabajo para listado'!$A$151:$Z$151,0)),0)+IFERROR(INDEX('Hoja de Trabajo para listado'!$AB$155:$BA$1048576,MATCH($A652,'Hoja de Trabajo para listado'!$AB$155:$AB$1048576,0),MATCH((CUADRO!O$4&amp;$E652),'Hoja de Trabajo para listado'!$AB$151:$BA$151,0)),0)+IFERROR(INDEX('Hoja de Trabajo para listado'!$BC$155:$CB$1048576,MATCH($A652,'Hoja de Trabajo para listado'!$BC$155:$BC$1048576,0),MATCH((CUADRO!O$4&amp;$E652),'Hoja de Trabajo para listado'!$BC$151:$CB$151,0)),0)+IFERROR(INDEX('Hoja de Trabajo para listado'!$DE$153:$DG$274,MATCH($A652,'Hoja de Trabajo para listado'!$DE$153:$DE$1048576,0),MATCH((CUADRO!O$4&amp;$E652),'Hoja de Trabajo para listado'!$DE$151:$DG$151,0)),0)+IFERROR(INDEX('Hoja de Trabajo para listado'!$CD$155:$DC$1048576,MATCH($A652,'Hoja de Trabajo para listado'!$CD$155:$CD$1048576,0),MATCH((CUADRO!O$4&amp;$E652),'Hoja de Trabajo para listado'!$CD$151:$DC$151,0)),0)</f>
        <v>0</v>
      </c>
      <c r="P652" s="243">
        <f ca="1">+IFERROR(INDEX('Hoja de Trabajo para listado'!$A$155:$Z$1048576,MATCH($A652,'Hoja de Trabajo para listado'!$A$155:$A$1048576,0),MATCH((CUADRO!P$4&amp;$E652),'Hoja de Trabajo para listado'!$A$151:$Z$151,0)),0)+IFERROR(INDEX('Hoja de Trabajo para listado'!$AB$155:$BA$1048576,MATCH($A652,'Hoja de Trabajo para listado'!$AB$155:$AB$1048576,0),MATCH((CUADRO!P$4&amp;$E652),'Hoja de Trabajo para listado'!$AB$151:$BA$151,0)),0)+IFERROR(INDEX('Hoja de Trabajo para listado'!$BC$155:$CB$1048576,MATCH($A652,'Hoja de Trabajo para listado'!$BC$155:$BC$1048576,0),MATCH((CUADRO!P$4&amp;$E652),'Hoja de Trabajo para listado'!$BC$151:$CB$151,0)),0)+IFERROR(INDEX('Hoja de Trabajo para listado'!$DE$153:$DG$274,MATCH($A652,'Hoja de Trabajo para listado'!$DE$153:$DE$1048576,0),MATCH((CUADRO!P$4&amp;$E652),'Hoja de Trabajo para listado'!$DE$151:$DG$151,0)),0)+IFERROR(INDEX('Hoja de Trabajo para listado'!$CD$155:$DC$1048576,MATCH($A652,'Hoja de Trabajo para listado'!$CD$155:$CD$1048576,0),MATCH((CUADRO!P$4&amp;$E652),'Hoja de Trabajo para listado'!$CD$151:$DC$151,0)),0)</f>
        <v>0</v>
      </c>
      <c r="Q652" s="243">
        <f ca="1">+IFERROR(INDEX('Hoja de Trabajo para listado'!$A$155:$Z$1048576,MATCH($A652,'Hoja de Trabajo para listado'!$A$155:$A$1048576,0),MATCH((CUADRO!Q$4&amp;$E652),'Hoja de Trabajo para listado'!$A$151:$Z$151,0)),0)+IFERROR(INDEX('Hoja de Trabajo para listado'!$AB$155:$BA$1048576,MATCH($A652,'Hoja de Trabajo para listado'!$AB$155:$AB$1048576,0),MATCH((CUADRO!Q$4&amp;$E652),'Hoja de Trabajo para listado'!$AB$151:$BA$151,0)),0)+IFERROR(INDEX('Hoja de Trabajo para listado'!$BC$155:$CB$1048576,MATCH($A652,'Hoja de Trabajo para listado'!$BC$155:$BC$1048576,0),MATCH((CUADRO!Q$4&amp;$E652),'Hoja de Trabajo para listado'!$BC$151:$CB$151,0)),0)+IFERROR(INDEX('Hoja de Trabajo para listado'!$DE$153:$DG$274,MATCH($A652,'Hoja de Trabajo para listado'!$DE$153:$DE$1048576,0),MATCH((CUADRO!Q$4&amp;$E652),'Hoja de Trabajo para listado'!$DE$151:$DG$151,0)),0)+IFERROR(INDEX('Hoja de Trabajo para listado'!$CD$155:$DC$1048576,MATCH($A652,'Hoja de Trabajo para listado'!$CD$155:$CD$1048576,0),MATCH((CUADRO!Q$4&amp;$E652),'Hoja de Trabajo para listado'!$CD$151:$DC$151,0)),0)</f>
        <v>0</v>
      </c>
      <c r="R652" s="243">
        <f t="shared" ca="1" si="27"/>
        <v>0</v>
      </c>
      <c r="S652" s="249">
        <f ca="1">+R651+R652</f>
        <v>0</v>
      </c>
      <c r="T652" s="243">
        <f ca="1">+S652</f>
        <v>0</v>
      </c>
      <c r="U652" s="242">
        <f t="shared" si="28"/>
        <v>2</v>
      </c>
      <c r="V652" s="333" t="str">
        <f>+VLOOKUP(A652,bd_lista!$A$3:$E$592,5,FALSE)</f>
        <v>Gobiernos Autonomos Municipales</v>
      </c>
      <c r="W652" s="388"/>
      <c r="X652" s="242">
        <f>+VLOOKUP(A652,[4]Sheet1!$A$13:$D$744,4,FALSE)</f>
        <v>0</v>
      </c>
      <c r="Y652" s="242" t="e">
        <f>+VLOOKUP(X652,bd_lista!$A$3:$C$592,3,FALSE)</f>
        <v>#N/A</v>
      </c>
      <c r="Z652" s="292"/>
      <c r="AA652" s="293"/>
    </row>
    <row r="653" spans="1:27" customFormat="1" ht="15" hidden="1" customHeight="1">
      <c r="A653" s="32">
        <v>1278</v>
      </c>
      <c r="B653" s="392">
        <f>+A653</f>
        <v>1278</v>
      </c>
      <c r="C653" s="247" t="str">
        <f>+VLOOKUP(A653,bd_lista!$A$3:$C$592,3,FALSE)</f>
        <v>Gobierno Autónomo Municipal de San Andrés de Machaca</v>
      </c>
      <c r="D653" s="389" t="str">
        <f>+C653</f>
        <v>Gobierno Autónomo Municipal de San Andrés de Machaca</v>
      </c>
      <c r="E653" s="242" t="s">
        <v>1304</v>
      </c>
      <c r="F653" s="243">
        <f ca="1">+IFERROR(INDEX('Hoja de Trabajo para listado'!$A$155:$Z$1048576,MATCH($A653,'Hoja de Trabajo para listado'!$A$155:$A$1048576,0),MATCH((CUADRO!F$4&amp;$E653),'Hoja de Trabajo para listado'!$A$151:$Z$151,0)),0)+IFERROR(INDEX('Hoja de Trabajo para listado'!$AB$155:$BA$1048576,MATCH($A653,'Hoja de Trabajo para listado'!$AB$155:$AB$1048576,0),MATCH((CUADRO!F$4&amp;$E653),'Hoja de Trabajo para listado'!$AB$151:$BA$151,0)),0)+IFERROR(INDEX('Hoja de Trabajo para listado'!$BC$155:$CB$1048576,MATCH($A653,'Hoja de Trabajo para listado'!$BC$155:$BC$1048576,0),MATCH((CUADRO!F$4&amp;$E653),'Hoja de Trabajo para listado'!$BC$151:$CB$151,0)),0)+IFERROR(INDEX('Hoja de Trabajo para listado'!$DE$153:$DG$274,MATCH($A653,'Hoja de Trabajo para listado'!$DE$153:$DE$1048576,0),MATCH((CUADRO!F$4&amp;$E653),'Hoja de Trabajo para listado'!$DE$151:$DG$151,0)),0)+IFERROR(INDEX('Hoja de Trabajo para listado'!$CD$155:$DC$1048576,MATCH($A653,'Hoja de Trabajo para listado'!$CD$155:$CD$1048576,0),MATCH((CUADRO!F$4&amp;$E653),'Hoja de Trabajo para listado'!$CD$151:$DC$151,0)),0)</f>
        <v>0</v>
      </c>
      <c r="G653" s="243">
        <f ca="1">+IFERROR(INDEX('Hoja de Trabajo para listado'!$A$155:$Z$1048576,MATCH($A653,'Hoja de Trabajo para listado'!$A$155:$A$1048576,0),MATCH((CUADRO!G$4&amp;$E653),'Hoja de Trabajo para listado'!$A$151:$Z$151,0)),0)+IFERROR(INDEX('Hoja de Trabajo para listado'!$AB$155:$BA$1048576,MATCH($A653,'Hoja de Trabajo para listado'!$AB$155:$AB$1048576,0),MATCH((CUADRO!G$4&amp;$E653),'Hoja de Trabajo para listado'!$AB$151:$BA$151,0)),0)+IFERROR(INDEX('Hoja de Trabajo para listado'!$BC$155:$CB$1048576,MATCH($A653,'Hoja de Trabajo para listado'!$BC$155:$BC$1048576,0),MATCH((CUADRO!G$4&amp;$E653),'Hoja de Trabajo para listado'!$BC$151:$CB$151,0)),0)+IFERROR(INDEX('Hoja de Trabajo para listado'!$DE$153:$DG$274,MATCH($A653,'Hoja de Trabajo para listado'!$DE$153:$DE$1048576,0),MATCH((CUADRO!G$4&amp;$E653),'Hoja de Trabajo para listado'!$DE$151:$DG$151,0)),0)+IFERROR(INDEX('Hoja de Trabajo para listado'!$CD$155:$DC$1048576,MATCH($A653,'Hoja de Trabajo para listado'!$CD$155:$CD$1048576,0),MATCH((CUADRO!G$4&amp;$E653),'Hoja de Trabajo para listado'!$CD$151:$DC$151,0)),0)</f>
        <v>0</v>
      </c>
      <c r="H653" s="243">
        <f ca="1">+IFERROR(INDEX('Hoja de Trabajo para listado'!$A$155:$Z$1048576,MATCH($A653,'Hoja de Trabajo para listado'!$A$155:$A$1048576,0),MATCH((CUADRO!H$4&amp;$E653),'Hoja de Trabajo para listado'!$A$151:$Z$151,0)),0)+IFERROR(INDEX('Hoja de Trabajo para listado'!$AB$155:$BA$1048576,MATCH($A653,'Hoja de Trabajo para listado'!$AB$155:$AB$1048576,0),MATCH((CUADRO!H$4&amp;$E653),'Hoja de Trabajo para listado'!$AB$151:$BA$151,0)),0)+IFERROR(INDEX('Hoja de Trabajo para listado'!$BC$155:$CB$1048576,MATCH($A653,'Hoja de Trabajo para listado'!$BC$155:$BC$1048576,0),MATCH((CUADRO!H$4&amp;$E653),'Hoja de Trabajo para listado'!$BC$151:$CB$151,0)),0)+IFERROR(INDEX('Hoja de Trabajo para listado'!$DE$153:$DG$274,MATCH($A653,'Hoja de Trabajo para listado'!$DE$153:$DE$1048576,0),MATCH((CUADRO!H$4&amp;$E653),'Hoja de Trabajo para listado'!$DE$151:$DG$151,0)),0)+IFERROR(INDEX('Hoja de Trabajo para listado'!$CD$155:$DC$1048576,MATCH($A653,'Hoja de Trabajo para listado'!$CD$155:$CD$1048576,0),MATCH((CUADRO!H$4&amp;$E653),'Hoja de Trabajo para listado'!$CD$151:$DC$151,0)),0)</f>
        <v>0</v>
      </c>
      <c r="I653" s="243">
        <f ca="1">+IFERROR(INDEX('Hoja de Trabajo para listado'!$A$155:$Z$1048576,MATCH($A653,'Hoja de Trabajo para listado'!$A$155:$A$1048576,0),MATCH((CUADRO!I$4&amp;$E653),'Hoja de Trabajo para listado'!$A$151:$Z$151,0)),0)+IFERROR(INDEX('Hoja de Trabajo para listado'!$AB$155:$BA$1048576,MATCH($A653,'Hoja de Trabajo para listado'!$AB$155:$AB$1048576,0),MATCH((CUADRO!I$4&amp;$E653),'Hoja de Trabajo para listado'!$AB$151:$BA$151,0)),0)+IFERROR(INDEX('Hoja de Trabajo para listado'!$BC$155:$CB$1048576,MATCH($A653,'Hoja de Trabajo para listado'!$BC$155:$BC$1048576,0),MATCH((CUADRO!I$4&amp;$E653),'Hoja de Trabajo para listado'!$BC$151:$CB$151,0)),0)+IFERROR(INDEX('Hoja de Trabajo para listado'!$DE$153:$DG$274,MATCH($A653,'Hoja de Trabajo para listado'!$DE$153:$DE$1048576,0),MATCH((CUADRO!I$4&amp;$E653),'Hoja de Trabajo para listado'!$DE$151:$DG$151,0)),0)+IFERROR(INDEX('Hoja de Trabajo para listado'!$CD$155:$DC$1048576,MATCH($A653,'Hoja de Trabajo para listado'!$CD$155:$CD$1048576,0),MATCH((CUADRO!I$4&amp;$E653),'Hoja de Trabajo para listado'!$CD$151:$DC$151,0)),0)</f>
        <v>0</v>
      </c>
      <c r="J653" s="243">
        <f ca="1">+IFERROR(INDEX('Hoja de Trabajo para listado'!$A$155:$Z$1048576,MATCH($A653,'Hoja de Trabajo para listado'!$A$155:$A$1048576,0),MATCH((CUADRO!J$4&amp;$E653),'Hoja de Trabajo para listado'!$A$151:$Z$151,0)),0)+IFERROR(INDEX('Hoja de Trabajo para listado'!$AB$155:$BA$1048576,MATCH($A653,'Hoja de Trabajo para listado'!$AB$155:$AB$1048576,0),MATCH((CUADRO!J$4&amp;$E653),'Hoja de Trabajo para listado'!$AB$151:$BA$151,0)),0)+IFERROR(INDEX('Hoja de Trabajo para listado'!$BC$155:$CB$1048576,MATCH($A653,'Hoja de Trabajo para listado'!$BC$155:$BC$1048576,0),MATCH((CUADRO!J$4&amp;$E653),'Hoja de Trabajo para listado'!$BC$151:$CB$151,0)),0)+IFERROR(INDEX('Hoja de Trabajo para listado'!$DE$153:$DG$274,MATCH($A653,'Hoja de Trabajo para listado'!$DE$153:$DE$1048576,0),MATCH((CUADRO!J$4&amp;$E653),'Hoja de Trabajo para listado'!$DE$151:$DG$151,0)),0)+IFERROR(INDEX('Hoja de Trabajo para listado'!$CD$155:$DC$1048576,MATCH($A653,'Hoja de Trabajo para listado'!$CD$155:$CD$1048576,0),MATCH((CUADRO!J$4&amp;$E653),'Hoja de Trabajo para listado'!$CD$151:$DC$151,0)),0)</f>
        <v>0</v>
      </c>
      <c r="K653" s="243">
        <f ca="1">+IFERROR(INDEX('Hoja de Trabajo para listado'!$A$155:$Z$1048576,MATCH($A653,'Hoja de Trabajo para listado'!$A$155:$A$1048576,0),MATCH((CUADRO!K$4&amp;$E653),'Hoja de Trabajo para listado'!$A$151:$Z$151,0)),0)+IFERROR(INDEX('Hoja de Trabajo para listado'!$AB$155:$BA$1048576,MATCH($A653,'Hoja de Trabajo para listado'!$AB$155:$AB$1048576,0),MATCH((CUADRO!K$4&amp;$E653),'Hoja de Trabajo para listado'!$AB$151:$BA$151,0)),0)+IFERROR(INDEX('Hoja de Trabajo para listado'!$BC$155:$CB$1048576,MATCH($A653,'Hoja de Trabajo para listado'!$BC$155:$BC$1048576,0),MATCH((CUADRO!K$4&amp;$E653),'Hoja de Trabajo para listado'!$BC$151:$CB$151,0)),0)+IFERROR(INDEX('Hoja de Trabajo para listado'!$DE$153:$DG$274,MATCH($A653,'Hoja de Trabajo para listado'!$DE$153:$DE$1048576,0),MATCH((CUADRO!K$4&amp;$E653),'Hoja de Trabajo para listado'!$DE$151:$DG$151,0)),0)+IFERROR(INDEX('Hoja de Trabajo para listado'!$CD$155:$DC$1048576,MATCH($A653,'Hoja de Trabajo para listado'!$CD$155:$CD$1048576,0),MATCH((CUADRO!K$4&amp;$E653),'Hoja de Trabajo para listado'!$CD$151:$DC$151,0)),0)</f>
        <v>0</v>
      </c>
      <c r="L653" s="243">
        <f ca="1">+IFERROR(INDEX('Hoja de Trabajo para listado'!$A$155:$Z$1048576,MATCH($A653,'Hoja de Trabajo para listado'!$A$155:$A$1048576,0),MATCH((CUADRO!L$4&amp;$E653),'Hoja de Trabajo para listado'!$A$151:$Z$151,0)),0)+IFERROR(INDEX('Hoja de Trabajo para listado'!$AB$155:$BA$1048576,MATCH($A653,'Hoja de Trabajo para listado'!$AB$155:$AB$1048576,0),MATCH((CUADRO!L$4&amp;$E653),'Hoja de Trabajo para listado'!$AB$151:$BA$151,0)),0)+IFERROR(INDEX('Hoja de Trabajo para listado'!$BC$155:$CB$1048576,MATCH($A653,'Hoja de Trabajo para listado'!$BC$155:$BC$1048576,0),MATCH((CUADRO!L$4&amp;$E653),'Hoja de Trabajo para listado'!$BC$151:$CB$151,0)),0)+IFERROR(INDEX('Hoja de Trabajo para listado'!$DE$153:$DG$274,MATCH($A653,'Hoja de Trabajo para listado'!$DE$153:$DE$1048576,0),MATCH((CUADRO!L$4&amp;$E653),'Hoja de Trabajo para listado'!$DE$151:$DG$151,0)),0)+IFERROR(INDEX('Hoja de Trabajo para listado'!$CD$155:$DC$1048576,MATCH($A653,'Hoja de Trabajo para listado'!$CD$155:$CD$1048576,0),MATCH((CUADRO!L$4&amp;$E653),'Hoja de Trabajo para listado'!$CD$151:$DC$151,0)),0)</f>
        <v>0</v>
      </c>
      <c r="M653" s="243">
        <f ca="1">+IFERROR(INDEX('Hoja de Trabajo para listado'!$A$155:$Z$1048576,MATCH($A653,'Hoja de Trabajo para listado'!$A$155:$A$1048576,0),MATCH((CUADRO!M$4&amp;$E653),'Hoja de Trabajo para listado'!$A$151:$Z$151,0)),0)+IFERROR(INDEX('Hoja de Trabajo para listado'!$AB$155:$BA$1048576,MATCH($A653,'Hoja de Trabajo para listado'!$AB$155:$AB$1048576,0),MATCH((CUADRO!M$4&amp;$E653),'Hoja de Trabajo para listado'!$AB$151:$BA$151,0)),0)+IFERROR(INDEX('Hoja de Trabajo para listado'!$BC$155:$CB$1048576,MATCH($A653,'Hoja de Trabajo para listado'!$BC$155:$BC$1048576,0),MATCH((CUADRO!M$4&amp;$E653),'Hoja de Trabajo para listado'!$BC$151:$CB$151,0)),0)+IFERROR(INDEX('Hoja de Trabajo para listado'!$DE$153:$DG$274,MATCH($A653,'Hoja de Trabajo para listado'!$DE$153:$DE$1048576,0),MATCH((CUADRO!M$4&amp;$E653),'Hoja de Trabajo para listado'!$DE$151:$DG$151,0)),0)+IFERROR(INDEX('Hoja de Trabajo para listado'!$CD$155:$DC$1048576,MATCH($A653,'Hoja de Trabajo para listado'!$CD$155:$CD$1048576,0),MATCH((CUADRO!M$4&amp;$E653),'Hoja de Trabajo para listado'!$CD$151:$DC$151,0)),0)</f>
        <v>0</v>
      </c>
      <c r="N653" s="243">
        <f ca="1">+IFERROR(INDEX('Hoja de Trabajo para listado'!$A$155:$Z$1048576,MATCH($A653,'Hoja de Trabajo para listado'!$A$155:$A$1048576,0),MATCH((CUADRO!N$4&amp;$E653),'Hoja de Trabajo para listado'!$A$151:$Z$151,0)),0)+IFERROR(INDEX('Hoja de Trabajo para listado'!$AB$155:$BA$1048576,MATCH($A653,'Hoja de Trabajo para listado'!$AB$155:$AB$1048576,0),MATCH((CUADRO!N$4&amp;$E653),'Hoja de Trabajo para listado'!$AB$151:$BA$151,0)),0)+IFERROR(INDEX('Hoja de Trabajo para listado'!$BC$155:$CB$1048576,MATCH($A653,'Hoja de Trabajo para listado'!$BC$155:$BC$1048576,0),MATCH((CUADRO!N$4&amp;$E653),'Hoja de Trabajo para listado'!$BC$151:$CB$151,0)),0)+IFERROR(INDEX('Hoja de Trabajo para listado'!$DE$153:$DG$274,MATCH($A653,'Hoja de Trabajo para listado'!$DE$153:$DE$1048576,0),MATCH((CUADRO!N$4&amp;$E653),'Hoja de Trabajo para listado'!$DE$151:$DG$151,0)),0)+IFERROR(INDEX('Hoja de Trabajo para listado'!$CD$155:$DC$1048576,MATCH($A653,'Hoja de Trabajo para listado'!$CD$155:$CD$1048576,0),MATCH((CUADRO!N$4&amp;$E653),'Hoja de Trabajo para listado'!$CD$151:$DC$151,0)),0)</f>
        <v>0</v>
      </c>
      <c r="O653" s="243">
        <f ca="1">+IFERROR(INDEX('Hoja de Trabajo para listado'!$A$155:$Z$1048576,MATCH($A653,'Hoja de Trabajo para listado'!$A$155:$A$1048576,0),MATCH((CUADRO!O$4&amp;$E653),'Hoja de Trabajo para listado'!$A$151:$Z$151,0)),0)+IFERROR(INDEX('Hoja de Trabajo para listado'!$AB$155:$BA$1048576,MATCH($A653,'Hoja de Trabajo para listado'!$AB$155:$AB$1048576,0),MATCH((CUADRO!O$4&amp;$E653),'Hoja de Trabajo para listado'!$AB$151:$BA$151,0)),0)+IFERROR(INDEX('Hoja de Trabajo para listado'!$BC$155:$CB$1048576,MATCH($A653,'Hoja de Trabajo para listado'!$BC$155:$BC$1048576,0),MATCH((CUADRO!O$4&amp;$E653),'Hoja de Trabajo para listado'!$BC$151:$CB$151,0)),0)+IFERROR(INDEX('Hoja de Trabajo para listado'!$DE$153:$DG$274,MATCH($A653,'Hoja de Trabajo para listado'!$DE$153:$DE$1048576,0),MATCH((CUADRO!O$4&amp;$E653),'Hoja de Trabajo para listado'!$DE$151:$DG$151,0)),0)+IFERROR(INDEX('Hoja de Trabajo para listado'!$CD$155:$DC$1048576,MATCH($A653,'Hoja de Trabajo para listado'!$CD$155:$CD$1048576,0),MATCH((CUADRO!O$4&amp;$E653),'Hoja de Trabajo para listado'!$CD$151:$DC$151,0)),0)</f>
        <v>0</v>
      </c>
      <c r="P653" s="243">
        <f ca="1">+IFERROR(INDEX('Hoja de Trabajo para listado'!$A$155:$Z$1048576,MATCH($A653,'Hoja de Trabajo para listado'!$A$155:$A$1048576,0),MATCH((CUADRO!P$4&amp;$E653),'Hoja de Trabajo para listado'!$A$151:$Z$151,0)),0)+IFERROR(INDEX('Hoja de Trabajo para listado'!$AB$155:$BA$1048576,MATCH($A653,'Hoja de Trabajo para listado'!$AB$155:$AB$1048576,0),MATCH((CUADRO!P$4&amp;$E653),'Hoja de Trabajo para listado'!$AB$151:$BA$151,0)),0)+IFERROR(INDEX('Hoja de Trabajo para listado'!$BC$155:$CB$1048576,MATCH($A653,'Hoja de Trabajo para listado'!$BC$155:$BC$1048576,0),MATCH((CUADRO!P$4&amp;$E653),'Hoja de Trabajo para listado'!$BC$151:$CB$151,0)),0)+IFERROR(INDEX('Hoja de Trabajo para listado'!$DE$153:$DG$274,MATCH($A653,'Hoja de Trabajo para listado'!$DE$153:$DE$1048576,0),MATCH((CUADRO!P$4&amp;$E653),'Hoja de Trabajo para listado'!$DE$151:$DG$151,0)),0)+IFERROR(INDEX('Hoja de Trabajo para listado'!$CD$155:$DC$1048576,MATCH($A653,'Hoja de Trabajo para listado'!$CD$155:$CD$1048576,0),MATCH((CUADRO!P$4&amp;$E653),'Hoja de Trabajo para listado'!$CD$151:$DC$151,0)),0)</f>
        <v>0</v>
      </c>
      <c r="Q653" s="243">
        <f ca="1">+IFERROR(INDEX('Hoja de Trabajo para listado'!$A$155:$Z$1048576,MATCH($A653,'Hoja de Trabajo para listado'!$A$155:$A$1048576,0),MATCH((CUADRO!Q$4&amp;$E653),'Hoja de Trabajo para listado'!$A$151:$Z$151,0)),0)+IFERROR(INDEX('Hoja de Trabajo para listado'!$AB$155:$BA$1048576,MATCH($A653,'Hoja de Trabajo para listado'!$AB$155:$AB$1048576,0),MATCH((CUADRO!Q$4&amp;$E653),'Hoja de Trabajo para listado'!$AB$151:$BA$151,0)),0)+IFERROR(INDEX('Hoja de Trabajo para listado'!$BC$155:$CB$1048576,MATCH($A653,'Hoja de Trabajo para listado'!$BC$155:$BC$1048576,0),MATCH((CUADRO!Q$4&amp;$E653),'Hoja de Trabajo para listado'!$BC$151:$CB$151,0)),0)+IFERROR(INDEX('Hoja de Trabajo para listado'!$DE$153:$DG$274,MATCH($A653,'Hoja de Trabajo para listado'!$DE$153:$DE$1048576,0),MATCH((CUADRO!Q$4&amp;$E653),'Hoja de Trabajo para listado'!$DE$151:$DG$151,0)),0)+IFERROR(INDEX('Hoja de Trabajo para listado'!$CD$155:$DC$1048576,MATCH($A653,'Hoja de Trabajo para listado'!$CD$155:$CD$1048576,0),MATCH((CUADRO!Q$4&amp;$E653),'Hoja de Trabajo para listado'!$CD$151:$DC$151,0)),0)</f>
        <v>0</v>
      </c>
      <c r="R653" s="243">
        <f t="shared" ca="1" si="27"/>
        <v>0</v>
      </c>
      <c r="S653" s="249"/>
      <c r="T653" s="243">
        <f ca="1">+T654</f>
        <v>0</v>
      </c>
      <c r="U653" s="242">
        <f t="shared" si="28"/>
        <v>1</v>
      </c>
      <c r="V653" s="333" t="str">
        <f>+VLOOKUP(A653,bd_lista!$A$3:$E$592,5,FALSE)</f>
        <v>Gobiernos Autonomos Municipales</v>
      </c>
      <c r="W653" s="387" t="str">
        <f>+V653</f>
        <v>Gobiernos Autonomos Municipales</v>
      </c>
      <c r="X653" s="242">
        <f>+VLOOKUP(A653,[4]Sheet1!$A$13:$D$744,4,FALSE)</f>
        <v>0</v>
      </c>
      <c r="Y653" s="242" t="e">
        <f>+VLOOKUP(X653,bd_lista!$A$3:$C$592,3,FALSE)</f>
        <v>#N/A</v>
      </c>
      <c r="Z653" s="294">
        <f>+X653</f>
        <v>0</v>
      </c>
      <c r="AA653" s="295" t="e">
        <f>+Y653</f>
        <v>#N/A</v>
      </c>
    </row>
    <row r="654" spans="1:27" customFormat="1" ht="15" hidden="1" customHeight="1">
      <c r="A654" s="32">
        <v>1278</v>
      </c>
      <c r="B654" s="393"/>
      <c r="C654" s="247" t="str">
        <f>+VLOOKUP(A654,bd_lista!$A$3:$C$592,3,FALSE)</f>
        <v>Gobierno Autónomo Municipal de San Andrés de Machaca</v>
      </c>
      <c r="D654" s="390"/>
      <c r="E654" s="244" t="s">
        <v>1305</v>
      </c>
      <c r="F654" s="243">
        <f ca="1">+IFERROR(INDEX('Hoja de Trabajo para listado'!$A$155:$Z$1048576,MATCH($A654,'Hoja de Trabajo para listado'!$A$155:$A$1048576,0),MATCH((CUADRO!F$4&amp;$E654),'Hoja de Trabajo para listado'!$A$151:$Z$151,0)),0)+IFERROR(INDEX('Hoja de Trabajo para listado'!$AB$155:$BA$1048576,MATCH($A654,'Hoja de Trabajo para listado'!$AB$155:$AB$1048576,0),MATCH((CUADRO!F$4&amp;$E654),'Hoja de Trabajo para listado'!$AB$151:$BA$151,0)),0)+IFERROR(INDEX('Hoja de Trabajo para listado'!$BC$155:$CB$1048576,MATCH($A654,'Hoja de Trabajo para listado'!$BC$155:$BC$1048576,0),MATCH((CUADRO!F$4&amp;$E654),'Hoja de Trabajo para listado'!$BC$151:$CB$151,0)),0)+IFERROR(INDEX('Hoja de Trabajo para listado'!$DE$153:$DG$274,MATCH($A654,'Hoja de Trabajo para listado'!$DE$153:$DE$1048576,0),MATCH((CUADRO!F$4&amp;$E654),'Hoja de Trabajo para listado'!$DE$151:$DG$151,0)),0)+IFERROR(INDEX('Hoja de Trabajo para listado'!$CD$155:$DC$1048576,MATCH($A654,'Hoja de Trabajo para listado'!$CD$155:$CD$1048576,0),MATCH((CUADRO!F$4&amp;$E654),'Hoja de Trabajo para listado'!$CD$151:$DC$151,0)),0)</f>
        <v>0</v>
      </c>
      <c r="G654" s="243">
        <f ca="1">+IFERROR(INDEX('Hoja de Trabajo para listado'!$A$155:$Z$1048576,MATCH($A654,'Hoja de Trabajo para listado'!$A$155:$A$1048576,0),MATCH((CUADRO!G$4&amp;$E654),'Hoja de Trabajo para listado'!$A$151:$Z$151,0)),0)+IFERROR(INDEX('Hoja de Trabajo para listado'!$AB$155:$BA$1048576,MATCH($A654,'Hoja de Trabajo para listado'!$AB$155:$AB$1048576,0),MATCH((CUADRO!G$4&amp;$E654),'Hoja de Trabajo para listado'!$AB$151:$BA$151,0)),0)+IFERROR(INDEX('Hoja de Trabajo para listado'!$BC$155:$CB$1048576,MATCH($A654,'Hoja de Trabajo para listado'!$BC$155:$BC$1048576,0),MATCH((CUADRO!G$4&amp;$E654),'Hoja de Trabajo para listado'!$BC$151:$CB$151,0)),0)+IFERROR(INDEX('Hoja de Trabajo para listado'!$DE$153:$DG$274,MATCH($A654,'Hoja de Trabajo para listado'!$DE$153:$DE$1048576,0),MATCH((CUADRO!G$4&amp;$E654),'Hoja de Trabajo para listado'!$DE$151:$DG$151,0)),0)+IFERROR(INDEX('Hoja de Trabajo para listado'!$CD$155:$DC$1048576,MATCH($A654,'Hoja de Trabajo para listado'!$CD$155:$CD$1048576,0),MATCH((CUADRO!G$4&amp;$E654),'Hoja de Trabajo para listado'!$CD$151:$DC$151,0)),0)</f>
        <v>0</v>
      </c>
      <c r="H654" s="243">
        <f ca="1">+IFERROR(INDEX('Hoja de Trabajo para listado'!$A$155:$Z$1048576,MATCH($A654,'Hoja de Trabajo para listado'!$A$155:$A$1048576,0),MATCH((CUADRO!H$4&amp;$E654),'Hoja de Trabajo para listado'!$A$151:$Z$151,0)),0)+IFERROR(INDEX('Hoja de Trabajo para listado'!$AB$155:$BA$1048576,MATCH($A654,'Hoja de Trabajo para listado'!$AB$155:$AB$1048576,0),MATCH((CUADRO!H$4&amp;$E654),'Hoja de Trabajo para listado'!$AB$151:$BA$151,0)),0)+IFERROR(INDEX('Hoja de Trabajo para listado'!$BC$155:$CB$1048576,MATCH($A654,'Hoja de Trabajo para listado'!$BC$155:$BC$1048576,0),MATCH((CUADRO!H$4&amp;$E654),'Hoja de Trabajo para listado'!$BC$151:$CB$151,0)),0)+IFERROR(INDEX('Hoja de Trabajo para listado'!$DE$153:$DG$274,MATCH($A654,'Hoja de Trabajo para listado'!$DE$153:$DE$1048576,0),MATCH((CUADRO!H$4&amp;$E654),'Hoja de Trabajo para listado'!$DE$151:$DG$151,0)),0)+IFERROR(INDEX('Hoja de Trabajo para listado'!$CD$155:$DC$1048576,MATCH($A654,'Hoja de Trabajo para listado'!$CD$155:$CD$1048576,0),MATCH((CUADRO!H$4&amp;$E654),'Hoja de Trabajo para listado'!$CD$151:$DC$151,0)),0)</f>
        <v>0</v>
      </c>
      <c r="I654" s="243">
        <f ca="1">+IFERROR(INDEX('Hoja de Trabajo para listado'!$A$155:$Z$1048576,MATCH($A654,'Hoja de Trabajo para listado'!$A$155:$A$1048576,0),MATCH((CUADRO!I$4&amp;$E654),'Hoja de Trabajo para listado'!$A$151:$Z$151,0)),0)+IFERROR(INDEX('Hoja de Trabajo para listado'!$AB$155:$BA$1048576,MATCH($A654,'Hoja de Trabajo para listado'!$AB$155:$AB$1048576,0),MATCH((CUADRO!I$4&amp;$E654),'Hoja de Trabajo para listado'!$AB$151:$BA$151,0)),0)+IFERROR(INDEX('Hoja de Trabajo para listado'!$BC$155:$CB$1048576,MATCH($A654,'Hoja de Trabajo para listado'!$BC$155:$BC$1048576,0),MATCH((CUADRO!I$4&amp;$E654),'Hoja de Trabajo para listado'!$BC$151:$CB$151,0)),0)+IFERROR(INDEX('Hoja de Trabajo para listado'!$DE$153:$DG$274,MATCH($A654,'Hoja de Trabajo para listado'!$DE$153:$DE$1048576,0),MATCH((CUADRO!I$4&amp;$E654),'Hoja de Trabajo para listado'!$DE$151:$DG$151,0)),0)+IFERROR(INDEX('Hoja de Trabajo para listado'!$CD$155:$DC$1048576,MATCH($A654,'Hoja de Trabajo para listado'!$CD$155:$CD$1048576,0),MATCH((CUADRO!I$4&amp;$E654),'Hoja de Trabajo para listado'!$CD$151:$DC$151,0)),0)</f>
        <v>0</v>
      </c>
      <c r="J654" s="243">
        <f ca="1">+IFERROR(INDEX('Hoja de Trabajo para listado'!$A$155:$Z$1048576,MATCH($A654,'Hoja de Trabajo para listado'!$A$155:$A$1048576,0),MATCH((CUADRO!J$4&amp;$E654),'Hoja de Trabajo para listado'!$A$151:$Z$151,0)),0)+IFERROR(INDEX('Hoja de Trabajo para listado'!$AB$155:$BA$1048576,MATCH($A654,'Hoja de Trabajo para listado'!$AB$155:$AB$1048576,0),MATCH((CUADRO!J$4&amp;$E654),'Hoja de Trabajo para listado'!$AB$151:$BA$151,0)),0)+IFERROR(INDEX('Hoja de Trabajo para listado'!$BC$155:$CB$1048576,MATCH($A654,'Hoja de Trabajo para listado'!$BC$155:$BC$1048576,0),MATCH((CUADRO!J$4&amp;$E654),'Hoja de Trabajo para listado'!$BC$151:$CB$151,0)),0)+IFERROR(INDEX('Hoja de Trabajo para listado'!$DE$153:$DG$274,MATCH($A654,'Hoja de Trabajo para listado'!$DE$153:$DE$1048576,0),MATCH((CUADRO!J$4&amp;$E654),'Hoja de Trabajo para listado'!$DE$151:$DG$151,0)),0)+IFERROR(INDEX('Hoja de Trabajo para listado'!$CD$155:$DC$1048576,MATCH($A654,'Hoja de Trabajo para listado'!$CD$155:$CD$1048576,0),MATCH((CUADRO!J$4&amp;$E654),'Hoja de Trabajo para listado'!$CD$151:$DC$151,0)),0)</f>
        <v>0</v>
      </c>
      <c r="K654" s="243">
        <f ca="1">+IFERROR(INDEX('Hoja de Trabajo para listado'!$A$155:$Z$1048576,MATCH($A654,'Hoja de Trabajo para listado'!$A$155:$A$1048576,0),MATCH((CUADRO!K$4&amp;$E654),'Hoja de Trabajo para listado'!$A$151:$Z$151,0)),0)+IFERROR(INDEX('Hoja de Trabajo para listado'!$AB$155:$BA$1048576,MATCH($A654,'Hoja de Trabajo para listado'!$AB$155:$AB$1048576,0),MATCH((CUADRO!K$4&amp;$E654),'Hoja de Trabajo para listado'!$AB$151:$BA$151,0)),0)+IFERROR(INDEX('Hoja de Trabajo para listado'!$BC$155:$CB$1048576,MATCH($A654,'Hoja de Trabajo para listado'!$BC$155:$BC$1048576,0),MATCH((CUADRO!K$4&amp;$E654),'Hoja de Trabajo para listado'!$BC$151:$CB$151,0)),0)+IFERROR(INDEX('Hoja de Trabajo para listado'!$DE$153:$DG$274,MATCH($A654,'Hoja de Trabajo para listado'!$DE$153:$DE$1048576,0),MATCH((CUADRO!K$4&amp;$E654),'Hoja de Trabajo para listado'!$DE$151:$DG$151,0)),0)+IFERROR(INDEX('Hoja de Trabajo para listado'!$CD$155:$DC$1048576,MATCH($A654,'Hoja de Trabajo para listado'!$CD$155:$CD$1048576,0),MATCH((CUADRO!K$4&amp;$E654),'Hoja de Trabajo para listado'!$CD$151:$DC$151,0)),0)</f>
        <v>0</v>
      </c>
      <c r="L654" s="243">
        <f ca="1">+IFERROR(INDEX('Hoja de Trabajo para listado'!$A$155:$Z$1048576,MATCH($A654,'Hoja de Trabajo para listado'!$A$155:$A$1048576,0),MATCH((CUADRO!L$4&amp;$E654),'Hoja de Trabajo para listado'!$A$151:$Z$151,0)),0)+IFERROR(INDEX('Hoja de Trabajo para listado'!$AB$155:$BA$1048576,MATCH($A654,'Hoja de Trabajo para listado'!$AB$155:$AB$1048576,0),MATCH((CUADRO!L$4&amp;$E654),'Hoja de Trabajo para listado'!$AB$151:$BA$151,0)),0)+IFERROR(INDEX('Hoja de Trabajo para listado'!$BC$155:$CB$1048576,MATCH($A654,'Hoja de Trabajo para listado'!$BC$155:$BC$1048576,0),MATCH((CUADRO!L$4&amp;$E654),'Hoja de Trabajo para listado'!$BC$151:$CB$151,0)),0)+IFERROR(INDEX('Hoja de Trabajo para listado'!$DE$153:$DG$274,MATCH($A654,'Hoja de Trabajo para listado'!$DE$153:$DE$1048576,0),MATCH((CUADRO!L$4&amp;$E654),'Hoja de Trabajo para listado'!$DE$151:$DG$151,0)),0)+IFERROR(INDEX('Hoja de Trabajo para listado'!$CD$155:$DC$1048576,MATCH($A654,'Hoja de Trabajo para listado'!$CD$155:$CD$1048576,0),MATCH((CUADRO!L$4&amp;$E654),'Hoja de Trabajo para listado'!$CD$151:$DC$151,0)),0)</f>
        <v>0</v>
      </c>
      <c r="M654" s="243">
        <f ca="1">+IFERROR(INDEX('Hoja de Trabajo para listado'!$A$155:$Z$1048576,MATCH($A654,'Hoja de Trabajo para listado'!$A$155:$A$1048576,0),MATCH((CUADRO!M$4&amp;$E654),'Hoja de Trabajo para listado'!$A$151:$Z$151,0)),0)+IFERROR(INDEX('Hoja de Trabajo para listado'!$AB$155:$BA$1048576,MATCH($A654,'Hoja de Trabajo para listado'!$AB$155:$AB$1048576,0),MATCH((CUADRO!M$4&amp;$E654),'Hoja de Trabajo para listado'!$AB$151:$BA$151,0)),0)+IFERROR(INDEX('Hoja de Trabajo para listado'!$BC$155:$CB$1048576,MATCH($A654,'Hoja de Trabajo para listado'!$BC$155:$BC$1048576,0),MATCH((CUADRO!M$4&amp;$E654),'Hoja de Trabajo para listado'!$BC$151:$CB$151,0)),0)+IFERROR(INDEX('Hoja de Trabajo para listado'!$DE$153:$DG$274,MATCH($A654,'Hoja de Trabajo para listado'!$DE$153:$DE$1048576,0),MATCH((CUADRO!M$4&amp;$E654),'Hoja de Trabajo para listado'!$DE$151:$DG$151,0)),0)+IFERROR(INDEX('Hoja de Trabajo para listado'!$CD$155:$DC$1048576,MATCH($A654,'Hoja de Trabajo para listado'!$CD$155:$CD$1048576,0),MATCH((CUADRO!M$4&amp;$E654),'Hoja de Trabajo para listado'!$CD$151:$DC$151,0)),0)</f>
        <v>0</v>
      </c>
      <c r="N654" s="243">
        <f ca="1">+IFERROR(INDEX('Hoja de Trabajo para listado'!$A$155:$Z$1048576,MATCH($A654,'Hoja de Trabajo para listado'!$A$155:$A$1048576,0),MATCH((CUADRO!N$4&amp;$E654),'Hoja de Trabajo para listado'!$A$151:$Z$151,0)),0)+IFERROR(INDEX('Hoja de Trabajo para listado'!$AB$155:$BA$1048576,MATCH($A654,'Hoja de Trabajo para listado'!$AB$155:$AB$1048576,0),MATCH((CUADRO!N$4&amp;$E654),'Hoja de Trabajo para listado'!$AB$151:$BA$151,0)),0)+IFERROR(INDEX('Hoja de Trabajo para listado'!$BC$155:$CB$1048576,MATCH($A654,'Hoja de Trabajo para listado'!$BC$155:$BC$1048576,0),MATCH((CUADRO!N$4&amp;$E654),'Hoja de Trabajo para listado'!$BC$151:$CB$151,0)),0)+IFERROR(INDEX('Hoja de Trabajo para listado'!$DE$153:$DG$274,MATCH($A654,'Hoja de Trabajo para listado'!$DE$153:$DE$1048576,0),MATCH((CUADRO!N$4&amp;$E654),'Hoja de Trabajo para listado'!$DE$151:$DG$151,0)),0)+IFERROR(INDEX('Hoja de Trabajo para listado'!$CD$155:$DC$1048576,MATCH($A654,'Hoja de Trabajo para listado'!$CD$155:$CD$1048576,0),MATCH((CUADRO!N$4&amp;$E654),'Hoja de Trabajo para listado'!$CD$151:$DC$151,0)),0)</f>
        <v>0</v>
      </c>
      <c r="O654" s="243">
        <f ca="1">+IFERROR(INDEX('Hoja de Trabajo para listado'!$A$155:$Z$1048576,MATCH($A654,'Hoja de Trabajo para listado'!$A$155:$A$1048576,0),MATCH((CUADRO!O$4&amp;$E654),'Hoja de Trabajo para listado'!$A$151:$Z$151,0)),0)+IFERROR(INDEX('Hoja de Trabajo para listado'!$AB$155:$BA$1048576,MATCH($A654,'Hoja de Trabajo para listado'!$AB$155:$AB$1048576,0),MATCH((CUADRO!O$4&amp;$E654),'Hoja de Trabajo para listado'!$AB$151:$BA$151,0)),0)+IFERROR(INDEX('Hoja de Trabajo para listado'!$BC$155:$CB$1048576,MATCH($A654,'Hoja de Trabajo para listado'!$BC$155:$BC$1048576,0),MATCH((CUADRO!O$4&amp;$E654),'Hoja de Trabajo para listado'!$BC$151:$CB$151,0)),0)+IFERROR(INDEX('Hoja de Trabajo para listado'!$DE$153:$DG$274,MATCH($A654,'Hoja de Trabajo para listado'!$DE$153:$DE$1048576,0),MATCH((CUADRO!O$4&amp;$E654),'Hoja de Trabajo para listado'!$DE$151:$DG$151,0)),0)+IFERROR(INDEX('Hoja de Trabajo para listado'!$CD$155:$DC$1048576,MATCH($A654,'Hoja de Trabajo para listado'!$CD$155:$CD$1048576,0),MATCH((CUADRO!O$4&amp;$E654),'Hoja de Trabajo para listado'!$CD$151:$DC$151,0)),0)</f>
        <v>0</v>
      </c>
      <c r="P654" s="243">
        <f ca="1">+IFERROR(INDEX('Hoja de Trabajo para listado'!$A$155:$Z$1048576,MATCH($A654,'Hoja de Trabajo para listado'!$A$155:$A$1048576,0),MATCH((CUADRO!P$4&amp;$E654),'Hoja de Trabajo para listado'!$A$151:$Z$151,0)),0)+IFERROR(INDEX('Hoja de Trabajo para listado'!$AB$155:$BA$1048576,MATCH($A654,'Hoja de Trabajo para listado'!$AB$155:$AB$1048576,0),MATCH((CUADRO!P$4&amp;$E654),'Hoja de Trabajo para listado'!$AB$151:$BA$151,0)),0)+IFERROR(INDEX('Hoja de Trabajo para listado'!$BC$155:$CB$1048576,MATCH($A654,'Hoja de Trabajo para listado'!$BC$155:$BC$1048576,0),MATCH((CUADRO!P$4&amp;$E654),'Hoja de Trabajo para listado'!$BC$151:$CB$151,0)),0)+IFERROR(INDEX('Hoja de Trabajo para listado'!$DE$153:$DG$274,MATCH($A654,'Hoja de Trabajo para listado'!$DE$153:$DE$1048576,0),MATCH((CUADRO!P$4&amp;$E654),'Hoja de Trabajo para listado'!$DE$151:$DG$151,0)),0)+IFERROR(INDEX('Hoja de Trabajo para listado'!$CD$155:$DC$1048576,MATCH($A654,'Hoja de Trabajo para listado'!$CD$155:$CD$1048576,0),MATCH((CUADRO!P$4&amp;$E654),'Hoja de Trabajo para listado'!$CD$151:$DC$151,0)),0)</f>
        <v>0</v>
      </c>
      <c r="Q654" s="243">
        <f ca="1">+IFERROR(INDEX('Hoja de Trabajo para listado'!$A$155:$Z$1048576,MATCH($A654,'Hoja de Trabajo para listado'!$A$155:$A$1048576,0),MATCH((CUADRO!Q$4&amp;$E654),'Hoja de Trabajo para listado'!$A$151:$Z$151,0)),0)+IFERROR(INDEX('Hoja de Trabajo para listado'!$AB$155:$BA$1048576,MATCH($A654,'Hoja de Trabajo para listado'!$AB$155:$AB$1048576,0),MATCH((CUADRO!Q$4&amp;$E654),'Hoja de Trabajo para listado'!$AB$151:$BA$151,0)),0)+IFERROR(INDEX('Hoja de Trabajo para listado'!$BC$155:$CB$1048576,MATCH($A654,'Hoja de Trabajo para listado'!$BC$155:$BC$1048576,0),MATCH((CUADRO!Q$4&amp;$E654),'Hoja de Trabajo para listado'!$BC$151:$CB$151,0)),0)+IFERROR(INDEX('Hoja de Trabajo para listado'!$DE$153:$DG$274,MATCH($A654,'Hoja de Trabajo para listado'!$DE$153:$DE$1048576,0),MATCH((CUADRO!Q$4&amp;$E654),'Hoja de Trabajo para listado'!$DE$151:$DG$151,0)),0)+IFERROR(INDEX('Hoja de Trabajo para listado'!$CD$155:$DC$1048576,MATCH($A654,'Hoja de Trabajo para listado'!$CD$155:$CD$1048576,0),MATCH((CUADRO!Q$4&amp;$E654),'Hoja de Trabajo para listado'!$CD$151:$DC$151,0)),0)</f>
        <v>0</v>
      </c>
      <c r="R654" s="243">
        <f t="shared" ca="1" si="27"/>
        <v>0</v>
      </c>
      <c r="S654" s="249">
        <f ca="1">+R653+R654</f>
        <v>0</v>
      </c>
      <c r="T654" s="243">
        <f ca="1">+S654</f>
        <v>0</v>
      </c>
      <c r="U654" s="242">
        <f t="shared" si="28"/>
        <v>2</v>
      </c>
      <c r="V654" s="333" t="str">
        <f>+VLOOKUP(A654,bd_lista!$A$3:$E$592,5,FALSE)</f>
        <v>Gobiernos Autonomos Municipales</v>
      </c>
      <c r="W654" s="388"/>
      <c r="X654" s="242">
        <f>+VLOOKUP(A654,[4]Sheet1!$A$13:$D$744,4,FALSE)</f>
        <v>0</v>
      </c>
      <c r="Y654" s="242" t="e">
        <f>+VLOOKUP(X654,bd_lista!$A$3:$C$592,3,FALSE)</f>
        <v>#N/A</v>
      </c>
      <c r="Z654" s="292"/>
      <c r="AA654" s="293"/>
    </row>
    <row r="655" spans="1:27" customFormat="1" ht="15" hidden="1" customHeight="1">
      <c r="A655" s="32">
        <v>1279</v>
      </c>
      <c r="B655" s="392">
        <f>+A655</f>
        <v>1279</v>
      </c>
      <c r="C655" s="247" t="str">
        <f>+VLOOKUP(A655,bd_lista!$A$3:$C$592,3,FALSE)</f>
        <v>Gobierno Autónomo Municipal de Jesús de Machaca</v>
      </c>
      <c r="D655" s="389" t="str">
        <f>+C655</f>
        <v>Gobierno Autónomo Municipal de Jesús de Machaca</v>
      </c>
      <c r="E655" s="242" t="s">
        <v>1304</v>
      </c>
      <c r="F655" s="243">
        <f ca="1">+IFERROR(INDEX('Hoja de Trabajo para listado'!$A$155:$Z$1048576,MATCH($A655,'Hoja de Trabajo para listado'!$A$155:$A$1048576,0),MATCH((CUADRO!F$4&amp;$E655),'Hoja de Trabajo para listado'!$A$151:$Z$151,0)),0)+IFERROR(INDEX('Hoja de Trabajo para listado'!$AB$155:$BA$1048576,MATCH($A655,'Hoja de Trabajo para listado'!$AB$155:$AB$1048576,0),MATCH((CUADRO!F$4&amp;$E655),'Hoja de Trabajo para listado'!$AB$151:$BA$151,0)),0)+IFERROR(INDEX('Hoja de Trabajo para listado'!$BC$155:$CB$1048576,MATCH($A655,'Hoja de Trabajo para listado'!$BC$155:$BC$1048576,0),MATCH((CUADRO!F$4&amp;$E655),'Hoja de Trabajo para listado'!$BC$151:$CB$151,0)),0)+IFERROR(INDEX('Hoja de Trabajo para listado'!$DE$153:$DG$274,MATCH($A655,'Hoja de Trabajo para listado'!$DE$153:$DE$1048576,0),MATCH((CUADRO!F$4&amp;$E655),'Hoja de Trabajo para listado'!$DE$151:$DG$151,0)),0)+IFERROR(INDEX('Hoja de Trabajo para listado'!$CD$155:$DC$1048576,MATCH($A655,'Hoja de Trabajo para listado'!$CD$155:$CD$1048576,0),MATCH((CUADRO!F$4&amp;$E655),'Hoja de Trabajo para listado'!$CD$151:$DC$151,0)),0)</f>
        <v>0</v>
      </c>
      <c r="G655" s="243">
        <f ca="1">+IFERROR(INDEX('Hoja de Trabajo para listado'!$A$155:$Z$1048576,MATCH($A655,'Hoja de Trabajo para listado'!$A$155:$A$1048576,0),MATCH((CUADRO!G$4&amp;$E655),'Hoja de Trabajo para listado'!$A$151:$Z$151,0)),0)+IFERROR(INDEX('Hoja de Trabajo para listado'!$AB$155:$BA$1048576,MATCH($A655,'Hoja de Trabajo para listado'!$AB$155:$AB$1048576,0),MATCH((CUADRO!G$4&amp;$E655),'Hoja de Trabajo para listado'!$AB$151:$BA$151,0)),0)+IFERROR(INDEX('Hoja de Trabajo para listado'!$BC$155:$CB$1048576,MATCH($A655,'Hoja de Trabajo para listado'!$BC$155:$BC$1048576,0),MATCH((CUADRO!G$4&amp;$E655),'Hoja de Trabajo para listado'!$BC$151:$CB$151,0)),0)+IFERROR(INDEX('Hoja de Trabajo para listado'!$DE$153:$DG$274,MATCH($A655,'Hoja de Trabajo para listado'!$DE$153:$DE$1048576,0),MATCH((CUADRO!G$4&amp;$E655),'Hoja de Trabajo para listado'!$DE$151:$DG$151,0)),0)+IFERROR(INDEX('Hoja de Trabajo para listado'!$CD$155:$DC$1048576,MATCH($A655,'Hoja de Trabajo para listado'!$CD$155:$CD$1048576,0),MATCH((CUADRO!G$4&amp;$E655),'Hoja de Trabajo para listado'!$CD$151:$DC$151,0)),0)</f>
        <v>0</v>
      </c>
      <c r="H655" s="243">
        <f ca="1">+IFERROR(INDEX('Hoja de Trabajo para listado'!$A$155:$Z$1048576,MATCH($A655,'Hoja de Trabajo para listado'!$A$155:$A$1048576,0),MATCH((CUADRO!H$4&amp;$E655),'Hoja de Trabajo para listado'!$A$151:$Z$151,0)),0)+IFERROR(INDEX('Hoja de Trabajo para listado'!$AB$155:$BA$1048576,MATCH($A655,'Hoja de Trabajo para listado'!$AB$155:$AB$1048576,0),MATCH((CUADRO!H$4&amp;$E655),'Hoja de Trabajo para listado'!$AB$151:$BA$151,0)),0)+IFERROR(INDEX('Hoja de Trabajo para listado'!$BC$155:$CB$1048576,MATCH($A655,'Hoja de Trabajo para listado'!$BC$155:$BC$1048576,0),MATCH((CUADRO!H$4&amp;$E655),'Hoja de Trabajo para listado'!$BC$151:$CB$151,0)),0)+IFERROR(INDEX('Hoja de Trabajo para listado'!$DE$153:$DG$274,MATCH($A655,'Hoja de Trabajo para listado'!$DE$153:$DE$1048576,0),MATCH((CUADRO!H$4&amp;$E655),'Hoja de Trabajo para listado'!$DE$151:$DG$151,0)),0)+IFERROR(INDEX('Hoja de Trabajo para listado'!$CD$155:$DC$1048576,MATCH($A655,'Hoja de Trabajo para listado'!$CD$155:$CD$1048576,0),MATCH((CUADRO!H$4&amp;$E655),'Hoja de Trabajo para listado'!$CD$151:$DC$151,0)),0)</f>
        <v>0</v>
      </c>
      <c r="I655" s="243">
        <f ca="1">+IFERROR(INDEX('Hoja de Trabajo para listado'!$A$155:$Z$1048576,MATCH($A655,'Hoja de Trabajo para listado'!$A$155:$A$1048576,0),MATCH((CUADRO!I$4&amp;$E655),'Hoja de Trabajo para listado'!$A$151:$Z$151,0)),0)+IFERROR(INDEX('Hoja de Trabajo para listado'!$AB$155:$BA$1048576,MATCH($A655,'Hoja de Trabajo para listado'!$AB$155:$AB$1048576,0),MATCH((CUADRO!I$4&amp;$E655),'Hoja de Trabajo para listado'!$AB$151:$BA$151,0)),0)+IFERROR(INDEX('Hoja de Trabajo para listado'!$BC$155:$CB$1048576,MATCH($A655,'Hoja de Trabajo para listado'!$BC$155:$BC$1048576,0),MATCH((CUADRO!I$4&amp;$E655),'Hoja de Trabajo para listado'!$BC$151:$CB$151,0)),0)+IFERROR(INDEX('Hoja de Trabajo para listado'!$DE$153:$DG$274,MATCH($A655,'Hoja de Trabajo para listado'!$DE$153:$DE$1048576,0),MATCH((CUADRO!I$4&amp;$E655),'Hoja de Trabajo para listado'!$DE$151:$DG$151,0)),0)+IFERROR(INDEX('Hoja de Trabajo para listado'!$CD$155:$DC$1048576,MATCH($A655,'Hoja de Trabajo para listado'!$CD$155:$CD$1048576,0),MATCH((CUADRO!I$4&amp;$E655),'Hoja de Trabajo para listado'!$CD$151:$DC$151,0)),0)</f>
        <v>0</v>
      </c>
      <c r="J655" s="243">
        <f ca="1">+IFERROR(INDEX('Hoja de Trabajo para listado'!$A$155:$Z$1048576,MATCH($A655,'Hoja de Trabajo para listado'!$A$155:$A$1048576,0),MATCH((CUADRO!J$4&amp;$E655),'Hoja de Trabajo para listado'!$A$151:$Z$151,0)),0)+IFERROR(INDEX('Hoja de Trabajo para listado'!$AB$155:$BA$1048576,MATCH($A655,'Hoja de Trabajo para listado'!$AB$155:$AB$1048576,0),MATCH((CUADRO!J$4&amp;$E655),'Hoja de Trabajo para listado'!$AB$151:$BA$151,0)),0)+IFERROR(INDEX('Hoja de Trabajo para listado'!$BC$155:$CB$1048576,MATCH($A655,'Hoja de Trabajo para listado'!$BC$155:$BC$1048576,0),MATCH((CUADRO!J$4&amp;$E655),'Hoja de Trabajo para listado'!$BC$151:$CB$151,0)),0)+IFERROR(INDEX('Hoja de Trabajo para listado'!$DE$153:$DG$274,MATCH($A655,'Hoja de Trabajo para listado'!$DE$153:$DE$1048576,0),MATCH((CUADRO!J$4&amp;$E655),'Hoja de Trabajo para listado'!$DE$151:$DG$151,0)),0)+IFERROR(INDEX('Hoja de Trabajo para listado'!$CD$155:$DC$1048576,MATCH($A655,'Hoja de Trabajo para listado'!$CD$155:$CD$1048576,0),MATCH((CUADRO!J$4&amp;$E655),'Hoja de Trabajo para listado'!$CD$151:$DC$151,0)),0)</f>
        <v>0</v>
      </c>
      <c r="K655" s="243">
        <f ca="1">+IFERROR(INDEX('Hoja de Trabajo para listado'!$A$155:$Z$1048576,MATCH($A655,'Hoja de Trabajo para listado'!$A$155:$A$1048576,0),MATCH((CUADRO!K$4&amp;$E655),'Hoja de Trabajo para listado'!$A$151:$Z$151,0)),0)+IFERROR(INDEX('Hoja de Trabajo para listado'!$AB$155:$BA$1048576,MATCH($A655,'Hoja de Trabajo para listado'!$AB$155:$AB$1048576,0),MATCH((CUADRO!K$4&amp;$E655),'Hoja de Trabajo para listado'!$AB$151:$BA$151,0)),0)+IFERROR(INDEX('Hoja de Trabajo para listado'!$BC$155:$CB$1048576,MATCH($A655,'Hoja de Trabajo para listado'!$BC$155:$BC$1048576,0),MATCH((CUADRO!K$4&amp;$E655),'Hoja de Trabajo para listado'!$BC$151:$CB$151,0)),0)+IFERROR(INDEX('Hoja de Trabajo para listado'!$DE$153:$DG$274,MATCH($A655,'Hoja de Trabajo para listado'!$DE$153:$DE$1048576,0),MATCH((CUADRO!K$4&amp;$E655),'Hoja de Trabajo para listado'!$DE$151:$DG$151,0)),0)+IFERROR(INDEX('Hoja de Trabajo para listado'!$CD$155:$DC$1048576,MATCH($A655,'Hoja de Trabajo para listado'!$CD$155:$CD$1048576,0),MATCH((CUADRO!K$4&amp;$E655),'Hoja de Trabajo para listado'!$CD$151:$DC$151,0)),0)</f>
        <v>0</v>
      </c>
      <c r="L655" s="243">
        <f ca="1">+IFERROR(INDEX('Hoja de Trabajo para listado'!$A$155:$Z$1048576,MATCH($A655,'Hoja de Trabajo para listado'!$A$155:$A$1048576,0),MATCH((CUADRO!L$4&amp;$E655),'Hoja de Trabajo para listado'!$A$151:$Z$151,0)),0)+IFERROR(INDEX('Hoja de Trabajo para listado'!$AB$155:$BA$1048576,MATCH($A655,'Hoja de Trabajo para listado'!$AB$155:$AB$1048576,0),MATCH((CUADRO!L$4&amp;$E655),'Hoja de Trabajo para listado'!$AB$151:$BA$151,0)),0)+IFERROR(INDEX('Hoja de Trabajo para listado'!$BC$155:$CB$1048576,MATCH($A655,'Hoja de Trabajo para listado'!$BC$155:$BC$1048576,0),MATCH((CUADRO!L$4&amp;$E655),'Hoja de Trabajo para listado'!$BC$151:$CB$151,0)),0)+IFERROR(INDEX('Hoja de Trabajo para listado'!$DE$153:$DG$274,MATCH($A655,'Hoja de Trabajo para listado'!$DE$153:$DE$1048576,0),MATCH((CUADRO!L$4&amp;$E655),'Hoja de Trabajo para listado'!$DE$151:$DG$151,0)),0)+IFERROR(INDEX('Hoja de Trabajo para listado'!$CD$155:$DC$1048576,MATCH($A655,'Hoja de Trabajo para listado'!$CD$155:$CD$1048576,0),MATCH((CUADRO!L$4&amp;$E655),'Hoja de Trabajo para listado'!$CD$151:$DC$151,0)),0)</f>
        <v>0</v>
      </c>
      <c r="M655" s="243">
        <f ca="1">+IFERROR(INDEX('Hoja de Trabajo para listado'!$A$155:$Z$1048576,MATCH($A655,'Hoja de Trabajo para listado'!$A$155:$A$1048576,0),MATCH((CUADRO!M$4&amp;$E655),'Hoja de Trabajo para listado'!$A$151:$Z$151,0)),0)+IFERROR(INDEX('Hoja de Trabajo para listado'!$AB$155:$BA$1048576,MATCH($A655,'Hoja de Trabajo para listado'!$AB$155:$AB$1048576,0),MATCH((CUADRO!M$4&amp;$E655),'Hoja de Trabajo para listado'!$AB$151:$BA$151,0)),0)+IFERROR(INDEX('Hoja de Trabajo para listado'!$BC$155:$CB$1048576,MATCH($A655,'Hoja de Trabajo para listado'!$BC$155:$BC$1048576,0),MATCH((CUADRO!M$4&amp;$E655),'Hoja de Trabajo para listado'!$BC$151:$CB$151,0)),0)+IFERROR(INDEX('Hoja de Trabajo para listado'!$DE$153:$DG$274,MATCH($A655,'Hoja de Trabajo para listado'!$DE$153:$DE$1048576,0),MATCH((CUADRO!M$4&amp;$E655),'Hoja de Trabajo para listado'!$DE$151:$DG$151,0)),0)+IFERROR(INDEX('Hoja de Trabajo para listado'!$CD$155:$DC$1048576,MATCH($A655,'Hoja de Trabajo para listado'!$CD$155:$CD$1048576,0),MATCH((CUADRO!M$4&amp;$E655),'Hoja de Trabajo para listado'!$CD$151:$DC$151,0)),0)</f>
        <v>0</v>
      </c>
      <c r="N655" s="243">
        <f ca="1">+IFERROR(INDEX('Hoja de Trabajo para listado'!$A$155:$Z$1048576,MATCH($A655,'Hoja de Trabajo para listado'!$A$155:$A$1048576,0),MATCH((CUADRO!N$4&amp;$E655),'Hoja de Trabajo para listado'!$A$151:$Z$151,0)),0)+IFERROR(INDEX('Hoja de Trabajo para listado'!$AB$155:$BA$1048576,MATCH($A655,'Hoja de Trabajo para listado'!$AB$155:$AB$1048576,0),MATCH((CUADRO!N$4&amp;$E655),'Hoja de Trabajo para listado'!$AB$151:$BA$151,0)),0)+IFERROR(INDEX('Hoja de Trabajo para listado'!$BC$155:$CB$1048576,MATCH($A655,'Hoja de Trabajo para listado'!$BC$155:$BC$1048576,0),MATCH((CUADRO!N$4&amp;$E655),'Hoja de Trabajo para listado'!$BC$151:$CB$151,0)),0)+IFERROR(INDEX('Hoja de Trabajo para listado'!$DE$153:$DG$274,MATCH($A655,'Hoja de Trabajo para listado'!$DE$153:$DE$1048576,0),MATCH((CUADRO!N$4&amp;$E655),'Hoja de Trabajo para listado'!$DE$151:$DG$151,0)),0)+IFERROR(INDEX('Hoja de Trabajo para listado'!$CD$155:$DC$1048576,MATCH($A655,'Hoja de Trabajo para listado'!$CD$155:$CD$1048576,0),MATCH((CUADRO!N$4&amp;$E655),'Hoja de Trabajo para listado'!$CD$151:$DC$151,0)),0)</f>
        <v>0</v>
      </c>
      <c r="O655" s="243">
        <f ca="1">+IFERROR(INDEX('Hoja de Trabajo para listado'!$A$155:$Z$1048576,MATCH($A655,'Hoja de Trabajo para listado'!$A$155:$A$1048576,0),MATCH((CUADRO!O$4&amp;$E655),'Hoja de Trabajo para listado'!$A$151:$Z$151,0)),0)+IFERROR(INDEX('Hoja de Trabajo para listado'!$AB$155:$BA$1048576,MATCH($A655,'Hoja de Trabajo para listado'!$AB$155:$AB$1048576,0),MATCH((CUADRO!O$4&amp;$E655),'Hoja de Trabajo para listado'!$AB$151:$BA$151,0)),0)+IFERROR(INDEX('Hoja de Trabajo para listado'!$BC$155:$CB$1048576,MATCH($A655,'Hoja de Trabajo para listado'!$BC$155:$BC$1048576,0),MATCH((CUADRO!O$4&amp;$E655),'Hoja de Trabajo para listado'!$BC$151:$CB$151,0)),0)+IFERROR(INDEX('Hoja de Trabajo para listado'!$DE$153:$DG$274,MATCH($A655,'Hoja de Trabajo para listado'!$DE$153:$DE$1048576,0),MATCH((CUADRO!O$4&amp;$E655),'Hoja de Trabajo para listado'!$DE$151:$DG$151,0)),0)+IFERROR(INDEX('Hoja de Trabajo para listado'!$CD$155:$DC$1048576,MATCH($A655,'Hoja de Trabajo para listado'!$CD$155:$CD$1048576,0),MATCH((CUADRO!O$4&amp;$E655),'Hoja de Trabajo para listado'!$CD$151:$DC$151,0)),0)</f>
        <v>0</v>
      </c>
      <c r="P655" s="243">
        <f ca="1">+IFERROR(INDEX('Hoja de Trabajo para listado'!$A$155:$Z$1048576,MATCH($A655,'Hoja de Trabajo para listado'!$A$155:$A$1048576,0),MATCH((CUADRO!P$4&amp;$E655),'Hoja de Trabajo para listado'!$A$151:$Z$151,0)),0)+IFERROR(INDEX('Hoja de Trabajo para listado'!$AB$155:$BA$1048576,MATCH($A655,'Hoja de Trabajo para listado'!$AB$155:$AB$1048576,0),MATCH((CUADRO!P$4&amp;$E655),'Hoja de Trabajo para listado'!$AB$151:$BA$151,0)),0)+IFERROR(INDEX('Hoja de Trabajo para listado'!$BC$155:$CB$1048576,MATCH($A655,'Hoja de Trabajo para listado'!$BC$155:$BC$1048576,0),MATCH((CUADRO!P$4&amp;$E655),'Hoja de Trabajo para listado'!$BC$151:$CB$151,0)),0)+IFERROR(INDEX('Hoja de Trabajo para listado'!$DE$153:$DG$274,MATCH($A655,'Hoja de Trabajo para listado'!$DE$153:$DE$1048576,0),MATCH((CUADRO!P$4&amp;$E655),'Hoja de Trabajo para listado'!$DE$151:$DG$151,0)),0)+IFERROR(INDEX('Hoja de Trabajo para listado'!$CD$155:$DC$1048576,MATCH($A655,'Hoja de Trabajo para listado'!$CD$155:$CD$1048576,0),MATCH((CUADRO!P$4&amp;$E655),'Hoja de Trabajo para listado'!$CD$151:$DC$151,0)),0)</f>
        <v>0</v>
      </c>
      <c r="Q655" s="243">
        <f ca="1">+IFERROR(INDEX('Hoja de Trabajo para listado'!$A$155:$Z$1048576,MATCH($A655,'Hoja de Trabajo para listado'!$A$155:$A$1048576,0),MATCH((CUADRO!Q$4&amp;$E655),'Hoja de Trabajo para listado'!$A$151:$Z$151,0)),0)+IFERROR(INDEX('Hoja de Trabajo para listado'!$AB$155:$BA$1048576,MATCH($A655,'Hoja de Trabajo para listado'!$AB$155:$AB$1048576,0),MATCH((CUADRO!Q$4&amp;$E655),'Hoja de Trabajo para listado'!$AB$151:$BA$151,0)),0)+IFERROR(INDEX('Hoja de Trabajo para listado'!$BC$155:$CB$1048576,MATCH($A655,'Hoja de Trabajo para listado'!$BC$155:$BC$1048576,0),MATCH((CUADRO!Q$4&amp;$E655),'Hoja de Trabajo para listado'!$BC$151:$CB$151,0)),0)+IFERROR(INDEX('Hoja de Trabajo para listado'!$DE$153:$DG$274,MATCH($A655,'Hoja de Trabajo para listado'!$DE$153:$DE$1048576,0),MATCH((CUADRO!Q$4&amp;$E655),'Hoja de Trabajo para listado'!$DE$151:$DG$151,0)),0)+IFERROR(INDEX('Hoja de Trabajo para listado'!$CD$155:$DC$1048576,MATCH($A655,'Hoja de Trabajo para listado'!$CD$155:$CD$1048576,0),MATCH((CUADRO!Q$4&amp;$E655),'Hoja de Trabajo para listado'!$CD$151:$DC$151,0)),0)</f>
        <v>0</v>
      </c>
      <c r="R655" s="243">
        <f t="shared" ca="1" si="27"/>
        <v>0</v>
      </c>
      <c r="S655" s="249"/>
      <c r="T655" s="243">
        <f ca="1">+T656</f>
        <v>0</v>
      </c>
      <c r="U655" s="242">
        <f t="shared" si="28"/>
        <v>1</v>
      </c>
      <c r="V655" s="333" t="str">
        <f>+VLOOKUP(A655,bd_lista!$A$3:$E$592,5,FALSE)</f>
        <v>Gobiernos Autonomos Municipales</v>
      </c>
      <c r="W655" s="387" t="str">
        <f>+V655</f>
        <v>Gobiernos Autonomos Municipales</v>
      </c>
      <c r="X655" s="242">
        <f>+VLOOKUP(A655,[4]Sheet1!$A$13:$D$744,4,FALSE)</f>
        <v>0</v>
      </c>
      <c r="Y655" s="242" t="e">
        <f>+VLOOKUP(X655,bd_lista!$A$3:$C$592,3,FALSE)</f>
        <v>#N/A</v>
      </c>
      <c r="Z655" s="294">
        <f>+X655</f>
        <v>0</v>
      </c>
      <c r="AA655" s="295" t="e">
        <f>+Y655</f>
        <v>#N/A</v>
      </c>
    </row>
    <row r="656" spans="1:27" customFormat="1" ht="15" hidden="1" customHeight="1">
      <c r="A656" s="32">
        <v>1279</v>
      </c>
      <c r="B656" s="393"/>
      <c r="C656" s="247" t="str">
        <f>+VLOOKUP(A656,bd_lista!$A$3:$C$592,3,FALSE)</f>
        <v>Gobierno Autónomo Municipal de Jesús de Machaca</v>
      </c>
      <c r="D656" s="390"/>
      <c r="E656" s="244" t="s">
        <v>1305</v>
      </c>
      <c r="F656" s="243">
        <f ca="1">+IFERROR(INDEX('Hoja de Trabajo para listado'!$A$155:$Z$1048576,MATCH($A656,'Hoja de Trabajo para listado'!$A$155:$A$1048576,0),MATCH((CUADRO!F$4&amp;$E656),'Hoja de Trabajo para listado'!$A$151:$Z$151,0)),0)+IFERROR(INDEX('Hoja de Trabajo para listado'!$AB$155:$BA$1048576,MATCH($A656,'Hoja de Trabajo para listado'!$AB$155:$AB$1048576,0),MATCH((CUADRO!F$4&amp;$E656),'Hoja de Trabajo para listado'!$AB$151:$BA$151,0)),0)+IFERROR(INDEX('Hoja de Trabajo para listado'!$BC$155:$CB$1048576,MATCH($A656,'Hoja de Trabajo para listado'!$BC$155:$BC$1048576,0),MATCH((CUADRO!F$4&amp;$E656),'Hoja de Trabajo para listado'!$BC$151:$CB$151,0)),0)+IFERROR(INDEX('Hoja de Trabajo para listado'!$DE$153:$DG$274,MATCH($A656,'Hoja de Trabajo para listado'!$DE$153:$DE$1048576,0),MATCH((CUADRO!F$4&amp;$E656),'Hoja de Trabajo para listado'!$DE$151:$DG$151,0)),0)+IFERROR(INDEX('Hoja de Trabajo para listado'!$CD$155:$DC$1048576,MATCH($A656,'Hoja de Trabajo para listado'!$CD$155:$CD$1048576,0),MATCH((CUADRO!F$4&amp;$E656),'Hoja de Trabajo para listado'!$CD$151:$DC$151,0)),0)</f>
        <v>0</v>
      </c>
      <c r="G656" s="243">
        <f ca="1">+IFERROR(INDEX('Hoja de Trabajo para listado'!$A$155:$Z$1048576,MATCH($A656,'Hoja de Trabajo para listado'!$A$155:$A$1048576,0),MATCH((CUADRO!G$4&amp;$E656),'Hoja de Trabajo para listado'!$A$151:$Z$151,0)),0)+IFERROR(INDEX('Hoja de Trabajo para listado'!$AB$155:$BA$1048576,MATCH($A656,'Hoja de Trabajo para listado'!$AB$155:$AB$1048576,0),MATCH((CUADRO!G$4&amp;$E656),'Hoja de Trabajo para listado'!$AB$151:$BA$151,0)),0)+IFERROR(INDEX('Hoja de Trabajo para listado'!$BC$155:$CB$1048576,MATCH($A656,'Hoja de Trabajo para listado'!$BC$155:$BC$1048576,0),MATCH((CUADRO!G$4&amp;$E656),'Hoja de Trabajo para listado'!$BC$151:$CB$151,0)),0)+IFERROR(INDEX('Hoja de Trabajo para listado'!$DE$153:$DG$274,MATCH($A656,'Hoja de Trabajo para listado'!$DE$153:$DE$1048576,0),MATCH((CUADRO!G$4&amp;$E656),'Hoja de Trabajo para listado'!$DE$151:$DG$151,0)),0)+IFERROR(INDEX('Hoja de Trabajo para listado'!$CD$155:$DC$1048576,MATCH($A656,'Hoja de Trabajo para listado'!$CD$155:$CD$1048576,0),MATCH((CUADRO!G$4&amp;$E656),'Hoja de Trabajo para listado'!$CD$151:$DC$151,0)),0)</f>
        <v>0</v>
      </c>
      <c r="H656" s="243">
        <f ca="1">+IFERROR(INDEX('Hoja de Trabajo para listado'!$A$155:$Z$1048576,MATCH($A656,'Hoja de Trabajo para listado'!$A$155:$A$1048576,0),MATCH((CUADRO!H$4&amp;$E656),'Hoja de Trabajo para listado'!$A$151:$Z$151,0)),0)+IFERROR(INDEX('Hoja de Trabajo para listado'!$AB$155:$BA$1048576,MATCH($A656,'Hoja de Trabajo para listado'!$AB$155:$AB$1048576,0),MATCH((CUADRO!H$4&amp;$E656),'Hoja de Trabajo para listado'!$AB$151:$BA$151,0)),0)+IFERROR(INDEX('Hoja de Trabajo para listado'!$BC$155:$CB$1048576,MATCH($A656,'Hoja de Trabajo para listado'!$BC$155:$BC$1048576,0),MATCH((CUADRO!H$4&amp;$E656),'Hoja de Trabajo para listado'!$BC$151:$CB$151,0)),0)+IFERROR(INDEX('Hoja de Trabajo para listado'!$DE$153:$DG$274,MATCH($A656,'Hoja de Trabajo para listado'!$DE$153:$DE$1048576,0),MATCH((CUADRO!H$4&amp;$E656),'Hoja de Trabajo para listado'!$DE$151:$DG$151,0)),0)+IFERROR(INDEX('Hoja de Trabajo para listado'!$CD$155:$DC$1048576,MATCH($A656,'Hoja de Trabajo para listado'!$CD$155:$CD$1048576,0),MATCH((CUADRO!H$4&amp;$E656),'Hoja de Trabajo para listado'!$CD$151:$DC$151,0)),0)</f>
        <v>0</v>
      </c>
      <c r="I656" s="243">
        <f ca="1">+IFERROR(INDEX('Hoja de Trabajo para listado'!$A$155:$Z$1048576,MATCH($A656,'Hoja de Trabajo para listado'!$A$155:$A$1048576,0),MATCH((CUADRO!I$4&amp;$E656),'Hoja de Trabajo para listado'!$A$151:$Z$151,0)),0)+IFERROR(INDEX('Hoja de Trabajo para listado'!$AB$155:$BA$1048576,MATCH($A656,'Hoja de Trabajo para listado'!$AB$155:$AB$1048576,0),MATCH((CUADRO!I$4&amp;$E656),'Hoja de Trabajo para listado'!$AB$151:$BA$151,0)),0)+IFERROR(INDEX('Hoja de Trabajo para listado'!$BC$155:$CB$1048576,MATCH($A656,'Hoja de Trabajo para listado'!$BC$155:$BC$1048576,0),MATCH((CUADRO!I$4&amp;$E656),'Hoja de Trabajo para listado'!$BC$151:$CB$151,0)),0)+IFERROR(INDEX('Hoja de Trabajo para listado'!$DE$153:$DG$274,MATCH($A656,'Hoja de Trabajo para listado'!$DE$153:$DE$1048576,0),MATCH((CUADRO!I$4&amp;$E656),'Hoja de Trabajo para listado'!$DE$151:$DG$151,0)),0)+IFERROR(INDEX('Hoja de Trabajo para listado'!$CD$155:$DC$1048576,MATCH($A656,'Hoja de Trabajo para listado'!$CD$155:$CD$1048576,0),MATCH((CUADRO!I$4&amp;$E656),'Hoja de Trabajo para listado'!$CD$151:$DC$151,0)),0)</f>
        <v>0</v>
      </c>
      <c r="J656" s="243">
        <f ca="1">+IFERROR(INDEX('Hoja de Trabajo para listado'!$A$155:$Z$1048576,MATCH($A656,'Hoja de Trabajo para listado'!$A$155:$A$1048576,0),MATCH((CUADRO!J$4&amp;$E656),'Hoja de Trabajo para listado'!$A$151:$Z$151,0)),0)+IFERROR(INDEX('Hoja de Trabajo para listado'!$AB$155:$BA$1048576,MATCH($A656,'Hoja de Trabajo para listado'!$AB$155:$AB$1048576,0),MATCH((CUADRO!J$4&amp;$E656),'Hoja de Trabajo para listado'!$AB$151:$BA$151,0)),0)+IFERROR(INDEX('Hoja de Trabajo para listado'!$BC$155:$CB$1048576,MATCH($A656,'Hoja de Trabajo para listado'!$BC$155:$BC$1048576,0),MATCH((CUADRO!J$4&amp;$E656),'Hoja de Trabajo para listado'!$BC$151:$CB$151,0)),0)+IFERROR(INDEX('Hoja de Trabajo para listado'!$DE$153:$DG$274,MATCH($A656,'Hoja de Trabajo para listado'!$DE$153:$DE$1048576,0),MATCH((CUADRO!J$4&amp;$E656),'Hoja de Trabajo para listado'!$DE$151:$DG$151,0)),0)+IFERROR(INDEX('Hoja de Trabajo para listado'!$CD$155:$DC$1048576,MATCH($A656,'Hoja de Trabajo para listado'!$CD$155:$CD$1048576,0),MATCH((CUADRO!J$4&amp;$E656),'Hoja de Trabajo para listado'!$CD$151:$DC$151,0)),0)</f>
        <v>0</v>
      </c>
      <c r="K656" s="243">
        <f ca="1">+IFERROR(INDEX('Hoja de Trabajo para listado'!$A$155:$Z$1048576,MATCH($A656,'Hoja de Trabajo para listado'!$A$155:$A$1048576,0),MATCH((CUADRO!K$4&amp;$E656),'Hoja de Trabajo para listado'!$A$151:$Z$151,0)),0)+IFERROR(INDEX('Hoja de Trabajo para listado'!$AB$155:$BA$1048576,MATCH($A656,'Hoja de Trabajo para listado'!$AB$155:$AB$1048576,0),MATCH((CUADRO!K$4&amp;$E656),'Hoja de Trabajo para listado'!$AB$151:$BA$151,0)),0)+IFERROR(INDEX('Hoja de Trabajo para listado'!$BC$155:$CB$1048576,MATCH($A656,'Hoja de Trabajo para listado'!$BC$155:$BC$1048576,0),MATCH((CUADRO!K$4&amp;$E656),'Hoja de Trabajo para listado'!$BC$151:$CB$151,0)),0)+IFERROR(INDEX('Hoja de Trabajo para listado'!$DE$153:$DG$274,MATCH($A656,'Hoja de Trabajo para listado'!$DE$153:$DE$1048576,0),MATCH((CUADRO!K$4&amp;$E656),'Hoja de Trabajo para listado'!$DE$151:$DG$151,0)),0)+IFERROR(INDEX('Hoja de Trabajo para listado'!$CD$155:$DC$1048576,MATCH($A656,'Hoja de Trabajo para listado'!$CD$155:$CD$1048576,0),MATCH((CUADRO!K$4&amp;$E656),'Hoja de Trabajo para listado'!$CD$151:$DC$151,0)),0)</f>
        <v>0</v>
      </c>
      <c r="L656" s="243">
        <f ca="1">+IFERROR(INDEX('Hoja de Trabajo para listado'!$A$155:$Z$1048576,MATCH($A656,'Hoja de Trabajo para listado'!$A$155:$A$1048576,0),MATCH((CUADRO!L$4&amp;$E656),'Hoja de Trabajo para listado'!$A$151:$Z$151,0)),0)+IFERROR(INDEX('Hoja de Trabajo para listado'!$AB$155:$BA$1048576,MATCH($A656,'Hoja de Trabajo para listado'!$AB$155:$AB$1048576,0),MATCH((CUADRO!L$4&amp;$E656),'Hoja de Trabajo para listado'!$AB$151:$BA$151,0)),0)+IFERROR(INDEX('Hoja de Trabajo para listado'!$BC$155:$CB$1048576,MATCH($A656,'Hoja de Trabajo para listado'!$BC$155:$BC$1048576,0),MATCH((CUADRO!L$4&amp;$E656),'Hoja de Trabajo para listado'!$BC$151:$CB$151,0)),0)+IFERROR(INDEX('Hoja de Trabajo para listado'!$DE$153:$DG$274,MATCH($A656,'Hoja de Trabajo para listado'!$DE$153:$DE$1048576,0),MATCH((CUADRO!L$4&amp;$E656),'Hoja de Trabajo para listado'!$DE$151:$DG$151,0)),0)+IFERROR(INDEX('Hoja de Trabajo para listado'!$CD$155:$DC$1048576,MATCH($A656,'Hoja de Trabajo para listado'!$CD$155:$CD$1048576,0),MATCH((CUADRO!L$4&amp;$E656),'Hoja de Trabajo para listado'!$CD$151:$DC$151,0)),0)</f>
        <v>0</v>
      </c>
      <c r="M656" s="243">
        <f ca="1">+IFERROR(INDEX('Hoja de Trabajo para listado'!$A$155:$Z$1048576,MATCH($A656,'Hoja de Trabajo para listado'!$A$155:$A$1048576,0),MATCH((CUADRO!M$4&amp;$E656),'Hoja de Trabajo para listado'!$A$151:$Z$151,0)),0)+IFERROR(INDEX('Hoja de Trabajo para listado'!$AB$155:$BA$1048576,MATCH($A656,'Hoja de Trabajo para listado'!$AB$155:$AB$1048576,0),MATCH((CUADRO!M$4&amp;$E656),'Hoja de Trabajo para listado'!$AB$151:$BA$151,0)),0)+IFERROR(INDEX('Hoja de Trabajo para listado'!$BC$155:$CB$1048576,MATCH($A656,'Hoja de Trabajo para listado'!$BC$155:$BC$1048576,0),MATCH((CUADRO!M$4&amp;$E656),'Hoja de Trabajo para listado'!$BC$151:$CB$151,0)),0)+IFERROR(INDEX('Hoja de Trabajo para listado'!$DE$153:$DG$274,MATCH($A656,'Hoja de Trabajo para listado'!$DE$153:$DE$1048576,0),MATCH((CUADRO!M$4&amp;$E656),'Hoja de Trabajo para listado'!$DE$151:$DG$151,0)),0)+IFERROR(INDEX('Hoja de Trabajo para listado'!$CD$155:$DC$1048576,MATCH($A656,'Hoja de Trabajo para listado'!$CD$155:$CD$1048576,0),MATCH((CUADRO!M$4&amp;$E656),'Hoja de Trabajo para listado'!$CD$151:$DC$151,0)),0)</f>
        <v>0</v>
      </c>
      <c r="N656" s="243">
        <f ca="1">+IFERROR(INDEX('Hoja de Trabajo para listado'!$A$155:$Z$1048576,MATCH($A656,'Hoja de Trabajo para listado'!$A$155:$A$1048576,0),MATCH((CUADRO!N$4&amp;$E656),'Hoja de Trabajo para listado'!$A$151:$Z$151,0)),0)+IFERROR(INDEX('Hoja de Trabajo para listado'!$AB$155:$BA$1048576,MATCH($A656,'Hoja de Trabajo para listado'!$AB$155:$AB$1048576,0),MATCH((CUADRO!N$4&amp;$E656),'Hoja de Trabajo para listado'!$AB$151:$BA$151,0)),0)+IFERROR(INDEX('Hoja de Trabajo para listado'!$BC$155:$CB$1048576,MATCH($A656,'Hoja de Trabajo para listado'!$BC$155:$BC$1048576,0),MATCH((CUADRO!N$4&amp;$E656),'Hoja de Trabajo para listado'!$BC$151:$CB$151,0)),0)+IFERROR(INDEX('Hoja de Trabajo para listado'!$DE$153:$DG$274,MATCH($A656,'Hoja de Trabajo para listado'!$DE$153:$DE$1048576,0),MATCH((CUADRO!N$4&amp;$E656),'Hoja de Trabajo para listado'!$DE$151:$DG$151,0)),0)+IFERROR(INDEX('Hoja de Trabajo para listado'!$CD$155:$DC$1048576,MATCH($A656,'Hoja de Trabajo para listado'!$CD$155:$CD$1048576,0),MATCH((CUADRO!N$4&amp;$E656),'Hoja de Trabajo para listado'!$CD$151:$DC$151,0)),0)</f>
        <v>0</v>
      </c>
      <c r="O656" s="243">
        <f ca="1">+IFERROR(INDEX('Hoja de Trabajo para listado'!$A$155:$Z$1048576,MATCH($A656,'Hoja de Trabajo para listado'!$A$155:$A$1048576,0),MATCH((CUADRO!O$4&amp;$E656),'Hoja de Trabajo para listado'!$A$151:$Z$151,0)),0)+IFERROR(INDEX('Hoja de Trabajo para listado'!$AB$155:$BA$1048576,MATCH($A656,'Hoja de Trabajo para listado'!$AB$155:$AB$1048576,0),MATCH((CUADRO!O$4&amp;$E656),'Hoja de Trabajo para listado'!$AB$151:$BA$151,0)),0)+IFERROR(INDEX('Hoja de Trabajo para listado'!$BC$155:$CB$1048576,MATCH($A656,'Hoja de Trabajo para listado'!$BC$155:$BC$1048576,0),MATCH((CUADRO!O$4&amp;$E656),'Hoja de Trabajo para listado'!$BC$151:$CB$151,0)),0)+IFERROR(INDEX('Hoja de Trabajo para listado'!$DE$153:$DG$274,MATCH($A656,'Hoja de Trabajo para listado'!$DE$153:$DE$1048576,0),MATCH((CUADRO!O$4&amp;$E656),'Hoja de Trabajo para listado'!$DE$151:$DG$151,0)),0)+IFERROR(INDEX('Hoja de Trabajo para listado'!$CD$155:$DC$1048576,MATCH($A656,'Hoja de Trabajo para listado'!$CD$155:$CD$1048576,0),MATCH((CUADRO!O$4&amp;$E656),'Hoja de Trabajo para listado'!$CD$151:$DC$151,0)),0)</f>
        <v>0</v>
      </c>
      <c r="P656" s="243">
        <f ca="1">+IFERROR(INDEX('Hoja de Trabajo para listado'!$A$155:$Z$1048576,MATCH($A656,'Hoja de Trabajo para listado'!$A$155:$A$1048576,0),MATCH((CUADRO!P$4&amp;$E656),'Hoja de Trabajo para listado'!$A$151:$Z$151,0)),0)+IFERROR(INDEX('Hoja de Trabajo para listado'!$AB$155:$BA$1048576,MATCH($A656,'Hoja de Trabajo para listado'!$AB$155:$AB$1048576,0),MATCH((CUADRO!P$4&amp;$E656),'Hoja de Trabajo para listado'!$AB$151:$BA$151,0)),0)+IFERROR(INDEX('Hoja de Trabajo para listado'!$BC$155:$CB$1048576,MATCH($A656,'Hoja de Trabajo para listado'!$BC$155:$BC$1048576,0),MATCH((CUADRO!P$4&amp;$E656),'Hoja de Trabajo para listado'!$BC$151:$CB$151,0)),0)+IFERROR(INDEX('Hoja de Trabajo para listado'!$DE$153:$DG$274,MATCH($A656,'Hoja de Trabajo para listado'!$DE$153:$DE$1048576,0),MATCH((CUADRO!P$4&amp;$E656),'Hoja de Trabajo para listado'!$DE$151:$DG$151,0)),0)+IFERROR(INDEX('Hoja de Trabajo para listado'!$CD$155:$DC$1048576,MATCH($A656,'Hoja de Trabajo para listado'!$CD$155:$CD$1048576,0),MATCH((CUADRO!P$4&amp;$E656),'Hoja de Trabajo para listado'!$CD$151:$DC$151,0)),0)</f>
        <v>0</v>
      </c>
      <c r="Q656" s="243">
        <f ca="1">+IFERROR(INDEX('Hoja de Trabajo para listado'!$A$155:$Z$1048576,MATCH($A656,'Hoja de Trabajo para listado'!$A$155:$A$1048576,0),MATCH((CUADRO!Q$4&amp;$E656),'Hoja de Trabajo para listado'!$A$151:$Z$151,0)),0)+IFERROR(INDEX('Hoja de Trabajo para listado'!$AB$155:$BA$1048576,MATCH($A656,'Hoja de Trabajo para listado'!$AB$155:$AB$1048576,0),MATCH((CUADRO!Q$4&amp;$E656),'Hoja de Trabajo para listado'!$AB$151:$BA$151,0)),0)+IFERROR(INDEX('Hoja de Trabajo para listado'!$BC$155:$CB$1048576,MATCH($A656,'Hoja de Trabajo para listado'!$BC$155:$BC$1048576,0),MATCH((CUADRO!Q$4&amp;$E656),'Hoja de Trabajo para listado'!$BC$151:$CB$151,0)),0)+IFERROR(INDEX('Hoja de Trabajo para listado'!$DE$153:$DG$274,MATCH($A656,'Hoja de Trabajo para listado'!$DE$153:$DE$1048576,0),MATCH((CUADRO!Q$4&amp;$E656),'Hoja de Trabajo para listado'!$DE$151:$DG$151,0)),0)+IFERROR(INDEX('Hoja de Trabajo para listado'!$CD$155:$DC$1048576,MATCH($A656,'Hoja de Trabajo para listado'!$CD$155:$CD$1048576,0),MATCH((CUADRO!Q$4&amp;$E656),'Hoja de Trabajo para listado'!$CD$151:$DC$151,0)),0)</f>
        <v>0</v>
      </c>
      <c r="R656" s="243">
        <f t="shared" ca="1" si="27"/>
        <v>0</v>
      </c>
      <c r="S656" s="249">
        <f ca="1">+R655+R656</f>
        <v>0</v>
      </c>
      <c r="T656" s="243">
        <f ca="1">+S656</f>
        <v>0</v>
      </c>
      <c r="U656" s="242">
        <f t="shared" si="28"/>
        <v>2</v>
      </c>
      <c r="V656" s="333" t="str">
        <f>+VLOOKUP(A656,bd_lista!$A$3:$E$592,5,FALSE)</f>
        <v>Gobiernos Autonomos Municipales</v>
      </c>
      <c r="W656" s="388"/>
      <c r="X656" s="242">
        <f>+VLOOKUP(A656,[4]Sheet1!$A$13:$D$744,4,FALSE)</f>
        <v>0</v>
      </c>
      <c r="Y656" s="242" t="e">
        <f>+VLOOKUP(X656,bd_lista!$A$3:$C$592,3,FALSE)</f>
        <v>#N/A</v>
      </c>
      <c r="Z656" s="292"/>
      <c r="AA656" s="293"/>
    </row>
    <row r="657" spans="1:27" customFormat="1" ht="15" hidden="1" customHeight="1">
      <c r="A657" s="32">
        <v>1280</v>
      </c>
      <c r="B657" s="392">
        <f>+A657</f>
        <v>1280</v>
      </c>
      <c r="C657" s="247" t="str">
        <f>+VLOOKUP(A657,bd_lista!$A$3:$C$592,3,FALSE)</f>
        <v>Gobierno Autónomo Municipal de Taraco</v>
      </c>
      <c r="D657" s="389" t="str">
        <f>+C657</f>
        <v>Gobierno Autónomo Municipal de Taraco</v>
      </c>
      <c r="E657" s="242" t="s">
        <v>1304</v>
      </c>
      <c r="F657" s="243">
        <f ca="1">+IFERROR(INDEX('Hoja de Trabajo para listado'!$A$155:$Z$1048576,MATCH($A657,'Hoja de Trabajo para listado'!$A$155:$A$1048576,0),MATCH((CUADRO!F$4&amp;$E657),'Hoja de Trabajo para listado'!$A$151:$Z$151,0)),0)+IFERROR(INDEX('Hoja de Trabajo para listado'!$AB$155:$BA$1048576,MATCH($A657,'Hoja de Trabajo para listado'!$AB$155:$AB$1048576,0),MATCH((CUADRO!F$4&amp;$E657),'Hoja de Trabajo para listado'!$AB$151:$BA$151,0)),0)+IFERROR(INDEX('Hoja de Trabajo para listado'!$BC$155:$CB$1048576,MATCH($A657,'Hoja de Trabajo para listado'!$BC$155:$BC$1048576,0),MATCH((CUADRO!F$4&amp;$E657),'Hoja de Trabajo para listado'!$BC$151:$CB$151,0)),0)+IFERROR(INDEX('Hoja de Trabajo para listado'!$DE$153:$DG$274,MATCH($A657,'Hoja de Trabajo para listado'!$DE$153:$DE$1048576,0),MATCH((CUADRO!F$4&amp;$E657),'Hoja de Trabajo para listado'!$DE$151:$DG$151,0)),0)+IFERROR(INDEX('Hoja de Trabajo para listado'!$CD$155:$DC$1048576,MATCH($A657,'Hoja de Trabajo para listado'!$CD$155:$CD$1048576,0),MATCH((CUADRO!F$4&amp;$E657),'Hoja de Trabajo para listado'!$CD$151:$DC$151,0)),0)</f>
        <v>0</v>
      </c>
      <c r="G657" s="243">
        <f ca="1">+IFERROR(INDEX('Hoja de Trabajo para listado'!$A$155:$Z$1048576,MATCH($A657,'Hoja de Trabajo para listado'!$A$155:$A$1048576,0),MATCH((CUADRO!G$4&amp;$E657),'Hoja de Trabajo para listado'!$A$151:$Z$151,0)),0)+IFERROR(INDEX('Hoja de Trabajo para listado'!$AB$155:$BA$1048576,MATCH($A657,'Hoja de Trabajo para listado'!$AB$155:$AB$1048576,0),MATCH((CUADRO!G$4&amp;$E657),'Hoja de Trabajo para listado'!$AB$151:$BA$151,0)),0)+IFERROR(INDEX('Hoja de Trabajo para listado'!$BC$155:$CB$1048576,MATCH($A657,'Hoja de Trabajo para listado'!$BC$155:$BC$1048576,0),MATCH((CUADRO!G$4&amp;$E657),'Hoja de Trabajo para listado'!$BC$151:$CB$151,0)),0)+IFERROR(INDEX('Hoja de Trabajo para listado'!$DE$153:$DG$274,MATCH($A657,'Hoja de Trabajo para listado'!$DE$153:$DE$1048576,0),MATCH((CUADRO!G$4&amp;$E657),'Hoja de Trabajo para listado'!$DE$151:$DG$151,0)),0)+IFERROR(INDEX('Hoja de Trabajo para listado'!$CD$155:$DC$1048576,MATCH($A657,'Hoja de Trabajo para listado'!$CD$155:$CD$1048576,0),MATCH((CUADRO!G$4&amp;$E657),'Hoja de Trabajo para listado'!$CD$151:$DC$151,0)),0)</f>
        <v>0</v>
      </c>
      <c r="H657" s="243">
        <f ca="1">+IFERROR(INDEX('Hoja de Trabajo para listado'!$A$155:$Z$1048576,MATCH($A657,'Hoja de Trabajo para listado'!$A$155:$A$1048576,0),MATCH((CUADRO!H$4&amp;$E657),'Hoja de Trabajo para listado'!$A$151:$Z$151,0)),0)+IFERROR(INDEX('Hoja de Trabajo para listado'!$AB$155:$BA$1048576,MATCH($A657,'Hoja de Trabajo para listado'!$AB$155:$AB$1048576,0),MATCH((CUADRO!H$4&amp;$E657),'Hoja de Trabajo para listado'!$AB$151:$BA$151,0)),0)+IFERROR(INDEX('Hoja de Trabajo para listado'!$BC$155:$CB$1048576,MATCH($A657,'Hoja de Trabajo para listado'!$BC$155:$BC$1048576,0),MATCH((CUADRO!H$4&amp;$E657),'Hoja de Trabajo para listado'!$BC$151:$CB$151,0)),0)+IFERROR(INDEX('Hoja de Trabajo para listado'!$DE$153:$DG$274,MATCH($A657,'Hoja de Trabajo para listado'!$DE$153:$DE$1048576,0),MATCH((CUADRO!H$4&amp;$E657),'Hoja de Trabajo para listado'!$DE$151:$DG$151,0)),0)+IFERROR(INDEX('Hoja de Trabajo para listado'!$CD$155:$DC$1048576,MATCH($A657,'Hoja de Trabajo para listado'!$CD$155:$CD$1048576,0),MATCH((CUADRO!H$4&amp;$E657),'Hoja de Trabajo para listado'!$CD$151:$DC$151,0)),0)</f>
        <v>0</v>
      </c>
      <c r="I657" s="243">
        <f ca="1">+IFERROR(INDEX('Hoja de Trabajo para listado'!$A$155:$Z$1048576,MATCH($A657,'Hoja de Trabajo para listado'!$A$155:$A$1048576,0),MATCH((CUADRO!I$4&amp;$E657),'Hoja de Trabajo para listado'!$A$151:$Z$151,0)),0)+IFERROR(INDEX('Hoja de Trabajo para listado'!$AB$155:$BA$1048576,MATCH($A657,'Hoja de Trabajo para listado'!$AB$155:$AB$1048576,0),MATCH((CUADRO!I$4&amp;$E657),'Hoja de Trabajo para listado'!$AB$151:$BA$151,0)),0)+IFERROR(INDEX('Hoja de Trabajo para listado'!$BC$155:$CB$1048576,MATCH($A657,'Hoja de Trabajo para listado'!$BC$155:$BC$1048576,0),MATCH((CUADRO!I$4&amp;$E657),'Hoja de Trabajo para listado'!$BC$151:$CB$151,0)),0)+IFERROR(INDEX('Hoja de Trabajo para listado'!$DE$153:$DG$274,MATCH($A657,'Hoja de Trabajo para listado'!$DE$153:$DE$1048576,0),MATCH((CUADRO!I$4&amp;$E657),'Hoja de Trabajo para listado'!$DE$151:$DG$151,0)),0)+IFERROR(INDEX('Hoja de Trabajo para listado'!$CD$155:$DC$1048576,MATCH($A657,'Hoja de Trabajo para listado'!$CD$155:$CD$1048576,0),MATCH((CUADRO!I$4&amp;$E657),'Hoja de Trabajo para listado'!$CD$151:$DC$151,0)),0)</f>
        <v>0</v>
      </c>
      <c r="J657" s="243">
        <f ca="1">+IFERROR(INDEX('Hoja de Trabajo para listado'!$A$155:$Z$1048576,MATCH($A657,'Hoja de Trabajo para listado'!$A$155:$A$1048576,0),MATCH((CUADRO!J$4&amp;$E657),'Hoja de Trabajo para listado'!$A$151:$Z$151,0)),0)+IFERROR(INDEX('Hoja de Trabajo para listado'!$AB$155:$BA$1048576,MATCH($A657,'Hoja de Trabajo para listado'!$AB$155:$AB$1048576,0),MATCH((CUADRO!J$4&amp;$E657),'Hoja de Trabajo para listado'!$AB$151:$BA$151,0)),0)+IFERROR(INDEX('Hoja de Trabajo para listado'!$BC$155:$CB$1048576,MATCH($A657,'Hoja de Trabajo para listado'!$BC$155:$BC$1048576,0),MATCH((CUADRO!J$4&amp;$E657),'Hoja de Trabajo para listado'!$BC$151:$CB$151,0)),0)+IFERROR(INDEX('Hoja de Trabajo para listado'!$DE$153:$DG$274,MATCH($A657,'Hoja de Trabajo para listado'!$DE$153:$DE$1048576,0),MATCH((CUADRO!J$4&amp;$E657),'Hoja de Trabajo para listado'!$DE$151:$DG$151,0)),0)+IFERROR(INDEX('Hoja de Trabajo para listado'!$CD$155:$DC$1048576,MATCH($A657,'Hoja de Trabajo para listado'!$CD$155:$CD$1048576,0),MATCH((CUADRO!J$4&amp;$E657),'Hoja de Trabajo para listado'!$CD$151:$DC$151,0)),0)</f>
        <v>0</v>
      </c>
      <c r="K657" s="243">
        <f ca="1">+IFERROR(INDEX('Hoja de Trabajo para listado'!$A$155:$Z$1048576,MATCH($A657,'Hoja de Trabajo para listado'!$A$155:$A$1048576,0),MATCH((CUADRO!K$4&amp;$E657),'Hoja de Trabajo para listado'!$A$151:$Z$151,0)),0)+IFERROR(INDEX('Hoja de Trabajo para listado'!$AB$155:$BA$1048576,MATCH($A657,'Hoja de Trabajo para listado'!$AB$155:$AB$1048576,0),MATCH((CUADRO!K$4&amp;$E657),'Hoja de Trabajo para listado'!$AB$151:$BA$151,0)),0)+IFERROR(INDEX('Hoja de Trabajo para listado'!$BC$155:$CB$1048576,MATCH($A657,'Hoja de Trabajo para listado'!$BC$155:$BC$1048576,0),MATCH((CUADRO!K$4&amp;$E657),'Hoja de Trabajo para listado'!$BC$151:$CB$151,0)),0)+IFERROR(INDEX('Hoja de Trabajo para listado'!$DE$153:$DG$274,MATCH($A657,'Hoja de Trabajo para listado'!$DE$153:$DE$1048576,0),MATCH((CUADRO!K$4&amp;$E657),'Hoja de Trabajo para listado'!$DE$151:$DG$151,0)),0)+IFERROR(INDEX('Hoja de Trabajo para listado'!$CD$155:$DC$1048576,MATCH($A657,'Hoja de Trabajo para listado'!$CD$155:$CD$1048576,0),MATCH((CUADRO!K$4&amp;$E657),'Hoja de Trabajo para listado'!$CD$151:$DC$151,0)),0)</f>
        <v>0</v>
      </c>
      <c r="L657" s="243">
        <f ca="1">+IFERROR(INDEX('Hoja de Trabajo para listado'!$A$155:$Z$1048576,MATCH($A657,'Hoja de Trabajo para listado'!$A$155:$A$1048576,0),MATCH((CUADRO!L$4&amp;$E657),'Hoja de Trabajo para listado'!$A$151:$Z$151,0)),0)+IFERROR(INDEX('Hoja de Trabajo para listado'!$AB$155:$BA$1048576,MATCH($A657,'Hoja de Trabajo para listado'!$AB$155:$AB$1048576,0),MATCH((CUADRO!L$4&amp;$E657),'Hoja de Trabajo para listado'!$AB$151:$BA$151,0)),0)+IFERROR(INDEX('Hoja de Trabajo para listado'!$BC$155:$CB$1048576,MATCH($A657,'Hoja de Trabajo para listado'!$BC$155:$BC$1048576,0),MATCH((CUADRO!L$4&amp;$E657),'Hoja de Trabajo para listado'!$BC$151:$CB$151,0)),0)+IFERROR(INDEX('Hoja de Trabajo para listado'!$DE$153:$DG$274,MATCH($A657,'Hoja de Trabajo para listado'!$DE$153:$DE$1048576,0),MATCH((CUADRO!L$4&amp;$E657),'Hoja de Trabajo para listado'!$DE$151:$DG$151,0)),0)+IFERROR(INDEX('Hoja de Trabajo para listado'!$CD$155:$DC$1048576,MATCH($A657,'Hoja de Trabajo para listado'!$CD$155:$CD$1048576,0),MATCH((CUADRO!L$4&amp;$E657),'Hoja de Trabajo para listado'!$CD$151:$DC$151,0)),0)</f>
        <v>0</v>
      </c>
      <c r="M657" s="243">
        <f ca="1">+IFERROR(INDEX('Hoja de Trabajo para listado'!$A$155:$Z$1048576,MATCH($A657,'Hoja de Trabajo para listado'!$A$155:$A$1048576,0),MATCH((CUADRO!M$4&amp;$E657),'Hoja de Trabajo para listado'!$A$151:$Z$151,0)),0)+IFERROR(INDEX('Hoja de Trabajo para listado'!$AB$155:$BA$1048576,MATCH($A657,'Hoja de Trabajo para listado'!$AB$155:$AB$1048576,0),MATCH((CUADRO!M$4&amp;$E657),'Hoja de Trabajo para listado'!$AB$151:$BA$151,0)),0)+IFERROR(INDEX('Hoja de Trabajo para listado'!$BC$155:$CB$1048576,MATCH($A657,'Hoja de Trabajo para listado'!$BC$155:$BC$1048576,0),MATCH((CUADRO!M$4&amp;$E657),'Hoja de Trabajo para listado'!$BC$151:$CB$151,0)),0)+IFERROR(INDEX('Hoja de Trabajo para listado'!$DE$153:$DG$274,MATCH($A657,'Hoja de Trabajo para listado'!$DE$153:$DE$1048576,0),MATCH((CUADRO!M$4&amp;$E657),'Hoja de Trabajo para listado'!$DE$151:$DG$151,0)),0)+IFERROR(INDEX('Hoja de Trabajo para listado'!$CD$155:$DC$1048576,MATCH($A657,'Hoja de Trabajo para listado'!$CD$155:$CD$1048576,0),MATCH((CUADRO!M$4&amp;$E657),'Hoja de Trabajo para listado'!$CD$151:$DC$151,0)),0)</f>
        <v>0</v>
      </c>
      <c r="N657" s="243">
        <f ca="1">+IFERROR(INDEX('Hoja de Trabajo para listado'!$A$155:$Z$1048576,MATCH($A657,'Hoja de Trabajo para listado'!$A$155:$A$1048576,0),MATCH((CUADRO!N$4&amp;$E657),'Hoja de Trabajo para listado'!$A$151:$Z$151,0)),0)+IFERROR(INDEX('Hoja de Trabajo para listado'!$AB$155:$BA$1048576,MATCH($A657,'Hoja de Trabajo para listado'!$AB$155:$AB$1048576,0),MATCH((CUADRO!N$4&amp;$E657),'Hoja de Trabajo para listado'!$AB$151:$BA$151,0)),0)+IFERROR(INDEX('Hoja de Trabajo para listado'!$BC$155:$CB$1048576,MATCH($A657,'Hoja de Trabajo para listado'!$BC$155:$BC$1048576,0),MATCH((CUADRO!N$4&amp;$E657),'Hoja de Trabajo para listado'!$BC$151:$CB$151,0)),0)+IFERROR(INDEX('Hoja de Trabajo para listado'!$DE$153:$DG$274,MATCH($A657,'Hoja de Trabajo para listado'!$DE$153:$DE$1048576,0),MATCH((CUADRO!N$4&amp;$E657),'Hoja de Trabajo para listado'!$DE$151:$DG$151,0)),0)+IFERROR(INDEX('Hoja de Trabajo para listado'!$CD$155:$DC$1048576,MATCH($A657,'Hoja de Trabajo para listado'!$CD$155:$CD$1048576,0),MATCH((CUADRO!N$4&amp;$E657),'Hoja de Trabajo para listado'!$CD$151:$DC$151,0)),0)</f>
        <v>0</v>
      </c>
      <c r="O657" s="243">
        <f ca="1">+IFERROR(INDEX('Hoja de Trabajo para listado'!$A$155:$Z$1048576,MATCH($A657,'Hoja de Trabajo para listado'!$A$155:$A$1048576,0),MATCH((CUADRO!O$4&amp;$E657),'Hoja de Trabajo para listado'!$A$151:$Z$151,0)),0)+IFERROR(INDEX('Hoja de Trabajo para listado'!$AB$155:$BA$1048576,MATCH($A657,'Hoja de Trabajo para listado'!$AB$155:$AB$1048576,0),MATCH((CUADRO!O$4&amp;$E657),'Hoja de Trabajo para listado'!$AB$151:$BA$151,0)),0)+IFERROR(INDEX('Hoja de Trabajo para listado'!$BC$155:$CB$1048576,MATCH($A657,'Hoja de Trabajo para listado'!$BC$155:$BC$1048576,0),MATCH((CUADRO!O$4&amp;$E657),'Hoja de Trabajo para listado'!$BC$151:$CB$151,0)),0)+IFERROR(INDEX('Hoja de Trabajo para listado'!$DE$153:$DG$274,MATCH($A657,'Hoja de Trabajo para listado'!$DE$153:$DE$1048576,0),MATCH((CUADRO!O$4&amp;$E657),'Hoja de Trabajo para listado'!$DE$151:$DG$151,0)),0)+IFERROR(INDEX('Hoja de Trabajo para listado'!$CD$155:$DC$1048576,MATCH($A657,'Hoja de Trabajo para listado'!$CD$155:$CD$1048576,0),MATCH((CUADRO!O$4&amp;$E657),'Hoja de Trabajo para listado'!$CD$151:$DC$151,0)),0)</f>
        <v>0</v>
      </c>
      <c r="P657" s="243">
        <f ca="1">+IFERROR(INDEX('Hoja de Trabajo para listado'!$A$155:$Z$1048576,MATCH($A657,'Hoja de Trabajo para listado'!$A$155:$A$1048576,0),MATCH((CUADRO!P$4&amp;$E657),'Hoja de Trabajo para listado'!$A$151:$Z$151,0)),0)+IFERROR(INDEX('Hoja de Trabajo para listado'!$AB$155:$BA$1048576,MATCH($A657,'Hoja de Trabajo para listado'!$AB$155:$AB$1048576,0),MATCH((CUADRO!P$4&amp;$E657),'Hoja de Trabajo para listado'!$AB$151:$BA$151,0)),0)+IFERROR(INDEX('Hoja de Trabajo para listado'!$BC$155:$CB$1048576,MATCH($A657,'Hoja de Trabajo para listado'!$BC$155:$BC$1048576,0),MATCH((CUADRO!P$4&amp;$E657),'Hoja de Trabajo para listado'!$BC$151:$CB$151,0)),0)+IFERROR(INDEX('Hoja de Trabajo para listado'!$DE$153:$DG$274,MATCH($A657,'Hoja de Trabajo para listado'!$DE$153:$DE$1048576,0),MATCH((CUADRO!P$4&amp;$E657),'Hoja de Trabajo para listado'!$DE$151:$DG$151,0)),0)+IFERROR(INDEX('Hoja de Trabajo para listado'!$CD$155:$DC$1048576,MATCH($A657,'Hoja de Trabajo para listado'!$CD$155:$CD$1048576,0),MATCH((CUADRO!P$4&amp;$E657),'Hoja de Trabajo para listado'!$CD$151:$DC$151,0)),0)</f>
        <v>0</v>
      </c>
      <c r="Q657" s="243">
        <f ca="1">+IFERROR(INDEX('Hoja de Trabajo para listado'!$A$155:$Z$1048576,MATCH($A657,'Hoja de Trabajo para listado'!$A$155:$A$1048576,0),MATCH((CUADRO!Q$4&amp;$E657),'Hoja de Trabajo para listado'!$A$151:$Z$151,0)),0)+IFERROR(INDEX('Hoja de Trabajo para listado'!$AB$155:$BA$1048576,MATCH($A657,'Hoja de Trabajo para listado'!$AB$155:$AB$1048576,0),MATCH((CUADRO!Q$4&amp;$E657),'Hoja de Trabajo para listado'!$AB$151:$BA$151,0)),0)+IFERROR(INDEX('Hoja de Trabajo para listado'!$BC$155:$CB$1048576,MATCH($A657,'Hoja de Trabajo para listado'!$BC$155:$BC$1048576,0),MATCH((CUADRO!Q$4&amp;$E657),'Hoja de Trabajo para listado'!$BC$151:$CB$151,0)),0)+IFERROR(INDEX('Hoja de Trabajo para listado'!$DE$153:$DG$274,MATCH($A657,'Hoja de Trabajo para listado'!$DE$153:$DE$1048576,0),MATCH((CUADRO!Q$4&amp;$E657),'Hoja de Trabajo para listado'!$DE$151:$DG$151,0)),0)+IFERROR(INDEX('Hoja de Trabajo para listado'!$CD$155:$DC$1048576,MATCH($A657,'Hoja de Trabajo para listado'!$CD$155:$CD$1048576,0),MATCH((CUADRO!Q$4&amp;$E657),'Hoja de Trabajo para listado'!$CD$151:$DC$151,0)),0)</f>
        <v>0</v>
      </c>
      <c r="R657" s="243">
        <f t="shared" ca="1" si="27"/>
        <v>0</v>
      </c>
      <c r="S657" s="249"/>
      <c r="T657" s="243">
        <f ca="1">+T658</f>
        <v>0</v>
      </c>
      <c r="U657" s="242">
        <f t="shared" si="28"/>
        <v>1</v>
      </c>
      <c r="V657" s="333" t="str">
        <f>+VLOOKUP(A657,bd_lista!$A$3:$E$592,5,FALSE)</f>
        <v>Gobiernos Autonomos Municipales</v>
      </c>
      <c r="W657" s="387" t="str">
        <f>+V657</f>
        <v>Gobiernos Autonomos Municipales</v>
      </c>
      <c r="X657" s="242">
        <f>+VLOOKUP(A657,[4]Sheet1!$A$13:$D$744,4,FALSE)</f>
        <v>0</v>
      </c>
      <c r="Y657" s="242" t="e">
        <f>+VLOOKUP(X657,bd_lista!$A$3:$C$592,3,FALSE)</f>
        <v>#N/A</v>
      </c>
      <c r="Z657" s="294">
        <f>+X657</f>
        <v>0</v>
      </c>
      <c r="AA657" s="295" t="e">
        <f>+Y657</f>
        <v>#N/A</v>
      </c>
    </row>
    <row r="658" spans="1:27" customFormat="1" ht="15" hidden="1" customHeight="1">
      <c r="A658" s="32">
        <v>1280</v>
      </c>
      <c r="B658" s="393"/>
      <c r="C658" s="247" t="str">
        <f>+VLOOKUP(A658,bd_lista!$A$3:$C$592,3,FALSE)</f>
        <v>Gobierno Autónomo Municipal de Taraco</v>
      </c>
      <c r="D658" s="390"/>
      <c r="E658" s="244" t="s">
        <v>1305</v>
      </c>
      <c r="F658" s="243">
        <f ca="1">+IFERROR(INDEX('Hoja de Trabajo para listado'!$A$155:$Z$1048576,MATCH($A658,'Hoja de Trabajo para listado'!$A$155:$A$1048576,0),MATCH((CUADRO!F$4&amp;$E658),'Hoja de Trabajo para listado'!$A$151:$Z$151,0)),0)+IFERROR(INDEX('Hoja de Trabajo para listado'!$AB$155:$BA$1048576,MATCH($A658,'Hoja de Trabajo para listado'!$AB$155:$AB$1048576,0),MATCH((CUADRO!F$4&amp;$E658),'Hoja de Trabajo para listado'!$AB$151:$BA$151,0)),0)+IFERROR(INDEX('Hoja de Trabajo para listado'!$BC$155:$CB$1048576,MATCH($A658,'Hoja de Trabajo para listado'!$BC$155:$BC$1048576,0),MATCH((CUADRO!F$4&amp;$E658),'Hoja de Trabajo para listado'!$BC$151:$CB$151,0)),0)+IFERROR(INDEX('Hoja de Trabajo para listado'!$DE$153:$DG$274,MATCH($A658,'Hoja de Trabajo para listado'!$DE$153:$DE$1048576,0),MATCH((CUADRO!F$4&amp;$E658),'Hoja de Trabajo para listado'!$DE$151:$DG$151,0)),0)+IFERROR(INDEX('Hoja de Trabajo para listado'!$CD$155:$DC$1048576,MATCH($A658,'Hoja de Trabajo para listado'!$CD$155:$CD$1048576,0),MATCH((CUADRO!F$4&amp;$E658),'Hoja de Trabajo para listado'!$CD$151:$DC$151,0)),0)</f>
        <v>0</v>
      </c>
      <c r="G658" s="243">
        <f ca="1">+IFERROR(INDEX('Hoja de Trabajo para listado'!$A$155:$Z$1048576,MATCH($A658,'Hoja de Trabajo para listado'!$A$155:$A$1048576,0),MATCH((CUADRO!G$4&amp;$E658),'Hoja de Trabajo para listado'!$A$151:$Z$151,0)),0)+IFERROR(INDEX('Hoja de Trabajo para listado'!$AB$155:$BA$1048576,MATCH($A658,'Hoja de Trabajo para listado'!$AB$155:$AB$1048576,0),MATCH((CUADRO!G$4&amp;$E658),'Hoja de Trabajo para listado'!$AB$151:$BA$151,0)),0)+IFERROR(INDEX('Hoja de Trabajo para listado'!$BC$155:$CB$1048576,MATCH($A658,'Hoja de Trabajo para listado'!$BC$155:$BC$1048576,0),MATCH((CUADRO!G$4&amp;$E658),'Hoja de Trabajo para listado'!$BC$151:$CB$151,0)),0)+IFERROR(INDEX('Hoja de Trabajo para listado'!$DE$153:$DG$274,MATCH($A658,'Hoja de Trabajo para listado'!$DE$153:$DE$1048576,0),MATCH((CUADRO!G$4&amp;$E658),'Hoja de Trabajo para listado'!$DE$151:$DG$151,0)),0)+IFERROR(INDEX('Hoja de Trabajo para listado'!$CD$155:$DC$1048576,MATCH($A658,'Hoja de Trabajo para listado'!$CD$155:$CD$1048576,0),MATCH((CUADRO!G$4&amp;$E658),'Hoja de Trabajo para listado'!$CD$151:$DC$151,0)),0)</f>
        <v>0</v>
      </c>
      <c r="H658" s="243">
        <f ca="1">+IFERROR(INDEX('Hoja de Trabajo para listado'!$A$155:$Z$1048576,MATCH($A658,'Hoja de Trabajo para listado'!$A$155:$A$1048576,0),MATCH((CUADRO!H$4&amp;$E658),'Hoja de Trabajo para listado'!$A$151:$Z$151,0)),0)+IFERROR(INDEX('Hoja de Trabajo para listado'!$AB$155:$BA$1048576,MATCH($A658,'Hoja de Trabajo para listado'!$AB$155:$AB$1048576,0),MATCH((CUADRO!H$4&amp;$E658),'Hoja de Trabajo para listado'!$AB$151:$BA$151,0)),0)+IFERROR(INDEX('Hoja de Trabajo para listado'!$BC$155:$CB$1048576,MATCH($A658,'Hoja de Trabajo para listado'!$BC$155:$BC$1048576,0),MATCH((CUADRO!H$4&amp;$E658),'Hoja de Trabajo para listado'!$BC$151:$CB$151,0)),0)+IFERROR(INDEX('Hoja de Trabajo para listado'!$DE$153:$DG$274,MATCH($A658,'Hoja de Trabajo para listado'!$DE$153:$DE$1048576,0),MATCH((CUADRO!H$4&amp;$E658),'Hoja de Trabajo para listado'!$DE$151:$DG$151,0)),0)+IFERROR(INDEX('Hoja de Trabajo para listado'!$CD$155:$DC$1048576,MATCH($A658,'Hoja de Trabajo para listado'!$CD$155:$CD$1048576,0),MATCH((CUADRO!H$4&amp;$E658),'Hoja de Trabajo para listado'!$CD$151:$DC$151,0)),0)</f>
        <v>0</v>
      </c>
      <c r="I658" s="243">
        <f ca="1">+IFERROR(INDEX('Hoja de Trabajo para listado'!$A$155:$Z$1048576,MATCH($A658,'Hoja de Trabajo para listado'!$A$155:$A$1048576,0),MATCH((CUADRO!I$4&amp;$E658),'Hoja de Trabajo para listado'!$A$151:$Z$151,0)),0)+IFERROR(INDEX('Hoja de Trabajo para listado'!$AB$155:$BA$1048576,MATCH($A658,'Hoja de Trabajo para listado'!$AB$155:$AB$1048576,0),MATCH((CUADRO!I$4&amp;$E658),'Hoja de Trabajo para listado'!$AB$151:$BA$151,0)),0)+IFERROR(INDEX('Hoja de Trabajo para listado'!$BC$155:$CB$1048576,MATCH($A658,'Hoja de Trabajo para listado'!$BC$155:$BC$1048576,0),MATCH((CUADRO!I$4&amp;$E658),'Hoja de Trabajo para listado'!$BC$151:$CB$151,0)),0)+IFERROR(INDEX('Hoja de Trabajo para listado'!$DE$153:$DG$274,MATCH($A658,'Hoja de Trabajo para listado'!$DE$153:$DE$1048576,0),MATCH((CUADRO!I$4&amp;$E658),'Hoja de Trabajo para listado'!$DE$151:$DG$151,0)),0)+IFERROR(INDEX('Hoja de Trabajo para listado'!$CD$155:$DC$1048576,MATCH($A658,'Hoja de Trabajo para listado'!$CD$155:$CD$1048576,0),MATCH((CUADRO!I$4&amp;$E658),'Hoja de Trabajo para listado'!$CD$151:$DC$151,0)),0)</f>
        <v>0</v>
      </c>
      <c r="J658" s="243">
        <f ca="1">+IFERROR(INDEX('Hoja de Trabajo para listado'!$A$155:$Z$1048576,MATCH($A658,'Hoja de Trabajo para listado'!$A$155:$A$1048576,0),MATCH((CUADRO!J$4&amp;$E658),'Hoja de Trabajo para listado'!$A$151:$Z$151,0)),0)+IFERROR(INDEX('Hoja de Trabajo para listado'!$AB$155:$BA$1048576,MATCH($A658,'Hoja de Trabajo para listado'!$AB$155:$AB$1048576,0),MATCH((CUADRO!J$4&amp;$E658),'Hoja de Trabajo para listado'!$AB$151:$BA$151,0)),0)+IFERROR(INDEX('Hoja de Trabajo para listado'!$BC$155:$CB$1048576,MATCH($A658,'Hoja de Trabajo para listado'!$BC$155:$BC$1048576,0),MATCH((CUADRO!J$4&amp;$E658),'Hoja de Trabajo para listado'!$BC$151:$CB$151,0)),0)+IFERROR(INDEX('Hoja de Trabajo para listado'!$DE$153:$DG$274,MATCH($A658,'Hoja de Trabajo para listado'!$DE$153:$DE$1048576,0),MATCH((CUADRO!J$4&amp;$E658),'Hoja de Trabajo para listado'!$DE$151:$DG$151,0)),0)+IFERROR(INDEX('Hoja de Trabajo para listado'!$CD$155:$DC$1048576,MATCH($A658,'Hoja de Trabajo para listado'!$CD$155:$CD$1048576,0),MATCH((CUADRO!J$4&amp;$E658),'Hoja de Trabajo para listado'!$CD$151:$DC$151,0)),0)</f>
        <v>0</v>
      </c>
      <c r="K658" s="243">
        <f ca="1">+IFERROR(INDEX('Hoja de Trabajo para listado'!$A$155:$Z$1048576,MATCH($A658,'Hoja de Trabajo para listado'!$A$155:$A$1048576,0),MATCH((CUADRO!K$4&amp;$E658),'Hoja de Trabajo para listado'!$A$151:$Z$151,0)),0)+IFERROR(INDEX('Hoja de Trabajo para listado'!$AB$155:$BA$1048576,MATCH($A658,'Hoja de Trabajo para listado'!$AB$155:$AB$1048576,0),MATCH((CUADRO!K$4&amp;$E658),'Hoja de Trabajo para listado'!$AB$151:$BA$151,0)),0)+IFERROR(INDEX('Hoja de Trabajo para listado'!$BC$155:$CB$1048576,MATCH($A658,'Hoja de Trabajo para listado'!$BC$155:$BC$1048576,0),MATCH((CUADRO!K$4&amp;$E658),'Hoja de Trabajo para listado'!$BC$151:$CB$151,0)),0)+IFERROR(INDEX('Hoja de Trabajo para listado'!$DE$153:$DG$274,MATCH($A658,'Hoja de Trabajo para listado'!$DE$153:$DE$1048576,0),MATCH((CUADRO!K$4&amp;$E658),'Hoja de Trabajo para listado'!$DE$151:$DG$151,0)),0)+IFERROR(INDEX('Hoja de Trabajo para listado'!$CD$155:$DC$1048576,MATCH($A658,'Hoja de Trabajo para listado'!$CD$155:$CD$1048576,0),MATCH((CUADRO!K$4&amp;$E658),'Hoja de Trabajo para listado'!$CD$151:$DC$151,0)),0)</f>
        <v>0</v>
      </c>
      <c r="L658" s="243">
        <f ca="1">+IFERROR(INDEX('Hoja de Trabajo para listado'!$A$155:$Z$1048576,MATCH($A658,'Hoja de Trabajo para listado'!$A$155:$A$1048576,0),MATCH((CUADRO!L$4&amp;$E658),'Hoja de Trabajo para listado'!$A$151:$Z$151,0)),0)+IFERROR(INDEX('Hoja de Trabajo para listado'!$AB$155:$BA$1048576,MATCH($A658,'Hoja de Trabajo para listado'!$AB$155:$AB$1048576,0),MATCH((CUADRO!L$4&amp;$E658),'Hoja de Trabajo para listado'!$AB$151:$BA$151,0)),0)+IFERROR(INDEX('Hoja de Trabajo para listado'!$BC$155:$CB$1048576,MATCH($A658,'Hoja de Trabajo para listado'!$BC$155:$BC$1048576,0),MATCH((CUADRO!L$4&amp;$E658),'Hoja de Trabajo para listado'!$BC$151:$CB$151,0)),0)+IFERROR(INDEX('Hoja de Trabajo para listado'!$DE$153:$DG$274,MATCH($A658,'Hoja de Trabajo para listado'!$DE$153:$DE$1048576,0),MATCH((CUADRO!L$4&amp;$E658),'Hoja de Trabajo para listado'!$DE$151:$DG$151,0)),0)+IFERROR(INDEX('Hoja de Trabajo para listado'!$CD$155:$DC$1048576,MATCH($A658,'Hoja de Trabajo para listado'!$CD$155:$CD$1048576,0),MATCH((CUADRO!L$4&amp;$E658),'Hoja de Trabajo para listado'!$CD$151:$DC$151,0)),0)</f>
        <v>0</v>
      </c>
      <c r="M658" s="243">
        <f ca="1">+IFERROR(INDEX('Hoja de Trabajo para listado'!$A$155:$Z$1048576,MATCH($A658,'Hoja de Trabajo para listado'!$A$155:$A$1048576,0),MATCH((CUADRO!M$4&amp;$E658),'Hoja de Trabajo para listado'!$A$151:$Z$151,0)),0)+IFERROR(INDEX('Hoja de Trabajo para listado'!$AB$155:$BA$1048576,MATCH($A658,'Hoja de Trabajo para listado'!$AB$155:$AB$1048576,0),MATCH((CUADRO!M$4&amp;$E658),'Hoja de Trabajo para listado'!$AB$151:$BA$151,0)),0)+IFERROR(INDEX('Hoja de Trabajo para listado'!$BC$155:$CB$1048576,MATCH($A658,'Hoja de Trabajo para listado'!$BC$155:$BC$1048576,0),MATCH((CUADRO!M$4&amp;$E658),'Hoja de Trabajo para listado'!$BC$151:$CB$151,0)),0)+IFERROR(INDEX('Hoja de Trabajo para listado'!$DE$153:$DG$274,MATCH($A658,'Hoja de Trabajo para listado'!$DE$153:$DE$1048576,0),MATCH((CUADRO!M$4&amp;$E658),'Hoja de Trabajo para listado'!$DE$151:$DG$151,0)),0)+IFERROR(INDEX('Hoja de Trabajo para listado'!$CD$155:$DC$1048576,MATCH($A658,'Hoja de Trabajo para listado'!$CD$155:$CD$1048576,0),MATCH((CUADRO!M$4&amp;$E658),'Hoja de Trabajo para listado'!$CD$151:$DC$151,0)),0)</f>
        <v>0</v>
      </c>
      <c r="N658" s="243">
        <f ca="1">+IFERROR(INDEX('Hoja de Trabajo para listado'!$A$155:$Z$1048576,MATCH($A658,'Hoja de Trabajo para listado'!$A$155:$A$1048576,0),MATCH((CUADRO!N$4&amp;$E658),'Hoja de Trabajo para listado'!$A$151:$Z$151,0)),0)+IFERROR(INDEX('Hoja de Trabajo para listado'!$AB$155:$BA$1048576,MATCH($A658,'Hoja de Trabajo para listado'!$AB$155:$AB$1048576,0),MATCH((CUADRO!N$4&amp;$E658),'Hoja de Trabajo para listado'!$AB$151:$BA$151,0)),0)+IFERROR(INDEX('Hoja de Trabajo para listado'!$BC$155:$CB$1048576,MATCH($A658,'Hoja de Trabajo para listado'!$BC$155:$BC$1048576,0),MATCH((CUADRO!N$4&amp;$E658),'Hoja de Trabajo para listado'!$BC$151:$CB$151,0)),0)+IFERROR(INDEX('Hoja de Trabajo para listado'!$DE$153:$DG$274,MATCH($A658,'Hoja de Trabajo para listado'!$DE$153:$DE$1048576,0),MATCH((CUADRO!N$4&amp;$E658),'Hoja de Trabajo para listado'!$DE$151:$DG$151,0)),0)+IFERROR(INDEX('Hoja de Trabajo para listado'!$CD$155:$DC$1048576,MATCH($A658,'Hoja de Trabajo para listado'!$CD$155:$CD$1048576,0),MATCH((CUADRO!N$4&amp;$E658),'Hoja de Trabajo para listado'!$CD$151:$DC$151,0)),0)</f>
        <v>0</v>
      </c>
      <c r="O658" s="243">
        <f ca="1">+IFERROR(INDEX('Hoja de Trabajo para listado'!$A$155:$Z$1048576,MATCH($A658,'Hoja de Trabajo para listado'!$A$155:$A$1048576,0),MATCH((CUADRO!O$4&amp;$E658),'Hoja de Trabajo para listado'!$A$151:$Z$151,0)),0)+IFERROR(INDEX('Hoja de Trabajo para listado'!$AB$155:$BA$1048576,MATCH($A658,'Hoja de Trabajo para listado'!$AB$155:$AB$1048576,0),MATCH((CUADRO!O$4&amp;$E658),'Hoja de Trabajo para listado'!$AB$151:$BA$151,0)),0)+IFERROR(INDEX('Hoja de Trabajo para listado'!$BC$155:$CB$1048576,MATCH($A658,'Hoja de Trabajo para listado'!$BC$155:$BC$1048576,0),MATCH((CUADRO!O$4&amp;$E658),'Hoja de Trabajo para listado'!$BC$151:$CB$151,0)),0)+IFERROR(INDEX('Hoja de Trabajo para listado'!$DE$153:$DG$274,MATCH($A658,'Hoja de Trabajo para listado'!$DE$153:$DE$1048576,0),MATCH((CUADRO!O$4&amp;$E658),'Hoja de Trabajo para listado'!$DE$151:$DG$151,0)),0)+IFERROR(INDEX('Hoja de Trabajo para listado'!$CD$155:$DC$1048576,MATCH($A658,'Hoja de Trabajo para listado'!$CD$155:$CD$1048576,0),MATCH((CUADRO!O$4&amp;$E658),'Hoja de Trabajo para listado'!$CD$151:$DC$151,0)),0)</f>
        <v>0</v>
      </c>
      <c r="P658" s="243">
        <f ca="1">+IFERROR(INDEX('Hoja de Trabajo para listado'!$A$155:$Z$1048576,MATCH($A658,'Hoja de Trabajo para listado'!$A$155:$A$1048576,0),MATCH((CUADRO!P$4&amp;$E658),'Hoja de Trabajo para listado'!$A$151:$Z$151,0)),0)+IFERROR(INDEX('Hoja de Trabajo para listado'!$AB$155:$BA$1048576,MATCH($A658,'Hoja de Trabajo para listado'!$AB$155:$AB$1048576,0),MATCH((CUADRO!P$4&amp;$E658),'Hoja de Trabajo para listado'!$AB$151:$BA$151,0)),0)+IFERROR(INDEX('Hoja de Trabajo para listado'!$BC$155:$CB$1048576,MATCH($A658,'Hoja de Trabajo para listado'!$BC$155:$BC$1048576,0),MATCH((CUADRO!P$4&amp;$E658),'Hoja de Trabajo para listado'!$BC$151:$CB$151,0)),0)+IFERROR(INDEX('Hoja de Trabajo para listado'!$DE$153:$DG$274,MATCH($A658,'Hoja de Trabajo para listado'!$DE$153:$DE$1048576,0),MATCH((CUADRO!P$4&amp;$E658),'Hoja de Trabajo para listado'!$DE$151:$DG$151,0)),0)+IFERROR(INDEX('Hoja de Trabajo para listado'!$CD$155:$DC$1048576,MATCH($A658,'Hoja de Trabajo para listado'!$CD$155:$CD$1048576,0),MATCH((CUADRO!P$4&amp;$E658),'Hoja de Trabajo para listado'!$CD$151:$DC$151,0)),0)</f>
        <v>0</v>
      </c>
      <c r="Q658" s="243">
        <f ca="1">+IFERROR(INDEX('Hoja de Trabajo para listado'!$A$155:$Z$1048576,MATCH($A658,'Hoja de Trabajo para listado'!$A$155:$A$1048576,0),MATCH((CUADRO!Q$4&amp;$E658),'Hoja de Trabajo para listado'!$A$151:$Z$151,0)),0)+IFERROR(INDEX('Hoja de Trabajo para listado'!$AB$155:$BA$1048576,MATCH($A658,'Hoja de Trabajo para listado'!$AB$155:$AB$1048576,0),MATCH((CUADRO!Q$4&amp;$E658),'Hoja de Trabajo para listado'!$AB$151:$BA$151,0)),0)+IFERROR(INDEX('Hoja de Trabajo para listado'!$BC$155:$CB$1048576,MATCH($A658,'Hoja de Trabajo para listado'!$BC$155:$BC$1048576,0),MATCH((CUADRO!Q$4&amp;$E658),'Hoja de Trabajo para listado'!$BC$151:$CB$151,0)),0)+IFERROR(INDEX('Hoja de Trabajo para listado'!$DE$153:$DG$274,MATCH($A658,'Hoja de Trabajo para listado'!$DE$153:$DE$1048576,0),MATCH((CUADRO!Q$4&amp;$E658),'Hoja de Trabajo para listado'!$DE$151:$DG$151,0)),0)+IFERROR(INDEX('Hoja de Trabajo para listado'!$CD$155:$DC$1048576,MATCH($A658,'Hoja de Trabajo para listado'!$CD$155:$CD$1048576,0),MATCH((CUADRO!Q$4&amp;$E658),'Hoja de Trabajo para listado'!$CD$151:$DC$151,0)),0)</f>
        <v>0</v>
      </c>
      <c r="R658" s="243">
        <f t="shared" ca="1" si="27"/>
        <v>0</v>
      </c>
      <c r="S658" s="249">
        <f ca="1">+R657+R658</f>
        <v>0</v>
      </c>
      <c r="T658" s="243">
        <f ca="1">+S658</f>
        <v>0</v>
      </c>
      <c r="U658" s="242">
        <f t="shared" si="28"/>
        <v>2</v>
      </c>
      <c r="V658" s="333" t="str">
        <f>+VLOOKUP(A658,bd_lista!$A$3:$E$592,5,FALSE)</f>
        <v>Gobiernos Autonomos Municipales</v>
      </c>
      <c r="W658" s="388"/>
      <c r="X658" s="242">
        <f>+VLOOKUP(A658,[4]Sheet1!$A$13:$D$744,4,FALSE)</f>
        <v>0</v>
      </c>
      <c r="Y658" s="242" t="e">
        <f>+VLOOKUP(X658,bd_lista!$A$3:$C$592,3,FALSE)</f>
        <v>#N/A</v>
      </c>
      <c r="Z658" s="292"/>
      <c r="AA658" s="293"/>
    </row>
    <row r="659" spans="1:27" customFormat="1" ht="27" hidden="1" customHeight="1">
      <c r="A659" s="32">
        <v>1281</v>
      </c>
      <c r="B659" s="392">
        <f>+A659</f>
        <v>1281</v>
      </c>
      <c r="C659" s="247" t="str">
        <f>+VLOOKUP(A659,bd_lista!$A$3:$C$592,3,FALSE)</f>
        <v>Gobierno Autónomo Municipal de Huarina</v>
      </c>
      <c r="D659" s="389" t="str">
        <f>+C659</f>
        <v>Gobierno Autónomo Municipal de Huarina</v>
      </c>
      <c r="E659" s="242" t="s">
        <v>1304</v>
      </c>
      <c r="F659" s="243">
        <f ca="1">+IFERROR(INDEX('Hoja de Trabajo para listado'!$A$155:$Z$1048576,MATCH($A659,'Hoja de Trabajo para listado'!$A$155:$A$1048576,0),MATCH((CUADRO!F$4&amp;$E659),'Hoja de Trabajo para listado'!$A$151:$Z$151,0)),0)+IFERROR(INDEX('Hoja de Trabajo para listado'!$AB$155:$BA$1048576,MATCH($A659,'Hoja de Trabajo para listado'!$AB$155:$AB$1048576,0),MATCH((CUADRO!F$4&amp;$E659),'Hoja de Trabajo para listado'!$AB$151:$BA$151,0)),0)+IFERROR(INDEX('Hoja de Trabajo para listado'!$BC$155:$CB$1048576,MATCH($A659,'Hoja de Trabajo para listado'!$BC$155:$BC$1048576,0),MATCH((CUADRO!F$4&amp;$E659),'Hoja de Trabajo para listado'!$BC$151:$CB$151,0)),0)+IFERROR(INDEX('Hoja de Trabajo para listado'!$DE$153:$DG$274,MATCH($A659,'Hoja de Trabajo para listado'!$DE$153:$DE$1048576,0),MATCH((CUADRO!F$4&amp;$E659),'Hoja de Trabajo para listado'!$DE$151:$DG$151,0)),0)+IFERROR(INDEX('Hoja de Trabajo para listado'!$CD$155:$DC$1048576,MATCH($A659,'Hoja de Trabajo para listado'!$CD$155:$CD$1048576,0),MATCH((CUADRO!F$4&amp;$E659),'Hoja de Trabajo para listado'!$CD$151:$DC$151,0)),0)</f>
        <v>0</v>
      </c>
      <c r="G659" s="243">
        <f ca="1">+IFERROR(INDEX('Hoja de Trabajo para listado'!$A$155:$Z$1048576,MATCH($A659,'Hoja de Trabajo para listado'!$A$155:$A$1048576,0),MATCH((CUADRO!G$4&amp;$E659),'Hoja de Trabajo para listado'!$A$151:$Z$151,0)),0)+IFERROR(INDEX('Hoja de Trabajo para listado'!$AB$155:$BA$1048576,MATCH($A659,'Hoja de Trabajo para listado'!$AB$155:$AB$1048576,0),MATCH((CUADRO!G$4&amp;$E659),'Hoja de Trabajo para listado'!$AB$151:$BA$151,0)),0)+IFERROR(INDEX('Hoja de Trabajo para listado'!$BC$155:$CB$1048576,MATCH($A659,'Hoja de Trabajo para listado'!$BC$155:$BC$1048576,0),MATCH((CUADRO!G$4&amp;$E659),'Hoja de Trabajo para listado'!$BC$151:$CB$151,0)),0)+IFERROR(INDEX('Hoja de Trabajo para listado'!$DE$153:$DG$274,MATCH($A659,'Hoja de Trabajo para listado'!$DE$153:$DE$1048576,0),MATCH((CUADRO!G$4&amp;$E659),'Hoja de Trabajo para listado'!$DE$151:$DG$151,0)),0)+IFERROR(INDEX('Hoja de Trabajo para listado'!$CD$155:$DC$1048576,MATCH($A659,'Hoja de Trabajo para listado'!$CD$155:$CD$1048576,0),MATCH((CUADRO!G$4&amp;$E659),'Hoja de Trabajo para listado'!$CD$151:$DC$151,0)),0)</f>
        <v>0</v>
      </c>
      <c r="H659" s="243">
        <f ca="1">+IFERROR(INDEX('Hoja de Trabajo para listado'!$A$155:$Z$1048576,MATCH($A659,'Hoja de Trabajo para listado'!$A$155:$A$1048576,0),MATCH((CUADRO!H$4&amp;$E659),'Hoja de Trabajo para listado'!$A$151:$Z$151,0)),0)+IFERROR(INDEX('Hoja de Trabajo para listado'!$AB$155:$BA$1048576,MATCH($A659,'Hoja de Trabajo para listado'!$AB$155:$AB$1048576,0),MATCH((CUADRO!H$4&amp;$E659),'Hoja de Trabajo para listado'!$AB$151:$BA$151,0)),0)+IFERROR(INDEX('Hoja de Trabajo para listado'!$BC$155:$CB$1048576,MATCH($A659,'Hoja de Trabajo para listado'!$BC$155:$BC$1048576,0),MATCH((CUADRO!H$4&amp;$E659),'Hoja de Trabajo para listado'!$BC$151:$CB$151,0)),0)+IFERROR(INDEX('Hoja de Trabajo para listado'!$DE$153:$DG$274,MATCH($A659,'Hoja de Trabajo para listado'!$DE$153:$DE$1048576,0),MATCH((CUADRO!H$4&amp;$E659),'Hoja de Trabajo para listado'!$DE$151:$DG$151,0)),0)+IFERROR(INDEX('Hoja de Trabajo para listado'!$CD$155:$DC$1048576,MATCH($A659,'Hoja de Trabajo para listado'!$CD$155:$CD$1048576,0),MATCH((CUADRO!H$4&amp;$E659),'Hoja de Trabajo para listado'!$CD$151:$DC$151,0)),0)</f>
        <v>0</v>
      </c>
      <c r="I659" s="243">
        <f ca="1">+IFERROR(INDEX('Hoja de Trabajo para listado'!$A$155:$Z$1048576,MATCH($A659,'Hoja de Trabajo para listado'!$A$155:$A$1048576,0),MATCH((CUADRO!I$4&amp;$E659),'Hoja de Trabajo para listado'!$A$151:$Z$151,0)),0)+IFERROR(INDEX('Hoja de Trabajo para listado'!$AB$155:$BA$1048576,MATCH($A659,'Hoja de Trabajo para listado'!$AB$155:$AB$1048576,0),MATCH((CUADRO!I$4&amp;$E659),'Hoja de Trabajo para listado'!$AB$151:$BA$151,0)),0)+IFERROR(INDEX('Hoja de Trabajo para listado'!$BC$155:$CB$1048576,MATCH($A659,'Hoja de Trabajo para listado'!$BC$155:$BC$1048576,0),MATCH((CUADRO!I$4&amp;$E659),'Hoja de Trabajo para listado'!$BC$151:$CB$151,0)),0)+IFERROR(INDEX('Hoja de Trabajo para listado'!$DE$153:$DG$274,MATCH($A659,'Hoja de Trabajo para listado'!$DE$153:$DE$1048576,0),MATCH((CUADRO!I$4&amp;$E659),'Hoja de Trabajo para listado'!$DE$151:$DG$151,0)),0)+IFERROR(INDEX('Hoja de Trabajo para listado'!$CD$155:$DC$1048576,MATCH($A659,'Hoja de Trabajo para listado'!$CD$155:$CD$1048576,0),MATCH((CUADRO!I$4&amp;$E659),'Hoja de Trabajo para listado'!$CD$151:$DC$151,0)),0)</f>
        <v>0</v>
      </c>
      <c r="J659" s="243">
        <f ca="1">+IFERROR(INDEX('Hoja de Trabajo para listado'!$A$155:$Z$1048576,MATCH($A659,'Hoja de Trabajo para listado'!$A$155:$A$1048576,0),MATCH((CUADRO!J$4&amp;$E659),'Hoja de Trabajo para listado'!$A$151:$Z$151,0)),0)+IFERROR(INDEX('Hoja de Trabajo para listado'!$AB$155:$BA$1048576,MATCH($A659,'Hoja de Trabajo para listado'!$AB$155:$AB$1048576,0),MATCH((CUADRO!J$4&amp;$E659),'Hoja de Trabajo para listado'!$AB$151:$BA$151,0)),0)+IFERROR(INDEX('Hoja de Trabajo para listado'!$BC$155:$CB$1048576,MATCH($A659,'Hoja de Trabajo para listado'!$BC$155:$BC$1048576,0),MATCH((CUADRO!J$4&amp;$E659),'Hoja de Trabajo para listado'!$BC$151:$CB$151,0)),0)+IFERROR(INDEX('Hoja de Trabajo para listado'!$DE$153:$DG$274,MATCH($A659,'Hoja de Trabajo para listado'!$DE$153:$DE$1048576,0),MATCH((CUADRO!J$4&amp;$E659),'Hoja de Trabajo para listado'!$DE$151:$DG$151,0)),0)+IFERROR(INDEX('Hoja de Trabajo para listado'!$CD$155:$DC$1048576,MATCH($A659,'Hoja de Trabajo para listado'!$CD$155:$CD$1048576,0),MATCH((CUADRO!J$4&amp;$E659),'Hoja de Trabajo para listado'!$CD$151:$DC$151,0)),0)</f>
        <v>0</v>
      </c>
      <c r="K659" s="243">
        <f ca="1">+IFERROR(INDEX('Hoja de Trabajo para listado'!$A$155:$Z$1048576,MATCH($A659,'Hoja de Trabajo para listado'!$A$155:$A$1048576,0),MATCH((CUADRO!K$4&amp;$E659),'Hoja de Trabajo para listado'!$A$151:$Z$151,0)),0)+IFERROR(INDEX('Hoja de Trabajo para listado'!$AB$155:$BA$1048576,MATCH($A659,'Hoja de Trabajo para listado'!$AB$155:$AB$1048576,0),MATCH((CUADRO!K$4&amp;$E659),'Hoja de Trabajo para listado'!$AB$151:$BA$151,0)),0)+IFERROR(INDEX('Hoja de Trabajo para listado'!$BC$155:$CB$1048576,MATCH($A659,'Hoja de Trabajo para listado'!$BC$155:$BC$1048576,0),MATCH((CUADRO!K$4&amp;$E659),'Hoja de Trabajo para listado'!$BC$151:$CB$151,0)),0)+IFERROR(INDEX('Hoja de Trabajo para listado'!$DE$153:$DG$274,MATCH($A659,'Hoja de Trabajo para listado'!$DE$153:$DE$1048576,0),MATCH((CUADRO!K$4&amp;$E659),'Hoja de Trabajo para listado'!$DE$151:$DG$151,0)),0)+IFERROR(INDEX('Hoja de Trabajo para listado'!$CD$155:$DC$1048576,MATCH($A659,'Hoja de Trabajo para listado'!$CD$155:$CD$1048576,0),MATCH((CUADRO!K$4&amp;$E659),'Hoja de Trabajo para listado'!$CD$151:$DC$151,0)),0)</f>
        <v>0</v>
      </c>
      <c r="L659" s="243">
        <f ca="1">+IFERROR(INDEX('Hoja de Trabajo para listado'!$A$155:$Z$1048576,MATCH($A659,'Hoja de Trabajo para listado'!$A$155:$A$1048576,0),MATCH((CUADRO!L$4&amp;$E659),'Hoja de Trabajo para listado'!$A$151:$Z$151,0)),0)+IFERROR(INDEX('Hoja de Trabajo para listado'!$AB$155:$BA$1048576,MATCH($A659,'Hoja de Trabajo para listado'!$AB$155:$AB$1048576,0),MATCH((CUADRO!L$4&amp;$E659),'Hoja de Trabajo para listado'!$AB$151:$BA$151,0)),0)+IFERROR(INDEX('Hoja de Trabajo para listado'!$BC$155:$CB$1048576,MATCH($A659,'Hoja de Trabajo para listado'!$BC$155:$BC$1048576,0),MATCH((CUADRO!L$4&amp;$E659),'Hoja de Trabajo para listado'!$BC$151:$CB$151,0)),0)+IFERROR(INDEX('Hoja de Trabajo para listado'!$DE$153:$DG$274,MATCH($A659,'Hoja de Trabajo para listado'!$DE$153:$DE$1048576,0),MATCH((CUADRO!L$4&amp;$E659),'Hoja de Trabajo para listado'!$DE$151:$DG$151,0)),0)+IFERROR(INDEX('Hoja de Trabajo para listado'!$CD$155:$DC$1048576,MATCH($A659,'Hoja de Trabajo para listado'!$CD$155:$CD$1048576,0),MATCH((CUADRO!L$4&amp;$E659),'Hoja de Trabajo para listado'!$CD$151:$DC$151,0)),0)</f>
        <v>0</v>
      </c>
      <c r="M659" s="243">
        <f ca="1">+IFERROR(INDEX('Hoja de Trabajo para listado'!$A$155:$Z$1048576,MATCH($A659,'Hoja de Trabajo para listado'!$A$155:$A$1048576,0),MATCH((CUADRO!M$4&amp;$E659),'Hoja de Trabajo para listado'!$A$151:$Z$151,0)),0)+IFERROR(INDEX('Hoja de Trabajo para listado'!$AB$155:$BA$1048576,MATCH($A659,'Hoja de Trabajo para listado'!$AB$155:$AB$1048576,0),MATCH((CUADRO!M$4&amp;$E659),'Hoja de Trabajo para listado'!$AB$151:$BA$151,0)),0)+IFERROR(INDEX('Hoja de Trabajo para listado'!$BC$155:$CB$1048576,MATCH($A659,'Hoja de Trabajo para listado'!$BC$155:$BC$1048576,0),MATCH((CUADRO!M$4&amp;$E659),'Hoja de Trabajo para listado'!$BC$151:$CB$151,0)),0)+IFERROR(INDEX('Hoja de Trabajo para listado'!$DE$153:$DG$274,MATCH($A659,'Hoja de Trabajo para listado'!$DE$153:$DE$1048576,0),MATCH((CUADRO!M$4&amp;$E659),'Hoja de Trabajo para listado'!$DE$151:$DG$151,0)),0)+IFERROR(INDEX('Hoja de Trabajo para listado'!$CD$155:$DC$1048576,MATCH($A659,'Hoja de Trabajo para listado'!$CD$155:$CD$1048576,0),MATCH((CUADRO!M$4&amp;$E659),'Hoja de Trabajo para listado'!$CD$151:$DC$151,0)),0)</f>
        <v>0</v>
      </c>
      <c r="N659" s="243">
        <f ca="1">+IFERROR(INDEX('Hoja de Trabajo para listado'!$A$155:$Z$1048576,MATCH($A659,'Hoja de Trabajo para listado'!$A$155:$A$1048576,0),MATCH((CUADRO!N$4&amp;$E659),'Hoja de Trabajo para listado'!$A$151:$Z$151,0)),0)+IFERROR(INDEX('Hoja de Trabajo para listado'!$AB$155:$BA$1048576,MATCH($A659,'Hoja de Trabajo para listado'!$AB$155:$AB$1048576,0),MATCH((CUADRO!N$4&amp;$E659),'Hoja de Trabajo para listado'!$AB$151:$BA$151,0)),0)+IFERROR(INDEX('Hoja de Trabajo para listado'!$BC$155:$CB$1048576,MATCH($A659,'Hoja de Trabajo para listado'!$BC$155:$BC$1048576,0),MATCH((CUADRO!N$4&amp;$E659),'Hoja de Trabajo para listado'!$BC$151:$CB$151,0)),0)+IFERROR(INDEX('Hoja de Trabajo para listado'!$DE$153:$DG$274,MATCH($A659,'Hoja de Trabajo para listado'!$DE$153:$DE$1048576,0),MATCH((CUADRO!N$4&amp;$E659),'Hoja de Trabajo para listado'!$DE$151:$DG$151,0)),0)+IFERROR(INDEX('Hoja de Trabajo para listado'!$CD$155:$DC$1048576,MATCH($A659,'Hoja de Trabajo para listado'!$CD$155:$CD$1048576,0),MATCH((CUADRO!N$4&amp;$E659),'Hoja de Trabajo para listado'!$CD$151:$DC$151,0)),0)</f>
        <v>0</v>
      </c>
      <c r="O659" s="243">
        <f ca="1">+IFERROR(INDEX('Hoja de Trabajo para listado'!$A$155:$Z$1048576,MATCH($A659,'Hoja de Trabajo para listado'!$A$155:$A$1048576,0),MATCH((CUADRO!O$4&amp;$E659),'Hoja de Trabajo para listado'!$A$151:$Z$151,0)),0)+IFERROR(INDEX('Hoja de Trabajo para listado'!$AB$155:$BA$1048576,MATCH($A659,'Hoja de Trabajo para listado'!$AB$155:$AB$1048576,0),MATCH((CUADRO!O$4&amp;$E659),'Hoja de Trabajo para listado'!$AB$151:$BA$151,0)),0)+IFERROR(INDEX('Hoja de Trabajo para listado'!$BC$155:$CB$1048576,MATCH($A659,'Hoja de Trabajo para listado'!$BC$155:$BC$1048576,0),MATCH((CUADRO!O$4&amp;$E659),'Hoja de Trabajo para listado'!$BC$151:$CB$151,0)),0)+IFERROR(INDEX('Hoja de Trabajo para listado'!$DE$153:$DG$274,MATCH($A659,'Hoja de Trabajo para listado'!$DE$153:$DE$1048576,0),MATCH((CUADRO!O$4&amp;$E659),'Hoja de Trabajo para listado'!$DE$151:$DG$151,0)),0)+IFERROR(INDEX('Hoja de Trabajo para listado'!$CD$155:$DC$1048576,MATCH($A659,'Hoja de Trabajo para listado'!$CD$155:$CD$1048576,0),MATCH((CUADRO!O$4&amp;$E659),'Hoja de Trabajo para listado'!$CD$151:$DC$151,0)),0)</f>
        <v>0</v>
      </c>
      <c r="P659" s="243">
        <f ca="1">+IFERROR(INDEX('Hoja de Trabajo para listado'!$A$155:$Z$1048576,MATCH($A659,'Hoja de Trabajo para listado'!$A$155:$A$1048576,0),MATCH((CUADRO!P$4&amp;$E659),'Hoja de Trabajo para listado'!$A$151:$Z$151,0)),0)+IFERROR(INDEX('Hoja de Trabajo para listado'!$AB$155:$BA$1048576,MATCH($A659,'Hoja de Trabajo para listado'!$AB$155:$AB$1048576,0),MATCH((CUADRO!P$4&amp;$E659),'Hoja de Trabajo para listado'!$AB$151:$BA$151,0)),0)+IFERROR(INDEX('Hoja de Trabajo para listado'!$BC$155:$CB$1048576,MATCH($A659,'Hoja de Trabajo para listado'!$BC$155:$BC$1048576,0),MATCH((CUADRO!P$4&amp;$E659),'Hoja de Trabajo para listado'!$BC$151:$CB$151,0)),0)+IFERROR(INDEX('Hoja de Trabajo para listado'!$DE$153:$DG$274,MATCH($A659,'Hoja de Trabajo para listado'!$DE$153:$DE$1048576,0),MATCH((CUADRO!P$4&amp;$E659),'Hoja de Trabajo para listado'!$DE$151:$DG$151,0)),0)+IFERROR(INDEX('Hoja de Trabajo para listado'!$CD$155:$DC$1048576,MATCH($A659,'Hoja de Trabajo para listado'!$CD$155:$CD$1048576,0),MATCH((CUADRO!P$4&amp;$E659),'Hoja de Trabajo para listado'!$CD$151:$DC$151,0)),0)</f>
        <v>0</v>
      </c>
      <c r="Q659" s="243">
        <f ca="1">+IFERROR(INDEX('Hoja de Trabajo para listado'!$A$155:$Z$1048576,MATCH($A659,'Hoja de Trabajo para listado'!$A$155:$A$1048576,0),MATCH((CUADRO!Q$4&amp;$E659),'Hoja de Trabajo para listado'!$A$151:$Z$151,0)),0)+IFERROR(INDEX('Hoja de Trabajo para listado'!$AB$155:$BA$1048576,MATCH($A659,'Hoja de Trabajo para listado'!$AB$155:$AB$1048576,0),MATCH((CUADRO!Q$4&amp;$E659),'Hoja de Trabajo para listado'!$AB$151:$BA$151,0)),0)+IFERROR(INDEX('Hoja de Trabajo para listado'!$BC$155:$CB$1048576,MATCH($A659,'Hoja de Trabajo para listado'!$BC$155:$BC$1048576,0),MATCH((CUADRO!Q$4&amp;$E659),'Hoja de Trabajo para listado'!$BC$151:$CB$151,0)),0)+IFERROR(INDEX('Hoja de Trabajo para listado'!$DE$153:$DG$274,MATCH($A659,'Hoja de Trabajo para listado'!$DE$153:$DE$1048576,0),MATCH((CUADRO!Q$4&amp;$E659),'Hoja de Trabajo para listado'!$DE$151:$DG$151,0)),0)+IFERROR(INDEX('Hoja de Trabajo para listado'!$CD$155:$DC$1048576,MATCH($A659,'Hoja de Trabajo para listado'!$CD$155:$CD$1048576,0),MATCH((CUADRO!Q$4&amp;$E659),'Hoja de Trabajo para listado'!$CD$151:$DC$151,0)),0)</f>
        <v>0</v>
      </c>
      <c r="R659" s="243">
        <f t="shared" ca="1" si="27"/>
        <v>0</v>
      </c>
      <c r="S659" s="249"/>
      <c r="T659" s="243">
        <f ca="1">+T660</f>
        <v>0</v>
      </c>
      <c r="U659" s="242">
        <f t="shared" si="28"/>
        <v>1</v>
      </c>
      <c r="V659" s="333" t="str">
        <f>+VLOOKUP(A659,bd_lista!$A$3:$E$592,5,FALSE)</f>
        <v>Gobiernos Autonomos Municipales</v>
      </c>
      <c r="W659" s="387" t="str">
        <f>+V659</f>
        <v>Gobiernos Autonomos Municipales</v>
      </c>
      <c r="X659" s="242">
        <f>+VLOOKUP(A659,[4]Sheet1!$A$13:$D$744,4,FALSE)</f>
        <v>0</v>
      </c>
      <c r="Y659" s="242" t="e">
        <f>+VLOOKUP(X659,bd_lista!$A$3:$C$592,3,FALSE)</f>
        <v>#N/A</v>
      </c>
      <c r="Z659" s="294">
        <f>+X659</f>
        <v>0</v>
      </c>
      <c r="AA659" s="295" t="e">
        <f>+Y659</f>
        <v>#N/A</v>
      </c>
    </row>
    <row r="660" spans="1:27" customFormat="1" ht="27" hidden="1" customHeight="1">
      <c r="A660" s="32">
        <v>1281</v>
      </c>
      <c r="B660" s="393"/>
      <c r="C660" s="247" t="str">
        <f>+VLOOKUP(A660,bd_lista!$A$3:$C$592,3,FALSE)</f>
        <v>Gobierno Autónomo Municipal de Huarina</v>
      </c>
      <c r="D660" s="390"/>
      <c r="E660" s="244" t="s">
        <v>1305</v>
      </c>
      <c r="F660" s="243">
        <f ca="1">+IFERROR(INDEX('Hoja de Trabajo para listado'!$A$155:$Z$1048576,MATCH($A660,'Hoja de Trabajo para listado'!$A$155:$A$1048576,0),MATCH((CUADRO!F$4&amp;$E660),'Hoja de Trabajo para listado'!$A$151:$Z$151,0)),0)+IFERROR(INDEX('Hoja de Trabajo para listado'!$AB$155:$BA$1048576,MATCH($A660,'Hoja de Trabajo para listado'!$AB$155:$AB$1048576,0),MATCH((CUADRO!F$4&amp;$E660),'Hoja de Trabajo para listado'!$AB$151:$BA$151,0)),0)+IFERROR(INDEX('Hoja de Trabajo para listado'!$BC$155:$CB$1048576,MATCH($A660,'Hoja de Trabajo para listado'!$BC$155:$BC$1048576,0),MATCH((CUADRO!F$4&amp;$E660),'Hoja de Trabajo para listado'!$BC$151:$CB$151,0)),0)+IFERROR(INDEX('Hoja de Trabajo para listado'!$DE$153:$DG$274,MATCH($A660,'Hoja de Trabajo para listado'!$DE$153:$DE$1048576,0),MATCH((CUADRO!F$4&amp;$E660),'Hoja de Trabajo para listado'!$DE$151:$DG$151,0)),0)+IFERROR(INDEX('Hoja de Trabajo para listado'!$CD$155:$DC$1048576,MATCH($A660,'Hoja de Trabajo para listado'!$CD$155:$CD$1048576,0),MATCH((CUADRO!F$4&amp;$E660),'Hoja de Trabajo para listado'!$CD$151:$DC$151,0)),0)</f>
        <v>0</v>
      </c>
      <c r="G660" s="243">
        <f ca="1">+IFERROR(INDEX('Hoja de Trabajo para listado'!$A$155:$Z$1048576,MATCH($A660,'Hoja de Trabajo para listado'!$A$155:$A$1048576,0),MATCH((CUADRO!G$4&amp;$E660),'Hoja de Trabajo para listado'!$A$151:$Z$151,0)),0)+IFERROR(INDEX('Hoja de Trabajo para listado'!$AB$155:$BA$1048576,MATCH($A660,'Hoja de Trabajo para listado'!$AB$155:$AB$1048576,0),MATCH((CUADRO!G$4&amp;$E660),'Hoja de Trabajo para listado'!$AB$151:$BA$151,0)),0)+IFERROR(INDEX('Hoja de Trabajo para listado'!$BC$155:$CB$1048576,MATCH($A660,'Hoja de Trabajo para listado'!$BC$155:$BC$1048576,0),MATCH((CUADRO!G$4&amp;$E660),'Hoja de Trabajo para listado'!$BC$151:$CB$151,0)),0)+IFERROR(INDEX('Hoja de Trabajo para listado'!$DE$153:$DG$274,MATCH($A660,'Hoja de Trabajo para listado'!$DE$153:$DE$1048576,0),MATCH((CUADRO!G$4&amp;$E660),'Hoja de Trabajo para listado'!$DE$151:$DG$151,0)),0)+IFERROR(INDEX('Hoja de Trabajo para listado'!$CD$155:$DC$1048576,MATCH($A660,'Hoja de Trabajo para listado'!$CD$155:$CD$1048576,0),MATCH((CUADRO!G$4&amp;$E660),'Hoja de Trabajo para listado'!$CD$151:$DC$151,0)),0)</f>
        <v>0</v>
      </c>
      <c r="H660" s="243">
        <f ca="1">+IFERROR(INDEX('Hoja de Trabajo para listado'!$A$155:$Z$1048576,MATCH($A660,'Hoja de Trabajo para listado'!$A$155:$A$1048576,0),MATCH((CUADRO!H$4&amp;$E660),'Hoja de Trabajo para listado'!$A$151:$Z$151,0)),0)+IFERROR(INDEX('Hoja de Trabajo para listado'!$AB$155:$BA$1048576,MATCH($A660,'Hoja de Trabajo para listado'!$AB$155:$AB$1048576,0),MATCH((CUADRO!H$4&amp;$E660),'Hoja de Trabajo para listado'!$AB$151:$BA$151,0)),0)+IFERROR(INDEX('Hoja de Trabajo para listado'!$BC$155:$CB$1048576,MATCH($A660,'Hoja de Trabajo para listado'!$BC$155:$BC$1048576,0),MATCH((CUADRO!H$4&amp;$E660),'Hoja de Trabajo para listado'!$BC$151:$CB$151,0)),0)+IFERROR(INDEX('Hoja de Trabajo para listado'!$DE$153:$DG$274,MATCH($A660,'Hoja de Trabajo para listado'!$DE$153:$DE$1048576,0),MATCH((CUADRO!H$4&amp;$E660),'Hoja de Trabajo para listado'!$DE$151:$DG$151,0)),0)+IFERROR(INDEX('Hoja de Trabajo para listado'!$CD$155:$DC$1048576,MATCH($A660,'Hoja de Trabajo para listado'!$CD$155:$CD$1048576,0),MATCH((CUADRO!H$4&amp;$E660),'Hoja de Trabajo para listado'!$CD$151:$DC$151,0)),0)</f>
        <v>0</v>
      </c>
      <c r="I660" s="243">
        <f ca="1">+IFERROR(INDEX('Hoja de Trabajo para listado'!$A$155:$Z$1048576,MATCH($A660,'Hoja de Trabajo para listado'!$A$155:$A$1048576,0),MATCH((CUADRO!I$4&amp;$E660),'Hoja de Trabajo para listado'!$A$151:$Z$151,0)),0)+IFERROR(INDEX('Hoja de Trabajo para listado'!$AB$155:$BA$1048576,MATCH($A660,'Hoja de Trabajo para listado'!$AB$155:$AB$1048576,0),MATCH((CUADRO!I$4&amp;$E660),'Hoja de Trabajo para listado'!$AB$151:$BA$151,0)),0)+IFERROR(INDEX('Hoja de Trabajo para listado'!$BC$155:$CB$1048576,MATCH($A660,'Hoja de Trabajo para listado'!$BC$155:$BC$1048576,0),MATCH((CUADRO!I$4&amp;$E660),'Hoja de Trabajo para listado'!$BC$151:$CB$151,0)),0)+IFERROR(INDEX('Hoja de Trabajo para listado'!$DE$153:$DG$274,MATCH($A660,'Hoja de Trabajo para listado'!$DE$153:$DE$1048576,0),MATCH((CUADRO!I$4&amp;$E660),'Hoja de Trabajo para listado'!$DE$151:$DG$151,0)),0)+IFERROR(INDEX('Hoja de Trabajo para listado'!$CD$155:$DC$1048576,MATCH($A660,'Hoja de Trabajo para listado'!$CD$155:$CD$1048576,0),MATCH((CUADRO!I$4&amp;$E660),'Hoja de Trabajo para listado'!$CD$151:$DC$151,0)),0)</f>
        <v>0</v>
      </c>
      <c r="J660" s="243">
        <f ca="1">+IFERROR(INDEX('Hoja de Trabajo para listado'!$A$155:$Z$1048576,MATCH($A660,'Hoja de Trabajo para listado'!$A$155:$A$1048576,0),MATCH((CUADRO!J$4&amp;$E660),'Hoja de Trabajo para listado'!$A$151:$Z$151,0)),0)+IFERROR(INDEX('Hoja de Trabajo para listado'!$AB$155:$BA$1048576,MATCH($A660,'Hoja de Trabajo para listado'!$AB$155:$AB$1048576,0),MATCH((CUADRO!J$4&amp;$E660),'Hoja de Trabajo para listado'!$AB$151:$BA$151,0)),0)+IFERROR(INDEX('Hoja de Trabajo para listado'!$BC$155:$CB$1048576,MATCH($A660,'Hoja de Trabajo para listado'!$BC$155:$BC$1048576,0),MATCH((CUADRO!J$4&amp;$E660),'Hoja de Trabajo para listado'!$BC$151:$CB$151,0)),0)+IFERROR(INDEX('Hoja de Trabajo para listado'!$DE$153:$DG$274,MATCH($A660,'Hoja de Trabajo para listado'!$DE$153:$DE$1048576,0),MATCH((CUADRO!J$4&amp;$E660),'Hoja de Trabajo para listado'!$DE$151:$DG$151,0)),0)+IFERROR(INDEX('Hoja de Trabajo para listado'!$CD$155:$DC$1048576,MATCH($A660,'Hoja de Trabajo para listado'!$CD$155:$CD$1048576,0),MATCH((CUADRO!J$4&amp;$E660),'Hoja de Trabajo para listado'!$CD$151:$DC$151,0)),0)</f>
        <v>0</v>
      </c>
      <c r="K660" s="243">
        <f ca="1">+IFERROR(INDEX('Hoja de Trabajo para listado'!$A$155:$Z$1048576,MATCH($A660,'Hoja de Trabajo para listado'!$A$155:$A$1048576,0),MATCH((CUADRO!K$4&amp;$E660),'Hoja de Trabajo para listado'!$A$151:$Z$151,0)),0)+IFERROR(INDEX('Hoja de Trabajo para listado'!$AB$155:$BA$1048576,MATCH($A660,'Hoja de Trabajo para listado'!$AB$155:$AB$1048576,0),MATCH((CUADRO!K$4&amp;$E660),'Hoja de Trabajo para listado'!$AB$151:$BA$151,0)),0)+IFERROR(INDEX('Hoja de Trabajo para listado'!$BC$155:$CB$1048576,MATCH($A660,'Hoja de Trabajo para listado'!$BC$155:$BC$1048576,0),MATCH((CUADRO!K$4&amp;$E660),'Hoja de Trabajo para listado'!$BC$151:$CB$151,0)),0)+IFERROR(INDEX('Hoja de Trabajo para listado'!$DE$153:$DG$274,MATCH($A660,'Hoja de Trabajo para listado'!$DE$153:$DE$1048576,0),MATCH((CUADRO!K$4&amp;$E660),'Hoja de Trabajo para listado'!$DE$151:$DG$151,0)),0)+IFERROR(INDEX('Hoja de Trabajo para listado'!$CD$155:$DC$1048576,MATCH($A660,'Hoja de Trabajo para listado'!$CD$155:$CD$1048576,0),MATCH((CUADRO!K$4&amp;$E660),'Hoja de Trabajo para listado'!$CD$151:$DC$151,0)),0)</f>
        <v>0</v>
      </c>
      <c r="L660" s="243">
        <f ca="1">+IFERROR(INDEX('Hoja de Trabajo para listado'!$A$155:$Z$1048576,MATCH($A660,'Hoja de Trabajo para listado'!$A$155:$A$1048576,0),MATCH((CUADRO!L$4&amp;$E660),'Hoja de Trabajo para listado'!$A$151:$Z$151,0)),0)+IFERROR(INDEX('Hoja de Trabajo para listado'!$AB$155:$BA$1048576,MATCH($A660,'Hoja de Trabajo para listado'!$AB$155:$AB$1048576,0),MATCH((CUADRO!L$4&amp;$E660),'Hoja de Trabajo para listado'!$AB$151:$BA$151,0)),0)+IFERROR(INDEX('Hoja de Trabajo para listado'!$BC$155:$CB$1048576,MATCH($A660,'Hoja de Trabajo para listado'!$BC$155:$BC$1048576,0),MATCH((CUADRO!L$4&amp;$E660),'Hoja de Trabajo para listado'!$BC$151:$CB$151,0)),0)+IFERROR(INDEX('Hoja de Trabajo para listado'!$DE$153:$DG$274,MATCH($A660,'Hoja de Trabajo para listado'!$DE$153:$DE$1048576,0),MATCH((CUADRO!L$4&amp;$E660),'Hoja de Trabajo para listado'!$DE$151:$DG$151,0)),0)+IFERROR(INDEX('Hoja de Trabajo para listado'!$CD$155:$DC$1048576,MATCH($A660,'Hoja de Trabajo para listado'!$CD$155:$CD$1048576,0),MATCH((CUADRO!L$4&amp;$E660),'Hoja de Trabajo para listado'!$CD$151:$DC$151,0)),0)</f>
        <v>0</v>
      </c>
      <c r="M660" s="243">
        <f ca="1">+IFERROR(INDEX('Hoja de Trabajo para listado'!$A$155:$Z$1048576,MATCH($A660,'Hoja de Trabajo para listado'!$A$155:$A$1048576,0),MATCH((CUADRO!M$4&amp;$E660),'Hoja de Trabajo para listado'!$A$151:$Z$151,0)),0)+IFERROR(INDEX('Hoja de Trabajo para listado'!$AB$155:$BA$1048576,MATCH($A660,'Hoja de Trabajo para listado'!$AB$155:$AB$1048576,0),MATCH((CUADRO!M$4&amp;$E660),'Hoja de Trabajo para listado'!$AB$151:$BA$151,0)),0)+IFERROR(INDEX('Hoja de Trabajo para listado'!$BC$155:$CB$1048576,MATCH($A660,'Hoja de Trabajo para listado'!$BC$155:$BC$1048576,0),MATCH((CUADRO!M$4&amp;$E660),'Hoja de Trabajo para listado'!$BC$151:$CB$151,0)),0)+IFERROR(INDEX('Hoja de Trabajo para listado'!$DE$153:$DG$274,MATCH($A660,'Hoja de Trabajo para listado'!$DE$153:$DE$1048576,0),MATCH((CUADRO!M$4&amp;$E660),'Hoja de Trabajo para listado'!$DE$151:$DG$151,0)),0)+IFERROR(INDEX('Hoja de Trabajo para listado'!$CD$155:$DC$1048576,MATCH($A660,'Hoja de Trabajo para listado'!$CD$155:$CD$1048576,0),MATCH((CUADRO!M$4&amp;$E660),'Hoja de Trabajo para listado'!$CD$151:$DC$151,0)),0)</f>
        <v>0</v>
      </c>
      <c r="N660" s="243">
        <f ca="1">+IFERROR(INDEX('Hoja de Trabajo para listado'!$A$155:$Z$1048576,MATCH($A660,'Hoja de Trabajo para listado'!$A$155:$A$1048576,0),MATCH((CUADRO!N$4&amp;$E660),'Hoja de Trabajo para listado'!$A$151:$Z$151,0)),0)+IFERROR(INDEX('Hoja de Trabajo para listado'!$AB$155:$BA$1048576,MATCH($A660,'Hoja de Trabajo para listado'!$AB$155:$AB$1048576,0),MATCH((CUADRO!N$4&amp;$E660),'Hoja de Trabajo para listado'!$AB$151:$BA$151,0)),0)+IFERROR(INDEX('Hoja de Trabajo para listado'!$BC$155:$CB$1048576,MATCH($A660,'Hoja de Trabajo para listado'!$BC$155:$BC$1048576,0),MATCH((CUADRO!N$4&amp;$E660),'Hoja de Trabajo para listado'!$BC$151:$CB$151,0)),0)+IFERROR(INDEX('Hoja de Trabajo para listado'!$DE$153:$DG$274,MATCH($A660,'Hoja de Trabajo para listado'!$DE$153:$DE$1048576,0),MATCH((CUADRO!N$4&amp;$E660),'Hoja de Trabajo para listado'!$DE$151:$DG$151,0)),0)+IFERROR(INDEX('Hoja de Trabajo para listado'!$CD$155:$DC$1048576,MATCH($A660,'Hoja de Trabajo para listado'!$CD$155:$CD$1048576,0),MATCH((CUADRO!N$4&amp;$E660),'Hoja de Trabajo para listado'!$CD$151:$DC$151,0)),0)</f>
        <v>0</v>
      </c>
      <c r="O660" s="243">
        <f ca="1">+IFERROR(INDEX('Hoja de Trabajo para listado'!$A$155:$Z$1048576,MATCH($A660,'Hoja de Trabajo para listado'!$A$155:$A$1048576,0),MATCH((CUADRO!O$4&amp;$E660),'Hoja de Trabajo para listado'!$A$151:$Z$151,0)),0)+IFERROR(INDEX('Hoja de Trabajo para listado'!$AB$155:$BA$1048576,MATCH($A660,'Hoja de Trabajo para listado'!$AB$155:$AB$1048576,0),MATCH((CUADRO!O$4&amp;$E660),'Hoja de Trabajo para listado'!$AB$151:$BA$151,0)),0)+IFERROR(INDEX('Hoja de Trabajo para listado'!$BC$155:$CB$1048576,MATCH($A660,'Hoja de Trabajo para listado'!$BC$155:$BC$1048576,0),MATCH((CUADRO!O$4&amp;$E660),'Hoja de Trabajo para listado'!$BC$151:$CB$151,0)),0)+IFERROR(INDEX('Hoja de Trabajo para listado'!$DE$153:$DG$274,MATCH($A660,'Hoja de Trabajo para listado'!$DE$153:$DE$1048576,0),MATCH((CUADRO!O$4&amp;$E660),'Hoja de Trabajo para listado'!$DE$151:$DG$151,0)),0)+IFERROR(INDEX('Hoja de Trabajo para listado'!$CD$155:$DC$1048576,MATCH($A660,'Hoja de Trabajo para listado'!$CD$155:$CD$1048576,0),MATCH((CUADRO!O$4&amp;$E660),'Hoja de Trabajo para listado'!$CD$151:$DC$151,0)),0)</f>
        <v>0</v>
      </c>
      <c r="P660" s="243">
        <f ca="1">+IFERROR(INDEX('Hoja de Trabajo para listado'!$A$155:$Z$1048576,MATCH($A660,'Hoja de Trabajo para listado'!$A$155:$A$1048576,0),MATCH((CUADRO!P$4&amp;$E660),'Hoja de Trabajo para listado'!$A$151:$Z$151,0)),0)+IFERROR(INDEX('Hoja de Trabajo para listado'!$AB$155:$BA$1048576,MATCH($A660,'Hoja de Trabajo para listado'!$AB$155:$AB$1048576,0),MATCH((CUADRO!P$4&amp;$E660),'Hoja de Trabajo para listado'!$AB$151:$BA$151,0)),0)+IFERROR(INDEX('Hoja de Trabajo para listado'!$BC$155:$CB$1048576,MATCH($A660,'Hoja de Trabajo para listado'!$BC$155:$BC$1048576,0),MATCH((CUADRO!P$4&amp;$E660),'Hoja de Trabajo para listado'!$BC$151:$CB$151,0)),0)+IFERROR(INDEX('Hoja de Trabajo para listado'!$DE$153:$DG$274,MATCH($A660,'Hoja de Trabajo para listado'!$DE$153:$DE$1048576,0),MATCH((CUADRO!P$4&amp;$E660),'Hoja de Trabajo para listado'!$DE$151:$DG$151,0)),0)+IFERROR(INDEX('Hoja de Trabajo para listado'!$CD$155:$DC$1048576,MATCH($A660,'Hoja de Trabajo para listado'!$CD$155:$CD$1048576,0),MATCH((CUADRO!P$4&amp;$E660),'Hoja de Trabajo para listado'!$CD$151:$DC$151,0)),0)</f>
        <v>0</v>
      </c>
      <c r="Q660" s="243">
        <f ca="1">+IFERROR(INDEX('Hoja de Trabajo para listado'!$A$155:$Z$1048576,MATCH($A660,'Hoja de Trabajo para listado'!$A$155:$A$1048576,0),MATCH((CUADRO!Q$4&amp;$E660),'Hoja de Trabajo para listado'!$A$151:$Z$151,0)),0)+IFERROR(INDEX('Hoja de Trabajo para listado'!$AB$155:$BA$1048576,MATCH($A660,'Hoja de Trabajo para listado'!$AB$155:$AB$1048576,0),MATCH((CUADRO!Q$4&amp;$E660),'Hoja de Trabajo para listado'!$AB$151:$BA$151,0)),0)+IFERROR(INDEX('Hoja de Trabajo para listado'!$BC$155:$CB$1048576,MATCH($A660,'Hoja de Trabajo para listado'!$BC$155:$BC$1048576,0),MATCH((CUADRO!Q$4&amp;$E660),'Hoja de Trabajo para listado'!$BC$151:$CB$151,0)),0)+IFERROR(INDEX('Hoja de Trabajo para listado'!$DE$153:$DG$274,MATCH($A660,'Hoja de Trabajo para listado'!$DE$153:$DE$1048576,0),MATCH((CUADRO!Q$4&amp;$E660),'Hoja de Trabajo para listado'!$DE$151:$DG$151,0)),0)+IFERROR(INDEX('Hoja de Trabajo para listado'!$CD$155:$DC$1048576,MATCH($A660,'Hoja de Trabajo para listado'!$CD$155:$CD$1048576,0),MATCH((CUADRO!Q$4&amp;$E660),'Hoja de Trabajo para listado'!$CD$151:$DC$151,0)),0)</f>
        <v>0</v>
      </c>
      <c r="R660" s="243">
        <f t="shared" ca="1" si="27"/>
        <v>0</v>
      </c>
      <c r="S660" s="249">
        <f ca="1">+R659+R660</f>
        <v>0</v>
      </c>
      <c r="T660" s="243">
        <f ca="1">+S660</f>
        <v>0</v>
      </c>
      <c r="U660" s="242">
        <f t="shared" si="28"/>
        <v>2</v>
      </c>
      <c r="V660" s="333" t="str">
        <f>+VLOOKUP(A660,bd_lista!$A$3:$E$592,5,FALSE)</f>
        <v>Gobiernos Autonomos Municipales</v>
      </c>
      <c r="W660" s="388"/>
      <c r="X660" s="242">
        <f>+VLOOKUP(A660,[4]Sheet1!$A$13:$D$744,4,FALSE)</f>
        <v>0</v>
      </c>
      <c r="Y660" s="242" t="e">
        <f>+VLOOKUP(X660,bd_lista!$A$3:$C$592,3,FALSE)</f>
        <v>#N/A</v>
      </c>
      <c r="Z660" s="292"/>
      <c r="AA660" s="293"/>
    </row>
    <row r="661" spans="1:27" customFormat="1" ht="27" hidden="1" customHeight="1">
      <c r="A661" s="32">
        <v>1282</v>
      </c>
      <c r="B661" s="392">
        <f>+A661</f>
        <v>1282</v>
      </c>
      <c r="C661" s="247" t="str">
        <f>+VLOOKUP(A661,bd_lista!$A$3:$C$592,3,FALSE)</f>
        <v>Gobierno Autónomo Municipal de Santiago de Huata</v>
      </c>
      <c r="D661" s="389" t="str">
        <f>+C661</f>
        <v>Gobierno Autónomo Municipal de Santiago de Huata</v>
      </c>
      <c r="E661" s="242" t="s">
        <v>1304</v>
      </c>
      <c r="F661" s="243">
        <f ca="1">+IFERROR(INDEX('Hoja de Trabajo para listado'!$A$155:$Z$1048576,MATCH($A661,'Hoja de Trabajo para listado'!$A$155:$A$1048576,0),MATCH((CUADRO!F$4&amp;$E661),'Hoja de Trabajo para listado'!$A$151:$Z$151,0)),0)+IFERROR(INDEX('Hoja de Trabajo para listado'!$AB$155:$BA$1048576,MATCH($A661,'Hoja de Trabajo para listado'!$AB$155:$AB$1048576,0),MATCH((CUADRO!F$4&amp;$E661),'Hoja de Trabajo para listado'!$AB$151:$BA$151,0)),0)+IFERROR(INDEX('Hoja de Trabajo para listado'!$BC$155:$CB$1048576,MATCH($A661,'Hoja de Trabajo para listado'!$BC$155:$BC$1048576,0),MATCH((CUADRO!F$4&amp;$E661),'Hoja de Trabajo para listado'!$BC$151:$CB$151,0)),0)+IFERROR(INDEX('Hoja de Trabajo para listado'!$DE$153:$DG$274,MATCH($A661,'Hoja de Trabajo para listado'!$DE$153:$DE$1048576,0),MATCH((CUADRO!F$4&amp;$E661),'Hoja de Trabajo para listado'!$DE$151:$DG$151,0)),0)+IFERROR(INDEX('Hoja de Trabajo para listado'!$CD$155:$DC$1048576,MATCH($A661,'Hoja de Trabajo para listado'!$CD$155:$CD$1048576,0),MATCH((CUADRO!F$4&amp;$E661),'Hoja de Trabajo para listado'!$CD$151:$DC$151,0)),0)</f>
        <v>0</v>
      </c>
      <c r="G661" s="243">
        <f ca="1">+IFERROR(INDEX('Hoja de Trabajo para listado'!$A$155:$Z$1048576,MATCH($A661,'Hoja de Trabajo para listado'!$A$155:$A$1048576,0),MATCH((CUADRO!G$4&amp;$E661),'Hoja de Trabajo para listado'!$A$151:$Z$151,0)),0)+IFERROR(INDEX('Hoja de Trabajo para listado'!$AB$155:$BA$1048576,MATCH($A661,'Hoja de Trabajo para listado'!$AB$155:$AB$1048576,0),MATCH((CUADRO!G$4&amp;$E661),'Hoja de Trabajo para listado'!$AB$151:$BA$151,0)),0)+IFERROR(INDEX('Hoja de Trabajo para listado'!$BC$155:$CB$1048576,MATCH($A661,'Hoja de Trabajo para listado'!$BC$155:$BC$1048576,0),MATCH((CUADRO!G$4&amp;$E661),'Hoja de Trabajo para listado'!$BC$151:$CB$151,0)),0)+IFERROR(INDEX('Hoja de Trabajo para listado'!$DE$153:$DG$274,MATCH($A661,'Hoja de Trabajo para listado'!$DE$153:$DE$1048576,0),MATCH((CUADRO!G$4&amp;$E661),'Hoja de Trabajo para listado'!$DE$151:$DG$151,0)),0)+IFERROR(INDEX('Hoja de Trabajo para listado'!$CD$155:$DC$1048576,MATCH($A661,'Hoja de Trabajo para listado'!$CD$155:$CD$1048576,0),MATCH((CUADRO!G$4&amp;$E661),'Hoja de Trabajo para listado'!$CD$151:$DC$151,0)),0)</f>
        <v>0</v>
      </c>
      <c r="H661" s="243">
        <f ca="1">+IFERROR(INDEX('Hoja de Trabajo para listado'!$A$155:$Z$1048576,MATCH($A661,'Hoja de Trabajo para listado'!$A$155:$A$1048576,0),MATCH((CUADRO!H$4&amp;$E661),'Hoja de Trabajo para listado'!$A$151:$Z$151,0)),0)+IFERROR(INDEX('Hoja de Trabajo para listado'!$AB$155:$BA$1048576,MATCH($A661,'Hoja de Trabajo para listado'!$AB$155:$AB$1048576,0),MATCH((CUADRO!H$4&amp;$E661),'Hoja de Trabajo para listado'!$AB$151:$BA$151,0)),0)+IFERROR(INDEX('Hoja de Trabajo para listado'!$BC$155:$CB$1048576,MATCH($A661,'Hoja de Trabajo para listado'!$BC$155:$BC$1048576,0),MATCH((CUADRO!H$4&amp;$E661),'Hoja de Trabajo para listado'!$BC$151:$CB$151,0)),0)+IFERROR(INDEX('Hoja de Trabajo para listado'!$DE$153:$DG$274,MATCH($A661,'Hoja de Trabajo para listado'!$DE$153:$DE$1048576,0),MATCH((CUADRO!H$4&amp;$E661),'Hoja de Trabajo para listado'!$DE$151:$DG$151,0)),0)+IFERROR(INDEX('Hoja de Trabajo para listado'!$CD$155:$DC$1048576,MATCH($A661,'Hoja de Trabajo para listado'!$CD$155:$CD$1048576,0),MATCH((CUADRO!H$4&amp;$E661),'Hoja de Trabajo para listado'!$CD$151:$DC$151,0)),0)</f>
        <v>0</v>
      </c>
      <c r="I661" s="243">
        <f ca="1">+IFERROR(INDEX('Hoja de Trabajo para listado'!$A$155:$Z$1048576,MATCH($A661,'Hoja de Trabajo para listado'!$A$155:$A$1048576,0),MATCH((CUADRO!I$4&amp;$E661),'Hoja de Trabajo para listado'!$A$151:$Z$151,0)),0)+IFERROR(INDEX('Hoja de Trabajo para listado'!$AB$155:$BA$1048576,MATCH($A661,'Hoja de Trabajo para listado'!$AB$155:$AB$1048576,0),MATCH((CUADRO!I$4&amp;$E661),'Hoja de Trabajo para listado'!$AB$151:$BA$151,0)),0)+IFERROR(INDEX('Hoja de Trabajo para listado'!$BC$155:$CB$1048576,MATCH($A661,'Hoja de Trabajo para listado'!$BC$155:$BC$1048576,0),MATCH((CUADRO!I$4&amp;$E661),'Hoja de Trabajo para listado'!$BC$151:$CB$151,0)),0)+IFERROR(INDEX('Hoja de Trabajo para listado'!$DE$153:$DG$274,MATCH($A661,'Hoja de Trabajo para listado'!$DE$153:$DE$1048576,0),MATCH((CUADRO!I$4&amp;$E661),'Hoja de Trabajo para listado'!$DE$151:$DG$151,0)),0)+IFERROR(INDEX('Hoja de Trabajo para listado'!$CD$155:$DC$1048576,MATCH($A661,'Hoja de Trabajo para listado'!$CD$155:$CD$1048576,0),MATCH((CUADRO!I$4&amp;$E661),'Hoja de Trabajo para listado'!$CD$151:$DC$151,0)),0)</f>
        <v>0</v>
      </c>
      <c r="J661" s="243">
        <f ca="1">+IFERROR(INDEX('Hoja de Trabajo para listado'!$A$155:$Z$1048576,MATCH($A661,'Hoja de Trabajo para listado'!$A$155:$A$1048576,0),MATCH((CUADRO!J$4&amp;$E661),'Hoja de Trabajo para listado'!$A$151:$Z$151,0)),0)+IFERROR(INDEX('Hoja de Trabajo para listado'!$AB$155:$BA$1048576,MATCH($A661,'Hoja de Trabajo para listado'!$AB$155:$AB$1048576,0),MATCH((CUADRO!J$4&amp;$E661),'Hoja de Trabajo para listado'!$AB$151:$BA$151,0)),0)+IFERROR(INDEX('Hoja de Trabajo para listado'!$BC$155:$CB$1048576,MATCH($A661,'Hoja de Trabajo para listado'!$BC$155:$BC$1048576,0),MATCH((CUADRO!J$4&amp;$E661),'Hoja de Trabajo para listado'!$BC$151:$CB$151,0)),0)+IFERROR(INDEX('Hoja de Trabajo para listado'!$DE$153:$DG$274,MATCH($A661,'Hoja de Trabajo para listado'!$DE$153:$DE$1048576,0),MATCH((CUADRO!J$4&amp;$E661),'Hoja de Trabajo para listado'!$DE$151:$DG$151,0)),0)+IFERROR(INDEX('Hoja de Trabajo para listado'!$CD$155:$DC$1048576,MATCH($A661,'Hoja de Trabajo para listado'!$CD$155:$CD$1048576,0),MATCH((CUADRO!J$4&amp;$E661),'Hoja de Trabajo para listado'!$CD$151:$DC$151,0)),0)</f>
        <v>0</v>
      </c>
      <c r="K661" s="243">
        <f ca="1">+IFERROR(INDEX('Hoja de Trabajo para listado'!$A$155:$Z$1048576,MATCH($A661,'Hoja de Trabajo para listado'!$A$155:$A$1048576,0),MATCH((CUADRO!K$4&amp;$E661),'Hoja de Trabajo para listado'!$A$151:$Z$151,0)),0)+IFERROR(INDEX('Hoja de Trabajo para listado'!$AB$155:$BA$1048576,MATCH($A661,'Hoja de Trabajo para listado'!$AB$155:$AB$1048576,0),MATCH((CUADRO!K$4&amp;$E661),'Hoja de Trabajo para listado'!$AB$151:$BA$151,0)),0)+IFERROR(INDEX('Hoja de Trabajo para listado'!$BC$155:$CB$1048576,MATCH($A661,'Hoja de Trabajo para listado'!$BC$155:$BC$1048576,0),MATCH((CUADRO!K$4&amp;$E661),'Hoja de Trabajo para listado'!$BC$151:$CB$151,0)),0)+IFERROR(INDEX('Hoja de Trabajo para listado'!$DE$153:$DG$274,MATCH($A661,'Hoja de Trabajo para listado'!$DE$153:$DE$1048576,0),MATCH((CUADRO!K$4&amp;$E661),'Hoja de Trabajo para listado'!$DE$151:$DG$151,0)),0)+IFERROR(INDEX('Hoja de Trabajo para listado'!$CD$155:$DC$1048576,MATCH($A661,'Hoja de Trabajo para listado'!$CD$155:$CD$1048576,0),MATCH((CUADRO!K$4&amp;$E661),'Hoja de Trabajo para listado'!$CD$151:$DC$151,0)),0)</f>
        <v>0</v>
      </c>
      <c r="L661" s="243">
        <f ca="1">+IFERROR(INDEX('Hoja de Trabajo para listado'!$A$155:$Z$1048576,MATCH($A661,'Hoja de Trabajo para listado'!$A$155:$A$1048576,0),MATCH((CUADRO!L$4&amp;$E661),'Hoja de Trabajo para listado'!$A$151:$Z$151,0)),0)+IFERROR(INDEX('Hoja de Trabajo para listado'!$AB$155:$BA$1048576,MATCH($A661,'Hoja de Trabajo para listado'!$AB$155:$AB$1048576,0),MATCH((CUADRO!L$4&amp;$E661),'Hoja de Trabajo para listado'!$AB$151:$BA$151,0)),0)+IFERROR(INDEX('Hoja de Trabajo para listado'!$BC$155:$CB$1048576,MATCH($A661,'Hoja de Trabajo para listado'!$BC$155:$BC$1048576,0),MATCH((CUADRO!L$4&amp;$E661),'Hoja de Trabajo para listado'!$BC$151:$CB$151,0)),0)+IFERROR(INDEX('Hoja de Trabajo para listado'!$DE$153:$DG$274,MATCH($A661,'Hoja de Trabajo para listado'!$DE$153:$DE$1048576,0),MATCH((CUADRO!L$4&amp;$E661),'Hoja de Trabajo para listado'!$DE$151:$DG$151,0)),0)+IFERROR(INDEX('Hoja de Trabajo para listado'!$CD$155:$DC$1048576,MATCH($A661,'Hoja de Trabajo para listado'!$CD$155:$CD$1048576,0),MATCH((CUADRO!L$4&amp;$E661),'Hoja de Trabajo para listado'!$CD$151:$DC$151,0)),0)</f>
        <v>0</v>
      </c>
      <c r="M661" s="243">
        <f ca="1">+IFERROR(INDEX('Hoja de Trabajo para listado'!$A$155:$Z$1048576,MATCH($A661,'Hoja de Trabajo para listado'!$A$155:$A$1048576,0),MATCH((CUADRO!M$4&amp;$E661),'Hoja de Trabajo para listado'!$A$151:$Z$151,0)),0)+IFERROR(INDEX('Hoja de Trabajo para listado'!$AB$155:$BA$1048576,MATCH($A661,'Hoja de Trabajo para listado'!$AB$155:$AB$1048576,0),MATCH((CUADRO!M$4&amp;$E661),'Hoja de Trabajo para listado'!$AB$151:$BA$151,0)),0)+IFERROR(INDEX('Hoja de Trabajo para listado'!$BC$155:$CB$1048576,MATCH($A661,'Hoja de Trabajo para listado'!$BC$155:$BC$1048576,0),MATCH((CUADRO!M$4&amp;$E661),'Hoja de Trabajo para listado'!$BC$151:$CB$151,0)),0)+IFERROR(INDEX('Hoja de Trabajo para listado'!$DE$153:$DG$274,MATCH($A661,'Hoja de Trabajo para listado'!$DE$153:$DE$1048576,0),MATCH((CUADRO!M$4&amp;$E661),'Hoja de Trabajo para listado'!$DE$151:$DG$151,0)),0)+IFERROR(INDEX('Hoja de Trabajo para listado'!$CD$155:$DC$1048576,MATCH($A661,'Hoja de Trabajo para listado'!$CD$155:$CD$1048576,0),MATCH((CUADRO!M$4&amp;$E661),'Hoja de Trabajo para listado'!$CD$151:$DC$151,0)),0)</f>
        <v>0</v>
      </c>
      <c r="N661" s="243">
        <f ca="1">+IFERROR(INDEX('Hoja de Trabajo para listado'!$A$155:$Z$1048576,MATCH($A661,'Hoja de Trabajo para listado'!$A$155:$A$1048576,0),MATCH((CUADRO!N$4&amp;$E661),'Hoja de Trabajo para listado'!$A$151:$Z$151,0)),0)+IFERROR(INDEX('Hoja de Trabajo para listado'!$AB$155:$BA$1048576,MATCH($A661,'Hoja de Trabajo para listado'!$AB$155:$AB$1048576,0),MATCH((CUADRO!N$4&amp;$E661),'Hoja de Trabajo para listado'!$AB$151:$BA$151,0)),0)+IFERROR(INDEX('Hoja de Trabajo para listado'!$BC$155:$CB$1048576,MATCH($A661,'Hoja de Trabajo para listado'!$BC$155:$BC$1048576,0),MATCH((CUADRO!N$4&amp;$E661),'Hoja de Trabajo para listado'!$BC$151:$CB$151,0)),0)+IFERROR(INDEX('Hoja de Trabajo para listado'!$DE$153:$DG$274,MATCH($A661,'Hoja de Trabajo para listado'!$DE$153:$DE$1048576,0),MATCH((CUADRO!N$4&amp;$E661),'Hoja de Trabajo para listado'!$DE$151:$DG$151,0)),0)+IFERROR(INDEX('Hoja de Trabajo para listado'!$CD$155:$DC$1048576,MATCH($A661,'Hoja de Trabajo para listado'!$CD$155:$CD$1048576,0),MATCH((CUADRO!N$4&amp;$E661),'Hoja de Trabajo para listado'!$CD$151:$DC$151,0)),0)</f>
        <v>0</v>
      </c>
      <c r="O661" s="243">
        <f ca="1">+IFERROR(INDEX('Hoja de Trabajo para listado'!$A$155:$Z$1048576,MATCH($A661,'Hoja de Trabajo para listado'!$A$155:$A$1048576,0),MATCH((CUADRO!O$4&amp;$E661),'Hoja de Trabajo para listado'!$A$151:$Z$151,0)),0)+IFERROR(INDEX('Hoja de Trabajo para listado'!$AB$155:$BA$1048576,MATCH($A661,'Hoja de Trabajo para listado'!$AB$155:$AB$1048576,0),MATCH((CUADRO!O$4&amp;$E661),'Hoja de Trabajo para listado'!$AB$151:$BA$151,0)),0)+IFERROR(INDEX('Hoja de Trabajo para listado'!$BC$155:$CB$1048576,MATCH($A661,'Hoja de Trabajo para listado'!$BC$155:$BC$1048576,0),MATCH((CUADRO!O$4&amp;$E661),'Hoja de Trabajo para listado'!$BC$151:$CB$151,0)),0)+IFERROR(INDEX('Hoja de Trabajo para listado'!$DE$153:$DG$274,MATCH($A661,'Hoja de Trabajo para listado'!$DE$153:$DE$1048576,0),MATCH((CUADRO!O$4&amp;$E661),'Hoja de Trabajo para listado'!$DE$151:$DG$151,0)),0)+IFERROR(INDEX('Hoja de Trabajo para listado'!$CD$155:$DC$1048576,MATCH($A661,'Hoja de Trabajo para listado'!$CD$155:$CD$1048576,0),MATCH((CUADRO!O$4&amp;$E661),'Hoja de Trabajo para listado'!$CD$151:$DC$151,0)),0)</f>
        <v>0</v>
      </c>
      <c r="P661" s="243">
        <f ca="1">+IFERROR(INDEX('Hoja de Trabajo para listado'!$A$155:$Z$1048576,MATCH($A661,'Hoja de Trabajo para listado'!$A$155:$A$1048576,0),MATCH((CUADRO!P$4&amp;$E661),'Hoja de Trabajo para listado'!$A$151:$Z$151,0)),0)+IFERROR(INDEX('Hoja de Trabajo para listado'!$AB$155:$BA$1048576,MATCH($A661,'Hoja de Trabajo para listado'!$AB$155:$AB$1048576,0),MATCH((CUADRO!P$4&amp;$E661),'Hoja de Trabajo para listado'!$AB$151:$BA$151,0)),0)+IFERROR(INDEX('Hoja de Trabajo para listado'!$BC$155:$CB$1048576,MATCH($A661,'Hoja de Trabajo para listado'!$BC$155:$BC$1048576,0),MATCH((CUADRO!P$4&amp;$E661),'Hoja de Trabajo para listado'!$BC$151:$CB$151,0)),0)+IFERROR(INDEX('Hoja de Trabajo para listado'!$DE$153:$DG$274,MATCH($A661,'Hoja de Trabajo para listado'!$DE$153:$DE$1048576,0),MATCH((CUADRO!P$4&amp;$E661),'Hoja de Trabajo para listado'!$DE$151:$DG$151,0)),0)+IFERROR(INDEX('Hoja de Trabajo para listado'!$CD$155:$DC$1048576,MATCH($A661,'Hoja de Trabajo para listado'!$CD$155:$CD$1048576,0),MATCH((CUADRO!P$4&amp;$E661),'Hoja de Trabajo para listado'!$CD$151:$DC$151,0)),0)</f>
        <v>0</v>
      </c>
      <c r="Q661" s="243">
        <f ca="1">+IFERROR(INDEX('Hoja de Trabajo para listado'!$A$155:$Z$1048576,MATCH($A661,'Hoja de Trabajo para listado'!$A$155:$A$1048576,0),MATCH((CUADRO!Q$4&amp;$E661),'Hoja de Trabajo para listado'!$A$151:$Z$151,0)),0)+IFERROR(INDEX('Hoja de Trabajo para listado'!$AB$155:$BA$1048576,MATCH($A661,'Hoja de Trabajo para listado'!$AB$155:$AB$1048576,0),MATCH((CUADRO!Q$4&amp;$E661),'Hoja de Trabajo para listado'!$AB$151:$BA$151,0)),0)+IFERROR(INDEX('Hoja de Trabajo para listado'!$BC$155:$CB$1048576,MATCH($A661,'Hoja de Trabajo para listado'!$BC$155:$BC$1048576,0),MATCH((CUADRO!Q$4&amp;$E661),'Hoja de Trabajo para listado'!$BC$151:$CB$151,0)),0)+IFERROR(INDEX('Hoja de Trabajo para listado'!$DE$153:$DG$274,MATCH($A661,'Hoja de Trabajo para listado'!$DE$153:$DE$1048576,0),MATCH((CUADRO!Q$4&amp;$E661),'Hoja de Trabajo para listado'!$DE$151:$DG$151,0)),0)+IFERROR(INDEX('Hoja de Trabajo para listado'!$CD$155:$DC$1048576,MATCH($A661,'Hoja de Trabajo para listado'!$CD$155:$CD$1048576,0),MATCH((CUADRO!Q$4&amp;$E661),'Hoja de Trabajo para listado'!$CD$151:$DC$151,0)),0)</f>
        <v>0</v>
      </c>
      <c r="R661" s="243">
        <f t="shared" ca="1" si="27"/>
        <v>0</v>
      </c>
      <c r="S661" s="249"/>
      <c r="T661" s="243">
        <f ca="1">+T662</f>
        <v>0</v>
      </c>
      <c r="U661" s="242">
        <f t="shared" si="28"/>
        <v>1</v>
      </c>
      <c r="V661" s="333" t="str">
        <f>+VLOOKUP(A661,bd_lista!$A$3:$E$592,5,FALSE)</f>
        <v>Gobiernos Autonomos Municipales</v>
      </c>
      <c r="W661" s="387" t="str">
        <f>+V661</f>
        <v>Gobiernos Autonomos Municipales</v>
      </c>
      <c r="X661" s="242">
        <f>+VLOOKUP(A661,[4]Sheet1!$A$13:$D$744,4,FALSE)</f>
        <v>0</v>
      </c>
      <c r="Y661" s="242" t="e">
        <f>+VLOOKUP(X661,bd_lista!$A$3:$C$592,3,FALSE)</f>
        <v>#N/A</v>
      </c>
      <c r="Z661" s="294">
        <f>+X661</f>
        <v>0</v>
      </c>
      <c r="AA661" s="295" t="e">
        <f>+Y661</f>
        <v>#N/A</v>
      </c>
    </row>
    <row r="662" spans="1:27" customFormat="1" ht="27" hidden="1" customHeight="1">
      <c r="A662" s="32">
        <v>1282</v>
      </c>
      <c r="B662" s="393"/>
      <c r="C662" s="247" t="str">
        <f>+VLOOKUP(A662,bd_lista!$A$3:$C$592,3,FALSE)</f>
        <v>Gobierno Autónomo Municipal de Santiago de Huata</v>
      </c>
      <c r="D662" s="390"/>
      <c r="E662" s="244" t="s">
        <v>1305</v>
      </c>
      <c r="F662" s="243">
        <f ca="1">+IFERROR(INDEX('Hoja de Trabajo para listado'!$A$155:$Z$1048576,MATCH($A662,'Hoja de Trabajo para listado'!$A$155:$A$1048576,0),MATCH((CUADRO!F$4&amp;$E662),'Hoja de Trabajo para listado'!$A$151:$Z$151,0)),0)+IFERROR(INDEX('Hoja de Trabajo para listado'!$AB$155:$BA$1048576,MATCH($A662,'Hoja de Trabajo para listado'!$AB$155:$AB$1048576,0),MATCH((CUADRO!F$4&amp;$E662),'Hoja de Trabajo para listado'!$AB$151:$BA$151,0)),0)+IFERROR(INDEX('Hoja de Trabajo para listado'!$BC$155:$CB$1048576,MATCH($A662,'Hoja de Trabajo para listado'!$BC$155:$BC$1048576,0),MATCH((CUADRO!F$4&amp;$E662),'Hoja de Trabajo para listado'!$BC$151:$CB$151,0)),0)+IFERROR(INDEX('Hoja de Trabajo para listado'!$DE$153:$DG$274,MATCH($A662,'Hoja de Trabajo para listado'!$DE$153:$DE$1048576,0),MATCH((CUADRO!F$4&amp;$E662),'Hoja de Trabajo para listado'!$DE$151:$DG$151,0)),0)+IFERROR(INDEX('Hoja de Trabajo para listado'!$CD$155:$DC$1048576,MATCH($A662,'Hoja de Trabajo para listado'!$CD$155:$CD$1048576,0),MATCH((CUADRO!F$4&amp;$E662),'Hoja de Trabajo para listado'!$CD$151:$DC$151,0)),0)</f>
        <v>0</v>
      </c>
      <c r="G662" s="243">
        <f ca="1">+IFERROR(INDEX('Hoja de Trabajo para listado'!$A$155:$Z$1048576,MATCH($A662,'Hoja de Trabajo para listado'!$A$155:$A$1048576,0),MATCH((CUADRO!G$4&amp;$E662),'Hoja de Trabajo para listado'!$A$151:$Z$151,0)),0)+IFERROR(INDEX('Hoja de Trabajo para listado'!$AB$155:$BA$1048576,MATCH($A662,'Hoja de Trabajo para listado'!$AB$155:$AB$1048576,0),MATCH((CUADRO!G$4&amp;$E662),'Hoja de Trabajo para listado'!$AB$151:$BA$151,0)),0)+IFERROR(INDEX('Hoja de Trabajo para listado'!$BC$155:$CB$1048576,MATCH($A662,'Hoja de Trabajo para listado'!$BC$155:$BC$1048576,0),MATCH((CUADRO!G$4&amp;$E662),'Hoja de Trabajo para listado'!$BC$151:$CB$151,0)),0)+IFERROR(INDEX('Hoja de Trabajo para listado'!$DE$153:$DG$274,MATCH($A662,'Hoja de Trabajo para listado'!$DE$153:$DE$1048576,0),MATCH((CUADRO!G$4&amp;$E662),'Hoja de Trabajo para listado'!$DE$151:$DG$151,0)),0)+IFERROR(INDEX('Hoja de Trabajo para listado'!$CD$155:$DC$1048576,MATCH($A662,'Hoja de Trabajo para listado'!$CD$155:$CD$1048576,0),MATCH((CUADRO!G$4&amp;$E662),'Hoja de Trabajo para listado'!$CD$151:$DC$151,0)),0)</f>
        <v>0</v>
      </c>
      <c r="H662" s="243">
        <f ca="1">+IFERROR(INDEX('Hoja de Trabajo para listado'!$A$155:$Z$1048576,MATCH($A662,'Hoja de Trabajo para listado'!$A$155:$A$1048576,0),MATCH((CUADRO!H$4&amp;$E662),'Hoja de Trabajo para listado'!$A$151:$Z$151,0)),0)+IFERROR(INDEX('Hoja de Trabajo para listado'!$AB$155:$BA$1048576,MATCH($A662,'Hoja de Trabajo para listado'!$AB$155:$AB$1048576,0),MATCH((CUADRO!H$4&amp;$E662),'Hoja de Trabajo para listado'!$AB$151:$BA$151,0)),0)+IFERROR(INDEX('Hoja de Trabajo para listado'!$BC$155:$CB$1048576,MATCH($A662,'Hoja de Trabajo para listado'!$BC$155:$BC$1048576,0),MATCH((CUADRO!H$4&amp;$E662),'Hoja de Trabajo para listado'!$BC$151:$CB$151,0)),0)+IFERROR(INDEX('Hoja de Trabajo para listado'!$DE$153:$DG$274,MATCH($A662,'Hoja de Trabajo para listado'!$DE$153:$DE$1048576,0),MATCH((CUADRO!H$4&amp;$E662),'Hoja de Trabajo para listado'!$DE$151:$DG$151,0)),0)+IFERROR(INDEX('Hoja de Trabajo para listado'!$CD$155:$DC$1048576,MATCH($A662,'Hoja de Trabajo para listado'!$CD$155:$CD$1048576,0),MATCH((CUADRO!H$4&amp;$E662),'Hoja de Trabajo para listado'!$CD$151:$DC$151,0)),0)</f>
        <v>0</v>
      </c>
      <c r="I662" s="243">
        <f ca="1">+IFERROR(INDEX('Hoja de Trabajo para listado'!$A$155:$Z$1048576,MATCH($A662,'Hoja de Trabajo para listado'!$A$155:$A$1048576,0),MATCH((CUADRO!I$4&amp;$E662),'Hoja de Trabajo para listado'!$A$151:$Z$151,0)),0)+IFERROR(INDEX('Hoja de Trabajo para listado'!$AB$155:$BA$1048576,MATCH($A662,'Hoja de Trabajo para listado'!$AB$155:$AB$1048576,0),MATCH((CUADRO!I$4&amp;$E662),'Hoja de Trabajo para listado'!$AB$151:$BA$151,0)),0)+IFERROR(INDEX('Hoja de Trabajo para listado'!$BC$155:$CB$1048576,MATCH($A662,'Hoja de Trabajo para listado'!$BC$155:$BC$1048576,0),MATCH((CUADRO!I$4&amp;$E662),'Hoja de Trabajo para listado'!$BC$151:$CB$151,0)),0)+IFERROR(INDEX('Hoja de Trabajo para listado'!$DE$153:$DG$274,MATCH($A662,'Hoja de Trabajo para listado'!$DE$153:$DE$1048576,0),MATCH((CUADRO!I$4&amp;$E662),'Hoja de Trabajo para listado'!$DE$151:$DG$151,0)),0)+IFERROR(INDEX('Hoja de Trabajo para listado'!$CD$155:$DC$1048576,MATCH($A662,'Hoja de Trabajo para listado'!$CD$155:$CD$1048576,0),MATCH((CUADRO!I$4&amp;$E662),'Hoja de Trabajo para listado'!$CD$151:$DC$151,0)),0)</f>
        <v>0</v>
      </c>
      <c r="J662" s="243">
        <f ca="1">+IFERROR(INDEX('Hoja de Trabajo para listado'!$A$155:$Z$1048576,MATCH($A662,'Hoja de Trabajo para listado'!$A$155:$A$1048576,0),MATCH((CUADRO!J$4&amp;$E662),'Hoja de Trabajo para listado'!$A$151:$Z$151,0)),0)+IFERROR(INDEX('Hoja de Trabajo para listado'!$AB$155:$BA$1048576,MATCH($A662,'Hoja de Trabajo para listado'!$AB$155:$AB$1048576,0),MATCH((CUADRO!J$4&amp;$E662),'Hoja de Trabajo para listado'!$AB$151:$BA$151,0)),0)+IFERROR(INDEX('Hoja de Trabajo para listado'!$BC$155:$CB$1048576,MATCH($A662,'Hoja de Trabajo para listado'!$BC$155:$BC$1048576,0),MATCH((CUADRO!J$4&amp;$E662),'Hoja de Trabajo para listado'!$BC$151:$CB$151,0)),0)+IFERROR(INDEX('Hoja de Trabajo para listado'!$DE$153:$DG$274,MATCH($A662,'Hoja de Trabajo para listado'!$DE$153:$DE$1048576,0),MATCH((CUADRO!J$4&amp;$E662),'Hoja de Trabajo para listado'!$DE$151:$DG$151,0)),0)+IFERROR(INDEX('Hoja de Trabajo para listado'!$CD$155:$DC$1048576,MATCH($A662,'Hoja de Trabajo para listado'!$CD$155:$CD$1048576,0),MATCH((CUADRO!J$4&amp;$E662),'Hoja de Trabajo para listado'!$CD$151:$DC$151,0)),0)</f>
        <v>0</v>
      </c>
      <c r="K662" s="243">
        <f ca="1">+IFERROR(INDEX('Hoja de Trabajo para listado'!$A$155:$Z$1048576,MATCH($A662,'Hoja de Trabajo para listado'!$A$155:$A$1048576,0),MATCH((CUADRO!K$4&amp;$E662),'Hoja de Trabajo para listado'!$A$151:$Z$151,0)),0)+IFERROR(INDEX('Hoja de Trabajo para listado'!$AB$155:$BA$1048576,MATCH($A662,'Hoja de Trabajo para listado'!$AB$155:$AB$1048576,0),MATCH((CUADRO!K$4&amp;$E662),'Hoja de Trabajo para listado'!$AB$151:$BA$151,0)),0)+IFERROR(INDEX('Hoja de Trabajo para listado'!$BC$155:$CB$1048576,MATCH($A662,'Hoja de Trabajo para listado'!$BC$155:$BC$1048576,0),MATCH((CUADRO!K$4&amp;$E662),'Hoja de Trabajo para listado'!$BC$151:$CB$151,0)),0)+IFERROR(INDEX('Hoja de Trabajo para listado'!$DE$153:$DG$274,MATCH($A662,'Hoja de Trabajo para listado'!$DE$153:$DE$1048576,0),MATCH((CUADRO!K$4&amp;$E662),'Hoja de Trabajo para listado'!$DE$151:$DG$151,0)),0)+IFERROR(INDEX('Hoja de Trabajo para listado'!$CD$155:$DC$1048576,MATCH($A662,'Hoja de Trabajo para listado'!$CD$155:$CD$1048576,0),MATCH((CUADRO!K$4&amp;$E662),'Hoja de Trabajo para listado'!$CD$151:$DC$151,0)),0)</f>
        <v>0</v>
      </c>
      <c r="L662" s="243">
        <f ca="1">+IFERROR(INDEX('Hoja de Trabajo para listado'!$A$155:$Z$1048576,MATCH($A662,'Hoja de Trabajo para listado'!$A$155:$A$1048576,0),MATCH((CUADRO!L$4&amp;$E662),'Hoja de Trabajo para listado'!$A$151:$Z$151,0)),0)+IFERROR(INDEX('Hoja de Trabajo para listado'!$AB$155:$BA$1048576,MATCH($A662,'Hoja de Trabajo para listado'!$AB$155:$AB$1048576,0),MATCH((CUADRO!L$4&amp;$E662),'Hoja de Trabajo para listado'!$AB$151:$BA$151,0)),0)+IFERROR(INDEX('Hoja de Trabajo para listado'!$BC$155:$CB$1048576,MATCH($A662,'Hoja de Trabajo para listado'!$BC$155:$BC$1048576,0),MATCH((CUADRO!L$4&amp;$E662),'Hoja de Trabajo para listado'!$BC$151:$CB$151,0)),0)+IFERROR(INDEX('Hoja de Trabajo para listado'!$DE$153:$DG$274,MATCH($A662,'Hoja de Trabajo para listado'!$DE$153:$DE$1048576,0),MATCH((CUADRO!L$4&amp;$E662),'Hoja de Trabajo para listado'!$DE$151:$DG$151,0)),0)+IFERROR(INDEX('Hoja de Trabajo para listado'!$CD$155:$DC$1048576,MATCH($A662,'Hoja de Trabajo para listado'!$CD$155:$CD$1048576,0),MATCH((CUADRO!L$4&amp;$E662),'Hoja de Trabajo para listado'!$CD$151:$DC$151,0)),0)</f>
        <v>0</v>
      </c>
      <c r="M662" s="243">
        <f ca="1">+IFERROR(INDEX('Hoja de Trabajo para listado'!$A$155:$Z$1048576,MATCH($A662,'Hoja de Trabajo para listado'!$A$155:$A$1048576,0),MATCH((CUADRO!M$4&amp;$E662),'Hoja de Trabajo para listado'!$A$151:$Z$151,0)),0)+IFERROR(INDEX('Hoja de Trabajo para listado'!$AB$155:$BA$1048576,MATCH($A662,'Hoja de Trabajo para listado'!$AB$155:$AB$1048576,0),MATCH((CUADRO!M$4&amp;$E662),'Hoja de Trabajo para listado'!$AB$151:$BA$151,0)),0)+IFERROR(INDEX('Hoja de Trabajo para listado'!$BC$155:$CB$1048576,MATCH($A662,'Hoja de Trabajo para listado'!$BC$155:$BC$1048576,0),MATCH((CUADRO!M$4&amp;$E662),'Hoja de Trabajo para listado'!$BC$151:$CB$151,0)),0)+IFERROR(INDEX('Hoja de Trabajo para listado'!$DE$153:$DG$274,MATCH($A662,'Hoja de Trabajo para listado'!$DE$153:$DE$1048576,0),MATCH((CUADRO!M$4&amp;$E662),'Hoja de Trabajo para listado'!$DE$151:$DG$151,0)),0)+IFERROR(INDEX('Hoja de Trabajo para listado'!$CD$155:$DC$1048576,MATCH($A662,'Hoja de Trabajo para listado'!$CD$155:$CD$1048576,0),MATCH((CUADRO!M$4&amp;$E662),'Hoja de Trabajo para listado'!$CD$151:$DC$151,0)),0)</f>
        <v>0</v>
      </c>
      <c r="N662" s="243">
        <f ca="1">+IFERROR(INDEX('Hoja de Trabajo para listado'!$A$155:$Z$1048576,MATCH($A662,'Hoja de Trabajo para listado'!$A$155:$A$1048576,0),MATCH((CUADRO!N$4&amp;$E662),'Hoja de Trabajo para listado'!$A$151:$Z$151,0)),0)+IFERROR(INDEX('Hoja de Trabajo para listado'!$AB$155:$BA$1048576,MATCH($A662,'Hoja de Trabajo para listado'!$AB$155:$AB$1048576,0),MATCH((CUADRO!N$4&amp;$E662),'Hoja de Trabajo para listado'!$AB$151:$BA$151,0)),0)+IFERROR(INDEX('Hoja de Trabajo para listado'!$BC$155:$CB$1048576,MATCH($A662,'Hoja de Trabajo para listado'!$BC$155:$BC$1048576,0),MATCH((CUADRO!N$4&amp;$E662),'Hoja de Trabajo para listado'!$BC$151:$CB$151,0)),0)+IFERROR(INDEX('Hoja de Trabajo para listado'!$DE$153:$DG$274,MATCH($A662,'Hoja de Trabajo para listado'!$DE$153:$DE$1048576,0),MATCH((CUADRO!N$4&amp;$E662),'Hoja de Trabajo para listado'!$DE$151:$DG$151,0)),0)+IFERROR(INDEX('Hoja de Trabajo para listado'!$CD$155:$DC$1048576,MATCH($A662,'Hoja de Trabajo para listado'!$CD$155:$CD$1048576,0),MATCH((CUADRO!N$4&amp;$E662),'Hoja de Trabajo para listado'!$CD$151:$DC$151,0)),0)</f>
        <v>0</v>
      </c>
      <c r="O662" s="243">
        <f ca="1">+IFERROR(INDEX('Hoja de Trabajo para listado'!$A$155:$Z$1048576,MATCH($A662,'Hoja de Trabajo para listado'!$A$155:$A$1048576,0),MATCH((CUADRO!O$4&amp;$E662),'Hoja de Trabajo para listado'!$A$151:$Z$151,0)),0)+IFERROR(INDEX('Hoja de Trabajo para listado'!$AB$155:$BA$1048576,MATCH($A662,'Hoja de Trabajo para listado'!$AB$155:$AB$1048576,0),MATCH((CUADRO!O$4&amp;$E662),'Hoja de Trabajo para listado'!$AB$151:$BA$151,0)),0)+IFERROR(INDEX('Hoja de Trabajo para listado'!$BC$155:$CB$1048576,MATCH($A662,'Hoja de Trabajo para listado'!$BC$155:$BC$1048576,0),MATCH((CUADRO!O$4&amp;$E662),'Hoja de Trabajo para listado'!$BC$151:$CB$151,0)),0)+IFERROR(INDEX('Hoja de Trabajo para listado'!$DE$153:$DG$274,MATCH($A662,'Hoja de Trabajo para listado'!$DE$153:$DE$1048576,0),MATCH((CUADRO!O$4&amp;$E662),'Hoja de Trabajo para listado'!$DE$151:$DG$151,0)),0)+IFERROR(INDEX('Hoja de Trabajo para listado'!$CD$155:$DC$1048576,MATCH($A662,'Hoja de Trabajo para listado'!$CD$155:$CD$1048576,0),MATCH((CUADRO!O$4&amp;$E662),'Hoja de Trabajo para listado'!$CD$151:$DC$151,0)),0)</f>
        <v>0</v>
      </c>
      <c r="P662" s="243">
        <f ca="1">+IFERROR(INDEX('Hoja de Trabajo para listado'!$A$155:$Z$1048576,MATCH($A662,'Hoja de Trabajo para listado'!$A$155:$A$1048576,0),MATCH((CUADRO!P$4&amp;$E662),'Hoja de Trabajo para listado'!$A$151:$Z$151,0)),0)+IFERROR(INDEX('Hoja de Trabajo para listado'!$AB$155:$BA$1048576,MATCH($A662,'Hoja de Trabajo para listado'!$AB$155:$AB$1048576,0),MATCH((CUADRO!P$4&amp;$E662),'Hoja de Trabajo para listado'!$AB$151:$BA$151,0)),0)+IFERROR(INDEX('Hoja de Trabajo para listado'!$BC$155:$CB$1048576,MATCH($A662,'Hoja de Trabajo para listado'!$BC$155:$BC$1048576,0),MATCH((CUADRO!P$4&amp;$E662),'Hoja de Trabajo para listado'!$BC$151:$CB$151,0)),0)+IFERROR(INDEX('Hoja de Trabajo para listado'!$DE$153:$DG$274,MATCH($A662,'Hoja de Trabajo para listado'!$DE$153:$DE$1048576,0),MATCH((CUADRO!P$4&amp;$E662),'Hoja de Trabajo para listado'!$DE$151:$DG$151,0)),0)+IFERROR(INDEX('Hoja de Trabajo para listado'!$CD$155:$DC$1048576,MATCH($A662,'Hoja de Trabajo para listado'!$CD$155:$CD$1048576,0),MATCH((CUADRO!P$4&amp;$E662),'Hoja de Trabajo para listado'!$CD$151:$DC$151,0)),0)</f>
        <v>0</v>
      </c>
      <c r="Q662" s="243">
        <f ca="1">+IFERROR(INDEX('Hoja de Trabajo para listado'!$A$155:$Z$1048576,MATCH($A662,'Hoja de Trabajo para listado'!$A$155:$A$1048576,0),MATCH((CUADRO!Q$4&amp;$E662),'Hoja de Trabajo para listado'!$A$151:$Z$151,0)),0)+IFERROR(INDEX('Hoja de Trabajo para listado'!$AB$155:$BA$1048576,MATCH($A662,'Hoja de Trabajo para listado'!$AB$155:$AB$1048576,0),MATCH((CUADRO!Q$4&amp;$E662),'Hoja de Trabajo para listado'!$AB$151:$BA$151,0)),0)+IFERROR(INDEX('Hoja de Trabajo para listado'!$BC$155:$CB$1048576,MATCH($A662,'Hoja de Trabajo para listado'!$BC$155:$BC$1048576,0),MATCH((CUADRO!Q$4&amp;$E662),'Hoja de Trabajo para listado'!$BC$151:$CB$151,0)),0)+IFERROR(INDEX('Hoja de Trabajo para listado'!$DE$153:$DG$274,MATCH($A662,'Hoja de Trabajo para listado'!$DE$153:$DE$1048576,0),MATCH((CUADRO!Q$4&amp;$E662),'Hoja de Trabajo para listado'!$DE$151:$DG$151,0)),0)+IFERROR(INDEX('Hoja de Trabajo para listado'!$CD$155:$DC$1048576,MATCH($A662,'Hoja de Trabajo para listado'!$CD$155:$CD$1048576,0),MATCH((CUADRO!Q$4&amp;$E662),'Hoja de Trabajo para listado'!$CD$151:$DC$151,0)),0)</f>
        <v>0</v>
      </c>
      <c r="R662" s="243">
        <f t="shared" ca="1" si="27"/>
        <v>0</v>
      </c>
      <c r="S662" s="249">
        <f ca="1">+R661+R662</f>
        <v>0</v>
      </c>
      <c r="T662" s="243">
        <f ca="1">+S662</f>
        <v>0</v>
      </c>
      <c r="U662" s="242">
        <f t="shared" si="28"/>
        <v>2</v>
      </c>
      <c r="V662" s="333" t="str">
        <f>+VLOOKUP(A662,bd_lista!$A$3:$E$592,5,FALSE)</f>
        <v>Gobiernos Autonomos Municipales</v>
      </c>
      <c r="W662" s="388"/>
      <c r="X662" s="242">
        <f>+VLOOKUP(A662,[4]Sheet1!$A$13:$D$744,4,FALSE)</f>
        <v>0</v>
      </c>
      <c r="Y662" s="242" t="e">
        <f>+VLOOKUP(X662,bd_lista!$A$3:$C$592,3,FALSE)</f>
        <v>#N/A</v>
      </c>
      <c r="Z662" s="292"/>
      <c r="AA662" s="293"/>
    </row>
    <row r="663" spans="1:27" customFormat="1" ht="15" hidden="1" customHeight="1">
      <c r="A663" s="32">
        <v>1283</v>
      </c>
      <c r="B663" s="392">
        <f>+A663</f>
        <v>1283</v>
      </c>
      <c r="C663" s="247" t="str">
        <f>+VLOOKUP(A663,bd_lista!$A$3:$C$592,3,FALSE)</f>
        <v>Gobierno Autónomo Municipal de Escoma</v>
      </c>
      <c r="D663" s="389" t="str">
        <f>+C663</f>
        <v>Gobierno Autónomo Municipal de Escoma</v>
      </c>
      <c r="E663" s="242" t="s">
        <v>1304</v>
      </c>
      <c r="F663" s="243">
        <f ca="1">+IFERROR(INDEX('Hoja de Trabajo para listado'!$A$155:$Z$1048576,MATCH($A663,'Hoja de Trabajo para listado'!$A$155:$A$1048576,0),MATCH((CUADRO!F$4&amp;$E663),'Hoja de Trabajo para listado'!$A$151:$Z$151,0)),0)+IFERROR(INDEX('Hoja de Trabajo para listado'!$AB$155:$BA$1048576,MATCH($A663,'Hoja de Trabajo para listado'!$AB$155:$AB$1048576,0),MATCH((CUADRO!F$4&amp;$E663),'Hoja de Trabajo para listado'!$AB$151:$BA$151,0)),0)+IFERROR(INDEX('Hoja de Trabajo para listado'!$BC$155:$CB$1048576,MATCH($A663,'Hoja de Trabajo para listado'!$BC$155:$BC$1048576,0),MATCH((CUADRO!F$4&amp;$E663),'Hoja de Trabajo para listado'!$BC$151:$CB$151,0)),0)+IFERROR(INDEX('Hoja de Trabajo para listado'!$DE$153:$DG$274,MATCH($A663,'Hoja de Trabajo para listado'!$DE$153:$DE$1048576,0),MATCH((CUADRO!F$4&amp;$E663),'Hoja de Trabajo para listado'!$DE$151:$DG$151,0)),0)+IFERROR(INDEX('Hoja de Trabajo para listado'!$CD$155:$DC$1048576,MATCH($A663,'Hoja de Trabajo para listado'!$CD$155:$CD$1048576,0),MATCH((CUADRO!F$4&amp;$E663),'Hoja de Trabajo para listado'!$CD$151:$DC$151,0)),0)</f>
        <v>0</v>
      </c>
      <c r="G663" s="243">
        <f ca="1">+IFERROR(INDEX('Hoja de Trabajo para listado'!$A$155:$Z$1048576,MATCH($A663,'Hoja de Trabajo para listado'!$A$155:$A$1048576,0),MATCH((CUADRO!G$4&amp;$E663),'Hoja de Trabajo para listado'!$A$151:$Z$151,0)),0)+IFERROR(INDEX('Hoja de Trabajo para listado'!$AB$155:$BA$1048576,MATCH($A663,'Hoja de Trabajo para listado'!$AB$155:$AB$1048576,0),MATCH((CUADRO!G$4&amp;$E663),'Hoja de Trabajo para listado'!$AB$151:$BA$151,0)),0)+IFERROR(INDEX('Hoja de Trabajo para listado'!$BC$155:$CB$1048576,MATCH($A663,'Hoja de Trabajo para listado'!$BC$155:$BC$1048576,0),MATCH((CUADRO!G$4&amp;$E663),'Hoja de Trabajo para listado'!$BC$151:$CB$151,0)),0)+IFERROR(INDEX('Hoja de Trabajo para listado'!$DE$153:$DG$274,MATCH($A663,'Hoja de Trabajo para listado'!$DE$153:$DE$1048576,0),MATCH((CUADRO!G$4&amp;$E663),'Hoja de Trabajo para listado'!$DE$151:$DG$151,0)),0)+IFERROR(INDEX('Hoja de Trabajo para listado'!$CD$155:$DC$1048576,MATCH($A663,'Hoja de Trabajo para listado'!$CD$155:$CD$1048576,0),MATCH((CUADRO!G$4&amp;$E663),'Hoja de Trabajo para listado'!$CD$151:$DC$151,0)),0)</f>
        <v>0</v>
      </c>
      <c r="H663" s="243">
        <f ca="1">+IFERROR(INDEX('Hoja de Trabajo para listado'!$A$155:$Z$1048576,MATCH($A663,'Hoja de Trabajo para listado'!$A$155:$A$1048576,0),MATCH((CUADRO!H$4&amp;$E663),'Hoja de Trabajo para listado'!$A$151:$Z$151,0)),0)+IFERROR(INDEX('Hoja de Trabajo para listado'!$AB$155:$BA$1048576,MATCH($A663,'Hoja de Trabajo para listado'!$AB$155:$AB$1048576,0),MATCH((CUADRO!H$4&amp;$E663),'Hoja de Trabajo para listado'!$AB$151:$BA$151,0)),0)+IFERROR(INDEX('Hoja de Trabajo para listado'!$BC$155:$CB$1048576,MATCH($A663,'Hoja de Trabajo para listado'!$BC$155:$BC$1048576,0),MATCH((CUADRO!H$4&amp;$E663),'Hoja de Trabajo para listado'!$BC$151:$CB$151,0)),0)+IFERROR(INDEX('Hoja de Trabajo para listado'!$DE$153:$DG$274,MATCH($A663,'Hoja de Trabajo para listado'!$DE$153:$DE$1048576,0),MATCH((CUADRO!H$4&amp;$E663),'Hoja de Trabajo para listado'!$DE$151:$DG$151,0)),0)+IFERROR(INDEX('Hoja de Trabajo para listado'!$CD$155:$DC$1048576,MATCH($A663,'Hoja de Trabajo para listado'!$CD$155:$CD$1048576,0),MATCH((CUADRO!H$4&amp;$E663),'Hoja de Trabajo para listado'!$CD$151:$DC$151,0)),0)</f>
        <v>0</v>
      </c>
      <c r="I663" s="243">
        <f ca="1">+IFERROR(INDEX('Hoja de Trabajo para listado'!$A$155:$Z$1048576,MATCH($A663,'Hoja de Trabajo para listado'!$A$155:$A$1048576,0),MATCH((CUADRO!I$4&amp;$E663),'Hoja de Trabajo para listado'!$A$151:$Z$151,0)),0)+IFERROR(INDEX('Hoja de Trabajo para listado'!$AB$155:$BA$1048576,MATCH($A663,'Hoja de Trabajo para listado'!$AB$155:$AB$1048576,0),MATCH((CUADRO!I$4&amp;$E663),'Hoja de Trabajo para listado'!$AB$151:$BA$151,0)),0)+IFERROR(INDEX('Hoja de Trabajo para listado'!$BC$155:$CB$1048576,MATCH($A663,'Hoja de Trabajo para listado'!$BC$155:$BC$1048576,0),MATCH((CUADRO!I$4&amp;$E663),'Hoja de Trabajo para listado'!$BC$151:$CB$151,0)),0)+IFERROR(INDEX('Hoja de Trabajo para listado'!$DE$153:$DG$274,MATCH($A663,'Hoja de Trabajo para listado'!$DE$153:$DE$1048576,0),MATCH((CUADRO!I$4&amp;$E663),'Hoja de Trabajo para listado'!$DE$151:$DG$151,0)),0)+IFERROR(INDEX('Hoja de Trabajo para listado'!$CD$155:$DC$1048576,MATCH($A663,'Hoja de Trabajo para listado'!$CD$155:$CD$1048576,0),MATCH((CUADRO!I$4&amp;$E663),'Hoja de Trabajo para listado'!$CD$151:$DC$151,0)),0)</f>
        <v>0</v>
      </c>
      <c r="J663" s="243">
        <f ca="1">+IFERROR(INDEX('Hoja de Trabajo para listado'!$A$155:$Z$1048576,MATCH($A663,'Hoja de Trabajo para listado'!$A$155:$A$1048576,0),MATCH((CUADRO!J$4&amp;$E663),'Hoja de Trabajo para listado'!$A$151:$Z$151,0)),0)+IFERROR(INDEX('Hoja de Trabajo para listado'!$AB$155:$BA$1048576,MATCH($A663,'Hoja de Trabajo para listado'!$AB$155:$AB$1048576,0),MATCH((CUADRO!J$4&amp;$E663),'Hoja de Trabajo para listado'!$AB$151:$BA$151,0)),0)+IFERROR(INDEX('Hoja de Trabajo para listado'!$BC$155:$CB$1048576,MATCH($A663,'Hoja de Trabajo para listado'!$BC$155:$BC$1048576,0),MATCH((CUADRO!J$4&amp;$E663),'Hoja de Trabajo para listado'!$BC$151:$CB$151,0)),0)+IFERROR(INDEX('Hoja de Trabajo para listado'!$DE$153:$DG$274,MATCH($A663,'Hoja de Trabajo para listado'!$DE$153:$DE$1048576,0),MATCH((CUADRO!J$4&amp;$E663),'Hoja de Trabajo para listado'!$DE$151:$DG$151,0)),0)+IFERROR(INDEX('Hoja de Trabajo para listado'!$CD$155:$DC$1048576,MATCH($A663,'Hoja de Trabajo para listado'!$CD$155:$CD$1048576,0),MATCH((CUADRO!J$4&amp;$E663),'Hoja de Trabajo para listado'!$CD$151:$DC$151,0)),0)</f>
        <v>0</v>
      </c>
      <c r="K663" s="243">
        <f ca="1">+IFERROR(INDEX('Hoja de Trabajo para listado'!$A$155:$Z$1048576,MATCH($A663,'Hoja de Trabajo para listado'!$A$155:$A$1048576,0),MATCH((CUADRO!K$4&amp;$E663),'Hoja de Trabajo para listado'!$A$151:$Z$151,0)),0)+IFERROR(INDEX('Hoja de Trabajo para listado'!$AB$155:$BA$1048576,MATCH($A663,'Hoja de Trabajo para listado'!$AB$155:$AB$1048576,0),MATCH((CUADRO!K$4&amp;$E663),'Hoja de Trabajo para listado'!$AB$151:$BA$151,0)),0)+IFERROR(INDEX('Hoja de Trabajo para listado'!$BC$155:$CB$1048576,MATCH($A663,'Hoja de Trabajo para listado'!$BC$155:$BC$1048576,0),MATCH((CUADRO!K$4&amp;$E663),'Hoja de Trabajo para listado'!$BC$151:$CB$151,0)),0)+IFERROR(INDEX('Hoja de Trabajo para listado'!$DE$153:$DG$274,MATCH($A663,'Hoja de Trabajo para listado'!$DE$153:$DE$1048576,0),MATCH((CUADRO!K$4&amp;$E663),'Hoja de Trabajo para listado'!$DE$151:$DG$151,0)),0)+IFERROR(INDEX('Hoja de Trabajo para listado'!$CD$155:$DC$1048576,MATCH($A663,'Hoja de Trabajo para listado'!$CD$155:$CD$1048576,0),MATCH((CUADRO!K$4&amp;$E663),'Hoja de Trabajo para listado'!$CD$151:$DC$151,0)),0)</f>
        <v>0</v>
      </c>
      <c r="L663" s="243">
        <f ca="1">+IFERROR(INDEX('Hoja de Trabajo para listado'!$A$155:$Z$1048576,MATCH($A663,'Hoja de Trabajo para listado'!$A$155:$A$1048576,0),MATCH((CUADRO!L$4&amp;$E663),'Hoja de Trabajo para listado'!$A$151:$Z$151,0)),0)+IFERROR(INDEX('Hoja de Trabajo para listado'!$AB$155:$BA$1048576,MATCH($A663,'Hoja de Trabajo para listado'!$AB$155:$AB$1048576,0),MATCH((CUADRO!L$4&amp;$E663),'Hoja de Trabajo para listado'!$AB$151:$BA$151,0)),0)+IFERROR(INDEX('Hoja de Trabajo para listado'!$BC$155:$CB$1048576,MATCH($A663,'Hoja de Trabajo para listado'!$BC$155:$BC$1048576,0),MATCH((CUADRO!L$4&amp;$E663),'Hoja de Trabajo para listado'!$BC$151:$CB$151,0)),0)+IFERROR(INDEX('Hoja de Trabajo para listado'!$DE$153:$DG$274,MATCH($A663,'Hoja de Trabajo para listado'!$DE$153:$DE$1048576,0),MATCH((CUADRO!L$4&amp;$E663),'Hoja de Trabajo para listado'!$DE$151:$DG$151,0)),0)+IFERROR(INDEX('Hoja de Trabajo para listado'!$CD$155:$DC$1048576,MATCH($A663,'Hoja de Trabajo para listado'!$CD$155:$CD$1048576,0),MATCH((CUADRO!L$4&amp;$E663),'Hoja de Trabajo para listado'!$CD$151:$DC$151,0)),0)</f>
        <v>0</v>
      </c>
      <c r="M663" s="243">
        <f ca="1">+IFERROR(INDEX('Hoja de Trabajo para listado'!$A$155:$Z$1048576,MATCH($A663,'Hoja de Trabajo para listado'!$A$155:$A$1048576,0),MATCH((CUADRO!M$4&amp;$E663),'Hoja de Trabajo para listado'!$A$151:$Z$151,0)),0)+IFERROR(INDEX('Hoja de Trabajo para listado'!$AB$155:$BA$1048576,MATCH($A663,'Hoja de Trabajo para listado'!$AB$155:$AB$1048576,0),MATCH((CUADRO!M$4&amp;$E663),'Hoja de Trabajo para listado'!$AB$151:$BA$151,0)),0)+IFERROR(INDEX('Hoja de Trabajo para listado'!$BC$155:$CB$1048576,MATCH($A663,'Hoja de Trabajo para listado'!$BC$155:$BC$1048576,0),MATCH((CUADRO!M$4&amp;$E663),'Hoja de Trabajo para listado'!$BC$151:$CB$151,0)),0)+IFERROR(INDEX('Hoja de Trabajo para listado'!$DE$153:$DG$274,MATCH($A663,'Hoja de Trabajo para listado'!$DE$153:$DE$1048576,0),MATCH((CUADRO!M$4&amp;$E663),'Hoja de Trabajo para listado'!$DE$151:$DG$151,0)),0)+IFERROR(INDEX('Hoja de Trabajo para listado'!$CD$155:$DC$1048576,MATCH($A663,'Hoja de Trabajo para listado'!$CD$155:$CD$1048576,0),MATCH((CUADRO!M$4&amp;$E663),'Hoja de Trabajo para listado'!$CD$151:$DC$151,0)),0)</f>
        <v>0</v>
      </c>
      <c r="N663" s="243">
        <f ca="1">+IFERROR(INDEX('Hoja de Trabajo para listado'!$A$155:$Z$1048576,MATCH($A663,'Hoja de Trabajo para listado'!$A$155:$A$1048576,0),MATCH((CUADRO!N$4&amp;$E663),'Hoja de Trabajo para listado'!$A$151:$Z$151,0)),0)+IFERROR(INDEX('Hoja de Trabajo para listado'!$AB$155:$BA$1048576,MATCH($A663,'Hoja de Trabajo para listado'!$AB$155:$AB$1048576,0),MATCH((CUADRO!N$4&amp;$E663),'Hoja de Trabajo para listado'!$AB$151:$BA$151,0)),0)+IFERROR(INDEX('Hoja de Trabajo para listado'!$BC$155:$CB$1048576,MATCH($A663,'Hoja de Trabajo para listado'!$BC$155:$BC$1048576,0),MATCH((CUADRO!N$4&amp;$E663),'Hoja de Trabajo para listado'!$BC$151:$CB$151,0)),0)+IFERROR(INDEX('Hoja de Trabajo para listado'!$DE$153:$DG$274,MATCH($A663,'Hoja de Trabajo para listado'!$DE$153:$DE$1048576,0),MATCH((CUADRO!N$4&amp;$E663),'Hoja de Trabajo para listado'!$DE$151:$DG$151,0)),0)+IFERROR(INDEX('Hoja de Trabajo para listado'!$CD$155:$DC$1048576,MATCH($A663,'Hoja de Trabajo para listado'!$CD$155:$CD$1048576,0),MATCH((CUADRO!N$4&amp;$E663),'Hoja de Trabajo para listado'!$CD$151:$DC$151,0)),0)</f>
        <v>0</v>
      </c>
      <c r="O663" s="243">
        <f ca="1">+IFERROR(INDEX('Hoja de Trabajo para listado'!$A$155:$Z$1048576,MATCH($A663,'Hoja de Trabajo para listado'!$A$155:$A$1048576,0),MATCH((CUADRO!O$4&amp;$E663),'Hoja de Trabajo para listado'!$A$151:$Z$151,0)),0)+IFERROR(INDEX('Hoja de Trabajo para listado'!$AB$155:$BA$1048576,MATCH($A663,'Hoja de Trabajo para listado'!$AB$155:$AB$1048576,0),MATCH((CUADRO!O$4&amp;$E663),'Hoja de Trabajo para listado'!$AB$151:$BA$151,0)),0)+IFERROR(INDEX('Hoja de Trabajo para listado'!$BC$155:$CB$1048576,MATCH($A663,'Hoja de Trabajo para listado'!$BC$155:$BC$1048576,0),MATCH((CUADRO!O$4&amp;$E663),'Hoja de Trabajo para listado'!$BC$151:$CB$151,0)),0)+IFERROR(INDEX('Hoja de Trabajo para listado'!$DE$153:$DG$274,MATCH($A663,'Hoja de Trabajo para listado'!$DE$153:$DE$1048576,0),MATCH((CUADRO!O$4&amp;$E663),'Hoja de Trabajo para listado'!$DE$151:$DG$151,0)),0)+IFERROR(INDEX('Hoja de Trabajo para listado'!$CD$155:$DC$1048576,MATCH($A663,'Hoja de Trabajo para listado'!$CD$155:$CD$1048576,0),MATCH((CUADRO!O$4&amp;$E663),'Hoja de Trabajo para listado'!$CD$151:$DC$151,0)),0)</f>
        <v>0</v>
      </c>
      <c r="P663" s="243">
        <f ca="1">+IFERROR(INDEX('Hoja de Trabajo para listado'!$A$155:$Z$1048576,MATCH($A663,'Hoja de Trabajo para listado'!$A$155:$A$1048576,0),MATCH((CUADRO!P$4&amp;$E663),'Hoja de Trabajo para listado'!$A$151:$Z$151,0)),0)+IFERROR(INDEX('Hoja de Trabajo para listado'!$AB$155:$BA$1048576,MATCH($A663,'Hoja de Trabajo para listado'!$AB$155:$AB$1048576,0),MATCH((CUADRO!P$4&amp;$E663),'Hoja de Trabajo para listado'!$AB$151:$BA$151,0)),0)+IFERROR(INDEX('Hoja de Trabajo para listado'!$BC$155:$CB$1048576,MATCH($A663,'Hoja de Trabajo para listado'!$BC$155:$BC$1048576,0),MATCH((CUADRO!P$4&amp;$E663),'Hoja de Trabajo para listado'!$BC$151:$CB$151,0)),0)+IFERROR(INDEX('Hoja de Trabajo para listado'!$DE$153:$DG$274,MATCH($A663,'Hoja de Trabajo para listado'!$DE$153:$DE$1048576,0),MATCH((CUADRO!P$4&amp;$E663),'Hoja de Trabajo para listado'!$DE$151:$DG$151,0)),0)+IFERROR(INDEX('Hoja de Trabajo para listado'!$CD$155:$DC$1048576,MATCH($A663,'Hoja de Trabajo para listado'!$CD$155:$CD$1048576,0),MATCH((CUADRO!P$4&amp;$E663),'Hoja de Trabajo para listado'!$CD$151:$DC$151,0)),0)</f>
        <v>0</v>
      </c>
      <c r="Q663" s="243">
        <f ca="1">+IFERROR(INDEX('Hoja de Trabajo para listado'!$A$155:$Z$1048576,MATCH($A663,'Hoja de Trabajo para listado'!$A$155:$A$1048576,0),MATCH((CUADRO!Q$4&amp;$E663),'Hoja de Trabajo para listado'!$A$151:$Z$151,0)),0)+IFERROR(INDEX('Hoja de Trabajo para listado'!$AB$155:$BA$1048576,MATCH($A663,'Hoja de Trabajo para listado'!$AB$155:$AB$1048576,0),MATCH((CUADRO!Q$4&amp;$E663),'Hoja de Trabajo para listado'!$AB$151:$BA$151,0)),0)+IFERROR(INDEX('Hoja de Trabajo para listado'!$BC$155:$CB$1048576,MATCH($A663,'Hoja de Trabajo para listado'!$BC$155:$BC$1048576,0),MATCH((CUADRO!Q$4&amp;$E663),'Hoja de Trabajo para listado'!$BC$151:$CB$151,0)),0)+IFERROR(INDEX('Hoja de Trabajo para listado'!$DE$153:$DG$274,MATCH($A663,'Hoja de Trabajo para listado'!$DE$153:$DE$1048576,0),MATCH((CUADRO!Q$4&amp;$E663),'Hoja de Trabajo para listado'!$DE$151:$DG$151,0)),0)+IFERROR(INDEX('Hoja de Trabajo para listado'!$CD$155:$DC$1048576,MATCH($A663,'Hoja de Trabajo para listado'!$CD$155:$CD$1048576,0),MATCH((CUADRO!Q$4&amp;$E663),'Hoja de Trabajo para listado'!$CD$151:$DC$151,0)),0)</f>
        <v>0</v>
      </c>
      <c r="R663" s="243">
        <f t="shared" ca="1" si="27"/>
        <v>0</v>
      </c>
      <c r="S663" s="249"/>
      <c r="T663" s="243">
        <f ca="1">+T664</f>
        <v>0</v>
      </c>
      <c r="U663" s="242">
        <f t="shared" si="28"/>
        <v>1</v>
      </c>
      <c r="V663" s="333" t="str">
        <f>+VLOOKUP(A663,bd_lista!$A$3:$E$592,5,FALSE)</f>
        <v>Gobiernos Autonomos Municipales</v>
      </c>
      <c r="W663" s="387" t="str">
        <f>+V663</f>
        <v>Gobiernos Autonomos Municipales</v>
      </c>
      <c r="X663" s="242">
        <f>+VLOOKUP(A663,[4]Sheet1!$A$13:$D$744,4,FALSE)</f>
        <v>0</v>
      </c>
      <c r="Y663" s="242" t="e">
        <f>+VLOOKUP(X663,bd_lista!$A$3:$C$592,3,FALSE)</f>
        <v>#N/A</v>
      </c>
      <c r="Z663" s="294">
        <f>+X663</f>
        <v>0</v>
      </c>
      <c r="AA663" s="295" t="e">
        <f>+Y663</f>
        <v>#N/A</v>
      </c>
    </row>
    <row r="664" spans="1:27" customFormat="1" ht="15" hidden="1" customHeight="1">
      <c r="A664" s="32">
        <v>1283</v>
      </c>
      <c r="B664" s="393"/>
      <c r="C664" s="247" t="str">
        <f>+VLOOKUP(A664,bd_lista!$A$3:$C$592,3,FALSE)</f>
        <v>Gobierno Autónomo Municipal de Escoma</v>
      </c>
      <c r="D664" s="390"/>
      <c r="E664" s="244" t="s">
        <v>1305</v>
      </c>
      <c r="F664" s="243">
        <f ca="1">+IFERROR(INDEX('Hoja de Trabajo para listado'!$A$155:$Z$1048576,MATCH($A664,'Hoja de Trabajo para listado'!$A$155:$A$1048576,0),MATCH((CUADRO!F$4&amp;$E664),'Hoja de Trabajo para listado'!$A$151:$Z$151,0)),0)+IFERROR(INDEX('Hoja de Trabajo para listado'!$AB$155:$BA$1048576,MATCH($A664,'Hoja de Trabajo para listado'!$AB$155:$AB$1048576,0),MATCH((CUADRO!F$4&amp;$E664),'Hoja de Trabajo para listado'!$AB$151:$BA$151,0)),0)+IFERROR(INDEX('Hoja de Trabajo para listado'!$BC$155:$CB$1048576,MATCH($A664,'Hoja de Trabajo para listado'!$BC$155:$BC$1048576,0),MATCH((CUADRO!F$4&amp;$E664),'Hoja de Trabajo para listado'!$BC$151:$CB$151,0)),0)+IFERROR(INDEX('Hoja de Trabajo para listado'!$DE$153:$DG$274,MATCH($A664,'Hoja de Trabajo para listado'!$DE$153:$DE$1048576,0),MATCH((CUADRO!F$4&amp;$E664),'Hoja de Trabajo para listado'!$DE$151:$DG$151,0)),0)+IFERROR(INDEX('Hoja de Trabajo para listado'!$CD$155:$DC$1048576,MATCH($A664,'Hoja de Trabajo para listado'!$CD$155:$CD$1048576,0),MATCH((CUADRO!F$4&amp;$E664),'Hoja de Trabajo para listado'!$CD$151:$DC$151,0)),0)</f>
        <v>0</v>
      </c>
      <c r="G664" s="243">
        <f ca="1">+IFERROR(INDEX('Hoja de Trabajo para listado'!$A$155:$Z$1048576,MATCH($A664,'Hoja de Trabajo para listado'!$A$155:$A$1048576,0),MATCH((CUADRO!G$4&amp;$E664),'Hoja de Trabajo para listado'!$A$151:$Z$151,0)),0)+IFERROR(INDEX('Hoja de Trabajo para listado'!$AB$155:$BA$1048576,MATCH($A664,'Hoja de Trabajo para listado'!$AB$155:$AB$1048576,0),MATCH((CUADRO!G$4&amp;$E664),'Hoja de Trabajo para listado'!$AB$151:$BA$151,0)),0)+IFERROR(INDEX('Hoja de Trabajo para listado'!$BC$155:$CB$1048576,MATCH($A664,'Hoja de Trabajo para listado'!$BC$155:$BC$1048576,0),MATCH((CUADRO!G$4&amp;$E664),'Hoja de Trabajo para listado'!$BC$151:$CB$151,0)),0)+IFERROR(INDEX('Hoja de Trabajo para listado'!$DE$153:$DG$274,MATCH($A664,'Hoja de Trabajo para listado'!$DE$153:$DE$1048576,0),MATCH((CUADRO!G$4&amp;$E664),'Hoja de Trabajo para listado'!$DE$151:$DG$151,0)),0)+IFERROR(INDEX('Hoja de Trabajo para listado'!$CD$155:$DC$1048576,MATCH($A664,'Hoja de Trabajo para listado'!$CD$155:$CD$1048576,0),MATCH((CUADRO!G$4&amp;$E664),'Hoja de Trabajo para listado'!$CD$151:$DC$151,0)),0)</f>
        <v>0</v>
      </c>
      <c r="H664" s="243">
        <f ca="1">+IFERROR(INDEX('Hoja de Trabajo para listado'!$A$155:$Z$1048576,MATCH($A664,'Hoja de Trabajo para listado'!$A$155:$A$1048576,0),MATCH((CUADRO!H$4&amp;$E664),'Hoja de Trabajo para listado'!$A$151:$Z$151,0)),0)+IFERROR(INDEX('Hoja de Trabajo para listado'!$AB$155:$BA$1048576,MATCH($A664,'Hoja de Trabajo para listado'!$AB$155:$AB$1048576,0),MATCH((CUADRO!H$4&amp;$E664),'Hoja de Trabajo para listado'!$AB$151:$BA$151,0)),0)+IFERROR(INDEX('Hoja de Trabajo para listado'!$BC$155:$CB$1048576,MATCH($A664,'Hoja de Trabajo para listado'!$BC$155:$BC$1048576,0),MATCH((CUADRO!H$4&amp;$E664),'Hoja de Trabajo para listado'!$BC$151:$CB$151,0)),0)+IFERROR(INDEX('Hoja de Trabajo para listado'!$DE$153:$DG$274,MATCH($A664,'Hoja de Trabajo para listado'!$DE$153:$DE$1048576,0),MATCH((CUADRO!H$4&amp;$E664),'Hoja de Trabajo para listado'!$DE$151:$DG$151,0)),0)+IFERROR(INDEX('Hoja de Trabajo para listado'!$CD$155:$DC$1048576,MATCH($A664,'Hoja de Trabajo para listado'!$CD$155:$CD$1048576,0),MATCH((CUADRO!H$4&amp;$E664),'Hoja de Trabajo para listado'!$CD$151:$DC$151,0)),0)</f>
        <v>0</v>
      </c>
      <c r="I664" s="243">
        <f ca="1">+IFERROR(INDEX('Hoja de Trabajo para listado'!$A$155:$Z$1048576,MATCH($A664,'Hoja de Trabajo para listado'!$A$155:$A$1048576,0),MATCH((CUADRO!I$4&amp;$E664),'Hoja de Trabajo para listado'!$A$151:$Z$151,0)),0)+IFERROR(INDEX('Hoja de Trabajo para listado'!$AB$155:$BA$1048576,MATCH($A664,'Hoja de Trabajo para listado'!$AB$155:$AB$1048576,0),MATCH((CUADRO!I$4&amp;$E664),'Hoja de Trabajo para listado'!$AB$151:$BA$151,0)),0)+IFERROR(INDEX('Hoja de Trabajo para listado'!$BC$155:$CB$1048576,MATCH($A664,'Hoja de Trabajo para listado'!$BC$155:$BC$1048576,0),MATCH((CUADRO!I$4&amp;$E664),'Hoja de Trabajo para listado'!$BC$151:$CB$151,0)),0)+IFERROR(INDEX('Hoja de Trabajo para listado'!$DE$153:$DG$274,MATCH($A664,'Hoja de Trabajo para listado'!$DE$153:$DE$1048576,0),MATCH((CUADRO!I$4&amp;$E664),'Hoja de Trabajo para listado'!$DE$151:$DG$151,0)),0)+IFERROR(INDEX('Hoja de Trabajo para listado'!$CD$155:$DC$1048576,MATCH($A664,'Hoja de Trabajo para listado'!$CD$155:$CD$1048576,0),MATCH((CUADRO!I$4&amp;$E664),'Hoja de Trabajo para listado'!$CD$151:$DC$151,0)),0)</f>
        <v>0</v>
      </c>
      <c r="J664" s="243">
        <f ca="1">+IFERROR(INDEX('Hoja de Trabajo para listado'!$A$155:$Z$1048576,MATCH($A664,'Hoja de Trabajo para listado'!$A$155:$A$1048576,0),MATCH((CUADRO!J$4&amp;$E664),'Hoja de Trabajo para listado'!$A$151:$Z$151,0)),0)+IFERROR(INDEX('Hoja de Trabajo para listado'!$AB$155:$BA$1048576,MATCH($A664,'Hoja de Trabajo para listado'!$AB$155:$AB$1048576,0),MATCH((CUADRO!J$4&amp;$E664),'Hoja de Trabajo para listado'!$AB$151:$BA$151,0)),0)+IFERROR(INDEX('Hoja de Trabajo para listado'!$BC$155:$CB$1048576,MATCH($A664,'Hoja de Trabajo para listado'!$BC$155:$BC$1048576,0),MATCH((CUADRO!J$4&amp;$E664),'Hoja de Trabajo para listado'!$BC$151:$CB$151,0)),0)+IFERROR(INDEX('Hoja de Trabajo para listado'!$DE$153:$DG$274,MATCH($A664,'Hoja de Trabajo para listado'!$DE$153:$DE$1048576,0),MATCH((CUADRO!J$4&amp;$E664),'Hoja de Trabajo para listado'!$DE$151:$DG$151,0)),0)+IFERROR(INDEX('Hoja de Trabajo para listado'!$CD$155:$DC$1048576,MATCH($A664,'Hoja de Trabajo para listado'!$CD$155:$CD$1048576,0),MATCH((CUADRO!J$4&amp;$E664),'Hoja de Trabajo para listado'!$CD$151:$DC$151,0)),0)</f>
        <v>0</v>
      </c>
      <c r="K664" s="243">
        <f ca="1">+IFERROR(INDEX('Hoja de Trabajo para listado'!$A$155:$Z$1048576,MATCH($A664,'Hoja de Trabajo para listado'!$A$155:$A$1048576,0),MATCH((CUADRO!K$4&amp;$E664),'Hoja de Trabajo para listado'!$A$151:$Z$151,0)),0)+IFERROR(INDEX('Hoja de Trabajo para listado'!$AB$155:$BA$1048576,MATCH($A664,'Hoja de Trabajo para listado'!$AB$155:$AB$1048576,0),MATCH((CUADRO!K$4&amp;$E664),'Hoja de Trabajo para listado'!$AB$151:$BA$151,0)),0)+IFERROR(INDEX('Hoja de Trabajo para listado'!$BC$155:$CB$1048576,MATCH($A664,'Hoja de Trabajo para listado'!$BC$155:$BC$1048576,0),MATCH((CUADRO!K$4&amp;$E664),'Hoja de Trabajo para listado'!$BC$151:$CB$151,0)),0)+IFERROR(INDEX('Hoja de Trabajo para listado'!$DE$153:$DG$274,MATCH($A664,'Hoja de Trabajo para listado'!$DE$153:$DE$1048576,0),MATCH((CUADRO!K$4&amp;$E664),'Hoja de Trabajo para listado'!$DE$151:$DG$151,0)),0)+IFERROR(INDEX('Hoja de Trabajo para listado'!$CD$155:$DC$1048576,MATCH($A664,'Hoja de Trabajo para listado'!$CD$155:$CD$1048576,0),MATCH((CUADRO!K$4&amp;$E664),'Hoja de Trabajo para listado'!$CD$151:$DC$151,0)),0)</f>
        <v>0</v>
      </c>
      <c r="L664" s="243">
        <f ca="1">+IFERROR(INDEX('Hoja de Trabajo para listado'!$A$155:$Z$1048576,MATCH($A664,'Hoja de Trabajo para listado'!$A$155:$A$1048576,0),MATCH((CUADRO!L$4&amp;$E664),'Hoja de Trabajo para listado'!$A$151:$Z$151,0)),0)+IFERROR(INDEX('Hoja de Trabajo para listado'!$AB$155:$BA$1048576,MATCH($A664,'Hoja de Trabajo para listado'!$AB$155:$AB$1048576,0),MATCH((CUADRO!L$4&amp;$E664),'Hoja de Trabajo para listado'!$AB$151:$BA$151,0)),0)+IFERROR(INDEX('Hoja de Trabajo para listado'!$BC$155:$CB$1048576,MATCH($A664,'Hoja de Trabajo para listado'!$BC$155:$BC$1048576,0),MATCH((CUADRO!L$4&amp;$E664),'Hoja de Trabajo para listado'!$BC$151:$CB$151,0)),0)+IFERROR(INDEX('Hoja de Trabajo para listado'!$DE$153:$DG$274,MATCH($A664,'Hoja de Trabajo para listado'!$DE$153:$DE$1048576,0),MATCH((CUADRO!L$4&amp;$E664),'Hoja de Trabajo para listado'!$DE$151:$DG$151,0)),0)+IFERROR(INDEX('Hoja de Trabajo para listado'!$CD$155:$DC$1048576,MATCH($A664,'Hoja de Trabajo para listado'!$CD$155:$CD$1048576,0),MATCH((CUADRO!L$4&amp;$E664),'Hoja de Trabajo para listado'!$CD$151:$DC$151,0)),0)</f>
        <v>0</v>
      </c>
      <c r="M664" s="243">
        <f ca="1">+IFERROR(INDEX('Hoja de Trabajo para listado'!$A$155:$Z$1048576,MATCH($A664,'Hoja de Trabajo para listado'!$A$155:$A$1048576,0),MATCH((CUADRO!M$4&amp;$E664),'Hoja de Trabajo para listado'!$A$151:$Z$151,0)),0)+IFERROR(INDEX('Hoja de Trabajo para listado'!$AB$155:$BA$1048576,MATCH($A664,'Hoja de Trabajo para listado'!$AB$155:$AB$1048576,0),MATCH((CUADRO!M$4&amp;$E664),'Hoja de Trabajo para listado'!$AB$151:$BA$151,0)),0)+IFERROR(INDEX('Hoja de Trabajo para listado'!$BC$155:$CB$1048576,MATCH($A664,'Hoja de Trabajo para listado'!$BC$155:$BC$1048576,0),MATCH((CUADRO!M$4&amp;$E664),'Hoja de Trabajo para listado'!$BC$151:$CB$151,0)),0)+IFERROR(INDEX('Hoja de Trabajo para listado'!$DE$153:$DG$274,MATCH($A664,'Hoja de Trabajo para listado'!$DE$153:$DE$1048576,0),MATCH((CUADRO!M$4&amp;$E664),'Hoja de Trabajo para listado'!$DE$151:$DG$151,0)),0)+IFERROR(INDEX('Hoja de Trabajo para listado'!$CD$155:$DC$1048576,MATCH($A664,'Hoja de Trabajo para listado'!$CD$155:$CD$1048576,0),MATCH((CUADRO!M$4&amp;$E664),'Hoja de Trabajo para listado'!$CD$151:$DC$151,0)),0)</f>
        <v>0</v>
      </c>
      <c r="N664" s="243">
        <f ca="1">+IFERROR(INDEX('Hoja de Trabajo para listado'!$A$155:$Z$1048576,MATCH($A664,'Hoja de Trabajo para listado'!$A$155:$A$1048576,0),MATCH((CUADRO!N$4&amp;$E664),'Hoja de Trabajo para listado'!$A$151:$Z$151,0)),0)+IFERROR(INDEX('Hoja de Trabajo para listado'!$AB$155:$BA$1048576,MATCH($A664,'Hoja de Trabajo para listado'!$AB$155:$AB$1048576,0),MATCH((CUADRO!N$4&amp;$E664),'Hoja de Trabajo para listado'!$AB$151:$BA$151,0)),0)+IFERROR(INDEX('Hoja de Trabajo para listado'!$BC$155:$CB$1048576,MATCH($A664,'Hoja de Trabajo para listado'!$BC$155:$BC$1048576,0),MATCH((CUADRO!N$4&amp;$E664),'Hoja de Trabajo para listado'!$BC$151:$CB$151,0)),0)+IFERROR(INDEX('Hoja de Trabajo para listado'!$DE$153:$DG$274,MATCH($A664,'Hoja de Trabajo para listado'!$DE$153:$DE$1048576,0),MATCH((CUADRO!N$4&amp;$E664),'Hoja de Trabajo para listado'!$DE$151:$DG$151,0)),0)+IFERROR(INDEX('Hoja de Trabajo para listado'!$CD$155:$DC$1048576,MATCH($A664,'Hoja de Trabajo para listado'!$CD$155:$CD$1048576,0),MATCH((CUADRO!N$4&amp;$E664),'Hoja de Trabajo para listado'!$CD$151:$DC$151,0)),0)</f>
        <v>0</v>
      </c>
      <c r="O664" s="243">
        <f ca="1">+IFERROR(INDEX('Hoja de Trabajo para listado'!$A$155:$Z$1048576,MATCH($A664,'Hoja de Trabajo para listado'!$A$155:$A$1048576,0),MATCH((CUADRO!O$4&amp;$E664),'Hoja de Trabajo para listado'!$A$151:$Z$151,0)),0)+IFERROR(INDEX('Hoja de Trabajo para listado'!$AB$155:$BA$1048576,MATCH($A664,'Hoja de Trabajo para listado'!$AB$155:$AB$1048576,0),MATCH((CUADRO!O$4&amp;$E664),'Hoja de Trabajo para listado'!$AB$151:$BA$151,0)),0)+IFERROR(INDEX('Hoja de Trabajo para listado'!$BC$155:$CB$1048576,MATCH($A664,'Hoja de Trabajo para listado'!$BC$155:$BC$1048576,0),MATCH((CUADRO!O$4&amp;$E664),'Hoja de Trabajo para listado'!$BC$151:$CB$151,0)),0)+IFERROR(INDEX('Hoja de Trabajo para listado'!$DE$153:$DG$274,MATCH($A664,'Hoja de Trabajo para listado'!$DE$153:$DE$1048576,0),MATCH((CUADRO!O$4&amp;$E664),'Hoja de Trabajo para listado'!$DE$151:$DG$151,0)),0)+IFERROR(INDEX('Hoja de Trabajo para listado'!$CD$155:$DC$1048576,MATCH($A664,'Hoja de Trabajo para listado'!$CD$155:$CD$1048576,0),MATCH((CUADRO!O$4&amp;$E664),'Hoja de Trabajo para listado'!$CD$151:$DC$151,0)),0)</f>
        <v>0</v>
      </c>
      <c r="P664" s="243">
        <f ca="1">+IFERROR(INDEX('Hoja de Trabajo para listado'!$A$155:$Z$1048576,MATCH($A664,'Hoja de Trabajo para listado'!$A$155:$A$1048576,0),MATCH((CUADRO!P$4&amp;$E664),'Hoja de Trabajo para listado'!$A$151:$Z$151,0)),0)+IFERROR(INDEX('Hoja de Trabajo para listado'!$AB$155:$BA$1048576,MATCH($A664,'Hoja de Trabajo para listado'!$AB$155:$AB$1048576,0),MATCH((CUADRO!P$4&amp;$E664),'Hoja de Trabajo para listado'!$AB$151:$BA$151,0)),0)+IFERROR(INDEX('Hoja de Trabajo para listado'!$BC$155:$CB$1048576,MATCH($A664,'Hoja de Trabajo para listado'!$BC$155:$BC$1048576,0),MATCH((CUADRO!P$4&amp;$E664),'Hoja de Trabajo para listado'!$BC$151:$CB$151,0)),0)+IFERROR(INDEX('Hoja de Trabajo para listado'!$DE$153:$DG$274,MATCH($A664,'Hoja de Trabajo para listado'!$DE$153:$DE$1048576,0),MATCH((CUADRO!P$4&amp;$E664),'Hoja de Trabajo para listado'!$DE$151:$DG$151,0)),0)+IFERROR(INDEX('Hoja de Trabajo para listado'!$CD$155:$DC$1048576,MATCH($A664,'Hoja de Trabajo para listado'!$CD$155:$CD$1048576,0),MATCH((CUADRO!P$4&amp;$E664),'Hoja de Trabajo para listado'!$CD$151:$DC$151,0)),0)</f>
        <v>0</v>
      </c>
      <c r="Q664" s="243">
        <f ca="1">+IFERROR(INDEX('Hoja de Trabajo para listado'!$A$155:$Z$1048576,MATCH($A664,'Hoja de Trabajo para listado'!$A$155:$A$1048576,0),MATCH((CUADRO!Q$4&amp;$E664),'Hoja de Trabajo para listado'!$A$151:$Z$151,0)),0)+IFERROR(INDEX('Hoja de Trabajo para listado'!$AB$155:$BA$1048576,MATCH($A664,'Hoja de Trabajo para listado'!$AB$155:$AB$1048576,0),MATCH((CUADRO!Q$4&amp;$E664),'Hoja de Trabajo para listado'!$AB$151:$BA$151,0)),0)+IFERROR(INDEX('Hoja de Trabajo para listado'!$BC$155:$CB$1048576,MATCH($A664,'Hoja de Trabajo para listado'!$BC$155:$BC$1048576,0),MATCH((CUADRO!Q$4&amp;$E664),'Hoja de Trabajo para listado'!$BC$151:$CB$151,0)),0)+IFERROR(INDEX('Hoja de Trabajo para listado'!$DE$153:$DG$274,MATCH($A664,'Hoja de Trabajo para listado'!$DE$153:$DE$1048576,0),MATCH((CUADRO!Q$4&amp;$E664),'Hoja de Trabajo para listado'!$DE$151:$DG$151,0)),0)+IFERROR(INDEX('Hoja de Trabajo para listado'!$CD$155:$DC$1048576,MATCH($A664,'Hoja de Trabajo para listado'!$CD$155:$CD$1048576,0),MATCH((CUADRO!Q$4&amp;$E664),'Hoja de Trabajo para listado'!$CD$151:$DC$151,0)),0)</f>
        <v>0</v>
      </c>
      <c r="R664" s="243">
        <f t="shared" ca="1" si="27"/>
        <v>0</v>
      </c>
      <c r="S664" s="249">
        <f ca="1">+R663+R664</f>
        <v>0</v>
      </c>
      <c r="T664" s="243">
        <f ca="1">+S664</f>
        <v>0</v>
      </c>
      <c r="U664" s="242">
        <f t="shared" si="28"/>
        <v>2</v>
      </c>
      <c r="V664" s="333" t="str">
        <f>+VLOOKUP(A664,bd_lista!$A$3:$E$592,5,FALSE)</f>
        <v>Gobiernos Autonomos Municipales</v>
      </c>
      <c r="W664" s="388"/>
      <c r="X664" s="242">
        <f>+VLOOKUP(A664,[4]Sheet1!$A$13:$D$744,4,FALSE)</f>
        <v>0</v>
      </c>
      <c r="Y664" s="242" t="e">
        <f>+VLOOKUP(X664,bd_lista!$A$3:$C$592,3,FALSE)</f>
        <v>#N/A</v>
      </c>
      <c r="Z664" s="292"/>
      <c r="AA664" s="293"/>
    </row>
    <row r="665" spans="1:27" customFormat="1" ht="15" hidden="1" customHeight="1">
      <c r="A665" s="32">
        <v>1284</v>
      </c>
      <c r="B665" s="392">
        <f>+A665</f>
        <v>1284</v>
      </c>
      <c r="C665" s="247" t="str">
        <f>+VLOOKUP(A665,bd_lista!$A$3:$C$592,3,FALSE)</f>
        <v>Gobierno Autónomo Municipal de Humanata</v>
      </c>
      <c r="D665" s="389" t="str">
        <f>+C665</f>
        <v>Gobierno Autónomo Municipal de Humanata</v>
      </c>
      <c r="E665" s="242" t="s">
        <v>1304</v>
      </c>
      <c r="F665" s="243">
        <f ca="1">+IFERROR(INDEX('Hoja de Trabajo para listado'!$A$155:$Z$1048576,MATCH($A665,'Hoja de Trabajo para listado'!$A$155:$A$1048576,0),MATCH((CUADRO!F$4&amp;$E665),'Hoja de Trabajo para listado'!$A$151:$Z$151,0)),0)+IFERROR(INDEX('Hoja de Trabajo para listado'!$AB$155:$BA$1048576,MATCH($A665,'Hoja de Trabajo para listado'!$AB$155:$AB$1048576,0),MATCH((CUADRO!F$4&amp;$E665),'Hoja de Trabajo para listado'!$AB$151:$BA$151,0)),0)+IFERROR(INDEX('Hoja de Trabajo para listado'!$BC$155:$CB$1048576,MATCH($A665,'Hoja de Trabajo para listado'!$BC$155:$BC$1048576,0),MATCH((CUADRO!F$4&amp;$E665),'Hoja de Trabajo para listado'!$BC$151:$CB$151,0)),0)+IFERROR(INDEX('Hoja de Trabajo para listado'!$DE$153:$DG$274,MATCH($A665,'Hoja de Trabajo para listado'!$DE$153:$DE$1048576,0),MATCH((CUADRO!F$4&amp;$E665),'Hoja de Trabajo para listado'!$DE$151:$DG$151,0)),0)+IFERROR(INDEX('Hoja de Trabajo para listado'!$CD$155:$DC$1048576,MATCH($A665,'Hoja de Trabajo para listado'!$CD$155:$CD$1048576,0),MATCH((CUADRO!F$4&amp;$E665),'Hoja de Trabajo para listado'!$CD$151:$DC$151,0)),0)</f>
        <v>0</v>
      </c>
      <c r="G665" s="243">
        <f ca="1">+IFERROR(INDEX('Hoja de Trabajo para listado'!$A$155:$Z$1048576,MATCH($A665,'Hoja de Trabajo para listado'!$A$155:$A$1048576,0),MATCH((CUADRO!G$4&amp;$E665),'Hoja de Trabajo para listado'!$A$151:$Z$151,0)),0)+IFERROR(INDEX('Hoja de Trabajo para listado'!$AB$155:$BA$1048576,MATCH($A665,'Hoja de Trabajo para listado'!$AB$155:$AB$1048576,0),MATCH((CUADRO!G$4&amp;$E665),'Hoja de Trabajo para listado'!$AB$151:$BA$151,0)),0)+IFERROR(INDEX('Hoja de Trabajo para listado'!$BC$155:$CB$1048576,MATCH($A665,'Hoja de Trabajo para listado'!$BC$155:$BC$1048576,0),MATCH((CUADRO!G$4&amp;$E665),'Hoja de Trabajo para listado'!$BC$151:$CB$151,0)),0)+IFERROR(INDEX('Hoja de Trabajo para listado'!$DE$153:$DG$274,MATCH($A665,'Hoja de Trabajo para listado'!$DE$153:$DE$1048576,0),MATCH((CUADRO!G$4&amp;$E665),'Hoja de Trabajo para listado'!$DE$151:$DG$151,0)),0)+IFERROR(INDEX('Hoja de Trabajo para listado'!$CD$155:$DC$1048576,MATCH($A665,'Hoja de Trabajo para listado'!$CD$155:$CD$1048576,0),MATCH((CUADRO!G$4&amp;$E665),'Hoja de Trabajo para listado'!$CD$151:$DC$151,0)),0)</f>
        <v>0</v>
      </c>
      <c r="H665" s="243">
        <f ca="1">+IFERROR(INDEX('Hoja de Trabajo para listado'!$A$155:$Z$1048576,MATCH($A665,'Hoja de Trabajo para listado'!$A$155:$A$1048576,0),MATCH((CUADRO!H$4&amp;$E665),'Hoja de Trabajo para listado'!$A$151:$Z$151,0)),0)+IFERROR(INDEX('Hoja de Trabajo para listado'!$AB$155:$BA$1048576,MATCH($A665,'Hoja de Trabajo para listado'!$AB$155:$AB$1048576,0),MATCH((CUADRO!H$4&amp;$E665),'Hoja de Trabajo para listado'!$AB$151:$BA$151,0)),0)+IFERROR(INDEX('Hoja de Trabajo para listado'!$BC$155:$CB$1048576,MATCH($A665,'Hoja de Trabajo para listado'!$BC$155:$BC$1048576,0),MATCH((CUADRO!H$4&amp;$E665),'Hoja de Trabajo para listado'!$BC$151:$CB$151,0)),0)+IFERROR(INDEX('Hoja de Trabajo para listado'!$DE$153:$DG$274,MATCH($A665,'Hoja de Trabajo para listado'!$DE$153:$DE$1048576,0),MATCH((CUADRO!H$4&amp;$E665),'Hoja de Trabajo para listado'!$DE$151:$DG$151,0)),0)+IFERROR(INDEX('Hoja de Trabajo para listado'!$CD$155:$DC$1048576,MATCH($A665,'Hoja de Trabajo para listado'!$CD$155:$CD$1048576,0),MATCH((CUADRO!H$4&amp;$E665),'Hoja de Trabajo para listado'!$CD$151:$DC$151,0)),0)</f>
        <v>0</v>
      </c>
      <c r="I665" s="243">
        <f ca="1">+IFERROR(INDEX('Hoja de Trabajo para listado'!$A$155:$Z$1048576,MATCH($A665,'Hoja de Trabajo para listado'!$A$155:$A$1048576,0),MATCH((CUADRO!I$4&amp;$E665),'Hoja de Trabajo para listado'!$A$151:$Z$151,0)),0)+IFERROR(INDEX('Hoja de Trabajo para listado'!$AB$155:$BA$1048576,MATCH($A665,'Hoja de Trabajo para listado'!$AB$155:$AB$1048576,0),MATCH((CUADRO!I$4&amp;$E665),'Hoja de Trabajo para listado'!$AB$151:$BA$151,0)),0)+IFERROR(INDEX('Hoja de Trabajo para listado'!$BC$155:$CB$1048576,MATCH($A665,'Hoja de Trabajo para listado'!$BC$155:$BC$1048576,0),MATCH((CUADRO!I$4&amp;$E665),'Hoja de Trabajo para listado'!$BC$151:$CB$151,0)),0)+IFERROR(INDEX('Hoja de Trabajo para listado'!$DE$153:$DG$274,MATCH($A665,'Hoja de Trabajo para listado'!$DE$153:$DE$1048576,0),MATCH((CUADRO!I$4&amp;$E665),'Hoja de Trabajo para listado'!$DE$151:$DG$151,0)),0)+IFERROR(INDEX('Hoja de Trabajo para listado'!$CD$155:$DC$1048576,MATCH($A665,'Hoja de Trabajo para listado'!$CD$155:$CD$1048576,0),MATCH((CUADRO!I$4&amp;$E665),'Hoja de Trabajo para listado'!$CD$151:$DC$151,0)),0)</f>
        <v>0</v>
      </c>
      <c r="J665" s="243">
        <f ca="1">+IFERROR(INDEX('Hoja de Trabajo para listado'!$A$155:$Z$1048576,MATCH($A665,'Hoja de Trabajo para listado'!$A$155:$A$1048576,0),MATCH((CUADRO!J$4&amp;$E665),'Hoja de Trabajo para listado'!$A$151:$Z$151,0)),0)+IFERROR(INDEX('Hoja de Trabajo para listado'!$AB$155:$BA$1048576,MATCH($A665,'Hoja de Trabajo para listado'!$AB$155:$AB$1048576,0),MATCH((CUADRO!J$4&amp;$E665),'Hoja de Trabajo para listado'!$AB$151:$BA$151,0)),0)+IFERROR(INDEX('Hoja de Trabajo para listado'!$BC$155:$CB$1048576,MATCH($A665,'Hoja de Trabajo para listado'!$BC$155:$BC$1048576,0),MATCH((CUADRO!J$4&amp;$E665),'Hoja de Trabajo para listado'!$BC$151:$CB$151,0)),0)+IFERROR(INDEX('Hoja de Trabajo para listado'!$DE$153:$DG$274,MATCH($A665,'Hoja de Trabajo para listado'!$DE$153:$DE$1048576,0),MATCH((CUADRO!J$4&amp;$E665),'Hoja de Trabajo para listado'!$DE$151:$DG$151,0)),0)+IFERROR(INDEX('Hoja de Trabajo para listado'!$CD$155:$DC$1048576,MATCH($A665,'Hoja de Trabajo para listado'!$CD$155:$CD$1048576,0),MATCH((CUADRO!J$4&amp;$E665),'Hoja de Trabajo para listado'!$CD$151:$DC$151,0)),0)</f>
        <v>0</v>
      </c>
      <c r="K665" s="243">
        <f ca="1">+IFERROR(INDEX('Hoja de Trabajo para listado'!$A$155:$Z$1048576,MATCH($A665,'Hoja de Trabajo para listado'!$A$155:$A$1048576,0),MATCH((CUADRO!K$4&amp;$E665),'Hoja de Trabajo para listado'!$A$151:$Z$151,0)),0)+IFERROR(INDEX('Hoja de Trabajo para listado'!$AB$155:$BA$1048576,MATCH($A665,'Hoja de Trabajo para listado'!$AB$155:$AB$1048576,0),MATCH((CUADRO!K$4&amp;$E665),'Hoja de Trabajo para listado'!$AB$151:$BA$151,0)),0)+IFERROR(INDEX('Hoja de Trabajo para listado'!$BC$155:$CB$1048576,MATCH($A665,'Hoja de Trabajo para listado'!$BC$155:$BC$1048576,0),MATCH((CUADRO!K$4&amp;$E665),'Hoja de Trabajo para listado'!$BC$151:$CB$151,0)),0)+IFERROR(INDEX('Hoja de Trabajo para listado'!$DE$153:$DG$274,MATCH($A665,'Hoja de Trabajo para listado'!$DE$153:$DE$1048576,0),MATCH((CUADRO!K$4&amp;$E665),'Hoja de Trabajo para listado'!$DE$151:$DG$151,0)),0)+IFERROR(INDEX('Hoja de Trabajo para listado'!$CD$155:$DC$1048576,MATCH($A665,'Hoja de Trabajo para listado'!$CD$155:$CD$1048576,0),MATCH((CUADRO!K$4&amp;$E665),'Hoja de Trabajo para listado'!$CD$151:$DC$151,0)),0)</f>
        <v>0</v>
      </c>
      <c r="L665" s="243">
        <f ca="1">+IFERROR(INDEX('Hoja de Trabajo para listado'!$A$155:$Z$1048576,MATCH($A665,'Hoja de Trabajo para listado'!$A$155:$A$1048576,0),MATCH((CUADRO!L$4&amp;$E665),'Hoja de Trabajo para listado'!$A$151:$Z$151,0)),0)+IFERROR(INDEX('Hoja de Trabajo para listado'!$AB$155:$BA$1048576,MATCH($A665,'Hoja de Trabajo para listado'!$AB$155:$AB$1048576,0),MATCH((CUADRO!L$4&amp;$E665),'Hoja de Trabajo para listado'!$AB$151:$BA$151,0)),0)+IFERROR(INDEX('Hoja de Trabajo para listado'!$BC$155:$CB$1048576,MATCH($A665,'Hoja de Trabajo para listado'!$BC$155:$BC$1048576,0),MATCH((CUADRO!L$4&amp;$E665),'Hoja de Trabajo para listado'!$BC$151:$CB$151,0)),0)+IFERROR(INDEX('Hoja de Trabajo para listado'!$DE$153:$DG$274,MATCH($A665,'Hoja de Trabajo para listado'!$DE$153:$DE$1048576,0),MATCH((CUADRO!L$4&amp;$E665),'Hoja de Trabajo para listado'!$DE$151:$DG$151,0)),0)+IFERROR(INDEX('Hoja de Trabajo para listado'!$CD$155:$DC$1048576,MATCH($A665,'Hoja de Trabajo para listado'!$CD$155:$CD$1048576,0),MATCH((CUADRO!L$4&amp;$E665),'Hoja de Trabajo para listado'!$CD$151:$DC$151,0)),0)</f>
        <v>0</v>
      </c>
      <c r="M665" s="243">
        <f ca="1">+IFERROR(INDEX('Hoja de Trabajo para listado'!$A$155:$Z$1048576,MATCH($A665,'Hoja de Trabajo para listado'!$A$155:$A$1048576,0),MATCH((CUADRO!M$4&amp;$E665),'Hoja de Trabajo para listado'!$A$151:$Z$151,0)),0)+IFERROR(INDEX('Hoja de Trabajo para listado'!$AB$155:$BA$1048576,MATCH($A665,'Hoja de Trabajo para listado'!$AB$155:$AB$1048576,0),MATCH((CUADRO!M$4&amp;$E665),'Hoja de Trabajo para listado'!$AB$151:$BA$151,0)),0)+IFERROR(INDEX('Hoja de Trabajo para listado'!$BC$155:$CB$1048576,MATCH($A665,'Hoja de Trabajo para listado'!$BC$155:$BC$1048576,0),MATCH((CUADRO!M$4&amp;$E665),'Hoja de Trabajo para listado'!$BC$151:$CB$151,0)),0)+IFERROR(INDEX('Hoja de Trabajo para listado'!$DE$153:$DG$274,MATCH($A665,'Hoja de Trabajo para listado'!$DE$153:$DE$1048576,0),MATCH((CUADRO!M$4&amp;$E665),'Hoja de Trabajo para listado'!$DE$151:$DG$151,0)),0)+IFERROR(INDEX('Hoja de Trabajo para listado'!$CD$155:$DC$1048576,MATCH($A665,'Hoja de Trabajo para listado'!$CD$155:$CD$1048576,0),MATCH((CUADRO!M$4&amp;$E665),'Hoja de Trabajo para listado'!$CD$151:$DC$151,0)),0)</f>
        <v>0</v>
      </c>
      <c r="N665" s="243">
        <f ca="1">+IFERROR(INDEX('Hoja de Trabajo para listado'!$A$155:$Z$1048576,MATCH($A665,'Hoja de Trabajo para listado'!$A$155:$A$1048576,0),MATCH((CUADRO!N$4&amp;$E665),'Hoja de Trabajo para listado'!$A$151:$Z$151,0)),0)+IFERROR(INDEX('Hoja de Trabajo para listado'!$AB$155:$BA$1048576,MATCH($A665,'Hoja de Trabajo para listado'!$AB$155:$AB$1048576,0),MATCH((CUADRO!N$4&amp;$E665),'Hoja de Trabajo para listado'!$AB$151:$BA$151,0)),0)+IFERROR(INDEX('Hoja de Trabajo para listado'!$BC$155:$CB$1048576,MATCH($A665,'Hoja de Trabajo para listado'!$BC$155:$BC$1048576,0),MATCH((CUADRO!N$4&amp;$E665),'Hoja de Trabajo para listado'!$BC$151:$CB$151,0)),0)+IFERROR(INDEX('Hoja de Trabajo para listado'!$DE$153:$DG$274,MATCH($A665,'Hoja de Trabajo para listado'!$DE$153:$DE$1048576,0),MATCH((CUADRO!N$4&amp;$E665),'Hoja de Trabajo para listado'!$DE$151:$DG$151,0)),0)+IFERROR(INDEX('Hoja de Trabajo para listado'!$CD$155:$DC$1048576,MATCH($A665,'Hoja de Trabajo para listado'!$CD$155:$CD$1048576,0),MATCH((CUADRO!N$4&amp;$E665),'Hoja de Trabajo para listado'!$CD$151:$DC$151,0)),0)</f>
        <v>0</v>
      </c>
      <c r="O665" s="243">
        <f ca="1">+IFERROR(INDEX('Hoja de Trabajo para listado'!$A$155:$Z$1048576,MATCH($A665,'Hoja de Trabajo para listado'!$A$155:$A$1048576,0),MATCH((CUADRO!O$4&amp;$E665),'Hoja de Trabajo para listado'!$A$151:$Z$151,0)),0)+IFERROR(INDEX('Hoja de Trabajo para listado'!$AB$155:$BA$1048576,MATCH($A665,'Hoja de Trabajo para listado'!$AB$155:$AB$1048576,0),MATCH((CUADRO!O$4&amp;$E665),'Hoja de Trabajo para listado'!$AB$151:$BA$151,0)),0)+IFERROR(INDEX('Hoja de Trabajo para listado'!$BC$155:$CB$1048576,MATCH($A665,'Hoja de Trabajo para listado'!$BC$155:$BC$1048576,0),MATCH((CUADRO!O$4&amp;$E665),'Hoja de Trabajo para listado'!$BC$151:$CB$151,0)),0)+IFERROR(INDEX('Hoja de Trabajo para listado'!$DE$153:$DG$274,MATCH($A665,'Hoja de Trabajo para listado'!$DE$153:$DE$1048576,0),MATCH((CUADRO!O$4&amp;$E665),'Hoja de Trabajo para listado'!$DE$151:$DG$151,0)),0)+IFERROR(INDEX('Hoja de Trabajo para listado'!$CD$155:$DC$1048576,MATCH($A665,'Hoja de Trabajo para listado'!$CD$155:$CD$1048576,0),MATCH((CUADRO!O$4&amp;$E665),'Hoja de Trabajo para listado'!$CD$151:$DC$151,0)),0)</f>
        <v>0</v>
      </c>
      <c r="P665" s="243">
        <f ca="1">+IFERROR(INDEX('Hoja de Trabajo para listado'!$A$155:$Z$1048576,MATCH($A665,'Hoja de Trabajo para listado'!$A$155:$A$1048576,0),MATCH((CUADRO!P$4&amp;$E665),'Hoja de Trabajo para listado'!$A$151:$Z$151,0)),0)+IFERROR(INDEX('Hoja de Trabajo para listado'!$AB$155:$BA$1048576,MATCH($A665,'Hoja de Trabajo para listado'!$AB$155:$AB$1048576,0),MATCH((CUADRO!P$4&amp;$E665),'Hoja de Trabajo para listado'!$AB$151:$BA$151,0)),0)+IFERROR(INDEX('Hoja de Trabajo para listado'!$BC$155:$CB$1048576,MATCH($A665,'Hoja de Trabajo para listado'!$BC$155:$BC$1048576,0),MATCH((CUADRO!P$4&amp;$E665),'Hoja de Trabajo para listado'!$BC$151:$CB$151,0)),0)+IFERROR(INDEX('Hoja de Trabajo para listado'!$DE$153:$DG$274,MATCH($A665,'Hoja de Trabajo para listado'!$DE$153:$DE$1048576,0),MATCH((CUADRO!P$4&amp;$E665),'Hoja de Trabajo para listado'!$DE$151:$DG$151,0)),0)+IFERROR(INDEX('Hoja de Trabajo para listado'!$CD$155:$DC$1048576,MATCH($A665,'Hoja de Trabajo para listado'!$CD$155:$CD$1048576,0),MATCH((CUADRO!P$4&amp;$E665),'Hoja de Trabajo para listado'!$CD$151:$DC$151,0)),0)</f>
        <v>0</v>
      </c>
      <c r="Q665" s="243">
        <f ca="1">+IFERROR(INDEX('Hoja de Trabajo para listado'!$A$155:$Z$1048576,MATCH($A665,'Hoja de Trabajo para listado'!$A$155:$A$1048576,0),MATCH((CUADRO!Q$4&amp;$E665),'Hoja de Trabajo para listado'!$A$151:$Z$151,0)),0)+IFERROR(INDEX('Hoja de Trabajo para listado'!$AB$155:$BA$1048576,MATCH($A665,'Hoja de Trabajo para listado'!$AB$155:$AB$1048576,0),MATCH((CUADRO!Q$4&amp;$E665),'Hoja de Trabajo para listado'!$AB$151:$BA$151,0)),0)+IFERROR(INDEX('Hoja de Trabajo para listado'!$BC$155:$CB$1048576,MATCH($A665,'Hoja de Trabajo para listado'!$BC$155:$BC$1048576,0),MATCH((CUADRO!Q$4&amp;$E665),'Hoja de Trabajo para listado'!$BC$151:$CB$151,0)),0)+IFERROR(INDEX('Hoja de Trabajo para listado'!$DE$153:$DG$274,MATCH($A665,'Hoja de Trabajo para listado'!$DE$153:$DE$1048576,0),MATCH((CUADRO!Q$4&amp;$E665),'Hoja de Trabajo para listado'!$DE$151:$DG$151,0)),0)+IFERROR(INDEX('Hoja de Trabajo para listado'!$CD$155:$DC$1048576,MATCH($A665,'Hoja de Trabajo para listado'!$CD$155:$CD$1048576,0),MATCH((CUADRO!Q$4&amp;$E665),'Hoja de Trabajo para listado'!$CD$151:$DC$151,0)),0)</f>
        <v>0</v>
      </c>
      <c r="R665" s="243">
        <f t="shared" ca="1" si="27"/>
        <v>0</v>
      </c>
      <c r="S665" s="249"/>
      <c r="T665" s="243">
        <f ca="1">+T666</f>
        <v>0</v>
      </c>
      <c r="U665" s="242">
        <f t="shared" si="28"/>
        <v>1</v>
      </c>
      <c r="V665" s="333" t="str">
        <f>+VLOOKUP(A665,bd_lista!$A$3:$E$592,5,FALSE)</f>
        <v>Gobiernos Autonomos Municipales</v>
      </c>
      <c r="W665" s="387" t="str">
        <f>+V665</f>
        <v>Gobiernos Autonomos Municipales</v>
      </c>
      <c r="X665" s="242">
        <f>+VLOOKUP(A665,[4]Sheet1!$A$13:$D$744,4,FALSE)</f>
        <v>0</v>
      </c>
      <c r="Y665" s="242" t="e">
        <f>+VLOOKUP(X665,bd_lista!$A$3:$C$592,3,FALSE)</f>
        <v>#N/A</v>
      </c>
      <c r="Z665" s="294">
        <f>+X665</f>
        <v>0</v>
      </c>
      <c r="AA665" s="295" t="e">
        <f>+Y665</f>
        <v>#N/A</v>
      </c>
    </row>
    <row r="666" spans="1:27" customFormat="1" ht="15" hidden="1" customHeight="1">
      <c r="A666" s="32">
        <v>1284</v>
      </c>
      <c r="B666" s="393"/>
      <c r="C666" s="247" t="str">
        <f>+VLOOKUP(A666,bd_lista!$A$3:$C$592,3,FALSE)</f>
        <v>Gobierno Autónomo Municipal de Humanata</v>
      </c>
      <c r="D666" s="390"/>
      <c r="E666" s="244" t="s">
        <v>1305</v>
      </c>
      <c r="F666" s="243">
        <f ca="1">+IFERROR(INDEX('Hoja de Trabajo para listado'!$A$155:$Z$1048576,MATCH($A666,'Hoja de Trabajo para listado'!$A$155:$A$1048576,0),MATCH((CUADRO!F$4&amp;$E666),'Hoja de Trabajo para listado'!$A$151:$Z$151,0)),0)+IFERROR(INDEX('Hoja de Trabajo para listado'!$AB$155:$BA$1048576,MATCH($A666,'Hoja de Trabajo para listado'!$AB$155:$AB$1048576,0),MATCH((CUADRO!F$4&amp;$E666),'Hoja de Trabajo para listado'!$AB$151:$BA$151,0)),0)+IFERROR(INDEX('Hoja de Trabajo para listado'!$BC$155:$CB$1048576,MATCH($A666,'Hoja de Trabajo para listado'!$BC$155:$BC$1048576,0),MATCH((CUADRO!F$4&amp;$E666),'Hoja de Trabajo para listado'!$BC$151:$CB$151,0)),0)+IFERROR(INDEX('Hoja de Trabajo para listado'!$DE$153:$DG$274,MATCH($A666,'Hoja de Trabajo para listado'!$DE$153:$DE$1048576,0),MATCH((CUADRO!F$4&amp;$E666),'Hoja de Trabajo para listado'!$DE$151:$DG$151,0)),0)+IFERROR(INDEX('Hoja de Trabajo para listado'!$CD$155:$DC$1048576,MATCH($A666,'Hoja de Trabajo para listado'!$CD$155:$CD$1048576,0),MATCH((CUADRO!F$4&amp;$E666),'Hoja de Trabajo para listado'!$CD$151:$DC$151,0)),0)</f>
        <v>0</v>
      </c>
      <c r="G666" s="243">
        <f ca="1">+IFERROR(INDEX('Hoja de Trabajo para listado'!$A$155:$Z$1048576,MATCH($A666,'Hoja de Trabajo para listado'!$A$155:$A$1048576,0),MATCH((CUADRO!G$4&amp;$E666),'Hoja de Trabajo para listado'!$A$151:$Z$151,0)),0)+IFERROR(INDEX('Hoja de Trabajo para listado'!$AB$155:$BA$1048576,MATCH($A666,'Hoja de Trabajo para listado'!$AB$155:$AB$1048576,0),MATCH((CUADRO!G$4&amp;$E666),'Hoja de Trabajo para listado'!$AB$151:$BA$151,0)),0)+IFERROR(INDEX('Hoja de Trabajo para listado'!$BC$155:$CB$1048576,MATCH($A666,'Hoja de Trabajo para listado'!$BC$155:$BC$1048576,0),MATCH((CUADRO!G$4&amp;$E666),'Hoja de Trabajo para listado'!$BC$151:$CB$151,0)),0)+IFERROR(INDEX('Hoja de Trabajo para listado'!$DE$153:$DG$274,MATCH($A666,'Hoja de Trabajo para listado'!$DE$153:$DE$1048576,0),MATCH((CUADRO!G$4&amp;$E666),'Hoja de Trabajo para listado'!$DE$151:$DG$151,0)),0)+IFERROR(INDEX('Hoja de Trabajo para listado'!$CD$155:$DC$1048576,MATCH($A666,'Hoja de Trabajo para listado'!$CD$155:$CD$1048576,0),MATCH((CUADRO!G$4&amp;$E666),'Hoja de Trabajo para listado'!$CD$151:$DC$151,0)),0)</f>
        <v>0</v>
      </c>
      <c r="H666" s="243">
        <f ca="1">+IFERROR(INDEX('Hoja de Trabajo para listado'!$A$155:$Z$1048576,MATCH($A666,'Hoja de Trabajo para listado'!$A$155:$A$1048576,0),MATCH((CUADRO!H$4&amp;$E666),'Hoja de Trabajo para listado'!$A$151:$Z$151,0)),0)+IFERROR(INDEX('Hoja de Trabajo para listado'!$AB$155:$BA$1048576,MATCH($A666,'Hoja de Trabajo para listado'!$AB$155:$AB$1048576,0),MATCH((CUADRO!H$4&amp;$E666),'Hoja de Trabajo para listado'!$AB$151:$BA$151,0)),0)+IFERROR(INDEX('Hoja de Trabajo para listado'!$BC$155:$CB$1048576,MATCH($A666,'Hoja de Trabajo para listado'!$BC$155:$BC$1048576,0),MATCH((CUADRO!H$4&amp;$E666),'Hoja de Trabajo para listado'!$BC$151:$CB$151,0)),0)+IFERROR(INDEX('Hoja de Trabajo para listado'!$DE$153:$DG$274,MATCH($A666,'Hoja de Trabajo para listado'!$DE$153:$DE$1048576,0),MATCH((CUADRO!H$4&amp;$E666),'Hoja de Trabajo para listado'!$DE$151:$DG$151,0)),0)+IFERROR(INDEX('Hoja de Trabajo para listado'!$CD$155:$DC$1048576,MATCH($A666,'Hoja de Trabajo para listado'!$CD$155:$CD$1048576,0),MATCH((CUADRO!H$4&amp;$E666),'Hoja de Trabajo para listado'!$CD$151:$DC$151,0)),0)</f>
        <v>0</v>
      </c>
      <c r="I666" s="243">
        <f ca="1">+IFERROR(INDEX('Hoja de Trabajo para listado'!$A$155:$Z$1048576,MATCH($A666,'Hoja de Trabajo para listado'!$A$155:$A$1048576,0),MATCH((CUADRO!I$4&amp;$E666),'Hoja de Trabajo para listado'!$A$151:$Z$151,0)),0)+IFERROR(INDEX('Hoja de Trabajo para listado'!$AB$155:$BA$1048576,MATCH($A666,'Hoja de Trabajo para listado'!$AB$155:$AB$1048576,0),MATCH((CUADRO!I$4&amp;$E666),'Hoja de Trabajo para listado'!$AB$151:$BA$151,0)),0)+IFERROR(INDEX('Hoja de Trabajo para listado'!$BC$155:$CB$1048576,MATCH($A666,'Hoja de Trabajo para listado'!$BC$155:$BC$1048576,0),MATCH((CUADRO!I$4&amp;$E666),'Hoja de Trabajo para listado'!$BC$151:$CB$151,0)),0)+IFERROR(INDEX('Hoja de Trabajo para listado'!$DE$153:$DG$274,MATCH($A666,'Hoja de Trabajo para listado'!$DE$153:$DE$1048576,0),MATCH((CUADRO!I$4&amp;$E666),'Hoja de Trabajo para listado'!$DE$151:$DG$151,0)),0)+IFERROR(INDEX('Hoja de Trabajo para listado'!$CD$155:$DC$1048576,MATCH($A666,'Hoja de Trabajo para listado'!$CD$155:$CD$1048576,0),MATCH((CUADRO!I$4&amp;$E666),'Hoja de Trabajo para listado'!$CD$151:$DC$151,0)),0)</f>
        <v>0</v>
      </c>
      <c r="J666" s="243">
        <f ca="1">+IFERROR(INDEX('Hoja de Trabajo para listado'!$A$155:$Z$1048576,MATCH($A666,'Hoja de Trabajo para listado'!$A$155:$A$1048576,0),MATCH((CUADRO!J$4&amp;$E666),'Hoja de Trabajo para listado'!$A$151:$Z$151,0)),0)+IFERROR(INDEX('Hoja de Trabajo para listado'!$AB$155:$BA$1048576,MATCH($A666,'Hoja de Trabajo para listado'!$AB$155:$AB$1048576,0),MATCH((CUADRO!J$4&amp;$E666),'Hoja de Trabajo para listado'!$AB$151:$BA$151,0)),0)+IFERROR(INDEX('Hoja de Trabajo para listado'!$BC$155:$CB$1048576,MATCH($A666,'Hoja de Trabajo para listado'!$BC$155:$BC$1048576,0),MATCH((CUADRO!J$4&amp;$E666),'Hoja de Trabajo para listado'!$BC$151:$CB$151,0)),0)+IFERROR(INDEX('Hoja de Trabajo para listado'!$DE$153:$DG$274,MATCH($A666,'Hoja de Trabajo para listado'!$DE$153:$DE$1048576,0),MATCH((CUADRO!J$4&amp;$E666),'Hoja de Trabajo para listado'!$DE$151:$DG$151,0)),0)+IFERROR(INDEX('Hoja de Trabajo para listado'!$CD$155:$DC$1048576,MATCH($A666,'Hoja de Trabajo para listado'!$CD$155:$CD$1048576,0),MATCH((CUADRO!J$4&amp;$E666),'Hoja de Trabajo para listado'!$CD$151:$DC$151,0)),0)</f>
        <v>0</v>
      </c>
      <c r="K666" s="243">
        <f ca="1">+IFERROR(INDEX('Hoja de Trabajo para listado'!$A$155:$Z$1048576,MATCH($A666,'Hoja de Trabajo para listado'!$A$155:$A$1048576,0),MATCH((CUADRO!K$4&amp;$E666),'Hoja de Trabajo para listado'!$A$151:$Z$151,0)),0)+IFERROR(INDEX('Hoja de Trabajo para listado'!$AB$155:$BA$1048576,MATCH($A666,'Hoja de Trabajo para listado'!$AB$155:$AB$1048576,0),MATCH((CUADRO!K$4&amp;$E666),'Hoja de Trabajo para listado'!$AB$151:$BA$151,0)),0)+IFERROR(INDEX('Hoja de Trabajo para listado'!$BC$155:$CB$1048576,MATCH($A666,'Hoja de Trabajo para listado'!$BC$155:$BC$1048576,0),MATCH((CUADRO!K$4&amp;$E666),'Hoja de Trabajo para listado'!$BC$151:$CB$151,0)),0)+IFERROR(INDEX('Hoja de Trabajo para listado'!$DE$153:$DG$274,MATCH($A666,'Hoja de Trabajo para listado'!$DE$153:$DE$1048576,0),MATCH((CUADRO!K$4&amp;$E666),'Hoja de Trabajo para listado'!$DE$151:$DG$151,0)),0)+IFERROR(INDEX('Hoja de Trabajo para listado'!$CD$155:$DC$1048576,MATCH($A666,'Hoja de Trabajo para listado'!$CD$155:$CD$1048576,0),MATCH((CUADRO!K$4&amp;$E666),'Hoja de Trabajo para listado'!$CD$151:$DC$151,0)),0)</f>
        <v>0</v>
      </c>
      <c r="L666" s="243">
        <f ca="1">+IFERROR(INDEX('Hoja de Trabajo para listado'!$A$155:$Z$1048576,MATCH($A666,'Hoja de Trabajo para listado'!$A$155:$A$1048576,0),MATCH((CUADRO!L$4&amp;$E666),'Hoja de Trabajo para listado'!$A$151:$Z$151,0)),0)+IFERROR(INDEX('Hoja de Trabajo para listado'!$AB$155:$BA$1048576,MATCH($A666,'Hoja de Trabajo para listado'!$AB$155:$AB$1048576,0),MATCH((CUADRO!L$4&amp;$E666),'Hoja de Trabajo para listado'!$AB$151:$BA$151,0)),0)+IFERROR(INDEX('Hoja de Trabajo para listado'!$BC$155:$CB$1048576,MATCH($A666,'Hoja de Trabajo para listado'!$BC$155:$BC$1048576,0),MATCH((CUADRO!L$4&amp;$E666),'Hoja de Trabajo para listado'!$BC$151:$CB$151,0)),0)+IFERROR(INDEX('Hoja de Trabajo para listado'!$DE$153:$DG$274,MATCH($A666,'Hoja de Trabajo para listado'!$DE$153:$DE$1048576,0),MATCH((CUADRO!L$4&amp;$E666),'Hoja de Trabajo para listado'!$DE$151:$DG$151,0)),0)+IFERROR(INDEX('Hoja de Trabajo para listado'!$CD$155:$DC$1048576,MATCH($A666,'Hoja de Trabajo para listado'!$CD$155:$CD$1048576,0),MATCH((CUADRO!L$4&amp;$E666),'Hoja de Trabajo para listado'!$CD$151:$DC$151,0)),0)</f>
        <v>0</v>
      </c>
      <c r="M666" s="243">
        <f ca="1">+IFERROR(INDEX('Hoja de Trabajo para listado'!$A$155:$Z$1048576,MATCH($A666,'Hoja de Trabajo para listado'!$A$155:$A$1048576,0),MATCH((CUADRO!M$4&amp;$E666),'Hoja de Trabajo para listado'!$A$151:$Z$151,0)),0)+IFERROR(INDEX('Hoja de Trabajo para listado'!$AB$155:$BA$1048576,MATCH($A666,'Hoja de Trabajo para listado'!$AB$155:$AB$1048576,0),MATCH((CUADRO!M$4&amp;$E666),'Hoja de Trabajo para listado'!$AB$151:$BA$151,0)),0)+IFERROR(INDEX('Hoja de Trabajo para listado'!$BC$155:$CB$1048576,MATCH($A666,'Hoja de Trabajo para listado'!$BC$155:$BC$1048576,0),MATCH((CUADRO!M$4&amp;$E666),'Hoja de Trabajo para listado'!$BC$151:$CB$151,0)),0)+IFERROR(INDEX('Hoja de Trabajo para listado'!$DE$153:$DG$274,MATCH($A666,'Hoja de Trabajo para listado'!$DE$153:$DE$1048576,0),MATCH((CUADRO!M$4&amp;$E666),'Hoja de Trabajo para listado'!$DE$151:$DG$151,0)),0)+IFERROR(INDEX('Hoja de Trabajo para listado'!$CD$155:$DC$1048576,MATCH($A666,'Hoja de Trabajo para listado'!$CD$155:$CD$1048576,0),MATCH((CUADRO!M$4&amp;$E666),'Hoja de Trabajo para listado'!$CD$151:$DC$151,0)),0)</f>
        <v>0</v>
      </c>
      <c r="N666" s="243">
        <f ca="1">+IFERROR(INDEX('Hoja de Trabajo para listado'!$A$155:$Z$1048576,MATCH($A666,'Hoja de Trabajo para listado'!$A$155:$A$1048576,0),MATCH((CUADRO!N$4&amp;$E666),'Hoja de Trabajo para listado'!$A$151:$Z$151,0)),0)+IFERROR(INDEX('Hoja de Trabajo para listado'!$AB$155:$BA$1048576,MATCH($A666,'Hoja de Trabajo para listado'!$AB$155:$AB$1048576,0),MATCH((CUADRO!N$4&amp;$E666),'Hoja de Trabajo para listado'!$AB$151:$BA$151,0)),0)+IFERROR(INDEX('Hoja de Trabajo para listado'!$BC$155:$CB$1048576,MATCH($A666,'Hoja de Trabajo para listado'!$BC$155:$BC$1048576,0),MATCH((CUADRO!N$4&amp;$E666),'Hoja de Trabajo para listado'!$BC$151:$CB$151,0)),0)+IFERROR(INDEX('Hoja de Trabajo para listado'!$DE$153:$DG$274,MATCH($A666,'Hoja de Trabajo para listado'!$DE$153:$DE$1048576,0),MATCH((CUADRO!N$4&amp;$E666),'Hoja de Trabajo para listado'!$DE$151:$DG$151,0)),0)+IFERROR(INDEX('Hoja de Trabajo para listado'!$CD$155:$DC$1048576,MATCH($A666,'Hoja de Trabajo para listado'!$CD$155:$CD$1048576,0),MATCH((CUADRO!N$4&amp;$E666),'Hoja de Trabajo para listado'!$CD$151:$DC$151,0)),0)</f>
        <v>0</v>
      </c>
      <c r="O666" s="243">
        <f ca="1">+IFERROR(INDEX('Hoja de Trabajo para listado'!$A$155:$Z$1048576,MATCH($A666,'Hoja de Trabajo para listado'!$A$155:$A$1048576,0),MATCH((CUADRO!O$4&amp;$E666),'Hoja de Trabajo para listado'!$A$151:$Z$151,0)),0)+IFERROR(INDEX('Hoja de Trabajo para listado'!$AB$155:$BA$1048576,MATCH($A666,'Hoja de Trabajo para listado'!$AB$155:$AB$1048576,0),MATCH((CUADRO!O$4&amp;$E666),'Hoja de Trabajo para listado'!$AB$151:$BA$151,0)),0)+IFERROR(INDEX('Hoja de Trabajo para listado'!$BC$155:$CB$1048576,MATCH($A666,'Hoja de Trabajo para listado'!$BC$155:$BC$1048576,0),MATCH((CUADRO!O$4&amp;$E666),'Hoja de Trabajo para listado'!$BC$151:$CB$151,0)),0)+IFERROR(INDEX('Hoja de Trabajo para listado'!$DE$153:$DG$274,MATCH($A666,'Hoja de Trabajo para listado'!$DE$153:$DE$1048576,0),MATCH((CUADRO!O$4&amp;$E666),'Hoja de Trabajo para listado'!$DE$151:$DG$151,0)),0)+IFERROR(INDEX('Hoja de Trabajo para listado'!$CD$155:$DC$1048576,MATCH($A666,'Hoja de Trabajo para listado'!$CD$155:$CD$1048576,0),MATCH((CUADRO!O$4&amp;$E666),'Hoja de Trabajo para listado'!$CD$151:$DC$151,0)),0)</f>
        <v>0</v>
      </c>
      <c r="P666" s="243">
        <f ca="1">+IFERROR(INDEX('Hoja de Trabajo para listado'!$A$155:$Z$1048576,MATCH($A666,'Hoja de Trabajo para listado'!$A$155:$A$1048576,0),MATCH((CUADRO!P$4&amp;$E666),'Hoja de Trabajo para listado'!$A$151:$Z$151,0)),0)+IFERROR(INDEX('Hoja de Trabajo para listado'!$AB$155:$BA$1048576,MATCH($A666,'Hoja de Trabajo para listado'!$AB$155:$AB$1048576,0),MATCH((CUADRO!P$4&amp;$E666),'Hoja de Trabajo para listado'!$AB$151:$BA$151,0)),0)+IFERROR(INDEX('Hoja de Trabajo para listado'!$BC$155:$CB$1048576,MATCH($A666,'Hoja de Trabajo para listado'!$BC$155:$BC$1048576,0),MATCH((CUADRO!P$4&amp;$E666),'Hoja de Trabajo para listado'!$BC$151:$CB$151,0)),0)+IFERROR(INDEX('Hoja de Trabajo para listado'!$DE$153:$DG$274,MATCH($A666,'Hoja de Trabajo para listado'!$DE$153:$DE$1048576,0),MATCH((CUADRO!P$4&amp;$E666),'Hoja de Trabajo para listado'!$DE$151:$DG$151,0)),0)+IFERROR(INDEX('Hoja de Trabajo para listado'!$CD$155:$DC$1048576,MATCH($A666,'Hoja de Trabajo para listado'!$CD$155:$CD$1048576,0),MATCH((CUADRO!P$4&amp;$E666),'Hoja de Trabajo para listado'!$CD$151:$DC$151,0)),0)</f>
        <v>0</v>
      </c>
      <c r="Q666" s="243">
        <f ca="1">+IFERROR(INDEX('Hoja de Trabajo para listado'!$A$155:$Z$1048576,MATCH($A666,'Hoja de Trabajo para listado'!$A$155:$A$1048576,0),MATCH((CUADRO!Q$4&amp;$E666),'Hoja de Trabajo para listado'!$A$151:$Z$151,0)),0)+IFERROR(INDEX('Hoja de Trabajo para listado'!$AB$155:$BA$1048576,MATCH($A666,'Hoja de Trabajo para listado'!$AB$155:$AB$1048576,0),MATCH((CUADRO!Q$4&amp;$E666),'Hoja de Trabajo para listado'!$AB$151:$BA$151,0)),0)+IFERROR(INDEX('Hoja de Trabajo para listado'!$BC$155:$CB$1048576,MATCH($A666,'Hoja de Trabajo para listado'!$BC$155:$BC$1048576,0),MATCH((CUADRO!Q$4&amp;$E666),'Hoja de Trabajo para listado'!$BC$151:$CB$151,0)),0)+IFERROR(INDEX('Hoja de Trabajo para listado'!$DE$153:$DG$274,MATCH($A666,'Hoja de Trabajo para listado'!$DE$153:$DE$1048576,0),MATCH((CUADRO!Q$4&amp;$E666),'Hoja de Trabajo para listado'!$DE$151:$DG$151,0)),0)+IFERROR(INDEX('Hoja de Trabajo para listado'!$CD$155:$DC$1048576,MATCH($A666,'Hoja de Trabajo para listado'!$CD$155:$CD$1048576,0),MATCH((CUADRO!Q$4&amp;$E666),'Hoja de Trabajo para listado'!$CD$151:$DC$151,0)),0)</f>
        <v>0</v>
      </c>
      <c r="R666" s="243">
        <f t="shared" ca="1" si="27"/>
        <v>0</v>
      </c>
      <c r="S666" s="249">
        <f ca="1">+R665+R666</f>
        <v>0</v>
      </c>
      <c r="T666" s="243">
        <f ca="1">+S666</f>
        <v>0</v>
      </c>
      <c r="U666" s="242">
        <f t="shared" si="28"/>
        <v>2</v>
      </c>
      <c r="V666" s="333" t="str">
        <f>+VLOOKUP(A666,bd_lista!$A$3:$E$592,5,FALSE)</f>
        <v>Gobiernos Autonomos Municipales</v>
      </c>
      <c r="W666" s="388"/>
      <c r="X666" s="242">
        <f>+VLOOKUP(A666,[4]Sheet1!$A$13:$D$744,4,FALSE)</f>
        <v>0</v>
      </c>
      <c r="Y666" s="242" t="e">
        <f>+VLOOKUP(X666,bd_lista!$A$3:$C$592,3,FALSE)</f>
        <v>#N/A</v>
      </c>
      <c r="Z666" s="292"/>
      <c r="AA666" s="293"/>
    </row>
    <row r="667" spans="1:27" customFormat="1" ht="27" hidden="1" customHeight="1">
      <c r="A667" s="32">
        <v>1285</v>
      </c>
      <c r="B667" s="392">
        <f>+A667</f>
        <v>1285</v>
      </c>
      <c r="C667" s="247" t="str">
        <f>+VLOOKUP(A667,bd_lista!$A$3:$C$592,3,FALSE)</f>
        <v>Gobierno Autónomo Municipal de Alto Beni</v>
      </c>
      <c r="D667" s="389" t="str">
        <f>+C667</f>
        <v>Gobierno Autónomo Municipal de Alto Beni</v>
      </c>
      <c r="E667" s="242" t="s">
        <v>1304</v>
      </c>
      <c r="F667" s="243">
        <f ca="1">+IFERROR(INDEX('Hoja de Trabajo para listado'!$A$155:$Z$1048576,MATCH($A667,'Hoja de Trabajo para listado'!$A$155:$A$1048576,0),MATCH((CUADRO!F$4&amp;$E667),'Hoja de Trabajo para listado'!$A$151:$Z$151,0)),0)+IFERROR(INDEX('Hoja de Trabajo para listado'!$AB$155:$BA$1048576,MATCH($A667,'Hoja de Trabajo para listado'!$AB$155:$AB$1048576,0),MATCH((CUADRO!F$4&amp;$E667),'Hoja de Trabajo para listado'!$AB$151:$BA$151,0)),0)+IFERROR(INDEX('Hoja de Trabajo para listado'!$BC$155:$CB$1048576,MATCH($A667,'Hoja de Trabajo para listado'!$BC$155:$BC$1048576,0),MATCH((CUADRO!F$4&amp;$E667),'Hoja de Trabajo para listado'!$BC$151:$CB$151,0)),0)+IFERROR(INDEX('Hoja de Trabajo para listado'!$DE$153:$DG$274,MATCH($A667,'Hoja de Trabajo para listado'!$DE$153:$DE$1048576,0),MATCH((CUADRO!F$4&amp;$E667),'Hoja de Trabajo para listado'!$DE$151:$DG$151,0)),0)+IFERROR(INDEX('Hoja de Trabajo para listado'!$CD$155:$DC$1048576,MATCH($A667,'Hoja de Trabajo para listado'!$CD$155:$CD$1048576,0),MATCH((CUADRO!F$4&amp;$E667),'Hoja de Trabajo para listado'!$CD$151:$DC$151,0)),0)</f>
        <v>0</v>
      </c>
      <c r="G667" s="243">
        <f ca="1">+IFERROR(INDEX('Hoja de Trabajo para listado'!$A$155:$Z$1048576,MATCH($A667,'Hoja de Trabajo para listado'!$A$155:$A$1048576,0),MATCH((CUADRO!G$4&amp;$E667),'Hoja de Trabajo para listado'!$A$151:$Z$151,0)),0)+IFERROR(INDEX('Hoja de Trabajo para listado'!$AB$155:$BA$1048576,MATCH($A667,'Hoja de Trabajo para listado'!$AB$155:$AB$1048576,0),MATCH((CUADRO!G$4&amp;$E667),'Hoja de Trabajo para listado'!$AB$151:$BA$151,0)),0)+IFERROR(INDEX('Hoja de Trabajo para listado'!$BC$155:$CB$1048576,MATCH($A667,'Hoja de Trabajo para listado'!$BC$155:$BC$1048576,0),MATCH((CUADRO!G$4&amp;$E667),'Hoja de Trabajo para listado'!$BC$151:$CB$151,0)),0)+IFERROR(INDEX('Hoja de Trabajo para listado'!$DE$153:$DG$274,MATCH($A667,'Hoja de Trabajo para listado'!$DE$153:$DE$1048576,0),MATCH((CUADRO!G$4&amp;$E667),'Hoja de Trabajo para listado'!$DE$151:$DG$151,0)),0)+IFERROR(INDEX('Hoja de Trabajo para listado'!$CD$155:$DC$1048576,MATCH($A667,'Hoja de Trabajo para listado'!$CD$155:$CD$1048576,0),MATCH((CUADRO!G$4&amp;$E667),'Hoja de Trabajo para listado'!$CD$151:$DC$151,0)),0)</f>
        <v>0</v>
      </c>
      <c r="H667" s="243">
        <f ca="1">+IFERROR(INDEX('Hoja de Trabajo para listado'!$A$155:$Z$1048576,MATCH($A667,'Hoja de Trabajo para listado'!$A$155:$A$1048576,0),MATCH((CUADRO!H$4&amp;$E667),'Hoja de Trabajo para listado'!$A$151:$Z$151,0)),0)+IFERROR(INDEX('Hoja de Trabajo para listado'!$AB$155:$BA$1048576,MATCH($A667,'Hoja de Trabajo para listado'!$AB$155:$AB$1048576,0),MATCH((CUADRO!H$4&amp;$E667),'Hoja de Trabajo para listado'!$AB$151:$BA$151,0)),0)+IFERROR(INDEX('Hoja de Trabajo para listado'!$BC$155:$CB$1048576,MATCH($A667,'Hoja de Trabajo para listado'!$BC$155:$BC$1048576,0),MATCH((CUADRO!H$4&amp;$E667),'Hoja de Trabajo para listado'!$BC$151:$CB$151,0)),0)+IFERROR(INDEX('Hoja de Trabajo para listado'!$DE$153:$DG$274,MATCH($A667,'Hoja de Trabajo para listado'!$DE$153:$DE$1048576,0),MATCH((CUADRO!H$4&amp;$E667),'Hoja de Trabajo para listado'!$DE$151:$DG$151,0)),0)+IFERROR(INDEX('Hoja de Trabajo para listado'!$CD$155:$DC$1048576,MATCH($A667,'Hoja de Trabajo para listado'!$CD$155:$CD$1048576,0),MATCH((CUADRO!H$4&amp;$E667),'Hoja de Trabajo para listado'!$CD$151:$DC$151,0)),0)</f>
        <v>0</v>
      </c>
      <c r="I667" s="243">
        <f ca="1">+IFERROR(INDEX('Hoja de Trabajo para listado'!$A$155:$Z$1048576,MATCH($A667,'Hoja de Trabajo para listado'!$A$155:$A$1048576,0),MATCH((CUADRO!I$4&amp;$E667),'Hoja de Trabajo para listado'!$A$151:$Z$151,0)),0)+IFERROR(INDEX('Hoja de Trabajo para listado'!$AB$155:$BA$1048576,MATCH($A667,'Hoja de Trabajo para listado'!$AB$155:$AB$1048576,0),MATCH((CUADRO!I$4&amp;$E667),'Hoja de Trabajo para listado'!$AB$151:$BA$151,0)),0)+IFERROR(INDEX('Hoja de Trabajo para listado'!$BC$155:$CB$1048576,MATCH($A667,'Hoja de Trabajo para listado'!$BC$155:$BC$1048576,0),MATCH((CUADRO!I$4&amp;$E667),'Hoja de Trabajo para listado'!$BC$151:$CB$151,0)),0)+IFERROR(INDEX('Hoja de Trabajo para listado'!$DE$153:$DG$274,MATCH($A667,'Hoja de Trabajo para listado'!$DE$153:$DE$1048576,0),MATCH((CUADRO!I$4&amp;$E667),'Hoja de Trabajo para listado'!$DE$151:$DG$151,0)),0)+IFERROR(INDEX('Hoja de Trabajo para listado'!$CD$155:$DC$1048576,MATCH($A667,'Hoja de Trabajo para listado'!$CD$155:$CD$1048576,0),MATCH((CUADRO!I$4&amp;$E667),'Hoja de Trabajo para listado'!$CD$151:$DC$151,0)),0)</f>
        <v>0</v>
      </c>
      <c r="J667" s="243">
        <f ca="1">+IFERROR(INDEX('Hoja de Trabajo para listado'!$A$155:$Z$1048576,MATCH($A667,'Hoja de Trabajo para listado'!$A$155:$A$1048576,0),MATCH((CUADRO!J$4&amp;$E667),'Hoja de Trabajo para listado'!$A$151:$Z$151,0)),0)+IFERROR(INDEX('Hoja de Trabajo para listado'!$AB$155:$BA$1048576,MATCH($A667,'Hoja de Trabajo para listado'!$AB$155:$AB$1048576,0),MATCH((CUADRO!J$4&amp;$E667),'Hoja de Trabajo para listado'!$AB$151:$BA$151,0)),0)+IFERROR(INDEX('Hoja de Trabajo para listado'!$BC$155:$CB$1048576,MATCH($A667,'Hoja de Trabajo para listado'!$BC$155:$BC$1048576,0),MATCH((CUADRO!J$4&amp;$E667),'Hoja de Trabajo para listado'!$BC$151:$CB$151,0)),0)+IFERROR(INDEX('Hoja de Trabajo para listado'!$DE$153:$DG$274,MATCH($A667,'Hoja de Trabajo para listado'!$DE$153:$DE$1048576,0),MATCH((CUADRO!J$4&amp;$E667),'Hoja de Trabajo para listado'!$DE$151:$DG$151,0)),0)+IFERROR(INDEX('Hoja de Trabajo para listado'!$CD$155:$DC$1048576,MATCH($A667,'Hoja de Trabajo para listado'!$CD$155:$CD$1048576,0),MATCH((CUADRO!J$4&amp;$E667),'Hoja de Trabajo para listado'!$CD$151:$DC$151,0)),0)</f>
        <v>0</v>
      </c>
      <c r="K667" s="243">
        <f ca="1">+IFERROR(INDEX('Hoja de Trabajo para listado'!$A$155:$Z$1048576,MATCH($A667,'Hoja de Trabajo para listado'!$A$155:$A$1048576,0),MATCH((CUADRO!K$4&amp;$E667),'Hoja de Trabajo para listado'!$A$151:$Z$151,0)),0)+IFERROR(INDEX('Hoja de Trabajo para listado'!$AB$155:$BA$1048576,MATCH($A667,'Hoja de Trabajo para listado'!$AB$155:$AB$1048576,0),MATCH((CUADRO!K$4&amp;$E667),'Hoja de Trabajo para listado'!$AB$151:$BA$151,0)),0)+IFERROR(INDEX('Hoja de Trabajo para listado'!$BC$155:$CB$1048576,MATCH($A667,'Hoja de Trabajo para listado'!$BC$155:$BC$1048576,0),MATCH((CUADRO!K$4&amp;$E667),'Hoja de Trabajo para listado'!$BC$151:$CB$151,0)),0)+IFERROR(INDEX('Hoja de Trabajo para listado'!$DE$153:$DG$274,MATCH($A667,'Hoja de Trabajo para listado'!$DE$153:$DE$1048576,0),MATCH((CUADRO!K$4&amp;$E667),'Hoja de Trabajo para listado'!$DE$151:$DG$151,0)),0)+IFERROR(INDEX('Hoja de Trabajo para listado'!$CD$155:$DC$1048576,MATCH($A667,'Hoja de Trabajo para listado'!$CD$155:$CD$1048576,0),MATCH((CUADRO!K$4&amp;$E667),'Hoja de Trabajo para listado'!$CD$151:$DC$151,0)),0)</f>
        <v>0</v>
      </c>
      <c r="L667" s="243">
        <f ca="1">+IFERROR(INDEX('Hoja de Trabajo para listado'!$A$155:$Z$1048576,MATCH($A667,'Hoja de Trabajo para listado'!$A$155:$A$1048576,0),MATCH((CUADRO!L$4&amp;$E667),'Hoja de Trabajo para listado'!$A$151:$Z$151,0)),0)+IFERROR(INDEX('Hoja de Trabajo para listado'!$AB$155:$BA$1048576,MATCH($A667,'Hoja de Trabajo para listado'!$AB$155:$AB$1048576,0),MATCH((CUADRO!L$4&amp;$E667),'Hoja de Trabajo para listado'!$AB$151:$BA$151,0)),0)+IFERROR(INDEX('Hoja de Trabajo para listado'!$BC$155:$CB$1048576,MATCH($A667,'Hoja de Trabajo para listado'!$BC$155:$BC$1048576,0),MATCH((CUADRO!L$4&amp;$E667),'Hoja de Trabajo para listado'!$BC$151:$CB$151,0)),0)+IFERROR(INDEX('Hoja de Trabajo para listado'!$DE$153:$DG$274,MATCH($A667,'Hoja de Trabajo para listado'!$DE$153:$DE$1048576,0),MATCH((CUADRO!L$4&amp;$E667),'Hoja de Trabajo para listado'!$DE$151:$DG$151,0)),0)+IFERROR(INDEX('Hoja de Trabajo para listado'!$CD$155:$DC$1048576,MATCH($A667,'Hoja de Trabajo para listado'!$CD$155:$CD$1048576,0),MATCH((CUADRO!L$4&amp;$E667),'Hoja de Trabajo para listado'!$CD$151:$DC$151,0)),0)</f>
        <v>0</v>
      </c>
      <c r="M667" s="243">
        <f ca="1">+IFERROR(INDEX('Hoja de Trabajo para listado'!$A$155:$Z$1048576,MATCH($A667,'Hoja de Trabajo para listado'!$A$155:$A$1048576,0),MATCH((CUADRO!M$4&amp;$E667),'Hoja de Trabajo para listado'!$A$151:$Z$151,0)),0)+IFERROR(INDEX('Hoja de Trabajo para listado'!$AB$155:$BA$1048576,MATCH($A667,'Hoja de Trabajo para listado'!$AB$155:$AB$1048576,0),MATCH((CUADRO!M$4&amp;$E667),'Hoja de Trabajo para listado'!$AB$151:$BA$151,0)),0)+IFERROR(INDEX('Hoja de Trabajo para listado'!$BC$155:$CB$1048576,MATCH($A667,'Hoja de Trabajo para listado'!$BC$155:$BC$1048576,0),MATCH((CUADRO!M$4&amp;$E667),'Hoja de Trabajo para listado'!$BC$151:$CB$151,0)),0)+IFERROR(INDEX('Hoja de Trabajo para listado'!$DE$153:$DG$274,MATCH($A667,'Hoja de Trabajo para listado'!$DE$153:$DE$1048576,0),MATCH((CUADRO!M$4&amp;$E667),'Hoja de Trabajo para listado'!$DE$151:$DG$151,0)),0)+IFERROR(INDEX('Hoja de Trabajo para listado'!$CD$155:$DC$1048576,MATCH($A667,'Hoja de Trabajo para listado'!$CD$155:$CD$1048576,0),MATCH((CUADRO!M$4&amp;$E667),'Hoja de Trabajo para listado'!$CD$151:$DC$151,0)),0)</f>
        <v>0</v>
      </c>
      <c r="N667" s="243">
        <f ca="1">+IFERROR(INDEX('Hoja de Trabajo para listado'!$A$155:$Z$1048576,MATCH($A667,'Hoja de Trabajo para listado'!$A$155:$A$1048576,0),MATCH((CUADRO!N$4&amp;$E667),'Hoja de Trabajo para listado'!$A$151:$Z$151,0)),0)+IFERROR(INDEX('Hoja de Trabajo para listado'!$AB$155:$BA$1048576,MATCH($A667,'Hoja de Trabajo para listado'!$AB$155:$AB$1048576,0),MATCH((CUADRO!N$4&amp;$E667),'Hoja de Trabajo para listado'!$AB$151:$BA$151,0)),0)+IFERROR(INDEX('Hoja de Trabajo para listado'!$BC$155:$CB$1048576,MATCH($A667,'Hoja de Trabajo para listado'!$BC$155:$BC$1048576,0),MATCH((CUADRO!N$4&amp;$E667),'Hoja de Trabajo para listado'!$BC$151:$CB$151,0)),0)+IFERROR(INDEX('Hoja de Trabajo para listado'!$DE$153:$DG$274,MATCH($A667,'Hoja de Trabajo para listado'!$DE$153:$DE$1048576,0),MATCH((CUADRO!N$4&amp;$E667),'Hoja de Trabajo para listado'!$DE$151:$DG$151,0)),0)+IFERROR(INDEX('Hoja de Trabajo para listado'!$CD$155:$DC$1048576,MATCH($A667,'Hoja de Trabajo para listado'!$CD$155:$CD$1048576,0),MATCH((CUADRO!N$4&amp;$E667),'Hoja de Trabajo para listado'!$CD$151:$DC$151,0)),0)</f>
        <v>0</v>
      </c>
      <c r="O667" s="243">
        <f ca="1">+IFERROR(INDEX('Hoja de Trabajo para listado'!$A$155:$Z$1048576,MATCH($A667,'Hoja de Trabajo para listado'!$A$155:$A$1048576,0),MATCH((CUADRO!O$4&amp;$E667),'Hoja de Trabajo para listado'!$A$151:$Z$151,0)),0)+IFERROR(INDEX('Hoja de Trabajo para listado'!$AB$155:$BA$1048576,MATCH($A667,'Hoja de Trabajo para listado'!$AB$155:$AB$1048576,0),MATCH((CUADRO!O$4&amp;$E667),'Hoja de Trabajo para listado'!$AB$151:$BA$151,0)),0)+IFERROR(INDEX('Hoja de Trabajo para listado'!$BC$155:$CB$1048576,MATCH($A667,'Hoja de Trabajo para listado'!$BC$155:$BC$1048576,0),MATCH((CUADRO!O$4&amp;$E667),'Hoja de Trabajo para listado'!$BC$151:$CB$151,0)),0)+IFERROR(INDEX('Hoja de Trabajo para listado'!$DE$153:$DG$274,MATCH($A667,'Hoja de Trabajo para listado'!$DE$153:$DE$1048576,0),MATCH((CUADRO!O$4&amp;$E667),'Hoja de Trabajo para listado'!$DE$151:$DG$151,0)),0)+IFERROR(INDEX('Hoja de Trabajo para listado'!$CD$155:$DC$1048576,MATCH($A667,'Hoja de Trabajo para listado'!$CD$155:$CD$1048576,0),MATCH((CUADRO!O$4&amp;$E667),'Hoja de Trabajo para listado'!$CD$151:$DC$151,0)),0)</f>
        <v>0</v>
      </c>
      <c r="P667" s="243">
        <f ca="1">+IFERROR(INDEX('Hoja de Trabajo para listado'!$A$155:$Z$1048576,MATCH($A667,'Hoja de Trabajo para listado'!$A$155:$A$1048576,0),MATCH((CUADRO!P$4&amp;$E667),'Hoja de Trabajo para listado'!$A$151:$Z$151,0)),0)+IFERROR(INDEX('Hoja de Trabajo para listado'!$AB$155:$BA$1048576,MATCH($A667,'Hoja de Trabajo para listado'!$AB$155:$AB$1048576,0),MATCH((CUADRO!P$4&amp;$E667),'Hoja de Trabajo para listado'!$AB$151:$BA$151,0)),0)+IFERROR(INDEX('Hoja de Trabajo para listado'!$BC$155:$CB$1048576,MATCH($A667,'Hoja de Trabajo para listado'!$BC$155:$BC$1048576,0),MATCH((CUADRO!P$4&amp;$E667),'Hoja de Trabajo para listado'!$BC$151:$CB$151,0)),0)+IFERROR(INDEX('Hoja de Trabajo para listado'!$DE$153:$DG$274,MATCH($A667,'Hoja de Trabajo para listado'!$DE$153:$DE$1048576,0),MATCH((CUADRO!P$4&amp;$E667),'Hoja de Trabajo para listado'!$DE$151:$DG$151,0)),0)+IFERROR(INDEX('Hoja de Trabajo para listado'!$CD$155:$DC$1048576,MATCH($A667,'Hoja de Trabajo para listado'!$CD$155:$CD$1048576,0),MATCH((CUADRO!P$4&amp;$E667),'Hoja de Trabajo para listado'!$CD$151:$DC$151,0)),0)</f>
        <v>0</v>
      </c>
      <c r="Q667" s="243">
        <f ca="1">+IFERROR(INDEX('Hoja de Trabajo para listado'!$A$155:$Z$1048576,MATCH($A667,'Hoja de Trabajo para listado'!$A$155:$A$1048576,0),MATCH((CUADRO!Q$4&amp;$E667),'Hoja de Trabajo para listado'!$A$151:$Z$151,0)),0)+IFERROR(INDEX('Hoja de Trabajo para listado'!$AB$155:$BA$1048576,MATCH($A667,'Hoja de Trabajo para listado'!$AB$155:$AB$1048576,0),MATCH((CUADRO!Q$4&amp;$E667),'Hoja de Trabajo para listado'!$AB$151:$BA$151,0)),0)+IFERROR(INDEX('Hoja de Trabajo para listado'!$BC$155:$CB$1048576,MATCH($A667,'Hoja de Trabajo para listado'!$BC$155:$BC$1048576,0),MATCH((CUADRO!Q$4&amp;$E667),'Hoja de Trabajo para listado'!$BC$151:$CB$151,0)),0)+IFERROR(INDEX('Hoja de Trabajo para listado'!$DE$153:$DG$274,MATCH($A667,'Hoja de Trabajo para listado'!$DE$153:$DE$1048576,0),MATCH((CUADRO!Q$4&amp;$E667),'Hoja de Trabajo para listado'!$DE$151:$DG$151,0)),0)+IFERROR(INDEX('Hoja de Trabajo para listado'!$CD$155:$DC$1048576,MATCH($A667,'Hoja de Trabajo para listado'!$CD$155:$CD$1048576,0),MATCH((CUADRO!Q$4&amp;$E667),'Hoja de Trabajo para listado'!$CD$151:$DC$151,0)),0)</f>
        <v>0</v>
      </c>
      <c r="R667" s="243">
        <f t="shared" ca="1" si="27"/>
        <v>0</v>
      </c>
      <c r="S667" s="249"/>
      <c r="T667" s="243">
        <f ca="1">+T668</f>
        <v>0</v>
      </c>
      <c r="U667" s="242">
        <f t="shared" si="28"/>
        <v>1</v>
      </c>
      <c r="V667" s="333" t="str">
        <f>+VLOOKUP(A667,bd_lista!$A$3:$E$592,5,FALSE)</f>
        <v>Gobiernos Autonomos Municipales</v>
      </c>
      <c r="W667" s="387" t="str">
        <f>+V667</f>
        <v>Gobiernos Autonomos Municipales</v>
      </c>
      <c r="X667" s="242">
        <f>+VLOOKUP(A667,[4]Sheet1!$A$13:$D$744,4,FALSE)</f>
        <v>0</v>
      </c>
      <c r="Y667" s="242" t="e">
        <f>+VLOOKUP(X667,bd_lista!$A$3:$C$592,3,FALSE)</f>
        <v>#N/A</v>
      </c>
      <c r="Z667" s="294">
        <f>+X667</f>
        <v>0</v>
      </c>
      <c r="AA667" s="295" t="e">
        <f>+Y667</f>
        <v>#N/A</v>
      </c>
    </row>
    <row r="668" spans="1:27" customFormat="1" ht="27" hidden="1" customHeight="1">
      <c r="A668" s="32">
        <v>1285</v>
      </c>
      <c r="B668" s="393"/>
      <c r="C668" s="247" t="str">
        <f>+VLOOKUP(A668,bd_lista!$A$3:$C$592,3,FALSE)</f>
        <v>Gobierno Autónomo Municipal de Alto Beni</v>
      </c>
      <c r="D668" s="390"/>
      <c r="E668" s="244" t="s">
        <v>1305</v>
      </c>
      <c r="F668" s="243">
        <f ca="1">+IFERROR(INDEX('Hoja de Trabajo para listado'!$A$155:$Z$1048576,MATCH($A668,'Hoja de Trabajo para listado'!$A$155:$A$1048576,0),MATCH((CUADRO!F$4&amp;$E668),'Hoja de Trabajo para listado'!$A$151:$Z$151,0)),0)+IFERROR(INDEX('Hoja de Trabajo para listado'!$AB$155:$BA$1048576,MATCH($A668,'Hoja de Trabajo para listado'!$AB$155:$AB$1048576,0),MATCH((CUADRO!F$4&amp;$E668),'Hoja de Trabajo para listado'!$AB$151:$BA$151,0)),0)+IFERROR(INDEX('Hoja de Trabajo para listado'!$BC$155:$CB$1048576,MATCH($A668,'Hoja de Trabajo para listado'!$BC$155:$BC$1048576,0),MATCH((CUADRO!F$4&amp;$E668),'Hoja de Trabajo para listado'!$BC$151:$CB$151,0)),0)+IFERROR(INDEX('Hoja de Trabajo para listado'!$DE$153:$DG$274,MATCH($A668,'Hoja de Trabajo para listado'!$DE$153:$DE$1048576,0),MATCH((CUADRO!F$4&amp;$E668),'Hoja de Trabajo para listado'!$DE$151:$DG$151,0)),0)+IFERROR(INDEX('Hoja de Trabajo para listado'!$CD$155:$DC$1048576,MATCH($A668,'Hoja de Trabajo para listado'!$CD$155:$CD$1048576,0),MATCH((CUADRO!F$4&amp;$E668),'Hoja de Trabajo para listado'!$CD$151:$DC$151,0)),0)</f>
        <v>0</v>
      </c>
      <c r="G668" s="243">
        <f ca="1">+IFERROR(INDEX('Hoja de Trabajo para listado'!$A$155:$Z$1048576,MATCH($A668,'Hoja de Trabajo para listado'!$A$155:$A$1048576,0),MATCH((CUADRO!G$4&amp;$E668),'Hoja de Trabajo para listado'!$A$151:$Z$151,0)),0)+IFERROR(INDEX('Hoja de Trabajo para listado'!$AB$155:$BA$1048576,MATCH($A668,'Hoja de Trabajo para listado'!$AB$155:$AB$1048576,0),MATCH((CUADRO!G$4&amp;$E668),'Hoja de Trabajo para listado'!$AB$151:$BA$151,0)),0)+IFERROR(INDEX('Hoja de Trabajo para listado'!$BC$155:$CB$1048576,MATCH($A668,'Hoja de Trabajo para listado'!$BC$155:$BC$1048576,0),MATCH((CUADRO!G$4&amp;$E668),'Hoja de Trabajo para listado'!$BC$151:$CB$151,0)),0)+IFERROR(INDEX('Hoja de Trabajo para listado'!$DE$153:$DG$274,MATCH($A668,'Hoja de Trabajo para listado'!$DE$153:$DE$1048576,0),MATCH((CUADRO!G$4&amp;$E668),'Hoja de Trabajo para listado'!$DE$151:$DG$151,0)),0)+IFERROR(INDEX('Hoja de Trabajo para listado'!$CD$155:$DC$1048576,MATCH($A668,'Hoja de Trabajo para listado'!$CD$155:$CD$1048576,0),MATCH((CUADRO!G$4&amp;$E668),'Hoja de Trabajo para listado'!$CD$151:$DC$151,0)),0)</f>
        <v>0</v>
      </c>
      <c r="H668" s="243">
        <f ca="1">+IFERROR(INDEX('Hoja de Trabajo para listado'!$A$155:$Z$1048576,MATCH($A668,'Hoja de Trabajo para listado'!$A$155:$A$1048576,0),MATCH((CUADRO!H$4&amp;$E668),'Hoja de Trabajo para listado'!$A$151:$Z$151,0)),0)+IFERROR(INDEX('Hoja de Trabajo para listado'!$AB$155:$BA$1048576,MATCH($A668,'Hoja de Trabajo para listado'!$AB$155:$AB$1048576,0),MATCH((CUADRO!H$4&amp;$E668),'Hoja de Trabajo para listado'!$AB$151:$BA$151,0)),0)+IFERROR(INDEX('Hoja de Trabajo para listado'!$BC$155:$CB$1048576,MATCH($A668,'Hoja de Trabajo para listado'!$BC$155:$BC$1048576,0),MATCH((CUADRO!H$4&amp;$E668),'Hoja de Trabajo para listado'!$BC$151:$CB$151,0)),0)+IFERROR(INDEX('Hoja de Trabajo para listado'!$DE$153:$DG$274,MATCH($A668,'Hoja de Trabajo para listado'!$DE$153:$DE$1048576,0),MATCH((CUADRO!H$4&amp;$E668),'Hoja de Trabajo para listado'!$DE$151:$DG$151,0)),0)+IFERROR(INDEX('Hoja de Trabajo para listado'!$CD$155:$DC$1048576,MATCH($A668,'Hoja de Trabajo para listado'!$CD$155:$CD$1048576,0),MATCH((CUADRO!H$4&amp;$E668),'Hoja de Trabajo para listado'!$CD$151:$DC$151,0)),0)</f>
        <v>0</v>
      </c>
      <c r="I668" s="243">
        <f ca="1">+IFERROR(INDEX('Hoja de Trabajo para listado'!$A$155:$Z$1048576,MATCH($A668,'Hoja de Trabajo para listado'!$A$155:$A$1048576,0),MATCH((CUADRO!I$4&amp;$E668),'Hoja de Trabajo para listado'!$A$151:$Z$151,0)),0)+IFERROR(INDEX('Hoja de Trabajo para listado'!$AB$155:$BA$1048576,MATCH($A668,'Hoja de Trabajo para listado'!$AB$155:$AB$1048576,0),MATCH((CUADRO!I$4&amp;$E668),'Hoja de Trabajo para listado'!$AB$151:$BA$151,0)),0)+IFERROR(INDEX('Hoja de Trabajo para listado'!$BC$155:$CB$1048576,MATCH($A668,'Hoja de Trabajo para listado'!$BC$155:$BC$1048576,0),MATCH((CUADRO!I$4&amp;$E668),'Hoja de Trabajo para listado'!$BC$151:$CB$151,0)),0)+IFERROR(INDEX('Hoja de Trabajo para listado'!$DE$153:$DG$274,MATCH($A668,'Hoja de Trabajo para listado'!$DE$153:$DE$1048576,0),MATCH((CUADRO!I$4&amp;$E668),'Hoja de Trabajo para listado'!$DE$151:$DG$151,0)),0)+IFERROR(INDEX('Hoja de Trabajo para listado'!$CD$155:$DC$1048576,MATCH($A668,'Hoja de Trabajo para listado'!$CD$155:$CD$1048576,0),MATCH((CUADRO!I$4&amp;$E668),'Hoja de Trabajo para listado'!$CD$151:$DC$151,0)),0)</f>
        <v>0</v>
      </c>
      <c r="J668" s="243">
        <f ca="1">+IFERROR(INDEX('Hoja de Trabajo para listado'!$A$155:$Z$1048576,MATCH($A668,'Hoja de Trabajo para listado'!$A$155:$A$1048576,0),MATCH((CUADRO!J$4&amp;$E668),'Hoja de Trabajo para listado'!$A$151:$Z$151,0)),0)+IFERROR(INDEX('Hoja de Trabajo para listado'!$AB$155:$BA$1048576,MATCH($A668,'Hoja de Trabajo para listado'!$AB$155:$AB$1048576,0),MATCH((CUADRO!J$4&amp;$E668),'Hoja de Trabajo para listado'!$AB$151:$BA$151,0)),0)+IFERROR(INDEX('Hoja de Trabajo para listado'!$BC$155:$CB$1048576,MATCH($A668,'Hoja de Trabajo para listado'!$BC$155:$BC$1048576,0),MATCH((CUADRO!J$4&amp;$E668),'Hoja de Trabajo para listado'!$BC$151:$CB$151,0)),0)+IFERROR(INDEX('Hoja de Trabajo para listado'!$DE$153:$DG$274,MATCH($A668,'Hoja de Trabajo para listado'!$DE$153:$DE$1048576,0),MATCH((CUADRO!J$4&amp;$E668),'Hoja de Trabajo para listado'!$DE$151:$DG$151,0)),0)+IFERROR(INDEX('Hoja de Trabajo para listado'!$CD$155:$DC$1048576,MATCH($A668,'Hoja de Trabajo para listado'!$CD$155:$CD$1048576,0),MATCH((CUADRO!J$4&amp;$E668),'Hoja de Trabajo para listado'!$CD$151:$DC$151,0)),0)</f>
        <v>0</v>
      </c>
      <c r="K668" s="243">
        <f ca="1">+IFERROR(INDEX('Hoja de Trabajo para listado'!$A$155:$Z$1048576,MATCH($A668,'Hoja de Trabajo para listado'!$A$155:$A$1048576,0),MATCH((CUADRO!K$4&amp;$E668),'Hoja de Trabajo para listado'!$A$151:$Z$151,0)),0)+IFERROR(INDEX('Hoja de Trabajo para listado'!$AB$155:$BA$1048576,MATCH($A668,'Hoja de Trabajo para listado'!$AB$155:$AB$1048576,0),MATCH((CUADRO!K$4&amp;$E668),'Hoja de Trabajo para listado'!$AB$151:$BA$151,0)),0)+IFERROR(INDEX('Hoja de Trabajo para listado'!$BC$155:$CB$1048576,MATCH($A668,'Hoja de Trabajo para listado'!$BC$155:$BC$1048576,0),MATCH((CUADRO!K$4&amp;$E668),'Hoja de Trabajo para listado'!$BC$151:$CB$151,0)),0)+IFERROR(INDEX('Hoja de Trabajo para listado'!$DE$153:$DG$274,MATCH($A668,'Hoja de Trabajo para listado'!$DE$153:$DE$1048576,0),MATCH((CUADRO!K$4&amp;$E668),'Hoja de Trabajo para listado'!$DE$151:$DG$151,0)),0)+IFERROR(INDEX('Hoja de Trabajo para listado'!$CD$155:$DC$1048576,MATCH($A668,'Hoja de Trabajo para listado'!$CD$155:$CD$1048576,0),MATCH((CUADRO!K$4&amp;$E668),'Hoja de Trabajo para listado'!$CD$151:$DC$151,0)),0)</f>
        <v>0</v>
      </c>
      <c r="L668" s="243">
        <f ca="1">+IFERROR(INDEX('Hoja de Trabajo para listado'!$A$155:$Z$1048576,MATCH($A668,'Hoja de Trabajo para listado'!$A$155:$A$1048576,0),MATCH((CUADRO!L$4&amp;$E668),'Hoja de Trabajo para listado'!$A$151:$Z$151,0)),0)+IFERROR(INDEX('Hoja de Trabajo para listado'!$AB$155:$BA$1048576,MATCH($A668,'Hoja de Trabajo para listado'!$AB$155:$AB$1048576,0),MATCH((CUADRO!L$4&amp;$E668),'Hoja de Trabajo para listado'!$AB$151:$BA$151,0)),0)+IFERROR(INDEX('Hoja de Trabajo para listado'!$BC$155:$CB$1048576,MATCH($A668,'Hoja de Trabajo para listado'!$BC$155:$BC$1048576,0),MATCH((CUADRO!L$4&amp;$E668),'Hoja de Trabajo para listado'!$BC$151:$CB$151,0)),0)+IFERROR(INDEX('Hoja de Trabajo para listado'!$DE$153:$DG$274,MATCH($A668,'Hoja de Trabajo para listado'!$DE$153:$DE$1048576,0),MATCH((CUADRO!L$4&amp;$E668),'Hoja de Trabajo para listado'!$DE$151:$DG$151,0)),0)+IFERROR(INDEX('Hoja de Trabajo para listado'!$CD$155:$DC$1048576,MATCH($A668,'Hoja de Trabajo para listado'!$CD$155:$CD$1048576,0),MATCH((CUADRO!L$4&amp;$E668),'Hoja de Trabajo para listado'!$CD$151:$DC$151,0)),0)</f>
        <v>0</v>
      </c>
      <c r="M668" s="243">
        <f ca="1">+IFERROR(INDEX('Hoja de Trabajo para listado'!$A$155:$Z$1048576,MATCH($A668,'Hoja de Trabajo para listado'!$A$155:$A$1048576,0),MATCH((CUADRO!M$4&amp;$E668),'Hoja de Trabajo para listado'!$A$151:$Z$151,0)),0)+IFERROR(INDEX('Hoja de Trabajo para listado'!$AB$155:$BA$1048576,MATCH($A668,'Hoja de Trabajo para listado'!$AB$155:$AB$1048576,0),MATCH((CUADRO!M$4&amp;$E668),'Hoja de Trabajo para listado'!$AB$151:$BA$151,0)),0)+IFERROR(INDEX('Hoja de Trabajo para listado'!$BC$155:$CB$1048576,MATCH($A668,'Hoja de Trabajo para listado'!$BC$155:$BC$1048576,0),MATCH((CUADRO!M$4&amp;$E668),'Hoja de Trabajo para listado'!$BC$151:$CB$151,0)),0)+IFERROR(INDEX('Hoja de Trabajo para listado'!$DE$153:$DG$274,MATCH($A668,'Hoja de Trabajo para listado'!$DE$153:$DE$1048576,0),MATCH((CUADRO!M$4&amp;$E668),'Hoja de Trabajo para listado'!$DE$151:$DG$151,0)),0)+IFERROR(INDEX('Hoja de Trabajo para listado'!$CD$155:$DC$1048576,MATCH($A668,'Hoja de Trabajo para listado'!$CD$155:$CD$1048576,0),MATCH((CUADRO!M$4&amp;$E668),'Hoja de Trabajo para listado'!$CD$151:$DC$151,0)),0)</f>
        <v>0</v>
      </c>
      <c r="N668" s="243">
        <f ca="1">+IFERROR(INDEX('Hoja de Trabajo para listado'!$A$155:$Z$1048576,MATCH($A668,'Hoja de Trabajo para listado'!$A$155:$A$1048576,0),MATCH((CUADRO!N$4&amp;$E668),'Hoja de Trabajo para listado'!$A$151:$Z$151,0)),0)+IFERROR(INDEX('Hoja de Trabajo para listado'!$AB$155:$BA$1048576,MATCH($A668,'Hoja de Trabajo para listado'!$AB$155:$AB$1048576,0),MATCH((CUADRO!N$4&amp;$E668),'Hoja de Trabajo para listado'!$AB$151:$BA$151,0)),0)+IFERROR(INDEX('Hoja de Trabajo para listado'!$BC$155:$CB$1048576,MATCH($A668,'Hoja de Trabajo para listado'!$BC$155:$BC$1048576,0),MATCH((CUADRO!N$4&amp;$E668),'Hoja de Trabajo para listado'!$BC$151:$CB$151,0)),0)+IFERROR(INDEX('Hoja de Trabajo para listado'!$DE$153:$DG$274,MATCH($A668,'Hoja de Trabajo para listado'!$DE$153:$DE$1048576,0),MATCH((CUADRO!N$4&amp;$E668),'Hoja de Trabajo para listado'!$DE$151:$DG$151,0)),0)+IFERROR(INDEX('Hoja de Trabajo para listado'!$CD$155:$DC$1048576,MATCH($A668,'Hoja de Trabajo para listado'!$CD$155:$CD$1048576,0),MATCH((CUADRO!N$4&amp;$E668),'Hoja de Trabajo para listado'!$CD$151:$DC$151,0)),0)</f>
        <v>0</v>
      </c>
      <c r="O668" s="243">
        <f ca="1">+IFERROR(INDEX('Hoja de Trabajo para listado'!$A$155:$Z$1048576,MATCH($A668,'Hoja de Trabajo para listado'!$A$155:$A$1048576,0),MATCH((CUADRO!O$4&amp;$E668),'Hoja de Trabajo para listado'!$A$151:$Z$151,0)),0)+IFERROR(INDEX('Hoja de Trabajo para listado'!$AB$155:$BA$1048576,MATCH($A668,'Hoja de Trabajo para listado'!$AB$155:$AB$1048576,0),MATCH((CUADRO!O$4&amp;$E668),'Hoja de Trabajo para listado'!$AB$151:$BA$151,0)),0)+IFERROR(INDEX('Hoja de Trabajo para listado'!$BC$155:$CB$1048576,MATCH($A668,'Hoja de Trabajo para listado'!$BC$155:$BC$1048576,0),MATCH((CUADRO!O$4&amp;$E668),'Hoja de Trabajo para listado'!$BC$151:$CB$151,0)),0)+IFERROR(INDEX('Hoja de Trabajo para listado'!$DE$153:$DG$274,MATCH($A668,'Hoja de Trabajo para listado'!$DE$153:$DE$1048576,0),MATCH((CUADRO!O$4&amp;$E668),'Hoja de Trabajo para listado'!$DE$151:$DG$151,0)),0)+IFERROR(INDEX('Hoja de Trabajo para listado'!$CD$155:$DC$1048576,MATCH($A668,'Hoja de Trabajo para listado'!$CD$155:$CD$1048576,0),MATCH((CUADRO!O$4&amp;$E668),'Hoja de Trabajo para listado'!$CD$151:$DC$151,0)),0)</f>
        <v>0</v>
      </c>
      <c r="P668" s="243">
        <f ca="1">+IFERROR(INDEX('Hoja de Trabajo para listado'!$A$155:$Z$1048576,MATCH($A668,'Hoja de Trabajo para listado'!$A$155:$A$1048576,0),MATCH((CUADRO!P$4&amp;$E668),'Hoja de Trabajo para listado'!$A$151:$Z$151,0)),0)+IFERROR(INDEX('Hoja de Trabajo para listado'!$AB$155:$BA$1048576,MATCH($A668,'Hoja de Trabajo para listado'!$AB$155:$AB$1048576,0),MATCH((CUADRO!P$4&amp;$E668),'Hoja de Trabajo para listado'!$AB$151:$BA$151,0)),0)+IFERROR(INDEX('Hoja de Trabajo para listado'!$BC$155:$CB$1048576,MATCH($A668,'Hoja de Trabajo para listado'!$BC$155:$BC$1048576,0),MATCH((CUADRO!P$4&amp;$E668),'Hoja de Trabajo para listado'!$BC$151:$CB$151,0)),0)+IFERROR(INDEX('Hoja de Trabajo para listado'!$DE$153:$DG$274,MATCH($A668,'Hoja de Trabajo para listado'!$DE$153:$DE$1048576,0),MATCH((CUADRO!P$4&amp;$E668),'Hoja de Trabajo para listado'!$DE$151:$DG$151,0)),0)+IFERROR(INDEX('Hoja de Trabajo para listado'!$CD$155:$DC$1048576,MATCH($A668,'Hoja de Trabajo para listado'!$CD$155:$CD$1048576,0),MATCH((CUADRO!P$4&amp;$E668),'Hoja de Trabajo para listado'!$CD$151:$DC$151,0)),0)</f>
        <v>0</v>
      </c>
      <c r="Q668" s="243">
        <f ca="1">+IFERROR(INDEX('Hoja de Trabajo para listado'!$A$155:$Z$1048576,MATCH($A668,'Hoja de Trabajo para listado'!$A$155:$A$1048576,0),MATCH((CUADRO!Q$4&amp;$E668),'Hoja de Trabajo para listado'!$A$151:$Z$151,0)),0)+IFERROR(INDEX('Hoja de Trabajo para listado'!$AB$155:$BA$1048576,MATCH($A668,'Hoja de Trabajo para listado'!$AB$155:$AB$1048576,0),MATCH((CUADRO!Q$4&amp;$E668),'Hoja de Trabajo para listado'!$AB$151:$BA$151,0)),0)+IFERROR(INDEX('Hoja de Trabajo para listado'!$BC$155:$CB$1048576,MATCH($A668,'Hoja de Trabajo para listado'!$BC$155:$BC$1048576,0),MATCH((CUADRO!Q$4&amp;$E668),'Hoja de Trabajo para listado'!$BC$151:$CB$151,0)),0)+IFERROR(INDEX('Hoja de Trabajo para listado'!$DE$153:$DG$274,MATCH($A668,'Hoja de Trabajo para listado'!$DE$153:$DE$1048576,0),MATCH((CUADRO!Q$4&amp;$E668),'Hoja de Trabajo para listado'!$DE$151:$DG$151,0)),0)+IFERROR(INDEX('Hoja de Trabajo para listado'!$CD$155:$DC$1048576,MATCH($A668,'Hoja de Trabajo para listado'!$CD$155:$CD$1048576,0),MATCH((CUADRO!Q$4&amp;$E668),'Hoja de Trabajo para listado'!$CD$151:$DC$151,0)),0)</f>
        <v>0</v>
      </c>
      <c r="R668" s="243">
        <f t="shared" ca="1" si="27"/>
        <v>0</v>
      </c>
      <c r="S668" s="249">
        <f ca="1">+R667+R668</f>
        <v>0</v>
      </c>
      <c r="T668" s="243">
        <f ca="1">+S668</f>
        <v>0</v>
      </c>
      <c r="U668" s="242">
        <f t="shared" si="28"/>
        <v>2</v>
      </c>
      <c r="V668" s="333" t="str">
        <f>+VLOOKUP(A668,bd_lista!$A$3:$E$592,5,FALSE)</f>
        <v>Gobiernos Autonomos Municipales</v>
      </c>
      <c r="W668" s="388"/>
      <c r="X668" s="242">
        <f>+VLOOKUP(A668,[4]Sheet1!$A$13:$D$744,4,FALSE)</f>
        <v>0</v>
      </c>
      <c r="Y668" s="242" t="e">
        <f>+VLOOKUP(X668,bd_lista!$A$3:$C$592,3,FALSE)</f>
        <v>#N/A</v>
      </c>
      <c r="Z668" s="292"/>
      <c r="AA668" s="293"/>
    </row>
    <row r="669" spans="1:27" customFormat="1" ht="15" hidden="1" customHeight="1">
      <c r="A669" s="32">
        <v>1286</v>
      </c>
      <c r="B669" s="392">
        <f>+A669</f>
        <v>1286</v>
      </c>
      <c r="C669" s="247" t="str">
        <f>+VLOOKUP(A669,bd_lista!$A$3:$C$592,3,FALSE)</f>
        <v>Gobierno Autónomo Municipal de Huatajata</v>
      </c>
      <c r="D669" s="389" t="str">
        <f>+C669</f>
        <v>Gobierno Autónomo Municipal de Huatajata</v>
      </c>
      <c r="E669" s="242" t="s">
        <v>1304</v>
      </c>
      <c r="F669" s="243">
        <f ca="1">+IFERROR(INDEX('Hoja de Trabajo para listado'!$A$155:$Z$1048576,MATCH($A669,'Hoja de Trabajo para listado'!$A$155:$A$1048576,0),MATCH((CUADRO!F$4&amp;$E669),'Hoja de Trabajo para listado'!$A$151:$Z$151,0)),0)+IFERROR(INDEX('Hoja de Trabajo para listado'!$AB$155:$BA$1048576,MATCH($A669,'Hoja de Trabajo para listado'!$AB$155:$AB$1048576,0),MATCH((CUADRO!F$4&amp;$E669),'Hoja de Trabajo para listado'!$AB$151:$BA$151,0)),0)+IFERROR(INDEX('Hoja de Trabajo para listado'!$BC$155:$CB$1048576,MATCH($A669,'Hoja de Trabajo para listado'!$BC$155:$BC$1048576,0),MATCH((CUADRO!F$4&amp;$E669),'Hoja de Trabajo para listado'!$BC$151:$CB$151,0)),0)+IFERROR(INDEX('Hoja de Trabajo para listado'!$DE$153:$DG$274,MATCH($A669,'Hoja de Trabajo para listado'!$DE$153:$DE$1048576,0),MATCH((CUADRO!F$4&amp;$E669),'Hoja de Trabajo para listado'!$DE$151:$DG$151,0)),0)+IFERROR(INDEX('Hoja de Trabajo para listado'!$CD$155:$DC$1048576,MATCH($A669,'Hoja de Trabajo para listado'!$CD$155:$CD$1048576,0),MATCH((CUADRO!F$4&amp;$E669),'Hoja de Trabajo para listado'!$CD$151:$DC$151,0)),0)</f>
        <v>0</v>
      </c>
      <c r="G669" s="243">
        <f ca="1">+IFERROR(INDEX('Hoja de Trabajo para listado'!$A$155:$Z$1048576,MATCH($A669,'Hoja de Trabajo para listado'!$A$155:$A$1048576,0),MATCH((CUADRO!G$4&amp;$E669),'Hoja de Trabajo para listado'!$A$151:$Z$151,0)),0)+IFERROR(INDEX('Hoja de Trabajo para listado'!$AB$155:$BA$1048576,MATCH($A669,'Hoja de Trabajo para listado'!$AB$155:$AB$1048576,0),MATCH((CUADRO!G$4&amp;$E669),'Hoja de Trabajo para listado'!$AB$151:$BA$151,0)),0)+IFERROR(INDEX('Hoja de Trabajo para listado'!$BC$155:$CB$1048576,MATCH($A669,'Hoja de Trabajo para listado'!$BC$155:$BC$1048576,0),MATCH((CUADRO!G$4&amp;$E669),'Hoja de Trabajo para listado'!$BC$151:$CB$151,0)),0)+IFERROR(INDEX('Hoja de Trabajo para listado'!$DE$153:$DG$274,MATCH($A669,'Hoja de Trabajo para listado'!$DE$153:$DE$1048576,0),MATCH((CUADRO!G$4&amp;$E669),'Hoja de Trabajo para listado'!$DE$151:$DG$151,0)),0)+IFERROR(INDEX('Hoja de Trabajo para listado'!$CD$155:$DC$1048576,MATCH($A669,'Hoja de Trabajo para listado'!$CD$155:$CD$1048576,0),MATCH((CUADRO!G$4&amp;$E669),'Hoja de Trabajo para listado'!$CD$151:$DC$151,0)),0)</f>
        <v>0</v>
      </c>
      <c r="H669" s="243">
        <f ca="1">+IFERROR(INDEX('Hoja de Trabajo para listado'!$A$155:$Z$1048576,MATCH($A669,'Hoja de Trabajo para listado'!$A$155:$A$1048576,0),MATCH((CUADRO!H$4&amp;$E669),'Hoja de Trabajo para listado'!$A$151:$Z$151,0)),0)+IFERROR(INDEX('Hoja de Trabajo para listado'!$AB$155:$BA$1048576,MATCH($A669,'Hoja de Trabajo para listado'!$AB$155:$AB$1048576,0),MATCH((CUADRO!H$4&amp;$E669),'Hoja de Trabajo para listado'!$AB$151:$BA$151,0)),0)+IFERROR(INDEX('Hoja de Trabajo para listado'!$BC$155:$CB$1048576,MATCH($A669,'Hoja de Trabajo para listado'!$BC$155:$BC$1048576,0),MATCH((CUADRO!H$4&amp;$E669),'Hoja de Trabajo para listado'!$BC$151:$CB$151,0)),0)+IFERROR(INDEX('Hoja de Trabajo para listado'!$DE$153:$DG$274,MATCH($A669,'Hoja de Trabajo para listado'!$DE$153:$DE$1048576,0),MATCH((CUADRO!H$4&amp;$E669),'Hoja de Trabajo para listado'!$DE$151:$DG$151,0)),0)+IFERROR(INDEX('Hoja de Trabajo para listado'!$CD$155:$DC$1048576,MATCH($A669,'Hoja de Trabajo para listado'!$CD$155:$CD$1048576,0),MATCH((CUADRO!H$4&amp;$E669),'Hoja de Trabajo para listado'!$CD$151:$DC$151,0)),0)</f>
        <v>0</v>
      </c>
      <c r="I669" s="243">
        <f ca="1">+IFERROR(INDEX('Hoja de Trabajo para listado'!$A$155:$Z$1048576,MATCH($A669,'Hoja de Trabajo para listado'!$A$155:$A$1048576,0),MATCH((CUADRO!I$4&amp;$E669),'Hoja de Trabajo para listado'!$A$151:$Z$151,0)),0)+IFERROR(INDEX('Hoja de Trabajo para listado'!$AB$155:$BA$1048576,MATCH($A669,'Hoja de Trabajo para listado'!$AB$155:$AB$1048576,0),MATCH((CUADRO!I$4&amp;$E669),'Hoja de Trabajo para listado'!$AB$151:$BA$151,0)),0)+IFERROR(INDEX('Hoja de Trabajo para listado'!$BC$155:$CB$1048576,MATCH($A669,'Hoja de Trabajo para listado'!$BC$155:$BC$1048576,0),MATCH((CUADRO!I$4&amp;$E669),'Hoja de Trabajo para listado'!$BC$151:$CB$151,0)),0)+IFERROR(INDEX('Hoja de Trabajo para listado'!$DE$153:$DG$274,MATCH($A669,'Hoja de Trabajo para listado'!$DE$153:$DE$1048576,0),MATCH((CUADRO!I$4&amp;$E669),'Hoja de Trabajo para listado'!$DE$151:$DG$151,0)),0)+IFERROR(INDEX('Hoja de Trabajo para listado'!$CD$155:$DC$1048576,MATCH($A669,'Hoja de Trabajo para listado'!$CD$155:$CD$1048576,0),MATCH((CUADRO!I$4&amp;$E669),'Hoja de Trabajo para listado'!$CD$151:$DC$151,0)),0)</f>
        <v>0</v>
      </c>
      <c r="J669" s="243">
        <f ca="1">+IFERROR(INDEX('Hoja de Trabajo para listado'!$A$155:$Z$1048576,MATCH($A669,'Hoja de Trabajo para listado'!$A$155:$A$1048576,0),MATCH((CUADRO!J$4&amp;$E669),'Hoja de Trabajo para listado'!$A$151:$Z$151,0)),0)+IFERROR(INDEX('Hoja de Trabajo para listado'!$AB$155:$BA$1048576,MATCH($A669,'Hoja de Trabajo para listado'!$AB$155:$AB$1048576,0),MATCH((CUADRO!J$4&amp;$E669),'Hoja de Trabajo para listado'!$AB$151:$BA$151,0)),0)+IFERROR(INDEX('Hoja de Trabajo para listado'!$BC$155:$CB$1048576,MATCH($A669,'Hoja de Trabajo para listado'!$BC$155:$BC$1048576,0),MATCH((CUADRO!J$4&amp;$E669),'Hoja de Trabajo para listado'!$BC$151:$CB$151,0)),0)+IFERROR(INDEX('Hoja de Trabajo para listado'!$DE$153:$DG$274,MATCH($A669,'Hoja de Trabajo para listado'!$DE$153:$DE$1048576,0),MATCH((CUADRO!J$4&amp;$E669),'Hoja de Trabajo para listado'!$DE$151:$DG$151,0)),0)+IFERROR(INDEX('Hoja de Trabajo para listado'!$CD$155:$DC$1048576,MATCH($A669,'Hoja de Trabajo para listado'!$CD$155:$CD$1048576,0),MATCH((CUADRO!J$4&amp;$E669),'Hoja de Trabajo para listado'!$CD$151:$DC$151,0)),0)</f>
        <v>0</v>
      </c>
      <c r="K669" s="243">
        <f ca="1">+IFERROR(INDEX('Hoja de Trabajo para listado'!$A$155:$Z$1048576,MATCH($A669,'Hoja de Trabajo para listado'!$A$155:$A$1048576,0),MATCH((CUADRO!K$4&amp;$E669),'Hoja de Trabajo para listado'!$A$151:$Z$151,0)),0)+IFERROR(INDEX('Hoja de Trabajo para listado'!$AB$155:$BA$1048576,MATCH($A669,'Hoja de Trabajo para listado'!$AB$155:$AB$1048576,0),MATCH((CUADRO!K$4&amp;$E669),'Hoja de Trabajo para listado'!$AB$151:$BA$151,0)),0)+IFERROR(INDEX('Hoja de Trabajo para listado'!$BC$155:$CB$1048576,MATCH($A669,'Hoja de Trabajo para listado'!$BC$155:$BC$1048576,0),MATCH((CUADRO!K$4&amp;$E669),'Hoja de Trabajo para listado'!$BC$151:$CB$151,0)),0)+IFERROR(INDEX('Hoja de Trabajo para listado'!$DE$153:$DG$274,MATCH($A669,'Hoja de Trabajo para listado'!$DE$153:$DE$1048576,0),MATCH((CUADRO!K$4&amp;$E669),'Hoja de Trabajo para listado'!$DE$151:$DG$151,0)),0)+IFERROR(INDEX('Hoja de Trabajo para listado'!$CD$155:$DC$1048576,MATCH($A669,'Hoja de Trabajo para listado'!$CD$155:$CD$1048576,0),MATCH((CUADRO!K$4&amp;$E669),'Hoja de Trabajo para listado'!$CD$151:$DC$151,0)),0)</f>
        <v>0</v>
      </c>
      <c r="L669" s="243">
        <f ca="1">+IFERROR(INDEX('Hoja de Trabajo para listado'!$A$155:$Z$1048576,MATCH($A669,'Hoja de Trabajo para listado'!$A$155:$A$1048576,0),MATCH((CUADRO!L$4&amp;$E669),'Hoja de Trabajo para listado'!$A$151:$Z$151,0)),0)+IFERROR(INDEX('Hoja de Trabajo para listado'!$AB$155:$BA$1048576,MATCH($A669,'Hoja de Trabajo para listado'!$AB$155:$AB$1048576,0),MATCH((CUADRO!L$4&amp;$E669),'Hoja de Trabajo para listado'!$AB$151:$BA$151,0)),0)+IFERROR(INDEX('Hoja de Trabajo para listado'!$BC$155:$CB$1048576,MATCH($A669,'Hoja de Trabajo para listado'!$BC$155:$BC$1048576,0),MATCH((CUADRO!L$4&amp;$E669),'Hoja de Trabajo para listado'!$BC$151:$CB$151,0)),0)+IFERROR(INDEX('Hoja de Trabajo para listado'!$DE$153:$DG$274,MATCH($A669,'Hoja de Trabajo para listado'!$DE$153:$DE$1048576,0),MATCH((CUADRO!L$4&amp;$E669),'Hoja de Trabajo para listado'!$DE$151:$DG$151,0)),0)+IFERROR(INDEX('Hoja de Trabajo para listado'!$CD$155:$DC$1048576,MATCH($A669,'Hoja de Trabajo para listado'!$CD$155:$CD$1048576,0),MATCH((CUADRO!L$4&amp;$E669),'Hoja de Trabajo para listado'!$CD$151:$DC$151,0)),0)</f>
        <v>0</v>
      </c>
      <c r="M669" s="243">
        <f ca="1">+IFERROR(INDEX('Hoja de Trabajo para listado'!$A$155:$Z$1048576,MATCH($A669,'Hoja de Trabajo para listado'!$A$155:$A$1048576,0),MATCH((CUADRO!M$4&amp;$E669),'Hoja de Trabajo para listado'!$A$151:$Z$151,0)),0)+IFERROR(INDEX('Hoja de Trabajo para listado'!$AB$155:$BA$1048576,MATCH($A669,'Hoja de Trabajo para listado'!$AB$155:$AB$1048576,0),MATCH((CUADRO!M$4&amp;$E669),'Hoja de Trabajo para listado'!$AB$151:$BA$151,0)),0)+IFERROR(INDEX('Hoja de Trabajo para listado'!$BC$155:$CB$1048576,MATCH($A669,'Hoja de Trabajo para listado'!$BC$155:$BC$1048576,0),MATCH((CUADRO!M$4&amp;$E669),'Hoja de Trabajo para listado'!$BC$151:$CB$151,0)),0)+IFERROR(INDEX('Hoja de Trabajo para listado'!$DE$153:$DG$274,MATCH($A669,'Hoja de Trabajo para listado'!$DE$153:$DE$1048576,0),MATCH((CUADRO!M$4&amp;$E669),'Hoja de Trabajo para listado'!$DE$151:$DG$151,0)),0)+IFERROR(INDEX('Hoja de Trabajo para listado'!$CD$155:$DC$1048576,MATCH($A669,'Hoja de Trabajo para listado'!$CD$155:$CD$1048576,0),MATCH((CUADRO!M$4&amp;$E669),'Hoja de Trabajo para listado'!$CD$151:$DC$151,0)),0)</f>
        <v>0</v>
      </c>
      <c r="N669" s="243">
        <f ca="1">+IFERROR(INDEX('Hoja de Trabajo para listado'!$A$155:$Z$1048576,MATCH($A669,'Hoja de Trabajo para listado'!$A$155:$A$1048576,0),MATCH((CUADRO!N$4&amp;$E669),'Hoja de Trabajo para listado'!$A$151:$Z$151,0)),0)+IFERROR(INDEX('Hoja de Trabajo para listado'!$AB$155:$BA$1048576,MATCH($A669,'Hoja de Trabajo para listado'!$AB$155:$AB$1048576,0),MATCH((CUADRO!N$4&amp;$E669),'Hoja de Trabajo para listado'!$AB$151:$BA$151,0)),0)+IFERROR(INDEX('Hoja de Trabajo para listado'!$BC$155:$CB$1048576,MATCH($A669,'Hoja de Trabajo para listado'!$BC$155:$BC$1048576,0),MATCH((CUADRO!N$4&amp;$E669),'Hoja de Trabajo para listado'!$BC$151:$CB$151,0)),0)+IFERROR(INDEX('Hoja de Trabajo para listado'!$DE$153:$DG$274,MATCH($A669,'Hoja de Trabajo para listado'!$DE$153:$DE$1048576,0),MATCH((CUADRO!N$4&amp;$E669),'Hoja de Trabajo para listado'!$DE$151:$DG$151,0)),0)+IFERROR(INDEX('Hoja de Trabajo para listado'!$CD$155:$DC$1048576,MATCH($A669,'Hoja de Trabajo para listado'!$CD$155:$CD$1048576,0),MATCH((CUADRO!N$4&amp;$E669),'Hoja de Trabajo para listado'!$CD$151:$DC$151,0)),0)</f>
        <v>0</v>
      </c>
      <c r="O669" s="243">
        <f ca="1">+IFERROR(INDEX('Hoja de Trabajo para listado'!$A$155:$Z$1048576,MATCH($A669,'Hoja de Trabajo para listado'!$A$155:$A$1048576,0),MATCH((CUADRO!O$4&amp;$E669),'Hoja de Trabajo para listado'!$A$151:$Z$151,0)),0)+IFERROR(INDEX('Hoja de Trabajo para listado'!$AB$155:$BA$1048576,MATCH($A669,'Hoja de Trabajo para listado'!$AB$155:$AB$1048576,0),MATCH((CUADRO!O$4&amp;$E669),'Hoja de Trabajo para listado'!$AB$151:$BA$151,0)),0)+IFERROR(INDEX('Hoja de Trabajo para listado'!$BC$155:$CB$1048576,MATCH($A669,'Hoja de Trabajo para listado'!$BC$155:$BC$1048576,0),MATCH((CUADRO!O$4&amp;$E669),'Hoja de Trabajo para listado'!$BC$151:$CB$151,0)),0)+IFERROR(INDEX('Hoja de Trabajo para listado'!$DE$153:$DG$274,MATCH($A669,'Hoja de Trabajo para listado'!$DE$153:$DE$1048576,0),MATCH((CUADRO!O$4&amp;$E669),'Hoja de Trabajo para listado'!$DE$151:$DG$151,0)),0)+IFERROR(INDEX('Hoja de Trabajo para listado'!$CD$155:$DC$1048576,MATCH($A669,'Hoja de Trabajo para listado'!$CD$155:$CD$1048576,0),MATCH((CUADRO!O$4&amp;$E669),'Hoja de Trabajo para listado'!$CD$151:$DC$151,0)),0)</f>
        <v>0</v>
      </c>
      <c r="P669" s="243">
        <f ca="1">+IFERROR(INDEX('Hoja de Trabajo para listado'!$A$155:$Z$1048576,MATCH($A669,'Hoja de Trabajo para listado'!$A$155:$A$1048576,0),MATCH((CUADRO!P$4&amp;$E669),'Hoja de Trabajo para listado'!$A$151:$Z$151,0)),0)+IFERROR(INDEX('Hoja de Trabajo para listado'!$AB$155:$BA$1048576,MATCH($A669,'Hoja de Trabajo para listado'!$AB$155:$AB$1048576,0),MATCH((CUADRO!P$4&amp;$E669),'Hoja de Trabajo para listado'!$AB$151:$BA$151,0)),0)+IFERROR(INDEX('Hoja de Trabajo para listado'!$BC$155:$CB$1048576,MATCH($A669,'Hoja de Trabajo para listado'!$BC$155:$BC$1048576,0),MATCH((CUADRO!P$4&amp;$E669),'Hoja de Trabajo para listado'!$BC$151:$CB$151,0)),0)+IFERROR(INDEX('Hoja de Trabajo para listado'!$DE$153:$DG$274,MATCH($A669,'Hoja de Trabajo para listado'!$DE$153:$DE$1048576,0),MATCH((CUADRO!P$4&amp;$E669),'Hoja de Trabajo para listado'!$DE$151:$DG$151,0)),0)+IFERROR(INDEX('Hoja de Trabajo para listado'!$CD$155:$DC$1048576,MATCH($A669,'Hoja de Trabajo para listado'!$CD$155:$CD$1048576,0),MATCH((CUADRO!P$4&amp;$E669),'Hoja de Trabajo para listado'!$CD$151:$DC$151,0)),0)</f>
        <v>0</v>
      </c>
      <c r="Q669" s="243">
        <f ca="1">+IFERROR(INDEX('Hoja de Trabajo para listado'!$A$155:$Z$1048576,MATCH($A669,'Hoja de Trabajo para listado'!$A$155:$A$1048576,0),MATCH((CUADRO!Q$4&amp;$E669),'Hoja de Trabajo para listado'!$A$151:$Z$151,0)),0)+IFERROR(INDEX('Hoja de Trabajo para listado'!$AB$155:$BA$1048576,MATCH($A669,'Hoja de Trabajo para listado'!$AB$155:$AB$1048576,0),MATCH((CUADRO!Q$4&amp;$E669),'Hoja de Trabajo para listado'!$AB$151:$BA$151,0)),0)+IFERROR(INDEX('Hoja de Trabajo para listado'!$BC$155:$CB$1048576,MATCH($A669,'Hoja de Trabajo para listado'!$BC$155:$BC$1048576,0),MATCH((CUADRO!Q$4&amp;$E669),'Hoja de Trabajo para listado'!$BC$151:$CB$151,0)),0)+IFERROR(INDEX('Hoja de Trabajo para listado'!$DE$153:$DG$274,MATCH($A669,'Hoja de Trabajo para listado'!$DE$153:$DE$1048576,0),MATCH((CUADRO!Q$4&amp;$E669),'Hoja de Trabajo para listado'!$DE$151:$DG$151,0)),0)+IFERROR(INDEX('Hoja de Trabajo para listado'!$CD$155:$DC$1048576,MATCH($A669,'Hoja de Trabajo para listado'!$CD$155:$CD$1048576,0),MATCH((CUADRO!Q$4&amp;$E669),'Hoja de Trabajo para listado'!$CD$151:$DC$151,0)),0)</f>
        <v>0</v>
      </c>
      <c r="R669" s="243">
        <f t="shared" ca="1" si="27"/>
        <v>0</v>
      </c>
      <c r="S669" s="249"/>
      <c r="T669" s="243">
        <f ca="1">+T670</f>
        <v>0</v>
      </c>
      <c r="U669" s="242">
        <f t="shared" si="28"/>
        <v>1</v>
      </c>
      <c r="V669" s="333" t="str">
        <f>+VLOOKUP(A669,bd_lista!$A$3:$E$592,5,FALSE)</f>
        <v>Gobiernos Autonomos Municipales</v>
      </c>
      <c r="W669" s="387" t="str">
        <f>+V669</f>
        <v>Gobiernos Autonomos Municipales</v>
      </c>
      <c r="X669" s="242">
        <f>+VLOOKUP(A669,[4]Sheet1!$A$13:$D$744,4,FALSE)</f>
        <v>0</v>
      </c>
      <c r="Y669" s="242" t="e">
        <f>+VLOOKUP(X669,bd_lista!$A$3:$C$592,3,FALSE)</f>
        <v>#N/A</v>
      </c>
      <c r="Z669" s="294">
        <f>+X669</f>
        <v>0</v>
      </c>
      <c r="AA669" s="295" t="e">
        <f>+Y669</f>
        <v>#N/A</v>
      </c>
    </row>
    <row r="670" spans="1:27" customFormat="1" ht="15" hidden="1" customHeight="1">
      <c r="A670" s="32">
        <v>1286</v>
      </c>
      <c r="B670" s="393"/>
      <c r="C670" s="247" t="str">
        <f>+VLOOKUP(A670,bd_lista!$A$3:$C$592,3,FALSE)</f>
        <v>Gobierno Autónomo Municipal de Huatajata</v>
      </c>
      <c r="D670" s="390"/>
      <c r="E670" s="244" t="s">
        <v>1305</v>
      </c>
      <c r="F670" s="243">
        <f ca="1">+IFERROR(INDEX('Hoja de Trabajo para listado'!$A$155:$Z$1048576,MATCH($A670,'Hoja de Trabajo para listado'!$A$155:$A$1048576,0),MATCH((CUADRO!F$4&amp;$E670),'Hoja de Trabajo para listado'!$A$151:$Z$151,0)),0)+IFERROR(INDEX('Hoja de Trabajo para listado'!$AB$155:$BA$1048576,MATCH($A670,'Hoja de Trabajo para listado'!$AB$155:$AB$1048576,0),MATCH((CUADRO!F$4&amp;$E670),'Hoja de Trabajo para listado'!$AB$151:$BA$151,0)),0)+IFERROR(INDEX('Hoja de Trabajo para listado'!$BC$155:$CB$1048576,MATCH($A670,'Hoja de Trabajo para listado'!$BC$155:$BC$1048576,0),MATCH((CUADRO!F$4&amp;$E670),'Hoja de Trabajo para listado'!$BC$151:$CB$151,0)),0)+IFERROR(INDEX('Hoja de Trabajo para listado'!$DE$153:$DG$274,MATCH($A670,'Hoja de Trabajo para listado'!$DE$153:$DE$1048576,0),MATCH((CUADRO!F$4&amp;$E670),'Hoja de Trabajo para listado'!$DE$151:$DG$151,0)),0)+IFERROR(INDEX('Hoja de Trabajo para listado'!$CD$155:$DC$1048576,MATCH($A670,'Hoja de Trabajo para listado'!$CD$155:$CD$1048576,0),MATCH((CUADRO!F$4&amp;$E670),'Hoja de Trabajo para listado'!$CD$151:$DC$151,0)),0)</f>
        <v>0</v>
      </c>
      <c r="G670" s="243">
        <f ca="1">+IFERROR(INDEX('Hoja de Trabajo para listado'!$A$155:$Z$1048576,MATCH($A670,'Hoja de Trabajo para listado'!$A$155:$A$1048576,0),MATCH((CUADRO!G$4&amp;$E670),'Hoja de Trabajo para listado'!$A$151:$Z$151,0)),0)+IFERROR(INDEX('Hoja de Trabajo para listado'!$AB$155:$BA$1048576,MATCH($A670,'Hoja de Trabajo para listado'!$AB$155:$AB$1048576,0),MATCH((CUADRO!G$4&amp;$E670),'Hoja de Trabajo para listado'!$AB$151:$BA$151,0)),0)+IFERROR(INDEX('Hoja de Trabajo para listado'!$BC$155:$CB$1048576,MATCH($A670,'Hoja de Trabajo para listado'!$BC$155:$BC$1048576,0),MATCH((CUADRO!G$4&amp;$E670),'Hoja de Trabajo para listado'!$BC$151:$CB$151,0)),0)+IFERROR(INDEX('Hoja de Trabajo para listado'!$DE$153:$DG$274,MATCH($A670,'Hoja de Trabajo para listado'!$DE$153:$DE$1048576,0),MATCH((CUADRO!G$4&amp;$E670),'Hoja de Trabajo para listado'!$DE$151:$DG$151,0)),0)+IFERROR(INDEX('Hoja de Trabajo para listado'!$CD$155:$DC$1048576,MATCH($A670,'Hoja de Trabajo para listado'!$CD$155:$CD$1048576,0),MATCH((CUADRO!G$4&amp;$E670),'Hoja de Trabajo para listado'!$CD$151:$DC$151,0)),0)</f>
        <v>0</v>
      </c>
      <c r="H670" s="243">
        <f ca="1">+IFERROR(INDEX('Hoja de Trabajo para listado'!$A$155:$Z$1048576,MATCH($A670,'Hoja de Trabajo para listado'!$A$155:$A$1048576,0),MATCH((CUADRO!H$4&amp;$E670),'Hoja de Trabajo para listado'!$A$151:$Z$151,0)),0)+IFERROR(INDEX('Hoja de Trabajo para listado'!$AB$155:$BA$1048576,MATCH($A670,'Hoja de Trabajo para listado'!$AB$155:$AB$1048576,0),MATCH((CUADRO!H$4&amp;$E670),'Hoja de Trabajo para listado'!$AB$151:$BA$151,0)),0)+IFERROR(INDEX('Hoja de Trabajo para listado'!$BC$155:$CB$1048576,MATCH($A670,'Hoja de Trabajo para listado'!$BC$155:$BC$1048576,0),MATCH((CUADRO!H$4&amp;$E670),'Hoja de Trabajo para listado'!$BC$151:$CB$151,0)),0)+IFERROR(INDEX('Hoja de Trabajo para listado'!$DE$153:$DG$274,MATCH($A670,'Hoja de Trabajo para listado'!$DE$153:$DE$1048576,0),MATCH((CUADRO!H$4&amp;$E670),'Hoja de Trabajo para listado'!$DE$151:$DG$151,0)),0)+IFERROR(INDEX('Hoja de Trabajo para listado'!$CD$155:$DC$1048576,MATCH($A670,'Hoja de Trabajo para listado'!$CD$155:$CD$1048576,0),MATCH((CUADRO!H$4&amp;$E670),'Hoja de Trabajo para listado'!$CD$151:$DC$151,0)),0)</f>
        <v>0</v>
      </c>
      <c r="I670" s="243">
        <f ca="1">+IFERROR(INDEX('Hoja de Trabajo para listado'!$A$155:$Z$1048576,MATCH($A670,'Hoja de Trabajo para listado'!$A$155:$A$1048576,0),MATCH((CUADRO!I$4&amp;$E670),'Hoja de Trabajo para listado'!$A$151:$Z$151,0)),0)+IFERROR(INDEX('Hoja de Trabajo para listado'!$AB$155:$BA$1048576,MATCH($A670,'Hoja de Trabajo para listado'!$AB$155:$AB$1048576,0),MATCH((CUADRO!I$4&amp;$E670),'Hoja de Trabajo para listado'!$AB$151:$BA$151,0)),0)+IFERROR(INDEX('Hoja de Trabajo para listado'!$BC$155:$CB$1048576,MATCH($A670,'Hoja de Trabajo para listado'!$BC$155:$BC$1048576,0),MATCH((CUADRO!I$4&amp;$E670),'Hoja de Trabajo para listado'!$BC$151:$CB$151,0)),0)+IFERROR(INDEX('Hoja de Trabajo para listado'!$DE$153:$DG$274,MATCH($A670,'Hoja de Trabajo para listado'!$DE$153:$DE$1048576,0),MATCH((CUADRO!I$4&amp;$E670),'Hoja de Trabajo para listado'!$DE$151:$DG$151,0)),0)+IFERROR(INDEX('Hoja de Trabajo para listado'!$CD$155:$DC$1048576,MATCH($A670,'Hoja de Trabajo para listado'!$CD$155:$CD$1048576,0),MATCH((CUADRO!I$4&amp;$E670),'Hoja de Trabajo para listado'!$CD$151:$DC$151,0)),0)</f>
        <v>0</v>
      </c>
      <c r="J670" s="243">
        <f ca="1">+IFERROR(INDEX('Hoja de Trabajo para listado'!$A$155:$Z$1048576,MATCH($A670,'Hoja de Trabajo para listado'!$A$155:$A$1048576,0),MATCH((CUADRO!J$4&amp;$E670),'Hoja de Trabajo para listado'!$A$151:$Z$151,0)),0)+IFERROR(INDEX('Hoja de Trabajo para listado'!$AB$155:$BA$1048576,MATCH($A670,'Hoja de Trabajo para listado'!$AB$155:$AB$1048576,0),MATCH((CUADRO!J$4&amp;$E670),'Hoja de Trabajo para listado'!$AB$151:$BA$151,0)),0)+IFERROR(INDEX('Hoja de Trabajo para listado'!$BC$155:$CB$1048576,MATCH($A670,'Hoja de Trabajo para listado'!$BC$155:$BC$1048576,0),MATCH((CUADRO!J$4&amp;$E670),'Hoja de Trabajo para listado'!$BC$151:$CB$151,0)),0)+IFERROR(INDEX('Hoja de Trabajo para listado'!$DE$153:$DG$274,MATCH($A670,'Hoja de Trabajo para listado'!$DE$153:$DE$1048576,0),MATCH((CUADRO!J$4&amp;$E670),'Hoja de Trabajo para listado'!$DE$151:$DG$151,0)),0)+IFERROR(INDEX('Hoja de Trabajo para listado'!$CD$155:$DC$1048576,MATCH($A670,'Hoja de Trabajo para listado'!$CD$155:$CD$1048576,0),MATCH((CUADRO!J$4&amp;$E670),'Hoja de Trabajo para listado'!$CD$151:$DC$151,0)),0)</f>
        <v>0</v>
      </c>
      <c r="K670" s="243">
        <f ca="1">+IFERROR(INDEX('Hoja de Trabajo para listado'!$A$155:$Z$1048576,MATCH($A670,'Hoja de Trabajo para listado'!$A$155:$A$1048576,0),MATCH((CUADRO!K$4&amp;$E670),'Hoja de Trabajo para listado'!$A$151:$Z$151,0)),0)+IFERROR(INDEX('Hoja de Trabajo para listado'!$AB$155:$BA$1048576,MATCH($A670,'Hoja de Trabajo para listado'!$AB$155:$AB$1048576,0),MATCH((CUADRO!K$4&amp;$E670),'Hoja de Trabajo para listado'!$AB$151:$BA$151,0)),0)+IFERROR(INDEX('Hoja de Trabajo para listado'!$BC$155:$CB$1048576,MATCH($A670,'Hoja de Trabajo para listado'!$BC$155:$BC$1048576,0),MATCH((CUADRO!K$4&amp;$E670),'Hoja de Trabajo para listado'!$BC$151:$CB$151,0)),0)+IFERROR(INDEX('Hoja de Trabajo para listado'!$DE$153:$DG$274,MATCH($A670,'Hoja de Trabajo para listado'!$DE$153:$DE$1048576,0),MATCH((CUADRO!K$4&amp;$E670),'Hoja de Trabajo para listado'!$DE$151:$DG$151,0)),0)+IFERROR(INDEX('Hoja de Trabajo para listado'!$CD$155:$DC$1048576,MATCH($A670,'Hoja de Trabajo para listado'!$CD$155:$CD$1048576,0),MATCH((CUADRO!K$4&amp;$E670),'Hoja de Trabajo para listado'!$CD$151:$DC$151,0)),0)</f>
        <v>0</v>
      </c>
      <c r="L670" s="243">
        <f ca="1">+IFERROR(INDEX('Hoja de Trabajo para listado'!$A$155:$Z$1048576,MATCH($A670,'Hoja de Trabajo para listado'!$A$155:$A$1048576,0),MATCH((CUADRO!L$4&amp;$E670),'Hoja de Trabajo para listado'!$A$151:$Z$151,0)),0)+IFERROR(INDEX('Hoja de Trabajo para listado'!$AB$155:$BA$1048576,MATCH($A670,'Hoja de Trabajo para listado'!$AB$155:$AB$1048576,0),MATCH((CUADRO!L$4&amp;$E670),'Hoja de Trabajo para listado'!$AB$151:$BA$151,0)),0)+IFERROR(INDEX('Hoja de Trabajo para listado'!$BC$155:$CB$1048576,MATCH($A670,'Hoja de Trabajo para listado'!$BC$155:$BC$1048576,0),MATCH((CUADRO!L$4&amp;$E670),'Hoja de Trabajo para listado'!$BC$151:$CB$151,0)),0)+IFERROR(INDEX('Hoja de Trabajo para listado'!$DE$153:$DG$274,MATCH($A670,'Hoja de Trabajo para listado'!$DE$153:$DE$1048576,0),MATCH((CUADRO!L$4&amp;$E670),'Hoja de Trabajo para listado'!$DE$151:$DG$151,0)),0)+IFERROR(INDEX('Hoja de Trabajo para listado'!$CD$155:$DC$1048576,MATCH($A670,'Hoja de Trabajo para listado'!$CD$155:$CD$1048576,0),MATCH((CUADRO!L$4&amp;$E670),'Hoja de Trabajo para listado'!$CD$151:$DC$151,0)),0)</f>
        <v>0</v>
      </c>
      <c r="M670" s="243">
        <f ca="1">+IFERROR(INDEX('Hoja de Trabajo para listado'!$A$155:$Z$1048576,MATCH($A670,'Hoja de Trabajo para listado'!$A$155:$A$1048576,0),MATCH((CUADRO!M$4&amp;$E670),'Hoja de Trabajo para listado'!$A$151:$Z$151,0)),0)+IFERROR(INDEX('Hoja de Trabajo para listado'!$AB$155:$BA$1048576,MATCH($A670,'Hoja de Trabajo para listado'!$AB$155:$AB$1048576,0),MATCH((CUADRO!M$4&amp;$E670),'Hoja de Trabajo para listado'!$AB$151:$BA$151,0)),0)+IFERROR(INDEX('Hoja de Trabajo para listado'!$BC$155:$CB$1048576,MATCH($A670,'Hoja de Trabajo para listado'!$BC$155:$BC$1048576,0),MATCH((CUADRO!M$4&amp;$E670),'Hoja de Trabajo para listado'!$BC$151:$CB$151,0)),0)+IFERROR(INDEX('Hoja de Trabajo para listado'!$DE$153:$DG$274,MATCH($A670,'Hoja de Trabajo para listado'!$DE$153:$DE$1048576,0),MATCH((CUADRO!M$4&amp;$E670),'Hoja de Trabajo para listado'!$DE$151:$DG$151,0)),0)+IFERROR(INDEX('Hoja de Trabajo para listado'!$CD$155:$DC$1048576,MATCH($A670,'Hoja de Trabajo para listado'!$CD$155:$CD$1048576,0),MATCH((CUADRO!M$4&amp;$E670),'Hoja de Trabajo para listado'!$CD$151:$DC$151,0)),0)</f>
        <v>0</v>
      </c>
      <c r="N670" s="243">
        <f ca="1">+IFERROR(INDEX('Hoja de Trabajo para listado'!$A$155:$Z$1048576,MATCH($A670,'Hoja de Trabajo para listado'!$A$155:$A$1048576,0),MATCH((CUADRO!N$4&amp;$E670),'Hoja de Trabajo para listado'!$A$151:$Z$151,0)),0)+IFERROR(INDEX('Hoja de Trabajo para listado'!$AB$155:$BA$1048576,MATCH($A670,'Hoja de Trabajo para listado'!$AB$155:$AB$1048576,0),MATCH((CUADRO!N$4&amp;$E670),'Hoja de Trabajo para listado'!$AB$151:$BA$151,0)),0)+IFERROR(INDEX('Hoja de Trabajo para listado'!$BC$155:$CB$1048576,MATCH($A670,'Hoja de Trabajo para listado'!$BC$155:$BC$1048576,0),MATCH((CUADRO!N$4&amp;$E670),'Hoja de Trabajo para listado'!$BC$151:$CB$151,0)),0)+IFERROR(INDEX('Hoja de Trabajo para listado'!$DE$153:$DG$274,MATCH($A670,'Hoja de Trabajo para listado'!$DE$153:$DE$1048576,0),MATCH((CUADRO!N$4&amp;$E670),'Hoja de Trabajo para listado'!$DE$151:$DG$151,0)),0)+IFERROR(INDEX('Hoja de Trabajo para listado'!$CD$155:$DC$1048576,MATCH($A670,'Hoja de Trabajo para listado'!$CD$155:$CD$1048576,0),MATCH((CUADRO!N$4&amp;$E670),'Hoja de Trabajo para listado'!$CD$151:$DC$151,0)),0)</f>
        <v>0</v>
      </c>
      <c r="O670" s="243">
        <f ca="1">+IFERROR(INDEX('Hoja de Trabajo para listado'!$A$155:$Z$1048576,MATCH($A670,'Hoja de Trabajo para listado'!$A$155:$A$1048576,0),MATCH((CUADRO!O$4&amp;$E670),'Hoja de Trabajo para listado'!$A$151:$Z$151,0)),0)+IFERROR(INDEX('Hoja de Trabajo para listado'!$AB$155:$BA$1048576,MATCH($A670,'Hoja de Trabajo para listado'!$AB$155:$AB$1048576,0),MATCH((CUADRO!O$4&amp;$E670),'Hoja de Trabajo para listado'!$AB$151:$BA$151,0)),0)+IFERROR(INDEX('Hoja de Trabajo para listado'!$BC$155:$CB$1048576,MATCH($A670,'Hoja de Trabajo para listado'!$BC$155:$BC$1048576,0),MATCH((CUADRO!O$4&amp;$E670),'Hoja de Trabajo para listado'!$BC$151:$CB$151,0)),0)+IFERROR(INDEX('Hoja de Trabajo para listado'!$DE$153:$DG$274,MATCH($A670,'Hoja de Trabajo para listado'!$DE$153:$DE$1048576,0),MATCH((CUADRO!O$4&amp;$E670),'Hoja de Trabajo para listado'!$DE$151:$DG$151,0)),0)+IFERROR(INDEX('Hoja de Trabajo para listado'!$CD$155:$DC$1048576,MATCH($A670,'Hoja de Trabajo para listado'!$CD$155:$CD$1048576,0),MATCH((CUADRO!O$4&amp;$E670),'Hoja de Trabajo para listado'!$CD$151:$DC$151,0)),0)</f>
        <v>0</v>
      </c>
      <c r="P670" s="243">
        <f ca="1">+IFERROR(INDEX('Hoja de Trabajo para listado'!$A$155:$Z$1048576,MATCH($A670,'Hoja de Trabajo para listado'!$A$155:$A$1048576,0),MATCH((CUADRO!P$4&amp;$E670),'Hoja de Trabajo para listado'!$A$151:$Z$151,0)),0)+IFERROR(INDEX('Hoja de Trabajo para listado'!$AB$155:$BA$1048576,MATCH($A670,'Hoja de Trabajo para listado'!$AB$155:$AB$1048576,0),MATCH((CUADRO!P$4&amp;$E670),'Hoja de Trabajo para listado'!$AB$151:$BA$151,0)),0)+IFERROR(INDEX('Hoja de Trabajo para listado'!$BC$155:$CB$1048576,MATCH($A670,'Hoja de Trabajo para listado'!$BC$155:$BC$1048576,0),MATCH((CUADRO!P$4&amp;$E670),'Hoja de Trabajo para listado'!$BC$151:$CB$151,0)),0)+IFERROR(INDEX('Hoja de Trabajo para listado'!$DE$153:$DG$274,MATCH($A670,'Hoja de Trabajo para listado'!$DE$153:$DE$1048576,0),MATCH((CUADRO!P$4&amp;$E670),'Hoja de Trabajo para listado'!$DE$151:$DG$151,0)),0)+IFERROR(INDEX('Hoja de Trabajo para listado'!$CD$155:$DC$1048576,MATCH($A670,'Hoja de Trabajo para listado'!$CD$155:$CD$1048576,0),MATCH((CUADRO!P$4&amp;$E670),'Hoja de Trabajo para listado'!$CD$151:$DC$151,0)),0)</f>
        <v>0</v>
      </c>
      <c r="Q670" s="243">
        <f ca="1">+IFERROR(INDEX('Hoja de Trabajo para listado'!$A$155:$Z$1048576,MATCH($A670,'Hoja de Trabajo para listado'!$A$155:$A$1048576,0),MATCH((CUADRO!Q$4&amp;$E670),'Hoja de Trabajo para listado'!$A$151:$Z$151,0)),0)+IFERROR(INDEX('Hoja de Trabajo para listado'!$AB$155:$BA$1048576,MATCH($A670,'Hoja de Trabajo para listado'!$AB$155:$AB$1048576,0),MATCH((CUADRO!Q$4&amp;$E670),'Hoja de Trabajo para listado'!$AB$151:$BA$151,0)),0)+IFERROR(INDEX('Hoja de Trabajo para listado'!$BC$155:$CB$1048576,MATCH($A670,'Hoja de Trabajo para listado'!$BC$155:$BC$1048576,0),MATCH((CUADRO!Q$4&amp;$E670),'Hoja de Trabajo para listado'!$BC$151:$CB$151,0)),0)+IFERROR(INDEX('Hoja de Trabajo para listado'!$DE$153:$DG$274,MATCH($A670,'Hoja de Trabajo para listado'!$DE$153:$DE$1048576,0),MATCH((CUADRO!Q$4&amp;$E670),'Hoja de Trabajo para listado'!$DE$151:$DG$151,0)),0)+IFERROR(INDEX('Hoja de Trabajo para listado'!$CD$155:$DC$1048576,MATCH($A670,'Hoja de Trabajo para listado'!$CD$155:$CD$1048576,0),MATCH((CUADRO!Q$4&amp;$E670),'Hoja de Trabajo para listado'!$CD$151:$DC$151,0)),0)</f>
        <v>0</v>
      </c>
      <c r="R670" s="243">
        <f t="shared" ca="1" si="27"/>
        <v>0</v>
      </c>
      <c r="S670" s="249">
        <f ca="1">+R669+R670</f>
        <v>0</v>
      </c>
      <c r="T670" s="243">
        <f ca="1">+S670</f>
        <v>0</v>
      </c>
      <c r="U670" s="242">
        <f t="shared" si="28"/>
        <v>2</v>
      </c>
      <c r="V670" s="333" t="str">
        <f>+VLOOKUP(A670,bd_lista!$A$3:$E$592,5,FALSE)</f>
        <v>Gobiernos Autonomos Municipales</v>
      </c>
      <c r="W670" s="388"/>
      <c r="X670" s="242">
        <f>+VLOOKUP(A670,[4]Sheet1!$A$13:$D$744,4,FALSE)</f>
        <v>0</v>
      </c>
      <c r="Y670" s="242" t="e">
        <f>+VLOOKUP(X670,bd_lista!$A$3:$C$592,3,FALSE)</f>
        <v>#N/A</v>
      </c>
      <c r="Z670" s="292"/>
      <c r="AA670" s="293"/>
    </row>
    <row r="671" spans="1:27" customFormat="1" ht="15" hidden="1" customHeight="1">
      <c r="A671" s="32">
        <v>1287</v>
      </c>
      <c r="B671" s="392">
        <f>+A671</f>
        <v>1287</v>
      </c>
      <c r="C671" s="247" t="str">
        <f>+VLOOKUP(A671,bd_lista!$A$3:$C$592,3,FALSE)</f>
        <v>Gobierno Autónomo Municipal de Chua Cocani</v>
      </c>
      <c r="D671" s="389" t="str">
        <f>+C671</f>
        <v>Gobierno Autónomo Municipal de Chua Cocani</v>
      </c>
      <c r="E671" s="242" t="s">
        <v>1304</v>
      </c>
      <c r="F671" s="243">
        <f ca="1">+IFERROR(INDEX('Hoja de Trabajo para listado'!$A$155:$Z$1048576,MATCH($A671,'Hoja de Trabajo para listado'!$A$155:$A$1048576,0),MATCH((CUADRO!F$4&amp;$E671),'Hoja de Trabajo para listado'!$A$151:$Z$151,0)),0)+IFERROR(INDEX('Hoja de Trabajo para listado'!$AB$155:$BA$1048576,MATCH($A671,'Hoja de Trabajo para listado'!$AB$155:$AB$1048576,0),MATCH((CUADRO!F$4&amp;$E671),'Hoja de Trabajo para listado'!$AB$151:$BA$151,0)),0)+IFERROR(INDEX('Hoja de Trabajo para listado'!$BC$155:$CB$1048576,MATCH($A671,'Hoja de Trabajo para listado'!$BC$155:$BC$1048576,0),MATCH((CUADRO!F$4&amp;$E671),'Hoja de Trabajo para listado'!$BC$151:$CB$151,0)),0)+IFERROR(INDEX('Hoja de Trabajo para listado'!$DE$153:$DG$274,MATCH($A671,'Hoja de Trabajo para listado'!$DE$153:$DE$1048576,0),MATCH((CUADRO!F$4&amp;$E671),'Hoja de Trabajo para listado'!$DE$151:$DG$151,0)),0)+IFERROR(INDEX('Hoja de Trabajo para listado'!$CD$155:$DC$1048576,MATCH($A671,'Hoja de Trabajo para listado'!$CD$155:$CD$1048576,0),MATCH((CUADRO!F$4&amp;$E671),'Hoja de Trabajo para listado'!$CD$151:$DC$151,0)),0)</f>
        <v>0</v>
      </c>
      <c r="G671" s="243">
        <f ca="1">+IFERROR(INDEX('Hoja de Trabajo para listado'!$A$155:$Z$1048576,MATCH($A671,'Hoja de Trabajo para listado'!$A$155:$A$1048576,0),MATCH((CUADRO!G$4&amp;$E671),'Hoja de Trabajo para listado'!$A$151:$Z$151,0)),0)+IFERROR(INDEX('Hoja de Trabajo para listado'!$AB$155:$BA$1048576,MATCH($A671,'Hoja de Trabajo para listado'!$AB$155:$AB$1048576,0),MATCH((CUADRO!G$4&amp;$E671),'Hoja de Trabajo para listado'!$AB$151:$BA$151,0)),0)+IFERROR(INDEX('Hoja de Trabajo para listado'!$BC$155:$CB$1048576,MATCH($A671,'Hoja de Trabajo para listado'!$BC$155:$BC$1048576,0),MATCH((CUADRO!G$4&amp;$E671),'Hoja de Trabajo para listado'!$BC$151:$CB$151,0)),0)+IFERROR(INDEX('Hoja de Trabajo para listado'!$DE$153:$DG$274,MATCH($A671,'Hoja de Trabajo para listado'!$DE$153:$DE$1048576,0),MATCH((CUADRO!G$4&amp;$E671),'Hoja de Trabajo para listado'!$DE$151:$DG$151,0)),0)+IFERROR(INDEX('Hoja de Trabajo para listado'!$CD$155:$DC$1048576,MATCH($A671,'Hoja de Trabajo para listado'!$CD$155:$CD$1048576,0),MATCH((CUADRO!G$4&amp;$E671),'Hoja de Trabajo para listado'!$CD$151:$DC$151,0)),0)</f>
        <v>0</v>
      </c>
      <c r="H671" s="243">
        <f ca="1">+IFERROR(INDEX('Hoja de Trabajo para listado'!$A$155:$Z$1048576,MATCH($A671,'Hoja de Trabajo para listado'!$A$155:$A$1048576,0),MATCH((CUADRO!H$4&amp;$E671),'Hoja de Trabajo para listado'!$A$151:$Z$151,0)),0)+IFERROR(INDEX('Hoja de Trabajo para listado'!$AB$155:$BA$1048576,MATCH($A671,'Hoja de Trabajo para listado'!$AB$155:$AB$1048576,0),MATCH((CUADRO!H$4&amp;$E671),'Hoja de Trabajo para listado'!$AB$151:$BA$151,0)),0)+IFERROR(INDEX('Hoja de Trabajo para listado'!$BC$155:$CB$1048576,MATCH($A671,'Hoja de Trabajo para listado'!$BC$155:$BC$1048576,0),MATCH((CUADRO!H$4&amp;$E671),'Hoja de Trabajo para listado'!$BC$151:$CB$151,0)),0)+IFERROR(INDEX('Hoja de Trabajo para listado'!$DE$153:$DG$274,MATCH($A671,'Hoja de Trabajo para listado'!$DE$153:$DE$1048576,0),MATCH((CUADRO!H$4&amp;$E671),'Hoja de Trabajo para listado'!$DE$151:$DG$151,0)),0)+IFERROR(INDEX('Hoja de Trabajo para listado'!$CD$155:$DC$1048576,MATCH($A671,'Hoja de Trabajo para listado'!$CD$155:$CD$1048576,0),MATCH((CUADRO!H$4&amp;$E671),'Hoja de Trabajo para listado'!$CD$151:$DC$151,0)),0)</f>
        <v>0</v>
      </c>
      <c r="I671" s="243">
        <f ca="1">+IFERROR(INDEX('Hoja de Trabajo para listado'!$A$155:$Z$1048576,MATCH($A671,'Hoja de Trabajo para listado'!$A$155:$A$1048576,0),MATCH((CUADRO!I$4&amp;$E671),'Hoja de Trabajo para listado'!$A$151:$Z$151,0)),0)+IFERROR(INDEX('Hoja de Trabajo para listado'!$AB$155:$BA$1048576,MATCH($A671,'Hoja de Trabajo para listado'!$AB$155:$AB$1048576,0),MATCH((CUADRO!I$4&amp;$E671),'Hoja de Trabajo para listado'!$AB$151:$BA$151,0)),0)+IFERROR(INDEX('Hoja de Trabajo para listado'!$BC$155:$CB$1048576,MATCH($A671,'Hoja de Trabajo para listado'!$BC$155:$BC$1048576,0),MATCH((CUADRO!I$4&amp;$E671),'Hoja de Trabajo para listado'!$BC$151:$CB$151,0)),0)+IFERROR(INDEX('Hoja de Trabajo para listado'!$DE$153:$DG$274,MATCH($A671,'Hoja de Trabajo para listado'!$DE$153:$DE$1048576,0),MATCH((CUADRO!I$4&amp;$E671),'Hoja de Trabajo para listado'!$DE$151:$DG$151,0)),0)+IFERROR(INDEX('Hoja de Trabajo para listado'!$CD$155:$DC$1048576,MATCH($A671,'Hoja de Trabajo para listado'!$CD$155:$CD$1048576,0),MATCH((CUADRO!I$4&amp;$E671),'Hoja de Trabajo para listado'!$CD$151:$DC$151,0)),0)</f>
        <v>0</v>
      </c>
      <c r="J671" s="243">
        <f ca="1">+IFERROR(INDEX('Hoja de Trabajo para listado'!$A$155:$Z$1048576,MATCH($A671,'Hoja de Trabajo para listado'!$A$155:$A$1048576,0),MATCH((CUADRO!J$4&amp;$E671),'Hoja de Trabajo para listado'!$A$151:$Z$151,0)),0)+IFERROR(INDEX('Hoja de Trabajo para listado'!$AB$155:$BA$1048576,MATCH($A671,'Hoja de Trabajo para listado'!$AB$155:$AB$1048576,0),MATCH((CUADRO!J$4&amp;$E671),'Hoja de Trabajo para listado'!$AB$151:$BA$151,0)),0)+IFERROR(INDEX('Hoja de Trabajo para listado'!$BC$155:$CB$1048576,MATCH($A671,'Hoja de Trabajo para listado'!$BC$155:$BC$1048576,0),MATCH((CUADRO!J$4&amp;$E671),'Hoja de Trabajo para listado'!$BC$151:$CB$151,0)),0)+IFERROR(INDEX('Hoja de Trabajo para listado'!$DE$153:$DG$274,MATCH($A671,'Hoja de Trabajo para listado'!$DE$153:$DE$1048576,0),MATCH((CUADRO!J$4&amp;$E671),'Hoja de Trabajo para listado'!$DE$151:$DG$151,0)),0)+IFERROR(INDEX('Hoja de Trabajo para listado'!$CD$155:$DC$1048576,MATCH($A671,'Hoja de Trabajo para listado'!$CD$155:$CD$1048576,0),MATCH((CUADRO!J$4&amp;$E671),'Hoja de Trabajo para listado'!$CD$151:$DC$151,0)),0)</f>
        <v>0</v>
      </c>
      <c r="K671" s="243">
        <f ca="1">+IFERROR(INDEX('Hoja de Trabajo para listado'!$A$155:$Z$1048576,MATCH($A671,'Hoja de Trabajo para listado'!$A$155:$A$1048576,0),MATCH((CUADRO!K$4&amp;$E671),'Hoja de Trabajo para listado'!$A$151:$Z$151,0)),0)+IFERROR(INDEX('Hoja de Trabajo para listado'!$AB$155:$BA$1048576,MATCH($A671,'Hoja de Trabajo para listado'!$AB$155:$AB$1048576,0),MATCH((CUADRO!K$4&amp;$E671),'Hoja de Trabajo para listado'!$AB$151:$BA$151,0)),0)+IFERROR(INDEX('Hoja de Trabajo para listado'!$BC$155:$CB$1048576,MATCH($A671,'Hoja de Trabajo para listado'!$BC$155:$BC$1048576,0),MATCH((CUADRO!K$4&amp;$E671),'Hoja de Trabajo para listado'!$BC$151:$CB$151,0)),0)+IFERROR(INDEX('Hoja de Trabajo para listado'!$DE$153:$DG$274,MATCH($A671,'Hoja de Trabajo para listado'!$DE$153:$DE$1048576,0),MATCH((CUADRO!K$4&amp;$E671),'Hoja de Trabajo para listado'!$DE$151:$DG$151,0)),0)+IFERROR(INDEX('Hoja de Trabajo para listado'!$CD$155:$DC$1048576,MATCH($A671,'Hoja de Trabajo para listado'!$CD$155:$CD$1048576,0),MATCH((CUADRO!K$4&amp;$E671),'Hoja de Trabajo para listado'!$CD$151:$DC$151,0)),0)</f>
        <v>0</v>
      </c>
      <c r="L671" s="243">
        <f ca="1">+IFERROR(INDEX('Hoja de Trabajo para listado'!$A$155:$Z$1048576,MATCH($A671,'Hoja de Trabajo para listado'!$A$155:$A$1048576,0),MATCH((CUADRO!L$4&amp;$E671),'Hoja de Trabajo para listado'!$A$151:$Z$151,0)),0)+IFERROR(INDEX('Hoja de Trabajo para listado'!$AB$155:$BA$1048576,MATCH($A671,'Hoja de Trabajo para listado'!$AB$155:$AB$1048576,0),MATCH((CUADRO!L$4&amp;$E671),'Hoja de Trabajo para listado'!$AB$151:$BA$151,0)),0)+IFERROR(INDEX('Hoja de Trabajo para listado'!$BC$155:$CB$1048576,MATCH($A671,'Hoja de Trabajo para listado'!$BC$155:$BC$1048576,0),MATCH((CUADRO!L$4&amp;$E671),'Hoja de Trabajo para listado'!$BC$151:$CB$151,0)),0)+IFERROR(INDEX('Hoja de Trabajo para listado'!$DE$153:$DG$274,MATCH($A671,'Hoja de Trabajo para listado'!$DE$153:$DE$1048576,0),MATCH((CUADRO!L$4&amp;$E671),'Hoja de Trabajo para listado'!$DE$151:$DG$151,0)),0)+IFERROR(INDEX('Hoja de Trabajo para listado'!$CD$155:$DC$1048576,MATCH($A671,'Hoja de Trabajo para listado'!$CD$155:$CD$1048576,0),MATCH((CUADRO!L$4&amp;$E671),'Hoja de Trabajo para listado'!$CD$151:$DC$151,0)),0)</f>
        <v>0</v>
      </c>
      <c r="M671" s="243">
        <f ca="1">+IFERROR(INDEX('Hoja de Trabajo para listado'!$A$155:$Z$1048576,MATCH($A671,'Hoja de Trabajo para listado'!$A$155:$A$1048576,0),MATCH((CUADRO!M$4&amp;$E671),'Hoja de Trabajo para listado'!$A$151:$Z$151,0)),0)+IFERROR(INDEX('Hoja de Trabajo para listado'!$AB$155:$BA$1048576,MATCH($A671,'Hoja de Trabajo para listado'!$AB$155:$AB$1048576,0),MATCH((CUADRO!M$4&amp;$E671),'Hoja de Trabajo para listado'!$AB$151:$BA$151,0)),0)+IFERROR(INDEX('Hoja de Trabajo para listado'!$BC$155:$CB$1048576,MATCH($A671,'Hoja de Trabajo para listado'!$BC$155:$BC$1048576,0),MATCH((CUADRO!M$4&amp;$E671),'Hoja de Trabajo para listado'!$BC$151:$CB$151,0)),0)+IFERROR(INDEX('Hoja de Trabajo para listado'!$DE$153:$DG$274,MATCH($A671,'Hoja de Trabajo para listado'!$DE$153:$DE$1048576,0),MATCH((CUADRO!M$4&amp;$E671),'Hoja de Trabajo para listado'!$DE$151:$DG$151,0)),0)+IFERROR(INDEX('Hoja de Trabajo para listado'!$CD$155:$DC$1048576,MATCH($A671,'Hoja de Trabajo para listado'!$CD$155:$CD$1048576,0),MATCH((CUADRO!M$4&amp;$E671),'Hoja de Trabajo para listado'!$CD$151:$DC$151,0)),0)</f>
        <v>0</v>
      </c>
      <c r="N671" s="243">
        <f ca="1">+IFERROR(INDEX('Hoja de Trabajo para listado'!$A$155:$Z$1048576,MATCH($A671,'Hoja de Trabajo para listado'!$A$155:$A$1048576,0),MATCH((CUADRO!N$4&amp;$E671),'Hoja de Trabajo para listado'!$A$151:$Z$151,0)),0)+IFERROR(INDEX('Hoja de Trabajo para listado'!$AB$155:$BA$1048576,MATCH($A671,'Hoja de Trabajo para listado'!$AB$155:$AB$1048576,0),MATCH((CUADRO!N$4&amp;$E671),'Hoja de Trabajo para listado'!$AB$151:$BA$151,0)),0)+IFERROR(INDEX('Hoja de Trabajo para listado'!$BC$155:$CB$1048576,MATCH($A671,'Hoja de Trabajo para listado'!$BC$155:$BC$1048576,0),MATCH((CUADRO!N$4&amp;$E671),'Hoja de Trabajo para listado'!$BC$151:$CB$151,0)),0)+IFERROR(INDEX('Hoja de Trabajo para listado'!$DE$153:$DG$274,MATCH($A671,'Hoja de Trabajo para listado'!$DE$153:$DE$1048576,0),MATCH((CUADRO!N$4&amp;$E671),'Hoja de Trabajo para listado'!$DE$151:$DG$151,0)),0)+IFERROR(INDEX('Hoja de Trabajo para listado'!$CD$155:$DC$1048576,MATCH($A671,'Hoja de Trabajo para listado'!$CD$155:$CD$1048576,0),MATCH((CUADRO!N$4&amp;$E671),'Hoja de Trabajo para listado'!$CD$151:$DC$151,0)),0)</f>
        <v>0</v>
      </c>
      <c r="O671" s="243">
        <f ca="1">+IFERROR(INDEX('Hoja de Trabajo para listado'!$A$155:$Z$1048576,MATCH($A671,'Hoja de Trabajo para listado'!$A$155:$A$1048576,0),MATCH((CUADRO!O$4&amp;$E671),'Hoja de Trabajo para listado'!$A$151:$Z$151,0)),0)+IFERROR(INDEX('Hoja de Trabajo para listado'!$AB$155:$BA$1048576,MATCH($A671,'Hoja de Trabajo para listado'!$AB$155:$AB$1048576,0),MATCH((CUADRO!O$4&amp;$E671),'Hoja de Trabajo para listado'!$AB$151:$BA$151,0)),0)+IFERROR(INDEX('Hoja de Trabajo para listado'!$BC$155:$CB$1048576,MATCH($A671,'Hoja de Trabajo para listado'!$BC$155:$BC$1048576,0),MATCH((CUADRO!O$4&amp;$E671),'Hoja de Trabajo para listado'!$BC$151:$CB$151,0)),0)+IFERROR(INDEX('Hoja de Trabajo para listado'!$DE$153:$DG$274,MATCH($A671,'Hoja de Trabajo para listado'!$DE$153:$DE$1048576,0),MATCH((CUADRO!O$4&amp;$E671),'Hoja de Trabajo para listado'!$DE$151:$DG$151,0)),0)+IFERROR(INDEX('Hoja de Trabajo para listado'!$CD$155:$DC$1048576,MATCH($A671,'Hoja de Trabajo para listado'!$CD$155:$CD$1048576,0),MATCH((CUADRO!O$4&amp;$E671),'Hoja de Trabajo para listado'!$CD$151:$DC$151,0)),0)</f>
        <v>0</v>
      </c>
      <c r="P671" s="243">
        <f ca="1">+IFERROR(INDEX('Hoja de Trabajo para listado'!$A$155:$Z$1048576,MATCH($A671,'Hoja de Trabajo para listado'!$A$155:$A$1048576,0),MATCH((CUADRO!P$4&amp;$E671),'Hoja de Trabajo para listado'!$A$151:$Z$151,0)),0)+IFERROR(INDEX('Hoja de Trabajo para listado'!$AB$155:$BA$1048576,MATCH($A671,'Hoja de Trabajo para listado'!$AB$155:$AB$1048576,0),MATCH((CUADRO!P$4&amp;$E671),'Hoja de Trabajo para listado'!$AB$151:$BA$151,0)),0)+IFERROR(INDEX('Hoja de Trabajo para listado'!$BC$155:$CB$1048576,MATCH($A671,'Hoja de Trabajo para listado'!$BC$155:$BC$1048576,0),MATCH((CUADRO!P$4&amp;$E671),'Hoja de Trabajo para listado'!$BC$151:$CB$151,0)),0)+IFERROR(INDEX('Hoja de Trabajo para listado'!$DE$153:$DG$274,MATCH($A671,'Hoja de Trabajo para listado'!$DE$153:$DE$1048576,0),MATCH((CUADRO!P$4&amp;$E671),'Hoja de Trabajo para listado'!$DE$151:$DG$151,0)),0)+IFERROR(INDEX('Hoja de Trabajo para listado'!$CD$155:$DC$1048576,MATCH($A671,'Hoja de Trabajo para listado'!$CD$155:$CD$1048576,0),MATCH((CUADRO!P$4&amp;$E671),'Hoja de Trabajo para listado'!$CD$151:$DC$151,0)),0)</f>
        <v>0</v>
      </c>
      <c r="Q671" s="243">
        <f ca="1">+IFERROR(INDEX('Hoja de Trabajo para listado'!$A$155:$Z$1048576,MATCH($A671,'Hoja de Trabajo para listado'!$A$155:$A$1048576,0),MATCH((CUADRO!Q$4&amp;$E671),'Hoja de Trabajo para listado'!$A$151:$Z$151,0)),0)+IFERROR(INDEX('Hoja de Trabajo para listado'!$AB$155:$BA$1048576,MATCH($A671,'Hoja de Trabajo para listado'!$AB$155:$AB$1048576,0),MATCH((CUADRO!Q$4&amp;$E671),'Hoja de Trabajo para listado'!$AB$151:$BA$151,0)),0)+IFERROR(INDEX('Hoja de Trabajo para listado'!$BC$155:$CB$1048576,MATCH($A671,'Hoja de Trabajo para listado'!$BC$155:$BC$1048576,0),MATCH((CUADRO!Q$4&amp;$E671),'Hoja de Trabajo para listado'!$BC$151:$CB$151,0)),0)+IFERROR(INDEX('Hoja de Trabajo para listado'!$DE$153:$DG$274,MATCH($A671,'Hoja de Trabajo para listado'!$DE$153:$DE$1048576,0),MATCH((CUADRO!Q$4&amp;$E671),'Hoja de Trabajo para listado'!$DE$151:$DG$151,0)),0)+IFERROR(INDEX('Hoja de Trabajo para listado'!$CD$155:$DC$1048576,MATCH($A671,'Hoja de Trabajo para listado'!$CD$155:$CD$1048576,0),MATCH((CUADRO!Q$4&amp;$E671),'Hoja de Trabajo para listado'!$CD$151:$DC$151,0)),0)</f>
        <v>0</v>
      </c>
      <c r="R671" s="243">
        <f t="shared" ca="1" si="27"/>
        <v>0</v>
      </c>
      <c r="S671" s="249"/>
      <c r="T671" s="243">
        <f ca="1">+T672</f>
        <v>0</v>
      </c>
      <c r="U671" s="242">
        <f t="shared" si="28"/>
        <v>1</v>
      </c>
      <c r="V671" s="333" t="str">
        <f>+VLOOKUP(A671,bd_lista!$A$3:$E$592,5,FALSE)</f>
        <v>Gobiernos Autonomos Municipales</v>
      </c>
      <c r="W671" s="387" t="str">
        <f>+V671</f>
        <v>Gobiernos Autonomos Municipales</v>
      </c>
      <c r="X671" s="242">
        <f>+VLOOKUP(A671,[4]Sheet1!$A$13:$D$744,4,FALSE)</f>
        <v>0</v>
      </c>
      <c r="Y671" s="242" t="e">
        <f>+VLOOKUP(X671,bd_lista!$A$3:$C$592,3,FALSE)</f>
        <v>#N/A</v>
      </c>
      <c r="Z671" s="294">
        <f>+X671</f>
        <v>0</v>
      </c>
      <c r="AA671" s="295" t="e">
        <f>+Y671</f>
        <v>#N/A</v>
      </c>
    </row>
    <row r="672" spans="1:27" customFormat="1" ht="15" hidden="1" customHeight="1">
      <c r="A672" s="32">
        <v>1287</v>
      </c>
      <c r="B672" s="393"/>
      <c r="C672" s="247" t="str">
        <f>+VLOOKUP(A672,bd_lista!$A$3:$C$592,3,FALSE)</f>
        <v>Gobierno Autónomo Municipal de Chua Cocani</v>
      </c>
      <c r="D672" s="390"/>
      <c r="E672" s="244" t="s">
        <v>1305</v>
      </c>
      <c r="F672" s="243">
        <f ca="1">+IFERROR(INDEX('Hoja de Trabajo para listado'!$A$155:$Z$1048576,MATCH($A672,'Hoja de Trabajo para listado'!$A$155:$A$1048576,0),MATCH((CUADRO!F$4&amp;$E672),'Hoja de Trabajo para listado'!$A$151:$Z$151,0)),0)+IFERROR(INDEX('Hoja de Trabajo para listado'!$AB$155:$BA$1048576,MATCH($A672,'Hoja de Trabajo para listado'!$AB$155:$AB$1048576,0),MATCH((CUADRO!F$4&amp;$E672),'Hoja de Trabajo para listado'!$AB$151:$BA$151,0)),0)+IFERROR(INDEX('Hoja de Trabajo para listado'!$BC$155:$CB$1048576,MATCH($A672,'Hoja de Trabajo para listado'!$BC$155:$BC$1048576,0),MATCH((CUADRO!F$4&amp;$E672),'Hoja de Trabajo para listado'!$BC$151:$CB$151,0)),0)+IFERROR(INDEX('Hoja de Trabajo para listado'!$DE$153:$DG$274,MATCH($A672,'Hoja de Trabajo para listado'!$DE$153:$DE$1048576,0),MATCH((CUADRO!F$4&amp;$E672),'Hoja de Trabajo para listado'!$DE$151:$DG$151,0)),0)+IFERROR(INDEX('Hoja de Trabajo para listado'!$CD$155:$DC$1048576,MATCH($A672,'Hoja de Trabajo para listado'!$CD$155:$CD$1048576,0),MATCH((CUADRO!F$4&amp;$E672),'Hoja de Trabajo para listado'!$CD$151:$DC$151,0)),0)</f>
        <v>0</v>
      </c>
      <c r="G672" s="243">
        <f ca="1">+IFERROR(INDEX('Hoja de Trabajo para listado'!$A$155:$Z$1048576,MATCH($A672,'Hoja de Trabajo para listado'!$A$155:$A$1048576,0),MATCH((CUADRO!G$4&amp;$E672),'Hoja de Trabajo para listado'!$A$151:$Z$151,0)),0)+IFERROR(INDEX('Hoja de Trabajo para listado'!$AB$155:$BA$1048576,MATCH($A672,'Hoja de Trabajo para listado'!$AB$155:$AB$1048576,0),MATCH((CUADRO!G$4&amp;$E672),'Hoja de Trabajo para listado'!$AB$151:$BA$151,0)),0)+IFERROR(INDEX('Hoja de Trabajo para listado'!$BC$155:$CB$1048576,MATCH($A672,'Hoja de Trabajo para listado'!$BC$155:$BC$1048576,0),MATCH((CUADRO!G$4&amp;$E672),'Hoja de Trabajo para listado'!$BC$151:$CB$151,0)),0)+IFERROR(INDEX('Hoja de Trabajo para listado'!$DE$153:$DG$274,MATCH($A672,'Hoja de Trabajo para listado'!$DE$153:$DE$1048576,0),MATCH((CUADRO!G$4&amp;$E672),'Hoja de Trabajo para listado'!$DE$151:$DG$151,0)),0)+IFERROR(INDEX('Hoja de Trabajo para listado'!$CD$155:$DC$1048576,MATCH($A672,'Hoja de Trabajo para listado'!$CD$155:$CD$1048576,0),MATCH((CUADRO!G$4&amp;$E672),'Hoja de Trabajo para listado'!$CD$151:$DC$151,0)),0)</f>
        <v>0</v>
      </c>
      <c r="H672" s="243">
        <f ca="1">+IFERROR(INDEX('Hoja de Trabajo para listado'!$A$155:$Z$1048576,MATCH($A672,'Hoja de Trabajo para listado'!$A$155:$A$1048576,0),MATCH((CUADRO!H$4&amp;$E672),'Hoja de Trabajo para listado'!$A$151:$Z$151,0)),0)+IFERROR(INDEX('Hoja de Trabajo para listado'!$AB$155:$BA$1048576,MATCH($A672,'Hoja de Trabajo para listado'!$AB$155:$AB$1048576,0),MATCH((CUADRO!H$4&amp;$E672),'Hoja de Trabajo para listado'!$AB$151:$BA$151,0)),0)+IFERROR(INDEX('Hoja de Trabajo para listado'!$BC$155:$CB$1048576,MATCH($A672,'Hoja de Trabajo para listado'!$BC$155:$BC$1048576,0),MATCH((CUADRO!H$4&amp;$E672),'Hoja de Trabajo para listado'!$BC$151:$CB$151,0)),0)+IFERROR(INDEX('Hoja de Trabajo para listado'!$DE$153:$DG$274,MATCH($A672,'Hoja de Trabajo para listado'!$DE$153:$DE$1048576,0),MATCH((CUADRO!H$4&amp;$E672),'Hoja de Trabajo para listado'!$DE$151:$DG$151,0)),0)+IFERROR(INDEX('Hoja de Trabajo para listado'!$CD$155:$DC$1048576,MATCH($A672,'Hoja de Trabajo para listado'!$CD$155:$CD$1048576,0),MATCH((CUADRO!H$4&amp;$E672),'Hoja de Trabajo para listado'!$CD$151:$DC$151,0)),0)</f>
        <v>0</v>
      </c>
      <c r="I672" s="243">
        <f ca="1">+IFERROR(INDEX('Hoja de Trabajo para listado'!$A$155:$Z$1048576,MATCH($A672,'Hoja de Trabajo para listado'!$A$155:$A$1048576,0),MATCH((CUADRO!I$4&amp;$E672),'Hoja de Trabajo para listado'!$A$151:$Z$151,0)),0)+IFERROR(INDEX('Hoja de Trabajo para listado'!$AB$155:$BA$1048576,MATCH($A672,'Hoja de Trabajo para listado'!$AB$155:$AB$1048576,0),MATCH((CUADRO!I$4&amp;$E672),'Hoja de Trabajo para listado'!$AB$151:$BA$151,0)),0)+IFERROR(INDEX('Hoja de Trabajo para listado'!$BC$155:$CB$1048576,MATCH($A672,'Hoja de Trabajo para listado'!$BC$155:$BC$1048576,0),MATCH((CUADRO!I$4&amp;$E672),'Hoja de Trabajo para listado'!$BC$151:$CB$151,0)),0)+IFERROR(INDEX('Hoja de Trabajo para listado'!$DE$153:$DG$274,MATCH($A672,'Hoja de Trabajo para listado'!$DE$153:$DE$1048576,0),MATCH((CUADRO!I$4&amp;$E672),'Hoja de Trabajo para listado'!$DE$151:$DG$151,0)),0)+IFERROR(INDEX('Hoja de Trabajo para listado'!$CD$155:$DC$1048576,MATCH($A672,'Hoja de Trabajo para listado'!$CD$155:$CD$1048576,0),MATCH((CUADRO!I$4&amp;$E672),'Hoja de Trabajo para listado'!$CD$151:$DC$151,0)),0)</f>
        <v>0</v>
      </c>
      <c r="J672" s="243">
        <f ca="1">+IFERROR(INDEX('Hoja de Trabajo para listado'!$A$155:$Z$1048576,MATCH($A672,'Hoja de Trabajo para listado'!$A$155:$A$1048576,0),MATCH((CUADRO!J$4&amp;$E672),'Hoja de Trabajo para listado'!$A$151:$Z$151,0)),0)+IFERROR(INDEX('Hoja de Trabajo para listado'!$AB$155:$BA$1048576,MATCH($A672,'Hoja de Trabajo para listado'!$AB$155:$AB$1048576,0),MATCH((CUADRO!J$4&amp;$E672),'Hoja de Trabajo para listado'!$AB$151:$BA$151,0)),0)+IFERROR(INDEX('Hoja de Trabajo para listado'!$BC$155:$CB$1048576,MATCH($A672,'Hoja de Trabajo para listado'!$BC$155:$BC$1048576,0),MATCH((CUADRO!J$4&amp;$E672),'Hoja de Trabajo para listado'!$BC$151:$CB$151,0)),0)+IFERROR(INDEX('Hoja de Trabajo para listado'!$DE$153:$DG$274,MATCH($A672,'Hoja de Trabajo para listado'!$DE$153:$DE$1048576,0),MATCH((CUADRO!J$4&amp;$E672),'Hoja de Trabajo para listado'!$DE$151:$DG$151,0)),0)+IFERROR(INDEX('Hoja de Trabajo para listado'!$CD$155:$DC$1048576,MATCH($A672,'Hoja de Trabajo para listado'!$CD$155:$CD$1048576,0),MATCH((CUADRO!J$4&amp;$E672),'Hoja de Trabajo para listado'!$CD$151:$DC$151,0)),0)</f>
        <v>0</v>
      </c>
      <c r="K672" s="243">
        <f ca="1">+IFERROR(INDEX('Hoja de Trabajo para listado'!$A$155:$Z$1048576,MATCH($A672,'Hoja de Trabajo para listado'!$A$155:$A$1048576,0),MATCH((CUADRO!K$4&amp;$E672),'Hoja de Trabajo para listado'!$A$151:$Z$151,0)),0)+IFERROR(INDEX('Hoja de Trabajo para listado'!$AB$155:$BA$1048576,MATCH($A672,'Hoja de Trabajo para listado'!$AB$155:$AB$1048576,0),MATCH((CUADRO!K$4&amp;$E672),'Hoja de Trabajo para listado'!$AB$151:$BA$151,0)),0)+IFERROR(INDEX('Hoja de Trabajo para listado'!$BC$155:$CB$1048576,MATCH($A672,'Hoja de Trabajo para listado'!$BC$155:$BC$1048576,0),MATCH((CUADRO!K$4&amp;$E672),'Hoja de Trabajo para listado'!$BC$151:$CB$151,0)),0)+IFERROR(INDEX('Hoja de Trabajo para listado'!$DE$153:$DG$274,MATCH($A672,'Hoja de Trabajo para listado'!$DE$153:$DE$1048576,0),MATCH((CUADRO!K$4&amp;$E672),'Hoja de Trabajo para listado'!$DE$151:$DG$151,0)),0)+IFERROR(INDEX('Hoja de Trabajo para listado'!$CD$155:$DC$1048576,MATCH($A672,'Hoja de Trabajo para listado'!$CD$155:$CD$1048576,0),MATCH((CUADRO!K$4&amp;$E672),'Hoja de Trabajo para listado'!$CD$151:$DC$151,0)),0)</f>
        <v>0</v>
      </c>
      <c r="L672" s="243">
        <f ca="1">+IFERROR(INDEX('Hoja de Trabajo para listado'!$A$155:$Z$1048576,MATCH($A672,'Hoja de Trabajo para listado'!$A$155:$A$1048576,0),MATCH((CUADRO!L$4&amp;$E672),'Hoja de Trabajo para listado'!$A$151:$Z$151,0)),0)+IFERROR(INDEX('Hoja de Trabajo para listado'!$AB$155:$BA$1048576,MATCH($A672,'Hoja de Trabajo para listado'!$AB$155:$AB$1048576,0),MATCH((CUADRO!L$4&amp;$E672),'Hoja de Trabajo para listado'!$AB$151:$BA$151,0)),0)+IFERROR(INDEX('Hoja de Trabajo para listado'!$BC$155:$CB$1048576,MATCH($A672,'Hoja de Trabajo para listado'!$BC$155:$BC$1048576,0),MATCH((CUADRO!L$4&amp;$E672),'Hoja de Trabajo para listado'!$BC$151:$CB$151,0)),0)+IFERROR(INDEX('Hoja de Trabajo para listado'!$DE$153:$DG$274,MATCH($A672,'Hoja de Trabajo para listado'!$DE$153:$DE$1048576,0),MATCH((CUADRO!L$4&amp;$E672),'Hoja de Trabajo para listado'!$DE$151:$DG$151,0)),0)+IFERROR(INDEX('Hoja de Trabajo para listado'!$CD$155:$DC$1048576,MATCH($A672,'Hoja de Trabajo para listado'!$CD$155:$CD$1048576,0),MATCH((CUADRO!L$4&amp;$E672),'Hoja de Trabajo para listado'!$CD$151:$DC$151,0)),0)</f>
        <v>0</v>
      </c>
      <c r="M672" s="243">
        <f ca="1">+IFERROR(INDEX('Hoja de Trabajo para listado'!$A$155:$Z$1048576,MATCH($A672,'Hoja de Trabajo para listado'!$A$155:$A$1048576,0),MATCH((CUADRO!M$4&amp;$E672),'Hoja de Trabajo para listado'!$A$151:$Z$151,0)),0)+IFERROR(INDEX('Hoja de Trabajo para listado'!$AB$155:$BA$1048576,MATCH($A672,'Hoja de Trabajo para listado'!$AB$155:$AB$1048576,0),MATCH((CUADRO!M$4&amp;$E672),'Hoja de Trabajo para listado'!$AB$151:$BA$151,0)),0)+IFERROR(INDEX('Hoja de Trabajo para listado'!$BC$155:$CB$1048576,MATCH($A672,'Hoja de Trabajo para listado'!$BC$155:$BC$1048576,0),MATCH((CUADRO!M$4&amp;$E672),'Hoja de Trabajo para listado'!$BC$151:$CB$151,0)),0)+IFERROR(INDEX('Hoja de Trabajo para listado'!$DE$153:$DG$274,MATCH($A672,'Hoja de Trabajo para listado'!$DE$153:$DE$1048576,0),MATCH((CUADRO!M$4&amp;$E672),'Hoja de Trabajo para listado'!$DE$151:$DG$151,0)),0)+IFERROR(INDEX('Hoja de Trabajo para listado'!$CD$155:$DC$1048576,MATCH($A672,'Hoja de Trabajo para listado'!$CD$155:$CD$1048576,0),MATCH((CUADRO!M$4&amp;$E672),'Hoja de Trabajo para listado'!$CD$151:$DC$151,0)),0)</f>
        <v>0</v>
      </c>
      <c r="N672" s="243">
        <f ca="1">+IFERROR(INDEX('Hoja de Trabajo para listado'!$A$155:$Z$1048576,MATCH($A672,'Hoja de Trabajo para listado'!$A$155:$A$1048576,0),MATCH((CUADRO!N$4&amp;$E672),'Hoja de Trabajo para listado'!$A$151:$Z$151,0)),0)+IFERROR(INDEX('Hoja de Trabajo para listado'!$AB$155:$BA$1048576,MATCH($A672,'Hoja de Trabajo para listado'!$AB$155:$AB$1048576,0),MATCH((CUADRO!N$4&amp;$E672),'Hoja de Trabajo para listado'!$AB$151:$BA$151,0)),0)+IFERROR(INDEX('Hoja de Trabajo para listado'!$BC$155:$CB$1048576,MATCH($A672,'Hoja de Trabajo para listado'!$BC$155:$BC$1048576,0),MATCH((CUADRO!N$4&amp;$E672),'Hoja de Trabajo para listado'!$BC$151:$CB$151,0)),0)+IFERROR(INDEX('Hoja de Trabajo para listado'!$DE$153:$DG$274,MATCH($A672,'Hoja de Trabajo para listado'!$DE$153:$DE$1048576,0),MATCH((CUADRO!N$4&amp;$E672),'Hoja de Trabajo para listado'!$DE$151:$DG$151,0)),0)+IFERROR(INDEX('Hoja de Trabajo para listado'!$CD$155:$DC$1048576,MATCH($A672,'Hoja de Trabajo para listado'!$CD$155:$CD$1048576,0),MATCH((CUADRO!N$4&amp;$E672),'Hoja de Trabajo para listado'!$CD$151:$DC$151,0)),0)</f>
        <v>0</v>
      </c>
      <c r="O672" s="243">
        <f ca="1">+IFERROR(INDEX('Hoja de Trabajo para listado'!$A$155:$Z$1048576,MATCH($A672,'Hoja de Trabajo para listado'!$A$155:$A$1048576,0),MATCH((CUADRO!O$4&amp;$E672),'Hoja de Trabajo para listado'!$A$151:$Z$151,0)),0)+IFERROR(INDEX('Hoja de Trabajo para listado'!$AB$155:$BA$1048576,MATCH($A672,'Hoja de Trabajo para listado'!$AB$155:$AB$1048576,0),MATCH((CUADRO!O$4&amp;$E672),'Hoja de Trabajo para listado'!$AB$151:$BA$151,0)),0)+IFERROR(INDEX('Hoja de Trabajo para listado'!$BC$155:$CB$1048576,MATCH($A672,'Hoja de Trabajo para listado'!$BC$155:$BC$1048576,0),MATCH((CUADRO!O$4&amp;$E672),'Hoja de Trabajo para listado'!$BC$151:$CB$151,0)),0)+IFERROR(INDEX('Hoja de Trabajo para listado'!$DE$153:$DG$274,MATCH($A672,'Hoja de Trabajo para listado'!$DE$153:$DE$1048576,0),MATCH((CUADRO!O$4&amp;$E672),'Hoja de Trabajo para listado'!$DE$151:$DG$151,0)),0)+IFERROR(INDEX('Hoja de Trabajo para listado'!$CD$155:$DC$1048576,MATCH($A672,'Hoja de Trabajo para listado'!$CD$155:$CD$1048576,0),MATCH((CUADRO!O$4&amp;$E672),'Hoja de Trabajo para listado'!$CD$151:$DC$151,0)),0)</f>
        <v>0</v>
      </c>
      <c r="P672" s="243">
        <f ca="1">+IFERROR(INDEX('Hoja de Trabajo para listado'!$A$155:$Z$1048576,MATCH($A672,'Hoja de Trabajo para listado'!$A$155:$A$1048576,0),MATCH((CUADRO!P$4&amp;$E672),'Hoja de Trabajo para listado'!$A$151:$Z$151,0)),0)+IFERROR(INDEX('Hoja de Trabajo para listado'!$AB$155:$BA$1048576,MATCH($A672,'Hoja de Trabajo para listado'!$AB$155:$AB$1048576,0),MATCH((CUADRO!P$4&amp;$E672),'Hoja de Trabajo para listado'!$AB$151:$BA$151,0)),0)+IFERROR(INDEX('Hoja de Trabajo para listado'!$BC$155:$CB$1048576,MATCH($A672,'Hoja de Trabajo para listado'!$BC$155:$BC$1048576,0),MATCH((CUADRO!P$4&amp;$E672),'Hoja de Trabajo para listado'!$BC$151:$CB$151,0)),0)+IFERROR(INDEX('Hoja de Trabajo para listado'!$DE$153:$DG$274,MATCH($A672,'Hoja de Trabajo para listado'!$DE$153:$DE$1048576,0),MATCH((CUADRO!P$4&amp;$E672),'Hoja de Trabajo para listado'!$DE$151:$DG$151,0)),0)+IFERROR(INDEX('Hoja de Trabajo para listado'!$CD$155:$DC$1048576,MATCH($A672,'Hoja de Trabajo para listado'!$CD$155:$CD$1048576,0),MATCH((CUADRO!P$4&amp;$E672),'Hoja de Trabajo para listado'!$CD$151:$DC$151,0)),0)</f>
        <v>0</v>
      </c>
      <c r="Q672" s="243">
        <f ca="1">+IFERROR(INDEX('Hoja de Trabajo para listado'!$A$155:$Z$1048576,MATCH($A672,'Hoja de Trabajo para listado'!$A$155:$A$1048576,0),MATCH((CUADRO!Q$4&amp;$E672),'Hoja de Trabajo para listado'!$A$151:$Z$151,0)),0)+IFERROR(INDEX('Hoja de Trabajo para listado'!$AB$155:$BA$1048576,MATCH($A672,'Hoja de Trabajo para listado'!$AB$155:$AB$1048576,0),MATCH((CUADRO!Q$4&amp;$E672),'Hoja de Trabajo para listado'!$AB$151:$BA$151,0)),0)+IFERROR(INDEX('Hoja de Trabajo para listado'!$BC$155:$CB$1048576,MATCH($A672,'Hoja de Trabajo para listado'!$BC$155:$BC$1048576,0),MATCH((CUADRO!Q$4&amp;$E672),'Hoja de Trabajo para listado'!$BC$151:$CB$151,0)),0)+IFERROR(INDEX('Hoja de Trabajo para listado'!$DE$153:$DG$274,MATCH($A672,'Hoja de Trabajo para listado'!$DE$153:$DE$1048576,0),MATCH((CUADRO!Q$4&amp;$E672),'Hoja de Trabajo para listado'!$DE$151:$DG$151,0)),0)+IFERROR(INDEX('Hoja de Trabajo para listado'!$CD$155:$DC$1048576,MATCH($A672,'Hoja de Trabajo para listado'!$CD$155:$CD$1048576,0),MATCH((CUADRO!Q$4&amp;$E672),'Hoja de Trabajo para listado'!$CD$151:$DC$151,0)),0)</f>
        <v>0</v>
      </c>
      <c r="R672" s="243">
        <f t="shared" ca="1" si="27"/>
        <v>0</v>
      </c>
      <c r="S672" s="249">
        <f ca="1">+R671+R672</f>
        <v>0</v>
      </c>
      <c r="T672" s="243">
        <f ca="1">+S672</f>
        <v>0</v>
      </c>
      <c r="U672" s="242">
        <f t="shared" si="28"/>
        <v>2</v>
      </c>
      <c r="V672" s="333" t="str">
        <f>+VLOOKUP(A672,bd_lista!$A$3:$E$592,5,FALSE)</f>
        <v>Gobiernos Autonomos Municipales</v>
      </c>
      <c r="W672" s="388"/>
      <c r="X672" s="242">
        <f>+VLOOKUP(A672,[4]Sheet1!$A$13:$D$744,4,FALSE)</f>
        <v>0</v>
      </c>
      <c r="Y672" s="242" t="e">
        <f>+VLOOKUP(X672,bd_lista!$A$3:$C$592,3,FALSE)</f>
        <v>#N/A</v>
      </c>
      <c r="Z672" s="292"/>
      <c r="AA672" s="293"/>
    </row>
    <row r="673" spans="1:27" customFormat="1" ht="15" hidden="1" customHeight="1">
      <c r="A673" s="32">
        <v>1301</v>
      </c>
      <c r="B673" s="392">
        <f>+A673</f>
        <v>1301</v>
      </c>
      <c r="C673" s="247" t="str">
        <f>+VLOOKUP(A673,bd_lista!$A$3:$C$592,3,FALSE)</f>
        <v>Gobierno Autónomo Municipal de Cochabamba</v>
      </c>
      <c r="D673" s="389" t="str">
        <f>+C673</f>
        <v>Gobierno Autónomo Municipal de Cochabamba</v>
      </c>
      <c r="E673" s="242" t="s">
        <v>1304</v>
      </c>
      <c r="F673" s="243">
        <f ca="1">+IFERROR(INDEX('Hoja de Trabajo para listado'!$A$155:$Z$1048576,MATCH($A673,'Hoja de Trabajo para listado'!$A$155:$A$1048576,0),MATCH((CUADRO!F$4&amp;$E673),'Hoja de Trabajo para listado'!$A$151:$Z$151,0)),0)+IFERROR(INDEX('Hoja de Trabajo para listado'!$AB$155:$BA$1048576,MATCH($A673,'Hoja de Trabajo para listado'!$AB$155:$AB$1048576,0),MATCH((CUADRO!F$4&amp;$E673),'Hoja de Trabajo para listado'!$AB$151:$BA$151,0)),0)+IFERROR(INDEX('Hoja de Trabajo para listado'!$BC$155:$CB$1048576,MATCH($A673,'Hoja de Trabajo para listado'!$BC$155:$BC$1048576,0),MATCH((CUADRO!F$4&amp;$E673),'Hoja de Trabajo para listado'!$BC$151:$CB$151,0)),0)+IFERROR(INDEX('Hoja de Trabajo para listado'!$DE$153:$DG$274,MATCH($A673,'Hoja de Trabajo para listado'!$DE$153:$DE$1048576,0),MATCH((CUADRO!F$4&amp;$E673),'Hoja de Trabajo para listado'!$DE$151:$DG$151,0)),0)+IFERROR(INDEX('Hoja de Trabajo para listado'!$CD$155:$DC$1048576,MATCH($A673,'Hoja de Trabajo para listado'!$CD$155:$CD$1048576,0),MATCH((CUADRO!F$4&amp;$E673),'Hoja de Trabajo para listado'!$CD$151:$DC$151,0)),0)</f>
        <v>0</v>
      </c>
      <c r="G673" s="243">
        <f ca="1">+IFERROR(INDEX('Hoja de Trabajo para listado'!$A$155:$Z$1048576,MATCH($A673,'Hoja de Trabajo para listado'!$A$155:$A$1048576,0),MATCH((CUADRO!G$4&amp;$E673),'Hoja de Trabajo para listado'!$A$151:$Z$151,0)),0)+IFERROR(INDEX('Hoja de Trabajo para listado'!$AB$155:$BA$1048576,MATCH($A673,'Hoja de Trabajo para listado'!$AB$155:$AB$1048576,0),MATCH((CUADRO!G$4&amp;$E673),'Hoja de Trabajo para listado'!$AB$151:$BA$151,0)),0)+IFERROR(INDEX('Hoja de Trabajo para listado'!$BC$155:$CB$1048576,MATCH($A673,'Hoja de Trabajo para listado'!$BC$155:$BC$1048576,0),MATCH((CUADRO!G$4&amp;$E673),'Hoja de Trabajo para listado'!$BC$151:$CB$151,0)),0)+IFERROR(INDEX('Hoja de Trabajo para listado'!$DE$153:$DG$274,MATCH($A673,'Hoja de Trabajo para listado'!$DE$153:$DE$1048576,0),MATCH((CUADRO!G$4&amp;$E673),'Hoja de Trabajo para listado'!$DE$151:$DG$151,0)),0)+IFERROR(INDEX('Hoja de Trabajo para listado'!$CD$155:$DC$1048576,MATCH($A673,'Hoja de Trabajo para listado'!$CD$155:$CD$1048576,0),MATCH((CUADRO!G$4&amp;$E673),'Hoja de Trabajo para listado'!$CD$151:$DC$151,0)),0)</f>
        <v>0</v>
      </c>
      <c r="H673" s="243">
        <f ca="1">+IFERROR(INDEX('Hoja de Trabajo para listado'!$A$155:$Z$1048576,MATCH($A673,'Hoja de Trabajo para listado'!$A$155:$A$1048576,0),MATCH((CUADRO!H$4&amp;$E673),'Hoja de Trabajo para listado'!$A$151:$Z$151,0)),0)+IFERROR(INDEX('Hoja de Trabajo para listado'!$AB$155:$BA$1048576,MATCH($A673,'Hoja de Trabajo para listado'!$AB$155:$AB$1048576,0),MATCH((CUADRO!H$4&amp;$E673),'Hoja de Trabajo para listado'!$AB$151:$BA$151,0)),0)+IFERROR(INDEX('Hoja de Trabajo para listado'!$BC$155:$CB$1048576,MATCH($A673,'Hoja de Trabajo para listado'!$BC$155:$BC$1048576,0),MATCH((CUADRO!H$4&amp;$E673),'Hoja de Trabajo para listado'!$BC$151:$CB$151,0)),0)+IFERROR(INDEX('Hoja de Trabajo para listado'!$DE$153:$DG$274,MATCH($A673,'Hoja de Trabajo para listado'!$DE$153:$DE$1048576,0),MATCH((CUADRO!H$4&amp;$E673),'Hoja de Trabajo para listado'!$DE$151:$DG$151,0)),0)+IFERROR(INDEX('Hoja de Trabajo para listado'!$CD$155:$DC$1048576,MATCH($A673,'Hoja de Trabajo para listado'!$CD$155:$CD$1048576,0),MATCH((CUADRO!H$4&amp;$E673),'Hoja de Trabajo para listado'!$CD$151:$DC$151,0)),0)</f>
        <v>0</v>
      </c>
      <c r="I673" s="243">
        <f ca="1">+IFERROR(INDEX('Hoja de Trabajo para listado'!$A$155:$Z$1048576,MATCH($A673,'Hoja de Trabajo para listado'!$A$155:$A$1048576,0),MATCH((CUADRO!I$4&amp;$E673),'Hoja de Trabajo para listado'!$A$151:$Z$151,0)),0)+IFERROR(INDEX('Hoja de Trabajo para listado'!$AB$155:$BA$1048576,MATCH($A673,'Hoja de Trabajo para listado'!$AB$155:$AB$1048576,0),MATCH((CUADRO!I$4&amp;$E673),'Hoja de Trabajo para listado'!$AB$151:$BA$151,0)),0)+IFERROR(INDEX('Hoja de Trabajo para listado'!$BC$155:$CB$1048576,MATCH($A673,'Hoja de Trabajo para listado'!$BC$155:$BC$1048576,0),MATCH((CUADRO!I$4&amp;$E673),'Hoja de Trabajo para listado'!$BC$151:$CB$151,0)),0)+IFERROR(INDEX('Hoja de Trabajo para listado'!$DE$153:$DG$274,MATCH($A673,'Hoja de Trabajo para listado'!$DE$153:$DE$1048576,0),MATCH((CUADRO!I$4&amp;$E673),'Hoja de Trabajo para listado'!$DE$151:$DG$151,0)),0)+IFERROR(INDEX('Hoja de Trabajo para listado'!$CD$155:$DC$1048576,MATCH($A673,'Hoja de Trabajo para listado'!$CD$155:$CD$1048576,0),MATCH((CUADRO!I$4&amp;$E673),'Hoja de Trabajo para listado'!$CD$151:$DC$151,0)),0)</f>
        <v>0</v>
      </c>
      <c r="J673" s="243">
        <f ca="1">+IFERROR(INDEX('Hoja de Trabajo para listado'!$A$155:$Z$1048576,MATCH($A673,'Hoja de Trabajo para listado'!$A$155:$A$1048576,0),MATCH((CUADRO!J$4&amp;$E673),'Hoja de Trabajo para listado'!$A$151:$Z$151,0)),0)+IFERROR(INDEX('Hoja de Trabajo para listado'!$AB$155:$BA$1048576,MATCH($A673,'Hoja de Trabajo para listado'!$AB$155:$AB$1048576,0),MATCH((CUADRO!J$4&amp;$E673),'Hoja de Trabajo para listado'!$AB$151:$BA$151,0)),0)+IFERROR(INDEX('Hoja de Trabajo para listado'!$BC$155:$CB$1048576,MATCH($A673,'Hoja de Trabajo para listado'!$BC$155:$BC$1048576,0),MATCH((CUADRO!J$4&amp;$E673),'Hoja de Trabajo para listado'!$BC$151:$CB$151,0)),0)+IFERROR(INDEX('Hoja de Trabajo para listado'!$DE$153:$DG$274,MATCH($A673,'Hoja de Trabajo para listado'!$DE$153:$DE$1048576,0),MATCH((CUADRO!J$4&amp;$E673),'Hoja de Trabajo para listado'!$DE$151:$DG$151,0)),0)+IFERROR(INDEX('Hoja de Trabajo para listado'!$CD$155:$DC$1048576,MATCH($A673,'Hoja de Trabajo para listado'!$CD$155:$CD$1048576,0),MATCH((CUADRO!J$4&amp;$E673),'Hoja de Trabajo para listado'!$CD$151:$DC$151,0)),0)</f>
        <v>0</v>
      </c>
      <c r="K673" s="243">
        <f ca="1">+IFERROR(INDEX('Hoja de Trabajo para listado'!$A$155:$Z$1048576,MATCH($A673,'Hoja de Trabajo para listado'!$A$155:$A$1048576,0),MATCH((CUADRO!K$4&amp;$E673),'Hoja de Trabajo para listado'!$A$151:$Z$151,0)),0)+IFERROR(INDEX('Hoja de Trabajo para listado'!$AB$155:$BA$1048576,MATCH($A673,'Hoja de Trabajo para listado'!$AB$155:$AB$1048576,0),MATCH((CUADRO!K$4&amp;$E673),'Hoja de Trabajo para listado'!$AB$151:$BA$151,0)),0)+IFERROR(INDEX('Hoja de Trabajo para listado'!$BC$155:$CB$1048576,MATCH($A673,'Hoja de Trabajo para listado'!$BC$155:$BC$1048576,0),MATCH((CUADRO!K$4&amp;$E673),'Hoja de Trabajo para listado'!$BC$151:$CB$151,0)),0)+IFERROR(INDEX('Hoja de Trabajo para listado'!$DE$153:$DG$274,MATCH($A673,'Hoja de Trabajo para listado'!$DE$153:$DE$1048576,0),MATCH((CUADRO!K$4&amp;$E673),'Hoja de Trabajo para listado'!$DE$151:$DG$151,0)),0)+IFERROR(INDEX('Hoja de Trabajo para listado'!$CD$155:$DC$1048576,MATCH($A673,'Hoja de Trabajo para listado'!$CD$155:$CD$1048576,0),MATCH((CUADRO!K$4&amp;$E673),'Hoja de Trabajo para listado'!$CD$151:$DC$151,0)),0)</f>
        <v>0</v>
      </c>
      <c r="L673" s="243">
        <f ca="1">+IFERROR(INDEX('Hoja de Trabajo para listado'!$A$155:$Z$1048576,MATCH($A673,'Hoja de Trabajo para listado'!$A$155:$A$1048576,0),MATCH((CUADRO!L$4&amp;$E673),'Hoja de Trabajo para listado'!$A$151:$Z$151,0)),0)+IFERROR(INDEX('Hoja de Trabajo para listado'!$AB$155:$BA$1048576,MATCH($A673,'Hoja de Trabajo para listado'!$AB$155:$AB$1048576,0),MATCH((CUADRO!L$4&amp;$E673),'Hoja de Trabajo para listado'!$AB$151:$BA$151,0)),0)+IFERROR(INDEX('Hoja de Trabajo para listado'!$BC$155:$CB$1048576,MATCH($A673,'Hoja de Trabajo para listado'!$BC$155:$BC$1048576,0),MATCH((CUADRO!L$4&amp;$E673),'Hoja de Trabajo para listado'!$BC$151:$CB$151,0)),0)+IFERROR(INDEX('Hoja de Trabajo para listado'!$DE$153:$DG$274,MATCH($A673,'Hoja de Trabajo para listado'!$DE$153:$DE$1048576,0),MATCH((CUADRO!L$4&amp;$E673),'Hoja de Trabajo para listado'!$DE$151:$DG$151,0)),0)+IFERROR(INDEX('Hoja de Trabajo para listado'!$CD$155:$DC$1048576,MATCH($A673,'Hoja de Trabajo para listado'!$CD$155:$CD$1048576,0),MATCH((CUADRO!L$4&amp;$E673),'Hoja de Trabajo para listado'!$CD$151:$DC$151,0)),0)</f>
        <v>0</v>
      </c>
      <c r="M673" s="243">
        <f ca="1">+IFERROR(INDEX('Hoja de Trabajo para listado'!$A$155:$Z$1048576,MATCH($A673,'Hoja de Trabajo para listado'!$A$155:$A$1048576,0),MATCH((CUADRO!M$4&amp;$E673),'Hoja de Trabajo para listado'!$A$151:$Z$151,0)),0)+IFERROR(INDEX('Hoja de Trabajo para listado'!$AB$155:$BA$1048576,MATCH($A673,'Hoja de Trabajo para listado'!$AB$155:$AB$1048576,0),MATCH((CUADRO!M$4&amp;$E673),'Hoja de Trabajo para listado'!$AB$151:$BA$151,0)),0)+IFERROR(INDEX('Hoja de Trabajo para listado'!$BC$155:$CB$1048576,MATCH($A673,'Hoja de Trabajo para listado'!$BC$155:$BC$1048576,0),MATCH((CUADRO!M$4&amp;$E673),'Hoja de Trabajo para listado'!$BC$151:$CB$151,0)),0)+IFERROR(INDEX('Hoja de Trabajo para listado'!$DE$153:$DG$274,MATCH($A673,'Hoja de Trabajo para listado'!$DE$153:$DE$1048576,0),MATCH((CUADRO!M$4&amp;$E673),'Hoja de Trabajo para listado'!$DE$151:$DG$151,0)),0)+IFERROR(INDEX('Hoja de Trabajo para listado'!$CD$155:$DC$1048576,MATCH($A673,'Hoja de Trabajo para listado'!$CD$155:$CD$1048576,0),MATCH((CUADRO!M$4&amp;$E673),'Hoja de Trabajo para listado'!$CD$151:$DC$151,0)),0)</f>
        <v>0</v>
      </c>
      <c r="N673" s="243">
        <f ca="1">+IFERROR(INDEX('Hoja de Trabajo para listado'!$A$155:$Z$1048576,MATCH($A673,'Hoja de Trabajo para listado'!$A$155:$A$1048576,0),MATCH((CUADRO!N$4&amp;$E673),'Hoja de Trabajo para listado'!$A$151:$Z$151,0)),0)+IFERROR(INDEX('Hoja de Trabajo para listado'!$AB$155:$BA$1048576,MATCH($A673,'Hoja de Trabajo para listado'!$AB$155:$AB$1048576,0),MATCH((CUADRO!N$4&amp;$E673),'Hoja de Trabajo para listado'!$AB$151:$BA$151,0)),0)+IFERROR(INDEX('Hoja de Trabajo para listado'!$BC$155:$CB$1048576,MATCH($A673,'Hoja de Trabajo para listado'!$BC$155:$BC$1048576,0),MATCH((CUADRO!N$4&amp;$E673),'Hoja de Trabajo para listado'!$BC$151:$CB$151,0)),0)+IFERROR(INDEX('Hoja de Trabajo para listado'!$DE$153:$DG$274,MATCH($A673,'Hoja de Trabajo para listado'!$DE$153:$DE$1048576,0),MATCH((CUADRO!N$4&amp;$E673),'Hoja de Trabajo para listado'!$DE$151:$DG$151,0)),0)+IFERROR(INDEX('Hoja de Trabajo para listado'!$CD$155:$DC$1048576,MATCH($A673,'Hoja de Trabajo para listado'!$CD$155:$CD$1048576,0),MATCH((CUADRO!N$4&amp;$E673),'Hoja de Trabajo para listado'!$CD$151:$DC$151,0)),0)</f>
        <v>0</v>
      </c>
      <c r="O673" s="243">
        <f ca="1">+IFERROR(INDEX('Hoja de Trabajo para listado'!$A$155:$Z$1048576,MATCH($A673,'Hoja de Trabajo para listado'!$A$155:$A$1048576,0),MATCH((CUADRO!O$4&amp;$E673),'Hoja de Trabajo para listado'!$A$151:$Z$151,0)),0)+IFERROR(INDEX('Hoja de Trabajo para listado'!$AB$155:$BA$1048576,MATCH($A673,'Hoja de Trabajo para listado'!$AB$155:$AB$1048576,0),MATCH((CUADRO!O$4&amp;$E673),'Hoja de Trabajo para listado'!$AB$151:$BA$151,0)),0)+IFERROR(INDEX('Hoja de Trabajo para listado'!$BC$155:$CB$1048576,MATCH($A673,'Hoja de Trabajo para listado'!$BC$155:$BC$1048576,0),MATCH((CUADRO!O$4&amp;$E673),'Hoja de Trabajo para listado'!$BC$151:$CB$151,0)),0)+IFERROR(INDEX('Hoja de Trabajo para listado'!$DE$153:$DG$274,MATCH($A673,'Hoja de Trabajo para listado'!$DE$153:$DE$1048576,0),MATCH((CUADRO!O$4&amp;$E673),'Hoja de Trabajo para listado'!$DE$151:$DG$151,0)),0)+IFERROR(INDEX('Hoja de Trabajo para listado'!$CD$155:$DC$1048576,MATCH($A673,'Hoja de Trabajo para listado'!$CD$155:$CD$1048576,0),MATCH((CUADRO!O$4&amp;$E673),'Hoja de Trabajo para listado'!$CD$151:$DC$151,0)),0)</f>
        <v>0</v>
      </c>
      <c r="P673" s="243">
        <f ca="1">+IFERROR(INDEX('Hoja de Trabajo para listado'!$A$155:$Z$1048576,MATCH($A673,'Hoja de Trabajo para listado'!$A$155:$A$1048576,0),MATCH((CUADRO!P$4&amp;$E673),'Hoja de Trabajo para listado'!$A$151:$Z$151,0)),0)+IFERROR(INDEX('Hoja de Trabajo para listado'!$AB$155:$BA$1048576,MATCH($A673,'Hoja de Trabajo para listado'!$AB$155:$AB$1048576,0),MATCH((CUADRO!P$4&amp;$E673),'Hoja de Trabajo para listado'!$AB$151:$BA$151,0)),0)+IFERROR(INDEX('Hoja de Trabajo para listado'!$BC$155:$CB$1048576,MATCH($A673,'Hoja de Trabajo para listado'!$BC$155:$BC$1048576,0),MATCH((CUADRO!P$4&amp;$E673),'Hoja de Trabajo para listado'!$BC$151:$CB$151,0)),0)+IFERROR(INDEX('Hoja de Trabajo para listado'!$DE$153:$DG$274,MATCH($A673,'Hoja de Trabajo para listado'!$DE$153:$DE$1048576,0),MATCH((CUADRO!P$4&amp;$E673),'Hoja de Trabajo para listado'!$DE$151:$DG$151,0)),0)+IFERROR(INDEX('Hoja de Trabajo para listado'!$CD$155:$DC$1048576,MATCH($A673,'Hoja de Trabajo para listado'!$CD$155:$CD$1048576,0),MATCH((CUADRO!P$4&amp;$E673),'Hoja de Trabajo para listado'!$CD$151:$DC$151,0)),0)</f>
        <v>0</v>
      </c>
      <c r="Q673" s="243">
        <f ca="1">+IFERROR(INDEX('Hoja de Trabajo para listado'!$A$155:$Z$1048576,MATCH($A673,'Hoja de Trabajo para listado'!$A$155:$A$1048576,0),MATCH((CUADRO!Q$4&amp;$E673),'Hoja de Trabajo para listado'!$A$151:$Z$151,0)),0)+IFERROR(INDEX('Hoja de Trabajo para listado'!$AB$155:$BA$1048576,MATCH($A673,'Hoja de Trabajo para listado'!$AB$155:$AB$1048576,0),MATCH((CUADRO!Q$4&amp;$E673),'Hoja de Trabajo para listado'!$AB$151:$BA$151,0)),0)+IFERROR(INDEX('Hoja de Trabajo para listado'!$BC$155:$CB$1048576,MATCH($A673,'Hoja de Trabajo para listado'!$BC$155:$BC$1048576,0),MATCH((CUADRO!Q$4&amp;$E673),'Hoja de Trabajo para listado'!$BC$151:$CB$151,0)),0)+IFERROR(INDEX('Hoja de Trabajo para listado'!$DE$153:$DG$274,MATCH($A673,'Hoja de Trabajo para listado'!$DE$153:$DE$1048576,0),MATCH((CUADRO!Q$4&amp;$E673),'Hoja de Trabajo para listado'!$DE$151:$DG$151,0)),0)+IFERROR(INDEX('Hoja de Trabajo para listado'!$CD$155:$DC$1048576,MATCH($A673,'Hoja de Trabajo para listado'!$CD$155:$CD$1048576,0),MATCH((CUADRO!Q$4&amp;$E673),'Hoja de Trabajo para listado'!$CD$151:$DC$151,0)),0)</f>
        <v>0</v>
      </c>
      <c r="R673" s="243">
        <f t="shared" ca="1" si="27"/>
        <v>0</v>
      </c>
      <c r="S673" s="249"/>
      <c r="T673" s="243">
        <f ca="1">+T674</f>
        <v>0</v>
      </c>
      <c r="U673" s="242">
        <f t="shared" si="28"/>
        <v>1</v>
      </c>
      <c r="V673" s="333" t="str">
        <f>+VLOOKUP(A673,bd_lista!$A$3:$E$592,5,FALSE)</f>
        <v>Gobiernos Autonomos Municipales</v>
      </c>
      <c r="W673" s="387" t="str">
        <f>+V673</f>
        <v>Gobiernos Autonomos Municipales</v>
      </c>
      <c r="X673" s="242">
        <f>+VLOOKUP(A673,[4]Sheet1!$A$13:$D$744,4,FALSE)</f>
        <v>0</v>
      </c>
      <c r="Y673" s="242" t="e">
        <f>+VLOOKUP(X673,bd_lista!$A$3:$C$592,3,FALSE)</f>
        <v>#N/A</v>
      </c>
      <c r="Z673" s="294">
        <f>+X673</f>
        <v>0</v>
      </c>
      <c r="AA673" s="295" t="e">
        <f>+Y673</f>
        <v>#N/A</v>
      </c>
    </row>
    <row r="674" spans="1:27" customFormat="1" ht="15" hidden="1" customHeight="1">
      <c r="A674" s="32">
        <v>1301</v>
      </c>
      <c r="B674" s="393"/>
      <c r="C674" s="247" t="str">
        <f>+VLOOKUP(A674,bd_lista!$A$3:$C$592,3,FALSE)</f>
        <v>Gobierno Autónomo Municipal de Cochabamba</v>
      </c>
      <c r="D674" s="390"/>
      <c r="E674" s="244" t="s">
        <v>1305</v>
      </c>
      <c r="F674" s="243">
        <f ca="1">+IFERROR(INDEX('Hoja de Trabajo para listado'!$A$155:$Z$1048576,MATCH($A674,'Hoja de Trabajo para listado'!$A$155:$A$1048576,0),MATCH((CUADRO!F$4&amp;$E674),'Hoja de Trabajo para listado'!$A$151:$Z$151,0)),0)+IFERROR(INDEX('Hoja de Trabajo para listado'!$AB$155:$BA$1048576,MATCH($A674,'Hoja de Trabajo para listado'!$AB$155:$AB$1048576,0),MATCH((CUADRO!F$4&amp;$E674),'Hoja de Trabajo para listado'!$AB$151:$BA$151,0)),0)+IFERROR(INDEX('Hoja de Trabajo para listado'!$BC$155:$CB$1048576,MATCH($A674,'Hoja de Trabajo para listado'!$BC$155:$BC$1048576,0),MATCH((CUADRO!F$4&amp;$E674),'Hoja de Trabajo para listado'!$BC$151:$CB$151,0)),0)+IFERROR(INDEX('Hoja de Trabajo para listado'!$DE$153:$DG$274,MATCH($A674,'Hoja de Trabajo para listado'!$DE$153:$DE$1048576,0),MATCH((CUADRO!F$4&amp;$E674),'Hoja de Trabajo para listado'!$DE$151:$DG$151,0)),0)+IFERROR(INDEX('Hoja de Trabajo para listado'!$CD$155:$DC$1048576,MATCH($A674,'Hoja de Trabajo para listado'!$CD$155:$CD$1048576,0),MATCH((CUADRO!F$4&amp;$E674),'Hoja de Trabajo para listado'!$CD$151:$DC$151,0)),0)</f>
        <v>0</v>
      </c>
      <c r="G674" s="243">
        <f ca="1">+IFERROR(INDEX('Hoja de Trabajo para listado'!$A$155:$Z$1048576,MATCH($A674,'Hoja de Trabajo para listado'!$A$155:$A$1048576,0),MATCH((CUADRO!G$4&amp;$E674),'Hoja de Trabajo para listado'!$A$151:$Z$151,0)),0)+IFERROR(INDEX('Hoja de Trabajo para listado'!$AB$155:$BA$1048576,MATCH($A674,'Hoja de Trabajo para listado'!$AB$155:$AB$1048576,0),MATCH((CUADRO!G$4&amp;$E674),'Hoja de Trabajo para listado'!$AB$151:$BA$151,0)),0)+IFERROR(INDEX('Hoja de Trabajo para listado'!$BC$155:$CB$1048576,MATCH($A674,'Hoja de Trabajo para listado'!$BC$155:$BC$1048576,0),MATCH((CUADRO!G$4&amp;$E674),'Hoja de Trabajo para listado'!$BC$151:$CB$151,0)),0)+IFERROR(INDEX('Hoja de Trabajo para listado'!$DE$153:$DG$274,MATCH($A674,'Hoja de Trabajo para listado'!$DE$153:$DE$1048576,0),MATCH((CUADRO!G$4&amp;$E674),'Hoja de Trabajo para listado'!$DE$151:$DG$151,0)),0)+IFERROR(INDEX('Hoja de Trabajo para listado'!$CD$155:$DC$1048576,MATCH($A674,'Hoja de Trabajo para listado'!$CD$155:$CD$1048576,0),MATCH((CUADRO!G$4&amp;$E674),'Hoja de Trabajo para listado'!$CD$151:$DC$151,0)),0)</f>
        <v>0</v>
      </c>
      <c r="H674" s="243">
        <f ca="1">+IFERROR(INDEX('Hoja de Trabajo para listado'!$A$155:$Z$1048576,MATCH($A674,'Hoja de Trabajo para listado'!$A$155:$A$1048576,0),MATCH((CUADRO!H$4&amp;$E674),'Hoja de Trabajo para listado'!$A$151:$Z$151,0)),0)+IFERROR(INDEX('Hoja de Trabajo para listado'!$AB$155:$BA$1048576,MATCH($A674,'Hoja de Trabajo para listado'!$AB$155:$AB$1048576,0),MATCH((CUADRO!H$4&amp;$E674),'Hoja de Trabajo para listado'!$AB$151:$BA$151,0)),0)+IFERROR(INDEX('Hoja de Trabajo para listado'!$BC$155:$CB$1048576,MATCH($A674,'Hoja de Trabajo para listado'!$BC$155:$BC$1048576,0),MATCH((CUADRO!H$4&amp;$E674),'Hoja de Trabajo para listado'!$BC$151:$CB$151,0)),0)+IFERROR(INDEX('Hoja de Trabajo para listado'!$DE$153:$DG$274,MATCH($A674,'Hoja de Trabajo para listado'!$DE$153:$DE$1048576,0),MATCH((CUADRO!H$4&amp;$E674),'Hoja de Trabajo para listado'!$DE$151:$DG$151,0)),0)+IFERROR(INDEX('Hoja de Trabajo para listado'!$CD$155:$DC$1048576,MATCH($A674,'Hoja de Trabajo para listado'!$CD$155:$CD$1048576,0),MATCH((CUADRO!H$4&amp;$E674),'Hoja de Trabajo para listado'!$CD$151:$DC$151,0)),0)</f>
        <v>0</v>
      </c>
      <c r="I674" s="243">
        <f ca="1">+IFERROR(INDEX('Hoja de Trabajo para listado'!$A$155:$Z$1048576,MATCH($A674,'Hoja de Trabajo para listado'!$A$155:$A$1048576,0),MATCH((CUADRO!I$4&amp;$E674),'Hoja de Trabajo para listado'!$A$151:$Z$151,0)),0)+IFERROR(INDEX('Hoja de Trabajo para listado'!$AB$155:$BA$1048576,MATCH($A674,'Hoja de Trabajo para listado'!$AB$155:$AB$1048576,0),MATCH((CUADRO!I$4&amp;$E674),'Hoja de Trabajo para listado'!$AB$151:$BA$151,0)),0)+IFERROR(INDEX('Hoja de Trabajo para listado'!$BC$155:$CB$1048576,MATCH($A674,'Hoja de Trabajo para listado'!$BC$155:$BC$1048576,0),MATCH((CUADRO!I$4&amp;$E674),'Hoja de Trabajo para listado'!$BC$151:$CB$151,0)),0)+IFERROR(INDEX('Hoja de Trabajo para listado'!$DE$153:$DG$274,MATCH($A674,'Hoja de Trabajo para listado'!$DE$153:$DE$1048576,0),MATCH((CUADRO!I$4&amp;$E674),'Hoja de Trabajo para listado'!$DE$151:$DG$151,0)),0)+IFERROR(INDEX('Hoja de Trabajo para listado'!$CD$155:$DC$1048576,MATCH($A674,'Hoja de Trabajo para listado'!$CD$155:$CD$1048576,0),MATCH((CUADRO!I$4&amp;$E674),'Hoja de Trabajo para listado'!$CD$151:$DC$151,0)),0)</f>
        <v>0</v>
      </c>
      <c r="J674" s="243">
        <f ca="1">+IFERROR(INDEX('Hoja de Trabajo para listado'!$A$155:$Z$1048576,MATCH($A674,'Hoja de Trabajo para listado'!$A$155:$A$1048576,0),MATCH((CUADRO!J$4&amp;$E674),'Hoja de Trabajo para listado'!$A$151:$Z$151,0)),0)+IFERROR(INDEX('Hoja de Trabajo para listado'!$AB$155:$BA$1048576,MATCH($A674,'Hoja de Trabajo para listado'!$AB$155:$AB$1048576,0),MATCH((CUADRO!J$4&amp;$E674),'Hoja de Trabajo para listado'!$AB$151:$BA$151,0)),0)+IFERROR(INDEX('Hoja de Trabajo para listado'!$BC$155:$CB$1048576,MATCH($A674,'Hoja de Trabajo para listado'!$BC$155:$BC$1048576,0),MATCH((CUADRO!J$4&amp;$E674),'Hoja de Trabajo para listado'!$BC$151:$CB$151,0)),0)+IFERROR(INDEX('Hoja de Trabajo para listado'!$DE$153:$DG$274,MATCH($A674,'Hoja de Trabajo para listado'!$DE$153:$DE$1048576,0),MATCH((CUADRO!J$4&amp;$E674),'Hoja de Trabajo para listado'!$DE$151:$DG$151,0)),0)+IFERROR(INDEX('Hoja de Trabajo para listado'!$CD$155:$DC$1048576,MATCH($A674,'Hoja de Trabajo para listado'!$CD$155:$CD$1048576,0),MATCH((CUADRO!J$4&amp;$E674),'Hoja de Trabajo para listado'!$CD$151:$DC$151,0)),0)</f>
        <v>0</v>
      </c>
      <c r="K674" s="243">
        <f ca="1">+IFERROR(INDEX('Hoja de Trabajo para listado'!$A$155:$Z$1048576,MATCH($A674,'Hoja de Trabajo para listado'!$A$155:$A$1048576,0),MATCH((CUADRO!K$4&amp;$E674),'Hoja de Trabajo para listado'!$A$151:$Z$151,0)),0)+IFERROR(INDEX('Hoja de Trabajo para listado'!$AB$155:$BA$1048576,MATCH($A674,'Hoja de Trabajo para listado'!$AB$155:$AB$1048576,0),MATCH((CUADRO!K$4&amp;$E674),'Hoja de Trabajo para listado'!$AB$151:$BA$151,0)),0)+IFERROR(INDEX('Hoja de Trabajo para listado'!$BC$155:$CB$1048576,MATCH($A674,'Hoja de Trabajo para listado'!$BC$155:$BC$1048576,0),MATCH((CUADRO!K$4&amp;$E674),'Hoja de Trabajo para listado'!$BC$151:$CB$151,0)),0)+IFERROR(INDEX('Hoja de Trabajo para listado'!$DE$153:$DG$274,MATCH($A674,'Hoja de Trabajo para listado'!$DE$153:$DE$1048576,0),MATCH((CUADRO!K$4&amp;$E674),'Hoja de Trabajo para listado'!$DE$151:$DG$151,0)),0)+IFERROR(INDEX('Hoja de Trabajo para listado'!$CD$155:$DC$1048576,MATCH($A674,'Hoja de Trabajo para listado'!$CD$155:$CD$1048576,0),MATCH((CUADRO!K$4&amp;$E674),'Hoja de Trabajo para listado'!$CD$151:$DC$151,0)),0)</f>
        <v>0</v>
      </c>
      <c r="L674" s="243">
        <f ca="1">+IFERROR(INDEX('Hoja de Trabajo para listado'!$A$155:$Z$1048576,MATCH($A674,'Hoja de Trabajo para listado'!$A$155:$A$1048576,0),MATCH((CUADRO!L$4&amp;$E674),'Hoja de Trabajo para listado'!$A$151:$Z$151,0)),0)+IFERROR(INDEX('Hoja de Trabajo para listado'!$AB$155:$BA$1048576,MATCH($A674,'Hoja de Trabajo para listado'!$AB$155:$AB$1048576,0),MATCH((CUADRO!L$4&amp;$E674),'Hoja de Trabajo para listado'!$AB$151:$BA$151,0)),0)+IFERROR(INDEX('Hoja de Trabajo para listado'!$BC$155:$CB$1048576,MATCH($A674,'Hoja de Trabajo para listado'!$BC$155:$BC$1048576,0),MATCH((CUADRO!L$4&amp;$E674),'Hoja de Trabajo para listado'!$BC$151:$CB$151,0)),0)+IFERROR(INDEX('Hoja de Trabajo para listado'!$DE$153:$DG$274,MATCH($A674,'Hoja de Trabajo para listado'!$DE$153:$DE$1048576,0),MATCH((CUADRO!L$4&amp;$E674),'Hoja de Trabajo para listado'!$DE$151:$DG$151,0)),0)+IFERROR(INDEX('Hoja de Trabajo para listado'!$CD$155:$DC$1048576,MATCH($A674,'Hoja de Trabajo para listado'!$CD$155:$CD$1048576,0),MATCH((CUADRO!L$4&amp;$E674),'Hoja de Trabajo para listado'!$CD$151:$DC$151,0)),0)</f>
        <v>0</v>
      </c>
      <c r="M674" s="243">
        <f ca="1">+IFERROR(INDEX('Hoja de Trabajo para listado'!$A$155:$Z$1048576,MATCH($A674,'Hoja de Trabajo para listado'!$A$155:$A$1048576,0),MATCH((CUADRO!M$4&amp;$E674),'Hoja de Trabajo para listado'!$A$151:$Z$151,0)),0)+IFERROR(INDEX('Hoja de Trabajo para listado'!$AB$155:$BA$1048576,MATCH($A674,'Hoja de Trabajo para listado'!$AB$155:$AB$1048576,0),MATCH((CUADRO!M$4&amp;$E674),'Hoja de Trabajo para listado'!$AB$151:$BA$151,0)),0)+IFERROR(INDEX('Hoja de Trabajo para listado'!$BC$155:$CB$1048576,MATCH($A674,'Hoja de Trabajo para listado'!$BC$155:$BC$1048576,0),MATCH((CUADRO!M$4&amp;$E674),'Hoja de Trabajo para listado'!$BC$151:$CB$151,0)),0)+IFERROR(INDEX('Hoja de Trabajo para listado'!$DE$153:$DG$274,MATCH($A674,'Hoja de Trabajo para listado'!$DE$153:$DE$1048576,0),MATCH((CUADRO!M$4&amp;$E674),'Hoja de Trabajo para listado'!$DE$151:$DG$151,0)),0)+IFERROR(INDEX('Hoja de Trabajo para listado'!$CD$155:$DC$1048576,MATCH($A674,'Hoja de Trabajo para listado'!$CD$155:$CD$1048576,0),MATCH((CUADRO!M$4&amp;$E674),'Hoja de Trabajo para listado'!$CD$151:$DC$151,0)),0)</f>
        <v>0</v>
      </c>
      <c r="N674" s="243">
        <f ca="1">+IFERROR(INDEX('Hoja de Trabajo para listado'!$A$155:$Z$1048576,MATCH($A674,'Hoja de Trabajo para listado'!$A$155:$A$1048576,0),MATCH((CUADRO!N$4&amp;$E674),'Hoja de Trabajo para listado'!$A$151:$Z$151,0)),0)+IFERROR(INDEX('Hoja de Trabajo para listado'!$AB$155:$BA$1048576,MATCH($A674,'Hoja de Trabajo para listado'!$AB$155:$AB$1048576,0),MATCH((CUADRO!N$4&amp;$E674),'Hoja de Trabajo para listado'!$AB$151:$BA$151,0)),0)+IFERROR(INDEX('Hoja de Trabajo para listado'!$BC$155:$CB$1048576,MATCH($A674,'Hoja de Trabajo para listado'!$BC$155:$BC$1048576,0),MATCH((CUADRO!N$4&amp;$E674),'Hoja de Trabajo para listado'!$BC$151:$CB$151,0)),0)+IFERROR(INDEX('Hoja de Trabajo para listado'!$DE$153:$DG$274,MATCH($A674,'Hoja de Trabajo para listado'!$DE$153:$DE$1048576,0),MATCH((CUADRO!N$4&amp;$E674),'Hoja de Trabajo para listado'!$DE$151:$DG$151,0)),0)+IFERROR(INDEX('Hoja de Trabajo para listado'!$CD$155:$DC$1048576,MATCH($A674,'Hoja de Trabajo para listado'!$CD$155:$CD$1048576,0),MATCH((CUADRO!N$4&amp;$E674),'Hoja de Trabajo para listado'!$CD$151:$DC$151,0)),0)</f>
        <v>0</v>
      </c>
      <c r="O674" s="243">
        <f ca="1">+IFERROR(INDEX('Hoja de Trabajo para listado'!$A$155:$Z$1048576,MATCH($A674,'Hoja de Trabajo para listado'!$A$155:$A$1048576,0),MATCH((CUADRO!O$4&amp;$E674),'Hoja de Trabajo para listado'!$A$151:$Z$151,0)),0)+IFERROR(INDEX('Hoja de Trabajo para listado'!$AB$155:$BA$1048576,MATCH($A674,'Hoja de Trabajo para listado'!$AB$155:$AB$1048576,0),MATCH((CUADRO!O$4&amp;$E674),'Hoja de Trabajo para listado'!$AB$151:$BA$151,0)),0)+IFERROR(INDEX('Hoja de Trabajo para listado'!$BC$155:$CB$1048576,MATCH($A674,'Hoja de Trabajo para listado'!$BC$155:$BC$1048576,0),MATCH((CUADRO!O$4&amp;$E674),'Hoja de Trabajo para listado'!$BC$151:$CB$151,0)),0)+IFERROR(INDEX('Hoja de Trabajo para listado'!$DE$153:$DG$274,MATCH($A674,'Hoja de Trabajo para listado'!$DE$153:$DE$1048576,0),MATCH((CUADRO!O$4&amp;$E674),'Hoja de Trabajo para listado'!$DE$151:$DG$151,0)),0)+IFERROR(INDEX('Hoja de Trabajo para listado'!$CD$155:$DC$1048576,MATCH($A674,'Hoja de Trabajo para listado'!$CD$155:$CD$1048576,0),MATCH((CUADRO!O$4&amp;$E674),'Hoja de Trabajo para listado'!$CD$151:$DC$151,0)),0)</f>
        <v>0</v>
      </c>
      <c r="P674" s="243">
        <f ca="1">+IFERROR(INDEX('Hoja de Trabajo para listado'!$A$155:$Z$1048576,MATCH($A674,'Hoja de Trabajo para listado'!$A$155:$A$1048576,0),MATCH((CUADRO!P$4&amp;$E674),'Hoja de Trabajo para listado'!$A$151:$Z$151,0)),0)+IFERROR(INDEX('Hoja de Trabajo para listado'!$AB$155:$BA$1048576,MATCH($A674,'Hoja de Trabajo para listado'!$AB$155:$AB$1048576,0),MATCH((CUADRO!P$4&amp;$E674),'Hoja de Trabajo para listado'!$AB$151:$BA$151,0)),0)+IFERROR(INDEX('Hoja de Trabajo para listado'!$BC$155:$CB$1048576,MATCH($A674,'Hoja de Trabajo para listado'!$BC$155:$BC$1048576,0),MATCH((CUADRO!P$4&amp;$E674),'Hoja de Trabajo para listado'!$BC$151:$CB$151,0)),0)+IFERROR(INDEX('Hoja de Trabajo para listado'!$DE$153:$DG$274,MATCH($A674,'Hoja de Trabajo para listado'!$DE$153:$DE$1048576,0),MATCH((CUADRO!P$4&amp;$E674),'Hoja de Trabajo para listado'!$DE$151:$DG$151,0)),0)+IFERROR(INDEX('Hoja de Trabajo para listado'!$CD$155:$DC$1048576,MATCH($A674,'Hoja de Trabajo para listado'!$CD$155:$CD$1048576,0),MATCH((CUADRO!P$4&amp;$E674),'Hoja de Trabajo para listado'!$CD$151:$DC$151,0)),0)</f>
        <v>0</v>
      </c>
      <c r="Q674" s="243">
        <f ca="1">+IFERROR(INDEX('Hoja de Trabajo para listado'!$A$155:$Z$1048576,MATCH($A674,'Hoja de Trabajo para listado'!$A$155:$A$1048576,0),MATCH((CUADRO!Q$4&amp;$E674),'Hoja de Trabajo para listado'!$A$151:$Z$151,0)),0)+IFERROR(INDEX('Hoja de Trabajo para listado'!$AB$155:$BA$1048576,MATCH($A674,'Hoja de Trabajo para listado'!$AB$155:$AB$1048576,0),MATCH((CUADRO!Q$4&amp;$E674),'Hoja de Trabajo para listado'!$AB$151:$BA$151,0)),0)+IFERROR(INDEX('Hoja de Trabajo para listado'!$BC$155:$CB$1048576,MATCH($A674,'Hoja de Trabajo para listado'!$BC$155:$BC$1048576,0),MATCH((CUADRO!Q$4&amp;$E674),'Hoja de Trabajo para listado'!$BC$151:$CB$151,0)),0)+IFERROR(INDEX('Hoja de Trabajo para listado'!$DE$153:$DG$274,MATCH($A674,'Hoja de Trabajo para listado'!$DE$153:$DE$1048576,0),MATCH((CUADRO!Q$4&amp;$E674),'Hoja de Trabajo para listado'!$DE$151:$DG$151,0)),0)+IFERROR(INDEX('Hoja de Trabajo para listado'!$CD$155:$DC$1048576,MATCH($A674,'Hoja de Trabajo para listado'!$CD$155:$CD$1048576,0),MATCH((CUADRO!Q$4&amp;$E674),'Hoja de Trabajo para listado'!$CD$151:$DC$151,0)),0)</f>
        <v>0</v>
      </c>
      <c r="R674" s="243">
        <f t="shared" ca="1" si="27"/>
        <v>0</v>
      </c>
      <c r="S674" s="249">
        <f ca="1">+R673+R674</f>
        <v>0</v>
      </c>
      <c r="T674" s="243">
        <f ca="1">+S674</f>
        <v>0</v>
      </c>
      <c r="U674" s="242">
        <f t="shared" si="28"/>
        <v>2</v>
      </c>
      <c r="V674" s="333" t="str">
        <f>+VLOOKUP(A674,bd_lista!$A$3:$E$592,5,FALSE)</f>
        <v>Gobiernos Autonomos Municipales</v>
      </c>
      <c r="W674" s="388"/>
      <c r="X674" s="242">
        <f>+VLOOKUP(A674,[4]Sheet1!$A$13:$D$744,4,FALSE)</f>
        <v>0</v>
      </c>
      <c r="Y674" s="242" t="e">
        <f>+VLOOKUP(X674,bd_lista!$A$3:$C$592,3,FALSE)</f>
        <v>#N/A</v>
      </c>
      <c r="Z674" s="292"/>
      <c r="AA674" s="293"/>
    </row>
    <row r="675" spans="1:27" customFormat="1" ht="15" hidden="1" customHeight="1">
      <c r="A675" s="32">
        <v>1302</v>
      </c>
      <c r="B675" s="392">
        <f>+A675</f>
        <v>1302</v>
      </c>
      <c r="C675" s="247" t="str">
        <f>+VLOOKUP(A675,bd_lista!$A$3:$C$592,3,FALSE)</f>
        <v>Gobierno Autónomo Municipal de Quillacollo</v>
      </c>
      <c r="D675" s="389" t="str">
        <f>+C675</f>
        <v>Gobierno Autónomo Municipal de Quillacollo</v>
      </c>
      <c r="E675" s="242" t="s">
        <v>1304</v>
      </c>
      <c r="F675" s="243">
        <f ca="1">+IFERROR(INDEX('Hoja de Trabajo para listado'!$A$155:$Z$1048576,MATCH($A675,'Hoja de Trabajo para listado'!$A$155:$A$1048576,0),MATCH((CUADRO!F$4&amp;$E675),'Hoja de Trabajo para listado'!$A$151:$Z$151,0)),0)+IFERROR(INDEX('Hoja de Trabajo para listado'!$AB$155:$BA$1048576,MATCH($A675,'Hoja de Trabajo para listado'!$AB$155:$AB$1048576,0),MATCH((CUADRO!F$4&amp;$E675),'Hoja de Trabajo para listado'!$AB$151:$BA$151,0)),0)+IFERROR(INDEX('Hoja de Trabajo para listado'!$BC$155:$CB$1048576,MATCH($A675,'Hoja de Trabajo para listado'!$BC$155:$BC$1048576,0),MATCH((CUADRO!F$4&amp;$E675),'Hoja de Trabajo para listado'!$BC$151:$CB$151,0)),0)+IFERROR(INDEX('Hoja de Trabajo para listado'!$DE$153:$DG$274,MATCH($A675,'Hoja de Trabajo para listado'!$DE$153:$DE$1048576,0),MATCH((CUADRO!F$4&amp;$E675),'Hoja de Trabajo para listado'!$DE$151:$DG$151,0)),0)+IFERROR(INDEX('Hoja de Trabajo para listado'!$CD$155:$DC$1048576,MATCH($A675,'Hoja de Trabajo para listado'!$CD$155:$CD$1048576,0),MATCH((CUADRO!F$4&amp;$E675),'Hoja de Trabajo para listado'!$CD$151:$DC$151,0)),0)</f>
        <v>0</v>
      </c>
      <c r="G675" s="243">
        <f ca="1">+IFERROR(INDEX('Hoja de Trabajo para listado'!$A$155:$Z$1048576,MATCH($A675,'Hoja de Trabajo para listado'!$A$155:$A$1048576,0),MATCH((CUADRO!G$4&amp;$E675),'Hoja de Trabajo para listado'!$A$151:$Z$151,0)),0)+IFERROR(INDEX('Hoja de Trabajo para listado'!$AB$155:$BA$1048576,MATCH($A675,'Hoja de Trabajo para listado'!$AB$155:$AB$1048576,0),MATCH((CUADRO!G$4&amp;$E675),'Hoja de Trabajo para listado'!$AB$151:$BA$151,0)),0)+IFERROR(INDEX('Hoja de Trabajo para listado'!$BC$155:$CB$1048576,MATCH($A675,'Hoja de Trabajo para listado'!$BC$155:$BC$1048576,0),MATCH((CUADRO!G$4&amp;$E675),'Hoja de Trabajo para listado'!$BC$151:$CB$151,0)),0)+IFERROR(INDEX('Hoja de Trabajo para listado'!$DE$153:$DG$274,MATCH($A675,'Hoja de Trabajo para listado'!$DE$153:$DE$1048576,0),MATCH((CUADRO!G$4&amp;$E675),'Hoja de Trabajo para listado'!$DE$151:$DG$151,0)),0)+IFERROR(INDEX('Hoja de Trabajo para listado'!$CD$155:$DC$1048576,MATCH($A675,'Hoja de Trabajo para listado'!$CD$155:$CD$1048576,0),MATCH((CUADRO!G$4&amp;$E675),'Hoja de Trabajo para listado'!$CD$151:$DC$151,0)),0)</f>
        <v>0</v>
      </c>
      <c r="H675" s="243">
        <f ca="1">+IFERROR(INDEX('Hoja de Trabajo para listado'!$A$155:$Z$1048576,MATCH($A675,'Hoja de Trabajo para listado'!$A$155:$A$1048576,0),MATCH((CUADRO!H$4&amp;$E675),'Hoja de Trabajo para listado'!$A$151:$Z$151,0)),0)+IFERROR(INDEX('Hoja de Trabajo para listado'!$AB$155:$BA$1048576,MATCH($A675,'Hoja de Trabajo para listado'!$AB$155:$AB$1048576,0),MATCH((CUADRO!H$4&amp;$E675),'Hoja de Trabajo para listado'!$AB$151:$BA$151,0)),0)+IFERROR(INDEX('Hoja de Trabajo para listado'!$BC$155:$CB$1048576,MATCH($A675,'Hoja de Trabajo para listado'!$BC$155:$BC$1048576,0),MATCH((CUADRO!H$4&amp;$E675),'Hoja de Trabajo para listado'!$BC$151:$CB$151,0)),0)+IFERROR(INDEX('Hoja de Trabajo para listado'!$DE$153:$DG$274,MATCH($A675,'Hoja de Trabajo para listado'!$DE$153:$DE$1048576,0),MATCH((CUADRO!H$4&amp;$E675),'Hoja de Trabajo para listado'!$DE$151:$DG$151,0)),0)+IFERROR(INDEX('Hoja de Trabajo para listado'!$CD$155:$DC$1048576,MATCH($A675,'Hoja de Trabajo para listado'!$CD$155:$CD$1048576,0),MATCH((CUADRO!H$4&amp;$E675),'Hoja de Trabajo para listado'!$CD$151:$DC$151,0)),0)</f>
        <v>0</v>
      </c>
      <c r="I675" s="243">
        <f ca="1">+IFERROR(INDEX('Hoja de Trabajo para listado'!$A$155:$Z$1048576,MATCH($A675,'Hoja de Trabajo para listado'!$A$155:$A$1048576,0),MATCH((CUADRO!I$4&amp;$E675),'Hoja de Trabajo para listado'!$A$151:$Z$151,0)),0)+IFERROR(INDEX('Hoja de Trabajo para listado'!$AB$155:$BA$1048576,MATCH($A675,'Hoja de Trabajo para listado'!$AB$155:$AB$1048576,0),MATCH((CUADRO!I$4&amp;$E675),'Hoja de Trabajo para listado'!$AB$151:$BA$151,0)),0)+IFERROR(INDEX('Hoja de Trabajo para listado'!$BC$155:$CB$1048576,MATCH($A675,'Hoja de Trabajo para listado'!$BC$155:$BC$1048576,0),MATCH((CUADRO!I$4&amp;$E675),'Hoja de Trabajo para listado'!$BC$151:$CB$151,0)),0)+IFERROR(INDEX('Hoja de Trabajo para listado'!$DE$153:$DG$274,MATCH($A675,'Hoja de Trabajo para listado'!$DE$153:$DE$1048576,0),MATCH((CUADRO!I$4&amp;$E675),'Hoja de Trabajo para listado'!$DE$151:$DG$151,0)),0)+IFERROR(INDEX('Hoja de Trabajo para listado'!$CD$155:$DC$1048576,MATCH($A675,'Hoja de Trabajo para listado'!$CD$155:$CD$1048576,0),MATCH((CUADRO!I$4&amp;$E675),'Hoja de Trabajo para listado'!$CD$151:$DC$151,0)),0)</f>
        <v>0</v>
      </c>
      <c r="J675" s="243">
        <f ca="1">+IFERROR(INDEX('Hoja de Trabajo para listado'!$A$155:$Z$1048576,MATCH($A675,'Hoja de Trabajo para listado'!$A$155:$A$1048576,0),MATCH((CUADRO!J$4&amp;$E675),'Hoja de Trabajo para listado'!$A$151:$Z$151,0)),0)+IFERROR(INDEX('Hoja de Trabajo para listado'!$AB$155:$BA$1048576,MATCH($A675,'Hoja de Trabajo para listado'!$AB$155:$AB$1048576,0),MATCH((CUADRO!J$4&amp;$E675),'Hoja de Trabajo para listado'!$AB$151:$BA$151,0)),0)+IFERROR(INDEX('Hoja de Trabajo para listado'!$BC$155:$CB$1048576,MATCH($A675,'Hoja de Trabajo para listado'!$BC$155:$BC$1048576,0),MATCH((CUADRO!J$4&amp;$E675),'Hoja de Trabajo para listado'!$BC$151:$CB$151,0)),0)+IFERROR(INDEX('Hoja de Trabajo para listado'!$DE$153:$DG$274,MATCH($A675,'Hoja de Trabajo para listado'!$DE$153:$DE$1048576,0),MATCH((CUADRO!J$4&amp;$E675),'Hoja de Trabajo para listado'!$DE$151:$DG$151,0)),0)+IFERROR(INDEX('Hoja de Trabajo para listado'!$CD$155:$DC$1048576,MATCH($A675,'Hoja de Trabajo para listado'!$CD$155:$CD$1048576,0),MATCH((CUADRO!J$4&amp;$E675),'Hoja de Trabajo para listado'!$CD$151:$DC$151,0)),0)</f>
        <v>0</v>
      </c>
      <c r="K675" s="243">
        <f ca="1">+IFERROR(INDEX('Hoja de Trabajo para listado'!$A$155:$Z$1048576,MATCH($A675,'Hoja de Trabajo para listado'!$A$155:$A$1048576,0),MATCH((CUADRO!K$4&amp;$E675),'Hoja de Trabajo para listado'!$A$151:$Z$151,0)),0)+IFERROR(INDEX('Hoja de Trabajo para listado'!$AB$155:$BA$1048576,MATCH($A675,'Hoja de Trabajo para listado'!$AB$155:$AB$1048576,0),MATCH((CUADRO!K$4&amp;$E675),'Hoja de Trabajo para listado'!$AB$151:$BA$151,0)),0)+IFERROR(INDEX('Hoja de Trabajo para listado'!$BC$155:$CB$1048576,MATCH($A675,'Hoja de Trabajo para listado'!$BC$155:$BC$1048576,0),MATCH((CUADRO!K$4&amp;$E675),'Hoja de Trabajo para listado'!$BC$151:$CB$151,0)),0)+IFERROR(INDEX('Hoja de Trabajo para listado'!$DE$153:$DG$274,MATCH($A675,'Hoja de Trabajo para listado'!$DE$153:$DE$1048576,0),MATCH((CUADRO!K$4&amp;$E675),'Hoja de Trabajo para listado'!$DE$151:$DG$151,0)),0)+IFERROR(INDEX('Hoja de Trabajo para listado'!$CD$155:$DC$1048576,MATCH($A675,'Hoja de Trabajo para listado'!$CD$155:$CD$1048576,0),MATCH((CUADRO!K$4&amp;$E675),'Hoja de Trabajo para listado'!$CD$151:$DC$151,0)),0)</f>
        <v>0</v>
      </c>
      <c r="L675" s="243">
        <f ca="1">+IFERROR(INDEX('Hoja de Trabajo para listado'!$A$155:$Z$1048576,MATCH($A675,'Hoja de Trabajo para listado'!$A$155:$A$1048576,0),MATCH((CUADRO!L$4&amp;$E675),'Hoja de Trabajo para listado'!$A$151:$Z$151,0)),0)+IFERROR(INDEX('Hoja de Trabajo para listado'!$AB$155:$BA$1048576,MATCH($A675,'Hoja de Trabajo para listado'!$AB$155:$AB$1048576,0),MATCH((CUADRO!L$4&amp;$E675),'Hoja de Trabajo para listado'!$AB$151:$BA$151,0)),0)+IFERROR(INDEX('Hoja de Trabajo para listado'!$BC$155:$CB$1048576,MATCH($A675,'Hoja de Trabajo para listado'!$BC$155:$BC$1048576,0),MATCH((CUADRO!L$4&amp;$E675),'Hoja de Trabajo para listado'!$BC$151:$CB$151,0)),0)+IFERROR(INDEX('Hoja de Trabajo para listado'!$DE$153:$DG$274,MATCH($A675,'Hoja de Trabajo para listado'!$DE$153:$DE$1048576,0),MATCH((CUADRO!L$4&amp;$E675),'Hoja de Trabajo para listado'!$DE$151:$DG$151,0)),0)+IFERROR(INDEX('Hoja de Trabajo para listado'!$CD$155:$DC$1048576,MATCH($A675,'Hoja de Trabajo para listado'!$CD$155:$CD$1048576,0),MATCH((CUADRO!L$4&amp;$E675),'Hoja de Trabajo para listado'!$CD$151:$DC$151,0)),0)</f>
        <v>0</v>
      </c>
      <c r="M675" s="243">
        <f ca="1">+IFERROR(INDEX('Hoja de Trabajo para listado'!$A$155:$Z$1048576,MATCH($A675,'Hoja de Trabajo para listado'!$A$155:$A$1048576,0),MATCH((CUADRO!M$4&amp;$E675),'Hoja de Trabajo para listado'!$A$151:$Z$151,0)),0)+IFERROR(INDEX('Hoja de Trabajo para listado'!$AB$155:$BA$1048576,MATCH($A675,'Hoja de Trabajo para listado'!$AB$155:$AB$1048576,0),MATCH((CUADRO!M$4&amp;$E675),'Hoja de Trabajo para listado'!$AB$151:$BA$151,0)),0)+IFERROR(INDEX('Hoja de Trabajo para listado'!$BC$155:$CB$1048576,MATCH($A675,'Hoja de Trabajo para listado'!$BC$155:$BC$1048576,0),MATCH((CUADRO!M$4&amp;$E675),'Hoja de Trabajo para listado'!$BC$151:$CB$151,0)),0)+IFERROR(INDEX('Hoja de Trabajo para listado'!$DE$153:$DG$274,MATCH($A675,'Hoja de Trabajo para listado'!$DE$153:$DE$1048576,0),MATCH((CUADRO!M$4&amp;$E675),'Hoja de Trabajo para listado'!$DE$151:$DG$151,0)),0)+IFERROR(INDEX('Hoja de Trabajo para listado'!$CD$155:$DC$1048576,MATCH($A675,'Hoja de Trabajo para listado'!$CD$155:$CD$1048576,0),MATCH((CUADRO!M$4&amp;$E675),'Hoja de Trabajo para listado'!$CD$151:$DC$151,0)),0)</f>
        <v>0</v>
      </c>
      <c r="N675" s="243">
        <f ca="1">+IFERROR(INDEX('Hoja de Trabajo para listado'!$A$155:$Z$1048576,MATCH($A675,'Hoja de Trabajo para listado'!$A$155:$A$1048576,0),MATCH((CUADRO!N$4&amp;$E675),'Hoja de Trabajo para listado'!$A$151:$Z$151,0)),0)+IFERROR(INDEX('Hoja de Trabajo para listado'!$AB$155:$BA$1048576,MATCH($A675,'Hoja de Trabajo para listado'!$AB$155:$AB$1048576,0),MATCH((CUADRO!N$4&amp;$E675),'Hoja de Trabajo para listado'!$AB$151:$BA$151,0)),0)+IFERROR(INDEX('Hoja de Trabajo para listado'!$BC$155:$CB$1048576,MATCH($A675,'Hoja de Trabajo para listado'!$BC$155:$BC$1048576,0),MATCH((CUADRO!N$4&amp;$E675),'Hoja de Trabajo para listado'!$BC$151:$CB$151,0)),0)+IFERROR(INDEX('Hoja de Trabajo para listado'!$DE$153:$DG$274,MATCH($A675,'Hoja de Trabajo para listado'!$DE$153:$DE$1048576,0),MATCH((CUADRO!N$4&amp;$E675),'Hoja de Trabajo para listado'!$DE$151:$DG$151,0)),0)+IFERROR(INDEX('Hoja de Trabajo para listado'!$CD$155:$DC$1048576,MATCH($A675,'Hoja de Trabajo para listado'!$CD$155:$CD$1048576,0),MATCH((CUADRO!N$4&amp;$E675),'Hoja de Trabajo para listado'!$CD$151:$DC$151,0)),0)</f>
        <v>0</v>
      </c>
      <c r="O675" s="243">
        <f ca="1">+IFERROR(INDEX('Hoja de Trabajo para listado'!$A$155:$Z$1048576,MATCH($A675,'Hoja de Trabajo para listado'!$A$155:$A$1048576,0),MATCH((CUADRO!O$4&amp;$E675),'Hoja de Trabajo para listado'!$A$151:$Z$151,0)),0)+IFERROR(INDEX('Hoja de Trabajo para listado'!$AB$155:$BA$1048576,MATCH($A675,'Hoja de Trabajo para listado'!$AB$155:$AB$1048576,0),MATCH((CUADRO!O$4&amp;$E675),'Hoja de Trabajo para listado'!$AB$151:$BA$151,0)),0)+IFERROR(INDEX('Hoja de Trabajo para listado'!$BC$155:$CB$1048576,MATCH($A675,'Hoja de Trabajo para listado'!$BC$155:$BC$1048576,0),MATCH((CUADRO!O$4&amp;$E675),'Hoja de Trabajo para listado'!$BC$151:$CB$151,0)),0)+IFERROR(INDEX('Hoja de Trabajo para listado'!$DE$153:$DG$274,MATCH($A675,'Hoja de Trabajo para listado'!$DE$153:$DE$1048576,0),MATCH((CUADRO!O$4&amp;$E675),'Hoja de Trabajo para listado'!$DE$151:$DG$151,0)),0)+IFERROR(INDEX('Hoja de Trabajo para listado'!$CD$155:$DC$1048576,MATCH($A675,'Hoja de Trabajo para listado'!$CD$155:$CD$1048576,0),MATCH((CUADRO!O$4&amp;$E675),'Hoja de Trabajo para listado'!$CD$151:$DC$151,0)),0)</f>
        <v>0</v>
      </c>
      <c r="P675" s="243">
        <f ca="1">+IFERROR(INDEX('Hoja de Trabajo para listado'!$A$155:$Z$1048576,MATCH($A675,'Hoja de Trabajo para listado'!$A$155:$A$1048576,0),MATCH((CUADRO!P$4&amp;$E675),'Hoja de Trabajo para listado'!$A$151:$Z$151,0)),0)+IFERROR(INDEX('Hoja de Trabajo para listado'!$AB$155:$BA$1048576,MATCH($A675,'Hoja de Trabajo para listado'!$AB$155:$AB$1048576,0),MATCH((CUADRO!P$4&amp;$E675),'Hoja de Trabajo para listado'!$AB$151:$BA$151,0)),0)+IFERROR(INDEX('Hoja de Trabajo para listado'!$BC$155:$CB$1048576,MATCH($A675,'Hoja de Trabajo para listado'!$BC$155:$BC$1048576,0),MATCH((CUADRO!P$4&amp;$E675),'Hoja de Trabajo para listado'!$BC$151:$CB$151,0)),0)+IFERROR(INDEX('Hoja de Trabajo para listado'!$DE$153:$DG$274,MATCH($A675,'Hoja de Trabajo para listado'!$DE$153:$DE$1048576,0),MATCH((CUADRO!P$4&amp;$E675),'Hoja de Trabajo para listado'!$DE$151:$DG$151,0)),0)+IFERROR(INDEX('Hoja de Trabajo para listado'!$CD$155:$DC$1048576,MATCH($A675,'Hoja de Trabajo para listado'!$CD$155:$CD$1048576,0),MATCH((CUADRO!P$4&amp;$E675),'Hoja de Trabajo para listado'!$CD$151:$DC$151,0)),0)</f>
        <v>0</v>
      </c>
      <c r="Q675" s="243">
        <f ca="1">+IFERROR(INDEX('Hoja de Trabajo para listado'!$A$155:$Z$1048576,MATCH($A675,'Hoja de Trabajo para listado'!$A$155:$A$1048576,0),MATCH((CUADRO!Q$4&amp;$E675),'Hoja de Trabajo para listado'!$A$151:$Z$151,0)),0)+IFERROR(INDEX('Hoja de Trabajo para listado'!$AB$155:$BA$1048576,MATCH($A675,'Hoja de Trabajo para listado'!$AB$155:$AB$1048576,0),MATCH((CUADRO!Q$4&amp;$E675),'Hoja de Trabajo para listado'!$AB$151:$BA$151,0)),0)+IFERROR(INDEX('Hoja de Trabajo para listado'!$BC$155:$CB$1048576,MATCH($A675,'Hoja de Trabajo para listado'!$BC$155:$BC$1048576,0),MATCH((CUADRO!Q$4&amp;$E675),'Hoja de Trabajo para listado'!$BC$151:$CB$151,0)),0)+IFERROR(INDEX('Hoja de Trabajo para listado'!$DE$153:$DG$274,MATCH($A675,'Hoja de Trabajo para listado'!$DE$153:$DE$1048576,0),MATCH((CUADRO!Q$4&amp;$E675),'Hoja de Trabajo para listado'!$DE$151:$DG$151,0)),0)+IFERROR(INDEX('Hoja de Trabajo para listado'!$CD$155:$DC$1048576,MATCH($A675,'Hoja de Trabajo para listado'!$CD$155:$CD$1048576,0),MATCH((CUADRO!Q$4&amp;$E675),'Hoja de Trabajo para listado'!$CD$151:$DC$151,0)),0)</f>
        <v>0</v>
      </c>
      <c r="R675" s="243">
        <f t="shared" ca="1" si="27"/>
        <v>0</v>
      </c>
      <c r="S675" s="249"/>
      <c r="T675" s="243">
        <f ca="1">+T676</f>
        <v>0</v>
      </c>
      <c r="U675" s="242">
        <f t="shared" si="28"/>
        <v>1</v>
      </c>
      <c r="V675" s="333" t="str">
        <f>+VLOOKUP(A675,bd_lista!$A$3:$E$592,5,FALSE)</f>
        <v>Gobiernos Autonomos Municipales</v>
      </c>
      <c r="W675" s="387" t="str">
        <f>+V675</f>
        <v>Gobiernos Autonomos Municipales</v>
      </c>
      <c r="X675" s="242">
        <f>+VLOOKUP(A675,[4]Sheet1!$A$13:$D$744,4,FALSE)</f>
        <v>0</v>
      </c>
      <c r="Y675" s="242" t="e">
        <f>+VLOOKUP(X675,bd_lista!$A$3:$C$592,3,FALSE)</f>
        <v>#N/A</v>
      </c>
      <c r="Z675" s="294">
        <f>+X675</f>
        <v>0</v>
      </c>
      <c r="AA675" s="295" t="e">
        <f>+Y675</f>
        <v>#N/A</v>
      </c>
    </row>
    <row r="676" spans="1:27" customFormat="1" ht="15" hidden="1" customHeight="1">
      <c r="A676" s="32">
        <v>1302</v>
      </c>
      <c r="B676" s="393"/>
      <c r="C676" s="247" t="str">
        <f>+VLOOKUP(A676,bd_lista!$A$3:$C$592,3,FALSE)</f>
        <v>Gobierno Autónomo Municipal de Quillacollo</v>
      </c>
      <c r="D676" s="390"/>
      <c r="E676" s="244" t="s">
        <v>1305</v>
      </c>
      <c r="F676" s="243">
        <f ca="1">+IFERROR(INDEX('Hoja de Trabajo para listado'!$A$155:$Z$1048576,MATCH($A676,'Hoja de Trabajo para listado'!$A$155:$A$1048576,0),MATCH((CUADRO!F$4&amp;$E676),'Hoja de Trabajo para listado'!$A$151:$Z$151,0)),0)+IFERROR(INDEX('Hoja de Trabajo para listado'!$AB$155:$BA$1048576,MATCH($A676,'Hoja de Trabajo para listado'!$AB$155:$AB$1048576,0),MATCH((CUADRO!F$4&amp;$E676),'Hoja de Trabajo para listado'!$AB$151:$BA$151,0)),0)+IFERROR(INDEX('Hoja de Trabajo para listado'!$BC$155:$CB$1048576,MATCH($A676,'Hoja de Trabajo para listado'!$BC$155:$BC$1048576,0),MATCH((CUADRO!F$4&amp;$E676),'Hoja de Trabajo para listado'!$BC$151:$CB$151,0)),0)+IFERROR(INDEX('Hoja de Trabajo para listado'!$DE$153:$DG$274,MATCH($A676,'Hoja de Trabajo para listado'!$DE$153:$DE$1048576,0),MATCH((CUADRO!F$4&amp;$E676),'Hoja de Trabajo para listado'!$DE$151:$DG$151,0)),0)+IFERROR(INDEX('Hoja de Trabajo para listado'!$CD$155:$DC$1048576,MATCH($A676,'Hoja de Trabajo para listado'!$CD$155:$CD$1048576,0),MATCH((CUADRO!F$4&amp;$E676),'Hoja de Trabajo para listado'!$CD$151:$DC$151,0)),0)</f>
        <v>0</v>
      </c>
      <c r="G676" s="243">
        <f ca="1">+IFERROR(INDEX('Hoja de Trabajo para listado'!$A$155:$Z$1048576,MATCH($A676,'Hoja de Trabajo para listado'!$A$155:$A$1048576,0),MATCH((CUADRO!G$4&amp;$E676),'Hoja de Trabajo para listado'!$A$151:$Z$151,0)),0)+IFERROR(INDEX('Hoja de Trabajo para listado'!$AB$155:$BA$1048576,MATCH($A676,'Hoja de Trabajo para listado'!$AB$155:$AB$1048576,0),MATCH((CUADRO!G$4&amp;$E676),'Hoja de Trabajo para listado'!$AB$151:$BA$151,0)),0)+IFERROR(INDEX('Hoja de Trabajo para listado'!$BC$155:$CB$1048576,MATCH($A676,'Hoja de Trabajo para listado'!$BC$155:$BC$1048576,0),MATCH((CUADRO!G$4&amp;$E676),'Hoja de Trabajo para listado'!$BC$151:$CB$151,0)),0)+IFERROR(INDEX('Hoja de Trabajo para listado'!$DE$153:$DG$274,MATCH($A676,'Hoja de Trabajo para listado'!$DE$153:$DE$1048576,0),MATCH((CUADRO!G$4&amp;$E676),'Hoja de Trabajo para listado'!$DE$151:$DG$151,0)),0)+IFERROR(INDEX('Hoja de Trabajo para listado'!$CD$155:$DC$1048576,MATCH($A676,'Hoja de Trabajo para listado'!$CD$155:$CD$1048576,0),MATCH((CUADRO!G$4&amp;$E676),'Hoja de Trabajo para listado'!$CD$151:$DC$151,0)),0)</f>
        <v>0</v>
      </c>
      <c r="H676" s="243">
        <f ca="1">+IFERROR(INDEX('Hoja de Trabajo para listado'!$A$155:$Z$1048576,MATCH($A676,'Hoja de Trabajo para listado'!$A$155:$A$1048576,0),MATCH((CUADRO!H$4&amp;$E676),'Hoja de Trabajo para listado'!$A$151:$Z$151,0)),0)+IFERROR(INDEX('Hoja de Trabajo para listado'!$AB$155:$BA$1048576,MATCH($A676,'Hoja de Trabajo para listado'!$AB$155:$AB$1048576,0),MATCH((CUADRO!H$4&amp;$E676),'Hoja de Trabajo para listado'!$AB$151:$BA$151,0)),0)+IFERROR(INDEX('Hoja de Trabajo para listado'!$BC$155:$CB$1048576,MATCH($A676,'Hoja de Trabajo para listado'!$BC$155:$BC$1048576,0),MATCH((CUADRO!H$4&amp;$E676),'Hoja de Trabajo para listado'!$BC$151:$CB$151,0)),0)+IFERROR(INDEX('Hoja de Trabajo para listado'!$DE$153:$DG$274,MATCH($A676,'Hoja de Trabajo para listado'!$DE$153:$DE$1048576,0),MATCH((CUADRO!H$4&amp;$E676),'Hoja de Trabajo para listado'!$DE$151:$DG$151,0)),0)+IFERROR(INDEX('Hoja de Trabajo para listado'!$CD$155:$DC$1048576,MATCH($A676,'Hoja de Trabajo para listado'!$CD$155:$CD$1048576,0),MATCH((CUADRO!H$4&amp;$E676),'Hoja de Trabajo para listado'!$CD$151:$DC$151,0)),0)</f>
        <v>0</v>
      </c>
      <c r="I676" s="243">
        <f ca="1">+IFERROR(INDEX('Hoja de Trabajo para listado'!$A$155:$Z$1048576,MATCH($A676,'Hoja de Trabajo para listado'!$A$155:$A$1048576,0),MATCH((CUADRO!I$4&amp;$E676),'Hoja de Trabajo para listado'!$A$151:$Z$151,0)),0)+IFERROR(INDEX('Hoja de Trabajo para listado'!$AB$155:$BA$1048576,MATCH($A676,'Hoja de Trabajo para listado'!$AB$155:$AB$1048576,0),MATCH((CUADRO!I$4&amp;$E676),'Hoja de Trabajo para listado'!$AB$151:$BA$151,0)),0)+IFERROR(INDEX('Hoja de Trabajo para listado'!$BC$155:$CB$1048576,MATCH($A676,'Hoja de Trabajo para listado'!$BC$155:$BC$1048576,0),MATCH((CUADRO!I$4&amp;$E676),'Hoja de Trabajo para listado'!$BC$151:$CB$151,0)),0)+IFERROR(INDEX('Hoja de Trabajo para listado'!$DE$153:$DG$274,MATCH($A676,'Hoja de Trabajo para listado'!$DE$153:$DE$1048576,0),MATCH((CUADRO!I$4&amp;$E676),'Hoja de Trabajo para listado'!$DE$151:$DG$151,0)),0)+IFERROR(INDEX('Hoja de Trabajo para listado'!$CD$155:$DC$1048576,MATCH($A676,'Hoja de Trabajo para listado'!$CD$155:$CD$1048576,0),MATCH((CUADRO!I$4&amp;$E676),'Hoja de Trabajo para listado'!$CD$151:$DC$151,0)),0)</f>
        <v>0</v>
      </c>
      <c r="J676" s="243">
        <f ca="1">+IFERROR(INDEX('Hoja de Trabajo para listado'!$A$155:$Z$1048576,MATCH($A676,'Hoja de Trabajo para listado'!$A$155:$A$1048576,0),MATCH((CUADRO!J$4&amp;$E676),'Hoja de Trabajo para listado'!$A$151:$Z$151,0)),0)+IFERROR(INDEX('Hoja de Trabajo para listado'!$AB$155:$BA$1048576,MATCH($A676,'Hoja de Trabajo para listado'!$AB$155:$AB$1048576,0),MATCH((CUADRO!J$4&amp;$E676),'Hoja de Trabajo para listado'!$AB$151:$BA$151,0)),0)+IFERROR(INDEX('Hoja de Trabajo para listado'!$BC$155:$CB$1048576,MATCH($A676,'Hoja de Trabajo para listado'!$BC$155:$BC$1048576,0),MATCH((CUADRO!J$4&amp;$E676),'Hoja de Trabajo para listado'!$BC$151:$CB$151,0)),0)+IFERROR(INDEX('Hoja de Trabajo para listado'!$DE$153:$DG$274,MATCH($A676,'Hoja de Trabajo para listado'!$DE$153:$DE$1048576,0),MATCH((CUADRO!J$4&amp;$E676),'Hoja de Trabajo para listado'!$DE$151:$DG$151,0)),0)+IFERROR(INDEX('Hoja de Trabajo para listado'!$CD$155:$DC$1048576,MATCH($A676,'Hoja de Trabajo para listado'!$CD$155:$CD$1048576,0),MATCH((CUADRO!J$4&amp;$E676),'Hoja de Trabajo para listado'!$CD$151:$DC$151,0)),0)</f>
        <v>0</v>
      </c>
      <c r="K676" s="243">
        <f ca="1">+IFERROR(INDEX('Hoja de Trabajo para listado'!$A$155:$Z$1048576,MATCH($A676,'Hoja de Trabajo para listado'!$A$155:$A$1048576,0),MATCH((CUADRO!K$4&amp;$E676),'Hoja de Trabajo para listado'!$A$151:$Z$151,0)),0)+IFERROR(INDEX('Hoja de Trabajo para listado'!$AB$155:$BA$1048576,MATCH($A676,'Hoja de Trabajo para listado'!$AB$155:$AB$1048576,0),MATCH((CUADRO!K$4&amp;$E676),'Hoja de Trabajo para listado'!$AB$151:$BA$151,0)),0)+IFERROR(INDEX('Hoja de Trabajo para listado'!$BC$155:$CB$1048576,MATCH($A676,'Hoja de Trabajo para listado'!$BC$155:$BC$1048576,0),MATCH((CUADRO!K$4&amp;$E676),'Hoja de Trabajo para listado'!$BC$151:$CB$151,0)),0)+IFERROR(INDEX('Hoja de Trabajo para listado'!$DE$153:$DG$274,MATCH($A676,'Hoja de Trabajo para listado'!$DE$153:$DE$1048576,0),MATCH((CUADRO!K$4&amp;$E676),'Hoja de Trabajo para listado'!$DE$151:$DG$151,0)),0)+IFERROR(INDEX('Hoja de Trabajo para listado'!$CD$155:$DC$1048576,MATCH($A676,'Hoja de Trabajo para listado'!$CD$155:$CD$1048576,0),MATCH((CUADRO!K$4&amp;$E676),'Hoja de Trabajo para listado'!$CD$151:$DC$151,0)),0)</f>
        <v>0</v>
      </c>
      <c r="L676" s="243">
        <f ca="1">+IFERROR(INDEX('Hoja de Trabajo para listado'!$A$155:$Z$1048576,MATCH($A676,'Hoja de Trabajo para listado'!$A$155:$A$1048576,0),MATCH((CUADRO!L$4&amp;$E676),'Hoja de Trabajo para listado'!$A$151:$Z$151,0)),0)+IFERROR(INDEX('Hoja de Trabajo para listado'!$AB$155:$BA$1048576,MATCH($A676,'Hoja de Trabajo para listado'!$AB$155:$AB$1048576,0),MATCH((CUADRO!L$4&amp;$E676),'Hoja de Trabajo para listado'!$AB$151:$BA$151,0)),0)+IFERROR(INDEX('Hoja de Trabajo para listado'!$BC$155:$CB$1048576,MATCH($A676,'Hoja de Trabajo para listado'!$BC$155:$BC$1048576,0),MATCH((CUADRO!L$4&amp;$E676),'Hoja de Trabajo para listado'!$BC$151:$CB$151,0)),0)+IFERROR(INDEX('Hoja de Trabajo para listado'!$DE$153:$DG$274,MATCH($A676,'Hoja de Trabajo para listado'!$DE$153:$DE$1048576,0),MATCH((CUADRO!L$4&amp;$E676),'Hoja de Trabajo para listado'!$DE$151:$DG$151,0)),0)+IFERROR(INDEX('Hoja de Trabajo para listado'!$CD$155:$DC$1048576,MATCH($A676,'Hoja de Trabajo para listado'!$CD$155:$CD$1048576,0),MATCH((CUADRO!L$4&amp;$E676),'Hoja de Trabajo para listado'!$CD$151:$DC$151,0)),0)</f>
        <v>0</v>
      </c>
      <c r="M676" s="243">
        <f ca="1">+IFERROR(INDEX('Hoja de Trabajo para listado'!$A$155:$Z$1048576,MATCH($A676,'Hoja de Trabajo para listado'!$A$155:$A$1048576,0),MATCH((CUADRO!M$4&amp;$E676),'Hoja de Trabajo para listado'!$A$151:$Z$151,0)),0)+IFERROR(INDEX('Hoja de Trabajo para listado'!$AB$155:$BA$1048576,MATCH($A676,'Hoja de Trabajo para listado'!$AB$155:$AB$1048576,0),MATCH((CUADRO!M$4&amp;$E676),'Hoja de Trabajo para listado'!$AB$151:$BA$151,0)),0)+IFERROR(INDEX('Hoja de Trabajo para listado'!$BC$155:$CB$1048576,MATCH($A676,'Hoja de Trabajo para listado'!$BC$155:$BC$1048576,0),MATCH((CUADRO!M$4&amp;$E676),'Hoja de Trabajo para listado'!$BC$151:$CB$151,0)),0)+IFERROR(INDEX('Hoja de Trabajo para listado'!$DE$153:$DG$274,MATCH($A676,'Hoja de Trabajo para listado'!$DE$153:$DE$1048576,0),MATCH((CUADRO!M$4&amp;$E676),'Hoja de Trabajo para listado'!$DE$151:$DG$151,0)),0)+IFERROR(INDEX('Hoja de Trabajo para listado'!$CD$155:$DC$1048576,MATCH($A676,'Hoja de Trabajo para listado'!$CD$155:$CD$1048576,0),MATCH((CUADRO!M$4&amp;$E676),'Hoja de Trabajo para listado'!$CD$151:$DC$151,0)),0)</f>
        <v>0</v>
      </c>
      <c r="N676" s="243">
        <f ca="1">+IFERROR(INDEX('Hoja de Trabajo para listado'!$A$155:$Z$1048576,MATCH($A676,'Hoja de Trabajo para listado'!$A$155:$A$1048576,0),MATCH((CUADRO!N$4&amp;$E676),'Hoja de Trabajo para listado'!$A$151:$Z$151,0)),0)+IFERROR(INDEX('Hoja de Trabajo para listado'!$AB$155:$BA$1048576,MATCH($A676,'Hoja de Trabajo para listado'!$AB$155:$AB$1048576,0),MATCH((CUADRO!N$4&amp;$E676),'Hoja de Trabajo para listado'!$AB$151:$BA$151,0)),0)+IFERROR(INDEX('Hoja de Trabajo para listado'!$BC$155:$CB$1048576,MATCH($A676,'Hoja de Trabajo para listado'!$BC$155:$BC$1048576,0),MATCH((CUADRO!N$4&amp;$E676),'Hoja de Trabajo para listado'!$BC$151:$CB$151,0)),0)+IFERROR(INDEX('Hoja de Trabajo para listado'!$DE$153:$DG$274,MATCH($A676,'Hoja de Trabajo para listado'!$DE$153:$DE$1048576,0),MATCH((CUADRO!N$4&amp;$E676),'Hoja de Trabajo para listado'!$DE$151:$DG$151,0)),0)+IFERROR(INDEX('Hoja de Trabajo para listado'!$CD$155:$DC$1048576,MATCH($A676,'Hoja de Trabajo para listado'!$CD$155:$CD$1048576,0),MATCH((CUADRO!N$4&amp;$E676),'Hoja de Trabajo para listado'!$CD$151:$DC$151,0)),0)</f>
        <v>0</v>
      </c>
      <c r="O676" s="243">
        <f ca="1">+IFERROR(INDEX('Hoja de Trabajo para listado'!$A$155:$Z$1048576,MATCH($A676,'Hoja de Trabajo para listado'!$A$155:$A$1048576,0),MATCH((CUADRO!O$4&amp;$E676),'Hoja de Trabajo para listado'!$A$151:$Z$151,0)),0)+IFERROR(INDEX('Hoja de Trabajo para listado'!$AB$155:$BA$1048576,MATCH($A676,'Hoja de Trabajo para listado'!$AB$155:$AB$1048576,0),MATCH((CUADRO!O$4&amp;$E676),'Hoja de Trabajo para listado'!$AB$151:$BA$151,0)),0)+IFERROR(INDEX('Hoja de Trabajo para listado'!$BC$155:$CB$1048576,MATCH($A676,'Hoja de Trabajo para listado'!$BC$155:$BC$1048576,0),MATCH((CUADRO!O$4&amp;$E676),'Hoja de Trabajo para listado'!$BC$151:$CB$151,0)),0)+IFERROR(INDEX('Hoja de Trabajo para listado'!$DE$153:$DG$274,MATCH($A676,'Hoja de Trabajo para listado'!$DE$153:$DE$1048576,0),MATCH((CUADRO!O$4&amp;$E676),'Hoja de Trabajo para listado'!$DE$151:$DG$151,0)),0)+IFERROR(INDEX('Hoja de Trabajo para listado'!$CD$155:$DC$1048576,MATCH($A676,'Hoja de Trabajo para listado'!$CD$155:$CD$1048576,0),MATCH((CUADRO!O$4&amp;$E676),'Hoja de Trabajo para listado'!$CD$151:$DC$151,0)),0)</f>
        <v>0</v>
      </c>
      <c r="P676" s="243">
        <f ca="1">+IFERROR(INDEX('Hoja de Trabajo para listado'!$A$155:$Z$1048576,MATCH($A676,'Hoja de Trabajo para listado'!$A$155:$A$1048576,0),MATCH((CUADRO!P$4&amp;$E676),'Hoja de Trabajo para listado'!$A$151:$Z$151,0)),0)+IFERROR(INDEX('Hoja de Trabajo para listado'!$AB$155:$BA$1048576,MATCH($A676,'Hoja de Trabajo para listado'!$AB$155:$AB$1048576,0),MATCH((CUADRO!P$4&amp;$E676),'Hoja de Trabajo para listado'!$AB$151:$BA$151,0)),0)+IFERROR(INDEX('Hoja de Trabajo para listado'!$BC$155:$CB$1048576,MATCH($A676,'Hoja de Trabajo para listado'!$BC$155:$BC$1048576,0),MATCH((CUADRO!P$4&amp;$E676),'Hoja de Trabajo para listado'!$BC$151:$CB$151,0)),0)+IFERROR(INDEX('Hoja de Trabajo para listado'!$DE$153:$DG$274,MATCH($A676,'Hoja de Trabajo para listado'!$DE$153:$DE$1048576,0),MATCH((CUADRO!P$4&amp;$E676),'Hoja de Trabajo para listado'!$DE$151:$DG$151,0)),0)+IFERROR(INDEX('Hoja de Trabajo para listado'!$CD$155:$DC$1048576,MATCH($A676,'Hoja de Trabajo para listado'!$CD$155:$CD$1048576,0),MATCH((CUADRO!P$4&amp;$E676),'Hoja de Trabajo para listado'!$CD$151:$DC$151,0)),0)</f>
        <v>0</v>
      </c>
      <c r="Q676" s="243">
        <f ca="1">+IFERROR(INDEX('Hoja de Trabajo para listado'!$A$155:$Z$1048576,MATCH($A676,'Hoja de Trabajo para listado'!$A$155:$A$1048576,0),MATCH((CUADRO!Q$4&amp;$E676),'Hoja de Trabajo para listado'!$A$151:$Z$151,0)),0)+IFERROR(INDEX('Hoja de Trabajo para listado'!$AB$155:$BA$1048576,MATCH($A676,'Hoja de Trabajo para listado'!$AB$155:$AB$1048576,0),MATCH((CUADRO!Q$4&amp;$E676),'Hoja de Trabajo para listado'!$AB$151:$BA$151,0)),0)+IFERROR(INDEX('Hoja de Trabajo para listado'!$BC$155:$CB$1048576,MATCH($A676,'Hoja de Trabajo para listado'!$BC$155:$BC$1048576,0),MATCH((CUADRO!Q$4&amp;$E676),'Hoja de Trabajo para listado'!$BC$151:$CB$151,0)),0)+IFERROR(INDEX('Hoja de Trabajo para listado'!$DE$153:$DG$274,MATCH($A676,'Hoja de Trabajo para listado'!$DE$153:$DE$1048576,0),MATCH((CUADRO!Q$4&amp;$E676),'Hoja de Trabajo para listado'!$DE$151:$DG$151,0)),0)+IFERROR(INDEX('Hoja de Trabajo para listado'!$CD$155:$DC$1048576,MATCH($A676,'Hoja de Trabajo para listado'!$CD$155:$CD$1048576,0),MATCH((CUADRO!Q$4&amp;$E676),'Hoja de Trabajo para listado'!$CD$151:$DC$151,0)),0)</f>
        <v>0</v>
      </c>
      <c r="R676" s="243">
        <f t="shared" ca="1" si="27"/>
        <v>0</v>
      </c>
      <c r="S676" s="249">
        <f ca="1">+R675+R676</f>
        <v>0</v>
      </c>
      <c r="T676" s="243">
        <f ca="1">+S676</f>
        <v>0</v>
      </c>
      <c r="U676" s="242">
        <f t="shared" si="28"/>
        <v>2</v>
      </c>
      <c r="V676" s="333" t="str">
        <f>+VLOOKUP(A676,bd_lista!$A$3:$E$592,5,FALSE)</f>
        <v>Gobiernos Autonomos Municipales</v>
      </c>
      <c r="W676" s="388"/>
      <c r="X676" s="242">
        <f>+VLOOKUP(A676,[4]Sheet1!$A$13:$D$744,4,FALSE)</f>
        <v>0</v>
      </c>
      <c r="Y676" s="242" t="e">
        <f>+VLOOKUP(X676,bd_lista!$A$3:$C$592,3,FALSE)</f>
        <v>#N/A</v>
      </c>
      <c r="Z676" s="292"/>
      <c r="AA676" s="293"/>
    </row>
    <row r="677" spans="1:27" customFormat="1" ht="15" hidden="1" customHeight="1">
      <c r="A677" s="32">
        <v>1303</v>
      </c>
      <c r="B677" s="392">
        <f>+A677</f>
        <v>1303</v>
      </c>
      <c r="C677" s="247" t="str">
        <f>+VLOOKUP(A677,bd_lista!$A$3:$C$592,3,FALSE)</f>
        <v>Gobierno Autónomo Municipal de Sipe Sipe</v>
      </c>
      <c r="D677" s="389" t="str">
        <f>+C677</f>
        <v>Gobierno Autónomo Municipal de Sipe Sipe</v>
      </c>
      <c r="E677" s="242" t="s">
        <v>1304</v>
      </c>
      <c r="F677" s="243">
        <f ca="1">+IFERROR(INDEX('Hoja de Trabajo para listado'!$A$155:$Z$1048576,MATCH($A677,'Hoja de Trabajo para listado'!$A$155:$A$1048576,0),MATCH((CUADRO!F$4&amp;$E677),'Hoja de Trabajo para listado'!$A$151:$Z$151,0)),0)+IFERROR(INDEX('Hoja de Trabajo para listado'!$AB$155:$BA$1048576,MATCH($A677,'Hoja de Trabajo para listado'!$AB$155:$AB$1048576,0),MATCH((CUADRO!F$4&amp;$E677),'Hoja de Trabajo para listado'!$AB$151:$BA$151,0)),0)+IFERROR(INDEX('Hoja de Trabajo para listado'!$BC$155:$CB$1048576,MATCH($A677,'Hoja de Trabajo para listado'!$BC$155:$BC$1048576,0),MATCH((CUADRO!F$4&amp;$E677),'Hoja de Trabajo para listado'!$BC$151:$CB$151,0)),0)+IFERROR(INDEX('Hoja de Trabajo para listado'!$DE$153:$DG$274,MATCH($A677,'Hoja de Trabajo para listado'!$DE$153:$DE$1048576,0),MATCH((CUADRO!F$4&amp;$E677),'Hoja de Trabajo para listado'!$DE$151:$DG$151,0)),0)+IFERROR(INDEX('Hoja de Trabajo para listado'!$CD$155:$DC$1048576,MATCH($A677,'Hoja de Trabajo para listado'!$CD$155:$CD$1048576,0),MATCH((CUADRO!F$4&amp;$E677),'Hoja de Trabajo para listado'!$CD$151:$DC$151,0)),0)</f>
        <v>0</v>
      </c>
      <c r="G677" s="243">
        <f ca="1">+IFERROR(INDEX('Hoja de Trabajo para listado'!$A$155:$Z$1048576,MATCH($A677,'Hoja de Trabajo para listado'!$A$155:$A$1048576,0),MATCH((CUADRO!G$4&amp;$E677),'Hoja de Trabajo para listado'!$A$151:$Z$151,0)),0)+IFERROR(INDEX('Hoja de Trabajo para listado'!$AB$155:$BA$1048576,MATCH($A677,'Hoja de Trabajo para listado'!$AB$155:$AB$1048576,0),MATCH((CUADRO!G$4&amp;$E677),'Hoja de Trabajo para listado'!$AB$151:$BA$151,0)),0)+IFERROR(INDEX('Hoja de Trabajo para listado'!$BC$155:$CB$1048576,MATCH($A677,'Hoja de Trabajo para listado'!$BC$155:$BC$1048576,0),MATCH((CUADRO!G$4&amp;$E677),'Hoja de Trabajo para listado'!$BC$151:$CB$151,0)),0)+IFERROR(INDEX('Hoja de Trabajo para listado'!$DE$153:$DG$274,MATCH($A677,'Hoja de Trabajo para listado'!$DE$153:$DE$1048576,0),MATCH((CUADRO!G$4&amp;$E677),'Hoja de Trabajo para listado'!$DE$151:$DG$151,0)),0)+IFERROR(INDEX('Hoja de Trabajo para listado'!$CD$155:$DC$1048576,MATCH($A677,'Hoja de Trabajo para listado'!$CD$155:$CD$1048576,0),MATCH((CUADRO!G$4&amp;$E677),'Hoja de Trabajo para listado'!$CD$151:$DC$151,0)),0)</f>
        <v>0</v>
      </c>
      <c r="H677" s="243">
        <f ca="1">+IFERROR(INDEX('Hoja de Trabajo para listado'!$A$155:$Z$1048576,MATCH($A677,'Hoja de Trabajo para listado'!$A$155:$A$1048576,0),MATCH((CUADRO!H$4&amp;$E677),'Hoja de Trabajo para listado'!$A$151:$Z$151,0)),0)+IFERROR(INDEX('Hoja de Trabajo para listado'!$AB$155:$BA$1048576,MATCH($A677,'Hoja de Trabajo para listado'!$AB$155:$AB$1048576,0),MATCH((CUADRO!H$4&amp;$E677),'Hoja de Trabajo para listado'!$AB$151:$BA$151,0)),0)+IFERROR(INDEX('Hoja de Trabajo para listado'!$BC$155:$CB$1048576,MATCH($A677,'Hoja de Trabajo para listado'!$BC$155:$BC$1048576,0),MATCH((CUADRO!H$4&amp;$E677),'Hoja de Trabajo para listado'!$BC$151:$CB$151,0)),0)+IFERROR(INDEX('Hoja de Trabajo para listado'!$DE$153:$DG$274,MATCH($A677,'Hoja de Trabajo para listado'!$DE$153:$DE$1048576,0),MATCH((CUADRO!H$4&amp;$E677),'Hoja de Trabajo para listado'!$DE$151:$DG$151,0)),0)+IFERROR(INDEX('Hoja de Trabajo para listado'!$CD$155:$DC$1048576,MATCH($A677,'Hoja de Trabajo para listado'!$CD$155:$CD$1048576,0),MATCH((CUADRO!H$4&amp;$E677),'Hoja de Trabajo para listado'!$CD$151:$DC$151,0)),0)</f>
        <v>0</v>
      </c>
      <c r="I677" s="243">
        <f ca="1">+IFERROR(INDEX('Hoja de Trabajo para listado'!$A$155:$Z$1048576,MATCH($A677,'Hoja de Trabajo para listado'!$A$155:$A$1048576,0),MATCH((CUADRO!I$4&amp;$E677),'Hoja de Trabajo para listado'!$A$151:$Z$151,0)),0)+IFERROR(INDEX('Hoja de Trabajo para listado'!$AB$155:$BA$1048576,MATCH($A677,'Hoja de Trabajo para listado'!$AB$155:$AB$1048576,0),MATCH((CUADRO!I$4&amp;$E677),'Hoja de Trabajo para listado'!$AB$151:$BA$151,0)),0)+IFERROR(INDEX('Hoja de Trabajo para listado'!$BC$155:$CB$1048576,MATCH($A677,'Hoja de Trabajo para listado'!$BC$155:$BC$1048576,0),MATCH((CUADRO!I$4&amp;$E677),'Hoja de Trabajo para listado'!$BC$151:$CB$151,0)),0)+IFERROR(INDEX('Hoja de Trabajo para listado'!$DE$153:$DG$274,MATCH($A677,'Hoja de Trabajo para listado'!$DE$153:$DE$1048576,0),MATCH((CUADRO!I$4&amp;$E677),'Hoja de Trabajo para listado'!$DE$151:$DG$151,0)),0)+IFERROR(INDEX('Hoja de Trabajo para listado'!$CD$155:$DC$1048576,MATCH($A677,'Hoja de Trabajo para listado'!$CD$155:$CD$1048576,0),MATCH((CUADRO!I$4&amp;$E677),'Hoja de Trabajo para listado'!$CD$151:$DC$151,0)),0)</f>
        <v>0</v>
      </c>
      <c r="J677" s="243">
        <f ca="1">+IFERROR(INDEX('Hoja de Trabajo para listado'!$A$155:$Z$1048576,MATCH($A677,'Hoja de Trabajo para listado'!$A$155:$A$1048576,0),MATCH((CUADRO!J$4&amp;$E677),'Hoja de Trabajo para listado'!$A$151:$Z$151,0)),0)+IFERROR(INDEX('Hoja de Trabajo para listado'!$AB$155:$BA$1048576,MATCH($A677,'Hoja de Trabajo para listado'!$AB$155:$AB$1048576,0),MATCH((CUADRO!J$4&amp;$E677),'Hoja de Trabajo para listado'!$AB$151:$BA$151,0)),0)+IFERROR(INDEX('Hoja de Trabajo para listado'!$BC$155:$CB$1048576,MATCH($A677,'Hoja de Trabajo para listado'!$BC$155:$BC$1048576,0),MATCH((CUADRO!J$4&amp;$E677),'Hoja de Trabajo para listado'!$BC$151:$CB$151,0)),0)+IFERROR(INDEX('Hoja de Trabajo para listado'!$DE$153:$DG$274,MATCH($A677,'Hoja de Trabajo para listado'!$DE$153:$DE$1048576,0),MATCH((CUADRO!J$4&amp;$E677),'Hoja de Trabajo para listado'!$DE$151:$DG$151,0)),0)+IFERROR(INDEX('Hoja de Trabajo para listado'!$CD$155:$DC$1048576,MATCH($A677,'Hoja de Trabajo para listado'!$CD$155:$CD$1048576,0),MATCH((CUADRO!J$4&amp;$E677),'Hoja de Trabajo para listado'!$CD$151:$DC$151,0)),0)</f>
        <v>0</v>
      </c>
      <c r="K677" s="243">
        <f ca="1">+IFERROR(INDEX('Hoja de Trabajo para listado'!$A$155:$Z$1048576,MATCH($A677,'Hoja de Trabajo para listado'!$A$155:$A$1048576,0),MATCH((CUADRO!K$4&amp;$E677),'Hoja de Trabajo para listado'!$A$151:$Z$151,0)),0)+IFERROR(INDEX('Hoja de Trabajo para listado'!$AB$155:$BA$1048576,MATCH($A677,'Hoja de Trabajo para listado'!$AB$155:$AB$1048576,0),MATCH((CUADRO!K$4&amp;$E677),'Hoja de Trabajo para listado'!$AB$151:$BA$151,0)),0)+IFERROR(INDEX('Hoja de Trabajo para listado'!$BC$155:$CB$1048576,MATCH($A677,'Hoja de Trabajo para listado'!$BC$155:$BC$1048576,0),MATCH((CUADRO!K$4&amp;$E677),'Hoja de Trabajo para listado'!$BC$151:$CB$151,0)),0)+IFERROR(INDEX('Hoja de Trabajo para listado'!$DE$153:$DG$274,MATCH($A677,'Hoja de Trabajo para listado'!$DE$153:$DE$1048576,0),MATCH((CUADRO!K$4&amp;$E677),'Hoja de Trabajo para listado'!$DE$151:$DG$151,0)),0)+IFERROR(INDEX('Hoja de Trabajo para listado'!$CD$155:$DC$1048576,MATCH($A677,'Hoja de Trabajo para listado'!$CD$155:$CD$1048576,0),MATCH((CUADRO!K$4&amp;$E677),'Hoja de Trabajo para listado'!$CD$151:$DC$151,0)),0)</f>
        <v>0</v>
      </c>
      <c r="L677" s="243">
        <f ca="1">+IFERROR(INDEX('Hoja de Trabajo para listado'!$A$155:$Z$1048576,MATCH($A677,'Hoja de Trabajo para listado'!$A$155:$A$1048576,0),MATCH((CUADRO!L$4&amp;$E677),'Hoja de Trabajo para listado'!$A$151:$Z$151,0)),0)+IFERROR(INDEX('Hoja de Trabajo para listado'!$AB$155:$BA$1048576,MATCH($A677,'Hoja de Trabajo para listado'!$AB$155:$AB$1048576,0),MATCH((CUADRO!L$4&amp;$E677),'Hoja de Trabajo para listado'!$AB$151:$BA$151,0)),0)+IFERROR(INDEX('Hoja de Trabajo para listado'!$BC$155:$CB$1048576,MATCH($A677,'Hoja de Trabajo para listado'!$BC$155:$BC$1048576,0),MATCH((CUADRO!L$4&amp;$E677),'Hoja de Trabajo para listado'!$BC$151:$CB$151,0)),0)+IFERROR(INDEX('Hoja de Trabajo para listado'!$DE$153:$DG$274,MATCH($A677,'Hoja de Trabajo para listado'!$DE$153:$DE$1048576,0),MATCH((CUADRO!L$4&amp;$E677),'Hoja de Trabajo para listado'!$DE$151:$DG$151,0)),0)+IFERROR(INDEX('Hoja de Trabajo para listado'!$CD$155:$DC$1048576,MATCH($A677,'Hoja de Trabajo para listado'!$CD$155:$CD$1048576,0),MATCH((CUADRO!L$4&amp;$E677),'Hoja de Trabajo para listado'!$CD$151:$DC$151,0)),0)</f>
        <v>0</v>
      </c>
      <c r="M677" s="243">
        <f ca="1">+IFERROR(INDEX('Hoja de Trabajo para listado'!$A$155:$Z$1048576,MATCH($A677,'Hoja de Trabajo para listado'!$A$155:$A$1048576,0),MATCH((CUADRO!M$4&amp;$E677),'Hoja de Trabajo para listado'!$A$151:$Z$151,0)),0)+IFERROR(INDEX('Hoja de Trabajo para listado'!$AB$155:$BA$1048576,MATCH($A677,'Hoja de Trabajo para listado'!$AB$155:$AB$1048576,0),MATCH((CUADRO!M$4&amp;$E677),'Hoja de Trabajo para listado'!$AB$151:$BA$151,0)),0)+IFERROR(INDEX('Hoja de Trabajo para listado'!$BC$155:$CB$1048576,MATCH($A677,'Hoja de Trabajo para listado'!$BC$155:$BC$1048576,0),MATCH((CUADRO!M$4&amp;$E677),'Hoja de Trabajo para listado'!$BC$151:$CB$151,0)),0)+IFERROR(INDEX('Hoja de Trabajo para listado'!$DE$153:$DG$274,MATCH($A677,'Hoja de Trabajo para listado'!$DE$153:$DE$1048576,0),MATCH((CUADRO!M$4&amp;$E677),'Hoja de Trabajo para listado'!$DE$151:$DG$151,0)),0)+IFERROR(INDEX('Hoja de Trabajo para listado'!$CD$155:$DC$1048576,MATCH($A677,'Hoja de Trabajo para listado'!$CD$155:$CD$1048576,0),MATCH((CUADRO!M$4&amp;$E677),'Hoja de Trabajo para listado'!$CD$151:$DC$151,0)),0)</f>
        <v>0</v>
      </c>
      <c r="N677" s="243">
        <f ca="1">+IFERROR(INDEX('Hoja de Trabajo para listado'!$A$155:$Z$1048576,MATCH($A677,'Hoja de Trabajo para listado'!$A$155:$A$1048576,0),MATCH((CUADRO!N$4&amp;$E677),'Hoja de Trabajo para listado'!$A$151:$Z$151,0)),0)+IFERROR(INDEX('Hoja de Trabajo para listado'!$AB$155:$BA$1048576,MATCH($A677,'Hoja de Trabajo para listado'!$AB$155:$AB$1048576,0),MATCH((CUADRO!N$4&amp;$E677),'Hoja de Trabajo para listado'!$AB$151:$BA$151,0)),0)+IFERROR(INDEX('Hoja de Trabajo para listado'!$BC$155:$CB$1048576,MATCH($A677,'Hoja de Trabajo para listado'!$BC$155:$BC$1048576,0),MATCH((CUADRO!N$4&amp;$E677),'Hoja de Trabajo para listado'!$BC$151:$CB$151,0)),0)+IFERROR(INDEX('Hoja de Trabajo para listado'!$DE$153:$DG$274,MATCH($A677,'Hoja de Trabajo para listado'!$DE$153:$DE$1048576,0),MATCH((CUADRO!N$4&amp;$E677),'Hoja de Trabajo para listado'!$DE$151:$DG$151,0)),0)+IFERROR(INDEX('Hoja de Trabajo para listado'!$CD$155:$DC$1048576,MATCH($A677,'Hoja de Trabajo para listado'!$CD$155:$CD$1048576,0),MATCH((CUADRO!N$4&amp;$E677),'Hoja de Trabajo para listado'!$CD$151:$DC$151,0)),0)</f>
        <v>0</v>
      </c>
      <c r="O677" s="243">
        <f ca="1">+IFERROR(INDEX('Hoja de Trabajo para listado'!$A$155:$Z$1048576,MATCH($A677,'Hoja de Trabajo para listado'!$A$155:$A$1048576,0),MATCH((CUADRO!O$4&amp;$E677),'Hoja de Trabajo para listado'!$A$151:$Z$151,0)),0)+IFERROR(INDEX('Hoja de Trabajo para listado'!$AB$155:$BA$1048576,MATCH($A677,'Hoja de Trabajo para listado'!$AB$155:$AB$1048576,0),MATCH((CUADRO!O$4&amp;$E677),'Hoja de Trabajo para listado'!$AB$151:$BA$151,0)),0)+IFERROR(INDEX('Hoja de Trabajo para listado'!$BC$155:$CB$1048576,MATCH($A677,'Hoja de Trabajo para listado'!$BC$155:$BC$1048576,0),MATCH((CUADRO!O$4&amp;$E677),'Hoja de Trabajo para listado'!$BC$151:$CB$151,0)),0)+IFERROR(INDEX('Hoja de Trabajo para listado'!$DE$153:$DG$274,MATCH($A677,'Hoja de Trabajo para listado'!$DE$153:$DE$1048576,0),MATCH((CUADRO!O$4&amp;$E677),'Hoja de Trabajo para listado'!$DE$151:$DG$151,0)),0)+IFERROR(INDEX('Hoja de Trabajo para listado'!$CD$155:$DC$1048576,MATCH($A677,'Hoja de Trabajo para listado'!$CD$155:$CD$1048576,0),MATCH((CUADRO!O$4&amp;$E677),'Hoja de Trabajo para listado'!$CD$151:$DC$151,0)),0)</f>
        <v>0</v>
      </c>
      <c r="P677" s="243">
        <f ca="1">+IFERROR(INDEX('Hoja de Trabajo para listado'!$A$155:$Z$1048576,MATCH($A677,'Hoja de Trabajo para listado'!$A$155:$A$1048576,0),MATCH((CUADRO!P$4&amp;$E677),'Hoja de Trabajo para listado'!$A$151:$Z$151,0)),0)+IFERROR(INDEX('Hoja de Trabajo para listado'!$AB$155:$BA$1048576,MATCH($A677,'Hoja de Trabajo para listado'!$AB$155:$AB$1048576,0),MATCH((CUADRO!P$4&amp;$E677),'Hoja de Trabajo para listado'!$AB$151:$BA$151,0)),0)+IFERROR(INDEX('Hoja de Trabajo para listado'!$BC$155:$CB$1048576,MATCH($A677,'Hoja de Trabajo para listado'!$BC$155:$BC$1048576,0),MATCH((CUADRO!P$4&amp;$E677),'Hoja de Trabajo para listado'!$BC$151:$CB$151,0)),0)+IFERROR(INDEX('Hoja de Trabajo para listado'!$DE$153:$DG$274,MATCH($A677,'Hoja de Trabajo para listado'!$DE$153:$DE$1048576,0),MATCH((CUADRO!P$4&amp;$E677),'Hoja de Trabajo para listado'!$DE$151:$DG$151,0)),0)+IFERROR(INDEX('Hoja de Trabajo para listado'!$CD$155:$DC$1048576,MATCH($A677,'Hoja de Trabajo para listado'!$CD$155:$CD$1048576,0),MATCH((CUADRO!P$4&amp;$E677),'Hoja de Trabajo para listado'!$CD$151:$DC$151,0)),0)</f>
        <v>0</v>
      </c>
      <c r="Q677" s="243">
        <f ca="1">+IFERROR(INDEX('Hoja de Trabajo para listado'!$A$155:$Z$1048576,MATCH($A677,'Hoja de Trabajo para listado'!$A$155:$A$1048576,0),MATCH((CUADRO!Q$4&amp;$E677),'Hoja de Trabajo para listado'!$A$151:$Z$151,0)),0)+IFERROR(INDEX('Hoja de Trabajo para listado'!$AB$155:$BA$1048576,MATCH($A677,'Hoja de Trabajo para listado'!$AB$155:$AB$1048576,0),MATCH((CUADRO!Q$4&amp;$E677),'Hoja de Trabajo para listado'!$AB$151:$BA$151,0)),0)+IFERROR(INDEX('Hoja de Trabajo para listado'!$BC$155:$CB$1048576,MATCH($A677,'Hoja de Trabajo para listado'!$BC$155:$BC$1048576,0),MATCH((CUADRO!Q$4&amp;$E677),'Hoja de Trabajo para listado'!$BC$151:$CB$151,0)),0)+IFERROR(INDEX('Hoja de Trabajo para listado'!$DE$153:$DG$274,MATCH($A677,'Hoja de Trabajo para listado'!$DE$153:$DE$1048576,0),MATCH((CUADRO!Q$4&amp;$E677),'Hoja de Trabajo para listado'!$DE$151:$DG$151,0)),0)+IFERROR(INDEX('Hoja de Trabajo para listado'!$CD$155:$DC$1048576,MATCH($A677,'Hoja de Trabajo para listado'!$CD$155:$CD$1048576,0),MATCH((CUADRO!Q$4&amp;$E677),'Hoja de Trabajo para listado'!$CD$151:$DC$151,0)),0)</f>
        <v>0</v>
      </c>
      <c r="R677" s="243">
        <f t="shared" ca="1" si="27"/>
        <v>0</v>
      </c>
      <c r="S677" s="249"/>
      <c r="T677" s="243">
        <f ca="1">+T678</f>
        <v>0</v>
      </c>
      <c r="U677" s="242">
        <f t="shared" si="28"/>
        <v>1</v>
      </c>
      <c r="V677" s="333" t="str">
        <f>+VLOOKUP(A677,bd_lista!$A$3:$E$592,5,FALSE)</f>
        <v>Gobiernos Autonomos Municipales</v>
      </c>
      <c r="W677" s="387" t="str">
        <f>+V677</f>
        <v>Gobiernos Autonomos Municipales</v>
      </c>
      <c r="X677" s="242">
        <f>+VLOOKUP(A677,[4]Sheet1!$A$13:$D$744,4,FALSE)</f>
        <v>0</v>
      </c>
      <c r="Y677" s="242" t="e">
        <f>+VLOOKUP(X677,bd_lista!$A$3:$C$592,3,FALSE)</f>
        <v>#N/A</v>
      </c>
      <c r="Z677" s="294">
        <f>+X677</f>
        <v>0</v>
      </c>
      <c r="AA677" s="295" t="e">
        <f>+Y677</f>
        <v>#N/A</v>
      </c>
    </row>
    <row r="678" spans="1:27" customFormat="1" ht="15" hidden="1" customHeight="1">
      <c r="A678" s="32">
        <v>1303</v>
      </c>
      <c r="B678" s="393"/>
      <c r="C678" s="247" t="str">
        <f>+VLOOKUP(A678,bd_lista!$A$3:$C$592,3,FALSE)</f>
        <v>Gobierno Autónomo Municipal de Sipe Sipe</v>
      </c>
      <c r="D678" s="390"/>
      <c r="E678" s="244" t="s">
        <v>1305</v>
      </c>
      <c r="F678" s="243">
        <f ca="1">+IFERROR(INDEX('Hoja de Trabajo para listado'!$A$155:$Z$1048576,MATCH($A678,'Hoja de Trabajo para listado'!$A$155:$A$1048576,0),MATCH((CUADRO!F$4&amp;$E678),'Hoja de Trabajo para listado'!$A$151:$Z$151,0)),0)+IFERROR(INDEX('Hoja de Trabajo para listado'!$AB$155:$BA$1048576,MATCH($A678,'Hoja de Trabajo para listado'!$AB$155:$AB$1048576,0),MATCH((CUADRO!F$4&amp;$E678),'Hoja de Trabajo para listado'!$AB$151:$BA$151,0)),0)+IFERROR(INDEX('Hoja de Trabajo para listado'!$BC$155:$CB$1048576,MATCH($A678,'Hoja de Trabajo para listado'!$BC$155:$BC$1048576,0),MATCH((CUADRO!F$4&amp;$E678),'Hoja de Trabajo para listado'!$BC$151:$CB$151,0)),0)+IFERROR(INDEX('Hoja de Trabajo para listado'!$DE$153:$DG$274,MATCH($A678,'Hoja de Trabajo para listado'!$DE$153:$DE$1048576,0),MATCH((CUADRO!F$4&amp;$E678),'Hoja de Trabajo para listado'!$DE$151:$DG$151,0)),0)+IFERROR(INDEX('Hoja de Trabajo para listado'!$CD$155:$DC$1048576,MATCH($A678,'Hoja de Trabajo para listado'!$CD$155:$CD$1048576,0),MATCH((CUADRO!F$4&amp;$E678),'Hoja de Trabajo para listado'!$CD$151:$DC$151,0)),0)</f>
        <v>0</v>
      </c>
      <c r="G678" s="243">
        <f ca="1">+IFERROR(INDEX('Hoja de Trabajo para listado'!$A$155:$Z$1048576,MATCH($A678,'Hoja de Trabajo para listado'!$A$155:$A$1048576,0),MATCH((CUADRO!G$4&amp;$E678),'Hoja de Trabajo para listado'!$A$151:$Z$151,0)),0)+IFERROR(INDEX('Hoja de Trabajo para listado'!$AB$155:$BA$1048576,MATCH($A678,'Hoja de Trabajo para listado'!$AB$155:$AB$1048576,0),MATCH((CUADRO!G$4&amp;$E678),'Hoja de Trabajo para listado'!$AB$151:$BA$151,0)),0)+IFERROR(INDEX('Hoja de Trabajo para listado'!$BC$155:$CB$1048576,MATCH($A678,'Hoja de Trabajo para listado'!$BC$155:$BC$1048576,0),MATCH((CUADRO!G$4&amp;$E678),'Hoja de Trabajo para listado'!$BC$151:$CB$151,0)),0)+IFERROR(INDEX('Hoja de Trabajo para listado'!$DE$153:$DG$274,MATCH($A678,'Hoja de Trabajo para listado'!$DE$153:$DE$1048576,0),MATCH((CUADRO!G$4&amp;$E678),'Hoja de Trabajo para listado'!$DE$151:$DG$151,0)),0)+IFERROR(INDEX('Hoja de Trabajo para listado'!$CD$155:$DC$1048576,MATCH($A678,'Hoja de Trabajo para listado'!$CD$155:$CD$1048576,0),MATCH((CUADRO!G$4&amp;$E678),'Hoja de Trabajo para listado'!$CD$151:$DC$151,0)),0)</f>
        <v>0</v>
      </c>
      <c r="H678" s="243">
        <f ca="1">+IFERROR(INDEX('Hoja de Trabajo para listado'!$A$155:$Z$1048576,MATCH($A678,'Hoja de Trabajo para listado'!$A$155:$A$1048576,0),MATCH((CUADRO!H$4&amp;$E678),'Hoja de Trabajo para listado'!$A$151:$Z$151,0)),0)+IFERROR(INDEX('Hoja de Trabajo para listado'!$AB$155:$BA$1048576,MATCH($A678,'Hoja de Trabajo para listado'!$AB$155:$AB$1048576,0),MATCH((CUADRO!H$4&amp;$E678),'Hoja de Trabajo para listado'!$AB$151:$BA$151,0)),0)+IFERROR(INDEX('Hoja de Trabajo para listado'!$BC$155:$CB$1048576,MATCH($A678,'Hoja de Trabajo para listado'!$BC$155:$BC$1048576,0),MATCH((CUADRO!H$4&amp;$E678),'Hoja de Trabajo para listado'!$BC$151:$CB$151,0)),0)+IFERROR(INDEX('Hoja de Trabajo para listado'!$DE$153:$DG$274,MATCH($A678,'Hoja de Trabajo para listado'!$DE$153:$DE$1048576,0),MATCH((CUADRO!H$4&amp;$E678),'Hoja de Trabajo para listado'!$DE$151:$DG$151,0)),0)+IFERROR(INDEX('Hoja de Trabajo para listado'!$CD$155:$DC$1048576,MATCH($A678,'Hoja de Trabajo para listado'!$CD$155:$CD$1048576,0),MATCH((CUADRO!H$4&amp;$E678),'Hoja de Trabajo para listado'!$CD$151:$DC$151,0)),0)</f>
        <v>0</v>
      </c>
      <c r="I678" s="243">
        <f ca="1">+IFERROR(INDEX('Hoja de Trabajo para listado'!$A$155:$Z$1048576,MATCH($A678,'Hoja de Trabajo para listado'!$A$155:$A$1048576,0),MATCH((CUADRO!I$4&amp;$E678),'Hoja de Trabajo para listado'!$A$151:$Z$151,0)),0)+IFERROR(INDEX('Hoja de Trabajo para listado'!$AB$155:$BA$1048576,MATCH($A678,'Hoja de Trabajo para listado'!$AB$155:$AB$1048576,0),MATCH((CUADRO!I$4&amp;$E678),'Hoja de Trabajo para listado'!$AB$151:$BA$151,0)),0)+IFERROR(INDEX('Hoja de Trabajo para listado'!$BC$155:$CB$1048576,MATCH($A678,'Hoja de Trabajo para listado'!$BC$155:$BC$1048576,0),MATCH((CUADRO!I$4&amp;$E678),'Hoja de Trabajo para listado'!$BC$151:$CB$151,0)),0)+IFERROR(INDEX('Hoja de Trabajo para listado'!$DE$153:$DG$274,MATCH($A678,'Hoja de Trabajo para listado'!$DE$153:$DE$1048576,0),MATCH((CUADRO!I$4&amp;$E678),'Hoja de Trabajo para listado'!$DE$151:$DG$151,0)),0)+IFERROR(INDEX('Hoja de Trabajo para listado'!$CD$155:$DC$1048576,MATCH($A678,'Hoja de Trabajo para listado'!$CD$155:$CD$1048576,0),MATCH((CUADRO!I$4&amp;$E678),'Hoja de Trabajo para listado'!$CD$151:$DC$151,0)),0)</f>
        <v>0</v>
      </c>
      <c r="J678" s="243">
        <f ca="1">+IFERROR(INDEX('Hoja de Trabajo para listado'!$A$155:$Z$1048576,MATCH($A678,'Hoja de Trabajo para listado'!$A$155:$A$1048576,0),MATCH((CUADRO!J$4&amp;$E678),'Hoja de Trabajo para listado'!$A$151:$Z$151,0)),0)+IFERROR(INDEX('Hoja de Trabajo para listado'!$AB$155:$BA$1048576,MATCH($A678,'Hoja de Trabajo para listado'!$AB$155:$AB$1048576,0),MATCH((CUADRO!J$4&amp;$E678),'Hoja de Trabajo para listado'!$AB$151:$BA$151,0)),0)+IFERROR(INDEX('Hoja de Trabajo para listado'!$BC$155:$CB$1048576,MATCH($A678,'Hoja de Trabajo para listado'!$BC$155:$BC$1048576,0),MATCH((CUADRO!J$4&amp;$E678),'Hoja de Trabajo para listado'!$BC$151:$CB$151,0)),0)+IFERROR(INDEX('Hoja de Trabajo para listado'!$DE$153:$DG$274,MATCH($A678,'Hoja de Trabajo para listado'!$DE$153:$DE$1048576,0),MATCH((CUADRO!J$4&amp;$E678),'Hoja de Trabajo para listado'!$DE$151:$DG$151,0)),0)+IFERROR(INDEX('Hoja de Trabajo para listado'!$CD$155:$DC$1048576,MATCH($A678,'Hoja de Trabajo para listado'!$CD$155:$CD$1048576,0),MATCH((CUADRO!J$4&amp;$E678),'Hoja de Trabajo para listado'!$CD$151:$DC$151,0)),0)</f>
        <v>0</v>
      </c>
      <c r="K678" s="243">
        <f ca="1">+IFERROR(INDEX('Hoja de Trabajo para listado'!$A$155:$Z$1048576,MATCH($A678,'Hoja de Trabajo para listado'!$A$155:$A$1048576,0),MATCH((CUADRO!K$4&amp;$E678),'Hoja de Trabajo para listado'!$A$151:$Z$151,0)),0)+IFERROR(INDEX('Hoja de Trabajo para listado'!$AB$155:$BA$1048576,MATCH($A678,'Hoja de Trabajo para listado'!$AB$155:$AB$1048576,0),MATCH((CUADRO!K$4&amp;$E678),'Hoja de Trabajo para listado'!$AB$151:$BA$151,0)),0)+IFERROR(INDEX('Hoja de Trabajo para listado'!$BC$155:$CB$1048576,MATCH($A678,'Hoja de Trabajo para listado'!$BC$155:$BC$1048576,0),MATCH((CUADRO!K$4&amp;$E678),'Hoja de Trabajo para listado'!$BC$151:$CB$151,0)),0)+IFERROR(INDEX('Hoja de Trabajo para listado'!$DE$153:$DG$274,MATCH($A678,'Hoja de Trabajo para listado'!$DE$153:$DE$1048576,0),MATCH((CUADRO!K$4&amp;$E678),'Hoja de Trabajo para listado'!$DE$151:$DG$151,0)),0)+IFERROR(INDEX('Hoja de Trabajo para listado'!$CD$155:$DC$1048576,MATCH($A678,'Hoja de Trabajo para listado'!$CD$155:$CD$1048576,0),MATCH((CUADRO!K$4&amp;$E678),'Hoja de Trabajo para listado'!$CD$151:$DC$151,0)),0)</f>
        <v>0</v>
      </c>
      <c r="L678" s="243">
        <f ca="1">+IFERROR(INDEX('Hoja de Trabajo para listado'!$A$155:$Z$1048576,MATCH($A678,'Hoja de Trabajo para listado'!$A$155:$A$1048576,0),MATCH((CUADRO!L$4&amp;$E678),'Hoja de Trabajo para listado'!$A$151:$Z$151,0)),0)+IFERROR(INDEX('Hoja de Trabajo para listado'!$AB$155:$BA$1048576,MATCH($A678,'Hoja de Trabajo para listado'!$AB$155:$AB$1048576,0),MATCH((CUADRO!L$4&amp;$E678),'Hoja de Trabajo para listado'!$AB$151:$BA$151,0)),0)+IFERROR(INDEX('Hoja de Trabajo para listado'!$BC$155:$CB$1048576,MATCH($A678,'Hoja de Trabajo para listado'!$BC$155:$BC$1048576,0),MATCH((CUADRO!L$4&amp;$E678),'Hoja de Trabajo para listado'!$BC$151:$CB$151,0)),0)+IFERROR(INDEX('Hoja de Trabajo para listado'!$DE$153:$DG$274,MATCH($A678,'Hoja de Trabajo para listado'!$DE$153:$DE$1048576,0),MATCH((CUADRO!L$4&amp;$E678),'Hoja de Trabajo para listado'!$DE$151:$DG$151,0)),0)+IFERROR(INDEX('Hoja de Trabajo para listado'!$CD$155:$DC$1048576,MATCH($A678,'Hoja de Trabajo para listado'!$CD$155:$CD$1048576,0),MATCH((CUADRO!L$4&amp;$E678),'Hoja de Trabajo para listado'!$CD$151:$DC$151,0)),0)</f>
        <v>0</v>
      </c>
      <c r="M678" s="243">
        <f ca="1">+IFERROR(INDEX('Hoja de Trabajo para listado'!$A$155:$Z$1048576,MATCH($A678,'Hoja de Trabajo para listado'!$A$155:$A$1048576,0),MATCH((CUADRO!M$4&amp;$E678),'Hoja de Trabajo para listado'!$A$151:$Z$151,0)),0)+IFERROR(INDEX('Hoja de Trabajo para listado'!$AB$155:$BA$1048576,MATCH($A678,'Hoja de Trabajo para listado'!$AB$155:$AB$1048576,0),MATCH((CUADRO!M$4&amp;$E678),'Hoja de Trabajo para listado'!$AB$151:$BA$151,0)),0)+IFERROR(INDEX('Hoja de Trabajo para listado'!$BC$155:$CB$1048576,MATCH($A678,'Hoja de Trabajo para listado'!$BC$155:$BC$1048576,0),MATCH((CUADRO!M$4&amp;$E678),'Hoja de Trabajo para listado'!$BC$151:$CB$151,0)),0)+IFERROR(INDEX('Hoja de Trabajo para listado'!$DE$153:$DG$274,MATCH($A678,'Hoja de Trabajo para listado'!$DE$153:$DE$1048576,0),MATCH((CUADRO!M$4&amp;$E678),'Hoja de Trabajo para listado'!$DE$151:$DG$151,0)),0)+IFERROR(INDEX('Hoja de Trabajo para listado'!$CD$155:$DC$1048576,MATCH($A678,'Hoja de Trabajo para listado'!$CD$155:$CD$1048576,0),MATCH((CUADRO!M$4&amp;$E678),'Hoja de Trabajo para listado'!$CD$151:$DC$151,0)),0)</f>
        <v>0</v>
      </c>
      <c r="N678" s="243">
        <f ca="1">+IFERROR(INDEX('Hoja de Trabajo para listado'!$A$155:$Z$1048576,MATCH($A678,'Hoja de Trabajo para listado'!$A$155:$A$1048576,0),MATCH((CUADRO!N$4&amp;$E678),'Hoja de Trabajo para listado'!$A$151:$Z$151,0)),0)+IFERROR(INDEX('Hoja de Trabajo para listado'!$AB$155:$BA$1048576,MATCH($A678,'Hoja de Trabajo para listado'!$AB$155:$AB$1048576,0),MATCH((CUADRO!N$4&amp;$E678),'Hoja de Trabajo para listado'!$AB$151:$BA$151,0)),0)+IFERROR(INDEX('Hoja de Trabajo para listado'!$BC$155:$CB$1048576,MATCH($A678,'Hoja de Trabajo para listado'!$BC$155:$BC$1048576,0),MATCH((CUADRO!N$4&amp;$E678),'Hoja de Trabajo para listado'!$BC$151:$CB$151,0)),0)+IFERROR(INDEX('Hoja de Trabajo para listado'!$DE$153:$DG$274,MATCH($A678,'Hoja de Trabajo para listado'!$DE$153:$DE$1048576,0),MATCH((CUADRO!N$4&amp;$E678),'Hoja de Trabajo para listado'!$DE$151:$DG$151,0)),0)+IFERROR(INDEX('Hoja de Trabajo para listado'!$CD$155:$DC$1048576,MATCH($A678,'Hoja de Trabajo para listado'!$CD$155:$CD$1048576,0),MATCH((CUADRO!N$4&amp;$E678),'Hoja de Trabajo para listado'!$CD$151:$DC$151,0)),0)</f>
        <v>0</v>
      </c>
      <c r="O678" s="243">
        <f ca="1">+IFERROR(INDEX('Hoja de Trabajo para listado'!$A$155:$Z$1048576,MATCH($A678,'Hoja de Trabajo para listado'!$A$155:$A$1048576,0),MATCH((CUADRO!O$4&amp;$E678),'Hoja de Trabajo para listado'!$A$151:$Z$151,0)),0)+IFERROR(INDEX('Hoja de Trabajo para listado'!$AB$155:$BA$1048576,MATCH($A678,'Hoja de Trabajo para listado'!$AB$155:$AB$1048576,0),MATCH((CUADRO!O$4&amp;$E678),'Hoja de Trabajo para listado'!$AB$151:$BA$151,0)),0)+IFERROR(INDEX('Hoja de Trabajo para listado'!$BC$155:$CB$1048576,MATCH($A678,'Hoja de Trabajo para listado'!$BC$155:$BC$1048576,0),MATCH((CUADRO!O$4&amp;$E678),'Hoja de Trabajo para listado'!$BC$151:$CB$151,0)),0)+IFERROR(INDEX('Hoja de Trabajo para listado'!$DE$153:$DG$274,MATCH($A678,'Hoja de Trabajo para listado'!$DE$153:$DE$1048576,0),MATCH((CUADRO!O$4&amp;$E678),'Hoja de Trabajo para listado'!$DE$151:$DG$151,0)),0)+IFERROR(INDEX('Hoja de Trabajo para listado'!$CD$155:$DC$1048576,MATCH($A678,'Hoja de Trabajo para listado'!$CD$155:$CD$1048576,0),MATCH((CUADRO!O$4&amp;$E678),'Hoja de Trabajo para listado'!$CD$151:$DC$151,0)),0)</f>
        <v>0</v>
      </c>
      <c r="P678" s="243">
        <f ca="1">+IFERROR(INDEX('Hoja de Trabajo para listado'!$A$155:$Z$1048576,MATCH($A678,'Hoja de Trabajo para listado'!$A$155:$A$1048576,0),MATCH((CUADRO!P$4&amp;$E678),'Hoja de Trabajo para listado'!$A$151:$Z$151,0)),0)+IFERROR(INDEX('Hoja de Trabajo para listado'!$AB$155:$BA$1048576,MATCH($A678,'Hoja de Trabajo para listado'!$AB$155:$AB$1048576,0),MATCH((CUADRO!P$4&amp;$E678),'Hoja de Trabajo para listado'!$AB$151:$BA$151,0)),0)+IFERROR(INDEX('Hoja de Trabajo para listado'!$BC$155:$CB$1048576,MATCH($A678,'Hoja de Trabajo para listado'!$BC$155:$BC$1048576,0),MATCH((CUADRO!P$4&amp;$E678),'Hoja de Trabajo para listado'!$BC$151:$CB$151,0)),0)+IFERROR(INDEX('Hoja de Trabajo para listado'!$DE$153:$DG$274,MATCH($A678,'Hoja de Trabajo para listado'!$DE$153:$DE$1048576,0),MATCH((CUADRO!P$4&amp;$E678),'Hoja de Trabajo para listado'!$DE$151:$DG$151,0)),0)+IFERROR(INDEX('Hoja de Trabajo para listado'!$CD$155:$DC$1048576,MATCH($A678,'Hoja de Trabajo para listado'!$CD$155:$CD$1048576,0),MATCH((CUADRO!P$4&amp;$E678),'Hoja de Trabajo para listado'!$CD$151:$DC$151,0)),0)</f>
        <v>0</v>
      </c>
      <c r="Q678" s="243">
        <f ca="1">+IFERROR(INDEX('Hoja de Trabajo para listado'!$A$155:$Z$1048576,MATCH($A678,'Hoja de Trabajo para listado'!$A$155:$A$1048576,0),MATCH((CUADRO!Q$4&amp;$E678),'Hoja de Trabajo para listado'!$A$151:$Z$151,0)),0)+IFERROR(INDEX('Hoja de Trabajo para listado'!$AB$155:$BA$1048576,MATCH($A678,'Hoja de Trabajo para listado'!$AB$155:$AB$1048576,0),MATCH((CUADRO!Q$4&amp;$E678),'Hoja de Trabajo para listado'!$AB$151:$BA$151,0)),0)+IFERROR(INDEX('Hoja de Trabajo para listado'!$BC$155:$CB$1048576,MATCH($A678,'Hoja de Trabajo para listado'!$BC$155:$BC$1048576,0),MATCH((CUADRO!Q$4&amp;$E678),'Hoja de Trabajo para listado'!$BC$151:$CB$151,0)),0)+IFERROR(INDEX('Hoja de Trabajo para listado'!$DE$153:$DG$274,MATCH($A678,'Hoja de Trabajo para listado'!$DE$153:$DE$1048576,0),MATCH((CUADRO!Q$4&amp;$E678),'Hoja de Trabajo para listado'!$DE$151:$DG$151,0)),0)+IFERROR(INDEX('Hoja de Trabajo para listado'!$CD$155:$DC$1048576,MATCH($A678,'Hoja de Trabajo para listado'!$CD$155:$CD$1048576,0),MATCH((CUADRO!Q$4&amp;$E678),'Hoja de Trabajo para listado'!$CD$151:$DC$151,0)),0)</f>
        <v>0</v>
      </c>
      <c r="R678" s="243">
        <f t="shared" ca="1" si="27"/>
        <v>0</v>
      </c>
      <c r="S678" s="249">
        <f ca="1">+R677+R678</f>
        <v>0</v>
      </c>
      <c r="T678" s="243">
        <f ca="1">+S678</f>
        <v>0</v>
      </c>
      <c r="U678" s="242">
        <f t="shared" si="28"/>
        <v>2</v>
      </c>
      <c r="V678" s="333" t="str">
        <f>+VLOOKUP(A678,bd_lista!$A$3:$E$592,5,FALSE)</f>
        <v>Gobiernos Autonomos Municipales</v>
      </c>
      <c r="W678" s="388"/>
      <c r="X678" s="242">
        <f>+VLOOKUP(A678,[4]Sheet1!$A$13:$D$744,4,FALSE)</f>
        <v>0</v>
      </c>
      <c r="Y678" s="242" t="e">
        <f>+VLOOKUP(X678,bd_lista!$A$3:$C$592,3,FALSE)</f>
        <v>#N/A</v>
      </c>
      <c r="Z678" s="292"/>
      <c r="AA678" s="293"/>
    </row>
    <row r="679" spans="1:27" customFormat="1" ht="15" hidden="1" customHeight="1">
      <c r="A679" s="32">
        <v>1304</v>
      </c>
      <c r="B679" s="392">
        <f>+A679</f>
        <v>1304</v>
      </c>
      <c r="C679" s="247" t="str">
        <f>+VLOOKUP(A679,bd_lista!$A$3:$C$592,3,FALSE)</f>
        <v>Gobierno Autónomo Municipal de Tiquipaya</v>
      </c>
      <c r="D679" s="389" t="str">
        <f>+C679</f>
        <v>Gobierno Autónomo Municipal de Tiquipaya</v>
      </c>
      <c r="E679" s="242" t="s">
        <v>1304</v>
      </c>
      <c r="F679" s="243">
        <f ca="1">+IFERROR(INDEX('Hoja de Trabajo para listado'!$A$155:$Z$1048576,MATCH($A679,'Hoja de Trabajo para listado'!$A$155:$A$1048576,0),MATCH((CUADRO!F$4&amp;$E679),'Hoja de Trabajo para listado'!$A$151:$Z$151,0)),0)+IFERROR(INDEX('Hoja de Trabajo para listado'!$AB$155:$BA$1048576,MATCH($A679,'Hoja de Trabajo para listado'!$AB$155:$AB$1048576,0),MATCH((CUADRO!F$4&amp;$E679),'Hoja de Trabajo para listado'!$AB$151:$BA$151,0)),0)+IFERROR(INDEX('Hoja de Trabajo para listado'!$BC$155:$CB$1048576,MATCH($A679,'Hoja de Trabajo para listado'!$BC$155:$BC$1048576,0),MATCH((CUADRO!F$4&amp;$E679),'Hoja de Trabajo para listado'!$BC$151:$CB$151,0)),0)+IFERROR(INDEX('Hoja de Trabajo para listado'!$DE$153:$DG$274,MATCH($A679,'Hoja de Trabajo para listado'!$DE$153:$DE$1048576,0),MATCH((CUADRO!F$4&amp;$E679),'Hoja de Trabajo para listado'!$DE$151:$DG$151,0)),0)+IFERROR(INDEX('Hoja de Trabajo para listado'!$CD$155:$DC$1048576,MATCH($A679,'Hoja de Trabajo para listado'!$CD$155:$CD$1048576,0),MATCH((CUADRO!F$4&amp;$E679),'Hoja de Trabajo para listado'!$CD$151:$DC$151,0)),0)</f>
        <v>0</v>
      </c>
      <c r="G679" s="243">
        <f ca="1">+IFERROR(INDEX('Hoja de Trabajo para listado'!$A$155:$Z$1048576,MATCH($A679,'Hoja de Trabajo para listado'!$A$155:$A$1048576,0),MATCH((CUADRO!G$4&amp;$E679),'Hoja de Trabajo para listado'!$A$151:$Z$151,0)),0)+IFERROR(INDEX('Hoja de Trabajo para listado'!$AB$155:$BA$1048576,MATCH($A679,'Hoja de Trabajo para listado'!$AB$155:$AB$1048576,0),MATCH((CUADRO!G$4&amp;$E679),'Hoja de Trabajo para listado'!$AB$151:$BA$151,0)),0)+IFERROR(INDEX('Hoja de Trabajo para listado'!$BC$155:$CB$1048576,MATCH($A679,'Hoja de Trabajo para listado'!$BC$155:$BC$1048576,0),MATCH((CUADRO!G$4&amp;$E679),'Hoja de Trabajo para listado'!$BC$151:$CB$151,0)),0)+IFERROR(INDEX('Hoja de Trabajo para listado'!$DE$153:$DG$274,MATCH($A679,'Hoja de Trabajo para listado'!$DE$153:$DE$1048576,0),MATCH((CUADRO!G$4&amp;$E679),'Hoja de Trabajo para listado'!$DE$151:$DG$151,0)),0)+IFERROR(INDEX('Hoja de Trabajo para listado'!$CD$155:$DC$1048576,MATCH($A679,'Hoja de Trabajo para listado'!$CD$155:$CD$1048576,0),MATCH((CUADRO!G$4&amp;$E679),'Hoja de Trabajo para listado'!$CD$151:$DC$151,0)),0)</f>
        <v>0</v>
      </c>
      <c r="H679" s="243">
        <f ca="1">+IFERROR(INDEX('Hoja de Trabajo para listado'!$A$155:$Z$1048576,MATCH($A679,'Hoja de Trabajo para listado'!$A$155:$A$1048576,0),MATCH((CUADRO!H$4&amp;$E679),'Hoja de Trabajo para listado'!$A$151:$Z$151,0)),0)+IFERROR(INDEX('Hoja de Trabajo para listado'!$AB$155:$BA$1048576,MATCH($A679,'Hoja de Trabajo para listado'!$AB$155:$AB$1048576,0),MATCH((CUADRO!H$4&amp;$E679),'Hoja de Trabajo para listado'!$AB$151:$BA$151,0)),0)+IFERROR(INDEX('Hoja de Trabajo para listado'!$BC$155:$CB$1048576,MATCH($A679,'Hoja de Trabajo para listado'!$BC$155:$BC$1048576,0),MATCH((CUADRO!H$4&amp;$E679),'Hoja de Trabajo para listado'!$BC$151:$CB$151,0)),0)+IFERROR(INDEX('Hoja de Trabajo para listado'!$DE$153:$DG$274,MATCH($A679,'Hoja de Trabajo para listado'!$DE$153:$DE$1048576,0),MATCH((CUADRO!H$4&amp;$E679),'Hoja de Trabajo para listado'!$DE$151:$DG$151,0)),0)+IFERROR(INDEX('Hoja de Trabajo para listado'!$CD$155:$DC$1048576,MATCH($A679,'Hoja de Trabajo para listado'!$CD$155:$CD$1048576,0),MATCH((CUADRO!H$4&amp;$E679),'Hoja de Trabajo para listado'!$CD$151:$DC$151,0)),0)</f>
        <v>0</v>
      </c>
      <c r="I679" s="243">
        <f ca="1">+IFERROR(INDEX('Hoja de Trabajo para listado'!$A$155:$Z$1048576,MATCH($A679,'Hoja de Trabajo para listado'!$A$155:$A$1048576,0),MATCH((CUADRO!I$4&amp;$E679),'Hoja de Trabajo para listado'!$A$151:$Z$151,0)),0)+IFERROR(INDEX('Hoja de Trabajo para listado'!$AB$155:$BA$1048576,MATCH($A679,'Hoja de Trabajo para listado'!$AB$155:$AB$1048576,0),MATCH((CUADRO!I$4&amp;$E679),'Hoja de Trabajo para listado'!$AB$151:$BA$151,0)),0)+IFERROR(INDEX('Hoja de Trabajo para listado'!$BC$155:$CB$1048576,MATCH($A679,'Hoja de Trabajo para listado'!$BC$155:$BC$1048576,0),MATCH((CUADRO!I$4&amp;$E679),'Hoja de Trabajo para listado'!$BC$151:$CB$151,0)),0)+IFERROR(INDEX('Hoja de Trabajo para listado'!$DE$153:$DG$274,MATCH($A679,'Hoja de Trabajo para listado'!$DE$153:$DE$1048576,0),MATCH((CUADRO!I$4&amp;$E679),'Hoja de Trabajo para listado'!$DE$151:$DG$151,0)),0)+IFERROR(INDEX('Hoja de Trabajo para listado'!$CD$155:$DC$1048576,MATCH($A679,'Hoja de Trabajo para listado'!$CD$155:$CD$1048576,0),MATCH((CUADRO!I$4&amp;$E679),'Hoja de Trabajo para listado'!$CD$151:$DC$151,0)),0)</f>
        <v>0</v>
      </c>
      <c r="J679" s="243">
        <f ca="1">+IFERROR(INDEX('Hoja de Trabajo para listado'!$A$155:$Z$1048576,MATCH($A679,'Hoja de Trabajo para listado'!$A$155:$A$1048576,0),MATCH((CUADRO!J$4&amp;$E679),'Hoja de Trabajo para listado'!$A$151:$Z$151,0)),0)+IFERROR(INDEX('Hoja de Trabajo para listado'!$AB$155:$BA$1048576,MATCH($A679,'Hoja de Trabajo para listado'!$AB$155:$AB$1048576,0),MATCH((CUADRO!J$4&amp;$E679),'Hoja de Trabajo para listado'!$AB$151:$BA$151,0)),0)+IFERROR(INDEX('Hoja de Trabajo para listado'!$BC$155:$CB$1048576,MATCH($A679,'Hoja de Trabajo para listado'!$BC$155:$BC$1048576,0),MATCH((CUADRO!J$4&amp;$E679),'Hoja de Trabajo para listado'!$BC$151:$CB$151,0)),0)+IFERROR(INDEX('Hoja de Trabajo para listado'!$DE$153:$DG$274,MATCH($A679,'Hoja de Trabajo para listado'!$DE$153:$DE$1048576,0),MATCH((CUADRO!J$4&amp;$E679),'Hoja de Trabajo para listado'!$DE$151:$DG$151,0)),0)+IFERROR(INDEX('Hoja de Trabajo para listado'!$CD$155:$DC$1048576,MATCH($A679,'Hoja de Trabajo para listado'!$CD$155:$CD$1048576,0),MATCH((CUADRO!J$4&amp;$E679),'Hoja de Trabajo para listado'!$CD$151:$DC$151,0)),0)</f>
        <v>0</v>
      </c>
      <c r="K679" s="243">
        <f ca="1">+IFERROR(INDEX('Hoja de Trabajo para listado'!$A$155:$Z$1048576,MATCH($A679,'Hoja de Trabajo para listado'!$A$155:$A$1048576,0),MATCH((CUADRO!K$4&amp;$E679),'Hoja de Trabajo para listado'!$A$151:$Z$151,0)),0)+IFERROR(INDEX('Hoja de Trabajo para listado'!$AB$155:$BA$1048576,MATCH($A679,'Hoja de Trabajo para listado'!$AB$155:$AB$1048576,0),MATCH((CUADRO!K$4&amp;$E679),'Hoja de Trabajo para listado'!$AB$151:$BA$151,0)),0)+IFERROR(INDEX('Hoja de Trabajo para listado'!$BC$155:$CB$1048576,MATCH($A679,'Hoja de Trabajo para listado'!$BC$155:$BC$1048576,0),MATCH((CUADRO!K$4&amp;$E679),'Hoja de Trabajo para listado'!$BC$151:$CB$151,0)),0)+IFERROR(INDEX('Hoja de Trabajo para listado'!$DE$153:$DG$274,MATCH($A679,'Hoja de Trabajo para listado'!$DE$153:$DE$1048576,0),MATCH((CUADRO!K$4&amp;$E679),'Hoja de Trabajo para listado'!$DE$151:$DG$151,0)),0)+IFERROR(INDEX('Hoja de Trabajo para listado'!$CD$155:$DC$1048576,MATCH($A679,'Hoja de Trabajo para listado'!$CD$155:$CD$1048576,0),MATCH((CUADRO!K$4&amp;$E679),'Hoja de Trabajo para listado'!$CD$151:$DC$151,0)),0)</f>
        <v>0</v>
      </c>
      <c r="L679" s="243">
        <f ca="1">+IFERROR(INDEX('Hoja de Trabajo para listado'!$A$155:$Z$1048576,MATCH($A679,'Hoja de Trabajo para listado'!$A$155:$A$1048576,0),MATCH((CUADRO!L$4&amp;$E679),'Hoja de Trabajo para listado'!$A$151:$Z$151,0)),0)+IFERROR(INDEX('Hoja de Trabajo para listado'!$AB$155:$BA$1048576,MATCH($A679,'Hoja de Trabajo para listado'!$AB$155:$AB$1048576,0),MATCH((CUADRO!L$4&amp;$E679),'Hoja de Trabajo para listado'!$AB$151:$BA$151,0)),0)+IFERROR(INDEX('Hoja de Trabajo para listado'!$BC$155:$CB$1048576,MATCH($A679,'Hoja de Trabajo para listado'!$BC$155:$BC$1048576,0),MATCH((CUADRO!L$4&amp;$E679),'Hoja de Trabajo para listado'!$BC$151:$CB$151,0)),0)+IFERROR(INDEX('Hoja de Trabajo para listado'!$DE$153:$DG$274,MATCH($A679,'Hoja de Trabajo para listado'!$DE$153:$DE$1048576,0),MATCH((CUADRO!L$4&amp;$E679),'Hoja de Trabajo para listado'!$DE$151:$DG$151,0)),0)+IFERROR(INDEX('Hoja de Trabajo para listado'!$CD$155:$DC$1048576,MATCH($A679,'Hoja de Trabajo para listado'!$CD$155:$CD$1048576,0),MATCH((CUADRO!L$4&amp;$E679),'Hoja de Trabajo para listado'!$CD$151:$DC$151,0)),0)</f>
        <v>0</v>
      </c>
      <c r="M679" s="243">
        <f ca="1">+IFERROR(INDEX('Hoja de Trabajo para listado'!$A$155:$Z$1048576,MATCH($A679,'Hoja de Trabajo para listado'!$A$155:$A$1048576,0),MATCH((CUADRO!M$4&amp;$E679),'Hoja de Trabajo para listado'!$A$151:$Z$151,0)),0)+IFERROR(INDEX('Hoja de Trabajo para listado'!$AB$155:$BA$1048576,MATCH($A679,'Hoja de Trabajo para listado'!$AB$155:$AB$1048576,0),MATCH((CUADRO!M$4&amp;$E679),'Hoja de Trabajo para listado'!$AB$151:$BA$151,0)),0)+IFERROR(INDEX('Hoja de Trabajo para listado'!$BC$155:$CB$1048576,MATCH($A679,'Hoja de Trabajo para listado'!$BC$155:$BC$1048576,0),MATCH((CUADRO!M$4&amp;$E679),'Hoja de Trabajo para listado'!$BC$151:$CB$151,0)),0)+IFERROR(INDEX('Hoja de Trabajo para listado'!$DE$153:$DG$274,MATCH($A679,'Hoja de Trabajo para listado'!$DE$153:$DE$1048576,0),MATCH((CUADRO!M$4&amp;$E679),'Hoja de Trabajo para listado'!$DE$151:$DG$151,0)),0)+IFERROR(INDEX('Hoja de Trabajo para listado'!$CD$155:$DC$1048576,MATCH($A679,'Hoja de Trabajo para listado'!$CD$155:$CD$1048576,0),MATCH((CUADRO!M$4&amp;$E679),'Hoja de Trabajo para listado'!$CD$151:$DC$151,0)),0)</f>
        <v>0</v>
      </c>
      <c r="N679" s="243">
        <f ca="1">+IFERROR(INDEX('Hoja de Trabajo para listado'!$A$155:$Z$1048576,MATCH($A679,'Hoja de Trabajo para listado'!$A$155:$A$1048576,0),MATCH((CUADRO!N$4&amp;$E679),'Hoja de Trabajo para listado'!$A$151:$Z$151,0)),0)+IFERROR(INDEX('Hoja de Trabajo para listado'!$AB$155:$BA$1048576,MATCH($A679,'Hoja de Trabajo para listado'!$AB$155:$AB$1048576,0),MATCH((CUADRO!N$4&amp;$E679),'Hoja de Trabajo para listado'!$AB$151:$BA$151,0)),0)+IFERROR(INDEX('Hoja de Trabajo para listado'!$BC$155:$CB$1048576,MATCH($A679,'Hoja de Trabajo para listado'!$BC$155:$BC$1048576,0),MATCH((CUADRO!N$4&amp;$E679),'Hoja de Trabajo para listado'!$BC$151:$CB$151,0)),0)+IFERROR(INDEX('Hoja de Trabajo para listado'!$DE$153:$DG$274,MATCH($A679,'Hoja de Trabajo para listado'!$DE$153:$DE$1048576,0),MATCH((CUADRO!N$4&amp;$E679),'Hoja de Trabajo para listado'!$DE$151:$DG$151,0)),0)+IFERROR(INDEX('Hoja de Trabajo para listado'!$CD$155:$DC$1048576,MATCH($A679,'Hoja de Trabajo para listado'!$CD$155:$CD$1048576,0),MATCH((CUADRO!N$4&amp;$E679),'Hoja de Trabajo para listado'!$CD$151:$DC$151,0)),0)</f>
        <v>0</v>
      </c>
      <c r="O679" s="243">
        <f ca="1">+IFERROR(INDEX('Hoja de Trabajo para listado'!$A$155:$Z$1048576,MATCH($A679,'Hoja de Trabajo para listado'!$A$155:$A$1048576,0),MATCH((CUADRO!O$4&amp;$E679),'Hoja de Trabajo para listado'!$A$151:$Z$151,0)),0)+IFERROR(INDEX('Hoja de Trabajo para listado'!$AB$155:$BA$1048576,MATCH($A679,'Hoja de Trabajo para listado'!$AB$155:$AB$1048576,0),MATCH((CUADRO!O$4&amp;$E679),'Hoja de Trabajo para listado'!$AB$151:$BA$151,0)),0)+IFERROR(INDEX('Hoja de Trabajo para listado'!$BC$155:$CB$1048576,MATCH($A679,'Hoja de Trabajo para listado'!$BC$155:$BC$1048576,0),MATCH((CUADRO!O$4&amp;$E679),'Hoja de Trabajo para listado'!$BC$151:$CB$151,0)),0)+IFERROR(INDEX('Hoja de Trabajo para listado'!$DE$153:$DG$274,MATCH($A679,'Hoja de Trabajo para listado'!$DE$153:$DE$1048576,0),MATCH((CUADRO!O$4&amp;$E679),'Hoja de Trabajo para listado'!$DE$151:$DG$151,0)),0)+IFERROR(INDEX('Hoja de Trabajo para listado'!$CD$155:$DC$1048576,MATCH($A679,'Hoja de Trabajo para listado'!$CD$155:$CD$1048576,0),MATCH((CUADRO!O$4&amp;$E679),'Hoja de Trabajo para listado'!$CD$151:$DC$151,0)),0)</f>
        <v>0</v>
      </c>
      <c r="P679" s="243">
        <f ca="1">+IFERROR(INDEX('Hoja de Trabajo para listado'!$A$155:$Z$1048576,MATCH($A679,'Hoja de Trabajo para listado'!$A$155:$A$1048576,0),MATCH((CUADRO!P$4&amp;$E679),'Hoja de Trabajo para listado'!$A$151:$Z$151,0)),0)+IFERROR(INDEX('Hoja de Trabajo para listado'!$AB$155:$BA$1048576,MATCH($A679,'Hoja de Trabajo para listado'!$AB$155:$AB$1048576,0),MATCH((CUADRO!P$4&amp;$E679),'Hoja de Trabajo para listado'!$AB$151:$BA$151,0)),0)+IFERROR(INDEX('Hoja de Trabajo para listado'!$BC$155:$CB$1048576,MATCH($A679,'Hoja de Trabajo para listado'!$BC$155:$BC$1048576,0),MATCH((CUADRO!P$4&amp;$E679),'Hoja de Trabajo para listado'!$BC$151:$CB$151,0)),0)+IFERROR(INDEX('Hoja de Trabajo para listado'!$DE$153:$DG$274,MATCH($A679,'Hoja de Trabajo para listado'!$DE$153:$DE$1048576,0),MATCH((CUADRO!P$4&amp;$E679),'Hoja de Trabajo para listado'!$DE$151:$DG$151,0)),0)+IFERROR(INDEX('Hoja de Trabajo para listado'!$CD$155:$DC$1048576,MATCH($A679,'Hoja de Trabajo para listado'!$CD$155:$CD$1048576,0),MATCH((CUADRO!P$4&amp;$E679),'Hoja de Trabajo para listado'!$CD$151:$DC$151,0)),0)</f>
        <v>0</v>
      </c>
      <c r="Q679" s="243">
        <f ca="1">+IFERROR(INDEX('Hoja de Trabajo para listado'!$A$155:$Z$1048576,MATCH($A679,'Hoja de Trabajo para listado'!$A$155:$A$1048576,0),MATCH((CUADRO!Q$4&amp;$E679),'Hoja de Trabajo para listado'!$A$151:$Z$151,0)),0)+IFERROR(INDEX('Hoja de Trabajo para listado'!$AB$155:$BA$1048576,MATCH($A679,'Hoja de Trabajo para listado'!$AB$155:$AB$1048576,0),MATCH((CUADRO!Q$4&amp;$E679),'Hoja de Trabajo para listado'!$AB$151:$BA$151,0)),0)+IFERROR(INDEX('Hoja de Trabajo para listado'!$BC$155:$CB$1048576,MATCH($A679,'Hoja de Trabajo para listado'!$BC$155:$BC$1048576,0),MATCH((CUADRO!Q$4&amp;$E679),'Hoja de Trabajo para listado'!$BC$151:$CB$151,0)),0)+IFERROR(INDEX('Hoja de Trabajo para listado'!$DE$153:$DG$274,MATCH($A679,'Hoja de Trabajo para listado'!$DE$153:$DE$1048576,0),MATCH((CUADRO!Q$4&amp;$E679),'Hoja de Trabajo para listado'!$DE$151:$DG$151,0)),0)+IFERROR(INDEX('Hoja de Trabajo para listado'!$CD$155:$DC$1048576,MATCH($A679,'Hoja de Trabajo para listado'!$CD$155:$CD$1048576,0),MATCH((CUADRO!Q$4&amp;$E679),'Hoja de Trabajo para listado'!$CD$151:$DC$151,0)),0)</f>
        <v>0</v>
      </c>
      <c r="R679" s="243">
        <f t="shared" ca="1" si="27"/>
        <v>0</v>
      </c>
      <c r="S679" s="249"/>
      <c r="T679" s="243">
        <f ca="1">+T680</f>
        <v>0</v>
      </c>
      <c r="U679" s="242">
        <f t="shared" si="28"/>
        <v>1</v>
      </c>
      <c r="V679" s="333" t="str">
        <f>+VLOOKUP(A679,bd_lista!$A$3:$E$592,5,FALSE)</f>
        <v>Gobiernos Autonomos Municipales</v>
      </c>
      <c r="W679" s="387" t="str">
        <f>+V679</f>
        <v>Gobiernos Autonomos Municipales</v>
      </c>
      <c r="X679" s="242">
        <f>+VLOOKUP(A679,[4]Sheet1!$A$13:$D$744,4,FALSE)</f>
        <v>0</v>
      </c>
      <c r="Y679" s="242" t="e">
        <f>+VLOOKUP(X679,bd_lista!$A$3:$C$592,3,FALSE)</f>
        <v>#N/A</v>
      </c>
      <c r="Z679" s="294">
        <f>+X679</f>
        <v>0</v>
      </c>
      <c r="AA679" s="295" t="e">
        <f>+Y679</f>
        <v>#N/A</v>
      </c>
    </row>
    <row r="680" spans="1:27" customFormat="1" ht="15" hidden="1" customHeight="1">
      <c r="A680" s="32">
        <v>1304</v>
      </c>
      <c r="B680" s="393"/>
      <c r="C680" s="247" t="str">
        <f>+VLOOKUP(A680,bd_lista!$A$3:$C$592,3,FALSE)</f>
        <v>Gobierno Autónomo Municipal de Tiquipaya</v>
      </c>
      <c r="D680" s="390"/>
      <c r="E680" s="244" t="s">
        <v>1305</v>
      </c>
      <c r="F680" s="243">
        <f ca="1">+IFERROR(INDEX('Hoja de Trabajo para listado'!$A$155:$Z$1048576,MATCH($A680,'Hoja de Trabajo para listado'!$A$155:$A$1048576,0),MATCH((CUADRO!F$4&amp;$E680),'Hoja de Trabajo para listado'!$A$151:$Z$151,0)),0)+IFERROR(INDEX('Hoja de Trabajo para listado'!$AB$155:$BA$1048576,MATCH($A680,'Hoja de Trabajo para listado'!$AB$155:$AB$1048576,0),MATCH((CUADRO!F$4&amp;$E680),'Hoja de Trabajo para listado'!$AB$151:$BA$151,0)),0)+IFERROR(INDEX('Hoja de Trabajo para listado'!$BC$155:$CB$1048576,MATCH($A680,'Hoja de Trabajo para listado'!$BC$155:$BC$1048576,0),MATCH((CUADRO!F$4&amp;$E680),'Hoja de Trabajo para listado'!$BC$151:$CB$151,0)),0)+IFERROR(INDEX('Hoja de Trabajo para listado'!$DE$153:$DG$274,MATCH($A680,'Hoja de Trabajo para listado'!$DE$153:$DE$1048576,0),MATCH((CUADRO!F$4&amp;$E680),'Hoja de Trabajo para listado'!$DE$151:$DG$151,0)),0)+IFERROR(INDEX('Hoja de Trabajo para listado'!$CD$155:$DC$1048576,MATCH($A680,'Hoja de Trabajo para listado'!$CD$155:$CD$1048576,0),MATCH((CUADRO!F$4&amp;$E680),'Hoja de Trabajo para listado'!$CD$151:$DC$151,0)),0)</f>
        <v>0</v>
      </c>
      <c r="G680" s="243">
        <f ca="1">+IFERROR(INDEX('Hoja de Trabajo para listado'!$A$155:$Z$1048576,MATCH($A680,'Hoja de Trabajo para listado'!$A$155:$A$1048576,0),MATCH((CUADRO!G$4&amp;$E680),'Hoja de Trabajo para listado'!$A$151:$Z$151,0)),0)+IFERROR(INDEX('Hoja de Trabajo para listado'!$AB$155:$BA$1048576,MATCH($A680,'Hoja de Trabajo para listado'!$AB$155:$AB$1048576,0),MATCH((CUADRO!G$4&amp;$E680),'Hoja de Trabajo para listado'!$AB$151:$BA$151,0)),0)+IFERROR(INDEX('Hoja de Trabajo para listado'!$BC$155:$CB$1048576,MATCH($A680,'Hoja de Trabajo para listado'!$BC$155:$BC$1048576,0),MATCH((CUADRO!G$4&amp;$E680),'Hoja de Trabajo para listado'!$BC$151:$CB$151,0)),0)+IFERROR(INDEX('Hoja de Trabajo para listado'!$DE$153:$DG$274,MATCH($A680,'Hoja de Trabajo para listado'!$DE$153:$DE$1048576,0),MATCH((CUADRO!G$4&amp;$E680),'Hoja de Trabajo para listado'!$DE$151:$DG$151,0)),0)+IFERROR(INDEX('Hoja de Trabajo para listado'!$CD$155:$DC$1048576,MATCH($A680,'Hoja de Trabajo para listado'!$CD$155:$CD$1048576,0),MATCH((CUADRO!G$4&amp;$E680),'Hoja de Trabajo para listado'!$CD$151:$DC$151,0)),0)</f>
        <v>0</v>
      </c>
      <c r="H680" s="243">
        <f ca="1">+IFERROR(INDEX('Hoja de Trabajo para listado'!$A$155:$Z$1048576,MATCH($A680,'Hoja de Trabajo para listado'!$A$155:$A$1048576,0),MATCH((CUADRO!H$4&amp;$E680),'Hoja de Trabajo para listado'!$A$151:$Z$151,0)),0)+IFERROR(INDEX('Hoja de Trabajo para listado'!$AB$155:$BA$1048576,MATCH($A680,'Hoja de Trabajo para listado'!$AB$155:$AB$1048576,0),MATCH((CUADRO!H$4&amp;$E680),'Hoja de Trabajo para listado'!$AB$151:$BA$151,0)),0)+IFERROR(INDEX('Hoja de Trabajo para listado'!$BC$155:$CB$1048576,MATCH($A680,'Hoja de Trabajo para listado'!$BC$155:$BC$1048576,0),MATCH((CUADRO!H$4&amp;$E680),'Hoja de Trabajo para listado'!$BC$151:$CB$151,0)),0)+IFERROR(INDEX('Hoja de Trabajo para listado'!$DE$153:$DG$274,MATCH($A680,'Hoja de Trabajo para listado'!$DE$153:$DE$1048576,0),MATCH((CUADRO!H$4&amp;$E680),'Hoja de Trabajo para listado'!$DE$151:$DG$151,0)),0)+IFERROR(INDEX('Hoja de Trabajo para listado'!$CD$155:$DC$1048576,MATCH($A680,'Hoja de Trabajo para listado'!$CD$155:$CD$1048576,0),MATCH((CUADRO!H$4&amp;$E680),'Hoja de Trabajo para listado'!$CD$151:$DC$151,0)),0)</f>
        <v>0</v>
      </c>
      <c r="I680" s="243">
        <f ca="1">+IFERROR(INDEX('Hoja de Trabajo para listado'!$A$155:$Z$1048576,MATCH($A680,'Hoja de Trabajo para listado'!$A$155:$A$1048576,0),MATCH((CUADRO!I$4&amp;$E680),'Hoja de Trabajo para listado'!$A$151:$Z$151,0)),0)+IFERROR(INDEX('Hoja de Trabajo para listado'!$AB$155:$BA$1048576,MATCH($A680,'Hoja de Trabajo para listado'!$AB$155:$AB$1048576,0),MATCH((CUADRO!I$4&amp;$E680),'Hoja de Trabajo para listado'!$AB$151:$BA$151,0)),0)+IFERROR(INDEX('Hoja de Trabajo para listado'!$BC$155:$CB$1048576,MATCH($A680,'Hoja de Trabajo para listado'!$BC$155:$BC$1048576,0),MATCH((CUADRO!I$4&amp;$E680),'Hoja de Trabajo para listado'!$BC$151:$CB$151,0)),0)+IFERROR(INDEX('Hoja de Trabajo para listado'!$DE$153:$DG$274,MATCH($A680,'Hoja de Trabajo para listado'!$DE$153:$DE$1048576,0),MATCH((CUADRO!I$4&amp;$E680),'Hoja de Trabajo para listado'!$DE$151:$DG$151,0)),0)+IFERROR(INDEX('Hoja de Trabajo para listado'!$CD$155:$DC$1048576,MATCH($A680,'Hoja de Trabajo para listado'!$CD$155:$CD$1048576,0),MATCH((CUADRO!I$4&amp;$E680),'Hoja de Trabajo para listado'!$CD$151:$DC$151,0)),0)</f>
        <v>0</v>
      </c>
      <c r="J680" s="243">
        <f ca="1">+IFERROR(INDEX('Hoja de Trabajo para listado'!$A$155:$Z$1048576,MATCH($A680,'Hoja de Trabajo para listado'!$A$155:$A$1048576,0),MATCH((CUADRO!J$4&amp;$E680),'Hoja de Trabajo para listado'!$A$151:$Z$151,0)),0)+IFERROR(INDEX('Hoja de Trabajo para listado'!$AB$155:$BA$1048576,MATCH($A680,'Hoja de Trabajo para listado'!$AB$155:$AB$1048576,0),MATCH((CUADRO!J$4&amp;$E680),'Hoja de Trabajo para listado'!$AB$151:$BA$151,0)),0)+IFERROR(INDEX('Hoja de Trabajo para listado'!$BC$155:$CB$1048576,MATCH($A680,'Hoja de Trabajo para listado'!$BC$155:$BC$1048576,0),MATCH((CUADRO!J$4&amp;$E680),'Hoja de Trabajo para listado'!$BC$151:$CB$151,0)),0)+IFERROR(INDEX('Hoja de Trabajo para listado'!$DE$153:$DG$274,MATCH($A680,'Hoja de Trabajo para listado'!$DE$153:$DE$1048576,0),MATCH((CUADRO!J$4&amp;$E680),'Hoja de Trabajo para listado'!$DE$151:$DG$151,0)),0)+IFERROR(INDEX('Hoja de Trabajo para listado'!$CD$155:$DC$1048576,MATCH($A680,'Hoja de Trabajo para listado'!$CD$155:$CD$1048576,0),MATCH((CUADRO!J$4&amp;$E680),'Hoja de Trabajo para listado'!$CD$151:$DC$151,0)),0)</f>
        <v>0</v>
      </c>
      <c r="K680" s="243">
        <f ca="1">+IFERROR(INDEX('Hoja de Trabajo para listado'!$A$155:$Z$1048576,MATCH($A680,'Hoja de Trabajo para listado'!$A$155:$A$1048576,0),MATCH((CUADRO!K$4&amp;$E680),'Hoja de Trabajo para listado'!$A$151:$Z$151,0)),0)+IFERROR(INDEX('Hoja de Trabajo para listado'!$AB$155:$BA$1048576,MATCH($A680,'Hoja de Trabajo para listado'!$AB$155:$AB$1048576,0),MATCH((CUADRO!K$4&amp;$E680),'Hoja de Trabajo para listado'!$AB$151:$BA$151,0)),0)+IFERROR(INDEX('Hoja de Trabajo para listado'!$BC$155:$CB$1048576,MATCH($A680,'Hoja de Trabajo para listado'!$BC$155:$BC$1048576,0),MATCH((CUADRO!K$4&amp;$E680),'Hoja de Trabajo para listado'!$BC$151:$CB$151,0)),0)+IFERROR(INDEX('Hoja de Trabajo para listado'!$DE$153:$DG$274,MATCH($A680,'Hoja de Trabajo para listado'!$DE$153:$DE$1048576,0),MATCH((CUADRO!K$4&amp;$E680),'Hoja de Trabajo para listado'!$DE$151:$DG$151,0)),0)+IFERROR(INDEX('Hoja de Trabajo para listado'!$CD$155:$DC$1048576,MATCH($A680,'Hoja de Trabajo para listado'!$CD$155:$CD$1048576,0),MATCH((CUADRO!K$4&amp;$E680),'Hoja de Trabajo para listado'!$CD$151:$DC$151,0)),0)</f>
        <v>0</v>
      </c>
      <c r="L680" s="243">
        <f ca="1">+IFERROR(INDEX('Hoja de Trabajo para listado'!$A$155:$Z$1048576,MATCH($A680,'Hoja de Trabajo para listado'!$A$155:$A$1048576,0),MATCH((CUADRO!L$4&amp;$E680),'Hoja de Trabajo para listado'!$A$151:$Z$151,0)),0)+IFERROR(INDEX('Hoja de Trabajo para listado'!$AB$155:$BA$1048576,MATCH($A680,'Hoja de Trabajo para listado'!$AB$155:$AB$1048576,0),MATCH((CUADRO!L$4&amp;$E680),'Hoja de Trabajo para listado'!$AB$151:$BA$151,0)),0)+IFERROR(INDEX('Hoja de Trabajo para listado'!$BC$155:$CB$1048576,MATCH($A680,'Hoja de Trabajo para listado'!$BC$155:$BC$1048576,0),MATCH((CUADRO!L$4&amp;$E680),'Hoja de Trabajo para listado'!$BC$151:$CB$151,0)),0)+IFERROR(INDEX('Hoja de Trabajo para listado'!$DE$153:$DG$274,MATCH($A680,'Hoja de Trabajo para listado'!$DE$153:$DE$1048576,0),MATCH((CUADRO!L$4&amp;$E680),'Hoja de Trabajo para listado'!$DE$151:$DG$151,0)),0)+IFERROR(INDEX('Hoja de Trabajo para listado'!$CD$155:$DC$1048576,MATCH($A680,'Hoja de Trabajo para listado'!$CD$155:$CD$1048576,0),MATCH((CUADRO!L$4&amp;$E680),'Hoja de Trabajo para listado'!$CD$151:$DC$151,0)),0)</f>
        <v>0</v>
      </c>
      <c r="M680" s="243">
        <f ca="1">+IFERROR(INDEX('Hoja de Trabajo para listado'!$A$155:$Z$1048576,MATCH($A680,'Hoja de Trabajo para listado'!$A$155:$A$1048576,0),MATCH((CUADRO!M$4&amp;$E680),'Hoja de Trabajo para listado'!$A$151:$Z$151,0)),0)+IFERROR(INDEX('Hoja de Trabajo para listado'!$AB$155:$BA$1048576,MATCH($A680,'Hoja de Trabajo para listado'!$AB$155:$AB$1048576,0),MATCH((CUADRO!M$4&amp;$E680),'Hoja de Trabajo para listado'!$AB$151:$BA$151,0)),0)+IFERROR(INDEX('Hoja de Trabajo para listado'!$BC$155:$CB$1048576,MATCH($A680,'Hoja de Trabajo para listado'!$BC$155:$BC$1048576,0),MATCH((CUADRO!M$4&amp;$E680),'Hoja de Trabajo para listado'!$BC$151:$CB$151,0)),0)+IFERROR(INDEX('Hoja de Trabajo para listado'!$DE$153:$DG$274,MATCH($A680,'Hoja de Trabajo para listado'!$DE$153:$DE$1048576,0),MATCH((CUADRO!M$4&amp;$E680),'Hoja de Trabajo para listado'!$DE$151:$DG$151,0)),0)+IFERROR(INDEX('Hoja de Trabajo para listado'!$CD$155:$DC$1048576,MATCH($A680,'Hoja de Trabajo para listado'!$CD$155:$CD$1048576,0),MATCH((CUADRO!M$4&amp;$E680),'Hoja de Trabajo para listado'!$CD$151:$DC$151,0)),0)</f>
        <v>0</v>
      </c>
      <c r="N680" s="243">
        <f ca="1">+IFERROR(INDEX('Hoja de Trabajo para listado'!$A$155:$Z$1048576,MATCH($A680,'Hoja de Trabajo para listado'!$A$155:$A$1048576,0),MATCH((CUADRO!N$4&amp;$E680),'Hoja de Trabajo para listado'!$A$151:$Z$151,0)),0)+IFERROR(INDEX('Hoja de Trabajo para listado'!$AB$155:$BA$1048576,MATCH($A680,'Hoja de Trabajo para listado'!$AB$155:$AB$1048576,0),MATCH((CUADRO!N$4&amp;$E680),'Hoja de Trabajo para listado'!$AB$151:$BA$151,0)),0)+IFERROR(INDEX('Hoja de Trabajo para listado'!$BC$155:$CB$1048576,MATCH($A680,'Hoja de Trabajo para listado'!$BC$155:$BC$1048576,0),MATCH((CUADRO!N$4&amp;$E680),'Hoja de Trabajo para listado'!$BC$151:$CB$151,0)),0)+IFERROR(INDEX('Hoja de Trabajo para listado'!$DE$153:$DG$274,MATCH($A680,'Hoja de Trabajo para listado'!$DE$153:$DE$1048576,0),MATCH((CUADRO!N$4&amp;$E680),'Hoja de Trabajo para listado'!$DE$151:$DG$151,0)),0)+IFERROR(INDEX('Hoja de Trabajo para listado'!$CD$155:$DC$1048576,MATCH($A680,'Hoja de Trabajo para listado'!$CD$155:$CD$1048576,0),MATCH((CUADRO!N$4&amp;$E680),'Hoja de Trabajo para listado'!$CD$151:$DC$151,0)),0)</f>
        <v>0</v>
      </c>
      <c r="O680" s="243">
        <f ca="1">+IFERROR(INDEX('Hoja de Trabajo para listado'!$A$155:$Z$1048576,MATCH($A680,'Hoja de Trabajo para listado'!$A$155:$A$1048576,0),MATCH((CUADRO!O$4&amp;$E680),'Hoja de Trabajo para listado'!$A$151:$Z$151,0)),0)+IFERROR(INDEX('Hoja de Trabajo para listado'!$AB$155:$BA$1048576,MATCH($A680,'Hoja de Trabajo para listado'!$AB$155:$AB$1048576,0),MATCH((CUADRO!O$4&amp;$E680),'Hoja de Trabajo para listado'!$AB$151:$BA$151,0)),0)+IFERROR(INDEX('Hoja de Trabajo para listado'!$BC$155:$CB$1048576,MATCH($A680,'Hoja de Trabajo para listado'!$BC$155:$BC$1048576,0),MATCH((CUADRO!O$4&amp;$E680),'Hoja de Trabajo para listado'!$BC$151:$CB$151,0)),0)+IFERROR(INDEX('Hoja de Trabajo para listado'!$DE$153:$DG$274,MATCH($A680,'Hoja de Trabajo para listado'!$DE$153:$DE$1048576,0),MATCH((CUADRO!O$4&amp;$E680),'Hoja de Trabajo para listado'!$DE$151:$DG$151,0)),0)+IFERROR(INDEX('Hoja de Trabajo para listado'!$CD$155:$DC$1048576,MATCH($A680,'Hoja de Trabajo para listado'!$CD$155:$CD$1048576,0),MATCH((CUADRO!O$4&amp;$E680),'Hoja de Trabajo para listado'!$CD$151:$DC$151,0)),0)</f>
        <v>0</v>
      </c>
      <c r="P680" s="243">
        <f ca="1">+IFERROR(INDEX('Hoja de Trabajo para listado'!$A$155:$Z$1048576,MATCH($A680,'Hoja de Trabajo para listado'!$A$155:$A$1048576,0),MATCH((CUADRO!P$4&amp;$E680),'Hoja de Trabajo para listado'!$A$151:$Z$151,0)),0)+IFERROR(INDEX('Hoja de Trabajo para listado'!$AB$155:$BA$1048576,MATCH($A680,'Hoja de Trabajo para listado'!$AB$155:$AB$1048576,0),MATCH((CUADRO!P$4&amp;$E680),'Hoja de Trabajo para listado'!$AB$151:$BA$151,0)),0)+IFERROR(INDEX('Hoja de Trabajo para listado'!$BC$155:$CB$1048576,MATCH($A680,'Hoja de Trabajo para listado'!$BC$155:$BC$1048576,0),MATCH((CUADRO!P$4&amp;$E680),'Hoja de Trabajo para listado'!$BC$151:$CB$151,0)),0)+IFERROR(INDEX('Hoja de Trabajo para listado'!$DE$153:$DG$274,MATCH($A680,'Hoja de Trabajo para listado'!$DE$153:$DE$1048576,0),MATCH((CUADRO!P$4&amp;$E680),'Hoja de Trabajo para listado'!$DE$151:$DG$151,0)),0)+IFERROR(INDEX('Hoja de Trabajo para listado'!$CD$155:$DC$1048576,MATCH($A680,'Hoja de Trabajo para listado'!$CD$155:$CD$1048576,0),MATCH((CUADRO!P$4&amp;$E680),'Hoja de Trabajo para listado'!$CD$151:$DC$151,0)),0)</f>
        <v>0</v>
      </c>
      <c r="Q680" s="243">
        <f ca="1">+IFERROR(INDEX('Hoja de Trabajo para listado'!$A$155:$Z$1048576,MATCH($A680,'Hoja de Trabajo para listado'!$A$155:$A$1048576,0),MATCH((CUADRO!Q$4&amp;$E680),'Hoja de Trabajo para listado'!$A$151:$Z$151,0)),0)+IFERROR(INDEX('Hoja de Trabajo para listado'!$AB$155:$BA$1048576,MATCH($A680,'Hoja de Trabajo para listado'!$AB$155:$AB$1048576,0),MATCH((CUADRO!Q$4&amp;$E680),'Hoja de Trabajo para listado'!$AB$151:$BA$151,0)),0)+IFERROR(INDEX('Hoja de Trabajo para listado'!$BC$155:$CB$1048576,MATCH($A680,'Hoja de Trabajo para listado'!$BC$155:$BC$1048576,0),MATCH((CUADRO!Q$4&amp;$E680),'Hoja de Trabajo para listado'!$BC$151:$CB$151,0)),0)+IFERROR(INDEX('Hoja de Trabajo para listado'!$DE$153:$DG$274,MATCH($A680,'Hoja de Trabajo para listado'!$DE$153:$DE$1048576,0),MATCH((CUADRO!Q$4&amp;$E680),'Hoja de Trabajo para listado'!$DE$151:$DG$151,0)),0)+IFERROR(INDEX('Hoja de Trabajo para listado'!$CD$155:$DC$1048576,MATCH($A680,'Hoja de Trabajo para listado'!$CD$155:$CD$1048576,0),MATCH((CUADRO!Q$4&amp;$E680),'Hoja de Trabajo para listado'!$CD$151:$DC$151,0)),0)</f>
        <v>0</v>
      </c>
      <c r="R680" s="243">
        <f t="shared" ca="1" si="27"/>
        <v>0</v>
      </c>
      <c r="S680" s="249">
        <f ca="1">+R679+R680</f>
        <v>0</v>
      </c>
      <c r="T680" s="243">
        <f ca="1">+S680</f>
        <v>0</v>
      </c>
      <c r="U680" s="242">
        <f t="shared" si="28"/>
        <v>2</v>
      </c>
      <c r="V680" s="333" t="str">
        <f>+VLOOKUP(A680,bd_lista!$A$3:$E$592,5,FALSE)</f>
        <v>Gobiernos Autonomos Municipales</v>
      </c>
      <c r="W680" s="388"/>
      <c r="X680" s="242">
        <f>+VLOOKUP(A680,[4]Sheet1!$A$13:$D$744,4,FALSE)</f>
        <v>0</v>
      </c>
      <c r="Y680" s="242" t="e">
        <f>+VLOOKUP(X680,bd_lista!$A$3:$C$592,3,FALSE)</f>
        <v>#N/A</v>
      </c>
      <c r="Z680" s="292"/>
      <c r="AA680" s="293"/>
    </row>
    <row r="681" spans="1:27" customFormat="1" ht="15" hidden="1" customHeight="1">
      <c r="A681" s="32">
        <v>1305</v>
      </c>
      <c r="B681" s="392">
        <f>+A681</f>
        <v>1305</v>
      </c>
      <c r="C681" s="247" t="str">
        <f>+VLOOKUP(A681,bd_lista!$A$3:$C$592,3,FALSE)</f>
        <v>Gobierno Autónomo Municipal de Vinto</v>
      </c>
      <c r="D681" s="389" t="str">
        <f>+C681</f>
        <v>Gobierno Autónomo Municipal de Vinto</v>
      </c>
      <c r="E681" s="242" t="s">
        <v>1304</v>
      </c>
      <c r="F681" s="243">
        <f ca="1">+IFERROR(INDEX('Hoja de Trabajo para listado'!$A$155:$Z$1048576,MATCH($A681,'Hoja de Trabajo para listado'!$A$155:$A$1048576,0),MATCH((CUADRO!F$4&amp;$E681),'Hoja de Trabajo para listado'!$A$151:$Z$151,0)),0)+IFERROR(INDEX('Hoja de Trabajo para listado'!$AB$155:$BA$1048576,MATCH($A681,'Hoja de Trabajo para listado'!$AB$155:$AB$1048576,0),MATCH((CUADRO!F$4&amp;$E681),'Hoja de Trabajo para listado'!$AB$151:$BA$151,0)),0)+IFERROR(INDEX('Hoja de Trabajo para listado'!$BC$155:$CB$1048576,MATCH($A681,'Hoja de Trabajo para listado'!$BC$155:$BC$1048576,0),MATCH((CUADRO!F$4&amp;$E681),'Hoja de Trabajo para listado'!$BC$151:$CB$151,0)),0)+IFERROR(INDEX('Hoja de Trabajo para listado'!$DE$153:$DG$274,MATCH($A681,'Hoja de Trabajo para listado'!$DE$153:$DE$1048576,0),MATCH((CUADRO!F$4&amp;$E681),'Hoja de Trabajo para listado'!$DE$151:$DG$151,0)),0)+IFERROR(INDEX('Hoja de Trabajo para listado'!$CD$155:$DC$1048576,MATCH($A681,'Hoja de Trabajo para listado'!$CD$155:$CD$1048576,0),MATCH((CUADRO!F$4&amp;$E681),'Hoja de Trabajo para listado'!$CD$151:$DC$151,0)),0)</f>
        <v>0</v>
      </c>
      <c r="G681" s="243">
        <f ca="1">+IFERROR(INDEX('Hoja de Trabajo para listado'!$A$155:$Z$1048576,MATCH($A681,'Hoja de Trabajo para listado'!$A$155:$A$1048576,0),MATCH((CUADRO!G$4&amp;$E681),'Hoja de Trabajo para listado'!$A$151:$Z$151,0)),0)+IFERROR(INDEX('Hoja de Trabajo para listado'!$AB$155:$BA$1048576,MATCH($A681,'Hoja de Trabajo para listado'!$AB$155:$AB$1048576,0),MATCH((CUADRO!G$4&amp;$E681),'Hoja de Trabajo para listado'!$AB$151:$BA$151,0)),0)+IFERROR(INDEX('Hoja de Trabajo para listado'!$BC$155:$CB$1048576,MATCH($A681,'Hoja de Trabajo para listado'!$BC$155:$BC$1048576,0),MATCH((CUADRO!G$4&amp;$E681),'Hoja de Trabajo para listado'!$BC$151:$CB$151,0)),0)+IFERROR(INDEX('Hoja de Trabajo para listado'!$DE$153:$DG$274,MATCH($A681,'Hoja de Trabajo para listado'!$DE$153:$DE$1048576,0),MATCH((CUADRO!G$4&amp;$E681),'Hoja de Trabajo para listado'!$DE$151:$DG$151,0)),0)+IFERROR(INDEX('Hoja de Trabajo para listado'!$CD$155:$DC$1048576,MATCH($A681,'Hoja de Trabajo para listado'!$CD$155:$CD$1048576,0),MATCH((CUADRO!G$4&amp;$E681),'Hoja de Trabajo para listado'!$CD$151:$DC$151,0)),0)</f>
        <v>0</v>
      </c>
      <c r="H681" s="243">
        <f ca="1">+IFERROR(INDEX('Hoja de Trabajo para listado'!$A$155:$Z$1048576,MATCH($A681,'Hoja de Trabajo para listado'!$A$155:$A$1048576,0),MATCH((CUADRO!H$4&amp;$E681),'Hoja de Trabajo para listado'!$A$151:$Z$151,0)),0)+IFERROR(INDEX('Hoja de Trabajo para listado'!$AB$155:$BA$1048576,MATCH($A681,'Hoja de Trabajo para listado'!$AB$155:$AB$1048576,0),MATCH((CUADRO!H$4&amp;$E681),'Hoja de Trabajo para listado'!$AB$151:$BA$151,0)),0)+IFERROR(INDEX('Hoja de Trabajo para listado'!$BC$155:$CB$1048576,MATCH($A681,'Hoja de Trabajo para listado'!$BC$155:$BC$1048576,0),MATCH((CUADRO!H$4&amp;$E681),'Hoja de Trabajo para listado'!$BC$151:$CB$151,0)),0)+IFERROR(INDEX('Hoja de Trabajo para listado'!$DE$153:$DG$274,MATCH($A681,'Hoja de Trabajo para listado'!$DE$153:$DE$1048576,0),MATCH((CUADRO!H$4&amp;$E681),'Hoja de Trabajo para listado'!$DE$151:$DG$151,0)),0)+IFERROR(INDEX('Hoja de Trabajo para listado'!$CD$155:$DC$1048576,MATCH($A681,'Hoja de Trabajo para listado'!$CD$155:$CD$1048576,0),MATCH((CUADRO!H$4&amp;$E681),'Hoja de Trabajo para listado'!$CD$151:$DC$151,0)),0)</f>
        <v>0</v>
      </c>
      <c r="I681" s="243">
        <f ca="1">+IFERROR(INDEX('Hoja de Trabajo para listado'!$A$155:$Z$1048576,MATCH($A681,'Hoja de Trabajo para listado'!$A$155:$A$1048576,0),MATCH((CUADRO!I$4&amp;$E681),'Hoja de Trabajo para listado'!$A$151:$Z$151,0)),0)+IFERROR(INDEX('Hoja de Trabajo para listado'!$AB$155:$BA$1048576,MATCH($A681,'Hoja de Trabajo para listado'!$AB$155:$AB$1048576,0),MATCH((CUADRO!I$4&amp;$E681),'Hoja de Trabajo para listado'!$AB$151:$BA$151,0)),0)+IFERROR(INDEX('Hoja de Trabajo para listado'!$BC$155:$CB$1048576,MATCH($A681,'Hoja de Trabajo para listado'!$BC$155:$BC$1048576,0),MATCH((CUADRO!I$4&amp;$E681),'Hoja de Trabajo para listado'!$BC$151:$CB$151,0)),0)+IFERROR(INDEX('Hoja de Trabajo para listado'!$DE$153:$DG$274,MATCH($A681,'Hoja de Trabajo para listado'!$DE$153:$DE$1048576,0),MATCH((CUADRO!I$4&amp;$E681),'Hoja de Trabajo para listado'!$DE$151:$DG$151,0)),0)+IFERROR(INDEX('Hoja de Trabajo para listado'!$CD$155:$DC$1048576,MATCH($A681,'Hoja de Trabajo para listado'!$CD$155:$CD$1048576,0),MATCH((CUADRO!I$4&amp;$E681),'Hoja de Trabajo para listado'!$CD$151:$DC$151,0)),0)</f>
        <v>0</v>
      </c>
      <c r="J681" s="243">
        <f ca="1">+IFERROR(INDEX('Hoja de Trabajo para listado'!$A$155:$Z$1048576,MATCH($A681,'Hoja de Trabajo para listado'!$A$155:$A$1048576,0),MATCH((CUADRO!J$4&amp;$E681),'Hoja de Trabajo para listado'!$A$151:$Z$151,0)),0)+IFERROR(INDEX('Hoja de Trabajo para listado'!$AB$155:$BA$1048576,MATCH($A681,'Hoja de Trabajo para listado'!$AB$155:$AB$1048576,0),MATCH((CUADRO!J$4&amp;$E681),'Hoja de Trabajo para listado'!$AB$151:$BA$151,0)),0)+IFERROR(INDEX('Hoja de Trabajo para listado'!$BC$155:$CB$1048576,MATCH($A681,'Hoja de Trabajo para listado'!$BC$155:$BC$1048576,0),MATCH((CUADRO!J$4&amp;$E681),'Hoja de Trabajo para listado'!$BC$151:$CB$151,0)),0)+IFERROR(INDEX('Hoja de Trabajo para listado'!$DE$153:$DG$274,MATCH($A681,'Hoja de Trabajo para listado'!$DE$153:$DE$1048576,0),MATCH((CUADRO!J$4&amp;$E681),'Hoja de Trabajo para listado'!$DE$151:$DG$151,0)),0)+IFERROR(INDEX('Hoja de Trabajo para listado'!$CD$155:$DC$1048576,MATCH($A681,'Hoja de Trabajo para listado'!$CD$155:$CD$1048576,0),MATCH((CUADRO!J$4&amp;$E681),'Hoja de Trabajo para listado'!$CD$151:$DC$151,0)),0)</f>
        <v>0</v>
      </c>
      <c r="K681" s="243">
        <f ca="1">+IFERROR(INDEX('Hoja de Trabajo para listado'!$A$155:$Z$1048576,MATCH($A681,'Hoja de Trabajo para listado'!$A$155:$A$1048576,0),MATCH((CUADRO!K$4&amp;$E681),'Hoja de Trabajo para listado'!$A$151:$Z$151,0)),0)+IFERROR(INDEX('Hoja de Trabajo para listado'!$AB$155:$BA$1048576,MATCH($A681,'Hoja de Trabajo para listado'!$AB$155:$AB$1048576,0),MATCH((CUADRO!K$4&amp;$E681),'Hoja de Trabajo para listado'!$AB$151:$BA$151,0)),0)+IFERROR(INDEX('Hoja de Trabajo para listado'!$BC$155:$CB$1048576,MATCH($A681,'Hoja de Trabajo para listado'!$BC$155:$BC$1048576,0),MATCH((CUADRO!K$4&amp;$E681),'Hoja de Trabajo para listado'!$BC$151:$CB$151,0)),0)+IFERROR(INDEX('Hoja de Trabajo para listado'!$DE$153:$DG$274,MATCH($A681,'Hoja de Trabajo para listado'!$DE$153:$DE$1048576,0),MATCH((CUADRO!K$4&amp;$E681),'Hoja de Trabajo para listado'!$DE$151:$DG$151,0)),0)+IFERROR(INDEX('Hoja de Trabajo para listado'!$CD$155:$DC$1048576,MATCH($A681,'Hoja de Trabajo para listado'!$CD$155:$CD$1048576,0),MATCH((CUADRO!K$4&amp;$E681),'Hoja de Trabajo para listado'!$CD$151:$DC$151,0)),0)</f>
        <v>0</v>
      </c>
      <c r="L681" s="243">
        <f ca="1">+IFERROR(INDEX('Hoja de Trabajo para listado'!$A$155:$Z$1048576,MATCH($A681,'Hoja de Trabajo para listado'!$A$155:$A$1048576,0),MATCH((CUADRO!L$4&amp;$E681),'Hoja de Trabajo para listado'!$A$151:$Z$151,0)),0)+IFERROR(INDEX('Hoja de Trabajo para listado'!$AB$155:$BA$1048576,MATCH($A681,'Hoja de Trabajo para listado'!$AB$155:$AB$1048576,0),MATCH((CUADRO!L$4&amp;$E681),'Hoja de Trabajo para listado'!$AB$151:$BA$151,0)),0)+IFERROR(INDEX('Hoja de Trabajo para listado'!$BC$155:$CB$1048576,MATCH($A681,'Hoja de Trabajo para listado'!$BC$155:$BC$1048576,0),MATCH((CUADRO!L$4&amp;$E681),'Hoja de Trabajo para listado'!$BC$151:$CB$151,0)),0)+IFERROR(INDEX('Hoja de Trabajo para listado'!$DE$153:$DG$274,MATCH($A681,'Hoja de Trabajo para listado'!$DE$153:$DE$1048576,0),MATCH((CUADRO!L$4&amp;$E681),'Hoja de Trabajo para listado'!$DE$151:$DG$151,0)),0)+IFERROR(INDEX('Hoja de Trabajo para listado'!$CD$155:$DC$1048576,MATCH($A681,'Hoja de Trabajo para listado'!$CD$155:$CD$1048576,0),MATCH((CUADRO!L$4&amp;$E681),'Hoja de Trabajo para listado'!$CD$151:$DC$151,0)),0)</f>
        <v>0</v>
      </c>
      <c r="M681" s="243">
        <f ca="1">+IFERROR(INDEX('Hoja de Trabajo para listado'!$A$155:$Z$1048576,MATCH($A681,'Hoja de Trabajo para listado'!$A$155:$A$1048576,0),MATCH((CUADRO!M$4&amp;$E681),'Hoja de Trabajo para listado'!$A$151:$Z$151,0)),0)+IFERROR(INDEX('Hoja de Trabajo para listado'!$AB$155:$BA$1048576,MATCH($A681,'Hoja de Trabajo para listado'!$AB$155:$AB$1048576,0),MATCH((CUADRO!M$4&amp;$E681),'Hoja de Trabajo para listado'!$AB$151:$BA$151,0)),0)+IFERROR(INDEX('Hoja de Trabajo para listado'!$BC$155:$CB$1048576,MATCH($A681,'Hoja de Trabajo para listado'!$BC$155:$BC$1048576,0),MATCH((CUADRO!M$4&amp;$E681),'Hoja de Trabajo para listado'!$BC$151:$CB$151,0)),0)+IFERROR(INDEX('Hoja de Trabajo para listado'!$DE$153:$DG$274,MATCH($A681,'Hoja de Trabajo para listado'!$DE$153:$DE$1048576,0),MATCH((CUADRO!M$4&amp;$E681),'Hoja de Trabajo para listado'!$DE$151:$DG$151,0)),0)+IFERROR(INDEX('Hoja de Trabajo para listado'!$CD$155:$DC$1048576,MATCH($A681,'Hoja de Trabajo para listado'!$CD$155:$CD$1048576,0),MATCH((CUADRO!M$4&amp;$E681),'Hoja de Trabajo para listado'!$CD$151:$DC$151,0)),0)</f>
        <v>0</v>
      </c>
      <c r="N681" s="243">
        <f ca="1">+IFERROR(INDEX('Hoja de Trabajo para listado'!$A$155:$Z$1048576,MATCH($A681,'Hoja de Trabajo para listado'!$A$155:$A$1048576,0),MATCH((CUADRO!N$4&amp;$E681),'Hoja de Trabajo para listado'!$A$151:$Z$151,0)),0)+IFERROR(INDEX('Hoja de Trabajo para listado'!$AB$155:$BA$1048576,MATCH($A681,'Hoja de Trabajo para listado'!$AB$155:$AB$1048576,0),MATCH((CUADRO!N$4&amp;$E681),'Hoja de Trabajo para listado'!$AB$151:$BA$151,0)),0)+IFERROR(INDEX('Hoja de Trabajo para listado'!$BC$155:$CB$1048576,MATCH($A681,'Hoja de Trabajo para listado'!$BC$155:$BC$1048576,0),MATCH((CUADRO!N$4&amp;$E681),'Hoja de Trabajo para listado'!$BC$151:$CB$151,0)),0)+IFERROR(INDEX('Hoja de Trabajo para listado'!$DE$153:$DG$274,MATCH($A681,'Hoja de Trabajo para listado'!$DE$153:$DE$1048576,0),MATCH((CUADRO!N$4&amp;$E681),'Hoja de Trabajo para listado'!$DE$151:$DG$151,0)),0)+IFERROR(INDEX('Hoja de Trabajo para listado'!$CD$155:$DC$1048576,MATCH($A681,'Hoja de Trabajo para listado'!$CD$155:$CD$1048576,0),MATCH((CUADRO!N$4&amp;$E681),'Hoja de Trabajo para listado'!$CD$151:$DC$151,0)),0)</f>
        <v>0</v>
      </c>
      <c r="O681" s="243">
        <f ca="1">+IFERROR(INDEX('Hoja de Trabajo para listado'!$A$155:$Z$1048576,MATCH($A681,'Hoja de Trabajo para listado'!$A$155:$A$1048576,0),MATCH((CUADRO!O$4&amp;$E681),'Hoja de Trabajo para listado'!$A$151:$Z$151,0)),0)+IFERROR(INDEX('Hoja de Trabajo para listado'!$AB$155:$BA$1048576,MATCH($A681,'Hoja de Trabajo para listado'!$AB$155:$AB$1048576,0),MATCH((CUADRO!O$4&amp;$E681),'Hoja de Trabajo para listado'!$AB$151:$BA$151,0)),0)+IFERROR(INDEX('Hoja de Trabajo para listado'!$BC$155:$CB$1048576,MATCH($A681,'Hoja de Trabajo para listado'!$BC$155:$BC$1048576,0),MATCH((CUADRO!O$4&amp;$E681),'Hoja de Trabajo para listado'!$BC$151:$CB$151,0)),0)+IFERROR(INDEX('Hoja de Trabajo para listado'!$DE$153:$DG$274,MATCH($A681,'Hoja de Trabajo para listado'!$DE$153:$DE$1048576,0),MATCH((CUADRO!O$4&amp;$E681),'Hoja de Trabajo para listado'!$DE$151:$DG$151,0)),0)+IFERROR(INDEX('Hoja de Trabajo para listado'!$CD$155:$DC$1048576,MATCH($A681,'Hoja de Trabajo para listado'!$CD$155:$CD$1048576,0),MATCH((CUADRO!O$4&amp;$E681),'Hoja de Trabajo para listado'!$CD$151:$DC$151,0)),0)</f>
        <v>0</v>
      </c>
      <c r="P681" s="243">
        <f ca="1">+IFERROR(INDEX('Hoja de Trabajo para listado'!$A$155:$Z$1048576,MATCH($A681,'Hoja de Trabajo para listado'!$A$155:$A$1048576,0),MATCH((CUADRO!P$4&amp;$E681),'Hoja de Trabajo para listado'!$A$151:$Z$151,0)),0)+IFERROR(INDEX('Hoja de Trabajo para listado'!$AB$155:$BA$1048576,MATCH($A681,'Hoja de Trabajo para listado'!$AB$155:$AB$1048576,0),MATCH((CUADRO!P$4&amp;$E681),'Hoja de Trabajo para listado'!$AB$151:$BA$151,0)),0)+IFERROR(INDEX('Hoja de Trabajo para listado'!$BC$155:$CB$1048576,MATCH($A681,'Hoja de Trabajo para listado'!$BC$155:$BC$1048576,0),MATCH((CUADRO!P$4&amp;$E681),'Hoja de Trabajo para listado'!$BC$151:$CB$151,0)),0)+IFERROR(INDEX('Hoja de Trabajo para listado'!$DE$153:$DG$274,MATCH($A681,'Hoja de Trabajo para listado'!$DE$153:$DE$1048576,0),MATCH((CUADRO!P$4&amp;$E681),'Hoja de Trabajo para listado'!$DE$151:$DG$151,0)),0)+IFERROR(INDEX('Hoja de Trabajo para listado'!$CD$155:$DC$1048576,MATCH($A681,'Hoja de Trabajo para listado'!$CD$155:$CD$1048576,0),MATCH((CUADRO!P$4&amp;$E681),'Hoja de Trabajo para listado'!$CD$151:$DC$151,0)),0)</f>
        <v>0</v>
      </c>
      <c r="Q681" s="243">
        <f ca="1">+IFERROR(INDEX('Hoja de Trabajo para listado'!$A$155:$Z$1048576,MATCH($A681,'Hoja de Trabajo para listado'!$A$155:$A$1048576,0),MATCH((CUADRO!Q$4&amp;$E681),'Hoja de Trabajo para listado'!$A$151:$Z$151,0)),0)+IFERROR(INDEX('Hoja de Trabajo para listado'!$AB$155:$BA$1048576,MATCH($A681,'Hoja de Trabajo para listado'!$AB$155:$AB$1048576,0),MATCH((CUADRO!Q$4&amp;$E681),'Hoja de Trabajo para listado'!$AB$151:$BA$151,0)),0)+IFERROR(INDEX('Hoja de Trabajo para listado'!$BC$155:$CB$1048576,MATCH($A681,'Hoja de Trabajo para listado'!$BC$155:$BC$1048576,0),MATCH((CUADRO!Q$4&amp;$E681),'Hoja de Trabajo para listado'!$BC$151:$CB$151,0)),0)+IFERROR(INDEX('Hoja de Trabajo para listado'!$DE$153:$DG$274,MATCH($A681,'Hoja de Trabajo para listado'!$DE$153:$DE$1048576,0),MATCH((CUADRO!Q$4&amp;$E681),'Hoja de Trabajo para listado'!$DE$151:$DG$151,0)),0)+IFERROR(INDEX('Hoja de Trabajo para listado'!$CD$155:$DC$1048576,MATCH($A681,'Hoja de Trabajo para listado'!$CD$155:$CD$1048576,0),MATCH((CUADRO!Q$4&amp;$E681),'Hoja de Trabajo para listado'!$CD$151:$DC$151,0)),0)</f>
        <v>0</v>
      </c>
      <c r="R681" s="243">
        <f t="shared" ca="1" si="27"/>
        <v>0</v>
      </c>
      <c r="S681" s="249"/>
      <c r="T681" s="243">
        <f ca="1">+T682</f>
        <v>0</v>
      </c>
      <c r="U681" s="242">
        <f t="shared" si="28"/>
        <v>1</v>
      </c>
      <c r="V681" s="333" t="str">
        <f>+VLOOKUP(A681,bd_lista!$A$3:$E$592,5,FALSE)</f>
        <v>Gobiernos Autonomos Municipales</v>
      </c>
      <c r="W681" s="387" t="str">
        <f>+V681</f>
        <v>Gobiernos Autonomos Municipales</v>
      </c>
      <c r="X681" s="242">
        <f>+VLOOKUP(A681,[4]Sheet1!$A$13:$D$744,4,FALSE)</f>
        <v>0</v>
      </c>
      <c r="Y681" s="242" t="e">
        <f>+VLOOKUP(X681,bd_lista!$A$3:$C$592,3,FALSE)</f>
        <v>#N/A</v>
      </c>
      <c r="Z681" s="294">
        <f>+X681</f>
        <v>0</v>
      </c>
      <c r="AA681" s="295" t="e">
        <f>+Y681</f>
        <v>#N/A</v>
      </c>
    </row>
    <row r="682" spans="1:27" customFormat="1" ht="15" hidden="1" customHeight="1">
      <c r="A682" s="32">
        <v>1305</v>
      </c>
      <c r="B682" s="393"/>
      <c r="C682" s="247" t="str">
        <f>+VLOOKUP(A682,bd_lista!$A$3:$C$592,3,FALSE)</f>
        <v>Gobierno Autónomo Municipal de Vinto</v>
      </c>
      <c r="D682" s="390"/>
      <c r="E682" s="244" t="s">
        <v>1305</v>
      </c>
      <c r="F682" s="243">
        <f ca="1">+IFERROR(INDEX('Hoja de Trabajo para listado'!$A$155:$Z$1048576,MATCH($A682,'Hoja de Trabajo para listado'!$A$155:$A$1048576,0),MATCH((CUADRO!F$4&amp;$E682),'Hoja de Trabajo para listado'!$A$151:$Z$151,0)),0)+IFERROR(INDEX('Hoja de Trabajo para listado'!$AB$155:$BA$1048576,MATCH($A682,'Hoja de Trabajo para listado'!$AB$155:$AB$1048576,0),MATCH((CUADRO!F$4&amp;$E682),'Hoja de Trabajo para listado'!$AB$151:$BA$151,0)),0)+IFERROR(INDEX('Hoja de Trabajo para listado'!$BC$155:$CB$1048576,MATCH($A682,'Hoja de Trabajo para listado'!$BC$155:$BC$1048576,0),MATCH((CUADRO!F$4&amp;$E682),'Hoja de Trabajo para listado'!$BC$151:$CB$151,0)),0)+IFERROR(INDEX('Hoja de Trabajo para listado'!$DE$153:$DG$274,MATCH($A682,'Hoja de Trabajo para listado'!$DE$153:$DE$1048576,0),MATCH((CUADRO!F$4&amp;$E682),'Hoja de Trabajo para listado'!$DE$151:$DG$151,0)),0)+IFERROR(INDEX('Hoja de Trabajo para listado'!$CD$155:$DC$1048576,MATCH($A682,'Hoja de Trabajo para listado'!$CD$155:$CD$1048576,0),MATCH((CUADRO!F$4&amp;$E682),'Hoja de Trabajo para listado'!$CD$151:$DC$151,0)),0)</f>
        <v>0</v>
      </c>
      <c r="G682" s="243">
        <f ca="1">+IFERROR(INDEX('Hoja de Trabajo para listado'!$A$155:$Z$1048576,MATCH($A682,'Hoja de Trabajo para listado'!$A$155:$A$1048576,0),MATCH((CUADRO!G$4&amp;$E682),'Hoja de Trabajo para listado'!$A$151:$Z$151,0)),0)+IFERROR(INDEX('Hoja de Trabajo para listado'!$AB$155:$BA$1048576,MATCH($A682,'Hoja de Trabajo para listado'!$AB$155:$AB$1048576,0),MATCH((CUADRO!G$4&amp;$E682),'Hoja de Trabajo para listado'!$AB$151:$BA$151,0)),0)+IFERROR(INDEX('Hoja de Trabajo para listado'!$BC$155:$CB$1048576,MATCH($A682,'Hoja de Trabajo para listado'!$BC$155:$BC$1048576,0),MATCH((CUADRO!G$4&amp;$E682),'Hoja de Trabajo para listado'!$BC$151:$CB$151,0)),0)+IFERROR(INDEX('Hoja de Trabajo para listado'!$DE$153:$DG$274,MATCH($A682,'Hoja de Trabajo para listado'!$DE$153:$DE$1048576,0),MATCH((CUADRO!G$4&amp;$E682),'Hoja de Trabajo para listado'!$DE$151:$DG$151,0)),0)+IFERROR(INDEX('Hoja de Trabajo para listado'!$CD$155:$DC$1048576,MATCH($A682,'Hoja de Trabajo para listado'!$CD$155:$CD$1048576,0),MATCH((CUADRO!G$4&amp;$E682),'Hoja de Trabajo para listado'!$CD$151:$DC$151,0)),0)</f>
        <v>0</v>
      </c>
      <c r="H682" s="243">
        <f ca="1">+IFERROR(INDEX('Hoja de Trabajo para listado'!$A$155:$Z$1048576,MATCH($A682,'Hoja de Trabajo para listado'!$A$155:$A$1048576,0),MATCH((CUADRO!H$4&amp;$E682),'Hoja de Trabajo para listado'!$A$151:$Z$151,0)),0)+IFERROR(INDEX('Hoja de Trabajo para listado'!$AB$155:$BA$1048576,MATCH($A682,'Hoja de Trabajo para listado'!$AB$155:$AB$1048576,0),MATCH((CUADRO!H$4&amp;$E682),'Hoja de Trabajo para listado'!$AB$151:$BA$151,0)),0)+IFERROR(INDEX('Hoja de Trabajo para listado'!$BC$155:$CB$1048576,MATCH($A682,'Hoja de Trabajo para listado'!$BC$155:$BC$1048576,0),MATCH((CUADRO!H$4&amp;$E682),'Hoja de Trabajo para listado'!$BC$151:$CB$151,0)),0)+IFERROR(INDEX('Hoja de Trabajo para listado'!$DE$153:$DG$274,MATCH($A682,'Hoja de Trabajo para listado'!$DE$153:$DE$1048576,0),MATCH((CUADRO!H$4&amp;$E682),'Hoja de Trabajo para listado'!$DE$151:$DG$151,0)),0)+IFERROR(INDEX('Hoja de Trabajo para listado'!$CD$155:$DC$1048576,MATCH($A682,'Hoja de Trabajo para listado'!$CD$155:$CD$1048576,0),MATCH((CUADRO!H$4&amp;$E682),'Hoja de Trabajo para listado'!$CD$151:$DC$151,0)),0)</f>
        <v>0</v>
      </c>
      <c r="I682" s="243">
        <f ca="1">+IFERROR(INDEX('Hoja de Trabajo para listado'!$A$155:$Z$1048576,MATCH($A682,'Hoja de Trabajo para listado'!$A$155:$A$1048576,0),MATCH((CUADRO!I$4&amp;$E682),'Hoja de Trabajo para listado'!$A$151:$Z$151,0)),0)+IFERROR(INDEX('Hoja de Trabajo para listado'!$AB$155:$BA$1048576,MATCH($A682,'Hoja de Trabajo para listado'!$AB$155:$AB$1048576,0),MATCH((CUADRO!I$4&amp;$E682),'Hoja de Trabajo para listado'!$AB$151:$BA$151,0)),0)+IFERROR(INDEX('Hoja de Trabajo para listado'!$BC$155:$CB$1048576,MATCH($A682,'Hoja de Trabajo para listado'!$BC$155:$BC$1048576,0),MATCH((CUADRO!I$4&amp;$E682),'Hoja de Trabajo para listado'!$BC$151:$CB$151,0)),0)+IFERROR(INDEX('Hoja de Trabajo para listado'!$DE$153:$DG$274,MATCH($A682,'Hoja de Trabajo para listado'!$DE$153:$DE$1048576,0),MATCH((CUADRO!I$4&amp;$E682),'Hoja de Trabajo para listado'!$DE$151:$DG$151,0)),0)+IFERROR(INDEX('Hoja de Trabajo para listado'!$CD$155:$DC$1048576,MATCH($A682,'Hoja de Trabajo para listado'!$CD$155:$CD$1048576,0),MATCH((CUADRO!I$4&amp;$E682),'Hoja de Trabajo para listado'!$CD$151:$DC$151,0)),0)</f>
        <v>0</v>
      </c>
      <c r="J682" s="243">
        <f ca="1">+IFERROR(INDEX('Hoja de Trabajo para listado'!$A$155:$Z$1048576,MATCH($A682,'Hoja de Trabajo para listado'!$A$155:$A$1048576,0),MATCH((CUADRO!J$4&amp;$E682),'Hoja de Trabajo para listado'!$A$151:$Z$151,0)),0)+IFERROR(INDEX('Hoja de Trabajo para listado'!$AB$155:$BA$1048576,MATCH($A682,'Hoja de Trabajo para listado'!$AB$155:$AB$1048576,0),MATCH((CUADRO!J$4&amp;$E682),'Hoja de Trabajo para listado'!$AB$151:$BA$151,0)),0)+IFERROR(INDEX('Hoja de Trabajo para listado'!$BC$155:$CB$1048576,MATCH($A682,'Hoja de Trabajo para listado'!$BC$155:$BC$1048576,0),MATCH((CUADRO!J$4&amp;$E682),'Hoja de Trabajo para listado'!$BC$151:$CB$151,0)),0)+IFERROR(INDEX('Hoja de Trabajo para listado'!$DE$153:$DG$274,MATCH($A682,'Hoja de Trabajo para listado'!$DE$153:$DE$1048576,0),MATCH((CUADRO!J$4&amp;$E682),'Hoja de Trabajo para listado'!$DE$151:$DG$151,0)),0)+IFERROR(INDEX('Hoja de Trabajo para listado'!$CD$155:$DC$1048576,MATCH($A682,'Hoja de Trabajo para listado'!$CD$155:$CD$1048576,0),MATCH((CUADRO!J$4&amp;$E682),'Hoja de Trabajo para listado'!$CD$151:$DC$151,0)),0)</f>
        <v>0</v>
      </c>
      <c r="K682" s="243">
        <f ca="1">+IFERROR(INDEX('Hoja de Trabajo para listado'!$A$155:$Z$1048576,MATCH($A682,'Hoja de Trabajo para listado'!$A$155:$A$1048576,0),MATCH((CUADRO!K$4&amp;$E682),'Hoja de Trabajo para listado'!$A$151:$Z$151,0)),0)+IFERROR(INDEX('Hoja de Trabajo para listado'!$AB$155:$BA$1048576,MATCH($A682,'Hoja de Trabajo para listado'!$AB$155:$AB$1048576,0),MATCH((CUADRO!K$4&amp;$E682),'Hoja de Trabajo para listado'!$AB$151:$BA$151,0)),0)+IFERROR(INDEX('Hoja de Trabajo para listado'!$BC$155:$CB$1048576,MATCH($A682,'Hoja de Trabajo para listado'!$BC$155:$BC$1048576,0),MATCH((CUADRO!K$4&amp;$E682),'Hoja de Trabajo para listado'!$BC$151:$CB$151,0)),0)+IFERROR(INDEX('Hoja de Trabajo para listado'!$DE$153:$DG$274,MATCH($A682,'Hoja de Trabajo para listado'!$DE$153:$DE$1048576,0),MATCH((CUADRO!K$4&amp;$E682),'Hoja de Trabajo para listado'!$DE$151:$DG$151,0)),0)+IFERROR(INDEX('Hoja de Trabajo para listado'!$CD$155:$DC$1048576,MATCH($A682,'Hoja de Trabajo para listado'!$CD$155:$CD$1048576,0),MATCH((CUADRO!K$4&amp;$E682),'Hoja de Trabajo para listado'!$CD$151:$DC$151,0)),0)</f>
        <v>0</v>
      </c>
      <c r="L682" s="243">
        <f ca="1">+IFERROR(INDEX('Hoja de Trabajo para listado'!$A$155:$Z$1048576,MATCH($A682,'Hoja de Trabajo para listado'!$A$155:$A$1048576,0),MATCH((CUADRO!L$4&amp;$E682),'Hoja de Trabajo para listado'!$A$151:$Z$151,0)),0)+IFERROR(INDEX('Hoja de Trabajo para listado'!$AB$155:$BA$1048576,MATCH($A682,'Hoja de Trabajo para listado'!$AB$155:$AB$1048576,0),MATCH((CUADRO!L$4&amp;$E682),'Hoja de Trabajo para listado'!$AB$151:$BA$151,0)),0)+IFERROR(INDEX('Hoja de Trabajo para listado'!$BC$155:$CB$1048576,MATCH($A682,'Hoja de Trabajo para listado'!$BC$155:$BC$1048576,0),MATCH((CUADRO!L$4&amp;$E682),'Hoja de Trabajo para listado'!$BC$151:$CB$151,0)),0)+IFERROR(INDEX('Hoja de Trabajo para listado'!$DE$153:$DG$274,MATCH($A682,'Hoja de Trabajo para listado'!$DE$153:$DE$1048576,0),MATCH((CUADRO!L$4&amp;$E682),'Hoja de Trabajo para listado'!$DE$151:$DG$151,0)),0)+IFERROR(INDEX('Hoja de Trabajo para listado'!$CD$155:$DC$1048576,MATCH($A682,'Hoja de Trabajo para listado'!$CD$155:$CD$1048576,0),MATCH((CUADRO!L$4&amp;$E682),'Hoja de Trabajo para listado'!$CD$151:$DC$151,0)),0)</f>
        <v>0</v>
      </c>
      <c r="M682" s="243">
        <f ca="1">+IFERROR(INDEX('Hoja de Trabajo para listado'!$A$155:$Z$1048576,MATCH($A682,'Hoja de Trabajo para listado'!$A$155:$A$1048576,0),MATCH((CUADRO!M$4&amp;$E682),'Hoja de Trabajo para listado'!$A$151:$Z$151,0)),0)+IFERROR(INDEX('Hoja de Trabajo para listado'!$AB$155:$BA$1048576,MATCH($A682,'Hoja de Trabajo para listado'!$AB$155:$AB$1048576,0),MATCH((CUADRO!M$4&amp;$E682),'Hoja de Trabajo para listado'!$AB$151:$BA$151,0)),0)+IFERROR(INDEX('Hoja de Trabajo para listado'!$BC$155:$CB$1048576,MATCH($A682,'Hoja de Trabajo para listado'!$BC$155:$BC$1048576,0),MATCH((CUADRO!M$4&amp;$E682),'Hoja de Trabajo para listado'!$BC$151:$CB$151,0)),0)+IFERROR(INDEX('Hoja de Trabajo para listado'!$DE$153:$DG$274,MATCH($A682,'Hoja de Trabajo para listado'!$DE$153:$DE$1048576,0),MATCH((CUADRO!M$4&amp;$E682),'Hoja de Trabajo para listado'!$DE$151:$DG$151,0)),0)+IFERROR(INDEX('Hoja de Trabajo para listado'!$CD$155:$DC$1048576,MATCH($A682,'Hoja de Trabajo para listado'!$CD$155:$CD$1048576,0),MATCH((CUADRO!M$4&amp;$E682),'Hoja de Trabajo para listado'!$CD$151:$DC$151,0)),0)</f>
        <v>0</v>
      </c>
      <c r="N682" s="243">
        <f ca="1">+IFERROR(INDEX('Hoja de Trabajo para listado'!$A$155:$Z$1048576,MATCH($A682,'Hoja de Trabajo para listado'!$A$155:$A$1048576,0),MATCH((CUADRO!N$4&amp;$E682),'Hoja de Trabajo para listado'!$A$151:$Z$151,0)),0)+IFERROR(INDEX('Hoja de Trabajo para listado'!$AB$155:$BA$1048576,MATCH($A682,'Hoja de Trabajo para listado'!$AB$155:$AB$1048576,0),MATCH((CUADRO!N$4&amp;$E682),'Hoja de Trabajo para listado'!$AB$151:$BA$151,0)),0)+IFERROR(INDEX('Hoja de Trabajo para listado'!$BC$155:$CB$1048576,MATCH($A682,'Hoja de Trabajo para listado'!$BC$155:$BC$1048576,0),MATCH((CUADRO!N$4&amp;$E682),'Hoja de Trabajo para listado'!$BC$151:$CB$151,0)),0)+IFERROR(INDEX('Hoja de Trabajo para listado'!$DE$153:$DG$274,MATCH($A682,'Hoja de Trabajo para listado'!$DE$153:$DE$1048576,0),MATCH((CUADRO!N$4&amp;$E682),'Hoja de Trabajo para listado'!$DE$151:$DG$151,0)),0)+IFERROR(INDEX('Hoja de Trabajo para listado'!$CD$155:$DC$1048576,MATCH($A682,'Hoja de Trabajo para listado'!$CD$155:$CD$1048576,0),MATCH((CUADRO!N$4&amp;$E682),'Hoja de Trabajo para listado'!$CD$151:$DC$151,0)),0)</f>
        <v>0</v>
      </c>
      <c r="O682" s="243">
        <f ca="1">+IFERROR(INDEX('Hoja de Trabajo para listado'!$A$155:$Z$1048576,MATCH($A682,'Hoja de Trabajo para listado'!$A$155:$A$1048576,0),MATCH((CUADRO!O$4&amp;$E682),'Hoja de Trabajo para listado'!$A$151:$Z$151,0)),0)+IFERROR(INDEX('Hoja de Trabajo para listado'!$AB$155:$BA$1048576,MATCH($A682,'Hoja de Trabajo para listado'!$AB$155:$AB$1048576,0),MATCH((CUADRO!O$4&amp;$E682),'Hoja de Trabajo para listado'!$AB$151:$BA$151,0)),0)+IFERROR(INDEX('Hoja de Trabajo para listado'!$BC$155:$CB$1048576,MATCH($A682,'Hoja de Trabajo para listado'!$BC$155:$BC$1048576,0),MATCH((CUADRO!O$4&amp;$E682),'Hoja de Trabajo para listado'!$BC$151:$CB$151,0)),0)+IFERROR(INDEX('Hoja de Trabajo para listado'!$DE$153:$DG$274,MATCH($A682,'Hoja de Trabajo para listado'!$DE$153:$DE$1048576,0),MATCH((CUADRO!O$4&amp;$E682),'Hoja de Trabajo para listado'!$DE$151:$DG$151,0)),0)+IFERROR(INDEX('Hoja de Trabajo para listado'!$CD$155:$DC$1048576,MATCH($A682,'Hoja de Trabajo para listado'!$CD$155:$CD$1048576,0),MATCH((CUADRO!O$4&amp;$E682),'Hoja de Trabajo para listado'!$CD$151:$DC$151,0)),0)</f>
        <v>0</v>
      </c>
      <c r="P682" s="243">
        <f ca="1">+IFERROR(INDEX('Hoja de Trabajo para listado'!$A$155:$Z$1048576,MATCH($A682,'Hoja de Trabajo para listado'!$A$155:$A$1048576,0),MATCH((CUADRO!P$4&amp;$E682),'Hoja de Trabajo para listado'!$A$151:$Z$151,0)),0)+IFERROR(INDEX('Hoja de Trabajo para listado'!$AB$155:$BA$1048576,MATCH($A682,'Hoja de Trabajo para listado'!$AB$155:$AB$1048576,0),MATCH((CUADRO!P$4&amp;$E682),'Hoja de Trabajo para listado'!$AB$151:$BA$151,0)),0)+IFERROR(INDEX('Hoja de Trabajo para listado'!$BC$155:$CB$1048576,MATCH($A682,'Hoja de Trabajo para listado'!$BC$155:$BC$1048576,0),MATCH((CUADRO!P$4&amp;$E682),'Hoja de Trabajo para listado'!$BC$151:$CB$151,0)),0)+IFERROR(INDEX('Hoja de Trabajo para listado'!$DE$153:$DG$274,MATCH($A682,'Hoja de Trabajo para listado'!$DE$153:$DE$1048576,0),MATCH((CUADRO!P$4&amp;$E682),'Hoja de Trabajo para listado'!$DE$151:$DG$151,0)),0)+IFERROR(INDEX('Hoja de Trabajo para listado'!$CD$155:$DC$1048576,MATCH($A682,'Hoja de Trabajo para listado'!$CD$155:$CD$1048576,0),MATCH((CUADRO!P$4&amp;$E682),'Hoja de Trabajo para listado'!$CD$151:$DC$151,0)),0)</f>
        <v>0</v>
      </c>
      <c r="Q682" s="243">
        <f ca="1">+IFERROR(INDEX('Hoja de Trabajo para listado'!$A$155:$Z$1048576,MATCH($A682,'Hoja de Trabajo para listado'!$A$155:$A$1048576,0),MATCH((CUADRO!Q$4&amp;$E682),'Hoja de Trabajo para listado'!$A$151:$Z$151,0)),0)+IFERROR(INDEX('Hoja de Trabajo para listado'!$AB$155:$BA$1048576,MATCH($A682,'Hoja de Trabajo para listado'!$AB$155:$AB$1048576,0),MATCH((CUADRO!Q$4&amp;$E682),'Hoja de Trabajo para listado'!$AB$151:$BA$151,0)),0)+IFERROR(INDEX('Hoja de Trabajo para listado'!$BC$155:$CB$1048576,MATCH($A682,'Hoja de Trabajo para listado'!$BC$155:$BC$1048576,0),MATCH((CUADRO!Q$4&amp;$E682),'Hoja de Trabajo para listado'!$BC$151:$CB$151,0)),0)+IFERROR(INDEX('Hoja de Trabajo para listado'!$DE$153:$DG$274,MATCH($A682,'Hoja de Trabajo para listado'!$DE$153:$DE$1048576,0),MATCH((CUADRO!Q$4&amp;$E682),'Hoja de Trabajo para listado'!$DE$151:$DG$151,0)),0)+IFERROR(INDEX('Hoja de Trabajo para listado'!$CD$155:$DC$1048576,MATCH($A682,'Hoja de Trabajo para listado'!$CD$155:$CD$1048576,0),MATCH((CUADRO!Q$4&amp;$E682),'Hoja de Trabajo para listado'!$CD$151:$DC$151,0)),0)</f>
        <v>0</v>
      </c>
      <c r="R682" s="243">
        <f t="shared" ca="1" si="27"/>
        <v>0</v>
      </c>
      <c r="S682" s="249">
        <f ca="1">+R681+R682</f>
        <v>0</v>
      </c>
      <c r="T682" s="243">
        <f ca="1">+S682</f>
        <v>0</v>
      </c>
      <c r="U682" s="242">
        <f t="shared" si="28"/>
        <v>2</v>
      </c>
      <c r="V682" s="333" t="str">
        <f>+VLOOKUP(A682,bd_lista!$A$3:$E$592,5,FALSE)</f>
        <v>Gobiernos Autonomos Municipales</v>
      </c>
      <c r="W682" s="388"/>
      <c r="X682" s="242">
        <f>+VLOOKUP(A682,[4]Sheet1!$A$13:$D$744,4,FALSE)</f>
        <v>0</v>
      </c>
      <c r="Y682" s="242" t="e">
        <f>+VLOOKUP(X682,bd_lista!$A$3:$C$592,3,FALSE)</f>
        <v>#N/A</v>
      </c>
      <c r="Z682" s="292"/>
      <c r="AA682" s="293"/>
    </row>
    <row r="683" spans="1:27" customFormat="1" ht="15" hidden="1" customHeight="1">
      <c r="A683" s="32">
        <v>1306</v>
      </c>
      <c r="B683" s="392">
        <f>+A683</f>
        <v>1306</v>
      </c>
      <c r="C683" s="247" t="str">
        <f>+VLOOKUP(A683,bd_lista!$A$3:$C$592,3,FALSE)</f>
        <v>Gobierno Autónomo Municipal de Colcapirhua</v>
      </c>
      <c r="D683" s="389" t="str">
        <f>+C683</f>
        <v>Gobierno Autónomo Municipal de Colcapirhua</v>
      </c>
      <c r="E683" s="242" t="s">
        <v>1304</v>
      </c>
      <c r="F683" s="243">
        <f ca="1">+IFERROR(INDEX('Hoja de Trabajo para listado'!$A$155:$Z$1048576,MATCH($A683,'Hoja de Trabajo para listado'!$A$155:$A$1048576,0),MATCH((CUADRO!F$4&amp;$E683),'Hoja de Trabajo para listado'!$A$151:$Z$151,0)),0)+IFERROR(INDEX('Hoja de Trabajo para listado'!$AB$155:$BA$1048576,MATCH($A683,'Hoja de Trabajo para listado'!$AB$155:$AB$1048576,0),MATCH((CUADRO!F$4&amp;$E683),'Hoja de Trabajo para listado'!$AB$151:$BA$151,0)),0)+IFERROR(INDEX('Hoja de Trabajo para listado'!$BC$155:$CB$1048576,MATCH($A683,'Hoja de Trabajo para listado'!$BC$155:$BC$1048576,0),MATCH((CUADRO!F$4&amp;$E683),'Hoja de Trabajo para listado'!$BC$151:$CB$151,0)),0)+IFERROR(INDEX('Hoja de Trabajo para listado'!$DE$153:$DG$274,MATCH($A683,'Hoja de Trabajo para listado'!$DE$153:$DE$1048576,0),MATCH((CUADRO!F$4&amp;$E683),'Hoja de Trabajo para listado'!$DE$151:$DG$151,0)),0)+IFERROR(INDEX('Hoja de Trabajo para listado'!$CD$155:$DC$1048576,MATCH($A683,'Hoja de Trabajo para listado'!$CD$155:$CD$1048576,0),MATCH((CUADRO!F$4&amp;$E683),'Hoja de Trabajo para listado'!$CD$151:$DC$151,0)),0)</f>
        <v>0</v>
      </c>
      <c r="G683" s="243">
        <f ca="1">+IFERROR(INDEX('Hoja de Trabajo para listado'!$A$155:$Z$1048576,MATCH($A683,'Hoja de Trabajo para listado'!$A$155:$A$1048576,0),MATCH((CUADRO!G$4&amp;$E683),'Hoja de Trabajo para listado'!$A$151:$Z$151,0)),0)+IFERROR(INDEX('Hoja de Trabajo para listado'!$AB$155:$BA$1048576,MATCH($A683,'Hoja de Trabajo para listado'!$AB$155:$AB$1048576,0),MATCH((CUADRO!G$4&amp;$E683),'Hoja de Trabajo para listado'!$AB$151:$BA$151,0)),0)+IFERROR(INDEX('Hoja de Trabajo para listado'!$BC$155:$CB$1048576,MATCH($A683,'Hoja de Trabajo para listado'!$BC$155:$BC$1048576,0),MATCH((CUADRO!G$4&amp;$E683),'Hoja de Trabajo para listado'!$BC$151:$CB$151,0)),0)+IFERROR(INDEX('Hoja de Trabajo para listado'!$DE$153:$DG$274,MATCH($A683,'Hoja de Trabajo para listado'!$DE$153:$DE$1048576,0),MATCH((CUADRO!G$4&amp;$E683),'Hoja de Trabajo para listado'!$DE$151:$DG$151,0)),0)+IFERROR(INDEX('Hoja de Trabajo para listado'!$CD$155:$DC$1048576,MATCH($A683,'Hoja de Trabajo para listado'!$CD$155:$CD$1048576,0),MATCH((CUADRO!G$4&amp;$E683),'Hoja de Trabajo para listado'!$CD$151:$DC$151,0)),0)</f>
        <v>0</v>
      </c>
      <c r="H683" s="243">
        <f ca="1">+IFERROR(INDEX('Hoja de Trabajo para listado'!$A$155:$Z$1048576,MATCH($A683,'Hoja de Trabajo para listado'!$A$155:$A$1048576,0),MATCH((CUADRO!H$4&amp;$E683),'Hoja de Trabajo para listado'!$A$151:$Z$151,0)),0)+IFERROR(INDEX('Hoja de Trabajo para listado'!$AB$155:$BA$1048576,MATCH($A683,'Hoja de Trabajo para listado'!$AB$155:$AB$1048576,0),MATCH((CUADRO!H$4&amp;$E683),'Hoja de Trabajo para listado'!$AB$151:$BA$151,0)),0)+IFERROR(INDEX('Hoja de Trabajo para listado'!$BC$155:$CB$1048576,MATCH($A683,'Hoja de Trabajo para listado'!$BC$155:$BC$1048576,0),MATCH((CUADRO!H$4&amp;$E683),'Hoja de Trabajo para listado'!$BC$151:$CB$151,0)),0)+IFERROR(INDEX('Hoja de Trabajo para listado'!$DE$153:$DG$274,MATCH($A683,'Hoja de Trabajo para listado'!$DE$153:$DE$1048576,0),MATCH((CUADRO!H$4&amp;$E683),'Hoja de Trabajo para listado'!$DE$151:$DG$151,0)),0)+IFERROR(INDEX('Hoja de Trabajo para listado'!$CD$155:$DC$1048576,MATCH($A683,'Hoja de Trabajo para listado'!$CD$155:$CD$1048576,0),MATCH((CUADRO!H$4&amp;$E683),'Hoja de Trabajo para listado'!$CD$151:$DC$151,0)),0)</f>
        <v>0</v>
      </c>
      <c r="I683" s="243">
        <f ca="1">+IFERROR(INDEX('Hoja de Trabajo para listado'!$A$155:$Z$1048576,MATCH($A683,'Hoja de Trabajo para listado'!$A$155:$A$1048576,0),MATCH((CUADRO!I$4&amp;$E683),'Hoja de Trabajo para listado'!$A$151:$Z$151,0)),0)+IFERROR(INDEX('Hoja de Trabajo para listado'!$AB$155:$BA$1048576,MATCH($A683,'Hoja de Trabajo para listado'!$AB$155:$AB$1048576,0),MATCH((CUADRO!I$4&amp;$E683),'Hoja de Trabajo para listado'!$AB$151:$BA$151,0)),0)+IFERROR(INDEX('Hoja de Trabajo para listado'!$BC$155:$CB$1048576,MATCH($A683,'Hoja de Trabajo para listado'!$BC$155:$BC$1048576,0),MATCH((CUADRO!I$4&amp;$E683),'Hoja de Trabajo para listado'!$BC$151:$CB$151,0)),0)+IFERROR(INDEX('Hoja de Trabajo para listado'!$DE$153:$DG$274,MATCH($A683,'Hoja de Trabajo para listado'!$DE$153:$DE$1048576,0),MATCH((CUADRO!I$4&amp;$E683),'Hoja de Trabajo para listado'!$DE$151:$DG$151,0)),0)+IFERROR(INDEX('Hoja de Trabajo para listado'!$CD$155:$DC$1048576,MATCH($A683,'Hoja de Trabajo para listado'!$CD$155:$CD$1048576,0),MATCH((CUADRO!I$4&amp;$E683),'Hoja de Trabajo para listado'!$CD$151:$DC$151,0)),0)</f>
        <v>0</v>
      </c>
      <c r="J683" s="243">
        <f ca="1">+IFERROR(INDEX('Hoja de Trabajo para listado'!$A$155:$Z$1048576,MATCH($A683,'Hoja de Trabajo para listado'!$A$155:$A$1048576,0),MATCH((CUADRO!J$4&amp;$E683),'Hoja de Trabajo para listado'!$A$151:$Z$151,0)),0)+IFERROR(INDEX('Hoja de Trabajo para listado'!$AB$155:$BA$1048576,MATCH($A683,'Hoja de Trabajo para listado'!$AB$155:$AB$1048576,0),MATCH((CUADRO!J$4&amp;$E683),'Hoja de Trabajo para listado'!$AB$151:$BA$151,0)),0)+IFERROR(INDEX('Hoja de Trabajo para listado'!$BC$155:$CB$1048576,MATCH($A683,'Hoja de Trabajo para listado'!$BC$155:$BC$1048576,0),MATCH((CUADRO!J$4&amp;$E683),'Hoja de Trabajo para listado'!$BC$151:$CB$151,0)),0)+IFERROR(INDEX('Hoja de Trabajo para listado'!$DE$153:$DG$274,MATCH($A683,'Hoja de Trabajo para listado'!$DE$153:$DE$1048576,0),MATCH((CUADRO!J$4&amp;$E683),'Hoja de Trabajo para listado'!$DE$151:$DG$151,0)),0)+IFERROR(INDEX('Hoja de Trabajo para listado'!$CD$155:$DC$1048576,MATCH($A683,'Hoja de Trabajo para listado'!$CD$155:$CD$1048576,0),MATCH((CUADRO!J$4&amp;$E683),'Hoja de Trabajo para listado'!$CD$151:$DC$151,0)),0)</f>
        <v>0</v>
      </c>
      <c r="K683" s="243">
        <f ca="1">+IFERROR(INDEX('Hoja de Trabajo para listado'!$A$155:$Z$1048576,MATCH($A683,'Hoja de Trabajo para listado'!$A$155:$A$1048576,0),MATCH((CUADRO!K$4&amp;$E683),'Hoja de Trabajo para listado'!$A$151:$Z$151,0)),0)+IFERROR(INDEX('Hoja de Trabajo para listado'!$AB$155:$BA$1048576,MATCH($A683,'Hoja de Trabajo para listado'!$AB$155:$AB$1048576,0),MATCH((CUADRO!K$4&amp;$E683),'Hoja de Trabajo para listado'!$AB$151:$BA$151,0)),0)+IFERROR(INDEX('Hoja de Trabajo para listado'!$BC$155:$CB$1048576,MATCH($A683,'Hoja de Trabajo para listado'!$BC$155:$BC$1048576,0),MATCH((CUADRO!K$4&amp;$E683),'Hoja de Trabajo para listado'!$BC$151:$CB$151,0)),0)+IFERROR(INDEX('Hoja de Trabajo para listado'!$DE$153:$DG$274,MATCH($A683,'Hoja de Trabajo para listado'!$DE$153:$DE$1048576,0),MATCH((CUADRO!K$4&amp;$E683),'Hoja de Trabajo para listado'!$DE$151:$DG$151,0)),0)+IFERROR(INDEX('Hoja de Trabajo para listado'!$CD$155:$DC$1048576,MATCH($A683,'Hoja de Trabajo para listado'!$CD$155:$CD$1048576,0),MATCH((CUADRO!K$4&amp;$E683),'Hoja de Trabajo para listado'!$CD$151:$DC$151,0)),0)</f>
        <v>0</v>
      </c>
      <c r="L683" s="243">
        <f ca="1">+IFERROR(INDEX('Hoja de Trabajo para listado'!$A$155:$Z$1048576,MATCH($A683,'Hoja de Trabajo para listado'!$A$155:$A$1048576,0),MATCH((CUADRO!L$4&amp;$E683),'Hoja de Trabajo para listado'!$A$151:$Z$151,0)),0)+IFERROR(INDEX('Hoja de Trabajo para listado'!$AB$155:$BA$1048576,MATCH($A683,'Hoja de Trabajo para listado'!$AB$155:$AB$1048576,0),MATCH((CUADRO!L$4&amp;$E683),'Hoja de Trabajo para listado'!$AB$151:$BA$151,0)),0)+IFERROR(INDEX('Hoja de Trabajo para listado'!$BC$155:$CB$1048576,MATCH($A683,'Hoja de Trabajo para listado'!$BC$155:$BC$1048576,0),MATCH((CUADRO!L$4&amp;$E683),'Hoja de Trabajo para listado'!$BC$151:$CB$151,0)),0)+IFERROR(INDEX('Hoja de Trabajo para listado'!$DE$153:$DG$274,MATCH($A683,'Hoja de Trabajo para listado'!$DE$153:$DE$1048576,0),MATCH((CUADRO!L$4&amp;$E683),'Hoja de Trabajo para listado'!$DE$151:$DG$151,0)),0)+IFERROR(INDEX('Hoja de Trabajo para listado'!$CD$155:$DC$1048576,MATCH($A683,'Hoja de Trabajo para listado'!$CD$155:$CD$1048576,0),MATCH((CUADRO!L$4&amp;$E683),'Hoja de Trabajo para listado'!$CD$151:$DC$151,0)),0)</f>
        <v>0</v>
      </c>
      <c r="M683" s="243">
        <f ca="1">+IFERROR(INDEX('Hoja de Trabajo para listado'!$A$155:$Z$1048576,MATCH($A683,'Hoja de Trabajo para listado'!$A$155:$A$1048576,0),MATCH((CUADRO!M$4&amp;$E683),'Hoja de Trabajo para listado'!$A$151:$Z$151,0)),0)+IFERROR(INDEX('Hoja de Trabajo para listado'!$AB$155:$BA$1048576,MATCH($A683,'Hoja de Trabajo para listado'!$AB$155:$AB$1048576,0),MATCH((CUADRO!M$4&amp;$E683),'Hoja de Trabajo para listado'!$AB$151:$BA$151,0)),0)+IFERROR(INDEX('Hoja de Trabajo para listado'!$BC$155:$CB$1048576,MATCH($A683,'Hoja de Trabajo para listado'!$BC$155:$BC$1048576,0),MATCH((CUADRO!M$4&amp;$E683),'Hoja de Trabajo para listado'!$BC$151:$CB$151,0)),0)+IFERROR(INDEX('Hoja de Trabajo para listado'!$DE$153:$DG$274,MATCH($A683,'Hoja de Trabajo para listado'!$DE$153:$DE$1048576,0),MATCH((CUADRO!M$4&amp;$E683),'Hoja de Trabajo para listado'!$DE$151:$DG$151,0)),0)+IFERROR(INDEX('Hoja de Trabajo para listado'!$CD$155:$DC$1048576,MATCH($A683,'Hoja de Trabajo para listado'!$CD$155:$CD$1048576,0),MATCH((CUADRO!M$4&amp;$E683),'Hoja de Trabajo para listado'!$CD$151:$DC$151,0)),0)</f>
        <v>0</v>
      </c>
      <c r="N683" s="243">
        <f ca="1">+IFERROR(INDEX('Hoja de Trabajo para listado'!$A$155:$Z$1048576,MATCH($A683,'Hoja de Trabajo para listado'!$A$155:$A$1048576,0),MATCH((CUADRO!N$4&amp;$E683),'Hoja de Trabajo para listado'!$A$151:$Z$151,0)),0)+IFERROR(INDEX('Hoja de Trabajo para listado'!$AB$155:$BA$1048576,MATCH($A683,'Hoja de Trabajo para listado'!$AB$155:$AB$1048576,0),MATCH((CUADRO!N$4&amp;$E683),'Hoja de Trabajo para listado'!$AB$151:$BA$151,0)),0)+IFERROR(INDEX('Hoja de Trabajo para listado'!$BC$155:$CB$1048576,MATCH($A683,'Hoja de Trabajo para listado'!$BC$155:$BC$1048576,0),MATCH((CUADRO!N$4&amp;$E683),'Hoja de Trabajo para listado'!$BC$151:$CB$151,0)),0)+IFERROR(INDEX('Hoja de Trabajo para listado'!$DE$153:$DG$274,MATCH($A683,'Hoja de Trabajo para listado'!$DE$153:$DE$1048576,0),MATCH((CUADRO!N$4&amp;$E683),'Hoja de Trabajo para listado'!$DE$151:$DG$151,0)),0)+IFERROR(INDEX('Hoja de Trabajo para listado'!$CD$155:$DC$1048576,MATCH($A683,'Hoja de Trabajo para listado'!$CD$155:$CD$1048576,0),MATCH((CUADRO!N$4&amp;$E683),'Hoja de Trabajo para listado'!$CD$151:$DC$151,0)),0)</f>
        <v>0</v>
      </c>
      <c r="O683" s="243">
        <f ca="1">+IFERROR(INDEX('Hoja de Trabajo para listado'!$A$155:$Z$1048576,MATCH($A683,'Hoja de Trabajo para listado'!$A$155:$A$1048576,0),MATCH((CUADRO!O$4&amp;$E683),'Hoja de Trabajo para listado'!$A$151:$Z$151,0)),0)+IFERROR(INDEX('Hoja de Trabajo para listado'!$AB$155:$BA$1048576,MATCH($A683,'Hoja de Trabajo para listado'!$AB$155:$AB$1048576,0),MATCH((CUADRO!O$4&amp;$E683),'Hoja de Trabajo para listado'!$AB$151:$BA$151,0)),0)+IFERROR(INDEX('Hoja de Trabajo para listado'!$BC$155:$CB$1048576,MATCH($A683,'Hoja de Trabajo para listado'!$BC$155:$BC$1048576,0),MATCH((CUADRO!O$4&amp;$E683),'Hoja de Trabajo para listado'!$BC$151:$CB$151,0)),0)+IFERROR(INDEX('Hoja de Trabajo para listado'!$DE$153:$DG$274,MATCH($A683,'Hoja de Trabajo para listado'!$DE$153:$DE$1048576,0),MATCH((CUADRO!O$4&amp;$E683),'Hoja de Trabajo para listado'!$DE$151:$DG$151,0)),0)+IFERROR(INDEX('Hoja de Trabajo para listado'!$CD$155:$DC$1048576,MATCH($A683,'Hoja de Trabajo para listado'!$CD$155:$CD$1048576,0),MATCH((CUADRO!O$4&amp;$E683),'Hoja de Trabajo para listado'!$CD$151:$DC$151,0)),0)</f>
        <v>0</v>
      </c>
      <c r="P683" s="243">
        <f ca="1">+IFERROR(INDEX('Hoja de Trabajo para listado'!$A$155:$Z$1048576,MATCH($A683,'Hoja de Trabajo para listado'!$A$155:$A$1048576,0),MATCH((CUADRO!P$4&amp;$E683),'Hoja de Trabajo para listado'!$A$151:$Z$151,0)),0)+IFERROR(INDEX('Hoja de Trabajo para listado'!$AB$155:$BA$1048576,MATCH($A683,'Hoja de Trabajo para listado'!$AB$155:$AB$1048576,0),MATCH((CUADRO!P$4&amp;$E683),'Hoja de Trabajo para listado'!$AB$151:$BA$151,0)),0)+IFERROR(INDEX('Hoja de Trabajo para listado'!$BC$155:$CB$1048576,MATCH($A683,'Hoja de Trabajo para listado'!$BC$155:$BC$1048576,0),MATCH((CUADRO!P$4&amp;$E683),'Hoja de Trabajo para listado'!$BC$151:$CB$151,0)),0)+IFERROR(INDEX('Hoja de Trabajo para listado'!$DE$153:$DG$274,MATCH($A683,'Hoja de Trabajo para listado'!$DE$153:$DE$1048576,0),MATCH((CUADRO!P$4&amp;$E683),'Hoja de Trabajo para listado'!$DE$151:$DG$151,0)),0)+IFERROR(INDEX('Hoja de Trabajo para listado'!$CD$155:$DC$1048576,MATCH($A683,'Hoja de Trabajo para listado'!$CD$155:$CD$1048576,0),MATCH((CUADRO!P$4&amp;$E683),'Hoja de Trabajo para listado'!$CD$151:$DC$151,0)),0)</f>
        <v>0</v>
      </c>
      <c r="Q683" s="243">
        <f ca="1">+IFERROR(INDEX('Hoja de Trabajo para listado'!$A$155:$Z$1048576,MATCH($A683,'Hoja de Trabajo para listado'!$A$155:$A$1048576,0),MATCH((CUADRO!Q$4&amp;$E683),'Hoja de Trabajo para listado'!$A$151:$Z$151,0)),0)+IFERROR(INDEX('Hoja de Trabajo para listado'!$AB$155:$BA$1048576,MATCH($A683,'Hoja de Trabajo para listado'!$AB$155:$AB$1048576,0),MATCH((CUADRO!Q$4&amp;$E683),'Hoja de Trabajo para listado'!$AB$151:$BA$151,0)),0)+IFERROR(INDEX('Hoja de Trabajo para listado'!$BC$155:$CB$1048576,MATCH($A683,'Hoja de Trabajo para listado'!$BC$155:$BC$1048576,0),MATCH((CUADRO!Q$4&amp;$E683),'Hoja de Trabajo para listado'!$BC$151:$CB$151,0)),0)+IFERROR(INDEX('Hoja de Trabajo para listado'!$DE$153:$DG$274,MATCH($A683,'Hoja de Trabajo para listado'!$DE$153:$DE$1048576,0),MATCH((CUADRO!Q$4&amp;$E683),'Hoja de Trabajo para listado'!$DE$151:$DG$151,0)),0)+IFERROR(INDEX('Hoja de Trabajo para listado'!$CD$155:$DC$1048576,MATCH($A683,'Hoja de Trabajo para listado'!$CD$155:$CD$1048576,0),MATCH((CUADRO!Q$4&amp;$E683),'Hoja de Trabajo para listado'!$CD$151:$DC$151,0)),0)</f>
        <v>0</v>
      </c>
      <c r="R683" s="243">
        <f t="shared" ca="1" si="27"/>
        <v>0</v>
      </c>
      <c r="S683" s="249"/>
      <c r="T683" s="243">
        <f ca="1">+T684</f>
        <v>0</v>
      </c>
      <c r="U683" s="242">
        <f t="shared" si="28"/>
        <v>1</v>
      </c>
      <c r="V683" s="333" t="str">
        <f>+VLOOKUP(A683,bd_lista!$A$3:$E$592,5,FALSE)</f>
        <v>Gobiernos Autonomos Municipales</v>
      </c>
      <c r="W683" s="387" t="str">
        <f>+V683</f>
        <v>Gobiernos Autonomos Municipales</v>
      </c>
      <c r="X683" s="242">
        <f>+VLOOKUP(A683,[4]Sheet1!$A$13:$D$744,4,FALSE)</f>
        <v>0</v>
      </c>
      <c r="Y683" s="242" t="e">
        <f>+VLOOKUP(X683,bd_lista!$A$3:$C$592,3,FALSE)</f>
        <v>#N/A</v>
      </c>
      <c r="Z683" s="294">
        <f>+X683</f>
        <v>0</v>
      </c>
      <c r="AA683" s="295" t="e">
        <f>+Y683</f>
        <v>#N/A</v>
      </c>
    </row>
    <row r="684" spans="1:27" customFormat="1" ht="15" hidden="1" customHeight="1">
      <c r="A684" s="32">
        <v>1306</v>
      </c>
      <c r="B684" s="393"/>
      <c r="C684" s="247" t="str">
        <f>+VLOOKUP(A684,bd_lista!$A$3:$C$592,3,FALSE)</f>
        <v>Gobierno Autónomo Municipal de Colcapirhua</v>
      </c>
      <c r="D684" s="390"/>
      <c r="E684" s="244" t="s">
        <v>1305</v>
      </c>
      <c r="F684" s="243">
        <f ca="1">+IFERROR(INDEX('Hoja de Trabajo para listado'!$A$155:$Z$1048576,MATCH($A684,'Hoja de Trabajo para listado'!$A$155:$A$1048576,0),MATCH((CUADRO!F$4&amp;$E684),'Hoja de Trabajo para listado'!$A$151:$Z$151,0)),0)+IFERROR(INDEX('Hoja de Trabajo para listado'!$AB$155:$BA$1048576,MATCH($A684,'Hoja de Trabajo para listado'!$AB$155:$AB$1048576,0),MATCH((CUADRO!F$4&amp;$E684),'Hoja de Trabajo para listado'!$AB$151:$BA$151,0)),0)+IFERROR(INDEX('Hoja de Trabajo para listado'!$BC$155:$CB$1048576,MATCH($A684,'Hoja de Trabajo para listado'!$BC$155:$BC$1048576,0),MATCH((CUADRO!F$4&amp;$E684),'Hoja de Trabajo para listado'!$BC$151:$CB$151,0)),0)+IFERROR(INDEX('Hoja de Trabajo para listado'!$DE$153:$DG$274,MATCH($A684,'Hoja de Trabajo para listado'!$DE$153:$DE$1048576,0),MATCH((CUADRO!F$4&amp;$E684),'Hoja de Trabajo para listado'!$DE$151:$DG$151,0)),0)+IFERROR(INDEX('Hoja de Trabajo para listado'!$CD$155:$DC$1048576,MATCH($A684,'Hoja de Trabajo para listado'!$CD$155:$CD$1048576,0),MATCH((CUADRO!F$4&amp;$E684),'Hoja de Trabajo para listado'!$CD$151:$DC$151,0)),0)</f>
        <v>0</v>
      </c>
      <c r="G684" s="243">
        <f ca="1">+IFERROR(INDEX('Hoja de Trabajo para listado'!$A$155:$Z$1048576,MATCH($A684,'Hoja de Trabajo para listado'!$A$155:$A$1048576,0),MATCH((CUADRO!G$4&amp;$E684),'Hoja de Trabajo para listado'!$A$151:$Z$151,0)),0)+IFERROR(INDEX('Hoja de Trabajo para listado'!$AB$155:$BA$1048576,MATCH($A684,'Hoja de Trabajo para listado'!$AB$155:$AB$1048576,0),MATCH((CUADRO!G$4&amp;$E684),'Hoja de Trabajo para listado'!$AB$151:$BA$151,0)),0)+IFERROR(INDEX('Hoja de Trabajo para listado'!$BC$155:$CB$1048576,MATCH($A684,'Hoja de Trabajo para listado'!$BC$155:$BC$1048576,0),MATCH((CUADRO!G$4&amp;$E684),'Hoja de Trabajo para listado'!$BC$151:$CB$151,0)),0)+IFERROR(INDEX('Hoja de Trabajo para listado'!$DE$153:$DG$274,MATCH($A684,'Hoja de Trabajo para listado'!$DE$153:$DE$1048576,0),MATCH((CUADRO!G$4&amp;$E684),'Hoja de Trabajo para listado'!$DE$151:$DG$151,0)),0)+IFERROR(INDEX('Hoja de Trabajo para listado'!$CD$155:$DC$1048576,MATCH($A684,'Hoja de Trabajo para listado'!$CD$155:$CD$1048576,0),MATCH((CUADRO!G$4&amp;$E684),'Hoja de Trabajo para listado'!$CD$151:$DC$151,0)),0)</f>
        <v>0</v>
      </c>
      <c r="H684" s="243">
        <f ca="1">+IFERROR(INDEX('Hoja de Trabajo para listado'!$A$155:$Z$1048576,MATCH($A684,'Hoja de Trabajo para listado'!$A$155:$A$1048576,0),MATCH((CUADRO!H$4&amp;$E684),'Hoja de Trabajo para listado'!$A$151:$Z$151,0)),0)+IFERROR(INDEX('Hoja de Trabajo para listado'!$AB$155:$BA$1048576,MATCH($A684,'Hoja de Trabajo para listado'!$AB$155:$AB$1048576,0),MATCH((CUADRO!H$4&amp;$E684),'Hoja de Trabajo para listado'!$AB$151:$BA$151,0)),0)+IFERROR(INDEX('Hoja de Trabajo para listado'!$BC$155:$CB$1048576,MATCH($A684,'Hoja de Trabajo para listado'!$BC$155:$BC$1048576,0),MATCH((CUADRO!H$4&amp;$E684),'Hoja de Trabajo para listado'!$BC$151:$CB$151,0)),0)+IFERROR(INDEX('Hoja de Trabajo para listado'!$DE$153:$DG$274,MATCH($A684,'Hoja de Trabajo para listado'!$DE$153:$DE$1048576,0),MATCH((CUADRO!H$4&amp;$E684),'Hoja de Trabajo para listado'!$DE$151:$DG$151,0)),0)+IFERROR(INDEX('Hoja de Trabajo para listado'!$CD$155:$DC$1048576,MATCH($A684,'Hoja de Trabajo para listado'!$CD$155:$CD$1048576,0),MATCH((CUADRO!H$4&amp;$E684),'Hoja de Trabajo para listado'!$CD$151:$DC$151,0)),0)</f>
        <v>0</v>
      </c>
      <c r="I684" s="243">
        <f ca="1">+IFERROR(INDEX('Hoja de Trabajo para listado'!$A$155:$Z$1048576,MATCH($A684,'Hoja de Trabajo para listado'!$A$155:$A$1048576,0),MATCH((CUADRO!I$4&amp;$E684),'Hoja de Trabajo para listado'!$A$151:$Z$151,0)),0)+IFERROR(INDEX('Hoja de Trabajo para listado'!$AB$155:$BA$1048576,MATCH($A684,'Hoja de Trabajo para listado'!$AB$155:$AB$1048576,0),MATCH((CUADRO!I$4&amp;$E684),'Hoja de Trabajo para listado'!$AB$151:$BA$151,0)),0)+IFERROR(INDEX('Hoja de Trabajo para listado'!$BC$155:$CB$1048576,MATCH($A684,'Hoja de Trabajo para listado'!$BC$155:$BC$1048576,0),MATCH((CUADRO!I$4&amp;$E684),'Hoja de Trabajo para listado'!$BC$151:$CB$151,0)),0)+IFERROR(INDEX('Hoja de Trabajo para listado'!$DE$153:$DG$274,MATCH($A684,'Hoja de Trabajo para listado'!$DE$153:$DE$1048576,0),MATCH((CUADRO!I$4&amp;$E684),'Hoja de Trabajo para listado'!$DE$151:$DG$151,0)),0)+IFERROR(INDEX('Hoja de Trabajo para listado'!$CD$155:$DC$1048576,MATCH($A684,'Hoja de Trabajo para listado'!$CD$155:$CD$1048576,0),MATCH((CUADRO!I$4&amp;$E684),'Hoja de Trabajo para listado'!$CD$151:$DC$151,0)),0)</f>
        <v>0</v>
      </c>
      <c r="J684" s="243">
        <f ca="1">+IFERROR(INDEX('Hoja de Trabajo para listado'!$A$155:$Z$1048576,MATCH($A684,'Hoja de Trabajo para listado'!$A$155:$A$1048576,0),MATCH((CUADRO!J$4&amp;$E684),'Hoja de Trabajo para listado'!$A$151:$Z$151,0)),0)+IFERROR(INDEX('Hoja de Trabajo para listado'!$AB$155:$BA$1048576,MATCH($A684,'Hoja de Trabajo para listado'!$AB$155:$AB$1048576,0),MATCH((CUADRO!J$4&amp;$E684),'Hoja de Trabajo para listado'!$AB$151:$BA$151,0)),0)+IFERROR(INDEX('Hoja de Trabajo para listado'!$BC$155:$CB$1048576,MATCH($A684,'Hoja de Trabajo para listado'!$BC$155:$BC$1048576,0),MATCH((CUADRO!J$4&amp;$E684),'Hoja de Trabajo para listado'!$BC$151:$CB$151,0)),0)+IFERROR(INDEX('Hoja de Trabajo para listado'!$DE$153:$DG$274,MATCH($A684,'Hoja de Trabajo para listado'!$DE$153:$DE$1048576,0),MATCH((CUADRO!J$4&amp;$E684),'Hoja de Trabajo para listado'!$DE$151:$DG$151,0)),0)+IFERROR(INDEX('Hoja de Trabajo para listado'!$CD$155:$DC$1048576,MATCH($A684,'Hoja de Trabajo para listado'!$CD$155:$CD$1048576,0),MATCH((CUADRO!J$4&amp;$E684),'Hoja de Trabajo para listado'!$CD$151:$DC$151,0)),0)</f>
        <v>0</v>
      </c>
      <c r="K684" s="243">
        <f ca="1">+IFERROR(INDEX('Hoja de Trabajo para listado'!$A$155:$Z$1048576,MATCH($A684,'Hoja de Trabajo para listado'!$A$155:$A$1048576,0),MATCH((CUADRO!K$4&amp;$E684),'Hoja de Trabajo para listado'!$A$151:$Z$151,0)),0)+IFERROR(INDEX('Hoja de Trabajo para listado'!$AB$155:$BA$1048576,MATCH($A684,'Hoja de Trabajo para listado'!$AB$155:$AB$1048576,0),MATCH((CUADRO!K$4&amp;$E684),'Hoja de Trabajo para listado'!$AB$151:$BA$151,0)),0)+IFERROR(INDEX('Hoja de Trabajo para listado'!$BC$155:$CB$1048576,MATCH($A684,'Hoja de Trabajo para listado'!$BC$155:$BC$1048576,0),MATCH((CUADRO!K$4&amp;$E684),'Hoja de Trabajo para listado'!$BC$151:$CB$151,0)),0)+IFERROR(INDEX('Hoja de Trabajo para listado'!$DE$153:$DG$274,MATCH($A684,'Hoja de Trabajo para listado'!$DE$153:$DE$1048576,0),MATCH((CUADRO!K$4&amp;$E684),'Hoja de Trabajo para listado'!$DE$151:$DG$151,0)),0)+IFERROR(INDEX('Hoja de Trabajo para listado'!$CD$155:$DC$1048576,MATCH($A684,'Hoja de Trabajo para listado'!$CD$155:$CD$1048576,0),MATCH((CUADRO!K$4&amp;$E684),'Hoja de Trabajo para listado'!$CD$151:$DC$151,0)),0)</f>
        <v>0</v>
      </c>
      <c r="L684" s="243">
        <f ca="1">+IFERROR(INDEX('Hoja de Trabajo para listado'!$A$155:$Z$1048576,MATCH($A684,'Hoja de Trabajo para listado'!$A$155:$A$1048576,0),MATCH((CUADRO!L$4&amp;$E684),'Hoja de Trabajo para listado'!$A$151:$Z$151,0)),0)+IFERROR(INDEX('Hoja de Trabajo para listado'!$AB$155:$BA$1048576,MATCH($A684,'Hoja de Trabajo para listado'!$AB$155:$AB$1048576,0),MATCH((CUADRO!L$4&amp;$E684),'Hoja de Trabajo para listado'!$AB$151:$BA$151,0)),0)+IFERROR(INDEX('Hoja de Trabajo para listado'!$BC$155:$CB$1048576,MATCH($A684,'Hoja de Trabajo para listado'!$BC$155:$BC$1048576,0),MATCH((CUADRO!L$4&amp;$E684),'Hoja de Trabajo para listado'!$BC$151:$CB$151,0)),0)+IFERROR(INDEX('Hoja de Trabajo para listado'!$DE$153:$DG$274,MATCH($A684,'Hoja de Trabajo para listado'!$DE$153:$DE$1048576,0),MATCH((CUADRO!L$4&amp;$E684),'Hoja de Trabajo para listado'!$DE$151:$DG$151,0)),0)+IFERROR(INDEX('Hoja de Trabajo para listado'!$CD$155:$DC$1048576,MATCH($A684,'Hoja de Trabajo para listado'!$CD$155:$CD$1048576,0),MATCH((CUADRO!L$4&amp;$E684),'Hoja de Trabajo para listado'!$CD$151:$DC$151,0)),0)</f>
        <v>0</v>
      </c>
      <c r="M684" s="243">
        <f ca="1">+IFERROR(INDEX('Hoja de Trabajo para listado'!$A$155:$Z$1048576,MATCH($A684,'Hoja de Trabajo para listado'!$A$155:$A$1048576,0),MATCH((CUADRO!M$4&amp;$E684),'Hoja de Trabajo para listado'!$A$151:$Z$151,0)),0)+IFERROR(INDEX('Hoja de Trabajo para listado'!$AB$155:$BA$1048576,MATCH($A684,'Hoja de Trabajo para listado'!$AB$155:$AB$1048576,0),MATCH((CUADRO!M$4&amp;$E684),'Hoja de Trabajo para listado'!$AB$151:$BA$151,0)),0)+IFERROR(INDEX('Hoja de Trabajo para listado'!$BC$155:$CB$1048576,MATCH($A684,'Hoja de Trabajo para listado'!$BC$155:$BC$1048576,0),MATCH((CUADRO!M$4&amp;$E684),'Hoja de Trabajo para listado'!$BC$151:$CB$151,0)),0)+IFERROR(INDEX('Hoja de Trabajo para listado'!$DE$153:$DG$274,MATCH($A684,'Hoja de Trabajo para listado'!$DE$153:$DE$1048576,0),MATCH((CUADRO!M$4&amp;$E684),'Hoja de Trabajo para listado'!$DE$151:$DG$151,0)),0)+IFERROR(INDEX('Hoja de Trabajo para listado'!$CD$155:$DC$1048576,MATCH($A684,'Hoja de Trabajo para listado'!$CD$155:$CD$1048576,0),MATCH((CUADRO!M$4&amp;$E684),'Hoja de Trabajo para listado'!$CD$151:$DC$151,0)),0)</f>
        <v>0</v>
      </c>
      <c r="N684" s="243">
        <f ca="1">+IFERROR(INDEX('Hoja de Trabajo para listado'!$A$155:$Z$1048576,MATCH($A684,'Hoja de Trabajo para listado'!$A$155:$A$1048576,0),MATCH((CUADRO!N$4&amp;$E684),'Hoja de Trabajo para listado'!$A$151:$Z$151,0)),0)+IFERROR(INDEX('Hoja de Trabajo para listado'!$AB$155:$BA$1048576,MATCH($A684,'Hoja de Trabajo para listado'!$AB$155:$AB$1048576,0),MATCH((CUADRO!N$4&amp;$E684),'Hoja de Trabajo para listado'!$AB$151:$BA$151,0)),0)+IFERROR(INDEX('Hoja de Trabajo para listado'!$BC$155:$CB$1048576,MATCH($A684,'Hoja de Trabajo para listado'!$BC$155:$BC$1048576,0),MATCH((CUADRO!N$4&amp;$E684),'Hoja de Trabajo para listado'!$BC$151:$CB$151,0)),0)+IFERROR(INDEX('Hoja de Trabajo para listado'!$DE$153:$DG$274,MATCH($A684,'Hoja de Trabajo para listado'!$DE$153:$DE$1048576,0),MATCH((CUADRO!N$4&amp;$E684),'Hoja de Trabajo para listado'!$DE$151:$DG$151,0)),0)+IFERROR(INDEX('Hoja de Trabajo para listado'!$CD$155:$DC$1048576,MATCH($A684,'Hoja de Trabajo para listado'!$CD$155:$CD$1048576,0),MATCH((CUADRO!N$4&amp;$E684),'Hoja de Trabajo para listado'!$CD$151:$DC$151,0)),0)</f>
        <v>0</v>
      </c>
      <c r="O684" s="243">
        <f ca="1">+IFERROR(INDEX('Hoja de Trabajo para listado'!$A$155:$Z$1048576,MATCH($A684,'Hoja de Trabajo para listado'!$A$155:$A$1048576,0),MATCH((CUADRO!O$4&amp;$E684),'Hoja de Trabajo para listado'!$A$151:$Z$151,0)),0)+IFERROR(INDEX('Hoja de Trabajo para listado'!$AB$155:$BA$1048576,MATCH($A684,'Hoja de Trabajo para listado'!$AB$155:$AB$1048576,0),MATCH((CUADRO!O$4&amp;$E684),'Hoja de Trabajo para listado'!$AB$151:$BA$151,0)),0)+IFERROR(INDEX('Hoja de Trabajo para listado'!$BC$155:$CB$1048576,MATCH($A684,'Hoja de Trabajo para listado'!$BC$155:$BC$1048576,0),MATCH((CUADRO!O$4&amp;$E684),'Hoja de Trabajo para listado'!$BC$151:$CB$151,0)),0)+IFERROR(INDEX('Hoja de Trabajo para listado'!$DE$153:$DG$274,MATCH($A684,'Hoja de Trabajo para listado'!$DE$153:$DE$1048576,0),MATCH((CUADRO!O$4&amp;$E684),'Hoja de Trabajo para listado'!$DE$151:$DG$151,0)),0)+IFERROR(INDEX('Hoja de Trabajo para listado'!$CD$155:$DC$1048576,MATCH($A684,'Hoja de Trabajo para listado'!$CD$155:$CD$1048576,0),MATCH((CUADRO!O$4&amp;$E684),'Hoja de Trabajo para listado'!$CD$151:$DC$151,0)),0)</f>
        <v>0</v>
      </c>
      <c r="P684" s="243">
        <f ca="1">+IFERROR(INDEX('Hoja de Trabajo para listado'!$A$155:$Z$1048576,MATCH($A684,'Hoja de Trabajo para listado'!$A$155:$A$1048576,0),MATCH((CUADRO!P$4&amp;$E684),'Hoja de Trabajo para listado'!$A$151:$Z$151,0)),0)+IFERROR(INDEX('Hoja de Trabajo para listado'!$AB$155:$BA$1048576,MATCH($A684,'Hoja de Trabajo para listado'!$AB$155:$AB$1048576,0),MATCH((CUADRO!P$4&amp;$E684),'Hoja de Trabajo para listado'!$AB$151:$BA$151,0)),0)+IFERROR(INDEX('Hoja de Trabajo para listado'!$BC$155:$CB$1048576,MATCH($A684,'Hoja de Trabajo para listado'!$BC$155:$BC$1048576,0),MATCH((CUADRO!P$4&amp;$E684),'Hoja de Trabajo para listado'!$BC$151:$CB$151,0)),0)+IFERROR(INDEX('Hoja de Trabajo para listado'!$DE$153:$DG$274,MATCH($A684,'Hoja de Trabajo para listado'!$DE$153:$DE$1048576,0),MATCH((CUADRO!P$4&amp;$E684),'Hoja de Trabajo para listado'!$DE$151:$DG$151,0)),0)+IFERROR(INDEX('Hoja de Trabajo para listado'!$CD$155:$DC$1048576,MATCH($A684,'Hoja de Trabajo para listado'!$CD$155:$CD$1048576,0),MATCH((CUADRO!P$4&amp;$E684),'Hoja de Trabajo para listado'!$CD$151:$DC$151,0)),0)</f>
        <v>0</v>
      </c>
      <c r="Q684" s="243">
        <f ca="1">+IFERROR(INDEX('Hoja de Trabajo para listado'!$A$155:$Z$1048576,MATCH($A684,'Hoja de Trabajo para listado'!$A$155:$A$1048576,0),MATCH((CUADRO!Q$4&amp;$E684),'Hoja de Trabajo para listado'!$A$151:$Z$151,0)),0)+IFERROR(INDEX('Hoja de Trabajo para listado'!$AB$155:$BA$1048576,MATCH($A684,'Hoja de Trabajo para listado'!$AB$155:$AB$1048576,0),MATCH((CUADRO!Q$4&amp;$E684),'Hoja de Trabajo para listado'!$AB$151:$BA$151,0)),0)+IFERROR(INDEX('Hoja de Trabajo para listado'!$BC$155:$CB$1048576,MATCH($A684,'Hoja de Trabajo para listado'!$BC$155:$BC$1048576,0),MATCH((CUADRO!Q$4&amp;$E684),'Hoja de Trabajo para listado'!$BC$151:$CB$151,0)),0)+IFERROR(INDEX('Hoja de Trabajo para listado'!$DE$153:$DG$274,MATCH($A684,'Hoja de Trabajo para listado'!$DE$153:$DE$1048576,0),MATCH((CUADRO!Q$4&amp;$E684),'Hoja de Trabajo para listado'!$DE$151:$DG$151,0)),0)+IFERROR(INDEX('Hoja de Trabajo para listado'!$CD$155:$DC$1048576,MATCH($A684,'Hoja de Trabajo para listado'!$CD$155:$CD$1048576,0),MATCH((CUADRO!Q$4&amp;$E684),'Hoja de Trabajo para listado'!$CD$151:$DC$151,0)),0)</f>
        <v>0</v>
      </c>
      <c r="R684" s="243">
        <f t="shared" ca="1" si="27"/>
        <v>0</v>
      </c>
      <c r="S684" s="249">
        <f ca="1">+R683+R684</f>
        <v>0</v>
      </c>
      <c r="T684" s="243">
        <f ca="1">+S684</f>
        <v>0</v>
      </c>
      <c r="U684" s="242">
        <f t="shared" si="28"/>
        <v>2</v>
      </c>
      <c r="V684" s="333" t="str">
        <f>+VLOOKUP(A684,bd_lista!$A$3:$E$592,5,FALSE)</f>
        <v>Gobiernos Autonomos Municipales</v>
      </c>
      <c r="W684" s="388"/>
      <c r="X684" s="242">
        <f>+VLOOKUP(A684,[4]Sheet1!$A$13:$D$744,4,FALSE)</f>
        <v>0</v>
      </c>
      <c r="Y684" s="242" t="e">
        <f>+VLOOKUP(X684,bd_lista!$A$3:$C$592,3,FALSE)</f>
        <v>#N/A</v>
      </c>
      <c r="Z684" s="292"/>
      <c r="AA684" s="293"/>
    </row>
    <row r="685" spans="1:27" customFormat="1" ht="15" hidden="1" customHeight="1">
      <c r="A685" s="250">
        <v>1307</v>
      </c>
      <c r="B685" s="392">
        <f>+A685</f>
        <v>1307</v>
      </c>
      <c r="C685" s="247" t="str">
        <f>+VLOOKUP(A685,bd_lista!$A$3:$C$592,3,FALSE)</f>
        <v>Gobierno Autónomo Municipal de Aiquile</v>
      </c>
      <c r="D685" s="389" t="str">
        <f>+C685</f>
        <v>Gobierno Autónomo Municipal de Aiquile</v>
      </c>
      <c r="E685" s="242" t="s">
        <v>1304</v>
      </c>
      <c r="F685" s="243">
        <f ca="1">+IFERROR(INDEX('Hoja de Trabajo para listado'!$A$155:$Z$1048576,MATCH($A685,'Hoja de Trabajo para listado'!$A$155:$A$1048576,0),MATCH((CUADRO!F$4&amp;$E685),'Hoja de Trabajo para listado'!$A$151:$Z$151,0)),0)+IFERROR(INDEX('Hoja de Trabajo para listado'!$AB$155:$BA$1048576,MATCH($A685,'Hoja de Trabajo para listado'!$AB$155:$AB$1048576,0),MATCH((CUADRO!F$4&amp;$E685),'Hoja de Trabajo para listado'!$AB$151:$BA$151,0)),0)+IFERROR(INDEX('Hoja de Trabajo para listado'!$BC$155:$CB$1048576,MATCH($A685,'Hoja de Trabajo para listado'!$BC$155:$BC$1048576,0),MATCH((CUADRO!F$4&amp;$E685),'Hoja de Trabajo para listado'!$BC$151:$CB$151,0)),0)+IFERROR(INDEX('Hoja de Trabajo para listado'!$DE$153:$DG$274,MATCH($A685,'Hoja de Trabajo para listado'!$DE$153:$DE$1048576,0),MATCH((CUADRO!F$4&amp;$E685),'Hoja de Trabajo para listado'!$DE$151:$DG$151,0)),0)+IFERROR(INDEX('Hoja de Trabajo para listado'!$CD$155:$DC$1048576,MATCH($A685,'Hoja de Trabajo para listado'!$CD$155:$CD$1048576,0),MATCH((CUADRO!F$4&amp;$E685),'Hoja de Trabajo para listado'!$CD$151:$DC$151,0)),0)</f>
        <v>0</v>
      </c>
      <c r="G685" s="243">
        <f ca="1">+IFERROR(INDEX('Hoja de Trabajo para listado'!$A$155:$Z$1048576,MATCH($A685,'Hoja de Trabajo para listado'!$A$155:$A$1048576,0),MATCH((CUADRO!G$4&amp;$E685),'Hoja de Trabajo para listado'!$A$151:$Z$151,0)),0)+IFERROR(INDEX('Hoja de Trabajo para listado'!$AB$155:$BA$1048576,MATCH($A685,'Hoja de Trabajo para listado'!$AB$155:$AB$1048576,0),MATCH((CUADRO!G$4&amp;$E685),'Hoja de Trabajo para listado'!$AB$151:$BA$151,0)),0)+IFERROR(INDEX('Hoja de Trabajo para listado'!$BC$155:$CB$1048576,MATCH($A685,'Hoja de Trabajo para listado'!$BC$155:$BC$1048576,0),MATCH((CUADRO!G$4&amp;$E685),'Hoja de Trabajo para listado'!$BC$151:$CB$151,0)),0)+IFERROR(INDEX('Hoja de Trabajo para listado'!$DE$153:$DG$274,MATCH($A685,'Hoja de Trabajo para listado'!$DE$153:$DE$1048576,0),MATCH((CUADRO!G$4&amp;$E685),'Hoja de Trabajo para listado'!$DE$151:$DG$151,0)),0)+IFERROR(INDEX('Hoja de Trabajo para listado'!$CD$155:$DC$1048576,MATCH($A685,'Hoja de Trabajo para listado'!$CD$155:$CD$1048576,0),MATCH((CUADRO!G$4&amp;$E685),'Hoja de Trabajo para listado'!$CD$151:$DC$151,0)),0)</f>
        <v>0</v>
      </c>
      <c r="H685" s="243">
        <f ca="1">+IFERROR(INDEX('Hoja de Trabajo para listado'!$A$155:$Z$1048576,MATCH($A685,'Hoja de Trabajo para listado'!$A$155:$A$1048576,0),MATCH((CUADRO!H$4&amp;$E685),'Hoja de Trabajo para listado'!$A$151:$Z$151,0)),0)+IFERROR(INDEX('Hoja de Trabajo para listado'!$AB$155:$BA$1048576,MATCH($A685,'Hoja de Trabajo para listado'!$AB$155:$AB$1048576,0),MATCH((CUADRO!H$4&amp;$E685),'Hoja de Trabajo para listado'!$AB$151:$BA$151,0)),0)+IFERROR(INDEX('Hoja de Trabajo para listado'!$BC$155:$CB$1048576,MATCH($A685,'Hoja de Trabajo para listado'!$BC$155:$BC$1048576,0),MATCH((CUADRO!H$4&amp;$E685),'Hoja de Trabajo para listado'!$BC$151:$CB$151,0)),0)+IFERROR(INDEX('Hoja de Trabajo para listado'!$DE$153:$DG$274,MATCH($A685,'Hoja de Trabajo para listado'!$DE$153:$DE$1048576,0),MATCH((CUADRO!H$4&amp;$E685),'Hoja de Trabajo para listado'!$DE$151:$DG$151,0)),0)+IFERROR(INDEX('Hoja de Trabajo para listado'!$CD$155:$DC$1048576,MATCH($A685,'Hoja de Trabajo para listado'!$CD$155:$CD$1048576,0),MATCH((CUADRO!H$4&amp;$E685),'Hoja de Trabajo para listado'!$CD$151:$DC$151,0)),0)</f>
        <v>0</v>
      </c>
      <c r="I685" s="243">
        <f ca="1">+IFERROR(INDEX('Hoja de Trabajo para listado'!$A$155:$Z$1048576,MATCH($A685,'Hoja de Trabajo para listado'!$A$155:$A$1048576,0),MATCH((CUADRO!I$4&amp;$E685),'Hoja de Trabajo para listado'!$A$151:$Z$151,0)),0)+IFERROR(INDEX('Hoja de Trabajo para listado'!$AB$155:$BA$1048576,MATCH($A685,'Hoja de Trabajo para listado'!$AB$155:$AB$1048576,0),MATCH((CUADRO!I$4&amp;$E685),'Hoja de Trabajo para listado'!$AB$151:$BA$151,0)),0)+IFERROR(INDEX('Hoja de Trabajo para listado'!$BC$155:$CB$1048576,MATCH($A685,'Hoja de Trabajo para listado'!$BC$155:$BC$1048576,0),MATCH((CUADRO!I$4&amp;$E685),'Hoja de Trabajo para listado'!$BC$151:$CB$151,0)),0)+IFERROR(INDEX('Hoja de Trabajo para listado'!$DE$153:$DG$274,MATCH($A685,'Hoja de Trabajo para listado'!$DE$153:$DE$1048576,0),MATCH((CUADRO!I$4&amp;$E685),'Hoja de Trabajo para listado'!$DE$151:$DG$151,0)),0)+IFERROR(INDEX('Hoja de Trabajo para listado'!$CD$155:$DC$1048576,MATCH($A685,'Hoja de Trabajo para listado'!$CD$155:$CD$1048576,0),MATCH((CUADRO!I$4&amp;$E685),'Hoja de Trabajo para listado'!$CD$151:$DC$151,0)),0)</f>
        <v>0</v>
      </c>
      <c r="J685" s="243">
        <f ca="1">+IFERROR(INDEX('Hoja de Trabajo para listado'!$A$155:$Z$1048576,MATCH($A685,'Hoja de Trabajo para listado'!$A$155:$A$1048576,0),MATCH((CUADRO!J$4&amp;$E685),'Hoja de Trabajo para listado'!$A$151:$Z$151,0)),0)+IFERROR(INDEX('Hoja de Trabajo para listado'!$AB$155:$BA$1048576,MATCH($A685,'Hoja de Trabajo para listado'!$AB$155:$AB$1048576,0),MATCH((CUADRO!J$4&amp;$E685),'Hoja de Trabajo para listado'!$AB$151:$BA$151,0)),0)+IFERROR(INDEX('Hoja de Trabajo para listado'!$BC$155:$CB$1048576,MATCH($A685,'Hoja de Trabajo para listado'!$BC$155:$BC$1048576,0),MATCH((CUADRO!J$4&amp;$E685),'Hoja de Trabajo para listado'!$BC$151:$CB$151,0)),0)+IFERROR(INDEX('Hoja de Trabajo para listado'!$DE$153:$DG$274,MATCH($A685,'Hoja de Trabajo para listado'!$DE$153:$DE$1048576,0),MATCH((CUADRO!J$4&amp;$E685),'Hoja de Trabajo para listado'!$DE$151:$DG$151,0)),0)+IFERROR(INDEX('Hoja de Trabajo para listado'!$CD$155:$DC$1048576,MATCH($A685,'Hoja de Trabajo para listado'!$CD$155:$CD$1048576,0),MATCH((CUADRO!J$4&amp;$E685),'Hoja de Trabajo para listado'!$CD$151:$DC$151,0)),0)</f>
        <v>0</v>
      </c>
      <c r="K685" s="243">
        <f ca="1">+IFERROR(INDEX('Hoja de Trabajo para listado'!$A$155:$Z$1048576,MATCH($A685,'Hoja de Trabajo para listado'!$A$155:$A$1048576,0),MATCH((CUADRO!K$4&amp;$E685),'Hoja de Trabajo para listado'!$A$151:$Z$151,0)),0)+IFERROR(INDEX('Hoja de Trabajo para listado'!$AB$155:$BA$1048576,MATCH($A685,'Hoja de Trabajo para listado'!$AB$155:$AB$1048576,0),MATCH((CUADRO!K$4&amp;$E685),'Hoja de Trabajo para listado'!$AB$151:$BA$151,0)),0)+IFERROR(INDEX('Hoja de Trabajo para listado'!$BC$155:$CB$1048576,MATCH($A685,'Hoja de Trabajo para listado'!$BC$155:$BC$1048576,0),MATCH((CUADRO!K$4&amp;$E685),'Hoja de Trabajo para listado'!$BC$151:$CB$151,0)),0)+IFERROR(INDEX('Hoja de Trabajo para listado'!$DE$153:$DG$274,MATCH($A685,'Hoja de Trabajo para listado'!$DE$153:$DE$1048576,0),MATCH((CUADRO!K$4&amp;$E685),'Hoja de Trabajo para listado'!$DE$151:$DG$151,0)),0)+IFERROR(INDEX('Hoja de Trabajo para listado'!$CD$155:$DC$1048576,MATCH($A685,'Hoja de Trabajo para listado'!$CD$155:$CD$1048576,0),MATCH((CUADRO!K$4&amp;$E685),'Hoja de Trabajo para listado'!$CD$151:$DC$151,0)),0)</f>
        <v>0</v>
      </c>
      <c r="L685" s="243">
        <f ca="1">+IFERROR(INDEX('Hoja de Trabajo para listado'!$A$155:$Z$1048576,MATCH($A685,'Hoja de Trabajo para listado'!$A$155:$A$1048576,0),MATCH((CUADRO!L$4&amp;$E685),'Hoja de Trabajo para listado'!$A$151:$Z$151,0)),0)+IFERROR(INDEX('Hoja de Trabajo para listado'!$AB$155:$BA$1048576,MATCH($A685,'Hoja de Trabajo para listado'!$AB$155:$AB$1048576,0),MATCH((CUADRO!L$4&amp;$E685),'Hoja de Trabajo para listado'!$AB$151:$BA$151,0)),0)+IFERROR(INDEX('Hoja de Trabajo para listado'!$BC$155:$CB$1048576,MATCH($A685,'Hoja de Trabajo para listado'!$BC$155:$BC$1048576,0),MATCH((CUADRO!L$4&amp;$E685),'Hoja de Trabajo para listado'!$BC$151:$CB$151,0)),0)+IFERROR(INDEX('Hoja de Trabajo para listado'!$DE$153:$DG$274,MATCH($A685,'Hoja de Trabajo para listado'!$DE$153:$DE$1048576,0),MATCH((CUADRO!L$4&amp;$E685),'Hoja de Trabajo para listado'!$DE$151:$DG$151,0)),0)+IFERROR(INDEX('Hoja de Trabajo para listado'!$CD$155:$DC$1048576,MATCH($A685,'Hoja de Trabajo para listado'!$CD$155:$CD$1048576,0),MATCH((CUADRO!L$4&amp;$E685),'Hoja de Trabajo para listado'!$CD$151:$DC$151,0)),0)</f>
        <v>0</v>
      </c>
      <c r="M685" s="243">
        <f ca="1">+IFERROR(INDEX('Hoja de Trabajo para listado'!$A$155:$Z$1048576,MATCH($A685,'Hoja de Trabajo para listado'!$A$155:$A$1048576,0),MATCH((CUADRO!M$4&amp;$E685),'Hoja de Trabajo para listado'!$A$151:$Z$151,0)),0)+IFERROR(INDEX('Hoja de Trabajo para listado'!$AB$155:$BA$1048576,MATCH($A685,'Hoja de Trabajo para listado'!$AB$155:$AB$1048576,0),MATCH((CUADRO!M$4&amp;$E685),'Hoja de Trabajo para listado'!$AB$151:$BA$151,0)),0)+IFERROR(INDEX('Hoja de Trabajo para listado'!$BC$155:$CB$1048576,MATCH($A685,'Hoja de Trabajo para listado'!$BC$155:$BC$1048576,0),MATCH((CUADRO!M$4&amp;$E685),'Hoja de Trabajo para listado'!$BC$151:$CB$151,0)),0)+IFERROR(INDEX('Hoja de Trabajo para listado'!$DE$153:$DG$274,MATCH($A685,'Hoja de Trabajo para listado'!$DE$153:$DE$1048576,0),MATCH((CUADRO!M$4&amp;$E685),'Hoja de Trabajo para listado'!$DE$151:$DG$151,0)),0)+IFERROR(INDEX('Hoja de Trabajo para listado'!$CD$155:$DC$1048576,MATCH($A685,'Hoja de Trabajo para listado'!$CD$155:$CD$1048576,0),MATCH((CUADRO!M$4&amp;$E685),'Hoja de Trabajo para listado'!$CD$151:$DC$151,0)),0)</f>
        <v>0</v>
      </c>
      <c r="N685" s="243">
        <f ca="1">+IFERROR(INDEX('Hoja de Trabajo para listado'!$A$155:$Z$1048576,MATCH($A685,'Hoja de Trabajo para listado'!$A$155:$A$1048576,0),MATCH((CUADRO!N$4&amp;$E685),'Hoja de Trabajo para listado'!$A$151:$Z$151,0)),0)+IFERROR(INDEX('Hoja de Trabajo para listado'!$AB$155:$BA$1048576,MATCH($A685,'Hoja de Trabajo para listado'!$AB$155:$AB$1048576,0),MATCH((CUADRO!N$4&amp;$E685),'Hoja de Trabajo para listado'!$AB$151:$BA$151,0)),0)+IFERROR(INDEX('Hoja de Trabajo para listado'!$BC$155:$CB$1048576,MATCH($A685,'Hoja de Trabajo para listado'!$BC$155:$BC$1048576,0),MATCH((CUADRO!N$4&amp;$E685),'Hoja de Trabajo para listado'!$BC$151:$CB$151,0)),0)+IFERROR(INDEX('Hoja de Trabajo para listado'!$DE$153:$DG$274,MATCH($A685,'Hoja de Trabajo para listado'!$DE$153:$DE$1048576,0),MATCH((CUADRO!N$4&amp;$E685),'Hoja de Trabajo para listado'!$DE$151:$DG$151,0)),0)+IFERROR(INDEX('Hoja de Trabajo para listado'!$CD$155:$DC$1048576,MATCH($A685,'Hoja de Trabajo para listado'!$CD$155:$CD$1048576,0),MATCH((CUADRO!N$4&amp;$E685),'Hoja de Trabajo para listado'!$CD$151:$DC$151,0)),0)</f>
        <v>0</v>
      </c>
      <c r="O685" s="243">
        <f ca="1">+IFERROR(INDEX('Hoja de Trabajo para listado'!$A$155:$Z$1048576,MATCH($A685,'Hoja de Trabajo para listado'!$A$155:$A$1048576,0),MATCH((CUADRO!O$4&amp;$E685),'Hoja de Trabajo para listado'!$A$151:$Z$151,0)),0)+IFERROR(INDEX('Hoja de Trabajo para listado'!$AB$155:$BA$1048576,MATCH($A685,'Hoja de Trabajo para listado'!$AB$155:$AB$1048576,0),MATCH((CUADRO!O$4&amp;$E685),'Hoja de Trabajo para listado'!$AB$151:$BA$151,0)),0)+IFERROR(INDEX('Hoja de Trabajo para listado'!$BC$155:$CB$1048576,MATCH($A685,'Hoja de Trabajo para listado'!$BC$155:$BC$1048576,0),MATCH((CUADRO!O$4&amp;$E685),'Hoja de Trabajo para listado'!$BC$151:$CB$151,0)),0)+IFERROR(INDEX('Hoja de Trabajo para listado'!$DE$153:$DG$274,MATCH($A685,'Hoja de Trabajo para listado'!$DE$153:$DE$1048576,0),MATCH((CUADRO!O$4&amp;$E685),'Hoja de Trabajo para listado'!$DE$151:$DG$151,0)),0)+IFERROR(INDEX('Hoja de Trabajo para listado'!$CD$155:$DC$1048576,MATCH($A685,'Hoja de Trabajo para listado'!$CD$155:$CD$1048576,0),MATCH((CUADRO!O$4&amp;$E685),'Hoja de Trabajo para listado'!$CD$151:$DC$151,0)),0)</f>
        <v>0</v>
      </c>
      <c r="P685" s="243">
        <f ca="1">+IFERROR(INDEX('Hoja de Trabajo para listado'!$A$155:$Z$1048576,MATCH($A685,'Hoja de Trabajo para listado'!$A$155:$A$1048576,0),MATCH((CUADRO!P$4&amp;$E685),'Hoja de Trabajo para listado'!$A$151:$Z$151,0)),0)+IFERROR(INDEX('Hoja de Trabajo para listado'!$AB$155:$BA$1048576,MATCH($A685,'Hoja de Trabajo para listado'!$AB$155:$AB$1048576,0),MATCH((CUADRO!P$4&amp;$E685),'Hoja de Trabajo para listado'!$AB$151:$BA$151,0)),0)+IFERROR(INDEX('Hoja de Trabajo para listado'!$BC$155:$CB$1048576,MATCH($A685,'Hoja de Trabajo para listado'!$BC$155:$BC$1048576,0),MATCH((CUADRO!P$4&amp;$E685),'Hoja de Trabajo para listado'!$BC$151:$CB$151,0)),0)+IFERROR(INDEX('Hoja de Trabajo para listado'!$DE$153:$DG$274,MATCH($A685,'Hoja de Trabajo para listado'!$DE$153:$DE$1048576,0),MATCH((CUADRO!P$4&amp;$E685),'Hoja de Trabajo para listado'!$DE$151:$DG$151,0)),0)+IFERROR(INDEX('Hoja de Trabajo para listado'!$CD$155:$DC$1048576,MATCH($A685,'Hoja de Trabajo para listado'!$CD$155:$CD$1048576,0),MATCH((CUADRO!P$4&amp;$E685),'Hoja de Trabajo para listado'!$CD$151:$DC$151,0)),0)</f>
        <v>0</v>
      </c>
      <c r="Q685" s="243">
        <f ca="1">+IFERROR(INDEX('Hoja de Trabajo para listado'!$A$155:$Z$1048576,MATCH($A685,'Hoja de Trabajo para listado'!$A$155:$A$1048576,0),MATCH((CUADRO!Q$4&amp;$E685),'Hoja de Trabajo para listado'!$A$151:$Z$151,0)),0)+IFERROR(INDEX('Hoja de Trabajo para listado'!$AB$155:$BA$1048576,MATCH($A685,'Hoja de Trabajo para listado'!$AB$155:$AB$1048576,0),MATCH((CUADRO!Q$4&amp;$E685),'Hoja de Trabajo para listado'!$AB$151:$BA$151,0)),0)+IFERROR(INDEX('Hoja de Trabajo para listado'!$BC$155:$CB$1048576,MATCH($A685,'Hoja de Trabajo para listado'!$BC$155:$BC$1048576,0),MATCH((CUADRO!Q$4&amp;$E685),'Hoja de Trabajo para listado'!$BC$151:$CB$151,0)),0)+IFERROR(INDEX('Hoja de Trabajo para listado'!$DE$153:$DG$274,MATCH($A685,'Hoja de Trabajo para listado'!$DE$153:$DE$1048576,0),MATCH((CUADRO!Q$4&amp;$E685),'Hoja de Trabajo para listado'!$DE$151:$DG$151,0)),0)+IFERROR(INDEX('Hoja de Trabajo para listado'!$CD$155:$DC$1048576,MATCH($A685,'Hoja de Trabajo para listado'!$CD$155:$CD$1048576,0),MATCH((CUADRO!Q$4&amp;$E685),'Hoja de Trabajo para listado'!$CD$151:$DC$151,0)),0)</f>
        <v>0</v>
      </c>
      <c r="R685" s="243">
        <f t="shared" ca="1" si="27"/>
        <v>0</v>
      </c>
      <c r="S685" s="249"/>
      <c r="T685" s="243">
        <f ca="1">+T686</f>
        <v>0</v>
      </c>
      <c r="U685" s="242">
        <f t="shared" si="28"/>
        <v>1</v>
      </c>
      <c r="V685" s="333" t="str">
        <f>+VLOOKUP(A685,bd_lista!$A$3:$E$592,5,FALSE)</f>
        <v>Gobiernos Autonomos Municipales</v>
      </c>
      <c r="W685" s="387" t="str">
        <f>+V685</f>
        <v>Gobiernos Autonomos Municipales</v>
      </c>
      <c r="X685" s="242">
        <f>+VLOOKUP(A685,[4]Sheet1!$A$13:$D$744,4,FALSE)</f>
        <v>0</v>
      </c>
      <c r="Y685" s="242" t="e">
        <f>+VLOOKUP(X685,bd_lista!$A$3:$C$592,3,FALSE)</f>
        <v>#N/A</v>
      </c>
      <c r="Z685" s="294">
        <f>+X685</f>
        <v>0</v>
      </c>
      <c r="AA685" s="295" t="e">
        <f>+Y685</f>
        <v>#N/A</v>
      </c>
    </row>
    <row r="686" spans="1:27" customFormat="1" ht="15" hidden="1" customHeight="1">
      <c r="A686" s="251">
        <v>1307</v>
      </c>
      <c r="B686" s="393"/>
      <c r="C686" s="247" t="str">
        <f>+VLOOKUP(A686,bd_lista!$A$3:$C$592,3,FALSE)</f>
        <v>Gobierno Autónomo Municipal de Aiquile</v>
      </c>
      <c r="D686" s="390"/>
      <c r="E686" s="244" t="s">
        <v>1305</v>
      </c>
      <c r="F686" s="243">
        <f ca="1">+IFERROR(INDEX('Hoja de Trabajo para listado'!$A$155:$Z$1048576,MATCH($A686,'Hoja de Trabajo para listado'!$A$155:$A$1048576,0),MATCH((CUADRO!F$4&amp;$E686),'Hoja de Trabajo para listado'!$A$151:$Z$151,0)),0)+IFERROR(INDEX('Hoja de Trabajo para listado'!$AB$155:$BA$1048576,MATCH($A686,'Hoja de Trabajo para listado'!$AB$155:$AB$1048576,0),MATCH((CUADRO!F$4&amp;$E686),'Hoja de Trabajo para listado'!$AB$151:$BA$151,0)),0)+IFERROR(INDEX('Hoja de Trabajo para listado'!$BC$155:$CB$1048576,MATCH($A686,'Hoja de Trabajo para listado'!$BC$155:$BC$1048576,0),MATCH((CUADRO!F$4&amp;$E686),'Hoja de Trabajo para listado'!$BC$151:$CB$151,0)),0)+IFERROR(INDEX('Hoja de Trabajo para listado'!$DE$153:$DG$274,MATCH($A686,'Hoja de Trabajo para listado'!$DE$153:$DE$1048576,0),MATCH((CUADRO!F$4&amp;$E686),'Hoja de Trabajo para listado'!$DE$151:$DG$151,0)),0)+IFERROR(INDEX('Hoja de Trabajo para listado'!$CD$155:$DC$1048576,MATCH($A686,'Hoja de Trabajo para listado'!$CD$155:$CD$1048576,0),MATCH((CUADRO!F$4&amp;$E686),'Hoja de Trabajo para listado'!$CD$151:$DC$151,0)),0)</f>
        <v>0</v>
      </c>
      <c r="G686" s="243">
        <f ca="1">+IFERROR(INDEX('Hoja de Trabajo para listado'!$A$155:$Z$1048576,MATCH($A686,'Hoja de Trabajo para listado'!$A$155:$A$1048576,0),MATCH((CUADRO!G$4&amp;$E686),'Hoja de Trabajo para listado'!$A$151:$Z$151,0)),0)+IFERROR(INDEX('Hoja de Trabajo para listado'!$AB$155:$BA$1048576,MATCH($A686,'Hoja de Trabajo para listado'!$AB$155:$AB$1048576,0),MATCH((CUADRO!G$4&amp;$E686),'Hoja de Trabajo para listado'!$AB$151:$BA$151,0)),0)+IFERROR(INDEX('Hoja de Trabajo para listado'!$BC$155:$CB$1048576,MATCH($A686,'Hoja de Trabajo para listado'!$BC$155:$BC$1048576,0),MATCH((CUADRO!G$4&amp;$E686),'Hoja de Trabajo para listado'!$BC$151:$CB$151,0)),0)+IFERROR(INDEX('Hoja de Trabajo para listado'!$DE$153:$DG$274,MATCH($A686,'Hoja de Trabajo para listado'!$DE$153:$DE$1048576,0),MATCH((CUADRO!G$4&amp;$E686),'Hoja de Trabajo para listado'!$DE$151:$DG$151,0)),0)+IFERROR(INDEX('Hoja de Trabajo para listado'!$CD$155:$DC$1048576,MATCH($A686,'Hoja de Trabajo para listado'!$CD$155:$CD$1048576,0),MATCH((CUADRO!G$4&amp;$E686),'Hoja de Trabajo para listado'!$CD$151:$DC$151,0)),0)</f>
        <v>0</v>
      </c>
      <c r="H686" s="243">
        <f ca="1">+IFERROR(INDEX('Hoja de Trabajo para listado'!$A$155:$Z$1048576,MATCH($A686,'Hoja de Trabajo para listado'!$A$155:$A$1048576,0),MATCH((CUADRO!H$4&amp;$E686),'Hoja de Trabajo para listado'!$A$151:$Z$151,0)),0)+IFERROR(INDEX('Hoja de Trabajo para listado'!$AB$155:$BA$1048576,MATCH($A686,'Hoja de Trabajo para listado'!$AB$155:$AB$1048576,0),MATCH((CUADRO!H$4&amp;$E686),'Hoja de Trabajo para listado'!$AB$151:$BA$151,0)),0)+IFERROR(INDEX('Hoja de Trabajo para listado'!$BC$155:$CB$1048576,MATCH($A686,'Hoja de Trabajo para listado'!$BC$155:$BC$1048576,0),MATCH((CUADRO!H$4&amp;$E686),'Hoja de Trabajo para listado'!$BC$151:$CB$151,0)),0)+IFERROR(INDEX('Hoja de Trabajo para listado'!$DE$153:$DG$274,MATCH($A686,'Hoja de Trabajo para listado'!$DE$153:$DE$1048576,0),MATCH((CUADRO!H$4&amp;$E686),'Hoja de Trabajo para listado'!$DE$151:$DG$151,0)),0)+IFERROR(INDEX('Hoja de Trabajo para listado'!$CD$155:$DC$1048576,MATCH($A686,'Hoja de Trabajo para listado'!$CD$155:$CD$1048576,0),MATCH((CUADRO!H$4&amp;$E686),'Hoja de Trabajo para listado'!$CD$151:$DC$151,0)),0)</f>
        <v>0</v>
      </c>
      <c r="I686" s="243">
        <f ca="1">+IFERROR(INDEX('Hoja de Trabajo para listado'!$A$155:$Z$1048576,MATCH($A686,'Hoja de Trabajo para listado'!$A$155:$A$1048576,0),MATCH((CUADRO!I$4&amp;$E686),'Hoja de Trabajo para listado'!$A$151:$Z$151,0)),0)+IFERROR(INDEX('Hoja de Trabajo para listado'!$AB$155:$BA$1048576,MATCH($A686,'Hoja de Trabajo para listado'!$AB$155:$AB$1048576,0),MATCH((CUADRO!I$4&amp;$E686),'Hoja de Trabajo para listado'!$AB$151:$BA$151,0)),0)+IFERROR(INDEX('Hoja de Trabajo para listado'!$BC$155:$CB$1048576,MATCH($A686,'Hoja de Trabajo para listado'!$BC$155:$BC$1048576,0),MATCH((CUADRO!I$4&amp;$E686),'Hoja de Trabajo para listado'!$BC$151:$CB$151,0)),0)+IFERROR(INDEX('Hoja de Trabajo para listado'!$DE$153:$DG$274,MATCH($A686,'Hoja de Trabajo para listado'!$DE$153:$DE$1048576,0),MATCH((CUADRO!I$4&amp;$E686),'Hoja de Trabajo para listado'!$DE$151:$DG$151,0)),0)+IFERROR(INDEX('Hoja de Trabajo para listado'!$CD$155:$DC$1048576,MATCH($A686,'Hoja de Trabajo para listado'!$CD$155:$CD$1048576,0),MATCH((CUADRO!I$4&amp;$E686),'Hoja de Trabajo para listado'!$CD$151:$DC$151,0)),0)</f>
        <v>0</v>
      </c>
      <c r="J686" s="243">
        <f ca="1">+IFERROR(INDEX('Hoja de Trabajo para listado'!$A$155:$Z$1048576,MATCH($A686,'Hoja de Trabajo para listado'!$A$155:$A$1048576,0),MATCH((CUADRO!J$4&amp;$E686),'Hoja de Trabajo para listado'!$A$151:$Z$151,0)),0)+IFERROR(INDEX('Hoja de Trabajo para listado'!$AB$155:$BA$1048576,MATCH($A686,'Hoja de Trabajo para listado'!$AB$155:$AB$1048576,0),MATCH((CUADRO!J$4&amp;$E686),'Hoja de Trabajo para listado'!$AB$151:$BA$151,0)),0)+IFERROR(INDEX('Hoja de Trabajo para listado'!$BC$155:$CB$1048576,MATCH($A686,'Hoja de Trabajo para listado'!$BC$155:$BC$1048576,0),MATCH((CUADRO!J$4&amp;$E686),'Hoja de Trabajo para listado'!$BC$151:$CB$151,0)),0)+IFERROR(INDEX('Hoja de Trabajo para listado'!$DE$153:$DG$274,MATCH($A686,'Hoja de Trabajo para listado'!$DE$153:$DE$1048576,0),MATCH((CUADRO!J$4&amp;$E686),'Hoja de Trabajo para listado'!$DE$151:$DG$151,0)),0)+IFERROR(INDEX('Hoja de Trabajo para listado'!$CD$155:$DC$1048576,MATCH($A686,'Hoja de Trabajo para listado'!$CD$155:$CD$1048576,0),MATCH((CUADRO!J$4&amp;$E686),'Hoja de Trabajo para listado'!$CD$151:$DC$151,0)),0)</f>
        <v>0</v>
      </c>
      <c r="K686" s="243">
        <f ca="1">+IFERROR(INDEX('Hoja de Trabajo para listado'!$A$155:$Z$1048576,MATCH($A686,'Hoja de Trabajo para listado'!$A$155:$A$1048576,0),MATCH((CUADRO!K$4&amp;$E686),'Hoja de Trabajo para listado'!$A$151:$Z$151,0)),0)+IFERROR(INDEX('Hoja de Trabajo para listado'!$AB$155:$BA$1048576,MATCH($A686,'Hoja de Trabajo para listado'!$AB$155:$AB$1048576,0),MATCH((CUADRO!K$4&amp;$E686),'Hoja de Trabajo para listado'!$AB$151:$BA$151,0)),0)+IFERROR(INDEX('Hoja de Trabajo para listado'!$BC$155:$CB$1048576,MATCH($A686,'Hoja de Trabajo para listado'!$BC$155:$BC$1048576,0),MATCH((CUADRO!K$4&amp;$E686),'Hoja de Trabajo para listado'!$BC$151:$CB$151,0)),0)+IFERROR(INDEX('Hoja de Trabajo para listado'!$DE$153:$DG$274,MATCH($A686,'Hoja de Trabajo para listado'!$DE$153:$DE$1048576,0),MATCH((CUADRO!K$4&amp;$E686),'Hoja de Trabajo para listado'!$DE$151:$DG$151,0)),0)+IFERROR(INDEX('Hoja de Trabajo para listado'!$CD$155:$DC$1048576,MATCH($A686,'Hoja de Trabajo para listado'!$CD$155:$CD$1048576,0),MATCH((CUADRO!K$4&amp;$E686),'Hoja de Trabajo para listado'!$CD$151:$DC$151,0)),0)</f>
        <v>0</v>
      </c>
      <c r="L686" s="243">
        <f ca="1">+IFERROR(INDEX('Hoja de Trabajo para listado'!$A$155:$Z$1048576,MATCH($A686,'Hoja de Trabajo para listado'!$A$155:$A$1048576,0),MATCH((CUADRO!L$4&amp;$E686),'Hoja de Trabajo para listado'!$A$151:$Z$151,0)),0)+IFERROR(INDEX('Hoja de Trabajo para listado'!$AB$155:$BA$1048576,MATCH($A686,'Hoja de Trabajo para listado'!$AB$155:$AB$1048576,0),MATCH((CUADRO!L$4&amp;$E686),'Hoja de Trabajo para listado'!$AB$151:$BA$151,0)),0)+IFERROR(INDEX('Hoja de Trabajo para listado'!$BC$155:$CB$1048576,MATCH($A686,'Hoja de Trabajo para listado'!$BC$155:$BC$1048576,0),MATCH((CUADRO!L$4&amp;$E686),'Hoja de Trabajo para listado'!$BC$151:$CB$151,0)),0)+IFERROR(INDEX('Hoja de Trabajo para listado'!$DE$153:$DG$274,MATCH($A686,'Hoja de Trabajo para listado'!$DE$153:$DE$1048576,0),MATCH((CUADRO!L$4&amp;$E686),'Hoja de Trabajo para listado'!$DE$151:$DG$151,0)),0)+IFERROR(INDEX('Hoja de Trabajo para listado'!$CD$155:$DC$1048576,MATCH($A686,'Hoja de Trabajo para listado'!$CD$155:$CD$1048576,0),MATCH((CUADRO!L$4&amp;$E686),'Hoja de Trabajo para listado'!$CD$151:$DC$151,0)),0)</f>
        <v>0</v>
      </c>
      <c r="M686" s="243">
        <f ca="1">+IFERROR(INDEX('Hoja de Trabajo para listado'!$A$155:$Z$1048576,MATCH($A686,'Hoja de Trabajo para listado'!$A$155:$A$1048576,0),MATCH((CUADRO!M$4&amp;$E686),'Hoja de Trabajo para listado'!$A$151:$Z$151,0)),0)+IFERROR(INDEX('Hoja de Trabajo para listado'!$AB$155:$BA$1048576,MATCH($A686,'Hoja de Trabajo para listado'!$AB$155:$AB$1048576,0),MATCH((CUADRO!M$4&amp;$E686),'Hoja de Trabajo para listado'!$AB$151:$BA$151,0)),0)+IFERROR(INDEX('Hoja de Trabajo para listado'!$BC$155:$CB$1048576,MATCH($A686,'Hoja de Trabajo para listado'!$BC$155:$BC$1048576,0),MATCH((CUADRO!M$4&amp;$E686),'Hoja de Trabajo para listado'!$BC$151:$CB$151,0)),0)+IFERROR(INDEX('Hoja de Trabajo para listado'!$DE$153:$DG$274,MATCH($A686,'Hoja de Trabajo para listado'!$DE$153:$DE$1048576,0),MATCH((CUADRO!M$4&amp;$E686),'Hoja de Trabajo para listado'!$DE$151:$DG$151,0)),0)+IFERROR(INDEX('Hoja de Trabajo para listado'!$CD$155:$DC$1048576,MATCH($A686,'Hoja de Trabajo para listado'!$CD$155:$CD$1048576,0),MATCH((CUADRO!M$4&amp;$E686),'Hoja de Trabajo para listado'!$CD$151:$DC$151,0)),0)</f>
        <v>0</v>
      </c>
      <c r="N686" s="243">
        <f ca="1">+IFERROR(INDEX('Hoja de Trabajo para listado'!$A$155:$Z$1048576,MATCH($A686,'Hoja de Trabajo para listado'!$A$155:$A$1048576,0),MATCH((CUADRO!N$4&amp;$E686),'Hoja de Trabajo para listado'!$A$151:$Z$151,0)),0)+IFERROR(INDEX('Hoja de Trabajo para listado'!$AB$155:$BA$1048576,MATCH($A686,'Hoja de Trabajo para listado'!$AB$155:$AB$1048576,0),MATCH((CUADRO!N$4&amp;$E686),'Hoja de Trabajo para listado'!$AB$151:$BA$151,0)),0)+IFERROR(INDEX('Hoja de Trabajo para listado'!$BC$155:$CB$1048576,MATCH($A686,'Hoja de Trabajo para listado'!$BC$155:$BC$1048576,0),MATCH((CUADRO!N$4&amp;$E686),'Hoja de Trabajo para listado'!$BC$151:$CB$151,0)),0)+IFERROR(INDEX('Hoja de Trabajo para listado'!$DE$153:$DG$274,MATCH($A686,'Hoja de Trabajo para listado'!$DE$153:$DE$1048576,0),MATCH((CUADRO!N$4&amp;$E686),'Hoja de Trabajo para listado'!$DE$151:$DG$151,0)),0)+IFERROR(INDEX('Hoja de Trabajo para listado'!$CD$155:$DC$1048576,MATCH($A686,'Hoja de Trabajo para listado'!$CD$155:$CD$1048576,0),MATCH((CUADRO!N$4&amp;$E686),'Hoja de Trabajo para listado'!$CD$151:$DC$151,0)),0)</f>
        <v>0</v>
      </c>
      <c r="O686" s="243">
        <f ca="1">+IFERROR(INDEX('Hoja de Trabajo para listado'!$A$155:$Z$1048576,MATCH($A686,'Hoja de Trabajo para listado'!$A$155:$A$1048576,0),MATCH((CUADRO!O$4&amp;$E686),'Hoja de Trabajo para listado'!$A$151:$Z$151,0)),0)+IFERROR(INDEX('Hoja de Trabajo para listado'!$AB$155:$BA$1048576,MATCH($A686,'Hoja de Trabajo para listado'!$AB$155:$AB$1048576,0),MATCH((CUADRO!O$4&amp;$E686),'Hoja de Trabajo para listado'!$AB$151:$BA$151,0)),0)+IFERROR(INDEX('Hoja de Trabajo para listado'!$BC$155:$CB$1048576,MATCH($A686,'Hoja de Trabajo para listado'!$BC$155:$BC$1048576,0),MATCH((CUADRO!O$4&amp;$E686),'Hoja de Trabajo para listado'!$BC$151:$CB$151,0)),0)+IFERROR(INDEX('Hoja de Trabajo para listado'!$DE$153:$DG$274,MATCH($A686,'Hoja de Trabajo para listado'!$DE$153:$DE$1048576,0),MATCH((CUADRO!O$4&amp;$E686),'Hoja de Trabajo para listado'!$DE$151:$DG$151,0)),0)+IFERROR(INDEX('Hoja de Trabajo para listado'!$CD$155:$DC$1048576,MATCH($A686,'Hoja de Trabajo para listado'!$CD$155:$CD$1048576,0),MATCH((CUADRO!O$4&amp;$E686),'Hoja de Trabajo para listado'!$CD$151:$DC$151,0)),0)</f>
        <v>0</v>
      </c>
      <c r="P686" s="243">
        <f ca="1">+IFERROR(INDEX('Hoja de Trabajo para listado'!$A$155:$Z$1048576,MATCH($A686,'Hoja de Trabajo para listado'!$A$155:$A$1048576,0),MATCH((CUADRO!P$4&amp;$E686),'Hoja de Trabajo para listado'!$A$151:$Z$151,0)),0)+IFERROR(INDEX('Hoja de Trabajo para listado'!$AB$155:$BA$1048576,MATCH($A686,'Hoja de Trabajo para listado'!$AB$155:$AB$1048576,0),MATCH((CUADRO!P$4&amp;$E686),'Hoja de Trabajo para listado'!$AB$151:$BA$151,0)),0)+IFERROR(INDEX('Hoja de Trabajo para listado'!$BC$155:$CB$1048576,MATCH($A686,'Hoja de Trabajo para listado'!$BC$155:$BC$1048576,0),MATCH((CUADRO!P$4&amp;$E686),'Hoja de Trabajo para listado'!$BC$151:$CB$151,0)),0)+IFERROR(INDEX('Hoja de Trabajo para listado'!$DE$153:$DG$274,MATCH($A686,'Hoja de Trabajo para listado'!$DE$153:$DE$1048576,0),MATCH((CUADRO!P$4&amp;$E686),'Hoja de Trabajo para listado'!$DE$151:$DG$151,0)),0)+IFERROR(INDEX('Hoja de Trabajo para listado'!$CD$155:$DC$1048576,MATCH($A686,'Hoja de Trabajo para listado'!$CD$155:$CD$1048576,0),MATCH((CUADRO!P$4&amp;$E686),'Hoja de Trabajo para listado'!$CD$151:$DC$151,0)),0)</f>
        <v>0</v>
      </c>
      <c r="Q686" s="243">
        <f ca="1">+IFERROR(INDEX('Hoja de Trabajo para listado'!$A$155:$Z$1048576,MATCH($A686,'Hoja de Trabajo para listado'!$A$155:$A$1048576,0),MATCH((CUADRO!Q$4&amp;$E686),'Hoja de Trabajo para listado'!$A$151:$Z$151,0)),0)+IFERROR(INDEX('Hoja de Trabajo para listado'!$AB$155:$BA$1048576,MATCH($A686,'Hoja de Trabajo para listado'!$AB$155:$AB$1048576,0),MATCH((CUADRO!Q$4&amp;$E686),'Hoja de Trabajo para listado'!$AB$151:$BA$151,0)),0)+IFERROR(INDEX('Hoja de Trabajo para listado'!$BC$155:$CB$1048576,MATCH($A686,'Hoja de Trabajo para listado'!$BC$155:$BC$1048576,0),MATCH((CUADRO!Q$4&amp;$E686),'Hoja de Trabajo para listado'!$BC$151:$CB$151,0)),0)+IFERROR(INDEX('Hoja de Trabajo para listado'!$DE$153:$DG$274,MATCH($A686,'Hoja de Trabajo para listado'!$DE$153:$DE$1048576,0),MATCH((CUADRO!Q$4&amp;$E686),'Hoja de Trabajo para listado'!$DE$151:$DG$151,0)),0)+IFERROR(INDEX('Hoja de Trabajo para listado'!$CD$155:$DC$1048576,MATCH($A686,'Hoja de Trabajo para listado'!$CD$155:$CD$1048576,0),MATCH((CUADRO!Q$4&amp;$E686),'Hoja de Trabajo para listado'!$CD$151:$DC$151,0)),0)</f>
        <v>0</v>
      </c>
      <c r="R686" s="243">
        <f t="shared" ca="1" si="27"/>
        <v>0</v>
      </c>
      <c r="S686" s="249">
        <f ca="1">+R685+R686</f>
        <v>0</v>
      </c>
      <c r="T686" s="243">
        <f ca="1">+S686</f>
        <v>0</v>
      </c>
      <c r="U686" s="242">
        <f t="shared" si="28"/>
        <v>2</v>
      </c>
      <c r="V686" s="333" t="str">
        <f>+VLOOKUP(A686,bd_lista!$A$3:$E$592,5,FALSE)</f>
        <v>Gobiernos Autonomos Municipales</v>
      </c>
      <c r="W686" s="388"/>
      <c r="X686" s="242">
        <f>+VLOOKUP(A686,[4]Sheet1!$A$13:$D$744,4,FALSE)</f>
        <v>0</v>
      </c>
      <c r="Y686" s="242" t="e">
        <f>+VLOOKUP(X686,bd_lista!$A$3:$C$592,3,FALSE)</f>
        <v>#N/A</v>
      </c>
      <c r="Z686" s="292"/>
      <c r="AA686" s="293"/>
    </row>
    <row r="687" spans="1:27" customFormat="1" ht="15" hidden="1" customHeight="1">
      <c r="A687" s="32">
        <v>1308</v>
      </c>
      <c r="B687" s="392">
        <f>+A687</f>
        <v>1308</v>
      </c>
      <c r="C687" s="247" t="str">
        <f>+VLOOKUP(A687,bd_lista!$A$3:$C$592,3,FALSE)</f>
        <v>Gobierno Autónomo Municipal de Pasorapa</v>
      </c>
      <c r="D687" s="389" t="str">
        <f>+C687</f>
        <v>Gobierno Autónomo Municipal de Pasorapa</v>
      </c>
      <c r="E687" s="242" t="s">
        <v>1304</v>
      </c>
      <c r="F687" s="243">
        <f ca="1">+IFERROR(INDEX('Hoja de Trabajo para listado'!$A$155:$Z$1048576,MATCH($A687,'Hoja de Trabajo para listado'!$A$155:$A$1048576,0),MATCH((CUADRO!F$4&amp;$E687),'Hoja de Trabajo para listado'!$A$151:$Z$151,0)),0)+IFERROR(INDEX('Hoja de Trabajo para listado'!$AB$155:$BA$1048576,MATCH($A687,'Hoja de Trabajo para listado'!$AB$155:$AB$1048576,0),MATCH((CUADRO!F$4&amp;$E687),'Hoja de Trabajo para listado'!$AB$151:$BA$151,0)),0)+IFERROR(INDEX('Hoja de Trabajo para listado'!$BC$155:$CB$1048576,MATCH($A687,'Hoja de Trabajo para listado'!$BC$155:$BC$1048576,0),MATCH((CUADRO!F$4&amp;$E687),'Hoja de Trabajo para listado'!$BC$151:$CB$151,0)),0)+IFERROR(INDEX('Hoja de Trabajo para listado'!$DE$153:$DG$274,MATCH($A687,'Hoja de Trabajo para listado'!$DE$153:$DE$1048576,0),MATCH((CUADRO!F$4&amp;$E687),'Hoja de Trabajo para listado'!$DE$151:$DG$151,0)),0)+IFERROR(INDEX('Hoja de Trabajo para listado'!$CD$155:$DC$1048576,MATCH($A687,'Hoja de Trabajo para listado'!$CD$155:$CD$1048576,0),MATCH((CUADRO!F$4&amp;$E687),'Hoja de Trabajo para listado'!$CD$151:$DC$151,0)),0)</f>
        <v>0</v>
      </c>
      <c r="G687" s="243">
        <f ca="1">+IFERROR(INDEX('Hoja de Trabajo para listado'!$A$155:$Z$1048576,MATCH($A687,'Hoja de Trabajo para listado'!$A$155:$A$1048576,0),MATCH((CUADRO!G$4&amp;$E687),'Hoja de Trabajo para listado'!$A$151:$Z$151,0)),0)+IFERROR(INDEX('Hoja de Trabajo para listado'!$AB$155:$BA$1048576,MATCH($A687,'Hoja de Trabajo para listado'!$AB$155:$AB$1048576,0),MATCH((CUADRO!G$4&amp;$E687),'Hoja de Trabajo para listado'!$AB$151:$BA$151,0)),0)+IFERROR(INDEX('Hoja de Trabajo para listado'!$BC$155:$CB$1048576,MATCH($A687,'Hoja de Trabajo para listado'!$BC$155:$BC$1048576,0),MATCH((CUADRO!G$4&amp;$E687),'Hoja de Trabajo para listado'!$BC$151:$CB$151,0)),0)+IFERROR(INDEX('Hoja de Trabajo para listado'!$DE$153:$DG$274,MATCH($A687,'Hoja de Trabajo para listado'!$DE$153:$DE$1048576,0),MATCH((CUADRO!G$4&amp;$E687),'Hoja de Trabajo para listado'!$DE$151:$DG$151,0)),0)+IFERROR(INDEX('Hoja de Trabajo para listado'!$CD$155:$DC$1048576,MATCH($A687,'Hoja de Trabajo para listado'!$CD$155:$CD$1048576,0),MATCH((CUADRO!G$4&amp;$E687),'Hoja de Trabajo para listado'!$CD$151:$DC$151,0)),0)</f>
        <v>0</v>
      </c>
      <c r="H687" s="243">
        <f ca="1">+IFERROR(INDEX('Hoja de Trabajo para listado'!$A$155:$Z$1048576,MATCH($A687,'Hoja de Trabajo para listado'!$A$155:$A$1048576,0),MATCH((CUADRO!H$4&amp;$E687),'Hoja de Trabajo para listado'!$A$151:$Z$151,0)),0)+IFERROR(INDEX('Hoja de Trabajo para listado'!$AB$155:$BA$1048576,MATCH($A687,'Hoja de Trabajo para listado'!$AB$155:$AB$1048576,0),MATCH((CUADRO!H$4&amp;$E687),'Hoja de Trabajo para listado'!$AB$151:$BA$151,0)),0)+IFERROR(INDEX('Hoja de Trabajo para listado'!$BC$155:$CB$1048576,MATCH($A687,'Hoja de Trabajo para listado'!$BC$155:$BC$1048576,0),MATCH((CUADRO!H$4&amp;$E687),'Hoja de Trabajo para listado'!$BC$151:$CB$151,0)),0)+IFERROR(INDEX('Hoja de Trabajo para listado'!$DE$153:$DG$274,MATCH($A687,'Hoja de Trabajo para listado'!$DE$153:$DE$1048576,0),MATCH((CUADRO!H$4&amp;$E687),'Hoja de Trabajo para listado'!$DE$151:$DG$151,0)),0)+IFERROR(INDEX('Hoja de Trabajo para listado'!$CD$155:$DC$1048576,MATCH($A687,'Hoja de Trabajo para listado'!$CD$155:$CD$1048576,0),MATCH((CUADRO!H$4&amp;$E687),'Hoja de Trabajo para listado'!$CD$151:$DC$151,0)),0)</f>
        <v>0</v>
      </c>
      <c r="I687" s="243">
        <f ca="1">+IFERROR(INDEX('Hoja de Trabajo para listado'!$A$155:$Z$1048576,MATCH($A687,'Hoja de Trabajo para listado'!$A$155:$A$1048576,0),MATCH((CUADRO!I$4&amp;$E687),'Hoja de Trabajo para listado'!$A$151:$Z$151,0)),0)+IFERROR(INDEX('Hoja de Trabajo para listado'!$AB$155:$BA$1048576,MATCH($A687,'Hoja de Trabajo para listado'!$AB$155:$AB$1048576,0),MATCH((CUADRO!I$4&amp;$E687),'Hoja de Trabajo para listado'!$AB$151:$BA$151,0)),0)+IFERROR(INDEX('Hoja de Trabajo para listado'!$BC$155:$CB$1048576,MATCH($A687,'Hoja de Trabajo para listado'!$BC$155:$BC$1048576,0),MATCH((CUADRO!I$4&amp;$E687),'Hoja de Trabajo para listado'!$BC$151:$CB$151,0)),0)+IFERROR(INDEX('Hoja de Trabajo para listado'!$DE$153:$DG$274,MATCH($A687,'Hoja de Trabajo para listado'!$DE$153:$DE$1048576,0),MATCH((CUADRO!I$4&amp;$E687),'Hoja de Trabajo para listado'!$DE$151:$DG$151,0)),0)+IFERROR(INDEX('Hoja de Trabajo para listado'!$CD$155:$DC$1048576,MATCH($A687,'Hoja de Trabajo para listado'!$CD$155:$CD$1048576,0),MATCH((CUADRO!I$4&amp;$E687),'Hoja de Trabajo para listado'!$CD$151:$DC$151,0)),0)</f>
        <v>0</v>
      </c>
      <c r="J687" s="243">
        <f ca="1">+IFERROR(INDEX('Hoja de Trabajo para listado'!$A$155:$Z$1048576,MATCH($A687,'Hoja de Trabajo para listado'!$A$155:$A$1048576,0),MATCH((CUADRO!J$4&amp;$E687),'Hoja de Trabajo para listado'!$A$151:$Z$151,0)),0)+IFERROR(INDEX('Hoja de Trabajo para listado'!$AB$155:$BA$1048576,MATCH($A687,'Hoja de Trabajo para listado'!$AB$155:$AB$1048576,0),MATCH((CUADRO!J$4&amp;$E687),'Hoja de Trabajo para listado'!$AB$151:$BA$151,0)),0)+IFERROR(INDEX('Hoja de Trabajo para listado'!$BC$155:$CB$1048576,MATCH($A687,'Hoja de Trabajo para listado'!$BC$155:$BC$1048576,0),MATCH((CUADRO!J$4&amp;$E687),'Hoja de Trabajo para listado'!$BC$151:$CB$151,0)),0)+IFERROR(INDEX('Hoja de Trabajo para listado'!$DE$153:$DG$274,MATCH($A687,'Hoja de Trabajo para listado'!$DE$153:$DE$1048576,0),MATCH((CUADRO!J$4&amp;$E687),'Hoja de Trabajo para listado'!$DE$151:$DG$151,0)),0)+IFERROR(INDEX('Hoja de Trabajo para listado'!$CD$155:$DC$1048576,MATCH($A687,'Hoja de Trabajo para listado'!$CD$155:$CD$1048576,0),MATCH((CUADRO!J$4&amp;$E687),'Hoja de Trabajo para listado'!$CD$151:$DC$151,0)),0)</f>
        <v>0</v>
      </c>
      <c r="K687" s="243">
        <f ca="1">+IFERROR(INDEX('Hoja de Trabajo para listado'!$A$155:$Z$1048576,MATCH($A687,'Hoja de Trabajo para listado'!$A$155:$A$1048576,0),MATCH((CUADRO!K$4&amp;$E687),'Hoja de Trabajo para listado'!$A$151:$Z$151,0)),0)+IFERROR(INDEX('Hoja de Trabajo para listado'!$AB$155:$BA$1048576,MATCH($A687,'Hoja de Trabajo para listado'!$AB$155:$AB$1048576,0),MATCH((CUADRO!K$4&amp;$E687),'Hoja de Trabajo para listado'!$AB$151:$BA$151,0)),0)+IFERROR(INDEX('Hoja de Trabajo para listado'!$BC$155:$CB$1048576,MATCH($A687,'Hoja de Trabajo para listado'!$BC$155:$BC$1048576,0),MATCH((CUADRO!K$4&amp;$E687),'Hoja de Trabajo para listado'!$BC$151:$CB$151,0)),0)+IFERROR(INDEX('Hoja de Trabajo para listado'!$DE$153:$DG$274,MATCH($A687,'Hoja de Trabajo para listado'!$DE$153:$DE$1048576,0),MATCH((CUADRO!K$4&amp;$E687),'Hoja de Trabajo para listado'!$DE$151:$DG$151,0)),0)+IFERROR(INDEX('Hoja de Trabajo para listado'!$CD$155:$DC$1048576,MATCH($A687,'Hoja de Trabajo para listado'!$CD$155:$CD$1048576,0),MATCH((CUADRO!K$4&amp;$E687),'Hoja de Trabajo para listado'!$CD$151:$DC$151,0)),0)</f>
        <v>0</v>
      </c>
      <c r="L687" s="243">
        <f ca="1">+IFERROR(INDEX('Hoja de Trabajo para listado'!$A$155:$Z$1048576,MATCH($A687,'Hoja de Trabajo para listado'!$A$155:$A$1048576,0),MATCH((CUADRO!L$4&amp;$E687),'Hoja de Trabajo para listado'!$A$151:$Z$151,0)),0)+IFERROR(INDEX('Hoja de Trabajo para listado'!$AB$155:$BA$1048576,MATCH($A687,'Hoja de Trabajo para listado'!$AB$155:$AB$1048576,0),MATCH((CUADRO!L$4&amp;$E687),'Hoja de Trabajo para listado'!$AB$151:$BA$151,0)),0)+IFERROR(INDEX('Hoja de Trabajo para listado'!$BC$155:$CB$1048576,MATCH($A687,'Hoja de Trabajo para listado'!$BC$155:$BC$1048576,0),MATCH((CUADRO!L$4&amp;$E687),'Hoja de Trabajo para listado'!$BC$151:$CB$151,0)),0)+IFERROR(INDEX('Hoja de Trabajo para listado'!$DE$153:$DG$274,MATCH($A687,'Hoja de Trabajo para listado'!$DE$153:$DE$1048576,0),MATCH((CUADRO!L$4&amp;$E687),'Hoja de Trabajo para listado'!$DE$151:$DG$151,0)),0)+IFERROR(INDEX('Hoja de Trabajo para listado'!$CD$155:$DC$1048576,MATCH($A687,'Hoja de Trabajo para listado'!$CD$155:$CD$1048576,0),MATCH((CUADRO!L$4&amp;$E687),'Hoja de Trabajo para listado'!$CD$151:$DC$151,0)),0)</f>
        <v>0</v>
      </c>
      <c r="M687" s="243">
        <f ca="1">+IFERROR(INDEX('Hoja de Trabajo para listado'!$A$155:$Z$1048576,MATCH($A687,'Hoja de Trabajo para listado'!$A$155:$A$1048576,0),MATCH((CUADRO!M$4&amp;$E687),'Hoja de Trabajo para listado'!$A$151:$Z$151,0)),0)+IFERROR(INDEX('Hoja de Trabajo para listado'!$AB$155:$BA$1048576,MATCH($A687,'Hoja de Trabajo para listado'!$AB$155:$AB$1048576,0),MATCH((CUADRO!M$4&amp;$E687),'Hoja de Trabajo para listado'!$AB$151:$BA$151,0)),0)+IFERROR(INDEX('Hoja de Trabajo para listado'!$BC$155:$CB$1048576,MATCH($A687,'Hoja de Trabajo para listado'!$BC$155:$BC$1048576,0),MATCH((CUADRO!M$4&amp;$E687),'Hoja de Trabajo para listado'!$BC$151:$CB$151,0)),0)+IFERROR(INDEX('Hoja de Trabajo para listado'!$DE$153:$DG$274,MATCH($A687,'Hoja de Trabajo para listado'!$DE$153:$DE$1048576,0),MATCH((CUADRO!M$4&amp;$E687),'Hoja de Trabajo para listado'!$DE$151:$DG$151,0)),0)+IFERROR(INDEX('Hoja de Trabajo para listado'!$CD$155:$DC$1048576,MATCH($A687,'Hoja de Trabajo para listado'!$CD$155:$CD$1048576,0),MATCH((CUADRO!M$4&amp;$E687),'Hoja de Trabajo para listado'!$CD$151:$DC$151,0)),0)</f>
        <v>0</v>
      </c>
      <c r="N687" s="243">
        <f ca="1">+IFERROR(INDEX('Hoja de Trabajo para listado'!$A$155:$Z$1048576,MATCH($A687,'Hoja de Trabajo para listado'!$A$155:$A$1048576,0),MATCH((CUADRO!N$4&amp;$E687),'Hoja de Trabajo para listado'!$A$151:$Z$151,0)),0)+IFERROR(INDEX('Hoja de Trabajo para listado'!$AB$155:$BA$1048576,MATCH($A687,'Hoja de Trabajo para listado'!$AB$155:$AB$1048576,0),MATCH((CUADRO!N$4&amp;$E687),'Hoja de Trabajo para listado'!$AB$151:$BA$151,0)),0)+IFERROR(INDEX('Hoja de Trabajo para listado'!$BC$155:$CB$1048576,MATCH($A687,'Hoja de Trabajo para listado'!$BC$155:$BC$1048576,0),MATCH((CUADRO!N$4&amp;$E687),'Hoja de Trabajo para listado'!$BC$151:$CB$151,0)),0)+IFERROR(INDEX('Hoja de Trabajo para listado'!$DE$153:$DG$274,MATCH($A687,'Hoja de Trabajo para listado'!$DE$153:$DE$1048576,0),MATCH((CUADRO!N$4&amp;$E687),'Hoja de Trabajo para listado'!$DE$151:$DG$151,0)),0)+IFERROR(INDEX('Hoja de Trabajo para listado'!$CD$155:$DC$1048576,MATCH($A687,'Hoja de Trabajo para listado'!$CD$155:$CD$1048576,0),MATCH((CUADRO!N$4&amp;$E687),'Hoja de Trabajo para listado'!$CD$151:$DC$151,0)),0)</f>
        <v>0</v>
      </c>
      <c r="O687" s="243">
        <f ca="1">+IFERROR(INDEX('Hoja de Trabajo para listado'!$A$155:$Z$1048576,MATCH($A687,'Hoja de Trabajo para listado'!$A$155:$A$1048576,0),MATCH((CUADRO!O$4&amp;$E687),'Hoja de Trabajo para listado'!$A$151:$Z$151,0)),0)+IFERROR(INDEX('Hoja de Trabajo para listado'!$AB$155:$BA$1048576,MATCH($A687,'Hoja de Trabajo para listado'!$AB$155:$AB$1048576,0),MATCH((CUADRO!O$4&amp;$E687),'Hoja de Trabajo para listado'!$AB$151:$BA$151,0)),0)+IFERROR(INDEX('Hoja de Trabajo para listado'!$BC$155:$CB$1048576,MATCH($A687,'Hoja de Trabajo para listado'!$BC$155:$BC$1048576,0),MATCH((CUADRO!O$4&amp;$E687),'Hoja de Trabajo para listado'!$BC$151:$CB$151,0)),0)+IFERROR(INDEX('Hoja de Trabajo para listado'!$DE$153:$DG$274,MATCH($A687,'Hoja de Trabajo para listado'!$DE$153:$DE$1048576,0),MATCH((CUADRO!O$4&amp;$E687),'Hoja de Trabajo para listado'!$DE$151:$DG$151,0)),0)+IFERROR(INDEX('Hoja de Trabajo para listado'!$CD$155:$DC$1048576,MATCH($A687,'Hoja de Trabajo para listado'!$CD$155:$CD$1048576,0),MATCH((CUADRO!O$4&amp;$E687),'Hoja de Trabajo para listado'!$CD$151:$DC$151,0)),0)</f>
        <v>0</v>
      </c>
      <c r="P687" s="243">
        <f ca="1">+IFERROR(INDEX('Hoja de Trabajo para listado'!$A$155:$Z$1048576,MATCH($A687,'Hoja de Trabajo para listado'!$A$155:$A$1048576,0),MATCH((CUADRO!P$4&amp;$E687),'Hoja de Trabajo para listado'!$A$151:$Z$151,0)),0)+IFERROR(INDEX('Hoja de Trabajo para listado'!$AB$155:$BA$1048576,MATCH($A687,'Hoja de Trabajo para listado'!$AB$155:$AB$1048576,0),MATCH((CUADRO!P$4&amp;$E687),'Hoja de Trabajo para listado'!$AB$151:$BA$151,0)),0)+IFERROR(INDEX('Hoja de Trabajo para listado'!$BC$155:$CB$1048576,MATCH($A687,'Hoja de Trabajo para listado'!$BC$155:$BC$1048576,0),MATCH((CUADRO!P$4&amp;$E687),'Hoja de Trabajo para listado'!$BC$151:$CB$151,0)),0)+IFERROR(INDEX('Hoja de Trabajo para listado'!$DE$153:$DG$274,MATCH($A687,'Hoja de Trabajo para listado'!$DE$153:$DE$1048576,0),MATCH((CUADRO!P$4&amp;$E687),'Hoja de Trabajo para listado'!$DE$151:$DG$151,0)),0)+IFERROR(INDEX('Hoja de Trabajo para listado'!$CD$155:$DC$1048576,MATCH($A687,'Hoja de Trabajo para listado'!$CD$155:$CD$1048576,0),MATCH((CUADRO!P$4&amp;$E687),'Hoja de Trabajo para listado'!$CD$151:$DC$151,0)),0)</f>
        <v>0</v>
      </c>
      <c r="Q687" s="243">
        <f ca="1">+IFERROR(INDEX('Hoja de Trabajo para listado'!$A$155:$Z$1048576,MATCH($A687,'Hoja de Trabajo para listado'!$A$155:$A$1048576,0),MATCH((CUADRO!Q$4&amp;$E687),'Hoja de Trabajo para listado'!$A$151:$Z$151,0)),0)+IFERROR(INDEX('Hoja de Trabajo para listado'!$AB$155:$BA$1048576,MATCH($A687,'Hoja de Trabajo para listado'!$AB$155:$AB$1048576,0),MATCH((CUADRO!Q$4&amp;$E687),'Hoja de Trabajo para listado'!$AB$151:$BA$151,0)),0)+IFERROR(INDEX('Hoja de Trabajo para listado'!$BC$155:$CB$1048576,MATCH($A687,'Hoja de Trabajo para listado'!$BC$155:$BC$1048576,0),MATCH((CUADRO!Q$4&amp;$E687),'Hoja de Trabajo para listado'!$BC$151:$CB$151,0)),0)+IFERROR(INDEX('Hoja de Trabajo para listado'!$DE$153:$DG$274,MATCH($A687,'Hoja de Trabajo para listado'!$DE$153:$DE$1048576,0),MATCH((CUADRO!Q$4&amp;$E687),'Hoja de Trabajo para listado'!$DE$151:$DG$151,0)),0)+IFERROR(INDEX('Hoja de Trabajo para listado'!$CD$155:$DC$1048576,MATCH($A687,'Hoja de Trabajo para listado'!$CD$155:$CD$1048576,0),MATCH((CUADRO!Q$4&amp;$E687),'Hoja de Trabajo para listado'!$CD$151:$DC$151,0)),0)</f>
        <v>0</v>
      </c>
      <c r="R687" s="243">
        <f t="shared" ca="1" si="27"/>
        <v>0</v>
      </c>
      <c r="S687" s="249"/>
      <c r="T687" s="243">
        <f ca="1">+T688</f>
        <v>0</v>
      </c>
      <c r="U687" s="242">
        <f t="shared" si="28"/>
        <v>1</v>
      </c>
      <c r="V687" s="333" t="str">
        <f>+VLOOKUP(A687,bd_lista!$A$3:$E$592,5,FALSE)</f>
        <v>Gobiernos Autonomos Municipales</v>
      </c>
      <c r="W687" s="387" t="str">
        <f>+V687</f>
        <v>Gobiernos Autonomos Municipales</v>
      </c>
      <c r="X687" s="242">
        <f>+VLOOKUP(A687,[4]Sheet1!$A$13:$D$744,4,FALSE)</f>
        <v>0</v>
      </c>
      <c r="Y687" s="242" t="e">
        <f>+VLOOKUP(X687,bd_lista!$A$3:$C$592,3,FALSE)</f>
        <v>#N/A</v>
      </c>
      <c r="Z687" s="294">
        <f>+X687</f>
        <v>0</v>
      </c>
      <c r="AA687" s="295" t="e">
        <f>+Y687</f>
        <v>#N/A</v>
      </c>
    </row>
    <row r="688" spans="1:27" customFormat="1" ht="15" hidden="1" customHeight="1">
      <c r="A688" s="32">
        <v>1308</v>
      </c>
      <c r="B688" s="393"/>
      <c r="C688" s="247" t="str">
        <f>+VLOOKUP(A688,bd_lista!$A$3:$C$592,3,FALSE)</f>
        <v>Gobierno Autónomo Municipal de Pasorapa</v>
      </c>
      <c r="D688" s="390"/>
      <c r="E688" s="244" t="s">
        <v>1305</v>
      </c>
      <c r="F688" s="243">
        <f ca="1">+IFERROR(INDEX('Hoja de Trabajo para listado'!$A$155:$Z$1048576,MATCH($A688,'Hoja de Trabajo para listado'!$A$155:$A$1048576,0),MATCH((CUADRO!F$4&amp;$E688),'Hoja de Trabajo para listado'!$A$151:$Z$151,0)),0)+IFERROR(INDEX('Hoja de Trabajo para listado'!$AB$155:$BA$1048576,MATCH($A688,'Hoja de Trabajo para listado'!$AB$155:$AB$1048576,0),MATCH((CUADRO!F$4&amp;$E688),'Hoja de Trabajo para listado'!$AB$151:$BA$151,0)),0)+IFERROR(INDEX('Hoja de Trabajo para listado'!$BC$155:$CB$1048576,MATCH($A688,'Hoja de Trabajo para listado'!$BC$155:$BC$1048576,0),MATCH((CUADRO!F$4&amp;$E688),'Hoja de Trabajo para listado'!$BC$151:$CB$151,0)),0)+IFERROR(INDEX('Hoja de Trabajo para listado'!$DE$153:$DG$274,MATCH($A688,'Hoja de Trabajo para listado'!$DE$153:$DE$1048576,0),MATCH((CUADRO!F$4&amp;$E688),'Hoja de Trabajo para listado'!$DE$151:$DG$151,0)),0)+IFERROR(INDEX('Hoja de Trabajo para listado'!$CD$155:$DC$1048576,MATCH($A688,'Hoja de Trabajo para listado'!$CD$155:$CD$1048576,0),MATCH((CUADRO!F$4&amp;$E688),'Hoja de Trabajo para listado'!$CD$151:$DC$151,0)),0)</f>
        <v>0</v>
      </c>
      <c r="G688" s="243">
        <f ca="1">+IFERROR(INDEX('Hoja de Trabajo para listado'!$A$155:$Z$1048576,MATCH($A688,'Hoja de Trabajo para listado'!$A$155:$A$1048576,0),MATCH((CUADRO!G$4&amp;$E688),'Hoja de Trabajo para listado'!$A$151:$Z$151,0)),0)+IFERROR(INDEX('Hoja de Trabajo para listado'!$AB$155:$BA$1048576,MATCH($A688,'Hoja de Trabajo para listado'!$AB$155:$AB$1048576,0),MATCH((CUADRO!G$4&amp;$E688),'Hoja de Trabajo para listado'!$AB$151:$BA$151,0)),0)+IFERROR(INDEX('Hoja de Trabajo para listado'!$BC$155:$CB$1048576,MATCH($A688,'Hoja de Trabajo para listado'!$BC$155:$BC$1048576,0),MATCH((CUADRO!G$4&amp;$E688),'Hoja de Trabajo para listado'!$BC$151:$CB$151,0)),0)+IFERROR(INDEX('Hoja de Trabajo para listado'!$DE$153:$DG$274,MATCH($A688,'Hoja de Trabajo para listado'!$DE$153:$DE$1048576,0),MATCH((CUADRO!G$4&amp;$E688),'Hoja de Trabajo para listado'!$DE$151:$DG$151,0)),0)+IFERROR(INDEX('Hoja de Trabajo para listado'!$CD$155:$DC$1048576,MATCH($A688,'Hoja de Trabajo para listado'!$CD$155:$CD$1048576,0),MATCH((CUADRO!G$4&amp;$E688),'Hoja de Trabajo para listado'!$CD$151:$DC$151,0)),0)</f>
        <v>0</v>
      </c>
      <c r="H688" s="243">
        <f ca="1">+IFERROR(INDEX('Hoja de Trabajo para listado'!$A$155:$Z$1048576,MATCH($A688,'Hoja de Trabajo para listado'!$A$155:$A$1048576,0),MATCH((CUADRO!H$4&amp;$E688),'Hoja de Trabajo para listado'!$A$151:$Z$151,0)),0)+IFERROR(INDEX('Hoja de Trabajo para listado'!$AB$155:$BA$1048576,MATCH($A688,'Hoja de Trabajo para listado'!$AB$155:$AB$1048576,0),MATCH((CUADRO!H$4&amp;$E688),'Hoja de Trabajo para listado'!$AB$151:$BA$151,0)),0)+IFERROR(INDEX('Hoja de Trabajo para listado'!$BC$155:$CB$1048576,MATCH($A688,'Hoja de Trabajo para listado'!$BC$155:$BC$1048576,0),MATCH((CUADRO!H$4&amp;$E688),'Hoja de Trabajo para listado'!$BC$151:$CB$151,0)),0)+IFERROR(INDEX('Hoja de Trabajo para listado'!$DE$153:$DG$274,MATCH($A688,'Hoja de Trabajo para listado'!$DE$153:$DE$1048576,0),MATCH((CUADRO!H$4&amp;$E688),'Hoja de Trabajo para listado'!$DE$151:$DG$151,0)),0)+IFERROR(INDEX('Hoja de Trabajo para listado'!$CD$155:$DC$1048576,MATCH($A688,'Hoja de Trabajo para listado'!$CD$155:$CD$1048576,0),MATCH((CUADRO!H$4&amp;$E688),'Hoja de Trabajo para listado'!$CD$151:$DC$151,0)),0)</f>
        <v>0</v>
      </c>
      <c r="I688" s="243">
        <f ca="1">+IFERROR(INDEX('Hoja de Trabajo para listado'!$A$155:$Z$1048576,MATCH($A688,'Hoja de Trabajo para listado'!$A$155:$A$1048576,0),MATCH((CUADRO!I$4&amp;$E688),'Hoja de Trabajo para listado'!$A$151:$Z$151,0)),0)+IFERROR(INDEX('Hoja de Trabajo para listado'!$AB$155:$BA$1048576,MATCH($A688,'Hoja de Trabajo para listado'!$AB$155:$AB$1048576,0),MATCH((CUADRO!I$4&amp;$E688),'Hoja de Trabajo para listado'!$AB$151:$BA$151,0)),0)+IFERROR(INDEX('Hoja de Trabajo para listado'!$BC$155:$CB$1048576,MATCH($A688,'Hoja de Trabajo para listado'!$BC$155:$BC$1048576,0),MATCH((CUADRO!I$4&amp;$E688),'Hoja de Trabajo para listado'!$BC$151:$CB$151,0)),0)+IFERROR(INDEX('Hoja de Trabajo para listado'!$DE$153:$DG$274,MATCH($A688,'Hoja de Trabajo para listado'!$DE$153:$DE$1048576,0),MATCH((CUADRO!I$4&amp;$E688),'Hoja de Trabajo para listado'!$DE$151:$DG$151,0)),0)+IFERROR(INDEX('Hoja de Trabajo para listado'!$CD$155:$DC$1048576,MATCH($A688,'Hoja de Trabajo para listado'!$CD$155:$CD$1048576,0),MATCH((CUADRO!I$4&amp;$E688),'Hoja de Trabajo para listado'!$CD$151:$DC$151,0)),0)</f>
        <v>0</v>
      </c>
      <c r="J688" s="243">
        <f ca="1">+IFERROR(INDEX('Hoja de Trabajo para listado'!$A$155:$Z$1048576,MATCH($A688,'Hoja de Trabajo para listado'!$A$155:$A$1048576,0),MATCH((CUADRO!J$4&amp;$E688),'Hoja de Trabajo para listado'!$A$151:$Z$151,0)),0)+IFERROR(INDEX('Hoja de Trabajo para listado'!$AB$155:$BA$1048576,MATCH($A688,'Hoja de Trabajo para listado'!$AB$155:$AB$1048576,0),MATCH((CUADRO!J$4&amp;$E688),'Hoja de Trabajo para listado'!$AB$151:$BA$151,0)),0)+IFERROR(INDEX('Hoja de Trabajo para listado'!$BC$155:$CB$1048576,MATCH($A688,'Hoja de Trabajo para listado'!$BC$155:$BC$1048576,0),MATCH((CUADRO!J$4&amp;$E688),'Hoja de Trabajo para listado'!$BC$151:$CB$151,0)),0)+IFERROR(INDEX('Hoja de Trabajo para listado'!$DE$153:$DG$274,MATCH($A688,'Hoja de Trabajo para listado'!$DE$153:$DE$1048576,0),MATCH((CUADRO!J$4&amp;$E688),'Hoja de Trabajo para listado'!$DE$151:$DG$151,0)),0)+IFERROR(INDEX('Hoja de Trabajo para listado'!$CD$155:$DC$1048576,MATCH($A688,'Hoja de Trabajo para listado'!$CD$155:$CD$1048576,0),MATCH((CUADRO!J$4&amp;$E688),'Hoja de Trabajo para listado'!$CD$151:$DC$151,0)),0)</f>
        <v>0</v>
      </c>
      <c r="K688" s="243">
        <f ca="1">+IFERROR(INDEX('Hoja de Trabajo para listado'!$A$155:$Z$1048576,MATCH($A688,'Hoja de Trabajo para listado'!$A$155:$A$1048576,0),MATCH((CUADRO!K$4&amp;$E688),'Hoja de Trabajo para listado'!$A$151:$Z$151,0)),0)+IFERROR(INDEX('Hoja de Trabajo para listado'!$AB$155:$BA$1048576,MATCH($A688,'Hoja de Trabajo para listado'!$AB$155:$AB$1048576,0),MATCH((CUADRO!K$4&amp;$E688),'Hoja de Trabajo para listado'!$AB$151:$BA$151,0)),0)+IFERROR(INDEX('Hoja de Trabajo para listado'!$BC$155:$CB$1048576,MATCH($A688,'Hoja de Trabajo para listado'!$BC$155:$BC$1048576,0),MATCH((CUADRO!K$4&amp;$E688),'Hoja de Trabajo para listado'!$BC$151:$CB$151,0)),0)+IFERROR(INDEX('Hoja de Trabajo para listado'!$DE$153:$DG$274,MATCH($A688,'Hoja de Trabajo para listado'!$DE$153:$DE$1048576,0),MATCH((CUADRO!K$4&amp;$E688),'Hoja de Trabajo para listado'!$DE$151:$DG$151,0)),0)+IFERROR(INDEX('Hoja de Trabajo para listado'!$CD$155:$DC$1048576,MATCH($A688,'Hoja de Trabajo para listado'!$CD$155:$CD$1048576,0),MATCH((CUADRO!K$4&amp;$E688),'Hoja de Trabajo para listado'!$CD$151:$DC$151,0)),0)</f>
        <v>0</v>
      </c>
      <c r="L688" s="243">
        <f ca="1">+IFERROR(INDEX('Hoja de Trabajo para listado'!$A$155:$Z$1048576,MATCH($A688,'Hoja de Trabajo para listado'!$A$155:$A$1048576,0),MATCH((CUADRO!L$4&amp;$E688),'Hoja de Trabajo para listado'!$A$151:$Z$151,0)),0)+IFERROR(INDEX('Hoja de Trabajo para listado'!$AB$155:$BA$1048576,MATCH($A688,'Hoja de Trabajo para listado'!$AB$155:$AB$1048576,0),MATCH((CUADRO!L$4&amp;$E688),'Hoja de Trabajo para listado'!$AB$151:$BA$151,0)),0)+IFERROR(INDEX('Hoja de Trabajo para listado'!$BC$155:$CB$1048576,MATCH($A688,'Hoja de Trabajo para listado'!$BC$155:$BC$1048576,0),MATCH((CUADRO!L$4&amp;$E688),'Hoja de Trabajo para listado'!$BC$151:$CB$151,0)),0)+IFERROR(INDEX('Hoja de Trabajo para listado'!$DE$153:$DG$274,MATCH($A688,'Hoja de Trabajo para listado'!$DE$153:$DE$1048576,0),MATCH((CUADRO!L$4&amp;$E688),'Hoja de Trabajo para listado'!$DE$151:$DG$151,0)),0)+IFERROR(INDEX('Hoja de Trabajo para listado'!$CD$155:$DC$1048576,MATCH($A688,'Hoja de Trabajo para listado'!$CD$155:$CD$1048576,0),MATCH((CUADRO!L$4&amp;$E688),'Hoja de Trabajo para listado'!$CD$151:$DC$151,0)),0)</f>
        <v>0</v>
      </c>
      <c r="M688" s="243">
        <f ca="1">+IFERROR(INDEX('Hoja de Trabajo para listado'!$A$155:$Z$1048576,MATCH($A688,'Hoja de Trabajo para listado'!$A$155:$A$1048576,0),MATCH((CUADRO!M$4&amp;$E688),'Hoja de Trabajo para listado'!$A$151:$Z$151,0)),0)+IFERROR(INDEX('Hoja de Trabajo para listado'!$AB$155:$BA$1048576,MATCH($A688,'Hoja de Trabajo para listado'!$AB$155:$AB$1048576,0),MATCH((CUADRO!M$4&amp;$E688),'Hoja de Trabajo para listado'!$AB$151:$BA$151,0)),0)+IFERROR(INDEX('Hoja de Trabajo para listado'!$BC$155:$CB$1048576,MATCH($A688,'Hoja de Trabajo para listado'!$BC$155:$BC$1048576,0),MATCH((CUADRO!M$4&amp;$E688),'Hoja de Trabajo para listado'!$BC$151:$CB$151,0)),0)+IFERROR(INDEX('Hoja de Trabajo para listado'!$DE$153:$DG$274,MATCH($A688,'Hoja de Trabajo para listado'!$DE$153:$DE$1048576,0),MATCH((CUADRO!M$4&amp;$E688),'Hoja de Trabajo para listado'!$DE$151:$DG$151,0)),0)+IFERROR(INDEX('Hoja de Trabajo para listado'!$CD$155:$DC$1048576,MATCH($A688,'Hoja de Trabajo para listado'!$CD$155:$CD$1048576,0),MATCH((CUADRO!M$4&amp;$E688),'Hoja de Trabajo para listado'!$CD$151:$DC$151,0)),0)</f>
        <v>0</v>
      </c>
      <c r="N688" s="243">
        <f ca="1">+IFERROR(INDEX('Hoja de Trabajo para listado'!$A$155:$Z$1048576,MATCH($A688,'Hoja de Trabajo para listado'!$A$155:$A$1048576,0),MATCH((CUADRO!N$4&amp;$E688),'Hoja de Trabajo para listado'!$A$151:$Z$151,0)),0)+IFERROR(INDEX('Hoja de Trabajo para listado'!$AB$155:$BA$1048576,MATCH($A688,'Hoja de Trabajo para listado'!$AB$155:$AB$1048576,0),MATCH((CUADRO!N$4&amp;$E688),'Hoja de Trabajo para listado'!$AB$151:$BA$151,0)),0)+IFERROR(INDEX('Hoja de Trabajo para listado'!$BC$155:$CB$1048576,MATCH($A688,'Hoja de Trabajo para listado'!$BC$155:$BC$1048576,0),MATCH((CUADRO!N$4&amp;$E688),'Hoja de Trabajo para listado'!$BC$151:$CB$151,0)),0)+IFERROR(INDEX('Hoja de Trabajo para listado'!$DE$153:$DG$274,MATCH($A688,'Hoja de Trabajo para listado'!$DE$153:$DE$1048576,0),MATCH((CUADRO!N$4&amp;$E688),'Hoja de Trabajo para listado'!$DE$151:$DG$151,0)),0)+IFERROR(INDEX('Hoja de Trabajo para listado'!$CD$155:$DC$1048576,MATCH($A688,'Hoja de Trabajo para listado'!$CD$155:$CD$1048576,0),MATCH((CUADRO!N$4&amp;$E688),'Hoja de Trabajo para listado'!$CD$151:$DC$151,0)),0)</f>
        <v>0</v>
      </c>
      <c r="O688" s="243">
        <f ca="1">+IFERROR(INDEX('Hoja de Trabajo para listado'!$A$155:$Z$1048576,MATCH($A688,'Hoja de Trabajo para listado'!$A$155:$A$1048576,0),MATCH((CUADRO!O$4&amp;$E688),'Hoja de Trabajo para listado'!$A$151:$Z$151,0)),0)+IFERROR(INDEX('Hoja de Trabajo para listado'!$AB$155:$BA$1048576,MATCH($A688,'Hoja de Trabajo para listado'!$AB$155:$AB$1048576,0),MATCH((CUADRO!O$4&amp;$E688),'Hoja de Trabajo para listado'!$AB$151:$BA$151,0)),0)+IFERROR(INDEX('Hoja de Trabajo para listado'!$BC$155:$CB$1048576,MATCH($A688,'Hoja de Trabajo para listado'!$BC$155:$BC$1048576,0),MATCH((CUADRO!O$4&amp;$E688),'Hoja de Trabajo para listado'!$BC$151:$CB$151,0)),0)+IFERROR(INDEX('Hoja de Trabajo para listado'!$DE$153:$DG$274,MATCH($A688,'Hoja de Trabajo para listado'!$DE$153:$DE$1048576,0),MATCH((CUADRO!O$4&amp;$E688),'Hoja de Trabajo para listado'!$DE$151:$DG$151,0)),0)+IFERROR(INDEX('Hoja de Trabajo para listado'!$CD$155:$DC$1048576,MATCH($A688,'Hoja de Trabajo para listado'!$CD$155:$CD$1048576,0),MATCH((CUADRO!O$4&amp;$E688),'Hoja de Trabajo para listado'!$CD$151:$DC$151,0)),0)</f>
        <v>0</v>
      </c>
      <c r="P688" s="243">
        <f ca="1">+IFERROR(INDEX('Hoja de Trabajo para listado'!$A$155:$Z$1048576,MATCH($A688,'Hoja de Trabajo para listado'!$A$155:$A$1048576,0),MATCH((CUADRO!P$4&amp;$E688),'Hoja de Trabajo para listado'!$A$151:$Z$151,0)),0)+IFERROR(INDEX('Hoja de Trabajo para listado'!$AB$155:$BA$1048576,MATCH($A688,'Hoja de Trabajo para listado'!$AB$155:$AB$1048576,0),MATCH((CUADRO!P$4&amp;$E688),'Hoja de Trabajo para listado'!$AB$151:$BA$151,0)),0)+IFERROR(INDEX('Hoja de Trabajo para listado'!$BC$155:$CB$1048576,MATCH($A688,'Hoja de Trabajo para listado'!$BC$155:$BC$1048576,0),MATCH((CUADRO!P$4&amp;$E688),'Hoja de Trabajo para listado'!$BC$151:$CB$151,0)),0)+IFERROR(INDEX('Hoja de Trabajo para listado'!$DE$153:$DG$274,MATCH($A688,'Hoja de Trabajo para listado'!$DE$153:$DE$1048576,0),MATCH((CUADRO!P$4&amp;$E688),'Hoja de Trabajo para listado'!$DE$151:$DG$151,0)),0)+IFERROR(INDEX('Hoja de Trabajo para listado'!$CD$155:$DC$1048576,MATCH($A688,'Hoja de Trabajo para listado'!$CD$155:$CD$1048576,0),MATCH((CUADRO!P$4&amp;$E688),'Hoja de Trabajo para listado'!$CD$151:$DC$151,0)),0)</f>
        <v>0</v>
      </c>
      <c r="Q688" s="243">
        <f ca="1">+IFERROR(INDEX('Hoja de Trabajo para listado'!$A$155:$Z$1048576,MATCH($A688,'Hoja de Trabajo para listado'!$A$155:$A$1048576,0),MATCH((CUADRO!Q$4&amp;$E688),'Hoja de Trabajo para listado'!$A$151:$Z$151,0)),0)+IFERROR(INDEX('Hoja de Trabajo para listado'!$AB$155:$BA$1048576,MATCH($A688,'Hoja de Trabajo para listado'!$AB$155:$AB$1048576,0),MATCH((CUADRO!Q$4&amp;$E688),'Hoja de Trabajo para listado'!$AB$151:$BA$151,0)),0)+IFERROR(INDEX('Hoja de Trabajo para listado'!$BC$155:$CB$1048576,MATCH($A688,'Hoja de Trabajo para listado'!$BC$155:$BC$1048576,0),MATCH((CUADRO!Q$4&amp;$E688),'Hoja de Trabajo para listado'!$BC$151:$CB$151,0)),0)+IFERROR(INDEX('Hoja de Trabajo para listado'!$DE$153:$DG$274,MATCH($A688,'Hoja de Trabajo para listado'!$DE$153:$DE$1048576,0),MATCH((CUADRO!Q$4&amp;$E688),'Hoja de Trabajo para listado'!$DE$151:$DG$151,0)),0)+IFERROR(INDEX('Hoja de Trabajo para listado'!$CD$155:$DC$1048576,MATCH($A688,'Hoja de Trabajo para listado'!$CD$155:$CD$1048576,0),MATCH((CUADRO!Q$4&amp;$E688),'Hoja de Trabajo para listado'!$CD$151:$DC$151,0)),0)</f>
        <v>0</v>
      </c>
      <c r="R688" s="243">
        <f t="shared" ca="1" si="27"/>
        <v>0</v>
      </c>
      <c r="S688" s="249">
        <f ca="1">+R687+R688</f>
        <v>0</v>
      </c>
      <c r="T688" s="243">
        <f ca="1">+S688</f>
        <v>0</v>
      </c>
      <c r="U688" s="242">
        <f t="shared" si="28"/>
        <v>2</v>
      </c>
      <c r="V688" s="333" t="str">
        <f>+VLOOKUP(A688,bd_lista!$A$3:$E$592,5,FALSE)</f>
        <v>Gobiernos Autonomos Municipales</v>
      </c>
      <c r="W688" s="388"/>
      <c r="X688" s="242">
        <f>+VLOOKUP(A688,[4]Sheet1!$A$13:$D$744,4,FALSE)</f>
        <v>0</v>
      </c>
      <c r="Y688" s="242" t="e">
        <f>+VLOOKUP(X688,bd_lista!$A$3:$C$592,3,FALSE)</f>
        <v>#N/A</v>
      </c>
      <c r="Z688" s="292"/>
      <c r="AA688" s="293"/>
    </row>
    <row r="689" spans="1:27" customFormat="1" ht="15" hidden="1" customHeight="1">
      <c r="A689" s="32">
        <v>1309</v>
      </c>
      <c r="B689" s="392">
        <f>+A689</f>
        <v>1309</v>
      </c>
      <c r="C689" s="247" t="str">
        <f>+VLOOKUP(A689,bd_lista!$A$3:$C$592,3,FALSE)</f>
        <v>Gobierno Autónomo Municipal de Omereque</v>
      </c>
      <c r="D689" s="389" t="str">
        <f>+C689</f>
        <v>Gobierno Autónomo Municipal de Omereque</v>
      </c>
      <c r="E689" s="242" t="s">
        <v>1304</v>
      </c>
      <c r="F689" s="243">
        <f ca="1">+IFERROR(INDEX('Hoja de Trabajo para listado'!$A$155:$Z$1048576,MATCH($A689,'Hoja de Trabajo para listado'!$A$155:$A$1048576,0),MATCH((CUADRO!F$4&amp;$E689),'Hoja de Trabajo para listado'!$A$151:$Z$151,0)),0)+IFERROR(INDEX('Hoja de Trabajo para listado'!$AB$155:$BA$1048576,MATCH($A689,'Hoja de Trabajo para listado'!$AB$155:$AB$1048576,0),MATCH((CUADRO!F$4&amp;$E689),'Hoja de Trabajo para listado'!$AB$151:$BA$151,0)),0)+IFERROR(INDEX('Hoja de Trabajo para listado'!$BC$155:$CB$1048576,MATCH($A689,'Hoja de Trabajo para listado'!$BC$155:$BC$1048576,0),MATCH((CUADRO!F$4&amp;$E689),'Hoja de Trabajo para listado'!$BC$151:$CB$151,0)),0)+IFERROR(INDEX('Hoja de Trabajo para listado'!$DE$153:$DG$274,MATCH($A689,'Hoja de Trabajo para listado'!$DE$153:$DE$1048576,0),MATCH((CUADRO!F$4&amp;$E689),'Hoja de Trabajo para listado'!$DE$151:$DG$151,0)),0)+IFERROR(INDEX('Hoja de Trabajo para listado'!$CD$155:$DC$1048576,MATCH($A689,'Hoja de Trabajo para listado'!$CD$155:$CD$1048576,0),MATCH((CUADRO!F$4&amp;$E689),'Hoja de Trabajo para listado'!$CD$151:$DC$151,0)),0)</f>
        <v>0</v>
      </c>
      <c r="G689" s="243">
        <f ca="1">+IFERROR(INDEX('Hoja de Trabajo para listado'!$A$155:$Z$1048576,MATCH($A689,'Hoja de Trabajo para listado'!$A$155:$A$1048576,0),MATCH((CUADRO!G$4&amp;$E689),'Hoja de Trabajo para listado'!$A$151:$Z$151,0)),0)+IFERROR(INDEX('Hoja de Trabajo para listado'!$AB$155:$BA$1048576,MATCH($A689,'Hoja de Trabajo para listado'!$AB$155:$AB$1048576,0),MATCH((CUADRO!G$4&amp;$E689),'Hoja de Trabajo para listado'!$AB$151:$BA$151,0)),0)+IFERROR(INDEX('Hoja de Trabajo para listado'!$BC$155:$CB$1048576,MATCH($A689,'Hoja de Trabajo para listado'!$BC$155:$BC$1048576,0),MATCH((CUADRO!G$4&amp;$E689),'Hoja de Trabajo para listado'!$BC$151:$CB$151,0)),0)+IFERROR(INDEX('Hoja de Trabajo para listado'!$DE$153:$DG$274,MATCH($A689,'Hoja de Trabajo para listado'!$DE$153:$DE$1048576,0),MATCH((CUADRO!G$4&amp;$E689),'Hoja de Trabajo para listado'!$DE$151:$DG$151,0)),0)+IFERROR(INDEX('Hoja de Trabajo para listado'!$CD$155:$DC$1048576,MATCH($A689,'Hoja de Trabajo para listado'!$CD$155:$CD$1048576,0),MATCH((CUADRO!G$4&amp;$E689),'Hoja de Trabajo para listado'!$CD$151:$DC$151,0)),0)</f>
        <v>0</v>
      </c>
      <c r="H689" s="243">
        <f ca="1">+IFERROR(INDEX('Hoja de Trabajo para listado'!$A$155:$Z$1048576,MATCH($A689,'Hoja de Trabajo para listado'!$A$155:$A$1048576,0),MATCH((CUADRO!H$4&amp;$E689),'Hoja de Trabajo para listado'!$A$151:$Z$151,0)),0)+IFERROR(INDEX('Hoja de Trabajo para listado'!$AB$155:$BA$1048576,MATCH($A689,'Hoja de Trabajo para listado'!$AB$155:$AB$1048576,0),MATCH((CUADRO!H$4&amp;$E689),'Hoja de Trabajo para listado'!$AB$151:$BA$151,0)),0)+IFERROR(INDEX('Hoja de Trabajo para listado'!$BC$155:$CB$1048576,MATCH($A689,'Hoja de Trabajo para listado'!$BC$155:$BC$1048576,0),MATCH((CUADRO!H$4&amp;$E689),'Hoja de Trabajo para listado'!$BC$151:$CB$151,0)),0)+IFERROR(INDEX('Hoja de Trabajo para listado'!$DE$153:$DG$274,MATCH($A689,'Hoja de Trabajo para listado'!$DE$153:$DE$1048576,0),MATCH((CUADRO!H$4&amp;$E689),'Hoja de Trabajo para listado'!$DE$151:$DG$151,0)),0)+IFERROR(INDEX('Hoja de Trabajo para listado'!$CD$155:$DC$1048576,MATCH($A689,'Hoja de Trabajo para listado'!$CD$155:$CD$1048576,0),MATCH((CUADRO!H$4&amp;$E689),'Hoja de Trabajo para listado'!$CD$151:$DC$151,0)),0)</f>
        <v>0</v>
      </c>
      <c r="I689" s="243">
        <f ca="1">+IFERROR(INDEX('Hoja de Trabajo para listado'!$A$155:$Z$1048576,MATCH($A689,'Hoja de Trabajo para listado'!$A$155:$A$1048576,0),MATCH((CUADRO!I$4&amp;$E689),'Hoja de Trabajo para listado'!$A$151:$Z$151,0)),0)+IFERROR(INDEX('Hoja de Trabajo para listado'!$AB$155:$BA$1048576,MATCH($A689,'Hoja de Trabajo para listado'!$AB$155:$AB$1048576,0),MATCH((CUADRO!I$4&amp;$E689),'Hoja de Trabajo para listado'!$AB$151:$BA$151,0)),0)+IFERROR(INDEX('Hoja de Trabajo para listado'!$BC$155:$CB$1048576,MATCH($A689,'Hoja de Trabajo para listado'!$BC$155:$BC$1048576,0),MATCH((CUADRO!I$4&amp;$E689),'Hoja de Trabajo para listado'!$BC$151:$CB$151,0)),0)+IFERROR(INDEX('Hoja de Trabajo para listado'!$DE$153:$DG$274,MATCH($A689,'Hoja de Trabajo para listado'!$DE$153:$DE$1048576,0),MATCH((CUADRO!I$4&amp;$E689),'Hoja de Trabajo para listado'!$DE$151:$DG$151,0)),0)+IFERROR(INDEX('Hoja de Trabajo para listado'!$CD$155:$DC$1048576,MATCH($A689,'Hoja de Trabajo para listado'!$CD$155:$CD$1048576,0),MATCH((CUADRO!I$4&amp;$E689),'Hoja de Trabajo para listado'!$CD$151:$DC$151,0)),0)</f>
        <v>0</v>
      </c>
      <c r="J689" s="243">
        <f ca="1">+IFERROR(INDEX('Hoja de Trabajo para listado'!$A$155:$Z$1048576,MATCH($A689,'Hoja de Trabajo para listado'!$A$155:$A$1048576,0),MATCH((CUADRO!J$4&amp;$E689),'Hoja de Trabajo para listado'!$A$151:$Z$151,0)),0)+IFERROR(INDEX('Hoja de Trabajo para listado'!$AB$155:$BA$1048576,MATCH($A689,'Hoja de Trabajo para listado'!$AB$155:$AB$1048576,0),MATCH((CUADRO!J$4&amp;$E689),'Hoja de Trabajo para listado'!$AB$151:$BA$151,0)),0)+IFERROR(INDEX('Hoja de Trabajo para listado'!$BC$155:$CB$1048576,MATCH($A689,'Hoja de Trabajo para listado'!$BC$155:$BC$1048576,0),MATCH((CUADRO!J$4&amp;$E689),'Hoja de Trabajo para listado'!$BC$151:$CB$151,0)),0)+IFERROR(INDEX('Hoja de Trabajo para listado'!$DE$153:$DG$274,MATCH($A689,'Hoja de Trabajo para listado'!$DE$153:$DE$1048576,0),MATCH((CUADRO!J$4&amp;$E689),'Hoja de Trabajo para listado'!$DE$151:$DG$151,0)),0)+IFERROR(INDEX('Hoja de Trabajo para listado'!$CD$155:$DC$1048576,MATCH($A689,'Hoja de Trabajo para listado'!$CD$155:$CD$1048576,0),MATCH((CUADRO!J$4&amp;$E689),'Hoja de Trabajo para listado'!$CD$151:$DC$151,0)),0)</f>
        <v>0</v>
      </c>
      <c r="K689" s="243">
        <f ca="1">+IFERROR(INDEX('Hoja de Trabajo para listado'!$A$155:$Z$1048576,MATCH($A689,'Hoja de Trabajo para listado'!$A$155:$A$1048576,0),MATCH((CUADRO!K$4&amp;$E689),'Hoja de Trabajo para listado'!$A$151:$Z$151,0)),0)+IFERROR(INDEX('Hoja de Trabajo para listado'!$AB$155:$BA$1048576,MATCH($A689,'Hoja de Trabajo para listado'!$AB$155:$AB$1048576,0),MATCH((CUADRO!K$4&amp;$E689),'Hoja de Trabajo para listado'!$AB$151:$BA$151,0)),0)+IFERROR(INDEX('Hoja de Trabajo para listado'!$BC$155:$CB$1048576,MATCH($A689,'Hoja de Trabajo para listado'!$BC$155:$BC$1048576,0),MATCH((CUADRO!K$4&amp;$E689),'Hoja de Trabajo para listado'!$BC$151:$CB$151,0)),0)+IFERROR(INDEX('Hoja de Trabajo para listado'!$DE$153:$DG$274,MATCH($A689,'Hoja de Trabajo para listado'!$DE$153:$DE$1048576,0),MATCH((CUADRO!K$4&amp;$E689),'Hoja de Trabajo para listado'!$DE$151:$DG$151,0)),0)+IFERROR(INDEX('Hoja de Trabajo para listado'!$CD$155:$DC$1048576,MATCH($A689,'Hoja de Trabajo para listado'!$CD$155:$CD$1048576,0),MATCH((CUADRO!K$4&amp;$E689),'Hoja de Trabajo para listado'!$CD$151:$DC$151,0)),0)</f>
        <v>0</v>
      </c>
      <c r="L689" s="243">
        <f ca="1">+IFERROR(INDEX('Hoja de Trabajo para listado'!$A$155:$Z$1048576,MATCH($A689,'Hoja de Trabajo para listado'!$A$155:$A$1048576,0),MATCH((CUADRO!L$4&amp;$E689),'Hoja de Trabajo para listado'!$A$151:$Z$151,0)),0)+IFERROR(INDEX('Hoja de Trabajo para listado'!$AB$155:$BA$1048576,MATCH($A689,'Hoja de Trabajo para listado'!$AB$155:$AB$1048576,0),MATCH((CUADRO!L$4&amp;$E689),'Hoja de Trabajo para listado'!$AB$151:$BA$151,0)),0)+IFERROR(INDEX('Hoja de Trabajo para listado'!$BC$155:$CB$1048576,MATCH($A689,'Hoja de Trabajo para listado'!$BC$155:$BC$1048576,0),MATCH((CUADRO!L$4&amp;$E689),'Hoja de Trabajo para listado'!$BC$151:$CB$151,0)),0)+IFERROR(INDEX('Hoja de Trabajo para listado'!$DE$153:$DG$274,MATCH($A689,'Hoja de Trabajo para listado'!$DE$153:$DE$1048576,0),MATCH((CUADRO!L$4&amp;$E689),'Hoja de Trabajo para listado'!$DE$151:$DG$151,0)),0)+IFERROR(INDEX('Hoja de Trabajo para listado'!$CD$155:$DC$1048576,MATCH($A689,'Hoja de Trabajo para listado'!$CD$155:$CD$1048576,0),MATCH((CUADRO!L$4&amp;$E689),'Hoja de Trabajo para listado'!$CD$151:$DC$151,0)),0)</f>
        <v>0</v>
      </c>
      <c r="M689" s="243">
        <f ca="1">+IFERROR(INDEX('Hoja de Trabajo para listado'!$A$155:$Z$1048576,MATCH($A689,'Hoja de Trabajo para listado'!$A$155:$A$1048576,0),MATCH((CUADRO!M$4&amp;$E689),'Hoja de Trabajo para listado'!$A$151:$Z$151,0)),0)+IFERROR(INDEX('Hoja de Trabajo para listado'!$AB$155:$BA$1048576,MATCH($A689,'Hoja de Trabajo para listado'!$AB$155:$AB$1048576,0),MATCH((CUADRO!M$4&amp;$E689),'Hoja de Trabajo para listado'!$AB$151:$BA$151,0)),0)+IFERROR(INDEX('Hoja de Trabajo para listado'!$BC$155:$CB$1048576,MATCH($A689,'Hoja de Trabajo para listado'!$BC$155:$BC$1048576,0),MATCH((CUADRO!M$4&amp;$E689),'Hoja de Trabajo para listado'!$BC$151:$CB$151,0)),0)+IFERROR(INDEX('Hoja de Trabajo para listado'!$DE$153:$DG$274,MATCH($A689,'Hoja de Trabajo para listado'!$DE$153:$DE$1048576,0),MATCH((CUADRO!M$4&amp;$E689),'Hoja de Trabajo para listado'!$DE$151:$DG$151,0)),0)+IFERROR(INDEX('Hoja de Trabajo para listado'!$CD$155:$DC$1048576,MATCH($A689,'Hoja de Trabajo para listado'!$CD$155:$CD$1048576,0),MATCH((CUADRO!M$4&amp;$E689),'Hoja de Trabajo para listado'!$CD$151:$DC$151,0)),0)</f>
        <v>0</v>
      </c>
      <c r="N689" s="243">
        <f ca="1">+IFERROR(INDEX('Hoja de Trabajo para listado'!$A$155:$Z$1048576,MATCH($A689,'Hoja de Trabajo para listado'!$A$155:$A$1048576,0),MATCH((CUADRO!N$4&amp;$E689),'Hoja de Trabajo para listado'!$A$151:$Z$151,0)),0)+IFERROR(INDEX('Hoja de Trabajo para listado'!$AB$155:$BA$1048576,MATCH($A689,'Hoja de Trabajo para listado'!$AB$155:$AB$1048576,0),MATCH((CUADRO!N$4&amp;$E689),'Hoja de Trabajo para listado'!$AB$151:$BA$151,0)),0)+IFERROR(INDEX('Hoja de Trabajo para listado'!$BC$155:$CB$1048576,MATCH($A689,'Hoja de Trabajo para listado'!$BC$155:$BC$1048576,0),MATCH((CUADRO!N$4&amp;$E689),'Hoja de Trabajo para listado'!$BC$151:$CB$151,0)),0)+IFERROR(INDEX('Hoja de Trabajo para listado'!$DE$153:$DG$274,MATCH($A689,'Hoja de Trabajo para listado'!$DE$153:$DE$1048576,0),MATCH((CUADRO!N$4&amp;$E689),'Hoja de Trabajo para listado'!$DE$151:$DG$151,0)),0)+IFERROR(INDEX('Hoja de Trabajo para listado'!$CD$155:$DC$1048576,MATCH($A689,'Hoja de Trabajo para listado'!$CD$155:$CD$1048576,0),MATCH((CUADRO!N$4&amp;$E689),'Hoja de Trabajo para listado'!$CD$151:$DC$151,0)),0)</f>
        <v>0</v>
      </c>
      <c r="O689" s="243">
        <f ca="1">+IFERROR(INDEX('Hoja de Trabajo para listado'!$A$155:$Z$1048576,MATCH($A689,'Hoja de Trabajo para listado'!$A$155:$A$1048576,0),MATCH((CUADRO!O$4&amp;$E689),'Hoja de Trabajo para listado'!$A$151:$Z$151,0)),0)+IFERROR(INDEX('Hoja de Trabajo para listado'!$AB$155:$BA$1048576,MATCH($A689,'Hoja de Trabajo para listado'!$AB$155:$AB$1048576,0),MATCH((CUADRO!O$4&amp;$E689),'Hoja de Trabajo para listado'!$AB$151:$BA$151,0)),0)+IFERROR(INDEX('Hoja de Trabajo para listado'!$BC$155:$CB$1048576,MATCH($A689,'Hoja de Trabajo para listado'!$BC$155:$BC$1048576,0),MATCH((CUADRO!O$4&amp;$E689),'Hoja de Trabajo para listado'!$BC$151:$CB$151,0)),0)+IFERROR(INDEX('Hoja de Trabajo para listado'!$DE$153:$DG$274,MATCH($A689,'Hoja de Trabajo para listado'!$DE$153:$DE$1048576,0),MATCH((CUADRO!O$4&amp;$E689),'Hoja de Trabajo para listado'!$DE$151:$DG$151,0)),0)+IFERROR(INDEX('Hoja de Trabajo para listado'!$CD$155:$DC$1048576,MATCH($A689,'Hoja de Trabajo para listado'!$CD$155:$CD$1048576,0),MATCH((CUADRO!O$4&amp;$E689),'Hoja de Trabajo para listado'!$CD$151:$DC$151,0)),0)</f>
        <v>0</v>
      </c>
      <c r="P689" s="243">
        <f ca="1">+IFERROR(INDEX('Hoja de Trabajo para listado'!$A$155:$Z$1048576,MATCH($A689,'Hoja de Trabajo para listado'!$A$155:$A$1048576,0),MATCH((CUADRO!P$4&amp;$E689),'Hoja de Trabajo para listado'!$A$151:$Z$151,0)),0)+IFERROR(INDEX('Hoja de Trabajo para listado'!$AB$155:$BA$1048576,MATCH($A689,'Hoja de Trabajo para listado'!$AB$155:$AB$1048576,0),MATCH((CUADRO!P$4&amp;$E689),'Hoja de Trabajo para listado'!$AB$151:$BA$151,0)),0)+IFERROR(INDEX('Hoja de Trabajo para listado'!$BC$155:$CB$1048576,MATCH($A689,'Hoja de Trabajo para listado'!$BC$155:$BC$1048576,0),MATCH((CUADRO!P$4&amp;$E689),'Hoja de Trabajo para listado'!$BC$151:$CB$151,0)),0)+IFERROR(INDEX('Hoja de Trabajo para listado'!$DE$153:$DG$274,MATCH($A689,'Hoja de Trabajo para listado'!$DE$153:$DE$1048576,0),MATCH((CUADRO!P$4&amp;$E689),'Hoja de Trabajo para listado'!$DE$151:$DG$151,0)),0)+IFERROR(INDEX('Hoja de Trabajo para listado'!$CD$155:$DC$1048576,MATCH($A689,'Hoja de Trabajo para listado'!$CD$155:$CD$1048576,0),MATCH((CUADRO!P$4&amp;$E689),'Hoja de Trabajo para listado'!$CD$151:$DC$151,0)),0)</f>
        <v>0</v>
      </c>
      <c r="Q689" s="243">
        <f ca="1">+IFERROR(INDEX('Hoja de Trabajo para listado'!$A$155:$Z$1048576,MATCH($A689,'Hoja de Trabajo para listado'!$A$155:$A$1048576,0),MATCH((CUADRO!Q$4&amp;$E689),'Hoja de Trabajo para listado'!$A$151:$Z$151,0)),0)+IFERROR(INDEX('Hoja de Trabajo para listado'!$AB$155:$BA$1048576,MATCH($A689,'Hoja de Trabajo para listado'!$AB$155:$AB$1048576,0),MATCH((CUADRO!Q$4&amp;$E689),'Hoja de Trabajo para listado'!$AB$151:$BA$151,0)),0)+IFERROR(INDEX('Hoja de Trabajo para listado'!$BC$155:$CB$1048576,MATCH($A689,'Hoja de Trabajo para listado'!$BC$155:$BC$1048576,0),MATCH((CUADRO!Q$4&amp;$E689),'Hoja de Trabajo para listado'!$BC$151:$CB$151,0)),0)+IFERROR(INDEX('Hoja de Trabajo para listado'!$DE$153:$DG$274,MATCH($A689,'Hoja de Trabajo para listado'!$DE$153:$DE$1048576,0),MATCH((CUADRO!Q$4&amp;$E689),'Hoja de Trabajo para listado'!$DE$151:$DG$151,0)),0)+IFERROR(INDEX('Hoja de Trabajo para listado'!$CD$155:$DC$1048576,MATCH($A689,'Hoja de Trabajo para listado'!$CD$155:$CD$1048576,0),MATCH((CUADRO!Q$4&amp;$E689),'Hoja de Trabajo para listado'!$CD$151:$DC$151,0)),0)</f>
        <v>0</v>
      </c>
      <c r="R689" s="243">
        <f t="shared" ca="1" si="27"/>
        <v>0</v>
      </c>
      <c r="S689" s="249"/>
      <c r="T689" s="243">
        <f ca="1">+T690</f>
        <v>0</v>
      </c>
      <c r="U689" s="242">
        <f t="shared" si="28"/>
        <v>1</v>
      </c>
      <c r="V689" s="333" t="str">
        <f>+VLOOKUP(A689,bd_lista!$A$3:$E$592,5,FALSE)</f>
        <v>Gobiernos Autonomos Municipales</v>
      </c>
      <c r="W689" s="387" t="str">
        <f>+V689</f>
        <v>Gobiernos Autonomos Municipales</v>
      </c>
      <c r="X689" s="242">
        <f>+VLOOKUP(A689,[4]Sheet1!$A$13:$D$744,4,FALSE)</f>
        <v>0</v>
      </c>
      <c r="Y689" s="242" t="e">
        <f>+VLOOKUP(X689,bd_lista!$A$3:$C$592,3,FALSE)</f>
        <v>#N/A</v>
      </c>
      <c r="Z689" s="294">
        <f>+X689</f>
        <v>0</v>
      </c>
      <c r="AA689" s="295" t="e">
        <f>+Y689</f>
        <v>#N/A</v>
      </c>
    </row>
    <row r="690" spans="1:27" customFormat="1" ht="15" hidden="1" customHeight="1">
      <c r="A690" s="32">
        <v>1309</v>
      </c>
      <c r="B690" s="393"/>
      <c r="C690" s="247" t="str">
        <f>+VLOOKUP(A690,bd_lista!$A$3:$C$592,3,FALSE)</f>
        <v>Gobierno Autónomo Municipal de Omereque</v>
      </c>
      <c r="D690" s="390"/>
      <c r="E690" s="244" t="s">
        <v>1305</v>
      </c>
      <c r="F690" s="243">
        <f ca="1">+IFERROR(INDEX('Hoja de Trabajo para listado'!$A$155:$Z$1048576,MATCH($A690,'Hoja de Trabajo para listado'!$A$155:$A$1048576,0),MATCH((CUADRO!F$4&amp;$E690),'Hoja de Trabajo para listado'!$A$151:$Z$151,0)),0)+IFERROR(INDEX('Hoja de Trabajo para listado'!$AB$155:$BA$1048576,MATCH($A690,'Hoja de Trabajo para listado'!$AB$155:$AB$1048576,0),MATCH((CUADRO!F$4&amp;$E690),'Hoja de Trabajo para listado'!$AB$151:$BA$151,0)),0)+IFERROR(INDEX('Hoja de Trabajo para listado'!$BC$155:$CB$1048576,MATCH($A690,'Hoja de Trabajo para listado'!$BC$155:$BC$1048576,0),MATCH((CUADRO!F$4&amp;$E690),'Hoja de Trabajo para listado'!$BC$151:$CB$151,0)),0)+IFERROR(INDEX('Hoja de Trabajo para listado'!$DE$153:$DG$274,MATCH($A690,'Hoja de Trabajo para listado'!$DE$153:$DE$1048576,0),MATCH((CUADRO!F$4&amp;$E690),'Hoja de Trabajo para listado'!$DE$151:$DG$151,0)),0)+IFERROR(INDEX('Hoja de Trabajo para listado'!$CD$155:$DC$1048576,MATCH($A690,'Hoja de Trabajo para listado'!$CD$155:$CD$1048576,0),MATCH((CUADRO!F$4&amp;$E690),'Hoja de Trabajo para listado'!$CD$151:$DC$151,0)),0)</f>
        <v>0</v>
      </c>
      <c r="G690" s="243">
        <f ca="1">+IFERROR(INDEX('Hoja de Trabajo para listado'!$A$155:$Z$1048576,MATCH($A690,'Hoja de Trabajo para listado'!$A$155:$A$1048576,0),MATCH((CUADRO!G$4&amp;$E690),'Hoja de Trabajo para listado'!$A$151:$Z$151,0)),0)+IFERROR(INDEX('Hoja de Trabajo para listado'!$AB$155:$BA$1048576,MATCH($A690,'Hoja de Trabajo para listado'!$AB$155:$AB$1048576,0),MATCH((CUADRO!G$4&amp;$E690),'Hoja de Trabajo para listado'!$AB$151:$BA$151,0)),0)+IFERROR(INDEX('Hoja de Trabajo para listado'!$BC$155:$CB$1048576,MATCH($A690,'Hoja de Trabajo para listado'!$BC$155:$BC$1048576,0),MATCH((CUADRO!G$4&amp;$E690),'Hoja de Trabajo para listado'!$BC$151:$CB$151,0)),0)+IFERROR(INDEX('Hoja de Trabajo para listado'!$DE$153:$DG$274,MATCH($A690,'Hoja de Trabajo para listado'!$DE$153:$DE$1048576,0),MATCH((CUADRO!G$4&amp;$E690),'Hoja de Trabajo para listado'!$DE$151:$DG$151,0)),0)+IFERROR(INDEX('Hoja de Trabajo para listado'!$CD$155:$DC$1048576,MATCH($A690,'Hoja de Trabajo para listado'!$CD$155:$CD$1048576,0),MATCH((CUADRO!G$4&amp;$E690),'Hoja de Trabajo para listado'!$CD$151:$DC$151,0)),0)</f>
        <v>0</v>
      </c>
      <c r="H690" s="243">
        <f ca="1">+IFERROR(INDEX('Hoja de Trabajo para listado'!$A$155:$Z$1048576,MATCH($A690,'Hoja de Trabajo para listado'!$A$155:$A$1048576,0),MATCH((CUADRO!H$4&amp;$E690),'Hoja de Trabajo para listado'!$A$151:$Z$151,0)),0)+IFERROR(INDEX('Hoja de Trabajo para listado'!$AB$155:$BA$1048576,MATCH($A690,'Hoja de Trabajo para listado'!$AB$155:$AB$1048576,0),MATCH((CUADRO!H$4&amp;$E690),'Hoja de Trabajo para listado'!$AB$151:$BA$151,0)),0)+IFERROR(INDEX('Hoja de Trabajo para listado'!$BC$155:$CB$1048576,MATCH($A690,'Hoja de Trabajo para listado'!$BC$155:$BC$1048576,0),MATCH((CUADRO!H$4&amp;$E690),'Hoja de Trabajo para listado'!$BC$151:$CB$151,0)),0)+IFERROR(INDEX('Hoja de Trabajo para listado'!$DE$153:$DG$274,MATCH($A690,'Hoja de Trabajo para listado'!$DE$153:$DE$1048576,0),MATCH((CUADRO!H$4&amp;$E690),'Hoja de Trabajo para listado'!$DE$151:$DG$151,0)),0)+IFERROR(INDEX('Hoja de Trabajo para listado'!$CD$155:$DC$1048576,MATCH($A690,'Hoja de Trabajo para listado'!$CD$155:$CD$1048576,0),MATCH((CUADRO!H$4&amp;$E690),'Hoja de Trabajo para listado'!$CD$151:$DC$151,0)),0)</f>
        <v>0</v>
      </c>
      <c r="I690" s="243">
        <f ca="1">+IFERROR(INDEX('Hoja de Trabajo para listado'!$A$155:$Z$1048576,MATCH($A690,'Hoja de Trabajo para listado'!$A$155:$A$1048576,0),MATCH((CUADRO!I$4&amp;$E690),'Hoja de Trabajo para listado'!$A$151:$Z$151,0)),0)+IFERROR(INDEX('Hoja de Trabajo para listado'!$AB$155:$BA$1048576,MATCH($A690,'Hoja de Trabajo para listado'!$AB$155:$AB$1048576,0),MATCH((CUADRO!I$4&amp;$E690),'Hoja de Trabajo para listado'!$AB$151:$BA$151,0)),0)+IFERROR(INDEX('Hoja de Trabajo para listado'!$BC$155:$CB$1048576,MATCH($A690,'Hoja de Trabajo para listado'!$BC$155:$BC$1048576,0),MATCH((CUADRO!I$4&amp;$E690),'Hoja de Trabajo para listado'!$BC$151:$CB$151,0)),0)+IFERROR(INDEX('Hoja de Trabajo para listado'!$DE$153:$DG$274,MATCH($A690,'Hoja de Trabajo para listado'!$DE$153:$DE$1048576,0),MATCH((CUADRO!I$4&amp;$E690),'Hoja de Trabajo para listado'!$DE$151:$DG$151,0)),0)+IFERROR(INDEX('Hoja de Trabajo para listado'!$CD$155:$DC$1048576,MATCH($A690,'Hoja de Trabajo para listado'!$CD$155:$CD$1048576,0),MATCH((CUADRO!I$4&amp;$E690),'Hoja de Trabajo para listado'!$CD$151:$DC$151,0)),0)</f>
        <v>0</v>
      </c>
      <c r="J690" s="243">
        <f ca="1">+IFERROR(INDEX('Hoja de Trabajo para listado'!$A$155:$Z$1048576,MATCH($A690,'Hoja de Trabajo para listado'!$A$155:$A$1048576,0),MATCH((CUADRO!J$4&amp;$E690),'Hoja de Trabajo para listado'!$A$151:$Z$151,0)),0)+IFERROR(INDEX('Hoja de Trabajo para listado'!$AB$155:$BA$1048576,MATCH($A690,'Hoja de Trabajo para listado'!$AB$155:$AB$1048576,0),MATCH((CUADRO!J$4&amp;$E690),'Hoja de Trabajo para listado'!$AB$151:$BA$151,0)),0)+IFERROR(INDEX('Hoja de Trabajo para listado'!$BC$155:$CB$1048576,MATCH($A690,'Hoja de Trabajo para listado'!$BC$155:$BC$1048576,0),MATCH((CUADRO!J$4&amp;$E690),'Hoja de Trabajo para listado'!$BC$151:$CB$151,0)),0)+IFERROR(INDEX('Hoja de Trabajo para listado'!$DE$153:$DG$274,MATCH($A690,'Hoja de Trabajo para listado'!$DE$153:$DE$1048576,0),MATCH((CUADRO!J$4&amp;$E690),'Hoja de Trabajo para listado'!$DE$151:$DG$151,0)),0)+IFERROR(INDEX('Hoja de Trabajo para listado'!$CD$155:$DC$1048576,MATCH($A690,'Hoja de Trabajo para listado'!$CD$155:$CD$1048576,0),MATCH((CUADRO!J$4&amp;$E690),'Hoja de Trabajo para listado'!$CD$151:$DC$151,0)),0)</f>
        <v>0</v>
      </c>
      <c r="K690" s="243">
        <f ca="1">+IFERROR(INDEX('Hoja de Trabajo para listado'!$A$155:$Z$1048576,MATCH($A690,'Hoja de Trabajo para listado'!$A$155:$A$1048576,0),MATCH((CUADRO!K$4&amp;$E690),'Hoja de Trabajo para listado'!$A$151:$Z$151,0)),0)+IFERROR(INDEX('Hoja de Trabajo para listado'!$AB$155:$BA$1048576,MATCH($A690,'Hoja de Trabajo para listado'!$AB$155:$AB$1048576,0),MATCH((CUADRO!K$4&amp;$E690),'Hoja de Trabajo para listado'!$AB$151:$BA$151,0)),0)+IFERROR(INDEX('Hoja de Trabajo para listado'!$BC$155:$CB$1048576,MATCH($A690,'Hoja de Trabajo para listado'!$BC$155:$BC$1048576,0),MATCH((CUADRO!K$4&amp;$E690),'Hoja de Trabajo para listado'!$BC$151:$CB$151,0)),0)+IFERROR(INDEX('Hoja de Trabajo para listado'!$DE$153:$DG$274,MATCH($A690,'Hoja de Trabajo para listado'!$DE$153:$DE$1048576,0),MATCH((CUADRO!K$4&amp;$E690),'Hoja de Trabajo para listado'!$DE$151:$DG$151,0)),0)+IFERROR(INDEX('Hoja de Trabajo para listado'!$CD$155:$DC$1048576,MATCH($A690,'Hoja de Trabajo para listado'!$CD$155:$CD$1048576,0),MATCH((CUADRO!K$4&amp;$E690),'Hoja de Trabajo para listado'!$CD$151:$DC$151,0)),0)</f>
        <v>0</v>
      </c>
      <c r="L690" s="243">
        <f ca="1">+IFERROR(INDEX('Hoja de Trabajo para listado'!$A$155:$Z$1048576,MATCH($A690,'Hoja de Trabajo para listado'!$A$155:$A$1048576,0),MATCH((CUADRO!L$4&amp;$E690),'Hoja de Trabajo para listado'!$A$151:$Z$151,0)),0)+IFERROR(INDEX('Hoja de Trabajo para listado'!$AB$155:$BA$1048576,MATCH($A690,'Hoja de Trabajo para listado'!$AB$155:$AB$1048576,0),MATCH((CUADRO!L$4&amp;$E690),'Hoja de Trabajo para listado'!$AB$151:$BA$151,0)),0)+IFERROR(INDEX('Hoja de Trabajo para listado'!$BC$155:$CB$1048576,MATCH($A690,'Hoja de Trabajo para listado'!$BC$155:$BC$1048576,0),MATCH((CUADRO!L$4&amp;$E690),'Hoja de Trabajo para listado'!$BC$151:$CB$151,0)),0)+IFERROR(INDEX('Hoja de Trabajo para listado'!$DE$153:$DG$274,MATCH($A690,'Hoja de Trabajo para listado'!$DE$153:$DE$1048576,0),MATCH((CUADRO!L$4&amp;$E690),'Hoja de Trabajo para listado'!$DE$151:$DG$151,0)),0)+IFERROR(INDEX('Hoja de Trabajo para listado'!$CD$155:$DC$1048576,MATCH($A690,'Hoja de Trabajo para listado'!$CD$155:$CD$1048576,0),MATCH((CUADRO!L$4&amp;$E690),'Hoja de Trabajo para listado'!$CD$151:$DC$151,0)),0)</f>
        <v>0</v>
      </c>
      <c r="M690" s="243">
        <f ca="1">+IFERROR(INDEX('Hoja de Trabajo para listado'!$A$155:$Z$1048576,MATCH($A690,'Hoja de Trabajo para listado'!$A$155:$A$1048576,0),MATCH((CUADRO!M$4&amp;$E690),'Hoja de Trabajo para listado'!$A$151:$Z$151,0)),0)+IFERROR(INDEX('Hoja de Trabajo para listado'!$AB$155:$BA$1048576,MATCH($A690,'Hoja de Trabajo para listado'!$AB$155:$AB$1048576,0),MATCH((CUADRO!M$4&amp;$E690),'Hoja de Trabajo para listado'!$AB$151:$BA$151,0)),0)+IFERROR(INDEX('Hoja de Trabajo para listado'!$BC$155:$CB$1048576,MATCH($A690,'Hoja de Trabajo para listado'!$BC$155:$BC$1048576,0),MATCH((CUADRO!M$4&amp;$E690),'Hoja de Trabajo para listado'!$BC$151:$CB$151,0)),0)+IFERROR(INDEX('Hoja de Trabajo para listado'!$DE$153:$DG$274,MATCH($A690,'Hoja de Trabajo para listado'!$DE$153:$DE$1048576,0),MATCH((CUADRO!M$4&amp;$E690),'Hoja de Trabajo para listado'!$DE$151:$DG$151,0)),0)+IFERROR(INDEX('Hoja de Trabajo para listado'!$CD$155:$DC$1048576,MATCH($A690,'Hoja de Trabajo para listado'!$CD$155:$CD$1048576,0),MATCH((CUADRO!M$4&amp;$E690),'Hoja de Trabajo para listado'!$CD$151:$DC$151,0)),0)</f>
        <v>0</v>
      </c>
      <c r="N690" s="243">
        <f ca="1">+IFERROR(INDEX('Hoja de Trabajo para listado'!$A$155:$Z$1048576,MATCH($A690,'Hoja de Trabajo para listado'!$A$155:$A$1048576,0),MATCH((CUADRO!N$4&amp;$E690),'Hoja de Trabajo para listado'!$A$151:$Z$151,0)),0)+IFERROR(INDEX('Hoja de Trabajo para listado'!$AB$155:$BA$1048576,MATCH($A690,'Hoja de Trabajo para listado'!$AB$155:$AB$1048576,0),MATCH((CUADRO!N$4&amp;$E690),'Hoja de Trabajo para listado'!$AB$151:$BA$151,0)),0)+IFERROR(INDEX('Hoja de Trabajo para listado'!$BC$155:$CB$1048576,MATCH($A690,'Hoja de Trabajo para listado'!$BC$155:$BC$1048576,0),MATCH((CUADRO!N$4&amp;$E690),'Hoja de Trabajo para listado'!$BC$151:$CB$151,0)),0)+IFERROR(INDEX('Hoja de Trabajo para listado'!$DE$153:$DG$274,MATCH($A690,'Hoja de Trabajo para listado'!$DE$153:$DE$1048576,0),MATCH((CUADRO!N$4&amp;$E690),'Hoja de Trabajo para listado'!$DE$151:$DG$151,0)),0)+IFERROR(INDEX('Hoja de Trabajo para listado'!$CD$155:$DC$1048576,MATCH($A690,'Hoja de Trabajo para listado'!$CD$155:$CD$1048576,0),MATCH((CUADRO!N$4&amp;$E690),'Hoja de Trabajo para listado'!$CD$151:$DC$151,0)),0)</f>
        <v>0</v>
      </c>
      <c r="O690" s="243">
        <f ca="1">+IFERROR(INDEX('Hoja de Trabajo para listado'!$A$155:$Z$1048576,MATCH($A690,'Hoja de Trabajo para listado'!$A$155:$A$1048576,0),MATCH((CUADRO!O$4&amp;$E690),'Hoja de Trabajo para listado'!$A$151:$Z$151,0)),0)+IFERROR(INDEX('Hoja de Trabajo para listado'!$AB$155:$BA$1048576,MATCH($A690,'Hoja de Trabajo para listado'!$AB$155:$AB$1048576,0),MATCH((CUADRO!O$4&amp;$E690),'Hoja de Trabajo para listado'!$AB$151:$BA$151,0)),0)+IFERROR(INDEX('Hoja de Trabajo para listado'!$BC$155:$CB$1048576,MATCH($A690,'Hoja de Trabajo para listado'!$BC$155:$BC$1048576,0),MATCH((CUADRO!O$4&amp;$E690),'Hoja de Trabajo para listado'!$BC$151:$CB$151,0)),0)+IFERROR(INDEX('Hoja de Trabajo para listado'!$DE$153:$DG$274,MATCH($A690,'Hoja de Trabajo para listado'!$DE$153:$DE$1048576,0),MATCH((CUADRO!O$4&amp;$E690),'Hoja de Trabajo para listado'!$DE$151:$DG$151,0)),0)+IFERROR(INDEX('Hoja de Trabajo para listado'!$CD$155:$DC$1048576,MATCH($A690,'Hoja de Trabajo para listado'!$CD$155:$CD$1048576,0),MATCH((CUADRO!O$4&amp;$E690),'Hoja de Trabajo para listado'!$CD$151:$DC$151,0)),0)</f>
        <v>0</v>
      </c>
      <c r="P690" s="243">
        <f ca="1">+IFERROR(INDEX('Hoja de Trabajo para listado'!$A$155:$Z$1048576,MATCH($A690,'Hoja de Trabajo para listado'!$A$155:$A$1048576,0),MATCH((CUADRO!P$4&amp;$E690),'Hoja de Trabajo para listado'!$A$151:$Z$151,0)),0)+IFERROR(INDEX('Hoja de Trabajo para listado'!$AB$155:$BA$1048576,MATCH($A690,'Hoja de Trabajo para listado'!$AB$155:$AB$1048576,0),MATCH((CUADRO!P$4&amp;$E690),'Hoja de Trabajo para listado'!$AB$151:$BA$151,0)),0)+IFERROR(INDEX('Hoja de Trabajo para listado'!$BC$155:$CB$1048576,MATCH($A690,'Hoja de Trabajo para listado'!$BC$155:$BC$1048576,0),MATCH((CUADRO!P$4&amp;$E690),'Hoja de Trabajo para listado'!$BC$151:$CB$151,0)),0)+IFERROR(INDEX('Hoja de Trabajo para listado'!$DE$153:$DG$274,MATCH($A690,'Hoja de Trabajo para listado'!$DE$153:$DE$1048576,0),MATCH((CUADRO!P$4&amp;$E690),'Hoja de Trabajo para listado'!$DE$151:$DG$151,0)),0)+IFERROR(INDEX('Hoja de Trabajo para listado'!$CD$155:$DC$1048576,MATCH($A690,'Hoja de Trabajo para listado'!$CD$155:$CD$1048576,0),MATCH((CUADRO!P$4&amp;$E690),'Hoja de Trabajo para listado'!$CD$151:$DC$151,0)),0)</f>
        <v>0</v>
      </c>
      <c r="Q690" s="243">
        <f ca="1">+IFERROR(INDEX('Hoja de Trabajo para listado'!$A$155:$Z$1048576,MATCH($A690,'Hoja de Trabajo para listado'!$A$155:$A$1048576,0),MATCH((CUADRO!Q$4&amp;$E690),'Hoja de Trabajo para listado'!$A$151:$Z$151,0)),0)+IFERROR(INDEX('Hoja de Trabajo para listado'!$AB$155:$BA$1048576,MATCH($A690,'Hoja de Trabajo para listado'!$AB$155:$AB$1048576,0),MATCH((CUADRO!Q$4&amp;$E690),'Hoja de Trabajo para listado'!$AB$151:$BA$151,0)),0)+IFERROR(INDEX('Hoja de Trabajo para listado'!$BC$155:$CB$1048576,MATCH($A690,'Hoja de Trabajo para listado'!$BC$155:$BC$1048576,0),MATCH((CUADRO!Q$4&amp;$E690),'Hoja de Trabajo para listado'!$BC$151:$CB$151,0)),0)+IFERROR(INDEX('Hoja de Trabajo para listado'!$DE$153:$DG$274,MATCH($A690,'Hoja de Trabajo para listado'!$DE$153:$DE$1048576,0),MATCH((CUADRO!Q$4&amp;$E690),'Hoja de Trabajo para listado'!$DE$151:$DG$151,0)),0)+IFERROR(INDEX('Hoja de Trabajo para listado'!$CD$155:$DC$1048576,MATCH($A690,'Hoja de Trabajo para listado'!$CD$155:$CD$1048576,0),MATCH((CUADRO!Q$4&amp;$E690),'Hoja de Trabajo para listado'!$CD$151:$DC$151,0)),0)</f>
        <v>0</v>
      </c>
      <c r="R690" s="243">
        <f t="shared" ca="1" si="27"/>
        <v>0</v>
      </c>
      <c r="S690" s="249">
        <f ca="1">+R689+R690</f>
        <v>0</v>
      </c>
      <c r="T690" s="243">
        <f ca="1">+S690</f>
        <v>0</v>
      </c>
      <c r="U690" s="242">
        <f t="shared" si="28"/>
        <v>2</v>
      </c>
      <c r="V690" s="333" t="str">
        <f>+VLOOKUP(A690,bd_lista!$A$3:$E$592,5,FALSE)</f>
        <v>Gobiernos Autonomos Municipales</v>
      </c>
      <c r="W690" s="388"/>
      <c r="X690" s="242">
        <f>+VLOOKUP(A690,[4]Sheet1!$A$13:$D$744,4,FALSE)</f>
        <v>0</v>
      </c>
      <c r="Y690" s="242" t="e">
        <f>+VLOOKUP(X690,bd_lista!$A$3:$C$592,3,FALSE)</f>
        <v>#N/A</v>
      </c>
      <c r="Z690" s="292"/>
      <c r="AA690" s="293"/>
    </row>
    <row r="691" spans="1:27" customFormat="1" ht="15" hidden="1" customHeight="1">
      <c r="A691" s="32">
        <v>1310</v>
      </c>
      <c r="B691" s="392">
        <f>+A691</f>
        <v>1310</v>
      </c>
      <c r="C691" s="247" t="str">
        <f>+VLOOKUP(A691,bd_lista!$A$3:$C$592,3,FALSE)</f>
        <v>Gobierno Autónomo Municipal de Independencia</v>
      </c>
      <c r="D691" s="389" t="str">
        <f>+C691</f>
        <v>Gobierno Autónomo Municipal de Independencia</v>
      </c>
      <c r="E691" s="242" t="s">
        <v>1304</v>
      </c>
      <c r="F691" s="243">
        <f ca="1">+IFERROR(INDEX('Hoja de Trabajo para listado'!$A$155:$Z$1048576,MATCH($A691,'Hoja de Trabajo para listado'!$A$155:$A$1048576,0),MATCH((CUADRO!F$4&amp;$E691),'Hoja de Trabajo para listado'!$A$151:$Z$151,0)),0)+IFERROR(INDEX('Hoja de Trabajo para listado'!$AB$155:$BA$1048576,MATCH($A691,'Hoja de Trabajo para listado'!$AB$155:$AB$1048576,0),MATCH((CUADRO!F$4&amp;$E691),'Hoja de Trabajo para listado'!$AB$151:$BA$151,0)),0)+IFERROR(INDEX('Hoja de Trabajo para listado'!$BC$155:$CB$1048576,MATCH($A691,'Hoja de Trabajo para listado'!$BC$155:$BC$1048576,0),MATCH((CUADRO!F$4&amp;$E691),'Hoja de Trabajo para listado'!$BC$151:$CB$151,0)),0)+IFERROR(INDEX('Hoja de Trabajo para listado'!$DE$153:$DG$274,MATCH($A691,'Hoja de Trabajo para listado'!$DE$153:$DE$1048576,0),MATCH((CUADRO!F$4&amp;$E691),'Hoja de Trabajo para listado'!$DE$151:$DG$151,0)),0)+IFERROR(INDEX('Hoja de Trabajo para listado'!$CD$155:$DC$1048576,MATCH($A691,'Hoja de Trabajo para listado'!$CD$155:$CD$1048576,0),MATCH((CUADRO!F$4&amp;$E691),'Hoja de Trabajo para listado'!$CD$151:$DC$151,0)),0)</f>
        <v>0</v>
      </c>
      <c r="G691" s="243">
        <f ca="1">+IFERROR(INDEX('Hoja de Trabajo para listado'!$A$155:$Z$1048576,MATCH($A691,'Hoja de Trabajo para listado'!$A$155:$A$1048576,0),MATCH((CUADRO!G$4&amp;$E691),'Hoja de Trabajo para listado'!$A$151:$Z$151,0)),0)+IFERROR(INDEX('Hoja de Trabajo para listado'!$AB$155:$BA$1048576,MATCH($A691,'Hoja de Trabajo para listado'!$AB$155:$AB$1048576,0),MATCH((CUADRO!G$4&amp;$E691),'Hoja de Trabajo para listado'!$AB$151:$BA$151,0)),0)+IFERROR(INDEX('Hoja de Trabajo para listado'!$BC$155:$CB$1048576,MATCH($A691,'Hoja de Trabajo para listado'!$BC$155:$BC$1048576,0),MATCH((CUADRO!G$4&amp;$E691),'Hoja de Trabajo para listado'!$BC$151:$CB$151,0)),0)+IFERROR(INDEX('Hoja de Trabajo para listado'!$DE$153:$DG$274,MATCH($A691,'Hoja de Trabajo para listado'!$DE$153:$DE$1048576,0),MATCH((CUADRO!G$4&amp;$E691),'Hoja de Trabajo para listado'!$DE$151:$DG$151,0)),0)+IFERROR(INDEX('Hoja de Trabajo para listado'!$CD$155:$DC$1048576,MATCH($A691,'Hoja de Trabajo para listado'!$CD$155:$CD$1048576,0),MATCH((CUADRO!G$4&amp;$E691),'Hoja de Trabajo para listado'!$CD$151:$DC$151,0)),0)</f>
        <v>0</v>
      </c>
      <c r="H691" s="243">
        <f ca="1">+IFERROR(INDEX('Hoja de Trabajo para listado'!$A$155:$Z$1048576,MATCH($A691,'Hoja de Trabajo para listado'!$A$155:$A$1048576,0),MATCH((CUADRO!H$4&amp;$E691),'Hoja de Trabajo para listado'!$A$151:$Z$151,0)),0)+IFERROR(INDEX('Hoja de Trabajo para listado'!$AB$155:$BA$1048576,MATCH($A691,'Hoja de Trabajo para listado'!$AB$155:$AB$1048576,0),MATCH((CUADRO!H$4&amp;$E691),'Hoja de Trabajo para listado'!$AB$151:$BA$151,0)),0)+IFERROR(INDEX('Hoja de Trabajo para listado'!$BC$155:$CB$1048576,MATCH($A691,'Hoja de Trabajo para listado'!$BC$155:$BC$1048576,0),MATCH((CUADRO!H$4&amp;$E691),'Hoja de Trabajo para listado'!$BC$151:$CB$151,0)),0)+IFERROR(INDEX('Hoja de Trabajo para listado'!$DE$153:$DG$274,MATCH($A691,'Hoja de Trabajo para listado'!$DE$153:$DE$1048576,0),MATCH((CUADRO!H$4&amp;$E691),'Hoja de Trabajo para listado'!$DE$151:$DG$151,0)),0)+IFERROR(INDEX('Hoja de Trabajo para listado'!$CD$155:$DC$1048576,MATCH($A691,'Hoja de Trabajo para listado'!$CD$155:$CD$1048576,0),MATCH((CUADRO!H$4&amp;$E691),'Hoja de Trabajo para listado'!$CD$151:$DC$151,0)),0)</f>
        <v>0</v>
      </c>
      <c r="I691" s="243">
        <f ca="1">+IFERROR(INDEX('Hoja de Trabajo para listado'!$A$155:$Z$1048576,MATCH($A691,'Hoja de Trabajo para listado'!$A$155:$A$1048576,0),MATCH((CUADRO!I$4&amp;$E691),'Hoja de Trabajo para listado'!$A$151:$Z$151,0)),0)+IFERROR(INDEX('Hoja de Trabajo para listado'!$AB$155:$BA$1048576,MATCH($A691,'Hoja de Trabajo para listado'!$AB$155:$AB$1048576,0),MATCH((CUADRO!I$4&amp;$E691),'Hoja de Trabajo para listado'!$AB$151:$BA$151,0)),0)+IFERROR(INDEX('Hoja de Trabajo para listado'!$BC$155:$CB$1048576,MATCH($A691,'Hoja de Trabajo para listado'!$BC$155:$BC$1048576,0),MATCH((CUADRO!I$4&amp;$E691),'Hoja de Trabajo para listado'!$BC$151:$CB$151,0)),0)+IFERROR(INDEX('Hoja de Trabajo para listado'!$DE$153:$DG$274,MATCH($A691,'Hoja de Trabajo para listado'!$DE$153:$DE$1048576,0),MATCH((CUADRO!I$4&amp;$E691),'Hoja de Trabajo para listado'!$DE$151:$DG$151,0)),0)+IFERROR(INDEX('Hoja de Trabajo para listado'!$CD$155:$DC$1048576,MATCH($A691,'Hoja de Trabajo para listado'!$CD$155:$CD$1048576,0),MATCH((CUADRO!I$4&amp;$E691),'Hoja de Trabajo para listado'!$CD$151:$DC$151,0)),0)</f>
        <v>0</v>
      </c>
      <c r="J691" s="243">
        <f ca="1">+IFERROR(INDEX('Hoja de Trabajo para listado'!$A$155:$Z$1048576,MATCH($A691,'Hoja de Trabajo para listado'!$A$155:$A$1048576,0),MATCH((CUADRO!J$4&amp;$E691),'Hoja de Trabajo para listado'!$A$151:$Z$151,0)),0)+IFERROR(INDEX('Hoja de Trabajo para listado'!$AB$155:$BA$1048576,MATCH($A691,'Hoja de Trabajo para listado'!$AB$155:$AB$1048576,0),MATCH((CUADRO!J$4&amp;$E691),'Hoja de Trabajo para listado'!$AB$151:$BA$151,0)),0)+IFERROR(INDEX('Hoja de Trabajo para listado'!$BC$155:$CB$1048576,MATCH($A691,'Hoja de Trabajo para listado'!$BC$155:$BC$1048576,0),MATCH((CUADRO!J$4&amp;$E691),'Hoja de Trabajo para listado'!$BC$151:$CB$151,0)),0)+IFERROR(INDEX('Hoja de Trabajo para listado'!$DE$153:$DG$274,MATCH($A691,'Hoja de Trabajo para listado'!$DE$153:$DE$1048576,0),MATCH((CUADRO!J$4&amp;$E691),'Hoja de Trabajo para listado'!$DE$151:$DG$151,0)),0)+IFERROR(INDEX('Hoja de Trabajo para listado'!$CD$155:$DC$1048576,MATCH($A691,'Hoja de Trabajo para listado'!$CD$155:$CD$1048576,0),MATCH((CUADRO!J$4&amp;$E691),'Hoja de Trabajo para listado'!$CD$151:$DC$151,0)),0)</f>
        <v>0</v>
      </c>
      <c r="K691" s="243">
        <f ca="1">+IFERROR(INDEX('Hoja de Trabajo para listado'!$A$155:$Z$1048576,MATCH($A691,'Hoja de Trabajo para listado'!$A$155:$A$1048576,0),MATCH((CUADRO!K$4&amp;$E691),'Hoja de Trabajo para listado'!$A$151:$Z$151,0)),0)+IFERROR(INDEX('Hoja de Trabajo para listado'!$AB$155:$BA$1048576,MATCH($A691,'Hoja de Trabajo para listado'!$AB$155:$AB$1048576,0),MATCH((CUADRO!K$4&amp;$E691),'Hoja de Trabajo para listado'!$AB$151:$BA$151,0)),0)+IFERROR(INDEX('Hoja de Trabajo para listado'!$BC$155:$CB$1048576,MATCH($A691,'Hoja de Trabajo para listado'!$BC$155:$BC$1048576,0),MATCH((CUADRO!K$4&amp;$E691),'Hoja de Trabajo para listado'!$BC$151:$CB$151,0)),0)+IFERROR(INDEX('Hoja de Trabajo para listado'!$DE$153:$DG$274,MATCH($A691,'Hoja de Trabajo para listado'!$DE$153:$DE$1048576,0),MATCH((CUADRO!K$4&amp;$E691),'Hoja de Trabajo para listado'!$DE$151:$DG$151,0)),0)+IFERROR(INDEX('Hoja de Trabajo para listado'!$CD$155:$DC$1048576,MATCH($A691,'Hoja de Trabajo para listado'!$CD$155:$CD$1048576,0),MATCH((CUADRO!K$4&amp;$E691),'Hoja de Trabajo para listado'!$CD$151:$DC$151,0)),0)</f>
        <v>0</v>
      </c>
      <c r="L691" s="243">
        <f ca="1">+IFERROR(INDEX('Hoja de Trabajo para listado'!$A$155:$Z$1048576,MATCH($A691,'Hoja de Trabajo para listado'!$A$155:$A$1048576,0),MATCH((CUADRO!L$4&amp;$E691),'Hoja de Trabajo para listado'!$A$151:$Z$151,0)),0)+IFERROR(INDEX('Hoja de Trabajo para listado'!$AB$155:$BA$1048576,MATCH($A691,'Hoja de Trabajo para listado'!$AB$155:$AB$1048576,0),MATCH((CUADRO!L$4&amp;$E691),'Hoja de Trabajo para listado'!$AB$151:$BA$151,0)),0)+IFERROR(INDEX('Hoja de Trabajo para listado'!$BC$155:$CB$1048576,MATCH($A691,'Hoja de Trabajo para listado'!$BC$155:$BC$1048576,0),MATCH((CUADRO!L$4&amp;$E691),'Hoja de Trabajo para listado'!$BC$151:$CB$151,0)),0)+IFERROR(INDEX('Hoja de Trabajo para listado'!$DE$153:$DG$274,MATCH($A691,'Hoja de Trabajo para listado'!$DE$153:$DE$1048576,0),MATCH((CUADRO!L$4&amp;$E691),'Hoja de Trabajo para listado'!$DE$151:$DG$151,0)),0)+IFERROR(INDEX('Hoja de Trabajo para listado'!$CD$155:$DC$1048576,MATCH($A691,'Hoja de Trabajo para listado'!$CD$155:$CD$1048576,0),MATCH((CUADRO!L$4&amp;$E691),'Hoja de Trabajo para listado'!$CD$151:$DC$151,0)),0)</f>
        <v>0</v>
      </c>
      <c r="M691" s="243">
        <f ca="1">+IFERROR(INDEX('Hoja de Trabajo para listado'!$A$155:$Z$1048576,MATCH($A691,'Hoja de Trabajo para listado'!$A$155:$A$1048576,0),MATCH((CUADRO!M$4&amp;$E691),'Hoja de Trabajo para listado'!$A$151:$Z$151,0)),0)+IFERROR(INDEX('Hoja de Trabajo para listado'!$AB$155:$BA$1048576,MATCH($A691,'Hoja de Trabajo para listado'!$AB$155:$AB$1048576,0),MATCH((CUADRO!M$4&amp;$E691),'Hoja de Trabajo para listado'!$AB$151:$BA$151,0)),0)+IFERROR(INDEX('Hoja de Trabajo para listado'!$BC$155:$CB$1048576,MATCH($A691,'Hoja de Trabajo para listado'!$BC$155:$BC$1048576,0),MATCH((CUADRO!M$4&amp;$E691),'Hoja de Trabajo para listado'!$BC$151:$CB$151,0)),0)+IFERROR(INDEX('Hoja de Trabajo para listado'!$DE$153:$DG$274,MATCH($A691,'Hoja de Trabajo para listado'!$DE$153:$DE$1048576,0),MATCH((CUADRO!M$4&amp;$E691),'Hoja de Trabajo para listado'!$DE$151:$DG$151,0)),0)+IFERROR(INDEX('Hoja de Trabajo para listado'!$CD$155:$DC$1048576,MATCH($A691,'Hoja de Trabajo para listado'!$CD$155:$CD$1048576,0),MATCH((CUADRO!M$4&amp;$E691),'Hoja de Trabajo para listado'!$CD$151:$DC$151,0)),0)</f>
        <v>0</v>
      </c>
      <c r="N691" s="243">
        <f ca="1">+IFERROR(INDEX('Hoja de Trabajo para listado'!$A$155:$Z$1048576,MATCH($A691,'Hoja de Trabajo para listado'!$A$155:$A$1048576,0),MATCH((CUADRO!N$4&amp;$E691),'Hoja de Trabajo para listado'!$A$151:$Z$151,0)),0)+IFERROR(INDEX('Hoja de Trabajo para listado'!$AB$155:$BA$1048576,MATCH($A691,'Hoja de Trabajo para listado'!$AB$155:$AB$1048576,0),MATCH((CUADRO!N$4&amp;$E691),'Hoja de Trabajo para listado'!$AB$151:$BA$151,0)),0)+IFERROR(INDEX('Hoja de Trabajo para listado'!$BC$155:$CB$1048576,MATCH($A691,'Hoja de Trabajo para listado'!$BC$155:$BC$1048576,0),MATCH((CUADRO!N$4&amp;$E691),'Hoja de Trabajo para listado'!$BC$151:$CB$151,0)),0)+IFERROR(INDEX('Hoja de Trabajo para listado'!$DE$153:$DG$274,MATCH($A691,'Hoja de Trabajo para listado'!$DE$153:$DE$1048576,0),MATCH((CUADRO!N$4&amp;$E691),'Hoja de Trabajo para listado'!$DE$151:$DG$151,0)),0)+IFERROR(INDEX('Hoja de Trabajo para listado'!$CD$155:$DC$1048576,MATCH($A691,'Hoja de Trabajo para listado'!$CD$155:$CD$1048576,0),MATCH((CUADRO!N$4&amp;$E691),'Hoja de Trabajo para listado'!$CD$151:$DC$151,0)),0)</f>
        <v>0</v>
      </c>
      <c r="O691" s="243">
        <f ca="1">+IFERROR(INDEX('Hoja de Trabajo para listado'!$A$155:$Z$1048576,MATCH($A691,'Hoja de Trabajo para listado'!$A$155:$A$1048576,0),MATCH((CUADRO!O$4&amp;$E691),'Hoja de Trabajo para listado'!$A$151:$Z$151,0)),0)+IFERROR(INDEX('Hoja de Trabajo para listado'!$AB$155:$BA$1048576,MATCH($A691,'Hoja de Trabajo para listado'!$AB$155:$AB$1048576,0),MATCH((CUADRO!O$4&amp;$E691),'Hoja de Trabajo para listado'!$AB$151:$BA$151,0)),0)+IFERROR(INDEX('Hoja de Trabajo para listado'!$BC$155:$CB$1048576,MATCH($A691,'Hoja de Trabajo para listado'!$BC$155:$BC$1048576,0),MATCH((CUADRO!O$4&amp;$E691),'Hoja de Trabajo para listado'!$BC$151:$CB$151,0)),0)+IFERROR(INDEX('Hoja de Trabajo para listado'!$DE$153:$DG$274,MATCH($A691,'Hoja de Trabajo para listado'!$DE$153:$DE$1048576,0),MATCH((CUADRO!O$4&amp;$E691),'Hoja de Trabajo para listado'!$DE$151:$DG$151,0)),0)+IFERROR(INDEX('Hoja de Trabajo para listado'!$CD$155:$DC$1048576,MATCH($A691,'Hoja de Trabajo para listado'!$CD$155:$CD$1048576,0),MATCH((CUADRO!O$4&amp;$E691),'Hoja de Trabajo para listado'!$CD$151:$DC$151,0)),0)</f>
        <v>0</v>
      </c>
      <c r="P691" s="243">
        <f ca="1">+IFERROR(INDEX('Hoja de Trabajo para listado'!$A$155:$Z$1048576,MATCH($A691,'Hoja de Trabajo para listado'!$A$155:$A$1048576,0),MATCH((CUADRO!P$4&amp;$E691),'Hoja de Trabajo para listado'!$A$151:$Z$151,0)),0)+IFERROR(INDEX('Hoja de Trabajo para listado'!$AB$155:$BA$1048576,MATCH($A691,'Hoja de Trabajo para listado'!$AB$155:$AB$1048576,0),MATCH((CUADRO!P$4&amp;$E691),'Hoja de Trabajo para listado'!$AB$151:$BA$151,0)),0)+IFERROR(INDEX('Hoja de Trabajo para listado'!$BC$155:$CB$1048576,MATCH($A691,'Hoja de Trabajo para listado'!$BC$155:$BC$1048576,0),MATCH((CUADRO!P$4&amp;$E691),'Hoja de Trabajo para listado'!$BC$151:$CB$151,0)),0)+IFERROR(INDEX('Hoja de Trabajo para listado'!$DE$153:$DG$274,MATCH($A691,'Hoja de Trabajo para listado'!$DE$153:$DE$1048576,0),MATCH((CUADRO!P$4&amp;$E691),'Hoja de Trabajo para listado'!$DE$151:$DG$151,0)),0)+IFERROR(INDEX('Hoja de Trabajo para listado'!$CD$155:$DC$1048576,MATCH($A691,'Hoja de Trabajo para listado'!$CD$155:$CD$1048576,0),MATCH((CUADRO!P$4&amp;$E691),'Hoja de Trabajo para listado'!$CD$151:$DC$151,0)),0)</f>
        <v>0</v>
      </c>
      <c r="Q691" s="243">
        <f ca="1">+IFERROR(INDEX('Hoja de Trabajo para listado'!$A$155:$Z$1048576,MATCH($A691,'Hoja de Trabajo para listado'!$A$155:$A$1048576,0),MATCH((CUADRO!Q$4&amp;$E691),'Hoja de Trabajo para listado'!$A$151:$Z$151,0)),0)+IFERROR(INDEX('Hoja de Trabajo para listado'!$AB$155:$BA$1048576,MATCH($A691,'Hoja de Trabajo para listado'!$AB$155:$AB$1048576,0),MATCH((CUADRO!Q$4&amp;$E691),'Hoja de Trabajo para listado'!$AB$151:$BA$151,0)),0)+IFERROR(INDEX('Hoja de Trabajo para listado'!$BC$155:$CB$1048576,MATCH($A691,'Hoja de Trabajo para listado'!$BC$155:$BC$1048576,0),MATCH((CUADRO!Q$4&amp;$E691),'Hoja de Trabajo para listado'!$BC$151:$CB$151,0)),0)+IFERROR(INDEX('Hoja de Trabajo para listado'!$DE$153:$DG$274,MATCH($A691,'Hoja de Trabajo para listado'!$DE$153:$DE$1048576,0),MATCH((CUADRO!Q$4&amp;$E691),'Hoja de Trabajo para listado'!$DE$151:$DG$151,0)),0)+IFERROR(INDEX('Hoja de Trabajo para listado'!$CD$155:$DC$1048576,MATCH($A691,'Hoja de Trabajo para listado'!$CD$155:$CD$1048576,0),MATCH((CUADRO!Q$4&amp;$E691),'Hoja de Trabajo para listado'!$CD$151:$DC$151,0)),0)</f>
        <v>0</v>
      </c>
      <c r="R691" s="243">
        <f t="shared" ca="1" si="27"/>
        <v>0</v>
      </c>
      <c r="S691" s="249"/>
      <c r="T691" s="243">
        <f ca="1">+T692</f>
        <v>0</v>
      </c>
      <c r="U691" s="242">
        <f t="shared" si="28"/>
        <v>1</v>
      </c>
      <c r="V691" s="333" t="str">
        <f>+VLOOKUP(A691,bd_lista!$A$3:$E$592,5,FALSE)</f>
        <v>Gobiernos Autonomos Municipales</v>
      </c>
      <c r="W691" s="387" t="str">
        <f>+V691</f>
        <v>Gobiernos Autonomos Municipales</v>
      </c>
      <c r="X691" s="242">
        <f>+VLOOKUP(A691,[4]Sheet1!$A$13:$D$744,4,FALSE)</f>
        <v>0</v>
      </c>
      <c r="Y691" s="242" t="e">
        <f>+VLOOKUP(X691,bd_lista!$A$3:$C$592,3,FALSE)</f>
        <v>#N/A</v>
      </c>
      <c r="Z691" s="294">
        <f>+X691</f>
        <v>0</v>
      </c>
      <c r="AA691" s="295" t="e">
        <f>+Y691</f>
        <v>#N/A</v>
      </c>
    </row>
    <row r="692" spans="1:27" customFormat="1" ht="15" hidden="1" customHeight="1">
      <c r="A692" s="32">
        <v>1310</v>
      </c>
      <c r="B692" s="393"/>
      <c r="C692" s="247" t="str">
        <f>+VLOOKUP(A692,bd_lista!$A$3:$C$592,3,FALSE)</f>
        <v>Gobierno Autónomo Municipal de Independencia</v>
      </c>
      <c r="D692" s="390"/>
      <c r="E692" s="244" t="s">
        <v>1305</v>
      </c>
      <c r="F692" s="243">
        <f ca="1">+IFERROR(INDEX('Hoja de Trabajo para listado'!$A$155:$Z$1048576,MATCH($A692,'Hoja de Trabajo para listado'!$A$155:$A$1048576,0),MATCH((CUADRO!F$4&amp;$E692),'Hoja de Trabajo para listado'!$A$151:$Z$151,0)),0)+IFERROR(INDEX('Hoja de Trabajo para listado'!$AB$155:$BA$1048576,MATCH($A692,'Hoja de Trabajo para listado'!$AB$155:$AB$1048576,0),MATCH((CUADRO!F$4&amp;$E692),'Hoja de Trabajo para listado'!$AB$151:$BA$151,0)),0)+IFERROR(INDEX('Hoja de Trabajo para listado'!$BC$155:$CB$1048576,MATCH($A692,'Hoja de Trabajo para listado'!$BC$155:$BC$1048576,0),MATCH((CUADRO!F$4&amp;$E692),'Hoja de Trabajo para listado'!$BC$151:$CB$151,0)),0)+IFERROR(INDEX('Hoja de Trabajo para listado'!$DE$153:$DG$274,MATCH($A692,'Hoja de Trabajo para listado'!$DE$153:$DE$1048576,0),MATCH((CUADRO!F$4&amp;$E692),'Hoja de Trabajo para listado'!$DE$151:$DG$151,0)),0)+IFERROR(INDEX('Hoja de Trabajo para listado'!$CD$155:$DC$1048576,MATCH($A692,'Hoja de Trabajo para listado'!$CD$155:$CD$1048576,0),MATCH((CUADRO!F$4&amp;$E692),'Hoja de Trabajo para listado'!$CD$151:$DC$151,0)),0)</f>
        <v>0</v>
      </c>
      <c r="G692" s="243">
        <f ca="1">+IFERROR(INDEX('Hoja de Trabajo para listado'!$A$155:$Z$1048576,MATCH($A692,'Hoja de Trabajo para listado'!$A$155:$A$1048576,0),MATCH((CUADRO!G$4&amp;$E692),'Hoja de Trabajo para listado'!$A$151:$Z$151,0)),0)+IFERROR(INDEX('Hoja de Trabajo para listado'!$AB$155:$BA$1048576,MATCH($A692,'Hoja de Trabajo para listado'!$AB$155:$AB$1048576,0),MATCH((CUADRO!G$4&amp;$E692),'Hoja de Trabajo para listado'!$AB$151:$BA$151,0)),0)+IFERROR(INDEX('Hoja de Trabajo para listado'!$BC$155:$CB$1048576,MATCH($A692,'Hoja de Trabajo para listado'!$BC$155:$BC$1048576,0),MATCH((CUADRO!G$4&amp;$E692),'Hoja de Trabajo para listado'!$BC$151:$CB$151,0)),0)+IFERROR(INDEX('Hoja de Trabajo para listado'!$DE$153:$DG$274,MATCH($A692,'Hoja de Trabajo para listado'!$DE$153:$DE$1048576,0),MATCH((CUADRO!G$4&amp;$E692),'Hoja de Trabajo para listado'!$DE$151:$DG$151,0)),0)+IFERROR(INDEX('Hoja de Trabajo para listado'!$CD$155:$DC$1048576,MATCH($A692,'Hoja de Trabajo para listado'!$CD$155:$CD$1048576,0),MATCH((CUADRO!G$4&amp;$E692),'Hoja de Trabajo para listado'!$CD$151:$DC$151,0)),0)</f>
        <v>0</v>
      </c>
      <c r="H692" s="243">
        <f ca="1">+IFERROR(INDEX('Hoja de Trabajo para listado'!$A$155:$Z$1048576,MATCH($A692,'Hoja de Trabajo para listado'!$A$155:$A$1048576,0),MATCH((CUADRO!H$4&amp;$E692),'Hoja de Trabajo para listado'!$A$151:$Z$151,0)),0)+IFERROR(INDEX('Hoja de Trabajo para listado'!$AB$155:$BA$1048576,MATCH($A692,'Hoja de Trabajo para listado'!$AB$155:$AB$1048576,0),MATCH((CUADRO!H$4&amp;$E692),'Hoja de Trabajo para listado'!$AB$151:$BA$151,0)),0)+IFERROR(INDEX('Hoja de Trabajo para listado'!$BC$155:$CB$1048576,MATCH($A692,'Hoja de Trabajo para listado'!$BC$155:$BC$1048576,0),MATCH((CUADRO!H$4&amp;$E692),'Hoja de Trabajo para listado'!$BC$151:$CB$151,0)),0)+IFERROR(INDEX('Hoja de Trabajo para listado'!$DE$153:$DG$274,MATCH($A692,'Hoja de Trabajo para listado'!$DE$153:$DE$1048576,0),MATCH((CUADRO!H$4&amp;$E692),'Hoja de Trabajo para listado'!$DE$151:$DG$151,0)),0)+IFERROR(INDEX('Hoja de Trabajo para listado'!$CD$155:$DC$1048576,MATCH($A692,'Hoja de Trabajo para listado'!$CD$155:$CD$1048576,0),MATCH((CUADRO!H$4&amp;$E692),'Hoja de Trabajo para listado'!$CD$151:$DC$151,0)),0)</f>
        <v>0</v>
      </c>
      <c r="I692" s="243">
        <f ca="1">+IFERROR(INDEX('Hoja de Trabajo para listado'!$A$155:$Z$1048576,MATCH($A692,'Hoja de Trabajo para listado'!$A$155:$A$1048576,0),MATCH((CUADRO!I$4&amp;$E692),'Hoja de Trabajo para listado'!$A$151:$Z$151,0)),0)+IFERROR(INDEX('Hoja de Trabajo para listado'!$AB$155:$BA$1048576,MATCH($A692,'Hoja de Trabajo para listado'!$AB$155:$AB$1048576,0),MATCH((CUADRO!I$4&amp;$E692),'Hoja de Trabajo para listado'!$AB$151:$BA$151,0)),0)+IFERROR(INDEX('Hoja de Trabajo para listado'!$BC$155:$CB$1048576,MATCH($A692,'Hoja de Trabajo para listado'!$BC$155:$BC$1048576,0),MATCH((CUADRO!I$4&amp;$E692),'Hoja de Trabajo para listado'!$BC$151:$CB$151,0)),0)+IFERROR(INDEX('Hoja de Trabajo para listado'!$DE$153:$DG$274,MATCH($A692,'Hoja de Trabajo para listado'!$DE$153:$DE$1048576,0),MATCH((CUADRO!I$4&amp;$E692),'Hoja de Trabajo para listado'!$DE$151:$DG$151,0)),0)+IFERROR(INDEX('Hoja de Trabajo para listado'!$CD$155:$DC$1048576,MATCH($A692,'Hoja de Trabajo para listado'!$CD$155:$CD$1048576,0),MATCH((CUADRO!I$4&amp;$E692),'Hoja de Trabajo para listado'!$CD$151:$DC$151,0)),0)</f>
        <v>0</v>
      </c>
      <c r="J692" s="243">
        <f ca="1">+IFERROR(INDEX('Hoja de Trabajo para listado'!$A$155:$Z$1048576,MATCH($A692,'Hoja de Trabajo para listado'!$A$155:$A$1048576,0),MATCH((CUADRO!J$4&amp;$E692),'Hoja de Trabajo para listado'!$A$151:$Z$151,0)),0)+IFERROR(INDEX('Hoja de Trabajo para listado'!$AB$155:$BA$1048576,MATCH($A692,'Hoja de Trabajo para listado'!$AB$155:$AB$1048576,0),MATCH((CUADRO!J$4&amp;$E692),'Hoja de Trabajo para listado'!$AB$151:$BA$151,0)),0)+IFERROR(INDEX('Hoja de Trabajo para listado'!$BC$155:$CB$1048576,MATCH($A692,'Hoja de Trabajo para listado'!$BC$155:$BC$1048576,0),MATCH((CUADRO!J$4&amp;$E692),'Hoja de Trabajo para listado'!$BC$151:$CB$151,0)),0)+IFERROR(INDEX('Hoja de Trabajo para listado'!$DE$153:$DG$274,MATCH($A692,'Hoja de Trabajo para listado'!$DE$153:$DE$1048576,0),MATCH((CUADRO!J$4&amp;$E692),'Hoja de Trabajo para listado'!$DE$151:$DG$151,0)),0)+IFERROR(INDEX('Hoja de Trabajo para listado'!$CD$155:$DC$1048576,MATCH($A692,'Hoja de Trabajo para listado'!$CD$155:$CD$1048576,0),MATCH((CUADRO!J$4&amp;$E692),'Hoja de Trabajo para listado'!$CD$151:$DC$151,0)),0)</f>
        <v>0</v>
      </c>
      <c r="K692" s="243">
        <f ca="1">+IFERROR(INDEX('Hoja de Trabajo para listado'!$A$155:$Z$1048576,MATCH($A692,'Hoja de Trabajo para listado'!$A$155:$A$1048576,0),MATCH((CUADRO!K$4&amp;$E692),'Hoja de Trabajo para listado'!$A$151:$Z$151,0)),0)+IFERROR(INDEX('Hoja de Trabajo para listado'!$AB$155:$BA$1048576,MATCH($A692,'Hoja de Trabajo para listado'!$AB$155:$AB$1048576,0),MATCH((CUADRO!K$4&amp;$E692),'Hoja de Trabajo para listado'!$AB$151:$BA$151,0)),0)+IFERROR(INDEX('Hoja de Trabajo para listado'!$BC$155:$CB$1048576,MATCH($A692,'Hoja de Trabajo para listado'!$BC$155:$BC$1048576,0),MATCH((CUADRO!K$4&amp;$E692),'Hoja de Trabajo para listado'!$BC$151:$CB$151,0)),0)+IFERROR(INDEX('Hoja de Trabajo para listado'!$DE$153:$DG$274,MATCH($A692,'Hoja de Trabajo para listado'!$DE$153:$DE$1048576,0),MATCH((CUADRO!K$4&amp;$E692),'Hoja de Trabajo para listado'!$DE$151:$DG$151,0)),0)+IFERROR(INDEX('Hoja de Trabajo para listado'!$CD$155:$DC$1048576,MATCH($A692,'Hoja de Trabajo para listado'!$CD$155:$CD$1048576,0),MATCH((CUADRO!K$4&amp;$E692),'Hoja de Trabajo para listado'!$CD$151:$DC$151,0)),0)</f>
        <v>0</v>
      </c>
      <c r="L692" s="243">
        <f ca="1">+IFERROR(INDEX('Hoja de Trabajo para listado'!$A$155:$Z$1048576,MATCH($A692,'Hoja de Trabajo para listado'!$A$155:$A$1048576,0),MATCH((CUADRO!L$4&amp;$E692),'Hoja de Trabajo para listado'!$A$151:$Z$151,0)),0)+IFERROR(INDEX('Hoja de Trabajo para listado'!$AB$155:$BA$1048576,MATCH($A692,'Hoja de Trabajo para listado'!$AB$155:$AB$1048576,0),MATCH((CUADRO!L$4&amp;$E692),'Hoja de Trabajo para listado'!$AB$151:$BA$151,0)),0)+IFERROR(INDEX('Hoja de Trabajo para listado'!$BC$155:$CB$1048576,MATCH($A692,'Hoja de Trabajo para listado'!$BC$155:$BC$1048576,0),MATCH((CUADRO!L$4&amp;$E692),'Hoja de Trabajo para listado'!$BC$151:$CB$151,0)),0)+IFERROR(INDEX('Hoja de Trabajo para listado'!$DE$153:$DG$274,MATCH($A692,'Hoja de Trabajo para listado'!$DE$153:$DE$1048576,0),MATCH((CUADRO!L$4&amp;$E692),'Hoja de Trabajo para listado'!$DE$151:$DG$151,0)),0)+IFERROR(INDEX('Hoja de Trabajo para listado'!$CD$155:$DC$1048576,MATCH($A692,'Hoja de Trabajo para listado'!$CD$155:$CD$1048576,0),MATCH((CUADRO!L$4&amp;$E692),'Hoja de Trabajo para listado'!$CD$151:$DC$151,0)),0)</f>
        <v>0</v>
      </c>
      <c r="M692" s="243">
        <f ca="1">+IFERROR(INDEX('Hoja de Trabajo para listado'!$A$155:$Z$1048576,MATCH($A692,'Hoja de Trabajo para listado'!$A$155:$A$1048576,0),MATCH((CUADRO!M$4&amp;$E692),'Hoja de Trabajo para listado'!$A$151:$Z$151,0)),0)+IFERROR(INDEX('Hoja de Trabajo para listado'!$AB$155:$BA$1048576,MATCH($A692,'Hoja de Trabajo para listado'!$AB$155:$AB$1048576,0),MATCH((CUADRO!M$4&amp;$E692),'Hoja de Trabajo para listado'!$AB$151:$BA$151,0)),0)+IFERROR(INDEX('Hoja de Trabajo para listado'!$BC$155:$CB$1048576,MATCH($A692,'Hoja de Trabajo para listado'!$BC$155:$BC$1048576,0),MATCH((CUADRO!M$4&amp;$E692),'Hoja de Trabajo para listado'!$BC$151:$CB$151,0)),0)+IFERROR(INDEX('Hoja de Trabajo para listado'!$DE$153:$DG$274,MATCH($A692,'Hoja de Trabajo para listado'!$DE$153:$DE$1048576,0),MATCH((CUADRO!M$4&amp;$E692),'Hoja de Trabajo para listado'!$DE$151:$DG$151,0)),0)+IFERROR(INDEX('Hoja de Trabajo para listado'!$CD$155:$DC$1048576,MATCH($A692,'Hoja de Trabajo para listado'!$CD$155:$CD$1048576,0),MATCH((CUADRO!M$4&amp;$E692),'Hoja de Trabajo para listado'!$CD$151:$DC$151,0)),0)</f>
        <v>0</v>
      </c>
      <c r="N692" s="243">
        <f ca="1">+IFERROR(INDEX('Hoja de Trabajo para listado'!$A$155:$Z$1048576,MATCH($A692,'Hoja de Trabajo para listado'!$A$155:$A$1048576,0),MATCH((CUADRO!N$4&amp;$E692),'Hoja de Trabajo para listado'!$A$151:$Z$151,0)),0)+IFERROR(INDEX('Hoja de Trabajo para listado'!$AB$155:$BA$1048576,MATCH($A692,'Hoja de Trabajo para listado'!$AB$155:$AB$1048576,0),MATCH((CUADRO!N$4&amp;$E692),'Hoja de Trabajo para listado'!$AB$151:$BA$151,0)),0)+IFERROR(INDEX('Hoja de Trabajo para listado'!$BC$155:$CB$1048576,MATCH($A692,'Hoja de Trabajo para listado'!$BC$155:$BC$1048576,0),MATCH((CUADRO!N$4&amp;$E692),'Hoja de Trabajo para listado'!$BC$151:$CB$151,0)),0)+IFERROR(INDEX('Hoja de Trabajo para listado'!$DE$153:$DG$274,MATCH($A692,'Hoja de Trabajo para listado'!$DE$153:$DE$1048576,0),MATCH((CUADRO!N$4&amp;$E692),'Hoja de Trabajo para listado'!$DE$151:$DG$151,0)),0)+IFERROR(INDEX('Hoja de Trabajo para listado'!$CD$155:$DC$1048576,MATCH($A692,'Hoja de Trabajo para listado'!$CD$155:$CD$1048576,0),MATCH((CUADRO!N$4&amp;$E692),'Hoja de Trabajo para listado'!$CD$151:$DC$151,0)),0)</f>
        <v>0</v>
      </c>
      <c r="O692" s="243">
        <f ca="1">+IFERROR(INDEX('Hoja de Trabajo para listado'!$A$155:$Z$1048576,MATCH($A692,'Hoja de Trabajo para listado'!$A$155:$A$1048576,0),MATCH((CUADRO!O$4&amp;$E692),'Hoja de Trabajo para listado'!$A$151:$Z$151,0)),0)+IFERROR(INDEX('Hoja de Trabajo para listado'!$AB$155:$BA$1048576,MATCH($A692,'Hoja de Trabajo para listado'!$AB$155:$AB$1048576,0),MATCH((CUADRO!O$4&amp;$E692),'Hoja de Trabajo para listado'!$AB$151:$BA$151,0)),0)+IFERROR(INDEX('Hoja de Trabajo para listado'!$BC$155:$CB$1048576,MATCH($A692,'Hoja de Trabajo para listado'!$BC$155:$BC$1048576,0),MATCH((CUADRO!O$4&amp;$E692),'Hoja de Trabajo para listado'!$BC$151:$CB$151,0)),0)+IFERROR(INDEX('Hoja de Trabajo para listado'!$DE$153:$DG$274,MATCH($A692,'Hoja de Trabajo para listado'!$DE$153:$DE$1048576,0),MATCH((CUADRO!O$4&amp;$E692),'Hoja de Trabajo para listado'!$DE$151:$DG$151,0)),0)+IFERROR(INDEX('Hoja de Trabajo para listado'!$CD$155:$DC$1048576,MATCH($A692,'Hoja de Trabajo para listado'!$CD$155:$CD$1048576,0),MATCH((CUADRO!O$4&amp;$E692),'Hoja de Trabajo para listado'!$CD$151:$DC$151,0)),0)</f>
        <v>0</v>
      </c>
      <c r="P692" s="243">
        <f ca="1">+IFERROR(INDEX('Hoja de Trabajo para listado'!$A$155:$Z$1048576,MATCH($A692,'Hoja de Trabajo para listado'!$A$155:$A$1048576,0),MATCH((CUADRO!P$4&amp;$E692),'Hoja de Trabajo para listado'!$A$151:$Z$151,0)),0)+IFERROR(INDEX('Hoja de Trabajo para listado'!$AB$155:$BA$1048576,MATCH($A692,'Hoja de Trabajo para listado'!$AB$155:$AB$1048576,0),MATCH((CUADRO!P$4&amp;$E692),'Hoja de Trabajo para listado'!$AB$151:$BA$151,0)),0)+IFERROR(INDEX('Hoja de Trabajo para listado'!$BC$155:$CB$1048576,MATCH($A692,'Hoja de Trabajo para listado'!$BC$155:$BC$1048576,0),MATCH((CUADRO!P$4&amp;$E692),'Hoja de Trabajo para listado'!$BC$151:$CB$151,0)),0)+IFERROR(INDEX('Hoja de Trabajo para listado'!$DE$153:$DG$274,MATCH($A692,'Hoja de Trabajo para listado'!$DE$153:$DE$1048576,0),MATCH((CUADRO!P$4&amp;$E692),'Hoja de Trabajo para listado'!$DE$151:$DG$151,0)),0)+IFERROR(INDEX('Hoja de Trabajo para listado'!$CD$155:$DC$1048576,MATCH($A692,'Hoja de Trabajo para listado'!$CD$155:$CD$1048576,0),MATCH((CUADRO!P$4&amp;$E692),'Hoja de Trabajo para listado'!$CD$151:$DC$151,0)),0)</f>
        <v>0</v>
      </c>
      <c r="Q692" s="243">
        <f ca="1">+IFERROR(INDEX('Hoja de Trabajo para listado'!$A$155:$Z$1048576,MATCH($A692,'Hoja de Trabajo para listado'!$A$155:$A$1048576,0),MATCH((CUADRO!Q$4&amp;$E692),'Hoja de Trabajo para listado'!$A$151:$Z$151,0)),0)+IFERROR(INDEX('Hoja de Trabajo para listado'!$AB$155:$BA$1048576,MATCH($A692,'Hoja de Trabajo para listado'!$AB$155:$AB$1048576,0),MATCH((CUADRO!Q$4&amp;$E692),'Hoja de Trabajo para listado'!$AB$151:$BA$151,0)),0)+IFERROR(INDEX('Hoja de Trabajo para listado'!$BC$155:$CB$1048576,MATCH($A692,'Hoja de Trabajo para listado'!$BC$155:$BC$1048576,0),MATCH((CUADRO!Q$4&amp;$E692),'Hoja de Trabajo para listado'!$BC$151:$CB$151,0)),0)+IFERROR(INDEX('Hoja de Trabajo para listado'!$DE$153:$DG$274,MATCH($A692,'Hoja de Trabajo para listado'!$DE$153:$DE$1048576,0),MATCH((CUADRO!Q$4&amp;$E692),'Hoja de Trabajo para listado'!$DE$151:$DG$151,0)),0)+IFERROR(INDEX('Hoja de Trabajo para listado'!$CD$155:$DC$1048576,MATCH($A692,'Hoja de Trabajo para listado'!$CD$155:$CD$1048576,0),MATCH((CUADRO!Q$4&amp;$E692),'Hoja de Trabajo para listado'!$CD$151:$DC$151,0)),0)</f>
        <v>0</v>
      </c>
      <c r="R692" s="243">
        <f t="shared" ca="1" si="27"/>
        <v>0</v>
      </c>
      <c r="S692" s="249">
        <f ca="1">+R691+R692</f>
        <v>0</v>
      </c>
      <c r="T692" s="243">
        <f ca="1">+S692</f>
        <v>0</v>
      </c>
      <c r="U692" s="242">
        <f t="shared" si="28"/>
        <v>2</v>
      </c>
      <c r="V692" s="333" t="str">
        <f>+VLOOKUP(A692,bd_lista!$A$3:$E$592,5,FALSE)</f>
        <v>Gobiernos Autonomos Municipales</v>
      </c>
      <c r="W692" s="388"/>
      <c r="X692" s="242">
        <f>+VLOOKUP(A692,[4]Sheet1!$A$13:$D$744,4,FALSE)</f>
        <v>0</v>
      </c>
      <c r="Y692" s="242" t="e">
        <f>+VLOOKUP(X692,bd_lista!$A$3:$C$592,3,FALSE)</f>
        <v>#N/A</v>
      </c>
      <c r="Z692" s="292"/>
      <c r="AA692" s="293"/>
    </row>
    <row r="693" spans="1:27" customFormat="1" ht="15" hidden="1" customHeight="1">
      <c r="A693" s="32">
        <v>1311</v>
      </c>
      <c r="B693" s="392">
        <f>+A693</f>
        <v>1311</v>
      </c>
      <c r="C693" s="247" t="str">
        <f>+VLOOKUP(A693,bd_lista!$A$3:$C$592,3,FALSE)</f>
        <v>Gobierno Autónomo Municipal de Morochata</v>
      </c>
      <c r="D693" s="389" t="str">
        <f>+C693</f>
        <v>Gobierno Autónomo Municipal de Morochata</v>
      </c>
      <c r="E693" s="242" t="s">
        <v>1304</v>
      </c>
      <c r="F693" s="243">
        <f ca="1">+IFERROR(INDEX('Hoja de Trabajo para listado'!$A$155:$Z$1048576,MATCH($A693,'Hoja de Trabajo para listado'!$A$155:$A$1048576,0),MATCH((CUADRO!F$4&amp;$E693),'Hoja de Trabajo para listado'!$A$151:$Z$151,0)),0)+IFERROR(INDEX('Hoja de Trabajo para listado'!$AB$155:$BA$1048576,MATCH($A693,'Hoja de Trabajo para listado'!$AB$155:$AB$1048576,0),MATCH((CUADRO!F$4&amp;$E693),'Hoja de Trabajo para listado'!$AB$151:$BA$151,0)),0)+IFERROR(INDEX('Hoja de Trabajo para listado'!$BC$155:$CB$1048576,MATCH($A693,'Hoja de Trabajo para listado'!$BC$155:$BC$1048576,0),MATCH((CUADRO!F$4&amp;$E693),'Hoja de Trabajo para listado'!$BC$151:$CB$151,0)),0)+IFERROR(INDEX('Hoja de Trabajo para listado'!$DE$153:$DG$274,MATCH($A693,'Hoja de Trabajo para listado'!$DE$153:$DE$1048576,0),MATCH((CUADRO!F$4&amp;$E693),'Hoja de Trabajo para listado'!$DE$151:$DG$151,0)),0)+IFERROR(INDEX('Hoja de Trabajo para listado'!$CD$155:$DC$1048576,MATCH($A693,'Hoja de Trabajo para listado'!$CD$155:$CD$1048576,0),MATCH((CUADRO!F$4&amp;$E693),'Hoja de Trabajo para listado'!$CD$151:$DC$151,0)),0)</f>
        <v>0</v>
      </c>
      <c r="G693" s="243">
        <f ca="1">+IFERROR(INDEX('Hoja de Trabajo para listado'!$A$155:$Z$1048576,MATCH($A693,'Hoja de Trabajo para listado'!$A$155:$A$1048576,0),MATCH((CUADRO!G$4&amp;$E693),'Hoja de Trabajo para listado'!$A$151:$Z$151,0)),0)+IFERROR(INDEX('Hoja de Trabajo para listado'!$AB$155:$BA$1048576,MATCH($A693,'Hoja de Trabajo para listado'!$AB$155:$AB$1048576,0),MATCH((CUADRO!G$4&amp;$E693),'Hoja de Trabajo para listado'!$AB$151:$BA$151,0)),0)+IFERROR(INDEX('Hoja de Trabajo para listado'!$BC$155:$CB$1048576,MATCH($A693,'Hoja de Trabajo para listado'!$BC$155:$BC$1048576,0),MATCH((CUADRO!G$4&amp;$E693),'Hoja de Trabajo para listado'!$BC$151:$CB$151,0)),0)+IFERROR(INDEX('Hoja de Trabajo para listado'!$DE$153:$DG$274,MATCH($A693,'Hoja de Trabajo para listado'!$DE$153:$DE$1048576,0),MATCH((CUADRO!G$4&amp;$E693),'Hoja de Trabajo para listado'!$DE$151:$DG$151,0)),0)+IFERROR(INDEX('Hoja de Trabajo para listado'!$CD$155:$DC$1048576,MATCH($A693,'Hoja de Trabajo para listado'!$CD$155:$CD$1048576,0),MATCH((CUADRO!G$4&amp;$E693),'Hoja de Trabajo para listado'!$CD$151:$DC$151,0)),0)</f>
        <v>0</v>
      </c>
      <c r="H693" s="243">
        <f ca="1">+IFERROR(INDEX('Hoja de Trabajo para listado'!$A$155:$Z$1048576,MATCH($A693,'Hoja de Trabajo para listado'!$A$155:$A$1048576,0),MATCH((CUADRO!H$4&amp;$E693),'Hoja de Trabajo para listado'!$A$151:$Z$151,0)),0)+IFERROR(INDEX('Hoja de Trabajo para listado'!$AB$155:$BA$1048576,MATCH($A693,'Hoja de Trabajo para listado'!$AB$155:$AB$1048576,0),MATCH((CUADRO!H$4&amp;$E693),'Hoja de Trabajo para listado'!$AB$151:$BA$151,0)),0)+IFERROR(INDEX('Hoja de Trabajo para listado'!$BC$155:$CB$1048576,MATCH($A693,'Hoja de Trabajo para listado'!$BC$155:$BC$1048576,0),MATCH((CUADRO!H$4&amp;$E693),'Hoja de Trabajo para listado'!$BC$151:$CB$151,0)),0)+IFERROR(INDEX('Hoja de Trabajo para listado'!$DE$153:$DG$274,MATCH($A693,'Hoja de Trabajo para listado'!$DE$153:$DE$1048576,0),MATCH((CUADRO!H$4&amp;$E693),'Hoja de Trabajo para listado'!$DE$151:$DG$151,0)),0)+IFERROR(INDEX('Hoja de Trabajo para listado'!$CD$155:$DC$1048576,MATCH($A693,'Hoja de Trabajo para listado'!$CD$155:$CD$1048576,0),MATCH((CUADRO!H$4&amp;$E693),'Hoja de Trabajo para listado'!$CD$151:$DC$151,0)),0)</f>
        <v>0</v>
      </c>
      <c r="I693" s="243">
        <f ca="1">+IFERROR(INDEX('Hoja de Trabajo para listado'!$A$155:$Z$1048576,MATCH($A693,'Hoja de Trabajo para listado'!$A$155:$A$1048576,0),MATCH((CUADRO!I$4&amp;$E693),'Hoja de Trabajo para listado'!$A$151:$Z$151,0)),0)+IFERROR(INDEX('Hoja de Trabajo para listado'!$AB$155:$BA$1048576,MATCH($A693,'Hoja de Trabajo para listado'!$AB$155:$AB$1048576,0),MATCH((CUADRO!I$4&amp;$E693),'Hoja de Trabajo para listado'!$AB$151:$BA$151,0)),0)+IFERROR(INDEX('Hoja de Trabajo para listado'!$BC$155:$CB$1048576,MATCH($A693,'Hoja de Trabajo para listado'!$BC$155:$BC$1048576,0),MATCH((CUADRO!I$4&amp;$E693),'Hoja de Trabajo para listado'!$BC$151:$CB$151,0)),0)+IFERROR(INDEX('Hoja de Trabajo para listado'!$DE$153:$DG$274,MATCH($A693,'Hoja de Trabajo para listado'!$DE$153:$DE$1048576,0),MATCH((CUADRO!I$4&amp;$E693),'Hoja de Trabajo para listado'!$DE$151:$DG$151,0)),0)+IFERROR(INDEX('Hoja de Trabajo para listado'!$CD$155:$DC$1048576,MATCH($A693,'Hoja de Trabajo para listado'!$CD$155:$CD$1048576,0),MATCH((CUADRO!I$4&amp;$E693),'Hoja de Trabajo para listado'!$CD$151:$DC$151,0)),0)</f>
        <v>0</v>
      </c>
      <c r="J693" s="243">
        <f ca="1">+IFERROR(INDEX('Hoja de Trabajo para listado'!$A$155:$Z$1048576,MATCH($A693,'Hoja de Trabajo para listado'!$A$155:$A$1048576,0),MATCH((CUADRO!J$4&amp;$E693),'Hoja de Trabajo para listado'!$A$151:$Z$151,0)),0)+IFERROR(INDEX('Hoja de Trabajo para listado'!$AB$155:$BA$1048576,MATCH($A693,'Hoja de Trabajo para listado'!$AB$155:$AB$1048576,0),MATCH((CUADRO!J$4&amp;$E693),'Hoja de Trabajo para listado'!$AB$151:$BA$151,0)),0)+IFERROR(INDEX('Hoja de Trabajo para listado'!$BC$155:$CB$1048576,MATCH($A693,'Hoja de Trabajo para listado'!$BC$155:$BC$1048576,0),MATCH((CUADRO!J$4&amp;$E693),'Hoja de Trabajo para listado'!$BC$151:$CB$151,0)),0)+IFERROR(INDEX('Hoja de Trabajo para listado'!$DE$153:$DG$274,MATCH($A693,'Hoja de Trabajo para listado'!$DE$153:$DE$1048576,0),MATCH((CUADRO!J$4&amp;$E693),'Hoja de Trabajo para listado'!$DE$151:$DG$151,0)),0)+IFERROR(INDEX('Hoja de Trabajo para listado'!$CD$155:$DC$1048576,MATCH($A693,'Hoja de Trabajo para listado'!$CD$155:$CD$1048576,0),MATCH((CUADRO!J$4&amp;$E693),'Hoja de Trabajo para listado'!$CD$151:$DC$151,0)),0)</f>
        <v>0</v>
      </c>
      <c r="K693" s="243">
        <f ca="1">+IFERROR(INDEX('Hoja de Trabajo para listado'!$A$155:$Z$1048576,MATCH($A693,'Hoja de Trabajo para listado'!$A$155:$A$1048576,0),MATCH((CUADRO!K$4&amp;$E693),'Hoja de Trabajo para listado'!$A$151:$Z$151,0)),0)+IFERROR(INDEX('Hoja de Trabajo para listado'!$AB$155:$BA$1048576,MATCH($A693,'Hoja de Trabajo para listado'!$AB$155:$AB$1048576,0),MATCH((CUADRO!K$4&amp;$E693),'Hoja de Trabajo para listado'!$AB$151:$BA$151,0)),0)+IFERROR(INDEX('Hoja de Trabajo para listado'!$BC$155:$CB$1048576,MATCH($A693,'Hoja de Trabajo para listado'!$BC$155:$BC$1048576,0),MATCH((CUADRO!K$4&amp;$E693),'Hoja de Trabajo para listado'!$BC$151:$CB$151,0)),0)+IFERROR(INDEX('Hoja de Trabajo para listado'!$DE$153:$DG$274,MATCH($A693,'Hoja de Trabajo para listado'!$DE$153:$DE$1048576,0),MATCH((CUADRO!K$4&amp;$E693),'Hoja de Trabajo para listado'!$DE$151:$DG$151,0)),0)+IFERROR(INDEX('Hoja de Trabajo para listado'!$CD$155:$DC$1048576,MATCH($A693,'Hoja de Trabajo para listado'!$CD$155:$CD$1048576,0),MATCH((CUADRO!K$4&amp;$E693),'Hoja de Trabajo para listado'!$CD$151:$DC$151,0)),0)</f>
        <v>0</v>
      </c>
      <c r="L693" s="243">
        <f ca="1">+IFERROR(INDEX('Hoja de Trabajo para listado'!$A$155:$Z$1048576,MATCH($A693,'Hoja de Trabajo para listado'!$A$155:$A$1048576,0),MATCH((CUADRO!L$4&amp;$E693),'Hoja de Trabajo para listado'!$A$151:$Z$151,0)),0)+IFERROR(INDEX('Hoja de Trabajo para listado'!$AB$155:$BA$1048576,MATCH($A693,'Hoja de Trabajo para listado'!$AB$155:$AB$1048576,0),MATCH((CUADRO!L$4&amp;$E693),'Hoja de Trabajo para listado'!$AB$151:$BA$151,0)),0)+IFERROR(INDEX('Hoja de Trabajo para listado'!$BC$155:$CB$1048576,MATCH($A693,'Hoja de Trabajo para listado'!$BC$155:$BC$1048576,0),MATCH((CUADRO!L$4&amp;$E693),'Hoja de Trabajo para listado'!$BC$151:$CB$151,0)),0)+IFERROR(INDEX('Hoja de Trabajo para listado'!$DE$153:$DG$274,MATCH($A693,'Hoja de Trabajo para listado'!$DE$153:$DE$1048576,0),MATCH((CUADRO!L$4&amp;$E693),'Hoja de Trabajo para listado'!$DE$151:$DG$151,0)),0)+IFERROR(INDEX('Hoja de Trabajo para listado'!$CD$155:$DC$1048576,MATCH($A693,'Hoja de Trabajo para listado'!$CD$155:$CD$1048576,0),MATCH((CUADRO!L$4&amp;$E693),'Hoja de Trabajo para listado'!$CD$151:$DC$151,0)),0)</f>
        <v>0</v>
      </c>
      <c r="M693" s="243">
        <f ca="1">+IFERROR(INDEX('Hoja de Trabajo para listado'!$A$155:$Z$1048576,MATCH($A693,'Hoja de Trabajo para listado'!$A$155:$A$1048576,0),MATCH((CUADRO!M$4&amp;$E693),'Hoja de Trabajo para listado'!$A$151:$Z$151,0)),0)+IFERROR(INDEX('Hoja de Trabajo para listado'!$AB$155:$BA$1048576,MATCH($A693,'Hoja de Trabajo para listado'!$AB$155:$AB$1048576,0),MATCH((CUADRO!M$4&amp;$E693),'Hoja de Trabajo para listado'!$AB$151:$BA$151,0)),0)+IFERROR(INDEX('Hoja de Trabajo para listado'!$BC$155:$CB$1048576,MATCH($A693,'Hoja de Trabajo para listado'!$BC$155:$BC$1048576,0),MATCH((CUADRO!M$4&amp;$E693),'Hoja de Trabajo para listado'!$BC$151:$CB$151,0)),0)+IFERROR(INDEX('Hoja de Trabajo para listado'!$DE$153:$DG$274,MATCH($A693,'Hoja de Trabajo para listado'!$DE$153:$DE$1048576,0),MATCH((CUADRO!M$4&amp;$E693),'Hoja de Trabajo para listado'!$DE$151:$DG$151,0)),0)+IFERROR(INDEX('Hoja de Trabajo para listado'!$CD$155:$DC$1048576,MATCH($A693,'Hoja de Trabajo para listado'!$CD$155:$CD$1048576,0),MATCH((CUADRO!M$4&amp;$E693),'Hoja de Trabajo para listado'!$CD$151:$DC$151,0)),0)</f>
        <v>0</v>
      </c>
      <c r="N693" s="243">
        <f ca="1">+IFERROR(INDEX('Hoja de Trabajo para listado'!$A$155:$Z$1048576,MATCH($A693,'Hoja de Trabajo para listado'!$A$155:$A$1048576,0),MATCH((CUADRO!N$4&amp;$E693),'Hoja de Trabajo para listado'!$A$151:$Z$151,0)),0)+IFERROR(INDEX('Hoja de Trabajo para listado'!$AB$155:$BA$1048576,MATCH($A693,'Hoja de Trabajo para listado'!$AB$155:$AB$1048576,0),MATCH((CUADRO!N$4&amp;$E693),'Hoja de Trabajo para listado'!$AB$151:$BA$151,0)),0)+IFERROR(INDEX('Hoja de Trabajo para listado'!$BC$155:$CB$1048576,MATCH($A693,'Hoja de Trabajo para listado'!$BC$155:$BC$1048576,0),MATCH((CUADRO!N$4&amp;$E693),'Hoja de Trabajo para listado'!$BC$151:$CB$151,0)),0)+IFERROR(INDEX('Hoja de Trabajo para listado'!$DE$153:$DG$274,MATCH($A693,'Hoja de Trabajo para listado'!$DE$153:$DE$1048576,0),MATCH((CUADRO!N$4&amp;$E693),'Hoja de Trabajo para listado'!$DE$151:$DG$151,0)),0)+IFERROR(INDEX('Hoja de Trabajo para listado'!$CD$155:$DC$1048576,MATCH($A693,'Hoja de Trabajo para listado'!$CD$155:$CD$1048576,0),MATCH((CUADRO!N$4&amp;$E693),'Hoja de Trabajo para listado'!$CD$151:$DC$151,0)),0)</f>
        <v>0</v>
      </c>
      <c r="O693" s="243">
        <f ca="1">+IFERROR(INDEX('Hoja de Trabajo para listado'!$A$155:$Z$1048576,MATCH($A693,'Hoja de Trabajo para listado'!$A$155:$A$1048576,0),MATCH((CUADRO!O$4&amp;$E693),'Hoja de Trabajo para listado'!$A$151:$Z$151,0)),0)+IFERROR(INDEX('Hoja de Trabajo para listado'!$AB$155:$BA$1048576,MATCH($A693,'Hoja de Trabajo para listado'!$AB$155:$AB$1048576,0),MATCH((CUADRO!O$4&amp;$E693),'Hoja de Trabajo para listado'!$AB$151:$BA$151,0)),0)+IFERROR(INDEX('Hoja de Trabajo para listado'!$BC$155:$CB$1048576,MATCH($A693,'Hoja de Trabajo para listado'!$BC$155:$BC$1048576,0),MATCH((CUADRO!O$4&amp;$E693),'Hoja de Trabajo para listado'!$BC$151:$CB$151,0)),0)+IFERROR(INDEX('Hoja de Trabajo para listado'!$DE$153:$DG$274,MATCH($A693,'Hoja de Trabajo para listado'!$DE$153:$DE$1048576,0),MATCH((CUADRO!O$4&amp;$E693),'Hoja de Trabajo para listado'!$DE$151:$DG$151,0)),0)+IFERROR(INDEX('Hoja de Trabajo para listado'!$CD$155:$DC$1048576,MATCH($A693,'Hoja de Trabajo para listado'!$CD$155:$CD$1048576,0),MATCH((CUADRO!O$4&amp;$E693),'Hoja de Trabajo para listado'!$CD$151:$DC$151,0)),0)</f>
        <v>0</v>
      </c>
      <c r="P693" s="243">
        <f ca="1">+IFERROR(INDEX('Hoja de Trabajo para listado'!$A$155:$Z$1048576,MATCH($A693,'Hoja de Trabajo para listado'!$A$155:$A$1048576,0),MATCH((CUADRO!P$4&amp;$E693),'Hoja de Trabajo para listado'!$A$151:$Z$151,0)),0)+IFERROR(INDEX('Hoja de Trabajo para listado'!$AB$155:$BA$1048576,MATCH($A693,'Hoja de Trabajo para listado'!$AB$155:$AB$1048576,0),MATCH((CUADRO!P$4&amp;$E693),'Hoja de Trabajo para listado'!$AB$151:$BA$151,0)),0)+IFERROR(INDEX('Hoja de Trabajo para listado'!$BC$155:$CB$1048576,MATCH($A693,'Hoja de Trabajo para listado'!$BC$155:$BC$1048576,0),MATCH((CUADRO!P$4&amp;$E693),'Hoja de Trabajo para listado'!$BC$151:$CB$151,0)),0)+IFERROR(INDEX('Hoja de Trabajo para listado'!$DE$153:$DG$274,MATCH($A693,'Hoja de Trabajo para listado'!$DE$153:$DE$1048576,0),MATCH((CUADRO!P$4&amp;$E693),'Hoja de Trabajo para listado'!$DE$151:$DG$151,0)),0)+IFERROR(INDEX('Hoja de Trabajo para listado'!$CD$155:$DC$1048576,MATCH($A693,'Hoja de Trabajo para listado'!$CD$155:$CD$1048576,0),MATCH((CUADRO!P$4&amp;$E693),'Hoja de Trabajo para listado'!$CD$151:$DC$151,0)),0)</f>
        <v>0</v>
      </c>
      <c r="Q693" s="243">
        <f ca="1">+IFERROR(INDEX('Hoja de Trabajo para listado'!$A$155:$Z$1048576,MATCH($A693,'Hoja de Trabajo para listado'!$A$155:$A$1048576,0),MATCH((CUADRO!Q$4&amp;$E693),'Hoja de Trabajo para listado'!$A$151:$Z$151,0)),0)+IFERROR(INDEX('Hoja de Trabajo para listado'!$AB$155:$BA$1048576,MATCH($A693,'Hoja de Trabajo para listado'!$AB$155:$AB$1048576,0),MATCH((CUADRO!Q$4&amp;$E693),'Hoja de Trabajo para listado'!$AB$151:$BA$151,0)),0)+IFERROR(INDEX('Hoja de Trabajo para listado'!$BC$155:$CB$1048576,MATCH($A693,'Hoja de Trabajo para listado'!$BC$155:$BC$1048576,0),MATCH((CUADRO!Q$4&amp;$E693),'Hoja de Trabajo para listado'!$BC$151:$CB$151,0)),0)+IFERROR(INDEX('Hoja de Trabajo para listado'!$DE$153:$DG$274,MATCH($A693,'Hoja de Trabajo para listado'!$DE$153:$DE$1048576,0),MATCH((CUADRO!Q$4&amp;$E693),'Hoja de Trabajo para listado'!$DE$151:$DG$151,0)),0)+IFERROR(INDEX('Hoja de Trabajo para listado'!$CD$155:$DC$1048576,MATCH($A693,'Hoja de Trabajo para listado'!$CD$155:$CD$1048576,0),MATCH((CUADRO!Q$4&amp;$E693),'Hoja de Trabajo para listado'!$CD$151:$DC$151,0)),0)</f>
        <v>0</v>
      </c>
      <c r="R693" s="243">
        <f t="shared" ca="1" si="27"/>
        <v>0</v>
      </c>
      <c r="S693" s="249"/>
      <c r="T693" s="243">
        <f ca="1">+T694</f>
        <v>0</v>
      </c>
      <c r="U693" s="242">
        <f t="shared" si="28"/>
        <v>1</v>
      </c>
      <c r="V693" s="333" t="str">
        <f>+VLOOKUP(A693,bd_lista!$A$3:$E$592,5,FALSE)</f>
        <v>Gobiernos Autonomos Municipales</v>
      </c>
      <c r="W693" s="387" t="str">
        <f>+V693</f>
        <v>Gobiernos Autonomos Municipales</v>
      </c>
      <c r="X693" s="242">
        <f>+VLOOKUP(A693,[4]Sheet1!$A$13:$D$744,4,FALSE)</f>
        <v>0</v>
      </c>
      <c r="Y693" s="242" t="e">
        <f>+VLOOKUP(X693,bd_lista!$A$3:$C$592,3,FALSE)</f>
        <v>#N/A</v>
      </c>
      <c r="Z693" s="294">
        <f>+X693</f>
        <v>0</v>
      </c>
      <c r="AA693" s="295" t="e">
        <f>+Y693</f>
        <v>#N/A</v>
      </c>
    </row>
    <row r="694" spans="1:27" customFormat="1" ht="15" hidden="1" customHeight="1">
      <c r="A694" s="32">
        <v>1311</v>
      </c>
      <c r="B694" s="393"/>
      <c r="C694" s="247" t="str">
        <f>+VLOOKUP(A694,bd_lista!$A$3:$C$592,3,FALSE)</f>
        <v>Gobierno Autónomo Municipal de Morochata</v>
      </c>
      <c r="D694" s="390"/>
      <c r="E694" s="244" t="s">
        <v>1305</v>
      </c>
      <c r="F694" s="243">
        <f ca="1">+IFERROR(INDEX('Hoja de Trabajo para listado'!$A$155:$Z$1048576,MATCH($A694,'Hoja de Trabajo para listado'!$A$155:$A$1048576,0),MATCH((CUADRO!F$4&amp;$E694),'Hoja de Trabajo para listado'!$A$151:$Z$151,0)),0)+IFERROR(INDEX('Hoja de Trabajo para listado'!$AB$155:$BA$1048576,MATCH($A694,'Hoja de Trabajo para listado'!$AB$155:$AB$1048576,0),MATCH((CUADRO!F$4&amp;$E694),'Hoja de Trabajo para listado'!$AB$151:$BA$151,0)),0)+IFERROR(INDEX('Hoja de Trabajo para listado'!$BC$155:$CB$1048576,MATCH($A694,'Hoja de Trabajo para listado'!$BC$155:$BC$1048576,0),MATCH((CUADRO!F$4&amp;$E694),'Hoja de Trabajo para listado'!$BC$151:$CB$151,0)),0)+IFERROR(INDEX('Hoja de Trabajo para listado'!$DE$153:$DG$274,MATCH($A694,'Hoja de Trabajo para listado'!$DE$153:$DE$1048576,0),MATCH((CUADRO!F$4&amp;$E694),'Hoja de Trabajo para listado'!$DE$151:$DG$151,0)),0)+IFERROR(INDEX('Hoja de Trabajo para listado'!$CD$155:$DC$1048576,MATCH($A694,'Hoja de Trabajo para listado'!$CD$155:$CD$1048576,0),MATCH((CUADRO!F$4&amp;$E694),'Hoja de Trabajo para listado'!$CD$151:$DC$151,0)),0)</f>
        <v>0</v>
      </c>
      <c r="G694" s="243">
        <f ca="1">+IFERROR(INDEX('Hoja de Trabajo para listado'!$A$155:$Z$1048576,MATCH($A694,'Hoja de Trabajo para listado'!$A$155:$A$1048576,0),MATCH((CUADRO!G$4&amp;$E694),'Hoja de Trabajo para listado'!$A$151:$Z$151,0)),0)+IFERROR(INDEX('Hoja de Trabajo para listado'!$AB$155:$BA$1048576,MATCH($A694,'Hoja de Trabajo para listado'!$AB$155:$AB$1048576,0),MATCH((CUADRO!G$4&amp;$E694),'Hoja de Trabajo para listado'!$AB$151:$BA$151,0)),0)+IFERROR(INDEX('Hoja de Trabajo para listado'!$BC$155:$CB$1048576,MATCH($A694,'Hoja de Trabajo para listado'!$BC$155:$BC$1048576,0),MATCH((CUADRO!G$4&amp;$E694),'Hoja de Trabajo para listado'!$BC$151:$CB$151,0)),0)+IFERROR(INDEX('Hoja de Trabajo para listado'!$DE$153:$DG$274,MATCH($A694,'Hoja de Trabajo para listado'!$DE$153:$DE$1048576,0),MATCH((CUADRO!G$4&amp;$E694),'Hoja de Trabajo para listado'!$DE$151:$DG$151,0)),0)+IFERROR(INDEX('Hoja de Trabajo para listado'!$CD$155:$DC$1048576,MATCH($A694,'Hoja de Trabajo para listado'!$CD$155:$CD$1048576,0),MATCH((CUADRO!G$4&amp;$E694),'Hoja de Trabajo para listado'!$CD$151:$DC$151,0)),0)</f>
        <v>0</v>
      </c>
      <c r="H694" s="243">
        <f ca="1">+IFERROR(INDEX('Hoja de Trabajo para listado'!$A$155:$Z$1048576,MATCH($A694,'Hoja de Trabajo para listado'!$A$155:$A$1048576,0),MATCH((CUADRO!H$4&amp;$E694),'Hoja de Trabajo para listado'!$A$151:$Z$151,0)),0)+IFERROR(INDEX('Hoja de Trabajo para listado'!$AB$155:$BA$1048576,MATCH($A694,'Hoja de Trabajo para listado'!$AB$155:$AB$1048576,0),MATCH((CUADRO!H$4&amp;$E694),'Hoja de Trabajo para listado'!$AB$151:$BA$151,0)),0)+IFERROR(INDEX('Hoja de Trabajo para listado'!$BC$155:$CB$1048576,MATCH($A694,'Hoja de Trabajo para listado'!$BC$155:$BC$1048576,0),MATCH((CUADRO!H$4&amp;$E694),'Hoja de Trabajo para listado'!$BC$151:$CB$151,0)),0)+IFERROR(INDEX('Hoja de Trabajo para listado'!$DE$153:$DG$274,MATCH($A694,'Hoja de Trabajo para listado'!$DE$153:$DE$1048576,0),MATCH((CUADRO!H$4&amp;$E694),'Hoja de Trabajo para listado'!$DE$151:$DG$151,0)),0)+IFERROR(INDEX('Hoja de Trabajo para listado'!$CD$155:$DC$1048576,MATCH($A694,'Hoja de Trabajo para listado'!$CD$155:$CD$1048576,0),MATCH((CUADRO!H$4&amp;$E694),'Hoja de Trabajo para listado'!$CD$151:$DC$151,0)),0)</f>
        <v>0</v>
      </c>
      <c r="I694" s="243">
        <f ca="1">+IFERROR(INDEX('Hoja de Trabajo para listado'!$A$155:$Z$1048576,MATCH($A694,'Hoja de Trabajo para listado'!$A$155:$A$1048576,0),MATCH((CUADRO!I$4&amp;$E694),'Hoja de Trabajo para listado'!$A$151:$Z$151,0)),0)+IFERROR(INDEX('Hoja de Trabajo para listado'!$AB$155:$BA$1048576,MATCH($A694,'Hoja de Trabajo para listado'!$AB$155:$AB$1048576,0),MATCH((CUADRO!I$4&amp;$E694),'Hoja de Trabajo para listado'!$AB$151:$BA$151,0)),0)+IFERROR(INDEX('Hoja de Trabajo para listado'!$BC$155:$CB$1048576,MATCH($A694,'Hoja de Trabajo para listado'!$BC$155:$BC$1048576,0),MATCH((CUADRO!I$4&amp;$E694),'Hoja de Trabajo para listado'!$BC$151:$CB$151,0)),0)+IFERROR(INDEX('Hoja de Trabajo para listado'!$DE$153:$DG$274,MATCH($A694,'Hoja de Trabajo para listado'!$DE$153:$DE$1048576,0),MATCH((CUADRO!I$4&amp;$E694),'Hoja de Trabajo para listado'!$DE$151:$DG$151,0)),0)+IFERROR(INDEX('Hoja de Trabajo para listado'!$CD$155:$DC$1048576,MATCH($A694,'Hoja de Trabajo para listado'!$CD$155:$CD$1048576,0),MATCH((CUADRO!I$4&amp;$E694),'Hoja de Trabajo para listado'!$CD$151:$DC$151,0)),0)</f>
        <v>0</v>
      </c>
      <c r="J694" s="243">
        <f ca="1">+IFERROR(INDEX('Hoja de Trabajo para listado'!$A$155:$Z$1048576,MATCH($A694,'Hoja de Trabajo para listado'!$A$155:$A$1048576,0),MATCH((CUADRO!J$4&amp;$E694),'Hoja de Trabajo para listado'!$A$151:$Z$151,0)),0)+IFERROR(INDEX('Hoja de Trabajo para listado'!$AB$155:$BA$1048576,MATCH($A694,'Hoja de Trabajo para listado'!$AB$155:$AB$1048576,0),MATCH((CUADRO!J$4&amp;$E694),'Hoja de Trabajo para listado'!$AB$151:$BA$151,0)),0)+IFERROR(INDEX('Hoja de Trabajo para listado'!$BC$155:$CB$1048576,MATCH($A694,'Hoja de Trabajo para listado'!$BC$155:$BC$1048576,0),MATCH((CUADRO!J$4&amp;$E694),'Hoja de Trabajo para listado'!$BC$151:$CB$151,0)),0)+IFERROR(INDEX('Hoja de Trabajo para listado'!$DE$153:$DG$274,MATCH($A694,'Hoja de Trabajo para listado'!$DE$153:$DE$1048576,0),MATCH((CUADRO!J$4&amp;$E694),'Hoja de Trabajo para listado'!$DE$151:$DG$151,0)),0)+IFERROR(INDEX('Hoja de Trabajo para listado'!$CD$155:$DC$1048576,MATCH($A694,'Hoja de Trabajo para listado'!$CD$155:$CD$1048576,0),MATCH((CUADRO!J$4&amp;$E694),'Hoja de Trabajo para listado'!$CD$151:$DC$151,0)),0)</f>
        <v>0</v>
      </c>
      <c r="K694" s="243">
        <f ca="1">+IFERROR(INDEX('Hoja de Trabajo para listado'!$A$155:$Z$1048576,MATCH($A694,'Hoja de Trabajo para listado'!$A$155:$A$1048576,0),MATCH((CUADRO!K$4&amp;$E694),'Hoja de Trabajo para listado'!$A$151:$Z$151,0)),0)+IFERROR(INDEX('Hoja de Trabajo para listado'!$AB$155:$BA$1048576,MATCH($A694,'Hoja de Trabajo para listado'!$AB$155:$AB$1048576,0),MATCH((CUADRO!K$4&amp;$E694),'Hoja de Trabajo para listado'!$AB$151:$BA$151,0)),0)+IFERROR(INDEX('Hoja de Trabajo para listado'!$BC$155:$CB$1048576,MATCH($A694,'Hoja de Trabajo para listado'!$BC$155:$BC$1048576,0),MATCH((CUADRO!K$4&amp;$E694),'Hoja de Trabajo para listado'!$BC$151:$CB$151,0)),0)+IFERROR(INDEX('Hoja de Trabajo para listado'!$DE$153:$DG$274,MATCH($A694,'Hoja de Trabajo para listado'!$DE$153:$DE$1048576,0),MATCH((CUADRO!K$4&amp;$E694),'Hoja de Trabajo para listado'!$DE$151:$DG$151,0)),0)+IFERROR(INDEX('Hoja de Trabajo para listado'!$CD$155:$DC$1048576,MATCH($A694,'Hoja de Trabajo para listado'!$CD$155:$CD$1048576,0),MATCH((CUADRO!K$4&amp;$E694),'Hoja de Trabajo para listado'!$CD$151:$DC$151,0)),0)</f>
        <v>0</v>
      </c>
      <c r="L694" s="243">
        <f ca="1">+IFERROR(INDEX('Hoja de Trabajo para listado'!$A$155:$Z$1048576,MATCH($A694,'Hoja de Trabajo para listado'!$A$155:$A$1048576,0),MATCH((CUADRO!L$4&amp;$E694),'Hoja de Trabajo para listado'!$A$151:$Z$151,0)),0)+IFERROR(INDEX('Hoja de Trabajo para listado'!$AB$155:$BA$1048576,MATCH($A694,'Hoja de Trabajo para listado'!$AB$155:$AB$1048576,0),MATCH((CUADRO!L$4&amp;$E694),'Hoja de Trabajo para listado'!$AB$151:$BA$151,0)),0)+IFERROR(INDEX('Hoja de Trabajo para listado'!$BC$155:$CB$1048576,MATCH($A694,'Hoja de Trabajo para listado'!$BC$155:$BC$1048576,0),MATCH((CUADRO!L$4&amp;$E694),'Hoja de Trabajo para listado'!$BC$151:$CB$151,0)),0)+IFERROR(INDEX('Hoja de Trabajo para listado'!$DE$153:$DG$274,MATCH($A694,'Hoja de Trabajo para listado'!$DE$153:$DE$1048576,0),MATCH((CUADRO!L$4&amp;$E694),'Hoja de Trabajo para listado'!$DE$151:$DG$151,0)),0)+IFERROR(INDEX('Hoja de Trabajo para listado'!$CD$155:$DC$1048576,MATCH($A694,'Hoja de Trabajo para listado'!$CD$155:$CD$1048576,0),MATCH((CUADRO!L$4&amp;$E694),'Hoja de Trabajo para listado'!$CD$151:$DC$151,0)),0)</f>
        <v>0</v>
      </c>
      <c r="M694" s="243">
        <f ca="1">+IFERROR(INDEX('Hoja de Trabajo para listado'!$A$155:$Z$1048576,MATCH($A694,'Hoja de Trabajo para listado'!$A$155:$A$1048576,0),MATCH((CUADRO!M$4&amp;$E694),'Hoja de Trabajo para listado'!$A$151:$Z$151,0)),0)+IFERROR(INDEX('Hoja de Trabajo para listado'!$AB$155:$BA$1048576,MATCH($A694,'Hoja de Trabajo para listado'!$AB$155:$AB$1048576,0),MATCH((CUADRO!M$4&amp;$E694),'Hoja de Trabajo para listado'!$AB$151:$BA$151,0)),0)+IFERROR(INDEX('Hoja de Trabajo para listado'!$BC$155:$CB$1048576,MATCH($A694,'Hoja de Trabajo para listado'!$BC$155:$BC$1048576,0),MATCH((CUADRO!M$4&amp;$E694),'Hoja de Trabajo para listado'!$BC$151:$CB$151,0)),0)+IFERROR(INDEX('Hoja de Trabajo para listado'!$DE$153:$DG$274,MATCH($A694,'Hoja de Trabajo para listado'!$DE$153:$DE$1048576,0),MATCH((CUADRO!M$4&amp;$E694),'Hoja de Trabajo para listado'!$DE$151:$DG$151,0)),0)+IFERROR(INDEX('Hoja de Trabajo para listado'!$CD$155:$DC$1048576,MATCH($A694,'Hoja de Trabajo para listado'!$CD$155:$CD$1048576,0),MATCH((CUADRO!M$4&amp;$E694),'Hoja de Trabajo para listado'!$CD$151:$DC$151,0)),0)</f>
        <v>0</v>
      </c>
      <c r="N694" s="243">
        <f ca="1">+IFERROR(INDEX('Hoja de Trabajo para listado'!$A$155:$Z$1048576,MATCH($A694,'Hoja de Trabajo para listado'!$A$155:$A$1048576,0),MATCH((CUADRO!N$4&amp;$E694),'Hoja de Trabajo para listado'!$A$151:$Z$151,0)),0)+IFERROR(INDEX('Hoja de Trabajo para listado'!$AB$155:$BA$1048576,MATCH($A694,'Hoja de Trabajo para listado'!$AB$155:$AB$1048576,0),MATCH((CUADRO!N$4&amp;$E694),'Hoja de Trabajo para listado'!$AB$151:$BA$151,0)),0)+IFERROR(INDEX('Hoja de Trabajo para listado'!$BC$155:$CB$1048576,MATCH($A694,'Hoja de Trabajo para listado'!$BC$155:$BC$1048576,0),MATCH((CUADRO!N$4&amp;$E694),'Hoja de Trabajo para listado'!$BC$151:$CB$151,0)),0)+IFERROR(INDEX('Hoja de Trabajo para listado'!$DE$153:$DG$274,MATCH($A694,'Hoja de Trabajo para listado'!$DE$153:$DE$1048576,0),MATCH((CUADRO!N$4&amp;$E694),'Hoja de Trabajo para listado'!$DE$151:$DG$151,0)),0)+IFERROR(INDEX('Hoja de Trabajo para listado'!$CD$155:$DC$1048576,MATCH($A694,'Hoja de Trabajo para listado'!$CD$155:$CD$1048576,0),MATCH((CUADRO!N$4&amp;$E694),'Hoja de Trabajo para listado'!$CD$151:$DC$151,0)),0)</f>
        <v>0</v>
      </c>
      <c r="O694" s="243">
        <f ca="1">+IFERROR(INDEX('Hoja de Trabajo para listado'!$A$155:$Z$1048576,MATCH($A694,'Hoja de Trabajo para listado'!$A$155:$A$1048576,0),MATCH((CUADRO!O$4&amp;$E694),'Hoja de Trabajo para listado'!$A$151:$Z$151,0)),0)+IFERROR(INDEX('Hoja de Trabajo para listado'!$AB$155:$BA$1048576,MATCH($A694,'Hoja de Trabajo para listado'!$AB$155:$AB$1048576,0),MATCH((CUADRO!O$4&amp;$E694),'Hoja de Trabajo para listado'!$AB$151:$BA$151,0)),0)+IFERROR(INDEX('Hoja de Trabajo para listado'!$BC$155:$CB$1048576,MATCH($A694,'Hoja de Trabajo para listado'!$BC$155:$BC$1048576,0),MATCH((CUADRO!O$4&amp;$E694),'Hoja de Trabajo para listado'!$BC$151:$CB$151,0)),0)+IFERROR(INDEX('Hoja de Trabajo para listado'!$DE$153:$DG$274,MATCH($A694,'Hoja de Trabajo para listado'!$DE$153:$DE$1048576,0),MATCH((CUADRO!O$4&amp;$E694),'Hoja de Trabajo para listado'!$DE$151:$DG$151,0)),0)+IFERROR(INDEX('Hoja de Trabajo para listado'!$CD$155:$DC$1048576,MATCH($A694,'Hoja de Trabajo para listado'!$CD$155:$CD$1048576,0),MATCH((CUADRO!O$4&amp;$E694),'Hoja de Trabajo para listado'!$CD$151:$DC$151,0)),0)</f>
        <v>0</v>
      </c>
      <c r="P694" s="243">
        <f ca="1">+IFERROR(INDEX('Hoja de Trabajo para listado'!$A$155:$Z$1048576,MATCH($A694,'Hoja de Trabajo para listado'!$A$155:$A$1048576,0),MATCH((CUADRO!P$4&amp;$E694),'Hoja de Trabajo para listado'!$A$151:$Z$151,0)),0)+IFERROR(INDEX('Hoja de Trabajo para listado'!$AB$155:$BA$1048576,MATCH($A694,'Hoja de Trabajo para listado'!$AB$155:$AB$1048576,0),MATCH((CUADRO!P$4&amp;$E694),'Hoja de Trabajo para listado'!$AB$151:$BA$151,0)),0)+IFERROR(INDEX('Hoja de Trabajo para listado'!$BC$155:$CB$1048576,MATCH($A694,'Hoja de Trabajo para listado'!$BC$155:$BC$1048576,0),MATCH((CUADRO!P$4&amp;$E694),'Hoja de Trabajo para listado'!$BC$151:$CB$151,0)),0)+IFERROR(INDEX('Hoja de Trabajo para listado'!$DE$153:$DG$274,MATCH($A694,'Hoja de Trabajo para listado'!$DE$153:$DE$1048576,0),MATCH((CUADRO!P$4&amp;$E694),'Hoja de Trabajo para listado'!$DE$151:$DG$151,0)),0)+IFERROR(INDEX('Hoja de Trabajo para listado'!$CD$155:$DC$1048576,MATCH($A694,'Hoja de Trabajo para listado'!$CD$155:$CD$1048576,0),MATCH((CUADRO!P$4&amp;$E694),'Hoja de Trabajo para listado'!$CD$151:$DC$151,0)),0)</f>
        <v>0</v>
      </c>
      <c r="Q694" s="243">
        <f ca="1">+IFERROR(INDEX('Hoja de Trabajo para listado'!$A$155:$Z$1048576,MATCH($A694,'Hoja de Trabajo para listado'!$A$155:$A$1048576,0),MATCH((CUADRO!Q$4&amp;$E694),'Hoja de Trabajo para listado'!$A$151:$Z$151,0)),0)+IFERROR(INDEX('Hoja de Trabajo para listado'!$AB$155:$BA$1048576,MATCH($A694,'Hoja de Trabajo para listado'!$AB$155:$AB$1048576,0),MATCH((CUADRO!Q$4&amp;$E694),'Hoja de Trabajo para listado'!$AB$151:$BA$151,0)),0)+IFERROR(INDEX('Hoja de Trabajo para listado'!$BC$155:$CB$1048576,MATCH($A694,'Hoja de Trabajo para listado'!$BC$155:$BC$1048576,0),MATCH((CUADRO!Q$4&amp;$E694),'Hoja de Trabajo para listado'!$BC$151:$CB$151,0)),0)+IFERROR(INDEX('Hoja de Trabajo para listado'!$DE$153:$DG$274,MATCH($A694,'Hoja de Trabajo para listado'!$DE$153:$DE$1048576,0),MATCH((CUADRO!Q$4&amp;$E694),'Hoja de Trabajo para listado'!$DE$151:$DG$151,0)),0)+IFERROR(INDEX('Hoja de Trabajo para listado'!$CD$155:$DC$1048576,MATCH($A694,'Hoja de Trabajo para listado'!$CD$155:$CD$1048576,0),MATCH((CUADRO!Q$4&amp;$E694),'Hoja de Trabajo para listado'!$CD$151:$DC$151,0)),0)</f>
        <v>0</v>
      </c>
      <c r="R694" s="243">
        <f t="shared" ca="1" si="27"/>
        <v>0</v>
      </c>
      <c r="S694" s="249">
        <f ca="1">+R693+R694</f>
        <v>0</v>
      </c>
      <c r="T694" s="243">
        <f ca="1">+S694</f>
        <v>0</v>
      </c>
      <c r="U694" s="242">
        <f t="shared" si="28"/>
        <v>2</v>
      </c>
      <c r="V694" s="333" t="str">
        <f>+VLOOKUP(A694,bd_lista!$A$3:$E$592,5,FALSE)</f>
        <v>Gobiernos Autonomos Municipales</v>
      </c>
      <c r="W694" s="388"/>
      <c r="X694" s="242">
        <f>+VLOOKUP(A694,[4]Sheet1!$A$13:$D$744,4,FALSE)</f>
        <v>0</v>
      </c>
      <c r="Y694" s="242" t="e">
        <f>+VLOOKUP(X694,bd_lista!$A$3:$C$592,3,FALSE)</f>
        <v>#N/A</v>
      </c>
      <c r="Z694" s="292"/>
      <c r="AA694" s="293"/>
    </row>
    <row r="695" spans="1:27" customFormat="1" ht="15" hidden="1" customHeight="1">
      <c r="A695" s="32">
        <v>1312</v>
      </c>
      <c r="B695" s="392">
        <f>+A695</f>
        <v>1312</v>
      </c>
      <c r="C695" s="247" t="str">
        <f>+VLOOKUP(A695,bd_lista!$A$3:$C$592,3,FALSE)</f>
        <v>Gobierno Autónomo Municipal de Sacaba</v>
      </c>
      <c r="D695" s="389" t="str">
        <f>+C695</f>
        <v>Gobierno Autónomo Municipal de Sacaba</v>
      </c>
      <c r="E695" s="242" t="s">
        <v>1304</v>
      </c>
      <c r="F695" s="243">
        <f ca="1">+IFERROR(INDEX('Hoja de Trabajo para listado'!$A$155:$Z$1048576,MATCH($A695,'Hoja de Trabajo para listado'!$A$155:$A$1048576,0),MATCH((CUADRO!F$4&amp;$E695),'Hoja de Trabajo para listado'!$A$151:$Z$151,0)),0)+IFERROR(INDEX('Hoja de Trabajo para listado'!$AB$155:$BA$1048576,MATCH($A695,'Hoja de Trabajo para listado'!$AB$155:$AB$1048576,0),MATCH((CUADRO!F$4&amp;$E695),'Hoja de Trabajo para listado'!$AB$151:$BA$151,0)),0)+IFERROR(INDEX('Hoja de Trabajo para listado'!$BC$155:$CB$1048576,MATCH($A695,'Hoja de Trabajo para listado'!$BC$155:$BC$1048576,0),MATCH((CUADRO!F$4&amp;$E695),'Hoja de Trabajo para listado'!$BC$151:$CB$151,0)),0)+IFERROR(INDEX('Hoja de Trabajo para listado'!$DE$153:$DG$274,MATCH($A695,'Hoja de Trabajo para listado'!$DE$153:$DE$1048576,0),MATCH((CUADRO!F$4&amp;$E695),'Hoja de Trabajo para listado'!$DE$151:$DG$151,0)),0)+IFERROR(INDEX('Hoja de Trabajo para listado'!$CD$155:$DC$1048576,MATCH($A695,'Hoja de Trabajo para listado'!$CD$155:$CD$1048576,0),MATCH((CUADRO!F$4&amp;$E695),'Hoja de Trabajo para listado'!$CD$151:$DC$151,0)),0)</f>
        <v>0</v>
      </c>
      <c r="G695" s="243">
        <f ca="1">+IFERROR(INDEX('Hoja de Trabajo para listado'!$A$155:$Z$1048576,MATCH($A695,'Hoja de Trabajo para listado'!$A$155:$A$1048576,0),MATCH((CUADRO!G$4&amp;$E695),'Hoja de Trabajo para listado'!$A$151:$Z$151,0)),0)+IFERROR(INDEX('Hoja de Trabajo para listado'!$AB$155:$BA$1048576,MATCH($A695,'Hoja de Trabajo para listado'!$AB$155:$AB$1048576,0),MATCH((CUADRO!G$4&amp;$E695),'Hoja de Trabajo para listado'!$AB$151:$BA$151,0)),0)+IFERROR(INDEX('Hoja de Trabajo para listado'!$BC$155:$CB$1048576,MATCH($A695,'Hoja de Trabajo para listado'!$BC$155:$BC$1048576,0),MATCH((CUADRO!G$4&amp;$E695),'Hoja de Trabajo para listado'!$BC$151:$CB$151,0)),0)+IFERROR(INDEX('Hoja de Trabajo para listado'!$DE$153:$DG$274,MATCH($A695,'Hoja de Trabajo para listado'!$DE$153:$DE$1048576,0),MATCH((CUADRO!G$4&amp;$E695),'Hoja de Trabajo para listado'!$DE$151:$DG$151,0)),0)+IFERROR(INDEX('Hoja de Trabajo para listado'!$CD$155:$DC$1048576,MATCH($A695,'Hoja de Trabajo para listado'!$CD$155:$CD$1048576,0),MATCH((CUADRO!G$4&amp;$E695),'Hoja de Trabajo para listado'!$CD$151:$DC$151,0)),0)</f>
        <v>0</v>
      </c>
      <c r="H695" s="243">
        <f ca="1">+IFERROR(INDEX('Hoja de Trabajo para listado'!$A$155:$Z$1048576,MATCH($A695,'Hoja de Trabajo para listado'!$A$155:$A$1048576,0),MATCH((CUADRO!H$4&amp;$E695),'Hoja de Trabajo para listado'!$A$151:$Z$151,0)),0)+IFERROR(INDEX('Hoja de Trabajo para listado'!$AB$155:$BA$1048576,MATCH($A695,'Hoja de Trabajo para listado'!$AB$155:$AB$1048576,0),MATCH((CUADRO!H$4&amp;$E695),'Hoja de Trabajo para listado'!$AB$151:$BA$151,0)),0)+IFERROR(INDEX('Hoja de Trabajo para listado'!$BC$155:$CB$1048576,MATCH($A695,'Hoja de Trabajo para listado'!$BC$155:$BC$1048576,0),MATCH((CUADRO!H$4&amp;$E695),'Hoja de Trabajo para listado'!$BC$151:$CB$151,0)),0)+IFERROR(INDEX('Hoja de Trabajo para listado'!$DE$153:$DG$274,MATCH($A695,'Hoja de Trabajo para listado'!$DE$153:$DE$1048576,0),MATCH((CUADRO!H$4&amp;$E695),'Hoja de Trabajo para listado'!$DE$151:$DG$151,0)),0)+IFERROR(INDEX('Hoja de Trabajo para listado'!$CD$155:$DC$1048576,MATCH($A695,'Hoja de Trabajo para listado'!$CD$155:$CD$1048576,0),MATCH((CUADRO!H$4&amp;$E695),'Hoja de Trabajo para listado'!$CD$151:$DC$151,0)),0)</f>
        <v>0</v>
      </c>
      <c r="I695" s="243">
        <f ca="1">+IFERROR(INDEX('Hoja de Trabajo para listado'!$A$155:$Z$1048576,MATCH($A695,'Hoja de Trabajo para listado'!$A$155:$A$1048576,0),MATCH((CUADRO!I$4&amp;$E695),'Hoja de Trabajo para listado'!$A$151:$Z$151,0)),0)+IFERROR(INDEX('Hoja de Trabajo para listado'!$AB$155:$BA$1048576,MATCH($A695,'Hoja de Trabajo para listado'!$AB$155:$AB$1048576,0),MATCH((CUADRO!I$4&amp;$E695),'Hoja de Trabajo para listado'!$AB$151:$BA$151,0)),0)+IFERROR(INDEX('Hoja de Trabajo para listado'!$BC$155:$CB$1048576,MATCH($A695,'Hoja de Trabajo para listado'!$BC$155:$BC$1048576,0),MATCH((CUADRO!I$4&amp;$E695),'Hoja de Trabajo para listado'!$BC$151:$CB$151,0)),0)+IFERROR(INDEX('Hoja de Trabajo para listado'!$DE$153:$DG$274,MATCH($A695,'Hoja de Trabajo para listado'!$DE$153:$DE$1048576,0),MATCH((CUADRO!I$4&amp;$E695),'Hoja de Trabajo para listado'!$DE$151:$DG$151,0)),0)+IFERROR(INDEX('Hoja de Trabajo para listado'!$CD$155:$DC$1048576,MATCH($A695,'Hoja de Trabajo para listado'!$CD$155:$CD$1048576,0),MATCH((CUADRO!I$4&amp;$E695),'Hoja de Trabajo para listado'!$CD$151:$DC$151,0)),0)</f>
        <v>0</v>
      </c>
      <c r="J695" s="243">
        <f ca="1">+IFERROR(INDEX('Hoja de Trabajo para listado'!$A$155:$Z$1048576,MATCH($A695,'Hoja de Trabajo para listado'!$A$155:$A$1048576,0),MATCH((CUADRO!J$4&amp;$E695),'Hoja de Trabajo para listado'!$A$151:$Z$151,0)),0)+IFERROR(INDEX('Hoja de Trabajo para listado'!$AB$155:$BA$1048576,MATCH($A695,'Hoja de Trabajo para listado'!$AB$155:$AB$1048576,0),MATCH((CUADRO!J$4&amp;$E695),'Hoja de Trabajo para listado'!$AB$151:$BA$151,0)),0)+IFERROR(INDEX('Hoja de Trabajo para listado'!$BC$155:$CB$1048576,MATCH($A695,'Hoja de Trabajo para listado'!$BC$155:$BC$1048576,0),MATCH((CUADRO!J$4&amp;$E695),'Hoja de Trabajo para listado'!$BC$151:$CB$151,0)),0)+IFERROR(INDEX('Hoja de Trabajo para listado'!$DE$153:$DG$274,MATCH($A695,'Hoja de Trabajo para listado'!$DE$153:$DE$1048576,0),MATCH((CUADRO!J$4&amp;$E695),'Hoja de Trabajo para listado'!$DE$151:$DG$151,0)),0)+IFERROR(INDEX('Hoja de Trabajo para listado'!$CD$155:$DC$1048576,MATCH($A695,'Hoja de Trabajo para listado'!$CD$155:$CD$1048576,0),MATCH((CUADRO!J$4&amp;$E695),'Hoja de Trabajo para listado'!$CD$151:$DC$151,0)),0)</f>
        <v>0</v>
      </c>
      <c r="K695" s="243">
        <f ca="1">+IFERROR(INDEX('Hoja de Trabajo para listado'!$A$155:$Z$1048576,MATCH($A695,'Hoja de Trabajo para listado'!$A$155:$A$1048576,0),MATCH((CUADRO!K$4&amp;$E695),'Hoja de Trabajo para listado'!$A$151:$Z$151,0)),0)+IFERROR(INDEX('Hoja de Trabajo para listado'!$AB$155:$BA$1048576,MATCH($A695,'Hoja de Trabajo para listado'!$AB$155:$AB$1048576,0),MATCH((CUADRO!K$4&amp;$E695),'Hoja de Trabajo para listado'!$AB$151:$BA$151,0)),0)+IFERROR(INDEX('Hoja de Trabajo para listado'!$BC$155:$CB$1048576,MATCH($A695,'Hoja de Trabajo para listado'!$BC$155:$BC$1048576,0),MATCH((CUADRO!K$4&amp;$E695),'Hoja de Trabajo para listado'!$BC$151:$CB$151,0)),0)+IFERROR(INDEX('Hoja de Trabajo para listado'!$DE$153:$DG$274,MATCH($A695,'Hoja de Trabajo para listado'!$DE$153:$DE$1048576,0),MATCH((CUADRO!K$4&amp;$E695),'Hoja de Trabajo para listado'!$DE$151:$DG$151,0)),0)+IFERROR(INDEX('Hoja de Trabajo para listado'!$CD$155:$DC$1048576,MATCH($A695,'Hoja de Trabajo para listado'!$CD$155:$CD$1048576,0),MATCH((CUADRO!K$4&amp;$E695),'Hoja de Trabajo para listado'!$CD$151:$DC$151,0)),0)</f>
        <v>0</v>
      </c>
      <c r="L695" s="243">
        <f ca="1">+IFERROR(INDEX('Hoja de Trabajo para listado'!$A$155:$Z$1048576,MATCH($A695,'Hoja de Trabajo para listado'!$A$155:$A$1048576,0),MATCH((CUADRO!L$4&amp;$E695),'Hoja de Trabajo para listado'!$A$151:$Z$151,0)),0)+IFERROR(INDEX('Hoja de Trabajo para listado'!$AB$155:$BA$1048576,MATCH($A695,'Hoja de Trabajo para listado'!$AB$155:$AB$1048576,0),MATCH((CUADRO!L$4&amp;$E695),'Hoja de Trabajo para listado'!$AB$151:$BA$151,0)),0)+IFERROR(INDEX('Hoja de Trabajo para listado'!$BC$155:$CB$1048576,MATCH($A695,'Hoja de Trabajo para listado'!$BC$155:$BC$1048576,0),MATCH((CUADRO!L$4&amp;$E695),'Hoja de Trabajo para listado'!$BC$151:$CB$151,0)),0)+IFERROR(INDEX('Hoja de Trabajo para listado'!$DE$153:$DG$274,MATCH($A695,'Hoja de Trabajo para listado'!$DE$153:$DE$1048576,0),MATCH((CUADRO!L$4&amp;$E695),'Hoja de Trabajo para listado'!$DE$151:$DG$151,0)),0)+IFERROR(INDEX('Hoja de Trabajo para listado'!$CD$155:$DC$1048576,MATCH($A695,'Hoja de Trabajo para listado'!$CD$155:$CD$1048576,0),MATCH((CUADRO!L$4&amp;$E695),'Hoja de Trabajo para listado'!$CD$151:$DC$151,0)),0)</f>
        <v>0</v>
      </c>
      <c r="M695" s="243">
        <f ca="1">+IFERROR(INDEX('Hoja de Trabajo para listado'!$A$155:$Z$1048576,MATCH($A695,'Hoja de Trabajo para listado'!$A$155:$A$1048576,0),MATCH((CUADRO!M$4&amp;$E695),'Hoja de Trabajo para listado'!$A$151:$Z$151,0)),0)+IFERROR(INDEX('Hoja de Trabajo para listado'!$AB$155:$BA$1048576,MATCH($A695,'Hoja de Trabajo para listado'!$AB$155:$AB$1048576,0),MATCH((CUADRO!M$4&amp;$E695),'Hoja de Trabajo para listado'!$AB$151:$BA$151,0)),0)+IFERROR(INDEX('Hoja de Trabajo para listado'!$BC$155:$CB$1048576,MATCH($A695,'Hoja de Trabajo para listado'!$BC$155:$BC$1048576,0),MATCH((CUADRO!M$4&amp;$E695),'Hoja de Trabajo para listado'!$BC$151:$CB$151,0)),0)+IFERROR(INDEX('Hoja de Trabajo para listado'!$DE$153:$DG$274,MATCH($A695,'Hoja de Trabajo para listado'!$DE$153:$DE$1048576,0),MATCH((CUADRO!M$4&amp;$E695),'Hoja de Trabajo para listado'!$DE$151:$DG$151,0)),0)+IFERROR(INDEX('Hoja de Trabajo para listado'!$CD$155:$DC$1048576,MATCH($A695,'Hoja de Trabajo para listado'!$CD$155:$CD$1048576,0),MATCH((CUADRO!M$4&amp;$E695),'Hoja de Trabajo para listado'!$CD$151:$DC$151,0)),0)</f>
        <v>0</v>
      </c>
      <c r="N695" s="243">
        <f ca="1">+IFERROR(INDEX('Hoja de Trabajo para listado'!$A$155:$Z$1048576,MATCH($A695,'Hoja de Trabajo para listado'!$A$155:$A$1048576,0),MATCH((CUADRO!N$4&amp;$E695),'Hoja de Trabajo para listado'!$A$151:$Z$151,0)),0)+IFERROR(INDEX('Hoja de Trabajo para listado'!$AB$155:$BA$1048576,MATCH($A695,'Hoja de Trabajo para listado'!$AB$155:$AB$1048576,0),MATCH((CUADRO!N$4&amp;$E695),'Hoja de Trabajo para listado'!$AB$151:$BA$151,0)),0)+IFERROR(INDEX('Hoja de Trabajo para listado'!$BC$155:$CB$1048576,MATCH($A695,'Hoja de Trabajo para listado'!$BC$155:$BC$1048576,0),MATCH((CUADRO!N$4&amp;$E695),'Hoja de Trabajo para listado'!$BC$151:$CB$151,0)),0)+IFERROR(INDEX('Hoja de Trabajo para listado'!$DE$153:$DG$274,MATCH($A695,'Hoja de Trabajo para listado'!$DE$153:$DE$1048576,0),MATCH((CUADRO!N$4&amp;$E695),'Hoja de Trabajo para listado'!$DE$151:$DG$151,0)),0)+IFERROR(INDEX('Hoja de Trabajo para listado'!$CD$155:$DC$1048576,MATCH($A695,'Hoja de Trabajo para listado'!$CD$155:$CD$1048576,0),MATCH((CUADRO!N$4&amp;$E695),'Hoja de Trabajo para listado'!$CD$151:$DC$151,0)),0)</f>
        <v>0</v>
      </c>
      <c r="O695" s="243">
        <f ca="1">+IFERROR(INDEX('Hoja de Trabajo para listado'!$A$155:$Z$1048576,MATCH($A695,'Hoja de Trabajo para listado'!$A$155:$A$1048576,0),MATCH((CUADRO!O$4&amp;$E695),'Hoja de Trabajo para listado'!$A$151:$Z$151,0)),0)+IFERROR(INDEX('Hoja de Trabajo para listado'!$AB$155:$BA$1048576,MATCH($A695,'Hoja de Trabajo para listado'!$AB$155:$AB$1048576,0),MATCH((CUADRO!O$4&amp;$E695),'Hoja de Trabajo para listado'!$AB$151:$BA$151,0)),0)+IFERROR(INDEX('Hoja de Trabajo para listado'!$BC$155:$CB$1048576,MATCH($A695,'Hoja de Trabajo para listado'!$BC$155:$BC$1048576,0),MATCH((CUADRO!O$4&amp;$E695),'Hoja de Trabajo para listado'!$BC$151:$CB$151,0)),0)+IFERROR(INDEX('Hoja de Trabajo para listado'!$DE$153:$DG$274,MATCH($A695,'Hoja de Trabajo para listado'!$DE$153:$DE$1048576,0),MATCH((CUADRO!O$4&amp;$E695),'Hoja de Trabajo para listado'!$DE$151:$DG$151,0)),0)+IFERROR(INDEX('Hoja de Trabajo para listado'!$CD$155:$DC$1048576,MATCH($A695,'Hoja de Trabajo para listado'!$CD$155:$CD$1048576,0),MATCH((CUADRO!O$4&amp;$E695),'Hoja de Trabajo para listado'!$CD$151:$DC$151,0)),0)</f>
        <v>0</v>
      </c>
      <c r="P695" s="243">
        <f ca="1">+IFERROR(INDEX('Hoja de Trabajo para listado'!$A$155:$Z$1048576,MATCH($A695,'Hoja de Trabajo para listado'!$A$155:$A$1048576,0),MATCH((CUADRO!P$4&amp;$E695),'Hoja de Trabajo para listado'!$A$151:$Z$151,0)),0)+IFERROR(INDEX('Hoja de Trabajo para listado'!$AB$155:$BA$1048576,MATCH($A695,'Hoja de Trabajo para listado'!$AB$155:$AB$1048576,0),MATCH((CUADRO!P$4&amp;$E695),'Hoja de Trabajo para listado'!$AB$151:$BA$151,0)),0)+IFERROR(INDEX('Hoja de Trabajo para listado'!$BC$155:$CB$1048576,MATCH($A695,'Hoja de Trabajo para listado'!$BC$155:$BC$1048576,0),MATCH((CUADRO!P$4&amp;$E695),'Hoja de Trabajo para listado'!$BC$151:$CB$151,0)),0)+IFERROR(INDEX('Hoja de Trabajo para listado'!$DE$153:$DG$274,MATCH($A695,'Hoja de Trabajo para listado'!$DE$153:$DE$1048576,0),MATCH((CUADRO!P$4&amp;$E695),'Hoja de Trabajo para listado'!$DE$151:$DG$151,0)),0)+IFERROR(INDEX('Hoja de Trabajo para listado'!$CD$155:$DC$1048576,MATCH($A695,'Hoja de Trabajo para listado'!$CD$155:$CD$1048576,0),MATCH((CUADRO!P$4&amp;$E695),'Hoja de Trabajo para listado'!$CD$151:$DC$151,0)),0)</f>
        <v>0</v>
      </c>
      <c r="Q695" s="243">
        <f ca="1">+IFERROR(INDEX('Hoja de Trabajo para listado'!$A$155:$Z$1048576,MATCH($A695,'Hoja de Trabajo para listado'!$A$155:$A$1048576,0),MATCH((CUADRO!Q$4&amp;$E695),'Hoja de Trabajo para listado'!$A$151:$Z$151,0)),0)+IFERROR(INDEX('Hoja de Trabajo para listado'!$AB$155:$BA$1048576,MATCH($A695,'Hoja de Trabajo para listado'!$AB$155:$AB$1048576,0),MATCH((CUADRO!Q$4&amp;$E695),'Hoja de Trabajo para listado'!$AB$151:$BA$151,0)),0)+IFERROR(INDEX('Hoja de Trabajo para listado'!$BC$155:$CB$1048576,MATCH($A695,'Hoja de Trabajo para listado'!$BC$155:$BC$1048576,0),MATCH((CUADRO!Q$4&amp;$E695),'Hoja de Trabajo para listado'!$BC$151:$CB$151,0)),0)+IFERROR(INDEX('Hoja de Trabajo para listado'!$DE$153:$DG$274,MATCH($A695,'Hoja de Trabajo para listado'!$DE$153:$DE$1048576,0),MATCH((CUADRO!Q$4&amp;$E695),'Hoja de Trabajo para listado'!$DE$151:$DG$151,0)),0)+IFERROR(INDEX('Hoja de Trabajo para listado'!$CD$155:$DC$1048576,MATCH($A695,'Hoja de Trabajo para listado'!$CD$155:$CD$1048576,0),MATCH((CUADRO!Q$4&amp;$E695),'Hoja de Trabajo para listado'!$CD$151:$DC$151,0)),0)</f>
        <v>0</v>
      </c>
      <c r="R695" s="243">
        <f t="shared" ca="1" si="27"/>
        <v>0</v>
      </c>
      <c r="S695" s="249"/>
      <c r="T695" s="243">
        <f ca="1">+T696</f>
        <v>0</v>
      </c>
      <c r="U695" s="242">
        <f t="shared" si="28"/>
        <v>1</v>
      </c>
      <c r="V695" s="333" t="str">
        <f>+VLOOKUP(A695,bd_lista!$A$3:$E$592,5,FALSE)</f>
        <v>Gobiernos Autonomos Municipales</v>
      </c>
      <c r="W695" s="387" t="str">
        <f>+V695</f>
        <v>Gobiernos Autonomos Municipales</v>
      </c>
      <c r="X695" s="242">
        <f>+VLOOKUP(A695,[4]Sheet1!$A$13:$D$744,4,FALSE)</f>
        <v>0</v>
      </c>
      <c r="Y695" s="242" t="e">
        <f>+VLOOKUP(X695,bd_lista!$A$3:$C$592,3,FALSE)</f>
        <v>#N/A</v>
      </c>
      <c r="Z695" s="294">
        <f>+X695</f>
        <v>0</v>
      </c>
      <c r="AA695" s="295" t="e">
        <f>+Y695</f>
        <v>#N/A</v>
      </c>
    </row>
    <row r="696" spans="1:27" customFormat="1" ht="15" hidden="1" customHeight="1">
      <c r="A696" s="32">
        <v>1312</v>
      </c>
      <c r="B696" s="393"/>
      <c r="C696" s="247" t="str">
        <f>+VLOOKUP(A696,bd_lista!$A$3:$C$592,3,FALSE)</f>
        <v>Gobierno Autónomo Municipal de Sacaba</v>
      </c>
      <c r="D696" s="390"/>
      <c r="E696" s="244" t="s">
        <v>1305</v>
      </c>
      <c r="F696" s="243">
        <f ca="1">+IFERROR(INDEX('Hoja de Trabajo para listado'!$A$155:$Z$1048576,MATCH($A696,'Hoja de Trabajo para listado'!$A$155:$A$1048576,0),MATCH((CUADRO!F$4&amp;$E696),'Hoja de Trabajo para listado'!$A$151:$Z$151,0)),0)+IFERROR(INDEX('Hoja de Trabajo para listado'!$AB$155:$BA$1048576,MATCH($A696,'Hoja de Trabajo para listado'!$AB$155:$AB$1048576,0),MATCH((CUADRO!F$4&amp;$E696),'Hoja de Trabajo para listado'!$AB$151:$BA$151,0)),0)+IFERROR(INDEX('Hoja de Trabajo para listado'!$BC$155:$CB$1048576,MATCH($A696,'Hoja de Trabajo para listado'!$BC$155:$BC$1048576,0),MATCH((CUADRO!F$4&amp;$E696),'Hoja de Trabajo para listado'!$BC$151:$CB$151,0)),0)+IFERROR(INDEX('Hoja de Trabajo para listado'!$DE$153:$DG$274,MATCH($A696,'Hoja de Trabajo para listado'!$DE$153:$DE$1048576,0),MATCH((CUADRO!F$4&amp;$E696),'Hoja de Trabajo para listado'!$DE$151:$DG$151,0)),0)+IFERROR(INDEX('Hoja de Trabajo para listado'!$CD$155:$DC$1048576,MATCH($A696,'Hoja de Trabajo para listado'!$CD$155:$CD$1048576,0),MATCH((CUADRO!F$4&amp;$E696),'Hoja de Trabajo para listado'!$CD$151:$DC$151,0)),0)</f>
        <v>0</v>
      </c>
      <c r="G696" s="243">
        <f ca="1">+IFERROR(INDEX('Hoja de Trabajo para listado'!$A$155:$Z$1048576,MATCH($A696,'Hoja de Trabajo para listado'!$A$155:$A$1048576,0),MATCH((CUADRO!G$4&amp;$E696),'Hoja de Trabajo para listado'!$A$151:$Z$151,0)),0)+IFERROR(INDEX('Hoja de Trabajo para listado'!$AB$155:$BA$1048576,MATCH($A696,'Hoja de Trabajo para listado'!$AB$155:$AB$1048576,0),MATCH((CUADRO!G$4&amp;$E696),'Hoja de Trabajo para listado'!$AB$151:$BA$151,0)),0)+IFERROR(INDEX('Hoja de Trabajo para listado'!$BC$155:$CB$1048576,MATCH($A696,'Hoja de Trabajo para listado'!$BC$155:$BC$1048576,0),MATCH((CUADRO!G$4&amp;$E696),'Hoja de Trabajo para listado'!$BC$151:$CB$151,0)),0)+IFERROR(INDEX('Hoja de Trabajo para listado'!$DE$153:$DG$274,MATCH($A696,'Hoja de Trabajo para listado'!$DE$153:$DE$1048576,0),MATCH((CUADRO!G$4&amp;$E696),'Hoja de Trabajo para listado'!$DE$151:$DG$151,0)),0)+IFERROR(INDEX('Hoja de Trabajo para listado'!$CD$155:$DC$1048576,MATCH($A696,'Hoja de Trabajo para listado'!$CD$155:$CD$1048576,0),MATCH((CUADRO!G$4&amp;$E696),'Hoja de Trabajo para listado'!$CD$151:$DC$151,0)),0)</f>
        <v>0</v>
      </c>
      <c r="H696" s="243">
        <f ca="1">+IFERROR(INDEX('Hoja de Trabajo para listado'!$A$155:$Z$1048576,MATCH($A696,'Hoja de Trabajo para listado'!$A$155:$A$1048576,0),MATCH((CUADRO!H$4&amp;$E696),'Hoja de Trabajo para listado'!$A$151:$Z$151,0)),0)+IFERROR(INDEX('Hoja de Trabajo para listado'!$AB$155:$BA$1048576,MATCH($A696,'Hoja de Trabajo para listado'!$AB$155:$AB$1048576,0),MATCH((CUADRO!H$4&amp;$E696),'Hoja de Trabajo para listado'!$AB$151:$BA$151,0)),0)+IFERROR(INDEX('Hoja de Trabajo para listado'!$BC$155:$CB$1048576,MATCH($A696,'Hoja de Trabajo para listado'!$BC$155:$BC$1048576,0),MATCH((CUADRO!H$4&amp;$E696),'Hoja de Trabajo para listado'!$BC$151:$CB$151,0)),0)+IFERROR(INDEX('Hoja de Trabajo para listado'!$DE$153:$DG$274,MATCH($A696,'Hoja de Trabajo para listado'!$DE$153:$DE$1048576,0),MATCH((CUADRO!H$4&amp;$E696),'Hoja de Trabajo para listado'!$DE$151:$DG$151,0)),0)+IFERROR(INDEX('Hoja de Trabajo para listado'!$CD$155:$DC$1048576,MATCH($A696,'Hoja de Trabajo para listado'!$CD$155:$CD$1048576,0),MATCH((CUADRO!H$4&amp;$E696),'Hoja de Trabajo para listado'!$CD$151:$DC$151,0)),0)</f>
        <v>0</v>
      </c>
      <c r="I696" s="243">
        <f ca="1">+IFERROR(INDEX('Hoja de Trabajo para listado'!$A$155:$Z$1048576,MATCH($A696,'Hoja de Trabajo para listado'!$A$155:$A$1048576,0),MATCH((CUADRO!I$4&amp;$E696),'Hoja de Trabajo para listado'!$A$151:$Z$151,0)),0)+IFERROR(INDEX('Hoja de Trabajo para listado'!$AB$155:$BA$1048576,MATCH($A696,'Hoja de Trabajo para listado'!$AB$155:$AB$1048576,0),MATCH((CUADRO!I$4&amp;$E696),'Hoja de Trabajo para listado'!$AB$151:$BA$151,0)),0)+IFERROR(INDEX('Hoja de Trabajo para listado'!$BC$155:$CB$1048576,MATCH($A696,'Hoja de Trabajo para listado'!$BC$155:$BC$1048576,0),MATCH((CUADRO!I$4&amp;$E696),'Hoja de Trabajo para listado'!$BC$151:$CB$151,0)),0)+IFERROR(INDEX('Hoja de Trabajo para listado'!$DE$153:$DG$274,MATCH($A696,'Hoja de Trabajo para listado'!$DE$153:$DE$1048576,0),MATCH((CUADRO!I$4&amp;$E696),'Hoja de Trabajo para listado'!$DE$151:$DG$151,0)),0)+IFERROR(INDEX('Hoja de Trabajo para listado'!$CD$155:$DC$1048576,MATCH($A696,'Hoja de Trabajo para listado'!$CD$155:$CD$1048576,0),MATCH((CUADRO!I$4&amp;$E696),'Hoja de Trabajo para listado'!$CD$151:$DC$151,0)),0)</f>
        <v>0</v>
      </c>
      <c r="J696" s="243">
        <f ca="1">+IFERROR(INDEX('Hoja de Trabajo para listado'!$A$155:$Z$1048576,MATCH($A696,'Hoja de Trabajo para listado'!$A$155:$A$1048576,0),MATCH((CUADRO!J$4&amp;$E696),'Hoja de Trabajo para listado'!$A$151:$Z$151,0)),0)+IFERROR(INDEX('Hoja de Trabajo para listado'!$AB$155:$BA$1048576,MATCH($A696,'Hoja de Trabajo para listado'!$AB$155:$AB$1048576,0),MATCH((CUADRO!J$4&amp;$E696),'Hoja de Trabajo para listado'!$AB$151:$BA$151,0)),0)+IFERROR(INDEX('Hoja de Trabajo para listado'!$BC$155:$CB$1048576,MATCH($A696,'Hoja de Trabajo para listado'!$BC$155:$BC$1048576,0),MATCH((CUADRO!J$4&amp;$E696),'Hoja de Trabajo para listado'!$BC$151:$CB$151,0)),0)+IFERROR(INDEX('Hoja de Trabajo para listado'!$DE$153:$DG$274,MATCH($A696,'Hoja de Trabajo para listado'!$DE$153:$DE$1048576,0),MATCH((CUADRO!J$4&amp;$E696),'Hoja de Trabajo para listado'!$DE$151:$DG$151,0)),0)+IFERROR(INDEX('Hoja de Trabajo para listado'!$CD$155:$DC$1048576,MATCH($A696,'Hoja de Trabajo para listado'!$CD$155:$CD$1048576,0),MATCH((CUADRO!J$4&amp;$E696),'Hoja de Trabajo para listado'!$CD$151:$DC$151,0)),0)</f>
        <v>0</v>
      </c>
      <c r="K696" s="243">
        <f ca="1">+IFERROR(INDEX('Hoja de Trabajo para listado'!$A$155:$Z$1048576,MATCH($A696,'Hoja de Trabajo para listado'!$A$155:$A$1048576,0),MATCH((CUADRO!K$4&amp;$E696),'Hoja de Trabajo para listado'!$A$151:$Z$151,0)),0)+IFERROR(INDEX('Hoja de Trabajo para listado'!$AB$155:$BA$1048576,MATCH($A696,'Hoja de Trabajo para listado'!$AB$155:$AB$1048576,0),MATCH((CUADRO!K$4&amp;$E696),'Hoja de Trabajo para listado'!$AB$151:$BA$151,0)),0)+IFERROR(INDEX('Hoja de Trabajo para listado'!$BC$155:$CB$1048576,MATCH($A696,'Hoja de Trabajo para listado'!$BC$155:$BC$1048576,0),MATCH((CUADRO!K$4&amp;$E696),'Hoja de Trabajo para listado'!$BC$151:$CB$151,0)),0)+IFERROR(INDEX('Hoja de Trabajo para listado'!$DE$153:$DG$274,MATCH($A696,'Hoja de Trabajo para listado'!$DE$153:$DE$1048576,0),MATCH((CUADRO!K$4&amp;$E696),'Hoja de Trabajo para listado'!$DE$151:$DG$151,0)),0)+IFERROR(INDEX('Hoja de Trabajo para listado'!$CD$155:$DC$1048576,MATCH($A696,'Hoja de Trabajo para listado'!$CD$155:$CD$1048576,0),MATCH((CUADRO!K$4&amp;$E696),'Hoja de Trabajo para listado'!$CD$151:$DC$151,0)),0)</f>
        <v>0</v>
      </c>
      <c r="L696" s="243">
        <f ca="1">+IFERROR(INDEX('Hoja de Trabajo para listado'!$A$155:$Z$1048576,MATCH($A696,'Hoja de Trabajo para listado'!$A$155:$A$1048576,0),MATCH((CUADRO!L$4&amp;$E696),'Hoja de Trabajo para listado'!$A$151:$Z$151,0)),0)+IFERROR(INDEX('Hoja de Trabajo para listado'!$AB$155:$BA$1048576,MATCH($A696,'Hoja de Trabajo para listado'!$AB$155:$AB$1048576,0),MATCH((CUADRO!L$4&amp;$E696),'Hoja de Trabajo para listado'!$AB$151:$BA$151,0)),0)+IFERROR(INDEX('Hoja de Trabajo para listado'!$BC$155:$CB$1048576,MATCH($A696,'Hoja de Trabajo para listado'!$BC$155:$BC$1048576,0),MATCH((CUADRO!L$4&amp;$E696),'Hoja de Trabajo para listado'!$BC$151:$CB$151,0)),0)+IFERROR(INDEX('Hoja de Trabajo para listado'!$DE$153:$DG$274,MATCH($A696,'Hoja de Trabajo para listado'!$DE$153:$DE$1048576,0),MATCH((CUADRO!L$4&amp;$E696),'Hoja de Trabajo para listado'!$DE$151:$DG$151,0)),0)+IFERROR(INDEX('Hoja de Trabajo para listado'!$CD$155:$DC$1048576,MATCH($A696,'Hoja de Trabajo para listado'!$CD$155:$CD$1048576,0),MATCH((CUADRO!L$4&amp;$E696),'Hoja de Trabajo para listado'!$CD$151:$DC$151,0)),0)</f>
        <v>0</v>
      </c>
      <c r="M696" s="243">
        <f ca="1">+IFERROR(INDEX('Hoja de Trabajo para listado'!$A$155:$Z$1048576,MATCH($A696,'Hoja de Trabajo para listado'!$A$155:$A$1048576,0),MATCH((CUADRO!M$4&amp;$E696),'Hoja de Trabajo para listado'!$A$151:$Z$151,0)),0)+IFERROR(INDEX('Hoja de Trabajo para listado'!$AB$155:$BA$1048576,MATCH($A696,'Hoja de Trabajo para listado'!$AB$155:$AB$1048576,0),MATCH((CUADRO!M$4&amp;$E696),'Hoja de Trabajo para listado'!$AB$151:$BA$151,0)),0)+IFERROR(INDEX('Hoja de Trabajo para listado'!$BC$155:$CB$1048576,MATCH($A696,'Hoja de Trabajo para listado'!$BC$155:$BC$1048576,0),MATCH((CUADRO!M$4&amp;$E696),'Hoja de Trabajo para listado'!$BC$151:$CB$151,0)),0)+IFERROR(INDEX('Hoja de Trabajo para listado'!$DE$153:$DG$274,MATCH($A696,'Hoja de Trabajo para listado'!$DE$153:$DE$1048576,0),MATCH((CUADRO!M$4&amp;$E696),'Hoja de Trabajo para listado'!$DE$151:$DG$151,0)),0)+IFERROR(INDEX('Hoja de Trabajo para listado'!$CD$155:$DC$1048576,MATCH($A696,'Hoja de Trabajo para listado'!$CD$155:$CD$1048576,0),MATCH((CUADRO!M$4&amp;$E696),'Hoja de Trabajo para listado'!$CD$151:$DC$151,0)),0)</f>
        <v>0</v>
      </c>
      <c r="N696" s="243">
        <f ca="1">+IFERROR(INDEX('Hoja de Trabajo para listado'!$A$155:$Z$1048576,MATCH($A696,'Hoja de Trabajo para listado'!$A$155:$A$1048576,0),MATCH((CUADRO!N$4&amp;$E696),'Hoja de Trabajo para listado'!$A$151:$Z$151,0)),0)+IFERROR(INDEX('Hoja de Trabajo para listado'!$AB$155:$BA$1048576,MATCH($A696,'Hoja de Trabajo para listado'!$AB$155:$AB$1048576,0),MATCH((CUADRO!N$4&amp;$E696),'Hoja de Trabajo para listado'!$AB$151:$BA$151,0)),0)+IFERROR(INDEX('Hoja de Trabajo para listado'!$BC$155:$CB$1048576,MATCH($A696,'Hoja de Trabajo para listado'!$BC$155:$BC$1048576,0),MATCH((CUADRO!N$4&amp;$E696),'Hoja de Trabajo para listado'!$BC$151:$CB$151,0)),0)+IFERROR(INDEX('Hoja de Trabajo para listado'!$DE$153:$DG$274,MATCH($A696,'Hoja de Trabajo para listado'!$DE$153:$DE$1048576,0),MATCH((CUADRO!N$4&amp;$E696),'Hoja de Trabajo para listado'!$DE$151:$DG$151,0)),0)+IFERROR(INDEX('Hoja de Trabajo para listado'!$CD$155:$DC$1048576,MATCH($A696,'Hoja de Trabajo para listado'!$CD$155:$CD$1048576,0),MATCH((CUADRO!N$4&amp;$E696),'Hoja de Trabajo para listado'!$CD$151:$DC$151,0)),0)</f>
        <v>0</v>
      </c>
      <c r="O696" s="243">
        <f ca="1">+IFERROR(INDEX('Hoja de Trabajo para listado'!$A$155:$Z$1048576,MATCH($A696,'Hoja de Trabajo para listado'!$A$155:$A$1048576,0),MATCH((CUADRO!O$4&amp;$E696),'Hoja de Trabajo para listado'!$A$151:$Z$151,0)),0)+IFERROR(INDEX('Hoja de Trabajo para listado'!$AB$155:$BA$1048576,MATCH($A696,'Hoja de Trabajo para listado'!$AB$155:$AB$1048576,0),MATCH((CUADRO!O$4&amp;$E696),'Hoja de Trabajo para listado'!$AB$151:$BA$151,0)),0)+IFERROR(INDEX('Hoja de Trabajo para listado'!$BC$155:$CB$1048576,MATCH($A696,'Hoja de Trabajo para listado'!$BC$155:$BC$1048576,0),MATCH((CUADRO!O$4&amp;$E696),'Hoja de Trabajo para listado'!$BC$151:$CB$151,0)),0)+IFERROR(INDEX('Hoja de Trabajo para listado'!$DE$153:$DG$274,MATCH($A696,'Hoja de Trabajo para listado'!$DE$153:$DE$1048576,0),MATCH((CUADRO!O$4&amp;$E696),'Hoja de Trabajo para listado'!$DE$151:$DG$151,0)),0)+IFERROR(INDEX('Hoja de Trabajo para listado'!$CD$155:$DC$1048576,MATCH($A696,'Hoja de Trabajo para listado'!$CD$155:$CD$1048576,0),MATCH((CUADRO!O$4&amp;$E696),'Hoja de Trabajo para listado'!$CD$151:$DC$151,0)),0)</f>
        <v>0</v>
      </c>
      <c r="P696" s="243">
        <f ca="1">+IFERROR(INDEX('Hoja de Trabajo para listado'!$A$155:$Z$1048576,MATCH($A696,'Hoja de Trabajo para listado'!$A$155:$A$1048576,0),MATCH((CUADRO!P$4&amp;$E696),'Hoja de Trabajo para listado'!$A$151:$Z$151,0)),0)+IFERROR(INDEX('Hoja de Trabajo para listado'!$AB$155:$BA$1048576,MATCH($A696,'Hoja de Trabajo para listado'!$AB$155:$AB$1048576,0),MATCH((CUADRO!P$4&amp;$E696),'Hoja de Trabajo para listado'!$AB$151:$BA$151,0)),0)+IFERROR(INDEX('Hoja de Trabajo para listado'!$BC$155:$CB$1048576,MATCH($A696,'Hoja de Trabajo para listado'!$BC$155:$BC$1048576,0),MATCH((CUADRO!P$4&amp;$E696),'Hoja de Trabajo para listado'!$BC$151:$CB$151,0)),0)+IFERROR(INDEX('Hoja de Trabajo para listado'!$DE$153:$DG$274,MATCH($A696,'Hoja de Trabajo para listado'!$DE$153:$DE$1048576,0),MATCH((CUADRO!P$4&amp;$E696),'Hoja de Trabajo para listado'!$DE$151:$DG$151,0)),0)+IFERROR(INDEX('Hoja de Trabajo para listado'!$CD$155:$DC$1048576,MATCH($A696,'Hoja de Trabajo para listado'!$CD$155:$CD$1048576,0),MATCH((CUADRO!P$4&amp;$E696),'Hoja de Trabajo para listado'!$CD$151:$DC$151,0)),0)</f>
        <v>0</v>
      </c>
      <c r="Q696" s="243">
        <f ca="1">+IFERROR(INDEX('Hoja de Trabajo para listado'!$A$155:$Z$1048576,MATCH($A696,'Hoja de Trabajo para listado'!$A$155:$A$1048576,0),MATCH((CUADRO!Q$4&amp;$E696),'Hoja de Trabajo para listado'!$A$151:$Z$151,0)),0)+IFERROR(INDEX('Hoja de Trabajo para listado'!$AB$155:$BA$1048576,MATCH($A696,'Hoja de Trabajo para listado'!$AB$155:$AB$1048576,0),MATCH((CUADRO!Q$4&amp;$E696),'Hoja de Trabajo para listado'!$AB$151:$BA$151,0)),0)+IFERROR(INDEX('Hoja de Trabajo para listado'!$BC$155:$CB$1048576,MATCH($A696,'Hoja de Trabajo para listado'!$BC$155:$BC$1048576,0),MATCH((CUADRO!Q$4&amp;$E696),'Hoja de Trabajo para listado'!$BC$151:$CB$151,0)),0)+IFERROR(INDEX('Hoja de Trabajo para listado'!$DE$153:$DG$274,MATCH($A696,'Hoja de Trabajo para listado'!$DE$153:$DE$1048576,0),MATCH((CUADRO!Q$4&amp;$E696),'Hoja de Trabajo para listado'!$DE$151:$DG$151,0)),0)+IFERROR(INDEX('Hoja de Trabajo para listado'!$CD$155:$DC$1048576,MATCH($A696,'Hoja de Trabajo para listado'!$CD$155:$CD$1048576,0),MATCH((CUADRO!Q$4&amp;$E696),'Hoja de Trabajo para listado'!$CD$151:$DC$151,0)),0)</f>
        <v>0</v>
      </c>
      <c r="R696" s="243">
        <f t="shared" ca="1" si="27"/>
        <v>0</v>
      </c>
      <c r="S696" s="249">
        <f ca="1">+R695+R696</f>
        <v>0</v>
      </c>
      <c r="T696" s="243">
        <f ca="1">+S696</f>
        <v>0</v>
      </c>
      <c r="U696" s="242">
        <f t="shared" si="28"/>
        <v>2</v>
      </c>
      <c r="V696" s="333" t="str">
        <f>+VLOOKUP(A696,bd_lista!$A$3:$E$592,5,FALSE)</f>
        <v>Gobiernos Autonomos Municipales</v>
      </c>
      <c r="W696" s="388"/>
      <c r="X696" s="242">
        <f>+VLOOKUP(A696,[4]Sheet1!$A$13:$D$744,4,FALSE)</f>
        <v>0</v>
      </c>
      <c r="Y696" s="242" t="e">
        <f>+VLOOKUP(X696,bd_lista!$A$3:$C$592,3,FALSE)</f>
        <v>#N/A</v>
      </c>
      <c r="Z696" s="292"/>
      <c r="AA696" s="293"/>
    </row>
    <row r="697" spans="1:27" customFormat="1" ht="15" hidden="1" customHeight="1">
      <c r="A697" s="32">
        <v>1313</v>
      </c>
      <c r="B697" s="392">
        <f>+A697</f>
        <v>1313</v>
      </c>
      <c r="C697" s="247" t="str">
        <f>+VLOOKUP(A697,bd_lista!$A$3:$C$592,3,FALSE)</f>
        <v>Gobierno Autónomo Municipal de Colomi</v>
      </c>
      <c r="D697" s="389" t="str">
        <f>+C697</f>
        <v>Gobierno Autónomo Municipal de Colomi</v>
      </c>
      <c r="E697" s="242" t="s">
        <v>1304</v>
      </c>
      <c r="F697" s="243">
        <f ca="1">+IFERROR(INDEX('Hoja de Trabajo para listado'!$A$155:$Z$1048576,MATCH($A697,'Hoja de Trabajo para listado'!$A$155:$A$1048576,0),MATCH((CUADRO!F$4&amp;$E697),'Hoja de Trabajo para listado'!$A$151:$Z$151,0)),0)+IFERROR(INDEX('Hoja de Trabajo para listado'!$AB$155:$BA$1048576,MATCH($A697,'Hoja de Trabajo para listado'!$AB$155:$AB$1048576,0),MATCH((CUADRO!F$4&amp;$E697),'Hoja de Trabajo para listado'!$AB$151:$BA$151,0)),0)+IFERROR(INDEX('Hoja de Trabajo para listado'!$BC$155:$CB$1048576,MATCH($A697,'Hoja de Trabajo para listado'!$BC$155:$BC$1048576,0),MATCH((CUADRO!F$4&amp;$E697),'Hoja de Trabajo para listado'!$BC$151:$CB$151,0)),0)+IFERROR(INDEX('Hoja de Trabajo para listado'!$DE$153:$DG$274,MATCH($A697,'Hoja de Trabajo para listado'!$DE$153:$DE$1048576,0),MATCH((CUADRO!F$4&amp;$E697),'Hoja de Trabajo para listado'!$DE$151:$DG$151,0)),0)+IFERROR(INDEX('Hoja de Trabajo para listado'!$CD$155:$DC$1048576,MATCH($A697,'Hoja de Trabajo para listado'!$CD$155:$CD$1048576,0),MATCH((CUADRO!F$4&amp;$E697),'Hoja de Trabajo para listado'!$CD$151:$DC$151,0)),0)</f>
        <v>0</v>
      </c>
      <c r="G697" s="243">
        <f ca="1">+IFERROR(INDEX('Hoja de Trabajo para listado'!$A$155:$Z$1048576,MATCH($A697,'Hoja de Trabajo para listado'!$A$155:$A$1048576,0),MATCH((CUADRO!G$4&amp;$E697),'Hoja de Trabajo para listado'!$A$151:$Z$151,0)),0)+IFERROR(INDEX('Hoja de Trabajo para listado'!$AB$155:$BA$1048576,MATCH($A697,'Hoja de Trabajo para listado'!$AB$155:$AB$1048576,0),MATCH((CUADRO!G$4&amp;$E697),'Hoja de Trabajo para listado'!$AB$151:$BA$151,0)),0)+IFERROR(INDEX('Hoja de Trabajo para listado'!$BC$155:$CB$1048576,MATCH($A697,'Hoja de Trabajo para listado'!$BC$155:$BC$1048576,0),MATCH((CUADRO!G$4&amp;$E697),'Hoja de Trabajo para listado'!$BC$151:$CB$151,0)),0)+IFERROR(INDEX('Hoja de Trabajo para listado'!$DE$153:$DG$274,MATCH($A697,'Hoja de Trabajo para listado'!$DE$153:$DE$1048576,0),MATCH((CUADRO!G$4&amp;$E697),'Hoja de Trabajo para listado'!$DE$151:$DG$151,0)),0)+IFERROR(INDEX('Hoja de Trabajo para listado'!$CD$155:$DC$1048576,MATCH($A697,'Hoja de Trabajo para listado'!$CD$155:$CD$1048576,0),MATCH((CUADRO!G$4&amp;$E697),'Hoja de Trabajo para listado'!$CD$151:$DC$151,0)),0)</f>
        <v>0</v>
      </c>
      <c r="H697" s="243">
        <f ca="1">+IFERROR(INDEX('Hoja de Trabajo para listado'!$A$155:$Z$1048576,MATCH($A697,'Hoja de Trabajo para listado'!$A$155:$A$1048576,0),MATCH((CUADRO!H$4&amp;$E697),'Hoja de Trabajo para listado'!$A$151:$Z$151,0)),0)+IFERROR(INDEX('Hoja de Trabajo para listado'!$AB$155:$BA$1048576,MATCH($A697,'Hoja de Trabajo para listado'!$AB$155:$AB$1048576,0),MATCH((CUADRO!H$4&amp;$E697),'Hoja de Trabajo para listado'!$AB$151:$BA$151,0)),0)+IFERROR(INDEX('Hoja de Trabajo para listado'!$BC$155:$CB$1048576,MATCH($A697,'Hoja de Trabajo para listado'!$BC$155:$BC$1048576,0),MATCH((CUADRO!H$4&amp;$E697),'Hoja de Trabajo para listado'!$BC$151:$CB$151,0)),0)+IFERROR(INDEX('Hoja de Trabajo para listado'!$DE$153:$DG$274,MATCH($A697,'Hoja de Trabajo para listado'!$DE$153:$DE$1048576,0),MATCH((CUADRO!H$4&amp;$E697),'Hoja de Trabajo para listado'!$DE$151:$DG$151,0)),0)+IFERROR(INDEX('Hoja de Trabajo para listado'!$CD$155:$DC$1048576,MATCH($A697,'Hoja de Trabajo para listado'!$CD$155:$CD$1048576,0),MATCH((CUADRO!H$4&amp;$E697),'Hoja de Trabajo para listado'!$CD$151:$DC$151,0)),0)</f>
        <v>0</v>
      </c>
      <c r="I697" s="243">
        <f ca="1">+IFERROR(INDEX('Hoja de Trabajo para listado'!$A$155:$Z$1048576,MATCH($A697,'Hoja de Trabajo para listado'!$A$155:$A$1048576,0),MATCH((CUADRO!I$4&amp;$E697),'Hoja de Trabajo para listado'!$A$151:$Z$151,0)),0)+IFERROR(INDEX('Hoja de Trabajo para listado'!$AB$155:$BA$1048576,MATCH($A697,'Hoja de Trabajo para listado'!$AB$155:$AB$1048576,0),MATCH((CUADRO!I$4&amp;$E697),'Hoja de Trabajo para listado'!$AB$151:$BA$151,0)),0)+IFERROR(INDEX('Hoja de Trabajo para listado'!$BC$155:$CB$1048576,MATCH($A697,'Hoja de Trabajo para listado'!$BC$155:$BC$1048576,0),MATCH((CUADRO!I$4&amp;$E697),'Hoja de Trabajo para listado'!$BC$151:$CB$151,0)),0)+IFERROR(INDEX('Hoja de Trabajo para listado'!$DE$153:$DG$274,MATCH($A697,'Hoja de Trabajo para listado'!$DE$153:$DE$1048576,0),MATCH((CUADRO!I$4&amp;$E697),'Hoja de Trabajo para listado'!$DE$151:$DG$151,0)),0)+IFERROR(INDEX('Hoja de Trabajo para listado'!$CD$155:$DC$1048576,MATCH($A697,'Hoja de Trabajo para listado'!$CD$155:$CD$1048576,0),MATCH((CUADRO!I$4&amp;$E697),'Hoja de Trabajo para listado'!$CD$151:$DC$151,0)),0)</f>
        <v>0</v>
      </c>
      <c r="J697" s="243">
        <f ca="1">+IFERROR(INDEX('Hoja de Trabajo para listado'!$A$155:$Z$1048576,MATCH($A697,'Hoja de Trabajo para listado'!$A$155:$A$1048576,0),MATCH((CUADRO!J$4&amp;$E697),'Hoja de Trabajo para listado'!$A$151:$Z$151,0)),0)+IFERROR(INDEX('Hoja de Trabajo para listado'!$AB$155:$BA$1048576,MATCH($A697,'Hoja de Trabajo para listado'!$AB$155:$AB$1048576,0),MATCH((CUADRO!J$4&amp;$E697),'Hoja de Trabajo para listado'!$AB$151:$BA$151,0)),0)+IFERROR(INDEX('Hoja de Trabajo para listado'!$BC$155:$CB$1048576,MATCH($A697,'Hoja de Trabajo para listado'!$BC$155:$BC$1048576,0),MATCH((CUADRO!J$4&amp;$E697),'Hoja de Trabajo para listado'!$BC$151:$CB$151,0)),0)+IFERROR(INDEX('Hoja de Trabajo para listado'!$DE$153:$DG$274,MATCH($A697,'Hoja de Trabajo para listado'!$DE$153:$DE$1048576,0),MATCH((CUADRO!J$4&amp;$E697),'Hoja de Trabajo para listado'!$DE$151:$DG$151,0)),0)+IFERROR(INDEX('Hoja de Trabajo para listado'!$CD$155:$DC$1048576,MATCH($A697,'Hoja de Trabajo para listado'!$CD$155:$CD$1048576,0),MATCH((CUADRO!J$4&amp;$E697),'Hoja de Trabajo para listado'!$CD$151:$DC$151,0)),0)</f>
        <v>0</v>
      </c>
      <c r="K697" s="243">
        <f ca="1">+IFERROR(INDEX('Hoja de Trabajo para listado'!$A$155:$Z$1048576,MATCH($A697,'Hoja de Trabajo para listado'!$A$155:$A$1048576,0),MATCH((CUADRO!K$4&amp;$E697),'Hoja de Trabajo para listado'!$A$151:$Z$151,0)),0)+IFERROR(INDEX('Hoja de Trabajo para listado'!$AB$155:$BA$1048576,MATCH($A697,'Hoja de Trabajo para listado'!$AB$155:$AB$1048576,0),MATCH((CUADRO!K$4&amp;$E697),'Hoja de Trabajo para listado'!$AB$151:$BA$151,0)),0)+IFERROR(INDEX('Hoja de Trabajo para listado'!$BC$155:$CB$1048576,MATCH($A697,'Hoja de Trabajo para listado'!$BC$155:$BC$1048576,0),MATCH((CUADRO!K$4&amp;$E697),'Hoja de Trabajo para listado'!$BC$151:$CB$151,0)),0)+IFERROR(INDEX('Hoja de Trabajo para listado'!$DE$153:$DG$274,MATCH($A697,'Hoja de Trabajo para listado'!$DE$153:$DE$1048576,0),MATCH((CUADRO!K$4&amp;$E697),'Hoja de Trabajo para listado'!$DE$151:$DG$151,0)),0)+IFERROR(INDEX('Hoja de Trabajo para listado'!$CD$155:$DC$1048576,MATCH($A697,'Hoja de Trabajo para listado'!$CD$155:$CD$1048576,0),MATCH((CUADRO!K$4&amp;$E697),'Hoja de Trabajo para listado'!$CD$151:$DC$151,0)),0)</f>
        <v>0</v>
      </c>
      <c r="L697" s="243">
        <f ca="1">+IFERROR(INDEX('Hoja de Trabajo para listado'!$A$155:$Z$1048576,MATCH($A697,'Hoja de Trabajo para listado'!$A$155:$A$1048576,0),MATCH((CUADRO!L$4&amp;$E697),'Hoja de Trabajo para listado'!$A$151:$Z$151,0)),0)+IFERROR(INDEX('Hoja de Trabajo para listado'!$AB$155:$BA$1048576,MATCH($A697,'Hoja de Trabajo para listado'!$AB$155:$AB$1048576,0),MATCH((CUADRO!L$4&amp;$E697),'Hoja de Trabajo para listado'!$AB$151:$BA$151,0)),0)+IFERROR(INDEX('Hoja de Trabajo para listado'!$BC$155:$CB$1048576,MATCH($A697,'Hoja de Trabajo para listado'!$BC$155:$BC$1048576,0),MATCH((CUADRO!L$4&amp;$E697),'Hoja de Trabajo para listado'!$BC$151:$CB$151,0)),0)+IFERROR(INDEX('Hoja de Trabajo para listado'!$DE$153:$DG$274,MATCH($A697,'Hoja de Trabajo para listado'!$DE$153:$DE$1048576,0),MATCH((CUADRO!L$4&amp;$E697),'Hoja de Trabajo para listado'!$DE$151:$DG$151,0)),0)+IFERROR(INDEX('Hoja de Trabajo para listado'!$CD$155:$DC$1048576,MATCH($A697,'Hoja de Trabajo para listado'!$CD$155:$CD$1048576,0),MATCH((CUADRO!L$4&amp;$E697),'Hoja de Trabajo para listado'!$CD$151:$DC$151,0)),0)</f>
        <v>0</v>
      </c>
      <c r="M697" s="243">
        <f ca="1">+IFERROR(INDEX('Hoja de Trabajo para listado'!$A$155:$Z$1048576,MATCH($A697,'Hoja de Trabajo para listado'!$A$155:$A$1048576,0),MATCH((CUADRO!M$4&amp;$E697),'Hoja de Trabajo para listado'!$A$151:$Z$151,0)),0)+IFERROR(INDEX('Hoja de Trabajo para listado'!$AB$155:$BA$1048576,MATCH($A697,'Hoja de Trabajo para listado'!$AB$155:$AB$1048576,0),MATCH((CUADRO!M$4&amp;$E697),'Hoja de Trabajo para listado'!$AB$151:$BA$151,0)),0)+IFERROR(INDEX('Hoja de Trabajo para listado'!$BC$155:$CB$1048576,MATCH($A697,'Hoja de Trabajo para listado'!$BC$155:$BC$1048576,0),MATCH((CUADRO!M$4&amp;$E697),'Hoja de Trabajo para listado'!$BC$151:$CB$151,0)),0)+IFERROR(INDEX('Hoja de Trabajo para listado'!$DE$153:$DG$274,MATCH($A697,'Hoja de Trabajo para listado'!$DE$153:$DE$1048576,0),MATCH((CUADRO!M$4&amp;$E697),'Hoja de Trabajo para listado'!$DE$151:$DG$151,0)),0)+IFERROR(INDEX('Hoja de Trabajo para listado'!$CD$155:$DC$1048576,MATCH($A697,'Hoja de Trabajo para listado'!$CD$155:$CD$1048576,0),MATCH((CUADRO!M$4&amp;$E697),'Hoja de Trabajo para listado'!$CD$151:$DC$151,0)),0)</f>
        <v>0</v>
      </c>
      <c r="N697" s="243">
        <f ca="1">+IFERROR(INDEX('Hoja de Trabajo para listado'!$A$155:$Z$1048576,MATCH($A697,'Hoja de Trabajo para listado'!$A$155:$A$1048576,0),MATCH((CUADRO!N$4&amp;$E697),'Hoja de Trabajo para listado'!$A$151:$Z$151,0)),0)+IFERROR(INDEX('Hoja de Trabajo para listado'!$AB$155:$BA$1048576,MATCH($A697,'Hoja de Trabajo para listado'!$AB$155:$AB$1048576,0),MATCH((CUADRO!N$4&amp;$E697),'Hoja de Trabajo para listado'!$AB$151:$BA$151,0)),0)+IFERROR(INDEX('Hoja de Trabajo para listado'!$BC$155:$CB$1048576,MATCH($A697,'Hoja de Trabajo para listado'!$BC$155:$BC$1048576,0),MATCH((CUADRO!N$4&amp;$E697),'Hoja de Trabajo para listado'!$BC$151:$CB$151,0)),0)+IFERROR(INDEX('Hoja de Trabajo para listado'!$DE$153:$DG$274,MATCH($A697,'Hoja de Trabajo para listado'!$DE$153:$DE$1048576,0),MATCH((CUADRO!N$4&amp;$E697),'Hoja de Trabajo para listado'!$DE$151:$DG$151,0)),0)+IFERROR(INDEX('Hoja de Trabajo para listado'!$CD$155:$DC$1048576,MATCH($A697,'Hoja de Trabajo para listado'!$CD$155:$CD$1048576,0),MATCH((CUADRO!N$4&amp;$E697),'Hoja de Trabajo para listado'!$CD$151:$DC$151,0)),0)</f>
        <v>0</v>
      </c>
      <c r="O697" s="243">
        <f ca="1">+IFERROR(INDEX('Hoja de Trabajo para listado'!$A$155:$Z$1048576,MATCH($A697,'Hoja de Trabajo para listado'!$A$155:$A$1048576,0),MATCH((CUADRO!O$4&amp;$E697),'Hoja de Trabajo para listado'!$A$151:$Z$151,0)),0)+IFERROR(INDEX('Hoja de Trabajo para listado'!$AB$155:$BA$1048576,MATCH($A697,'Hoja de Trabajo para listado'!$AB$155:$AB$1048576,0),MATCH((CUADRO!O$4&amp;$E697),'Hoja de Trabajo para listado'!$AB$151:$BA$151,0)),0)+IFERROR(INDEX('Hoja de Trabajo para listado'!$BC$155:$CB$1048576,MATCH($A697,'Hoja de Trabajo para listado'!$BC$155:$BC$1048576,0),MATCH((CUADRO!O$4&amp;$E697),'Hoja de Trabajo para listado'!$BC$151:$CB$151,0)),0)+IFERROR(INDEX('Hoja de Trabajo para listado'!$DE$153:$DG$274,MATCH($A697,'Hoja de Trabajo para listado'!$DE$153:$DE$1048576,0),MATCH((CUADRO!O$4&amp;$E697),'Hoja de Trabajo para listado'!$DE$151:$DG$151,0)),0)+IFERROR(INDEX('Hoja de Trabajo para listado'!$CD$155:$DC$1048576,MATCH($A697,'Hoja de Trabajo para listado'!$CD$155:$CD$1048576,0),MATCH((CUADRO!O$4&amp;$E697),'Hoja de Trabajo para listado'!$CD$151:$DC$151,0)),0)</f>
        <v>0</v>
      </c>
      <c r="P697" s="243">
        <f ca="1">+IFERROR(INDEX('Hoja de Trabajo para listado'!$A$155:$Z$1048576,MATCH($A697,'Hoja de Trabajo para listado'!$A$155:$A$1048576,0),MATCH((CUADRO!P$4&amp;$E697),'Hoja de Trabajo para listado'!$A$151:$Z$151,0)),0)+IFERROR(INDEX('Hoja de Trabajo para listado'!$AB$155:$BA$1048576,MATCH($A697,'Hoja de Trabajo para listado'!$AB$155:$AB$1048576,0),MATCH((CUADRO!P$4&amp;$E697),'Hoja de Trabajo para listado'!$AB$151:$BA$151,0)),0)+IFERROR(INDEX('Hoja de Trabajo para listado'!$BC$155:$CB$1048576,MATCH($A697,'Hoja de Trabajo para listado'!$BC$155:$BC$1048576,0),MATCH((CUADRO!P$4&amp;$E697),'Hoja de Trabajo para listado'!$BC$151:$CB$151,0)),0)+IFERROR(INDEX('Hoja de Trabajo para listado'!$DE$153:$DG$274,MATCH($A697,'Hoja de Trabajo para listado'!$DE$153:$DE$1048576,0),MATCH((CUADRO!P$4&amp;$E697),'Hoja de Trabajo para listado'!$DE$151:$DG$151,0)),0)+IFERROR(INDEX('Hoja de Trabajo para listado'!$CD$155:$DC$1048576,MATCH($A697,'Hoja de Trabajo para listado'!$CD$155:$CD$1048576,0),MATCH((CUADRO!P$4&amp;$E697),'Hoja de Trabajo para listado'!$CD$151:$DC$151,0)),0)</f>
        <v>0</v>
      </c>
      <c r="Q697" s="243">
        <f ca="1">+IFERROR(INDEX('Hoja de Trabajo para listado'!$A$155:$Z$1048576,MATCH($A697,'Hoja de Trabajo para listado'!$A$155:$A$1048576,0),MATCH((CUADRO!Q$4&amp;$E697),'Hoja de Trabajo para listado'!$A$151:$Z$151,0)),0)+IFERROR(INDEX('Hoja de Trabajo para listado'!$AB$155:$BA$1048576,MATCH($A697,'Hoja de Trabajo para listado'!$AB$155:$AB$1048576,0),MATCH((CUADRO!Q$4&amp;$E697),'Hoja de Trabajo para listado'!$AB$151:$BA$151,0)),0)+IFERROR(INDEX('Hoja de Trabajo para listado'!$BC$155:$CB$1048576,MATCH($A697,'Hoja de Trabajo para listado'!$BC$155:$BC$1048576,0),MATCH((CUADRO!Q$4&amp;$E697),'Hoja de Trabajo para listado'!$BC$151:$CB$151,0)),0)+IFERROR(INDEX('Hoja de Trabajo para listado'!$DE$153:$DG$274,MATCH($A697,'Hoja de Trabajo para listado'!$DE$153:$DE$1048576,0),MATCH((CUADRO!Q$4&amp;$E697),'Hoja de Trabajo para listado'!$DE$151:$DG$151,0)),0)+IFERROR(INDEX('Hoja de Trabajo para listado'!$CD$155:$DC$1048576,MATCH($A697,'Hoja de Trabajo para listado'!$CD$155:$CD$1048576,0),MATCH((CUADRO!Q$4&amp;$E697),'Hoja de Trabajo para listado'!$CD$151:$DC$151,0)),0)</f>
        <v>0</v>
      </c>
      <c r="R697" s="243">
        <f t="shared" ca="1" si="27"/>
        <v>0</v>
      </c>
      <c r="S697" s="249"/>
      <c r="T697" s="243">
        <f ca="1">+T698</f>
        <v>0</v>
      </c>
      <c r="U697" s="242">
        <f t="shared" si="28"/>
        <v>1</v>
      </c>
      <c r="V697" s="333" t="str">
        <f>+VLOOKUP(A697,bd_lista!$A$3:$E$592,5,FALSE)</f>
        <v>Gobiernos Autonomos Municipales</v>
      </c>
      <c r="W697" s="387" t="str">
        <f>+V697</f>
        <v>Gobiernos Autonomos Municipales</v>
      </c>
      <c r="X697" s="242">
        <f>+VLOOKUP(A697,[4]Sheet1!$A$13:$D$744,4,FALSE)</f>
        <v>0</v>
      </c>
      <c r="Y697" s="242" t="e">
        <f>+VLOOKUP(X697,bd_lista!$A$3:$C$592,3,FALSE)</f>
        <v>#N/A</v>
      </c>
      <c r="Z697" s="294">
        <f>+X697</f>
        <v>0</v>
      </c>
      <c r="AA697" s="295" t="e">
        <f>+Y697</f>
        <v>#N/A</v>
      </c>
    </row>
    <row r="698" spans="1:27" customFormat="1" ht="15" hidden="1" customHeight="1">
      <c r="A698" s="32">
        <v>1313</v>
      </c>
      <c r="B698" s="393"/>
      <c r="C698" s="247" t="str">
        <f>+VLOOKUP(A698,bd_lista!$A$3:$C$592,3,FALSE)</f>
        <v>Gobierno Autónomo Municipal de Colomi</v>
      </c>
      <c r="D698" s="390"/>
      <c r="E698" s="244" t="s">
        <v>1305</v>
      </c>
      <c r="F698" s="245">
        <f ca="1">+IFERROR(INDEX('Hoja de Trabajo para listado'!$A$155:$Z$1048576,MATCH($A698,'Hoja de Trabajo para listado'!$A$155:$A$1048576,0),MATCH((CUADRO!F$4&amp;$E698),'Hoja de Trabajo para listado'!$A$151:$Z$151,0)),0)+IFERROR(INDEX('Hoja de Trabajo para listado'!$AB$155:$BA$1048576,MATCH($A698,'Hoja de Trabajo para listado'!$AB$155:$AB$1048576,0),MATCH((CUADRO!F$4&amp;$E698),'Hoja de Trabajo para listado'!$AB$151:$BA$151,0)),0)+IFERROR(INDEX('Hoja de Trabajo para listado'!$BC$155:$CB$1048576,MATCH($A698,'Hoja de Trabajo para listado'!$BC$155:$BC$1048576,0),MATCH((CUADRO!F$4&amp;$E698),'Hoja de Trabajo para listado'!$BC$151:$CB$151,0)),0)+IFERROR(INDEX('Hoja de Trabajo para listado'!$DE$153:$DG$274,MATCH($A698,'Hoja de Trabajo para listado'!$DE$153:$DE$1048576,0),MATCH((CUADRO!F$4&amp;$E698),'Hoja de Trabajo para listado'!$DE$151:$DG$151,0)),0)+IFERROR(INDEX('Hoja de Trabajo para listado'!$CD$155:$DC$1048576,MATCH($A698,'Hoja de Trabajo para listado'!$CD$155:$CD$1048576,0),MATCH((CUADRO!F$4&amp;$E698),'Hoja de Trabajo para listado'!$CD$151:$DC$151,0)),0)</f>
        <v>0</v>
      </c>
      <c r="G698" s="245">
        <f ca="1">+IFERROR(INDEX('Hoja de Trabajo para listado'!$A$155:$Z$1048576,MATCH($A698,'Hoja de Trabajo para listado'!$A$155:$A$1048576,0),MATCH((CUADRO!G$4&amp;$E698),'Hoja de Trabajo para listado'!$A$151:$Z$151,0)),0)+IFERROR(INDEX('Hoja de Trabajo para listado'!$AB$155:$BA$1048576,MATCH($A698,'Hoja de Trabajo para listado'!$AB$155:$AB$1048576,0),MATCH((CUADRO!G$4&amp;$E698),'Hoja de Trabajo para listado'!$AB$151:$BA$151,0)),0)+IFERROR(INDEX('Hoja de Trabajo para listado'!$BC$155:$CB$1048576,MATCH($A698,'Hoja de Trabajo para listado'!$BC$155:$BC$1048576,0),MATCH((CUADRO!G$4&amp;$E698),'Hoja de Trabajo para listado'!$BC$151:$CB$151,0)),0)+IFERROR(INDEX('Hoja de Trabajo para listado'!$DE$153:$DG$274,MATCH($A698,'Hoja de Trabajo para listado'!$DE$153:$DE$1048576,0),MATCH((CUADRO!G$4&amp;$E698),'Hoja de Trabajo para listado'!$DE$151:$DG$151,0)),0)+IFERROR(INDEX('Hoja de Trabajo para listado'!$CD$155:$DC$1048576,MATCH($A698,'Hoja de Trabajo para listado'!$CD$155:$CD$1048576,0),MATCH((CUADRO!G$4&amp;$E698),'Hoja de Trabajo para listado'!$CD$151:$DC$151,0)),0)</f>
        <v>0</v>
      </c>
      <c r="H698" s="245">
        <f ca="1">+IFERROR(INDEX('Hoja de Trabajo para listado'!$A$155:$Z$1048576,MATCH($A698,'Hoja de Trabajo para listado'!$A$155:$A$1048576,0),MATCH((CUADRO!H$4&amp;$E698),'Hoja de Trabajo para listado'!$A$151:$Z$151,0)),0)+IFERROR(INDEX('Hoja de Trabajo para listado'!$AB$155:$BA$1048576,MATCH($A698,'Hoja de Trabajo para listado'!$AB$155:$AB$1048576,0),MATCH((CUADRO!H$4&amp;$E698),'Hoja de Trabajo para listado'!$AB$151:$BA$151,0)),0)+IFERROR(INDEX('Hoja de Trabajo para listado'!$BC$155:$CB$1048576,MATCH($A698,'Hoja de Trabajo para listado'!$BC$155:$BC$1048576,0),MATCH((CUADRO!H$4&amp;$E698),'Hoja de Trabajo para listado'!$BC$151:$CB$151,0)),0)+IFERROR(INDEX('Hoja de Trabajo para listado'!$DE$153:$DG$274,MATCH($A698,'Hoja de Trabajo para listado'!$DE$153:$DE$1048576,0),MATCH((CUADRO!H$4&amp;$E698),'Hoja de Trabajo para listado'!$DE$151:$DG$151,0)),0)+IFERROR(INDEX('Hoja de Trabajo para listado'!$CD$155:$DC$1048576,MATCH($A698,'Hoja de Trabajo para listado'!$CD$155:$CD$1048576,0),MATCH((CUADRO!H$4&amp;$E698),'Hoja de Trabajo para listado'!$CD$151:$DC$151,0)),0)</f>
        <v>0</v>
      </c>
      <c r="I698" s="245">
        <f ca="1">+IFERROR(INDEX('Hoja de Trabajo para listado'!$A$155:$Z$1048576,MATCH($A698,'Hoja de Trabajo para listado'!$A$155:$A$1048576,0),MATCH((CUADRO!I$4&amp;$E698),'Hoja de Trabajo para listado'!$A$151:$Z$151,0)),0)+IFERROR(INDEX('Hoja de Trabajo para listado'!$AB$155:$BA$1048576,MATCH($A698,'Hoja de Trabajo para listado'!$AB$155:$AB$1048576,0),MATCH((CUADRO!I$4&amp;$E698),'Hoja de Trabajo para listado'!$AB$151:$BA$151,0)),0)+IFERROR(INDEX('Hoja de Trabajo para listado'!$BC$155:$CB$1048576,MATCH($A698,'Hoja de Trabajo para listado'!$BC$155:$BC$1048576,0),MATCH((CUADRO!I$4&amp;$E698),'Hoja de Trabajo para listado'!$BC$151:$CB$151,0)),0)+IFERROR(INDEX('Hoja de Trabajo para listado'!$DE$153:$DG$274,MATCH($A698,'Hoja de Trabajo para listado'!$DE$153:$DE$1048576,0),MATCH((CUADRO!I$4&amp;$E698),'Hoja de Trabajo para listado'!$DE$151:$DG$151,0)),0)+IFERROR(INDEX('Hoja de Trabajo para listado'!$CD$155:$DC$1048576,MATCH($A698,'Hoja de Trabajo para listado'!$CD$155:$CD$1048576,0),MATCH((CUADRO!I$4&amp;$E698),'Hoja de Trabajo para listado'!$CD$151:$DC$151,0)),0)</f>
        <v>0</v>
      </c>
      <c r="J698" s="245">
        <f ca="1">+IFERROR(INDEX('Hoja de Trabajo para listado'!$A$155:$Z$1048576,MATCH($A698,'Hoja de Trabajo para listado'!$A$155:$A$1048576,0),MATCH((CUADRO!J$4&amp;$E698),'Hoja de Trabajo para listado'!$A$151:$Z$151,0)),0)+IFERROR(INDEX('Hoja de Trabajo para listado'!$AB$155:$BA$1048576,MATCH($A698,'Hoja de Trabajo para listado'!$AB$155:$AB$1048576,0),MATCH((CUADRO!J$4&amp;$E698),'Hoja de Trabajo para listado'!$AB$151:$BA$151,0)),0)+IFERROR(INDEX('Hoja de Trabajo para listado'!$BC$155:$CB$1048576,MATCH($A698,'Hoja de Trabajo para listado'!$BC$155:$BC$1048576,0),MATCH((CUADRO!J$4&amp;$E698),'Hoja de Trabajo para listado'!$BC$151:$CB$151,0)),0)+IFERROR(INDEX('Hoja de Trabajo para listado'!$DE$153:$DG$274,MATCH($A698,'Hoja de Trabajo para listado'!$DE$153:$DE$1048576,0),MATCH((CUADRO!J$4&amp;$E698),'Hoja de Trabajo para listado'!$DE$151:$DG$151,0)),0)+IFERROR(INDEX('Hoja de Trabajo para listado'!$CD$155:$DC$1048576,MATCH($A698,'Hoja de Trabajo para listado'!$CD$155:$CD$1048576,0),MATCH((CUADRO!J$4&amp;$E698),'Hoja de Trabajo para listado'!$CD$151:$DC$151,0)),0)</f>
        <v>0</v>
      </c>
      <c r="K698" s="245">
        <f ca="1">+IFERROR(INDEX('Hoja de Trabajo para listado'!$A$155:$Z$1048576,MATCH($A698,'Hoja de Trabajo para listado'!$A$155:$A$1048576,0),MATCH((CUADRO!K$4&amp;$E698),'Hoja de Trabajo para listado'!$A$151:$Z$151,0)),0)+IFERROR(INDEX('Hoja de Trabajo para listado'!$AB$155:$BA$1048576,MATCH($A698,'Hoja de Trabajo para listado'!$AB$155:$AB$1048576,0),MATCH((CUADRO!K$4&amp;$E698),'Hoja de Trabajo para listado'!$AB$151:$BA$151,0)),0)+IFERROR(INDEX('Hoja de Trabajo para listado'!$BC$155:$CB$1048576,MATCH($A698,'Hoja de Trabajo para listado'!$BC$155:$BC$1048576,0),MATCH((CUADRO!K$4&amp;$E698),'Hoja de Trabajo para listado'!$BC$151:$CB$151,0)),0)+IFERROR(INDEX('Hoja de Trabajo para listado'!$DE$153:$DG$274,MATCH($A698,'Hoja de Trabajo para listado'!$DE$153:$DE$1048576,0),MATCH((CUADRO!K$4&amp;$E698),'Hoja de Trabajo para listado'!$DE$151:$DG$151,0)),0)+IFERROR(INDEX('Hoja de Trabajo para listado'!$CD$155:$DC$1048576,MATCH($A698,'Hoja de Trabajo para listado'!$CD$155:$CD$1048576,0),MATCH((CUADRO!K$4&amp;$E698),'Hoja de Trabajo para listado'!$CD$151:$DC$151,0)),0)</f>
        <v>0</v>
      </c>
      <c r="L698" s="245">
        <f ca="1">+IFERROR(INDEX('Hoja de Trabajo para listado'!$A$155:$Z$1048576,MATCH($A698,'Hoja de Trabajo para listado'!$A$155:$A$1048576,0),MATCH((CUADRO!L$4&amp;$E698),'Hoja de Trabajo para listado'!$A$151:$Z$151,0)),0)+IFERROR(INDEX('Hoja de Trabajo para listado'!$AB$155:$BA$1048576,MATCH($A698,'Hoja de Trabajo para listado'!$AB$155:$AB$1048576,0),MATCH((CUADRO!L$4&amp;$E698),'Hoja de Trabajo para listado'!$AB$151:$BA$151,0)),0)+IFERROR(INDEX('Hoja de Trabajo para listado'!$BC$155:$CB$1048576,MATCH($A698,'Hoja de Trabajo para listado'!$BC$155:$BC$1048576,0),MATCH((CUADRO!L$4&amp;$E698),'Hoja de Trabajo para listado'!$BC$151:$CB$151,0)),0)+IFERROR(INDEX('Hoja de Trabajo para listado'!$DE$153:$DG$274,MATCH($A698,'Hoja de Trabajo para listado'!$DE$153:$DE$1048576,0),MATCH((CUADRO!L$4&amp;$E698),'Hoja de Trabajo para listado'!$DE$151:$DG$151,0)),0)+IFERROR(INDEX('Hoja de Trabajo para listado'!$CD$155:$DC$1048576,MATCH($A698,'Hoja de Trabajo para listado'!$CD$155:$CD$1048576,0),MATCH((CUADRO!L$4&amp;$E698),'Hoja de Trabajo para listado'!$CD$151:$DC$151,0)),0)</f>
        <v>0</v>
      </c>
      <c r="M698" s="245">
        <f ca="1">+IFERROR(INDEX('Hoja de Trabajo para listado'!$A$155:$Z$1048576,MATCH($A698,'Hoja de Trabajo para listado'!$A$155:$A$1048576,0),MATCH((CUADRO!M$4&amp;$E698),'Hoja de Trabajo para listado'!$A$151:$Z$151,0)),0)+IFERROR(INDEX('Hoja de Trabajo para listado'!$AB$155:$BA$1048576,MATCH($A698,'Hoja de Trabajo para listado'!$AB$155:$AB$1048576,0),MATCH((CUADRO!M$4&amp;$E698),'Hoja de Trabajo para listado'!$AB$151:$BA$151,0)),0)+IFERROR(INDEX('Hoja de Trabajo para listado'!$BC$155:$CB$1048576,MATCH($A698,'Hoja de Trabajo para listado'!$BC$155:$BC$1048576,0),MATCH((CUADRO!M$4&amp;$E698),'Hoja de Trabajo para listado'!$BC$151:$CB$151,0)),0)+IFERROR(INDEX('Hoja de Trabajo para listado'!$DE$153:$DG$274,MATCH($A698,'Hoja de Trabajo para listado'!$DE$153:$DE$1048576,0),MATCH((CUADRO!M$4&amp;$E698),'Hoja de Trabajo para listado'!$DE$151:$DG$151,0)),0)+IFERROR(INDEX('Hoja de Trabajo para listado'!$CD$155:$DC$1048576,MATCH($A698,'Hoja de Trabajo para listado'!$CD$155:$CD$1048576,0),MATCH((CUADRO!M$4&amp;$E698),'Hoja de Trabajo para listado'!$CD$151:$DC$151,0)),0)</f>
        <v>0</v>
      </c>
      <c r="N698" s="245">
        <f ca="1">+IFERROR(INDEX('Hoja de Trabajo para listado'!$A$155:$Z$1048576,MATCH($A698,'Hoja de Trabajo para listado'!$A$155:$A$1048576,0),MATCH((CUADRO!N$4&amp;$E698),'Hoja de Trabajo para listado'!$A$151:$Z$151,0)),0)+IFERROR(INDEX('Hoja de Trabajo para listado'!$AB$155:$BA$1048576,MATCH($A698,'Hoja de Trabajo para listado'!$AB$155:$AB$1048576,0),MATCH((CUADRO!N$4&amp;$E698),'Hoja de Trabajo para listado'!$AB$151:$BA$151,0)),0)+IFERROR(INDEX('Hoja de Trabajo para listado'!$BC$155:$CB$1048576,MATCH($A698,'Hoja de Trabajo para listado'!$BC$155:$BC$1048576,0),MATCH((CUADRO!N$4&amp;$E698),'Hoja de Trabajo para listado'!$BC$151:$CB$151,0)),0)+IFERROR(INDEX('Hoja de Trabajo para listado'!$DE$153:$DG$274,MATCH($A698,'Hoja de Trabajo para listado'!$DE$153:$DE$1048576,0),MATCH((CUADRO!N$4&amp;$E698),'Hoja de Trabajo para listado'!$DE$151:$DG$151,0)),0)+IFERROR(INDEX('Hoja de Trabajo para listado'!$CD$155:$DC$1048576,MATCH($A698,'Hoja de Trabajo para listado'!$CD$155:$CD$1048576,0),MATCH((CUADRO!N$4&amp;$E698),'Hoja de Trabajo para listado'!$CD$151:$DC$151,0)),0)</f>
        <v>0</v>
      </c>
      <c r="O698" s="245">
        <f ca="1">+IFERROR(INDEX('Hoja de Trabajo para listado'!$A$155:$Z$1048576,MATCH($A698,'Hoja de Trabajo para listado'!$A$155:$A$1048576,0),MATCH((CUADRO!O$4&amp;$E698),'Hoja de Trabajo para listado'!$A$151:$Z$151,0)),0)+IFERROR(INDEX('Hoja de Trabajo para listado'!$AB$155:$BA$1048576,MATCH($A698,'Hoja de Trabajo para listado'!$AB$155:$AB$1048576,0),MATCH((CUADRO!O$4&amp;$E698),'Hoja de Trabajo para listado'!$AB$151:$BA$151,0)),0)+IFERROR(INDEX('Hoja de Trabajo para listado'!$BC$155:$CB$1048576,MATCH($A698,'Hoja de Trabajo para listado'!$BC$155:$BC$1048576,0),MATCH((CUADRO!O$4&amp;$E698),'Hoja de Trabajo para listado'!$BC$151:$CB$151,0)),0)+IFERROR(INDEX('Hoja de Trabajo para listado'!$DE$153:$DG$274,MATCH($A698,'Hoja de Trabajo para listado'!$DE$153:$DE$1048576,0),MATCH((CUADRO!O$4&amp;$E698),'Hoja de Trabajo para listado'!$DE$151:$DG$151,0)),0)+IFERROR(INDEX('Hoja de Trabajo para listado'!$CD$155:$DC$1048576,MATCH($A698,'Hoja de Trabajo para listado'!$CD$155:$CD$1048576,0),MATCH((CUADRO!O$4&amp;$E698),'Hoja de Trabajo para listado'!$CD$151:$DC$151,0)),0)</f>
        <v>0</v>
      </c>
      <c r="P698" s="245">
        <f ca="1">+IFERROR(INDEX('Hoja de Trabajo para listado'!$A$155:$Z$1048576,MATCH($A698,'Hoja de Trabajo para listado'!$A$155:$A$1048576,0),MATCH((CUADRO!P$4&amp;$E698),'Hoja de Trabajo para listado'!$A$151:$Z$151,0)),0)+IFERROR(INDEX('Hoja de Trabajo para listado'!$AB$155:$BA$1048576,MATCH($A698,'Hoja de Trabajo para listado'!$AB$155:$AB$1048576,0),MATCH((CUADRO!P$4&amp;$E698),'Hoja de Trabajo para listado'!$AB$151:$BA$151,0)),0)+IFERROR(INDEX('Hoja de Trabajo para listado'!$BC$155:$CB$1048576,MATCH($A698,'Hoja de Trabajo para listado'!$BC$155:$BC$1048576,0),MATCH((CUADRO!P$4&amp;$E698),'Hoja de Trabajo para listado'!$BC$151:$CB$151,0)),0)+IFERROR(INDEX('Hoja de Trabajo para listado'!$DE$153:$DG$274,MATCH($A698,'Hoja de Trabajo para listado'!$DE$153:$DE$1048576,0),MATCH((CUADRO!P$4&amp;$E698),'Hoja de Trabajo para listado'!$DE$151:$DG$151,0)),0)+IFERROR(INDEX('Hoja de Trabajo para listado'!$CD$155:$DC$1048576,MATCH($A698,'Hoja de Trabajo para listado'!$CD$155:$CD$1048576,0),MATCH((CUADRO!P$4&amp;$E698),'Hoja de Trabajo para listado'!$CD$151:$DC$151,0)),0)</f>
        <v>0</v>
      </c>
      <c r="Q698" s="245">
        <f ca="1">+IFERROR(INDEX('Hoja de Trabajo para listado'!$A$155:$Z$1048576,MATCH($A698,'Hoja de Trabajo para listado'!$A$155:$A$1048576,0),MATCH((CUADRO!Q$4&amp;$E698),'Hoja de Trabajo para listado'!$A$151:$Z$151,0)),0)+IFERROR(INDEX('Hoja de Trabajo para listado'!$AB$155:$BA$1048576,MATCH($A698,'Hoja de Trabajo para listado'!$AB$155:$AB$1048576,0),MATCH((CUADRO!Q$4&amp;$E698),'Hoja de Trabajo para listado'!$AB$151:$BA$151,0)),0)+IFERROR(INDEX('Hoja de Trabajo para listado'!$BC$155:$CB$1048576,MATCH($A698,'Hoja de Trabajo para listado'!$BC$155:$BC$1048576,0),MATCH((CUADRO!Q$4&amp;$E698),'Hoja de Trabajo para listado'!$BC$151:$CB$151,0)),0)+IFERROR(INDEX('Hoja de Trabajo para listado'!$DE$153:$DG$274,MATCH($A698,'Hoja de Trabajo para listado'!$DE$153:$DE$1048576,0),MATCH((CUADRO!Q$4&amp;$E698),'Hoja de Trabajo para listado'!$DE$151:$DG$151,0)),0)+IFERROR(INDEX('Hoja de Trabajo para listado'!$CD$155:$DC$1048576,MATCH($A698,'Hoja de Trabajo para listado'!$CD$155:$CD$1048576,0),MATCH((CUADRO!Q$4&amp;$E698),'Hoja de Trabajo para listado'!$CD$151:$DC$151,0)),0)</f>
        <v>0</v>
      </c>
      <c r="R698" s="245">
        <f t="shared" ca="1" si="27"/>
        <v>0</v>
      </c>
      <c r="S698" s="249">
        <f ca="1">+R697+R698</f>
        <v>0</v>
      </c>
      <c r="T698" s="243">
        <f ca="1">+S698</f>
        <v>0</v>
      </c>
      <c r="U698" s="242">
        <f t="shared" si="28"/>
        <v>2</v>
      </c>
      <c r="V698" s="333" t="str">
        <f>+VLOOKUP(A698,bd_lista!$A$3:$E$592,5,FALSE)</f>
        <v>Gobiernos Autonomos Municipales</v>
      </c>
      <c r="W698" s="388"/>
      <c r="X698" s="242">
        <f>+VLOOKUP(A698,[4]Sheet1!$A$13:$D$744,4,FALSE)</f>
        <v>0</v>
      </c>
      <c r="Y698" s="242" t="e">
        <f>+VLOOKUP(X698,bd_lista!$A$3:$C$592,3,FALSE)</f>
        <v>#N/A</v>
      </c>
      <c r="Z698" s="292"/>
      <c r="AA698" s="293"/>
    </row>
    <row r="699" spans="1:27" customFormat="1" ht="15" hidden="1" customHeight="1">
      <c r="A699" s="32">
        <v>1314</v>
      </c>
      <c r="B699" s="392">
        <f>+A699</f>
        <v>1314</v>
      </c>
      <c r="C699" s="247" t="str">
        <f>+VLOOKUP(A699,bd_lista!$A$3:$C$592,3,FALSE)</f>
        <v>Gobierno Autónomo Municipal de Villa Tunari</v>
      </c>
      <c r="D699" s="389" t="str">
        <f>+C699</f>
        <v>Gobierno Autónomo Municipal de Villa Tunari</v>
      </c>
      <c r="E699" s="242" t="s">
        <v>1304</v>
      </c>
      <c r="F699" s="243">
        <f ca="1">+IFERROR(INDEX('Hoja de Trabajo para listado'!$A$155:$Z$1048576,MATCH($A699,'Hoja de Trabajo para listado'!$A$155:$A$1048576,0),MATCH((CUADRO!F$4&amp;$E699),'Hoja de Trabajo para listado'!$A$151:$Z$151,0)),0)+IFERROR(INDEX('Hoja de Trabajo para listado'!$AB$155:$BA$1048576,MATCH($A699,'Hoja de Trabajo para listado'!$AB$155:$AB$1048576,0),MATCH((CUADRO!F$4&amp;$E699),'Hoja de Trabajo para listado'!$AB$151:$BA$151,0)),0)+IFERROR(INDEX('Hoja de Trabajo para listado'!$BC$155:$CB$1048576,MATCH($A699,'Hoja de Trabajo para listado'!$BC$155:$BC$1048576,0),MATCH((CUADRO!F$4&amp;$E699),'Hoja de Trabajo para listado'!$BC$151:$CB$151,0)),0)+IFERROR(INDEX('Hoja de Trabajo para listado'!$DE$153:$DG$274,MATCH($A699,'Hoja de Trabajo para listado'!$DE$153:$DE$1048576,0),MATCH((CUADRO!F$4&amp;$E699),'Hoja de Trabajo para listado'!$DE$151:$DG$151,0)),0)+IFERROR(INDEX('Hoja de Trabajo para listado'!$CD$155:$DC$1048576,MATCH($A699,'Hoja de Trabajo para listado'!$CD$155:$CD$1048576,0),MATCH((CUADRO!F$4&amp;$E699),'Hoja de Trabajo para listado'!$CD$151:$DC$151,0)),0)</f>
        <v>0</v>
      </c>
      <c r="G699" s="243">
        <f ca="1">+IFERROR(INDEX('Hoja de Trabajo para listado'!$A$155:$Z$1048576,MATCH($A699,'Hoja de Trabajo para listado'!$A$155:$A$1048576,0),MATCH((CUADRO!G$4&amp;$E699),'Hoja de Trabajo para listado'!$A$151:$Z$151,0)),0)+IFERROR(INDEX('Hoja de Trabajo para listado'!$AB$155:$BA$1048576,MATCH($A699,'Hoja de Trabajo para listado'!$AB$155:$AB$1048576,0),MATCH((CUADRO!G$4&amp;$E699),'Hoja de Trabajo para listado'!$AB$151:$BA$151,0)),0)+IFERROR(INDEX('Hoja de Trabajo para listado'!$BC$155:$CB$1048576,MATCH($A699,'Hoja de Trabajo para listado'!$BC$155:$BC$1048576,0),MATCH((CUADRO!G$4&amp;$E699),'Hoja de Trabajo para listado'!$BC$151:$CB$151,0)),0)+IFERROR(INDEX('Hoja de Trabajo para listado'!$DE$153:$DG$274,MATCH($A699,'Hoja de Trabajo para listado'!$DE$153:$DE$1048576,0),MATCH((CUADRO!G$4&amp;$E699),'Hoja de Trabajo para listado'!$DE$151:$DG$151,0)),0)+IFERROR(INDEX('Hoja de Trabajo para listado'!$CD$155:$DC$1048576,MATCH($A699,'Hoja de Trabajo para listado'!$CD$155:$CD$1048576,0),MATCH((CUADRO!G$4&amp;$E699),'Hoja de Trabajo para listado'!$CD$151:$DC$151,0)),0)</f>
        <v>0</v>
      </c>
      <c r="H699" s="243">
        <f ca="1">+IFERROR(INDEX('Hoja de Trabajo para listado'!$A$155:$Z$1048576,MATCH($A699,'Hoja de Trabajo para listado'!$A$155:$A$1048576,0),MATCH((CUADRO!H$4&amp;$E699),'Hoja de Trabajo para listado'!$A$151:$Z$151,0)),0)+IFERROR(INDEX('Hoja de Trabajo para listado'!$AB$155:$BA$1048576,MATCH($A699,'Hoja de Trabajo para listado'!$AB$155:$AB$1048576,0),MATCH((CUADRO!H$4&amp;$E699),'Hoja de Trabajo para listado'!$AB$151:$BA$151,0)),0)+IFERROR(INDEX('Hoja de Trabajo para listado'!$BC$155:$CB$1048576,MATCH($A699,'Hoja de Trabajo para listado'!$BC$155:$BC$1048576,0),MATCH((CUADRO!H$4&amp;$E699),'Hoja de Trabajo para listado'!$BC$151:$CB$151,0)),0)+IFERROR(INDEX('Hoja de Trabajo para listado'!$DE$153:$DG$274,MATCH($A699,'Hoja de Trabajo para listado'!$DE$153:$DE$1048576,0),MATCH((CUADRO!H$4&amp;$E699),'Hoja de Trabajo para listado'!$DE$151:$DG$151,0)),0)+IFERROR(INDEX('Hoja de Trabajo para listado'!$CD$155:$DC$1048576,MATCH($A699,'Hoja de Trabajo para listado'!$CD$155:$CD$1048576,0),MATCH((CUADRO!H$4&amp;$E699),'Hoja de Trabajo para listado'!$CD$151:$DC$151,0)),0)</f>
        <v>0</v>
      </c>
      <c r="I699" s="243">
        <f ca="1">+IFERROR(INDEX('Hoja de Trabajo para listado'!$A$155:$Z$1048576,MATCH($A699,'Hoja de Trabajo para listado'!$A$155:$A$1048576,0),MATCH((CUADRO!I$4&amp;$E699),'Hoja de Trabajo para listado'!$A$151:$Z$151,0)),0)+IFERROR(INDEX('Hoja de Trabajo para listado'!$AB$155:$BA$1048576,MATCH($A699,'Hoja de Trabajo para listado'!$AB$155:$AB$1048576,0),MATCH((CUADRO!I$4&amp;$E699),'Hoja de Trabajo para listado'!$AB$151:$BA$151,0)),0)+IFERROR(INDEX('Hoja de Trabajo para listado'!$BC$155:$CB$1048576,MATCH($A699,'Hoja de Trabajo para listado'!$BC$155:$BC$1048576,0),MATCH((CUADRO!I$4&amp;$E699),'Hoja de Trabajo para listado'!$BC$151:$CB$151,0)),0)+IFERROR(INDEX('Hoja de Trabajo para listado'!$DE$153:$DG$274,MATCH($A699,'Hoja de Trabajo para listado'!$DE$153:$DE$1048576,0),MATCH((CUADRO!I$4&amp;$E699),'Hoja de Trabajo para listado'!$DE$151:$DG$151,0)),0)+IFERROR(INDEX('Hoja de Trabajo para listado'!$CD$155:$DC$1048576,MATCH($A699,'Hoja de Trabajo para listado'!$CD$155:$CD$1048576,0),MATCH((CUADRO!I$4&amp;$E699),'Hoja de Trabajo para listado'!$CD$151:$DC$151,0)),0)</f>
        <v>0</v>
      </c>
      <c r="J699" s="243">
        <f ca="1">+IFERROR(INDEX('Hoja de Trabajo para listado'!$A$155:$Z$1048576,MATCH($A699,'Hoja de Trabajo para listado'!$A$155:$A$1048576,0),MATCH((CUADRO!J$4&amp;$E699),'Hoja de Trabajo para listado'!$A$151:$Z$151,0)),0)+IFERROR(INDEX('Hoja de Trabajo para listado'!$AB$155:$BA$1048576,MATCH($A699,'Hoja de Trabajo para listado'!$AB$155:$AB$1048576,0),MATCH((CUADRO!J$4&amp;$E699),'Hoja de Trabajo para listado'!$AB$151:$BA$151,0)),0)+IFERROR(INDEX('Hoja de Trabajo para listado'!$BC$155:$CB$1048576,MATCH($A699,'Hoja de Trabajo para listado'!$BC$155:$BC$1048576,0),MATCH((CUADRO!J$4&amp;$E699),'Hoja de Trabajo para listado'!$BC$151:$CB$151,0)),0)+IFERROR(INDEX('Hoja de Trabajo para listado'!$DE$153:$DG$274,MATCH($A699,'Hoja de Trabajo para listado'!$DE$153:$DE$1048576,0),MATCH((CUADRO!J$4&amp;$E699),'Hoja de Trabajo para listado'!$DE$151:$DG$151,0)),0)+IFERROR(INDEX('Hoja de Trabajo para listado'!$CD$155:$DC$1048576,MATCH($A699,'Hoja de Trabajo para listado'!$CD$155:$CD$1048576,0),MATCH((CUADRO!J$4&amp;$E699),'Hoja de Trabajo para listado'!$CD$151:$DC$151,0)),0)</f>
        <v>0</v>
      </c>
      <c r="K699" s="243">
        <f ca="1">+IFERROR(INDEX('Hoja de Trabajo para listado'!$A$155:$Z$1048576,MATCH($A699,'Hoja de Trabajo para listado'!$A$155:$A$1048576,0),MATCH((CUADRO!K$4&amp;$E699),'Hoja de Trabajo para listado'!$A$151:$Z$151,0)),0)+IFERROR(INDEX('Hoja de Trabajo para listado'!$AB$155:$BA$1048576,MATCH($A699,'Hoja de Trabajo para listado'!$AB$155:$AB$1048576,0),MATCH((CUADRO!K$4&amp;$E699),'Hoja de Trabajo para listado'!$AB$151:$BA$151,0)),0)+IFERROR(INDEX('Hoja de Trabajo para listado'!$BC$155:$CB$1048576,MATCH($A699,'Hoja de Trabajo para listado'!$BC$155:$BC$1048576,0),MATCH((CUADRO!K$4&amp;$E699),'Hoja de Trabajo para listado'!$BC$151:$CB$151,0)),0)+IFERROR(INDEX('Hoja de Trabajo para listado'!$DE$153:$DG$274,MATCH($A699,'Hoja de Trabajo para listado'!$DE$153:$DE$1048576,0),MATCH((CUADRO!K$4&amp;$E699),'Hoja de Trabajo para listado'!$DE$151:$DG$151,0)),0)+IFERROR(INDEX('Hoja de Trabajo para listado'!$CD$155:$DC$1048576,MATCH($A699,'Hoja de Trabajo para listado'!$CD$155:$CD$1048576,0),MATCH((CUADRO!K$4&amp;$E699),'Hoja de Trabajo para listado'!$CD$151:$DC$151,0)),0)</f>
        <v>0</v>
      </c>
      <c r="L699" s="243">
        <f ca="1">+IFERROR(INDEX('Hoja de Trabajo para listado'!$A$155:$Z$1048576,MATCH($A699,'Hoja de Trabajo para listado'!$A$155:$A$1048576,0),MATCH((CUADRO!L$4&amp;$E699),'Hoja de Trabajo para listado'!$A$151:$Z$151,0)),0)+IFERROR(INDEX('Hoja de Trabajo para listado'!$AB$155:$BA$1048576,MATCH($A699,'Hoja de Trabajo para listado'!$AB$155:$AB$1048576,0),MATCH((CUADRO!L$4&amp;$E699),'Hoja de Trabajo para listado'!$AB$151:$BA$151,0)),0)+IFERROR(INDEX('Hoja de Trabajo para listado'!$BC$155:$CB$1048576,MATCH($A699,'Hoja de Trabajo para listado'!$BC$155:$BC$1048576,0),MATCH((CUADRO!L$4&amp;$E699),'Hoja de Trabajo para listado'!$BC$151:$CB$151,0)),0)+IFERROR(INDEX('Hoja de Trabajo para listado'!$DE$153:$DG$274,MATCH($A699,'Hoja de Trabajo para listado'!$DE$153:$DE$1048576,0),MATCH((CUADRO!L$4&amp;$E699),'Hoja de Trabajo para listado'!$DE$151:$DG$151,0)),0)+IFERROR(INDEX('Hoja de Trabajo para listado'!$CD$155:$DC$1048576,MATCH($A699,'Hoja de Trabajo para listado'!$CD$155:$CD$1048576,0),MATCH((CUADRO!L$4&amp;$E699),'Hoja de Trabajo para listado'!$CD$151:$DC$151,0)),0)</f>
        <v>0</v>
      </c>
      <c r="M699" s="243">
        <f ca="1">+IFERROR(INDEX('Hoja de Trabajo para listado'!$A$155:$Z$1048576,MATCH($A699,'Hoja de Trabajo para listado'!$A$155:$A$1048576,0),MATCH((CUADRO!M$4&amp;$E699),'Hoja de Trabajo para listado'!$A$151:$Z$151,0)),0)+IFERROR(INDEX('Hoja de Trabajo para listado'!$AB$155:$BA$1048576,MATCH($A699,'Hoja de Trabajo para listado'!$AB$155:$AB$1048576,0),MATCH((CUADRO!M$4&amp;$E699),'Hoja de Trabajo para listado'!$AB$151:$BA$151,0)),0)+IFERROR(INDEX('Hoja de Trabajo para listado'!$BC$155:$CB$1048576,MATCH($A699,'Hoja de Trabajo para listado'!$BC$155:$BC$1048576,0),MATCH((CUADRO!M$4&amp;$E699),'Hoja de Trabajo para listado'!$BC$151:$CB$151,0)),0)+IFERROR(INDEX('Hoja de Trabajo para listado'!$DE$153:$DG$274,MATCH($A699,'Hoja de Trabajo para listado'!$DE$153:$DE$1048576,0),MATCH((CUADRO!M$4&amp;$E699),'Hoja de Trabajo para listado'!$DE$151:$DG$151,0)),0)+IFERROR(INDEX('Hoja de Trabajo para listado'!$CD$155:$DC$1048576,MATCH($A699,'Hoja de Trabajo para listado'!$CD$155:$CD$1048576,0),MATCH((CUADRO!M$4&amp;$E699),'Hoja de Trabajo para listado'!$CD$151:$DC$151,0)),0)</f>
        <v>0</v>
      </c>
      <c r="N699" s="243">
        <f ca="1">+IFERROR(INDEX('Hoja de Trabajo para listado'!$A$155:$Z$1048576,MATCH($A699,'Hoja de Trabajo para listado'!$A$155:$A$1048576,0),MATCH((CUADRO!N$4&amp;$E699),'Hoja de Trabajo para listado'!$A$151:$Z$151,0)),0)+IFERROR(INDEX('Hoja de Trabajo para listado'!$AB$155:$BA$1048576,MATCH($A699,'Hoja de Trabajo para listado'!$AB$155:$AB$1048576,0),MATCH((CUADRO!N$4&amp;$E699),'Hoja de Trabajo para listado'!$AB$151:$BA$151,0)),0)+IFERROR(INDEX('Hoja de Trabajo para listado'!$BC$155:$CB$1048576,MATCH($A699,'Hoja de Trabajo para listado'!$BC$155:$BC$1048576,0),MATCH((CUADRO!N$4&amp;$E699),'Hoja de Trabajo para listado'!$BC$151:$CB$151,0)),0)+IFERROR(INDEX('Hoja de Trabajo para listado'!$DE$153:$DG$274,MATCH($A699,'Hoja de Trabajo para listado'!$DE$153:$DE$1048576,0),MATCH((CUADRO!N$4&amp;$E699),'Hoja de Trabajo para listado'!$DE$151:$DG$151,0)),0)+IFERROR(INDEX('Hoja de Trabajo para listado'!$CD$155:$DC$1048576,MATCH($A699,'Hoja de Trabajo para listado'!$CD$155:$CD$1048576,0),MATCH((CUADRO!N$4&amp;$E699),'Hoja de Trabajo para listado'!$CD$151:$DC$151,0)),0)</f>
        <v>0</v>
      </c>
      <c r="O699" s="243">
        <f ca="1">+IFERROR(INDEX('Hoja de Trabajo para listado'!$A$155:$Z$1048576,MATCH($A699,'Hoja de Trabajo para listado'!$A$155:$A$1048576,0),MATCH((CUADRO!O$4&amp;$E699),'Hoja de Trabajo para listado'!$A$151:$Z$151,0)),0)+IFERROR(INDEX('Hoja de Trabajo para listado'!$AB$155:$BA$1048576,MATCH($A699,'Hoja de Trabajo para listado'!$AB$155:$AB$1048576,0),MATCH((CUADRO!O$4&amp;$E699),'Hoja de Trabajo para listado'!$AB$151:$BA$151,0)),0)+IFERROR(INDEX('Hoja de Trabajo para listado'!$BC$155:$CB$1048576,MATCH($A699,'Hoja de Trabajo para listado'!$BC$155:$BC$1048576,0),MATCH((CUADRO!O$4&amp;$E699),'Hoja de Trabajo para listado'!$BC$151:$CB$151,0)),0)+IFERROR(INDEX('Hoja de Trabajo para listado'!$DE$153:$DG$274,MATCH($A699,'Hoja de Trabajo para listado'!$DE$153:$DE$1048576,0),MATCH((CUADRO!O$4&amp;$E699),'Hoja de Trabajo para listado'!$DE$151:$DG$151,0)),0)+IFERROR(INDEX('Hoja de Trabajo para listado'!$CD$155:$DC$1048576,MATCH($A699,'Hoja de Trabajo para listado'!$CD$155:$CD$1048576,0),MATCH((CUADRO!O$4&amp;$E699),'Hoja de Trabajo para listado'!$CD$151:$DC$151,0)),0)</f>
        <v>0</v>
      </c>
      <c r="P699" s="243">
        <f ca="1">+IFERROR(INDEX('Hoja de Trabajo para listado'!$A$155:$Z$1048576,MATCH($A699,'Hoja de Trabajo para listado'!$A$155:$A$1048576,0),MATCH((CUADRO!P$4&amp;$E699),'Hoja de Trabajo para listado'!$A$151:$Z$151,0)),0)+IFERROR(INDEX('Hoja de Trabajo para listado'!$AB$155:$BA$1048576,MATCH($A699,'Hoja de Trabajo para listado'!$AB$155:$AB$1048576,0),MATCH((CUADRO!P$4&amp;$E699),'Hoja de Trabajo para listado'!$AB$151:$BA$151,0)),0)+IFERROR(INDEX('Hoja de Trabajo para listado'!$BC$155:$CB$1048576,MATCH($A699,'Hoja de Trabajo para listado'!$BC$155:$BC$1048576,0),MATCH((CUADRO!P$4&amp;$E699),'Hoja de Trabajo para listado'!$BC$151:$CB$151,0)),0)+IFERROR(INDEX('Hoja de Trabajo para listado'!$DE$153:$DG$274,MATCH($A699,'Hoja de Trabajo para listado'!$DE$153:$DE$1048576,0),MATCH((CUADRO!P$4&amp;$E699),'Hoja de Trabajo para listado'!$DE$151:$DG$151,0)),0)+IFERROR(INDEX('Hoja de Trabajo para listado'!$CD$155:$DC$1048576,MATCH($A699,'Hoja de Trabajo para listado'!$CD$155:$CD$1048576,0),MATCH((CUADRO!P$4&amp;$E699),'Hoja de Trabajo para listado'!$CD$151:$DC$151,0)),0)</f>
        <v>0</v>
      </c>
      <c r="Q699" s="243">
        <f ca="1">+IFERROR(INDEX('Hoja de Trabajo para listado'!$A$155:$Z$1048576,MATCH($A699,'Hoja de Trabajo para listado'!$A$155:$A$1048576,0),MATCH((CUADRO!Q$4&amp;$E699),'Hoja de Trabajo para listado'!$A$151:$Z$151,0)),0)+IFERROR(INDEX('Hoja de Trabajo para listado'!$AB$155:$BA$1048576,MATCH($A699,'Hoja de Trabajo para listado'!$AB$155:$AB$1048576,0),MATCH((CUADRO!Q$4&amp;$E699),'Hoja de Trabajo para listado'!$AB$151:$BA$151,0)),0)+IFERROR(INDEX('Hoja de Trabajo para listado'!$BC$155:$CB$1048576,MATCH($A699,'Hoja de Trabajo para listado'!$BC$155:$BC$1048576,0),MATCH((CUADRO!Q$4&amp;$E699),'Hoja de Trabajo para listado'!$BC$151:$CB$151,0)),0)+IFERROR(INDEX('Hoja de Trabajo para listado'!$DE$153:$DG$274,MATCH($A699,'Hoja de Trabajo para listado'!$DE$153:$DE$1048576,0),MATCH((CUADRO!Q$4&amp;$E699),'Hoja de Trabajo para listado'!$DE$151:$DG$151,0)),0)+IFERROR(INDEX('Hoja de Trabajo para listado'!$CD$155:$DC$1048576,MATCH($A699,'Hoja de Trabajo para listado'!$CD$155:$CD$1048576,0),MATCH((CUADRO!Q$4&amp;$E699),'Hoja de Trabajo para listado'!$CD$151:$DC$151,0)),0)</f>
        <v>0</v>
      </c>
      <c r="R699" s="243">
        <f t="shared" ca="1" si="27"/>
        <v>0</v>
      </c>
      <c r="S699" s="249"/>
      <c r="T699" s="243">
        <f ca="1">+T700</f>
        <v>0</v>
      </c>
      <c r="U699" s="242">
        <f t="shared" si="28"/>
        <v>1</v>
      </c>
      <c r="V699" s="333" t="str">
        <f>+VLOOKUP(A699,bd_lista!$A$3:$E$592,5,FALSE)</f>
        <v>Gobiernos Autonomos Municipales</v>
      </c>
      <c r="W699" s="387" t="str">
        <f>+V699</f>
        <v>Gobiernos Autonomos Municipales</v>
      </c>
      <c r="X699" s="242">
        <f>+VLOOKUP(A699,[4]Sheet1!$A$13:$D$744,4,FALSE)</f>
        <v>0</v>
      </c>
      <c r="Y699" s="242" t="e">
        <f>+VLOOKUP(X699,bd_lista!$A$3:$C$592,3,FALSE)</f>
        <v>#N/A</v>
      </c>
      <c r="Z699" s="294">
        <f>+X699</f>
        <v>0</v>
      </c>
      <c r="AA699" s="295" t="e">
        <f>+Y699</f>
        <v>#N/A</v>
      </c>
    </row>
    <row r="700" spans="1:27" customFormat="1" ht="15" hidden="1" customHeight="1">
      <c r="A700" s="32">
        <v>1314</v>
      </c>
      <c r="B700" s="393"/>
      <c r="C700" s="247" t="str">
        <f>+VLOOKUP(A700,bd_lista!$A$3:$C$592,3,FALSE)</f>
        <v>Gobierno Autónomo Municipal de Villa Tunari</v>
      </c>
      <c r="D700" s="390"/>
      <c r="E700" s="244" t="s">
        <v>1305</v>
      </c>
      <c r="F700" s="243">
        <f ca="1">+IFERROR(INDEX('Hoja de Trabajo para listado'!$A$155:$Z$1048576,MATCH($A700,'Hoja de Trabajo para listado'!$A$155:$A$1048576,0),MATCH((CUADRO!F$4&amp;$E700),'Hoja de Trabajo para listado'!$A$151:$Z$151,0)),0)+IFERROR(INDEX('Hoja de Trabajo para listado'!$AB$155:$BA$1048576,MATCH($A700,'Hoja de Trabajo para listado'!$AB$155:$AB$1048576,0),MATCH((CUADRO!F$4&amp;$E700),'Hoja de Trabajo para listado'!$AB$151:$BA$151,0)),0)+IFERROR(INDEX('Hoja de Trabajo para listado'!$BC$155:$CB$1048576,MATCH($A700,'Hoja de Trabajo para listado'!$BC$155:$BC$1048576,0),MATCH((CUADRO!F$4&amp;$E700),'Hoja de Trabajo para listado'!$BC$151:$CB$151,0)),0)+IFERROR(INDEX('Hoja de Trabajo para listado'!$DE$153:$DG$274,MATCH($A700,'Hoja de Trabajo para listado'!$DE$153:$DE$1048576,0),MATCH((CUADRO!F$4&amp;$E700),'Hoja de Trabajo para listado'!$DE$151:$DG$151,0)),0)+IFERROR(INDEX('Hoja de Trabajo para listado'!$CD$155:$DC$1048576,MATCH($A700,'Hoja de Trabajo para listado'!$CD$155:$CD$1048576,0),MATCH((CUADRO!F$4&amp;$E700),'Hoja de Trabajo para listado'!$CD$151:$DC$151,0)),0)</f>
        <v>0</v>
      </c>
      <c r="G700" s="243">
        <f ca="1">+IFERROR(INDEX('Hoja de Trabajo para listado'!$A$155:$Z$1048576,MATCH($A700,'Hoja de Trabajo para listado'!$A$155:$A$1048576,0),MATCH((CUADRO!G$4&amp;$E700),'Hoja de Trabajo para listado'!$A$151:$Z$151,0)),0)+IFERROR(INDEX('Hoja de Trabajo para listado'!$AB$155:$BA$1048576,MATCH($A700,'Hoja de Trabajo para listado'!$AB$155:$AB$1048576,0),MATCH((CUADRO!G$4&amp;$E700),'Hoja de Trabajo para listado'!$AB$151:$BA$151,0)),0)+IFERROR(INDEX('Hoja de Trabajo para listado'!$BC$155:$CB$1048576,MATCH($A700,'Hoja de Trabajo para listado'!$BC$155:$BC$1048576,0),MATCH((CUADRO!G$4&amp;$E700),'Hoja de Trabajo para listado'!$BC$151:$CB$151,0)),0)+IFERROR(INDEX('Hoja de Trabajo para listado'!$DE$153:$DG$274,MATCH($A700,'Hoja de Trabajo para listado'!$DE$153:$DE$1048576,0),MATCH((CUADRO!G$4&amp;$E700),'Hoja de Trabajo para listado'!$DE$151:$DG$151,0)),0)+IFERROR(INDEX('Hoja de Trabajo para listado'!$CD$155:$DC$1048576,MATCH($A700,'Hoja de Trabajo para listado'!$CD$155:$CD$1048576,0),MATCH((CUADRO!G$4&amp;$E700),'Hoja de Trabajo para listado'!$CD$151:$DC$151,0)),0)</f>
        <v>0</v>
      </c>
      <c r="H700" s="243">
        <f ca="1">+IFERROR(INDEX('Hoja de Trabajo para listado'!$A$155:$Z$1048576,MATCH($A700,'Hoja de Trabajo para listado'!$A$155:$A$1048576,0),MATCH((CUADRO!H$4&amp;$E700),'Hoja de Trabajo para listado'!$A$151:$Z$151,0)),0)+IFERROR(INDEX('Hoja de Trabajo para listado'!$AB$155:$BA$1048576,MATCH($A700,'Hoja de Trabajo para listado'!$AB$155:$AB$1048576,0),MATCH((CUADRO!H$4&amp;$E700),'Hoja de Trabajo para listado'!$AB$151:$BA$151,0)),0)+IFERROR(INDEX('Hoja de Trabajo para listado'!$BC$155:$CB$1048576,MATCH($A700,'Hoja de Trabajo para listado'!$BC$155:$BC$1048576,0),MATCH((CUADRO!H$4&amp;$E700),'Hoja de Trabajo para listado'!$BC$151:$CB$151,0)),0)+IFERROR(INDEX('Hoja de Trabajo para listado'!$DE$153:$DG$274,MATCH($A700,'Hoja de Trabajo para listado'!$DE$153:$DE$1048576,0),MATCH((CUADRO!H$4&amp;$E700),'Hoja de Trabajo para listado'!$DE$151:$DG$151,0)),0)+IFERROR(INDEX('Hoja de Trabajo para listado'!$CD$155:$DC$1048576,MATCH($A700,'Hoja de Trabajo para listado'!$CD$155:$CD$1048576,0),MATCH((CUADRO!H$4&amp;$E700),'Hoja de Trabajo para listado'!$CD$151:$DC$151,0)),0)</f>
        <v>0</v>
      </c>
      <c r="I700" s="243">
        <f ca="1">+IFERROR(INDEX('Hoja de Trabajo para listado'!$A$155:$Z$1048576,MATCH($A700,'Hoja de Trabajo para listado'!$A$155:$A$1048576,0),MATCH((CUADRO!I$4&amp;$E700),'Hoja de Trabajo para listado'!$A$151:$Z$151,0)),0)+IFERROR(INDEX('Hoja de Trabajo para listado'!$AB$155:$BA$1048576,MATCH($A700,'Hoja de Trabajo para listado'!$AB$155:$AB$1048576,0),MATCH((CUADRO!I$4&amp;$E700),'Hoja de Trabajo para listado'!$AB$151:$BA$151,0)),0)+IFERROR(INDEX('Hoja de Trabajo para listado'!$BC$155:$CB$1048576,MATCH($A700,'Hoja de Trabajo para listado'!$BC$155:$BC$1048576,0),MATCH((CUADRO!I$4&amp;$E700),'Hoja de Trabajo para listado'!$BC$151:$CB$151,0)),0)+IFERROR(INDEX('Hoja de Trabajo para listado'!$DE$153:$DG$274,MATCH($A700,'Hoja de Trabajo para listado'!$DE$153:$DE$1048576,0),MATCH((CUADRO!I$4&amp;$E700),'Hoja de Trabajo para listado'!$DE$151:$DG$151,0)),0)+IFERROR(INDEX('Hoja de Trabajo para listado'!$CD$155:$DC$1048576,MATCH($A700,'Hoja de Trabajo para listado'!$CD$155:$CD$1048576,0),MATCH((CUADRO!I$4&amp;$E700),'Hoja de Trabajo para listado'!$CD$151:$DC$151,0)),0)</f>
        <v>0</v>
      </c>
      <c r="J700" s="243">
        <f ca="1">+IFERROR(INDEX('Hoja de Trabajo para listado'!$A$155:$Z$1048576,MATCH($A700,'Hoja de Trabajo para listado'!$A$155:$A$1048576,0),MATCH((CUADRO!J$4&amp;$E700),'Hoja de Trabajo para listado'!$A$151:$Z$151,0)),0)+IFERROR(INDEX('Hoja de Trabajo para listado'!$AB$155:$BA$1048576,MATCH($A700,'Hoja de Trabajo para listado'!$AB$155:$AB$1048576,0),MATCH((CUADRO!J$4&amp;$E700),'Hoja de Trabajo para listado'!$AB$151:$BA$151,0)),0)+IFERROR(INDEX('Hoja de Trabajo para listado'!$BC$155:$CB$1048576,MATCH($A700,'Hoja de Trabajo para listado'!$BC$155:$BC$1048576,0),MATCH((CUADRO!J$4&amp;$E700),'Hoja de Trabajo para listado'!$BC$151:$CB$151,0)),0)+IFERROR(INDEX('Hoja de Trabajo para listado'!$DE$153:$DG$274,MATCH($A700,'Hoja de Trabajo para listado'!$DE$153:$DE$1048576,0),MATCH((CUADRO!J$4&amp;$E700),'Hoja de Trabajo para listado'!$DE$151:$DG$151,0)),0)+IFERROR(INDEX('Hoja de Trabajo para listado'!$CD$155:$DC$1048576,MATCH($A700,'Hoja de Trabajo para listado'!$CD$155:$CD$1048576,0),MATCH((CUADRO!J$4&amp;$E700),'Hoja de Trabajo para listado'!$CD$151:$DC$151,0)),0)</f>
        <v>0</v>
      </c>
      <c r="K700" s="243">
        <f ca="1">+IFERROR(INDEX('Hoja de Trabajo para listado'!$A$155:$Z$1048576,MATCH($A700,'Hoja de Trabajo para listado'!$A$155:$A$1048576,0),MATCH((CUADRO!K$4&amp;$E700),'Hoja de Trabajo para listado'!$A$151:$Z$151,0)),0)+IFERROR(INDEX('Hoja de Trabajo para listado'!$AB$155:$BA$1048576,MATCH($A700,'Hoja de Trabajo para listado'!$AB$155:$AB$1048576,0),MATCH((CUADRO!K$4&amp;$E700),'Hoja de Trabajo para listado'!$AB$151:$BA$151,0)),0)+IFERROR(INDEX('Hoja de Trabajo para listado'!$BC$155:$CB$1048576,MATCH($A700,'Hoja de Trabajo para listado'!$BC$155:$BC$1048576,0),MATCH((CUADRO!K$4&amp;$E700),'Hoja de Trabajo para listado'!$BC$151:$CB$151,0)),0)+IFERROR(INDEX('Hoja de Trabajo para listado'!$DE$153:$DG$274,MATCH($A700,'Hoja de Trabajo para listado'!$DE$153:$DE$1048576,0),MATCH((CUADRO!K$4&amp;$E700),'Hoja de Trabajo para listado'!$DE$151:$DG$151,0)),0)+IFERROR(INDEX('Hoja de Trabajo para listado'!$CD$155:$DC$1048576,MATCH($A700,'Hoja de Trabajo para listado'!$CD$155:$CD$1048576,0),MATCH((CUADRO!K$4&amp;$E700),'Hoja de Trabajo para listado'!$CD$151:$DC$151,0)),0)</f>
        <v>0</v>
      </c>
      <c r="L700" s="243">
        <f ca="1">+IFERROR(INDEX('Hoja de Trabajo para listado'!$A$155:$Z$1048576,MATCH($A700,'Hoja de Trabajo para listado'!$A$155:$A$1048576,0),MATCH((CUADRO!L$4&amp;$E700),'Hoja de Trabajo para listado'!$A$151:$Z$151,0)),0)+IFERROR(INDEX('Hoja de Trabajo para listado'!$AB$155:$BA$1048576,MATCH($A700,'Hoja de Trabajo para listado'!$AB$155:$AB$1048576,0),MATCH((CUADRO!L$4&amp;$E700),'Hoja de Trabajo para listado'!$AB$151:$BA$151,0)),0)+IFERROR(INDEX('Hoja de Trabajo para listado'!$BC$155:$CB$1048576,MATCH($A700,'Hoja de Trabajo para listado'!$BC$155:$BC$1048576,0),MATCH((CUADRO!L$4&amp;$E700),'Hoja de Trabajo para listado'!$BC$151:$CB$151,0)),0)+IFERROR(INDEX('Hoja de Trabajo para listado'!$DE$153:$DG$274,MATCH($A700,'Hoja de Trabajo para listado'!$DE$153:$DE$1048576,0),MATCH((CUADRO!L$4&amp;$E700),'Hoja de Trabajo para listado'!$DE$151:$DG$151,0)),0)+IFERROR(INDEX('Hoja de Trabajo para listado'!$CD$155:$DC$1048576,MATCH($A700,'Hoja de Trabajo para listado'!$CD$155:$CD$1048576,0),MATCH((CUADRO!L$4&amp;$E700),'Hoja de Trabajo para listado'!$CD$151:$DC$151,0)),0)</f>
        <v>0</v>
      </c>
      <c r="M700" s="243">
        <f ca="1">+IFERROR(INDEX('Hoja de Trabajo para listado'!$A$155:$Z$1048576,MATCH($A700,'Hoja de Trabajo para listado'!$A$155:$A$1048576,0),MATCH((CUADRO!M$4&amp;$E700),'Hoja de Trabajo para listado'!$A$151:$Z$151,0)),0)+IFERROR(INDEX('Hoja de Trabajo para listado'!$AB$155:$BA$1048576,MATCH($A700,'Hoja de Trabajo para listado'!$AB$155:$AB$1048576,0),MATCH((CUADRO!M$4&amp;$E700),'Hoja de Trabajo para listado'!$AB$151:$BA$151,0)),0)+IFERROR(INDEX('Hoja de Trabajo para listado'!$BC$155:$CB$1048576,MATCH($A700,'Hoja de Trabajo para listado'!$BC$155:$BC$1048576,0),MATCH((CUADRO!M$4&amp;$E700),'Hoja de Trabajo para listado'!$BC$151:$CB$151,0)),0)+IFERROR(INDEX('Hoja de Trabajo para listado'!$DE$153:$DG$274,MATCH($A700,'Hoja de Trabajo para listado'!$DE$153:$DE$1048576,0),MATCH((CUADRO!M$4&amp;$E700),'Hoja de Trabajo para listado'!$DE$151:$DG$151,0)),0)+IFERROR(INDEX('Hoja de Trabajo para listado'!$CD$155:$DC$1048576,MATCH($A700,'Hoja de Trabajo para listado'!$CD$155:$CD$1048576,0),MATCH((CUADRO!M$4&amp;$E700),'Hoja de Trabajo para listado'!$CD$151:$DC$151,0)),0)</f>
        <v>0</v>
      </c>
      <c r="N700" s="243">
        <f ca="1">+IFERROR(INDEX('Hoja de Trabajo para listado'!$A$155:$Z$1048576,MATCH($A700,'Hoja de Trabajo para listado'!$A$155:$A$1048576,0),MATCH((CUADRO!N$4&amp;$E700),'Hoja de Trabajo para listado'!$A$151:$Z$151,0)),0)+IFERROR(INDEX('Hoja de Trabajo para listado'!$AB$155:$BA$1048576,MATCH($A700,'Hoja de Trabajo para listado'!$AB$155:$AB$1048576,0),MATCH((CUADRO!N$4&amp;$E700),'Hoja de Trabajo para listado'!$AB$151:$BA$151,0)),0)+IFERROR(INDEX('Hoja de Trabajo para listado'!$BC$155:$CB$1048576,MATCH($A700,'Hoja de Trabajo para listado'!$BC$155:$BC$1048576,0),MATCH((CUADRO!N$4&amp;$E700),'Hoja de Trabajo para listado'!$BC$151:$CB$151,0)),0)+IFERROR(INDEX('Hoja de Trabajo para listado'!$DE$153:$DG$274,MATCH($A700,'Hoja de Trabajo para listado'!$DE$153:$DE$1048576,0),MATCH((CUADRO!N$4&amp;$E700),'Hoja de Trabajo para listado'!$DE$151:$DG$151,0)),0)+IFERROR(INDEX('Hoja de Trabajo para listado'!$CD$155:$DC$1048576,MATCH($A700,'Hoja de Trabajo para listado'!$CD$155:$CD$1048576,0),MATCH((CUADRO!N$4&amp;$E700),'Hoja de Trabajo para listado'!$CD$151:$DC$151,0)),0)</f>
        <v>0</v>
      </c>
      <c r="O700" s="243">
        <f ca="1">+IFERROR(INDEX('Hoja de Trabajo para listado'!$A$155:$Z$1048576,MATCH($A700,'Hoja de Trabajo para listado'!$A$155:$A$1048576,0),MATCH((CUADRO!O$4&amp;$E700),'Hoja de Trabajo para listado'!$A$151:$Z$151,0)),0)+IFERROR(INDEX('Hoja de Trabajo para listado'!$AB$155:$BA$1048576,MATCH($A700,'Hoja de Trabajo para listado'!$AB$155:$AB$1048576,0),MATCH((CUADRO!O$4&amp;$E700),'Hoja de Trabajo para listado'!$AB$151:$BA$151,0)),0)+IFERROR(INDEX('Hoja de Trabajo para listado'!$BC$155:$CB$1048576,MATCH($A700,'Hoja de Trabajo para listado'!$BC$155:$BC$1048576,0),MATCH((CUADRO!O$4&amp;$E700),'Hoja de Trabajo para listado'!$BC$151:$CB$151,0)),0)+IFERROR(INDEX('Hoja de Trabajo para listado'!$DE$153:$DG$274,MATCH($A700,'Hoja de Trabajo para listado'!$DE$153:$DE$1048576,0),MATCH((CUADRO!O$4&amp;$E700),'Hoja de Trabajo para listado'!$DE$151:$DG$151,0)),0)+IFERROR(INDEX('Hoja de Trabajo para listado'!$CD$155:$DC$1048576,MATCH($A700,'Hoja de Trabajo para listado'!$CD$155:$CD$1048576,0),MATCH((CUADRO!O$4&amp;$E700),'Hoja de Trabajo para listado'!$CD$151:$DC$151,0)),0)</f>
        <v>0</v>
      </c>
      <c r="P700" s="243">
        <f ca="1">+IFERROR(INDEX('Hoja de Trabajo para listado'!$A$155:$Z$1048576,MATCH($A700,'Hoja de Trabajo para listado'!$A$155:$A$1048576,0),MATCH((CUADRO!P$4&amp;$E700),'Hoja de Trabajo para listado'!$A$151:$Z$151,0)),0)+IFERROR(INDEX('Hoja de Trabajo para listado'!$AB$155:$BA$1048576,MATCH($A700,'Hoja de Trabajo para listado'!$AB$155:$AB$1048576,0),MATCH((CUADRO!P$4&amp;$E700),'Hoja de Trabajo para listado'!$AB$151:$BA$151,0)),0)+IFERROR(INDEX('Hoja de Trabajo para listado'!$BC$155:$CB$1048576,MATCH($A700,'Hoja de Trabajo para listado'!$BC$155:$BC$1048576,0),MATCH((CUADRO!P$4&amp;$E700),'Hoja de Trabajo para listado'!$BC$151:$CB$151,0)),0)+IFERROR(INDEX('Hoja de Trabajo para listado'!$DE$153:$DG$274,MATCH($A700,'Hoja de Trabajo para listado'!$DE$153:$DE$1048576,0),MATCH((CUADRO!P$4&amp;$E700),'Hoja de Trabajo para listado'!$DE$151:$DG$151,0)),0)+IFERROR(INDEX('Hoja de Trabajo para listado'!$CD$155:$DC$1048576,MATCH($A700,'Hoja de Trabajo para listado'!$CD$155:$CD$1048576,0),MATCH((CUADRO!P$4&amp;$E700),'Hoja de Trabajo para listado'!$CD$151:$DC$151,0)),0)</f>
        <v>0</v>
      </c>
      <c r="Q700" s="243">
        <f ca="1">+IFERROR(INDEX('Hoja de Trabajo para listado'!$A$155:$Z$1048576,MATCH($A700,'Hoja de Trabajo para listado'!$A$155:$A$1048576,0),MATCH((CUADRO!Q$4&amp;$E700),'Hoja de Trabajo para listado'!$A$151:$Z$151,0)),0)+IFERROR(INDEX('Hoja de Trabajo para listado'!$AB$155:$BA$1048576,MATCH($A700,'Hoja de Trabajo para listado'!$AB$155:$AB$1048576,0),MATCH((CUADRO!Q$4&amp;$E700),'Hoja de Trabajo para listado'!$AB$151:$BA$151,0)),0)+IFERROR(INDEX('Hoja de Trabajo para listado'!$BC$155:$CB$1048576,MATCH($A700,'Hoja de Trabajo para listado'!$BC$155:$BC$1048576,0),MATCH((CUADRO!Q$4&amp;$E700),'Hoja de Trabajo para listado'!$BC$151:$CB$151,0)),0)+IFERROR(INDEX('Hoja de Trabajo para listado'!$DE$153:$DG$274,MATCH($A700,'Hoja de Trabajo para listado'!$DE$153:$DE$1048576,0),MATCH((CUADRO!Q$4&amp;$E700),'Hoja de Trabajo para listado'!$DE$151:$DG$151,0)),0)+IFERROR(INDEX('Hoja de Trabajo para listado'!$CD$155:$DC$1048576,MATCH($A700,'Hoja de Trabajo para listado'!$CD$155:$CD$1048576,0),MATCH((CUADRO!Q$4&amp;$E700),'Hoja de Trabajo para listado'!$CD$151:$DC$151,0)),0)</f>
        <v>0</v>
      </c>
      <c r="R700" s="243">
        <f t="shared" ca="1" si="27"/>
        <v>0</v>
      </c>
      <c r="S700" s="249">
        <f ca="1">+R699+R700</f>
        <v>0</v>
      </c>
      <c r="T700" s="243">
        <f ca="1">+S700</f>
        <v>0</v>
      </c>
      <c r="U700" s="242">
        <f t="shared" si="28"/>
        <v>2</v>
      </c>
      <c r="V700" s="333" t="str">
        <f>+VLOOKUP(A700,bd_lista!$A$3:$E$592,5,FALSE)</f>
        <v>Gobiernos Autonomos Municipales</v>
      </c>
      <c r="W700" s="388"/>
      <c r="X700" s="242">
        <f>+VLOOKUP(A700,[4]Sheet1!$A$13:$D$744,4,FALSE)</f>
        <v>0</v>
      </c>
      <c r="Y700" s="242" t="e">
        <f>+VLOOKUP(X700,bd_lista!$A$3:$C$592,3,FALSE)</f>
        <v>#N/A</v>
      </c>
      <c r="Z700" s="292"/>
      <c r="AA700" s="293"/>
    </row>
    <row r="701" spans="1:27" customFormat="1" ht="15" hidden="1" customHeight="1">
      <c r="A701" s="32">
        <v>1315</v>
      </c>
      <c r="B701" s="392">
        <f>+A701</f>
        <v>1315</v>
      </c>
      <c r="C701" s="247" t="str">
        <f>+VLOOKUP(A701,bd_lista!$A$3:$C$592,3,FALSE)</f>
        <v>Gobierno Autónomo Municipal de Punata</v>
      </c>
      <c r="D701" s="389" t="str">
        <f>+C701</f>
        <v>Gobierno Autónomo Municipal de Punata</v>
      </c>
      <c r="E701" s="242" t="s">
        <v>1304</v>
      </c>
      <c r="F701" s="243">
        <f ca="1">+IFERROR(INDEX('Hoja de Trabajo para listado'!$A$155:$Z$1048576,MATCH($A701,'Hoja de Trabajo para listado'!$A$155:$A$1048576,0),MATCH((CUADRO!F$4&amp;$E701),'Hoja de Trabajo para listado'!$A$151:$Z$151,0)),0)+IFERROR(INDEX('Hoja de Trabajo para listado'!$AB$155:$BA$1048576,MATCH($A701,'Hoja de Trabajo para listado'!$AB$155:$AB$1048576,0),MATCH((CUADRO!F$4&amp;$E701),'Hoja de Trabajo para listado'!$AB$151:$BA$151,0)),0)+IFERROR(INDEX('Hoja de Trabajo para listado'!$BC$155:$CB$1048576,MATCH($A701,'Hoja de Trabajo para listado'!$BC$155:$BC$1048576,0),MATCH((CUADRO!F$4&amp;$E701),'Hoja de Trabajo para listado'!$BC$151:$CB$151,0)),0)+IFERROR(INDEX('Hoja de Trabajo para listado'!$DE$153:$DG$274,MATCH($A701,'Hoja de Trabajo para listado'!$DE$153:$DE$1048576,0),MATCH((CUADRO!F$4&amp;$E701),'Hoja de Trabajo para listado'!$DE$151:$DG$151,0)),0)+IFERROR(INDEX('Hoja de Trabajo para listado'!$CD$155:$DC$1048576,MATCH($A701,'Hoja de Trabajo para listado'!$CD$155:$CD$1048576,0),MATCH((CUADRO!F$4&amp;$E701),'Hoja de Trabajo para listado'!$CD$151:$DC$151,0)),0)</f>
        <v>0</v>
      </c>
      <c r="G701" s="243">
        <f ca="1">+IFERROR(INDEX('Hoja de Trabajo para listado'!$A$155:$Z$1048576,MATCH($A701,'Hoja de Trabajo para listado'!$A$155:$A$1048576,0),MATCH((CUADRO!G$4&amp;$E701),'Hoja de Trabajo para listado'!$A$151:$Z$151,0)),0)+IFERROR(INDEX('Hoja de Trabajo para listado'!$AB$155:$BA$1048576,MATCH($A701,'Hoja de Trabajo para listado'!$AB$155:$AB$1048576,0),MATCH((CUADRO!G$4&amp;$E701),'Hoja de Trabajo para listado'!$AB$151:$BA$151,0)),0)+IFERROR(INDEX('Hoja de Trabajo para listado'!$BC$155:$CB$1048576,MATCH($A701,'Hoja de Trabajo para listado'!$BC$155:$BC$1048576,0),MATCH((CUADRO!G$4&amp;$E701),'Hoja de Trabajo para listado'!$BC$151:$CB$151,0)),0)+IFERROR(INDEX('Hoja de Trabajo para listado'!$DE$153:$DG$274,MATCH($A701,'Hoja de Trabajo para listado'!$DE$153:$DE$1048576,0),MATCH((CUADRO!G$4&amp;$E701),'Hoja de Trabajo para listado'!$DE$151:$DG$151,0)),0)+IFERROR(INDEX('Hoja de Trabajo para listado'!$CD$155:$DC$1048576,MATCH($A701,'Hoja de Trabajo para listado'!$CD$155:$CD$1048576,0),MATCH((CUADRO!G$4&amp;$E701),'Hoja de Trabajo para listado'!$CD$151:$DC$151,0)),0)</f>
        <v>0</v>
      </c>
      <c r="H701" s="243">
        <f ca="1">+IFERROR(INDEX('Hoja de Trabajo para listado'!$A$155:$Z$1048576,MATCH($A701,'Hoja de Trabajo para listado'!$A$155:$A$1048576,0),MATCH((CUADRO!H$4&amp;$E701),'Hoja de Trabajo para listado'!$A$151:$Z$151,0)),0)+IFERROR(INDEX('Hoja de Trabajo para listado'!$AB$155:$BA$1048576,MATCH($A701,'Hoja de Trabajo para listado'!$AB$155:$AB$1048576,0),MATCH((CUADRO!H$4&amp;$E701),'Hoja de Trabajo para listado'!$AB$151:$BA$151,0)),0)+IFERROR(INDEX('Hoja de Trabajo para listado'!$BC$155:$CB$1048576,MATCH($A701,'Hoja de Trabajo para listado'!$BC$155:$BC$1048576,0),MATCH((CUADRO!H$4&amp;$E701),'Hoja de Trabajo para listado'!$BC$151:$CB$151,0)),0)+IFERROR(INDEX('Hoja de Trabajo para listado'!$DE$153:$DG$274,MATCH($A701,'Hoja de Trabajo para listado'!$DE$153:$DE$1048576,0),MATCH((CUADRO!H$4&amp;$E701),'Hoja de Trabajo para listado'!$DE$151:$DG$151,0)),0)+IFERROR(INDEX('Hoja de Trabajo para listado'!$CD$155:$DC$1048576,MATCH($A701,'Hoja de Trabajo para listado'!$CD$155:$CD$1048576,0),MATCH((CUADRO!H$4&amp;$E701),'Hoja de Trabajo para listado'!$CD$151:$DC$151,0)),0)</f>
        <v>0</v>
      </c>
      <c r="I701" s="243">
        <f ca="1">+IFERROR(INDEX('Hoja de Trabajo para listado'!$A$155:$Z$1048576,MATCH($A701,'Hoja de Trabajo para listado'!$A$155:$A$1048576,0),MATCH((CUADRO!I$4&amp;$E701),'Hoja de Trabajo para listado'!$A$151:$Z$151,0)),0)+IFERROR(INDEX('Hoja de Trabajo para listado'!$AB$155:$BA$1048576,MATCH($A701,'Hoja de Trabajo para listado'!$AB$155:$AB$1048576,0),MATCH((CUADRO!I$4&amp;$E701),'Hoja de Trabajo para listado'!$AB$151:$BA$151,0)),0)+IFERROR(INDEX('Hoja de Trabajo para listado'!$BC$155:$CB$1048576,MATCH($A701,'Hoja de Trabajo para listado'!$BC$155:$BC$1048576,0),MATCH((CUADRO!I$4&amp;$E701),'Hoja de Trabajo para listado'!$BC$151:$CB$151,0)),0)+IFERROR(INDEX('Hoja de Trabajo para listado'!$DE$153:$DG$274,MATCH($A701,'Hoja de Trabajo para listado'!$DE$153:$DE$1048576,0),MATCH((CUADRO!I$4&amp;$E701),'Hoja de Trabajo para listado'!$DE$151:$DG$151,0)),0)+IFERROR(INDEX('Hoja de Trabajo para listado'!$CD$155:$DC$1048576,MATCH($A701,'Hoja de Trabajo para listado'!$CD$155:$CD$1048576,0),MATCH((CUADRO!I$4&amp;$E701),'Hoja de Trabajo para listado'!$CD$151:$DC$151,0)),0)</f>
        <v>0</v>
      </c>
      <c r="J701" s="243">
        <f ca="1">+IFERROR(INDEX('Hoja de Trabajo para listado'!$A$155:$Z$1048576,MATCH($A701,'Hoja de Trabajo para listado'!$A$155:$A$1048576,0),MATCH((CUADRO!J$4&amp;$E701),'Hoja de Trabajo para listado'!$A$151:$Z$151,0)),0)+IFERROR(INDEX('Hoja de Trabajo para listado'!$AB$155:$BA$1048576,MATCH($A701,'Hoja de Trabajo para listado'!$AB$155:$AB$1048576,0),MATCH((CUADRO!J$4&amp;$E701),'Hoja de Trabajo para listado'!$AB$151:$BA$151,0)),0)+IFERROR(INDEX('Hoja de Trabajo para listado'!$BC$155:$CB$1048576,MATCH($A701,'Hoja de Trabajo para listado'!$BC$155:$BC$1048576,0),MATCH((CUADRO!J$4&amp;$E701),'Hoja de Trabajo para listado'!$BC$151:$CB$151,0)),0)+IFERROR(INDEX('Hoja de Trabajo para listado'!$DE$153:$DG$274,MATCH($A701,'Hoja de Trabajo para listado'!$DE$153:$DE$1048576,0),MATCH((CUADRO!J$4&amp;$E701),'Hoja de Trabajo para listado'!$DE$151:$DG$151,0)),0)+IFERROR(INDEX('Hoja de Trabajo para listado'!$CD$155:$DC$1048576,MATCH($A701,'Hoja de Trabajo para listado'!$CD$155:$CD$1048576,0),MATCH((CUADRO!J$4&amp;$E701),'Hoja de Trabajo para listado'!$CD$151:$DC$151,0)),0)</f>
        <v>0</v>
      </c>
      <c r="K701" s="243">
        <f ca="1">+IFERROR(INDEX('Hoja de Trabajo para listado'!$A$155:$Z$1048576,MATCH($A701,'Hoja de Trabajo para listado'!$A$155:$A$1048576,0),MATCH((CUADRO!K$4&amp;$E701),'Hoja de Trabajo para listado'!$A$151:$Z$151,0)),0)+IFERROR(INDEX('Hoja de Trabajo para listado'!$AB$155:$BA$1048576,MATCH($A701,'Hoja de Trabajo para listado'!$AB$155:$AB$1048576,0),MATCH((CUADRO!K$4&amp;$E701),'Hoja de Trabajo para listado'!$AB$151:$BA$151,0)),0)+IFERROR(INDEX('Hoja de Trabajo para listado'!$BC$155:$CB$1048576,MATCH($A701,'Hoja de Trabajo para listado'!$BC$155:$BC$1048576,0),MATCH((CUADRO!K$4&amp;$E701),'Hoja de Trabajo para listado'!$BC$151:$CB$151,0)),0)+IFERROR(INDEX('Hoja de Trabajo para listado'!$DE$153:$DG$274,MATCH($A701,'Hoja de Trabajo para listado'!$DE$153:$DE$1048576,0),MATCH((CUADRO!K$4&amp;$E701),'Hoja de Trabajo para listado'!$DE$151:$DG$151,0)),0)+IFERROR(INDEX('Hoja de Trabajo para listado'!$CD$155:$DC$1048576,MATCH($A701,'Hoja de Trabajo para listado'!$CD$155:$CD$1048576,0),MATCH((CUADRO!K$4&amp;$E701),'Hoja de Trabajo para listado'!$CD$151:$DC$151,0)),0)</f>
        <v>0</v>
      </c>
      <c r="L701" s="243">
        <f ca="1">+IFERROR(INDEX('Hoja de Trabajo para listado'!$A$155:$Z$1048576,MATCH($A701,'Hoja de Trabajo para listado'!$A$155:$A$1048576,0),MATCH((CUADRO!L$4&amp;$E701),'Hoja de Trabajo para listado'!$A$151:$Z$151,0)),0)+IFERROR(INDEX('Hoja de Trabajo para listado'!$AB$155:$BA$1048576,MATCH($A701,'Hoja de Trabajo para listado'!$AB$155:$AB$1048576,0),MATCH((CUADRO!L$4&amp;$E701),'Hoja de Trabajo para listado'!$AB$151:$BA$151,0)),0)+IFERROR(INDEX('Hoja de Trabajo para listado'!$BC$155:$CB$1048576,MATCH($A701,'Hoja de Trabajo para listado'!$BC$155:$BC$1048576,0),MATCH((CUADRO!L$4&amp;$E701),'Hoja de Trabajo para listado'!$BC$151:$CB$151,0)),0)+IFERROR(INDEX('Hoja de Trabajo para listado'!$DE$153:$DG$274,MATCH($A701,'Hoja de Trabajo para listado'!$DE$153:$DE$1048576,0),MATCH((CUADRO!L$4&amp;$E701),'Hoja de Trabajo para listado'!$DE$151:$DG$151,0)),0)+IFERROR(INDEX('Hoja de Trabajo para listado'!$CD$155:$DC$1048576,MATCH($A701,'Hoja de Trabajo para listado'!$CD$155:$CD$1048576,0),MATCH((CUADRO!L$4&amp;$E701),'Hoja de Trabajo para listado'!$CD$151:$DC$151,0)),0)</f>
        <v>0</v>
      </c>
      <c r="M701" s="243">
        <f ca="1">+IFERROR(INDEX('Hoja de Trabajo para listado'!$A$155:$Z$1048576,MATCH($A701,'Hoja de Trabajo para listado'!$A$155:$A$1048576,0),MATCH((CUADRO!M$4&amp;$E701),'Hoja de Trabajo para listado'!$A$151:$Z$151,0)),0)+IFERROR(INDEX('Hoja de Trabajo para listado'!$AB$155:$BA$1048576,MATCH($A701,'Hoja de Trabajo para listado'!$AB$155:$AB$1048576,0),MATCH((CUADRO!M$4&amp;$E701),'Hoja de Trabajo para listado'!$AB$151:$BA$151,0)),0)+IFERROR(INDEX('Hoja de Trabajo para listado'!$BC$155:$CB$1048576,MATCH($A701,'Hoja de Trabajo para listado'!$BC$155:$BC$1048576,0),MATCH((CUADRO!M$4&amp;$E701),'Hoja de Trabajo para listado'!$BC$151:$CB$151,0)),0)+IFERROR(INDEX('Hoja de Trabajo para listado'!$DE$153:$DG$274,MATCH($A701,'Hoja de Trabajo para listado'!$DE$153:$DE$1048576,0),MATCH((CUADRO!M$4&amp;$E701),'Hoja de Trabajo para listado'!$DE$151:$DG$151,0)),0)+IFERROR(INDEX('Hoja de Trabajo para listado'!$CD$155:$DC$1048576,MATCH($A701,'Hoja de Trabajo para listado'!$CD$155:$CD$1048576,0),MATCH((CUADRO!M$4&amp;$E701),'Hoja de Trabajo para listado'!$CD$151:$DC$151,0)),0)</f>
        <v>0</v>
      </c>
      <c r="N701" s="243">
        <f ca="1">+IFERROR(INDEX('Hoja de Trabajo para listado'!$A$155:$Z$1048576,MATCH($A701,'Hoja de Trabajo para listado'!$A$155:$A$1048576,0),MATCH((CUADRO!N$4&amp;$E701),'Hoja de Trabajo para listado'!$A$151:$Z$151,0)),0)+IFERROR(INDEX('Hoja de Trabajo para listado'!$AB$155:$BA$1048576,MATCH($A701,'Hoja de Trabajo para listado'!$AB$155:$AB$1048576,0),MATCH((CUADRO!N$4&amp;$E701),'Hoja de Trabajo para listado'!$AB$151:$BA$151,0)),0)+IFERROR(INDEX('Hoja de Trabajo para listado'!$BC$155:$CB$1048576,MATCH($A701,'Hoja de Trabajo para listado'!$BC$155:$BC$1048576,0),MATCH((CUADRO!N$4&amp;$E701),'Hoja de Trabajo para listado'!$BC$151:$CB$151,0)),0)+IFERROR(INDEX('Hoja de Trabajo para listado'!$DE$153:$DG$274,MATCH($A701,'Hoja de Trabajo para listado'!$DE$153:$DE$1048576,0),MATCH((CUADRO!N$4&amp;$E701),'Hoja de Trabajo para listado'!$DE$151:$DG$151,0)),0)+IFERROR(INDEX('Hoja de Trabajo para listado'!$CD$155:$DC$1048576,MATCH($A701,'Hoja de Trabajo para listado'!$CD$155:$CD$1048576,0),MATCH((CUADRO!N$4&amp;$E701),'Hoja de Trabajo para listado'!$CD$151:$DC$151,0)),0)</f>
        <v>0</v>
      </c>
      <c r="O701" s="243">
        <f ca="1">+IFERROR(INDEX('Hoja de Trabajo para listado'!$A$155:$Z$1048576,MATCH($A701,'Hoja de Trabajo para listado'!$A$155:$A$1048576,0),MATCH((CUADRO!O$4&amp;$E701),'Hoja de Trabajo para listado'!$A$151:$Z$151,0)),0)+IFERROR(INDEX('Hoja de Trabajo para listado'!$AB$155:$BA$1048576,MATCH($A701,'Hoja de Trabajo para listado'!$AB$155:$AB$1048576,0),MATCH((CUADRO!O$4&amp;$E701),'Hoja de Trabajo para listado'!$AB$151:$BA$151,0)),0)+IFERROR(INDEX('Hoja de Trabajo para listado'!$BC$155:$CB$1048576,MATCH($A701,'Hoja de Trabajo para listado'!$BC$155:$BC$1048576,0),MATCH((CUADRO!O$4&amp;$E701),'Hoja de Trabajo para listado'!$BC$151:$CB$151,0)),0)+IFERROR(INDEX('Hoja de Trabajo para listado'!$DE$153:$DG$274,MATCH($A701,'Hoja de Trabajo para listado'!$DE$153:$DE$1048576,0),MATCH((CUADRO!O$4&amp;$E701),'Hoja de Trabajo para listado'!$DE$151:$DG$151,0)),0)+IFERROR(INDEX('Hoja de Trabajo para listado'!$CD$155:$DC$1048576,MATCH($A701,'Hoja de Trabajo para listado'!$CD$155:$CD$1048576,0),MATCH((CUADRO!O$4&amp;$E701),'Hoja de Trabajo para listado'!$CD$151:$DC$151,0)),0)</f>
        <v>0</v>
      </c>
      <c r="P701" s="243">
        <f ca="1">+IFERROR(INDEX('Hoja de Trabajo para listado'!$A$155:$Z$1048576,MATCH($A701,'Hoja de Trabajo para listado'!$A$155:$A$1048576,0),MATCH((CUADRO!P$4&amp;$E701),'Hoja de Trabajo para listado'!$A$151:$Z$151,0)),0)+IFERROR(INDEX('Hoja de Trabajo para listado'!$AB$155:$BA$1048576,MATCH($A701,'Hoja de Trabajo para listado'!$AB$155:$AB$1048576,0),MATCH((CUADRO!P$4&amp;$E701),'Hoja de Trabajo para listado'!$AB$151:$BA$151,0)),0)+IFERROR(INDEX('Hoja de Trabajo para listado'!$BC$155:$CB$1048576,MATCH($A701,'Hoja de Trabajo para listado'!$BC$155:$BC$1048576,0),MATCH((CUADRO!P$4&amp;$E701),'Hoja de Trabajo para listado'!$BC$151:$CB$151,0)),0)+IFERROR(INDEX('Hoja de Trabajo para listado'!$DE$153:$DG$274,MATCH($A701,'Hoja de Trabajo para listado'!$DE$153:$DE$1048576,0),MATCH((CUADRO!P$4&amp;$E701),'Hoja de Trabajo para listado'!$DE$151:$DG$151,0)),0)+IFERROR(INDEX('Hoja de Trabajo para listado'!$CD$155:$DC$1048576,MATCH($A701,'Hoja de Trabajo para listado'!$CD$155:$CD$1048576,0),MATCH((CUADRO!P$4&amp;$E701),'Hoja de Trabajo para listado'!$CD$151:$DC$151,0)),0)</f>
        <v>0</v>
      </c>
      <c r="Q701" s="243">
        <f ca="1">+IFERROR(INDEX('Hoja de Trabajo para listado'!$A$155:$Z$1048576,MATCH($A701,'Hoja de Trabajo para listado'!$A$155:$A$1048576,0),MATCH((CUADRO!Q$4&amp;$E701),'Hoja de Trabajo para listado'!$A$151:$Z$151,0)),0)+IFERROR(INDEX('Hoja de Trabajo para listado'!$AB$155:$BA$1048576,MATCH($A701,'Hoja de Trabajo para listado'!$AB$155:$AB$1048576,0),MATCH((CUADRO!Q$4&amp;$E701),'Hoja de Trabajo para listado'!$AB$151:$BA$151,0)),0)+IFERROR(INDEX('Hoja de Trabajo para listado'!$BC$155:$CB$1048576,MATCH($A701,'Hoja de Trabajo para listado'!$BC$155:$BC$1048576,0),MATCH((CUADRO!Q$4&amp;$E701),'Hoja de Trabajo para listado'!$BC$151:$CB$151,0)),0)+IFERROR(INDEX('Hoja de Trabajo para listado'!$DE$153:$DG$274,MATCH($A701,'Hoja de Trabajo para listado'!$DE$153:$DE$1048576,0),MATCH((CUADRO!Q$4&amp;$E701),'Hoja de Trabajo para listado'!$DE$151:$DG$151,0)),0)+IFERROR(INDEX('Hoja de Trabajo para listado'!$CD$155:$DC$1048576,MATCH($A701,'Hoja de Trabajo para listado'!$CD$155:$CD$1048576,0),MATCH((CUADRO!Q$4&amp;$E701),'Hoja de Trabajo para listado'!$CD$151:$DC$151,0)),0)</f>
        <v>0</v>
      </c>
      <c r="R701" s="243">
        <f t="shared" ca="1" si="27"/>
        <v>0</v>
      </c>
      <c r="S701" s="249"/>
      <c r="T701" s="243">
        <f ca="1">+T702</f>
        <v>0</v>
      </c>
      <c r="U701" s="242">
        <f t="shared" si="28"/>
        <v>1</v>
      </c>
      <c r="V701" s="333" t="str">
        <f>+VLOOKUP(A701,bd_lista!$A$3:$E$592,5,FALSE)</f>
        <v>Gobiernos Autonomos Municipales</v>
      </c>
      <c r="W701" s="387" t="str">
        <f>+V701</f>
        <v>Gobiernos Autonomos Municipales</v>
      </c>
      <c r="X701" s="242">
        <f>+VLOOKUP(A701,[4]Sheet1!$A$13:$D$744,4,FALSE)</f>
        <v>0</v>
      </c>
      <c r="Y701" s="242" t="e">
        <f>+VLOOKUP(X701,bd_lista!$A$3:$C$592,3,FALSE)</f>
        <v>#N/A</v>
      </c>
      <c r="Z701" s="294">
        <f>+X701</f>
        <v>0</v>
      </c>
      <c r="AA701" s="295" t="e">
        <f>+Y701</f>
        <v>#N/A</v>
      </c>
    </row>
    <row r="702" spans="1:27" customFormat="1" ht="15" hidden="1" customHeight="1">
      <c r="A702" s="32">
        <v>1315</v>
      </c>
      <c r="B702" s="393"/>
      <c r="C702" s="247" t="str">
        <f>+VLOOKUP(A702,bd_lista!$A$3:$C$592,3,FALSE)</f>
        <v>Gobierno Autónomo Municipal de Punata</v>
      </c>
      <c r="D702" s="390"/>
      <c r="E702" s="244" t="s">
        <v>1305</v>
      </c>
      <c r="F702" s="243">
        <f ca="1">+IFERROR(INDEX('Hoja de Trabajo para listado'!$A$155:$Z$1048576,MATCH($A702,'Hoja de Trabajo para listado'!$A$155:$A$1048576,0),MATCH((CUADRO!F$4&amp;$E702),'Hoja de Trabajo para listado'!$A$151:$Z$151,0)),0)+IFERROR(INDEX('Hoja de Trabajo para listado'!$AB$155:$BA$1048576,MATCH($A702,'Hoja de Trabajo para listado'!$AB$155:$AB$1048576,0),MATCH((CUADRO!F$4&amp;$E702),'Hoja de Trabajo para listado'!$AB$151:$BA$151,0)),0)+IFERROR(INDEX('Hoja de Trabajo para listado'!$BC$155:$CB$1048576,MATCH($A702,'Hoja de Trabajo para listado'!$BC$155:$BC$1048576,0),MATCH((CUADRO!F$4&amp;$E702),'Hoja de Trabajo para listado'!$BC$151:$CB$151,0)),0)+IFERROR(INDEX('Hoja de Trabajo para listado'!$DE$153:$DG$274,MATCH($A702,'Hoja de Trabajo para listado'!$DE$153:$DE$1048576,0),MATCH((CUADRO!F$4&amp;$E702),'Hoja de Trabajo para listado'!$DE$151:$DG$151,0)),0)+IFERROR(INDEX('Hoja de Trabajo para listado'!$CD$155:$DC$1048576,MATCH($A702,'Hoja de Trabajo para listado'!$CD$155:$CD$1048576,0),MATCH((CUADRO!F$4&amp;$E702),'Hoja de Trabajo para listado'!$CD$151:$DC$151,0)),0)</f>
        <v>0</v>
      </c>
      <c r="G702" s="243">
        <f ca="1">+IFERROR(INDEX('Hoja de Trabajo para listado'!$A$155:$Z$1048576,MATCH($A702,'Hoja de Trabajo para listado'!$A$155:$A$1048576,0),MATCH((CUADRO!G$4&amp;$E702),'Hoja de Trabajo para listado'!$A$151:$Z$151,0)),0)+IFERROR(INDEX('Hoja de Trabajo para listado'!$AB$155:$BA$1048576,MATCH($A702,'Hoja de Trabajo para listado'!$AB$155:$AB$1048576,0),MATCH((CUADRO!G$4&amp;$E702),'Hoja de Trabajo para listado'!$AB$151:$BA$151,0)),0)+IFERROR(INDEX('Hoja de Trabajo para listado'!$BC$155:$CB$1048576,MATCH($A702,'Hoja de Trabajo para listado'!$BC$155:$BC$1048576,0),MATCH((CUADRO!G$4&amp;$E702),'Hoja de Trabajo para listado'!$BC$151:$CB$151,0)),0)+IFERROR(INDEX('Hoja de Trabajo para listado'!$DE$153:$DG$274,MATCH($A702,'Hoja de Trabajo para listado'!$DE$153:$DE$1048576,0),MATCH((CUADRO!G$4&amp;$E702),'Hoja de Trabajo para listado'!$DE$151:$DG$151,0)),0)+IFERROR(INDEX('Hoja de Trabajo para listado'!$CD$155:$DC$1048576,MATCH($A702,'Hoja de Trabajo para listado'!$CD$155:$CD$1048576,0),MATCH((CUADRO!G$4&amp;$E702),'Hoja de Trabajo para listado'!$CD$151:$DC$151,0)),0)</f>
        <v>0</v>
      </c>
      <c r="H702" s="243">
        <f ca="1">+IFERROR(INDEX('Hoja de Trabajo para listado'!$A$155:$Z$1048576,MATCH($A702,'Hoja de Trabajo para listado'!$A$155:$A$1048576,0),MATCH((CUADRO!H$4&amp;$E702),'Hoja de Trabajo para listado'!$A$151:$Z$151,0)),0)+IFERROR(INDEX('Hoja de Trabajo para listado'!$AB$155:$BA$1048576,MATCH($A702,'Hoja de Trabajo para listado'!$AB$155:$AB$1048576,0),MATCH((CUADRO!H$4&amp;$E702),'Hoja de Trabajo para listado'!$AB$151:$BA$151,0)),0)+IFERROR(INDEX('Hoja de Trabajo para listado'!$BC$155:$CB$1048576,MATCH($A702,'Hoja de Trabajo para listado'!$BC$155:$BC$1048576,0),MATCH((CUADRO!H$4&amp;$E702),'Hoja de Trabajo para listado'!$BC$151:$CB$151,0)),0)+IFERROR(INDEX('Hoja de Trabajo para listado'!$DE$153:$DG$274,MATCH($A702,'Hoja de Trabajo para listado'!$DE$153:$DE$1048576,0),MATCH((CUADRO!H$4&amp;$E702),'Hoja de Trabajo para listado'!$DE$151:$DG$151,0)),0)+IFERROR(INDEX('Hoja de Trabajo para listado'!$CD$155:$DC$1048576,MATCH($A702,'Hoja de Trabajo para listado'!$CD$155:$CD$1048576,0),MATCH((CUADRO!H$4&amp;$E702),'Hoja de Trabajo para listado'!$CD$151:$DC$151,0)),0)</f>
        <v>0</v>
      </c>
      <c r="I702" s="243">
        <f ca="1">+IFERROR(INDEX('Hoja de Trabajo para listado'!$A$155:$Z$1048576,MATCH($A702,'Hoja de Trabajo para listado'!$A$155:$A$1048576,0),MATCH((CUADRO!I$4&amp;$E702),'Hoja de Trabajo para listado'!$A$151:$Z$151,0)),0)+IFERROR(INDEX('Hoja de Trabajo para listado'!$AB$155:$BA$1048576,MATCH($A702,'Hoja de Trabajo para listado'!$AB$155:$AB$1048576,0),MATCH((CUADRO!I$4&amp;$E702),'Hoja de Trabajo para listado'!$AB$151:$BA$151,0)),0)+IFERROR(INDEX('Hoja de Trabajo para listado'!$BC$155:$CB$1048576,MATCH($A702,'Hoja de Trabajo para listado'!$BC$155:$BC$1048576,0),MATCH((CUADRO!I$4&amp;$E702),'Hoja de Trabajo para listado'!$BC$151:$CB$151,0)),0)+IFERROR(INDEX('Hoja de Trabajo para listado'!$DE$153:$DG$274,MATCH($A702,'Hoja de Trabajo para listado'!$DE$153:$DE$1048576,0),MATCH((CUADRO!I$4&amp;$E702),'Hoja de Trabajo para listado'!$DE$151:$DG$151,0)),0)+IFERROR(INDEX('Hoja de Trabajo para listado'!$CD$155:$DC$1048576,MATCH($A702,'Hoja de Trabajo para listado'!$CD$155:$CD$1048576,0),MATCH((CUADRO!I$4&amp;$E702),'Hoja de Trabajo para listado'!$CD$151:$DC$151,0)),0)</f>
        <v>0</v>
      </c>
      <c r="J702" s="243">
        <f ca="1">+IFERROR(INDEX('Hoja de Trabajo para listado'!$A$155:$Z$1048576,MATCH($A702,'Hoja de Trabajo para listado'!$A$155:$A$1048576,0),MATCH((CUADRO!J$4&amp;$E702),'Hoja de Trabajo para listado'!$A$151:$Z$151,0)),0)+IFERROR(INDEX('Hoja de Trabajo para listado'!$AB$155:$BA$1048576,MATCH($A702,'Hoja de Trabajo para listado'!$AB$155:$AB$1048576,0),MATCH((CUADRO!J$4&amp;$E702),'Hoja de Trabajo para listado'!$AB$151:$BA$151,0)),0)+IFERROR(INDEX('Hoja de Trabajo para listado'!$BC$155:$CB$1048576,MATCH($A702,'Hoja de Trabajo para listado'!$BC$155:$BC$1048576,0),MATCH((CUADRO!J$4&amp;$E702),'Hoja de Trabajo para listado'!$BC$151:$CB$151,0)),0)+IFERROR(INDEX('Hoja de Trabajo para listado'!$DE$153:$DG$274,MATCH($A702,'Hoja de Trabajo para listado'!$DE$153:$DE$1048576,0),MATCH((CUADRO!J$4&amp;$E702),'Hoja de Trabajo para listado'!$DE$151:$DG$151,0)),0)+IFERROR(INDEX('Hoja de Trabajo para listado'!$CD$155:$DC$1048576,MATCH($A702,'Hoja de Trabajo para listado'!$CD$155:$CD$1048576,0),MATCH((CUADRO!J$4&amp;$E702),'Hoja de Trabajo para listado'!$CD$151:$DC$151,0)),0)</f>
        <v>0</v>
      </c>
      <c r="K702" s="243">
        <f ca="1">+IFERROR(INDEX('Hoja de Trabajo para listado'!$A$155:$Z$1048576,MATCH($A702,'Hoja de Trabajo para listado'!$A$155:$A$1048576,0),MATCH((CUADRO!K$4&amp;$E702),'Hoja de Trabajo para listado'!$A$151:$Z$151,0)),0)+IFERROR(INDEX('Hoja de Trabajo para listado'!$AB$155:$BA$1048576,MATCH($A702,'Hoja de Trabajo para listado'!$AB$155:$AB$1048576,0),MATCH((CUADRO!K$4&amp;$E702),'Hoja de Trabajo para listado'!$AB$151:$BA$151,0)),0)+IFERROR(INDEX('Hoja de Trabajo para listado'!$BC$155:$CB$1048576,MATCH($A702,'Hoja de Trabajo para listado'!$BC$155:$BC$1048576,0),MATCH((CUADRO!K$4&amp;$E702),'Hoja de Trabajo para listado'!$BC$151:$CB$151,0)),0)+IFERROR(INDEX('Hoja de Trabajo para listado'!$DE$153:$DG$274,MATCH($A702,'Hoja de Trabajo para listado'!$DE$153:$DE$1048576,0),MATCH((CUADRO!K$4&amp;$E702),'Hoja de Trabajo para listado'!$DE$151:$DG$151,0)),0)+IFERROR(INDEX('Hoja de Trabajo para listado'!$CD$155:$DC$1048576,MATCH($A702,'Hoja de Trabajo para listado'!$CD$155:$CD$1048576,0),MATCH((CUADRO!K$4&amp;$E702),'Hoja de Trabajo para listado'!$CD$151:$DC$151,0)),0)</f>
        <v>0</v>
      </c>
      <c r="L702" s="243">
        <f ca="1">+IFERROR(INDEX('Hoja de Trabajo para listado'!$A$155:$Z$1048576,MATCH($A702,'Hoja de Trabajo para listado'!$A$155:$A$1048576,0),MATCH((CUADRO!L$4&amp;$E702),'Hoja de Trabajo para listado'!$A$151:$Z$151,0)),0)+IFERROR(INDEX('Hoja de Trabajo para listado'!$AB$155:$BA$1048576,MATCH($A702,'Hoja de Trabajo para listado'!$AB$155:$AB$1048576,0),MATCH((CUADRO!L$4&amp;$E702),'Hoja de Trabajo para listado'!$AB$151:$BA$151,0)),0)+IFERROR(INDEX('Hoja de Trabajo para listado'!$BC$155:$CB$1048576,MATCH($A702,'Hoja de Trabajo para listado'!$BC$155:$BC$1048576,0),MATCH((CUADRO!L$4&amp;$E702),'Hoja de Trabajo para listado'!$BC$151:$CB$151,0)),0)+IFERROR(INDEX('Hoja de Trabajo para listado'!$DE$153:$DG$274,MATCH($A702,'Hoja de Trabajo para listado'!$DE$153:$DE$1048576,0),MATCH((CUADRO!L$4&amp;$E702),'Hoja de Trabajo para listado'!$DE$151:$DG$151,0)),0)+IFERROR(INDEX('Hoja de Trabajo para listado'!$CD$155:$DC$1048576,MATCH($A702,'Hoja de Trabajo para listado'!$CD$155:$CD$1048576,0),MATCH((CUADRO!L$4&amp;$E702),'Hoja de Trabajo para listado'!$CD$151:$DC$151,0)),0)</f>
        <v>0</v>
      </c>
      <c r="M702" s="243">
        <f ca="1">+IFERROR(INDEX('Hoja de Trabajo para listado'!$A$155:$Z$1048576,MATCH($A702,'Hoja de Trabajo para listado'!$A$155:$A$1048576,0),MATCH((CUADRO!M$4&amp;$E702),'Hoja de Trabajo para listado'!$A$151:$Z$151,0)),0)+IFERROR(INDEX('Hoja de Trabajo para listado'!$AB$155:$BA$1048576,MATCH($A702,'Hoja de Trabajo para listado'!$AB$155:$AB$1048576,0),MATCH((CUADRO!M$4&amp;$E702),'Hoja de Trabajo para listado'!$AB$151:$BA$151,0)),0)+IFERROR(INDEX('Hoja de Trabajo para listado'!$BC$155:$CB$1048576,MATCH($A702,'Hoja de Trabajo para listado'!$BC$155:$BC$1048576,0),MATCH((CUADRO!M$4&amp;$E702),'Hoja de Trabajo para listado'!$BC$151:$CB$151,0)),0)+IFERROR(INDEX('Hoja de Trabajo para listado'!$DE$153:$DG$274,MATCH($A702,'Hoja de Trabajo para listado'!$DE$153:$DE$1048576,0),MATCH((CUADRO!M$4&amp;$E702),'Hoja de Trabajo para listado'!$DE$151:$DG$151,0)),0)+IFERROR(INDEX('Hoja de Trabajo para listado'!$CD$155:$DC$1048576,MATCH($A702,'Hoja de Trabajo para listado'!$CD$155:$CD$1048576,0),MATCH((CUADRO!M$4&amp;$E702),'Hoja de Trabajo para listado'!$CD$151:$DC$151,0)),0)</f>
        <v>0</v>
      </c>
      <c r="N702" s="243">
        <f ca="1">+IFERROR(INDEX('Hoja de Trabajo para listado'!$A$155:$Z$1048576,MATCH($A702,'Hoja de Trabajo para listado'!$A$155:$A$1048576,0),MATCH((CUADRO!N$4&amp;$E702),'Hoja de Trabajo para listado'!$A$151:$Z$151,0)),0)+IFERROR(INDEX('Hoja de Trabajo para listado'!$AB$155:$BA$1048576,MATCH($A702,'Hoja de Trabajo para listado'!$AB$155:$AB$1048576,0),MATCH((CUADRO!N$4&amp;$E702),'Hoja de Trabajo para listado'!$AB$151:$BA$151,0)),0)+IFERROR(INDEX('Hoja de Trabajo para listado'!$BC$155:$CB$1048576,MATCH($A702,'Hoja de Trabajo para listado'!$BC$155:$BC$1048576,0),MATCH((CUADRO!N$4&amp;$E702),'Hoja de Trabajo para listado'!$BC$151:$CB$151,0)),0)+IFERROR(INDEX('Hoja de Trabajo para listado'!$DE$153:$DG$274,MATCH($A702,'Hoja de Trabajo para listado'!$DE$153:$DE$1048576,0),MATCH((CUADRO!N$4&amp;$E702),'Hoja de Trabajo para listado'!$DE$151:$DG$151,0)),0)+IFERROR(INDEX('Hoja de Trabajo para listado'!$CD$155:$DC$1048576,MATCH($A702,'Hoja de Trabajo para listado'!$CD$155:$CD$1048576,0),MATCH((CUADRO!N$4&amp;$E702),'Hoja de Trabajo para listado'!$CD$151:$DC$151,0)),0)</f>
        <v>0</v>
      </c>
      <c r="O702" s="243">
        <f ca="1">+IFERROR(INDEX('Hoja de Trabajo para listado'!$A$155:$Z$1048576,MATCH($A702,'Hoja de Trabajo para listado'!$A$155:$A$1048576,0),MATCH((CUADRO!O$4&amp;$E702),'Hoja de Trabajo para listado'!$A$151:$Z$151,0)),0)+IFERROR(INDEX('Hoja de Trabajo para listado'!$AB$155:$BA$1048576,MATCH($A702,'Hoja de Trabajo para listado'!$AB$155:$AB$1048576,0),MATCH((CUADRO!O$4&amp;$E702),'Hoja de Trabajo para listado'!$AB$151:$BA$151,0)),0)+IFERROR(INDEX('Hoja de Trabajo para listado'!$BC$155:$CB$1048576,MATCH($A702,'Hoja de Trabajo para listado'!$BC$155:$BC$1048576,0),MATCH((CUADRO!O$4&amp;$E702),'Hoja de Trabajo para listado'!$BC$151:$CB$151,0)),0)+IFERROR(INDEX('Hoja de Trabajo para listado'!$DE$153:$DG$274,MATCH($A702,'Hoja de Trabajo para listado'!$DE$153:$DE$1048576,0),MATCH((CUADRO!O$4&amp;$E702),'Hoja de Trabajo para listado'!$DE$151:$DG$151,0)),0)+IFERROR(INDEX('Hoja de Trabajo para listado'!$CD$155:$DC$1048576,MATCH($A702,'Hoja de Trabajo para listado'!$CD$155:$CD$1048576,0),MATCH((CUADRO!O$4&amp;$E702),'Hoja de Trabajo para listado'!$CD$151:$DC$151,0)),0)</f>
        <v>0</v>
      </c>
      <c r="P702" s="243">
        <f ca="1">+IFERROR(INDEX('Hoja de Trabajo para listado'!$A$155:$Z$1048576,MATCH($A702,'Hoja de Trabajo para listado'!$A$155:$A$1048576,0),MATCH((CUADRO!P$4&amp;$E702),'Hoja de Trabajo para listado'!$A$151:$Z$151,0)),0)+IFERROR(INDEX('Hoja de Trabajo para listado'!$AB$155:$BA$1048576,MATCH($A702,'Hoja de Trabajo para listado'!$AB$155:$AB$1048576,0),MATCH((CUADRO!P$4&amp;$E702),'Hoja de Trabajo para listado'!$AB$151:$BA$151,0)),0)+IFERROR(INDEX('Hoja de Trabajo para listado'!$BC$155:$CB$1048576,MATCH($A702,'Hoja de Trabajo para listado'!$BC$155:$BC$1048576,0),MATCH((CUADRO!P$4&amp;$E702),'Hoja de Trabajo para listado'!$BC$151:$CB$151,0)),0)+IFERROR(INDEX('Hoja de Trabajo para listado'!$DE$153:$DG$274,MATCH($A702,'Hoja de Trabajo para listado'!$DE$153:$DE$1048576,0),MATCH((CUADRO!P$4&amp;$E702),'Hoja de Trabajo para listado'!$DE$151:$DG$151,0)),0)+IFERROR(INDEX('Hoja de Trabajo para listado'!$CD$155:$DC$1048576,MATCH($A702,'Hoja de Trabajo para listado'!$CD$155:$CD$1048576,0),MATCH((CUADRO!P$4&amp;$E702),'Hoja de Trabajo para listado'!$CD$151:$DC$151,0)),0)</f>
        <v>0</v>
      </c>
      <c r="Q702" s="243">
        <f ca="1">+IFERROR(INDEX('Hoja de Trabajo para listado'!$A$155:$Z$1048576,MATCH($A702,'Hoja de Trabajo para listado'!$A$155:$A$1048576,0),MATCH((CUADRO!Q$4&amp;$E702),'Hoja de Trabajo para listado'!$A$151:$Z$151,0)),0)+IFERROR(INDEX('Hoja de Trabajo para listado'!$AB$155:$BA$1048576,MATCH($A702,'Hoja de Trabajo para listado'!$AB$155:$AB$1048576,0),MATCH((CUADRO!Q$4&amp;$E702),'Hoja de Trabajo para listado'!$AB$151:$BA$151,0)),0)+IFERROR(INDEX('Hoja de Trabajo para listado'!$BC$155:$CB$1048576,MATCH($A702,'Hoja de Trabajo para listado'!$BC$155:$BC$1048576,0),MATCH((CUADRO!Q$4&amp;$E702),'Hoja de Trabajo para listado'!$BC$151:$CB$151,0)),0)+IFERROR(INDEX('Hoja de Trabajo para listado'!$DE$153:$DG$274,MATCH($A702,'Hoja de Trabajo para listado'!$DE$153:$DE$1048576,0),MATCH((CUADRO!Q$4&amp;$E702),'Hoja de Trabajo para listado'!$DE$151:$DG$151,0)),0)+IFERROR(INDEX('Hoja de Trabajo para listado'!$CD$155:$DC$1048576,MATCH($A702,'Hoja de Trabajo para listado'!$CD$155:$CD$1048576,0),MATCH((CUADRO!Q$4&amp;$E702),'Hoja de Trabajo para listado'!$CD$151:$DC$151,0)),0)</f>
        <v>0</v>
      </c>
      <c r="R702" s="243">
        <f t="shared" ca="1" si="27"/>
        <v>0</v>
      </c>
      <c r="S702" s="249">
        <f ca="1">+R701+R702</f>
        <v>0</v>
      </c>
      <c r="T702" s="243">
        <f ca="1">+S702</f>
        <v>0</v>
      </c>
      <c r="U702" s="242">
        <f t="shared" si="28"/>
        <v>2</v>
      </c>
      <c r="V702" s="333" t="str">
        <f>+VLOOKUP(A702,bd_lista!$A$3:$E$592,5,FALSE)</f>
        <v>Gobiernos Autonomos Municipales</v>
      </c>
      <c r="W702" s="388"/>
      <c r="X702" s="242">
        <f>+VLOOKUP(A702,[4]Sheet1!$A$13:$D$744,4,FALSE)</f>
        <v>0</v>
      </c>
      <c r="Y702" s="242" t="e">
        <f>+VLOOKUP(X702,bd_lista!$A$3:$C$592,3,FALSE)</f>
        <v>#N/A</v>
      </c>
      <c r="Z702" s="292"/>
      <c r="AA702" s="293"/>
    </row>
    <row r="703" spans="1:27" customFormat="1" ht="15" hidden="1" customHeight="1">
      <c r="A703" s="32">
        <v>1316</v>
      </c>
      <c r="B703" s="392">
        <f>+A703</f>
        <v>1316</v>
      </c>
      <c r="C703" s="247" t="str">
        <f>+VLOOKUP(A703,bd_lista!$A$3:$C$592,3,FALSE)</f>
        <v>Gobierno Autónomo Municipal de Villa Rivero</v>
      </c>
      <c r="D703" s="389" t="str">
        <f>+C703</f>
        <v>Gobierno Autónomo Municipal de Villa Rivero</v>
      </c>
      <c r="E703" s="242" t="s">
        <v>1304</v>
      </c>
      <c r="F703" s="243">
        <f ca="1">+IFERROR(INDEX('Hoja de Trabajo para listado'!$A$155:$Z$1048576,MATCH($A703,'Hoja de Trabajo para listado'!$A$155:$A$1048576,0),MATCH((CUADRO!F$4&amp;$E703),'Hoja de Trabajo para listado'!$A$151:$Z$151,0)),0)+IFERROR(INDEX('Hoja de Trabajo para listado'!$AB$155:$BA$1048576,MATCH($A703,'Hoja de Trabajo para listado'!$AB$155:$AB$1048576,0),MATCH((CUADRO!F$4&amp;$E703),'Hoja de Trabajo para listado'!$AB$151:$BA$151,0)),0)+IFERROR(INDEX('Hoja de Trabajo para listado'!$BC$155:$CB$1048576,MATCH($A703,'Hoja de Trabajo para listado'!$BC$155:$BC$1048576,0),MATCH((CUADRO!F$4&amp;$E703),'Hoja de Trabajo para listado'!$BC$151:$CB$151,0)),0)+IFERROR(INDEX('Hoja de Trabajo para listado'!$DE$153:$DG$274,MATCH($A703,'Hoja de Trabajo para listado'!$DE$153:$DE$1048576,0),MATCH((CUADRO!F$4&amp;$E703),'Hoja de Trabajo para listado'!$DE$151:$DG$151,0)),0)+IFERROR(INDEX('Hoja de Trabajo para listado'!$CD$155:$DC$1048576,MATCH($A703,'Hoja de Trabajo para listado'!$CD$155:$CD$1048576,0),MATCH((CUADRO!F$4&amp;$E703),'Hoja de Trabajo para listado'!$CD$151:$DC$151,0)),0)</f>
        <v>0</v>
      </c>
      <c r="G703" s="243">
        <f ca="1">+IFERROR(INDEX('Hoja de Trabajo para listado'!$A$155:$Z$1048576,MATCH($A703,'Hoja de Trabajo para listado'!$A$155:$A$1048576,0),MATCH((CUADRO!G$4&amp;$E703),'Hoja de Trabajo para listado'!$A$151:$Z$151,0)),0)+IFERROR(INDEX('Hoja de Trabajo para listado'!$AB$155:$BA$1048576,MATCH($A703,'Hoja de Trabajo para listado'!$AB$155:$AB$1048576,0),MATCH((CUADRO!G$4&amp;$E703),'Hoja de Trabajo para listado'!$AB$151:$BA$151,0)),0)+IFERROR(INDEX('Hoja de Trabajo para listado'!$BC$155:$CB$1048576,MATCH($A703,'Hoja de Trabajo para listado'!$BC$155:$BC$1048576,0),MATCH((CUADRO!G$4&amp;$E703),'Hoja de Trabajo para listado'!$BC$151:$CB$151,0)),0)+IFERROR(INDEX('Hoja de Trabajo para listado'!$DE$153:$DG$274,MATCH($A703,'Hoja de Trabajo para listado'!$DE$153:$DE$1048576,0),MATCH((CUADRO!G$4&amp;$E703),'Hoja de Trabajo para listado'!$DE$151:$DG$151,0)),0)+IFERROR(INDEX('Hoja de Trabajo para listado'!$CD$155:$DC$1048576,MATCH($A703,'Hoja de Trabajo para listado'!$CD$155:$CD$1048576,0),MATCH((CUADRO!G$4&amp;$E703),'Hoja de Trabajo para listado'!$CD$151:$DC$151,0)),0)</f>
        <v>0</v>
      </c>
      <c r="H703" s="243">
        <f ca="1">+IFERROR(INDEX('Hoja de Trabajo para listado'!$A$155:$Z$1048576,MATCH($A703,'Hoja de Trabajo para listado'!$A$155:$A$1048576,0),MATCH((CUADRO!H$4&amp;$E703),'Hoja de Trabajo para listado'!$A$151:$Z$151,0)),0)+IFERROR(INDEX('Hoja de Trabajo para listado'!$AB$155:$BA$1048576,MATCH($A703,'Hoja de Trabajo para listado'!$AB$155:$AB$1048576,0),MATCH((CUADRO!H$4&amp;$E703),'Hoja de Trabajo para listado'!$AB$151:$BA$151,0)),0)+IFERROR(INDEX('Hoja de Trabajo para listado'!$BC$155:$CB$1048576,MATCH($A703,'Hoja de Trabajo para listado'!$BC$155:$BC$1048576,0),MATCH((CUADRO!H$4&amp;$E703),'Hoja de Trabajo para listado'!$BC$151:$CB$151,0)),0)+IFERROR(INDEX('Hoja de Trabajo para listado'!$DE$153:$DG$274,MATCH($A703,'Hoja de Trabajo para listado'!$DE$153:$DE$1048576,0),MATCH((CUADRO!H$4&amp;$E703),'Hoja de Trabajo para listado'!$DE$151:$DG$151,0)),0)+IFERROR(INDEX('Hoja de Trabajo para listado'!$CD$155:$DC$1048576,MATCH($A703,'Hoja de Trabajo para listado'!$CD$155:$CD$1048576,0),MATCH((CUADRO!H$4&amp;$E703),'Hoja de Trabajo para listado'!$CD$151:$DC$151,0)),0)</f>
        <v>0</v>
      </c>
      <c r="I703" s="243">
        <f ca="1">+IFERROR(INDEX('Hoja de Trabajo para listado'!$A$155:$Z$1048576,MATCH($A703,'Hoja de Trabajo para listado'!$A$155:$A$1048576,0),MATCH((CUADRO!I$4&amp;$E703),'Hoja de Trabajo para listado'!$A$151:$Z$151,0)),0)+IFERROR(INDEX('Hoja de Trabajo para listado'!$AB$155:$BA$1048576,MATCH($A703,'Hoja de Trabajo para listado'!$AB$155:$AB$1048576,0),MATCH((CUADRO!I$4&amp;$E703),'Hoja de Trabajo para listado'!$AB$151:$BA$151,0)),0)+IFERROR(INDEX('Hoja de Trabajo para listado'!$BC$155:$CB$1048576,MATCH($A703,'Hoja de Trabajo para listado'!$BC$155:$BC$1048576,0),MATCH((CUADRO!I$4&amp;$E703),'Hoja de Trabajo para listado'!$BC$151:$CB$151,0)),0)+IFERROR(INDEX('Hoja de Trabajo para listado'!$DE$153:$DG$274,MATCH($A703,'Hoja de Trabajo para listado'!$DE$153:$DE$1048576,0),MATCH((CUADRO!I$4&amp;$E703),'Hoja de Trabajo para listado'!$DE$151:$DG$151,0)),0)+IFERROR(INDEX('Hoja de Trabajo para listado'!$CD$155:$DC$1048576,MATCH($A703,'Hoja de Trabajo para listado'!$CD$155:$CD$1048576,0),MATCH((CUADRO!I$4&amp;$E703),'Hoja de Trabajo para listado'!$CD$151:$DC$151,0)),0)</f>
        <v>0</v>
      </c>
      <c r="J703" s="243">
        <f ca="1">+IFERROR(INDEX('Hoja de Trabajo para listado'!$A$155:$Z$1048576,MATCH($A703,'Hoja de Trabajo para listado'!$A$155:$A$1048576,0),MATCH((CUADRO!J$4&amp;$E703),'Hoja de Trabajo para listado'!$A$151:$Z$151,0)),0)+IFERROR(INDEX('Hoja de Trabajo para listado'!$AB$155:$BA$1048576,MATCH($A703,'Hoja de Trabajo para listado'!$AB$155:$AB$1048576,0),MATCH((CUADRO!J$4&amp;$E703),'Hoja de Trabajo para listado'!$AB$151:$BA$151,0)),0)+IFERROR(INDEX('Hoja de Trabajo para listado'!$BC$155:$CB$1048576,MATCH($A703,'Hoja de Trabajo para listado'!$BC$155:$BC$1048576,0),MATCH((CUADRO!J$4&amp;$E703),'Hoja de Trabajo para listado'!$BC$151:$CB$151,0)),0)+IFERROR(INDEX('Hoja de Trabajo para listado'!$DE$153:$DG$274,MATCH($A703,'Hoja de Trabajo para listado'!$DE$153:$DE$1048576,0),MATCH((CUADRO!J$4&amp;$E703),'Hoja de Trabajo para listado'!$DE$151:$DG$151,0)),0)+IFERROR(INDEX('Hoja de Trabajo para listado'!$CD$155:$DC$1048576,MATCH($A703,'Hoja de Trabajo para listado'!$CD$155:$CD$1048576,0),MATCH((CUADRO!J$4&amp;$E703),'Hoja de Trabajo para listado'!$CD$151:$DC$151,0)),0)</f>
        <v>0</v>
      </c>
      <c r="K703" s="243">
        <f ca="1">+IFERROR(INDEX('Hoja de Trabajo para listado'!$A$155:$Z$1048576,MATCH($A703,'Hoja de Trabajo para listado'!$A$155:$A$1048576,0),MATCH((CUADRO!K$4&amp;$E703),'Hoja de Trabajo para listado'!$A$151:$Z$151,0)),0)+IFERROR(INDEX('Hoja de Trabajo para listado'!$AB$155:$BA$1048576,MATCH($A703,'Hoja de Trabajo para listado'!$AB$155:$AB$1048576,0),MATCH((CUADRO!K$4&amp;$E703),'Hoja de Trabajo para listado'!$AB$151:$BA$151,0)),0)+IFERROR(INDEX('Hoja de Trabajo para listado'!$BC$155:$CB$1048576,MATCH($A703,'Hoja de Trabajo para listado'!$BC$155:$BC$1048576,0),MATCH((CUADRO!K$4&amp;$E703),'Hoja de Trabajo para listado'!$BC$151:$CB$151,0)),0)+IFERROR(INDEX('Hoja de Trabajo para listado'!$DE$153:$DG$274,MATCH($A703,'Hoja de Trabajo para listado'!$DE$153:$DE$1048576,0),MATCH((CUADRO!K$4&amp;$E703),'Hoja de Trabajo para listado'!$DE$151:$DG$151,0)),0)+IFERROR(INDEX('Hoja de Trabajo para listado'!$CD$155:$DC$1048576,MATCH($A703,'Hoja de Trabajo para listado'!$CD$155:$CD$1048576,0),MATCH((CUADRO!K$4&amp;$E703),'Hoja de Trabajo para listado'!$CD$151:$DC$151,0)),0)</f>
        <v>0</v>
      </c>
      <c r="L703" s="243">
        <f ca="1">+IFERROR(INDEX('Hoja de Trabajo para listado'!$A$155:$Z$1048576,MATCH($A703,'Hoja de Trabajo para listado'!$A$155:$A$1048576,0),MATCH((CUADRO!L$4&amp;$E703),'Hoja de Trabajo para listado'!$A$151:$Z$151,0)),0)+IFERROR(INDEX('Hoja de Trabajo para listado'!$AB$155:$BA$1048576,MATCH($A703,'Hoja de Trabajo para listado'!$AB$155:$AB$1048576,0),MATCH((CUADRO!L$4&amp;$E703),'Hoja de Trabajo para listado'!$AB$151:$BA$151,0)),0)+IFERROR(INDEX('Hoja de Trabajo para listado'!$BC$155:$CB$1048576,MATCH($A703,'Hoja de Trabajo para listado'!$BC$155:$BC$1048576,0),MATCH((CUADRO!L$4&amp;$E703),'Hoja de Trabajo para listado'!$BC$151:$CB$151,0)),0)+IFERROR(INDEX('Hoja de Trabajo para listado'!$DE$153:$DG$274,MATCH($A703,'Hoja de Trabajo para listado'!$DE$153:$DE$1048576,0),MATCH((CUADRO!L$4&amp;$E703),'Hoja de Trabajo para listado'!$DE$151:$DG$151,0)),0)+IFERROR(INDEX('Hoja de Trabajo para listado'!$CD$155:$DC$1048576,MATCH($A703,'Hoja de Trabajo para listado'!$CD$155:$CD$1048576,0),MATCH((CUADRO!L$4&amp;$E703),'Hoja de Trabajo para listado'!$CD$151:$DC$151,0)),0)</f>
        <v>0</v>
      </c>
      <c r="M703" s="243">
        <f ca="1">+IFERROR(INDEX('Hoja de Trabajo para listado'!$A$155:$Z$1048576,MATCH($A703,'Hoja de Trabajo para listado'!$A$155:$A$1048576,0),MATCH((CUADRO!M$4&amp;$E703),'Hoja de Trabajo para listado'!$A$151:$Z$151,0)),0)+IFERROR(INDEX('Hoja de Trabajo para listado'!$AB$155:$BA$1048576,MATCH($A703,'Hoja de Trabajo para listado'!$AB$155:$AB$1048576,0),MATCH((CUADRO!M$4&amp;$E703),'Hoja de Trabajo para listado'!$AB$151:$BA$151,0)),0)+IFERROR(INDEX('Hoja de Trabajo para listado'!$BC$155:$CB$1048576,MATCH($A703,'Hoja de Trabajo para listado'!$BC$155:$BC$1048576,0),MATCH((CUADRO!M$4&amp;$E703),'Hoja de Trabajo para listado'!$BC$151:$CB$151,0)),0)+IFERROR(INDEX('Hoja de Trabajo para listado'!$DE$153:$DG$274,MATCH($A703,'Hoja de Trabajo para listado'!$DE$153:$DE$1048576,0),MATCH((CUADRO!M$4&amp;$E703),'Hoja de Trabajo para listado'!$DE$151:$DG$151,0)),0)+IFERROR(INDEX('Hoja de Trabajo para listado'!$CD$155:$DC$1048576,MATCH($A703,'Hoja de Trabajo para listado'!$CD$155:$CD$1048576,0),MATCH((CUADRO!M$4&amp;$E703),'Hoja de Trabajo para listado'!$CD$151:$DC$151,0)),0)</f>
        <v>0</v>
      </c>
      <c r="N703" s="243">
        <f ca="1">+IFERROR(INDEX('Hoja de Trabajo para listado'!$A$155:$Z$1048576,MATCH($A703,'Hoja de Trabajo para listado'!$A$155:$A$1048576,0),MATCH((CUADRO!N$4&amp;$E703),'Hoja de Trabajo para listado'!$A$151:$Z$151,0)),0)+IFERROR(INDEX('Hoja de Trabajo para listado'!$AB$155:$BA$1048576,MATCH($A703,'Hoja de Trabajo para listado'!$AB$155:$AB$1048576,0),MATCH((CUADRO!N$4&amp;$E703),'Hoja de Trabajo para listado'!$AB$151:$BA$151,0)),0)+IFERROR(INDEX('Hoja de Trabajo para listado'!$BC$155:$CB$1048576,MATCH($A703,'Hoja de Trabajo para listado'!$BC$155:$BC$1048576,0),MATCH((CUADRO!N$4&amp;$E703),'Hoja de Trabajo para listado'!$BC$151:$CB$151,0)),0)+IFERROR(INDEX('Hoja de Trabajo para listado'!$DE$153:$DG$274,MATCH($A703,'Hoja de Trabajo para listado'!$DE$153:$DE$1048576,0),MATCH((CUADRO!N$4&amp;$E703),'Hoja de Trabajo para listado'!$DE$151:$DG$151,0)),0)+IFERROR(INDEX('Hoja de Trabajo para listado'!$CD$155:$DC$1048576,MATCH($A703,'Hoja de Trabajo para listado'!$CD$155:$CD$1048576,0),MATCH((CUADRO!N$4&amp;$E703),'Hoja de Trabajo para listado'!$CD$151:$DC$151,0)),0)</f>
        <v>0</v>
      </c>
      <c r="O703" s="243">
        <f ca="1">+IFERROR(INDEX('Hoja de Trabajo para listado'!$A$155:$Z$1048576,MATCH($A703,'Hoja de Trabajo para listado'!$A$155:$A$1048576,0),MATCH((CUADRO!O$4&amp;$E703),'Hoja de Trabajo para listado'!$A$151:$Z$151,0)),0)+IFERROR(INDEX('Hoja de Trabajo para listado'!$AB$155:$BA$1048576,MATCH($A703,'Hoja de Trabajo para listado'!$AB$155:$AB$1048576,0),MATCH((CUADRO!O$4&amp;$E703),'Hoja de Trabajo para listado'!$AB$151:$BA$151,0)),0)+IFERROR(INDEX('Hoja de Trabajo para listado'!$BC$155:$CB$1048576,MATCH($A703,'Hoja de Trabajo para listado'!$BC$155:$BC$1048576,0),MATCH((CUADRO!O$4&amp;$E703),'Hoja de Trabajo para listado'!$BC$151:$CB$151,0)),0)+IFERROR(INDEX('Hoja de Trabajo para listado'!$DE$153:$DG$274,MATCH($A703,'Hoja de Trabajo para listado'!$DE$153:$DE$1048576,0),MATCH((CUADRO!O$4&amp;$E703),'Hoja de Trabajo para listado'!$DE$151:$DG$151,0)),0)+IFERROR(INDEX('Hoja de Trabajo para listado'!$CD$155:$DC$1048576,MATCH($A703,'Hoja de Trabajo para listado'!$CD$155:$CD$1048576,0),MATCH((CUADRO!O$4&amp;$E703),'Hoja de Trabajo para listado'!$CD$151:$DC$151,0)),0)</f>
        <v>0</v>
      </c>
      <c r="P703" s="243">
        <f ca="1">+IFERROR(INDEX('Hoja de Trabajo para listado'!$A$155:$Z$1048576,MATCH($A703,'Hoja de Trabajo para listado'!$A$155:$A$1048576,0),MATCH((CUADRO!P$4&amp;$E703),'Hoja de Trabajo para listado'!$A$151:$Z$151,0)),0)+IFERROR(INDEX('Hoja de Trabajo para listado'!$AB$155:$BA$1048576,MATCH($A703,'Hoja de Trabajo para listado'!$AB$155:$AB$1048576,0),MATCH((CUADRO!P$4&amp;$E703),'Hoja de Trabajo para listado'!$AB$151:$BA$151,0)),0)+IFERROR(INDEX('Hoja de Trabajo para listado'!$BC$155:$CB$1048576,MATCH($A703,'Hoja de Trabajo para listado'!$BC$155:$BC$1048576,0),MATCH((CUADRO!P$4&amp;$E703),'Hoja de Trabajo para listado'!$BC$151:$CB$151,0)),0)+IFERROR(INDEX('Hoja de Trabajo para listado'!$DE$153:$DG$274,MATCH($A703,'Hoja de Trabajo para listado'!$DE$153:$DE$1048576,0),MATCH((CUADRO!P$4&amp;$E703),'Hoja de Trabajo para listado'!$DE$151:$DG$151,0)),0)+IFERROR(INDEX('Hoja de Trabajo para listado'!$CD$155:$DC$1048576,MATCH($A703,'Hoja de Trabajo para listado'!$CD$155:$CD$1048576,0),MATCH((CUADRO!P$4&amp;$E703),'Hoja de Trabajo para listado'!$CD$151:$DC$151,0)),0)</f>
        <v>0</v>
      </c>
      <c r="Q703" s="243">
        <f ca="1">+IFERROR(INDEX('Hoja de Trabajo para listado'!$A$155:$Z$1048576,MATCH($A703,'Hoja de Trabajo para listado'!$A$155:$A$1048576,0),MATCH((CUADRO!Q$4&amp;$E703),'Hoja de Trabajo para listado'!$A$151:$Z$151,0)),0)+IFERROR(INDEX('Hoja de Trabajo para listado'!$AB$155:$BA$1048576,MATCH($A703,'Hoja de Trabajo para listado'!$AB$155:$AB$1048576,0),MATCH((CUADRO!Q$4&amp;$E703),'Hoja de Trabajo para listado'!$AB$151:$BA$151,0)),0)+IFERROR(INDEX('Hoja de Trabajo para listado'!$BC$155:$CB$1048576,MATCH($A703,'Hoja de Trabajo para listado'!$BC$155:$BC$1048576,0),MATCH((CUADRO!Q$4&amp;$E703),'Hoja de Trabajo para listado'!$BC$151:$CB$151,0)),0)+IFERROR(INDEX('Hoja de Trabajo para listado'!$DE$153:$DG$274,MATCH($A703,'Hoja de Trabajo para listado'!$DE$153:$DE$1048576,0),MATCH((CUADRO!Q$4&amp;$E703),'Hoja de Trabajo para listado'!$DE$151:$DG$151,0)),0)+IFERROR(INDEX('Hoja de Trabajo para listado'!$CD$155:$DC$1048576,MATCH($A703,'Hoja de Trabajo para listado'!$CD$155:$CD$1048576,0),MATCH((CUADRO!Q$4&amp;$E703),'Hoja de Trabajo para listado'!$CD$151:$DC$151,0)),0)</f>
        <v>0</v>
      </c>
      <c r="R703" s="243">
        <f t="shared" ca="1" si="27"/>
        <v>0</v>
      </c>
      <c r="S703" s="249"/>
      <c r="T703" s="243">
        <f ca="1">+T704</f>
        <v>0</v>
      </c>
      <c r="U703" s="242">
        <f t="shared" si="28"/>
        <v>1</v>
      </c>
      <c r="V703" s="333" t="str">
        <f>+VLOOKUP(A703,bd_lista!$A$3:$E$592,5,FALSE)</f>
        <v>Gobiernos Autonomos Municipales</v>
      </c>
      <c r="W703" s="387" t="str">
        <f>+V703</f>
        <v>Gobiernos Autonomos Municipales</v>
      </c>
      <c r="X703" s="242">
        <f>+VLOOKUP(A703,[4]Sheet1!$A$13:$D$744,4,FALSE)</f>
        <v>0</v>
      </c>
      <c r="Y703" s="242" t="e">
        <f>+VLOOKUP(X703,bd_lista!$A$3:$C$592,3,FALSE)</f>
        <v>#N/A</v>
      </c>
      <c r="Z703" s="294">
        <f>+X703</f>
        <v>0</v>
      </c>
      <c r="AA703" s="295" t="e">
        <f>+Y703</f>
        <v>#N/A</v>
      </c>
    </row>
    <row r="704" spans="1:27" customFormat="1" ht="15" hidden="1" customHeight="1">
      <c r="A704" s="32">
        <v>1316</v>
      </c>
      <c r="B704" s="393"/>
      <c r="C704" s="247" t="str">
        <f>+VLOOKUP(A704,bd_lista!$A$3:$C$592,3,FALSE)</f>
        <v>Gobierno Autónomo Municipal de Villa Rivero</v>
      </c>
      <c r="D704" s="390"/>
      <c r="E704" s="244" t="s">
        <v>1305</v>
      </c>
      <c r="F704" s="243">
        <f ca="1">+IFERROR(INDEX('Hoja de Trabajo para listado'!$A$155:$Z$1048576,MATCH($A704,'Hoja de Trabajo para listado'!$A$155:$A$1048576,0),MATCH((CUADRO!F$4&amp;$E704),'Hoja de Trabajo para listado'!$A$151:$Z$151,0)),0)+IFERROR(INDEX('Hoja de Trabajo para listado'!$AB$155:$BA$1048576,MATCH($A704,'Hoja de Trabajo para listado'!$AB$155:$AB$1048576,0),MATCH((CUADRO!F$4&amp;$E704),'Hoja de Trabajo para listado'!$AB$151:$BA$151,0)),0)+IFERROR(INDEX('Hoja de Trabajo para listado'!$BC$155:$CB$1048576,MATCH($A704,'Hoja de Trabajo para listado'!$BC$155:$BC$1048576,0),MATCH((CUADRO!F$4&amp;$E704),'Hoja de Trabajo para listado'!$BC$151:$CB$151,0)),0)+IFERROR(INDEX('Hoja de Trabajo para listado'!$DE$153:$DG$274,MATCH($A704,'Hoja de Trabajo para listado'!$DE$153:$DE$1048576,0),MATCH((CUADRO!F$4&amp;$E704),'Hoja de Trabajo para listado'!$DE$151:$DG$151,0)),0)+IFERROR(INDEX('Hoja de Trabajo para listado'!$CD$155:$DC$1048576,MATCH($A704,'Hoja de Trabajo para listado'!$CD$155:$CD$1048576,0),MATCH((CUADRO!F$4&amp;$E704),'Hoja de Trabajo para listado'!$CD$151:$DC$151,0)),0)</f>
        <v>0</v>
      </c>
      <c r="G704" s="243">
        <f ca="1">+IFERROR(INDEX('Hoja de Trabajo para listado'!$A$155:$Z$1048576,MATCH($A704,'Hoja de Trabajo para listado'!$A$155:$A$1048576,0),MATCH((CUADRO!G$4&amp;$E704),'Hoja de Trabajo para listado'!$A$151:$Z$151,0)),0)+IFERROR(INDEX('Hoja de Trabajo para listado'!$AB$155:$BA$1048576,MATCH($A704,'Hoja de Trabajo para listado'!$AB$155:$AB$1048576,0),MATCH((CUADRO!G$4&amp;$E704),'Hoja de Trabajo para listado'!$AB$151:$BA$151,0)),0)+IFERROR(INDEX('Hoja de Trabajo para listado'!$BC$155:$CB$1048576,MATCH($A704,'Hoja de Trabajo para listado'!$BC$155:$BC$1048576,0),MATCH((CUADRO!G$4&amp;$E704),'Hoja de Trabajo para listado'!$BC$151:$CB$151,0)),0)+IFERROR(INDEX('Hoja de Trabajo para listado'!$DE$153:$DG$274,MATCH($A704,'Hoja de Trabajo para listado'!$DE$153:$DE$1048576,0),MATCH((CUADRO!G$4&amp;$E704),'Hoja de Trabajo para listado'!$DE$151:$DG$151,0)),0)+IFERROR(INDEX('Hoja de Trabajo para listado'!$CD$155:$DC$1048576,MATCH($A704,'Hoja de Trabajo para listado'!$CD$155:$CD$1048576,0),MATCH((CUADRO!G$4&amp;$E704),'Hoja de Trabajo para listado'!$CD$151:$DC$151,0)),0)</f>
        <v>0</v>
      </c>
      <c r="H704" s="243">
        <f ca="1">+IFERROR(INDEX('Hoja de Trabajo para listado'!$A$155:$Z$1048576,MATCH($A704,'Hoja de Trabajo para listado'!$A$155:$A$1048576,0),MATCH((CUADRO!H$4&amp;$E704),'Hoja de Trabajo para listado'!$A$151:$Z$151,0)),0)+IFERROR(INDEX('Hoja de Trabajo para listado'!$AB$155:$BA$1048576,MATCH($A704,'Hoja de Trabajo para listado'!$AB$155:$AB$1048576,0),MATCH((CUADRO!H$4&amp;$E704),'Hoja de Trabajo para listado'!$AB$151:$BA$151,0)),0)+IFERROR(INDEX('Hoja de Trabajo para listado'!$BC$155:$CB$1048576,MATCH($A704,'Hoja de Trabajo para listado'!$BC$155:$BC$1048576,0),MATCH((CUADRO!H$4&amp;$E704),'Hoja de Trabajo para listado'!$BC$151:$CB$151,0)),0)+IFERROR(INDEX('Hoja de Trabajo para listado'!$DE$153:$DG$274,MATCH($A704,'Hoja de Trabajo para listado'!$DE$153:$DE$1048576,0),MATCH((CUADRO!H$4&amp;$E704),'Hoja de Trabajo para listado'!$DE$151:$DG$151,0)),0)+IFERROR(INDEX('Hoja de Trabajo para listado'!$CD$155:$DC$1048576,MATCH($A704,'Hoja de Trabajo para listado'!$CD$155:$CD$1048576,0),MATCH((CUADRO!H$4&amp;$E704),'Hoja de Trabajo para listado'!$CD$151:$DC$151,0)),0)</f>
        <v>0</v>
      </c>
      <c r="I704" s="243">
        <f ca="1">+IFERROR(INDEX('Hoja de Trabajo para listado'!$A$155:$Z$1048576,MATCH($A704,'Hoja de Trabajo para listado'!$A$155:$A$1048576,0),MATCH((CUADRO!I$4&amp;$E704),'Hoja de Trabajo para listado'!$A$151:$Z$151,0)),0)+IFERROR(INDEX('Hoja de Trabajo para listado'!$AB$155:$BA$1048576,MATCH($A704,'Hoja de Trabajo para listado'!$AB$155:$AB$1048576,0),MATCH((CUADRO!I$4&amp;$E704),'Hoja de Trabajo para listado'!$AB$151:$BA$151,0)),0)+IFERROR(INDEX('Hoja de Trabajo para listado'!$BC$155:$CB$1048576,MATCH($A704,'Hoja de Trabajo para listado'!$BC$155:$BC$1048576,0),MATCH((CUADRO!I$4&amp;$E704),'Hoja de Trabajo para listado'!$BC$151:$CB$151,0)),0)+IFERROR(INDEX('Hoja de Trabajo para listado'!$DE$153:$DG$274,MATCH($A704,'Hoja de Trabajo para listado'!$DE$153:$DE$1048576,0),MATCH((CUADRO!I$4&amp;$E704),'Hoja de Trabajo para listado'!$DE$151:$DG$151,0)),0)+IFERROR(INDEX('Hoja de Trabajo para listado'!$CD$155:$DC$1048576,MATCH($A704,'Hoja de Trabajo para listado'!$CD$155:$CD$1048576,0),MATCH((CUADRO!I$4&amp;$E704),'Hoja de Trabajo para listado'!$CD$151:$DC$151,0)),0)</f>
        <v>0</v>
      </c>
      <c r="J704" s="243">
        <f ca="1">+IFERROR(INDEX('Hoja de Trabajo para listado'!$A$155:$Z$1048576,MATCH($A704,'Hoja de Trabajo para listado'!$A$155:$A$1048576,0),MATCH((CUADRO!J$4&amp;$E704),'Hoja de Trabajo para listado'!$A$151:$Z$151,0)),0)+IFERROR(INDEX('Hoja de Trabajo para listado'!$AB$155:$BA$1048576,MATCH($A704,'Hoja de Trabajo para listado'!$AB$155:$AB$1048576,0),MATCH((CUADRO!J$4&amp;$E704),'Hoja de Trabajo para listado'!$AB$151:$BA$151,0)),0)+IFERROR(INDEX('Hoja de Trabajo para listado'!$BC$155:$CB$1048576,MATCH($A704,'Hoja de Trabajo para listado'!$BC$155:$BC$1048576,0),MATCH((CUADRO!J$4&amp;$E704),'Hoja de Trabajo para listado'!$BC$151:$CB$151,0)),0)+IFERROR(INDEX('Hoja de Trabajo para listado'!$DE$153:$DG$274,MATCH($A704,'Hoja de Trabajo para listado'!$DE$153:$DE$1048576,0),MATCH((CUADRO!J$4&amp;$E704),'Hoja de Trabajo para listado'!$DE$151:$DG$151,0)),0)+IFERROR(INDEX('Hoja de Trabajo para listado'!$CD$155:$DC$1048576,MATCH($A704,'Hoja de Trabajo para listado'!$CD$155:$CD$1048576,0),MATCH((CUADRO!J$4&amp;$E704),'Hoja de Trabajo para listado'!$CD$151:$DC$151,0)),0)</f>
        <v>0</v>
      </c>
      <c r="K704" s="243">
        <f ca="1">+IFERROR(INDEX('Hoja de Trabajo para listado'!$A$155:$Z$1048576,MATCH($A704,'Hoja de Trabajo para listado'!$A$155:$A$1048576,0),MATCH((CUADRO!K$4&amp;$E704),'Hoja de Trabajo para listado'!$A$151:$Z$151,0)),0)+IFERROR(INDEX('Hoja de Trabajo para listado'!$AB$155:$BA$1048576,MATCH($A704,'Hoja de Trabajo para listado'!$AB$155:$AB$1048576,0),MATCH((CUADRO!K$4&amp;$E704),'Hoja de Trabajo para listado'!$AB$151:$BA$151,0)),0)+IFERROR(INDEX('Hoja de Trabajo para listado'!$BC$155:$CB$1048576,MATCH($A704,'Hoja de Trabajo para listado'!$BC$155:$BC$1048576,0),MATCH((CUADRO!K$4&amp;$E704),'Hoja de Trabajo para listado'!$BC$151:$CB$151,0)),0)+IFERROR(INDEX('Hoja de Trabajo para listado'!$DE$153:$DG$274,MATCH($A704,'Hoja de Trabajo para listado'!$DE$153:$DE$1048576,0),MATCH((CUADRO!K$4&amp;$E704),'Hoja de Trabajo para listado'!$DE$151:$DG$151,0)),0)+IFERROR(INDEX('Hoja de Trabajo para listado'!$CD$155:$DC$1048576,MATCH($A704,'Hoja de Trabajo para listado'!$CD$155:$CD$1048576,0),MATCH((CUADRO!K$4&amp;$E704),'Hoja de Trabajo para listado'!$CD$151:$DC$151,0)),0)</f>
        <v>0</v>
      </c>
      <c r="L704" s="243">
        <f ca="1">+IFERROR(INDEX('Hoja de Trabajo para listado'!$A$155:$Z$1048576,MATCH($A704,'Hoja de Trabajo para listado'!$A$155:$A$1048576,0),MATCH((CUADRO!L$4&amp;$E704),'Hoja de Trabajo para listado'!$A$151:$Z$151,0)),0)+IFERROR(INDEX('Hoja de Trabajo para listado'!$AB$155:$BA$1048576,MATCH($A704,'Hoja de Trabajo para listado'!$AB$155:$AB$1048576,0),MATCH((CUADRO!L$4&amp;$E704),'Hoja de Trabajo para listado'!$AB$151:$BA$151,0)),0)+IFERROR(INDEX('Hoja de Trabajo para listado'!$BC$155:$CB$1048576,MATCH($A704,'Hoja de Trabajo para listado'!$BC$155:$BC$1048576,0),MATCH((CUADRO!L$4&amp;$E704),'Hoja de Trabajo para listado'!$BC$151:$CB$151,0)),0)+IFERROR(INDEX('Hoja de Trabajo para listado'!$DE$153:$DG$274,MATCH($A704,'Hoja de Trabajo para listado'!$DE$153:$DE$1048576,0),MATCH((CUADRO!L$4&amp;$E704),'Hoja de Trabajo para listado'!$DE$151:$DG$151,0)),0)+IFERROR(INDEX('Hoja de Trabajo para listado'!$CD$155:$DC$1048576,MATCH($A704,'Hoja de Trabajo para listado'!$CD$155:$CD$1048576,0),MATCH((CUADRO!L$4&amp;$E704),'Hoja de Trabajo para listado'!$CD$151:$DC$151,0)),0)</f>
        <v>0</v>
      </c>
      <c r="M704" s="243">
        <f ca="1">+IFERROR(INDEX('Hoja de Trabajo para listado'!$A$155:$Z$1048576,MATCH($A704,'Hoja de Trabajo para listado'!$A$155:$A$1048576,0),MATCH((CUADRO!M$4&amp;$E704),'Hoja de Trabajo para listado'!$A$151:$Z$151,0)),0)+IFERROR(INDEX('Hoja de Trabajo para listado'!$AB$155:$BA$1048576,MATCH($A704,'Hoja de Trabajo para listado'!$AB$155:$AB$1048576,0),MATCH((CUADRO!M$4&amp;$E704),'Hoja de Trabajo para listado'!$AB$151:$BA$151,0)),0)+IFERROR(INDEX('Hoja de Trabajo para listado'!$BC$155:$CB$1048576,MATCH($A704,'Hoja de Trabajo para listado'!$BC$155:$BC$1048576,0),MATCH((CUADRO!M$4&amp;$E704),'Hoja de Trabajo para listado'!$BC$151:$CB$151,0)),0)+IFERROR(INDEX('Hoja de Trabajo para listado'!$DE$153:$DG$274,MATCH($A704,'Hoja de Trabajo para listado'!$DE$153:$DE$1048576,0),MATCH((CUADRO!M$4&amp;$E704),'Hoja de Trabajo para listado'!$DE$151:$DG$151,0)),0)+IFERROR(INDEX('Hoja de Trabajo para listado'!$CD$155:$DC$1048576,MATCH($A704,'Hoja de Trabajo para listado'!$CD$155:$CD$1048576,0),MATCH((CUADRO!M$4&amp;$E704),'Hoja de Trabajo para listado'!$CD$151:$DC$151,0)),0)</f>
        <v>0</v>
      </c>
      <c r="N704" s="243">
        <f ca="1">+IFERROR(INDEX('Hoja de Trabajo para listado'!$A$155:$Z$1048576,MATCH($A704,'Hoja de Trabajo para listado'!$A$155:$A$1048576,0),MATCH((CUADRO!N$4&amp;$E704),'Hoja de Trabajo para listado'!$A$151:$Z$151,0)),0)+IFERROR(INDEX('Hoja de Trabajo para listado'!$AB$155:$BA$1048576,MATCH($A704,'Hoja de Trabajo para listado'!$AB$155:$AB$1048576,0),MATCH((CUADRO!N$4&amp;$E704),'Hoja de Trabajo para listado'!$AB$151:$BA$151,0)),0)+IFERROR(INDEX('Hoja de Trabajo para listado'!$BC$155:$CB$1048576,MATCH($A704,'Hoja de Trabajo para listado'!$BC$155:$BC$1048576,0),MATCH((CUADRO!N$4&amp;$E704),'Hoja de Trabajo para listado'!$BC$151:$CB$151,0)),0)+IFERROR(INDEX('Hoja de Trabajo para listado'!$DE$153:$DG$274,MATCH($A704,'Hoja de Trabajo para listado'!$DE$153:$DE$1048576,0),MATCH((CUADRO!N$4&amp;$E704),'Hoja de Trabajo para listado'!$DE$151:$DG$151,0)),0)+IFERROR(INDEX('Hoja de Trabajo para listado'!$CD$155:$DC$1048576,MATCH($A704,'Hoja de Trabajo para listado'!$CD$155:$CD$1048576,0),MATCH((CUADRO!N$4&amp;$E704),'Hoja de Trabajo para listado'!$CD$151:$DC$151,0)),0)</f>
        <v>0</v>
      </c>
      <c r="O704" s="243">
        <f ca="1">+IFERROR(INDEX('Hoja de Trabajo para listado'!$A$155:$Z$1048576,MATCH($A704,'Hoja de Trabajo para listado'!$A$155:$A$1048576,0),MATCH((CUADRO!O$4&amp;$E704),'Hoja de Trabajo para listado'!$A$151:$Z$151,0)),0)+IFERROR(INDEX('Hoja de Trabajo para listado'!$AB$155:$BA$1048576,MATCH($A704,'Hoja de Trabajo para listado'!$AB$155:$AB$1048576,0),MATCH((CUADRO!O$4&amp;$E704),'Hoja de Trabajo para listado'!$AB$151:$BA$151,0)),0)+IFERROR(INDEX('Hoja de Trabajo para listado'!$BC$155:$CB$1048576,MATCH($A704,'Hoja de Trabajo para listado'!$BC$155:$BC$1048576,0),MATCH((CUADRO!O$4&amp;$E704),'Hoja de Trabajo para listado'!$BC$151:$CB$151,0)),0)+IFERROR(INDEX('Hoja de Trabajo para listado'!$DE$153:$DG$274,MATCH($A704,'Hoja de Trabajo para listado'!$DE$153:$DE$1048576,0),MATCH((CUADRO!O$4&amp;$E704),'Hoja de Trabajo para listado'!$DE$151:$DG$151,0)),0)+IFERROR(INDEX('Hoja de Trabajo para listado'!$CD$155:$DC$1048576,MATCH($A704,'Hoja de Trabajo para listado'!$CD$155:$CD$1048576,0),MATCH((CUADRO!O$4&amp;$E704),'Hoja de Trabajo para listado'!$CD$151:$DC$151,0)),0)</f>
        <v>0</v>
      </c>
      <c r="P704" s="243">
        <f ca="1">+IFERROR(INDEX('Hoja de Trabajo para listado'!$A$155:$Z$1048576,MATCH($A704,'Hoja de Trabajo para listado'!$A$155:$A$1048576,0),MATCH((CUADRO!P$4&amp;$E704),'Hoja de Trabajo para listado'!$A$151:$Z$151,0)),0)+IFERROR(INDEX('Hoja de Trabajo para listado'!$AB$155:$BA$1048576,MATCH($A704,'Hoja de Trabajo para listado'!$AB$155:$AB$1048576,0),MATCH((CUADRO!P$4&amp;$E704),'Hoja de Trabajo para listado'!$AB$151:$BA$151,0)),0)+IFERROR(INDEX('Hoja de Trabajo para listado'!$BC$155:$CB$1048576,MATCH($A704,'Hoja de Trabajo para listado'!$BC$155:$BC$1048576,0),MATCH((CUADRO!P$4&amp;$E704),'Hoja de Trabajo para listado'!$BC$151:$CB$151,0)),0)+IFERROR(INDEX('Hoja de Trabajo para listado'!$DE$153:$DG$274,MATCH($A704,'Hoja de Trabajo para listado'!$DE$153:$DE$1048576,0),MATCH((CUADRO!P$4&amp;$E704),'Hoja de Trabajo para listado'!$DE$151:$DG$151,0)),0)+IFERROR(INDEX('Hoja de Trabajo para listado'!$CD$155:$DC$1048576,MATCH($A704,'Hoja de Trabajo para listado'!$CD$155:$CD$1048576,0),MATCH((CUADRO!P$4&amp;$E704),'Hoja de Trabajo para listado'!$CD$151:$DC$151,0)),0)</f>
        <v>0</v>
      </c>
      <c r="Q704" s="243">
        <f ca="1">+IFERROR(INDEX('Hoja de Trabajo para listado'!$A$155:$Z$1048576,MATCH($A704,'Hoja de Trabajo para listado'!$A$155:$A$1048576,0),MATCH((CUADRO!Q$4&amp;$E704),'Hoja de Trabajo para listado'!$A$151:$Z$151,0)),0)+IFERROR(INDEX('Hoja de Trabajo para listado'!$AB$155:$BA$1048576,MATCH($A704,'Hoja de Trabajo para listado'!$AB$155:$AB$1048576,0),MATCH((CUADRO!Q$4&amp;$E704),'Hoja de Trabajo para listado'!$AB$151:$BA$151,0)),0)+IFERROR(INDEX('Hoja de Trabajo para listado'!$BC$155:$CB$1048576,MATCH($A704,'Hoja de Trabajo para listado'!$BC$155:$BC$1048576,0),MATCH((CUADRO!Q$4&amp;$E704),'Hoja de Trabajo para listado'!$BC$151:$CB$151,0)),0)+IFERROR(INDEX('Hoja de Trabajo para listado'!$DE$153:$DG$274,MATCH($A704,'Hoja de Trabajo para listado'!$DE$153:$DE$1048576,0),MATCH((CUADRO!Q$4&amp;$E704),'Hoja de Trabajo para listado'!$DE$151:$DG$151,0)),0)+IFERROR(INDEX('Hoja de Trabajo para listado'!$CD$155:$DC$1048576,MATCH($A704,'Hoja de Trabajo para listado'!$CD$155:$CD$1048576,0),MATCH((CUADRO!Q$4&amp;$E704),'Hoja de Trabajo para listado'!$CD$151:$DC$151,0)),0)</f>
        <v>0</v>
      </c>
      <c r="R704" s="243">
        <f t="shared" ca="1" si="27"/>
        <v>0</v>
      </c>
      <c r="S704" s="249">
        <f ca="1">+R703+R704</f>
        <v>0</v>
      </c>
      <c r="T704" s="243">
        <f ca="1">+S704</f>
        <v>0</v>
      </c>
      <c r="U704" s="242">
        <f t="shared" si="28"/>
        <v>2</v>
      </c>
      <c r="V704" s="333" t="str">
        <f>+VLOOKUP(A704,bd_lista!$A$3:$E$592,5,FALSE)</f>
        <v>Gobiernos Autonomos Municipales</v>
      </c>
      <c r="W704" s="388"/>
      <c r="X704" s="242">
        <f>+VLOOKUP(A704,[4]Sheet1!$A$13:$D$744,4,FALSE)</f>
        <v>0</v>
      </c>
      <c r="Y704" s="242" t="e">
        <f>+VLOOKUP(X704,bd_lista!$A$3:$C$592,3,FALSE)</f>
        <v>#N/A</v>
      </c>
      <c r="Z704" s="292"/>
      <c r="AA704" s="293"/>
    </row>
    <row r="705" spans="1:27" customFormat="1" ht="15" hidden="1" customHeight="1">
      <c r="A705" s="32">
        <v>1317</v>
      </c>
      <c r="B705" s="392">
        <f>+A705</f>
        <v>1317</v>
      </c>
      <c r="C705" s="247" t="str">
        <f>+VLOOKUP(A705,bd_lista!$A$3:$C$592,3,FALSE)</f>
        <v>Gobierno Autónomo Municipal de San Benito (Villa José Quintín Mendoza)</v>
      </c>
      <c r="D705" s="389" t="str">
        <f>+C705</f>
        <v>Gobierno Autónomo Municipal de San Benito (Villa José Quintín Mendoza)</v>
      </c>
      <c r="E705" s="242" t="s">
        <v>1304</v>
      </c>
      <c r="F705" s="243">
        <f ca="1">+IFERROR(INDEX('Hoja de Trabajo para listado'!$A$155:$Z$1048576,MATCH($A705,'Hoja de Trabajo para listado'!$A$155:$A$1048576,0),MATCH((CUADRO!F$4&amp;$E705),'Hoja de Trabajo para listado'!$A$151:$Z$151,0)),0)+IFERROR(INDEX('Hoja de Trabajo para listado'!$AB$155:$BA$1048576,MATCH($A705,'Hoja de Trabajo para listado'!$AB$155:$AB$1048576,0),MATCH((CUADRO!F$4&amp;$E705),'Hoja de Trabajo para listado'!$AB$151:$BA$151,0)),0)+IFERROR(INDEX('Hoja de Trabajo para listado'!$BC$155:$CB$1048576,MATCH($A705,'Hoja de Trabajo para listado'!$BC$155:$BC$1048576,0),MATCH((CUADRO!F$4&amp;$E705),'Hoja de Trabajo para listado'!$BC$151:$CB$151,0)),0)+IFERROR(INDEX('Hoja de Trabajo para listado'!$DE$153:$DG$274,MATCH($A705,'Hoja de Trabajo para listado'!$DE$153:$DE$1048576,0),MATCH((CUADRO!F$4&amp;$E705),'Hoja de Trabajo para listado'!$DE$151:$DG$151,0)),0)+IFERROR(INDEX('Hoja de Trabajo para listado'!$CD$155:$DC$1048576,MATCH($A705,'Hoja de Trabajo para listado'!$CD$155:$CD$1048576,0),MATCH((CUADRO!F$4&amp;$E705),'Hoja de Trabajo para listado'!$CD$151:$DC$151,0)),0)</f>
        <v>0</v>
      </c>
      <c r="G705" s="243">
        <f ca="1">+IFERROR(INDEX('Hoja de Trabajo para listado'!$A$155:$Z$1048576,MATCH($A705,'Hoja de Trabajo para listado'!$A$155:$A$1048576,0),MATCH((CUADRO!G$4&amp;$E705),'Hoja de Trabajo para listado'!$A$151:$Z$151,0)),0)+IFERROR(INDEX('Hoja de Trabajo para listado'!$AB$155:$BA$1048576,MATCH($A705,'Hoja de Trabajo para listado'!$AB$155:$AB$1048576,0),MATCH((CUADRO!G$4&amp;$E705),'Hoja de Trabajo para listado'!$AB$151:$BA$151,0)),0)+IFERROR(INDEX('Hoja de Trabajo para listado'!$BC$155:$CB$1048576,MATCH($A705,'Hoja de Trabajo para listado'!$BC$155:$BC$1048576,0),MATCH((CUADRO!G$4&amp;$E705),'Hoja de Trabajo para listado'!$BC$151:$CB$151,0)),0)+IFERROR(INDEX('Hoja de Trabajo para listado'!$DE$153:$DG$274,MATCH($A705,'Hoja de Trabajo para listado'!$DE$153:$DE$1048576,0),MATCH((CUADRO!G$4&amp;$E705),'Hoja de Trabajo para listado'!$DE$151:$DG$151,0)),0)+IFERROR(INDEX('Hoja de Trabajo para listado'!$CD$155:$DC$1048576,MATCH($A705,'Hoja de Trabajo para listado'!$CD$155:$CD$1048576,0),MATCH((CUADRO!G$4&amp;$E705),'Hoja de Trabajo para listado'!$CD$151:$DC$151,0)),0)</f>
        <v>0</v>
      </c>
      <c r="H705" s="243">
        <f ca="1">+IFERROR(INDEX('Hoja de Trabajo para listado'!$A$155:$Z$1048576,MATCH($A705,'Hoja de Trabajo para listado'!$A$155:$A$1048576,0),MATCH((CUADRO!H$4&amp;$E705),'Hoja de Trabajo para listado'!$A$151:$Z$151,0)),0)+IFERROR(INDEX('Hoja de Trabajo para listado'!$AB$155:$BA$1048576,MATCH($A705,'Hoja de Trabajo para listado'!$AB$155:$AB$1048576,0),MATCH((CUADRO!H$4&amp;$E705),'Hoja de Trabajo para listado'!$AB$151:$BA$151,0)),0)+IFERROR(INDEX('Hoja de Trabajo para listado'!$BC$155:$CB$1048576,MATCH($A705,'Hoja de Trabajo para listado'!$BC$155:$BC$1048576,0),MATCH((CUADRO!H$4&amp;$E705),'Hoja de Trabajo para listado'!$BC$151:$CB$151,0)),0)+IFERROR(INDEX('Hoja de Trabajo para listado'!$DE$153:$DG$274,MATCH($A705,'Hoja de Trabajo para listado'!$DE$153:$DE$1048576,0),MATCH((CUADRO!H$4&amp;$E705),'Hoja de Trabajo para listado'!$DE$151:$DG$151,0)),0)+IFERROR(INDEX('Hoja de Trabajo para listado'!$CD$155:$DC$1048576,MATCH($A705,'Hoja de Trabajo para listado'!$CD$155:$CD$1048576,0),MATCH((CUADRO!H$4&amp;$E705),'Hoja de Trabajo para listado'!$CD$151:$DC$151,0)),0)</f>
        <v>0</v>
      </c>
      <c r="I705" s="243">
        <f ca="1">+IFERROR(INDEX('Hoja de Trabajo para listado'!$A$155:$Z$1048576,MATCH($A705,'Hoja de Trabajo para listado'!$A$155:$A$1048576,0),MATCH((CUADRO!I$4&amp;$E705),'Hoja de Trabajo para listado'!$A$151:$Z$151,0)),0)+IFERROR(INDEX('Hoja de Trabajo para listado'!$AB$155:$BA$1048576,MATCH($A705,'Hoja de Trabajo para listado'!$AB$155:$AB$1048576,0),MATCH((CUADRO!I$4&amp;$E705),'Hoja de Trabajo para listado'!$AB$151:$BA$151,0)),0)+IFERROR(INDEX('Hoja de Trabajo para listado'!$BC$155:$CB$1048576,MATCH($A705,'Hoja de Trabajo para listado'!$BC$155:$BC$1048576,0),MATCH((CUADRO!I$4&amp;$E705),'Hoja de Trabajo para listado'!$BC$151:$CB$151,0)),0)+IFERROR(INDEX('Hoja de Trabajo para listado'!$DE$153:$DG$274,MATCH($A705,'Hoja de Trabajo para listado'!$DE$153:$DE$1048576,0),MATCH((CUADRO!I$4&amp;$E705),'Hoja de Trabajo para listado'!$DE$151:$DG$151,0)),0)+IFERROR(INDEX('Hoja de Trabajo para listado'!$CD$155:$DC$1048576,MATCH($A705,'Hoja de Trabajo para listado'!$CD$155:$CD$1048576,0),MATCH((CUADRO!I$4&amp;$E705),'Hoja de Trabajo para listado'!$CD$151:$DC$151,0)),0)</f>
        <v>0</v>
      </c>
      <c r="J705" s="243">
        <f ca="1">+IFERROR(INDEX('Hoja de Trabajo para listado'!$A$155:$Z$1048576,MATCH($A705,'Hoja de Trabajo para listado'!$A$155:$A$1048576,0),MATCH((CUADRO!J$4&amp;$E705),'Hoja de Trabajo para listado'!$A$151:$Z$151,0)),0)+IFERROR(INDEX('Hoja de Trabajo para listado'!$AB$155:$BA$1048576,MATCH($A705,'Hoja de Trabajo para listado'!$AB$155:$AB$1048576,0),MATCH((CUADRO!J$4&amp;$E705),'Hoja de Trabajo para listado'!$AB$151:$BA$151,0)),0)+IFERROR(INDEX('Hoja de Trabajo para listado'!$BC$155:$CB$1048576,MATCH($A705,'Hoja de Trabajo para listado'!$BC$155:$BC$1048576,0),MATCH((CUADRO!J$4&amp;$E705),'Hoja de Trabajo para listado'!$BC$151:$CB$151,0)),0)+IFERROR(INDEX('Hoja de Trabajo para listado'!$DE$153:$DG$274,MATCH($A705,'Hoja de Trabajo para listado'!$DE$153:$DE$1048576,0),MATCH((CUADRO!J$4&amp;$E705),'Hoja de Trabajo para listado'!$DE$151:$DG$151,0)),0)+IFERROR(INDEX('Hoja de Trabajo para listado'!$CD$155:$DC$1048576,MATCH($A705,'Hoja de Trabajo para listado'!$CD$155:$CD$1048576,0),MATCH((CUADRO!J$4&amp;$E705),'Hoja de Trabajo para listado'!$CD$151:$DC$151,0)),0)</f>
        <v>0</v>
      </c>
      <c r="K705" s="243">
        <f ca="1">+IFERROR(INDEX('Hoja de Trabajo para listado'!$A$155:$Z$1048576,MATCH($A705,'Hoja de Trabajo para listado'!$A$155:$A$1048576,0),MATCH((CUADRO!K$4&amp;$E705),'Hoja de Trabajo para listado'!$A$151:$Z$151,0)),0)+IFERROR(INDEX('Hoja de Trabajo para listado'!$AB$155:$BA$1048576,MATCH($A705,'Hoja de Trabajo para listado'!$AB$155:$AB$1048576,0),MATCH((CUADRO!K$4&amp;$E705),'Hoja de Trabajo para listado'!$AB$151:$BA$151,0)),0)+IFERROR(INDEX('Hoja de Trabajo para listado'!$BC$155:$CB$1048576,MATCH($A705,'Hoja de Trabajo para listado'!$BC$155:$BC$1048576,0),MATCH((CUADRO!K$4&amp;$E705),'Hoja de Trabajo para listado'!$BC$151:$CB$151,0)),0)+IFERROR(INDEX('Hoja de Trabajo para listado'!$DE$153:$DG$274,MATCH($A705,'Hoja de Trabajo para listado'!$DE$153:$DE$1048576,0),MATCH((CUADRO!K$4&amp;$E705),'Hoja de Trabajo para listado'!$DE$151:$DG$151,0)),0)+IFERROR(INDEX('Hoja de Trabajo para listado'!$CD$155:$DC$1048576,MATCH($A705,'Hoja de Trabajo para listado'!$CD$155:$CD$1048576,0),MATCH((CUADRO!K$4&amp;$E705),'Hoja de Trabajo para listado'!$CD$151:$DC$151,0)),0)</f>
        <v>0</v>
      </c>
      <c r="L705" s="243">
        <f ca="1">+IFERROR(INDEX('Hoja de Trabajo para listado'!$A$155:$Z$1048576,MATCH($A705,'Hoja de Trabajo para listado'!$A$155:$A$1048576,0),MATCH((CUADRO!L$4&amp;$E705),'Hoja de Trabajo para listado'!$A$151:$Z$151,0)),0)+IFERROR(INDEX('Hoja de Trabajo para listado'!$AB$155:$BA$1048576,MATCH($A705,'Hoja de Trabajo para listado'!$AB$155:$AB$1048576,0),MATCH((CUADRO!L$4&amp;$E705),'Hoja de Trabajo para listado'!$AB$151:$BA$151,0)),0)+IFERROR(INDEX('Hoja de Trabajo para listado'!$BC$155:$CB$1048576,MATCH($A705,'Hoja de Trabajo para listado'!$BC$155:$BC$1048576,0),MATCH((CUADRO!L$4&amp;$E705),'Hoja de Trabajo para listado'!$BC$151:$CB$151,0)),0)+IFERROR(INDEX('Hoja de Trabajo para listado'!$DE$153:$DG$274,MATCH($A705,'Hoja de Trabajo para listado'!$DE$153:$DE$1048576,0),MATCH((CUADRO!L$4&amp;$E705),'Hoja de Trabajo para listado'!$DE$151:$DG$151,0)),0)+IFERROR(INDEX('Hoja de Trabajo para listado'!$CD$155:$DC$1048576,MATCH($A705,'Hoja de Trabajo para listado'!$CD$155:$CD$1048576,0),MATCH((CUADRO!L$4&amp;$E705),'Hoja de Trabajo para listado'!$CD$151:$DC$151,0)),0)</f>
        <v>0</v>
      </c>
      <c r="M705" s="243">
        <f ca="1">+IFERROR(INDEX('Hoja de Trabajo para listado'!$A$155:$Z$1048576,MATCH($A705,'Hoja de Trabajo para listado'!$A$155:$A$1048576,0),MATCH((CUADRO!M$4&amp;$E705),'Hoja de Trabajo para listado'!$A$151:$Z$151,0)),0)+IFERROR(INDEX('Hoja de Trabajo para listado'!$AB$155:$BA$1048576,MATCH($A705,'Hoja de Trabajo para listado'!$AB$155:$AB$1048576,0),MATCH((CUADRO!M$4&amp;$E705),'Hoja de Trabajo para listado'!$AB$151:$BA$151,0)),0)+IFERROR(INDEX('Hoja de Trabajo para listado'!$BC$155:$CB$1048576,MATCH($A705,'Hoja de Trabajo para listado'!$BC$155:$BC$1048576,0),MATCH((CUADRO!M$4&amp;$E705),'Hoja de Trabajo para listado'!$BC$151:$CB$151,0)),0)+IFERROR(INDEX('Hoja de Trabajo para listado'!$DE$153:$DG$274,MATCH($A705,'Hoja de Trabajo para listado'!$DE$153:$DE$1048576,0),MATCH((CUADRO!M$4&amp;$E705),'Hoja de Trabajo para listado'!$DE$151:$DG$151,0)),0)+IFERROR(INDEX('Hoja de Trabajo para listado'!$CD$155:$DC$1048576,MATCH($A705,'Hoja de Trabajo para listado'!$CD$155:$CD$1048576,0),MATCH((CUADRO!M$4&amp;$E705),'Hoja de Trabajo para listado'!$CD$151:$DC$151,0)),0)</f>
        <v>0</v>
      </c>
      <c r="N705" s="243">
        <f ca="1">+IFERROR(INDEX('Hoja de Trabajo para listado'!$A$155:$Z$1048576,MATCH($A705,'Hoja de Trabajo para listado'!$A$155:$A$1048576,0),MATCH((CUADRO!N$4&amp;$E705),'Hoja de Trabajo para listado'!$A$151:$Z$151,0)),0)+IFERROR(INDEX('Hoja de Trabajo para listado'!$AB$155:$BA$1048576,MATCH($A705,'Hoja de Trabajo para listado'!$AB$155:$AB$1048576,0),MATCH((CUADRO!N$4&amp;$E705),'Hoja de Trabajo para listado'!$AB$151:$BA$151,0)),0)+IFERROR(INDEX('Hoja de Trabajo para listado'!$BC$155:$CB$1048576,MATCH($A705,'Hoja de Trabajo para listado'!$BC$155:$BC$1048576,0),MATCH((CUADRO!N$4&amp;$E705),'Hoja de Trabajo para listado'!$BC$151:$CB$151,0)),0)+IFERROR(INDEX('Hoja de Trabajo para listado'!$DE$153:$DG$274,MATCH($A705,'Hoja de Trabajo para listado'!$DE$153:$DE$1048576,0),MATCH((CUADRO!N$4&amp;$E705),'Hoja de Trabajo para listado'!$DE$151:$DG$151,0)),0)+IFERROR(INDEX('Hoja de Trabajo para listado'!$CD$155:$DC$1048576,MATCH($A705,'Hoja de Trabajo para listado'!$CD$155:$CD$1048576,0),MATCH((CUADRO!N$4&amp;$E705),'Hoja de Trabajo para listado'!$CD$151:$DC$151,0)),0)</f>
        <v>0</v>
      </c>
      <c r="O705" s="243">
        <f ca="1">+IFERROR(INDEX('Hoja de Trabajo para listado'!$A$155:$Z$1048576,MATCH($A705,'Hoja de Trabajo para listado'!$A$155:$A$1048576,0),MATCH((CUADRO!O$4&amp;$E705),'Hoja de Trabajo para listado'!$A$151:$Z$151,0)),0)+IFERROR(INDEX('Hoja de Trabajo para listado'!$AB$155:$BA$1048576,MATCH($A705,'Hoja de Trabajo para listado'!$AB$155:$AB$1048576,0),MATCH((CUADRO!O$4&amp;$E705),'Hoja de Trabajo para listado'!$AB$151:$BA$151,0)),0)+IFERROR(INDEX('Hoja de Trabajo para listado'!$BC$155:$CB$1048576,MATCH($A705,'Hoja de Trabajo para listado'!$BC$155:$BC$1048576,0),MATCH((CUADRO!O$4&amp;$E705),'Hoja de Trabajo para listado'!$BC$151:$CB$151,0)),0)+IFERROR(INDEX('Hoja de Trabajo para listado'!$DE$153:$DG$274,MATCH($A705,'Hoja de Trabajo para listado'!$DE$153:$DE$1048576,0),MATCH((CUADRO!O$4&amp;$E705),'Hoja de Trabajo para listado'!$DE$151:$DG$151,0)),0)+IFERROR(INDEX('Hoja de Trabajo para listado'!$CD$155:$DC$1048576,MATCH($A705,'Hoja de Trabajo para listado'!$CD$155:$CD$1048576,0),MATCH((CUADRO!O$4&amp;$E705),'Hoja de Trabajo para listado'!$CD$151:$DC$151,0)),0)</f>
        <v>0</v>
      </c>
      <c r="P705" s="243">
        <f ca="1">+IFERROR(INDEX('Hoja de Trabajo para listado'!$A$155:$Z$1048576,MATCH($A705,'Hoja de Trabajo para listado'!$A$155:$A$1048576,0),MATCH((CUADRO!P$4&amp;$E705),'Hoja de Trabajo para listado'!$A$151:$Z$151,0)),0)+IFERROR(INDEX('Hoja de Trabajo para listado'!$AB$155:$BA$1048576,MATCH($A705,'Hoja de Trabajo para listado'!$AB$155:$AB$1048576,0),MATCH((CUADRO!P$4&amp;$E705),'Hoja de Trabajo para listado'!$AB$151:$BA$151,0)),0)+IFERROR(INDEX('Hoja de Trabajo para listado'!$BC$155:$CB$1048576,MATCH($A705,'Hoja de Trabajo para listado'!$BC$155:$BC$1048576,0),MATCH((CUADRO!P$4&amp;$E705),'Hoja de Trabajo para listado'!$BC$151:$CB$151,0)),0)+IFERROR(INDEX('Hoja de Trabajo para listado'!$DE$153:$DG$274,MATCH($A705,'Hoja de Trabajo para listado'!$DE$153:$DE$1048576,0),MATCH((CUADRO!P$4&amp;$E705),'Hoja de Trabajo para listado'!$DE$151:$DG$151,0)),0)+IFERROR(INDEX('Hoja de Trabajo para listado'!$CD$155:$DC$1048576,MATCH($A705,'Hoja de Trabajo para listado'!$CD$155:$CD$1048576,0),MATCH((CUADRO!P$4&amp;$E705),'Hoja de Trabajo para listado'!$CD$151:$DC$151,0)),0)</f>
        <v>0</v>
      </c>
      <c r="Q705" s="243">
        <f ca="1">+IFERROR(INDEX('Hoja de Trabajo para listado'!$A$155:$Z$1048576,MATCH($A705,'Hoja de Trabajo para listado'!$A$155:$A$1048576,0),MATCH((CUADRO!Q$4&amp;$E705),'Hoja de Trabajo para listado'!$A$151:$Z$151,0)),0)+IFERROR(INDEX('Hoja de Trabajo para listado'!$AB$155:$BA$1048576,MATCH($A705,'Hoja de Trabajo para listado'!$AB$155:$AB$1048576,0),MATCH((CUADRO!Q$4&amp;$E705),'Hoja de Trabajo para listado'!$AB$151:$BA$151,0)),0)+IFERROR(INDEX('Hoja de Trabajo para listado'!$BC$155:$CB$1048576,MATCH($A705,'Hoja de Trabajo para listado'!$BC$155:$BC$1048576,0),MATCH((CUADRO!Q$4&amp;$E705),'Hoja de Trabajo para listado'!$BC$151:$CB$151,0)),0)+IFERROR(INDEX('Hoja de Trabajo para listado'!$DE$153:$DG$274,MATCH($A705,'Hoja de Trabajo para listado'!$DE$153:$DE$1048576,0),MATCH((CUADRO!Q$4&amp;$E705),'Hoja de Trabajo para listado'!$DE$151:$DG$151,0)),0)+IFERROR(INDEX('Hoja de Trabajo para listado'!$CD$155:$DC$1048576,MATCH($A705,'Hoja de Trabajo para listado'!$CD$155:$CD$1048576,0),MATCH((CUADRO!Q$4&amp;$E705),'Hoja de Trabajo para listado'!$CD$151:$DC$151,0)),0)</f>
        <v>0</v>
      </c>
      <c r="R705" s="243">
        <f t="shared" ca="1" si="27"/>
        <v>0</v>
      </c>
      <c r="S705" s="249"/>
      <c r="T705" s="243">
        <f ca="1">+T706</f>
        <v>0</v>
      </c>
      <c r="U705" s="242">
        <f t="shared" si="28"/>
        <v>1</v>
      </c>
      <c r="V705" s="333" t="str">
        <f>+VLOOKUP(A705,bd_lista!$A$3:$E$592,5,FALSE)</f>
        <v>Gobiernos Autonomos Municipales</v>
      </c>
      <c r="W705" s="387" t="str">
        <f>+V705</f>
        <v>Gobiernos Autonomos Municipales</v>
      </c>
      <c r="X705" s="242">
        <f>+VLOOKUP(A705,[4]Sheet1!$A$13:$D$744,4,FALSE)</f>
        <v>0</v>
      </c>
      <c r="Y705" s="242" t="e">
        <f>+VLOOKUP(X705,bd_lista!$A$3:$C$592,3,FALSE)</f>
        <v>#N/A</v>
      </c>
      <c r="Z705" s="294">
        <f>+X705</f>
        <v>0</v>
      </c>
      <c r="AA705" s="295" t="e">
        <f>+Y705</f>
        <v>#N/A</v>
      </c>
    </row>
    <row r="706" spans="1:27" customFormat="1" ht="15" hidden="1" customHeight="1">
      <c r="A706" s="32">
        <v>1317</v>
      </c>
      <c r="B706" s="393"/>
      <c r="C706" s="247" t="str">
        <f>+VLOOKUP(A706,bd_lista!$A$3:$C$592,3,FALSE)</f>
        <v>Gobierno Autónomo Municipal de San Benito (Villa José Quintín Mendoza)</v>
      </c>
      <c r="D706" s="390"/>
      <c r="E706" s="244" t="s">
        <v>1305</v>
      </c>
      <c r="F706" s="243">
        <f ca="1">+IFERROR(INDEX('Hoja de Trabajo para listado'!$A$155:$Z$1048576,MATCH($A706,'Hoja de Trabajo para listado'!$A$155:$A$1048576,0),MATCH((CUADRO!F$4&amp;$E706),'Hoja de Trabajo para listado'!$A$151:$Z$151,0)),0)+IFERROR(INDEX('Hoja de Trabajo para listado'!$AB$155:$BA$1048576,MATCH($A706,'Hoja de Trabajo para listado'!$AB$155:$AB$1048576,0),MATCH((CUADRO!F$4&amp;$E706),'Hoja de Trabajo para listado'!$AB$151:$BA$151,0)),0)+IFERROR(INDEX('Hoja de Trabajo para listado'!$BC$155:$CB$1048576,MATCH($A706,'Hoja de Trabajo para listado'!$BC$155:$BC$1048576,0),MATCH((CUADRO!F$4&amp;$E706),'Hoja de Trabajo para listado'!$BC$151:$CB$151,0)),0)+IFERROR(INDEX('Hoja de Trabajo para listado'!$DE$153:$DG$274,MATCH($A706,'Hoja de Trabajo para listado'!$DE$153:$DE$1048576,0),MATCH((CUADRO!F$4&amp;$E706),'Hoja de Trabajo para listado'!$DE$151:$DG$151,0)),0)+IFERROR(INDEX('Hoja de Trabajo para listado'!$CD$155:$DC$1048576,MATCH($A706,'Hoja de Trabajo para listado'!$CD$155:$CD$1048576,0),MATCH((CUADRO!F$4&amp;$E706),'Hoja de Trabajo para listado'!$CD$151:$DC$151,0)),0)</f>
        <v>0</v>
      </c>
      <c r="G706" s="243">
        <f ca="1">+IFERROR(INDEX('Hoja de Trabajo para listado'!$A$155:$Z$1048576,MATCH($A706,'Hoja de Trabajo para listado'!$A$155:$A$1048576,0),MATCH((CUADRO!G$4&amp;$E706),'Hoja de Trabajo para listado'!$A$151:$Z$151,0)),0)+IFERROR(INDEX('Hoja de Trabajo para listado'!$AB$155:$BA$1048576,MATCH($A706,'Hoja de Trabajo para listado'!$AB$155:$AB$1048576,0),MATCH((CUADRO!G$4&amp;$E706),'Hoja de Trabajo para listado'!$AB$151:$BA$151,0)),0)+IFERROR(INDEX('Hoja de Trabajo para listado'!$BC$155:$CB$1048576,MATCH($A706,'Hoja de Trabajo para listado'!$BC$155:$BC$1048576,0),MATCH((CUADRO!G$4&amp;$E706),'Hoja de Trabajo para listado'!$BC$151:$CB$151,0)),0)+IFERROR(INDEX('Hoja de Trabajo para listado'!$DE$153:$DG$274,MATCH($A706,'Hoja de Trabajo para listado'!$DE$153:$DE$1048576,0),MATCH((CUADRO!G$4&amp;$E706),'Hoja de Trabajo para listado'!$DE$151:$DG$151,0)),0)+IFERROR(INDEX('Hoja de Trabajo para listado'!$CD$155:$DC$1048576,MATCH($A706,'Hoja de Trabajo para listado'!$CD$155:$CD$1048576,0),MATCH((CUADRO!G$4&amp;$E706),'Hoja de Trabajo para listado'!$CD$151:$DC$151,0)),0)</f>
        <v>0</v>
      </c>
      <c r="H706" s="243">
        <f ca="1">+IFERROR(INDEX('Hoja de Trabajo para listado'!$A$155:$Z$1048576,MATCH($A706,'Hoja de Trabajo para listado'!$A$155:$A$1048576,0),MATCH((CUADRO!H$4&amp;$E706),'Hoja de Trabajo para listado'!$A$151:$Z$151,0)),0)+IFERROR(INDEX('Hoja de Trabajo para listado'!$AB$155:$BA$1048576,MATCH($A706,'Hoja de Trabajo para listado'!$AB$155:$AB$1048576,0),MATCH((CUADRO!H$4&amp;$E706),'Hoja de Trabajo para listado'!$AB$151:$BA$151,0)),0)+IFERROR(INDEX('Hoja de Trabajo para listado'!$BC$155:$CB$1048576,MATCH($A706,'Hoja de Trabajo para listado'!$BC$155:$BC$1048576,0),MATCH((CUADRO!H$4&amp;$E706),'Hoja de Trabajo para listado'!$BC$151:$CB$151,0)),0)+IFERROR(INDEX('Hoja de Trabajo para listado'!$DE$153:$DG$274,MATCH($A706,'Hoja de Trabajo para listado'!$DE$153:$DE$1048576,0),MATCH((CUADRO!H$4&amp;$E706),'Hoja de Trabajo para listado'!$DE$151:$DG$151,0)),0)+IFERROR(INDEX('Hoja de Trabajo para listado'!$CD$155:$DC$1048576,MATCH($A706,'Hoja de Trabajo para listado'!$CD$155:$CD$1048576,0),MATCH((CUADRO!H$4&amp;$E706),'Hoja de Trabajo para listado'!$CD$151:$DC$151,0)),0)</f>
        <v>0</v>
      </c>
      <c r="I706" s="243">
        <f ca="1">+IFERROR(INDEX('Hoja de Trabajo para listado'!$A$155:$Z$1048576,MATCH($A706,'Hoja de Trabajo para listado'!$A$155:$A$1048576,0),MATCH((CUADRO!I$4&amp;$E706),'Hoja de Trabajo para listado'!$A$151:$Z$151,0)),0)+IFERROR(INDEX('Hoja de Trabajo para listado'!$AB$155:$BA$1048576,MATCH($A706,'Hoja de Trabajo para listado'!$AB$155:$AB$1048576,0),MATCH((CUADRO!I$4&amp;$E706),'Hoja de Trabajo para listado'!$AB$151:$BA$151,0)),0)+IFERROR(INDEX('Hoja de Trabajo para listado'!$BC$155:$CB$1048576,MATCH($A706,'Hoja de Trabajo para listado'!$BC$155:$BC$1048576,0),MATCH((CUADRO!I$4&amp;$E706),'Hoja de Trabajo para listado'!$BC$151:$CB$151,0)),0)+IFERROR(INDEX('Hoja de Trabajo para listado'!$DE$153:$DG$274,MATCH($A706,'Hoja de Trabajo para listado'!$DE$153:$DE$1048576,0),MATCH((CUADRO!I$4&amp;$E706),'Hoja de Trabajo para listado'!$DE$151:$DG$151,0)),0)+IFERROR(INDEX('Hoja de Trabajo para listado'!$CD$155:$DC$1048576,MATCH($A706,'Hoja de Trabajo para listado'!$CD$155:$CD$1048576,0),MATCH((CUADRO!I$4&amp;$E706),'Hoja de Trabajo para listado'!$CD$151:$DC$151,0)),0)</f>
        <v>0</v>
      </c>
      <c r="J706" s="243">
        <f ca="1">+IFERROR(INDEX('Hoja de Trabajo para listado'!$A$155:$Z$1048576,MATCH($A706,'Hoja de Trabajo para listado'!$A$155:$A$1048576,0),MATCH((CUADRO!J$4&amp;$E706),'Hoja de Trabajo para listado'!$A$151:$Z$151,0)),0)+IFERROR(INDEX('Hoja de Trabajo para listado'!$AB$155:$BA$1048576,MATCH($A706,'Hoja de Trabajo para listado'!$AB$155:$AB$1048576,0),MATCH((CUADRO!J$4&amp;$E706),'Hoja de Trabajo para listado'!$AB$151:$BA$151,0)),0)+IFERROR(INDEX('Hoja de Trabajo para listado'!$BC$155:$CB$1048576,MATCH($A706,'Hoja de Trabajo para listado'!$BC$155:$BC$1048576,0),MATCH((CUADRO!J$4&amp;$E706),'Hoja de Trabajo para listado'!$BC$151:$CB$151,0)),0)+IFERROR(INDEX('Hoja de Trabajo para listado'!$DE$153:$DG$274,MATCH($A706,'Hoja de Trabajo para listado'!$DE$153:$DE$1048576,0),MATCH((CUADRO!J$4&amp;$E706),'Hoja de Trabajo para listado'!$DE$151:$DG$151,0)),0)+IFERROR(INDEX('Hoja de Trabajo para listado'!$CD$155:$DC$1048576,MATCH($A706,'Hoja de Trabajo para listado'!$CD$155:$CD$1048576,0),MATCH((CUADRO!J$4&amp;$E706),'Hoja de Trabajo para listado'!$CD$151:$DC$151,0)),0)</f>
        <v>0</v>
      </c>
      <c r="K706" s="243">
        <f ca="1">+IFERROR(INDEX('Hoja de Trabajo para listado'!$A$155:$Z$1048576,MATCH($A706,'Hoja de Trabajo para listado'!$A$155:$A$1048576,0),MATCH((CUADRO!K$4&amp;$E706),'Hoja de Trabajo para listado'!$A$151:$Z$151,0)),0)+IFERROR(INDEX('Hoja de Trabajo para listado'!$AB$155:$BA$1048576,MATCH($A706,'Hoja de Trabajo para listado'!$AB$155:$AB$1048576,0),MATCH((CUADRO!K$4&amp;$E706),'Hoja de Trabajo para listado'!$AB$151:$BA$151,0)),0)+IFERROR(INDEX('Hoja de Trabajo para listado'!$BC$155:$CB$1048576,MATCH($A706,'Hoja de Trabajo para listado'!$BC$155:$BC$1048576,0),MATCH((CUADRO!K$4&amp;$E706),'Hoja de Trabajo para listado'!$BC$151:$CB$151,0)),0)+IFERROR(INDEX('Hoja de Trabajo para listado'!$DE$153:$DG$274,MATCH($A706,'Hoja de Trabajo para listado'!$DE$153:$DE$1048576,0),MATCH((CUADRO!K$4&amp;$E706),'Hoja de Trabajo para listado'!$DE$151:$DG$151,0)),0)+IFERROR(INDEX('Hoja de Trabajo para listado'!$CD$155:$DC$1048576,MATCH($A706,'Hoja de Trabajo para listado'!$CD$155:$CD$1048576,0),MATCH((CUADRO!K$4&amp;$E706),'Hoja de Trabajo para listado'!$CD$151:$DC$151,0)),0)</f>
        <v>0</v>
      </c>
      <c r="L706" s="243">
        <f ca="1">+IFERROR(INDEX('Hoja de Trabajo para listado'!$A$155:$Z$1048576,MATCH($A706,'Hoja de Trabajo para listado'!$A$155:$A$1048576,0),MATCH((CUADRO!L$4&amp;$E706),'Hoja de Trabajo para listado'!$A$151:$Z$151,0)),0)+IFERROR(INDEX('Hoja de Trabajo para listado'!$AB$155:$BA$1048576,MATCH($A706,'Hoja de Trabajo para listado'!$AB$155:$AB$1048576,0),MATCH((CUADRO!L$4&amp;$E706),'Hoja de Trabajo para listado'!$AB$151:$BA$151,0)),0)+IFERROR(INDEX('Hoja de Trabajo para listado'!$BC$155:$CB$1048576,MATCH($A706,'Hoja de Trabajo para listado'!$BC$155:$BC$1048576,0),MATCH((CUADRO!L$4&amp;$E706),'Hoja de Trabajo para listado'!$BC$151:$CB$151,0)),0)+IFERROR(INDEX('Hoja de Trabajo para listado'!$DE$153:$DG$274,MATCH($A706,'Hoja de Trabajo para listado'!$DE$153:$DE$1048576,0),MATCH((CUADRO!L$4&amp;$E706),'Hoja de Trabajo para listado'!$DE$151:$DG$151,0)),0)+IFERROR(INDEX('Hoja de Trabajo para listado'!$CD$155:$DC$1048576,MATCH($A706,'Hoja de Trabajo para listado'!$CD$155:$CD$1048576,0),MATCH((CUADRO!L$4&amp;$E706),'Hoja de Trabajo para listado'!$CD$151:$DC$151,0)),0)</f>
        <v>0</v>
      </c>
      <c r="M706" s="243">
        <f ca="1">+IFERROR(INDEX('Hoja de Trabajo para listado'!$A$155:$Z$1048576,MATCH($A706,'Hoja de Trabajo para listado'!$A$155:$A$1048576,0),MATCH((CUADRO!M$4&amp;$E706),'Hoja de Trabajo para listado'!$A$151:$Z$151,0)),0)+IFERROR(INDEX('Hoja de Trabajo para listado'!$AB$155:$BA$1048576,MATCH($A706,'Hoja de Trabajo para listado'!$AB$155:$AB$1048576,0),MATCH((CUADRO!M$4&amp;$E706),'Hoja de Trabajo para listado'!$AB$151:$BA$151,0)),0)+IFERROR(INDEX('Hoja de Trabajo para listado'!$BC$155:$CB$1048576,MATCH($A706,'Hoja de Trabajo para listado'!$BC$155:$BC$1048576,0),MATCH((CUADRO!M$4&amp;$E706),'Hoja de Trabajo para listado'!$BC$151:$CB$151,0)),0)+IFERROR(INDEX('Hoja de Trabajo para listado'!$DE$153:$DG$274,MATCH($A706,'Hoja de Trabajo para listado'!$DE$153:$DE$1048576,0),MATCH((CUADRO!M$4&amp;$E706),'Hoja de Trabajo para listado'!$DE$151:$DG$151,0)),0)+IFERROR(INDEX('Hoja de Trabajo para listado'!$CD$155:$DC$1048576,MATCH($A706,'Hoja de Trabajo para listado'!$CD$155:$CD$1048576,0),MATCH((CUADRO!M$4&amp;$E706),'Hoja de Trabajo para listado'!$CD$151:$DC$151,0)),0)</f>
        <v>0</v>
      </c>
      <c r="N706" s="243">
        <f ca="1">+IFERROR(INDEX('Hoja de Trabajo para listado'!$A$155:$Z$1048576,MATCH($A706,'Hoja de Trabajo para listado'!$A$155:$A$1048576,0),MATCH((CUADRO!N$4&amp;$E706),'Hoja de Trabajo para listado'!$A$151:$Z$151,0)),0)+IFERROR(INDEX('Hoja de Trabajo para listado'!$AB$155:$BA$1048576,MATCH($A706,'Hoja de Trabajo para listado'!$AB$155:$AB$1048576,0),MATCH((CUADRO!N$4&amp;$E706),'Hoja de Trabajo para listado'!$AB$151:$BA$151,0)),0)+IFERROR(INDEX('Hoja de Trabajo para listado'!$BC$155:$CB$1048576,MATCH($A706,'Hoja de Trabajo para listado'!$BC$155:$BC$1048576,0),MATCH((CUADRO!N$4&amp;$E706),'Hoja de Trabajo para listado'!$BC$151:$CB$151,0)),0)+IFERROR(INDEX('Hoja de Trabajo para listado'!$DE$153:$DG$274,MATCH($A706,'Hoja de Trabajo para listado'!$DE$153:$DE$1048576,0),MATCH((CUADRO!N$4&amp;$E706),'Hoja de Trabajo para listado'!$DE$151:$DG$151,0)),0)+IFERROR(INDEX('Hoja de Trabajo para listado'!$CD$155:$DC$1048576,MATCH($A706,'Hoja de Trabajo para listado'!$CD$155:$CD$1048576,0),MATCH((CUADRO!N$4&amp;$E706),'Hoja de Trabajo para listado'!$CD$151:$DC$151,0)),0)</f>
        <v>0</v>
      </c>
      <c r="O706" s="243">
        <f ca="1">+IFERROR(INDEX('Hoja de Trabajo para listado'!$A$155:$Z$1048576,MATCH($A706,'Hoja de Trabajo para listado'!$A$155:$A$1048576,0),MATCH((CUADRO!O$4&amp;$E706),'Hoja de Trabajo para listado'!$A$151:$Z$151,0)),0)+IFERROR(INDEX('Hoja de Trabajo para listado'!$AB$155:$BA$1048576,MATCH($A706,'Hoja de Trabajo para listado'!$AB$155:$AB$1048576,0),MATCH((CUADRO!O$4&amp;$E706),'Hoja de Trabajo para listado'!$AB$151:$BA$151,0)),0)+IFERROR(INDEX('Hoja de Trabajo para listado'!$BC$155:$CB$1048576,MATCH($A706,'Hoja de Trabajo para listado'!$BC$155:$BC$1048576,0),MATCH((CUADRO!O$4&amp;$E706),'Hoja de Trabajo para listado'!$BC$151:$CB$151,0)),0)+IFERROR(INDEX('Hoja de Trabajo para listado'!$DE$153:$DG$274,MATCH($A706,'Hoja de Trabajo para listado'!$DE$153:$DE$1048576,0),MATCH((CUADRO!O$4&amp;$E706),'Hoja de Trabajo para listado'!$DE$151:$DG$151,0)),0)+IFERROR(INDEX('Hoja de Trabajo para listado'!$CD$155:$DC$1048576,MATCH($A706,'Hoja de Trabajo para listado'!$CD$155:$CD$1048576,0),MATCH((CUADRO!O$4&amp;$E706),'Hoja de Trabajo para listado'!$CD$151:$DC$151,0)),0)</f>
        <v>0</v>
      </c>
      <c r="P706" s="243">
        <f ca="1">+IFERROR(INDEX('Hoja de Trabajo para listado'!$A$155:$Z$1048576,MATCH($A706,'Hoja de Trabajo para listado'!$A$155:$A$1048576,0),MATCH((CUADRO!P$4&amp;$E706),'Hoja de Trabajo para listado'!$A$151:$Z$151,0)),0)+IFERROR(INDEX('Hoja de Trabajo para listado'!$AB$155:$BA$1048576,MATCH($A706,'Hoja de Trabajo para listado'!$AB$155:$AB$1048576,0),MATCH((CUADRO!P$4&amp;$E706),'Hoja de Trabajo para listado'!$AB$151:$BA$151,0)),0)+IFERROR(INDEX('Hoja de Trabajo para listado'!$BC$155:$CB$1048576,MATCH($A706,'Hoja de Trabajo para listado'!$BC$155:$BC$1048576,0),MATCH((CUADRO!P$4&amp;$E706),'Hoja de Trabajo para listado'!$BC$151:$CB$151,0)),0)+IFERROR(INDEX('Hoja de Trabajo para listado'!$DE$153:$DG$274,MATCH($A706,'Hoja de Trabajo para listado'!$DE$153:$DE$1048576,0),MATCH((CUADRO!P$4&amp;$E706),'Hoja de Trabajo para listado'!$DE$151:$DG$151,0)),0)+IFERROR(INDEX('Hoja de Trabajo para listado'!$CD$155:$DC$1048576,MATCH($A706,'Hoja de Trabajo para listado'!$CD$155:$CD$1048576,0),MATCH((CUADRO!P$4&amp;$E706),'Hoja de Trabajo para listado'!$CD$151:$DC$151,0)),0)</f>
        <v>0</v>
      </c>
      <c r="Q706" s="243">
        <f ca="1">+IFERROR(INDEX('Hoja de Trabajo para listado'!$A$155:$Z$1048576,MATCH($A706,'Hoja de Trabajo para listado'!$A$155:$A$1048576,0),MATCH((CUADRO!Q$4&amp;$E706),'Hoja de Trabajo para listado'!$A$151:$Z$151,0)),0)+IFERROR(INDEX('Hoja de Trabajo para listado'!$AB$155:$BA$1048576,MATCH($A706,'Hoja de Trabajo para listado'!$AB$155:$AB$1048576,0),MATCH((CUADRO!Q$4&amp;$E706),'Hoja de Trabajo para listado'!$AB$151:$BA$151,0)),0)+IFERROR(INDEX('Hoja de Trabajo para listado'!$BC$155:$CB$1048576,MATCH($A706,'Hoja de Trabajo para listado'!$BC$155:$BC$1048576,0),MATCH((CUADRO!Q$4&amp;$E706),'Hoja de Trabajo para listado'!$BC$151:$CB$151,0)),0)+IFERROR(INDEX('Hoja de Trabajo para listado'!$DE$153:$DG$274,MATCH($A706,'Hoja de Trabajo para listado'!$DE$153:$DE$1048576,0),MATCH((CUADRO!Q$4&amp;$E706),'Hoja de Trabajo para listado'!$DE$151:$DG$151,0)),0)+IFERROR(INDEX('Hoja de Trabajo para listado'!$CD$155:$DC$1048576,MATCH($A706,'Hoja de Trabajo para listado'!$CD$155:$CD$1048576,0),MATCH((CUADRO!Q$4&amp;$E706),'Hoja de Trabajo para listado'!$CD$151:$DC$151,0)),0)</f>
        <v>0</v>
      </c>
      <c r="R706" s="243">
        <f t="shared" ca="1" si="27"/>
        <v>0</v>
      </c>
      <c r="S706" s="249">
        <f ca="1">+R705+R706</f>
        <v>0</v>
      </c>
      <c r="T706" s="243">
        <f ca="1">+S706</f>
        <v>0</v>
      </c>
      <c r="U706" s="242">
        <f t="shared" si="28"/>
        <v>2</v>
      </c>
      <c r="V706" s="333" t="str">
        <f>+VLOOKUP(A706,bd_lista!$A$3:$E$592,5,FALSE)</f>
        <v>Gobiernos Autonomos Municipales</v>
      </c>
      <c r="W706" s="388"/>
      <c r="X706" s="242">
        <f>+VLOOKUP(A706,[4]Sheet1!$A$13:$D$744,4,FALSE)</f>
        <v>0</v>
      </c>
      <c r="Y706" s="242" t="e">
        <f>+VLOOKUP(X706,bd_lista!$A$3:$C$592,3,FALSE)</f>
        <v>#N/A</v>
      </c>
      <c r="Z706" s="292"/>
      <c r="AA706" s="293"/>
    </row>
    <row r="707" spans="1:27" customFormat="1" ht="15" hidden="1" customHeight="1">
      <c r="A707" s="32">
        <v>1318</v>
      </c>
      <c r="B707" s="392">
        <f>+A707</f>
        <v>1318</v>
      </c>
      <c r="C707" s="247" t="str">
        <f>+VLOOKUP(A707,bd_lista!$A$3:$C$592,3,FALSE)</f>
        <v>Gobierno Autónomo Municipal de Tacachi</v>
      </c>
      <c r="D707" s="389" t="str">
        <f>+C707</f>
        <v>Gobierno Autónomo Municipal de Tacachi</v>
      </c>
      <c r="E707" s="242" t="s">
        <v>1304</v>
      </c>
      <c r="F707" s="243">
        <f ca="1">+IFERROR(INDEX('Hoja de Trabajo para listado'!$A$155:$Z$1048576,MATCH($A707,'Hoja de Trabajo para listado'!$A$155:$A$1048576,0),MATCH((CUADRO!F$4&amp;$E707),'Hoja de Trabajo para listado'!$A$151:$Z$151,0)),0)+IFERROR(INDEX('Hoja de Trabajo para listado'!$AB$155:$BA$1048576,MATCH($A707,'Hoja de Trabajo para listado'!$AB$155:$AB$1048576,0),MATCH((CUADRO!F$4&amp;$E707),'Hoja de Trabajo para listado'!$AB$151:$BA$151,0)),0)+IFERROR(INDEX('Hoja de Trabajo para listado'!$BC$155:$CB$1048576,MATCH($A707,'Hoja de Trabajo para listado'!$BC$155:$BC$1048576,0),MATCH((CUADRO!F$4&amp;$E707),'Hoja de Trabajo para listado'!$BC$151:$CB$151,0)),0)+IFERROR(INDEX('Hoja de Trabajo para listado'!$DE$153:$DG$274,MATCH($A707,'Hoja de Trabajo para listado'!$DE$153:$DE$1048576,0),MATCH((CUADRO!F$4&amp;$E707),'Hoja de Trabajo para listado'!$DE$151:$DG$151,0)),0)+IFERROR(INDEX('Hoja de Trabajo para listado'!$CD$155:$DC$1048576,MATCH($A707,'Hoja de Trabajo para listado'!$CD$155:$CD$1048576,0),MATCH((CUADRO!F$4&amp;$E707),'Hoja de Trabajo para listado'!$CD$151:$DC$151,0)),0)</f>
        <v>0</v>
      </c>
      <c r="G707" s="243">
        <f ca="1">+IFERROR(INDEX('Hoja de Trabajo para listado'!$A$155:$Z$1048576,MATCH($A707,'Hoja de Trabajo para listado'!$A$155:$A$1048576,0),MATCH((CUADRO!G$4&amp;$E707),'Hoja de Trabajo para listado'!$A$151:$Z$151,0)),0)+IFERROR(INDEX('Hoja de Trabajo para listado'!$AB$155:$BA$1048576,MATCH($A707,'Hoja de Trabajo para listado'!$AB$155:$AB$1048576,0),MATCH((CUADRO!G$4&amp;$E707),'Hoja de Trabajo para listado'!$AB$151:$BA$151,0)),0)+IFERROR(INDEX('Hoja de Trabajo para listado'!$BC$155:$CB$1048576,MATCH($A707,'Hoja de Trabajo para listado'!$BC$155:$BC$1048576,0),MATCH((CUADRO!G$4&amp;$E707),'Hoja de Trabajo para listado'!$BC$151:$CB$151,0)),0)+IFERROR(INDEX('Hoja de Trabajo para listado'!$DE$153:$DG$274,MATCH($A707,'Hoja de Trabajo para listado'!$DE$153:$DE$1048576,0),MATCH((CUADRO!G$4&amp;$E707),'Hoja de Trabajo para listado'!$DE$151:$DG$151,0)),0)+IFERROR(INDEX('Hoja de Trabajo para listado'!$CD$155:$DC$1048576,MATCH($A707,'Hoja de Trabajo para listado'!$CD$155:$CD$1048576,0),MATCH((CUADRO!G$4&amp;$E707),'Hoja de Trabajo para listado'!$CD$151:$DC$151,0)),0)</f>
        <v>0</v>
      </c>
      <c r="H707" s="243">
        <f ca="1">+IFERROR(INDEX('Hoja de Trabajo para listado'!$A$155:$Z$1048576,MATCH($A707,'Hoja de Trabajo para listado'!$A$155:$A$1048576,0),MATCH((CUADRO!H$4&amp;$E707),'Hoja de Trabajo para listado'!$A$151:$Z$151,0)),0)+IFERROR(INDEX('Hoja de Trabajo para listado'!$AB$155:$BA$1048576,MATCH($A707,'Hoja de Trabajo para listado'!$AB$155:$AB$1048576,0),MATCH((CUADRO!H$4&amp;$E707),'Hoja de Trabajo para listado'!$AB$151:$BA$151,0)),0)+IFERROR(INDEX('Hoja de Trabajo para listado'!$BC$155:$CB$1048576,MATCH($A707,'Hoja de Trabajo para listado'!$BC$155:$BC$1048576,0),MATCH((CUADRO!H$4&amp;$E707),'Hoja de Trabajo para listado'!$BC$151:$CB$151,0)),0)+IFERROR(INDEX('Hoja de Trabajo para listado'!$DE$153:$DG$274,MATCH($A707,'Hoja de Trabajo para listado'!$DE$153:$DE$1048576,0),MATCH((CUADRO!H$4&amp;$E707),'Hoja de Trabajo para listado'!$DE$151:$DG$151,0)),0)+IFERROR(INDEX('Hoja de Trabajo para listado'!$CD$155:$DC$1048576,MATCH($A707,'Hoja de Trabajo para listado'!$CD$155:$CD$1048576,0),MATCH((CUADRO!H$4&amp;$E707),'Hoja de Trabajo para listado'!$CD$151:$DC$151,0)),0)</f>
        <v>0</v>
      </c>
      <c r="I707" s="243">
        <f ca="1">+IFERROR(INDEX('Hoja de Trabajo para listado'!$A$155:$Z$1048576,MATCH($A707,'Hoja de Trabajo para listado'!$A$155:$A$1048576,0),MATCH((CUADRO!I$4&amp;$E707),'Hoja de Trabajo para listado'!$A$151:$Z$151,0)),0)+IFERROR(INDEX('Hoja de Trabajo para listado'!$AB$155:$BA$1048576,MATCH($A707,'Hoja de Trabajo para listado'!$AB$155:$AB$1048576,0),MATCH((CUADRO!I$4&amp;$E707),'Hoja de Trabajo para listado'!$AB$151:$BA$151,0)),0)+IFERROR(INDEX('Hoja de Trabajo para listado'!$BC$155:$CB$1048576,MATCH($A707,'Hoja de Trabajo para listado'!$BC$155:$BC$1048576,0),MATCH((CUADRO!I$4&amp;$E707),'Hoja de Trabajo para listado'!$BC$151:$CB$151,0)),0)+IFERROR(INDEX('Hoja de Trabajo para listado'!$DE$153:$DG$274,MATCH($A707,'Hoja de Trabajo para listado'!$DE$153:$DE$1048576,0),MATCH((CUADRO!I$4&amp;$E707),'Hoja de Trabajo para listado'!$DE$151:$DG$151,0)),0)+IFERROR(INDEX('Hoja de Trabajo para listado'!$CD$155:$DC$1048576,MATCH($A707,'Hoja de Trabajo para listado'!$CD$155:$CD$1048576,0),MATCH((CUADRO!I$4&amp;$E707),'Hoja de Trabajo para listado'!$CD$151:$DC$151,0)),0)</f>
        <v>0</v>
      </c>
      <c r="J707" s="243">
        <f ca="1">+IFERROR(INDEX('Hoja de Trabajo para listado'!$A$155:$Z$1048576,MATCH($A707,'Hoja de Trabajo para listado'!$A$155:$A$1048576,0),MATCH((CUADRO!J$4&amp;$E707),'Hoja de Trabajo para listado'!$A$151:$Z$151,0)),0)+IFERROR(INDEX('Hoja de Trabajo para listado'!$AB$155:$BA$1048576,MATCH($A707,'Hoja de Trabajo para listado'!$AB$155:$AB$1048576,0),MATCH((CUADRO!J$4&amp;$E707),'Hoja de Trabajo para listado'!$AB$151:$BA$151,0)),0)+IFERROR(INDEX('Hoja de Trabajo para listado'!$BC$155:$CB$1048576,MATCH($A707,'Hoja de Trabajo para listado'!$BC$155:$BC$1048576,0),MATCH((CUADRO!J$4&amp;$E707),'Hoja de Trabajo para listado'!$BC$151:$CB$151,0)),0)+IFERROR(INDEX('Hoja de Trabajo para listado'!$DE$153:$DG$274,MATCH($A707,'Hoja de Trabajo para listado'!$DE$153:$DE$1048576,0),MATCH((CUADRO!J$4&amp;$E707),'Hoja de Trabajo para listado'!$DE$151:$DG$151,0)),0)+IFERROR(INDEX('Hoja de Trabajo para listado'!$CD$155:$DC$1048576,MATCH($A707,'Hoja de Trabajo para listado'!$CD$155:$CD$1048576,0),MATCH((CUADRO!J$4&amp;$E707),'Hoja de Trabajo para listado'!$CD$151:$DC$151,0)),0)</f>
        <v>0</v>
      </c>
      <c r="K707" s="243">
        <f ca="1">+IFERROR(INDEX('Hoja de Trabajo para listado'!$A$155:$Z$1048576,MATCH($A707,'Hoja de Trabajo para listado'!$A$155:$A$1048576,0),MATCH((CUADRO!K$4&amp;$E707),'Hoja de Trabajo para listado'!$A$151:$Z$151,0)),0)+IFERROR(INDEX('Hoja de Trabajo para listado'!$AB$155:$BA$1048576,MATCH($A707,'Hoja de Trabajo para listado'!$AB$155:$AB$1048576,0),MATCH((CUADRO!K$4&amp;$E707),'Hoja de Trabajo para listado'!$AB$151:$BA$151,0)),0)+IFERROR(INDEX('Hoja de Trabajo para listado'!$BC$155:$CB$1048576,MATCH($A707,'Hoja de Trabajo para listado'!$BC$155:$BC$1048576,0),MATCH((CUADRO!K$4&amp;$E707),'Hoja de Trabajo para listado'!$BC$151:$CB$151,0)),0)+IFERROR(INDEX('Hoja de Trabajo para listado'!$DE$153:$DG$274,MATCH($A707,'Hoja de Trabajo para listado'!$DE$153:$DE$1048576,0),MATCH((CUADRO!K$4&amp;$E707),'Hoja de Trabajo para listado'!$DE$151:$DG$151,0)),0)+IFERROR(INDEX('Hoja de Trabajo para listado'!$CD$155:$DC$1048576,MATCH($A707,'Hoja de Trabajo para listado'!$CD$155:$CD$1048576,0),MATCH((CUADRO!K$4&amp;$E707),'Hoja de Trabajo para listado'!$CD$151:$DC$151,0)),0)</f>
        <v>0</v>
      </c>
      <c r="L707" s="243">
        <f ca="1">+IFERROR(INDEX('Hoja de Trabajo para listado'!$A$155:$Z$1048576,MATCH($A707,'Hoja de Trabajo para listado'!$A$155:$A$1048576,0),MATCH((CUADRO!L$4&amp;$E707),'Hoja de Trabajo para listado'!$A$151:$Z$151,0)),0)+IFERROR(INDEX('Hoja de Trabajo para listado'!$AB$155:$BA$1048576,MATCH($A707,'Hoja de Trabajo para listado'!$AB$155:$AB$1048576,0),MATCH((CUADRO!L$4&amp;$E707),'Hoja de Trabajo para listado'!$AB$151:$BA$151,0)),0)+IFERROR(INDEX('Hoja de Trabajo para listado'!$BC$155:$CB$1048576,MATCH($A707,'Hoja de Trabajo para listado'!$BC$155:$BC$1048576,0),MATCH((CUADRO!L$4&amp;$E707),'Hoja de Trabajo para listado'!$BC$151:$CB$151,0)),0)+IFERROR(INDEX('Hoja de Trabajo para listado'!$DE$153:$DG$274,MATCH($A707,'Hoja de Trabajo para listado'!$DE$153:$DE$1048576,0),MATCH((CUADRO!L$4&amp;$E707),'Hoja de Trabajo para listado'!$DE$151:$DG$151,0)),0)+IFERROR(INDEX('Hoja de Trabajo para listado'!$CD$155:$DC$1048576,MATCH($A707,'Hoja de Trabajo para listado'!$CD$155:$CD$1048576,0),MATCH((CUADRO!L$4&amp;$E707),'Hoja de Trabajo para listado'!$CD$151:$DC$151,0)),0)</f>
        <v>0</v>
      </c>
      <c r="M707" s="243">
        <f ca="1">+IFERROR(INDEX('Hoja de Trabajo para listado'!$A$155:$Z$1048576,MATCH($A707,'Hoja de Trabajo para listado'!$A$155:$A$1048576,0),MATCH((CUADRO!M$4&amp;$E707),'Hoja de Trabajo para listado'!$A$151:$Z$151,0)),0)+IFERROR(INDEX('Hoja de Trabajo para listado'!$AB$155:$BA$1048576,MATCH($A707,'Hoja de Trabajo para listado'!$AB$155:$AB$1048576,0),MATCH((CUADRO!M$4&amp;$E707),'Hoja de Trabajo para listado'!$AB$151:$BA$151,0)),0)+IFERROR(INDEX('Hoja de Trabajo para listado'!$BC$155:$CB$1048576,MATCH($A707,'Hoja de Trabajo para listado'!$BC$155:$BC$1048576,0),MATCH((CUADRO!M$4&amp;$E707),'Hoja de Trabajo para listado'!$BC$151:$CB$151,0)),0)+IFERROR(INDEX('Hoja de Trabajo para listado'!$DE$153:$DG$274,MATCH($A707,'Hoja de Trabajo para listado'!$DE$153:$DE$1048576,0),MATCH((CUADRO!M$4&amp;$E707),'Hoja de Trabajo para listado'!$DE$151:$DG$151,0)),0)+IFERROR(INDEX('Hoja de Trabajo para listado'!$CD$155:$DC$1048576,MATCH($A707,'Hoja de Trabajo para listado'!$CD$155:$CD$1048576,0),MATCH((CUADRO!M$4&amp;$E707),'Hoja de Trabajo para listado'!$CD$151:$DC$151,0)),0)</f>
        <v>0</v>
      </c>
      <c r="N707" s="243">
        <f ca="1">+IFERROR(INDEX('Hoja de Trabajo para listado'!$A$155:$Z$1048576,MATCH($A707,'Hoja de Trabajo para listado'!$A$155:$A$1048576,0),MATCH((CUADRO!N$4&amp;$E707),'Hoja de Trabajo para listado'!$A$151:$Z$151,0)),0)+IFERROR(INDEX('Hoja de Trabajo para listado'!$AB$155:$BA$1048576,MATCH($A707,'Hoja de Trabajo para listado'!$AB$155:$AB$1048576,0),MATCH((CUADRO!N$4&amp;$E707),'Hoja de Trabajo para listado'!$AB$151:$BA$151,0)),0)+IFERROR(INDEX('Hoja de Trabajo para listado'!$BC$155:$CB$1048576,MATCH($A707,'Hoja de Trabajo para listado'!$BC$155:$BC$1048576,0),MATCH((CUADRO!N$4&amp;$E707),'Hoja de Trabajo para listado'!$BC$151:$CB$151,0)),0)+IFERROR(INDEX('Hoja de Trabajo para listado'!$DE$153:$DG$274,MATCH($A707,'Hoja de Trabajo para listado'!$DE$153:$DE$1048576,0),MATCH((CUADRO!N$4&amp;$E707),'Hoja de Trabajo para listado'!$DE$151:$DG$151,0)),0)+IFERROR(INDEX('Hoja de Trabajo para listado'!$CD$155:$DC$1048576,MATCH($A707,'Hoja de Trabajo para listado'!$CD$155:$CD$1048576,0),MATCH((CUADRO!N$4&amp;$E707),'Hoja de Trabajo para listado'!$CD$151:$DC$151,0)),0)</f>
        <v>0</v>
      </c>
      <c r="O707" s="243">
        <f ca="1">+IFERROR(INDEX('Hoja de Trabajo para listado'!$A$155:$Z$1048576,MATCH($A707,'Hoja de Trabajo para listado'!$A$155:$A$1048576,0),MATCH((CUADRO!O$4&amp;$E707),'Hoja de Trabajo para listado'!$A$151:$Z$151,0)),0)+IFERROR(INDEX('Hoja de Trabajo para listado'!$AB$155:$BA$1048576,MATCH($A707,'Hoja de Trabajo para listado'!$AB$155:$AB$1048576,0),MATCH((CUADRO!O$4&amp;$E707),'Hoja de Trabajo para listado'!$AB$151:$BA$151,0)),0)+IFERROR(INDEX('Hoja de Trabajo para listado'!$BC$155:$CB$1048576,MATCH($A707,'Hoja de Trabajo para listado'!$BC$155:$BC$1048576,0),MATCH((CUADRO!O$4&amp;$E707),'Hoja de Trabajo para listado'!$BC$151:$CB$151,0)),0)+IFERROR(INDEX('Hoja de Trabajo para listado'!$DE$153:$DG$274,MATCH($A707,'Hoja de Trabajo para listado'!$DE$153:$DE$1048576,0),MATCH((CUADRO!O$4&amp;$E707),'Hoja de Trabajo para listado'!$DE$151:$DG$151,0)),0)+IFERROR(INDEX('Hoja de Trabajo para listado'!$CD$155:$DC$1048576,MATCH($A707,'Hoja de Trabajo para listado'!$CD$155:$CD$1048576,0),MATCH((CUADRO!O$4&amp;$E707),'Hoja de Trabajo para listado'!$CD$151:$DC$151,0)),0)</f>
        <v>0</v>
      </c>
      <c r="P707" s="243">
        <f ca="1">+IFERROR(INDEX('Hoja de Trabajo para listado'!$A$155:$Z$1048576,MATCH($A707,'Hoja de Trabajo para listado'!$A$155:$A$1048576,0),MATCH((CUADRO!P$4&amp;$E707),'Hoja de Trabajo para listado'!$A$151:$Z$151,0)),0)+IFERROR(INDEX('Hoja de Trabajo para listado'!$AB$155:$BA$1048576,MATCH($A707,'Hoja de Trabajo para listado'!$AB$155:$AB$1048576,0),MATCH((CUADRO!P$4&amp;$E707),'Hoja de Trabajo para listado'!$AB$151:$BA$151,0)),0)+IFERROR(INDEX('Hoja de Trabajo para listado'!$BC$155:$CB$1048576,MATCH($A707,'Hoja de Trabajo para listado'!$BC$155:$BC$1048576,0),MATCH((CUADRO!P$4&amp;$E707),'Hoja de Trabajo para listado'!$BC$151:$CB$151,0)),0)+IFERROR(INDEX('Hoja de Trabajo para listado'!$DE$153:$DG$274,MATCH($A707,'Hoja de Trabajo para listado'!$DE$153:$DE$1048576,0),MATCH((CUADRO!P$4&amp;$E707),'Hoja de Trabajo para listado'!$DE$151:$DG$151,0)),0)+IFERROR(INDEX('Hoja de Trabajo para listado'!$CD$155:$DC$1048576,MATCH($A707,'Hoja de Trabajo para listado'!$CD$155:$CD$1048576,0),MATCH((CUADRO!P$4&amp;$E707),'Hoja de Trabajo para listado'!$CD$151:$DC$151,0)),0)</f>
        <v>0</v>
      </c>
      <c r="Q707" s="243">
        <f ca="1">+IFERROR(INDEX('Hoja de Trabajo para listado'!$A$155:$Z$1048576,MATCH($A707,'Hoja de Trabajo para listado'!$A$155:$A$1048576,0),MATCH((CUADRO!Q$4&amp;$E707),'Hoja de Trabajo para listado'!$A$151:$Z$151,0)),0)+IFERROR(INDEX('Hoja de Trabajo para listado'!$AB$155:$BA$1048576,MATCH($A707,'Hoja de Trabajo para listado'!$AB$155:$AB$1048576,0),MATCH((CUADRO!Q$4&amp;$E707),'Hoja de Trabajo para listado'!$AB$151:$BA$151,0)),0)+IFERROR(INDEX('Hoja de Trabajo para listado'!$BC$155:$CB$1048576,MATCH($A707,'Hoja de Trabajo para listado'!$BC$155:$BC$1048576,0),MATCH((CUADRO!Q$4&amp;$E707),'Hoja de Trabajo para listado'!$BC$151:$CB$151,0)),0)+IFERROR(INDEX('Hoja de Trabajo para listado'!$DE$153:$DG$274,MATCH($A707,'Hoja de Trabajo para listado'!$DE$153:$DE$1048576,0),MATCH((CUADRO!Q$4&amp;$E707),'Hoja de Trabajo para listado'!$DE$151:$DG$151,0)),0)+IFERROR(INDEX('Hoja de Trabajo para listado'!$CD$155:$DC$1048576,MATCH($A707,'Hoja de Trabajo para listado'!$CD$155:$CD$1048576,0),MATCH((CUADRO!Q$4&amp;$E707),'Hoja de Trabajo para listado'!$CD$151:$DC$151,0)),0)</f>
        <v>0</v>
      </c>
      <c r="R707" s="243">
        <f t="shared" ca="1" si="27"/>
        <v>0</v>
      </c>
      <c r="S707" s="249"/>
      <c r="T707" s="243">
        <f ca="1">+T708</f>
        <v>0</v>
      </c>
      <c r="U707" s="242">
        <f t="shared" si="28"/>
        <v>1</v>
      </c>
      <c r="V707" s="333" t="str">
        <f>+VLOOKUP(A707,bd_lista!$A$3:$E$592,5,FALSE)</f>
        <v>Gobiernos Autonomos Municipales</v>
      </c>
      <c r="W707" s="387" t="str">
        <f>+V707</f>
        <v>Gobiernos Autonomos Municipales</v>
      </c>
      <c r="X707" s="242">
        <f>+VLOOKUP(A707,[4]Sheet1!$A$13:$D$744,4,FALSE)</f>
        <v>0</v>
      </c>
      <c r="Y707" s="242" t="e">
        <f>+VLOOKUP(X707,bd_lista!$A$3:$C$592,3,FALSE)</f>
        <v>#N/A</v>
      </c>
      <c r="Z707" s="294">
        <f>+X707</f>
        <v>0</v>
      </c>
      <c r="AA707" s="295" t="e">
        <f>+Y707</f>
        <v>#N/A</v>
      </c>
    </row>
    <row r="708" spans="1:27" customFormat="1" ht="15" hidden="1" customHeight="1">
      <c r="A708" s="32">
        <v>1318</v>
      </c>
      <c r="B708" s="393"/>
      <c r="C708" s="247" t="str">
        <f>+VLOOKUP(A708,bd_lista!$A$3:$C$592,3,FALSE)</f>
        <v>Gobierno Autónomo Municipal de Tacachi</v>
      </c>
      <c r="D708" s="390"/>
      <c r="E708" s="244" t="s">
        <v>1305</v>
      </c>
      <c r="F708" s="243">
        <f ca="1">+IFERROR(INDEX('Hoja de Trabajo para listado'!$A$155:$Z$1048576,MATCH($A708,'Hoja de Trabajo para listado'!$A$155:$A$1048576,0),MATCH((CUADRO!F$4&amp;$E708),'Hoja de Trabajo para listado'!$A$151:$Z$151,0)),0)+IFERROR(INDEX('Hoja de Trabajo para listado'!$AB$155:$BA$1048576,MATCH($A708,'Hoja de Trabajo para listado'!$AB$155:$AB$1048576,0),MATCH((CUADRO!F$4&amp;$E708),'Hoja de Trabajo para listado'!$AB$151:$BA$151,0)),0)+IFERROR(INDEX('Hoja de Trabajo para listado'!$BC$155:$CB$1048576,MATCH($A708,'Hoja de Trabajo para listado'!$BC$155:$BC$1048576,0),MATCH((CUADRO!F$4&amp;$E708),'Hoja de Trabajo para listado'!$BC$151:$CB$151,0)),0)+IFERROR(INDEX('Hoja de Trabajo para listado'!$DE$153:$DG$274,MATCH($A708,'Hoja de Trabajo para listado'!$DE$153:$DE$1048576,0),MATCH((CUADRO!F$4&amp;$E708),'Hoja de Trabajo para listado'!$DE$151:$DG$151,0)),0)+IFERROR(INDEX('Hoja de Trabajo para listado'!$CD$155:$DC$1048576,MATCH($A708,'Hoja de Trabajo para listado'!$CD$155:$CD$1048576,0),MATCH((CUADRO!F$4&amp;$E708),'Hoja de Trabajo para listado'!$CD$151:$DC$151,0)),0)</f>
        <v>0</v>
      </c>
      <c r="G708" s="243">
        <f ca="1">+IFERROR(INDEX('Hoja de Trabajo para listado'!$A$155:$Z$1048576,MATCH($A708,'Hoja de Trabajo para listado'!$A$155:$A$1048576,0),MATCH((CUADRO!G$4&amp;$E708),'Hoja de Trabajo para listado'!$A$151:$Z$151,0)),0)+IFERROR(INDEX('Hoja de Trabajo para listado'!$AB$155:$BA$1048576,MATCH($A708,'Hoja de Trabajo para listado'!$AB$155:$AB$1048576,0),MATCH((CUADRO!G$4&amp;$E708),'Hoja de Trabajo para listado'!$AB$151:$BA$151,0)),0)+IFERROR(INDEX('Hoja de Trabajo para listado'!$BC$155:$CB$1048576,MATCH($A708,'Hoja de Trabajo para listado'!$BC$155:$BC$1048576,0),MATCH((CUADRO!G$4&amp;$E708),'Hoja de Trabajo para listado'!$BC$151:$CB$151,0)),0)+IFERROR(INDEX('Hoja de Trabajo para listado'!$DE$153:$DG$274,MATCH($A708,'Hoja de Trabajo para listado'!$DE$153:$DE$1048576,0),MATCH((CUADRO!G$4&amp;$E708),'Hoja de Trabajo para listado'!$DE$151:$DG$151,0)),0)+IFERROR(INDEX('Hoja de Trabajo para listado'!$CD$155:$DC$1048576,MATCH($A708,'Hoja de Trabajo para listado'!$CD$155:$CD$1048576,0),MATCH((CUADRO!G$4&amp;$E708),'Hoja de Trabajo para listado'!$CD$151:$DC$151,0)),0)</f>
        <v>0</v>
      </c>
      <c r="H708" s="243">
        <f ca="1">+IFERROR(INDEX('Hoja de Trabajo para listado'!$A$155:$Z$1048576,MATCH($A708,'Hoja de Trabajo para listado'!$A$155:$A$1048576,0),MATCH((CUADRO!H$4&amp;$E708),'Hoja de Trabajo para listado'!$A$151:$Z$151,0)),0)+IFERROR(INDEX('Hoja de Trabajo para listado'!$AB$155:$BA$1048576,MATCH($A708,'Hoja de Trabajo para listado'!$AB$155:$AB$1048576,0),MATCH((CUADRO!H$4&amp;$E708),'Hoja de Trabajo para listado'!$AB$151:$BA$151,0)),0)+IFERROR(INDEX('Hoja de Trabajo para listado'!$BC$155:$CB$1048576,MATCH($A708,'Hoja de Trabajo para listado'!$BC$155:$BC$1048576,0),MATCH((CUADRO!H$4&amp;$E708),'Hoja de Trabajo para listado'!$BC$151:$CB$151,0)),0)+IFERROR(INDEX('Hoja de Trabajo para listado'!$DE$153:$DG$274,MATCH($A708,'Hoja de Trabajo para listado'!$DE$153:$DE$1048576,0),MATCH((CUADRO!H$4&amp;$E708),'Hoja de Trabajo para listado'!$DE$151:$DG$151,0)),0)+IFERROR(INDEX('Hoja de Trabajo para listado'!$CD$155:$DC$1048576,MATCH($A708,'Hoja de Trabajo para listado'!$CD$155:$CD$1048576,0),MATCH((CUADRO!H$4&amp;$E708),'Hoja de Trabajo para listado'!$CD$151:$DC$151,0)),0)</f>
        <v>0</v>
      </c>
      <c r="I708" s="243">
        <f ca="1">+IFERROR(INDEX('Hoja de Trabajo para listado'!$A$155:$Z$1048576,MATCH($A708,'Hoja de Trabajo para listado'!$A$155:$A$1048576,0),MATCH((CUADRO!I$4&amp;$E708),'Hoja de Trabajo para listado'!$A$151:$Z$151,0)),0)+IFERROR(INDEX('Hoja de Trabajo para listado'!$AB$155:$BA$1048576,MATCH($A708,'Hoja de Trabajo para listado'!$AB$155:$AB$1048576,0),MATCH((CUADRO!I$4&amp;$E708),'Hoja de Trabajo para listado'!$AB$151:$BA$151,0)),0)+IFERROR(INDEX('Hoja de Trabajo para listado'!$BC$155:$CB$1048576,MATCH($A708,'Hoja de Trabajo para listado'!$BC$155:$BC$1048576,0),MATCH((CUADRO!I$4&amp;$E708),'Hoja de Trabajo para listado'!$BC$151:$CB$151,0)),0)+IFERROR(INDEX('Hoja de Trabajo para listado'!$DE$153:$DG$274,MATCH($A708,'Hoja de Trabajo para listado'!$DE$153:$DE$1048576,0),MATCH((CUADRO!I$4&amp;$E708),'Hoja de Trabajo para listado'!$DE$151:$DG$151,0)),0)+IFERROR(INDEX('Hoja de Trabajo para listado'!$CD$155:$DC$1048576,MATCH($A708,'Hoja de Trabajo para listado'!$CD$155:$CD$1048576,0),MATCH((CUADRO!I$4&amp;$E708),'Hoja de Trabajo para listado'!$CD$151:$DC$151,0)),0)</f>
        <v>0</v>
      </c>
      <c r="J708" s="243">
        <f ca="1">+IFERROR(INDEX('Hoja de Trabajo para listado'!$A$155:$Z$1048576,MATCH($A708,'Hoja de Trabajo para listado'!$A$155:$A$1048576,0),MATCH((CUADRO!J$4&amp;$E708),'Hoja de Trabajo para listado'!$A$151:$Z$151,0)),0)+IFERROR(INDEX('Hoja de Trabajo para listado'!$AB$155:$BA$1048576,MATCH($A708,'Hoja de Trabajo para listado'!$AB$155:$AB$1048576,0),MATCH((CUADRO!J$4&amp;$E708),'Hoja de Trabajo para listado'!$AB$151:$BA$151,0)),0)+IFERROR(INDEX('Hoja de Trabajo para listado'!$BC$155:$CB$1048576,MATCH($A708,'Hoja de Trabajo para listado'!$BC$155:$BC$1048576,0),MATCH((CUADRO!J$4&amp;$E708),'Hoja de Trabajo para listado'!$BC$151:$CB$151,0)),0)+IFERROR(INDEX('Hoja de Trabajo para listado'!$DE$153:$DG$274,MATCH($A708,'Hoja de Trabajo para listado'!$DE$153:$DE$1048576,0),MATCH((CUADRO!J$4&amp;$E708),'Hoja de Trabajo para listado'!$DE$151:$DG$151,0)),0)+IFERROR(INDEX('Hoja de Trabajo para listado'!$CD$155:$DC$1048576,MATCH($A708,'Hoja de Trabajo para listado'!$CD$155:$CD$1048576,0),MATCH((CUADRO!J$4&amp;$E708),'Hoja de Trabajo para listado'!$CD$151:$DC$151,0)),0)</f>
        <v>0</v>
      </c>
      <c r="K708" s="243">
        <f ca="1">+IFERROR(INDEX('Hoja de Trabajo para listado'!$A$155:$Z$1048576,MATCH($A708,'Hoja de Trabajo para listado'!$A$155:$A$1048576,0),MATCH((CUADRO!K$4&amp;$E708),'Hoja de Trabajo para listado'!$A$151:$Z$151,0)),0)+IFERROR(INDEX('Hoja de Trabajo para listado'!$AB$155:$BA$1048576,MATCH($A708,'Hoja de Trabajo para listado'!$AB$155:$AB$1048576,0),MATCH((CUADRO!K$4&amp;$E708),'Hoja de Trabajo para listado'!$AB$151:$BA$151,0)),0)+IFERROR(INDEX('Hoja de Trabajo para listado'!$BC$155:$CB$1048576,MATCH($A708,'Hoja de Trabajo para listado'!$BC$155:$BC$1048576,0),MATCH((CUADRO!K$4&amp;$E708),'Hoja de Trabajo para listado'!$BC$151:$CB$151,0)),0)+IFERROR(INDEX('Hoja de Trabajo para listado'!$DE$153:$DG$274,MATCH($A708,'Hoja de Trabajo para listado'!$DE$153:$DE$1048576,0),MATCH((CUADRO!K$4&amp;$E708),'Hoja de Trabajo para listado'!$DE$151:$DG$151,0)),0)+IFERROR(INDEX('Hoja de Trabajo para listado'!$CD$155:$DC$1048576,MATCH($A708,'Hoja de Trabajo para listado'!$CD$155:$CD$1048576,0),MATCH((CUADRO!K$4&amp;$E708),'Hoja de Trabajo para listado'!$CD$151:$DC$151,0)),0)</f>
        <v>0</v>
      </c>
      <c r="L708" s="243">
        <f ca="1">+IFERROR(INDEX('Hoja de Trabajo para listado'!$A$155:$Z$1048576,MATCH($A708,'Hoja de Trabajo para listado'!$A$155:$A$1048576,0),MATCH((CUADRO!L$4&amp;$E708),'Hoja de Trabajo para listado'!$A$151:$Z$151,0)),0)+IFERROR(INDEX('Hoja de Trabajo para listado'!$AB$155:$BA$1048576,MATCH($A708,'Hoja de Trabajo para listado'!$AB$155:$AB$1048576,0),MATCH((CUADRO!L$4&amp;$E708),'Hoja de Trabajo para listado'!$AB$151:$BA$151,0)),0)+IFERROR(INDEX('Hoja de Trabajo para listado'!$BC$155:$CB$1048576,MATCH($A708,'Hoja de Trabajo para listado'!$BC$155:$BC$1048576,0),MATCH((CUADRO!L$4&amp;$E708),'Hoja de Trabajo para listado'!$BC$151:$CB$151,0)),0)+IFERROR(INDEX('Hoja de Trabajo para listado'!$DE$153:$DG$274,MATCH($A708,'Hoja de Trabajo para listado'!$DE$153:$DE$1048576,0),MATCH((CUADRO!L$4&amp;$E708),'Hoja de Trabajo para listado'!$DE$151:$DG$151,0)),0)+IFERROR(INDEX('Hoja de Trabajo para listado'!$CD$155:$DC$1048576,MATCH($A708,'Hoja de Trabajo para listado'!$CD$155:$CD$1048576,0),MATCH((CUADRO!L$4&amp;$E708),'Hoja de Trabajo para listado'!$CD$151:$DC$151,0)),0)</f>
        <v>0</v>
      </c>
      <c r="M708" s="243">
        <f ca="1">+IFERROR(INDEX('Hoja de Trabajo para listado'!$A$155:$Z$1048576,MATCH($A708,'Hoja de Trabajo para listado'!$A$155:$A$1048576,0),MATCH((CUADRO!M$4&amp;$E708),'Hoja de Trabajo para listado'!$A$151:$Z$151,0)),0)+IFERROR(INDEX('Hoja de Trabajo para listado'!$AB$155:$BA$1048576,MATCH($A708,'Hoja de Trabajo para listado'!$AB$155:$AB$1048576,0),MATCH((CUADRO!M$4&amp;$E708),'Hoja de Trabajo para listado'!$AB$151:$BA$151,0)),0)+IFERROR(INDEX('Hoja de Trabajo para listado'!$BC$155:$CB$1048576,MATCH($A708,'Hoja de Trabajo para listado'!$BC$155:$BC$1048576,0),MATCH((CUADRO!M$4&amp;$E708),'Hoja de Trabajo para listado'!$BC$151:$CB$151,0)),0)+IFERROR(INDEX('Hoja de Trabajo para listado'!$DE$153:$DG$274,MATCH($A708,'Hoja de Trabajo para listado'!$DE$153:$DE$1048576,0),MATCH((CUADRO!M$4&amp;$E708),'Hoja de Trabajo para listado'!$DE$151:$DG$151,0)),0)+IFERROR(INDEX('Hoja de Trabajo para listado'!$CD$155:$DC$1048576,MATCH($A708,'Hoja de Trabajo para listado'!$CD$155:$CD$1048576,0),MATCH((CUADRO!M$4&amp;$E708),'Hoja de Trabajo para listado'!$CD$151:$DC$151,0)),0)</f>
        <v>0</v>
      </c>
      <c r="N708" s="243">
        <f ca="1">+IFERROR(INDEX('Hoja de Trabajo para listado'!$A$155:$Z$1048576,MATCH($A708,'Hoja de Trabajo para listado'!$A$155:$A$1048576,0),MATCH((CUADRO!N$4&amp;$E708),'Hoja de Trabajo para listado'!$A$151:$Z$151,0)),0)+IFERROR(INDEX('Hoja de Trabajo para listado'!$AB$155:$BA$1048576,MATCH($A708,'Hoja de Trabajo para listado'!$AB$155:$AB$1048576,0),MATCH((CUADRO!N$4&amp;$E708),'Hoja de Trabajo para listado'!$AB$151:$BA$151,0)),0)+IFERROR(INDEX('Hoja de Trabajo para listado'!$BC$155:$CB$1048576,MATCH($A708,'Hoja de Trabajo para listado'!$BC$155:$BC$1048576,0),MATCH((CUADRO!N$4&amp;$E708),'Hoja de Trabajo para listado'!$BC$151:$CB$151,0)),0)+IFERROR(INDEX('Hoja de Trabajo para listado'!$DE$153:$DG$274,MATCH($A708,'Hoja de Trabajo para listado'!$DE$153:$DE$1048576,0),MATCH((CUADRO!N$4&amp;$E708),'Hoja de Trabajo para listado'!$DE$151:$DG$151,0)),0)+IFERROR(INDEX('Hoja de Trabajo para listado'!$CD$155:$DC$1048576,MATCH($A708,'Hoja de Trabajo para listado'!$CD$155:$CD$1048576,0),MATCH((CUADRO!N$4&amp;$E708),'Hoja de Trabajo para listado'!$CD$151:$DC$151,0)),0)</f>
        <v>0</v>
      </c>
      <c r="O708" s="243">
        <f ca="1">+IFERROR(INDEX('Hoja de Trabajo para listado'!$A$155:$Z$1048576,MATCH($A708,'Hoja de Trabajo para listado'!$A$155:$A$1048576,0),MATCH((CUADRO!O$4&amp;$E708),'Hoja de Trabajo para listado'!$A$151:$Z$151,0)),0)+IFERROR(INDEX('Hoja de Trabajo para listado'!$AB$155:$BA$1048576,MATCH($A708,'Hoja de Trabajo para listado'!$AB$155:$AB$1048576,0),MATCH((CUADRO!O$4&amp;$E708),'Hoja de Trabajo para listado'!$AB$151:$BA$151,0)),0)+IFERROR(INDEX('Hoja de Trabajo para listado'!$BC$155:$CB$1048576,MATCH($A708,'Hoja de Trabajo para listado'!$BC$155:$BC$1048576,0),MATCH((CUADRO!O$4&amp;$E708),'Hoja de Trabajo para listado'!$BC$151:$CB$151,0)),0)+IFERROR(INDEX('Hoja de Trabajo para listado'!$DE$153:$DG$274,MATCH($A708,'Hoja de Trabajo para listado'!$DE$153:$DE$1048576,0),MATCH((CUADRO!O$4&amp;$E708),'Hoja de Trabajo para listado'!$DE$151:$DG$151,0)),0)+IFERROR(INDEX('Hoja de Trabajo para listado'!$CD$155:$DC$1048576,MATCH($A708,'Hoja de Trabajo para listado'!$CD$155:$CD$1048576,0),MATCH((CUADRO!O$4&amp;$E708),'Hoja de Trabajo para listado'!$CD$151:$DC$151,0)),0)</f>
        <v>0</v>
      </c>
      <c r="P708" s="243">
        <f ca="1">+IFERROR(INDEX('Hoja de Trabajo para listado'!$A$155:$Z$1048576,MATCH($A708,'Hoja de Trabajo para listado'!$A$155:$A$1048576,0),MATCH((CUADRO!P$4&amp;$E708),'Hoja de Trabajo para listado'!$A$151:$Z$151,0)),0)+IFERROR(INDEX('Hoja de Trabajo para listado'!$AB$155:$BA$1048576,MATCH($A708,'Hoja de Trabajo para listado'!$AB$155:$AB$1048576,0),MATCH((CUADRO!P$4&amp;$E708),'Hoja de Trabajo para listado'!$AB$151:$BA$151,0)),0)+IFERROR(INDEX('Hoja de Trabajo para listado'!$BC$155:$CB$1048576,MATCH($A708,'Hoja de Trabajo para listado'!$BC$155:$BC$1048576,0),MATCH((CUADRO!P$4&amp;$E708),'Hoja de Trabajo para listado'!$BC$151:$CB$151,0)),0)+IFERROR(INDEX('Hoja de Trabajo para listado'!$DE$153:$DG$274,MATCH($A708,'Hoja de Trabajo para listado'!$DE$153:$DE$1048576,0),MATCH((CUADRO!P$4&amp;$E708),'Hoja de Trabajo para listado'!$DE$151:$DG$151,0)),0)+IFERROR(INDEX('Hoja de Trabajo para listado'!$CD$155:$DC$1048576,MATCH($A708,'Hoja de Trabajo para listado'!$CD$155:$CD$1048576,0),MATCH((CUADRO!P$4&amp;$E708),'Hoja de Trabajo para listado'!$CD$151:$DC$151,0)),0)</f>
        <v>0</v>
      </c>
      <c r="Q708" s="243">
        <f ca="1">+IFERROR(INDEX('Hoja de Trabajo para listado'!$A$155:$Z$1048576,MATCH($A708,'Hoja de Trabajo para listado'!$A$155:$A$1048576,0),MATCH((CUADRO!Q$4&amp;$E708),'Hoja de Trabajo para listado'!$A$151:$Z$151,0)),0)+IFERROR(INDEX('Hoja de Trabajo para listado'!$AB$155:$BA$1048576,MATCH($A708,'Hoja de Trabajo para listado'!$AB$155:$AB$1048576,0),MATCH((CUADRO!Q$4&amp;$E708),'Hoja de Trabajo para listado'!$AB$151:$BA$151,0)),0)+IFERROR(INDEX('Hoja de Trabajo para listado'!$BC$155:$CB$1048576,MATCH($A708,'Hoja de Trabajo para listado'!$BC$155:$BC$1048576,0),MATCH((CUADRO!Q$4&amp;$E708),'Hoja de Trabajo para listado'!$BC$151:$CB$151,0)),0)+IFERROR(INDEX('Hoja de Trabajo para listado'!$DE$153:$DG$274,MATCH($A708,'Hoja de Trabajo para listado'!$DE$153:$DE$1048576,0),MATCH((CUADRO!Q$4&amp;$E708),'Hoja de Trabajo para listado'!$DE$151:$DG$151,0)),0)+IFERROR(INDEX('Hoja de Trabajo para listado'!$CD$155:$DC$1048576,MATCH($A708,'Hoja de Trabajo para listado'!$CD$155:$CD$1048576,0),MATCH((CUADRO!Q$4&amp;$E708),'Hoja de Trabajo para listado'!$CD$151:$DC$151,0)),0)</f>
        <v>0</v>
      </c>
      <c r="R708" s="243">
        <f t="shared" ca="1" si="27"/>
        <v>0</v>
      </c>
      <c r="S708" s="249">
        <f ca="1">+R707+R708</f>
        <v>0</v>
      </c>
      <c r="T708" s="243">
        <f ca="1">+S708</f>
        <v>0</v>
      </c>
      <c r="U708" s="242">
        <f t="shared" si="28"/>
        <v>2</v>
      </c>
      <c r="V708" s="333" t="str">
        <f>+VLOOKUP(A708,bd_lista!$A$3:$E$592,5,FALSE)</f>
        <v>Gobiernos Autonomos Municipales</v>
      </c>
      <c r="W708" s="388"/>
      <c r="X708" s="242">
        <f>+VLOOKUP(A708,[4]Sheet1!$A$13:$D$744,4,FALSE)</f>
        <v>0</v>
      </c>
      <c r="Y708" s="242" t="e">
        <f>+VLOOKUP(X708,bd_lista!$A$3:$C$592,3,FALSE)</f>
        <v>#N/A</v>
      </c>
      <c r="Z708" s="292"/>
      <c r="AA708" s="293"/>
    </row>
    <row r="709" spans="1:27" customFormat="1" ht="15" hidden="1" customHeight="1">
      <c r="A709" s="32">
        <v>1319</v>
      </c>
      <c r="B709" s="392">
        <f>+A709</f>
        <v>1319</v>
      </c>
      <c r="C709" s="247" t="str">
        <f>+VLOOKUP(A709,bd_lista!$A$3:$C$592,3,FALSE)</f>
        <v>Gobierno Autónomo Municipal Villa Gualberto Villarroel</v>
      </c>
      <c r="D709" s="389" t="str">
        <f>+C709</f>
        <v>Gobierno Autónomo Municipal Villa Gualberto Villarroel</v>
      </c>
      <c r="E709" s="242" t="s">
        <v>1304</v>
      </c>
      <c r="F709" s="243">
        <f ca="1">+IFERROR(INDEX('Hoja de Trabajo para listado'!$A$155:$Z$1048576,MATCH($A709,'Hoja de Trabajo para listado'!$A$155:$A$1048576,0),MATCH((CUADRO!F$4&amp;$E709),'Hoja de Trabajo para listado'!$A$151:$Z$151,0)),0)+IFERROR(INDEX('Hoja de Trabajo para listado'!$AB$155:$BA$1048576,MATCH($A709,'Hoja de Trabajo para listado'!$AB$155:$AB$1048576,0),MATCH((CUADRO!F$4&amp;$E709),'Hoja de Trabajo para listado'!$AB$151:$BA$151,0)),0)+IFERROR(INDEX('Hoja de Trabajo para listado'!$BC$155:$CB$1048576,MATCH($A709,'Hoja de Trabajo para listado'!$BC$155:$BC$1048576,0),MATCH((CUADRO!F$4&amp;$E709),'Hoja de Trabajo para listado'!$BC$151:$CB$151,0)),0)+IFERROR(INDEX('Hoja de Trabajo para listado'!$DE$153:$DG$274,MATCH($A709,'Hoja de Trabajo para listado'!$DE$153:$DE$1048576,0),MATCH((CUADRO!F$4&amp;$E709),'Hoja de Trabajo para listado'!$DE$151:$DG$151,0)),0)+IFERROR(INDEX('Hoja de Trabajo para listado'!$CD$155:$DC$1048576,MATCH($A709,'Hoja de Trabajo para listado'!$CD$155:$CD$1048576,0),MATCH((CUADRO!F$4&amp;$E709),'Hoja de Trabajo para listado'!$CD$151:$DC$151,0)),0)</f>
        <v>0</v>
      </c>
      <c r="G709" s="243">
        <f ca="1">+IFERROR(INDEX('Hoja de Trabajo para listado'!$A$155:$Z$1048576,MATCH($A709,'Hoja de Trabajo para listado'!$A$155:$A$1048576,0),MATCH((CUADRO!G$4&amp;$E709),'Hoja de Trabajo para listado'!$A$151:$Z$151,0)),0)+IFERROR(INDEX('Hoja de Trabajo para listado'!$AB$155:$BA$1048576,MATCH($A709,'Hoja de Trabajo para listado'!$AB$155:$AB$1048576,0),MATCH((CUADRO!G$4&amp;$E709),'Hoja de Trabajo para listado'!$AB$151:$BA$151,0)),0)+IFERROR(INDEX('Hoja de Trabajo para listado'!$BC$155:$CB$1048576,MATCH($A709,'Hoja de Trabajo para listado'!$BC$155:$BC$1048576,0),MATCH((CUADRO!G$4&amp;$E709),'Hoja de Trabajo para listado'!$BC$151:$CB$151,0)),0)+IFERROR(INDEX('Hoja de Trabajo para listado'!$DE$153:$DG$274,MATCH($A709,'Hoja de Trabajo para listado'!$DE$153:$DE$1048576,0),MATCH((CUADRO!G$4&amp;$E709),'Hoja de Trabajo para listado'!$DE$151:$DG$151,0)),0)+IFERROR(INDEX('Hoja de Trabajo para listado'!$CD$155:$DC$1048576,MATCH($A709,'Hoja de Trabajo para listado'!$CD$155:$CD$1048576,0),MATCH((CUADRO!G$4&amp;$E709),'Hoja de Trabajo para listado'!$CD$151:$DC$151,0)),0)</f>
        <v>0</v>
      </c>
      <c r="H709" s="243">
        <f ca="1">+IFERROR(INDEX('Hoja de Trabajo para listado'!$A$155:$Z$1048576,MATCH($A709,'Hoja de Trabajo para listado'!$A$155:$A$1048576,0),MATCH((CUADRO!H$4&amp;$E709),'Hoja de Trabajo para listado'!$A$151:$Z$151,0)),0)+IFERROR(INDEX('Hoja de Trabajo para listado'!$AB$155:$BA$1048576,MATCH($A709,'Hoja de Trabajo para listado'!$AB$155:$AB$1048576,0),MATCH((CUADRO!H$4&amp;$E709),'Hoja de Trabajo para listado'!$AB$151:$BA$151,0)),0)+IFERROR(INDEX('Hoja de Trabajo para listado'!$BC$155:$CB$1048576,MATCH($A709,'Hoja de Trabajo para listado'!$BC$155:$BC$1048576,0),MATCH((CUADRO!H$4&amp;$E709),'Hoja de Trabajo para listado'!$BC$151:$CB$151,0)),0)+IFERROR(INDEX('Hoja de Trabajo para listado'!$DE$153:$DG$274,MATCH($A709,'Hoja de Trabajo para listado'!$DE$153:$DE$1048576,0),MATCH((CUADRO!H$4&amp;$E709),'Hoja de Trabajo para listado'!$DE$151:$DG$151,0)),0)+IFERROR(INDEX('Hoja de Trabajo para listado'!$CD$155:$DC$1048576,MATCH($A709,'Hoja de Trabajo para listado'!$CD$155:$CD$1048576,0),MATCH((CUADRO!H$4&amp;$E709),'Hoja de Trabajo para listado'!$CD$151:$DC$151,0)),0)</f>
        <v>0</v>
      </c>
      <c r="I709" s="243">
        <f ca="1">+IFERROR(INDEX('Hoja de Trabajo para listado'!$A$155:$Z$1048576,MATCH($A709,'Hoja de Trabajo para listado'!$A$155:$A$1048576,0),MATCH((CUADRO!I$4&amp;$E709),'Hoja de Trabajo para listado'!$A$151:$Z$151,0)),0)+IFERROR(INDEX('Hoja de Trabajo para listado'!$AB$155:$BA$1048576,MATCH($A709,'Hoja de Trabajo para listado'!$AB$155:$AB$1048576,0),MATCH((CUADRO!I$4&amp;$E709),'Hoja de Trabajo para listado'!$AB$151:$BA$151,0)),0)+IFERROR(INDEX('Hoja de Trabajo para listado'!$BC$155:$CB$1048576,MATCH($A709,'Hoja de Trabajo para listado'!$BC$155:$BC$1048576,0),MATCH((CUADRO!I$4&amp;$E709),'Hoja de Trabajo para listado'!$BC$151:$CB$151,0)),0)+IFERROR(INDEX('Hoja de Trabajo para listado'!$DE$153:$DG$274,MATCH($A709,'Hoja de Trabajo para listado'!$DE$153:$DE$1048576,0),MATCH((CUADRO!I$4&amp;$E709),'Hoja de Trabajo para listado'!$DE$151:$DG$151,0)),0)+IFERROR(INDEX('Hoja de Trabajo para listado'!$CD$155:$DC$1048576,MATCH($A709,'Hoja de Trabajo para listado'!$CD$155:$CD$1048576,0),MATCH((CUADRO!I$4&amp;$E709),'Hoja de Trabajo para listado'!$CD$151:$DC$151,0)),0)</f>
        <v>0</v>
      </c>
      <c r="J709" s="243">
        <f ca="1">+IFERROR(INDEX('Hoja de Trabajo para listado'!$A$155:$Z$1048576,MATCH($A709,'Hoja de Trabajo para listado'!$A$155:$A$1048576,0),MATCH((CUADRO!J$4&amp;$E709),'Hoja de Trabajo para listado'!$A$151:$Z$151,0)),0)+IFERROR(INDEX('Hoja de Trabajo para listado'!$AB$155:$BA$1048576,MATCH($A709,'Hoja de Trabajo para listado'!$AB$155:$AB$1048576,0),MATCH((CUADRO!J$4&amp;$E709),'Hoja de Trabajo para listado'!$AB$151:$BA$151,0)),0)+IFERROR(INDEX('Hoja de Trabajo para listado'!$BC$155:$CB$1048576,MATCH($A709,'Hoja de Trabajo para listado'!$BC$155:$BC$1048576,0),MATCH((CUADRO!J$4&amp;$E709),'Hoja de Trabajo para listado'!$BC$151:$CB$151,0)),0)+IFERROR(INDEX('Hoja de Trabajo para listado'!$DE$153:$DG$274,MATCH($A709,'Hoja de Trabajo para listado'!$DE$153:$DE$1048576,0),MATCH((CUADRO!J$4&amp;$E709),'Hoja de Trabajo para listado'!$DE$151:$DG$151,0)),0)+IFERROR(INDEX('Hoja de Trabajo para listado'!$CD$155:$DC$1048576,MATCH($A709,'Hoja de Trabajo para listado'!$CD$155:$CD$1048576,0),MATCH((CUADRO!J$4&amp;$E709),'Hoja de Trabajo para listado'!$CD$151:$DC$151,0)),0)</f>
        <v>0</v>
      </c>
      <c r="K709" s="243">
        <f ca="1">+IFERROR(INDEX('Hoja de Trabajo para listado'!$A$155:$Z$1048576,MATCH($A709,'Hoja de Trabajo para listado'!$A$155:$A$1048576,0),MATCH((CUADRO!K$4&amp;$E709),'Hoja de Trabajo para listado'!$A$151:$Z$151,0)),0)+IFERROR(INDEX('Hoja de Trabajo para listado'!$AB$155:$BA$1048576,MATCH($A709,'Hoja de Trabajo para listado'!$AB$155:$AB$1048576,0),MATCH((CUADRO!K$4&amp;$E709),'Hoja de Trabajo para listado'!$AB$151:$BA$151,0)),0)+IFERROR(INDEX('Hoja de Trabajo para listado'!$BC$155:$CB$1048576,MATCH($A709,'Hoja de Trabajo para listado'!$BC$155:$BC$1048576,0),MATCH((CUADRO!K$4&amp;$E709),'Hoja de Trabajo para listado'!$BC$151:$CB$151,0)),0)+IFERROR(INDEX('Hoja de Trabajo para listado'!$DE$153:$DG$274,MATCH($A709,'Hoja de Trabajo para listado'!$DE$153:$DE$1048576,0),MATCH((CUADRO!K$4&amp;$E709),'Hoja de Trabajo para listado'!$DE$151:$DG$151,0)),0)+IFERROR(INDEX('Hoja de Trabajo para listado'!$CD$155:$DC$1048576,MATCH($A709,'Hoja de Trabajo para listado'!$CD$155:$CD$1048576,0),MATCH((CUADRO!K$4&amp;$E709),'Hoja de Trabajo para listado'!$CD$151:$DC$151,0)),0)</f>
        <v>0</v>
      </c>
      <c r="L709" s="243">
        <f ca="1">+IFERROR(INDEX('Hoja de Trabajo para listado'!$A$155:$Z$1048576,MATCH($A709,'Hoja de Trabajo para listado'!$A$155:$A$1048576,0),MATCH((CUADRO!L$4&amp;$E709),'Hoja de Trabajo para listado'!$A$151:$Z$151,0)),0)+IFERROR(INDEX('Hoja de Trabajo para listado'!$AB$155:$BA$1048576,MATCH($A709,'Hoja de Trabajo para listado'!$AB$155:$AB$1048576,0),MATCH((CUADRO!L$4&amp;$E709),'Hoja de Trabajo para listado'!$AB$151:$BA$151,0)),0)+IFERROR(INDEX('Hoja de Trabajo para listado'!$BC$155:$CB$1048576,MATCH($A709,'Hoja de Trabajo para listado'!$BC$155:$BC$1048576,0),MATCH((CUADRO!L$4&amp;$E709),'Hoja de Trabajo para listado'!$BC$151:$CB$151,0)),0)+IFERROR(INDEX('Hoja de Trabajo para listado'!$DE$153:$DG$274,MATCH($A709,'Hoja de Trabajo para listado'!$DE$153:$DE$1048576,0),MATCH((CUADRO!L$4&amp;$E709),'Hoja de Trabajo para listado'!$DE$151:$DG$151,0)),0)+IFERROR(INDEX('Hoja de Trabajo para listado'!$CD$155:$DC$1048576,MATCH($A709,'Hoja de Trabajo para listado'!$CD$155:$CD$1048576,0),MATCH((CUADRO!L$4&amp;$E709),'Hoja de Trabajo para listado'!$CD$151:$DC$151,0)),0)</f>
        <v>0</v>
      </c>
      <c r="M709" s="243">
        <f ca="1">+IFERROR(INDEX('Hoja de Trabajo para listado'!$A$155:$Z$1048576,MATCH($A709,'Hoja de Trabajo para listado'!$A$155:$A$1048576,0),MATCH((CUADRO!M$4&amp;$E709),'Hoja de Trabajo para listado'!$A$151:$Z$151,0)),0)+IFERROR(INDEX('Hoja de Trabajo para listado'!$AB$155:$BA$1048576,MATCH($A709,'Hoja de Trabajo para listado'!$AB$155:$AB$1048576,0),MATCH((CUADRO!M$4&amp;$E709),'Hoja de Trabajo para listado'!$AB$151:$BA$151,0)),0)+IFERROR(INDEX('Hoja de Trabajo para listado'!$BC$155:$CB$1048576,MATCH($A709,'Hoja de Trabajo para listado'!$BC$155:$BC$1048576,0),MATCH((CUADRO!M$4&amp;$E709),'Hoja de Trabajo para listado'!$BC$151:$CB$151,0)),0)+IFERROR(INDEX('Hoja de Trabajo para listado'!$DE$153:$DG$274,MATCH($A709,'Hoja de Trabajo para listado'!$DE$153:$DE$1048576,0),MATCH((CUADRO!M$4&amp;$E709),'Hoja de Trabajo para listado'!$DE$151:$DG$151,0)),0)+IFERROR(INDEX('Hoja de Trabajo para listado'!$CD$155:$DC$1048576,MATCH($A709,'Hoja de Trabajo para listado'!$CD$155:$CD$1048576,0),MATCH((CUADRO!M$4&amp;$E709),'Hoja de Trabajo para listado'!$CD$151:$DC$151,0)),0)</f>
        <v>0</v>
      </c>
      <c r="N709" s="243">
        <f ca="1">+IFERROR(INDEX('Hoja de Trabajo para listado'!$A$155:$Z$1048576,MATCH($A709,'Hoja de Trabajo para listado'!$A$155:$A$1048576,0),MATCH((CUADRO!N$4&amp;$E709),'Hoja de Trabajo para listado'!$A$151:$Z$151,0)),0)+IFERROR(INDEX('Hoja de Trabajo para listado'!$AB$155:$BA$1048576,MATCH($A709,'Hoja de Trabajo para listado'!$AB$155:$AB$1048576,0),MATCH((CUADRO!N$4&amp;$E709),'Hoja de Trabajo para listado'!$AB$151:$BA$151,0)),0)+IFERROR(INDEX('Hoja de Trabajo para listado'!$BC$155:$CB$1048576,MATCH($A709,'Hoja de Trabajo para listado'!$BC$155:$BC$1048576,0),MATCH((CUADRO!N$4&amp;$E709),'Hoja de Trabajo para listado'!$BC$151:$CB$151,0)),0)+IFERROR(INDEX('Hoja de Trabajo para listado'!$DE$153:$DG$274,MATCH($A709,'Hoja de Trabajo para listado'!$DE$153:$DE$1048576,0),MATCH((CUADRO!N$4&amp;$E709),'Hoja de Trabajo para listado'!$DE$151:$DG$151,0)),0)+IFERROR(INDEX('Hoja de Trabajo para listado'!$CD$155:$DC$1048576,MATCH($A709,'Hoja de Trabajo para listado'!$CD$155:$CD$1048576,0),MATCH((CUADRO!N$4&amp;$E709),'Hoja de Trabajo para listado'!$CD$151:$DC$151,0)),0)</f>
        <v>0</v>
      </c>
      <c r="O709" s="243">
        <f ca="1">+IFERROR(INDEX('Hoja de Trabajo para listado'!$A$155:$Z$1048576,MATCH($A709,'Hoja de Trabajo para listado'!$A$155:$A$1048576,0),MATCH((CUADRO!O$4&amp;$E709),'Hoja de Trabajo para listado'!$A$151:$Z$151,0)),0)+IFERROR(INDEX('Hoja de Trabajo para listado'!$AB$155:$BA$1048576,MATCH($A709,'Hoja de Trabajo para listado'!$AB$155:$AB$1048576,0),MATCH((CUADRO!O$4&amp;$E709),'Hoja de Trabajo para listado'!$AB$151:$BA$151,0)),0)+IFERROR(INDEX('Hoja de Trabajo para listado'!$BC$155:$CB$1048576,MATCH($A709,'Hoja de Trabajo para listado'!$BC$155:$BC$1048576,0),MATCH((CUADRO!O$4&amp;$E709),'Hoja de Trabajo para listado'!$BC$151:$CB$151,0)),0)+IFERROR(INDEX('Hoja de Trabajo para listado'!$DE$153:$DG$274,MATCH($A709,'Hoja de Trabajo para listado'!$DE$153:$DE$1048576,0),MATCH((CUADRO!O$4&amp;$E709),'Hoja de Trabajo para listado'!$DE$151:$DG$151,0)),0)+IFERROR(INDEX('Hoja de Trabajo para listado'!$CD$155:$DC$1048576,MATCH($A709,'Hoja de Trabajo para listado'!$CD$155:$CD$1048576,0),MATCH((CUADRO!O$4&amp;$E709),'Hoja de Trabajo para listado'!$CD$151:$DC$151,0)),0)</f>
        <v>0</v>
      </c>
      <c r="P709" s="243">
        <f ca="1">+IFERROR(INDEX('Hoja de Trabajo para listado'!$A$155:$Z$1048576,MATCH($A709,'Hoja de Trabajo para listado'!$A$155:$A$1048576,0),MATCH((CUADRO!P$4&amp;$E709),'Hoja de Trabajo para listado'!$A$151:$Z$151,0)),0)+IFERROR(INDEX('Hoja de Trabajo para listado'!$AB$155:$BA$1048576,MATCH($A709,'Hoja de Trabajo para listado'!$AB$155:$AB$1048576,0),MATCH((CUADRO!P$4&amp;$E709),'Hoja de Trabajo para listado'!$AB$151:$BA$151,0)),0)+IFERROR(INDEX('Hoja de Trabajo para listado'!$BC$155:$CB$1048576,MATCH($A709,'Hoja de Trabajo para listado'!$BC$155:$BC$1048576,0),MATCH((CUADRO!P$4&amp;$E709),'Hoja de Trabajo para listado'!$BC$151:$CB$151,0)),0)+IFERROR(INDEX('Hoja de Trabajo para listado'!$DE$153:$DG$274,MATCH($A709,'Hoja de Trabajo para listado'!$DE$153:$DE$1048576,0),MATCH((CUADRO!P$4&amp;$E709),'Hoja de Trabajo para listado'!$DE$151:$DG$151,0)),0)+IFERROR(INDEX('Hoja de Trabajo para listado'!$CD$155:$DC$1048576,MATCH($A709,'Hoja de Trabajo para listado'!$CD$155:$CD$1048576,0),MATCH((CUADRO!P$4&amp;$E709),'Hoja de Trabajo para listado'!$CD$151:$DC$151,0)),0)</f>
        <v>0</v>
      </c>
      <c r="Q709" s="243">
        <f ca="1">+IFERROR(INDEX('Hoja de Trabajo para listado'!$A$155:$Z$1048576,MATCH($A709,'Hoja de Trabajo para listado'!$A$155:$A$1048576,0),MATCH((CUADRO!Q$4&amp;$E709),'Hoja de Trabajo para listado'!$A$151:$Z$151,0)),0)+IFERROR(INDEX('Hoja de Trabajo para listado'!$AB$155:$BA$1048576,MATCH($A709,'Hoja de Trabajo para listado'!$AB$155:$AB$1048576,0),MATCH((CUADRO!Q$4&amp;$E709),'Hoja de Trabajo para listado'!$AB$151:$BA$151,0)),0)+IFERROR(INDEX('Hoja de Trabajo para listado'!$BC$155:$CB$1048576,MATCH($A709,'Hoja de Trabajo para listado'!$BC$155:$BC$1048576,0),MATCH((CUADRO!Q$4&amp;$E709),'Hoja de Trabajo para listado'!$BC$151:$CB$151,0)),0)+IFERROR(INDEX('Hoja de Trabajo para listado'!$DE$153:$DG$274,MATCH($A709,'Hoja de Trabajo para listado'!$DE$153:$DE$1048576,0),MATCH((CUADRO!Q$4&amp;$E709),'Hoja de Trabajo para listado'!$DE$151:$DG$151,0)),0)+IFERROR(INDEX('Hoja de Trabajo para listado'!$CD$155:$DC$1048576,MATCH($A709,'Hoja de Trabajo para listado'!$CD$155:$CD$1048576,0),MATCH((CUADRO!Q$4&amp;$E709),'Hoja de Trabajo para listado'!$CD$151:$DC$151,0)),0)</f>
        <v>0</v>
      </c>
      <c r="R709" s="243">
        <f t="shared" ca="1" si="27"/>
        <v>0</v>
      </c>
      <c r="S709" s="249"/>
      <c r="T709" s="243">
        <f ca="1">+T710</f>
        <v>0</v>
      </c>
      <c r="U709" s="242">
        <f t="shared" si="28"/>
        <v>1</v>
      </c>
      <c r="V709" s="333" t="str">
        <f>+VLOOKUP(A709,bd_lista!$A$3:$E$592,5,FALSE)</f>
        <v>Gobiernos Autonomos Municipales</v>
      </c>
      <c r="W709" s="387" t="str">
        <f>+V709</f>
        <v>Gobiernos Autonomos Municipales</v>
      </c>
      <c r="X709" s="242">
        <f>+VLOOKUP(A709,[4]Sheet1!$A$13:$D$744,4,FALSE)</f>
        <v>0</v>
      </c>
      <c r="Y709" s="242" t="e">
        <f>+VLOOKUP(X709,bd_lista!$A$3:$C$592,3,FALSE)</f>
        <v>#N/A</v>
      </c>
      <c r="Z709" s="294">
        <f>+X709</f>
        <v>0</v>
      </c>
      <c r="AA709" s="295" t="e">
        <f>+Y709</f>
        <v>#N/A</v>
      </c>
    </row>
    <row r="710" spans="1:27" customFormat="1" ht="15" hidden="1" customHeight="1">
      <c r="A710" s="32">
        <v>1319</v>
      </c>
      <c r="B710" s="393"/>
      <c r="C710" s="247" t="str">
        <f>+VLOOKUP(A710,bd_lista!$A$3:$C$592,3,FALSE)</f>
        <v>Gobierno Autónomo Municipal Villa Gualberto Villarroel</v>
      </c>
      <c r="D710" s="390"/>
      <c r="E710" s="244" t="s">
        <v>1305</v>
      </c>
      <c r="F710" s="243">
        <f ca="1">+IFERROR(INDEX('Hoja de Trabajo para listado'!$A$155:$Z$1048576,MATCH($A710,'Hoja de Trabajo para listado'!$A$155:$A$1048576,0),MATCH((CUADRO!F$4&amp;$E710),'Hoja de Trabajo para listado'!$A$151:$Z$151,0)),0)+IFERROR(INDEX('Hoja de Trabajo para listado'!$AB$155:$BA$1048576,MATCH($A710,'Hoja de Trabajo para listado'!$AB$155:$AB$1048576,0),MATCH((CUADRO!F$4&amp;$E710),'Hoja de Trabajo para listado'!$AB$151:$BA$151,0)),0)+IFERROR(INDEX('Hoja de Trabajo para listado'!$BC$155:$CB$1048576,MATCH($A710,'Hoja de Trabajo para listado'!$BC$155:$BC$1048576,0),MATCH((CUADRO!F$4&amp;$E710),'Hoja de Trabajo para listado'!$BC$151:$CB$151,0)),0)+IFERROR(INDEX('Hoja de Trabajo para listado'!$DE$153:$DG$274,MATCH($A710,'Hoja de Trabajo para listado'!$DE$153:$DE$1048576,0),MATCH((CUADRO!F$4&amp;$E710),'Hoja de Trabajo para listado'!$DE$151:$DG$151,0)),0)+IFERROR(INDEX('Hoja de Trabajo para listado'!$CD$155:$DC$1048576,MATCH($A710,'Hoja de Trabajo para listado'!$CD$155:$CD$1048576,0),MATCH((CUADRO!F$4&amp;$E710),'Hoja de Trabajo para listado'!$CD$151:$DC$151,0)),0)</f>
        <v>0</v>
      </c>
      <c r="G710" s="243">
        <f ca="1">+IFERROR(INDEX('Hoja de Trabajo para listado'!$A$155:$Z$1048576,MATCH($A710,'Hoja de Trabajo para listado'!$A$155:$A$1048576,0),MATCH((CUADRO!G$4&amp;$E710),'Hoja de Trabajo para listado'!$A$151:$Z$151,0)),0)+IFERROR(INDEX('Hoja de Trabajo para listado'!$AB$155:$BA$1048576,MATCH($A710,'Hoja de Trabajo para listado'!$AB$155:$AB$1048576,0),MATCH((CUADRO!G$4&amp;$E710),'Hoja de Trabajo para listado'!$AB$151:$BA$151,0)),0)+IFERROR(INDEX('Hoja de Trabajo para listado'!$BC$155:$CB$1048576,MATCH($A710,'Hoja de Trabajo para listado'!$BC$155:$BC$1048576,0),MATCH((CUADRO!G$4&amp;$E710),'Hoja de Trabajo para listado'!$BC$151:$CB$151,0)),0)+IFERROR(INDEX('Hoja de Trabajo para listado'!$DE$153:$DG$274,MATCH($A710,'Hoja de Trabajo para listado'!$DE$153:$DE$1048576,0),MATCH((CUADRO!G$4&amp;$E710),'Hoja de Trabajo para listado'!$DE$151:$DG$151,0)),0)+IFERROR(INDEX('Hoja de Trabajo para listado'!$CD$155:$DC$1048576,MATCH($A710,'Hoja de Trabajo para listado'!$CD$155:$CD$1048576,0),MATCH((CUADRO!G$4&amp;$E710),'Hoja de Trabajo para listado'!$CD$151:$DC$151,0)),0)</f>
        <v>0</v>
      </c>
      <c r="H710" s="243">
        <f ca="1">+IFERROR(INDEX('Hoja de Trabajo para listado'!$A$155:$Z$1048576,MATCH($A710,'Hoja de Trabajo para listado'!$A$155:$A$1048576,0),MATCH((CUADRO!H$4&amp;$E710),'Hoja de Trabajo para listado'!$A$151:$Z$151,0)),0)+IFERROR(INDEX('Hoja de Trabajo para listado'!$AB$155:$BA$1048576,MATCH($A710,'Hoja de Trabajo para listado'!$AB$155:$AB$1048576,0),MATCH((CUADRO!H$4&amp;$E710),'Hoja de Trabajo para listado'!$AB$151:$BA$151,0)),0)+IFERROR(INDEX('Hoja de Trabajo para listado'!$BC$155:$CB$1048576,MATCH($A710,'Hoja de Trabajo para listado'!$BC$155:$BC$1048576,0),MATCH((CUADRO!H$4&amp;$E710),'Hoja de Trabajo para listado'!$BC$151:$CB$151,0)),0)+IFERROR(INDEX('Hoja de Trabajo para listado'!$DE$153:$DG$274,MATCH($A710,'Hoja de Trabajo para listado'!$DE$153:$DE$1048576,0),MATCH((CUADRO!H$4&amp;$E710),'Hoja de Trabajo para listado'!$DE$151:$DG$151,0)),0)+IFERROR(INDEX('Hoja de Trabajo para listado'!$CD$155:$DC$1048576,MATCH($A710,'Hoja de Trabajo para listado'!$CD$155:$CD$1048576,0),MATCH((CUADRO!H$4&amp;$E710),'Hoja de Trabajo para listado'!$CD$151:$DC$151,0)),0)</f>
        <v>0</v>
      </c>
      <c r="I710" s="243">
        <f ca="1">+IFERROR(INDEX('Hoja de Trabajo para listado'!$A$155:$Z$1048576,MATCH($A710,'Hoja de Trabajo para listado'!$A$155:$A$1048576,0),MATCH((CUADRO!I$4&amp;$E710),'Hoja de Trabajo para listado'!$A$151:$Z$151,0)),0)+IFERROR(INDEX('Hoja de Trabajo para listado'!$AB$155:$BA$1048576,MATCH($A710,'Hoja de Trabajo para listado'!$AB$155:$AB$1048576,0),MATCH((CUADRO!I$4&amp;$E710),'Hoja de Trabajo para listado'!$AB$151:$BA$151,0)),0)+IFERROR(INDEX('Hoja de Trabajo para listado'!$BC$155:$CB$1048576,MATCH($A710,'Hoja de Trabajo para listado'!$BC$155:$BC$1048576,0),MATCH((CUADRO!I$4&amp;$E710),'Hoja de Trabajo para listado'!$BC$151:$CB$151,0)),0)+IFERROR(INDEX('Hoja de Trabajo para listado'!$DE$153:$DG$274,MATCH($A710,'Hoja de Trabajo para listado'!$DE$153:$DE$1048576,0),MATCH((CUADRO!I$4&amp;$E710),'Hoja de Trabajo para listado'!$DE$151:$DG$151,0)),0)+IFERROR(INDEX('Hoja de Trabajo para listado'!$CD$155:$DC$1048576,MATCH($A710,'Hoja de Trabajo para listado'!$CD$155:$CD$1048576,0),MATCH((CUADRO!I$4&amp;$E710),'Hoja de Trabajo para listado'!$CD$151:$DC$151,0)),0)</f>
        <v>0</v>
      </c>
      <c r="J710" s="243">
        <f ca="1">+IFERROR(INDEX('Hoja de Trabajo para listado'!$A$155:$Z$1048576,MATCH($A710,'Hoja de Trabajo para listado'!$A$155:$A$1048576,0),MATCH((CUADRO!J$4&amp;$E710),'Hoja de Trabajo para listado'!$A$151:$Z$151,0)),0)+IFERROR(INDEX('Hoja de Trabajo para listado'!$AB$155:$BA$1048576,MATCH($A710,'Hoja de Trabajo para listado'!$AB$155:$AB$1048576,0),MATCH((CUADRO!J$4&amp;$E710),'Hoja de Trabajo para listado'!$AB$151:$BA$151,0)),0)+IFERROR(INDEX('Hoja de Trabajo para listado'!$BC$155:$CB$1048576,MATCH($A710,'Hoja de Trabajo para listado'!$BC$155:$BC$1048576,0),MATCH((CUADRO!J$4&amp;$E710),'Hoja de Trabajo para listado'!$BC$151:$CB$151,0)),0)+IFERROR(INDEX('Hoja de Trabajo para listado'!$DE$153:$DG$274,MATCH($A710,'Hoja de Trabajo para listado'!$DE$153:$DE$1048576,0),MATCH((CUADRO!J$4&amp;$E710),'Hoja de Trabajo para listado'!$DE$151:$DG$151,0)),0)+IFERROR(INDEX('Hoja de Trabajo para listado'!$CD$155:$DC$1048576,MATCH($A710,'Hoja de Trabajo para listado'!$CD$155:$CD$1048576,0),MATCH((CUADRO!J$4&amp;$E710),'Hoja de Trabajo para listado'!$CD$151:$DC$151,0)),0)</f>
        <v>0</v>
      </c>
      <c r="K710" s="243">
        <f ca="1">+IFERROR(INDEX('Hoja de Trabajo para listado'!$A$155:$Z$1048576,MATCH($A710,'Hoja de Trabajo para listado'!$A$155:$A$1048576,0),MATCH((CUADRO!K$4&amp;$E710),'Hoja de Trabajo para listado'!$A$151:$Z$151,0)),0)+IFERROR(INDEX('Hoja de Trabajo para listado'!$AB$155:$BA$1048576,MATCH($A710,'Hoja de Trabajo para listado'!$AB$155:$AB$1048576,0),MATCH((CUADRO!K$4&amp;$E710),'Hoja de Trabajo para listado'!$AB$151:$BA$151,0)),0)+IFERROR(INDEX('Hoja de Trabajo para listado'!$BC$155:$CB$1048576,MATCH($A710,'Hoja de Trabajo para listado'!$BC$155:$BC$1048576,0),MATCH((CUADRO!K$4&amp;$E710),'Hoja de Trabajo para listado'!$BC$151:$CB$151,0)),0)+IFERROR(INDEX('Hoja de Trabajo para listado'!$DE$153:$DG$274,MATCH($A710,'Hoja de Trabajo para listado'!$DE$153:$DE$1048576,0),MATCH((CUADRO!K$4&amp;$E710),'Hoja de Trabajo para listado'!$DE$151:$DG$151,0)),0)+IFERROR(INDEX('Hoja de Trabajo para listado'!$CD$155:$DC$1048576,MATCH($A710,'Hoja de Trabajo para listado'!$CD$155:$CD$1048576,0),MATCH((CUADRO!K$4&amp;$E710),'Hoja de Trabajo para listado'!$CD$151:$DC$151,0)),0)</f>
        <v>0</v>
      </c>
      <c r="L710" s="243">
        <f ca="1">+IFERROR(INDEX('Hoja de Trabajo para listado'!$A$155:$Z$1048576,MATCH($A710,'Hoja de Trabajo para listado'!$A$155:$A$1048576,0),MATCH((CUADRO!L$4&amp;$E710),'Hoja de Trabajo para listado'!$A$151:$Z$151,0)),0)+IFERROR(INDEX('Hoja de Trabajo para listado'!$AB$155:$BA$1048576,MATCH($A710,'Hoja de Trabajo para listado'!$AB$155:$AB$1048576,0),MATCH((CUADRO!L$4&amp;$E710),'Hoja de Trabajo para listado'!$AB$151:$BA$151,0)),0)+IFERROR(INDEX('Hoja de Trabajo para listado'!$BC$155:$CB$1048576,MATCH($A710,'Hoja de Trabajo para listado'!$BC$155:$BC$1048576,0),MATCH((CUADRO!L$4&amp;$E710),'Hoja de Trabajo para listado'!$BC$151:$CB$151,0)),0)+IFERROR(INDEX('Hoja de Trabajo para listado'!$DE$153:$DG$274,MATCH($A710,'Hoja de Trabajo para listado'!$DE$153:$DE$1048576,0),MATCH((CUADRO!L$4&amp;$E710),'Hoja de Trabajo para listado'!$DE$151:$DG$151,0)),0)+IFERROR(INDEX('Hoja de Trabajo para listado'!$CD$155:$DC$1048576,MATCH($A710,'Hoja de Trabajo para listado'!$CD$155:$CD$1048576,0),MATCH((CUADRO!L$4&amp;$E710),'Hoja de Trabajo para listado'!$CD$151:$DC$151,0)),0)</f>
        <v>0</v>
      </c>
      <c r="M710" s="243">
        <f ca="1">+IFERROR(INDEX('Hoja de Trabajo para listado'!$A$155:$Z$1048576,MATCH($A710,'Hoja de Trabajo para listado'!$A$155:$A$1048576,0),MATCH((CUADRO!M$4&amp;$E710),'Hoja de Trabajo para listado'!$A$151:$Z$151,0)),0)+IFERROR(INDEX('Hoja de Trabajo para listado'!$AB$155:$BA$1048576,MATCH($A710,'Hoja de Trabajo para listado'!$AB$155:$AB$1048576,0),MATCH((CUADRO!M$4&amp;$E710),'Hoja de Trabajo para listado'!$AB$151:$BA$151,0)),0)+IFERROR(INDEX('Hoja de Trabajo para listado'!$BC$155:$CB$1048576,MATCH($A710,'Hoja de Trabajo para listado'!$BC$155:$BC$1048576,0),MATCH((CUADRO!M$4&amp;$E710),'Hoja de Trabajo para listado'!$BC$151:$CB$151,0)),0)+IFERROR(INDEX('Hoja de Trabajo para listado'!$DE$153:$DG$274,MATCH($A710,'Hoja de Trabajo para listado'!$DE$153:$DE$1048576,0),MATCH((CUADRO!M$4&amp;$E710),'Hoja de Trabajo para listado'!$DE$151:$DG$151,0)),0)+IFERROR(INDEX('Hoja de Trabajo para listado'!$CD$155:$DC$1048576,MATCH($A710,'Hoja de Trabajo para listado'!$CD$155:$CD$1048576,0),MATCH((CUADRO!M$4&amp;$E710),'Hoja de Trabajo para listado'!$CD$151:$DC$151,0)),0)</f>
        <v>0</v>
      </c>
      <c r="N710" s="243">
        <f ca="1">+IFERROR(INDEX('Hoja de Trabajo para listado'!$A$155:$Z$1048576,MATCH($A710,'Hoja de Trabajo para listado'!$A$155:$A$1048576,0),MATCH((CUADRO!N$4&amp;$E710),'Hoja de Trabajo para listado'!$A$151:$Z$151,0)),0)+IFERROR(INDEX('Hoja de Trabajo para listado'!$AB$155:$BA$1048576,MATCH($A710,'Hoja de Trabajo para listado'!$AB$155:$AB$1048576,0),MATCH((CUADRO!N$4&amp;$E710),'Hoja de Trabajo para listado'!$AB$151:$BA$151,0)),0)+IFERROR(INDEX('Hoja de Trabajo para listado'!$BC$155:$CB$1048576,MATCH($A710,'Hoja de Trabajo para listado'!$BC$155:$BC$1048576,0),MATCH((CUADRO!N$4&amp;$E710),'Hoja de Trabajo para listado'!$BC$151:$CB$151,0)),0)+IFERROR(INDEX('Hoja de Trabajo para listado'!$DE$153:$DG$274,MATCH($A710,'Hoja de Trabajo para listado'!$DE$153:$DE$1048576,0),MATCH((CUADRO!N$4&amp;$E710),'Hoja de Trabajo para listado'!$DE$151:$DG$151,0)),0)+IFERROR(INDEX('Hoja de Trabajo para listado'!$CD$155:$DC$1048576,MATCH($A710,'Hoja de Trabajo para listado'!$CD$155:$CD$1048576,0),MATCH((CUADRO!N$4&amp;$E710),'Hoja de Trabajo para listado'!$CD$151:$DC$151,0)),0)</f>
        <v>0</v>
      </c>
      <c r="O710" s="243">
        <f ca="1">+IFERROR(INDEX('Hoja de Trabajo para listado'!$A$155:$Z$1048576,MATCH($A710,'Hoja de Trabajo para listado'!$A$155:$A$1048576,0),MATCH((CUADRO!O$4&amp;$E710),'Hoja de Trabajo para listado'!$A$151:$Z$151,0)),0)+IFERROR(INDEX('Hoja de Trabajo para listado'!$AB$155:$BA$1048576,MATCH($A710,'Hoja de Trabajo para listado'!$AB$155:$AB$1048576,0),MATCH((CUADRO!O$4&amp;$E710),'Hoja de Trabajo para listado'!$AB$151:$BA$151,0)),0)+IFERROR(INDEX('Hoja de Trabajo para listado'!$BC$155:$CB$1048576,MATCH($A710,'Hoja de Trabajo para listado'!$BC$155:$BC$1048576,0),MATCH((CUADRO!O$4&amp;$E710),'Hoja de Trabajo para listado'!$BC$151:$CB$151,0)),0)+IFERROR(INDEX('Hoja de Trabajo para listado'!$DE$153:$DG$274,MATCH($A710,'Hoja de Trabajo para listado'!$DE$153:$DE$1048576,0),MATCH((CUADRO!O$4&amp;$E710),'Hoja de Trabajo para listado'!$DE$151:$DG$151,0)),0)+IFERROR(INDEX('Hoja de Trabajo para listado'!$CD$155:$DC$1048576,MATCH($A710,'Hoja de Trabajo para listado'!$CD$155:$CD$1048576,0),MATCH((CUADRO!O$4&amp;$E710),'Hoja de Trabajo para listado'!$CD$151:$DC$151,0)),0)</f>
        <v>0</v>
      </c>
      <c r="P710" s="243">
        <f ca="1">+IFERROR(INDEX('Hoja de Trabajo para listado'!$A$155:$Z$1048576,MATCH($A710,'Hoja de Trabajo para listado'!$A$155:$A$1048576,0),MATCH((CUADRO!P$4&amp;$E710),'Hoja de Trabajo para listado'!$A$151:$Z$151,0)),0)+IFERROR(INDEX('Hoja de Trabajo para listado'!$AB$155:$BA$1048576,MATCH($A710,'Hoja de Trabajo para listado'!$AB$155:$AB$1048576,0),MATCH((CUADRO!P$4&amp;$E710),'Hoja de Trabajo para listado'!$AB$151:$BA$151,0)),0)+IFERROR(INDEX('Hoja de Trabajo para listado'!$BC$155:$CB$1048576,MATCH($A710,'Hoja de Trabajo para listado'!$BC$155:$BC$1048576,0),MATCH((CUADRO!P$4&amp;$E710),'Hoja de Trabajo para listado'!$BC$151:$CB$151,0)),0)+IFERROR(INDEX('Hoja de Trabajo para listado'!$DE$153:$DG$274,MATCH($A710,'Hoja de Trabajo para listado'!$DE$153:$DE$1048576,0),MATCH((CUADRO!P$4&amp;$E710),'Hoja de Trabajo para listado'!$DE$151:$DG$151,0)),0)+IFERROR(INDEX('Hoja de Trabajo para listado'!$CD$155:$DC$1048576,MATCH($A710,'Hoja de Trabajo para listado'!$CD$155:$CD$1048576,0),MATCH((CUADRO!P$4&amp;$E710),'Hoja de Trabajo para listado'!$CD$151:$DC$151,0)),0)</f>
        <v>0</v>
      </c>
      <c r="Q710" s="243">
        <f ca="1">+IFERROR(INDEX('Hoja de Trabajo para listado'!$A$155:$Z$1048576,MATCH($A710,'Hoja de Trabajo para listado'!$A$155:$A$1048576,0),MATCH((CUADRO!Q$4&amp;$E710),'Hoja de Trabajo para listado'!$A$151:$Z$151,0)),0)+IFERROR(INDEX('Hoja de Trabajo para listado'!$AB$155:$BA$1048576,MATCH($A710,'Hoja de Trabajo para listado'!$AB$155:$AB$1048576,0),MATCH((CUADRO!Q$4&amp;$E710),'Hoja de Trabajo para listado'!$AB$151:$BA$151,0)),0)+IFERROR(INDEX('Hoja de Trabajo para listado'!$BC$155:$CB$1048576,MATCH($A710,'Hoja de Trabajo para listado'!$BC$155:$BC$1048576,0),MATCH((CUADRO!Q$4&amp;$E710),'Hoja de Trabajo para listado'!$BC$151:$CB$151,0)),0)+IFERROR(INDEX('Hoja de Trabajo para listado'!$DE$153:$DG$274,MATCH($A710,'Hoja de Trabajo para listado'!$DE$153:$DE$1048576,0),MATCH((CUADRO!Q$4&amp;$E710),'Hoja de Trabajo para listado'!$DE$151:$DG$151,0)),0)+IFERROR(INDEX('Hoja de Trabajo para listado'!$CD$155:$DC$1048576,MATCH($A710,'Hoja de Trabajo para listado'!$CD$155:$CD$1048576,0),MATCH((CUADRO!Q$4&amp;$E710),'Hoja de Trabajo para listado'!$CD$151:$DC$151,0)),0)</f>
        <v>0</v>
      </c>
      <c r="R710" s="243">
        <f t="shared" ca="1" si="27"/>
        <v>0</v>
      </c>
      <c r="S710" s="249">
        <f ca="1">+R709+R710</f>
        <v>0</v>
      </c>
      <c r="T710" s="243">
        <f ca="1">+S710</f>
        <v>0</v>
      </c>
      <c r="U710" s="242">
        <f t="shared" si="28"/>
        <v>2</v>
      </c>
      <c r="V710" s="333" t="str">
        <f>+VLOOKUP(A710,bd_lista!$A$3:$E$592,5,FALSE)</f>
        <v>Gobiernos Autonomos Municipales</v>
      </c>
      <c r="W710" s="388"/>
      <c r="X710" s="242">
        <f>+VLOOKUP(A710,[4]Sheet1!$A$13:$D$744,4,FALSE)</f>
        <v>0</v>
      </c>
      <c r="Y710" s="242" t="e">
        <f>+VLOOKUP(X710,bd_lista!$A$3:$C$592,3,FALSE)</f>
        <v>#N/A</v>
      </c>
      <c r="Z710" s="292"/>
      <c r="AA710" s="293"/>
    </row>
    <row r="711" spans="1:27" customFormat="1" ht="27" hidden="1" customHeight="1">
      <c r="A711" s="32">
        <v>1320</v>
      </c>
      <c r="B711" s="392">
        <f>+A711</f>
        <v>1320</v>
      </c>
      <c r="C711" s="247" t="str">
        <f>+VLOOKUP(A711,bd_lista!$A$3:$C$592,3,FALSE)</f>
        <v>Gobierno Autónomo Municipal de Tarata</v>
      </c>
      <c r="D711" s="389" t="str">
        <f>+C711</f>
        <v>Gobierno Autónomo Municipal de Tarata</v>
      </c>
      <c r="E711" s="242" t="s">
        <v>1304</v>
      </c>
      <c r="F711" s="243">
        <f ca="1">+IFERROR(INDEX('Hoja de Trabajo para listado'!$A$155:$Z$1048576,MATCH($A711,'Hoja de Trabajo para listado'!$A$155:$A$1048576,0),MATCH((CUADRO!F$4&amp;$E711),'Hoja de Trabajo para listado'!$A$151:$Z$151,0)),0)+IFERROR(INDEX('Hoja de Trabajo para listado'!$AB$155:$BA$1048576,MATCH($A711,'Hoja de Trabajo para listado'!$AB$155:$AB$1048576,0),MATCH((CUADRO!F$4&amp;$E711),'Hoja de Trabajo para listado'!$AB$151:$BA$151,0)),0)+IFERROR(INDEX('Hoja de Trabajo para listado'!$BC$155:$CB$1048576,MATCH($A711,'Hoja de Trabajo para listado'!$BC$155:$BC$1048576,0),MATCH((CUADRO!F$4&amp;$E711),'Hoja de Trabajo para listado'!$BC$151:$CB$151,0)),0)+IFERROR(INDEX('Hoja de Trabajo para listado'!$DE$153:$DG$274,MATCH($A711,'Hoja de Trabajo para listado'!$DE$153:$DE$1048576,0),MATCH((CUADRO!F$4&amp;$E711),'Hoja de Trabajo para listado'!$DE$151:$DG$151,0)),0)+IFERROR(INDEX('Hoja de Trabajo para listado'!$CD$155:$DC$1048576,MATCH($A711,'Hoja de Trabajo para listado'!$CD$155:$CD$1048576,0),MATCH((CUADRO!F$4&amp;$E711),'Hoja de Trabajo para listado'!$CD$151:$DC$151,0)),0)</f>
        <v>0</v>
      </c>
      <c r="G711" s="243">
        <f ca="1">+IFERROR(INDEX('Hoja de Trabajo para listado'!$A$155:$Z$1048576,MATCH($A711,'Hoja de Trabajo para listado'!$A$155:$A$1048576,0),MATCH((CUADRO!G$4&amp;$E711),'Hoja de Trabajo para listado'!$A$151:$Z$151,0)),0)+IFERROR(INDEX('Hoja de Trabajo para listado'!$AB$155:$BA$1048576,MATCH($A711,'Hoja de Trabajo para listado'!$AB$155:$AB$1048576,0),MATCH((CUADRO!G$4&amp;$E711),'Hoja de Trabajo para listado'!$AB$151:$BA$151,0)),0)+IFERROR(INDEX('Hoja de Trabajo para listado'!$BC$155:$CB$1048576,MATCH($A711,'Hoja de Trabajo para listado'!$BC$155:$BC$1048576,0),MATCH((CUADRO!G$4&amp;$E711),'Hoja de Trabajo para listado'!$BC$151:$CB$151,0)),0)+IFERROR(INDEX('Hoja de Trabajo para listado'!$DE$153:$DG$274,MATCH($A711,'Hoja de Trabajo para listado'!$DE$153:$DE$1048576,0),MATCH((CUADRO!G$4&amp;$E711),'Hoja de Trabajo para listado'!$DE$151:$DG$151,0)),0)+IFERROR(INDEX('Hoja de Trabajo para listado'!$CD$155:$DC$1048576,MATCH($A711,'Hoja de Trabajo para listado'!$CD$155:$CD$1048576,0),MATCH((CUADRO!G$4&amp;$E711),'Hoja de Trabajo para listado'!$CD$151:$DC$151,0)),0)</f>
        <v>0</v>
      </c>
      <c r="H711" s="243">
        <f ca="1">+IFERROR(INDEX('Hoja de Trabajo para listado'!$A$155:$Z$1048576,MATCH($A711,'Hoja de Trabajo para listado'!$A$155:$A$1048576,0),MATCH((CUADRO!H$4&amp;$E711),'Hoja de Trabajo para listado'!$A$151:$Z$151,0)),0)+IFERROR(INDEX('Hoja de Trabajo para listado'!$AB$155:$BA$1048576,MATCH($A711,'Hoja de Trabajo para listado'!$AB$155:$AB$1048576,0),MATCH((CUADRO!H$4&amp;$E711),'Hoja de Trabajo para listado'!$AB$151:$BA$151,0)),0)+IFERROR(INDEX('Hoja de Trabajo para listado'!$BC$155:$CB$1048576,MATCH($A711,'Hoja de Trabajo para listado'!$BC$155:$BC$1048576,0),MATCH((CUADRO!H$4&amp;$E711),'Hoja de Trabajo para listado'!$BC$151:$CB$151,0)),0)+IFERROR(INDEX('Hoja de Trabajo para listado'!$DE$153:$DG$274,MATCH($A711,'Hoja de Trabajo para listado'!$DE$153:$DE$1048576,0),MATCH((CUADRO!H$4&amp;$E711),'Hoja de Trabajo para listado'!$DE$151:$DG$151,0)),0)+IFERROR(INDEX('Hoja de Trabajo para listado'!$CD$155:$DC$1048576,MATCH($A711,'Hoja de Trabajo para listado'!$CD$155:$CD$1048576,0),MATCH((CUADRO!H$4&amp;$E711),'Hoja de Trabajo para listado'!$CD$151:$DC$151,0)),0)</f>
        <v>0</v>
      </c>
      <c r="I711" s="243">
        <f ca="1">+IFERROR(INDEX('Hoja de Trabajo para listado'!$A$155:$Z$1048576,MATCH($A711,'Hoja de Trabajo para listado'!$A$155:$A$1048576,0),MATCH((CUADRO!I$4&amp;$E711),'Hoja de Trabajo para listado'!$A$151:$Z$151,0)),0)+IFERROR(INDEX('Hoja de Trabajo para listado'!$AB$155:$BA$1048576,MATCH($A711,'Hoja de Trabajo para listado'!$AB$155:$AB$1048576,0),MATCH((CUADRO!I$4&amp;$E711),'Hoja de Trabajo para listado'!$AB$151:$BA$151,0)),0)+IFERROR(INDEX('Hoja de Trabajo para listado'!$BC$155:$CB$1048576,MATCH($A711,'Hoja de Trabajo para listado'!$BC$155:$BC$1048576,0),MATCH((CUADRO!I$4&amp;$E711),'Hoja de Trabajo para listado'!$BC$151:$CB$151,0)),0)+IFERROR(INDEX('Hoja de Trabajo para listado'!$DE$153:$DG$274,MATCH($A711,'Hoja de Trabajo para listado'!$DE$153:$DE$1048576,0),MATCH((CUADRO!I$4&amp;$E711),'Hoja de Trabajo para listado'!$DE$151:$DG$151,0)),0)+IFERROR(INDEX('Hoja de Trabajo para listado'!$CD$155:$DC$1048576,MATCH($A711,'Hoja de Trabajo para listado'!$CD$155:$CD$1048576,0),MATCH((CUADRO!I$4&amp;$E711),'Hoja de Trabajo para listado'!$CD$151:$DC$151,0)),0)</f>
        <v>0</v>
      </c>
      <c r="J711" s="243">
        <f ca="1">+IFERROR(INDEX('Hoja de Trabajo para listado'!$A$155:$Z$1048576,MATCH($A711,'Hoja de Trabajo para listado'!$A$155:$A$1048576,0),MATCH((CUADRO!J$4&amp;$E711),'Hoja de Trabajo para listado'!$A$151:$Z$151,0)),0)+IFERROR(INDEX('Hoja de Trabajo para listado'!$AB$155:$BA$1048576,MATCH($A711,'Hoja de Trabajo para listado'!$AB$155:$AB$1048576,0),MATCH((CUADRO!J$4&amp;$E711),'Hoja de Trabajo para listado'!$AB$151:$BA$151,0)),0)+IFERROR(INDEX('Hoja de Trabajo para listado'!$BC$155:$CB$1048576,MATCH($A711,'Hoja de Trabajo para listado'!$BC$155:$BC$1048576,0),MATCH((CUADRO!J$4&amp;$E711),'Hoja de Trabajo para listado'!$BC$151:$CB$151,0)),0)+IFERROR(INDEX('Hoja de Trabajo para listado'!$DE$153:$DG$274,MATCH($A711,'Hoja de Trabajo para listado'!$DE$153:$DE$1048576,0),MATCH((CUADRO!J$4&amp;$E711),'Hoja de Trabajo para listado'!$DE$151:$DG$151,0)),0)+IFERROR(INDEX('Hoja de Trabajo para listado'!$CD$155:$DC$1048576,MATCH($A711,'Hoja de Trabajo para listado'!$CD$155:$CD$1048576,0),MATCH((CUADRO!J$4&amp;$E711),'Hoja de Trabajo para listado'!$CD$151:$DC$151,0)),0)</f>
        <v>0</v>
      </c>
      <c r="K711" s="243">
        <f ca="1">+IFERROR(INDEX('Hoja de Trabajo para listado'!$A$155:$Z$1048576,MATCH($A711,'Hoja de Trabajo para listado'!$A$155:$A$1048576,0),MATCH((CUADRO!K$4&amp;$E711),'Hoja de Trabajo para listado'!$A$151:$Z$151,0)),0)+IFERROR(INDEX('Hoja de Trabajo para listado'!$AB$155:$BA$1048576,MATCH($A711,'Hoja de Trabajo para listado'!$AB$155:$AB$1048576,0),MATCH((CUADRO!K$4&amp;$E711),'Hoja de Trabajo para listado'!$AB$151:$BA$151,0)),0)+IFERROR(INDEX('Hoja de Trabajo para listado'!$BC$155:$CB$1048576,MATCH($A711,'Hoja de Trabajo para listado'!$BC$155:$BC$1048576,0),MATCH((CUADRO!K$4&amp;$E711),'Hoja de Trabajo para listado'!$BC$151:$CB$151,0)),0)+IFERROR(INDEX('Hoja de Trabajo para listado'!$DE$153:$DG$274,MATCH($A711,'Hoja de Trabajo para listado'!$DE$153:$DE$1048576,0),MATCH((CUADRO!K$4&amp;$E711),'Hoja de Trabajo para listado'!$DE$151:$DG$151,0)),0)+IFERROR(INDEX('Hoja de Trabajo para listado'!$CD$155:$DC$1048576,MATCH($A711,'Hoja de Trabajo para listado'!$CD$155:$CD$1048576,0),MATCH((CUADRO!K$4&amp;$E711),'Hoja de Trabajo para listado'!$CD$151:$DC$151,0)),0)</f>
        <v>0</v>
      </c>
      <c r="L711" s="243">
        <f ca="1">+IFERROR(INDEX('Hoja de Trabajo para listado'!$A$155:$Z$1048576,MATCH($A711,'Hoja de Trabajo para listado'!$A$155:$A$1048576,0),MATCH((CUADRO!L$4&amp;$E711),'Hoja de Trabajo para listado'!$A$151:$Z$151,0)),0)+IFERROR(INDEX('Hoja de Trabajo para listado'!$AB$155:$BA$1048576,MATCH($A711,'Hoja de Trabajo para listado'!$AB$155:$AB$1048576,0),MATCH((CUADRO!L$4&amp;$E711),'Hoja de Trabajo para listado'!$AB$151:$BA$151,0)),0)+IFERROR(INDEX('Hoja de Trabajo para listado'!$BC$155:$CB$1048576,MATCH($A711,'Hoja de Trabajo para listado'!$BC$155:$BC$1048576,0),MATCH((CUADRO!L$4&amp;$E711),'Hoja de Trabajo para listado'!$BC$151:$CB$151,0)),0)+IFERROR(INDEX('Hoja de Trabajo para listado'!$DE$153:$DG$274,MATCH($A711,'Hoja de Trabajo para listado'!$DE$153:$DE$1048576,0),MATCH((CUADRO!L$4&amp;$E711),'Hoja de Trabajo para listado'!$DE$151:$DG$151,0)),0)+IFERROR(INDEX('Hoja de Trabajo para listado'!$CD$155:$DC$1048576,MATCH($A711,'Hoja de Trabajo para listado'!$CD$155:$CD$1048576,0),MATCH((CUADRO!L$4&amp;$E711),'Hoja de Trabajo para listado'!$CD$151:$DC$151,0)),0)</f>
        <v>0</v>
      </c>
      <c r="M711" s="243">
        <f ca="1">+IFERROR(INDEX('Hoja de Trabajo para listado'!$A$155:$Z$1048576,MATCH($A711,'Hoja de Trabajo para listado'!$A$155:$A$1048576,0),MATCH((CUADRO!M$4&amp;$E711),'Hoja de Trabajo para listado'!$A$151:$Z$151,0)),0)+IFERROR(INDEX('Hoja de Trabajo para listado'!$AB$155:$BA$1048576,MATCH($A711,'Hoja de Trabajo para listado'!$AB$155:$AB$1048576,0),MATCH((CUADRO!M$4&amp;$E711),'Hoja de Trabajo para listado'!$AB$151:$BA$151,0)),0)+IFERROR(INDEX('Hoja de Trabajo para listado'!$BC$155:$CB$1048576,MATCH($A711,'Hoja de Trabajo para listado'!$BC$155:$BC$1048576,0),MATCH((CUADRO!M$4&amp;$E711),'Hoja de Trabajo para listado'!$BC$151:$CB$151,0)),0)+IFERROR(INDEX('Hoja de Trabajo para listado'!$DE$153:$DG$274,MATCH($A711,'Hoja de Trabajo para listado'!$DE$153:$DE$1048576,0),MATCH((CUADRO!M$4&amp;$E711),'Hoja de Trabajo para listado'!$DE$151:$DG$151,0)),0)+IFERROR(INDEX('Hoja de Trabajo para listado'!$CD$155:$DC$1048576,MATCH($A711,'Hoja de Trabajo para listado'!$CD$155:$CD$1048576,0),MATCH((CUADRO!M$4&amp;$E711),'Hoja de Trabajo para listado'!$CD$151:$DC$151,0)),0)</f>
        <v>0</v>
      </c>
      <c r="N711" s="243">
        <f ca="1">+IFERROR(INDEX('Hoja de Trabajo para listado'!$A$155:$Z$1048576,MATCH($A711,'Hoja de Trabajo para listado'!$A$155:$A$1048576,0),MATCH((CUADRO!N$4&amp;$E711),'Hoja de Trabajo para listado'!$A$151:$Z$151,0)),0)+IFERROR(INDEX('Hoja de Trabajo para listado'!$AB$155:$BA$1048576,MATCH($A711,'Hoja de Trabajo para listado'!$AB$155:$AB$1048576,0),MATCH((CUADRO!N$4&amp;$E711),'Hoja de Trabajo para listado'!$AB$151:$BA$151,0)),0)+IFERROR(INDEX('Hoja de Trabajo para listado'!$BC$155:$CB$1048576,MATCH($A711,'Hoja de Trabajo para listado'!$BC$155:$BC$1048576,0),MATCH((CUADRO!N$4&amp;$E711),'Hoja de Trabajo para listado'!$BC$151:$CB$151,0)),0)+IFERROR(INDEX('Hoja de Trabajo para listado'!$DE$153:$DG$274,MATCH($A711,'Hoja de Trabajo para listado'!$DE$153:$DE$1048576,0),MATCH((CUADRO!N$4&amp;$E711),'Hoja de Trabajo para listado'!$DE$151:$DG$151,0)),0)+IFERROR(INDEX('Hoja de Trabajo para listado'!$CD$155:$DC$1048576,MATCH($A711,'Hoja de Trabajo para listado'!$CD$155:$CD$1048576,0),MATCH((CUADRO!N$4&amp;$E711),'Hoja de Trabajo para listado'!$CD$151:$DC$151,0)),0)</f>
        <v>0</v>
      </c>
      <c r="O711" s="243">
        <f ca="1">+IFERROR(INDEX('Hoja de Trabajo para listado'!$A$155:$Z$1048576,MATCH($A711,'Hoja de Trabajo para listado'!$A$155:$A$1048576,0),MATCH((CUADRO!O$4&amp;$E711),'Hoja de Trabajo para listado'!$A$151:$Z$151,0)),0)+IFERROR(INDEX('Hoja de Trabajo para listado'!$AB$155:$BA$1048576,MATCH($A711,'Hoja de Trabajo para listado'!$AB$155:$AB$1048576,0),MATCH((CUADRO!O$4&amp;$E711),'Hoja de Trabajo para listado'!$AB$151:$BA$151,0)),0)+IFERROR(INDEX('Hoja de Trabajo para listado'!$BC$155:$CB$1048576,MATCH($A711,'Hoja de Trabajo para listado'!$BC$155:$BC$1048576,0),MATCH((CUADRO!O$4&amp;$E711),'Hoja de Trabajo para listado'!$BC$151:$CB$151,0)),0)+IFERROR(INDEX('Hoja de Trabajo para listado'!$DE$153:$DG$274,MATCH($A711,'Hoja de Trabajo para listado'!$DE$153:$DE$1048576,0),MATCH((CUADRO!O$4&amp;$E711),'Hoja de Trabajo para listado'!$DE$151:$DG$151,0)),0)+IFERROR(INDEX('Hoja de Trabajo para listado'!$CD$155:$DC$1048576,MATCH($A711,'Hoja de Trabajo para listado'!$CD$155:$CD$1048576,0),MATCH((CUADRO!O$4&amp;$E711),'Hoja de Trabajo para listado'!$CD$151:$DC$151,0)),0)</f>
        <v>0</v>
      </c>
      <c r="P711" s="243">
        <f ca="1">+IFERROR(INDEX('Hoja de Trabajo para listado'!$A$155:$Z$1048576,MATCH($A711,'Hoja de Trabajo para listado'!$A$155:$A$1048576,0),MATCH((CUADRO!P$4&amp;$E711),'Hoja de Trabajo para listado'!$A$151:$Z$151,0)),0)+IFERROR(INDEX('Hoja de Trabajo para listado'!$AB$155:$BA$1048576,MATCH($A711,'Hoja de Trabajo para listado'!$AB$155:$AB$1048576,0),MATCH((CUADRO!P$4&amp;$E711),'Hoja de Trabajo para listado'!$AB$151:$BA$151,0)),0)+IFERROR(INDEX('Hoja de Trabajo para listado'!$BC$155:$CB$1048576,MATCH($A711,'Hoja de Trabajo para listado'!$BC$155:$BC$1048576,0),MATCH((CUADRO!P$4&amp;$E711),'Hoja de Trabajo para listado'!$BC$151:$CB$151,0)),0)+IFERROR(INDEX('Hoja de Trabajo para listado'!$DE$153:$DG$274,MATCH($A711,'Hoja de Trabajo para listado'!$DE$153:$DE$1048576,0),MATCH((CUADRO!P$4&amp;$E711),'Hoja de Trabajo para listado'!$DE$151:$DG$151,0)),0)+IFERROR(INDEX('Hoja de Trabajo para listado'!$CD$155:$DC$1048576,MATCH($A711,'Hoja de Trabajo para listado'!$CD$155:$CD$1048576,0),MATCH((CUADRO!P$4&amp;$E711),'Hoja de Trabajo para listado'!$CD$151:$DC$151,0)),0)</f>
        <v>0</v>
      </c>
      <c r="Q711" s="243">
        <f ca="1">+IFERROR(INDEX('Hoja de Trabajo para listado'!$A$155:$Z$1048576,MATCH($A711,'Hoja de Trabajo para listado'!$A$155:$A$1048576,0),MATCH((CUADRO!Q$4&amp;$E711),'Hoja de Trabajo para listado'!$A$151:$Z$151,0)),0)+IFERROR(INDEX('Hoja de Trabajo para listado'!$AB$155:$BA$1048576,MATCH($A711,'Hoja de Trabajo para listado'!$AB$155:$AB$1048576,0),MATCH((CUADRO!Q$4&amp;$E711),'Hoja de Trabajo para listado'!$AB$151:$BA$151,0)),0)+IFERROR(INDEX('Hoja de Trabajo para listado'!$BC$155:$CB$1048576,MATCH($A711,'Hoja de Trabajo para listado'!$BC$155:$BC$1048576,0),MATCH((CUADRO!Q$4&amp;$E711),'Hoja de Trabajo para listado'!$BC$151:$CB$151,0)),0)+IFERROR(INDEX('Hoja de Trabajo para listado'!$DE$153:$DG$274,MATCH($A711,'Hoja de Trabajo para listado'!$DE$153:$DE$1048576,0),MATCH((CUADRO!Q$4&amp;$E711),'Hoja de Trabajo para listado'!$DE$151:$DG$151,0)),0)+IFERROR(INDEX('Hoja de Trabajo para listado'!$CD$155:$DC$1048576,MATCH($A711,'Hoja de Trabajo para listado'!$CD$155:$CD$1048576,0),MATCH((CUADRO!Q$4&amp;$E711),'Hoja de Trabajo para listado'!$CD$151:$DC$151,0)),0)</f>
        <v>0</v>
      </c>
      <c r="R711" s="243">
        <f t="shared" ca="1" si="27"/>
        <v>0</v>
      </c>
      <c r="S711" s="249"/>
      <c r="T711" s="243">
        <f ca="1">+T712</f>
        <v>0</v>
      </c>
      <c r="U711" s="242">
        <f t="shared" si="28"/>
        <v>1</v>
      </c>
      <c r="V711" s="333" t="str">
        <f>+VLOOKUP(A711,bd_lista!$A$3:$E$592,5,FALSE)</f>
        <v>Gobiernos Autonomos Municipales</v>
      </c>
      <c r="W711" s="387" t="str">
        <f>+V711</f>
        <v>Gobiernos Autonomos Municipales</v>
      </c>
      <c r="X711" s="242">
        <f>+VLOOKUP(A711,[4]Sheet1!$A$13:$D$744,4,FALSE)</f>
        <v>0</v>
      </c>
      <c r="Y711" s="242" t="e">
        <f>+VLOOKUP(X711,bd_lista!$A$3:$C$592,3,FALSE)</f>
        <v>#N/A</v>
      </c>
      <c r="Z711" s="294">
        <f>+X711</f>
        <v>0</v>
      </c>
      <c r="AA711" s="295" t="e">
        <f>+Y711</f>
        <v>#N/A</v>
      </c>
    </row>
    <row r="712" spans="1:27" customFormat="1" ht="27" hidden="1" customHeight="1">
      <c r="A712" s="32">
        <v>1320</v>
      </c>
      <c r="B712" s="393"/>
      <c r="C712" s="247" t="str">
        <f>+VLOOKUP(A712,bd_lista!$A$3:$C$592,3,FALSE)</f>
        <v>Gobierno Autónomo Municipal de Tarata</v>
      </c>
      <c r="D712" s="390"/>
      <c r="E712" s="244" t="s">
        <v>1305</v>
      </c>
      <c r="F712" s="243">
        <f ca="1">+IFERROR(INDEX('Hoja de Trabajo para listado'!$A$155:$Z$1048576,MATCH($A712,'Hoja de Trabajo para listado'!$A$155:$A$1048576,0),MATCH((CUADRO!F$4&amp;$E712),'Hoja de Trabajo para listado'!$A$151:$Z$151,0)),0)+IFERROR(INDEX('Hoja de Trabajo para listado'!$AB$155:$BA$1048576,MATCH($A712,'Hoja de Trabajo para listado'!$AB$155:$AB$1048576,0),MATCH((CUADRO!F$4&amp;$E712),'Hoja de Trabajo para listado'!$AB$151:$BA$151,0)),0)+IFERROR(INDEX('Hoja de Trabajo para listado'!$BC$155:$CB$1048576,MATCH($A712,'Hoja de Trabajo para listado'!$BC$155:$BC$1048576,0),MATCH((CUADRO!F$4&amp;$E712),'Hoja de Trabajo para listado'!$BC$151:$CB$151,0)),0)+IFERROR(INDEX('Hoja de Trabajo para listado'!$DE$153:$DG$274,MATCH($A712,'Hoja de Trabajo para listado'!$DE$153:$DE$1048576,0),MATCH((CUADRO!F$4&amp;$E712),'Hoja de Trabajo para listado'!$DE$151:$DG$151,0)),0)+IFERROR(INDEX('Hoja de Trabajo para listado'!$CD$155:$DC$1048576,MATCH($A712,'Hoja de Trabajo para listado'!$CD$155:$CD$1048576,0),MATCH((CUADRO!F$4&amp;$E712),'Hoja de Trabajo para listado'!$CD$151:$DC$151,0)),0)</f>
        <v>0</v>
      </c>
      <c r="G712" s="243">
        <f ca="1">+IFERROR(INDEX('Hoja de Trabajo para listado'!$A$155:$Z$1048576,MATCH($A712,'Hoja de Trabajo para listado'!$A$155:$A$1048576,0),MATCH((CUADRO!G$4&amp;$E712),'Hoja de Trabajo para listado'!$A$151:$Z$151,0)),0)+IFERROR(INDEX('Hoja de Trabajo para listado'!$AB$155:$BA$1048576,MATCH($A712,'Hoja de Trabajo para listado'!$AB$155:$AB$1048576,0),MATCH((CUADRO!G$4&amp;$E712),'Hoja de Trabajo para listado'!$AB$151:$BA$151,0)),0)+IFERROR(INDEX('Hoja de Trabajo para listado'!$BC$155:$CB$1048576,MATCH($A712,'Hoja de Trabajo para listado'!$BC$155:$BC$1048576,0),MATCH((CUADRO!G$4&amp;$E712),'Hoja de Trabajo para listado'!$BC$151:$CB$151,0)),0)+IFERROR(INDEX('Hoja de Trabajo para listado'!$DE$153:$DG$274,MATCH($A712,'Hoja de Trabajo para listado'!$DE$153:$DE$1048576,0),MATCH((CUADRO!G$4&amp;$E712),'Hoja de Trabajo para listado'!$DE$151:$DG$151,0)),0)+IFERROR(INDEX('Hoja de Trabajo para listado'!$CD$155:$DC$1048576,MATCH($A712,'Hoja de Trabajo para listado'!$CD$155:$CD$1048576,0),MATCH((CUADRO!G$4&amp;$E712),'Hoja de Trabajo para listado'!$CD$151:$DC$151,0)),0)</f>
        <v>0</v>
      </c>
      <c r="H712" s="243">
        <f ca="1">+IFERROR(INDEX('Hoja de Trabajo para listado'!$A$155:$Z$1048576,MATCH($A712,'Hoja de Trabajo para listado'!$A$155:$A$1048576,0),MATCH((CUADRO!H$4&amp;$E712),'Hoja de Trabajo para listado'!$A$151:$Z$151,0)),0)+IFERROR(INDEX('Hoja de Trabajo para listado'!$AB$155:$BA$1048576,MATCH($A712,'Hoja de Trabajo para listado'!$AB$155:$AB$1048576,0),MATCH((CUADRO!H$4&amp;$E712),'Hoja de Trabajo para listado'!$AB$151:$BA$151,0)),0)+IFERROR(INDEX('Hoja de Trabajo para listado'!$BC$155:$CB$1048576,MATCH($A712,'Hoja de Trabajo para listado'!$BC$155:$BC$1048576,0),MATCH((CUADRO!H$4&amp;$E712),'Hoja de Trabajo para listado'!$BC$151:$CB$151,0)),0)+IFERROR(INDEX('Hoja de Trabajo para listado'!$DE$153:$DG$274,MATCH($A712,'Hoja de Trabajo para listado'!$DE$153:$DE$1048576,0),MATCH((CUADRO!H$4&amp;$E712),'Hoja de Trabajo para listado'!$DE$151:$DG$151,0)),0)+IFERROR(INDEX('Hoja de Trabajo para listado'!$CD$155:$DC$1048576,MATCH($A712,'Hoja de Trabajo para listado'!$CD$155:$CD$1048576,0),MATCH((CUADRO!H$4&amp;$E712),'Hoja de Trabajo para listado'!$CD$151:$DC$151,0)),0)</f>
        <v>0</v>
      </c>
      <c r="I712" s="243">
        <f ca="1">+IFERROR(INDEX('Hoja de Trabajo para listado'!$A$155:$Z$1048576,MATCH($A712,'Hoja de Trabajo para listado'!$A$155:$A$1048576,0),MATCH((CUADRO!I$4&amp;$E712),'Hoja de Trabajo para listado'!$A$151:$Z$151,0)),0)+IFERROR(INDEX('Hoja de Trabajo para listado'!$AB$155:$BA$1048576,MATCH($A712,'Hoja de Trabajo para listado'!$AB$155:$AB$1048576,0),MATCH((CUADRO!I$4&amp;$E712),'Hoja de Trabajo para listado'!$AB$151:$BA$151,0)),0)+IFERROR(INDEX('Hoja de Trabajo para listado'!$BC$155:$CB$1048576,MATCH($A712,'Hoja de Trabajo para listado'!$BC$155:$BC$1048576,0),MATCH((CUADRO!I$4&amp;$E712),'Hoja de Trabajo para listado'!$BC$151:$CB$151,0)),0)+IFERROR(INDEX('Hoja de Trabajo para listado'!$DE$153:$DG$274,MATCH($A712,'Hoja de Trabajo para listado'!$DE$153:$DE$1048576,0),MATCH((CUADRO!I$4&amp;$E712),'Hoja de Trabajo para listado'!$DE$151:$DG$151,0)),0)+IFERROR(INDEX('Hoja de Trabajo para listado'!$CD$155:$DC$1048576,MATCH($A712,'Hoja de Trabajo para listado'!$CD$155:$CD$1048576,0),MATCH((CUADRO!I$4&amp;$E712),'Hoja de Trabajo para listado'!$CD$151:$DC$151,0)),0)</f>
        <v>0</v>
      </c>
      <c r="J712" s="243">
        <f ca="1">+IFERROR(INDEX('Hoja de Trabajo para listado'!$A$155:$Z$1048576,MATCH($A712,'Hoja de Trabajo para listado'!$A$155:$A$1048576,0),MATCH((CUADRO!J$4&amp;$E712),'Hoja de Trabajo para listado'!$A$151:$Z$151,0)),0)+IFERROR(INDEX('Hoja de Trabajo para listado'!$AB$155:$BA$1048576,MATCH($A712,'Hoja de Trabajo para listado'!$AB$155:$AB$1048576,0),MATCH((CUADRO!J$4&amp;$E712),'Hoja de Trabajo para listado'!$AB$151:$BA$151,0)),0)+IFERROR(INDEX('Hoja de Trabajo para listado'!$BC$155:$CB$1048576,MATCH($A712,'Hoja de Trabajo para listado'!$BC$155:$BC$1048576,0),MATCH((CUADRO!J$4&amp;$E712),'Hoja de Trabajo para listado'!$BC$151:$CB$151,0)),0)+IFERROR(INDEX('Hoja de Trabajo para listado'!$DE$153:$DG$274,MATCH($A712,'Hoja de Trabajo para listado'!$DE$153:$DE$1048576,0),MATCH((CUADRO!J$4&amp;$E712),'Hoja de Trabajo para listado'!$DE$151:$DG$151,0)),0)+IFERROR(INDEX('Hoja de Trabajo para listado'!$CD$155:$DC$1048576,MATCH($A712,'Hoja de Trabajo para listado'!$CD$155:$CD$1048576,0),MATCH((CUADRO!J$4&amp;$E712),'Hoja de Trabajo para listado'!$CD$151:$DC$151,0)),0)</f>
        <v>0</v>
      </c>
      <c r="K712" s="243">
        <f ca="1">+IFERROR(INDEX('Hoja de Trabajo para listado'!$A$155:$Z$1048576,MATCH($A712,'Hoja de Trabajo para listado'!$A$155:$A$1048576,0),MATCH((CUADRO!K$4&amp;$E712),'Hoja de Trabajo para listado'!$A$151:$Z$151,0)),0)+IFERROR(INDEX('Hoja de Trabajo para listado'!$AB$155:$BA$1048576,MATCH($A712,'Hoja de Trabajo para listado'!$AB$155:$AB$1048576,0),MATCH((CUADRO!K$4&amp;$E712),'Hoja de Trabajo para listado'!$AB$151:$BA$151,0)),0)+IFERROR(INDEX('Hoja de Trabajo para listado'!$BC$155:$CB$1048576,MATCH($A712,'Hoja de Trabajo para listado'!$BC$155:$BC$1048576,0),MATCH((CUADRO!K$4&amp;$E712),'Hoja de Trabajo para listado'!$BC$151:$CB$151,0)),0)+IFERROR(INDEX('Hoja de Trabajo para listado'!$DE$153:$DG$274,MATCH($A712,'Hoja de Trabajo para listado'!$DE$153:$DE$1048576,0),MATCH((CUADRO!K$4&amp;$E712),'Hoja de Trabajo para listado'!$DE$151:$DG$151,0)),0)+IFERROR(INDEX('Hoja de Trabajo para listado'!$CD$155:$DC$1048576,MATCH($A712,'Hoja de Trabajo para listado'!$CD$155:$CD$1048576,0),MATCH((CUADRO!K$4&amp;$E712),'Hoja de Trabajo para listado'!$CD$151:$DC$151,0)),0)</f>
        <v>0</v>
      </c>
      <c r="L712" s="243">
        <f ca="1">+IFERROR(INDEX('Hoja de Trabajo para listado'!$A$155:$Z$1048576,MATCH($A712,'Hoja de Trabajo para listado'!$A$155:$A$1048576,0),MATCH((CUADRO!L$4&amp;$E712),'Hoja de Trabajo para listado'!$A$151:$Z$151,0)),0)+IFERROR(INDEX('Hoja de Trabajo para listado'!$AB$155:$BA$1048576,MATCH($A712,'Hoja de Trabajo para listado'!$AB$155:$AB$1048576,0),MATCH((CUADRO!L$4&amp;$E712),'Hoja de Trabajo para listado'!$AB$151:$BA$151,0)),0)+IFERROR(INDEX('Hoja de Trabajo para listado'!$BC$155:$CB$1048576,MATCH($A712,'Hoja de Trabajo para listado'!$BC$155:$BC$1048576,0),MATCH((CUADRO!L$4&amp;$E712),'Hoja de Trabajo para listado'!$BC$151:$CB$151,0)),0)+IFERROR(INDEX('Hoja de Trabajo para listado'!$DE$153:$DG$274,MATCH($A712,'Hoja de Trabajo para listado'!$DE$153:$DE$1048576,0),MATCH((CUADRO!L$4&amp;$E712),'Hoja de Trabajo para listado'!$DE$151:$DG$151,0)),0)+IFERROR(INDEX('Hoja de Trabajo para listado'!$CD$155:$DC$1048576,MATCH($A712,'Hoja de Trabajo para listado'!$CD$155:$CD$1048576,0),MATCH((CUADRO!L$4&amp;$E712),'Hoja de Trabajo para listado'!$CD$151:$DC$151,0)),0)</f>
        <v>0</v>
      </c>
      <c r="M712" s="243">
        <f ca="1">+IFERROR(INDEX('Hoja de Trabajo para listado'!$A$155:$Z$1048576,MATCH($A712,'Hoja de Trabajo para listado'!$A$155:$A$1048576,0),MATCH((CUADRO!M$4&amp;$E712),'Hoja de Trabajo para listado'!$A$151:$Z$151,0)),0)+IFERROR(INDEX('Hoja de Trabajo para listado'!$AB$155:$BA$1048576,MATCH($A712,'Hoja de Trabajo para listado'!$AB$155:$AB$1048576,0),MATCH((CUADRO!M$4&amp;$E712),'Hoja de Trabajo para listado'!$AB$151:$BA$151,0)),0)+IFERROR(INDEX('Hoja de Trabajo para listado'!$BC$155:$CB$1048576,MATCH($A712,'Hoja de Trabajo para listado'!$BC$155:$BC$1048576,0),MATCH((CUADRO!M$4&amp;$E712),'Hoja de Trabajo para listado'!$BC$151:$CB$151,0)),0)+IFERROR(INDEX('Hoja de Trabajo para listado'!$DE$153:$DG$274,MATCH($A712,'Hoja de Trabajo para listado'!$DE$153:$DE$1048576,0),MATCH((CUADRO!M$4&amp;$E712),'Hoja de Trabajo para listado'!$DE$151:$DG$151,0)),0)+IFERROR(INDEX('Hoja de Trabajo para listado'!$CD$155:$DC$1048576,MATCH($A712,'Hoja de Trabajo para listado'!$CD$155:$CD$1048576,0),MATCH((CUADRO!M$4&amp;$E712),'Hoja de Trabajo para listado'!$CD$151:$DC$151,0)),0)</f>
        <v>0</v>
      </c>
      <c r="N712" s="243">
        <f ca="1">+IFERROR(INDEX('Hoja de Trabajo para listado'!$A$155:$Z$1048576,MATCH($A712,'Hoja de Trabajo para listado'!$A$155:$A$1048576,0),MATCH((CUADRO!N$4&amp;$E712),'Hoja de Trabajo para listado'!$A$151:$Z$151,0)),0)+IFERROR(INDEX('Hoja de Trabajo para listado'!$AB$155:$BA$1048576,MATCH($A712,'Hoja de Trabajo para listado'!$AB$155:$AB$1048576,0),MATCH((CUADRO!N$4&amp;$E712),'Hoja de Trabajo para listado'!$AB$151:$BA$151,0)),0)+IFERROR(INDEX('Hoja de Trabajo para listado'!$BC$155:$CB$1048576,MATCH($A712,'Hoja de Trabajo para listado'!$BC$155:$BC$1048576,0),MATCH((CUADRO!N$4&amp;$E712),'Hoja de Trabajo para listado'!$BC$151:$CB$151,0)),0)+IFERROR(INDEX('Hoja de Trabajo para listado'!$DE$153:$DG$274,MATCH($A712,'Hoja de Trabajo para listado'!$DE$153:$DE$1048576,0),MATCH((CUADRO!N$4&amp;$E712),'Hoja de Trabajo para listado'!$DE$151:$DG$151,0)),0)+IFERROR(INDEX('Hoja de Trabajo para listado'!$CD$155:$DC$1048576,MATCH($A712,'Hoja de Trabajo para listado'!$CD$155:$CD$1048576,0),MATCH((CUADRO!N$4&amp;$E712),'Hoja de Trabajo para listado'!$CD$151:$DC$151,0)),0)</f>
        <v>0</v>
      </c>
      <c r="O712" s="243">
        <f ca="1">+IFERROR(INDEX('Hoja de Trabajo para listado'!$A$155:$Z$1048576,MATCH($A712,'Hoja de Trabajo para listado'!$A$155:$A$1048576,0),MATCH((CUADRO!O$4&amp;$E712),'Hoja de Trabajo para listado'!$A$151:$Z$151,0)),0)+IFERROR(INDEX('Hoja de Trabajo para listado'!$AB$155:$BA$1048576,MATCH($A712,'Hoja de Trabajo para listado'!$AB$155:$AB$1048576,0),MATCH((CUADRO!O$4&amp;$E712),'Hoja de Trabajo para listado'!$AB$151:$BA$151,0)),0)+IFERROR(INDEX('Hoja de Trabajo para listado'!$BC$155:$CB$1048576,MATCH($A712,'Hoja de Trabajo para listado'!$BC$155:$BC$1048576,0),MATCH((CUADRO!O$4&amp;$E712),'Hoja de Trabajo para listado'!$BC$151:$CB$151,0)),0)+IFERROR(INDEX('Hoja de Trabajo para listado'!$DE$153:$DG$274,MATCH($A712,'Hoja de Trabajo para listado'!$DE$153:$DE$1048576,0),MATCH((CUADRO!O$4&amp;$E712),'Hoja de Trabajo para listado'!$DE$151:$DG$151,0)),0)+IFERROR(INDEX('Hoja de Trabajo para listado'!$CD$155:$DC$1048576,MATCH($A712,'Hoja de Trabajo para listado'!$CD$155:$CD$1048576,0),MATCH((CUADRO!O$4&amp;$E712),'Hoja de Trabajo para listado'!$CD$151:$DC$151,0)),0)</f>
        <v>0</v>
      </c>
      <c r="P712" s="243">
        <f ca="1">+IFERROR(INDEX('Hoja de Trabajo para listado'!$A$155:$Z$1048576,MATCH($A712,'Hoja de Trabajo para listado'!$A$155:$A$1048576,0),MATCH((CUADRO!P$4&amp;$E712),'Hoja de Trabajo para listado'!$A$151:$Z$151,0)),0)+IFERROR(INDEX('Hoja de Trabajo para listado'!$AB$155:$BA$1048576,MATCH($A712,'Hoja de Trabajo para listado'!$AB$155:$AB$1048576,0),MATCH((CUADRO!P$4&amp;$E712),'Hoja de Trabajo para listado'!$AB$151:$BA$151,0)),0)+IFERROR(INDEX('Hoja de Trabajo para listado'!$BC$155:$CB$1048576,MATCH($A712,'Hoja de Trabajo para listado'!$BC$155:$BC$1048576,0),MATCH((CUADRO!P$4&amp;$E712),'Hoja de Trabajo para listado'!$BC$151:$CB$151,0)),0)+IFERROR(INDEX('Hoja de Trabajo para listado'!$DE$153:$DG$274,MATCH($A712,'Hoja de Trabajo para listado'!$DE$153:$DE$1048576,0),MATCH((CUADRO!P$4&amp;$E712),'Hoja de Trabajo para listado'!$DE$151:$DG$151,0)),0)+IFERROR(INDEX('Hoja de Trabajo para listado'!$CD$155:$DC$1048576,MATCH($A712,'Hoja de Trabajo para listado'!$CD$155:$CD$1048576,0),MATCH((CUADRO!P$4&amp;$E712),'Hoja de Trabajo para listado'!$CD$151:$DC$151,0)),0)</f>
        <v>0</v>
      </c>
      <c r="Q712" s="243">
        <f ca="1">+IFERROR(INDEX('Hoja de Trabajo para listado'!$A$155:$Z$1048576,MATCH($A712,'Hoja de Trabajo para listado'!$A$155:$A$1048576,0),MATCH((CUADRO!Q$4&amp;$E712),'Hoja de Trabajo para listado'!$A$151:$Z$151,0)),0)+IFERROR(INDEX('Hoja de Trabajo para listado'!$AB$155:$BA$1048576,MATCH($A712,'Hoja de Trabajo para listado'!$AB$155:$AB$1048576,0),MATCH((CUADRO!Q$4&amp;$E712),'Hoja de Trabajo para listado'!$AB$151:$BA$151,0)),0)+IFERROR(INDEX('Hoja de Trabajo para listado'!$BC$155:$CB$1048576,MATCH($A712,'Hoja de Trabajo para listado'!$BC$155:$BC$1048576,0),MATCH((CUADRO!Q$4&amp;$E712),'Hoja de Trabajo para listado'!$BC$151:$CB$151,0)),0)+IFERROR(INDEX('Hoja de Trabajo para listado'!$DE$153:$DG$274,MATCH($A712,'Hoja de Trabajo para listado'!$DE$153:$DE$1048576,0),MATCH((CUADRO!Q$4&amp;$E712),'Hoja de Trabajo para listado'!$DE$151:$DG$151,0)),0)+IFERROR(INDEX('Hoja de Trabajo para listado'!$CD$155:$DC$1048576,MATCH($A712,'Hoja de Trabajo para listado'!$CD$155:$CD$1048576,0),MATCH((CUADRO!Q$4&amp;$E712),'Hoja de Trabajo para listado'!$CD$151:$DC$151,0)),0)</f>
        <v>0</v>
      </c>
      <c r="R712" s="243">
        <f t="shared" ca="1" si="27"/>
        <v>0</v>
      </c>
      <c r="S712" s="249">
        <f ca="1">+R711+R712</f>
        <v>0</v>
      </c>
      <c r="T712" s="243">
        <f ca="1">+S712</f>
        <v>0</v>
      </c>
      <c r="U712" s="242">
        <f t="shared" si="28"/>
        <v>2</v>
      </c>
      <c r="V712" s="333" t="str">
        <f>+VLOOKUP(A712,bd_lista!$A$3:$E$592,5,FALSE)</f>
        <v>Gobiernos Autonomos Municipales</v>
      </c>
      <c r="W712" s="388"/>
      <c r="X712" s="242">
        <f>+VLOOKUP(A712,[4]Sheet1!$A$13:$D$744,4,FALSE)</f>
        <v>0</v>
      </c>
      <c r="Y712" s="242" t="e">
        <f>+VLOOKUP(X712,bd_lista!$A$3:$C$592,3,FALSE)</f>
        <v>#N/A</v>
      </c>
      <c r="Z712" s="292"/>
      <c r="AA712" s="293"/>
    </row>
    <row r="713" spans="1:27" customFormat="1" ht="15" hidden="1" customHeight="1">
      <c r="A713" s="32">
        <v>1321</v>
      </c>
      <c r="B713" s="392">
        <f>+A713</f>
        <v>1321</v>
      </c>
      <c r="C713" s="247" t="str">
        <f>+VLOOKUP(A713,bd_lista!$A$3:$C$592,3,FALSE)</f>
        <v>Gobierno Autónomo Municipal de Anzaldo</v>
      </c>
      <c r="D713" s="389" t="str">
        <f>+C713</f>
        <v>Gobierno Autónomo Municipal de Anzaldo</v>
      </c>
      <c r="E713" s="242" t="s">
        <v>1304</v>
      </c>
      <c r="F713" s="243">
        <f ca="1">+IFERROR(INDEX('Hoja de Trabajo para listado'!$A$155:$Z$1048576,MATCH($A713,'Hoja de Trabajo para listado'!$A$155:$A$1048576,0),MATCH((CUADRO!F$4&amp;$E713),'Hoja de Trabajo para listado'!$A$151:$Z$151,0)),0)+IFERROR(INDEX('Hoja de Trabajo para listado'!$AB$155:$BA$1048576,MATCH($A713,'Hoja de Trabajo para listado'!$AB$155:$AB$1048576,0),MATCH((CUADRO!F$4&amp;$E713),'Hoja de Trabajo para listado'!$AB$151:$BA$151,0)),0)+IFERROR(INDEX('Hoja de Trabajo para listado'!$BC$155:$CB$1048576,MATCH($A713,'Hoja de Trabajo para listado'!$BC$155:$BC$1048576,0),MATCH((CUADRO!F$4&amp;$E713),'Hoja de Trabajo para listado'!$BC$151:$CB$151,0)),0)+IFERROR(INDEX('Hoja de Trabajo para listado'!$DE$153:$DG$274,MATCH($A713,'Hoja de Trabajo para listado'!$DE$153:$DE$1048576,0),MATCH((CUADRO!F$4&amp;$E713),'Hoja de Trabajo para listado'!$DE$151:$DG$151,0)),0)+IFERROR(INDEX('Hoja de Trabajo para listado'!$CD$155:$DC$1048576,MATCH($A713,'Hoja de Trabajo para listado'!$CD$155:$CD$1048576,0),MATCH((CUADRO!F$4&amp;$E713),'Hoja de Trabajo para listado'!$CD$151:$DC$151,0)),0)</f>
        <v>0</v>
      </c>
      <c r="G713" s="243">
        <f ca="1">+IFERROR(INDEX('Hoja de Trabajo para listado'!$A$155:$Z$1048576,MATCH($A713,'Hoja de Trabajo para listado'!$A$155:$A$1048576,0),MATCH((CUADRO!G$4&amp;$E713),'Hoja de Trabajo para listado'!$A$151:$Z$151,0)),0)+IFERROR(INDEX('Hoja de Trabajo para listado'!$AB$155:$BA$1048576,MATCH($A713,'Hoja de Trabajo para listado'!$AB$155:$AB$1048576,0),MATCH((CUADRO!G$4&amp;$E713),'Hoja de Trabajo para listado'!$AB$151:$BA$151,0)),0)+IFERROR(INDEX('Hoja de Trabajo para listado'!$BC$155:$CB$1048576,MATCH($A713,'Hoja de Trabajo para listado'!$BC$155:$BC$1048576,0),MATCH((CUADRO!G$4&amp;$E713),'Hoja de Trabajo para listado'!$BC$151:$CB$151,0)),0)+IFERROR(INDEX('Hoja de Trabajo para listado'!$DE$153:$DG$274,MATCH($A713,'Hoja de Trabajo para listado'!$DE$153:$DE$1048576,0),MATCH((CUADRO!G$4&amp;$E713),'Hoja de Trabajo para listado'!$DE$151:$DG$151,0)),0)+IFERROR(INDEX('Hoja de Trabajo para listado'!$CD$155:$DC$1048576,MATCH($A713,'Hoja de Trabajo para listado'!$CD$155:$CD$1048576,0),MATCH((CUADRO!G$4&amp;$E713),'Hoja de Trabajo para listado'!$CD$151:$DC$151,0)),0)</f>
        <v>0</v>
      </c>
      <c r="H713" s="243">
        <f ca="1">+IFERROR(INDEX('Hoja de Trabajo para listado'!$A$155:$Z$1048576,MATCH($A713,'Hoja de Trabajo para listado'!$A$155:$A$1048576,0),MATCH((CUADRO!H$4&amp;$E713),'Hoja de Trabajo para listado'!$A$151:$Z$151,0)),0)+IFERROR(INDEX('Hoja de Trabajo para listado'!$AB$155:$BA$1048576,MATCH($A713,'Hoja de Trabajo para listado'!$AB$155:$AB$1048576,0),MATCH((CUADRO!H$4&amp;$E713),'Hoja de Trabajo para listado'!$AB$151:$BA$151,0)),0)+IFERROR(INDEX('Hoja de Trabajo para listado'!$BC$155:$CB$1048576,MATCH($A713,'Hoja de Trabajo para listado'!$BC$155:$BC$1048576,0),MATCH((CUADRO!H$4&amp;$E713),'Hoja de Trabajo para listado'!$BC$151:$CB$151,0)),0)+IFERROR(INDEX('Hoja de Trabajo para listado'!$DE$153:$DG$274,MATCH($A713,'Hoja de Trabajo para listado'!$DE$153:$DE$1048576,0),MATCH((CUADRO!H$4&amp;$E713),'Hoja de Trabajo para listado'!$DE$151:$DG$151,0)),0)+IFERROR(INDEX('Hoja de Trabajo para listado'!$CD$155:$DC$1048576,MATCH($A713,'Hoja de Trabajo para listado'!$CD$155:$CD$1048576,0),MATCH((CUADRO!H$4&amp;$E713),'Hoja de Trabajo para listado'!$CD$151:$DC$151,0)),0)</f>
        <v>0</v>
      </c>
      <c r="I713" s="243">
        <f ca="1">+IFERROR(INDEX('Hoja de Trabajo para listado'!$A$155:$Z$1048576,MATCH($A713,'Hoja de Trabajo para listado'!$A$155:$A$1048576,0),MATCH((CUADRO!I$4&amp;$E713),'Hoja de Trabajo para listado'!$A$151:$Z$151,0)),0)+IFERROR(INDEX('Hoja de Trabajo para listado'!$AB$155:$BA$1048576,MATCH($A713,'Hoja de Trabajo para listado'!$AB$155:$AB$1048576,0),MATCH((CUADRO!I$4&amp;$E713),'Hoja de Trabajo para listado'!$AB$151:$BA$151,0)),0)+IFERROR(INDEX('Hoja de Trabajo para listado'!$BC$155:$CB$1048576,MATCH($A713,'Hoja de Trabajo para listado'!$BC$155:$BC$1048576,0),MATCH((CUADRO!I$4&amp;$E713),'Hoja de Trabajo para listado'!$BC$151:$CB$151,0)),0)+IFERROR(INDEX('Hoja de Trabajo para listado'!$DE$153:$DG$274,MATCH($A713,'Hoja de Trabajo para listado'!$DE$153:$DE$1048576,0),MATCH((CUADRO!I$4&amp;$E713),'Hoja de Trabajo para listado'!$DE$151:$DG$151,0)),0)+IFERROR(INDEX('Hoja de Trabajo para listado'!$CD$155:$DC$1048576,MATCH($A713,'Hoja de Trabajo para listado'!$CD$155:$CD$1048576,0),MATCH((CUADRO!I$4&amp;$E713),'Hoja de Trabajo para listado'!$CD$151:$DC$151,0)),0)</f>
        <v>0</v>
      </c>
      <c r="J713" s="243">
        <f ca="1">+IFERROR(INDEX('Hoja de Trabajo para listado'!$A$155:$Z$1048576,MATCH($A713,'Hoja de Trabajo para listado'!$A$155:$A$1048576,0),MATCH((CUADRO!J$4&amp;$E713),'Hoja de Trabajo para listado'!$A$151:$Z$151,0)),0)+IFERROR(INDEX('Hoja de Trabajo para listado'!$AB$155:$BA$1048576,MATCH($A713,'Hoja de Trabajo para listado'!$AB$155:$AB$1048576,0),MATCH((CUADRO!J$4&amp;$E713),'Hoja de Trabajo para listado'!$AB$151:$BA$151,0)),0)+IFERROR(INDEX('Hoja de Trabajo para listado'!$BC$155:$CB$1048576,MATCH($A713,'Hoja de Trabajo para listado'!$BC$155:$BC$1048576,0),MATCH((CUADRO!J$4&amp;$E713),'Hoja de Trabajo para listado'!$BC$151:$CB$151,0)),0)+IFERROR(INDEX('Hoja de Trabajo para listado'!$DE$153:$DG$274,MATCH($A713,'Hoja de Trabajo para listado'!$DE$153:$DE$1048576,0),MATCH((CUADRO!J$4&amp;$E713),'Hoja de Trabajo para listado'!$DE$151:$DG$151,0)),0)+IFERROR(INDEX('Hoja de Trabajo para listado'!$CD$155:$DC$1048576,MATCH($A713,'Hoja de Trabajo para listado'!$CD$155:$CD$1048576,0),MATCH((CUADRO!J$4&amp;$E713),'Hoja de Trabajo para listado'!$CD$151:$DC$151,0)),0)</f>
        <v>0</v>
      </c>
      <c r="K713" s="243">
        <f ca="1">+IFERROR(INDEX('Hoja de Trabajo para listado'!$A$155:$Z$1048576,MATCH($A713,'Hoja de Trabajo para listado'!$A$155:$A$1048576,0),MATCH((CUADRO!K$4&amp;$E713),'Hoja de Trabajo para listado'!$A$151:$Z$151,0)),0)+IFERROR(INDEX('Hoja de Trabajo para listado'!$AB$155:$BA$1048576,MATCH($A713,'Hoja de Trabajo para listado'!$AB$155:$AB$1048576,0),MATCH((CUADRO!K$4&amp;$E713),'Hoja de Trabajo para listado'!$AB$151:$BA$151,0)),0)+IFERROR(INDEX('Hoja de Trabajo para listado'!$BC$155:$CB$1048576,MATCH($A713,'Hoja de Trabajo para listado'!$BC$155:$BC$1048576,0),MATCH((CUADRO!K$4&amp;$E713),'Hoja de Trabajo para listado'!$BC$151:$CB$151,0)),0)+IFERROR(INDEX('Hoja de Trabajo para listado'!$DE$153:$DG$274,MATCH($A713,'Hoja de Trabajo para listado'!$DE$153:$DE$1048576,0),MATCH((CUADRO!K$4&amp;$E713),'Hoja de Trabajo para listado'!$DE$151:$DG$151,0)),0)+IFERROR(INDEX('Hoja de Trabajo para listado'!$CD$155:$DC$1048576,MATCH($A713,'Hoja de Trabajo para listado'!$CD$155:$CD$1048576,0),MATCH((CUADRO!K$4&amp;$E713),'Hoja de Trabajo para listado'!$CD$151:$DC$151,0)),0)</f>
        <v>0</v>
      </c>
      <c r="L713" s="243">
        <f ca="1">+IFERROR(INDEX('Hoja de Trabajo para listado'!$A$155:$Z$1048576,MATCH($A713,'Hoja de Trabajo para listado'!$A$155:$A$1048576,0),MATCH((CUADRO!L$4&amp;$E713),'Hoja de Trabajo para listado'!$A$151:$Z$151,0)),0)+IFERROR(INDEX('Hoja de Trabajo para listado'!$AB$155:$BA$1048576,MATCH($A713,'Hoja de Trabajo para listado'!$AB$155:$AB$1048576,0),MATCH((CUADRO!L$4&amp;$E713),'Hoja de Trabajo para listado'!$AB$151:$BA$151,0)),0)+IFERROR(INDEX('Hoja de Trabajo para listado'!$BC$155:$CB$1048576,MATCH($A713,'Hoja de Trabajo para listado'!$BC$155:$BC$1048576,0),MATCH((CUADRO!L$4&amp;$E713),'Hoja de Trabajo para listado'!$BC$151:$CB$151,0)),0)+IFERROR(INDEX('Hoja de Trabajo para listado'!$DE$153:$DG$274,MATCH($A713,'Hoja de Trabajo para listado'!$DE$153:$DE$1048576,0),MATCH((CUADRO!L$4&amp;$E713),'Hoja de Trabajo para listado'!$DE$151:$DG$151,0)),0)+IFERROR(INDEX('Hoja de Trabajo para listado'!$CD$155:$DC$1048576,MATCH($A713,'Hoja de Trabajo para listado'!$CD$155:$CD$1048576,0),MATCH((CUADRO!L$4&amp;$E713),'Hoja de Trabajo para listado'!$CD$151:$DC$151,0)),0)</f>
        <v>0</v>
      </c>
      <c r="M713" s="243">
        <f ca="1">+IFERROR(INDEX('Hoja de Trabajo para listado'!$A$155:$Z$1048576,MATCH($A713,'Hoja de Trabajo para listado'!$A$155:$A$1048576,0),MATCH((CUADRO!M$4&amp;$E713),'Hoja de Trabajo para listado'!$A$151:$Z$151,0)),0)+IFERROR(INDEX('Hoja de Trabajo para listado'!$AB$155:$BA$1048576,MATCH($A713,'Hoja de Trabajo para listado'!$AB$155:$AB$1048576,0),MATCH((CUADRO!M$4&amp;$E713),'Hoja de Trabajo para listado'!$AB$151:$BA$151,0)),0)+IFERROR(INDEX('Hoja de Trabajo para listado'!$BC$155:$CB$1048576,MATCH($A713,'Hoja de Trabajo para listado'!$BC$155:$BC$1048576,0),MATCH((CUADRO!M$4&amp;$E713),'Hoja de Trabajo para listado'!$BC$151:$CB$151,0)),0)+IFERROR(INDEX('Hoja de Trabajo para listado'!$DE$153:$DG$274,MATCH($A713,'Hoja de Trabajo para listado'!$DE$153:$DE$1048576,0),MATCH((CUADRO!M$4&amp;$E713),'Hoja de Trabajo para listado'!$DE$151:$DG$151,0)),0)+IFERROR(INDEX('Hoja de Trabajo para listado'!$CD$155:$DC$1048576,MATCH($A713,'Hoja de Trabajo para listado'!$CD$155:$CD$1048576,0),MATCH((CUADRO!M$4&amp;$E713),'Hoja de Trabajo para listado'!$CD$151:$DC$151,0)),0)</f>
        <v>0</v>
      </c>
      <c r="N713" s="243">
        <f ca="1">+IFERROR(INDEX('Hoja de Trabajo para listado'!$A$155:$Z$1048576,MATCH($A713,'Hoja de Trabajo para listado'!$A$155:$A$1048576,0),MATCH((CUADRO!N$4&amp;$E713),'Hoja de Trabajo para listado'!$A$151:$Z$151,0)),0)+IFERROR(INDEX('Hoja de Trabajo para listado'!$AB$155:$BA$1048576,MATCH($A713,'Hoja de Trabajo para listado'!$AB$155:$AB$1048576,0),MATCH((CUADRO!N$4&amp;$E713),'Hoja de Trabajo para listado'!$AB$151:$BA$151,0)),0)+IFERROR(INDEX('Hoja de Trabajo para listado'!$BC$155:$CB$1048576,MATCH($A713,'Hoja de Trabajo para listado'!$BC$155:$BC$1048576,0),MATCH((CUADRO!N$4&amp;$E713),'Hoja de Trabajo para listado'!$BC$151:$CB$151,0)),0)+IFERROR(INDEX('Hoja de Trabajo para listado'!$DE$153:$DG$274,MATCH($A713,'Hoja de Trabajo para listado'!$DE$153:$DE$1048576,0),MATCH((CUADRO!N$4&amp;$E713),'Hoja de Trabajo para listado'!$DE$151:$DG$151,0)),0)+IFERROR(INDEX('Hoja de Trabajo para listado'!$CD$155:$DC$1048576,MATCH($A713,'Hoja de Trabajo para listado'!$CD$155:$CD$1048576,0),MATCH((CUADRO!N$4&amp;$E713),'Hoja de Trabajo para listado'!$CD$151:$DC$151,0)),0)</f>
        <v>0</v>
      </c>
      <c r="O713" s="243">
        <f ca="1">+IFERROR(INDEX('Hoja de Trabajo para listado'!$A$155:$Z$1048576,MATCH($A713,'Hoja de Trabajo para listado'!$A$155:$A$1048576,0),MATCH((CUADRO!O$4&amp;$E713),'Hoja de Trabajo para listado'!$A$151:$Z$151,0)),0)+IFERROR(INDEX('Hoja de Trabajo para listado'!$AB$155:$BA$1048576,MATCH($A713,'Hoja de Trabajo para listado'!$AB$155:$AB$1048576,0),MATCH((CUADRO!O$4&amp;$E713),'Hoja de Trabajo para listado'!$AB$151:$BA$151,0)),0)+IFERROR(INDEX('Hoja de Trabajo para listado'!$BC$155:$CB$1048576,MATCH($A713,'Hoja de Trabajo para listado'!$BC$155:$BC$1048576,0),MATCH((CUADRO!O$4&amp;$E713),'Hoja de Trabajo para listado'!$BC$151:$CB$151,0)),0)+IFERROR(INDEX('Hoja de Trabajo para listado'!$DE$153:$DG$274,MATCH($A713,'Hoja de Trabajo para listado'!$DE$153:$DE$1048576,0),MATCH((CUADRO!O$4&amp;$E713),'Hoja de Trabajo para listado'!$DE$151:$DG$151,0)),0)+IFERROR(INDEX('Hoja de Trabajo para listado'!$CD$155:$DC$1048576,MATCH($A713,'Hoja de Trabajo para listado'!$CD$155:$CD$1048576,0),MATCH((CUADRO!O$4&amp;$E713),'Hoja de Trabajo para listado'!$CD$151:$DC$151,0)),0)</f>
        <v>0</v>
      </c>
      <c r="P713" s="243">
        <f ca="1">+IFERROR(INDEX('Hoja de Trabajo para listado'!$A$155:$Z$1048576,MATCH($A713,'Hoja de Trabajo para listado'!$A$155:$A$1048576,0),MATCH((CUADRO!P$4&amp;$E713),'Hoja de Trabajo para listado'!$A$151:$Z$151,0)),0)+IFERROR(INDEX('Hoja de Trabajo para listado'!$AB$155:$BA$1048576,MATCH($A713,'Hoja de Trabajo para listado'!$AB$155:$AB$1048576,0),MATCH((CUADRO!P$4&amp;$E713),'Hoja de Trabajo para listado'!$AB$151:$BA$151,0)),0)+IFERROR(INDEX('Hoja de Trabajo para listado'!$BC$155:$CB$1048576,MATCH($A713,'Hoja de Trabajo para listado'!$BC$155:$BC$1048576,0),MATCH((CUADRO!P$4&amp;$E713),'Hoja de Trabajo para listado'!$BC$151:$CB$151,0)),0)+IFERROR(INDEX('Hoja de Trabajo para listado'!$DE$153:$DG$274,MATCH($A713,'Hoja de Trabajo para listado'!$DE$153:$DE$1048576,0),MATCH((CUADRO!P$4&amp;$E713),'Hoja de Trabajo para listado'!$DE$151:$DG$151,0)),0)+IFERROR(INDEX('Hoja de Trabajo para listado'!$CD$155:$DC$1048576,MATCH($A713,'Hoja de Trabajo para listado'!$CD$155:$CD$1048576,0),MATCH((CUADRO!P$4&amp;$E713),'Hoja de Trabajo para listado'!$CD$151:$DC$151,0)),0)</f>
        <v>0</v>
      </c>
      <c r="Q713" s="243">
        <f ca="1">+IFERROR(INDEX('Hoja de Trabajo para listado'!$A$155:$Z$1048576,MATCH($A713,'Hoja de Trabajo para listado'!$A$155:$A$1048576,0),MATCH((CUADRO!Q$4&amp;$E713),'Hoja de Trabajo para listado'!$A$151:$Z$151,0)),0)+IFERROR(INDEX('Hoja de Trabajo para listado'!$AB$155:$BA$1048576,MATCH($A713,'Hoja de Trabajo para listado'!$AB$155:$AB$1048576,0),MATCH((CUADRO!Q$4&amp;$E713),'Hoja de Trabajo para listado'!$AB$151:$BA$151,0)),0)+IFERROR(INDEX('Hoja de Trabajo para listado'!$BC$155:$CB$1048576,MATCH($A713,'Hoja de Trabajo para listado'!$BC$155:$BC$1048576,0),MATCH((CUADRO!Q$4&amp;$E713),'Hoja de Trabajo para listado'!$BC$151:$CB$151,0)),0)+IFERROR(INDEX('Hoja de Trabajo para listado'!$DE$153:$DG$274,MATCH($A713,'Hoja de Trabajo para listado'!$DE$153:$DE$1048576,0),MATCH((CUADRO!Q$4&amp;$E713),'Hoja de Trabajo para listado'!$DE$151:$DG$151,0)),0)+IFERROR(INDEX('Hoja de Trabajo para listado'!$CD$155:$DC$1048576,MATCH($A713,'Hoja de Trabajo para listado'!$CD$155:$CD$1048576,0),MATCH((CUADRO!Q$4&amp;$E713),'Hoja de Trabajo para listado'!$CD$151:$DC$151,0)),0)</f>
        <v>0</v>
      </c>
      <c r="R713" s="243">
        <f t="shared" ref="R713:R776" ca="1" si="29">+SUM(F713:Q713)</f>
        <v>0</v>
      </c>
      <c r="S713" s="249"/>
      <c r="T713" s="243">
        <f ca="1">+T714</f>
        <v>0</v>
      </c>
      <c r="U713" s="242">
        <f t="shared" ref="U713:U776" si="30">+IF(E713="Débitos",1,2)</f>
        <v>1</v>
      </c>
      <c r="V713" s="333" t="str">
        <f>+VLOOKUP(A713,bd_lista!$A$3:$E$592,5,FALSE)</f>
        <v>Gobiernos Autonomos Municipales</v>
      </c>
      <c r="W713" s="387" t="str">
        <f>+V713</f>
        <v>Gobiernos Autonomos Municipales</v>
      </c>
      <c r="X713" s="242">
        <f>+VLOOKUP(A713,[4]Sheet1!$A$13:$D$744,4,FALSE)</f>
        <v>0</v>
      </c>
      <c r="Y713" s="242" t="e">
        <f>+VLOOKUP(X713,bd_lista!$A$3:$C$592,3,FALSE)</f>
        <v>#N/A</v>
      </c>
      <c r="Z713" s="294">
        <f>+X713</f>
        <v>0</v>
      </c>
      <c r="AA713" s="295" t="e">
        <f>+Y713</f>
        <v>#N/A</v>
      </c>
    </row>
    <row r="714" spans="1:27" customFormat="1" ht="15" hidden="1" customHeight="1">
      <c r="A714" s="32">
        <v>1321</v>
      </c>
      <c r="B714" s="393"/>
      <c r="C714" s="247" t="str">
        <f>+VLOOKUP(A714,bd_lista!$A$3:$C$592,3,FALSE)</f>
        <v>Gobierno Autónomo Municipal de Anzaldo</v>
      </c>
      <c r="D714" s="390"/>
      <c r="E714" s="244" t="s">
        <v>1305</v>
      </c>
      <c r="F714" s="243">
        <f ca="1">+IFERROR(INDEX('Hoja de Trabajo para listado'!$A$155:$Z$1048576,MATCH($A714,'Hoja de Trabajo para listado'!$A$155:$A$1048576,0),MATCH((CUADRO!F$4&amp;$E714),'Hoja de Trabajo para listado'!$A$151:$Z$151,0)),0)+IFERROR(INDEX('Hoja de Trabajo para listado'!$AB$155:$BA$1048576,MATCH($A714,'Hoja de Trabajo para listado'!$AB$155:$AB$1048576,0),MATCH((CUADRO!F$4&amp;$E714),'Hoja de Trabajo para listado'!$AB$151:$BA$151,0)),0)+IFERROR(INDEX('Hoja de Trabajo para listado'!$BC$155:$CB$1048576,MATCH($A714,'Hoja de Trabajo para listado'!$BC$155:$BC$1048576,0),MATCH((CUADRO!F$4&amp;$E714),'Hoja de Trabajo para listado'!$BC$151:$CB$151,0)),0)+IFERROR(INDEX('Hoja de Trabajo para listado'!$DE$153:$DG$274,MATCH($A714,'Hoja de Trabajo para listado'!$DE$153:$DE$1048576,0),MATCH((CUADRO!F$4&amp;$E714),'Hoja de Trabajo para listado'!$DE$151:$DG$151,0)),0)+IFERROR(INDEX('Hoja de Trabajo para listado'!$CD$155:$DC$1048576,MATCH($A714,'Hoja de Trabajo para listado'!$CD$155:$CD$1048576,0),MATCH((CUADRO!F$4&amp;$E714),'Hoja de Trabajo para listado'!$CD$151:$DC$151,0)),0)</f>
        <v>0</v>
      </c>
      <c r="G714" s="243">
        <f ca="1">+IFERROR(INDEX('Hoja de Trabajo para listado'!$A$155:$Z$1048576,MATCH($A714,'Hoja de Trabajo para listado'!$A$155:$A$1048576,0),MATCH((CUADRO!G$4&amp;$E714),'Hoja de Trabajo para listado'!$A$151:$Z$151,0)),0)+IFERROR(INDEX('Hoja de Trabajo para listado'!$AB$155:$BA$1048576,MATCH($A714,'Hoja de Trabajo para listado'!$AB$155:$AB$1048576,0),MATCH((CUADRO!G$4&amp;$E714),'Hoja de Trabajo para listado'!$AB$151:$BA$151,0)),0)+IFERROR(INDEX('Hoja de Trabajo para listado'!$BC$155:$CB$1048576,MATCH($A714,'Hoja de Trabajo para listado'!$BC$155:$BC$1048576,0),MATCH((CUADRO!G$4&amp;$E714),'Hoja de Trabajo para listado'!$BC$151:$CB$151,0)),0)+IFERROR(INDEX('Hoja de Trabajo para listado'!$DE$153:$DG$274,MATCH($A714,'Hoja de Trabajo para listado'!$DE$153:$DE$1048576,0),MATCH((CUADRO!G$4&amp;$E714),'Hoja de Trabajo para listado'!$DE$151:$DG$151,0)),0)+IFERROR(INDEX('Hoja de Trabajo para listado'!$CD$155:$DC$1048576,MATCH($A714,'Hoja de Trabajo para listado'!$CD$155:$CD$1048576,0),MATCH((CUADRO!G$4&amp;$E714),'Hoja de Trabajo para listado'!$CD$151:$DC$151,0)),0)</f>
        <v>0</v>
      </c>
      <c r="H714" s="243">
        <f ca="1">+IFERROR(INDEX('Hoja de Trabajo para listado'!$A$155:$Z$1048576,MATCH($A714,'Hoja de Trabajo para listado'!$A$155:$A$1048576,0),MATCH((CUADRO!H$4&amp;$E714),'Hoja de Trabajo para listado'!$A$151:$Z$151,0)),0)+IFERROR(INDEX('Hoja de Trabajo para listado'!$AB$155:$BA$1048576,MATCH($A714,'Hoja de Trabajo para listado'!$AB$155:$AB$1048576,0),MATCH((CUADRO!H$4&amp;$E714),'Hoja de Trabajo para listado'!$AB$151:$BA$151,0)),0)+IFERROR(INDEX('Hoja de Trabajo para listado'!$BC$155:$CB$1048576,MATCH($A714,'Hoja de Trabajo para listado'!$BC$155:$BC$1048576,0),MATCH((CUADRO!H$4&amp;$E714),'Hoja de Trabajo para listado'!$BC$151:$CB$151,0)),0)+IFERROR(INDEX('Hoja de Trabajo para listado'!$DE$153:$DG$274,MATCH($A714,'Hoja de Trabajo para listado'!$DE$153:$DE$1048576,0),MATCH((CUADRO!H$4&amp;$E714),'Hoja de Trabajo para listado'!$DE$151:$DG$151,0)),0)+IFERROR(INDEX('Hoja de Trabajo para listado'!$CD$155:$DC$1048576,MATCH($A714,'Hoja de Trabajo para listado'!$CD$155:$CD$1048576,0),MATCH((CUADRO!H$4&amp;$E714),'Hoja de Trabajo para listado'!$CD$151:$DC$151,0)),0)</f>
        <v>0</v>
      </c>
      <c r="I714" s="243">
        <f ca="1">+IFERROR(INDEX('Hoja de Trabajo para listado'!$A$155:$Z$1048576,MATCH($A714,'Hoja de Trabajo para listado'!$A$155:$A$1048576,0),MATCH((CUADRO!I$4&amp;$E714),'Hoja de Trabajo para listado'!$A$151:$Z$151,0)),0)+IFERROR(INDEX('Hoja de Trabajo para listado'!$AB$155:$BA$1048576,MATCH($A714,'Hoja de Trabajo para listado'!$AB$155:$AB$1048576,0),MATCH((CUADRO!I$4&amp;$E714),'Hoja de Trabajo para listado'!$AB$151:$BA$151,0)),0)+IFERROR(INDEX('Hoja de Trabajo para listado'!$BC$155:$CB$1048576,MATCH($A714,'Hoja de Trabajo para listado'!$BC$155:$BC$1048576,0),MATCH((CUADRO!I$4&amp;$E714),'Hoja de Trabajo para listado'!$BC$151:$CB$151,0)),0)+IFERROR(INDEX('Hoja de Trabajo para listado'!$DE$153:$DG$274,MATCH($A714,'Hoja de Trabajo para listado'!$DE$153:$DE$1048576,0),MATCH((CUADRO!I$4&amp;$E714),'Hoja de Trabajo para listado'!$DE$151:$DG$151,0)),0)+IFERROR(INDEX('Hoja de Trabajo para listado'!$CD$155:$DC$1048576,MATCH($A714,'Hoja de Trabajo para listado'!$CD$155:$CD$1048576,0),MATCH((CUADRO!I$4&amp;$E714),'Hoja de Trabajo para listado'!$CD$151:$DC$151,0)),0)</f>
        <v>0</v>
      </c>
      <c r="J714" s="243">
        <f ca="1">+IFERROR(INDEX('Hoja de Trabajo para listado'!$A$155:$Z$1048576,MATCH($A714,'Hoja de Trabajo para listado'!$A$155:$A$1048576,0),MATCH((CUADRO!J$4&amp;$E714),'Hoja de Trabajo para listado'!$A$151:$Z$151,0)),0)+IFERROR(INDEX('Hoja de Trabajo para listado'!$AB$155:$BA$1048576,MATCH($A714,'Hoja de Trabajo para listado'!$AB$155:$AB$1048576,0),MATCH((CUADRO!J$4&amp;$E714),'Hoja de Trabajo para listado'!$AB$151:$BA$151,0)),0)+IFERROR(INDEX('Hoja de Trabajo para listado'!$BC$155:$CB$1048576,MATCH($A714,'Hoja de Trabajo para listado'!$BC$155:$BC$1048576,0),MATCH((CUADRO!J$4&amp;$E714),'Hoja de Trabajo para listado'!$BC$151:$CB$151,0)),0)+IFERROR(INDEX('Hoja de Trabajo para listado'!$DE$153:$DG$274,MATCH($A714,'Hoja de Trabajo para listado'!$DE$153:$DE$1048576,0),MATCH((CUADRO!J$4&amp;$E714),'Hoja de Trabajo para listado'!$DE$151:$DG$151,0)),0)+IFERROR(INDEX('Hoja de Trabajo para listado'!$CD$155:$DC$1048576,MATCH($A714,'Hoja de Trabajo para listado'!$CD$155:$CD$1048576,0),MATCH((CUADRO!J$4&amp;$E714),'Hoja de Trabajo para listado'!$CD$151:$DC$151,0)),0)</f>
        <v>0</v>
      </c>
      <c r="K714" s="243">
        <f ca="1">+IFERROR(INDEX('Hoja de Trabajo para listado'!$A$155:$Z$1048576,MATCH($A714,'Hoja de Trabajo para listado'!$A$155:$A$1048576,0),MATCH((CUADRO!K$4&amp;$E714),'Hoja de Trabajo para listado'!$A$151:$Z$151,0)),0)+IFERROR(INDEX('Hoja de Trabajo para listado'!$AB$155:$BA$1048576,MATCH($A714,'Hoja de Trabajo para listado'!$AB$155:$AB$1048576,0),MATCH((CUADRO!K$4&amp;$E714),'Hoja de Trabajo para listado'!$AB$151:$BA$151,0)),0)+IFERROR(INDEX('Hoja de Trabajo para listado'!$BC$155:$CB$1048576,MATCH($A714,'Hoja de Trabajo para listado'!$BC$155:$BC$1048576,0),MATCH((CUADRO!K$4&amp;$E714),'Hoja de Trabajo para listado'!$BC$151:$CB$151,0)),0)+IFERROR(INDEX('Hoja de Trabajo para listado'!$DE$153:$DG$274,MATCH($A714,'Hoja de Trabajo para listado'!$DE$153:$DE$1048576,0),MATCH((CUADRO!K$4&amp;$E714),'Hoja de Trabajo para listado'!$DE$151:$DG$151,0)),0)+IFERROR(INDEX('Hoja de Trabajo para listado'!$CD$155:$DC$1048576,MATCH($A714,'Hoja de Trabajo para listado'!$CD$155:$CD$1048576,0),MATCH((CUADRO!K$4&amp;$E714),'Hoja de Trabajo para listado'!$CD$151:$DC$151,0)),0)</f>
        <v>0</v>
      </c>
      <c r="L714" s="243">
        <f ca="1">+IFERROR(INDEX('Hoja de Trabajo para listado'!$A$155:$Z$1048576,MATCH($A714,'Hoja de Trabajo para listado'!$A$155:$A$1048576,0),MATCH((CUADRO!L$4&amp;$E714),'Hoja de Trabajo para listado'!$A$151:$Z$151,0)),0)+IFERROR(INDEX('Hoja de Trabajo para listado'!$AB$155:$BA$1048576,MATCH($A714,'Hoja de Trabajo para listado'!$AB$155:$AB$1048576,0),MATCH((CUADRO!L$4&amp;$E714),'Hoja de Trabajo para listado'!$AB$151:$BA$151,0)),0)+IFERROR(INDEX('Hoja de Trabajo para listado'!$BC$155:$CB$1048576,MATCH($A714,'Hoja de Trabajo para listado'!$BC$155:$BC$1048576,0),MATCH((CUADRO!L$4&amp;$E714),'Hoja de Trabajo para listado'!$BC$151:$CB$151,0)),0)+IFERROR(INDEX('Hoja de Trabajo para listado'!$DE$153:$DG$274,MATCH($A714,'Hoja de Trabajo para listado'!$DE$153:$DE$1048576,0),MATCH((CUADRO!L$4&amp;$E714),'Hoja de Trabajo para listado'!$DE$151:$DG$151,0)),0)+IFERROR(INDEX('Hoja de Trabajo para listado'!$CD$155:$DC$1048576,MATCH($A714,'Hoja de Trabajo para listado'!$CD$155:$CD$1048576,0),MATCH((CUADRO!L$4&amp;$E714),'Hoja de Trabajo para listado'!$CD$151:$DC$151,0)),0)</f>
        <v>0</v>
      </c>
      <c r="M714" s="243">
        <f ca="1">+IFERROR(INDEX('Hoja de Trabajo para listado'!$A$155:$Z$1048576,MATCH($A714,'Hoja de Trabajo para listado'!$A$155:$A$1048576,0),MATCH((CUADRO!M$4&amp;$E714),'Hoja de Trabajo para listado'!$A$151:$Z$151,0)),0)+IFERROR(INDEX('Hoja de Trabajo para listado'!$AB$155:$BA$1048576,MATCH($A714,'Hoja de Trabajo para listado'!$AB$155:$AB$1048576,0),MATCH((CUADRO!M$4&amp;$E714),'Hoja de Trabajo para listado'!$AB$151:$BA$151,0)),0)+IFERROR(INDEX('Hoja de Trabajo para listado'!$BC$155:$CB$1048576,MATCH($A714,'Hoja de Trabajo para listado'!$BC$155:$BC$1048576,0),MATCH((CUADRO!M$4&amp;$E714),'Hoja de Trabajo para listado'!$BC$151:$CB$151,0)),0)+IFERROR(INDEX('Hoja de Trabajo para listado'!$DE$153:$DG$274,MATCH($A714,'Hoja de Trabajo para listado'!$DE$153:$DE$1048576,0),MATCH((CUADRO!M$4&amp;$E714),'Hoja de Trabajo para listado'!$DE$151:$DG$151,0)),0)+IFERROR(INDEX('Hoja de Trabajo para listado'!$CD$155:$DC$1048576,MATCH($A714,'Hoja de Trabajo para listado'!$CD$155:$CD$1048576,0),MATCH((CUADRO!M$4&amp;$E714),'Hoja de Trabajo para listado'!$CD$151:$DC$151,0)),0)</f>
        <v>0</v>
      </c>
      <c r="N714" s="243">
        <f ca="1">+IFERROR(INDEX('Hoja de Trabajo para listado'!$A$155:$Z$1048576,MATCH($A714,'Hoja de Trabajo para listado'!$A$155:$A$1048576,0),MATCH((CUADRO!N$4&amp;$E714),'Hoja de Trabajo para listado'!$A$151:$Z$151,0)),0)+IFERROR(INDEX('Hoja de Trabajo para listado'!$AB$155:$BA$1048576,MATCH($A714,'Hoja de Trabajo para listado'!$AB$155:$AB$1048576,0),MATCH((CUADRO!N$4&amp;$E714),'Hoja de Trabajo para listado'!$AB$151:$BA$151,0)),0)+IFERROR(INDEX('Hoja de Trabajo para listado'!$BC$155:$CB$1048576,MATCH($A714,'Hoja de Trabajo para listado'!$BC$155:$BC$1048576,0),MATCH((CUADRO!N$4&amp;$E714),'Hoja de Trabajo para listado'!$BC$151:$CB$151,0)),0)+IFERROR(INDEX('Hoja de Trabajo para listado'!$DE$153:$DG$274,MATCH($A714,'Hoja de Trabajo para listado'!$DE$153:$DE$1048576,0),MATCH((CUADRO!N$4&amp;$E714),'Hoja de Trabajo para listado'!$DE$151:$DG$151,0)),0)+IFERROR(INDEX('Hoja de Trabajo para listado'!$CD$155:$DC$1048576,MATCH($A714,'Hoja de Trabajo para listado'!$CD$155:$CD$1048576,0),MATCH((CUADRO!N$4&amp;$E714),'Hoja de Trabajo para listado'!$CD$151:$DC$151,0)),0)</f>
        <v>0</v>
      </c>
      <c r="O714" s="243">
        <f ca="1">+IFERROR(INDEX('Hoja de Trabajo para listado'!$A$155:$Z$1048576,MATCH($A714,'Hoja de Trabajo para listado'!$A$155:$A$1048576,0),MATCH((CUADRO!O$4&amp;$E714),'Hoja de Trabajo para listado'!$A$151:$Z$151,0)),0)+IFERROR(INDEX('Hoja de Trabajo para listado'!$AB$155:$BA$1048576,MATCH($A714,'Hoja de Trabajo para listado'!$AB$155:$AB$1048576,0),MATCH((CUADRO!O$4&amp;$E714),'Hoja de Trabajo para listado'!$AB$151:$BA$151,0)),0)+IFERROR(INDEX('Hoja de Trabajo para listado'!$BC$155:$CB$1048576,MATCH($A714,'Hoja de Trabajo para listado'!$BC$155:$BC$1048576,0),MATCH((CUADRO!O$4&amp;$E714),'Hoja de Trabajo para listado'!$BC$151:$CB$151,0)),0)+IFERROR(INDEX('Hoja de Trabajo para listado'!$DE$153:$DG$274,MATCH($A714,'Hoja de Trabajo para listado'!$DE$153:$DE$1048576,0),MATCH((CUADRO!O$4&amp;$E714),'Hoja de Trabajo para listado'!$DE$151:$DG$151,0)),0)+IFERROR(INDEX('Hoja de Trabajo para listado'!$CD$155:$DC$1048576,MATCH($A714,'Hoja de Trabajo para listado'!$CD$155:$CD$1048576,0),MATCH((CUADRO!O$4&amp;$E714),'Hoja de Trabajo para listado'!$CD$151:$DC$151,0)),0)</f>
        <v>0</v>
      </c>
      <c r="P714" s="243">
        <f ca="1">+IFERROR(INDEX('Hoja de Trabajo para listado'!$A$155:$Z$1048576,MATCH($A714,'Hoja de Trabajo para listado'!$A$155:$A$1048576,0),MATCH((CUADRO!P$4&amp;$E714),'Hoja de Trabajo para listado'!$A$151:$Z$151,0)),0)+IFERROR(INDEX('Hoja de Trabajo para listado'!$AB$155:$BA$1048576,MATCH($A714,'Hoja de Trabajo para listado'!$AB$155:$AB$1048576,0),MATCH((CUADRO!P$4&amp;$E714),'Hoja de Trabajo para listado'!$AB$151:$BA$151,0)),0)+IFERROR(INDEX('Hoja de Trabajo para listado'!$BC$155:$CB$1048576,MATCH($A714,'Hoja de Trabajo para listado'!$BC$155:$BC$1048576,0),MATCH((CUADRO!P$4&amp;$E714),'Hoja de Trabajo para listado'!$BC$151:$CB$151,0)),0)+IFERROR(INDEX('Hoja de Trabajo para listado'!$DE$153:$DG$274,MATCH($A714,'Hoja de Trabajo para listado'!$DE$153:$DE$1048576,0),MATCH((CUADRO!P$4&amp;$E714),'Hoja de Trabajo para listado'!$DE$151:$DG$151,0)),0)+IFERROR(INDEX('Hoja de Trabajo para listado'!$CD$155:$DC$1048576,MATCH($A714,'Hoja de Trabajo para listado'!$CD$155:$CD$1048576,0),MATCH((CUADRO!P$4&amp;$E714),'Hoja de Trabajo para listado'!$CD$151:$DC$151,0)),0)</f>
        <v>0</v>
      </c>
      <c r="Q714" s="243">
        <f ca="1">+IFERROR(INDEX('Hoja de Trabajo para listado'!$A$155:$Z$1048576,MATCH($A714,'Hoja de Trabajo para listado'!$A$155:$A$1048576,0),MATCH((CUADRO!Q$4&amp;$E714),'Hoja de Trabajo para listado'!$A$151:$Z$151,0)),0)+IFERROR(INDEX('Hoja de Trabajo para listado'!$AB$155:$BA$1048576,MATCH($A714,'Hoja de Trabajo para listado'!$AB$155:$AB$1048576,0),MATCH((CUADRO!Q$4&amp;$E714),'Hoja de Trabajo para listado'!$AB$151:$BA$151,0)),0)+IFERROR(INDEX('Hoja de Trabajo para listado'!$BC$155:$CB$1048576,MATCH($A714,'Hoja de Trabajo para listado'!$BC$155:$BC$1048576,0),MATCH((CUADRO!Q$4&amp;$E714),'Hoja de Trabajo para listado'!$BC$151:$CB$151,0)),0)+IFERROR(INDEX('Hoja de Trabajo para listado'!$DE$153:$DG$274,MATCH($A714,'Hoja de Trabajo para listado'!$DE$153:$DE$1048576,0),MATCH((CUADRO!Q$4&amp;$E714),'Hoja de Trabajo para listado'!$DE$151:$DG$151,0)),0)+IFERROR(INDEX('Hoja de Trabajo para listado'!$CD$155:$DC$1048576,MATCH($A714,'Hoja de Trabajo para listado'!$CD$155:$CD$1048576,0),MATCH((CUADRO!Q$4&amp;$E714),'Hoja de Trabajo para listado'!$CD$151:$DC$151,0)),0)</f>
        <v>0</v>
      </c>
      <c r="R714" s="243">
        <f t="shared" ca="1" si="29"/>
        <v>0</v>
      </c>
      <c r="S714" s="249">
        <f ca="1">+R713+R714</f>
        <v>0</v>
      </c>
      <c r="T714" s="243">
        <f ca="1">+S714</f>
        <v>0</v>
      </c>
      <c r="U714" s="242">
        <f t="shared" si="30"/>
        <v>2</v>
      </c>
      <c r="V714" s="333" t="str">
        <f>+VLOOKUP(A714,bd_lista!$A$3:$E$592,5,FALSE)</f>
        <v>Gobiernos Autonomos Municipales</v>
      </c>
      <c r="W714" s="388"/>
      <c r="X714" s="242">
        <f>+VLOOKUP(A714,[4]Sheet1!$A$13:$D$744,4,FALSE)</f>
        <v>0</v>
      </c>
      <c r="Y714" s="242" t="e">
        <f>+VLOOKUP(X714,bd_lista!$A$3:$C$592,3,FALSE)</f>
        <v>#N/A</v>
      </c>
      <c r="Z714" s="292"/>
      <c r="AA714" s="293"/>
    </row>
    <row r="715" spans="1:27" customFormat="1" ht="27" hidden="1" customHeight="1">
      <c r="A715" s="32">
        <v>1322</v>
      </c>
      <c r="B715" s="392">
        <f>+A715</f>
        <v>1322</v>
      </c>
      <c r="C715" s="247" t="str">
        <f>+VLOOKUP(A715,bd_lista!$A$3:$C$592,3,FALSE)</f>
        <v>Gobierno Autónomo Municipal de Arbieto</v>
      </c>
      <c r="D715" s="389" t="str">
        <f>+C715</f>
        <v>Gobierno Autónomo Municipal de Arbieto</v>
      </c>
      <c r="E715" s="242" t="s">
        <v>1304</v>
      </c>
      <c r="F715" s="243">
        <f ca="1">+IFERROR(INDEX('Hoja de Trabajo para listado'!$A$155:$Z$1048576,MATCH($A715,'Hoja de Trabajo para listado'!$A$155:$A$1048576,0),MATCH((CUADRO!F$4&amp;$E715),'Hoja de Trabajo para listado'!$A$151:$Z$151,0)),0)+IFERROR(INDEX('Hoja de Trabajo para listado'!$AB$155:$BA$1048576,MATCH($A715,'Hoja de Trabajo para listado'!$AB$155:$AB$1048576,0),MATCH((CUADRO!F$4&amp;$E715),'Hoja de Trabajo para listado'!$AB$151:$BA$151,0)),0)+IFERROR(INDEX('Hoja de Trabajo para listado'!$BC$155:$CB$1048576,MATCH($A715,'Hoja de Trabajo para listado'!$BC$155:$BC$1048576,0),MATCH((CUADRO!F$4&amp;$E715),'Hoja de Trabajo para listado'!$BC$151:$CB$151,0)),0)+IFERROR(INDEX('Hoja de Trabajo para listado'!$DE$153:$DG$274,MATCH($A715,'Hoja de Trabajo para listado'!$DE$153:$DE$1048576,0),MATCH((CUADRO!F$4&amp;$E715),'Hoja de Trabajo para listado'!$DE$151:$DG$151,0)),0)+IFERROR(INDEX('Hoja de Trabajo para listado'!$CD$155:$DC$1048576,MATCH($A715,'Hoja de Trabajo para listado'!$CD$155:$CD$1048576,0),MATCH((CUADRO!F$4&amp;$E715),'Hoja de Trabajo para listado'!$CD$151:$DC$151,0)),0)</f>
        <v>0</v>
      </c>
      <c r="G715" s="243">
        <f ca="1">+IFERROR(INDEX('Hoja de Trabajo para listado'!$A$155:$Z$1048576,MATCH($A715,'Hoja de Trabajo para listado'!$A$155:$A$1048576,0),MATCH((CUADRO!G$4&amp;$E715),'Hoja de Trabajo para listado'!$A$151:$Z$151,0)),0)+IFERROR(INDEX('Hoja de Trabajo para listado'!$AB$155:$BA$1048576,MATCH($A715,'Hoja de Trabajo para listado'!$AB$155:$AB$1048576,0),MATCH((CUADRO!G$4&amp;$E715),'Hoja de Trabajo para listado'!$AB$151:$BA$151,0)),0)+IFERROR(INDEX('Hoja de Trabajo para listado'!$BC$155:$CB$1048576,MATCH($A715,'Hoja de Trabajo para listado'!$BC$155:$BC$1048576,0),MATCH((CUADRO!G$4&amp;$E715),'Hoja de Trabajo para listado'!$BC$151:$CB$151,0)),0)+IFERROR(INDEX('Hoja de Trabajo para listado'!$DE$153:$DG$274,MATCH($A715,'Hoja de Trabajo para listado'!$DE$153:$DE$1048576,0),MATCH((CUADRO!G$4&amp;$E715),'Hoja de Trabajo para listado'!$DE$151:$DG$151,0)),0)+IFERROR(INDEX('Hoja de Trabajo para listado'!$CD$155:$DC$1048576,MATCH($A715,'Hoja de Trabajo para listado'!$CD$155:$CD$1048576,0),MATCH((CUADRO!G$4&amp;$E715),'Hoja de Trabajo para listado'!$CD$151:$DC$151,0)),0)</f>
        <v>0</v>
      </c>
      <c r="H715" s="243">
        <f ca="1">+IFERROR(INDEX('Hoja de Trabajo para listado'!$A$155:$Z$1048576,MATCH($A715,'Hoja de Trabajo para listado'!$A$155:$A$1048576,0),MATCH((CUADRO!H$4&amp;$E715),'Hoja de Trabajo para listado'!$A$151:$Z$151,0)),0)+IFERROR(INDEX('Hoja de Trabajo para listado'!$AB$155:$BA$1048576,MATCH($A715,'Hoja de Trabajo para listado'!$AB$155:$AB$1048576,0),MATCH((CUADRO!H$4&amp;$E715),'Hoja de Trabajo para listado'!$AB$151:$BA$151,0)),0)+IFERROR(INDEX('Hoja de Trabajo para listado'!$BC$155:$CB$1048576,MATCH($A715,'Hoja de Trabajo para listado'!$BC$155:$BC$1048576,0),MATCH((CUADRO!H$4&amp;$E715),'Hoja de Trabajo para listado'!$BC$151:$CB$151,0)),0)+IFERROR(INDEX('Hoja de Trabajo para listado'!$DE$153:$DG$274,MATCH($A715,'Hoja de Trabajo para listado'!$DE$153:$DE$1048576,0),MATCH((CUADRO!H$4&amp;$E715),'Hoja de Trabajo para listado'!$DE$151:$DG$151,0)),0)+IFERROR(INDEX('Hoja de Trabajo para listado'!$CD$155:$DC$1048576,MATCH($A715,'Hoja de Trabajo para listado'!$CD$155:$CD$1048576,0),MATCH((CUADRO!H$4&amp;$E715),'Hoja de Trabajo para listado'!$CD$151:$DC$151,0)),0)</f>
        <v>0</v>
      </c>
      <c r="I715" s="243">
        <f ca="1">+IFERROR(INDEX('Hoja de Trabajo para listado'!$A$155:$Z$1048576,MATCH($A715,'Hoja de Trabajo para listado'!$A$155:$A$1048576,0),MATCH((CUADRO!I$4&amp;$E715),'Hoja de Trabajo para listado'!$A$151:$Z$151,0)),0)+IFERROR(INDEX('Hoja de Trabajo para listado'!$AB$155:$BA$1048576,MATCH($A715,'Hoja de Trabajo para listado'!$AB$155:$AB$1048576,0),MATCH((CUADRO!I$4&amp;$E715),'Hoja de Trabajo para listado'!$AB$151:$BA$151,0)),0)+IFERROR(INDEX('Hoja de Trabajo para listado'!$BC$155:$CB$1048576,MATCH($A715,'Hoja de Trabajo para listado'!$BC$155:$BC$1048576,0),MATCH((CUADRO!I$4&amp;$E715),'Hoja de Trabajo para listado'!$BC$151:$CB$151,0)),0)+IFERROR(INDEX('Hoja de Trabajo para listado'!$DE$153:$DG$274,MATCH($A715,'Hoja de Trabajo para listado'!$DE$153:$DE$1048576,0),MATCH((CUADRO!I$4&amp;$E715),'Hoja de Trabajo para listado'!$DE$151:$DG$151,0)),0)+IFERROR(INDEX('Hoja de Trabajo para listado'!$CD$155:$DC$1048576,MATCH($A715,'Hoja de Trabajo para listado'!$CD$155:$CD$1048576,0),MATCH((CUADRO!I$4&amp;$E715),'Hoja de Trabajo para listado'!$CD$151:$DC$151,0)),0)</f>
        <v>0</v>
      </c>
      <c r="J715" s="243">
        <f ca="1">+IFERROR(INDEX('Hoja de Trabajo para listado'!$A$155:$Z$1048576,MATCH($A715,'Hoja de Trabajo para listado'!$A$155:$A$1048576,0),MATCH((CUADRO!J$4&amp;$E715),'Hoja de Trabajo para listado'!$A$151:$Z$151,0)),0)+IFERROR(INDEX('Hoja de Trabajo para listado'!$AB$155:$BA$1048576,MATCH($A715,'Hoja de Trabajo para listado'!$AB$155:$AB$1048576,0),MATCH((CUADRO!J$4&amp;$E715),'Hoja de Trabajo para listado'!$AB$151:$BA$151,0)),0)+IFERROR(INDEX('Hoja de Trabajo para listado'!$BC$155:$CB$1048576,MATCH($A715,'Hoja de Trabajo para listado'!$BC$155:$BC$1048576,0),MATCH((CUADRO!J$4&amp;$E715),'Hoja de Trabajo para listado'!$BC$151:$CB$151,0)),0)+IFERROR(INDEX('Hoja de Trabajo para listado'!$DE$153:$DG$274,MATCH($A715,'Hoja de Trabajo para listado'!$DE$153:$DE$1048576,0),MATCH((CUADRO!J$4&amp;$E715),'Hoja de Trabajo para listado'!$DE$151:$DG$151,0)),0)+IFERROR(INDEX('Hoja de Trabajo para listado'!$CD$155:$DC$1048576,MATCH($A715,'Hoja de Trabajo para listado'!$CD$155:$CD$1048576,0),MATCH((CUADRO!J$4&amp;$E715),'Hoja de Trabajo para listado'!$CD$151:$DC$151,0)),0)</f>
        <v>0</v>
      </c>
      <c r="K715" s="243">
        <f ca="1">+IFERROR(INDEX('Hoja de Trabajo para listado'!$A$155:$Z$1048576,MATCH($A715,'Hoja de Trabajo para listado'!$A$155:$A$1048576,0),MATCH((CUADRO!K$4&amp;$E715),'Hoja de Trabajo para listado'!$A$151:$Z$151,0)),0)+IFERROR(INDEX('Hoja de Trabajo para listado'!$AB$155:$BA$1048576,MATCH($A715,'Hoja de Trabajo para listado'!$AB$155:$AB$1048576,0),MATCH((CUADRO!K$4&amp;$E715),'Hoja de Trabajo para listado'!$AB$151:$BA$151,0)),0)+IFERROR(INDEX('Hoja de Trabajo para listado'!$BC$155:$CB$1048576,MATCH($A715,'Hoja de Trabajo para listado'!$BC$155:$BC$1048576,0),MATCH((CUADRO!K$4&amp;$E715),'Hoja de Trabajo para listado'!$BC$151:$CB$151,0)),0)+IFERROR(INDEX('Hoja de Trabajo para listado'!$DE$153:$DG$274,MATCH($A715,'Hoja de Trabajo para listado'!$DE$153:$DE$1048576,0),MATCH((CUADRO!K$4&amp;$E715),'Hoja de Trabajo para listado'!$DE$151:$DG$151,0)),0)+IFERROR(INDEX('Hoja de Trabajo para listado'!$CD$155:$DC$1048576,MATCH($A715,'Hoja de Trabajo para listado'!$CD$155:$CD$1048576,0),MATCH((CUADRO!K$4&amp;$E715),'Hoja de Trabajo para listado'!$CD$151:$DC$151,0)),0)</f>
        <v>0</v>
      </c>
      <c r="L715" s="243">
        <f ca="1">+IFERROR(INDEX('Hoja de Trabajo para listado'!$A$155:$Z$1048576,MATCH($A715,'Hoja de Trabajo para listado'!$A$155:$A$1048576,0),MATCH((CUADRO!L$4&amp;$E715),'Hoja de Trabajo para listado'!$A$151:$Z$151,0)),0)+IFERROR(INDEX('Hoja de Trabajo para listado'!$AB$155:$BA$1048576,MATCH($A715,'Hoja de Trabajo para listado'!$AB$155:$AB$1048576,0),MATCH((CUADRO!L$4&amp;$E715),'Hoja de Trabajo para listado'!$AB$151:$BA$151,0)),0)+IFERROR(INDEX('Hoja de Trabajo para listado'!$BC$155:$CB$1048576,MATCH($A715,'Hoja de Trabajo para listado'!$BC$155:$BC$1048576,0),MATCH((CUADRO!L$4&amp;$E715),'Hoja de Trabajo para listado'!$BC$151:$CB$151,0)),0)+IFERROR(INDEX('Hoja de Trabajo para listado'!$DE$153:$DG$274,MATCH($A715,'Hoja de Trabajo para listado'!$DE$153:$DE$1048576,0),MATCH((CUADRO!L$4&amp;$E715),'Hoja de Trabajo para listado'!$DE$151:$DG$151,0)),0)+IFERROR(INDEX('Hoja de Trabajo para listado'!$CD$155:$DC$1048576,MATCH($A715,'Hoja de Trabajo para listado'!$CD$155:$CD$1048576,0),MATCH((CUADRO!L$4&amp;$E715),'Hoja de Trabajo para listado'!$CD$151:$DC$151,0)),0)</f>
        <v>0</v>
      </c>
      <c r="M715" s="243">
        <f ca="1">+IFERROR(INDEX('Hoja de Trabajo para listado'!$A$155:$Z$1048576,MATCH($A715,'Hoja de Trabajo para listado'!$A$155:$A$1048576,0),MATCH((CUADRO!M$4&amp;$E715),'Hoja de Trabajo para listado'!$A$151:$Z$151,0)),0)+IFERROR(INDEX('Hoja de Trabajo para listado'!$AB$155:$BA$1048576,MATCH($A715,'Hoja de Trabajo para listado'!$AB$155:$AB$1048576,0),MATCH((CUADRO!M$4&amp;$E715),'Hoja de Trabajo para listado'!$AB$151:$BA$151,0)),0)+IFERROR(INDEX('Hoja de Trabajo para listado'!$BC$155:$CB$1048576,MATCH($A715,'Hoja de Trabajo para listado'!$BC$155:$BC$1048576,0),MATCH((CUADRO!M$4&amp;$E715),'Hoja de Trabajo para listado'!$BC$151:$CB$151,0)),0)+IFERROR(INDEX('Hoja de Trabajo para listado'!$DE$153:$DG$274,MATCH($A715,'Hoja de Trabajo para listado'!$DE$153:$DE$1048576,0),MATCH((CUADRO!M$4&amp;$E715),'Hoja de Trabajo para listado'!$DE$151:$DG$151,0)),0)+IFERROR(INDEX('Hoja de Trabajo para listado'!$CD$155:$DC$1048576,MATCH($A715,'Hoja de Trabajo para listado'!$CD$155:$CD$1048576,0),MATCH((CUADRO!M$4&amp;$E715),'Hoja de Trabajo para listado'!$CD$151:$DC$151,0)),0)</f>
        <v>0</v>
      </c>
      <c r="N715" s="243">
        <f ca="1">+IFERROR(INDEX('Hoja de Trabajo para listado'!$A$155:$Z$1048576,MATCH($A715,'Hoja de Trabajo para listado'!$A$155:$A$1048576,0),MATCH((CUADRO!N$4&amp;$E715),'Hoja de Trabajo para listado'!$A$151:$Z$151,0)),0)+IFERROR(INDEX('Hoja de Trabajo para listado'!$AB$155:$BA$1048576,MATCH($A715,'Hoja de Trabajo para listado'!$AB$155:$AB$1048576,0),MATCH((CUADRO!N$4&amp;$E715),'Hoja de Trabajo para listado'!$AB$151:$BA$151,0)),0)+IFERROR(INDEX('Hoja de Trabajo para listado'!$BC$155:$CB$1048576,MATCH($A715,'Hoja de Trabajo para listado'!$BC$155:$BC$1048576,0),MATCH((CUADRO!N$4&amp;$E715),'Hoja de Trabajo para listado'!$BC$151:$CB$151,0)),0)+IFERROR(INDEX('Hoja de Trabajo para listado'!$DE$153:$DG$274,MATCH($A715,'Hoja de Trabajo para listado'!$DE$153:$DE$1048576,0),MATCH((CUADRO!N$4&amp;$E715),'Hoja de Trabajo para listado'!$DE$151:$DG$151,0)),0)+IFERROR(INDEX('Hoja de Trabajo para listado'!$CD$155:$DC$1048576,MATCH($A715,'Hoja de Trabajo para listado'!$CD$155:$CD$1048576,0),MATCH((CUADRO!N$4&amp;$E715),'Hoja de Trabajo para listado'!$CD$151:$DC$151,0)),0)</f>
        <v>0</v>
      </c>
      <c r="O715" s="243">
        <f ca="1">+IFERROR(INDEX('Hoja de Trabajo para listado'!$A$155:$Z$1048576,MATCH($A715,'Hoja de Trabajo para listado'!$A$155:$A$1048576,0),MATCH((CUADRO!O$4&amp;$E715),'Hoja de Trabajo para listado'!$A$151:$Z$151,0)),0)+IFERROR(INDEX('Hoja de Trabajo para listado'!$AB$155:$BA$1048576,MATCH($A715,'Hoja de Trabajo para listado'!$AB$155:$AB$1048576,0),MATCH((CUADRO!O$4&amp;$E715),'Hoja de Trabajo para listado'!$AB$151:$BA$151,0)),0)+IFERROR(INDEX('Hoja de Trabajo para listado'!$BC$155:$CB$1048576,MATCH($A715,'Hoja de Trabajo para listado'!$BC$155:$BC$1048576,0),MATCH((CUADRO!O$4&amp;$E715),'Hoja de Trabajo para listado'!$BC$151:$CB$151,0)),0)+IFERROR(INDEX('Hoja de Trabajo para listado'!$DE$153:$DG$274,MATCH($A715,'Hoja de Trabajo para listado'!$DE$153:$DE$1048576,0),MATCH((CUADRO!O$4&amp;$E715),'Hoja de Trabajo para listado'!$DE$151:$DG$151,0)),0)+IFERROR(INDEX('Hoja de Trabajo para listado'!$CD$155:$DC$1048576,MATCH($A715,'Hoja de Trabajo para listado'!$CD$155:$CD$1048576,0),MATCH((CUADRO!O$4&amp;$E715),'Hoja de Trabajo para listado'!$CD$151:$DC$151,0)),0)</f>
        <v>0</v>
      </c>
      <c r="P715" s="243">
        <f ca="1">+IFERROR(INDEX('Hoja de Trabajo para listado'!$A$155:$Z$1048576,MATCH($A715,'Hoja de Trabajo para listado'!$A$155:$A$1048576,0),MATCH((CUADRO!P$4&amp;$E715),'Hoja de Trabajo para listado'!$A$151:$Z$151,0)),0)+IFERROR(INDEX('Hoja de Trabajo para listado'!$AB$155:$BA$1048576,MATCH($A715,'Hoja de Trabajo para listado'!$AB$155:$AB$1048576,0),MATCH((CUADRO!P$4&amp;$E715),'Hoja de Trabajo para listado'!$AB$151:$BA$151,0)),0)+IFERROR(INDEX('Hoja de Trabajo para listado'!$BC$155:$CB$1048576,MATCH($A715,'Hoja de Trabajo para listado'!$BC$155:$BC$1048576,0),MATCH((CUADRO!P$4&amp;$E715),'Hoja de Trabajo para listado'!$BC$151:$CB$151,0)),0)+IFERROR(INDEX('Hoja de Trabajo para listado'!$DE$153:$DG$274,MATCH($A715,'Hoja de Trabajo para listado'!$DE$153:$DE$1048576,0),MATCH((CUADRO!P$4&amp;$E715),'Hoja de Trabajo para listado'!$DE$151:$DG$151,0)),0)+IFERROR(INDEX('Hoja de Trabajo para listado'!$CD$155:$DC$1048576,MATCH($A715,'Hoja de Trabajo para listado'!$CD$155:$CD$1048576,0),MATCH((CUADRO!P$4&amp;$E715),'Hoja de Trabajo para listado'!$CD$151:$DC$151,0)),0)</f>
        <v>0</v>
      </c>
      <c r="Q715" s="243">
        <f ca="1">+IFERROR(INDEX('Hoja de Trabajo para listado'!$A$155:$Z$1048576,MATCH($A715,'Hoja de Trabajo para listado'!$A$155:$A$1048576,0),MATCH((CUADRO!Q$4&amp;$E715),'Hoja de Trabajo para listado'!$A$151:$Z$151,0)),0)+IFERROR(INDEX('Hoja de Trabajo para listado'!$AB$155:$BA$1048576,MATCH($A715,'Hoja de Trabajo para listado'!$AB$155:$AB$1048576,0),MATCH((CUADRO!Q$4&amp;$E715),'Hoja de Trabajo para listado'!$AB$151:$BA$151,0)),0)+IFERROR(INDEX('Hoja de Trabajo para listado'!$BC$155:$CB$1048576,MATCH($A715,'Hoja de Trabajo para listado'!$BC$155:$BC$1048576,0),MATCH((CUADRO!Q$4&amp;$E715),'Hoja de Trabajo para listado'!$BC$151:$CB$151,0)),0)+IFERROR(INDEX('Hoja de Trabajo para listado'!$DE$153:$DG$274,MATCH($A715,'Hoja de Trabajo para listado'!$DE$153:$DE$1048576,0),MATCH((CUADRO!Q$4&amp;$E715),'Hoja de Trabajo para listado'!$DE$151:$DG$151,0)),0)+IFERROR(INDEX('Hoja de Trabajo para listado'!$CD$155:$DC$1048576,MATCH($A715,'Hoja de Trabajo para listado'!$CD$155:$CD$1048576,0),MATCH((CUADRO!Q$4&amp;$E715),'Hoja de Trabajo para listado'!$CD$151:$DC$151,0)),0)</f>
        <v>0</v>
      </c>
      <c r="R715" s="243">
        <f t="shared" ca="1" si="29"/>
        <v>0</v>
      </c>
      <c r="S715" s="249"/>
      <c r="T715" s="243">
        <f ca="1">+T716</f>
        <v>0</v>
      </c>
      <c r="U715" s="242">
        <f t="shared" si="30"/>
        <v>1</v>
      </c>
      <c r="V715" s="333" t="str">
        <f>+VLOOKUP(A715,bd_lista!$A$3:$E$592,5,FALSE)</f>
        <v>Gobiernos Autonomos Municipales</v>
      </c>
      <c r="W715" s="387" t="str">
        <f>+V715</f>
        <v>Gobiernos Autonomos Municipales</v>
      </c>
      <c r="X715" s="242">
        <f>+VLOOKUP(A715,[4]Sheet1!$A$13:$D$744,4,FALSE)</f>
        <v>0</v>
      </c>
      <c r="Y715" s="242" t="e">
        <f>+VLOOKUP(X715,bd_lista!$A$3:$C$592,3,FALSE)</f>
        <v>#N/A</v>
      </c>
      <c r="Z715" s="294">
        <f>+X715</f>
        <v>0</v>
      </c>
      <c r="AA715" s="295" t="e">
        <f>+Y715</f>
        <v>#N/A</v>
      </c>
    </row>
    <row r="716" spans="1:27" customFormat="1" ht="27" hidden="1" customHeight="1">
      <c r="A716" s="32">
        <v>1322</v>
      </c>
      <c r="B716" s="393"/>
      <c r="C716" s="247" t="str">
        <f>+VLOOKUP(A716,bd_lista!$A$3:$C$592,3,FALSE)</f>
        <v>Gobierno Autónomo Municipal de Arbieto</v>
      </c>
      <c r="D716" s="390"/>
      <c r="E716" s="244" t="s">
        <v>1305</v>
      </c>
      <c r="F716" s="243">
        <f ca="1">+IFERROR(INDEX('Hoja de Trabajo para listado'!$A$155:$Z$1048576,MATCH($A716,'Hoja de Trabajo para listado'!$A$155:$A$1048576,0),MATCH((CUADRO!F$4&amp;$E716),'Hoja de Trabajo para listado'!$A$151:$Z$151,0)),0)+IFERROR(INDEX('Hoja de Trabajo para listado'!$AB$155:$BA$1048576,MATCH($A716,'Hoja de Trabajo para listado'!$AB$155:$AB$1048576,0),MATCH((CUADRO!F$4&amp;$E716),'Hoja de Trabajo para listado'!$AB$151:$BA$151,0)),0)+IFERROR(INDEX('Hoja de Trabajo para listado'!$BC$155:$CB$1048576,MATCH($A716,'Hoja de Trabajo para listado'!$BC$155:$BC$1048576,0),MATCH((CUADRO!F$4&amp;$E716),'Hoja de Trabajo para listado'!$BC$151:$CB$151,0)),0)+IFERROR(INDEX('Hoja de Trabajo para listado'!$DE$153:$DG$274,MATCH($A716,'Hoja de Trabajo para listado'!$DE$153:$DE$1048576,0),MATCH((CUADRO!F$4&amp;$E716),'Hoja de Trabajo para listado'!$DE$151:$DG$151,0)),0)+IFERROR(INDEX('Hoja de Trabajo para listado'!$CD$155:$DC$1048576,MATCH($A716,'Hoja de Trabajo para listado'!$CD$155:$CD$1048576,0),MATCH((CUADRO!F$4&amp;$E716),'Hoja de Trabajo para listado'!$CD$151:$DC$151,0)),0)</f>
        <v>0</v>
      </c>
      <c r="G716" s="243">
        <f ca="1">+IFERROR(INDEX('Hoja de Trabajo para listado'!$A$155:$Z$1048576,MATCH($A716,'Hoja de Trabajo para listado'!$A$155:$A$1048576,0),MATCH((CUADRO!G$4&amp;$E716),'Hoja de Trabajo para listado'!$A$151:$Z$151,0)),0)+IFERROR(INDEX('Hoja de Trabajo para listado'!$AB$155:$BA$1048576,MATCH($A716,'Hoja de Trabajo para listado'!$AB$155:$AB$1048576,0),MATCH((CUADRO!G$4&amp;$E716),'Hoja de Trabajo para listado'!$AB$151:$BA$151,0)),0)+IFERROR(INDEX('Hoja de Trabajo para listado'!$BC$155:$CB$1048576,MATCH($A716,'Hoja de Trabajo para listado'!$BC$155:$BC$1048576,0),MATCH((CUADRO!G$4&amp;$E716),'Hoja de Trabajo para listado'!$BC$151:$CB$151,0)),0)+IFERROR(INDEX('Hoja de Trabajo para listado'!$DE$153:$DG$274,MATCH($A716,'Hoja de Trabajo para listado'!$DE$153:$DE$1048576,0),MATCH((CUADRO!G$4&amp;$E716),'Hoja de Trabajo para listado'!$DE$151:$DG$151,0)),0)+IFERROR(INDEX('Hoja de Trabajo para listado'!$CD$155:$DC$1048576,MATCH($A716,'Hoja de Trabajo para listado'!$CD$155:$CD$1048576,0),MATCH((CUADRO!G$4&amp;$E716),'Hoja de Trabajo para listado'!$CD$151:$DC$151,0)),0)</f>
        <v>0</v>
      </c>
      <c r="H716" s="243">
        <f ca="1">+IFERROR(INDEX('Hoja de Trabajo para listado'!$A$155:$Z$1048576,MATCH($A716,'Hoja de Trabajo para listado'!$A$155:$A$1048576,0),MATCH((CUADRO!H$4&amp;$E716),'Hoja de Trabajo para listado'!$A$151:$Z$151,0)),0)+IFERROR(INDEX('Hoja de Trabajo para listado'!$AB$155:$BA$1048576,MATCH($A716,'Hoja de Trabajo para listado'!$AB$155:$AB$1048576,0),MATCH((CUADRO!H$4&amp;$E716),'Hoja de Trabajo para listado'!$AB$151:$BA$151,0)),0)+IFERROR(INDEX('Hoja de Trabajo para listado'!$BC$155:$CB$1048576,MATCH($A716,'Hoja de Trabajo para listado'!$BC$155:$BC$1048576,0),MATCH((CUADRO!H$4&amp;$E716),'Hoja de Trabajo para listado'!$BC$151:$CB$151,0)),0)+IFERROR(INDEX('Hoja de Trabajo para listado'!$DE$153:$DG$274,MATCH($A716,'Hoja de Trabajo para listado'!$DE$153:$DE$1048576,0),MATCH((CUADRO!H$4&amp;$E716),'Hoja de Trabajo para listado'!$DE$151:$DG$151,0)),0)+IFERROR(INDEX('Hoja de Trabajo para listado'!$CD$155:$DC$1048576,MATCH($A716,'Hoja de Trabajo para listado'!$CD$155:$CD$1048576,0),MATCH((CUADRO!H$4&amp;$E716),'Hoja de Trabajo para listado'!$CD$151:$DC$151,0)),0)</f>
        <v>0</v>
      </c>
      <c r="I716" s="243">
        <f ca="1">+IFERROR(INDEX('Hoja de Trabajo para listado'!$A$155:$Z$1048576,MATCH($A716,'Hoja de Trabajo para listado'!$A$155:$A$1048576,0),MATCH((CUADRO!I$4&amp;$E716),'Hoja de Trabajo para listado'!$A$151:$Z$151,0)),0)+IFERROR(INDEX('Hoja de Trabajo para listado'!$AB$155:$BA$1048576,MATCH($A716,'Hoja de Trabajo para listado'!$AB$155:$AB$1048576,0),MATCH((CUADRO!I$4&amp;$E716),'Hoja de Trabajo para listado'!$AB$151:$BA$151,0)),0)+IFERROR(INDEX('Hoja de Trabajo para listado'!$BC$155:$CB$1048576,MATCH($A716,'Hoja de Trabajo para listado'!$BC$155:$BC$1048576,0),MATCH((CUADRO!I$4&amp;$E716),'Hoja de Trabajo para listado'!$BC$151:$CB$151,0)),0)+IFERROR(INDEX('Hoja de Trabajo para listado'!$DE$153:$DG$274,MATCH($A716,'Hoja de Trabajo para listado'!$DE$153:$DE$1048576,0),MATCH((CUADRO!I$4&amp;$E716),'Hoja de Trabajo para listado'!$DE$151:$DG$151,0)),0)+IFERROR(INDEX('Hoja de Trabajo para listado'!$CD$155:$DC$1048576,MATCH($A716,'Hoja de Trabajo para listado'!$CD$155:$CD$1048576,0),MATCH((CUADRO!I$4&amp;$E716),'Hoja de Trabajo para listado'!$CD$151:$DC$151,0)),0)</f>
        <v>0</v>
      </c>
      <c r="J716" s="243">
        <f ca="1">+IFERROR(INDEX('Hoja de Trabajo para listado'!$A$155:$Z$1048576,MATCH($A716,'Hoja de Trabajo para listado'!$A$155:$A$1048576,0),MATCH((CUADRO!J$4&amp;$E716),'Hoja de Trabajo para listado'!$A$151:$Z$151,0)),0)+IFERROR(INDEX('Hoja de Trabajo para listado'!$AB$155:$BA$1048576,MATCH($A716,'Hoja de Trabajo para listado'!$AB$155:$AB$1048576,0),MATCH((CUADRO!J$4&amp;$E716),'Hoja de Trabajo para listado'!$AB$151:$BA$151,0)),0)+IFERROR(INDEX('Hoja de Trabajo para listado'!$BC$155:$CB$1048576,MATCH($A716,'Hoja de Trabajo para listado'!$BC$155:$BC$1048576,0),MATCH((CUADRO!J$4&amp;$E716),'Hoja de Trabajo para listado'!$BC$151:$CB$151,0)),0)+IFERROR(INDEX('Hoja de Trabajo para listado'!$DE$153:$DG$274,MATCH($A716,'Hoja de Trabajo para listado'!$DE$153:$DE$1048576,0),MATCH((CUADRO!J$4&amp;$E716),'Hoja de Trabajo para listado'!$DE$151:$DG$151,0)),0)+IFERROR(INDEX('Hoja de Trabajo para listado'!$CD$155:$DC$1048576,MATCH($A716,'Hoja de Trabajo para listado'!$CD$155:$CD$1048576,0),MATCH((CUADRO!J$4&amp;$E716),'Hoja de Trabajo para listado'!$CD$151:$DC$151,0)),0)</f>
        <v>0</v>
      </c>
      <c r="K716" s="243">
        <f ca="1">+IFERROR(INDEX('Hoja de Trabajo para listado'!$A$155:$Z$1048576,MATCH($A716,'Hoja de Trabajo para listado'!$A$155:$A$1048576,0),MATCH((CUADRO!K$4&amp;$E716),'Hoja de Trabajo para listado'!$A$151:$Z$151,0)),0)+IFERROR(INDEX('Hoja de Trabajo para listado'!$AB$155:$BA$1048576,MATCH($A716,'Hoja de Trabajo para listado'!$AB$155:$AB$1048576,0),MATCH((CUADRO!K$4&amp;$E716),'Hoja de Trabajo para listado'!$AB$151:$BA$151,0)),0)+IFERROR(INDEX('Hoja de Trabajo para listado'!$BC$155:$CB$1048576,MATCH($A716,'Hoja de Trabajo para listado'!$BC$155:$BC$1048576,0),MATCH((CUADRO!K$4&amp;$E716),'Hoja de Trabajo para listado'!$BC$151:$CB$151,0)),0)+IFERROR(INDEX('Hoja de Trabajo para listado'!$DE$153:$DG$274,MATCH($A716,'Hoja de Trabajo para listado'!$DE$153:$DE$1048576,0),MATCH((CUADRO!K$4&amp;$E716),'Hoja de Trabajo para listado'!$DE$151:$DG$151,0)),0)+IFERROR(INDEX('Hoja de Trabajo para listado'!$CD$155:$DC$1048576,MATCH($A716,'Hoja de Trabajo para listado'!$CD$155:$CD$1048576,0),MATCH((CUADRO!K$4&amp;$E716),'Hoja de Trabajo para listado'!$CD$151:$DC$151,0)),0)</f>
        <v>0</v>
      </c>
      <c r="L716" s="243">
        <f ca="1">+IFERROR(INDEX('Hoja de Trabajo para listado'!$A$155:$Z$1048576,MATCH($A716,'Hoja de Trabajo para listado'!$A$155:$A$1048576,0),MATCH((CUADRO!L$4&amp;$E716),'Hoja de Trabajo para listado'!$A$151:$Z$151,0)),0)+IFERROR(INDEX('Hoja de Trabajo para listado'!$AB$155:$BA$1048576,MATCH($A716,'Hoja de Trabajo para listado'!$AB$155:$AB$1048576,0),MATCH((CUADRO!L$4&amp;$E716),'Hoja de Trabajo para listado'!$AB$151:$BA$151,0)),0)+IFERROR(INDEX('Hoja de Trabajo para listado'!$BC$155:$CB$1048576,MATCH($A716,'Hoja de Trabajo para listado'!$BC$155:$BC$1048576,0),MATCH((CUADRO!L$4&amp;$E716),'Hoja de Trabajo para listado'!$BC$151:$CB$151,0)),0)+IFERROR(INDEX('Hoja de Trabajo para listado'!$DE$153:$DG$274,MATCH($A716,'Hoja de Trabajo para listado'!$DE$153:$DE$1048576,0),MATCH((CUADRO!L$4&amp;$E716),'Hoja de Trabajo para listado'!$DE$151:$DG$151,0)),0)+IFERROR(INDEX('Hoja de Trabajo para listado'!$CD$155:$DC$1048576,MATCH($A716,'Hoja de Trabajo para listado'!$CD$155:$CD$1048576,0),MATCH((CUADRO!L$4&amp;$E716),'Hoja de Trabajo para listado'!$CD$151:$DC$151,0)),0)</f>
        <v>0</v>
      </c>
      <c r="M716" s="243">
        <f ca="1">+IFERROR(INDEX('Hoja de Trabajo para listado'!$A$155:$Z$1048576,MATCH($A716,'Hoja de Trabajo para listado'!$A$155:$A$1048576,0),MATCH((CUADRO!M$4&amp;$E716),'Hoja de Trabajo para listado'!$A$151:$Z$151,0)),0)+IFERROR(INDEX('Hoja de Trabajo para listado'!$AB$155:$BA$1048576,MATCH($A716,'Hoja de Trabajo para listado'!$AB$155:$AB$1048576,0),MATCH((CUADRO!M$4&amp;$E716),'Hoja de Trabajo para listado'!$AB$151:$BA$151,0)),0)+IFERROR(INDEX('Hoja de Trabajo para listado'!$BC$155:$CB$1048576,MATCH($A716,'Hoja de Trabajo para listado'!$BC$155:$BC$1048576,0),MATCH((CUADRO!M$4&amp;$E716),'Hoja de Trabajo para listado'!$BC$151:$CB$151,0)),0)+IFERROR(INDEX('Hoja de Trabajo para listado'!$DE$153:$DG$274,MATCH($A716,'Hoja de Trabajo para listado'!$DE$153:$DE$1048576,0),MATCH((CUADRO!M$4&amp;$E716),'Hoja de Trabajo para listado'!$DE$151:$DG$151,0)),0)+IFERROR(INDEX('Hoja de Trabajo para listado'!$CD$155:$DC$1048576,MATCH($A716,'Hoja de Trabajo para listado'!$CD$155:$CD$1048576,0),MATCH((CUADRO!M$4&amp;$E716),'Hoja de Trabajo para listado'!$CD$151:$DC$151,0)),0)</f>
        <v>0</v>
      </c>
      <c r="N716" s="243">
        <f ca="1">+IFERROR(INDEX('Hoja de Trabajo para listado'!$A$155:$Z$1048576,MATCH($A716,'Hoja de Trabajo para listado'!$A$155:$A$1048576,0),MATCH((CUADRO!N$4&amp;$E716),'Hoja de Trabajo para listado'!$A$151:$Z$151,0)),0)+IFERROR(INDEX('Hoja de Trabajo para listado'!$AB$155:$BA$1048576,MATCH($A716,'Hoja de Trabajo para listado'!$AB$155:$AB$1048576,0),MATCH((CUADRO!N$4&amp;$E716),'Hoja de Trabajo para listado'!$AB$151:$BA$151,0)),0)+IFERROR(INDEX('Hoja de Trabajo para listado'!$BC$155:$CB$1048576,MATCH($A716,'Hoja de Trabajo para listado'!$BC$155:$BC$1048576,0),MATCH((CUADRO!N$4&amp;$E716),'Hoja de Trabajo para listado'!$BC$151:$CB$151,0)),0)+IFERROR(INDEX('Hoja de Trabajo para listado'!$DE$153:$DG$274,MATCH($A716,'Hoja de Trabajo para listado'!$DE$153:$DE$1048576,0),MATCH((CUADRO!N$4&amp;$E716),'Hoja de Trabajo para listado'!$DE$151:$DG$151,0)),0)+IFERROR(INDEX('Hoja de Trabajo para listado'!$CD$155:$DC$1048576,MATCH($A716,'Hoja de Trabajo para listado'!$CD$155:$CD$1048576,0),MATCH((CUADRO!N$4&amp;$E716),'Hoja de Trabajo para listado'!$CD$151:$DC$151,0)),0)</f>
        <v>0</v>
      </c>
      <c r="O716" s="243">
        <f ca="1">+IFERROR(INDEX('Hoja de Trabajo para listado'!$A$155:$Z$1048576,MATCH($A716,'Hoja de Trabajo para listado'!$A$155:$A$1048576,0),MATCH((CUADRO!O$4&amp;$E716),'Hoja de Trabajo para listado'!$A$151:$Z$151,0)),0)+IFERROR(INDEX('Hoja de Trabajo para listado'!$AB$155:$BA$1048576,MATCH($A716,'Hoja de Trabajo para listado'!$AB$155:$AB$1048576,0),MATCH((CUADRO!O$4&amp;$E716),'Hoja de Trabajo para listado'!$AB$151:$BA$151,0)),0)+IFERROR(INDEX('Hoja de Trabajo para listado'!$BC$155:$CB$1048576,MATCH($A716,'Hoja de Trabajo para listado'!$BC$155:$BC$1048576,0),MATCH((CUADRO!O$4&amp;$E716),'Hoja de Trabajo para listado'!$BC$151:$CB$151,0)),0)+IFERROR(INDEX('Hoja de Trabajo para listado'!$DE$153:$DG$274,MATCH($A716,'Hoja de Trabajo para listado'!$DE$153:$DE$1048576,0),MATCH((CUADRO!O$4&amp;$E716),'Hoja de Trabajo para listado'!$DE$151:$DG$151,0)),0)+IFERROR(INDEX('Hoja de Trabajo para listado'!$CD$155:$DC$1048576,MATCH($A716,'Hoja de Trabajo para listado'!$CD$155:$CD$1048576,0),MATCH((CUADRO!O$4&amp;$E716),'Hoja de Trabajo para listado'!$CD$151:$DC$151,0)),0)</f>
        <v>0</v>
      </c>
      <c r="P716" s="243">
        <f ca="1">+IFERROR(INDEX('Hoja de Trabajo para listado'!$A$155:$Z$1048576,MATCH($A716,'Hoja de Trabajo para listado'!$A$155:$A$1048576,0),MATCH((CUADRO!P$4&amp;$E716),'Hoja de Trabajo para listado'!$A$151:$Z$151,0)),0)+IFERROR(INDEX('Hoja de Trabajo para listado'!$AB$155:$BA$1048576,MATCH($A716,'Hoja de Trabajo para listado'!$AB$155:$AB$1048576,0),MATCH((CUADRO!P$4&amp;$E716),'Hoja de Trabajo para listado'!$AB$151:$BA$151,0)),0)+IFERROR(INDEX('Hoja de Trabajo para listado'!$BC$155:$CB$1048576,MATCH($A716,'Hoja de Trabajo para listado'!$BC$155:$BC$1048576,0),MATCH((CUADRO!P$4&amp;$E716),'Hoja de Trabajo para listado'!$BC$151:$CB$151,0)),0)+IFERROR(INDEX('Hoja de Trabajo para listado'!$DE$153:$DG$274,MATCH($A716,'Hoja de Trabajo para listado'!$DE$153:$DE$1048576,0),MATCH((CUADRO!P$4&amp;$E716),'Hoja de Trabajo para listado'!$DE$151:$DG$151,0)),0)+IFERROR(INDEX('Hoja de Trabajo para listado'!$CD$155:$DC$1048576,MATCH($A716,'Hoja de Trabajo para listado'!$CD$155:$CD$1048576,0),MATCH((CUADRO!P$4&amp;$E716),'Hoja de Trabajo para listado'!$CD$151:$DC$151,0)),0)</f>
        <v>0</v>
      </c>
      <c r="Q716" s="243">
        <f ca="1">+IFERROR(INDEX('Hoja de Trabajo para listado'!$A$155:$Z$1048576,MATCH($A716,'Hoja de Trabajo para listado'!$A$155:$A$1048576,0),MATCH((CUADRO!Q$4&amp;$E716),'Hoja de Trabajo para listado'!$A$151:$Z$151,0)),0)+IFERROR(INDEX('Hoja de Trabajo para listado'!$AB$155:$BA$1048576,MATCH($A716,'Hoja de Trabajo para listado'!$AB$155:$AB$1048576,0),MATCH((CUADRO!Q$4&amp;$E716),'Hoja de Trabajo para listado'!$AB$151:$BA$151,0)),0)+IFERROR(INDEX('Hoja de Trabajo para listado'!$BC$155:$CB$1048576,MATCH($A716,'Hoja de Trabajo para listado'!$BC$155:$BC$1048576,0),MATCH((CUADRO!Q$4&amp;$E716),'Hoja de Trabajo para listado'!$BC$151:$CB$151,0)),0)+IFERROR(INDEX('Hoja de Trabajo para listado'!$DE$153:$DG$274,MATCH($A716,'Hoja de Trabajo para listado'!$DE$153:$DE$1048576,0),MATCH((CUADRO!Q$4&amp;$E716),'Hoja de Trabajo para listado'!$DE$151:$DG$151,0)),0)+IFERROR(INDEX('Hoja de Trabajo para listado'!$CD$155:$DC$1048576,MATCH($A716,'Hoja de Trabajo para listado'!$CD$155:$CD$1048576,0),MATCH((CUADRO!Q$4&amp;$E716),'Hoja de Trabajo para listado'!$CD$151:$DC$151,0)),0)</f>
        <v>0</v>
      </c>
      <c r="R716" s="243">
        <f t="shared" ca="1" si="29"/>
        <v>0</v>
      </c>
      <c r="S716" s="249">
        <f ca="1">+R715+R716</f>
        <v>0</v>
      </c>
      <c r="T716" s="243">
        <f ca="1">+S716</f>
        <v>0</v>
      </c>
      <c r="U716" s="242">
        <f t="shared" si="30"/>
        <v>2</v>
      </c>
      <c r="V716" s="333" t="str">
        <f>+VLOOKUP(A716,bd_lista!$A$3:$E$592,5,FALSE)</f>
        <v>Gobiernos Autonomos Municipales</v>
      </c>
      <c r="W716" s="388"/>
      <c r="X716" s="242">
        <f>+VLOOKUP(A716,[4]Sheet1!$A$13:$D$744,4,FALSE)</f>
        <v>0</v>
      </c>
      <c r="Y716" s="242" t="e">
        <f>+VLOOKUP(X716,bd_lista!$A$3:$C$592,3,FALSE)</f>
        <v>#N/A</v>
      </c>
      <c r="Z716" s="292"/>
      <c r="AA716" s="293"/>
    </row>
    <row r="717" spans="1:27" customFormat="1" ht="15" hidden="1" customHeight="1">
      <c r="A717" s="32">
        <v>1323</v>
      </c>
      <c r="B717" s="392">
        <f>+A717</f>
        <v>1323</v>
      </c>
      <c r="C717" s="247" t="str">
        <f>+VLOOKUP(A717,bd_lista!$A$3:$C$592,3,FALSE)</f>
        <v>Gobierno Autónomo Municipal de Sacabamba</v>
      </c>
      <c r="D717" s="389" t="str">
        <f>+C717</f>
        <v>Gobierno Autónomo Municipal de Sacabamba</v>
      </c>
      <c r="E717" s="242" t="s">
        <v>1304</v>
      </c>
      <c r="F717" s="243">
        <f ca="1">+IFERROR(INDEX('Hoja de Trabajo para listado'!$A$155:$Z$1048576,MATCH($A717,'Hoja de Trabajo para listado'!$A$155:$A$1048576,0),MATCH((CUADRO!F$4&amp;$E717),'Hoja de Trabajo para listado'!$A$151:$Z$151,0)),0)+IFERROR(INDEX('Hoja de Trabajo para listado'!$AB$155:$BA$1048576,MATCH($A717,'Hoja de Trabajo para listado'!$AB$155:$AB$1048576,0),MATCH((CUADRO!F$4&amp;$E717),'Hoja de Trabajo para listado'!$AB$151:$BA$151,0)),0)+IFERROR(INDEX('Hoja de Trabajo para listado'!$BC$155:$CB$1048576,MATCH($A717,'Hoja de Trabajo para listado'!$BC$155:$BC$1048576,0),MATCH((CUADRO!F$4&amp;$E717),'Hoja de Trabajo para listado'!$BC$151:$CB$151,0)),0)+IFERROR(INDEX('Hoja de Trabajo para listado'!$DE$153:$DG$274,MATCH($A717,'Hoja de Trabajo para listado'!$DE$153:$DE$1048576,0),MATCH((CUADRO!F$4&amp;$E717),'Hoja de Trabajo para listado'!$DE$151:$DG$151,0)),0)+IFERROR(INDEX('Hoja de Trabajo para listado'!$CD$155:$DC$1048576,MATCH($A717,'Hoja de Trabajo para listado'!$CD$155:$CD$1048576,0),MATCH((CUADRO!F$4&amp;$E717),'Hoja de Trabajo para listado'!$CD$151:$DC$151,0)),0)</f>
        <v>0</v>
      </c>
      <c r="G717" s="243">
        <f ca="1">+IFERROR(INDEX('Hoja de Trabajo para listado'!$A$155:$Z$1048576,MATCH($A717,'Hoja de Trabajo para listado'!$A$155:$A$1048576,0),MATCH((CUADRO!G$4&amp;$E717),'Hoja de Trabajo para listado'!$A$151:$Z$151,0)),0)+IFERROR(INDEX('Hoja de Trabajo para listado'!$AB$155:$BA$1048576,MATCH($A717,'Hoja de Trabajo para listado'!$AB$155:$AB$1048576,0),MATCH((CUADRO!G$4&amp;$E717),'Hoja de Trabajo para listado'!$AB$151:$BA$151,0)),0)+IFERROR(INDEX('Hoja de Trabajo para listado'!$BC$155:$CB$1048576,MATCH($A717,'Hoja de Trabajo para listado'!$BC$155:$BC$1048576,0),MATCH((CUADRO!G$4&amp;$E717),'Hoja de Trabajo para listado'!$BC$151:$CB$151,0)),0)+IFERROR(INDEX('Hoja de Trabajo para listado'!$DE$153:$DG$274,MATCH($A717,'Hoja de Trabajo para listado'!$DE$153:$DE$1048576,0),MATCH((CUADRO!G$4&amp;$E717),'Hoja de Trabajo para listado'!$DE$151:$DG$151,0)),0)+IFERROR(INDEX('Hoja de Trabajo para listado'!$CD$155:$DC$1048576,MATCH($A717,'Hoja de Trabajo para listado'!$CD$155:$CD$1048576,0),MATCH((CUADRO!G$4&amp;$E717),'Hoja de Trabajo para listado'!$CD$151:$DC$151,0)),0)</f>
        <v>0</v>
      </c>
      <c r="H717" s="243">
        <f ca="1">+IFERROR(INDEX('Hoja de Trabajo para listado'!$A$155:$Z$1048576,MATCH($A717,'Hoja de Trabajo para listado'!$A$155:$A$1048576,0),MATCH((CUADRO!H$4&amp;$E717),'Hoja de Trabajo para listado'!$A$151:$Z$151,0)),0)+IFERROR(INDEX('Hoja de Trabajo para listado'!$AB$155:$BA$1048576,MATCH($A717,'Hoja de Trabajo para listado'!$AB$155:$AB$1048576,0),MATCH((CUADRO!H$4&amp;$E717),'Hoja de Trabajo para listado'!$AB$151:$BA$151,0)),0)+IFERROR(INDEX('Hoja de Trabajo para listado'!$BC$155:$CB$1048576,MATCH($A717,'Hoja de Trabajo para listado'!$BC$155:$BC$1048576,0),MATCH((CUADRO!H$4&amp;$E717),'Hoja de Trabajo para listado'!$BC$151:$CB$151,0)),0)+IFERROR(INDEX('Hoja de Trabajo para listado'!$DE$153:$DG$274,MATCH($A717,'Hoja de Trabajo para listado'!$DE$153:$DE$1048576,0),MATCH((CUADRO!H$4&amp;$E717),'Hoja de Trabajo para listado'!$DE$151:$DG$151,0)),0)+IFERROR(INDEX('Hoja de Trabajo para listado'!$CD$155:$DC$1048576,MATCH($A717,'Hoja de Trabajo para listado'!$CD$155:$CD$1048576,0),MATCH((CUADRO!H$4&amp;$E717),'Hoja de Trabajo para listado'!$CD$151:$DC$151,0)),0)</f>
        <v>0</v>
      </c>
      <c r="I717" s="243">
        <f ca="1">+IFERROR(INDEX('Hoja de Trabajo para listado'!$A$155:$Z$1048576,MATCH($A717,'Hoja de Trabajo para listado'!$A$155:$A$1048576,0),MATCH((CUADRO!I$4&amp;$E717),'Hoja de Trabajo para listado'!$A$151:$Z$151,0)),0)+IFERROR(INDEX('Hoja de Trabajo para listado'!$AB$155:$BA$1048576,MATCH($A717,'Hoja de Trabajo para listado'!$AB$155:$AB$1048576,0),MATCH((CUADRO!I$4&amp;$E717),'Hoja de Trabajo para listado'!$AB$151:$BA$151,0)),0)+IFERROR(INDEX('Hoja de Trabajo para listado'!$BC$155:$CB$1048576,MATCH($A717,'Hoja de Trabajo para listado'!$BC$155:$BC$1048576,0),MATCH((CUADRO!I$4&amp;$E717),'Hoja de Trabajo para listado'!$BC$151:$CB$151,0)),0)+IFERROR(INDEX('Hoja de Trabajo para listado'!$DE$153:$DG$274,MATCH($A717,'Hoja de Trabajo para listado'!$DE$153:$DE$1048576,0),MATCH((CUADRO!I$4&amp;$E717),'Hoja de Trabajo para listado'!$DE$151:$DG$151,0)),0)+IFERROR(INDEX('Hoja de Trabajo para listado'!$CD$155:$DC$1048576,MATCH($A717,'Hoja de Trabajo para listado'!$CD$155:$CD$1048576,0),MATCH((CUADRO!I$4&amp;$E717),'Hoja de Trabajo para listado'!$CD$151:$DC$151,0)),0)</f>
        <v>0</v>
      </c>
      <c r="J717" s="243">
        <f ca="1">+IFERROR(INDEX('Hoja de Trabajo para listado'!$A$155:$Z$1048576,MATCH($A717,'Hoja de Trabajo para listado'!$A$155:$A$1048576,0),MATCH((CUADRO!J$4&amp;$E717),'Hoja de Trabajo para listado'!$A$151:$Z$151,0)),0)+IFERROR(INDEX('Hoja de Trabajo para listado'!$AB$155:$BA$1048576,MATCH($A717,'Hoja de Trabajo para listado'!$AB$155:$AB$1048576,0),MATCH((CUADRO!J$4&amp;$E717),'Hoja de Trabajo para listado'!$AB$151:$BA$151,0)),0)+IFERROR(INDEX('Hoja de Trabajo para listado'!$BC$155:$CB$1048576,MATCH($A717,'Hoja de Trabajo para listado'!$BC$155:$BC$1048576,0),MATCH((CUADRO!J$4&amp;$E717),'Hoja de Trabajo para listado'!$BC$151:$CB$151,0)),0)+IFERROR(INDEX('Hoja de Trabajo para listado'!$DE$153:$DG$274,MATCH($A717,'Hoja de Trabajo para listado'!$DE$153:$DE$1048576,0),MATCH((CUADRO!J$4&amp;$E717),'Hoja de Trabajo para listado'!$DE$151:$DG$151,0)),0)+IFERROR(INDEX('Hoja de Trabajo para listado'!$CD$155:$DC$1048576,MATCH($A717,'Hoja de Trabajo para listado'!$CD$155:$CD$1048576,0),MATCH((CUADRO!J$4&amp;$E717),'Hoja de Trabajo para listado'!$CD$151:$DC$151,0)),0)</f>
        <v>0</v>
      </c>
      <c r="K717" s="243">
        <f ca="1">+IFERROR(INDEX('Hoja de Trabajo para listado'!$A$155:$Z$1048576,MATCH($A717,'Hoja de Trabajo para listado'!$A$155:$A$1048576,0),MATCH((CUADRO!K$4&amp;$E717),'Hoja de Trabajo para listado'!$A$151:$Z$151,0)),0)+IFERROR(INDEX('Hoja de Trabajo para listado'!$AB$155:$BA$1048576,MATCH($A717,'Hoja de Trabajo para listado'!$AB$155:$AB$1048576,0),MATCH((CUADRO!K$4&amp;$E717),'Hoja de Trabajo para listado'!$AB$151:$BA$151,0)),0)+IFERROR(INDEX('Hoja de Trabajo para listado'!$BC$155:$CB$1048576,MATCH($A717,'Hoja de Trabajo para listado'!$BC$155:$BC$1048576,0),MATCH((CUADRO!K$4&amp;$E717),'Hoja de Trabajo para listado'!$BC$151:$CB$151,0)),0)+IFERROR(INDEX('Hoja de Trabajo para listado'!$DE$153:$DG$274,MATCH($A717,'Hoja de Trabajo para listado'!$DE$153:$DE$1048576,0),MATCH((CUADRO!K$4&amp;$E717),'Hoja de Trabajo para listado'!$DE$151:$DG$151,0)),0)+IFERROR(INDEX('Hoja de Trabajo para listado'!$CD$155:$DC$1048576,MATCH($A717,'Hoja de Trabajo para listado'!$CD$155:$CD$1048576,0),MATCH((CUADRO!K$4&amp;$E717),'Hoja de Trabajo para listado'!$CD$151:$DC$151,0)),0)</f>
        <v>0</v>
      </c>
      <c r="L717" s="243">
        <f ca="1">+IFERROR(INDEX('Hoja de Trabajo para listado'!$A$155:$Z$1048576,MATCH($A717,'Hoja de Trabajo para listado'!$A$155:$A$1048576,0),MATCH((CUADRO!L$4&amp;$E717),'Hoja de Trabajo para listado'!$A$151:$Z$151,0)),0)+IFERROR(INDEX('Hoja de Trabajo para listado'!$AB$155:$BA$1048576,MATCH($A717,'Hoja de Trabajo para listado'!$AB$155:$AB$1048576,0),MATCH((CUADRO!L$4&amp;$E717),'Hoja de Trabajo para listado'!$AB$151:$BA$151,0)),0)+IFERROR(INDEX('Hoja de Trabajo para listado'!$BC$155:$CB$1048576,MATCH($A717,'Hoja de Trabajo para listado'!$BC$155:$BC$1048576,0),MATCH((CUADRO!L$4&amp;$E717),'Hoja de Trabajo para listado'!$BC$151:$CB$151,0)),0)+IFERROR(INDEX('Hoja de Trabajo para listado'!$DE$153:$DG$274,MATCH($A717,'Hoja de Trabajo para listado'!$DE$153:$DE$1048576,0),MATCH((CUADRO!L$4&amp;$E717),'Hoja de Trabajo para listado'!$DE$151:$DG$151,0)),0)+IFERROR(INDEX('Hoja de Trabajo para listado'!$CD$155:$DC$1048576,MATCH($A717,'Hoja de Trabajo para listado'!$CD$155:$CD$1048576,0),MATCH((CUADRO!L$4&amp;$E717),'Hoja de Trabajo para listado'!$CD$151:$DC$151,0)),0)</f>
        <v>0</v>
      </c>
      <c r="M717" s="243">
        <f ca="1">+IFERROR(INDEX('Hoja de Trabajo para listado'!$A$155:$Z$1048576,MATCH($A717,'Hoja de Trabajo para listado'!$A$155:$A$1048576,0),MATCH((CUADRO!M$4&amp;$E717),'Hoja de Trabajo para listado'!$A$151:$Z$151,0)),0)+IFERROR(INDEX('Hoja de Trabajo para listado'!$AB$155:$BA$1048576,MATCH($A717,'Hoja de Trabajo para listado'!$AB$155:$AB$1048576,0),MATCH((CUADRO!M$4&amp;$E717),'Hoja de Trabajo para listado'!$AB$151:$BA$151,0)),0)+IFERROR(INDEX('Hoja de Trabajo para listado'!$BC$155:$CB$1048576,MATCH($A717,'Hoja de Trabajo para listado'!$BC$155:$BC$1048576,0),MATCH((CUADRO!M$4&amp;$E717),'Hoja de Trabajo para listado'!$BC$151:$CB$151,0)),0)+IFERROR(INDEX('Hoja de Trabajo para listado'!$DE$153:$DG$274,MATCH($A717,'Hoja de Trabajo para listado'!$DE$153:$DE$1048576,0),MATCH((CUADRO!M$4&amp;$E717),'Hoja de Trabajo para listado'!$DE$151:$DG$151,0)),0)+IFERROR(INDEX('Hoja de Trabajo para listado'!$CD$155:$DC$1048576,MATCH($A717,'Hoja de Trabajo para listado'!$CD$155:$CD$1048576,0),MATCH((CUADRO!M$4&amp;$E717),'Hoja de Trabajo para listado'!$CD$151:$DC$151,0)),0)</f>
        <v>0</v>
      </c>
      <c r="N717" s="243">
        <f ca="1">+IFERROR(INDEX('Hoja de Trabajo para listado'!$A$155:$Z$1048576,MATCH($A717,'Hoja de Trabajo para listado'!$A$155:$A$1048576,0),MATCH((CUADRO!N$4&amp;$E717),'Hoja de Trabajo para listado'!$A$151:$Z$151,0)),0)+IFERROR(INDEX('Hoja de Trabajo para listado'!$AB$155:$BA$1048576,MATCH($A717,'Hoja de Trabajo para listado'!$AB$155:$AB$1048576,0),MATCH((CUADRO!N$4&amp;$E717),'Hoja de Trabajo para listado'!$AB$151:$BA$151,0)),0)+IFERROR(INDEX('Hoja de Trabajo para listado'!$BC$155:$CB$1048576,MATCH($A717,'Hoja de Trabajo para listado'!$BC$155:$BC$1048576,0),MATCH((CUADRO!N$4&amp;$E717),'Hoja de Trabajo para listado'!$BC$151:$CB$151,0)),0)+IFERROR(INDEX('Hoja de Trabajo para listado'!$DE$153:$DG$274,MATCH($A717,'Hoja de Trabajo para listado'!$DE$153:$DE$1048576,0),MATCH((CUADRO!N$4&amp;$E717),'Hoja de Trabajo para listado'!$DE$151:$DG$151,0)),0)+IFERROR(INDEX('Hoja de Trabajo para listado'!$CD$155:$DC$1048576,MATCH($A717,'Hoja de Trabajo para listado'!$CD$155:$CD$1048576,0),MATCH((CUADRO!N$4&amp;$E717),'Hoja de Trabajo para listado'!$CD$151:$DC$151,0)),0)</f>
        <v>0</v>
      </c>
      <c r="O717" s="243">
        <f ca="1">+IFERROR(INDEX('Hoja de Trabajo para listado'!$A$155:$Z$1048576,MATCH($A717,'Hoja de Trabajo para listado'!$A$155:$A$1048576,0),MATCH((CUADRO!O$4&amp;$E717),'Hoja de Trabajo para listado'!$A$151:$Z$151,0)),0)+IFERROR(INDEX('Hoja de Trabajo para listado'!$AB$155:$BA$1048576,MATCH($A717,'Hoja de Trabajo para listado'!$AB$155:$AB$1048576,0),MATCH((CUADRO!O$4&amp;$E717),'Hoja de Trabajo para listado'!$AB$151:$BA$151,0)),0)+IFERROR(INDEX('Hoja de Trabajo para listado'!$BC$155:$CB$1048576,MATCH($A717,'Hoja de Trabajo para listado'!$BC$155:$BC$1048576,0),MATCH((CUADRO!O$4&amp;$E717),'Hoja de Trabajo para listado'!$BC$151:$CB$151,0)),0)+IFERROR(INDEX('Hoja de Trabajo para listado'!$DE$153:$DG$274,MATCH($A717,'Hoja de Trabajo para listado'!$DE$153:$DE$1048576,0),MATCH((CUADRO!O$4&amp;$E717),'Hoja de Trabajo para listado'!$DE$151:$DG$151,0)),0)+IFERROR(INDEX('Hoja de Trabajo para listado'!$CD$155:$DC$1048576,MATCH($A717,'Hoja de Trabajo para listado'!$CD$155:$CD$1048576,0),MATCH((CUADRO!O$4&amp;$E717),'Hoja de Trabajo para listado'!$CD$151:$DC$151,0)),0)</f>
        <v>0</v>
      </c>
      <c r="P717" s="243">
        <f ca="1">+IFERROR(INDEX('Hoja de Trabajo para listado'!$A$155:$Z$1048576,MATCH($A717,'Hoja de Trabajo para listado'!$A$155:$A$1048576,0),MATCH((CUADRO!P$4&amp;$E717),'Hoja de Trabajo para listado'!$A$151:$Z$151,0)),0)+IFERROR(INDEX('Hoja de Trabajo para listado'!$AB$155:$BA$1048576,MATCH($A717,'Hoja de Trabajo para listado'!$AB$155:$AB$1048576,0),MATCH((CUADRO!P$4&amp;$E717),'Hoja de Trabajo para listado'!$AB$151:$BA$151,0)),0)+IFERROR(INDEX('Hoja de Trabajo para listado'!$BC$155:$CB$1048576,MATCH($A717,'Hoja de Trabajo para listado'!$BC$155:$BC$1048576,0),MATCH((CUADRO!P$4&amp;$E717),'Hoja de Trabajo para listado'!$BC$151:$CB$151,0)),0)+IFERROR(INDEX('Hoja de Trabajo para listado'!$DE$153:$DG$274,MATCH($A717,'Hoja de Trabajo para listado'!$DE$153:$DE$1048576,0),MATCH((CUADRO!P$4&amp;$E717),'Hoja de Trabajo para listado'!$DE$151:$DG$151,0)),0)+IFERROR(INDEX('Hoja de Trabajo para listado'!$CD$155:$DC$1048576,MATCH($A717,'Hoja de Trabajo para listado'!$CD$155:$CD$1048576,0),MATCH((CUADRO!P$4&amp;$E717),'Hoja de Trabajo para listado'!$CD$151:$DC$151,0)),0)</f>
        <v>0</v>
      </c>
      <c r="Q717" s="243">
        <f ca="1">+IFERROR(INDEX('Hoja de Trabajo para listado'!$A$155:$Z$1048576,MATCH($A717,'Hoja de Trabajo para listado'!$A$155:$A$1048576,0),MATCH((CUADRO!Q$4&amp;$E717),'Hoja de Trabajo para listado'!$A$151:$Z$151,0)),0)+IFERROR(INDEX('Hoja de Trabajo para listado'!$AB$155:$BA$1048576,MATCH($A717,'Hoja de Trabajo para listado'!$AB$155:$AB$1048576,0),MATCH((CUADRO!Q$4&amp;$E717),'Hoja de Trabajo para listado'!$AB$151:$BA$151,0)),0)+IFERROR(INDEX('Hoja de Trabajo para listado'!$BC$155:$CB$1048576,MATCH($A717,'Hoja de Trabajo para listado'!$BC$155:$BC$1048576,0),MATCH((CUADRO!Q$4&amp;$E717),'Hoja de Trabajo para listado'!$BC$151:$CB$151,0)),0)+IFERROR(INDEX('Hoja de Trabajo para listado'!$DE$153:$DG$274,MATCH($A717,'Hoja de Trabajo para listado'!$DE$153:$DE$1048576,0),MATCH((CUADRO!Q$4&amp;$E717),'Hoja de Trabajo para listado'!$DE$151:$DG$151,0)),0)+IFERROR(INDEX('Hoja de Trabajo para listado'!$CD$155:$DC$1048576,MATCH($A717,'Hoja de Trabajo para listado'!$CD$155:$CD$1048576,0),MATCH((CUADRO!Q$4&amp;$E717),'Hoja de Trabajo para listado'!$CD$151:$DC$151,0)),0)</f>
        <v>0</v>
      </c>
      <c r="R717" s="243">
        <f t="shared" ca="1" si="29"/>
        <v>0</v>
      </c>
      <c r="S717" s="249"/>
      <c r="T717" s="243">
        <f ca="1">+T718</f>
        <v>0</v>
      </c>
      <c r="U717" s="242">
        <f t="shared" si="30"/>
        <v>1</v>
      </c>
      <c r="V717" s="333" t="str">
        <f>+VLOOKUP(A717,bd_lista!$A$3:$E$592,5,FALSE)</f>
        <v>Gobiernos Autonomos Municipales</v>
      </c>
      <c r="W717" s="387" t="str">
        <f>+V717</f>
        <v>Gobiernos Autonomos Municipales</v>
      </c>
      <c r="X717" s="242">
        <f>+VLOOKUP(A717,[4]Sheet1!$A$13:$D$744,4,FALSE)</f>
        <v>0</v>
      </c>
      <c r="Y717" s="242" t="e">
        <f>+VLOOKUP(X717,bd_lista!$A$3:$C$592,3,FALSE)</f>
        <v>#N/A</v>
      </c>
      <c r="Z717" s="294">
        <f>+X717</f>
        <v>0</v>
      </c>
      <c r="AA717" s="295" t="e">
        <f>+Y717</f>
        <v>#N/A</v>
      </c>
    </row>
    <row r="718" spans="1:27" customFormat="1" ht="15" hidden="1" customHeight="1">
      <c r="A718" s="32">
        <v>1323</v>
      </c>
      <c r="B718" s="393"/>
      <c r="C718" s="247" t="str">
        <f>+VLOOKUP(A718,bd_lista!$A$3:$C$592,3,FALSE)</f>
        <v>Gobierno Autónomo Municipal de Sacabamba</v>
      </c>
      <c r="D718" s="390"/>
      <c r="E718" s="244" t="s">
        <v>1305</v>
      </c>
      <c r="F718" s="243">
        <f ca="1">+IFERROR(INDEX('Hoja de Trabajo para listado'!$A$155:$Z$1048576,MATCH($A718,'Hoja de Trabajo para listado'!$A$155:$A$1048576,0),MATCH((CUADRO!F$4&amp;$E718),'Hoja de Trabajo para listado'!$A$151:$Z$151,0)),0)+IFERROR(INDEX('Hoja de Trabajo para listado'!$AB$155:$BA$1048576,MATCH($A718,'Hoja de Trabajo para listado'!$AB$155:$AB$1048576,0),MATCH((CUADRO!F$4&amp;$E718),'Hoja de Trabajo para listado'!$AB$151:$BA$151,0)),0)+IFERROR(INDEX('Hoja de Trabajo para listado'!$BC$155:$CB$1048576,MATCH($A718,'Hoja de Trabajo para listado'!$BC$155:$BC$1048576,0),MATCH((CUADRO!F$4&amp;$E718),'Hoja de Trabajo para listado'!$BC$151:$CB$151,0)),0)+IFERROR(INDEX('Hoja de Trabajo para listado'!$DE$153:$DG$274,MATCH($A718,'Hoja de Trabajo para listado'!$DE$153:$DE$1048576,0),MATCH((CUADRO!F$4&amp;$E718),'Hoja de Trabajo para listado'!$DE$151:$DG$151,0)),0)+IFERROR(INDEX('Hoja de Trabajo para listado'!$CD$155:$DC$1048576,MATCH($A718,'Hoja de Trabajo para listado'!$CD$155:$CD$1048576,0),MATCH((CUADRO!F$4&amp;$E718),'Hoja de Trabajo para listado'!$CD$151:$DC$151,0)),0)</f>
        <v>0</v>
      </c>
      <c r="G718" s="243">
        <f ca="1">+IFERROR(INDEX('Hoja de Trabajo para listado'!$A$155:$Z$1048576,MATCH($A718,'Hoja de Trabajo para listado'!$A$155:$A$1048576,0),MATCH((CUADRO!G$4&amp;$E718),'Hoja de Trabajo para listado'!$A$151:$Z$151,0)),0)+IFERROR(INDEX('Hoja de Trabajo para listado'!$AB$155:$BA$1048576,MATCH($A718,'Hoja de Trabajo para listado'!$AB$155:$AB$1048576,0),MATCH((CUADRO!G$4&amp;$E718),'Hoja de Trabajo para listado'!$AB$151:$BA$151,0)),0)+IFERROR(INDEX('Hoja de Trabajo para listado'!$BC$155:$CB$1048576,MATCH($A718,'Hoja de Trabajo para listado'!$BC$155:$BC$1048576,0),MATCH((CUADRO!G$4&amp;$E718),'Hoja de Trabajo para listado'!$BC$151:$CB$151,0)),0)+IFERROR(INDEX('Hoja de Trabajo para listado'!$DE$153:$DG$274,MATCH($A718,'Hoja de Trabajo para listado'!$DE$153:$DE$1048576,0),MATCH((CUADRO!G$4&amp;$E718),'Hoja de Trabajo para listado'!$DE$151:$DG$151,0)),0)+IFERROR(INDEX('Hoja de Trabajo para listado'!$CD$155:$DC$1048576,MATCH($A718,'Hoja de Trabajo para listado'!$CD$155:$CD$1048576,0),MATCH((CUADRO!G$4&amp;$E718),'Hoja de Trabajo para listado'!$CD$151:$DC$151,0)),0)</f>
        <v>0</v>
      </c>
      <c r="H718" s="243">
        <f ca="1">+IFERROR(INDEX('Hoja de Trabajo para listado'!$A$155:$Z$1048576,MATCH($A718,'Hoja de Trabajo para listado'!$A$155:$A$1048576,0),MATCH((CUADRO!H$4&amp;$E718),'Hoja de Trabajo para listado'!$A$151:$Z$151,0)),0)+IFERROR(INDEX('Hoja de Trabajo para listado'!$AB$155:$BA$1048576,MATCH($A718,'Hoja de Trabajo para listado'!$AB$155:$AB$1048576,0),MATCH((CUADRO!H$4&amp;$E718),'Hoja de Trabajo para listado'!$AB$151:$BA$151,0)),0)+IFERROR(INDEX('Hoja de Trabajo para listado'!$BC$155:$CB$1048576,MATCH($A718,'Hoja de Trabajo para listado'!$BC$155:$BC$1048576,0),MATCH((CUADRO!H$4&amp;$E718),'Hoja de Trabajo para listado'!$BC$151:$CB$151,0)),0)+IFERROR(INDEX('Hoja de Trabajo para listado'!$DE$153:$DG$274,MATCH($A718,'Hoja de Trabajo para listado'!$DE$153:$DE$1048576,0),MATCH((CUADRO!H$4&amp;$E718),'Hoja de Trabajo para listado'!$DE$151:$DG$151,0)),0)+IFERROR(INDEX('Hoja de Trabajo para listado'!$CD$155:$DC$1048576,MATCH($A718,'Hoja de Trabajo para listado'!$CD$155:$CD$1048576,0),MATCH((CUADRO!H$4&amp;$E718),'Hoja de Trabajo para listado'!$CD$151:$DC$151,0)),0)</f>
        <v>0</v>
      </c>
      <c r="I718" s="243">
        <f ca="1">+IFERROR(INDEX('Hoja de Trabajo para listado'!$A$155:$Z$1048576,MATCH($A718,'Hoja de Trabajo para listado'!$A$155:$A$1048576,0),MATCH((CUADRO!I$4&amp;$E718),'Hoja de Trabajo para listado'!$A$151:$Z$151,0)),0)+IFERROR(INDEX('Hoja de Trabajo para listado'!$AB$155:$BA$1048576,MATCH($A718,'Hoja de Trabajo para listado'!$AB$155:$AB$1048576,0),MATCH((CUADRO!I$4&amp;$E718),'Hoja de Trabajo para listado'!$AB$151:$BA$151,0)),0)+IFERROR(INDEX('Hoja de Trabajo para listado'!$BC$155:$CB$1048576,MATCH($A718,'Hoja de Trabajo para listado'!$BC$155:$BC$1048576,0),MATCH((CUADRO!I$4&amp;$E718),'Hoja de Trabajo para listado'!$BC$151:$CB$151,0)),0)+IFERROR(INDEX('Hoja de Trabajo para listado'!$DE$153:$DG$274,MATCH($A718,'Hoja de Trabajo para listado'!$DE$153:$DE$1048576,0),MATCH((CUADRO!I$4&amp;$E718),'Hoja de Trabajo para listado'!$DE$151:$DG$151,0)),0)+IFERROR(INDEX('Hoja de Trabajo para listado'!$CD$155:$DC$1048576,MATCH($A718,'Hoja de Trabajo para listado'!$CD$155:$CD$1048576,0),MATCH((CUADRO!I$4&amp;$E718),'Hoja de Trabajo para listado'!$CD$151:$DC$151,0)),0)</f>
        <v>0</v>
      </c>
      <c r="J718" s="243">
        <f ca="1">+IFERROR(INDEX('Hoja de Trabajo para listado'!$A$155:$Z$1048576,MATCH($A718,'Hoja de Trabajo para listado'!$A$155:$A$1048576,0),MATCH((CUADRO!J$4&amp;$E718),'Hoja de Trabajo para listado'!$A$151:$Z$151,0)),0)+IFERROR(INDEX('Hoja de Trabajo para listado'!$AB$155:$BA$1048576,MATCH($A718,'Hoja de Trabajo para listado'!$AB$155:$AB$1048576,0),MATCH((CUADRO!J$4&amp;$E718),'Hoja de Trabajo para listado'!$AB$151:$BA$151,0)),0)+IFERROR(INDEX('Hoja de Trabajo para listado'!$BC$155:$CB$1048576,MATCH($A718,'Hoja de Trabajo para listado'!$BC$155:$BC$1048576,0),MATCH((CUADRO!J$4&amp;$E718),'Hoja de Trabajo para listado'!$BC$151:$CB$151,0)),0)+IFERROR(INDEX('Hoja de Trabajo para listado'!$DE$153:$DG$274,MATCH($A718,'Hoja de Trabajo para listado'!$DE$153:$DE$1048576,0),MATCH((CUADRO!J$4&amp;$E718),'Hoja de Trabajo para listado'!$DE$151:$DG$151,0)),0)+IFERROR(INDEX('Hoja de Trabajo para listado'!$CD$155:$DC$1048576,MATCH($A718,'Hoja de Trabajo para listado'!$CD$155:$CD$1048576,0),MATCH((CUADRO!J$4&amp;$E718),'Hoja de Trabajo para listado'!$CD$151:$DC$151,0)),0)</f>
        <v>0</v>
      </c>
      <c r="K718" s="243">
        <f ca="1">+IFERROR(INDEX('Hoja de Trabajo para listado'!$A$155:$Z$1048576,MATCH($A718,'Hoja de Trabajo para listado'!$A$155:$A$1048576,0),MATCH((CUADRO!K$4&amp;$E718),'Hoja de Trabajo para listado'!$A$151:$Z$151,0)),0)+IFERROR(INDEX('Hoja de Trabajo para listado'!$AB$155:$BA$1048576,MATCH($A718,'Hoja de Trabajo para listado'!$AB$155:$AB$1048576,0),MATCH((CUADRO!K$4&amp;$E718),'Hoja de Trabajo para listado'!$AB$151:$BA$151,0)),0)+IFERROR(INDEX('Hoja de Trabajo para listado'!$BC$155:$CB$1048576,MATCH($A718,'Hoja de Trabajo para listado'!$BC$155:$BC$1048576,0),MATCH((CUADRO!K$4&amp;$E718),'Hoja de Trabajo para listado'!$BC$151:$CB$151,0)),0)+IFERROR(INDEX('Hoja de Trabajo para listado'!$DE$153:$DG$274,MATCH($A718,'Hoja de Trabajo para listado'!$DE$153:$DE$1048576,0),MATCH((CUADRO!K$4&amp;$E718),'Hoja de Trabajo para listado'!$DE$151:$DG$151,0)),0)+IFERROR(INDEX('Hoja de Trabajo para listado'!$CD$155:$DC$1048576,MATCH($A718,'Hoja de Trabajo para listado'!$CD$155:$CD$1048576,0),MATCH((CUADRO!K$4&amp;$E718),'Hoja de Trabajo para listado'!$CD$151:$DC$151,0)),0)</f>
        <v>0</v>
      </c>
      <c r="L718" s="243">
        <f ca="1">+IFERROR(INDEX('Hoja de Trabajo para listado'!$A$155:$Z$1048576,MATCH($A718,'Hoja de Trabajo para listado'!$A$155:$A$1048576,0),MATCH((CUADRO!L$4&amp;$E718),'Hoja de Trabajo para listado'!$A$151:$Z$151,0)),0)+IFERROR(INDEX('Hoja de Trabajo para listado'!$AB$155:$BA$1048576,MATCH($A718,'Hoja de Trabajo para listado'!$AB$155:$AB$1048576,0),MATCH((CUADRO!L$4&amp;$E718),'Hoja de Trabajo para listado'!$AB$151:$BA$151,0)),0)+IFERROR(INDEX('Hoja de Trabajo para listado'!$BC$155:$CB$1048576,MATCH($A718,'Hoja de Trabajo para listado'!$BC$155:$BC$1048576,0),MATCH((CUADRO!L$4&amp;$E718),'Hoja de Trabajo para listado'!$BC$151:$CB$151,0)),0)+IFERROR(INDEX('Hoja de Trabajo para listado'!$DE$153:$DG$274,MATCH($A718,'Hoja de Trabajo para listado'!$DE$153:$DE$1048576,0),MATCH((CUADRO!L$4&amp;$E718),'Hoja de Trabajo para listado'!$DE$151:$DG$151,0)),0)+IFERROR(INDEX('Hoja de Trabajo para listado'!$CD$155:$DC$1048576,MATCH($A718,'Hoja de Trabajo para listado'!$CD$155:$CD$1048576,0),MATCH((CUADRO!L$4&amp;$E718),'Hoja de Trabajo para listado'!$CD$151:$DC$151,0)),0)</f>
        <v>0</v>
      </c>
      <c r="M718" s="243">
        <f ca="1">+IFERROR(INDEX('Hoja de Trabajo para listado'!$A$155:$Z$1048576,MATCH($A718,'Hoja de Trabajo para listado'!$A$155:$A$1048576,0),MATCH((CUADRO!M$4&amp;$E718),'Hoja de Trabajo para listado'!$A$151:$Z$151,0)),0)+IFERROR(INDEX('Hoja de Trabajo para listado'!$AB$155:$BA$1048576,MATCH($A718,'Hoja de Trabajo para listado'!$AB$155:$AB$1048576,0),MATCH((CUADRO!M$4&amp;$E718),'Hoja de Trabajo para listado'!$AB$151:$BA$151,0)),0)+IFERROR(INDEX('Hoja de Trabajo para listado'!$BC$155:$CB$1048576,MATCH($A718,'Hoja de Trabajo para listado'!$BC$155:$BC$1048576,0),MATCH((CUADRO!M$4&amp;$E718),'Hoja de Trabajo para listado'!$BC$151:$CB$151,0)),0)+IFERROR(INDEX('Hoja de Trabajo para listado'!$DE$153:$DG$274,MATCH($A718,'Hoja de Trabajo para listado'!$DE$153:$DE$1048576,0),MATCH((CUADRO!M$4&amp;$E718),'Hoja de Trabajo para listado'!$DE$151:$DG$151,0)),0)+IFERROR(INDEX('Hoja de Trabajo para listado'!$CD$155:$DC$1048576,MATCH($A718,'Hoja de Trabajo para listado'!$CD$155:$CD$1048576,0),MATCH((CUADRO!M$4&amp;$E718),'Hoja de Trabajo para listado'!$CD$151:$DC$151,0)),0)</f>
        <v>0</v>
      </c>
      <c r="N718" s="243">
        <f ca="1">+IFERROR(INDEX('Hoja de Trabajo para listado'!$A$155:$Z$1048576,MATCH($A718,'Hoja de Trabajo para listado'!$A$155:$A$1048576,0),MATCH((CUADRO!N$4&amp;$E718),'Hoja de Trabajo para listado'!$A$151:$Z$151,0)),0)+IFERROR(INDEX('Hoja de Trabajo para listado'!$AB$155:$BA$1048576,MATCH($A718,'Hoja de Trabajo para listado'!$AB$155:$AB$1048576,0),MATCH((CUADRO!N$4&amp;$E718),'Hoja de Trabajo para listado'!$AB$151:$BA$151,0)),0)+IFERROR(INDEX('Hoja de Trabajo para listado'!$BC$155:$CB$1048576,MATCH($A718,'Hoja de Trabajo para listado'!$BC$155:$BC$1048576,0),MATCH((CUADRO!N$4&amp;$E718),'Hoja de Trabajo para listado'!$BC$151:$CB$151,0)),0)+IFERROR(INDEX('Hoja de Trabajo para listado'!$DE$153:$DG$274,MATCH($A718,'Hoja de Trabajo para listado'!$DE$153:$DE$1048576,0),MATCH((CUADRO!N$4&amp;$E718),'Hoja de Trabajo para listado'!$DE$151:$DG$151,0)),0)+IFERROR(INDEX('Hoja de Trabajo para listado'!$CD$155:$DC$1048576,MATCH($A718,'Hoja de Trabajo para listado'!$CD$155:$CD$1048576,0),MATCH((CUADRO!N$4&amp;$E718),'Hoja de Trabajo para listado'!$CD$151:$DC$151,0)),0)</f>
        <v>0</v>
      </c>
      <c r="O718" s="243">
        <f ca="1">+IFERROR(INDEX('Hoja de Trabajo para listado'!$A$155:$Z$1048576,MATCH($A718,'Hoja de Trabajo para listado'!$A$155:$A$1048576,0),MATCH((CUADRO!O$4&amp;$E718),'Hoja de Trabajo para listado'!$A$151:$Z$151,0)),0)+IFERROR(INDEX('Hoja de Trabajo para listado'!$AB$155:$BA$1048576,MATCH($A718,'Hoja de Trabajo para listado'!$AB$155:$AB$1048576,0),MATCH((CUADRO!O$4&amp;$E718),'Hoja de Trabajo para listado'!$AB$151:$BA$151,0)),0)+IFERROR(INDEX('Hoja de Trabajo para listado'!$BC$155:$CB$1048576,MATCH($A718,'Hoja de Trabajo para listado'!$BC$155:$BC$1048576,0),MATCH((CUADRO!O$4&amp;$E718),'Hoja de Trabajo para listado'!$BC$151:$CB$151,0)),0)+IFERROR(INDEX('Hoja de Trabajo para listado'!$DE$153:$DG$274,MATCH($A718,'Hoja de Trabajo para listado'!$DE$153:$DE$1048576,0),MATCH((CUADRO!O$4&amp;$E718),'Hoja de Trabajo para listado'!$DE$151:$DG$151,0)),0)+IFERROR(INDEX('Hoja de Trabajo para listado'!$CD$155:$DC$1048576,MATCH($A718,'Hoja de Trabajo para listado'!$CD$155:$CD$1048576,0),MATCH((CUADRO!O$4&amp;$E718),'Hoja de Trabajo para listado'!$CD$151:$DC$151,0)),0)</f>
        <v>0</v>
      </c>
      <c r="P718" s="243">
        <f ca="1">+IFERROR(INDEX('Hoja de Trabajo para listado'!$A$155:$Z$1048576,MATCH($A718,'Hoja de Trabajo para listado'!$A$155:$A$1048576,0),MATCH((CUADRO!P$4&amp;$E718),'Hoja de Trabajo para listado'!$A$151:$Z$151,0)),0)+IFERROR(INDEX('Hoja de Trabajo para listado'!$AB$155:$BA$1048576,MATCH($A718,'Hoja de Trabajo para listado'!$AB$155:$AB$1048576,0),MATCH((CUADRO!P$4&amp;$E718),'Hoja de Trabajo para listado'!$AB$151:$BA$151,0)),0)+IFERROR(INDEX('Hoja de Trabajo para listado'!$BC$155:$CB$1048576,MATCH($A718,'Hoja de Trabajo para listado'!$BC$155:$BC$1048576,0),MATCH((CUADRO!P$4&amp;$E718),'Hoja de Trabajo para listado'!$BC$151:$CB$151,0)),0)+IFERROR(INDEX('Hoja de Trabajo para listado'!$DE$153:$DG$274,MATCH($A718,'Hoja de Trabajo para listado'!$DE$153:$DE$1048576,0),MATCH((CUADRO!P$4&amp;$E718),'Hoja de Trabajo para listado'!$DE$151:$DG$151,0)),0)+IFERROR(INDEX('Hoja de Trabajo para listado'!$CD$155:$DC$1048576,MATCH($A718,'Hoja de Trabajo para listado'!$CD$155:$CD$1048576,0),MATCH((CUADRO!P$4&amp;$E718),'Hoja de Trabajo para listado'!$CD$151:$DC$151,0)),0)</f>
        <v>0</v>
      </c>
      <c r="Q718" s="243">
        <f ca="1">+IFERROR(INDEX('Hoja de Trabajo para listado'!$A$155:$Z$1048576,MATCH($A718,'Hoja de Trabajo para listado'!$A$155:$A$1048576,0),MATCH((CUADRO!Q$4&amp;$E718),'Hoja de Trabajo para listado'!$A$151:$Z$151,0)),0)+IFERROR(INDEX('Hoja de Trabajo para listado'!$AB$155:$BA$1048576,MATCH($A718,'Hoja de Trabajo para listado'!$AB$155:$AB$1048576,0),MATCH((CUADRO!Q$4&amp;$E718),'Hoja de Trabajo para listado'!$AB$151:$BA$151,0)),0)+IFERROR(INDEX('Hoja de Trabajo para listado'!$BC$155:$CB$1048576,MATCH($A718,'Hoja de Trabajo para listado'!$BC$155:$BC$1048576,0),MATCH((CUADRO!Q$4&amp;$E718),'Hoja de Trabajo para listado'!$BC$151:$CB$151,0)),0)+IFERROR(INDEX('Hoja de Trabajo para listado'!$DE$153:$DG$274,MATCH($A718,'Hoja de Trabajo para listado'!$DE$153:$DE$1048576,0),MATCH((CUADRO!Q$4&amp;$E718),'Hoja de Trabajo para listado'!$DE$151:$DG$151,0)),0)+IFERROR(INDEX('Hoja de Trabajo para listado'!$CD$155:$DC$1048576,MATCH($A718,'Hoja de Trabajo para listado'!$CD$155:$CD$1048576,0),MATCH((CUADRO!Q$4&amp;$E718),'Hoja de Trabajo para listado'!$CD$151:$DC$151,0)),0)</f>
        <v>0</v>
      </c>
      <c r="R718" s="243">
        <f t="shared" ca="1" si="29"/>
        <v>0</v>
      </c>
      <c r="S718" s="249">
        <f ca="1">+R717+R718</f>
        <v>0</v>
      </c>
      <c r="T718" s="243">
        <f ca="1">+S718</f>
        <v>0</v>
      </c>
      <c r="U718" s="242">
        <f t="shared" si="30"/>
        <v>2</v>
      </c>
      <c r="V718" s="333" t="str">
        <f>+VLOOKUP(A718,bd_lista!$A$3:$E$592,5,FALSE)</f>
        <v>Gobiernos Autonomos Municipales</v>
      </c>
      <c r="W718" s="388"/>
      <c r="X718" s="242">
        <f>+VLOOKUP(A718,[4]Sheet1!$A$13:$D$744,4,FALSE)</f>
        <v>0</v>
      </c>
      <c r="Y718" s="242" t="e">
        <f>+VLOOKUP(X718,bd_lista!$A$3:$C$592,3,FALSE)</f>
        <v>#N/A</v>
      </c>
      <c r="Z718" s="292"/>
      <c r="AA718" s="293"/>
    </row>
    <row r="719" spans="1:27" customFormat="1" ht="15" hidden="1" customHeight="1">
      <c r="A719" s="32">
        <v>1324</v>
      </c>
      <c r="B719" s="392">
        <f>+A719</f>
        <v>1324</v>
      </c>
      <c r="C719" s="247" t="str">
        <f>+VLOOKUP(A719,bd_lista!$A$3:$C$592,3,FALSE)</f>
        <v>Gobierno Autónomo Municipal de Cliza</v>
      </c>
      <c r="D719" s="389" t="str">
        <f>+C719</f>
        <v>Gobierno Autónomo Municipal de Cliza</v>
      </c>
      <c r="E719" s="242" t="s">
        <v>1304</v>
      </c>
      <c r="F719" s="243">
        <f ca="1">+IFERROR(INDEX('Hoja de Trabajo para listado'!$A$155:$Z$1048576,MATCH($A719,'Hoja de Trabajo para listado'!$A$155:$A$1048576,0),MATCH((CUADRO!F$4&amp;$E719),'Hoja de Trabajo para listado'!$A$151:$Z$151,0)),0)+IFERROR(INDEX('Hoja de Trabajo para listado'!$AB$155:$BA$1048576,MATCH($A719,'Hoja de Trabajo para listado'!$AB$155:$AB$1048576,0),MATCH((CUADRO!F$4&amp;$E719),'Hoja de Trabajo para listado'!$AB$151:$BA$151,0)),0)+IFERROR(INDEX('Hoja de Trabajo para listado'!$BC$155:$CB$1048576,MATCH($A719,'Hoja de Trabajo para listado'!$BC$155:$BC$1048576,0),MATCH((CUADRO!F$4&amp;$E719),'Hoja de Trabajo para listado'!$BC$151:$CB$151,0)),0)+IFERROR(INDEX('Hoja de Trabajo para listado'!$DE$153:$DG$274,MATCH($A719,'Hoja de Trabajo para listado'!$DE$153:$DE$1048576,0),MATCH((CUADRO!F$4&amp;$E719),'Hoja de Trabajo para listado'!$DE$151:$DG$151,0)),0)+IFERROR(INDEX('Hoja de Trabajo para listado'!$CD$155:$DC$1048576,MATCH($A719,'Hoja de Trabajo para listado'!$CD$155:$CD$1048576,0),MATCH((CUADRO!F$4&amp;$E719),'Hoja de Trabajo para listado'!$CD$151:$DC$151,0)),0)</f>
        <v>0</v>
      </c>
      <c r="G719" s="243">
        <f ca="1">+IFERROR(INDEX('Hoja de Trabajo para listado'!$A$155:$Z$1048576,MATCH($A719,'Hoja de Trabajo para listado'!$A$155:$A$1048576,0),MATCH((CUADRO!G$4&amp;$E719),'Hoja de Trabajo para listado'!$A$151:$Z$151,0)),0)+IFERROR(INDEX('Hoja de Trabajo para listado'!$AB$155:$BA$1048576,MATCH($A719,'Hoja de Trabajo para listado'!$AB$155:$AB$1048576,0),MATCH((CUADRO!G$4&amp;$E719),'Hoja de Trabajo para listado'!$AB$151:$BA$151,0)),0)+IFERROR(INDEX('Hoja de Trabajo para listado'!$BC$155:$CB$1048576,MATCH($A719,'Hoja de Trabajo para listado'!$BC$155:$BC$1048576,0),MATCH((CUADRO!G$4&amp;$E719),'Hoja de Trabajo para listado'!$BC$151:$CB$151,0)),0)+IFERROR(INDEX('Hoja de Trabajo para listado'!$DE$153:$DG$274,MATCH($A719,'Hoja de Trabajo para listado'!$DE$153:$DE$1048576,0),MATCH((CUADRO!G$4&amp;$E719),'Hoja de Trabajo para listado'!$DE$151:$DG$151,0)),0)+IFERROR(INDEX('Hoja de Trabajo para listado'!$CD$155:$DC$1048576,MATCH($A719,'Hoja de Trabajo para listado'!$CD$155:$CD$1048576,0),MATCH((CUADRO!G$4&amp;$E719),'Hoja de Trabajo para listado'!$CD$151:$DC$151,0)),0)</f>
        <v>0</v>
      </c>
      <c r="H719" s="243">
        <f ca="1">+IFERROR(INDEX('Hoja de Trabajo para listado'!$A$155:$Z$1048576,MATCH($A719,'Hoja de Trabajo para listado'!$A$155:$A$1048576,0),MATCH((CUADRO!H$4&amp;$E719),'Hoja de Trabajo para listado'!$A$151:$Z$151,0)),0)+IFERROR(INDEX('Hoja de Trabajo para listado'!$AB$155:$BA$1048576,MATCH($A719,'Hoja de Trabajo para listado'!$AB$155:$AB$1048576,0),MATCH((CUADRO!H$4&amp;$E719),'Hoja de Trabajo para listado'!$AB$151:$BA$151,0)),0)+IFERROR(INDEX('Hoja de Trabajo para listado'!$BC$155:$CB$1048576,MATCH($A719,'Hoja de Trabajo para listado'!$BC$155:$BC$1048576,0),MATCH((CUADRO!H$4&amp;$E719),'Hoja de Trabajo para listado'!$BC$151:$CB$151,0)),0)+IFERROR(INDEX('Hoja de Trabajo para listado'!$DE$153:$DG$274,MATCH($A719,'Hoja de Trabajo para listado'!$DE$153:$DE$1048576,0),MATCH((CUADRO!H$4&amp;$E719),'Hoja de Trabajo para listado'!$DE$151:$DG$151,0)),0)+IFERROR(INDEX('Hoja de Trabajo para listado'!$CD$155:$DC$1048576,MATCH($A719,'Hoja de Trabajo para listado'!$CD$155:$CD$1048576,0),MATCH((CUADRO!H$4&amp;$E719),'Hoja de Trabajo para listado'!$CD$151:$DC$151,0)),0)</f>
        <v>0</v>
      </c>
      <c r="I719" s="243">
        <f ca="1">+IFERROR(INDEX('Hoja de Trabajo para listado'!$A$155:$Z$1048576,MATCH($A719,'Hoja de Trabajo para listado'!$A$155:$A$1048576,0),MATCH((CUADRO!I$4&amp;$E719),'Hoja de Trabajo para listado'!$A$151:$Z$151,0)),0)+IFERROR(INDEX('Hoja de Trabajo para listado'!$AB$155:$BA$1048576,MATCH($A719,'Hoja de Trabajo para listado'!$AB$155:$AB$1048576,0),MATCH((CUADRO!I$4&amp;$E719),'Hoja de Trabajo para listado'!$AB$151:$BA$151,0)),0)+IFERROR(INDEX('Hoja de Trabajo para listado'!$BC$155:$CB$1048576,MATCH($A719,'Hoja de Trabajo para listado'!$BC$155:$BC$1048576,0),MATCH((CUADRO!I$4&amp;$E719),'Hoja de Trabajo para listado'!$BC$151:$CB$151,0)),0)+IFERROR(INDEX('Hoja de Trabajo para listado'!$DE$153:$DG$274,MATCH($A719,'Hoja de Trabajo para listado'!$DE$153:$DE$1048576,0),MATCH((CUADRO!I$4&amp;$E719),'Hoja de Trabajo para listado'!$DE$151:$DG$151,0)),0)+IFERROR(INDEX('Hoja de Trabajo para listado'!$CD$155:$DC$1048576,MATCH($A719,'Hoja de Trabajo para listado'!$CD$155:$CD$1048576,0),MATCH((CUADRO!I$4&amp;$E719),'Hoja de Trabajo para listado'!$CD$151:$DC$151,0)),0)</f>
        <v>0</v>
      </c>
      <c r="J719" s="243">
        <f ca="1">+IFERROR(INDEX('Hoja de Trabajo para listado'!$A$155:$Z$1048576,MATCH($A719,'Hoja de Trabajo para listado'!$A$155:$A$1048576,0),MATCH((CUADRO!J$4&amp;$E719),'Hoja de Trabajo para listado'!$A$151:$Z$151,0)),0)+IFERROR(INDEX('Hoja de Trabajo para listado'!$AB$155:$BA$1048576,MATCH($A719,'Hoja de Trabajo para listado'!$AB$155:$AB$1048576,0),MATCH((CUADRO!J$4&amp;$E719),'Hoja de Trabajo para listado'!$AB$151:$BA$151,0)),0)+IFERROR(INDEX('Hoja de Trabajo para listado'!$BC$155:$CB$1048576,MATCH($A719,'Hoja de Trabajo para listado'!$BC$155:$BC$1048576,0),MATCH((CUADRO!J$4&amp;$E719),'Hoja de Trabajo para listado'!$BC$151:$CB$151,0)),0)+IFERROR(INDEX('Hoja de Trabajo para listado'!$DE$153:$DG$274,MATCH($A719,'Hoja de Trabajo para listado'!$DE$153:$DE$1048576,0),MATCH((CUADRO!J$4&amp;$E719),'Hoja de Trabajo para listado'!$DE$151:$DG$151,0)),0)+IFERROR(INDEX('Hoja de Trabajo para listado'!$CD$155:$DC$1048576,MATCH($A719,'Hoja de Trabajo para listado'!$CD$155:$CD$1048576,0),MATCH((CUADRO!J$4&amp;$E719),'Hoja de Trabajo para listado'!$CD$151:$DC$151,0)),0)</f>
        <v>0</v>
      </c>
      <c r="K719" s="243">
        <f ca="1">+IFERROR(INDEX('Hoja de Trabajo para listado'!$A$155:$Z$1048576,MATCH($A719,'Hoja de Trabajo para listado'!$A$155:$A$1048576,0),MATCH((CUADRO!K$4&amp;$E719),'Hoja de Trabajo para listado'!$A$151:$Z$151,0)),0)+IFERROR(INDEX('Hoja de Trabajo para listado'!$AB$155:$BA$1048576,MATCH($A719,'Hoja de Trabajo para listado'!$AB$155:$AB$1048576,0),MATCH((CUADRO!K$4&amp;$E719),'Hoja de Trabajo para listado'!$AB$151:$BA$151,0)),0)+IFERROR(INDEX('Hoja de Trabajo para listado'!$BC$155:$CB$1048576,MATCH($A719,'Hoja de Trabajo para listado'!$BC$155:$BC$1048576,0),MATCH((CUADRO!K$4&amp;$E719),'Hoja de Trabajo para listado'!$BC$151:$CB$151,0)),0)+IFERROR(INDEX('Hoja de Trabajo para listado'!$DE$153:$DG$274,MATCH($A719,'Hoja de Trabajo para listado'!$DE$153:$DE$1048576,0),MATCH((CUADRO!K$4&amp;$E719),'Hoja de Trabajo para listado'!$DE$151:$DG$151,0)),0)+IFERROR(INDEX('Hoja de Trabajo para listado'!$CD$155:$DC$1048576,MATCH($A719,'Hoja de Trabajo para listado'!$CD$155:$CD$1048576,0),MATCH((CUADRO!K$4&amp;$E719),'Hoja de Trabajo para listado'!$CD$151:$DC$151,0)),0)</f>
        <v>0</v>
      </c>
      <c r="L719" s="243">
        <f ca="1">+IFERROR(INDEX('Hoja de Trabajo para listado'!$A$155:$Z$1048576,MATCH($A719,'Hoja de Trabajo para listado'!$A$155:$A$1048576,0),MATCH((CUADRO!L$4&amp;$E719),'Hoja de Trabajo para listado'!$A$151:$Z$151,0)),0)+IFERROR(INDEX('Hoja de Trabajo para listado'!$AB$155:$BA$1048576,MATCH($A719,'Hoja de Trabajo para listado'!$AB$155:$AB$1048576,0),MATCH((CUADRO!L$4&amp;$E719),'Hoja de Trabajo para listado'!$AB$151:$BA$151,0)),0)+IFERROR(INDEX('Hoja de Trabajo para listado'!$BC$155:$CB$1048576,MATCH($A719,'Hoja de Trabajo para listado'!$BC$155:$BC$1048576,0),MATCH((CUADRO!L$4&amp;$E719),'Hoja de Trabajo para listado'!$BC$151:$CB$151,0)),0)+IFERROR(INDEX('Hoja de Trabajo para listado'!$DE$153:$DG$274,MATCH($A719,'Hoja de Trabajo para listado'!$DE$153:$DE$1048576,0),MATCH((CUADRO!L$4&amp;$E719),'Hoja de Trabajo para listado'!$DE$151:$DG$151,0)),0)+IFERROR(INDEX('Hoja de Trabajo para listado'!$CD$155:$DC$1048576,MATCH($A719,'Hoja de Trabajo para listado'!$CD$155:$CD$1048576,0),MATCH((CUADRO!L$4&amp;$E719),'Hoja de Trabajo para listado'!$CD$151:$DC$151,0)),0)</f>
        <v>0</v>
      </c>
      <c r="M719" s="243">
        <f ca="1">+IFERROR(INDEX('Hoja de Trabajo para listado'!$A$155:$Z$1048576,MATCH($A719,'Hoja de Trabajo para listado'!$A$155:$A$1048576,0),MATCH((CUADRO!M$4&amp;$E719),'Hoja de Trabajo para listado'!$A$151:$Z$151,0)),0)+IFERROR(INDEX('Hoja de Trabajo para listado'!$AB$155:$BA$1048576,MATCH($A719,'Hoja de Trabajo para listado'!$AB$155:$AB$1048576,0),MATCH((CUADRO!M$4&amp;$E719),'Hoja de Trabajo para listado'!$AB$151:$BA$151,0)),0)+IFERROR(INDEX('Hoja de Trabajo para listado'!$BC$155:$CB$1048576,MATCH($A719,'Hoja de Trabajo para listado'!$BC$155:$BC$1048576,0),MATCH((CUADRO!M$4&amp;$E719),'Hoja de Trabajo para listado'!$BC$151:$CB$151,0)),0)+IFERROR(INDEX('Hoja de Trabajo para listado'!$DE$153:$DG$274,MATCH($A719,'Hoja de Trabajo para listado'!$DE$153:$DE$1048576,0),MATCH((CUADRO!M$4&amp;$E719),'Hoja de Trabajo para listado'!$DE$151:$DG$151,0)),0)+IFERROR(INDEX('Hoja de Trabajo para listado'!$CD$155:$DC$1048576,MATCH($A719,'Hoja de Trabajo para listado'!$CD$155:$CD$1048576,0),MATCH((CUADRO!M$4&amp;$E719),'Hoja de Trabajo para listado'!$CD$151:$DC$151,0)),0)</f>
        <v>0</v>
      </c>
      <c r="N719" s="243">
        <f ca="1">+IFERROR(INDEX('Hoja de Trabajo para listado'!$A$155:$Z$1048576,MATCH($A719,'Hoja de Trabajo para listado'!$A$155:$A$1048576,0),MATCH((CUADRO!N$4&amp;$E719),'Hoja de Trabajo para listado'!$A$151:$Z$151,0)),0)+IFERROR(INDEX('Hoja de Trabajo para listado'!$AB$155:$BA$1048576,MATCH($A719,'Hoja de Trabajo para listado'!$AB$155:$AB$1048576,0),MATCH((CUADRO!N$4&amp;$E719),'Hoja de Trabajo para listado'!$AB$151:$BA$151,0)),0)+IFERROR(INDEX('Hoja de Trabajo para listado'!$BC$155:$CB$1048576,MATCH($A719,'Hoja de Trabajo para listado'!$BC$155:$BC$1048576,0),MATCH((CUADRO!N$4&amp;$E719),'Hoja de Trabajo para listado'!$BC$151:$CB$151,0)),0)+IFERROR(INDEX('Hoja de Trabajo para listado'!$DE$153:$DG$274,MATCH($A719,'Hoja de Trabajo para listado'!$DE$153:$DE$1048576,0),MATCH((CUADRO!N$4&amp;$E719),'Hoja de Trabajo para listado'!$DE$151:$DG$151,0)),0)+IFERROR(INDEX('Hoja de Trabajo para listado'!$CD$155:$DC$1048576,MATCH($A719,'Hoja de Trabajo para listado'!$CD$155:$CD$1048576,0),MATCH((CUADRO!N$4&amp;$E719),'Hoja de Trabajo para listado'!$CD$151:$DC$151,0)),0)</f>
        <v>0</v>
      </c>
      <c r="O719" s="243">
        <f ca="1">+IFERROR(INDEX('Hoja de Trabajo para listado'!$A$155:$Z$1048576,MATCH($A719,'Hoja de Trabajo para listado'!$A$155:$A$1048576,0),MATCH((CUADRO!O$4&amp;$E719),'Hoja de Trabajo para listado'!$A$151:$Z$151,0)),0)+IFERROR(INDEX('Hoja de Trabajo para listado'!$AB$155:$BA$1048576,MATCH($A719,'Hoja de Trabajo para listado'!$AB$155:$AB$1048576,0),MATCH((CUADRO!O$4&amp;$E719),'Hoja de Trabajo para listado'!$AB$151:$BA$151,0)),0)+IFERROR(INDEX('Hoja de Trabajo para listado'!$BC$155:$CB$1048576,MATCH($A719,'Hoja de Trabajo para listado'!$BC$155:$BC$1048576,0),MATCH((CUADRO!O$4&amp;$E719),'Hoja de Trabajo para listado'!$BC$151:$CB$151,0)),0)+IFERROR(INDEX('Hoja de Trabajo para listado'!$DE$153:$DG$274,MATCH($A719,'Hoja de Trabajo para listado'!$DE$153:$DE$1048576,0),MATCH((CUADRO!O$4&amp;$E719),'Hoja de Trabajo para listado'!$DE$151:$DG$151,0)),0)+IFERROR(INDEX('Hoja de Trabajo para listado'!$CD$155:$DC$1048576,MATCH($A719,'Hoja de Trabajo para listado'!$CD$155:$CD$1048576,0),MATCH((CUADRO!O$4&amp;$E719),'Hoja de Trabajo para listado'!$CD$151:$DC$151,0)),0)</f>
        <v>0</v>
      </c>
      <c r="P719" s="243">
        <f ca="1">+IFERROR(INDEX('Hoja de Trabajo para listado'!$A$155:$Z$1048576,MATCH($A719,'Hoja de Trabajo para listado'!$A$155:$A$1048576,0),MATCH((CUADRO!P$4&amp;$E719),'Hoja de Trabajo para listado'!$A$151:$Z$151,0)),0)+IFERROR(INDEX('Hoja de Trabajo para listado'!$AB$155:$BA$1048576,MATCH($A719,'Hoja de Trabajo para listado'!$AB$155:$AB$1048576,0),MATCH((CUADRO!P$4&amp;$E719),'Hoja de Trabajo para listado'!$AB$151:$BA$151,0)),0)+IFERROR(INDEX('Hoja de Trabajo para listado'!$BC$155:$CB$1048576,MATCH($A719,'Hoja de Trabajo para listado'!$BC$155:$BC$1048576,0),MATCH((CUADRO!P$4&amp;$E719),'Hoja de Trabajo para listado'!$BC$151:$CB$151,0)),0)+IFERROR(INDEX('Hoja de Trabajo para listado'!$DE$153:$DG$274,MATCH($A719,'Hoja de Trabajo para listado'!$DE$153:$DE$1048576,0),MATCH((CUADRO!P$4&amp;$E719),'Hoja de Trabajo para listado'!$DE$151:$DG$151,0)),0)+IFERROR(INDEX('Hoja de Trabajo para listado'!$CD$155:$DC$1048576,MATCH($A719,'Hoja de Trabajo para listado'!$CD$155:$CD$1048576,0),MATCH((CUADRO!P$4&amp;$E719),'Hoja de Trabajo para listado'!$CD$151:$DC$151,0)),0)</f>
        <v>0</v>
      </c>
      <c r="Q719" s="243">
        <f ca="1">+IFERROR(INDEX('Hoja de Trabajo para listado'!$A$155:$Z$1048576,MATCH($A719,'Hoja de Trabajo para listado'!$A$155:$A$1048576,0),MATCH((CUADRO!Q$4&amp;$E719),'Hoja de Trabajo para listado'!$A$151:$Z$151,0)),0)+IFERROR(INDEX('Hoja de Trabajo para listado'!$AB$155:$BA$1048576,MATCH($A719,'Hoja de Trabajo para listado'!$AB$155:$AB$1048576,0),MATCH((CUADRO!Q$4&amp;$E719),'Hoja de Trabajo para listado'!$AB$151:$BA$151,0)),0)+IFERROR(INDEX('Hoja de Trabajo para listado'!$BC$155:$CB$1048576,MATCH($A719,'Hoja de Trabajo para listado'!$BC$155:$BC$1048576,0),MATCH((CUADRO!Q$4&amp;$E719),'Hoja de Trabajo para listado'!$BC$151:$CB$151,0)),0)+IFERROR(INDEX('Hoja de Trabajo para listado'!$DE$153:$DG$274,MATCH($A719,'Hoja de Trabajo para listado'!$DE$153:$DE$1048576,0),MATCH((CUADRO!Q$4&amp;$E719),'Hoja de Trabajo para listado'!$DE$151:$DG$151,0)),0)+IFERROR(INDEX('Hoja de Trabajo para listado'!$CD$155:$DC$1048576,MATCH($A719,'Hoja de Trabajo para listado'!$CD$155:$CD$1048576,0),MATCH((CUADRO!Q$4&amp;$E719),'Hoja de Trabajo para listado'!$CD$151:$DC$151,0)),0)</f>
        <v>0</v>
      </c>
      <c r="R719" s="243">
        <f t="shared" ca="1" si="29"/>
        <v>0</v>
      </c>
      <c r="S719" s="249"/>
      <c r="T719" s="243">
        <f ca="1">+T720</f>
        <v>0</v>
      </c>
      <c r="U719" s="242">
        <f t="shared" si="30"/>
        <v>1</v>
      </c>
      <c r="V719" s="333" t="str">
        <f>+VLOOKUP(A719,bd_lista!$A$3:$E$592,5,FALSE)</f>
        <v>Gobiernos Autonomos Municipales</v>
      </c>
      <c r="W719" s="387" t="str">
        <f>+V719</f>
        <v>Gobiernos Autonomos Municipales</v>
      </c>
      <c r="X719" s="242">
        <f>+VLOOKUP(A719,[4]Sheet1!$A$13:$D$744,4,FALSE)</f>
        <v>0</v>
      </c>
      <c r="Y719" s="242" t="e">
        <f>+VLOOKUP(X719,bd_lista!$A$3:$C$592,3,FALSE)</f>
        <v>#N/A</v>
      </c>
      <c r="Z719" s="294">
        <f>+X719</f>
        <v>0</v>
      </c>
      <c r="AA719" s="295" t="e">
        <f>+Y719</f>
        <v>#N/A</v>
      </c>
    </row>
    <row r="720" spans="1:27" customFormat="1" ht="15" hidden="1" customHeight="1">
      <c r="A720" s="32">
        <v>1324</v>
      </c>
      <c r="B720" s="393"/>
      <c r="C720" s="247" t="str">
        <f>+VLOOKUP(A720,bd_lista!$A$3:$C$592,3,FALSE)</f>
        <v>Gobierno Autónomo Municipal de Cliza</v>
      </c>
      <c r="D720" s="390"/>
      <c r="E720" s="244" t="s">
        <v>1305</v>
      </c>
      <c r="F720" s="243">
        <f ca="1">+IFERROR(INDEX('Hoja de Trabajo para listado'!$A$155:$Z$1048576,MATCH($A720,'Hoja de Trabajo para listado'!$A$155:$A$1048576,0),MATCH((CUADRO!F$4&amp;$E720),'Hoja de Trabajo para listado'!$A$151:$Z$151,0)),0)+IFERROR(INDEX('Hoja de Trabajo para listado'!$AB$155:$BA$1048576,MATCH($A720,'Hoja de Trabajo para listado'!$AB$155:$AB$1048576,0),MATCH((CUADRO!F$4&amp;$E720),'Hoja de Trabajo para listado'!$AB$151:$BA$151,0)),0)+IFERROR(INDEX('Hoja de Trabajo para listado'!$BC$155:$CB$1048576,MATCH($A720,'Hoja de Trabajo para listado'!$BC$155:$BC$1048576,0),MATCH((CUADRO!F$4&amp;$E720),'Hoja de Trabajo para listado'!$BC$151:$CB$151,0)),0)+IFERROR(INDEX('Hoja de Trabajo para listado'!$DE$153:$DG$274,MATCH($A720,'Hoja de Trabajo para listado'!$DE$153:$DE$1048576,0),MATCH((CUADRO!F$4&amp;$E720),'Hoja de Trabajo para listado'!$DE$151:$DG$151,0)),0)+IFERROR(INDEX('Hoja de Trabajo para listado'!$CD$155:$DC$1048576,MATCH($A720,'Hoja de Trabajo para listado'!$CD$155:$CD$1048576,0),MATCH((CUADRO!F$4&amp;$E720),'Hoja de Trabajo para listado'!$CD$151:$DC$151,0)),0)</f>
        <v>0</v>
      </c>
      <c r="G720" s="243">
        <f ca="1">+IFERROR(INDEX('Hoja de Trabajo para listado'!$A$155:$Z$1048576,MATCH($A720,'Hoja de Trabajo para listado'!$A$155:$A$1048576,0),MATCH((CUADRO!G$4&amp;$E720),'Hoja de Trabajo para listado'!$A$151:$Z$151,0)),0)+IFERROR(INDEX('Hoja de Trabajo para listado'!$AB$155:$BA$1048576,MATCH($A720,'Hoja de Trabajo para listado'!$AB$155:$AB$1048576,0),MATCH((CUADRO!G$4&amp;$E720),'Hoja de Trabajo para listado'!$AB$151:$BA$151,0)),0)+IFERROR(INDEX('Hoja de Trabajo para listado'!$BC$155:$CB$1048576,MATCH($A720,'Hoja de Trabajo para listado'!$BC$155:$BC$1048576,0),MATCH((CUADRO!G$4&amp;$E720),'Hoja de Trabajo para listado'!$BC$151:$CB$151,0)),0)+IFERROR(INDEX('Hoja de Trabajo para listado'!$DE$153:$DG$274,MATCH($A720,'Hoja de Trabajo para listado'!$DE$153:$DE$1048576,0),MATCH((CUADRO!G$4&amp;$E720),'Hoja de Trabajo para listado'!$DE$151:$DG$151,0)),0)+IFERROR(INDEX('Hoja de Trabajo para listado'!$CD$155:$DC$1048576,MATCH($A720,'Hoja de Trabajo para listado'!$CD$155:$CD$1048576,0),MATCH((CUADRO!G$4&amp;$E720),'Hoja de Trabajo para listado'!$CD$151:$DC$151,0)),0)</f>
        <v>0</v>
      </c>
      <c r="H720" s="243">
        <f ca="1">+IFERROR(INDEX('Hoja de Trabajo para listado'!$A$155:$Z$1048576,MATCH($A720,'Hoja de Trabajo para listado'!$A$155:$A$1048576,0),MATCH((CUADRO!H$4&amp;$E720),'Hoja de Trabajo para listado'!$A$151:$Z$151,0)),0)+IFERROR(INDEX('Hoja de Trabajo para listado'!$AB$155:$BA$1048576,MATCH($A720,'Hoja de Trabajo para listado'!$AB$155:$AB$1048576,0),MATCH((CUADRO!H$4&amp;$E720),'Hoja de Trabajo para listado'!$AB$151:$BA$151,0)),0)+IFERROR(INDEX('Hoja de Trabajo para listado'!$BC$155:$CB$1048576,MATCH($A720,'Hoja de Trabajo para listado'!$BC$155:$BC$1048576,0),MATCH((CUADRO!H$4&amp;$E720),'Hoja de Trabajo para listado'!$BC$151:$CB$151,0)),0)+IFERROR(INDEX('Hoja de Trabajo para listado'!$DE$153:$DG$274,MATCH($A720,'Hoja de Trabajo para listado'!$DE$153:$DE$1048576,0),MATCH((CUADRO!H$4&amp;$E720),'Hoja de Trabajo para listado'!$DE$151:$DG$151,0)),0)+IFERROR(INDEX('Hoja de Trabajo para listado'!$CD$155:$DC$1048576,MATCH($A720,'Hoja de Trabajo para listado'!$CD$155:$CD$1048576,0),MATCH((CUADRO!H$4&amp;$E720),'Hoja de Trabajo para listado'!$CD$151:$DC$151,0)),0)</f>
        <v>0</v>
      </c>
      <c r="I720" s="243">
        <f ca="1">+IFERROR(INDEX('Hoja de Trabajo para listado'!$A$155:$Z$1048576,MATCH($A720,'Hoja de Trabajo para listado'!$A$155:$A$1048576,0),MATCH((CUADRO!I$4&amp;$E720),'Hoja de Trabajo para listado'!$A$151:$Z$151,0)),0)+IFERROR(INDEX('Hoja de Trabajo para listado'!$AB$155:$BA$1048576,MATCH($A720,'Hoja de Trabajo para listado'!$AB$155:$AB$1048576,0),MATCH((CUADRO!I$4&amp;$E720),'Hoja de Trabajo para listado'!$AB$151:$BA$151,0)),0)+IFERROR(INDEX('Hoja de Trabajo para listado'!$BC$155:$CB$1048576,MATCH($A720,'Hoja de Trabajo para listado'!$BC$155:$BC$1048576,0),MATCH((CUADRO!I$4&amp;$E720),'Hoja de Trabajo para listado'!$BC$151:$CB$151,0)),0)+IFERROR(INDEX('Hoja de Trabajo para listado'!$DE$153:$DG$274,MATCH($A720,'Hoja de Trabajo para listado'!$DE$153:$DE$1048576,0),MATCH((CUADRO!I$4&amp;$E720),'Hoja de Trabajo para listado'!$DE$151:$DG$151,0)),0)+IFERROR(INDEX('Hoja de Trabajo para listado'!$CD$155:$DC$1048576,MATCH($A720,'Hoja de Trabajo para listado'!$CD$155:$CD$1048576,0),MATCH((CUADRO!I$4&amp;$E720),'Hoja de Trabajo para listado'!$CD$151:$DC$151,0)),0)</f>
        <v>0</v>
      </c>
      <c r="J720" s="243">
        <f ca="1">+IFERROR(INDEX('Hoja de Trabajo para listado'!$A$155:$Z$1048576,MATCH($A720,'Hoja de Trabajo para listado'!$A$155:$A$1048576,0),MATCH((CUADRO!J$4&amp;$E720),'Hoja de Trabajo para listado'!$A$151:$Z$151,0)),0)+IFERROR(INDEX('Hoja de Trabajo para listado'!$AB$155:$BA$1048576,MATCH($A720,'Hoja de Trabajo para listado'!$AB$155:$AB$1048576,0),MATCH((CUADRO!J$4&amp;$E720),'Hoja de Trabajo para listado'!$AB$151:$BA$151,0)),0)+IFERROR(INDEX('Hoja de Trabajo para listado'!$BC$155:$CB$1048576,MATCH($A720,'Hoja de Trabajo para listado'!$BC$155:$BC$1048576,0),MATCH((CUADRO!J$4&amp;$E720),'Hoja de Trabajo para listado'!$BC$151:$CB$151,0)),0)+IFERROR(INDEX('Hoja de Trabajo para listado'!$DE$153:$DG$274,MATCH($A720,'Hoja de Trabajo para listado'!$DE$153:$DE$1048576,0),MATCH((CUADRO!J$4&amp;$E720),'Hoja de Trabajo para listado'!$DE$151:$DG$151,0)),0)+IFERROR(INDEX('Hoja de Trabajo para listado'!$CD$155:$DC$1048576,MATCH($A720,'Hoja de Trabajo para listado'!$CD$155:$CD$1048576,0),MATCH((CUADRO!J$4&amp;$E720),'Hoja de Trabajo para listado'!$CD$151:$DC$151,0)),0)</f>
        <v>0</v>
      </c>
      <c r="K720" s="243">
        <f ca="1">+IFERROR(INDEX('Hoja de Trabajo para listado'!$A$155:$Z$1048576,MATCH($A720,'Hoja de Trabajo para listado'!$A$155:$A$1048576,0),MATCH((CUADRO!K$4&amp;$E720),'Hoja de Trabajo para listado'!$A$151:$Z$151,0)),0)+IFERROR(INDEX('Hoja de Trabajo para listado'!$AB$155:$BA$1048576,MATCH($A720,'Hoja de Trabajo para listado'!$AB$155:$AB$1048576,0),MATCH((CUADRO!K$4&amp;$E720),'Hoja de Trabajo para listado'!$AB$151:$BA$151,0)),0)+IFERROR(INDEX('Hoja de Trabajo para listado'!$BC$155:$CB$1048576,MATCH($A720,'Hoja de Trabajo para listado'!$BC$155:$BC$1048576,0),MATCH((CUADRO!K$4&amp;$E720),'Hoja de Trabajo para listado'!$BC$151:$CB$151,0)),0)+IFERROR(INDEX('Hoja de Trabajo para listado'!$DE$153:$DG$274,MATCH($A720,'Hoja de Trabajo para listado'!$DE$153:$DE$1048576,0),MATCH((CUADRO!K$4&amp;$E720),'Hoja de Trabajo para listado'!$DE$151:$DG$151,0)),0)+IFERROR(INDEX('Hoja de Trabajo para listado'!$CD$155:$DC$1048576,MATCH($A720,'Hoja de Trabajo para listado'!$CD$155:$CD$1048576,0),MATCH((CUADRO!K$4&amp;$E720),'Hoja de Trabajo para listado'!$CD$151:$DC$151,0)),0)</f>
        <v>0</v>
      </c>
      <c r="L720" s="243">
        <f ca="1">+IFERROR(INDEX('Hoja de Trabajo para listado'!$A$155:$Z$1048576,MATCH($A720,'Hoja de Trabajo para listado'!$A$155:$A$1048576,0),MATCH((CUADRO!L$4&amp;$E720),'Hoja de Trabajo para listado'!$A$151:$Z$151,0)),0)+IFERROR(INDEX('Hoja de Trabajo para listado'!$AB$155:$BA$1048576,MATCH($A720,'Hoja de Trabajo para listado'!$AB$155:$AB$1048576,0),MATCH((CUADRO!L$4&amp;$E720),'Hoja de Trabajo para listado'!$AB$151:$BA$151,0)),0)+IFERROR(INDEX('Hoja de Trabajo para listado'!$BC$155:$CB$1048576,MATCH($A720,'Hoja de Trabajo para listado'!$BC$155:$BC$1048576,0),MATCH((CUADRO!L$4&amp;$E720),'Hoja de Trabajo para listado'!$BC$151:$CB$151,0)),0)+IFERROR(INDEX('Hoja de Trabajo para listado'!$DE$153:$DG$274,MATCH($A720,'Hoja de Trabajo para listado'!$DE$153:$DE$1048576,0),MATCH((CUADRO!L$4&amp;$E720),'Hoja de Trabajo para listado'!$DE$151:$DG$151,0)),0)+IFERROR(INDEX('Hoja de Trabajo para listado'!$CD$155:$DC$1048576,MATCH($A720,'Hoja de Trabajo para listado'!$CD$155:$CD$1048576,0),MATCH((CUADRO!L$4&amp;$E720),'Hoja de Trabajo para listado'!$CD$151:$DC$151,0)),0)</f>
        <v>0</v>
      </c>
      <c r="M720" s="243">
        <f ca="1">+IFERROR(INDEX('Hoja de Trabajo para listado'!$A$155:$Z$1048576,MATCH($A720,'Hoja de Trabajo para listado'!$A$155:$A$1048576,0),MATCH((CUADRO!M$4&amp;$E720),'Hoja de Trabajo para listado'!$A$151:$Z$151,0)),0)+IFERROR(INDEX('Hoja de Trabajo para listado'!$AB$155:$BA$1048576,MATCH($A720,'Hoja de Trabajo para listado'!$AB$155:$AB$1048576,0),MATCH((CUADRO!M$4&amp;$E720),'Hoja de Trabajo para listado'!$AB$151:$BA$151,0)),0)+IFERROR(INDEX('Hoja de Trabajo para listado'!$BC$155:$CB$1048576,MATCH($A720,'Hoja de Trabajo para listado'!$BC$155:$BC$1048576,0),MATCH((CUADRO!M$4&amp;$E720),'Hoja de Trabajo para listado'!$BC$151:$CB$151,0)),0)+IFERROR(INDEX('Hoja de Trabajo para listado'!$DE$153:$DG$274,MATCH($A720,'Hoja de Trabajo para listado'!$DE$153:$DE$1048576,0),MATCH((CUADRO!M$4&amp;$E720),'Hoja de Trabajo para listado'!$DE$151:$DG$151,0)),0)+IFERROR(INDEX('Hoja de Trabajo para listado'!$CD$155:$DC$1048576,MATCH($A720,'Hoja de Trabajo para listado'!$CD$155:$CD$1048576,0),MATCH((CUADRO!M$4&amp;$E720),'Hoja de Trabajo para listado'!$CD$151:$DC$151,0)),0)</f>
        <v>0</v>
      </c>
      <c r="N720" s="243">
        <f ca="1">+IFERROR(INDEX('Hoja de Trabajo para listado'!$A$155:$Z$1048576,MATCH($A720,'Hoja de Trabajo para listado'!$A$155:$A$1048576,0),MATCH((CUADRO!N$4&amp;$E720),'Hoja de Trabajo para listado'!$A$151:$Z$151,0)),0)+IFERROR(INDEX('Hoja de Trabajo para listado'!$AB$155:$BA$1048576,MATCH($A720,'Hoja de Trabajo para listado'!$AB$155:$AB$1048576,0),MATCH((CUADRO!N$4&amp;$E720),'Hoja de Trabajo para listado'!$AB$151:$BA$151,0)),0)+IFERROR(INDEX('Hoja de Trabajo para listado'!$BC$155:$CB$1048576,MATCH($A720,'Hoja de Trabajo para listado'!$BC$155:$BC$1048576,0),MATCH((CUADRO!N$4&amp;$E720),'Hoja de Trabajo para listado'!$BC$151:$CB$151,0)),0)+IFERROR(INDEX('Hoja de Trabajo para listado'!$DE$153:$DG$274,MATCH($A720,'Hoja de Trabajo para listado'!$DE$153:$DE$1048576,0),MATCH((CUADRO!N$4&amp;$E720),'Hoja de Trabajo para listado'!$DE$151:$DG$151,0)),0)+IFERROR(INDEX('Hoja de Trabajo para listado'!$CD$155:$DC$1048576,MATCH($A720,'Hoja de Trabajo para listado'!$CD$155:$CD$1048576,0),MATCH((CUADRO!N$4&amp;$E720),'Hoja de Trabajo para listado'!$CD$151:$DC$151,0)),0)</f>
        <v>0</v>
      </c>
      <c r="O720" s="243">
        <f ca="1">+IFERROR(INDEX('Hoja de Trabajo para listado'!$A$155:$Z$1048576,MATCH($A720,'Hoja de Trabajo para listado'!$A$155:$A$1048576,0),MATCH((CUADRO!O$4&amp;$E720),'Hoja de Trabajo para listado'!$A$151:$Z$151,0)),0)+IFERROR(INDEX('Hoja de Trabajo para listado'!$AB$155:$BA$1048576,MATCH($A720,'Hoja de Trabajo para listado'!$AB$155:$AB$1048576,0),MATCH((CUADRO!O$4&amp;$E720),'Hoja de Trabajo para listado'!$AB$151:$BA$151,0)),0)+IFERROR(INDEX('Hoja de Trabajo para listado'!$BC$155:$CB$1048576,MATCH($A720,'Hoja de Trabajo para listado'!$BC$155:$BC$1048576,0),MATCH((CUADRO!O$4&amp;$E720),'Hoja de Trabajo para listado'!$BC$151:$CB$151,0)),0)+IFERROR(INDEX('Hoja de Trabajo para listado'!$DE$153:$DG$274,MATCH($A720,'Hoja de Trabajo para listado'!$DE$153:$DE$1048576,0),MATCH((CUADRO!O$4&amp;$E720),'Hoja de Trabajo para listado'!$DE$151:$DG$151,0)),0)+IFERROR(INDEX('Hoja de Trabajo para listado'!$CD$155:$DC$1048576,MATCH($A720,'Hoja de Trabajo para listado'!$CD$155:$CD$1048576,0),MATCH((CUADRO!O$4&amp;$E720),'Hoja de Trabajo para listado'!$CD$151:$DC$151,0)),0)</f>
        <v>0</v>
      </c>
      <c r="P720" s="243">
        <f ca="1">+IFERROR(INDEX('Hoja de Trabajo para listado'!$A$155:$Z$1048576,MATCH($A720,'Hoja de Trabajo para listado'!$A$155:$A$1048576,0),MATCH((CUADRO!P$4&amp;$E720),'Hoja de Trabajo para listado'!$A$151:$Z$151,0)),0)+IFERROR(INDEX('Hoja de Trabajo para listado'!$AB$155:$BA$1048576,MATCH($A720,'Hoja de Trabajo para listado'!$AB$155:$AB$1048576,0),MATCH((CUADRO!P$4&amp;$E720),'Hoja de Trabajo para listado'!$AB$151:$BA$151,0)),0)+IFERROR(INDEX('Hoja de Trabajo para listado'!$BC$155:$CB$1048576,MATCH($A720,'Hoja de Trabajo para listado'!$BC$155:$BC$1048576,0),MATCH((CUADRO!P$4&amp;$E720),'Hoja de Trabajo para listado'!$BC$151:$CB$151,0)),0)+IFERROR(INDEX('Hoja de Trabajo para listado'!$DE$153:$DG$274,MATCH($A720,'Hoja de Trabajo para listado'!$DE$153:$DE$1048576,0),MATCH((CUADRO!P$4&amp;$E720),'Hoja de Trabajo para listado'!$DE$151:$DG$151,0)),0)+IFERROR(INDEX('Hoja de Trabajo para listado'!$CD$155:$DC$1048576,MATCH($A720,'Hoja de Trabajo para listado'!$CD$155:$CD$1048576,0),MATCH((CUADRO!P$4&amp;$E720),'Hoja de Trabajo para listado'!$CD$151:$DC$151,0)),0)</f>
        <v>0</v>
      </c>
      <c r="Q720" s="243">
        <f ca="1">+IFERROR(INDEX('Hoja de Trabajo para listado'!$A$155:$Z$1048576,MATCH($A720,'Hoja de Trabajo para listado'!$A$155:$A$1048576,0),MATCH((CUADRO!Q$4&amp;$E720),'Hoja de Trabajo para listado'!$A$151:$Z$151,0)),0)+IFERROR(INDEX('Hoja de Trabajo para listado'!$AB$155:$BA$1048576,MATCH($A720,'Hoja de Trabajo para listado'!$AB$155:$AB$1048576,0),MATCH((CUADRO!Q$4&amp;$E720),'Hoja de Trabajo para listado'!$AB$151:$BA$151,0)),0)+IFERROR(INDEX('Hoja de Trabajo para listado'!$BC$155:$CB$1048576,MATCH($A720,'Hoja de Trabajo para listado'!$BC$155:$BC$1048576,0),MATCH((CUADRO!Q$4&amp;$E720),'Hoja de Trabajo para listado'!$BC$151:$CB$151,0)),0)+IFERROR(INDEX('Hoja de Trabajo para listado'!$DE$153:$DG$274,MATCH($A720,'Hoja de Trabajo para listado'!$DE$153:$DE$1048576,0),MATCH((CUADRO!Q$4&amp;$E720),'Hoja de Trabajo para listado'!$DE$151:$DG$151,0)),0)+IFERROR(INDEX('Hoja de Trabajo para listado'!$CD$155:$DC$1048576,MATCH($A720,'Hoja de Trabajo para listado'!$CD$155:$CD$1048576,0),MATCH((CUADRO!Q$4&amp;$E720),'Hoja de Trabajo para listado'!$CD$151:$DC$151,0)),0)</f>
        <v>0</v>
      </c>
      <c r="R720" s="243">
        <f t="shared" ca="1" si="29"/>
        <v>0</v>
      </c>
      <c r="S720" s="249">
        <f ca="1">+R719+R720</f>
        <v>0</v>
      </c>
      <c r="T720" s="243">
        <f ca="1">+S720</f>
        <v>0</v>
      </c>
      <c r="U720" s="242">
        <f t="shared" si="30"/>
        <v>2</v>
      </c>
      <c r="V720" s="333" t="str">
        <f>+VLOOKUP(A720,bd_lista!$A$3:$E$592,5,FALSE)</f>
        <v>Gobiernos Autonomos Municipales</v>
      </c>
      <c r="W720" s="388"/>
      <c r="X720" s="242">
        <f>+VLOOKUP(A720,[4]Sheet1!$A$13:$D$744,4,FALSE)</f>
        <v>0</v>
      </c>
      <c r="Y720" s="242" t="e">
        <f>+VLOOKUP(X720,bd_lista!$A$3:$C$592,3,FALSE)</f>
        <v>#N/A</v>
      </c>
      <c r="Z720" s="292"/>
      <c r="AA720" s="293"/>
    </row>
    <row r="721" spans="1:27" customFormat="1" ht="15" hidden="1" customHeight="1">
      <c r="A721" s="32">
        <v>1325</v>
      </c>
      <c r="B721" s="392">
        <f>+A721</f>
        <v>1325</v>
      </c>
      <c r="C721" s="247" t="str">
        <f>+VLOOKUP(A721,bd_lista!$A$3:$C$592,3,FALSE)</f>
        <v>Gobierno Autónomo Municipal de Toco</v>
      </c>
      <c r="D721" s="389" t="str">
        <f>+C721</f>
        <v>Gobierno Autónomo Municipal de Toco</v>
      </c>
      <c r="E721" s="242" t="s">
        <v>1304</v>
      </c>
      <c r="F721" s="243">
        <f ca="1">+IFERROR(INDEX('Hoja de Trabajo para listado'!$A$155:$Z$1048576,MATCH($A721,'Hoja de Trabajo para listado'!$A$155:$A$1048576,0),MATCH((CUADRO!F$4&amp;$E721),'Hoja de Trabajo para listado'!$A$151:$Z$151,0)),0)+IFERROR(INDEX('Hoja de Trabajo para listado'!$AB$155:$BA$1048576,MATCH($A721,'Hoja de Trabajo para listado'!$AB$155:$AB$1048576,0),MATCH((CUADRO!F$4&amp;$E721),'Hoja de Trabajo para listado'!$AB$151:$BA$151,0)),0)+IFERROR(INDEX('Hoja de Trabajo para listado'!$BC$155:$CB$1048576,MATCH($A721,'Hoja de Trabajo para listado'!$BC$155:$BC$1048576,0),MATCH((CUADRO!F$4&amp;$E721),'Hoja de Trabajo para listado'!$BC$151:$CB$151,0)),0)+IFERROR(INDEX('Hoja de Trabajo para listado'!$DE$153:$DG$274,MATCH($A721,'Hoja de Trabajo para listado'!$DE$153:$DE$1048576,0),MATCH((CUADRO!F$4&amp;$E721),'Hoja de Trabajo para listado'!$DE$151:$DG$151,0)),0)+IFERROR(INDEX('Hoja de Trabajo para listado'!$CD$155:$DC$1048576,MATCH($A721,'Hoja de Trabajo para listado'!$CD$155:$CD$1048576,0),MATCH((CUADRO!F$4&amp;$E721),'Hoja de Trabajo para listado'!$CD$151:$DC$151,0)),0)</f>
        <v>0</v>
      </c>
      <c r="G721" s="243">
        <f ca="1">+IFERROR(INDEX('Hoja de Trabajo para listado'!$A$155:$Z$1048576,MATCH($A721,'Hoja de Trabajo para listado'!$A$155:$A$1048576,0),MATCH((CUADRO!G$4&amp;$E721),'Hoja de Trabajo para listado'!$A$151:$Z$151,0)),0)+IFERROR(INDEX('Hoja de Trabajo para listado'!$AB$155:$BA$1048576,MATCH($A721,'Hoja de Trabajo para listado'!$AB$155:$AB$1048576,0),MATCH((CUADRO!G$4&amp;$E721),'Hoja de Trabajo para listado'!$AB$151:$BA$151,0)),0)+IFERROR(INDEX('Hoja de Trabajo para listado'!$BC$155:$CB$1048576,MATCH($A721,'Hoja de Trabajo para listado'!$BC$155:$BC$1048576,0),MATCH((CUADRO!G$4&amp;$E721),'Hoja de Trabajo para listado'!$BC$151:$CB$151,0)),0)+IFERROR(INDEX('Hoja de Trabajo para listado'!$DE$153:$DG$274,MATCH($A721,'Hoja de Trabajo para listado'!$DE$153:$DE$1048576,0),MATCH((CUADRO!G$4&amp;$E721),'Hoja de Trabajo para listado'!$DE$151:$DG$151,0)),0)+IFERROR(INDEX('Hoja de Trabajo para listado'!$CD$155:$DC$1048576,MATCH($A721,'Hoja de Trabajo para listado'!$CD$155:$CD$1048576,0),MATCH((CUADRO!G$4&amp;$E721),'Hoja de Trabajo para listado'!$CD$151:$DC$151,0)),0)</f>
        <v>0</v>
      </c>
      <c r="H721" s="243">
        <f ca="1">+IFERROR(INDEX('Hoja de Trabajo para listado'!$A$155:$Z$1048576,MATCH($A721,'Hoja de Trabajo para listado'!$A$155:$A$1048576,0),MATCH((CUADRO!H$4&amp;$E721),'Hoja de Trabajo para listado'!$A$151:$Z$151,0)),0)+IFERROR(INDEX('Hoja de Trabajo para listado'!$AB$155:$BA$1048576,MATCH($A721,'Hoja de Trabajo para listado'!$AB$155:$AB$1048576,0),MATCH((CUADRO!H$4&amp;$E721),'Hoja de Trabajo para listado'!$AB$151:$BA$151,0)),0)+IFERROR(INDEX('Hoja de Trabajo para listado'!$BC$155:$CB$1048576,MATCH($A721,'Hoja de Trabajo para listado'!$BC$155:$BC$1048576,0),MATCH((CUADRO!H$4&amp;$E721),'Hoja de Trabajo para listado'!$BC$151:$CB$151,0)),0)+IFERROR(INDEX('Hoja de Trabajo para listado'!$DE$153:$DG$274,MATCH($A721,'Hoja de Trabajo para listado'!$DE$153:$DE$1048576,0),MATCH((CUADRO!H$4&amp;$E721),'Hoja de Trabajo para listado'!$DE$151:$DG$151,0)),0)+IFERROR(INDEX('Hoja de Trabajo para listado'!$CD$155:$DC$1048576,MATCH($A721,'Hoja de Trabajo para listado'!$CD$155:$CD$1048576,0),MATCH((CUADRO!H$4&amp;$E721),'Hoja de Trabajo para listado'!$CD$151:$DC$151,0)),0)</f>
        <v>0</v>
      </c>
      <c r="I721" s="243">
        <f ca="1">+IFERROR(INDEX('Hoja de Trabajo para listado'!$A$155:$Z$1048576,MATCH($A721,'Hoja de Trabajo para listado'!$A$155:$A$1048576,0),MATCH((CUADRO!I$4&amp;$E721),'Hoja de Trabajo para listado'!$A$151:$Z$151,0)),0)+IFERROR(INDEX('Hoja de Trabajo para listado'!$AB$155:$BA$1048576,MATCH($A721,'Hoja de Trabajo para listado'!$AB$155:$AB$1048576,0),MATCH((CUADRO!I$4&amp;$E721),'Hoja de Trabajo para listado'!$AB$151:$BA$151,0)),0)+IFERROR(INDEX('Hoja de Trabajo para listado'!$BC$155:$CB$1048576,MATCH($A721,'Hoja de Trabajo para listado'!$BC$155:$BC$1048576,0),MATCH((CUADRO!I$4&amp;$E721),'Hoja de Trabajo para listado'!$BC$151:$CB$151,0)),0)+IFERROR(INDEX('Hoja de Trabajo para listado'!$DE$153:$DG$274,MATCH($A721,'Hoja de Trabajo para listado'!$DE$153:$DE$1048576,0),MATCH((CUADRO!I$4&amp;$E721),'Hoja de Trabajo para listado'!$DE$151:$DG$151,0)),0)+IFERROR(INDEX('Hoja de Trabajo para listado'!$CD$155:$DC$1048576,MATCH($A721,'Hoja de Trabajo para listado'!$CD$155:$CD$1048576,0),MATCH((CUADRO!I$4&amp;$E721),'Hoja de Trabajo para listado'!$CD$151:$DC$151,0)),0)</f>
        <v>0</v>
      </c>
      <c r="J721" s="243">
        <f ca="1">+IFERROR(INDEX('Hoja de Trabajo para listado'!$A$155:$Z$1048576,MATCH($A721,'Hoja de Trabajo para listado'!$A$155:$A$1048576,0),MATCH((CUADRO!J$4&amp;$E721),'Hoja de Trabajo para listado'!$A$151:$Z$151,0)),0)+IFERROR(INDEX('Hoja de Trabajo para listado'!$AB$155:$BA$1048576,MATCH($A721,'Hoja de Trabajo para listado'!$AB$155:$AB$1048576,0),MATCH((CUADRO!J$4&amp;$E721),'Hoja de Trabajo para listado'!$AB$151:$BA$151,0)),0)+IFERROR(INDEX('Hoja de Trabajo para listado'!$BC$155:$CB$1048576,MATCH($A721,'Hoja de Trabajo para listado'!$BC$155:$BC$1048576,0),MATCH((CUADRO!J$4&amp;$E721),'Hoja de Trabajo para listado'!$BC$151:$CB$151,0)),0)+IFERROR(INDEX('Hoja de Trabajo para listado'!$DE$153:$DG$274,MATCH($A721,'Hoja de Trabajo para listado'!$DE$153:$DE$1048576,0),MATCH((CUADRO!J$4&amp;$E721),'Hoja de Trabajo para listado'!$DE$151:$DG$151,0)),0)+IFERROR(INDEX('Hoja de Trabajo para listado'!$CD$155:$DC$1048576,MATCH($A721,'Hoja de Trabajo para listado'!$CD$155:$CD$1048576,0),MATCH((CUADRO!J$4&amp;$E721),'Hoja de Trabajo para listado'!$CD$151:$DC$151,0)),0)</f>
        <v>0</v>
      </c>
      <c r="K721" s="243">
        <f ca="1">+IFERROR(INDEX('Hoja de Trabajo para listado'!$A$155:$Z$1048576,MATCH($A721,'Hoja de Trabajo para listado'!$A$155:$A$1048576,0),MATCH((CUADRO!K$4&amp;$E721),'Hoja de Trabajo para listado'!$A$151:$Z$151,0)),0)+IFERROR(INDEX('Hoja de Trabajo para listado'!$AB$155:$BA$1048576,MATCH($A721,'Hoja de Trabajo para listado'!$AB$155:$AB$1048576,0),MATCH((CUADRO!K$4&amp;$E721),'Hoja de Trabajo para listado'!$AB$151:$BA$151,0)),0)+IFERROR(INDEX('Hoja de Trabajo para listado'!$BC$155:$CB$1048576,MATCH($A721,'Hoja de Trabajo para listado'!$BC$155:$BC$1048576,0),MATCH((CUADRO!K$4&amp;$E721),'Hoja de Trabajo para listado'!$BC$151:$CB$151,0)),0)+IFERROR(INDEX('Hoja de Trabajo para listado'!$DE$153:$DG$274,MATCH($A721,'Hoja de Trabajo para listado'!$DE$153:$DE$1048576,0),MATCH((CUADRO!K$4&amp;$E721),'Hoja de Trabajo para listado'!$DE$151:$DG$151,0)),0)+IFERROR(INDEX('Hoja de Trabajo para listado'!$CD$155:$DC$1048576,MATCH($A721,'Hoja de Trabajo para listado'!$CD$155:$CD$1048576,0),MATCH((CUADRO!K$4&amp;$E721),'Hoja de Trabajo para listado'!$CD$151:$DC$151,0)),0)</f>
        <v>0</v>
      </c>
      <c r="L721" s="243">
        <f ca="1">+IFERROR(INDEX('Hoja de Trabajo para listado'!$A$155:$Z$1048576,MATCH($A721,'Hoja de Trabajo para listado'!$A$155:$A$1048576,0),MATCH((CUADRO!L$4&amp;$E721),'Hoja de Trabajo para listado'!$A$151:$Z$151,0)),0)+IFERROR(INDEX('Hoja de Trabajo para listado'!$AB$155:$BA$1048576,MATCH($A721,'Hoja de Trabajo para listado'!$AB$155:$AB$1048576,0),MATCH((CUADRO!L$4&amp;$E721),'Hoja de Trabajo para listado'!$AB$151:$BA$151,0)),0)+IFERROR(INDEX('Hoja de Trabajo para listado'!$BC$155:$CB$1048576,MATCH($A721,'Hoja de Trabajo para listado'!$BC$155:$BC$1048576,0),MATCH((CUADRO!L$4&amp;$E721),'Hoja de Trabajo para listado'!$BC$151:$CB$151,0)),0)+IFERROR(INDEX('Hoja de Trabajo para listado'!$DE$153:$DG$274,MATCH($A721,'Hoja de Trabajo para listado'!$DE$153:$DE$1048576,0),MATCH((CUADRO!L$4&amp;$E721),'Hoja de Trabajo para listado'!$DE$151:$DG$151,0)),0)+IFERROR(INDEX('Hoja de Trabajo para listado'!$CD$155:$DC$1048576,MATCH($A721,'Hoja de Trabajo para listado'!$CD$155:$CD$1048576,0),MATCH((CUADRO!L$4&amp;$E721),'Hoja de Trabajo para listado'!$CD$151:$DC$151,0)),0)</f>
        <v>0</v>
      </c>
      <c r="M721" s="243">
        <f ca="1">+IFERROR(INDEX('Hoja de Trabajo para listado'!$A$155:$Z$1048576,MATCH($A721,'Hoja de Trabajo para listado'!$A$155:$A$1048576,0),MATCH((CUADRO!M$4&amp;$E721),'Hoja de Trabajo para listado'!$A$151:$Z$151,0)),0)+IFERROR(INDEX('Hoja de Trabajo para listado'!$AB$155:$BA$1048576,MATCH($A721,'Hoja de Trabajo para listado'!$AB$155:$AB$1048576,0),MATCH((CUADRO!M$4&amp;$E721),'Hoja de Trabajo para listado'!$AB$151:$BA$151,0)),0)+IFERROR(INDEX('Hoja de Trabajo para listado'!$BC$155:$CB$1048576,MATCH($A721,'Hoja de Trabajo para listado'!$BC$155:$BC$1048576,0),MATCH((CUADRO!M$4&amp;$E721),'Hoja de Trabajo para listado'!$BC$151:$CB$151,0)),0)+IFERROR(INDEX('Hoja de Trabajo para listado'!$DE$153:$DG$274,MATCH($A721,'Hoja de Trabajo para listado'!$DE$153:$DE$1048576,0),MATCH((CUADRO!M$4&amp;$E721),'Hoja de Trabajo para listado'!$DE$151:$DG$151,0)),0)+IFERROR(INDEX('Hoja de Trabajo para listado'!$CD$155:$DC$1048576,MATCH($A721,'Hoja de Trabajo para listado'!$CD$155:$CD$1048576,0),MATCH((CUADRO!M$4&amp;$E721),'Hoja de Trabajo para listado'!$CD$151:$DC$151,0)),0)</f>
        <v>0</v>
      </c>
      <c r="N721" s="243">
        <f ca="1">+IFERROR(INDEX('Hoja de Trabajo para listado'!$A$155:$Z$1048576,MATCH($A721,'Hoja de Trabajo para listado'!$A$155:$A$1048576,0),MATCH((CUADRO!N$4&amp;$E721),'Hoja de Trabajo para listado'!$A$151:$Z$151,0)),0)+IFERROR(INDEX('Hoja de Trabajo para listado'!$AB$155:$BA$1048576,MATCH($A721,'Hoja de Trabajo para listado'!$AB$155:$AB$1048576,0),MATCH((CUADRO!N$4&amp;$E721),'Hoja de Trabajo para listado'!$AB$151:$BA$151,0)),0)+IFERROR(INDEX('Hoja de Trabajo para listado'!$BC$155:$CB$1048576,MATCH($A721,'Hoja de Trabajo para listado'!$BC$155:$BC$1048576,0),MATCH((CUADRO!N$4&amp;$E721),'Hoja de Trabajo para listado'!$BC$151:$CB$151,0)),0)+IFERROR(INDEX('Hoja de Trabajo para listado'!$DE$153:$DG$274,MATCH($A721,'Hoja de Trabajo para listado'!$DE$153:$DE$1048576,0),MATCH((CUADRO!N$4&amp;$E721),'Hoja de Trabajo para listado'!$DE$151:$DG$151,0)),0)+IFERROR(INDEX('Hoja de Trabajo para listado'!$CD$155:$DC$1048576,MATCH($A721,'Hoja de Trabajo para listado'!$CD$155:$CD$1048576,0),MATCH((CUADRO!N$4&amp;$E721),'Hoja de Trabajo para listado'!$CD$151:$DC$151,0)),0)</f>
        <v>0</v>
      </c>
      <c r="O721" s="243">
        <f ca="1">+IFERROR(INDEX('Hoja de Trabajo para listado'!$A$155:$Z$1048576,MATCH($A721,'Hoja de Trabajo para listado'!$A$155:$A$1048576,0),MATCH((CUADRO!O$4&amp;$E721),'Hoja de Trabajo para listado'!$A$151:$Z$151,0)),0)+IFERROR(INDEX('Hoja de Trabajo para listado'!$AB$155:$BA$1048576,MATCH($A721,'Hoja de Trabajo para listado'!$AB$155:$AB$1048576,0),MATCH((CUADRO!O$4&amp;$E721),'Hoja de Trabajo para listado'!$AB$151:$BA$151,0)),0)+IFERROR(INDEX('Hoja de Trabajo para listado'!$BC$155:$CB$1048576,MATCH($A721,'Hoja de Trabajo para listado'!$BC$155:$BC$1048576,0),MATCH((CUADRO!O$4&amp;$E721),'Hoja de Trabajo para listado'!$BC$151:$CB$151,0)),0)+IFERROR(INDEX('Hoja de Trabajo para listado'!$DE$153:$DG$274,MATCH($A721,'Hoja de Trabajo para listado'!$DE$153:$DE$1048576,0),MATCH((CUADRO!O$4&amp;$E721),'Hoja de Trabajo para listado'!$DE$151:$DG$151,0)),0)+IFERROR(INDEX('Hoja de Trabajo para listado'!$CD$155:$DC$1048576,MATCH($A721,'Hoja de Trabajo para listado'!$CD$155:$CD$1048576,0),MATCH((CUADRO!O$4&amp;$E721),'Hoja de Trabajo para listado'!$CD$151:$DC$151,0)),0)</f>
        <v>0</v>
      </c>
      <c r="P721" s="243">
        <f ca="1">+IFERROR(INDEX('Hoja de Trabajo para listado'!$A$155:$Z$1048576,MATCH($A721,'Hoja de Trabajo para listado'!$A$155:$A$1048576,0),MATCH((CUADRO!P$4&amp;$E721),'Hoja de Trabajo para listado'!$A$151:$Z$151,0)),0)+IFERROR(INDEX('Hoja de Trabajo para listado'!$AB$155:$BA$1048576,MATCH($A721,'Hoja de Trabajo para listado'!$AB$155:$AB$1048576,0),MATCH((CUADRO!P$4&amp;$E721),'Hoja de Trabajo para listado'!$AB$151:$BA$151,0)),0)+IFERROR(INDEX('Hoja de Trabajo para listado'!$BC$155:$CB$1048576,MATCH($A721,'Hoja de Trabajo para listado'!$BC$155:$BC$1048576,0),MATCH((CUADRO!P$4&amp;$E721),'Hoja de Trabajo para listado'!$BC$151:$CB$151,0)),0)+IFERROR(INDEX('Hoja de Trabajo para listado'!$DE$153:$DG$274,MATCH($A721,'Hoja de Trabajo para listado'!$DE$153:$DE$1048576,0),MATCH((CUADRO!P$4&amp;$E721),'Hoja de Trabajo para listado'!$DE$151:$DG$151,0)),0)+IFERROR(INDEX('Hoja de Trabajo para listado'!$CD$155:$DC$1048576,MATCH($A721,'Hoja de Trabajo para listado'!$CD$155:$CD$1048576,0),MATCH((CUADRO!P$4&amp;$E721),'Hoja de Trabajo para listado'!$CD$151:$DC$151,0)),0)</f>
        <v>0</v>
      </c>
      <c r="Q721" s="243">
        <f ca="1">+IFERROR(INDEX('Hoja de Trabajo para listado'!$A$155:$Z$1048576,MATCH($A721,'Hoja de Trabajo para listado'!$A$155:$A$1048576,0),MATCH((CUADRO!Q$4&amp;$E721),'Hoja de Trabajo para listado'!$A$151:$Z$151,0)),0)+IFERROR(INDEX('Hoja de Trabajo para listado'!$AB$155:$BA$1048576,MATCH($A721,'Hoja de Trabajo para listado'!$AB$155:$AB$1048576,0),MATCH((CUADRO!Q$4&amp;$E721),'Hoja de Trabajo para listado'!$AB$151:$BA$151,0)),0)+IFERROR(INDEX('Hoja de Trabajo para listado'!$BC$155:$CB$1048576,MATCH($A721,'Hoja de Trabajo para listado'!$BC$155:$BC$1048576,0),MATCH((CUADRO!Q$4&amp;$E721),'Hoja de Trabajo para listado'!$BC$151:$CB$151,0)),0)+IFERROR(INDEX('Hoja de Trabajo para listado'!$DE$153:$DG$274,MATCH($A721,'Hoja de Trabajo para listado'!$DE$153:$DE$1048576,0),MATCH((CUADRO!Q$4&amp;$E721),'Hoja de Trabajo para listado'!$DE$151:$DG$151,0)),0)+IFERROR(INDEX('Hoja de Trabajo para listado'!$CD$155:$DC$1048576,MATCH($A721,'Hoja de Trabajo para listado'!$CD$155:$CD$1048576,0),MATCH((CUADRO!Q$4&amp;$E721),'Hoja de Trabajo para listado'!$CD$151:$DC$151,0)),0)</f>
        <v>0</v>
      </c>
      <c r="R721" s="243">
        <f t="shared" ca="1" si="29"/>
        <v>0</v>
      </c>
      <c r="S721" s="249"/>
      <c r="T721" s="243">
        <f ca="1">+T722</f>
        <v>0</v>
      </c>
      <c r="U721" s="242">
        <f t="shared" si="30"/>
        <v>1</v>
      </c>
      <c r="V721" s="333" t="str">
        <f>+VLOOKUP(A721,bd_lista!$A$3:$E$592,5,FALSE)</f>
        <v>Gobiernos Autonomos Municipales</v>
      </c>
      <c r="W721" s="387" t="str">
        <f>+V721</f>
        <v>Gobiernos Autonomos Municipales</v>
      </c>
      <c r="X721" s="242">
        <f>+VLOOKUP(A721,[4]Sheet1!$A$13:$D$744,4,FALSE)</f>
        <v>0</v>
      </c>
      <c r="Y721" s="242" t="e">
        <f>+VLOOKUP(X721,bd_lista!$A$3:$C$592,3,FALSE)</f>
        <v>#N/A</v>
      </c>
      <c r="Z721" s="294">
        <f>+X721</f>
        <v>0</v>
      </c>
      <c r="AA721" s="295" t="e">
        <f>+Y721</f>
        <v>#N/A</v>
      </c>
    </row>
    <row r="722" spans="1:27" customFormat="1" ht="15" hidden="1" customHeight="1">
      <c r="A722" s="32">
        <v>1325</v>
      </c>
      <c r="B722" s="393"/>
      <c r="C722" s="247" t="str">
        <f>+VLOOKUP(A722,bd_lista!$A$3:$C$592,3,FALSE)</f>
        <v>Gobierno Autónomo Municipal de Toco</v>
      </c>
      <c r="D722" s="390"/>
      <c r="E722" s="244" t="s">
        <v>1305</v>
      </c>
      <c r="F722" s="243">
        <f ca="1">+IFERROR(INDEX('Hoja de Trabajo para listado'!$A$155:$Z$1048576,MATCH($A722,'Hoja de Trabajo para listado'!$A$155:$A$1048576,0),MATCH((CUADRO!F$4&amp;$E722),'Hoja de Trabajo para listado'!$A$151:$Z$151,0)),0)+IFERROR(INDEX('Hoja de Trabajo para listado'!$AB$155:$BA$1048576,MATCH($A722,'Hoja de Trabajo para listado'!$AB$155:$AB$1048576,0),MATCH((CUADRO!F$4&amp;$E722),'Hoja de Trabajo para listado'!$AB$151:$BA$151,0)),0)+IFERROR(INDEX('Hoja de Trabajo para listado'!$BC$155:$CB$1048576,MATCH($A722,'Hoja de Trabajo para listado'!$BC$155:$BC$1048576,0),MATCH((CUADRO!F$4&amp;$E722),'Hoja de Trabajo para listado'!$BC$151:$CB$151,0)),0)+IFERROR(INDEX('Hoja de Trabajo para listado'!$DE$153:$DG$274,MATCH($A722,'Hoja de Trabajo para listado'!$DE$153:$DE$1048576,0),MATCH((CUADRO!F$4&amp;$E722),'Hoja de Trabajo para listado'!$DE$151:$DG$151,0)),0)+IFERROR(INDEX('Hoja de Trabajo para listado'!$CD$155:$DC$1048576,MATCH($A722,'Hoja de Trabajo para listado'!$CD$155:$CD$1048576,0),MATCH((CUADRO!F$4&amp;$E722),'Hoja de Trabajo para listado'!$CD$151:$DC$151,0)),0)</f>
        <v>0</v>
      </c>
      <c r="G722" s="243">
        <f ca="1">+IFERROR(INDEX('Hoja de Trabajo para listado'!$A$155:$Z$1048576,MATCH($A722,'Hoja de Trabajo para listado'!$A$155:$A$1048576,0),MATCH((CUADRO!G$4&amp;$E722),'Hoja de Trabajo para listado'!$A$151:$Z$151,0)),0)+IFERROR(INDEX('Hoja de Trabajo para listado'!$AB$155:$BA$1048576,MATCH($A722,'Hoja de Trabajo para listado'!$AB$155:$AB$1048576,0),MATCH((CUADRO!G$4&amp;$E722),'Hoja de Trabajo para listado'!$AB$151:$BA$151,0)),0)+IFERROR(INDEX('Hoja de Trabajo para listado'!$BC$155:$CB$1048576,MATCH($A722,'Hoja de Trabajo para listado'!$BC$155:$BC$1048576,0),MATCH((CUADRO!G$4&amp;$E722),'Hoja de Trabajo para listado'!$BC$151:$CB$151,0)),0)+IFERROR(INDEX('Hoja de Trabajo para listado'!$DE$153:$DG$274,MATCH($A722,'Hoja de Trabajo para listado'!$DE$153:$DE$1048576,0),MATCH((CUADRO!G$4&amp;$E722),'Hoja de Trabajo para listado'!$DE$151:$DG$151,0)),0)+IFERROR(INDEX('Hoja de Trabajo para listado'!$CD$155:$DC$1048576,MATCH($A722,'Hoja de Trabajo para listado'!$CD$155:$CD$1048576,0),MATCH((CUADRO!G$4&amp;$E722),'Hoja de Trabajo para listado'!$CD$151:$DC$151,0)),0)</f>
        <v>0</v>
      </c>
      <c r="H722" s="243">
        <f ca="1">+IFERROR(INDEX('Hoja de Trabajo para listado'!$A$155:$Z$1048576,MATCH($A722,'Hoja de Trabajo para listado'!$A$155:$A$1048576,0),MATCH((CUADRO!H$4&amp;$E722),'Hoja de Trabajo para listado'!$A$151:$Z$151,0)),0)+IFERROR(INDEX('Hoja de Trabajo para listado'!$AB$155:$BA$1048576,MATCH($A722,'Hoja de Trabajo para listado'!$AB$155:$AB$1048576,0),MATCH((CUADRO!H$4&amp;$E722),'Hoja de Trabajo para listado'!$AB$151:$BA$151,0)),0)+IFERROR(INDEX('Hoja de Trabajo para listado'!$BC$155:$CB$1048576,MATCH($A722,'Hoja de Trabajo para listado'!$BC$155:$BC$1048576,0),MATCH((CUADRO!H$4&amp;$E722),'Hoja de Trabajo para listado'!$BC$151:$CB$151,0)),0)+IFERROR(INDEX('Hoja de Trabajo para listado'!$DE$153:$DG$274,MATCH($A722,'Hoja de Trabajo para listado'!$DE$153:$DE$1048576,0),MATCH((CUADRO!H$4&amp;$E722),'Hoja de Trabajo para listado'!$DE$151:$DG$151,0)),0)+IFERROR(INDEX('Hoja de Trabajo para listado'!$CD$155:$DC$1048576,MATCH($A722,'Hoja de Trabajo para listado'!$CD$155:$CD$1048576,0),MATCH((CUADRO!H$4&amp;$E722),'Hoja de Trabajo para listado'!$CD$151:$DC$151,0)),0)</f>
        <v>0</v>
      </c>
      <c r="I722" s="243">
        <f ca="1">+IFERROR(INDEX('Hoja de Trabajo para listado'!$A$155:$Z$1048576,MATCH($A722,'Hoja de Trabajo para listado'!$A$155:$A$1048576,0),MATCH((CUADRO!I$4&amp;$E722),'Hoja de Trabajo para listado'!$A$151:$Z$151,0)),0)+IFERROR(INDEX('Hoja de Trabajo para listado'!$AB$155:$BA$1048576,MATCH($A722,'Hoja de Trabajo para listado'!$AB$155:$AB$1048576,0),MATCH((CUADRO!I$4&amp;$E722),'Hoja de Trabajo para listado'!$AB$151:$BA$151,0)),0)+IFERROR(INDEX('Hoja de Trabajo para listado'!$BC$155:$CB$1048576,MATCH($A722,'Hoja de Trabajo para listado'!$BC$155:$BC$1048576,0),MATCH((CUADRO!I$4&amp;$E722),'Hoja de Trabajo para listado'!$BC$151:$CB$151,0)),0)+IFERROR(INDEX('Hoja de Trabajo para listado'!$DE$153:$DG$274,MATCH($A722,'Hoja de Trabajo para listado'!$DE$153:$DE$1048576,0),MATCH((CUADRO!I$4&amp;$E722),'Hoja de Trabajo para listado'!$DE$151:$DG$151,0)),0)+IFERROR(INDEX('Hoja de Trabajo para listado'!$CD$155:$DC$1048576,MATCH($A722,'Hoja de Trabajo para listado'!$CD$155:$CD$1048576,0),MATCH((CUADRO!I$4&amp;$E722),'Hoja de Trabajo para listado'!$CD$151:$DC$151,0)),0)</f>
        <v>0</v>
      </c>
      <c r="J722" s="243">
        <f ca="1">+IFERROR(INDEX('Hoja de Trabajo para listado'!$A$155:$Z$1048576,MATCH($A722,'Hoja de Trabajo para listado'!$A$155:$A$1048576,0),MATCH((CUADRO!J$4&amp;$E722),'Hoja de Trabajo para listado'!$A$151:$Z$151,0)),0)+IFERROR(INDEX('Hoja de Trabajo para listado'!$AB$155:$BA$1048576,MATCH($A722,'Hoja de Trabajo para listado'!$AB$155:$AB$1048576,0),MATCH((CUADRO!J$4&amp;$E722),'Hoja de Trabajo para listado'!$AB$151:$BA$151,0)),0)+IFERROR(INDEX('Hoja de Trabajo para listado'!$BC$155:$CB$1048576,MATCH($A722,'Hoja de Trabajo para listado'!$BC$155:$BC$1048576,0),MATCH((CUADRO!J$4&amp;$E722),'Hoja de Trabajo para listado'!$BC$151:$CB$151,0)),0)+IFERROR(INDEX('Hoja de Trabajo para listado'!$DE$153:$DG$274,MATCH($A722,'Hoja de Trabajo para listado'!$DE$153:$DE$1048576,0),MATCH((CUADRO!J$4&amp;$E722),'Hoja de Trabajo para listado'!$DE$151:$DG$151,0)),0)+IFERROR(INDEX('Hoja de Trabajo para listado'!$CD$155:$DC$1048576,MATCH($A722,'Hoja de Trabajo para listado'!$CD$155:$CD$1048576,0),MATCH((CUADRO!J$4&amp;$E722),'Hoja de Trabajo para listado'!$CD$151:$DC$151,0)),0)</f>
        <v>0</v>
      </c>
      <c r="K722" s="243">
        <f ca="1">+IFERROR(INDEX('Hoja de Trabajo para listado'!$A$155:$Z$1048576,MATCH($A722,'Hoja de Trabajo para listado'!$A$155:$A$1048576,0),MATCH((CUADRO!K$4&amp;$E722),'Hoja de Trabajo para listado'!$A$151:$Z$151,0)),0)+IFERROR(INDEX('Hoja de Trabajo para listado'!$AB$155:$BA$1048576,MATCH($A722,'Hoja de Trabajo para listado'!$AB$155:$AB$1048576,0),MATCH((CUADRO!K$4&amp;$E722),'Hoja de Trabajo para listado'!$AB$151:$BA$151,0)),0)+IFERROR(INDEX('Hoja de Trabajo para listado'!$BC$155:$CB$1048576,MATCH($A722,'Hoja de Trabajo para listado'!$BC$155:$BC$1048576,0),MATCH((CUADRO!K$4&amp;$E722),'Hoja de Trabajo para listado'!$BC$151:$CB$151,0)),0)+IFERROR(INDEX('Hoja de Trabajo para listado'!$DE$153:$DG$274,MATCH($A722,'Hoja de Trabajo para listado'!$DE$153:$DE$1048576,0),MATCH((CUADRO!K$4&amp;$E722),'Hoja de Trabajo para listado'!$DE$151:$DG$151,0)),0)+IFERROR(INDEX('Hoja de Trabajo para listado'!$CD$155:$DC$1048576,MATCH($A722,'Hoja de Trabajo para listado'!$CD$155:$CD$1048576,0),MATCH((CUADRO!K$4&amp;$E722),'Hoja de Trabajo para listado'!$CD$151:$DC$151,0)),0)</f>
        <v>0</v>
      </c>
      <c r="L722" s="243">
        <f ca="1">+IFERROR(INDEX('Hoja de Trabajo para listado'!$A$155:$Z$1048576,MATCH($A722,'Hoja de Trabajo para listado'!$A$155:$A$1048576,0),MATCH((CUADRO!L$4&amp;$E722),'Hoja de Trabajo para listado'!$A$151:$Z$151,0)),0)+IFERROR(INDEX('Hoja de Trabajo para listado'!$AB$155:$BA$1048576,MATCH($A722,'Hoja de Trabajo para listado'!$AB$155:$AB$1048576,0),MATCH((CUADRO!L$4&amp;$E722),'Hoja de Trabajo para listado'!$AB$151:$BA$151,0)),0)+IFERROR(INDEX('Hoja de Trabajo para listado'!$BC$155:$CB$1048576,MATCH($A722,'Hoja de Trabajo para listado'!$BC$155:$BC$1048576,0),MATCH((CUADRO!L$4&amp;$E722),'Hoja de Trabajo para listado'!$BC$151:$CB$151,0)),0)+IFERROR(INDEX('Hoja de Trabajo para listado'!$DE$153:$DG$274,MATCH($A722,'Hoja de Trabajo para listado'!$DE$153:$DE$1048576,0),MATCH((CUADRO!L$4&amp;$E722),'Hoja de Trabajo para listado'!$DE$151:$DG$151,0)),0)+IFERROR(INDEX('Hoja de Trabajo para listado'!$CD$155:$DC$1048576,MATCH($A722,'Hoja de Trabajo para listado'!$CD$155:$CD$1048576,0),MATCH((CUADRO!L$4&amp;$E722),'Hoja de Trabajo para listado'!$CD$151:$DC$151,0)),0)</f>
        <v>0</v>
      </c>
      <c r="M722" s="243">
        <f ca="1">+IFERROR(INDEX('Hoja de Trabajo para listado'!$A$155:$Z$1048576,MATCH($A722,'Hoja de Trabajo para listado'!$A$155:$A$1048576,0),MATCH((CUADRO!M$4&amp;$E722),'Hoja de Trabajo para listado'!$A$151:$Z$151,0)),0)+IFERROR(INDEX('Hoja de Trabajo para listado'!$AB$155:$BA$1048576,MATCH($A722,'Hoja de Trabajo para listado'!$AB$155:$AB$1048576,0),MATCH((CUADRO!M$4&amp;$E722),'Hoja de Trabajo para listado'!$AB$151:$BA$151,0)),0)+IFERROR(INDEX('Hoja de Trabajo para listado'!$BC$155:$CB$1048576,MATCH($A722,'Hoja de Trabajo para listado'!$BC$155:$BC$1048576,0),MATCH((CUADRO!M$4&amp;$E722),'Hoja de Trabajo para listado'!$BC$151:$CB$151,0)),0)+IFERROR(INDEX('Hoja de Trabajo para listado'!$DE$153:$DG$274,MATCH($A722,'Hoja de Trabajo para listado'!$DE$153:$DE$1048576,0),MATCH((CUADRO!M$4&amp;$E722),'Hoja de Trabajo para listado'!$DE$151:$DG$151,0)),0)+IFERROR(INDEX('Hoja de Trabajo para listado'!$CD$155:$DC$1048576,MATCH($A722,'Hoja de Trabajo para listado'!$CD$155:$CD$1048576,0),MATCH((CUADRO!M$4&amp;$E722),'Hoja de Trabajo para listado'!$CD$151:$DC$151,0)),0)</f>
        <v>0</v>
      </c>
      <c r="N722" s="243">
        <f ca="1">+IFERROR(INDEX('Hoja de Trabajo para listado'!$A$155:$Z$1048576,MATCH($A722,'Hoja de Trabajo para listado'!$A$155:$A$1048576,0),MATCH((CUADRO!N$4&amp;$E722),'Hoja de Trabajo para listado'!$A$151:$Z$151,0)),0)+IFERROR(INDEX('Hoja de Trabajo para listado'!$AB$155:$BA$1048576,MATCH($A722,'Hoja de Trabajo para listado'!$AB$155:$AB$1048576,0),MATCH((CUADRO!N$4&amp;$E722),'Hoja de Trabajo para listado'!$AB$151:$BA$151,0)),0)+IFERROR(INDEX('Hoja de Trabajo para listado'!$BC$155:$CB$1048576,MATCH($A722,'Hoja de Trabajo para listado'!$BC$155:$BC$1048576,0),MATCH((CUADRO!N$4&amp;$E722),'Hoja de Trabajo para listado'!$BC$151:$CB$151,0)),0)+IFERROR(INDEX('Hoja de Trabajo para listado'!$DE$153:$DG$274,MATCH($A722,'Hoja de Trabajo para listado'!$DE$153:$DE$1048576,0),MATCH((CUADRO!N$4&amp;$E722),'Hoja de Trabajo para listado'!$DE$151:$DG$151,0)),0)+IFERROR(INDEX('Hoja de Trabajo para listado'!$CD$155:$DC$1048576,MATCH($A722,'Hoja de Trabajo para listado'!$CD$155:$CD$1048576,0),MATCH((CUADRO!N$4&amp;$E722),'Hoja de Trabajo para listado'!$CD$151:$DC$151,0)),0)</f>
        <v>0</v>
      </c>
      <c r="O722" s="243">
        <f ca="1">+IFERROR(INDEX('Hoja de Trabajo para listado'!$A$155:$Z$1048576,MATCH($A722,'Hoja de Trabajo para listado'!$A$155:$A$1048576,0),MATCH((CUADRO!O$4&amp;$E722),'Hoja de Trabajo para listado'!$A$151:$Z$151,0)),0)+IFERROR(INDEX('Hoja de Trabajo para listado'!$AB$155:$BA$1048576,MATCH($A722,'Hoja de Trabajo para listado'!$AB$155:$AB$1048576,0),MATCH((CUADRO!O$4&amp;$E722),'Hoja de Trabajo para listado'!$AB$151:$BA$151,0)),0)+IFERROR(INDEX('Hoja de Trabajo para listado'!$BC$155:$CB$1048576,MATCH($A722,'Hoja de Trabajo para listado'!$BC$155:$BC$1048576,0),MATCH((CUADRO!O$4&amp;$E722),'Hoja de Trabajo para listado'!$BC$151:$CB$151,0)),0)+IFERROR(INDEX('Hoja de Trabajo para listado'!$DE$153:$DG$274,MATCH($A722,'Hoja de Trabajo para listado'!$DE$153:$DE$1048576,0),MATCH((CUADRO!O$4&amp;$E722),'Hoja de Trabajo para listado'!$DE$151:$DG$151,0)),0)+IFERROR(INDEX('Hoja de Trabajo para listado'!$CD$155:$DC$1048576,MATCH($A722,'Hoja de Trabajo para listado'!$CD$155:$CD$1048576,0),MATCH((CUADRO!O$4&amp;$E722),'Hoja de Trabajo para listado'!$CD$151:$DC$151,0)),0)</f>
        <v>0</v>
      </c>
      <c r="P722" s="243">
        <f ca="1">+IFERROR(INDEX('Hoja de Trabajo para listado'!$A$155:$Z$1048576,MATCH($A722,'Hoja de Trabajo para listado'!$A$155:$A$1048576,0),MATCH((CUADRO!P$4&amp;$E722),'Hoja de Trabajo para listado'!$A$151:$Z$151,0)),0)+IFERROR(INDEX('Hoja de Trabajo para listado'!$AB$155:$BA$1048576,MATCH($A722,'Hoja de Trabajo para listado'!$AB$155:$AB$1048576,0),MATCH((CUADRO!P$4&amp;$E722),'Hoja de Trabajo para listado'!$AB$151:$BA$151,0)),0)+IFERROR(INDEX('Hoja de Trabajo para listado'!$BC$155:$CB$1048576,MATCH($A722,'Hoja de Trabajo para listado'!$BC$155:$BC$1048576,0),MATCH((CUADRO!P$4&amp;$E722),'Hoja de Trabajo para listado'!$BC$151:$CB$151,0)),0)+IFERROR(INDEX('Hoja de Trabajo para listado'!$DE$153:$DG$274,MATCH($A722,'Hoja de Trabajo para listado'!$DE$153:$DE$1048576,0),MATCH((CUADRO!P$4&amp;$E722),'Hoja de Trabajo para listado'!$DE$151:$DG$151,0)),0)+IFERROR(INDEX('Hoja de Trabajo para listado'!$CD$155:$DC$1048576,MATCH($A722,'Hoja de Trabajo para listado'!$CD$155:$CD$1048576,0),MATCH((CUADRO!P$4&amp;$E722),'Hoja de Trabajo para listado'!$CD$151:$DC$151,0)),0)</f>
        <v>0</v>
      </c>
      <c r="Q722" s="243">
        <f ca="1">+IFERROR(INDEX('Hoja de Trabajo para listado'!$A$155:$Z$1048576,MATCH($A722,'Hoja de Trabajo para listado'!$A$155:$A$1048576,0),MATCH((CUADRO!Q$4&amp;$E722),'Hoja de Trabajo para listado'!$A$151:$Z$151,0)),0)+IFERROR(INDEX('Hoja de Trabajo para listado'!$AB$155:$BA$1048576,MATCH($A722,'Hoja de Trabajo para listado'!$AB$155:$AB$1048576,0),MATCH((CUADRO!Q$4&amp;$E722),'Hoja de Trabajo para listado'!$AB$151:$BA$151,0)),0)+IFERROR(INDEX('Hoja de Trabajo para listado'!$BC$155:$CB$1048576,MATCH($A722,'Hoja de Trabajo para listado'!$BC$155:$BC$1048576,0),MATCH((CUADRO!Q$4&amp;$E722),'Hoja de Trabajo para listado'!$BC$151:$CB$151,0)),0)+IFERROR(INDEX('Hoja de Trabajo para listado'!$DE$153:$DG$274,MATCH($A722,'Hoja de Trabajo para listado'!$DE$153:$DE$1048576,0),MATCH((CUADRO!Q$4&amp;$E722),'Hoja de Trabajo para listado'!$DE$151:$DG$151,0)),0)+IFERROR(INDEX('Hoja de Trabajo para listado'!$CD$155:$DC$1048576,MATCH($A722,'Hoja de Trabajo para listado'!$CD$155:$CD$1048576,0),MATCH((CUADRO!Q$4&amp;$E722),'Hoja de Trabajo para listado'!$CD$151:$DC$151,0)),0)</f>
        <v>0</v>
      </c>
      <c r="R722" s="243">
        <f t="shared" ca="1" si="29"/>
        <v>0</v>
      </c>
      <c r="S722" s="249">
        <f ca="1">+R721+R722</f>
        <v>0</v>
      </c>
      <c r="T722" s="243">
        <f ca="1">+S722</f>
        <v>0</v>
      </c>
      <c r="U722" s="242">
        <f t="shared" si="30"/>
        <v>2</v>
      </c>
      <c r="V722" s="333" t="str">
        <f>+VLOOKUP(A722,bd_lista!$A$3:$E$592,5,FALSE)</f>
        <v>Gobiernos Autonomos Municipales</v>
      </c>
      <c r="W722" s="388"/>
      <c r="X722" s="242">
        <f>+VLOOKUP(A722,[4]Sheet1!$A$13:$D$744,4,FALSE)</f>
        <v>0</v>
      </c>
      <c r="Y722" s="242" t="e">
        <f>+VLOOKUP(X722,bd_lista!$A$3:$C$592,3,FALSE)</f>
        <v>#N/A</v>
      </c>
      <c r="Z722" s="292"/>
      <c r="AA722" s="293"/>
    </row>
    <row r="723" spans="1:27" customFormat="1" ht="15" hidden="1" customHeight="1">
      <c r="A723" s="32">
        <v>1326</v>
      </c>
      <c r="B723" s="392">
        <f>+A723</f>
        <v>1326</v>
      </c>
      <c r="C723" s="247" t="str">
        <f>+VLOOKUP(A723,bd_lista!$A$3:$C$592,3,FALSE)</f>
        <v>Gobierno Autónomo Municipal de Tolata</v>
      </c>
      <c r="D723" s="389" t="str">
        <f>+C723</f>
        <v>Gobierno Autónomo Municipal de Tolata</v>
      </c>
      <c r="E723" s="242" t="s">
        <v>1304</v>
      </c>
      <c r="F723" s="243">
        <f ca="1">+IFERROR(INDEX('Hoja de Trabajo para listado'!$A$155:$Z$1048576,MATCH($A723,'Hoja de Trabajo para listado'!$A$155:$A$1048576,0),MATCH((CUADRO!F$4&amp;$E723),'Hoja de Trabajo para listado'!$A$151:$Z$151,0)),0)+IFERROR(INDEX('Hoja de Trabajo para listado'!$AB$155:$BA$1048576,MATCH($A723,'Hoja de Trabajo para listado'!$AB$155:$AB$1048576,0),MATCH((CUADRO!F$4&amp;$E723),'Hoja de Trabajo para listado'!$AB$151:$BA$151,0)),0)+IFERROR(INDEX('Hoja de Trabajo para listado'!$BC$155:$CB$1048576,MATCH($A723,'Hoja de Trabajo para listado'!$BC$155:$BC$1048576,0),MATCH((CUADRO!F$4&amp;$E723),'Hoja de Trabajo para listado'!$BC$151:$CB$151,0)),0)+IFERROR(INDEX('Hoja de Trabajo para listado'!$DE$153:$DG$274,MATCH($A723,'Hoja de Trabajo para listado'!$DE$153:$DE$1048576,0),MATCH((CUADRO!F$4&amp;$E723),'Hoja de Trabajo para listado'!$DE$151:$DG$151,0)),0)+IFERROR(INDEX('Hoja de Trabajo para listado'!$CD$155:$DC$1048576,MATCH($A723,'Hoja de Trabajo para listado'!$CD$155:$CD$1048576,0),MATCH((CUADRO!F$4&amp;$E723),'Hoja de Trabajo para listado'!$CD$151:$DC$151,0)),0)</f>
        <v>0</v>
      </c>
      <c r="G723" s="243">
        <f ca="1">+IFERROR(INDEX('Hoja de Trabajo para listado'!$A$155:$Z$1048576,MATCH($A723,'Hoja de Trabajo para listado'!$A$155:$A$1048576,0),MATCH((CUADRO!G$4&amp;$E723),'Hoja de Trabajo para listado'!$A$151:$Z$151,0)),0)+IFERROR(INDEX('Hoja de Trabajo para listado'!$AB$155:$BA$1048576,MATCH($A723,'Hoja de Trabajo para listado'!$AB$155:$AB$1048576,0),MATCH((CUADRO!G$4&amp;$E723),'Hoja de Trabajo para listado'!$AB$151:$BA$151,0)),0)+IFERROR(INDEX('Hoja de Trabajo para listado'!$BC$155:$CB$1048576,MATCH($A723,'Hoja de Trabajo para listado'!$BC$155:$BC$1048576,0),MATCH((CUADRO!G$4&amp;$E723),'Hoja de Trabajo para listado'!$BC$151:$CB$151,0)),0)+IFERROR(INDEX('Hoja de Trabajo para listado'!$DE$153:$DG$274,MATCH($A723,'Hoja de Trabajo para listado'!$DE$153:$DE$1048576,0),MATCH((CUADRO!G$4&amp;$E723),'Hoja de Trabajo para listado'!$DE$151:$DG$151,0)),0)+IFERROR(INDEX('Hoja de Trabajo para listado'!$CD$155:$DC$1048576,MATCH($A723,'Hoja de Trabajo para listado'!$CD$155:$CD$1048576,0),MATCH((CUADRO!G$4&amp;$E723),'Hoja de Trabajo para listado'!$CD$151:$DC$151,0)),0)</f>
        <v>0</v>
      </c>
      <c r="H723" s="243">
        <f ca="1">+IFERROR(INDEX('Hoja de Trabajo para listado'!$A$155:$Z$1048576,MATCH($A723,'Hoja de Trabajo para listado'!$A$155:$A$1048576,0),MATCH((CUADRO!H$4&amp;$E723),'Hoja de Trabajo para listado'!$A$151:$Z$151,0)),0)+IFERROR(INDEX('Hoja de Trabajo para listado'!$AB$155:$BA$1048576,MATCH($A723,'Hoja de Trabajo para listado'!$AB$155:$AB$1048576,0),MATCH((CUADRO!H$4&amp;$E723),'Hoja de Trabajo para listado'!$AB$151:$BA$151,0)),0)+IFERROR(INDEX('Hoja de Trabajo para listado'!$BC$155:$CB$1048576,MATCH($A723,'Hoja de Trabajo para listado'!$BC$155:$BC$1048576,0),MATCH((CUADRO!H$4&amp;$E723),'Hoja de Trabajo para listado'!$BC$151:$CB$151,0)),0)+IFERROR(INDEX('Hoja de Trabajo para listado'!$DE$153:$DG$274,MATCH($A723,'Hoja de Trabajo para listado'!$DE$153:$DE$1048576,0),MATCH((CUADRO!H$4&amp;$E723),'Hoja de Trabajo para listado'!$DE$151:$DG$151,0)),0)+IFERROR(INDEX('Hoja de Trabajo para listado'!$CD$155:$DC$1048576,MATCH($A723,'Hoja de Trabajo para listado'!$CD$155:$CD$1048576,0),MATCH((CUADRO!H$4&amp;$E723),'Hoja de Trabajo para listado'!$CD$151:$DC$151,0)),0)</f>
        <v>0</v>
      </c>
      <c r="I723" s="243">
        <f ca="1">+IFERROR(INDEX('Hoja de Trabajo para listado'!$A$155:$Z$1048576,MATCH($A723,'Hoja de Trabajo para listado'!$A$155:$A$1048576,0),MATCH((CUADRO!I$4&amp;$E723),'Hoja de Trabajo para listado'!$A$151:$Z$151,0)),0)+IFERROR(INDEX('Hoja de Trabajo para listado'!$AB$155:$BA$1048576,MATCH($A723,'Hoja de Trabajo para listado'!$AB$155:$AB$1048576,0),MATCH((CUADRO!I$4&amp;$E723),'Hoja de Trabajo para listado'!$AB$151:$BA$151,0)),0)+IFERROR(INDEX('Hoja de Trabajo para listado'!$BC$155:$CB$1048576,MATCH($A723,'Hoja de Trabajo para listado'!$BC$155:$BC$1048576,0),MATCH((CUADRO!I$4&amp;$E723),'Hoja de Trabajo para listado'!$BC$151:$CB$151,0)),0)+IFERROR(INDEX('Hoja de Trabajo para listado'!$DE$153:$DG$274,MATCH($A723,'Hoja de Trabajo para listado'!$DE$153:$DE$1048576,0),MATCH((CUADRO!I$4&amp;$E723),'Hoja de Trabajo para listado'!$DE$151:$DG$151,0)),0)+IFERROR(INDEX('Hoja de Trabajo para listado'!$CD$155:$DC$1048576,MATCH($A723,'Hoja de Trabajo para listado'!$CD$155:$CD$1048576,0),MATCH((CUADRO!I$4&amp;$E723),'Hoja de Trabajo para listado'!$CD$151:$DC$151,0)),0)</f>
        <v>0</v>
      </c>
      <c r="J723" s="243">
        <f ca="1">+IFERROR(INDEX('Hoja de Trabajo para listado'!$A$155:$Z$1048576,MATCH($A723,'Hoja de Trabajo para listado'!$A$155:$A$1048576,0),MATCH((CUADRO!J$4&amp;$E723),'Hoja de Trabajo para listado'!$A$151:$Z$151,0)),0)+IFERROR(INDEX('Hoja de Trabajo para listado'!$AB$155:$BA$1048576,MATCH($A723,'Hoja de Trabajo para listado'!$AB$155:$AB$1048576,0),MATCH((CUADRO!J$4&amp;$E723),'Hoja de Trabajo para listado'!$AB$151:$BA$151,0)),0)+IFERROR(INDEX('Hoja de Trabajo para listado'!$BC$155:$CB$1048576,MATCH($A723,'Hoja de Trabajo para listado'!$BC$155:$BC$1048576,0),MATCH((CUADRO!J$4&amp;$E723),'Hoja de Trabajo para listado'!$BC$151:$CB$151,0)),0)+IFERROR(INDEX('Hoja de Trabajo para listado'!$DE$153:$DG$274,MATCH($A723,'Hoja de Trabajo para listado'!$DE$153:$DE$1048576,0),MATCH((CUADRO!J$4&amp;$E723),'Hoja de Trabajo para listado'!$DE$151:$DG$151,0)),0)+IFERROR(INDEX('Hoja de Trabajo para listado'!$CD$155:$DC$1048576,MATCH($A723,'Hoja de Trabajo para listado'!$CD$155:$CD$1048576,0),MATCH((CUADRO!J$4&amp;$E723),'Hoja de Trabajo para listado'!$CD$151:$DC$151,0)),0)</f>
        <v>0</v>
      </c>
      <c r="K723" s="243">
        <f ca="1">+IFERROR(INDEX('Hoja de Trabajo para listado'!$A$155:$Z$1048576,MATCH($A723,'Hoja de Trabajo para listado'!$A$155:$A$1048576,0),MATCH((CUADRO!K$4&amp;$E723),'Hoja de Trabajo para listado'!$A$151:$Z$151,0)),0)+IFERROR(INDEX('Hoja de Trabajo para listado'!$AB$155:$BA$1048576,MATCH($A723,'Hoja de Trabajo para listado'!$AB$155:$AB$1048576,0),MATCH((CUADRO!K$4&amp;$E723),'Hoja de Trabajo para listado'!$AB$151:$BA$151,0)),0)+IFERROR(INDEX('Hoja de Trabajo para listado'!$BC$155:$CB$1048576,MATCH($A723,'Hoja de Trabajo para listado'!$BC$155:$BC$1048576,0),MATCH((CUADRO!K$4&amp;$E723),'Hoja de Trabajo para listado'!$BC$151:$CB$151,0)),0)+IFERROR(INDEX('Hoja de Trabajo para listado'!$DE$153:$DG$274,MATCH($A723,'Hoja de Trabajo para listado'!$DE$153:$DE$1048576,0),MATCH((CUADRO!K$4&amp;$E723),'Hoja de Trabajo para listado'!$DE$151:$DG$151,0)),0)+IFERROR(INDEX('Hoja de Trabajo para listado'!$CD$155:$DC$1048576,MATCH($A723,'Hoja de Trabajo para listado'!$CD$155:$CD$1048576,0),MATCH((CUADRO!K$4&amp;$E723),'Hoja de Trabajo para listado'!$CD$151:$DC$151,0)),0)</f>
        <v>0</v>
      </c>
      <c r="L723" s="243">
        <f ca="1">+IFERROR(INDEX('Hoja de Trabajo para listado'!$A$155:$Z$1048576,MATCH($A723,'Hoja de Trabajo para listado'!$A$155:$A$1048576,0),MATCH((CUADRO!L$4&amp;$E723),'Hoja de Trabajo para listado'!$A$151:$Z$151,0)),0)+IFERROR(INDEX('Hoja de Trabajo para listado'!$AB$155:$BA$1048576,MATCH($A723,'Hoja de Trabajo para listado'!$AB$155:$AB$1048576,0),MATCH((CUADRO!L$4&amp;$E723),'Hoja de Trabajo para listado'!$AB$151:$BA$151,0)),0)+IFERROR(INDEX('Hoja de Trabajo para listado'!$BC$155:$CB$1048576,MATCH($A723,'Hoja de Trabajo para listado'!$BC$155:$BC$1048576,0),MATCH((CUADRO!L$4&amp;$E723),'Hoja de Trabajo para listado'!$BC$151:$CB$151,0)),0)+IFERROR(INDEX('Hoja de Trabajo para listado'!$DE$153:$DG$274,MATCH($A723,'Hoja de Trabajo para listado'!$DE$153:$DE$1048576,0),MATCH((CUADRO!L$4&amp;$E723),'Hoja de Trabajo para listado'!$DE$151:$DG$151,0)),0)+IFERROR(INDEX('Hoja de Trabajo para listado'!$CD$155:$DC$1048576,MATCH($A723,'Hoja de Trabajo para listado'!$CD$155:$CD$1048576,0),MATCH((CUADRO!L$4&amp;$E723),'Hoja de Trabajo para listado'!$CD$151:$DC$151,0)),0)</f>
        <v>0</v>
      </c>
      <c r="M723" s="243">
        <f ca="1">+IFERROR(INDEX('Hoja de Trabajo para listado'!$A$155:$Z$1048576,MATCH($A723,'Hoja de Trabajo para listado'!$A$155:$A$1048576,0),MATCH((CUADRO!M$4&amp;$E723),'Hoja de Trabajo para listado'!$A$151:$Z$151,0)),0)+IFERROR(INDEX('Hoja de Trabajo para listado'!$AB$155:$BA$1048576,MATCH($A723,'Hoja de Trabajo para listado'!$AB$155:$AB$1048576,0),MATCH((CUADRO!M$4&amp;$E723),'Hoja de Trabajo para listado'!$AB$151:$BA$151,0)),0)+IFERROR(INDEX('Hoja de Trabajo para listado'!$BC$155:$CB$1048576,MATCH($A723,'Hoja de Trabajo para listado'!$BC$155:$BC$1048576,0),MATCH((CUADRO!M$4&amp;$E723),'Hoja de Trabajo para listado'!$BC$151:$CB$151,0)),0)+IFERROR(INDEX('Hoja de Trabajo para listado'!$DE$153:$DG$274,MATCH($A723,'Hoja de Trabajo para listado'!$DE$153:$DE$1048576,0),MATCH((CUADRO!M$4&amp;$E723),'Hoja de Trabajo para listado'!$DE$151:$DG$151,0)),0)+IFERROR(INDEX('Hoja de Trabajo para listado'!$CD$155:$DC$1048576,MATCH($A723,'Hoja de Trabajo para listado'!$CD$155:$CD$1048576,0),MATCH((CUADRO!M$4&amp;$E723),'Hoja de Trabajo para listado'!$CD$151:$DC$151,0)),0)</f>
        <v>0</v>
      </c>
      <c r="N723" s="243">
        <f ca="1">+IFERROR(INDEX('Hoja de Trabajo para listado'!$A$155:$Z$1048576,MATCH($A723,'Hoja de Trabajo para listado'!$A$155:$A$1048576,0),MATCH((CUADRO!N$4&amp;$E723),'Hoja de Trabajo para listado'!$A$151:$Z$151,0)),0)+IFERROR(INDEX('Hoja de Trabajo para listado'!$AB$155:$BA$1048576,MATCH($A723,'Hoja de Trabajo para listado'!$AB$155:$AB$1048576,0),MATCH((CUADRO!N$4&amp;$E723),'Hoja de Trabajo para listado'!$AB$151:$BA$151,0)),0)+IFERROR(INDEX('Hoja de Trabajo para listado'!$BC$155:$CB$1048576,MATCH($A723,'Hoja de Trabajo para listado'!$BC$155:$BC$1048576,0),MATCH((CUADRO!N$4&amp;$E723),'Hoja de Trabajo para listado'!$BC$151:$CB$151,0)),0)+IFERROR(INDEX('Hoja de Trabajo para listado'!$DE$153:$DG$274,MATCH($A723,'Hoja de Trabajo para listado'!$DE$153:$DE$1048576,0),MATCH((CUADRO!N$4&amp;$E723),'Hoja de Trabajo para listado'!$DE$151:$DG$151,0)),0)+IFERROR(INDEX('Hoja de Trabajo para listado'!$CD$155:$DC$1048576,MATCH($A723,'Hoja de Trabajo para listado'!$CD$155:$CD$1048576,0),MATCH((CUADRO!N$4&amp;$E723),'Hoja de Trabajo para listado'!$CD$151:$DC$151,0)),0)</f>
        <v>0</v>
      </c>
      <c r="O723" s="243">
        <f ca="1">+IFERROR(INDEX('Hoja de Trabajo para listado'!$A$155:$Z$1048576,MATCH($A723,'Hoja de Trabajo para listado'!$A$155:$A$1048576,0),MATCH((CUADRO!O$4&amp;$E723),'Hoja de Trabajo para listado'!$A$151:$Z$151,0)),0)+IFERROR(INDEX('Hoja de Trabajo para listado'!$AB$155:$BA$1048576,MATCH($A723,'Hoja de Trabajo para listado'!$AB$155:$AB$1048576,0),MATCH((CUADRO!O$4&amp;$E723),'Hoja de Trabajo para listado'!$AB$151:$BA$151,0)),0)+IFERROR(INDEX('Hoja de Trabajo para listado'!$BC$155:$CB$1048576,MATCH($A723,'Hoja de Trabajo para listado'!$BC$155:$BC$1048576,0),MATCH((CUADRO!O$4&amp;$E723),'Hoja de Trabajo para listado'!$BC$151:$CB$151,0)),0)+IFERROR(INDEX('Hoja de Trabajo para listado'!$DE$153:$DG$274,MATCH($A723,'Hoja de Trabajo para listado'!$DE$153:$DE$1048576,0),MATCH((CUADRO!O$4&amp;$E723),'Hoja de Trabajo para listado'!$DE$151:$DG$151,0)),0)+IFERROR(INDEX('Hoja de Trabajo para listado'!$CD$155:$DC$1048576,MATCH($A723,'Hoja de Trabajo para listado'!$CD$155:$CD$1048576,0),MATCH((CUADRO!O$4&amp;$E723),'Hoja de Trabajo para listado'!$CD$151:$DC$151,0)),0)</f>
        <v>0</v>
      </c>
      <c r="P723" s="243">
        <f ca="1">+IFERROR(INDEX('Hoja de Trabajo para listado'!$A$155:$Z$1048576,MATCH($A723,'Hoja de Trabajo para listado'!$A$155:$A$1048576,0),MATCH((CUADRO!P$4&amp;$E723),'Hoja de Trabajo para listado'!$A$151:$Z$151,0)),0)+IFERROR(INDEX('Hoja de Trabajo para listado'!$AB$155:$BA$1048576,MATCH($A723,'Hoja de Trabajo para listado'!$AB$155:$AB$1048576,0),MATCH((CUADRO!P$4&amp;$E723),'Hoja de Trabajo para listado'!$AB$151:$BA$151,0)),0)+IFERROR(INDEX('Hoja de Trabajo para listado'!$BC$155:$CB$1048576,MATCH($A723,'Hoja de Trabajo para listado'!$BC$155:$BC$1048576,0),MATCH((CUADRO!P$4&amp;$E723),'Hoja de Trabajo para listado'!$BC$151:$CB$151,0)),0)+IFERROR(INDEX('Hoja de Trabajo para listado'!$DE$153:$DG$274,MATCH($A723,'Hoja de Trabajo para listado'!$DE$153:$DE$1048576,0),MATCH((CUADRO!P$4&amp;$E723),'Hoja de Trabajo para listado'!$DE$151:$DG$151,0)),0)+IFERROR(INDEX('Hoja de Trabajo para listado'!$CD$155:$DC$1048576,MATCH($A723,'Hoja de Trabajo para listado'!$CD$155:$CD$1048576,0),MATCH((CUADRO!P$4&amp;$E723),'Hoja de Trabajo para listado'!$CD$151:$DC$151,0)),0)</f>
        <v>0</v>
      </c>
      <c r="Q723" s="243">
        <f ca="1">+IFERROR(INDEX('Hoja de Trabajo para listado'!$A$155:$Z$1048576,MATCH($A723,'Hoja de Trabajo para listado'!$A$155:$A$1048576,0),MATCH((CUADRO!Q$4&amp;$E723),'Hoja de Trabajo para listado'!$A$151:$Z$151,0)),0)+IFERROR(INDEX('Hoja de Trabajo para listado'!$AB$155:$BA$1048576,MATCH($A723,'Hoja de Trabajo para listado'!$AB$155:$AB$1048576,0),MATCH((CUADRO!Q$4&amp;$E723),'Hoja de Trabajo para listado'!$AB$151:$BA$151,0)),0)+IFERROR(INDEX('Hoja de Trabajo para listado'!$BC$155:$CB$1048576,MATCH($A723,'Hoja de Trabajo para listado'!$BC$155:$BC$1048576,0),MATCH((CUADRO!Q$4&amp;$E723),'Hoja de Trabajo para listado'!$BC$151:$CB$151,0)),0)+IFERROR(INDEX('Hoja de Trabajo para listado'!$DE$153:$DG$274,MATCH($A723,'Hoja de Trabajo para listado'!$DE$153:$DE$1048576,0),MATCH((CUADRO!Q$4&amp;$E723),'Hoja de Trabajo para listado'!$DE$151:$DG$151,0)),0)+IFERROR(INDEX('Hoja de Trabajo para listado'!$CD$155:$DC$1048576,MATCH($A723,'Hoja de Trabajo para listado'!$CD$155:$CD$1048576,0),MATCH((CUADRO!Q$4&amp;$E723),'Hoja de Trabajo para listado'!$CD$151:$DC$151,0)),0)</f>
        <v>0</v>
      </c>
      <c r="R723" s="243">
        <f t="shared" ca="1" si="29"/>
        <v>0</v>
      </c>
      <c r="S723" s="249"/>
      <c r="T723" s="243">
        <f ca="1">+T724</f>
        <v>0</v>
      </c>
      <c r="U723" s="242">
        <f t="shared" si="30"/>
        <v>1</v>
      </c>
      <c r="V723" s="333" t="str">
        <f>+VLOOKUP(A723,bd_lista!$A$3:$E$592,5,FALSE)</f>
        <v>Gobiernos Autonomos Municipales</v>
      </c>
      <c r="W723" s="387" t="str">
        <f>+V723</f>
        <v>Gobiernos Autonomos Municipales</v>
      </c>
      <c r="X723" s="242">
        <f>+VLOOKUP(A723,[4]Sheet1!$A$13:$D$744,4,FALSE)</f>
        <v>0</v>
      </c>
      <c r="Y723" s="242" t="e">
        <f>+VLOOKUP(X723,bd_lista!$A$3:$C$592,3,FALSE)</f>
        <v>#N/A</v>
      </c>
      <c r="Z723" s="294">
        <f>+X723</f>
        <v>0</v>
      </c>
      <c r="AA723" s="295" t="e">
        <f>+Y723</f>
        <v>#N/A</v>
      </c>
    </row>
    <row r="724" spans="1:27" customFormat="1" ht="15" hidden="1" customHeight="1">
      <c r="A724" s="32">
        <v>1326</v>
      </c>
      <c r="B724" s="393"/>
      <c r="C724" s="247" t="str">
        <f>+VLOOKUP(A724,bd_lista!$A$3:$C$592,3,FALSE)</f>
        <v>Gobierno Autónomo Municipal de Tolata</v>
      </c>
      <c r="D724" s="390"/>
      <c r="E724" s="244" t="s">
        <v>1305</v>
      </c>
      <c r="F724" s="243">
        <f ca="1">+IFERROR(INDEX('Hoja de Trabajo para listado'!$A$155:$Z$1048576,MATCH($A724,'Hoja de Trabajo para listado'!$A$155:$A$1048576,0),MATCH((CUADRO!F$4&amp;$E724),'Hoja de Trabajo para listado'!$A$151:$Z$151,0)),0)+IFERROR(INDEX('Hoja de Trabajo para listado'!$AB$155:$BA$1048576,MATCH($A724,'Hoja de Trabajo para listado'!$AB$155:$AB$1048576,0),MATCH((CUADRO!F$4&amp;$E724),'Hoja de Trabajo para listado'!$AB$151:$BA$151,0)),0)+IFERROR(INDEX('Hoja de Trabajo para listado'!$BC$155:$CB$1048576,MATCH($A724,'Hoja de Trabajo para listado'!$BC$155:$BC$1048576,0),MATCH((CUADRO!F$4&amp;$E724),'Hoja de Trabajo para listado'!$BC$151:$CB$151,0)),0)+IFERROR(INDEX('Hoja de Trabajo para listado'!$DE$153:$DG$274,MATCH($A724,'Hoja de Trabajo para listado'!$DE$153:$DE$1048576,0),MATCH((CUADRO!F$4&amp;$E724),'Hoja de Trabajo para listado'!$DE$151:$DG$151,0)),0)+IFERROR(INDEX('Hoja de Trabajo para listado'!$CD$155:$DC$1048576,MATCH($A724,'Hoja de Trabajo para listado'!$CD$155:$CD$1048576,0),MATCH((CUADRO!F$4&amp;$E724),'Hoja de Trabajo para listado'!$CD$151:$DC$151,0)),0)</f>
        <v>0</v>
      </c>
      <c r="G724" s="243">
        <f ca="1">+IFERROR(INDEX('Hoja de Trabajo para listado'!$A$155:$Z$1048576,MATCH($A724,'Hoja de Trabajo para listado'!$A$155:$A$1048576,0),MATCH((CUADRO!G$4&amp;$E724),'Hoja de Trabajo para listado'!$A$151:$Z$151,0)),0)+IFERROR(INDEX('Hoja de Trabajo para listado'!$AB$155:$BA$1048576,MATCH($A724,'Hoja de Trabajo para listado'!$AB$155:$AB$1048576,0),MATCH((CUADRO!G$4&amp;$E724),'Hoja de Trabajo para listado'!$AB$151:$BA$151,0)),0)+IFERROR(INDEX('Hoja de Trabajo para listado'!$BC$155:$CB$1048576,MATCH($A724,'Hoja de Trabajo para listado'!$BC$155:$BC$1048576,0),MATCH((CUADRO!G$4&amp;$E724),'Hoja de Trabajo para listado'!$BC$151:$CB$151,0)),0)+IFERROR(INDEX('Hoja de Trabajo para listado'!$DE$153:$DG$274,MATCH($A724,'Hoja de Trabajo para listado'!$DE$153:$DE$1048576,0),MATCH((CUADRO!G$4&amp;$E724),'Hoja de Trabajo para listado'!$DE$151:$DG$151,0)),0)+IFERROR(INDEX('Hoja de Trabajo para listado'!$CD$155:$DC$1048576,MATCH($A724,'Hoja de Trabajo para listado'!$CD$155:$CD$1048576,0),MATCH((CUADRO!G$4&amp;$E724),'Hoja de Trabajo para listado'!$CD$151:$DC$151,0)),0)</f>
        <v>0</v>
      </c>
      <c r="H724" s="243">
        <f ca="1">+IFERROR(INDEX('Hoja de Trabajo para listado'!$A$155:$Z$1048576,MATCH($A724,'Hoja de Trabajo para listado'!$A$155:$A$1048576,0),MATCH((CUADRO!H$4&amp;$E724),'Hoja de Trabajo para listado'!$A$151:$Z$151,0)),0)+IFERROR(INDEX('Hoja de Trabajo para listado'!$AB$155:$BA$1048576,MATCH($A724,'Hoja de Trabajo para listado'!$AB$155:$AB$1048576,0),MATCH((CUADRO!H$4&amp;$E724),'Hoja de Trabajo para listado'!$AB$151:$BA$151,0)),0)+IFERROR(INDEX('Hoja de Trabajo para listado'!$BC$155:$CB$1048576,MATCH($A724,'Hoja de Trabajo para listado'!$BC$155:$BC$1048576,0),MATCH((CUADRO!H$4&amp;$E724),'Hoja de Trabajo para listado'!$BC$151:$CB$151,0)),0)+IFERROR(INDEX('Hoja de Trabajo para listado'!$DE$153:$DG$274,MATCH($A724,'Hoja de Trabajo para listado'!$DE$153:$DE$1048576,0),MATCH((CUADRO!H$4&amp;$E724),'Hoja de Trabajo para listado'!$DE$151:$DG$151,0)),0)+IFERROR(INDEX('Hoja de Trabajo para listado'!$CD$155:$DC$1048576,MATCH($A724,'Hoja de Trabajo para listado'!$CD$155:$CD$1048576,0),MATCH((CUADRO!H$4&amp;$E724),'Hoja de Trabajo para listado'!$CD$151:$DC$151,0)),0)</f>
        <v>0</v>
      </c>
      <c r="I724" s="243">
        <f ca="1">+IFERROR(INDEX('Hoja de Trabajo para listado'!$A$155:$Z$1048576,MATCH($A724,'Hoja de Trabajo para listado'!$A$155:$A$1048576,0),MATCH((CUADRO!I$4&amp;$E724),'Hoja de Trabajo para listado'!$A$151:$Z$151,0)),0)+IFERROR(INDEX('Hoja de Trabajo para listado'!$AB$155:$BA$1048576,MATCH($A724,'Hoja de Trabajo para listado'!$AB$155:$AB$1048576,0),MATCH((CUADRO!I$4&amp;$E724),'Hoja de Trabajo para listado'!$AB$151:$BA$151,0)),0)+IFERROR(INDEX('Hoja de Trabajo para listado'!$BC$155:$CB$1048576,MATCH($A724,'Hoja de Trabajo para listado'!$BC$155:$BC$1048576,0),MATCH((CUADRO!I$4&amp;$E724),'Hoja de Trabajo para listado'!$BC$151:$CB$151,0)),0)+IFERROR(INDEX('Hoja de Trabajo para listado'!$DE$153:$DG$274,MATCH($A724,'Hoja de Trabajo para listado'!$DE$153:$DE$1048576,0),MATCH((CUADRO!I$4&amp;$E724),'Hoja de Trabajo para listado'!$DE$151:$DG$151,0)),0)+IFERROR(INDEX('Hoja de Trabajo para listado'!$CD$155:$DC$1048576,MATCH($A724,'Hoja de Trabajo para listado'!$CD$155:$CD$1048576,0),MATCH((CUADRO!I$4&amp;$E724),'Hoja de Trabajo para listado'!$CD$151:$DC$151,0)),0)</f>
        <v>0</v>
      </c>
      <c r="J724" s="243">
        <f ca="1">+IFERROR(INDEX('Hoja de Trabajo para listado'!$A$155:$Z$1048576,MATCH($A724,'Hoja de Trabajo para listado'!$A$155:$A$1048576,0),MATCH((CUADRO!J$4&amp;$E724),'Hoja de Trabajo para listado'!$A$151:$Z$151,0)),0)+IFERROR(INDEX('Hoja de Trabajo para listado'!$AB$155:$BA$1048576,MATCH($A724,'Hoja de Trabajo para listado'!$AB$155:$AB$1048576,0),MATCH((CUADRO!J$4&amp;$E724),'Hoja de Trabajo para listado'!$AB$151:$BA$151,0)),0)+IFERROR(INDEX('Hoja de Trabajo para listado'!$BC$155:$CB$1048576,MATCH($A724,'Hoja de Trabajo para listado'!$BC$155:$BC$1048576,0),MATCH((CUADRO!J$4&amp;$E724),'Hoja de Trabajo para listado'!$BC$151:$CB$151,0)),0)+IFERROR(INDEX('Hoja de Trabajo para listado'!$DE$153:$DG$274,MATCH($A724,'Hoja de Trabajo para listado'!$DE$153:$DE$1048576,0),MATCH((CUADRO!J$4&amp;$E724),'Hoja de Trabajo para listado'!$DE$151:$DG$151,0)),0)+IFERROR(INDEX('Hoja de Trabajo para listado'!$CD$155:$DC$1048576,MATCH($A724,'Hoja de Trabajo para listado'!$CD$155:$CD$1048576,0),MATCH((CUADRO!J$4&amp;$E724),'Hoja de Trabajo para listado'!$CD$151:$DC$151,0)),0)</f>
        <v>0</v>
      </c>
      <c r="K724" s="243">
        <f ca="1">+IFERROR(INDEX('Hoja de Trabajo para listado'!$A$155:$Z$1048576,MATCH($A724,'Hoja de Trabajo para listado'!$A$155:$A$1048576,0),MATCH((CUADRO!K$4&amp;$E724),'Hoja de Trabajo para listado'!$A$151:$Z$151,0)),0)+IFERROR(INDEX('Hoja de Trabajo para listado'!$AB$155:$BA$1048576,MATCH($A724,'Hoja de Trabajo para listado'!$AB$155:$AB$1048576,0),MATCH((CUADRO!K$4&amp;$E724),'Hoja de Trabajo para listado'!$AB$151:$BA$151,0)),0)+IFERROR(INDEX('Hoja de Trabajo para listado'!$BC$155:$CB$1048576,MATCH($A724,'Hoja de Trabajo para listado'!$BC$155:$BC$1048576,0),MATCH((CUADRO!K$4&amp;$E724),'Hoja de Trabajo para listado'!$BC$151:$CB$151,0)),0)+IFERROR(INDEX('Hoja de Trabajo para listado'!$DE$153:$DG$274,MATCH($A724,'Hoja de Trabajo para listado'!$DE$153:$DE$1048576,0),MATCH((CUADRO!K$4&amp;$E724),'Hoja de Trabajo para listado'!$DE$151:$DG$151,0)),0)+IFERROR(INDEX('Hoja de Trabajo para listado'!$CD$155:$DC$1048576,MATCH($A724,'Hoja de Trabajo para listado'!$CD$155:$CD$1048576,0),MATCH((CUADRO!K$4&amp;$E724),'Hoja de Trabajo para listado'!$CD$151:$DC$151,0)),0)</f>
        <v>0</v>
      </c>
      <c r="L724" s="243">
        <f ca="1">+IFERROR(INDEX('Hoja de Trabajo para listado'!$A$155:$Z$1048576,MATCH($A724,'Hoja de Trabajo para listado'!$A$155:$A$1048576,0),MATCH((CUADRO!L$4&amp;$E724),'Hoja de Trabajo para listado'!$A$151:$Z$151,0)),0)+IFERROR(INDEX('Hoja de Trabajo para listado'!$AB$155:$BA$1048576,MATCH($A724,'Hoja de Trabajo para listado'!$AB$155:$AB$1048576,0),MATCH((CUADRO!L$4&amp;$E724),'Hoja de Trabajo para listado'!$AB$151:$BA$151,0)),0)+IFERROR(INDEX('Hoja de Trabajo para listado'!$BC$155:$CB$1048576,MATCH($A724,'Hoja de Trabajo para listado'!$BC$155:$BC$1048576,0),MATCH((CUADRO!L$4&amp;$E724),'Hoja de Trabajo para listado'!$BC$151:$CB$151,0)),0)+IFERROR(INDEX('Hoja de Trabajo para listado'!$DE$153:$DG$274,MATCH($A724,'Hoja de Trabajo para listado'!$DE$153:$DE$1048576,0),MATCH((CUADRO!L$4&amp;$E724),'Hoja de Trabajo para listado'!$DE$151:$DG$151,0)),0)+IFERROR(INDEX('Hoja de Trabajo para listado'!$CD$155:$DC$1048576,MATCH($A724,'Hoja de Trabajo para listado'!$CD$155:$CD$1048576,0),MATCH((CUADRO!L$4&amp;$E724),'Hoja de Trabajo para listado'!$CD$151:$DC$151,0)),0)</f>
        <v>0</v>
      </c>
      <c r="M724" s="243">
        <f ca="1">+IFERROR(INDEX('Hoja de Trabajo para listado'!$A$155:$Z$1048576,MATCH($A724,'Hoja de Trabajo para listado'!$A$155:$A$1048576,0),MATCH((CUADRO!M$4&amp;$E724),'Hoja de Trabajo para listado'!$A$151:$Z$151,0)),0)+IFERROR(INDEX('Hoja de Trabajo para listado'!$AB$155:$BA$1048576,MATCH($A724,'Hoja de Trabajo para listado'!$AB$155:$AB$1048576,0),MATCH((CUADRO!M$4&amp;$E724),'Hoja de Trabajo para listado'!$AB$151:$BA$151,0)),0)+IFERROR(INDEX('Hoja de Trabajo para listado'!$BC$155:$CB$1048576,MATCH($A724,'Hoja de Trabajo para listado'!$BC$155:$BC$1048576,0),MATCH((CUADRO!M$4&amp;$E724),'Hoja de Trabajo para listado'!$BC$151:$CB$151,0)),0)+IFERROR(INDEX('Hoja de Trabajo para listado'!$DE$153:$DG$274,MATCH($A724,'Hoja de Trabajo para listado'!$DE$153:$DE$1048576,0),MATCH((CUADRO!M$4&amp;$E724),'Hoja de Trabajo para listado'!$DE$151:$DG$151,0)),0)+IFERROR(INDEX('Hoja de Trabajo para listado'!$CD$155:$DC$1048576,MATCH($A724,'Hoja de Trabajo para listado'!$CD$155:$CD$1048576,0),MATCH((CUADRO!M$4&amp;$E724),'Hoja de Trabajo para listado'!$CD$151:$DC$151,0)),0)</f>
        <v>0</v>
      </c>
      <c r="N724" s="243">
        <f ca="1">+IFERROR(INDEX('Hoja de Trabajo para listado'!$A$155:$Z$1048576,MATCH($A724,'Hoja de Trabajo para listado'!$A$155:$A$1048576,0),MATCH((CUADRO!N$4&amp;$E724),'Hoja de Trabajo para listado'!$A$151:$Z$151,0)),0)+IFERROR(INDEX('Hoja de Trabajo para listado'!$AB$155:$BA$1048576,MATCH($A724,'Hoja de Trabajo para listado'!$AB$155:$AB$1048576,0),MATCH((CUADRO!N$4&amp;$E724),'Hoja de Trabajo para listado'!$AB$151:$BA$151,0)),0)+IFERROR(INDEX('Hoja de Trabajo para listado'!$BC$155:$CB$1048576,MATCH($A724,'Hoja de Trabajo para listado'!$BC$155:$BC$1048576,0),MATCH((CUADRO!N$4&amp;$E724),'Hoja de Trabajo para listado'!$BC$151:$CB$151,0)),0)+IFERROR(INDEX('Hoja de Trabajo para listado'!$DE$153:$DG$274,MATCH($A724,'Hoja de Trabajo para listado'!$DE$153:$DE$1048576,0),MATCH((CUADRO!N$4&amp;$E724),'Hoja de Trabajo para listado'!$DE$151:$DG$151,0)),0)+IFERROR(INDEX('Hoja de Trabajo para listado'!$CD$155:$DC$1048576,MATCH($A724,'Hoja de Trabajo para listado'!$CD$155:$CD$1048576,0),MATCH((CUADRO!N$4&amp;$E724),'Hoja de Trabajo para listado'!$CD$151:$DC$151,0)),0)</f>
        <v>0</v>
      </c>
      <c r="O724" s="243">
        <f ca="1">+IFERROR(INDEX('Hoja de Trabajo para listado'!$A$155:$Z$1048576,MATCH($A724,'Hoja de Trabajo para listado'!$A$155:$A$1048576,0),MATCH((CUADRO!O$4&amp;$E724),'Hoja de Trabajo para listado'!$A$151:$Z$151,0)),0)+IFERROR(INDEX('Hoja de Trabajo para listado'!$AB$155:$BA$1048576,MATCH($A724,'Hoja de Trabajo para listado'!$AB$155:$AB$1048576,0),MATCH((CUADRO!O$4&amp;$E724),'Hoja de Trabajo para listado'!$AB$151:$BA$151,0)),0)+IFERROR(INDEX('Hoja de Trabajo para listado'!$BC$155:$CB$1048576,MATCH($A724,'Hoja de Trabajo para listado'!$BC$155:$BC$1048576,0),MATCH((CUADRO!O$4&amp;$E724),'Hoja de Trabajo para listado'!$BC$151:$CB$151,0)),0)+IFERROR(INDEX('Hoja de Trabajo para listado'!$DE$153:$DG$274,MATCH($A724,'Hoja de Trabajo para listado'!$DE$153:$DE$1048576,0),MATCH((CUADRO!O$4&amp;$E724),'Hoja de Trabajo para listado'!$DE$151:$DG$151,0)),0)+IFERROR(INDEX('Hoja de Trabajo para listado'!$CD$155:$DC$1048576,MATCH($A724,'Hoja de Trabajo para listado'!$CD$155:$CD$1048576,0),MATCH((CUADRO!O$4&amp;$E724),'Hoja de Trabajo para listado'!$CD$151:$DC$151,0)),0)</f>
        <v>0</v>
      </c>
      <c r="P724" s="243">
        <f ca="1">+IFERROR(INDEX('Hoja de Trabajo para listado'!$A$155:$Z$1048576,MATCH($A724,'Hoja de Trabajo para listado'!$A$155:$A$1048576,0),MATCH((CUADRO!P$4&amp;$E724),'Hoja de Trabajo para listado'!$A$151:$Z$151,0)),0)+IFERROR(INDEX('Hoja de Trabajo para listado'!$AB$155:$BA$1048576,MATCH($A724,'Hoja de Trabajo para listado'!$AB$155:$AB$1048576,0),MATCH((CUADRO!P$4&amp;$E724),'Hoja de Trabajo para listado'!$AB$151:$BA$151,0)),0)+IFERROR(INDEX('Hoja de Trabajo para listado'!$BC$155:$CB$1048576,MATCH($A724,'Hoja de Trabajo para listado'!$BC$155:$BC$1048576,0),MATCH((CUADRO!P$4&amp;$E724),'Hoja de Trabajo para listado'!$BC$151:$CB$151,0)),0)+IFERROR(INDEX('Hoja de Trabajo para listado'!$DE$153:$DG$274,MATCH($A724,'Hoja de Trabajo para listado'!$DE$153:$DE$1048576,0),MATCH((CUADRO!P$4&amp;$E724),'Hoja de Trabajo para listado'!$DE$151:$DG$151,0)),0)+IFERROR(INDEX('Hoja de Trabajo para listado'!$CD$155:$DC$1048576,MATCH($A724,'Hoja de Trabajo para listado'!$CD$155:$CD$1048576,0),MATCH((CUADRO!P$4&amp;$E724),'Hoja de Trabajo para listado'!$CD$151:$DC$151,0)),0)</f>
        <v>0</v>
      </c>
      <c r="Q724" s="243">
        <f ca="1">+IFERROR(INDEX('Hoja de Trabajo para listado'!$A$155:$Z$1048576,MATCH($A724,'Hoja de Trabajo para listado'!$A$155:$A$1048576,0),MATCH((CUADRO!Q$4&amp;$E724),'Hoja de Trabajo para listado'!$A$151:$Z$151,0)),0)+IFERROR(INDEX('Hoja de Trabajo para listado'!$AB$155:$BA$1048576,MATCH($A724,'Hoja de Trabajo para listado'!$AB$155:$AB$1048576,0),MATCH((CUADRO!Q$4&amp;$E724),'Hoja de Trabajo para listado'!$AB$151:$BA$151,0)),0)+IFERROR(INDEX('Hoja de Trabajo para listado'!$BC$155:$CB$1048576,MATCH($A724,'Hoja de Trabajo para listado'!$BC$155:$BC$1048576,0),MATCH((CUADRO!Q$4&amp;$E724),'Hoja de Trabajo para listado'!$BC$151:$CB$151,0)),0)+IFERROR(INDEX('Hoja de Trabajo para listado'!$DE$153:$DG$274,MATCH($A724,'Hoja de Trabajo para listado'!$DE$153:$DE$1048576,0),MATCH((CUADRO!Q$4&amp;$E724),'Hoja de Trabajo para listado'!$DE$151:$DG$151,0)),0)+IFERROR(INDEX('Hoja de Trabajo para listado'!$CD$155:$DC$1048576,MATCH($A724,'Hoja de Trabajo para listado'!$CD$155:$CD$1048576,0),MATCH((CUADRO!Q$4&amp;$E724),'Hoja de Trabajo para listado'!$CD$151:$DC$151,0)),0)</f>
        <v>0</v>
      </c>
      <c r="R724" s="243">
        <f t="shared" ca="1" si="29"/>
        <v>0</v>
      </c>
      <c r="S724" s="249">
        <f ca="1">+R723+R724</f>
        <v>0</v>
      </c>
      <c r="T724" s="243">
        <f ca="1">+S724</f>
        <v>0</v>
      </c>
      <c r="U724" s="242">
        <f t="shared" si="30"/>
        <v>2</v>
      </c>
      <c r="V724" s="333" t="str">
        <f>+VLOOKUP(A724,bd_lista!$A$3:$E$592,5,FALSE)</f>
        <v>Gobiernos Autonomos Municipales</v>
      </c>
      <c r="W724" s="388"/>
      <c r="X724" s="242">
        <f>+VLOOKUP(A724,[4]Sheet1!$A$13:$D$744,4,FALSE)</f>
        <v>0</v>
      </c>
      <c r="Y724" s="242" t="e">
        <f>+VLOOKUP(X724,bd_lista!$A$3:$C$592,3,FALSE)</f>
        <v>#N/A</v>
      </c>
      <c r="Z724" s="292"/>
      <c r="AA724" s="293"/>
    </row>
    <row r="725" spans="1:27" customFormat="1" ht="15" hidden="1" customHeight="1">
      <c r="A725" s="32">
        <v>1327</v>
      </c>
      <c r="B725" s="392">
        <f>+A725</f>
        <v>1327</v>
      </c>
      <c r="C725" s="247" t="str">
        <f>+VLOOKUP(A725,bd_lista!$A$3:$C$592,3,FALSE)</f>
        <v>Gobierno Autónomo Municipal de Capinota</v>
      </c>
      <c r="D725" s="389" t="str">
        <f>+C725</f>
        <v>Gobierno Autónomo Municipal de Capinota</v>
      </c>
      <c r="E725" s="242" t="s">
        <v>1304</v>
      </c>
      <c r="F725" s="243">
        <f ca="1">+IFERROR(INDEX('Hoja de Trabajo para listado'!$A$155:$Z$1048576,MATCH($A725,'Hoja de Trabajo para listado'!$A$155:$A$1048576,0),MATCH((CUADRO!F$4&amp;$E725),'Hoja de Trabajo para listado'!$A$151:$Z$151,0)),0)+IFERROR(INDEX('Hoja de Trabajo para listado'!$AB$155:$BA$1048576,MATCH($A725,'Hoja de Trabajo para listado'!$AB$155:$AB$1048576,0),MATCH((CUADRO!F$4&amp;$E725),'Hoja de Trabajo para listado'!$AB$151:$BA$151,0)),0)+IFERROR(INDEX('Hoja de Trabajo para listado'!$BC$155:$CB$1048576,MATCH($A725,'Hoja de Trabajo para listado'!$BC$155:$BC$1048576,0),MATCH((CUADRO!F$4&amp;$E725),'Hoja de Trabajo para listado'!$BC$151:$CB$151,0)),0)+IFERROR(INDEX('Hoja de Trabajo para listado'!$DE$153:$DG$274,MATCH($A725,'Hoja de Trabajo para listado'!$DE$153:$DE$1048576,0),MATCH((CUADRO!F$4&amp;$E725),'Hoja de Trabajo para listado'!$DE$151:$DG$151,0)),0)+IFERROR(INDEX('Hoja de Trabajo para listado'!$CD$155:$DC$1048576,MATCH($A725,'Hoja de Trabajo para listado'!$CD$155:$CD$1048576,0),MATCH((CUADRO!F$4&amp;$E725),'Hoja de Trabajo para listado'!$CD$151:$DC$151,0)),0)</f>
        <v>0</v>
      </c>
      <c r="G725" s="243">
        <f ca="1">+IFERROR(INDEX('Hoja de Trabajo para listado'!$A$155:$Z$1048576,MATCH($A725,'Hoja de Trabajo para listado'!$A$155:$A$1048576,0),MATCH((CUADRO!G$4&amp;$E725),'Hoja de Trabajo para listado'!$A$151:$Z$151,0)),0)+IFERROR(INDEX('Hoja de Trabajo para listado'!$AB$155:$BA$1048576,MATCH($A725,'Hoja de Trabajo para listado'!$AB$155:$AB$1048576,0),MATCH((CUADRO!G$4&amp;$E725),'Hoja de Trabajo para listado'!$AB$151:$BA$151,0)),0)+IFERROR(INDEX('Hoja de Trabajo para listado'!$BC$155:$CB$1048576,MATCH($A725,'Hoja de Trabajo para listado'!$BC$155:$BC$1048576,0),MATCH((CUADRO!G$4&amp;$E725),'Hoja de Trabajo para listado'!$BC$151:$CB$151,0)),0)+IFERROR(INDEX('Hoja de Trabajo para listado'!$DE$153:$DG$274,MATCH($A725,'Hoja de Trabajo para listado'!$DE$153:$DE$1048576,0),MATCH((CUADRO!G$4&amp;$E725),'Hoja de Trabajo para listado'!$DE$151:$DG$151,0)),0)+IFERROR(INDEX('Hoja de Trabajo para listado'!$CD$155:$DC$1048576,MATCH($A725,'Hoja de Trabajo para listado'!$CD$155:$CD$1048576,0),MATCH((CUADRO!G$4&amp;$E725),'Hoja de Trabajo para listado'!$CD$151:$DC$151,0)),0)</f>
        <v>0</v>
      </c>
      <c r="H725" s="243">
        <f ca="1">+IFERROR(INDEX('Hoja de Trabajo para listado'!$A$155:$Z$1048576,MATCH($A725,'Hoja de Trabajo para listado'!$A$155:$A$1048576,0),MATCH((CUADRO!H$4&amp;$E725),'Hoja de Trabajo para listado'!$A$151:$Z$151,0)),0)+IFERROR(INDEX('Hoja de Trabajo para listado'!$AB$155:$BA$1048576,MATCH($A725,'Hoja de Trabajo para listado'!$AB$155:$AB$1048576,0),MATCH((CUADRO!H$4&amp;$E725),'Hoja de Trabajo para listado'!$AB$151:$BA$151,0)),0)+IFERROR(INDEX('Hoja de Trabajo para listado'!$BC$155:$CB$1048576,MATCH($A725,'Hoja de Trabajo para listado'!$BC$155:$BC$1048576,0),MATCH((CUADRO!H$4&amp;$E725),'Hoja de Trabajo para listado'!$BC$151:$CB$151,0)),0)+IFERROR(INDEX('Hoja de Trabajo para listado'!$DE$153:$DG$274,MATCH($A725,'Hoja de Trabajo para listado'!$DE$153:$DE$1048576,0),MATCH((CUADRO!H$4&amp;$E725),'Hoja de Trabajo para listado'!$DE$151:$DG$151,0)),0)+IFERROR(INDEX('Hoja de Trabajo para listado'!$CD$155:$DC$1048576,MATCH($A725,'Hoja de Trabajo para listado'!$CD$155:$CD$1048576,0),MATCH((CUADRO!H$4&amp;$E725),'Hoja de Trabajo para listado'!$CD$151:$DC$151,0)),0)</f>
        <v>0</v>
      </c>
      <c r="I725" s="243">
        <f ca="1">+IFERROR(INDEX('Hoja de Trabajo para listado'!$A$155:$Z$1048576,MATCH($A725,'Hoja de Trabajo para listado'!$A$155:$A$1048576,0),MATCH((CUADRO!I$4&amp;$E725),'Hoja de Trabajo para listado'!$A$151:$Z$151,0)),0)+IFERROR(INDEX('Hoja de Trabajo para listado'!$AB$155:$BA$1048576,MATCH($A725,'Hoja de Trabajo para listado'!$AB$155:$AB$1048576,0),MATCH((CUADRO!I$4&amp;$E725),'Hoja de Trabajo para listado'!$AB$151:$BA$151,0)),0)+IFERROR(INDEX('Hoja de Trabajo para listado'!$BC$155:$CB$1048576,MATCH($A725,'Hoja de Trabajo para listado'!$BC$155:$BC$1048576,0),MATCH((CUADRO!I$4&amp;$E725),'Hoja de Trabajo para listado'!$BC$151:$CB$151,0)),0)+IFERROR(INDEX('Hoja de Trabajo para listado'!$DE$153:$DG$274,MATCH($A725,'Hoja de Trabajo para listado'!$DE$153:$DE$1048576,0),MATCH((CUADRO!I$4&amp;$E725),'Hoja de Trabajo para listado'!$DE$151:$DG$151,0)),0)+IFERROR(INDEX('Hoja de Trabajo para listado'!$CD$155:$DC$1048576,MATCH($A725,'Hoja de Trabajo para listado'!$CD$155:$CD$1048576,0),MATCH((CUADRO!I$4&amp;$E725),'Hoja de Trabajo para listado'!$CD$151:$DC$151,0)),0)</f>
        <v>0</v>
      </c>
      <c r="J725" s="243">
        <f ca="1">+IFERROR(INDEX('Hoja de Trabajo para listado'!$A$155:$Z$1048576,MATCH($A725,'Hoja de Trabajo para listado'!$A$155:$A$1048576,0),MATCH((CUADRO!J$4&amp;$E725),'Hoja de Trabajo para listado'!$A$151:$Z$151,0)),0)+IFERROR(INDEX('Hoja de Trabajo para listado'!$AB$155:$BA$1048576,MATCH($A725,'Hoja de Trabajo para listado'!$AB$155:$AB$1048576,0),MATCH((CUADRO!J$4&amp;$E725),'Hoja de Trabajo para listado'!$AB$151:$BA$151,0)),0)+IFERROR(INDEX('Hoja de Trabajo para listado'!$BC$155:$CB$1048576,MATCH($A725,'Hoja de Trabajo para listado'!$BC$155:$BC$1048576,0),MATCH((CUADRO!J$4&amp;$E725),'Hoja de Trabajo para listado'!$BC$151:$CB$151,0)),0)+IFERROR(INDEX('Hoja de Trabajo para listado'!$DE$153:$DG$274,MATCH($A725,'Hoja de Trabajo para listado'!$DE$153:$DE$1048576,0),MATCH((CUADRO!J$4&amp;$E725),'Hoja de Trabajo para listado'!$DE$151:$DG$151,0)),0)+IFERROR(INDEX('Hoja de Trabajo para listado'!$CD$155:$DC$1048576,MATCH($A725,'Hoja de Trabajo para listado'!$CD$155:$CD$1048576,0),MATCH((CUADRO!J$4&amp;$E725),'Hoja de Trabajo para listado'!$CD$151:$DC$151,0)),0)</f>
        <v>0</v>
      </c>
      <c r="K725" s="243">
        <f ca="1">+IFERROR(INDEX('Hoja de Trabajo para listado'!$A$155:$Z$1048576,MATCH($A725,'Hoja de Trabajo para listado'!$A$155:$A$1048576,0),MATCH((CUADRO!K$4&amp;$E725),'Hoja de Trabajo para listado'!$A$151:$Z$151,0)),0)+IFERROR(INDEX('Hoja de Trabajo para listado'!$AB$155:$BA$1048576,MATCH($A725,'Hoja de Trabajo para listado'!$AB$155:$AB$1048576,0),MATCH((CUADRO!K$4&amp;$E725),'Hoja de Trabajo para listado'!$AB$151:$BA$151,0)),0)+IFERROR(INDEX('Hoja de Trabajo para listado'!$BC$155:$CB$1048576,MATCH($A725,'Hoja de Trabajo para listado'!$BC$155:$BC$1048576,0),MATCH((CUADRO!K$4&amp;$E725),'Hoja de Trabajo para listado'!$BC$151:$CB$151,0)),0)+IFERROR(INDEX('Hoja de Trabajo para listado'!$DE$153:$DG$274,MATCH($A725,'Hoja de Trabajo para listado'!$DE$153:$DE$1048576,0),MATCH((CUADRO!K$4&amp;$E725),'Hoja de Trabajo para listado'!$DE$151:$DG$151,0)),0)+IFERROR(INDEX('Hoja de Trabajo para listado'!$CD$155:$DC$1048576,MATCH($A725,'Hoja de Trabajo para listado'!$CD$155:$CD$1048576,0),MATCH((CUADRO!K$4&amp;$E725),'Hoja de Trabajo para listado'!$CD$151:$DC$151,0)),0)</f>
        <v>0</v>
      </c>
      <c r="L725" s="243">
        <f ca="1">+IFERROR(INDEX('Hoja de Trabajo para listado'!$A$155:$Z$1048576,MATCH($A725,'Hoja de Trabajo para listado'!$A$155:$A$1048576,0),MATCH((CUADRO!L$4&amp;$E725),'Hoja de Trabajo para listado'!$A$151:$Z$151,0)),0)+IFERROR(INDEX('Hoja de Trabajo para listado'!$AB$155:$BA$1048576,MATCH($A725,'Hoja de Trabajo para listado'!$AB$155:$AB$1048576,0),MATCH((CUADRO!L$4&amp;$E725),'Hoja de Trabajo para listado'!$AB$151:$BA$151,0)),0)+IFERROR(INDEX('Hoja de Trabajo para listado'!$BC$155:$CB$1048576,MATCH($A725,'Hoja de Trabajo para listado'!$BC$155:$BC$1048576,0),MATCH((CUADRO!L$4&amp;$E725),'Hoja de Trabajo para listado'!$BC$151:$CB$151,0)),0)+IFERROR(INDEX('Hoja de Trabajo para listado'!$DE$153:$DG$274,MATCH($A725,'Hoja de Trabajo para listado'!$DE$153:$DE$1048576,0),MATCH((CUADRO!L$4&amp;$E725),'Hoja de Trabajo para listado'!$DE$151:$DG$151,0)),0)+IFERROR(INDEX('Hoja de Trabajo para listado'!$CD$155:$DC$1048576,MATCH($A725,'Hoja de Trabajo para listado'!$CD$155:$CD$1048576,0),MATCH((CUADRO!L$4&amp;$E725),'Hoja de Trabajo para listado'!$CD$151:$DC$151,0)),0)</f>
        <v>0</v>
      </c>
      <c r="M725" s="243">
        <f ca="1">+IFERROR(INDEX('Hoja de Trabajo para listado'!$A$155:$Z$1048576,MATCH($A725,'Hoja de Trabajo para listado'!$A$155:$A$1048576,0),MATCH((CUADRO!M$4&amp;$E725),'Hoja de Trabajo para listado'!$A$151:$Z$151,0)),0)+IFERROR(INDEX('Hoja de Trabajo para listado'!$AB$155:$BA$1048576,MATCH($A725,'Hoja de Trabajo para listado'!$AB$155:$AB$1048576,0),MATCH((CUADRO!M$4&amp;$E725),'Hoja de Trabajo para listado'!$AB$151:$BA$151,0)),0)+IFERROR(INDEX('Hoja de Trabajo para listado'!$BC$155:$CB$1048576,MATCH($A725,'Hoja de Trabajo para listado'!$BC$155:$BC$1048576,0),MATCH((CUADRO!M$4&amp;$E725),'Hoja de Trabajo para listado'!$BC$151:$CB$151,0)),0)+IFERROR(INDEX('Hoja de Trabajo para listado'!$DE$153:$DG$274,MATCH($A725,'Hoja de Trabajo para listado'!$DE$153:$DE$1048576,0),MATCH((CUADRO!M$4&amp;$E725),'Hoja de Trabajo para listado'!$DE$151:$DG$151,0)),0)+IFERROR(INDEX('Hoja de Trabajo para listado'!$CD$155:$DC$1048576,MATCH($A725,'Hoja de Trabajo para listado'!$CD$155:$CD$1048576,0),MATCH((CUADRO!M$4&amp;$E725),'Hoja de Trabajo para listado'!$CD$151:$DC$151,0)),0)</f>
        <v>0</v>
      </c>
      <c r="N725" s="243">
        <f ca="1">+IFERROR(INDEX('Hoja de Trabajo para listado'!$A$155:$Z$1048576,MATCH($A725,'Hoja de Trabajo para listado'!$A$155:$A$1048576,0),MATCH((CUADRO!N$4&amp;$E725),'Hoja de Trabajo para listado'!$A$151:$Z$151,0)),0)+IFERROR(INDEX('Hoja de Trabajo para listado'!$AB$155:$BA$1048576,MATCH($A725,'Hoja de Trabajo para listado'!$AB$155:$AB$1048576,0),MATCH((CUADRO!N$4&amp;$E725),'Hoja de Trabajo para listado'!$AB$151:$BA$151,0)),0)+IFERROR(INDEX('Hoja de Trabajo para listado'!$BC$155:$CB$1048576,MATCH($A725,'Hoja de Trabajo para listado'!$BC$155:$BC$1048576,0),MATCH((CUADRO!N$4&amp;$E725),'Hoja de Trabajo para listado'!$BC$151:$CB$151,0)),0)+IFERROR(INDEX('Hoja de Trabajo para listado'!$DE$153:$DG$274,MATCH($A725,'Hoja de Trabajo para listado'!$DE$153:$DE$1048576,0),MATCH((CUADRO!N$4&amp;$E725),'Hoja de Trabajo para listado'!$DE$151:$DG$151,0)),0)+IFERROR(INDEX('Hoja de Trabajo para listado'!$CD$155:$DC$1048576,MATCH($A725,'Hoja de Trabajo para listado'!$CD$155:$CD$1048576,0),MATCH((CUADRO!N$4&amp;$E725),'Hoja de Trabajo para listado'!$CD$151:$DC$151,0)),0)</f>
        <v>0</v>
      </c>
      <c r="O725" s="243">
        <f ca="1">+IFERROR(INDEX('Hoja de Trabajo para listado'!$A$155:$Z$1048576,MATCH($A725,'Hoja de Trabajo para listado'!$A$155:$A$1048576,0),MATCH((CUADRO!O$4&amp;$E725),'Hoja de Trabajo para listado'!$A$151:$Z$151,0)),0)+IFERROR(INDEX('Hoja de Trabajo para listado'!$AB$155:$BA$1048576,MATCH($A725,'Hoja de Trabajo para listado'!$AB$155:$AB$1048576,0),MATCH((CUADRO!O$4&amp;$E725),'Hoja de Trabajo para listado'!$AB$151:$BA$151,0)),0)+IFERROR(INDEX('Hoja de Trabajo para listado'!$BC$155:$CB$1048576,MATCH($A725,'Hoja de Trabajo para listado'!$BC$155:$BC$1048576,0),MATCH((CUADRO!O$4&amp;$E725),'Hoja de Trabajo para listado'!$BC$151:$CB$151,0)),0)+IFERROR(INDEX('Hoja de Trabajo para listado'!$DE$153:$DG$274,MATCH($A725,'Hoja de Trabajo para listado'!$DE$153:$DE$1048576,0),MATCH((CUADRO!O$4&amp;$E725),'Hoja de Trabajo para listado'!$DE$151:$DG$151,0)),0)+IFERROR(INDEX('Hoja de Trabajo para listado'!$CD$155:$DC$1048576,MATCH($A725,'Hoja de Trabajo para listado'!$CD$155:$CD$1048576,0),MATCH((CUADRO!O$4&amp;$E725),'Hoja de Trabajo para listado'!$CD$151:$DC$151,0)),0)</f>
        <v>0</v>
      </c>
      <c r="P725" s="243">
        <f ca="1">+IFERROR(INDEX('Hoja de Trabajo para listado'!$A$155:$Z$1048576,MATCH($A725,'Hoja de Trabajo para listado'!$A$155:$A$1048576,0),MATCH((CUADRO!P$4&amp;$E725),'Hoja de Trabajo para listado'!$A$151:$Z$151,0)),0)+IFERROR(INDEX('Hoja de Trabajo para listado'!$AB$155:$BA$1048576,MATCH($A725,'Hoja de Trabajo para listado'!$AB$155:$AB$1048576,0),MATCH((CUADRO!P$4&amp;$E725),'Hoja de Trabajo para listado'!$AB$151:$BA$151,0)),0)+IFERROR(INDEX('Hoja de Trabajo para listado'!$BC$155:$CB$1048576,MATCH($A725,'Hoja de Trabajo para listado'!$BC$155:$BC$1048576,0),MATCH((CUADRO!P$4&amp;$E725),'Hoja de Trabajo para listado'!$BC$151:$CB$151,0)),0)+IFERROR(INDEX('Hoja de Trabajo para listado'!$DE$153:$DG$274,MATCH($A725,'Hoja de Trabajo para listado'!$DE$153:$DE$1048576,0),MATCH((CUADRO!P$4&amp;$E725),'Hoja de Trabajo para listado'!$DE$151:$DG$151,0)),0)+IFERROR(INDEX('Hoja de Trabajo para listado'!$CD$155:$DC$1048576,MATCH($A725,'Hoja de Trabajo para listado'!$CD$155:$CD$1048576,0),MATCH((CUADRO!P$4&amp;$E725),'Hoja de Trabajo para listado'!$CD$151:$DC$151,0)),0)</f>
        <v>0</v>
      </c>
      <c r="Q725" s="243">
        <f ca="1">+IFERROR(INDEX('Hoja de Trabajo para listado'!$A$155:$Z$1048576,MATCH($A725,'Hoja de Trabajo para listado'!$A$155:$A$1048576,0),MATCH((CUADRO!Q$4&amp;$E725),'Hoja de Trabajo para listado'!$A$151:$Z$151,0)),0)+IFERROR(INDEX('Hoja de Trabajo para listado'!$AB$155:$BA$1048576,MATCH($A725,'Hoja de Trabajo para listado'!$AB$155:$AB$1048576,0),MATCH((CUADRO!Q$4&amp;$E725),'Hoja de Trabajo para listado'!$AB$151:$BA$151,0)),0)+IFERROR(INDEX('Hoja de Trabajo para listado'!$BC$155:$CB$1048576,MATCH($A725,'Hoja de Trabajo para listado'!$BC$155:$BC$1048576,0),MATCH((CUADRO!Q$4&amp;$E725),'Hoja de Trabajo para listado'!$BC$151:$CB$151,0)),0)+IFERROR(INDEX('Hoja de Trabajo para listado'!$DE$153:$DG$274,MATCH($A725,'Hoja de Trabajo para listado'!$DE$153:$DE$1048576,0),MATCH((CUADRO!Q$4&amp;$E725),'Hoja de Trabajo para listado'!$DE$151:$DG$151,0)),0)+IFERROR(INDEX('Hoja de Trabajo para listado'!$CD$155:$DC$1048576,MATCH($A725,'Hoja de Trabajo para listado'!$CD$155:$CD$1048576,0),MATCH((CUADRO!Q$4&amp;$E725),'Hoja de Trabajo para listado'!$CD$151:$DC$151,0)),0)</f>
        <v>0</v>
      </c>
      <c r="R725" s="243">
        <f t="shared" ca="1" si="29"/>
        <v>0</v>
      </c>
      <c r="S725" s="249"/>
      <c r="T725" s="243">
        <f ca="1">+T726</f>
        <v>0</v>
      </c>
      <c r="U725" s="242">
        <f t="shared" si="30"/>
        <v>1</v>
      </c>
      <c r="V725" s="333" t="str">
        <f>+VLOOKUP(A725,bd_lista!$A$3:$E$592,5,FALSE)</f>
        <v>Gobiernos Autonomos Municipales</v>
      </c>
      <c r="W725" s="387" t="str">
        <f>+V725</f>
        <v>Gobiernos Autonomos Municipales</v>
      </c>
      <c r="X725" s="242">
        <f>+VLOOKUP(A725,[4]Sheet1!$A$13:$D$744,4,FALSE)</f>
        <v>0</v>
      </c>
      <c r="Y725" s="242" t="e">
        <f>+VLOOKUP(X725,bd_lista!$A$3:$C$592,3,FALSE)</f>
        <v>#N/A</v>
      </c>
      <c r="Z725" s="294">
        <f>+X725</f>
        <v>0</v>
      </c>
      <c r="AA725" s="295" t="e">
        <f>+Y725</f>
        <v>#N/A</v>
      </c>
    </row>
    <row r="726" spans="1:27" customFormat="1" ht="15" hidden="1" customHeight="1">
      <c r="A726" s="32">
        <v>1327</v>
      </c>
      <c r="B726" s="393"/>
      <c r="C726" s="247" t="str">
        <f>+VLOOKUP(A726,bd_lista!$A$3:$C$592,3,FALSE)</f>
        <v>Gobierno Autónomo Municipal de Capinota</v>
      </c>
      <c r="D726" s="390"/>
      <c r="E726" s="244" t="s">
        <v>1305</v>
      </c>
      <c r="F726" s="243">
        <f ca="1">+IFERROR(INDEX('Hoja de Trabajo para listado'!$A$155:$Z$1048576,MATCH($A726,'Hoja de Trabajo para listado'!$A$155:$A$1048576,0),MATCH((CUADRO!F$4&amp;$E726),'Hoja de Trabajo para listado'!$A$151:$Z$151,0)),0)+IFERROR(INDEX('Hoja de Trabajo para listado'!$AB$155:$BA$1048576,MATCH($A726,'Hoja de Trabajo para listado'!$AB$155:$AB$1048576,0),MATCH((CUADRO!F$4&amp;$E726),'Hoja de Trabajo para listado'!$AB$151:$BA$151,0)),0)+IFERROR(INDEX('Hoja de Trabajo para listado'!$BC$155:$CB$1048576,MATCH($A726,'Hoja de Trabajo para listado'!$BC$155:$BC$1048576,0),MATCH((CUADRO!F$4&amp;$E726),'Hoja de Trabajo para listado'!$BC$151:$CB$151,0)),0)+IFERROR(INDEX('Hoja de Trabajo para listado'!$DE$153:$DG$274,MATCH($A726,'Hoja de Trabajo para listado'!$DE$153:$DE$1048576,0),MATCH((CUADRO!F$4&amp;$E726),'Hoja de Trabajo para listado'!$DE$151:$DG$151,0)),0)+IFERROR(INDEX('Hoja de Trabajo para listado'!$CD$155:$DC$1048576,MATCH($A726,'Hoja de Trabajo para listado'!$CD$155:$CD$1048576,0),MATCH((CUADRO!F$4&amp;$E726),'Hoja de Trabajo para listado'!$CD$151:$DC$151,0)),0)</f>
        <v>0</v>
      </c>
      <c r="G726" s="243">
        <f ca="1">+IFERROR(INDEX('Hoja de Trabajo para listado'!$A$155:$Z$1048576,MATCH($A726,'Hoja de Trabajo para listado'!$A$155:$A$1048576,0),MATCH((CUADRO!G$4&amp;$E726),'Hoja de Trabajo para listado'!$A$151:$Z$151,0)),0)+IFERROR(INDEX('Hoja de Trabajo para listado'!$AB$155:$BA$1048576,MATCH($A726,'Hoja de Trabajo para listado'!$AB$155:$AB$1048576,0),MATCH((CUADRO!G$4&amp;$E726),'Hoja de Trabajo para listado'!$AB$151:$BA$151,0)),0)+IFERROR(INDEX('Hoja de Trabajo para listado'!$BC$155:$CB$1048576,MATCH($A726,'Hoja de Trabajo para listado'!$BC$155:$BC$1048576,0),MATCH((CUADRO!G$4&amp;$E726),'Hoja de Trabajo para listado'!$BC$151:$CB$151,0)),0)+IFERROR(INDEX('Hoja de Trabajo para listado'!$DE$153:$DG$274,MATCH($A726,'Hoja de Trabajo para listado'!$DE$153:$DE$1048576,0),MATCH((CUADRO!G$4&amp;$E726),'Hoja de Trabajo para listado'!$DE$151:$DG$151,0)),0)+IFERROR(INDEX('Hoja de Trabajo para listado'!$CD$155:$DC$1048576,MATCH($A726,'Hoja de Trabajo para listado'!$CD$155:$CD$1048576,0),MATCH((CUADRO!G$4&amp;$E726),'Hoja de Trabajo para listado'!$CD$151:$DC$151,0)),0)</f>
        <v>0</v>
      </c>
      <c r="H726" s="243">
        <f ca="1">+IFERROR(INDEX('Hoja de Trabajo para listado'!$A$155:$Z$1048576,MATCH($A726,'Hoja de Trabajo para listado'!$A$155:$A$1048576,0),MATCH((CUADRO!H$4&amp;$E726),'Hoja de Trabajo para listado'!$A$151:$Z$151,0)),0)+IFERROR(INDEX('Hoja de Trabajo para listado'!$AB$155:$BA$1048576,MATCH($A726,'Hoja de Trabajo para listado'!$AB$155:$AB$1048576,0),MATCH((CUADRO!H$4&amp;$E726),'Hoja de Trabajo para listado'!$AB$151:$BA$151,0)),0)+IFERROR(INDEX('Hoja de Trabajo para listado'!$BC$155:$CB$1048576,MATCH($A726,'Hoja de Trabajo para listado'!$BC$155:$BC$1048576,0),MATCH((CUADRO!H$4&amp;$E726),'Hoja de Trabajo para listado'!$BC$151:$CB$151,0)),0)+IFERROR(INDEX('Hoja de Trabajo para listado'!$DE$153:$DG$274,MATCH($A726,'Hoja de Trabajo para listado'!$DE$153:$DE$1048576,0),MATCH((CUADRO!H$4&amp;$E726),'Hoja de Trabajo para listado'!$DE$151:$DG$151,0)),0)+IFERROR(INDEX('Hoja de Trabajo para listado'!$CD$155:$DC$1048576,MATCH($A726,'Hoja de Trabajo para listado'!$CD$155:$CD$1048576,0),MATCH((CUADRO!H$4&amp;$E726),'Hoja de Trabajo para listado'!$CD$151:$DC$151,0)),0)</f>
        <v>0</v>
      </c>
      <c r="I726" s="243">
        <f ca="1">+IFERROR(INDEX('Hoja de Trabajo para listado'!$A$155:$Z$1048576,MATCH($A726,'Hoja de Trabajo para listado'!$A$155:$A$1048576,0),MATCH((CUADRO!I$4&amp;$E726),'Hoja de Trabajo para listado'!$A$151:$Z$151,0)),0)+IFERROR(INDEX('Hoja de Trabajo para listado'!$AB$155:$BA$1048576,MATCH($A726,'Hoja de Trabajo para listado'!$AB$155:$AB$1048576,0),MATCH((CUADRO!I$4&amp;$E726),'Hoja de Trabajo para listado'!$AB$151:$BA$151,0)),0)+IFERROR(INDEX('Hoja de Trabajo para listado'!$BC$155:$CB$1048576,MATCH($A726,'Hoja de Trabajo para listado'!$BC$155:$BC$1048576,0),MATCH((CUADRO!I$4&amp;$E726),'Hoja de Trabajo para listado'!$BC$151:$CB$151,0)),0)+IFERROR(INDEX('Hoja de Trabajo para listado'!$DE$153:$DG$274,MATCH($A726,'Hoja de Trabajo para listado'!$DE$153:$DE$1048576,0),MATCH((CUADRO!I$4&amp;$E726),'Hoja de Trabajo para listado'!$DE$151:$DG$151,0)),0)+IFERROR(INDEX('Hoja de Trabajo para listado'!$CD$155:$DC$1048576,MATCH($A726,'Hoja de Trabajo para listado'!$CD$155:$CD$1048576,0),MATCH((CUADRO!I$4&amp;$E726),'Hoja de Trabajo para listado'!$CD$151:$DC$151,0)),0)</f>
        <v>0</v>
      </c>
      <c r="J726" s="243">
        <f ca="1">+IFERROR(INDEX('Hoja de Trabajo para listado'!$A$155:$Z$1048576,MATCH($A726,'Hoja de Trabajo para listado'!$A$155:$A$1048576,0),MATCH((CUADRO!J$4&amp;$E726),'Hoja de Trabajo para listado'!$A$151:$Z$151,0)),0)+IFERROR(INDEX('Hoja de Trabajo para listado'!$AB$155:$BA$1048576,MATCH($A726,'Hoja de Trabajo para listado'!$AB$155:$AB$1048576,0),MATCH((CUADRO!J$4&amp;$E726),'Hoja de Trabajo para listado'!$AB$151:$BA$151,0)),0)+IFERROR(INDEX('Hoja de Trabajo para listado'!$BC$155:$CB$1048576,MATCH($A726,'Hoja de Trabajo para listado'!$BC$155:$BC$1048576,0),MATCH((CUADRO!J$4&amp;$E726),'Hoja de Trabajo para listado'!$BC$151:$CB$151,0)),0)+IFERROR(INDEX('Hoja de Trabajo para listado'!$DE$153:$DG$274,MATCH($A726,'Hoja de Trabajo para listado'!$DE$153:$DE$1048576,0),MATCH((CUADRO!J$4&amp;$E726),'Hoja de Trabajo para listado'!$DE$151:$DG$151,0)),0)+IFERROR(INDEX('Hoja de Trabajo para listado'!$CD$155:$DC$1048576,MATCH($A726,'Hoja de Trabajo para listado'!$CD$155:$CD$1048576,0),MATCH((CUADRO!J$4&amp;$E726),'Hoja de Trabajo para listado'!$CD$151:$DC$151,0)),0)</f>
        <v>0</v>
      </c>
      <c r="K726" s="243">
        <f ca="1">+IFERROR(INDEX('Hoja de Trabajo para listado'!$A$155:$Z$1048576,MATCH($A726,'Hoja de Trabajo para listado'!$A$155:$A$1048576,0),MATCH((CUADRO!K$4&amp;$E726),'Hoja de Trabajo para listado'!$A$151:$Z$151,0)),0)+IFERROR(INDEX('Hoja de Trabajo para listado'!$AB$155:$BA$1048576,MATCH($A726,'Hoja de Trabajo para listado'!$AB$155:$AB$1048576,0),MATCH((CUADRO!K$4&amp;$E726),'Hoja de Trabajo para listado'!$AB$151:$BA$151,0)),0)+IFERROR(INDEX('Hoja de Trabajo para listado'!$BC$155:$CB$1048576,MATCH($A726,'Hoja de Trabajo para listado'!$BC$155:$BC$1048576,0),MATCH((CUADRO!K$4&amp;$E726),'Hoja de Trabajo para listado'!$BC$151:$CB$151,0)),0)+IFERROR(INDEX('Hoja de Trabajo para listado'!$DE$153:$DG$274,MATCH($A726,'Hoja de Trabajo para listado'!$DE$153:$DE$1048576,0),MATCH((CUADRO!K$4&amp;$E726),'Hoja de Trabajo para listado'!$DE$151:$DG$151,0)),0)+IFERROR(INDEX('Hoja de Trabajo para listado'!$CD$155:$DC$1048576,MATCH($A726,'Hoja de Trabajo para listado'!$CD$155:$CD$1048576,0),MATCH((CUADRO!K$4&amp;$E726),'Hoja de Trabajo para listado'!$CD$151:$DC$151,0)),0)</f>
        <v>0</v>
      </c>
      <c r="L726" s="243">
        <f ca="1">+IFERROR(INDEX('Hoja de Trabajo para listado'!$A$155:$Z$1048576,MATCH($A726,'Hoja de Trabajo para listado'!$A$155:$A$1048576,0),MATCH((CUADRO!L$4&amp;$E726),'Hoja de Trabajo para listado'!$A$151:$Z$151,0)),0)+IFERROR(INDEX('Hoja de Trabajo para listado'!$AB$155:$BA$1048576,MATCH($A726,'Hoja de Trabajo para listado'!$AB$155:$AB$1048576,0),MATCH((CUADRO!L$4&amp;$E726),'Hoja de Trabajo para listado'!$AB$151:$BA$151,0)),0)+IFERROR(INDEX('Hoja de Trabajo para listado'!$BC$155:$CB$1048576,MATCH($A726,'Hoja de Trabajo para listado'!$BC$155:$BC$1048576,0),MATCH((CUADRO!L$4&amp;$E726),'Hoja de Trabajo para listado'!$BC$151:$CB$151,0)),0)+IFERROR(INDEX('Hoja de Trabajo para listado'!$DE$153:$DG$274,MATCH($A726,'Hoja de Trabajo para listado'!$DE$153:$DE$1048576,0),MATCH((CUADRO!L$4&amp;$E726),'Hoja de Trabajo para listado'!$DE$151:$DG$151,0)),0)+IFERROR(INDEX('Hoja de Trabajo para listado'!$CD$155:$DC$1048576,MATCH($A726,'Hoja de Trabajo para listado'!$CD$155:$CD$1048576,0),MATCH((CUADRO!L$4&amp;$E726),'Hoja de Trabajo para listado'!$CD$151:$DC$151,0)),0)</f>
        <v>0</v>
      </c>
      <c r="M726" s="243">
        <f ca="1">+IFERROR(INDEX('Hoja de Trabajo para listado'!$A$155:$Z$1048576,MATCH($A726,'Hoja de Trabajo para listado'!$A$155:$A$1048576,0),MATCH((CUADRO!M$4&amp;$E726),'Hoja de Trabajo para listado'!$A$151:$Z$151,0)),0)+IFERROR(INDEX('Hoja de Trabajo para listado'!$AB$155:$BA$1048576,MATCH($A726,'Hoja de Trabajo para listado'!$AB$155:$AB$1048576,0),MATCH((CUADRO!M$4&amp;$E726),'Hoja de Trabajo para listado'!$AB$151:$BA$151,0)),0)+IFERROR(INDEX('Hoja de Trabajo para listado'!$BC$155:$CB$1048576,MATCH($A726,'Hoja de Trabajo para listado'!$BC$155:$BC$1048576,0),MATCH((CUADRO!M$4&amp;$E726),'Hoja de Trabajo para listado'!$BC$151:$CB$151,0)),0)+IFERROR(INDEX('Hoja de Trabajo para listado'!$DE$153:$DG$274,MATCH($A726,'Hoja de Trabajo para listado'!$DE$153:$DE$1048576,0),MATCH((CUADRO!M$4&amp;$E726),'Hoja de Trabajo para listado'!$DE$151:$DG$151,0)),0)+IFERROR(INDEX('Hoja de Trabajo para listado'!$CD$155:$DC$1048576,MATCH($A726,'Hoja de Trabajo para listado'!$CD$155:$CD$1048576,0),MATCH((CUADRO!M$4&amp;$E726),'Hoja de Trabajo para listado'!$CD$151:$DC$151,0)),0)</f>
        <v>0</v>
      </c>
      <c r="N726" s="243">
        <f ca="1">+IFERROR(INDEX('Hoja de Trabajo para listado'!$A$155:$Z$1048576,MATCH($A726,'Hoja de Trabajo para listado'!$A$155:$A$1048576,0),MATCH((CUADRO!N$4&amp;$E726),'Hoja de Trabajo para listado'!$A$151:$Z$151,0)),0)+IFERROR(INDEX('Hoja de Trabajo para listado'!$AB$155:$BA$1048576,MATCH($A726,'Hoja de Trabajo para listado'!$AB$155:$AB$1048576,0),MATCH((CUADRO!N$4&amp;$E726),'Hoja de Trabajo para listado'!$AB$151:$BA$151,0)),0)+IFERROR(INDEX('Hoja de Trabajo para listado'!$BC$155:$CB$1048576,MATCH($A726,'Hoja de Trabajo para listado'!$BC$155:$BC$1048576,0),MATCH((CUADRO!N$4&amp;$E726),'Hoja de Trabajo para listado'!$BC$151:$CB$151,0)),0)+IFERROR(INDEX('Hoja de Trabajo para listado'!$DE$153:$DG$274,MATCH($A726,'Hoja de Trabajo para listado'!$DE$153:$DE$1048576,0),MATCH((CUADRO!N$4&amp;$E726),'Hoja de Trabajo para listado'!$DE$151:$DG$151,0)),0)+IFERROR(INDEX('Hoja de Trabajo para listado'!$CD$155:$DC$1048576,MATCH($A726,'Hoja de Trabajo para listado'!$CD$155:$CD$1048576,0),MATCH((CUADRO!N$4&amp;$E726),'Hoja de Trabajo para listado'!$CD$151:$DC$151,0)),0)</f>
        <v>0</v>
      </c>
      <c r="O726" s="243">
        <f ca="1">+IFERROR(INDEX('Hoja de Trabajo para listado'!$A$155:$Z$1048576,MATCH($A726,'Hoja de Trabajo para listado'!$A$155:$A$1048576,0),MATCH((CUADRO!O$4&amp;$E726),'Hoja de Trabajo para listado'!$A$151:$Z$151,0)),0)+IFERROR(INDEX('Hoja de Trabajo para listado'!$AB$155:$BA$1048576,MATCH($A726,'Hoja de Trabajo para listado'!$AB$155:$AB$1048576,0),MATCH((CUADRO!O$4&amp;$E726),'Hoja de Trabajo para listado'!$AB$151:$BA$151,0)),0)+IFERROR(INDEX('Hoja de Trabajo para listado'!$BC$155:$CB$1048576,MATCH($A726,'Hoja de Trabajo para listado'!$BC$155:$BC$1048576,0),MATCH((CUADRO!O$4&amp;$E726),'Hoja de Trabajo para listado'!$BC$151:$CB$151,0)),0)+IFERROR(INDEX('Hoja de Trabajo para listado'!$DE$153:$DG$274,MATCH($A726,'Hoja de Trabajo para listado'!$DE$153:$DE$1048576,0),MATCH((CUADRO!O$4&amp;$E726),'Hoja de Trabajo para listado'!$DE$151:$DG$151,0)),0)+IFERROR(INDEX('Hoja de Trabajo para listado'!$CD$155:$DC$1048576,MATCH($A726,'Hoja de Trabajo para listado'!$CD$155:$CD$1048576,0),MATCH((CUADRO!O$4&amp;$E726),'Hoja de Trabajo para listado'!$CD$151:$DC$151,0)),0)</f>
        <v>0</v>
      </c>
      <c r="P726" s="243">
        <f ca="1">+IFERROR(INDEX('Hoja de Trabajo para listado'!$A$155:$Z$1048576,MATCH($A726,'Hoja de Trabajo para listado'!$A$155:$A$1048576,0),MATCH((CUADRO!P$4&amp;$E726),'Hoja de Trabajo para listado'!$A$151:$Z$151,0)),0)+IFERROR(INDEX('Hoja de Trabajo para listado'!$AB$155:$BA$1048576,MATCH($A726,'Hoja de Trabajo para listado'!$AB$155:$AB$1048576,0),MATCH((CUADRO!P$4&amp;$E726),'Hoja de Trabajo para listado'!$AB$151:$BA$151,0)),0)+IFERROR(INDEX('Hoja de Trabajo para listado'!$BC$155:$CB$1048576,MATCH($A726,'Hoja de Trabajo para listado'!$BC$155:$BC$1048576,0),MATCH((CUADRO!P$4&amp;$E726),'Hoja de Trabajo para listado'!$BC$151:$CB$151,0)),0)+IFERROR(INDEX('Hoja de Trabajo para listado'!$DE$153:$DG$274,MATCH($A726,'Hoja de Trabajo para listado'!$DE$153:$DE$1048576,0),MATCH((CUADRO!P$4&amp;$E726),'Hoja de Trabajo para listado'!$DE$151:$DG$151,0)),0)+IFERROR(INDEX('Hoja de Trabajo para listado'!$CD$155:$DC$1048576,MATCH($A726,'Hoja de Trabajo para listado'!$CD$155:$CD$1048576,0),MATCH((CUADRO!P$4&amp;$E726),'Hoja de Trabajo para listado'!$CD$151:$DC$151,0)),0)</f>
        <v>0</v>
      </c>
      <c r="Q726" s="243">
        <f ca="1">+IFERROR(INDEX('Hoja de Trabajo para listado'!$A$155:$Z$1048576,MATCH($A726,'Hoja de Trabajo para listado'!$A$155:$A$1048576,0),MATCH((CUADRO!Q$4&amp;$E726),'Hoja de Trabajo para listado'!$A$151:$Z$151,0)),0)+IFERROR(INDEX('Hoja de Trabajo para listado'!$AB$155:$BA$1048576,MATCH($A726,'Hoja de Trabajo para listado'!$AB$155:$AB$1048576,0),MATCH((CUADRO!Q$4&amp;$E726),'Hoja de Trabajo para listado'!$AB$151:$BA$151,0)),0)+IFERROR(INDEX('Hoja de Trabajo para listado'!$BC$155:$CB$1048576,MATCH($A726,'Hoja de Trabajo para listado'!$BC$155:$BC$1048576,0),MATCH((CUADRO!Q$4&amp;$E726),'Hoja de Trabajo para listado'!$BC$151:$CB$151,0)),0)+IFERROR(INDEX('Hoja de Trabajo para listado'!$DE$153:$DG$274,MATCH($A726,'Hoja de Trabajo para listado'!$DE$153:$DE$1048576,0),MATCH((CUADRO!Q$4&amp;$E726),'Hoja de Trabajo para listado'!$DE$151:$DG$151,0)),0)+IFERROR(INDEX('Hoja de Trabajo para listado'!$CD$155:$DC$1048576,MATCH($A726,'Hoja de Trabajo para listado'!$CD$155:$CD$1048576,0),MATCH((CUADRO!Q$4&amp;$E726),'Hoja de Trabajo para listado'!$CD$151:$DC$151,0)),0)</f>
        <v>0</v>
      </c>
      <c r="R726" s="243">
        <f t="shared" ca="1" si="29"/>
        <v>0</v>
      </c>
      <c r="S726" s="249">
        <f ca="1">+R725+R726</f>
        <v>0</v>
      </c>
      <c r="T726" s="243">
        <f ca="1">+S726</f>
        <v>0</v>
      </c>
      <c r="U726" s="242">
        <f t="shared" si="30"/>
        <v>2</v>
      </c>
      <c r="V726" s="333" t="str">
        <f>+VLOOKUP(A726,bd_lista!$A$3:$E$592,5,FALSE)</f>
        <v>Gobiernos Autonomos Municipales</v>
      </c>
      <c r="W726" s="388"/>
      <c r="X726" s="242">
        <f>+VLOOKUP(A726,[4]Sheet1!$A$13:$D$744,4,FALSE)</f>
        <v>0</v>
      </c>
      <c r="Y726" s="242" t="e">
        <f>+VLOOKUP(X726,bd_lista!$A$3:$C$592,3,FALSE)</f>
        <v>#N/A</v>
      </c>
      <c r="Z726" s="292"/>
      <c r="AA726" s="293"/>
    </row>
    <row r="727" spans="1:27" customFormat="1" ht="15" hidden="1" customHeight="1">
      <c r="A727" s="32">
        <v>1328</v>
      </c>
      <c r="B727" s="392">
        <f>+A727</f>
        <v>1328</v>
      </c>
      <c r="C727" s="247" t="str">
        <f>+VLOOKUP(A727,bd_lista!$A$3:$C$592,3,FALSE)</f>
        <v>Gobierno Autónomo Municipal de Santivañez</v>
      </c>
      <c r="D727" s="389" t="str">
        <f>+C727</f>
        <v>Gobierno Autónomo Municipal de Santivañez</v>
      </c>
      <c r="E727" s="242" t="s">
        <v>1304</v>
      </c>
      <c r="F727" s="243">
        <f ca="1">+IFERROR(INDEX('Hoja de Trabajo para listado'!$A$155:$Z$1048576,MATCH($A727,'Hoja de Trabajo para listado'!$A$155:$A$1048576,0),MATCH((CUADRO!F$4&amp;$E727),'Hoja de Trabajo para listado'!$A$151:$Z$151,0)),0)+IFERROR(INDEX('Hoja de Trabajo para listado'!$AB$155:$BA$1048576,MATCH($A727,'Hoja de Trabajo para listado'!$AB$155:$AB$1048576,0),MATCH((CUADRO!F$4&amp;$E727),'Hoja de Trabajo para listado'!$AB$151:$BA$151,0)),0)+IFERROR(INDEX('Hoja de Trabajo para listado'!$BC$155:$CB$1048576,MATCH($A727,'Hoja de Trabajo para listado'!$BC$155:$BC$1048576,0),MATCH((CUADRO!F$4&amp;$E727),'Hoja de Trabajo para listado'!$BC$151:$CB$151,0)),0)+IFERROR(INDEX('Hoja de Trabajo para listado'!$DE$153:$DG$274,MATCH($A727,'Hoja de Trabajo para listado'!$DE$153:$DE$1048576,0),MATCH((CUADRO!F$4&amp;$E727),'Hoja de Trabajo para listado'!$DE$151:$DG$151,0)),0)+IFERROR(INDEX('Hoja de Trabajo para listado'!$CD$155:$DC$1048576,MATCH($A727,'Hoja de Trabajo para listado'!$CD$155:$CD$1048576,0),MATCH((CUADRO!F$4&amp;$E727),'Hoja de Trabajo para listado'!$CD$151:$DC$151,0)),0)</f>
        <v>0</v>
      </c>
      <c r="G727" s="243">
        <f ca="1">+IFERROR(INDEX('Hoja de Trabajo para listado'!$A$155:$Z$1048576,MATCH($A727,'Hoja de Trabajo para listado'!$A$155:$A$1048576,0),MATCH((CUADRO!G$4&amp;$E727),'Hoja de Trabajo para listado'!$A$151:$Z$151,0)),0)+IFERROR(INDEX('Hoja de Trabajo para listado'!$AB$155:$BA$1048576,MATCH($A727,'Hoja de Trabajo para listado'!$AB$155:$AB$1048576,0),MATCH((CUADRO!G$4&amp;$E727),'Hoja de Trabajo para listado'!$AB$151:$BA$151,0)),0)+IFERROR(INDEX('Hoja de Trabajo para listado'!$BC$155:$CB$1048576,MATCH($A727,'Hoja de Trabajo para listado'!$BC$155:$BC$1048576,0),MATCH((CUADRO!G$4&amp;$E727),'Hoja de Trabajo para listado'!$BC$151:$CB$151,0)),0)+IFERROR(INDEX('Hoja de Trabajo para listado'!$DE$153:$DG$274,MATCH($A727,'Hoja de Trabajo para listado'!$DE$153:$DE$1048576,0),MATCH((CUADRO!G$4&amp;$E727),'Hoja de Trabajo para listado'!$DE$151:$DG$151,0)),0)+IFERROR(INDEX('Hoja de Trabajo para listado'!$CD$155:$DC$1048576,MATCH($A727,'Hoja de Trabajo para listado'!$CD$155:$CD$1048576,0),MATCH((CUADRO!G$4&amp;$E727),'Hoja de Trabajo para listado'!$CD$151:$DC$151,0)),0)</f>
        <v>0</v>
      </c>
      <c r="H727" s="243">
        <f ca="1">+IFERROR(INDEX('Hoja de Trabajo para listado'!$A$155:$Z$1048576,MATCH($A727,'Hoja de Trabajo para listado'!$A$155:$A$1048576,0),MATCH((CUADRO!H$4&amp;$E727),'Hoja de Trabajo para listado'!$A$151:$Z$151,0)),0)+IFERROR(INDEX('Hoja de Trabajo para listado'!$AB$155:$BA$1048576,MATCH($A727,'Hoja de Trabajo para listado'!$AB$155:$AB$1048576,0),MATCH((CUADRO!H$4&amp;$E727),'Hoja de Trabajo para listado'!$AB$151:$BA$151,0)),0)+IFERROR(INDEX('Hoja de Trabajo para listado'!$BC$155:$CB$1048576,MATCH($A727,'Hoja de Trabajo para listado'!$BC$155:$BC$1048576,0),MATCH((CUADRO!H$4&amp;$E727),'Hoja de Trabajo para listado'!$BC$151:$CB$151,0)),0)+IFERROR(INDEX('Hoja de Trabajo para listado'!$DE$153:$DG$274,MATCH($A727,'Hoja de Trabajo para listado'!$DE$153:$DE$1048576,0),MATCH((CUADRO!H$4&amp;$E727),'Hoja de Trabajo para listado'!$DE$151:$DG$151,0)),0)+IFERROR(INDEX('Hoja de Trabajo para listado'!$CD$155:$DC$1048576,MATCH($A727,'Hoja de Trabajo para listado'!$CD$155:$CD$1048576,0),MATCH((CUADRO!H$4&amp;$E727),'Hoja de Trabajo para listado'!$CD$151:$DC$151,0)),0)</f>
        <v>0</v>
      </c>
      <c r="I727" s="243">
        <f ca="1">+IFERROR(INDEX('Hoja de Trabajo para listado'!$A$155:$Z$1048576,MATCH($A727,'Hoja de Trabajo para listado'!$A$155:$A$1048576,0),MATCH((CUADRO!I$4&amp;$E727),'Hoja de Trabajo para listado'!$A$151:$Z$151,0)),0)+IFERROR(INDEX('Hoja de Trabajo para listado'!$AB$155:$BA$1048576,MATCH($A727,'Hoja de Trabajo para listado'!$AB$155:$AB$1048576,0),MATCH((CUADRO!I$4&amp;$E727),'Hoja de Trabajo para listado'!$AB$151:$BA$151,0)),0)+IFERROR(INDEX('Hoja de Trabajo para listado'!$BC$155:$CB$1048576,MATCH($A727,'Hoja de Trabajo para listado'!$BC$155:$BC$1048576,0),MATCH((CUADRO!I$4&amp;$E727),'Hoja de Trabajo para listado'!$BC$151:$CB$151,0)),0)+IFERROR(INDEX('Hoja de Trabajo para listado'!$DE$153:$DG$274,MATCH($A727,'Hoja de Trabajo para listado'!$DE$153:$DE$1048576,0),MATCH((CUADRO!I$4&amp;$E727),'Hoja de Trabajo para listado'!$DE$151:$DG$151,0)),0)+IFERROR(INDEX('Hoja de Trabajo para listado'!$CD$155:$DC$1048576,MATCH($A727,'Hoja de Trabajo para listado'!$CD$155:$CD$1048576,0),MATCH((CUADRO!I$4&amp;$E727),'Hoja de Trabajo para listado'!$CD$151:$DC$151,0)),0)</f>
        <v>0</v>
      </c>
      <c r="J727" s="243">
        <f ca="1">+IFERROR(INDEX('Hoja de Trabajo para listado'!$A$155:$Z$1048576,MATCH($A727,'Hoja de Trabajo para listado'!$A$155:$A$1048576,0),MATCH((CUADRO!J$4&amp;$E727),'Hoja de Trabajo para listado'!$A$151:$Z$151,0)),0)+IFERROR(INDEX('Hoja de Trabajo para listado'!$AB$155:$BA$1048576,MATCH($A727,'Hoja de Trabajo para listado'!$AB$155:$AB$1048576,0),MATCH((CUADRO!J$4&amp;$E727),'Hoja de Trabajo para listado'!$AB$151:$BA$151,0)),0)+IFERROR(INDEX('Hoja de Trabajo para listado'!$BC$155:$CB$1048576,MATCH($A727,'Hoja de Trabajo para listado'!$BC$155:$BC$1048576,0),MATCH((CUADRO!J$4&amp;$E727),'Hoja de Trabajo para listado'!$BC$151:$CB$151,0)),0)+IFERROR(INDEX('Hoja de Trabajo para listado'!$DE$153:$DG$274,MATCH($A727,'Hoja de Trabajo para listado'!$DE$153:$DE$1048576,0),MATCH((CUADRO!J$4&amp;$E727),'Hoja de Trabajo para listado'!$DE$151:$DG$151,0)),0)+IFERROR(INDEX('Hoja de Trabajo para listado'!$CD$155:$DC$1048576,MATCH($A727,'Hoja de Trabajo para listado'!$CD$155:$CD$1048576,0),MATCH((CUADRO!J$4&amp;$E727),'Hoja de Trabajo para listado'!$CD$151:$DC$151,0)),0)</f>
        <v>0</v>
      </c>
      <c r="K727" s="243">
        <f ca="1">+IFERROR(INDEX('Hoja de Trabajo para listado'!$A$155:$Z$1048576,MATCH($A727,'Hoja de Trabajo para listado'!$A$155:$A$1048576,0),MATCH((CUADRO!K$4&amp;$E727),'Hoja de Trabajo para listado'!$A$151:$Z$151,0)),0)+IFERROR(INDEX('Hoja de Trabajo para listado'!$AB$155:$BA$1048576,MATCH($A727,'Hoja de Trabajo para listado'!$AB$155:$AB$1048576,0),MATCH((CUADRO!K$4&amp;$E727),'Hoja de Trabajo para listado'!$AB$151:$BA$151,0)),0)+IFERROR(INDEX('Hoja de Trabajo para listado'!$BC$155:$CB$1048576,MATCH($A727,'Hoja de Trabajo para listado'!$BC$155:$BC$1048576,0),MATCH((CUADRO!K$4&amp;$E727),'Hoja de Trabajo para listado'!$BC$151:$CB$151,0)),0)+IFERROR(INDEX('Hoja de Trabajo para listado'!$DE$153:$DG$274,MATCH($A727,'Hoja de Trabajo para listado'!$DE$153:$DE$1048576,0),MATCH((CUADRO!K$4&amp;$E727),'Hoja de Trabajo para listado'!$DE$151:$DG$151,0)),0)+IFERROR(INDEX('Hoja de Trabajo para listado'!$CD$155:$DC$1048576,MATCH($A727,'Hoja de Trabajo para listado'!$CD$155:$CD$1048576,0),MATCH((CUADRO!K$4&amp;$E727),'Hoja de Trabajo para listado'!$CD$151:$DC$151,0)),0)</f>
        <v>0</v>
      </c>
      <c r="L727" s="243">
        <f ca="1">+IFERROR(INDEX('Hoja de Trabajo para listado'!$A$155:$Z$1048576,MATCH($A727,'Hoja de Trabajo para listado'!$A$155:$A$1048576,0),MATCH((CUADRO!L$4&amp;$E727),'Hoja de Trabajo para listado'!$A$151:$Z$151,0)),0)+IFERROR(INDEX('Hoja de Trabajo para listado'!$AB$155:$BA$1048576,MATCH($A727,'Hoja de Trabajo para listado'!$AB$155:$AB$1048576,0),MATCH((CUADRO!L$4&amp;$E727),'Hoja de Trabajo para listado'!$AB$151:$BA$151,0)),0)+IFERROR(INDEX('Hoja de Trabajo para listado'!$BC$155:$CB$1048576,MATCH($A727,'Hoja de Trabajo para listado'!$BC$155:$BC$1048576,0),MATCH((CUADRO!L$4&amp;$E727),'Hoja de Trabajo para listado'!$BC$151:$CB$151,0)),0)+IFERROR(INDEX('Hoja de Trabajo para listado'!$DE$153:$DG$274,MATCH($A727,'Hoja de Trabajo para listado'!$DE$153:$DE$1048576,0),MATCH((CUADRO!L$4&amp;$E727),'Hoja de Trabajo para listado'!$DE$151:$DG$151,0)),0)+IFERROR(INDEX('Hoja de Trabajo para listado'!$CD$155:$DC$1048576,MATCH($A727,'Hoja de Trabajo para listado'!$CD$155:$CD$1048576,0),MATCH((CUADRO!L$4&amp;$E727),'Hoja de Trabajo para listado'!$CD$151:$DC$151,0)),0)</f>
        <v>0</v>
      </c>
      <c r="M727" s="243">
        <f ca="1">+IFERROR(INDEX('Hoja de Trabajo para listado'!$A$155:$Z$1048576,MATCH($A727,'Hoja de Trabajo para listado'!$A$155:$A$1048576,0),MATCH((CUADRO!M$4&amp;$E727),'Hoja de Trabajo para listado'!$A$151:$Z$151,0)),0)+IFERROR(INDEX('Hoja de Trabajo para listado'!$AB$155:$BA$1048576,MATCH($A727,'Hoja de Trabajo para listado'!$AB$155:$AB$1048576,0),MATCH((CUADRO!M$4&amp;$E727),'Hoja de Trabajo para listado'!$AB$151:$BA$151,0)),0)+IFERROR(INDEX('Hoja de Trabajo para listado'!$BC$155:$CB$1048576,MATCH($A727,'Hoja de Trabajo para listado'!$BC$155:$BC$1048576,0),MATCH((CUADRO!M$4&amp;$E727),'Hoja de Trabajo para listado'!$BC$151:$CB$151,0)),0)+IFERROR(INDEX('Hoja de Trabajo para listado'!$DE$153:$DG$274,MATCH($A727,'Hoja de Trabajo para listado'!$DE$153:$DE$1048576,0),MATCH((CUADRO!M$4&amp;$E727),'Hoja de Trabajo para listado'!$DE$151:$DG$151,0)),0)+IFERROR(INDEX('Hoja de Trabajo para listado'!$CD$155:$DC$1048576,MATCH($A727,'Hoja de Trabajo para listado'!$CD$155:$CD$1048576,0),MATCH((CUADRO!M$4&amp;$E727),'Hoja de Trabajo para listado'!$CD$151:$DC$151,0)),0)</f>
        <v>0</v>
      </c>
      <c r="N727" s="243">
        <f ca="1">+IFERROR(INDEX('Hoja de Trabajo para listado'!$A$155:$Z$1048576,MATCH($A727,'Hoja de Trabajo para listado'!$A$155:$A$1048576,0),MATCH((CUADRO!N$4&amp;$E727),'Hoja de Trabajo para listado'!$A$151:$Z$151,0)),0)+IFERROR(INDEX('Hoja de Trabajo para listado'!$AB$155:$BA$1048576,MATCH($A727,'Hoja de Trabajo para listado'!$AB$155:$AB$1048576,0),MATCH((CUADRO!N$4&amp;$E727),'Hoja de Trabajo para listado'!$AB$151:$BA$151,0)),0)+IFERROR(INDEX('Hoja de Trabajo para listado'!$BC$155:$CB$1048576,MATCH($A727,'Hoja de Trabajo para listado'!$BC$155:$BC$1048576,0),MATCH((CUADRO!N$4&amp;$E727),'Hoja de Trabajo para listado'!$BC$151:$CB$151,0)),0)+IFERROR(INDEX('Hoja de Trabajo para listado'!$DE$153:$DG$274,MATCH($A727,'Hoja de Trabajo para listado'!$DE$153:$DE$1048576,0),MATCH((CUADRO!N$4&amp;$E727),'Hoja de Trabajo para listado'!$DE$151:$DG$151,0)),0)+IFERROR(INDEX('Hoja de Trabajo para listado'!$CD$155:$DC$1048576,MATCH($A727,'Hoja de Trabajo para listado'!$CD$155:$CD$1048576,0),MATCH((CUADRO!N$4&amp;$E727),'Hoja de Trabajo para listado'!$CD$151:$DC$151,0)),0)</f>
        <v>0</v>
      </c>
      <c r="O727" s="243">
        <f ca="1">+IFERROR(INDEX('Hoja de Trabajo para listado'!$A$155:$Z$1048576,MATCH($A727,'Hoja de Trabajo para listado'!$A$155:$A$1048576,0),MATCH((CUADRO!O$4&amp;$E727),'Hoja de Trabajo para listado'!$A$151:$Z$151,0)),0)+IFERROR(INDEX('Hoja de Trabajo para listado'!$AB$155:$BA$1048576,MATCH($A727,'Hoja de Trabajo para listado'!$AB$155:$AB$1048576,0),MATCH((CUADRO!O$4&amp;$E727),'Hoja de Trabajo para listado'!$AB$151:$BA$151,0)),0)+IFERROR(INDEX('Hoja de Trabajo para listado'!$BC$155:$CB$1048576,MATCH($A727,'Hoja de Trabajo para listado'!$BC$155:$BC$1048576,0),MATCH((CUADRO!O$4&amp;$E727),'Hoja de Trabajo para listado'!$BC$151:$CB$151,0)),0)+IFERROR(INDEX('Hoja de Trabajo para listado'!$DE$153:$DG$274,MATCH($A727,'Hoja de Trabajo para listado'!$DE$153:$DE$1048576,0),MATCH((CUADRO!O$4&amp;$E727),'Hoja de Trabajo para listado'!$DE$151:$DG$151,0)),0)+IFERROR(INDEX('Hoja de Trabajo para listado'!$CD$155:$DC$1048576,MATCH($A727,'Hoja de Trabajo para listado'!$CD$155:$CD$1048576,0),MATCH((CUADRO!O$4&amp;$E727),'Hoja de Trabajo para listado'!$CD$151:$DC$151,0)),0)</f>
        <v>0</v>
      </c>
      <c r="P727" s="243">
        <f ca="1">+IFERROR(INDEX('Hoja de Trabajo para listado'!$A$155:$Z$1048576,MATCH($A727,'Hoja de Trabajo para listado'!$A$155:$A$1048576,0),MATCH((CUADRO!P$4&amp;$E727),'Hoja de Trabajo para listado'!$A$151:$Z$151,0)),0)+IFERROR(INDEX('Hoja de Trabajo para listado'!$AB$155:$BA$1048576,MATCH($A727,'Hoja de Trabajo para listado'!$AB$155:$AB$1048576,0),MATCH((CUADRO!P$4&amp;$E727),'Hoja de Trabajo para listado'!$AB$151:$BA$151,0)),0)+IFERROR(INDEX('Hoja de Trabajo para listado'!$BC$155:$CB$1048576,MATCH($A727,'Hoja de Trabajo para listado'!$BC$155:$BC$1048576,0),MATCH((CUADRO!P$4&amp;$E727),'Hoja de Trabajo para listado'!$BC$151:$CB$151,0)),0)+IFERROR(INDEX('Hoja de Trabajo para listado'!$DE$153:$DG$274,MATCH($A727,'Hoja de Trabajo para listado'!$DE$153:$DE$1048576,0),MATCH((CUADRO!P$4&amp;$E727),'Hoja de Trabajo para listado'!$DE$151:$DG$151,0)),0)+IFERROR(INDEX('Hoja de Trabajo para listado'!$CD$155:$DC$1048576,MATCH($A727,'Hoja de Trabajo para listado'!$CD$155:$CD$1048576,0),MATCH((CUADRO!P$4&amp;$E727),'Hoja de Trabajo para listado'!$CD$151:$DC$151,0)),0)</f>
        <v>0</v>
      </c>
      <c r="Q727" s="243">
        <f ca="1">+IFERROR(INDEX('Hoja de Trabajo para listado'!$A$155:$Z$1048576,MATCH($A727,'Hoja de Trabajo para listado'!$A$155:$A$1048576,0),MATCH((CUADRO!Q$4&amp;$E727),'Hoja de Trabajo para listado'!$A$151:$Z$151,0)),0)+IFERROR(INDEX('Hoja de Trabajo para listado'!$AB$155:$BA$1048576,MATCH($A727,'Hoja de Trabajo para listado'!$AB$155:$AB$1048576,0),MATCH((CUADRO!Q$4&amp;$E727),'Hoja de Trabajo para listado'!$AB$151:$BA$151,0)),0)+IFERROR(INDEX('Hoja de Trabajo para listado'!$BC$155:$CB$1048576,MATCH($A727,'Hoja de Trabajo para listado'!$BC$155:$BC$1048576,0),MATCH((CUADRO!Q$4&amp;$E727),'Hoja de Trabajo para listado'!$BC$151:$CB$151,0)),0)+IFERROR(INDEX('Hoja de Trabajo para listado'!$DE$153:$DG$274,MATCH($A727,'Hoja de Trabajo para listado'!$DE$153:$DE$1048576,0),MATCH((CUADRO!Q$4&amp;$E727),'Hoja de Trabajo para listado'!$DE$151:$DG$151,0)),0)+IFERROR(INDEX('Hoja de Trabajo para listado'!$CD$155:$DC$1048576,MATCH($A727,'Hoja de Trabajo para listado'!$CD$155:$CD$1048576,0),MATCH((CUADRO!Q$4&amp;$E727),'Hoja de Trabajo para listado'!$CD$151:$DC$151,0)),0)</f>
        <v>0</v>
      </c>
      <c r="R727" s="243">
        <f t="shared" ca="1" si="29"/>
        <v>0</v>
      </c>
      <c r="S727" s="249"/>
      <c r="T727" s="243">
        <f ca="1">+T728</f>
        <v>0</v>
      </c>
      <c r="U727" s="242">
        <f t="shared" si="30"/>
        <v>1</v>
      </c>
      <c r="V727" s="333" t="str">
        <f>+VLOOKUP(A727,bd_lista!$A$3:$E$592,5,FALSE)</f>
        <v>Gobiernos Autonomos Municipales</v>
      </c>
      <c r="W727" s="387" t="str">
        <f>+V727</f>
        <v>Gobiernos Autonomos Municipales</v>
      </c>
      <c r="X727" s="242">
        <f>+VLOOKUP(A727,[4]Sheet1!$A$13:$D$744,4,FALSE)</f>
        <v>0</v>
      </c>
      <c r="Y727" s="242" t="e">
        <f>+VLOOKUP(X727,bd_lista!$A$3:$C$592,3,FALSE)</f>
        <v>#N/A</v>
      </c>
      <c r="Z727" s="294">
        <f>+X727</f>
        <v>0</v>
      </c>
      <c r="AA727" s="295" t="e">
        <f>+Y727</f>
        <v>#N/A</v>
      </c>
    </row>
    <row r="728" spans="1:27" customFormat="1" ht="15" hidden="1" customHeight="1">
      <c r="A728" s="32">
        <v>1328</v>
      </c>
      <c r="B728" s="393"/>
      <c r="C728" s="247" t="str">
        <f>+VLOOKUP(A728,bd_lista!$A$3:$C$592,3,FALSE)</f>
        <v>Gobierno Autónomo Municipal de Santivañez</v>
      </c>
      <c r="D728" s="390"/>
      <c r="E728" s="244" t="s">
        <v>1305</v>
      </c>
      <c r="F728" s="243">
        <f ca="1">+IFERROR(INDEX('Hoja de Trabajo para listado'!$A$155:$Z$1048576,MATCH($A728,'Hoja de Trabajo para listado'!$A$155:$A$1048576,0),MATCH((CUADRO!F$4&amp;$E728),'Hoja de Trabajo para listado'!$A$151:$Z$151,0)),0)+IFERROR(INDEX('Hoja de Trabajo para listado'!$AB$155:$BA$1048576,MATCH($A728,'Hoja de Trabajo para listado'!$AB$155:$AB$1048576,0),MATCH((CUADRO!F$4&amp;$E728),'Hoja de Trabajo para listado'!$AB$151:$BA$151,0)),0)+IFERROR(INDEX('Hoja de Trabajo para listado'!$BC$155:$CB$1048576,MATCH($A728,'Hoja de Trabajo para listado'!$BC$155:$BC$1048576,0),MATCH((CUADRO!F$4&amp;$E728),'Hoja de Trabajo para listado'!$BC$151:$CB$151,0)),0)+IFERROR(INDEX('Hoja de Trabajo para listado'!$DE$153:$DG$274,MATCH($A728,'Hoja de Trabajo para listado'!$DE$153:$DE$1048576,0),MATCH((CUADRO!F$4&amp;$E728),'Hoja de Trabajo para listado'!$DE$151:$DG$151,0)),0)+IFERROR(INDEX('Hoja de Trabajo para listado'!$CD$155:$DC$1048576,MATCH($A728,'Hoja de Trabajo para listado'!$CD$155:$CD$1048576,0),MATCH((CUADRO!F$4&amp;$E728),'Hoja de Trabajo para listado'!$CD$151:$DC$151,0)),0)</f>
        <v>0</v>
      </c>
      <c r="G728" s="243">
        <f ca="1">+IFERROR(INDEX('Hoja de Trabajo para listado'!$A$155:$Z$1048576,MATCH($A728,'Hoja de Trabajo para listado'!$A$155:$A$1048576,0),MATCH((CUADRO!G$4&amp;$E728),'Hoja de Trabajo para listado'!$A$151:$Z$151,0)),0)+IFERROR(INDEX('Hoja de Trabajo para listado'!$AB$155:$BA$1048576,MATCH($A728,'Hoja de Trabajo para listado'!$AB$155:$AB$1048576,0),MATCH((CUADRO!G$4&amp;$E728),'Hoja de Trabajo para listado'!$AB$151:$BA$151,0)),0)+IFERROR(INDEX('Hoja de Trabajo para listado'!$BC$155:$CB$1048576,MATCH($A728,'Hoja de Trabajo para listado'!$BC$155:$BC$1048576,0),MATCH((CUADRO!G$4&amp;$E728),'Hoja de Trabajo para listado'!$BC$151:$CB$151,0)),0)+IFERROR(INDEX('Hoja de Trabajo para listado'!$DE$153:$DG$274,MATCH($A728,'Hoja de Trabajo para listado'!$DE$153:$DE$1048576,0),MATCH((CUADRO!G$4&amp;$E728),'Hoja de Trabajo para listado'!$DE$151:$DG$151,0)),0)+IFERROR(INDEX('Hoja de Trabajo para listado'!$CD$155:$DC$1048576,MATCH($A728,'Hoja de Trabajo para listado'!$CD$155:$CD$1048576,0),MATCH((CUADRO!G$4&amp;$E728),'Hoja de Trabajo para listado'!$CD$151:$DC$151,0)),0)</f>
        <v>0</v>
      </c>
      <c r="H728" s="243">
        <f ca="1">+IFERROR(INDEX('Hoja de Trabajo para listado'!$A$155:$Z$1048576,MATCH($A728,'Hoja de Trabajo para listado'!$A$155:$A$1048576,0),MATCH((CUADRO!H$4&amp;$E728),'Hoja de Trabajo para listado'!$A$151:$Z$151,0)),0)+IFERROR(INDEX('Hoja de Trabajo para listado'!$AB$155:$BA$1048576,MATCH($A728,'Hoja de Trabajo para listado'!$AB$155:$AB$1048576,0),MATCH((CUADRO!H$4&amp;$E728),'Hoja de Trabajo para listado'!$AB$151:$BA$151,0)),0)+IFERROR(INDEX('Hoja de Trabajo para listado'!$BC$155:$CB$1048576,MATCH($A728,'Hoja de Trabajo para listado'!$BC$155:$BC$1048576,0),MATCH((CUADRO!H$4&amp;$E728),'Hoja de Trabajo para listado'!$BC$151:$CB$151,0)),0)+IFERROR(INDEX('Hoja de Trabajo para listado'!$DE$153:$DG$274,MATCH($A728,'Hoja de Trabajo para listado'!$DE$153:$DE$1048576,0),MATCH((CUADRO!H$4&amp;$E728),'Hoja de Trabajo para listado'!$DE$151:$DG$151,0)),0)+IFERROR(INDEX('Hoja de Trabajo para listado'!$CD$155:$DC$1048576,MATCH($A728,'Hoja de Trabajo para listado'!$CD$155:$CD$1048576,0),MATCH((CUADRO!H$4&amp;$E728),'Hoja de Trabajo para listado'!$CD$151:$DC$151,0)),0)</f>
        <v>0</v>
      </c>
      <c r="I728" s="243">
        <f ca="1">+IFERROR(INDEX('Hoja de Trabajo para listado'!$A$155:$Z$1048576,MATCH($A728,'Hoja de Trabajo para listado'!$A$155:$A$1048576,0),MATCH((CUADRO!I$4&amp;$E728),'Hoja de Trabajo para listado'!$A$151:$Z$151,0)),0)+IFERROR(INDEX('Hoja de Trabajo para listado'!$AB$155:$BA$1048576,MATCH($A728,'Hoja de Trabajo para listado'!$AB$155:$AB$1048576,0),MATCH((CUADRO!I$4&amp;$E728),'Hoja de Trabajo para listado'!$AB$151:$BA$151,0)),0)+IFERROR(INDEX('Hoja de Trabajo para listado'!$BC$155:$CB$1048576,MATCH($A728,'Hoja de Trabajo para listado'!$BC$155:$BC$1048576,0),MATCH((CUADRO!I$4&amp;$E728),'Hoja de Trabajo para listado'!$BC$151:$CB$151,0)),0)+IFERROR(INDEX('Hoja de Trabajo para listado'!$DE$153:$DG$274,MATCH($A728,'Hoja de Trabajo para listado'!$DE$153:$DE$1048576,0),MATCH((CUADRO!I$4&amp;$E728),'Hoja de Trabajo para listado'!$DE$151:$DG$151,0)),0)+IFERROR(INDEX('Hoja de Trabajo para listado'!$CD$155:$DC$1048576,MATCH($A728,'Hoja de Trabajo para listado'!$CD$155:$CD$1048576,0),MATCH((CUADRO!I$4&amp;$E728),'Hoja de Trabajo para listado'!$CD$151:$DC$151,0)),0)</f>
        <v>0</v>
      </c>
      <c r="J728" s="243">
        <f ca="1">+IFERROR(INDEX('Hoja de Trabajo para listado'!$A$155:$Z$1048576,MATCH($A728,'Hoja de Trabajo para listado'!$A$155:$A$1048576,0),MATCH((CUADRO!J$4&amp;$E728),'Hoja de Trabajo para listado'!$A$151:$Z$151,0)),0)+IFERROR(INDEX('Hoja de Trabajo para listado'!$AB$155:$BA$1048576,MATCH($A728,'Hoja de Trabajo para listado'!$AB$155:$AB$1048576,0),MATCH((CUADRO!J$4&amp;$E728),'Hoja de Trabajo para listado'!$AB$151:$BA$151,0)),0)+IFERROR(INDEX('Hoja de Trabajo para listado'!$BC$155:$CB$1048576,MATCH($A728,'Hoja de Trabajo para listado'!$BC$155:$BC$1048576,0),MATCH((CUADRO!J$4&amp;$E728),'Hoja de Trabajo para listado'!$BC$151:$CB$151,0)),0)+IFERROR(INDEX('Hoja de Trabajo para listado'!$DE$153:$DG$274,MATCH($A728,'Hoja de Trabajo para listado'!$DE$153:$DE$1048576,0),MATCH((CUADRO!J$4&amp;$E728),'Hoja de Trabajo para listado'!$DE$151:$DG$151,0)),0)+IFERROR(INDEX('Hoja de Trabajo para listado'!$CD$155:$DC$1048576,MATCH($A728,'Hoja de Trabajo para listado'!$CD$155:$CD$1048576,0),MATCH((CUADRO!J$4&amp;$E728),'Hoja de Trabajo para listado'!$CD$151:$DC$151,0)),0)</f>
        <v>0</v>
      </c>
      <c r="K728" s="243">
        <f ca="1">+IFERROR(INDEX('Hoja de Trabajo para listado'!$A$155:$Z$1048576,MATCH($A728,'Hoja de Trabajo para listado'!$A$155:$A$1048576,0),MATCH((CUADRO!K$4&amp;$E728),'Hoja de Trabajo para listado'!$A$151:$Z$151,0)),0)+IFERROR(INDEX('Hoja de Trabajo para listado'!$AB$155:$BA$1048576,MATCH($A728,'Hoja de Trabajo para listado'!$AB$155:$AB$1048576,0),MATCH((CUADRO!K$4&amp;$E728),'Hoja de Trabajo para listado'!$AB$151:$BA$151,0)),0)+IFERROR(INDEX('Hoja de Trabajo para listado'!$BC$155:$CB$1048576,MATCH($A728,'Hoja de Trabajo para listado'!$BC$155:$BC$1048576,0),MATCH((CUADRO!K$4&amp;$E728),'Hoja de Trabajo para listado'!$BC$151:$CB$151,0)),0)+IFERROR(INDEX('Hoja de Trabajo para listado'!$DE$153:$DG$274,MATCH($A728,'Hoja de Trabajo para listado'!$DE$153:$DE$1048576,0),MATCH((CUADRO!K$4&amp;$E728),'Hoja de Trabajo para listado'!$DE$151:$DG$151,0)),0)+IFERROR(INDEX('Hoja de Trabajo para listado'!$CD$155:$DC$1048576,MATCH($A728,'Hoja de Trabajo para listado'!$CD$155:$CD$1048576,0),MATCH((CUADRO!K$4&amp;$E728),'Hoja de Trabajo para listado'!$CD$151:$DC$151,0)),0)</f>
        <v>0</v>
      </c>
      <c r="L728" s="243">
        <f ca="1">+IFERROR(INDEX('Hoja de Trabajo para listado'!$A$155:$Z$1048576,MATCH($A728,'Hoja de Trabajo para listado'!$A$155:$A$1048576,0),MATCH((CUADRO!L$4&amp;$E728),'Hoja de Trabajo para listado'!$A$151:$Z$151,0)),0)+IFERROR(INDEX('Hoja de Trabajo para listado'!$AB$155:$BA$1048576,MATCH($A728,'Hoja de Trabajo para listado'!$AB$155:$AB$1048576,0),MATCH((CUADRO!L$4&amp;$E728),'Hoja de Trabajo para listado'!$AB$151:$BA$151,0)),0)+IFERROR(INDEX('Hoja de Trabajo para listado'!$BC$155:$CB$1048576,MATCH($A728,'Hoja de Trabajo para listado'!$BC$155:$BC$1048576,0),MATCH((CUADRO!L$4&amp;$E728),'Hoja de Trabajo para listado'!$BC$151:$CB$151,0)),0)+IFERROR(INDEX('Hoja de Trabajo para listado'!$DE$153:$DG$274,MATCH($A728,'Hoja de Trabajo para listado'!$DE$153:$DE$1048576,0),MATCH((CUADRO!L$4&amp;$E728),'Hoja de Trabajo para listado'!$DE$151:$DG$151,0)),0)+IFERROR(INDEX('Hoja de Trabajo para listado'!$CD$155:$DC$1048576,MATCH($A728,'Hoja de Trabajo para listado'!$CD$155:$CD$1048576,0),MATCH((CUADRO!L$4&amp;$E728),'Hoja de Trabajo para listado'!$CD$151:$DC$151,0)),0)</f>
        <v>0</v>
      </c>
      <c r="M728" s="243">
        <f ca="1">+IFERROR(INDEX('Hoja de Trabajo para listado'!$A$155:$Z$1048576,MATCH($A728,'Hoja de Trabajo para listado'!$A$155:$A$1048576,0),MATCH((CUADRO!M$4&amp;$E728),'Hoja de Trabajo para listado'!$A$151:$Z$151,0)),0)+IFERROR(INDEX('Hoja de Trabajo para listado'!$AB$155:$BA$1048576,MATCH($A728,'Hoja de Trabajo para listado'!$AB$155:$AB$1048576,0),MATCH((CUADRO!M$4&amp;$E728),'Hoja de Trabajo para listado'!$AB$151:$BA$151,0)),0)+IFERROR(INDEX('Hoja de Trabajo para listado'!$BC$155:$CB$1048576,MATCH($A728,'Hoja de Trabajo para listado'!$BC$155:$BC$1048576,0),MATCH((CUADRO!M$4&amp;$E728),'Hoja de Trabajo para listado'!$BC$151:$CB$151,0)),0)+IFERROR(INDEX('Hoja de Trabajo para listado'!$DE$153:$DG$274,MATCH($A728,'Hoja de Trabajo para listado'!$DE$153:$DE$1048576,0),MATCH((CUADRO!M$4&amp;$E728),'Hoja de Trabajo para listado'!$DE$151:$DG$151,0)),0)+IFERROR(INDEX('Hoja de Trabajo para listado'!$CD$155:$DC$1048576,MATCH($A728,'Hoja de Trabajo para listado'!$CD$155:$CD$1048576,0),MATCH((CUADRO!M$4&amp;$E728),'Hoja de Trabajo para listado'!$CD$151:$DC$151,0)),0)</f>
        <v>0</v>
      </c>
      <c r="N728" s="243">
        <f ca="1">+IFERROR(INDEX('Hoja de Trabajo para listado'!$A$155:$Z$1048576,MATCH($A728,'Hoja de Trabajo para listado'!$A$155:$A$1048576,0),MATCH((CUADRO!N$4&amp;$E728),'Hoja de Trabajo para listado'!$A$151:$Z$151,0)),0)+IFERROR(INDEX('Hoja de Trabajo para listado'!$AB$155:$BA$1048576,MATCH($A728,'Hoja de Trabajo para listado'!$AB$155:$AB$1048576,0),MATCH((CUADRO!N$4&amp;$E728),'Hoja de Trabajo para listado'!$AB$151:$BA$151,0)),0)+IFERROR(INDEX('Hoja de Trabajo para listado'!$BC$155:$CB$1048576,MATCH($A728,'Hoja de Trabajo para listado'!$BC$155:$BC$1048576,0),MATCH((CUADRO!N$4&amp;$E728),'Hoja de Trabajo para listado'!$BC$151:$CB$151,0)),0)+IFERROR(INDEX('Hoja de Trabajo para listado'!$DE$153:$DG$274,MATCH($A728,'Hoja de Trabajo para listado'!$DE$153:$DE$1048576,0),MATCH((CUADRO!N$4&amp;$E728),'Hoja de Trabajo para listado'!$DE$151:$DG$151,0)),0)+IFERROR(INDEX('Hoja de Trabajo para listado'!$CD$155:$DC$1048576,MATCH($A728,'Hoja de Trabajo para listado'!$CD$155:$CD$1048576,0),MATCH((CUADRO!N$4&amp;$E728),'Hoja de Trabajo para listado'!$CD$151:$DC$151,0)),0)</f>
        <v>0</v>
      </c>
      <c r="O728" s="243">
        <f ca="1">+IFERROR(INDEX('Hoja de Trabajo para listado'!$A$155:$Z$1048576,MATCH($A728,'Hoja de Trabajo para listado'!$A$155:$A$1048576,0),MATCH((CUADRO!O$4&amp;$E728),'Hoja de Trabajo para listado'!$A$151:$Z$151,0)),0)+IFERROR(INDEX('Hoja de Trabajo para listado'!$AB$155:$BA$1048576,MATCH($A728,'Hoja de Trabajo para listado'!$AB$155:$AB$1048576,0),MATCH((CUADRO!O$4&amp;$E728),'Hoja de Trabajo para listado'!$AB$151:$BA$151,0)),0)+IFERROR(INDEX('Hoja de Trabajo para listado'!$BC$155:$CB$1048576,MATCH($A728,'Hoja de Trabajo para listado'!$BC$155:$BC$1048576,0),MATCH((CUADRO!O$4&amp;$E728),'Hoja de Trabajo para listado'!$BC$151:$CB$151,0)),0)+IFERROR(INDEX('Hoja de Trabajo para listado'!$DE$153:$DG$274,MATCH($A728,'Hoja de Trabajo para listado'!$DE$153:$DE$1048576,0),MATCH((CUADRO!O$4&amp;$E728),'Hoja de Trabajo para listado'!$DE$151:$DG$151,0)),0)+IFERROR(INDEX('Hoja de Trabajo para listado'!$CD$155:$DC$1048576,MATCH($A728,'Hoja de Trabajo para listado'!$CD$155:$CD$1048576,0),MATCH((CUADRO!O$4&amp;$E728),'Hoja de Trabajo para listado'!$CD$151:$DC$151,0)),0)</f>
        <v>0</v>
      </c>
      <c r="P728" s="243">
        <f ca="1">+IFERROR(INDEX('Hoja de Trabajo para listado'!$A$155:$Z$1048576,MATCH($A728,'Hoja de Trabajo para listado'!$A$155:$A$1048576,0),MATCH((CUADRO!P$4&amp;$E728),'Hoja de Trabajo para listado'!$A$151:$Z$151,0)),0)+IFERROR(INDEX('Hoja de Trabajo para listado'!$AB$155:$BA$1048576,MATCH($A728,'Hoja de Trabajo para listado'!$AB$155:$AB$1048576,0),MATCH((CUADRO!P$4&amp;$E728),'Hoja de Trabajo para listado'!$AB$151:$BA$151,0)),0)+IFERROR(INDEX('Hoja de Trabajo para listado'!$BC$155:$CB$1048576,MATCH($A728,'Hoja de Trabajo para listado'!$BC$155:$BC$1048576,0),MATCH((CUADRO!P$4&amp;$E728),'Hoja de Trabajo para listado'!$BC$151:$CB$151,0)),0)+IFERROR(INDEX('Hoja de Trabajo para listado'!$DE$153:$DG$274,MATCH($A728,'Hoja de Trabajo para listado'!$DE$153:$DE$1048576,0),MATCH((CUADRO!P$4&amp;$E728),'Hoja de Trabajo para listado'!$DE$151:$DG$151,0)),0)+IFERROR(INDEX('Hoja de Trabajo para listado'!$CD$155:$DC$1048576,MATCH($A728,'Hoja de Trabajo para listado'!$CD$155:$CD$1048576,0),MATCH((CUADRO!P$4&amp;$E728),'Hoja de Trabajo para listado'!$CD$151:$DC$151,0)),0)</f>
        <v>0</v>
      </c>
      <c r="Q728" s="243">
        <f ca="1">+IFERROR(INDEX('Hoja de Trabajo para listado'!$A$155:$Z$1048576,MATCH($A728,'Hoja de Trabajo para listado'!$A$155:$A$1048576,0),MATCH((CUADRO!Q$4&amp;$E728),'Hoja de Trabajo para listado'!$A$151:$Z$151,0)),0)+IFERROR(INDEX('Hoja de Trabajo para listado'!$AB$155:$BA$1048576,MATCH($A728,'Hoja de Trabajo para listado'!$AB$155:$AB$1048576,0),MATCH((CUADRO!Q$4&amp;$E728),'Hoja de Trabajo para listado'!$AB$151:$BA$151,0)),0)+IFERROR(INDEX('Hoja de Trabajo para listado'!$BC$155:$CB$1048576,MATCH($A728,'Hoja de Trabajo para listado'!$BC$155:$BC$1048576,0),MATCH((CUADRO!Q$4&amp;$E728),'Hoja de Trabajo para listado'!$BC$151:$CB$151,0)),0)+IFERROR(INDEX('Hoja de Trabajo para listado'!$DE$153:$DG$274,MATCH($A728,'Hoja de Trabajo para listado'!$DE$153:$DE$1048576,0),MATCH((CUADRO!Q$4&amp;$E728),'Hoja de Trabajo para listado'!$DE$151:$DG$151,0)),0)+IFERROR(INDEX('Hoja de Trabajo para listado'!$CD$155:$DC$1048576,MATCH($A728,'Hoja de Trabajo para listado'!$CD$155:$CD$1048576,0),MATCH((CUADRO!Q$4&amp;$E728),'Hoja de Trabajo para listado'!$CD$151:$DC$151,0)),0)</f>
        <v>0</v>
      </c>
      <c r="R728" s="243">
        <f t="shared" ca="1" si="29"/>
        <v>0</v>
      </c>
      <c r="S728" s="249">
        <f ca="1">+R727+R728</f>
        <v>0</v>
      </c>
      <c r="T728" s="243">
        <f ca="1">+S728</f>
        <v>0</v>
      </c>
      <c r="U728" s="242">
        <f t="shared" si="30"/>
        <v>2</v>
      </c>
      <c r="V728" s="333" t="str">
        <f>+VLOOKUP(A728,bd_lista!$A$3:$E$592,5,FALSE)</f>
        <v>Gobiernos Autonomos Municipales</v>
      </c>
      <c r="W728" s="388"/>
      <c r="X728" s="242">
        <f>+VLOOKUP(A728,[4]Sheet1!$A$13:$D$744,4,FALSE)</f>
        <v>0</v>
      </c>
      <c r="Y728" s="242" t="e">
        <f>+VLOOKUP(X728,bd_lista!$A$3:$C$592,3,FALSE)</f>
        <v>#N/A</v>
      </c>
      <c r="Z728" s="292"/>
      <c r="AA728" s="293"/>
    </row>
    <row r="729" spans="1:27" customFormat="1" ht="15" hidden="1" customHeight="1">
      <c r="A729" s="32">
        <v>1329</v>
      </c>
      <c r="B729" s="392">
        <f>+A729</f>
        <v>1329</v>
      </c>
      <c r="C729" s="247" t="str">
        <f>+VLOOKUP(A729,bd_lista!$A$3:$C$592,3,FALSE)</f>
        <v>Gobierno Autónomo Municipal de Sicaya</v>
      </c>
      <c r="D729" s="389" t="str">
        <f>+C729</f>
        <v>Gobierno Autónomo Municipal de Sicaya</v>
      </c>
      <c r="E729" s="242" t="s">
        <v>1304</v>
      </c>
      <c r="F729" s="243">
        <f ca="1">+IFERROR(INDEX('Hoja de Trabajo para listado'!$A$155:$Z$1048576,MATCH($A729,'Hoja de Trabajo para listado'!$A$155:$A$1048576,0),MATCH((CUADRO!F$4&amp;$E729),'Hoja de Trabajo para listado'!$A$151:$Z$151,0)),0)+IFERROR(INDEX('Hoja de Trabajo para listado'!$AB$155:$BA$1048576,MATCH($A729,'Hoja de Trabajo para listado'!$AB$155:$AB$1048576,0),MATCH((CUADRO!F$4&amp;$E729),'Hoja de Trabajo para listado'!$AB$151:$BA$151,0)),0)+IFERROR(INDEX('Hoja de Trabajo para listado'!$BC$155:$CB$1048576,MATCH($A729,'Hoja de Trabajo para listado'!$BC$155:$BC$1048576,0),MATCH((CUADRO!F$4&amp;$E729),'Hoja de Trabajo para listado'!$BC$151:$CB$151,0)),0)+IFERROR(INDEX('Hoja de Trabajo para listado'!$DE$153:$DG$274,MATCH($A729,'Hoja de Trabajo para listado'!$DE$153:$DE$1048576,0),MATCH((CUADRO!F$4&amp;$E729),'Hoja de Trabajo para listado'!$DE$151:$DG$151,0)),0)+IFERROR(INDEX('Hoja de Trabajo para listado'!$CD$155:$DC$1048576,MATCH($A729,'Hoja de Trabajo para listado'!$CD$155:$CD$1048576,0),MATCH((CUADRO!F$4&amp;$E729),'Hoja de Trabajo para listado'!$CD$151:$DC$151,0)),0)</f>
        <v>0</v>
      </c>
      <c r="G729" s="243">
        <f ca="1">+IFERROR(INDEX('Hoja de Trabajo para listado'!$A$155:$Z$1048576,MATCH($A729,'Hoja de Trabajo para listado'!$A$155:$A$1048576,0),MATCH((CUADRO!G$4&amp;$E729),'Hoja de Trabajo para listado'!$A$151:$Z$151,0)),0)+IFERROR(INDEX('Hoja de Trabajo para listado'!$AB$155:$BA$1048576,MATCH($A729,'Hoja de Trabajo para listado'!$AB$155:$AB$1048576,0),MATCH((CUADRO!G$4&amp;$E729),'Hoja de Trabajo para listado'!$AB$151:$BA$151,0)),0)+IFERROR(INDEX('Hoja de Trabajo para listado'!$BC$155:$CB$1048576,MATCH($A729,'Hoja de Trabajo para listado'!$BC$155:$BC$1048576,0),MATCH((CUADRO!G$4&amp;$E729),'Hoja de Trabajo para listado'!$BC$151:$CB$151,0)),0)+IFERROR(INDEX('Hoja de Trabajo para listado'!$DE$153:$DG$274,MATCH($A729,'Hoja de Trabajo para listado'!$DE$153:$DE$1048576,0),MATCH((CUADRO!G$4&amp;$E729),'Hoja de Trabajo para listado'!$DE$151:$DG$151,0)),0)+IFERROR(INDEX('Hoja de Trabajo para listado'!$CD$155:$DC$1048576,MATCH($A729,'Hoja de Trabajo para listado'!$CD$155:$CD$1048576,0),MATCH((CUADRO!G$4&amp;$E729),'Hoja de Trabajo para listado'!$CD$151:$DC$151,0)),0)</f>
        <v>0</v>
      </c>
      <c r="H729" s="243">
        <f ca="1">+IFERROR(INDEX('Hoja de Trabajo para listado'!$A$155:$Z$1048576,MATCH($A729,'Hoja de Trabajo para listado'!$A$155:$A$1048576,0),MATCH((CUADRO!H$4&amp;$E729),'Hoja de Trabajo para listado'!$A$151:$Z$151,0)),0)+IFERROR(INDEX('Hoja de Trabajo para listado'!$AB$155:$BA$1048576,MATCH($A729,'Hoja de Trabajo para listado'!$AB$155:$AB$1048576,0),MATCH((CUADRO!H$4&amp;$E729),'Hoja de Trabajo para listado'!$AB$151:$BA$151,0)),0)+IFERROR(INDEX('Hoja de Trabajo para listado'!$BC$155:$CB$1048576,MATCH($A729,'Hoja de Trabajo para listado'!$BC$155:$BC$1048576,0),MATCH((CUADRO!H$4&amp;$E729),'Hoja de Trabajo para listado'!$BC$151:$CB$151,0)),0)+IFERROR(INDEX('Hoja de Trabajo para listado'!$DE$153:$DG$274,MATCH($A729,'Hoja de Trabajo para listado'!$DE$153:$DE$1048576,0),MATCH((CUADRO!H$4&amp;$E729),'Hoja de Trabajo para listado'!$DE$151:$DG$151,0)),0)+IFERROR(INDEX('Hoja de Trabajo para listado'!$CD$155:$DC$1048576,MATCH($A729,'Hoja de Trabajo para listado'!$CD$155:$CD$1048576,0),MATCH((CUADRO!H$4&amp;$E729),'Hoja de Trabajo para listado'!$CD$151:$DC$151,0)),0)</f>
        <v>0</v>
      </c>
      <c r="I729" s="243">
        <f ca="1">+IFERROR(INDEX('Hoja de Trabajo para listado'!$A$155:$Z$1048576,MATCH($A729,'Hoja de Trabajo para listado'!$A$155:$A$1048576,0),MATCH((CUADRO!I$4&amp;$E729),'Hoja de Trabajo para listado'!$A$151:$Z$151,0)),0)+IFERROR(INDEX('Hoja de Trabajo para listado'!$AB$155:$BA$1048576,MATCH($A729,'Hoja de Trabajo para listado'!$AB$155:$AB$1048576,0),MATCH((CUADRO!I$4&amp;$E729),'Hoja de Trabajo para listado'!$AB$151:$BA$151,0)),0)+IFERROR(INDEX('Hoja de Trabajo para listado'!$BC$155:$CB$1048576,MATCH($A729,'Hoja de Trabajo para listado'!$BC$155:$BC$1048576,0),MATCH((CUADRO!I$4&amp;$E729),'Hoja de Trabajo para listado'!$BC$151:$CB$151,0)),0)+IFERROR(INDEX('Hoja de Trabajo para listado'!$DE$153:$DG$274,MATCH($A729,'Hoja de Trabajo para listado'!$DE$153:$DE$1048576,0),MATCH((CUADRO!I$4&amp;$E729),'Hoja de Trabajo para listado'!$DE$151:$DG$151,0)),0)+IFERROR(INDEX('Hoja de Trabajo para listado'!$CD$155:$DC$1048576,MATCH($A729,'Hoja de Trabajo para listado'!$CD$155:$CD$1048576,0),MATCH((CUADRO!I$4&amp;$E729),'Hoja de Trabajo para listado'!$CD$151:$DC$151,0)),0)</f>
        <v>0</v>
      </c>
      <c r="J729" s="243">
        <f ca="1">+IFERROR(INDEX('Hoja de Trabajo para listado'!$A$155:$Z$1048576,MATCH($A729,'Hoja de Trabajo para listado'!$A$155:$A$1048576,0),MATCH((CUADRO!J$4&amp;$E729),'Hoja de Trabajo para listado'!$A$151:$Z$151,0)),0)+IFERROR(INDEX('Hoja de Trabajo para listado'!$AB$155:$BA$1048576,MATCH($A729,'Hoja de Trabajo para listado'!$AB$155:$AB$1048576,0),MATCH((CUADRO!J$4&amp;$E729),'Hoja de Trabajo para listado'!$AB$151:$BA$151,0)),0)+IFERROR(INDEX('Hoja de Trabajo para listado'!$BC$155:$CB$1048576,MATCH($A729,'Hoja de Trabajo para listado'!$BC$155:$BC$1048576,0),MATCH((CUADRO!J$4&amp;$E729),'Hoja de Trabajo para listado'!$BC$151:$CB$151,0)),0)+IFERROR(INDEX('Hoja de Trabajo para listado'!$DE$153:$DG$274,MATCH($A729,'Hoja de Trabajo para listado'!$DE$153:$DE$1048576,0),MATCH((CUADRO!J$4&amp;$E729),'Hoja de Trabajo para listado'!$DE$151:$DG$151,0)),0)+IFERROR(INDEX('Hoja de Trabajo para listado'!$CD$155:$DC$1048576,MATCH($A729,'Hoja de Trabajo para listado'!$CD$155:$CD$1048576,0),MATCH((CUADRO!J$4&amp;$E729),'Hoja de Trabajo para listado'!$CD$151:$DC$151,0)),0)</f>
        <v>0</v>
      </c>
      <c r="K729" s="243">
        <f ca="1">+IFERROR(INDEX('Hoja de Trabajo para listado'!$A$155:$Z$1048576,MATCH($A729,'Hoja de Trabajo para listado'!$A$155:$A$1048576,0),MATCH((CUADRO!K$4&amp;$E729),'Hoja de Trabajo para listado'!$A$151:$Z$151,0)),0)+IFERROR(INDEX('Hoja de Trabajo para listado'!$AB$155:$BA$1048576,MATCH($A729,'Hoja de Trabajo para listado'!$AB$155:$AB$1048576,0),MATCH((CUADRO!K$4&amp;$E729),'Hoja de Trabajo para listado'!$AB$151:$BA$151,0)),0)+IFERROR(INDEX('Hoja de Trabajo para listado'!$BC$155:$CB$1048576,MATCH($A729,'Hoja de Trabajo para listado'!$BC$155:$BC$1048576,0),MATCH((CUADRO!K$4&amp;$E729),'Hoja de Trabajo para listado'!$BC$151:$CB$151,0)),0)+IFERROR(INDEX('Hoja de Trabajo para listado'!$DE$153:$DG$274,MATCH($A729,'Hoja de Trabajo para listado'!$DE$153:$DE$1048576,0),MATCH((CUADRO!K$4&amp;$E729),'Hoja de Trabajo para listado'!$DE$151:$DG$151,0)),0)+IFERROR(INDEX('Hoja de Trabajo para listado'!$CD$155:$DC$1048576,MATCH($A729,'Hoja de Trabajo para listado'!$CD$155:$CD$1048576,0),MATCH((CUADRO!K$4&amp;$E729),'Hoja de Trabajo para listado'!$CD$151:$DC$151,0)),0)</f>
        <v>0</v>
      </c>
      <c r="L729" s="243">
        <f ca="1">+IFERROR(INDEX('Hoja de Trabajo para listado'!$A$155:$Z$1048576,MATCH($A729,'Hoja de Trabajo para listado'!$A$155:$A$1048576,0),MATCH((CUADRO!L$4&amp;$E729),'Hoja de Trabajo para listado'!$A$151:$Z$151,0)),0)+IFERROR(INDEX('Hoja de Trabajo para listado'!$AB$155:$BA$1048576,MATCH($A729,'Hoja de Trabajo para listado'!$AB$155:$AB$1048576,0),MATCH((CUADRO!L$4&amp;$E729),'Hoja de Trabajo para listado'!$AB$151:$BA$151,0)),0)+IFERROR(INDEX('Hoja de Trabajo para listado'!$BC$155:$CB$1048576,MATCH($A729,'Hoja de Trabajo para listado'!$BC$155:$BC$1048576,0),MATCH((CUADRO!L$4&amp;$E729),'Hoja de Trabajo para listado'!$BC$151:$CB$151,0)),0)+IFERROR(INDEX('Hoja de Trabajo para listado'!$DE$153:$DG$274,MATCH($A729,'Hoja de Trabajo para listado'!$DE$153:$DE$1048576,0),MATCH((CUADRO!L$4&amp;$E729),'Hoja de Trabajo para listado'!$DE$151:$DG$151,0)),0)+IFERROR(INDEX('Hoja de Trabajo para listado'!$CD$155:$DC$1048576,MATCH($A729,'Hoja de Trabajo para listado'!$CD$155:$CD$1048576,0),MATCH((CUADRO!L$4&amp;$E729),'Hoja de Trabajo para listado'!$CD$151:$DC$151,0)),0)</f>
        <v>0</v>
      </c>
      <c r="M729" s="243">
        <f ca="1">+IFERROR(INDEX('Hoja de Trabajo para listado'!$A$155:$Z$1048576,MATCH($A729,'Hoja de Trabajo para listado'!$A$155:$A$1048576,0),MATCH((CUADRO!M$4&amp;$E729),'Hoja de Trabajo para listado'!$A$151:$Z$151,0)),0)+IFERROR(INDEX('Hoja de Trabajo para listado'!$AB$155:$BA$1048576,MATCH($A729,'Hoja de Trabajo para listado'!$AB$155:$AB$1048576,0),MATCH((CUADRO!M$4&amp;$E729),'Hoja de Trabajo para listado'!$AB$151:$BA$151,0)),0)+IFERROR(INDEX('Hoja de Trabajo para listado'!$BC$155:$CB$1048576,MATCH($A729,'Hoja de Trabajo para listado'!$BC$155:$BC$1048576,0),MATCH((CUADRO!M$4&amp;$E729),'Hoja de Trabajo para listado'!$BC$151:$CB$151,0)),0)+IFERROR(INDEX('Hoja de Trabajo para listado'!$DE$153:$DG$274,MATCH($A729,'Hoja de Trabajo para listado'!$DE$153:$DE$1048576,0),MATCH((CUADRO!M$4&amp;$E729),'Hoja de Trabajo para listado'!$DE$151:$DG$151,0)),0)+IFERROR(INDEX('Hoja de Trabajo para listado'!$CD$155:$DC$1048576,MATCH($A729,'Hoja de Trabajo para listado'!$CD$155:$CD$1048576,0),MATCH((CUADRO!M$4&amp;$E729),'Hoja de Trabajo para listado'!$CD$151:$DC$151,0)),0)</f>
        <v>0</v>
      </c>
      <c r="N729" s="243">
        <f ca="1">+IFERROR(INDEX('Hoja de Trabajo para listado'!$A$155:$Z$1048576,MATCH($A729,'Hoja de Trabajo para listado'!$A$155:$A$1048576,0),MATCH((CUADRO!N$4&amp;$E729),'Hoja de Trabajo para listado'!$A$151:$Z$151,0)),0)+IFERROR(INDEX('Hoja de Trabajo para listado'!$AB$155:$BA$1048576,MATCH($A729,'Hoja de Trabajo para listado'!$AB$155:$AB$1048576,0),MATCH((CUADRO!N$4&amp;$E729),'Hoja de Trabajo para listado'!$AB$151:$BA$151,0)),0)+IFERROR(INDEX('Hoja de Trabajo para listado'!$BC$155:$CB$1048576,MATCH($A729,'Hoja de Trabajo para listado'!$BC$155:$BC$1048576,0),MATCH((CUADRO!N$4&amp;$E729),'Hoja de Trabajo para listado'!$BC$151:$CB$151,0)),0)+IFERROR(INDEX('Hoja de Trabajo para listado'!$DE$153:$DG$274,MATCH($A729,'Hoja de Trabajo para listado'!$DE$153:$DE$1048576,0),MATCH((CUADRO!N$4&amp;$E729),'Hoja de Trabajo para listado'!$DE$151:$DG$151,0)),0)+IFERROR(INDEX('Hoja de Trabajo para listado'!$CD$155:$DC$1048576,MATCH($A729,'Hoja de Trabajo para listado'!$CD$155:$CD$1048576,0),MATCH((CUADRO!N$4&amp;$E729),'Hoja de Trabajo para listado'!$CD$151:$DC$151,0)),0)</f>
        <v>0</v>
      </c>
      <c r="O729" s="243">
        <f ca="1">+IFERROR(INDEX('Hoja de Trabajo para listado'!$A$155:$Z$1048576,MATCH($A729,'Hoja de Trabajo para listado'!$A$155:$A$1048576,0),MATCH((CUADRO!O$4&amp;$E729),'Hoja de Trabajo para listado'!$A$151:$Z$151,0)),0)+IFERROR(INDEX('Hoja de Trabajo para listado'!$AB$155:$BA$1048576,MATCH($A729,'Hoja de Trabajo para listado'!$AB$155:$AB$1048576,0),MATCH((CUADRO!O$4&amp;$E729),'Hoja de Trabajo para listado'!$AB$151:$BA$151,0)),0)+IFERROR(INDEX('Hoja de Trabajo para listado'!$BC$155:$CB$1048576,MATCH($A729,'Hoja de Trabajo para listado'!$BC$155:$BC$1048576,0),MATCH((CUADRO!O$4&amp;$E729),'Hoja de Trabajo para listado'!$BC$151:$CB$151,0)),0)+IFERROR(INDEX('Hoja de Trabajo para listado'!$DE$153:$DG$274,MATCH($A729,'Hoja de Trabajo para listado'!$DE$153:$DE$1048576,0),MATCH((CUADRO!O$4&amp;$E729),'Hoja de Trabajo para listado'!$DE$151:$DG$151,0)),0)+IFERROR(INDEX('Hoja de Trabajo para listado'!$CD$155:$DC$1048576,MATCH($A729,'Hoja de Trabajo para listado'!$CD$155:$CD$1048576,0),MATCH((CUADRO!O$4&amp;$E729),'Hoja de Trabajo para listado'!$CD$151:$DC$151,0)),0)</f>
        <v>0</v>
      </c>
      <c r="P729" s="243">
        <f ca="1">+IFERROR(INDEX('Hoja de Trabajo para listado'!$A$155:$Z$1048576,MATCH($A729,'Hoja de Trabajo para listado'!$A$155:$A$1048576,0),MATCH((CUADRO!P$4&amp;$E729),'Hoja de Trabajo para listado'!$A$151:$Z$151,0)),0)+IFERROR(INDEX('Hoja de Trabajo para listado'!$AB$155:$BA$1048576,MATCH($A729,'Hoja de Trabajo para listado'!$AB$155:$AB$1048576,0),MATCH((CUADRO!P$4&amp;$E729),'Hoja de Trabajo para listado'!$AB$151:$BA$151,0)),0)+IFERROR(INDEX('Hoja de Trabajo para listado'!$BC$155:$CB$1048576,MATCH($A729,'Hoja de Trabajo para listado'!$BC$155:$BC$1048576,0),MATCH((CUADRO!P$4&amp;$E729),'Hoja de Trabajo para listado'!$BC$151:$CB$151,0)),0)+IFERROR(INDEX('Hoja de Trabajo para listado'!$DE$153:$DG$274,MATCH($A729,'Hoja de Trabajo para listado'!$DE$153:$DE$1048576,0),MATCH((CUADRO!P$4&amp;$E729),'Hoja de Trabajo para listado'!$DE$151:$DG$151,0)),0)+IFERROR(INDEX('Hoja de Trabajo para listado'!$CD$155:$DC$1048576,MATCH($A729,'Hoja de Trabajo para listado'!$CD$155:$CD$1048576,0),MATCH((CUADRO!P$4&amp;$E729),'Hoja de Trabajo para listado'!$CD$151:$DC$151,0)),0)</f>
        <v>0</v>
      </c>
      <c r="Q729" s="243">
        <f ca="1">+IFERROR(INDEX('Hoja de Trabajo para listado'!$A$155:$Z$1048576,MATCH($A729,'Hoja de Trabajo para listado'!$A$155:$A$1048576,0),MATCH((CUADRO!Q$4&amp;$E729),'Hoja de Trabajo para listado'!$A$151:$Z$151,0)),0)+IFERROR(INDEX('Hoja de Trabajo para listado'!$AB$155:$BA$1048576,MATCH($A729,'Hoja de Trabajo para listado'!$AB$155:$AB$1048576,0),MATCH((CUADRO!Q$4&amp;$E729),'Hoja de Trabajo para listado'!$AB$151:$BA$151,0)),0)+IFERROR(INDEX('Hoja de Trabajo para listado'!$BC$155:$CB$1048576,MATCH($A729,'Hoja de Trabajo para listado'!$BC$155:$BC$1048576,0),MATCH((CUADRO!Q$4&amp;$E729),'Hoja de Trabajo para listado'!$BC$151:$CB$151,0)),0)+IFERROR(INDEX('Hoja de Trabajo para listado'!$DE$153:$DG$274,MATCH($A729,'Hoja de Trabajo para listado'!$DE$153:$DE$1048576,0),MATCH((CUADRO!Q$4&amp;$E729),'Hoja de Trabajo para listado'!$DE$151:$DG$151,0)),0)+IFERROR(INDEX('Hoja de Trabajo para listado'!$CD$155:$DC$1048576,MATCH($A729,'Hoja de Trabajo para listado'!$CD$155:$CD$1048576,0),MATCH((CUADRO!Q$4&amp;$E729),'Hoja de Trabajo para listado'!$CD$151:$DC$151,0)),0)</f>
        <v>0</v>
      </c>
      <c r="R729" s="243">
        <f t="shared" ca="1" si="29"/>
        <v>0</v>
      </c>
      <c r="S729" s="249"/>
      <c r="T729" s="243">
        <f ca="1">+T730</f>
        <v>0</v>
      </c>
      <c r="U729" s="242">
        <f t="shared" si="30"/>
        <v>1</v>
      </c>
      <c r="V729" s="333" t="str">
        <f>+VLOOKUP(A729,bd_lista!$A$3:$E$592,5,FALSE)</f>
        <v>Gobiernos Autonomos Municipales</v>
      </c>
      <c r="W729" s="387" t="str">
        <f>+V729</f>
        <v>Gobiernos Autonomos Municipales</v>
      </c>
      <c r="X729" s="242">
        <f>+VLOOKUP(A729,[4]Sheet1!$A$13:$D$744,4,FALSE)</f>
        <v>0</v>
      </c>
      <c r="Y729" s="242" t="e">
        <f>+VLOOKUP(X729,bd_lista!$A$3:$C$592,3,FALSE)</f>
        <v>#N/A</v>
      </c>
      <c r="Z729" s="294">
        <f>+X729</f>
        <v>0</v>
      </c>
      <c r="AA729" s="295" t="e">
        <f>+Y729</f>
        <v>#N/A</v>
      </c>
    </row>
    <row r="730" spans="1:27" customFormat="1" ht="15" hidden="1" customHeight="1">
      <c r="A730" s="32">
        <v>1329</v>
      </c>
      <c r="B730" s="393"/>
      <c r="C730" s="247" t="str">
        <f>+VLOOKUP(A730,bd_lista!$A$3:$C$592,3,FALSE)</f>
        <v>Gobierno Autónomo Municipal de Sicaya</v>
      </c>
      <c r="D730" s="390"/>
      <c r="E730" s="244" t="s">
        <v>1305</v>
      </c>
      <c r="F730" s="243">
        <f ca="1">+IFERROR(INDEX('Hoja de Trabajo para listado'!$A$155:$Z$1048576,MATCH($A730,'Hoja de Trabajo para listado'!$A$155:$A$1048576,0),MATCH((CUADRO!F$4&amp;$E730),'Hoja de Trabajo para listado'!$A$151:$Z$151,0)),0)+IFERROR(INDEX('Hoja de Trabajo para listado'!$AB$155:$BA$1048576,MATCH($A730,'Hoja de Trabajo para listado'!$AB$155:$AB$1048576,0),MATCH((CUADRO!F$4&amp;$E730),'Hoja de Trabajo para listado'!$AB$151:$BA$151,0)),0)+IFERROR(INDEX('Hoja de Trabajo para listado'!$BC$155:$CB$1048576,MATCH($A730,'Hoja de Trabajo para listado'!$BC$155:$BC$1048576,0),MATCH((CUADRO!F$4&amp;$E730),'Hoja de Trabajo para listado'!$BC$151:$CB$151,0)),0)+IFERROR(INDEX('Hoja de Trabajo para listado'!$DE$153:$DG$274,MATCH($A730,'Hoja de Trabajo para listado'!$DE$153:$DE$1048576,0),MATCH((CUADRO!F$4&amp;$E730),'Hoja de Trabajo para listado'!$DE$151:$DG$151,0)),0)+IFERROR(INDEX('Hoja de Trabajo para listado'!$CD$155:$DC$1048576,MATCH($A730,'Hoja de Trabajo para listado'!$CD$155:$CD$1048576,0),MATCH((CUADRO!F$4&amp;$E730),'Hoja de Trabajo para listado'!$CD$151:$DC$151,0)),0)</f>
        <v>0</v>
      </c>
      <c r="G730" s="243">
        <f ca="1">+IFERROR(INDEX('Hoja de Trabajo para listado'!$A$155:$Z$1048576,MATCH($A730,'Hoja de Trabajo para listado'!$A$155:$A$1048576,0),MATCH((CUADRO!G$4&amp;$E730),'Hoja de Trabajo para listado'!$A$151:$Z$151,0)),0)+IFERROR(INDEX('Hoja de Trabajo para listado'!$AB$155:$BA$1048576,MATCH($A730,'Hoja de Trabajo para listado'!$AB$155:$AB$1048576,0),MATCH((CUADRO!G$4&amp;$E730),'Hoja de Trabajo para listado'!$AB$151:$BA$151,0)),0)+IFERROR(INDEX('Hoja de Trabajo para listado'!$BC$155:$CB$1048576,MATCH($A730,'Hoja de Trabajo para listado'!$BC$155:$BC$1048576,0),MATCH((CUADRO!G$4&amp;$E730),'Hoja de Trabajo para listado'!$BC$151:$CB$151,0)),0)+IFERROR(INDEX('Hoja de Trabajo para listado'!$DE$153:$DG$274,MATCH($A730,'Hoja de Trabajo para listado'!$DE$153:$DE$1048576,0),MATCH((CUADRO!G$4&amp;$E730),'Hoja de Trabajo para listado'!$DE$151:$DG$151,0)),0)+IFERROR(INDEX('Hoja de Trabajo para listado'!$CD$155:$DC$1048576,MATCH($A730,'Hoja de Trabajo para listado'!$CD$155:$CD$1048576,0),MATCH((CUADRO!G$4&amp;$E730),'Hoja de Trabajo para listado'!$CD$151:$DC$151,0)),0)</f>
        <v>0</v>
      </c>
      <c r="H730" s="243">
        <f ca="1">+IFERROR(INDEX('Hoja de Trabajo para listado'!$A$155:$Z$1048576,MATCH($A730,'Hoja de Trabajo para listado'!$A$155:$A$1048576,0),MATCH((CUADRO!H$4&amp;$E730),'Hoja de Trabajo para listado'!$A$151:$Z$151,0)),0)+IFERROR(INDEX('Hoja de Trabajo para listado'!$AB$155:$BA$1048576,MATCH($A730,'Hoja de Trabajo para listado'!$AB$155:$AB$1048576,0),MATCH((CUADRO!H$4&amp;$E730),'Hoja de Trabajo para listado'!$AB$151:$BA$151,0)),0)+IFERROR(INDEX('Hoja de Trabajo para listado'!$BC$155:$CB$1048576,MATCH($A730,'Hoja de Trabajo para listado'!$BC$155:$BC$1048576,0),MATCH((CUADRO!H$4&amp;$E730),'Hoja de Trabajo para listado'!$BC$151:$CB$151,0)),0)+IFERROR(INDEX('Hoja de Trabajo para listado'!$DE$153:$DG$274,MATCH($A730,'Hoja de Trabajo para listado'!$DE$153:$DE$1048576,0),MATCH((CUADRO!H$4&amp;$E730),'Hoja de Trabajo para listado'!$DE$151:$DG$151,0)),0)+IFERROR(INDEX('Hoja de Trabajo para listado'!$CD$155:$DC$1048576,MATCH($A730,'Hoja de Trabajo para listado'!$CD$155:$CD$1048576,0),MATCH((CUADRO!H$4&amp;$E730),'Hoja de Trabajo para listado'!$CD$151:$DC$151,0)),0)</f>
        <v>0</v>
      </c>
      <c r="I730" s="243">
        <f ca="1">+IFERROR(INDEX('Hoja de Trabajo para listado'!$A$155:$Z$1048576,MATCH($A730,'Hoja de Trabajo para listado'!$A$155:$A$1048576,0),MATCH((CUADRO!I$4&amp;$E730),'Hoja de Trabajo para listado'!$A$151:$Z$151,0)),0)+IFERROR(INDEX('Hoja de Trabajo para listado'!$AB$155:$BA$1048576,MATCH($A730,'Hoja de Trabajo para listado'!$AB$155:$AB$1048576,0),MATCH((CUADRO!I$4&amp;$E730),'Hoja de Trabajo para listado'!$AB$151:$BA$151,0)),0)+IFERROR(INDEX('Hoja de Trabajo para listado'!$BC$155:$CB$1048576,MATCH($A730,'Hoja de Trabajo para listado'!$BC$155:$BC$1048576,0),MATCH((CUADRO!I$4&amp;$E730),'Hoja de Trabajo para listado'!$BC$151:$CB$151,0)),0)+IFERROR(INDEX('Hoja de Trabajo para listado'!$DE$153:$DG$274,MATCH($A730,'Hoja de Trabajo para listado'!$DE$153:$DE$1048576,0),MATCH((CUADRO!I$4&amp;$E730),'Hoja de Trabajo para listado'!$DE$151:$DG$151,0)),0)+IFERROR(INDEX('Hoja de Trabajo para listado'!$CD$155:$DC$1048576,MATCH($A730,'Hoja de Trabajo para listado'!$CD$155:$CD$1048576,0),MATCH((CUADRO!I$4&amp;$E730),'Hoja de Trabajo para listado'!$CD$151:$DC$151,0)),0)</f>
        <v>0</v>
      </c>
      <c r="J730" s="243">
        <f ca="1">+IFERROR(INDEX('Hoja de Trabajo para listado'!$A$155:$Z$1048576,MATCH($A730,'Hoja de Trabajo para listado'!$A$155:$A$1048576,0),MATCH((CUADRO!J$4&amp;$E730),'Hoja de Trabajo para listado'!$A$151:$Z$151,0)),0)+IFERROR(INDEX('Hoja de Trabajo para listado'!$AB$155:$BA$1048576,MATCH($A730,'Hoja de Trabajo para listado'!$AB$155:$AB$1048576,0),MATCH((CUADRO!J$4&amp;$E730),'Hoja de Trabajo para listado'!$AB$151:$BA$151,0)),0)+IFERROR(INDEX('Hoja de Trabajo para listado'!$BC$155:$CB$1048576,MATCH($A730,'Hoja de Trabajo para listado'!$BC$155:$BC$1048576,0),MATCH((CUADRO!J$4&amp;$E730),'Hoja de Trabajo para listado'!$BC$151:$CB$151,0)),0)+IFERROR(INDEX('Hoja de Trabajo para listado'!$DE$153:$DG$274,MATCH($A730,'Hoja de Trabajo para listado'!$DE$153:$DE$1048576,0),MATCH((CUADRO!J$4&amp;$E730),'Hoja de Trabajo para listado'!$DE$151:$DG$151,0)),0)+IFERROR(INDEX('Hoja de Trabajo para listado'!$CD$155:$DC$1048576,MATCH($A730,'Hoja de Trabajo para listado'!$CD$155:$CD$1048576,0),MATCH((CUADRO!J$4&amp;$E730),'Hoja de Trabajo para listado'!$CD$151:$DC$151,0)),0)</f>
        <v>0</v>
      </c>
      <c r="K730" s="243">
        <f ca="1">+IFERROR(INDEX('Hoja de Trabajo para listado'!$A$155:$Z$1048576,MATCH($A730,'Hoja de Trabajo para listado'!$A$155:$A$1048576,0),MATCH((CUADRO!K$4&amp;$E730),'Hoja de Trabajo para listado'!$A$151:$Z$151,0)),0)+IFERROR(INDEX('Hoja de Trabajo para listado'!$AB$155:$BA$1048576,MATCH($A730,'Hoja de Trabajo para listado'!$AB$155:$AB$1048576,0),MATCH((CUADRO!K$4&amp;$E730),'Hoja de Trabajo para listado'!$AB$151:$BA$151,0)),0)+IFERROR(INDEX('Hoja de Trabajo para listado'!$BC$155:$CB$1048576,MATCH($A730,'Hoja de Trabajo para listado'!$BC$155:$BC$1048576,0),MATCH((CUADRO!K$4&amp;$E730),'Hoja de Trabajo para listado'!$BC$151:$CB$151,0)),0)+IFERROR(INDEX('Hoja de Trabajo para listado'!$DE$153:$DG$274,MATCH($A730,'Hoja de Trabajo para listado'!$DE$153:$DE$1048576,0),MATCH((CUADRO!K$4&amp;$E730),'Hoja de Trabajo para listado'!$DE$151:$DG$151,0)),0)+IFERROR(INDEX('Hoja de Trabajo para listado'!$CD$155:$DC$1048576,MATCH($A730,'Hoja de Trabajo para listado'!$CD$155:$CD$1048576,0),MATCH((CUADRO!K$4&amp;$E730),'Hoja de Trabajo para listado'!$CD$151:$DC$151,0)),0)</f>
        <v>0</v>
      </c>
      <c r="L730" s="243">
        <f ca="1">+IFERROR(INDEX('Hoja de Trabajo para listado'!$A$155:$Z$1048576,MATCH($A730,'Hoja de Trabajo para listado'!$A$155:$A$1048576,0),MATCH((CUADRO!L$4&amp;$E730),'Hoja de Trabajo para listado'!$A$151:$Z$151,0)),0)+IFERROR(INDEX('Hoja de Trabajo para listado'!$AB$155:$BA$1048576,MATCH($A730,'Hoja de Trabajo para listado'!$AB$155:$AB$1048576,0),MATCH((CUADRO!L$4&amp;$E730),'Hoja de Trabajo para listado'!$AB$151:$BA$151,0)),0)+IFERROR(INDEX('Hoja de Trabajo para listado'!$BC$155:$CB$1048576,MATCH($A730,'Hoja de Trabajo para listado'!$BC$155:$BC$1048576,0),MATCH((CUADRO!L$4&amp;$E730),'Hoja de Trabajo para listado'!$BC$151:$CB$151,0)),0)+IFERROR(INDEX('Hoja de Trabajo para listado'!$DE$153:$DG$274,MATCH($A730,'Hoja de Trabajo para listado'!$DE$153:$DE$1048576,0),MATCH((CUADRO!L$4&amp;$E730),'Hoja de Trabajo para listado'!$DE$151:$DG$151,0)),0)+IFERROR(INDEX('Hoja de Trabajo para listado'!$CD$155:$DC$1048576,MATCH($A730,'Hoja de Trabajo para listado'!$CD$155:$CD$1048576,0),MATCH((CUADRO!L$4&amp;$E730),'Hoja de Trabajo para listado'!$CD$151:$DC$151,0)),0)</f>
        <v>0</v>
      </c>
      <c r="M730" s="243">
        <f ca="1">+IFERROR(INDEX('Hoja de Trabajo para listado'!$A$155:$Z$1048576,MATCH($A730,'Hoja de Trabajo para listado'!$A$155:$A$1048576,0),MATCH((CUADRO!M$4&amp;$E730),'Hoja de Trabajo para listado'!$A$151:$Z$151,0)),0)+IFERROR(INDEX('Hoja de Trabajo para listado'!$AB$155:$BA$1048576,MATCH($A730,'Hoja de Trabajo para listado'!$AB$155:$AB$1048576,0),MATCH((CUADRO!M$4&amp;$E730),'Hoja de Trabajo para listado'!$AB$151:$BA$151,0)),0)+IFERROR(INDEX('Hoja de Trabajo para listado'!$BC$155:$CB$1048576,MATCH($A730,'Hoja de Trabajo para listado'!$BC$155:$BC$1048576,0),MATCH((CUADRO!M$4&amp;$E730),'Hoja de Trabajo para listado'!$BC$151:$CB$151,0)),0)+IFERROR(INDEX('Hoja de Trabajo para listado'!$DE$153:$DG$274,MATCH($A730,'Hoja de Trabajo para listado'!$DE$153:$DE$1048576,0),MATCH((CUADRO!M$4&amp;$E730),'Hoja de Trabajo para listado'!$DE$151:$DG$151,0)),0)+IFERROR(INDEX('Hoja de Trabajo para listado'!$CD$155:$DC$1048576,MATCH($A730,'Hoja de Trabajo para listado'!$CD$155:$CD$1048576,0),MATCH((CUADRO!M$4&amp;$E730),'Hoja de Trabajo para listado'!$CD$151:$DC$151,0)),0)</f>
        <v>0</v>
      </c>
      <c r="N730" s="243">
        <f ca="1">+IFERROR(INDEX('Hoja de Trabajo para listado'!$A$155:$Z$1048576,MATCH($A730,'Hoja de Trabajo para listado'!$A$155:$A$1048576,0),MATCH((CUADRO!N$4&amp;$E730),'Hoja de Trabajo para listado'!$A$151:$Z$151,0)),0)+IFERROR(INDEX('Hoja de Trabajo para listado'!$AB$155:$BA$1048576,MATCH($A730,'Hoja de Trabajo para listado'!$AB$155:$AB$1048576,0),MATCH((CUADRO!N$4&amp;$E730),'Hoja de Trabajo para listado'!$AB$151:$BA$151,0)),0)+IFERROR(INDEX('Hoja de Trabajo para listado'!$BC$155:$CB$1048576,MATCH($A730,'Hoja de Trabajo para listado'!$BC$155:$BC$1048576,0),MATCH((CUADRO!N$4&amp;$E730),'Hoja de Trabajo para listado'!$BC$151:$CB$151,0)),0)+IFERROR(INDEX('Hoja de Trabajo para listado'!$DE$153:$DG$274,MATCH($A730,'Hoja de Trabajo para listado'!$DE$153:$DE$1048576,0),MATCH((CUADRO!N$4&amp;$E730),'Hoja de Trabajo para listado'!$DE$151:$DG$151,0)),0)+IFERROR(INDEX('Hoja de Trabajo para listado'!$CD$155:$DC$1048576,MATCH($A730,'Hoja de Trabajo para listado'!$CD$155:$CD$1048576,0),MATCH((CUADRO!N$4&amp;$E730),'Hoja de Trabajo para listado'!$CD$151:$DC$151,0)),0)</f>
        <v>0</v>
      </c>
      <c r="O730" s="243">
        <f ca="1">+IFERROR(INDEX('Hoja de Trabajo para listado'!$A$155:$Z$1048576,MATCH($A730,'Hoja de Trabajo para listado'!$A$155:$A$1048576,0),MATCH((CUADRO!O$4&amp;$E730),'Hoja de Trabajo para listado'!$A$151:$Z$151,0)),0)+IFERROR(INDEX('Hoja de Trabajo para listado'!$AB$155:$BA$1048576,MATCH($A730,'Hoja de Trabajo para listado'!$AB$155:$AB$1048576,0),MATCH((CUADRO!O$4&amp;$E730),'Hoja de Trabajo para listado'!$AB$151:$BA$151,0)),0)+IFERROR(INDEX('Hoja de Trabajo para listado'!$BC$155:$CB$1048576,MATCH($A730,'Hoja de Trabajo para listado'!$BC$155:$BC$1048576,0),MATCH((CUADRO!O$4&amp;$E730),'Hoja de Trabajo para listado'!$BC$151:$CB$151,0)),0)+IFERROR(INDEX('Hoja de Trabajo para listado'!$DE$153:$DG$274,MATCH($A730,'Hoja de Trabajo para listado'!$DE$153:$DE$1048576,0),MATCH((CUADRO!O$4&amp;$E730),'Hoja de Trabajo para listado'!$DE$151:$DG$151,0)),0)+IFERROR(INDEX('Hoja de Trabajo para listado'!$CD$155:$DC$1048576,MATCH($A730,'Hoja de Trabajo para listado'!$CD$155:$CD$1048576,0),MATCH((CUADRO!O$4&amp;$E730),'Hoja de Trabajo para listado'!$CD$151:$DC$151,0)),0)</f>
        <v>0</v>
      </c>
      <c r="P730" s="243">
        <f ca="1">+IFERROR(INDEX('Hoja de Trabajo para listado'!$A$155:$Z$1048576,MATCH($A730,'Hoja de Trabajo para listado'!$A$155:$A$1048576,0),MATCH((CUADRO!P$4&amp;$E730),'Hoja de Trabajo para listado'!$A$151:$Z$151,0)),0)+IFERROR(INDEX('Hoja de Trabajo para listado'!$AB$155:$BA$1048576,MATCH($A730,'Hoja de Trabajo para listado'!$AB$155:$AB$1048576,0),MATCH((CUADRO!P$4&amp;$E730),'Hoja de Trabajo para listado'!$AB$151:$BA$151,0)),0)+IFERROR(INDEX('Hoja de Trabajo para listado'!$BC$155:$CB$1048576,MATCH($A730,'Hoja de Trabajo para listado'!$BC$155:$BC$1048576,0),MATCH((CUADRO!P$4&amp;$E730),'Hoja de Trabajo para listado'!$BC$151:$CB$151,0)),0)+IFERROR(INDEX('Hoja de Trabajo para listado'!$DE$153:$DG$274,MATCH($A730,'Hoja de Trabajo para listado'!$DE$153:$DE$1048576,0),MATCH((CUADRO!P$4&amp;$E730),'Hoja de Trabajo para listado'!$DE$151:$DG$151,0)),0)+IFERROR(INDEX('Hoja de Trabajo para listado'!$CD$155:$DC$1048576,MATCH($A730,'Hoja de Trabajo para listado'!$CD$155:$CD$1048576,0),MATCH((CUADRO!P$4&amp;$E730),'Hoja de Trabajo para listado'!$CD$151:$DC$151,0)),0)</f>
        <v>0</v>
      </c>
      <c r="Q730" s="243">
        <f ca="1">+IFERROR(INDEX('Hoja de Trabajo para listado'!$A$155:$Z$1048576,MATCH($A730,'Hoja de Trabajo para listado'!$A$155:$A$1048576,0),MATCH((CUADRO!Q$4&amp;$E730),'Hoja de Trabajo para listado'!$A$151:$Z$151,0)),0)+IFERROR(INDEX('Hoja de Trabajo para listado'!$AB$155:$BA$1048576,MATCH($A730,'Hoja de Trabajo para listado'!$AB$155:$AB$1048576,0),MATCH((CUADRO!Q$4&amp;$E730),'Hoja de Trabajo para listado'!$AB$151:$BA$151,0)),0)+IFERROR(INDEX('Hoja de Trabajo para listado'!$BC$155:$CB$1048576,MATCH($A730,'Hoja de Trabajo para listado'!$BC$155:$BC$1048576,0),MATCH((CUADRO!Q$4&amp;$E730),'Hoja de Trabajo para listado'!$BC$151:$CB$151,0)),0)+IFERROR(INDEX('Hoja de Trabajo para listado'!$DE$153:$DG$274,MATCH($A730,'Hoja de Trabajo para listado'!$DE$153:$DE$1048576,0),MATCH((CUADRO!Q$4&amp;$E730),'Hoja de Trabajo para listado'!$DE$151:$DG$151,0)),0)+IFERROR(INDEX('Hoja de Trabajo para listado'!$CD$155:$DC$1048576,MATCH($A730,'Hoja de Trabajo para listado'!$CD$155:$CD$1048576,0),MATCH((CUADRO!Q$4&amp;$E730),'Hoja de Trabajo para listado'!$CD$151:$DC$151,0)),0)</f>
        <v>0</v>
      </c>
      <c r="R730" s="243">
        <f t="shared" ca="1" si="29"/>
        <v>0</v>
      </c>
      <c r="S730" s="249">
        <f ca="1">+R729+R730</f>
        <v>0</v>
      </c>
      <c r="T730" s="243">
        <f ca="1">+S730</f>
        <v>0</v>
      </c>
      <c r="U730" s="242">
        <f t="shared" si="30"/>
        <v>2</v>
      </c>
      <c r="V730" s="333" t="str">
        <f>+VLOOKUP(A730,bd_lista!$A$3:$E$592,5,FALSE)</f>
        <v>Gobiernos Autonomos Municipales</v>
      </c>
      <c r="W730" s="388"/>
      <c r="X730" s="242">
        <f>+VLOOKUP(A730,[4]Sheet1!$A$13:$D$744,4,FALSE)</f>
        <v>0</v>
      </c>
      <c r="Y730" s="242" t="e">
        <f>+VLOOKUP(X730,bd_lista!$A$3:$C$592,3,FALSE)</f>
        <v>#N/A</v>
      </c>
      <c r="Z730" s="292"/>
      <c r="AA730" s="293"/>
    </row>
    <row r="731" spans="1:27" customFormat="1" ht="15" hidden="1" customHeight="1">
      <c r="A731" s="32">
        <v>1330</v>
      </c>
      <c r="B731" s="392">
        <f>+A731</f>
        <v>1330</v>
      </c>
      <c r="C731" s="247" t="str">
        <f>+VLOOKUP(A731,bd_lista!$A$3:$C$592,3,FALSE)</f>
        <v>Gobierno Autónomo Municipal de Tapacari</v>
      </c>
      <c r="D731" s="389" t="str">
        <f>+C731</f>
        <v>Gobierno Autónomo Municipal de Tapacari</v>
      </c>
      <c r="E731" s="242" t="s">
        <v>1304</v>
      </c>
      <c r="F731" s="243">
        <f ca="1">+IFERROR(INDEX('Hoja de Trabajo para listado'!$A$155:$Z$1048576,MATCH($A731,'Hoja de Trabajo para listado'!$A$155:$A$1048576,0),MATCH((CUADRO!F$4&amp;$E731),'Hoja de Trabajo para listado'!$A$151:$Z$151,0)),0)+IFERROR(INDEX('Hoja de Trabajo para listado'!$AB$155:$BA$1048576,MATCH($A731,'Hoja de Trabajo para listado'!$AB$155:$AB$1048576,0),MATCH((CUADRO!F$4&amp;$E731),'Hoja de Trabajo para listado'!$AB$151:$BA$151,0)),0)+IFERROR(INDEX('Hoja de Trabajo para listado'!$BC$155:$CB$1048576,MATCH($A731,'Hoja de Trabajo para listado'!$BC$155:$BC$1048576,0),MATCH((CUADRO!F$4&amp;$E731),'Hoja de Trabajo para listado'!$BC$151:$CB$151,0)),0)+IFERROR(INDEX('Hoja de Trabajo para listado'!$DE$153:$DG$274,MATCH($A731,'Hoja de Trabajo para listado'!$DE$153:$DE$1048576,0),MATCH((CUADRO!F$4&amp;$E731),'Hoja de Trabajo para listado'!$DE$151:$DG$151,0)),0)+IFERROR(INDEX('Hoja de Trabajo para listado'!$CD$155:$DC$1048576,MATCH($A731,'Hoja de Trabajo para listado'!$CD$155:$CD$1048576,0),MATCH((CUADRO!F$4&amp;$E731),'Hoja de Trabajo para listado'!$CD$151:$DC$151,0)),0)</f>
        <v>0</v>
      </c>
      <c r="G731" s="243">
        <f ca="1">+IFERROR(INDEX('Hoja de Trabajo para listado'!$A$155:$Z$1048576,MATCH($A731,'Hoja de Trabajo para listado'!$A$155:$A$1048576,0),MATCH((CUADRO!G$4&amp;$E731),'Hoja de Trabajo para listado'!$A$151:$Z$151,0)),0)+IFERROR(INDEX('Hoja de Trabajo para listado'!$AB$155:$BA$1048576,MATCH($A731,'Hoja de Trabajo para listado'!$AB$155:$AB$1048576,0),MATCH((CUADRO!G$4&amp;$E731),'Hoja de Trabajo para listado'!$AB$151:$BA$151,0)),0)+IFERROR(INDEX('Hoja de Trabajo para listado'!$BC$155:$CB$1048576,MATCH($A731,'Hoja de Trabajo para listado'!$BC$155:$BC$1048576,0),MATCH((CUADRO!G$4&amp;$E731),'Hoja de Trabajo para listado'!$BC$151:$CB$151,0)),0)+IFERROR(INDEX('Hoja de Trabajo para listado'!$DE$153:$DG$274,MATCH($A731,'Hoja de Trabajo para listado'!$DE$153:$DE$1048576,0),MATCH((CUADRO!G$4&amp;$E731),'Hoja de Trabajo para listado'!$DE$151:$DG$151,0)),0)+IFERROR(INDEX('Hoja de Trabajo para listado'!$CD$155:$DC$1048576,MATCH($A731,'Hoja de Trabajo para listado'!$CD$155:$CD$1048576,0),MATCH((CUADRO!G$4&amp;$E731),'Hoja de Trabajo para listado'!$CD$151:$DC$151,0)),0)</f>
        <v>0</v>
      </c>
      <c r="H731" s="243">
        <f ca="1">+IFERROR(INDEX('Hoja de Trabajo para listado'!$A$155:$Z$1048576,MATCH($A731,'Hoja de Trabajo para listado'!$A$155:$A$1048576,0),MATCH((CUADRO!H$4&amp;$E731),'Hoja de Trabajo para listado'!$A$151:$Z$151,0)),0)+IFERROR(INDEX('Hoja de Trabajo para listado'!$AB$155:$BA$1048576,MATCH($A731,'Hoja de Trabajo para listado'!$AB$155:$AB$1048576,0),MATCH((CUADRO!H$4&amp;$E731),'Hoja de Trabajo para listado'!$AB$151:$BA$151,0)),0)+IFERROR(INDEX('Hoja de Trabajo para listado'!$BC$155:$CB$1048576,MATCH($A731,'Hoja de Trabajo para listado'!$BC$155:$BC$1048576,0),MATCH((CUADRO!H$4&amp;$E731),'Hoja de Trabajo para listado'!$BC$151:$CB$151,0)),0)+IFERROR(INDEX('Hoja de Trabajo para listado'!$DE$153:$DG$274,MATCH($A731,'Hoja de Trabajo para listado'!$DE$153:$DE$1048576,0),MATCH((CUADRO!H$4&amp;$E731),'Hoja de Trabajo para listado'!$DE$151:$DG$151,0)),0)+IFERROR(INDEX('Hoja de Trabajo para listado'!$CD$155:$DC$1048576,MATCH($A731,'Hoja de Trabajo para listado'!$CD$155:$CD$1048576,0),MATCH((CUADRO!H$4&amp;$E731),'Hoja de Trabajo para listado'!$CD$151:$DC$151,0)),0)</f>
        <v>0</v>
      </c>
      <c r="I731" s="243">
        <f ca="1">+IFERROR(INDEX('Hoja de Trabajo para listado'!$A$155:$Z$1048576,MATCH($A731,'Hoja de Trabajo para listado'!$A$155:$A$1048576,0),MATCH((CUADRO!I$4&amp;$E731),'Hoja de Trabajo para listado'!$A$151:$Z$151,0)),0)+IFERROR(INDEX('Hoja de Trabajo para listado'!$AB$155:$BA$1048576,MATCH($A731,'Hoja de Trabajo para listado'!$AB$155:$AB$1048576,0),MATCH((CUADRO!I$4&amp;$E731),'Hoja de Trabajo para listado'!$AB$151:$BA$151,0)),0)+IFERROR(INDEX('Hoja de Trabajo para listado'!$BC$155:$CB$1048576,MATCH($A731,'Hoja de Trabajo para listado'!$BC$155:$BC$1048576,0),MATCH((CUADRO!I$4&amp;$E731),'Hoja de Trabajo para listado'!$BC$151:$CB$151,0)),0)+IFERROR(INDEX('Hoja de Trabajo para listado'!$DE$153:$DG$274,MATCH($A731,'Hoja de Trabajo para listado'!$DE$153:$DE$1048576,0),MATCH((CUADRO!I$4&amp;$E731),'Hoja de Trabajo para listado'!$DE$151:$DG$151,0)),0)+IFERROR(INDEX('Hoja de Trabajo para listado'!$CD$155:$DC$1048576,MATCH($A731,'Hoja de Trabajo para listado'!$CD$155:$CD$1048576,0),MATCH((CUADRO!I$4&amp;$E731),'Hoja de Trabajo para listado'!$CD$151:$DC$151,0)),0)</f>
        <v>0</v>
      </c>
      <c r="J731" s="243">
        <f ca="1">+IFERROR(INDEX('Hoja de Trabajo para listado'!$A$155:$Z$1048576,MATCH($A731,'Hoja de Trabajo para listado'!$A$155:$A$1048576,0),MATCH((CUADRO!J$4&amp;$E731),'Hoja de Trabajo para listado'!$A$151:$Z$151,0)),0)+IFERROR(INDEX('Hoja de Trabajo para listado'!$AB$155:$BA$1048576,MATCH($A731,'Hoja de Trabajo para listado'!$AB$155:$AB$1048576,0),MATCH((CUADRO!J$4&amp;$E731),'Hoja de Trabajo para listado'!$AB$151:$BA$151,0)),0)+IFERROR(INDEX('Hoja de Trabajo para listado'!$BC$155:$CB$1048576,MATCH($A731,'Hoja de Trabajo para listado'!$BC$155:$BC$1048576,0),MATCH((CUADRO!J$4&amp;$E731),'Hoja de Trabajo para listado'!$BC$151:$CB$151,0)),0)+IFERROR(INDEX('Hoja de Trabajo para listado'!$DE$153:$DG$274,MATCH($A731,'Hoja de Trabajo para listado'!$DE$153:$DE$1048576,0),MATCH((CUADRO!J$4&amp;$E731),'Hoja de Trabajo para listado'!$DE$151:$DG$151,0)),0)+IFERROR(INDEX('Hoja de Trabajo para listado'!$CD$155:$DC$1048576,MATCH($A731,'Hoja de Trabajo para listado'!$CD$155:$CD$1048576,0),MATCH((CUADRO!J$4&amp;$E731),'Hoja de Trabajo para listado'!$CD$151:$DC$151,0)),0)</f>
        <v>0</v>
      </c>
      <c r="K731" s="243">
        <f ca="1">+IFERROR(INDEX('Hoja de Trabajo para listado'!$A$155:$Z$1048576,MATCH($A731,'Hoja de Trabajo para listado'!$A$155:$A$1048576,0),MATCH((CUADRO!K$4&amp;$E731),'Hoja de Trabajo para listado'!$A$151:$Z$151,0)),0)+IFERROR(INDEX('Hoja de Trabajo para listado'!$AB$155:$BA$1048576,MATCH($A731,'Hoja de Trabajo para listado'!$AB$155:$AB$1048576,0),MATCH((CUADRO!K$4&amp;$E731),'Hoja de Trabajo para listado'!$AB$151:$BA$151,0)),0)+IFERROR(INDEX('Hoja de Trabajo para listado'!$BC$155:$CB$1048576,MATCH($A731,'Hoja de Trabajo para listado'!$BC$155:$BC$1048576,0),MATCH((CUADRO!K$4&amp;$E731),'Hoja de Trabajo para listado'!$BC$151:$CB$151,0)),0)+IFERROR(INDEX('Hoja de Trabajo para listado'!$DE$153:$DG$274,MATCH($A731,'Hoja de Trabajo para listado'!$DE$153:$DE$1048576,0),MATCH((CUADRO!K$4&amp;$E731),'Hoja de Trabajo para listado'!$DE$151:$DG$151,0)),0)+IFERROR(INDEX('Hoja de Trabajo para listado'!$CD$155:$DC$1048576,MATCH($A731,'Hoja de Trabajo para listado'!$CD$155:$CD$1048576,0),MATCH((CUADRO!K$4&amp;$E731),'Hoja de Trabajo para listado'!$CD$151:$DC$151,0)),0)</f>
        <v>0</v>
      </c>
      <c r="L731" s="243">
        <f ca="1">+IFERROR(INDEX('Hoja de Trabajo para listado'!$A$155:$Z$1048576,MATCH($A731,'Hoja de Trabajo para listado'!$A$155:$A$1048576,0),MATCH((CUADRO!L$4&amp;$E731),'Hoja de Trabajo para listado'!$A$151:$Z$151,0)),0)+IFERROR(INDEX('Hoja de Trabajo para listado'!$AB$155:$BA$1048576,MATCH($A731,'Hoja de Trabajo para listado'!$AB$155:$AB$1048576,0),MATCH((CUADRO!L$4&amp;$E731),'Hoja de Trabajo para listado'!$AB$151:$BA$151,0)),0)+IFERROR(INDEX('Hoja de Trabajo para listado'!$BC$155:$CB$1048576,MATCH($A731,'Hoja de Trabajo para listado'!$BC$155:$BC$1048576,0),MATCH((CUADRO!L$4&amp;$E731),'Hoja de Trabajo para listado'!$BC$151:$CB$151,0)),0)+IFERROR(INDEX('Hoja de Trabajo para listado'!$DE$153:$DG$274,MATCH($A731,'Hoja de Trabajo para listado'!$DE$153:$DE$1048576,0),MATCH((CUADRO!L$4&amp;$E731),'Hoja de Trabajo para listado'!$DE$151:$DG$151,0)),0)+IFERROR(INDEX('Hoja de Trabajo para listado'!$CD$155:$DC$1048576,MATCH($A731,'Hoja de Trabajo para listado'!$CD$155:$CD$1048576,0),MATCH((CUADRO!L$4&amp;$E731),'Hoja de Trabajo para listado'!$CD$151:$DC$151,0)),0)</f>
        <v>0</v>
      </c>
      <c r="M731" s="243">
        <f ca="1">+IFERROR(INDEX('Hoja de Trabajo para listado'!$A$155:$Z$1048576,MATCH($A731,'Hoja de Trabajo para listado'!$A$155:$A$1048576,0),MATCH((CUADRO!M$4&amp;$E731),'Hoja de Trabajo para listado'!$A$151:$Z$151,0)),0)+IFERROR(INDEX('Hoja de Trabajo para listado'!$AB$155:$BA$1048576,MATCH($A731,'Hoja de Trabajo para listado'!$AB$155:$AB$1048576,0),MATCH((CUADRO!M$4&amp;$E731),'Hoja de Trabajo para listado'!$AB$151:$BA$151,0)),0)+IFERROR(INDEX('Hoja de Trabajo para listado'!$BC$155:$CB$1048576,MATCH($A731,'Hoja de Trabajo para listado'!$BC$155:$BC$1048576,0),MATCH((CUADRO!M$4&amp;$E731),'Hoja de Trabajo para listado'!$BC$151:$CB$151,0)),0)+IFERROR(INDEX('Hoja de Trabajo para listado'!$DE$153:$DG$274,MATCH($A731,'Hoja de Trabajo para listado'!$DE$153:$DE$1048576,0),MATCH((CUADRO!M$4&amp;$E731),'Hoja de Trabajo para listado'!$DE$151:$DG$151,0)),0)+IFERROR(INDEX('Hoja de Trabajo para listado'!$CD$155:$DC$1048576,MATCH($A731,'Hoja de Trabajo para listado'!$CD$155:$CD$1048576,0),MATCH((CUADRO!M$4&amp;$E731),'Hoja de Trabajo para listado'!$CD$151:$DC$151,0)),0)</f>
        <v>0</v>
      </c>
      <c r="N731" s="243">
        <f ca="1">+IFERROR(INDEX('Hoja de Trabajo para listado'!$A$155:$Z$1048576,MATCH($A731,'Hoja de Trabajo para listado'!$A$155:$A$1048576,0),MATCH((CUADRO!N$4&amp;$E731),'Hoja de Trabajo para listado'!$A$151:$Z$151,0)),0)+IFERROR(INDEX('Hoja de Trabajo para listado'!$AB$155:$BA$1048576,MATCH($A731,'Hoja de Trabajo para listado'!$AB$155:$AB$1048576,0),MATCH((CUADRO!N$4&amp;$E731),'Hoja de Trabajo para listado'!$AB$151:$BA$151,0)),0)+IFERROR(INDEX('Hoja de Trabajo para listado'!$BC$155:$CB$1048576,MATCH($A731,'Hoja de Trabajo para listado'!$BC$155:$BC$1048576,0),MATCH((CUADRO!N$4&amp;$E731),'Hoja de Trabajo para listado'!$BC$151:$CB$151,0)),0)+IFERROR(INDEX('Hoja de Trabajo para listado'!$DE$153:$DG$274,MATCH($A731,'Hoja de Trabajo para listado'!$DE$153:$DE$1048576,0),MATCH((CUADRO!N$4&amp;$E731),'Hoja de Trabajo para listado'!$DE$151:$DG$151,0)),0)+IFERROR(INDEX('Hoja de Trabajo para listado'!$CD$155:$DC$1048576,MATCH($A731,'Hoja de Trabajo para listado'!$CD$155:$CD$1048576,0),MATCH((CUADRO!N$4&amp;$E731),'Hoja de Trabajo para listado'!$CD$151:$DC$151,0)),0)</f>
        <v>0</v>
      </c>
      <c r="O731" s="243">
        <f ca="1">+IFERROR(INDEX('Hoja de Trabajo para listado'!$A$155:$Z$1048576,MATCH($A731,'Hoja de Trabajo para listado'!$A$155:$A$1048576,0),MATCH((CUADRO!O$4&amp;$E731),'Hoja de Trabajo para listado'!$A$151:$Z$151,0)),0)+IFERROR(INDEX('Hoja de Trabajo para listado'!$AB$155:$BA$1048576,MATCH($A731,'Hoja de Trabajo para listado'!$AB$155:$AB$1048576,0),MATCH((CUADRO!O$4&amp;$E731),'Hoja de Trabajo para listado'!$AB$151:$BA$151,0)),0)+IFERROR(INDEX('Hoja de Trabajo para listado'!$BC$155:$CB$1048576,MATCH($A731,'Hoja de Trabajo para listado'!$BC$155:$BC$1048576,0),MATCH((CUADRO!O$4&amp;$E731),'Hoja de Trabajo para listado'!$BC$151:$CB$151,0)),0)+IFERROR(INDEX('Hoja de Trabajo para listado'!$DE$153:$DG$274,MATCH($A731,'Hoja de Trabajo para listado'!$DE$153:$DE$1048576,0),MATCH((CUADRO!O$4&amp;$E731),'Hoja de Trabajo para listado'!$DE$151:$DG$151,0)),0)+IFERROR(INDEX('Hoja de Trabajo para listado'!$CD$155:$DC$1048576,MATCH($A731,'Hoja de Trabajo para listado'!$CD$155:$CD$1048576,0),MATCH((CUADRO!O$4&amp;$E731),'Hoja de Trabajo para listado'!$CD$151:$DC$151,0)),0)</f>
        <v>0</v>
      </c>
      <c r="P731" s="243">
        <f ca="1">+IFERROR(INDEX('Hoja de Trabajo para listado'!$A$155:$Z$1048576,MATCH($A731,'Hoja de Trabajo para listado'!$A$155:$A$1048576,0),MATCH((CUADRO!P$4&amp;$E731),'Hoja de Trabajo para listado'!$A$151:$Z$151,0)),0)+IFERROR(INDEX('Hoja de Trabajo para listado'!$AB$155:$BA$1048576,MATCH($A731,'Hoja de Trabajo para listado'!$AB$155:$AB$1048576,0),MATCH((CUADRO!P$4&amp;$E731),'Hoja de Trabajo para listado'!$AB$151:$BA$151,0)),0)+IFERROR(INDEX('Hoja de Trabajo para listado'!$BC$155:$CB$1048576,MATCH($A731,'Hoja de Trabajo para listado'!$BC$155:$BC$1048576,0),MATCH((CUADRO!P$4&amp;$E731),'Hoja de Trabajo para listado'!$BC$151:$CB$151,0)),0)+IFERROR(INDEX('Hoja de Trabajo para listado'!$DE$153:$DG$274,MATCH($A731,'Hoja de Trabajo para listado'!$DE$153:$DE$1048576,0),MATCH((CUADRO!P$4&amp;$E731),'Hoja de Trabajo para listado'!$DE$151:$DG$151,0)),0)+IFERROR(INDEX('Hoja de Trabajo para listado'!$CD$155:$DC$1048576,MATCH($A731,'Hoja de Trabajo para listado'!$CD$155:$CD$1048576,0),MATCH((CUADRO!P$4&amp;$E731),'Hoja de Trabajo para listado'!$CD$151:$DC$151,0)),0)</f>
        <v>0</v>
      </c>
      <c r="Q731" s="243">
        <f ca="1">+IFERROR(INDEX('Hoja de Trabajo para listado'!$A$155:$Z$1048576,MATCH($A731,'Hoja de Trabajo para listado'!$A$155:$A$1048576,0),MATCH((CUADRO!Q$4&amp;$E731),'Hoja de Trabajo para listado'!$A$151:$Z$151,0)),0)+IFERROR(INDEX('Hoja de Trabajo para listado'!$AB$155:$BA$1048576,MATCH($A731,'Hoja de Trabajo para listado'!$AB$155:$AB$1048576,0),MATCH((CUADRO!Q$4&amp;$E731),'Hoja de Trabajo para listado'!$AB$151:$BA$151,0)),0)+IFERROR(INDEX('Hoja de Trabajo para listado'!$BC$155:$CB$1048576,MATCH($A731,'Hoja de Trabajo para listado'!$BC$155:$BC$1048576,0),MATCH((CUADRO!Q$4&amp;$E731),'Hoja de Trabajo para listado'!$BC$151:$CB$151,0)),0)+IFERROR(INDEX('Hoja de Trabajo para listado'!$DE$153:$DG$274,MATCH($A731,'Hoja de Trabajo para listado'!$DE$153:$DE$1048576,0),MATCH((CUADRO!Q$4&amp;$E731),'Hoja de Trabajo para listado'!$DE$151:$DG$151,0)),0)+IFERROR(INDEX('Hoja de Trabajo para listado'!$CD$155:$DC$1048576,MATCH($A731,'Hoja de Trabajo para listado'!$CD$155:$CD$1048576,0),MATCH((CUADRO!Q$4&amp;$E731),'Hoja de Trabajo para listado'!$CD$151:$DC$151,0)),0)</f>
        <v>0</v>
      </c>
      <c r="R731" s="243">
        <f t="shared" ca="1" si="29"/>
        <v>0</v>
      </c>
      <c r="S731" s="249"/>
      <c r="T731" s="243">
        <f ca="1">+T732</f>
        <v>0</v>
      </c>
      <c r="U731" s="242">
        <f t="shared" si="30"/>
        <v>1</v>
      </c>
      <c r="V731" s="333" t="str">
        <f>+VLOOKUP(A731,bd_lista!$A$3:$E$592,5,FALSE)</f>
        <v>Gobiernos Autonomos Municipales</v>
      </c>
      <c r="W731" s="387" t="str">
        <f>+V731</f>
        <v>Gobiernos Autonomos Municipales</v>
      </c>
      <c r="X731" s="242">
        <f>+VLOOKUP(A731,[4]Sheet1!$A$13:$D$744,4,FALSE)</f>
        <v>0</v>
      </c>
      <c r="Y731" s="242" t="e">
        <f>+VLOOKUP(X731,bd_lista!$A$3:$C$592,3,FALSE)</f>
        <v>#N/A</v>
      </c>
      <c r="Z731" s="294">
        <f>+X731</f>
        <v>0</v>
      </c>
      <c r="AA731" s="295" t="e">
        <f>+Y731</f>
        <v>#N/A</v>
      </c>
    </row>
    <row r="732" spans="1:27" customFormat="1" ht="15" hidden="1" customHeight="1">
      <c r="A732" s="32">
        <v>1330</v>
      </c>
      <c r="B732" s="393"/>
      <c r="C732" s="247" t="str">
        <f>+VLOOKUP(A732,bd_lista!$A$3:$C$592,3,FALSE)</f>
        <v>Gobierno Autónomo Municipal de Tapacari</v>
      </c>
      <c r="D732" s="390"/>
      <c r="E732" s="244" t="s">
        <v>1305</v>
      </c>
      <c r="F732" s="243">
        <f ca="1">+IFERROR(INDEX('Hoja de Trabajo para listado'!$A$155:$Z$1048576,MATCH($A732,'Hoja de Trabajo para listado'!$A$155:$A$1048576,0),MATCH((CUADRO!F$4&amp;$E732),'Hoja de Trabajo para listado'!$A$151:$Z$151,0)),0)+IFERROR(INDEX('Hoja de Trabajo para listado'!$AB$155:$BA$1048576,MATCH($A732,'Hoja de Trabajo para listado'!$AB$155:$AB$1048576,0),MATCH((CUADRO!F$4&amp;$E732),'Hoja de Trabajo para listado'!$AB$151:$BA$151,0)),0)+IFERROR(INDEX('Hoja de Trabajo para listado'!$BC$155:$CB$1048576,MATCH($A732,'Hoja de Trabajo para listado'!$BC$155:$BC$1048576,0),MATCH((CUADRO!F$4&amp;$E732),'Hoja de Trabajo para listado'!$BC$151:$CB$151,0)),0)+IFERROR(INDEX('Hoja de Trabajo para listado'!$DE$153:$DG$274,MATCH($A732,'Hoja de Trabajo para listado'!$DE$153:$DE$1048576,0),MATCH((CUADRO!F$4&amp;$E732),'Hoja de Trabajo para listado'!$DE$151:$DG$151,0)),0)+IFERROR(INDEX('Hoja de Trabajo para listado'!$CD$155:$DC$1048576,MATCH($A732,'Hoja de Trabajo para listado'!$CD$155:$CD$1048576,0),MATCH((CUADRO!F$4&amp;$E732),'Hoja de Trabajo para listado'!$CD$151:$DC$151,0)),0)</f>
        <v>0</v>
      </c>
      <c r="G732" s="243">
        <f ca="1">+IFERROR(INDEX('Hoja de Trabajo para listado'!$A$155:$Z$1048576,MATCH($A732,'Hoja de Trabajo para listado'!$A$155:$A$1048576,0),MATCH((CUADRO!G$4&amp;$E732),'Hoja de Trabajo para listado'!$A$151:$Z$151,0)),0)+IFERROR(INDEX('Hoja de Trabajo para listado'!$AB$155:$BA$1048576,MATCH($A732,'Hoja de Trabajo para listado'!$AB$155:$AB$1048576,0),MATCH((CUADRO!G$4&amp;$E732),'Hoja de Trabajo para listado'!$AB$151:$BA$151,0)),0)+IFERROR(INDEX('Hoja de Trabajo para listado'!$BC$155:$CB$1048576,MATCH($A732,'Hoja de Trabajo para listado'!$BC$155:$BC$1048576,0),MATCH((CUADRO!G$4&amp;$E732),'Hoja de Trabajo para listado'!$BC$151:$CB$151,0)),0)+IFERROR(INDEX('Hoja de Trabajo para listado'!$DE$153:$DG$274,MATCH($A732,'Hoja de Trabajo para listado'!$DE$153:$DE$1048576,0),MATCH((CUADRO!G$4&amp;$E732),'Hoja de Trabajo para listado'!$DE$151:$DG$151,0)),0)+IFERROR(INDEX('Hoja de Trabajo para listado'!$CD$155:$DC$1048576,MATCH($A732,'Hoja de Trabajo para listado'!$CD$155:$CD$1048576,0),MATCH((CUADRO!G$4&amp;$E732),'Hoja de Trabajo para listado'!$CD$151:$DC$151,0)),0)</f>
        <v>0</v>
      </c>
      <c r="H732" s="243">
        <f ca="1">+IFERROR(INDEX('Hoja de Trabajo para listado'!$A$155:$Z$1048576,MATCH($A732,'Hoja de Trabajo para listado'!$A$155:$A$1048576,0),MATCH((CUADRO!H$4&amp;$E732),'Hoja de Trabajo para listado'!$A$151:$Z$151,0)),0)+IFERROR(INDEX('Hoja de Trabajo para listado'!$AB$155:$BA$1048576,MATCH($A732,'Hoja de Trabajo para listado'!$AB$155:$AB$1048576,0),MATCH((CUADRO!H$4&amp;$E732),'Hoja de Trabajo para listado'!$AB$151:$BA$151,0)),0)+IFERROR(INDEX('Hoja de Trabajo para listado'!$BC$155:$CB$1048576,MATCH($A732,'Hoja de Trabajo para listado'!$BC$155:$BC$1048576,0),MATCH((CUADRO!H$4&amp;$E732),'Hoja de Trabajo para listado'!$BC$151:$CB$151,0)),0)+IFERROR(INDEX('Hoja de Trabajo para listado'!$DE$153:$DG$274,MATCH($A732,'Hoja de Trabajo para listado'!$DE$153:$DE$1048576,0),MATCH((CUADRO!H$4&amp;$E732),'Hoja de Trabajo para listado'!$DE$151:$DG$151,0)),0)+IFERROR(INDEX('Hoja de Trabajo para listado'!$CD$155:$DC$1048576,MATCH($A732,'Hoja de Trabajo para listado'!$CD$155:$CD$1048576,0),MATCH((CUADRO!H$4&amp;$E732),'Hoja de Trabajo para listado'!$CD$151:$DC$151,0)),0)</f>
        <v>0</v>
      </c>
      <c r="I732" s="243">
        <f ca="1">+IFERROR(INDEX('Hoja de Trabajo para listado'!$A$155:$Z$1048576,MATCH($A732,'Hoja de Trabajo para listado'!$A$155:$A$1048576,0),MATCH((CUADRO!I$4&amp;$E732),'Hoja de Trabajo para listado'!$A$151:$Z$151,0)),0)+IFERROR(INDEX('Hoja de Trabajo para listado'!$AB$155:$BA$1048576,MATCH($A732,'Hoja de Trabajo para listado'!$AB$155:$AB$1048576,0),MATCH((CUADRO!I$4&amp;$E732),'Hoja de Trabajo para listado'!$AB$151:$BA$151,0)),0)+IFERROR(INDEX('Hoja de Trabajo para listado'!$BC$155:$CB$1048576,MATCH($A732,'Hoja de Trabajo para listado'!$BC$155:$BC$1048576,0),MATCH((CUADRO!I$4&amp;$E732),'Hoja de Trabajo para listado'!$BC$151:$CB$151,0)),0)+IFERROR(INDEX('Hoja de Trabajo para listado'!$DE$153:$DG$274,MATCH($A732,'Hoja de Trabajo para listado'!$DE$153:$DE$1048576,0),MATCH((CUADRO!I$4&amp;$E732),'Hoja de Trabajo para listado'!$DE$151:$DG$151,0)),0)+IFERROR(INDEX('Hoja de Trabajo para listado'!$CD$155:$DC$1048576,MATCH($A732,'Hoja de Trabajo para listado'!$CD$155:$CD$1048576,0),MATCH((CUADRO!I$4&amp;$E732),'Hoja de Trabajo para listado'!$CD$151:$DC$151,0)),0)</f>
        <v>0</v>
      </c>
      <c r="J732" s="243">
        <f ca="1">+IFERROR(INDEX('Hoja de Trabajo para listado'!$A$155:$Z$1048576,MATCH($A732,'Hoja de Trabajo para listado'!$A$155:$A$1048576,0),MATCH((CUADRO!J$4&amp;$E732),'Hoja de Trabajo para listado'!$A$151:$Z$151,0)),0)+IFERROR(INDEX('Hoja de Trabajo para listado'!$AB$155:$BA$1048576,MATCH($A732,'Hoja de Trabajo para listado'!$AB$155:$AB$1048576,0),MATCH((CUADRO!J$4&amp;$E732),'Hoja de Trabajo para listado'!$AB$151:$BA$151,0)),0)+IFERROR(INDEX('Hoja de Trabajo para listado'!$BC$155:$CB$1048576,MATCH($A732,'Hoja de Trabajo para listado'!$BC$155:$BC$1048576,0),MATCH((CUADRO!J$4&amp;$E732),'Hoja de Trabajo para listado'!$BC$151:$CB$151,0)),0)+IFERROR(INDEX('Hoja de Trabajo para listado'!$DE$153:$DG$274,MATCH($A732,'Hoja de Trabajo para listado'!$DE$153:$DE$1048576,0),MATCH((CUADRO!J$4&amp;$E732),'Hoja de Trabajo para listado'!$DE$151:$DG$151,0)),0)+IFERROR(INDEX('Hoja de Trabajo para listado'!$CD$155:$DC$1048576,MATCH($A732,'Hoja de Trabajo para listado'!$CD$155:$CD$1048576,0),MATCH((CUADRO!J$4&amp;$E732),'Hoja de Trabajo para listado'!$CD$151:$DC$151,0)),0)</f>
        <v>0</v>
      </c>
      <c r="K732" s="243">
        <f ca="1">+IFERROR(INDEX('Hoja de Trabajo para listado'!$A$155:$Z$1048576,MATCH($A732,'Hoja de Trabajo para listado'!$A$155:$A$1048576,0),MATCH((CUADRO!K$4&amp;$E732),'Hoja de Trabajo para listado'!$A$151:$Z$151,0)),0)+IFERROR(INDEX('Hoja de Trabajo para listado'!$AB$155:$BA$1048576,MATCH($A732,'Hoja de Trabajo para listado'!$AB$155:$AB$1048576,0),MATCH((CUADRO!K$4&amp;$E732),'Hoja de Trabajo para listado'!$AB$151:$BA$151,0)),0)+IFERROR(INDEX('Hoja de Trabajo para listado'!$BC$155:$CB$1048576,MATCH($A732,'Hoja de Trabajo para listado'!$BC$155:$BC$1048576,0),MATCH((CUADRO!K$4&amp;$E732),'Hoja de Trabajo para listado'!$BC$151:$CB$151,0)),0)+IFERROR(INDEX('Hoja de Trabajo para listado'!$DE$153:$DG$274,MATCH($A732,'Hoja de Trabajo para listado'!$DE$153:$DE$1048576,0),MATCH((CUADRO!K$4&amp;$E732),'Hoja de Trabajo para listado'!$DE$151:$DG$151,0)),0)+IFERROR(INDEX('Hoja de Trabajo para listado'!$CD$155:$DC$1048576,MATCH($A732,'Hoja de Trabajo para listado'!$CD$155:$CD$1048576,0),MATCH((CUADRO!K$4&amp;$E732),'Hoja de Trabajo para listado'!$CD$151:$DC$151,0)),0)</f>
        <v>0</v>
      </c>
      <c r="L732" s="243">
        <f ca="1">+IFERROR(INDEX('Hoja de Trabajo para listado'!$A$155:$Z$1048576,MATCH($A732,'Hoja de Trabajo para listado'!$A$155:$A$1048576,0),MATCH((CUADRO!L$4&amp;$E732),'Hoja de Trabajo para listado'!$A$151:$Z$151,0)),0)+IFERROR(INDEX('Hoja de Trabajo para listado'!$AB$155:$BA$1048576,MATCH($A732,'Hoja de Trabajo para listado'!$AB$155:$AB$1048576,0),MATCH((CUADRO!L$4&amp;$E732),'Hoja de Trabajo para listado'!$AB$151:$BA$151,0)),0)+IFERROR(INDEX('Hoja de Trabajo para listado'!$BC$155:$CB$1048576,MATCH($A732,'Hoja de Trabajo para listado'!$BC$155:$BC$1048576,0),MATCH((CUADRO!L$4&amp;$E732),'Hoja de Trabajo para listado'!$BC$151:$CB$151,0)),0)+IFERROR(INDEX('Hoja de Trabajo para listado'!$DE$153:$DG$274,MATCH($A732,'Hoja de Trabajo para listado'!$DE$153:$DE$1048576,0),MATCH((CUADRO!L$4&amp;$E732),'Hoja de Trabajo para listado'!$DE$151:$DG$151,0)),0)+IFERROR(INDEX('Hoja de Trabajo para listado'!$CD$155:$DC$1048576,MATCH($A732,'Hoja de Trabajo para listado'!$CD$155:$CD$1048576,0),MATCH((CUADRO!L$4&amp;$E732),'Hoja de Trabajo para listado'!$CD$151:$DC$151,0)),0)</f>
        <v>0</v>
      </c>
      <c r="M732" s="243">
        <f ca="1">+IFERROR(INDEX('Hoja de Trabajo para listado'!$A$155:$Z$1048576,MATCH($A732,'Hoja de Trabajo para listado'!$A$155:$A$1048576,0),MATCH((CUADRO!M$4&amp;$E732),'Hoja de Trabajo para listado'!$A$151:$Z$151,0)),0)+IFERROR(INDEX('Hoja de Trabajo para listado'!$AB$155:$BA$1048576,MATCH($A732,'Hoja de Trabajo para listado'!$AB$155:$AB$1048576,0),MATCH((CUADRO!M$4&amp;$E732),'Hoja de Trabajo para listado'!$AB$151:$BA$151,0)),0)+IFERROR(INDEX('Hoja de Trabajo para listado'!$BC$155:$CB$1048576,MATCH($A732,'Hoja de Trabajo para listado'!$BC$155:$BC$1048576,0),MATCH((CUADRO!M$4&amp;$E732),'Hoja de Trabajo para listado'!$BC$151:$CB$151,0)),0)+IFERROR(INDEX('Hoja de Trabajo para listado'!$DE$153:$DG$274,MATCH($A732,'Hoja de Trabajo para listado'!$DE$153:$DE$1048576,0),MATCH((CUADRO!M$4&amp;$E732),'Hoja de Trabajo para listado'!$DE$151:$DG$151,0)),0)+IFERROR(INDEX('Hoja de Trabajo para listado'!$CD$155:$DC$1048576,MATCH($A732,'Hoja de Trabajo para listado'!$CD$155:$CD$1048576,0),MATCH((CUADRO!M$4&amp;$E732),'Hoja de Trabajo para listado'!$CD$151:$DC$151,0)),0)</f>
        <v>0</v>
      </c>
      <c r="N732" s="243">
        <f ca="1">+IFERROR(INDEX('Hoja de Trabajo para listado'!$A$155:$Z$1048576,MATCH($A732,'Hoja de Trabajo para listado'!$A$155:$A$1048576,0),MATCH((CUADRO!N$4&amp;$E732),'Hoja de Trabajo para listado'!$A$151:$Z$151,0)),0)+IFERROR(INDEX('Hoja de Trabajo para listado'!$AB$155:$BA$1048576,MATCH($A732,'Hoja de Trabajo para listado'!$AB$155:$AB$1048576,0),MATCH((CUADRO!N$4&amp;$E732),'Hoja de Trabajo para listado'!$AB$151:$BA$151,0)),0)+IFERROR(INDEX('Hoja de Trabajo para listado'!$BC$155:$CB$1048576,MATCH($A732,'Hoja de Trabajo para listado'!$BC$155:$BC$1048576,0),MATCH((CUADRO!N$4&amp;$E732),'Hoja de Trabajo para listado'!$BC$151:$CB$151,0)),0)+IFERROR(INDEX('Hoja de Trabajo para listado'!$DE$153:$DG$274,MATCH($A732,'Hoja de Trabajo para listado'!$DE$153:$DE$1048576,0),MATCH((CUADRO!N$4&amp;$E732),'Hoja de Trabajo para listado'!$DE$151:$DG$151,0)),0)+IFERROR(INDEX('Hoja de Trabajo para listado'!$CD$155:$DC$1048576,MATCH($A732,'Hoja de Trabajo para listado'!$CD$155:$CD$1048576,0),MATCH((CUADRO!N$4&amp;$E732),'Hoja de Trabajo para listado'!$CD$151:$DC$151,0)),0)</f>
        <v>0</v>
      </c>
      <c r="O732" s="243">
        <f ca="1">+IFERROR(INDEX('Hoja de Trabajo para listado'!$A$155:$Z$1048576,MATCH($A732,'Hoja de Trabajo para listado'!$A$155:$A$1048576,0),MATCH((CUADRO!O$4&amp;$E732),'Hoja de Trabajo para listado'!$A$151:$Z$151,0)),0)+IFERROR(INDEX('Hoja de Trabajo para listado'!$AB$155:$BA$1048576,MATCH($A732,'Hoja de Trabajo para listado'!$AB$155:$AB$1048576,0),MATCH((CUADRO!O$4&amp;$E732),'Hoja de Trabajo para listado'!$AB$151:$BA$151,0)),0)+IFERROR(INDEX('Hoja de Trabajo para listado'!$BC$155:$CB$1048576,MATCH($A732,'Hoja de Trabajo para listado'!$BC$155:$BC$1048576,0),MATCH((CUADRO!O$4&amp;$E732),'Hoja de Trabajo para listado'!$BC$151:$CB$151,0)),0)+IFERROR(INDEX('Hoja de Trabajo para listado'!$DE$153:$DG$274,MATCH($A732,'Hoja de Trabajo para listado'!$DE$153:$DE$1048576,0),MATCH((CUADRO!O$4&amp;$E732),'Hoja de Trabajo para listado'!$DE$151:$DG$151,0)),0)+IFERROR(INDEX('Hoja de Trabajo para listado'!$CD$155:$DC$1048576,MATCH($A732,'Hoja de Trabajo para listado'!$CD$155:$CD$1048576,0),MATCH((CUADRO!O$4&amp;$E732),'Hoja de Trabajo para listado'!$CD$151:$DC$151,0)),0)</f>
        <v>0</v>
      </c>
      <c r="P732" s="243">
        <f ca="1">+IFERROR(INDEX('Hoja de Trabajo para listado'!$A$155:$Z$1048576,MATCH($A732,'Hoja de Trabajo para listado'!$A$155:$A$1048576,0),MATCH((CUADRO!P$4&amp;$E732),'Hoja de Trabajo para listado'!$A$151:$Z$151,0)),0)+IFERROR(INDEX('Hoja de Trabajo para listado'!$AB$155:$BA$1048576,MATCH($A732,'Hoja de Trabajo para listado'!$AB$155:$AB$1048576,0),MATCH((CUADRO!P$4&amp;$E732),'Hoja de Trabajo para listado'!$AB$151:$BA$151,0)),0)+IFERROR(INDEX('Hoja de Trabajo para listado'!$BC$155:$CB$1048576,MATCH($A732,'Hoja de Trabajo para listado'!$BC$155:$BC$1048576,0),MATCH((CUADRO!P$4&amp;$E732),'Hoja de Trabajo para listado'!$BC$151:$CB$151,0)),0)+IFERROR(INDEX('Hoja de Trabajo para listado'!$DE$153:$DG$274,MATCH($A732,'Hoja de Trabajo para listado'!$DE$153:$DE$1048576,0),MATCH((CUADRO!P$4&amp;$E732),'Hoja de Trabajo para listado'!$DE$151:$DG$151,0)),0)+IFERROR(INDEX('Hoja de Trabajo para listado'!$CD$155:$DC$1048576,MATCH($A732,'Hoja de Trabajo para listado'!$CD$155:$CD$1048576,0),MATCH((CUADRO!P$4&amp;$E732),'Hoja de Trabajo para listado'!$CD$151:$DC$151,0)),0)</f>
        <v>0</v>
      </c>
      <c r="Q732" s="243">
        <f ca="1">+IFERROR(INDEX('Hoja de Trabajo para listado'!$A$155:$Z$1048576,MATCH($A732,'Hoja de Trabajo para listado'!$A$155:$A$1048576,0),MATCH((CUADRO!Q$4&amp;$E732),'Hoja de Trabajo para listado'!$A$151:$Z$151,0)),0)+IFERROR(INDEX('Hoja de Trabajo para listado'!$AB$155:$BA$1048576,MATCH($A732,'Hoja de Trabajo para listado'!$AB$155:$AB$1048576,0),MATCH((CUADRO!Q$4&amp;$E732),'Hoja de Trabajo para listado'!$AB$151:$BA$151,0)),0)+IFERROR(INDEX('Hoja de Trabajo para listado'!$BC$155:$CB$1048576,MATCH($A732,'Hoja de Trabajo para listado'!$BC$155:$BC$1048576,0),MATCH((CUADRO!Q$4&amp;$E732),'Hoja de Trabajo para listado'!$BC$151:$CB$151,0)),0)+IFERROR(INDEX('Hoja de Trabajo para listado'!$DE$153:$DG$274,MATCH($A732,'Hoja de Trabajo para listado'!$DE$153:$DE$1048576,0),MATCH((CUADRO!Q$4&amp;$E732),'Hoja de Trabajo para listado'!$DE$151:$DG$151,0)),0)+IFERROR(INDEX('Hoja de Trabajo para listado'!$CD$155:$DC$1048576,MATCH($A732,'Hoja de Trabajo para listado'!$CD$155:$CD$1048576,0),MATCH((CUADRO!Q$4&amp;$E732),'Hoja de Trabajo para listado'!$CD$151:$DC$151,0)),0)</f>
        <v>0</v>
      </c>
      <c r="R732" s="243">
        <f t="shared" ca="1" si="29"/>
        <v>0</v>
      </c>
      <c r="S732" s="249">
        <f ca="1">+R731+R732</f>
        <v>0</v>
      </c>
      <c r="T732" s="243">
        <f ca="1">+S732</f>
        <v>0</v>
      </c>
      <c r="U732" s="242">
        <f t="shared" si="30"/>
        <v>2</v>
      </c>
      <c r="V732" s="333" t="str">
        <f>+VLOOKUP(A732,bd_lista!$A$3:$E$592,5,FALSE)</f>
        <v>Gobiernos Autonomos Municipales</v>
      </c>
      <c r="W732" s="388"/>
      <c r="X732" s="242">
        <f>+VLOOKUP(A732,[4]Sheet1!$A$13:$D$744,4,FALSE)</f>
        <v>0</v>
      </c>
      <c r="Y732" s="242" t="e">
        <f>+VLOOKUP(X732,bd_lista!$A$3:$C$592,3,FALSE)</f>
        <v>#N/A</v>
      </c>
      <c r="Z732" s="292"/>
      <c r="AA732" s="293"/>
    </row>
    <row r="733" spans="1:27" customFormat="1" ht="15" hidden="1" customHeight="1">
      <c r="A733" s="32">
        <v>1331</v>
      </c>
      <c r="B733" s="392">
        <f>+A733</f>
        <v>1331</v>
      </c>
      <c r="C733" s="247" t="str">
        <f>+VLOOKUP(A733,bd_lista!$A$3:$C$592,3,FALSE)</f>
        <v>Gobierno Autónomo Municipal de Totora</v>
      </c>
      <c r="D733" s="389" t="str">
        <f>+C733</f>
        <v>Gobierno Autónomo Municipal de Totora</v>
      </c>
      <c r="E733" s="242" t="s">
        <v>1304</v>
      </c>
      <c r="F733" s="243">
        <f ca="1">+IFERROR(INDEX('Hoja de Trabajo para listado'!$A$155:$Z$1048576,MATCH($A733,'Hoja de Trabajo para listado'!$A$155:$A$1048576,0),MATCH((CUADRO!F$4&amp;$E733),'Hoja de Trabajo para listado'!$A$151:$Z$151,0)),0)+IFERROR(INDEX('Hoja de Trabajo para listado'!$AB$155:$BA$1048576,MATCH($A733,'Hoja de Trabajo para listado'!$AB$155:$AB$1048576,0),MATCH((CUADRO!F$4&amp;$E733),'Hoja de Trabajo para listado'!$AB$151:$BA$151,0)),0)+IFERROR(INDEX('Hoja de Trabajo para listado'!$BC$155:$CB$1048576,MATCH($A733,'Hoja de Trabajo para listado'!$BC$155:$BC$1048576,0),MATCH((CUADRO!F$4&amp;$E733),'Hoja de Trabajo para listado'!$BC$151:$CB$151,0)),0)+IFERROR(INDEX('Hoja de Trabajo para listado'!$DE$153:$DG$274,MATCH($A733,'Hoja de Trabajo para listado'!$DE$153:$DE$1048576,0),MATCH((CUADRO!F$4&amp;$E733),'Hoja de Trabajo para listado'!$DE$151:$DG$151,0)),0)+IFERROR(INDEX('Hoja de Trabajo para listado'!$CD$155:$DC$1048576,MATCH($A733,'Hoja de Trabajo para listado'!$CD$155:$CD$1048576,0),MATCH((CUADRO!F$4&amp;$E733),'Hoja de Trabajo para listado'!$CD$151:$DC$151,0)),0)</f>
        <v>0</v>
      </c>
      <c r="G733" s="243">
        <f ca="1">+IFERROR(INDEX('Hoja de Trabajo para listado'!$A$155:$Z$1048576,MATCH($A733,'Hoja de Trabajo para listado'!$A$155:$A$1048576,0),MATCH((CUADRO!G$4&amp;$E733),'Hoja de Trabajo para listado'!$A$151:$Z$151,0)),0)+IFERROR(INDEX('Hoja de Trabajo para listado'!$AB$155:$BA$1048576,MATCH($A733,'Hoja de Trabajo para listado'!$AB$155:$AB$1048576,0),MATCH((CUADRO!G$4&amp;$E733),'Hoja de Trabajo para listado'!$AB$151:$BA$151,0)),0)+IFERROR(INDEX('Hoja de Trabajo para listado'!$BC$155:$CB$1048576,MATCH($A733,'Hoja de Trabajo para listado'!$BC$155:$BC$1048576,0),MATCH((CUADRO!G$4&amp;$E733),'Hoja de Trabajo para listado'!$BC$151:$CB$151,0)),0)+IFERROR(INDEX('Hoja de Trabajo para listado'!$DE$153:$DG$274,MATCH($A733,'Hoja de Trabajo para listado'!$DE$153:$DE$1048576,0),MATCH((CUADRO!G$4&amp;$E733),'Hoja de Trabajo para listado'!$DE$151:$DG$151,0)),0)+IFERROR(INDEX('Hoja de Trabajo para listado'!$CD$155:$DC$1048576,MATCH($A733,'Hoja de Trabajo para listado'!$CD$155:$CD$1048576,0),MATCH((CUADRO!G$4&amp;$E733),'Hoja de Trabajo para listado'!$CD$151:$DC$151,0)),0)</f>
        <v>0</v>
      </c>
      <c r="H733" s="243">
        <f ca="1">+IFERROR(INDEX('Hoja de Trabajo para listado'!$A$155:$Z$1048576,MATCH($A733,'Hoja de Trabajo para listado'!$A$155:$A$1048576,0),MATCH((CUADRO!H$4&amp;$E733),'Hoja de Trabajo para listado'!$A$151:$Z$151,0)),0)+IFERROR(INDEX('Hoja de Trabajo para listado'!$AB$155:$BA$1048576,MATCH($A733,'Hoja de Trabajo para listado'!$AB$155:$AB$1048576,0),MATCH((CUADRO!H$4&amp;$E733),'Hoja de Trabajo para listado'!$AB$151:$BA$151,0)),0)+IFERROR(INDEX('Hoja de Trabajo para listado'!$BC$155:$CB$1048576,MATCH($A733,'Hoja de Trabajo para listado'!$BC$155:$BC$1048576,0),MATCH((CUADRO!H$4&amp;$E733),'Hoja de Trabajo para listado'!$BC$151:$CB$151,0)),0)+IFERROR(INDEX('Hoja de Trabajo para listado'!$DE$153:$DG$274,MATCH($A733,'Hoja de Trabajo para listado'!$DE$153:$DE$1048576,0),MATCH((CUADRO!H$4&amp;$E733),'Hoja de Trabajo para listado'!$DE$151:$DG$151,0)),0)+IFERROR(INDEX('Hoja de Trabajo para listado'!$CD$155:$DC$1048576,MATCH($A733,'Hoja de Trabajo para listado'!$CD$155:$CD$1048576,0),MATCH((CUADRO!H$4&amp;$E733),'Hoja de Trabajo para listado'!$CD$151:$DC$151,0)),0)</f>
        <v>0</v>
      </c>
      <c r="I733" s="243">
        <f ca="1">+IFERROR(INDEX('Hoja de Trabajo para listado'!$A$155:$Z$1048576,MATCH($A733,'Hoja de Trabajo para listado'!$A$155:$A$1048576,0),MATCH((CUADRO!I$4&amp;$E733),'Hoja de Trabajo para listado'!$A$151:$Z$151,0)),0)+IFERROR(INDEX('Hoja de Trabajo para listado'!$AB$155:$BA$1048576,MATCH($A733,'Hoja de Trabajo para listado'!$AB$155:$AB$1048576,0),MATCH((CUADRO!I$4&amp;$E733),'Hoja de Trabajo para listado'!$AB$151:$BA$151,0)),0)+IFERROR(INDEX('Hoja de Trabajo para listado'!$BC$155:$CB$1048576,MATCH($A733,'Hoja de Trabajo para listado'!$BC$155:$BC$1048576,0),MATCH((CUADRO!I$4&amp;$E733),'Hoja de Trabajo para listado'!$BC$151:$CB$151,0)),0)+IFERROR(INDEX('Hoja de Trabajo para listado'!$DE$153:$DG$274,MATCH($A733,'Hoja de Trabajo para listado'!$DE$153:$DE$1048576,0),MATCH((CUADRO!I$4&amp;$E733),'Hoja de Trabajo para listado'!$DE$151:$DG$151,0)),0)+IFERROR(INDEX('Hoja de Trabajo para listado'!$CD$155:$DC$1048576,MATCH($A733,'Hoja de Trabajo para listado'!$CD$155:$CD$1048576,0),MATCH((CUADRO!I$4&amp;$E733),'Hoja de Trabajo para listado'!$CD$151:$DC$151,0)),0)</f>
        <v>0</v>
      </c>
      <c r="J733" s="243">
        <f ca="1">+IFERROR(INDEX('Hoja de Trabajo para listado'!$A$155:$Z$1048576,MATCH($A733,'Hoja de Trabajo para listado'!$A$155:$A$1048576,0),MATCH((CUADRO!J$4&amp;$E733),'Hoja de Trabajo para listado'!$A$151:$Z$151,0)),0)+IFERROR(INDEX('Hoja de Trabajo para listado'!$AB$155:$BA$1048576,MATCH($A733,'Hoja de Trabajo para listado'!$AB$155:$AB$1048576,0),MATCH((CUADRO!J$4&amp;$E733),'Hoja de Trabajo para listado'!$AB$151:$BA$151,0)),0)+IFERROR(INDEX('Hoja de Trabajo para listado'!$BC$155:$CB$1048576,MATCH($A733,'Hoja de Trabajo para listado'!$BC$155:$BC$1048576,0),MATCH((CUADRO!J$4&amp;$E733),'Hoja de Trabajo para listado'!$BC$151:$CB$151,0)),0)+IFERROR(INDEX('Hoja de Trabajo para listado'!$DE$153:$DG$274,MATCH($A733,'Hoja de Trabajo para listado'!$DE$153:$DE$1048576,0),MATCH((CUADRO!J$4&amp;$E733),'Hoja de Trabajo para listado'!$DE$151:$DG$151,0)),0)+IFERROR(INDEX('Hoja de Trabajo para listado'!$CD$155:$DC$1048576,MATCH($A733,'Hoja de Trabajo para listado'!$CD$155:$CD$1048576,0),MATCH((CUADRO!J$4&amp;$E733),'Hoja de Trabajo para listado'!$CD$151:$DC$151,0)),0)</f>
        <v>0</v>
      </c>
      <c r="K733" s="243">
        <f ca="1">+IFERROR(INDEX('Hoja de Trabajo para listado'!$A$155:$Z$1048576,MATCH($A733,'Hoja de Trabajo para listado'!$A$155:$A$1048576,0),MATCH((CUADRO!K$4&amp;$E733),'Hoja de Trabajo para listado'!$A$151:$Z$151,0)),0)+IFERROR(INDEX('Hoja de Trabajo para listado'!$AB$155:$BA$1048576,MATCH($A733,'Hoja de Trabajo para listado'!$AB$155:$AB$1048576,0),MATCH((CUADRO!K$4&amp;$E733),'Hoja de Trabajo para listado'!$AB$151:$BA$151,0)),0)+IFERROR(INDEX('Hoja de Trabajo para listado'!$BC$155:$CB$1048576,MATCH($A733,'Hoja de Trabajo para listado'!$BC$155:$BC$1048576,0),MATCH((CUADRO!K$4&amp;$E733),'Hoja de Trabajo para listado'!$BC$151:$CB$151,0)),0)+IFERROR(INDEX('Hoja de Trabajo para listado'!$DE$153:$DG$274,MATCH($A733,'Hoja de Trabajo para listado'!$DE$153:$DE$1048576,0),MATCH((CUADRO!K$4&amp;$E733),'Hoja de Trabajo para listado'!$DE$151:$DG$151,0)),0)+IFERROR(INDEX('Hoja de Trabajo para listado'!$CD$155:$DC$1048576,MATCH($A733,'Hoja de Trabajo para listado'!$CD$155:$CD$1048576,0),MATCH((CUADRO!K$4&amp;$E733),'Hoja de Trabajo para listado'!$CD$151:$DC$151,0)),0)</f>
        <v>0</v>
      </c>
      <c r="L733" s="243">
        <f ca="1">+IFERROR(INDEX('Hoja de Trabajo para listado'!$A$155:$Z$1048576,MATCH($A733,'Hoja de Trabajo para listado'!$A$155:$A$1048576,0),MATCH((CUADRO!L$4&amp;$E733),'Hoja de Trabajo para listado'!$A$151:$Z$151,0)),0)+IFERROR(INDEX('Hoja de Trabajo para listado'!$AB$155:$BA$1048576,MATCH($A733,'Hoja de Trabajo para listado'!$AB$155:$AB$1048576,0),MATCH((CUADRO!L$4&amp;$E733),'Hoja de Trabajo para listado'!$AB$151:$BA$151,0)),0)+IFERROR(INDEX('Hoja de Trabajo para listado'!$BC$155:$CB$1048576,MATCH($A733,'Hoja de Trabajo para listado'!$BC$155:$BC$1048576,0),MATCH((CUADRO!L$4&amp;$E733),'Hoja de Trabajo para listado'!$BC$151:$CB$151,0)),0)+IFERROR(INDEX('Hoja de Trabajo para listado'!$DE$153:$DG$274,MATCH($A733,'Hoja de Trabajo para listado'!$DE$153:$DE$1048576,0),MATCH((CUADRO!L$4&amp;$E733),'Hoja de Trabajo para listado'!$DE$151:$DG$151,0)),0)+IFERROR(INDEX('Hoja de Trabajo para listado'!$CD$155:$DC$1048576,MATCH($A733,'Hoja de Trabajo para listado'!$CD$155:$CD$1048576,0),MATCH((CUADRO!L$4&amp;$E733),'Hoja de Trabajo para listado'!$CD$151:$DC$151,0)),0)</f>
        <v>0</v>
      </c>
      <c r="M733" s="243">
        <f ca="1">+IFERROR(INDEX('Hoja de Trabajo para listado'!$A$155:$Z$1048576,MATCH($A733,'Hoja de Trabajo para listado'!$A$155:$A$1048576,0),MATCH((CUADRO!M$4&amp;$E733),'Hoja de Trabajo para listado'!$A$151:$Z$151,0)),0)+IFERROR(INDEX('Hoja de Trabajo para listado'!$AB$155:$BA$1048576,MATCH($A733,'Hoja de Trabajo para listado'!$AB$155:$AB$1048576,0),MATCH((CUADRO!M$4&amp;$E733),'Hoja de Trabajo para listado'!$AB$151:$BA$151,0)),0)+IFERROR(INDEX('Hoja de Trabajo para listado'!$BC$155:$CB$1048576,MATCH($A733,'Hoja de Trabajo para listado'!$BC$155:$BC$1048576,0),MATCH((CUADRO!M$4&amp;$E733),'Hoja de Trabajo para listado'!$BC$151:$CB$151,0)),0)+IFERROR(INDEX('Hoja de Trabajo para listado'!$DE$153:$DG$274,MATCH($A733,'Hoja de Trabajo para listado'!$DE$153:$DE$1048576,0),MATCH((CUADRO!M$4&amp;$E733),'Hoja de Trabajo para listado'!$DE$151:$DG$151,0)),0)+IFERROR(INDEX('Hoja de Trabajo para listado'!$CD$155:$DC$1048576,MATCH($A733,'Hoja de Trabajo para listado'!$CD$155:$CD$1048576,0),MATCH((CUADRO!M$4&amp;$E733),'Hoja de Trabajo para listado'!$CD$151:$DC$151,0)),0)</f>
        <v>0</v>
      </c>
      <c r="N733" s="243">
        <f ca="1">+IFERROR(INDEX('Hoja de Trabajo para listado'!$A$155:$Z$1048576,MATCH($A733,'Hoja de Trabajo para listado'!$A$155:$A$1048576,0),MATCH((CUADRO!N$4&amp;$E733),'Hoja de Trabajo para listado'!$A$151:$Z$151,0)),0)+IFERROR(INDEX('Hoja de Trabajo para listado'!$AB$155:$BA$1048576,MATCH($A733,'Hoja de Trabajo para listado'!$AB$155:$AB$1048576,0),MATCH((CUADRO!N$4&amp;$E733),'Hoja de Trabajo para listado'!$AB$151:$BA$151,0)),0)+IFERROR(INDEX('Hoja de Trabajo para listado'!$BC$155:$CB$1048576,MATCH($A733,'Hoja de Trabajo para listado'!$BC$155:$BC$1048576,0),MATCH((CUADRO!N$4&amp;$E733),'Hoja de Trabajo para listado'!$BC$151:$CB$151,0)),0)+IFERROR(INDEX('Hoja de Trabajo para listado'!$DE$153:$DG$274,MATCH($A733,'Hoja de Trabajo para listado'!$DE$153:$DE$1048576,0),MATCH((CUADRO!N$4&amp;$E733),'Hoja de Trabajo para listado'!$DE$151:$DG$151,0)),0)+IFERROR(INDEX('Hoja de Trabajo para listado'!$CD$155:$DC$1048576,MATCH($A733,'Hoja de Trabajo para listado'!$CD$155:$CD$1048576,0),MATCH((CUADRO!N$4&amp;$E733),'Hoja de Trabajo para listado'!$CD$151:$DC$151,0)),0)</f>
        <v>0</v>
      </c>
      <c r="O733" s="243">
        <f ca="1">+IFERROR(INDEX('Hoja de Trabajo para listado'!$A$155:$Z$1048576,MATCH($A733,'Hoja de Trabajo para listado'!$A$155:$A$1048576,0),MATCH((CUADRO!O$4&amp;$E733),'Hoja de Trabajo para listado'!$A$151:$Z$151,0)),0)+IFERROR(INDEX('Hoja de Trabajo para listado'!$AB$155:$BA$1048576,MATCH($A733,'Hoja de Trabajo para listado'!$AB$155:$AB$1048576,0),MATCH((CUADRO!O$4&amp;$E733),'Hoja de Trabajo para listado'!$AB$151:$BA$151,0)),0)+IFERROR(INDEX('Hoja de Trabajo para listado'!$BC$155:$CB$1048576,MATCH($A733,'Hoja de Trabajo para listado'!$BC$155:$BC$1048576,0),MATCH((CUADRO!O$4&amp;$E733),'Hoja de Trabajo para listado'!$BC$151:$CB$151,0)),0)+IFERROR(INDEX('Hoja de Trabajo para listado'!$DE$153:$DG$274,MATCH($A733,'Hoja de Trabajo para listado'!$DE$153:$DE$1048576,0),MATCH((CUADRO!O$4&amp;$E733),'Hoja de Trabajo para listado'!$DE$151:$DG$151,0)),0)+IFERROR(INDEX('Hoja de Trabajo para listado'!$CD$155:$DC$1048576,MATCH($A733,'Hoja de Trabajo para listado'!$CD$155:$CD$1048576,0),MATCH((CUADRO!O$4&amp;$E733),'Hoja de Trabajo para listado'!$CD$151:$DC$151,0)),0)</f>
        <v>0</v>
      </c>
      <c r="P733" s="243">
        <f ca="1">+IFERROR(INDEX('Hoja de Trabajo para listado'!$A$155:$Z$1048576,MATCH($A733,'Hoja de Trabajo para listado'!$A$155:$A$1048576,0),MATCH((CUADRO!P$4&amp;$E733),'Hoja de Trabajo para listado'!$A$151:$Z$151,0)),0)+IFERROR(INDEX('Hoja de Trabajo para listado'!$AB$155:$BA$1048576,MATCH($A733,'Hoja de Trabajo para listado'!$AB$155:$AB$1048576,0),MATCH((CUADRO!P$4&amp;$E733),'Hoja de Trabajo para listado'!$AB$151:$BA$151,0)),0)+IFERROR(INDEX('Hoja de Trabajo para listado'!$BC$155:$CB$1048576,MATCH($A733,'Hoja de Trabajo para listado'!$BC$155:$BC$1048576,0),MATCH((CUADRO!P$4&amp;$E733),'Hoja de Trabajo para listado'!$BC$151:$CB$151,0)),0)+IFERROR(INDEX('Hoja de Trabajo para listado'!$DE$153:$DG$274,MATCH($A733,'Hoja de Trabajo para listado'!$DE$153:$DE$1048576,0),MATCH((CUADRO!P$4&amp;$E733),'Hoja de Trabajo para listado'!$DE$151:$DG$151,0)),0)+IFERROR(INDEX('Hoja de Trabajo para listado'!$CD$155:$DC$1048576,MATCH($A733,'Hoja de Trabajo para listado'!$CD$155:$CD$1048576,0),MATCH((CUADRO!P$4&amp;$E733),'Hoja de Trabajo para listado'!$CD$151:$DC$151,0)),0)</f>
        <v>0</v>
      </c>
      <c r="Q733" s="243">
        <f ca="1">+IFERROR(INDEX('Hoja de Trabajo para listado'!$A$155:$Z$1048576,MATCH($A733,'Hoja de Trabajo para listado'!$A$155:$A$1048576,0),MATCH((CUADRO!Q$4&amp;$E733),'Hoja de Trabajo para listado'!$A$151:$Z$151,0)),0)+IFERROR(INDEX('Hoja de Trabajo para listado'!$AB$155:$BA$1048576,MATCH($A733,'Hoja de Trabajo para listado'!$AB$155:$AB$1048576,0),MATCH((CUADRO!Q$4&amp;$E733),'Hoja de Trabajo para listado'!$AB$151:$BA$151,0)),0)+IFERROR(INDEX('Hoja de Trabajo para listado'!$BC$155:$CB$1048576,MATCH($A733,'Hoja de Trabajo para listado'!$BC$155:$BC$1048576,0),MATCH((CUADRO!Q$4&amp;$E733),'Hoja de Trabajo para listado'!$BC$151:$CB$151,0)),0)+IFERROR(INDEX('Hoja de Trabajo para listado'!$DE$153:$DG$274,MATCH($A733,'Hoja de Trabajo para listado'!$DE$153:$DE$1048576,0),MATCH((CUADRO!Q$4&amp;$E733),'Hoja de Trabajo para listado'!$DE$151:$DG$151,0)),0)+IFERROR(INDEX('Hoja de Trabajo para listado'!$CD$155:$DC$1048576,MATCH($A733,'Hoja de Trabajo para listado'!$CD$155:$CD$1048576,0),MATCH((CUADRO!Q$4&amp;$E733),'Hoja de Trabajo para listado'!$CD$151:$DC$151,0)),0)</f>
        <v>0</v>
      </c>
      <c r="R733" s="243">
        <f t="shared" ca="1" si="29"/>
        <v>0</v>
      </c>
      <c r="S733" s="249"/>
      <c r="T733" s="243">
        <f ca="1">+T734</f>
        <v>0</v>
      </c>
      <c r="U733" s="242">
        <f t="shared" si="30"/>
        <v>1</v>
      </c>
      <c r="V733" s="333" t="str">
        <f>+VLOOKUP(A733,bd_lista!$A$3:$E$592,5,FALSE)</f>
        <v>Gobiernos Autonomos Municipales</v>
      </c>
      <c r="W733" s="387" t="str">
        <f>+V733</f>
        <v>Gobiernos Autonomos Municipales</v>
      </c>
      <c r="X733" s="242">
        <f>+VLOOKUP(A733,[4]Sheet1!$A$13:$D$744,4,FALSE)</f>
        <v>0</v>
      </c>
      <c r="Y733" s="242" t="e">
        <f>+VLOOKUP(X733,bd_lista!$A$3:$C$592,3,FALSE)</f>
        <v>#N/A</v>
      </c>
      <c r="Z733" s="294">
        <f>+X733</f>
        <v>0</v>
      </c>
      <c r="AA733" s="295" t="e">
        <f>+Y733</f>
        <v>#N/A</v>
      </c>
    </row>
    <row r="734" spans="1:27" customFormat="1" ht="15" hidden="1" customHeight="1">
      <c r="A734" s="32">
        <v>1331</v>
      </c>
      <c r="B734" s="393"/>
      <c r="C734" s="247" t="str">
        <f>+VLOOKUP(A734,bd_lista!$A$3:$C$592,3,FALSE)</f>
        <v>Gobierno Autónomo Municipal de Totora</v>
      </c>
      <c r="D734" s="390"/>
      <c r="E734" s="244" t="s">
        <v>1305</v>
      </c>
      <c r="F734" s="243">
        <f ca="1">+IFERROR(INDEX('Hoja de Trabajo para listado'!$A$155:$Z$1048576,MATCH($A734,'Hoja de Trabajo para listado'!$A$155:$A$1048576,0),MATCH((CUADRO!F$4&amp;$E734),'Hoja de Trabajo para listado'!$A$151:$Z$151,0)),0)+IFERROR(INDEX('Hoja de Trabajo para listado'!$AB$155:$BA$1048576,MATCH($A734,'Hoja de Trabajo para listado'!$AB$155:$AB$1048576,0),MATCH((CUADRO!F$4&amp;$E734),'Hoja de Trabajo para listado'!$AB$151:$BA$151,0)),0)+IFERROR(INDEX('Hoja de Trabajo para listado'!$BC$155:$CB$1048576,MATCH($A734,'Hoja de Trabajo para listado'!$BC$155:$BC$1048576,0),MATCH((CUADRO!F$4&amp;$E734),'Hoja de Trabajo para listado'!$BC$151:$CB$151,0)),0)+IFERROR(INDEX('Hoja de Trabajo para listado'!$DE$153:$DG$274,MATCH($A734,'Hoja de Trabajo para listado'!$DE$153:$DE$1048576,0),MATCH((CUADRO!F$4&amp;$E734),'Hoja de Trabajo para listado'!$DE$151:$DG$151,0)),0)+IFERROR(INDEX('Hoja de Trabajo para listado'!$CD$155:$DC$1048576,MATCH($A734,'Hoja de Trabajo para listado'!$CD$155:$CD$1048576,0),MATCH((CUADRO!F$4&amp;$E734),'Hoja de Trabajo para listado'!$CD$151:$DC$151,0)),0)</f>
        <v>0</v>
      </c>
      <c r="G734" s="243">
        <f ca="1">+IFERROR(INDEX('Hoja de Trabajo para listado'!$A$155:$Z$1048576,MATCH($A734,'Hoja de Trabajo para listado'!$A$155:$A$1048576,0),MATCH((CUADRO!G$4&amp;$E734),'Hoja de Trabajo para listado'!$A$151:$Z$151,0)),0)+IFERROR(INDEX('Hoja de Trabajo para listado'!$AB$155:$BA$1048576,MATCH($A734,'Hoja de Trabajo para listado'!$AB$155:$AB$1048576,0),MATCH((CUADRO!G$4&amp;$E734),'Hoja de Trabajo para listado'!$AB$151:$BA$151,0)),0)+IFERROR(INDEX('Hoja de Trabajo para listado'!$BC$155:$CB$1048576,MATCH($A734,'Hoja de Trabajo para listado'!$BC$155:$BC$1048576,0),MATCH((CUADRO!G$4&amp;$E734),'Hoja de Trabajo para listado'!$BC$151:$CB$151,0)),0)+IFERROR(INDEX('Hoja de Trabajo para listado'!$DE$153:$DG$274,MATCH($A734,'Hoja de Trabajo para listado'!$DE$153:$DE$1048576,0),MATCH((CUADRO!G$4&amp;$E734),'Hoja de Trabajo para listado'!$DE$151:$DG$151,0)),0)+IFERROR(INDEX('Hoja de Trabajo para listado'!$CD$155:$DC$1048576,MATCH($A734,'Hoja de Trabajo para listado'!$CD$155:$CD$1048576,0),MATCH((CUADRO!G$4&amp;$E734),'Hoja de Trabajo para listado'!$CD$151:$DC$151,0)),0)</f>
        <v>0</v>
      </c>
      <c r="H734" s="243">
        <f ca="1">+IFERROR(INDEX('Hoja de Trabajo para listado'!$A$155:$Z$1048576,MATCH($A734,'Hoja de Trabajo para listado'!$A$155:$A$1048576,0),MATCH((CUADRO!H$4&amp;$E734),'Hoja de Trabajo para listado'!$A$151:$Z$151,0)),0)+IFERROR(INDEX('Hoja de Trabajo para listado'!$AB$155:$BA$1048576,MATCH($A734,'Hoja de Trabajo para listado'!$AB$155:$AB$1048576,0),MATCH((CUADRO!H$4&amp;$E734),'Hoja de Trabajo para listado'!$AB$151:$BA$151,0)),0)+IFERROR(INDEX('Hoja de Trabajo para listado'!$BC$155:$CB$1048576,MATCH($A734,'Hoja de Trabajo para listado'!$BC$155:$BC$1048576,0),MATCH((CUADRO!H$4&amp;$E734),'Hoja de Trabajo para listado'!$BC$151:$CB$151,0)),0)+IFERROR(INDEX('Hoja de Trabajo para listado'!$DE$153:$DG$274,MATCH($A734,'Hoja de Trabajo para listado'!$DE$153:$DE$1048576,0),MATCH((CUADRO!H$4&amp;$E734),'Hoja de Trabajo para listado'!$DE$151:$DG$151,0)),0)+IFERROR(INDEX('Hoja de Trabajo para listado'!$CD$155:$DC$1048576,MATCH($A734,'Hoja de Trabajo para listado'!$CD$155:$CD$1048576,0),MATCH((CUADRO!H$4&amp;$E734),'Hoja de Trabajo para listado'!$CD$151:$DC$151,0)),0)</f>
        <v>0</v>
      </c>
      <c r="I734" s="243">
        <f ca="1">+IFERROR(INDEX('Hoja de Trabajo para listado'!$A$155:$Z$1048576,MATCH($A734,'Hoja de Trabajo para listado'!$A$155:$A$1048576,0),MATCH((CUADRO!I$4&amp;$E734),'Hoja de Trabajo para listado'!$A$151:$Z$151,0)),0)+IFERROR(INDEX('Hoja de Trabajo para listado'!$AB$155:$BA$1048576,MATCH($A734,'Hoja de Trabajo para listado'!$AB$155:$AB$1048576,0),MATCH((CUADRO!I$4&amp;$E734),'Hoja de Trabajo para listado'!$AB$151:$BA$151,0)),0)+IFERROR(INDEX('Hoja de Trabajo para listado'!$BC$155:$CB$1048576,MATCH($A734,'Hoja de Trabajo para listado'!$BC$155:$BC$1048576,0),MATCH((CUADRO!I$4&amp;$E734),'Hoja de Trabajo para listado'!$BC$151:$CB$151,0)),0)+IFERROR(INDEX('Hoja de Trabajo para listado'!$DE$153:$DG$274,MATCH($A734,'Hoja de Trabajo para listado'!$DE$153:$DE$1048576,0),MATCH((CUADRO!I$4&amp;$E734),'Hoja de Trabajo para listado'!$DE$151:$DG$151,0)),0)+IFERROR(INDEX('Hoja de Trabajo para listado'!$CD$155:$DC$1048576,MATCH($A734,'Hoja de Trabajo para listado'!$CD$155:$CD$1048576,0),MATCH((CUADRO!I$4&amp;$E734),'Hoja de Trabajo para listado'!$CD$151:$DC$151,0)),0)</f>
        <v>0</v>
      </c>
      <c r="J734" s="243">
        <f ca="1">+IFERROR(INDEX('Hoja de Trabajo para listado'!$A$155:$Z$1048576,MATCH($A734,'Hoja de Trabajo para listado'!$A$155:$A$1048576,0),MATCH((CUADRO!J$4&amp;$E734),'Hoja de Trabajo para listado'!$A$151:$Z$151,0)),0)+IFERROR(INDEX('Hoja de Trabajo para listado'!$AB$155:$BA$1048576,MATCH($A734,'Hoja de Trabajo para listado'!$AB$155:$AB$1048576,0),MATCH((CUADRO!J$4&amp;$E734),'Hoja de Trabajo para listado'!$AB$151:$BA$151,0)),0)+IFERROR(INDEX('Hoja de Trabajo para listado'!$BC$155:$CB$1048576,MATCH($A734,'Hoja de Trabajo para listado'!$BC$155:$BC$1048576,0),MATCH((CUADRO!J$4&amp;$E734),'Hoja de Trabajo para listado'!$BC$151:$CB$151,0)),0)+IFERROR(INDEX('Hoja de Trabajo para listado'!$DE$153:$DG$274,MATCH($A734,'Hoja de Trabajo para listado'!$DE$153:$DE$1048576,0),MATCH((CUADRO!J$4&amp;$E734),'Hoja de Trabajo para listado'!$DE$151:$DG$151,0)),0)+IFERROR(INDEX('Hoja de Trabajo para listado'!$CD$155:$DC$1048576,MATCH($A734,'Hoja de Trabajo para listado'!$CD$155:$CD$1048576,0),MATCH((CUADRO!J$4&amp;$E734),'Hoja de Trabajo para listado'!$CD$151:$DC$151,0)),0)</f>
        <v>0</v>
      </c>
      <c r="K734" s="243">
        <f ca="1">+IFERROR(INDEX('Hoja de Trabajo para listado'!$A$155:$Z$1048576,MATCH($A734,'Hoja de Trabajo para listado'!$A$155:$A$1048576,0),MATCH((CUADRO!K$4&amp;$E734),'Hoja de Trabajo para listado'!$A$151:$Z$151,0)),0)+IFERROR(INDEX('Hoja de Trabajo para listado'!$AB$155:$BA$1048576,MATCH($A734,'Hoja de Trabajo para listado'!$AB$155:$AB$1048576,0),MATCH((CUADRO!K$4&amp;$E734),'Hoja de Trabajo para listado'!$AB$151:$BA$151,0)),0)+IFERROR(INDEX('Hoja de Trabajo para listado'!$BC$155:$CB$1048576,MATCH($A734,'Hoja de Trabajo para listado'!$BC$155:$BC$1048576,0),MATCH((CUADRO!K$4&amp;$E734),'Hoja de Trabajo para listado'!$BC$151:$CB$151,0)),0)+IFERROR(INDEX('Hoja de Trabajo para listado'!$DE$153:$DG$274,MATCH($A734,'Hoja de Trabajo para listado'!$DE$153:$DE$1048576,0),MATCH((CUADRO!K$4&amp;$E734),'Hoja de Trabajo para listado'!$DE$151:$DG$151,0)),0)+IFERROR(INDEX('Hoja de Trabajo para listado'!$CD$155:$DC$1048576,MATCH($A734,'Hoja de Trabajo para listado'!$CD$155:$CD$1048576,0),MATCH((CUADRO!K$4&amp;$E734),'Hoja de Trabajo para listado'!$CD$151:$DC$151,0)),0)</f>
        <v>0</v>
      </c>
      <c r="L734" s="243">
        <f ca="1">+IFERROR(INDEX('Hoja de Trabajo para listado'!$A$155:$Z$1048576,MATCH($A734,'Hoja de Trabajo para listado'!$A$155:$A$1048576,0),MATCH((CUADRO!L$4&amp;$E734),'Hoja de Trabajo para listado'!$A$151:$Z$151,0)),0)+IFERROR(INDEX('Hoja de Trabajo para listado'!$AB$155:$BA$1048576,MATCH($A734,'Hoja de Trabajo para listado'!$AB$155:$AB$1048576,0),MATCH((CUADRO!L$4&amp;$E734),'Hoja de Trabajo para listado'!$AB$151:$BA$151,0)),0)+IFERROR(INDEX('Hoja de Trabajo para listado'!$BC$155:$CB$1048576,MATCH($A734,'Hoja de Trabajo para listado'!$BC$155:$BC$1048576,0),MATCH((CUADRO!L$4&amp;$E734),'Hoja de Trabajo para listado'!$BC$151:$CB$151,0)),0)+IFERROR(INDEX('Hoja de Trabajo para listado'!$DE$153:$DG$274,MATCH($A734,'Hoja de Trabajo para listado'!$DE$153:$DE$1048576,0),MATCH((CUADRO!L$4&amp;$E734),'Hoja de Trabajo para listado'!$DE$151:$DG$151,0)),0)+IFERROR(INDEX('Hoja de Trabajo para listado'!$CD$155:$DC$1048576,MATCH($A734,'Hoja de Trabajo para listado'!$CD$155:$CD$1048576,0),MATCH((CUADRO!L$4&amp;$E734),'Hoja de Trabajo para listado'!$CD$151:$DC$151,0)),0)</f>
        <v>0</v>
      </c>
      <c r="M734" s="243">
        <f ca="1">+IFERROR(INDEX('Hoja de Trabajo para listado'!$A$155:$Z$1048576,MATCH($A734,'Hoja de Trabajo para listado'!$A$155:$A$1048576,0),MATCH((CUADRO!M$4&amp;$E734),'Hoja de Trabajo para listado'!$A$151:$Z$151,0)),0)+IFERROR(INDEX('Hoja de Trabajo para listado'!$AB$155:$BA$1048576,MATCH($A734,'Hoja de Trabajo para listado'!$AB$155:$AB$1048576,0),MATCH((CUADRO!M$4&amp;$E734),'Hoja de Trabajo para listado'!$AB$151:$BA$151,0)),0)+IFERROR(INDEX('Hoja de Trabajo para listado'!$BC$155:$CB$1048576,MATCH($A734,'Hoja de Trabajo para listado'!$BC$155:$BC$1048576,0),MATCH((CUADRO!M$4&amp;$E734),'Hoja de Trabajo para listado'!$BC$151:$CB$151,0)),0)+IFERROR(INDEX('Hoja de Trabajo para listado'!$DE$153:$DG$274,MATCH($A734,'Hoja de Trabajo para listado'!$DE$153:$DE$1048576,0),MATCH((CUADRO!M$4&amp;$E734),'Hoja de Trabajo para listado'!$DE$151:$DG$151,0)),0)+IFERROR(INDEX('Hoja de Trabajo para listado'!$CD$155:$DC$1048576,MATCH($A734,'Hoja de Trabajo para listado'!$CD$155:$CD$1048576,0),MATCH((CUADRO!M$4&amp;$E734),'Hoja de Trabajo para listado'!$CD$151:$DC$151,0)),0)</f>
        <v>0</v>
      </c>
      <c r="N734" s="243">
        <f ca="1">+IFERROR(INDEX('Hoja de Trabajo para listado'!$A$155:$Z$1048576,MATCH($A734,'Hoja de Trabajo para listado'!$A$155:$A$1048576,0),MATCH((CUADRO!N$4&amp;$E734),'Hoja de Trabajo para listado'!$A$151:$Z$151,0)),0)+IFERROR(INDEX('Hoja de Trabajo para listado'!$AB$155:$BA$1048576,MATCH($A734,'Hoja de Trabajo para listado'!$AB$155:$AB$1048576,0),MATCH((CUADRO!N$4&amp;$E734),'Hoja de Trabajo para listado'!$AB$151:$BA$151,0)),0)+IFERROR(INDEX('Hoja de Trabajo para listado'!$BC$155:$CB$1048576,MATCH($A734,'Hoja de Trabajo para listado'!$BC$155:$BC$1048576,0),MATCH((CUADRO!N$4&amp;$E734),'Hoja de Trabajo para listado'!$BC$151:$CB$151,0)),0)+IFERROR(INDEX('Hoja de Trabajo para listado'!$DE$153:$DG$274,MATCH($A734,'Hoja de Trabajo para listado'!$DE$153:$DE$1048576,0),MATCH((CUADRO!N$4&amp;$E734),'Hoja de Trabajo para listado'!$DE$151:$DG$151,0)),0)+IFERROR(INDEX('Hoja de Trabajo para listado'!$CD$155:$DC$1048576,MATCH($A734,'Hoja de Trabajo para listado'!$CD$155:$CD$1048576,0),MATCH((CUADRO!N$4&amp;$E734),'Hoja de Trabajo para listado'!$CD$151:$DC$151,0)),0)</f>
        <v>0</v>
      </c>
      <c r="O734" s="243">
        <f ca="1">+IFERROR(INDEX('Hoja de Trabajo para listado'!$A$155:$Z$1048576,MATCH($A734,'Hoja de Trabajo para listado'!$A$155:$A$1048576,0),MATCH((CUADRO!O$4&amp;$E734),'Hoja de Trabajo para listado'!$A$151:$Z$151,0)),0)+IFERROR(INDEX('Hoja de Trabajo para listado'!$AB$155:$BA$1048576,MATCH($A734,'Hoja de Trabajo para listado'!$AB$155:$AB$1048576,0),MATCH((CUADRO!O$4&amp;$E734),'Hoja de Trabajo para listado'!$AB$151:$BA$151,0)),0)+IFERROR(INDEX('Hoja de Trabajo para listado'!$BC$155:$CB$1048576,MATCH($A734,'Hoja de Trabajo para listado'!$BC$155:$BC$1048576,0),MATCH((CUADRO!O$4&amp;$E734),'Hoja de Trabajo para listado'!$BC$151:$CB$151,0)),0)+IFERROR(INDEX('Hoja de Trabajo para listado'!$DE$153:$DG$274,MATCH($A734,'Hoja de Trabajo para listado'!$DE$153:$DE$1048576,0),MATCH((CUADRO!O$4&amp;$E734),'Hoja de Trabajo para listado'!$DE$151:$DG$151,0)),0)+IFERROR(INDEX('Hoja de Trabajo para listado'!$CD$155:$DC$1048576,MATCH($A734,'Hoja de Trabajo para listado'!$CD$155:$CD$1048576,0),MATCH((CUADRO!O$4&amp;$E734),'Hoja de Trabajo para listado'!$CD$151:$DC$151,0)),0)</f>
        <v>0</v>
      </c>
      <c r="P734" s="243">
        <f ca="1">+IFERROR(INDEX('Hoja de Trabajo para listado'!$A$155:$Z$1048576,MATCH($A734,'Hoja de Trabajo para listado'!$A$155:$A$1048576,0),MATCH((CUADRO!P$4&amp;$E734),'Hoja de Trabajo para listado'!$A$151:$Z$151,0)),0)+IFERROR(INDEX('Hoja de Trabajo para listado'!$AB$155:$BA$1048576,MATCH($A734,'Hoja de Trabajo para listado'!$AB$155:$AB$1048576,0),MATCH((CUADRO!P$4&amp;$E734),'Hoja de Trabajo para listado'!$AB$151:$BA$151,0)),0)+IFERROR(INDEX('Hoja de Trabajo para listado'!$BC$155:$CB$1048576,MATCH($A734,'Hoja de Trabajo para listado'!$BC$155:$BC$1048576,0),MATCH((CUADRO!P$4&amp;$E734),'Hoja de Trabajo para listado'!$BC$151:$CB$151,0)),0)+IFERROR(INDEX('Hoja de Trabajo para listado'!$DE$153:$DG$274,MATCH($A734,'Hoja de Trabajo para listado'!$DE$153:$DE$1048576,0),MATCH((CUADRO!P$4&amp;$E734),'Hoja de Trabajo para listado'!$DE$151:$DG$151,0)),0)+IFERROR(INDEX('Hoja de Trabajo para listado'!$CD$155:$DC$1048576,MATCH($A734,'Hoja de Trabajo para listado'!$CD$155:$CD$1048576,0),MATCH((CUADRO!P$4&amp;$E734),'Hoja de Trabajo para listado'!$CD$151:$DC$151,0)),0)</f>
        <v>0</v>
      </c>
      <c r="Q734" s="243">
        <f ca="1">+IFERROR(INDEX('Hoja de Trabajo para listado'!$A$155:$Z$1048576,MATCH($A734,'Hoja de Trabajo para listado'!$A$155:$A$1048576,0),MATCH((CUADRO!Q$4&amp;$E734),'Hoja de Trabajo para listado'!$A$151:$Z$151,0)),0)+IFERROR(INDEX('Hoja de Trabajo para listado'!$AB$155:$BA$1048576,MATCH($A734,'Hoja de Trabajo para listado'!$AB$155:$AB$1048576,0),MATCH((CUADRO!Q$4&amp;$E734),'Hoja de Trabajo para listado'!$AB$151:$BA$151,0)),0)+IFERROR(INDEX('Hoja de Trabajo para listado'!$BC$155:$CB$1048576,MATCH($A734,'Hoja de Trabajo para listado'!$BC$155:$BC$1048576,0),MATCH((CUADRO!Q$4&amp;$E734),'Hoja de Trabajo para listado'!$BC$151:$CB$151,0)),0)+IFERROR(INDEX('Hoja de Trabajo para listado'!$DE$153:$DG$274,MATCH($A734,'Hoja de Trabajo para listado'!$DE$153:$DE$1048576,0),MATCH((CUADRO!Q$4&amp;$E734),'Hoja de Trabajo para listado'!$DE$151:$DG$151,0)),0)+IFERROR(INDEX('Hoja de Trabajo para listado'!$CD$155:$DC$1048576,MATCH($A734,'Hoja de Trabajo para listado'!$CD$155:$CD$1048576,0),MATCH((CUADRO!Q$4&amp;$E734),'Hoja de Trabajo para listado'!$CD$151:$DC$151,0)),0)</f>
        <v>0</v>
      </c>
      <c r="R734" s="243">
        <f t="shared" ca="1" si="29"/>
        <v>0</v>
      </c>
      <c r="S734" s="249">
        <f ca="1">+R733+R734</f>
        <v>0</v>
      </c>
      <c r="T734" s="243">
        <f ca="1">+S734</f>
        <v>0</v>
      </c>
      <c r="U734" s="242">
        <f t="shared" si="30"/>
        <v>2</v>
      </c>
      <c r="V734" s="333" t="str">
        <f>+VLOOKUP(A734,bd_lista!$A$3:$E$592,5,FALSE)</f>
        <v>Gobiernos Autonomos Municipales</v>
      </c>
      <c r="W734" s="388"/>
      <c r="X734" s="242">
        <f>+VLOOKUP(A734,[4]Sheet1!$A$13:$D$744,4,FALSE)</f>
        <v>0</v>
      </c>
      <c r="Y734" s="242" t="e">
        <f>+VLOOKUP(X734,bd_lista!$A$3:$C$592,3,FALSE)</f>
        <v>#N/A</v>
      </c>
      <c r="Z734" s="292"/>
      <c r="AA734" s="293"/>
    </row>
    <row r="735" spans="1:27" customFormat="1" ht="15" hidden="1" customHeight="1">
      <c r="A735" s="32">
        <v>1332</v>
      </c>
      <c r="B735" s="392">
        <f>+A735</f>
        <v>1332</v>
      </c>
      <c r="C735" s="247" t="str">
        <f>+VLOOKUP(A735,bd_lista!$A$3:$C$592,3,FALSE)</f>
        <v>Gobierno Autónomo Municipal de Pojo</v>
      </c>
      <c r="D735" s="389" t="str">
        <f>+C735</f>
        <v>Gobierno Autónomo Municipal de Pojo</v>
      </c>
      <c r="E735" s="242" t="s">
        <v>1304</v>
      </c>
      <c r="F735" s="243">
        <f ca="1">+IFERROR(INDEX('Hoja de Trabajo para listado'!$A$155:$Z$1048576,MATCH($A735,'Hoja de Trabajo para listado'!$A$155:$A$1048576,0),MATCH((CUADRO!F$4&amp;$E735),'Hoja de Trabajo para listado'!$A$151:$Z$151,0)),0)+IFERROR(INDEX('Hoja de Trabajo para listado'!$AB$155:$BA$1048576,MATCH($A735,'Hoja de Trabajo para listado'!$AB$155:$AB$1048576,0),MATCH((CUADRO!F$4&amp;$E735),'Hoja de Trabajo para listado'!$AB$151:$BA$151,0)),0)+IFERROR(INDEX('Hoja de Trabajo para listado'!$BC$155:$CB$1048576,MATCH($A735,'Hoja de Trabajo para listado'!$BC$155:$BC$1048576,0),MATCH((CUADRO!F$4&amp;$E735),'Hoja de Trabajo para listado'!$BC$151:$CB$151,0)),0)+IFERROR(INDEX('Hoja de Trabajo para listado'!$DE$153:$DG$274,MATCH($A735,'Hoja de Trabajo para listado'!$DE$153:$DE$1048576,0),MATCH((CUADRO!F$4&amp;$E735),'Hoja de Trabajo para listado'!$DE$151:$DG$151,0)),0)+IFERROR(INDEX('Hoja de Trabajo para listado'!$CD$155:$DC$1048576,MATCH($A735,'Hoja de Trabajo para listado'!$CD$155:$CD$1048576,0),MATCH((CUADRO!F$4&amp;$E735),'Hoja de Trabajo para listado'!$CD$151:$DC$151,0)),0)</f>
        <v>0</v>
      </c>
      <c r="G735" s="243">
        <f ca="1">+IFERROR(INDEX('Hoja de Trabajo para listado'!$A$155:$Z$1048576,MATCH($A735,'Hoja de Trabajo para listado'!$A$155:$A$1048576,0),MATCH((CUADRO!G$4&amp;$E735),'Hoja de Trabajo para listado'!$A$151:$Z$151,0)),0)+IFERROR(INDEX('Hoja de Trabajo para listado'!$AB$155:$BA$1048576,MATCH($A735,'Hoja de Trabajo para listado'!$AB$155:$AB$1048576,0),MATCH((CUADRO!G$4&amp;$E735),'Hoja de Trabajo para listado'!$AB$151:$BA$151,0)),0)+IFERROR(INDEX('Hoja de Trabajo para listado'!$BC$155:$CB$1048576,MATCH($A735,'Hoja de Trabajo para listado'!$BC$155:$BC$1048576,0),MATCH((CUADRO!G$4&amp;$E735),'Hoja de Trabajo para listado'!$BC$151:$CB$151,0)),0)+IFERROR(INDEX('Hoja de Trabajo para listado'!$DE$153:$DG$274,MATCH($A735,'Hoja de Trabajo para listado'!$DE$153:$DE$1048576,0),MATCH((CUADRO!G$4&amp;$E735),'Hoja de Trabajo para listado'!$DE$151:$DG$151,0)),0)+IFERROR(INDEX('Hoja de Trabajo para listado'!$CD$155:$DC$1048576,MATCH($A735,'Hoja de Trabajo para listado'!$CD$155:$CD$1048576,0),MATCH((CUADRO!G$4&amp;$E735),'Hoja de Trabajo para listado'!$CD$151:$DC$151,0)),0)</f>
        <v>0</v>
      </c>
      <c r="H735" s="243">
        <f ca="1">+IFERROR(INDEX('Hoja de Trabajo para listado'!$A$155:$Z$1048576,MATCH($A735,'Hoja de Trabajo para listado'!$A$155:$A$1048576,0),MATCH((CUADRO!H$4&amp;$E735),'Hoja de Trabajo para listado'!$A$151:$Z$151,0)),0)+IFERROR(INDEX('Hoja de Trabajo para listado'!$AB$155:$BA$1048576,MATCH($A735,'Hoja de Trabajo para listado'!$AB$155:$AB$1048576,0),MATCH((CUADRO!H$4&amp;$E735),'Hoja de Trabajo para listado'!$AB$151:$BA$151,0)),0)+IFERROR(INDEX('Hoja de Trabajo para listado'!$BC$155:$CB$1048576,MATCH($A735,'Hoja de Trabajo para listado'!$BC$155:$BC$1048576,0),MATCH((CUADRO!H$4&amp;$E735),'Hoja de Trabajo para listado'!$BC$151:$CB$151,0)),0)+IFERROR(INDEX('Hoja de Trabajo para listado'!$DE$153:$DG$274,MATCH($A735,'Hoja de Trabajo para listado'!$DE$153:$DE$1048576,0),MATCH((CUADRO!H$4&amp;$E735),'Hoja de Trabajo para listado'!$DE$151:$DG$151,0)),0)+IFERROR(INDEX('Hoja de Trabajo para listado'!$CD$155:$DC$1048576,MATCH($A735,'Hoja de Trabajo para listado'!$CD$155:$CD$1048576,0),MATCH((CUADRO!H$4&amp;$E735),'Hoja de Trabajo para listado'!$CD$151:$DC$151,0)),0)</f>
        <v>0</v>
      </c>
      <c r="I735" s="243">
        <f ca="1">+IFERROR(INDEX('Hoja de Trabajo para listado'!$A$155:$Z$1048576,MATCH($A735,'Hoja de Trabajo para listado'!$A$155:$A$1048576,0),MATCH((CUADRO!I$4&amp;$E735),'Hoja de Trabajo para listado'!$A$151:$Z$151,0)),0)+IFERROR(INDEX('Hoja de Trabajo para listado'!$AB$155:$BA$1048576,MATCH($A735,'Hoja de Trabajo para listado'!$AB$155:$AB$1048576,0),MATCH((CUADRO!I$4&amp;$E735),'Hoja de Trabajo para listado'!$AB$151:$BA$151,0)),0)+IFERROR(INDEX('Hoja de Trabajo para listado'!$BC$155:$CB$1048576,MATCH($A735,'Hoja de Trabajo para listado'!$BC$155:$BC$1048576,0),MATCH((CUADRO!I$4&amp;$E735),'Hoja de Trabajo para listado'!$BC$151:$CB$151,0)),0)+IFERROR(INDEX('Hoja de Trabajo para listado'!$DE$153:$DG$274,MATCH($A735,'Hoja de Trabajo para listado'!$DE$153:$DE$1048576,0),MATCH((CUADRO!I$4&amp;$E735),'Hoja de Trabajo para listado'!$DE$151:$DG$151,0)),0)+IFERROR(INDEX('Hoja de Trabajo para listado'!$CD$155:$DC$1048576,MATCH($A735,'Hoja de Trabajo para listado'!$CD$155:$CD$1048576,0),MATCH((CUADRO!I$4&amp;$E735),'Hoja de Trabajo para listado'!$CD$151:$DC$151,0)),0)</f>
        <v>0</v>
      </c>
      <c r="J735" s="243">
        <f ca="1">+IFERROR(INDEX('Hoja de Trabajo para listado'!$A$155:$Z$1048576,MATCH($A735,'Hoja de Trabajo para listado'!$A$155:$A$1048576,0),MATCH((CUADRO!J$4&amp;$E735),'Hoja de Trabajo para listado'!$A$151:$Z$151,0)),0)+IFERROR(INDEX('Hoja de Trabajo para listado'!$AB$155:$BA$1048576,MATCH($A735,'Hoja de Trabajo para listado'!$AB$155:$AB$1048576,0),MATCH((CUADRO!J$4&amp;$E735),'Hoja de Trabajo para listado'!$AB$151:$BA$151,0)),0)+IFERROR(INDEX('Hoja de Trabajo para listado'!$BC$155:$CB$1048576,MATCH($A735,'Hoja de Trabajo para listado'!$BC$155:$BC$1048576,0),MATCH((CUADRO!J$4&amp;$E735),'Hoja de Trabajo para listado'!$BC$151:$CB$151,0)),0)+IFERROR(INDEX('Hoja de Trabajo para listado'!$DE$153:$DG$274,MATCH($A735,'Hoja de Trabajo para listado'!$DE$153:$DE$1048576,0),MATCH((CUADRO!J$4&amp;$E735),'Hoja de Trabajo para listado'!$DE$151:$DG$151,0)),0)+IFERROR(INDEX('Hoja de Trabajo para listado'!$CD$155:$DC$1048576,MATCH($A735,'Hoja de Trabajo para listado'!$CD$155:$CD$1048576,0),MATCH((CUADRO!J$4&amp;$E735),'Hoja de Trabajo para listado'!$CD$151:$DC$151,0)),0)</f>
        <v>0</v>
      </c>
      <c r="K735" s="243">
        <f ca="1">+IFERROR(INDEX('Hoja de Trabajo para listado'!$A$155:$Z$1048576,MATCH($A735,'Hoja de Trabajo para listado'!$A$155:$A$1048576,0),MATCH((CUADRO!K$4&amp;$E735),'Hoja de Trabajo para listado'!$A$151:$Z$151,0)),0)+IFERROR(INDEX('Hoja de Trabajo para listado'!$AB$155:$BA$1048576,MATCH($A735,'Hoja de Trabajo para listado'!$AB$155:$AB$1048576,0),MATCH((CUADRO!K$4&amp;$E735),'Hoja de Trabajo para listado'!$AB$151:$BA$151,0)),0)+IFERROR(INDEX('Hoja de Trabajo para listado'!$BC$155:$CB$1048576,MATCH($A735,'Hoja de Trabajo para listado'!$BC$155:$BC$1048576,0),MATCH((CUADRO!K$4&amp;$E735),'Hoja de Trabajo para listado'!$BC$151:$CB$151,0)),0)+IFERROR(INDEX('Hoja de Trabajo para listado'!$DE$153:$DG$274,MATCH($A735,'Hoja de Trabajo para listado'!$DE$153:$DE$1048576,0),MATCH((CUADRO!K$4&amp;$E735),'Hoja de Trabajo para listado'!$DE$151:$DG$151,0)),0)+IFERROR(INDEX('Hoja de Trabajo para listado'!$CD$155:$DC$1048576,MATCH($A735,'Hoja de Trabajo para listado'!$CD$155:$CD$1048576,0),MATCH((CUADRO!K$4&amp;$E735),'Hoja de Trabajo para listado'!$CD$151:$DC$151,0)),0)</f>
        <v>0</v>
      </c>
      <c r="L735" s="243">
        <f ca="1">+IFERROR(INDEX('Hoja de Trabajo para listado'!$A$155:$Z$1048576,MATCH($A735,'Hoja de Trabajo para listado'!$A$155:$A$1048576,0),MATCH((CUADRO!L$4&amp;$E735),'Hoja de Trabajo para listado'!$A$151:$Z$151,0)),0)+IFERROR(INDEX('Hoja de Trabajo para listado'!$AB$155:$BA$1048576,MATCH($A735,'Hoja de Trabajo para listado'!$AB$155:$AB$1048576,0),MATCH((CUADRO!L$4&amp;$E735),'Hoja de Trabajo para listado'!$AB$151:$BA$151,0)),0)+IFERROR(INDEX('Hoja de Trabajo para listado'!$BC$155:$CB$1048576,MATCH($A735,'Hoja de Trabajo para listado'!$BC$155:$BC$1048576,0),MATCH((CUADRO!L$4&amp;$E735),'Hoja de Trabajo para listado'!$BC$151:$CB$151,0)),0)+IFERROR(INDEX('Hoja de Trabajo para listado'!$DE$153:$DG$274,MATCH($A735,'Hoja de Trabajo para listado'!$DE$153:$DE$1048576,0),MATCH((CUADRO!L$4&amp;$E735),'Hoja de Trabajo para listado'!$DE$151:$DG$151,0)),0)+IFERROR(INDEX('Hoja de Trabajo para listado'!$CD$155:$DC$1048576,MATCH($A735,'Hoja de Trabajo para listado'!$CD$155:$CD$1048576,0),MATCH((CUADRO!L$4&amp;$E735),'Hoja de Trabajo para listado'!$CD$151:$DC$151,0)),0)</f>
        <v>0</v>
      </c>
      <c r="M735" s="243">
        <f ca="1">+IFERROR(INDEX('Hoja de Trabajo para listado'!$A$155:$Z$1048576,MATCH($A735,'Hoja de Trabajo para listado'!$A$155:$A$1048576,0),MATCH((CUADRO!M$4&amp;$E735),'Hoja de Trabajo para listado'!$A$151:$Z$151,0)),0)+IFERROR(INDEX('Hoja de Trabajo para listado'!$AB$155:$BA$1048576,MATCH($A735,'Hoja de Trabajo para listado'!$AB$155:$AB$1048576,0),MATCH((CUADRO!M$4&amp;$E735),'Hoja de Trabajo para listado'!$AB$151:$BA$151,0)),0)+IFERROR(INDEX('Hoja de Trabajo para listado'!$BC$155:$CB$1048576,MATCH($A735,'Hoja de Trabajo para listado'!$BC$155:$BC$1048576,0),MATCH((CUADRO!M$4&amp;$E735),'Hoja de Trabajo para listado'!$BC$151:$CB$151,0)),0)+IFERROR(INDEX('Hoja de Trabajo para listado'!$DE$153:$DG$274,MATCH($A735,'Hoja de Trabajo para listado'!$DE$153:$DE$1048576,0),MATCH((CUADRO!M$4&amp;$E735),'Hoja de Trabajo para listado'!$DE$151:$DG$151,0)),0)+IFERROR(INDEX('Hoja de Trabajo para listado'!$CD$155:$DC$1048576,MATCH($A735,'Hoja de Trabajo para listado'!$CD$155:$CD$1048576,0),MATCH((CUADRO!M$4&amp;$E735),'Hoja de Trabajo para listado'!$CD$151:$DC$151,0)),0)</f>
        <v>0</v>
      </c>
      <c r="N735" s="243">
        <f ca="1">+IFERROR(INDEX('Hoja de Trabajo para listado'!$A$155:$Z$1048576,MATCH($A735,'Hoja de Trabajo para listado'!$A$155:$A$1048576,0),MATCH((CUADRO!N$4&amp;$E735),'Hoja de Trabajo para listado'!$A$151:$Z$151,0)),0)+IFERROR(INDEX('Hoja de Trabajo para listado'!$AB$155:$BA$1048576,MATCH($A735,'Hoja de Trabajo para listado'!$AB$155:$AB$1048576,0),MATCH((CUADRO!N$4&amp;$E735),'Hoja de Trabajo para listado'!$AB$151:$BA$151,0)),0)+IFERROR(INDEX('Hoja de Trabajo para listado'!$BC$155:$CB$1048576,MATCH($A735,'Hoja de Trabajo para listado'!$BC$155:$BC$1048576,0),MATCH((CUADRO!N$4&amp;$E735),'Hoja de Trabajo para listado'!$BC$151:$CB$151,0)),0)+IFERROR(INDEX('Hoja de Trabajo para listado'!$DE$153:$DG$274,MATCH($A735,'Hoja de Trabajo para listado'!$DE$153:$DE$1048576,0),MATCH((CUADRO!N$4&amp;$E735),'Hoja de Trabajo para listado'!$DE$151:$DG$151,0)),0)+IFERROR(INDEX('Hoja de Trabajo para listado'!$CD$155:$DC$1048576,MATCH($A735,'Hoja de Trabajo para listado'!$CD$155:$CD$1048576,0),MATCH((CUADRO!N$4&amp;$E735),'Hoja de Trabajo para listado'!$CD$151:$DC$151,0)),0)</f>
        <v>0</v>
      </c>
      <c r="O735" s="243">
        <f ca="1">+IFERROR(INDEX('Hoja de Trabajo para listado'!$A$155:$Z$1048576,MATCH($A735,'Hoja de Trabajo para listado'!$A$155:$A$1048576,0),MATCH((CUADRO!O$4&amp;$E735),'Hoja de Trabajo para listado'!$A$151:$Z$151,0)),0)+IFERROR(INDEX('Hoja de Trabajo para listado'!$AB$155:$BA$1048576,MATCH($A735,'Hoja de Trabajo para listado'!$AB$155:$AB$1048576,0),MATCH((CUADRO!O$4&amp;$E735),'Hoja de Trabajo para listado'!$AB$151:$BA$151,0)),0)+IFERROR(INDEX('Hoja de Trabajo para listado'!$BC$155:$CB$1048576,MATCH($A735,'Hoja de Trabajo para listado'!$BC$155:$BC$1048576,0),MATCH((CUADRO!O$4&amp;$E735),'Hoja de Trabajo para listado'!$BC$151:$CB$151,0)),0)+IFERROR(INDEX('Hoja de Trabajo para listado'!$DE$153:$DG$274,MATCH($A735,'Hoja de Trabajo para listado'!$DE$153:$DE$1048576,0),MATCH((CUADRO!O$4&amp;$E735),'Hoja de Trabajo para listado'!$DE$151:$DG$151,0)),0)+IFERROR(INDEX('Hoja de Trabajo para listado'!$CD$155:$DC$1048576,MATCH($A735,'Hoja de Trabajo para listado'!$CD$155:$CD$1048576,0),MATCH((CUADRO!O$4&amp;$E735),'Hoja de Trabajo para listado'!$CD$151:$DC$151,0)),0)</f>
        <v>0</v>
      </c>
      <c r="P735" s="243">
        <f ca="1">+IFERROR(INDEX('Hoja de Trabajo para listado'!$A$155:$Z$1048576,MATCH($A735,'Hoja de Trabajo para listado'!$A$155:$A$1048576,0),MATCH((CUADRO!P$4&amp;$E735),'Hoja de Trabajo para listado'!$A$151:$Z$151,0)),0)+IFERROR(INDEX('Hoja de Trabajo para listado'!$AB$155:$BA$1048576,MATCH($A735,'Hoja de Trabajo para listado'!$AB$155:$AB$1048576,0),MATCH((CUADRO!P$4&amp;$E735),'Hoja de Trabajo para listado'!$AB$151:$BA$151,0)),0)+IFERROR(INDEX('Hoja de Trabajo para listado'!$BC$155:$CB$1048576,MATCH($A735,'Hoja de Trabajo para listado'!$BC$155:$BC$1048576,0),MATCH((CUADRO!P$4&amp;$E735),'Hoja de Trabajo para listado'!$BC$151:$CB$151,0)),0)+IFERROR(INDEX('Hoja de Trabajo para listado'!$DE$153:$DG$274,MATCH($A735,'Hoja de Trabajo para listado'!$DE$153:$DE$1048576,0),MATCH((CUADRO!P$4&amp;$E735),'Hoja de Trabajo para listado'!$DE$151:$DG$151,0)),0)+IFERROR(INDEX('Hoja de Trabajo para listado'!$CD$155:$DC$1048576,MATCH($A735,'Hoja de Trabajo para listado'!$CD$155:$CD$1048576,0),MATCH((CUADRO!P$4&amp;$E735),'Hoja de Trabajo para listado'!$CD$151:$DC$151,0)),0)</f>
        <v>0</v>
      </c>
      <c r="Q735" s="243">
        <f ca="1">+IFERROR(INDEX('Hoja de Trabajo para listado'!$A$155:$Z$1048576,MATCH($A735,'Hoja de Trabajo para listado'!$A$155:$A$1048576,0),MATCH((CUADRO!Q$4&amp;$E735),'Hoja de Trabajo para listado'!$A$151:$Z$151,0)),0)+IFERROR(INDEX('Hoja de Trabajo para listado'!$AB$155:$BA$1048576,MATCH($A735,'Hoja de Trabajo para listado'!$AB$155:$AB$1048576,0),MATCH((CUADRO!Q$4&amp;$E735),'Hoja de Trabajo para listado'!$AB$151:$BA$151,0)),0)+IFERROR(INDEX('Hoja de Trabajo para listado'!$BC$155:$CB$1048576,MATCH($A735,'Hoja de Trabajo para listado'!$BC$155:$BC$1048576,0),MATCH((CUADRO!Q$4&amp;$E735),'Hoja de Trabajo para listado'!$BC$151:$CB$151,0)),0)+IFERROR(INDEX('Hoja de Trabajo para listado'!$DE$153:$DG$274,MATCH($A735,'Hoja de Trabajo para listado'!$DE$153:$DE$1048576,0),MATCH((CUADRO!Q$4&amp;$E735),'Hoja de Trabajo para listado'!$DE$151:$DG$151,0)),0)+IFERROR(INDEX('Hoja de Trabajo para listado'!$CD$155:$DC$1048576,MATCH($A735,'Hoja de Trabajo para listado'!$CD$155:$CD$1048576,0),MATCH((CUADRO!Q$4&amp;$E735),'Hoja de Trabajo para listado'!$CD$151:$DC$151,0)),0)</f>
        <v>0</v>
      </c>
      <c r="R735" s="243">
        <f t="shared" ca="1" si="29"/>
        <v>0</v>
      </c>
      <c r="S735" s="249"/>
      <c r="T735" s="243">
        <f ca="1">+T736</f>
        <v>0</v>
      </c>
      <c r="U735" s="242">
        <f t="shared" si="30"/>
        <v>1</v>
      </c>
      <c r="V735" s="333" t="str">
        <f>+VLOOKUP(A735,bd_lista!$A$3:$E$592,5,FALSE)</f>
        <v>Gobiernos Autonomos Municipales</v>
      </c>
      <c r="W735" s="387" t="str">
        <f>+V735</f>
        <v>Gobiernos Autonomos Municipales</v>
      </c>
      <c r="X735" s="242">
        <f>+VLOOKUP(A735,[4]Sheet1!$A$13:$D$744,4,FALSE)</f>
        <v>0</v>
      </c>
      <c r="Y735" s="242" t="e">
        <f>+VLOOKUP(X735,bd_lista!$A$3:$C$592,3,FALSE)</f>
        <v>#N/A</v>
      </c>
      <c r="Z735" s="294">
        <f>+X735</f>
        <v>0</v>
      </c>
      <c r="AA735" s="295" t="e">
        <f>+Y735</f>
        <v>#N/A</v>
      </c>
    </row>
    <row r="736" spans="1:27" customFormat="1" ht="15" hidden="1" customHeight="1">
      <c r="A736" s="32">
        <v>1332</v>
      </c>
      <c r="B736" s="393"/>
      <c r="C736" s="247" t="str">
        <f>+VLOOKUP(A736,bd_lista!$A$3:$C$592,3,FALSE)</f>
        <v>Gobierno Autónomo Municipal de Pojo</v>
      </c>
      <c r="D736" s="390"/>
      <c r="E736" s="244" t="s">
        <v>1305</v>
      </c>
      <c r="F736" s="243">
        <f ca="1">+IFERROR(INDEX('Hoja de Trabajo para listado'!$A$155:$Z$1048576,MATCH($A736,'Hoja de Trabajo para listado'!$A$155:$A$1048576,0),MATCH((CUADRO!F$4&amp;$E736),'Hoja de Trabajo para listado'!$A$151:$Z$151,0)),0)+IFERROR(INDEX('Hoja de Trabajo para listado'!$AB$155:$BA$1048576,MATCH($A736,'Hoja de Trabajo para listado'!$AB$155:$AB$1048576,0),MATCH((CUADRO!F$4&amp;$E736),'Hoja de Trabajo para listado'!$AB$151:$BA$151,0)),0)+IFERROR(INDEX('Hoja de Trabajo para listado'!$BC$155:$CB$1048576,MATCH($A736,'Hoja de Trabajo para listado'!$BC$155:$BC$1048576,0),MATCH((CUADRO!F$4&amp;$E736),'Hoja de Trabajo para listado'!$BC$151:$CB$151,0)),0)+IFERROR(INDEX('Hoja de Trabajo para listado'!$DE$153:$DG$274,MATCH($A736,'Hoja de Trabajo para listado'!$DE$153:$DE$1048576,0),MATCH((CUADRO!F$4&amp;$E736),'Hoja de Trabajo para listado'!$DE$151:$DG$151,0)),0)+IFERROR(INDEX('Hoja de Trabajo para listado'!$CD$155:$DC$1048576,MATCH($A736,'Hoja de Trabajo para listado'!$CD$155:$CD$1048576,0),MATCH((CUADRO!F$4&amp;$E736),'Hoja de Trabajo para listado'!$CD$151:$DC$151,0)),0)</f>
        <v>0</v>
      </c>
      <c r="G736" s="243">
        <f ca="1">+IFERROR(INDEX('Hoja de Trabajo para listado'!$A$155:$Z$1048576,MATCH($A736,'Hoja de Trabajo para listado'!$A$155:$A$1048576,0),MATCH((CUADRO!G$4&amp;$E736),'Hoja de Trabajo para listado'!$A$151:$Z$151,0)),0)+IFERROR(INDEX('Hoja de Trabajo para listado'!$AB$155:$BA$1048576,MATCH($A736,'Hoja de Trabajo para listado'!$AB$155:$AB$1048576,0),MATCH((CUADRO!G$4&amp;$E736),'Hoja de Trabajo para listado'!$AB$151:$BA$151,0)),0)+IFERROR(INDEX('Hoja de Trabajo para listado'!$BC$155:$CB$1048576,MATCH($A736,'Hoja de Trabajo para listado'!$BC$155:$BC$1048576,0),MATCH((CUADRO!G$4&amp;$E736),'Hoja de Trabajo para listado'!$BC$151:$CB$151,0)),0)+IFERROR(INDEX('Hoja de Trabajo para listado'!$DE$153:$DG$274,MATCH($A736,'Hoja de Trabajo para listado'!$DE$153:$DE$1048576,0),MATCH((CUADRO!G$4&amp;$E736),'Hoja de Trabajo para listado'!$DE$151:$DG$151,0)),0)+IFERROR(INDEX('Hoja de Trabajo para listado'!$CD$155:$DC$1048576,MATCH($A736,'Hoja de Trabajo para listado'!$CD$155:$CD$1048576,0),MATCH((CUADRO!G$4&amp;$E736),'Hoja de Trabajo para listado'!$CD$151:$DC$151,0)),0)</f>
        <v>0</v>
      </c>
      <c r="H736" s="243">
        <f ca="1">+IFERROR(INDEX('Hoja de Trabajo para listado'!$A$155:$Z$1048576,MATCH($A736,'Hoja de Trabajo para listado'!$A$155:$A$1048576,0),MATCH((CUADRO!H$4&amp;$E736),'Hoja de Trabajo para listado'!$A$151:$Z$151,0)),0)+IFERROR(INDEX('Hoja de Trabajo para listado'!$AB$155:$BA$1048576,MATCH($A736,'Hoja de Trabajo para listado'!$AB$155:$AB$1048576,0),MATCH((CUADRO!H$4&amp;$E736),'Hoja de Trabajo para listado'!$AB$151:$BA$151,0)),0)+IFERROR(INDEX('Hoja de Trabajo para listado'!$BC$155:$CB$1048576,MATCH($A736,'Hoja de Trabajo para listado'!$BC$155:$BC$1048576,0),MATCH((CUADRO!H$4&amp;$E736),'Hoja de Trabajo para listado'!$BC$151:$CB$151,0)),0)+IFERROR(INDEX('Hoja de Trabajo para listado'!$DE$153:$DG$274,MATCH($A736,'Hoja de Trabajo para listado'!$DE$153:$DE$1048576,0),MATCH((CUADRO!H$4&amp;$E736),'Hoja de Trabajo para listado'!$DE$151:$DG$151,0)),0)+IFERROR(INDEX('Hoja de Trabajo para listado'!$CD$155:$DC$1048576,MATCH($A736,'Hoja de Trabajo para listado'!$CD$155:$CD$1048576,0),MATCH((CUADRO!H$4&amp;$E736),'Hoja de Trabajo para listado'!$CD$151:$DC$151,0)),0)</f>
        <v>0</v>
      </c>
      <c r="I736" s="243">
        <f ca="1">+IFERROR(INDEX('Hoja de Trabajo para listado'!$A$155:$Z$1048576,MATCH($A736,'Hoja de Trabajo para listado'!$A$155:$A$1048576,0),MATCH((CUADRO!I$4&amp;$E736),'Hoja de Trabajo para listado'!$A$151:$Z$151,0)),0)+IFERROR(INDEX('Hoja de Trabajo para listado'!$AB$155:$BA$1048576,MATCH($A736,'Hoja de Trabajo para listado'!$AB$155:$AB$1048576,0),MATCH((CUADRO!I$4&amp;$E736),'Hoja de Trabajo para listado'!$AB$151:$BA$151,0)),0)+IFERROR(INDEX('Hoja de Trabajo para listado'!$BC$155:$CB$1048576,MATCH($A736,'Hoja de Trabajo para listado'!$BC$155:$BC$1048576,0),MATCH((CUADRO!I$4&amp;$E736),'Hoja de Trabajo para listado'!$BC$151:$CB$151,0)),0)+IFERROR(INDEX('Hoja de Trabajo para listado'!$DE$153:$DG$274,MATCH($A736,'Hoja de Trabajo para listado'!$DE$153:$DE$1048576,0),MATCH((CUADRO!I$4&amp;$E736),'Hoja de Trabajo para listado'!$DE$151:$DG$151,0)),0)+IFERROR(INDEX('Hoja de Trabajo para listado'!$CD$155:$DC$1048576,MATCH($A736,'Hoja de Trabajo para listado'!$CD$155:$CD$1048576,0),MATCH((CUADRO!I$4&amp;$E736),'Hoja de Trabajo para listado'!$CD$151:$DC$151,0)),0)</f>
        <v>0</v>
      </c>
      <c r="J736" s="243">
        <f ca="1">+IFERROR(INDEX('Hoja de Trabajo para listado'!$A$155:$Z$1048576,MATCH($A736,'Hoja de Trabajo para listado'!$A$155:$A$1048576,0),MATCH((CUADRO!J$4&amp;$E736),'Hoja de Trabajo para listado'!$A$151:$Z$151,0)),0)+IFERROR(INDEX('Hoja de Trabajo para listado'!$AB$155:$BA$1048576,MATCH($A736,'Hoja de Trabajo para listado'!$AB$155:$AB$1048576,0),MATCH((CUADRO!J$4&amp;$E736),'Hoja de Trabajo para listado'!$AB$151:$BA$151,0)),0)+IFERROR(INDEX('Hoja de Trabajo para listado'!$BC$155:$CB$1048576,MATCH($A736,'Hoja de Trabajo para listado'!$BC$155:$BC$1048576,0),MATCH((CUADRO!J$4&amp;$E736),'Hoja de Trabajo para listado'!$BC$151:$CB$151,0)),0)+IFERROR(INDEX('Hoja de Trabajo para listado'!$DE$153:$DG$274,MATCH($A736,'Hoja de Trabajo para listado'!$DE$153:$DE$1048576,0),MATCH((CUADRO!J$4&amp;$E736),'Hoja de Trabajo para listado'!$DE$151:$DG$151,0)),0)+IFERROR(INDEX('Hoja de Trabajo para listado'!$CD$155:$DC$1048576,MATCH($A736,'Hoja de Trabajo para listado'!$CD$155:$CD$1048576,0),MATCH((CUADRO!J$4&amp;$E736),'Hoja de Trabajo para listado'!$CD$151:$DC$151,0)),0)</f>
        <v>0</v>
      </c>
      <c r="K736" s="243">
        <f ca="1">+IFERROR(INDEX('Hoja de Trabajo para listado'!$A$155:$Z$1048576,MATCH($A736,'Hoja de Trabajo para listado'!$A$155:$A$1048576,0),MATCH((CUADRO!K$4&amp;$E736),'Hoja de Trabajo para listado'!$A$151:$Z$151,0)),0)+IFERROR(INDEX('Hoja de Trabajo para listado'!$AB$155:$BA$1048576,MATCH($A736,'Hoja de Trabajo para listado'!$AB$155:$AB$1048576,0),MATCH((CUADRO!K$4&amp;$E736),'Hoja de Trabajo para listado'!$AB$151:$BA$151,0)),0)+IFERROR(INDEX('Hoja de Trabajo para listado'!$BC$155:$CB$1048576,MATCH($A736,'Hoja de Trabajo para listado'!$BC$155:$BC$1048576,0),MATCH((CUADRO!K$4&amp;$E736),'Hoja de Trabajo para listado'!$BC$151:$CB$151,0)),0)+IFERROR(INDEX('Hoja de Trabajo para listado'!$DE$153:$DG$274,MATCH($A736,'Hoja de Trabajo para listado'!$DE$153:$DE$1048576,0),MATCH((CUADRO!K$4&amp;$E736),'Hoja de Trabajo para listado'!$DE$151:$DG$151,0)),0)+IFERROR(INDEX('Hoja de Trabajo para listado'!$CD$155:$DC$1048576,MATCH($A736,'Hoja de Trabajo para listado'!$CD$155:$CD$1048576,0),MATCH((CUADRO!K$4&amp;$E736),'Hoja de Trabajo para listado'!$CD$151:$DC$151,0)),0)</f>
        <v>0</v>
      </c>
      <c r="L736" s="243">
        <f ca="1">+IFERROR(INDEX('Hoja de Trabajo para listado'!$A$155:$Z$1048576,MATCH($A736,'Hoja de Trabajo para listado'!$A$155:$A$1048576,0),MATCH((CUADRO!L$4&amp;$E736),'Hoja de Trabajo para listado'!$A$151:$Z$151,0)),0)+IFERROR(INDEX('Hoja de Trabajo para listado'!$AB$155:$BA$1048576,MATCH($A736,'Hoja de Trabajo para listado'!$AB$155:$AB$1048576,0),MATCH((CUADRO!L$4&amp;$E736),'Hoja de Trabajo para listado'!$AB$151:$BA$151,0)),0)+IFERROR(INDEX('Hoja de Trabajo para listado'!$BC$155:$CB$1048576,MATCH($A736,'Hoja de Trabajo para listado'!$BC$155:$BC$1048576,0),MATCH((CUADRO!L$4&amp;$E736),'Hoja de Trabajo para listado'!$BC$151:$CB$151,0)),0)+IFERROR(INDEX('Hoja de Trabajo para listado'!$DE$153:$DG$274,MATCH($A736,'Hoja de Trabajo para listado'!$DE$153:$DE$1048576,0),MATCH((CUADRO!L$4&amp;$E736),'Hoja de Trabajo para listado'!$DE$151:$DG$151,0)),0)+IFERROR(INDEX('Hoja de Trabajo para listado'!$CD$155:$DC$1048576,MATCH($A736,'Hoja de Trabajo para listado'!$CD$155:$CD$1048576,0),MATCH((CUADRO!L$4&amp;$E736),'Hoja de Trabajo para listado'!$CD$151:$DC$151,0)),0)</f>
        <v>0</v>
      </c>
      <c r="M736" s="243">
        <f ca="1">+IFERROR(INDEX('Hoja de Trabajo para listado'!$A$155:$Z$1048576,MATCH($A736,'Hoja de Trabajo para listado'!$A$155:$A$1048576,0),MATCH((CUADRO!M$4&amp;$E736),'Hoja de Trabajo para listado'!$A$151:$Z$151,0)),0)+IFERROR(INDEX('Hoja de Trabajo para listado'!$AB$155:$BA$1048576,MATCH($A736,'Hoja de Trabajo para listado'!$AB$155:$AB$1048576,0),MATCH((CUADRO!M$4&amp;$E736),'Hoja de Trabajo para listado'!$AB$151:$BA$151,0)),0)+IFERROR(INDEX('Hoja de Trabajo para listado'!$BC$155:$CB$1048576,MATCH($A736,'Hoja de Trabajo para listado'!$BC$155:$BC$1048576,0),MATCH((CUADRO!M$4&amp;$E736),'Hoja de Trabajo para listado'!$BC$151:$CB$151,0)),0)+IFERROR(INDEX('Hoja de Trabajo para listado'!$DE$153:$DG$274,MATCH($A736,'Hoja de Trabajo para listado'!$DE$153:$DE$1048576,0),MATCH((CUADRO!M$4&amp;$E736),'Hoja de Trabajo para listado'!$DE$151:$DG$151,0)),0)+IFERROR(INDEX('Hoja de Trabajo para listado'!$CD$155:$DC$1048576,MATCH($A736,'Hoja de Trabajo para listado'!$CD$155:$CD$1048576,0),MATCH((CUADRO!M$4&amp;$E736),'Hoja de Trabajo para listado'!$CD$151:$DC$151,0)),0)</f>
        <v>0</v>
      </c>
      <c r="N736" s="243">
        <f ca="1">+IFERROR(INDEX('Hoja de Trabajo para listado'!$A$155:$Z$1048576,MATCH($A736,'Hoja de Trabajo para listado'!$A$155:$A$1048576,0),MATCH((CUADRO!N$4&amp;$E736),'Hoja de Trabajo para listado'!$A$151:$Z$151,0)),0)+IFERROR(INDEX('Hoja de Trabajo para listado'!$AB$155:$BA$1048576,MATCH($A736,'Hoja de Trabajo para listado'!$AB$155:$AB$1048576,0),MATCH((CUADRO!N$4&amp;$E736),'Hoja de Trabajo para listado'!$AB$151:$BA$151,0)),0)+IFERROR(INDEX('Hoja de Trabajo para listado'!$BC$155:$CB$1048576,MATCH($A736,'Hoja de Trabajo para listado'!$BC$155:$BC$1048576,0),MATCH((CUADRO!N$4&amp;$E736),'Hoja de Trabajo para listado'!$BC$151:$CB$151,0)),0)+IFERROR(INDEX('Hoja de Trabajo para listado'!$DE$153:$DG$274,MATCH($A736,'Hoja de Trabajo para listado'!$DE$153:$DE$1048576,0),MATCH((CUADRO!N$4&amp;$E736),'Hoja de Trabajo para listado'!$DE$151:$DG$151,0)),0)+IFERROR(INDEX('Hoja de Trabajo para listado'!$CD$155:$DC$1048576,MATCH($A736,'Hoja de Trabajo para listado'!$CD$155:$CD$1048576,0),MATCH((CUADRO!N$4&amp;$E736),'Hoja de Trabajo para listado'!$CD$151:$DC$151,0)),0)</f>
        <v>0</v>
      </c>
      <c r="O736" s="243">
        <f ca="1">+IFERROR(INDEX('Hoja de Trabajo para listado'!$A$155:$Z$1048576,MATCH($A736,'Hoja de Trabajo para listado'!$A$155:$A$1048576,0),MATCH((CUADRO!O$4&amp;$E736),'Hoja de Trabajo para listado'!$A$151:$Z$151,0)),0)+IFERROR(INDEX('Hoja de Trabajo para listado'!$AB$155:$BA$1048576,MATCH($A736,'Hoja de Trabajo para listado'!$AB$155:$AB$1048576,0),MATCH((CUADRO!O$4&amp;$E736),'Hoja de Trabajo para listado'!$AB$151:$BA$151,0)),0)+IFERROR(INDEX('Hoja de Trabajo para listado'!$BC$155:$CB$1048576,MATCH($A736,'Hoja de Trabajo para listado'!$BC$155:$BC$1048576,0),MATCH((CUADRO!O$4&amp;$E736),'Hoja de Trabajo para listado'!$BC$151:$CB$151,0)),0)+IFERROR(INDEX('Hoja de Trabajo para listado'!$DE$153:$DG$274,MATCH($A736,'Hoja de Trabajo para listado'!$DE$153:$DE$1048576,0),MATCH((CUADRO!O$4&amp;$E736),'Hoja de Trabajo para listado'!$DE$151:$DG$151,0)),0)+IFERROR(INDEX('Hoja de Trabajo para listado'!$CD$155:$DC$1048576,MATCH($A736,'Hoja de Trabajo para listado'!$CD$155:$CD$1048576,0),MATCH((CUADRO!O$4&amp;$E736),'Hoja de Trabajo para listado'!$CD$151:$DC$151,0)),0)</f>
        <v>0</v>
      </c>
      <c r="P736" s="243">
        <f ca="1">+IFERROR(INDEX('Hoja de Trabajo para listado'!$A$155:$Z$1048576,MATCH($A736,'Hoja de Trabajo para listado'!$A$155:$A$1048576,0),MATCH((CUADRO!P$4&amp;$E736),'Hoja de Trabajo para listado'!$A$151:$Z$151,0)),0)+IFERROR(INDEX('Hoja de Trabajo para listado'!$AB$155:$BA$1048576,MATCH($A736,'Hoja de Trabajo para listado'!$AB$155:$AB$1048576,0),MATCH((CUADRO!P$4&amp;$E736),'Hoja de Trabajo para listado'!$AB$151:$BA$151,0)),0)+IFERROR(INDEX('Hoja de Trabajo para listado'!$BC$155:$CB$1048576,MATCH($A736,'Hoja de Trabajo para listado'!$BC$155:$BC$1048576,0),MATCH((CUADRO!P$4&amp;$E736),'Hoja de Trabajo para listado'!$BC$151:$CB$151,0)),0)+IFERROR(INDEX('Hoja de Trabajo para listado'!$DE$153:$DG$274,MATCH($A736,'Hoja de Trabajo para listado'!$DE$153:$DE$1048576,0),MATCH((CUADRO!P$4&amp;$E736),'Hoja de Trabajo para listado'!$DE$151:$DG$151,0)),0)+IFERROR(INDEX('Hoja de Trabajo para listado'!$CD$155:$DC$1048576,MATCH($A736,'Hoja de Trabajo para listado'!$CD$155:$CD$1048576,0),MATCH((CUADRO!P$4&amp;$E736),'Hoja de Trabajo para listado'!$CD$151:$DC$151,0)),0)</f>
        <v>0</v>
      </c>
      <c r="Q736" s="243">
        <f ca="1">+IFERROR(INDEX('Hoja de Trabajo para listado'!$A$155:$Z$1048576,MATCH($A736,'Hoja de Trabajo para listado'!$A$155:$A$1048576,0),MATCH((CUADRO!Q$4&amp;$E736),'Hoja de Trabajo para listado'!$A$151:$Z$151,0)),0)+IFERROR(INDEX('Hoja de Trabajo para listado'!$AB$155:$BA$1048576,MATCH($A736,'Hoja de Trabajo para listado'!$AB$155:$AB$1048576,0),MATCH((CUADRO!Q$4&amp;$E736),'Hoja de Trabajo para listado'!$AB$151:$BA$151,0)),0)+IFERROR(INDEX('Hoja de Trabajo para listado'!$BC$155:$CB$1048576,MATCH($A736,'Hoja de Trabajo para listado'!$BC$155:$BC$1048576,0),MATCH((CUADRO!Q$4&amp;$E736),'Hoja de Trabajo para listado'!$BC$151:$CB$151,0)),0)+IFERROR(INDEX('Hoja de Trabajo para listado'!$DE$153:$DG$274,MATCH($A736,'Hoja de Trabajo para listado'!$DE$153:$DE$1048576,0),MATCH((CUADRO!Q$4&amp;$E736),'Hoja de Trabajo para listado'!$DE$151:$DG$151,0)),0)+IFERROR(INDEX('Hoja de Trabajo para listado'!$CD$155:$DC$1048576,MATCH($A736,'Hoja de Trabajo para listado'!$CD$155:$CD$1048576,0),MATCH((CUADRO!Q$4&amp;$E736),'Hoja de Trabajo para listado'!$CD$151:$DC$151,0)),0)</f>
        <v>0</v>
      </c>
      <c r="R736" s="243">
        <f t="shared" ca="1" si="29"/>
        <v>0</v>
      </c>
      <c r="S736" s="249">
        <f ca="1">+R735+R736</f>
        <v>0</v>
      </c>
      <c r="T736" s="243">
        <f ca="1">+S736</f>
        <v>0</v>
      </c>
      <c r="U736" s="242">
        <f t="shared" si="30"/>
        <v>2</v>
      </c>
      <c r="V736" s="333" t="str">
        <f>+VLOOKUP(A736,bd_lista!$A$3:$E$592,5,FALSE)</f>
        <v>Gobiernos Autonomos Municipales</v>
      </c>
      <c r="W736" s="388"/>
      <c r="X736" s="242">
        <f>+VLOOKUP(A736,[4]Sheet1!$A$13:$D$744,4,FALSE)</f>
        <v>0</v>
      </c>
      <c r="Y736" s="242" t="e">
        <f>+VLOOKUP(X736,bd_lista!$A$3:$C$592,3,FALSE)</f>
        <v>#N/A</v>
      </c>
      <c r="Z736" s="292"/>
      <c r="AA736" s="293"/>
    </row>
    <row r="737" spans="1:27" customFormat="1" ht="15" hidden="1" customHeight="1">
      <c r="A737" s="32">
        <v>1333</v>
      </c>
      <c r="B737" s="392">
        <f>+A737</f>
        <v>1333</v>
      </c>
      <c r="C737" s="247" t="str">
        <f>+VLOOKUP(A737,bd_lista!$A$3:$C$592,3,FALSE)</f>
        <v>Gobierno Autónomo Municipal de Pocona</v>
      </c>
      <c r="D737" s="389" t="str">
        <f>+C737</f>
        <v>Gobierno Autónomo Municipal de Pocona</v>
      </c>
      <c r="E737" s="242" t="s">
        <v>1304</v>
      </c>
      <c r="F737" s="243">
        <f ca="1">+IFERROR(INDEX('Hoja de Trabajo para listado'!$A$155:$Z$1048576,MATCH($A737,'Hoja de Trabajo para listado'!$A$155:$A$1048576,0),MATCH((CUADRO!F$4&amp;$E737),'Hoja de Trabajo para listado'!$A$151:$Z$151,0)),0)+IFERROR(INDEX('Hoja de Trabajo para listado'!$AB$155:$BA$1048576,MATCH($A737,'Hoja de Trabajo para listado'!$AB$155:$AB$1048576,0),MATCH((CUADRO!F$4&amp;$E737),'Hoja de Trabajo para listado'!$AB$151:$BA$151,0)),0)+IFERROR(INDEX('Hoja de Trabajo para listado'!$BC$155:$CB$1048576,MATCH($A737,'Hoja de Trabajo para listado'!$BC$155:$BC$1048576,0),MATCH((CUADRO!F$4&amp;$E737),'Hoja de Trabajo para listado'!$BC$151:$CB$151,0)),0)+IFERROR(INDEX('Hoja de Trabajo para listado'!$DE$153:$DG$274,MATCH($A737,'Hoja de Trabajo para listado'!$DE$153:$DE$1048576,0),MATCH((CUADRO!F$4&amp;$E737),'Hoja de Trabajo para listado'!$DE$151:$DG$151,0)),0)+IFERROR(INDEX('Hoja de Trabajo para listado'!$CD$155:$DC$1048576,MATCH($A737,'Hoja de Trabajo para listado'!$CD$155:$CD$1048576,0),MATCH((CUADRO!F$4&amp;$E737),'Hoja de Trabajo para listado'!$CD$151:$DC$151,0)),0)</f>
        <v>0</v>
      </c>
      <c r="G737" s="243">
        <f ca="1">+IFERROR(INDEX('Hoja de Trabajo para listado'!$A$155:$Z$1048576,MATCH($A737,'Hoja de Trabajo para listado'!$A$155:$A$1048576,0),MATCH((CUADRO!G$4&amp;$E737),'Hoja de Trabajo para listado'!$A$151:$Z$151,0)),0)+IFERROR(INDEX('Hoja de Trabajo para listado'!$AB$155:$BA$1048576,MATCH($A737,'Hoja de Trabajo para listado'!$AB$155:$AB$1048576,0),MATCH((CUADRO!G$4&amp;$E737),'Hoja de Trabajo para listado'!$AB$151:$BA$151,0)),0)+IFERROR(INDEX('Hoja de Trabajo para listado'!$BC$155:$CB$1048576,MATCH($A737,'Hoja de Trabajo para listado'!$BC$155:$BC$1048576,0),MATCH((CUADRO!G$4&amp;$E737),'Hoja de Trabajo para listado'!$BC$151:$CB$151,0)),0)+IFERROR(INDEX('Hoja de Trabajo para listado'!$DE$153:$DG$274,MATCH($A737,'Hoja de Trabajo para listado'!$DE$153:$DE$1048576,0),MATCH((CUADRO!G$4&amp;$E737),'Hoja de Trabajo para listado'!$DE$151:$DG$151,0)),0)+IFERROR(INDEX('Hoja de Trabajo para listado'!$CD$155:$DC$1048576,MATCH($A737,'Hoja de Trabajo para listado'!$CD$155:$CD$1048576,0),MATCH((CUADRO!G$4&amp;$E737),'Hoja de Trabajo para listado'!$CD$151:$DC$151,0)),0)</f>
        <v>0</v>
      </c>
      <c r="H737" s="243">
        <f ca="1">+IFERROR(INDEX('Hoja de Trabajo para listado'!$A$155:$Z$1048576,MATCH($A737,'Hoja de Trabajo para listado'!$A$155:$A$1048576,0),MATCH((CUADRO!H$4&amp;$E737),'Hoja de Trabajo para listado'!$A$151:$Z$151,0)),0)+IFERROR(INDEX('Hoja de Trabajo para listado'!$AB$155:$BA$1048576,MATCH($A737,'Hoja de Trabajo para listado'!$AB$155:$AB$1048576,0),MATCH((CUADRO!H$4&amp;$E737),'Hoja de Trabajo para listado'!$AB$151:$BA$151,0)),0)+IFERROR(INDEX('Hoja de Trabajo para listado'!$BC$155:$CB$1048576,MATCH($A737,'Hoja de Trabajo para listado'!$BC$155:$BC$1048576,0),MATCH((CUADRO!H$4&amp;$E737),'Hoja de Trabajo para listado'!$BC$151:$CB$151,0)),0)+IFERROR(INDEX('Hoja de Trabajo para listado'!$DE$153:$DG$274,MATCH($A737,'Hoja de Trabajo para listado'!$DE$153:$DE$1048576,0),MATCH((CUADRO!H$4&amp;$E737),'Hoja de Trabajo para listado'!$DE$151:$DG$151,0)),0)+IFERROR(INDEX('Hoja de Trabajo para listado'!$CD$155:$DC$1048576,MATCH($A737,'Hoja de Trabajo para listado'!$CD$155:$CD$1048576,0),MATCH((CUADRO!H$4&amp;$E737),'Hoja de Trabajo para listado'!$CD$151:$DC$151,0)),0)</f>
        <v>0</v>
      </c>
      <c r="I737" s="243">
        <f ca="1">+IFERROR(INDEX('Hoja de Trabajo para listado'!$A$155:$Z$1048576,MATCH($A737,'Hoja de Trabajo para listado'!$A$155:$A$1048576,0),MATCH((CUADRO!I$4&amp;$E737),'Hoja de Trabajo para listado'!$A$151:$Z$151,0)),0)+IFERROR(INDEX('Hoja de Trabajo para listado'!$AB$155:$BA$1048576,MATCH($A737,'Hoja de Trabajo para listado'!$AB$155:$AB$1048576,0),MATCH((CUADRO!I$4&amp;$E737),'Hoja de Trabajo para listado'!$AB$151:$BA$151,0)),0)+IFERROR(INDEX('Hoja de Trabajo para listado'!$BC$155:$CB$1048576,MATCH($A737,'Hoja de Trabajo para listado'!$BC$155:$BC$1048576,0),MATCH((CUADRO!I$4&amp;$E737),'Hoja de Trabajo para listado'!$BC$151:$CB$151,0)),0)+IFERROR(INDEX('Hoja de Trabajo para listado'!$DE$153:$DG$274,MATCH($A737,'Hoja de Trabajo para listado'!$DE$153:$DE$1048576,0),MATCH((CUADRO!I$4&amp;$E737),'Hoja de Trabajo para listado'!$DE$151:$DG$151,0)),0)+IFERROR(INDEX('Hoja de Trabajo para listado'!$CD$155:$DC$1048576,MATCH($A737,'Hoja de Trabajo para listado'!$CD$155:$CD$1048576,0),MATCH((CUADRO!I$4&amp;$E737),'Hoja de Trabajo para listado'!$CD$151:$DC$151,0)),0)</f>
        <v>0</v>
      </c>
      <c r="J737" s="243">
        <f ca="1">+IFERROR(INDEX('Hoja de Trabajo para listado'!$A$155:$Z$1048576,MATCH($A737,'Hoja de Trabajo para listado'!$A$155:$A$1048576,0),MATCH((CUADRO!J$4&amp;$E737),'Hoja de Trabajo para listado'!$A$151:$Z$151,0)),0)+IFERROR(INDEX('Hoja de Trabajo para listado'!$AB$155:$BA$1048576,MATCH($A737,'Hoja de Trabajo para listado'!$AB$155:$AB$1048576,0),MATCH((CUADRO!J$4&amp;$E737),'Hoja de Trabajo para listado'!$AB$151:$BA$151,0)),0)+IFERROR(INDEX('Hoja de Trabajo para listado'!$BC$155:$CB$1048576,MATCH($A737,'Hoja de Trabajo para listado'!$BC$155:$BC$1048576,0),MATCH((CUADRO!J$4&amp;$E737),'Hoja de Trabajo para listado'!$BC$151:$CB$151,0)),0)+IFERROR(INDEX('Hoja de Trabajo para listado'!$DE$153:$DG$274,MATCH($A737,'Hoja de Trabajo para listado'!$DE$153:$DE$1048576,0),MATCH((CUADRO!J$4&amp;$E737),'Hoja de Trabajo para listado'!$DE$151:$DG$151,0)),0)+IFERROR(INDEX('Hoja de Trabajo para listado'!$CD$155:$DC$1048576,MATCH($A737,'Hoja de Trabajo para listado'!$CD$155:$CD$1048576,0),MATCH((CUADRO!J$4&amp;$E737),'Hoja de Trabajo para listado'!$CD$151:$DC$151,0)),0)</f>
        <v>0</v>
      </c>
      <c r="K737" s="243">
        <f ca="1">+IFERROR(INDEX('Hoja de Trabajo para listado'!$A$155:$Z$1048576,MATCH($A737,'Hoja de Trabajo para listado'!$A$155:$A$1048576,0),MATCH((CUADRO!K$4&amp;$E737),'Hoja de Trabajo para listado'!$A$151:$Z$151,0)),0)+IFERROR(INDEX('Hoja de Trabajo para listado'!$AB$155:$BA$1048576,MATCH($A737,'Hoja de Trabajo para listado'!$AB$155:$AB$1048576,0),MATCH((CUADRO!K$4&amp;$E737),'Hoja de Trabajo para listado'!$AB$151:$BA$151,0)),0)+IFERROR(INDEX('Hoja de Trabajo para listado'!$BC$155:$CB$1048576,MATCH($A737,'Hoja de Trabajo para listado'!$BC$155:$BC$1048576,0),MATCH((CUADRO!K$4&amp;$E737),'Hoja de Trabajo para listado'!$BC$151:$CB$151,0)),0)+IFERROR(INDEX('Hoja de Trabajo para listado'!$DE$153:$DG$274,MATCH($A737,'Hoja de Trabajo para listado'!$DE$153:$DE$1048576,0),MATCH((CUADRO!K$4&amp;$E737),'Hoja de Trabajo para listado'!$DE$151:$DG$151,0)),0)+IFERROR(INDEX('Hoja de Trabajo para listado'!$CD$155:$DC$1048576,MATCH($A737,'Hoja de Trabajo para listado'!$CD$155:$CD$1048576,0),MATCH((CUADRO!K$4&amp;$E737),'Hoja de Trabajo para listado'!$CD$151:$DC$151,0)),0)</f>
        <v>0</v>
      </c>
      <c r="L737" s="243">
        <f ca="1">+IFERROR(INDEX('Hoja de Trabajo para listado'!$A$155:$Z$1048576,MATCH($A737,'Hoja de Trabajo para listado'!$A$155:$A$1048576,0),MATCH((CUADRO!L$4&amp;$E737),'Hoja de Trabajo para listado'!$A$151:$Z$151,0)),0)+IFERROR(INDEX('Hoja de Trabajo para listado'!$AB$155:$BA$1048576,MATCH($A737,'Hoja de Trabajo para listado'!$AB$155:$AB$1048576,0),MATCH((CUADRO!L$4&amp;$E737),'Hoja de Trabajo para listado'!$AB$151:$BA$151,0)),0)+IFERROR(INDEX('Hoja de Trabajo para listado'!$BC$155:$CB$1048576,MATCH($A737,'Hoja de Trabajo para listado'!$BC$155:$BC$1048576,0),MATCH((CUADRO!L$4&amp;$E737),'Hoja de Trabajo para listado'!$BC$151:$CB$151,0)),0)+IFERROR(INDEX('Hoja de Trabajo para listado'!$DE$153:$DG$274,MATCH($A737,'Hoja de Trabajo para listado'!$DE$153:$DE$1048576,0),MATCH((CUADRO!L$4&amp;$E737),'Hoja de Trabajo para listado'!$DE$151:$DG$151,0)),0)+IFERROR(INDEX('Hoja de Trabajo para listado'!$CD$155:$DC$1048576,MATCH($A737,'Hoja de Trabajo para listado'!$CD$155:$CD$1048576,0),MATCH((CUADRO!L$4&amp;$E737),'Hoja de Trabajo para listado'!$CD$151:$DC$151,0)),0)</f>
        <v>0</v>
      </c>
      <c r="M737" s="243">
        <f ca="1">+IFERROR(INDEX('Hoja de Trabajo para listado'!$A$155:$Z$1048576,MATCH($A737,'Hoja de Trabajo para listado'!$A$155:$A$1048576,0),MATCH((CUADRO!M$4&amp;$E737),'Hoja de Trabajo para listado'!$A$151:$Z$151,0)),0)+IFERROR(INDEX('Hoja de Trabajo para listado'!$AB$155:$BA$1048576,MATCH($A737,'Hoja de Trabajo para listado'!$AB$155:$AB$1048576,0),MATCH((CUADRO!M$4&amp;$E737),'Hoja de Trabajo para listado'!$AB$151:$BA$151,0)),0)+IFERROR(INDEX('Hoja de Trabajo para listado'!$BC$155:$CB$1048576,MATCH($A737,'Hoja de Trabajo para listado'!$BC$155:$BC$1048576,0),MATCH((CUADRO!M$4&amp;$E737),'Hoja de Trabajo para listado'!$BC$151:$CB$151,0)),0)+IFERROR(INDEX('Hoja de Trabajo para listado'!$DE$153:$DG$274,MATCH($A737,'Hoja de Trabajo para listado'!$DE$153:$DE$1048576,0),MATCH((CUADRO!M$4&amp;$E737),'Hoja de Trabajo para listado'!$DE$151:$DG$151,0)),0)+IFERROR(INDEX('Hoja de Trabajo para listado'!$CD$155:$DC$1048576,MATCH($A737,'Hoja de Trabajo para listado'!$CD$155:$CD$1048576,0),MATCH((CUADRO!M$4&amp;$E737),'Hoja de Trabajo para listado'!$CD$151:$DC$151,0)),0)</f>
        <v>0</v>
      </c>
      <c r="N737" s="243">
        <f ca="1">+IFERROR(INDEX('Hoja de Trabajo para listado'!$A$155:$Z$1048576,MATCH($A737,'Hoja de Trabajo para listado'!$A$155:$A$1048576,0),MATCH((CUADRO!N$4&amp;$E737),'Hoja de Trabajo para listado'!$A$151:$Z$151,0)),0)+IFERROR(INDEX('Hoja de Trabajo para listado'!$AB$155:$BA$1048576,MATCH($A737,'Hoja de Trabajo para listado'!$AB$155:$AB$1048576,0),MATCH((CUADRO!N$4&amp;$E737),'Hoja de Trabajo para listado'!$AB$151:$BA$151,0)),0)+IFERROR(INDEX('Hoja de Trabajo para listado'!$BC$155:$CB$1048576,MATCH($A737,'Hoja de Trabajo para listado'!$BC$155:$BC$1048576,0),MATCH((CUADRO!N$4&amp;$E737),'Hoja de Trabajo para listado'!$BC$151:$CB$151,0)),0)+IFERROR(INDEX('Hoja de Trabajo para listado'!$DE$153:$DG$274,MATCH($A737,'Hoja de Trabajo para listado'!$DE$153:$DE$1048576,0),MATCH((CUADRO!N$4&amp;$E737),'Hoja de Trabajo para listado'!$DE$151:$DG$151,0)),0)+IFERROR(INDEX('Hoja de Trabajo para listado'!$CD$155:$DC$1048576,MATCH($A737,'Hoja de Trabajo para listado'!$CD$155:$CD$1048576,0),MATCH((CUADRO!N$4&amp;$E737),'Hoja de Trabajo para listado'!$CD$151:$DC$151,0)),0)</f>
        <v>0</v>
      </c>
      <c r="O737" s="243">
        <f ca="1">+IFERROR(INDEX('Hoja de Trabajo para listado'!$A$155:$Z$1048576,MATCH($A737,'Hoja de Trabajo para listado'!$A$155:$A$1048576,0),MATCH((CUADRO!O$4&amp;$E737),'Hoja de Trabajo para listado'!$A$151:$Z$151,0)),0)+IFERROR(INDEX('Hoja de Trabajo para listado'!$AB$155:$BA$1048576,MATCH($A737,'Hoja de Trabajo para listado'!$AB$155:$AB$1048576,0),MATCH((CUADRO!O$4&amp;$E737),'Hoja de Trabajo para listado'!$AB$151:$BA$151,0)),0)+IFERROR(INDEX('Hoja de Trabajo para listado'!$BC$155:$CB$1048576,MATCH($A737,'Hoja de Trabajo para listado'!$BC$155:$BC$1048576,0),MATCH((CUADRO!O$4&amp;$E737),'Hoja de Trabajo para listado'!$BC$151:$CB$151,0)),0)+IFERROR(INDEX('Hoja de Trabajo para listado'!$DE$153:$DG$274,MATCH($A737,'Hoja de Trabajo para listado'!$DE$153:$DE$1048576,0),MATCH((CUADRO!O$4&amp;$E737),'Hoja de Trabajo para listado'!$DE$151:$DG$151,0)),0)+IFERROR(INDEX('Hoja de Trabajo para listado'!$CD$155:$DC$1048576,MATCH($A737,'Hoja de Trabajo para listado'!$CD$155:$CD$1048576,0),MATCH((CUADRO!O$4&amp;$E737),'Hoja de Trabajo para listado'!$CD$151:$DC$151,0)),0)</f>
        <v>0</v>
      </c>
      <c r="P737" s="243">
        <f ca="1">+IFERROR(INDEX('Hoja de Trabajo para listado'!$A$155:$Z$1048576,MATCH($A737,'Hoja de Trabajo para listado'!$A$155:$A$1048576,0),MATCH((CUADRO!P$4&amp;$E737),'Hoja de Trabajo para listado'!$A$151:$Z$151,0)),0)+IFERROR(INDEX('Hoja de Trabajo para listado'!$AB$155:$BA$1048576,MATCH($A737,'Hoja de Trabajo para listado'!$AB$155:$AB$1048576,0),MATCH((CUADRO!P$4&amp;$E737),'Hoja de Trabajo para listado'!$AB$151:$BA$151,0)),0)+IFERROR(INDEX('Hoja de Trabajo para listado'!$BC$155:$CB$1048576,MATCH($A737,'Hoja de Trabajo para listado'!$BC$155:$BC$1048576,0),MATCH((CUADRO!P$4&amp;$E737),'Hoja de Trabajo para listado'!$BC$151:$CB$151,0)),0)+IFERROR(INDEX('Hoja de Trabajo para listado'!$DE$153:$DG$274,MATCH($A737,'Hoja de Trabajo para listado'!$DE$153:$DE$1048576,0),MATCH((CUADRO!P$4&amp;$E737),'Hoja de Trabajo para listado'!$DE$151:$DG$151,0)),0)+IFERROR(INDEX('Hoja de Trabajo para listado'!$CD$155:$DC$1048576,MATCH($A737,'Hoja de Trabajo para listado'!$CD$155:$CD$1048576,0),MATCH((CUADRO!P$4&amp;$E737),'Hoja de Trabajo para listado'!$CD$151:$DC$151,0)),0)</f>
        <v>0</v>
      </c>
      <c r="Q737" s="243">
        <f ca="1">+IFERROR(INDEX('Hoja de Trabajo para listado'!$A$155:$Z$1048576,MATCH($A737,'Hoja de Trabajo para listado'!$A$155:$A$1048576,0),MATCH((CUADRO!Q$4&amp;$E737),'Hoja de Trabajo para listado'!$A$151:$Z$151,0)),0)+IFERROR(INDEX('Hoja de Trabajo para listado'!$AB$155:$BA$1048576,MATCH($A737,'Hoja de Trabajo para listado'!$AB$155:$AB$1048576,0),MATCH((CUADRO!Q$4&amp;$E737),'Hoja de Trabajo para listado'!$AB$151:$BA$151,0)),0)+IFERROR(INDEX('Hoja de Trabajo para listado'!$BC$155:$CB$1048576,MATCH($A737,'Hoja de Trabajo para listado'!$BC$155:$BC$1048576,0),MATCH((CUADRO!Q$4&amp;$E737),'Hoja de Trabajo para listado'!$BC$151:$CB$151,0)),0)+IFERROR(INDEX('Hoja de Trabajo para listado'!$DE$153:$DG$274,MATCH($A737,'Hoja de Trabajo para listado'!$DE$153:$DE$1048576,0),MATCH((CUADRO!Q$4&amp;$E737),'Hoja de Trabajo para listado'!$DE$151:$DG$151,0)),0)+IFERROR(INDEX('Hoja de Trabajo para listado'!$CD$155:$DC$1048576,MATCH($A737,'Hoja de Trabajo para listado'!$CD$155:$CD$1048576,0),MATCH((CUADRO!Q$4&amp;$E737),'Hoja de Trabajo para listado'!$CD$151:$DC$151,0)),0)</f>
        <v>0</v>
      </c>
      <c r="R737" s="243">
        <f t="shared" ca="1" si="29"/>
        <v>0</v>
      </c>
      <c r="S737" s="249"/>
      <c r="T737" s="243">
        <f ca="1">+T738</f>
        <v>0</v>
      </c>
      <c r="U737" s="242">
        <f t="shared" si="30"/>
        <v>1</v>
      </c>
      <c r="V737" s="333" t="str">
        <f>+VLOOKUP(A737,bd_lista!$A$3:$E$592,5,FALSE)</f>
        <v>Gobiernos Autonomos Municipales</v>
      </c>
      <c r="W737" s="387" t="str">
        <f>+V737</f>
        <v>Gobiernos Autonomos Municipales</v>
      </c>
      <c r="X737" s="242">
        <f>+VLOOKUP(A737,[4]Sheet1!$A$13:$D$744,4,FALSE)</f>
        <v>0</v>
      </c>
      <c r="Y737" s="242" t="e">
        <f>+VLOOKUP(X737,bd_lista!$A$3:$C$592,3,FALSE)</f>
        <v>#N/A</v>
      </c>
      <c r="Z737" s="294">
        <f>+X737</f>
        <v>0</v>
      </c>
      <c r="AA737" s="295" t="e">
        <f>+Y737</f>
        <v>#N/A</v>
      </c>
    </row>
    <row r="738" spans="1:27" customFormat="1" ht="15" hidden="1" customHeight="1">
      <c r="A738" s="32">
        <v>1333</v>
      </c>
      <c r="B738" s="393"/>
      <c r="C738" s="247" t="str">
        <f>+VLOOKUP(A738,bd_lista!$A$3:$C$592,3,FALSE)</f>
        <v>Gobierno Autónomo Municipal de Pocona</v>
      </c>
      <c r="D738" s="390"/>
      <c r="E738" s="244" t="s">
        <v>1305</v>
      </c>
      <c r="F738" s="243">
        <f ca="1">+IFERROR(INDEX('Hoja de Trabajo para listado'!$A$155:$Z$1048576,MATCH($A738,'Hoja de Trabajo para listado'!$A$155:$A$1048576,0),MATCH((CUADRO!F$4&amp;$E738),'Hoja de Trabajo para listado'!$A$151:$Z$151,0)),0)+IFERROR(INDEX('Hoja de Trabajo para listado'!$AB$155:$BA$1048576,MATCH($A738,'Hoja de Trabajo para listado'!$AB$155:$AB$1048576,0),MATCH((CUADRO!F$4&amp;$E738),'Hoja de Trabajo para listado'!$AB$151:$BA$151,0)),0)+IFERROR(INDEX('Hoja de Trabajo para listado'!$BC$155:$CB$1048576,MATCH($A738,'Hoja de Trabajo para listado'!$BC$155:$BC$1048576,0),MATCH((CUADRO!F$4&amp;$E738),'Hoja de Trabajo para listado'!$BC$151:$CB$151,0)),0)+IFERROR(INDEX('Hoja de Trabajo para listado'!$DE$153:$DG$274,MATCH($A738,'Hoja de Trabajo para listado'!$DE$153:$DE$1048576,0),MATCH((CUADRO!F$4&amp;$E738),'Hoja de Trabajo para listado'!$DE$151:$DG$151,0)),0)+IFERROR(INDEX('Hoja de Trabajo para listado'!$CD$155:$DC$1048576,MATCH($A738,'Hoja de Trabajo para listado'!$CD$155:$CD$1048576,0),MATCH((CUADRO!F$4&amp;$E738),'Hoja de Trabajo para listado'!$CD$151:$DC$151,0)),0)</f>
        <v>0</v>
      </c>
      <c r="G738" s="243">
        <f ca="1">+IFERROR(INDEX('Hoja de Trabajo para listado'!$A$155:$Z$1048576,MATCH($A738,'Hoja de Trabajo para listado'!$A$155:$A$1048576,0),MATCH((CUADRO!G$4&amp;$E738),'Hoja de Trabajo para listado'!$A$151:$Z$151,0)),0)+IFERROR(INDEX('Hoja de Trabajo para listado'!$AB$155:$BA$1048576,MATCH($A738,'Hoja de Trabajo para listado'!$AB$155:$AB$1048576,0),MATCH((CUADRO!G$4&amp;$E738),'Hoja de Trabajo para listado'!$AB$151:$BA$151,0)),0)+IFERROR(INDEX('Hoja de Trabajo para listado'!$BC$155:$CB$1048576,MATCH($A738,'Hoja de Trabajo para listado'!$BC$155:$BC$1048576,0),MATCH((CUADRO!G$4&amp;$E738),'Hoja de Trabajo para listado'!$BC$151:$CB$151,0)),0)+IFERROR(INDEX('Hoja de Trabajo para listado'!$DE$153:$DG$274,MATCH($A738,'Hoja de Trabajo para listado'!$DE$153:$DE$1048576,0),MATCH((CUADRO!G$4&amp;$E738),'Hoja de Trabajo para listado'!$DE$151:$DG$151,0)),0)+IFERROR(INDEX('Hoja de Trabajo para listado'!$CD$155:$DC$1048576,MATCH($A738,'Hoja de Trabajo para listado'!$CD$155:$CD$1048576,0),MATCH((CUADRO!G$4&amp;$E738),'Hoja de Trabajo para listado'!$CD$151:$DC$151,0)),0)</f>
        <v>0</v>
      </c>
      <c r="H738" s="243">
        <f ca="1">+IFERROR(INDEX('Hoja de Trabajo para listado'!$A$155:$Z$1048576,MATCH($A738,'Hoja de Trabajo para listado'!$A$155:$A$1048576,0),MATCH((CUADRO!H$4&amp;$E738),'Hoja de Trabajo para listado'!$A$151:$Z$151,0)),0)+IFERROR(INDEX('Hoja de Trabajo para listado'!$AB$155:$BA$1048576,MATCH($A738,'Hoja de Trabajo para listado'!$AB$155:$AB$1048576,0),MATCH((CUADRO!H$4&amp;$E738),'Hoja de Trabajo para listado'!$AB$151:$BA$151,0)),0)+IFERROR(INDEX('Hoja de Trabajo para listado'!$BC$155:$CB$1048576,MATCH($A738,'Hoja de Trabajo para listado'!$BC$155:$BC$1048576,0),MATCH((CUADRO!H$4&amp;$E738),'Hoja de Trabajo para listado'!$BC$151:$CB$151,0)),0)+IFERROR(INDEX('Hoja de Trabajo para listado'!$DE$153:$DG$274,MATCH($A738,'Hoja de Trabajo para listado'!$DE$153:$DE$1048576,0),MATCH((CUADRO!H$4&amp;$E738),'Hoja de Trabajo para listado'!$DE$151:$DG$151,0)),0)+IFERROR(INDEX('Hoja de Trabajo para listado'!$CD$155:$DC$1048576,MATCH($A738,'Hoja de Trabajo para listado'!$CD$155:$CD$1048576,0),MATCH((CUADRO!H$4&amp;$E738),'Hoja de Trabajo para listado'!$CD$151:$DC$151,0)),0)</f>
        <v>0</v>
      </c>
      <c r="I738" s="243">
        <f ca="1">+IFERROR(INDEX('Hoja de Trabajo para listado'!$A$155:$Z$1048576,MATCH($A738,'Hoja de Trabajo para listado'!$A$155:$A$1048576,0),MATCH((CUADRO!I$4&amp;$E738),'Hoja de Trabajo para listado'!$A$151:$Z$151,0)),0)+IFERROR(INDEX('Hoja de Trabajo para listado'!$AB$155:$BA$1048576,MATCH($A738,'Hoja de Trabajo para listado'!$AB$155:$AB$1048576,0),MATCH((CUADRO!I$4&amp;$E738),'Hoja de Trabajo para listado'!$AB$151:$BA$151,0)),0)+IFERROR(INDEX('Hoja de Trabajo para listado'!$BC$155:$CB$1048576,MATCH($A738,'Hoja de Trabajo para listado'!$BC$155:$BC$1048576,0),MATCH((CUADRO!I$4&amp;$E738),'Hoja de Trabajo para listado'!$BC$151:$CB$151,0)),0)+IFERROR(INDEX('Hoja de Trabajo para listado'!$DE$153:$DG$274,MATCH($A738,'Hoja de Trabajo para listado'!$DE$153:$DE$1048576,0),MATCH((CUADRO!I$4&amp;$E738),'Hoja de Trabajo para listado'!$DE$151:$DG$151,0)),0)+IFERROR(INDEX('Hoja de Trabajo para listado'!$CD$155:$DC$1048576,MATCH($A738,'Hoja de Trabajo para listado'!$CD$155:$CD$1048576,0),MATCH((CUADRO!I$4&amp;$E738),'Hoja de Trabajo para listado'!$CD$151:$DC$151,0)),0)</f>
        <v>0</v>
      </c>
      <c r="J738" s="243">
        <f ca="1">+IFERROR(INDEX('Hoja de Trabajo para listado'!$A$155:$Z$1048576,MATCH($A738,'Hoja de Trabajo para listado'!$A$155:$A$1048576,0),MATCH((CUADRO!J$4&amp;$E738),'Hoja de Trabajo para listado'!$A$151:$Z$151,0)),0)+IFERROR(INDEX('Hoja de Trabajo para listado'!$AB$155:$BA$1048576,MATCH($A738,'Hoja de Trabajo para listado'!$AB$155:$AB$1048576,0),MATCH((CUADRO!J$4&amp;$E738),'Hoja de Trabajo para listado'!$AB$151:$BA$151,0)),0)+IFERROR(INDEX('Hoja de Trabajo para listado'!$BC$155:$CB$1048576,MATCH($A738,'Hoja de Trabajo para listado'!$BC$155:$BC$1048576,0),MATCH((CUADRO!J$4&amp;$E738),'Hoja de Trabajo para listado'!$BC$151:$CB$151,0)),0)+IFERROR(INDEX('Hoja de Trabajo para listado'!$DE$153:$DG$274,MATCH($A738,'Hoja de Trabajo para listado'!$DE$153:$DE$1048576,0),MATCH((CUADRO!J$4&amp;$E738),'Hoja de Trabajo para listado'!$DE$151:$DG$151,0)),0)+IFERROR(INDEX('Hoja de Trabajo para listado'!$CD$155:$DC$1048576,MATCH($A738,'Hoja de Trabajo para listado'!$CD$155:$CD$1048576,0),MATCH((CUADRO!J$4&amp;$E738),'Hoja de Trabajo para listado'!$CD$151:$DC$151,0)),0)</f>
        <v>0</v>
      </c>
      <c r="K738" s="243">
        <f ca="1">+IFERROR(INDEX('Hoja de Trabajo para listado'!$A$155:$Z$1048576,MATCH($A738,'Hoja de Trabajo para listado'!$A$155:$A$1048576,0),MATCH((CUADRO!K$4&amp;$E738),'Hoja de Trabajo para listado'!$A$151:$Z$151,0)),0)+IFERROR(INDEX('Hoja de Trabajo para listado'!$AB$155:$BA$1048576,MATCH($A738,'Hoja de Trabajo para listado'!$AB$155:$AB$1048576,0),MATCH((CUADRO!K$4&amp;$E738),'Hoja de Trabajo para listado'!$AB$151:$BA$151,0)),0)+IFERROR(INDEX('Hoja de Trabajo para listado'!$BC$155:$CB$1048576,MATCH($A738,'Hoja de Trabajo para listado'!$BC$155:$BC$1048576,0),MATCH((CUADRO!K$4&amp;$E738),'Hoja de Trabajo para listado'!$BC$151:$CB$151,0)),0)+IFERROR(INDEX('Hoja de Trabajo para listado'!$DE$153:$DG$274,MATCH($A738,'Hoja de Trabajo para listado'!$DE$153:$DE$1048576,0),MATCH((CUADRO!K$4&amp;$E738),'Hoja de Trabajo para listado'!$DE$151:$DG$151,0)),0)+IFERROR(INDEX('Hoja de Trabajo para listado'!$CD$155:$DC$1048576,MATCH($A738,'Hoja de Trabajo para listado'!$CD$155:$CD$1048576,0),MATCH((CUADRO!K$4&amp;$E738),'Hoja de Trabajo para listado'!$CD$151:$DC$151,0)),0)</f>
        <v>0</v>
      </c>
      <c r="L738" s="243">
        <f ca="1">+IFERROR(INDEX('Hoja de Trabajo para listado'!$A$155:$Z$1048576,MATCH($A738,'Hoja de Trabajo para listado'!$A$155:$A$1048576,0),MATCH((CUADRO!L$4&amp;$E738),'Hoja de Trabajo para listado'!$A$151:$Z$151,0)),0)+IFERROR(INDEX('Hoja de Trabajo para listado'!$AB$155:$BA$1048576,MATCH($A738,'Hoja de Trabajo para listado'!$AB$155:$AB$1048576,0),MATCH((CUADRO!L$4&amp;$E738),'Hoja de Trabajo para listado'!$AB$151:$BA$151,0)),0)+IFERROR(INDEX('Hoja de Trabajo para listado'!$BC$155:$CB$1048576,MATCH($A738,'Hoja de Trabajo para listado'!$BC$155:$BC$1048576,0),MATCH((CUADRO!L$4&amp;$E738),'Hoja de Trabajo para listado'!$BC$151:$CB$151,0)),0)+IFERROR(INDEX('Hoja de Trabajo para listado'!$DE$153:$DG$274,MATCH($A738,'Hoja de Trabajo para listado'!$DE$153:$DE$1048576,0),MATCH((CUADRO!L$4&amp;$E738),'Hoja de Trabajo para listado'!$DE$151:$DG$151,0)),0)+IFERROR(INDEX('Hoja de Trabajo para listado'!$CD$155:$DC$1048576,MATCH($A738,'Hoja de Trabajo para listado'!$CD$155:$CD$1048576,0),MATCH((CUADRO!L$4&amp;$E738),'Hoja de Trabajo para listado'!$CD$151:$DC$151,0)),0)</f>
        <v>0</v>
      </c>
      <c r="M738" s="243">
        <f ca="1">+IFERROR(INDEX('Hoja de Trabajo para listado'!$A$155:$Z$1048576,MATCH($A738,'Hoja de Trabajo para listado'!$A$155:$A$1048576,0),MATCH((CUADRO!M$4&amp;$E738),'Hoja de Trabajo para listado'!$A$151:$Z$151,0)),0)+IFERROR(INDEX('Hoja de Trabajo para listado'!$AB$155:$BA$1048576,MATCH($A738,'Hoja de Trabajo para listado'!$AB$155:$AB$1048576,0),MATCH((CUADRO!M$4&amp;$E738),'Hoja de Trabajo para listado'!$AB$151:$BA$151,0)),0)+IFERROR(INDEX('Hoja de Trabajo para listado'!$BC$155:$CB$1048576,MATCH($A738,'Hoja de Trabajo para listado'!$BC$155:$BC$1048576,0),MATCH((CUADRO!M$4&amp;$E738),'Hoja de Trabajo para listado'!$BC$151:$CB$151,0)),0)+IFERROR(INDEX('Hoja de Trabajo para listado'!$DE$153:$DG$274,MATCH($A738,'Hoja de Trabajo para listado'!$DE$153:$DE$1048576,0),MATCH((CUADRO!M$4&amp;$E738),'Hoja de Trabajo para listado'!$DE$151:$DG$151,0)),0)+IFERROR(INDEX('Hoja de Trabajo para listado'!$CD$155:$DC$1048576,MATCH($A738,'Hoja de Trabajo para listado'!$CD$155:$CD$1048576,0),MATCH((CUADRO!M$4&amp;$E738),'Hoja de Trabajo para listado'!$CD$151:$DC$151,0)),0)</f>
        <v>0</v>
      </c>
      <c r="N738" s="243">
        <f ca="1">+IFERROR(INDEX('Hoja de Trabajo para listado'!$A$155:$Z$1048576,MATCH($A738,'Hoja de Trabajo para listado'!$A$155:$A$1048576,0),MATCH((CUADRO!N$4&amp;$E738),'Hoja de Trabajo para listado'!$A$151:$Z$151,0)),0)+IFERROR(INDEX('Hoja de Trabajo para listado'!$AB$155:$BA$1048576,MATCH($A738,'Hoja de Trabajo para listado'!$AB$155:$AB$1048576,0),MATCH((CUADRO!N$4&amp;$E738),'Hoja de Trabajo para listado'!$AB$151:$BA$151,0)),0)+IFERROR(INDEX('Hoja de Trabajo para listado'!$BC$155:$CB$1048576,MATCH($A738,'Hoja de Trabajo para listado'!$BC$155:$BC$1048576,0),MATCH((CUADRO!N$4&amp;$E738),'Hoja de Trabajo para listado'!$BC$151:$CB$151,0)),0)+IFERROR(INDEX('Hoja de Trabajo para listado'!$DE$153:$DG$274,MATCH($A738,'Hoja de Trabajo para listado'!$DE$153:$DE$1048576,0),MATCH((CUADRO!N$4&amp;$E738),'Hoja de Trabajo para listado'!$DE$151:$DG$151,0)),0)+IFERROR(INDEX('Hoja de Trabajo para listado'!$CD$155:$DC$1048576,MATCH($A738,'Hoja de Trabajo para listado'!$CD$155:$CD$1048576,0),MATCH((CUADRO!N$4&amp;$E738),'Hoja de Trabajo para listado'!$CD$151:$DC$151,0)),0)</f>
        <v>0</v>
      </c>
      <c r="O738" s="243">
        <f ca="1">+IFERROR(INDEX('Hoja de Trabajo para listado'!$A$155:$Z$1048576,MATCH($A738,'Hoja de Trabajo para listado'!$A$155:$A$1048576,0),MATCH((CUADRO!O$4&amp;$E738),'Hoja de Trabajo para listado'!$A$151:$Z$151,0)),0)+IFERROR(INDEX('Hoja de Trabajo para listado'!$AB$155:$BA$1048576,MATCH($A738,'Hoja de Trabajo para listado'!$AB$155:$AB$1048576,0),MATCH((CUADRO!O$4&amp;$E738),'Hoja de Trabajo para listado'!$AB$151:$BA$151,0)),0)+IFERROR(INDEX('Hoja de Trabajo para listado'!$BC$155:$CB$1048576,MATCH($A738,'Hoja de Trabajo para listado'!$BC$155:$BC$1048576,0),MATCH((CUADRO!O$4&amp;$E738),'Hoja de Trabajo para listado'!$BC$151:$CB$151,0)),0)+IFERROR(INDEX('Hoja de Trabajo para listado'!$DE$153:$DG$274,MATCH($A738,'Hoja de Trabajo para listado'!$DE$153:$DE$1048576,0),MATCH((CUADRO!O$4&amp;$E738),'Hoja de Trabajo para listado'!$DE$151:$DG$151,0)),0)+IFERROR(INDEX('Hoja de Trabajo para listado'!$CD$155:$DC$1048576,MATCH($A738,'Hoja de Trabajo para listado'!$CD$155:$CD$1048576,0),MATCH((CUADRO!O$4&amp;$E738),'Hoja de Trabajo para listado'!$CD$151:$DC$151,0)),0)</f>
        <v>0</v>
      </c>
      <c r="P738" s="243">
        <f ca="1">+IFERROR(INDEX('Hoja de Trabajo para listado'!$A$155:$Z$1048576,MATCH($A738,'Hoja de Trabajo para listado'!$A$155:$A$1048576,0),MATCH((CUADRO!P$4&amp;$E738),'Hoja de Trabajo para listado'!$A$151:$Z$151,0)),0)+IFERROR(INDEX('Hoja de Trabajo para listado'!$AB$155:$BA$1048576,MATCH($A738,'Hoja de Trabajo para listado'!$AB$155:$AB$1048576,0),MATCH((CUADRO!P$4&amp;$E738),'Hoja de Trabajo para listado'!$AB$151:$BA$151,0)),0)+IFERROR(INDEX('Hoja de Trabajo para listado'!$BC$155:$CB$1048576,MATCH($A738,'Hoja de Trabajo para listado'!$BC$155:$BC$1048576,0),MATCH((CUADRO!P$4&amp;$E738),'Hoja de Trabajo para listado'!$BC$151:$CB$151,0)),0)+IFERROR(INDEX('Hoja de Trabajo para listado'!$DE$153:$DG$274,MATCH($A738,'Hoja de Trabajo para listado'!$DE$153:$DE$1048576,0),MATCH((CUADRO!P$4&amp;$E738),'Hoja de Trabajo para listado'!$DE$151:$DG$151,0)),0)+IFERROR(INDEX('Hoja de Trabajo para listado'!$CD$155:$DC$1048576,MATCH($A738,'Hoja de Trabajo para listado'!$CD$155:$CD$1048576,0),MATCH((CUADRO!P$4&amp;$E738),'Hoja de Trabajo para listado'!$CD$151:$DC$151,0)),0)</f>
        <v>0</v>
      </c>
      <c r="Q738" s="243">
        <f ca="1">+IFERROR(INDEX('Hoja de Trabajo para listado'!$A$155:$Z$1048576,MATCH($A738,'Hoja de Trabajo para listado'!$A$155:$A$1048576,0),MATCH((CUADRO!Q$4&amp;$E738),'Hoja de Trabajo para listado'!$A$151:$Z$151,0)),0)+IFERROR(INDEX('Hoja de Trabajo para listado'!$AB$155:$BA$1048576,MATCH($A738,'Hoja de Trabajo para listado'!$AB$155:$AB$1048576,0),MATCH((CUADRO!Q$4&amp;$E738),'Hoja de Trabajo para listado'!$AB$151:$BA$151,0)),0)+IFERROR(INDEX('Hoja de Trabajo para listado'!$BC$155:$CB$1048576,MATCH($A738,'Hoja de Trabajo para listado'!$BC$155:$BC$1048576,0),MATCH((CUADRO!Q$4&amp;$E738),'Hoja de Trabajo para listado'!$BC$151:$CB$151,0)),0)+IFERROR(INDEX('Hoja de Trabajo para listado'!$DE$153:$DG$274,MATCH($A738,'Hoja de Trabajo para listado'!$DE$153:$DE$1048576,0),MATCH((CUADRO!Q$4&amp;$E738),'Hoja de Trabajo para listado'!$DE$151:$DG$151,0)),0)+IFERROR(INDEX('Hoja de Trabajo para listado'!$CD$155:$DC$1048576,MATCH($A738,'Hoja de Trabajo para listado'!$CD$155:$CD$1048576,0),MATCH((CUADRO!Q$4&amp;$E738),'Hoja de Trabajo para listado'!$CD$151:$DC$151,0)),0)</f>
        <v>0</v>
      </c>
      <c r="R738" s="243">
        <f t="shared" ca="1" si="29"/>
        <v>0</v>
      </c>
      <c r="S738" s="249">
        <f ca="1">+R737+R738</f>
        <v>0</v>
      </c>
      <c r="T738" s="243">
        <f ca="1">+S738</f>
        <v>0</v>
      </c>
      <c r="U738" s="242">
        <f t="shared" si="30"/>
        <v>2</v>
      </c>
      <c r="V738" s="333" t="str">
        <f>+VLOOKUP(A738,bd_lista!$A$3:$E$592,5,FALSE)</f>
        <v>Gobiernos Autonomos Municipales</v>
      </c>
      <c r="W738" s="388"/>
      <c r="X738" s="242">
        <f>+VLOOKUP(A738,[4]Sheet1!$A$13:$D$744,4,FALSE)</f>
        <v>0</v>
      </c>
      <c r="Y738" s="242" t="e">
        <f>+VLOOKUP(X738,bd_lista!$A$3:$C$592,3,FALSE)</f>
        <v>#N/A</v>
      </c>
      <c r="Z738" s="292"/>
      <c r="AA738" s="293"/>
    </row>
    <row r="739" spans="1:27" customFormat="1" ht="15" hidden="1" customHeight="1">
      <c r="A739" s="32">
        <v>1334</v>
      </c>
      <c r="B739" s="392">
        <f>+A739</f>
        <v>1334</v>
      </c>
      <c r="C739" s="247" t="str">
        <f>+VLOOKUP(A739,bd_lista!$A$3:$C$592,3,FALSE)</f>
        <v>Gobierno Autónomo Municipal de Chimoré</v>
      </c>
      <c r="D739" s="389" t="str">
        <f>+C739</f>
        <v>Gobierno Autónomo Municipal de Chimoré</v>
      </c>
      <c r="E739" s="242" t="s">
        <v>1304</v>
      </c>
      <c r="F739" s="243">
        <f ca="1">+IFERROR(INDEX('Hoja de Trabajo para listado'!$A$155:$Z$1048576,MATCH($A739,'Hoja de Trabajo para listado'!$A$155:$A$1048576,0),MATCH((CUADRO!F$4&amp;$E739),'Hoja de Trabajo para listado'!$A$151:$Z$151,0)),0)+IFERROR(INDEX('Hoja de Trabajo para listado'!$AB$155:$BA$1048576,MATCH($A739,'Hoja de Trabajo para listado'!$AB$155:$AB$1048576,0),MATCH((CUADRO!F$4&amp;$E739),'Hoja de Trabajo para listado'!$AB$151:$BA$151,0)),0)+IFERROR(INDEX('Hoja de Trabajo para listado'!$BC$155:$CB$1048576,MATCH($A739,'Hoja de Trabajo para listado'!$BC$155:$BC$1048576,0),MATCH((CUADRO!F$4&amp;$E739),'Hoja de Trabajo para listado'!$BC$151:$CB$151,0)),0)+IFERROR(INDEX('Hoja de Trabajo para listado'!$DE$153:$DG$274,MATCH($A739,'Hoja de Trabajo para listado'!$DE$153:$DE$1048576,0),MATCH((CUADRO!F$4&amp;$E739),'Hoja de Trabajo para listado'!$DE$151:$DG$151,0)),0)+IFERROR(INDEX('Hoja de Trabajo para listado'!$CD$155:$DC$1048576,MATCH($A739,'Hoja de Trabajo para listado'!$CD$155:$CD$1048576,0),MATCH((CUADRO!F$4&amp;$E739),'Hoja de Trabajo para listado'!$CD$151:$DC$151,0)),0)</f>
        <v>0</v>
      </c>
      <c r="G739" s="243">
        <f ca="1">+IFERROR(INDEX('Hoja de Trabajo para listado'!$A$155:$Z$1048576,MATCH($A739,'Hoja de Trabajo para listado'!$A$155:$A$1048576,0),MATCH((CUADRO!G$4&amp;$E739),'Hoja de Trabajo para listado'!$A$151:$Z$151,0)),0)+IFERROR(INDEX('Hoja de Trabajo para listado'!$AB$155:$BA$1048576,MATCH($A739,'Hoja de Trabajo para listado'!$AB$155:$AB$1048576,0),MATCH((CUADRO!G$4&amp;$E739),'Hoja de Trabajo para listado'!$AB$151:$BA$151,0)),0)+IFERROR(INDEX('Hoja de Trabajo para listado'!$BC$155:$CB$1048576,MATCH($A739,'Hoja de Trabajo para listado'!$BC$155:$BC$1048576,0),MATCH((CUADRO!G$4&amp;$E739),'Hoja de Trabajo para listado'!$BC$151:$CB$151,0)),0)+IFERROR(INDEX('Hoja de Trabajo para listado'!$DE$153:$DG$274,MATCH($A739,'Hoja de Trabajo para listado'!$DE$153:$DE$1048576,0),MATCH((CUADRO!G$4&amp;$E739),'Hoja de Trabajo para listado'!$DE$151:$DG$151,0)),0)+IFERROR(INDEX('Hoja de Trabajo para listado'!$CD$155:$DC$1048576,MATCH($A739,'Hoja de Trabajo para listado'!$CD$155:$CD$1048576,0),MATCH((CUADRO!G$4&amp;$E739),'Hoja de Trabajo para listado'!$CD$151:$DC$151,0)),0)</f>
        <v>0</v>
      </c>
      <c r="H739" s="243">
        <f ca="1">+IFERROR(INDEX('Hoja de Trabajo para listado'!$A$155:$Z$1048576,MATCH($A739,'Hoja de Trabajo para listado'!$A$155:$A$1048576,0),MATCH((CUADRO!H$4&amp;$E739),'Hoja de Trabajo para listado'!$A$151:$Z$151,0)),0)+IFERROR(INDEX('Hoja de Trabajo para listado'!$AB$155:$BA$1048576,MATCH($A739,'Hoja de Trabajo para listado'!$AB$155:$AB$1048576,0),MATCH((CUADRO!H$4&amp;$E739),'Hoja de Trabajo para listado'!$AB$151:$BA$151,0)),0)+IFERROR(INDEX('Hoja de Trabajo para listado'!$BC$155:$CB$1048576,MATCH($A739,'Hoja de Trabajo para listado'!$BC$155:$BC$1048576,0),MATCH((CUADRO!H$4&amp;$E739),'Hoja de Trabajo para listado'!$BC$151:$CB$151,0)),0)+IFERROR(INDEX('Hoja de Trabajo para listado'!$DE$153:$DG$274,MATCH($A739,'Hoja de Trabajo para listado'!$DE$153:$DE$1048576,0),MATCH((CUADRO!H$4&amp;$E739),'Hoja de Trabajo para listado'!$DE$151:$DG$151,0)),0)+IFERROR(INDEX('Hoja de Trabajo para listado'!$CD$155:$DC$1048576,MATCH($A739,'Hoja de Trabajo para listado'!$CD$155:$CD$1048576,0),MATCH((CUADRO!H$4&amp;$E739),'Hoja de Trabajo para listado'!$CD$151:$DC$151,0)),0)</f>
        <v>0</v>
      </c>
      <c r="I739" s="243">
        <f ca="1">+IFERROR(INDEX('Hoja de Trabajo para listado'!$A$155:$Z$1048576,MATCH($A739,'Hoja de Trabajo para listado'!$A$155:$A$1048576,0),MATCH((CUADRO!I$4&amp;$E739),'Hoja de Trabajo para listado'!$A$151:$Z$151,0)),0)+IFERROR(INDEX('Hoja de Trabajo para listado'!$AB$155:$BA$1048576,MATCH($A739,'Hoja de Trabajo para listado'!$AB$155:$AB$1048576,0),MATCH((CUADRO!I$4&amp;$E739),'Hoja de Trabajo para listado'!$AB$151:$BA$151,0)),0)+IFERROR(INDEX('Hoja de Trabajo para listado'!$BC$155:$CB$1048576,MATCH($A739,'Hoja de Trabajo para listado'!$BC$155:$BC$1048576,0),MATCH((CUADRO!I$4&amp;$E739),'Hoja de Trabajo para listado'!$BC$151:$CB$151,0)),0)+IFERROR(INDEX('Hoja de Trabajo para listado'!$DE$153:$DG$274,MATCH($A739,'Hoja de Trabajo para listado'!$DE$153:$DE$1048576,0),MATCH((CUADRO!I$4&amp;$E739),'Hoja de Trabajo para listado'!$DE$151:$DG$151,0)),0)+IFERROR(INDEX('Hoja de Trabajo para listado'!$CD$155:$DC$1048576,MATCH($A739,'Hoja de Trabajo para listado'!$CD$155:$CD$1048576,0),MATCH((CUADRO!I$4&amp;$E739),'Hoja de Trabajo para listado'!$CD$151:$DC$151,0)),0)</f>
        <v>0</v>
      </c>
      <c r="J739" s="243">
        <f ca="1">+IFERROR(INDEX('Hoja de Trabajo para listado'!$A$155:$Z$1048576,MATCH($A739,'Hoja de Trabajo para listado'!$A$155:$A$1048576,0),MATCH((CUADRO!J$4&amp;$E739),'Hoja de Trabajo para listado'!$A$151:$Z$151,0)),0)+IFERROR(INDEX('Hoja de Trabajo para listado'!$AB$155:$BA$1048576,MATCH($A739,'Hoja de Trabajo para listado'!$AB$155:$AB$1048576,0),MATCH((CUADRO!J$4&amp;$E739),'Hoja de Trabajo para listado'!$AB$151:$BA$151,0)),0)+IFERROR(INDEX('Hoja de Trabajo para listado'!$BC$155:$CB$1048576,MATCH($A739,'Hoja de Trabajo para listado'!$BC$155:$BC$1048576,0),MATCH((CUADRO!J$4&amp;$E739),'Hoja de Trabajo para listado'!$BC$151:$CB$151,0)),0)+IFERROR(INDEX('Hoja de Trabajo para listado'!$DE$153:$DG$274,MATCH($A739,'Hoja de Trabajo para listado'!$DE$153:$DE$1048576,0),MATCH((CUADRO!J$4&amp;$E739),'Hoja de Trabajo para listado'!$DE$151:$DG$151,0)),0)+IFERROR(INDEX('Hoja de Trabajo para listado'!$CD$155:$DC$1048576,MATCH($A739,'Hoja de Trabajo para listado'!$CD$155:$CD$1048576,0),MATCH((CUADRO!J$4&amp;$E739),'Hoja de Trabajo para listado'!$CD$151:$DC$151,0)),0)</f>
        <v>0</v>
      </c>
      <c r="K739" s="243">
        <f ca="1">+IFERROR(INDEX('Hoja de Trabajo para listado'!$A$155:$Z$1048576,MATCH($A739,'Hoja de Trabajo para listado'!$A$155:$A$1048576,0),MATCH((CUADRO!K$4&amp;$E739),'Hoja de Trabajo para listado'!$A$151:$Z$151,0)),0)+IFERROR(INDEX('Hoja de Trabajo para listado'!$AB$155:$BA$1048576,MATCH($A739,'Hoja de Trabajo para listado'!$AB$155:$AB$1048576,0),MATCH((CUADRO!K$4&amp;$E739),'Hoja de Trabajo para listado'!$AB$151:$BA$151,0)),0)+IFERROR(INDEX('Hoja de Trabajo para listado'!$BC$155:$CB$1048576,MATCH($A739,'Hoja de Trabajo para listado'!$BC$155:$BC$1048576,0),MATCH((CUADRO!K$4&amp;$E739),'Hoja de Trabajo para listado'!$BC$151:$CB$151,0)),0)+IFERROR(INDEX('Hoja de Trabajo para listado'!$DE$153:$DG$274,MATCH($A739,'Hoja de Trabajo para listado'!$DE$153:$DE$1048576,0),MATCH((CUADRO!K$4&amp;$E739),'Hoja de Trabajo para listado'!$DE$151:$DG$151,0)),0)+IFERROR(INDEX('Hoja de Trabajo para listado'!$CD$155:$DC$1048576,MATCH($A739,'Hoja de Trabajo para listado'!$CD$155:$CD$1048576,0),MATCH((CUADRO!K$4&amp;$E739),'Hoja de Trabajo para listado'!$CD$151:$DC$151,0)),0)</f>
        <v>0</v>
      </c>
      <c r="L739" s="243">
        <f ca="1">+IFERROR(INDEX('Hoja de Trabajo para listado'!$A$155:$Z$1048576,MATCH($A739,'Hoja de Trabajo para listado'!$A$155:$A$1048576,0),MATCH((CUADRO!L$4&amp;$E739),'Hoja de Trabajo para listado'!$A$151:$Z$151,0)),0)+IFERROR(INDEX('Hoja de Trabajo para listado'!$AB$155:$BA$1048576,MATCH($A739,'Hoja de Trabajo para listado'!$AB$155:$AB$1048576,0),MATCH((CUADRO!L$4&amp;$E739),'Hoja de Trabajo para listado'!$AB$151:$BA$151,0)),0)+IFERROR(INDEX('Hoja de Trabajo para listado'!$BC$155:$CB$1048576,MATCH($A739,'Hoja de Trabajo para listado'!$BC$155:$BC$1048576,0),MATCH((CUADRO!L$4&amp;$E739),'Hoja de Trabajo para listado'!$BC$151:$CB$151,0)),0)+IFERROR(INDEX('Hoja de Trabajo para listado'!$DE$153:$DG$274,MATCH($A739,'Hoja de Trabajo para listado'!$DE$153:$DE$1048576,0),MATCH((CUADRO!L$4&amp;$E739),'Hoja de Trabajo para listado'!$DE$151:$DG$151,0)),0)+IFERROR(INDEX('Hoja de Trabajo para listado'!$CD$155:$DC$1048576,MATCH($A739,'Hoja de Trabajo para listado'!$CD$155:$CD$1048576,0),MATCH((CUADRO!L$4&amp;$E739),'Hoja de Trabajo para listado'!$CD$151:$DC$151,0)),0)</f>
        <v>0</v>
      </c>
      <c r="M739" s="243">
        <f ca="1">+IFERROR(INDEX('Hoja de Trabajo para listado'!$A$155:$Z$1048576,MATCH($A739,'Hoja de Trabajo para listado'!$A$155:$A$1048576,0),MATCH((CUADRO!M$4&amp;$E739),'Hoja de Trabajo para listado'!$A$151:$Z$151,0)),0)+IFERROR(INDEX('Hoja de Trabajo para listado'!$AB$155:$BA$1048576,MATCH($A739,'Hoja de Trabajo para listado'!$AB$155:$AB$1048576,0),MATCH((CUADRO!M$4&amp;$E739),'Hoja de Trabajo para listado'!$AB$151:$BA$151,0)),0)+IFERROR(INDEX('Hoja de Trabajo para listado'!$BC$155:$CB$1048576,MATCH($A739,'Hoja de Trabajo para listado'!$BC$155:$BC$1048576,0),MATCH((CUADRO!M$4&amp;$E739),'Hoja de Trabajo para listado'!$BC$151:$CB$151,0)),0)+IFERROR(INDEX('Hoja de Trabajo para listado'!$DE$153:$DG$274,MATCH($A739,'Hoja de Trabajo para listado'!$DE$153:$DE$1048576,0),MATCH((CUADRO!M$4&amp;$E739),'Hoja de Trabajo para listado'!$DE$151:$DG$151,0)),0)+IFERROR(INDEX('Hoja de Trabajo para listado'!$CD$155:$DC$1048576,MATCH($A739,'Hoja de Trabajo para listado'!$CD$155:$CD$1048576,0),MATCH((CUADRO!M$4&amp;$E739),'Hoja de Trabajo para listado'!$CD$151:$DC$151,0)),0)</f>
        <v>0</v>
      </c>
      <c r="N739" s="243">
        <f ca="1">+IFERROR(INDEX('Hoja de Trabajo para listado'!$A$155:$Z$1048576,MATCH($A739,'Hoja de Trabajo para listado'!$A$155:$A$1048576,0),MATCH((CUADRO!N$4&amp;$E739),'Hoja de Trabajo para listado'!$A$151:$Z$151,0)),0)+IFERROR(INDEX('Hoja de Trabajo para listado'!$AB$155:$BA$1048576,MATCH($A739,'Hoja de Trabajo para listado'!$AB$155:$AB$1048576,0),MATCH((CUADRO!N$4&amp;$E739),'Hoja de Trabajo para listado'!$AB$151:$BA$151,0)),0)+IFERROR(INDEX('Hoja de Trabajo para listado'!$BC$155:$CB$1048576,MATCH($A739,'Hoja de Trabajo para listado'!$BC$155:$BC$1048576,0),MATCH((CUADRO!N$4&amp;$E739),'Hoja de Trabajo para listado'!$BC$151:$CB$151,0)),0)+IFERROR(INDEX('Hoja de Trabajo para listado'!$DE$153:$DG$274,MATCH($A739,'Hoja de Trabajo para listado'!$DE$153:$DE$1048576,0),MATCH((CUADRO!N$4&amp;$E739),'Hoja de Trabajo para listado'!$DE$151:$DG$151,0)),0)+IFERROR(INDEX('Hoja de Trabajo para listado'!$CD$155:$DC$1048576,MATCH($A739,'Hoja de Trabajo para listado'!$CD$155:$CD$1048576,0),MATCH((CUADRO!N$4&amp;$E739),'Hoja de Trabajo para listado'!$CD$151:$DC$151,0)),0)</f>
        <v>0</v>
      </c>
      <c r="O739" s="243">
        <f ca="1">+IFERROR(INDEX('Hoja de Trabajo para listado'!$A$155:$Z$1048576,MATCH($A739,'Hoja de Trabajo para listado'!$A$155:$A$1048576,0),MATCH((CUADRO!O$4&amp;$E739),'Hoja de Trabajo para listado'!$A$151:$Z$151,0)),0)+IFERROR(INDEX('Hoja de Trabajo para listado'!$AB$155:$BA$1048576,MATCH($A739,'Hoja de Trabajo para listado'!$AB$155:$AB$1048576,0),MATCH((CUADRO!O$4&amp;$E739),'Hoja de Trabajo para listado'!$AB$151:$BA$151,0)),0)+IFERROR(INDEX('Hoja de Trabajo para listado'!$BC$155:$CB$1048576,MATCH($A739,'Hoja de Trabajo para listado'!$BC$155:$BC$1048576,0),MATCH((CUADRO!O$4&amp;$E739),'Hoja de Trabajo para listado'!$BC$151:$CB$151,0)),0)+IFERROR(INDEX('Hoja de Trabajo para listado'!$DE$153:$DG$274,MATCH($A739,'Hoja de Trabajo para listado'!$DE$153:$DE$1048576,0),MATCH((CUADRO!O$4&amp;$E739),'Hoja de Trabajo para listado'!$DE$151:$DG$151,0)),0)+IFERROR(INDEX('Hoja de Trabajo para listado'!$CD$155:$DC$1048576,MATCH($A739,'Hoja de Trabajo para listado'!$CD$155:$CD$1048576,0),MATCH((CUADRO!O$4&amp;$E739),'Hoja de Trabajo para listado'!$CD$151:$DC$151,0)),0)</f>
        <v>0</v>
      </c>
      <c r="P739" s="243">
        <f ca="1">+IFERROR(INDEX('Hoja de Trabajo para listado'!$A$155:$Z$1048576,MATCH($A739,'Hoja de Trabajo para listado'!$A$155:$A$1048576,0),MATCH((CUADRO!P$4&amp;$E739),'Hoja de Trabajo para listado'!$A$151:$Z$151,0)),0)+IFERROR(INDEX('Hoja de Trabajo para listado'!$AB$155:$BA$1048576,MATCH($A739,'Hoja de Trabajo para listado'!$AB$155:$AB$1048576,0),MATCH((CUADRO!P$4&amp;$E739),'Hoja de Trabajo para listado'!$AB$151:$BA$151,0)),0)+IFERROR(INDEX('Hoja de Trabajo para listado'!$BC$155:$CB$1048576,MATCH($A739,'Hoja de Trabajo para listado'!$BC$155:$BC$1048576,0),MATCH((CUADRO!P$4&amp;$E739),'Hoja de Trabajo para listado'!$BC$151:$CB$151,0)),0)+IFERROR(INDEX('Hoja de Trabajo para listado'!$DE$153:$DG$274,MATCH($A739,'Hoja de Trabajo para listado'!$DE$153:$DE$1048576,0),MATCH((CUADRO!P$4&amp;$E739),'Hoja de Trabajo para listado'!$DE$151:$DG$151,0)),0)+IFERROR(INDEX('Hoja de Trabajo para listado'!$CD$155:$DC$1048576,MATCH($A739,'Hoja de Trabajo para listado'!$CD$155:$CD$1048576,0),MATCH((CUADRO!P$4&amp;$E739),'Hoja de Trabajo para listado'!$CD$151:$DC$151,0)),0)</f>
        <v>0</v>
      </c>
      <c r="Q739" s="243">
        <f ca="1">+IFERROR(INDEX('Hoja de Trabajo para listado'!$A$155:$Z$1048576,MATCH($A739,'Hoja de Trabajo para listado'!$A$155:$A$1048576,0),MATCH((CUADRO!Q$4&amp;$E739),'Hoja de Trabajo para listado'!$A$151:$Z$151,0)),0)+IFERROR(INDEX('Hoja de Trabajo para listado'!$AB$155:$BA$1048576,MATCH($A739,'Hoja de Trabajo para listado'!$AB$155:$AB$1048576,0),MATCH((CUADRO!Q$4&amp;$E739),'Hoja de Trabajo para listado'!$AB$151:$BA$151,0)),0)+IFERROR(INDEX('Hoja de Trabajo para listado'!$BC$155:$CB$1048576,MATCH($A739,'Hoja de Trabajo para listado'!$BC$155:$BC$1048576,0),MATCH((CUADRO!Q$4&amp;$E739),'Hoja de Trabajo para listado'!$BC$151:$CB$151,0)),0)+IFERROR(INDEX('Hoja de Trabajo para listado'!$DE$153:$DG$274,MATCH($A739,'Hoja de Trabajo para listado'!$DE$153:$DE$1048576,0),MATCH((CUADRO!Q$4&amp;$E739),'Hoja de Trabajo para listado'!$DE$151:$DG$151,0)),0)+IFERROR(INDEX('Hoja de Trabajo para listado'!$CD$155:$DC$1048576,MATCH($A739,'Hoja de Trabajo para listado'!$CD$155:$CD$1048576,0),MATCH((CUADRO!Q$4&amp;$E739),'Hoja de Trabajo para listado'!$CD$151:$DC$151,0)),0)</f>
        <v>0</v>
      </c>
      <c r="R739" s="243">
        <f t="shared" ca="1" si="29"/>
        <v>0</v>
      </c>
      <c r="S739" s="249"/>
      <c r="T739" s="243">
        <f ca="1">+T740</f>
        <v>0</v>
      </c>
      <c r="U739" s="242">
        <f t="shared" si="30"/>
        <v>1</v>
      </c>
      <c r="V739" s="333" t="str">
        <f>+VLOOKUP(A739,bd_lista!$A$3:$E$592,5,FALSE)</f>
        <v>Gobiernos Autonomos Municipales</v>
      </c>
      <c r="W739" s="387" t="str">
        <f>+V739</f>
        <v>Gobiernos Autonomos Municipales</v>
      </c>
      <c r="X739" s="242">
        <f>+VLOOKUP(A739,[4]Sheet1!$A$13:$D$744,4,FALSE)</f>
        <v>0</v>
      </c>
      <c r="Y739" s="242" t="e">
        <f>+VLOOKUP(X739,bd_lista!$A$3:$C$592,3,FALSE)</f>
        <v>#N/A</v>
      </c>
      <c r="Z739" s="294">
        <f>+X739</f>
        <v>0</v>
      </c>
      <c r="AA739" s="295" t="e">
        <f>+Y739</f>
        <v>#N/A</v>
      </c>
    </row>
    <row r="740" spans="1:27" customFormat="1" ht="15" hidden="1" customHeight="1">
      <c r="A740" s="32">
        <v>1334</v>
      </c>
      <c r="B740" s="393"/>
      <c r="C740" s="247" t="str">
        <f>+VLOOKUP(A740,bd_lista!$A$3:$C$592,3,FALSE)</f>
        <v>Gobierno Autónomo Municipal de Chimoré</v>
      </c>
      <c r="D740" s="390"/>
      <c r="E740" s="244" t="s">
        <v>1305</v>
      </c>
      <c r="F740" s="243">
        <f ca="1">+IFERROR(INDEX('Hoja de Trabajo para listado'!$A$155:$Z$1048576,MATCH($A740,'Hoja de Trabajo para listado'!$A$155:$A$1048576,0),MATCH((CUADRO!F$4&amp;$E740),'Hoja de Trabajo para listado'!$A$151:$Z$151,0)),0)+IFERROR(INDEX('Hoja de Trabajo para listado'!$AB$155:$BA$1048576,MATCH($A740,'Hoja de Trabajo para listado'!$AB$155:$AB$1048576,0),MATCH((CUADRO!F$4&amp;$E740),'Hoja de Trabajo para listado'!$AB$151:$BA$151,0)),0)+IFERROR(INDEX('Hoja de Trabajo para listado'!$BC$155:$CB$1048576,MATCH($A740,'Hoja de Trabajo para listado'!$BC$155:$BC$1048576,0),MATCH((CUADRO!F$4&amp;$E740),'Hoja de Trabajo para listado'!$BC$151:$CB$151,0)),0)+IFERROR(INDEX('Hoja de Trabajo para listado'!$DE$153:$DG$274,MATCH($A740,'Hoja de Trabajo para listado'!$DE$153:$DE$1048576,0),MATCH((CUADRO!F$4&amp;$E740),'Hoja de Trabajo para listado'!$DE$151:$DG$151,0)),0)+IFERROR(INDEX('Hoja de Trabajo para listado'!$CD$155:$DC$1048576,MATCH($A740,'Hoja de Trabajo para listado'!$CD$155:$CD$1048576,0),MATCH((CUADRO!F$4&amp;$E740),'Hoja de Trabajo para listado'!$CD$151:$DC$151,0)),0)</f>
        <v>0</v>
      </c>
      <c r="G740" s="243">
        <f ca="1">+IFERROR(INDEX('Hoja de Trabajo para listado'!$A$155:$Z$1048576,MATCH($A740,'Hoja de Trabajo para listado'!$A$155:$A$1048576,0),MATCH((CUADRO!G$4&amp;$E740),'Hoja de Trabajo para listado'!$A$151:$Z$151,0)),0)+IFERROR(INDEX('Hoja de Trabajo para listado'!$AB$155:$BA$1048576,MATCH($A740,'Hoja de Trabajo para listado'!$AB$155:$AB$1048576,0),MATCH((CUADRO!G$4&amp;$E740),'Hoja de Trabajo para listado'!$AB$151:$BA$151,0)),0)+IFERROR(INDEX('Hoja de Trabajo para listado'!$BC$155:$CB$1048576,MATCH($A740,'Hoja de Trabajo para listado'!$BC$155:$BC$1048576,0),MATCH((CUADRO!G$4&amp;$E740),'Hoja de Trabajo para listado'!$BC$151:$CB$151,0)),0)+IFERROR(INDEX('Hoja de Trabajo para listado'!$DE$153:$DG$274,MATCH($A740,'Hoja de Trabajo para listado'!$DE$153:$DE$1048576,0),MATCH((CUADRO!G$4&amp;$E740),'Hoja de Trabajo para listado'!$DE$151:$DG$151,0)),0)+IFERROR(INDEX('Hoja de Trabajo para listado'!$CD$155:$DC$1048576,MATCH($A740,'Hoja de Trabajo para listado'!$CD$155:$CD$1048576,0),MATCH((CUADRO!G$4&amp;$E740),'Hoja de Trabajo para listado'!$CD$151:$DC$151,0)),0)</f>
        <v>0</v>
      </c>
      <c r="H740" s="243">
        <f ca="1">+IFERROR(INDEX('Hoja de Trabajo para listado'!$A$155:$Z$1048576,MATCH($A740,'Hoja de Trabajo para listado'!$A$155:$A$1048576,0),MATCH((CUADRO!H$4&amp;$E740),'Hoja de Trabajo para listado'!$A$151:$Z$151,0)),0)+IFERROR(INDEX('Hoja de Trabajo para listado'!$AB$155:$BA$1048576,MATCH($A740,'Hoja de Trabajo para listado'!$AB$155:$AB$1048576,0),MATCH((CUADRO!H$4&amp;$E740),'Hoja de Trabajo para listado'!$AB$151:$BA$151,0)),0)+IFERROR(INDEX('Hoja de Trabajo para listado'!$BC$155:$CB$1048576,MATCH($A740,'Hoja de Trabajo para listado'!$BC$155:$BC$1048576,0),MATCH((CUADRO!H$4&amp;$E740),'Hoja de Trabajo para listado'!$BC$151:$CB$151,0)),0)+IFERROR(INDEX('Hoja de Trabajo para listado'!$DE$153:$DG$274,MATCH($A740,'Hoja de Trabajo para listado'!$DE$153:$DE$1048576,0),MATCH((CUADRO!H$4&amp;$E740),'Hoja de Trabajo para listado'!$DE$151:$DG$151,0)),0)+IFERROR(INDEX('Hoja de Trabajo para listado'!$CD$155:$DC$1048576,MATCH($A740,'Hoja de Trabajo para listado'!$CD$155:$CD$1048576,0),MATCH((CUADRO!H$4&amp;$E740),'Hoja de Trabajo para listado'!$CD$151:$DC$151,0)),0)</f>
        <v>0</v>
      </c>
      <c r="I740" s="243">
        <f ca="1">+IFERROR(INDEX('Hoja de Trabajo para listado'!$A$155:$Z$1048576,MATCH($A740,'Hoja de Trabajo para listado'!$A$155:$A$1048576,0),MATCH((CUADRO!I$4&amp;$E740),'Hoja de Trabajo para listado'!$A$151:$Z$151,0)),0)+IFERROR(INDEX('Hoja de Trabajo para listado'!$AB$155:$BA$1048576,MATCH($A740,'Hoja de Trabajo para listado'!$AB$155:$AB$1048576,0),MATCH((CUADRO!I$4&amp;$E740),'Hoja de Trabajo para listado'!$AB$151:$BA$151,0)),0)+IFERROR(INDEX('Hoja de Trabajo para listado'!$BC$155:$CB$1048576,MATCH($A740,'Hoja de Trabajo para listado'!$BC$155:$BC$1048576,0),MATCH((CUADRO!I$4&amp;$E740),'Hoja de Trabajo para listado'!$BC$151:$CB$151,0)),0)+IFERROR(INDEX('Hoja de Trabajo para listado'!$DE$153:$DG$274,MATCH($A740,'Hoja de Trabajo para listado'!$DE$153:$DE$1048576,0),MATCH((CUADRO!I$4&amp;$E740),'Hoja de Trabajo para listado'!$DE$151:$DG$151,0)),0)+IFERROR(INDEX('Hoja de Trabajo para listado'!$CD$155:$DC$1048576,MATCH($A740,'Hoja de Trabajo para listado'!$CD$155:$CD$1048576,0),MATCH((CUADRO!I$4&amp;$E740),'Hoja de Trabajo para listado'!$CD$151:$DC$151,0)),0)</f>
        <v>0</v>
      </c>
      <c r="J740" s="243">
        <f ca="1">+IFERROR(INDEX('Hoja de Trabajo para listado'!$A$155:$Z$1048576,MATCH($A740,'Hoja de Trabajo para listado'!$A$155:$A$1048576,0),MATCH((CUADRO!J$4&amp;$E740),'Hoja de Trabajo para listado'!$A$151:$Z$151,0)),0)+IFERROR(INDEX('Hoja de Trabajo para listado'!$AB$155:$BA$1048576,MATCH($A740,'Hoja de Trabajo para listado'!$AB$155:$AB$1048576,0),MATCH((CUADRO!J$4&amp;$E740),'Hoja de Trabajo para listado'!$AB$151:$BA$151,0)),0)+IFERROR(INDEX('Hoja de Trabajo para listado'!$BC$155:$CB$1048576,MATCH($A740,'Hoja de Trabajo para listado'!$BC$155:$BC$1048576,0),MATCH((CUADRO!J$4&amp;$E740),'Hoja de Trabajo para listado'!$BC$151:$CB$151,0)),0)+IFERROR(INDEX('Hoja de Trabajo para listado'!$DE$153:$DG$274,MATCH($A740,'Hoja de Trabajo para listado'!$DE$153:$DE$1048576,0),MATCH((CUADRO!J$4&amp;$E740),'Hoja de Trabajo para listado'!$DE$151:$DG$151,0)),0)+IFERROR(INDEX('Hoja de Trabajo para listado'!$CD$155:$DC$1048576,MATCH($A740,'Hoja de Trabajo para listado'!$CD$155:$CD$1048576,0),MATCH((CUADRO!J$4&amp;$E740),'Hoja de Trabajo para listado'!$CD$151:$DC$151,0)),0)</f>
        <v>0</v>
      </c>
      <c r="K740" s="243">
        <f ca="1">+IFERROR(INDEX('Hoja de Trabajo para listado'!$A$155:$Z$1048576,MATCH($A740,'Hoja de Trabajo para listado'!$A$155:$A$1048576,0),MATCH((CUADRO!K$4&amp;$E740),'Hoja de Trabajo para listado'!$A$151:$Z$151,0)),0)+IFERROR(INDEX('Hoja de Trabajo para listado'!$AB$155:$BA$1048576,MATCH($A740,'Hoja de Trabajo para listado'!$AB$155:$AB$1048576,0),MATCH((CUADRO!K$4&amp;$E740),'Hoja de Trabajo para listado'!$AB$151:$BA$151,0)),0)+IFERROR(INDEX('Hoja de Trabajo para listado'!$BC$155:$CB$1048576,MATCH($A740,'Hoja de Trabajo para listado'!$BC$155:$BC$1048576,0),MATCH((CUADRO!K$4&amp;$E740),'Hoja de Trabajo para listado'!$BC$151:$CB$151,0)),0)+IFERROR(INDEX('Hoja de Trabajo para listado'!$DE$153:$DG$274,MATCH($A740,'Hoja de Trabajo para listado'!$DE$153:$DE$1048576,0),MATCH((CUADRO!K$4&amp;$E740),'Hoja de Trabajo para listado'!$DE$151:$DG$151,0)),0)+IFERROR(INDEX('Hoja de Trabajo para listado'!$CD$155:$DC$1048576,MATCH($A740,'Hoja de Trabajo para listado'!$CD$155:$CD$1048576,0),MATCH((CUADRO!K$4&amp;$E740),'Hoja de Trabajo para listado'!$CD$151:$DC$151,0)),0)</f>
        <v>0</v>
      </c>
      <c r="L740" s="243">
        <f ca="1">+IFERROR(INDEX('Hoja de Trabajo para listado'!$A$155:$Z$1048576,MATCH($A740,'Hoja de Trabajo para listado'!$A$155:$A$1048576,0),MATCH((CUADRO!L$4&amp;$E740),'Hoja de Trabajo para listado'!$A$151:$Z$151,0)),0)+IFERROR(INDEX('Hoja de Trabajo para listado'!$AB$155:$BA$1048576,MATCH($A740,'Hoja de Trabajo para listado'!$AB$155:$AB$1048576,0),MATCH((CUADRO!L$4&amp;$E740),'Hoja de Trabajo para listado'!$AB$151:$BA$151,0)),0)+IFERROR(INDEX('Hoja de Trabajo para listado'!$BC$155:$CB$1048576,MATCH($A740,'Hoja de Trabajo para listado'!$BC$155:$BC$1048576,0),MATCH((CUADRO!L$4&amp;$E740),'Hoja de Trabajo para listado'!$BC$151:$CB$151,0)),0)+IFERROR(INDEX('Hoja de Trabajo para listado'!$DE$153:$DG$274,MATCH($A740,'Hoja de Trabajo para listado'!$DE$153:$DE$1048576,0),MATCH((CUADRO!L$4&amp;$E740),'Hoja de Trabajo para listado'!$DE$151:$DG$151,0)),0)+IFERROR(INDEX('Hoja de Trabajo para listado'!$CD$155:$DC$1048576,MATCH($A740,'Hoja de Trabajo para listado'!$CD$155:$CD$1048576,0),MATCH((CUADRO!L$4&amp;$E740),'Hoja de Trabajo para listado'!$CD$151:$DC$151,0)),0)</f>
        <v>0</v>
      </c>
      <c r="M740" s="243">
        <f ca="1">+IFERROR(INDEX('Hoja de Trabajo para listado'!$A$155:$Z$1048576,MATCH($A740,'Hoja de Trabajo para listado'!$A$155:$A$1048576,0),MATCH((CUADRO!M$4&amp;$E740),'Hoja de Trabajo para listado'!$A$151:$Z$151,0)),0)+IFERROR(INDEX('Hoja de Trabajo para listado'!$AB$155:$BA$1048576,MATCH($A740,'Hoja de Trabajo para listado'!$AB$155:$AB$1048576,0),MATCH((CUADRO!M$4&amp;$E740),'Hoja de Trabajo para listado'!$AB$151:$BA$151,0)),0)+IFERROR(INDEX('Hoja de Trabajo para listado'!$BC$155:$CB$1048576,MATCH($A740,'Hoja de Trabajo para listado'!$BC$155:$BC$1048576,0),MATCH((CUADRO!M$4&amp;$E740),'Hoja de Trabajo para listado'!$BC$151:$CB$151,0)),0)+IFERROR(INDEX('Hoja de Trabajo para listado'!$DE$153:$DG$274,MATCH($A740,'Hoja de Trabajo para listado'!$DE$153:$DE$1048576,0),MATCH((CUADRO!M$4&amp;$E740),'Hoja de Trabajo para listado'!$DE$151:$DG$151,0)),0)+IFERROR(INDEX('Hoja de Trabajo para listado'!$CD$155:$DC$1048576,MATCH($A740,'Hoja de Trabajo para listado'!$CD$155:$CD$1048576,0),MATCH((CUADRO!M$4&amp;$E740),'Hoja de Trabajo para listado'!$CD$151:$DC$151,0)),0)</f>
        <v>0</v>
      </c>
      <c r="N740" s="243">
        <f ca="1">+IFERROR(INDEX('Hoja de Trabajo para listado'!$A$155:$Z$1048576,MATCH($A740,'Hoja de Trabajo para listado'!$A$155:$A$1048576,0),MATCH((CUADRO!N$4&amp;$E740),'Hoja de Trabajo para listado'!$A$151:$Z$151,0)),0)+IFERROR(INDEX('Hoja de Trabajo para listado'!$AB$155:$BA$1048576,MATCH($A740,'Hoja de Trabajo para listado'!$AB$155:$AB$1048576,0),MATCH((CUADRO!N$4&amp;$E740),'Hoja de Trabajo para listado'!$AB$151:$BA$151,0)),0)+IFERROR(INDEX('Hoja de Trabajo para listado'!$BC$155:$CB$1048576,MATCH($A740,'Hoja de Trabajo para listado'!$BC$155:$BC$1048576,0),MATCH((CUADRO!N$4&amp;$E740),'Hoja de Trabajo para listado'!$BC$151:$CB$151,0)),0)+IFERROR(INDEX('Hoja de Trabajo para listado'!$DE$153:$DG$274,MATCH($A740,'Hoja de Trabajo para listado'!$DE$153:$DE$1048576,0),MATCH((CUADRO!N$4&amp;$E740),'Hoja de Trabajo para listado'!$DE$151:$DG$151,0)),0)+IFERROR(INDEX('Hoja de Trabajo para listado'!$CD$155:$DC$1048576,MATCH($A740,'Hoja de Trabajo para listado'!$CD$155:$CD$1048576,0),MATCH((CUADRO!N$4&amp;$E740),'Hoja de Trabajo para listado'!$CD$151:$DC$151,0)),0)</f>
        <v>0</v>
      </c>
      <c r="O740" s="243">
        <f ca="1">+IFERROR(INDEX('Hoja de Trabajo para listado'!$A$155:$Z$1048576,MATCH($A740,'Hoja de Trabajo para listado'!$A$155:$A$1048576,0),MATCH((CUADRO!O$4&amp;$E740),'Hoja de Trabajo para listado'!$A$151:$Z$151,0)),0)+IFERROR(INDEX('Hoja de Trabajo para listado'!$AB$155:$BA$1048576,MATCH($A740,'Hoja de Trabajo para listado'!$AB$155:$AB$1048576,0),MATCH((CUADRO!O$4&amp;$E740),'Hoja de Trabajo para listado'!$AB$151:$BA$151,0)),0)+IFERROR(INDEX('Hoja de Trabajo para listado'!$BC$155:$CB$1048576,MATCH($A740,'Hoja de Trabajo para listado'!$BC$155:$BC$1048576,0),MATCH((CUADRO!O$4&amp;$E740),'Hoja de Trabajo para listado'!$BC$151:$CB$151,0)),0)+IFERROR(INDEX('Hoja de Trabajo para listado'!$DE$153:$DG$274,MATCH($A740,'Hoja de Trabajo para listado'!$DE$153:$DE$1048576,0),MATCH((CUADRO!O$4&amp;$E740),'Hoja de Trabajo para listado'!$DE$151:$DG$151,0)),0)+IFERROR(INDEX('Hoja de Trabajo para listado'!$CD$155:$DC$1048576,MATCH($A740,'Hoja de Trabajo para listado'!$CD$155:$CD$1048576,0),MATCH((CUADRO!O$4&amp;$E740),'Hoja de Trabajo para listado'!$CD$151:$DC$151,0)),0)</f>
        <v>0</v>
      </c>
      <c r="P740" s="243">
        <f ca="1">+IFERROR(INDEX('Hoja de Trabajo para listado'!$A$155:$Z$1048576,MATCH($A740,'Hoja de Trabajo para listado'!$A$155:$A$1048576,0),MATCH((CUADRO!P$4&amp;$E740),'Hoja de Trabajo para listado'!$A$151:$Z$151,0)),0)+IFERROR(INDEX('Hoja de Trabajo para listado'!$AB$155:$BA$1048576,MATCH($A740,'Hoja de Trabajo para listado'!$AB$155:$AB$1048576,0),MATCH((CUADRO!P$4&amp;$E740),'Hoja de Trabajo para listado'!$AB$151:$BA$151,0)),0)+IFERROR(INDEX('Hoja de Trabajo para listado'!$BC$155:$CB$1048576,MATCH($A740,'Hoja de Trabajo para listado'!$BC$155:$BC$1048576,0),MATCH((CUADRO!P$4&amp;$E740),'Hoja de Trabajo para listado'!$BC$151:$CB$151,0)),0)+IFERROR(INDEX('Hoja de Trabajo para listado'!$DE$153:$DG$274,MATCH($A740,'Hoja de Trabajo para listado'!$DE$153:$DE$1048576,0),MATCH((CUADRO!P$4&amp;$E740),'Hoja de Trabajo para listado'!$DE$151:$DG$151,0)),0)+IFERROR(INDEX('Hoja de Trabajo para listado'!$CD$155:$DC$1048576,MATCH($A740,'Hoja de Trabajo para listado'!$CD$155:$CD$1048576,0),MATCH((CUADRO!P$4&amp;$E740),'Hoja de Trabajo para listado'!$CD$151:$DC$151,0)),0)</f>
        <v>0</v>
      </c>
      <c r="Q740" s="243">
        <f ca="1">+IFERROR(INDEX('Hoja de Trabajo para listado'!$A$155:$Z$1048576,MATCH($A740,'Hoja de Trabajo para listado'!$A$155:$A$1048576,0),MATCH((CUADRO!Q$4&amp;$E740),'Hoja de Trabajo para listado'!$A$151:$Z$151,0)),0)+IFERROR(INDEX('Hoja de Trabajo para listado'!$AB$155:$BA$1048576,MATCH($A740,'Hoja de Trabajo para listado'!$AB$155:$AB$1048576,0),MATCH((CUADRO!Q$4&amp;$E740),'Hoja de Trabajo para listado'!$AB$151:$BA$151,0)),0)+IFERROR(INDEX('Hoja de Trabajo para listado'!$BC$155:$CB$1048576,MATCH($A740,'Hoja de Trabajo para listado'!$BC$155:$BC$1048576,0),MATCH((CUADRO!Q$4&amp;$E740),'Hoja de Trabajo para listado'!$BC$151:$CB$151,0)),0)+IFERROR(INDEX('Hoja de Trabajo para listado'!$DE$153:$DG$274,MATCH($A740,'Hoja de Trabajo para listado'!$DE$153:$DE$1048576,0),MATCH((CUADRO!Q$4&amp;$E740),'Hoja de Trabajo para listado'!$DE$151:$DG$151,0)),0)+IFERROR(INDEX('Hoja de Trabajo para listado'!$CD$155:$DC$1048576,MATCH($A740,'Hoja de Trabajo para listado'!$CD$155:$CD$1048576,0),MATCH((CUADRO!Q$4&amp;$E740),'Hoja de Trabajo para listado'!$CD$151:$DC$151,0)),0)</f>
        <v>0</v>
      </c>
      <c r="R740" s="243">
        <f t="shared" ca="1" si="29"/>
        <v>0</v>
      </c>
      <c r="S740" s="249">
        <f ca="1">+R739+R740</f>
        <v>0</v>
      </c>
      <c r="T740" s="243">
        <f ca="1">+S740</f>
        <v>0</v>
      </c>
      <c r="U740" s="242">
        <f t="shared" si="30"/>
        <v>2</v>
      </c>
      <c r="V740" s="333" t="str">
        <f>+VLOOKUP(A740,bd_lista!$A$3:$E$592,5,FALSE)</f>
        <v>Gobiernos Autonomos Municipales</v>
      </c>
      <c r="W740" s="388"/>
      <c r="X740" s="242">
        <f>+VLOOKUP(A740,[4]Sheet1!$A$13:$D$744,4,FALSE)</f>
        <v>0</v>
      </c>
      <c r="Y740" s="242" t="e">
        <f>+VLOOKUP(X740,bd_lista!$A$3:$C$592,3,FALSE)</f>
        <v>#N/A</v>
      </c>
      <c r="Z740" s="292"/>
      <c r="AA740" s="293"/>
    </row>
    <row r="741" spans="1:27" customFormat="1" ht="15" hidden="1" customHeight="1">
      <c r="A741" s="32">
        <v>1335</v>
      </c>
      <c r="B741" s="392">
        <f>+A741</f>
        <v>1335</v>
      </c>
      <c r="C741" s="247" t="str">
        <f>+VLOOKUP(A741,bd_lista!$A$3:$C$592,3,FALSE)</f>
        <v>Gobierno Autónomo Municipal de Puerto Villarroel</v>
      </c>
      <c r="D741" s="389" t="str">
        <f>+C741</f>
        <v>Gobierno Autónomo Municipal de Puerto Villarroel</v>
      </c>
      <c r="E741" s="242" t="s">
        <v>1304</v>
      </c>
      <c r="F741" s="243">
        <f ca="1">+IFERROR(INDEX('Hoja de Trabajo para listado'!$A$155:$Z$1048576,MATCH($A741,'Hoja de Trabajo para listado'!$A$155:$A$1048576,0),MATCH((CUADRO!F$4&amp;$E741),'Hoja de Trabajo para listado'!$A$151:$Z$151,0)),0)+IFERROR(INDEX('Hoja de Trabajo para listado'!$AB$155:$BA$1048576,MATCH($A741,'Hoja de Trabajo para listado'!$AB$155:$AB$1048576,0),MATCH((CUADRO!F$4&amp;$E741),'Hoja de Trabajo para listado'!$AB$151:$BA$151,0)),0)+IFERROR(INDEX('Hoja de Trabajo para listado'!$BC$155:$CB$1048576,MATCH($A741,'Hoja de Trabajo para listado'!$BC$155:$BC$1048576,0),MATCH((CUADRO!F$4&amp;$E741),'Hoja de Trabajo para listado'!$BC$151:$CB$151,0)),0)+IFERROR(INDEX('Hoja de Trabajo para listado'!$DE$153:$DG$274,MATCH($A741,'Hoja de Trabajo para listado'!$DE$153:$DE$1048576,0),MATCH((CUADRO!F$4&amp;$E741),'Hoja de Trabajo para listado'!$DE$151:$DG$151,0)),0)+IFERROR(INDEX('Hoja de Trabajo para listado'!$CD$155:$DC$1048576,MATCH($A741,'Hoja de Trabajo para listado'!$CD$155:$CD$1048576,0),MATCH((CUADRO!F$4&amp;$E741),'Hoja de Trabajo para listado'!$CD$151:$DC$151,0)),0)</f>
        <v>0</v>
      </c>
      <c r="G741" s="243">
        <f ca="1">+IFERROR(INDEX('Hoja de Trabajo para listado'!$A$155:$Z$1048576,MATCH($A741,'Hoja de Trabajo para listado'!$A$155:$A$1048576,0),MATCH((CUADRO!G$4&amp;$E741),'Hoja de Trabajo para listado'!$A$151:$Z$151,0)),0)+IFERROR(INDEX('Hoja de Trabajo para listado'!$AB$155:$BA$1048576,MATCH($A741,'Hoja de Trabajo para listado'!$AB$155:$AB$1048576,0),MATCH((CUADRO!G$4&amp;$E741),'Hoja de Trabajo para listado'!$AB$151:$BA$151,0)),0)+IFERROR(INDEX('Hoja de Trabajo para listado'!$BC$155:$CB$1048576,MATCH($A741,'Hoja de Trabajo para listado'!$BC$155:$BC$1048576,0),MATCH((CUADRO!G$4&amp;$E741),'Hoja de Trabajo para listado'!$BC$151:$CB$151,0)),0)+IFERROR(INDEX('Hoja de Trabajo para listado'!$DE$153:$DG$274,MATCH($A741,'Hoja de Trabajo para listado'!$DE$153:$DE$1048576,0),MATCH((CUADRO!G$4&amp;$E741),'Hoja de Trabajo para listado'!$DE$151:$DG$151,0)),0)+IFERROR(INDEX('Hoja de Trabajo para listado'!$CD$155:$DC$1048576,MATCH($A741,'Hoja de Trabajo para listado'!$CD$155:$CD$1048576,0),MATCH((CUADRO!G$4&amp;$E741),'Hoja de Trabajo para listado'!$CD$151:$DC$151,0)),0)</f>
        <v>0</v>
      </c>
      <c r="H741" s="243">
        <f ca="1">+IFERROR(INDEX('Hoja de Trabajo para listado'!$A$155:$Z$1048576,MATCH($A741,'Hoja de Trabajo para listado'!$A$155:$A$1048576,0),MATCH((CUADRO!H$4&amp;$E741),'Hoja de Trabajo para listado'!$A$151:$Z$151,0)),0)+IFERROR(INDEX('Hoja de Trabajo para listado'!$AB$155:$BA$1048576,MATCH($A741,'Hoja de Trabajo para listado'!$AB$155:$AB$1048576,0),MATCH((CUADRO!H$4&amp;$E741),'Hoja de Trabajo para listado'!$AB$151:$BA$151,0)),0)+IFERROR(INDEX('Hoja de Trabajo para listado'!$BC$155:$CB$1048576,MATCH($A741,'Hoja de Trabajo para listado'!$BC$155:$BC$1048576,0),MATCH((CUADRO!H$4&amp;$E741),'Hoja de Trabajo para listado'!$BC$151:$CB$151,0)),0)+IFERROR(INDEX('Hoja de Trabajo para listado'!$DE$153:$DG$274,MATCH($A741,'Hoja de Trabajo para listado'!$DE$153:$DE$1048576,0),MATCH((CUADRO!H$4&amp;$E741),'Hoja de Trabajo para listado'!$DE$151:$DG$151,0)),0)+IFERROR(INDEX('Hoja de Trabajo para listado'!$CD$155:$DC$1048576,MATCH($A741,'Hoja de Trabajo para listado'!$CD$155:$CD$1048576,0),MATCH((CUADRO!H$4&amp;$E741),'Hoja de Trabajo para listado'!$CD$151:$DC$151,0)),0)</f>
        <v>0</v>
      </c>
      <c r="I741" s="243">
        <f ca="1">+IFERROR(INDEX('Hoja de Trabajo para listado'!$A$155:$Z$1048576,MATCH($A741,'Hoja de Trabajo para listado'!$A$155:$A$1048576,0),MATCH((CUADRO!I$4&amp;$E741),'Hoja de Trabajo para listado'!$A$151:$Z$151,0)),0)+IFERROR(INDEX('Hoja de Trabajo para listado'!$AB$155:$BA$1048576,MATCH($A741,'Hoja de Trabajo para listado'!$AB$155:$AB$1048576,0),MATCH((CUADRO!I$4&amp;$E741),'Hoja de Trabajo para listado'!$AB$151:$BA$151,0)),0)+IFERROR(INDEX('Hoja de Trabajo para listado'!$BC$155:$CB$1048576,MATCH($A741,'Hoja de Trabajo para listado'!$BC$155:$BC$1048576,0),MATCH((CUADRO!I$4&amp;$E741),'Hoja de Trabajo para listado'!$BC$151:$CB$151,0)),0)+IFERROR(INDEX('Hoja de Trabajo para listado'!$DE$153:$DG$274,MATCH($A741,'Hoja de Trabajo para listado'!$DE$153:$DE$1048576,0),MATCH((CUADRO!I$4&amp;$E741),'Hoja de Trabajo para listado'!$DE$151:$DG$151,0)),0)+IFERROR(INDEX('Hoja de Trabajo para listado'!$CD$155:$DC$1048576,MATCH($A741,'Hoja de Trabajo para listado'!$CD$155:$CD$1048576,0),MATCH((CUADRO!I$4&amp;$E741),'Hoja de Trabajo para listado'!$CD$151:$DC$151,0)),0)</f>
        <v>0</v>
      </c>
      <c r="J741" s="243">
        <f ca="1">+IFERROR(INDEX('Hoja de Trabajo para listado'!$A$155:$Z$1048576,MATCH($A741,'Hoja de Trabajo para listado'!$A$155:$A$1048576,0),MATCH((CUADRO!J$4&amp;$E741),'Hoja de Trabajo para listado'!$A$151:$Z$151,0)),0)+IFERROR(INDEX('Hoja de Trabajo para listado'!$AB$155:$BA$1048576,MATCH($A741,'Hoja de Trabajo para listado'!$AB$155:$AB$1048576,0),MATCH((CUADRO!J$4&amp;$E741),'Hoja de Trabajo para listado'!$AB$151:$BA$151,0)),0)+IFERROR(INDEX('Hoja de Trabajo para listado'!$BC$155:$CB$1048576,MATCH($A741,'Hoja de Trabajo para listado'!$BC$155:$BC$1048576,0),MATCH((CUADRO!J$4&amp;$E741),'Hoja de Trabajo para listado'!$BC$151:$CB$151,0)),0)+IFERROR(INDEX('Hoja de Trabajo para listado'!$DE$153:$DG$274,MATCH($A741,'Hoja de Trabajo para listado'!$DE$153:$DE$1048576,0),MATCH((CUADRO!J$4&amp;$E741),'Hoja de Trabajo para listado'!$DE$151:$DG$151,0)),0)+IFERROR(INDEX('Hoja de Trabajo para listado'!$CD$155:$DC$1048576,MATCH($A741,'Hoja de Trabajo para listado'!$CD$155:$CD$1048576,0),MATCH((CUADRO!J$4&amp;$E741),'Hoja de Trabajo para listado'!$CD$151:$DC$151,0)),0)</f>
        <v>0</v>
      </c>
      <c r="K741" s="243">
        <f ca="1">+IFERROR(INDEX('Hoja de Trabajo para listado'!$A$155:$Z$1048576,MATCH($A741,'Hoja de Trabajo para listado'!$A$155:$A$1048576,0),MATCH((CUADRO!K$4&amp;$E741),'Hoja de Trabajo para listado'!$A$151:$Z$151,0)),0)+IFERROR(INDEX('Hoja de Trabajo para listado'!$AB$155:$BA$1048576,MATCH($A741,'Hoja de Trabajo para listado'!$AB$155:$AB$1048576,0),MATCH((CUADRO!K$4&amp;$E741),'Hoja de Trabajo para listado'!$AB$151:$BA$151,0)),0)+IFERROR(INDEX('Hoja de Trabajo para listado'!$BC$155:$CB$1048576,MATCH($A741,'Hoja de Trabajo para listado'!$BC$155:$BC$1048576,0),MATCH((CUADRO!K$4&amp;$E741),'Hoja de Trabajo para listado'!$BC$151:$CB$151,0)),0)+IFERROR(INDEX('Hoja de Trabajo para listado'!$DE$153:$DG$274,MATCH($A741,'Hoja de Trabajo para listado'!$DE$153:$DE$1048576,0),MATCH((CUADRO!K$4&amp;$E741),'Hoja de Trabajo para listado'!$DE$151:$DG$151,0)),0)+IFERROR(INDEX('Hoja de Trabajo para listado'!$CD$155:$DC$1048576,MATCH($A741,'Hoja de Trabajo para listado'!$CD$155:$CD$1048576,0),MATCH((CUADRO!K$4&amp;$E741),'Hoja de Trabajo para listado'!$CD$151:$DC$151,0)),0)</f>
        <v>0</v>
      </c>
      <c r="L741" s="243">
        <f ca="1">+IFERROR(INDEX('Hoja de Trabajo para listado'!$A$155:$Z$1048576,MATCH($A741,'Hoja de Trabajo para listado'!$A$155:$A$1048576,0),MATCH((CUADRO!L$4&amp;$E741),'Hoja de Trabajo para listado'!$A$151:$Z$151,0)),0)+IFERROR(INDEX('Hoja de Trabajo para listado'!$AB$155:$BA$1048576,MATCH($A741,'Hoja de Trabajo para listado'!$AB$155:$AB$1048576,0),MATCH((CUADRO!L$4&amp;$E741),'Hoja de Trabajo para listado'!$AB$151:$BA$151,0)),0)+IFERROR(INDEX('Hoja de Trabajo para listado'!$BC$155:$CB$1048576,MATCH($A741,'Hoja de Trabajo para listado'!$BC$155:$BC$1048576,0),MATCH((CUADRO!L$4&amp;$E741),'Hoja de Trabajo para listado'!$BC$151:$CB$151,0)),0)+IFERROR(INDEX('Hoja de Trabajo para listado'!$DE$153:$DG$274,MATCH($A741,'Hoja de Trabajo para listado'!$DE$153:$DE$1048576,0),MATCH((CUADRO!L$4&amp;$E741),'Hoja de Trabajo para listado'!$DE$151:$DG$151,0)),0)+IFERROR(INDEX('Hoja de Trabajo para listado'!$CD$155:$DC$1048576,MATCH($A741,'Hoja de Trabajo para listado'!$CD$155:$CD$1048576,0),MATCH((CUADRO!L$4&amp;$E741),'Hoja de Trabajo para listado'!$CD$151:$DC$151,0)),0)</f>
        <v>0</v>
      </c>
      <c r="M741" s="243">
        <f ca="1">+IFERROR(INDEX('Hoja de Trabajo para listado'!$A$155:$Z$1048576,MATCH($A741,'Hoja de Trabajo para listado'!$A$155:$A$1048576,0),MATCH((CUADRO!M$4&amp;$E741),'Hoja de Trabajo para listado'!$A$151:$Z$151,0)),0)+IFERROR(INDEX('Hoja de Trabajo para listado'!$AB$155:$BA$1048576,MATCH($A741,'Hoja de Trabajo para listado'!$AB$155:$AB$1048576,0),MATCH((CUADRO!M$4&amp;$E741),'Hoja de Trabajo para listado'!$AB$151:$BA$151,0)),0)+IFERROR(INDEX('Hoja de Trabajo para listado'!$BC$155:$CB$1048576,MATCH($A741,'Hoja de Trabajo para listado'!$BC$155:$BC$1048576,0),MATCH((CUADRO!M$4&amp;$E741),'Hoja de Trabajo para listado'!$BC$151:$CB$151,0)),0)+IFERROR(INDEX('Hoja de Trabajo para listado'!$DE$153:$DG$274,MATCH($A741,'Hoja de Trabajo para listado'!$DE$153:$DE$1048576,0),MATCH((CUADRO!M$4&amp;$E741),'Hoja de Trabajo para listado'!$DE$151:$DG$151,0)),0)+IFERROR(INDEX('Hoja de Trabajo para listado'!$CD$155:$DC$1048576,MATCH($A741,'Hoja de Trabajo para listado'!$CD$155:$CD$1048576,0),MATCH((CUADRO!M$4&amp;$E741),'Hoja de Trabajo para listado'!$CD$151:$DC$151,0)),0)</f>
        <v>0</v>
      </c>
      <c r="N741" s="243">
        <f ca="1">+IFERROR(INDEX('Hoja de Trabajo para listado'!$A$155:$Z$1048576,MATCH($A741,'Hoja de Trabajo para listado'!$A$155:$A$1048576,0),MATCH((CUADRO!N$4&amp;$E741),'Hoja de Trabajo para listado'!$A$151:$Z$151,0)),0)+IFERROR(INDEX('Hoja de Trabajo para listado'!$AB$155:$BA$1048576,MATCH($A741,'Hoja de Trabajo para listado'!$AB$155:$AB$1048576,0),MATCH((CUADRO!N$4&amp;$E741),'Hoja de Trabajo para listado'!$AB$151:$BA$151,0)),0)+IFERROR(INDEX('Hoja de Trabajo para listado'!$BC$155:$CB$1048576,MATCH($A741,'Hoja de Trabajo para listado'!$BC$155:$BC$1048576,0),MATCH((CUADRO!N$4&amp;$E741),'Hoja de Trabajo para listado'!$BC$151:$CB$151,0)),0)+IFERROR(INDEX('Hoja de Trabajo para listado'!$DE$153:$DG$274,MATCH($A741,'Hoja de Trabajo para listado'!$DE$153:$DE$1048576,0),MATCH((CUADRO!N$4&amp;$E741),'Hoja de Trabajo para listado'!$DE$151:$DG$151,0)),0)+IFERROR(INDEX('Hoja de Trabajo para listado'!$CD$155:$DC$1048576,MATCH($A741,'Hoja de Trabajo para listado'!$CD$155:$CD$1048576,0),MATCH((CUADRO!N$4&amp;$E741),'Hoja de Trabajo para listado'!$CD$151:$DC$151,0)),0)</f>
        <v>0</v>
      </c>
      <c r="O741" s="243">
        <f ca="1">+IFERROR(INDEX('Hoja de Trabajo para listado'!$A$155:$Z$1048576,MATCH($A741,'Hoja de Trabajo para listado'!$A$155:$A$1048576,0),MATCH((CUADRO!O$4&amp;$E741),'Hoja de Trabajo para listado'!$A$151:$Z$151,0)),0)+IFERROR(INDEX('Hoja de Trabajo para listado'!$AB$155:$BA$1048576,MATCH($A741,'Hoja de Trabajo para listado'!$AB$155:$AB$1048576,0),MATCH((CUADRO!O$4&amp;$E741),'Hoja de Trabajo para listado'!$AB$151:$BA$151,0)),0)+IFERROR(INDEX('Hoja de Trabajo para listado'!$BC$155:$CB$1048576,MATCH($A741,'Hoja de Trabajo para listado'!$BC$155:$BC$1048576,0),MATCH((CUADRO!O$4&amp;$E741),'Hoja de Trabajo para listado'!$BC$151:$CB$151,0)),0)+IFERROR(INDEX('Hoja de Trabajo para listado'!$DE$153:$DG$274,MATCH($A741,'Hoja de Trabajo para listado'!$DE$153:$DE$1048576,0),MATCH((CUADRO!O$4&amp;$E741),'Hoja de Trabajo para listado'!$DE$151:$DG$151,0)),0)+IFERROR(INDEX('Hoja de Trabajo para listado'!$CD$155:$DC$1048576,MATCH($A741,'Hoja de Trabajo para listado'!$CD$155:$CD$1048576,0),MATCH((CUADRO!O$4&amp;$E741),'Hoja de Trabajo para listado'!$CD$151:$DC$151,0)),0)</f>
        <v>0</v>
      </c>
      <c r="P741" s="243">
        <f ca="1">+IFERROR(INDEX('Hoja de Trabajo para listado'!$A$155:$Z$1048576,MATCH($A741,'Hoja de Trabajo para listado'!$A$155:$A$1048576,0),MATCH((CUADRO!P$4&amp;$E741),'Hoja de Trabajo para listado'!$A$151:$Z$151,0)),0)+IFERROR(INDEX('Hoja de Trabajo para listado'!$AB$155:$BA$1048576,MATCH($A741,'Hoja de Trabajo para listado'!$AB$155:$AB$1048576,0),MATCH((CUADRO!P$4&amp;$E741),'Hoja de Trabajo para listado'!$AB$151:$BA$151,0)),0)+IFERROR(INDEX('Hoja de Trabajo para listado'!$BC$155:$CB$1048576,MATCH($A741,'Hoja de Trabajo para listado'!$BC$155:$BC$1048576,0),MATCH((CUADRO!P$4&amp;$E741),'Hoja de Trabajo para listado'!$BC$151:$CB$151,0)),0)+IFERROR(INDEX('Hoja de Trabajo para listado'!$DE$153:$DG$274,MATCH($A741,'Hoja de Trabajo para listado'!$DE$153:$DE$1048576,0),MATCH((CUADRO!P$4&amp;$E741),'Hoja de Trabajo para listado'!$DE$151:$DG$151,0)),0)+IFERROR(INDEX('Hoja de Trabajo para listado'!$CD$155:$DC$1048576,MATCH($A741,'Hoja de Trabajo para listado'!$CD$155:$CD$1048576,0),MATCH((CUADRO!P$4&amp;$E741),'Hoja de Trabajo para listado'!$CD$151:$DC$151,0)),0)</f>
        <v>0</v>
      </c>
      <c r="Q741" s="243">
        <f ca="1">+IFERROR(INDEX('Hoja de Trabajo para listado'!$A$155:$Z$1048576,MATCH($A741,'Hoja de Trabajo para listado'!$A$155:$A$1048576,0),MATCH((CUADRO!Q$4&amp;$E741),'Hoja de Trabajo para listado'!$A$151:$Z$151,0)),0)+IFERROR(INDEX('Hoja de Trabajo para listado'!$AB$155:$BA$1048576,MATCH($A741,'Hoja de Trabajo para listado'!$AB$155:$AB$1048576,0),MATCH((CUADRO!Q$4&amp;$E741),'Hoja de Trabajo para listado'!$AB$151:$BA$151,0)),0)+IFERROR(INDEX('Hoja de Trabajo para listado'!$BC$155:$CB$1048576,MATCH($A741,'Hoja de Trabajo para listado'!$BC$155:$BC$1048576,0),MATCH((CUADRO!Q$4&amp;$E741),'Hoja de Trabajo para listado'!$BC$151:$CB$151,0)),0)+IFERROR(INDEX('Hoja de Trabajo para listado'!$DE$153:$DG$274,MATCH($A741,'Hoja de Trabajo para listado'!$DE$153:$DE$1048576,0),MATCH((CUADRO!Q$4&amp;$E741),'Hoja de Trabajo para listado'!$DE$151:$DG$151,0)),0)+IFERROR(INDEX('Hoja de Trabajo para listado'!$CD$155:$DC$1048576,MATCH($A741,'Hoja de Trabajo para listado'!$CD$155:$CD$1048576,0),MATCH((CUADRO!Q$4&amp;$E741),'Hoja de Trabajo para listado'!$CD$151:$DC$151,0)),0)</f>
        <v>0</v>
      </c>
      <c r="R741" s="243">
        <f t="shared" ca="1" si="29"/>
        <v>0</v>
      </c>
      <c r="S741" s="249"/>
      <c r="T741" s="243">
        <f ca="1">+T742</f>
        <v>0</v>
      </c>
      <c r="U741" s="242">
        <f t="shared" si="30"/>
        <v>1</v>
      </c>
      <c r="V741" s="333" t="str">
        <f>+VLOOKUP(A741,bd_lista!$A$3:$E$592,5,FALSE)</f>
        <v>Gobiernos Autonomos Municipales</v>
      </c>
      <c r="W741" s="387" t="str">
        <f>+V741</f>
        <v>Gobiernos Autonomos Municipales</v>
      </c>
      <c r="X741" s="242">
        <f>+VLOOKUP(A741,[4]Sheet1!$A$13:$D$744,4,FALSE)</f>
        <v>0</v>
      </c>
      <c r="Y741" s="242" t="e">
        <f>+VLOOKUP(X741,bd_lista!$A$3:$C$592,3,FALSE)</f>
        <v>#N/A</v>
      </c>
      <c r="Z741" s="294">
        <f>+X741</f>
        <v>0</v>
      </c>
      <c r="AA741" s="295" t="e">
        <f>+Y741</f>
        <v>#N/A</v>
      </c>
    </row>
    <row r="742" spans="1:27" customFormat="1" ht="15" hidden="1" customHeight="1">
      <c r="A742" s="32">
        <v>1335</v>
      </c>
      <c r="B742" s="393"/>
      <c r="C742" s="247" t="str">
        <f>+VLOOKUP(A742,bd_lista!$A$3:$C$592,3,FALSE)</f>
        <v>Gobierno Autónomo Municipal de Puerto Villarroel</v>
      </c>
      <c r="D742" s="390"/>
      <c r="E742" s="244" t="s">
        <v>1305</v>
      </c>
      <c r="F742" s="243">
        <f ca="1">+IFERROR(INDEX('Hoja de Trabajo para listado'!$A$155:$Z$1048576,MATCH($A742,'Hoja de Trabajo para listado'!$A$155:$A$1048576,0),MATCH((CUADRO!F$4&amp;$E742),'Hoja de Trabajo para listado'!$A$151:$Z$151,0)),0)+IFERROR(INDEX('Hoja de Trabajo para listado'!$AB$155:$BA$1048576,MATCH($A742,'Hoja de Trabajo para listado'!$AB$155:$AB$1048576,0),MATCH((CUADRO!F$4&amp;$E742),'Hoja de Trabajo para listado'!$AB$151:$BA$151,0)),0)+IFERROR(INDEX('Hoja de Trabajo para listado'!$BC$155:$CB$1048576,MATCH($A742,'Hoja de Trabajo para listado'!$BC$155:$BC$1048576,0),MATCH((CUADRO!F$4&amp;$E742),'Hoja de Trabajo para listado'!$BC$151:$CB$151,0)),0)+IFERROR(INDEX('Hoja de Trabajo para listado'!$DE$153:$DG$274,MATCH($A742,'Hoja de Trabajo para listado'!$DE$153:$DE$1048576,0),MATCH((CUADRO!F$4&amp;$E742),'Hoja de Trabajo para listado'!$DE$151:$DG$151,0)),0)+IFERROR(INDEX('Hoja de Trabajo para listado'!$CD$155:$DC$1048576,MATCH($A742,'Hoja de Trabajo para listado'!$CD$155:$CD$1048576,0),MATCH((CUADRO!F$4&amp;$E742),'Hoja de Trabajo para listado'!$CD$151:$DC$151,0)),0)</f>
        <v>0</v>
      </c>
      <c r="G742" s="243">
        <f ca="1">+IFERROR(INDEX('Hoja de Trabajo para listado'!$A$155:$Z$1048576,MATCH($A742,'Hoja de Trabajo para listado'!$A$155:$A$1048576,0),MATCH((CUADRO!G$4&amp;$E742),'Hoja de Trabajo para listado'!$A$151:$Z$151,0)),0)+IFERROR(INDEX('Hoja de Trabajo para listado'!$AB$155:$BA$1048576,MATCH($A742,'Hoja de Trabajo para listado'!$AB$155:$AB$1048576,0),MATCH((CUADRO!G$4&amp;$E742),'Hoja de Trabajo para listado'!$AB$151:$BA$151,0)),0)+IFERROR(INDEX('Hoja de Trabajo para listado'!$BC$155:$CB$1048576,MATCH($A742,'Hoja de Trabajo para listado'!$BC$155:$BC$1048576,0),MATCH((CUADRO!G$4&amp;$E742),'Hoja de Trabajo para listado'!$BC$151:$CB$151,0)),0)+IFERROR(INDEX('Hoja de Trabajo para listado'!$DE$153:$DG$274,MATCH($A742,'Hoja de Trabajo para listado'!$DE$153:$DE$1048576,0),MATCH((CUADRO!G$4&amp;$E742),'Hoja de Trabajo para listado'!$DE$151:$DG$151,0)),0)+IFERROR(INDEX('Hoja de Trabajo para listado'!$CD$155:$DC$1048576,MATCH($A742,'Hoja de Trabajo para listado'!$CD$155:$CD$1048576,0),MATCH((CUADRO!G$4&amp;$E742),'Hoja de Trabajo para listado'!$CD$151:$DC$151,0)),0)</f>
        <v>0</v>
      </c>
      <c r="H742" s="243">
        <f ca="1">+IFERROR(INDEX('Hoja de Trabajo para listado'!$A$155:$Z$1048576,MATCH($A742,'Hoja de Trabajo para listado'!$A$155:$A$1048576,0),MATCH((CUADRO!H$4&amp;$E742),'Hoja de Trabajo para listado'!$A$151:$Z$151,0)),0)+IFERROR(INDEX('Hoja de Trabajo para listado'!$AB$155:$BA$1048576,MATCH($A742,'Hoja de Trabajo para listado'!$AB$155:$AB$1048576,0),MATCH((CUADRO!H$4&amp;$E742),'Hoja de Trabajo para listado'!$AB$151:$BA$151,0)),0)+IFERROR(INDEX('Hoja de Trabajo para listado'!$BC$155:$CB$1048576,MATCH($A742,'Hoja de Trabajo para listado'!$BC$155:$BC$1048576,0),MATCH((CUADRO!H$4&amp;$E742),'Hoja de Trabajo para listado'!$BC$151:$CB$151,0)),0)+IFERROR(INDEX('Hoja de Trabajo para listado'!$DE$153:$DG$274,MATCH($A742,'Hoja de Trabajo para listado'!$DE$153:$DE$1048576,0),MATCH((CUADRO!H$4&amp;$E742),'Hoja de Trabajo para listado'!$DE$151:$DG$151,0)),0)+IFERROR(INDEX('Hoja de Trabajo para listado'!$CD$155:$DC$1048576,MATCH($A742,'Hoja de Trabajo para listado'!$CD$155:$CD$1048576,0),MATCH((CUADRO!H$4&amp;$E742),'Hoja de Trabajo para listado'!$CD$151:$DC$151,0)),0)</f>
        <v>0</v>
      </c>
      <c r="I742" s="243">
        <f ca="1">+IFERROR(INDEX('Hoja de Trabajo para listado'!$A$155:$Z$1048576,MATCH($A742,'Hoja de Trabajo para listado'!$A$155:$A$1048576,0),MATCH((CUADRO!I$4&amp;$E742),'Hoja de Trabajo para listado'!$A$151:$Z$151,0)),0)+IFERROR(INDEX('Hoja de Trabajo para listado'!$AB$155:$BA$1048576,MATCH($A742,'Hoja de Trabajo para listado'!$AB$155:$AB$1048576,0),MATCH((CUADRO!I$4&amp;$E742),'Hoja de Trabajo para listado'!$AB$151:$BA$151,0)),0)+IFERROR(INDEX('Hoja de Trabajo para listado'!$BC$155:$CB$1048576,MATCH($A742,'Hoja de Trabajo para listado'!$BC$155:$BC$1048576,0),MATCH((CUADRO!I$4&amp;$E742),'Hoja de Trabajo para listado'!$BC$151:$CB$151,0)),0)+IFERROR(INDEX('Hoja de Trabajo para listado'!$DE$153:$DG$274,MATCH($A742,'Hoja de Trabajo para listado'!$DE$153:$DE$1048576,0),MATCH((CUADRO!I$4&amp;$E742),'Hoja de Trabajo para listado'!$DE$151:$DG$151,0)),0)+IFERROR(INDEX('Hoja de Trabajo para listado'!$CD$155:$DC$1048576,MATCH($A742,'Hoja de Trabajo para listado'!$CD$155:$CD$1048576,0),MATCH((CUADRO!I$4&amp;$E742),'Hoja de Trabajo para listado'!$CD$151:$DC$151,0)),0)</f>
        <v>0</v>
      </c>
      <c r="J742" s="243">
        <f ca="1">+IFERROR(INDEX('Hoja de Trabajo para listado'!$A$155:$Z$1048576,MATCH($A742,'Hoja de Trabajo para listado'!$A$155:$A$1048576,0),MATCH((CUADRO!J$4&amp;$E742),'Hoja de Trabajo para listado'!$A$151:$Z$151,0)),0)+IFERROR(INDEX('Hoja de Trabajo para listado'!$AB$155:$BA$1048576,MATCH($A742,'Hoja de Trabajo para listado'!$AB$155:$AB$1048576,0),MATCH((CUADRO!J$4&amp;$E742),'Hoja de Trabajo para listado'!$AB$151:$BA$151,0)),0)+IFERROR(INDEX('Hoja de Trabajo para listado'!$BC$155:$CB$1048576,MATCH($A742,'Hoja de Trabajo para listado'!$BC$155:$BC$1048576,0),MATCH((CUADRO!J$4&amp;$E742),'Hoja de Trabajo para listado'!$BC$151:$CB$151,0)),0)+IFERROR(INDEX('Hoja de Trabajo para listado'!$DE$153:$DG$274,MATCH($A742,'Hoja de Trabajo para listado'!$DE$153:$DE$1048576,0),MATCH((CUADRO!J$4&amp;$E742),'Hoja de Trabajo para listado'!$DE$151:$DG$151,0)),0)+IFERROR(INDEX('Hoja de Trabajo para listado'!$CD$155:$DC$1048576,MATCH($A742,'Hoja de Trabajo para listado'!$CD$155:$CD$1048576,0),MATCH((CUADRO!J$4&amp;$E742),'Hoja de Trabajo para listado'!$CD$151:$DC$151,0)),0)</f>
        <v>0</v>
      </c>
      <c r="K742" s="243">
        <f ca="1">+IFERROR(INDEX('Hoja de Trabajo para listado'!$A$155:$Z$1048576,MATCH($A742,'Hoja de Trabajo para listado'!$A$155:$A$1048576,0),MATCH((CUADRO!K$4&amp;$E742),'Hoja de Trabajo para listado'!$A$151:$Z$151,0)),0)+IFERROR(INDEX('Hoja de Trabajo para listado'!$AB$155:$BA$1048576,MATCH($A742,'Hoja de Trabajo para listado'!$AB$155:$AB$1048576,0),MATCH((CUADRO!K$4&amp;$E742),'Hoja de Trabajo para listado'!$AB$151:$BA$151,0)),0)+IFERROR(INDEX('Hoja de Trabajo para listado'!$BC$155:$CB$1048576,MATCH($A742,'Hoja de Trabajo para listado'!$BC$155:$BC$1048576,0),MATCH((CUADRO!K$4&amp;$E742),'Hoja de Trabajo para listado'!$BC$151:$CB$151,0)),0)+IFERROR(INDEX('Hoja de Trabajo para listado'!$DE$153:$DG$274,MATCH($A742,'Hoja de Trabajo para listado'!$DE$153:$DE$1048576,0),MATCH((CUADRO!K$4&amp;$E742),'Hoja de Trabajo para listado'!$DE$151:$DG$151,0)),0)+IFERROR(INDEX('Hoja de Trabajo para listado'!$CD$155:$DC$1048576,MATCH($A742,'Hoja de Trabajo para listado'!$CD$155:$CD$1048576,0),MATCH((CUADRO!K$4&amp;$E742),'Hoja de Trabajo para listado'!$CD$151:$DC$151,0)),0)</f>
        <v>0</v>
      </c>
      <c r="L742" s="243">
        <f ca="1">+IFERROR(INDEX('Hoja de Trabajo para listado'!$A$155:$Z$1048576,MATCH($A742,'Hoja de Trabajo para listado'!$A$155:$A$1048576,0),MATCH((CUADRO!L$4&amp;$E742),'Hoja de Trabajo para listado'!$A$151:$Z$151,0)),0)+IFERROR(INDEX('Hoja de Trabajo para listado'!$AB$155:$BA$1048576,MATCH($A742,'Hoja de Trabajo para listado'!$AB$155:$AB$1048576,0),MATCH((CUADRO!L$4&amp;$E742),'Hoja de Trabajo para listado'!$AB$151:$BA$151,0)),0)+IFERROR(INDEX('Hoja de Trabajo para listado'!$BC$155:$CB$1048576,MATCH($A742,'Hoja de Trabajo para listado'!$BC$155:$BC$1048576,0),MATCH((CUADRO!L$4&amp;$E742),'Hoja de Trabajo para listado'!$BC$151:$CB$151,0)),0)+IFERROR(INDEX('Hoja de Trabajo para listado'!$DE$153:$DG$274,MATCH($A742,'Hoja de Trabajo para listado'!$DE$153:$DE$1048576,0),MATCH((CUADRO!L$4&amp;$E742),'Hoja de Trabajo para listado'!$DE$151:$DG$151,0)),0)+IFERROR(INDEX('Hoja de Trabajo para listado'!$CD$155:$DC$1048576,MATCH($A742,'Hoja de Trabajo para listado'!$CD$155:$CD$1048576,0),MATCH((CUADRO!L$4&amp;$E742),'Hoja de Trabajo para listado'!$CD$151:$DC$151,0)),0)</f>
        <v>0</v>
      </c>
      <c r="M742" s="243">
        <f ca="1">+IFERROR(INDEX('Hoja de Trabajo para listado'!$A$155:$Z$1048576,MATCH($A742,'Hoja de Trabajo para listado'!$A$155:$A$1048576,0),MATCH((CUADRO!M$4&amp;$E742),'Hoja de Trabajo para listado'!$A$151:$Z$151,0)),0)+IFERROR(INDEX('Hoja de Trabajo para listado'!$AB$155:$BA$1048576,MATCH($A742,'Hoja de Trabajo para listado'!$AB$155:$AB$1048576,0),MATCH((CUADRO!M$4&amp;$E742),'Hoja de Trabajo para listado'!$AB$151:$BA$151,0)),0)+IFERROR(INDEX('Hoja de Trabajo para listado'!$BC$155:$CB$1048576,MATCH($A742,'Hoja de Trabajo para listado'!$BC$155:$BC$1048576,0),MATCH((CUADRO!M$4&amp;$E742),'Hoja de Trabajo para listado'!$BC$151:$CB$151,0)),0)+IFERROR(INDEX('Hoja de Trabajo para listado'!$DE$153:$DG$274,MATCH($A742,'Hoja de Trabajo para listado'!$DE$153:$DE$1048576,0),MATCH((CUADRO!M$4&amp;$E742),'Hoja de Trabajo para listado'!$DE$151:$DG$151,0)),0)+IFERROR(INDEX('Hoja de Trabajo para listado'!$CD$155:$DC$1048576,MATCH($A742,'Hoja de Trabajo para listado'!$CD$155:$CD$1048576,0),MATCH((CUADRO!M$4&amp;$E742),'Hoja de Trabajo para listado'!$CD$151:$DC$151,0)),0)</f>
        <v>0</v>
      </c>
      <c r="N742" s="243">
        <f ca="1">+IFERROR(INDEX('Hoja de Trabajo para listado'!$A$155:$Z$1048576,MATCH($A742,'Hoja de Trabajo para listado'!$A$155:$A$1048576,0),MATCH((CUADRO!N$4&amp;$E742),'Hoja de Trabajo para listado'!$A$151:$Z$151,0)),0)+IFERROR(INDEX('Hoja de Trabajo para listado'!$AB$155:$BA$1048576,MATCH($A742,'Hoja de Trabajo para listado'!$AB$155:$AB$1048576,0),MATCH((CUADRO!N$4&amp;$E742),'Hoja de Trabajo para listado'!$AB$151:$BA$151,0)),0)+IFERROR(INDEX('Hoja de Trabajo para listado'!$BC$155:$CB$1048576,MATCH($A742,'Hoja de Trabajo para listado'!$BC$155:$BC$1048576,0),MATCH((CUADRO!N$4&amp;$E742),'Hoja de Trabajo para listado'!$BC$151:$CB$151,0)),0)+IFERROR(INDEX('Hoja de Trabajo para listado'!$DE$153:$DG$274,MATCH($A742,'Hoja de Trabajo para listado'!$DE$153:$DE$1048576,0),MATCH((CUADRO!N$4&amp;$E742),'Hoja de Trabajo para listado'!$DE$151:$DG$151,0)),0)+IFERROR(INDEX('Hoja de Trabajo para listado'!$CD$155:$DC$1048576,MATCH($A742,'Hoja de Trabajo para listado'!$CD$155:$CD$1048576,0),MATCH((CUADRO!N$4&amp;$E742),'Hoja de Trabajo para listado'!$CD$151:$DC$151,0)),0)</f>
        <v>0</v>
      </c>
      <c r="O742" s="243">
        <f ca="1">+IFERROR(INDEX('Hoja de Trabajo para listado'!$A$155:$Z$1048576,MATCH($A742,'Hoja de Trabajo para listado'!$A$155:$A$1048576,0),MATCH((CUADRO!O$4&amp;$E742),'Hoja de Trabajo para listado'!$A$151:$Z$151,0)),0)+IFERROR(INDEX('Hoja de Trabajo para listado'!$AB$155:$BA$1048576,MATCH($A742,'Hoja de Trabajo para listado'!$AB$155:$AB$1048576,0),MATCH((CUADRO!O$4&amp;$E742),'Hoja de Trabajo para listado'!$AB$151:$BA$151,0)),0)+IFERROR(INDEX('Hoja de Trabajo para listado'!$BC$155:$CB$1048576,MATCH($A742,'Hoja de Trabajo para listado'!$BC$155:$BC$1048576,0),MATCH((CUADRO!O$4&amp;$E742),'Hoja de Trabajo para listado'!$BC$151:$CB$151,0)),0)+IFERROR(INDEX('Hoja de Trabajo para listado'!$DE$153:$DG$274,MATCH($A742,'Hoja de Trabajo para listado'!$DE$153:$DE$1048576,0),MATCH((CUADRO!O$4&amp;$E742),'Hoja de Trabajo para listado'!$DE$151:$DG$151,0)),0)+IFERROR(INDEX('Hoja de Trabajo para listado'!$CD$155:$DC$1048576,MATCH($A742,'Hoja de Trabajo para listado'!$CD$155:$CD$1048576,0),MATCH((CUADRO!O$4&amp;$E742),'Hoja de Trabajo para listado'!$CD$151:$DC$151,0)),0)</f>
        <v>0</v>
      </c>
      <c r="P742" s="243">
        <f ca="1">+IFERROR(INDEX('Hoja de Trabajo para listado'!$A$155:$Z$1048576,MATCH($A742,'Hoja de Trabajo para listado'!$A$155:$A$1048576,0),MATCH((CUADRO!P$4&amp;$E742),'Hoja de Trabajo para listado'!$A$151:$Z$151,0)),0)+IFERROR(INDEX('Hoja de Trabajo para listado'!$AB$155:$BA$1048576,MATCH($A742,'Hoja de Trabajo para listado'!$AB$155:$AB$1048576,0),MATCH((CUADRO!P$4&amp;$E742),'Hoja de Trabajo para listado'!$AB$151:$BA$151,0)),0)+IFERROR(INDEX('Hoja de Trabajo para listado'!$BC$155:$CB$1048576,MATCH($A742,'Hoja de Trabajo para listado'!$BC$155:$BC$1048576,0),MATCH((CUADRO!P$4&amp;$E742),'Hoja de Trabajo para listado'!$BC$151:$CB$151,0)),0)+IFERROR(INDEX('Hoja de Trabajo para listado'!$DE$153:$DG$274,MATCH($A742,'Hoja de Trabajo para listado'!$DE$153:$DE$1048576,0),MATCH((CUADRO!P$4&amp;$E742),'Hoja de Trabajo para listado'!$DE$151:$DG$151,0)),0)+IFERROR(INDEX('Hoja de Trabajo para listado'!$CD$155:$DC$1048576,MATCH($A742,'Hoja de Trabajo para listado'!$CD$155:$CD$1048576,0),MATCH((CUADRO!P$4&amp;$E742),'Hoja de Trabajo para listado'!$CD$151:$DC$151,0)),0)</f>
        <v>0</v>
      </c>
      <c r="Q742" s="243">
        <f ca="1">+IFERROR(INDEX('Hoja de Trabajo para listado'!$A$155:$Z$1048576,MATCH($A742,'Hoja de Trabajo para listado'!$A$155:$A$1048576,0),MATCH((CUADRO!Q$4&amp;$E742),'Hoja de Trabajo para listado'!$A$151:$Z$151,0)),0)+IFERROR(INDEX('Hoja de Trabajo para listado'!$AB$155:$BA$1048576,MATCH($A742,'Hoja de Trabajo para listado'!$AB$155:$AB$1048576,0),MATCH((CUADRO!Q$4&amp;$E742),'Hoja de Trabajo para listado'!$AB$151:$BA$151,0)),0)+IFERROR(INDEX('Hoja de Trabajo para listado'!$BC$155:$CB$1048576,MATCH($A742,'Hoja de Trabajo para listado'!$BC$155:$BC$1048576,0),MATCH((CUADRO!Q$4&amp;$E742),'Hoja de Trabajo para listado'!$BC$151:$CB$151,0)),0)+IFERROR(INDEX('Hoja de Trabajo para listado'!$DE$153:$DG$274,MATCH($A742,'Hoja de Trabajo para listado'!$DE$153:$DE$1048576,0),MATCH((CUADRO!Q$4&amp;$E742),'Hoja de Trabajo para listado'!$DE$151:$DG$151,0)),0)+IFERROR(INDEX('Hoja de Trabajo para listado'!$CD$155:$DC$1048576,MATCH($A742,'Hoja de Trabajo para listado'!$CD$155:$CD$1048576,0),MATCH((CUADRO!Q$4&amp;$E742),'Hoja de Trabajo para listado'!$CD$151:$DC$151,0)),0)</f>
        <v>0</v>
      </c>
      <c r="R742" s="243">
        <f t="shared" ca="1" si="29"/>
        <v>0</v>
      </c>
      <c r="S742" s="249">
        <f ca="1">+R741+R742</f>
        <v>0</v>
      </c>
      <c r="T742" s="243">
        <f ca="1">+S742</f>
        <v>0</v>
      </c>
      <c r="U742" s="242">
        <f t="shared" si="30"/>
        <v>2</v>
      </c>
      <c r="V742" s="333" t="str">
        <f>+VLOOKUP(A742,bd_lista!$A$3:$E$592,5,FALSE)</f>
        <v>Gobiernos Autonomos Municipales</v>
      </c>
      <c r="W742" s="388"/>
      <c r="X742" s="242">
        <f>+VLOOKUP(A742,[4]Sheet1!$A$13:$D$744,4,FALSE)</f>
        <v>0</v>
      </c>
      <c r="Y742" s="242" t="e">
        <f>+VLOOKUP(X742,bd_lista!$A$3:$C$592,3,FALSE)</f>
        <v>#N/A</v>
      </c>
      <c r="Z742" s="292"/>
      <c r="AA742" s="293"/>
    </row>
    <row r="743" spans="1:27" customFormat="1" ht="15" hidden="1" customHeight="1">
      <c r="A743" s="32">
        <v>1336</v>
      </c>
      <c r="B743" s="392">
        <f>+A743</f>
        <v>1336</v>
      </c>
      <c r="C743" s="247" t="str">
        <f>+VLOOKUP(A743,bd_lista!$A$3:$C$592,3,FALSE)</f>
        <v>Gobierno Autónomo Municipal de Arani</v>
      </c>
      <c r="D743" s="389" t="str">
        <f>+C743</f>
        <v>Gobierno Autónomo Municipal de Arani</v>
      </c>
      <c r="E743" s="242" t="s">
        <v>1304</v>
      </c>
      <c r="F743" s="243">
        <f ca="1">+IFERROR(INDEX('Hoja de Trabajo para listado'!$A$155:$Z$1048576,MATCH($A743,'Hoja de Trabajo para listado'!$A$155:$A$1048576,0),MATCH((CUADRO!F$4&amp;$E743),'Hoja de Trabajo para listado'!$A$151:$Z$151,0)),0)+IFERROR(INDEX('Hoja de Trabajo para listado'!$AB$155:$BA$1048576,MATCH($A743,'Hoja de Trabajo para listado'!$AB$155:$AB$1048576,0),MATCH((CUADRO!F$4&amp;$E743),'Hoja de Trabajo para listado'!$AB$151:$BA$151,0)),0)+IFERROR(INDEX('Hoja de Trabajo para listado'!$BC$155:$CB$1048576,MATCH($A743,'Hoja de Trabajo para listado'!$BC$155:$BC$1048576,0),MATCH((CUADRO!F$4&amp;$E743),'Hoja de Trabajo para listado'!$BC$151:$CB$151,0)),0)+IFERROR(INDEX('Hoja de Trabajo para listado'!$DE$153:$DG$274,MATCH($A743,'Hoja de Trabajo para listado'!$DE$153:$DE$1048576,0),MATCH((CUADRO!F$4&amp;$E743),'Hoja de Trabajo para listado'!$DE$151:$DG$151,0)),0)+IFERROR(INDEX('Hoja de Trabajo para listado'!$CD$155:$DC$1048576,MATCH($A743,'Hoja de Trabajo para listado'!$CD$155:$CD$1048576,0),MATCH((CUADRO!F$4&amp;$E743),'Hoja de Trabajo para listado'!$CD$151:$DC$151,0)),0)</f>
        <v>0</v>
      </c>
      <c r="G743" s="243">
        <f ca="1">+IFERROR(INDEX('Hoja de Trabajo para listado'!$A$155:$Z$1048576,MATCH($A743,'Hoja de Trabajo para listado'!$A$155:$A$1048576,0),MATCH((CUADRO!G$4&amp;$E743),'Hoja de Trabajo para listado'!$A$151:$Z$151,0)),0)+IFERROR(INDEX('Hoja de Trabajo para listado'!$AB$155:$BA$1048576,MATCH($A743,'Hoja de Trabajo para listado'!$AB$155:$AB$1048576,0),MATCH((CUADRO!G$4&amp;$E743),'Hoja de Trabajo para listado'!$AB$151:$BA$151,0)),0)+IFERROR(INDEX('Hoja de Trabajo para listado'!$BC$155:$CB$1048576,MATCH($A743,'Hoja de Trabajo para listado'!$BC$155:$BC$1048576,0),MATCH((CUADRO!G$4&amp;$E743),'Hoja de Trabajo para listado'!$BC$151:$CB$151,0)),0)+IFERROR(INDEX('Hoja de Trabajo para listado'!$DE$153:$DG$274,MATCH($A743,'Hoja de Trabajo para listado'!$DE$153:$DE$1048576,0),MATCH((CUADRO!G$4&amp;$E743),'Hoja de Trabajo para listado'!$DE$151:$DG$151,0)),0)+IFERROR(INDEX('Hoja de Trabajo para listado'!$CD$155:$DC$1048576,MATCH($A743,'Hoja de Trabajo para listado'!$CD$155:$CD$1048576,0),MATCH((CUADRO!G$4&amp;$E743),'Hoja de Trabajo para listado'!$CD$151:$DC$151,0)),0)</f>
        <v>0</v>
      </c>
      <c r="H743" s="243">
        <f ca="1">+IFERROR(INDEX('Hoja de Trabajo para listado'!$A$155:$Z$1048576,MATCH($A743,'Hoja de Trabajo para listado'!$A$155:$A$1048576,0),MATCH((CUADRO!H$4&amp;$E743),'Hoja de Trabajo para listado'!$A$151:$Z$151,0)),0)+IFERROR(INDEX('Hoja de Trabajo para listado'!$AB$155:$BA$1048576,MATCH($A743,'Hoja de Trabajo para listado'!$AB$155:$AB$1048576,0),MATCH((CUADRO!H$4&amp;$E743),'Hoja de Trabajo para listado'!$AB$151:$BA$151,0)),0)+IFERROR(INDEX('Hoja de Trabajo para listado'!$BC$155:$CB$1048576,MATCH($A743,'Hoja de Trabajo para listado'!$BC$155:$BC$1048576,0),MATCH((CUADRO!H$4&amp;$E743),'Hoja de Trabajo para listado'!$BC$151:$CB$151,0)),0)+IFERROR(INDEX('Hoja de Trabajo para listado'!$DE$153:$DG$274,MATCH($A743,'Hoja de Trabajo para listado'!$DE$153:$DE$1048576,0),MATCH((CUADRO!H$4&amp;$E743),'Hoja de Trabajo para listado'!$DE$151:$DG$151,0)),0)+IFERROR(INDEX('Hoja de Trabajo para listado'!$CD$155:$DC$1048576,MATCH($A743,'Hoja de Trabajo para listado'!$CD$155:$CD$1048576,0),MATCH((CUADRO!H$4&amp;$E743),'Hoja de Trabajo para listado'!$CD$151:$DC$151,0)),0)</f>
        <v>0</v>
      </c>
      <c r="I743" s="243">
        <f ca="1">+IFERROR(INDEX('Hoja de Trabajo para listado'!$A$155:$Z$1048576,MATCH($A743,'Hoja de Trabajo para listado'!$A$155:$A$1048576,0),MATCH((CUADRO!I$4&amp;$E743),'Hoja de Trabajo para listado'!$A$151:$Z$151,0)),0)+IFERROR(INDEX('Hoja de Trabajo para listado'!$AB$155:$BA$1048576,MATCH($A743,'Hoja de Trabajo para listado'!$AB$155:$AB$1048576,0),MATCH((CUADRO!I$4&amp;$E743),'Hoja de Trabajo para listado'!$AB$151:$BA$151,0)),0)+IFERROR(INDEX('Hoja de Trabajo para listado'!$BC$155:$CB$1048576,MATCH($A743,'Hoja de Trabajo para listado'!$BC$155:$BC$1048576,0),MATCH((CUADRO!I$4&amp;$E743),'Hoja de Trabajo para listado'!$BC$151:$CB$151,0)),0)+IFERROR(INDEX('Hoja de Trabajo para listado'!$DE$153:$DG$274,MATCH($A743,'Hoja de Trabajo para listado'!$DE$153:$DE$1048576,0),MATCH((CUADRO!I$4&amp;$E743),'Hoja de Trabajo para listado'!$DE$151:$DG$151,0)),0)+IFERROR(INDEX('Hoja de Trabajo para listado'!$CD$155:$DC$1048576,MATCH($A743,'Hoja de Trabajo para listado'!$CD$155:$CD$1048576,0),MATCH((CUADRO!I$4&amp;$E743),'Hoja de Trabajo para listado'!$CD$151:$DC$151,0)),0)</f>
        <v>0</v>
      </c>
      <c r="J743" s="243">
        <f ca="1">+IFERROR(INDEX('Hoja de Trabajo para listado'!$A$155:$Z$1048576,MATCH($A743,'Hoja de Trabajo para listado'!$A$155:$A$1048576,0),MATCH((CUADRO!J$4&amp;$E743),'Hoja de Trabajo para listado'!$A$151:$Z$151,0)),0)+IFERROR(INDEX('Hoja de Trabajo para listado'!$AB$155:$BA$1048576,MATCH($A743,'Hoja de Trabajo para listado'!$AB$155:$AB$1048576,0),MATCH((CUADRO!J$4&amp;$E743),'Hoja de Trabajo para listado'!$AB$151:$BA$151,0)),0)+IFERROR(INDEX('Hoja de Trabajo para listado'!$BC$155:$CB$1048576,MATCH($A743,'Hoja de Trabajo para listado'!$BC$155:$BC$1048576,0),MATCH((CUADRO!J$4&amp;$E743),'Hoja de Trabajo para listado'!$BC$151:$CB$151,0)),0)+IFERROR(INDEX('Hoja de Trabajo para listado'!$DE$153:$DG$274,MATCH($A743,'Hoja de Trabajo para listado'!$DE$153:$DE$1048576,0),MATCH((CUADRO!J$4&amp;$E743),'Hoja de Trabajo para listado'!$DE$151:$DG$151,0)),0)+IFERROR(INDEX('Hoja de Trabajo para listado'!$CD$155:$DC$1048576,MATCH($A743,'Hoja de Trabajo para listado'!$CD$155:$CD$1048576,0),MATCH((CUADRO!J$4&amp;$E743),'Hoja de Trabajo para listado'!$CD$151:$DC$151,0)),0)</f>
        <v>0</v>
      </c>
      <c r="K743" s="243">
        <f ca="1">+IFERROR(INDEX('Hoja de Trabajo para listado'!$A$155:$Z$1048576,MATCH($A743,'Hoja de Trabajo para listado'!$A$155:$A$1048576,0),MATCH((CUADRO!K$4&amp;$E743),'Hoja de Trabajo para listado'!$A$151:$Z$151,0)),0)+IFERROR(INDEX('Hoja de Trabajo para listado'!$AB$155:$BA$1048576,MATCH($A743,'Hoja de Trabajo para listado'!$AB$155:$AB$1048576,0),MATCH((CUADRO!K$4&amp;$E743),'Hoja de Trabajo para listado'!$AB$151:$BA$151,0)),0)+IFERROR(INDEX('Hoja de Trabajo para listado'!$BC$155:$CB$1048576,MATCH($A743,'Hoja de Trabajo para listado'!$BC$155:$BC$1048576,0),MATCH((CUADRO!K$4&amp;$E743),'Hoja de Trabajo para listado'!$BC$151:$CB$151,0)),0)+IFERROR(INDEX('Hoja de Trabajo para listado'!$DE$153:$DG$274,MATCH($A743,'Hoja de Trabajo para listado'!$DE$153:$DE$1048576,0),MATCH((CUADRO!K$4&amp;$E743),'Hoja de Trabajo para listado'!$DE$151:$DG$151,0)),0)+IFERROR(INDEX('Hoja de Trabajo para listado'!$CD$155:$DC$1048576,MATCH($A743,'Hoja de Trabajo para listado'!$CD$155:$CD$1048576,0),MATCH((CUADRO!K$4&amp;$E743),'Hoja de Trabajo para listado'!$CD$151:$DC$151,0)),0)</f>
        <v>0</v>
      </c>
      <c r="L743" s="243">
        <f ca="1">+IFERROR(INDEX('Hoja de Trabajo para listado'!$A$155:$Z$1048576,MATCH($A743,'Hoja de Trabajo para listado'!$A$155:$A$1048576,0),MATCH((CUADRO!L$4&amp;$E743),'Hoja de Trabajo para listado'!$A$151:$Z$151,0)),0)+IFERROR(INDEX('Hoja de Trabajo para listado'!$AB$155:$BA$1048576,MATCH($A743,'Hoja de Trabajo para listado'!$AB$155:$AB$1048576,0),MATCH((CUADRO!L$4&amp;$E743),'Hoja de Trabajo para listado'!$AB$151:$BA$151,0)),0)+IFERROR(INDEX('Hoja de Trabajo para listado'!$BC$155:$CB$1048576,MATCH($A743,'Hoja de Trabajo para listado'!$BC$155:$BC$1048576,0),MATCH((CUADRO!L$4&amp;$E743),'Hoja de Trabajo para listado'!$BC$151:$CB$151,0)),0)+IFERROR(INDEX('Hoja de Trabajo para listado'!$DE$153:$DG$274,MATCH($A743,'Hoja de Trabajo para listado'!$DE$153:$DE$1048576,0),MATCH((CUADRO!L$4&amp;$E743),'Hoja de Trabajo para listado'!$DE$151:$DG$151,0)),0)+IFERROR(INDEX('Hoja de Trabajo para listado'!$CD$155:$DC$1048576,MATCH($A743,'Hoja de Trabajo para listado'!$CD$155:$CD$1048576,0),MATCH((CUADRO!L$4&amp;$E743),'Hoja de Trabajo para listado'!$CD$151:$DC$151,0)),0)</f>
        <v>0</v>
      </c>
      <c r="M743" s="243">
        <f ca="1">+IFERROR(INDEX('Hoja de Trabajo para listado'!$A$155:$Z$1048576,MATCH($A743,'Hoja de Trabajo para listado'!$A$155:$A$1048576,0),MATCH((CUADRO!M$4&amp;$E743),'Hoja de Trabajo para listado'!$A$151:$Z$151,0)),0)+IFERROR(INDEX('Hoja de Trabajo para listado'!$AB$155:$BA$1048576,MATCH($A743,'Hoja de Trabajo para listado'!$AB$155:$AB$1048576,0),MATCH((CUADRO!M$4&amp;$E743),'Hoja de Trabajo para listado'!$AB$151:$BA$151,0)),0)+IFERROR(INDEX('Hoja de Trabajo para listado'!$BC$155:$CB$1048576,MATCH($A743,'Hoja de Trabajo para listado'!$BC$155:$BC$1048576,0),MATCH((CUADRO!M$4&amp;$E743),'Hoja de Trabajo para listado'!$BC$151:$CB$151,0)),0)+IFERROR(INDEX('Hoja de Trabajo para listado'!$DE$153:$DG$274,MATCH($A743,'Hoja de Trabajo para listado'!$DE$153:$DE$1048576,0),MATCH((CUADRO!M$4&amp;$E743),'Hoja de Trabajo para listado'!$DE$151:$DG$151,0)),0)+IFERROR(INDEX('Hoja de Trabajo para listado'!$CD$155:$DC$1048576,MATCH($A743,'Hoja de Trabajo para listado'!$CD$155:$CD$1048576,0),MATCH((CUADRO!M$4&amp;$E743),'Hoja de Trabajo para listado'!$CD$151:$DC$151,0)),0)</f>
        <v>0</v>
      </c>
      <c r="N743" s="243">
        <f ca="1">+IFERROR(INDEX('Hoja de Trabajo para listado'!$A$155:$Z$1048576,MATCH($A743,'Hoja de Trabajo para listado'!$A$155:$A$1048576,0),MATCH((CUADRO!N$4&amp;$E743),'Hoja de Trabajo para listado'!$A$151:$Z$151,0)),0)+IFERROR(INDEX('Hoja de Trabajo para listado'!$AB$155:$BA$1048576,MATCH($A743,'Hoja de Trabajo para listado'!$AB$155:$AB$1048576,0),MATCH((CUADRO!N$4&amp;$E743),'Hoja de Trabajo para listado'!$AB$151:$BA$151,0)),0)+IFERROR(INDEX('Hoja de Trabajo para listado'!$BC$155:$CB$1048576,MATCH($A743,'Hoja de Trabajo para listado'!$BC$155:$BC$1048576,0),MATCH((CUADRO!N$4&amp;$E743),'Hoja de Trabajo para listado'!$BC$151:$CB$151,0)),0)+IFERROR(INDEX('Hoja de Trabajo para listado'!$DE$153:$DG$274,MATCH($A743,'Hoja de Trabajo para listado'!$DE$153:$DE$1048576,0),MATCH((CUADRO!N$4&amp;$E743),'Hoja de Trabajo para listado'!$DE$151:$DG$151,0)),0)+IFERROR(INDEX('Hoja de Trabajo para listado'!$CD$155:$DC$1048576,MATCH($A743,'Hoja de Trabajo para listado'!$CD$155:$CD$1048576,0),MATCH((CUADRO!N$4&amp;$E743),'Hoja de Trabajo para listado'!$CD$151:$DC$151,0)),0)</f>
        <v>0</v>
      </c>
      <c r="O743" s="243">
        <f ca="1">+IFERROR(INDEX('Hoja de Trabajo para listado'!$A$155:$Z$1048576,MATCH($A743,'Hoja de Trabajo para listado'!$A$155:$A$1048576,0),MATCH((CUADRO!O$4&amp;$E743),'Hoja de Trabajo para listado'!$A$151:$Z$151,0)),0)+IFERROR(INDEX('Hoja de Trabajo para listado'!$AB$155:$BA$1048576,MATCH($A743,'Hoja de Trabajo para listado'!$AB$155:$AB$1048576,0),MATCH((CUADRO!O$4&amp;$E743),'Hoja de Trabajo para listado'!$AB$151:$BA$151,0)),0)+IFERROR(INDEX('Hoja de Trabajo para listado'!$BC$155:$CB$1048576,MATCH($A743,'Hoja de Trabajo para listado'!$BC$155:$BC$1048576,0),MATCH((CUADRO!O$4&amp;$E743),'Hoja de Trabajo para listado'!$BC$151:$CB$151,0)),0)+IFERROR(INDEX('Hoja de Trabajo para listado'!$DE$153:$DG$274,MATCH($A743,'Hoja de Trabajo para listado'!$DE$153:$DE$1048576,0),MATCH((CUADRO!O$4&amp;$E743),'Hoja de Trabajo para listado'!$DE$151:$DG$151,0)),0)+IFERROR(INDEX('Hoja de Trabajo para listado'!$CD$155:$DC$1048576,MATCH($A743,'Hoja de Trabajo para listado'!$CD$155:$CD$1048576,0),MATCH((CUADRO!O$4&amp;$E743),'Hoja de Trabajo para listado'!$CD$151:$DC$151,0)),0)</f>
        <v>0</v>
      </c>
      <c r="P743" s="243">
        <f ca="1">+IFERROR(INDEX('Hoja de Trabajo para listado'!$A$155:$Z$1048576,MATCH($A743,'Hoja de Trabajo para listado'!$A$155:$A$1048576,0),MATCH((CUADRO!P$4&amp;$E743),'Hoja de Trabajo para listado'!$A$151:$Z$151,0)),0)+IFERROR(INDEX('Hoja de Trabajo para listado'!$AB$155:$BA$1048576,MATCH($A743,'Hoja de Trabajo para listado'!$AB$155:$AB$1048576,0),MATCH((CUADRO!P$4&amp;$E743),'Hoja de Trabajo para listado'!$AB$151:$BA$151,0)),0)+IFERROR(INDEX('Hoja de Trabajo para listado'!$BC$155:$CB$1048576,MATCH($A743,'Hoja de Trabajo para listado'!$BC$155:$BC$1048576,0),MATCH((CUADRO!P$4&amp;$E743),'Hoja de Trabajo para listado'!$BC$151:$CB$151,0)),0)+IFERROR(INDEX('Hoja de Trabajo para listado'!$DE$153:$DG$274,MATCH($A743,'Hoja de Trabajo para listado'!$DE$153:$DE$1048576,0),MATCH((CUADRO!P$4&amp;$E743),'Hoja de Trabajo para listado'!$DE$151:$DG$151,0)),0)+IFERROR(INDEX('Hoja de Trabajo para listado'!$CD$155:$DC$1048576,MATCH($A743,'Hoja de Trabajo para listado'!$CD$155:$CD$1048576,0),MATCH((CUADRO!P$4&amp;$E743),'Hoja de Trabajo para listado'!$CD$151:$DC$151,0)),0)</f>
        <v>0</v>
      </c>
      <c r="Q743" s="243">
        <f ca="1">+IFERROR(INDEX('Hoja de Trabajo para listado'!$A$155:$Z$1048576,MATCH($A743,'Hoja de Trabajo para listado'!$A$155:$A$1048576,0),MATCH((CUADRO!Q$4&amp;$E743),'Hoja de Trabajo para listado'!$A$151:$Z$151,0)),0)+IFERROR(INDEX('Hoja de Trabajo para listado'!$AB$155:$BA$1048576,MATCH($A743,'Hoja de Trabajo para listado'!$AB$155:$AB$1048576,0),MATCH((CUADRO!Q$4&amp;$E743),'Hoja de Trabajo para listado'!$AB$151:$BA$151,0)),0)+IFERROR(INDEX('Hoja de Trabajo para listado'!$BC$155:$CB$1048576,MATCH($A743,'Hoja de Trabajo para listado'!$BC$155:$BC$1048576,0),MATCH((CUADRO!Q$4&amp;$E743),'Hoja de Trabajo para listado'!$BC$151:$CB$151,0)),0)+IFERROR(INDEX('Hoja de Trabajo para listado'!$DE$153:$DG$274,MATCH($A743,'Hoja de Trabajo para listado'!$DE$153:$DE$1048576,0),MATCH((CUADRO!Q$4&amp;$E743),'Hoja de Trabajo para listado'!$DE$151:$DG$151,0)),0)+IFERROR(INDEX('Hoja de Trabajo para listado'!$CD$155:$DC$1048576,MATCH($A743,'Hoja de Trabajo para listado'!$CD$155:$CD$1048576,0),MATCH((CUADRO!Q$4&amp;$E743),'Hoja de Trabajo para listado'!$CD$151:$DC$151,0)),0)</f>
        <v>0</v>
      </c>
      <c r="R743" s="243">
        <f t="shared" ca="1" si="29"/>
        <v>0</v>
      </c>
      <c r="S743" s="249"/>
      <c r="T743" s="243">
        <f ca="1">+T744</f>
        <v>0</v>
      </c>
      <c r="U743" s="242">
        <f t="shared" si="30"/>
        <v>1</v>
      </c>
      <c r="V743" s="333" t="str">
        <f>+VLOOKUP(A743,bd_lista!$A$3:$E$592,5,FALSE)</f>
        <v>Gobiernos Autonomos Municipales</v>
      </c>
      <c r="W743" s="387" t="str">
        <f>+V743</f>
        <v>Gobiernos Autonomos Municipales</v>
      </c>
      <c r="X743" s="242">
        <f>+VLOOKUP(A743,[4]Sheet1!$A$13:$D$744,4,FALSE)</f>
        <v>0</v>
      </c>
      <c r="Y743" s="242" t="e">
        <f>+VLOOKUP(X743,bd_lista!$A$3:$C$592,3,FALSE)</f>
        <v>#N/A</v>
      </c>
      <c r="Z743" s="294">
        <f>+X743</f>
        <v>0</v>
      </c>
      <c r="AA743" s="295" t="e">
        <f>+Y743</f>
        <v>#N/A</v>
      </c>
    </row>
    <row r="744" spans="1:27" customFormat="1" ht="15" hidden="1" customHeight="1">
      <c r="A744" s="32">
        <v>1336</v>
      </c>
      <c r="B744" s="393"/>
      <c r="C744" s="247" t="str">
        <f>+VLOOKUP(A744,bd_lista!$A$3:$C$592,3,FALSE)</f>
        <v>Gobierno Autónomo Municipal de Arani</v>
      </c>
      <c r="D744" s="390"/>
      <c r="E744" s="244" t="s">
        <v>1305</v>
      </c>
      <c r="F744" s="243">
        <f ca="1">+IFERROR(INDEX('Hoja de Trabajo para listado'!$A$155:$Z$1048576,MATCH($A744,'Hoja de Trabajo para listado'!$A$155:$A$1048576,0),MATCH((CUADRO!F$4&amp;$E744),'Hoja de Trabajo para listado'!$A$151:$Z$151,0)),0)+IFERROR(INDEX('Hoja de Trabajo para listado'!$AB$155:$BA$1048576,MATCH($A744,'Hoja de Trabajo para listado'!$AB$155:$AB$1048576,0),MATCH((CUADRO!F$4&amp;$E744),'Hoja de Trabajo para listado'!$AB$151:$BA$151,0)),0)+IFERROR(INDEX('Hoja de Trabajo para listado'!$BC$155:$CB$1048576,MATCH($A744,'Hoja de Trabajo para listado'!$BC$155:$BC$1048576,0),MATCH((CUADRO!F$4&amp;$E744),'Hoja de Trabajo para listado'!$BC$151:$CB$151,0)),0)+IFERROR(INDEX('Hoja de Trabajo para listado'!$DE$153:$DG$274,MATCH($A744,'Hoja de Trabajo para listado'!$DE$153:$DE$1048576,0),MATCH((CUADRO!F$4&amp;$E744),'Hoja de Trabajo para listado'!$DE$151:$DG$151,0)),0)+IFERROR(INDEX('Hoja de Trabajo para listado'!$CD$155:$DC$1048576,MATCH($A744,'Hoja de Trabajo para listado'!$CD$155:$CD$1048576,0),MATCH((CUADRO!F$4&amp;$E744),'Hoja de Trabajo para listado'!$CD$151:$DC$151,0)),0)</f>
        <v>0</v>
      </c>
      <c r="G744" s="243">
        <f ca="1">+IFERROR(INDEX('Hoja de Trabajo para listado'!$A$155:$Z$1048576,MATCH($A744,'Hoja de Trabajo para listado'!$A$155:$A$1048576,0),MATCH((CUADRO!G$4&amp;$E744),'Hoja de Trabajo para listado'!$A$151:$Z$151,0)),0)+IFERROR(INDEX('Hoja de Trabajo para listado'!$AB$155:$BA$1048576,MATCH($A744,'Hoja de Trabajo para listado'!$AB$155:$AB$1048576,0),MATCH((CUADRO!G$4&amp;$E744),'Hoja de Trabajo para listado'!$AB$151:$BA$151,0)),0)+IFERROR(INDEX('Hoja de Trabajo para listado'!$BC$155:$CB$1048576,MATCH($A744,'Hoja de Trabajo para listado'!$BC$155:$BC$1048576,0),MATCH((CUADRO!G$4&amp;$E744),'Hoja de Trabajo para listado'!$BC$151:$CB$151,0)),0)+IFERROR(INDEX('Hoja de Trabajo para listado'!$DE$153:$DG$274,MATCH($A744,'Hoja de Trabajo para listado'!$DE$153:$DE$1048576,0),MATCH((CUADRO!G$4&amp;$E744),'Hoja de Trabajo para listado'!$DE$151:$DG$151,0)),0)+IFERROR(INDEX('Hoja de Trabajo para listado'!$CD$155:$DC$1048576,MATCH($A744,'Hoja de Trabajo para listado'!$CD$155:$CD$1048576,0),MATCH((CUADRO!G$4&amp;$E744),'Hoja de Trabajo para listado'!$CD$151:$DC$151,0)),0)</f>
        <v>0</v>
      </c>
      <c r="H744" s="243">
        <f ca="1">+IFERROR(INDEX('Hoja de Trabajo para listado'!$A$155:$Z$1048576,MATCH($A744,'Hoja de Trabajo para listado'!$A$155:$A$1048576,0),MATCH((CUADRO!H$4&amp;$E744),'Hoja de Trabajo para listado'!$A$151:$Z$151,0)),0)+IFERROR(INDEX('Hoja de Trabajo para listado'!$AB$155:$BA$1048576,MATCH($A744,'Hoja de Trabajo para listado'!$AB$155:$AB$1048576,0),MATCH((CUADRO!H$4&amp;$E744),'Hoja de Trabajo para listado'!$AB$151:$BA$151,0)),0)+IFERROR(INDEX('Hoja de Trabajo para listado'!$BC$155:$CB$1048576,MATCH($A744,'Hoja de Trabajo para listado'!$BC$155:$BC$1048576,0),MATCH((CUADRO!H$4&amp;$E744),'Hoja de Trabajo para listado'!$BC$151:$CB$151,0)),0)+IFERROR(INDEX('Hoja de Trabajo para listado'!$DE$153:$DG$274,MATCH($A744,'Hoja de Trabajo para listado'!$DE$153:$DE$1048576,0),MATCH((CUADRO!H$4&amp;$E744),'Hoja de Trabajo para listado'!$DE$151:$DG$151,0)),0)+IFERROR(INDEX('Hoja de Trabajo para listado'!$CD$155:$DC$1048576,MATCH($A744,'Hoja de Trabajo para listado'!$CD$155:$CD$1048576,0),MATCH((CUADRO!H$4&amp;$E744),'Hoja de Trabajo para listado'!$CD$151:$DC$151,0)),0)</f>
        <v>0</v>
      </c>
      <c r="I744" s="243">
        <f ca="1">+IFERROR(INDEX('Hoja de Trabajo para listado'!$A$155:$Z$1048576,MATCH($A744,'Hoja de Trabajo para listado'!$A$155:$A$1048576,0),MATCH((CUADRO!I$4&amp;$E744),'Hoja de Trabajo para listado'!$A$151:$Z$151,0)),0)+IFERROR(INDEX('Hoja de Trabajo para listado'!$AB$155:$BA$1048576,MATCH($A744,'Hoja de Trabajo para listado'!$AB$155:$AB$1048576,0),MATCH((CUADRO!I$4&amp;$E744),'Hoja de Trabajo para listado'!$AB$151:$BA$151,0)),0)+IFERROR(INDEX('Hoja de Trabajo para listado'!$BC$155:$CB$1048576,MATCH($A744,'Hoja de Trabajo para listado'!$BC$155:$BC$1048576,0),MATCH((CUADRO!I$4&amp;$E744),'Hoja de Trabajo para listado'!$BC$151:$CB$151,0)),0)+IFERROR(INDEX('Hoja de Trabajo para listado'!$DE$153:$DG$274,MATCH($A744,'Hoja de Trabajo para listado'!$DE$153:$DE$1048576,0),MATCH((CUADRO!I$4&amp;$E744),'Hoja de Trabajo para listado'!$DE$151:$DG$151,0)),0)+IFERROR(INDEX('Hoja de Trabajo para listado'!$CD$155:$DC$1048576,MATCH($A744,'Hoja de Trabajo para listado'!$CD$155:$CD$1048576,0),MATCH((CUADRO!I$4&amp;$E744),'Hoja de Trabajo para listado'!$CD$151:$DC$151,0)),0)</f>
        <v>0</v>
      </c>
      <c r="J744" s="243">
        <f ca="1">+IFERROR(INDEX('Hoja de Trabajo para listado'!$A$155:$Z$1048576,MATCH($A744,'Hoja de Trabajo para listado'!$A$155:$A$1048576,0),MATCH((CUADRO!J$4&amp;$E744),'Hoja de Trabajo para listado'!$A$151:$Z$151,0)),0)+IFERROR(INDEX('Hoja de Trabajo para listado'!$AB$155:$BA$1048576,MATCH($A744,'Hoja de Trabajo para listado'!$AB$155:$AB$1048576,0),MATCH((CUADRO!J$4&amp;$E744),'Hoja de Trabajo para listado'!$AB$151:$BA$151,0)),0)+IFERROR(INDEX('Hoja de Trabajo para listado'!$BC$155:$CB$1048576,MATCH($A744,'Hoja de Trabajo para listado'!$BC$155:$BC$1048576,0),MATCH((CUADRO!J$4&amp;$E744),'Hoja de Trabajo para listado'!$BC$151:$CB$151,0)),0)+IFERROR(INDEX('Hoja de Trabajo para listado'!$DE$153:$DG$274,MATCH($A744,'Hoja de Trabajo para listado'!$DE$153:$DE$1048576,0),MATCH((CUADRO!J$4&amp;$E744),'Hoja de Trabajo para listado'!$DE$151:$DG$151,0)),0)+IFERROR(INDEX('Hoja de Trabajo para listado'!$CD$155:$DC$1048576,MATCH($A744,'Hoja de Trabajo para listado'!$CD$155:$CD$1048576,0),MATCH((CUADRO!J$4&amp;$E744),'Hoja de Trabajo para listado'!$CD$151:$DC$151,0)),0)</f>
        <v>0</v>
      </c>
      <c r="K744" s="243">
        <f ca="1">+IFERROR(INDEX('Hoja de Trabajo para listado'!$A$155:$Z$1048576,MATCH($A744,'Hoja de Trabajo para listado'!$A$155:$A$1048576,0),MATCH((CUADRO!K$4&amp;$E744),'Hoja de Trabajo para listado'!$A$151:$Z$151,0)),0)+IFERROR(INDEX('Hoja de Trabajo para listado'!$AB$155:$BA$1048576,MATCH($A744,'Hoja de Trabajo para listado'!$AB$155:$AB$1048576,0),MATCH((CUADRO!K$4&amp;$E744),'Hoja de Trabajo para listado'!$AB$151:$BA$151,0)),0)+IFERROR(INDEX('Hoja de Trabajo para listado'!$BC$155:$CB$1048576,MATCH($A744,'Hoja de Trabajo para listado'!$BC$155:$BC$1048576,0),MATCH((CUADRO!K$4&amp;$E744),'Hoja de Trabajo para listado'!$BC$151:$CB$151,0)),0)+IFERROR(INDEX('Hoja de Trabajo para listado'!$DE$153:$DG$274,MATCH($A744,'Hoja de Trabajo para listado'!$DE$153:$DE$1048576,0),MATCH((CUADRO!K$4&amp;$E744),'Hoja de Trabajo para listado'!$DE$151:$DG$151,0)),0)+IFERROR(INDEX('Hoja de Trabajo para listado'!$CD$155:$DC$1048576,MATCH($A744,'Hoja de Trabajo para listado'!$CD$155:$CD$1048576,0),MATCH((CUADRO!K$4&amp;$E744),'Hoja de Trabajo para listado'!$CD$151:$DC$151,0)),0)</f>
        <v>0</v>
      </c>
      <c r="L744" s="243">
        <f ca="1">+IFERROR(INDEX('Hoja de Trabajo para listado'!$A$155:$Z$1048576,MATCH($A744,'Hoja de Trabajo para listado'!$A$155:$A$1048576,0),MATCH((CUADRO!L$4&amp;$E744),'Hoja de Trabajo para listado'!$A$151:$Z$151,0)),0)+IFERROR(INDEX('Hoja de Trabajo para listado'!$AB$155:$BA$1048576,MATCH($A744,'Hoja de Trabajo para listado'!$AB$155:$AB$1048576,0),MATCH((CUADRO!L$4&amp;$E744),'Hoja de Trabajo para listado'!$AB$151:$BA$151,0)),0)+IFERROR(INDEX('Hoja de Trabajo para listado'!$BC$155:$CB$1048576,MATCH($A744,'Hoja de Trabajo para listado'!$BC$155:$BC$1048576,0),MATCH((CUADRO!L$4&amp;$E744),'Hoja de Trabajo para listado'!$BC$151:$CB$151,0)),0)+IFERROR(INDEX('Hoja de Trabajo para listado'!$DE$153:$DG$274,MATCH($A744,'Hoja de Trabajo para listado'!$DE$153:$DE$1048576,0),MATCH((CUADRO!L$4&amp;$E744),'Hoja de Trabajo para listado'!$DE$151:$DG$151,0)),0)+IFERROR(INDEX('Hoja de Trabajo para listado'!$CD$155:$DC$1048576,MATCH($A744,'Hoja de Trabajo para listado'!$CD$155:$CD$1048576,0),MATCH((CUADRO!L$4&amp;$E744),'Hoja de Trabajo para listado'!$CD$151:$DC$151,0)),0)</f>
        <v>0</v>
      </c>
      <c r="M744" s="243">
        <f ca="1">+IFERROR(INDEX('Hoja de Trabajo para listado'!$A$155:$Z$1048576,MATCH($A744,'Hoja de Trabajo para listado'!$A$155:$A$1048576,0),MATCH((CUADRO!M$4&amp;$E744),'Hoja de Trabajo para listado'!$A$151:$Z$151,0)),0)+IFERROR(INDEX('Hoja de Trabajo para listado'!$AB$155:$BA$1048576,MATCH($A744,'Hoja de Trabajo para listado'!$AB$155:$AB$1048576,0),MATCH((CUADRO!M$4&amp;$E744),'Hoja de Trabajo para listado'!$AB$151:$BA$151,0)),0)+IFERROR(INDEX('Hoja de Trabajo para listado'!$BC$155:$CB$1048576,MATCH($A744,'Hoja de Trabajo para listado'!$BC$155:$BC$1048576,0),MATCH((CUADRO!M$4&amp;$E744),'Hoja de Trabajo para listado'!$BC$151:$CB$151,0)),0)+IFERROR(INDEX('Hoja de Trabajo para listado'!$DE$153:$DG$274,MATCH($A744,'Hoja de Trabajo para listado'!$DE$153:$DE$1048576,0),MATCH((CUADRO!M$4&amp;$E744),'Hoja de Trabajo para listado'!$DE$151:$DG$151,0)),0)+IFERROR(INDEX('Hoja de Trabajo para listado'!$CD$155:$DC$1048576,MATCH($A744,'Hoja de Trabajo para listado'!$CD$155:$CD$1048576,0),MATCH((CUADRO!M$4&amp;$E744),'Hoja de Trabajo para listado'!$CD$151:$DC$151,0)),0)</f>
        <v>0</v>
      </c>
      <c r="N744" s="243">
        <f ca="1">+IFERROR(INDEX('Hoja de Trabajo para listado'!$A$155:$Z$1048576,MATCH($A744,'Hoja de Trabajo para listado'!$A$155:$A$1048576,0),MATCH((CUADRO!N$4&amp;$E744),'Hoja de Trabajo para listado'!$A$151:$Z$151,0)),0)+IFERROR(INDEX('Hoja de Trabajo para listado'!$AB$155:$BA$1048576,MATCH($A744,'Hoja de Trabajo para listado'!$AB$155:$AB$1048576,0),MATCH((CUADRO!N$4&amp;$E744),'Hoja de Trabajo para listado'!$AB$151:$BA$151,0)),0)+IFERROR(INDEX('Hoja de Trabajo para listado'!$BC$155:$CB$1048576,MATCH($A744,'Hoja de Trabajo para listado'!$BC$155:$BC$1048576,0),MATCH((CUADRO!N$4&amp;$E744),'Hoja de Trabajo para listado'!$BC$151:$CB$151,0)),0)+IFERROR(INDEX('Hoja de Trabajo para listado'!$DE$153:$DG$274,MATCH($A744,'Hoja de Trabajo para listado'!$DE$153:$DE$1048576,0),MATCH((CUADRO!N$4&amp;$E744),'Hoja de Trabajo para listado'!$DE$151:$DG$151,0)),0)+IFERROR(INDEX('Hoja de Trabajo para listado'!$CD$155:$DC$1048576,MATCH($A744,'Hoja de Trabajo para listado'!$CD$155:$CD$1048576,0),MATCH((CUADRO!N$4&amp;$E744),'Hoja de Trabajo para listado'!$CD$151:$DC$151,0)),0)</f>
        <v>0</v>
      </c>
      <c r="O744" s="243">
        <f ca="1">+IFERROR(INDEX('Hoja de Trabajo para listado'!$A$155:$Z$1048576,MATCH($A744,'Hoja de Trabajo para listado'!$A$155:$A$1048576,0),MATCH((CUADRO!O$4&amp;$E744),'Hoja de Trabajo para listado'!$A$151:$Z$151,0)),0)+IFERROR(INDEX('Hoja de Trabajo para listado'!$AB$155:$BA$1048576,MATCH($A744,'Hoja de Trabajo para listado'!$AB$155:$AB$1048576,0),MATCH((CUADRO!O$4&amp;$E744),'Hoja de Trabajo para listado'!$AB$151:$BA$151,0)),0)+IFERROR(INDEX('Hoja de Trabajo para listado'!$BC$155:$CB$1048576,MATCH($A744,'Hoja de Trabajo para listado'!$BC$155:$BC$1048576,0),MATCH((CUADRO!O$4&amp;$E744),'Hoja de Trabajo para listado'!$BC$151:$CB$151,0)),0)+IFERROR(INDEX('Hoja de Trabajo para listado'!$DE$153:$DG$274,MATCH($A744,'Hoja de Trabajo para listado'!$DE$153:$DE$1048576,0),MATCH((CUADRO!O$4&amp;$E744),'Hoja de Trabajo para listado'!$DE$151:$DG$151,0)),0)+IFERROR(INDEX('Hoja de Trabajo para listado'!$CD$155:$DC$1048576,MATCH($A744,'Hoja de Trabajo para listado'!$CD$155:$CD$1048576,0),MATCH((CUADRO!O$4&amp;$E744),'Hoja de Trabajo para listado'!$CD$151:$DC$151,0)),0)</f>
        <v>0</v>
      </c>
      <c r="P744" s="243">
        <f ca="1">+IFERROR(INDEX('Hoja de Trabajo para listado'!$A$155:$Z$1048576,MATCH($A744,'Hoja de Trabajo para listado'!$A$155:$A$1048576,0),MATCH((CUADRO!P$4&amp;$E744),'Hoja de Trabajo para listado'!$A$151:$Z$151,0)),0)+IFERROR(INDEX('Hoja de Trabajo para listado'!$AB$155:$BA$1048576,MATCH($A744,'Hoja de Trabajo para listado'!$AB$155:$AB$1048576,0),MATCH((CUADRO!P$4&amp;$E744),'Hoja de Trabajo para listado'!$AB$151:$BA$151,0)),0)+IFERROR(INDEX('Hoja de Trabajo para listado'!$BC$155:$CB$1048576,MATCH($A744,'Hoja de Trabajo para listado'!$BC$155:$BC$1048576,0),MATCH((CUADRO!P$4&amp;$E744),'Hoja de Trabajo para listado'!$BC$151:$CB$151,0)),0)+IFERROR(INDEX('Hoja de Trabajo para listado'!$DE$153:$DG$274,MATCH($A744,'Hoja de Trabajo para listado'!$DE$153:$DE$1048576,0),MATCH((CUADRO!P$4&amp;$E744),'Hoja de Trabajo para listado'!$DE$151:$DG$151,0)),0)+IFERROR(INDEX('Hoja de Trabajo para listado'!$CD$155:$DC$1048576,MATCH($A744,'Hoja de Trabajo para listado'!$CD$155:$CD$1048576,0),MATCH((CUADRO!P$4&amp;$E744),'Hoja de Trabajo para listado'!$CD$151:$DC$151,0)),0)</f>
        <v>0</v>
      </c>
      <c r="Q744" s="243">
        <f ca="1">+IFERROR(INDEX('Hoja de Trabajo para listado'!$A$155:$Z$1048576,MATCH($A744,'Hoja de Trabajo para listado'!$A$155:$A$1048576,0),MATCH((CUADRO!Q$4&amp;$E744),'Hoja de Trabajo para listado'!$A$151:$Z$151,0)),0)+IFERROR(INDEX('Hoja de Trabajo para listado'!$AB$155:$BA$1048576,MATCH($A744,'Hoja de Trabajo para listado'!$AB$155:$AB$1048576,0),MATCH((CUADRO!Q$4&amp;$E744),'Hoja de Trabajo para listado'!$AB$151:$BA$151,0)),0)+IFERROR(INDEX('Hoja de Trabajo para listado'!$BC$155:$CB$1048576,MATCH($A744,'Hoja de Trabajo para listado'!$BC$155:$BC$1048576,0),MATCH((CUADRO!Q$4&amp;$E744),'Hoja de Trabajo para listado'!$BC$151:$CB$151,0)),0)+IFERROR(INDEX('Hoja de Trabajo para listado'!$DE$153:$DG$274,MATCH($A744,'Hoja de Trabajo para listado'!$DE$153:$DE$1048576,0),MATCH((CUADRO!Q$4&amp;$E744),'Hoja de Trabajo para listado'!$DE$151:$DG$151,0)),0)+IFERROR(INDEX('Hoja de Trabajo para listado'!$CD$155:$DC$1048576,MATCH($A744,'Hoja de Trabajo para listado'!$CD$155:$CD$1048576,0),MATCH((CUADRO!Q$4&amp;$E744),'Hoja de Trabajo para listado'!$CD$151:$DC$151,0)),0)</f>
        <v>0</v>
      </c>
      <c r="R744" s="243">
        <f t="shared" ca="1" si="29"/>
        <v>0</v>
      </c>
      <c r="S744" s="249">
        <f ca="1">+R743+R744</f>
        <v>0</v>
      </c>
      <c r="T744" s="243">
        <f ca="1">+S744</f>
        <v>0</v>
      </c>
      <c r="U744" s="242">
        <f t="shared" si="30"/>
        <v>2</v>
      </c>
      <c r="V744" s="333" t="str">
        <f>+VLOOKUP(A744,bd_lista!$A$3:$E$592,5,FALSE)</f>
        <v>Gobiernos Autonomos Municipales</v>
      </c>
      <c r="W744" s="388"/>
      <c r="X744" s="242">
        <f>+VLOOKUP(A744,[4]Sheet1!$A$13:$D$744,4,FALSE)</f>
        <v>0</v>
      </c>
      <c r="Y744" s="242" t="e">
        <f>+VLOOKUP(X744,bd_lista!$A$3:$C$592,3,FALSE)</f>
        <v>#N/A</v>
      </c>
      <c r="Z744" s="292"/>
      <c r="AA744" s="293"/>
    </row>
    <row r="745" spans="1:27" customFormat="1" ht="15" hidden="1" customHeight="1">
      <c r="A745" s="32">
        <v>1337</v>
      </c>
      <c r="B745" s="392">
        <f>+A745</f>
        <v>1337</v>
      </c>
      <c r="C745" s="247" t="str">
        <f>+VLOOKUP(A745,bd_lista!$A$3:$C$592,3,FALSE)</f>
        <v>Gobierno Autónomo Municipal de Vacas</v>
      </c>
      <c r="D745" s="389" t="str">
        <f>+C745</f>
        <v>Gobierno Autónomo Municipal de Vacas</v>
      </c>
      <c r="E745" s="242" t="s">
        <v>1304</v>
      </c>
      <c r="F745" s="243">
        <f ca="1">+IFERROR(INDEX('Hoja de Trabajo para listado'!$A$155:$Z$1048576,MATCH($A745,'Hoja de Trabajo para listado'!$A$155:$A$1048576,0),MATCH((CUADRO!F$4&amp;$E745),'Hoja de Trabajo para listado'!$A$151:$Z$151,0)),0)+IFERROR(INDEX('Hoja de Trabajo para listado'!$AB$155:$BA$1048576,MATCH($A745,'Hoja de Trabajo para listado'!$AB$155:$AB$1048576,0),MATCH((CUADRO!F$4&amp;$E745),'Hoja de Trabajo para listado'!$AB$151:$BA$151,0)),0)+IFERROR(INDEX('Hoja de Trabajo para listado'!$BC$155:$CB$1048576,MATCH($A745,'Hoja de Trabajo para listado'!$BC$155:$BC$1048576,0),MATCH((CUADRO!F$4&amp;$E745),'Hoja de Trabajo para listado'!$BC$151:$CB$151,0)),0)+IFERROR(INDEX('Hoja de Trabajo para listado'!$DE$153:$DG$274,MATCH($A745,'Hoja de Trabajo para listado'!$DE$153:$DE$1048576,0),MATCH((CUADRO!F$4&amp;$E745),'Hoja de Trabajo para listado'!$DE$151:$DG$151,0)),0)+IFERROR(INDEX('Hoja de Trabajo para listado'!$CD$155:$DC$1048576,MATCH($A745,'Hoja de Trabajo para listado'!$CD$155:$CD$1048576,0),MATCH((CUADRO!F$4&amp;$E745),'Hoja de Trabajo para listado'!$CD$151:$DC$151,0)),0)</f>
        <v>0</v>
      </c>
      <c r="G745" s="243">
        <f ca="1">+IFERROR(INDEX('Hoja de Trabajo para listado'!$A$155:$Z$1048576,MATCH($A745,'Hoja de Trabajo para listado'!$A$155:$A$1048576,0),MATCH((CUADRO!G$4&amp;$E745),'Hoja de Trabajo para listado'!$A$151:$Z$151,0)),0)+IFERROR(INDEX('Hoja de Trabajo para listado'!$AB$155:$BA$1048576,MATCH($A745,'Hoja de Trabajo para listado'!$AB$155:$AB$1048576,0),MATCH((CUADRO!G$4&amp;$E745),'Hoja de Trabajo para listado'!$AB$151:$BA$151,0)),0)+IFERROR(INDEX('Hoja de Trabajo para listado'!$BC$155:$CB$1048576,MATCH($A745,'Hoja de Trabajo para listado'!$BC$155:$BC$1048576,0),MATCH((CUADRO!G$4&amp;$E745),'Hoja de Trabajo para listado'!$BC$151:$CB$151,0)),0)+IFERROR(INDEX('Hoja de Trabajo para listado'!$DE$153:$DG$274,MATCH($A745,'Hoja de Trabajo para listado'!$DE$153:$DE$1048576,0),MATCH((CUADRO!G$4&amp;$E745),'Hoja de Trabajo para listado'!$DE$151:$DG$151,0)),0)+IFERROR(INDEX('Hoja de Trabajo para listado'!$CD$155:$DC$1048576,MATCH($A745,'Hoja de Trabajo para listado'!$CD$155:$CD$1048576,0),MATCH((CUADRO!G$4&amp;$E745),'Hoja de Trabajo para listado'!$CD$151:$DC$151,0)),0)</f>
        <v>0</v>
      </c>
      <c r="H745" s="243">
        <f ca="1">+IFERROR(INDEX('Hoja de Trabajo para listado'!$A$155:$Z$1048576,MATCH($A745,'Hoja de Trabajo para listado'!$A$155:$A$1048576,0),MATCH((CUADRO!H$4&amp;$E745),'Hoja de Trabajo para listado'!$A$151:$Z$151,0)),0)+IFERROR(INDEX('Hoja de Trabajo para listado'!$AB$155:$BA$1048576,MATCH($A745,'Hoja de Trabajo para listado'!$AB$155:$AB$1048576,0),MATCH((CUADRO!H$4&amp;$E745),'Hoja de Trabajo para listado'!$AB$151:$BA$151,0)),0)+IFERROR(INDEX('Hoja de Trabajo para listado'!$BC$155:$CB$1048576,MATCH($A745,'Hoja de Trabajo para listado'!$BC$155:$BC$1048576,0),MATCH((CUADRO!H$4&amp;$E745),'Hoja de Trabajo para listado'!$BC$151:$CB$151,0)),0)+IFERROR(INDEX('Hoja de Trabajo para listado'!$DE$153:$DG$274,MATCH($A745,'Hoja de Trabajo para listado'!$DE$153:$DE$1048576,0),MATCH((CUADRO!H$4&amp;$E745),'Hoja de Trabajo para listado'!$DE$151:$DG$151,0)),0)+IFERROR(INDEX('Hoja de Trabajo para listado'!$CD$155:$DC$1048576,MATCH($A745,'Hoja de Trabajo para listado'!$CD$155:$CD$1048576,0),MATCH((CUADRO!H$4&amp;$E745),'Hoja de Trabajo para listado'!$CD$151:$DC$151,0)),0)</f>
        <v>0</v>
      </c>
      <c r="I745" s="243">
        <f ca="1">+IFERROR(INDEX('Hoja de Trabajo para listado'!$A$155:$Z$1048576,MATCH($A745,'Hoja de Trabajo para listado'!$A$155:$A$1048576,0),MATCH((CUADRO!I$4&amp;$E745),'Hoja de Trabajo para listado'!$A$151:$Z$151,0)),0)+IFERROR(INDEX('Hoja de Trabajo para listado'!$AB$155:$BA$1048576,MATCH($A745,'Hoja de Trabajo para listado'!$AB$155:$AB$1048576,0),MATCH((CUADRO!I$4&amp;$E745),'Hoja de Trabajo para listado'!$AB$151:$BA$151,0)),0)+IFERROR(INDEX('Hoja de Trabajo para listado'!$BC$155:$CB$1048576,MATCH($A745,'Hoja de Trabajo para listado'!$BC$155:$BC$1048576,0),MATCH((CUADRO!I$4&amp;$E745),'Hoja de Trabajo para listado'!$BC$151:$CB$151,0)),0)+IFERROR(INDEX('Hoja de Trabajo para listado'!$DE$153:$DG$274,MATCH($A745,'Hoja de Trabajo para listado'!$DE$153:$DE$1048576,0),MATCH((CUADRO!I$4&amp;$E745),'Hoja de Trabajo para listado'!$DE$151:$DG$151,0)),0)+IFERROR(INDEX('Hoja de Trabajo para listado'!$CD$155:$DC$1048576,MATCH($A745,'Hoja de Trabajo para listado'!$CD$155:$CD$1048576,0),MATCH((CUADRO!I$4&amp;$E745),'Hoja de Trabajo para listado'!$CD$151:$DC$151,0)),0)</f>
        <v>0</v>
      </c>
      <c r="J745" s="243">
        <f ca="1">+IFERROR(INDEX('Hoja de Trabajo para listado'!$A$155:$Z$1048576,MATCH($A745,'Hoja de Trabajo para listado'!$A$155:$A$1048576,0),MATCH((CUADRO!J$4&amp;$E745),'Hoja de Trabajo para listado'!$A$151:$Z$151,0)),0)+IFERROR(INDEX('Hoja de Trabajo para listado'!$AB$155:$BA$1048576,MATCH($A745,'Hoja de Trabajo para listado'!$AB$155:$AB$1048576,0),MATCH((CUADRO!J$4&amp;$E745),'Hoja de Trabajo para listado'!$AB$151:$BA$151,0)),0)+IFERROR(INDEX('Hoja de Trabajo para listado'!$BC$155:$CB$1048576,MATCH($A745,'Hoja de Trabajo para listado'!$BC$155:$BC$1048576,0),MATCH((CUADRO!J$4&amp;$E745),'Hoja de Trabajo para listado'!$BC$151:$CB$151,0)),0)+IFERROR(INDEX('Hoja de Trabajo para listado'!$DE$153:$DG$274,MATCH($A745,'Hoja de Trabajo para listado'!$DE$153:$DE$1048576,0),MATCH((CUADRO!J$4&amp;$E745),'Hoja de Trabajo para listado'!$DE$151:$DG$151,0)),0)+IFERROR(INDEX('Hoja de Trabajo para listado'!$CD$155:$DC$1048576,MATCH($A745,'Hoja de Trabajo para listado'!$CD$155:$CD$1048576,0),MATCH((CUADRO!J$4&amp;$E745),'Hoja de Trabajo para listado'!$CD$151:$DC$151,0)),0)</f>
        <v>0</v>
      </c>
      <c r="K745" s="243">
        <f ca="1">+IFERROR(INDEX('Hoja de Trabajo para listado'!$A$155:$Z$1048576,MATCH($A745,'Hoja de Trabajo para listado'!$A$155:$A$1048576,0),MATCH((CUADRO!K$4&amp;$E745),'Hoja de Trabajo para listado'!$A$151:$Z$151,0)),0)+IFERROR(INDEX('Hoja de Trabajo para listado'!$AB$155:$BA$1048576,MATCH($A745,'Hoja de Trabajo para listado'!$AB$155:$AB$1048576,0),MATCH((CUADRO!K$4&amp;$E745),'Hoja de Trabajo para listado'!$AB$151:$BA$151,0)),0)+IFERROR(INDEX('Hoja de Trabajo para listado'!$BC$155:$CB$1048576,MATCH($A745,'Hoja de Trabajo para listado'!$BC$155:$BC$1048576,0),MATCH((CUADRO!K$4&amp;$E745),'Hoja de Trabajo para listado'!$BC$151:$CB$151,0)),0)+IFERROR(INDEX('Hoja de Trabajo para listado'!$DE$153:$DG$274,MATCH($A745,'Hoja de Trabajo para listado'!$DE$153:$DE$1048576,0),MATCH((CUADRO!K$4&amp;$E745),'Hoja de Trabajo para listado'!$DE$151:$DG$151,0)),0)+IFERROR(INDEX('Hoja de Trabajo para listado'!$CD$155:$DC$1048576,MATCH($A745,'Hoja de Trabajo para listado'!$CD$155:$CD$1048576,0),MATCH((CUADRO!K$4&amp;$E745),'Hoja de Trabajo para listado'!$CD$151:$DC$151,0)),0)</f>
        <v>0</v>
      </c>
      <c r="L745" s="243">
        <f ca="1">+IFERROR(INDEX('Hoja de Trabajo para listado'!$A$155:$Z$1048576,MATCH($A745,'Hoja de Trabajo para listado'!$A$155:$A$1048576,0),MATCH((CUADRO!L$4&amp;$E745),'Hoja de Trabajo para listado'!$A$151:$Z$151,0)),0)+IFERROR(INDEX('Hoja de Trabajo para listado'!$AB$155:$BA$1048576,MATCH($A745,'Hoja de Trabajo para listado'!$AB$155:$AB$1048576,0),MATCH((CUADRO!L$4&amp;$E745),'Hoja de Trabajo para listado'!$AB$151:$BA$151,0)),0)+IFERROR(INDEX('Hoja de Trabajo para listado'!$BC$155:$CB$1048576,MATCH($A745,'Hoja de Trabajo para listado'!$BC$155:$BC$1048576,0),MATCH((CUADRO!L$4&amp;$E745),'Hoja de Trabajo para listado'!$BC$151:$CB$151,0)),0)+IFERROR(INDEX('Hoja de Trabajo para listado'!$DE$153:$DG$274,MATCH($A745,'Hoja de Trabajo para listado'!$DE$153:$DE$1048576,0),MATCH((CUADRO!L$4&amp;$E745),'Hoja de Trabajo para listado'!$DE$151:$DG$151,0)),0)+IFERROR(INDEX('Hoja de Trabajo para listado'!$CD$155:$DC$1048576,MATCH($A745,'Hoja de Trabajo para listado'!$CD$155:$CD$1048576,0),MATCH((CUADRO!L$4&amp;$E745),'Hoja de Trabajo para listado'!$CD$151:$DC$151,0)),0)</f>
        <v>0</v>
      </c>
      <c r="M745" s="243">
        <f ca="1">+IFERROR(INDEX('Hoja de Trabajo para listado'!$A$155:$Z$1048576,MATCH($A745,'Hoja de Trabajo para listado'!$A$155:$A$1048576,0),MATCH((CUADRO!M$4&amp;$E745),'Hoja de Trabajo para listado'!$A$151:$Z$151,0)),0)+IFERROR(INDEX('Hoja de Trabajo para listado'!$AB$155:$BA$1048576,MATCH($A745,'Hoja de Trabajo para listado'!$AB$155:$AB$1048576,0),MATCH((CUADRO!M$4&amp;$E745),'Hoja de Trabajo para listado'!$AB$151:$BA$151,0)),0)+IFERROR(INDEX('Hoja de Trabajo para listado'!$BC$155:$CB$1048576,MATCH($A745,'Hoja de Trabajo para listado'!$BC$155:$BC$1048576,0),MATCH((CUADRO!M$4&amp;$E745),'Hoja de Trabajo para listado'!$BC$151:$CB$151,0)),0)+IFERROR(INDEX('Hoja de Trabajo para listado'!$DE$153:$DG$274,MATCH($A745,'Hoja de Trabajo para listado'!$DE$153:$DE$1048576,0),MATCH((CUADRO!M$4&amp;$E745),'Hoja de Trabajo para listado'!$DE$151:$DG$151,0)),0)+IFERROR(INDEX('Hoja de Trabajo para listado'!$CD$155:$DC$1048576,MATCH($A745,'Hoja de Trabajo para listado'!$CD$155:$CD$1048576,0),MATCH((CUADRO!M$4&amp;$E745),'Hoja de Trabajo para listado'!$CD$151:$DC$151,0)),0)</f>
        <v>0</v>
      </c>
      <c r="N745" s="243">
        <f ca="1">+IFERROR(INDEX('Hoja de Trabajo para listado'!$A$155:$Z$1048576,MATCH($A745,'Hoja de Trabajo para listado'!$A$155:$A$1048576,0),MATCH((CUADRO!N$4&amp;$E745),'Hoja de Trabajo para listado'!$A$151:$Z$151,0)),0)+IFERROR(INDEX('Hoja de Trabajo para listado'!$AB$155:$BA$1048576,MATCH($A745,'Hoja de Trabajo para listado'!$AB$155:$AB$1048576,0),MATCH((CUADRO!N$4&amp;$E745),'Hoja de Trabajo para listado'!$AB$151:$BA$151,0)),0)+IFERROR(INDEX('Hoja de Trabajo para listado'!$BC$155:$CB$1048576,MATCH($A745,'Hoja de Trabajo para listado'!$BC$155:$BC$1048576,0),MATCH((CUADRO!N$4&amp;$E745),'Hoja de Trabajo para listado'!$BC$151:$CB$151,0)),0)+IFERROR(INDEX('Hoja de Trabajo para listado'!$DE$153:$DG$274,MATCH($A745,'Hoja de Trabajo para listado'!$DE$153:$DE$1048576,0),MATCH((CUADRO!N$4&amp;$E745),'Hoja de Trabajo para listado'!$DE$151:$DG$151,0)),0)+IFERROR(INDEX('Hoja de Trabajo para listado'!$CD$155:$DC$1048576,MATCH($A745,'Hoja de Trabajo para listado'!$CD$155:$CD$1048576,0),MATCH((CUADRO!N$4&amp;$E745),'Hoja de Trabajo para listado'!$CD$151:$DC$151,0)),0)</f>
        <v>0</v>
      </c>
      <c r="O745" s="243">
        <f ca="1">+IFERROR(INDEX('Hoja de Trabajo para listado'!$A$155:$Z$1048576,MATCH($A745,'Hoja de Trabajo para listado'!$A$155:$A$1048576,0),MATCH((CUADRO!O$4&amp;$E745),'Hoja de Trabajo para listado'!$A$151:$Z$151,0)),0)+IFERROR(INDEX('Hoja de Trabajo para listado'!$AB$155:$BA$1048576,MATCH($A745,'Hoja de Trabajo para listado'!$AB$155:$AB$1048576,0),MATCH((CUADRO!O$4&amp;$E745),'Hoja de Trabajo para listado'!$AB$151:$BA$151,0)),0)+IFERROR(INDEX('Hoja de Trabajo para listado'!$BC$155:$CB$1048576,MATCH($A745,'Hoja de Trabajo para listado'!$BC$155:$BC$1048576,0),MATCH((CUADRO!O$4&amp;$E745),'Hoja de Trabajo para listado'!$BC$151:$CB$151,0)),0)+IFERROR(INDEX('Hoja de Trabajo para listado'!$DE$153:$DG$274,MATCH($A745,'Hoja de Trabajo para listado'!$DE$153:$DE$1048576,0),MATCH((CUADRO!O$4&amp;$E745),'Hoja de Trabajo para listado'!$DE$151:$DG$151,0)),0)+IFERROR(INDEX('Hoja de Trabajo para listado'!$CD$155:$DC$1048576,MATCH($A745,'Hoja de Trabajo para listado'!$CD$155:$CD$1048576,0),MATCH((CUADRO!O$4&amp;$E745),'Hoja de Trabajo para listado'!$CD$151:$DC$151,0)),0)</f>
        <v>0</v>
      </c>
      <c r="P745" s="243">
        <f ca="1">+IFERROR(INDEX('Hoja de Trabajo para listado'!$A$155:$Z$1048576,MATCH($A745,'Hoja de Trabajo para listado'!$A$155:$A$1048576,0),MATCH((CUADRO!P$4&amp;$E745),'Hoja de Trabajo para listado'!$A$151:$Z$151,0)),0)+IFERROR(INDEX('Hoja de Trabajo para listado'!$AB$155:$BA$1048576,MATCH($A745,'Hoja de Trabajo para listado'!$AB$155:$AB$1048576,0),MATCH((CUADRO!P$4&amp;$E745),'Hoja de Trabajo para listado'!$AB$151:$BA$151,0)),0)+IFERROR(INDEX('Hoja de Trabajo para listado'!$BC$155:$CB$1048576,MATCH($A745,'Hoja de Trabajo para listado'!$BC$155:$BC$1048576,0),MATCH((CUADRO!P$4&amp;$E745),'Hoja de Trabajo para listado'!$BC$151:$CB$151,0)),0)+IFERROR(INDEX('Hoja de Trabajo para listado'!$DE$153:$DG$274,MATCH($A745,'Hoja de Trabajo para listado'!$DE$153:$DE$1048576,0),MATCH((CUADRO!P$4&amp;$E745),'Hoja de Trabajo para listado'!$DE$151:$DG$151,0)),0)+IFERROR(INDEX('Hoja de Trabajo para listado'!$CD$155:$DC$1048576,MATCH($A745,'Hoja de Trabajo para listado'!$CD$155:$CD$1048576,0),MATCH((CUADRO!P$4&amp;$E745),'Hoja de Trabajo para listado'!$CD$151:$DC$151,0)),0)</f>
        <v>0</v>
      </c>
      <c r="Q745" s="243">
        <f ca="1">+IFERROR(INDEX('Hoja de Trabajo para listado'!$A$155:$Z$1048576,MATCH($A745,'Hoja de Trabajo para listado'!$A$155:$A$1048576,0),MATCH((CUADRO!Q$4&amp;$E745),'Hoja de Trabajo para listado'!$A$151:$Z$151,0)),0)+IFERROR(INDEX('Hoja de Trabajo para listado'!$AB$155:$BA$1048576,MATCH($A745,'Hoja de Trabajo para listado'!$AB$155:$AB$1048576,0),MATCH((CUADRO!Q$4&amp;$E745),'Hoja de Trabajo para listado'!$AB$151:$BA$151,0)),0)+IFERROR(INDEX('Hoja de Trabajo para listado'!$BC$155:$CB$1048576,MATCH($A745,'Hoja de Trabajo para listado'!$BC$155:$BC$1048576,0),MATCH((CUADRO!Q$4&amp;$E745),'Hoja de Trabajo para listado'!$BC$151:$CB$151,0)),0)+IFERROR(INDEX('Hoja de Trabajo para listado'!$DE$153:$DG$274,MATCH($A745,'Hoja de Trabajo para listado'!$DE$153:$DE$1048576,0),MATCH((CUADRO!Q$4&amp;$E745),'Hoja de Trabajo para listado'!$DE$151:$DG$151,0)),0)+IFERROR(INDEX('Hoja de Trabajo para listado'!$CD$155:$DC$1048576,MATCH($A745,'Hoja de Trabajo para listado'!$CD$155:$CD$1048576,0),MATCH((CUADRO!Q$4&amp;$E745),'Hoja de Trabajo para listado'!$CD$151:$DC$151,0)),0)</f>
        <v>0</v>
      </c>
      <c r="R745" s="243">
        <f t="shared" ca="1" si="29"/>
        <v>0</v>
      </c>
      <c r="S745" s="249"/>
      <c r="T745" s="243">
        <f ca="1">+T746</f>
        <v>0</v>
      </c>
      <c r="U745" s="242">
        <f t="shared" si="30"/>
        <v>1</v>
      </c>
      <c r="V745" s="333" t="str">
        <f>+VLOOKUP(A745,bd_lista!$A$3:$E$592,5,FALSE)</f>
        <v>Gobiernos Autonomos Municipales</v>
      </c>
      <c r="W745" s="387" t="str">
        <f>+V745</f>
        <v>Gobiernos Autonomos Municipales</v>
      </c>
      <c r="X745" s="242">
        <f>+VLOOKUP(A745,[4]Sheet1!$A$13:$D$744,4,FALSE)</f>
        <v>0</v>
      </c>
      <c r="Y745" s="242" t="e">
        <f>+VLOOKUP(X745,bd_lista!$A$3:$C$592,3,FALSE)</f>
        <v>#N/A</v>
      </c>
      <c r="Z745" s="294">
        <f>+X745</f>
        <v>0</v>
      </c>
      <c r="AA745" s="295" t="e">
        <f>+Y745</f>
        <v>#N/A</v>
      </c>
    </row>
    <row r="746" spans="1:27" customFormat="1" ht="15" hidden="1" customHeight="1">
      <c r="A746" s="32">
        <v>1337</v>
      </c>
      <c r="B746" s="393"/>
      <c r="C746" s="247" t="str">
        <f>+VLOOKUP(A746,bd_lista!$A$3:$C$592,3,FALSE)</f>
        <v>Gobierno Autónomo Municipal de Vacas</v>
      </c>
      <c r="D746" s="390"/>
      <c r="E746" s="244" t="s">
        <v>1305</v>
      </c>
      <c r="F746" s="243">
        <f ca="1">+IFERROR(INDEX('Hoja de Trabajo para listado'!$A$155:$Z$1048576,MATCH($A746,'Hoja de Trabajo para listado'!$A$155:$A$1048576,0),MATCH((CUADRO!F$4&amp;$E746),'Hoja de Trabajo para listado'!$A$151:$Z$151,0)),0)+IFERROR(INDEX('Hoja de Trabajo para listado'!$AB$155:$BA$1048576,MATCH($A746,'Hoja de Trabajo para listado'!$AB$155:$AB$1048576,0),MATCH((CUADRO!F$4&amp;$E746),'Hoja de Trabajo para listado'!$AB$151:$BA$151,0)),0)+IFERROR(INDEX('Hoja de Trabajo para listado'!$BC$155:$CB$1048576,MATCH($A746,'Hoja de Trabajo para listado'!$BC$155:$BC$1048576,0),MATCH((CUADRO!F$4&amp;$E746),'Hoja de Trabajo para listado'!$BC$151:$CB$151,0)),0)+IFERROR(INDEX('Hoja de Trabajo para listado'!$DE$153:$DG$274,MATCH($A746,'Hoja de Trabajo para listado'!$DE$153:$DE$1048576,0),MATCH((CUADRO!F$4&amp;$E746),'Hoja de Trabajo para listado'!$DE$151:$DG$151,0)),0)+IFERROR(INDEX('Hoja de Trabajo para listado'!$CD$155:$DC$1048576,MATCH($A746,'Hoja de Trabajo para listado'!$CD$155:$CD$1048576,0),MATCH((CUADRO!F$4&amp;$E746),'Hoja de Trabajo para listado'!$CD$151:$DC$151,0)),0)</f>
        <v>0</v>
      </c>
      <c r="G746" s="243">
        <f ca="1">+IFERROR(INDEX('Hoja de Trabajo para listado'!$A$155:$Z$1048576,MATCH($A746,'Hoja de Trabajo para listado'!$A$155:$A$1048576,0),MATCH((CUADRO!G$4&amp;$E746),'Hoja de Trabajo para listado'!$A$151:$Z$151,0)),0)+IFERROR(INDEX('Hoja de Trabajo para listado'!$AB$155:$BA$1048576,MATCH($A746,'Hoja de Trabajo para listado'!$AB$155:$AB$1048576,0),MATCH((CUADRO!G$4&amp;$E746),'Hoja de Trabajo para listado'!$AB$151:$BA$151,0)),0)+IFERROR(INDEX('Hoja de Trabajo para listado'!$BC$155:$CB$1048576,MATCH($A746,'Hoja de Trabajo para listado'!$BC$155:$BC$1048576,0),MATCH((CUADRO!G$4&amp;$E746),'Hoja de Trabajo para listado'!$BC$151:$CB$151,0)),0)+IFERROR(INDEX('Hoja de Trabajo para listado'!$DE$153:$DG$274,MATCH($A746,'Hoja de Trabajo para listado'!$DE$153:$DE$1048576,0),MATCH((CUADRO!G$4&amp;$E746),'Hoja de Trabajo para listado'!$DE$151:$DG$151,0)),0)+IFERROR(INDEX('Hoja de Trabajo para listado'!$CD$155:$DC$1048576,MATCH($A746,'Hoja de Trabajo para listado'!$CD$155:$CD$1048576,0),MATCH((CUADRO!G$4&amp;$E746),'Hoja de Trabajo para listado'!$CD$151:$DC$151,0)),0)</f>
        <v>0</v>
      </c>
      <c r="H746" s="243">
        <f ca="1">+IFERROR(INDEX('Hoja de Trabajo para listado'!$A$155:$Z$1048576,MATCH($A746,'Hoja de Trabajo para listado'!$A$155:$A$1048576,0),MATCH((CUADRO!H$4&amp;$E746),'Hoja de Trabajo para listado'!$A$151:$Z$151,0)),0)+IFERROR(INDEX('Hoja de Trabajo para listado'!$AB$155:$BA$1048576,MATCH($A746,'Hoja de Trabajo para listado'!$AB$155:$AB$1048576,0),MATCH((CUADRO!H$4&amp;$E746),'Hoja de Trabajo para listado'!$AB$151:$BA$151,0)),0)+IFERROR(INDEX('Hoja de Trabajo para listado'!$BC$155:$CB$1048576,MATCH($A746,'Hoja de Trabajo para listado'!$BC$155:$BC$1048576,0),MATCH((CUADRO!H$4&amp;$E746),'Hoja de Trabajo para listado'!$BC$151:$CB$151,0)),0)+IFERROR(INDEX('Hoja de Trabajo para listado'!$DE$153:$DG$274,MATCH($A746,'Hoja de Trabajo para listado'!$DE$153:$DE$1048576,0),MATCH((CUADRO!H$4&amp;$E746),'Hoja de Trabajo para listado'!$DE$151:$DG$151,0)),0)+IFERROR(INDEX('Hoja de Trabajo para listado'!$CD$155:$DC$1048576,MATCH($A746,'Hoja de Trabajo para listado'!$CD$155:$CD$1048576,0),MATCH((CUADRO!H$4&amp;$E746),'Hoja de Trabajo para listado'!$CD$151:$DC$151,0)),0)</f>
        <v>0</v>
      </c>
      <c r="I746" s="243">
        <f ca="1">+IFERROR(INDEX('Hoja de Trabajo para listado'!$A$155:$Z$1048576,MATCH($A746,'Hoja de Trabajo para listado'!$A$155:$A$1048576,0),MATCH((CUADRO!I$4&amp;$E746),'Hoja de Trabajo para listado'!$A$151:$Z$151,0)),0)+IFERROR(INDEX('Hoja de Trabajo para listado'!$AB$155:$BA$1048576,MATCH($A746,'Hoja de Trabajo para listado'!$AB$155:$AB$1048576,0),MATCH((CUADRO!I$4&amp;$E746),'Hoja de Trabajo para listado'!$AB$151:$BA$151,0)),0)+IFERROR(INDEX('Hoja de Trabajo para listado'!$BC$155:$CB$1048576,MATCH($A746,'Hoja de Trabajo para listado'!$BC$155:$BC$1048576,0),MATCH((CUADRO!I$4&amp;$E746),'Hoja de Trabajo para listado'!$BC$151:$CB$151,0)),0)+IFERROR(INDEX('Hoja de Trabajo para listado'!$DE$153:$DG$274,MATCH($A746,'Hoja de Trabajo para listado'!$DE$153:$DE$1048576,0),MATCH((CUADRO!I$4&amp;$E746),'Hoja de Trabajo para listado'!$DE$151:$DG$151,0)),0)+IFERROR(INDEX('Hoja de Trabajo para listado'!$CD$155:$DC$1048576,MATCH($A746,'Hoja de Trabajo para listado'!$CD$155:$CD$1048576,0),MATCH((CUADRO!I$4&amp;$E746),'Hoja de Trabajo para listado'!$CD$151:$DC$151,0)),0)</f>
        <v>0</v>
      </c>
      <c r="J746" s="243">
        <f ca="1">+IFERROR(INDEX('Hoja de Trabajo para listado'!$A$155:$Z$1048576,MATCH($A746,'Hoja de Trabajo para listado'!$A$155:$A$1048576,0),MATCH((CUADRO!J$4&amp;$E746),'Hoja de Trabajo para listado'!$A$151:$Z$151,0)),0)+IFERROR(INDEX('Hoja de Trabajo para listado'!$AB$155:$BA$1048576,MATCH($A746,'Hoja de Trabajo para listado'!$AB$155:$AB$1048576,0),MATCH((CUADRO!J$4&amp;$E746),'Hoja de Trabajo para listado'!$AB$151:$BA$151,0)),0)+IFERROR(INDEX('Hoja de Trabajo para listado'!$BC$155:$CB$1048576,MATCH($A746,'Hoja de Trabajo para listado'!$BC$155:$BC$1048576,0),MATCH((CUADRO!J$4&amp;$E746),'Hoja de Trabajo para listado'!$BC$151:$CB$151,0)),0)+IFERROR(INDEX('Hoja de Trabajo para listado'!$DE$153:$DG$274,MATCH($A746,'Hoja de Trabajo para listado'!$DE$153:$DE$1048576,0),MATCH((CUADRO!J$4&amp;$E746),'Hoja de Trabajo para listado'!$DE$151:$DG$151,0)),0)+IFERROR(INDEX('Hoja de Trabajo para listado'!$CD$155:$DC$1048576,MATCH($A746,'Hoja de Trabajo para listado'!$CD$155:$CD$1048576,0),MATCH((CUADRO!J$4&amp;$E746),'Hoja de Trabajo para listado'!$CD$151:$DC$151,0)),0)</f>
        <v>0</v>
      </c>
      <c r="K746" s="243">
        <f ca="1">+IFERROR(INDEX('Hoja de Trabajo para listado'!$A$155:$Z$1048576,MATCH($A746,'Hoja de Trabajo para listado'!$A$155:$A$1048576,0),MATCH((CUADRO!K$4&amp;$E746),'Hoja de Trabajo para listado'!$A$151:$Z$151,0)),0)+IFERROR(INDEX('Hoja de Trabajo para listado'!$AB$155:$BA$1048576,MATCH($A746,'Hoja de Trabajo para listado'!$AB$155:$AB$1048576,0),MATCH((CUADRO!K$4&amp;$E746),'Hoja de Trabajo para listado'!$AB$151:$BA$151,0)),0)+IFERROR(INDEX('Hoja de Trabajo para listado'!$BC$155:$CB$1048576,MATCH($A746,'Hoja de Trabajo para listado'!$BC$155:$BC$1048576,0),MATCH((CUADRO!K$4&amp;$E746),'Hoja de Trabajo para listado'!$BC$151:$CB$151,0)),0)+IFERROR(INDEX('Hoja de Trabajo para listado'!$DE$153:$DG$274,MATCH($A746,'Hoja de Trabajo para listado'!$DE$153:$DE$1048576,0),MATCH((CUADRO!K$4&amp;$E746),'Hoja de Trabajo para listado'!$DE$151:$DG$151,0)),0)+IFERROR(INDEX('Hoja de Trabajo para listado'!$CD$155:$DC$1048576,MATCH($A746,'Hoja de Trabajo para listado'!$CD$155:$CD$1048576,0),MATCH((CUADRO!K$4&amp;$E746),'Hoja de Trabajo para listado'!$CD$151:$DC$151,0)),0)</f>
        <v>0</v>
      </c>
      <c r="L746" s="243">
        <f ca="1">+IFERROR(INDEX('Hoja de Trabajo para listado'!$A$155:$Z$1048576,MATCH($A746,'Hoja de Trabajo para listado'!$A$155:$A$1048576,0),MATCH((CUADRO!L$4&amp;$E746),'Hoja de Trabajo para listado'!$A$151:$Z$151,0)),0)+IFERROR(INDEX('Hoja de Trabajo para listado'!$AB$155:$BA$1048576,MATCH($A746,'Hoja de Trabajo para listado'!$AB$155:$AB$1048576,0),MATCH((CUADRO!L$4&amp;$E746),'Hoja de Trabajo para listado'!$AB$151:$BA$151,0)),0)+IFERROR(INDEX('Hoja de Trabajo para listado'!$BC$155:$CB$1048576,MATCH($A746,'Hoja de Trabajo para listado'!$BC$155:$BC$1048576,0),MATCH((CUADRO!L$4&amp;$E746),'Hoja de Trabajo para listado'!$BC$151:$CB$151,0)),0)+IFERROR(INDEX('Hoja de Trabajo para listado'!$DE$153:$DG$274,MATCH($A746,'Hoja de Trabajo para listado'!$DE$153:$DE$1048576,0),MATCH((CUADRO!L$4&amp;$E746),'Hoja de Trabajo para listado'!$DE$151:$DG$151,0)),0)+IFERROR(INDEX('Hoja de Trabajo para listado'!$CD$155:$DC$1048576,MATCH($A746,'Hoja de Trabajo para listado'!$CD$155:$CD$1048576,0),MATCH((CUADRO!L$4&amp;$E746),'Hoja de Trabajo para listado'!$CD$151:$DC$151,0)),0)</f>
        <v>0</v>
      </c>
      <c r="M746" s="243">
        <f ca="1">+IFERROR(INDEX('Hoja de Trabajo para listado'!$A$155:$Z$1048576,MATCH($A746,'Hoja de Trabajo para listado'!$A$155:$A$1048576,0),MATCH((CUADRO!M$4&amp;$E746),'Hoja de Trabajo para listado'!$A$151:$Z$151,0)),0)+IFERROR(INDEX('Hoja de Trabajo para listado'!$AB$155:$BA$1048576,MATCH($A746,'Hoja de Trabajo para listado'!$AB$155:$AB$1048576,0),MATCH((CUADRO!M$4&amp;$E746),'Hoja de Trabajo para listado'!$AB$151:$BA$151,0)),0)+IFERROR(INDEX('Hoja de Trabajo para listado'!$BC$155:$CB$1048576,MATCH($A746,'Hoja de Trabajo para listado'!$BC$155:$BC$1048576,0),MATCH((CUADRO!M$4&amp;$E746),'Hoja de Trabajo para listado'!$BC$151:$CB$151,0)),0)+IFERROR(INDEX('Hoja de Trabajo para listado'!$DE$153:$DG$274,MATCH($A746,'Hoja de Trabajo para listado'!$DE$153:$DE$1048576,0),MATCH((CUADRO!M$4&amp;$E746),'Hoja de Trabajo para listado'!$DE$151:$DG$151,0)),0)+IFERROR(INDEX('Hoja de Trabajo para listado'!$CD$155:$DC$1048576,MATCH($A746,'Hoja de Trabajo para listado'!$CD$155:$CD$1048576,0),MATCH((CUADRO!M$4&amp;$E746),'Hoja de Trabajo para listado'!$CD$151:$DC$151,0)),0)</f>
        <v>0</v>
      </c>
      <c r="N746" s="243">
        <f ca="1">+IFERROR(INDEX('Hoja de Trabajo para listado'!$A$155:$Z$1048576,MATCH($A746,'Hoja de Trabajo para listado'!$A$155:$A$1048576,0),MATCH((CUADRO!N$4&amp;$E746),'Hoja de Trabajo para listado'!$A$151:$Z$151,0)),0)+IFERROR(INDEX('Hoja de Trabajo para listado'!$AB$155:$BA$1048576,MATCH($A746,'Hoja de Trabajo para listado'!$AB$155:$AB$1048576,0),MATCH((CUADRO!N$4&amp;$E746),'Hoja de Trabajo para listado'!$AB$151:$BA$151,0)),0)+IFERROR(INDEX('Hoja de Trabajo para listado'!$BC$155:$CB$1048576,MATCH($A746,'Hoja de Trabajo para listado'!$BC$155:$BC$1048576,0),MATCH((CUADRO!N$4&amp;$E746),'Hoja de Trabajo para listado'!$BC$151:$CB$151,0)),0)+IFERROR(INDEX('Hoja de Trabajo para listado'!$DE$153:$DG$274,MATCH($A746,'Hoja de Trabajo para listado'!$DE$153:$DE$1048576,0),MATCH((CUADRO!N$4&amp;$E746),'Hoja de Trabajo para listado'!$DE$151:$DG$151,0)),0)+IFERROR(INDEX('Hoja de Trabajo para listado'!$CD$155:$DC$1048576,MATCH($A746,'Hoja de Trabajo para listado'!$CD$155:$CD$1048576,0),MATCH((CUADRO!N$4&amp;$E746),'Hoja de Trabajo para listado'!$CD$151:$DC$151,0)),0)</f>
        <v>0</v>
      </c>
      <c r="O746" s="243">
        <f ca="1">+IFERROR(INDEX('Hoja de Trabajo para listado'!$A$155:$Z$1048576,MATCH($A746,'Hoja de Trabajo para listado'!$A$155:$A$1048576,0),MATCH((CUADRO!O$4&amp;$E746),'Hoja de Trabajo para listado'!$A$151:$Z$151,0)),0)+IFERROR(INDEX('Hoja de Trabajo para listado'!$AB$155:$BA$1048576,MATCH($A746,'Hoja de Trabajo para listado'!$AB$155:$AB$1048576,0),MATCH((CUADRO!O$4&amp;$E746),'Hoja de Trabajo para listado'!$AB$151:$BA$151,0)),0)+IFERROR(INDEX('Hoja de Trabajo para listado'!$BC$155:$CB$1048576,MATCH($A746,'Hoja de Trabajo para listado'!$BC$155:$BC$1048576,0),MATCH((CUADRO!O$4&amp;$E746),'Hoja de Trabajo para listado'!$BC$151:$CB$151,0)),0)+IFERROR(INDEX('Hoja de Trabajo para listado'!$DE$153:$DG$274,MATCH($A746,'Hoja de Trabajo para listado'!$DE$153:$DE$1048576,0),MATCH((CUADRO!O$4&amp;$E746),'Hoja de Trabajo para listado'!$DE$151:$DG$151,0)),0)+IFERROR(INDEX('Hoja de Trabajo para listado'!$CD$155:$DC$1048576,MATCH($A746,'Hoja de Trabajo para listado'!$CD$155:$CD$1048576,0),MATCH((CUADRO!O$4&amp;$E746),'Hoja de Trabajo para listado'!$CD$151:$DC$151,0)),0)</f>
        <v>0</v>
      </c>
      <c r="P746" s="243">
        <f ca="1">+IFERROR(INDEX('Hoja de Trabajo para listado'!$A$155:$Z$1048576,MATCH($A746,'Hoja de Trabajo para listado'!$A$155:$A$1048576,0),MATCH((CUADRO!P$4&amp;$E746),'Hoja de Trabajo para listado'!$A$151:$Z$151,0)),0)+IFERROR(INDEX('Hoja de Trabajo para listado'!$AB$155:$BA$1048576,MATCH($A746,'Hoja de Trabajo para listado'!$AB$155:$AB$1048576,0),MATCH((CUADRO!P$4&amp;$E746),'Hoja de Trabajo para listado'!$AB$151:$BA$151,0)),0)+IFERROR(INDEX('Hoja de Trabajo para listado'!$BC$155:$CB$1048576,MATCH($A746,'Hoja de Trabajo para listado'!$BC$155:$BC$1048576,0),MATCH((CUADRO!P$4&amp;$E746),'Hoja de Trabajo para listado'!$BC$151:$CB$151,0)),0)+IFERROR(INDEX('Hoja de Trabajo para listado'!$DE$153:$DG$274,MATCH($A746,'Hoja de Trabajo para listado'!$DE$153:$DE$1048576,0),MATCH((CUADRO!P$4&amp;$E746),'Hoja de Trabajo para listado'!$DE$151:$DG$151,0)),0)+IFERROR(INDEX('Hoja de Trabajo para listado'!$CD$155:$DC$1048576,MATCH($A746,'Hoja de Trabajo para listado'!$CD$155:$CD$1048576,0),MATCH((CUADRO!P$4&amp;$E746),'Hoja de Trabajo para listado'!$CD$151:$DC$151,0)),0)</f>
        <v>0</v>
      </c>
      <c r="Q746" s="243">
        <f ca="1">+IFERROR(INDEX('Hoja de Trabajo para listado'!$A$155:$Z$1048576,MATCH($A746,'Hoja de Trabajo para listado'!$A$155:$A$1048576,0),MATCH((CUADRO!Q$4&amp;$E746),'Hoja de Trabajo para listado'!$A$151:$Z$151,0)),0)+IFERROR(INDEX('Hoja de Trabajo para listado'!$AB$155:$BA$1048576,MATCH($A746,'Hoja de Trabajo para listado'!$AB$155:$AB$1048576,0),MATCH((CUADRO!Q$4&amp;$E746),'Hoja de Trabajo para listado'!$AB$151:$BA$151,0)),0)+IFERROR(INDEX('Hoja de Trabajo para listado'!$BC$155:$CB$1048576,MATCH($A746,'Hoja de Trabajo para listado'!$BC$155:$BC$1048576,0),MATCH((CUADRO!Q$4&amp;$E746),'Hoja de Trabajo para listado'!$BC$151:$CB$151,0)),0)+IFERROR(INDEX('Hoja de Trabajo para listado'!$DE$153:$DG$274,MATCH($A746,'Hoja de Trabajo para listado'!$DE$153:$DE$1048576,0),MATCH((CUADRO!Q$4&amp;$E746),'Hoja de Trabajo para listado'!$DE$151:$DG$151,0)),0)+IFERROR(INDEX('Hoja de Trabajo para listado'!$CD$155:$DC$1048576,MATCH($A746,'Hoja de Trabajo para listado'!$CD$155:$CD$1048576,0),MATCH((CUADRO!Q$4&amp;$E746),'Hoja de Trabajo para listado'!$CD$151:$DC$151,0)),0)</f>
        <v>0</v>
      </c>
      <c r="R746" s="243">
        <f t="shared" ca="1" si="29"/>
        <v>0</v>
      </c>
      <c r="S746" s="249">
        <f ca="1">+R745+R746</f>
        <v>0</v>
      </c>
      <c r="T746" s="243">
        <f ca="1">+S746</f>
        <v>0</v>
      </c>
      <c r="U746" s="242">
        <f t="shared" si="30"/>
        <v>2</v>
      </c>
      <c r="V746" s="333" t="str">
        <f>+VLOOKUP(A746,bd_lista!$A$3:$E$592,5,FALSE)</f>
        <v>Gobiernos Autonomos Municipales</v>
      </c>
      <c r="W746" s="388"/>
      <c r="X746" s="242">
        <f>+VLOOKUP(A746,[4]Sheet1!$A$13:$D$744,4,FALSE)</f>
        <v>0</v>
      </c>
      <c r="Y746" s="242" t="e">
        <f>+VLOOKUP(X746,bd_lista!$A$3:$C$592,3,FALSE)</f>
        <v>#N/A</v>
      </c>
      <c r="Z746" s="292"/>
      <c r="AA746" s="293"/>
    </row>
    <row r="747" spans="1:27" customFormat="1" ht="15" hidden="1" customHeight="1">
      <c r="A747" s="32">
        <v>1338</v>
      </c>
      <c r="B747" s="392">
        <f>+A747</f>
        <v>1338</v>
      </c>
      <c r="C747" s="247" t="str">
        <f>+VLOOKUP(A747,bd_lista!$A$3:$C$592,3,FALSE)</f>
        <v>Gobierno Autónomo Municipal de Arque</v>
      </c>
      <c r="D747" s="389" t="str">
        <f>+C747</f>
        <v>Gobierno Autónomo Municipal de Arque</v>
      </c>
      <c r="E747" s="242" t="s">
        <v>1304</v>
      </c>
      <c r="F747" s="243">
        <f ca="1">+IFERROR(INDEX('Hoja de Trabajo para listado'!$A$155:$Z$1048576,MATCH($A747,'Hoja de Trabajo para listado'!$A$155:$A$1048576,0),MATCH((CUADRO!F$4&amp;$E747),'Hoja de Trabajo para listado'!$A$151:$Z$151,0)),0)+IFERROR(INDEX('Hoja de Trabajo para listado'!$AB$155:$BA$1048576,MATCH($A747,'Hoja de Trabajo para listado'!$AB$155:$AB$1048576,0),MATCH((CUADRO!F$4&amp;$E747),'Hoja de Trabajo para listado'!$AB$151:$BA$151,0)),0)+IFERROR(INDEX('Hoja de Trabajo para listado'!$BC$155:$CB$1048576,MATCH($A747,'Hoja de Trabajo para listado'!$BC$155:$BC$1048576,0),MATCH((CUADRO!F$4&amp;$E747),'Hoja de Trabajo para listado'!$BC$151:$CB$151,0)),0)+IFERROR(INDEX('Hoja de Trabajo para listado'!$DE$153:$DG$274,MATCH($A747,'Hoja de Trabajo para listado'!$DE$153:$DE$1048576,0),MATCH((CUADRO!F$4&amp;$E747),'Hoja de Trabajo para listado'!$DE$151:$DG$151,0)),0)+IFERROR(INDEX('Hoja de Trabajo para listado'!$CD$155:$DC$1048576,MATCH($A747,'Hoja de Trabajo para listado'!$CD$155:$CD$1048576,0),MATCH((CUADRO!F$4&amp;$E747),'Hoja de Trabajo para listado'!$CD$151:$DC$151,0)),0)</f>
        <v>0</v>
      </c>
      <c r="G747" s="243">
        <f ca="1">+IFERROR(INDEX('Hoja de Trabajo para listado'!$A$155:$Z$1048576,MATCH($A747,'Hoja de Trabajo para listado'!$A$155:$A$1048576,0),MATCH((CUADRO!G$4&amp;$E747),'Hoja de Trabajo para listado'!$A$151:$Z$151,0)),0)+IFERROR(INDEX('Hoja de Trabajo para listado'!$AB$155:$BA$1048576,MATCH($A747,'Hoja de Trabajo para listado'!$AB$155:$AB$1048576,0),MATCH((CUADRO!G$4&amp;$E747),'Hoja de Trabajo para listado'!$AB$151:$BA$151,0)),0)+IFERROR(INDEX('Hoja de Trabajo para listado'!$BC$155:$CB$1048576,MATCH($A747,'Hoja de Trabajo para listado'!$BC$155:$BC$1048576,0),MATCH((CUADRO!G$4&amp;$E747),'Hoja de Trabajo para listado'!$BC$151:$CB$151,0)),0)+IFERROR(INDEX('Hoja de Trabajo para listado'!$DE$153:$DG$274,MATCH($A747,'Hoja de Trabajo para listado'!$DE$153:$DE$1048576,0),MATCH((CUADRO!G$4&amp;$E747),'Hoja de Trabajo para listado'!$DE$151:$DG$151,0)),0)+IFERROR(INDEX('Hoja de Trabajo para listado'!$CD$155:$DC$1048576,MATCH($A747,'Hoja de Trabajo para listado'!$CD$155:$CD$1048576,0),MATCH((CUADRO!G$4&amp;$E747),'Hoja de Trabajo para listado'!$CD$151:$DC$151,0)),0)</f>
        <v>0</v>
      </c>
      <c r="H747" s="243">
        <f ca="1">+IFERROR(INDEX('Hoja de Trabajo para listado'!$A$155:$Z$1048576,MATCH($A747,'Hoja de Trabajo para listado'!$A$155:$A$1048576,0),MATCH((CUADRO!H$4&amp;$E747),'Hoja de Trabajo para listado'!$A$151:$Z$151,0)),0)+IFERROR(INDEX('Hoja de Trabajo para listado'!$AB$155:$BA$1048576,MATCH($A747,'Hoja de Trabajo para listado'!$AB$155:$AB$1048576,0),MATCH((CUADRO!H$4&amp;$E747),'Hoja de Trabajo para listado'!$AB$151:$BA$151,0)),0)+IFERROR(INDEX('Hoja de Trabajo para listado'!$BC$155:$CB$1048576,MATCH($A747,'Hoja de Trabajo para listado'!$BC$155:$BC$1048576,0),MATCH((CUADRO!H$4&amp;$E747),'Hoja de Trabajo para listado'!$BC$151:$CB$151,0)),0)+IFERROR(INDEX('Hoja de Trabajo para listado'!$DE$153:$DG$274,MATCH($A747,'Hoja de Trabajo para listado'!$DE$153:$DE$1048576,0),MATCH((CUADRO!H$4&amp;$E747),'Hoja de Trabajo para listado'!$DE$151:$DG$151,0)),0)+IFERROR(INDEX('Hoja de Trabajo para listado'!$CD$155:$DC$1048576,MATCH($A747,'Hoja de Trabajo para listado'!$CD$155:$CD$1048576,0),MATCH((CUADRO!H$4&amp;$E747),'Hoja de Trabajo para listado'!$CD$151:$DC$151,0)),0)</f>
        <v>0</v>
      </c>
      <c r="I747" s="243">
        <f ca="1">+IFERROR(INDEX('Hoja de Trabajo para listado'!$A$155:$Z$1048576,MATCH($A747,'Hoja de Trabajo para listado'!$A$155:$A$1048576,0),MATCH((CUADRO!I$4&amp;$E747),'Hoja de Trabajo para listado'!$A$151:$Z$151,0)),0)+IFERROR(INDEX('Hoja de Trabajo para listado'!$AB$155:$BA$1048576,MATCH($A747,'Hoja de Trabajo para listado'!$AB$155:$AB$1048576,0),MATCH((CUADRO!I$4&amp;$E747),'Hoja de Trabajo para listado'!$AB$151:$BA$151,0)),0)+IFERROR(INDEX('Hoja de Trabajo para listado'!$BC$155:$CB$1048576,MATCH($A747,'Hoja de Trabajo para listado'!$BC$155:$BC$1048576,0),MATCH((CUADRO!I$4&amp;$E747),'Hoja de Trabajo para listado'!$BC$151:$CB$151,0)),0)+IFERROR(INDEX('Hoja de Trabajo para listado'!$DE$153:$DG$274,MATCH($A747,'Hoja de Trabajo para listado'!$DE$153:$DE$1048576,0),MATCH((CUADRO!I$4&amp;$E747),'Hoja de Trabajo para listado'!$DE$151:$DG$151,0)),0)+IFERROR(INDEX('Hoja de Trabajo para listado'!$CD$155:$DC$1048576,MATCH($A747,'Hoja de Trabajo para listado'!$CD$155:$CD$1048576,0),MATCH((CUADRO!I$4&amp;$E747),'Hoja de Trabajo para listado'!$CD$151:$DC$151,0)),0)</f>
        <v>0</v>
      </c>
      <c r="J747" s="243">
        <f ca="1">+IFERROR(INDEX('Hoja de Trabajo para listado'!$A$155:$Z$1048576,MATCH($A747,'Hoja de Trabajo para listado'!$A$155:$A$1048576,0),MATCH((CUADRO!J$4&amp;$E747),'Hoja de Trabajo para listado'!$A$151:$Z$151,0)),0)+IFERROR(INDEX('Hoja de Trabajo para listado'!$AB$155:$BA$1048576,MATCH($A747,'Hoja de Trabajo para listado'!$AB$155:$AB$1048576,0),MATCH((CUADRO!J$4&amp;$E747),'Hoja de Trabajo para listado'!$AB$151:$BA$151,0)),0)+IFERROR(INDEX('Hoja de Trabajo para listado'!$BC$155:$CB$1048576,MATCH($A747,'Hoja de Trabajo para listado'!$BC$155:$BC$1048576,0),MATCH((CUADRO!J$4&amp;$E747),'Hoja de Trabajo para listado'!$BC$151:$CB$151,0)),0)+IFERROR(INDEX('Hoja de Trabajo para listado'!$DE$153:$DG$274,MATCH($A747,'Hoja de Trabajo para listado'!$DE$153:$DE$1048576,0),MATCH((CUADRO!J$4&amp;$E747),'Hoja de Trabajo para listado'!$DE$151:$DG$151,0)),0)+IFERROR(INDEX('Hoja de Trabajo para listado'!$CD$155:$DC$1048576,MATCH($A747,'Hoja de Trabajo para listado'!$CD$155:$CD$1048576,0),MATCH((CUADRO!J$4&amp;$E747),'Hoja de Trabajo para listado'!$CD$151:$DC$151,0)),0)</f>
        <v>0</v>
      </c>
      <c r="K747" s="243">
        <f ca="1">+IFERROR(INDEX('Hoja de Trabajo para listado'!$A$155:$Z$1048576,MATCH($A747,'Hoja de Trabajo para listado'!$A$155:$A$1048576,0),MATCH((CUADRO!K$4&amp;$E747),'Hoja de Trabajo para listado'!$A$151:$Z$151,0)),0)+IFERROR(INDEX('Hoja de Trabajo para listado'!$AB$155:$BA$1048576,MATCH($A747,'Hoja de Trabajo para listado'!$AB$155:$AB$1048576,0),MATCH((CUADRO!K$4&amp;$E747),'Hoja de Trabajo para listado'!$AB$151:$BA$151,0)),0)+IFERROR(INDEX('Hoja de Trabajo para listado'!$BC$155:$CB$1048576,MATCH($A747,'Hoja de Trabajo para listado'!$BC$155:$BC$1048576,0),MATCH((CUADRO!K$4&amp;$E747),'Hoja de Trabajo para listado'!$BC$151:$CB$151,0)),0)+IFERROR(INDEX('Hoja de Trabajo para listado'!$DE$153:$DG$274,MATCH($A747,'Hoja de Trabajo para listado'!$DE$153:$DE$1048576,0),MATCH((CUADRO!K$4&amp;$E747),'Hoja de Trabajo para listado'!$DE$151:$DG$151,0)),0)+IFERROR(INDEX('Hoja de Trabajo para listado'!$CD$155:$DC$1048576,MATCH($A747,'Hoja de Trabajo para listado'!$CD$155:$CD$1048576,0),MATCH((CUADRO!K$4&amp;$E747),'Hoja de Trabajo para listado'!$CD$151:$DC$151,0)),0)</f>
        <v>0</v>
      </c>
      <c r="L747" s="243">
        <f ca="1">+IFERROR(INDEX('Hoja de Trabajo para listado'!$A$155:$Z$1048576,MATCH($A747,'Hoja de Trabajo para listado'!$A$155:$A$1048576,0),MATCH((CUADRO!L$4&amp;$E747),'Hoja de Trabajo para listado'!$A$151:$Z$151,0)),0)+IFERROR(INDEX('Hoja de Trabajo para listado'!$AB$155:$BA$1048576,MATCH($A747,'Hoja de Trabajo para listado'!$AB$155:$AB$1048576,0),MATCH((CUADRO!L$4&amp;$E747),'Hoja de Trabajo para listado'!$AB$151:$BA$151,0)),0)+IFERROR(INDEX('Hoja de Trabajo para listado'!$BC$155:$CB$1048576,MATCH($A747,'Hoja de Trabajo para listado'!$BC$155:$BC$1048576,0),MATCH((CUADRO!L$4&amp;$E747),'Hoja de Trabajo para listado'!$BC$151:$CB$151,0)),0)+IFERROR(INDEX('Hoja de Trabajo para listado'!$DE$153:$DG$274,MATCH($A747,'Hoja de Trabajo para listado'!$DE$153:$DE$1048576,0),MATCH((CUADRO!L$4&amp;$E747),'Hoja de Trabajo para listado'!$DE$151:$DG$151,0)),0)+IFERROR(INDEX('Hoja de Trabajo para listado'!$CD$155:$DC$1048576,MATCH($A747,'Hoja de Trabajo para listado'!$CD$155:$CD$1048576,0),MATCH((CUADRO!L$4&amp;$E747),'Hoja de Trabajo para listado'!$CD$151:$DC$151,0)),0)</f>
        <v>0</v>
      </c>
      <c r="M747" s="243">
        <f ca="1">+IFERROR(INDEX('Hoja de Trabajo para listado'!$A$155:$Z$1048576,MATCH($A747,'Hoja de Trabajo para listado'!$A$155:$A$1048576,0),MATCH((CUADRO!M$4&amp;$E747),'Hoja de Trabajo para listado'!$A$151:$Z$151,0)),0)+IFERROR(INDEX('Hoja de Trabajo para listado'!$AB$155:$BA$1048576,MATCH($A747,'Hoja de Trabajo para listado'!$AB$155:$AB$1048576,0),MATCH((CUADRO!M$4&amp;$E747),'Hoja de Trabajo para listado'!$AB$151:$BA$151,0)),0)+IFERROR(INDEX('Hoja de Trabajo para listado'!$BC$155:$CB$1048576,MATCH($A747,'Hoja de Trabajo para listado'!$BC$155:$BC$1048576,0),MATCH((CUADRO!M$4&amp;$E747),'Hoja de Trabajo para listado'!$BC$151:$CB$151,0)),0)+IFERROR(INDEX('Hoja de Trabajo para listado'!$DE$153:$DG$274,MATCH($A747,'Hoja de Trabajo para listado'!$DE$153:$DE$1048576,0),MATCH((CUADRO!M$4&amp;$E747),'Hoja de Trabajo para listado'!$DE$151:$DG$151,0)),0)+IFERROR(INDEX('Hoja de Trabajo para listado'!$CD$155:$DC$1048576,MATCH($A747,'Hoja de Trabajo para listado'!$CD$155:$CD$1048576,0),MATCH((CUADRO!M$4&amp;$E747),'Hoja de Trabajo para listado'!$CD$151:$DC$151,0)),0)</f>
        <v>0</v>
      </c>
      <c r="N747" s="243">
        <f ca="1">+IFERROR(INDEX('Hoja de Trabajo para listado'!$A$155:$Z$1048576,MATCH($A747,'Hoja de Trabajo para listado'!$A$155:$A$1048576,0),MATCH((CUADRO!N$4&amp;$E747),'Hoja de Trabajo para listado'!$A$151:$Z$151,0)),0)+IFERROR(INDEX('Hoja de Trabajo para listado'!$AB$155:$BA$1048576,MATCH($A747,'Hoja de Trabajo para listado'!$AB$155:$AB$1048576,0),MATCH((CUADRO!N$4&amp;$E747),'Hoja de Trabajo para listado'!$AB$151:$BA$151,0)),0)+IFERROR(INDEX('Hoja de Trabajo para listado'!$BC$155:$CB$1048576,MATCH($A747,'Hoja de Trabajo para listado'!$BC$155:$BC$1048576,0),MATCH((CUADRO!N$4&amp;$E747),'Hoja de Trabajo para listado'!$BC$151:$CB$151,0)),0)+IFERROR(INDEX('Hoja de Trabajo para listado'!$DE$153:$DG$274,MATCH($A747,'Hoja de Trabajo para listado'!$DE$153:$DE$1048576,0),MATCH((CUADRO!N$4&amp;$E747),'Hoja de Trabajo para listado'!$DE$151:$DG$151,0)),0)+IFERROR(INDEX('Hoja de Trabajo para listado'!$CD$155:$DC$1048576,MATCH($A747,'Hoja de Trabajo para listado'!$CD$155:$CD$1048576,0),MATCH((CUADRO!N$4&amp;$E747),'Hoja de Trabajo para listado'!$CD$151:$DC$151,0)),0)</f>
        <v>0</v>
      </c>
      <c r="O747" s="243">
        <f ca="1">+IFERROR(INDEX('Hoja de Trabajo para listado'!$A$155:$Z$1048576,MATCH($A747,'Hoja de Trabajo para listado'!$A$155:$A$1048576,0),MATCH((CUADRO!O$4&amp;$E747),'Hoja de Trabajo para listado'!$A$151:$Z$151,0)),0)+IFERROR(INDEX('Hoja de Trabajo para listado'!$AB$155:$BA$1048576,MATCH($A747,'Hoja de Trabajo para listado'!$AB$155:$AB$1048576,0),MATCH((CUADRO!O$4&amp;$E747),'Hoja de Trabajo para listado'!$AB$151:$BA$151,0)),0)+IFERROR(INDEX('Hoja de Trabajo para listado'!$BC$155:$CB$1048576,MATCH($A747,'Hoja de Trabajo para listado'!$BC$155:$BC$1048576,0),MATCH((CUADRO!O$4&amp;$E747),'Hoja de Trabajo para listado'!$BC$151:$CB$151,0)),0)+IFERROR(INDEX('Hoja de Trabajo para listado'!$DE$153:$DG$274,MATCH($A747,'Hoja de Trabajo para listado'!$DE$153:$DE$1048576,0),MATCH((CUADRO!O$4&amp;$E747),'Hoja de Trabajo para listado'!$DE$151:$DG$151,0)),0)+IFERROR(INDEX('Hoja de Trabajo para listado'!$CD$155:$DC$1048576,MATCH($A747,'Hoja de Trabajo para listado'!$CD$155:$CD$1048576,0),MATCH((CUADRO!O$4&amp;$E747),'Hoja de Trabajo para listado'!$CD$151:$DC$151,0)),0)</f>
        <v>0</v>
      </c>
      <c r="P747" s="243">
        <f ca="1">+IFERROR(INDEX('Hoja de Trabajo para listado'!$A$155:$Z$1048576,MATCH($A747,'Hoja de Trabajo para listado'!$A$155:$A$1048576,0),MATCH((CUADRO!P$4&amp;$E747),'Hoja de Trabajo para listado'!$A$151:$Z$151,0)),0)+IFERROR(INDEX('Hoja de Trabajo para listado'!$AB$155:$BA$1048576,MATCH($A747,'Hoja de Trabajo para listado'!$AB$155:$AB$1048576,0),MATCH((CUADRO!P$4&amp;$E747),'Hoja de Trabajo para listado'!$AB$151:$BA$151,0)),0)+IFERROR(INDEX('Hoja de Trabajo para listado'!$BC$155:$CB$1048576,MATCH($A747,'Hoja de Trabajo para listado'!$BC$155:$BC$1048576,0),MATCH((CUADRO!P$4&amp;$E747),'Hoja de Trabajo para listado'!$BC$151:$CB$151,0)),0)+IFERROR(INDEX('Hoja de Trabajo para listado'!$DE$153:$DG$274,MATCH($A747,'Hoja de Trabajo para listado'!$DE$153:$DE$1048576,0),MATCH((CUADRO!P$4&amp;$E747),'Hoja de Trabajo para listado'!$DE$151:$DG$151,0)),0)+IFERROR(INDEX('Hoja de Trabajo para listado'!$CD$155:$DC$1048576,MATCH($A747,'Hoja de Trabajo para listado'!$CD$155:$CD$1048576,0),MATCH((CUADRO!P$4&amp;$E747),'Hoja de Trabajo para listado'!$CD$151:$DC$151,0)),0)</f>
        <v>0</v>
      </c>
      <c r="Q747" s="243">
        <f ca="1">+IFERROR(INDEX('Hoja de Trabajo para listado'!$A$155:$Z$1048576,MATCH($A747,'Hoja de Trabajo para listado'!$A$155:$A$1048576,0),MATCH((CUADRO!Q$4&amp;$E747),'Hoja de Trabajo para listado'!$A$151:$Z$151,0)),0)+IFERROR(INDEX('Hoja de Trabajo para listado'!$AB$155:$BA$1048576,MATCH($A747,'Hoja de Trabajo para listado'!$AB$155:$AB$1048576,0),MATCH((CUADRO!Q$4&amp;$E747),'Hoja de Trabajo para listado'!$AB$151:$BA$151,0)),0)+IFERROR(INDEX('Hoja de Trabajo para listado'!$BC$155:$CB$1048576,MATCH($A747,'Hoja de Trabajo para listado'!$BC$155:$BC$1048576,0),MATCH((CUADRO!Q$4&amp;$E747),'Hoja de Trabajo para listado'!$BC$151:$CB$151,0)),0)+IFERROR(INDEX('Hoja de Trabajo para listado'!$DE$153:$DG$274,MATCH($A747,'Hoja de Trabajo para listado'!$DE$153:$DE$1048576,0),MATCH((CUADRO!Q$4&amp;$E747),'Hoja de Trabajo para listado'!$DE$151:$DG$151,0)),0)+IFERROR(INDEX('Hoja de Trabajo para listado'!$CD$155:$DC$1048576,MATCH($A747,'Hoja de Trabajo para listado'!$CD$155:$CD$1048576,0),MATCH((CUADRO!Q$4&amp;$E747),'Hoja de Trabajo para listado'!$CD$151:$DC$151,0)),0)</f>
        <v>0</v>
      </c>
      <c r="R747" s="243">
        <f t="shared" ca="1" si="29"/>
        <v>0</v>
      </c>
      <c r="S747" s="249"/>
      <c r="T747" s="243">
        <f ca="1">+T748</f>
        <v>0</v>
      </c>
      <c r="U747" s="242">
        <f t="shared" si="30"/>
        <v>1</v>
      </c>
      <c r="V747" s="333" t="str">
        <f>+VLOOKUP(A747,bd_lista!$A$3:$E$592,5,FALSE)</f>
        <v>Gobiernos Autonomos Municipales</v>
      </c>
      <c r="W747" s="387" t="str">
        <f>+V747</f>
        <v>Gobiernos Autonomos Municipales</v>
      </c>
      <c r="X747" s="242">
        <f>+VLOOKUP(A747,[4]Sheet1!$A$13:$D$744,4,FALSE)</f>
        <v>0</v>
      </c>
      <c r="Y747" s="242" t="e">
        <f>+VLOOKUP(X747,bd_lista!$A$3:$C$592,3,FALSE)</f>
        <v>#N/A</v>
      </c>
      <c r="Z747" s="294">
        <f>+X747</f>
        <v>0</v>
      </c>
      <c r="AA747" s="295" t="e">
        <f>+Y747</f>
        <v>#N/A</v>
      </c>
    </row>
    <row r="748" spans="1:27" customFormat="1" ht="15" hidden="1" customHeight="1">
      <c r="A748" s="32">
        <v>1338</v>
      </c>
      <c r="B748" s="393"/>
      <c r="C748" s="247" t="str">
        <f>+VLOOKUP(A748,bd_lista!$A$3:$C$592,3,FALSE)</f>
        <v>Gobierno Autónomo Municipal de Arque</v>
      </c>
      <c r="D748" s="390"/>
      <c r="E748" s="244" t="s">
        <v>1305</v>
      </c>
      <c r="F748" s="243">
        <f ca="1">+IFERROR(INDEX('Hoja de Trabajo para listado'!$A$155:$Z$1048576,MATCH($A748,'Hoja de Trabajo para listado'!$A$155:$A$1048576,0),MATCH((CUADRO!F$4&amp;$E748),'Hoja de Trabajo para listado'!$A$151:$Z$151,0)),0)+IFERROR(INDEX('Hoja de Trabajo para listado'!$AB$155:$BA$1048576,MATCH($A748,'Hoja de Trabajo para listado'!$AB$155:$AB$1048576,0),MATCH((CUADRO!F$4&amp;$E748),'Hoja de Trabajo para listado'!$AB$151:$BA$151,0)),0)+IFERROR(INDEX('Hoja de Trabajo para listado'!$BC$155:$CB$1048576,MATCH($A748,'Hoja de Trabajo para listado'!$BC$155:$BC$1048576,0),MATCH((CUADRO!F$4&amp;$E748),'Hoja de Trabajo para listado'!$BC$151:$CB$151,0)),0)+IFERROR(INDEX('Hoja de Trabajo para listado'!$DE$153:$DG$274,MATCH($A748,'Hoja de Trabajo para listado'!$DE$153:$DE$1048576,0),MATCH((CUADRO!F$4&amp;$E748),'Hoja de Trabajo para listado'!$DE$151:$DG$151,0)),0)+IFERROR(INDEX('Hoja de Trabajo para listado'!$CD$155:$DC$1048576,MATCH($A748,'Hoja de Trabajo para listado'!$CD$155:$CD$1048576,0),MATCH((CUADRO!F$4&amp;$E748),'Hoja de Trabajo para listado'!$CD$151:$DC$151,0)),0)</f>
        <v>0</v>
      </c>
      <c r="G748" s="243">
        <f ca="1">+IFERROR(INDEX('Hoja de Trabajo para listado'!$A$155:$Z$1048576,MATCH($A748,'Hoja de Trabajo para listado'!$A$155:$A$1048576,0),MATCH((CUADRO!G$4&amp;$E748),'Hoja de Trabajo para listado'!$A$151:$Z$151,0)),0)+IFERROR(INDEX('Hoja de Trabajo para listado'!$AB$155:$BA$1048576,MATCH($A748,'Hoja de Trabajo para listado'!$AB$155:$AB$1048576,0),MATCH((CUADRO!G$4&amp;$E748),'Hoja de Trabajo para listado'!$AB$151:$BA$151,0)),0)+IFERROR(INDEX('Hoja de Trabajo para listado'!$BC$155:$CB$1048576,MATCH($A748,'Hoja de Trabajo para listado'!$BC$155:$BC$1048576,0),MATCH((CUADRO!G$4&amp;$E748),'Hoja de Trabajo para listado'!$BC$151:$CB$151,0)),0)+IFERROR(INDEX('Hoja de Trabajo para listado'!$DE$153:$DG$274,MATCH($A748,'Hoja de Trabajo para listado'!$DE$153:$DE$1048576,0),MATCH((CUADRO!G$4&amp;$E748),'Hoja de Trabajo para listado'!$DE$151:$DG$151,0)),0)+IFERROR(INDEX('Hoja de Trabajo para listado'!$CD$155:$DC$1048576,MATCH($A748,'Hoja de Trabajo para listado'!$CD$155:$CD$1048576,0),MATCH((CUADRO!G$4&amp;$E748),'Hoja de Trabajo para listado'!$CD$151:$DC$151,0)),0)</f>
        <v>0</v>
      </c>
      <c r="H748" s="243">
        <f ca="1">+IFERROR(INDEX('Hoja de Trabajo para listado'!$A$155:$Z$1048576,MATCH($A748,'Hoja de Trabajo para listado'!$A$155:$A$1048576,0),MATCH((CUADRO!H$4&amp;$E748),'Hoja de Trabajo para listado'!$A$151:$Z$151,0)),0)+IFERROR(INDEX('Hoja de Trabajo para listado'!$AB$155:$BA$1048576,MATCH($A748,'Hoja de Trabajo para listado'!$AB$155:$AB$1048576,0),MATCH((CUADRO!H$4&amp;$E748),'Hoja de Trabajo para listado'!$AB$151:$BA$151,0)),0)+IFERROR(INDEX('Hoja de Trabajo para listado'!$BC$155:$CB$1048576,MATCH($A748,'Hoja de Trabajo para listado'!$BC$155:$BC$1048576,0),MATCH((CUADRO!H$4&amp;$E748),'Hoja de Trabajo para listado'!$BC$151:$CB$151,0)),0)+IFERROR(INDEX('Hoja de Trabajo para listado'!$DE$153:$DG$274,MATCH($A748,'Hoja de Trabajo para listado'!$DE$153:$DE$1048576,0),MATCH((CUADRO!H$4&amp;$E748),'Hoja de Trabajo para listado'!$DE$151:$DG$151,0)),0)+IFERROR(INDEX('Hoja de Trabajo para listado'!$CD$155:$DC$1048576,MATCH($A748,'Hoja de Trabajo para listado'!$CD$155:$CD$1048576,0),MATCH((CUADRO!H$4&amp;$E748),'Hoja de Trabajo para listado'!$CD$151:$DC$151,0)),0)</f>
        <v>0</v>
      </c>
      <c r="I748" s="243">
        <f ca="1">+IFERROR(INDEX('Hoja de Trabajo para listado'!$A$155:$Z$1048576,MATCH($A748,'Hoja de Trabajo para listado'!$A$155:$A$1048576,0),MATCH((CUADRO!I$4&amp;$E748),'Hoja de Trabajo para listado'!$A$151:$Z$151,0)),0)+IFERROR(INDEX('Hoja de Trabajo para listado'!$AB$155:$BA$1048576,MATCH($A748,'Hoja de Trabajo para listado'!$AB$155:$AB$1048576,0),MATCH((CUADRO!I$4&amp;$E748),'Hoja de Trabajo para listado'!$AB$151:$BA$151,0)),0)+IFERROR(INDEX('Hoja de Trabajo para listado'!$BC$155:$CB$1048576,MATCH($A748,'Hoja de Trabajo para listado'!$BC$155:$BC$1048576,0),MATCH((CUADRO!I$4&amp;$E748),'Hoja de Trabajo para listado'!$BC$151:$CB$151,0)),0)+IFERROR(INDEX('Hoja de Trabajo para listado'!$DE$153:$DG$274,MATCH($A748,'Hoja de Trabajo para listado'!$DE$153:$DE$1048576,0),MATCH((CUADRO!I$4&amp;$E748),'Hoja de Trabajo para listado'!$DE$151:$DG$151,0)),0)+IFERROR(INDEX('Hoja de Trabajo para listado'!$CD$155:$DC$1048576,MATCH($A748,'Hoja de Trabajo para listado'!$CD$155:$CD$1048576,0),MATCH((CUADRO!I$4&amp;$E748),'Hoja de Trabajo para listado'!$CD$151:$DC$151,0)),0)</f>
        <v>0</v>
      </c>
      <c r="J748" s="243">
        <f ca="1">+IFERROR(INDEX('Hoja de Trabajo para listado'!$A$155:$Z$1048576,MATCH($A748,'Hoja de Trabajo para listado'!$A$155:$A$1048576,0),MATCH((CUADRO!J$4&amp;$E748),'Hoja de Trabajo para listado'!$A$151:$Z$151,0)),0)+IFERROR(INDEX('Hoja de Trabajo para listado'!$AB$155:$BA$1048576,MATCH($A748,'Hoja de Trabajo para listado'!$AB$155:$AB$1048576,0),MATCH((CUADRO!J$4&amp;$E748),'Hoja de Trabajo para listado'!$AB$151:$BA$151,0)),0)+IFERROR(INDEX('Hoja de Trabajo para listado'!$BC$155:$CB$1048576,MATCH($A748,'Hoja de Trabajo para listado'!$BC$155:$BC$1048576,0),MATCH((CUADRO!J$4&amp;$E748),'Hoja de Trabajo para listado'!$BC$151:$CB$151,0)),0)+IFERROR(INDEX('Hoja de Trabajo para listado'!$DE$153:$DG$274,MATCH($A748,'Hoja de Trabajo para listado'!$DE$153:$DE$1048576,0),MATCH((CUADRO!J$4&amp;$E748),'Hoja de Trabajo para listado'!$DE$151:$DG$151,0)),0)+IFERROR(INDEX('Hoja de Trabajo para listado'!$CD$155:$DC$1048576,MATCH($A748,'Hoja de Trabajo para listado'!$CD$155:$CD$1048576,0),MATCH((CUADRO!J$4&amp;$E748),'Hoja de Trabajo para listado'!$CD$151:$DC$151,0)),0)</f>
        <v>0</v>
      </c>
      <c r="K748" s="243">
        <f ca="1">+IFERROR(INDEX('Hoja de Trabajo para listado'!$A$155:$Z$1048576,MATCH($A748,'Hoja de Trabajo para listado'!$A$155:$A$1048576,0),MATCH((CUADRO!K$4&amp;$E748),'Hoja de Trabajo para listado'!$A$151:$Z$151,0)),0)+IFERROR(INDEX('Hoja de Trabajo para listado'!$AB$155:$BA$1048576,MATCH($A748,'Hoja de Trabajo para listado'!$AB$155:$AB$1048576,0),MATCH((CUADRO!K$4&amp;$E748),'Hoja de Trabajo para listado'!$AB$151:$BA$151,0)),0)+IFERROR(INDEX('Hoja de Trabajo para listado'!$BC$155:$CB$1048576,MATCH($A748,'Hoja de Trabajo para listado'!$BC$155:$BC$1048576,0),MATCH((CUADRO!K$4&amp;$E748),'Hoja de Trabajo para listado'!$BC$151:$CB$151,0)),0)+IFERROR(INDEX('Hoja de Trabajo para listado'!$DE$153:$DG$274,MATCH($A748,'Hoja de Trabajo para listado'!$DE$153:$DE$1048576,0),MATCH((CUADRO!K$4&amp;$E748),'Hoja de Trabajo para listado'!$DE$151:$DG$151,0)),0)+IFERROR(INDEX('Hoja de Trabajo para listado'!$CD$155:$DC$1048576,MATCH($A748,'Hoja de Trabajo para listado'!$CD$155:$CD$1048576,0),MATCH((CUADRO!K$4&amp;$E748),'Hoja de Trabajo para listado'!$CD$151:$DC$151,0)),0)</f>
        <v>0</v>
      </c>
      <c r="L748" s="243">
        <f ca="1">+IFERROR(INDEX('Hoja de Trabajo para listado'!$A$155:$Z$1048576,MATCH($A748,'Hoja de Trabajo para listado'!$A$155:$A$1048576,0),MATCH((CUADRO!L$4&amp;$E748),'Hoja de Trabajo para listado'!$A$151:$Z$151,0)),0)+IFERROR(INDEX('Hoja de Trabajo para listado'!$AB$155:$BA$1048576,MATCH($A748,'Hoja de Trabajo para listado'!$AB$155:$AB$1048576,0),MATCH((CUADRO!L$4&amp;$E748),'Hoja de Trabajo para listado'!$AB$151:$BA$151,0)),0)+IFERROR(INDEX('Hoja de Trabajo para listado'!$BC$155:$CB$1048576,MATCH($A748,'Hoja de Trabajo para listado'!$BC$155:$BC$1048576,0),MATCH((CUADRO!L$4&amp;$E748),'Hoja de Trabajo para listado'!$BC$151:$CB$151,0)),0)+IFERROR(INDEX('Hoja de Trabajo para listado'!$DE$153:$DG$274,MATCH($A748,'Hoja de Trabajo para listado'!$DE$153:$DE$1048576,0),MATCH((CUADRO!L$4&amp;$E748),'Hoja de Trabajo para listado'!$DE$151:$DG$151,0)),0)+IFERROR(INDEX('Hoja de Trabajo para listado'!$CD$155:$DC$1048576,MATCH($A748,'Hoja de Trabajo para listado'!$CD$155:$CD$1048576,0),MATCH((CUADRO!L$4&amp;$E748),'Hoja de Trabajo para listado'!$CD$151:$DC$151,0)),0)</f>
        <v>0</v>
      </c>
      <c r="M748" s="243">
        <f ca="1">+IFERROR(INDEX('Hoja de Trabajo para listado'!$A$155:$Z$1048576,MATCH($A748,'Hoja de Trabajo para listado'!$A$155:$A$1048576,0),MATCH((CUADRO!M$4&amp;$E748),'Hoja de Trabajo para listado'!$A$151:$Z$151,0)),0)+IFERROR(INDEX('Hoja de Trabajo para listado'!$AB$155:$BA$1048576,MATCH($A748,'Hoja de Trabajo para listado'!$AB$155:$AB$1048576,0),MATCH((CUADRO!M$4&amp;$E748),'Hoja de Trabajo para listado'!$AB$151:$BA$151,0)),0)+IFERROR(INDEX('Hoja de Trabajo para listado'!$BC$155:$CB$1048576,MATCH($A748,'Hoja de Trabajo para listado'!$BC$155:$BC$1048576,0),MATCH((CUADRO!M$4&amp;$E748),'Hoja de Trabajo para listado'!$BC$151:$CB$151,0)),0)+IFERROR(INDEX('Hoja de Trabajo para listado'!$DE$153:$DG$274,MATCH($A748,'Hoja de Trabajo para listado'!$DE$153:$DE$1048576,0),MATCH((CUADRO!M$4&amp;$E748),'Hoja de Trabajo para listado'!$DE$151:$DG$151,0)),0)+IFERROR(INDEX('Hoja de Trabajo para listado'!$CD$155:$DC$1048576,MATCH($A748,'Hoja de Trabajo para listado'!$CD$155:$CD$1048576,0),MATCH((CUADRO!M$4&amp;$E748),'Hoja de Trabajo para listado'!$CD$151:$DC$151,0)),0)</f>
        <v>0</v>
      </c>
      <c r="N748" s="243">
        <f ca="1">+IFERROR(INDEX('Hoja de Trabajo para listado'!$A$155:$Z$1048576,MATCH($A748,'Hoja de Trabajo para listado'!$A$155:$A$1048576,0),MATCH((CUADRO!N$4&amp;$E748),'Hoja de Trabajo para listado'!$A$151:$Z$151,0)),0)+IFERROR(INDEX('Hoja de Trabajo para listado'!$AB$155:$BA$1048576,MATCH($A748,'Hoja de Trabajo para listado'!$AB$155:$AB$1048576,0),MATCH((CUADRO!N$4&amp;$E748),'Hoja de Trabajo para listado'!$AB$151:$BA$151,0)),0)+IFERROR(INDEX('Hoja de Trabajo para listado'!$BC$155:$CB$1048576,MATCH($A748,'Hoja de Trabajo para listado'!$BC$155:$BC$1048576,0),MATCH((CUADRO!N$4&amp;$E748),'Hoja de Trabajo para listado'!$BC$151:$CB$151,0)),0)+IFERROR(INDEX('Hoja de Trabajo para listado'!$DE$153:$DG$274,MATCH($A748,'Hoja de Trabajo para listado'!$DE$153:$DE$1048576,0),MATCH((CUADRO!N$4&amp;$E748),'Hoja de Trabajo para listado'!$DE$151:$DG$151,0)),0)+IFERROR(INDEX('Hoja de Trabajo para listado'!$CD$155:$DC$1048576,MATCH($A748,'Hoja de Trabajo para listado'!$CD$155:$CD$1048576,0),MATCH((CUADRO!N$4&amp;$E748),'Hoja de Trabajo para listado'!$CD$151:$DC$151,0)),0)</f>
        <v>0</v>
      </c>
      <c r="O748" s="243">
        <f ca="1">+IFERROR(INDEX('Hoja de Trabajo para listado'!$A$155:$Z$1048576,MATCH($A748,'Hoja de Trabajo para listado'!$A$155:$A$1048576,0),MATCH((CUADRO!O$4&amp;$E748),'Hoja de Trabajo para listado'!$A$151:$Z$151,0)),0)+IFERROR(INDEX('Hoja de Trabajo para listado'!$AB$155:$BA$1048576,MATCH($A748,'Hoja de Trabajo para listado'!$AB$155:$AB$1048576,0),MATCH((CUADRO!O$4&amp;$E748),'Hoja de Trabajo para listado'!$AB$151:$BA$151,0)),0)+IFERROR(INDEX('Hoja de Trabajo para listado'!$BC$155:$CB$1048576,MATCH($A748,'Hoja de Trabajo para listado'!$BC$155:$BC$1048576,0),MATCH((CUADRO!O$4&amp;$E748),'Hoja de Trabajo para listado'!$BC$151:$CB$151,0)),0)+IFERROR(INDEX('Hoja de Trabajo para listado'!$DE$153:$DG$274,MATCH($A748,'Hoja de Trabajo para listado'!$DE$153:$DE$1048576,0),MATCH((CUADRO!O$4&amp;$E748),'Hoja de Trabajo para listado'!$DE$151:$DG$151,0)),0)+IFERROR(INDEX('Hoja de Trabajo para listado'!$CD$155:$DC$1048576,MATCH($A748,'Hoja de Trabajo para listado'!$CD$155:$CD$1048576,0),MATCH((CUADRO!O$4&amp;$E748),'Hoja de Trabajo para listado'!$CD$151:$DC$151,0)),0)</f>
        <v>0</v>
      </c>
      <c r="P748" s="243">
        <f ca="1">+IFERROR(INDEX('Hoja de Trabajo para listado'!$A$155:$Z$1048576,MATCH($A748,'Hoja de Trabajo para listado'!$A$155:$A$1048576,0),MATCH((CUADRO!P$4&amp;$E748),'Hoja de Trabajo para listado'!$A$151:$Z$151,0)),0)+IFERROR(INDEX('Hoja de Trabajo para listado'!$AB$155:$BA$1048576,MATCH($A748,'Hoja de Trabajo para listado'!$AB$155:$AB$1048576,0),MATCH((CUADRO!P$4&amp;$E748),'Hoja de Trabajo para listado'!$AB$151:$BA$151,0)),0)+IFERROR(INDEX('Hoja de Trabajo para listado'!$BC$155:$CB$1048576,MATCH($A748,'Hoja de Trabajo para listado'!$BC$155:$BC$1048576,0),MATCH((CUADRO!P$4&amp;$E748),'Hoja de Trabajo para listado'!$BC$151:$CB$151,0)),0)+IFERROR(INDEX('Hoja de Trabajo para listado'!$DE$153:$DG$274,MATCH($A748,'Hoja de Trabajo para listado'!$DE$153:$DE$1048576,0),MATCH((CUADRO!P$4&amp;$E748),'Hoja de Trabajo para listado'!$DE$151:$DG$151,0)),0)+IFERROR(INDEX('Hoja de Trabajo para listado'!$CD$155:$DC$1048576,MATCH($A748,'Hoja de Trabajo para listado'!$CD$155:$CD$1048576,0),MATCH((CUADRO!P$4&amp;$E748),'Hoja de Trabajo para listado'!$CD$151:$DC$151,0)),0)</f>
        <v>0</v>
      </c>
      <c r="Q748" s="243">
        <f ca="1">+IFERROR(INDEX('Hoja de Trabajo para listado'!$A$155:$Z$1048576,MATCH($A748,'Hoja de Trabajo para listado'!$A$155:$A$1048576,0),MATCH((CUADRO!Q$4&amp;$E748),'Hoja de Trabajo para listado'!$A$151:$Z$151,0)),0)+IFERROR(INDEX('Hoja de Trabajo para listado'!$AB$155:$BA$1048576,MATCH($A748,'Hoja de Trabajo para listado'!$AB$155:$AB$1048576,0),MATCH((CUADRO!Q$4&amp;$E748),'Hoja de Trabajo para listado'!$AB$151:$BA$151,0)),0)+IFERROR(INDEX('Hoja de Trabajo para listado'!$BC$155:$CB$1048576,MATCH($A748,'Hoja de Trabajo para listado'!$BC$155:$BC$1048576,0),MATCH((CUADRO!Q$4&amp;$E748),'Hoja de Trabajo para listado'!$BC$151:$CB$151,0)),0)+IFERROR(INDEX('Hoja de Trabajo para listado'!$DE$153:$DG$274,MATCH($A748,'Hoja de Trabajo para listado'!$DE$153:$DE$1048576,0),MATCH((CUADRO!Q$4&amp;$E748),'Hoja de Trabajo para listado'!$DE$151:$DG$151,0)),0)+IFERROR(INDEX('Hoja de Trabajo para listado'!$CD$155:$DC$1048576,MATCH($A748,'Hoja de Trabajo para listado'!$CD$155:$CD$1048576,0),MATCH((CUADRO!Q$4&amp;$E748),'Hoja de Trabajo para listado'!$CD$151:$DC$151,0)),0)</f>
        <v>0</v>
      </c>
      <c r="R748" s="243">
        <f t="shared" ca="1" si="29"/>
        <v>0</v>
      </c>
      <c r="S748" s="249">
        <f ca="1">+R747+R748</f>
        <v>0</v>
      </c>
      <c r="T748" s="243">
        <f ca="1">+S748</f>
        <v>0</v>
      </c>
      <c r="U748" s="242">
        <f t="shared" si="30"/>
        <v>2</v>
      </c>
      <c r="V748" s="333" t="str">
        <f>+VLOOKUP(A748,bd_lista!$A$3:$E$592,5,FALSE)</f>
        <v>Gobiernos Autonomos Municipales</v>
      </c>
      <c r="W748" s="388"/>
      <c r="X748" s="242">
        <f>+VLOOKUP(A748,[4]Sheet1!$A$13:$D$744,4,FALSE)</f>
        <v>0</v>
      </c>
      <c r="Y748" s="242" t="e">
        <f>+VLOOKUP(X748,bd_lista!$A$3:$C$592,3,FALSE)</f>
        <v>#N/A</v>
      </c>
      <c r="Z748" s="292"/>
      <c r="AA748" s="293"/>
    </row>
    <row r="749" spans="1:27" customFormat="1" ht="15" hidden="1" customHeight="1">
      <c r="A749" s="32">
        <v>1339</v>
      </c>
      <c r="B749" s="392">
        <f>+A749</f>
        <v>1339</v>
      </c>
      <c r="C749" s="247" t="str">
        <f>+VLOOKUP(A749,bd_lista!$A$3:$C$592,3,FALSE)</f>
        <v>Gobierno Autónomo Municipal de Tacopaya</v>
      </c>
      <c r="D749" s="389" t="str">
        <f>+C749</f>
        <v>Gobierno Autónomo Municipal de Tacopaya</v>
      </c>
      <c r="E749" s="242" t="s">
        <v>1304</v>
      </c>
      <c r="F749" s="243">
        <f ca="1">+IFERROR(INDEX('Hoja de Trabajo para listado'!$A$155:$Z$1048576,MATCH($A749,'Hoja de Trabajo para listado'!$A$155:$A$1048576,0),MATCH((CUADRO!F$4&amp;$E749),'Hoja de Trabajo para listado'!$A$151:$Z$151,0)),0)+IFERROR(INDEX('Hoja de Trabajo para listado'!$AB$155:$BA$1048576,MATCH($A749,'Hoja de Trabajo para listado'!$AB$155:$AB$1048576,0),MATCH((CUADRO!F$4&amp;$E749),'Hoja de Trabajo para listado'!$AB$151:$BA$151,0)),0)+IFERROR(INDEX('Hoja de Trabajo para listado'!$BC$155:$CB$1048576,MATCH($A749,'Hoja de Trabajo para listado'!$BC$155:$BC$1048576,0),MATCH((CUADRO!F$4&amp;$E749),'Hoja de Trabajo para listado'!$BC$151:$CB$151,0)),0)+IFERROR(INDEX('Hoja de Trabajo para listado'!$DE$153:$DG$274,MATCH($A749,'Hoja de Trabajo para listado'!$DE$153:$DE$1048576,0),MATCH((CUADRO!F$4&amp;$E749),'Hoja de Trabajo para listado'!$DE$151:$DG$151,0)),0)+IFERROR(INDEX('Hoja de Trabajo para listado'!$CD$155:$DC$1048576,MATCH($A749,'Hoja de Trabajo para listado'!$CD$155:$CD$1048576,0),MATCH((CUADRO!F$4&amp;$E749),'Hoja de Trabajo para listado'!$CD$151:$DC$151,0)),0)</f>
        <v>0</v>
      </c>
      <c r="G749" s="243">
        <f ca="1">+IFERROR(INDEX('Hoja de Trabajo para listado'!$A$155:$Z$1048576,MATCH($A749,'Hoja de Trabajo para listado'!$A$155:$A$1048576,0),MATCH((CUADRO!G$4&amp;$E749),'Hoja de Trabajo para listado'!$A$151:$Z$151,0)),0)+IFERROR(INDEX('Hoja de Trabajo para listado'!$AB$155:$BA$1048576,MATCH($A749,'Hoja de Trabajo para listado'!$AB$155:$AB$1048576,0),MATCH((CUADRO!G$4&amp;$E749),'Hoja de Trabajo para listado'!$AB$151:$BA$151,0)),0)+IFERROR(INDEX('Hoja de Trabajo para listado'!$BC$155:$CB$1048576,MATCH($A749,'Hoja de Trabajo para listado'!$BC$155:$BC$1048576,0),MATCH((CUADRO!G$4&amp;$E749),'Hoja de Trabajo para listado'!$BC$151:$CB$151,0)),0)+IFERROR(INDEX('Hoja de Trabajo para listado'!$DE$153:$DG$274,MATCH($A749,'Hoja de Trabajo para listado'!$DE$153:$DE$1048576,0),MATCH((CUADRO!G$4&amp;$E749),'Hoja de Trabajo para listado'!$DE$151:$DG$151,0)),0)+IFERROR(INDEX('Hoja de Trabajo para listado'!$CD$155:$DC$1048576,MATCH($A749,'Hoja de Trabajo para listado'!$CD$155:$CD$1048576,0),MATCH((CUADRO!G$4&amp;$E749),'Hoja de Trabajo para listado'!$CD$151:$DC$151,0)),0)</f>
        <v>0</v>
      </c>
      <c r="H749" s="243">
        <f ca="1">+IFERROR(INDEX('Hoja de Trabajo para listado'!$A$155:$Z$1048576,MATCH($A749,'Hoja de Trabajo para listado'!$A$155:$A$1048576,0),MATCH((CUADRO!H$4&amp;$E749),'Hoja de Trabajo para listado'!$A$151:$Z$151,0)),0)+IFERROR(INDEX('Hoja de Trabajo para listado'!$AB$155:$BA$1048576,MATCH($A749,'Hoja de Trabajo para listado'!$AB$155:$AB$1048576,0),MATCH((CUADRO!H$4&amp;$E749),'Hoja de Trabajo para listado'!$AB$151:$BA$151,0)),0)+IFERROR(INDEX('Hoja de Trabajo para listado'!$BC$155:$CB$1048576,MATCH($A749,'Hoja de Trabajo para listado'!$BC$155:$BC$1048576,0),MATCH((CUADRO!H$4&amp;$E749),'Hoja de Trabajo para listado'!$BC$151:$CB$151,0)),0)+IFERROR(INDEX('Hoja de Trabajo para listado'!$DE$153:$DG$274,MATCH($A749,'Hoja de Trabajo para listado'!$DE$153:$DE$1048576,0),MATCH((CUADRO!H$4&amp;$E749),'Hoja de Trabajo para listado'!$DE$151:$DG$151,0)),0)+IFERROR(INDEX('Hoja de Trabajo para listado'!$CD$155:$DC$1048576,MATCH($A749,'Hoja de Trabajo para listado'!$CD$155:$CD$1048576,0),MATCH((CUADRO!H$4&amp;$E749),'Hoja de Trabajo para listado'!$CD$151:$DC$151,0)),0)</f>
        <v>0</v>
      </c>
      <c r="I749" s="243">
        <f ca="1">+IFERROR(INDEX('Hoja de Trabajo para listado'!$A$155:$Z$1048576,MATCH($A749,'Hoja de Trabajo para listado'!$A$155:$A$1048576,0),MATCH((CUADRO!I$4&amp;$E749),'Hoja de Trabajo para listado'!$A$151:$Z$151,0)),0)+IFERROR(INDEX('Hoja de Trabajo para listado'!$AB$155:$BA$1048576,MATCH($A749,'Hoja de Trabajo para listado'!$AB$155:$AB$1048576,0),MATCH((CUADRO!I$4&amp;$E749),'Hoja de Trabajo para listado'!$AB$151:$BA$151,0)),0)+IFERROR(INDEX('Hoja de Trabajo para listado'!$BC$155:$CB$1048576,MATCH($A749,'Hoja de Trabajo para listado'!$BC$155:$BC$1048576,0),MATCH((CUADRO!I$4&amp;$E749),'Hoja de Trabajo para listado'!$BC$151:$CB$151,0)),0)+IFERROR(INDEX('Hoja de Trabajo para listado'!$DE$153:$DG$274,MATCH($A749,'Hoja de Trabajo para listado'!$DE$153:$DE$1048576,0),MATCH((CUADRO!I$4&amp;$E749),'Hoja de Trabajo para listado'!$DE$151:$DG$151,0)),0)+IFERROR(INDEX('Hoja de Trabajo para listado'!$CD$155:$DC$1048576,MATCH($A749,'Hoja de Trabajo para listado'!$CD$155:$CD$1048576,0),MATCH((CUADRO!I$4&amp;$E749),'Hoja de Trabajo para listado'!$CD$151:$DC$151,0)),0)</f>
        <v>0</v>
      </c>
      <c r="J749" s="243">
        <f ca="1">+IFERROR(INDEX('Hoja de Trabajo para listado'!$A$155:$Z$1048576,MATCH($A749,'Hoja de Trabajo para listado'!$A$155:$A$1048576,0),MATCH((CUADRO!J$4&amp;$E749),'Hoja de Trabajo para listado'!$A$151:$Z$151,0)),0)+IFERROR(INDEX('Hoja de Trabajo para listado'!$AB$155:$BA$1048576,MATCH($A749,'Hoja de Trabajo para listado'!$AB$155:$AB$1048576,0),MATCH((CUADRO!J$4&amp;$E749),'Hoja de Trabajo para listado'!$AB$151:$BA$151,0)),0)+IFERROR(INDEX('Hoja de Trabajo para listado'!$BC$155:$CB$1048576,MATCH($A749,'Hoja de Trabajo para listado'!$BC$155:$BC$1048576,0),MATCH((CUADRO!J$4&amp;$E749),'Hoja de Trabajo para listado'!$BC$151:$CB$151,0)),0)+IFERROR(INDEX('Hoja de Trabajo para listado'!$DE$153:$DG$274,MATCH($A749,'Hoja de Trabajo para listado'!$DE$153:$DE$1048576,0),MATCH((CUADRO!J$4&amp;$E749),'Hoja de Trabajo para listado'!$DE$151:$DG$151,0)),0)+IFERROR(INDEX('Hoja de Trabajo para listado'!$CD$155:$DC$1048576,MATCH($A749,'Hoja de Trabajo para listado'!$CD$155:$CD$1048576,0),MATCH((CUADRO!J$4&amp;$E749),'Hoja de Trabajo para listado'!$CD$151:$DC$151,0)),0)</f>
        <v>0</v>
      </c>
      <c r="K749" s="243">
        <f ca="1">+IFERROR(INDEX('Hoja de Trabajo para listado'!$A$155:$Z$1048576,MATCH($A749,'Hoja de Trabajo para listado'!$A$155:$A$1048576,0),MATCH((CUADRO!K$4&amp;$E749),'Hoja de Trabajo para listado'!$A$151:$Z$151,0)),0)+IFERROR(INDEX('Hoja de Trabajo para listado'!$AB$155:$BA$1048576,MATCH($A749,'Hoja de Trabajo para listado'!$AB$155:$AB$1048576,0),MATCH((CUADRO!K$4&amp;$E749),'Hoja de Trabajo para listado'!$AB$151:$BA$151,0)),0)+IFERROR(INDEX('Hoja de Trabajo para listado'!$BC$155:$CB$1048576,MATCH($A749,'Hoja de Trabajo para listado'!$BC$155:$BC$1048576,0),MATCH((CUADRO!K$4&amp;$E749),'Hoja de Trabajo para listado'!$BC$151:$CB$151,0)),0)+IFERROR(INDEX('Hoja de Trabajo para listado'!$DE$153:$DG$274,MATCH($A749,'Hoja de Trabajo para listado'!$DE$153:$DE$1048576,0),MATCH((CUADRO!K$4&amp;$E749),'Hoja de Trabajo para listado'!$DE$151:$DG$151,0)),0)+IFERROR(INDEX('Hoja de Trabajo para listado'!$CD$155:$DC$1048576,MATCH($A749,'Hoja de Trabajo para listado'!$CD$155:$CD$1048576,0),MATCH((CUADRO!K$4&amp;$E749),'Hoja de Trabajo para listado'!$CD$151:$DC$151,0)),0)</f>
        <v>0</v>
      </c>
      <c r="L749" s="243">
        <f ca="1">+IFERROR(INDEX('Hoja de Trabajo para listado'!$A$155:$Z$1048576,MATCH($A749,'Hoja de Trabajo para listado'!$A$155:$A$1048576,0),MATCH((CUADRO!L$4&amp;$E749),'Hoja de Trabajo para listado'!$A$151:$Z$151,0)),0)+IFERROR(INDEX('Hoja de Trabajo para listado'!$AB$155:$BA$1048576,MATCH($A749,'Hoja de Trabajo para listado'!$AB$155:$AB$1048576,0),MATCH((CUADRO!L$4&amp;$E749),'Hoja de Trabajo para listado'!$AB$151:$BA$151,0)),0)+IFERROR(INDEX('Hoja de Trabajo para listado'!$BC$155:$CB$1048576,MATCH($A749,'Hoja de Trabajo para listado'!$BC$155:$BC$1048576,0),MATCH((CUADRO!L$4&amp;$E749),'Hoja de Trabajo para listado'!$BC$151:$CB$151,0)),0)+IFERROR(INDEX('Hoja de Trabajo para listado'!$DE$153:$DG$274,MATCH($A749,'Hoja de Trabajo para listado'!$DE$153:$DE$1048576,0),MATCH((CUADRO!L$4&amp;$E749),'Hoja de Trabajo para listado'!$DE$151:$DG$151,0)),0)+IFERROR(INDEX('Hoja de Trabajo para listado'!$CD$155:$DC$1048576,MATCH($A749,'Hoja de Trabajo para listado'!$CD$155:$CD$1048576,0),MATCH((CUADRO!L$4&amp;$E749),'Hoja de Trabajo para listado'!$CD$151:$DC$151,0)),0)</f>
        <v>0</v>
      </c>
      <c r="M749" s="243">
        <f ca="1">+IFERROR(INDEX('Hoja de Trabajo para listado'!$A$155:$Z$1048576,MATCH($A749,'Hoja de Trabajo para listado'!$A$155:$A$1048576,0),MATCH((CUADRO!M$4&amp;$E749),'Hoja de Trabajo para listado'!$A$151:$Z$151,0)),0)+IFERROR(INDEX('Hoja de Trabajo para listado'!$AB$155:$BA$1048576,MATCH($A749,'Hoja de Trabajo para listado'!$AB$155:$AB$1048576,0),MATCH((CUADRO!M$4&amp;$E749),'Hoja de Trabajo para listado'!$AB$151:$BA$151,0)),0)+IFERROR(INDEX('Hoja de Trabajo para listado'!$BC$155:$CB$1048576,MATCH($A749,'Hoja de Trabajo para listado'!$BC$155:$BC$1048576,0),MATCH((CUADRO!M$4&amp;$E749),'Hoja de Trabajo para listado'!$BC$151:$CB$151,0)),0)+IFERROR(INDEX('Hoja de Trabajo para listado'!$DE$153:$DG$274,MATCH($A749,'Hoja de Trabajo para listado'!$DE$153:$DE$1048576,0),MATCH((CUADRO!M$4&amp;$E749),'Hoja de Trabajo para listado'!$DE$151:$DG$151,0)),0)+IFERROR(INDEX('Hoja de Trabajo para listado'!$CD$155:$DC$1048576,MATCH($A749,'Hoja de Trabajo para listado'!$CD$155:$CD$1048576,0),MATCH((CUADRO!M$4&amp;$E749),'Hoja de Trabajo para listado'!$CD$151:$DC$151,0)),0)</f>
        <v>0</v>
      </c>
      <c r="N749" s="243">
        <f ca="1">+IFERROR(INDEX('Hoja de Trabajo para listado'!$A$155:$Z$1048576,MATCH($A749,'Hoja de Trabajo para listado'!$A$155:$A$1048576,0),MATCH((CUADRO!N$4&amp;$E749),'Hoja de Trabajo para listado'!$A$151:$Z$151,0)),0)+IFERROR(INDEX('Hoja de Trabajo para listado'!$AB$155:$BA$1048576,MATCH($A749,'Hoja de Trabajo para listado'!$AB$155:$AB$1048576,0),MATCH((CUADRO!N$4&amp;$E749),'Hoja de Trabajo para listado'!$AB$151:$BA$151,0)),0)+IFERROR(INDEX('Hoja de Trabajo para listado'!$BC$155:$CB$1048576,MATCH($A749,'Hoja de Trabajo para listado'!$BC$155:$BC$1048576,0),MATCH((CUADRO!N$4&amp;$E749),'Hoja de Trabajo para listado'!$BC$151:$CB$151,0)),0)+IFERROR(INDEX('Hoja de Trabajo para listado'!$DE$153:$DG$274,MATCH($A749,'Hoja de Trabajo para listado'!$DE$153:$DE$1048576,0),MATCH((CUADRO!N$4&amp;$E749),'Hoja de Trabajo para listado'!$DE$151:$DG$151,0)),0)+IFERROR(INDEX('Hoja de Trabajo para listado'!$CD$155:$DC$1048576,MATCH($A749,'Hoja de Trabajo para listado'!$CD$155:$CD$1048576,0),MATCH((CUADRO!N$4&amp;$E749),'Hoja de Trabajo para listado'!$CD$151:$DC$151,0)),0)</f>
        <v>0</v>
      </c>
      <c r="O749" s="243">
        <f ca="1">+IFERROR(INDEX('Hoja de Trabajo para listado'!$A$155:$Z$1048576,MATCH($A749,'Hoja de Trabajo para listado'!$A$155:$A$1048576,0),MATCH((CUADRO!O$4&amp;$E749),'Hoja de Trabajo para listado'!$A$151:$Z$151,0)),0)+IFERROR(INDEX('Hoja de Trabajo para listado'!$AB$155:$BA$1048576,MATCH($A749,'Hoja de Trabajo para listado'!$AB$155:$AB$1048576,0),MATCH((CUADRO!O$4&amp;$E749),'Hoja de Trabajo para listado'!$AB$151:$BA$151,0)),0)+IFERROR(INDEX('Hoja de Trabajo para listado'!$BC$155:$CB$1048576,MATCH($A749,'Hoja de Trabajo para listado'!$BC$155:$BC$1048576,0),MATCH((CUADRO!O$4&amp;$E749),'Hoja de Trabajo para listado'!$BC$151:$CB$151,0)),0)+IFERROR(INDEX('Hoja de Trabajo para listado'!$DE$153:$DG$274,MATCH($A749,'Hoja de Trabajo para listado'!$DE$153:$DE$1048576,0),MATCH((CUADRO!O$4&amp;$E749),'Hoja de Trabajo para listado'!$DE$151:$DG$151,0)),0)+IFERROR(INDEX('Hoja de Trabajo para listado'!$CD$155:$DC$1048576,MATCH($A749,'Hoja de Trabajo para listado'!$CD$155:$CD$1048576,0),MATCH((CUADRO!O$4&amp;$E749),'Hoja de Trabajo para listado'!$CD$151:$DC$151,0)),0)</f>
        <v>0</v>
      </c>
      <c r="P749" s="243">
        <f ca="1">+IFERROR(INDEX('Hoja de Trabajo para listado'!$A$155:$Z$1048576,MATCH($A749,'Hoja de Trabajo para listado'!$A$155:$A$1048576,0),MATCH((CUADRO!P$4&amp;$E749),'Hoja de Trabajo para listado'!$A$151:$Z$151,0)),0)+IFERROR(INDEX('Hoja de Trabajo para listado'!$AB$155:$BA$1048576,MATCH($A749,'Hoja de Trabajo para listado'!$AB$155:$AB$1048576,0),MATCH((CUADRO!P$4&amp;$E749),'Hoja de Trabajo para listado'!$AB$151:$BA$151,0)),0)+IFERROR(INDEX('Hoja de Trabajo para listado'!$BC$155:$CB$1048576,MATCH($A749,'Hoja de Trabajo para listado'!$BC$155:$BC$1048576,0),MATCH((CUADRO!P$4&amp;$E749),'Hoja de Trabajo para listado'!$BC$151:$CB$151,0)),0)+IFERROR(INDEX('Hoja de Trabajo para listado'!$DE$153:$DG$274,MATCH($A749,'Hoja de Trabajo para listado'!$DE$153:$DE$1048576,0),MATCH((CUADRO!P$4&amp;$E749),'Hoja de Trabajo para listado'!$DE$151:$DG$151,0)),0)+IFERROR(INDEX('Hoja de Trabajo para listado'!$CD$155:$DC$1048576,MATCH($A749,'Hoja de Trabajo para listado'!$CD$155:$CD$1048576,0),MATCH((CUADRO!P$4&amp;$E749),'Hoja de Trabajo para listado'!$CD$151:$DC$151,0)),0)</f>
        <v>0</v>
      </c>
      <c r="Q749" s="243">
        <f ca="1">+IFERROR(INDEX('Hoja de Trabajo para listado'!$A$155:$Z$1048576,MATCH($A749,'Hoja de Trabajo para listado'!$A$155:$A$1048576,0),MATCH((CUADRO!Q$4&amp;$E749),'Hoja de Trabajo para listado'!$A$151:$Z$151,0)),0)+IFERROR(INDEX('Hoja de Trabajo para listado'!$AB$155:$BA$1048576,MATCH($A749,'Hoja de Trabajo para listado'!$AB$155:$AB$1048576,0),MATCH((CUADRO!Q$4&amp;$E749),'Hoja de Trabajo para listado'!$AB$151:$BA$151,0)),0)+IFERROR(INDEX('Hoja de Trabajo para listado'!$BC$155:$CB$1048576,MATCH($A749,'Hoja de Trabajo para listado'!$BC$155:$BC$1048576,0),MATCH((CUADRO!Q$4&amp;$E749),'Hoja de Trabajo para listado'!$BC$151:$CB$151,0)),0)+IFERROR(INDEX('Hoja de Trabajo para listado'!$DE$153:$DG$274,MATCH($A749,'Hoja de Trabajo para listado'!$DE$153:$DE$1048576,0),MATCH((CUADRO!Q$4&amp;$E749),'Hoja de Trabajo para listado'!$DE$151:$DG$151,0)),0)+IFERROR(INDEX('Hoja de Trabajo para listado'!$CD$155:$DC$1048576,MATCH($A749,'Hoja de Trabajo para listado'!$CD$155:$CD$1048576,0),MATCH((CUADRO!Q$4&amp;$E749),'Hoja de Trabajo para listado'!$CD$151:$DC$151,0)),0)</f>
        <v>0</v>
      </c>
      <c r="R749" s="243">
        <f t="shared" ca="1" si="29"/>
        <v>0</v>
      </c>
      <c r="S749" s="249"/>
      <c r="T749" s="243">
        <f ca="1">+T750</f>
        <v>0</v>
      </c>
      <c r="U749" s="242">
        <f t="shared" si="30"/>
        <v>1</v>
      </c>
      <c r="V749" s="333" t="str">
        <f>+VLOOKUP(A749,bd_lista!$A$3:$E$592,5,FALSE)</f>
        <v>Gobiernos Autonomos Municipales</v>
      </c>
      <c r="W749" s="387" t="str">
        <f>+V749</f>
        <v>Gobiernos Autonomos Municipales</v>
      </c>
      <c r="X749" s="242">
        <f>+VLOOKUP(A749,[4]Sheet1!$A$13:$D$744,4,FALSE)</f>
        <v>0</v>
      </c>
      <c r="Y749" s="242" t="e">
        <f>+VLOOKUP(X749,bd_lista!$A$3:$C$592,3,FALSE)</f>
        <v>#N/A</v>
      </c>
      <c r="Z749" s="294">
        <f>+X749</f>
        <v>0</v>
      </c>
      <c r="AA749" s="295" t="e">
        <f>+Y749</f>
        <v>#N/A</v>
      </c>
    </row>
    <row r="750" spans="1:27" customFormat="1" ht="15" hidden="1" customHeight="1">
      <c r="A750" s="32">
        <v>1339</v>
      </c>
      <c r="B750" s="393"/>
      <c r="C750" s="247" t="str">
        <f>+VLOOKUP(A750,bd_lista!$A$3:$C$592,3,FALSE)</f>
        <v>Gobierno Autónomo Municipal de Tacopaya</v>
      </c>
      <c r="D750" s="390"/>
      <c r="E750" s="244" t="s">
        <v>1305</v>
      </c>
      <c r="F750" s="243">
        <f ca="1">+IFERROR(INDEX('Hoja de Trabajo para listado'!$A$155:$Z$1048576,MATCH($A750,'Hoja de Trabajo para listado'!$A$155:$A$1048576,0),MATCH((CUADRO!F$4&amp;$E750),'Hoja de Trabajo para listado'!$A$151:$Z$151,0)),0)+IFERROR(INDEX('Hoja de Trabajo para listado'!$AB$155:$BA$1048576,MATCH($A750,'Hoja de Trabajo para listado'!$AB$155:$AB$1048576,0),MATCH((CUADRO!F$4&amp;$E750),'Hoja de Trabajo para listado'!$AB$151:$BA$151,0)),0)+IFERROR(INDEX('Hoja de Trabajo para listado'!$BC$155:$CB$1048576,MATCH($A750,'Hoja de Trabajo para listado'!$BC$155:$BC$1048576,0),MATCH((CUADRO!F$4&amp;$E750),'Hoja de Trabajo para listado'!$BC$151:$CB$151,0)),0)+IFERROR(INDEX('Hoja de Trabajo para listado'!$DE$153:$DG$274,MATCH($A750,'Hoja de Trabajo para listado'!$DE$153:$DE$1048576,0),MATCH((CUADRO!F$4&amp;$E750),'Hoja de Trabajo para listado'!$DE$151:$DG$151,0)),0)+IFERROR(INDEX('Hoja de Trabajo para listado'!$CD$155:$DC$1048576,MATCH($A750,'Hoja de Trabajo para listado'!$CD$155:$CD$1048576,0),MATCH((CUADRO!F$4&amp;$E750),'Hoja de Trabajo para listado'!$CD$151:$DC$151,0)),0)</f>
        <v>0</v>
      </c>
      <c r="G750" s="243">
        <f ca="1">+IFERROR(INDEX('Hoja de Trabajo para listado'!$A$155:$Z$1048576,MATCH($A750,'Hoja de Trabajo para listado'!$A$155:$A$1048576,0),MATCH((CUADRO!G$4&amp;$E750),'Hoja de Trabajo para listado'!$A$151:$Z$151,0)),0)+IFERROR(INDEX('Hoja de Trabajo para listado'!$AB$155:$BA$1048576,MATCH($A750,'Hoja de Trabajo para listado'!$AB$155:$AB$1048576,0),MATCH((CUADRO!G$4&amp;$E750),'Hoja de Trabajo para listado'!$AB$151:$BA$151,0)),0)+IFERROR(INDEX('Hoja de Trabajo para listado'!$BC$155:$CB$1048576,MATCH($A750,'Hoja de Trabajo para listado'!$BC$155:$BC$1048576,0),MATCH((CUADRO!G$4&amp;$E750),'Hoja de Trabajo para listado'!$BC$151:$CB$151,0)),0)+IFERROR(INDEX('Hoja de Trabajo para listado'!$DE$153:$DG$274,MATCH($A750,'Hoja de Trabajo para listado'!$DE$153:$DE$1048576,0),MATCH((CUADRO!G$4&amp;$E750),'Hoja de Trabajo para listado'!$DE$151:$DG$151,0)),0)+IFERROR(INDEX('Hoja de Trabajo para listado'!$CD$155:$DC$1048576,MATCH($A750,'Hoja de Trabajo para listado'!$CD$155:$CD$1048576,0),MATCH((CUADRO!G$4&amp;$E750),'Hoja de Trabajo para listado'!$CD$151:$DC$151,0)),0)</f>
        <v>0</v>
      </c>
      <c r="H750" s="243">
        <f ca="1">+IFERROR(INDEX('Hoja de Trabajo para listado'!$A$155:$Z$1048576,MATCH($A750,'Hoja de Trabajo para listado'!$A$155:$A$1048576,0),MATCH((CUADRO!H$4&amp;$E750),'Hoja de Trabajo para listado'!$A$151:$Z$151,0)),0)+IFERROR(INDEX('Hoja de Trabajo para listado'!$AB$155:$BA$1048576,MATCH($A750,'Hoja de Trabajo para listado'!$AB$155:$AB$1048576,0),MATCH((CUADRO!H$4&amp;$E750),'Hoja de Trabajo para listado'!$AB$151:$BA$151,0)),0)+IFERROR(INDEX('Hoja de Trabajo para listado'!$BC$155:$CB$1048576,MATCH($A750,'Hoja de Trabajo para listado'!$BC$155:$BC$1048576,0),MATCH((CUADRO!H$4&amp;$E750),'Hoja de Trabajo para listado'!$BC$151:$CB$151,0)),0)+IFERROR(INDEX('Hoja de Trabajo para listado'!$DE$153:$DG$274,MATCH($A750,'Hoja de Trabajo para listado'!$DE$153:$DE$1048576,0),MATCH((CUADRO!H$4&amp;$E750),'Hoja de Trabajo para listado'!$DE$151:$DG$151,0)),0)+IFERROR(INDEX('Hoja de Trabajo para listado'!$CD$155:$DC$1048576,MATCH($A750,'Hoja de Trabajo para listado'!$CD$155:$CD$1048576,0),MATCH((CUADRO!H$4&amp;$E750),'Hoja de Trabajo para listado'!$CD$151:$DC$151,0)),0)</f>
        <v>0</v>
      </c>
      <c r="I750" s="243">
        <f ca="1">+IFERROR(INDEX('Hoja de Trabajo para listado'!$A$155:$Z$1048576,MATCH($A750,'Hoja de Trabajo para listado'!$A$155:$A$1048576,0),MATCH((CUADRO!I$4&amp;$E750),'Hoja de Trabajo para listado'!$A$151:$Z$151,0)),0)+IFERROR(INDEX('Hoja de Trabajo para listado'!$AB$155:$BA$1048576,MATCH($A750,'Hoja de Trabajo para listado'!$AB$155:$AB$1048576,0),MATCH((CUADRO!I$4&amp;$E750),'Hoja de Trabajo para listado'!$AB$151:$BA$151,0)),0)+IFERROR(INDEX('Hoja de Trabajo para listado'!$BC$155:$CB$1048576,MATCH($A750,'Hoja de Trabajo para listado'!$BC$155:$BC$1048576,0),MATCH((CUADRO!I$4&amp;$E750),'Hoja de Trabajo para listado'!$BC$151:$CB$151,0)),0)+IFERROR(INDEX('Hoja de Trabajo para listado'!$DE$153:$DG$274,MATCH($A750,'Hoja de Trabajo para listado'!$DE$153:$DE$1048576,0),MATCH((CUADRO!I$4&amp;$E750),'Hoja de Trabajo para listado'!$DE$151:$DG$151,0)),0)+IFERROR(INDEX('Hoja de Trabajo para listado'!$CD$155:$DC$1048576,MATCH($A750,'Hoja de Trabajo para listado'!$CD$155:$CD$1048576,0),MATCH((CUADRO!I$4&amp;$E750),'Hoja de Trabajo para listado'!$CD$151:$DC$151,0)),0)</f>
        <v>0</v>
      </c>
      <c r="J750" s="243">
        <f ca="1">+IFERROR(INDEX('Hoja de Trabajo para listado'!$A$155:$Z$1048576,MATCH($A750,'Hoja de Trabajo para listado'!$A$155:$A$1048576,0),MATCH((CUADRO!J$4&amp;$E750),'Hoja de Trabajo para listado'!$A$151:$Z$151,0)),0)+IFERROR(INDEX('Hoja de Trabajo para listado'!$AB$155:$BA$1048576,MATCH($A750,'Hoja de Trabajo para listado'!$AB$155:$AB$1048576,0),MATCH((CUADRO!J$4&amp;$E750),'Hoja de Trabajo para listado'!$AB$151:$BA$151,0)),0)+IFERROR(INDEX('Hoja de Trabajo para listado'!$BC$155:$CB$1048576,MATCH($A750,'Hoja de Trabajo para listado'!$BC$155:$BC$1048576,0),MATCH((CUADRO!J$4&amp;$E750),'Hoja de Trabajo para listado'!$BC$151:$CB$151,0)),0)+IFERROR(INDEX('Hoja de Trabajo para listado'!$DE$153:$DG$274,MATCH($A750,'Hoja de Trabajo para listado'!$DE$153:$DE$1048576,0),MATCH((CUADRO!J$4&amp;$E750),'Hoja de Trabajo para listado'!$DE$151:$DG$151,0)),0)+IFERROR(INDEX('Hoja de Trabajo para listado'!$CD$155:$DC$1048576,MATCH($A750,'Hoja de Trabajo para listado'!$CD$155:$CD$1048576,0),MATCH((CUADRO!J$4&amp;$E750),'Hoja de Trabajo para listado'!$CD$151:$DC$151,0)),0)</f>
        <v>0</v>
      </c>
      <c r="K750" s="243">
        <f ca="1">+IFERROR(INDEX('Hoja de Trabajo para listado'!$A$155:$Z$1048576,MATCH($A750,'Hoja de Trabajo para listado'!$A$155:$A$1048576,0),MATCH((CUADRO!K$4&amp;$E750),'Hoja de Trabajo para listado'!$A$151:$Z$151,0)),0)+IFERROR(INDEX('Hoja de Trabajo para listado'!$AB$155:$BA$1048576,MATCH($A750,'Hoja de Trabajo para listado'!$AB$155:$AB$1048576,0),MATCH((CUADRO!K$4&amp;$E750),'Hoja de Trabajo para listado'!$AB$151:$BA$151,0)),0)+IFERROR(INDEX('Hoja de Trabajo para listado'!$BC$155:$CB$1048576,MATCH($A750,'Hoja de Trabajo para listado'!$BC$155:$BC$1048576,0),MATCH((CUADRO!K$4&amp;$E750),'Hoja de Trabajo para listado'!$BC$151:$CB$151,0)),0)+IFERROR(INDEX('Hoja de Trabajo para listado'!$DE$153:$DG$274,MATCH($A750,'Hoja de Trabajo para listado'!$DE$153:$DE$1048576,0),MATCH((CUADRO!K$4&amp;$E750),'Hoja de Trabajo para listado'!$DE$151:$DG$151,0)),0)+IFERROR(INDEX('Hoja de Trabajo para listado'!$CD$155:$DC$1048576,MATCH($A750,'Hoja de Trabajo para listado'!$CD$155:$CD$1048576,0),MATCH((CUADRO!K$4&amp;$E750),'Hoja de Trabajo para listado'!$CD$151:$DC$151,0)),0)</f>
        <v>0</v>
      </c>
      <c r="L750" s="243">
        <f ca="1">+IFERROR(INDEX('Hoja de Trabajo para listado'!$A$155:$Z$1048576,MATCH($A750,'Hoja de Trabajo para listado'!$A$155:$A$1048576,0),MATCH((CUADRO!L$4&amp;$E750),'Hoja de Trabajo para listado'!$A$151:$Z$151,0)),0)+IFERROR(INDEX('Hoja de Trabajo para listado'!$AB$155:$BA$1048576,MATCH($A750,'Hoja de Trabajo para listado'!$AB$155:$AB$1048576,0),MATCH((CUADRO!L$4&amp;$E750),'Hoja de Trabajo para listado'!$AB$151:$BA$151,0)),0)+IFERROR(INDEX('Hoja de Trabajo para listado'!$BC$155:$CB$1048576,MATCH($A750,'Hoja de Trabajo para listado'!$BC$155:$BC$1048576,0),MATCH((CUADRO!L$4&amp;$E750),'Hoja de Trabajo para listado'!$BC$151:$CB$151,0)),0)+IFERROR(INDEX('Hoja de Trabajo para listado'!$DE$153:$DG$274,MATCH($A750,'Hoja de Trabajo para listado'!$DE$153:$DE$1048576,0),MATCH((CUADRO!L$4&amp;$E750),'Hoja de Trabajo para listado'!$DE$151:$DG$151,0)),0)+IFERROR(INDEX('Hoja de Trabajo para listado'!$CD$155:$DC$1048576,MATCH($A750,'Hoja de Trabajo para listado'!$CD$155:$CD$1048576,0),MATCH((CUADRO!L$4&amp;$E750),'Hoja de Trabajo para listado'!$CD$151:$DC$151,0)),0)</f>
        <v>0</v>
      </c>
      <c r="M750" s="243">
        <f ca="1">+IFERROR(INDEX('Hoja de Trabajo para listado'!$A$155:$Z$1048576,MATCH($A750,'Hoja de Trabajo para listado'!$A$155:$A$1048576,0),MATCH((CUADRO!M$4&amp;$E750),'Hoja de Trabajo para listado'!$A$151:$Z$151,0)),0)+IFERROR(INDEX('Hoja de Trabajo para listado'!$AB$155:$BA$1048576,MATCH($A750,'Hoja de Trabajo para listado'!$AB$155:$AB$1048576,0),MATCH((CUADRO!M$4&amp;$E750),'Hoja de Trabajo para listado'!$AB$151:$BA$151,0)),0)+IFERROR(INDEX('Hoja de Trabajo para listado'!$BC$155:$CB$1048576,MATCH($A750,'Hoja de Trabajo para listado'!$BC$155:$BC$1048576,0),MATCH((CUADRO!M$4&amp;$E750),'Hoja de Trabajo para listado'!$BC$151:$CB$151,0)),0)+IFERROR(INDEX('Hoja de Trabajo para listado'!$DE$153:$DG$274,MATCH($A750,'Hoja de Trabajo para listado'!$DE$153:$DE$1048576,0),MATCH((CUADRO!M$4&amp;$E750),'Hoja de Trabajo para listado'!$DE$151:$DG$151,0)),0)+IFERROR(INDEX('Hoja de Trabajo para listado'!$CD$155:$DC$1048576,MATCH($A750,'Hoja de Trabajo para listado'!$CD$155:$CD$1048576,0),MATCH((CUADRO!M$4&amp;$E750),'Hoja de Trabajo para listado'!$CD$151:$DC$151,0)),0)</f>
        <v>0</v>
      </c>
      <c r="N750" s="243">
        <f ca="1">+IFERROR(INDEX('Hoja de Trabajo para listado'!$A$155:$Z$1048576,MATCH($A750,'Hoja de Trabajo para listado'!$A$155:$A$1048576,0),MATCH((CUADRO!N$4&amp;$E750),'Hoja de Trabajo para listado'!$A$151:$Z$151,0)),0)+IFERROR(INDEX('Hoja de Trabajo para listado'!$AB$155:$BA$1048576,MATCH($A750,'Hoja de Trabajo para listado'!$AB$155:$AB$1048576,0),MATCH((CUADRO!N$4&amp;$E750),'Hoja de Trabajo para listado'!$AB$151:$BA$151,0)),0)+IFERROR(INDEX('Hoja de Trabajo para listado'!$BC$155:$CB$1048576,MATCH($A750,'Hoja de Trabajo para listado'!$BC$155:$BC$1048576,0),MATCH((CUADRO!N$4&amp;$E750),'Hoja de Trabajo para listado'!$BC$151:$CB$151,0)),0)+IFERROR(INDEX('Hoja de Trabajo para listado'!$DE$153:$DG$274,MATCH($A750,'Hoja de Trabajo para listado'!$DE$153:$DE$1048576,0),MATCH((CUADRO!N$4&amp;$E750),'Hoja de Trabajo para listado'!$DE$151:$DG$151,0)),0)+IFERROR(INDEX('Hoja de Trabajo para listado'!$CD$155:$DC$1048576,MATCH($A750,'Hoja de Trabajo para listado'!$CD$155:$CD$1048576,0),MATCH((CUADRO!N$4&amp;$E750),'Hoja de Trabajo para listado'!$CD$151:$DC$151,0)),0)</f>
        <v>0</v>
      </c>
      <c r="O750" s="243">
        <f ca="1">+IFERROR(INDEX('Hoja de Trabajo para listado'!$A$155:$Z$1048576,MATCH($A750,'Hoja de Trabajo para listado'!$A$155:$A$1048576,0),MATCH((CUADRO!O$4&amp;$E750),'Hoja de Trabajo para listado'!$A$151:$Z$151,0)),0)+IFERROR(INDEX('Hoja de Trabajo para listado'!$AB$155:$BA$1048576,MATCH($A750,'Hoja de Trabajo para listado'!$AB$155:$AB$1048576,0),MATCH((CUADRO!O$4&amp;$E750),'Hoja de Trabajo para listado'!$AB$151:$BA$151,0)),0)+IFERROR(INDEX('Hoja de Trabajo para listado'!$BC$155:$CB$1048576,MATCH($A750,'Hoja de Trabajo para listado'!$BC$155:$BC$1048576,0),MATCH((CUADRO!O$4&amp;$E750),'Hoja de Trabajo para listado'!$BC$151:$CB$151,0)),0)+IFERROR(INDEX('Hoja de Trabajo para listado'!$DE$153:$DG$274,MATCH($A750,'Hoja de Trabajo para listado'!$DE$153:$DE$1048576,0),MATCH((CUADRO!O$4&amp;$E750),'Hoja de Trabajo para listado'!$DE$151:$DG$151,0)),0)+IFERROR(INDEX('Hoja de Trabajo para listado'!$CD$155:$DC$1048576,MATCH($A750,'Hoja de Trabajo para listado'!$CD$155:$CD$1048576,0),MATCH((CUADRO!O$4&amp;$E750),'Hoja de Trabajo para listado'!$CD$151:$DC$151,0)),0)</f>
        <v>0</v>
      </c>
      <c r="P750" s="243">
        <f ca="1">+IFERROR(INDEX('Hoja de Trabajo para listado'!$A$155:$Z$1048576,MATCH($A750,'Hoja de Trabajo para listado'!$A$155:$A$1048576,0),MATCH((CUADRO!P$4&amp;$E750),'Hoja de Trabajo para listado'!$A$151:$Z$151,0)),0)+IFERROR(INDEX('Hoja de Trabajo para listado'!$AB$155:$BA$1048576,MATCH($A750,'Hoja de Trabajo para listado'!$AB$155:$AB$1048576,0),MATCH((CUADRO!P$4&amp;$E750),'Hoja de Trabajo para listado'!$AB$151:$BA$151,0)),0)+IFERROR(INDEX('Hoja de Trabajo para listado'!$BC$155:$CB$1048576,MATCH($A750,'Hoja de Trabajo para listado'!$BC$155:$BC$1048576,0),MATCH((CUADRO!P$4&amp;$E750),'Hoja de Trabajo para listado'!$BC$151:$CB$151,0)),0)+IFERROR(INDEX('Hoja de Trabajo para listado'!$DE$153:$DG$274,MATCH($A750,'Hoja de Trabajo para listado'!$DE$153:$DE$1048576,0),MATCH((CUADRO!P$4&amp;$E750),'Hoja de Trabajo para listado'!$DE$151:$DG$151,0)),0)+IFERROR(INDEX('Hoja de Trabajo para listado'!$CD$155:$DC$1048576,MATCH($A750,'Hoja de Trabajo para listado'!$CD$155:$CD$1048576,0),MATCH((CUADRO!P$4&amp;$E750),'Hoja de Trabajo para listado'!$CD$151:$DC$151,0)),0)</f>
        <v>0</v>
      </c>
      <c r="Q750" s="243">
        <f ca="1">+IFERROR(INDEX('Hoja de Trabajo para listado'!$A$155:$Z$1048576,MATCH($A750,'Hoja de Trabajo para listado'!$A$155:$A$1048576,0),MATCH((CUADRO!Q$4&amp;$E750),'Hoja de Trabajo para listado'!$A$151:$Z$151,0)),0)+IFERROR(INDEX('Hoja de Trabajo para listado'!$AB$155:$BA$1048576,MATCH($A750,'Hoja de Trabajo para listado'!$AB$155:$AB$1048576,0),MATCH((CUADRO!Q$4&amp;$E750),'Hoja de Trabajo para listado'!$AB$151:$BA$151,0)),0)+IFERROR(INDEX('Hoja de Trabajo para listado'!$BC$155:$CB$1048576,MATCH($A750,'Hoja de Trabajo para listado'!$BC$155:$BC$1048576,0),MATCH((CUADRO!Q$4&amp;$E750),'Hoja de Trabajo para listado'!$BC$151:$CB$151,0)),0)+IFERROR(INDEX('Hoja de Trabajo para listado'!$DE$153:$DG$274,MATCH($A750,'Hoja de Trabajo para listado'!$DE$153:$DE$1048576,0),MATCH((CUADRO!Q$4&amp;$E750),'Hoja de Trabajo para listado'!$DE$151:$DG$151,0)),0)+IFERROR(INDEX('Hoja de Trabajo para listado'!$CD$155:$DC$1048576,MATCH($A750,'Hoja de Trabajo para listado'!$CD$155:$CD$1048576,0),MATCH((CUADRO!Q$4&amp;$E750),'Hoja de Trabajo para listado'!$CD$151:$DC$151,0)),0)</f>
        <v>0</v>
      </c>
      <c r="R750" s="243">
        <f t="shared" ca="1" si="29"/>
        <v>0</v>
      </c>
      <c r="S750" s="249">
        <f ca="1">+R749+R750</f>
        <v>0</v>
      </c>
      <c r="T750" s="243">
        <f ca="1">+S750</f>
        <v>0</v>
      </c>
      <c r="U750" s="242">
        <f t="shared" si="30"/>
        <v>2</v>
      </c>
      <c r="V750" s="333" t="str">
        <f>+VLOOKUP(A750,bd_lista!$A$3:$E$592,5,FALSE)</f>
        <v>Gobiernos Autonomos Municipales</v>
      </c>
      <c r="W750" s="388"/>
      <c r="X750" s="242">
        <f>+VLOOKUP(A750,[4]Sheet1!$A$13:$D$744,4,FALSE)</f>
        <v>0</v>
      </c>
      <c r="Y750" s="242" t="e">
        <f>+VLOOKUP(X750,bd_lista!$A$3:$C$592,3,FALSE)</f>
        <v>#N/A</v>
      </c>
      <c r="Z750" s="292"/>
      <c r="AA750" s="293"/>
    </row>
    <row r="751" spans="1:27" customFormat="1" ht="15" hidden="1" customHeight="1">
      <c r="A751" s="32">
        <v>1340</v>
      </c>
      <c r="B751" s="392">
        <f>+A751</f>
        <v>1340</v>
      </c>
      <c r="C751" s="247" t="str">
        <f>+VLOOKUP(A751,bd_lista!$A$3:$C$592,3,FALSE)</f>
        <v>Gobierno Autónomo Municipal de Bolivar</v>
      </c>
      <c r="D751" s="389" t="str">
        <f>+C751</f>
        <v>Gobierno Autónomo Municipal de Bolivar</v>
      </c>
      <c r="E751" s="242" t="s">
        <v>1304</v>
      </c>
      <c r="F751" s="243">
        <f ca="1">+IFERROR(INDEX('Hoja de Trabajo para listado'!$A$155:$Z$1048576,MATCH($A751,'Hoja de Trabajo para listado'!$A$155:$A$1048576,0),MATCH((CUADRO!F$4&amp;$E751),'Hoja de Trabajo para listado'!$A$151:$Z$151,0)),0)+IFERROR(INDEX('Hoja de Trabajo para listado'!$AB$155:$BA$1048576,MATCH($A751,'Hoja de Trabajo para listado'!$AB$155:$AB$1048576,0),MATCH((CUADRO!F$4&amp;$E751),'Hoja de Trabajo para listado'!$AB$151:$BA$151,0)),0)+IFERROR(INDEX('Hoja de Trabajo para listado'!$BC$155:$CB$1048576,MATCH($A751,'Hoja de Trabajo para listado'!$BC$155:$BC$1048576,0),MATCH((CUADRO!F$4&amp;$E751),'Hoja de Trabajo para listado'!$BC$151:$CB$151,0)),0)+IFERROR(INDEX('Hoja de Trabajo para listado'!$DE$153:$DG$274,MATCH($A751,'Hoja de Trabajo para listado'!$DE$153:$DE$1048576,0),MATCH((CUADRO!F$4&amp;$E751),'Hoja de Trabajo para listado'!$DE$151:$DG$151,0)),0)+IFERROR(INDEX('Hoja de Trabajo para listado'!$CD$155:$DC$1048576,MATCH($A751,'Hoja de Trabajo para listado'!$CD$155:$CD$1048576,0),MATCH((CUADRO!F$4&amp;$E751),'Hoja de Trabajo para listado'!$CD$151:$DC$151,0)),0)</f>
        <v>0</v>
      </c>
      <c r="G751" s="243">
        <f ca="1">+IFERROR(INDEX('Hoja de Trabajo para listado'!$A$155:$Z$1048576,MATCH($A751,'Hoja de Trabajo para listado'!$A$155:$A$1048576,0),MATCH((CUADRO!G$4&amp;$E751),'Hoja de Trabajo para listado'!$A$151:$Z$151,0)),0)+IFERROR(INDEX('Hoja de Trabajo para listado'!$AB$155:$BA$1048576,MATCH($A751,'Hoja de Trabajo para listado'!$AB$155:$AB$1048576,0),MATCH((CUADRO!G$4&amp;$E751),'Hoja de Trabajo para listado'!$AB$151:$BA$151,0)),0)+IFERROR(INDEX('Hoja de Trabajo para listado'!$BC$155:$CB$1048576,MATCH($A751,'Hoja de Trabajo para listado'!$BC$155:$BC$1048576,0),MATCH((CUADRO!G$4&amp;$E751),'Hoja de Trabajo para listado'!$BC$151:$CB$151,0)),0)+IFERROR(INDEX('Hoja de Trabajo para listado'!$DE$153:$DG$274,MATCH($A751,'Hoja de Trabajo para listado'!$DE$153:$DE$1048576,0),MATCH((CUADRO!G$4&amp;$E751),'Hoja de Trabajo para listado'!$DE$151:$DG$151,0)),0)+IFERROR(INDEX('Hoja de Trabajo para listado'!$CD$155:$DC$1048576,MATCH($A751,'Hoja de Trabajo para listado'!$CD$155:$CD$1048576,0),MATCH((CUADRO!G$4&amp;$E751),'Hoja de Trabajo para listado'!$CD$151:$DC$151,0)),0)</f>
        <v>0</v>
      </c>
      <c r="H751" s="243">
        <f ca="1">+IFERROR(INDEX('Hoja de Trabajo para listado'!$A$155:$Z$1048576,MATCH($A751,'Hoja de Trabajo para listado'!$A$155:$A$1048576,0),MATCH((CUADRO!H$4&amp;$E751),'Hoja de Trabajo para listado'!$A$151:$Z$151,0)),0)+IFERROR(INDEX('Hoja de Trabajo para listado'!$AB$155:$BA$1048576,MATCH($A751,'Hoja de Trabajo para listado'!$AB$155:$AB$1048576,0),MATCH((CUADRO!H$4&amp;$E751),'Hoja de Trabajo para listado'!$AB$151:$BA$151,0)),0)+IFERROR(INDEX('Hoja de Trabajo para listado'!$BC$155:$CB$1048576,MATCH($A751,'Hoja de Trabajo para listado'!$BC$155:$BC$1048576,0),MATCH((CUADRO!H$4&amp;$E751),'Hoja de Trabajo para listado'!$BC$151:$CB$151,0)),0)+IFERROR(INDEX('Hoja de Trabajo para listado'!$DE$153:$DG$274,MATCH($A751,'Hoja de Trabajo para listado'!$DE$153:$DE$1048576,0),MATCH((CUADRO!H$4&amp;$E751),'Hoja de Trabajo para listado'!$DE$151:$DG$151,0)),0)+IFERROR(INDEX('Hoja de Trabajo para listado'!$CD$155:$DC$1048576,MATCH($A751,'Hoja de Trabajo para listado'!$CD$155:$CD$1048576,0),MATCH((CUADRO!H$4&amp;$E751),'Hoja de Trabajo para listado'!$CD$151:$DC$151,0)),0)</f>
        <v>0</v>
      </c>
      <c r="I751" s="243">
        <f ca="1">+IFERROR(INDEX('Hoja de Trabajo para listado'!$A$155:$Z$1048576,MATCH($A751,'Hoja de Trabajo para listado'!$A$155:$A$1048576,0),MATCH((CUADRO!I$4&amp;$E751),'Hoja de Trabajo para listado'!$A$151:$Z$151,0)),0)+IFERROR(INDEX('Hoja de Trabajo para listado'!$AB$155:$BA$1048576,MATCH($A751,'Hoja de Trabajo para listado'!$AB$155:$AB$1048576,0),MATCH((CUADRO!I$4&amp;$E751),'Hoja de Trabajo para listado'!$AB$151:$BA$151,0)),0)+IFERROR(INDEX('Hoja de Trabajo para listado'!$BC$155:$CB$1048576,MATCH($A751,'Hoja de Trabajo para listado'!$BC$155:$BC$1048576,0),MATCH((CUADRO!I$4&amp;$E751),'Hoja de Trabajo para listado'!$BC$151:$CB$151,0)),0)+IFERROR(INDEX('Hoja de Trabajo para listado'!$DE$153:$DG$274,MATCH($A751,'Hoja de Trabajo para listado'!$DE$153:$DE$1048576,0),MATCH((CUADRO!I$4&amp;$E751),'Hoja de Trabajo para listado'!$DE$151:$DG$151,0)),0)+IFERROR(INDEX('Hoja de Trabajo para listado'!$CD$155:$DC$1048576,MATCH($A751,'Hoja de Trabajo para listado'!$CD$155:$CD$1048576,0),MATCH((CUADRO!I$4&amp;$E751),'Hoja de Trabajo para listado'!$CD$151:$DC$151,0)),0)</f>
        <v>0</v>
      </c>
      <c r="J751" s="243">
        <f ca="1">+IFERROR(INDEX('Hoja de Trabajo para listado'!$A$155:$Z$1048576,MATCH($A751,'Hoja de Trabajo para listado'!$A$155:$A$1048576,0),MATCH((CUADRO!J$4&amp;$E751),'Hoja de Trabajo para listado'!$A$151:$Z$151,0)),0)+IFERROR(INDEX('Hoja de Trabajo para listado'!$AB$155:$BA$1048576,MATCH($A751,'Hoja de Trabajo para listado'!$AB$155:$AB$1048576,0),MATCH((CUADRO!J$4&amp;$E751),'Hoja de Trabajo para listado'!$AB$151:$BA$151,0)),0)+IFERROR(INDEX('Hoja de Trabajo para listado'!$BC$155:$CB$1048576,MATCH($A751,'Hoja de Trabajo para listado'!$BC$155:$BC$1048576,0),MATCH((CUADRO!J$4&amp;$E751),'Hoja de Trabajo para listado'!$BC$151:$CB$151,0)),0)+IFERROR(INDEX('Hoja de Trabajo para listado'!$DE$153:$DG$274,MATCH($A751,'Hoja de Trabajo para listado'!$DE$153:$DE$1048576,0),MATCH((CUADRO!J$4&amp;$E751),'Hoja de Trabajo para listado'!$DE$151:$DG$151,0)),0)+IFERROR(INDEX('Hoja de Trabajo para listado'!$CD$155:$DC$1048576,MATCH($A751,'Hoja de Trabajo para listado'!$CD$155:$CD$1048576,0),MATCH((CUADRO!J$4&amp;$E751),'Hoja de Trabajo para listado'!$CD$151:$DC$151,0)),0)</f>
        <v>0</v>
      </c>
      <c r="K751" s="243">
        <f ca="1">+IFERROR(INDEX('Hoja de Trabajo para listado'!$A$155:$Z$1048576,MATCH($A751,'Hoja de Trabajo para listado'!$A$155:$A$1048576,0),MATCH((CUADRO!K$4&amp;$E751),'Hoja de Trabajo para listado'!$A$151:$Z$151,0)),0)+IFERROR(INDEX('Hoja de Trabajo para listado'!$AB$155:$BA$1048576,MATCH($A751,'Hoja de Trabajo para listado'!$AB$155:$AB$1048576,0),MATCH((CUADRO!K$4&amp;$E751),'Hoja de Trabajo para listado'!$AB$151:$BA$151,0)),0)+IFERROR(INDEX('Hoja de Trabajo para listado'!$BC$155:$CB$1048576,MATCH($A751,'Hoja de Trabajo para listado'!$BC$155:$BC$1048576,0),MATCH((CUADRO!K$4&amp;$E751),'Hoja de Trabajo para listado'!$BC$151:$CB$151,0)),0)+IFERROR(INDEX('Hoja de Trabajo para listado'!$DE$153:$DG$274,MATCH($A751,'Hoja de Trabajo para listado'!$DE$153:$DE$1048576,0),MATCH((CUADRO!K$4&amp;$E751),'Hoja de Trabajo para listado'!$DE$151:$DG$151,0)),0)+IFERROR(INDEX('Hoja de Trabajo para listado'!$CD$155:$DC$1048576,MATCH($A751,'Hoja de Trabajo para listado'!$CD$155:$CD$1048576,0),MATCH((CUADRO!K$4&amp;$E751),'Hoja de Trabajo para listado'!$CD$151:$DC$151,0)),0)</f>
        <v>0</v>
      </c>
      <c r="L751" s="243">
        <f ca="1">+IFERROR(INDEX('Hoja de Trabajo para listado'!$A$155:$Z$1048576,MATCH($A751,'Hoja de Trabajo para listado'!$A$155:$A$1048576,0),MATCH((CUADRO!L$4&amp;$E751),'Hoja de Trabajo para listado'!$A$151:$Z$151,0)),0)+IFERROR(INDEX('Hoja de Trabajo para listado'!$AB$155:$BA$1048576,MATCH($A751,'Hoja de Trabajo para listado'!$AB$155:$AB$1048576,0),MATCH((CUADRO!L$4&amp;$E751),'Hoja de Trabajo para listado'!$AB$151:$BA$151,0)),0)+IFERROR(INDEX('Hoja de Trabajo para listado'!$BC$155:$CB$1048576,MATCH($A751,'Hoja de Trabajo para listado'!$BC$155:$BC$1048576,0),MATCH((CUADRO!L$4&amp;$E751),'Hoja de Trabajo para listado'!$BC$151:$CB$151,0)),0)+IFERROR(INDEX('Hoja de Trabajo para listado'!$DE$153:$DG$274,MATCH($A751,'Hoja de Trabajo para listado'!$DE$153:$DE$1048576,0),MATCH((CUADRO!L$4&amp;$E751),'Hoja de Trabajo para listado'!$DE$151:$DG$151,0)),0)+IFERROR(INDEX('Hoja de Trabajo para listado'!$CD$155:$DC$1048576,MATCH($A751,'Hoja de Trabajo para listado'!$CD$155:$CD$1048576,0),MATCH((CUADRO!L$4&amp;$E751),'Hoja de Trabajo para listado'!$CD$151:$DC$151,0)),0)</f>
        <v>0</v>
      </c>
      <c r="M751" s="243">
        <f ca="1">+IFERROR(INDEX('Hoja de Trabajo para listado'!$A$155:$Z$1048576,MATCH($A751,'Hoja de Trabajo para listado'!$A$155:$A$1048576,0),MATCH((CUADRO!M$4&amp;$E751),'Hoja de Trabajo para listado'!$A$151:$Z$151,0)),0)+IFERROR(INDEX('Hoja de Trabajo para listado'!$AB$155:$BA$1048576,MATCH($A751,'Hoja de Trabajo para listado'!$AB$155:$AB$1048576,0),MATCH((CUADRO!M$4&amp;$E751),'Hoja de Trabajo para listado'!$AB$151:$BA$151,0)),0)+IFERROR(INDEX('Hoja de Trabajo para listado'!$BC$155:$CB$1048576,MATCH($A751,'Hoja de Trabajo para listado'!$BC$155:$BC$1048576,0),MATCH((CUADRO!M$4&amp;$E751),'Hoja de Trabajo para listado'!$BC$151:$CB$151,0)),0)+IFERROR(INDEX('Hoja de Trabajo para listado'!$DE$153:$DG$274,MATCH($A751,'Hoja de Trabajo para listado'!$DE$153:$DE$1048576,0),MATCH((CUADRO!M$4&amp;$E751),'Hoja de Trabajo para listado'!$DE$151:$DG$151,0)),0)+IFERROR(INDEX('Hoja de Trabajo para listado'!$CD$155:$DC$1048576,MATCH($A751,'Hoja de Trabajo para listado'!$CD$155:$CD$1048576,0),MATCH((CUADRO!M$4&amp;$E751),'Hoja de Trabajo para listado'!$CD$151:$DC$151,0)),0)</f>
        <v>0</v>
      </c>
      <c r="N751" s="243">
        <f ca="1">+IFERROR(INDEX('Hoja de Trabajo para listado'!$A$155:$Z$1048576,MATCH($A751,'Hoja de Trabajo para listado'!$A$155:$A$1048576,0),MATCH((CUADRO!N$4&amp;$E751),'Hoja de Trabajo para listado'!$A$151:$Z$151,0)),0)+IFERROR(INDEX('Hoja de Trabajo para listado'!$AB$155:$BA$1048576,MATCH($A751,'Hoja de Trabajo para listado'!$AB$155:$AB$1048576,0),MATCH((CUADRO!N$4&amp;$E751),'Hoja de Trabajo para listado'!$AB$151:$BA$151,0)),0)+IFERROR(INDEX('Hoja de Trabajo para listado'!$BC$155:$CB$1048576,MATCH($A751,'Hoja de Trabajo para listado'!$BC$155:$BC$1048576,0),MATCH((CUADRO!N$4&amp;$E751),'Hoja de Trabajo para listado'!$BC$151:$CB$151,0)),0)+IFERROR(INDEX('Hoja de Trabajo para listado'!$DE$153:$DG$274,MATCH($A751,'Hoja de Trabajo para listado'!$DE$153:$DE$1048576,0),MATCH((CUADRO!N$4&amp;$E751),'Hoja de Trabajo para listado'!$DE$151:$DG$151,0)),0)+IFERROR(INDEX('Hoja de Trabajo para listado'!$CD$155:$DC$1048576,MATCH($A751,'Hoja de Trabajo para listado'!$CD$155:$CD$1048576,0),MATCH((CUADRO!N$4&amp;$E751),'Hoja de Trabajo para listado'!$CD$151:$DC$151,0)),0)</f>
        <v>0</v>
      </c>
      <c r="O751" s="243">
        <f ca="1">+IFERROR(INDEX('Hoja de Trabajo para listado'!$A$155:$Z$1048576,MATCH($A751,'Hoja de Trabajo para listado'!$A$155:$A$1048576,0),MATCH((CUADRO!O$4&amp;$E751),'Hoja de Trabajo para listado'!$A$151:$Z$151,0)),0)+IFERROR(INDEX('Hoja de Trabajo para listado'!$AB$155:$BA$1048576,MATCH($A751,'Hoja de Trabajo para listado'!$AB$155:$AB$1048576,0),MATCH((CUADRO!O$4&amp;$E751),'Hoja de Trabajo para listado'!$AB$151:$BA$151,0)),0)+IFERROR(INDEX('Hoja de Trabajo para listado'!$BC$155:$CB$1048576,MATCH($A751,'Hoja de Trabajo para listado'!$BC$155:$BC$1048576,0),MATCH((CUADRO!O$4&amp;$E751),'Hoja de Trabajo para listado'!$BC$151:$CB$151,0)),0)+IFERROR(INDEX('Hoja de Trabajo para listado'!$DE$153:$DG$274,MATCH($A751,'Hoja de Trabajo para listado'!$DE$153:$DE$1048576,0),MATCH((CUADRO!O$4&amp;$E751),'Hoja de Trabajo para listado'!$DE$151:$DG$151,0)),0)+IFERROR(INDEX('Hoja de Trabajo para listado'!$CD$155:$DC$1048576,MATCH($A751,'Hoja de Trabajo para listado'!$CD$155:$CD$1048576,0),MATCH((CUADRO!O$4&amp;$E751),'Hoja de Trabajo para listado'!$CD$151:$DC$151,0)),0)</f>
        <v>0</v>
      </c>
      <c r="P751" s="243">
        <f ca="1">+IFERROR(INDEX('Hoja de Trabajo para listado'!$A$155:$Z$1048576,MATCH($A751,'Hoja de Trabajo para listado'!$A$155:$A$1048576,0),MATCH((CUADRO!P$4&amp;$E751),'Hoja de Trabajo para listado'!$A$151:$Z$151,0)),0)+IFERROR(INDEX('Hoja de Trabajo para listado'!$AB$155:$BA$1048576,MATCH($A751,'Hoja de Trabajo para listado'!$AB$155:$AB$1048576,0),MATCH((CUADRO!P$4&amp;$E751),'Hoja de Trabajo para listado'!$AB$151:$BA$151,0)),0)+IFERROR(INDEX('Hoja de Trabajo para listado'!$BC$155:$CB$1048576,MATCH($A751,'Hoja de Trabajo para listado'!$BC$155:$BC$1048576,0),MATCH((CUADRO!P$4&amp;$E751),'Hoja de Trabajo para listado'!$BC$151:$CB$151,0)),0)+IFERROR(INDEX('Hoja de Trabajo para listado'!$DE$153:$DG$274,MATCH($A751,'Hoja de Trabajo para listado'!$DE$153:$DE$1048576,0),MATCH((CUADRO!P$4&amp;$E751),'Hoja de Trabajo para listado'!$DE$151:$DG$151,0)),0)+IFERROR(INDEX('Hoja de Trabajo para listado'!$CD$155:$DC$1048576,MATCH($A751,'Hoja de Trabajo para listado'!$CD$155:$CD$1048576,0),MATCH((CUADRO!P$4&amp;$E751),'Hoja de Trabajo para listado'!$CD$151:$DC$151,0)),0)</f>
        <v>0</v>
      </c>
      <c r="Q751" s="243">
        <f ca="1">+IFERROR(INDEX('Hoja de Trabajo para listado'!$A$155:$Z$1048576,MATCH($A751,'Hoja de Trabajo para listado'!$A$155:$A$1048576,0),MATCH((CUADRO!Q$4&amp;$E751),'Hoja de Trabajo para listado'!$A$151:$Z$151,0)),0)+IFERROR(INDEX('Hoja de Trabajo para listado'!$AB$155:$BA$1048576,MATCH($A751,'Hoja de Trabajo para listado'!$AB$155:$AB$1048576,0),MATCH((CUADRO!Q$4&amp;$E751),'Hoja de Trabajo para listado'!$AB$151:$BA$151,0)),0)+IFERROR(INDEX('Hoja de Trabajo para listado'!$BC$155:$CB$1048576,MATCH($A751,'Hoja de Trabajo para listado'!$BC$155:$BC$1048576,0),MATCH((CUADRO!Q$4&amp;$E751),'Hoja de Trabajo para listado'!$BC$151:$CB$151,0)),0)+IFERROR(INDEX('Hoja de Trabajo para listado'!$DE$153:$DG$274,MATCH($A751,'Hoja de Trabajo para listado'!$DE$153:$DE$1048576,0),MATCH((CUADRO!Q$4&amp;$E751),'Hoja de Trabajo para listado'!$DE$151:$DG$151,0)),0)+IFERROR(INDEX('Hoja de Trabajo para listado'!$CD$155:$DC$1048576,MATCH($A751,'Hoja de Trabajo para listado'!$CD$155:$CD$1048576,0),MATCH((CUADRO!Q$4&amp;$E751),'Hoja de Trabajo para listado'!$CD$151:$DC$151,0)),0)</f>
        <v>0</v>
      </c>
      <c r="R751" s="243">
        <f t="shared" ca="1" si="29"/>
        <v>0</v>
      </c>
      <c r="S751" s="249"/>
      <c r="T751" s="243">
        <f ca="1">+T752</f>
        <v>0</v>
      </c>
      <c r="U751" s="242">
        <f t="shared" si="30"/>
        <v>1</v>
      </c>
      <c r="V751" s="333" t="str">
        <f>+VLOOKUP(A751,bd_lista!$A$3:$E$592,5,FALSE)</f>
        <v>Gobiernos Autonomos Municipales</v>
      </c>
      <c r="W751" s="387" t="str">
        <f>+V751</f>
        <v>Gobiernos Autonomos Municipales</v>
      </c>
      <c r="X751" s="242">
        <f>+VLOOKUP(A751,[4]Sheet1!$A$13:$D$744,4,FALSE)</f>
        <v>0</v>
      </c>
      <c r="Y751" s="242" t="e">
        <f>+VLOOKUP(X751,bd_lista!$A$3:$C$592,3,FALSE)</f>
        <v>#N/A</v>
      </c>
      <c r="Z751" s="294">
        <f>+X751</f>
        <v>0</v>
      </c>
      <c r="AA751" s="295" t="e">
        <f>+Y751</f>
        <v>#N/A</v>
      </c>
    </row>
    <row r="752" spans="1:27" customFormat="1" ht="15" hidden="1" customHeight="1">
      <c r="A752" s="32">
        <v>1340</v>
      </c>
      <c r="B752" s="393"/>
      <c r="C752" s="247" t="str">
        <f>+VLOOKUP(A752,bd_lista!$A$3:$C$592,3,FALSE)</f>
        <v>Gobierno Autónomo Municipal de Bolivar</v>
      </c>
      <c r="D752" s="390"/>
      <c r="E752" s="244" t="s">
        <v>1305</v>
      </c>
      <c r="F752" s="243">
        <f ca="1">+IFERROR(INDEX('Hoja de Trabajo para listado'!$A$155:$Z$1048576,MATCH($A752,'Hoja de Trabajo para listado'!$A$155:$A$1048576,0),MATCH((CUADRO!F$4&amp;$E752),'Hoja de Trabajo para listado'!$A$151:$Z$151,0)),0)+IFERROR(INDEX('Hoja de Trabajo para listado'!$AB$155:$BA$1048576,MATCH($A752,'Hoja de Trabajo para listado'!$AB$155:$AB$1048576,0),MATCH((CUADRO!F$4&amp;$E752),'Hoja de Trabajo para listado'!$AB$151:$BA$151,0)),0)+IFERROR(INDEX('Hoja de Trabajo para listado'!$BC$155:$CB$1048576,MATCH($A752,'Hoja de Trabajo para listado'!$BC$155:$BC$1048576,0),MATCH((CUADRO!F$4&amp;$E752),'Hoja de Trabajo para listado'!$BC$151:$CB$151,0)),0)+IFERROR(INDEX('Hoja de Trabajo para listado'!$DE$153:$DG$274,MATCH($A752,'Hoja de Trabajo para listado'!$DE$153:$DE$1048576,0),MATCH((CUADRO!F$4&amp;$E752),'Hoja de Trabajo para listado'!$DE$151:$DG$151,0)),0)+IFERROR(INDEX('Hoja de Trabajo para listado'!$CD$155:$DC$1048576,MATCH($A752,'Hoja de Trabajo para listado'!$CD$155:$CD$1048576,0),MATCH((CUADRO!F$4&amp;$E752),'Hoja de Trabajo para listado'!$CD$151:$DC$151,0)),0)</f>
        <v>0</v>
      </c>
      <c r="G752" s="243">
        <f ca="1">+IFERROR(INDEX('Hoja de Trabajo para listado'!$A$155:$Z$1048576,MATCH($A752,'Hoja de Trabajo para listado'!$A$155:$A$1048576,0),MATCH((CUADRO!G$4&amp;$E752),'Hoja de Trabajo para listado'!$A$151:$Z$151,0)),0)+IFERROR(INDEX('Hoja de Trabajo para listado'!$AB$155:$BA$1048576,MATCH($A752,'Hoja de Trabajo para listado'!$AB$155:$AB$1048576,0),MATCH((CUADRO!G$4&amp;$E752),'Hoja de Trabajo para listado'!$AB$151:$BA$151,0)),0)+IFERROR(INDEX('Hoja de Trabajo para listado'!$BC$155:$CB$1048576,MATCH($A752,'Hoja de Trabajo para listado'!$BC$155:$BC$1048576,0),MATCH((CUADRO!G$4&amp;$E752),'Hoja de Trabajo para listado'!$BC$151:$CB$151,0)),0)+IFERROR(INDEX('Hoja de Trabajo para listado'!$DE$153:$DG$274,MATCH($A752,'Hoja de Trabajo para listado'!$DE$153:$DE$1048576,0),MATCH((CUADRO!G$4&amp;$E752),'Hoja de Trabajo para listado'!$DE$151:$DG$151,0)),0)+IFERROR(INDEX('Hoja de Trabajo para listado'!$CD$155:$DC$1048576,MATCH($A752,'Hoja de Trabajo para listado'!$CD$155:$CD$1048576,0),MATCH((CUADRO!G$4&amp;$E752),'Hoja de Trabajo para listado'!$CD$151:$DC$151,0)),0)</f>
        <v>0</v>
      </c>
      <c r="H752" s="243">
        <f ca="1">+IFERROR(INDEX('Hoja de Trabajo para listado'!$A$155:$Z$1048576,MATCH($A752,'Hoja de Trabajo para listado'!$A$155:$A$1048576,0),MATCH((CUADRO!H$4&amp;$E752),'Hoja de Trabajo para listado'!$A$151:$Z$151,0)),0)+IFERROR(INDEX('Hoja de Trabajo para listado'!$AB$155:$BA$1048576,MATCH($A752,'Hoja de Trabajo para listado'!$AB$155:$AB$1048576,0),MATCH((CUADRO!H$4&amp;$E752),'Hoja de Trabajo para listado'!$AB$151:$BA$151,0)),0)+IFERROR(INDEX('Hoja de Trabajo para listado'!$BC$155:$CB$1048576,MATCH($A752,'Hoja de Trabajo para listado'!$BC$155:$BC$1048576,0),MATCH((CUADRO!H$4&amp;$E752),'Hoja de Trabajo para listado'!$BC$151:$CB$151,0)),0)+IFERROR(INDEX('Hoja de Trabajo para listado'!$DE$153:$DG$274,MATCH($A752,'Hoja de Trabajo para listado'!$DE$153:$DE$1048576,0),MATCH((CUADRO!H$4&amp;$E752),'Hoja de Trabajo para listado'!$DE$151:$DG$151,0)),0)+IFERROR(INDEX('Hoja de Trabajo para listado'!$CD$155:$DC$1048576,MATCH($A752,'Hoja de Trabajo para listado'!$CD$155:$CD$1048576,0),MATCH((CUADRO!H$4&amp;$E752),'Hoja de Trabajo para listado'!$CD$151:$DC$151,0)),0)</f>
        <v>0</v>
      </c>
      <c r="I752" s="243">
        <f ca="1">+IFERROR(INDEX('Hoja de Trabajo para listado'!$A$155:$Z$1048576,MATCH($A752,'Hoja de Trabajo para listado'!$A$155:$A$1048576,0),MATCH((CUADRO!I$4&amp;$E752),'Hoja de Trabajo para listado'!$A$151:$Z$151,0)),0)+IFERROR(INDEX('Hoja de Trabajo para listado'!$AB$155:$BA$1048576,MATCH($A752,'Hoja de Trabajo para listado'!$AB$155:$AB$1048576,0),MATCH((CUADRO!I$4&amp;$E752),'Hoja de Trabajo para listado'!$AB$151:$BA$151,0)),0)+IFERROR(INDEX('Hoja de Trabajo para listado'!$BC$155:$CB$1048576,MATCH($A752,'Hoja de Trabajo para listado'!$BC$155:$BC$1048576,0),MATCH((CUADRO!I$4&amp;$E752),'Hoja de Trabajo para listado'!$BC$151:$CB$151,0)),0)+IFERROR(INDEX('Hoja de Trabajo para listado'!$DE$153:$DG$274,MATCH($A752,'Hoja de Trabajo para listado'!$DE$153:$DE$1048576,0),MATCH((CUADRO!I$4&amp;$E752),'Hoja de Trabajo para listado'!$DE$151:$DG$151,0)),0)+IFERROR(INDEX('Hoja de Trabajo para listado'!$CD$155:$DC$1048576,MATCH($A752,'Hoja de Trabajo para listado'!$CD$155:$CD$1048576,0),MATCH((CUADRO!I$4&amp;$E752),'Hoja de Trabajo para listado'!$CD$151:$DC$151,0)),0)</f>
        <v>0</v>
      </c>
      <c r="J752" s="243">
        <f ca="1">+IFERROR(INDEX('Hoja de Trabajo para listado'!$A$155:$Z$1048576,MATCH($A752,'Hoja de Trabajo para listado'!$A$155:$A$1048576,0),MATCH((CUADRO!J$4&amp;$E752),'Hoja de Trabajo para listado'!$A$151:$Z$151,0)),0)+IFERROR(INDEX('Hoja de Trabajo para listado'!$AB$155:$BA$1048576,MATCH($A752,'Hoja de Trabajo para listado'!$AB$155:$AB$1048576,0),MATCH((CUADRO!J$4&amp;$E752),'Hoja de Trabajo para listado'!$AB$151:$BA$151,0)),0)+IFERROR(INDEX('Hoja de Trabajo para listado'!$BC$155:$CB$1048576,MATCH($A752,'Hoja de Trabajo para listado'!$BC$155:$BC$1048576,0),MATCH((CUADRO!J$4&amp;$E752),'Hoja de Trabajo para listado'!$BC$151:$CB$151,0)),0)+IFERROR(INDEX('Hoja de Trabajo para listado'!$DE$153:$DG$274,MATCH($A752,'Hoja de Trabajo para listado'!$DE$153:$DE$1048576,0),MATCH((CUADRO!J$4&amp;$E752),'Hoja de Trabajo para listado'!$DE$151:$DG$151,0)),0)+IFERROR(INDEX('Hoja de Trabajo para listado'!$CD$155:$DC$1048576,MATCH($A752,'Hoja de Trabajo para listado'!$CD$155:$CD$1048576,0),MATCH((CUADRO!J$4&amp;$E752),'Hoja de Trabajo para listado'!$CD$151:$DC$151,0)),0)</f>
        <v>0</v>
      </c>
      <c r="K752" s="243">
        <f ca="1">+IFERROR(INDEX('Hoja de Trabajo para listado'!$A$155:$Z$1048576,MATCH($A752,'Hoja de Trabajo para listado'!$A$155:$A$1048576,0),MATCH((CUADRO!K$4&amp;$E752),'Hoja de Trabajo para listado'!$A$151:$Z$151,0)),0)+IFERROR(INDEX('Hoja de Trabajo para listado'!$AB$155:$BA$1048576,MATCH($A752,'Hoja de Trabajo para listado'!$AB$155:$AB$1048576,0),MATCH((CUADRO!K$4&amp;$E752),'Hoja de Trabajo para listado'!$AB$151:$BA$151,0)),0)+IFERROR(INDEX('Hoja de Trabajo para listado'!$BC$155:$CB$1048576,MATCH($A752,'Hoja de Trabajo para listado'!$BC$155:$BC$1048576,0),MATCH((CUADRO!K$4&amp;$E752),'Hoja de Trabajo para listado'!$BC$151:$CB$151,0)),0)+IFERROR(INDEX('Hoja de Trabajo para listado'!$DE$153:$DG$274,MATCH($A752,'Hoja de Trabajo para listado'!$DE$153:$DE$1048576,0),MATCH((CUADRO!K$4&amp;$E752),'Hoja de Trabajo para listado'!$DE$151:$DG$151,0)),0)+IFERROR(INDEX('Hoja de Trabajo para listado'!$CD$155:$DC$1048576,MATCH($A752,'Hoja de Trabajo para listado'!$CD$155:$CD$1048576,0),MATCH((CUADRO!K$4&amp;$E752),'Hoja de Trabajo para listado'!$CD$151:$DC$151,0)),0)</f>
        <v>0</v>
      </c>
      <c r="L752" s="243">
        <f ca="1">+IFERROR(INDEX('Hoja de Trabajo para listado'!$A$155:$Z$1048576,MATCH($A752,'Hoja de Trabajo para listado'!$A$155:$A$1048576,0),MATCH((CUADRO!L$4&amp;$E752),'Hoja de Trabajo para listado'!$A$151:$Z$151,0)),0)+IFERROR(INDEX('Hoja de Trabajo para listado'!$AB$155:$BA$1048576,MATCH($A752,'Hoja de Trabajo para listado'!$AB$155:$AB$1048576,0),MATCH((CUADRO!L$4&amp;$E752),'Hoja de Trabajo para listado'!$AB$151:$BA$151,0)),0)+IFERROR(INDEX('Hoja de Trabajo para listado'!$BC$155:$CB$1048576,MATCH($A752,'Hoja de Trabajo para listado'!$BC$155:$BC$1048576,0),MATCH((CUADRO!L$4&amp;$E752),'Hoja de Trabajo para listado'!$BC$151:$CB$151,0)),0)+IFERROR(INDEX('Hoja de Trabajo para listado'!$DE$153:$DG$274,MATCH($A752,'Hoja de Trabajo para listado'!$DE$153:$DE$1048576,0),MATCH((CUADRO!L$4&amp;$E752),'Hoja de Trabajo para listado'!$DE$151:$DG$151,0)),0)+IFERROR(INDEX('Hoja de Trabajo para listado'!$CD$155:$DC$1048576,MATCH($A752,'Hoja de Trabajo para listado'!$CD$155:$CD$1048576,0),MATCH((CUADRO!L$4&amp;$E752),'Hoja de Trabajo para listado'!$CD$151:$DC$151,0)),0)</f>
        <v>0</v>
      </c>
      <c r="M752" s="243">
        <f ca="1">+IFERROR(INDEX('Hoja de Trabajo para listado'!$A$155:$Z$1048576,MATCH($A752,'Hoja de Trabajo para listado'!$A$155:$A$1048576,0),MATCH((CUADRO!M$4&amp;$E752),'Hoja de Trabajo para listado'!$A$151:$Z$151,0)),0)+IFERROR(INDEX('Hoja de Trabajo para listado'!$AB$155:$BA$1048576,MATCH($A752,'Hoja de Trabajo para listado'!$AB$155:$AB$1048576,0),MATCH((CUADRO!M$4&amp;$E752),'Hoja de Trabajo para listado'!$AB$151:$BA$151,0)),0)+IFERROR(INDEX('Hoja de Trabajo para listado'!$BC$155:$CB$1048576,MATCH($A752,'Hoja de Trabajo para listado'!$BC$155:$BC$1048576,0),MATCH((CUADRO!M$4&amp;$E752),'Hoja de Trabajo para listado'!$BC$151:$CB$151,0)),0)+IFERROR(INDEX('Hoja de Trabajo para listado'!$DE$153:$DG$274,MATCH($A752,'Hoja de Trabajo para listado'!$DE$153:$DE$1048576,0),MATCH((CUADRO!M$4&amp;$E752),'Hoja de Trabajo para listado'!$DE$151:$DG$151,0)),0)+IFERROR(INDEX('Hoja de Trabajo para listado'!$CD$155:$DC$1048576,MATCH($A752,'Hoja de Trabajo para listado'!$CD$155:$CD$1048576,0),MATCH((CUADRO!M$4&amp;$E752),'Hoja de Trabajo para listado'!$CD$151:$DC$151,0)),0)</f>
        <v>0</v>
      </c>
      <c r="N752" s="243">
        <f ca="1">+IFERROR(INDEX('Hoja de Trabajo para listado'!$A$155:$Z$1048576,MATCH($A752,'Hoja de Trabajo para listado'!$A$155:$A$1048576,0),MATCH((CUADRO!N$4&amp;$E752),'Hoja de Trabajo para listado'!$A$151:$Z$151,0)),0)+IFERROR(INDEX('Hoja de Trabajo para listado'!$AB$155:$BA$1048576,MATCH($A752,'Hoja de Trabajo para listado'!$AB$155:$AB$1048576,0),MATCH((CUADRO!N$4&amp;$E752),'Hoja de Trabajo para listado'!$AB$151:$BA$151,0)),0)+IFERROR(INDEX('Hoja de Trabajo para listado'!$BC$155:$CB$1048576,MATCH($A752,'Hoja de Trabajo para listado'!$BC$155:$BC$1048576,0),MATCH((CUADRO!N$4&amp;$E752),'Hoja de Trabajo para listado'!$BC$151:$CB$151,0)),0)+IFERROR(INDEX('Hoja de Trabajo para listado'!$DE$153:$DG$274,MATCH($A752,'Hoja de Trabajo para listado'!$DE$153:$DE$1048576,0),MATCH((CUADRO!N$4&amp;$E752),'Hoja de Trabajo para listado'!$DE$151:$DG$151,0)),0)+IFERROR(INDEX('Hoja de Trabajo para listado'!$CD$155:$DC$1048576,MATCH($A752,'Hoja de Trabajo para listado'!$CD$155:$CD$1048576,0),MATCH((CUADRO!N$4&amp;$E752),'Hoja de Trabajo para listado'!$CD$151:$DC$151,0)),0)</f>
        <v>0</v>
      </c>
      <c r="O752" s="243">
        <f ca="1">+IFERROR(INDEX('Hoja de Trabajo para listado'!$A$155:$Z$1048576,MATCH($A752,'Hoja de Trabajo para listado'!$A$155:$A$1048576,0),MATCH((CUADRO!O$4&amp;$E752),'Hoja de Trabajo para listado'!$A$151:$Z$151,0)),0)+IFERROR(INDEX('Hoja de Trabajo para listado'!$AB$155:$BA$1048576,MATCH($A752,'Hoja de Trabajo para listado'!$AB$155:$AB$1048576,0),MATCH((CUADRO!O$4&amp;$E752),'Hoja de Trabajo para listado'!$AB$151:$BA$151,0)),0)+IFERROR(INDEX('Hoja de Trabajo para listado'!$BC$155:$CB$1048576,MATCH($A752,'Hoja de Trabajo para listado'!$BC$155:$BC$1048576,0),MATCH((CUADRO!O$4&amp;$E752),'Hoja de Trabajo para listado'!$BC$151:$CB$151,0)),0)+IFERROR(INDEX('Hoja de Trabajo para listado'!$DE$153:$DG$274,MATCH($A752,'Hoja de Trabajo para listado'!$DE$153:$DE$1048576,0),MATCH((CUADRO!O$4&amp;$E752),'Hoja de Trabajo para listado'!$DE$151:$DG$151,0)),0)+IFERROR(INDEX('Hoja de Trabajo para listado'!$CD$155:$DC$1048576,MATCH($A752,'Hoja de Trabajo para listado'!$CD$155:$CD$1048576,0),MATCH((CUADRO!O$4&amp;$E752),'Hoja de Trabajo para listado'!$CD$151:$DC$151,0)),0)</f>
        <v>0</v>
      </c>
      <c r="P752" s="243">
        <f ca="1">+IFERROR(INDEX('Hoja de Trabajo para listado'!$A$155:$Z$1048576,MATCH($A752,'Hoja de Trabajo para listado'!$A$155:$A$1048576,0),MATCH((CUADRO!P$4&amp;$E752),'Hoja de Trabajo para listado'!$A$151:$Z$151,0)),0)+IFERROR(INDEX('Hoja de Trabajo para listado'!$AB$155:$BA$1048576,MATCH($A752,'Hoja de Trabajo para listado'!$AB$155:$AB$1048576,0),MATCH((CUADRO!P$4&amp;$E752),'Hoja de Trabajo para listado'!$AB$151:$BA$151,0)),0)+IFERROR(INDEX('Hoja de Trabajo para listado'!$BC$155:$CB$1048576,MATCH($A752,'Hoja de Trabajo para listado'!$BC$155:$BC$1048576,0),MATCH((CUADRO!P$4&amp;$E752),'Hoja de Trabajo para listado'!$BC$151:$CB$151,0)),0)+IFERROR(INDEX('Hoja de Trabajo para listado'!$DE$153:$DG$274,MATCH($A752,'Hoja de Trabajo para listado'!$DE$153:$DE$1048576,0),MATCH((CUADRO!P$4&amp;$E752),'Hoja de Trabajo para listado'!$DE$151:$DG$151,0)),0)+IFERROR(INDEX('Hoja de Trabajo para listado'!$CD$155:$DC$1048576,MATCH($A752,'Hoja de Trabajo para listado'!$CD$155:$CD$1048576,0),MATCH((CUADRO!P$4&amp;$E752),'Hoja de Trabajo para listado'!$CD$151:$DC$151,0)),0)</f>
        <v>0</v>
      </c>
      <c r="Q752" s="243">
        <f ca="1">+IFERROR(INDEX('Hoja de Trabajo para listado'!$A$155:$Z$1048576,MATCH($A752,'Hoja de Trabajo para listado'!$A$155:$A$1048576,0),MATCH((CUADRO!Q$4&amp;$E752),'Hoja de Trabajo para listado'!$A$151:$Z$151,0)),0)+IFERROR(INDEX('Hoja de Trabajo para listado'!$AB$155:$BA$1048576,MATCH($A752,'Hoja de Trabajo para listado'!$AB$155:$AB$1048576,0),MATCH((CUADRO!Q$4&amp;$E752),'Hoja de Trabajo para listado'!$AB$151:$BA$151,0)),0)+IFERROR(INDEX('Hoja de Trabajo para listado'!$BC$155:$CB$1048576,MATCH($A752,'Hoja de Trabajo para listado'!$BC$155:$BC$1048576,0),MATCH((CUADRO!Q$4&amp;$E752),'Hoja de Trabajo para listado'!$BC$151:$CB$151,0)),0)+IFERROR(INDEX('Hoja de Trabajo para listado'!$DE$153:$DG$274,MATCH($A752,'Hoja de Trabajo para listado'!$DE$153:$DE$1048576,0),MATCH((CUADRO!Q$4&amp;$E752),'Hoja de Trabajo para listado'!$DE$151:$DG$151,0)),0)+IFERROR(INDEX('Hoja de Trabajo para listado'!$CD$155:$DC$1048576,MATCH($A752,'Hoja de Trabajo para listado'!$CD$155:$CD$1048576,0),MATCH((CUADRO!Q$4&amp;$E752),'Hoja de Trabajo para listado'!$CD$151:$DC$151,0)),0)</f>
        <v>0</v>
      </c>
      <c r="R752" s="243">
        <f t="shared" ca="1" si="29"/>
        <v>0</v>
      </c>
      <c r="S752" s="249">
        <f ca="1">+R751+R752</f>
        <v>0</v>
      </c>
      <c r="T752" s="243">
        <f ca="1">+S752</f>
        <v>0</v>
      </c>
      <c r="U752" s="242">
        <f t="shared" si="30"/>
        <v>2</v>
      </c>
      <c r="V752" s="333" t="str">
        <f>+VLOOKUP(A752,bd_lista!$A$3:$E$592,5,FALSE)</f>
        <v>Gobiernos Autonomos Municipales</v>
      </c>
      <c r="W752" s="388"/>
      <c r="X752" s="242">
        <f>+VLOOKUP(A752,[4]Sheet1!$A$13:$D$744,4,FALSE)</f>
        <v>0</v>
      </c>
      <c r="Y752" s="242" t="e">
        <f>+VLOOKUP(X752,bd_lista!$A$3:$C$592,3,FALSE)</f>
        <v>#N/A</v>
      </c>
      <c r="Z752" s="292"/>
      <c r="AA752" s="293"/>
    </row>
    <row r="753" spans="1:27" customFormat="1" ht="15" hidden="1" customHeight="1">
      <c r="A753" s="32">
        <v>1341</v>
      </c>
      <c r="B753" s="392">
        <f>+A753</f>
        <v>1341</v>
      </c>
      <c r="C753" s="247" t="str">
        <f>+VLOOKUP(A753,bd_lista!$A$3:$C$592,3,FALSE)</f>
        <v>Gobierno Autónomo Municipal de Tiraque</v>
      </c>
      <c r="D753" s="389" t="str">
        <f>+C753</f>
        <v>Gobierno Autónomo Municipal de Tiraque</v>
      </c>
      <c r="E753" s="242" t="s">
        <v>1304</v>
      </c>
      <c r="F753" s="243">
        <f ca="1">+IFERROR(INDEX('Hoja de Trabajo para listado'!$A$155:$Z$1048576,MATCH($A753,'Hoja de Trabajo para listado'!$A$155:$A$1048576,0),MATCH((CUADRO!F$4&amp;$E753),'Hoja de Trabajo para listado'!$A$151:$Z$151,0)),0)+IFERROR(INDEX('Hoja de Trabajo para listado'!$AB$155:$BA$1048576,MATCH($A753,'Hoja de Trabajo para listado'!$AB$155:$AB$1048576,0),MATCH((CUADRO!F$4&amp;$E753),'Hoja de Trabajo para listado'!$AB$151:$BA$151,0)),0)+IFERROR(INDEX('Hoja de Trabajo para listado'!$BC$155:$CB$1048576,MATCH($A753,'Hoja de Trabajo para listado'!$BC$155:$BC$1048576,0),MATCH((CUADRO!F$4&amp;$E753),'Hoja de Trabajo para listado'!$BC$151:$CB$151,0)),0)+IFERROR(INDEX('Hoja de Trabajo para listado'!$DE$153:$DG$274,MATCH($A753,'Hoja de Trabajo para listado'!$DE$153:$DE$1048576,0),MATCH((CUADRO!F$4&amp;$E753),'Hoja de Trabajo para listado'!$DE$151:$DG$151,0)),0)+IFERROR(INDEX('Hoja de Trabajo para listado'!$CD$155:$DC$1048576,MATCH($A753,'Hoja de Trabajo para listado'!$CD$155:$CD$1048576,0),MATCH((CUADRO!F$4&amp;$E753),'Hoja de Trabajo para listado'!$CD$151:$DC$151,0)),0)</f>
        <v>0</v>
      </c>
      <c r="G753" s="243">
        <f ca="1">+IFERROR(INDEX('Hoja de Trabajo para listado'!$A$155:$Z$1048576,MATCH($A753,'Hoja de Trabajo para listado'!$A$155:$A$1048576,0),MATCH((CUADRO!G$4&amp;$E753),'Hoja de Trabajo para listado'!$A$151:$Z$151,0)),0)+IFERROR(INDEX('Hoja de Trabajo para listado'!$AB$155:$BA$1048576,MATCH($A753,'Hoja de Trabajo para listado'!$AB$155:$AB$1048576,0),MATCH((CUADRO!G$4&amp;$E753),'Hoja de Trabajo para listado'!$AB$151:$BA$151,0)),0)+IFERROR(INDEX('Hoja de Trabajo para listado'!$BC$155:$CB$1048576,MATCH($A753,'Hoja de Trabajo para listado'!$BC$155:$BC$1048576,0),MATCH((CUADRO!G$4&amp;$E753),'Hoja de Trabajo para listado'!$BC$151:$CB$151,0)),0)+IFERROR(INDEX('Hoja de Trabajo para listado'!$DE$153:$DG$274,MATCH($A753,'Hoja de Trabajo para listado'!$DE$153:$DE$1048576,0),MATCH((CUADRO!G$4&amp;$E753),'Hoja de Trabajo para listado'!$DE$151:$DG$151,0)),0)+IFERROR(INDEX('Hoja de Trabajo para listado'!$CD$155:$DC$1048576,MATCH($A753,'Hoja de Trabajo para listado'!$CD$155:$CD$1048576,0),MATCH((CUADRO!G$4&amp;$E753),'Hoja de Trabajo para listado'!$CD$151:$DC$151,0)),0)</f>
        <v>0</v>
      </c>
      <c r="H753" s="243">
        <f ca="1">+IFERROR(INDEX('Hoja de Trabajo para listado'!$A$155:$Z$1048576,MATCH($A753,'Hoja de Trabajo para listado'!$A$155:$A$1048576,0),MATCH((CUADRO!H$4&amp;$E753),'Hoja de Trabajo para listado'!$A$151:$Z$151,0)),0)+IFERROR(INDEX('Hoja de Trabajo para listado'!$AB$155:$BA$1048576,MATCH($A753,'Hoja de Trabajo para listado'!$AB$155:$AB$1048576,0),MATCH((CUADRO!H$4&amp;$E753),'Hoja de Trabajo para listado'!$AB$151:$BA$151,0)),0)+IFERROR(INDEX('Hoja de Trabajo para listado'!$BC$155:$CB$1048576,MATCH($A753,'Hoja de Trabajo para listado'!$BC$155:$BC$1048576,0),MATCH((CUADRO!H$4&amp;$E753),'Hoja de Trabajo para listado'!$BC$151:$CB$151,0)),0)+IFERROR(INDEX('Hoja de Trabajo para listado'!$DE$153:$DG$274,MATCH($A753,'Hoja de Trabajo para listado'!$DE$153:$DE$1048576,0),MATCH((CUADRO!H$4&amp;$E753),'Hoja de Trabajo para listado'!$DE$151:$DG$151,0)),0)+IFERROR(INDEX('Hoja de Trabajo para listado'!$CD$155:$DC$1048576,MATCH($A753,'Hoja de Trabajo para listado'!$CD$155:$CD$1048576,0),MATCH((CUADRO!H$4&amp;$E753),'Hoja de Trabajo para listado'!$CD$151:$DC$151,0)),0)</f>
        <v>0</v>
      </c>
      <c r="I753" s="243">
        <f ca="1">+IFERROR(INDEX('Hoja de Trabajo para listado'!$A$155:$Z$1048576,MATCH($A753,'Hoja de Trabajo para listado'!$A$155:$A$1048576,0),MATCH((CUADRO!I$4&amp;$E753),'Hoja de Trabajo para listado'!$A$151:$Z$151,0)),0)+IFERROR(INDEX('Hoja de Trabajo para listado'!$AB$155:$BA$1048576,MATCH($A753,'Hoja de Trabajo para listado'!$AB$155:$AB$1048576,0),MATCH((CUADRO!I$4&amp;$E753),'Hoja de Trabajo para listado'!$AB$151:$BA$151,0)),0)+IFERROR(INDEX('Hoja de Trabajo para listado'!$BC$155:$CB$1048576,MATCH($A753,'Hoja de Trabajo para listado'!$BC$155:$BC$1048576,0),MATCH((CUADRO!I$4&amp;$E753),'Hoja de Trabajo para listado'!$BC$151:$CB$151,0)),0)+IFERROR(INDEX('Hoja de Trabajo para listado'!$DE$153:$DG$274,MATCH($A753,'Hoja de Trabajo para listado'!$DE$153:$DE$1048576,0),MATCH((CUADRO!I$4&amp;$E753),'Hoja de Trabajo para listado'!$DE$151:$DG$151,0)),0)+IFERROR(INDEX('Hoja de Trabajo para listado'!$CD$155:$DC$1048576,MATCH($A753,'Hoja de Trabajo para listado'!$CD$155:$CD$1048576,0),MATCH((CUADRO!I$4&amp;$E753),'Hoja de Trabajo para listado'!$CD$151:$DC$151,0)),0)</f>
        <v>0</v>
      </c>
      <c r="J753" s="243">
        <f ca="1">+IFERROR(INDEX('Hoja de Trabajo para listado'!$A$155:$Z$1048576,MATCH($A753,'Hoja de Trabajo para listado'!$A$155:$A$1048576,0),MATCH((CUADRO!J$4&amp;$E753),'Hoja de Trabajo para listado'!$A$151:$Z$151,0)),0)+IFERROR(INDEX('Hoja de Trabajo para listado'!$AB$155:$BA$1048576,MATCH($A753,'Hoja de Trabajo para listado'!$AB$155:$AB$1048576,0),MATCH((CUADRO!J$4&amp;$E753),'Hoja de Trabajo para listado'!$AB$151:$BA$151,0)),0)+IFERROR(INDEX('Hoja de Trabajo para listado'!$BC$155:$CB$1048576,MATCH($A753,'Hoja de Trabajo para listado'!$BC$155:$BC$1048576,0),MATCH((CUADRO!J$4&amp;$E753),'Hoja de Trabajo para listado'!$BC$151:$CB$151,0)),0)+IFERROR(INDEX('Hoja de Trabajo para listado'!$DE$153:$DG$274,MATCH($A753,'Hoja de Trabajo para listado'!$DE$153:$DE$1048576,0),MATCH((CUADRO!J$4&amp;$E753),'Hoja de Trabajo para listado'!$DE$151:$DG$151,0)),0)+IFERROR(INDEX('Hoja de Trabajo para listado'!$CD$155:$DC$1048576,MATCH($A753,'Hoja de Trabajo para listado'!$CD$155:$CD$1048576,0),MATCH((CUADRO!J$4&amp;$E753),'Hoja de Trabajo para listado'!$CD$151:$DC$151,0)),0)</f>
        <v>0</v>
      </c>
      <c r="K753" s="243">
        <f ca="1">+IFERROR(INDEX('Hoja de Trabajo para listado'!$A$155:$Z$1048576,MATCH($A753,'Hoja de Trabajo para listado'!$A$155:$A$1048576,0),MATCH((CUADRO!K$4&amp;$E753),'Hoja de Trabajo para listado'!$A$151:$Z$151,0)),0)+IFERROR(INDEX('Hoja de Trabajo para listado'!$AB$155:$BA$1048576,MATCH($A753,'Hoja de Trabajo para listado'!$AB$155:$AB$1048576,0),MATCH((CUADRO!K$4&amp;$E753),'Hoja de Trabajo para listado'!$AB$151:$BA$151,0)),0)+IFERROR(INDEX('Hoja de Trabajo para listado'!$BC$155:$CB$1048576,MATCH($A753,'Hoja de Trabajo para listado'!$BC$155:$BC$1048576,0),MATCH((CUADRO!K$4&amp;$E753),'Hoja de Trabajo para listado'!$BC$151:$CB$151,0)),0)+IFERROR(INDEX('Hoja de Trabajo para listado'!$DE$153:$DG$274,MATCH($A753,'Hoja de Trabajo para listado'!$DE$153:$DE$1048576,0),MATCH((CUADRO!K$4&amp;$E753),'Hoja de Trabajo para listado'!$DE$151:$DG$151,0)),0)+IFERROR(INDEX('Hoja de Trabajo para listado'!$CD$155:$DC$1048576,MATCH($A753,'Hoja de Trabajo para listado'!$CD$155:$CD$1048576,0),MATCH((CUADRO!K$4&amp;$E753),'Hoja de Trabajo para listado'!$CD$151:$DC$151,0)),0)</f>
        <v>0</v>
      </c>
      <c r="L753" s="243">
        <f ca="1">+IFERROR(INDEX('Hoja de Trabajo para listado'!$A$155:$Z$1048576,MATCH($A753,'Hoja de Trabajo para listado'!$A$155:$A$1048576,0),MATCH((CUADRO!L$4&amp;$E753),'Hoja de Trabajo para listado'!$A$151:$Z$151,0)),0)+IFERROR(INDEX('Hoja de Trabajo para listado'!$AB$155:$BA$1048576,MATCH($A753,'Hoja de Trabajo para listado'!$AB$155:$AB$1048576,0),MATCH((CUADRO!L$4&amp;$E753),'Hoja de Trabajo para listado'!$AB$151:$BA$151,0)),0)+IFERROR(INDEX('Hoja de Trabajo para listado'!$BC$155:$CB$1048576,MATCH($A753,'Hoja de Trabajo para listado'!$BC$155:$BC$1048576,0),MATCH((CUADRO!L$4&amp;$E753),'Hoja de Trabajo para listado'!$BC$151:$CB$151,0)),0)+IFERROR(INDEX('Hoja de Trabajo para listado'!$DE$153:$DG$274,MATCH($A753,'Hoja de Trabajo para listado'!$DE$153:$DE$1048576,0),MATCH((CUADRO!L$4&amp;$E753),'Hoja de Trabajo para listado'!$DE$151:$DG$151,0)),0)+IFERROR(INDEX('Hoja de Trabajo para listado'!$CD$155:$DC$1048576,MATCH($A753,'Hoja de Trabajo para listado'!$CD$155:$CD$1048576,0),MATCH((CUADRO!L$4&amp;$E753),'Hoja de Trabajo para listado'!$CD$151:$DC$151,0)),0)</f>
        <v>0</v>
      </c>
      <c r="M753" s="243">
        <f ca="1">+IFERROR(INDEX('Hoja de Trabajo para listado'!$A$155:$Z$1048576,MATCH($A753,'Hoja de Trabajo para listado'!$A$155:$A$1048576,0),MATCH((CUADRO!M$4&amp;$E753),'Hoja de Trabajo para listado'!$A$151:$Z$151,0)),0)+IFERROR(INDEX('Hoja de Trabajo para listado'!$AB$155:$BA$1048576,MATCH($A753,'Hoja de Trabajo para listado'!$AB$155:$AB$1048576,0),MATCH((CUADRO!M$4&amp;$E753),'Hoja de Trabajo para listado'!$AB$151:$BA$151,0)),0)+IFERROR(INDEX('Hoja de Trabajo para listado'!$BC$155:$CB$1048576,MATCH($A753,'Hoja de Trabajo para listado'!$BC$155:$BC$1048576,0),MATCH((CUADRO!M$4&amp;$E753),'Hoja de Trabajo para listado'!$BC$151:$CB$151,0)),0)+IFERROR(INDEX('Hoja de Trabajo para listado'!$DE$153:$DG$274,MATCH($A753,'Hoja de Trabajo para listado'!$DE$153:$DE$1048576,0),MATCH((CUADRO!M$4&amp;$E753),'Hoja de Trabajo para listado'!$DE$151:$DG$151,0)),0)+IFERROR(INDEX('Hoja de Trabajo para listado'!$CD$155:$DC$1048576,MATCH($A753,'Hoja de Trabajo para listado'!$CD$155:$CD$1048576,0),MATCH((CUADRO!M$4&amp;$E753),'Hoja de Trabajo para listado'!$CD$151:$DC$151,0)),0)</f>
        <v>0</v>
      </c>
      <c r="N753" s="243">
        <f ca="1">+IFERROR(INDEX('Hoja de Trabajo para listado'!$A$155:$Z$1048576,MATCH($A753,'Hoja de Trabajo para listado'!$A$155:$A$1048576,0),MATCH((CUADRO!N$4&amp;$E753),'Hoja de Trabajo para listado'!$A$151:$Z$151,0)),0)+IFERROR(INDEX('Hoja de Trabajo para listado'!$AB$155:$BA$1048576,MATCH($A753,'Hoja de Trabajo para listado'!$AB$155:$AB$1048576,0),MATCH((CUADRO!N$4&amp;$E753),'Hoja de Trabajo para listado'!$AB$151:$BA$151,0)),0)+IFERROR(INDEX('Hoja de Trabajo para listado'!$BC$155:$CB$1048576,MATCH($A753,'Hoja de Trabajo para listado'!$BC$155:$BC$1048576,0),MATCH((CUADRO!N$4&amp;$E753),'Hoja de Trabajo para listado'!$BC$151:$CB$151,0)),0)+IFERROR(INDEX('Hoja de Trabajo para listado'!$DE$153:$DG$274,MATCH($A753,'Hoja de Trabajo para listado'!$DE$153:$DE$1048576,0),MATCH((CUADRO!N$4&amp;$E753),'Hoja de Trabajo para listado'!$DE$151:$DG$151,0)),0)+IFERROR(INDEX('Hoja de Trabajo para listado'!$CD$155:$DC$1048576,MATCH($A753,'Hoja de Trabajo para listado'!$CD$155:$CD$1048576,0),MATCH((CUADRO!N$4&amp;$E753),'Hoja de Trabajo para listado'!$CD$151:$DC$151,0)),0)</f>
        <v>0</v>
      </c>
      <c r="O753" s="243">
        <f ca="1">+IFERROR(INDEX('Hoja de Trabajo para listado'!$A$155:$Z$1048576,MATCH($A753,'Hoja de Trabajo para listado'!$A$155:$A$1048576,0),MATCH((CUADRO!O$4&amp;$E753),'Hoja de Trabajo para listado'!$A$151:$Z$151,0)),0)+IFERROR(INDEX('Hoja de Trabajo para listado'!$AB$155:$BA$1048576,MATCH($A753,'Hoja de Trabajo para listado'!$AB$155:$AB$1048576,0),MATCH((CUADRO!O$4&amp;$E753),'Hoja de Trabajo para listado'!$AB$151:$BA$151,0)),0)+IFERROR(INDEX('Hoja de Trabajo para listado'!$BC$155:$CB$1048576,MATCH($A753,'Hoja de Trabajo para listado'!$BC$155:$BC$1048576,0),MATCH((CUADRO!O$4&amp;$E753),'Hoja de Trabajo para listado'!$BC$151:$CB$151,0)),0)+IFERROR(INDEX('Hoja de Trabajo para listado'!$DE$153:$DG$274,MATCH($A753,'Hoja de Trabajo para listado'!$DE$153:$DE$1048576,0),MATCH((CUADRO!O$4&amp;$E753),'Hoja de Trabajo para listado'!$DE$151:$DG$151,0)),0)+IFERROR(INDEX('Hoja de Trabajo para listado'!$CD$155:$DC$1048576,MATCH($A753,'Hoja de Trabajo para listado'!$CD$155:$CD$1048576,0),MATCH((CUADRO!O$4&amp;$E753),'Hoja de Trabajo para listado'!$CD$151:$DC$151,0)),0)</f>
        <v>0</v>
      </c>
      <c r="P753" s="243">
        <f ca="1">+IFERROR(INDEX('Hoja de Trabajo para listado'!$A$155:$Z$1048576,MATCH($A753,'Hoja de Trabajo para listado'!$A$155:$A$1048576,0),MATCH((CUADRO!P$4&amp;$E753),'Hoja de Trabajo para listado'!$A$151:$Z$151,0)),0)+IFERROR(INDEX('Hoja de Trabajo para listado'!$AB$155:$BA$1048576,MATCH($A753,'Hoja de Trabajo para listado'!$AB$155:$AB$1048576,0),MATCH((CUADRO!P$4&amp;$E753),'Hoja de Trabajo para listado'!$AB$151:$BA$151,0)),0)+IFERROR(INDEX('Hoja de Trabajo para listado'!$BC$155:$CB$1048576,MATCH($A753,'Hoja de Trabajo para listado'!$BC$155:$BC$1048576,0),MATCH((CUADRO!P$4&amp;$E753),'Hoja de Trabajo para listado'!$BC$151:$CB$151,0)),0)+IFERROR(INDEX('Hoja de Trabajo para listado'!$DE$153:$DG$274,MATCH($A753,'Hoja de Trabajo para listado'!$DE$153:$DE$1048576,0),MATCH((CUADRO!P$4&amp;$E753),'Hoja de Trabajo para listado'!$DE$151:$DG$151,0)),0)+IFERROR(INDEX('Hoja de Trabajo para listado'!$CD$155:$DC$1048576,MATCH($A753,'Hoja de Trabajo para listado'!$CD$155:$CD$1048576,0),MATCH((CUADRO!P$4&amp;$E753),'Hoja de Trabajo para listado'!$CD$151:$DC$151,0)),0)</f>
        <v>0</v>
      </c>
      <c r="Q753" s="243">
        <f ca="1">+IFERROR(INDEX('Hoja de Trabajo para listado'!$A$155:$Z$1048576,MATCH($A753,'Hoja de Trabajo para listado'!$A$155:$A$1048576,0),MATCH((CUADRO!Q$4&amp;$E753),'Hoja de Trabajo para listado'!$A$151:$Z$151,0)),0)+IFERROR(INDEX('Hoja de Trabajo para listado'!$AB$155:$BA$1048576,MATCH($A753,'Hoja de Trabajo para listado'!$AB$155:$AB$1048576,0),MATCH((CUADRO!Q$4&amp;$E753),'Hoja de Trabajo para listado'!$AB$151:$BA$151,0)),0)+IFERROR(INDEX('Hoja de Trabajo para listado'!$BC$155:$CB$1048576,MATCH($A753,'Hoja de Trabajo para listado'!$BC$155:$BC$1048576,0),MATCH((CUADRO!Q$4&amp;$E753),'Hoja de Trabajo para listado'!$BC$151:$CB$151,0)),0)+IFERROR(INDEX('Hoja de Trabajo para listado'!$DE$153:$DG$274,MATCH($A753,'Hoja de Trabajo para listado'!$DE$153:$DE$1048576,0),MATCH((CUADRO!Q$4&amp;$E753),'Hoja de Trabajo para listado'!$DE$151:$DG$151,0)),0)+IFERROR(INDEX('Hoja de Trabajo para listado'!$CD$155:$DC$1048576,MATCH($A753,'Hoja de Trabajo para listado'!$CD$155:$CD$1048576,0),MATCH((CUADRO!Q$4&amp;$E753),'Hoja de Trabajo para listado'!$CD$151:$DC$151,0)),0)</f>
        <v>0</v>
      </c>
      <c r="R753" s="243">
        <f t="shared" ca="1" si="29"/>
        <v>0</v>
      </c>
      <c r="S753" s="249"/>
      <c r="T753" s="243">
        <f ca="1">+T754</f>
        <v>0</v>
      </c>
      <c r="U753" s="242">
        <f t="shared" si="30"/>
        <v>1</v>
      </c>
      <c r="V753" s="333" t="str">
        <f>+VLOOKUP(A753,bd_lista!$A$3:$E$592,5,FALSE)</f>
        <v>Gobiernos Autonomos Municipales</v>
      </c>
      <c r="W753" s="387" t="str">
        <f>+V753</f>
        <v>Gobiernos Autonomos Municipales</v>
      </c>
      <c r="X753" s="242">
        <f>+VLOOKUP(A753,[4]Sheet1!$A$13:$D$744,4,FALSE)</f>
        <v>0</v>
      </c>
      <c r="Y753" s="242" t="e">
        <f>+VLOOKUP(X753,bd_lista!$A$3:$C$592,3,FALSE)</f>
        <v>#N/A</v>
      </c>
      <c r="Z753" s="294">
        <f>+X753</f>
        <v>0</v>
      </c>
      <c r="AA753" s="295" t="e">
        <f>+Y753</f>
        <v>#N/A</v>
      </c>
    </row>
    <row r="754" spans="1:27" customFormat="1" ht="15" hidden="1" customHeight="1">
      <c r="A754" s="32">
        <v>1341</v>
      </c>
      <c r="B754" s="393"/>
      <c r="C754" s="247" t="str">
        <f>+VLOOKUP(A754,bd_lista!$A$3:$C$592,3,FALSE)</f>
        <v>Gobierno Autónomo Municipal de Tiraque</v>
      </c>
      <c r="D754" s="390"/>
      <c r="E754" s="244" t="s">
        <v>1305</v>
      </c>
      <c r="F754" s="243">
        <f ca="1">+IFERROR(INDEX('Hoja de Trabajo para listado'!$A$155:$Z$1048576,MATCH($A754,'Hoja de Trabajo para listado'!$A$155:$A$1048576,0),MATCH((CUADRO!F$4&amp;$E754),'Hoja de Trabajo para listado'!$A$151:$Z$151,0)),0)+IFERROR(INDEX('Hoja de Trabajo para listado'!$AB$155:$BA$1048576,MATCH($A754,'Hoja de Trabajo para listado'!$AB$155:$AB$1048576,0),MATCH((CUADRO!F$4&amp;$E754),'Hoja de Trabajo para listado'!$AB$151:$BA$151,0)),0)+IFERROR(INDEX('Hoja de Trabajo para listado'!$BC$155:$CB$1048576,MATCH($A754,'Hoja de Trabajo para listado'!$BC$155:$BC$1048576,0),MATCH((CUADRO!F$4&amp;$E754),'Hoja de Trabajo para listado'!$BC$151:$CB$151,0)),0)+IFERROR(INDEX('Hoja de Trabajo para listado'!$DE$153:$DG$274,MATCH($A754,'Hoja de Trabajo para listado'!$DE$153:$DE$1048576,0),MATCH((CUADRO!F$4&amp;$E754),'Hoja de Trabajo para listado'!$DE$151:$DG$151,0)),0)+IFERROR(INDEX('Hoja de Trabajo para listado'!$CD$155:$DC$1048576,MATCH($A754,'Hoja de Trabajo para listado'!$CD$155:$CD$1048576,0),MATCH((CUADRO!F$4&amp;$E754),'Hoja de Trabajo para listado'!$CD$151:$DC$151,0)),0)</f>
        <v>0</v>
      </c>
      <c r="G754" s="243">
        <f ca="1">+IFERROR(INDEX('Hoja de Trabajo para listado'!$A$155:$Z$1048576,MATCH($A754,'Hoja de Trabajo para listado'!$A$155:$A$1048576,0),MATCH((CUADRO!G$4&amp;$E754),'Hoja de Trabajo para listado'!$A$151:$Z$151,0)),0)+IFERROR(INDEX('Hoja de Trabajo para listado'!$AB$155:$BA$1048576,MATCH($A754,'Hoja de Trabajo para listado'!$AB$155:$AB$1048576,0),MATCH((CUADRO!G$4&amp;$E754),'Hoja de Trabajo para listado'!$AB$151:$BA$151,0)),0)+IFERROR(INDEX('Hoja de Trabajo para listado'!$BC$155:$CB$1048576,MATCH($A754,'Hoja de Trabajo para listado'!$BC$155:$BC$1048576,0),MATCH((CUADRO!G$4&amp;$E754),'Hoja de Trabajo para listado'!$BC$151:$CB$151,0)),0)+IFERROR(INDEX('Hoja de Trabajo para listado'!$DE$153:$DG$274,MATCH($A754,'Hoja de Trabajo para listado'!$DE$153:$DE$1048576,0),MATCH((CUADRO!G$4&amp;$E754),'Hoja de Trabajo para listado'!$DE$151:$DG$151,0)),0)+IFERROR(INDEX('Hoja de Trabajo para listado'!$CD$155:$DC$1048576,MATCH($A754,'Hoja de Trabajo para listado'!$CD$155:$CD$1048576,0),MATCH((CUADRO!G$4&amp;$E754),'Hoja de Trabajo para listado'!$CD$151:$DC$151,0)),0)</f>
        <v>0</v>
      </c>
      <c r="H754" s="243">
        <f ca="1">+IFERROR(INDEX('Hoja de Trabajo para listado'!$A$155:$Z$1048576,MATCH($A754,'Hoja de Trabajo para listado'!$A$155:$A$1048576,0),MATCH((CUADRO!H$4&amp;$E754),'Hoja de Trabajo para listado'!$A$151:$Z$151,0)),0)+IFERROR(INDEX('Hoja de Trabajo para listado'!$AB$155:$BA$1048576,MATCH($A754,'Hoja de Trabajo para listado'!$AB$155:$AB$1048576,0),MATCH((CUADRO!H$4&amp;$E754),'Hoja de Trabajo para listado'!$AB$151:$BA$151,0)),0)+IFERROR(INDEX('Hoja de Trabajo para listado'!$BC$155:$CB$1048576,MATCH($A754,'Hoja de Trabajo para listado'!$BC$155:$BC$1048576,0),MATCH((CUADRO!H$4&amp;$E754),'Hoja de Trabajo para listado'!$BC$151:$CB$151,0)),0)+IFERROR(INDEX('Hoja de Trabajo para listado'!$DE$153:$DG$274,MATCH($A754,'Hoja de Trabajo para listado'!$DE$153:$DE$1048576,0),MATCH((CUADRO!H$4&amp;$E754),'Hoja de Trabajo para listado'!$DE$151:$DG$151,0)),0)+IFERROR(INDEX('Hoja de Trabajo para listado'!$CD$155:$DC$1048576,MATCH($A754,'Hoja de Trabajo para listado'!$CD$155:$CD$1048576,0),MATCH((CUADRO!H$4&amp;$E754),'Hoja de Trabajo para listado'!$CD$151:$DC$151,0)),0)</f>
        <v>0</v>
      </c>
      <c r="I754" s="243">
        <f ca="1">+IFERROR(INDEX('Hoja de Trabajo para listado'!$A$155:$Z$1048576,MATCH($A754,'Hoja de Trabajo para listado'!$A$155:$A$1048576,0),MATCH((CUADRO!I$4&amp;$E754),'Hoja de Trabajo para listado'!$A$151:$Z$151,0)),0)+IFERROR(INDEX('Hoja de Trabajo para listado'!$AB$155:$BA$1048576,MATCH($A754,'Hoja de Trabajo para listado'!$AB$155:$AB$1048576,0),MATCH((CUADRO!I$4&amp;$E754),'Hoja de Trabajo para listado'!$AB$151:$BA$151,0)),0)+IFERROR(INDEX('Hoja de Trabajo para listado'!$BC$155:$CB$1048576,MATCH($A754,'Hoja de Trabajo para listado'!$BC$155:$BC$1048576,0),MATCH((CUADRO!I$4&amp;$E754),'Hoja de Trabajo para listado'!$BC$151:$CB$151,0)),0)+IFERROR(INDEX('Hoja de Trabajo para listado'!$DE$153:$DG$274,MATCH($A754,'Hoja de Trabajo para listado'!$DE$153:$DE$1048576,0),MATCH((CUADRO!I$4&amp;$E754),'Hoja de Trabajo para listado'!$DE$151:$DG$151,0)),0)+IFERROR(INDEX('Hoja de Trabajo para listado'!$CD$155:$DC$1048576,MATCH($A754,'Hoja de Trabajo para listado'!$CD$155:$CD$1048576,0),MATCH((CUADRO!I$4&amp;$E754),'Hoja de Trabajo para listado'!$CD$151:$DC$151,0)),0)</f>
        <v>0</v>
      </c>
      <c r="J754" s="243">
        <f ca="1">+IFERROR(INDEX('Hoja de Trabajo para listado'!$A$155:$Z$1048576,MATCH($A754,'Hoja de Trabajo para listado'!$A$155:$A$1048576,0),MATCH((CUADRO!J$4&amp;$E754),'Hoja de Trabajo para listado'!$A$151:$Z$151,0)),0)+IFERROR(INDEX('Hoja de Trabajo para listado'!$AB$155:$BA$1048576,MATCH($A754,'Hoja de Trabajo para listado'!$AB$155:$AB$1048576,0),MATCH((CUADRO!J$4&amp;$E754),'Hoja de Trabajo para listado'!$AB$151:$BA$151,0)),0)+IFERROR(INDEX('Hoja de Trabajo para listado'!$BC$155:$CB$1048576,MATCH($A754,'Hoja de Trabajo para listado'!$BC$155:$BC$1048576,0),MATCH((CUADRO!J$4&amp;$E754),'Hoja de Trabajo para listado'!$BC$151:$CB$151,0)),0)+IFERROR(INDEX('Hoja de Trabajo para listado'!$DE$153:$DG$274,MATCH($A754,'Hoja de Trabajo para listado'!$DE$153:$DE$1048576,0),MATCH((CUADRO!J$4&amp;$E754),'Hoja de Trabajo para listado'!$DE$151:$DG$151,0)),0)+IFERROR(INDEX('Hoja de Trabajo para listado'!$CD$155:$DC$1048576,MATCH($A754,'Hoja de Trabajo para listado'!$CD$155:$CD$1048576,0),MATCH((CUADRO!J$4&amp;$E754),'Hoja de Trabajo para listado'!$CD$151:$DC$151,0)),0)</f>
        <v>0</v>
      </c>
      <c r="K754" s="243">
        <f ca="1">+IFERROR(INDEX('Hoja de Trabajo para listado'!$A$155:$Z$1048576,MATCH($A754,'Hoja de Trabajo para listado'!$A$155:$A$1048576,0),MATCH((CUADRO!K$4&amp;$E754),'Hoja de Trabajo para listado'!$A$151:$Z$151,0)),0)+IFERROR(INDEX('Hoja de Trabajo para listado'!$AB$155:$BA$1048576,MATCH($A754,'Hoja de Trabajo para listado'!$AB$155:$AB$1048576,0),MATCH((CUADRO!K$4&amp;$E754),'Hoja de Trabajo para listado'!$AB$151:$BA$151,0)),0)+IFERROR(INDEX('Hoja de Trabajo para listado'!$BC$155:$CB$1048576,MATCH($A754,'Hoja de Trabajo para listado'!$BC$155:$BC$1048576,0),MATCH((CUADRO!K$4&amp;$E754),'Hoja de Trabajo para listado'!$BC$151:$CB$151,0)),0)+IFERROR(INDEX('Hoja de Trabajo para listado'!$DE$153:$DG$274,MATCH($A754,'Hoja de Trabajo para listado'!$DE$153:$DE$1048576,0),MATCH((CUADRO!K$4&amp;$E754),'Hoja de Trabajo para listado'!$DE$151:$DG$151,0)),0)+IFERROR(INDEX('Hoja de Trabajo para listado'!$CD$155:$DC$1048576,MATCH($A754,'Hoja de Trabajo para listado'!$CD$155:$CD$1048576,0),MATCH((CUADRO!K$4&amp;$E754),'Hoja de Trabajo para listado'!$CD$151:$DC$151,0)),0)</f>
        <v>0</v>
      </c>
      <c r="L754" s="243">
        <f ca="1">+IFERROR(INDEX('Hoja de Trabajo para listado'!$A$155:$Z$1048576,MATCH($A754,'Hoja de Trabajo para listado'!$A$155:$A$1048576,0),MATCH((CUADRO!L$4&amp;$E754),'Hoja de Trabajo para listado'!$A$151:$Z$151,0)),0)+IFERROR(INDEX('Hoja de Trabajo para listado'!$AB$155:$BA$1048576,MATCH($A754,'Hoja de Trabajo para listado'!$AB$155:$AB$1048576,0),MATCH((CUADRO!L$4&amp;$E754),'Hoja de Trabajo para listado'!$AB$151:$BA$151,0)),0)+IFERROR(INDEX('Hoja de Trabajo para listado'!$BC$155:$CB$1048576,MATCH($A754,'Hoja de Trabajo para listado'!$BC$155:$BC$1048576,0),MATCH((CUADRO!L$4&amp;$E754),'Hoja de Trabajo para listado'!$BC$151:$CB$151,0)),0)+IFERROR(INDEX('Hoja de Trabajo para listado'!$DE$153:$DG$274,MATCH($A754,'Hoja de Trabajo para listado'!$DE$153:$DE$1048576,0),MATCH((CUADRO!L$4&amp;$E754),'Hoja de Trabajo para listado'!$DE$151:$DG$151,0)),0)+IFERROR(INDEX('Hoja de Trabajo para listado'!$CD$155:$DC$1048576,MATCH($A754,'Hoja de Trabajo para listado'!$CD$155:$CD$1048576,0),MATCH((CUADRO!L$4&amp;$E754),'Hoja de Trabajo para listado'!$CD$151:$DC$151,0)),0)</f>
        <v>0</v>
      </c>
      <c r="M754" s="243">
        <f ca="1">+IFERROR(INDEX('Hoja de Trabajo para listado'!$A$155:$Z$1048576,MATCH($A754,'Hoja de Trabajo para listado'!$A$155:$A$1048576,0),MATCH((CUADRO!M$4&amp;$E754),'Hoja de Trabajo para listado'!$A$151:$Z$151,0)),0)+IFERROR(INDEX('Hoja de Trabajo para listado'!$AB$155:$BA$1048576,MATCH($A754,'Hoja de Trabajo para listado'!$AB$155:$AB$1048576,0),MATCH((CUADRO!M$4&amp;$E754),'Hoja de Trabajo para listado'!$AB$151:$BA$151,0)),0)+IFERROR(INDEX('Hoja de Trabajo para listado'!$BC$155:$CB$1048576,MATCH($A754,'Hoja de Trabajo para listado'!$BC$155:$BC$1048576,0),MATCH((CUADRO!M$4&amp;$E754),'Hoja de Trabajo para listado'!$BC$151:$CB$151,0)),0)+IFERROR(INDEX('Hoja de Trabajo para listado'!$DE$153:$DG$274,MATCH($A754,'Hoja de Trabajo para listado'!$DE$153:$DE$1048576,0),MATCH((CUADRO!M$4&amp;$E754),'Hoja de Trabajo para listado'!$DE$151:$DG$151,0)),0)+IFERROR(INDEX('Hoja de Trabajo para listado'!$CD$155:$DC$1048576,MATCH($A754,'Hoja de Trabajo para listado'!$CD$155:$CD$1048576,0),MATCH((CUADRO!M$4&amp;$E754),'Hoja de Trabajo para listado'!$CD$151:$DC$151,0)),0)</f>
        <v>0</v>
      </c>
      <c r="N754" s="243">
        <f ca="1">+IFERROR(INDEX('Hoja de Trabajo para listado'!$A$155:$Z$1048576,MATCH($A754,'Hoja de Trabajo para listado'!$A$155:$A$1048576,0),MATCH((CUADRO!N$4&amp;$E754),'Hoja de Trabajo para listado'!$A$151:$Z$151,0)),0)+IFERROR(INDEX('Hoja de Trabajo para listado'!$AB$155:$BA$1048576,MATCH($A754,'Hoja de Trabajo para listado'!$AB$155:$AB$1048576,0),MATCH((CUADRO!N$4&amp;$E754),'Hoja de Trabajo para listado'!$AB$151:$BA$151,0)),0)+IFERROR(INDEX('Hoja de Trabajo para listado'!$BC$155:$CB$1048576,MATCH($A754,'Hoja de Trabajo para listado'!$BC$155:$BC$1048576,0),MATCH((CUADRO!N$4&amp;$E754),'Hoja de Trabajo para listado'!$BC$151:$CB$151,0)),0)+IFERROR(INDEX('Hoja de Trabajo para listado'!$DE$153:$DG$274,MATCH($A754,'Hoja de Trabajo para listado'!$DE$153:$DE$1048576,0),MATCH((CUADRO!N$4&amp;$E754),'Hoja de Trabajo para listado'!$DE$151:$DG$151,0)),0)+IFERROR(INDEX('Hoja de Trabajo para listado'!$CD$155:$DC$1048576,MATCH($A754,'Hoja de Trabajo para listado'!$CD$155:$CD$1048576,0),MATCH((CUADRO!N$4&amp;$E754),'Hoja de Trabajo para listado'!$CD$151:$DC$151,0)),0)</f>
        <v>0</v>
      </c>
      <c r="O754" s="243">
        <f ca="1">+IFERROR(INDEX('Hoja de Trabajo para listado'!$A$155:$Z$1048576,MATCH($A754,'Hoja de Trabajo para listado'!$A$155:$A$1048576,0),MATCH((CUADRO!O$4&amp;$E754),'Hoja de Trabajo para listado'!$A$151:$Z$151,0)),0)+IFERROR(INDEX('Hoja de Trabajo para listado'!$AB$155:$BA$1048576,MATCH($A754,'Hoja de Trabajo para listado'!$AB$155:$AB$1048576,0),MATCH((CUADRO!O$4&amp;$E754),'Hoja de Trabajo para listado'!$AB$151:$BA$151,0)),0)+IFERROR(INDEX('Hoja de Trabajo para listado'!$BC$155:$CB$1048576,MATCH($A754,'Hoja de Trabajo para listado'!$BC$155:$BC$1048576,0),MATCH((CUADRO!O$4&amp;$E754),'Hoja de Trabajo para listado'!$BC$151:$CB$151,0)),0)+IFERROR(INDEX('Hoja de Trabajo para listado'!$DE$153:$DG$274,MATCH($A754,'Hoja de Trabajo para listado'!$DE$153:$DE$1048576,0),MATCH((CUADRO!O$4&amp;$E754),'Hoja de Trabajo para listado'!$DE$151:$DG$151,0)),0)+IFERROR(INDEX('Hoja de Trabajo para listado'!$CD$155:$DC$1048576,MATCH($A754,'Hoja de Trabajo para listado'!$CD$155:$CD$1048576,0),MATCH((CUADRO!O$4&amp;$E754),'Hoja de Trabajo para listado'!$CD$151:$DC$151,0)),0)</f>
        <v>0</v>
      </c>
      <c r="P754" s="243">
        <f ca="1">+IFERROR(INDEX('Hoja de Trabajo para listado'!$A$155:$Z$1048576,MATCH($A754,'Hoja de Trabajo para listado'!$A$155:$A$1048576,0),MATCH((CUADRO!P$4&amp;$E754),'Hoja de Trabajo para listado'!$A$151:$Z$151,0)),0)+IFERROR(INDEX('Hoja de Trabajo para listado'!$AB$155:$BA$1048576,MATCH($A754,'Hoja de Trabajo para listado'!$AB$155:$AB$1048576,0),MATCH((CUADRO!P$4&amp;$E754),'Hoja de Trabajo para listado'!$AB$151:$BA$151,0)),0)+IFERROR(INDEX('Hoja de Trabajo para listado'!$BC$155:$CB$1048576,MATCH($A754,'Hoja de Trabajo para listado'!$BC$155:$BC$1048576,0),MATCH((CUADRO!P$4&amp;$E754),'Hoja de Trabajo para listado'!$BC$151:$CB$151,0)),0)+IFERROR(INDEX('Hoja de Trabajo para listado'!$DE$153:$DG$274,MATCH($A754,'Hoja de Trabajo para listado'!$DE$153:$DE$1048576,0),MATCH((CUADRO!P$4&amp;$E754),'Hoja de Trabajo para listado'!$DE$151:$DG$151,0)),0)+IFERROR(INDEX('Hoja de Trabajo para listado'!$CD$155:$DC$1048576,MATCH($A754,'Hoja de Trabajo para listado'!$CD$155:$CD$1048576,0),MATCH((CUADRO!P$4&amp;$E754),'Hoja de Trabajo para listado'!$CD$151:$DC$151,0)),0)</f>
        <v>0</v>
      </c>
      <c r="Q754" s="243">
        <f ca="1">+IFERROR(INDEX('Hoja de Trabajo para listado'!$A$155:$Z$1048576,MATCH($A754,'Hoja de Trabajo para listado'!$A$155:$A$1048576,0),MATCH((CUADRO!Q$4&amp;$E754),'Hoja de Trabajo para listado'!$A$151:$Z$151,0)),0)+IFERROR(INDEX('Hoja de Trabajo para listado'!$AB$155:$BA$1048576,MATCH($A754,'Hoja de Trabajo para listado'!$AB$155:$AB$1048576,0),MATCH((CUADRO!Q$4&amp;$E754),'Hoja de Trabajo para listado'!$AB$151:$BA$151,0)),0)+IFERROR(INDEX('Hoja de Trabajo para listado'!$BC$155:$CB$1048576,MATCH($A754,'Hoja de Trabajo para listado'!$BC$155:$BC$1048576,0),MATCH((CUADRO!Q$4&amp;$E754),'Hoja de Trabajo para listado'!$BC$151:$CB$151,0)),0)+IFERROR(INDEX('Hoja de Trabajo para listado'!$DE$153:$DG$274,MATCH($A754,'Hoja de Trabajo para listado'!$DE$153:$DE$1048576,0),MATCH((CUADRO!Q$4&amp;$E754),'Hoja de Trabajo para listado'!$DE$151:$DG$151,0)),0)+IFERROR(INDEX('Hoja de Trabajo para listado'!$CD$155:$DC$1048576,MATCH($A754,'Hoja de Trabajo para listado'!$CD$155:$CD$1048576,0),MATCH((CUADRO!Q$4&amp;$E754),'Hoja de Trabajo para listado'!$CD$151:$DC$151,0)),0)</f>
        <v>0</v>
      </c>
      <c r="R754" s="243">
        <f t="shared" ca="1" si="29"/>
        <v>0</v>
      </c>
      <c r="S754" s="249">
        <f ca="1">+R753+R754</f>
        <v>0</v>
      </c>
      <c r="T754" s="243">
        <f ca="1">+S754</f>
        <v>0</v>
      </c>
      <c r="U754" s="242">
        <f t="shared" si="30"/>
        <v>2</v>
      </c>
      <c r="V754" s="333" t="str">
        <f>+VLOOKUP(A754,bd_lista!$A$3:$E$592,5,FALSE)</f>
        <v>Gobiernos Autonomos Municipales</v>
      </c>
      <c r="W754" s="388"/>
      <c r="X754" s="242">
        <f>+VLOOKUP(A754,[4]Sheet1!$A$13:$D$744,4,FALSE)</f>
        <v>0</v>
      </c>
      <c r="Y754" s="242" t="e">
        <f>+VLOOKUP(X754,bd_lista!$A$3:$C$592,3,FALSE)</f>
        <v>#N/A</v>
      </c>
      <c r="Z754" s="292"/>
      <c r="AA754" s="293"/>
    </row>
    <row r="755" spans="1:27" customFormat="1" ht="15" hidden="1" customHeight="1">
      <c r="A755" s="32">
        <v>1342</v>
      </c>
      <c r="B755" s="392">
        <f>+A755</f>
        <v>1342</v>
      </c>
      <c r="C755" s="247" t="str">
        <f>+VLOOKUP(A755,bd_lista!$A$3:$C$592,3,FALSE)</f>
        <v>Gobierno Autónomo Municipal de Mizque</v>
      </c>
      <c r="D755" s="389" t="str">
        <f>+C755</f>
        <v>Gobierno Autónomo Municipal de Mizque</v>
      </c>
      <c r="E755" s="242" t="s">
        <v>1304</v>
      </c>
      <c r="F755" s="243">
        <f ca="1">+IFERROR(INDEX('Hoja de Trabajo para listado'!$A$155:$Z$1048576,MATCH($A755,'Hoja de Trabajo para listado'!$A$155:$A$1048576,0),MATCH((CUADRO!F$4&amp;$E755),'Hoja de Trabajo para listado'!$A$151:$Z$151,0)),0)+IFERROR(INDEX('Hoja de Trabajo para listado'!$AB$155:$BA$1048576,MATCH($A755,'Hoja de Trabajo para listado'!$AB$155:$AB$1048576,0),MATCH((CUADRO!F$4&amp;$E755),'Hoja de Trabajo para listado'!$AB$151:$BA$151,0)),0)+IFERROR(INDEX('Hoja de Trabajo para listado'!$BC$155:$CB$1048576,MATCH($A755,'Hoja de Trabajo para listado'!$BC$155:$BC$1048576,0),MATCH((CUADRO!F$4&amp;$E755),'Hoja de Trabajo para listado'!$BC$151:$CB$151,0)),0)+IFERROR(INDEX('Hoja de Trabajo para listado'!$DE$153:$DG$274,MATCH($A755,'Hoja de Trabajo para listado'!$DE$153:$DE$1048576,0),MATCH((CUADRO!F$4&amp;$E755),'Hoja de Trabajo para listado'!$DE$151:$DG$151,0)),0)+IFERROR(INDEX('Hoja de Trabajo para listado'!$CD$155:$DC$1048576,MATCH($A755,'Hoja de Trabajo para listado'!$CD$155:$CD$1048576,0),MATCH((CUADRO!F$4&amp;$E755),'Hoja de Trabajo para listado'!$CD$151:$DC$151,0)),0)</f>
        <v>0</v>
      </c>
      <c r="G755" s="243">
        <f ca="1">+IFERROR(INDEX('Hoja de Trabajo para listado'!$A$155:$Z$1048576,MATCH($A755,'Hoja de Trabajo para listado'!$A$155:$A$1048576,0),MATCH((CUADRO!G$4&amp;$E755),'Hoja de Trabajo para listado'!$A$151:$Z$151,0)),0)+IFERROR(INDEX('Hoja de Trabajo para listado'!$AB$155:$BA$1048576,MATCH($A755,'Hoja de Trabajo para listado'!$AB$155:$AB$1048576,0),MATCH((CUADRO!G$4&amp;$E755),'Hoja de Trabajo para listado'!$AB$151:$BA$151,0)),0)+IFERROR(INDEX('Hoja de Trabajo para listado'!$BC$155:$CB$1048576,MATCH($A755,'Hoja de Trabajo para listado'!$BC$155:$BC$1048576,0),MATCH((CUADRO!G$4&amp;$E755),'Hoja de Trabajo para listado'!$BC$151:$CB$151,0)),0)+IFERROR(INDEX('Hoja de Trabajo para listado'!$DE$153:$DG$274,MATCH($A755,'Hoja de Trabajo para listado'!$DE$153:$DE$1048576,0),MATCH((CUADRO!G$4&amp;$E755),'Hoja de Trabajo para listado'!$DE$151:$DG$151,0)),0)+IFERROR(INDEX('Hoja de Trabajo para listado'!$CD$155:$DC$1048576,MATCH($A755,'Hoja de Trabajo para listado'!$CD$155:$CD$1048576,0),MATCH((CUADRO!G$4&amp;$E755),'Hoja de Trabajo para listado'!$CD$151:$DC$151,0)),0)</f>
        <v>0</v>
      </c>
      <c r="H755" s="243">
        <f ca="1">+IFERROR(INDEX('Hoja de Trabajo para listado'!$A$155:$Z$1048576,MATCH($A755,'Hoja de Trabajo para listado'!$A$155:$A$1048576,0),MATCH((CUADRO!H$4&amp;$E755),'Hoja de Trabajo para listado'!$A$151:$Z$151,0)),0)+IFERROR(INDEX('Hoja de Trabajo para listado'!$AB$155:$BA$1048576,MATCH($A755,'Hoja de Trabajo para listado'!$AB$155:$AB$1048576,0),MATCH((CUADRO!H$4&amp;$E755),'Hoja de Trabajo para listado'!$AB$151:$BA$151,0)),0)+IFERROR(INDEX('Hoja de Trabajo para listado'!$BC$155:$CB$1048576,MATCH($A755,'Hoja de Trabajo para listado'!$BC$155:$BC$1048576,0),MATCH((CUADRO!H$4&amp;$E755),'Hoja de Trabajo para listado'!$BC$151:$CB$151,0)),0)+IFERROR(INDEX('Hoja de Trabajo para listado'!$DE$153:$DG$274,MATCH($A755,'Hoja de Trabajo para listado'!$DE$153:$DE$1048576,0),MATCH((CUADRO!H$4&amp;$E755),'Hoja de Trabajo para listado'!$DE$151:$DG$151,0)),0)+IFERROR(INDEX('Hoja de Trabajo para listado'!$CD$155:$DC$1048576,MATCH($A755,'Hoja de Trabajo para listado'!$CD$155:$CD$1048576,0),MATCH((CUADRO!H$4&amp;$E755),'Hoja de Trabajo para listado'!$CD$151:$DC$151,0)),0)</f>
        <v>0</v>
      </c>
      <c r="I755" s="243">
        <f ca="1">+IFERROR(INDEX('Hoja de Trabajo para listado'!$A$155:$Z$1048576,MATCH($A755,'Hoja de Trabajo para listado'!$A$155:$A$1048576,0),MATCH((CUADRO!I$4&amp;$E755),'Hoja de Trabajo para listado'!$A$151:$Z$151,0)),0)+IFERROR(INDEX('Hoja de Trabajo para listado'!$AB$155:$BA$1048576,MATCH($A755,'Hoja de Trabajo para listado'!$AB$155:$AB$1048576,0),MATCH((CUADRO!I$4&amp;$E755),'Hoja de Trabajo para listado'!$AB$151:$BA$151,0)),0)+IFERROR(INDEX('Hoja de Trabajo para listado'!$BC$155:$CB$1048576,MATCH($A755,'Hoja de Trabajo para listado'!$BC$155:$BC$1048576,0),MATCH((CUADRO!I$4&amp;$E755),'Hoja de Trabajo para listado'!$BC$151:$CB$151,0)),0)+IFERROR(INDEX('Hoja de Trabajo para listado'!$DE$153:$DG$274,MATCH($A755,'Hoja de Trabajo para listado'!$DE$153:$DE$1048576,0),MATCH((CUADRO!I$4&amp;$E755),'Hoja de Trabajo para listado'!$DE$151:$DG$151,0)),0)+IFERROR(INDEX('Hoja de Trabajo para listado'!$CD$155:$DC$1048576,MATCH($A755,'Hoja de Trabajo para listado'!$CD$155:$CD$1048576,0),MATCH((CUADRO!I$4&amp;$E755),'Hoja de Trabajo para listado'!$CD$151:$DC$151,0)),0)</f>
        <v>0</v>
      </c>
      <c r="J755" s="243">
        <f ca="1">+IFERROR(INDEX('Hoja de Trabajo para listado'!$A$155:$Z$1048576,MATCH($A755,'Hoja de Trabajo para listado'!$A$155:$A$1048576,0),MATCH((CUADRO!J$4&amp;$E755),'Hoja de Trabajo para listado'!$A$151:$Z$151,0)),0)+IFERROR(INDEX('Hoja de Trabajo para listado'!$AB$155:$BA$1048576,MATCH($A755,'Hoja de Trabajo para listado'!$AB$155:$AB$1048576,0),MATCH((CUADRO!J$4&amp;$E755),'Hoja de Trabajo para listado'!$AB$151:$BA$151,0)),0)+IFERROR(INDEX('Hoja de Trabajo para listado'!$BC$155:$CB$1048576,MATCH($A755,'Hoja de Trabajo para listado'!$BC$155:$BC$1048576,0),MATCH((CUADRO!J$4&amp;$E755),'Hoja de Trabajo para listado'!$BC$151:$CB$151,0)),0)+IFERROR(INDEX('Hoja de Trabajo para listado'!$DE$153:$DG$274,MATCH($A755,'Hoja de Trabajo para listado'!$DE$153:$DE$1048576,0),MATCH((CUADRO!J$4&amp;$E755),'Hoja de Trabajo para listado'!$DE$151:$DG$151,0)),0)+IFERROR(INDEX('Hoja de Trabajo para listado'!$CD$155:$DC$1048576,MATCH($A755,'Hoja de Trabajo para listado'!$CD$155:$CD$1048576,0),MATCH((CUADRO!J$4&amp;$E755),'Hoja de Trabajo para listado'!$CD$151:$DC$151,0)),0)</f>
        <v>0</v>
      </c>
      <c r="K755" s="243">
        <f ca="1">+IFERROR(INDEX('Hoja de Trabajo para listado'!$A$155:$Z$1048576,MATCH($A755,'Hoja de Trabajo para listado'!$A$155:$A$1048576,0),MATCH((CUADRO!K$4&amp;$E755),'Hoja de Trabajo para listado'!$A$151:$Z$151,0)),0)+IFERROR(INDEX('Hoja de Trabajo para listado'!$AB$155:$BA$1048576,MATCH($A755,'Hoja de Trabajo para listado'!$AB$155:$AB$1048576,0),MATCH((CUADRO!K$4&amp;$E755),'Hoja de Trabajo para listado'!$AB$151:$BA$151,0)),0)+IFERROR(INDEX('Hoja de Trabajo para listado'!$BC$155:$CB$1048576,MATCH($A755,'Hoja de Trabajo para listado'!$BC$155:$BC$1048576,0),MATCH((CUADRO!K$4&amp;$E755),'Hoja de Trabajo para listado'!$BC$151:$CB$151,0)),0)+IFERROR(INDEX('Hoja de Trabajo para listado'!$DE$153:$DG$274,MATCH($A755,'Hoja de Trabajo para listado'!$DE$153:$DE$1048576,0),MATCH((CUADRO!K$4&amp;$E755),'Hoja de Trabajo para listado'!$DE$151:$DG$151,0)),0)+IFERROR(INDEX('Hoja de Trabajo para listado'!$CD$155:$DC$1048576,MATCH($A755,'Hoja de Trabajo para listado'!$CD$155:$CD$1048576,0),MATCH((CUADRO!K$4&amp;$E755),'Hoja de Trabajo para listado'!$CD$151:$DC$151,0)),0)</f>
        <v>0</v>
      </c>
      <c r="L755" s="243">
        <f ca="1">+IFERROR(INDEX('Hoja de Trabajo para listado'!$A$155:$Z$1048576,MATCH($A755,'Hoja de Trabajo para listado'!$A$155:$A$1048576,0),MATCH((CUADRO!L$4&amp;$E755),'Hoja de Trabajo para listado'!$A$151:$Z$151,0)),0)+IFERROR(INDEX('Hoja de Trabajo para listado'!$AB$155:$BA$1048576,MATCH($A755,'Hoja de Trabajo para listado'!$AB$155:$AB$1048576,0),MATCH((CUADRO!L$4&amp;$E755),'Hoja de Trabajo para listado'!$AB$151:$BA$151,0)),0)+IFERROR(INDEX('Hoja de Trabajo para listado'!$BC$155:$CB$1048576,MATCH($A755,'Hoja de Trabajo para listado'!$BC$155:$BC$1048576,0),MATCH((CUADRO!L$4&amp;$E755),'Hoja de Trabajo para listado'!$BC$151:$CB$151,0)),0)+IFERROR(INDEX('Hoja de Trabajo para listado'!$DE$153:$DG$274,MATCH($A755,'Hoja de Trabajo para listado'!$DE$153:$DE$1048576,0),MATCH((CUADRO!L$4&amp;$E755),'Hoja de Trabajo para listado'!$DE$151:$DG$151,0)),0)+IFERROR(INDEX('Hoja de Trabajo para listado'!$CD$155:$DC$1048576,MATCH($A755,'Hoja de Trabajo para listado'!$CD$155:$CD$1048576,0),MATCH((CUADRO!L$4&amp;$E755),'Hoja de Trabajo para listado'!$CD$151:$DC$151,0)),0)</f>
        <v>0</v>
      </c>
      <c r="M755" s="243">
        <f ca="1">+IFERROR(INDEX('Hoja de Trabajo para listado'!$A$155:$Z$1048576,MATCH($A755,'Hoja de Trabajo para listado'!$A$155:$A$1048576,0),MATCH((CUADRO!M$4&amp;$E755),'Hoja de Trabajo para listado'!$A$151:$Z$151,0)),0)+IFERROR(INDEX('Hoja de Trabajo para listado'!$AB$155:$BA$1048576,MATCH($A755,'Hoja de Trabajo para listado'!$AB$155:$AB$1048576,0),MATCH((CUADRO!M$4&amp;$E755),'Hoja de Trabajo para listado'!$AB$151:$BA$151,0)),0)+IFERROR(INDEX('Hoja de Trabajo para listado'!$BC$155:$CB$1048576,MATCH($A755,'Hoja de Trabajo para listado'!$BC$155:$BC$1048576,0),MATCH((CUADRO!M$4&amp;$E755),'Hoja de Trabajo para listado'!$BC$151:$CB$151,0)),0)+IFERROR(INDEX('Hoja de Trabajo para listado'!$DE$153:$DG$274,MATCH($A755,'Hoja de Trabajo para listado'!$DE$153:$DE$1048576,0),MATCH((CUADRO!M$4&amp;$E755),'Hoja de Trabajo para listado'!$DE$151:$DG$151,0)),0)+IFERROR(INDEX('Hoja de Trabajo para listado'!$CD$155:$DC$1048576,MATCH($A755,'Hoja de Trabajo para listado'!$CD$155:$CD$1048576,0),MATCH((CUADRO!M$4&amp;$E755),'Hoja de Trabajo para listado'!$CD$151:$DC$151,0)),0)</f>
        <v>0</v>
      </c>
      <c r="N755" s="243">
        <f ca="1">+IFERROR(INDEX('Hoja de Trabajo para listado'!$A$155:$Z$1048576,MATCH($A755,'Hoja de Trabajo para listado'!$A$155:$A$1048576,0),MATCH((CUADRO!N$4&amp;$E755),'Hoja de Trabajo para listado'!$A$151:$Z$151,0)),0)+IFERROR(INDEX('Hoja de Trabajo para listado'!$AB$155:$BA$1048576,MATCH($A755,'Hoja de Trabajo para listado'!$AB$155:$AB$1048576,0),MATCH((CUADRO!N$4&amp;$E755),'Hoja de Trabajo para listado'!$AB$151:$BA$151,0)),0)+IFERROR(INDEX('Hoja de Trabajo para listado'!$BC$155:$CB$1048576,MATCH($A755,'Hoja de Trabajo para listado'!$BC$155:$BC$1048576,0),MATCH((CUADRO!N$4&amp;$E755),'Hoja de Trabajo para listado'!$BC$151:$CB$151,0)),0)+IFERROR(INDEX('Hoja de Trabajo para listado'!$DE$153:$DG$274,MATCH($A755,'Hoja de Trabajo para listado'!$DE$153:$DE$1048576,0),MATCH((CUADRO!N$4&amp;$E755),'Hoja de Trabajo para listado'!$DE$151:$DG$151,0)),0)+IFERROR(INDEX('Hoja de Trabajo para listado'!$CD$155:$DC$1048576,MATCH($A755,'Hoja de Trabajo para listado'!$CD$155:$CD$1048576,0),MATCH((CUADRO!N$4&amp;$E755),'Hoja de Trabajo para listado'!$CD$151:$DC$151,0)),0)</f>
        <v>0</v>
      </c>
      <c r="O755" s="243">
        <f ca="1">+IFERROR(INDEX('Hoja de Trabajo para listado'!$A$155:$Z$1048576,MATCH($A755,'Hoja de Trabajo para listado'!$A$155:$A$1048576,0),MATCH((CUADRO!O$4&amp;$E755),'Hoja de Trabajo para listado'!$A$151:$Z$151,0)),0)+IFERROR(INDEX('Hoja de Trabajo para listado'!$AB$155:$BA$1048576,MATCH($A755,'Hoja de Trabajo para listado'!$AB$155:$AB$1048576,0),MATCH((CUADRO!O$4&amp;$E755),'Hoja de Trabajo para listado'!$AB$151:$BA$151,0)),0)+IFERROR(INDEX('Hoja de Trabajo para listado'!$BC$155:$CB$1048576,MATCH($A755,'Hoja de Trabajo para listado'!$BC$155:$BC$1048576,0),MATCH((CUADRO!O$4&amp;$E755),'Hoja de Trabajo para listado'!$BC$151:$CB$151,0)),0)+IFERROR(INDEX('Hoja de Trabajo para listado'!$DE$153:$DG$274,MATCH($A755,'Hoja de Trabajo para listado'!$DE$153:$DE$1048576,0),MATCH((CUADRO!O$4&amp;$E755),'Hoja de Trabajo para listado'!$DE$151:$DG$151,0)),0)+IFERROR(INDEX('Hoja de Trabajo para listado'!$CD$155:$DC$1048576,MATCH($A755,'Hoja de Trabajo para listado'!$CD$155:$CD$1048576,0),MATCH((CUADRO!O$4&amp;$E755),'Hoja de Trabajo para listado'!$CD$151:$DC$151,0)),0)</f>
        <v>0</v>
      </c>
      <c r="P755" s="243">
        <f ca="1">+IFERROR(INDEX('Hoja de Trabajo para listado'!$A$155:$Z$1048576,MATCH($A755,'Hoja de Trabajo para listado'!$A$155:$A$1048576,0),MATCH((CUADRO!P$4&amp;$E755),'Hoja de Trabajo para listado'!$A$151:$Z$151,0)),0)+IFERROR(INDEX('Hoja de Trabajo para listado'!$AB$155:$BA$1048576,MATCH($A755,'Hoja de Trabajo para listado'!$AB$155:$AB$1048576,0),MATCH((CUADRO!P$4&amp;$E755),'Hoja de Trabajo para listado'!$AB$151:$BA$151,0)),0)+IFERROR(INDEX('Hoja de Trabajo para listado'!$BC$155:$CB$1048576,MATCH($A755,'Hoja de Trabajo para listado'!$BC$155:$BC$1048576,0),MATCH((CUADRO!P$4&amp;$E755),'Hoja de Trabajo para listado'!$BC$151:$CB$151,0)),0)+IFERROR(INDEX('Hoja de Trabajo para listado'!$DE$153:$DG$274,MATCH($A755,'Hoja de Trabajo para listado'!$DE$153:$DE$1048576,0),MATCH((CUADRO!P$4&amp;$E755),'Hoja de Trabajo para listado'!$DE$151:$DG$151,0)),0)+IFERROR(INDEX('Hoja de Trabajo para listado'!$CD$155:$DC$1048576,MATCH($A755,'Hoja de Trabajo para listado'!$CD$155:$CD$1048576,0),MATCH((CUADRO!P$4&amp;$E755),'Hoja de Trabajo para listado'!$CD$151:$DC$151,0)),0)</f>
        <v>0</v>
      </c>
      <c r="Q755" s="243">
        <f ca="1">+IFERROR(INDEX('Hoja de Trabajo para listado'!$A$155:$Z$1048576,MATCH($A755,'Hoja de Trabajo para listado'!$A$155:$A$1048576,0),MATCH((CUADRO!Q$4&amp;$E755),'Hoja de Trabajo para listado'!$A$151:$Z$151,0)),0)+IFERROR(INDEX('Hoja de Trabajo para listado'!$AB$155:$BA$1048576,MATCH($A755,'Hoja de Trabajo para listado'!$AB$155:$AB$1048576,0),MATCH((CUADRO!Q$4&amp;$E755),'Hoja de Trabajo para listado'!$AB$151:$BA$151,0)),0)+IFERROR(INDEX('Hoja de Trabajo para listado'!$BC$155:$CB$1048576,MATCH($A755,'Hoja de Trabajo para listado'!$BC$155:$BC$1048576,0),MATCH((CUADRO!Q$4&amp;$E755),'Hoja de Trabajo para listado'!$BC$151:$CB$151,0)),0)+IFERROR(INDEX('Hoja de Trabajo para listado'!$DE$153:$DG$274,MATCH($A755,'Hoja de Trabajo para listado'!$DE$153:$DE$1048576,0),MATCH((CUADRO!Q$4&amp;$E755),'Hoja de Trabajo para listado'!$DE$151:$DG$151,0)),0)+IFERROR(INDEX('Hoja de Trabajo para listado'!$CD$155:$DC$1048576,MATCH($A755,'Hoja de Trabajo para listado'!$CD$155:$CD$1048576,0),MATCH((CUADRO!Q$4&amp;$E755),'Hoja de Trabajo para listado'!$CD$151:$DC$151,0)),0)</f>
        <v>0</v>
      </c>
      <c r="R755" s="243">
        <f t="shared" ca="1" si="29"/>
        <v>0</v>
      </c>
      <c r="S755" s="249"/>
      <c r="T755" s="243">
        <f ca="1">+T756</f>
        <v>0</v>
      </c>
      <c r="U755" s="242">
        <f t="shared" si="30"/>
        <v>1</v>
      </c>
      <c r="V755" s="333" t="str">
        <f>+VLOOKUP(A755,bd_lista!$A$3:$E$592,5,FALSE)</f>
        <v>Gobiernos Autonomos Municipales</v>
      </c>
      <c r="W755" s="387" t="str">
        <f>+V755</f>
        <v>Gobiernos Autonomos Municipales</v>
      </c>
      <c r="X755" s="242">
        <f>+VLOOKUP(A755,[4]Sheet1!$A$13:$D$744,4,FALSE)</f>
        <v>0</v>
      </c>
      <c r="Y755" s="242" t="e">
        <f>+VLOOKUP(X755,bd_lista!$A$3:$C$592,3,FALSE)</f>
        <v>#N/A</v>
      </c>
      <c r="Z755" s="294">
        <f>+X755</f>
        <v>0</v>
      </c>
      <c r="AA755" s="295" t="e">
        <f>+Y755</f>
        <v>#N/A</v>
      </c>
    </row>
    <row r="756" spans="1:27" customFormat="1" ht="15" hidden="1" customHeight="1">
      <c r="A756" s="32">
        <v>1342</v>
      </c>
      <c r="B756" s="393"/>
      <c r="C756" s="247" t="str">
        <f>+VLOOKUP(A756,bd_lista!$A$3:$C$592,3,FALSE)</f>
        <v>Gobierno Autónomo Municipal de Mizque</v>
      </c>
      <c r="D756" s="390"/>
      <c r="E756" s="244" t="s">
        <v>1305</v>
      </c>
      <c r="F756" s="243">
        <f ca="1">+IFERROR(INDEX('Hoja de Trabajo para listado'!$A$155:$Z$1048576,MATCH($A756,'Hoja de Trabajo para listado'!$A$155:$A$1048576,0),MATCH((CUADRO!F$4&amp;$E756),'Hoja de Trabajo para listado'!$A$151:$Z$151,0)),0)+IFERROR(INDEX('Hoja de Trabajo para listado'!$AB$155:$BA$1048576,MATCH($A756,'Hoja de Trabajo para listado'!$AB$155:$AB$1048576,0),MATCH((CUADRO!F$4&amp;$E756),'Hoja de Trabajo para listado'!$AB$151:$BA$151,0)),0)+IFERROR(INDEX('Hoja de Trabajo para listado'!$BC$155:$CB$1048576,MATCH($A756,'Hoja de Trabajo para listado'!$BC$155:$BC$1048576,0),MATCH((CUADRO!F$4&amp;$E756),'Hoja de Trabajo para listado'!$BC$151:$CB$151,0)),0)+IFERROR(INDEX('Hoja de Trabajo para listado'!$DE$153:$DG$274,MATCH($A756,'Hoja de Trabajo para listado'!$DE$153:$DE$1048576,0),MATCH((CUADRO!F$4&amp;$E756),'Hoja de Trabajo para listado'!$DE$151:$DG$151,0)),0)+IFERROR(INDEX('Hoja de Trabajo para listado'!$CD$155:$DC$1048576,MATCH($A756,'Hoja de Trabajo para listado'!$CD$155:$CD$1048576,0),MATCH((CUADRO!F$4&amp;$E756),'Hoja de Trabajo para listado'!$CD$151:$DC$151,0)),0)</f>
        <v>0</v>
      </c>
      <c r="G756" s="243">
        <f ca="1">+IFERROR(INDEX('Hoja de Trabajo para listado'!$A$155:$Z$1048576,MATCH($A756,'Hoja de Trabajo para listado'!$A$155:$A$1048576,0),MATCH((CUADRO!G$4&amp;$E756),'Hoja de Trabajo para listado'!$A$151:$Z$151,0)),0)+IFERROR(INDEX('Hoja de Trabajo para listado'!$AB$155:$BA$1048576,MATCH($A756,'Hoja de Trabajo para listado'!$AB$155:$AB$1048576,0),MATCH((CUADRO!G$4&amp;$E756),'Hoja de Trabajo para listado'!$AB$151:$BA$151,0)),0)+IFERROR(INDEX('Hoja de Trabajo para listado'!$BC$155:$CB$1048576,MATCH($A756,'Hoja de Trabajo para listado'!$BC$155:$BC$1048576,0),MATCH((CUADRO!G$4&amp;$E756),'Hoja de Trabajo para listado'!$BC$151:$CB$151,0)),0)+IFERROR(INDEX('Hoja de Trabajo para listado'!$DE$153:$DG$274,MATCH($A756,'Hoja de Trabajo para listado'!$DE$153:$DE$1048576,0),MATCH((CUADRO!G$4&amp;$E756),'Hoja de Trabajo para listado'!$DE$151:$DG$151,0)),0)+IFERROR(INDEX('Hoja de Trabajo para listado'!$CD$155:$DC$1048576,MATCH($A756,'Hoja de Trabajo para listado'!$CD$155:$CD$1048576,0),MATCH((CUADRO!G$4&amp;$E756),'Hoja de Trabajo para listado'!$CD$151:$DC$151,0)),0)</f>
        <v>0</v>
      </c>
      <c r="H756" s="243">
        <f ca="1">+IFERROR(INDEX('Hoja de Trabajo para listado'!$A$155:$Z$1048576,MATCH($A756,'Hoja de Trabajo para listado'!$A$155:$A$1048576,0),MATCH((CUADRO!H$4&amp;$E756),'Hoja de Trabajo para listado'!$A$151:$Z$151,0)),0)+IFERROR(INDEX('Hoja de Trabajo para listado'!$AB$155:$BA$1048576,MATCH($A756,'Hoja de Trabajo para listado'!$AB$155:$AB$1048576,0),MATCH((CUADRO!H$4&amp;$E756),'Hoja de Trabajo para listado'!$AB$151:$BA$151,0)),0)+IFERROR(INDEX('Hoja de Trabajo para listado'!$BC$155:$CB$1048576,MATCH($A756,'Hoja de Trabajo para listado'!$BC$155:$BC$1048576,0),MATCH((CUADRO!H$4&amp;$E756),'Hoja de Trabajo para listado'!$BC$151:$CB$151,0)),0)+IFERROR(INDEX('Hoja de Trabajo para listado'!$DE$153:$DG$274,MATCH($A756,'Hoja de Trabajo para listado'!$DE$153:$DE$1048576,0),MATCH((CUADRO!H$4&amp;$E756),'Hoja de Trabajo para listado'!$DE$151:$DG$151,0)),0)+IFERROR(INDEX('Hoja de Trabajo para listado'!$CD$155:$DC$1048576,MATCH($A756,'Hoja de Trabajo para listado'!$CD$155:$CD$1048576,0),MATCH((CUADRO!H$4&amp;$E756),'Hoja de Trabajo para listado'!$CD$151:$DC$151,0)),0)</f>
        <v>0</v>
      </c>
      <c r="I756" s="243">
        <f ca="1">+IFERROR(INDEX('Hoja de Trabajo para listado'!$A$155:$Z$1048576,MATCH($A756,'Hoja de Trabajo para listado'!$A$155:$A$1048576,0),MATCH((CUADRO!I$4&amp;$E756),'Hoja de Trabajo para listado'!$A$151:$Z$151,0)),0)+IFERROR(INDEX('Hoja de Trabajo para listado'!$AB$155:$BA$1048576,MATCH($A756,'Hoja de Trabajo para listado'!$AB$155:$AB$1048576,0),MATCH((CUADRO!I$4&amp;$E756),'Hoja de Trabajo para listado'!$AB$151:$BA$151,0)),0)+IFERROR(INDEX('Hoja de Trabajo para listado'!$BC$155:$CB$1048576,MATCH($A756,'Hoja de Trabajo para listado'!$BC$155:$BC$1048576,0),MATCH((CUADRO!I$4&amp;$E756),'Hoja de Trabajo para listado'!$BC$151:$CB$151,0)),0)+IFERROR(INDEX('Hoja de Trabajo para listado'!$DE$153:$DG$274,MATCH($A756,'Hoja de Trabajo para listado'!$DE$153:$DE$1048576,0),MATCH((CUADRO!I$4&amp;$E756),'Hoja de Trabajo para listado'!$DE$151:$DG$151,0)),0)+IFERROR(INDEX('Hoja de Trabajo para listado'!$CD$155:$DC$1048576,MATCH($A756,'Hoja de Trabajo para listado'!$CD$155:$CD$1048576,0),MATCH((CUADRO!I$4&amp;$E756),'Hoja de Trabajo para listado'!$CD$151:$DC$151,0)),0)</f>
        <v>0</v>
      </c>
      <c r="J756" s="243">
        <f ca="1">+IFERROR(INDEX('Hoja de Trabajo para listado'!$A$155:$Z$1048576,MATCH($A756,'Hoja de Trabajo para listado'!$A$155:$A$1048576,0),MATCH((CUADRO!J$4&amp;$E756),'Hoja de Trabajo para listado'!$A$151:$Z$151,0)),0)+IFERROR(INDEX('Hoja de Trabajo para listado'!$AB$155:$BA$1048576,MATCH($A756,'Hoja de Trabajo para listado'!$AB$155:$AB$1048576,0),MATCH((CUADRO!J$4&amp;$E756),'Hoja de Trabajo para listado'!$AB$151:$BA$151,0)),0)+IFERROR(INDEX('Hoja de Trabajo para listado'!$BC$155:$CB$1048576,MATCH($A756,'Hoja de Trabajo para listado'!$BC$155:$BC$1048576,0),MATCH((CUADRO!J$4&amp;$E756),'Hoja de Trabajo para listado'!$BC$151:$CB$151,0)),0)+IFERROR(INDEX('Hoja de Trabajo para listado'!$DE$153:$DG$274,MATCH($A756,'Hoja de Trabajo para listado'!$DE$153:$DE$1048576,0),MATCH((CUADRO!J$4&amp;$E756),'Hoja de Trabajo para listado'!$DE$151:$DG$151,0)),0)+IFERROR(INDEX('Hoja de Trabajo para listado'!$CD$155:$DC$1048576,MATCH($A756,'Hoja de Trabajo para listado'!$CD$155:$CD$1048576,0),MATCH((CUADRO!J$4&amp;$E756),'Hoja de Trabajo para listado'!$CD$151:$DC$151,0)),0)</f>
        <v>0</v>
      </c>
      <c r="K756" s="243">
        <f ca="1">+IFERROR(INDEX('Hoja de Trabajo para listado'!$A$155:$Z$1048576,MATCH($A756,'Hoja de Trabajo para listado'!$A$155:$A$1048576,0),MATCH((CUADRO!K$4&amp;$E756),'Hoja de Trabajo para listado'!$A$151:$Z$151,0)),0)+IFERROR(INDEX('Hoja de Trabajo para listado'!$AB$155:$BA$1048576,MATCH($A756,'Hoja de Trabajo para listado'!$AB$155:$AB$1048576,0),MATCH((CUADRO!K$4&amp;$E756),'Hoja de Trabajo para listado'!$AB$151:$BA$151,0)),0)+IFERROR(INDEX('Hoja de Trabajo para listado'!$BC$155:$CB$1048576,MATCH($A756,'Hoja de Trabajo para listado'!$BC$155:$BC$1048576,0),MATCH((CUADRO!K$4&amp;$E756),'Hoja de Trabajo para listado'!$BC$151:$CB$151,0)),0)+IFERROR(INDEX('Hoja de Trabajo para listado'!$DE$153:$DG$274,MATCH($A756,'Hoja de Trabajo para listado'!$DE$153:$DE$1048576,0),MATCH((CUADRO!K$4&amp;$E756),'Hoja de Trabajo para listado'!$DE$151:$DG$151,0)),0)+IFERROR(INDEX('Hoja de Trabajo para listado'!$CD$155:$DC$1048576,MATCH($A756,'Hoja de Trabajo para listado'!$CD$155:$CD$1048576,0),MATCH((CUADRO!K$4&amp;$E756),'Hoja de Trabajo para listado'!$CD$151:$DC$151,0)),0)</f>
        <v>0</v>
      </c>
      <c r="L756" s="243">
        <f ca="1">+IFERROR(INDEX('Hoja de Trabajo para listado'!$A$155:$Z$1048576,MATCH($A756,'Hoja de Trabajo para listado'!$A$155:$A$1048576,0),MATCH((CUADRO!L$4&amp;$E756),'Hoja de Trabajo para listado'!$A$151:$Z$151,0)),0)+IFERROR(INDEX('Hoja de Trabajo para listado'!$AB$155:$BA$1048576,MATCH($A756,'Hoja de Trabajo para listado'!$AB$155:$AB$1048576,0),MATCH((CUADRO!L$4&amp;$E756),'Hoja de Trabajo para listado'!$AB$151:$BA$151,0)),0)+IFERROR(INDEX('Hoja de Trabajo para listado'!$BC$155:$CB$1048576,MATCH($A756,'Hoja de Trabajo para listado'!$BC$155:$BC$1048576,0),MATCH((CUADRO!L$4&amp;$E756),'Hoja de Trabajo para listado'!$BC$151:$CB$151,0)),0)+IFERROR(INDEX('Hoja de Trabajo para listado'!$DE$153:$DG$274,MATCH($A756,'Hoja de Trabajo para listado'!$DE$153:$DE$1048576,0),MATCH((CUADRO!L$4&amp;$E756),'Hoja de Trabajo para listado'!$DE$151:$DG$151,0)),0)+IFERROR(INDEX('Hoja de Trabajo para listado'!$CD$155:$DC$1048576,MATCH($A756,'Hoja de Trabajo para listado'!$CD$155:$CD$1048576,0),MATCH((CUADRO!L$4&amp;$E756),'Hoja de Trabajo para listado'!$CD$151:$DC$151,0)),0)</f>
        <v>0</v>
      </c>
      <c r="M756" s="243">
        <f ca="1">+IFERROR(INDEX('Hoja de Trabajo para listado'!$A$155:$Z$1048576,MATCH($A756,'Hoja de Trabajo para listado'!$A$155:$A$1048576,0),MATCH((CUADRO!M$4&amp;$E756),'Hoja de Trabajo para listado'!$A$151:$Z$151,0)),0)+IFERROR(INDEX('Hoja de Trabajo para listado'!$AB$155:$BA$1048576,MATCH($A756,'Hoja de Trabajo para listado'!$AB$155:$AB$1048576,0),MATCH((CUADRO!M$4&amp;$E756),'Hoja de Trabajo para listado'!$AB$151:$BA$151,0)),0)+IFERROR(INDEX('Hoja de Trabajo para listado'!$BC$155:$CB$1048576,MATCH($A756,'Hoja de Trabajo para listado'!$BC$155:$BC$1048576,0),MATCH((CUADRO!M$4&amp;$E756),'Hoja de Trabajo para listado'!$BC$151:$CB$151,0)),0)+IFERROR(INDEX('Hoja de Trabajo para listado'!$DE$153:$DG$274,MATCH($A756,'Hoja de Trabajo para listado'!$DE$153:$DE$1048576,0),MATCH((CUADRO!M$4&amp;$E756),'Hoja de Trabajo para listado'!$DE$151:$DG$151,0)),0)+IFERROR(INDEX('Hoja de Trabajo para listado'!$CD$155:$DC$1048576,MATCH($A756,'Hoja de Trabajo para listado'!$CD$155:$CD$1048576,0),MATCH((CUADRO!M$4&amp;$E756),'Hoja de Trabajo para listado'!$CD$151:$DC$151,0)),0)</f>
        <v>0</v>
      </c>
      <c r="N756" s="243">
        <f ca="1">+IFERROR(INDEX('Hoja de Trabajo para listado'!$A$155:$Z$1048576,MATCH($A756,'Hoja de Trabajo para listado'!$A$155:$A$1048576,0),MATCH((CUADRO!N$4&amp;$E756),'Hoja de Trabajo para listado'!$A$151:$Z$151,0)),0)+IFERROR(INDEX('Hoja de Trabajo para listado'!$AB$155:$BA$1048576,MATCH($A756,'Hoja de Trabajo para listado'!$AB$155:$AB$1048576,0),MATCH((CUADRO!N$4&amp;$E756),'Hoja de Trabajo para listado'!$AB$151:$BA$151,0)),0)+IFERROR(INDEX('Hoja de Trabajo para listado'!$BC$155:$CB$1048576,MATCH($A756,'Hoja de Trabajo para listado'!$BC$155:$BC$1048576,0),MATCH((CUADRO!N$4&amp;$E756),'Hoja de Trabajo para listado'!$BC$151:$CB$151,0)),0)+IFERROR(INDEX('Hoja de Trabajo para listado'!$DE$153:$DG$274,MATCH($A756,'Hoja de Trabajo para listado'!$DE$153:$DE$1048576,0),MATCH((CUADRO!N$4&amp;$E756),'Hoja de Trabajo para listado'!$DE$151:$DG$151,0)),0)+IFERROR(INDEX('Hoja de Trabajo para listado'!$CD$155:$DC$1048576,MATCH($A756,'Hoja de Trabajo para listado'!$CD$155:$CD$1048576,0),MATCH((CUADRO!N$4&amp;$E756),'Hoja de Trabajo para listado'!$CD$151:$DC$151,0)),0)</f>
        <v>0</v>
      </c>
      <c r="O756" s="243">
        <f ca="1">+IFERROR(INDEX('Hoja de Trabajo para listado'!$A$155:$Z$1048576,MATCH($A756,'Hoja de Trabajo para listado'!$A$155:$A$1048576,0),MATCH((CUADRO!O$4&amp;$E756),'Hoja de Trabajo para listado'!$A$151:$Z$151,0)),0)+IFERROR(INDEX('Hoja de Trabajo para listado'!$AB$155:$BA$1048576,MATCH($A756,'Hoja de Trabajo para listado'!$AB$155:$AB$1048576,0),MATCH((CUADRO!O$4&amp;$E756),'Hoja de Trabajo para listado'!$AB$151:$BA$151,0)),0)+IFERROR(INDEX('Hoja de Trabajo para listado'!$BC$155:$CB$1048576,MATCH($A756,'Hoja de Trabajo para listado'!$BC$155:$BC$1048576,0),MATCH((CUADRO!O$4&amp;$E756),'Hoja de Trabajo para listado'!$BC$151:$CB$151,0)),0)+IFERROR(INDEX('Hoja de Trabajo para listado'!$DE$153:$DG$274,MATCH($A756,'Hoja de Trabajo para listado'!$DE$153:$DE$1048576,0),MATCH((CUADRO!O$4&amp;$E756),'Hoja de Trabajo para listado'!$DE$151:$DG$151,0)),0)+IFERROR(INDEX('Hoja de Trabajo para listado'!$CD$155:$DC$1048576,MATCH($A756,'Hoja de Trabajo para listado'!$CD$155:$CD$1048576,0),MATCH((CUADRO!O$4&amp;$E756),'Hoja de Trabajo para listado'!$CD$151:$DC$151,0)),0)</f>
        <v>0</v>
      </c>
      <c r="P756" s="243">
        <f ca="1">+IFERROR(INDEX('Hoja de Trabajo para listado'!$A$155:$Z$1048576,MATCH($A756,'Hoja de Trabajo para listado'!$A$155:$A$1048576,0),MATCH((CUADRO!P$4&amp;$E756),'Hoja de Trabajo para listado'!$A$151:$Z$151,0)),0)+IFERROR(INDEX('Hoja de Trabajo para listado'!$AB$155:$BA$1048576,MATCH($A756,'Hoja de Trabajo para listado'!$AB$155:$AB$1048576,0),MATCH((CUADRO!P$4&amp;$E756),'Hoja de Trabajo para listado'!$AB$151:$BA$151,0)),0)+IFERROR(INDEX('Hoja de Trabajo para listado'!$BC$155:$CB$1048576,MATCH($A756,'Hoja de Trabajo para listado'!$BC$155:$BC$1048576,0),MATCH((CUADRO!P$4&amp;$E756),'Hoja de Trabajo para listado'!$BC$151:$CB$151,0)),0)+IFERROR(INDEX('Hoja de Trabajo para listado'!$DE$153:$DG$274,MATCH($A756,'Hoja de Trabajo para listado'!$DE$153:$DE$1048576,0),MATCH((CUADRO!P$4&amp;$E756),'Hoja de Trabajo para listado'!$DE$151:$DG$151,0)),0)+IFERROR(INDEX('Hoja de Trabajo para listado'!$CD$155:$DC$1048576,MATCH($A756,'Hoja de Trabajo para listado'!$CD$155:$CD$1048576,0),MATCH((CUADRO!P$4&amp;$E756),'Hoja de Trabajo para listado'!$CD$151:$DC$151,0)),0)</f>
        <v>0</v>
      </c>
      <c r="Q756" s="243">
        <f ca="1">+IFERROR(INDEX('Hoja de Trabajo para listado'!$A$155:$Z$1048576,MATCH($A756,'Hoja de Trabajo para listado'!$A$155:$A$1048576,0),MATCH((CUADRO!Q$4&amp;$E756),'Hoja de Trabajo para listado'!$A$151:$Z$151,0)),0)+IFERROR(INDEX('Hoja de Trabajo para listado'!$AB$155:$BA$1048576,MATCH($A756,'Hoja de Trabajo para listado'!$AB$155:$AB$1048576,0),MATCH((CUADRO!Q$4&amp;$E756),'Hoja de Trabajo para listado'!$AB$151:$BA$151,0)),0)+IFERROR(INDEX('Hoja de Trabajo para listado'!$BC$155:$CB$1048576,MATCH($A756,'Hoja de Trabajo para listado'!$BC$155:$BC$1048576,0),MATCH((CUADRO!Q$4&amp;$E756),'Hoja de Trabajo para listado'!$BC$151:$CB$151,0)),0)+IFERROR(INDEX('Hoja de Trabajo para listado'!$DE$153:$DG$274,MATCH($A756,'Hoja de Trabajo para listado'!$DE$153:$DE$1048576,0),MATCH((CUADRO!Q$4&amp;$E756),'Hoja de Trabajo para listado'!$DE$151:$DG$151,0)),0)+IFERROR(INDEX('Hoja de Trabajo para listado'!$CD$155:$DC$1048576,MATCH($A756,'Hoja de Trabajo para listado'!$CD$155:$CD$1048576,0),MATCH((CUADRO!Q$4&amp;$E756),'Hoja de Trabajo para listado'!$CD$151:$DC$151,0)),0)</f>
        <v>0</v>
      </c>
      <c r="R756" s="243">
        <f t="shared" ca="1" si="29"/>
        <v>0</v>
      </c>
      <c r="S756" s="249">
        <f ca="1">+R755+R756</f>
        <v>0</v>
      </c>
      <c r="T756" s="243">
        <f ca="1">+S756</f>
        <v>0</v>
      </c>
      <c r="U756" s="242">
        <f t="shared" si="30"/>
        <v>2</v>
      </c>
      <c r="V756" s="333" t="str">
        <f>+VLOOKUP(A756,bd_lista!$A$3:$E$592,5,FALSE)</f>
        <v>Gobiernos Autonomos Municipales</v>
      </c>
      <c r="W756" s="388"/>
      <c r="X756" s="242">
        <f>+VLOOKUP(A756,[4]Sheet1!$A$13:$D$744,4,FALSE)</f>
        <v>0</v>
      </c>
      <c r="Y756" s="242" t="e">
        <f>+VLOOKUP(X756,bd_lista!$A$3:$C$592,3,FALSE)</f>
        <v>#N/A</v>
      </c>
      <c r="Z756" s="292"/>
      <c r="AA756" s="293"/>
    </row>
    <row r="757" spans="1:27" customFormat="1" ht="15" hidden="1" customHeight="1">
      <c r="A757" s="32">
        <v>1343</v>
      </c>
      <c r="B757" s="392">
        <f>+A757</f>
        <v>1343</v>
      </c>
      <c r="C757" s="247" t="str">
        <f>+VLOOKUP(A757,bd_lista!$A$3:$C$592,3,FALSE)</f>
        <v>Gobierno Autónomo Municipal de Vila Vila</v>
      </c>
      <c r="D757" s="389" t="str">
        <f>+C757</f>
        <v>Gobierno Autónomo Municipal de Vila Vila</v>
      </c>
      <c r="E757" s="242" t="s">
        <v>1304</v>
      </c>
      <c r="F757" s="243">
        <f ca="1">+IFERROR(INDEX('Hoja de Trabajo para listado'!$A$155:$Z$1048576,MATCH($A757,'Hoja de Trabajo para listado'!$A$155:$A$1048576,0),MATCH((CUADRO!F$4&amp;$E757),'Hoja de Trabajo para listado'!$A$151:$Z$151,0)),0)+IFERROR(INDEX('Hoja de Trabajo para listado'!$AB$155:$BA$1048576,MATCH($A757,'Hoja de Trabajo para listado'!$AB$155:$AB$1048576,0),MATCH((CUADRO!F$4&amp;$E757),'Hoja de Trabajo para listado'!$AB$151:$BA$151,0)),0)+IFERROR(INDEX('Hoja de Trabajo para listado'!$BC$155:$CB$1048576,MATCH($A757,'Hoja de Trabajo para listado'!$BC$155:$BC$1048576,0),MATCH((CUADRO!F$4&amp;$E757),'Hoja de Trabajo para listado'!$BC$151:$CB$151,0)),0)+IFERROR(INDEX('Hoja de Trabajo para listado'!$DE$153:$DG$274,MATCH($A757,'Hoja de Trabajo para listado'!$DE$153:$DE$1048576,0),MATCH((CUADRO!F$4&amp;$E757),'Hoja de Trabajo para listado'!$DE$151:$DG$151,0)),0)+IFERROR(INDEX('Hoja de Trabajo para listado'!$CD$155:$DC$1048576,MATCH($A757,'Hoja de Trabajo para listado'!$CD$155:$CD$1048576,0),MATCH((CUADRO!F$4&amp;$E757),'Hoja de Trabajo para listado'!$CD$151:$DC$151,0)),0)</f>
        <v>0</v>
      </c>
      <c r="G757" s="243">
        <f ca="1">+IFERROR(INDEX('Hoja de Trabajo para listado'!$A$155:$Z$1048576,MATCH($A757,'Hoja de Trabajo para listado'!$A$155:$A$1048576,0),MATCH((CUADRO!G$4&amp;$E757),'Hoja de Trabajo para listado'!$A$151:$Z$151,0)),0)+IFERROR(INDEX('Hoja de Trabajo para listado'!$AB$155:$BA$1048576,MATCH($A757,'Hoja de Trabajo para listado'!$AB$155:$AB$1048576,0),MATCH((CUADRO!G$4&amp;$E757),'Hoja de Trabajo para listado'!$AB$151:$BA$151,0)),0)+IFERROR(INDEX('Hoja de Trabajo para listado'!$BC$155:$CB$1048576,MATCH($A757,'Hoja de Trabajo para listado'!$BC$155:$BC$1048576,0),MATCH((CUADRO!G$4&amp;$E757),'Hoja de Trabajo para listado'!$BC$151:$CB$151,0)),0)+IFERROR(INDEX('Hoja de Trabajo para listado'!$DE$153:$DG$274,MATCH($A757,'Hoja de Trabajo para listado'!$DE$153:$DE$1048576,0),MATCH((CUADRO!G$4&amp;$E757),'Hoja de Trabajo para listado'!$DE$151:$DG$151,0)),0)+IFERROR(INDEX('Hoja de Trabajo para listado'!$CD$155:$DC$1048576,MATCH($A757,'Hoja de Trabajo para listado'!$CD$155:$CD$1048576,0),MATCH((CUADRO!G$4&amp;$E757),'Hoja de Trabajo para listado'!$CD$151:$DC$151,0)),0)</f>
        <v>0</v>
      </c>
      <c r="H757" s="243">
        <f ca="1">+IFERROR(INDEX('Hoja de Trabajo para listado'!$A$155:$Z$1048576,MATCH($A757,'Hoja de Trabajo para listado'!$A$155:$A$1048576,0),MATCH((CUADRO!H$4&amp;$E757),'Hoja de Trabajo para listado'!$A$151:$Z$151,0)),0)+IFERROR(INDEX('Hoja de Trabajo para listado'!$AB$155:$BA$1048576,MATCH($A757,'Hoja de Trabajo para listado'!$AB$155:$AB$1048576,0),MATCH((CUADRO!H$4&amp;$E757),'Hoja de Trabajo para listado'!$AB$151:$BA$151,0)),0)+IFERROR(INDEX('Hoja de Trabajo para listado'!$BC$155:$CB$1048576,MATCH($A757,'Hoja de Trabajo para listado'!$BC$155:$BC$1048576,0),MATCH((CUADRO!H$4&amp;$E757),'Hoja de Trabajo para listado'!$BC$151:$CB$151,0)),0)+IFERROR(INDEX('Hoja de Trabajo para listado'!$DE$153:$DG$274,MATCH($A757,'Hoja de Trabajo para listado'!$DE$153:$DE$1048576,0),MATCH((CUADRO!H$4&amp;$E757),'Hoja de Trabajo para listado'!$DE$151:$DG$151,0)),0)+IFERROR(INDEX('Hoja de Trabajo para listado'!$CD$155:$DC$1048576,MATCH($A757,'Hoja de Trabajo para listado'!$CD$155:$CD$1048576,0),MATCH((CUADRO!H$4&amp;$E757),'Hoja de Trabajo para listado'!$CD$151:$DC$151,0)),0)</f>
        <v>0</v>
      </c>
      <c r="I757" s="243">
        <f ca="1">+IFERROR(INDEX('Hoja de Trabajo para listado'!$A$155:$Z$1048576,MATCH($A757,'Hoja de Trabajo para listado'!$A$155:$A$1048576,0),MATCH((CUADRO!I$4&amp;$E757),'Hoja de Trabajo para listado'!$A$151:$Z$151,0)),0)+IFERROR(INDEX('Hoja de Trabajo para listado'!$AB$155:$BA$1048576,MATCH($A757,'Hoja de Trabajo para listado'!$AB$155:$AB$1048576,0),MATCH((CUADRO!I$4&amp;$E757),'Hoja de Trabajo para listado'!$AB$151:$BA$151,0)),0)+IFERROR(INDEX('Hoja de Trabajo para listado'!$BC$155:$CB$1048576,MATCH($A757,'Hoja de Trabajo para listado'!$BC$155:$BC$1048576,0),MATCH((CUADRO!I$4&amp;$E757),'Hoja de Trabajo para listado'!$BC$151:$CB$151,0)),0)+IFERROR(INDEX('Hoja de Trabajo para listado'!$DE$153:$DG$274,MATCH($A757,'Hoja de Trabajo para listado'!$DE$153:$DE$1048576,0),MATCH((CUADRO!I$4&amp;$E757),'Hoja de Trabajo para listado'!$DE$151:$DG$151,0)),0)+IFERROR(INDEX('Hoja de Trabajo para listado'!$CD$155:$DC$1048576,MATCH($A757,'Hoja de Trabajo para listado'!$CD$155:$CD$1048576,0),MATCH((CUADRO!I$4&amp;$E757),'Hoja de Trabajo para listado'!$CD$151:$DC$151,0)),0)</f>
        <v>0</v>
      </c>
      <c r="J757" s="243">
        <f ca="1">+IFERROR(INDEX('Hoja de Trabajo para listado'!$A$155:$Z$1048576,MATCH($A757,'Hoja de Trabajo para listado'!$A$155:$A$1048576,0),MATCH((CUADRO!J$4&amp;$E757),'Hoja de Trabajo para listado'!$A$151:$Z$151,0)),0)+IFERROR(INDEX('Hoja de Trabajo para listado'!$AB$155:$BA$1048576,MATCH($A757,'Hoja de Trabajo para listado'!$AB$155:$AB$1048576,0),MATCH((CUADRO!J$4&amp;$E757),'Hoja de Trabajo para listado'!$AB$151:$BA$151,0)),0)+IFERROR(INDEX('Hoja de Trabajo para listado'!$BC$155:$CB$1048576,MATCH($A757,'Hoja de Trabajo para listado'!$BC$155:$BC$1048576,0),MATCH((CUADRO!J$4&amp;$E757),'Hoja de Trabajo para listado'!$BC$151:$CB$151,0)),0)+IFERROR(INDEX('Hoja de Trabajo para listado'!$DE$153:$DG$274,MATCH($A757,'Hoja de Trabajo para listado'!$DE$153:$DE$1048576,0),MATCH((CUADRO!J$4&amp;$E757),'Hoja de Trabajo para listado'!$DE$151:$DG$151,0)),0)+IFERROR(INDEX('Hoja de Trabajo para listado'!$CD$155:$DC$1048576,MATCH($A757,'Hoja de Trabajo para listado'!$CD$155:$CD$1048576,0),MATCH((CUADRO!J$4&amp;$E757),'Hoja de Trabajo para listado'!$CD$151:$DC$151,0)),0)</f>
        <v>0</v>
      </c>
      <c r="K757" s="243">
        <f ca="1">+IFERROR(INDEX('Hoja de Trabajo para listado'!$A$155:$Z$1048576,MATCH($A757,'Hoja de Trabajo para listado'!$A$155:$A$1048576,0),MATCH((CUADRO!K$4&amp;$E757),'Hoja de Trabajo para listado'!$A$151:$Z$151,0)),0)+IFERROR(INDEX('Hoja de Trabajo para listado'!$AB$155:$BA$1048576,MATCH($A757,'Hoja de Trabajo para listado'!$AB$155:$AB$1048576,0),MATCH((CUADRO!K$4&amp;$E757),'Hoja de Trabajo para listado'!$AB$151:$BA$151,0)),0)+IFERROR(INDEX('Hoja de Trabajo para listado'!$BC$155:$CB$1048576,MATCH($A757,'Hoja de Trabajo para listado'!$BC$155:$BC$1048576,0),MATCH((CUADRO!K$4&amp;$E757),'Hoja de Trabajo para listado'!$BC$151:$CB$151,0)),0)+IFERROR(INDEX('Hoja de Trabajo para listado'!$DE$153:$DG$274,MATCH($A757,'Hoja de Trabajo para listado'!$DE$153:$DE$1048576,0),MATCH((CUADRO!K$4&amp;$E757),'Hoja de Trabajo para listado'!$DE$151:$DG$151,0)),0)+IFERROR(INDEX('Hoja de Trabajo para listado'!$CD$155:$DC$1048576,MATCH($A757,'Hoja de Trabajo para listado'!$CD$155:$CD$1048576,0),MATCH((CUADRO!K$4&amp;$E757),'Hoja de Trabajo para listado'!$CD$151:$DC$151,0)),0)</f>
        <v>0</v>
      </c>
      <c r="L757" s="243">
        <f ca="1">+IFERROR(INDEX('Hoja de Trabajo para listado'!$A$155:$Z$1048576,MATCH($A757,'Hoja de Trabajo para listado'!$A$155:$A$1048576,0),MATCH((CUADRO!L$4&amp;$E757),'Hoja de Trabajo para listado'!$A$151:$Z$151,0)),0)+IFERROR(INDEX('Hoja de Trabajo para listado'!$AB$155:$BA$1048576,MATCH($A757,'Hoja de Trabajo para listado'!$AB$155:$AB$1048576,0),MATCH((CUADRO!L$4&amp;$E757),'Hoja de Trabajo para listado'!$AB$151:$BA$151,0)),0)+IFERROR(INDEX('Hoja de Trabajo para listado'!$BC$155:$CB$1048576,MATCH($A757,'Hoja de Trabajo para listado'!$BC$155:$BC$1048576,0),MATCH((CUADRO!L$4&amp;$E757),'Hoja de Trabajo para listado'!$BC$151:$CB$151,0)),0)+IFERROR(INDEX('Hoja de Trabajo para listado'!$DE$153:$DG$274,MATCH($A757,'Hoja de Trabajo para listado'!$DE$153:$DE$1048576,0),MATCH((CUADRO!L$4&amp;$E757),'Hoja de Trabajo para listado'!$DE$151:$DG$151,0)),0)+IFERROR(INDEX('Hoja de Trabajo para listado'!$CD$155:$DC$1048576,MATCH($A757,'Hoja de Trabajo para listado'!$CD$155:$CD$1048576,0),MATCH((CUADRO!L$4&amp;$E757),'Hoja de Trabajo para listado'!$CD$151:$DC$151,0)),0)</f>
        <v>0</v>
      </c>
      <c r="M757" s="243">
        <f ca="1">+IFERROR(INDEX('Hoja de Trabajo para listado'!$A$155:$Z$1048576,MATCH($A757,'Hoja de Trabajo para listado'!$A$155:$A$1048576,0),MATCH((CUADRO!M$4&amp;$E757),'Hoja de Trabajo para listado'!$A$151:$Z$151,0)),0)+IFERROR(INDEX('Hoja de Trabajo para listado'!$AB$155:$BA$1048576,MATCH($A757,'Hoja de Trabajo para listado'!$AB$155:$AB$1048576,0),MATCH((CUADRO!M$4&amp;$E757),'Hoja de Trabajo para listado'!$AB$151:$BA$151,0)),0)+IFERROR(INDEX('Hoja de Trabajo para listado'!$BC$155:$CB$1048576,MATCH($A757,'Hoja de Trabajo para listado'!$BC$155:$BC$1048576,0),MATCH((CUADRO!M$4&amp;$E757),'Hoja de Trabajo para listado'!$BC$151:$CB$151,0)),0)+IFERROR(INDEX('Hoja de Trabajo para listado'!$DE$153:$DG$274,MATCH($A757,'Hoja de Trabajo para listado'!$DE$153:$DE$1048576,0),MATCH((CUADRO!M$4&amp;$E757),'Hoja de Trabajo para listado'!$DE$151:$DG$151,0)),0)+IFERROR(INDEX('Hoja de Trabajo para listado'!$CD$155:$DC$1048576,MATCH($A757,'Hoja de Trabajo para listado'!$CD$155:$CD$1048576,0),MATCH((CUADRO!M$4&amp;$E757),'Hoja de Trabajo para listado'!$CD$151:$DC$151,0)),0)</f>
        <v>0</v>
      </c>
      <c r="N757" s="243">
        <f ca="1">+IFERROR(INDEX('Hoja de Trabajo para listado'!$A$155:$Z$1048576,MATCH($A757,'Hoja de Trabajo para listado'!$A$155:$A$1048576,0),MATCH((CUADRO!N$4&amp;$E757),'Hoja de Trabajo para listado'!$A$151:$Z$151,0)),0)+IFERROR(INDEX('Hoja de Trabajo para listado'!$AB$155:$BA$1048576,MATCH($A757,'Hoja de Trabajo para listado'!$AB$155:$AB$1048576,0),MATCH((CUADRO!N$4&amp;$E757),'Hoja de Trabajo para listado'!$AB$151:$BA$151,0)),0)+IFERROR(INDEX('Hoja de Trabajo para listado'!$BC$155:$CB$1048576,MATCH($A757,'Hoja de Trabajo para listado'!$BC$155:$BC$1048576,0),MATCH((CUADRO!N$4&amp;$E757),'Hoja de Trabajo para listado'!$BC$151:$CB$151,0)),0)+IFERROR(INDEX('Hoja de Trabajo para listado'!$DE$153:$DG$274,MATCH($A757,'Hoja de Trabajo para listado'!$DE$153:$DE$1048576,0),MATCH((CUADRO!N$4&amp;$E757),'Hoja de Trabajo para listado'!$DE$151:$DG$151,0)),0)+IFERROR(INDEX('Hoja de Trabajo para listado'!$CD$155:$DC$1048576,MATCH($A757,'Hoja de Trabajo para listado'!$CD$155:$CD$1048576,0),MATCH((CUADRO!N$4&amp;$E757),'Hoja de Trabajo para listado'!$CD$151:$DC$151,0)),0)</f>
        <v>0</v>
      </c>
      <c r="O757" s="243">
        <f ca="1">+IFERROR(INDEX('Hoja de Trabajo para listado'!$A$155:$Z$1048576,MATCH($A757,'Hoja de Trabajo para listado'!$A$155:$A$1048576,0),MATCH((CUADRO!O$4&amp;$E757),'Hoja de Trabajo para listado'!$A$151:$Z$151,0)),0)+IFERROR(INDEX('Hoja de Trabajo para listado'!$AB$155:$BA$1048576,MATCH($A757,'Hoja de Trabajo para listado'!$AB$155:$AB$1048576,0),MATCH((CUADRO!O$4&amp;$E757),'Hoja de Trabajo para listado'!$AB$151:$BA$151,0)),0)+IFERROR(INDEX('Hoja de Trabajo para listado'!$BC$155:$CB$1048576,MATCH($A757,'Hoja de Trabajo para listado'!$BC$155:$BC$1048576,0),MATCH((CUADRO!O$4&amp;$E757),'Hoja de Trabajo para listado'!$BC$151:$CB$151,0)),0)+IFERROR(INDEX('Hoja de Trabajo para listado'!$DE$153:$DG$274,MATCH($A757,'Hoja de Trabajo para listado'!$DE$153:$DE$1048576,0),MATCH((CUADRO!O$4&amp;$E757),'Hoja de Trabajo para listado'!$DE$151:$DG$151,0)),0)+IFERROR(INDEX('Hoja de Trabajo para listado'!$CD$155:$DC$1048576,MATCH($A757,'Hoja de Trabajo para listado'!$CD$155:$CD$1048576,0),MATCH((CUADRO!O$4&amp;$E757),'Hoja de Trabajo para listado'!$CD$151:$DC$151,0)),0)</f>
        <v>0</v>
      </c>
      <c r="P757" s="243">
        <f ca="1">+IFERROR(INDEX('Hoja de Trabajo para listado'!$A$155:$Z$1048576,MATCH($A757,'Hoja de Trabajo para listado'!$A$155:$A$1048576,0),MATCH((CUADRO!P$4&amp;$E757),'Hoja de Trabajo para listado'!$A$151:$Z$151,0)),0)+IFERROR(INDEX('Hoja de Trabajo para listado'!$AB$155:$BA$1048576,MATCH($A757,'Hoja de Trabajo para listado'!$AB$155:$AB$1048576,0),MATCH((CUADRO!P$4&amp;$E757),'Hoja de Trabajo para listado'!$AB$151:$BA$151,0)),0)+IFERROR(INDEX('Hoja de Trabajo para listado'!$BC$155:$CB$1048576,MATCH($A757,'Hoja de Trabajo para listado'!$BC$155:$BC$1048576,0),MATCH((CUADRO!P$4&amp;$E757),'Hoja de Trabajo para listado'!$BC$151:$CB$151,0)),0)+IFERROR(INDEX('Hoja de Trabajo para listado'!$DE$153:$DG$274,MATCH($A757,'Hoja de Trabajo para listado'!$DE$153:$DE$1048576,0),MATCH((CUADRO!P$4&amp;$E757),'Hoja de Trabajo para listado'!$DE$151:$DG$151,0)),0)+IFERROR(INDEX('Hoja de Trabajo para listado'!$CD$155:$DC$1048576,MATCH($A757,'Hoja de Trabajo para listado'!$CD$155:$CD$1048576,0),MATCH((CUADRO!P$4&amp;$E757),'Hoja de Trabajo para listado'!$CD$151:$DC$151,0)),0)</f>
        <v>0</v>
      </c>
      <c r="Q757" s="243">
        <f ca="1">+IFERROR(INDEX('Hoja de Trabajo para listado'!$A$155:$Z$1048576,MATCH($A757,'Hoja de Trabajo para listado'!$A$155:$A$1048576,0),MATCH((CUADRO!Q$4&amp;$E757),'Hoja de Trabajo para listado'!$A$151:$Z$151,0)),0)+IFERROR(INDEX('Hoja de Trabajo para listado'!$AB$155:$BA$1048576,MATCH($A757,'Hoja de Trabajo para listado'!$AB$155:$AB$1048576,0),MATCH((CUADRO!Q$4&amp;$E757),'Hoja de Trabajo para listado'!$AB$151:$BA$151,0)),0)+IFERROR(INDEX('Hoja de Trabajo para listado'!$BC$155:$CB$1048576,MATCH($A757,'Hoja de Trabajo para listado'!$BC$155:$BC$1048576,0),MATCH((CUADRO!Q$4&amp;$E757),'Hoja de Trabajo para listado'!$BC$151:$CB$151,0)),0)+IFERROR(INDEX('Hoja de Trabajo para listado'!$DE$153:$DG$274,MATCH($A757,'Hoja de Trabajo para listado'!$DE$153:$DE$1048576,0),MATCH((CUADRO!Q$4&amp;$E757),'Hoja de Trabajo para listado'!$DE$151:$DG$151,0)),0)+IFERROR(INDEX('Hoja de Trabajo para listado'!$CD$155:$DC$1048576,MATCH($A757,'Hoja de Trabajo para listado'!$CD$155:$CD$1048576,0),MATCH((CUADRO!Q$4&amp;$E757),'Hoja de Trabajo para listado'!$CD$151:$DC$151,0)),0)</f>
        <v>0</v>
      </c>
      <c r="R757" s="243">
        <f t="shared" ca="1" si="29"/>
        <v>0</v>
      </c>
      <c r="S757" s="249"/>
      <c r="T757" s="243">
        <f ca="1">+T758</f>
        <v>0</v>
      </c>
      <c r="U757" s="242">
        <f t="shared" si="30"/>
        <v>1</v>
      </c>
      <c r="V757" s="333" t="str">
        <f>+VLOOKUP(A757,bd_lista!$A$3:$E$592,5,FALSE)</f>
        <v>Gobiernos Autonomos Municipales</v>
      </c>
      <c r="W757" s="387" t="str">
        <f>+V757</f>
        <v>Gobiernos Autonomos Municipales</v>
      </c>
      <c r="X757" s="242">
        <f>+VLOOKUP(A757,[4]Sheet1!$A$13:$D$744,4,FALSE)</f>
        <v>0</v>
      </c>
      <c r="Y757" s="242" t="e">
        <f>+VLOOKUP(X757,bd_lista!$A$3:$C$592,3,FALSE)</f>
        <v>#N/A</v>
      </c>
      <c r="Z757" s="294">
        <f>+X757</f>
        <v>0</v>
      </c>
      <c r="AA757" s="295" t="e">
        <f>+Y757</f>
        <v>#N/A</v>
      </c>
    </row>
    <row r="758" spans="1:27" customFormat="1" ht="15" hidden="1" customHeight="1">
      <c r="A758" s="32">
        <v>1343</v>
      </c>
      <c r="B758" s="393"/>
      <c r="C758" s="247" t="str">
        <f>+VLOOKUP(A758,bd_lista!$A$3:$C$592,3,FALSE)</f>
        <v>Gobierno Autónomo Municipal de Vila Vila</v>
      </c>
      <c r="D758" s="390"/>
      <c r="E758" s="244" t="s">
        <v>1305</v>
      </c>
      <c r="F758" s="243">
        <f ca="1">+IFERROR(INDEX('Hoja de Trabajo para listado'!$A$155:$Z$1048576,MATCH($A758,'Hoja de Trabajo para listado'!$A$155:$A$1048576,0),MATCH((CUADRO!F$4&amp;$E758),'Hoja de Trabajo para listado'!$A$151:$Z$151,0)),0)+IFERROR(INDEX('Hoja de Trabajo para listado'!$AB$155:$BA$1048576,MATCH($A758,'Hoja de Trabajo para listado'!$AB$155:$AB$1048576,0),MATCH((CUADRO!F$4&amp;$E758),'Hoja de Trabajo para listado'!$AB$151:$BA$151,0)),0)+IFERROR(INDEX('Hoja de Trabajo para listado'!$BC$155:$CB$1048576,MATCH($A758,'Hoja de Trabajo para listado'!$BC$155:$BC$1048576,0),MATCH((CUADRO!F$4&amp;$E758),'Hoja de Trabajo para listado'!$BC$151:$CB$151,0)),0)+IFERROR(INDEX('Hoja de Trabajo para listado'!$DE$153:$DG$274,MATCH($A758,'Hoja de Trabajo para listado'!$DE$153:$DE$1048576,0),MATCH((CUADRO!F$4&amp;$E758),'Hoja de Trabajo para listado'!$DE$151:$DG$151,0)),0)+IFERROR(INDEX('Hoja de Trabajo para listado'!$CD$155:$DC$1048576,MATCH($A758,'Hoja de Trabajo para listado'!$CD$155:$CD$1048576,0),MATCH((CUADRO!F$4&amp;$E758),'Hoja de Trabajo para listado'!$CD$151:$DC$151,0)),0)</f>
        <v>0</v>
      </c>
      <c r="G758" s="243">
        <f ca="1">+IFERROR(INDEX('Hoja de Trabajo para listado'!$A$155:$Z$1048576,MATCH($A758,'Hoja de Trabajo para listado'!$A$155:$A$1048576,0),MATCH((CUADRO!G$4&amp;$E758),'Hoja de Trabajo para listado'!$A$151:$Z$151,0)),0)+IFERROR(INDEX('Hoja de Trabajo para listado'!$AB$155:$BA$1048576,MATCH($A758,'Hoja de Trabajo para listado'!$AB$155:$AB$1048576,0),MATCH((CUADRO!G$4&amp;$E758),'Hoja de Trabajo para listado'!$AB$151:$BA$151,0)),0)+IFERROR(INDEX('Hoja de Trabajo para listado'!$BC$155:$CB$1048576,MATCH($A758,'Hoja de Trabajo para listado'!$BC$155:$BC$1048576,0),MATCH((CUADRO!G$4&amp;$E758),'Hoja de Trabajo para listado'!$BC$151:$CB$151,0)),0)+IFERROR(INDEX('Hoja de Trabajo para listado'!$DE$153:$DG$274,MATCH($A758,'Hoja de Trabajo para listado'!$DE$153:$DE$1048576,0),MATCH((CUADRO!G$4&amp;$E758),'Hoja de Trabajo para listado'!$DE$151:$DG$151,0)),0)+IFERROR(INDEX('Hoja de Trabajo para listado'!$CD$155:$DC$1048576,MATCH($A758,'Hoja de Trabajo para listado'!$CD$155:$CD$1048576,0),MATCH((CUADRO!G$4&amp;$E758),'Hoja de Trabajo para listado'!$CD$151:$DC$151,0)),0)</f>
        <v>0</v>
      </c>
      <c r="H758" s="243">
        <f ca="1">+IFERROR(INDEX('Hoja de Trabajo para listado'!$A$155:$Z$1048576,MATCH($A758,'Hoja de Trabajo para listado'!$A$155:$A$1048576,0),MATCH((CUADRO!H$4&amp;$E758),'Hoja de Trabajo para listado'!$A$151:$Z$151,0)),0)+IFERROR(INDEX('Hoja de Trabajo para listado'!$AB$155:$BA$1048576,MATCH($A758,'Hoja de Trabajo para listado'!$AB$155:$AB$1048576,0),MATCH((CUADRO!H$4&amp;$E758),'Hoja de Trabajo para listado'!$AB$151:$BA$151,0)),0)+IFERROR(INDEX('Hoja de Trabajo para listado'!$BC$155:$CB$1048576,MATCH($A758,'Hoja de Trabajo para listado'!$BC$155:$BC$1048576,0),MATCH((CUADRO!H$4&amp;$E758),'Hoja de Trabajo para listado'!$BC$151:$CB$151,0)),0)+IFERROR(INDEX('Hoja de Trabajo para listado'!$DE$153:$DG$274,MATCH($A758,'Hoja de Trabajo para listado'!$DE$153:$DE$1048576,0),MATCH((CUADRO!H$4&amp;$E758),'Hoja de Trabajo para listado'!$DE$151:$DG$151,0)),0)+IFERROR(INDEX('Hoja de Trabajo para listado'!$CD$155:$DC$1048576,MATCH($A758,'Hoja de Trabajo para listado'!$CD$155:$CD$1048576,0),MATCH((CUADRO!H$4&amp;$E758),'Hoja de Trabajo para listado'!$CD$151:$DC$151,0)),0)</f>
        <v>0</v>
      </c>
      <c r="I758" s="243">
        <f ca="1">+IFERROR(INDEX('Hoja de Trabajo para listado'!$A$155:$Z$1048576,MATCH($A758,'Hoja de Trabajo para listado'!$A$155:$A$1048576,0),MATCH((CUADRO!I$4&amp;$E758),'Hoja de Trabajo para listado'!$A$151:$Z$151,0)),0)+IFERROR(INDEX('Hoja de Trabajo para listado'!$AB$155:$BA$1048576,MATCH($A758,'Hoja de Trabajo para listado'!$AB$155:$AB$1048576,0),MATCH((CUADRO!I$4&amp;$E758),'Hoja de Trabajo para listado'!$AB$151:$BA$151,0)),0)+IFERROR(INDEX('Hoja de Trabajo para listado'!$BC$155:$CB$1048576,MATCH($A758,'Hoja de Trabajo para listado'!$BC$155:$BC$1048576,0),MATCH((CUADRO!I$4&amp;$E758),'Hoja de Trabajo para listado'!$BC$151:$CB$151,0)),0)+IFERROR(INDEX('Hoja de Trabajo para listado'!$DE$153:$DG$274,MATCH($A758,'Hoja de Trabajo para listado'!$DE$153:$DE$1048576,0),MATCH((CUADRO!I$4&amp;$E758),'Hoja de Trabajo para listado'!$DE$151:$DG$151,0)),0)+IFERROR(INDEX('Hoja de Trabajo para listado'!$CD$155:$DC$1048576,MATCH($A758,'Hoja de Trabajo para listado'!$CD$155:$CD$1048576,0),MATCH((CUADRO!I$4&amp;$E758),'Hoja de Trabajo para listado'!$CD$151:$DC$151,0)),0)</f>
        <v>0</v>
      </c>
      <c r="J758" s="243">
        <f ca="1">+IFERROR(INDEX('Hoja de Trabajo para listado'!$A$155:$Z$1048576,MATCH($A758,'Hoja de Trabajo para listado'!$A$155:$A$1048576,0),MATCH((CUADRO!J$4&amp;$E758),'Hoja de Trabajo para listado'!$A$151:$Z$151,0)),0)+IFERROR(INDEX('Hoja de Trabajo para listado'!$AB$155:$BA$1048576,MATCH($A758,'Hoja de Trabajo para listado'!$AB$155:$AB$1048576,0),MATCH((CUADRO!J$4&amp;$E758),'Hoja de Trabajo para listado'!$AB$151:$BA$151,0)),0)+IFERROR(INDEX('Hoja de Trabajo para listado'!$BC$155:$CB$1048576,MATCH($A758,'Hoja de Trabajo para listado'!$BC$155:$BC$1048576,0),MATCH((CUADRO!J$4&amp;$E758),'Hoja de Trabajo para listado'!$BC$151:$CB$151,0)),0)+IFERROR(INDEX('Hoja de Trabajo para listado'!$DE$153:$DG$274,MATCH($A758,'Hoja de Trabajo para listado'!$DE$153:$DE$1048576,0),MATCH((CUADRO!J$4&amp;$E758),'Hoja de Trabajo para listado'!$DE$151:$DG$151,0)),0)+IFERROR(INDEX('Hoja de Trabajo para listado'!$CD$155:$DC$1048576,MATCH($A758,'Hoja de Trabajo para listado'!$CD$155:$CD$1048576,0),MATCH((CUADRO!J$4&amp;$E758),'Hoja de Trabajo para listado'!$CD$151:$DC$151,0)),0)</f>
        <v>0</v>
      </c>
      <c r="K758" s="243">
        <f ca="1">+IFERROR(INDEX('Hoja de Trabajo para listado'!$A$155:$Z$1048576,MATCH($A758,'Hoja de Trabajo para listado'!$A$155:$A$1048576,0),MATCH((CUADRO!K$4&amp;$E758),'Hoja de Trabajo para listado'!$A$151:$Z$151,0)),0)+IFERROR(INDEX('Hoja de Trabajo para listado'!$AB$155:$BA$1048576,MATCH($A758,'Hoja de Trabajo para listado'!$AB$155:$AB$1048576,0),MATCH((CUADRO!K$4&amp;$E758),'Hoja de Trabajo para listado'!$AB$151:$BA$151,0)),0)+IFERROR(INDEX('Hoja de Trabajo para listado'!$BC$155:$CB$1048576,MATCH($A758,'Hoja de Trabajo para listado'!$BC$155:$BC$1048576,0),MATCH((CUADRO!K$4&amp;$E758),'Hoja de Trabajo para listado'!$BC$151:$CB$151,0)),0)+IFERROR(INDEX('Hoja de Trabajo para listado'!$DE$153:$DG$274,MATCH($A758,'Hoja de Trabajo para listado'!$DE$153:$DE$1048576,0),MATCH((CUADRO!K$4&amp;$E758),'Hoja de Trabajo para listado'!$DE$151:$DG$151,0)),0)+IFERROR(INDEX('Hoja de Trabajo para listado'!$CD$155:$DC$1048576,MATCH($A758,'Hoja de Trabajo para listado'!$CD$155:$CD$1048576,0),MATCH((CUADRO!K$4&amp;$E758),'Hoja de Trabajo para listado'!$CD$151:$DC$151,0)),0)</f>
        <v>0</v>
      </c>
      <c r="L758" s="243">
        <f ca="1">+IFERROR(INDEX('Hoja de Trabajo para listado'!$A$155:$Z$1048576,MATCH($A758,'Hoja de Trabajo para listado'!$A$155:$A$1048576,0),MATCH((CUADRO!L$4&amp;$E758),'Hoja de Trabajo para listado'!$A$151:$Z$151,0)),0)+IFERROR(INDEX('Hoja de Trabajo para listado'!$AB$155:$BA$1048576,MATCH($A758,'Hoja de Trabajo para listado'!$AB$155:$AB$1048576,0),MATCH((CUADRO!L$4&amp;$E758),'Hoja de Trabajo para listado'!$AB$151:$BA$151,0)),0)+IFERROR(INDEX('Hoja de Trabajo para listado'!$BC$155:$CB$1048576,MATCH($A758,'Hoja de Trabajo para listado'!$BC$155:$BC$1048576,0),MATCH((CUADRO!L$4&amp;$E758),'Hoja de Trabajo para listado'!$BC$151:$CB$151,0)),0)+IFERROR(INDEX('Hoja de Trabajo para listado'!$DE$153:$DG$274,MATCH($A758,'Hoja de Trabajo para listado'!$DE$153:$DE$1048576,0),MATCH((CUADRO!L$4&amp;$E758),'Hoja de Trabajo para listado'!$DE$151:$DG$151,0)),0)+IFERROR(INDEX('Hoja de Trabajo para listado'!$CD$155:$DC$1048576,MATCH($A758,'Hoja de Trabajo para listado'!$CD$155:$CD$1048576,0),MATCH((CUADRO!L$4&amp;$E758),'Hoja de Trabajo para listado'!$CD$151:$DC$151,0)),0)</f>
        <v>0</v>
      </c>
      <c r="M758" s="243">
        <f ca="1">+IFERROR(INDEX('Hoja de Trabajo para listado'!$A$155:$Z$1048576,MATCH($A758,'Hoja de Trabajo para listado'!$A$155:$A$1048576,0),MATCH((CUADRO!M$4&amp;$E758),'Hoja de Trabajo para listado'!$A$151:$Z$151,0)),0)+IFERROR(INDEX('Hoja de Trabajo para listado'!$AB$155:$BA$1048576,MATCH($A758,'Hoja de Trabajo para listado'!$AB$155:$AB$1048576,0),MATCH((CUADRO!M$4&amp;$E758),'Hoja de Trabajo para listado'!$AB$151:$BA$151,0)),0)+IFERROR(INDEX('Hoja de Trabajo para listado'!$BC$155:$CB$1048576,MATCH($A758,'Hoja de Trabajo para listado'!$BC$155:$BC$1048576,0),MATCH((CUADRO!M$4&amp;$E758),'Hoja de Trabajo para listado'!$BC$151:$CB$151,0)),0)+IFERROR(INDEX('Hoja de Trabajo para listado'!$DE$153:$DG$274,MATCH($A758,'Hoja de Trabajo para listado'!$DE$153:$DE$1048576,0),MATCH((CUADRO!M$4&amp;$E758),'Hoja de Trabajo para listado'!$DE$151:$DG$151,0)),0)+IFERROR(INDEX('Hoja de Trabajo para listado'!$CD$155:$DC$1048576,MATCH($A758,'Hoja de Trabajo para listado'!$CD$155:$CD$1048576,0),MATCH((CUADRO!M$4&amp;$E758),'Hoja de Trabajo para listado'!$CD$151:$DC$151,0)),0)</f>
        <v>0</v>
      </c>
      <c r="N758" s="243">
        <f ca="1">+IFERROR(INDEX('Hoja de Trabajo para listado'!$A$155:$Z$1048576,MATCH($A758,'Hoja de Trabajo para listado'!$A$155:$A$1048576,0),MATCH((CUADRO!N$4&amp;$E758),'Hoja de Trabajo para listado'!$A$151:$Z$151,0)),0)+IFERROR(INDEX('Hoja de Trabajo para listado'!$AB$155:$BA$1048576,MATCH($A758,'Hoja de Trabajo para listado'!$AB$155:$AB$1048576,0),MATCH((CUADRO!N$4&amp;$E758),'Hoja de Trabajo para listado'!$AB$151:$BA$151,0)),0)+IFERROR(INDEX('Hoja de Trabajo para listado'!$BC$155:$CB$1048576,MATCH($A758,'Hoja de Trabajo para listado'!$BC$155:$BC$1048576,0),MATCH((CUADRO!N$4&amp;$E758),'Hoja de Trabajo para listado'!$BC$151:$CB$151,0)),0)+IFERROR(INDEX('Hoja de Trabajo para listado'!$DE$153:$DG$274,MATCH($A758,'Hoja de Trabajo para listado'!$DE$153:$DE$1048576,0),MATCH((CUADRO!N$4&amp;$E758),'Hoja de Trabajo para listado'!$DE$151:$DG$151,0)),0)+IFERROR(INDEX('Hoja de Trabajo para listado'!$CD$155:$DC$1048576,MATCH($A758,'Hoja de Trabajo para listado'!$CD$155:$CD$1048576,0),MATCH((CUADRO!N$4&amp;$E758),'Hoja de Trabajo para listado'!$CD$151:$DC$151,0)),0)</f>
        <v>0</v>
      </c>
      <c r="O758" s="243">
        <f ca="1">+IFERROR(INDEX('Hoja de Trabajo para listado'!$A$155:$Z$1048576,MATCH($A758,'Hoja de Trabajo para listado'!$A$155:$A$1048576,0),MATCH((CUADRO!O$4&amp;$E758),'Hoja de Trabajo para listado'!$A$151:$Z$151,0)),0)+IFERROR(INDEX('Hoja de Trabajo para listado'!$AB$155:$BA$1048576,MATCH($A758,'Hoja de Trabajo para listado'!$AB$155:$AB$1048576,0),MATCH((CUADRO!O$4&amp;$E758),'Hoja de Trabajo para listado'!$AB$151:$BA$151,0)),0)+IFERROR(INDEX('Hoja de Trabajo para listado'!$BC$155:$CB$1048576,MATCH($A758,'Hoja de Trabajo para listado'!$BC$155:$BC$1048576,0),MATCH((CUADRO!O$4&amp;$E758),'Hoja de Trabajo para listado'!$BC$151:$CB$151,0)),0)+IFERROR(INDEX('Hoja de Trabajo para listado'!$DE$153:$DG$274,MATCH($A758,'Hoja de Trabajo para listado'!$DE$153:$DE$1048576,0),MATCH((CUADRO!O$4&amp;$E758),'Hoja de Trabajo para listado'!$DE$151:$DG$151,0)),0)+IFERROR(INDEX('Hoja de Trabajo para listado'!$CD$155:$DC$1048576,MATCH($A758,'Hoja de Trabajo para listado'!$CD$155:$CD$1048576,0),MATCH((CUADRO!O$4&amp;$E758),'Hoja de Trabajo para listado'!$CD$151:$DC$151,0)),0)</f>
        <v>0</v>
      </c>
      <c r="P758" s="243">
        <f ca="1">+IFERROR(INDEX('Hoja de Trabajo para listado'!$A$155:$Z$1048576,MATCH($A758,'Hoja de Trabajo para listado'!$A$155:$A$1048576,0),MATCH((CUADRO!P$4&amp;$E758),'Hoja de Trabajo para listado'!$A$151:$Z$151,0)),0)+IFERROR(INDEX('Hoja de Trabajo para listado'!$AB$155:$BA$1048576,MATCH($A758,'Hoja de Trabajo para listado'!$AB$155:$AB$1048576,0),MATCH((CUADRO!P$4&amp;$E758),'Hoja de Trabajo para listado'!$AB$151:$BA$151,0)),0)+IFERROR(INDEX('Hoja de Trabajo para listado'!$BC$155:$CB$1048576,MATCH($A758,'Hoja de Trabajo para listado'!$BC$155:$BC$1048576,0),MATCH((CUADRO!P$4&amp;$E758),'Hoja de Trabajo para listado'!$BC$151:$CB$151,0)),0)+IFERROR(INDEX('Hoja de Trabajo para listado'!$DE$153:$DG$274,MATCH($A758,'Hoja de Trabajo para listado'!$DE$153:$DE$1048576,0),MATCH((CUADRO!P$4&amp;$E758),'Hoja de Trabajo para listado'!$DE$151:$DG$151,0)),0)+IFERROR(INDEX('Hoja de Trabajo para listado'!$CD$155:$DC$1048576,MATCH($A758,'Hoja de Trabajo para listado'!$CD$155:$CD$1048576,0),MATCH((CUADRO!P$4&amp;$E758),'Hoja de Trabajo para listado'!$CD$151:$DC$151,0)),0)</f>
        <v>0</v>
      </c>
      <c r="Q758" s="243">
        <f ca="1">+IFERROR(INDEX('Hoja de Trabajo para listado'!$A$155:$Z$1048576,MATCH($A758,'Hoja de Trabajo para listado'!$A$155:$A$1048576,0),MATCH((CUADRO!Q$4&amp;$E758),'Hoja de Trabajo para listado'!$A$151:$Z$151,0)),0)+IFERROR(INDEX('Hoja de Trabajo para listado'!$AB$155:$BA$1048576,MATCH($A758,'Hoja de Trabajo para listado'!$AB$155:$AB$1048576,0),MATCH((CUADRO!Q$4&amp;$E758),'Hoja de Trabajo para listado'!$AB$151:$BA$151,0)),0)+IFERROR(INDEX('Hoja de Trabajo para listado'!$BC$155:$CB$1048576,MATCH($A758,'Hoja de Trabajo para listado'!$BC$155:$BC$1048576,0),MATCH((CUADRO!Q$4&amp;$E758),'Hoja de Trabajo para listado'!$BC$151:$CB$151,0)),0)+IFERROR(INDEX('Hoja de Trabajo para listado'!$DE$153:$DG$274,MATCH($A758,'Hoja de Trabajo para listado'!$DE$153:$DE$1048576,0),MATCH((CUADRO!Q$4&amp;$E758),'Hoja de Trabajo para listado'!$DE$151:$DG$151,0)),0)+IFERROR(INDEX('Hoja de Trabajo para listado'!$CD$155:$DC$1048576,MATCH($A758,'Hoja de Trabajo para listado'!$CD$155:$CD$1048576,0),MATCH((CUADRO!Q$4&amp;$E758),'Hoja de Trabajo para listado'!$CD$151:$DC$151,0)),0)</f>
        <v>0</v>
      </c>
      <c r="R758" s="243">
        <f t="shared" ca="1" si="29"/>
        <v>0</v>
      </c>
      <c r="S758" s="249">
        <f ca="1">+R757+R758</f>
        <v>0</v>
      </c>
      <c r="T758" s="243">
        <f ca="1">+S758</f>
        <v>0</v>
      </c>
      <c r="U758" s="242">
        <f t="shared" si="30"/>
        <v>2</v>
      </c>
      <c r="V758" s="333" t="str">
        <f>+VLOOKUP(A758,bd_lista!$A$3:$E$592,5,FALSE)</f>
        <v>Gobiernos Autonomos Municipales</v>
      </c>
      <c r="W758" s="388"/>
      <c r="X758" s="242">
        <f>+VLOOKUP(A758,[4]Sheet1!$A$13:$D$744,4,FALSE)</f>
        <v>0</v>
      </c>
      <c r="Y758" s="242" t="e">
        <f>+VLOOKUP(X758,bd_lista!$A$3:$C$592,3,FALSE)</f>
        <v>#N/A</v>
      </c>
      <c r="Z758" s="292"/>
      <c r="AA758" s="293"/>
    </row>
    <row r="759" spans="1:27" customFormat="1" ht="15" hidden="1" customHeight="1">
      <c r="A759" s="32">
        <v>1344</v>
      </c>
      <c r="B759" s="392">
        <f>+A759</f>
        <v>1344</v>
      </c>
      <c r="C759" s="247" t="str">
        <f>+VLOOKUP(A759,bd_lista!$A$3:$C$592,3,FALSE)</f>
        <v>Gobierno Autónomo Municipal de Alalay</v>
      </c>
      <c r="D759" s="389" t="str">
        <f>+C759</f>
        <v>Gobierno Autónomo Municipal de Alalay</v>
      </c>
      <c r="E759" s="242" t="s">
        <v>1304</v>
      </c>
      <c r="F759" s="243">
        <f ca="1">+IFERROR(INDEX('Hoja de Trabajo para listado'!$A$155:$Z$1048576,MATCH($A759,'Hoja de Trabajo para listado'!$A$155:$A$1048576,0),MATCH((CUADRO!F$4&amp;$E759),'Hoja de Trabajo para listado'!$A$151:$Z$151,0)),0)+IFERROR(INDEX('Hoja de Trabajo para listado'!$AB$155:$BA$1048576,MATCH($A759,'Hoja de Trabajo para listado'!$AB$155:$AB$1048576,0),MATCH((CUADRO!F$4&amp;$E759),'Hoja de Trabajo para listado'!$AB$151:$BA$151,0)),0)+IFERROR(INDEX('Hoja de Trabajo para listado'!$BC$155:$CB$1048576,MATCH($A759,'Hoja de Trabajo para listado'!$BC$155:$BC$1048576,0),MATCH((CUADRO!F$4&amp;$E759),'Hoja de Trabajo para listado'!$BC$151:$CB$151,0)),0)+IFERROR(INDEX('Hoja de Trabajo para listado'!$DE$153:$DG$274,MATCH($A759,'Hoja de Trabajo para listado'!$DE$153:$DE$1048576,0),MATCH((CUADRO!F$4&amp;$E759),'Hoja de Trabajo para listado'!$DE$151:$DG$151,0)),0)+IFERROR(INDEX('Hoja de Trabajo para listado'!$CD$155:$DC$1048576,MATCH($A759,'Hoja de Trabajo para listado'!$CD$155:$CD$1048576,0),MATCH((CUADRO!F$4&amp;$E759),'Hoja de Trabajo para listado'!$CD$151:$DC$151,0)),0)</f>
        <v>0</v>
      </c>
      <c r="G759" s="243">
        <f ca="1">+IFERROR(INDEX('Hoja de Trabajo para listado'!$A$155:$Z$1048576,MATCH($A759,'Hoja de Trabajo para listado'!$A$155:$A$1048576,0),MATCH((CUADRO!G$4&amp;$E759),'Hoja de Trabajo para listado'!$A$151:$Z$151,0)),0)+IFERROR(INDEX('Hoja de Trabajo para listado'!$AB$155:$BA$1048576,MATCH($A759,'Hoja de Trabajo para listado'!$AB$155:$AB$1048576,0),MATCH((CUADRO!G$4&amp;$E759),'Hoja de Trabajo para listado'!$AB$151:$BA$151,0)),0)+IFERROR(INDEX('Hoja de Trabajo para listado'!$BC$155:$CB$1048576,MATCH($A759,'Hoja de Trabajo para listado'!$BC$155:$BC$1048576,0),MATCH((CUADRO!G$4&amp;$E759),'Hoja de Trabajo para listado'!$BC$151:$CB$151,0)),0)+IFERROR(INDEX('Hoja de Trabajo para listado'!$DE$153:$DG$274,MATCH($A759,'Hoja de Trabajo para listado'!$DE$153:$DE$1048576,0),MATCH((CUADRO!G$4&amp;$E759),'Hoja de Trabajo para listado'!$DE$151:$DG$151,0)),0)+IFERROR(INDEX('Hoja de Trabajo para listado'!$CD$155:$DC$1048576,MATCH($A759,'Hoja de Trabajo para listado'!$CD$155:$CD$1048576,0),MATCH((CUADRO!G$4&amp;$E759),'Hoja de Trabajo para listado'!$CD$151:$DC$151,0)),0)</f>
        <v>0</v>
      </c>
      <c r="H759" s="243">
        <f ca="1">+IFERROR(INDEX('Hoja de Trabajo para listado'!$A$155:$Z$1048576,MATCH($A759,'Hoja de Trabajo para listado'!$A$155:$A$1048576,0),MATCH((CUADRO!H$4&amp;$E759),'Hoja de Trabajo para listado'!$A$151:$Z$151,0)),0)+IFERROR(INDEX('Hoja de Trabajo para listado'!$AB$155:$BA$1048576,MATCH($A759,'Hoja de Trabajo para listado'!$AB$155:$AB$1048576,0),MATCH((CUADRO!H$4&amp;$E759),'Hoja de Trabajo para listado'!$AB$151:$BA$151,0)),0)+IFERROR(INDEX('Hoja de Trabajo para listado'!$BC$155:$CB$1048576,MATCH($A759,'Hoja de Trabajo para listado'!$BC$155:$BC$1048576,0),MATCH((CUADRO!H$4&amp;$E759),'Hoja de Trabajo para listado'!$BC$151:$CB$151,0)),0)+IFERROR(INDEX('Hoja de Trabajo para listado'!$DE$153:$DG$274,MATCH($A759,'Hoja de Trabajo para listado'!$DE$153:$DE$1048576,0),MATCH((CUADRO!H$4&amp;$E759),'Hoja de Trabajo para listado'!$DE$151:$DG$151,0)),0)+IFERROR(INDEX('Hoja de Trabajo para listado'!$CD$155:$DC$1048576,MATCH($A759,'Hoja de Trabajo para listado'!$CD$155:$CD$1048576,0),MATCH((CUADRO!H$4&amp;$E759),'Hoja de Trabajo para listado'!$CD$151:$DC$151,0)),0)</f>
        <v>0</v>
      </c>
      <c r="I759" s="243">
        <f ca="1">+IFERROR(INDEX('Hoja de Trabajo para listado'!$A$155:$Z$1048576,MATCH($A759,'Hoja de Trabajo para listado'!$A$155:$A$1048576,0),MATCH((CUADRO!I$4&amp;$E759),'Hoja de Trabajo para listado'!$A$151:$Z$151,0)),0)+IFERROR(INDEX('Hoja de Trabajo para listado'!$AB$155:$BA$1048576,MATCH($A759,'Hoja de Trabajo para listado'!$AB$155:$AB$1048576,0),MATCH((CUADRO!I$4&amp;$E759),'Hoja de Trabajo para listado'!$AB$151:$BA$151,0)),0)+IFERROR(INDEX('Hoja de Trabajo para listado'!$BC$155:$CB$1048576,MATCH($A759,'Hoja de Trabajo para listado'!$BC$155:$BC$1048576,0),MATCH((CUADRO!I$4&amp;$E759),'Hoja de Trabajo para listado'!$BC$151:$CB$151,0)),0)+IFERROR(INDEX('Hoja de Trabajo para listado'!$DE$153:$DG$274,MATCH($A759,'Hoja de Trabajo para listado'!$DE$153:$DE$1048576,0),MATCH((CUADRO!I$4&amp;$E759),'Hoja de Trabajo para listado'!$DE$151:$DG$151,0)),0)+IFERROR(INDEX('Hoja de Trabajo para listado'!$CD$155:$DC$1048576,MATCH($A759,'Hoja de Trabajo para listado'!$CD$155:$CD$1048576,0),MATCH((CUADRO!I$4&amp;$E759),'Hoja de Trabajo para listado'!$CD$151:$DC$151,0)),0)</f>
        <v>0</v>
      </c>
      <c r="J759" s="243">
        <f ca="1">+IFERROR(INDEX('Hoja de Trabajo para listado'!$A$155:$Z$1048576,MATCH($A759,'Hoja de Trabajo para listado'!$A$155:$A$1048576,0),MATCH((CUADRO!J$4&amp;$E759),'Hoja de Trabajo para listado'!$A$151:$Z$151,0)),0)+IFERROR(INDEX('Hoja de Trabajo para listado'!$AB$155:$BA$1048576,MATCH($A759,'Hoja de Trabajo para listado'!$AB$155:$AB$1048576,0),MATCH((CUADRO!J$4&amp;$E759),'Hoja de Trabajo para listado'!$AB$151:$BA$151,0)),0)+IFERROR(INDEX('Hoja de Trabajo para listado'!$BC$155:$CB$1048576,MATCH($A759,'Hoja de Trabajo para listado'!$BC$155:$BC$1048576,0),MATCH((CUADRO!J$4&amp;$E759),'Hoja de Trabajo para listado'!$BC$151:$CB$151,0)),0)+IFERROR(INDEX('Hoja de Trabajo para listado'!$DE$153:$DG$274,MATCH($A759,'Hoja de Trabajo para listado'!$DE$153:$DE$1048576,0),MATCH((CUADRO!J$4&amp;$E759),'Hoja de Trabajo para listado'!$DE$151:$DG$151,0)),0)+IFERROR(INDEX('Hoja de Trabajo para listado'!$CD$155:$DC$1048576,MATCH($A759,'Hoja de Trabajo para listado'!$CD$155:$CD$1048576,0),MATCH((CUADRO!J$4&amp;$E759),'Hoja de Trabajo para listado'!$CD$151:$DC$151,0)),0)</f>
        <v>0</v>
      </c>
      <c r="K759" s="243">
        <f ca="1">+IFERROR(INDEX('Hoja de Trabajo para listado'!$A$155:$Z$1048576,MATCH($A759,'Hoja de Trabajo para listado'!$A$155:$A$1048576,0),MATCH((CUADRO!K$4&amp;$E759),'Hoja de Trabajo para listado'!$A$151:$Z$151,0)),0)+IFERROR(INDEX('Hoja de Trabajo para listado'!$AB$155:$BA$1048576,MATCH($A759,'Hoja de Trabajo para listado'!$AB$155:$AB$1048576,0),MATCH((CUADRO!K$4&amp;$E759),'Hoja de Trabajo para listado'!$AB$151:$BA$151,0)),0)+IFERROR(INDEX('Hoja de Trabajo para listado'!$BC$155:$CB$1048576,MATCH($A759,'Hoja de Trabajo para listado'!$BC$155:$BC$1048576,0),MATCH((CUADRO!K$4&amp;$E759),'Hoja de Trabajo para listado'!$BC$151:$CB$151,0)),0)+IFERROR(INDEX('Hoja de Trabajo para listado'!$DE$153:$DG$274,MATCH($A759,'Hoja de Trabajo para listado'!$DE$153:$DE$1048576,0),MATCH((CUADRO!K$4&amp;$E759),'Hoja de Trabajo para listado'!$DE$151:$DG$151,0)),0)+IFERROR(INDEX('Hoja de Trabajo para listado'!$CD$155:$DC$1048576,MATCH($A759,'Hoja de Trabajo para listado'!$CD$155:$CD$1048576,0),MATCH((CUADRO!K$4&amp;$E759),'Hoja de Trabajo para listado'!$CD$151:$DC$151,0)),0)</f>
        <v>0</v>
      </c>
      <c r="L759" s="243">
        <f ca="1">+IFERROR(INDEX('Hoja de Trabajo para listado'!$A$155:$Z$1048576,MATCH($A759,'Hoja de Trabajo para listado'!$A$155:$A$1048576,0),MATCH((CUADRO!L$4&amp;$E759),'Hoja de Trabajo para listado'!$A$151:$Z$151,0)),0)+IFERROR(INDEX('Hoja de Trabajo para listado'!$AB$155:$BA$1048576,MATCH($A759,'Hoja de Trabajo para listado'!$AB$155:$AB$1048576,0),MATCH((CUADRO!L$4&amp;$E759),'Hoja de Trabajo para listado'!$AB$151:$BA$151,0)),0)+IFERROR(INDEX('Hoja de Trabajo para listado'!$BC$155:$CB$1048576,MATCH($A759,'Hoja de Trabajo para listado'!$BC$155:$BC$1048576,0),MATCH((CUADRO!L$4&amp;$E759),'Hoja de Trabajo para listado'!$BC$151:$CB$151,0)),0)+IFERROR(INDEX('Hoja de Trabajo para listado'!$DE$153:$DG$274,MATCH($A759,'Hoja de Trabajo para listado'!$DE$153:$DE$1048576,0),MATCH((CUADRO!L$4&amp;$E759),'Hoja de Trabajo para listado'!$DE$151:$DG$151,0)),0)+IFERROR(INDEX('Hoja de Trabajo para listado'!$CD$155:$DC$1048576,MATCH($A759,'Hoja de Trabajo para listado'!$CD$155:$CD$1048576,0),MATCH((CUADRO!L$4&amp;$E759),'Hoja de Trabajo para listado'!$CD$151:$DC$151,0)),0)</f>
        <v>0</v>
      </c>
      <c r="M759" s="243">
        <f ca="1">+IFERROR(INDEX('Hoja de Trabajo para listado'!$A$155:$Z$1048576,MATCH($A759,'Hoja de Trabajo para listado'!$A$155:$A$1048576,0),MATCH((CUADRO!M$4&amp;$E759),'Hoja de Trabajo para listado'!$A$151:$Z$151,0)),0)+IFERROR(INDEX('Hoja de Trabajo para listado'!$AB$155:$BA$1048576,MATCH($A759,'Hoja de Trabajo para listado'!$AB$155:$AB$1048576,0),MATCH((CUADRO!M$4&amp;$E759),'Hoja de Trabajo para listado'!$AB$151:$BA$151,0)),0)+IFERROR(INDEX('Hoja de Trabajo para listado'!$BC$155:$CB$1048576,MATCH($A759,'Hoja de Trabajo para listado'!$BC$155:$BC$1048576,0),MATCH((CUADRO!M$4&amp;$E759),'Hoja de Trabajo para listado'!$BC$151:$CB$151,0)),0)+IFERROR(INDEX('Hoja de Trabajo para listado'!$DE$153:$DG$274,MATCH($A759,'Hoja de Trabajo para listado'!$DE$153:$DE$1048576,0),MATCH((CUADRO!M$4&amp;$E759),'Hoja de Trabajo para listado'!$DE$151:$DG$151,0)),0)+IFERROR(INDEX('Hoja de Trabajo para listado'!$CD$155:$DC$1048576,MATCH($A759,'Hoja de Trabajo para listado'!$CD$155:$CD$1048576,0),MATCH((CUADRO!M$4&amp;$E759),'Hoja de Trabajo para listado'!$CD$151:$DC$151,0)),0)</f>
        <v>0</v>
      </c>
      <c r="N759" s="243">
        <f ca="1">+IFERROR(INDEX('Hoja de Trabajo para listado'!$A$155:$Z$1048576,MATCH($A759,'Hoja de Trabajo para listado'!$A$155:$A$1048576,0),MATCH((CUADRO!N$4&amp;$E759),'Hoja de Trabajo para listado'!$A$151:$Z$151,0)),0)+IFERROR(INDEX('Hoja de Trabajo para listado'!$AB$155:$BA$1048576,MATCH($A759,'Hoja de Trabajo para listado'!$AB$155:$AB$1048576,0),MATCH((CUADRO!N$4&amp;$E759),'Hoja de Trabajo para listado'!$AB$151:$BA$151,0)),0)+IFERROR(INDEX('Hoja de Trabajo para listado'!$BC$155:$CB$1048576,MATCH($A759,'Hoja de Trabajo para listado'!$BC$155:$BC$1048576,0),MATCH((CUADRO!N$4&amp;$E759),'Hoja de Trabajo para listado'!$BC$151:$CB$151,0)),0)+IFERROR(INDEX('Hoja de Trabajo para listado'!$DE$153:$DG$274,MATCH($A759,'Hoja de Trabajo para listado'!$DE$153:$DE$1048576,0),MATCH((CUADRO!N$4&amp;$E759),'Hoja de Trabajo para listado'!$DE$151:$DG$151,0)),0)+IFERROR(INDEX('Hoja de Trabajo para listado'!$CD$155:$DC$1048576,MATCH($A759,'Hoja de Trabajo para listado'!$CD$155:$CD$1048576,0),MATCH((CUADRO!N$4&amp;$E759),'Hoja de Trabajo para listado'!$CD$151:$DC$151,0)),0)</f>
        <v>0</v>
      </c>
      <c r="O759" s="243">
        <f ca="1">+IFERROR(INDEX('Hoja de Trabajo para listado'!$A$155:$Z$1048576,MATCH($A759,'Hoja de Trabajo para listado'!$A$155:$A$1048576,0),MATCH((CUADRO!O$4&amp;$E759),'Hoja de Trabajo para listado'!$A$151:$Z$151,0)),0)+IFERROR(INDEX('Hoja de Trabajo para listado'!$AB$155:$BA$1048576,MATCH($A759,'Hoja de Trabajo para listado'!$AB$155:$AB$1048576,0),MATCH((CUADRO!O$4&amp;$E759),'Hoja de Trabajo para listado'!$AB$151:$BA$151,0)),0)+IFERROR(INDEX('Hoja de Trabajo para listado'!$BC$155:$CB$1048576,MATCH($A759,'Hoja de Trabajo para listado'!$BC$155:$BC$1048576,0),MATCH((CUADRO!O$4&amp;$E759),'Hoja de Trabajo para listado'!$BC$151:$CB$151,0)),0)+IFERROR(INDEX('Hoja de Trabajo para listado'!$DE$153:$DG$274,MATCH($A759,'Hoja de Trabajo para listado'!$DE$153:$DE$1048576,0),MATCH((CUADRO!O$4&amp;$E759),'Hoja de Trabajo para listado'!$DE$151:$DG$151,0)),0)+IFERROR(INDEX('Hoja de Trabajo para listado'!$CD$155:$DC$1048576,MATCH($A759,'Hoja de Trabajo para listado'!$CD$155:$CD$1048576,0),MATCH((CUADRO!O$4&amp;$E759),'Hoja de Trabajo para listado'!$CD$151:$DC$151,0)),0)</f>
        <v>0</v>
      </c>
      <c r="P759" s="243">
        <f ca="1">+IFERROR(INDEX('Hoja de Trabajo para listado'!$A$155:$Z$1048576,MATCH($A759,'Hoja de Trabajo para listado'!$A$155:$A$1048576,0),MATCH((CUADRO!P$4&amp;$E759),'Hoja de Trabajo para listado'!$A$151:$Z$151,0)),0)+IFERROR(INDEX('Hoja de Trabajo para listado'!$AB$155:$BA$1048576,MATCH($A759,'Hoja de Trabajo para listado'!$AB$155:$AB$1048576,0),MATCH((CUADRO!P$4&amp;$E759),'Hoja de Trabajo para listado'!$AB$151:$BA$151,0)),0)+IFERROR(INDEX('Hoja de Trabajo para listado'!$BC$155:$CB$1048576,MATCH($A759,'Hoja de Trabajo para listado'!$BC$155:$BC$1048576,0),MATCH((CUADRO!P$4&amp;$E759),'Hoja de Trabajo para listado'!$BC$151:$CB$151,0)),0)+IFERROR(INDEX('Hoja de Trabajo para listado'!$DE$153:$DG$274,MATCH($A759,'Hoja de Trabajo para listado'!$DE$153:$DE$1048576,0),MATCH((CUADRO!P$4&amp;$E759),'Hoja de Trabajo para listado'!$DE$151:$DG$151,0)),0)+IFERROR(INDEX('Hoja de Trabajo para listado'!$CD$155:$DC$1048576,MATCH($A759,'Hoja de Trabajo para listado'!$CD$155:$CD$1048576,0),MATCH((CUADRO!P$4&amp;$E759),'Hoja de Trabajo para listado'!$CD$151:$DC$151,0)),0)</f>
        <v>0</v>
      </c>
      <c r="Q759" s="243">
        <f ca="1">+IFERROR(INDEX('Hoja de Trabajo para listado'!$A$155:$Z$1048576,MATCH($A759,'Hoja de Trabajo para listado'!$A$155:$A$1048576,0),MATCH((CUADRO!Q$4&amp;$E759),'Hoja de Trabajo para listado'!$A$151:$Z$151,0)),0)+IFERROR(INDEX('Hoja de Trabajo para listado'!$AB$155:$BA$1048576,MATCH($A759,'Hoja de Trabajo para listado'!$AB$155:$AB$1048576,0),MATCH((CUADRO!Q$4&amp;$E759),'Hoja de Trabajo para listado'!$AB$151:$BA$151,0)),0)+IFERROR(INDEX('Hoja de Trabajo para listado'!$BC$155:$CB$1048576,MATCH($A759,'Hoja de Trabajo para listado'!$BC$155:$BC$1048576,0),MATCH((CUADRO!Q$4&amp;$E759),'Hoja de Trabajo para listado'!$BC$151:$CB$151,0)),0)+IFERROR(INDEX('Hoja de Trabajo para listado'!$DE$153:$DG$274,MATCH($A759,'Hoja de Trabajo para listado'!$DE$153:$DE$1048576,0),MATCH((CUADRO!Q$4&amp;$E759),'Hoja de Trabajo para listado'!$DE$151:$DG$151,0)),0)+IFERROR(INDEX('Hoja de Trabajo para listado'!$CD$155:$DC$1048576,MATCH($A759,'Hoja de Trabajo para listado'!$CD$155:$CD$1048576,0),MATCH((CUADRO!Q$4&amp;$E759),'Hoja de Trabajo para listado'!$CD$151:$DC$151,0)),0)</f>
        <v>0</v>
      </c>
      <c r="R759" s="243">
        <f t="shared" ca="1" si="29"/>
        <v>0</v>
      </c>
      <c r="S759" s="249"/>
      <c r="T759" s="243">
        <f ca="1">+T760</f>
        <v>0</v>
      </c>
      <c r="U759" s="242">
        <f t="shared" si="30"/>
        <v>1</v>
      </c>
      <c r="V759" s="333" t="str">
        <f>+VLOOKUP(A759,bd_lista!$A$3:$E$592,5,FALSE)</f>
        <v>Gobiernos Autonomos Municipales</v>
      </c>
      <c r="W759" s="387" t="str">
        <f>+V759</f>
        <v>Gobiernos Autonomos Municipales</v>
      </c>
      <c r="X759" s="242">
        <f>+VLOOKUP(A759,[4]Sheet1!$A$13:$D$744,4,FALSE)</f>
        <v>0</v>
      </c>
      <c r="Y759" s="242" t="e">
        <f>+VLOOKUP(X759,bd_lista!$A$3:$C$592,3,FALSE)</f>
        <v>#N/A</v>
      </c>
      <c r="Z759" s="294">
        <f>+X759</f>
        <v>0</v>
      </c>
      <c r="AA759" s="295" t="e">
        <f>+Y759</f>
        <v>#N/A</v>
      </c>
    </row>
    <row r="760" spans="1:27" customFormat="1" ht="15" hidden="1" customHeight="1">
      <c r="A760" s="32">
        <v>1344</v>
      </c>
      <c r="B760" s="393"/>
      <c r="C760" s="247" t="str">
        <f>+VLOOKUP(A760,bd_lista!$A$3:$C$592,3,FALSE)</f>
        <v>Gobierno Autónomo Municipal de Alalay</v>
      </c>
      <c r="D760" s="390"/>
      <c r="E760" s="244" t="s">
        <v>1305</v>
      </c>
      <c r="F760" s="243">
        <f ca="1">+IFERROR(INDEX('Hoja de Trabajo para listado'!$A$155:$Z$1048576,MATCH($A760,'Hoja de Trabajo para listado'!$A$155:$A$1048576,0),MATCH((CUADRO!F$4&amp;$E760),'Hoja de Trabajo para listado'!$A$151:$Z$151,0)),0)+IFERROR(INDEX('Hoja de Trabajo para listado'!$AB$155:$BA$1048576,MATCH($A760,'Hoja de Trabajo para listado'!$AB$155:$AB$1048576,0),MATCH((CUADRO!F$4&amp;$E760),'Hoja de Trabajo para listado'!$AB$151:$BA$151,0)),0)+IFERROR(INDEX('Hoja de Trabajo para listado'!$BC$155:$CB$1048576,MATCH($A760,'Hoja de Trabajo para listado'!$BC$155:$BC$1048576,0),MATCH((CUADRO!F$4&amp;$E760),'Hoja de Trabajo para listado'!$BC$151:$CB$151,0)),0)+IFERROR(INDEX('Hoja de Trabajo para listado'!$DE$153:$DG$274,MATCH($A760,'Hoja de Trabajo para listado'!$DE$153:$DE$1048576,0),MATCH((CUADRO!F$4&amp;$E760),'Hoja de Trabajo para listado'!$DE$151:$DG$151,0)),0)+IFERROR(INDEX('Hoja de Trabajo para listado'!$CD$155:$DC$1048576,MATCH($A760,'Hoja de Trabajo para listado'!$CD$155:$CD$1048576,0),MATCH((CUADRO!F$4&amp;$E760),'Hoja de Trabajo para listado'!$CD$151:$DC$151,0)),0)</f>
        <v>0</v>
      </c>
      <c r="G760" s="243">
        <f ca="1">+IFERROR(INDEX('Hoja de Trabajo para listado'!$A$155:$Z$1048576,MATCH($A760,'Hoja de Trabajo para listado'!$A$155:$A$1048576,0),MATCH((CUADRO!G$4&amp;$E760),'Hoja de Trabajo para listado'!$A$151:$Z$151,0)),0)+IFERROR(INDEX('Hoja de Trabajo para listado'!$AB$155:$BA$1048576,MATCH($A760,'Hoja de Trabajo para listado'!$AB$155:$AB$1048576,0),MATCH((CUADRO!G$4&amp;$E760),'Hoja de Trabajo para listado'!$AB$151:$BA$151,0)),0)+IFERROR(INDEX('Hoja de Trabajo para listado'!$BC$155:$CB$1048576,MATCH($A760,'Hoja de Trabajo para listado'!$BC$155:$BC$1048576,0),MATCH((CUADRO!G$4&amp;$E760),'Hoja de Trabajo para listado'!$BC$151:$CB$151,0)),0)+IFERROR(INDEX('Hoja de Trabajo para listado'!$DE$153:$DG$274,MATCH($A760,'Hoja de Trabajo para listado'!$DE$153:$DE$1048576,0),MATCH((CUADRO!G$4&amp;$E760),'Hoja de Trabajo para listado'!$DE$151:$DG$151,0)),0)+IFERROR(INDEX('Hoja de Trabajo para listado'!$CD$155:$DC$1048576,MATCH($A760,'Hoja de Trabajo para listado'!$CD$155:$CD$1048576,0),MATCH((CUADRO!G$4&amp;$E760),'Hoja de Trabajo para listado'!$CD$151:$DC$151,0)),0)</f>
        <v>0</v>
      </c>
      <c r="H760" s="243">
        <f ca="1">+IFERROR(INDEX('Hoja de Trabajo para listado'!$A$155:$Z$1048576,MATCH($A760,'Hoja de Trabajo para listado'!$A$155:$A$1048576,0),MATCH((CUADRO!H$4&amp;$E760),'Hoja de Trabajo para listado'!$A$151:$Z$151,0)),0)+IFERROR(INDEX('Hoja de Trabajo para listado'!$AB$155:$BA$1048576,MATCH($A760,'Hoja de Trabajo para listado'!$AB$155:$AB$1048576,0),MATCH((CUADRO!H$4&amp;$E760),'Hoja de Trabajo para listado'!$AB$151:$BA$151,0)),0)+IFERROR(INDEX('Hoja de Trabajo para listado'!$BC$155:$CB$1048576,MATCH($A760,'Hoja de Trabajo para listado'!$BC$155:$BC$1048576,0),MATCH((CUADRO!H$4&amp;$E760),'Hoja de Trabajo para listado'!$BC$151:$CB$151,0)),0)+IFERROR(INDEX('Hoja de Trabajo para listado'!$DE$153:$DG$274,MATCH($A760,'Hoja de Trabajo para listado'!$DE$153:$DE$1048576,0),MATCH((CUADRO!H$4&amp;$E760),'Hoja de Trabajo para listado'!$DE$151:$DG$151,0)),0)+IFERROR(INDEX('Hoja de Trabajo para listado'!$CD$155:$DC$1048576,MATCH($A760,'Hoja de Trabajo para listado'!$CD$155:$CD$1048576,0),MATCH((CUADRO!H$4&amp;$E760),'Hoja de Trabajo para listado'!$CD$151:$DC$151,0)),0)</f>
        <v>0</v>
      </c>
      <c r="I760" s="243">
        <f ca="1">+IFERROR(INDEX('Hoja de Trabajo para listado'!$A$155:$Z$1048576,MATCH($A760,'Hoja de Trabajo para listado'!$A$155:$A$1048576,0),MATCH((CUADRO!I$4&amp;$E760),'Hoja de Trabajo para listado'!$A$151:$Z$151,0)),0)+IFERROR(INDEX('Hoja de Trabajo para listado'!$AB$155:$BA$1048576,MATCH($A760,'Hoja de Trabajo para listado'!$AB$155:$AB$1048576,0),MATCH((CUADRO!I$4&amp;$E760),'Hoja de Trabajo para listado'!$AB$151:$BA$151,0)),0)+IFERROR(INDEX('Hoja de Trabajo para listado'!$BC$155:$CB$1048576,MATCH($A760,'Hoja de Trabajo para listado'!$BC$155:$BC$1048576,0),MATCH((CUADRO!I$4&amp;$E760),'Hoja de Trabajo para listado'!$BC$151:$CB$151,0)),0)+IFERROR(INDEX('Hoja de Trabajo para listado'!$DE$153:$DG$274,MATCH($A760,'Hoja de Trabajo para listado'!$DE$153:$DE$1048576,0),MATCH((CUADRO!I$4&amp;$E760),'Hoja de Trabajo para listado'!$DE$151:$DG$151,0)),0)+IFERROR(INDEX('Hoja de Trabajo para listado'!$CD$155:$DC$1048576,MATCH($A760,'Hoja de Trabajo para listado'!$CD$155:$CD$1048576,0),MATCH((CUADRO!I$4&amp;$E760),'Hoja de Trabajo para listado'!$CD$151:$DC$151,0)),0)</f>
        <v>0</v>
      </c>
      <c r="J760" s="243">
        <f ca="1">+IFERROR(INDEX('Hoja de Trabajo para listado'!$A$155:$Z$1048576,MATCH($A760,'Hoja de Trabajo para listado'!$A$155:$A$1048576,0),MATCH((CUADRO!J$4&amp;$E760),'Hoja de Trabajo para listado'!$A$151:$Z$151,0)),0)+IFERROR(INDEX('Hoja de Trabajo para listado'!$AB$155:$BA$1048576,MATCH($A760,'Hoja de Trabajo para listado'!$AB$155:$AB$1048576,0),MATCH((CUADRO!J$4&amp;$E760),'Hoja de Trabajo para listado'!$AB$151:$BA$151,0)),0)+IFERROR(INDEX('Hoja de Trabajo para listado'!$BC$155:$CB$1048576,MATCH($A760,'Hoja de Trabajo para listado'!$BC$155:$BC$1048576,0),MATCH((CUADRO!J$4&amp;$E760),'Hoja de Trabajo para listado'!$BC$151:$CB$151,0)),0)+IFERROR(INDEX('Hoja de Trabajo para listado'!$DE$153:$DG$274,MATCH($A760,'Hoja de Trabajo para listado'!$DE$153:$DE$1048576,0),MATCH((CUADRO!J$4&amp;$E760),'Hoja de Trabajo para listado'!$DE$151:$DG$151,0)),0)+IFERROR(INDEX('Hoja de Trabajo para listado'!$CD$155:$DC$1048576,MATCH($A760,'Hoja de Trabajo para listado'!$CD$155:$CD$1048576,0),MATCH((CUADRO!J$4&amp;$E760),'Hoja de Trabajo para listado'!$CD$151:$DC$151,0)),0)</f>
        <v>0</v>
      </c>
      <c r="K760" s="243">
        <f ca="1">+IFERROR(INDEX('Hoja de Trabajo para listado'!$A$155:$Z$1048576,MATCH($A760,'Hoja de Trabajo para listado'!$A$155:$A$1048576,0),MATCH((CUADRO!K$4&amp;$E760),'Hoja de Trabajo para listado'!$A$151:$Z$151,0)),0)+IFERROR(INDEX('Hoja de Trabajo para listado'!$AB$155:$BA$1048576,MATCH($A760,'Hoja de Trabajo para listado'!$AB$155:$AB$1048576,0),MATCH((CUADRO!K$4&amp;$E760),'Hoja de Trabajo para listado'!$AB$151:$BA$151,0)),0)+IFERROR(INDEX('Hoja de Trabajo para listado'!$BC$155:$CB$1048576,MATCH($A760,'Hoja de Trabajo para listado'!$BC$155:$BC$1048576,0),MATCH((CUADRO!K$4&amp;$E760),'Hoja de Trabajo para listado'!$BC$151:$CB$151,0)),0)+IFERROR(INDEX('Hoja de Trabajo para listado'!$DE$153:$DG$274,MATCH($A760,'Hoja de Trabajo para listado'!$DE$153:$DE$1048576,0),MATCH((CUADRO!K$4&amp;$E760),'Hoja de Trabajo para listado'!$DE$151:$DG$151,0)),0)+IFERROR(INDEX('Hoja de Trabajo para listado'!$CD$155:$DC$1048576,MATCH($A760,'Hoja de Trabajo para listado'!$CD$155:$CD$1048576,0),MATCH((CUADRO!K$4&amp;$E760),'Hoja de Trabajo para listado'!$CD$151:$DC$151,0)),0)</f>
        <v>0</v>
      </c>
      <c r="L760" s="243">
        <f ca="1">+IFERROR(INDEX('Hoja de Trabajo para listado'!$A$155:$Z$1048576,MATCH($A760,'Hoja de Trabajo para listado'!$A$155:$A$1048576,0),MATCH((CUADRO!L$4&amp;$E760),'Hoja de Trabajo para listado'!$A$151:$Z$151,0)),0)+IFERROR(INDEX('Hoja de Trabajo para listado'!$AB$155:$BA$1048576,MATCH($A760,'Hoja de Trabajo para listado'!$AB$155:$AB$1048576,0),MATCH((CUADRO!L$4&amp;$E760),'Hoja de Trabajo para listado'!$AB$151:$BA$151,0)),0)+IFERROR(INDEX('Hoja de Trabajo para listado'!$BC$155:$CB$1048576,MATCH($A760,'Hoja de Trabajo para listado'!$BC$155:$BC$1048576,0),MATCH((CUADRO!L$4&amp;$E760),'Hoja de Trabajo para listado'!$BC$151:$CB$151,0)),0)+IFERROR(INDEX('Hoja de Trabajo para listado'!$DE$153:$DG$274,MATCH($A760,'Hoja de Trabajo para listado'!$DE$153:$DE$1048576,0),MATCH((CUADRO!L$4&amp;$E760),'Hoja de Trabajo para listado'!$DE$151:$DG$151,0)),0)+IFERROR(INDEX('Hoja de Trabajo para listado'!$CD$155:$DC$1048576,MATCH($A760,'Hoja de Trabajo para listado'!$CD$155:$CD$1048576,0),MATCH((CUADRO!L$4&amp;$E760),'Hoja de Trabajo para listado'!$CD$151:$DC$151,0)),0)</f>
        <v>0</v>
      </c>
      <c r="M760" s="243">
        <f ca="1">+IFERROR(INDEX('Hoja de Trabajo para listado'!$A$155:$Z$1048576,MATCH($A760,'Hoja de Trabajo para listado'!$A$155:$A$1048576,0),MATCH((CUADRO!M$4&amp;$E760),'Hoja de Trabajo para listado'!$A$151:$Z$151,0)),0)+IFERROR(INDEX('Hoja de Trabajo para listado'!$AB$155:$BA$1048576,MATCH($A760,'Hoja de Trabajo para listado'!$AB$155:$AB$1048576,0),MATCH((CUADRO!M$4&amp;$E760),'Hoja de Trabajo para listado'!$AB$151:$BA$151,0)),0)+IFERROR(INDEX('Hoja de Trabajo para listado'!$BC$155:$CB$1048576,MATCH($A760,'Hoja de Trabajo para listado'!$BC$155:$BC$1048576,0),MATCH((CUADRO!M$4&amp;$E760),'Hoja de Trabajo para listado'!$BC$151:$CB$151,0)),0)+IFERROR(INDEX('Hoja de Trabajo para listado'!$DE$153:$DG$274,MATCH($A760,'Hoja de Trabajo para listado'!$DE$153:$DE$1048576,0),MATCH((CUADRO!M$4&amp;$E760),'Hoja de Trabajo para listado'!$DE$151:$DG$151,0)),0)+IFERROR(INDEX('Hoja de Trabajo para listado'!$CD$155:$DC$1048576,MATCH($A760,'Hoja de Trabajo para listado'!$CD$155:$CD$1048576,0),MATCH((CUADRO!M$4&amp;$E760),'Hoja de Trabajo para listado'!$CD$151:$DC$151,0)),0)</f>
        <v>0</v>
      </c>
      <c r="N760" s="243">
        <f ca="1">+IFERROR(INDEX('Hoja de Trabajo para listado'!$A$155:$Z$1048576,MATCH($A760,'Hoja de Trabajo para listado'!$A$155:$A$1048576,0),MATCH((CUADRO!N$4&amp;$E760),'Hoja de Trabajo para listado'!$A$151:$Z$151,0)),0)+IFERROR(INDEX('Hoja de Trabajo para listado'!$AB$155:$BA$1048576,MATCH($A760,'Hoja de Trabajo para listado'!$AB$155:$AB$1048576,0),MATCH((CUADRO!N$4&amp;$E760),'Hoja de Trabajo para listado'!$AB$151:$BA$151,0)),0)+IFERROR(INDEX('Hoja de Trabajo para listado'!$BC$155:$CB$1048576,MATCH($A760,'Hoja de Trabajo para listado'!$BC$155:$BC$1048576,0),MATCH((CUADRO!N$4&amp;$E760),'Hoja de Trabajo para listado'!$BC$151:$CB$151,0)),0)+IFERROR(INDEX('Hoja de Trabajo para listado'!$DE$153:$DG$274,MATCH($A760,'Hoja de Trabajo para listado'!$DE$153:$DE$1048576,0),MATCH((CUADRO!N$4&amp;$E760),'Hoja de Trabajo para listado'!$DE$151:$DG$151,0)),0)+IFERROR(INDEX('Hoja de Trabajo para listado'!$CD$155:$DC$1048576,MATCH($A760,'Hoja de Trabajo para listado'!$CD$155:$CD$1048576,0),MATCH((CUADRO!N$4&amp;$E760),'Hoja de Trabajo para listado'!$CD$151:$DC$151,0)),0)</f>
        <v>0</v>
      </c>
      <c r="O760" s="243">
        <f ca="1">+IFERROR(INDEX('Hoja de Trabajo para listado'!$A$155:$Z$1048576,MATCH($A760,'Hoja de Trabajo para listado'!$A$155:$A$1048576,0),MATCH((CUADRO!O$4&amp;$E760),'Hoja de Trabajo para listado'!$A$151:$Z$151,0)),0)+IFERROR(INDEX('Hoja de Trabajo para listado'!$AB$155:$BA$1048576,MATCH($A760,'Hoja de Trabajo para listado'!$AB$155:$AB$1048576,0),MATCH((CUADRO!O$4&amp;$E760),'Hoja de Trabajo para listado'!$AB$151:$BA$151,0)),0)+IFERROR(INDEX('Hoja de Trabajo para listado'!$BC$155:$CB$1048576,MATCH($A760,'Hoja de Trabajo para listado'!$BC$155:$BC$1048576,0),MATCH((CUADRO!O$4&amp;$E760),'Hoja de Trabajo para listado'!$BC$151:$CB$151,0)),0)+IFERROR(INDEX('Hoja de Trabajo para listado'!$DE$153:$DG$274,MATCH($A760,'Hoja de Trabajo para listado'!$DE$153:$DE$1048576,0),MATCH((CUADRO!O$4&amp;$E760),'Hoja de Trabajo para listado'!$DE$151:$DG$151,0)),0)+IFERROR(INDEX('Hoja de Trabajo para listado'!$CD$155:$DC$1048576,MATCH($A760,'Hoja de Trabajo para listado'!$CD$155:$CD$1048576,0),MATCH((CUADRO!O$4&amp;$E760),'Hoja de Trabajo para listado'!$CD$151:$DC$151,0)),0)</f>
        <v>0</v>
      </c>
      <c r="P760" s="243">
        <f ca="1">+IFERROR(INDEX('Hoja de Trabajo para listado'!$A$155:$Z$1048576,MATCH($A760,'Hoja de Trabajo para listado'!$A$155:$A$1048576,0),MATCH((CUADRO!P$4&amp;$E760),'Hoja de Trabajo para listado'!$A$151:$Z$151,0)),0)+IFERROR(INDEX('Hoja de Trabajo para listado'!$AB$155:$BA$1048576,MATCH($A760,'Hoja de Trabajo para listado'!$AB$155:$AB$1048576,0),MATCH((CUADRO!P$4&amp;$E760),'Hoja de Trabajo para listado'!$AB$151:$BA$151,0)),0)+IFERROR(INDEX('Hoja de Trabajo para listado'!$BC$155:$CB$1048576,MATCH($A760,'Hoja de Trabajo para listado'!$BC$155:$BC$1048576,0),MATCH((CUADRO!P$4&amp;$E760),'Hoja de Trabajo para listado'!$BC$151:$CB$151,0)),0)+IFERROR(INDEX('Hoja de Trabajo para listado'!$DE$153:$DG$274,MATCH($A760,'Hoja de Trabajo para listado'!$DE$153:$DE$1048576,0),MATCH((CUADRO!P$4&amp;$E760),'Hoja de Trabajo para listado'!$DE$151:$DG$151,0)),0)+IFERROR(INDEX('Hoja de Trabajo para listado'!$CD$155:$DC$1048576,MATCH($A760,'Hoja de Trabajo para listado'!$CD$155:$CD$1048576,0),MATCH((CUADRO!P$4&amp;$E760),'Hoja de Trabajo para listado'!$CD$151:$DC$151,0)),0)</f>
        <v>0</v>
      </c>
      <c r="Q760" s="243">
        <f ca="1">+IFERROR(INDEX('Hoja de Trabajo para listado'!$A$155:$Z$1048576,MATCH($A760,'Hoja de Trabajo para listado'!$A$155:$A$1048576,0),MATCH((CUADRO!Q$4&amp;$E760),'Hoja de Trabajo para listado'!$A$151:$Z$151,0)),0)+IFERROR(INDEX('Hoja de Trabajo para listado'!$AB$155:$BA$1048576,MATCH($A760,'Hoja de Trabajo para listado'!$AB$155:$AB$1048576,0),MATCH((CUADRO!Q$4&amp;$E760),'Hoja de Trabajo para listado'!$AB$151:$BA$151,0)),0)+IFERROR(INDEX('Hoja de Trabajo para listado'!$BC$155:$CB$1048576,MATCH($A760,'Hoja de Trabajo para listado'!$BC$155:$BC$1048576,0),MATCH((CUADRO!Q$4&amp;$E760),'Hoja de Trabajo para listado'!$BC$151:$CB$151,0)),0)+IFERROR(INDEX('Hoja de Trabajo para listado'!$DE$153:$DG$274,MATCH($A760,'Hoja de Trabajo para listado'!$DE$153:$DE$1048576,0),MATCH((CUADRO!Q$4&amp;$E760),'Hoja de Trabajo para listado'!$DE$151:$DG$151,0)),0)+IFERROR(INDEX('Hoja de Trabajo para listado'!$CD$155:$DC$1048576,MATCH($A760,'Hoja de Trabajo para listado'!$CD$155:$CD$1048576,0),MATCH((CUADRO!Q$4&amp;$E760),'Hoja de Trabajo para listado'!$CD$151:$DC$151,0)),0)</f>
        <v>0</v>
      </c>
      <c r="R760" s="243">
        <f t="shared" ca="1" si="29"/>
        <v>0</v>
      </c>
      <c r="S760" s="249">
        <f ca="1">+R759+R760</f>
        <v>0</v>
      </c>
      <c r="T760" s="243">
        <f ca="1">+S760</f>
        <v>0</v>
      </c>
      <c r="U760" s="242">
        <f t="shared" si="30"/>
        <v>2</v>
      </c>
      <c r="V760" s="333" t="str">
        <f>+VLOOKUP(A760,bd_lista!$A$3:$E$592,5,FALSE)</f>
        <v>Gobiernos Autonomos Municipales</v>
      </c>
      <c r="W760" s="388"/>
      <c r="X760" s="242">
        <f>+VLOOKUP(A760,[4]Sheet1!$A$13:$D$744,4,FALSE)</f>
        <v>0</v>
      </c>
      <c r="Y760" s="242" t="e">
        <f>+VLOOKUP(X760,bd_lista!$A$3:$C$592,3,FALSE)</f>
        <v>#N/A</v>
      </c>
      <c r="Z760" s="292"/>
      <c r="AA760" s="293"/>
    </row>
    <row r="761" spans="1:27" customFormat="1" ht="15" hidden="1" customHeight="1">
      <c r="A761" s="32">
        <v>1345</v>
      </c>
      <c r="B761" s="392">
        <f>+A761</f>
        <v>1345</v>
      </c>
      <c r="C761" s="247" t="str">
        <f>+VLOOKUP(A761,bd_lista!$A$3:$C$592,3,FALSE)</f>
        <v>Gobierno Autónomo Municipal de Entre Rios</v>
      </c>
      <c r="D761" s="389" t="str">
        <f>+C761</f>
        <v>Gobierno Autónomo Municipal de Entre Rios</v>
      </c>
      <c r="E761" s="242" t="s">
        <v>1304</v>
      </c>
      <c r="F761" s="243">
        <f ca="1">+IFERROR(INDEX('Hoja de Trabajo para listado'!$A$155:$Z$1048576,MATCH($A761,'Hoja de Trabajo para listado'!$A$155:$A$1048576,0),MATCH((CUADRO!F$4&amp;$E761),'Hoja de Trabajo para listado'!$A$151:$Z$151,0)),0)+IFERROR(INDEX('Hoja de Trabajo para listado'!$AB$155:$BA$1048576,MATCH($A761,'Hoja de Trabajo para listado'!$AB$155:$AB$1048576,0),MATCH((CUADRO!F$4&amp;$E761),'Hoja de Trabajo para listado'!$AB$151:$BA$151,0)),0)+IFERROR(INDEX('Hoja de Trabajo para listado'!$BC$155:$CB$1048576,MATCH($A761,'Hoja de Trabajo para listado'!$BC$155:$BC$1048576,0),MATCH((CUADRO!F$4&amp;$E761),'Hoja de Trabajo para listado'!$BC$151:$CB$151,0)),0)+IFERROR(INDEX('Hoja de Trabajo para listado'!$DE$153:$DG$274,MATCH($A761,'Hoja de Trabajo para listado'!$DE$153:$DE$1048576,0),MATCH((CUADRO!F$4&amp;$E761),'Hoja de Trabajo para listado'!$DE$151:$DG$151,0)),0)+IFERROR(INDEX('Hoja de Trabajo para listado'!$CD$155:$DC$1048576,MATCH($A761,'Hoja de Trabajo para listado'!$CD$155:$CD$1048576,0),MATCH((CUADRO!F$4&amp;$E761),'Hoja de Trabajo para listado'!$CD$151:$DC$151,0)),0)</f>
        <v>0</v>
      </c>
      <c r="G761" s="243">
        <f ca="1">+IFERROR(INDEX('Hoja de Trabajo para listado'!$A$155:$Z$1048576,MATCH($A761,'Hoja de Trabajo para listado'!$A$155:$A$1048576,0),MATCH((CUADRO!G$4&amp;$E761),'Hoja de Trabajo para listado'!$A$151:$Z$151,0)),0)+IFERROR(INDEX('Hoja de Trabajo para listado'!$AB$155:$BA$1048576,MATCH($A761,'Hoja de Trabajo para listado'!$AB$155:$AB$1048576,0),MATCH((CUADRO!G$4&amp;$E761),'Hoja de Trabajo para listado'!$AB$151:$BA$151,0)),0)+IFERROR(INDEX('Hoja de Trabajo para listado'!$BC$155:$CB$1048576,MATCH($A761,'Hoja de Trabajo para listado'!$BC$155:$BC$1048576,0),MATCH((CUADRO!G$4&amp;$E761),'Hoja de Trabajo para listado'!$BC$151:$CB$151,0)),0)+IFERROR(INDEX('Hoja de Trabajo para listado'!$DE$153:$DG$274,MATCH($A761,'Hoja de Trabajo para listado'!$DE$153:$DE$1048576,0),MATCH((CUADRO!G$4&amp;$E761),'Hoja de Trabajo para listado'!$DE$151:$DG$151,0)),0)+IFERROR(INDEX('Hoja de Trabajo para listado'!$CD$155:$DC$1048576,MATCH($A761,'Hoja de Trabajo para listado'!$CD$155:$CD$1048576,0),MATCH((CUADRO!G$4&amp;$E761),'Hoja de Trabajo para listado'!$CD$151:$DC$151,0)),0)</f>
        <v>0</v>
      </c>
      <c r="H761" s="243">
        <f ca="1">+IFERROR(INDEX('Hoja de Trabajo para listado'!$A$155:$Z$1048576,MATCH($A761,'Hoja de Trabajo para listado'!$A$155:$A$1048576,0),MATCH((CUADRO!H$4&amp;$E761),'Hoja de Trabajo para listado'!$A$151:$Z$151,0)),0)+IFERROR(INDEX('Hoja de Trabajo para listado'!$AB$155:$BA$1048576,MATCH($A761,'Hoja de Trabajo para listado'!$AB$155:$AB$1048576,0),MATCH((CUADRO!H$4&amp;$E761),'Hoja de Trabajo para listado'!$AB$151:$BA$151,0)),0)+IFERROR(INDEX('Hoja de Trabajo para listado'!$BC$155:$CB$1048576,MATCH($A761,'Hoja de Trabajo para listado'!$BC$155:$BC$1048576,0),MATCH((CUADRO!H$4&amp;$E761),'Hoja de Trabajo para listado'!$BC$151:$CB$151,0)),0)+IFERROR(INDEX('Hoja de Trabajo para listado'!$DE$153:$DG$274,MATCH($A761,'Hoja de Trabajo para listado'!$DE$153:$DE$1048576,0),MATCH((CUADRO!H$4&amp;$E761),'Hoja de Trabajo para listado'!$DE$151:$DG$151,0)),0)+IFERROR(INDEX('Hoja de Trabajo para listado'!$CD$155:$DC$1048576,MATCH($A761,'Hoja de Trabajo para listado'!$CD$155:$CD$1048576,0),MATCH((CUADRO!H$4&amp;$E761),'Hoja de Trabajo para listado'!$CD$151:$DC$151,0)),0)</f>
        <v>0</v>
      </c>
      <c r="I761" s="243">
        <f ca="1">+IFERROR(INDEX('Hoja de Trabajo para listado'!$A$155:$Z$1048576,MATCH($A761,'Hoja de Trabajo para listado'!$A$155:$A$1048576,0),MATCH((CUADRO!I$4&amp;$E761),'Hoja de Trabajo para listado'!$A$151:$Z$151,0)),0)+IFERROR(INDEX('Hoja de Trabajo para listado'!$AB$155:$BA$1048576,MATCH($A761,'Hoja de Trabajo para listado'!$AB$155:$AB$1048576,0),MATCH((CUADRO!I$4&amp;$E761),'Hoja de Trabajo para listado'!$AB$151:$BA$151,0)),0)+IFERROR(INDEX('Hoja de Trabajo para listado'!$BC$155:$CB$1048576,MATCH($A761,'Hoja de Trabajo para listado'!$BC$155:$BC$1048576,0),MATCH((CUADRO!I$4&amp;$E761),'Hoja de Trabajo para listado'!$BC$151:$CB$151,0)),0)+IFERROR(INDEX('Hoja de Trabajo para listado'!$DE$153:$DG$274,MATCH($A761,'Hoja de Trabajo para listado'!$DE$153:$DE$1048576,0),MATCH((CUADRO!I$4&amp;$E761),'Hoja de Trabajo para listado'!$DE$151:$DG$151,0)),0)+IFERROR(INDEX('Hoja de Trabajo para listado'!$CD$155:$DC$1048576,MATCH($A761,'Hoja de Trabajo para listado'!$CD$155:$CD$1048576,0),MATCH((CUADRO!I$4&amp;$E761),'Hoja de Trabajo para listado'!$CD$151:$DC$151,0)),0)</f>
        <v>0</v>
      </c>
      <c r="J761" s="243">
        <f ca="1">+IFERROR(INDEX('Hoja de Trabajo para listado'!$A$155:$Z$1048576,MATCH($A761,'Hoja de Trabajo para listado'!$A$155:$A$1048576,0),MATCH((CUADRO!J$4&amp;$E761),'Hoja de Trabajo para listado'!$A$151:$Z$151,0)),0)+IFERROR(INDEX('Hoja de Trabajo para listado'!$AB$155:$BA$1048576,MATCH($A761,'Hoja de Trabajo para listado'!$AB$155:$AB$1048576,0),MATCH((CUADRO!J$4&amp;$E761),'Hoja de Trabajo para listado'!$AB$151:$BA$151,0)),0)+IFERROR(INDEX('Hoja de Trabajo para listado'!$BC$155:$CB$1048576,MATCH($A761,'Hoja de Trabajo para listado'!$BC$155:$BC$1048576,0),MATCH((CUADRO!J$4&amp;$E761),'Hoja de Trabajo para listado'!$BC$151:$CB$151,0)),0)+IFERROR(INDEX('Hoja de Trabajo para listado'!$DE$153:$DG$274,MATCH($A761,'Hoja de Trabajo para listado'!$DE$153:$DE$1048576,0),MATCH((CUADRO!J$4&amp;$E761),'Hoja de Trabajo para listado'!$DE$151:$DG$151,0)),0)+IFERROR(INDEX('Hoja de Trabajo para listado'!$CD$155:$DC$1048576,MATCH($A761,'Hoja de Trabajo para listado'!$CD$155:$CD$1048576,0),MATCH((CUADRO!J$4&amp;$E761),'Hoja de Trabajo para listado'!$CD$151:$DC$151,0)),0)</f>
        <v>0</v>
      </c>
      <c r="K761" s="243">
        <f ca="1">+IFERROR(INDEX('Hoja de Trabajo para listado'!$A$155:$Z$1048576,MATCH($A761,'Hoja de Trabajo para listado'!$A$155:$A$1048576,0),MATCH((CUADRO!K$4&amp;$E761),'Hoja de Trabajo para listado'!$A$151:$Z$151,0)),0)+IFERROR(INDEX('Hoja de Trabajo para listado'!$AB$155:$BA$1048576,MATCH($A761,'Hoja de Trabajo para listado'!$AB$155:$AB$1048576,0),MATCH((CUADRO!K$4&amp;$E761),'Hoja de Trabajo para listado'!$AB$151:$BA$151,0)),0)+IFERROR(INDEX('Hoja de Trabajo para listado'!$BC$155:$CB$1048576,MATCH($A761,'Hoja de Trabajo para listado'!$BC$155:$BC$1048576,0),MATCH((CUADRO!K$4&amp;$E761),'Hoja de Trabajo para listado'!$BC$151:$CB$151,0)),0)+IFERROR(INDEX('Hoja de Trabajo para listado'!$DE$153:$DG$274,MATCH($A761,'Hoja de Trabajo para listado'!$DE$153:$DE$1048576,0),MATCH((CUADRO!K$4&amp;$E761),'Hoja de Trabajo para listado'!$DE$151:$DG$151,0)),0)+IFERROR(INDEX('Hoja de Trabajo para listado'!$CD$155:$DC$1048576,MATCH($A761,'Hoja de Trabajo para listado'!$CD$155:$CD$1048576,0),MATCH((CUADRO!K$4&amp;$E761),'Hoja de Trabajo para listado'!$CD$151:$DC$151,0)),0)</f>
        <v>0</v>
      </c>
      <c r="L761" s="243">
        <f ca="1">+IFERROR(INDEX('Hoja de Trabajo para listado'!$A$155:$Z$1048576,MATCH($A761,'Hoja de Trabajo para listado'!$A$155:$A$1048576,0),MATCH((CUADRO!L$4&amp;$E761),'Hoja de Trabajo para listado'!$A$151:$Z$151,0)),0)+IFERROR(INDEX('Hoja de Trabajo para listado'!$AB$155:$BA$1048576,MATCH($A761,'Hoja de Trabajo para listado'!$AB$155:$AB$1048576,0),MATCH((CUADRO!L$4&amp;$E761),'Hoja de Trabajo para listado'!$AB$151:$BA$151,0)),0)+IFERROR(INDEX('Hoja de Trabajo para listado'!$BC$155:$CB$1048576,MATCH($A761,'Hoja de Trabajo para listado'!$BC$155:$BC$1048576,0),MATCH((CUADRO!L$4&amp;$E761),'Hoja de Trabajo para listado'!$BC$151:$CB$151,0)),0)+IFERROR(INDEX('Hoja de Trabajo para listado'!$DE$153:$DG$274,MATCH($A761,'Hoja de Trabajo para listado'!$DE$153:$DE$1048576,0),MATCH((CUADRO!L$4&amp;$E761),'Hoja de Trabajo para listado'!$DE$151:$DG$151,0)),0)+IFERROR(INDEX('Hoja de Trabajo para listado'!$CD$155:$DC$1048576,MATCH($A761,'Hoja de Trabajo para listado'!$CD$155:$CD$1048576,0),MATCH((CUADRO!L$4&amp;$E761),'Hoja de Trabajo para listado'!$CD$151:$DC$151,0)),0)</f>
        <v>0</v>
      </c>
      <c r="M761" s="243">
        <f ca="1">+IFERROR(INDEX('Hoja de Trabajo para listado'!$A$155:$Z$1048576,MATCH($A761,'Hoja de Trabajo para listado'!$A$155:$A$1048576,0),MATCH((CUADRO!M$4&amp;$E761),'Hoja de Trabajo para listado'!$A$151:$Z$151,0)),0)+IFERROR(INDEX('Hoja de Trabajo para listado'!$AB$155:$BA$1048576,MATCH($A761,'Hoja de Trabajo para listado'!$AB$155:$AB$1048576,0),MATCH((CUADRO!M$4&amp;$E761),'Hoja de Trabajo para listado'!$AB$151:$BA$151,0)),0)+IFERROR(INDEX('Hoja de Trabajo para listado'!$BC$155:$CB$1048576,MATCH($A761,'Hoja de Trabajo para listado'!$BC$155:$BC$1048576,0),MATCH((CUADRO!M$4&amp;$E761),'Hoja de Trabajo para listado'!$BC$151:$CB$151,0)),0)+IFERROR(INDEX('Hoja de Trabajo para listado'!$DE$153:$DG$274,MATCH($A761,'Hoja de Trabajo para listado'!$DE$153:$DE$1048576,0),MATCH((CUADRO!M$4&amp;$E761),'Hoja de Trabajo para listado'!$DE$151:$DG$151,0)),0)+IFERROR(INDEX('Hoja de Trabajo para listado'!$CD$155:$DC$1048576,MATCH($A761,'Hoja de Trabajo para listado'!$CD$155:$CD$1048576,0),MATCH((CUADRO!M$4&amp;$E761),'Hoja de Trabajo para listado'!$CD$151:$DC$151,0)),0)</f>
        <v>0</v>
      </c>
      <c r="N761" s="243">
        <f ca="1">+IFERROR(INDEX('Hoja de Trabajo para listado'!$A$155:$Z$1048576,MATCH($A761,'Hoja de Trabajo para listado'!$A$155:$A$1048576,0),MATCH((CUADRO!N$4&amp;$E761),'Hoja de Trabajo para listado'!$A$151:$Z$151,0)),0)+IFERROR(INDEX('Hoja de Trabajo para listado'!$AB$155:$BA$1048576,MATCH($A761,'Hoja de Trabajo para listado'!$AB$155:$AB$1048576,0),MATCH((CUADRO!N$4&amp;$E761),'Hoja de Trabajo para listado'!$AB$151:$BA$151,0)),0)+IFERROR(INDEX('Hoja de Trabajo para listado'!$BC$155:$CB$1048576,MATCH($A761,'Hoja de Trabajo para listado'!$BC$155:$BC$1048576,0),MATCH((CUADRO!N$4&amp;$E761),'Hoja de Trabajo para listado'!$BC$151:$CB$151,0)),0)+IFERROR(INDEX('Hoja de Trabajo para listado'!$DE$153:$DG$274,MATCH($A761,'Hoja de Trabajo para listado'!$DE$153:$DE$1048576,0),MATCH((CUADRO!N$4&amp;$E761),'Hoja de Trabajo para listado'!$DE$151:$DG$151,0)),0)+IFERROR(INDEX('Hoja de Trabajo para listado'!$CD$155:$DC$1048576,MATCH($A761,'Hoja de Trabajo para listado'!$CD$155:$CD$1048576,0),MATCH((CUADRO!N$4&amp;$E761),'Hoja de Trabajo para listado'!$CD$151:$DC$151,0)),0)</f>
        <v>0</v>
      </c>
      <c r="O761" s="243">
        <f ca="1">+IFERROR(INDEX('Hoja de Trabajo para listado'!$A$155:$Z$1048576,MATCH($A761,'Hoja de Trabajo para listado'!$A$155:$A$1048576,0),MATCH((CUADRO!O$4&amp;$E761),'Hoja de Trabajo para listado'!$A$151:$Z$151,0)),0)+IFERROR(INDEX('Hoja de Trabajo para listado'!$AB$155:$BA$1048576,MATCH($A761,'Hoja de Trabajo para listado'!$AB$155:$AB$1048576,0),MATCH((CUADRO!O$4&amp;$E761),'Hoja de Trabajo para listado'!$AB$151:$BA$151,0)),0)+IFERROR(INDEX('Hoja de Trabajo para listado'!$BC$155:$CB$1048576,MATCH($A761,'Hoja de Trabajo para listado'!$BC$155:$BC$1048576,0),MATCH((CUADRO!O$4&amp;$E761),'Hoja de Trabajo para listado'!$BC$151:$CB$151,0)),0)+IFERROR(INDEX('Hoja de Trabajo para listado'!$DE$153:$DG$274,MATCH($A761,'Hoja de Trabajo para listado'!$DE$153:$DE$1048576,0),MATCH((CUADRO!O$4&amp;$E761),'Hoja de Trabajo para listado'!$DE$151:$DG$151,0)),0)+IFERROR(INDEX('Hoja de Trabajo para listado'!$CD$155:$DC$1048576,MATCH($A761,'Hoja de Trabajo para listado'!$CD$155:$CD$1048576,0),MATCH((CUADRO!O$4&amp;$E761),'Hoja de Trabajo para listado'!$CD$151:$DC$151,0)),0)</f>
        <v>0</v>
      </c>
      <c r="P761" s="243">
        <f ca="1">+IFERROR(INDEX('Hoja de Trabajo para listado'!$A$155:$Z$1048576,MATCH($A761,'Hoja de Trabajo para listado'!$A$155:$A$1048576,0),MATCH((CUADRO!P$4&amp;$E761),'Hoja de Trabajo para listado'!$A$151:$Z$151,0)),0)+IFERROR(INDEX('Hoja de Trabajo para listado'!$AB$155:$BA$1048576,MATCH($A761,'Hoja de Trabajo para listado'!$AB$155:$AB$1048576,0),MATCH((CUADRO!P$4&amp;$E761),'Hoja de Trabajo para listado'!$AB$151:$BA$151,0)),0)+IFERROR(INDEX('Hoja de Trabajo para listado'!$BC$155:$CB$1048576,MATCH($A761,'Hoja de Trabajo para listado'!$BC$155:$BC$1048576,0),MATCH((CUADRO!P$4&amp;$E761),'Hoja de Trabajo para listado'!$BC$151:$CB$151,0)),0)+IFERROR(INDEX('Hoja de Trabajo para listado'!$DE$153:$DG$274,MATCH($A761,'Hoja de Trabajo para listado'!$DE$153:$DE$1048576,0),MATCH((CUADRO!P$4&amp;$E761),'Hoja de Trabajo para listado'!$DE$151:$DG$151,0)),0)+IFERROR(INDEX('Hoja de Trabajo para listado'!$CD$155:$DC$1048576,MATCH($A761,'Hoja de Trabajo para listado'!$CD$155:$CD$1048576,0),MATCH((CUADRO!P$4&amp;$E761),'Hoja de Trabajo para listado'!$CD$151:$DC$151,0)),0)</f>
        <v>0</v>
      </c>
      <c r="Q761" s="243">
        <f ca="1">+IFERROR(INDEX('Hoja de Trabajo para listado'!$A$155:$Z$1048576,MATCH($A761,'Hoja de Trabajo para listado'!$A$155:$A$1048576,0),MATCH((CUADRO!Q$4&amp;$E761),'Hoja de Trabajo para listado'!$A$151:$Z$151,0)),0)+IFERROR(INDEX('Hoja de Trabajo para listado'!$AB$155:$BA$1048576,MATCH($A761,'Hoja de Trabajo para listado'!$AB$155:$AB$1048576,0),MATCH((CUADRO!Q$4&amp;$E761),'Hoja de Trabajo para listado'!$AB$151:$BA$151,0)),0)+IFERROR(INDEX('Hoja de Trabajo para listado'!$BC$155:$CB$1048576,MATCH($A761,'Hoja de Trabajo para listado'!$BC$155:$BC$1048576,0),MATCH((CUADRO!Q$4&amp;$E761),'Hoja de Trabajo para listado'!$BC$151:$CB$151,0)),0)+IFERROR(INDEX('Hoja de Trabajo para listado'!$DE$153:$DG$274,MATCH($A761,'Hoja de Trabajo para listado'!$DE$153:$DE$1048576,0),MATCH((CUADRO!Q$4&amp;$E761),'Hoja de Trabajo para listado'!$DE$151:$DG$151,0)),0)+IFERROR(INDEX('Hoja de Trabajo para listado'!$CD$155:$DC$1048576,MATCH($A761,'Hoja de Trabajo para listado'!$CD$155:$CD$1048576,0),MATCH((CUADRO!Q$4&amp;$E761),'Hoja de Trabajo para listado'!$CD$151:$DC$151,0)),0)</f>
        <v>0</v>
      </c>
      <c r="R761" s="243">
        <f t="shared" ca="1" si="29"/>
        <v>0</v>
      </c>
      <c r="S761" s="249"/>
      <c r="T761" s="243">
        <f ca="1">+T762</f>
        <v>0</v>
      </c>
      <c r="U761" s="242">
        <f t="shared" si="30"/>
        <v>1</v>
      </c>
      <c r="V761" s="333" t="str">
        <f>+VLOOKUP(A761,bd_lista!$A$3:$E$592,5,FALSE)</f>
        <v>Gobiernos Autonomos Municipales</v>
      </c>
      <c r="W761" s="387" t="str">
        <f>+V761</f>
        <v>Gobiernos Autonomos Municipales</v>
      </c>
      <c r="X761" s="242">
        <f>+VLOOKUP(A761,[4]Sheet1!$A$13:$D$744,4,FALSE)</f>
        <v>0</v>
      </c>
      <c r="Y761" s="242" t="e">
        <f>+VLOOKUP(X761,bd_lista!$A$3:$C$592,3,FALSE)</f>
        <v>#N/A</v>
      </c>
      <c r="Z761" s="294">
        <f>+X761</f>
        <v>0</v>
      </c>
      <c r="AA761" s="295" t="e">
        <f>+Y761</f>
        <v>#N/A</v>
      </c>
    </row>
    <row r="762" spans="1:27" customFormat="1" ht="15" hidden="1" customHeight="1">
      <c r="A762" s="32">
        <v>1345</v>
      </c>
      <c r="B762" s="393"/>
      <c r="C762" s="247" t="str">
        <f>+VLOOKUP(A762,bd_lista!$A$3:$C$592,3,FALSE)</f>
        <v>Gobierno Autónomo Municipal de Entre Rios</v>
      </c>
      <c r="D762" s="390"/>
      <c r="E762" s="244" t="s">
        <v>1305</v>
      </c>
      <c r="F762" s="243">
        <f ca="1">+IFERROR(INDEX('Hoja de Trabajo para listado'!$A$155:$Z$1048576,MATCH($A762,'Hoja de Trabajo para listado'!$A$155:$A$1048576,0),MATCH((CUADRO!F$4&amp;$E762),'Hoja de Trabajo para listado'!$A$151:$Z$151,0)),0)+IFERROR(INDEX('Hoja de Trabajo para listado'!$AB$155:$BA$1048576,MATCH($A762,'Hoja de Trabajo para listado'!$AB$155:$AB$1048576,0),MATCH((CUADRO!F$4&amp;$E762),'Hoja de Trabajo para listado'!$AB$151:$BA$151,0)),0)+IFERROR(INDEX('Hoja de Trabajo para listado'!$BC$155:$CB$1048576,MATCH($A762,'Hoja de Trabajo para listado'!$BC$155:$BC$1048576,0),MATCH((CUADRO!F$4&amp;$E762),'Hoja de Trabajo para listado'!$BC$151:$CB$151,0)),0)+IFERROR(INDEX('Hoja de Trabajo para listado'!$DE$153:$DG$274,MATCH($A762,'Hoja de Trabajo para listado'!$DE$153:$DE$1048576,0),MATCH((CUADRO!F$4&amp;$E762),'Hoja de Trabajo para listado'!$DE$151:$DG$151,0)),0)+IFERROR(INDEX('Hoja de Trabajo para listado'!$CD$155:$DC$1048576,MATCH($A762,'Hoja de Trabajo para listado'!$CD$155:$CD$1048576,0),MATCH((CUADRO!F$4&amp;$E762),'Hoja de Trabajo para listado'!$CD$151:$DC$151,0)),0)</f>
        <v>0</v>
      </c>
      <c r="G762" s="243">
        <f ca="1">+IFERROR(INDEX('Hoja de Trabajo para listado'!$A$155:$Z$1048576,MATCH($A762,'Hoja de Trabajo para listado'!$A$155:$A$1048576,0),MATCH((CUADRO!G$4&amp;$E762),'Hoja de Trabajo para listado'!$A$151:$Z$151,0)),0)+IFERROR(INDEX('Hoja de Trabajo para listado'!$AB$155:$BA$1048576,MATCH($A762,'Hoja de Trabajo para listado'!$AB$155:$AB$1048576,0),MATCH((CUADRO!G$4&amp;$E762),'Hoja de Trabajo para listado'!$AB$151:$BA$151,0)),0)+IFERROR(INDEX('Hoja de Trabajo para listado'!$BC$155:$CB$1048576,MATCH($A762,'Hoja de Trabajo para listado'!$BC$155:$BC$1048576,0),MATCH((CUADRO!G$4&amp;$E762),'Hoja de Trabajo para listado'!$BC$151:$CB$151,0)),0)+IFERROR(INDEX('Hoja de Trabajo para listado'!$DE$153:$DG$274,MATCH($A762,'Hoja de Trabajo para listado'!$DE$153:$DE$1048576,0),MATCH((CUADRO!G$4&amp;$E762),'Hoja de Trabajo para listado'!$DE$151:$DG$151,0)),0)+IFERROR(INDEX('Hoja de Trabajo para listado'!$CD$155:$DC$1048576,MATCH($A762,'Hoja de Trabajo para listado'!$CD$155:$CD$1048576,0),MATCH((CUADRO!G$4&amp;$E762),'Hoja de Trabajo para listado'!$CD$151:$DC$151,0)),0)</f>
        <v>0</v>
      </c>
      <c r="H762" s="243">
        <f ca="1">+IFERROR(INDEX('Hoja de Trabajo para listado'!$A$155:$Z$1048576,MATCH($A762,'Hoja de Trabajo para listado'!$A$155:$A$1048576,0),MATCH((CUADRO!H$4&amp;$E762),'Hoja de Trabajo para listado'!$A$151:$Z$151,0)),0)+IFERROR(INDEX('Hoja de Trabajo para listado'!$AB$155:$BA$1048576,MATCH($A762,'Hoja de Trabajo para listado'!$AB$155:$AB$1048576,0),MATCH((CUADRO!H$4&amp;$E762),'Hoja de Trabajo para listado'!$AB$151:$BA$151,0)),0)+IFERROR(INDEX('Hoja de Trabajo para listado'!$BC$155:$CB$1048576,MATCH($A762,'Hoja de Trabajo para listado'!$BC$155:$BC$1048576,0),MATCH((CUADRO!H$4&amp;$E762),'Hoja de Trabajo para listado'!$BC$151:$CB$151,0)),0)+IFERROR(INDEX('Hoja de Trabajo para listado'!$DE$153:$DG$274,MATCH($A762,'Hoja de Trabajo para listado'!$DE$153:$DE$1048576,0),MATCH((CUADRO!H$4&amp;$E762),'Hoja de Trabajo para listado'!$DE$151:$DG$151,0)),0)+IFERROR(INDEX('Hoja de Trabajo para listado'!$CD$155:$DC$1048576,MATCH($A762,'Hoja de Trabajo para listado'!$CD$155:$CD$1048576,0),MATCH((CUADRO!H$4&amp;$E762),'Hoja de Trabajo para listado'!$CD$151:$DC$151,0)),0)</f>
        <v>0</v>
      </c>
      <c r="I762" s="243">
        <f ca="1">+IFERROR(INDEX('Hoja de Trabajo para listado'!$A$155:$Z$1048576,MATCH($A762,'Hoja de Trabajo para listado'!$A$155:$A$1048576,0),MATCH((CUADRO!I$4&amp;$E762),'Hoja de Trabajo para listado'!$A$151:$Z$151,0)),0)+IFERROR(INDEX('Hoja de Trabajo para listado'!$AB$155:$BA$1048576,MATCH($A762,'Hoja de Trabajo para listado'!$AB$155:$AB$1048576,0),MATCH((CUADRO!I$4&amp;$E762),'Hoja de Trabajo para listado'!$AB$151:$BA$151,0)),0)+IFERROR(INDEX('Hoja de Trabajo para listado'!$BC$155:$CB$1048576,MATCH($A762,'Hoja de Trabajo para listado'!$BC$155:$BC$1048576,0),MATCH((CUADRO!I$4&amp;$E762),'Hoja de Trabajo para listado'!$BC$151:$CB$151,0)),0)+IFERROR(INDEX('Hoja de Trabajo para listado'!$DE$153:$DG$274,MATCH($A762,'Hoja de Trabajo para listado'!$DE$153:$DE$1048576,0),MATCH((CUADRO!I$4&amp;$E762),'Hoja de Trabajo para listado'!$DE$151:$DG$151,0)),0)+IFERROR(INDEX('Hoja de Trabajo para listado'!$CD$155:$DC$1048576,MATCH($A762,'Hoja de Trabajo para listado'!$CD$155:$CD$1048576,0),MATCH((CUADRO!I$4&amp;$E762),'Hoja de Trabajo para listado'!$CD$151:$DC$151,0)),0)</f>
        <v>0</v>
      </c>
      <c r="J762" s="243">
        <f ca="1">+IFERROR(INDEX('Hoja de Trabajo para listado'!$A$155:$Z$1048576,MATCH($A762,'Hoja de Trabajo para listado'!$A$155:$A$1048576,0),MATCH((CUADRO!J$4&amp;$E762),'Hoja de Trabajo para listado'!$A$151:$Z$151,0)),0)+IFERROR(INDEX('Hoja de Trabajo para listado'!$AB$155:$BA$1048576,MATCH($A762,'Hoja de Trabajo para listado'!$AB$155:$AB$1048576,0),MATCH((CUADRO!J$4&amp;$E762),'Hoja de Trabajo para listado'!$AB$151:$BA$151,0)),0)+IFERROR(INDEX('Hoja de Trabajo para listado'!$BC$155:$CB$1048576,MATCH($A762,'Hoja de Trabajo para listado'!$BC$155:$BC$1048576,0),MATCH((CUADRO!J$4&amp;$E762),'Hoja de Trabajo para listado'!$BC$151:$CB$151,0)),0)+IFERROR(INDEX('Hoja de Trabajo para listado'!$DE$153:$DG$274,MATCH($A762,'Hoja de Trabajo para listado'!$DE$153:$DE$1048576,0),MATCH((CUADRO!J$4&amp;$E762),'Hoja de Trabajo para listado'!$DE$151:$DG$151,0)),0)+IFERROR(INDEX('Hoja de Trabajo para listado'!$CD$155:$DC$1048576,MATCH($A762,'Hoja de Trabajo para listado'!$CD$155:$CD$1048576,0),MATCH((CUADRO!J$4&amp;$E762),'Hoja de Trabajo para listado'!$CD$151:$DC$151,0)),0)</f>
        <v>0</v>
      </c>
      <c r="K762" s="243">
        <f ca="1">+IFERROR(INDEX('Hoja de Trabajo para listado'!$A$155:$Z$1048576,MATCH($A762,'Hoja de Trabajo para listado'!$A$155:$A$1048576,0),MATCH((CUADRO!K$4&amp;$E762),'Hoja de Trabajo para listado'!$A$151:$Z$151,0)),0)+IFERROR(INDEX('Hoja de Trabajo para listado'!$AB$155:$BA$1048576,MATCH($A762,'Hoja de Trabajo para listado'!$AB$155:$AB$1048576,0),MATCH((CUADRO!K$4&amp;$E762),'Hoja de Trabajo para listado'!$AB$151:$BA$151,0)),0)+IFERROR(INDEX('Hoja de Trabajo para listado'!$BC$155:$CB$1048576,MATCH($A762,'Hoja de Trabajo para listado'!$BC$155:$BC$1048576,0),MATCH((CUADRO!K$4&amp;$E762),'Hoja de Trabajo para listado'!$BC$151:$CB$151,0)),0)+IFERROR(INDEX('Hoja de Trabajo para listado'!$DE$153:$DG$274,MATCH($A762,'Hoja de Trabajo para listado'!$DE$153:$DE$1048576,0),MATCH((CUADRO!K$4&amp;$E762),'Hoja de Trabajo para listado'!$DE$151:$DG$151,0)),0)+IFERROR(INDEX('Hoja de Trabajo para listado'!$CD$155:$DC$1048576,MATCH($A762,'Hoja de Trabajo para listado'!$CD$155:$CD$1048576,0),MATCH((CUADRO!K$4&amp;$E762),'Hoja de Trabajo para listado'!$CD$151:$DC$151,0)),0)</f>
        <v>0</v>
      </c>
      <c r="L762" s="243">
        <f ca="1">+IFERROR(INDEX('Hoja de Trabajo para listado'!$A$155:$Z$1048576,MATCH($A762,'Hoja de Trabajo para listado'!$A$155:$A$1048576,0),MATCH((CUADRO!L$4&amp;$E762),'Hoja de Trabajo para listado'!$A$151:$Z$151,0)),0)+IFERROR(INDEX('Hoja de Trabajo para listado'!$AB$155:$BA$1048576,MATCH($A762,'Hoja de Trabajo para listado'!$AB$155:$AB$1048576,0),MATCH((CUADRO!L$4&amp;$E762),'Hoja de Trabajo para listado'!$AB$151:$BA$151,0)),0)+IFERROR(INDEX('Hoja de Trabajo para listado'!$BC$155:$CB$1048576,MATCH($A762,'Hoja de Trabajo para listado'!$BC$155:$BC$1048576,0),MATCH((CUADRO!L$4&amp;$E762),'Hoja de Trabajo para listado'!$BC$151:$CB$151,0)),0)+IFERROR(INDEX('Hoja de Trabajo para listado'!$DE$153:$DG$274,MATCH($A762,'Hoja de Trabajo para listado'!$DE$153:$DE$1048576,0),MATCH((CUADRO!L$4&amp;$E762),'Hoja de Trabajo para listado'!$DE$151:$DG$151,0)),0)+IFERROR(INDEX('Hoja de Trabajo para listado'!$CD$155:$DC$1048576,MATCH($A762,'Hoja de Trabajo para listado'!$CD$155:$CD$1048576,0),MATCH((CUADRO!L$4&amp;$E762),'Hoja de Trabajo para listado'!$CD$151:$DC$151,0)),0)</f>
        <v>0</v>
      </c>
      <c r="M762" s="243">
        <f ca="1">+IFERROR(INDEX('Hoja de Trabajo para listado'!$A$155:$Z$1048576,MATCH($A762,'Hoja de Trabajo para listado'!$A$155:$A$1048576,0),MATCH((CUADRO!M$4&amp;$E762),'Hoja de Trabajo para listado'!$A$151:$Z$151,0)),0)+IFERROR(INDEX('Hoja de Trabajo para listado'!$AB$155:$BA$1048576,MATCH($A762,'Hoja de Trabajo para listado'!$AB$155:$AB$1048576,0),MATCH((CUADRO!M$4&amp;$E762),'Hoja de Trabajo para listado'!$AB$151:$BA$151,0)),0)+IFERROR(INDEX('Hoja de Trabajo para listado'!$BC$155:$CB$1048576,MATCH($A762,'Hoja de Trabajo para listado'!$BC$155:$BC$1048576,0),MATCH((CUADRO!M$4&amp;$E762),'Hoja de Trabajo para listado'!$BC$151:$CB$151,0)),0)+IFERROR(INDEX('Hoja de Trabajo para listado'!$DE$153:$DG$274,MATCH($A762,'Hoja de Trabajo para listado'!$DE$153:$DE$1048576,0),MATCH((CUADRO!M$4&amp;$E762),'Hoja de Trabajo para listado'!$DE$151:$DG$151,0)),0)+IFERROR(INDEX('Hoja de Trabajo para listado'!$CD$155:$DC$1048576,MATCH($A762,'Hoja de Trabajo para listado'!$CD$155:$CD$1048576,0),MATCH((CUADRO!M$4&amp;$E762),'Hoja de Trabajo para listado'!$CD$151:$DC$151,0)),0)</f>
        <v>0</v>
      </c>
      <c r="N762" s="243">
        <f ca="1">+IFERROR(INDEX('Hoja de Trabajo para listado'!$A$155:$Z$1048576,MATCH($A762,'Hoja de Trabajo para listado'!$A$155:$A$1048576,0),MATCH((CUADRO!N$4&amp;$E762),'Hoja de Trabajo para listado'!$A$151:$Z$151,0)),0)+IFERROR(INDEX('Hoja de Trabajo para listado'!$AB$155:$BA$1048576,MATCH($A762,'Hoja de Trabajo para listado'!$AB$155:$AB$1048576,0),MATCH((CUADRO!N$4&amp;$E762),'Hoja de Trabajo para listado'!$AB$151:$BA$151,0)),0)+IFERROR(INDEX('Hoja de Trabajo para listado'!$BC$155:$CB$1048576,MATCH($A762,'Hoja de Trabajo para listado'!$BC$155:$BC$1048576,0),MATCH((CUADRO!N$4&amp;$E762),'Hoja de Trabajo para listado'!$BC$151:$CB$151,0)),0)+IFERROR(INDEX('Hoja de Trabajo para listado'!$DE$153:$DG$274,MATCH($A762,'Hoja de Trabajo para listado'!$DE$153:$DE$1048576,0),MATCH((CUADRO!N$4&amp;$E762),'Hoja de Trabajo para listado'!$DE$151:$DG$151,0)),0)+IFERROR(INDEX('Hoja de Trabajo para listado'!$CD$155:$DC$1048576,MATCH($A762,'Hoja de Trabajo para listado'!$CD$155:$CD$1048576,0),MATCH((CUADRO!N$4&amp;$E762),'Hoja de Trabajo para listado'!$CD$151:$DC$151,0)),0)</f>
        <v>0</v>
      </c>
      <c r="O762" s="243">
        <f ca="1">+IFERROR(INDEX('Hoja de Trabajo para listado'!$A$155:$Z$1048576,MATCH($A762,'Hoja de Trabajo para listado'!$A$155:$A$1048576,0),MATCH((CUADRO!O$4&amp;$E762),'Hoja de Trabajo para listado'!$A$151:$Z$151,0)),0)+IFERROR(INDEX('Hoja de Trabajo para listado'!$AB$155:$BA$1048576,MATCH($A762,'Hoja de Trabajo para listado'!$AB$155:$AB$1048576,0),MATCH((CUADRO!O$4&amp;$E762),'Hoja de Trabajo para listado'!$AB$151:$BA$151,0)),0)+IFERROR(INDEX('Hoja de Trabajo para listado'!$BC$155:$CB$1048576,MATCH($A762,'Hoja de Trabajo para listado'!$BC$155:$BC$1048576,0),MATCH((CUADRO!O$4&amp;$E762),'Hoja de Trabajo para listado'!$BC$151:$CB$151,0)),0)+IFERROR(INDEX('Hoja de Trabajo para listado'!$DE$153:$DG$274,MATCH($A762,'Hoja de Trabajo para listado'!$DE$153:$DE$1048576,0),MATCH((CUADRO!O$4&amp;$E762),'Hoja de Trabajo para listado'!$DE$151:$DG$151,0)),0)+IFERROR(INDEX('Hoja de Trabajo para listado'!$CD$155:$DC$1048576,MATCH($A762,'Hoja de Trabajo para listado'!$CD$155:$CD$1048576,0),MATCH((CUADRO!O$4&amp;$E762),'Hoja de Trabajo para listado'!$CD$151:$DC$151,0)),0)</f>
        <v>0</v>
      </c>
      <c r="P762" s="243">
        <f ca="1">+IFERROR(INDEX('Hoja de Trabajo para listado'!$A$155:$Z$1048576,MATCH($A762,'Hoja de Trabajo para listado'!$A$155:$A$1048576,0),MATCH((CUADRO!P$4&amp;$E762),'Hoja de Trabajo para listado'!$A$151:$Z$151,0)),0)+IFERROR(INDEX('Hoja de Trabajo para listado'!$AB$155:$BA$1048576,MATCH($A762,'Hoja de Trabajo para listado'!$AB$155:$AB$1048576,0),MATCH((CUADRO!P$4&amp;$E762),'Hoja de Trabajo para listado'!$AB$151:$BA$151,0)),0)+IFERROR(INDEX('Hoja de Trabajo para listado'!$BC$155:$CB$1048576,MATCH($A762,'Hoja de Trabajo para listado'!$BC$155:$BC$1048576,0),MATCH((CUADRO!P$4&amp;$E762),'Hoja de Trabajo para listado'!$BC$151:$CB$151,0)),0)+IFERROR(INDEX('Hoja de Trabajo para listado'!$DE$153:$DG$274,MATCH($A762,'Hoja de Trabajo para listado'!$DE$153:$DE$1048576,0),MATCH((CUADRO!P$4&amp;$E762),'Hoja de Trabajo para listado'!$DE$151:$DG$151,0)),0)+IFERROR(INDEX('Hoja de Trabajo para listado'!$CD$155:$DC$1048576,MATCH($A762,'Hoja de Trabajo para listado'!$CD$155:$CD$1048576,0),MATCH((CUADRO!P$4&amp;$E762),'Hoja de Trabajo para listado'!$CD$151:$DC$151,0)),0)</f>
        <v>0</v>
      </c>
      <c r="Q762" s="243">
        <f ca="1">+IFERROR(INDEX('Hoja de Trabajo para listado'!$A$155:$Z$1048576,MATCH($A762,'Hoja de Trabajo para listado'!$A$155:$A$1048576,0),MATCH((CUADRO!Q$4&amp;$E762),'Hoja de Trabajo para listado'!$A$151:$Z$151,0)),0)+IFERROR(INDEX('Hoja de Trabajo para listado'!$AB$155:$BA$1048576,MATCH($A762,'Hoja de Trabajo para listado'!$AB$155:$AB$1048576,0),MATCH((CUADRO!Q$4&amp;$E762),'Hoja de Trabajo para listado'!$AB$151:$BA$151,0)),0)+IFERROR(INDEX('Hoja de Trabajo para listado'!$BC$155:$CB$1048576,MATCH($A762,'Hoja de Trabajo para listado'!$BC$155:$BC$1048576,0),MATCH((CUADRO!Q$4&amp;$E762),'Hoja de Trabajo para listado'!$BC$151:$CB$151,0)),0)+IFERROR(INDEX('Hoja de Trabajo para listado'!$DE$153:$DG$274,MATCH($A762,'Hoja de Trabajo para listado'!$DE$153:$DE$1048576,0),MATCH((CUADRO!Q$4&amp;$E762),'Hoja de Trabajo para listado'!$DE$151:$DG$151,0)),0)+IFERROR(INDEX('Hoja de Trabajo para listado'!$CD$155:$DC$1048576,MATCH($A762,'Hoja de Trabajo para listado'!$CD$155:$CD$1048576,0),MATCH((CUADRO!Q$4&amp;$E762),'Hoja de Trabajo para listado'!$CD$151:$DC$151,0)),0)</f>
        <v>0</v>
      </c>
      <c r="R762" s="243">
        <f t="shared" ca="1" si="29"/>
        <v>0</v>
      </c>
      <c r="S762" s="249">
        <f ca="1">+R761+R762</f>
        <v>0</v>
      </c>
      <c r="T762" s="243">
        <f ca="1">+S762</f>
        <v>0</v>
      </c>
      <c r="U762" s="242">
        <f t="shared" si="30"/>
        <v>2</v>
      </c>
      <c r="V762" s="333" t="str">
        <f>+VLOOKUP(A762,bd_lista!$A$3:$E$592,5,FALSE)</f>
        <v>Gobiernos Autonomos Municipales</v>
      </c>
      <c r="W762" s="388"/>
      <c r="X762" s="242">
        <f>+VLOOKUP(A762,[4]Sheet1!$A$13:$D$744,4,FALSE)</f>
        <v>0</v>
      </c>
      <c r="Y762" s="242" t="e">
        <f>+VLOOKUP(X762,bd_lista!$A$3:$C$592,3,FALSE)</f>
        <v>#N/A</v>
      </c>
      <c r="Z762" s="292"/>
      <c r="AA762" s="293"/>
    </row>
    <row r="763" spans="1:27" customFormat="1" ht="15" hidden="1" customHeight="1">
      <c r="A763" s="32">
        <v>1346</v>
      </c>
      <c r="B763" s="392">
        <f>+A763</f>
        <v>1346</v>
      </c>
      <c r="C763" s="247" t="str">
        <f>+VLOOKUP(A763,bd_lista!$A$3:$C$592,3,FALSE)</f>
        <v>Gobierno Autónomo Municipal de Cocapata</v>
      </c>
      <c r="D763" s="389" t="str">
        <f>+C763</f>
        <v>Gobierno Autónomo Municipal de Cocapata</v>
      </c>
      <c r="E763" s="242" t="s">
        <v>1304</v>
      </c>
      <c r="F763" s="243">
        <f ca="1">+IFERROR(INDEX('Hoja de Trabajo para listado'!$A$155:$Z$1048576,MATCH($A763,'Hoja de Trabajo para listado'!$A$155:$A$1048576,0),MATCH((CUADRO!F$4&amp;$E763),'Hoja de Trabajo para listado'!$A$151:$Z$151,0)),0)+IFERROR(INDEX('Hoja de Trabajo para listado'!$AB$155:$BA$1048576,MATCH($A763,'Hoja de Trabajo para listado'!$AB$155:$AB$1048576,0),MATCH((CUADRO!F$4&amp;$E763),'Hoja de Trabajo para listado'!$AB$151:$BA$151,0)),0)+IFERROR(INDEX('Hoja de Trabajo para listado'!$BC$155:$CB$1048576,MATCH($A763,'Hoja de Trabajo para listado'!$BC$155:$BC$1048576,0),MATCH((CUADRO!F$4&amp;$E763),'Hoja de Trabajo para listado'!$BC$151:$CB$151,0)),0)+IFERROR(INDEX('Hoja de Trabajo para listado'!$DE$153:$DG$274,MATCH($A763,'Hoja de Trabajo para listado'!$DE$153:$DE$1048576,0),MATCH((CUADRO!F$4&amp;$E763),'Hoja de Trabajo para listado'!$DE$151:$DG$151,0)),0)+IFERROR(INDEX('Hoja de Trabajo para listado'!$CD$155:$DC$1048576,MATCH($A763,'Hoja de Trabajo para listado'!$CD$155:$CD$1048576,0),MATCH((CUADRO!F$4&amp;$E763),'Hoja de Trabajo para listado'!$CD$151:$DC$151,0)),0)</f>
        <v>0</v>
      </c>
      <c r="G763" s="243">
        <f ca="1">+IFERROR(INDEX('Hoja de Trabajo para listado'!$A$155:$Z$1048576,MATCH($A763,'Hoja de Trabajo para listado'!$A$155:$A$1048576,0),MATCH((CUADRO!G$4&amp;$E763),'Hoja de Trabajo para listado'!$A$151:$Z$151,0)),0)+IFERROR(INDEX('Hoja de Trabajo para listado'!$AB$155:$BA$1048576,MATCH($A763,'Hoja de Trabajo para listado'!$AB$155:$AB$1048576,0),MATCH((CUADRO!G$4&amp;$E763),'Hoja de Trabajo para listado'!$AB$151:$BA$151,0)),0)+IFERROR(INDEX('Hoja de Trabajo para listado'!$BC$155:$CB$1048576,MATCH($A763,'Hoja de Trabajo para listado'!$BC$155:$BC$1048576,0),MATCH((CUADRO!G$4&amp;$E763),'Hoja de Trabajo para listado'!$BC$151:$CB$151,0)),0)+IFERROR(INDEX('Hoja de Trabajo para listado'!$DE$153:$DG$274,MATCH($A763,'Hoja de Trabajo para listado'!$DE$153:$DE$1048576,0),MATCH((CUADRO!G$4&amp;$E763),'Hoja de Trabajo para listado'!$DE$151:$DG$151,0)),0)+IFERROR(INDEX('Hoja de Trabajo para listado'!$CD$155:$DC$1048576,MATCH($A763,'Hoja de Trabajo para listado'!$CD$155:$CD$1048576,0),MATCH((CUADRO!G$4&amp;$E763),'Hoja de Trabajo para listado'!$CD$151:$DC$151,0)),0)</f>
        <v>0</v>
      </c>
      <c r="H763" s="243">
        <f ca="1">+IFERROR(INDEX('Hoja de Trabajo para listado'!$A$155:$Z$1048576,MATCH($A763,'Hoja de Trabajo para listado'!$A$155:$A$1048576,0),MATCH((CUADRO!H$4&amp;$E763),'Hoja de Trabajo para listado'!$A$151:$Z$151,0)),0)+IFERROR(INDEX('Hoja de Trabajo para listado'!$AB$155:$BA$1048576,MATCH($A763,'Hoja de Trabajo para listado'!$AB$155:$AB$1048576,0),MATCH((CUADRO!H$4&amp;$E763),'Hoja de Trabajo para listado'!$AB$151:$BA$151,0)),0)+IFERROR(INDEX('Hoja de Trabajo para listado'!$BC$155:$CB$1048576,MATCH($A763,'Hoja de Trabajo para listado'!$BC$155:$BC$1048576,0),MATCH((CUADRO!H$4&amp;$E763),'Hoja de Trabajo para listado'!$BC$151:$CB$151,0)),0)+IFERROR(INDEX('Hoja de Trabajo para listado'!$DE$153:$DG$274,MATCH($A763,'Hoja de Trabajo para listado'!$DE$153:$DE$1048576,0),MATCH((CUADRO!H$4&amp;$E763),'Hoja de Trabajo para listado'!$DE$151:$DG$151,0)),0)+IFERROR(INDEX('Hoja de Trabajo para listado'!$CD$155:$DC$1048576,MATCH($A763,'Hoja de Trabajo para listado'!$CD$155:$CD$1048576,0),MATCH((CUADRO!H$4&amp;$E763),'Hoja de Trabajo para listado'!$CD$151:$DC$151,0)),0)</f>
        <v>0</v>
      </c>
      <c r="I763" s="243">
        <f ca="1">+IFERROR(INDEX('Hoja de Trabajo para listado'!$A$155:$Z$1048576,MATCH($A763,'Hoja de Trabajo para listado'!$A$155:$A$1048576,0),MATCH((CUADRO!I$4&amp;$E763),'Hoja de Trabajo para listado'!$A$151:$Z$151,0)),0)+IFERROR(INDEX('Hoja de Trabajo para listado'!$AB$155:$BA$1048576,MATCH($A763,'Hoja de Trabajo para listado'!$AB$155:$AB$1048576,0),MATCH((CUADRO!I$4&amp;$E763),'Hoja de Trabajo para listado'!$AB$151:$BA$151,0)),0)+IFERROR(INDEX('Hoja de Trabajo para listado'!$BC$155:$CB$1048576,MATCH($A763,'Hoja de Trabajo para listado'!$BC$155:$BC$1048576,0),MATCH((CUADRO!I$4&amp;$E763),'Hoja de Trabajo para listado'!$BC$151:$CB$151,0)),0)+IFERROR(INDEX('Hoja de Trabajo para listado'!$DE$153:$DG$274,MATCH($A763,'Hoja de Trabajo para listado'!$DE$153:$DE$1048576,0),MATCH((CUADRO!I$4&amp;$E763),'Hoja de Trabajo para listado'!$DE$151:$DG$151,0)),0)+IFERROR(INDEX('Hoja de Trabajo para listado'!$CD$155:$DC$1048576,MATCH($A763,'Hoja de Trabajo para listado'!$CD$155:$CD$1048576,0),MATCH((CUADRO!I$4&amp;$E763),'Hoja de Trabajo para listado'!$CD$151:$DC$151,0)),0)</f>
        <v>0</v>
      </c>
      <c r="J763" s="243">
        <f ca="1">+IFERROR(INDEX('Hoja de Trabajo para listado'!$A$155:$Z$1048576,MATCH($A763,'Hoja de Trabajo para listado'!$A$155:$A$1048576,0),MATCH((CUADRO!J$4&amp;$E763),'Hoja de Trabajo para listado'!$A$151:$Z$151,0)),0)+IFERROR(INDEX('Hoja de Trabajo para listado'!$AB$155:$BA$1048576,MATCH($A763,'Hoja de Trabajo para listado'!$AB$155:$AB$1048576,0),MATCH((CUADRO!J$4&amp;$E763),'Hoja de Trabajo para listado'!$AB$151:$BA$151,0)),0)+IFERROR(INDEX('Hoja de Trabajo para listado'!$BC$155:$CB$1048576,MATCH($A763,'Hoja de Trabajo para listado'!$BC$155:$BC$1048576,0),MATCH((CUADRO!J$4&amp;$E763),'Hoja de Trabajo para listado'!$BC$151:$CB$151,0)),0)+IFERROR(INDEX('Hoja de Trabajo para listado'!$DE$153:$DG$274,MATCH($A763,'Hoja de Trabajo para listado'!$DE$153:$DE$1048576,0),MATCH((CUADRO!J$4&amp;$E763),'Hoja de Trabajo para listado'!$DE$151:$DG$151,0)),0)+IFERROR(INDEX('Hoja de Trabajo para listado'!$CD$155:$DC$1048576,MATCH($A763,'Hoja de Trabajo para listado'!$CD$155:$CD$1048576,0),MATCH((CUADRO!J$4&amp;$E763),'Hoja de Trabajo para listado'!$CD$151:$DC$151,0)),0)</f>
        <v>0</v>
      </c>
      <c r="K763" s="243">
        <f ca="1">+IFERROR(INDEX('Hoja de Trabajo para listado'!$A$155:$Z$1048576,MATCH($A763,'Hoja de Trabajo para listado'!$A$155:$A$1048576,0),MATCH((CUADRO!K$4&amp;$E763),'Hoja de Trabajo para listado'!$A$151:$Z$151,0)),0)+IFERROR(INDEX('Hoja de Trabajo para listado'!$AB$155:$BA$1048576,MATCH($A763,'Hoja de Trabajo para listado'!$AB$155:$AB$1048576,0),MATCH((CUADRO!K$4&amp;$E763),'Hoja de Trabajo para listado'!$AB$151:$BA$151,0)),0)+IFERROR(INDEX('Hoja de Trabajo para listado'!$BC$155:$CB$1048576,MATCH($A763,'Hoja de Trabajo para listado'!$BC$155:$BC$1048576,0),MATCH((CUADRO!K$4&amp;$E763),'Hoja de Trabajo para listado'!$BC$151:$CB$151,0)),0)+IFERROR(INDEX('Hoja de Trabajo para listado'!$DE$153:$DG$274,MATCH($A763,'Hoja de Trabajo para listado'!$DE$153:$DE$1048576,0),MATCH((CUADRO!K$4&amp;$E763),'Hoja de Trabajo para listado'!$DE$151:$DG$151,0)),0)+IFERROR(INDEX('Hoja de Trabajo para listado'!$CD$155:$DC$1048576,MATCH($A763,'Hoja de Trabajo para listado'!$CD$155:$CD$1048576,0),MATCH((CUADRO!K$4&amp;$E763),'Hoja de Trabajo para listado'!$CD$151:$DC$151,0)),0)</f>
        <v>0</v>
      </c>
      <c r="L763" s="243">
        <f ca="1">+IFERROR(INDEX('Hoja de Trabajo para listado'!$A$155:$Z$1048576,MATCH($A763,'Hoja de Trabajo para listado'!$A$155:$A$1048576,0),MATCH((CUADRO!L$4&amp;$E763),'Hoja de Trabajo para listado'!$A$151:$Z$151,0)),0)+IFERROR(INDEX('Hoja de Trabajo para listado'!$AB$155:$BA$1048576,MATCH($A763,'Hoja de Trabajo para listado'!$AB$155:$AB$1048576,0),MATCH((CUADRO!L$4&amp;$E763),'Hoja de Trabajo para listado'!$AB$151:$BA$151,0)),0)+IFERROR(INDEX('Hoja de Trabajo para listado'!$BC$155:$CB$1048576,MATCH($A763,'Hoja de Trabajo para listado'!$BC$155:$BC$1048576,0),MATCH((CUADRO!L$4&amp;$E763),'Hoja de Trabajo para listado'!$BC$151:$CB$151,0)),0)+IFERROR(INDEX('Hoja de Trabajo para listado'!$DE$153:$DG$274,MATCH($A763,'Hoja de Trabajo para listado'!$DE$153:$DE$1048576,0),MATCH((CUADRO!L$4&amp;$E763),'Hoja de Trabajo para listado'!$DE$151:$DG$151,0)),0)+IFERROR(INDEX('Hoja de Trabajo para listado'!$CD$155:$DC$1048576,MATCH($A763,'Hoja de Trabajo para listado'!$CD$155:$CD$1048576,0),MATCH((CUADRO!L$4&amp;$E763),'Hoja de Trabajo para listado'!$CD$151:$DC$151,0)),0)</f>
        <v>0</v>
      </c>
      <c r="M763" s="243">
        <f ca="1">+IFERROR(INDEX('Hoja de Trabajo para listado'!$A$155:$Z$1048576,MATCH($A763,'Hoja de Trabajo para listado'!$A$155:$A$1048576,0),MATCH((CUADRO!M$4&amp;$E763),'Hoja de Trabajo para listado'!$A$151:$Z$151,0)),0)+IFERROR(INDEX('Hoja de Trabajo para listado'!$AB$155:$BA$1048576,MATCH($A763,'Hoja de Trabajo para listado'!$AB$155:$AB$1048576,0),MATCH((CUADRO!M$4&amp;$E763),'Hoja de Trabajo para listado'!$AB$151:$BA$151,0)),0)+IFERROR(INDEX('Hoja de Trabajo para listado'!$BC$155:$CB$1048576,MATCH($A763,'Hoja de Trabajo para listado'!$BC$155:$BC$1048576,0),MATCH((CUADRO!M$4&amp;$E763),'Hoja de Trabajo para listado'!$BC$151:$CB$151,0)),0)+IFERROR(INDEX('Hoja de Trabajo para listado'!$DE$153:$DG$274,MATCH($A763,'Hoja de Trabajo para listado'!$DE$153:$DE$1048576,0),MATCH((CUADRO!M$4&amp;$E763),'Hoja de Trabajo para listado'!$DE$151:$DG$151,0)),0)+IFERROR(INDEX('Hoja de Trabajo para listado'!$CD$155:$DC$1048576,MATCH($A763,'Hoja de Trabajo para listado'!$CD$155:$CD$1048576,0),MATCH((CUADRO!M$4&amp;$E763),'Hoja de Trabajo para listado'!$CD$151:$DC$151,0)),0)</f>
        <v>0</v>
      </c>
      <c r="N763" s="243">
        <f ca="1">+IFERROR(INDEX('Hoja de Trabajo para listado'!$A$155:$Z$1048576,MATCH($A763,'Hoja de Trabajo para listado'!$A$155:$A$1048576,0),MATCH((CUADRO!N$4&amp;$E763),'Hoja de Trabajo para listado'!$A$151:$Z$151,0)),0)+IFERROR(INDEX('Hoja de Trabajo para listado'!$AB$155:$BA$1048576,MATCH($A763,'Hoja de Trabajo para listado'!$AB$155:$AB$1048576,0),MATCH((CUADRO!N$4&amp;$E763),'Hoja de Trabajo para listado'!$AB$151:$BA$151,0)),0)+IFERROR(INDEX('Hoja de Trabajo para listado'!$BC$155:$CB$1048576,MATCH($A763,'Hoja de Trabajo para listado'!$BC$155:$BC$1048576,0),MATCH((CUADRO!N$4&amp;$E763),'Hoja de Trabajo para listado'!$BC$151:$CB$151,0)),0)+IFERROR(INDEX('Hoja de Trabajo para listado'!$DE$153:$DG$274,MATCH($A763,'Hoja de Trabajo para listado'!$DE$153:$DE$1048576,0),MATCH((CUADRO!N$4&amp;$E763),'Hoja de Trabajo para listado'!$DE$151:$DG$151,0)),0)+IFERROR(INDEX('Hoja de Trabajo para listado'!$CD$155:$DC$1048576,MATCH($A763,'Hoja de Trabajo para listado'!$CD$155:$CD$1048576,0),MATCH((CUADRO!N$4&amp;$E763),'Hoja de Trabajo para listado'!$CD$151:$DC$151,0)),0)</f>
        <v>0</v>
      </c>
      <c r="O763" s="243">
        <f ca="1">+IFERROR(INDEX('Hoja de Trabajo para listado'!$A$155:$Z$1048576,MATCH($A763,'Hoja de Trabajo para listado'!$A$155:$A$1048576,0),MATCH((CUADRO!O$4&amp;$E763),'Hoja de Trabajo para listado'!$A$151:$Z$151,0)),0)+IFERROR(INDEX('Hoja de Trabajo para listado'!$AB$155:$BA$1048576,MATCH($A763,'Hoja de Trabajo para listado'!$AB$155:$AB$1048576,0),MATCH((CUADRO!O$4&amp;$E763),'Hoja de Trabajo para listado'!$AB$151:$BA$151,0)),0)+IFERROR(INDEX('Hoja de Trabajo para listado'!$BC$155:$CB$1048576,MATCH($A763,'Hoja de Trabajo para listado'!$BC$155:$BC$1048576,0),MATCH((CUADRO!O$4&amp;$E763),'Hoja de Trabajo para listado'!$BC$151:$CB$151,0)),0)+IFERROR(INDEX('Hoja de Trabajo para listado'!$DE$153:$DG$274,MATCH($A763,'Hoja de Trabajo para listado'!$DE$153:$DE$1048576,0),MATCH((CUADRO!O$4&amp;$E763),'Hoja de Trabajo para listado'!$DE$151:$DG$151,0)),0)+IFERROR(INDEX('Hoja de Trabajo para listado'!$CD$155:$DC$1048576,MATCH($A763,'Hoja de Trabajo para listado'!$CD$155:$CD$1048576,0),MATCH((CUADRO!O$4&amp;$E763),'Hoja de Trabajo para listado'!$CD$151:$DC$151,0)),0)</f>
        <v>0</v>
      </c>
      <c r="P763" s="243">
        <f ca="1">+IFERROR(INDEX('Hoja de Trabajo para listado'!$A$155:$Z$1048576,MATCH($A763,'Hoja de Trabajo para listado'!$A$155:$A$1048576,0),MATCH((CUADRO!P$4&amp;$E763),'Hoja de Trabajo para listado'!$A$151:$Z$151,0)),0)+IFERROR(INDEX('Hoja de Trabajo para listado'!$AB$155:$BA$1048576,MATCH($A763,'Hoja de Trabajo para listado'!$AB$155:$AB$1048576,0),MATCH((CUADRO!P$4&amp;$E763),'Hoja de Trabajo para listado'!$AB$151:$BA$151,0)),0)+IFERROR(INDEX('Hoja de Trabajo para listado'!$BC$155:$CB$1048576,MATCH($A763,'Hoja de Trabajo para listado'!$BC$155:$BC$1048576,0),MATCH((CUADRO!P$4&amp;$E763),'Hoja de Trabajo para listado'!$BC$151:$CB$151,0)),0)+IFERROR(INDEX('Hoja de Trabajo para listado'!$DE$153:$DG$274,MATCH($A763,'Hoja de Trabajo para listado'!$DE$153:$DE$1048576,0),MATCH((CUADRO!P$4&amp;$E763),'Hoja de Trabajo para listado'!$DE$151:$DG$151,0)),0)+IFERROR(INDEX('Hoja de Trabajo para listado'!$CD$155:$DC$1048576,MATCH($A763,'Hoja de Trabajo para listado'!$CD$155:$CD$1048576,0),MATCH((CUADRO!P$4&amp;$E763),'Hoja de Trabajo para listado'!$CD$151:$DC$151,0)),0)</f>
        <v>0</v>
      </c>
      <c r="Q763" s="243">
        <f ca="1">+IFERROR(INDEX('Hoja de Trabajo para listado'!$A$155:$Z$1048576,MATCH($A763,'Hoja de Trabajo para listado'!$A$155:$A$1048576,0),MATCH((CUADRO!Q$4&amp;$E763),'Hoja de Trabajo para listado'!$A$151:$Z$151,0)),0)+IFERROR(INDEX('Hoja de Trabajo para listado'!$AB$155:$BA$1048576,MATCH($A763,'Hoja de Trabajo para listado'!$AB$155:$AB$1048576,0),MATCH((CUADRO!Q$4&amp;$E763),'Hoja de Trabajo para listado'!$AB$151:$BA$151,0)),0)+IFERROR(INDEX('Hoja de Trabajo para listado'!$BC$155:$CB$1048576,MATCH($A763,'Hoja de Trabajo para listado'!$BC$155:$BC$1048576,0),MATCH((CUADRO!Q$4&amp;$E763),'Hoja de Trabajo para listado'!$BC$151:$CB$151,0)),0)+IFERROR(INDEX('Hoja de Trabajo para listado'!$DE$153:$DG$274,MATCH($A763,'Hoja de Trabajo para listado'!$DE$153:$DE$1048576,0),MATCH((CUADRO!Q$4&amp;$E763),'Hoja de Trabajo para listado'!$DE$151:$DG$151,0)),0)+IFERROR(INDEX('Hoja de Trabajo para listado'!$CD$155:$DC$1048576,MATCH($A763,'Hoja de Trabajo para listado'!$CD$155:$CD$1048576,0),MATCH((CUADRO!Q$4&amp;$E763),'Hoja de Trabajo para listado'!$CD$151:$DC$151,0)),0)</f>
        <v>0</v>
      </c>
      <c r="R763" s="243">
        <f t="shared" ca="1" si="29"/>
        <v>0</v>
      </c>
      <c r="S763" s="249"/>
      <c r="T763" s="243">
        <f ca="1">+T764</f>
        <v>0</v>
      </c>
      <c r="U763" s="242">
        <f t="shared" si="30"/>
        <v>1</v>
      </c>
      <c r="V763" s="333" t="str">
        <f>+VLOOKUP(A763,bd_lista!$A$3:$E$592,5,FALSE)</f>
        <v>Gobiernos Autonomos Municipales</v>
      </c>
      <c r="W763" s="387" t="str">
        <f>+V763</f>
        <v>Gobiernos Autonomos Municipales</v>
      </c>
      <c r="X763" s="242">
        <f>+VLOOKUP(A763,[4]Sheet1!$A$13:$D$744,4,FALSE)</f>
        <v>0</v>
      </c>
      <c r="Y763" s="242" t="e">
        <f>+VLOOKUP(X763,bd_lista!$A$3:$C$592,3,FALSE)</f>
        <v>#N/A</v>
      </c>
      <c r="Z763" s="294">
        <f>+X763</f>
        <v>0</v>
      </c>
      <c r="AA763" s="295" t="e">
        <f>+Y763</f>
        <v>#N/A</v>
      </c>
    </row>
    <row r="764" spans="1:27" customFormat="1" ht="15" hidden="1" customHeight="1">
      <c r="A764" s="32">
        <v>1346</v>
      </c>
      <c r="B764" s="393"/>
      <c r="C764" s="247" t="str">
        <f>+VLOOKUP(A764,bd_lista!$A$3:$C$592,3,FALSE)</f>
        <v>Gobierno Autónomo Municipal de Cocapata</v>
      </c>
      <c r="D764" s="390"/>
      <c r="E764" s="244" t="s">
        <v>1305</v>
      </c>
      <c r="F764" s="243">
        <f ca="1">+IFERROR(INDEX('Hoja de Trabajo para listado'!$A$155:$Z$1048576,MATCH($A764,'Hoja de Trabajo para listado'!$A$155:$A$1048576,0),MATCH((CUADRO!F$4&amp;$E764),'Hoja de Trabajo para listado'!$A$151:$Z$151,0)),0)+IFERROR(INDEX('Hoja de Trabajo para listado'!$AB$155:$BA$1048576,MATCH($A764,'Hoja de Trabajo para listado'!$AB$155:$AB$1048576,0),MATCH((CUADRO!F$4&amp;$E764),'Hoja de Trabajo para listado'!$AB$151:$BA$151,0)),0)+IFERROR(INDEX('Hoja de Trabajo para listado'!$BC$155:$CB$1048576,MATCH($A764,'Hoja de Trabajo para listado'!$BC$155:$BC$1048576,0),MATCH((CUADRO!F$4&amp;$E764),'Hoja de Trabajo para listado'!$BC$151:$CB$151,0)),0)+IFERROR(INDEX('Hoja de Trabajo para listado'!$DE$153:$DG$274,MATCH($A764,'Hoja de Trabajo para listado'!$DE$153:$DE$1048576,0),MATCH((CUADRO!F$4&amp;$E764),'Hoja de Trabajo para listado'!$DE$151:$DG$151,0)),0)+IFERROR(INDEX('Hoja de Trabajo para listado'!$CD$155:$DC$1048576,MATCH($A764,'Hoja de Trabajo para listado'!$CD$155:$CD$1048576,0),MATCH((CUADRO!F$4&amp;$E764),'Hoja de Trabajo para listado'!$CD$151:$DC$151,0)),0)</f>
        <v>0</v>
      </c>
      <c r="G764" s="243">
        <f ca="1">+IFERROR(INDEX('Hoja de Trabajo para listado'!$A$155:$Z$1048576,MATCH($A764,'Hoja de Trabajo para listado'!$A$155:$A$1048576,0),MATCH((CUADRO!G$4&amp;$E764),'Hoja de Trabajo para listado'!$A$151:$Z$151,0)),0)+IFERROR(INDEX('Hoja de Trabajo para listado'!$AB$155:$BA$1048576,MATCH($A764,'Hoja de Trabajo para listado'!$AB$155:$AB$1048576,0),MATCH((CUADRO!G$4&amp;$E764),'Hoja de Trabajo para listado'!$AB$151:$BA$151,0)),0)+IFERROR(INDEX('Hoja de Trabajo para listado'!$BC$155:$CB$1048576,MATCH($A764,'Hoja de Trabajo para listado'!$BC$155:$BC$1048576,0),MATCH((CUADRO!G$4&amp;$E764),'Hoja de Trabajo para listado'!$BC$151:$CB$151,0)),0)+IFERROR(INDEX('Hoja de Trabajo para listado'!$DE$153:$DG$274,MATCH($A764,'Hoja de Trabajo para listado'!$DE$153:$DE$1048576,0),MATCH((CUADRO!G$4&amp;$E764),'Hoja de Trabajo para listado'!$DE$151:$DG$151,0)),0)+IFERROR(INDEX('Hoja de Trabajo para listado'!$CD$155:$DC$1048576,MATCH($A764,'Hoja de Trabajo para listado'!$CD$155:$CD$1048576,0),MATCH((CUADRO!G$4&amp;$E764),'Hoja de Trabajo para listado'!$CD$151:$DC$151,0)),0)</f>
        <v>0</v>
      </c>
      <c r="H764" s="243">
        <f ca="1">+IFERROR(INDEX('Hoja de Trabajo para listado'!$A$155:$Z$1048576,MATCH($A764,'Hoja de Trabajo para listado'!$A$155:$A$1048576,0),MATCH((CUADRO!H$4&amp;$E764),'Hoja de Trabajo para listado'!$A$151:$Z$151,0)),0)+IFERROR(INDEX('Hoja de Trabajo para listado'!$AB$155:$BA$1048576,MATCH($A764,'Hoja de Trabajo para listado'!$AB$155:$AB$1048576,0),MATCH((CUADRO!H$4&amp;$E764),'Hoja de Trabajo para listado'!$AB$151:$BA$151,0)),0)+IFERROR(INDEX('Hoja de Trabajo para listado'!$BC$155:$CB$1048576,MATCH($A764,'Hoja de Trabajo para listado'!$BC$155:$BC$1048576,0),MATCH((CUADRO!H$4&amp;$E764),'Hoja de Trabajo para listado'!$BC$151:$CB$151,0)),0)+IFERROR(INDEX('Hoja de Trabajo para listado'!$DE$153:$DG$274,MATCH($A764,'Hoja de Trabajo para listado'!$DE$153:$DE$1048576,0),MATCH((CUADRO!H$4&amp;$E764),'Hoja de Trabajo para listado'!$DE$151:$DG$151,0)),0)+IFERROR(INDEX('Hoja de Trabajo para listado'!$CD$155:$DC$1048576,MATCH($A764,'Hoja de Trabajo para listado'!$CD$155:$CD$1048576,0),MATCH((CUADRO!H$4&amp;$E764),'Hoja de Trabajo para listado'!$CD$151:$DC$151,0)),0)</f>
        <v>0</v>
      </c>
      <c r="I764" s="243">
        <f ca="1">+IFERROR(INDEX('Hoja de Trabajo para listado'!$A$155:$Z$1048576,MATCH($A764,'Hoja de Trabajo para listado'!$A$155:$A$1048576,0),MATCH((CUADRO!I$4&amp;$E764),'Hoja de Trabajo para listado'!$A$151:$Z$151,0)),0)+IFERROR(INDEX('Hoja de Trabajo para listado'!$AB$155:$BA$1048576,MATCH($A764,'Hoja de Trabajo para listado'!$AB$155:$AB$1048576,0),MATCH((CUADRO!I$4&amp;$E764),'Hoja de Trabajo para listado'!$AB$151:$BA$151,0)),0)+IFERROR(INDEX('Hoja de Trabajo para listado'!$BC$155:$CB$1048576,MATCH($A764,'Hoja de Trabajo para listado'!$BC$155:$BC$1048576,0),MATCH((CUADRO!I$4&amp;$E764),'Hoja de Trabajo para listado'!$BC$151:$CB$151,0)),0)+IFERROR(INDEX('Hoja de Trabajo para listado'!$DE$153:$DG$274,MATCH($A764,'Hoja de Trabajo para listado'!$DE$153:$DE$1048576,0),MATCH((CUADRO!I$4&amp;$E764),'Hoja de Trabajo para listado'!$DE$151:$DG$151,0)),0)+IFERROR(INDEX('Hoja de Trabajo para listado'!$CD$155:$DC$1048576,MATCH($A764,'Hoja de Trabajo para listado'!$CD$155:$CD$1048576,0),MATCH((CUADRO!I$4&amp;$E764),'Hoja de Trabajo para listado'!$CD$151:$DC$151,0)),0)</f>
        <v>0</v>
      </c>
      <c r="J764" s="243">
        <f ca="1">+IFERROR(INDEX('Hoja de Trabajo para listado'!$A$155:$Z$1048576,MATCH($A764,'Hoja de Trabajo para listado'!$A$155:$A$1048576,0),MATCH((CUADRO!J$4&amp;$E764),'Hoja de Trabajo para listado'!$A$151:$Z$151,0)),0)+IFERROR(INDEX('Hoja de Trabajo para listado'!$AB$155:$BA$1048576,MATCH($A764,'Hoja de Trabajo para listado'!$AB$155:$AB$1048576,0),MATCH((CUADRO!J$4&amp;$E764),'Hoja de Trabajo para listado'!$AB$151:$BA$151,0)),0)+IFERROR(INDEX('Hoja de Trabajo para listado'!$BC$155:$CB$1048576,MATCH($A764,'Hoja de Trabajo para listado'!$BC$155:$BC$1048576,0),MATCH((CUADRO!J$4&amp;$E764),'Hoja de Trabajo para listado'!$BC$151:$CB$151,0)),0)+IFERROR(INDEX('Hoja de Trabajo para listado'!$DE$153:$DG$274,MATCH($A764,'Hoja de Trabajo para listado'!$DE$153:$DE$1048576,0),MATCH((CUADRO!J$4&amp;$E764),'Hoja de Trabajo para listado'!$DE$151:$DG$151,0)),0)+IFERROR(INDEX('Hoja de Trabajo para listado'!$CD$155:$DC$1048576,MATCH($A764,'Hoja de Trabajo para listado'!$CD$155:$CD$1048576,0),MATCH((CUADRO!J$4&amp;$E764),'Hoja de Trabajo para listado'!$CD$151:$DC$151,0)),0)</f>
        <v>0</v>
      </c>
      <c r="K764" s="243">
        <f ca="1">+IFERROR(INDEX('Hoja de Trabajo para listado'!$A$155:$Z$1048576,MATCH($A764,'Hoja de Trabajo para listado'!$A$155:$A$1048576,0),MATCH((CUADRO!K$4&amp;$E764),'Hoja de Trabajo para listado'!$A$151:$Z$151,0)),0)+IFERROR(INDEX('Hoja de Trabajo para listado'!$AB$155:$BA$1048576,MATCH($A764,'Hoja de Trabajo para listado'!$AB$155:$AB$1048576,0),MATCH((CUADRO!K$4&amp;$E764),'Hoja de Trabajo para listado'!$AB$151:$BA$151,0)),0)+IFERROR(INDEX('Hoja de Trabajo para listado'!$BC$155:$CB$1048576,MATCH($A764,'Hoja de Trabajo para listado'!$BC$155:$BC$1048576,0),MATCH((CUADRO!K$4&amp;$E764),'Hoja de Trabajo para listado'!$BC$151:$CB$151,0)),0)+IFERROR(INDEX('Hoja de Trabajo para listado'!$DE$153:$DG$274,MATCH($A764,'Hoja de Trabajo para listado'!$DE$153:$DE$1048576,0),MATCH((CUADRO!K$4&amp;$E764),'Hoja de Trabajo para listado'!$DE$151:$DG$151,0)),0)+IFERROR(INDEX('Hoja de Trabajo para listado'!$CD$155:$DC$1048576,MATCH($A764,'Hoja de Trabajo para listado'!$CD$155:$CD$1048576,0),MATCH((CUADRO!K$4&amp;$E764),'Hoja de Trabajo para listado'!$CD$151:$DC$151,0)),0)</f>
        <v>0</v>
      </c>
      <c r="L764" s="243">
        <f ca="1">+IFERROR(INDEX('Hoja de Trabajo para listado'!$A$155:$Z$1048576,MATCH($A764,'Hoja de Trabajo para listado'!$A$155:$A$1048576,0),MATCH((CUADRO!L$4&amp;$E764),'Hoja de Trabajo para listado'!$A$151:$Z$151,0)),0)+IFERROR(INDEX('Hoja de Trabajo para listado'!$AB$155:$BA$1048576,MATCH($A764,'Hoja de Trabajo para listado'!$AB$155:$AB$1048576,0),MATCH((CUADRO!L$4&amp;$E764),'Hoja de Trabajo para listado'!$AB$151:$BA$151,0)),0)+IFERROR(INDEX('Hoja de Trabajo para listado'!$BC$155:$CB$1048576,MATCH($A764,'Hoja de Trabajo para listado'!$BC$155:$BC$1048576,0),MATCH((CUADRO!L$4&amp;$E764),'Hoja de Trabajo para listado'!$BC$151:$CB$151,0)),0)+IFERROR(INDEX('Hoja de Trabajo para listado'!$DE$153:$DG$274,MATCH($A764,'Hoja de Trabajo para listado'!$DE$153:$DE$1048576,0),MATCH((CUADRO!L$4&amp;$E764),'Hoja de Trabajo para listado'!$DE$151:$DG$151,0)),0)+IFERROR(INDEX('Hoja de Trabajo para listado'!$CD$155:$DC$1048576,MATCH($A764,'Hoja de Trabajo para listado'!$CD$155:$CD$1048576,0),MATCH((CUADRO!L$4&amp;$E764),'Hoja de Trabajo para listado'!$CD$151:$DC$151,0)),0)</f>
        <v>0</v>
      </c>
      <c r="M764" s="243">
        <f ca="1">+IFERROR(INDEX('Hoja de Trabajo para listado'!$A$155:$Z$1048576,MATCH($A764,'Hoja de Trabajo para listado'!$A$155:$A$1048576,0),MATCH((CUADRO!M$4&amp;$E764),'Hoja de Trabajo para listado'!$A$151:$Z$151,0)),0)+IFERROR(INDEX('Hoja de Trabajo para listado'!$AB$155:$BA$1048576,MATCH($A764,'Hoja de Trabajo para listado'!$AB$155:$AB$1048576,0),MATCH((CUADRO!M$4&amp;$E764),'Hoja de Trabajo para listado'!$AB$151:$BA$151,0)),0)+IFERROR(INDEX('Hoja de Trabajo para listado'!$BC$155:$CB$1048576,MATCH($A764,'Hoja de Trabajo para listado'!$BC$155:$BC$1048576,0),MATCH((CUADRO!M$4&amp;$E764),'Hoja de Trabajo para listado'!$BC$151:$CB$151,0)),0)+IFERROR(INDEX('Hoja de Trabajo para listado'!$DE$153:$DG$274,MATCH($A764,'Hoja de Trabajo para listado'!$DE$153:$DE$1048576,0),MATCH((CUADRO!M$4&amp;$E764),'Hoja de Trabajo para listado'!$DE$151:$DG$151,0)),0)+IFERROR(INDEX('Hoja de Trabajo para listado'!$CD$155:$DC$1048576,MATCH($A764,'Hoja de Trabajo para listado'!$CD$155:$CD$1048576,0),MATCH((CUADRO!M$4&amp;$E764),'Hoja de Trabajo para listado'!$CD$151:$DC$151,0)),0)</f>
        <v>0</v>
      </c>
      <c r="N764" s="243">
        <f ca="1">+IFERROR(INDEX('Hoja de Trabajo para listado'!$A$155:$Z$1048576,MATCH($A764,'Hoja de Trabajo para listado'!$A$155:$A$1048576,0),MATCH((CUADRO!N$4&amp;$E764),'Hoja de Trabajo para listado'!$A$151:$Z$151,0)),0)+IFERROR(INDEX('Hoja de Trabajo para listado'!$AB$155:$BA$1048576,MATCH($A764,'Hoja de Trabajo para listado'!$AB$155:$AB$1048576,0),MATCH((CUADRO!N$4&amp;$E764),'Hoja de Trabajo para listado'!$AB$151:$BA$151,0)),0)+IFERROR(INDEX('Hoja de Trabajo para listado'!$BC$155:$CB$1048576,MATCH($A764,'Hoja de Trabajo para listado'!$BC$155:$BC$1048576,0),MATCH((CUADRO!N$4&amp;$E764),'Hoja de Trabajo para listado'!$BC$151:$CB$151,0)),0)+IFERROR(INDEX('Hoja de Trabajo para listado'!$DE$153:$DG$274,MATCH($A764,'Hoja de Trabajo para listado'!$DE$153:$DE$1048576,0),MATCH((CUADRO!N$4&amp;$E764),'Hoja de Trabajo para listado'!$DE$151:$DG$151,0)),0)+IFERROR(INDEX('Hoja de Trabajo para listado'!$CD$155:$DC$1048576,MATCH($A764,'Hoja de Trabajo para listado'!$CD$155:$CD$1048576,0),MATCH((CUADRO!N$4&amp;$E764),'Hoja de Trabajo para listado'!$CD$151:$DC$151,0)),0)</f>
        <v>0</v>
      </c>
      <c r="O764" s="243">
        <f ca="1">+IFERROR(INDEX('Hoja de Trabajo para listado'!$A$155:$Z$1048576,MATCH($A764,'Hoja de Trabajo para listado'!$A$155:$A$1048576,0),MATCH((CUADRO!O$4&amp;$E764),'Hoja de Trabajo para listado'!$A$151:$Z$151,0)),0)+IFERROR(INDEX('Hoja de Trabajo para listado'!$AB$155:$BA$1048576,MATCH($A764,'Hoja de Trabajo para listado'!$AB$155:$AB$1048576,0),MATCH((CUADRO!O$4&amp;$E764),'Hoja de Trabajo para listado'!$AB$151:$BA$151,0)),0)+IFERROR(INDEX('Hoja de Trabajo para listado'!$BC$155:$CB$1048576,MATCH($A764,'Hoja de Trabajo para listado'!$BC$155:$BC$1048576,0),MATCH((CUADRO!O$4&amp;$E764),'Hoja de Trabajo para listado'!$BC$151:$CB$151,0)),0)+IFERROR(INDEX('Hoja de Trabajo para listado'!$DE$153:$DG$274,MATCH($A764,'Hoja de Trabajo para listado'!$DE$153:$DE$1048576,0),MATCH((CUADRO!O$4&amp;$E764),'Hoja de Trabajo para listado'!$DE$151:$DG$151,0)),0)+IFERROR(INDEX('Hoja de Trabajo para listado'!$CD$155:$DC$1048576,MATCH($A764,'Hoja de Trabajo para listado'!$CD$155:$CD$1048576,0),MATCH((CUADRO!O$4&amp;$E764),'Hoja de Trabajo para listado'!$CD$151:$DC$151,0)),0)</f>
        <v>0</v>
      </c>
      <c r="P764" s="243">
        <f ca="1">+IFERROR(INDEX('Hoja de Trabajo para listado'!$A$155:$Z$1048576,MATCH($A764,'Hoja de Trabajo para listado'!$A$155:$A$1048576,0),MATCH((CUADRO!P$4&amp;$E764),'Hoja de Trabajo para listado'!$A$151:$Z$151,0)),0)+IFERROR(INDEX('Hoja de Trabajo para listado'!$AB$155:$BA$1048576,MATCH($A764,'Hoja de Trabajo para listado'!$AB$155:$AB$1048576,0),MATCH((CUADRO!P$4&amp;$E764),'Hoja de Trabajo para listado'!$AB$151:$BA$151,0)),0)+IFERROR(INDEX('Hoja de Trabajo para listado'!$BC$155:$CB$1048576,MATCH($A764,'Hoja de Trabajo para listado'!$BC$155:$BC$1048576,0),MATCH((CUADRO!P$4&amp;$E764),'Hoja de Trabajo para listado'!$BC$151:$CB$151,0)),0)+IFERROR(INDEX('Hoja de Trabajo para listado'!$DE$153:$DG$274,MATCH($A764,'Hoja de Trabajo para listado'!$DE$153:$DE$1048576,0),MATCH((CUADRO!P$4&amp;$E764),'Hoja de Trabajo para listado'!$DE$151:$DG$151,0)),0)+IFERROR(INDEX('Hoja de Trabajo para listado'!$CD$155:$DC$1048576,MATCH($A764,'Hoja de Trabajo para listado'!$CD$155:$CD$1048576,0),MATCH((CUADRO!P$4&amp;$E764),'Hoja de Trabajo para listado'!$CD$151:$DC$151,0)),0)</f>
        <v>0</v>
      </c>
      <c r="Q764" s="243">
        <f ca="1">+IFERROR(INDEX('Hoja de Trabajo para listado'!$A$155:$Z$1048576,MATCH($A764,'Hoja de Trabajo para listado'!$A$155:$A$1048576,0),MATCH((CUADRO!Q$4&amp;$E764),'Hoja de Trabajo para listado'!$A$151:$Z$151,0)),0)+IFERROR(INDEX('Hoja de Trabajo para listado'!$AB$155:$BA$1048576,MATCH($A764,'Hoja de Trabajo para listado'!$AB$155:$AB$1048576,0),MATCH((CUADRO!Q$4&amp;$E764),'Hoja de Trabajo para listado'!$AB$151:$BA$151,0)),0)+IFERROR(INDEX('Hoja de Trabajo para listado'!$BC$155:$CB$1048576,MATCH($A764,'Hoja de Trabajo para listado'!$BC$155:$BC$1048576,0),MATCH((CUADRO!Q$4&amp;$E764),'Hoja de Trabajo para listado'!$BC$151:$CB$151,0)),0)+IFERROR(INDEX('Hoja de Trabajo para listado'!$DE$153:$DG$274,MATCH($A764,'Hoja de Trabajo para listado'!$DE$153:$DE$1048576,0),MATCH((CUADRO!Q$4&amp;$E764),'Hoja de Trabajo para listado'!$DE$151:$DG$151,0)),0)+IFERROR(INDEX('Hoja de Trabajo para listado'!$CD$155:$DC$1048576,MATCH($A764,'Hoja de Trabajo para listado'!$CD$155:$CD$1048576,0),MATCH((CUADRO!Q$4&amp;$E764),'Hoja de Trabajo para listado'!$CD$151:$DC$151,0)),0)</f>
        <v>0</v>
      </c>
      <c r="R764" s="243">
        <f t="shared" ca="1" si="29"/>
        <v>0</v>
      </c>
      <c r="S764" s="249">
        <f ca="1">+R763+R764</f>
        <v>0</v>
      </c>
      <c r="T764" s="243">
        <f ca="1">+S764</f>
        <v>0</v>
      </c>
      <c r="U764" s="242">
        <f t="shared" si="30"/>
        <v>2</v>
      </c>
      <c r="V764" s="333" t="str">
        <f>+VLOOKUP(A764,bd_lista!$A$3:$E$592,5,FALSE)</f>
        <v>Gobiernos Autonomos Municipales</v>
      </c>
      <c r="W764" s="388"/>
      <c r="X764" s="242">
        <f>+VLOOKUP(A764,[4]Sheet1!$A$13:$D$744,4,FALSE)</f>
        <v>0</v>
      </c>
      <c r="Y764" s="242" t="e">
        <f>+VLOOKUP(X764,bd_lista!$A$3:$C$592,3,FALSE)</f>
        <v>#N/A</v>
      </c>
      <c r="Z764" s="292"/>
      <c r="AA764" s="293"/>
    </row>
    <row r="765" spans="1:27" customFormat="1" ht="15" hidden="1" customHeight="1">
      <c r="A765" s="32">
        <v>1347</v>
      </c>
      <c r="B765" s="392">
        <f>+A765</f>
        <v>1347</v>
      </c>
      <c r="C765" s="247" t="str">
        <f>+VLOOKUP(A765,bd_lista!$A$3:$C$592,3,FALSE)</f>
        <v>Gobierno Autónomo Municipal de Shinahota</v>
      </c>
      <c r="D765" s="389" t="str">
        <f>+C765</f>
        <v>Gobierno Autónomo Municipal de Shinahota</v>
      </c>
      <c r="E765" s="242" t="s">
        <v>1304</v>
      </c>
      <c r="F765" s="243">
        <f ca="1">+IFERROR(INDEX('Hoja de Trabajo para listado'!$A$155:$Z$1048576,MATCH($A765,'Hoja de Trabajo para listado'!$A$155:$A$1048576,0),MATCH((CUADRO!F$4&amp;$E765),'Hoja de Trabajo para listado'!$A$151:$Z$151,0)),0)+IFERROR(INDEX('Hoja de Trabajo para listado'!$AB$155:$BA$1048576,MATCH($A765,'Hoja de Trabajo para listado'!$AB$155:$AB$1048576,0),MATCH((CUADRO!F$4&amp;$E765),'Hoja de Trabajo para listado'!$AB$151:$BA$151,0)),0)+IFERROR(INDEX('Hoja de Trabajo para listado'!$BC$155:$CB$1048576,MATCH($A765,'Hoja de Trabajo para listado'!$BC$155:$BC$1048576,0),MATCH((CUADRO!F$4&amp;$E765),'Hoja de Trabajo para listado'!$BC$151:$CB$151,0)),0)+IFERROR(INDEX('Hoja de Trabajo para listado'!$DE$153:$DG$274,MATCH($A765,'Hoja de Trabajo para listado'!$DE$153:$DE$1048576,0),MATCH((CUADRO!F$4&amp;$E765),'Hoja de Trabajo para listado'!$DE$151:$DG$151,0)),0)+IFERROR(INDEX('Hoja de Trabajo para listado'!$CD$155:$DC$1048576,MATCH($A765,'Hoja de Trabajo para listado'!$CD$155:$CD$1048576,0),MATCH((CUADRO!F$4&amp;$E765),'Hoja de Trabajo para listado'!$CD$151:$DC$151,0)),0)</f>
        <v>0</v>
      </c>
      <c r="G765" s="243">
        <f ca="1">+IFERROR(INDEX('Hoja de Trabajo para listado'!$A$155:$Z$1048576,MATCH($A765,'Hoja de Trabajo para listado'!$A$155:$A$1048576,0),MATCH((CUADRO!G$4&amp;$E765),'Hoja de Trabajo para listado'!$A$151:$Z$151,0)),0)+IFERROR(INDEX('Hoja de Trabajo para listado'!$AB$155:$BA$1048576,MATCH($A765,'Hoja de Trabajo para listado'!$AB$155:$AB$1048576,0),MATCH((CUADRO!G$4&amp;$E765),'Hoja de Trabajo para listado'!$AB$151:$BA$151,0)),0)+IFERROR(INDEX('Hoja de Trabajo para listado'!$BC$155:$CB$1048576,MATCH($A765,'Hoja de Trabajo para listado'!$BC$155:$BC$1048576,0),MATCH((CUADRO!G$4&amp;$E765),'Hoja de Trabajo para listado'!$BC$151:$CB$151,0)),0)+IFERROR(INDEX('Hoja de Trabajo para listado'!$DE$153:$DG$274,MATCH($A765,'Hoja de Trabajo para listado'!$DE$153:$DE$1048576,0),MATCH((CUADRO!G$4&amp;$E765),'Hoja de Trabajo para listado'!$DE$151:$DG$151,0)),0)+IFERROR(INDEX('Hoja de Trabajo para listado'!$CD$155:$DC$1048576,MATCH($A765,'Hoja de Trabajo para listado'!$CD$155:$CD$1048576,0),MATCH((CUADRO!G$4&amp;$E765),'Hoja de Trabajo para listado'!$CD$151:$DC$151,0)),0)</f>
        <v>0</v>
      </c>
      <c r="H765" s="243">
        <f ca="1">+IFERROR(INDEX('Hoja de Trabajo para listado'!$A$155:$Z$1048576,MATCH($A765,'Hoja de Trabajo para listado'!$A$155:$A$1048576,0),MATCH((CUADRO!H$4&amp;$E765),'Hoja de Trabajo para listado'!$A$151:$Z$151,0)),0)+IFERROR(INDEX('Hoja de Trabajo para listado'!$AB$155:$BA$1048576,MATCH($A765,'Hoja de Trabajo para listado'!$AB$155:$AB$1048576,0),MATCH((CUADRO!H$4&amp;$E765),'Hoja de Trabajo para listado'!$AB$151:$BA$151,0)),0)+IFERROR(INDEX('Hoja de Trabajo para listado'!$BC$155:$CB$1048576,MATCH($A765,'Hoja de Trabajo para listado'!$BC$155:$BC$1048576,0),MATCH((CUADRO!H$4&amp;$E765),'Hoja de Trabajo para listado'!$BC$151:$CB$151,0)),0)+IFERROR(INDEX('Hoja de Trabajo para listado'!$DE$153:$DG$274,MATCH($A765,'Hoja de Trabajo para listado'!$DE$153:$DE$1048576,0),MATCH((CUADRO!H$4&amp;$E765),'Hoja de Trabajo para listado'!$DE$151:$DG$151,0)),0)+IFERROR(INDEX('Hoja de Trabajo para listado'!$CD$155:$DC$1048576,MATCH($A765,'Hoja de Trabajo para listado'!$CD$155:$CD$1048576,0),MATCH((CUADRO!H$4&amp;$E765),'Hoja de Trabajo para listado'!$CD$151:$DC$151,0)),0)</f>
        <v>0</v>
      </c>
      <c r="I765" s="243">
        <f ca="1">+IFERROR(INDEX('Hoja de Trabajo para listado'!$A$155:$Z$1048576,MATCH($A765,'Hoja de Trabajo para listado'!$A$155:$A$1048576,0),MATCH((CUADRO!I$4&amp;$E765),'Hoja de Trabajo para listado'!$A$151:$Z$151,0)),0)+IFERROR(INDEX('Hoja de Trabajo para listado'!$AB$155:$BA$1048576,MATCH($A765,'Hoja de Trabajo para listado'!$AB$155:$AB$1048576,0),MATCH((CUADRO!I$4&amp;$E765),'Hoja de Trabajo para listado'!$AB$151:$BA$151,0)),0)+IFERROR(INDEX('Hoja de Trabajo para listado'!$BC$155:$CB$1048576,MATCH($A765,'Hoja de Trabajo para listado'!$BC$155:$BC$1048576,0),MATCH((CUADRO!I$4&amp;$E765),'Hoja de Trabajo para listado'!$BC$151:$CB$151,0)),0)+IFERROR(INDEX('Hoja de Trabajo para listado'!$DE$153:$DG$274,MATCH($A765,'Hoja de Trabajo para listado'!$DE$153:$DE$1048576,0),MATCH((CUADRO!I$4&amp;$E765),'Hoja de Trabajo para listado'!$DE$151:$DG$151,0)),0)+IFERROR(INDEX('Hoja de Trabajo para listado'!$CD$155:$DC$1048576,MATCH($A765,'Hoja de Trabajo para listado'!$CD$155:$CD$1048576,0),MATCH((CUADRO!I$4&amp;$E765),'Hoja de Trabajo para listado'!$CD$151:$DC$151,0)),0)</f>
        <v>0</v>
      </c>
      <c r="J765" s="243">
        <f ca="1">+IFERROR(INDEX('Hoja de Trabajo para listado'!$A$155:$Z$1048576,MATCH($A765,'Hoja de Trabajo para listado'!$A$155:$A$1048576,0),MATCH((CUADRO!J$4&amp;$E765),'Hoja de Trabajo para listado'!$A$151:$Z$151,0)),0)+IFERROR(INDEX('Hoja de Trabajo para listado'!$AB$155:$BA$1048576,MATCH($A765,'Hoja de Trabajo para listado'!$AB$155:$AB$1048576,0),MATCH((CUADRO!J$4&amp;$E765),'Hoja de Trabajo para listado'!$AB$151:$BA$151,0)),0)+IFERROR(INDEX('Hoja de Trabajo para listado'!$BC$155:$CB$1048576,MATCH($A765,'Hoja de Trabajo para listado'!$BC$155:$BC$1048576,0),MATCH((CUADRO!J$4&amp;$E765),'Hoja de Trabajo para listado'!$BC$151:$CB$151,0)),0)+IFERROR(INDEX('Hoja de Trabajo para listado'!$DE$153:$DG$274,MATCH($A765,'Hoja de Trabajo para listado'!$DE$153:$DE$1048576,0),MATCH((CUADRO!J$4&amp;$E765),'Hoja de Trabajo para listado'!$DE$151:$DG$151,0)),0)+IFERROR(INDEX('Hoja de Trabajo para listado'!$CD$155:$DC$1048576,MATCH($A765,'Hoja de Trabajo para listado'!$CD$155:$CD$1048576,0),MATCH((CUADRO!J$4&amp;$E765),'Hoja de Trabajo para listado'!$CD$151:$DC$151,0)),0)</f>
        <v>0</v>
      </c>
      <c r="K765" s="243">
        <f ca="1">+IFERROR(INDEX('Hoja de Trabajo para listado'!$A$155:$Z$1048576,MATCH($A765,'Hoja de Trabajo para listado'!$A$155:$A$1048576,0),MATCH((CUADRO!K$4&amp;$E765),'Hoja de Trabajo para listado'!$A$151:$Z$151,0)),0)+IFERROR(INDEX('Hoja de Trabajo para listado'!$AB$155:$BA$1048576,MATCH($A765,'Hoja de Trabajo para listado'!$AB$155:$AB$1048576,0),MATCH((CUADRO!K$4&amp;$E765),'Hoja de Trabajo para listado'!$AB$151:$BA$151,0)),0)+IFERROR(INDEX('Hoja de Trabajo para listado'!$BC$155:$CB$1048576,MATCH($A765,'Hoja de Trabajo para listado'!$BC$155:$BC$1048576,0),MATCH((CUADRO!K$4&amp;$E765),'Hoja de Trabajo para listado'!$BC$151:$CB$151,0)),0)+IFERROR(INDEX('Hoja de Trabajo para listado'!$DE$153:$DG$274,MATCH($A765,'Hoja de Trabajo para listado'!$DE$153:$DE$1048576,0),MATCH((CUADRO!K$4&amp;$E765),'Hoja de Trabajo para listado'!$DE$151:$DG$151,0)),0)+IFERROR(INDEX('Hoja de Trabajo para listado'!$CD$155:$DC$1048576,MATCH($A765,'Hoja de Trabajo para listado'!$CD$155:$CD$1048576,0),MATCH((CUADRO!K$4&amp;$E765),'Hoja de Trabajo para listado'!$CD$151:$DC$151,0)),0)</f>
        <v>0</v>
      </c>
      <c r="L765" s="243">
        <f ca="1">+IFERROR(INDEX('Hoja de Trabajo para listado'!$A$155:$Z$1048576,MATCH($A765,'Hoja de Trabajo para listado'!$A$155:$A$1048576,0),MATCH((CUADRO!L$4&amp;$E765),'Hoja de Trabajo para listado'!$A$151:$Z$151,0)),0)+IFERROR(INDEX('Hoja de Trabajo para listado'!$AB$155:$BA$1048576,MATCH($A765,'Hoja de Trabajo para listado'!$AB$155:$AB$1048576,0),MATCH((CUADRO!L$4&amp;$E765),'Hoja de Trabajo para listado'!$AB$151:$BA$151,0)),0)+IFERROR(INDEX('Hoja de Trabajo para listado'!$BC$155:$CB$1048576,MATCH($A765,'Hoja de Trabajo para listado'!$BC$155:$BC$1048576,0),MATCH((CUADRO!L$4&amp;$E765),'Hoja de Trabajo para listado'!$BC$151:$CB$151,0)),0)+IFERROR(INDEX('Hoja de Trabajo para listado'!$DE$153:$DG$274,MATCH($A765,'Hoja de Trabajo para listado'!$DE$153:$DE$1048576,0),MATCH((CUADRO!L$4&amp;$E765),'Hoja de Trabajo para listado'!$DE$151:$DG$151,0)),0)+IFERROR(INDEX('Hoja de Trabajo para listado'!$CD$155:$DC$1048576,MATCH($A765,'Hoja de Trabajo para listado'!$CD$155:$CD$1048576,0),MATCH((CUADRO!L$4&amp;$E765),'Hoja de Trabajo para listado'!$CD$151:$DC$151,0)),0)</f>
        <v>0</v>
      </c>
      <c r="M765" s="243">
        <f ca="1">+IFERROR(INDEX('Hoja de Trabajo para listado'!$A$155:$Z$1048576,MATCH($A765,'Hoja de Trabajo para listado'!$A$155:$A$1048576,0),MATCH((CUADRO!M$4&amp;$E765),'Hoja de Trabajo para listado'!$A$151:$Z$151,0)),0)+IFERROR(INDEX('Hoja de Trabajo para listado'!$AB$155:$BA$1048576,MATCH($A765,'Hoja de Trabajo para listado'!$AB$155:$AB$1048576,0),MATCH((CUADRO!M$4&amp;$E765),'Hoja de Trabajo para listado'!$AB$151:$BA$151,0)),0)+IFERROR(INDEX('Hoja de Trabajo para listado'!$BC$155:$CB$1048576,MATCH($A765,'Hoja de Trabajo para listado'!$BC$155:$BC$1048576,0),MATCH((CUADRO!M$4&amp;$E765),'Hoja de Trabajo para listado'!$BC$151:$CB$151,0)),0)+IFERROR(INDEX('Hoja de Trabajo para listado'!$DE$153:$DG$274,MATCH($A765,'Hoja de Trabajo para listado'!$DE$153:$DE$1048576,0),MATCH((CUADRO!M$4&amp;$E765),'Hoja de Trabajo para listado'!$DE$151:$DG$151,0)),0)+IFERROR(INDEX('Hoja de Trabajo para listado'!$CD$155:$DC$1048576,MATCH($A765,'Hoja de Trabajo para listado'!$CD$155:$CD$1048576,0),MATCH((CUADRO!M$4&amp;$E765),'Hoja de Trabajo para listado'!$CD$151:$DC$151,0)),0)</f>
        <v>0</v>
      </c>
      <c r="N765" s="243">
        <f ca="1">+IFERROR(INDEX('Hoja de Trabajo para listado'!$A$155:$Z$1048576,MATCH($A765,'Hoja de Trabajo para listado'!$A$155:$A$1048576,0),MATCH((CUADRO!N$4&amp;$E765),'Hoja de Trabajo para listado'!$A$151:$Z$151,0)),0)+IFERROR(INDEX('Hoja de Trabajo para listado'!$AB$155:$BA$1048576,MATCH($A765,'Hoja de Trabajo para listado'!$AB$155:$AB$1048576,0),MATCH((CUADRO!N$4&amp;$E765),'Hoja de Trabajo para listado'!$AB$151:$BA$151,0)),0)+IFERROR(INDEX('Hoja de Trabajo para listado'!$BC$155:$CB$1048576,MATCH($A765,'Hoja de Trabajo para listado'!$BC$155:$BC$1048576,0),MATCH((CUADRO!N$4&amp;$E765),'Hoja de Trabajo para listado'!$BC$151:$CB$151,0)),0)+IFERROR(INDEX('Hoja de Trabajo para listado'!$DE$153:$DG$274,MATCH($A765,'Hoja de Trabajo para listado'!$DE$153:$DE$1048576,0),MATCH((CUADRO!N$4&amp;$E765),'Hoja de Trabajo para listado'!$DE$151:$DG$151,0)),0)+IFERROR(INDEX('Hoja de Trabajo para listado'!$CD$155:$DC$1048576,MATCH($A765,'Hoja de Trabajo para listado'!$CD$155:$CD$1048576,0),MATCH((CUADRO!N$4&amp;$E765),'Hoja de Trabajo para listado'!$CD$151:$DC$151,0)),0)</f>
        <v>0</v>
      </c>
      <c r="O765" s="243">
        <f ca="1">+IFERROR(INDEX('Hoja de Trabajo para listado'!$A$155:$Z$1048576,MATCH($A765,'Hoja de Trabajo para listado'!$A$155:$A$1048576,0),MATCH((CUADRO!O$4&amp;$E765),'Hoja de Trabajo para listado'!$A$151:$Z$151,0)),0)+IFERROR(INDEX('Hoja de Trabajo para listado'!$AB$155:$BA$1048576,MATCH($A765,'Hoja de Trabajo para listado'!$AB$155:$AB$1048576,0),MATCH((CUADRO!O$4&amp;$E765),'Hoja de Trabajo para listado'!$AB$151:$BA$151,0)),0)+IFERROR(INDEX('Hoja de Trabajo para listado'!$BC$155:$CB$1048576,MATCH($A765,'Hoja de Trabajo para listado'!$BC$155:$BC$1048576,0),MATCH((CUADRO!O$4&amp;$E765),'Hoja de Trabajo para listado'!$BC$151:$CB$151,0)),0)+IFERROR(INDEX('Hoja de Trabajo para listado'!$DE$153:$DG$274,MATCH($A765,'Hoja de Trabajo para listado'!$DE$153:$DE$1048576,0),MATCH((CUADRO!O$4&amp;$E765),'Hoja de Trabajo para listado'!$DE$151:$DG$151,0)),0)+IFERROR(INDEX('Hoja de Trabajo para listado'!$CD$155:$DC$1048576,MATCH($A765,'Hoja de Trabajo para listado'!$CD$155:$CD$1048576,0),MATCH((CUADRO!O$4&amp;$E765),'Hoja de Trabajo para listado'!$CD$151:$DC$151,0)),0)</f>
        <v>0</v>
      </c>
      <c r="P765" s="243">
        <f ca="1">+IFERROR(INDEX('Hoja de Trabajo para listado'!$A$155:$Z$1048576,MATCH($A765,'Hoja de Trabajo para listado'!$A$155:$A$1048576,0),MATCH((CUADRO!P$4&amp;$E765),'Hoja de Trabajo para listado'!$A$151:$Z$151,0)),0)+IFERROR(INDEX('Hoja de Trabajo para listado'!$AB$155:$BA$1048576,MATCH($A765,'Hoja de Trabajo para listado'!$AB$155:$AB$1048576,0),MATCH((CUADRO!P$4&amp;$E765),'Hoja de Trabajo para listado'!$AB$151:$BA$151,0)),0)+IFERROR(INDEX('Hoja de Trabajo para listado'!$BC$155:$CB$1048576,MATCH($A765,'Hoja de Trabajo para listado'!$BC$155:$BC$1048576,0),MATCH((CUADRO!P$4&amp;$E765),'Hoja de Trabajo para listado'!$BC$151:$CB$151,0)),0)+IFERROR(INDEX('Hoja de Trabajo para listado'!$DE$153:$DG$274,MATCH($A765,'Hoja de Trabajo para listado'!$DE$153:$DE$1048576,0),MATCH((CUADRO!P$4&amp;$E765),'Hoja de Trabajo para listado'!$DE$151:$DG$151,0)),0)+IFERROR(INDEX('Hoja de Trabajo para listado'!$CD$155:$DC$1048576,MATCH($A765,'Hoja de Trabajo para listado'!$CD$155:$CD$1048576,0),MATCH((CUADRO!P$4&amp;$E765),'Hoja de Trabajo para listado'!$CD$151:$DC$151,0)),0)</f>
        <v>0</v>
      </c>
      <c r="Q765" s="243">
        <f ca="1">+IFERROR(INDEX('Hoja de Trabajo para listado'!$A$155:$Z$1048576,MATCH($A765,'Hoja de Trabajo para listado'!$A$155:$A$1048576,0),MATCH((CUADRO!Q$4&amp;$E765),'Hoja de Trabajo para listado'!$A$151:$Z$151,0)),0)+IFERROR(INDEX('Hoja de Trabajo para listado'!$AB$155:$BA$1048576,MATCH($A765,'Hoja de Trabajo para listado'!$AB$155:$AB$1048576,0),MATCH((CUADRO!Q$4&amp;$E765),'Hoja de Trabajo para listado'!$AB$151:$BA$151,0)),0)+IFERROR(INDEX('Hoja de Trabajo para listado'!$BC$155:$CB$1048576,MATCH($A765,'Hoja de Trabajo para listado'!$BC$155:$BC$1048576,0),MATCH((CUADRO!Q$4&amp;$E765),'Hoja de Trabajo para listado'!$BC$151:$CB$151,0)),0)+IFERROR(INDEX('Hoja de Trabajo para listado'!$DE$153:$DG$274,MATCH($A765,'Hoja de Trabajo para listado'!$DE$153:$DE$1048576,0),MATCH((CUADRO!Q$4&amp;$E765),'Hoja de Trabajo para listado'!$DE$151:$DG$151,0)),0)+IFERROR(INDEX('Hoja de Trabajo para listado'!$CD$155:$DC$1048576,MATCH($A765,'Hoja de Trabajo para listado'!$CD$155:$CD$1048576,0),MATCH((CUADRO!Q$4&amp;$E765),'Hoja de Trabajo para listado'!$CD$151:$DC$151,0)),0)</f>
        <v>0</v>
      </c>
      <c r="R765" s="243">
        <f t="shared" ca="1" si="29"/>
        <v>0</v>
      </c>
      <c r="S765" s="249"/>
      <c r="T765" s="243">
        <f ca="1">+T766</f>
        <v>0</v>
      </c>
      <c r="U765" s="242">
        <f t="shared" si="30"/>
        <v>1</v>
      </c>
      <c r="V765" s="333" t="str">
        <f>+VLOOKUP(A765,bd_lista!$A$3:$E$592,5,FALSE)</f>
        <v>Gobiernos Autonomos Municipales</v>
      </c>
      <c r="W765" s="387" t="str">
        <f>+V765</f>
        <v>Gobiernos Autonomos Municipales</v>
      </c>
      <c r="X765" s="242">
        <f>+VLOOKUP(A765,[4]Sheet1!$A$13:$D$744,4,FALSE)</f>
        <v>0</v>
      </c>
      <c r="Y765" s="242" t="e">
        <f>+VLOOKUP(X765,bd_lista!$A$3:$C$592,3,FALSE)</f>
        <v>#N/A</v>
      </c>
      <c r="Z765" s="294">
        <f>+X765</f>
        <v>0</v>
      </c>
      <c r="AA765" s="295" t="e">
        <f>+Y765</f>
        <v>#N/A</v>
      </c>
    </row>
    <row r="766" spans="1:27" customFormat="1" ht="15" hidden="1" customHeight="1">
      <c r="A766" s="32">
        <v>1347</v>
      </c>
      <c r="B766" s="393"/>
      <c r="C766" s="247" t="str">
        <f>+VLOOKUP(A766,bd_lista!$A$3:$C$592,3,FALSE)</f>
        <v>Gobierno Autónomo Municipal de Shinahota</v>
      </c>
      <c r="D766" s="390"/>
      <c r="E766" s="244" t="s">
        <v>1305</v>
      </c>
      <c r="F766" s="243">
        <f ca="1">+IFERROR(INDEX('Hoja de Trabajo para listado'!$A$155:$Z$1048576,MATCH($A766,'Hoja de Trabajo para listado'!$A$155:$A$1048576,0),MATCH((CUADRO!F$4&amp;$E766),'Hoja de Trabajo para listado'!$A$151:$Z$151,0)),0)+IFERROR(INDEX('Hoja de Trabajo para listado'!$AB$155:$BA$1048576,MATCH($A766,'Hoja de Trabajo para listado'!$AB$155:$AB$1048576,0),MATCH((CUADRO!F$4&amp;$E766),'Hoja de Trabajo para listado'!$AB$151:$BA$151,0)),0)+IFERROR(INDEX('Hoja de Trabajo para listado'!$BC$155:$CB$1048576,MATCH($A766,'Hoja de Trabajo para listado'!$BC$155:$BC$1048576,0),MATCH((CUADRO!F$4&amp;$E766),'Hoja de Trabajo para listado'!$BC$151:$CB$151,0)),0)+IFERROR(INDEX('Hoja de Trabajo para listado'!$DE$153:$DG$274,MATCH($A766,'Hoja de Trabajo para listado'!$DE$153:$DE$1048576,0),MATCH((CUADRO!F$4&amp;$E766),'Hoja de Trabajo para listado'!$DE$151:$DG$151,0)),0)+IFERROR(INDEX('Hoja de Trabajo para listado'!$CD$155:$DC$1048576,MATCH($A766,'Hoja de Trabajo para listado'!$CD$155:$CD$1048576,0),MATCH((CUADRO!F$4&amp;$E766),'Hoja de Trabajo para listado'!$CD$151:$DC$151,0)),0)</f>
        <v>0</v>
      </c>
      <c r="G766" s="243">
        <f ca="1">+IFERROR(INDEX('Hoja de Trabajo para listado'!$A$155:$Z$1048576,MATCH($A766,'Hoja de Trabajo para listado'!$A$155:$A$1048576,0),MATCH((CUADRO!G$4&amp;$E766),'Hoja de Trabajo para listado'!$A$151:$Z$151,0)),0)+IFERROR(INDEX('Hoja de Trabajo para listado'!$AB$155:$BA$1048576,MATCH($A766,'Hoja de Trabajo para listado'!$AB$155:$AB$1048576,0),MATCH((CUADRO!G$4&amp;$E766),'Hoja de Trabajo para listado'!$AB$151:$BA$151,0)),0)+IFERROR(INDEX('Hoja de Trabajo para listado'!$BC$155:$CB$1048576,MATCH($A766,'Hoja de Trabajo para listado'!$BC$155:$BC$1048576,0),MATCH((CUADRO!G$4&amp;$E766),'Hoja de Trabajo para listado'!$BC$151:$CB$151,0)),0)+IFERROR(INDEX('Hoja de Trabajo para listado'!$DE$153:$DG$274,MATCH($A766,'Hoja de Trabajo para listado'!$DE$153:$DE$1048576,0),MATCH((CUADRO!G$4&amp;$E766),'Hoja de Trabajo para listado'!$DE$151:$DG$151,0)),0)+IFERROR(INDEX('Hoja de Trabajo para listado'!$CD$155:$DC$1048576,MATCH($A766,'Hoja de Trabajo para listado'!$CD$155:$CD$1048576,0),MATCH((CUADRO!G$4&amp;$E766),'Hoja de Trabajo para listado'!$CD$151:$DC$151,0)),0)</f>
        <v>0</v>
      </c>
      <c r="H766" s="243">
        <f ca="1">+IFERROR(INDEX('Hoja de Trabajo para listado'!$A$155:$Z$1048576,MATCH($A766,'Hoja de Trabajo para listado'!$A$155:$A$1048576,0),MATCH((CUADRO!H$4&amp;$E766),'Hoja de Trabajo para listado'!$A$151:$Z$151,0)),0)+IFERROR(INDEX('Hoja de Trabajo para listado'!$AB$155:$BA$1048576,MATCH($A766,'Hoja de Trabajo para listado'!$AB$155:$AB$1048576,0),MATCH((CUADRO!H$4&amp;$E766),'Hoja de Trabajo para listado'!$AB$151:$BA$151,0)),0)+IFERROR(INDEX('Hoja de Trabajo para listado'!$BC$155:$CB$1048576,MATCH($A766,'Hoja de Trabajo para listado'!$BC$155:$BC$1048576,0),MATCH((CUADRO!H$4&amp;$E766),'Hoja de Trabajo para listado'!$BC$151:$CB$151,0)),0)+IFERROR(INDEX('Hoja de Trabajo para listado'!$DE$153:$DG$274,MATCH($A766,'Hoja de Trabajo para listado'!$DE$153:$DE$1048576,0),MATCH((CUADRO!H$4&amp;$E766),'Hoja de Trabajo para listado'!$DE$151:$DG$151,0)),0)+IFERROR(INDEX('Hoja de Trabajo para listado'!$CD$155:$DC$1048576,MATCH($A766,'Hoja de Trabajo para listado'!$CD$155:$CD$1048576,0),MATCH((CUADRO!H$4&amp;$E766),'Hoja de Trabajo para listado'!$CD$151:$DC$151,0)),0)</f>
        <v>0</v>
      </c>
      <c r="I766" s="243">
        <f ca="1">+IFERROR(INDEX('Hoja de Trabajo para listado'!$A$155:$Z$1048576,MATCH($A766,'Hoja de Trabajo para listado'!$A$155:$A$1048576,0),MATCH((CUADRO!I$4&amp;$E766),'Hoja de Trabajo para listado'!$A$151:$Z$151,0)),0)+IFERROR(INDEX('Hoja de Trabajo para listado'!$AB$155:$BA$1048576,MATCH($A766,'Hoja de Trabajo para listado'!$AB$155:$AB$1048576,0),MATCH((CUADRO!I$4&amp;$E766),'Hoja de Trabajo para listado'!$AB$151:$BA$151,0)),0)+IFERROR(INDEX('Hoja de Trabajo para listado'!$BC$155:$CB$1048576,MATCH($A766,'Hoja de Trabajo para listado'!$BC$155:$BC$1048576,0),MATCH((CUADRO!I$4&amp;$E766),'Hoja de Trabajo para listado'!$BC$151:$CB$151,0)),0)+IFERROR(INDEX('Hoja de Trabajo para listado'!$DE$153:$DG$274,MATCH($A766,'Hoja de Trabajo para listado'!$DE$153:$DE$1048576,0),MATCH((CUADRO!I$4&amp;$E766),'Hoja de Trabajo para listado'!$DE$151:$DG$151,0)),0)+IFERROR(INDEX('Hoja de Trabajo para listado'!$CD$155:$DC$1048576,MATCH($A766,'Hoja de Trabajo para listado'!$CD$155:$CD$1048576,0),MATCH((CUADRO!I$4&amp;$E766),'Hoja de Trabajo para listado'!$CD$151:$DC$151,0)),0)</f>
        <v>0</v>
      </c>
      <c r="J766" s="243">
        <f ca="1">+IFERROR(INDEX('Hoja de Trabajo para listado'!$A$155:$Z$1048576,MATCH($A766,'Hoja de Trabajo para listado'!$A$155:$A$1048576,0),MATCH((CUADRO!J$4&amp;$E766),'Hoja de Trabajo para listado'!$A$151:$Z$151,0)),0)+IFERROR(INDEX('Hoja de Trabajo para listado'!$AB$155:$BA$1048576,MATCH($A766,'Hoja de Trabajo para listado'!$AB$155:$AB$1048576,0),MATCH((CUADRO!J$4&amp;$E766),'Hoja de Trabajo para listado'!$AB$151:$BA$151,0)),0)+IFERROR(INDEX('Hoja de Trabajo para listado'!$BC$155:$CB$1048576,MATCH($A766,'Hoja de Trabajo para listado'!$BC$155:$BC$1048576,0),MATCH((CUADRO!J$4&amp;$E766),'Hoja de Trabajo para listado'!$BC$151:$CB$151,0)),0)+IFERROR(INDEX('Hoja de Trabajo para listado'!$DE$153:$DG$274,MATCH($A766,'Hoja de Trabajo para listado'!$DE$153:$DE$1048576,0),MATCH((CUADRO!J$4&amp;$E766),'Hoja de Trabajo para listado'!$DE$151:$DG$151,0)),0)+IFERROR(INDEX('Hoja de Trabajo para listado'!$CD$155:$DC$1048576,MATCH($A766,'Hoja de Trabajo para listado'!$CD$155:$CD$1048576,0),MATCH((CUADRO!J$4&amp;$E766),'Hoja de Trabajo para listado'!$CD$151:$DC$151,0)),0)</f>
        <v>0</v>
      </c>
      <c r="K766" s="243">
        <f ca="1">+IFERROR(INDEX('Hoja de Trabajo para listado'!$A$155:$Z$1048576,MATCH($A766,'Hoja de Trabajo para listado'!$A$155:$A$1048576,0),MATCH((CUADRO!K$4&amp;$E766),'Hoja de Trabajo para listado'!$A$151:$Z$151,0)),0)+IFERROR(INDEX('Hoja de Trabajo para listado'!$AB$155:$BA$1048576,MATCH($A766,'Hoja de Trabajo para listado'!$AB$155:$AB$1048576,0),MATCH((CUADRO!K$4&amp;$E766),'Hoja de Trabajo para listado'!$AB$151:$BA$151,0)),0)+IFERROR(INDEX('Hoja de Trabajo para listado'!$BC$155:$CB$1048576,MATCH($A766,'Hoja de Trabajo para listado'!$BC$155:$BC$1048576,0),MATCH((CUADRO!K$4&amp;$E766),'Hoja de Trabajo para listado'!$BC$151:$CB$151,0)),0)+IFERROR(INDEX('Hoja de Trabajo para listado'!$DE$153:$DG$274,MATCH($A766,'Hoja de Trabajo para listado'!$DE$153:$DE$1048576,0),MATCH((CUADRO!K$4&amp;$E766),'Hoja de Trabajo para listado'!$DE$151:$DG$151,0)),0)+IFERROR(INDEX('Hoja de Trabajo para listado'!$CD$155:$DC$1048576,MATCH($A766,'Hoja de Trabajo para listado'!$CD$155:$CD$1048576,0),MATCH((CUADRO!K$4&amp;$E766),'Hoja de Trabajo para listado'!$CD$151:$DC$151,0)),0)</f>
        <v>0</v>
      </c>
      <c r="L766" s="243">
        <f ca="1">+IFERROR(INDEX('Hoja de Trabajo para listado'!$A$155:$Z$1048576,MATCH($A766,'Hoja de Trabajo para listado'!$A$155:$A$1048576,0),MATCH((CUADRO!L$4&amp;$E766),'Hoja de Trabajo para listado'!$A$151:$Z$151,0)),0)+IFERROR(INDEX('Hoja de Trabajo para listado'!$AB$155:$BA$1048576,MATCH($A766,'Hoja de Trabajo para listado'!$AB$155:$AB$1048576,0),MATCH((CUADRO!L$4&amp;$E766),'Hoja de Trabajo para listado'!$AB$151:$BA$151,0)),0)+IFERROR(INDEX('Hoja de Trabajo para listado'!$BC$155:$CB$1048576,MATCH($A766,'Hoja de Trabajo para listado'!$BC$155:$BC$1048576,0),MATCH((CUADRO!L$4&amp;$E766),'Hoja de Trabajo para listado'!$BC$151:$CB$151,0)),0)+IFERROR(INDEX('Hoja de Trabajo para listado'!$DE$153:$DG$274,MATCH($A766,'Hoja de Trabajo para listado'!$DE$153:$DE$1048576,0),MATCH((CUADRO!L$4&amp;$E766),'Hoja de Trabajo para listado'!$DE$151:$DG$151,0)),0)+IFERROR(INDEX('Hoja de Trabajo para listado'!$CD$155:$DC$1048576,MATCH($A766,'Hoja de Trabajo para listado'!$CD$155:$CD$1048576,0),MATCH((CUADRO!L$4&amp;$E766),'Hoja de Trabajo para listado'!$CD$151:$DC$151,0)),0)</f>
        <v>0</v>
      </c>
      <c r="M766" s="243">
        <f ca="1">+IFERROR(INDEX('Hoja de Trabajo para listado'!$A$155:$Z$1048576,MATCH($A766,'Hoja de Trabajo para listado'!$A$155:$A$1048576,0),MATCH((CUADRO!M$4&amp;$E766),'Hoja de Trabajo para listado'!$A$151:$Z$151,0)),0)+IFERROR(INDEX('Hoja de Trabajo para listado'!$AB$155:$BA$1048576,MATCH($A766,'Hoja de Trabajo para listado'!$AB$155:$AB$1048576,0),MATCH((CUADRO!M$4&amp;$E766),'Hoja de Trabajo para listado'!$AB$151:$BA$151,0)),0)+IFERROR(INDEX('Hoja de Trabajo para listado'!$BC$155:$CB$1048576,MATCH($A766,'Hoja de Trabajo para listado'!$BC$155:$BC$1048576,0),MATCH((CUADRO!M$4&amp;$E766),'Hoja de Trabajo para listado'!$BC$151:$CB$151,0)),0)+IFERROR(INDEX('Hoja de Trabajo para listado'!$DE$153:$DG$274,MATCH($A766,'Hoja de Trabajo para listado'!$DE$153:$DE$1048576,0),MATCH((CUADRO!M$4&amp;$E766),'Hoja de Trabajo para listado'!$DE$151:$DG$151,0)),0)+IFERROR(INDEX('Hoja de Trabajo para listado'!$CD$155:$DC$1048576,MATCH($A766,'Hoja de Trabajo para listado'!$CD$155:$CD$1048576,0),MATCH((CUADRO!M$4&amp;$E766),'Hoja de Trabajo para listado'!$CD$151:$DC$151,0)),0)</f>
        <v>0</v>
      </c>
      <c r="N766" s="243">
        <f ca="1">+IFERROR(INDEX('Hoja de Trabajo para listado'!$A$155:$Z$1048576,MATCH($A766,'Hoja de Trabajo para listado'!$A$155:$A$1048576,0),MATCH((CUADRO!N$4&amp;$E766),'Hoja de Trabajo para listado'!$A$151:$Z$151,0)),0)+IFERROR(INDEX('Hoja de Trabajo para listado'!$AB$155:$BA$1048576,MATCH($A766,'Hoja de Trabajo para listado'!$AB$155:$AB$1048576,0),MATCH((CUADRO!N$4&amp;$E766),'Hoja de Trabajo para listado'!$AB$151:$BA$151,0)),0)+IFERROR(INDEX('Hoja de Trabajo para listado'!$BC$155:$CB$1048576,MATCH($A766,'Hoja de Trabajo para listado'!$BC$155:$BC$1048576,0),MATCH((CUADRO!N$4&amp;$E766),'Hoja de Trabajo para listado'!$BC$151:$CB$151,0)),0)+IFERROR(INDEX('Hoja de Trabajo para listado'!$DE$153:$DG$274,MATCH($A766,'Hoja de Trabajo para listado'!$DE$153:$DE$1048576,0),MATCH((CUADRO!N$4&amp;$E766),'Hoja de Trabajo para listado'!$DE$151:$DG$151,0)),0)+IFERROR(INDEX('Hoja de Trabajo para listado'!$CD$155:$DC$1048576,MATCH($A766,'Hoja de Trabajo para listado'!$CD$155:$CD$1048576,0),MATCH((CUADRO!N$4&amp;$E766),'Hoja de Trabajo para listado'!$CD$151:$DC$151,0)),0)</f>
        <v>0</v>
      </c>
      <c r="O766" s="243">
        <f ca="1">+IFERROR(INDEX('Hoja de Trabajo para listado'!$A$155:$Z$1048576,MATCH($A766,'Hoja de Trabajo para listado'!$A$155:$A$1048576,0),MATCH((CUADRO!O$4&amp;$E766),'Hoja de Trabajo para listado'!$A$151:$Z$151,0)),0)+IFERROR(INDEX('Hoja de Trabajo para listado'!$AB$155:$BA$1048576,MATCH($A766,'Hoja de Trabajo para listado'!$AB$155:$AB$1048576,0),MATCH((CUADRO!O$4&amp;$E766),'Hoja de Trabajo para listado'!$AB$151:$BA$151,0)),0)+IFERROR(INDEX('Hoja de Trabajo para listado'!$BC$155:$CB$1048576,MATCH($A766,'Hoja de Trabajo para listado'!$BC$155:$BC$1048576,0),MATCH((CUADRO!O$4&amp;$E766),'Hoja de Trabajo para listado'!$BC$151:$CB$151,0)),0)+IFERROR(INDEX('Hoja de Trabajo para listado'!$DE$153:$DG$274,MATCH($A766,'Hoja de Trabajo para listado'!$DE$153:$DE$1048576,0),MATCH((CUADRO!O$4&amp;$E766),'Hoja de Trabajo para listado'!$DE$151:$DG$151,0)),0)+IFERROR(INDEX('Hoja de Trabajo para listado'!$CD$155:$DC$1048576,MATCH($A766,'Hoja de Trabajo para listado'!$CD$155:$CD$1048576,0),MATCH((CUADRO!O$4&amp;$E766),'Hoja de Trabajo para listado'!$CD$151:$DC$151,0)),0)</f>
        <v>0</v>
      </c>
      <c r="P766" s="243">
        <f ca="1">+IFERROR(INDEX('Hoja de Trabajo para listado'!$A$155:$Z$1048576,MATCH($A766,'Hoja de Trabajo para listado'!$A$155:$A$1048576,0),MATCH((CUADRO!P$4&amp;$E766),'Hoja de Trabajo para listado'!$A$151:$Z$151,0)),0)+IFERROR(INDEX('Hoja de Trabajo para listado'!$AB$155:$BA$1048576,MATCH($A766,'Hoja de Trabajo para listado'!$AB$155:$AB$1048576,0),MATCH((CUADRO!P$4&amp;$E766),'Hoja de Trabajo para listado'!$AB$151:$BA$151,0)),0)+IFERROR(INDEX('Hoja de Trabajo para listado'!$BC$155:$CB$1048576,MATCH($A766,'Hoja de Trabajo para listado'!$BC$155:$BC$1048576,0),MATCH((CUADRO!P$4&amp;$E766),'Hoja de Trabajo para listado'!$BC$151:$CB$151,0)),0)+IFERROR(INDEX('Hoja de Trabajo para listado'!$DE$153:$DG$274,MATCH($A766,'Hoja de Trabajo para listado'!$DE$153:$DE$1048576,0),MATCH((CUADRO!P$4&amp;$E766),'Hoja de Trabajo para listado'!$DE$151:$DG$151,0)),0)+IFERROR(INDEX('Hoja de Trabajo para listado'!$CD$155:$DC$1048576,MATCH($A766,'Hoja de Trabajo para listado'!$CD$155:$CD$1048576,0),MATCH((CUADRO!P$4&amp;$E766),'Hoja de Trabajo para listado'!$CD$151:$DC$151,0)),0)</f>
        <v>0</v>
      </c>
      <c r="Q766" s="243">
        <f ca="1">+IFERROR(INDEX('Hoja de Trabajo para listado'!$A$155:$Z$1048576,MATCH($A766,'Hoja de Trabajo para listado'!$A$155:$A$1048576,0),MATCH((CUADRO!Q$4&amp;$E766),'Hoja de Trabajo para listado'!$A$151:$Z$151,0)),0)+IFERROR(INDEX('Hoja de Trabajo para listado'!$AB$155:$BA$1048576,MATCH($A766,'Hoja de Trabajo para listado'!$AB$155:$AB$1048576,0),MATCH((CUADRO!Q$4&amp;$E766),'Hoja de Trabajo para listado'!$AB$151:$BA$151,0)),0)+IFERROR(INDEX('Hoja de Trabajo para listado'!$BC$155:$CB$1048576,MATCH($A766,'Hoja de Trabajo para listado'!$BC$155:$BC$1048576,0),MATCH((CUADRO!Q$4&amp;$E766),'Hoja de Trabajo para listado'!$BC$151:$CB$151,0)),0)+IFERROR(INDEX('Hoja de Trabajo para listado'!$DE$153:$DG$274,MATCH($A766,'Hoja de Trabajo para listado'!$DE$153:$DE$1048576,0),MATCH((CUADRO!Q$4&amp;$E766),'Hoja de Trabajo para listado'!$DE$151:$DG$151,0)),0)+IFERROR(INDEX('Hoja de Trabajo para listado'!$CD$155:$DC$1048576,MATCH($A766,'Hoja de Trabajo para listado'!$CD$155:$CD$1048576,0),MATCH((CUADRO!Q$4&amp;$E766),'Hoja de Trabajo para listado'!$CD$151:$DC$151,0)),0)</f>
        <v>0</v>
      </c>
      <c r="R766" s="243">
        <f t="shared" ca="1" si="29"/>
        <v>0</v>
      </c>
      <c r="S766" s="249">
        <f ca="1">+R765+R766</f>
        <v>0</v>
      </c>
      <c r="T766" s="243">
        <f ca="1">+S766</f>
        <v>0</v>
      </c>
      <c r="U766" s="242">
        <f t="shared" si="30"/>
        <v>2</v>
      </c>
      <c r="V766" s="333" t="str">
        <f>+VLOOKUP(A766,bd_lista!$A$3:$E$592,5,FALSE)</f>
        <v>Gobiernos Autonomos Municipales</v>
      </c>
      <c r="W766" s="388"/>
      <c r="X766" s="242">
        <f>+VLOOKUP(A766,[4]Sheet1!$A$13:$D$744,4,FALSE)</f>
        <v>0</v>
      </c>
      <c r="Y766" s="242" t="e">
        <f>+VLOOKUP(X766,bd_lista!$A$3:$C$592,3,FALSE)</f>
        <v>#N/A</v>
      </c>
      <c r="Z766" s="292"/>
      <c r="AA766" s="293"/>
    </row>
    <row r="767" spans="1:27" customFormat="1" ht="15" hidden="1" customHeight="1">
      <c r="A767" s="32">
        <v>1401</v>
      </c>
      <c r="B767" s="392">
        <f>+A767</f>
        <v>1401</v>
      </c>
      <c r="C767" s="247" t="str">
        <f>+VLOOKUP(A767,bd_lista!$A$3:$C$592,3,FALSE)</f>
        <v>Gobierno Autónomo Municipal de Oruro</v>
      </c>
      <c r="D767" s="389" t="str">
        <f>+C767</f>
        <v>Gobierno Autónomo Municipal de Oruro</v>
      </c>
      <c r="E767" s="242" t="s">
        <v>1304</v>
      </c>
      <c r="F767" s="243">
        <f ca="1">+IFERROR(INDEX('Hoja de Trabajo para listado'!$A$155:$Z$1048576,MATCH($A767,'Hoja de Trabajo para listado'!$A$155:$A$1048576,0),MATCH((CUADRO!F$4&amp;$E767),'Hoja de Trabajo para listado'!$A$151:$Z$151,0)),0)+IFERROR(INDEX('Hoja de Trabajo para listado'!$AB$155:$BA$1048576,MATCH($A767,'Hoja de Trabajo para listado'!$AB$155:$AB$1048576,0),MATCH((CUADRO!F$4&amp;$E767),'Hoja de Trabajo para listado'!$AB$151:$BA$151,0)),0)+IFERROR(INDEX('Hoja de Trabajo para listado'!$BC$155:$CB$1048576,MATCH($A767,'Hoja de Trabajo para listado'!$BC$155:$BC$1048576,0),MATCH((CUADRO!F$4&amp;$E767),'Hoja de Trabajo para listado'!$BC$151:$CB$151,0)),0)+IFERROR(INDEX('Hoja de Trabajo para listado'!$DE$153:$DG$274,MATCH($A767,'Hoja de Trabajo para listado'!$DE$153:$DE$1048576,0),MATCH((CUADRO!F$4&amp;$E767),'Hoja de Trabajo para listado'!$DE$151:$DG$151,0)),0)+IFERROR(INDEX('Hoja de Trabajo para listado'!$CD$155:$DC$1048576,MATCH($A767,'Hoja de Trabajo para listado'!$CD$155:$CD$1048576,0),MATCH((CUADRO!F$4&amp;$E767),'Hoja de Trabajo para listado'!$CD$151:$DC$151,0)),0)</f>
        <v>0</v>
      </c>
      <c r="G767" s="243">
        <f ca="1">+IFERROR(INDEX('Hoja de Trabajo para listado'!$A$155:$Z$1048576,MATCH($A767,'Hoja de Trabajo para listado'!$A$155:$A$1048576,0),MATCH((CUADRO!G$4&amp;$E767),'Hoja de Trabajo para listado'!$A$151:$Z$151,0)),0)+IFERROR(INDEX('Hoja de Trabajo para listado'!$AB$155:$BA$1048576,MATCH($A767,'Hoja de Trabajo para listado'!$AB$155:$AB$1048576,0),MATCH((CUADRO!G$4&amp;$E767),'Hoja de Trabajo para listado'!$AB$151:$BA$151,0)),0)+IFERROR(INDEX('Hoja de Trabajo para listado'!$BC$155:$CB$1048576,MATCH($A767,'Hoja de Trabajo para listado'!$BC$155:$BC$1048576,0),MATCH((CUADRO!G$4&amp;$E767),'Hoja de Trabajo para listado'!$BC$151:$CB$151,0)),0)+IFERROR(INDEX('Hoja de Trabajo para listado'!$DE$153:$DG$274,MATCH($A767,'Hoja de Trabajo para listado'!$DE$153:$DE$1048576,0),MATCH((CUADRO!G$4&amp;$E767),'Hoja de Trabajo para listado'!$DE$151:$DG$151,0)),0)+IFERROR(INDEX('Hoja de Trabajo para listado'!$CD$155:$DC$1048576,MATCH($A767,'Hoja de Trabajo para listado'!$CD$155:$CD$1048576,0),MATCH((CUADRO!G$4&amp;$E767),'Hoja de Trabajo para listado'!$CD$151:$DC$151,0)),0)</f>
        <v>0</v>
      </c>
      <c r="H767" s="243">
        <f ca="1">+IFERROR(INDEX('Hoja de Trabajo para listado'!$A$155:$Z$1048576,MATCH($A767,'Hoja de Trabajo para listado'!$A$155:$A$1048576,0),MATCH((CUADRO!H$4&amp;$E767),'Hoja de Trabajo para listado'!$A$151:$Z$151,0)),0)+IFERROR(INDEX('Hoja de Trabajo para listado'!$AB$155:$BA$1048576,MATCH($A767,'Hoja de Trabajo para listado'!$AB$155:$AB$1048576,0),MATCH((CUADRO!H$4&amp;$E767),'Hoja de Trabajo para listado'!$AB$151:$BA$151,0)),0)+IFERROR(INDEX('Hoja de Trabajo para listado'!$BC$155:$CB$1048576,MATCH($A767,'Hoja de Trabajo para listado'!$BC$155:$BC$1048576,0),MATCH((CUADRO!H$4&amp;$E767),'Hoja de Trabajo para listado'!$BC$151:$CB$151,0)),0)+IFERROR(INDEX('Hoja de Trabajo para listado'!$DE$153:$DG$274,MATCH($A767,'Hoja de Trabajo para listado'!$DE$153:$DE$1048576,0),MATCH((CUADRO!H$4&amp;$E767),'Hoja de Trabajo para listado'!$DE$151:$DG$151,0)),0)+IFERROR(INDEX('Hoja de Trabajo para listado'!$CD$155:$DC$1048576,MATCH($A767,'Hoja de Trabajo para listado'!$CD$155:$CD$1048576,0),MATCH((CUADRO!H$4&amp;$E767),'Hoja de Trabajo para listado'!$CD$151:$DC$151,0)),0)</f>
        <v>0</v>
      </c>
      <c r="I767" s="243">
        <f ca="1">+IFERROR(INDEX('Hoja de Trabajo para listado'!$A$155:$Z$1048576,MATCH($A767,'Hoja de Trabajo para listado'!$A$155:$A$1048576,0),MATCH((CUADRO!I$4&amp;$E767),'Hoja de Trabajo para listado'!$A$151:$Z$151,0)),0)+IFERROR(INDEX('Hoja de Trabajo para listado'!$AB$155:$BA$1048576,MATCH($A767,'Hoja de Trabajo para listado'!$AB$155:$AB$1048576,0),MATCH((CUADRO!I$4&amp;$E767),'Hoja de Trabajo para listado'!$AB$151:$BA$151,0)),0)+IFERROR(INDEX('Hoja de Trabajo para listado'!$BC$155:$CB$1048576,MATCH($A767,'Hoja de Trabajo para listado'!$BC$155:$BC$1048576,0),MATCH((CUADRO!I$4&amp;$E767),'Hoja de Trabajo para listado'!$BC$151:$CB$151,0)),0)+IFERROR(INDEX('Hoja de Trabajo para listado'!$DE$153:$DG$274,MATCH($A767,'Hoja de Trabajo para listado'!$DE$153:$DE$1048576,0),MATCH((CUADRO!I$4&amp;$E767),'Hoja de Trabajo para listado'!$DE$151:$DG$151,0)),0)+IFERROR(INDEX('Hoja de Trabajo para listado'!$CD$155:$DC$1048576,MATCH($A767,'Hoja de Trabajo para listado'!$CD$155:$CD$1048576,0),MATCH((CUADRO!I$4&amp;$E767),'Hoja de Trabajo para listado'!$CD$151:$DC$151,0)),0)</f>
        <v>0</v>
      </c>
      <c r="J767" s="243">
        <f ca="1">+IFERROR(INDEX('Hoja de Trabajo para listado'!$A$155:$Z$1048576,MATCH($A767,'Hoja de Trabajo para listado'!$A$155:$A$1048576,0),MATCH((CUADRO!J$4&amp;$E767),'Hoja de Trabajo para listado'!$A$151:$Z$151,0)),0)+IFERROR(INDEX('Hoja de Trabajo para listado'!$AB$155:$BA$1048576,MATCH($A767,'Hoja de Trabajo para listado'!$AB$155:$AB$1048576,0),MATCH((CUADRO!J$4&amp;$E767),'Hoja de Trabajo para listado'!$AB$151:$BA$151,0)),0)+IFERROR(INDEX('Hoja de Trabajo para listado'!$BC$155:$CB$1048576,MATCH($A767,'Hoja de Trabajo para listado'!$BC$155:$BC$1048576,0),MATCH((CUADRO!J$4&amp;$E767),'Hoja de Trabajo para listado'!$BC$151:$CB$151,0)),0)+IFERROR(INDEX('Hoja de Trabajo para listado'!$DE$153:$DG$274,MATCH($A767,'Hoja de Trabajo para listado'!$DE$153:$DE$1048576,0),MATCH((CUADRO!J$4&amp;$E767),'Hoja de Trabajo para listado'!$DE$151:$DG$151,0)),0)+IFERROR(INDEX('Hoja de Trabajo para listado'!$CD$155:$DC$1048576,MATCH($A767,'Hoja de Trabajo para listado'!$CD$155:$CD$1048576,0),MATCH((CUADRO!J$4&amp;$E767),'Hoja de Trabajo para listado'!$CD$151:$DC$151,0)),0)</f>
        <v>0</v>
      </c>
      <c r="K767" s="243">
        <f ca="1">+IFERROR(INDEX('Hoja de Trabajo para listado'!$A$155:$Z$1048576,MATCH($A767,'Hoja de Trabajo para listado'!$A$155:$A$1048576,0),MATCH((CUADRO!K$4&amp;$E767),'Hoja de Trabajo para listado'!$A$151:$Z$151,0)),0)+IFERROR(INDEX('Hoja de Trabajo para listado'!$AB$155:$BA$1048576,MATCH($A767,'Hoja de Trabajo para listado'!$AB$155:$AB$1048576,0),MATCH((CUADRO!K$4&amp;$E767),'Hoja de Trabajo para listado'!$AB$151:$BA$151,0)),0)+IFERROR(INDEX('Hoja de Trabajo para listado'!$BC$155:$CB$1048576,MATCH($A767,'Hoja de Trabajo para listado'!$BC$155:$BC$1048576,0),MATCH((CUADRO!K$4&amp;$E767),'Hoja de Trabajo para listado'!$BC$151:$CB$151,0)),0)+IFERROR(INDEX('Hoja de Trabajo para listado'!$DE$153:$DG$274,MATCH($A767,'Hoja de Trabajo para listado'!$DE$153:$DE$1048576,0),MATCH((CUADRO!K$4&amp;$E767),'Hoja de Trabajo para listado'!$DE$151:$DG$151,0)),0)+IFERROR(INDEX('Hoja de Trabajo para listado'!$CD$155:$DC$1048576,MATCH($A767,'Hoja de Trabajo para listado'!$CD$155:$CD$1048576,0),MATCH((CUADRO!K$4&amp;$E767),'Hoja de Trabajo para listado'!$CD$151:$DC$151,0)),0)</f>
        <v>0</v>
      </c>
      <c r="L767" s="243">
        <f ca="1">+IFERROR(INDEX('Hoja de Trabajo para listado'!$A$155:$Z$1048576,MATCH($A767,'Hoja de Trabajo para listado'!$A$155:$A$1048576,0),MATCH((CUADRO!L$4&amp;$E767),'Hoja de Trabajo para listado'!$A$151:$Z$151,0)),0)+IFERROR(INDEX('Hoja de Trabajo para listado'!$AB$155:$BA$1048576,MATCH($A767,'Hoja de Trabajo para listado'!$AB$155:$AB$1048576,0),MATCH((CUADRO!L$4&amp;$E767),'Hoja de Trabajo para listado'!$AB$151:$BA$151,0)),0)+IFERROR(INDEX('Hoja de Trabajo para listado'!$BC$155:$CB$1048576,MATCH($A767,'Hoja de Trabajo para listado'!$BC$155:$BC$1048576,0),MATCH((CUADRO!L$4&amp;$E767),'Hoja de Trabajo para listado'!$BC$151:$CB$151,0)),0)+IFERROR(INDEX('Hoja de Trabajo para listado'!$DE$153:$DG$274,MATCH($A767,'Hoja de Trabajo para listado'!$DE$153:$DE$1048576,0),MATCH((CUADRO!L$4&amp;$E767),'Hoja de Trabajo para listado'!$DE$151:$DG$151,0)),0)+IFERROR(INDEX('Hoja de Trabajo para listado'!$CD$155:$DC$1048576,MATCH($A767,'Hoja de Trabajo para listado'!$CD$155:$CD$1048576,0),MATCH((CUADRO!L$4&amp;$E767),'Hoja de Trabajo para listado'!$CD$151:$DC$151,0)),0)</f>
        <v>0</v>
      </c>
      <c r="M767" s="243">
        <f ca="1">+IFERROR(INDEX('Hoja de Trabajo para listado'!$A$155:$Z$1048576,MATCH($A767,'Hoja de Trabajo para listado'!$A$155:$A$1048576,0),MATCH((CUADRO!M$4&amp;$E767),'Hoja de Trabajo para listado'!$A$151:$Z$151,0)),0)+IFERROR(INDEX('Hoja de Trabajo para listado'!$AB$155:$BA$1048576,MATCH($A767,'Hoja de Trabajo para listado'!$AB$155:$AB$1048576,0),MATCH((CUADRO!M$4&amp;$E767),'Hoja de Trabajo para listado'!$AB$151:$BA$151,0)),0)+IFERROR(INDEX('Hoja de Trabajo para listado'!$BC$155:$CB$1048576,MATCH($A767,'Hoja de Trabajo para listado'!$BC$155:$BC$1048576,0),MATCH((CUADRO!M$4&amp;$E767),'Hoja de Trabajo para listado'!$BC$151:$CB$151,0)),0)+IFERROR(INDEX('Hoja de Trabajo para listado'!$DE$153:$DG$274,MATCH($A767,'Hoja de Trabajo para listado'!$DE$153:$DE$1048576,0),MATCH((CUADRO!M$4&amp;$E767),'Hoja de Trabajo para listado'!$DE$151:$DG$151,0)),0)+IFERROR(INDEX('Hoja de Trabajo para listado'!$CD$155:$DC$1048576,MATCH($A767,'Hoja de Trabajo para listado'!$CD$155:$CD$1048576,0),MATCH((CUADRO!M$4&amp;$E767),'Hoja de Trabajo para listado'!$CD$151:$DC$151,0)),0)</f>
        <v>0</v>
      </c>
      <c r="N767" s="243">
        <f ca="1">+IFERROR(INDEX('Hoja de Trabajo para listado'!$A$155:$Z$1048576,MATCH($A767,'Hoja de Trabajo para listado'!$A$155:$A$1048576,0),MATCH((CUADRO!N$4&amp;$E767),'Hoja de Trabajo para listado'!$A$151:$Z$151,0)),0)+IFERROR(INDEX('Hoja de Trabajo para listado'!$AB$155:$BA$1048576,MATCH($A767,'Hoja de Trabajo para listado'!$AB$155:$AB$1048576,0),MATCH((CUADRO!N$4&amp;$E767),'Hoja de Trabajo para listado'!$AB$151:$BA$151,0)),0)+IFERROR(INDEX('Hoja de Trabajo para listado'!$BC$155:$CB$1048576,MATCH($A767,'Hoja de Trabajo para listado'!$BC$155:$BC$1048576,0),MATCH((CUADRO!N$4&amp;$E767),'Hoja de Trabajo para listado'!$BC$151:$CB$151,0)),0)+IFERROR(INDEX('Hoja de Trabajo para listado'!$DE$153:$DG$274,MATCH($A767,'Hoja de Trabajo para listado'!$DE$153:$DE$1048576,0),MATCH((CUADRO!N$4&amp;$E767),'Hoja de Trabajo para listado'!$DE$151:$DG$151,0)),0)+IFERROR(INDEX('Hoja de Trabajo para listado'!$CD$155:$DC$1048576,MATCH($A767,'Hoja de Trabajo para listado'!$CD$155:$CD$1048576,0),MATCH((CUADRO!N$4&amp;$E767),'Hoja de Trabajo para listado'!$CD$151:$DC$151,0)),0)</f>
        <v>0</v>
      </c>
      <c r="O767" s="243">
        <f ca="1">+IFERROR(INDEX('Hoja de Trabajo para listado'!$A$155:$Z$1048576,MATCH($A767,'Hoja de Trabajo para listado'!$A$155:$A$1048576,0),MATCH((CUADRO!O$4&amp;$E767),'Hoja de Trabajo para listado'!$A$151:$Z$151,0)),0)+IFERROR(INDEX('Hoja de Trabajo para listado'!$AB$155:$BA$1048576,MATCH($A767,'Hoja de Trabajo para listado'!$AB$155:$AB$1048576,0),MATCH((CUADRO!O$4&amp;$E767),'Hoja de Trabajo para listado'!$AB$151:$BA$151,0)),0)+IFERROR(INDEX('Hoja de Trabajo para listado'!$BC$155:$CB$1048576,MATCH($A767,'Hoja de Trabajo para listado'!$BC$155:$BC$1048576,0),MATCH((CUADRO!O$4&amp;$E767),'Hoja de Trabajo para listado'!$BC$151:$CB$151,0)),0)+IFERROR(INDEX('Hoja de Trabajo para listado'!$DE$153:$DG$274,MATCH($A767,'Hoja de Trabajo para listado'!$DE$153:$DE$1048576,0),MATCH((CUADRO!O$4&amp;$E767),'Hoja de Trabajo para listado'!$DE$151:$DG$151,0)),0)+IFERROR(INDEX('Hoja de Trabajo para listado'!$CD$155:$DC$1048576,MATCH($A767,'Hoja de Trabajo para listado'!$CD$155:$CD$1048576,0),MATCH((CUADRO!O$4&amp;$E767),'Hoja de Trabajo para listado'!$CD$151:$DC$151,0)),0)</f>
        <v>0</v>
      </c>
      <c r="P767" s="243">
        <f ca="1">+IFERROR(INDEX('Hoja de Trabajo para listado'!$A$155:$Z$1048576,MATCH($A767,'Hoja de Trabajo para listado'!$A$155:$A$1048576,0),MATCH((CUADRO!P$4&amp;$E767),'Hoja de Trabajo para listado'!$A$151:$Z$151,0)),0)+IFERROR(INDEX('Hoja de Trabajo para listado'!$AB$155:$BA$1048576,MATCH($A767,'Hoja de Trabajo para listado'!$AB$155:$AB$1048576,0),MATCH((CUADRO!P$4&amp;$E767),'Hoja de Trabajo para listado'!$AB$151:$BA$151,0)),0)+IFERROR(INDEX('Hoja de Trabajo para listado'!$BC$155:$CB$1048576,MATCH($A767,'Hoja de Trabajo para listado'!$BC$155:$BC$1048576,0),MATCH((CUADRO!P$4&amp;$E767),'Hoja de Trabajo para listado'!$BC$151:$CB$151,0)),0)+IFERROR(INDEX('Hoja de Trabajo para listado'!$DE$153:$DG$274,MATCH($A767,'Hoja de Trabajo para listado'!$DE$153:$DE$1048576,0),MATCH((CUADRO!P$4&amp;$E767),'Hoja de Trabajo para listado'!$DE$151:$DG$151,0)),0)+IFERROR(INDEX('Hoja de Trabajo para listado'!$CD$155:$DC$1048576,MATCH($A767,'Hoja de Trabajo para listado'!$CD$155:$CD$1048576,0),MATCH((CUADRO!P$4&amp;$E767),'Hoja de Trabajo para listado'!$CD$151:$DC$151,0)),0)</f>
        <v>0</v>
      </c>
      <c r="Q767" s="243">
        <f ca="1">+IFERROR(INDEX('Hoja de Trabajo para listado'!$A$155:$Z$1048576,MATCH($A767,'Hoja de Trabajo para listado'!$A$155:$A$1048576,0),MATCH((CUADRO!Q$4&amp;$E767),'Hoja de Trabajo para listado'!$A$151:$Z$151,0)),0)+IFERROR(INDEX('Hoja de Trabajo para listado'!$AB$155:$BA$1048576,MATCH($A767,'Hoja de Trabajo para listado'!$AB$155:$AB$1048576,0),MATCH((CUADRO!Q$4&amp;$E767),'Hoja de Trabajo para listado'!$AB$151:$BA$151,0)),0)+IFERROR(INDEX('Hoja de Trabajo para listado'!$BC$155:$CB$1048576,MATCH($A767,'Hoja de Trabajo para listado'!$BC$155:$BC$1048576,0),MATCH((CUADRO!Q$4&amp;$E767),'Hoja de Trabajo para listado'!$BC$151:$CB$151,0)),0)+IFERROR(INDEX('Hoja de Trabajo para listado'!$DE$153:$DG$274,MATCH($A767,'Hoja de Trabajo para listado'!$DE$153:$DE$1048576,0),MATCH((CUADRO!Q$4&amp;$E767),'Hoja de Trabajo para listado'!$DE$151:$DG$151,0)),0)+IFERROR(INDEX('Hoja de Trabajo para listado'!$CD$155:$DC$1048576,MATCH($A767,'Hoja de Trabajo para listado'!$CD$155:$CD$1048576,0),MATCH((CUADRO!Q$4&amp;$E767),'Hoja de Trabajo para listado'!$CD$151:$DC$151,0)),0)</f>
        <v>0</v>
      </c>
      <c r="R767" s="243">
        <f t="shared" ca="1" si="29"/>
        <v>0</v>
      </c>
      <c r="S767" s="249"/>
      <c r="T767" s="243">
        <f ca="1">+T768</f>
        <v>0</v>
      </c>
      <c r="U767" s="242">
        <f t="shared" si="30"/>
        <v>1</v>
      </c>
      <c r="V767" s="333" t="str">
        <f>+VLOOKUP(A767,bd_lista!$A$3:$E$592,5,FALSE)</f>
        <v>Gobiernos Autonomos Municipales</v>
      </c>
      <c r="W767" s="387" t="str">
        <f>+V767</f>
        <v>Gobiernos Autonomos Municipales</v>
      </c>
      <c r="X767" s="242">
        <f>+VLOOKUP(A767,[4]Sheet1!$A$13:$D$744,4,FALSE)</f>
        <v>0</v>
      </c>
      <c r="Y767" s="242" t="e">
        <f>+VLOOKUP(X767,bd_lista!$A$3:$C$592,3,FALSE)</f>
        <v>#N/A</v>
      </c>
      <c r="Z767" s="294">
        <f>+X767</f>
        <v>0</v>
      </c>
      <c r="AA767" s="295" t="e">
        <f>+Y767</f>
        <v>#N/A</v>
      </c>
    </row>
    <row r="768" spans="1:27" customFormat="1" ht="15" hidden="1" customHeight="1">
      <c r="A768" s="32">
        <v>1401</v>
      </c>
      <c r="B768" s="393"/>
      <c r="C768" s="247" t="str">
        <f>+VLOOKUP(A768,bd_lista!$A$3:$C$592,3,FALSE)</f>
        <v>Gobierno Autónomo Municipal de Oruro</v>
      </c>
      <c r="D768" s="390"/>
      <c r="E768" s="244" t="s">
        <v>1305</v>
      </c>
      <c r="F768" s="243">
        <f ca="1">+IFERROR(INDEX('Hoja de Trabajo para listado'!$A$155:$Z$1048576,MATCH($A768,'Hoja de Trabajo para listado'!$A$155:$A$1048576,0),MATCH((CUADRO!F$4&amp;$E768),'Hoja de Trabajo para listado'!$A$151:$Z$151,0)),0)+IFERROR(INDEX('Hoja de Trabajo para listado'!$AB$155:$BA$1048576,MATCH($A768,'Hoja de Trabajo para listado'!$AB$155:$AB$1048576,0),MATCH((CUADRO!F$4&amp;$E768),'Hoja de Trabajo para listado'!$AB$151:$BA$151,0)),0)+IFERROR(INDEX('Hoja de Trabajo para listado'!$BC$155:$CB$1048576,MATCH($A768,'Hoja de Trabajo para listado'!$BC$155:$BC$1048576,0),MATCH((CUADRO!F$4&amp;$E768),'Hoja de Trabajo para listado'!$BC$151:$CB$151,0)),0)+IFERROR(INDEX('Hoja de Trabajo para listado'!$DE$153:$DG$274,MATCH($A768,'Hoja de Trabajo para listado'!$DE$153:$DE$1048576,0),MATCH((CUADRO!F$4&amp;$E768),'Hoja de Trabajo para listado'!$DE$151:$DG$151,0)),0)+IFERROR(INDEX('Hoja de Trabajo para listado'!$CD$155:$DC$1048576,MATCH($A768,'Hoja de Trabajo para listado'!$CD$155:$CD$1048576,0),MATCH((CUADRO!F$4&amp;$E768),'Hoja de Trabajo para listado'!$CD$151:$DC$151,0)),0)</f>
        <v>0</v>
      </c>
      <c r="G768" s="243">
        <f ca="1">+IFERROR(INDEX('Hoja de Trabajo para listado'!$A$155:$Z$1048576,MATCH($A768,'Hoja de Trabajo para listado'!$A$155:$A$1048576,0),MATCH((CUADRO!G$4&amp;$E768),'Hoja de Trabajo para listado'!$A$151:$Z$151,0)),0)+IFERROR(INDEX('Hoja de Trabajo para listado'!$AB$155:$BA$1048576,MATCH($A768,'Hoja de Trabajo para listado'!$AB$155:$AB$1048576,0),MATCH((CUADRO!G$4&amp;$E768),'Hoja de Trabajo para listado'!$AB$151:$BA$151,0)),0)+IFERROR(INDEX('Hoja de Trabajo para listado'!$BC$155:$CB$1048576,MATCH($A768,'Hoja de Trabajo para listado'!$BC$155:$BC$1048576,0),MATCH((CUADRO!G$4&amp;$E768),'Hoja de Trabajo para listado'!$BC$151:$CB$151,0)),0)+IFERROR(INDEX('Hoja de Trabajo para listado'!$DE$153:$DG$274,MATCH($A768,'Hoja de Trabajo para listado'!$DE$153:$DE$1048576,0),MATCH((CUADRO!G$4&amp;$E768),'Hoja de Trabajo para listado'!$DE$151:$DG$151,0)),0)+IFERROR(INDEX('Hoja de Trabajo para listado'!$CD$155:$DC$1048576,MATCH($A768,'Hoja de Trabajo para listado'!$CD$155:$CD$1048576,0),MATCH((CUADRO!G$4&amp;$E768),'Hoja de Trabajo para listado'!$CD$151:$DC$151,0)),0)</f>
        <v>0</v>
      </c>
      <c r="H768" s="243">
        <f ca="1">+IFERROR(INDEX('Hoja de Trabajo para listado'!$A$155:$Z$1048576,MATCH($A768,'Hoja de Trabajo para listado'!$A$155:$A$1048576,0),MATCH((CUADRO!H$4&amp;$E768),'Hoja de Trabajo para listado'!$A$151:$Z$151,0)),0)+IFERROR(INDEX('Hoja de Trabajo para listado'!$AB$155:$BA$1048576,MATCH($A768,'Hoja de Trabajo para listado'!$AB$155:$AB$1048576,0),MATCH((CUADRO!H$4&amp;$E768),'Hoja de Trabajo para listado'!$AB$151:$BA$151,0)),0)+IFERROR(INDEX('Hoja de Trabajo para listado'!$BC$155:$CB$1048576,MATCH($A768,'Hoja de Trabajo para listado'!$BC$155:$BC$1048576,0),MATCH((CUADRO!H$4&amp;$E768),'Hoja de Trabajo para listado'!$BC$151:$CB$151,0)),0)+IFERROR(INDEX('Hoja de Trabajo para listado'!$DE$153:$DG$274,MATCH($A768,'Hoja de Trabajo para listado'!$DE$153:$DE$1048576,0),MATCH((CUADRO!H$4&amp;$E768),'Hoja de Trabajo para listado'!$DE$151:$DG$151,0)),0)+IFERROR(INDEX('Hoja de Trabajo para listado'!$CD$155:$DC$1048576,MATCH($A768,'Hoja de Trabajo para listado'!$CD$155:$CD$1048576,0),MATCH((CUADRO!H$4&amp;$E768),'Hoja de Trabajo para listado'!$CD$151:$DC$151,0)),0)</f>
        <v>0</v>
      </c>
      <c r="I768" s="243">
        <f ca="1">+IFERROR(INDEX('Hoja de Trabajo para listado'!$A$155:$Z$1048576,MATCH($A768,'Hoja de Trabajo para listado'!$A$155:$A$1048576,0),MATCH((CUADRO!I$4&amp;$E768),'Hoja de Trabajo para listado'!$A$151:$Z$151,0)),0)+IFERROR(INDEX('Hoja de Trabajo para listado'!$AB$155:$BA$1048576,MATCH($A768,'Hoja de Trabajo para listado'!$AB$155:$AB$1048576,0),MATCH((CUADRO!I$4&amp;$E768),'Hoja de Trabajo para listado'!$AB$151:$BA$151,0)),0)+IFERROR(INDEX('Hoja de Trabajo para listado'!$BC$155:$CB$1048576,MATCH($A768,'Hoja de Trabajo para listado'!$BC$155:$BC$1048576,0),MATCH((CUADRO!I$4&amp;$E768),'Hoja de Trabajo para listado'!$BC$151:$CB$151,0)),0)+IFERROR(INDEX('Hoja de Trabajo para listado'!$DE$153:$DG$274,MATCH($A768,'Hoja de Trabajo para listado'!$DE$153:$DE$1048576,0),MATCH((CUADRO!I$4&amp;$E768),'Hoja de Trabajo para listado'!$DE$151:$DG$151,0)),0)+IFERROR(INDEX('Hoja de Trabajo para listado'!$CD$155:$DC$1048576,MATCH($A768,'Hoja de Trabajo para listado'!$CD$155:$CD$1048576,0),MATCH((CUADRO!I$4&amp;$E768),'Hoja de Trabajo para listado'!$CD$151:$DC$151,0)),0)</f>
        <v>0</v>
      </c>
      <c r="J768" s="243">
        <f ca="1">+IFERROR(INDEX('Hoja de Trabajo para listado'!$A$155:$Z$1048576,MATCH($A768,'Hoja de Trabajo para listado'!$A$155:$A$1048576,0),MATCH((CUADRO!J$4&amp;$E768),'Hoja de Trabajo para listado'!$A$151:$Z$151,0)),0)+IFERROR(INDEX('Hoja de Trabajo para listado'!$AB$155:$BA$1048576,MATCH($A768,'Hoja de Trabajo para listado'!$AB$155:$AB$1048576,0),MATCH((CUADRO!J$4&amp;$E768),'Hoja de Trabajo para listado'!$AB$151:$BA$151,0)),0)+IFERROR(INDEX('Hoja de Trabajo para listado'!$BC$155:$CB$1048576,MATCH($A768,'Hoja de Trabajo para listado'!$BC$155:$BC$1048576,0),MATCH((CUADRO!J$4&amp;$E768),'Hoja de Trabajo para listado'!$BC$151:$CB$151,0)),0)+IFERROR(INDEX('Hoja de Trabajo para listado'!$DE$153:$DG$274,MATCH($A768,'Hoja de Trabajo para listado'!$DE$153:$DE$1048576,0),MATCH((CUADRO!J$4&amp;$E768),'Hoja de Trabajo para listado'!$DE$151:$DG$151,0)),0)+IFERROR(INDEX('Hoja de Trabajo para listado'!$CD$155:$DC$1048576,MATCH($A768,'Hoja de Trabajo para listado'!$CD$155:$CD$1048576,0),MATCH((CUADRO!J$4&amp;$E768),'Hoja de Trabajo para listado'!$CD$151:$DC$151,0)),0)</f>
        <v>0</v>
      </c>
      <c r="K768" s="243">
        <f ca="1">+IFERROR(INDEX('Hoja de Trabajo para listado'!$A$155:$Z$1048576,MATCH($A768,'Hoja de Trabajo para listado'!$A$155:$A$1048576,0),MATCH((CUADRO!K$4&amp;$E768),'Hoja de Trabajo para listado'!$A$151:$Z$151,0)),0)+IFERROR(INDEX('Hoja de Trabajo para listado'!$AB$155:$BA$1048576,MATCH($A768,'Hoja de Trabajo para listado'!$AB$155:$AB$1048576,0),MATCH((CUADRO!K$4&amp;$E768),'Hoja de Trabajo para listado'!$AB$151:$BA$151,0)),0)+IFERROR(INDEX('Hoja de Trabajo para listado'!$BC$155:$CB$1048576,MATCH($A768,'Hoja de Trabajo para listado'!$BC$155:$BC$1048576,0),MATCH((CUADRO!K$4&amp;$E768),'Hoja de Trabajo para listado'!$BC$151:$CB$151,0)),0)+IFERROR(INDEX('Hoja de Trabajo para listado'!$DE$153:$DG$274,MATCH($A768,'Hoja de Trabajo para listado'!$DE$153:$DE$1048576,0),MATCH((CUADRO!K$4&amp;$E768),'Hoja de Trabajo para listado'!$DE$151:$DG$151,0)),0)+IFERROR(INDEX('Hoja de Trabajo para listado'!$CD$155:$DC$1048576,MATCH($A768,'Hoja de Trabajo para listado'!$CD$155:$CD$1048576,0),MATCH((CUADRO!K$4&amp;$E768),'Hoja de Trabajo para listado'!$CD$151:$DC$151,0)),0)</f>
        <v>0</v>
      </c>
      <c r="L768" s="243">
        <f ca="1">+IFERROR(INDEX('Hoja de Trabajo para listado'!$A$155:$Z$1048576,MATCH($A768,'Hoja de Trabajo para listado'!$A$155:$A$1048576,0),MATCH((CUADRO!L$4&amp;$E768),'Hoja de Trabajo para listado'!$A$151:$Z$151,0)),0)+IFERROR(INDEX('Hoja de Trabajo para listado'!$AB$155:$BA$1048576,MATCH($A768,'Hoja de Trabajo para listado'!$AB$155:$AB$1048576,0),MATCH((CUADRO!L$4&amp;$E768),'Hoja de Trabajo para listado'!$AB$151:$BA$151,0)),0)+IFERROR(INDEX('Hoja de Trabajo para listado'!$BC$155:$CB$1048576,MATCH($A768,'Hoja de Trabajo para listado'!$BC$155:$BC$1048576,0),MATCH((CUADRO!L$4&amp;$E768),'Hoja de Trabajo para listado'!$BC$151:$CB$151,0)),0)+IFERROR(INDEX('Hoja de Trabajo para listado'!$DE$153:$DG$274,MATCH($A768,'Hoja de Trabajo para listado'!$DE$153:$DE$1048576,0),MATCH((CUADRO!L$4&amp;$E768),'Hoja de Trabajo para listado'!$DE$151:$DG$151,0)),0)+IFERROR(INDEX('Hoja de Trabajo para listado'!$CD$155:$DC$1048576,MATCH($A768,'Hoja de Trabajo para listado'!$CD$155:$CD$1048576,0),MATCH((CUADRO!L$4&amp;$E768),'Hoja de Trabajo para listado'!$CD$151:$DC$151,0)),0)</f>
        <v>0</v>
      </c>
      <c r="M768" s="243">
        <f ca="1">+IFERROR(INDEX('Hoja de Trabajo para listado'!$A$155:$Z$1048576,MATCH($A768,'Hoja de Trabajo para listado'!$A$155:$A$1048576,0),MATCH((CUADRO!M$4&amp;$E768),'Hoja de Trabajo para listado'!$A$151:$Z$151,0)),0)+IFERROR(INDEX('Hoja de Trabajo para listado'!$AB$155:$BA$1048576,MATCH($A768,'Hoja de Trabajo para listado'!$AB$155:$AB$1048576,0),MATCH((CUADRO!M$4&amp;$E768),'Hoja de Trabajo para listado'!$AB$151:$BA$151,0)),0)+IFERROR(INDEX('Hoja de Trabajo para listado'!$BC$155:$CB$1048576,MATCH($A768,'Hoja de Trabajo para listado'!$BC$155:$BC$1048576,0),MATCH((CUADRO!M$4&amp;$E768),'Hoja de Trabajo para listado'!$BC$151:$CB$151,0)),0)+IFERROR(INDEX('Hoja de Trabajo para listado'!$DE$153:$DG$274,MATCH($A768,'Hoja de Trabajo para listado'!$DE$153:$DE$1048576,0),MATCH((CUADRO!M$4&amp;$E768),'Hoja de Trabajo para listado'!$DE$151:$DG$151,0)),0)+IFERROR(INDEX('Hoja de Trabajo para listado'!$CD$155:$DC$1048576,MATCH($A768,'Hoja de Trabajo para listado'!$CD$155:$CD$1048576,0),MATCH((CUADRO!M$4&amp;$E768),'Hoja de Trabajo para listado'!$CD$151:$DC$151,0)),0)</f>
        <v>0</v>
      </c>
      <c r="N768" s="243">
        <f ca="1">+IFERROR(INDEX('Hoja de Trabajo para listado'!$A$155:$Z$1048576,MATCH($A768,'Hoja de Trabajo para listado'!$A$155:$A$1048576,0),MATCH((CUADRO!N$4&amp;$E768),'Hoja de Trabajo para listado'!$A$151:$Z$151,0)),0)+IFERROR(INDEX('Hoja de Trabajo para listado'!$AB$155:$BA$1048576,MATCH($A768,'Hoja de Trabajo para listado'!$AB$155:$AB$1048576,0),MATCH((CUADRO!N$4&amp;$E768),'Hoja de Trabajo para listado'!$AB$151:$BA$151,0)),0)+IFERROR(INDEX('Hoja de Trabajo para listado'!$BC$155:$CB$1048576,MATCH($A768,'Hoja de Trabajo para listado'!$BC$155:$BC$1048576,0),MATCH((CUADRO!N$4&amp;$E768),'Hoja de Trabajo para listado'!$BC$151:$CB$151,0)),0)+IFERROR(INDEX('Hoja de Trabajo para listado'!$DE$153:$DG$274,MATCH($A768,'Hoja de Trabajo para listado'!$DE$153:$DE$1048576,0),MATCH((CUADRO!N$4&amp;$E768),'Hoja de Trabajo para listado'!$DE$151:$DG$151,0)),0)+IFERROR(INDEX('Hoja de Trabajo para listado'!$CD$155:$DC$1048576,MATCH($A768,'Hoja de Trabajo para listado'!$CD$155:$CD$1048576,0),MATCH((CUADRO!N$4&amp;$E768),'Hoja de Trabajo para listado'!$CD$151:$DC$151,0)),0)</f>
        <v>0</v>
      </c>
      <c r="O768" s="243">
        <f ca="1">+IFERROR(INDEX('Hoja de Trabajo para listado'!$A$155:$Z$1048576,MATCH($A768,'Hoja de Trabajo para listado'!$A$155:$A$1048576,0),MATCH((CUADRO!O$4&amp;$E768),'Hoja de Trabajo para listado'!$A$151:$Z$151,0)),0)+IFERROR(INDEX('Hoja de Trabajo para listado'!$AB$155:$BA$1048576,MATCH($A768,'Hoja de Trabajo para listado'!$AB$155:$AB$1048576,0),MATCH((CUADRO!O$4&amp;$E768),'Hoja de Trabajo para listado'!$AB$151:$BA$151,0)),0)+IFERROR(INDEX('Hoja de Trabajo para listado'!$BC$155:$CB$1048576,MATCH($A768,'Hoja de Trabajo para listado'!$BC$155:$BC$1048576,0),MATCH((CUADRO!O$4&amp;$E768),'Hoja de Trabajo para listado'!$BC$151:$CB$151,0)),0)+IFERROR(INDEX('Hoja de Trabajo para listado'!$DE$153:$DG$274,MATCH($A768,'Hoja de Trabajo para listado'!$DE$153:$DE$1048576,0),MATCH((CUADRO!O$4&amp;$E768),'Hoja de Trabajo para listado'!$DE$151:$DG$151,0)),0)+IFERROR(INDEX('Hoja de Trabajo para listado'!$CD$155:$DC$1048576,MATCH($A768,'Hoja de Trabajo para listado'!$CD$155:$CD$1048576,0),MATCH((CUADRO!O$4&amp;$E768),'Hoja de Trabajo para listado'!$CD$151:$DC$151,0)),0)</f>
        <v>0</v>
      </c>
      <c r="P768" s="243">
        <f ca="1">+IFERROR(INDEX('Hoja de Trabajo para listado'!$A$155:$Z$1048576,MATCH($A768,'Hoja de Trabajo para listado'!$A$155:$A$1048576,0),MATCH((CUADRO!P$4&amp;$E768),'Hoja de Trabajo para listado'!$A$151:$Z$151,0)),0)+IFERROR(INDEX('Hoja de Trabajo para listado'!$AB$155:$BA$1048576,MATCH($A768,'Hoja de Trabajo para listado'!$AB$155:$AB$1048576,0),MATCH((CUADRO!P$4&amp;$E768),'Hoja de Trabajo para listado'!$AB$151:$BA$151,0)),0)+IFERROR(INDEX('Hoja de Trabajo para listado'!$BC$155:$CB$1048576,MATCH($A768,'Hoja de Trabajo para listado'!$BC$155:$BC$1048576,0),MATCH((CUADRO!P$4&amp;$E768),'Hoja de Trabajo para listado'!$BC$151:$CB$151,0)),0)+IFERROR(INDEX('Hoja de Trabajo para listado'!$DE$153:$DG$274,MATCH($A768,'Hoja de Trabajo para listado'!$DE$153:$DE$1048576,0),MATCH((CUADRO!P$4&amp;$E768),'Hoja de Trabajo para listado'!$DE$151:$DG$151,0)),0)+IFERROR(INDEX('Hoja de Trabajo para listado'!$CD$155:$DC$1048576,MATCH($A768,'Hoja de Trabajo para listado'!$CD$155:$CD$1048576,0),MATCH((CUADRO!P$4&amp;$E768),'Hoja de Trabajo para listado'!$CD$151:$DC$151,0)),0)</f>
        <v>0</v>
      </c>
      <c r="Q768" s="243">
        <f ca="1">+IFERROR(INDEX('Hoja de Trabajo para listado'!$A$155:$Z$1048576,MATCH($A768,'Hoja de Trabajo para listado'!$A$155:$A$1048576,0),MATCH((CUADRO!Q$4&amp;$E768),'Hoja de Trabajo para listado'!$A$151:$Z$151,0)),0)+IFERROR(INDEX('Hoja de Trabajo para listado'!$AB$155:$BA$1048576,MATCH($A768,'Hoja de Trabajo para listado'!$AB$155:$AB$1048576,0),MATCH((CUADRO!Q$4&amp;$E768),'Hoja de Trabajo para listado'!$AB$151:$BA$151,0)),0)+IFERROR(INDEX('Hoja de Trabajo para listado'!$BC$155:$CB$1048576,MATCH($A768,'Hoja de Trabajo para listado'!$BC$155:$BC$1048576,0),MATCH((CUADRO!Q$4&amp;$E768),'Hoja de Trabajo para listado'!$BC$151:$CB$151,0)),0)+IFERROR(INDEX('Hoja de Trabajo para listado'!$DE$153:$DG$274,MATCH($A768,'Hoja de Trabajo para listado'!$DE$153:$DE$1048576,0),MATCH((CUADRO!Q$4&amp;$E768),'Hoja de Trabajo para listado'!$DE$151:$DG$151,0)),0)+IFERROR(INDEX('Hoja de Trabajo para listado'!$CD$155:$DC$1048576,MATCH($A768,'Hoja de Trabajo para listado'!$CD$155:$CD$1048576,0),MATCH((CUADRO!Q$4&amp;$E768),'Hoja de Trabajo para listado'!$CD$151:$DC$151,0)),0)</f>
        <v>0</v>
      </c>
      <c r="R768" s="243">
        <f t="shared" ca="1" si="29"/>
        <v>0</v>
      </c>
      <c r="S768" s="249">
        <f ca="1">+R767+R768</f>
        <v>0</v>
      </c>
      <c r="T768" s="243">
        <f ca="1">+S768</f>
        <v>0</v>
      </c>
      <c r="U768" s="242">
        <f t="shared" si="30"/>
        <v>2</v>
      </c>
      <c r="V768" s="333" t="str">
        <f>+VLOOKUP(A768,bd_lista!$A$3:$E$592,5,FALSE)</f>
        <v>Gobiernos Autonomos Municipales</v>
      </c>
      <c r="W768" s="388"/>
      <c r="X768" s="242">
        <f>+VLOOKUP(A768,[4]Sheet1!$A$13:$D$744,4,FALSE)</f>
        <v>0</v>
      </c>
      <c r="Y768" s="242" t="e">
        <f>+VLOOKUP(X768,bd_lista!$A$3:$C$592,3,FALSE)</f>
        <v>#N/A</v>
      </c>
      <c r="Z768" s="292"/>
      <c r="AA768" s="293"/>
    </row>
    <row r="769" spans="1:27" customFormat="1" ht="15" hidden="1" customHeight="1">
      <c r="A769" s="32">
        <v>1402</v>
      </c>
      <c r="B769" s="392">
        <f>+A769</f>
        <v>1402</v>
      </c>
      <c r="C769" s="247" t="str">
        <f>+VLOOKUP(A769,bd_lista!$A$3:$C$592,3,FALSE)</f>
        <v>Gobierno Autónomo Municipal de Caracollo</v>
      </c>
      <c r="D769" s="389" t="str">
        <f>+C769</f>
        <v>Gobierno Autónomo Municipal de Caracollo</v>
      </c>
      <c r="E769" s="242" t="s">
        <v>1304</v>
      </c>
      <c r="F769" s="243">
        <f ca="1">+IFERROR(INDEX('Hoja de Trabajo para listado'!$A$155:$Z$1048576,MATCH($A769,'Hoja de Trabajo para listado'!$A$155:$A$1048576,0),MATCH((CUADRO!F$4&amp;$E769),'Hoja de Trabajo para listado'!$A$151:$Z$151,0)),0)+IFERROR(INDEX('Hoja de Trabajo para listado'!$AB$155:$BA$1048576,MATCH($A769,'Hoja de Trabajo para listado'!$AB$155:$AB$1048576,0),MATCH((CUADRO!F$4&amp;$E769),'Hoja de Trabajo para listado'!$AB$151:$BA$151,0)),0)+IFERROR(INDEX('Hoja de Trabajo para listado'!$BC$155:$CB$1048576,MATCH($A769,'Hoja de Trabajo para listado'!$BC$155:$BC$1048576,0),MATCH((CUADRO!F$4&amp;$E769),'Hoja de Trabajo para listado'!$BC$151:$CB$151,0)),0)+IFERROR(INDEX('Hoja de Trabajo para listado'!$DE$153:$DG$274,MATCH($A769,'Hoja de Trabajo para listado'!$DE$153:$DE$1048576,0),MATCH((CUADRO!F$4&amp;$E769),'Hoja de Trabajo para listado'!$DE$151:$DG$151,0)),0)+IFERROR(INDEX('Hoja de Trabajo para listado'!$CD$155:$DC$1048576,MATCH($A769,'Hoja de Trabajo para listado'!$CD$155:$CD$1048576,0),MATCH((CUADRO!F$4&amp;$E769),'Hoja de Trabajo para listado'!$CD$151:$DC$151,0)),0)</f>
        <v>0</v>
      </c>
      <c r="G769" s="243">
        <f ca="1">+IFERROR(INDEX('Hoja de Trabajo para listado'!$A$155:$Z$1048576,MATCH($A769,'Hoja de Trabajo para listado'!$A$155:$A$1048576,0),MATCH((CUADRO!G$4&amp;$E769),'Hoja de Trabajo para listado'!$A$151:$Z$151,0)),0)+IFERROR(INDEX('Hoja de Trabajo para listado'!$AB$155:$BA$1048576,MATCH($A769,'Hoja de Trabajo para listado'!$AB$155:$AB$1048576,0),MATCH((CUADRO!G$4&amp;$E769),'Hoja de Trabajo para listado'!$AB$151:$BA$151,0)),0)+IFERROR(INDEX('Hoja de Trabajo para listado'!$BC$155:$CB$1048576,MATCH($A769,'Hoja de Trabajo para listado'!$BC$155:$BC$1048576,0),MATCH((CUADRO!G$4&amp;$E769),'Hoja de Trabajo para listado'!$BC$151:$CB$151,0)),0)+IFERROR(INDEX('Hoja de Trabajo para listado'!$DE$153:$DG$274,MATCH($A769,'Hoja de Trabajo para listado'!$DE$153:$DE$1048576,0),MATCH((CUADRO!G$4&amp;$E769),'Hoja de Trabajo para listado'!$DE$151:$DG$151,0)),0)+IFERROR(INDEX('Hoja de Trabajo para listado'!$CD$155:$DC$1048576,MATCH($A769,'Hoja de Trabajo para listado'!$CD$155:$CD$1048576,0),MATCH((CUADRO!G$4&amp;$E769),'Hoja de Trabajo para listado'!$CD$151:$DC$151,0)),0)</f>
        <v>0</v>
      </c>
      <c r="H769" s="243">
        <f ca="1">+IFERROR(INDEX('Hoja de Trabajo para listado'!$A$155:$Z$1048576,MATCH($A769,'Hoja de Trabajo para listado'!$A$155:$A$1048576,0),MATCH((CUADRO!H$4&amp;$E769),'Hoja de Trabajo para listado'!$A$151:$Z$151,0)),0)+IFERROR(INDEX('Hoja de Trabajo para listado'!$AB$155:$BA$1048576,MATCH($A769,'Hoja de Trabajo para listado'!$AB$155:$AB$1048576,0),MATCH((CUADRO!H$4&amp;$E769),'Hoja de Trabajo para listado'!$AB$151:$BA$151,0)),0)+IFERROR(INDEX('Hoja de Trabajo para listado'!$BC$155:$CB$1048576,MATCH($A769,'Hoja de Trabajo para listado'!$BC$155:$BC$1048576,0),MATCH((CUADRO!H$4&amp;$E769),'Hoja de Trabajo para listado'!$BC$151:$CB$151,0)),0)+IFERROR(INDEX('Hoja de Trabajo para listado'!$DE$153:$DG$274,MATCH($A769,'Hoja de Trabajo para listado'!$DE$153:$DE$1048576,0),MATCH((CUADRO!H$4&amp;$E769),'Hoja de Trabajo para listado'!$DE$151:$DG$151,0)),0)+IFERROR(INDEX('Hoja de Trabajo para listado'!$CD$155:$DC$1048576,MATCH($A769,'Hoja de Trabajo para listado'!$CD$155:$CD$1048576,0),MATCH((CUADRO!H$4&amp;$E769),'Hoja de Trabajo para listado'!$CD$151:$DC$151,0)),0)</f>
        <v>0</v>
      </c>
      <c r="I769" s="243">
        <f ca="1">+IFERROR(INDEX('Hoja de Trabajo para listado'!$A$155:$Z$1048576,MATCH($A769,'Hoja de Trabajo para listado'!$A$155:$A$1048576,0),MATCH((CUADRO!I$4&amp;$E769),'Hoja de Trabajo para listado'!$A$151:$Z$151,0)),0)+IFERROR(INDEX('Hoja de Trabajo para listado'!$AB$155:$BA$1048576,MATCH($A769,'Hoja de Trabajo para listado'!$AB$155:$AB$1048576,0),MATCH((CUADRO!I$4&amp;$E769),'Hoja de Trabajo para listado'!$AB$151:$BA$151,0)),0)+IFERROR(INDEX('Hoja de Trabajo para listado'!$BC$155:$CB$1048576,MATCH($A769,'Hoja de Trabajo para listado'!$BC$155:$BC$1048576,0),MATCH((CUADRO!I$4&amp;$E769),'Hoja de Trabajo para listado'!$BC$151:$CB$151,0)),0)+IFERROR(INDEX('Hoja de Trabajo para listado'!$DE$153:$DG$274,MATCH($A769,'Hoja de Trabajo para listado'!$DE$153:$DE$1048576,0),MATCH((CUADRO!I$4&amp;$E769),'Hoja de Trabajo para listado'!$DE$151:$DG$151,0)),0)+IFERROR(INDEX('Hoja de Trabajo para listado'!$CD$155:$DC$1048576,MATCH($A769,'Hoja de Trabajo para listado'!$CD$155:$CD$1048576,0),MATCH((CUADRO!I$4&amp;$E769),'Hoja de Trabajo para listado'!$CD$151:$DC$151,0)),0)</f>
        <v>0</v>
      </c>
      <c r="J769" s="243">
        <f ca="1">+IFERROR(INDEX('Hoja de Trabajo para listado'!$A$155:$Z$1048576,MATCH($A769,'Hoja de Trabajo para listado'!$A$155:$A$1048576,0),MATCH((CUADRO!J$4&amp;$E769),'Hoja de Trabajo para listado'!$A$151:$Z$151,0)),0)+IFERROR(INDEX('Hoja de Trabajo para listado'!$AB$155:$BA$1048576,MATCH($A769,'Hoja de Trabajo para listado'!$AB$155:$AB$1048576,0),MATCH((CUADRO!J$4&amp;$E769),'Hoja de Trabajo para listado'!$AB$151:$BA$151,0)),0)+IFERROR(INDEX('Hoja de Trabajo para listado'!$BC$155:$CB$1048576,MATCH($A769,'Hoja de Trabajo para listado'!$BC$155:$BC$1048576,0),MATCH((CUADRO!J$4&amp;$E769),'Hoja de Trabajo para listado'!$BC$151:$CB$151,0)),0)+IFERROR(INDEX('Hoja de Trabajo para listado'!$DE$153:$DG$274,MATCH($A769,'Hoja de Trabajo para listado'!$DE$153:$DE$1048576,0),MATCH((CUADRO!J$4&amp;$E769),'Hoja de Trabajo para listado'!$DE$151:$DG$151,0)),0)+IFERROR(INDEX('Hoja de Trabajo para listado'!$CD$155:$DC$1048576,MATCH($A769,'Hoja de Trabajo para listado'!$CD$155:$CD$1048576,0),MATCH((CUADRO!J$4&amp;$E769),'Hoja de Trabajo para listado'!$CD$151:$DC$151,0)),0)</f>
        <v>0</v>
      </c>
      <c r="K769" s="243">
        <f ca="1">+IFERROR(INDEX('Hoja de Trabajo para listado'!$A$155:$Z$1048576,MATCH($A769,'Hoja de Trabajo para listado'!$A$155:$A$1048576,0),MATCH((CUADRO!K$4&amp;$E769),'Hoja de Trabajo para listado'!$A$151:$Z$151,0)),0)+IFERROR(INDEX('Hoja de Trabajo para listado'!$AB$155:$BA$1048576,MATCH($A769,'Hoja de Trabajo para listado'!$AB$155:$AB$1048576,0),MATCH((CUADRO!K$4&amp;$E769),'Hoja de Trabajo para listado'!$AB$151:$BA$151,0)),0)+IFERROR(INDEX('Hoja de Trabajo para listado'!$BC$155:$CB$1048576,MATCH($A769,'Hoja de Trabajo para listado'!$BC$155:$BC$1048576,0),MATCH((CUADRO!K$4&amp;$E769),'Hoja de Trabajo para listado'!$BC$151:$CB$151,0)),0)+IFERROR(INDEX('Hoja de Trabajo para listado'!$DE$153:$DG$274,MATCH($A769,'Hoja de Trabajo para listado'!$DE$153:$DE$1048576,0),MATCH((CUADRO!K$4&amp;$E769),'Hoja de Trabajo para listado'!$DE$151:$DG$151,0)),0)+IFERROR(INDEX('Hoja de Trabajo para listado'!$CD$155:$DC$1048576,MATCH($A769,'Hoja de Trabajo para listado'!$CD$155:$CD$1048576,0),MATCH((CUADRO!K$4&amp;$E769),'Hoja de Trabajo para listado'!$CD$151:$DC$151,0)),0)</f>
        <v>0</v>
      </c>
      <c r="L769" s="243">
        <f ca="1">+IFERROR(INDEX('Hoja de Trabajo para listado'!$A$155:$Z$1048576,MATCH($A769,'Hoja de Trabajo para listado'!$A$155:$A$1048576,0),MATCH((CUADRO!L$4&amp;$E769),'Hoja de Trabajo para listado'!$A$151:$Z$151,0)),0)+IFERROR(INDEX('Hoja de Trabajo para listado'!$AB$155:$BA$1048576,MATCH($A769,'Hoja de Trabajo para listado'!$AB$155:$AB$1048576,0),MATCH((CUADRO!L$4&amp;$E769),'Hoja de Trabajo para listado'!$AB$151:$BA$151,0)),0)+IFERROR(INDEX('Hoja de Trabajo para listado'!$BC$155:$CB$1048576,MATCH($A769,'Hoja de Trabajo para listado'!$BC$155:$BC$1048576,0),MATCH((CUADRO!L$4&amp;$E769),'Hoja de Trabajo para listado'!$BC$151:$CB$151,0)),0)+IFERROR(INDEX('Hoja de Trabajo para listado'!$DE$153:$DG$274,MATCH($A769,'Hoja de Trabajo para listado'!$DE$153:$DE$1048576,0),MATCH((CUADRO!L$4&amp;$E769),'Hoja de Trabajo para listado'!$DE$151:$DG$151,0)),0)+IFERROR(INDEX('Hoja de Trabajo para listado'!$CD$155:$DC$1048576,MATCH($A769,'Hoja de Trabajo para listado'!$CD$155:$CD$1048576,0),MATCH((CUADRO!L$4&amp;$E769),'Hoja de Trabajo para listado'!$CD$151:$DC$151,0)),0)</f>
        <v>0</v>
      </c>
      <c r="M769" s="243">
        <f ca="1">+IFERROR(INDEX('Hoja de Trabajo para listado'!$A$155:$Z$1048576,MATCH($A769,'Hoja de Trabajo para listado'!$A$155:$A$1048576,0),MATCH((CUADRO!M$4&amp;$E769),'Hoja de Trabajo para listado'!$A$151:$Z$151,0)),0)+IFERROR(INDEX('Hoja de Trabajo para listado'!$AB$155:$BA$1048576,MATCH($A769,'Hoja de Trabajo para listado'!$AB$155:$AB$1048576,0),MATCH((CUADRO!M$4&amp;$E769),'Hoja de Trabajo para listado'!$AB$151:$BA$151,0)),0)+IFERROR(INDEX('Hoja de Trabajo para listado'!$BC$155:$CB$1048576,MATCH($A769,'Hoja de Trabajo para listado'!$BC$155:$BC$1048576,0),MATCH((CUADRO!M$4&amp;$E769),'Hoja de Trabajo para listado'!$BC$151:$CB$151,0)),0)+IFERROR(INDEX('Hoja de Trabajo para listado'!$DE$153:$DG$274,MATCH($A769,'Hoja de Trabajo para listado'!$DE$153:$DE$1048576,0),MATCH((CUADRO!M$4&amp;$E769),'Hoja de Trabajo para listado'!$DE$151:$DG$151,0)),0)+IFERROR(INDEX('Hoja de Trabajo para listado'!$CD$155:$DC$1048576,MATCH($A769,'Hoja de Trabajo para listado'!$CD$155:$CD$1048576,0),MATCH((CUADRO!M$4&amp;$E769),'Hoja de Trabajo para listado'!$CD$151:$DC$151,0)),0)</f>
        <v>0</v>
      </c>
      <c r="N769" s="243">
        <f ca="1">+IFERROR(INDEX('Hoja de Trabajo para listado'!$A$155:$Z$1048576,MATCH($A769,'Hoja de Trabajo para listado'!$A$155:$A$1048576,0),MATCH((CUADRO!N$4&amp;$E769),'Hoja de Trabajo para listado'!$A$151:$Z$151,0)),0)+IFERROR(INDEX('Hoja de Trabajo para listado'!$AB$155:$BA$1048576,MATCH($A769,'Hoja de Trabajo para listado'!$AB$155:$AB$1048576,0),MATCH((CUADRO!N$4&amp;$E769),'Hoja de Trabajo para listado'!$AB$151:$BA$151,0)),0)+IFERROR(INDEX('Hoja de Trabajo para listado'!$BC$155:$CB$1048576,MATCH($A769,'Hoja de Trabajo para listado'!$BC$155:$BC$1048576,0),MATCH((CUADRO!N$4&amp;$E769),'Hoja de Trabajo para listado'!$BC$151:$CB$151,0)),0)+IFERROR(INDEX('Hoja de Trabajo para listado'!$DE$153:$DG$274,MATCH($A769,'Hoja de Trabajo para listado'!$DE$153:$DE$1048576,0),MATCH((CUADRO!N$4&amp;$E769),'Hoja de Trabajo para listado'!$DE$151:$DG$151,0)),0)+IFERROR(INDEX('Hoja de Trabajo para listado'!$CD$155:$DC$1048576,MATCH($A769,'Hoja de Trabajo para listado'!$CD$155:$CD$1048576,0),MATCH((CUADRO!N$4&amp;$E769),'Hoja de Trabajo para listado'!$CD$151:$DC$151,0)),0)</f>
        <v>0</v>
      </c>
      <c r="O769" s="243">
        <f ca="1">+IFERROR(INDEX('Hoja de Trabajo para listado'!$A$155:$Z$1048576,MATCH($A769,'Hoja de Trabajo para listado'!$A$155:$A$1048576,0),MATCH((CUADRO!O$4&amp;$E769),'Hoja de Trabajo para listado'!$A$151:$Z$151,0)),0)+IFERROR(INDEX('Hoja de Trabajo para listado'!$AB$155:$BA$1048576,MATCH($A769,'Hoja de Trabajo para listado'!$AB$155:$AB$1048576,0),MATCH((CUADRO!O$4&amp;$E769),'Hoja de Trabajo para listado'!$AB$151:$BA$151,0)),0)+IFERROR(INDEX('Hoja de Trabajo para listado'!$BC$155:$CB$1048576,MATCH($A769,'Hoja de Trabajo para listado'!$BC$155:$BC$1048576,0),MATCH((CUADRO!O$4&amp;$E769),'Hoja de Trabajo para listado'!$BC$151:$CB$151,0)),0)+IFERROR(INDEX('Hoja de Trabajo para listado'!$DE$153:$DG$274,MATCH($A769,'Hoja de Trabajo para listado'!$DE$153:$DE$1048576,0),MATCH((CUADRO!O$4&amp;$E769),'Hoja de Trabajo para listado'!$DE$151:$DG$151,0)),0)+IFERROR(INDEX('Hoja de Trabajo para listado'!$CD$155:$DC$1048576,MATCH($A769,'Hoja de Trabajo para listado'!$CD$155:$CD$1048576,0),MATCH((CUADRO!O$4&amp;$E769),'Hoja de Trabajo para listado'!$CD$151:$DC$151,0)),0)</f>
        <v>0</v>
      </c>
      <c r="P769" s="243">
        <f ca="1">+IFERROR(INDEX('Hoja de Trabajo para listado'!$A$155:$Z$1048576,MATCH($A769,'Hoja de Trabajo para listado'!$A$155:$A$1048576,0),MATCH((CUADRO!P$4&amp;$E769),'Hoja de Trabajo para listado'!$A$151:$Z$151,0)),0)+IFERROR(INDEX('Hoja de Trabajo para listado'!$AB$155:$BA$1048576,MATCH($A769,'Hoja de Trabajo para listado'!$AB$155:$AB$1048576,0),MATCH((CUADRO!P$4&amp;$E769),'Hoja de Trabajo para listado'!$AB$151:$BA$151,0)),0)+IFERROR(INDEX('Hoja de Trabajo para listado'!$BC$155:$CB$1048576,MATCH($A769,'Hoja de Trabajo para listado'!$BC$155:$BC$1048576,0),MATCH((CUADRO!P$4&amp;$E769),'Hoja de Trabajo para listado'!$BC$151:$CB$151,0)),0)+IFERROR(INDEX('Hoja de Trabajo para listado'!$DE$153:$DG$274,MATCH($A769,'Hoja de Trabajo para listado'!$DE$153:$DE$1048576,0),MATCH((CUADRO!P$4&amp;$E769),'Hoja de Trabajo para listado'!$DE$151:$DG$151,0)),0)+IFERROR(INDEX('Hoja de Trabajo para listado'!$CD$155:$DC$1048576,MATCH($A769,'Hoja de Trabajo para listado'!$CD$155:$CD$1048576,0),MATCH((CUADRO!P$4&amp;$E769),'Hoja de Trabajo para listado'!$CD$151:$DC$151,0)),0)</f>
        <v>0</v>
      </c>
      <c r="Q769" s="243">
        <f ca="1">+IFERROR(INDEX('Hoja de Trabajo para listado'!$A$155:$Z$1048576,MATCH($A769,'Hoja de Trabajo para listado'!$A$155:$A$1048576,0),MATCH((CUADRO!Q$4&amp;$E769),'Hoja de Trabajo para listado'!$A$151:$Z$151,0)),0)+IFERROR(INDEX('Hoja de Trabajo para listado'!$AB$155:$BA$1048576,MATCH($A769,'Hoja de Trabajo para listado'!$AB$155:$AB$1048576,0),MATCH((CUADRO!Q$4&amp;$E769),'Hoja de Trabajo para listado'!$AB$151:$BA$151,0)),0)+IFERROR(INDEX('Hoja de Trabajo para listado'!$BC$155:$CB$1048576,MATCH($A769,'Hoja de Trabajo para listado'!$BC$155:$BC$1048576,0),MATCH((CUADRO!Q$4&amp;$E769),'Hoja de Trabajo para listado'!$BC$151:$CB$151,0)),0)+IFERROR(INDEX('Hoja de Trabajo para listado'!$DE$153:$DG$274,MATCH($A769,'Hoja de Trabajo para listado'!$DE$153:$DE$1048576,0),MATCH((CUADRO!Q$4&amp;$E769),'Hoja de Trabajo para listado'!$DE$151:$DG$151,0)),0)+IFERROR(INDEX('Hoja de Trabajo para listado'!$CD$155:$DC$1048576,MATCH($A769,'Hoja de Trabajo para listado'!$CD$155:$CD$1048576,0),MATCH((CUADRO!Q$4&amp;$E769),'Hoja de Trabajo para listado'!$CD$151:$DC$151,0)),0)</f>
        <v>0</v>
      </c>
      <c r="R769" s="243">
        <f t="shared" ca="1" si="29"/>
        <v>0</v>
      </c>
      <c r="S769" s="249"/>
      <c r="T769" s="243">
        <f ca="1">+T770</f>
        <v>0</v>
      </c>
      <c r="U769" s="242">
        <f t="shared" si="30"/>
        <v>1</v>
      </c>
      <c r="V769" s="333" t="str">
        <f>+VLOOKUP(A769,bd_lista!$A$3:$E$592,5,FALSE)</f>
        <v>Gobiernos Autonomos Municipales</v>
      </c>
      <c r="W769" s="387" t="str">
        <f>+V769</f>
        <v>Gobiernos Autonomos Municipales</v>
      </c>
      <c r="X769" s="242">
        <f>+VLOOKUP(A769,[4]Sheet1!$A$13:$D$744,4,FALSE)</f>
        <v>0</v>
      </c>
      <c r="Y769" s="242" t="e">
        <f>+VLOOKUP(X769,bd_lista!$A$3:$C$592,3,FALSE)</f>
        <v>#N/A</v>
      </c>
      <c r="Z769" s="294">
        <f>+X769</f>
        <v>0</v>
      </c>
      <c r="AA769" s="295" t="e">
        <f>+Y769</f>
        <v>#N/A</v>
      </c>
    </row>
    <row r="770" spans="1:27" customFormat="1" ht="15" hidden="1" customHeight="1">
      <c r="A770" s="32">
        <v>1402</v>
      </c>
      <c r="B770" s="393"/>
      <c r="C770" s="247" t="str">
        <f>+VLOOKUP(A770,bd_lista!$A$3:$C$592,3,FALSE)</f>
        <v>Gobierno Autónomo Municipal de Caracollo</v>
      </c>
      <c r="D770" s="390"/>
      <c r="E770" s="244" t="s">
        <v>1305</v>
      </c>
      <c r="F770" s="243">
        <f ca="1">+IFERROR(INDEX('Hoja de Trabajo para listado'!$A$155:$Z$1048576,MATCH($A770,'Hoja de Trabajo para listado'!$A$155:$A$1048576,0),MATCH((CUADRO!F$4&amp;$E770),'Hoja de Trabajo para listado'!$A$151:$Z$151,0)),0)+IFERROR(INDEX('Hoja de Trabajo para listado'!$AB$155:$BA$1048576,MATCH($A770,'Hoja de Trabajo para listado'!$AB$155:$AB$1048576,0),MATCH((CUADRO!F$4&amp;$E770),'Hoja de Trabajo para listado'!$AB$151:$BA$151,0)),0)+IFERROR(INDEX('Hoja de Trabajo para listado'!$BC$155:$CB$1048576,MATCH($A770,'Hoja de Trabajo para listado'!$BC$155:$BC$1048576,0),MATCH((CUADRO!F$4&amp;$E770),'Hoja de Trabajo para listado'!$BC$151:$CB$151,0)),0)+IFERROR(INDEX('Hoja de Trabajo para listado'!$DE$153:$DG$274,MATCH($A770,'Hoja de Trabajo para listado'!$DE$153:$DE$1048576,0),MATCH((CUADRO!F$4&amp;$E770),'Hoja de Trabajo para listado'!$DE$151:$DG$151,0)),0)+IFERROR(INDEX('Hoja de Trabajo para listado'!$CD$155:$DC$1048576,MATCH($A770,'Hoja de Trabajo para listado'!$CD$155:$CD$1048576,0),MATCH((CUADRO!F$4&amp;$E770),'Hoja de Trabajo para listado'!$CD$151:$DC$151,0)),0)</f>
        <v>0</v>
      </c>
      <c r="G770" s="243">
        <f ca="1">+IFERROR(INDEX('Hoja de Trabajo para listado'!$A$155:$Z$1048576,MATCH($A770,'Hoja de Trabajo para listado'!$A$155:$A$1048576,0),MATCH((CUADRO!G$4&amp;$E770),'Hoja de Trabajo para listado'!$A$151:$Z$151,0)),0)+IFERROR(INDEX('Hoja de Trabajo para listado'!$AB$155:$BA$1048576,MATCH($A770,'Hoja de Trabajo para listado'!$AB$155:$AB$1048576,0),MATCH((CUADRO!G$4&amp;$E770),'Hoja de Trabajo para listado'!$AB$151:$BA$151,0)),0)+IFERROR(INDEX('Hoja de Trabajo para listado'!$BC$155:$CB$1048576,MATCH($A770,'Hoja de Trabajo para listado'!$BC$155:$BC$1048576,0),MATCH((CUADRO!G$4&amp;$E770),'Hoja de Trabajo para listado'!$BC$151:$CB$151,0)),0)+IFERROR(INDEX('Hoja de Trabajo para listado'!$DE$153:$DG$274,MATCH($A770,'Hoja de Trabajo para listado'!$DE$153:$DE$1048576,0),MATCH((CUADRO!G$4&amp;$E770),'Hoja de Trabajo para listado'!$DE$151:$DG$151,0)),0)+IFERROR(INDEX('Hoja de Trabajo para listado'!$CD$155:$DC$1048576,MATCH($A770,'Hoja de Trabajo para listado'!$CD$155:$CD$1048576,0),MATCH((CUADRO!G$4&amp;$E770),'Hoja de Trabajo para listado'!$CD$151:$DC$151,0)),0)</f>
        <v>0</v>
      </c>
      <c r="H770" s="243">
        <f ca="1">+IFERROR(INDEX('Hoja de Trabajo para listado'!$A$155:$Z$1048576,MATCH($A770,'Hoja de Trabajo para listado'!$A$155:$A$1048576,0),MATCH((CUADRO!H$4&amp;$E770),'Hoja de Trabajo para listado'!$A$151:$Z$151,0)),0)+IFERROR(INDEX('Hoja de Trabajo para listado'!$AB$155:$BA$1048576,MATCH($A770,'Hoja de Trabajo para listado'!$AB$155:$AB$1048576,0),MATCH((CUADRO!H$4&amp;$E770),'Hoja de Trabajo para listado'!$AB$151:$BA$151,0)),0)+IFERROR(INDEX('Hoja de Trabajo para listado'!$BC$155:$CB$1048576,MATCH($A770,'Hoja de Trabajo para listado'!$BC$155:$BC$1048576,0),MATCH((CUADRO!H$4&amp;$E770),'Hoja de Trabajo para listado'!$BC$151:$CB$151,0)),0)+IFERROR(INDEX('Hoja de Trabajo para listado'!$DE$153:$DG$274,MATCH($A770,'Hoja de Trabajo para listado'!$DE$153:$DE$1048576,0),MATCH((CUADRO!H$4&amp;$E770),'Hoja de Trabajo para listado'!$DE$151:$DG$151,0)),0)+IFERROR(INDEX('Hoja de Trabajo para listado'!$CD$155:$DC$1048576,MATCH($A770,'Hoja de Trabajo para listado'!$CD$155:$CD$1048576,0),MATCH((CUADRO!H$4&amp;$E770),'Hoja de Trabajo para listado'!$CD$151:$DC$151,0)),0)</f>
        <v>0</v>
      </c>
      <c r="I770" s="243">
        <f ca="1">+IFERROR(INDEX('Hoja de Trabajo para listado'!$A$155:$Z$1048576,MATCH($A770,'Hoja de Trabajo para listado'!$A$155:$A$1048576,0),MATCH((CUADRO!I$4&amp;$E770),'Hoja de Trabajo para listado'!$A$151:$Z$151,0)),0)+IFERROR(INDEX('Hoja de Trabajo para listado'!$AB$155:$BA$1048576,MATCH($A770,'Hoja de Trabajo para listado'!$AB$155:$AB$1048576,0),MATCH((CUADRO!I$4&amp;$E770),'Hoja de Trabajo para listado'!$AB$151:$BA$151,0)),0)+IFERROR(INDEX('Hoja de Trabajo para listado'!$BC$155:$CB$1048576,MATCH($A770,'Hoja de Trabajo para listado'!$BC$155:$BC$1048576,0),MATCH((CUADRO!I$4&amp;$E770),'Hoja de Trabajo para listado'!$BC$151:$CB$151,0)),0)+IFERROR(INDEX('Hoja de Trabajo para listado'!$DE$153:$DG$274,MATCH($A770,'Hoja de Trabajo para listado'!$DE$153:$DE$1048576,0),MATCH((CUADRO!I$4&amp;$E770),'Hoja de Trabajo para listado'!$DE$151:$DG$151,0)),0)+IFERROR(INDEX('Hoja de Trabajo para listado'!$CD$155:$DC$1048576,MATCH($A770,'Hoja de Trabajo para listado'!$CD$155:$CD$1048576,0),MATCH((CUADRO!I$4&amp;$E770),'Hoja de Trabajo para listado'!$CD$151:$DC$151,0)),0)</f>
        <v>0</v>
      </c>
      <c r="J770" s="243">
        <f ca="1">+IFERROR(INDEX('Hoja de Trabajo para listado'!$A$155:$Z$1048576,MATCH($A770,'Hoja de Trabajo para listado'!$A$155:$A$1048576,0),MATCH((CUADRO!J$4&amp;$E770),'Hoja de Trabajo para listado'!$A$151:$Z$151,0)),0)+IFERROR(INDEX('Hoja de Trabajo para listado'!$AB$155:$BA$1048576,MATCH($A770,'Hoja de Trabajo para listado'!$AB$155:$AB$1048576,0),MATCH((CUADRO!J$4&amp;$E770),'Hoja de Trabajo para listado'!$AB$151:$BA$151,0)),0)+IFERROR(INDEX('Hoja de Trabajo para listado'!$BC$155:$CB$1048576,MATCH($A770,'Hoja de Trabajo para listado'!$BC$155:$BC$1048576,0),MATCH((CUADRO!J$4&amp;$E770),'Hoja de Trabajo para listado'!$BC$151:$CB$151,0)),0)+IFERROR(INDEX('Hoja de Trabajo para listado'!$DE$153:$DG$274,MATCH($A770,'Hoja de Trabajo para listado'!$DE$153:$DE$1048576,0),MATCH((CUADRO!J$4&amp;$E770),'Hoja de Trabajo para listado'!$DE$151:$DG$151,0)),0)+IFERROR(INDEX('Hoja de Trabajo para listado'!$CD$155:$DC$1048576,MATCH($A770,'Hoja de Trabajo para listado'!$CD$155:$CD$1048576,0),MATCH((CUADRO!J$4&amp;$E770),'Hoja de Trabajo para listado'!$CD$151:$DC$151,0)),0)</f>
        <v>0</v>
      </c>
      <c r="K770" s="243">
        <f ca="1">+IFERROR(INDEX('Hoja de Trabajo para listado'!$A$155:$Z$1048576,MATCH($A770,'Hoja de Trabajo para listado'!$A$155:$A$1048576,0),MATCH((CUADRO!K$4&amp;$E770),'Hoja de Trabajo para listado'!$A$151:$Z$151,0)),0)+IFERROR(INDEX('Hoja de Trabajo para listado'!$AB$155:$BA$1048576,MATCH($A770,'Hoja de Trabajo para listado'!$AB$155:$AB$1048576,0),MATCH((CUADRO!K$4&amp;$E770),'Hoja de Trabajo para listado'!$AB$151:$BA$151,0)),0)+IFERROR(INDEX('Hoja de Trabajo para listado'!$BC$155:$CB$1048576,MATCH($A770,'Hoja de Trabajo para listado'!$BC$155:$BC$1048576,0),MATCH((CUADRO!K$4&amp;$E770),'Hoja de Trabajo para listado'!$BC$151:$CB$151,0)),0)+IFERROR(INDEX('Hoja de Trabajo para listado'!$DE$153:$DG$274,MATCH($A770,'Hoja de Trabajo para listado'!$DE$153:$DE$1048576,0),MATCH((CUADRO!K$4&amp;$E770),'Hoja de Trabajo para listado'!$DE$151:$DG$151,0)),0)+IFERROR(INDEX('Hoja de Trabajo para listado'!$CD$155:$DC$1048576,MATCH($A770,'Hoja de Trabajo para listado'!$CD$155:$CD$1048576,0),MATCH((CUADRO!K$4&amp;$E770),'Hoja de Trabajo para listado'!$CD$151:$DC$151,0)),0)</f>
        <v>0</v>
      </c>
      <c r="L770" s="243">
        <f ca="1">+IFERROR(INDEX('Hoja de Trabajo para listado'!$A$155:$Z$1048576,MATCH($A770,'Hoja de Trabajo para listado'!$A$155:$A$1048576,0),MATCH((CUADRO!L$4&amp;$E770),'Hoja de Trabajo para listado'!$A$151:$Z$151,0)),0)+IFERROR(INDEX('Hoja de Trabajo para listado'!$AB$155:$BA$1048576,MATCH($A770,'Hoja de Trabajo para listado'!$AB$155:$AB$1048576,0),MATCH((CUADRO!L$4&amp;$E770),'Hoja de Trabajo para listado'!$AB$151:$BA$151,0)),0)+IFERROR(INDEX('Hoja de Trabajo para listado'!$BC$155:$CB$1048576,MATCH($A770,'Hoja de Trabajo para listado'!$BC$155:$BC$1048576,0),MATCH((CUADRO!L$4&amp;$E770),'Hoja de Trabajo para listado'!$BC$151:$CB$151,0)),0)+IFERROR(INDEX('Hoja de Trabajo para listado'!$DE$153:$DG$274,MATCH($A770,'Hoja de Trabajo para listado'!$DE$153:$DE$1048576,0),MATCH((CUADRO!L$4&amp;$E770),'Hoja de Trabajo para listado'!$DE$151:$DG$151,0)),0)+IFERROR(INDEX('Hoja de Trabajo para listado'!$CD$155:$DC$1048576,MATCH($A770,'Hoja de Trabajo para listado'!$CD$155:$CD$1048576,0),MATCH((CUADRO!L$4&amp;$E770),'Hoja de Trabajo para listado'!$CD$151:$DC$151,0)),0)</f>
        <v>0</v>
      </c>
      <c r="M770" s="243">
        <f ca="1">+IFERROR(INDEX('Hoja de Trabajo para listado'!$A$155:$Z$1048576,MATCH($A770,'Hoja de Trabajo para listado'!$A$155:$A$1048576,0),MATCH((CUADRO!M$4&amp;$E770),'Hoja de Trabajo para listado'!$A$151:$Z$151,0)),0)+IFERROR(INDEX('Hoja de Trabajo para listado'!$AB$155:$BA$1048576,MATCH($A770,'Hoja de Trabajo para listado'!$AB$155:$AB$1048576,0),MATCH((CUADRO!M$4&amp;$E770),'Hoja de Trabajo para listado'!$AB$151:$BA$151,0)),0)+IFERROR(INDEX('Hoja de Trabajo para listado'!$BC$155:$CB$1048576,MATCH($A770,'Hoja de Trabajo para listado'!$BC$155:$BC$1048576,0),MATCH((CUADRO!M$4&amp;$E770),'Hoja de Trabajo para listado'!$BC$151:$CB$151,0)),0)+IFERROR(INDEX('Hoja de Trabajo para listado'!$DE$153:$DG$274,MATCH($A770,'Hoja de Trabajo para listado'!$DE$153:$DE$1048576,0),MATCH((CUADRO!M$4&amp;$E770),'Hoja de Trabajo para listado'!$DE$151:$DG$151,0)),0)+IFERROR(INDEX('Hoja de Trabajo para listado'!$CD$155:$DC$1048576,MATCH($A770,'Hoja de Trabajo para listado'!$CD$155:$CD$1048576,0),MATCH((CUADRO!M$4&amp;$E770),'Hoja de Trabajo para listado'!$CD$151:$DC$151,0)),0)</f>
        <v>0</v>
      </c>
      <c r="N770" s="243">
        <f ca="1">+IFERROR(INDEX('Hoja de Trabajo para listado'!$A$155:$Z$1048576,MATCH($A770,'Hoja de Trabajo para listado'!$A$155:$A$1048576,0),MATCH((CUADRO!N$4&amp;$E770),'Hoja de Trabajo para listado'!$A$151:$Z$151,0)),0)+IFERROR(INDEX('Hoja de Trabajo para listado'!$AB$155:$BA$1048576,MATCH($A770,'Hoja de Trabajo para listado'!$AB$155:$AB$1048576,0),MATCH((CUADRO!N$4&amp;$E770),'Hoja de Trabajo para listado'!$AB$151:$BA$151,0)),0)+IFERROR(INDEX('Hoja de Trabajo para listado'!$BC$155:$CB$1048576,MATCH($A770,'Hoja de Trabajo para listado'!$BC$155:$BC$1048576,0),MATCH((CUADRO!N$4&amp;$E770),'Hoja de Trabajo para listado'!$BC$151:$CB$151,0)),0)+IFERROR(INDEX('Hoja de Trabajo para listado'!$DE$153:$DG$274,MATCH($A770,'Hoja de Trabajo para listado'!$DE$153:$DE$1048576,0),MATCH((CUADRO!N$4&amp;$E770),'Hoja de Trabajo para listado'!$DE$151:$DG$151,0)),0)+IFERROR(INDEX('Hoja de Trabajo para listado'!$CD$155:$DC$1048576,MATCH($A770,'Hoja de Trabajo para listado'!$CD$155:$CD$1048576,0),MATCH((CUADRO!N$4&amp;$E770),'Hoja de Trabajo para listado'!$CD$151:$DC$151,0)),0)</f>
        <v>0</v>
      </c>
      <c r="O770" s="243">
        <f ca="1">+IFERROR(INDEX('Hoja de Trabajo para listado'!$A$155:$Z$1048576,MATCH($A770,'Hoja de Trabajo para listado'!$A$155:$A$1048576,0),MATCH((CUADRO!O$4&amp;$E770),'Hoja de Trabajo para listado'!$A$151:$Z$151,0)),0)+IFERROR(INDEX('Hoja de Trabajo para listado'!$AB$155:$BA$1048576,MATCH($A770,'Hoja de Trabajo para listado'!$AB$155:$AB$1048576,0),MATCH((CUADRO!O$4&amp;$E770),'Hoja de Trabajo para listado'!$AB$151:$BA$151,0)),0)+IFERROR(INDEX('Hoja de Trabajo para listado'!$BC$155:$CB$1048576,MATCH($A770,'Hoja de Trabajo para listado'!$BC$155:$BC$1048576,0),MATCH((CUADRO!O$4&amp;$E770),'Hoja de Trabajo para listado'!$BC$151:$CB$151,0)),0)+IFERROR(INDEX('Hoja de Trabajo para listado'!$DE$153:$DG$274,MATCH($A770,'Hoja de Trabajo para listado'!$DE$153:$DE$1048576,0),MATCH((CUADRO!O$4&amp;$E770),'Hoja de Trabajo para listado'!$DE$151:$DG$151,0)),0)+IFERROR(INDEX('Hoja de Trabajo para listado'!$CD$155:$DC$1048576,MATCH($A770,'Hoja de Trabajo para listado'!$CD$155:$CD$1048576,0),MATCH((CUADRO!O$4&amp;$E770),'Hoja de Trabajo para listado'!$CD$151:$DC$151,0)),0)</f>
        <v>0</v>
      </c>
      <c r="P770" s="243">
        <f ca="1">+IFERROR(INDEX('Hoja de Trabajo para listado'!$A$155:$Z$1048576,MATCH($A770,'Hoja de Trabajo para listado'!$A$155:$A$1048576,0),MATCH((CUADRO!P$4&amp;$E770),'Hoja de Trabajo para listado'!$A$151:$Z$151,0)),0)+IFERROR(INDEX('Hoja de Trabajo para listado'!$AB$155:$BA$1048576,MATCH($A770,'Hoja de Trabajo para listado'!$AB$155:$AB$1048576,0),MATCH((CUADRO!P$4&amp;$E770),'Hoja de Trabajo para listado'!$AB$151:$BA$151,0)),0)+IFERROR(INDEX('Hoja de Trabajo para listado'!$BC$155:$CB$1048576,MATCH($A770,'Hoja de Trabajo para listado'!$BC$155:$BC$1048576,0),MATCH((CUADRO!P$4&amp;$E770),'Hoja de Trabajo para listado'!$BC$151:$CB$151,0)),0)+IFERROR(INDEX('Hoja de Trabajo para listado'!$DE$153:$DG$274,MATCH($A770,'Hoja de Trabajo para listado'!$DE$153:$DE$1048576,0),MATCH((CUADRO!P$4&amp;$E770),'Hoja de Trabajo para listado'!$DE$151:$DG$151,0)),0)+IFERROR(INDEX('Hoja de Trabajo para listado'!$CD$155:$DC$1048576,MATCH($A770,'Hoja de Trabajo para listado'!$CD$155:$CD$1048576,0),MATCH((CUADRO!P$4&amp;$E770),'Hoja de Trabajo para listado'!$CD$151:$DC$151,0)),0)</f>
        <v>0</v>
      </c>
      <c r="Q770" s="243">
        <f ca="1">+IFERROR(INDEX('Hoja de Trabajo para listado'!$A$155:$Z$1048576,MATCH($A770,'Hoja de Trabajo para listado'!$A$155:$A$1048576,0),MATCH((CUADRO!Q$4&amp;$E770),'Hoja de Trabajo para listado'!$A$151:$Z$151,0)),0)+IFERROR(INDEX('Hoja de Trabajo para listado'!$AB$155:$BA$1048576,MATCH($A770,'Hoja de Trabajo para listado'!$AB$155:$AB$1048576,0),MATCH((CUADRO!Q$4&amp;$E770),'Hoja de Trabajo para listado'!$AB$151:$BA$151,0)),0)+IFERROR(INDEX('Hoja de Trabajo para listado'!$BC$155:$CB$1048576,MATCH($A770,'Hoja de Trabajo para listado'!$BC$155:$BC$1048576,0),MATCH((CUADRO!Q$4&amp;$E770),'Hoja de Trabajo para listado'!$BC$151:$CB$151,0)),0)+IFERROR(INDEX('Hoja de Trabajo para listado'!$DE$153:$DG$274,MATCH($A770,'Hoja de Trabajo para listado'!$DE$153:$DE$1048576,0),MATCH((CUADRO!Q$4&amp;$E770),'Hoja de Trabajo para listado'!$DE$151:$DG$151,0)),0)+IFERROR(INDEX('Hoja de Trabajo para listado'!$CD$155:$DC$1048576,MATCH($A770,'Hoja de Trabajo para listado'!$CD$155:$CD$1048576,0),MATCH((CUADRO!Q$4&amp;$E770),'Hoja de Trabajo para listado'!$CD$151:$DC$151,0)),0)</f>
        <v>0</v>
      </c>
      <c r="R770" s="243">
        <f t="shared" ca="1" si="29"/>
        <v>0</v>
      </c>
      <c r="S770" s="249">
        <f ca="1">+R769+R770</f>
        <v>0</v>
      </c>
      <c r="T770" s="243">
        <f ca="1">+S770</f>
        <v>0</v>
      </c>
      <c r="U770" s="242">
        <f t="shared" si="30"/>
        <v>2</v>
      </c>
      <c r="V770" s="333" t="str">
        <f>+VLOOKUP(A770,bd_lista!$A$3:$E$592,5,FALSE)</f>
        <v>Gobiernos Autonomos Municipales</v>
      </c>
      <c r="W770" s="388"/>
      <c r="X770" s="242">
        <f>+VLOOKUP(A770,[4]Sheet1!$A$13:$D$744,4,FALSE)</f>
        <v>0</v>
      </c>
      <c r="Y770" s="242" t="e">
        <f>+VLOOKUP(X770,bd_lista!$A$3:$C$592,3,FALSE)</f>
        <v>#N/A</v>
      </c>
      <c r="Z770" s="292"/>
      <c r="AA770" s="293"/>
    </row>
    <row r="771" spans="1:27" customFormat="1" ht="15" hidden="1" customHeight="1">
      <c r="A771" s="32">
        <v>1403</v>
      </c>
      <c r="B771" s="392">
        <f>+A771</f>
        <v>1403</v>
      </c>
      <c r="C771" s="247" t="str">
        <f>+VLOOKUP(A771,bd_lista!$A$3:$C$592,3,FALSE)</f>
        <v>Gobierno Autónomo Municipal de El Choro</v>
      </c>
      <c r="D771" s="389" t="str">
        <f>+C771</f>
        <v>Gobierno Autónomo Municipal de El Choro</v>
      </c>
      <c r="E771" s="242" t="s">
        <v>1304</v>
      </c>
      <c r="F771" s="243">
        <f ca="1">+IFERROR(INDEX('Hoja de Trabajo para listado'!$A$155:$Z$1048576,MATCH($A771,'Hoja de Trabajo para listado'!$A$155:$A$1048576,0),MATCH((CUADRO!F$4&amp;$E771),'Hoja de Trabajo para listado'!$A$151:$Z$151,0)),0)+IFERROR(INDEX('Hoja de Trabajo para listado'!$AB$155:$BA$1048576,MATCH($A771,'Hoja de Trabajo para listado'!$AB$155:$AB$1048576,0),MATCH((CUADRO!F$4&amp;$E771),'Hoja de Trabajo para listado'!$AB$151:$BA$151,0)),0)+IFERROR(INDEX('Hoja de Trabajo para listado'!$BC$155:$CB$1048576,MATCH($A771,'Hoja de Trabajo para listado'!$BC$155:$BC$1048576,0),MATCH((CUADRO!F$4&amp;$E771),'Hoja de Trabajo para listado'!$BC$151:$CB$151,0)),0)+IFERROR(INDEX('Hoja de Trabajo para listado'!$DE$153:$DG$274,MATCH($A771,'Hoja de Trabajo para listado'!$DE$153:$DE$1048576,0),MATCH((CUADRO!F$4&amp;$E771),'Hoja de Trabajo para listado'!$DE$151:$DG$151,0)),0)+IFERROR(INDEX('Hoja de Trabajo para listado'!$CD$155:$DC$1048576,MATCH($A771,'Hoja de Trabajo para listado'!$CD$155:$CD$1048576,0),MATCH((CUADRO!F$4&amp;$E771),'Hoja de Trabajo para listado'!$CD$151:$DC$151,0)),0)</f>
        <v>0</v>
      </c>
      <c r="G771" s="243">
        <f ca="1">+IFERROR(INDEX('Hoja de Trabajo para listado'!$A$155:$Z$1048576,MATCH($A771,'Hoja de Trabajo para listado'!$A$155:$A$1048576,0),MATCH((CUADRO!G$4&amp;$E771),'Hoja de Trabajo para listado'!$A$151:$Z$151,0)),0)+IFERROR(INDEX('Hoja de Trabajo para listado'!$AB$155:$BA$1048576,MATCH($A771,'Hoja de Trabajo para listado'!$AB$155:$AB$1048576,0),MATCH((CUADRO!G$4&amp;$E771),'Hoja de Trabajo para listado'!$AB$151:$BA$151,0)),0)+IFERROR(INDEX('Hoja de Trabajo para listado'!$BC$155:$CB$1048576,MATCH($A771,'Hoja de Trabajo para listado'!$BC$155:$BC$1048576,0),MATCH((CUADRO!G$4&amp;$E771),'Hoja de Trabajo para listado'!$BC$151:$CB$151,0)),0)+IFERROR(INDEX('Hoja de Trabajo para listado'!$DE$153:$DG$274,MATCH($A771,'Hoja de Trabajo para listado'!$DE$153:$DE$1048576,0),MATCH((CUADRO!G$4&amp;$E771),'Hoja de Trabajo para listado'!$DE$151:$DG$151,0)),0)+IFERROR(INDEX('Hoja de Trabajo para listado'!$CD$155:$DC$1048576,MATCH($A771,'Hoja de Trabajo para listado'!$CD$155:$CD$1048576,0),MATCH((CUADRO!G$4&amp;$E771),'Hoja de Trabajo para listado'!$CD$151:$DC$151,0)),0)</f>
        <v>0</v>
      </c>
      <c r="H771" s="243">
        <f ca="1">+IFERROR(INDEX('Hoja de Trabajo para listado'!$A$155:$Z$1048576,MATCH($A771,'Hoja de Trabajo para listado'!$A$155:$A$1048576,0),MATCH((CUADRO!H$4&amp;$E771),'Hoja de Trabajo para listado'!$A$151:$Z$151,0)),0)+IFERROR(INDEX('Hoja de Trabajo para listado'!$AB$155:$BA$1048576,MATCH($A771,'Hoja de Trabajo para listado'!$AB$155:$AB$1048576,0),MATCH((CUADRO!H$4&amp;$E771),'Hoja de Trabajo para listado'!$AB$151:$BA$151,0)),0)+IFERROR(INDEX('Hoja de Trabajo para listado'!$BC$155:$CB$1048576,MATCH($A771,'Hoja de Trabajo para listado'!$BC$155:$BC$1048576,0),MATCH((CUADRO!H$4&amp;$E771),'Hoja de Trabajo para listado'!$BC$151:$CB$151,0)),0)+IFERROR(INDEX('Hoja de Trabajo para listado'!$DE$153:$DG$274,MATCH($A771,'Hoja de Trabajo para listado'!$DE$153:$DE$1048576,0),MATCH((CUADRO!H$4&amp;$E771),'Hoja de Trabajo para listado'!$DE$151:$DG$151,0)),0)+IFERROR(INDEX('Hoja de Trabajo para listado'!$CD$155:$DC$1048576,MATCH($A771,'Hoja de Trabajo para listado'!$CD$155:$CD$1048576,0),MATCH((CUADRO!H$4&amp;$E771),'Hoja de Trabajo para listado'!$CD$151:$DC$151,0)),0)</f>
        <v>0</v>
      </c>
      <c r="I771" s="243">
        <f ca="1">+IFERROR(INDEX('Hoja de Trabajo para listado'!$A$155:$Z$1048576,MATCH($A771,'Hoja de Trabajo para listado'!$A$155:$A$1048576,0),MATCH((CUADRO!I$4&amp;$E771),'Hoja de Trabajo para listado'!$A$151:$Z$151,0)),0)+IFERROR(INDEX('Hoja de Trabajo para listado'!$AB$155:$BA$1048576,MATCH($A771,'Hoja de Trabajo para listado'!$AB$155:$AB$1048576,0),MATCH((CUADRO!I$4&amp;$E771),'Hoja de Trabajo para listado'!$AB$151:$BA$151,0)),0)+IFERROR(INDEX('Hoja de Trabajo para listado'!$BC$155:$CB$1048576,MATCH($A771,'Hoja de Trabajo para listado'!$BC$155:$BC$1048576,0),MATCH((CUADRO!I$4&amp;$E771),'Hoja de Trabajo para listado'!$BC$151:$CB$151,0)),0)+IFERROR(INDEX('Hoja de Trabajo para listado'!$DE$153:$DG$274,MATCH($A771,'Hoja de Trabajo para listado'!$DE$153:$DE$1048576,0),MATCH((CUADRO!I$4&amp;$E771),'Hoja de Trabajo para listado'!$DE$151:$DG$151,0)),0)+IFERROR(INDEX('Hoja de Trabajo para listado'!$CD$155:$DC$1048576,MATCH($A771,'Hoja de Trabajo para listado'!$CD$155:$CD$1048576,0),MATCH((CUADRO!I$4&amp;$E771),'Hoja de Trabajo para listado'!$CD$151:$DC$151,0)),0)</f>
        <v>0</v>
      </c>
      <c r="J771" s="243">
        <f ca="1">+IFERROR(INDEX('Hoja de Trabajo para listado'!$A$155:$Z$1048576,MATCH($A771,'Hoja de Trabajo para listado'!$A$155:$A$1048576,0),MATCH((CUADRO!J$4&amp;$E771),'Hoja de Trabajo para listado'!$A$151:$Z$151,0)),0)+IFERROR(INDEX('Hoja de Trabajo para listado'!$AB$155:$BA$1048576,MATCH($A771,'Hoja de Trabajo para listado'!$AB$155:$AB$1048576,0),MATCH((CUADRO!J$4&amp;$E771),'Hoja de Trabajo para listado'!$AB$151:$BA$151,0)),0)+IFERROR(INDEX('Hoja de Trabajo para listado'!$BC$155:$CB$1048576,MATCH($A771,'Hoja de Trabajo para listado'!$BC$155:$BC$1048576,0),MATCH((CUADRO!J$4&amp;$E771),'Hoja de Trabajo para listado'!$BC$151:$CB$151,0)),0)+IFERROR(INDEX('Hoja de Trabajo para listado'!$DE$153:$DG$274,MATCH($A771,'Hoja de Trabajo para listado'!$DE$153:$DE$1048576,0),MATCH((CUADRO!J$4&amp;$E771),'Hoja de Trabajo para listado'!$DE$151:$DG$151,0)),0)+IFERROR(INDEX('Hoja de Trabajo para listado'!$CD$155:$DC$1048576,MATCH($A771,'Hoja de Trabajo para listado'!$CD$155:$CD$1048576,0),MATCH((CUADRO!J$4&amp;$E771),'Hoja de Trabajo para listado'!$CD$151:$DC$151,0)),0)</f>
        <v>0</v>
      </c>
      <c r="K771" s="243">
        <f ca="1">+IFERROR(INDEX('Hoja de Trabajo para listado'!$A$155:$Z$1048576,MATCH($A771,'Hoja de Trabajo para listado'!$A$155:$A$1048576,0),MATCH((CUADRO!K$4&amp;$E771),'Hoja de Trabajo para listado'!$A$151:$Z$151,0)),0)+IFERROR(INDEX('Hoja de Trabajo para listado'!$AB$155:$BA$1048576,MATCH($A771,'Hoja de Trabajo para listado'!$AB$155:$AB$1048576,0),MATCH((CUADRO!K$4&amp;$E771),'Hoja de Trabajo para listado'!$AB$151:$BA$151,0)),0)+IFERROR(INDEX('Hoja de Trabajo para listado'!$BC$155:$CB$1048576,MATCH($A771,'Hoja de Trabajo para listado'!$BC$155:$BC$1048576,0),MATCH((CUADRO!K$4&amp;$E771),'Hoja de Trabajo para listado'!$BC$151:$CB$151,0)),0)+IFERROR(INDEX('Hoja de Trabajo para listado'!$DE$153:$DG$274,MATCH($A771,'Hoja de Trabajo para listado'!$DE$153:$DE$1048576,0),MATCH((CUADRO!K$4&amp;$E771),'Hoja de Trabajo para listado'!$DE$151:$DG$151,0)),0)+IFERROR(INDEX('Hoja de Trabajo para listado'!$CD$155:$DC$1048576,MATCH($A771,'Hoja de Trabajo para listado'!$CD$155:$CD$1048576,0),MATCH((CUADRO!K$4&amp;$E771),'Hoja de Trabajo para listado'!$CD$151:$DC$151,0)),0)</f>
        <v>0</v>
      </c>
      <c r="L771" s="243">
        <f ca="1">+IFERROR(INDEX('Hoja de Trabajo para listado'!$A$155:$Z$1048576,MATCH($A771,'Hoja de Trabajo para listado'!$A$155:$A$1048576,0),MATCH((CUADRO!L$4&amp;$E771),'Hoja de Trabajo para listado'!$A$151:$Z$151,0)),0)+IFERROR(INDEX('Hoja de Trabajo para listado'!$AB$155:$BA$1048576,MATCH($A771,'Hoja de Trabajo para listado'!$AB$155:$AB$1048576,0),MATCH((CUADRO!L$4&amp;$E771),'Hoja de Trabajo para listado'!$AB$151:$BA$151,0)),0)+IFERROR(INDEX('Hoja de Trabajo para listado'!$BC$155:$CB$1048576,MATCH($A771,'Hoja de Trabajo para listado'!$BC$155:$BC$1048576,0),MATCH((CUADRO!L$4&amp;$E771),'Hoja de Trabajo para listado'!$BC$151:$CB$151,0)),0)+IFERROR(INDEX('Hoja de Trabajo para listado'!$DE$153:$DG$274,MATCH($A771,'Hoja de Trabajo para listado'!$DE$153:$DE$1048576,0),MATCH((CUADRO!L$4&amp;$E771),'Hoja de Trabajo para listado'!$DE$151:$DG$151,0)),0)+IFERROR(INDEX('Hoja de Trabajo para listado'!$CD$155:$DC$1048576,MATCH($A771,'Hoja de Trabajo para listado'!$CD$155:$CD$1048576,0),MATCH((CUADRO!L$4&amp;$E771),'Hoja de Trabajo para listado'!$CD$151:$DC$151,0)),0)</f>
        <v>0</v>
      </c>
      <c r="M771" s="243">
        <f ca="1">+IFERROR(INDEX('Hoja de Trabajo para listado'!$A$155:$Z$1048576,MATCH($A771,'Hoja de Trabajo para listado'!$A$155:$A$1048576,0),MATCH((CUADRO!M$4&amp;$E771),'Hoja de Trabajo para listado'!$A$151:$Z$151,0)),0)+IFERROR(INDEX('Hoja de Trabajo para listado'!$AB$155:$BA$1048576,MATCH($A771,'Hoja de Trabajo para listado'!$AB$155:$AB$1048576,0),MATCH((CUADRO!M$4&amp;$E771),'Hoja de Trabajo para listado'!$AB$151:$BA$151,0)),0)+IFERROR(INDEX('Hoja de Trabajo para listado'!$BC$155:$CB$1048576,MATCH($A771,'Hoja de Trabajo para listado'!$BC$155:$BC$1048576,0),MATCH((CUADRO!M$4&amp;$E771),'Hoja de Trabajo para listado'!$BC$151:$CB$151,0)),0)+IFERROR(INDEX('Hoja de Trabajo para listado'!$DE$153:$DG$274,MATCH($A771,'Hoja de Trabajo para listado'!$DE$153:$DE$1048576,0),MATCH((CUADRO!M$4&amp;$E771),'Hoja de Trabajo para listado'!$DE$151:$DG$151,0)),0)+IFERROR(INDEX('Hoja de Trabajo para listado'!$CD$155:$DC$1048576,MATCH($A771,'Hoja de Trabajo para listado'!$CD$155:$CD$1048576,0),MATCH((CUADRO!M$4&amp;$E771),'Hoja de Trabajo para listado'!$CD$151:$DC$151,0)),0)</f>
        <v>0</v>
      </c>
      <c r="N771" s="243">
        <f ca="1">+IFERROR(INDEX('Hoja de Trabajo para listado'!$A$155:$Z$1048576,MATCH($A771,'Hoja de Trabajo para listado'!$A$155:$A$1048576,0),MATCH((CUADRO!N$4&amp;$E771),'Hoja de Trabajo para listado'!$A$151:$Z$151,0)),0)+IFERROR(INDEX('Hoja de Trabajo para listado'!$AB$155:$BA$1048576,MATCH($A771,'Hoja de Trabajo para listado'!$AB$155:$AB$1048576,0),MATCH((CUADRO!N$4&amp;$E771),'Hoja de Trabajo para listado'!$AB$151:$BA$151,0)),0)+IFERROR(INDEX('Hoja de Trabajo para listado'!$BC$155:$CB$1048576,MATCH($A771,'Hoja de Trabajo para listado'!$BC$155:$BC$1048576,0),MATCH((CUADRO!N$4&amp;$E771),'Hoja de Trabajo para listado'!$BC$151:$CB$151,0)),0)+IFERROR(INDEX('Hoja de Trabajo para listado'!$DE$153:$DG$274,MATCH($A771,'Hoja de Trabajo para listado'!$DE$153:$DE$1048576,0),MATCH((CUADRO!N$4&amp;$E771),'Hoja de Trabajo para listado'!$DE$151:$DG$151,0)),0)+IFERROR(INDEX('Hoja de Trabajo para listado'!$CD$155:$DC$1048576,MATCH($A771,'Hoja de Trabajo para listado'!$CD$155:$CD$1048576,0),MATCH((CUADRO!N$4&amp;$E771),'Hoja de Trabajo para listado'!$CD$151:$DC$151,0)),0)</f>
        <v>0</v>
      </c>
      <c r="O771" s="243">
        <f ca="1">+IFERROR(INDEX('Hoja de Trabajo para listado'!$A$155:$Z$1048576,MATCH($A771,'Hoja de Trabajo para listado'!$A$155:$A$1048576,0),MATCH((CUADRO!O$4&amp;$E771),'Hoja de Trabajo para listado'!$A$151:$Z$151,0)),0)+IFERROR(INDEX('Hoja de Trabajo para listado'!$AB$155:$BA$1048576,MATCH($A771,'Hoja de Trabajo para listado'!$AB$155:$AB$1048576,0),MATCH((CUADRO!O$4&amp;$E771),'Hoja de Trabajo para listado'!$AB$151:$BA$151,0)),0)+IFERROR(INDEX('Hoja de Trabajo para listado'!$BC$155:$CB$1048576,MATCH($A771,'Hoja de Trabajo para listado'!$BC$155:$BC$1048576,0),MATCH((CUADRO!O$4&amp;$E771),'Hoja de Trabajo para listado'!$BC$151:$CB$151,0)),0)+IFERROR(INDEX('Hoja de Trabajo para listado'!$DE$153:$DG$274,MATCH($A771,'Hoja de Trabajo para listado'!$DE$153:$DE$1048576,0),MATCH((CUADRO!O$4&amp;$E771),'Hoja de Trabajo para listado'!$DE$151:$DG$151,0)),0)+IFERROR(INDEX('Hoja de Trabajo para listado'!$CD$155:$DC$1048576,MATCH($A771,'Hoja de Trabajo para listado'!$CD$155:$CD$1048576,0),MATCH((CUADRO!O$4&amp;$E771),'Hoja de Trabajo para listado'!$CD$151:$DC$151,0)),0)</f>
        <v>0</v>
      </c>
      <c r="P771" s="243">
        <f ca="1">+IFERROR(INDEX('Hoja de Trabajo para listado'!$A$155:$Z$1048576,MATCH($A771,'Hoja de Trabajo para listado'!$A$155:$A$1048576,0),MATCH((CUADRO!P$4&amp;$E771),'Hoja de Trabajo para listado'!$A$151:$Z$151,0)),0)+IFERROR(INDEX('Hoja de Trabajo para listado'!$AB$155:$BA$1048576,MATCH($A771,'Hoja de Trabajo para listado'!$AB$155:$AB$1048576,0),MATCH((CUADRO!P$4&amp;$E771),'Hoja de Trabajo para listado'!$AB$151:$BA$151,0)),0)+IFERROR(INDEX('Hoja de Trabajo para listado'!$BC$155:$CB$1048576,MATCH($A771,'Hoja de Trabajo para listado'!$BC$155:$BC$1048576,0),MATCH((CUADRO!P$4&amp;$E771),'Hoja de Trabajo para listado'!$BC$151:$CB$151,0)),0)+IFERROR(INDEX('Hoja de Trabajo para listado'!$DE$153:$DG$274,MATCH($A771,'Hoja de Trabajo para listado'!$DE$153:$DE$1048576,0),MATCH((CUADRO!P$4&amp;$E771),'Hoja de Trabajo para listado'!$DE$151:$DG$151,0)),0)+IFERROR(INDEX('Hoja de Trabajo para listado'!$CD$155:$DC$1048576,MATCH($A771,'Hoja de Trabajo para listado'!$CD$155:$CD$1048576,0),MATCH((CUADRO!P$4&amp;$E771),'Hoja de Trabajo para listado'!$CD$151:$DC$151,0)),0)</f>
        <v>0</v>
      </c>
      <c r="Q771" s="243">
        <f ca="1">+IFERROR(INDEX('Hoja de Trabajo para listado'!$A$155:$Z$1048576,MATCH($A771,'Hoja de Trabajo para listado'!$A$155:$A$1048576,0),MATCH((CUADRO!Q$4&amp;$E771),'Hoja de Trabajo para listado'!$A$151:$Z$151,0)),0)+IFERROR(INDEX('Hoja de Trabajo para listado'!$AB$155:$BA$1048576,MATCH($A771,'Hoja de Trabajo para listado'!$AB$155:$AB$1048576,0),MATCH((CUADRO!Q$4&amp;$E771),'Hoja de Trabajo para listado'!$AB$151:$BA$151,0)),0)+IFERROR(INDEX('Hoja de Trabajo para listado'!$BC$155:$CB$1048576,MATCH($A771,'Hoja de Trabajo para listado'!$BC$155:$BC$1048576,0),MATCH((CUADRO!Q$4&amp;$E771),'Hoja de Trabajo para listado'!$BC$151:$CB$151,0)),0)+IFERROR(INDEX('Hoja de Trabajo para listado'!$DE$153:$DG$274,MATCH($A771,'Hoja de Trabajo para listado'!$DE$153:$DE$1048576,0),MATCH((CUADRO!Q$4&amp;$E771),'Hoja de Trabajo para listado'!$DE$151:$DG$151,0)),0)+IFERROR(INDEX('Hoja de Trabajo para listado'!$CD$155:$DC$1048576,MATCH($A771,'Hoja de Trabajo para listado'!$CD$155:$CD$1048576,0),MATCH((CUADRO!Q$4&amp;$E771),'Hoja de Trabajo para listado'!$CD$151:$DC$151,0)),0)</f>
        <v>0</v>
      </c>
      <c r="R771" s="243">
        <f t="shared" ca="1" si="29"/>
        <v>0</v>
      </c>
      <c r="S771" s="249"/>
      <c r="T771" s="243">
        <f ca="1">+T772</f>
        <v>0</v>
      </c>
      <c r="U771" s="242">
        <f t="shared" si="30"/>
        <v>1</v>
      </c>
      <c r="V771" s="333" t="str">
        <f>+VLOOKUP(A771,bd_lista!$A$3:$E$592,5,FALSE)</f>
        <v>Gobiernos Autonomos Municipales</v>
      </c>
      <c r="W771" s="387" t="str">
        <f>+V771</f>
        <v>Gobiernos Autonomos Municipales</v>
      </c>
      <c r="X771" s="242">
        <f>+VLOOKUP(A771,[4]Sheet1!$A$13:$D$744,4,FALSE)</f>
        <v>0</v>
      </c>
      <c r="Y771" s="242" t="e">
        <f>+VLOOKUP(X771,bd_lista!$A$3:$C$592,3,FALSE)</f>
        <v>#N/A</v>
      </c>
      <c r="Z771" s="294">
        <f>+X771</f>
        <v>0</v>
      </c>
      <c r="AA771" s="295" t="e">
        <f>+Y771</f>
        <v>#N/A</v>
      </c>
    </row>
    <row r="772" spans="1:27" customFormat="1" ht="15" hidden="1" customHeight="1">
      <c r="A772" s="32">
        <v>1403</v>
      </c>
      <c r="B772" s="393"/>
      <c r="C772" s="247" t="str">
        <f>+VLOOKUP(A772,bd_lista!$A$3:$C$592,3,FALSE)</f>
        <v>Gobierno Autónomo Municipal de El Choro</v>
      </c>
      <c r="D772" s="390"/>
      <c r="E772" s="244" t="s">
        <v>1305</v>
      </c>
      <c r="F772" s="243">
        <f ca="1">+IFERROR(INDEX('Hoja de Trabajo para listado'!$A$155:$Z$1048576,MATCH($A772,'Hoja de Trabajo para listado'!$A$155:$A$1048576,0),MATCH((CUADRO!F$4&amp;$E772),'Hoja de Trabajo para listado'!$A$151:$Z$151,0)),0)+IFERROR(INDEX('Hoja de Trabajo para listado'!$AB$155:$BA$1048576,MATCH($A772,'Hoja de Trabajo para listado'!$AB$155:$AB$1048576,0),MATCH((CUADRO!F$4&amp;$E772),'Hoja de Trabajo para listado'!$AB$151:$BA$151,0)),0)+IFERROR(INDEX('Hoja de Trabajo para listado'!$BC$155:$CB$1048576,MATCH($A772,'Hoja de Trabajo para listado'!$BC$155:$BC$1048576,0),MATCH((CUADRO!F$4&amp;$E772),'Hoja de Trabajo para listado'!$BC$151:$CB$151,0)),0)+IFERROR(INDEX('Hoja de Trabajo para listado'!$DE$153:$DG$274,MATCH($A772,'Hoja de Trabajo para listado'!$DE$153:$DE$1048576,0),MATCH((CUADRO!F$4&amp;$E772),'Hoja de Trabajo para listado'!$DE$151:$DG$151,0)),0)+IFERROR(INDEX('Hoja de Trabajo para listado'!$CD$155:$DC$1048576,MATCH($A772,'Hoja de Trabajo para listado'!$CD$155:$CD$1048576,0),MATCH((CUADRO!F$4&amp;$E772),'Hoja de Trabajo para listado'!$CD$151:$DC$151,0)),0)</f>
        <v>0</v>
      </c>
      <c r="G772" s="243">
        <f ca="1">+IFERROR(INDEX('Hoja de Trabajo para listado'!$A$155:$Z$1048576,MATCH($A772,'Hoja de Trabajo para listado'!$A$155:$A$1048576,0),MATCH((CUADRO!G$4&amp;$E772),'Hoja de Trabajo para listado'!$A$151:$Z$151,0)),0)+IFERROR(INDEX('Hoja de Trabajo para listado'!$AB$155:$BA$1048576,MATCH($A772,'Hoja de Trabajo para listado'!$AB$155:$AB$1048576,0),MATCH((CUADRO!G$4&amp;$E772),'Hoja de Trabajo para listado'!$AB$151:$BA$151,0)),0)+IFERROR(INDEX('Hoja de Trabajo para listado'!$BC$155:$CB$1048576,MATCH($A772,'Hoja de Trabajo para listado'!$BC$155:$BC$1048576,0),MATCH((CUADRO!G$4&amp;$E772),'Hoja de Trabajo para listado'!$BC$151:$CB$151,0)),0)+IFERROR(INDEX('Hoja de Trabajo para listado'!$DE$153:$DG$274,MATCH($A772,'Hoja de Trabajo para listado'!$DE$153:$DE$1048576,0),MATCH((CUADRO!G$4&amp;$E772),'Hoja de Trabajo para listado'!$DE$151:$DG$151,0)),0)+IFERROR(INDEX('Hoja de Trabajo para listado'!$CD$155:$DC$1048576,MATCH($A772,'Hoja de Trabajo para listado'!$CD$155:$CD$1048576,0),MATCH((CUADRO!G$4&amp;$E772),'Hoja de Trabajo para listado'!$CD$151:$DC$151,0)),0)</f>
        <v>0</v>
      </c>
      <c r="H772" s="243">
        <f ca="1">+IFERROR(INDEX('Hoja de Trabajo para listado'!$A$155:$Z$1048576,MATCH($A772,'Hoja de Trabajo para listado'!$A$155:$A$1048576,0),MATCH((CUADRO!H$4&amp;$E772),'Hoja de Trabajo para listado'!$A$151:$Z$151,0)),0)+IFERROR(INDEX('Hoja de Trabajo para listado'!$AB$155:$BA$1048576,MATCH($A772,'Hoja de Trabajo para listado'!$AB$155:$AB$1048576,0),MATCH((CUADRO!H$4&amp;$E772),'Hoja de Trabajo para listado'!$AB$151:$BA$151,0)),0)+IFERROR(INDEX('Hoja de Trabajo para listado'!$BC$155:$CB$1048576,MATCH($A772,'Hoja de Trabajo para listado'!$BC$155:$BC$1048576,0),MATCH((CUADRO!H$4&amp;$E772),'Hoja de Trabajo para listado'!$BC$151:$CB$151,0)),0)+IFERROR(INDEX('Hoja de Trabajo para listado'!$DE$153:$DG$274,MATCH($A772,'Hoja de Trabajo para listado'!$DE$153:$DE$1048576,0),MATCH((CUADRO!H$4&amp;$E772),'Hoja de Trabajo para listado'!$DE$151:$DG$151,0)),0)+IFERROR(INDEX('Hoja de Trabajo para listado'!$CD$155:$DC$1048576,MATCH($A772,'Hoja de Trabajo para listado'!$CD$155:$CD$1048576,0),MATCH((CUADRO!H$4&amp;$E772),'Hoja de Trabajo para listado'!$CD$151:$DC$151,0)),0)</f>
        <v>0</v>
      </c>
      <c r="I772" s="243">
        <f ca="1">+IFERROR(INDEX('Hoja de Trabajo para listado'!$A$155:$Z$1048576,MATCH($A772,'Hoja de Trabajo para listado'!$A$155:$A$1048576,0),MATCH((CUADRO!I$4&amp;$E772),'Hoja de Trabajo para listado'!$A$151:$Z$151,0)),0)+IFERROR(INDEX('Hoja de Trabajo para listado'!$AB$155:$BA$1048576,MATCH($A772,'Hoja de Trabajo para listado'!$AB$155:$AB$1048576,0),MATCH((CUADRO!I$4&amp;$E772),'Hoja de Trabajo para listado'!$AB$151:$BA$151,0)),0)+IFERROR(INDEX('Hoja de Trabajo para listado'!$BC$155:$CB$1048576,MATCH($A772,'Hoja de Trabajo para listado'!$BC$155:$BC$1048576,0),MATCH((CUADRO!I$4&amp;$E772),'Hoja de Trabajo para listado'!$BC$151:$CB$151,0)),0)+IFERROR(INDEX('Hoja de Trabajo para listado'!$DE$153:$DG$274,MATCH($A772,'Hoja de Trabajo para listado'!$DE$153:$DE$1048576,0),MATCH((CUADRO!I$4&amp;$E772),'Hoja de Trabajo para listado'!$DE$151:$DG$151,0)),0)+IFERROR(INDEX('Hoja de Trabajo para listado'!$CD$155:$DC$1048576,MATCH($A772,'Hoja de Trabajo para listado'!$CD$155:$CD$1048576,0),MATCH((CUADRO!I$4&amp;$E772),'Hoja de Trabajo para listado'!$CD$151:$DC$151,0)),0)</f>
        <v>0</v>
      </c>
      <c r="J772" s="243">
        <f ca="1">+IFERROR(INDEX('Hoja de Trabajo para listado'!$A$155:$Z$1048576,MATCH($A772,'Hoja de Trabajo para listado'!$A$155:$A$1048576,0),MATCH((CUADRO!J$4&amp;$E772),'Hoja de Trabajo para listado'!$A$151:$Z$151,0)),0)+IFERROR(INDEX('Hoja de Trabajo para listado'!$AB$155:$BA$1048576,MATCH($A772,'Hoja de Trabajo para listado'!$AB$155:$AB$1048576,0),MATCH((CUADRO!J$4&amp;$E772),'Hoja de Trabajo para listado'!$AB$151:$BA$151,0)),0)+IFERROR(INDEX('Hoja de Trabajo para listado'!$BC$155:$CB$1048576,MATCH($A772,'Hoja de Trabajo para listado'!$BC$155:$BC$1048576,0),MATCH((CUADRO!J$4&amp;$E772),'Hoja de Trabajo para listado'!$BC$151:$CB$151,0)),0)+IFERROR(INDEX('Hoja de Trabajo para listado'!$DE$153:$DG$274,MATCH($A772,'Hoja de Trabajo para listado'!$DE$153:$DE$1048576,0),MATCH((CUADRO!J$4&amp;$E772),'Hoja de Trabajo para listado'!$DE$151:$DG$151,0)),0)+IFERROR(INDEX('Hoja de Trabajo para listado'!$CD$155:$DC$1048576,MATCH($A772,'Hoja de Trabajo para listado'!$CD$155:$CD$1048576,0),MATCH((CUADRO!J$4&amp;$E772),'Hoja de Trabajo para listado'!$CD$151:$DC$151,0)),0)</f>
        <v>0</v>
      </c>
      <c r="K772" s="243">
        <f ca="1">+IFERROR(INDEX('Hoja de Trabajo para listado'!$A$155:$Z$1048576,MATCH($A772,'Hoja de Trabajo para listado'!$A$155:$A$1048576,0),MATCH((CUADRO!K$4&amp;$E772),'Hoja de Trabajo para listado'!$A$151:$Z$151,0)),0)+IFERROR(INDEX('Hoja de Trabajo para listado'!$AB$155:$BA$1048576,MATCH($A772,'Hoja de Trabajo para listado'!$AB$155:$AB$1048576,0),MATCH((CUADRO!K$4&amp;$E772),'Hoja de Trabajo para listado'!$AB$151:$BA$151,0)),0)+IFERROR(INDEX('Hoja de Trabajo para listado'!$BC$155:$CB$1048576,MATCH($A772,'Hoja de Trabajo para listado'!$BC$155:$BC$1048576,0),MATCH((CUADRO!K$4&amp;$E772),'Hoja de Trabajo para listado'!$BC$151:$CB$151,0)),0)+IFERROR(INDEX('Hoja de Trabajo para listado'!$DE$153:$DG$274,MATCH($A772,'Hoja de Trabajo para listado'!$DE$153:$DE$1048576,0),MATCH((CUADRO!K$4&amp;$E772),'Hoja de Trabajo para listado'!$DE$151:$DG$151,0)),0)+IFERROR(INDEX('Hoja de Trabajo para listado'!$CD$155:$DC$1048576,MATCH($A772,'Hoja de Trabajo para listado'!$CD$155:$CD$1048576,0),MATCH((CUADRO!K$4&amp;$E772),'Hoja de Trabajo para listado'!$CD$151:$DC$151,0)),0)</f>
        <v>0</v>
      </c>
      <c r="L772" s="243">
        <f ca="1">+IFERROR(INDEX('Hoja de Trabajo para listado'!$A$155:$Z$1048576,MATCH($A772,'Hoja de Trabajo para listado'!$A$155:$A$1048576,0),MATCH((CUADRO!L$4&amp;$E772),'Hoja de Trabajo para listado'!$A$151:$Z$151,0)),0)+IFERROR(INDEX('Hoja de Trabajo para listado'!$AB$155:$BA$1048576,MATCH($A772,'Hoja de Trabajo para listado'!$AB$155:$AB$1048576,0),MATCH((CUADRO!L$4&amp;$E772),'Hoja de Trabajo para listado'!$AB$151:$BA$151,0)),0)+IFERROR(INDEX('Hoja de Trabajo para listado'!$BC$155:$CB$1048576,MATCH($A772,'Hoja de Trabajo para listado'!$BC$155:$BC$1048576,0),MATCH((CUADRO!L$4&amp;$E772),'Hoja de Trabajo para listado'!$BC$151:$CB$151,0)),0)+IFERROR(INDEX('Hoja de Trabajo para listado'!$DE$153:$DG$274,MATCH($A772,'Hoja de Trabajo para listado'!$DE$153:$DE$1048576,0),MATCH((CUADRO!L$4&amp;$E772),'Hoja de Trabajo para listado'!$DE$151:$DG$151,0)),0)+IFERROR(INDEX('Hoja de Trabajo para listado'!$CD$155:$DC$1048576,MATCH($A772,'Hoja de Trabajo para listado'!$CD$155:$CD$1048576,0),MATCH((CUADRO!L$4&amp;$E772),'Hoja de Trabajo para listado'!$CD$151:$DC$151,0)),0)</f>
        <v>0</v>
      </c>
      <c r="M772" s="243">
        <f ca="1">+IFERROR(INDEX('Hoja de Trabajo para listado'!$A$155:$Z$1048576,MATCH($A772,'Hoja de Trabajo para listado'!$A$155:$A$1048576,0),MATCH((CUADRO!M$4&amp;$E772),'Hoja de Trabajo para listado'!$A$151:$Z$151,0)),0)+IFERROR(INDEX('Hoja de Trabajo para listado'!$AB$155:$BA$1048576,MATCH($A772,'Hoja de Trabajo para listado'!$AB$155:$AB$1048576,0),MATCH((CUADRO!M$4&amp;$E772),'Hoja de Trabajo para listado'!$AB$151:$BA$151,0)),0)+IFERROR(INDEX('Hoja de Trabajo para listado'!$BC$155:$CB$1048576,MATCH($A772,'Hoja de Trabajo para listado'!$BC$155:$BC$1048576,0),MATCH((CUADRO!M$4&amp;$E772),'Hoja de Trabajo para listado'!$BC$151:$CB$151,0)),0)+IFERROR(INDEX('Hoja de Trabajo para listado'!$DE$153:$DG$274,MATCH($A772,'Hoja de Trabajo para listado'!$DE$153:$DE$1048576,0),MATCH((CUADRO!M$4&amp;$E772),'Hoja de Trabajo para listado'!$DE$151:$DG$151,0)),0)+IFERROR(INDEX('Hoja de Trabajo para listado'!$CD$155:$DC$1048576,MATCH($A772,'Hoja de Trabajo para listado'!$CD$155:$CD$1048576,0),MATCH((CUADRO!M$4&amp;$E772),'Hoja de Trabajo para listado'!$CD$151:$DC$151,0)),0)</f>
        <v>0</v>
      </c>
      <c r="N772" s="243">
        <f ca="1">+IFERROR(INDEX('Hoja de Trabajo para listado'!$A$155:$Z$1048576,MATCH($A772,'Hoja de Trabajo para listado'!$A$155:$A$1048576,0),MATCH((CUADRO!N$4&amp;$E772),'Hoja de Trabajo para listado'!$A$151:$Z$151,0)),0)+IFERROR(INDEX('Hoja de Trabajo para listado'!$AB$155:$BA$1048576,MATCH($A772,'Hoja de Trabajo para listado'!$AB$155:$AB$1048576,0),MATCH((CUADRO!N$4&amp;$E772),'Hoja de Trabajo para listado'!$AB$151:$BA$151,0)),0)+IFERROR(INDEX('Hoja de Trabajo para listado'!$BC$155:$CB$1048576,MATCH($A772,'Hoja de Trabajo para listado'!$BC$155:$BC$1048576,0),MATCH((CUADRO!N$4&amp;$E772),'Hoja de Trabajo para listado'!$BC$151:$CB$151,0)),0)+IFERROR(INDEX('Hoja de Trabajo para listado'!$DE$153:$DG$274,MATCH($A772,'Hoja de Trabajo para listado'!$DE$153:$DE$1048576,0),MATCH((CUADRO!N$4&amp;$E772),'Hoja de Trabajo para listado'!$DE$151:$DG$151,0)),0)+IFERROR(INDEX('Hoja de Trabajo para listado'!$CD$155:$DC$1048576,MATCH($A772,'Hoja de Trabajo para listado'!$CD$155:$CD$1048576,0),MATCH((CUADRO!N$4&amp;$E772),'Hoja de Trabajo para listado'!$CD$151:$DC$151,0)),0)</f>
        <v>0</v>
      </c>
      <c r="O772" s="243">
        <f ca="1">+IFERROR(INDEX('Hoja de Trabajo para listado'!$A$155:$Z$1048576,MATCH($A772,'Hoja de Trabajo para listado'!$A$155:$A$1048576,0),MATCH((CUADRO!O$4&amp;$E772),'Hoja de Trabajo para listado'!$A$151:$Z$151,0)),0)+IFERROR(INDEX('Hoja de Trabajo para listado'!$AB$155:$BA$1048576,MATCH($A772,'Hoja de Trabajo para listado'!$AB$155:$AB$1048576,0),MATCH((CUADRO!O$4&amp;$E772),'Hoja de Trabajo para listado'!$AB$151:$BA$151,0)),0)+IFERROR(INDEX('Hoja de Trabajo para listado'!$BC$155:$CB$1048576,MATCH($A772,'Hoja de Trabajo para listado'!$BC$155:$BC$1048576,0),MATCH((CUADRO!O$4&amp;$E772),'Hoja de Trabajo para listado'!$BC$151:$CB$151,0)),0)+IFERROR(INDEX('Hoja de Trabajo para listado'!$DE$153:$DG$274,MATCH($A772,'Hoja de Trabajo para listado'!$DE$153:$DE$1048576,0),MATCH((CUADRO!O$4&amp;$E772),'Hoja de Trabajo para listado'!$DE$151:$DG$151,0)),0)+IFERROR(INDEX('Hoja de Trabajo para listado'!$CD$155:$DC$1048576,MATCH($A772,'Hoja de Trabajo para listado'!$CD$155:$CD$1048576,0),MATCH((CUADRO!O$4&amp;$E772),'Hoja de Trabajo para listado'!$CD$151:$DC$151,0)),0)</f>
        <v>0</v>
      </c>
      <c r="P772" s="243">
        <f ca="1">+IFERROR(INDEX('Hoja de Trabajo para listado'!$A$155:$Z$1048576,MATCH($A772,'Hoja de Trabajo para listado'!$A$155:$A$1048576,0),MATCH((CUADRO!P$4&amp;$E772),'Hoja de Trabajo para listado'!$A$151:$Z$151,0)),0)+IFERROR(INDEX('Hoja de Trabajo para listado'!$AB$155:$BA$1048576,MATCH($A772,'Hoja de Trabajo para listado'!$AB$155:$AB$1048576,0),MATCH((CUADRO!P$4&amp;$E772),'Hoja de Trabajo para listado'!$AB$151:$BA$151,0)),0)+IFERROR(INDEX('Hoja de Trabajo para listado'!$BC$155:$CB$1048576,MATCH($A772,'Hoja de Trabajo para listado'!$BC$155:$BC$1048576,0),MATCH((CUADRO!P$4&amp;$E772),'Hoja de Trabajo para listado'!$BC$151:$CB$151,0)),0)+IFERROR(INDEX('Hoja de Trabajo para listado'!$DE$153:$DG$274,MATCH($A772,'Hoja de Trabajo para listado'!$DE$153:$DE$1048576,0),MATCH((CUADRO!P$4&amp;$E772),'Hoja de Trabajo para listado'!$DE$151:$DG$151,0)),0)+IFERROR(INDEX('Hoja de Trabajo para listado'!$CD$155:$DC$1048576,MATCH($A772,'Hoja de Trabajo para listado'!$CD$155:$CD$1048576,0),MATCH((CUADRO!P$4&amp;$E772),'Hoja de Trabajo para listado'!$CD$151:$DC$151,0)),0)</f>
        <v>0</v>
      </c>
      <c r="Q772" s="243">
        <f ca="1">+IFERROR(INDEX('Hoja de Trabajo para listado'!$A$155:$Z$1048576,MATCH($A772,'Hoja de Trabajo para listado'!$A$155:$A$1048576,0),MATCH((CUADRO!Q$4&amp;$E772),'Hoja de Trabajo para listado'!$A$151:$Z$151,0)),0)+IFERROR(INDEX('Hoja de Trabajo para listado'!$AB$155:$BA$1048576,MATCH($A772,'Hoja de Trabajo para listado'!$AB$155:$AB$1048576,0),MATCH((CUADRO!Q$4&amp;$E772),'Hoja de Trabajo para listado'!$AB$151:$BA$151,0)),0)+IFERROR(INDEX('Hoja de Trabajo para listado'!$BC$155:$CB$1048576,MATCH($A772,'Hoja de Trabajo para listado'!$BC$155:$BC$1048576,0),MATCH((CUADRO!Q$4&amp;$E772),'Hoja de Trabajo para listado'!$BC$151:$CB$151,0)),0)+IFERROR(INDEX('Hoja de Trabajo para listado'!$DE$153:$DG$274,MATCH($A772,'Hoja de Trabajo para listado'!$DE$153:$DE$1048576,0),MATCH((CUADRO!Q$4&amp;$E772),'Hoja de Trabajo para listado'!$DE$151:$DG$151,0)),0)+IFERROR(INDEX('Hoja de Trabajo para listado'!$CD$155:$DC$1048576,MATCH($A772,'Hoja de Trabajo para listado'!$CD$155:$CD$1048576,0),MATCH((CUADRO!Q$4&amp;$E772),'Hoja de Trabajo para listado'!$CD$151:$DC$151,0)),0)</f>
        <v>0</v>
      </c>
      <c r="R772" s="243">
        <f t="shared" ca="1" si="29"/>
        <v>0</v>
      </c>
      <c r="S772" s="249">
        <f ca="1">+R771+R772</f>
        <v>0</v>
      </c>
      <c r="T772" s="243">
        <f ca="1">+S772</f>
        <v>0</v>
      </c>
      <c r="U772" s="242">
        <f t="shared" si="30"/>
        <v>2</v>
      </c>
      <c r="V772" s="333" t="str">
        <f>+VLOOKUP(A772,bd_lista!$A$3:$E$592,5,FALSE)</f>
        <v>Gobiernos Autonomos Municipales</v>
      </c>
      <c r="W772" s="388"/>
      <c r="X772" s="242">
        <f>+VLOOKUP(A772,[4]Sheet1!$A$13:$D$744,4,FALSE)</f>
        <v>0</v>
      </c>
      <c r="Y772" s="242" t="e">
        <f>+VLOOKUP(X772,bd_lista!$A$3:$C$592,3,FALSE)</f>
        <v>#N/A</v>
      </c>
      <c r="Z772" s="292"/>
      <c r="AA772" s="293"/>
    </row>
    <row r="773" spans="1:27" customFormat="1" ht="15" hidden="1" customHeight="1">
      <c r="A773" s="32">
        <v>1404</v>
      </c>
      <c r="B773" s="392">
        <f>+A773</f>
        <v>1404</v>
      </c>
      <c r="C773" s="247" t="str">
        <f>+VLOOKUP(A773,bd_lista!$A$3:$C$592,3,FALSE)</f>
        <v>Gobierno Autónomo Municipal de Challapata</v>
      </c>
      <c r="D773" s="389" t="str">
        <f>+C773</f>
        <v>Gobierno Autónomo Municipal de Challapata</v>
      </c>
      <c r="E773" s="242" t="s">
        <v>1304</v>
      </c>
      <c r="F773" s="243">
        <f ca="1">+IFERROR(INDEX('Hoja de Trabajo para listado'!$A$155:$Z$1048576,MATCH($A773,'Hoja de Trabajo para listado'!$A$155:$A$1048576,0),MATCH((CUADRO!F$4&amp;$E773),'Hoja de Trabajo para listado'!$A$151:$Z$151,0)),0)+IFERROR(INDEX('Hoja de Trabajo para listado'!$AB$155:$BA$1048576,MATCH($A773,'Hoja de Trabajo para listado'!$AB$155:$AB$1048576,0),MATCH((CUADRO!F$4&amp;$E773),'Hoja de Trabajo para listado'!$AB$151:$BA$151,0)),0)+IFERROR(INDEX('Hoja de Trabajo para listado'!$BC$155:$CB$1048576,MATCH($A773,'Hoja de Trabajo para listado'!$BC$155:$BC$1048576,0),MATCH((CUADRO!F$4&amp;$E773),'Hoja de Trabajo para listado'!$BC$151:$CB$151,0)),0)+IFERROR(INDEX('Hoja de Trabajo para listado'!$DE$153:$DG$274,MATCH($A773,'Hoja de Trabajo para listado'!$DE$153:$DE$1048576,0),MATCH((CUADRO!F$4&amp;$E773),'Hoja de Trabajo para listado'!$DE$151:$DG$151,0)),0)+IFERROR(INDEX('Hoja de Trabajo para listado'!$CD$155:$DC$1048576,MATCH($A773,'Hoja de Trabajo para listado'!$CD$155:$CD$1048576,0),MATCH((CUADRO!F$4&amp;$E773),'Hoja de Trabajo para listado'!$CD$151:$DC$151,0)),0)</f>
        <v>0</v>
      </c>
      <c r="G773" s="243">
        <f ca="1">+IFERROR(INDEX('Hoja de Trabajo para listado'!$A$155:$Z$1048576,MATCH($A773,'Hoja de Trabajo para listado'!$A$155:$A$1048576,0),MATCH((CUADRO!G$4&amp;$E773),'Hoja de Trabajo para listado'!$A$151:$Z$151,0)),0)+IFERROR(INDEX('Hoja de Trabajo para listado'!$AB$155:$BA$1048576,MATCH($A773,'Hoja de Trabajo para listado'!$AB$155:$AB$1048576,0),MATCH((CUADRO!G$4&amp;$E773),'Hoja de Trabajo para listado'!$AB$151:$BA$151,0)),0)+IFERROR(INDEX('Hoja de Trabajo para listado'!$BC$155:$CB$1048576,MATCH($A773,'Hoja de Trabajo para listado'!$BC$155:$BC$1048576,0),MATCH((CUADRO!G$4&amp;$E773),'Hoja de Trabajo para listado'!$BC$151:$CB$151,0)),0)+IFERROR(INDEX('Hoja de Trabajo para listado'!$DE$153:$DG$274,MATCH($A773,'Hoja de Trabajo para listado'!$DE$153:$DE$1048576,0),MATCH((CUADRO!G$4&amp;$E773),'Hoja de Trabajo para listado'!$DE$151:$DG$151,0)),0)+IFERROR(INDEX('Hoja de Trabajo para listado'!$CD$155:$DC$1048576,MATCH($A773,'Hoja de Trabajo para listado'!$CD$155:$CD$1048576,0),MATCH((CUADRO!G$4&amp;$E773),'Hoja de Trabajo para listado'!$CD$151:$DC$151,0)),0)</f>
        <v>0</v>
      </c>
      <c r="H773" s="243">
        <f ca="1">+IFERROR(INDEX('Hoja de Trabajo para listado'!$A$155:$Z$1048576,MATCH($A773,'Hoja de Trabajo para listado'!$A$155:$A$1048576,0),MATCH((CUADRO!H$4&amp;$E773),'Hoja de Trabajo para listado'!$A$151:$Z$151,0)),0)+IFERROR(INDEX('Hoja de Trabajo para listado'!$AB$155:$BA$1048576,MATCH($A773,'Hoja de Trabajo para listado'!$AB$155:$AB$1048576,0),MATCH((CUADRO!H$4&amp;$E773),'Hoja de Trabajo para listado'!$AB$151:$BA$151,0)),0)+IFERROR(INDEX('Hoja de Trabajo para listado'!$BC$155:$CB$1048576,MATCH($A773,'Hoja de Trabajo para listado'!$BC$155:$BC$1048576,0),MATCH((CUADRO!H$4&amp;$E773),'Hoja de Trabajo para listado'!$BC$151:$CB$151,0)),0)+IFERROR(INDEX('Hoja de Trabajo para listado'!$DE$153:$DG$274,MATCH($A773,'Hoja de Trabajo para listado'!$DE$153:$DE$1048576,0),MATCH((CUADRO!H$4&amp;$E773),'Hoja de Trabajo para listado'!$DE$151:$DG$151,0)),0)+IFERROR(INDEX('Hoja de Trabajo para listado'!$CD$155:$DC$1048576,MATCH($A773,'Hoja de Trabajo para listado'!$CD$155:$CD$1048576,0),MATCH((CUADRO!H$4&amp;$E773),'Hoja de Trabajo para listado'!$CD$151:$DC$151,0)),0)</f>
        <v>0</v>
      </c>
      <c r="I773" s="243">
        <f ca="1">+IFERROR(INDEX('Hoja de Trabajo para listado'!$A$155:$Z$1048576,MATCH($A773,'Hoja de Trabajo para listado'!$A$155:$A$1048576,0),MATCH((CUADRO!I$4&amp;$E773),'Hoja de Trabajo para listado'!$A$151:$Z$151,0)),0)+IFERROR(INDEX('Hoja de Trabajo para listado'!$AB$155:$BA$1048576,MATCH($A773,'Hoja de Trabajo para listado'!$AB$155:$AB$1048576,0),MATCH((CUADRO!I$4&amp;$E773),'Hoja de Trabajo para listado'!$AB$151:$BA$151,0)),0)+IFERROR(INDEX('Hoja de Trabajo para listado'!$BC$155:$CB$1048576,MATCH($A773,'Hoja de Trabajo para listado'!$BC$155:$BC$1048576,0),MATCH((CUADRO!I$4&amp;$E773),'Hoja de Trabajo para listado'!$BC$151:$CB$151,0)),0)+IFERROR(INDEX('Hoja de Trabajo para listado'!$DE$153:$DG$274,MATCH($A773,'Hoja de Trabajo para listado'!$DE$153:$DE$1048576,0),MATCH((CUADRO!I$4&amp;$E773),'Hoja de Trabajo para listado'!$DE$151:$DG$151,0)),0)+IFERROR(INDEX('Hoja de Trabajo para listado'!$CD$155:$DC$1048576,MATCH($A773,'Hoja de Trabajo para listado'!$CD$155:$CD$1048576,0),MATCH((CUADRO!I$4&amp;$E773),'Hoja de Trabajo para listado'!$CD$151:$DC$151,0)),0)</f>
        <v>0</v>
      </c>
      <c r="J773" s="243">
        <f ca="1">+IFERROR(INDEX('Hoja de Trabajo para listado'!$A$155:$Z$1048576,MATCH($A773,'Hoja de Trabajo para listado'!$A$155:$A$1048576,0),MATCH((CUADRO!J$4&amp;$E773),'Hoja de Trabajo para listado'!$A$151:$Z$151,0)),0)+IFERROR(INDEX('Hoja de Trabajo para listado'!$AB$155:$BA$1048576,MATCH($A773,'Hoja de Trabajo para listado'!$AB$155:$AB$1048576,0),MATCH((CUADRO!J$4&amp;$E773),'Hoja de Trabajo para listado'!$AB$151:$BA$151,0)),0)+IFERROR(INDEX('Hoja de Trabajo para listado'!$BC$155:$CB$1048576,MATCH($A773,'Hoja de Trabajo para listado'!$BC$155:$BC$1048576,0),MATCH((CUADRO!J$4&amp;$E773),'Hoja de Trabajo para listado'!$BC$151:$CB$151,0)),0)+IFERROR(INDEX('Hoja de Trabajo para listado'!$DE$153:$DG$274,MATCH($A773,'Hoja de Trabajo para listado'!$DE$153:$DE$1048576,0),MATCH((CUADRO!J$4&amp;$E773),'Hoja de Trabajo para listado'!$DE$151:$DG$151,0)),0)+IFERROR(INDEX('Hoja de Trabajo para listado'!$CD$155:$DC$1048576,MATCH($A773,'Hoja de Trabajo para listado'!$CD$155:$CD$1048576,0),MATCH((CUADRO!J$4&amp;$E773),'Hoja de Trabajo para listado'!$CD$151:$DC$151,0)),0)</f>
        <v>0</v>
      </c>
      <c r="K773" s="243">
        <f ca="1">+IFERROR(INDEX('Hoja de Trabajo para listado'!$A$155:$Z$1048576,MATCH($A773,'Hoja de Trabajo para listado'!$A$155:$A$1048576,0),MATCH((CUADRO!K$4&amp;$E773),'Hoja de Trabajo para listado'!$A$151:$Z$151,0)),0)+IFERROR(INDEX('Hoja de Trabajo para listado'!$AB$155:$BA$1048576,MATCH($A773,'Hoja de Trabajo para listado'!$AB$155:$AB$1048576,0),MATCH((CUADRO!K$4&amp;$E773),'Hoja de Trabajo para listado'!$AB$151:$BA$151,0)),0)+IFERROR(INDEX('Hoja de Trabajo para listado'!$BC$155:$CB$1048576,MATCH($A773,'Hoja de Trabajo para listado'!$BC$155:$BC$1048576,0),MATCH((CUADRO!K$4&amp;$E773),'Hoja de Trabajo para listado'!$BC$151:$CB$151,0)),0)+IFERROR(INDEX('Hoja de Trabajo para listado'!$DE$153:$DG$274,MATCH($A773,'Hoja de Trabajo para listado'!$DE$153:$DE$1048576,0),MATCH((CUADRO!K$4&amp;$E773),'Hoja de Trabajo para listado'!$DE$151:$DG$151,0)),0)+IFERROR(INDEX('Hoja de Trabajo para listado'!$CD$155:$DC$1048576,MATCH($A773,'Hoja de Trabajo para listado'!$CD$155:$CD$1048576,0),MATCH((CUADRO!K$4&amp;$E773),'Hoja de Trabajo para listado'!$CD$151:$DC$151,0)),0)</f>
        <v>0</v>
      </c>
      <c r="L773" s="243">
        <f ca="1">+IFERROR(INDEX('Hoja de Trabajo para listado'!$A$155:$Z$1048576,MATCH($A773,'Hoja de Trabajo para listado'!$A$155:$A$1048576,0),MATCH((CUADRO!L$4&amp;$E773),'Hoja de Trabajo para listado'!$A$151:$Z$151,0)),0)+IFERROR(INDEX('Hoja de Trabajo para listado'!$AB$155:$BA$1048576,MATCH($A773,'Hoja de Trabajo para listado'!$AB$155:$AB$1048576,0),MATCH((CUADRO!L$4&amp;$E773),'Hoja de Trabajo para listado'!$AB$151:$BA$151,0)),0)+IFERROR(INDEX('Hoja de Trabajo para listado'!$BC$155:$CB$1048576,MATCH($A773,'Hoja de Trabajo para listado'!$BC$155:$BC$1048576,0),MATCH((CUADRO!L$4&amp;$E773),'Hoja de Trabajo para listado'!$BC$151:$CB$151,0)),0)+IFERROR(INDEX('Hoja de Trabajo para listado'!$DE$153:$DG$274,MATCH($A773,'Hoja de Trabajo para listado'!$DE$153:$DE$1048576,0),MATCH((CUADRO!L$4&amp;$E773),'Hoja de Trabajo para listado'!$DE$151:$DG$151,0)),0)+IFERROR(INDEX('Hoja de Trabajo para listado'!$CD$155:$DC$1048576,MATCH($A773,'Hoja de Trabajo para listado'!$CD$155:$CD$1048576,0),MATCH((CUADRO!L$4&amp;$E773),'Hoja de Trabajo para listado'!$CD$151:$DC$151,0)),0)</f>
        <v>0</v>
      </c>
      <c r="M773" s="243">
        <f ca="1">+IFERROR(INDEX('Hoja de Trabajo para listado'!$A$155:$Z$1048576,MATCH($A773,'Hoja de Trabajo para listado'!$A$155:$A$1048576,0),MATCH((CUADRO!M$4&amp;$E773),'Hoja de Trabajo para listado'!$A$151:$Z$151,0)),0)+IFERROR(INDEX('Hoja de Trabajo para listado'!$AB$155:$BA$1048576,MATCH($A773,'Hoja de Trabajo para listado'!$AB$155:$AB$1048576,0),MATCH((CUADRO!M$4&amp;$E773),'Hoja de Trabajo para listado'!$AB$151:$BA$151,0)),0)+IFERROR(INDEX('Hoja de Trabajo para listado'!$BC$155:$CB$1048576,MATCH($A773,'Hoja de Trabajo para listado'!$BC$155:$BC$1048576,0),MATCH((CUADRO!M$4&amp;$E773),'Hoja de Trabajo para listado'!$BC$151:$CB$151,0)),0)+IFERROR(INDEX('Hoja de Trabajo para listado'!$DE$153:$DG$274,MATCH($A773,'Hoja de Trabajo para listado'!$DE$153:$DE$1048576,0),MATCH((CUADRO!M$4&amp;$E773),'Hoja de Trabajo para listado'!$DE$151:$DG$151,0)),0)+IFERROR(INDEX('Hoja de Trabajo para listado'!$CD$155:$DC$1048576,MATCH($A773,'Hoja de Trabajo para listado'!$CD$155:$CD$1048576,0),MATCH((CUADRO!M$4&amp;$E773),'Hoja de Trabajo para listado'!$CD$151:$DC$151,0)),0)</f>
        <v>0</v>
      </c>
      <c r="N773" s="243">
        <f ca="1">+IFERROR(INDEX('Hoja de Trabajo para listado'!$A$155:$Z$1048576,MATCH($A773,'Hoja de Trabajo para listado'!$A$155:$A$1048576,0),MATCH((CUADRO!N$4&amp;$E773),'Hoja de Trabajo para listado'!$A$151:$Z$151,0)),0)+IFERROR(INDEX('Hoja de Trabajo para listado'!$AB$155:$BA$1048576,MATCH($A773,'Hoja de Trabajo para listado'!$AB$155:$AB$1048576,0),MATCH((CUADRO!N$4&amp;$E773),'Hoja de Trabajo para listado'!$AB$151:$BA$151,0)),0)+IFERROR(INDEX('Hoja de Trabajo para listado'!$BC$155:$CB$1048576,MATCH($A773,'Hoja de Trabajo para listado'!$BC$155:$BC$1048576,0),MATCH((CUADRO!N$4&amp;$E773),'Hoja de Trabajo para listado'!$BC$151:$CB$151,0)),0)+IFERROR(INDEX('Hoja de Trabajo para listado'!$DE$153:$DG$274,MATCH($A773,'Hoja de Trabajo para listado'!$DE$153:$DE$1048576,0),MATCH((CUADRO!N$4&amp;$E773),'Hoja de Trabajo para listado'!$DE$151:$DG$151,0)),0)+IFERROR(INDEX('Hoja de Trabajo para listado'!$CD$155:$DC$1048576,MATCH($A773,'Hoja de Trabajo para listado'!$CD$155:$CD$1048576,0),MATCH((CUADRO!N$4&amp;$E773),'Hoja de Trabajo para listado'!$CD$151:$DC$151,0)),0)</f>
        <v>0</v>
      </c>
      <c r="O773" s="243">
        <f ca="1">+IFERROR(INDEX('Hoja de Trabajo para listado'!$A$155:$Z$1048576,MATCH($A773,'Hoja de Trabajo para listado'!$A$155:$A$1048576,0),MATCH((CUADRO!O$4&amp;$E773),'Hoja de Trabajo para listado'!$A$151:$Z$151,0)),0)+IFERROR(INDEX('Hoja de Trabajo para listado'!$AB$155:$BA$1048576,MATCH($A773,'Hoja de Trabajo para listado'!$AB$155:$AB$1048576,0),MATCH((CUADRO!O$4&amp;$E773),'Hoja de Trabajo para listado'!$AB$151:$BA$151,0)),0)+IFERROR(INDEX('Hoja de Trabajo para listado'!$BC$155:$CB$1048576,MATCH($A773,'Hoja de Trabajo para listado'!$BC$155:$BC$1048576,0),MATCH((CUADRO!O$4&amp;$E773),'Hoja de Trabajo para listado'!$BC$151:$CB$151,0)),0)+IFERROR(INDEX('Hoja de Trabajo para listado'!$DE$153:$DG$274,MATCH($A773,'Hoja de Trabajo para listado'!$DE$153:$DE$1048576,0),MATCH((CUADRO!O$4&amp;$E773),'Hoja de Trabajo para listado'!$DE$151:$DG$151,0)),0)+IFERROR(INDEX('Hoja de Trabajo para listado'!$CD$155:$DC$1048576,MATCH($A773,'Hoja de Trabajo para listado'!$CD$155:$CD$1048576,0),MATCH((CUADRO!O$4&amp;$E773),'Hoja de Trabajo para listado'!$CD$151:$DC$151,0)),0)</f>
        <v>0</v>
      </c>
      <c r="P773" s="243">
        <f ca="1">+IFERROR(INDEX('Hoja de Trabajo para listado'!$A$155:$Z$1048576,MATCH($A773,'Hoja de Trabajo para listado'!$A$155:$A$1048576,0),MATCH((CUADRO!P$4&amp;$E773),'Hoja de Trabajo para listado'!$A$151:$Z$151,0)),0)+IFERROR(INDEX('Hoja de Trabajo para listado'!$AB$155:$BA$1048576,MATCH($A773,'Hoja de Trabajo para listado'!$AB$155:$AB$1048576,0),MATCH((CUADRO!P$4&amp;$E773),'Hoja de Trabajo para listado'!$AB$151:$BA$151,0)),0)+IFERROR(INDEX('Hoja de Trabajo para listado'!$BC$155:$CB$1048576,MATCH($A773,'Hoja de Trabajo para listado'!$BC$155:$BC$1048576,0),MATCH((CUADRO!P$4&amp;$E773),'Hoja de Trabajo para listado'!$BC$151:$CB$151,0)),0)+IFERROR(INDEX('Hoja de Trabajo para listado'!$DE$153:$DG$274,MATCH($A773,'Hoja de Trabajo para listado'!$DE$153:$DE$1048576,0),MATCH((CUADRO!P$4&amp;$E773),'Hoja de Trabajo para listado'!$DE$151:$DG$151,0)),0)+IFERROR(INDEX('Hoja de Trabajo para listado'!$CD$155:$DC$1048576,MATCH($A773,'Hoja de Trabajo para listado'!$CD$155:$CD$1048576,0),MATCH((CUADRO!P$4&amp;$E773),'Hoja de Trabajo para listado'!$CD$151:$DC$151,0)),0)</f>
        <v>0</v>
      </c>
      <c r="Q773" s="243">
        <f ca="1">+IFERROR(INDEX('Hoja de Trabajo para listado'!$A$155:$Z$1048576,MATCH($A773,'Hoja de Trabajo para listado'!$A$155:$A$1048576,0),MATCH((CUADRO!Q$4&amp;$E773),'Hoja de Trabajo para listado'!$A$151:$Z$151,0)),0)+IFERROR(INDEX('Hoja de Trabajo para listado'!$AB$155:$BA$1048576,MATCH($A773,'Hoja de Trabajo para listado'!$AB$155:$AB$1048576,0),MATCH((CUADRO!Q$4&amp;$E773),'Hoja de Trabajo para listado'!$AB$151:$BA$151,0)),0)+IFERROR(INDEX('Hoja de Trabajo para listado'!$BC$155:$CB$1048576,MATCH($A773,'Hoja de Trabajo para listado'!$BC$155:$BC$1048576,0),MATCH((CUADRO!Q$4&amp;$E773),'Hoja de Trabajo para listado'!$BC$151:$CB$151,0)),0)+IFERROR(INDEX('Hoja de Trabajo para listado'!$DE$153:$DG$274,MATCH($A773,'Hoja de Trabajo para listado'!$DE$153:$DE$1048576,0),MATCH((CUADRO!Q$4&amp;$E773),'Hoja de Trabajo para listado'!$DE$151:$DG$151,0)),0)+IFERROR(INDEX('Hoja de Trabajo para listado'!$CD$155:$DC$1048576,MATCH($A773,'Hoja de Trabajo para listado'!$CD$155:$CD$1048576,0),MATCH((CUADRO!Q$4&amp;$E773),'Hoja de Trabajo para listado'!$CD$151:$DC$151,0)),0)</f>
        <v>0</v>
      </c>
      <c r="R773" s="243">
        <f t="shared" ca="1" si="29"/>
        <v>0</v>
      </c>
      <c r="S773" s="249"/>
      <c r="T773" s="243">
        <f ca="1">+T774</f>
        <v>0</v>
      </c>
      <c r="U773" s="242">
        <f t="shared" si="30"/>
        <v>1</v>
      </c>
      <c r="V773" s="333" t="str">
        <f>+VLOOKUP(A773,bd_lista!$A$3:$E$592,5,FALSE)</f>
        <v>Gobiernos Autonomos Municipales</v>
      </c>
      <c r="W773" s="387" t="str">
        <f>+V773</f>
        <v>Gobiernos Autonomos Municipales</v>
      </c>
      <c r="X773" s="242">
        <f>+VLOOKUP(A773,[4]Sheet1!$A$13:$D$744,4,FALSE)</f>
        <v>0</v>
      </c>
      <c r="Y773" s="242" t="e">
        <f>+VLOOKUP(X773,bd_lista!$A$3:$C$592,3,FALSE)</f>
        <v>#N/A</v>
      </c>
      <c r="Z773" s="294">
        <f>+X773</f>
        <v>0</v>
      </c>
      <c r="AA773" s="295" t="e">
        <f>+Y773</f>
        <v>#N/A</v>
      </c>
    </row>
    <row r="774" spans="1:27" customFormat="1" ht="15" hidden="1" customHeight="1">
      <c r="A774" s="32">
        <v>1404</v>
      </c>
      <c r="B774" s="393"/>
      <c r="C774" s="247" t="str">
        <f>+VLOOKUP(A774,bd_lista!$A$3:$C$592,3,FALSE)</f>
        <v>Gobierno Autónomo Municipal de Challapata</v>
      </c>
      <c r="D774" s="390"/>
      <c r="E774" s="244" t="s">
        <v>1305</v>
      </c>
      <c r="F774" s="243">
        <f ca="1">+IFERROR(INDEX('Hoja de Trabajo para listado'!$A$155:$Z$1048576,MATCH($A774,'Hoja de Trabajo para listado'!$A$155:$A$1048576,0),MATCH((CUADRO!F$4&amp;$E774),'Hoja de Trabajo para listado'!$A$151:$Z$151,0)),0)+IFERROR(INDEX('Hoja de Trabajo para listado'!$AB$155:$BA$1048576,MATCH($A774,'Hoja de Trabajo para listado'!$AB$155:$AB$1048576,0),MATCH((CUADRO!F$4&amp;$E774),'Hoja de Trabajo para listado'!$AB$151:$BA$151,0)),0)+IFERROR(INDEX('Hoja de Trabajo para listado'!$BC$155:$CB$1048576,MATCH($A774,'Hoja de Trabajo para listado'!$BC$155:$BC$1048576,0),MATCH((CUADRO!F$4&amp;$E774),'Hoja de Trabajo para listado'!$BC$151:$CB$151,0)),0)+IFERROR(INDEX('Hoja de Trabajo para listado'!$DE$153:$DG$274,MATCH($A774,'Hoja de Trabajo para listado'!$DE$153:$DE$1048576,0),MATCH((CUADRO!F$4&amp;$E774),'Hoja de Trabajo para listado'!$DE$151:$DG$151,0)),0)+IFERROR(INDEX('Hoja de Trabajo para listado'!$CD$155:$DC$1048576,MATCH($A774,'Hoja de Trabajo para listado'!$CD$155:$CD$1048576,0),MATCH((CUADRO!F$4&amp;$E774),'Hoja de Trabajo para listado'!$CD$151:$DC$151,0)),0)</f>
        <v>0</v>
      </c>
      <c r="G774" s="243">
        <f ca="1">+IFERROR(INDEX('Hoja de Trabajo para listado'!$A$155:$Z$1048576,MATCH($A774,'Hoja de Trabajo para listado'!$A$155:$A$1048576,0),MATCH((CUADRO!G$4&amp;$E774),'Hoja de Trabajo para listado'!$A$151:$Z$151,0)),0)+IFERROR(INDEX('Hoja de Trabajo para listado'!$AB$155:$BA$1048576,MATCH($A774,'Hoja de Trabajo para listado'!$AB$155:$AB$1048576,0),MATCH((CUADRO!G$4&amp;$E774),'Hoja de Trabajo para listado'!$AB$151:$BA$151,0)),0)+IFERROR(INDEX('Hoja de Trabajo para listado'!$BC$155:$CB$1048576,MATCH($A774,'Hoja de Trabajo para listado'!$BC$155:$BC$1048576,0),MATCH((CUADRO!G$4&amp;$E774),'Hoja de Trabajo para listado'!$BC$151:$CB$151,0)),0)+IFERROR(INDEX('Hoja de Trabajo para listado'!$DE$153:$DG$274,MATCH($A774,'Hoja de Trabajo para listado'!$DE$153:$DE$1048576,0),MATCH((CUADRO!G$4&amp;$E774),'Hoja de Trabajo para listado'!$DE$151:$DG$151,0)),0)+IFERROR(INDEX('Hoja de Trabajo para listado'!$CD$155:$DC$1048576,MATCH($A774,'Hoja de Trabajo para listado'!$CD$155:$CD$1048576,0),MATCH((CUADRO!G$4&amp;$E774),'Hoja de Trabajo para listado'!$CD$151:$DC$151,0)),0)</f>
        <v>0</v>
      </c>
      <c r="H774" s="243">
        <f ca="1">+IFERROR(INDEX('Hoja de Trabajo para listado'!$A$155:$Z$1048576,MATCH($A774,'Hoja de Trabajo para listado'!$A$155:$A$1048576,0),MATCH((CUADRO!H$4&amp;$E774),'Hoja de Trabajo para listado'!$A$151:$Z$151,0)),0)+IFERROR(INDEX('Hoja de Trabajo para listado'!$AB$155:$BA$1048576,MATCH($A774,'Hoja de Trabajo para listado'!$AB$155:$AB$1048576,0),MATCH((CUADRO!H$4&amp;$E774),'Hoja de Trabajo para listado'!$AB$151:$BA$151,0)),0)+IFERROR(INDEX('Hoja de Trabajo para listado'!$BC$155:$CB$1048576,MATCH($A774,'Hoja de Trabajo para listado'!$BC$155:$BC$1048576,0),MATCH((CUADRO!H$4&amp;$E774),'Hoja de Trabajo para listado'!$BC$151:$CB$151,0)),0)+IFERROR(INDEX('Hoja de Trabajo para listado'!$DE$153:$DG$274,MATCH($A774,'Hoja de Trabajo para listado'!$DE$153:$DE$1048576,0),MATCH((CUADRO!H$4&amp;$E774),'Hoja de Trabajo para listado'!$DE$151:$DG$151,0)),0)+IFERROR(INDEX('Hoja de Trabajo para listado'!$CD$155:$DC$1048576,MATCH($A774,'Hoja de Trabajo para listado'!$CD$155:$CD$1048576,0),MATCH((CUADRO!H$4&amp;$E774),'Hoja de Trabajo para listado'!$CD$151:$DC$151,0)),0)</f>
        <v>0</v>
      </c>
      <c r="I774" s="243">
        <f ca="1">+IFERROR(INDEX('Hoja de Trabajo para listado'!$A$155:$Z$1048576,MATCH($A774,'Hoja de Trabajo para listado'!$A$155:$A$1048576,0),MATCH((CUADRO!I$4&amp;$E774),'Hoja de Trabajo para listado'!$A$151:$Z$151,0)),0)+IFERROR(INDEX('Hoja de Trabajo para listado'!$AB$155:$BA$1048576,MATCH($A774,'Hoja de Trabajo para listado'!$AB$155:$AB$1048576,0),MATCH((CUADRO!I$4&amp;$E774),'Hoja de Trabajo para listado'!$AB$151:$BA$151,0)),0)+IFERROR(INDEX('Hoja de Trabajo para listado'!$BC$155:$CB$1048576,MATCH($A774,'Hoja de Trabajo para listado'!$BC$155:$BC$1048576,0),MATCH((CUADRO!I$4&amp;$E774),'Hoja de Trabajo para listado'!$BC$151:$CB$151,0)),0)+IFERROR(INDEX('Hoja de Trabajo para listado'!$DE$153:$DG$274,MATCH($A774,'Hoja de Trabajo para listado'!$DE$153:$DE$1048576,0),MATCH((CUADRO!I$4&amp;$E774),'Hoja de Trabajo para listado'!$DE$151:$DG$151,0)),0)+IFERROR(INDEX('Hoja de Trabajo para listado'!$CD$155:$DC$1048576,MATCH($A774,'Hoja de Trabajo para listado'!$CD$155:$CD$1048576,0),MATCH((CUADRO!I$4&amp;$E774),'Hoja de Trabajo para listado'!$CD$151:$DC$151,0)),0)</f>
        <v>0</v>
      </c>
      <c r="J774" s="243">
        <f ca="1">+IFERROR(INDEX('Hoja de Trabajo para listado'!$A$155:$Z$1048576,MATCH($A774,'Hoja de Trabajo para listado'!$A$155:$A$1048576,0),MATCH((CUADRO!J$4&amp;$E774),'Hoja de Trabajo para listado'!$A$151:$Z$151,0)),0)+IFERROR(INDEX('Hoja de Trabajo para listado'!$AB$155:$BA$1048576,MATCH($A774,'Hoja de Trabajo para listado'!$AB$155:$AB$1048576,0),MATCH((CUADRO!J$4&amp;$E774),'Hoja de Trabajo para listado'!$AB$151:$BA$151,0)),0)+IFERROR(INDEX('Hoja de Trabajo para listado'!$BC$155:$CB$1048576,MATCH($A774,'Hoja de Trabajo para listado'!$BC$155:$BC$1048576,0),MATCH((CUADRO!J$4&amp;$E774),'Hoja de Trabajo para listado'!$BC$151:$CB$151,0)),0)+IFERROR(INDEX('Hoja de Trabajo para listado'!$DE$153:$DG$274,MATCH($A774,'Hoja de Trabajo para listado'!$DE$153:$DE$1048576,0),MATCH((CUADRO!J$4&amp;$E774),'Hoja de Trabajo para listado'!$DE$151:$DG$151,0)),0)+IFERROR(INDEX('Hoja de Trabajo para listado'!$CD$155:$DC$1048576,MATCH($A774,'Hoja de Trabajo para listado'!$CD$155:$CD$1048576,0),MATCH((CUADRO!J$4&amp;$E774),'Hoja de Trabajo para listado'!$CD$151:$DC$151,0)),0)</f>
        <v>0</v>
      </c>
      <c r="K774" s="243">
        <f ca="1">+IFERROR(INDEX('Hoja de Trabajo para listado'!$A$155:$Z$1048576,MATCH($A774,'Hoja de Trabajo para listado'!$A$155:$A$1048576,0),MATCH((CUADRO!K$4&amp;$E774),'Hoja de Trabajo para listado'!$A$151:$Z$151,0)),0)+IFERROR(INDEX('Hoja de Trabajo para listado'!$AB$155:$BA$1048576,MATCH($A774,'Hoja de Trabajo para listado'!$AB$155:$AB$1048576,0),MATCH((CUADRO!K$4&amp;$E774),'Hoja de Trabajo para listado'!$AB$151:$BA$151,0)),0)+IFERROR(INDEX('Hoja de Trabajo para listado'!$BC$155:$CB$1048576,MATCH($A774,'Hoja de Trabajo para listado'!$BC$155:$BC$1048576,0),MATCH((CUADRO!K$4&amp;$E774),'Hoja de Trabajo para listado'!$BC$151:$CB$151,0)),0)+IFERROR(INDEX('Hoja de Trabajo para listado'!$DE$153:$DG$274,MATCH($A774,'Hoja de Trabajo para listado'!$DE$153:$DE$1048576,0),MATCH((CUADRO!K$4&amp;$E774),'Hoja de Trabajo para listado'!$DE$151:$DG$151,0)),0)+IFERROR(INDEX('Hoja de Trabajo para listado'!$CD$155:$DC$1048576,MATCH($A774,'Hoja de Trabajo para listado'!$CD$155:$CD$1048576,0),MATCH((CUADRO!K$4&amp;$E774),'Hoja de Trabajo para listado'!$CD$151:$DC$151,0)),0)</f>
        <v>0</v>
      </c>
      <c r="L774" s="243">
        <f ca="1">+IFERROR(INDEX('Hoja de Trabajo para listado'!$A$155:$Z$1048576,MATCH($A774,'Hoja de Trabajo para listado'!$A$155:$A$1048576,0),MATCH((CUADRO!L$4&amp;$E774),'Hoja de Trabajo para listado'!$A$151:$Z$151,0)),0)+IFERROR(INDEX('Hoja de Trabajo para listado'!$AB$155:$BA$1048576,MATCH($A774,'Hoja de Trabajo para listado'!$AB$155:$AB$1048576,0),MATCH((CUADRO!L$4&amp;$E774),'Hoja de Trabajo para listado'!$AB$151:$BA$151,0)),0)+IFERROR(INDEX('Hoja de Trabajo para listado'!$BC$155:$CB$1048576,MATCH($A774,'Hoja de Trabajo para listado'!$BC$155:$BC$1048576,0),MATCH((CUADRO!L$4&amp;$E774),'Hoja de Trabajo para listado'!$BC$151:$CB$151,0)),0)+IFERROR(INDEX('Hoja de Trabajo para listado'!$DE$153:$DG$274,MATCH($A774,'Hoja de Trabajo para listado'!$DE$153:$DE$1048576,0),MATCH((CUADRO!L$4&amp;$E774),'Hoja de Trabajo para listado'!$DE$151:$DG$151,0)),0)+IFERROR(INDEX('Hoja de Trabajo para listado'!$CD$155:$DC$1048576,MATCH($A774,'Hoja de Trabajo para listado'!$CD$155:$CD$1048576,0),MATCH((CUADRO!L$4&amp;$E774),'Hoja de Trabajo para listado'!$CD$151:$DC$151,0)),0)</f>
        <v>0</v>
      </c>
      <c r="M774" s="243">
        <f ca="1">+IFERROR(INDEX('Hoja de Trabajo para listado'!$A$155:$Z$1048576,MATCH($A774,'Hoja de Trabajo para listado'!$A$155:$A$1048576,0),MATCH((CUADRO!M$4&amp;$E774),'Hoja de Trabajo para listado'!$A$151:$Z$151,0)),0)+IFERROR(INDEX('Hoja de Trabajo para listado'!$AB$155:$BA$1048576,MATCH($A774,'Hoja de Trabajo para listado'!$AB$155:$AB$1048576,0),MATCH((CUADRO!M$4&amp;$E774),'Hoja de Trabajo para listado'!$AB$151:$BA$151,0)),0)+IFERROR(INDEX('Hoja de Trabajo para listado'!$BC$155:$CB$1048576,MATCH($A774,'Hoja de Trabajo para listado'!$BC$155:$BC$1048576,0),MATCH((CUADRO!M$4&amp;$E774),'Hoja de Trabajo para listado'!$BC$151:$CB$151,0)),0)+IFERROR(INDEX('Hoja de Trabajo para listado'!$DE$153:$DG$274,MATCH($A774,'Hoja de Trabajo para listado'!$DE$153:$DE$1048576,0),MATCH((CUADRO!M$4&amp;$E774),'Hoja de Trabajo para listado'!$DE$151:$DG$151,0)),0)+IFERROR(INDEX('Hoja de Trabajo para listado'!$CD$155:$DC$1048576,MATCH($A774,'Hoja de Trabajo para listado'!$CD$155:$CD$1048576,0),MATCH((CUADRO!M$4&amp;$E774),'Hoja de Trabajo para listado'!$CD$151:$DC$151,0)),0)</f>
        <v>0</v>
      </c>
      <c r="N774" s="243">
        <f ca="1">+IFERROR(INDEX('Hoja de Trabajo para listado'!$A$155:$Z$1048576,MATCH($A774,'Hoja de Trabajo para listado'!$A$155:$A$1048576,0),MATCH((CUADRO!N$4&amp;$E774),'Hoja de Trabajo para listado'!$A$151:$Z$151,0)),0)+IFERROR(INDEX('Hoja de Trabajo para listado'!$AB$155:$BA$1048576,MATCH($A774,'Hoja de Trabajo para listado'!$AB$155:$AB$1048576,0),MATCH((CUADRO!N$4&amp;$E774),'Hoja de Trabajo para listado'!$AB$151:$BA$151,0)),0)+IFERROR(INDEX('Hoja de Trabajo para listado'!$BC$155:$CB$1048576,MATCH($A774,'Hoja de Trabajo para listado'!$BC$155:$BC$1048576,0),MATCH((CUADRO!N$4&amp;$E774),'Hoja de Trabajo para listado'!$BC$151:$CB$151,0)),0)+IFERROR(INDEX('Hoja de Trabajo para listado'!$DE$153:$DG$274,MATCH($A774,'Hoja de Trabajo para listado'!$DE$153:$DE$1048576,0),MATCH((CUADRO!N$4&amp;$E774),'Hoja de Trabajo para listado'!$DE$151:$DG$151,0)),0)+IFERROR(INDEX('Hoja de Trabajo para listado'!$CD$155:$DC$1048576,MATCH($A774,'Hoja de Trabajo para listado'!$CD$155:$CD$1048576,0),MATCH((CUADRO!N$4&amp;$E774),'Hoja de Trabajo para listado'!$CD$151:$DC$151,0)),0)</f>
        <v>0</v>
      </c>
      <c r="O774" s="243">
        <f ca="1">+IFERROR(INDEX('Hoja de Trabajo para listado'!$A$155:$Z$1048576,MATCH($A774,'Hoja de Trabajo para listado'!$A$155:$A$1048576,0),MATCH((CUADRO!O$4&amp;$E774),'Hoja de Trabajo para listado'!$A$151:$Z$151,0)),0)+IFERROR(INDEX('Hoja de Trabajo para listado'!$AB$155:$BA$1048576,MATCH($A774,'Hoja de Trabajo para listado'!$AB$155:$AB$1048576,0),MATCH((CUADRO!O$4&amp;$E774),'Hoja de Trabajo para listado'!$AB$151:$BA$151,0)),0)+IFERROR(INDEX('Hoja de Trabajo para listado'!$BC$155:$CB$1048576,MATCH($A774,'Hoja de Trabajo para listado'!$BC$155:$BC$1048576,0),MATCH((CUADRO!O$4&amp;$E774),'Hoja de Trabajo para listado'!$BC$151:$CB$151,0)),0)+IFERROR(INDEX('Hoja de Trabajo para listado'!$DE$153:$DG$274,MATCH($A774,'Hoja de Trabajo para listado'!$DE$153:$DE$1048576,0),MATCH((CUADRO!O$4&amp;$E774),'Hoja de Trabajo para listado'!$DE$151:$DG$151,0)),0)+IFERROR(INDEX('Hoja de Trabajo para listado'!$CD$155:$DC$1048576,MATCH($A774,'Hoja de Trabajo para listado'!$CD$155:$CD$1048576,0),MATCH((CUADRO!O$4&amp;$E774),'Hoja de Trabajo para listado'!$CD$151:$DC$151,0)),0)</f>
        <v>0</v>
      </c>
      <c r="P774" s="243">
        <f ca="1">+IFERROR(INDEX('Hoja de Trabajo para listado'!$A$155:$Z$1048576,MATCH($A774,'Hoja de Trabajo para listado'!$A$155:$A$1048576,0),MATCH((CUADRO!P$4&amp;$E774),'Hoja de Trabajo para listado'!$A$151:$Z$151,0)),0)+IFERROR(INDEX('Hoja de Trabajo para listado'!$AB$155:$BA$1048576,MATCH($A774,'Hoja de Trabajo para listado'!$AB$155:$AB$1048576,0),MATCH((CUADRO!P$4&amp;$E774),'Hoja de Trabajo para listado'!$AB$151:$BA$151,0)),0)+IFERROR(INDEX('Hoja de Trabajo para listado'!$BC$155:$CB$1048576,MATCH($A774,'Hoja de Trabajo para listado'!$BC$155:$BC$1048576,0),MATCH((CUADRO!P$4&amp;$E774),'Hoja de Trabajo para listado'!$BC$151:$CB$151,0)),0)+IFERROR(INDEX('Hoja de Trabajo para listado'!$DE$153:$DG$274,MATCH($A774,'Hoja de Trabajo para listado'!$DE$153:$DE$1048576,0),MATCH((CUADRO!P$4&amp;$E774),'Hoja de Trabajo para listado'!$DE$151:$DG$151,0)),0)+IFERROR(INDEX('Hoja de Trabajo para listado'!$CD$155:$DC$1048576,MATCH($A774,'Hoja de Trabajo para listado'!$CD$155:$CD$1048576,0),MATCH((CUADRO!P$4&amp;$E774),'Hoja de Trabajo para listado'!$CD$151:$DC$151,0)),0)</f>
        <v>0</v>
      </c>
      <c r="Q774" s="243">
        <f ca="1">+IFERROR(INDEX('Hoja de Trabajo para listado'!$A$155:$Z$1048576,MATCH($A774,'Hoja de Trabajo para listado'!$A$155:$A$1048576,0),MATCH((CUADRO!Q$4&amp;$E774),'Hoja de Trabajo para listado'!$A$151:$Z$151,0)),0)+IFERROR(INDEX('Hoja de Trabajo para listado'!$AB$155:$BA$1048576,MATCH($A774,'Hoja de Trabajo para listado'!$AB$155:$AB$1048576,0),MATCH((CUADRO!Q$4&amp;$E774),'Hoja de Trabajo para listado'!$AB$151:$BA$151,0)),0)+IFERROR(INDEX('Hoja de Trabajo para listado'!$BC$155:$CB$1048576,MATCH($A774,'Hoja de Trabajo para listado'!$BC$155:$BC$1048576,0),MATCH((CUADRO!Q$4&amp;$E774),'Hoja de Trabajo para listado'!$BC$151:$CB$151,0)),0)+IFERROR(INDEX('Hoja de Trabajo para listado'!$DE$153:$DG$274,MATCH($A774,'Hoja de Trabajo para listado'!$DE$153:$DE$1048576,0),MATCH((CUADRO!Q$4&amp;$E774),'Hoja de Trabajo para listado'!$DE$151:$DG$151,0)),0)+IFERROR(INDEX('Hoja de Trabajo para listado'!$CD$155:$DC$1048576,MATCH($A774,'Hoja de Trabajo para listado'!$CD$155:$CD$1048576,0),MATCH((CUADRO!Q$4&amp;$E774),'Hoja de Trabajo para listado'!$CD$151:$DC$151,0)),0)</f>
        <v>0</v>
      </c>
      <c r="R774" s="243">
        <f t="shared" ca="1" si="29"/>
        <v>0</v>
      </c>
      <c r="S774" s="249">
        <f ca="1">+R773+R774</f>
        <v>0</v>
      </c>
      <c r="T774" s="243">
        <f ca="1">+S774</f>
        <v>0</v>
      </c>
      <c r="U774" s="242">
        <f t="shared" si="30"/>
        <v>2</v>
      </c>
      <c r="V774" s="333" t="str">
        <f>+VLOOKUP(A774,bd_lista!$A$3:$E$592,5,FALSE)</f>
        <v>Gobiernos Autonomos Municipales</v>
      </c>
      <c r="W774" s="388"/>
      <c r="X774" s="242">
        <f>+VLOOKUP(A774,[4]Sheet1!$A$13:$D$744,4,FALSE)</f>
        <v>0</v>
      </c>
      <c r="Y774" s="242" t="e">
        <f>+VLOOKUP(X774,bd_lista!$A$3:$C$592,3,FALSE)</f>
        <v>#N/A</v>
      </c>
      <c r="Z774" s="292"/>
      <c r="AA774" s="293"/>
    </row>
    <row r="775" spans="1:27" customFormat="1" ht="15" hidden="1" customHeight="1">
      <c r="A775" s="32">
        <v>1405</v>
      </c>
      <c r="B775" s="392">
        <f>+A775</f>
        <v>1405</v>
      </c>
      <c r="C775" s="247" t="str">
        <f>+VLOOKUP(A775,bd_lista!$A$3:$C$592,3,FALSE)</f>
        <v>Gobierno Autónomo Municipal de Santuario de Quillacas</v>
      </c>
      <c r="D775" s="389" t="str">
        <f>+C775</f>
        <v>Gobierno Autónomo Municipal de Santuario de Quillacas</v>
      </c>
      <c r="E775" s="242" t="s">
        <v>1304</v>
      </c>
      <c r="F775" s="243">
        <f ca="1">+IFERROR(INDEX('Hoja de Trabajo para listado'!$A$155:$Z$1048576,MATCH($A775,'Hoja de Trabajo para listado'!$A$155:$A$1048576,0),MATCH((CUADRO!F$4&amp;$E775),'Hoja de Trabajo para listado'!$A$151:$Z$151,0)),0)+IFERROR(INDEX('Hoja de Trabajo para listado'!$AB$155:$BA$1048576,MATCH($A775,'Hoja de Trabajo para listado'!$AB$155:$AB$1048576,0),MATCH((CUADRO!F$4&amp;$E775),'Hoja de Trabajo para listado'!$AB$151:$BA$151,0)),0)+IFERROR(INDEX('Hoja de Trabajo para listado'!$BC$155:$CB$1048576,MATCH($A775,'Hoja de Trabajo para listado'!$BC$155:$BC$1048576,0),MATCH((CUADRO!F$4&amp;$E775),'Hoja de Trabajo para listado'!$BC$151:$CB$151,0)),0)+IFERROR(INDEX('Hoja de Trabajo para listado'!$DE$153:$DG$274,MATCH($A775,'Hoja de Trabajo para listado'!$DE$153:$DE$1048576,0),MATCH((CUADRO!F$4&amp;$E775),'Hoja de Trabajo para listado'!$DE$151:$DG$151,0)),0)+IFERROR(INDEX('Hoja de Trabajo para listado'!$CD$155:$DC$1048576,MATCH($A775,'Hoja de Trabajo para listado'!$CD$155:$CD$1048576,0),MATCH((CUADRO!F$4&amp;$E775),'Hoja de Trabajo para listado'!$CD$151:$DC$151,0)),0)</f>
        <v>0</v>
      </c>
      <c r="G775" s="243">
        <f ca="1">+IFERROR(INDEX('Hoja de Trabajo para listado'!$A$155:$Z$1048576,MATCH($A775,'Hoja de Trabajo para listado'!$A$155:$A$1048576,0),MATCH((CUADRO!G$4&amp;$E775),'Hoja de Trabajo para listado'!$A$151:$Z$151,0)),0)+IFERROR(INDEX('Hoja de Trabajo para listado'!$AB$155:$BA$1048576,MATCH($A775,'Hoja de Trabajo para listado'!$AB$155:$AB$1048576,0),MATCH((CUADRO!G$4&amp;$E775),'Hoja de Trabajo para listado'!$AB$151:$BA$151,0)),0)+IFERROR(INDEX('Hoja de Trabajo para listado'!$BC$155:$CB$1048576,MATCH($A775,'Hoja de Trabajo para listado'!$BC$155:$BC$1048576,0),MATCH((CUADRO!G$4&amp;$E775),'Hoja de Trabajo para listado'!$BC$151:$CB$151,0)),0)+IFERROR(INDEX('Hoja de Trabajo para listado'!$DE$153:$DG$274,MATCH($A775,'Hoja de Trabajo para listado'!$DE$153:$DE$1048576,0),MATCH((CUADRO!G$4&amp;$E775),'Hoja de Trabajo para listado'!$DE$151:$DG$151,0)),0)+IFERROR(INDEX('Hoja de Trabajo para listado'!$CD$155:$DC$1048576,MATCH($A775,'Hoja de Trabajo para listado'!$CD$155:$CD$1048576,0),MATCH((CUADRO!G$4&amp;$E775),'Hoja de Trabajo para listado'!$CD$151:$DC$151,0)),0)</f>
        <v>0</v>
      </c>
      <c r="H775" s="243">
        <f ca="1">+IFERROR(INDEX('Hoja de Trabajo para listado'!$A$155:$Z$1048576,MATCH($A775,'Hoja de Trabajo para listado'!$A$155:$A$1048576,0),MATCH((CUADRO!H$4&amp;$E775),'Hoja de Trabajo para listado'!$A$151:$Z$151,0)),0)+IFERROR(INDEX('Hoja de Trabajo para listado'!$AB$155:$BA$1048576,MATCH($A775,'Hoja de Trabajo para listado'!$AB$155:$AB$1048576,0),MATCH((CUADRO!H$4&amp;$E775),'Hoja de Trabajo para listado'!$AB$151:$BA$151,0)),0)+IFERROR(INDEX('Hoja de Trabajo para listado'!$BC$155:$CB$1048576,MATCH($A775,'Hoja de Trabajo para listado'!$BC$155:$BC$1048576,0),MATCH((CUADRO!H$4&amp;$E775),'Hoja de Trabajo para listado'!$BC$151:$CB$151,0)),0)+IFERROR(INDEX('Hoja de Trabajo para listado'!$DE$153:$DG$274,MATCH($A775,'Hoja de Trabajo para listado'!$DE$153:$DE$1048576,0),MATCH((CUADRO!H$4&amp;$E775),'Hoja de Trabajo para listado'!$DE$151:$DG$151,0)),0)+IFERROR(INDEX('Hoja de Trabajo para listado'!$CD$155:$DC$1048576,MATCH($A775,'Hoja de Trabajo para listado'!$CD$155:$CD$1048576,0),MATCH((CUADRO!H$4&amp;$E775),'Hoja de Trabajo para listado'!$CD$151:$DC$151,0)),0)</f>
        <v>0</v>
      </c>
      <c r="I775" s="243">
        <f ca="1">+IFERROR(INDEX('Hoja de Trabajo para listado'!$A$155:$Z$1048576,MATCH($A775,'Hoja de Trabajo para listado'!$A$155:$A$1048576,0),MATCH((CUADRO!I$4&amp;$E775),'Hoja de Trabajo para listado'!$A$151:$Z$151,0)),0)+IFERROR(INDEX('Hoja de Trabajo para listado'!$AB$155:$BA$1048576,MATCH($A775,'Hoja de Trabajo para listado'!$AB$155:$AB$1048576,0),MATCH((CUADRO!I$4&amp;$E775),'Hoja de Trabajo para listado'!$AB$151:$BA$151,0)),0)+IFERROR(INDEX('Hoja de Trabajo para listado'!$BC$155:$CB$1048576,MATCH($A775,'Hoja de Trabajo para listado'!$BC$155:$BC$1048576,0),MATCH((CUADRO!I$4&amp;$E775),'Hoja de Trabajo para listado'!$BC$151:$CB$151,0)),0)+IFERROR(INDEX('Hoja de Trabajo para listado'!$DE$153:$DG$274,MATCH($A775,'Hoja de Trabajo para listado'!$DE$153:$DE$1048576,0),MATCH((CUADRO!I$4&amp;$E775),'Hoja de Trabajo para listado'!$DE$151:$DG$151,0)),0)+IFERROR(INDEX('Hoja de Trabajo para listado'!$CD$155:$DC$1048576,MATCH($A775,'Hoja de Trabajo para listado'!$CD$155:$CD$1048576,0),MATCH((CUADRO!I$4&amp;$E775),'Hoja de Trabajo para listado'!$CD$151:$DC$151,0)),0)</f>
        <v>0</v>
      </c>
      <c r="J775" s="243">
        <f ca="1">+IFERROR(INDEX('Hoja de Trabajo para listado'!$A$155:$Z$1048576,MATCH($A775,'Hoja de Trabajo para listado'!$A$155:$A$1048576,0),MATCH((CUADRO!J$4&amp;$E775),'Hoja de Trabajo para listado'!$A$151:$Z$151,0)),0)+IFERROR(INDEX('Hoja de Trabajo para listado'!$AB$155:$BA$1048576,MATCH($A775,'Hoja de Trabajo para listado'!$AB$155:$AB$1048576,0),MATCH((CUADRO!J$4&amp;$E775),'Hoja de Trabajo para listado'!$AB$151:$BA$151,0)),0)+IFERROR(INDEX('Hoja de Trabajo para listado'!$BC$155:$CB$1048576,MATCH($A775,'Hoja de Trabajo para listado'!$BC$155:$BC$1048576,0),MATCH((CUADRO!J$4&amp;$E775),'Hoja de Trabajo para listado'!$BC$151:$CB$151,0)),0)+IFERROR(INDEX('Hoja de Trabajo para listado'!$DE$153:$DG$274,MATCH($A775,'Hoja de Trabajo para listado'!$DE$153:$DE$1048576,0),MATCH((CUADRO!J$4&amp;$E775),'Hoja de Trabajo para listado'!$DE$151:$DG$151,0)),0)+IFERROR(INDEX('Hoja de Trabajo para listado'!$CD$155:$DC$1048576,MATCH($A775,'Hoja de Trabajo para listado'!$CD$155:$CD$1048576,0),MATCH((CUADRO!J$4&amp;$E775),'Hoja de Trabajo para listado'!$CD$151:$DC$151,0)),0)</f>
        <v>0</v>
      </c>
      <c r="K775" s="243">
        <f ca="1">+IFERROR(INDEX('Hoja de Trabajo para listado'!$A$155:$Z$1048576,MATCH($A775,'Hoja de Trabajo para listado'!$A$155:$A$1048576,0),MATCH((CUADRO!K$4&amp;$E775),'Hoja de Trabajo para listado'!$A$151:$Z$151,0)),0)+IFERROR(INDEX('Hoja de Trabajo para listado'!$AB$155:$BA$1048576,MATCH($A775,'Hoja de Trabajo para listado'!$AB$155:$AB$1048576,0),MATCH((CUADRO!K$4&amp;$E775),'Hoja de Trabajo para listado'!$AB$151:$BA$151,0)),0)+IFERROR(INDEX('Hoja de Trabajo para listado'!$BC$155:$CB$1048576,MATCH($A775,'Hoja de Trabajo para listado'!$BC$155:$BC$1048576,0),MATCH((CUADRO!K$4&amp;$E775),'Hoja de Trabajo para listado'!$BC$151:$CB$151,0)),0)+IFERROR(INDEX('Hoja de Trabajo para listado'!$DE$153:$DG$274,MATCH($A775,'Hoja de Trabajo para listado'!$DE$153:$DE$1048576,0),MATCH((CUADRO!K$4&amp;$E775),'Hoja de Trabajo para listado'!$DE$151:$DG$151,0)),0)+IFERROR(INDEX('Hoja de Trabajo para listado'!$CD$155:$DC$1048576,MATCH($A775,'Hoja de Trabajo para listado'!$CD$155:$CD$1048576,0),MATCH((CUADRO!K$4&amp;$E775),'Hoja de Trabajo para listado'!$CD$151:$DC$151,0)),0)</f>
        <v>0</v>
      </c>
      <c r="L775" s="243">
        <f ca="1">+IFERROR(INDEX('Hoja de Trabajo para listado'!$A$155:$Z$1048576,MATCH($A775,'Hoja de Trabajo para listado'!$A$155:$A$1048576,0),MATCH((CUADRO!L$4&amp;$E775),'Hoja de Trabajo para listado'!$A$151:$Z$151,0)),0)+IFERROR(INDEX('Hoja de Trabajo para listado'!$AB$155:$BA$1048576,MATCH($A775,'Hoja de Trabajo para listado'!$AB$155:$AB$1048576,0),MATCH((CUADRO!L$4&amp;$E775),'Hoja de Trabajo para listado'!$AB$151:$BA$151,0)),0)+IFERROR(INDEX('Hoja de Trabajo para listado'!$BC$155:$CB$1048576,MATCH($A775,'Hoja de Trabajo para listado'!$BC$155:$BC$1048576,0),MATCH((CUADRO!L$4&amp;$E775),'Hoja de Trabajo para listado'!$BC$151:$CB$151,0)),0)+IFERROR(INDEX('Hoja de Trabajo para listado'!$DE$153:$DG$274,MATCH($A775,'Hoja de Trabajo para listado'!$DE$153:$DE$1048576,0),MATCH((CUADRO!L$4&amp;$E775),'Hoja de Trabajo para listado'!$DE$151:$DG$151,0)),0)+IFERROR(INDEX('Hoja de Trabajo para listado'!$CD$155:$DC$1048576,MATCH($A775,'Hoja de Trabajo para listado'!$CD$155:$CD$1048576,0),MATCH((CUADRO!L$4&amp;$E775),'Hoja de Trabajo para listado'!$CD$151:$DC$151,0)),0)</f>
        <v>0</v>
      </c>
      <c r="M775" s="243">
        <f ca="1">+IFERROR(INDEX('Hoja de Trabajo para listado'!$A$155:$Z$1048576,MATCH($A775,'Hoja de Trabajo para listado'!$A$155:$A$1048576,0),MATCH((CUADRO!M$4&amp;$E775),'Hoja de Trabajo para listado'!$A$151:$Z$151,0)),0)+IFERROR(INDEX('Hoja de Trabajo para listado'!$AB$155:$BA$1048576,MATCH($A775,'Hoja de Trabajo para listado'!$AB$155:$AB$1048576,0),MATCH((CUADRO!M$4&amp;$E775),'Hoja de Trabajo para listado'!$AB$151:$BA$151,0)),0)+IFERROR(INDEX('Hoja de Trabajo para listado'!$BC$155:$CB$1048576,MATCH($A775,'Hoja de Trabajo para listado'!$BC$155:$BC$1048576,0),MATCH((CUADRO!M$4&amp;$E775),'Hoja de Trabajo para listado'!$BC$151:$CB$151,0)),0)+IFERROR(INDEX('Hoja de Trabajo para listado'!$DE$153:$DG$274,MATCH($A775,'Hoja de Trabajo para listado'!$DE$153:$DE$1048576,0),MATCH((CUADRO!M$4&amp;$E775),'Hoja de Trabajo para listado'!$DE$151:$DG$151,0)),0)+IFERROR(INDEX('Hoja de Trabajo para listado'!$CD$155:$DC$1048576,MATCH($A775,'Hoja de Trabajo para listado'!$CD$155:$CD$1048576,0),MATCH((CUADRO!M$4&amp;$E775),'Hoja de Trabajo para listado'!$CD$151:$DC$151,0)),0)</f>
        <v>0</v>
      </c>
      <c r="N775" s="243">
        <f ca="1">+IFERROR(INDEX('Hoja de Trabajo para listado'!$A$155:$Z$1048576,MATCH($A775,'Hoja de Trabajo para listado'!$A$155:$A$1048576,0),MATCH((CUADRO!N$4&amp;$E775),'Hoja de Trabajo para listado'!$A$151:$Z$151,0)),0)+IFERROR(INDEX('Hoja de Trabajo para listado'!$AB$155:$BA$1048576,MATCH($A775,'Hoja de Trabajo para listado'!$AB$155:$AB$1048576,0),MATCH((CUADRO!N$4&amp;$E775),'Hoja de Trabajo para listado'!$AB$151:$BA$151,0)),0)+IFERROR(INDEX('Hoja de Trabajo para listado'!$BC$155:$CB$1048576,MATCH($A775,'Hoja de Trabajo para listado'!$BC$155:$BC$1048576,0),MATCH((CUADRO!N$4&amp;$E775),'Hoja de Trabajo para listado'!$BC$151:$CB$151,0)),0)+IFERROR(INDEX('Hoja de Trabajo para listado'!$DE$153:$DG$274,MATCH($A775,'Hoja de Trabajo para listado'!$DE$153:$DE$1048576,0),MATCH((CUADRO!N$4&amp;$E775),'Hoja de Trabajo para listado'!$DE$151:$DG$151,0)),0)+IFERROR(INDEX('Hoja de Trabajo para listado'!$CD$155:$DC$1048576,MATCH($A775,'Hoja de Trabajo para listado'!$CD$155:$CD$1048576,0),MATCH((CUADRO!N$4&amp;$E775),'Hoja de Trabajo para listado'!$CD$151:$DC$151,0)),0)</f>
        <v>0</v>
      </c>
      <c r="O775" s="243">
        <f ca="1">+IFERROR(INDEX('Hoja de Trabajo para listado'!$A$155:$Z$1048576,MATCH($A775,'Hoja de Trabajo para listado'!$A$155:$A$1048576,0),MATCH((CUADRO!O$4&amp;$E775),'Hoja de Trabajo para listado'!$A$151:$Z$151,0)),0)+IFERROR(INDEX('Hoja de Trabajo para listado'!$AB$155:$BA$1048576,MATCH($A775,'Hoja de Trabajo para listado'!$AB$155:$AB$1048576,0),MATCH((CUADRO!O$4&amp;$E775),'Hoja de Trabajo para listado'!$AB$151:$BA$151,0)),0)+IFERROR(INDEX('Hoja de Trabajo para listado'!$BC$155:$CB$1048576,MATCH($A775,'Hoja de Trabajo para listado'!$BC$155:$BC$1048576,0),MATCH((CUADRO!O$4&amp;$E775),'Hoja de Trabajo para listado'!$BC$151:$CB$151,0)),0)+IFERROR(INDEX('Hoja de Trabajo para listado'!$DE$153:$DG$274,MATCH($A775,'Hoja de Trabajo para listado'!$DE$153:$DE$1048576,0),MATCH((CUADRO!O$4&amp;$E775),'Hoja de Trabajo para listado'!$DE$151:$DG$151,0)),0)+IFERROR(INDEX('Hoja de Trabajo para listado'!$CD$155:$DC$1048576,MATCH($A775,'Hoja de Trabajo para listado'!$CD$155:$CD$1048576,0),MATCH((CUADRO!O$4&amp;$E775),'Hoja de Trabajo para listado'!$CD$151:$DC$151,0)),0)</f>
        <v>0</v>
      </c>
      <c r="P775" s="243">
        <f ca="1">+IFERROR(INDEX('Hoja de Trabajo para listado'!$A$155:$Z$1048576,MATCH($A775,'Hoja de Trabajo para listado'!$A$155:$A$1048576,0),MATCH((CUADRO!P$4&amp;$E775),'Hoja de Trabajo para listado'!$A$151:$Z$151,0)),0)+IFERROR(INDEX('Hoja de Trabajo para listado'!$AB$155:$BA$1048576,MATCH($A775,'Hoja de Trabajo para listado'!$AB$155:$AB$1048576,0),MATCH((CUADRO!P$4&amp;$E775),'Hoja de Trabajo para listado'!$AB$151:$BA$151,0)),0)+IFERROR(INDEX('Hoja de Trabajo para listado'!$BC$155:$CB$1048576,MATCH($A775,'Hoja de Trabajo para listado'!$BC$155:$BC$1048576,0),MATCH((CUADRO!P$4&amp;$E775),'Hoja de Trabajo para listado'!$BC$151:$CB$151,0)),0)+IFERROR(INDEX('Hoja de Trabajo para listado'!$DE$153:$DG$274,MATCH($A775,'Hoja de Trabajo para listado'!$DE$153:$DE$1048576,0),MATCH((CUADRO!P$4&amp;$E775),'Hoja de Trabajo para listado'!$DE$151:$DG$151,0)),0)+IFERROR(INDEX('Hoja de Trabajo para listado'!$CD$155:$DC$1048576,MATCH($A775,'Hoja de Trabajo para listado'!$CD$155:$CD$1048576,0),MATCH((CUADRO!P$4&amp;$E775),'Hoja de Trabajo para listado'!$CD$151:$DC$151,0)),0)</f>
        <v>0</v>
      </c>
      <c r="Q775" s="243">
        <f ca="1">+IFERROR(INDEX('Hoja de Trabajo para listado'!$A$155:$Z$1048576,MATCH($A775,'Hoja de Trabajo para listado'!$A$155:$A$1048576,0),MATCH((CUADRO!Q$4&amp;$E775),'Hoja de Trabajo para listado'!$A$151:$Z$151,0)),0)+IFERROR(INDEX('Hoja de Trabajo para listado'!$AB$155:$BA$1048576,MATCH($A775,'Hoja de Trabajo para listado'!$AB$155:$AB$1048576,0),MATCH((CUADRO!Q$4&amp;$E775),'Hoja de Trabajo para listado'!$AB$151:$BA$151,0)),0)+IFERROR(INDEX('Hoja de Trabajo para listado'!$BC$155:$CB$1048576,MATCH($A775,'Hoja de Trabajo para listado'!$BC$155:$BC$1048576,0),MATCH((CUADRO!Q$4&amp;$E775),'Hoja de Trabajo para listado'!$BC$151:$CB$151,0)),0)+IFERROR(INDEX('Hoja de Trabajo para listado'!$DE$153:$DG$274,MATCH($A775,'Hoja de Trabajo para listado'!$DE$153:$DE$1048576,0),MATCH((CUADRO!Q$4&amp;$E775),'Hoja de Trabajo para listado'!$DE$151:$DG$151,0)),0)+IFERROR(INDEX('Hoja de Trabajo para listado'!$CD$155:$DC$1048576,MATCH($A775,'Hoja de Trabajo para listado'!$CD$155:$CD$1048576,0),MATCH((CUADRO!Q$4&amp;$E775),'Hoja de Trabajo para listado'!$CD$151:$DC$151,0)),0)</f>
        <v>0</v>
      </c>
      <c r="R775" s="243">
        <f t="shared" ca="1" si="29"/>
        <v>0</v>
      </c>
      <c r="S775" s="249"/>
      <c r="T775" s="243">
        <f ca="1">+T776</f>
        <v>0</v>
      </c>
      <c r="U775" s="242">
        <f t="shared" si="30"/>
        <v>1</v>
      </c>
      <c r="V775" s="333" t="str">
        <f>+VLOOKUP(A775,bd_lista!$A$3:$E$592,5,FALSE)</f>
        <v>Gobiernos Autonomos Municipales</v>
      </c>
      <c r="W775" s="387" t="str">
        <f>+V775</f>
        <v>Gobiernos Autonomos Municipales</v>
      </c>
      <c r="X775" s="242">
        <f>+VLOOKUP(A775,[4]Sheet1!$A$13:$D$744,4,FALSE)</f>
        <v>0</v>
      </c>
      <c r="Y775" s="242" t="e">
        <f>+VLOOKUP(X775,bd_lista!$A$3:$C$592,3,FALSE)</f>
        <v>#N/A</v>
      </c>
      <c r="Z775" s="294">
        <f>+X775</f>
        <v>0</v>
      </c>
      <c r="AA775" s="295" t="e">
        <f>+Y775</f>
        <v>#N/A</v>
      </c>
    </row>
    <row r="776" spans="1:27" customFormat="1" ht="15" hidden="1" customHeight="1">
      <c r="A776" s="32">
        <v>1405</v>
      </c>
      <c r="B776" s="393"/>
      <c r="C776" s="247" t="str">
        <f>+VLOOKUP(A776,bd_lista!$A$3:$C$592,3,FALSE)</f>
        <v>Gobierno Autónomo Municipal de Santuario de Quillacas</v>
      </c>
      <c r="D776" s="390"/>
      <c r="E776" s="244" t="s">
        <v>1305</v>
      </c>
      <c r="F776" s="243">
        <f ca="1">+IFERROR(INDEX('Hoja de Trabajo para listado'!$A$155:$Z$1048576,MATCH($A776,'Hoja de Trabajo para listado'!$A$155:$A$1048576,0),MATCH((CUADRO!F$4&amp;$E776),'Hoja de Trabajo para listado'!$A$151:$Z$151,0)),0)+IFERROR(INDEX('Hoja de Trabajo para listado'!$AB$155:$BA$1048576,MATCH($A776,'Hoja de Trabajo para listado'!$AB$155:$AB$1048576,0),MATCH((CUADRO!F$4&amp;$E776),'Hoja de Trabajo para listado'!$AB$151:$BA$151,0)),0)+IFERROR(INDEX('Hoja de Trabajo para listado'!$BC$155:$CB$1048576,MATCH($A776,'Hoja de Trabajo para listado'!$BC$155:$BC$1048576,0),MATCH((CUADRO!F$4&amp;$E776),'Hoja de Trabajo para listado'!$BC$151:$CB$151,0)),0)+IFERROR(INDEX('Hoja de Trabajo para listado'!$DE$153:$DG$274,MATCH($A776,'Hoja de Trabajo para listado'!$DE$153:$DE$1048576,0),MATCH((CUADRO!F$4&amp;$E776),'Hoja de Trabajo para listado'!$DE$151:$DG$151,0)),0)+IFERROR(INDEX('Hoja de Trabajo para listado'!$CD$155:$DC$1048576,MATCH($A776,'Hoja de Trabajo para listado'!$CD$155:$CD$1048576,0),MATCH((CUADRO!F$4&amp;$E776),'Hoja de Trabajo para listado'!$CD$151:$DC$151,0)),0)</f>
        <v>0</v>
      </c>
      <c r="G776" s="243">
        <f ca="1">+IFERROR(INDEX('Hoja de Trabajo para listado'!$A$155:$Z$1048576,MATCH($A776,'Hoja de Trabajo para listado'!$A$155:$A$1048576,0),MATCH((CUADRO!G$4&amp;$E776),'Hoja de Trabajo para listado'!$A$151:$Z$151,0)),0)+IFERROR(INDEX('Hoja de Trabajo para listado'!$AB$155:$BA$1048576,MATCH($A776,'Hoja de Trabajo para listado'!$AB$155:$AB$1048576,0),MATCH((CUADRO!G$4&amp;$E776),'Hoja de Trabajo para listado'!$AB$151:$BA$151,0)),0)+IFERROR(INDEX('Hoja de Trabajo para listado'!$BC$155:$CB$1048576,MATCH($A776,'Hoja de Trabajo para listado'!$BC$155:$BC$1048576,0),MATCH((CUADRO!G$4&amp;$E776),'Hoja de Trabajo para listado'!$BC$151:$CB$151,0)),0)+IFERROR(INDEX('Hoja de Trabajo para listado'!$DE$153:$DG$274,MATCH($A776,'Hoja de Trabajo para listado'!$DE$153:$DE$1048576,0),MATCH((CUADRO!G$4&amp;$E776),'Hoja de Trabajo para listado'!$DE$151:$DG$151,0)),0)+IFERROR(INDEX('Hoja de Trabajo para listado'!$CD$155:$DC$1048576,MATCH($A776,'Hoja de Trabajo para listado'!$CD$155:$CD$1048576,0),MATCH((CUADRO!G$4&amp;$E776),'Hoja de Trabajo para listado'!$CD$151:$DC$151,0)),0)</f>
        <v>0</v>
      </c>
      <c r="H776" s="243">
        <f ca="1">+IFERROR(INDEX('Hoja de Trabajo para listado'!$A$155:$Z$1048576,MATCH($A776,'Hoja de Trabajo para listado'!$A$155:$A$1048576,0),MATCH((CUADRO!H$4&amp;$E776),'Hoja de Trabajo para listado'!$A$151:$Z$151,0)),0)+IFERROR(INDEX('Hoja de Trabajo para listado'!$AB$155:$BA$1048576,MATCH($A776,'Hoja de Trabajo para listado'!$AB$155:$AB$1048576,0),MATCH((CUADRO!H$4&amp;$E776),'Hoja de Trabajo para listado'!$AB$151:$BA$151,0)),0)+IFERROR(INDEX('Hoja de Trabajo para listado'!$BC$155:$CB$1048576,MATCH($A776,'Hoja de Trabajo para listado'!$BC$155:$BC$1048576,0),MATCH((CUADRO!H$4&amp;$E776),'Hoja de Trabajo para listado'!$BC$151:$CB$151,0)),0)+IFERROR(INDEX('Hoja de Trabajo para listado'!$DE$153:$DG$274,MATCH($A776,'Hoja de Trabajo para listado'!$DE$153:$DE$1048576,0),MATCH((CUADRO!H$4&amp;$E776),'Hoja de Trabajo para listado'!$DE$151:$DG$151,0)),0)+IFERROR(INDEX('Hoja de Trabajo para listado'!$CD$155:$DC$1048576,MATCH($A776,'Hoja de Trabajo para listado'!$CD$155:$CD$1048576,0),MATCH((CUADRO!H$4&amp;$E776),'Hoja de Trabajo para listado'!$CD$151:$DC$151,0)),0)</f>
        <v>0</v>
      </c>
      <c r="I776" s="243">
        <f ca="1">+IFERROR(INDEX('Hoja de Trabajo para listado'!$A$155:$Z$1048576,MATCH($A776,'Hoja de Trabajo para listado'!$A$155:$A$1048576,0),MATCH((CUADRO!I$4&amp;$E776),'Hoja de Trabajo para listado'!$A$151:$Z$151,0)),0)+IFERROR(INDEX('Hoja de Trabajo para listado'!$AB$155:$BA$1048576,MATCH($A776,'Hoja de Trabajo para listado'!$AB$155:$AB$1048576,0),MATCH((CUADRO!I$4&amp;$E776),'Hoja de Trabajo para listado'!$AB$151:$BA$151,0)),0)+IFERROR(INDEX('Hoja de Trabajo para listado'!$BC$155:$CB$1048576,MATCH($A776,'Hoja de Trabajo para listado'!$BC$155:$BC$1048576,0),MATCH((CUADRO!I$4&amp;$E776),'Hoja de Trabajo para listado'!$BC$151:$CB$151,0)),0)+IFERROR(INDEX('Hoja de Trabajo para listado'!$DE$153:$DG$274,MATCH($A776,'Hoja de Trabajo para listado'!$DE$153:$DE$1048576,0),MATCH((CUADRO!I$4&amp;$E776),'Hoja de Trabajo para listado'!$DE$151:$DG$151,0)),0)+IFERROR(INDEX('Hoja de Trabajo para listado'!$CD$155:$DC$1048576,MATCH($A776,'Hoja de Trabajo para listado'!$CD$155:$CD$1048576,0),MATCH((CUADRO!I$4&amp;$E776),'Hoja de Trabajo para listado'!$CD$151:$DC$151,0)),0)</f>
        <v>0</v>
      </c>
      <c r="J776" s="243">
        <f ca="1">+IFERROR(INDEX('Hoja de Trabajo para listado'!$A$155:$Z$1048576,MATCH($A776,'Hoja de Trabajo para listado'!$A$155:$A$1048576,0),MATCH((CUADRO!J$4&amp;$E776),'Hoja de Trabajo para listado'!$A$151:$Z$151,0)),0)+IFERROR(INDEX('Hoja de Trabajo para listado'!$AB$155:$BA$1048576,MATCH($A776,'Hoja de Trabajo para listado'!$AB$155:$AB$1048576,0),MATCH((CUADRO!J$4&amp;$E776),'Hoja de Trabajo para listado'!$AB$151:$BA$151,0)),0)+IFERROR(INDEX('Hoja de Trabajo para listado'!$BC$155:$CB$1048576,MATCH($A776,'Hoja de Trabajo para listado'!$BC$155:$BC$1048576,0),MATCH((CUADRO!J$4&amp;$E776),'Hoja de Trabajo para listado'!$BC$151:$CB$151,0)),0)+IFERROR(INDEX('Hoja de Trabajo para listado'!$DE$153:$DG$274,MATCH($A776,'Hoja de Trabajo para listado'!$DE$153:$DE$1048576,0),MATCH((CUADRO!J$4&amp;$E776),'Hoja de Trabajo para listado'!$DE$151:$DG$151,0)),0)+IFERROR(INDEX('Hoja de Trabajo para listado'!$CD$155:$DC$1048576,MATCH($A776,'Hoja de Trabajo para listado'!$CD$155:$CD$1048576,0),MATCH((CUADRO!J$4&amp;$E776),'Hoja de Trabajo para listado'!$CD$151:$DC$151,0)),0)</f>
        <v>0</v>
      </c>
      <c r="K776" s="243">
        <f ca="1">+IFERROR(INDEX('Hoja de Trabajo para listado'!$A$155:$Z$1048576,MATCH($A776,'Hoja de Trabajo para listado'!$A$155:$A$1048576,0),MATCH((CUADRO!K$4&amp;$E776),'Hoja de Trabajo para listado'!$A$151:$Z$151,0)),0)+IFERROR(INDEX('Hoja de Trabajo para listado'!$AB$155:$BA$1048576,MATCH($A776,'Hoja de Trabajo para listado'!$AB$155:$AB$1048576,0),MATCH((CUADRO!K$4&amp;$E776),'Hoja de Trabajo para listado'!$AB$151:$BA$151,0)),0)+IFERROR(INDEX('Hoja de Trabajo para listado'!$BC$155:$CB$1048576,MATCH($A776,'Hoja de Trabajo para listado'!$BC$155:$BC$1048576,0),MATCH((CUADRO!K$4&amp;$E776),'Hoja de Trabajo para listado'!$BC$151:$CB$151,0)),0)+IFERROR(INDEX('Hoja de Trabajo para listado'!$DE$153:$DG$274,MATCH($A776,'Hoja de Trabajo para listado'!$DE$153:$DE$1048576,0),MATCH((CUADRO!K$4&amp;$E776),'Hoja de Trabajo para listado'!$DE$151:$DG$151,0)),0)+IFERROR(INDEX('Hoja de Trabajo para listado'!$CD$155:$DC$1048576,MATCH($A776,'Hoja de Trabajo para listado'!$CD$155:$CD$1048576,0),MATCH((CUADRO!K$4&amp;$E776),'Hoja de Trabajo para listado'!$CD$151:$DC$151,0)),0)</f>
        <v>0</v>
      </c>
      <c r="L776" s="243">
        <f ca="1">+IFERROR(INDEX('Hoja de Trabajo para listado'!$A$155:$Z$1048576,MATCH($A776,'Hoja de Trabajo para listado'!$A$155:$A$1048576,0),MATCH((CUADRO!L$4&amp;$E776),'Hoja de Trabajo para listado'!$A$151:$Z$151,0)),0)+IFERROR(INDEX('Hoja de Trabajo para listado'!$AB$155:$BA$1048576,MATCH($A776,'Hoja de Trabajo para listado'!$AB$155:$AB$1048576,0),MATCH((CUADRO!L$4&amp;$E776),'Hoja de Trabajo para listado'!$AB$151:$BA$151,0)),0)+IFERROR(INDEX('Hoja de Trabajo para listado'!$BC$155:$CB$1048576,MATCH($A776,'Hoja de Trabajo para listado'!$BC$155:$BC$1048576,0),MATCH((CUADRO!L$4&amp;$E776),'Hoja de Trabajo para listado'!$BC$151:$CB$151,0)),0)+IFERROR(INDEX('Hoja de Trabajo para listado'!$DE$153:$DG$274,MATCH($A776,'Hoja de Trabajo para listado'!$DE$153:$DE$1048576,0),MATCH((CUADRO!L$4&amp;$E776),'Hoja de Trabajo para listado'!$DE$151:$DG$151,0)),0)+IFERROR(INDEX('Hoja de Trabajo para listado'!$CD$155:$DC$1048576,MATCH($A776,'Hoja de Trabajo para listado'!$CD$155:$CD$1048576,0),MATCH((CUADRO!L$4&amp;$E776),'Hoja de Trabajo para listado'!$CD$151:$DC$151,0)),0)</f>
        <v>0</v>
      </c>
      <c r="M776" s="243">
        <f ca="1">+IFERROR(INDEX('Hoja de Trabajo para listado'!$A$155:$Z$1048576,MATCH($A776,'Hoja de Trabajo para listado'!$A$155:$A$1048576,0),MATCH((CUADRO!M$4&amp;$E776),'Hoja de Trabajo para listado'!$A$151:$Z$151,0)),0)+IFERROR(INDEX('Hoja de Trabajo para listado'!$AB$155:$BA$1048576,MATCH($A776,'Hoja de Trabajo para listado'!$AB$155:$AB$1048576,0),MATCH((CUADRO!M$4&amp;$E776),'Hoja de Trabajo para listado'!$AB$151:$BA$151,0)),0)+IFERROR(INDEX('Hoja de Trabajo para listado'!$BC$155:$CB$1048576,MATCH($A776,'Hoja de Trabajo para listado'!$BC$155:$BC$1048576,0),MATCH((CUADRO!M$4&amp;$E776),'Hoja de Trabajo para listado'!$BC$151:$CB$151,0)),0)+IFERROR(INDEX('Hoja de Trabajo para listado'!$DE$153:$DG$274,MATCH($A776,'Hoja de Trabajo para listado'!$DE$153:$DE$1048576,0),MATCH((CUADRO!M$4&amp;$E776),'Hoja de Trabajo para listado'!$DE$151:$DG$151,0)),0)+IFERROR(INDEX('Hoja de Trabajo para listado'!$CD$155:$DC$1048576,MATCH($A776,'Hoja de Trabajo para listado'!$CD$155:$CD$1048576,0),MATCH((CUADRO!M$4&amp;$E776),'Hoja de Trabajo para listado'!$CD$151:$DC$151,0)),0)</f>
        <v>0</v>
      </c>
      <c r="N776" s="243">
        <f ca="1">+IFERROR(INDEX('Hoja de Trabajo para listado'!$A$155:$Z$1048576,MATCH($A776,'Hoja de Trabajo para listado'!$A$155:$A$1048576,0),MATCH((CUADRO!N$4&amp;$E776),'Hoja de Trabajo para listado'!$A$151:$Z$151,0)),0)+IFERROR(INDEX('Hoja de Trabajo para listado'!$AB$155:$BA$1048576,MATCH($A776,'Hoja de Trabajo para listado'!$AB$155:$AB$1048576,0),MATCH((CUADRO!N$4&amp;$E776),'Hoja de Trabajo para listado'!$AB$151:$BA$151,0)),0)+IFERROR(INDEX('Hoja de Trabajo para listado'!$BC$155:$CB$1048576,MATCH($A776,'Hoja de Trabajo para listado'!$BC$155:$BC$1048576,0),MATCH((CUADRO!N$4&amp;$E776),'Hoja de Trabajo para listado'!$BC$151:$CB$151,0)),0)+IFERROR(INDEX('Hoja de Trabajo para listado'!$DE$153:$DG$274,MATCH($A776,'Hoja de Trabajo para listado'!$DE$153:$DE$1048576,0),MATCH((CUADRO!N$4&amp;$E776),'Hoja de Trabajo para listado'!$DE$151:$DG$151,0)),0)+IFERROR(INDEX('Hoja de Trabajo para listado'!$CD$155:$DC$1048576,MATCH($A776,'Hoja de Trabajo para listado'!$CD$155:$CD$1048576,0),MATCH((CUADRO!N$4&amp;$E776),'Hoja de Trabajo para listado'!$CD$151:$DC$151,0)),0)</f>
        <v>0</v>
      </c>
      <c r="O776" s="243">
        <f ca="1">+IFERROR(INDEX('Hoja de Trabajo para listado'!$A$155:$Z$1048576,MATCH($A776,'Hoja de Trabajo para listado'!$A$155:$A$1048576,0),MATCH((CUADRO!O$4&amp;$E776),'Hoja de Trabajo para listado'!$A$151:$Z$151,0)),0)+IFERROR(INDEX('Hoja de Trabajo para listado'!$AB$155:$BA$1048576,MATCH($A776,'Hoja de Trabajo para listado'!$AB$155:$AB$1048576,0),MATCH((CUADRO!O$4&amp;$E776),'Hoja de Trabajo para listado'!$AB$151:$BA$151,0)),0)+IFERROR(INDEX('Hoja de Trabajo para listado'!$BC$155:$CB$1048576,MATCH($A776,'Hoja de Trabajo para listado'!$BC$155:$BC$1048576,0),MATCH((CUADRO!O$4&amp;$E776),'Hoja de Trabajo para listado'!$BC$151:$CB$151,0)),0)+IFERROR(INDEX('Hoja de Trabajo para listado'!$DE$153:$DG$274,MATCH($A776,'Hoja de Trabajo para listado'!$DE$153:$DE$1048576,0),MATCH((CUADRO!O$4&amp;$E776),'Hoja de Trabajo para listado'!$DE$151:$DG$151,0)),0)+IFERROR(INDEX('Hoja de Trabajo para listado'!$CD$155:$DC$1048576,MATCH($A776,'Hoja de Trabajo para listado'!$CD$155:$CD$1048576,0),MATCH((CUADRO!O$4&amp;$E776),'Hoja de Trabajo para listado'!$CD$151:$DC$151,0)),0)</f>
        <v>0</v>
      </c>
      <c r="P776" s="243">
        <f ca="1">+IFERROR(INDEX('Hoja de Trabajo para listado'!$A$155:$Z$1048576,MATCH($A776,'Hoja de Trabajo para listado'!$A$155:$A$1048576,0),MATCH((CUADRO!P$4&amp;$E776),'Hoja de Trabajo para listado'!$A$151:$Z$151,0)),0)+IFERROR(INDEX('Hoja de Trabajo para listado'!$AB$155:$BA$1048576,MATCH($A776,'Hoja de Trabajo para listado'!$AB$155:$AB$1048576,0),MATCH((CUADRO!P$4&amp;$E776),'Hoja de Trabajo para listado'!$AB$151:$BA$151,0)),0)+IFERROR(INDEX('Hoja de Trabajo para listado'!$BC$155:$CB$1048576,MATCH($A776,'Hoja de Trabajo para listado'!$BC$155:$BC$1048576,0),MATCH((CUADRO!P$4&amp;$E776),'Hoja de Trabajo para listado'!$BC$151:$CB$151,0)),0)+IFERROR(INDEX('Hoja de Trabajo para listado'!$DE$153:$DG$274,MATCH($A776,'Hoja de Trabajo para listado'!$DE$153:$DE$1048576,0),MATCH((CUADRO!P$4&amp;$E776),'Hoja de Trabajo para listado'!$DE$151:$DG$151,0)),0)+IFERROR(INDEX('Hoja de Trabajo para listado'!$CD$155:$DC$1048576,MATCH($A776,'Hoja de Trabajo para listado'!$CD$155:$CD$1048576,0),MATCH((CUADRO!P$4&amp;$E776),'Hoja de Trabajo para listado'!$CD$151:$DC$151,0)),0)</f>
        <v>0</v>
      </c>
      <c r="Q776" s="243">
        <f ca="1">+IFERROR(INDEX('Hoja de Trabajo para listado'!$A$155:$Z$1048576,MATCH($A776,'Hoja de Trabajo para listado'!$A$155:$A$1048576,0),MATCH((CUADRO!Q$4&amp;$E776),'Hoja de Trabajo para listado'!$A$151:$Z$151,0)),0)+IFERROR(INDEX('Hoja de Trabajo para listado'!$AB$155:$BA$1048576,MATCH($A776,'Hoja de Trabajo para listado'!$AB$155:$AB$1048576,0),MATCH((CUADRO!Q$4&amp;$E776),'Hoja de Trabajo para listado'!$AB$151:$BA$151,0)),0)+IFERROR(INDEX('Hoja de Trabajo para listado'!$BC$155:$CB$1048576,MATCH($A776,'Hoja de Trabajo para listado'!$BC$155:$BC$1048576,0),MATCH((CUADRO!Q$4&amp;$E776),'Hoja de Trabajo para listado'!$BC$151:$CB$151,0)),0)+IFERROR(INDEX('Hoja de Trabajo para listado'!$DE$153:$DG$274,MATCH($A776,'Hoja de Trabajo para listado'!$DE$153:$DE$1048576,0),MATCH((CUADRO!Q$4&amp;$E776),'Hoja de Trabajo para listado'!$DE$151:$DG$151,0)),0)+IFERROR(INDEX('Hoja de Trabajo para listado'!$CD$155:$DC$1048576,MATCH($A776,'Hoja de Trabajo para listado'!$CD$155:$CD$1048576,0),MATCH((CUADRO!Q$4&amp;$E776),'Hoja de Trabajo para listado'!$CD$151:$DC$151,0)),0)</f>
        <v>0</v>
      </c>
      <c r="R776" s="243">
        <f t="shared" ca="1" si="29"/>
        <v>0</v>
      </c>
      <c r="S776" s="249">
        <f ca="1">+R775+R776</f>
        <v>0</v>
      </c>
      <c r="T776" s="243">
        <f ca="1">+S776</f>
        <v>0</v>
      </c>
      <c r="U776" s="242">
        <f t="shared" si="30"/>
        <v>2</v>
      </c>
      <c r="V776" s="333" t="str">
        <f>+VLOOKUP(A776,bd_lista!$A$3:$E$592,5,FALSE)</f>
        <v>Gobiernos Autonomos Municipales</v>
      </c>
      <c r="W776" s="388"/>
      <c r="X776" s="242">
        <f>+VLOOKUP(A776,[4]Sheet1!$A$13:$D$744,4,FALSE)</f>
        <v>0</v>
      </c>
      <c r="Y776" s="242" t="e">
        <f>+VLOOKUP(X776,bd_lista!$A$3:$C$592,3,FALSE)</f>
        <v>#N/A</v>
      </c>
      <c r="Z776" s="292"/>
      <c r="AA776" s="293"/>
    </row>
    <row r="777" spans="1:27" customFormat="1" ht="15" hidden="1" customHeight="1">
      <c r="A777" s="32">
        <v>1406</v>
      </c>
      <c r="B777" s="392">
        <f>+A777</f>
        <v>1406</v>
      </c>
      <c r="C777" s="247" t="str">
        <f>+VLOOKUP(A777,bd_lista!$A$3:$C$592,3,FALSE)</f>
        <v>Gobierno Autónomo Municipal de Huanuni</v>
      </c>
      <c r="D777" s="389" t="str">
        <f>+C777</f>
        <v>Gobierno Autónomo Municipal de Huanuni</v>
      </c>
      <c r="E777" s="242" t="s">
        <v>1304</v>
      </c>
      <c r="F777" s="243">
        <f ca="1">+IFERROR(INDEX('Hoja de Trabajo para listado'!$A$155:$Z$1048576,MATCH($A777,'Hoja de Trabajo para listado'!$A$155:$A$1048576,0),MATCH((CUADRO!F$4&amp;$E777),'Hoja de Trabajo para listado'!$A$151:$Z$151,0)),0)+IFERROR(INDEX('Hoja de Trabajo para listado'!$AB$155:$BA$1048576,MATCH($A777,'Hoja de Trabajo para listado'!$AB$155:$AB$1048576,0),MATCH((CUADRO!F$4&amp;$E777),'Hoja de Trabajo para listado'!$AB$151:$BA$151,0)),0)+IFERROR(INDEX('Hoja de Trabajo para listado'!$BC$155:$CB$1048576,MATCH($A777,'Hoja de Trabajo para listado'!$BC$155:$BC$1048576,0),MATCH((CUADRO!F$4&amp;$E777),'Hoja de Trabajo para listado'!$BC$151:$CB$151,0)),0)+IFERROR(INDEX('Hoja de Trabajo para listado'!$DE$153:$DG$274,MATCH($A777,'Hoja de Trabajo para listado'!$DE$153:$DE$1048576,0),MATCH((CUADRO!F$4&amp;$E777),'Hoja de Trabajo para listado'!$DE$151:$DG$151,0)),0)+IFERROR(INDEX('Hoja de Trabajo para listado'!$CD$155:$DC$1048576,MATCH($A777,'Hoja de Trabajo para listado'!$CD$155:$CD$1048576,0),MATCH((CUADRO!F$4&amp;$E777),'Hoja de Trabajo para listado'!$CD$151:$DC$151,0)),0)</f>
        <v>0</v>
      </c>
      <c r="G777" s="243">
        <f ca="1">+IFERROR(INDEX('Hoja de Trabajo para listado'!$A$155:$Z$1048576,MATCH($A777,'Hoja de Trabajo para listado'!$A$155:$A$1048576,0),MATCH((CUADRO!G$4&amp;$E777),'Hoja de Trabajo para listado'!$A$151:$Z$151,0)),0)+IFERROR(INDEX('Hoja de Trabajo para listado'!$AB$155:$BA$1048576,MATCH($A777,'Hoja de Trabajo para listado'!$AB$155:$AB$1048576,0),MATCH((CUADRO!G$4&amp;$E777),'Hoja de Trabajo para listado'!$AB$151:$BA$151,0)),0)+IFERROR(INDEX('Hoja de Trabajo para listado'!$BC$155:$CB$1048576,MATCH($A777,'Hoja de Trabajo para listado'!$BC$155:$BC$1048576,0),MATCH((CUADRO!G$4&amp;$E777),'Hoja de Trabajo para listado'!$BC$151:$CB$151,0)),0)+IFERROR(INDEX('Hoja de Trabajo para listado'!$DE$153:$DG$274,MATCH($A777,'Hoja de Trabajo para listado'!$DE$153:$DE$1048576,0),MATCH((CUADRO!G$4&amp;$E777),'Hoja de Trabajo para listado'!$DE$151:$DG$151,0)),0)+IFERROR(INDEX('Hoja de Trabajo para listado'!$CD$155:$DC$1048576,MATCH($A777,'Hoja de Trabajo para listado'!$CD$155:$CD$1048576,0),MATCH((CUADRO!G$4&amp;$E777),'Hoja de Trabajo para listado'!$CD$151:$DC$151,0)),0)</f>
        <v>0</v>
      </c>
      <c r="H777" s="243">
        <f ca="1">+IFERROR(INDEX('Hoja de Trabajo para listado'!$A$155:$Z$1048576,MATCH($A777,'Hoja de Trabajo para listado'!$A$155:$A$1048576,0),MATCH((CUADRO!H$4&amp;$E777),'Hoja de Trabajo para listado'!$A$151:$Z$151,0)),0)+IFERROR(INDEX('Hoja de Trabajo para listado'!$AB$155:$BA$1048576,MATCH($A777,'Hoja de Trabajo para listado'!$AB$155:$AB$1048576,0),MATCH((CUADRO!H$4&amp;$E777),'Hoja de Trabajo para listado'!$AB$151:$BA$151,0)),0)+IFERROR(INDEX('Hoja de Trabajo para listado'!$BC$155:$CB$1048576,MATCH($A777,'Hoja de Trabajo para listado'!$BC$155:$BC$1048576,0),MATCH((CUADRO!H$4&amp;$E777),'Hoja de Trabajo para listado'!$BC$151:$CB$151,0)),0)+IFERROR(INDEX('Hoja de Trabajo para listado'!$DE$153:$DG$274,MATCH($A777,'Hoja de Trabajo para listado'!$DE$153:$DE$1048576,0),MATCH((CUADRO!H$4&amp;$E777),'Hoja de Trabajo para listado'!$DE$151:$DG$151,0)),0)+IFERROR(INDEX('Hoja de Trabajo para listado'!$CD$155:$DC$1048576,MATCH($A777,'Hoja de Trabajo para listado'!$CD$155:$CD$1048576,0),MATCH((CUADRO!H$4&amp;$E777),'Hoja de Trabajo para listado'!$CD$151:$DC$151,0)),0)</f>
        <v>0</v>
      </c>
      <c r="I777" s="243">
        <f ca="1">+IFERROR(INDEX('Hoja de Trabajo para listado'!$A$155:$Z$1048576,MATCH($A777,'Hoja de Trabajo para listado'!$A$155:$A$1048576,0),MATCH((CUADRO!I$4&amp;$E777),'Hoja de Trabajo para listado'!$A$151:$Z$151,0)),0)+IFERROR(INDEX('Hoja de Trabajo para listado'!$AB$155:$BA$1048576,MATCH($A777,'Hoja de Trabajo para listado'!$AB$155:$AB$1048576,0),MATCH((CUADRO!I$4&amp;$E777),'Hoja de Trabajo para listado'!$AB$151:$BA$151,0)),0)+IFERROR(INDEX('Hoja de Trabajo para listado'!$BC$155:$CB$1048576,MATCH($A777,'Hoja de Trabajo para listado'!$BC$155:$BC$1048576,0),MATCH((CUADRO!I$4&amp;$E777),'Hoja de Trabajo para listado'!$BC$151:$CB$151,0)),0)+IFERROR(INDEX('Hoja de Trabajo para listado'!$DE$153:$DG$274,MATCH($A777,'Hoja de Trabajo para listado'!$DE$153:$DE$1048576,0),MATCH((CUADRO!I$4&amp;$E777),'Hoja de Trabajo para listado'!$DE$151:$DG$151,0)),0)+IFERROR(INDEX('Hoja de Trabajo para listado'!$CD$155:$DC$1048576,MATCH($A777,'Hoja de Trabajo para listado'!$CD$155:$CD$1048576,0),MATCH((CUADRO!I$4&amp;$E777),'Hoja de Trabajo para listado'!$CD$151:$DC$151,0)),0)</f>
        <v>0</v>
      </c>
      <c r="J777" s="243">
        <f ca="1">+IFERROR(INDEX('Hoja de Trabajo para listado'!$A$155:$Z$1048576,MATCH($A777,'Hoja de Trabajo para listado'!$A$155:$A$1048576,0),MATCH((CUADRO!J$4&amp;$E777),'Hoja de Trabajo para listado'!$A$151:$Z$151,0)),0)+IFERROR(INDEX('Hoja de Trabajo para listado'!$AB$155:$BA$1048576,MATCH($A777,'Hoja de Trabajo para listado'!$AB$155:$AB$1048576,0),MATCH((CUADRO!J$4&amp;$E777),'Hoja de Trabajo para listado'!$AB$151:$BA$151,0)),0)+IFERROR(INDEX('Hoja de Trabajo para listado'!$BC$155:$CB$1048576,MATCH($A777,'Hoja de Trabajo para listado'!$BC$155:$BC$1048576,0),MATCH((CUADRO!J$4&amp;$E777),'Hoja de Trabajo para listado'!$BC$151:$CB$151,0)),0)+IFERROR(INDEX('Hoja de Trabajo para listado'!$DE$153:$DG$274,MATCH($A777,'Hoja de Trabajo para listado'!$DE$153:$DE$1048576,0),MATCH((CUADRO!J$4&amp;$E777),'Hoja de Trabajo para listado'!$DE$151:$DG$151,0)),0)+IFERROR(INDEX('Hoja de Trabajo para listado'!$CD$155:$DC$1048576,MATCH($A777,'Hoja de Trabajo para listado'!$CD$155:$CD$1048576,0),MATCH((CUADRO!J$4&amp;$E777),'Hoja de Trabajo para listado'!$CD$151:$DC$151,0)),0)</f>
        <v>0</v>
      </c>
      <c r="K777" s="243">
        <f ca="1">+IFERROR(INDEX('Hoja de Trabajo para listado'!$A$155:$Z$1048576,MATCH($A777,'Hoja de Trabajo para listado'!$A$155:$A$1048576,0),MATCH((CUADRO!K$4&amp;$E777),'Hoja de Trabajo para listado'!$A$151:$Z$151,0)),0)+IFERROR(INDEX('Hoja de Trabajo para listado'!$AB$155:$BA$1048576,MATCH($A777,'Hoja de Trabajo para listado'!$AB$155:$AB$1048576,0),MATCH((CUADRO!K$4&amp;$E777),'Hoja de Trabajo para listado'!$AB$151:$BA$151,0)),0)+IFERROR(INDEX('Hoja de Trabajo para listado'!$BC$155:$CB$1048576,MATCH($A777,'Hoja de Trabajo para listado'!$BC$155:$BC$1048576,0),MATCH((CUADRO!K$4&amp;$E777),'Hoja de Trabajo para listado'!$BC$151:$CB$151,0)),0)+IFERROR(INDEX('Hoja de Trabajo para listado'!$DE$153:$DG$274,MATCH($A777,'Hoja de Trabajo para listado'!$DE$153:$DE$1048576,0),MATCH((CUADRO!K$4&amp;$E777),'Hoja de Trabajo para listado'!$DE$151:$DG$151,0)),0)+IFERROR(INDEX('Hoja de Trabajo para listado'!$CD$155:$DC$1048576,MATCH($A777,'Hoja de Trabajo para listado'!$CD$155:$CD$1048576,0),MATCH((CUADRO!K$4&amp;$E777),'Hoja de Trabajo para listado'!$CD$151:$DC$151,0)),0)</f>
        <v>0</v>
      </c>
      <c r="L777" s="243">
        <f ca="1">+IFERROR(INDEX('Hoja de Trabajo para listado'!$A$155:$Z$1048576,MATCH($A777,'Hoja de Trabajo para listado'!$A$155:$A$1048576,0),MATCH((CUADRO!L$4&amp;$E777),'Hoja de Trabajo para listado'!$A$151:$Z$151,0)),0)+IFERROR(INDEX('Hoja de Trabajo para listado'!$AB$155:$BA$1048576,MATCH($A777,'Hoja de Trabajo para listado'!$AB$155:$AB$1048576,0),MATCH((CUADRO!L$4&amp;$E777),'Hoja de Trabajo para listado'!$AB$151:$BA$151,0)),0)+IFERROR(INDEX('Hoja de Trabajo para listado'!$BC$155:$CB$1048576,MATCH($A777,'Hoja de Trabajo para listado'!$BC$155:$BC$1048576,0),MATCH((CUADRO!L$4&amp;$E777),'Hoja de Trabajo para listado'!$BC$151:$CB$151,0)),0)+IFERROR(INDEX('Hoja de Trabajo para listado'!$DE$153:$DG$274,MATCH($A777,'Hoja de Trabajo para listado'!$DE$153:$DE$1048576,0),MATCH((CUADRO!L$4&amp;$E777),'Hoja de Trabajo para listado'!$DE$151:$DG$151,0)),0)+IFERROR(INDEX('Hoja de Trabajo para listado'!$CD$155:$DC$1048576,MATCH($A777,'Hoja de Trabajo para listado'!$CD$155:$CD$1048576,0),MATCH((CUADRO!L$4&amp;$E777),'Hoja de Trabajo para listado'!$CD$151:$DC$151,0)),0)</f>
        <v>0</v>
      </c>
      <c r="M777" s="243">
        <f ca="1">+IFERROR(INDEX('Hoja de Trabajo para listado'!$A$155:$Z$1048576,MATCH($A777,'Hoja de Trabajo para listado'!$A$155:$A$1048576,0),MATCH((CUADRO!M$4&amp;$E777),'Hoja de Trabajo para listado'!$A$151:$Z$151,0)),0)+IFERROR(INDEX('Hoja de Trabajo para listado'!$AB$155:$BA$1048576,MATCH($A777,'Hoja de Trabajo para listado'!$AB$155:$AB$1048576,0),MATCH((CUADRO!M$4&amp;$E777),'Hoja de Trabajo para listado'!$AB$151:$BA$151,0)),0)+IFERROR(INDEX('Hoja de Trabajo para listado'!$BC$155:$CB$1048576,MATCH($A777,'Hoja de Trabajo para listado'!$BC$155:$BC$1048576,0),MATCH((CUADRO!M$4&amp;$E777),'Hoja de Trabajo para listado'!$BC$151:$CB$151,0)),0)+IFERROR(INDEX('Hoja de Trabajo para listado'!$DE$153:$DG$274,MATCH($A777,'Hoja de Trabajo para listado'!$DE$153:$DE$1048576,0),MATCH((CUADRO!M$4&amp;$E777),'Hoja de Trabajo para listado'!$DE$151:$DG$151,0)),0)+IFERROR(INDEX('Hoja de Trabajo para listado'!$CD$155:$DC$1048576,MATCH($A777,'Hoja de Trabajo para listado'!$CD$155:$CD$1048576,0),MATCH((CUADRO!M$4&amp;$E777),'Hoja de Trabajo para listado'!$CD$151:$DC$151,0)),0)</f>
        <v>0</v>
      </c>
      <c r="N777" s="243">
        <f ca="1">+IFERROR(INDEX('Hoja de Trabajo para listado'!$A$155:$Z$1048576,MATCH($A777,'Hoja de Trabajo para listado'!$A$155:$A$1048576,0),MATCH((CUADRO!N$4&amp;$E777),'Hoja de Trabajo para listado'!$A$151:$Z$151,0)),0)+IFERROR(INDEX('Hoja de Trabajo para listado'!$AB$155:$BA$1048576,MATCH($A777,'Hoja de Trabajo para listado'!$AB$155:$AB$1048576,0),MATCH((CUADRO!N$4&amp;$E777),'Hoja de Trabajo para listado'!$AB$151:$BA$151,0)),0)+IFERROR(INDEX('Hoja de Trabajo para listado'!$BC$155:$CB$1048576,MATCH($A777,'Hoja de Trabajo para listado'!$BC$155:$BC$1048576,0),MATCH((CUADRO!N$4&amp;$E777),'Hoja de Trabajo para listado'!$BC$151:$CB$151,0)),0)+IFERROR(INDEX('Hoja de Trabajo para listado'!$DE$153:$DG$274,MATCH($A777,'Hoja de Trabajo para listado'!$DE$153:$DE$1048576,0),MATCH((CUADRO!N$4&amp;$E777),'Hoja de Trabajo para listado'!$DE$151:$DG$151,0)),0)+IFERROR(INDEX('Hoja de Trabajo para listado'!$CD$155:$DC$1048576,MATCH($A777,'Hoja de Trabajo para listado'!$CD$155:$CD$1048576,0),MATCH((CUADRO!N$4&amp;$E777),'Hoja de Trabajo para listado'!$CD$151:$DC$151,0)),0)</f>
        <v>0</v>
      </c>
      <c r="O777" s="243">
        <f ca="1">+IFERROR(INDEX('Hoja de Trabajo para listado'!$A$155:$Z$1048576,MATCH($A777,'Hoja de Trabajo para listado'!$A$155:$A$1048576,0),MATCH((CUADRO!O$4&amp;$E777),'Hoja de Trabajo para listado'!$A$151:$Z$151,0)),0)+IFERROR(INDEX('Hoja de Trabajo para listado'!$AB$155:$BA$1048576,MATCH($A777,'Hoja de Trabajo para listado'!$AB$155:$AB$1048576,0),MATCH((CUADRO!O$4&amp;$E777),'Hoja de Trabajo para listado'!$AB$151:$BA$151,0)),0)+IFERROR(INDEX('Hoja de Trabajo para listado'!$BC$155:$CB$1048576,MATCH($A777,'Hoja de Trabajo para listado'!$BC$155:$BC$1048576,0),MATCH((CUADRO!O$4&amp;$E777),'Hoja de Trabajo para listado'!$BC$151:$CB$151,0)),0)+IFERROR(INDEX('Hoja de Trabajo para listado'!$DE$153:$DG$274,MATCH($A777,'Hoja de Trabajo para listado'!$DE$153:$DE$1048576,0),MATCH((CUADRO!O$4&amp;$E777),'Hoja de Trabajo para listado'!$DE$151:$DG$151,0)),0)+IFERROR(INDEX('Hoja de Trabajo para listado'!$CD$155:$DC$1048576,MATCH($A777,'Hoja de Trabajo para listado'!$CD$155:$CD$1048576,0),MATCH((CUADRO!O$4&amp;$E777),'Hoja de Trabajo para listado'!$CD$151:$DC$151,0)),0)</f>
        <v>0</v>
      </c>
      <c r="P777" s="243">
        <f ca="1">+IFERROR(INDEX('Hoja de Trabajo para listado'!$A$155:$Z$1048576,MATCH($A777,'Hoja de Trabajo para listado'!$A$155:$A$1048576,0),MATCH((CUADRO!P$4&amp;$E777),'Hoja de Trabajo para listado'!$A$151:$Z$151,0)),0)+IFERROR(INDEX('Hoja de Trabajo para listado'!$AB$155:$BA$1048576,MATCH($A777,'Hoja de Trabajo para listado'!$AB$155:$AB$1048576,0),MATCH((CUADRO!P$4&amp;$E777),'Hoja de Trabajo para listado'!$AB$151:$BA$151,0)),0)+IFERROR(INDEX('Hoja de Trabajo para listado'!$BC$155:$CB$1048576,MATCH($A777,'Hoja de Trabajo para listado'!$BC$155:$BC$1048576,0),MATCH((CUADRO!P$4&amp;$E777),'Hoja de Trabajo para listado'!$BC$151:$CB$151,0)),0)+IFERROR(INDEX('Hoja de Trabajo para listado'!$DE$153:$DG$274,MATCH($A777,'Hoja de Trabajo para listado'!$DE$153:$DE$1048576,0),MATCH((CUADRO!P$4&amp;$E777),'Hoja de Trabajo para listado'!$DE$151:$DG$151,0)),0)+IFERROR(INDEX('Hoja de Trabajo para listado'!$CD$155:$DC$1048576,MATCH($A777,'Hoja de Trabajo para listado'!$CD$155:$CD$1048576,0),MATCH((CUADRO!P$4&amp;$E777),'Hoja de Trabajo para listado'!$CD$151:$DC$151,0)),0)</f>
        <v>0</v>
      </c>
      <c r="Q777" s="243">
        <f ca="1">+IFERROR(INDEX('Hoja de Trabajo para listado'!$A$155:$Z$1048576,MATCH($A777,'Hoja de Trabajo para listado'!$A$155:$A$1048576,0),MATCH((CUADRO!Q$4&amp;$E777),'Hoja de Trabajo para listado'!$A$151:$Z$151,0)),0)+IFERROR(INDEX('Hoja de Trabajo para listado'!$AB$155:$BA$1048576,MATCH($A777,'Hoja de Trabajo para listado'!$AB$155:$AB$1048576,0),MATCH((CUADRO!Q$4&amp;$E777),'Hoja de Trabajo para listado'!$AB$151:$BA$151,0)),0)+IFERROR(INDEX('Hoja de Trabajo para listado'!$BC$155:$CB$1048576,MATCH($A777,'Hoja de Trabajo para listado'!$BC$155:$BC$1048576,0),MATCH((CUADRO!Q$4&amp;$E777),'Hoja de Trabajo para listado'!$BC$151:$CB$151,0)),0)+IFERROR(INDEX('Hoja de Trabajo para listado'!$DE$153:$DG$274,MATCH($A777,'Hoja de Trabajo para listado'!$DE$153:$DE$1048576,0),MATCH((CUADRO!Q$4&amp;$E777),'Hoja de Trabajo para listado'!$DE$151:$DG$151,0)),0)+IFERROR(INDEX('Hoja de Trabajo para listado'!$CD$155:$DC$1048576,MATCH($A777,'Hoja de Trabajo para listado'!$CD$155:$CD$1048576,0),MATCH((CUADRO!Q$4&amp;$E777),'Hoja de Trabajo para listado'!$CD$151:$DC$151,0)),0)</f>
        <v>0</v>
      </c>
      <c r="R777" s="243">
        <f t="shared" ref="R777:R840" ca="1" si="31">+SUM(F777:Q777)</f>
        <v>0</v>
      </c>
      <c r="S777" s="249"/>
      <c r="T777" s="243">
        <f ca="1">+T778</f>
        <v>0</v>
      </c>
      <c r="U777" s="242">
        <f t="shared" ref="U777:U840" si="32">+IF(E777="Débitos",1,2)</f>
        <v>1</v>
      </c>
      <c r="V777" s="333" t="str">
        <f>+VLOOKUP(A777,bd_lista!$A$3:$E$592,5,FALSE)</f>
        <v>Gobiernos Autonomos Municipales</v>
      </c>
      <c r="W777" s="387" t="str">
        <f>+V777</f>
        <v>Gobiernos Autonomos Municipales</v>
      </c>
      <c r="X777" s="242">
        <f>+VLOOKUP(A777,[4]Sheet1!$A$13:$D$744,4,FALSE)</f>
        <v>0</v>
      </c>
      <c r="Y777" s="242" t="e">
        <f>+VLOOKUP(X777,bd_lista!$A$3:$C$592,3,FALSE)</f>
        <v>#N/A</v>
      </c>
      <c r="Z777" s="294">
        <f>+X777</f>
        <v>0</v>
      </c>
      <c r="AA777" s="295" t="e">
        <f>+Y777</f>
        <v>#N/A</v>
      </c>
    </row>
    <row r="778" spans="1:27" customFormat="1" ht="15" hidden="1" customHeight="1">
      <c r="A778" s="32">
        <v>1406</v>
      </c>
      <c r="B778" s="393"/>
      <c r="C778" s="247" t="str">
        <f>+VLOOKUP(A778,bd_lista!$A$3:$C$592,3,FALSE)</f>
        <v>Gobierno Autónomo Municipal de Huanuni</v>
      </c>
      <c r="D778" s="390"/>
      <c r="E778" s="244" t="s">
        <v>1305</v>
      </c>
      <c r="F778" s="243">
        <f ca="1">+IFERROR(INDEX('Hoja de Trabajo para listado'!$A$155:$Z$1048576,MATCH($A778,'Hoja de Trabajo para listado'!$A$155:$A$1048576,0),MATCH((CUADRO!F$4&amp;$E778),'Hoja de Trabajo para listado'!$A$151:$Z$151,0)),0)+IFERROR(INDEX('Hoja de Trabajo para listado'!$AB$155:$BA$1048576,MATCH($A778,'Hoja de Trabajo para listado'!$AB$155:$AB$1048576,0),MATCH((CUADRO!F$4&amp;$E778),'Hoja de Trabajo para listado'!$AB$151:$BA$151,0)),0)+IFERROR(INDEX('Hoja de Trabajo para listado'!$BC$155:$CB$1048576,MATCH($A778,'Hoja de Trabajo para listado'!$BC$155:$BC$1048576,0),MATCH((CUADRO!F$4&amp;$E778),'Hoja de Trabajo para listado'!$BC$151:$CB$151,0)),0)+IFERROR(INDEX('Hoja de Trabajo para listado'!$DE$153:$DG$274,MATCH($A778,'Hoja de Trabajo para listado'!$DE$153:$DE$1048576,0),MATCH((CUADRO!F$4&amp;$E778),'Hoja de Trabajo para listado'!$DE$151:$DG$151,0)),0)+IFERROR(INDEX('Hoja de Trabajo para listado'!$CD$155:$DC$1048576,MATCH($A778,'Hoja de Trabajo para listado'!$CD$155:$CD$1048576,0),MATCH((CUADRO!F$4&amp;$E778),'Hoja de Trabajo para listado'!$CD$151:$DC$151,0)),0)</f>
        <v>0</v>
      </c>
      <c r="G778" s="243">
        <f ca="1">+IFERROR(INDEX('Hoja de Trabajo para listado'!$A$155:$Z$1048576,MATCH($A778,'Hoja de Trabajo para listado'!$A$155:$A$1048576,0),MATCH((CUADRO!G$4&amp;$E778),'Hoja de Trabajo para listado'!$A$151:$Z$151,0)),0)+IFERROR(INDEX('Hoja de Trabajo para listado'!$AB$155:$BA$1048576,MATCH($A778,'Hoja de Trabajo para listado'!$AB$155:$AB$1048576,0),MATCH((CUADRO!G$4&amp;$E778),'Hoja de Trabajo para listado'!$AB$151:$BA$151,0)),0)+IFERROR(INDEX('Hoja de Trabajo para listado'!$BC$155:$CB$1048576,MATCH($A778,'Hoja de Trabajo para listado'!$BC$155:$BC$1048576,0),MATCH((CUADRO!G$4&amp;$E778),'Hoja de Trabajo para listado'!$BC$151:$CB$151,0)),0)+IFERROR(INDEX('Hoja de Trabajo para listado'!$DE$153:$DG$274,MATCH($A778,'Hoja de Trabajo para listado'!$DE$153:$DE$1048576,0),MATCH((CUADRO!G$4&amp;$E778),'Hoja de Trabajo para listado'!$DE$151:$DG$151,0)),0)+IFERROR(INDEX('Hoja de Trabajo para listado'!$CD$155:$DC$1048576,MATCH($A778,'Hoja de Trabajo para listado'!$CD$155:$CD$1048576,0),MATCH((CUADRO!G$4&amp;$E778),'Hoja de Trabajo para listado'!$CD$151:$DC$151,0)),0)</f>
        <v>0</v>
      </c>
      <c r="H778" s="243">
        <f ca="1">+IFERROR(INDEX('Hoja de Trabajo para listado'!$A$155:$Z$1048576,MATCH($A778,'Hoja de Trabajo para listado'!$A$155:$A$1048576,0),MATCH((CUADRO!H$4&amp;$E778),'Hoja de Trabajo para listado'!$A$151:$Z$151,0)),0)+IFERROR(INDEX('Hoja de Trabajo para listado'!$AB$155:$BA$1048576,MATCH($A778,'Hoja de Trabajo para listado'!$AB$155:$AB$1048576,0),MATCH((CUADRO!H$4&amp;$E778),'Hoja de Trabajo para listado'!$AB$151:$BA$151,0)),0)+IFERROR(INDEX('Hoja de Trabajo para listado'!$BC$155:$CB$1048576,MATCH($A778,'Hoja de Trabajo para listado'!$BC$155:$BC$1048576,0),MATCH((CUADRO!H$4&amp;$E778),'Hoja de Trabajo para listado'!$BC$151:$CB$151,0)),0)+IFERROR(INDEX('Hoja de Trabajo para listado'!$DE$153:$DG$274,MATCH($A778,'Hoja de Trabajo para listado'!$DE$153:$DE$1048576,0),MATCH((CUADRO!H$4&amp;$E778),'Hoja de Trabajo para listado'!$DE$151:$DG$151,0)),0)+IFERROR(INDEX('Hoja de Trabajo para listado'!$CD$155:$DC$1048576,MATCH($A778,'Hoja de Trabajo para listado'!$CD$155:$CD$1048576,0),MATCH((CUADRO!H$4&amp;$E778),'Hoja de Trabajo para listado'!$CD$151:$DC$151,0)),0)</f>
        <v>0</v>
      </c>
      <c r="I778" s="243">
        <f ca="1">+IFERROR(INDEX('Hoja de Trabajo para listado'!$A$155:$Z$1048576,MATCH($A778,'Hoja de Trabajo para listado'!$A$155:$A$1048576,0),MATCH((CUADRO!I$4&amp;$E778),'Hoja de Trabajo para listado'!$A$151:$Z$151,0)),0)+IFERROR(INDEX('Hoja de Trabajo para listado'!$AB$155:$BA$1048576,MATCH($A778,'Hoja de Trabajo para listado'!$AB$155:$AB$1048576,0),MATCH((CUADRO!I$4&amp;$E778),'Hoja de Trabajo para listado'!$AB$151:$BA$151,0)),0)+IFERROR(INDEX('Hoja de Trabajo para listado'!$BC$155:$CB$1048576,MATCH($A778,'Hoja de Trabajo para listado'!$BC$155:$BC$1048576,0),MATCH((CUADRO!I$4&amp;$E778),'Hoja de Trabajo para listado'!$BC$151:$CB$151,0)),0)+IFERROR(INDEX('Hoja de Trabajo para listado'!$DE$153:$DG$274,MATCH($A778,'Hoja de Trabajo para listado'!$DE$153:$DE$1048576,0),MATCH((CUADRO!I$4&amp;$E778),'Hoja de Trabajo para listado'!$DE$151:$DG$151,0)),0)+IFERROR(INDEX('Hoja de Trabajo para listado'!$CD$155:$DC$1048576,MATCH($A778,'Hoja de Trabajo para listado'!$CD$155:$CD$1048576,0),MATCH((CUADRO!I$4&amp;$E778),'Hoja de Trabajo para listado'!$CD$151:$DC$151,0)),0)</f>
        <v>0</v>
      </c>
      <c r="J778" s="243">
        <f ca="1">+IFERROR(INDEX('Hoja de Trabajo para listado'!$A$155:$Z$1048576,MATCH($A778,'Hoja de Trabajo para listado'!$A$155:$A$1048576,0),MATCH((CUADRO!J$4&amp;$E778),'Hoja de Trabajo para listado'!$A$151:$Z$151,0)),0)+IFERROR(INDEX('Hoja de Trabajo para listado'!$AB$155:$BA$1048576,MATCH($A778,'Hoja de Trabajo para listado'!$AB$155:$AB$1048576,0),MATCH((CUADRO!J$4&amp;$E778),'Hoja de Trabajo para listado'!$AB$151:$BA$151,0)),0)+IFERROR(INDEX('Hoja de Trabajo para listado'!$BC$155:$CB$1048576,MATCH($A778,'Hoja de Trabajo para listado'!$BC$155:$BC$1048576,0),MATCH((CUADRO!J$4&amp;$E778),'Hoja de Trabajo para listado'!$BC$151:$CB$151,0)),0)+IFERROR(INDEX('Hoja de Trabajo para listado'!$DE$153:$DG$274,MATCH($A778,'Hoja de Trabajo para listado'!$DE$153:$DE$1048576,0),MATCH((CUADRO!J$4&amp;$E778),'Hoja de Trabajo para listado'!$DE$151:$DG$151,0)),0)+IFERROR(INDEX('Hoja de Trabajo para listado'!$CD$155:$DC$1048576,MATCH($A778,'Hoja de Trabajo para listado'!$CD$155:$CD$1048576,0),MATCH((CUADRO!J$4&amp;$E778),'Hoja de Trabajo para listado'!$CD$151:$DC$151,0)),0)</f>
        <v>0</v>
      </c>
      <c r="K778" s="243">
        <f ca="1">+IFERROR(INDEX('Hoja de Trabajo para listado'!$A$155:$Z$1048576,MATCH($A778,'Hoja de Trabajo para listado'!$A$155:$A$1048576,0),MATCH((CUADRO!K$4&amp;$E778),'Hoja de Trabajo para listado'!$A$151:$Z$151,0)),0)+IFERROR(INDEX('Hoja de Trabajo para listado'!$AB$155:$BA$1048576,MATCH($A778,'Hoja de Trabajo para listado'!$AB$155:$AB$1048576,0),MATCH((CUADRO!K$4&amp;$E778),'Hoja de Trabajo para listado'!$AB$151:$BA$151,0)),0)+IFERROR(INDEX('Hoja de Trabajo para listado'!$BC$155:$CB$1048576,MATCH($A778,'Hoja de Trabajo para listado'!$BC$155:$BC$1048576,0),MATCH((CUADRO!K$4&amp;$E778),'Hoja de Trabajo para listado'!$BC$151:$CB$151,0)),0)+IFERROR(INDEX('Hoja de Trabajo para listado'!$DE$153:$DG$274,MATCH($A778,'Hoja de Trabajo para listado'!$DE$153:$DE$1048576,0),MATCH((CUADRO!K$4&amp;$E778),'Hoja de Trabajo para listado'!$DE$151:$DG$151,0)),0)+IFERROR(INDEX('Hoja de Trabajo para listado'!$CD$155:$DC$1048576,MATCH($A778,'Hoja de Trabajo para listado'!$CD$155:$CD$1048576,0),MATCH((CUADRO!K$4&amp;$E778),'Hoja de Trabajo para listado'!$CD$151:$DC$151,0)),0)</f>
        <v>0</v>
      </c>
      <c r="L778" s="243">
        <f ca="1">+IFERROR(INDEX('Hoja de Trabajo para listado'!$A$155:$Z$1048576,MATCH($A778,'Hoja de Trabajo para listado'!$A$155:$A$1048576,0),MATCH((CUADRO!L$4&amp;$E778),'Hoja de Trabajo para listado'!$A$151:$Z$151,0)),0)+IFERROR(INDEX('Hoja de Trabajo para listado'!$AB$155:$BA$1048576,MATCH($A778,'Hoja de Trabajo para listado'!$AB$155:$AB$1048576,0),MATCH((CUADRO!L$4&amp;$E778),'Hoja de Trabajo para listado'!$AB$151:$BA$151,0)),0)+IFERROR(INDEX('Hoja de Trabajo para listado'!$BC$155:$CB$1048576,MATCH($A778,'Hoja de Trabajo para listado'!$BC$155:$BC$1048576,0),MATCH((CUADRO!L$4&amp;$E778),'Hoja de Trabajo para listado'!$BC$151:$CB$151,0)),0)+IFERROR(INDEX('Hoja de Trabajo para listado'!$DE$153:$DG$274,MATCH($A778,'Hoja de Trabajo para listado'!$DE$153:$DE$1048576,0),MATCH((CUADRO!L$4&amp;$E778),'Hoja de Trabajo para listado'!$DE$151:$DG$151,0)),0)+IFERROR(INDEX('Hoja de Trabajo para listado'!$CD$155:$DC$1048576,MATCH($A778,'Hoja de Trabajo para listado'!$CD$155:$CD$1048576,0),MATCH((CUADRO!L$4&amp;$E778),'Hoja de Trabajo para listado'!$CD$151:$DC$151,0)),0)</f>
        <v>0</v>
      </c>
      <c r="M778" s="243">
        <f ca="1">+IFERROR(INDEX('Hoja de Trabajo para listado'!$A$155:$Z$1048576,MATCH($A778,'Hoja de Trabajo para listado'!$A$155:$A$1048576,0),MATCH((CUADRO!M$4&amp;$E778),'Hoja de Trabajo para listado'!$A$151:$Z$151,0)),0)+IFERROR(INDEX('Hoja de Trabajo para listado'!$AB$155:$BA$1048576,MATCH($A778,'Hoja de Trabajo para listado'!$AB$155:$AB$1048576,0),MATCH((CUADRO!M$4&amp;$E778),'Hoja de Trabajo para listado'!$AB$151:$BA$151,0)),0)+IFERROR(INDEX('Hoja de Trabajo para listado'!$BC$155:$CB$1048576,MATCH($A778,'Hoja de Trabajo para listado'!$BC$155:$BC$1048576,0),MATCH((CUADRO!M$4&amp;$E778),'Hoja de Trabajo para listado'!$BC$151:$CB$151,0)),0)+IFERROR(INDEX('Hoja de Trabajo para listado'!$DE$153:$DG$274,MATCH($A778,'Hoja de Trabajo para listado'!$DE$153:$DE$1048576,0),MATCH((CUADRO!M$4&amp;$E778),'Hoja de Trabajo para listado'!$DE$151:$DG$151,0)),0)+IFERROR(INDEX('Hoja de Trabajo para listado'!$CD$155:$DC$1048576,MATCH($A778,'Hoja de Trabajo para listado'!$CD$155:$CD$1048576,0),MATCH((CUADRO!M$4&amp;$E778),'Hoja de Trabajo para listado'!$CD$151:$DC$151,0)),0)</f>
        <v>0</v>
      </c>
      <c r="N778" s="243">
        <f ca="1">+IFERROR(INDEX('Hoja de Trabajo para listado'!$A$155:$Z$1048576,MATCH($A778,'Hoja de Trabajo para listado'!$A$155:$A$1048576,0),MATCH((CUADRO!N$4&amp;$E778),'Hoja de Trabajo para listado'!$A$151:$Z$151,0)),0)+IFERROR(INDEX('Hoja de Trabajo para listado'!$AB$155:$BA$1048576,MATCH($A778,'Hoja de Trabajo para listado'!$AB$155:$AB$1048576,0),MATCH((CUADRO!N$4&amp;$E778),'Hoja de Trabajo para listado'!$AB$151:$BA$151,0)),0)+IFERROR(INDEX('Hoja de Trabajo para listado'!$BC$155:$CB$1048576,MATCH($A778,'Hoja de Trabajo para listado'!$BC$155:$BC$1048576,0),MATCH((CUADRO!N$4&amp;$E778),'Hoja de Trabajo para listado'!$BC$151:$CB$151,0)),0)+IFERROR(INDEX('Hoja de Trabajo para listado'!$DE$153:$DG$274,MATCH($A778,'Hoja de Trabajo para listado'!$DE$153:$DE$1048576,0),MATCH((CUADRO!N$4&amp;$E778),'Hoja de Trabajo para listado'!$DE$151:$DG$151,0)),0)+IFERROR(INDEX('Hoja de Trabajo para listado'!$CD$155:$DC$1048576,MATCH($A778,'Hoja de Trabajo para listado'!$CD$155:$CD$1048576,0),MATCH((CUADRO!N$4&amp;$E778),'Hoja de Trabajo para listado'!$CD$151:$DC$151,0)),0)</f>
        <v>0</v>
      </c>
      <c r="O778" s="243">
        <f ca="1">+IFERROR(INDEX('Hoja de Trabajo para listado'!$A$155:$Z$1048576,MATCH($A778,'Hoja de Trabajo para listado'!$A$155:$A$1048576,0),MATCH((CUADRO!O$4&amp;$E778),'Hoja de Trabajo para listado'!$A$151:$Z$151,0)),0)+IFERROR(INDEX('Hoja de Trabajo para listado'!$AB$155:$BA$1048576,MATCH($A778,'Hoja de Trabajo para listado'!$AB$155:$AB$1048576,0),MATCH((CUADRO!O$4&amp;$E778),'Hoja de Trabajo para listado'!$AB$151:$BA$151,0)),0)+IFERROR(INDEX('Hoja de Trabajo para listado'!$BC$155:$CB$1048576,MATCH($A778,'Hoja de Trabajo para listado'!$BC$155:$BC$1048576,0),MATCH((CUADRO!O$4&amp;$E778),'Hoja de Trabajo para listado'!$BC$151:$CB$151,0)),0)+IFERROR(INDEX('Hoja de Trabajo para listado'!$DE$153:$DG$274,MATCH($A778,'Hoja de Trabajo para listado'!$DE$153:$DE$1048576,0),MATCH((CUADRO!O$4&amp;$E778),'Hoja de Trabajo para listado'!$DE$151:$DG$151,0)),0)+IFERROR(INDEX('Hoja de Trabajo para listado'!$CD$155:$DC$1048576,MATCH($A778,'Hoja de Trabajo para listado'!$CD$155:$CD$1048576,0),MATCH((CUADRO!O$4&amp;$E778),'Hoja de Trabajo para listado'!$CD$151:$DC$151,0)),0)</f>
        <v>0</v>
      </c>
      <c r="P778" s="243">
        <f ca="1">+IFERROR(INDEX('Hoja de Trabajo para listado'!$A$155:$Z$1048576,MATCH($A778,'Hoja de Trabajo para listado'!$A$155:$A$1048576,0),MATCH((CUADRO!P$4&amp;$E778),'Hoja de Trabajo para listado'!$A$151:$Z$151,0)),0)+IFERROR(INDEX('Hoja de Trabajo para listado'!$AB$155:$BA$1048576,MATCH($A778,'Hoja de Trabajo para listado'!$AB$155:$AB$1048576,0),MATCH((CUADRO!P$4&amp;$E778),'Hoja de Trabajo para listado'!$AB$151:$BA$151,0)),0)+IFERROR(INDEX('Hoja de Trabajo para listado'!$BC$155:$CB$1048576,MATCH($A778,'Hoja de Trabajo para listado'!$BC$155:$BC$1048576,0),MATCH((CUADRO!P$4&amp;$E778),'Hoja de Trabajo para listado'!$BC$151:$CB$151,0)),0)+IFERROR(INDEX('Hoja de Trabajo para listado'!$DE$153:$DG$274,MATCH($A778,'Hoja de Trabajo para listado'!$DE$153:$DE$1048576,0),MATCH((CUADRO!P$4&amp;$E778),'Hoja de Trabajo para listado'!$DE$151:$DG$151,0)),0)+IFERROR(INDEX('Hoja de Trabajo para listado'!$CD$155:$DC$1048576,MATCH($A778,'Hoja de Trabajo para listado'!$CD$155:$CD$1048576,0),MATCH((CUADRO!P$4&amp;$E778),'Hoja de Trabajo para listado'!$CD$151:$DC$151,0)),0)</f>
        <v>0</v>
      </c>
      <c r="Q778" s="243">
        <f ca="1">+IFERROR(INDEX('Hoja de Trabajo para listado'!$A$155:$Z$1048576,MATCH($A778,'Hoja de Trabajo para listado'!$A$155:$A$1048576,0),MATCH((CUADRO!Q$4&amp;$E778),'Hoja de Trabajo para listado'!$A$151:$Z$151,0)),0)+IFERROR(INDEX('Hoja de Trabajo para listado'!$AB$155:$BA$1048576,MATCH($A778,'Hoja de Trabajo para listado'!$AB$155:$AB$1048576,0),MATCH((CUADRO!Q$4&amp;$E778),'Hoja de Trabajo para listado'!$AB$151:$BA$151,0)),0)+IFERROR(INDEX('Hoja de Trabajo para listado'!$BC$155:$CB$1048576,MATCH($A778,'Hoja de Trabajo para listado'!$BC$155:$BC$1048576,0),MATCH((CUADRO!Q$4&amp;$E778),'Hoja de Trabajo para listado'!$BC$151:$CB$151,0)),0)+IFERROR(INDEX('Hoja de Trabajo para listado'!$DE$153:$DG$274,MATCH($A778,'Hoja de Trabajo para listado'!$DE$153:$DE$1048576,0),MATCH((CUADRO!Q$4&amp;$E778),'Hoja de Trabajo para listado'!$DE$151:$DG$151,0)),0)+IFERROR(INDEX('Hoja de Trabajo para listado'!$CD$155:$DC$1048576,MATCH($A778,'Hoja de Trabajo para listado'!$CD$155:$CD$1048576,0),MATCH((CUADRO!Q$4&amp;$E778),'Hoja de Trabajo para listado'!$CD$151:$DC$151,0)),0)</f>
        <v>0</v>
      </c>
      <c r="R778" s="243">
        <f t="shared" ca="1" si="31"/>
        <v>0</v>
      </c>
      <c r="S778" s="249">
        <f ca="1">+R777+R778</f>
        <v>0</v>
      </c>
      <c r="T778" s="243">
        <f ca="1">+S778</f>
        <v>0</v>
      </c>
      <c r="U778" s="242">
        <f t="shared" si="32"/>
        <v>2</v>
      </c>
      <c r="V778" s="333" t="str">
        <f>+VLOOKUP(A778,bd_lista!$A$3:$E$592,5,FALSE)</f>
        <v>Gobiernos Autonomos Municipales</v>
      </c>
      <c r="W778" s="388"/>
      <c r="X778" s="242">
        <f>+VLOOKUP(A778,[4]Sheet1!$A$13:$D$744,4,FALSE)</f>
        <v>0</v>
      </c>
      <c r="Y778" s="242" t="e">
        <f>+VLOOKUP(X778,bd_lista!$A$3:$C$592,3,FALSE)</f>
        <v>#N/A</v>
      </c>
      <c r="Z778" s="292"/>
      <c r="AA778" s="293"/>
    </row>
    <row r="779" spans="1:27" customFormat="1" ht="15" hidden="1" customHeight="1">
      <c r="A779" s="32">
        <v>1407</v>
      </c>
      <c r="B779" s="392">
        <f>+A779</f>
        <v>1407</v>
      </c>
      <c r="C779" s="247" t="str">
        <f>+VLOOKUP(A779,bd_lista!$A$3:$C$592,3,FALSE)</f>
        <v>Gobierno Autónomo Municipal de Machacamarca</v>
      </c>
      <c r="D779" s="389" t="str">
        <f>+C779</f>
        <v>Gobierno Autónomo Municipal de Machacamarca</v>
      </c>
      <c r="E779" s="242" t="s">
        <v>1304</v>
      </c>
      <c r="F779" s="243">
        <f ca="1">+IFERROR(INDEX('Hoja de Trabajo para listado'!$A$155:$Z$1048576,MATCH($A779,'Hoja de Trabajo para listado'!$A$155:$A$1048576,0),MATCH((CUADRO!F$4&amp;$E779),'Hoja de Trabajo para listado'!$A$151:$Z$151,0)),0)+IFERROR(INDEX('Hoja de Trabajo para listado'!$AB$155:$BA$1048576,MATCH($A779,'Hoja de Trabajo para listado'!$AB$155:$AB$1048576,0),MATCH((CUADRO!F$4&amp;$E779),'Hoja de Trabajo para listado'!$AB$151:$BA$151,0)),0)+IFERROR(INDEX('Hoja de Trabajo para listado'!$BC$155:$CB$1048576,MATCH($A779,'Hoja de Trabajo para listado'!$BC$155:$BC$1048576,0),MATCH((CUADRO!F$4&amp;$E779),'Hoja de Trabajo para listado'!$BC$151:$CB$151,0)),0)+IFERROR(INDEX('Hoja de Trabajo para listado'!$DE$153:$DG$274,MATCH($A779,'Hoja de Trabajo para listado'!$DE$153:$DE$1048576,0),MATCH((CUADRO!F$4&amp;$E779),'Hoja de Trabajo para listado'!$DE$151:$DG$151,0)),0)+IFERROR(INDEX('Hoja de Trabajo para listado'!$CD$155:$DC$1048576,MATCH($A779,'Hoja de Trabajo para listado'!$CD$155:$CD$1048576,0),MATCH((CUADRO!F$4&amp;$E779),'Hoja de Trabajo para listado'!$CD$151:$DC$151,0)),0)</f>
        <v>0</v>
      </c>
      <c r="G779" s="243">
        <f ca="1">+IFERROR(INDEX('Hoja de Trabajo para listado'!$A$155:$Z$1048576,MATCH($A779,'Hoja de Trabajo para listado'!$A$155:$A$1048576,0),MATCH((CUADRO!G$4&amp;$E779),'Hoja de Trabajo para listado'!$A$151:$Z$151,0)),0)+IFERROR(INDEX('Hoja de Trabajo para listado'!$AB$155:$BA$1048576,MATCH($A779,'Hoja de Trabajo para listado'!$AB$155:$AB$1048576,0),MATCH((CUADRO!G$4&amp;$E779),'Hoja de Trabajo para listado'!$AB$151:$BA$151,0)),0)+IFERROR(INDEX('Hoja de Trabajo para listado'!$BC$155:$CB$1048576,MATCH($A779,'Hoja de Trabajo para listado'!$BC$155:$BC$1048576,0),MATCH((CUADRO!G$4&amp;$E779),'Hoja de Trabajo para listado'!$BC$151:$CB$151,0)),0)+IFERROR(INDEX('Hoja de Trabajo para listado'!$DE$153:$DG$274,MATCH($A779,'Hoja de Trabajo para listado'!$DE$153:$DE$1048576,0),MATCH((CUADRO!G$4&amp;$E779),'Hoja de Trabajo para listado'!$DE$151:$DG$151,0)),0)+IFERROR(INDEX('Hoja de Trabajo para listado'!$CD$155:$DC$1048576,MATCH($A779,'Hoja de Trabajo para listado'!$CD$155:$CD$1048576,0),MATCH((CUADRO!G$4&amp;$E779),'Hoja de Trabajo para listado'!$CD$151:$DC$151,0)),0)</f>
        <v>0</v>
      </c>
      <c r="H779" s="243">
        <f ca="1">+IFERROR(INDEX('Hoja de Trabajo para listado'!$A$155:$Z$1048576,MATCH($A779,'Hoja de Trabajo para listado'!$A$155:$A$1048576,0),MATCH((CUADRO!H$4&amp;$E779),'Hoja de Trabajo para listado'!$A$151:$Z$151,0)),0)+IFERROR(INDEX('Hoja de Trabajo para listado'!$AB$155:$BA$1048576,MATCH($A779,'Hoja de Trabajo para listado'!$AB$155:$AB$1048576,0),MATCH((CUADRO!H$4&amp;$E779),'Hoja de Trabajo para listado'!$AB$151:$BA$151,0)),0)+IFERROR(INDEX('Hoja de Trabajo para listado'!$BC$155:$CB$1048576,MATCH($A779,'Hoja de Trabajo para listado'!$BC$155:$BC$1048576,0),MATCH((CUADRO!H$4&amp;$E779),'Hoja de Trabajo para listado'!$BC$151:$CB$151,0)),0)+IFERROR(INDEX('Hoja de Trabajo para listado'!$DE$153:$DG$274,MATCH($A779,'Hoja de Trabajo para listado'!$DE$153:$DE$1048576,0),MATCH((CUADRO!H$4&amp;$E779),'Hoja de Trabajo para listado'!$DE$151:$DG$151,0)),0)+IFERROR(INDEX('Hoja de Trabajo para listado'!$CD$155:$DC$1048576,MATCH($A779,'Hoja de Trabajo para listado'!$CD$155:$CD$1048576,0),MATCH((CUADRO!H$4&amp;$E779),'Hoja de Trabajo para listado'!$CD$151:$DC$151,0)),0)</f>
        <v>0</v>
      </c>
      <c r="I779" s="243">
        <f ca="1">+IFERROR(INDEX('Hoja de Trabajo para listado'!$A$155:$Z$1048576,MATCH($A779,'Hoja de Trabajo para listado'!$A$155:$A$1048576,0),MATCH((CUADRO!I$4&amp;$E779),'Hoja de Trabajo para listado'!$A$151:$Z$151,0)),0)+IFERROR(INDEX('Hoja de Trabajo para listado'!$AB$155:$BA$1048576,MATCH($A779,'Hoja de Trabajo para listado'!$AB$155:$AB$1048576,0),MATCH((CUADRO!I$4&amp;$E779),'Hoja de Trabajo para listado'!$AB$151:$BA$151,0)),0)+IFERROR(INDEX('Hoja de Trabajo para listado'!$BC$155:$CB$1048576,MATCH($A779,'Hoja de Trabajo para listado'!$BC$155:$BC$1048576,0),MATCH((CUADRO!I$4&amp;$E779),'Hoja de Trabajo para listado'!$BC$151:$CB$151,0)),0)+IFERROR(INDEX('Hoja de Trabajo para listado'!$DE$153:$DG$274,MATCH($A779,'Hoja de Trabajo para listado'!$DE$153:$DE$1048576,0),MATCH((CUADRO!I$4&amp;$E779),'Hoja de Trabajo para listado'!$DE$151:$DG$151,0)),0)+IFERROR(INDEX('Hoja de Trabajo para listado'!$CD$155:$DC$1048576,MATCH($A779,'Hoja de Trabajo para listado'!$CD$155:$CD$1048576,0),MATCH((CUADRO!I$4&amp;$E779),'Hoja de Trabajo para listado'!$CD$151:$DC$151,0)),0)</f>
        <v>0</v>
      </c>
      <c r="J779" s="243">
        <f ca="1">+IFERROR(INDEX('Hoja de Trabajo para listado'!$A$155:$Z$1048576,MATCH($A779,'Hoja de Trabajo para listado'!$A$155:$A$1048576,0),MATCH((CUADRO!J$4&amp;$E779),'Hoja de Trabajo para listado'!$A$151:$Z$151,0)),0)+IFERROR(INDEX('Hoja de Trabajo para listado'!$AB$155:$BA$1048576,MATCH($A779,'Hoja de Trabajo para listado'!$AB$155:$AB$1048576,0),MATCH((CUADRO!J$4&amp;$E779),'Hoja de Trabajo para listado'!$AB$151:$BA$151,0)),0)+IFERROR(INDEX('Hoja de Trabajo para listado'!$BC$155:$CB$1048576,MATCH($A779,'Hoja de Trabajo para listado'!$BC$155:$BC$1048576,0),MATCH((CUADRO!J$4&amp;$E779),'Hoja de Trabajo para listado'!$BC$151:$CB$151,0)),0)+IFERROR(INDEX('Hoja de Trabajo para listado'!$DE$153:$DG$274,MATCH($A779,'Hoja de Trabajo para listado'!$DE$153:$DE$1048576,0),MATCH((CUADRO!J$4&amp;$E779),'Hoja de Trabajo para listado'!$DE$151:$DG$151,0)),0)+IFERROR(INDEX('Hoja de Trabajo para listado'!$CD$155:$DC$1048576,MATCH($A779,'Hoja de Trabajo para listado'!$CD$155:$CD$1048576,0),MATCH((CUADRO!J$4&amp;$E779),'Hoja de Trabajo para listado'!$CD$151:$DC$151,0)),0)</f>
        <v>0</v>
      </c>
      <c r="K779" s="243">
        <f ca="1">+IFERROR(INDEX('Hoja de Trabajo para listado'!$A$155:$Z$1048576,MATCH($A779,'Hoja de Trabajo para listado'!$A$155:$A$1048576,0),MATCH((CUADRO!K$4&amp;$E779),'Hoja de Trabajo para listado'!$A$151:$Z$151,0)),0)+IFERROR(INDEX('Hoja de Trabajo para listado'!$AB$155:$BA$1048576,MATCH($A779,'Hoja de Trabajo para listado'!$AB$155:$AB$1048576,0),MATCH((CUADRO!K$4&amp;$E779),'Hoja de Trabajo para listado'!$AB$151:$BA$151,0)),0)+IFERROR(INDEX('Hoja de Trabajo para listado'!$BC$155:$CB$1048576,MATCH($A779,'Hoja de Trabajo para listado'!$BC$155:$BC$1048576,0),MATCH((CUADRO!K$4&amp;$E779),'Hoja de Trabajo para listado'!$BC$151:$CB$151,0)),0)+IFERROR(INDEX('Hoja de Trabajo para listado'!$DE$153:$DG$274,MATCH($A779,'Hoja de Trabajo para listado'!$DE$153:$DE$1048576,0),MATCH((CUADRO!K$4&amp;$E779),'Hoja de Trabajo para listado'!$DE$151:$DG$151,0)),0)+IFERROR(INDEX('Hoja de Trabajo para listado'!$CD$155:$DC$1048576,MATCH($A779,'Hoja de Trabajo para listado'!$CD$155:$CD$1048576,0),MATCH((CUADRO!K$4&amp;$E779),'Hoja de Trabajo para listado'!$CD$151:$DC$151,0)),0)</f>
        <v>0</v>
      </c>
      <c r="L779" s="243">
        <f ca="1">+IFERROR(INDEX('Hoja de Trabajo para listado'!$A$155:$Z$1048576,MATCH($A779,'Hoja de Trabajo para listado'!$A$155:$A$1048576,0),MATCH((CUADRO!L$4&amp;$E779),'Hoja de Trabajo para listado'!$A$151:$Z$151,0)),0)+IFERROR(INDEX('Hoja de Trabajo para listado'!$AB$155:$BA$1048576,MATCH($A779,'Hoja de Trabajo para listado'!$AB$155:$AB$1048576,0),MATCH((CUADRO!L$4&amp;$E779),'Hoja de Trabajo para listado'!$AB$151:$BA$151,0)),0)+IFERROR(INDEX('Hoja de Trabajo para listado'!$BC$155:$CB$1048576,MATCH($A779,'Hoja de Trabajo para listado'!$BC$155:$BC$1048576,0),MATCH((CUADRO!L$4&amp;$E779),'Hoja de Trabajo para listado'!$BC$151:$CB$151,0)),0)+IFERROR(INDEX('Hoja de Trabajo para listado'!$DE$153:$DG$274,MATCH($A779,'Hoja de Trabajo para listado'!$DE$153:$DE$1048576,0),MATCH((CUADRO!L$4&amp;$E779),'Hoja de Trabajo para listado'!$DE$151:$DG$151,0)),0)+IFERROR(INDEX('Hoja de Trabajo para listado'!$CD$155:$DC$1048576,MATCH($A779,'Hoja de Trabajo para listado'!$CD$155:$CD$1048576,0),MATCH((CUADRO!L$4&amp;$E779),'Hoja de Trabajo para listado'!$CD$151:$DC$151,0)),0)</f>
        <v>0</v>
      </c>
      <c r="M779" s="243">
        <f ca="1">+IFERROR(INDEX('Hoja de Trabajo para listado'!$A$155:$Z$1048576,MATCH($A779,'Hoja de Trabajo para listado'!$A$155:$A$1048576,0),MATCH((CUADRO!M$4&amp;$E779),'Hoja de Trabajo para listado'!$A$151:$Z$151,0)),0)+IFERROR(INDEX('Hoja de Trabajo para listado'!$AB$155:$BA$1048576,MATCH($A779,'Hoja de Trabajo para listado'!$AB$155:$AB$1048576,0),MATCH((CUADRO!M$4&amp;$E779),'Hoja de Trabajo para listado'!$AB$151:$BA$151,0)),0)+IFERROR(INDEX('Hoja de Trabajo para listado'!$BC$155:$CB$1048576,MATCH($A779,'Hoja de Trabajo para listado'!$BC$155:$BC$1048576,0),MATCH((CUADRO!M$4&amp;$E779),'Hoja de Trabajo para listado'!$BC$151:$CB$151,0)),0)+IFERROR(INDEX('Hoja de Trabajo para listado'!$DE$153:$DG$274,MATCH($A779,'Hoja de Trabajo para listado'!$DE$153:$DE$1048576,0),MATCH((CUADRO!M$4&amp;$E779),'Hoja de Trabajo para listado'!$DE$151:$DG$151,0)),0)+IFERROR(INDEX('Hoja de Trabajo para listado'!$CD$155:$DC$1048576,MATCH($A779,'Hoja de Trabajo para listado'!$CD$155:$CD$1048576,0),MATCH((CUADRO!M$4&amp;$E779),'Hoja de Trabajo para listado'!$CD$151:$DC$151,0)),0)</f>
        <v>0</v>
      </c>
      <c r="N779" s="243">
        <f ca="1">+IFERROR(INDEX('Hoja de Trabajo para listado'!$A$155:$Z$1048576,MATCH($A779,'Hoja de Trabajo para listado'!$A$155:$A$1048576,0),MATCH((CUADRO!N$4&amp;$E779),'Hoja de Trabajo para listado'!$A$151:$Z$151,0)),0)+IFERROR(INDEX('Hoja de Trabajo para listado'!$AB$155:$BA$1048576,MATCH($A779,'Hoja de Trabajo para listado'!$AB$155:$AB$1048576,0),MATCH((CUADRO!N$4&amp;$E779),'Hoja de Trabajo para listado'!$AB$151:$BA$151,0)),0)+IFERROR(INDEX('Hoja de Trabajo para listado'!$BC$155:$CB$1048576,MATCH($A779,'Hoja de Trabajo para listado'!$BC$155:$BC$1048576,0),MATCH((CUADRO!N$4&amp;$E779),'Hoja de Trabajo para listado'!$BC$151:$CB$151,0)),0)+IFERROR(INDEX('Hoja de Trabajo para listado'!$DE$153:$DG$274,MATCH($A779,'Hoja de Trabajo para listado'!$DE$153:$DE$1048576,0),MATCH((CUADRO!N$4&amp;$E779),'Hoja de Trabajo para listado'!$DE$151:$DG$151,0)),0)+IFERROR(INDEX('Hoja de Trabajo para listado'!$CD$155:$DC$1048576,MATCH($A779,'Hoja de Trabajo para listado'!$CD$155:$CD$1048576,0),MATCH((CUADRO!N$4&amp;$E779),'Hoja de Trabajo para listado'!$CD$151:$DC$151,0)),0)</f>
        <v>0</v>
      </c>
      <c r="O779" s="243">
        <f ca="1">+IFERROR(INDEX('Hoja de Trabajo para listado'!$A$155:$Z$1048576,MATCH($A779,'Hoja de Trabajo para listado'!$A$155:$A$1048576,0),MATCH((CUADRO!O$4&amp;$E779),'Hoja de Trabajo para listado'!$A$151:$Z$151,0)),0)+IFERROR(INDEX('Hoja de Trabajo para listado'!$AB$155:$BA$1048576,MATCH($A779,'Hoja de Trabajo para listado'!$AB$155:$AB$1048576,0),MATCH((CUADRO!O$4&amp;$E779),'Hoja de Trabajo para listado'!$AB$151:$BA$151,0)),0)+IFERROR(INDEX('Hoja de Trabajo para listado'!$BC$155:$CB$1048576,MATCH($A779,'Hoja de Trabajo para listado'!$BC$155:$BC$1048576,0),MATCH((CUADRO!O$4&amp;$E779),'Hoja de Trabajo para listado'!$BC$151:$CB$151,0)),0)+IFERROR(INDEX('Hoja de Trabajo para listado'!$DE$153:$DG$274,MATCH($A779,'Hoja de Trabajo para listado'!$DE$153:$DE$1048576,0),MATCH((CUADRO!O$4&amp;$E779),'Hoja de Trabajo para listado'!$DE$151:$DG$151,0)),0)+IFERROR(INDEX('Hoja de Trabajo para listado'!$CD$155:$DC$1048576,MATCH($A779,'Hoja de Trabajo para listado'!$CD$155:$CD$1048576,0),MATCH((CUADRO!O$4&amp;$E779),'Hoja de Trabajo para listado'!$CD$151:$DC$151,0)),0)</f>
        <v>0</v>
      </c>
      <c r="P779" s="243">
        <f ca="1">+IFERROR(INDEX('Hoja de Trabajo para listado'!$A$155:$Z$1048576,MATCH($A779,'Hoja de Trabajo para listado'!$A$155:$A$1048576,0),MATCH((CUADRO!P$4&amp;$E779),'Hoja de Trabajo para listado'!$A$151:$Z$151,0)),0)+IFERROR(INDEX('Hoja de Trabajo para listado'!$AB$155:$BA$1048576,MATCH($A779,'Hoja de Trabajo para listado'!$AB$155:$AB$1048576,0),MATCH((CUADRO!P$4&amp;$E779),'Hoja de Trabajo para listado'!$AB$151:$BA$151,0)),0)+IFERROR(INDEX('Hoja de Trabajo para listado'!$BC$155:$CB$1048576,MATCH($A779,'Hoja de Trabajo para listado'!$BC$155:$BC$1048576,0),MATCH((CUADRO!P$4&amp;$E779),'Hoja de Trabajo para listado'!$BC$151:$CB$151,0)),0)+IFERROR(INDEX('Hoja de Trabajo para listado'!$DE$153:$DG$274,MATCH($A779,'Hoja de Trabajo para listado'!$DE$153:$DE$1048576,0),MATCH((CUADRO!P$4&amp;$E779),'Hoja de Trabajo para listado'!$DE$151:$DG$151,0)),0)+IFERROR(INDEX('Hoja de Trabajo para listado'!$CD$155:$DC$1048576,MATCH($A779,'Hoja de Trabajo para listado'!$CD$155:$CD$1048576,0),MATCH((CUADRO!P$4&amp;$E779),'Hoja de Trabajo para listado'!$CD$151:$DC$151,0)),0)</f>
        <v>0</v>
      </c>
      <c r="Q779" s="243">
        <f ca="1">+IFERROR(INDEX('Hoja de Trabajo para listado'!$A$155:$Z$1048576,MATCH($A779,'Hoja de Trabajo para listado'!$A$155:$A$1048576,0),MATCH((CUADRO!Q$4&amp;$E779),'Hoja de Trabajo para listado'!$A$151:$Z$151,0)),0)+IFERROR(INDEX('Hoja de Trabajo para listado'!$AB$155:$BA$1048576,MATCH($A779,'Hoja de Trabajo para listado'!$AB$155:$AB$1048576,0),MATCH((CUADRO!Q$4&amp;$E779),'Hoja de Trabajo para listado'!$AB$151:$BA$151,0)),0)+IFERROR(INDEX('Hoja de Trabajo para listado'!$BC$155:$CB$1048576,MATCH($A779,'Hoja de Trabajo para listado'!$BC$155:$BC$1048576,0),MATCH((CUADRO!Q$4&amp;$E779),'Hoja de Trabajo para listado'!$BC$151:$CB$151,0)),0)+IFERROR(INDEX('Hoja de Trabajo para listado'!$DE$153:$DG$274,MATCH($A779,'Hoja de Trabajo para listado'!$DE$153:$DE$1048576,0),MATCH((CUADRO!Q$4&amp;$E779),'Hoja de Trabajo para listado'!$DE$151:$DG$151,0)),0)+IFERROR(INDEX('Hoja de Trabajo para listado'!$CD$155:$DC$1048576,MATCH($A779,'Hoja de Trabajo para listado'!$CD$155:$CD$1048576,0),MATCH((CUADRO!Q$4&amp;$E779),'Hoja de Trabajo para listado'!$CD$151:$DC$151,0)),0)</f>
        <v>0</v>
      </c>
      <c r="R779" s="243">
        <f t="shared" ca="1" si="31"/>
        <v>0</v>
      </c>
      <c r="S779" s="249"/>
      <c r="T779" s="243">
        <f ca="1">+T780</f>
        <v>0</v>
      </c>
      <c r="U779" s="242">
        <f t="shared" si="32"/>
        <v>1</v>
      </c>
      <c r="V779" s="333" t="str">
        <f>+VLOOKUP(A779,bd_lista!$A$3:$E$592,5,FALSE)</f>
        <v>Gobiernos Autonomos Municipales</v>
      </c>
      <c r="W779" s="387" t="str">
        <f>+V779</f>
        <v>Gobiernos Autonomos Municipales</v>
      </c>
      <c r="X779" s="242">
        <f>+VLOOKUP(A779,[4]Sheet1!$A$13:$D$744,4,FALSE)</f>
        <v>0</v>
      </c>
      <c r="Y779" s="242" t="e">
        <f>+VLOOKUP(X779,bd_lista!$A$3:$C$592,3,FALSE)</f>
        <v>#N/A</v>
      </c>
      <c r="Z779" s="294">
        <f>+X779</f>
        <v>0</v>
      </c>
      <c r="AA779" s="295" t="e">
        <f>+Y779</f>
        <v>#N/A</v>
      </c>
    </row>
    <row r="780" spans="1:27" customFormat="1" ht="15" hidden="1" customHeight="1">
      <c r="A780" s="32">
        <v>1407</v>
      </c>
      <c r="B780" s="393"/>
      <c r="C780" s="247" t="str">
        <f>+VLOOKUP(A780,bd_lista!$A$3:$C$592,3,FALSE)</f>
        <v>Gobierno Autónomo Municipal de Machacamarca</v>
      </c>
      <c r="D780" s="390"/>
      <c r="E780" s="244" t="s">
        <v>1305</v>
      </c>
      <c r="F780" s="243">
        <f ca="1">+IFERROR(INDEX('Hoja de Trabajo para listado'!$A$155:$Z$1048576,MATCH($A780,'Hoja de Trabajo para listado'!$A$155:$A$1048576,0),MATCH((CUADRO!F$4&amp;$E780),'Hoja de Trabajo para listado'!$A$151:$Z$151,0)),0)+IFERROR(INDEX('Hoja de Trabajo para listado'!$AB$155:$BA$1048576,MATCH($A780,'Hoja de Trabajo para listado'!$AB$155:$AB$1048576,0),MATCH((CUADRO!F$4&amp;$E780),'Hoja de Trabajo para listado'!$AB$151:$BA$151,0)),0)+IFERROR(INDEX('Hoja de Trabajo para listado'!$BC$155:$CB$1048576,MATCH($A780,'Hoja de Trabajo para listado'!$BC$155:$BC$1048576,0),MATCH((CUADRO!F$4&amp;$E780),'Hoja de Trabajo para listado'!$BC$151:$CB$151,0)),0)+IFERROR(INDEX('Hoja de Trabajo para listado'!$DE$153:$DG$274,MATCH($A780,'Hoja de Trabajo para listado'!$DE$153:$DE$1048576,0),MATCH((CUADRO!F$4&amp;$E780),'Hoja de Trabajo para listado'!$DE$151:$DG$151,0)),0)+IFERROR(INDEX('Hoja de Trabajo para listado'!$CD$155:$DC$1048576,MATCH($A780,'Hoja de Trabajo para listado'!$CD$155:$CD$1048576,0),MATCH((CUADRO!F$4&amp;$E780),'Hoja de Trabajo para listado'!$CD$151:$DC$151,0)),0)</f>
        <v>0</v>
      </c>
      <c r="G780" s="243">
        <f ca="1">+IFERROR(INDEX('Hoja de Trabajo para listado'!$A$155:$Z$1048576,MATCH($A780,'Hoja de Trabajo para listado'!$A$155:$A$1048576,0),MATCH((CUADRO!G$4&amp;$E780),'Hoja de Trabajo para listado'!$A$151:$Z$151,0)),0)+IFERROR(INDEX('Hoja de Trabajo para listado'!$AB$155:$BA$1048576,MATCH($A780,'Hoja de Trabajo para listado'!$AB$155:$AB$1048576,0),MATCH((CUADRO!G$4&amp;$E780),'Hoja de Trabajo para listado'!$AB$151:$BA$151,0)),0)+IFERROR(INDEX('Hoja de Trabajo para listado'!$BC$155:$CB$1048576,MATCH($A780,'Hoja de Trabajo para listado'!$BC$155:$BC$1048576,0),MATCH((CUADRO!G$4&amp;$E780),'Hoja de Trabajo para listado'!$BC$151:$CB$151,0)),0)+IFERROR(INDEX('Hoja de Trabajo para listado'!$DE$153:$DG$274,MATCH($A780,'Hoja de Trabajo para listado'!$DE$153:$DE$1048576,0),MATCH((CUADRO!G$4&amp;$E780),'Hoja de Trabajo para listado'!$DE$151:$DG$151,0)),0)+IFERROR(INDEX('Hoja de Trabajo para listado'!$CD$155:$DC$1048576,MATCH($A780,'Hoja de Trabajo para listado'!$CD$155:$CD$1048576,0),MATCH((CUADRO!G$4&amp;$E780),'Hoja de Trabajo para listado'!$CD$151:$DC$151,0)),0)</f>
        <v>0</v>
      </c>
      <c r="H780" s="243">
        <f ca="1">+IFERROR(INDEX('Hoja de Trabajo para listado'!$A$155:$Z$1048576,MATCH($A780,'Hoja de Trabajo para listado'!$A$155:$A$1048576,0),MATCH((CUADRO!H$4&amp;$E780),'Hoja de Trabajo para listado'!$A$151:$Z$151,0)),0)+IFERROR(INDEX('Hoja de Trabajo para listado'!$AB$155:$BA$1048576,MATCH($A780,'Hoja de Trabajo para listado'!$AB$155:$AB$1048576,0),MATCH((CUADRO!H$4&amp;$E780),'Hoja de Trabajo para listado'!$AB$151:$BA$151,0)),0)+IFERROR(INDEX('Hoja de Trabajo para listado'!$BC$155:$CB$1048576,MATCH($A780,'Hoja de Trabajo para listado'!$BC$155:$BC$1048576,0),MATCH((CUADRO!H$4&amp;$E780),'Hoja de Trabajo para listado'!$BC$151:$CB$151,0)),0)+IFERROR(INDEX('Hoja de Trabajo para listado'!$DE$153:$DG$274,MATCH($A780,'Hoja de Trabajo para listado'!$DE$153:$DE$1048576,0),MATCH((CUADRO!H$4&amp;$E780),'Hoja de Trabajo para listado'!$DE$151:$DG$151,0)),0)+IFERROR(INDEX('Hoja de Trabajo para listado'!$CD$155:$DC$1048576,MATCH($A780,'Hoja de Trabajo para listado'!$CD$155:$CD$1048576,0),MATCH((CUADRO!H$4&amp;$E780),'Hoja de Trabajo para listado'!$CD$151:$DC$151,0)),0)</f>
        <v>0</v>
      </c>
      <c r="I780" s="243">
        <f ca="1">+IFERROR(INDEX('Hoja de Trabajo para listado'!$A$155:$Z$1048576,MATCH($A780,'Hoja de Trabajo para listado'!$A$155:$A$1048576,0),MATCH((CUADRO!I$4&amp;$E780),'Hoja de Trabajo para listado'!$A$151:$Z$151,0)),0)+IFERROR(INDEX('Hoja de Trabajo para listado'!$AB$155:$BA$1048576,MATCH($A780,'Hoja de Trabajo para listado'!$AB$155:$AB$1048576,0),MATCH((CUADRO!I$4&amp;$E780),'Hoja de Trabajo para listado'!$AB$151:$BA$151,0)),0)+IFERROR(INDEX('Hoja de Trabajo para listado'!$BC$155:$CB$1048576,MATCH($A780,'Hoja de Trabajo para listado'!$BC$155:$BC$1048576,0),MATCH((CUADRO!I$4&amp;$E780),'Hoja de Trabajo para listado'!$BC$151:$CB$151,0)),0)+IFERROR(INDEX('Hoja de Trabajo para listado'!$DE$153:$DG$274,MATCH($A780,'Hoja de Trabajo para listado'!$DE$153:$DE$1048576,0),MATCH((CUADRO!I$4&amp;$E780),'Hoja de Trabajo para listado'!$DE$151:$DG$151,0)),0)+IFERROR(INDEX('Hoja de Trabajo para listado'!$CD$155:$DC$1048576,MATCH($A780,'Hoja de Trabajo para listado'!$CD$155:$CD$1048576,0),MATCH((CUADRO!I$4&amp;$E780),'Hoja de Trabajo para listado'!$CD$151:$DC$151,0)),0)</f>
        <v>0</v>
      </c>
      <c r="J780" s="243">
        <f ca="1">+IFERROR(INDEX('Hoja de Trabajo para listado'!$A$155:$Z$1048576,MATCH($A780,'Hoja de Trabajo para listado'!$A$155:$A$1048576,0),MATCH((CUADRO!J$4&amp;$E780),'Hoja de Trabajo para listado'!$A$151:$Z$151,0)),0)+IFERROR(INDEX('Hoja de Trabajo para listado'!$AB$155:$BA$1048576,MATCH($A780,'Hoja de Trabajo para listado'!$AB$155:$AB$1048576,0),MATCH((CUADRO!J$4&amp;$E780),'Hoja de Trabajo para listado'!$AB$151:$BA$151,0)),0)+IFERROR(INDEX('Hoja de Trabajo para listado'!$BC$155:$CB$1048576,MATCH($A780,'Hoja de Trabajo para listado'!$BC$155:$BC$1048576,0),MATCH((CUADRO!J$4&amp;$E780),'Hoja de Trabajo para listado'!$BC$151:$CB$151,0)),0)+IFERROR(INDEX('Hoja de Trabajo para listado'!$DE$153:$DG$274,MATCH($A780,'Hoja de Trabajo para listado'!$DE$153:$DE$1048576,0),MATCH((CUADRO!J$4&amp;$E780),'Hoja de Trabajo para listado'!$DE$151:$DG$151,0)),0)+IFERROR(INDEX('Hoja de Trabajo para listado'!$CD$155:$DC$1048576,MATCH($A780,'Hoja de Trabajo para listado'!$CD$155:$CD$1048576,0),MATCH((CUADRO!J$4&amp;$E780),'Hoja de Trabajo para listado'!$CD$151:$DC$151,0)),0)</f>
        <v>0</v>
      </c>
      <c r="K780" s="243">
        <f ca="1">+IFERROR(INDEX('Hoja de Trabajo para listado'!$A$155:$Z$1048576,MATCH($A780,'Hoja de Trabajo para listado'!$A$155:$A$1048576,0),MATCH((CUADRO!K$4&amp;$E780),'Hoja de Trabajo para listado'!$A$151:$Z$151,0)),0)+IFERROR(INDEX('Hoja de Trabajo para listado'!$AB$155:$BA$1048576,MATCH($A780,'Hoja de Trabajo para listado'!$AB$155:$AB$1048576,0),MATCH((CUADRO!K$4&amp;$E780),'Hoja de Trabajo para listado'!$AB$151:$BA$151,0)),0)+IFERROR(INDEX('Hoja de Trabajo para listado'!$BC$155:$CB$1048576,MATCH($A780,'Hoja de Trabajo para listado'!$BC$155:$BC$1048576,0),MATCH((CUADRO!K$4&amp;$E780),'Hoja de Trabajo para listado'!$BC$151:$CB$151,0)),0)+IFERROR(INDEX('Hoja de Trabajo para listado'!$DE$153:$DG$274,MATCH($A780,'Hoja de Trabajo para listado'!$DE$153:$DE$1048576,0),MATCH((CUADRO!K$4&amp;$E780),'Hoja de Trabajo para listado'!$DE$151:$DG$151,0)),0)+IFERROR(INDEX('Hoja de Trabajo para listado'!$CD$155:$DC$1048576,MATCH($A780,'Hoja de Trabajo para listado'!$CD$155:$CD$1048576,0),MATCH((CUADRO!K$4&amp;$E780),'Hoja de Trabajo para listado'!$CD$151:$DC$151,0)),0)</f>
        <v>0</v>
      </c>
      <c r="L780" s="243">
        <f ca="1">+IFERROR(INDEX('Hoja de Trabajo para listado'!$A$155:$Z$1048576,MATCH($A780,'Hoja de Trabajo para listado'!$A$155:$A$1048576,0),MATCH((CUADRO!L$4&amp;$E780),'Hoja de Trabajo para listado'!$A$151:$Z$151,0)),0)+IFERROR(INDEX('Hoja de Trabajo para listado'!$AB$155:$BA$1048576,MATCH($A780,'Hoja de Trabajo para listado'!$AB$155:$AB$1048576,0),MATCH((CUADRO!L$4&amp;$E780),'Hoja de Trabajo para listado'!$AB$151:$BA$151,0)),0)+IFERROR(INDEX('Hoja de Trabajo para listado'!$BC$155:$CB$1048576,MATCH($A780,'Hoja de Trabajo para listado'!$BC$155:$BC$1048576,0),MATCH((CUADRO!L$4&amp;$E780),'Hoja de Trabajo para listado'!$BC$151:$CB$151,0)),0)+IFERROR(INDEX('Hoja de Trabajo para listado'!$DE$153:$DG$274,MATCH($A780,'Hoja de Trabajo para listado'!$DE$153:$DE$1048576,0),MATCH((CUADRO!L$4&amp;$E780),'Hoja de Trabajo para listado'!$DE$151:$DG$151,0)),0)+IFERROR(INDEX('Hoja de Trabajo para listado'!$CD$155:$DC$1048576,MATCH($A780,'Hoja de Trabajo para listado'!$CD$155:$CD$1048576,0),MATCH((CUADRO!L$4&amp;$E780),'Hoja de Trabajo para listado'!$CD$151:$DC$151,0)),0)</f>
        <v>0</v>
      </c>
      <c r="M780" s="243">
        <f ca="1">+IFERROR(INDEX('Hoja de Trabajo para listado'!$A$155:$Z$1048576,MATCH($A780,'Hoja de Trabajo para listado'!$A$155:$A$1048576,0),MATCH((CUADRO!M$4&amp;$E780),'Hoja de Trabajo para listado'!$A$151:$Z$151,0)),0)+IFERROR(INDEX('Hoja de Trabajo para listado'!$AB$155:$BA$1048576,MATCH($A780,'Hoja de Trabajo para listado'!$AB$155:$AB$1048576,0),MATCH((CUADRO!M$4&amp;$E780),'Hoja de Trabajo para listado'!$AB$151:$BA$151,0)),0)+IFERROR(INDEX('Hoja de Trabajo para listado'!$BC$155:$CB$1048576,MATCH($A780,'Hoja de Trabajo para listado'!$BC$155:$BC$1048576,0),MATCH((CUADRO!M$4&amp;$E780),'Hoja de Trabajo para listado'!$BC$151:$CB$151,0)),0)+IFERROR(INDEX('Hoja de Trabajo para listado'!$DE$153:$DG$274,MATCH($A780,'Hoja de Trabajo para listado'!$DE$153:$DE$1048576,0),MATCH((CUADRO!M$4&amp;$E780),'Hoja de Trabajo para listado'!$DE$151:$DG$151,0)),0)+IFERROR(INDEX('Hoja de Trabajo para listado'!$CD$155:$DC$1048576,MATCH($A780,'Hoja de Trabajo para listado'!$CD$155:$CD$1048576,0),MATCH((CUADRO!M$4&amp;$E780),'Hoja de Trabajo para listado'!$CD$151:$DC$151,0)),0)</f>
        <v>0</v>
      </c>
      <c r="N780" s="243">
        <f ca="1">+IFERROR(INDEX('Hoja de Trabajo para listado'!$A$155:$Z$1048576,MATCH($A780,'Hoja de Trabajo para listado'!$A$155:$A$1048576,0),MATCH((CUADRO!N$4&amp;$E780),'Hoja de Trabajo para listado'!$A$151:$Z$151,0)),0)+IFERROR(INDEX('Hoja de Trabajo para listado'!$AB$155:$BA$1048576,MATCH($A780,'Hoja de Trabajo para listado'!$AB$155:$AB$1048576,0),MATCH((CUADRO!N$4&amp;$E780),'Hoja de Trabajo para listado'!$AB$151:$BA$151,0)),0)+IFERROR(INDEX('Hoja de Trabajo para listado'!$BC$155:$CB$1048576,MATCH($A780,'Hoja de Trabajo para listado'!$BC$155:$BC$1048576,0),MATCH((CUADRO!N$4&amp;$E780),'Hoja de Trabajo para listado'!$BC$151:$CB$151,0)),0)+IFERROR(INDEX('Hoja de Trabajo para listado'!$DE$153:$DG$274,MATCH($A780,'Hoja de Trabajo para listado'!$DE$153:$DE$1048576,0),MATCH((CUADRO!N$4&amp;$E780),'Hoja de Trabajo para listado'!$DE$151:$DG$151,0)),0)+IFERROR(INDEX('Hoja de Trabajo para listado'!$CD$155:$DC$1048576,MATCH($A780,'Hoja de Trabajo para listado'!$CD$155:$CD$1048576,0),MATCH((CUADRO!N$4&amp;$E780),'Hoja de Trabajo para listado'!$CD$151:$DC$151,0)),0)</f>
        <v>0</v>
      </c>
      <c r="O780" s="243">
        <f ca="1">+IFERROR(INDEX('Hoja de Trabajo para listado'!$A$155:$Z$1048576,MATCH($A780,'Hoja de Trabajo para listado'!$A$155:$A$1048576,0),MATCH((CUADRO!O$4&amp;$E780),'Hoja de Trabajo para listado'!$A$151:$Z$151,0)),0)+IFERROR(INDEX('Hoja de Trabajo para listado'!$AB$155:$BA$1048576,MATCH($A780,'Hoja de Trabajo para listado'!$AB$155:$AB$1048576,0),MATCH((CUADRO!O$4&amp;$E780),'Hoja de Trabajo para listado'!$AB$151:$BA$151,0)),0)+IFERROR(INDEX('Hoja de Trabajo para listado'!$BC$155:$CB$1048576,MATCH($A780,'Hoja de Trabajo para listado'!$BC$155:$BC$1048576,0),MATCH((CUADRO!O$4&amp;$E780),'Hoja de Trabajo para listado'!$BC$151:$CB$151,0)),0)+IFERROR(INDEX('Hoja de Trabajo para listado'!$DE$153:$DG$274,MATCH($A780,'Hoja de Trabajo para listado'!$DE$153:$DE$1048576,0),MATCH((CUADRO!O$4&amp;$E780),'Hoja de Trabajo para listado'!$DE$151:$DG$151,0)),0)+IFERROR(INDEX('Hoja de Trabajo para listado'!$CD$155:$DC$1048576,MATCH($A780,'Hoja de Trabajo para listado'!$CD$155:$CD$1048576,0),MATCH((CUADRO!O$4&amp;$E780),'Hoja de Trabajo para listado'!$CD$151:$DC$151,0)),0)</f>
        <v>0</v>
      </c>
      <c r="P780" s="243">
        <f ca="1">+IFERROR(INDEX('Hoja de Trabajo para listado'!$A$155:$Z$1048576,MATCH($A780,'Hoja de Trabajo para listado'!$A$155:$A$1048576,0),MATCH((CUADRO!P$4&amp;$E780),'Hoja de Trabajo para listado'!$A$151:$Z$151,0)),0)+IFERROR(INDEX('Hoja de Trabajo para listado'!$AB$155:$BA$1048576,MATCH($A780,'Hoja de Trabajo para listado'!$AB$155:$AB$1048576,0),MATCH((CUADRO!P$4&amp;$E780),'Hoja de Trabajo para listado'!$AB$151:$BA$151,0)),0)+IFERROR(INDEX('Hoja de Trabajo para listado'!$BC$155:$CB$1048576,MATCH($A780,'Hoja de Trabajo para listado'!$BC$155:$BC$1048576,0),MATCH((CUADRO!P$4&amp;$E780),'Hoja de Trabajo para listado'!$BC$151:$CB$151,0)),0)+IFERROR(INDEX('Hoja de Trabajo para listado'!$DE$153:$DG$274,MATCH($A780,'Hoja de Trabajo para listado'!$DE$153:$DE$1048576,0),MATCH((CUADRO!P$4&amp;$E780),'Hoja de Trabajo para listado'!$DE$151:$DG$151,0)),0)+IFERROR(INDEX('Hoja de Trabajo para listado'!$CD$155:$DC$1048576,MATCH($A780,'Hoja de Trabajo para listado'!$CD$155:$CD$1048576,0),MATCH((CUADRO!P$4&amp;$E780),'Hoja de Trabajo para listado'!$CD$151:$DC$151,0)),0)</f>
        <v>0</v>
      </c>
      <c r="Q780" s="243">
        <f ca="1">+IFERROR(INDEX('Hoja de Trabajo para listado'!$A$155:$Z$1048576,MATCH($A780,'Hoja de Trabajo para listado'!$A$155:$A$1048576,0),MATCH((CUADRO!Q$4&amp;$E780),'Hoja de Trabajo para listado'!$A$151:$Z$151,0)),0)+IFERROR(INDEX('Hoja de Trabajo para listado'!$AB$155:$BA$1048576,MATCH($A780,'Hoja de Trabajo para listado'!$AB$155:$AB$1048576,0),MATCH((CUADRO!Q$4&amp;$E780),'Hoja de Trabajo para listado'!$AB$151:$BA$151,0)),0)+IFERROR(INDEX('Hoja de Trabajo para listado'!$BC$155:$CB$1048576,MATCH($A780,'Hoja de Trabajo para listado'!$BC$155:$BC$1048576,0),MATCH((CUADRO!Q$4&amp;$E780),'Hoja de Trabajo para listado'!$BC$151:$CB$151,0)),0)+IFERROR(INDEX('Hoja de Trabajo para listado'!$DE$153:$DG$274,MATCH($A780,'Hoja de Trabajo para listado'!$DE$153:$DE$1048576,0),MATCH((CUADRO!Q$4&amp;$E780),'Hoja de Trabajo para listado'!$DE$151:$DG$151,0)),0)+IFERROR(INDEX('Hoja de Trabajo para listado'!$CD$155:$DC$1048576,MATCH($A780,'Hoja de Trabajo para listado'!$CD$155:$CD$1048576,0),MATCH((CUADRO!Q$4&amp;$E780),'Hoja de Trabajo para listado'!$CD$151:$DC$151,0)),0)</f>
        <v>0</v>
      </c>
      <c r="R780" s="243">
        <f t="shared" ca="1" si="31"/>
        <v>0</v>
      </c>
      <c r="S780" s="249">
        <f ca="1">+R779+R780</f>
        <v>0</v>
      </c>
      <c r="T780" s="243">
        <f ca="1">+S780</f>
        <v>0</v>
      </c>
      <c r="U780" s="242">
        <f t="shared" si="32"/>
        <v>2</v>
      </c>
      <c r="V780" s="333" t="str">
        <f>+VLOOKUP(A780,bd_lista!$A$3:$E$592,5,FALSE)</f>
        <v>Gobiernos Autonomos Municipales</v>
      </c>
      <c r="W780" s="388"/>
      <c r="X780" s="242">
        <f>+VLOOKUP(A780,[4]Sheet1!$A$13:$D$744,4,FALSE)</f>
        <v>0</v>
      </c>
      <c r="Y780" s="242" t="e">
        <f>+VLOOKUP(X780,bd_lista!$A$3:$C$592,3,FALSE)</f>
        <v>#N/A</v>
      </c>
      <c r="Z780" s="292"/>
      <c r="AA780" s="293"/>
    </row>
    <row r="781" spans="1:27" customFormat="1" ht="27" hidden="1" customHeight="1">
      <c r="A781" s="32">
        <v>1408</v>
      </c>
      <c r="B781" s="392">
        <f>+A781</f>
        <v>1408</v>
      </c>
      <c r="C781" s="247" t="str">
        <f>+VLOOKUP(A781,bd_lista!$A$3:$C$592,3,FALSE)</f>
        <v>Gobierno Autónomo Municipal de Poopó (Villa Poopó)</v>
      </c>
      <c r="D781" s="389" t="str">
        <f>+C781</f>
        <v>Gobierno Autónomo Municipal de Poopó (Villa Poopó)</v>
      </c>
      <c r="E781" s="242" t="s">
        <v>1304</v>
      </c>
      <c r="F781" s="243">
        <f ca="1">+IFERROR(INDEX('Hoja de Trabajo para listado'!$A$155:$Z$1048576,MATCH($A781,'Hoja de Trabajo para listado'!$A$155:$A$1048576,0),MATCH((CUADRO!F$4&amp;$E781),'Hoja de Trabajo para listado'!$A$151:$Z$151,0)),0)+IFERROR(INDEX('Hoja de Trabajo para listado'!$AB$155:$BA$1048576,MATCH($A781,'Hoja de Trabajo para listado'!$AB$155:$AB$1048576,0),MATCH((CUADRO!F$4&amp;$E781),'Hoja de Trabajo para listado'!$AB$151:$BA$151,0)),0)+IFERROR(INDEX('Hoja de Trabajo para listado'!$BC$155:$CB$1048576,MATCH($A781,'Hoja de Trabajo para listado'!$BC$155:$BC$1048576,0),MATCH((CUADRO!F$4&amp;$E781),'Hoja de Trabajo para listado'!$BC$151:$CB$151,0)),0)+IFERROR(INDEX('Hoja de Trabajo para listado'!$DE$153:$DG$274,MATCH($A781,'Hoja de Trabajo para listado'!$DE$153:$DE$1048576,0),MATCH((CUADRO!F$4&amp;$E781),'Hoja de Trabajo para listado'!$DE$151:$DG$151,0)),0)+IFERROR(INDEX('Hoja de Trabajo para listado'!$CD$155:$DC$1048576,MATCH($A781,'Hoja de Trabajo para listado'!$CD$155:$CD$1048576,0),MATCH((CUADRO!F$4&amp;$E781),'Hoja de Trabajo para listado'!$CD$151:$DC$151,0)),0)</f>
        <v>0</v>
      </c>
      <c r="G781" s="243">
        <f ca="1">+IFERROR(INDEX('Hoja de Trabajo para listado'!$A$155:$Z$1048576,MATCH($A781,'Hoja de Trabajo para listado'!$A$155:$A$1048576,0),MATCH((CUADRO!G$4&amp;$E781),'Hoja de Trabajo para listado'!$A$151:$Z$151,0)),0)+IFERROR(INDEX('Hoja de Trabajo para listado'!$AB$155:$BA$1048576,MATCH($A781,'Hoja de Trabajo para listado'!$AB$155:$AB$1048576,0),MATCH((CUADRO!G$4&amp;$E781),'Hoja de Trabajo para listado'!$AB$151:$BA$151,0)),0)+IFERROR(INDEX('Hoja de Trabajo para listado'!$BC$155:$CB$1048576,MATCH($A781,'Hoja de Trabajo para listado'!$BC$155:$BC$1048576,0),MATCH((CUADRO!G$4&amp;$E781),'Hoja de Trabajo para listado'!$BC$151:$CB$151,0)),0)+IFERROR(INDEX('Hoja de Trabajo para listado'!$DE$153:$DG$274,MATCH($A781,'Hoja de Trabajo para listado'!$DE$153:$DE$1048576,0),MATCH((CUADRO!G$4&amp;$E781),'Hoja de Trabajo para listado'!$DE$151:$DG$151,0)),0)+IFERROR(INDEX('Hoja de Trabajo para listado'!$CD$155:$DC$1048576,MATCH($A781,'Hoja de Trabajo para listado'!$CD$155:$CD$1048576,0),MATCH((CUADRO!G$4&amp;$E781),'Hoja de Trabajo para listado'!$CD$151:$DC$151,0)),0)</f>
        <v>0</v>
      </c>
      <c r="H781" s="243">
        <f ca="1">+IFERROR(INDEX('Hoja de Trabajo para listado'!$A$155:$Z$1048576,MATCH($A781,'Hoja de Trabajo para listado'!$A$155:$A$1048576,0),MATCH((CUADRO!H$4&amp;$E781),'Hoja de Trabajo para listado'!$A$151:$Z$151,0)),0)+IFERROR(INDEX('Hoja de Trabajo para listado'!$AB$155:$BA$1048576,MATCH($A781,'Hoja de Trabajo para listado'!$AB$155:$AB$1048576,0),MATCH((CUADRO!H$4&amp;$E781),'Hoja de Trabajo para listado'!$AB$151:$BA$151,0)),0)+IFERROR(INDEX('Hoja de Trabajo para listado'!$BC$155:$CB$1048576,MATCH($A781,'Hoja de Trabajo para listado'!$BC$155:$BC$1048576,0),MATCH((CUADRO!H$4&amp;$E781),'Hoja de Trabajo para listado'!$BC$151:$CB$151,0)),0)+IFERROR(INDEX('Hoja de Trabajo para listado'!$DE$153:$DG$274,MATCH($A781,'Hoja de Trabajo para listado'!$DE$153:$DE$1048576,0),MATCH((CUADRO!H$4&amp;$E781),'Hoja de Trabajo para listado'!$DE$151:$DG$151,0)),0)+IFERROR(INDEX('Hoja de Trabajo para listado'!$CD$155:$DC$1048576,MATCH($A781,'Hoja de Trabajo para listado'!$CD$155:$CD$1048576,0),MATCH((CUADRO!H$4&amp;$E781),'Hoja de Trabajo para listado'!$CD$151:$DC$151,0)),0)</f>
        <v>0</v>
      </c>
      <c r="I781" s="243">
        <f ca="1">+IFERROR(INDEX('Hoja de Trabajo para listado'!$A$155:$Z$1048576,MATCH($A781,'Hoja de Trabajo para listado'!$A$155:$A$1048576,0),MATCH((CUADRO!I$4&amp;$E781),'Hoja de Trabajo para listado'!$A$151:$Z$151,0)),0)+IFERROR(INDEX('Hoja de Trabajo para listado'!$AB$155:$BA$1048576,MATCH($A781,'Hoja de Trabajo para listado'!$AB$155:$AB$1048576,0),MATCH((CUADRO!I$4&amp;$E781),'Hoja de Trabajo para listado'!$AB$151:$BA$151,0)),0)+IFERROR(INDEX('Hoja de Trabajo para listado'!$BC$155:$CB$1048576,MATCH($A781,'Hoja de Trabajo para listado'!$BC$155:$BC$1048576,0),MATCH((CUADRO!I$4&amp;$E781),'Hoja de Trabajo para listado'!$BC$151:$CB$151,0)),0)+IFERROR(INDEX('Hoja de Trabajo para listado'!$DE$153:$DG$274,MATCH($A781,'Hoja de Trabajo para listado'!$DE$153:$DE$1048576,0),MATCH((CUADRO!I$4&amp;$E781),'Hoja de Trabajo para listado'!$DE$151:$DG$151,0)),0)+IFERROR(INDEX('Hoja de Trabajo para listado'!$CD$155:$DC$1048576,MATCH($A781,'Hoja de Trabajo para listado'!$CD$155:$CD$1048576,0),MATCH((CUADRO!I$4&amp;$E781),'Hoja de Trabajo para listado'!$CD$151:$DC$151,0)),0)</f>
        <v>0</v>
      </c>
      <c r="J781" s="243">
        <f ca="1">+IFERROR(INDEX('Hoja de Trabajo para listado'!$A$155:$Z$1048576,MATCH($A781,'Hoja de Trabajo para listado'!$A$155:$A$1048576,0),MATCH((CUADRO!J$4&amp;$E781),'Hoja de Trabajo para listado'!$A$151:$Z$151,0)),0)+IFERROR(INDEX('Hoja de Trabajo para listado'!$AB$155:$BA$1048576,MATCH($A781,'Hoja de Trabajo para listado'!$AB$155:$AB$1048576,0),MATCH((CUADRO!J$4&amp;$E781),'Hoja de Trabajo para listado'!$AB$151:$BA$151,0)),0)+IFERROR(INDEX('Hoja de Trabajo para listado'!$BC$155:$CB$1048576,MATCH($A781,'Hoja de Trabajo para listado'!$BC$155:$BC$1048576,0),MATCH((CUADRO!J$4&amp;$E781),'Hoja de Trabajo para listado'!$BC$151:$CB$151,0)),0)+IFERROR(INDEX('Hoja de Trabajo para listado'!$DE$153:$DG$274,MATCH($A781,'Hoja de Trabajo para listado'!$DE$153:$DE$1048576,0),MATCH((CUADRO!J$4&amp;$E781),'Hoja de Trabajo para listado'!$DE$151:$DG$151,0)),0)+IFERROR(INDEX('Hoja de Trabajo para listado'!$CD$155:$DC$1048576,MATCH($A781,'Hoja de Trabajo para listado'!$CD$155:$CD$1048576,0),MATCH((CUADRO!J$4&amp;$E781),'Hoja de Trabajo para listado'!$CD$151:$DC$151,0)),0)</f>
        <v>0</v>
      </c>
      <c r="K781" s="243">
        <f ca="1">+IFERROR(INDEX('Hoja de Trabajo para listado'!$A$155:$Z$1048576,MATCH($A781,'Hoja de Trabajo para listado'!$A$155:$A$1048576,0),MATCH((CUADRO!K$4&amp;$E781),'Hoja de Trabajo para listado'!$A$151:$Z$151,0)),0)+IFERROR(INDEX('Hoja de Trabajo para listado'!$AB$155:$BA$1048576,MATCH($A781,'Hoja de Trabajo para listado'!$AB$155:$AB$1048576,0),MATCH((CUADRO!K$4&amp;$E781),'Hoja de Trabajo para listado'!$AB$151:$BA$151,0)),0)+IFERROR(INDEX('Hoja de Trabajo para listado'!$BC$155:$CB$1048576,MATCH($A781,'Hoja de Trabajo para listado'!$BC$155:$BC$1048576,0),MATCH((CUADRO!K$4&amp;$E781),'Hoja de Trabajo para listado'!$BC$151:$CB$151,0)),0)+IFERROR(INDEX('Hoja de Trabajo para listado'!$DE$153:$DG$274,MATCH($A781,'Hoja de Trabajo para listado'!$DE$153:$DE$1048576,0),MATCH((CUADRO!K$4&amp;$E781),'Hoja de Trabajo para listado'!$DE$151:$DG$151,0)),0)+IFERROR(INDEX('Hoja de Trabajo para listado'!$CD$155:$DC$1048576,MATCH($A781,'Hoja de Trabajo para listado'!$CD$155:$CD$1048576,0),MATCH((CUADRO!K$4&amp;$E781),'Hoja de Trabajo para listado'!$CD$151:$DC$151,0)),0)</f>
        <v>0</v>
      </c>
      <c r="L781" s="243">
        <f ca="1">+IFERROR(INDEX('Hoja de Trabajo para listado'!$A$155:$Z$1048576,MATCH($A781,'Hoja de Trabajo para listado'!$A$155:$A$1048576,0),MATCH((CUADRO!L$4&amp;$E781),'Hoja de Trabajo para listado'!$A$151:$Z$151,0)),0)+IFERROR(INDEX('Hoja de Trabajo para listado'!$AB$155:$BA$1048576,MATCH($A781,'Hoja de Trabajo para listado'!$AB$155:$AB$1048576,0),MATCH((CUADRO!L$4&amp;$E781),'Hoja de Trabajo para listado'!$AB$151:$BA$151,0)),0)+IFERROR(INDEX('Hoja de Trabajo para listado'!$BC$155:$CB$1048576,MATCH($A781,'Hoja de Trabajo para listado'!$BC$155:$BC$1048576,0),MATCH((CUADRO!L$4&amp;$E781),'Hoja de Trabajo para listado'!$BC$151:$CB$151,0)),0)+IFERROR(INDEX('Hoja de Trabajo para listado'!$DE$153:$DG$274,MATCH($A781,'Hoja de Trabajo para listado'!$DE$153:$DE$1048576,0),MATCH((CUADRO!L$4&amp;$E781),'Hoja de Trabajo para listado'!$DE$151:$DG$151,0)),0)+IFERROR(INDEX('Hoja de Trabajo para listado'!$CD$155:$DC$1048576,MATCH($A781,'Hoja de Trabajo para listado'!$CD$155:$CD$1048576,0),MATCH((CUADRO!L$4&amp;$E781),'Hoja de Trabajo para listado'!$CD$151:$DC$151,0)),0)</f>
        <v>0</v>
      </c>
      <c r="M781" s="243">
        <f ca="1">+IFERROR(INDEX('Hoja de Trabajo para listado'!$A$155:$Z$1048576,MATCH($A781,'Hoja de Trabajo para listado'!$A$155:$A$1048576,0),MATCH((CUADRO!M$4&amp;$E781),'Hoja de Trabajo para listado'!$A$151:$Z$151,0)),0)+IFERROR(INDEX('Hoja de Trabajo para listado'!$AB$155:$BA$1048576,MATCH($A781,'Hoja de Trabajo para listado'!$AB$155:$AB$1048576,0),MATCH((CUADRO!M$4&amp;$E781),'Hoja de Trabajo para listado'!$AB$151:$BA$151,0)),0)+IFERROR(INDEX('Hoja de Trabajo para listado'!$BC$155:$CB$1048576,MATCH($A781,'Hoja de Trabajo para listado'!$BC$155:$BC$1048576,0),MATCH((CUADRO!M$4&amp;$E781),'Hoja de Trabajo para listado'!$BC$151:$CB$151,0)),0)+IFERROR(INDEX('Hoja de Trabajo para listado'!$DE$153:$DG$274,MATCH($A781,'Hoja de Trabajo para listado'!$DE$153:$DE$1048576,0),MATCH((CUADRO!M$4&amp;$E781),'Hoja de Trabajo para listado'!$DE$151:$DG$151,0)),0)+IFERROR(INDEX('Hoja de Trabajo para listado'!$CD$155:$DC$1048576,MATCH($A781,'Hoja de Trabajo para listado'!$CD$155:$CD$1048576,0),MATCH((CUADRO!M$4&amp;$E781),'Hoja de Trabajo para listado'!$CD$151:$DC$151,0)),0)</f>
        <v>0</v>
      </c>
      <c r="N781" s="243">
        <f ca="1">+IFERROR(INDEX('Hoja de Trabajo para listado'!$A$155:$Z$1048576,MATCH($A781,'Hoja de Trabajo para listado'!$A$155:$A$1048576,0),MATCH((CUADRO!N$4&amp;$E781),'Hoja de Trabajo para listado'!$A$151:$Z$151,0)),0)+IFERROR(INDEX('Hoja de Trabajo para listado'!$AB$155:$BA$1048576,MATCH($A781,'Hoja de Trabajo para listado'!$AB$155:$AB$1048576,0),MATCH((CUADRO!N$4&amp;$E781),'Hoja de Trabajo para listado'!$AB$151:$BA$151,0)),0)+IFERROR(INDEX('Hoja de Trabajo para listado'!$BC$155:$CB$1048576,MATCH($A781,'Hoja de Trabajo para listado'!$BC$155:$BC$1048576,0),MATCH((CUADRO!N$4&amp;$E781),'Hoja de Trabajo para listado'!$BC$151:$CB$151,0)),0)+IFERROR(INDEX('Hoja de Trabajo para listado'!$DE$153:$DG$274,MATCH($A781,'Hoja de Trabajo para listado'!$DE$153:$DE$1048576,0),MATCH((CUADRO!N$4&amp;$E781),'Hoja de Trabajo para listado'!$DE$151:$DG$151,0)),0)+IFERROR(INDEX('Hoja de Trabajo para listado'!$CD$155:$DC$1048576,MATCH($A781,'Hoja de Trabajo para listado'!$CD$155:$CD$1048576,0),MATCH((CUADRO!N$4&amp;$E781),'Hoja de Trabajo para listado'!$CD$151:$DC$151,0)),0)</f>
        <v>0</v>
      </c>
      <c r="O781" s="243">
        <f ca="1">+IFERROR(INDEX('Hoja de Trabajo para listado'!$A$155:$Z$1048576,MATCH($A781,'Hoja de Trabajo para listado'!$A$155:$A$1048576,0),MATCH((CUADRO!O$4&amp;$E781),'Hoja de Trabajo para listado'!$A$151:$Z$151,0)),0)+IFERROR(INDEX('Hoja de Trabajo para listado'!$AB$155:$BA$1048576,MATCH($A781,'Hoja de Trabajo para listado'!$AB$155:$AB$1048576,0),MATCH((CUADRO!O$4&amp;$E781),'Hoja de Trabajo para listado'!$AB$151:$BA$151,0)),0)+IFERROR(INDEX('Hoja de Trabajo para listado'!$BC$155:$CB$1048576,MATCH($A781,'Hoja de Trabajo para listado'!$BC$155:$BC$1048576,0),MATCH((CUADRO!O$4&amp;$E781),'Hoja de Trabajo para listado'!$BC$151:$CB$151,0)),0)+IFERROR(INDEX('Hoja de Trabajo para listado'!$DE$153:$DG$274,MATCH($A781,'Hoja de Trabajo para listado'!$DE$153:$DE$1048576,0),MATCH((CUADRO!O$4&amp;$E781),'Hoja de Trabajo para listado'!$DE$151:$DG$151,0)),0)+IFERROR(INDEX('Hoja de Trabajo para listado'!$CD$155:$DC$1048576,MATCH($A781,'Hoja de Trabajo para listado'!$CD$155:$CD$1048576,0),MATCH((CUADRO!O$4&amp;$E781),'Hoja de Trabajo para listado'!$CD$151:$DC$151,0)),0)</f>
        <v>0</v>
      </c>
      <c r="P781" s="243">
        <f ca="1">+IFERROR(INDEX('Hoja de Trabajo para listado'!$A$155:$Z$1048576,MATCH($A781,'Hoja de Trabajo para listado'!$A$155:$A$1048576,0),MATCH((CUADRO!P$4&amp;$E781),'Hoja de Trabajo para listado'!$A$151:$Z$151,0)),0)+IFERROR(INDEX('Hoja de Trabajo para listado'!$AB$155:$BA$1048576,MATCH($A781,'Hoja de Trabajo para listado'!$AB$155:$AB$1048576,0),MATCH((CUADRO!P$4&amp;$E781),'Hoja de Trabajo para listado'!$AB$151:$BA$151,0)),0)+IFERROR(INDEX('Hoja de Trabajo para listado'!$BC$155:$CB$1048576,MATCH($A781,'Hoja de Trabajo para listado'!$BC$155:$BC$1048576,0),MATCH((CUADRO!P$4&amp;$E781),'Hoja de Trabajo para listado'!$BC$151:$CB$151,0)),0)+IFERROR(INDEX('Hoja de Trabajo para listado'!$DE$153:$DG$274,MATCH($A781,'Hoja de Trabajo para listado'!$DE$153:$DE$1048576,0),MATCH((CUADRO!P$4&amp;$E781),'Hoja de Trabajo para listado'!$DE$151:$DG$151,0)),0)+IFERROR(INDEX('Hoja de Trabajo para listado'!$CD$155:$DC$1048576,MATCH($A781,'Hoja de Trabajo para listado'!$CD$155:$CD$1048576,0),MATCH((CUADRO!P$4&amp;$E781),'Hoja de Trabajo para listado'!$CD$151:$DC$151,0)),0)</f>
        <v>0</v>
      </c>
      <c r="Q781" s="243">
        <f ca="1">+IFERROR(INDEX('Hoja de Trabajo para listado'!$A$155:$Z$1048576,MATCH($A781,'Hoja de Trabajo para listado'!$A$155:$A$1048576,0),MATCH((CUADRO!Q$4&amp;$E781),'Hoja de Trabajo para listado'!$A$151:$Z$151,0)),0)+IFERROR(INDEX('Hoja de Trabajo para listado'!$AB$155:$BA$1048576,MATCH($A781,'Hoja de Trabajo para listado'!$AB$155:$AB$1048576,0),MATCH((CUADRO!Q$4&amp;$E781),'Hoja de Trabajo para listado'!$AB$151:$BA$151,0)),0)+IFERROR(INDEX('Hoja de Trabajo para listado'!$BC$155:$CB$1048576,MATCH($A781,'Hoja de Trabajo para listado'!$BC$155:$BC$1048576,0),MATCH((CUADRO!Q$4&amp;$E781),'Hoja de Trabajo para listado'!$BC$151:$CB$151,0)),0)+IFERROR(INDEX('Hoja de Trabajo para listado'!$DE$153:$DG$274,MATCH($A781,'Hoja de Trabajo para listado'!$DE$153:$DE$1048576,0),MATCH((CUADRO!Q$4&amp;$E781),'Hoja de Trabajo para listado'!$DE$151:$DG$151,0)),0)+IFERROR(INDEX('Hoja de Trabajo para listado'!$CD$155:$DC$1048576,MATCH($A781,'Hoja de Trabajo para listado'!$CD$155:$CD$1048576,0),MATCH((CUADRO!Q$4&amp;$E781),'Hoja de Trabajo para listado'!$CD$151:$DC$151,0)),0)</f>
        <v>0</v>
      </c>
      <c r="R781" s="243">
        <f t="shared" ca="1" si="31"/>
        <v>0</v>
      </c>
      <c r="S781" s="249"/>
      <c r="T781" s="243">
        <f ca="1">+T782</f>
        <v>0</v>
      </c>
      <c r="U781" s="242">
        <f t="shared" si="32"/>
        <v>1</v>
      </c>
      <c r="V781" s="333" t="str">
        <f>+VLOOKUP(A781,bd_lista!$A$3:$E$592,5,FALSE)</f>
        <v>Gobiernos Autonomos Municipales</v>
      </c>
      <c r="W781" s="387" t="str">
        <f>+V781</f>
        <v>Gobiernos Autonomos Municipales</v>
      </c>
      <c r="X781" s="242">
        <f>+VLOOKUP(A781,[4]Sheet1!$A$13:$D$744,4,FALSE)</f>
        <v>0</v>
      </c>
      <c r="Y781" s="242" t="e">
        <f>+VLOOKUP(X781,bd_lista!$A$3:$C$592,3,FALSE)</f>
        <v>#N/A</v>
      </c>
      <c r="Z781" s="294">
        <f>+X781</f>
        <v>0</v>
      </c>
      <c r="AA781" s="295" t="e">
        <f>+Y781</f>
        <v>#N/A</v>
      </c>
    </row>
    <row r="782" spans="1:27" customFormat="1" ht="27" hidden="1" customHeight="1">
      <c r="A782" s="32">
        <v>1408</v>
      </c>
      <c r="B782" s="393"/>
      <c r="C782" s="247" t="str">
        <f>+VLOOKUP(A782,bd_lista!$A$3:$C$592,3,FALSE)</f>
        <v>Gobierno Autónomo Municipal de Poopó (Villa Poopó)</v>
      </c>
      <c r="D782" s="390"/>
      <c r="E782" s="244" t="s">
        <v>1305</v>
      </c>
      <c r="F782" s="243">
        <f ca="1">+IFERROR(INDEX('Hoja de Trabajo para listado'!$A$155:$Z$1048576,MATCH($A782,'Hoja de Trabajo para listado'!$A$155:$A$1048576,0),MATCH((CUADRO!F$4&amp;$E782),'Hoja de Trabajo para listado'!$A$151:$Z$151,0)),0)+IFERROR(INDEX('Hoja de Trabajo para listado'!$AB$155:$BA$1048576,MATCH($A782,'Hoja de Trabajo para listado'!$AB$155:$AB$1048576,0),MATCH((CUADRO!F$4&amp;$E782),'Hoja de Trabajo para listado'!$AB$151:$BA$151,0)),0)+IFERROR(INDEX('Hoja de Trabajo para listado'!$BC$155:$CB$1048576,MATCH($A782,'Hoja de Trabajo para listado'!$BC$155:$BC$1048576,0),MATCH((CUADRO!F$4&amp;$E782),'Hoja de Trabajo para listado'!$BC$151:$CB$151,0)),0)+IFERROR(INDEX('Hoja de Trabajo para listado'!$DE$153:$DG$274,MATCH($A782,'Hoja de Trabajo para listado'!$DE$153:$DE$1048576,0),MATCH((CUADRO!F$4&amp;$E782),'Hoja de Trabajo para listado'!$DE$151:$DG$151,0)),0)+IFERROR(INDEX('Hoja de Trabajo para listado'!$CD$155:$DC$1048576,MATCH($A782,'Hoja de Trabajo para listado'!$CD$155:$CD$1048576,0),MATCH((CUADRO!F$4&amp;$E782),'Hoja de Trabajo para listado'!$CD$151:$DC$151,0)),0)</f>
        <v>0</v>
      </c>
      <c r="G782" s="243">
        <f ca="1">+IFERROR(INDEX('Hoja de Trabajo para listado'!$A$155:$Z$1048576,MATCH($A782,'Hoja de Trabajo para listado'!$A$155:$A$1048576,0),MATCH((CUADRO!G$4&amp;$E782),'Hoja de Trabajo para listado'!$A$151:$Z$151,0)),0)+IFERROR(INDEX('Hoja de Trabajo para listado'!$AB$155:$BA$1048576,MATCH($A782,'Hoja de Trabajo para listado'!$AB$155:$AB$1048576,0),MATCH((CUADRO!G$4&amp;$E782),'Hoja de Trabajo para listado'!$AB$151:$BA$151,0)),0)+IFERROR(INDEX('Hoja de Trabajo para listado'!$BC$155:$CB$1048576,MATCH($A782,'Hoja de Trabajo para listado'!$BC$155:$BC$1048576,0),MATCH((CUADRO!G$4&amp;$E782),'Hoja de Trabajo para listado'!$BC$151:$CB$151,0)),0)+IFERROR(INDEX('Hoja de Trabajo para listado'!$DE$153:$DG$274,MATCH($A782,'Hoja de Trabajo para listado'!$DE$153:$DE$1048576,0),MATCH((CUADRO!G$4&amp;$E782),'Hoja de Trabajo para listado'!$DE$151:$DG$151,0)),0)+IFERROR(INDEX('Hoja de Trabajo para listado'!$CD$155:$DC$1048576,MATCH($A782,'Hoja de Trabajo para listado'!$CD$155:$CD$1048576,0),MATCH((CUADRO!G$4&amp;$E782),'Hoja de Trabajo para listado'!$CD$151:$DC$151,0)),0)</f>
        <v>0</v>
      </c>
      <c r="H782" s="243">
        <f ca="1">+IFERROR(INDEX('Hoja de Trabajo para listado'!$A$155:$Z$1048576,MATCH($A782,'Hoja de Trabajo para listado'!$A$155:$A$1048576,0),MATCH((CUADRO!H$4&amp;$E782),'Hoja de Trabajo para listado'!$A$151:$Z$151,0)),0)+IFERROR(INDEX('Hoja de Trabajo para listado'!$AB$155:$BA$1048576,MATCH($A782,'Hoja de Trabajo para listado'!$AB$155:$AB$1048576,0),MATCH((CUADRO!H$4&amp;$E782),'Hoja de Trabajo para listado'!$AB$151:$BA$151,0)),0)+IFERROR(INDEX('Hoja de Trabajo para listado'!$BC$155:$CB$1048576,MATCH($A782,'Hoja de Trabajo para listado'!$BC$155:$BC$1048576,0),MATCH((CUADRO!H$4&amp;$E782),'Hoja de Trabajo para listado'!$BC$151:$CB$151,0)),0)+IFERROR(INDEX('Hoja de Trabajo para listado'!$DE$153:$DG$274,MATCH($A782,'Hoja de Trabajo para listado'!$DE$153:$DE$1048576,0),MATCH((CUADRO!H$4&amp;$E782),'Hoja de Trabajo para listado'!$DE$151:$DG$151,0)),0)+IFERROR(INDEX('Hoja de Trabajo para listado'!$CD$155:$DC$1048576,MATCH($A782,'Hoja de Trabajo para listado'!$CD$155:$CD$1048576,0),MATCH((CUADRO!H$4&amp;$E782),'Hoja de Trabajo para listado'!$CD$151:$DC$151,0)),0)</f>
        <v>0</v>
      </c>
      <c r="I782" s="243">
        <f ca="1">+IFERROR(INDEX('Hoja de Trabajo para listado'!$A$155:$Z$1048576,MATCH($A782,'Hoja de Trabajo para listado'!$A$155:$A$1048576,0),MATCH((CUADRO!I$4&amp;$E782),'Hoja de Trabajo para listado'!$A$151:$Z$151,0)),0)+IFERROR(INDEX('Hoja de Trabajo para listado'!$AB$155:$BA$1048576,MATCH($A782,'Hoja de Trabajo para listado'!$AB$155:$AB$1048576,0),MATCH((CUADRO!I$4&amp;$E782),'Hoja de Trabajo para listado'!$AB$151:$BA$151,0)),0)+IFERROR(INDEX('Hoja de Trabajo para listado'!$BC$155:$CB$1048576,MATCH($A782,'Hoja de Trabajo para listado'!$BC$155:$BC$1048576,0),MATCH((CUADRO!I$4&amp;$E782),'Hoja de Trabajo para listado'!$BC$151:$CB$151,0)),0)+IFERROR(INDEX('Hoja de Trabajo para listado'!$DE$153:$DG$274,MATCH($A782,'Hoja de Trabajo para listado'!$DE$153:$DE$1048576,0),MATCH((CUADRO!I$4&amp;$E782),'Hoja de Trabajo para listado'!$DE$151:$DG$151,0)),0)+IFERROR(INDEX('Hoja de Trabajo para listado'!$CD$155:$DC$1048576,MATCH($A782,'Hoja de Trabajo para listado'!$CD$155:$CD$1048576,0),MATCH((CUADRO!I$4&amp;$E782),'Hoja de Trabajo para listado'!$CD$151:$DC$151,0)),0)</f>
        <v>0</v>
      </c>
      <c r="J782" s="243">
        <f ca="1">+IFERROR(INDEX('Hoja de Trabajo para listado'!$A$155:$Z$1048576,MATCH($A782,'Hoja de Trabajo para listado'!$A$155:$A$1048576,0),MATCH((CUADRO!J$4&amp;$E782),'Hoja de Trabajo para listado'!$A$151:$Z$151,0)),0)+IFERROR(INDEX('Hoja de Trabajo para listado'!$AB$155:$BA$1048576,MATCH($A782,'Hoja de Trabajo para listado'!$AB$155:$AB$1048576,0),MATCH((CUADRO!J$4&amp;$E782),'Hoja de Trabajo para listado'!$AB$151:$BA$151,0)),0)+IFERROR(INDEX('Hoja de Trabajo para listado'!$BC$155:$CB$1048576,MATCH($A782,'Hoja de Trabajo para listado'!$BC$155:$BC$1048576,0),MATCH((CUADRO!J$4&amp;$E782),'Hoja de Trabajo para listado'!$BC$151:$CB$151,0)),0)+IFERROR(INDEX('Hoja de Trabajo para listado'!$DE$153:$DG$274,MATCH($A782,'Hoja de Trabajo para listado'!$DE$153:$DE$1048576,0),MATCH((CUADRO!J$4&amp;$E782),'Hoja de Trabajo para listado'!$DE$151:$DG$151,0)),0)+IFERROR(INDEX('Hoja de Trabajo para listado'!$CD$155:$DC$1048576,MATCH($A782,'Hoja de Trabajo para listado'!$CD$155:$CD$1048576,0),MATCH((CUADRO!J$4&amp;$E782),'Hoja de Trabajo para listado'!$CD$151:$DC$151,0)),0)</f>
        <v>0</v>
      </c>
      <c r="K782" s="243">
        <f ca="1">+IFERROR(INDEX('Hoja de Trabajo para listado'!$A$155:$Z$1048576,MATCH($A782,'Hoja de Trabajo para listado'!$A$155:$A$1048576,0),MATCH((CUADRO!K$4&amp;$E782),'Hoja de Trabajo para listado'!$A$151:$Z$151,0)),0)+IFERROR(INDEX('Hoja de Trabajo para listado'!$AB$155:$BA$1048576,MATCH($A782,'Hoja de Trabajo para listado'!$AB$155:$AB$1048576,0),MATCH((CUADRO!K$4&amp;$E782),'Hoja de Trabajo para listado'!$AB$151:$BA$151,0)),0)+IFERROR(INDEX('Hoja de Trabajo para listado'!$BC$155:$CB$1048576,MATCH($A782,'Hoja de Trabajo para listado'!$BC$155:$BC$1048576,0),MATCH((CUADRO!K$4&amp;$E782),'Hoja de Trabajo para listado'!$BC$151:$CB$151,0)),0)+IFERROR(INDEX('Hoja de Trabajo para listado'!$DE$153:$DG$274,MATCH($A782,'Hoja de Trabajo para listado'!$DE$153:$DE$1048576,0),MATCH((CUADRO!K$4&amp;$E782),'Hoja de Trabajo para listado'!$DE$151:$DG$151,0)),0)+IFERROR(INDEX('Hoja de Trabajo para listado'!$CD$155:$DC$1048576,MATCH($A782,'Hoja de Trabajo para listado'!$CD$155:$CD$1048576,0),MATCH((CUADRO!K$4&amp;$E782),'Hoja de Trabajo para listado'!$CD$151:$DC$151,0)),0)</f>
        <v>0</v>
      </c>
      <c r="L782" s="243">
        <f ca="1">+IFERROR(INDEX('Hoja de Trabajo para listado'!$A$155:$Z$1048576,MATCH($A782,'Hoja de Trabajo para listado'!$A$155:$A$1048576,0),MATCH((CUADRO!L$4&amp;$E782),'Hoja de Trabajo para listado'!$A$151:$Z$151,0)),0)+IFERROR(INDEX('Hoja de Trabajo para listado'!$AB$155:$BA$1048576,MATCH($A782,'Hoja de Trabajo para listado'!$AB$155:$AB$1048576,0),MATCH((CUADRO!L$4&amp;$E782),'Hoja de Trabajo para listado'!$AB$151:$BA$151,0)),0)+IFERROR(INDEX('Hoja de Trabajo para listado'!$BC$155:$CB$1048576,MATCH($A782,'Hoja de Trabajo para listado'!$BC$155:$BC$1048576,0),MATCH((CUADRO!L$4&amp;$E782),'Hoja de Trabajo para listado'!$BC$151:$CB$151,0)),0)+IFERROR(INDEX('Hoja de Trabajo para listado'!$DE$153:$DG$274,MATCH($A782,'Hoja de Trabajo para listado'!$DE$153:$DE$1048576,0),MATCH((CUADRO!L$4&amp;$E782),'Hoja de Trabajo para listado'!$DE$151:$DG$151,0)),0)+IFERROR(INDEX('Hoja de Trabajo para listado'!$CD$155:$DC$1048576,MATCH($A782,'Hoja de Trabajo para listado'!$CD$155:$CD$1048576,0),MATCH((CUADRO!L$4&amp;$E782),'Hoja de Trabajo para listado'!$CD$151:$DC$151,0)),0)</f>
        <v>0</v>
      </c>
      <c r="M782" s="243">
        <f ca="1">+IFERROR(INDEX('Hoja de Trabajo para listado'!$A$155:$Z$1048576,MATCH($A782,'Hoja de Trabajo para listado'!$A$155:$A$1048576,0),MATCH((CUADRO!M$4&amp;$E782),'Hoja de Trabajo para listado'!$A$151:$Z$151,0)),0)+IFERROR(INDEX('Hoja de Trabajo para listado'!$AB$155:$BA$1048576,MATCH($A782,'Hoja de Trabajo para listado'!$AB$155:$AB$1048576,0),MATCH((CUADRO!M$4&amp;$E782),'Hoja de Trabajo para listado'!$AB$151:$BA$151,0)),0)+IFERROR(INDEX('Hoja de Trabajo para listado'!$BC$155:$CB$1048576,MATCH($A782,'Hoja de Trabajo para listado'!$BC$155:$BC$1048576,0),MATCH((CUADRO!M$4&amp;$E782),'Hoja de Trabajo para listado'!$BC$151:$CB$151,0)),0)+IFERROR(INDEX('Hoja de Trabajo para listado'!$DE$153:$DG$274,MATCH($A782,'Hoja de Trabajo para listado'!$DE$153:$DE$1048576,0),MATCH((CUADRO!M$4&amp;$E782),'Hoja de Trabajo para listado'!$DE$151:$DG$151,0)),0)+IFERROR(INDEX('Hoja de Trabajo para listado'!$CD$155:$DC$1048576,MATCH($A782,'Hoja de Trabajo para listado'!$CD$155:$CD$1048576,0),MATCH((CUADRO!M$4&amp;$E782),'Hoja de Trabajo para listado'!$CD$151:$DC$151,0)),0)</f>
        <v>0</v>
      </c>
      <c r="N782" s="243">
        <f ca="1">+IFERROR(INDEX('Hoja de Trabajo para listado'!$A$155:$Z$1048576,MATCH($A782,'Hoja de Trabajo para listado'!$A$155:$A$1048576,0),MATCH((CUADRO!N$4&amp;$E782),'Hoja de Trabajo para listado'!$A$151:$Z$151,0)),0)+IFERROR(INDEX('Hoja de Trabajo para listado'!$AB$155:$BA$1048576,MATCH($A782,'Hoja de Trabajo para listado'!$AB$155:$AB$1048576,0),MATCH((CUADRO!N$4&amp;$E782),'Hoja de Trabajo para listado'!$AB$151:$BA$151,0)),0)+IFERROR(INDEX('Hoja de Trabajo para listado'!$BC$155:$CB$1048576,MATCH($A782,'Hoja de Trabajo para listado'!$BC$155:$BC$1048576,0),MATCH((CUADRO!N$4&amp;$E782),'Hoja de Trabajo para listado'!$BC$151:$CB$151,0)),0)+IFERROR(INDEX('Hoja de Trabajo para listado'!$DE$153:$DG$274,MATCH($A782,'Hoja de Trabajo para listado'!$DE$153:$DE$1048576,0),MATCH((CUADRO!N$4&amp;$E782),'Hoja de Trabajo para listado'!$DE$151:$DG$151,0)),0)+IFERROR(INDEX('Hoja de Trabajo para listado'!$CD$155:$DC$1048576,MATCH($A782,'Hoja de Trabajo para listado'!$CD$155:$CD$1048576,0),MATCH((CUADRO!N$4&amp;$E782),'Hoja de Trabajo para listado'!$CD$151:$DC$151,0)),0)</f>
        <v>0</v>
      </c>
      <c r="O782" s="243">
        <f ca="1">+IFERROR(INDEX('Hoja de Trabajo para listado'!$A$155:$Z$1048576,MATCH($A782,'Hoja de Trabajo para listado'!$A$155:$A$1048576,0),MATCH((CUADRO!O$4&amp;$E782),'Hoja de Trabajo para listado'!$A$151:$Z$151,0)),0)+IFERROR(INDEX('Hoja de Trabajo para listado'!$AB$155:$BA$1048576,MATCH($A782,'Hoja de Trabajo para listado'!$AB$155:$AB$1048576,0),MATCH((CUADRO!O$4&amp;$E782),'Hoja de Trabajo para listado'!$AB$151:$BA$151,0)),0)+IFERROR(INDEX('Hoja de Trabajo para listado'!$BC$155:$CB$1048576,MATCH($A782,'Hoja de Trabajo para listado'!$BC$155:$BC$1048576,0),MATCH((CUADRO!O$4&amp;$E782),'Hoja de Trabajo para listado'!$BC$151:$CB$151,0)),0)+IFERROR(INDEX('Hoja de Trabajo para listado'!$DE$153:$DG$274,MATCH($A782,'Hoja de Trabajo para listado'!$DE$153:$DE$1048576,0),MATCH((CUADRO!O$4&amp;$E782),'Hoja de Trabajo para listado'!$DE$151:$DG$151,0)),0)+IFERROR(INDEX('Hoja de Trabajo para listado'!$CD$155:$DC$1048576,MATCH($A782,'Hoja de Trabajo para listado'!$CD$155:$CD$1048576,0),MATCH((CUADRO!O$4&amp;$E782),'Hoja de Trabajo para listado'!$CD$151:$DC$151,0)),0)</f>
        <v>0</v>
      </c>
      <c r="P782" s="243">
        <f ca="1">+IFERROR(INDEX('Hoja de Trabajo para listado'!$A$155:$Z$1048576,MATCH($A782,'Hoja de Trabajo para listado'!$A$155:$A$1048576,0),MATCH((CUADRO!P$4&amp;$E782),'Hoja de Trabajo para listado'!$A$151:$Z$151,0)),0)+IFERROR(INDEX('Hoja de Trabajo para listado'!$AB$155:$BA$1048576,MATCH($A782,'Hoja de Trabajo para listado'!$AB$155:$AB$1048576,0),MATCH((CUADRO!P$4&amp;$E782),'Hoja de Trabajo para listado'!$AB$151:$BA$151,0)),0)+IFERROR(INDEX('Hoja de Trabajo para listado'!$BC$155:$CB$1048576,MATCH($A782,'Hoja de Trabajo para listado'!$BC$155:$BC$1048576,0),MATCH((CUADRO!P$4&amp;$E782),'Hoja de Trabajo para listado'!$BC$151:$CB$151,0)),0)+IFERROR(INDEX('Hoja de Trabajo para listado'!$DE$153:$DG$274,MATCH($A782,'Hoja de Trabajo para listado'!$DE$153:$DE$1048576,0),MATCH((CUADRO!P$4&amp;$E782),'Hoja de Trabajo para listado'!$DE$151:$DG$151,0)),0)+IFERROR(INDEX('Hoja de Trabajo para listado'!$CD$155:$DC$1048576,MATCH($A782,'Hoja de Trabajo para listado'!$CD$155:$CD$1048576,0),MATCH((CUADRO!P$4&amp;$E782),'Hoja de Trabajo para listado'!$CD$151:$DC$151,0)),0)</f>
        <v>0</v>
      </c>
      <c r="Q782" s="243">
        <f ca="1">+IFERROR(INDEX('Hoja de Trabajo para listado'!$A$155:$Z$1048576,MATCH($A782,'Hoja de Trabajo para listado'!$A$155:$A$1048576,0),MATCH((CUADRO!Q$4&amp;$E782),'Hoja de Trabajo para listado'!$A$151:$Z$151,0)),0)+IFERROR(INDEX('Hoja de Trabajo para listado'!$AB$155:$BA$1048576,MATCH($A782,'Hoja de Trabajo para listado'!$AB$155:$AB$1048576,0),MATCH((CUADRO!Q$4&amp;$E782),'Hoja de Trabajo para listado'!$AB$151:$BA$151,0)),0)+IFERROR(INDEX('Hoja de Trabajo para listado'!$BC$155:$CB$1048576,MATCH($A782,'Hoja de Trabajo para listado'!$BC$155:$BC$1048576,0),MATCH((CUADRO!Q$4&amp;$E782),'Hoja de Trabajo para listado'!$BC$151:$CB$151,0)),0)+IFERROR(INDEX('Hoja de Trabajo para listado'!$DE$153:$DG$274,MATCH($A782,'Hoja de Trabajo para listado'!$DE$153:$DE$1048576,0),MATCH((CUADRO!Q$4&amp;$E782),'Hoja de Trabajo para listado'!$DE$151:$DG$151,0)),0)+IFERROR(INDEX('Hoja de Trabajo para listado'!$CD$155:$DC$1048576,MATCH($A782,'Hoja de Trabajo para listado'!$CD$155:$CD$1048576,0),MATCH((CUADRO!Q$4&amp;$E782),'Hoja de Trabajo para listado'!$CD$151:$DC$151,0)),0)</f>
        <v>0</v>
      </c>
      <c r="R782" s="243">
        <f t="shared" ca="1" si="31"/>
        <v>0</v>
      </c>
      <c r="S782" s="249">
        <f ca="1">+R781+R782</f>
        <v>0</v>
      </c>
      <c r="T782" s="243">
        <f ca="1">+S782</f>
        <v>0</v>
      </c>
      <c r="U782" s="242">
        <f t="shared" si="32"/>
        <v>2</v>
      </c>
      <c r="V782" s="333" t="str">
        <f>+VLOOKUP(A782,bd_lista!$A$3:$E$592,5,FALSE)</f>
        <v>Gobiernos Autonomos Municipales</v>
      </c>
      <c r="W782" s="388"/>
      <c r="X782" s="242">
        <f>+VLOOKUP(A782,[4]Sheet1!$A$13:$D$744,4,FALSE)</f>
        <v>0</v>
      </c>
      <c r="Y782" s="242" t="e">
        <f>+VLOOKUP(X782,bd_lista!$A$3:$C$592,3,FALSE)</f>
        <v>#N/A</v>
      </c>
      <c r="Z782" s="292"/>
      <c r="AA782" s="293"/>
    </row>
    <row r="783" spans="1:27" customFormat="1" ht="15" hidden="1" customHeight="1">
      <c r="A783" s="32">
        <v>1409</v>
      </c>
      <c r="B783" s="392">
        <f>+A783</f>
        <v>1409</v>
      </c>
      <c r="C783" s="247" t="str">
        <f>+VLOOKUP(A783,bd_lista!$A$3:$C$592,3,FALSE)</f>
        <v>Gobierno Autónomo Municipal de Pazña</v>
      </c>
      <c r="D783" s="389" t="str">
        <f>+C783</f>
        <v>Gobierno Autónomo Municipal de Pazña</v>
      </c>
      <c r="E783" s="242" t="s">
        <v>1304</v>
      </c>
      <c r="F783" s="243">
        <f ca="1">+IFERROR(INDEX('Hoja de Trabajo para listado'!$A$155:$Z$1048576,MATCH($A783,'Hoja de Trabajo para listado'!$A$155:$A$1048576,0),MATCH((CUADRO!F$4&amp;$E783),'Hoja de Trabajo para listado'!$A$151:$Z$151,0)),0)+IFERROR(INDEX('Hoja de Trabajo para listado'!$AB$155:$BA$1048576,MATCH($A783,'Hoja de Trabajo para listado'!$AB$155:$AB$1048576,0),MATCH((CUADRO!F$4&amp;$E783),'Hoja de Trabajo para listado'!$AB$151:$BA$151,0)),0)+IFERROR(INDEX('Hoja de Trabajo para listado'!$BC$155:$CB$1048576,MATCH($A783,'Hoja de Trabajo para listado'!$BC$155:$BC$1048576,0),MATCH((CUADRO!F$4&amp;$E783),'Hoja de Trabajo para listado'!$BC$151:$CB$151,0)),0)+IFERROR(INDEX('Hoja de Trabajo para listado'!$DE$153:$DG$274,MATCH($A783,'Hoja de Trabajo para listado'!$DE$153:$DE$1048576,0),MATCH((CUADRO!F$4&amp;$E783),'Hoja de Trabajo para listado'!$DE$151:$DG$151,0)),0)+IFERROR(INDEX('Hoja de Trabajo para listado'!$CD$155:$DC$1048576,MATCH($A783,'Hoja de Trabajo para listado'!$CD$155:$CD$1048576,0),MATCH((CUADRO!F$4&amp;$E783),'Hoja de Trabajo para listado'!$CD$151:$DC$151,0)),0)</f>
        <v>0</v>
      </c>
      <c r="G783" s="243">
        <f ca="1">+IFERROR(INDEX('Hoja de Trabajo para listado'!$A$155:$Z$1048576,MATCH($A783,'Hoja de Trabajo para listado'!$A$155:$A$1048576,0),MATCH((CUADRO!G$4&amp;$E783),'Hoja de Trabajo para listado'!$A$151:$Z$151,0)),0)+IFERROR(INDEX('Hoja de Trabajo para listado'!$AB$155:$BA$1048576,MATCH($A783,'Hoja de Trabajo para listado'!$AB$155:$AB$1048576,0),MATCH((CUADRO!G$4&amp;$E783),'Hoja de Trabajo para listado'!$AB$151:$BA$151,0)),0)+IFERROR(INDEX('Hoja de Trabajo para listado'!$BC$155:$CB$1048576,MATCH($A783,'Hoja de Trabajo para listado'!$BC$155:$BC$1048576,0),MATCH((CUADRO!G$4&amp;$E783),'Hoja de Trabajo para listado'!$BC$151:$CB$151,0)),0)+IFERROR(INDEX('Hoja de Trabajo para listado'!$DE$153:$DG$274,MATCH($A783,'Hoja de Trabajo para listado'!$DE$153:$DE$1048576,0),MATCH((CUADRO!G$4&amp;$E783),'Hoja de Trabajo para listado'!$DE$151:$DG$151,0)),0)+IFERROR(INDEX('Hoja de Trabajo para listado'!$CD$155:$DC$1048576,MATCH($A783,'Hoja de Trabajo para listado'!$CD$155:$CD$1048576,0),MATCH((CUADRO!G$4&amp;$E783),'Hoja de Trabajo para listado'!$CD$151:$DC$151,0)),0)</f>
        <v>0</v>
      </c>
      <c r="H783" s="243">
        <f ca="1">+IFERROR(INDEX('Hoja de Trabajo para listado'!$A$155:$Z$1048576,MATCH($A783,'Hoja de Trabajo para listado'!$A$155:$A$1048576,0),MATCH((CUADRO!H$4&amp;$E783),'Hoja de Trabajo para listado'!$A$151:$Z$151,0)),0)+IFERROR(INDEX('Hoja de Trabajo para listado'!$AB$155:$BA$1048576,MATCH($A783,'Hoja de Trabajo para listado'!$AB$155:$AB$1048576,0),MATCH((CUADRO!H$4&amp;$E783),'Hoja de Trabajo para listado'!$AB$151:$BA$151,0)),0)+IFERROR(INDEX('Hoja de Trabajo para listado'!$BC$155:$CB$1048576,MATCH($A783,'Hoja de Trabajo para listado'!$BC$155:$BC$1048576,0),MATCH((CUADRO!H$4&amp;$E783),'Hoja de Trabajo para listado'!$BC$151:$CB$151,0)),0)+IFERROR(INDEX('Hoja de Trabajo para listado'!$DE$153:$DG$274,MATCH($A783,'Hoja de Trabajo para listado'!$DE$153:$DE$1048576,0),MATCH((CUADRO!H$4&amp;$E783),'Hoja de Trabajo para listado'!$DE$151:$DG$151,0)),0)+IFERROR(INDEX('Hoja de Trabajo para listado'!$CD$155:$DC$1048576,MATCH($A783,'Hoja de Trabajo para listado'!$CD$155:$CD$1048576,0),MATCH((CUADRO!H$4&amp;$E783),'Hoja de Trabajo para listado'!$CD$151:$DC$151,0)),0)</f>
        <v>0</v>
      </c>
      <c r="I783" s="243">
        <f ca="1">+IFERROR(INDEX('Hoja de Trabajo para listado'!$A$155:$Z$1048576,MATCH($A783,'Hoja de Trabajo para listado'!$A$155:$A$1048576,0),MATCH((CUADRO!I$4&amp;$E783),'Hoja de Trabajo para listado'!$A$151:$Z$151,0)),0)+IFERROR(INDEX('Hoja de Trabajo para listado'!$AB$155:$BA$1048576,MATCH($A783,'Hoja de Trabajo para listado'!$AB$155:$AB$1048576,0),MATCH((CUADRO!I$4&amp;$E783),'Hoja de Trabajo para listado'!$AB$151:$BA$151,0)),0)+IFERROR(INDEX('Hoja de Trabajo para listado'!$BC$155:$CB$1048576,MATCH($A783,'Hoja de Trabajo para listado'!$BC$155:$BC$1048576,0),MATCH((CUADRO!I$4&amp;$E783),'Hoja de Trabajo para listado'!$BC$151:$CB$151,0)),0)+IFERROR(INDEX('Hoja de Trabajo para listado'!$DE$153:$DG$274,MATCH($A783,'Hoja de Trabajo para listado'!$DE$153:$DE$1048576,0),MATCH((CUADRO!I$4&amp;$E783),'Hoja de Trabajo para listado'!$DE$151:$DG$151,0)),0)+IFERROR(INDEX('Hoja de Trabajo para listado'!$CD$155:$DC$1048576,MATCH($A783,'Hoja de Trabajo para listado'!$CD$155:$CD$1048576,0),MATCH((CUADRO!I$4&amp;$E783),'Hoja de Trabajo para listado'!$CD$151:$DC$151,0)),0)</f>
        <v>0</v>
      </c>
      <c r="J783" s="243">
        <f ca="1">+IFERROR(INDEX('Hoja de Trabajo para listado'!$A$155:$Z$1048576,MATCH($A783,'Hoja de Trabajo para listado'!$A$155:$A$1048576,0),MATCH((CUADRO!J$4&amp;$E783),'Hoja de Trabajo para listado'!$A$151:$Z$151,0)),0)+IFERROR(INDEX('Hoja de Trabajo para listado'!$AB$155:$BA$1048576,MATCH($A783,'Hoja de Trabajo para listado'!$AB$155:$AB$1048576,0),MATCH((CUADRO!J$4&amp;$E783),'Hoja de Trabajo para listado'!$AB$151:$BA$151,0)),0)+IFERROR(INDEX('Hoja de Trabajo para listado'!$BC$155:$CB$1048576,MATCH($A783,'Hoja de Trabajo para listado'!$BC$155:$BC$1048576,0),MATCH((CUADRO!J$4&amp;$E783),'Hoja de Trabajo para listado'!$BC$151:$CB$151,0)),0)+IFERROR(INDEX('Hoja de Trabajo para listado'!$DE$153:$DG$274,MATCH($A783,'Hoja de Trabajo para listado'!$DE$153:$DE$1048576,0),MATCH((CUADRO!J$4&amp;$E783),'Hoja de Trabajo para listado'!$DE$151:$DG$151,0)),0)+IFERROR(INDEX('Hoja de Trabajo para listado'!$CD$155:$DC$1048576,MATCH($A783,'Hoja de Trabajo para listado'!$CD$155:$CD$1048576,0),MATCH((CUADRO!J$4&amp;$E783),'Hoja de Trabajo para listado'!$CD$151:$DC$151,0)),0)</f>
        <v>0</v>
      </c>
      <c r="K783" s="243">
        <f ca="1">+IFERROR(INDEX('Hoja de Trabajo para listado'!$A$155:$Z$1048576,MATCH($A783,'Hoja de Trabajo para listado'!$A$155:$A$1048576,0),MATCH((CUADRO!K$4&amp;$E783),'Hoja de Trabajo para listado'!$A$151:$Z$151,0)),0)+IFERROR(INDEX('Hoja de Trabajo para listado'!$AB$155:$BA$1048576,MATCH($A783,'Hoja de Trabajo para listado'!$AB$155:$AB$1048576,0),MATCH((CUADRO!K$4&amp;$E783),'Hoja de Trabajo para listado'!$AB$151:$BA$151,0)),0)+IFERROR(INDEX('Hoja de Trabajo para listado'!$BC$155:$CB$1048576,MATCH($A783,'Hoja de Trabajo para listado'!$BC$155:$BC$1048576,0),MATCH((CUADRO!K$4&amp;$E783),'Hoja de Trabajo para listado'!$BC$151:$CB$151,0)),0)+IFERROR(INDEX('Hoja de Trabajo para listado'!$DE$153:$DG$274,MATCH($A783,'Hoja de Trabajo para listado'!$DE$153:$DE$1048576,0),MATCH((CUADRO!K$4&amp;$E783),'Hoja de Trabajo para listado'!$DE$151:$DG$151,0)),0)+IFERROR(INDEX('Hoja de Trabajo para listado'!$CD$155:$DC$1048576,MATCH($A783,'Hoja de Trabajo para listado'!$CD$155:$CD$1048576,0),MATCH((CUADRO!K$4&amp;$E783),'Hoja de Trabajo para listado'!$CD$151:$DC$151,0)),0)</f>
        <v>0</v>
      </c>
      <c r="L783" s="243">
        <f ca="1">+IFERROR(INDEX('Hoja de Trabajo para listado'!$A$155:$Z$1048576,MATCH($A783,'Hoja de Trabajo para listado'!$A$155:$A$1048576,0),MATCH((CUADRO!L$4&amp;$E783),'Hoja de Trabajo para listado'!$A$151:$Z$151,0)),0)+IFERROR(INDEX('Hoja de Trabajo para listado'!$AB$155:$BA$1048576,MATCH($A783,'Hoja de Trabajo para listado'!$AB$155:$AB$1048576,0),MATCH((CUADRO!L$4&amp;$E783),'Hoja de Trabajo para listado'!$AB$151:$BA$151,0)),0)+IFERROR(INDEX('Hoja de Trabajo para listado'!$BC$155:$CB$1048576,MATCH($A783,'Hoja de Trabajo para listado'!$BC$155:$BC$1048576,0),MATCH((CUADRO!L$4&amp;$E783),'Hoja de Trabajo para listado'!$BC$151:$CB$151,0)),0)+IFERROR(INDEX('Hoja de Trabajo para listado'!$DE$153:$DG$274,MATCH($A783,'Hoja de Trabajo para listado'!$DE$153:$DE$1048576,0),MATCH((CUADRO!L$4&amp;$E783),'Hoja de Trabajo para listado'!$DE$151:$DG$151,0)),0)+IFERROR(INDEX('Hoja de Trabajo para listado'!$CD$155:$DC$1048576,MATCH($A783,'Hoja de Trabajo para listado'!$CD$155:$CD$1048576,0),MATCH((CUADRO!L$4&amp;$E783),'Hoja de Trabajo para listado'!$CD$151:$DC$151,0)),0)</f>
        <v>0</v>
      </c>
      <c r="M783" s="243">
        <f ca="1">+IFERROR(INDEX('Hoja de Trabajo para listado'!$A$155:$Z$1048576,MATCH($A783,'Hoja de Trabajo para listado'!$A$155:$A$1048576,0),MATCH((CUADRO!M$4&amp;$E783),'Hoja de Trabajo para listado'!$A$151:$Z$151,0)),0)+IFERROR(INDEX('Hoja de Trabajo para listado'!$AB$155:$BA$1048576,MATCH($A783,'Hoja de Trabajo para listado'!$AB$155:$AB$1048576,0),MATCH((CUADRO!M$4&amp;$E783),'Hoja de Trabajo para listado'!$AB$151:$BA$151,0)),0)+IFERROR(INDEX('Hoja de Trabajo para listado'!$BC$155:$CB$1048576,MATCH($A783,'Hoja de Trabajo para listado'!$BC$155:$BC$1048576,0),MATCH((CUADRO!M$4&amp;$E783),'Hoja de Trabajo para listado'!$BC$151:$CB$151,0)),0)+IFERROR(INDEX('Hoja de Trabajo para listado'!$DE$153:$DG$274,MATCH($A783,'Hoja de Trabajo para listado'!$DE$153:$DE$1048576,0),MATCH((CUADRO!M$4&amp;$E783),'Hoja de Trabajo para listado'!$DE$151:$DG$151,0)),0)+IFERROR(INDEX('Hoja de Trabajo para listado'!$CD$155:$DC$1048576,MATCH($A783,'Hoja de Trabajo para listado'!$CD$155:$CD$1048576,0),MATCH((CUADRO!M$4&amp;$E783),'Hoja de Trabajo para listado'!$CD$151:$DC$151,0)),0)</f>
        <v>0</v>
      </c>
      <c r="N783" s="243">
        <f ca="1">+IFERROR(INDEX('Hoja de Trabajo para listado'!$A$155:$Z$1048576,MATCH($A783,'Hoja de Trabajo para listado'!$A$155:$A$1048576,0),MATCH((CUADRO!N$4&amp;$E783),'Hoja de Trabajo para listado'!$A$151:$Z$151,0)),0)+IFERROR(INDEX('Hoja de Trabajo para listado'!$AB$155:$BA$1048576,MATCH($A783,'Hoja de Trabajo para listado'!$AB$155:$AB$1048576,0),MATCH((CUADRO!N$4&amp;$E783),'Hoja de Trabajo para listado'!$AB$151:$BA$151,0)),0)+IFERROR(INDEX('Hoja de Trabajo para listado'!$BC$155:$CB$1048576,MATCH($A783,'Hoja de Trabajo para listado'!$BC$155:$BC$1048576,0),MATCH((CUADRO!N$4&amp;$E783),'Hoja de Trabajo para listado'!$BC$151:$CB$151,0)),0)+IFERROR(INDEX('Hoja de Trabajo para listado'!$DE$153:$DG$274,MATCH($A783,'Hoja de Trabajo para listado'!$DE$153:$DE$1048576,0),MATCH((CUADRO!N$4&amp;$E783),'Hoja de Trabajo para listado'!$DE$151:$DG$151,0)),0)+IFERROR(INDEX('Hoja de Trabajo para listado'!$CD$155:$DC$1048576,MATCH($A783,'Hoja de Trabajo para listado'!$CD$155:$CD$1048576,0),MATCH((CUADRO!N$4&amp;$E783),'Hoja de Trabajo para listado'!$CD$151:$DC$151,0)),0)</f>
        <v>0</v>
      </c>
      <c r="O783" s="243">
        <f ca="1">+IFERROR(INDEX('Hoja de Trabajo para listado'!$A$155:$Z$1048576,MATCH($A783,'Hoja de Trabajo para listado'!$A$155:$A$1048576,0),MATCH((CUADRO!O$4&amp;$E783),'Hoja de Trabajo para listado'!$A$151:$Z$151,0)),0)+IFERROR(INDEX('Hoja de Trabajo para listado'!$AB$155:$BA$1048576,MATCH($A783,'Hoja de Trabajo para listado'!$AB$155:$AB$1048576,0),MATCH((CUADRO!O$4&amp;$E783),'Hoja de Trabajo para listado'!$AB$151:$BA$151,0)),0)+IFERROR(INDEX('Hoja de Trabajo para listado'!$BC$155:$CB$1048576,MATCH($A783,'Hoja de Trabajo para listado'!$BC$155:$BC$1048576,0),MATCH((CUADRO!O$4&amp;$E783),'Hoja de Trabajo para listado'!$BC$151:$CB$151,0)),0)+IFERROR(INDEX('Hoja de Trabajo para listado'!$DE$153:$DG$274,MATCH($A783,'Hoja de Trabajo para listado'!$DE$153:$DE$1048576,0),MATCH((CUADRO!O$4&amp;$E783),'Hoja de Trabajo para listado'!$DE$151:$DG$151,0)),0)+IFERROR(INDEX('Hoja de Trabajo para listado'!$CD$155:$DC$1048576,MATCH($A783,'Hoja de Trabajo para listado'!$CD$155:$CD$1048576,0),MATCH((CUADRO!O$4&amp;$E783),'Hoja de Trabajo para listado'!$CD$151:$DC$151,0)),0)</f>
        <v>0</v>
      </c>
      <c r="P783" s="243">
        <f ca="1">+IFERROR(INDEX('Hoja de Trabajo para listado'!$A$155:$Z$1048576,MATCH($A783,'Hoja de Trabajo para listado'!$A$155:$A$1048576,0),MATCH((CUADRO!P$4&amp;$E783),'Hoja de Trabajo para listado'!$A$151:$Z$151,0)),0)+IFERROR(INDEX('Hoja de Trabajo para listado'!$AB$155:$BA$1048576,MATCH($A783,'Hoja de Trabajo para listado'!$AB$155:$AB$1048576,0),MATCH((CUADRO!P$4&amp;$E783),'Hoja de Trabajo para listado'!$AB$151:$BA$151,0)),0)+IFERROR(INDEX('Hoja de Trabajo para listado'!$BC$155:$CB$1048576,MATCH($A783,'Hoja de Trabajo para listado'!$BC$155:$BC$1048576,0),MATCH((CUADRO!P$4&amp;$E783),'Hoja de Trabajo para listado'!$BC$151:$CB$151,0)),0)+IFERROR(INDEX('Hoja de Trabajo para listado'!$DE$153:$DG$274,MATCH($A783,'Hoja de Trabajo para listado'!$DE$153:$DE$1048576,0),MATCH((CUADRO!P$4&amp;$E783),'Hoja de Trabajo para listado'!$DE$151:$DG$151,0)),0)+IFERROR(INDEX('Hoja de Trabajo para listado'!$CD$155:$DC$1048576,MATCH($A783,'Hoja de Trabajo para listado'!$CD$155:$CD$1048576,0),MATCH((CUADRO!P$4&amp;$E783),'Hoja de Trabajo para listado'!$CD$151:$DC$151,0)),0)</f>
        <v>0</v>
      </c>
      <c r="Q783" s="243">
        <f ca="1">+IFERROR(INDEX('Hoja de Trabajo para listado'!$A$155:$Z$1048576,MATCH($A783,'Hoja de Trabajo para listado'!$A$155:$A$1048576,0),MATCH((CUADRO!Q$4&amp;$E783),'Hoja de Trabajo para listado'!$A$151:$Z$151,0)),0)+IFERROR(INDEX('Hoja de Trabajo para listado'!$AB$155:$BA$1048576,MATCH($A783,'Hoja de Trabajo para listado'!$AB$155:$AB$1048576,0),MATCH((CUADRO!Q$4&amp;$E783),'Hoja de Trabajo para listado'!$AB$151:$BA$151,0)),0)+IFERROR(INDEX('Hoja de Trabajo para listado'!$BC$155:$CB$1048576,MATCH($A783,'Hoja de Trabajo para listado'!$BC$155:$BC$1048576,0),MATCH((CUADRO!Q$4&amp;$E783),'Hoja de Trabajo para listado'!$BC$151:$CB$151,0)),0)+IFERROR(INDEX('Hoja de Trabajo para listado'!$DE$153:$DG$274,MATCH($A783,'Hoja de Trabajo para listado'!$DE$153:$DE$1048576,0),MATCH((CUADRO!Q$4&amp;$E783),'Hoja de Trabajo para listado'!$DE$151:$DG$151,0)),0)+IFERROR(INDEX('Hoja de Trabajo para listado'!$CD$155:$DC$1048576,MATCH($A783,'Hoja de Trabajo para listado'!$CD$155:$CD$1048576,0),MATCH((CUADRO!Q$4&amp;$E783),'Hoja de Trabajo para listado'!$CD$151:$DC$151,0)),0)</f>
        <v>0</v>
      </c>
      <c r="R783" s="243">
        <f t="shared" ca="1" si="31"/>
        <v>0</v>
      </c>
      <c r="S783" s="249"/>
      <c r="T783" s="243">
        <f ca="1">+T784</f>
        <v>0</v>
      </c>
      <c r="U783" s="242">
        <f t="shared" si="32"/>
        <v>1</v>
      </c>
      <c r="V783" s="333" t="str">
        <f>+VLOOKUP(A783,bd_lista!$A$3:$E$592,5,FALSE)</f>
        <v>Gobiernos Autonomos Municipales</v>
      </c>
      <c r="W783" s="387" t="str">
        <f>+V783</f>
        <v>Gobiernos Autonomos Municipales</v>
      </c>
      <c r="X783" s="242">
        <f>+VLOOKUP(A783,[4]Sheet1!$A$13:$D$744,4,FALSE)</f>
        <v>0</v>
      </c>
      <c r="Y783" s="242" t="e">
        <f>+VLOOKUP(X783,bd_lista!$A$3:$C$592,3,FALSE)</f>
        <v>#N/A</v>
      </c>
      <c r="Z783" s="294">
        <f>+X783</f>
        <v>0</v>
      </c>
      <c r="AA783" s="295" t="e">
        <f>+Y783</f>
        <v>#N/A</v>
      </c>
    </row>
    <row r="784" spans="1:27" customFormat="1" ht="15" hidden="1" customHeight="1">
      <c r="A784" s="32">
        <v>1409</v>
      </c>
      <c r="B784" s="393"/>
      <c r="C784" s="247" t="str">
        <f>+VLOOKUP(A784,bd_lista!$A$3:$C$592,3,FALSE)</f>
        <v>Gobierno Autónomo Municipal de Pazña</v>
      </c>
      <c r="D784" s="390"/>
      <c r="E784" s="244" t="s">
        <v>1305</v>
      </c>
      <c r="F784" s="243">
        <f ca="1">+IFERROR(INDEX('Hoja de Trabajo para listado'!$A$155:$Z$1048576,MATCH($A784,'Hoja de Trabajo para listado'!$A$155:$A$1048576,0),MATCH((CUADRO!F$4&amp;$E784),'Hoja de Trabajo para listado'!$A$151:$Z$151,0)),0)+IFERROR(INDEX('Hoja de Trabajo para listado'!$AB$155:$BA$1048576,MATCH($A784,'Hoja de Trabajo para listado'!$AB$155:$AB$1048576,0),MATCH((CUADRO!F$4&amp;$E784),'Hoja de Trabajo para listado'!$AB$151:$BA$151,0)),0)+IFERROR(INDEX('Hoja de Trabajo para listado'!$BC$155:$CB$1048576,MATCH($A784,'Hoja de Trabajo para listado'!$BC$155:$BC$1048576,0),MATCH((CUADRO!F$4&amp;$E784),'Hoja de Trabajo para listado'!$BC$151:$CB$151,0)),0)+IFERROR(INDEX('Hoja de Trabajo para listado'!$DE$153:$DG$274,MATCH($A784,'Hoja de Trabajo para listado'!$DE$153:$DE$1048576,0),MATCH((CUADRO!F$4&amp;$E784),'Hoja de Trabajo para listado'!$DE$151:$DG$151,0)),0)+IFERROR(INDEX('Hoja de Trabajo para listado'!$CD$155:$DC$1048576,MATCH($A784,'Hoja de Trabajo para listado'!$CD$155:$CD$1048576,0),MATCH((CUADRO!F$4&amp;$E784),'Hoja de Trabajo para listado'!$CD$151:$DC$151,0)),0)</f>
        <v>0</v>
      </c>
      <c r="G784" s="243">
        <f ca="1">+IFERROR(INDEX('Hoja de Trabajo para listado'!$A$155:$Z$1048576,MATCH($A784,'Hoja de Trabajo para listado'!$A$155:$A$1048576,0),MATCH((CUADRO!G$4&amp;$E784),'Hoja de Trabajo para listado'!$A$151:$Z$151,0)),0)+IFERROR(INDEX('Hoja de Trabajo para listado'!$AB$155:$BA$1048576,MATCH($A784,'Hoja de Trabajo para listado'!$AB$155:$AB$1048576,0),MATCH((CUADRO!G$4&amp;$E784),'Hoja de Trabajo para listado'!$AB$151:$BA$151,0)),0)+IFERROR(INDEX('Hoja de Trabajo para listado'!$BC$155:$CB$1048576,MATCH($A784,'Hoja de Trabajo para listado'!$BC$155:$BC$1048576,0),MATCH((CUADRO!G$4&amp;$E784),'Hoja de Trabajo para listado'!$BC$151:$CB$151,0)),0)+IFERROR(INDEX('Hoja de Trabajo para listado'!$DE$153:$DG$274,MATCH($A784,'Hoja de Trabajo para listado'!$DE$153:$DE$1048576,0),MATCH((CUADRO!G$4&amp;$E784),'Hoja de Trabajo para listado'!$DE$151:$DG$151,0)),0)+IFERROR(INDEX('Hoja de Trabajo para listado'!$CD$155:$DC$1048576,MATCH($A784,'Hoja de Trabajo para listado'!$CD$155:$CD$1048576,0),MATCH((CUADRO!G$4&amp;$E784),'Hoja de Trabajo para listado'!$CD$151:$DC$151,0)),0)</f>
        <v>0</v>
      </c>
      <c r="H784" s="243">
        <f ca="1">+IFERROR(INDEX('Hoja de Trabajo para listado'!$A$155:$Z$1048576,MATCH($A784,'Hoja de Trabajo para listado'!$A$155:$A$1048576,0),MATCH((CUADRO!H$4&amp;$E784),'Hoja de Trabajo para listado'!$A$151:$Z$151,0)),0)+IFERROR(INDEX('Hoja de Trabajo para listado'!$AB$155:$BA$1048576,MATCH($A784,'Hoja de Trabajo para listado'!$AB$155:$AB$1048576,0),MATCH((CUADRO!H$4&amp;$E784),'Hoja de Trabajo para listado'!$AB$151:$BA$151,0)),0)+IFERROR(INDEX('Hoja de Trabajo para listado'!$BC$155:$CB$1048576,MATCH($A784,'Hoja de Trabajo para listado'!$BC$155:$BC$1048576,0),MATCH((CUADRO!H$4&amp;$E784),'Hoja de Trabajo para listado'!$BC$151:$CB$151,0)),0)+IFERROR(INDEX('Hoja de Trabajo para listado'!$DE$153:$DG$274,MATCH($A784,'Hoja de Trabajo para listado'!$DE$153:$DE$1048576,0),MATCH((CUADRO!H$4&amp;$E784),'Hoja de Trabajo para listado'!$DE$151:$DG$151,0)),0)+IFERROR(INDEX('Hoja de Trabajo para listado'!$CD$155:$DC$1048576,MATCH($A784,'Hoja de Trabajo para listado'!$CD$155:$CD$1048576,0),MATCH((CUADRO!H$4&amp;$E784),'Hoja de Trabajo para listado'!$CD$151:$DC$151,0)),0)</f>
        <v>0</v>
      </c>
      <c r="I784" s="243">
        <f ca="1">+IFERROR(INDEX('Hoja de Trabajo para listado'!$A$155:$Z$1048576,MATCH($A784,'Hoja de Trabajo para listado'!$A$155:$A$1048576,0),MATCH((CUADRO!I$4&amp;$E784),'Hoja de Trabajo para listado'!$A$151:$Z$151,0)),0)+IFERROR(INDEX('Hoja de Trabajo para listado'!$AB$155:$BA$1048576,MATCH($A784,'Hoja de Trabajo para listado'!$AB$155:$AB$1048576,0),MATCH((CUADRO!I$4&amp;$E784),'Hoja de Trabajo para listado'!$AB$151:$BA$151,0)),0)+IFERROR(INDEX('Hoja de Trabajo para listado'!$BC$155:$CB$1048576,MATCH($A784,'Hoja de Trabajo para listado'!$BC$155:$BC$1048576,0),MATCH((CUADRO!I$4&amp;$E784),'Hoja de Trabajo para listado'!$BC$151:$CB$151,0)),0)+IFERROR(INDEX('Hoja de Trabajo para listado'!$DE$153:$DG$274,MATCH($A784,'Hoja de Trabajo para listado'!$DE$153:$DE$1048576,0),MATCH((CUADRO!I$4&amp;$E784),'Hoja de Trabajo para listado'!$DE$151:$DG$151,0)),0)+IFERROR(INDEX('Hoja de Trabajo para listado'!$CD$155:$DC$1048576,MATCH($A784,'Hoja de Trabajo para listado'!$CD$155:$CD$1048576,0),MATCH((CUADRO!I$4&amp;$E784),'Hoja de Trabajo para listado'!$CD$151:$DC$151,0)),0)</f>
        <v>0</v>
      </c>
      <c r="J784" s="243">
        <f ca="1">+IFERROR(INDEX('Hoja de Trabajo para listado'!$A$155:$Z$1048576,MATCH($A784,'Hoja de Trabajo para listado'!$A$155:$A$1048576,0),MATCH((CUADRO!J$4&amp;$E784),'Hoja de Trabajo para listado'!$A$151:$Z$151,0)),0)+IFERROR(INDEX('Hoja de Trabajo para listado'!$AB$155:$BA$1048576,MATCH($A784,'Hoja de Trabajo para listado'!$AB$155:$AB$1048576,0),MATCH((CUADRO!J$4&amp;$E784),'Hoja de Trabajo para listado'!$AB$151:$BA$151,0)),0)+IFERROR(INDEX('Hoja de Trabajo para listado'!$BC$155:$CB$1048576,MATCH($A784,'Hoja de Trabajo para listado'!$BC$155:$BC$1048576,0),MATCH((CUADRO!J$4&amp;$E784),'Hoja de Trabajo para listado'!$BC$151:$CB$151,0)),0)+IFERROR(INDEX('Hoja de Trabajo para listado'!$DE$153:$DG$274,MATCH($A784,'Hoja de Trabajo para listado'!$DE$153:$DE$1048576,0),MATCH((CUADRO!J$4&amp;$E784),'Hoja de Trabajo para listado'!$DE$151:$DG$151,0)),0)+IFERROR(INDEX('Hoja de Trabajo para listado'!$CD$155:$DC$1048576,MATCH($A784,'Hoja de Trabajo para listado'!$CD$155:$CD$1048576,0),MATCH((CUADRO!J$4&amp;$E784),'Hoja de Trabajo para listado'!$CD$151:$DC$151,0)),0)</f>
        <v>0</v>
      </c>
      <c r="K784" s="243">
        <f ca="1">+IFERROR(INDEX('Hoja de Trabajo para listado'!$A$155:$Z$1048576,MATCH($A784,'Hoja de Trabajo para listado'!$A$155:$A$1048576,0),MATCH((CUADRO!K$4&amp;$E784),'Hoja de Trabajo para listado'!$A$151:$Z$151,0)),0)+IFERROR(INDEX('Hoja de Trabajo para listado'!$AB$155:$BA$1048576,MATCH($A784,'Hoja de Trabajo para listado'!$AB$155:$AB$1048576,0),MATCH((CUADRO!K$4&amp;$E784),'Hoja de Trabajo para listado'!$AB$151:$BA$151,0)),0)+IFERROR(INDEX('Hoja de Trabajo para listado'!$BC$155:$CB$1048576,MATCH($A784,'Hoja de Trabajo para listado'!$BC$155:$BC$1048576,0),MATCH((CUADRO!K$4&amp;$E784),'Hoja de Trabajo para listado'!$BC$151:$CB$151,0)),0)+IFERROR(INDEX('Hoja de Trabajo para listado'!$DE$153:$DG$274,MATCH($A784,'Hoja de Trabajo para listado'!$DE$153:$DE$1048576,0),MATCH((CUADRO!K$4&amp;$E784),'Hoja de Trabajo para listado'!$DE$151:$DG$151,0)),0)+IFERROR(INDEX('Hoja de Trabajo para listado'!$CD$155:$DC$1048576,MATCH($A784,'Hoja de Trabajo para listado'!$CD$155:$CD$1048576,0),MATCH((CUADRO!K$4&amp;$E784),'Hoja de Trabajo para listado'!$CD$151:$DC$151,0)),0)</f>
        <v>0</v>
      </c>
      <c r="L784" s="243">
        <f ca="1">+IFERROR(INDEX('Hoja de Trabajo para listado'!$A$155:$Z$1048576,MATCH($A784,'Hoja de Trabajo para listado'!$A$155:$A$1048576,0),MATCH((CUADRO!L$4&amp;$E784),'Hoja de Trabajo para listado'!$A$151:$Z$151,0)),0)+IFERROR(INDEX('Hoja de Trabajo para listado'!$AB$155:$BA$1048576,MATCH($A784,'Hoja de Trabajo para listado'!$AB$155:$AB$1048576,0),MATCH((CUADRO!L$4&amp;$E784),'Hoja de Trabajo para listado'!$AB$151:$BA$151,0)),0)+IFERROR(INDEX('Hoja de Trabajo para listado'!$BC$155:$CB$1048576,MATCH($A784,'Hoja de Trabajo para listado'!$BC$155:$BC$1048576,0),MATCH((CUADRO!L$4&amp;$E784),'Hoja de Trabajo para listado'!$BC$151:$CB$151,0)),0)+IFERROR(INDEX('Hoja de Trabajo para listado'!$DE$153:$DG$274,MATCH($A784,'Hoja de Trabajo para listado'!$DE$153:$DE$1048576,0),MATCH((CUADRO!L$4&amp;$E784),'Hoja de Trabajo para listado'!$DE$151:$DG$151,0)),0)+IFERROR(INDEX('Hoja de Trabajo para listado'!$CD$155:$DC$1048576,MATCH($A784,'Hoja de Trabajo para listado'!$CD$155:$CD$1048576,0),MATCH((CUADRO!L$4&amp;$E784),'Hoja de Trabajo para listado'!$CD$151:$DC$151,0)),0)</f>
        <v>0</v>
      </c>
      <c r="M784" s="243">
        <f ca="1">+IFERROR(INDEX('Hoja de Trabajo para listado'!$A$155:$Z$1048576,MATCH($A784,'Hoja de Trabajo para listado'!$A$155:$A$1048576,0),MATCH((CUADRO!M$4&amp;$E784),'Hoja de Trabajo para listado'!$A$151:$Z$151,0)),0)+IFERROR(INDEX('Hoja de Trabajo para listado'!$AB$155:$BA$1048576,MATCH($A784,'Hoja de Trabajo para listado'!$AB$155:$AB$1048576,0),MATCH((CUADRO!M$4&amp;$E784),'Hoja de Trabajo para listado'!$AB$151:$BA$151,0)),0)+IFERROR(INDEX('Hoja de Trabajo para listado'!$BC$155:$CB$1048576,MATCH($A784,'Hoja de Trabajo para listado'!$BC$155:$BC$1048576,0),MATCH((CUADRO!M$4&amp;$E784),'Hoja de Trabajo para listado'!$BC$151:$CB$151,0)),0)+IFERROR(INDEX('Hoja de Trabajo para listado'!$DE$153:$DG$274,MATCH($A784,'Hoja de Trabajo para listado'!$DE$153:$DE$1048576,0),MATCH((CUADRO!M$4&amp;$E784),'Hoja de Trabajo para listado'!$DE$151:$DG$151,0)),0)+IFERROR(INDEX('Hoja de Trabajo para listado'!$CD$155:$DC$1048576,MATCH($A784,'Hoja de Trabajo para listado'!$CD$155:$CD$1048576,0),MATCH((CUADRO!M$4&amp;$E784),'Hoja de Trabajo para listado'!$CD$151:$DC$151,0)),0)</f>
        <v>0</v>
      </c>
      <c r="N784" s="243">
        <f ca="1">+IFERROR(INDEX('Hoja de Trabajo para listado'!$A$155:$Z$1048576,MATCH($A784,'Hoja de Trabajo para listado'!$A$155:$A$1048576,0),MATCH((CUADRO!N$4&amp;$E784),'Hoja de Trabajo para listado'!$A$151:$Z$151,0)),0)+IFERROR(INDEX('Hoja de Trabajo para listado'!$AB$155:$BA$1048576,MATCH($A784,'Hoja de Trabajo para listado'!$AB$155:$AB$1048576,0),MATCH((CUADRO!N$4&amp;$E784),'Hoja de Trabajo para listado'!$AB$151:$BA$151,0)),0)+IFERROR(INDEX('Hoja de Trabajo para listado'!$BC$155:$CB$1048576,MATCH($A784,'Hoja de Trabajo para listado'!$BC$155:$BC$1048576,0),MATCH((CUADRO!N$4&amp;$E784),'Hoja de Trabajo para listado'!$BC$151:$CB$151,0)),0)+IFERROR(INDEX('Hoja de Trabajo para listado'!$DE$153:$DG$274,MATCH($A784,'Hoja de Trabajo para listado'!$DE$153:$DE$1048576,0),MATCH((CUADRO!N$4&amp;$E784),'Hoja de Trabajo para listado'!$DE$151:$DG$151,0)),0)+IFERROR(INDEX('Hoja de Trabajo para listado'!$CD$155:$DC$1048576,MATCH($A784,'Hoja de Trabajo para listado'!$CD$155:$CD$1048576,0),MATCH((CUADRO!N$4&amp;$E784),'Hoja de Trabajo para listado'!$CD$151:$DC$151,0)),0)</f>
        <v>0</v>
      </c>
      <c r="O784" s="243">
        <f ca="1">+IFERROR(INDEX('Hoja de Trabajo para listado'!$A$155:$Z$1048576,MATCH($A784,'Hoja de Trabajo para listado'!$A$155:$A$1048576,0),MATCH((CUADRO!O$4&amp;$E784),'Hoja de Trabajo para listado'!$A$151:$Z$151,0)),0)+IFERROR(INDEX('Hoja de Trabajo para listado'!$AB$155:$BA$1048576,MATCH($A784,'Hoja de Trabajo para listado'!$AB$155:$AB$1048576,0),MATCH((CUADRO!O$4&amp;$E784),'Hoja de Trabajo para listado'!$AB$151:$BA$151,0)),0)+IFERROR(INDEX('Hoja de Trabajo para listado'!$BC$155:$CB$1048576,MATCH($A784,'Hoja de Trabajo para listado'!$BC$155:$BC$1048576,0),MATCH((CUADRO!O$4&amp;$E784),'Hoja de Trabajo para listado'!$BC$151:$CB$151,0)),0)+IFERROR(INDEX('Hoja de Trabajo para listado'!$DE$153:$DG$274,MATCH($A784,'Hoja de Trabajo para listado'!$DE$153:$DE$1048576,0),MATCH((CUADRO!O$4&amp;$E784),'Hoja de Trabajo para listado'!$DE$151:$DG$151,0)),0)+IFERROR(INDEX('Hoja de Trabajo para listado'!$CD$155:$DC$1048576,MATCH($A784,'Hoja de Trabajo para listado'!$CD$155:$CD$1048576,0),MATCH((CUADRO!O$4&amp;$E784),'Hoja de Trabajo para listado'!$CD$151:$DC$151,0)),0)</f>
        <v>0</v>
      </c>
      <c r="P784" s="243">
        <f ca="1">+IFERROR(INDEX('Hoja de Trabajo para listado'!$A$155:$Z$1048576,MATCH($A784,'Hoja de Trabajo para listado'!$A$155:$A$1048576,0),MATCH((CUADRO!P$4&amp;$E784),'Hoja de Trabajo para listado'!$A$151:$Z$151,0)),0)+IFERROR(INDEX('Hoja de Trabajo para listado'!$AB$155:$BA$1048576,MATCH($A784,'Hoja de Trabajo para listado'!$AB$155:$AB$1048576,0),MATCH((CUADRO!P$4&amp;$E784),'Hoja de Trabajo para listado'!$AB$151:$BA$151,0)),0)+IFERROR(INDEX('Hoja de Trabajo para listado'!$BC$155:$CB$1048576,MATCH($A784,'Hoja de Trabajo para listado'!$BC$155:$BC$1048576,0),MATCH((CUADRO!P$4&amp;$E784),'Hoja de Trabajo para listado'!$BC$151:$CB$151,0)),0)+IFERROR(INDEX('Hoja de Trabajo para listado'!$DE$153:$DG$274,MATCH($A784,'Hoja de Trabajo para listado'!$DE$153:$DE$1048576,0),MATCH((CUADRO!P$4&amp;$E784),'Hoja de Trabajo para listado'!$DE$151:$DG$151,0)),0)+IFERROR(INDEX('Hoja de Trabajo para listado'!$CD$155:$DC$1048576,MATCH($A784,'Hoja de Trabajo para listado'!$CD$155:$CD$1048576,0),MATCH((CUADRO!P$4&amp;$E784),'Hoja de Trabajo para listado'!$CD$151:$DC$151,0)),0)</f>
        <v>0</v>
      </c>
      <c r="Q784" s="243">
        <f ca="1">+IFERROR(INDEX('Hoja de Trabajo para listado'!$A$155:$Z$1048576,MATCH($A784,'Hoja de Trabajo para listado'!$A$155:$A$1048576,0),MATCH((CUADRO!Q$4&amp;$E784),'Hoja de Trabajo para listado'!$A$151:$Z$151,0)),0)+IFERROR(INDEX('Hoja de Trabajo para listado'!$AB$155:$BA$1048576,MATCH($A784,'Hoja de Trabajo para listado'!$AB$155:$AB$1048576,0),MATCH((CUADRO!Q$4&amp;$E784),'Hoja de Trabajo para listado'!$AB$151:$BA$151,0)),0)+IFERROR(INDEX('Hoja de Trabajo para listado'!$BC$155:$CB$1048576,MATCH($A784,'Hoja de Trabajo para listado'!$BC$155:$BC$1048576,0),MATCH((CUADRO!Q$4&amp;$E784),'Hoja de Trabajo para listado'!$BC$151:$CB$151,0)),0)+IFERROR(INDEX('Hoja de Trabajo para listado'!$DE$153:$DG$274,MATCH($A784,'Hoja de Trabajo para listado'!$DE$153:$DE$1048576,0),MATCH((CUADRO!Q$4&amp;$E784),'Hoja de Trabajo para listado'!$DE$151:$DG$151,0)),0)+IFERROR(INDEX('Hoja de Trabajo para listado'!$CD$155:$DC$1048576,MATCH($A784,'Hoja de Trabajo para listado'!$CD$155:$CD$1048576,0),MATCH((CUADRO!Q$4&amp;$E784),'Hoja de Trabajo para listado'!$CD$151:$DC$151,0)),0)</f>
        <v>0</v>
      </c>
      <c r="R784" s="243">
        <f t="shared" ca="1" si="31"/>
        <v>0</v>
      </c>
      <c r="S784" s="249">
        <f ca="1">+R783+R784</f>
        <v>0</v>
      </c>
      <c r="T784" s="243">
        <f ca="1">+S784</f>
        <v>0</v>
      </c>
      <c r="U784" s="242">
        <f t="shared" si="32"/>
        <v>2</v>
      </c>
      <c r="V784" s="333" t="str">
        <f>+VLOOKUP(A784,bd_lista!$A$3:$E$592,5,FALSE)</f>
        <v>Gobiernos Autonomos Municipales</v>
      </c>
      <c r="W784" s="388"/>
      <c r="X784" s="242">
        <f>+VLOOKUP(A784,[4]Sheet1!$A$13:$D$744,4,FALSE)</f>
        <v>0</v>
      </c>
      <c r="Y784" s="242" t="e">
        <f>+VLOOKUP(X784,bd_lista!$A$3:$C$592,3,FALSE)</f>
        <v>#N/A</v>
      </c>
      <c r="Z784" s="292"/>
      <c r="AA784" s="293"/>
    </row>
    <row r="785" spans="1:27" customFormat="1" ht="15" hidden="1" customHeight="1">
      <c r="A785" s="32">
        <v>1410</v>
      </c>
      <c r="B785" s="392">
        <f>+A785</f>
        <v>1410</v>
      </c>
      <c r="C785" s="247" t="str">
        <f>+VLOOKUP(A785,bd_lista!$A$3:$C$592,3,FALSE)</f>
        <v>Gobierno Autónomo Municipal de Antequera</v>
      </c>
      <c r="D785" s="389" t="str">
        <f>+C785</f>
        <v>Gobierno Autónomo Municipal de Antequera</v>
      </c>
      <c r="E785" s="242" t="s">
        <v>1304</v>
      </c>
      <c r="F785" s="243">
        <f ca="1">+IFERROR(INDEX('Hoja de Trabajo para listado'!$A$155:$Z$1048576,MATCH($A785,'Hoja de Trabajo para listado'!$A$155:$A$1048576,0),MATCH((CUADRO!F$4&amp;$E785),'Hoja de Trabajo para listado'!$A$151:$Z$151,0)),0)+IFERROR(INDEX('Hoja de Trabajo para listado'!$AB$155:$BA$1048576,MATCH($A785,'Hoja de Trabajo para listado'!$AB$155:$AB$1048576,0),MATCH((CUADRO!F$4&amp;$E785),'Hoja de Trabajo para listado'!$AB$151:$BA$151,0)),0)+IFERROR(INDEX('Hoja de Trabajo para listado'!$BC$155:$CB$1048576,MATCH($A785,'Hoja de Trabajo para listado'!$BC$155:$BC$1048576,0),MATCH((CUADRO!F$4&amp;$E785),'Hoja de Trabajo para listado'!$BC$151:$CB$151,0)),0)+IFERROR(INDEX('Hoja de Trabajo para listado'!$DE$153:$DG$274,MATCH($A785,'Hoja de Trabajo para listado'!$DE$153:$DE$1048576,0),MATCH((CUADRO!F$4&amp;$E785),'Hoja de Trabajo para listado'!$DE$151:$DG$151,0)),0)+IFERROR(INDEX('Hoja de Trabajo para listado'!$CD$155:$DC$1048576,MATCH($A785,'Hoja de Trabajo para listado'!$CD$155:$CD$1048576,0),MATCH((CUADRO!F$4&amp;$E785),'Hoja de Trabajo para listado'!$CD$151:$DC$151,0)),0)</f>
        <v>0</v>
      </c>
      <c r="G785" s="243">
        <f ca="1">+IFERROR(INDEX('Hoja de Trabajo para listado'!$A$155:$Z$1048576,MATCH($A785,'Hoja de Trabajo para listado'!$A$155:$A$1048576,0),MATCH((CUADRO!G$4&amp;$E785),'Hoja de Trabajo para listado'!$A$151:$Z$151,0)),0)+IFERROR(INDEX('Hoja de Trabajo para listado'!$AB$155:$BA$1048576,MATCH($A785,'Hoja de Trabajo para listado'!$AB$155:$AB$1048576,0),MATCH((CUADRO!G$4&amp;$E785),'Hoja de Trabajo para listado'!$AB$151:$BA$151,0)),0)+IFERROR(INDEX('Hoja de Trabajo para listado'!$BC$155:$CB$1048576,MATCH($A785,'Hoja de Trabajo para listado'!$BC$155:$BC$1048576,0),MATCH((CUADRO!G$4&amp;$E785),'Hoja de Trabajo para listado'!$BC$151:$CB$151,0)),0)+IFERROR(INDEX('Hoja de Trabajo para listado'!$DE$153:$DG$274,MATCH($A785,'Hoja de Trabajo para listado'!$DE$153:$DE$1048576,0),MATCH((CUADRO!G$4&amp;$E785),'Hoja de Trabajo para listado'!$DE$151:$DG$151,0)),0)+IFERROR(INDEX('Hoja de Trabajo para listado'!$CD$155:$DC$1048576,MATCH($A785,'Hoja de Trabajo para listado'!$CD$155:$CD$1048576,0),MATCH((CUADRO!G$4&amp;$E785),'Hoja de Trabajo para listado'!$CD$151:$DC$151,0)),0)</f>
        <v>0</v>
      </c>
      <c r="H785" s="243">
        <f ca="1">+IFERROR(INDEX('Hoja de Trabajo para listado'!$A$155:$Z$1048576,MATCH($A785,'Hoja de Trabajo para listado'!$A$155:$A$1048576,0),MATCH((CUADRO!H$4&amp;$E785),'Hoja de Trabajo para listado'!$A$151:$Z$151,0)),0)+IFERROR(INDEX('Hoja de Trabajo para listado'!$AB$155:$BA$1048576,MATCH($A785,'Hoja de Trabajo para listado'!$AB$155:$AB$1048576,0),MATCH((CUADRO!H$4&amp;$E785),'Hoja de Trabajo para listado'!$AB$151:$BA$151,0)),0)+IFERROR(INDEX('Hoja de Trabajo para listado'!$BC$155:$CB$1048576,MATCH($A785,'Hoja de Trabajo para listado'!$BC$155:$BC$1048576,0),MATCH((CUADRO!H$4&amp;$E785),'Hoja de Trabajo para listado'!$BC$151:$CB$151,0)),0)+IFERROR(INDEX('Hoja de Trabajo para listado'!$DE$153:$DG$274,MATCH($A785,'Hoja de Trabajo para listado'!$DE$153:$DE$1048576,0),MATCH((CUADRO!H$4&amp;$E785),'Hoja de Trabajo para listado'!$DE$151:$DG$151,0)),0)+IFERROR(INDEX('Hoja de Trabajo para listado'!$CD$155:$DC$1048576,MATCH($A785,'Hoja de Trabajo para listado'!$CD$155:$CD$1048576,0),MATCH((CUADRO!H$4&amp;$E785),'Hoja de Trabajo para listado'!$CD$151:$DC$151,0)),0)</f>
        <v>0</v>
      </c>
      <c r="I785" s="243">
        <f ca="1">+IFERROR(INDEX('Hoja de Trabajo para listado'!$A$155:$Z$1048576,MATCH($A785,'Hoja de Trabajo para listado'!$A$155:$A$1048576,0),MATCH((CUADRO!I$4&amp;$E785),'Hoja de Trabajo para listado'!$A$151:$Z$151,0)),0)+IFERROR(INDEX('Hoja de Trabajo para listado'!$AB$155:$BA$1048576,MATCH($A785,'Hoja de Trabajo para listado'!$AB$155:$AB$1048576,0),MATCH((CUADRO!I$4&amp;$E785),'Hoja de Trabajo para listado'!$AB$151:$BA$151,0)),0)+IFERROR(INDEX('Hoja de Trabajo para listado'!$BC$155:$CB$1048576,MATCH($A785,'Hoja de Trabajo para listado'!$BC$155:$BC$1048576,0),MATCH((CUADRO!I$4&amp;$E785),'Hoja de Trabajo para listado'!$BC$151:$CB$151,0)),0)+IFERROR(INDEX('Hoja de Trabajo para listado'!$DE$153:$DG$274,MATCH($A785,'Hoja de Trabajo para listado'!$DE$153:$DE$1048576,0),MATCH((CUADRO!I$4&amp;$E785),'Hoja de Trabajo para listado'!$DE$151:$DG$151,0)),0)+IFERROR(INDEX('Hoja de Trabajo para listado'!$CD$155:$DC$1048576,MATCH($A785,'Hoja de Trabajo para listado'!$CD$155:$CD$1048576,0),MATCH((CUADRO!I$4&amp;$E785),'Hoja de Trabajo para listado'!$CD$151:$DC$151,0)),0)</f>
        <v>0</v>
      </c>
      <c r="J785" s="243">
        <f ca="1">+IFERROR(INDEX('Hoja de Trabajo para listado'!$A$155:$Z$1048576,MATCH($A785,'Hoja de Trabajo para listado'!$A$155:$A$1048576,0),MATCH((CUADRO!J$4&amp;$E785),'Hoja de Trabajo para listado'!$A$151:$Z$151,0)),0)+IFERROR(INDEX('Hoja de Trabajo para listado'!$AB$155:$BA$1048576,MATCH($A785,'Hoja de Trabajo para listado'!$AB$155:$AB$1048576,0),MATCH((CUADRO!J$4&amp;$E785),'Hoja de Trabajo para listado'!$AB$151:$BA$151,0)),0)+IFERROR(INDEX('Hoja de Trabajo para listado'!$BC$155:$CB$1048576,MATCH($A785,'Hoja de Trabajo para listado'!$BC$155:$BC$1048576,0),MATCH((CUADRO!J$4&amp;$E785),'Hoja de Trabajo para listado'!$BC$151:$CB$151,0)),0)+IFERROR(INDEX('Hoja de Trabajo para listado'!$DE$153:$DG$274,MATCH($A785,'Hoja de Trabajo para listado'!$DE$153:$DE$1048576,0),MATCH((CUADRO!J$4&amp;$E785),'Hoja de Trabajo para listado'!$DE$151:$DG$151,0)),0)+IFERROR(INDEX('Hoja de Trabajo para listado'!$CD$155:$DC$1048576,MATCH($A785,'Hoja de Trabajo para listado'!$CD$155:$CD$1048576,0),MATCH((CUADRO!J$4&amp;$E785),'Hoja de Trabajo para listado'!$CD$151:$DC$151,0)),0)</f>
        <v>0</v>
      </c>
      <c r="K785" s="243">
        <f ca="1">+IFERROR(INDEX('Hoja de Trabajo para listado'!$A$155:$Z$1048576,MATCH($A785,'Hoja de Trabajo para listado'!$A$155:$A$1048576,0),MATCH((CUADRO!K$4&amp;$E785),'Hoja de Trabajo para listado'!$A$151:$Z$151,0)),0)+IFERROR(INDEX('Hoja de Trabajo para listado'!$AB$155:$BA$1048576,MATCH($A785,'Hoja de Trabajo para listado'!$AB$155:$AB$1048576,0),MATCH((CUADRO!K$4&amp;$E785),'Hoja de Trabajo para listado'!$AB$151:$BA$151,0)),0)+IFERROR(INDEX('Hoja de Trabajo para listado'!$BC$155:$CB$1048576,MATCH($A785,'Hoja de Trabajo para listado'!$BC$155:$BC$1048576,0),MATCH((CUADRO!K$4&amp;$E785),'Hoja de Trabajo para listado'!$BC$151:$CB$151,0)),0)+IFERROR(INDEX('Hoja de Trabajo para listado'!$DE$153:$DG$274,MATCH($A785,'Hoja de Trabajo para listado'!$DE$153:$DE$1048576,0),MATCH((CUADRO!K$4&amp;$E785),'Hoja de Trabajo para listado'!$DE$151:$DG$151,0)),0)+IFERROR(INDEX('Hoja de Trabajo para listado'!$CD$155:$DC$1048576,MATCH($A785,'Hoja de Trabajo para listado'!$CD$155:$CD$1048576,0),MATCH((CUADRO!K$4&amp;$E785),'Hoja de Trabajo para listado'!$CD$151:$DC$151,0)),0)</f>
        <v>0</v>
      </c>
      <c r="L785" s="243">
        <f ca="1">+IFERROR(INDEX('Hoja de Trabajo para listado'!$A$155:$Z$1048576,MATCH($A785,'Hoja de Trabajo para listado'!$A$155:$A$1048576,0),MATCH((CUADRO!L$4&amp;$E785),'Hoja de Trabajo para listado'!$A$151:$Z$151,0)),0)+IFERROR(INDEX('Hoja de Trabajo para listado'!$AB$155:$BA$1048576,MATCH($A785,'Hoja de Trabajo para listado'!$AB$155:$AB$1048576,0),MATCH((CUADRO!L$4&amp;$E785),'Hoja de Trabajo para listado'!$AB$151:$BA$151,0)),0)+IFERROR(INDEX('Hoja de Trabajo para listado'!$BC$155:$CB$1048576,MATCH($A785,'Hoja de Trabajo para listado'!$BC$155:$BC$1048576,0),MATCH((CUADRO!L$4&amp;$E785),'Hoja de Trabajo para listado'!$BC$151:$CB$151,0)),0)+IFERROR(INDEX('Hoja de Trabajo para listado'!$DE$153:$DG$274,MATCH($A785,'Hoja de Trabajo para listado'!$DE$153:$DE$1048576,0),MATCH((CUADRO!L$4&amp;$E785),'Hoja de Trabajo para listado'!$DE$151:$DG$151,0)),0)+IFERROR(INDEX('Hoja de Trabajo para listado'!$CD$155:$DC$1048576,MATCH($A785,'Hoja de Trabajo para listado'!$CD$155:$CD$1048576,0),MATCH((CUADRO!L$4&amp;$E785),'Hoja de Trabajo para listado'!$CD$151:$DC$151,0)),0)</f>
        <v>0</v>
      </c>
      <c r="M785" s="243">
        <f ca="1">+IFERROR(INDEX('Hoja de Trabajo para listado'!$A$155:$Z$1048576,MATCH($A785,'Hoja de Trabajo para listado'!$A$155:$A$1048576,0),MATCH((CUADRO!M$4&amp;$E785),'Hoja de Trabajo para listado'!$A$151:$Z$151,0)),0)+IFERROR(INDEX('Hoja de Trabajo para listado'!$AB$155:$BA$1048576,MATCH($A785,'Hoja de Trabajo para listado'!$AB$155:$AB$1048576,0),MATCH((CUADRO!M$4&amp;$E785),'Hoja de Trabajo para listado'!$AB$151:$BA$151,0)),0)+IFERROR(INDEX('Hoja de Trabajo para listado'!$BC$155:$CB$1048576,MATCH($A785,'Hoja de Trabajo para listado'!$BC$155:$BC$1048576,0),MATCH((CUADRO!M$4&amp;$E785),'Hoja de Trabajo para listado'!$BC$151:$CB$151,0)),0)+IFERROR(INDEX('Hoja de Trabajo para listado'!$DE$153:$DG$274,MATCH($A785,'Hoja de Trabajo para listado'!$DE$153:$DE$1048576,0),MATCH((CUADRO!M$4&amp;$E785),'Hoja de Trabajo para listado'!$DE$151:$DG$151,0)),0)+IFERROR(INDEX('Hoja de Trabajo para listado'!$CD$155:$DC$1048576,MATCH($A785,'Hoja de Trabajo para listado'!$CD$155:$CD$1048576,0),MATCH((CUADRO!M$4&amp;$E785),'Hoja de Trabajo para listado'!$CD$151:$DC$151,0)),0)</f>
        <v>0</v>
      </c>
      <c r="N785" s="243">
        <f ca="1">+IFERROR(INDEX('Hoja de Trabajo para listado'!$A$155:$Z$1048576,MATCH($A785,'Hoja de Trabajo para listado'!$A$155:$A$1048576,0),MATCH((CUADRO!N$4&amp;$E785),'Hoja de Trabajo para listado'!$A$151:$Z$151,0)),0)+IFERROR(INDEX('Hoja de Trabajo para listado'!$AB$155:$BA$1048576,MATCH($A785,'Hoja de Trabajo para listado'!$AB$155:$AB$1048576,0),MATCH((CUADRO!N$4&amp;$E785),'Hoja de Trabajo para listado'!$AB$151:$BA$151,0)),0)+IFERROR(INDEX('Hoja de Trabajo para listado'!$BC$155:$CB$1048576,MATCH($A785,'Hoja de Trabajo para listado'!$BC$155:$BC$1048576,0),MATCH((CUADRO!N$4&amp;$E785),'Hoja de Trabajo para listado'!$BC$151:$CB$151,0)),0)+IFERROR(INDEX('Hoja de Trabajo para listado'!$DE$153:$DG$274,MATCH($A785,'Hoja de Trabajo para listado'!$DE$153:$DE$1048576,0),MATCH((CUADRO!N$4&amp;$E785),'Hoja de Trabajo para listado'!$DE$151:$DG$151,0)),0)+IFERROR(INDEX('Hoja de Trabajo para listado'!$CD$155:$DC$1048576,MATCH($A785,'Hoja de Trabajo para listado'!$CD$155:$CD$1048576,0),MATCH((CUADRO!N$4&amp;$E785),'Hoja de Trabajo para listado'!$CD$151:$DC$151,0)),0)</f>
        <v>0</v>
      </c>
      <c r="O785" s="243">
        <f ca="1">+IFERROR(INDEX('Hoja de Trabajo para listado'!$A$155:$Z$1048576,MATCH($A785,'Hoja de Trabajo para listado'!$A$155:$A$1048576,0),MATCH((CUADRO!O$4&amp;$E785),'Hoja de Trabajo para listado'!$A$151:$Z$151,0)),0)+IFERROR(INDEX('Hoja de Trabajo para listado'!$AB$155:$BA$1048576,MATCH($A785,'Hoja de Trabajo para listado'!$AB$155:$AB$1048576,0),MATCH((CUADRO!O$4&amp;$E785),'Hoja de Trabajo para listado'!$AB$151:$BA$151,0)),0)+IFERROR(INDEX('Hoja de Trabajo para listado'!$BC$155:$CB$1048576,MATCH($A785,'Hoja de Trabajo para listado'!$BC$155:$BC$1048576,0),MATCH((CUADRO!O$4&amp;$E785),'Hoja de Trabajo para listado'!$BC$151:$CB$151,0)),0)+IFERROR(INDEX('Hoja de Trabajo para listado'!$DE$153:$DG$274,MATCH($A785,'Hoja de Trabajo para listado'!$DE$153:$DE$1048576,0),MATCH((CUADRO!O$4&amp;$E785),'Hoja de Trabajo para listado'!$DE$151:$DG$151,0)),0)+IFERROR(INDEX('Hoja de Trabajo para listado'!$CD$155:$DC$1048576,MATCH($A785,'Hoja de Trabajo para listado'!$CD$155:$CD$1048576,0),MATCH((CUADRO!O$4&amp;$E785),'Hoja de Trabajo para listado'!$CD$151:$DC$151,0)),0)</f>
        <v>0</v>
      </c>
      <c r="P785" s="243">
        <f ca="1">+IFERROR(INDEX('Hoja de Trabajo para listado'!$A$155:$Z$1048576,MATCH($A785,'Hoja de Trabajo para listado'!$A$155:$A$1048576,0),MATCH((CUADRO!P$4&amp;$E785),'Hoja de Trabajo para listado'!$A$151:$Z$151,0)),0)+IFERROR(INDEX('Hoja de Trabajo para listado'!$AB$155:$BA$1048576,MATCH($A785,'Hoja de Trabajo para listado'!$AB$155:$AB$1048576,0),MATCH((CUADRO!P$4&amp;$E785),'Hoja de Trabajo para listado'!$AB$151:$BA$151,0)),0)+IFERROR(INDEX('Hoja de Trabajo para listado'!$BC$155:$CB$1048576,MATCH($A785,'Hoja de Trabajo para listado'!$BC$155:$BC$1048576,0),MATCH((CUADRO!P$4&amp;$E785),'Hoja de Trabajo para listado'!$BC$151:$CB$151,0)),0)+IFERROR(INDEX('Hoja de Trabajo para listado'!$DE$153:$DG$274,MATCH($A785,'Hoja de Trabajo para listado'!$DE$153:$DE$1048576,0),MATCH((CUADRO!P$4&amp;$E785),'Hoja de Trabajo para listado'!$DE$151:$DG$151,0)),0)+IFERROR(INDEX('Hoja de Trabajo para listado'!$CD$155:$DC$1048576,MATCH($A785,'Hoja de Trabajo para listado'!$CD$155:$CD$1048576,0),MATCH((CUADRO!P$4&amp;$E785),'Hoja de Trabajo para listado'!$CD$151:$DC$151,0)),0)</f>
        <v>0</v>
      </c>
      <c r="Q785" s="243">
        <f ca="1">+IFERROR(INDEX('Hoja de Trabajo para listado'!$A$155:$Z$1048576,MATCH($A785,'Hoja de Trabajo para listado'!$A$155:$A$1048576,0),MATCH((CUADRO!Q$4&amp;$E785),'Hoja de Trabajo para listado'!$A$151:$Z$151,0)),0)+IFERROR(INDEX('Hoja de Trabajo para listado'!$AB$155:$BA$1048576,MATCH($A785,'Hoja de Trabajo para listado'!$AB$155:$AB$1048576,0),MATCH((CUADRO!Q$4&amp;$E785),'Hoja de Trabajo para listado'!$AB$151:$BA$151,0)),0)+IFERROR(INDEX('Hoja de Trabajo para listado'!$BC$155:$CB$1048576,MATCH($A785,'Hoja de Trabajo para listado'!$BC$155:$BC$1048576,0),MATCH((CUADRO!Q$4&amp;$E785),'Hoja de Trabajo para listado'!$BC$151:$CB$151,0)),0)+IFERROR(INDEX('Hoja de Trabajo para listado'!$DE$153:$DG$274,MATCH($A785,'Hoja de Trabajo para listado'!$DE$153:$DE$1048576,0),MATCH((CUADRO!Q$4&amp;$E785),'Hoja de Trabajo para listado'!$DE$151:$DG$151,0)),0)+IFERROR(INDEX('Hoja de Trabajo para listado'!$CD$155:$DC$1048576,MATCH($A785,'Hoja de Trabajo para listado'!$CD$155:$CD$1048576,0),MATCH((CUADRO!Q$4&amp;$E785),'Hoja de Trabajo para listado'!$CD$151:$DC$151,0)),0)</f>
        <v>0</v>
      </c>
      <c r="R785" s="243">
        <f t="shared" ca="1" si="31"/>
        <v>0</v>
      </c>
      <c r="S785" s="249"/>
      <c r="T785" s="243">
        <f ca="1">+T786</f>
        <v>0</v>
      </c>
      <c r="U785" s="242">
        <f t="shared" si="32"/>
        <v>1</v>
      </c>
      <c r="V785" s="333" t="str">
        <f>+VLOOKUP(A785,bd_lista!$A$3:$E$592,5,FALSE)</f>
        <v>Gobiernos Autonomos Municipales</v>
      </c>
      <c r="W785" s="387" t="str">
        <f>+V785</f>
        <v>Gobiernos Autonomos Municipales</v>
      </c>
      <c r="X785" s="242">
        <f>+VLOOKUP(A785,[4]Sheet1!$A$13:$D$744,4,FALSE)</f>
        <v>0</v>
      </c>
      <c r="Y785" s="242" t="e">
        <f>+VLOOKUP(X785,bd_lista!$A$3:$C$592,3,FALSE)</f>
        <v>#N/A</v>
      </c>
      <c r="Z785" s="294">
        <f>+X785</f>
        <v>0</v>
      </c>
      <c r="AA785" s="295" t="e">
        <f>+Y785</f>
        <v>#N/A</v>
      </c>
    </row>
    <row r="786" spans="1:27" customFormat="1" ht="15" hidden="1" customHeight="1">
      <c r="A786" s="32">
        <v>1410</v>
      </c>
      <c r="B786" s="393"/>
      <c r="C786" s="247" t="str">
        <f>+VLOOKUP(A786,bd_lista!$A$3:$C$592,3,FALSE)</f>
        <v>Gobierno Autónomo Municipal de Antequera</v>
      </c>
      <c r="D786" s="390"/>
      <c r="E786" s="244" t="s">
        <v>1305</v>
      </c>
      <c r="F786" s="243">
        <f ca="1">+IFERROR(INDEX('Hoja de Trabajo para listado'!$A$155:$Z$1048576,MATCH($A786,'Hoja de Trabajo para listado'!$A$155:$A$1048576,0),MATCH((CUADRO!F$4&amp;$E786),'Hoja de Trabajo para listado'!$A$151:$Z$151,0)),0)+IFERROR(INDEX('Hoja de Trabajo para listado'!$AB$155:$BA$1048576,MATCH($A786,'Hoja de Trabajo para listado'!$AB$155:$AB$1048576,0),MATCH((CUADRO!F$4&amp;$E786),'Hoja de Trabajo para listado'!$AB$151:$BA$151,0)),0)+IFERROR(INDEX('Hoja de Trabajo para listado'!$BC$155:$CB$1048576,MATCH($A786,'Hoja de Trabajo para listado'!$BC$155:$BC$1048576,0),MATCH((CUADRO!F$4&amp;$E786),'Hoja de Trabajo para listado'!$BC$151:$CB$151,0)),0)+IFERROR(INDEX('Hoja de Trabajo para listado'!$DE$153:$DG$274,MATCH($A786,'Hoja de Trabajo para listado'!$DE$153:$DE$1048576,0),MATCH((CUADRO!F$4&amp;$E786),'Hoja de Trabajo para listado'!$DE$151:$DG$151,0)),0)+IFERROR(INDEX('Hoja de Trabajo para listado'!$CD$155:$DC$1048576,MATCH($A786,'Hoja de Trabajo para listado'!$CD$155:$CD$1048576,0),MATCH((CUADRO!F$4&amp;$E786),'Hoja de Trabajo para listado'!$CD$151:$DC$151,0)),0)</f>
        <v>0</v>
      </c>
      <c r="G786" s="243">
        <f ca="1">+IFERROR(INDEX('Hoja de Trabajo para listado'!$A$155:$Z$1048576,MATCH($A786,'Hoja de Trabajo para listado'!$A$155:$A$1048576,0),MATCH((CUADRO!G$4&amp;$E786),'Hoja de Trabajo para listado'!$A$151:$Z$151,0)),0)+IFERROR(INDEX('Hoja de Trabajo para listado'!$AB$155:$BA$1048576,MATCH($A786,'Hoja de Trabajo para listado'!$AB$155:$AB$1048576,0),MATCH((CUADRO!G$4&amp;$E786),'Hoja de Trabajo para listado'!$AB$151:$BA$151,0)),0)+IFERROR(INDEX('Hoja de Trabajo para listado'!$BC$155:$CB$1048576,MATCH($A786,'Hoja de Trabajo para listado'!$BC$155:$BC$1048576,0),MATCH((CUADRO!G$4&amp;$E786),'Hoja de Trabajo para listado'!$BC$151:$CB$151,0)),0)+IFERROR(INDEX('Hoja de Trabajo para listado'!$DE$153:$DG$274,MATCH($A786,'Hoja de Trabajo para listado'!$DE$153:$DE$1048576,0),MATCH((CUADRO!G$4&amp;$E786),'Hoja de Trabajo para listado'!$DE$151:$DG$151,0)),0)+IFERROR(INDEX('Hoja de Trabajo para listado'!$CD$155:$DC$1048576,MATCH($A786,'Hoja de Trabajo para listado'!$CD$155:$CD$1048576,0),MATCH((CUADRO!G$4&amp;$E786),'Hoja de Trabajo para listado'!$CD$151:$DC$151,0)),0)</f>
        <v>0</v>
      </c>
      <c r="H786" s="243">
        <f ca="1">+IFERROR(INDEX('Hoja de Trabajo para listado'!$A$155:$Z$1048576,MATCH($A786,'Hoja de Trabajo para listado'!$A$155:$A$1048576,0),MATCH((CUADRO!H$4&amp;$E786),'Hoja de Trabajo para listado'!$A$151:$Z$151,0)),0)+IFERROR(INDEX('Hoja de Trabajo para listado'!$AB$155:$BA$1048576,MATCH($A786,'Hoja de Trabajo para listado'!$AB$155:$AB$1048576,0),MATCH((CUADRO!H$4&amp;$E786),'Hoja de Trabajo para listado'!$AB$151:$BA$151,0)),0)+IFERROR(INDEX('Hoja de Trabajo para listado'!$BC$155:$CB$1048576,MATCH($A786,'Hoja de Trabajo para listado'!$BC$155:$BC$1048576,0),MATCH((CUADRO!H$4&amp;$E786),'Hoja de Trabajo para listado'!$BC$151:$CB$151,0)),0)+IFERROR(INDEX('Hoja de Trabajo para listado'!$DE$153:$DG$274,MATCH($A786,'Hoja de Trabajo para listado'!$DE$153:$DE$1048576,0),MATCH((CUADRO!H$4&amp;$E786),'Hoja de Trabajo para listado'!$DE$151:$DG$151,0)),0)+IFERROR(INDEX('Hoja de Trabajo para listado'!$CD$155:$DC$1048576,MATCH($A786,'Hoja de Trabajo para listado'!$CD$155:$CD$1048576,0),MATCH((CUADRO!H$4&amp;$E786),'Hoja de Trabajo para listado'!$CD$151:$DC$151,0)),0)</f>
        <v>0</v>
      </c>
      <c r="I786" s="243">
        <f ca="1">+IFERROR(INDEX('Hoja de Trabajo para listado'!$A$155:$Z$1048576,MATCH($A786,'Hoja de Trabajo para listado'!$A$155:$A$1048576,0),MATCH((CUADRO!I$4&amp;$E786),'Hoja de Trabajo para listado'!$A$151:$Z$151,0)),0)+IFERROR(INDEX('Hoja de Trabajo para listado'!$AB$155:$BA$1048576,MATCH($A786,'Hoja de Trabajo para listado'!$AB$155:$AB$1048576,0),MATCH((CUADRO!I$4&amp;$E786),'Hoja de Trabajo para listado'!$AB$151:$BA$151,0)),0)+IFERROR(INDEX('Hoja de Trabajo para listado'!$BC$155:$CB$1048576,MATCH($A786,'Hoja de Trabajo para listado'!$BC$155:$BC$1048576,0),MATCH((CUADRO!I$4&amp;$E786),'Hoja de Trabajo para listado'!$BC$151:$CB$151,0)),0)+IFERROR(INDEX('Hoja de Trabajo para listado'!$DE$153:$DG$274,MATCH($A786,'Hoja de Trabajo para listado'!$DE$153:$DE$1048576,0),MATCH((CUADRO!I$4&amp;$E786),'Hoja de Trabajo para listado'!$DE$151:$DG$151,0)),0)+IFERROR(INDEX('Hoja de Trabajo para listado'!$CD$155:$DC$1048576,MATCH($A786,'Hoja de Trabajo para listado'!$CD$155:$CD$1048576,0),MATCH((CUADRO!I$4&amp;$E786),'Hoja de Trabajo para listado'!$CD$151:$DC$151,0)),0)</f>
        <v>0</v>
      </c>
      <c r="J786" s="243">
        <f ca="1">+IFERROR(INDEX('Hoja de Trabajo para listado'!$A$155:$Z$1048576,MATCH($A786,'Hoja de Trabajo para listado'!$A$155:$A$1048576,0),MATCH((CUADRO!J$4&amp;$E786),'Hoja de Trabajo para listado'!$A$151:$Z$151,0)),0)+IFERROR(INDEX('Hoja de Trabajo para listado'!$AB$155:$BA$1048576,MATCH($A786,'Hoja de Trabajo para listado'!$AB$155:$AB$1048576,0),MATCH((CUADRO!J$4&amp;$E786),'Hoja de Trabajo para listado'!$AB$151:$BA$151,0)),0)+IFERROR(INDEX('Hoja de Trabajo para listado'!$BC$155:$CB$1048576,MATCH($A786,'Hoja de Trabajo para listado'!$BC$155:$BC$1048576,0),MATCH((CUADRO!J$4&amp;$E786),'Hoja de Trabajo para listado'!$BC$151:$CB$151,0)),0)+IFERROR(INDEX('Hoja de Trabajo para listado'!$DE$153:$DG$274,MATCH($A786,'Hoja de Trabajo para listado'!$DE$153:$DE$1048576,0),MATCH((CUADRO!J$4&amp;$E786),'Hoja de Trabajo para listado'!$DE$151:$DG$151,0)),0)+IFERROR(INDEX('Hoja de Trabajo para listado'!$CD$155:$DC$1048576,MATCH($A786,'Hoja de Trabajo para listado'!$CD$155:$CD$1048576,0),MATCH((CUADRO!J$4&amp;$E786),'Hoja de Trabajo para listado'!$CD$151:$DC$151,0)),0)</f>
        <v>0</v>
      </c>
      <c r="K786" s="243">
        <f ca="1">+IFERROR(INDEX('Hoja de Trabajo para listado'!$A$155:$Z$1048576,MATCH($A786,'Hoja de Trabajo para listado'!$A$155:$A$1048576,0),MATCH((CUADRO!K$4&amp;$E786),'Hoja de Trabajo para listado'!$A$151:$Z$151,0)),0)+IFERROR(INDEX('Hoja de Trabajo para listado'!$AB$155:$BA$1048576,MATCH($A786,'Hoja de Trabajo para listado'!$AB$155:$AB$1048576,0),MATCH((CUADRO!K$4&amp;$E786),'Hoja de Trabajo para listado'!$AB$151:$BA$151,0)),0)+IFERROR(INDEX('Hoja de Trabajo para listado'!$BC$155:$CB$1048576,MATCH($A786,'Hoja de Trabajo para listado'!$BC$155:$BC$1048576,0),MATCH((CUADRO!K$4&amp;$E786),'Hoja de Trabajo para listado'!$BC$151:$CB$151,0)),0)+IFERROR(INDEX('Hoja de Trabajo para listado'!$DE$153:$DG$274,MATCH($A786,'Hoja de Trabajo para listado'!$DE$153:$DE$1048576,0),MATCH((CUADRO!K$4&amp;$E786),'Hoja de Trabajo para listado'!$DE$151:$DG$151,0)),0)+IFERROR(INDEX('Hoja de Trabajo para listado'!$CD$155:$DC$1048576,MATCH($A786,'Hoja de Trabajo para listado'!$CD$155:$CD$1048576,0),MATCH((CUADRO!K$4&amp;$E786),'Hoja de Trabajo para listado'!$CD$151:$DC$151,0)),0)</f>
        <v>0</v>
      </c>
      <c r="L786" s="243">
        <f ca="1">+IFERROR(INDEX('Hoja de Trabajo para listado'!$A$155:$Z$1048576,MATCH($A786,'Hoja de Trabajo para listado'!$A$155:$A$1048576,0),MATCH((CUADRO!L$4&amp;$E786),'Hoja de Trabajo para listado'!$A$151:$Z$151,0)),0)+IFERROR(INDEX('Hoja de Trabajo para listado'!$AB$155:$BA$1048576,MATCH($A786,'Hoja de Trabajo para listado'!$AB$155:$AB$1048576,0),MATCH((CUADRO!L$4&amp;$E786),'Hoja de Trabajo para listado'!$AB$151:$BA$151,0)),0)+IFERROR(INDEX('Hoja de Trabajo para listado'!$BC$155:$CB$1048576,MATCH($A786,'Hoja de Trabajo para listado'!$BC$155:$BC$1048576,0),MATCH((CUADRO!L$4&amp;$E786),'Hoja de Trabajo para listado'!$BC$151:$CB$151,0)),0)+IFERROR(INDEX('Hoja de Trabajo para listado'!$DE$153:$DG$274,MATCH($A786,'Hoja de Trabajo para listado'!$DE$153:$DE$1048576,0),MATCH((CUADRO!L$4&amp;$E786),'Hoja de Trabajo para listado'!$DE$151:$DG$151,0)),0)+IFERROR(INDEX('Hoja de Trabajo para listado'!$CD$155:$DC$1048576,MATCH($A786,'Hoja de Trabajo para listado'!$CD$155:$CD$1048576,0),MATCH((CUADRO!L$4&amp;$E786),'Hoja de Trabajo para listado'!$CD$151:$DC$151,0)),0)</f>
        <v>0</v>
      </c>
      <c r="M786" s="243">
        <f ca="1">+IFERROR(INDEX('Hoja de Trabajo para listado'!$A$155:$Z$1048576,MATCH($A786,'Hoja de Trabajo para listado'!$A$155:$A$1048576,0),MATCH((CUADRO!M$4&amp;$E786),'Hoja de Trabajo para listado'!$A$151:$Z$151,0)),0)+IFERROR(INDEX('Hoja de Trabajo para listado'!$AB$155:$BA$1048576,MATCH($A786,'Hoja de Trabajo para listado'!$AB$155:$AB$1048576,0),MATCH((CUADRO!M$4&amp;$E786),'Hoja de Trabajo para listado'!$AB$151:$BA$151,0)),0)+IFERROR(INDEX('Hoja de Trabajo para listado'!$BC$155:$CB$1048576,MATCH($A786,'Hoja de Trabajo para listado'!$BC$155:$BC$1048576,0),MATCH((CUADRO!M$4&amp;$E786),'Hoja de Trabajo para listado'!$BC$151:$CB$151,0)),0)+IFERROR(INDEX('Hoja de Trabajo para listado'!$DE$153:$DG$274,MATCH($A786,'Hoja de Trabajo para listado'!$DE$153:$DE$1048576,0),MATCH((CUADRO!M$4&amp;$E786),'Hoja de Trabajo para listado'!$DE$151:$DG$151,0)),0)+IFERROR(INDEX('Hoja de Trabajo para listado'!$CD$155:$DC$1048576,MATCH($A786,'Hoja de Trabajo para listado'!$CD$155:$CD$1048576,0),MATCH((CUADRO!M$4&amp;$E786),'Hoja de Trabajo para listado'!$CD$151:$DC$151,0)),0)</f>
        <v>0</v>
      </c>
      <c r="N786" s="243">
        <f ca="1">+IFERROR(INDEX('Hoja de Trabajo para listado'!$A$155:$Z$1048576,MATCH($A786,'Hoja de Trabajo para listado'!$A$155:$A$1048576,0),MATCH((CUADRO!N$4&amp;$E786),'Hoja de Trabajo para listado'!$A$151:$Z$151,0)),0)+IFERROR(INDEX('Hoja de Trabajo para listado'!$AB$155:$BA$1048576,MATCH($A786,'Hoja de Trabajo para listado'!$AB$155:$AB$1048576,0),MATCH((CUADRO!N$4&amp;$E786),'Hoja de Trabajo para listado'!$AB$151:$BA$151,0)),0)+IFERROR(INDEX('Hoja de Trabajo para listado'!$BC$155:$CB$1048576,MATCH($A786,'Hoja de Trabajo para listado'!$BC$155:$BC$1048576,0),MATCH((CUADRO!N$4&amp;$E786),'Hoja de Trabajo para listado'!$BC$151:$CB$151,0)),0)+IFERROR(INDEX('Hoja de Trabajo para listado'!$DE$153:$DG$274,MATCH($A786,'Hoja de Trabajo para listado'!$DE$153:$DE$1048576,0),MATCH((CUADRO!N$4&amp;$E786),'Hoja de Trabajo para listado'!$DE$151:$DG$151,0)),0)+IFERROR(INDEX('Hoja de Trabajo para listado'!$CD$155:$DC$1048576,MATCH($A786,'Hoja de Trabajo para listado'!$CD$155:$CD$1048576,0),MATCH((CUADRO!N$4&amp;$E786),'Hoja de Trabajo para listado'!$CD$151:$DC$151,0)),0)</f>
        <v>0</v>
      </c>
      <c r="O786" s="243">
        <f ca="1">+IFERROR(INDEX('Hoja de Trabajo para listado'!$A$155:$Z$1048576,MATCH($A786,'Hoja de Trabajo para listado'!$A$155:$A$1048576,0),MATCH((CUADRO!O$4&amp;$E786),'Hoja de Trabajo para listado'!$A$151:$Z$151,0)),0)+IFERROR(INDEX('Hoja de Trabajo para listado'!$AB$155:$BA$1048576,MATCH($A786,'Hoja de Trabajo para listado'!$AB$155:$AB$1048576,0),MATCH((CUADRO!O$4&amp;$E786),'Hoja de Trabajo para listado'!$AB$151:$BA$151,0)),0)+IFERROR(INDEX('Hoja de Trabajo para listado'!$BC$155:$CB$1048576,MATCH($A786,'Hoja de Trabajo para listado'!$BC$155:$BC$1048576,0),MATCH((CUADRO!O$4&amp;$E786),'Hoja de Trabajo para listado'!$BC$151:$CB$151,0)),0)+IFERROR(INDEX('Hoja de Trabajo para listado'!$DE$153:$DG$274,MATCH($A786,'Hoja de Trabajo para listado'!$DE$153:$DE$1048576,0),MATCH((CUADRO!O$4&amp;$E786),'Hoja de Trabajo para listado'!$DE$151:$DG$151,0)),0)+IFERROR(INDEX('Hoja de Trabajo para listado'!$CD$155:$DC$1048576,MATCH($A786,'Hoja de Trabajo para listado'!$CD$155:$CD$1048576,0),MATCH((CUADRO!O$4&amp;$E786),'Hoja de Trabajo para listado'!$CD$151:$DC$151,0)),0)</f>
        <v>0</v>
      </c>
      <c r="P786" s="243">
        <f ca="1">+IFERROR(INDEX('Hoja de Trabajo para listado'!$A$155:$Z$1048576,MATCH($A786,'Hoja de Trabajo para listado'!$A$155:$A$1048576,0),MATCH((CUADRO!P$4&amp;$E786),'Hoja de Trabajo para listado'!$A$151:$Z$151,0)),0)+IFERROR(INDEX('Hoja de Trabajo para listado'!$AB$155:$BA$1048576,MATCH($A786,'Hoja de Trabajo para listado'!$AB$155:$AB$1048576,0),MATCH((CUADRO!P$4&amp;$E786),'Hoja de Trabajo para listado'!$AB$151:$BA$151,0)),0)+IFERROR(INDEX('Hoja de Trabajo para listado'!$BC$155:$CB$1048576,MATCH($A786,'Hoja de Trabajo para listado'!$BC$155:$BC$1048576,0),MATCH((CUADRO!P$4&amp;$E786),'Hoja de Trabajo para listado'!$BC$151:$CB$151,0)),0)+IFERROR(INDEX('Hoja de Trabajo para listado'!$DE$153:$DG$274,MATCH($A786,'Hoja de Trabajo para listado'!$DE$153:$DE$1048576,0),MATCH((CUADRO!P$4&amp;$E786),'Hoja de Trabajo para listado'!$DE$151:$DG$151,0)),0)+IFERROR(INDEX('Hoja de Trabajo para listado'!$CD$155:$DC$1048576,MATCH($A786,'Hoja de Trabajo para listado'!$CD$155:$CD$1048576,0),MATCH((CUADRO!P$4&amp;$E786),'Hoja de Trabajo para listado'!$CD$151:$DC$151,0)),0)</f>
        <v>0</v>
      </c>
      <c r="Q786" s="243">
        <f ca="1">+IFERROR(INDEX('Hoja de Trabajo para listado'!$A$155:$Z$1048576,MATCH($A786,'Hoja de Trabajo para listado'!$A$155:$A$1048576,0),MATCH((CUADRO!Q$4&amp;$E786),'Hoja de Trabajo para listado'!$A$151:$Z$151,0)),0)+IFERROR(INDEX('Hoja de Trabajo para listado'!$AB$155:$BA$1048576,MATCH($A786,'Hoja de Trabajo para listado'!$AB$155:$AB$1048576,0),MATCH((CUADRO!Q$4&amp;$E786),'Hoja de Trabajo para listado'!$AB$151:$BA$151,0)),0)+IFERROR(INDEX('Hoja de Trabajo para listado'!$BC$155:$CB$1048576,MATCH($A786,'Hoja de Trabajo para listado'!$BC$155:$BC$1048576,0),MATCH((CUADRO!Q$4&amp;$E786),'Hoja de Trabajo para listado'!$BC$151:$CB$151,0)),0)+IFERROR(INDEX('Hoja de Trabajo para listado'!$DE$153:$DG$274,MATCH($A786,'Hoja de Trabajo para listado'!$DE$153:$DE$1048576,0),MATCH((CUADRO!Q$4&amp;$E786),'Hoja de Trabajo para listado'!$DE$151:$DG$151,0)),0)+IFERROR(INDEX('Hoja de Trabajo para listado'!$CD$155:$DC$1048576,MATCH($A786,'Hoja de Trabajo para listado'!$CD$155:$CD$1048576,0),MATCH((CUADRO!Q$4&amp;$E786),'Hoja de Trabajo para listado'!$CD$151:$DC$151,0)),0)</f>
        <v>0</v>
      </c>
      <c r="R786" s="243">
        <f t="shared" ca="1" si="31"/>
        <v>0</v>
      </c>
      <c r="S786" s="249">
        <f ca="1">+R785+R786</f>
        <v>0</v>
      </c>
      <c r="T786" s="243">
        <f ca="1">+S786</f>
        <v>0</v>
      </c>
      <c r="U786" s="242">
        <f t="shared" si="32"/>
        <v>2</v>
      </c>
      <c r="V786" s="333" t="str">
        <f>+VLOOKUP(A786,bd_lista!$A$3:$E$592,5,FALSE)</f>
        <v>Gobiernos Autonomos Municipales</v>
      </c>
      <c r="W786" s="388"/>
      <c r="X786" s="242">
        <f>+VLOOKUP(A786,[4]Sheet1!$A$13:$D$744,4,FALSE)</f>
        <v>0</v>
      </c>
      <c r="Y786" s="242" t="e">
        <f>+VLOOKUP(X786,bd_lista!$A$3:$C$592,3,FALSE)</f>
        <v>#N/A</v>
      </c>
      <c r="Z786" s="292"/>
      <c r="AA786" s="293"/>
    </row>
    <row r="787" spans="1:27" customFormat="1" ht="27" hidden="1" customHeight="1">
      <c r="A787" s="32">
        <v>1411</v>
      </c>
      <c r="B787" s="392">
        <f>+A787</f>
        <v>1411</v>
      </c>
      <c r="C787" s="247" t="str">
        <f>+VLOOKUP(A787,bd_lista!$A$3:$C$592,3,FALSE)</f>
        <v>Gobierno Autónomo Municipal de Eucaliptus</v>
      </c>
      <c r="D787" s="389" t="str">
        <f>+C787</f>
        <v>Gobierno Autónomo Municipal de Eucaliptus</v>
      </c>
      <c r="E787" s="242" t="s">
        <v>1304</v>
      </c>
      <c r="F787" s="243">
        <f ca="1">+IFERROR(INDEX('Hoja de Trabajo para listado'!$A$155:$Z$1048576,MATCH($A787,'Hoja de Trabajo para listado'!$A$155:$A$1048576,0),MATCH((CUADRO!F$4&amp;$E787),'Hoja de Trabajo para listado'!$A$151:$Z$151,0)),0)+IFERROR(INDEX('Hoja de Trabajo para listado'!$AB$155:$BA$1048576,MATCH($A787,'Hoja de Trabajo para listado'!$AB$155:$AB$1048576,0),MATCH((CUADRO!F$4&amp;$E787),'Hoja de Trabajo para listado'!$AB$151:$BA$151,0)),0)+IFERROR(INDEX('Hoja de Trabajo para listado'!$BC$155:$CB$1048576,MATCH($A787,'Hoja de Trabajo para listado'!$BC$155:$BC$1048576,0),MATCH((CUADRO!F$4&amp;$E787),'Hoja de Trabajo para listado'!$BC$151:$CB$151,0)),0)+IFERROR(INDEX('Hoja de Trabajo para listado'!$DE$153:$DG$274,MATCH($A787,'Hoja de Trabajo para listado'!$DE$153:$DE$1048576,0),MATCH((CUADRO!F$4&amp;$E787),'Hoja de Trabajo para listado'!$DE$151:$DG$151,0)),0)+IFERROR(INDEX('Hoja de Trabajo para listado'!$CD$155:$DC$1048576,MATCH($A787,'Hoja de Trabajo para listado'!$CD$155:$CD$1048576,0),MATCH((CUADRO!F$4&amp;$E787),'Hoja de Trabajo para listado'!$CD$151:$DC$151,0)),0)</f>
        <v>0</v>
      </c>
      <c r="G787" s="243">
        <f ca="1">+IFERROR(INDEX('Hoja de Trabajo para listado'!$A$155:$Z$1048576,MATCH($A787,'Hoja de Trabajo para listado'!$A$155:$A$1048576,0),MATCH((CUADRO!G$4&amp;$E787),'Hoja de Trabajo para listado'!$A$151:$Z$151,0)),0)+IFERROR(INDEX('Hoja de Trabajo para listado'!$AB$155:$BA$1048576,MATCH($A787,'Hoja de Trabajo para listado'!$AB$155:$AB$1048576,0),MATCH((CUADRO!G$4&amp;$E787),'Hoja de Trabajo para listado'!$AB$151:$BA$151,0)),0)+IFERROR(INDEX('Hoja de Trabajo para listado'!$BC$155:$CB$1048576,MATCH($A787,'Hoja de Trabajo para listado'!$BC$155:$BC$1048576,0),MATCH((CUADRO!G$4&amp;$E787),'Hoja de Trabajo para listado'!$BC$151:$CB$151,0)),0)+IFERROR(INDEX('Hoja de Trabajo para listado'!$DE$153:$DG$274,MATCH($A787,'Hoja de Trabajo para listado'!$DE$153:$DE$1048576,0),MATCH((CUADRO!G$4&amp;$E787),'Hoja de Trabajo para listado'!$DE$151:$DG$151,0)),0)+IFERROR(INDEX('Hoja de Trabajo para listado'!$CD$155:$DC$1048576,MATCH($A787,'Hoja de Trabajo para listado'!$CD$155:$CD$1048576,0),MATCH((CUADRO!G$4&amp;$E787),'Hoja de Trabajo para listado'!$CD$151:$DC$151,0)),0)</f>
        <v>0</v>
      </c>
      <c r="H787" s="243">
        <f ca="1">+IFERROR(INDEX('Hoja de Trabajo para listado'!$A$155:$Z$1048576,MATCH($A787,'Hoja de Trabajo para listado'!$A$155:$A$1048576,0),MATCH((CUADRO!H$4&amp;$E787),'Hoja de Trabajo para listado'!$A$151:$Z$151,0)),0)+IFERROR(INDEX('Hoja de Trabajo para listado'!$AB$155:$BA$1048576,MATCH($A787,'Hoja de Trabajo para listado'!$AB$155:$AB$1048576,0),MATCH((CUADRO!H$4&amp;$E787),'Hoja de Trabajo para listado'!$AB$151:$BA$151,0)),0)+IFERROR(INDEX('Hoja de Trabajo para listado'!$BC$155:$CB$1048576,MATCH($A787,'Hoja de Trabajo para listado'!$BC$155:$BC$1048576,0),MATCH((CUADRO!H$4&amp;$E787),'Hoja de Trabajo para listado'!$BC$151:$CB$151,0)),0)+IFERROR(INDEX('Hoja de Trabajo para listado'!$DE$153:$DG$274,MATCH($A787,'Hoja de Trabajo para listado'!$DE$153:$DE$1048576,0),MATCH((CUADRO!H$4&amp;$E787),'Hoja de Trabajo para listado'!$DE$151:$DG$151,0)),0)+IFERROR(INDEX('Hoja de Trabajo para listado'!$CD$155:$DC$1048576,MATCH($A787,'Hoja de Trabajo para listado'!$CD$155:$CD$1048576,0),MATCH((CUADRO!H$4&amp;$E787),'Hoja de Trabajo para listado'!$CD$151:$DC$151,0)),0)</f>
        <v>0</v>
      </c>
      <c r="I787" s="243">
        <f ca="1">+IFERROR(INDEX('Hoja de Trabajo para listado'!$A$155:$Z$1048576,MATCH($A787,'Hoja de Trabajo para listado'!$A$155:$A$1048576,0),MATCH((CUADRO!I$4&amp;$E787),'Hoja de Trabajo para listado'!$A$151:$Z$151,0)),0)+IFERROR(INDEX('Hoja de Trabajo para listado'!$AB$155:$BA$1048576,MATCH($A787,'Hoja de Trabajo para listado'!$AB$155:$AB$1048576,0),MATCH((CUADRO!I$4&amp;$E787),'Hoja de Trabajo para listado'!$AB$151:$BA$151,0)),0)+IFERROR(INDEX('Hoja de Trabajo para listado'!$BC$155:$CB$1048576,MATCH($A787,'Hoja de Trabajo para listado'!$BC$155:$BC$1048576,0),MATCH((CUADRO!I$4&amp;$E787),'Hoja de Trabajo para listado'!$BC$151:$CB$151,0)),0)+IFERROR(INDEX('Hoja de Trabajo para listado'!$DE$153:$DG$274,MATCH($A787,'Hoja de Trabajo para listado'!$DE$153:$DE$1048576,0),MATCH((CUADRO!I$4&amp;$E787),'Hoja de Trabajo para listado'!$DE$151:$DG$151,0)),0)+IFERROR(INDEX('Hoja de Trabajo para listado'!$CD$155:$DC$1048576,MATCH($A787,'Hoja de Trabajo para listado'!$CD$155:$CD$1048576,0),MATCH((CUADRO!I$4&amp;$E787),'Hoja de Trabajo para listado'!$CD$151:$DC$151,0)),0)</f>
        <v>0</v>
      </c>
      <c r="J787" s="243">
        <f ca="1">+IFERROR(INDEX('Hoja de Trabajo para listado'!$A$155:$Z$1048576,MATCH($A787,'Hoja de Trabajo para listado'!$A$155:$A$1048576,0),MATCH((CUADRO!J$4&amp;$E787),'Hoja de Trabajo para listado'!$A$151:$Z$151,0)),0)+IFERROR(INDEX('Hoja de Trabajo para listado'!$AB$155:$BA$1048576,MATCH($A787,'Hoja de Trabajo para listado'!$AB$155:$AB$1048576,0),MATCH((CUADRO!J$4&amp;$E787),'Hoja de Trabajo para listado'!$AB$151:$BA$151,0)),0)+IFERROR(INDEX('Hoja de Trabajo para listado'!$BC$155:$CB$1048576,MATCH($A787,'Hoja de Trabajo para listado'!$BC$155:$BC$1048576,0),MATCH((CUADRO!J$4&amp;$E787),'Hoja de Trabajo para listado'!$BC$151:$CB$151,0)),0)+IFERROR(INDEX('Hoja de Trabajo para listado'!$DE$153:$DG$274,MATCH($A787,'Hoja de Trabajo para listado'!$DE$153:$DE$1048576,0),MATCH((CUADRO!J$4&amp;$E787),'Hoja de Trabajo para listado'!$DE$151:$DG$151,0)),0)+IFERROR(INDEX('Hoja de Trabajo para listado'!$CD$155:$DC$1048576,MATCH($A787,'Hoja de Trabajo para listado'!$CD$155:$CD$1048576,0),MATCH((CUADRO!J$4&amp;$E787),'Hoja de Trabajo para listado'!$CD$151:$DC$151,0)),0)</f>
        <v>0</v>
      </c>
      <c r="K787" s="243">
        <f ca="1">+IFERROR(INDEX('Hoja de Trabajo para listado'!$A$155:$Z$1048576,MATCH($A787,'Hoja de Trabajo para listado'!$A$155:$A$1048576,0),MATCH((CUADRO!K$4&amp;$E787),'Hoja de Trabajo para listado'!$A$151:$Z$151,0)),0)+IFERROR(INDEX('Hoja de Trabajo para listado'!$AB$155:$BA$1048576,MATCH($A787,'Hoja de Trabajo para listado'!$AB$155:$AB$1048576,0),MATCH((CUADRO!K$4&amp;$E787),'Hoja de Trabajo para listado'!$AB$151:$BA$151,0)),0)+IFERROR(INDEX('Hoja de Trabajo para listado'!$BC$155:$CB$1048576,MATCH($A787,'Hoja de Trabajo para listado'!$BC$155:$BC$1048576,0),MATCH((CUADRO!K$4&amp;$E787),'Hoja de Trabajo para listado'!$BC$151:$CB$151,0)),0)+IFERROR(INDEX('Hoja de Trabajo para listado'!$DE$153:$DG$274,MATCH($A787,'Hoja de Trabajo para listado'!$DE$153:$DE$1048576,0),MATCH((CUADRO!K$4&amp;$E787),'Hoja de Trabajo para listado'!$DE$151:$DG$151,0)),0)+IFERROR(INDEX('Hoja de Trabajo para listado'!$CD$155:$DC$1048576,MATCH($A787,'Hoja de Trabajo para listado'!$CD$155:$CD$1048576,0),MATCH((CUADRO!K$4&amp;$E787),'Hoja de Trabajo para listado'!$CD$151:$DC$151,0)),0)</f>
        <v>0</v>
      </c>
      <c r="L787" s="243">
        <f ca="1">+IFERROR(INDEX('Hoja de Trabajo para listado'!$A$155:$Z$1048576,MATCH($A787,'Hoja de Trabajo para listado'!$A$155:$A$1048576,0),MATCH((CUADRO!L$4&amp;$E787),'Hoja de Trabajo para listado'!$A$151:$Z$151,0)),0)+IFERROR(INDEX('Hoja de Trabajo para listado'!$AB$155:$BA$1048576,MATCH($A787,'Hoja de Trabajo para listado'!$AB$155:$AB$1048576,0),MATCH((CUADRO!L$4&amp;$E787),'Hoja de Trabajo para listado'!$AB$151:$BA$151,0)),0)+IFERROR(INDEX('Hoja de Trabajo para listado'!$BC$155:$CB$1048576,MATCH($A787,'Hoja de Trabajo para listado'!$BC$155:$BC$1048576,0),MATCH((CUADRO!L$4&amp;$E787),'Hoja de Trabajo para listado'!$BC$151:$CB$151,0)),0)+IFERROR(INDEX('Hoja de Trabajo para listado'!$DE$153:$DG$274,MATCH($A787,'Hoja de Trabajo para listado'!$DE$153:$DE$1048576,0),MATCH((CUADRO!L$4&amp;$E787),'Hoja de Trabajo para listado'!$DE$151:$DG$151,0)),0)+IFERROR(INDEX('Hoja de Trabajo para listado'!$CD$155:$DC$1048576,MATCH($A787,'Hoja de Trabajo para listado'!$CD$155:$CD$1048576,0),MATCH((CUADRO!L$4&amp;$E787),'Hoja de Trabajo para listado'!$CD$151:$DC$151,0)),0)</f>
        <v>0</v>
      </c>
      <c r="M787" s="243">
        <f ca="1">+IFERROR(INDEX('Hoja de Trabajo para listado'!$A$155:$Z$1048576,MATCH($A787,'Hoja de Trabajo para listado'!$A$155:$A$1048576,0),MATCH((CUADRO!M$4&amp;$E787),'Hoja de Trabajo para listado'!$A$151:$Z$151,0)),0)+IFERROR(INDEX('Hoja de Trabajo para listado'!$AB$155:$BA$1048576,MATCH($A787,'Hoja de Trabajo para listado'!$AB$155:$AB$1048576,0),MATCH((CUADRO!M$4&amp;$E787),'Hoja de Trabajo para listado'!$AB$151:$BA$151,0)),0)+IFERROR(INDEX('Hoja de Trabajo para listado'!$BC$155:$CB$1048576,MATCH($A787,'Hoja de Trabajo para listado'!$BC$155:$BC$1048576,0),MATCH((CUADRO!M$4&amp;$E787),'Hoja de Trabajo para listado'!$BC$151:$CB$151,0)),0)+IFERROR(INDEX('Hoja de Trabajo para listado'!$DE$153:$DG$274,MATCH($A787,'Hoja de Trabajo para listado'!$DE$153:$DE$1048576,0),MATCH((CUADRO!M$4&amp;$E787),'Hoja de Trabajo para listado'!$DE$151:$DG$151,0)),0)+IFERROR(INDEX('Hoja de Trabajo para listado'!$CD$155:$DC$1048576,MATCH($A787,'Hoja de Trabajo para listado'!$CD$155:$CD$1048576,0),MATCH((CUADRO!M$4&amp;$E787),'Hoja de Trabajo para listado'!$CD$151:$DC$151,0)),0)</f>
        <v>0</v>
      </c>
      <c r="N787" s="243">
        <f ca="1">+IFERROR(INDEX('Hoja de Trabajo para listado'!$A$155:$Z$1048576,MATCH($A787,'Hoja de Trabajo para listado'!$A$155:$A$1048576,0),MATCH((CUADRO!N$4&amp;$E787),'Hoja de Trabajo para listado'!$A$151:$Z$151,0)),0)+IFERROR(INDEX('Hoja de Trabajo para listado'!$AB$155:$BA$1048576,MATCH($A787,'Hoja de Trabajo para listado'!$AB$155:$AB$1048576,0),MATCH((CUADRO!N$4&amp;$E787),'Hoja de Trabajo para listado'!$AB$151:$BA$151,0)),0)+IFERROR(INDEX('Hoja de Trabajo para listado'!$BC$155:$CB$1048576,MATCH($A787,'Hoja de Trabajo para listado'!$BC$155:$BC$1048576,0),MATCH((CUADRO!N$4&amp;$E787),'Hoja de Trabajo para listado'!$BC$151:$CB$151,0)),0)+IFERROR(INDEX('Hoja de Trabajo para listado'!$DE$153:$DG$274,MATCH($A787,'Hoja de Trabajo para listado'!$DE$153:$DE$1048576,0),MATCH((CUADRO!N$4&amp;$E787),'Hoja de Trabajo para listado'!$DE$151:$DG$151,0)),0)+IFERROR(INDEX('Hoja de Trabajo para listado'!$CD$155:$DC$1048576,MATCH($A787,'Hoja de Trabajo para listado'!$CD$155:$CD$1048576,0),MATCH((CUADRO!N$4&amp;$E787),'Hoja de Trabajo para listado'!$CD$151:$DC$151,0)),0)</f>
        <v>0</v>
      </c>
      <c r="O787" s="243">
        <f ca="1">+IFERROR(INDEX('Hoja de Trabajo para listado'!$A$155:$Z$1048576,MATCH($A787,'Hoja de Trabajo para listado'!$A$155:$A$1048576,0),MATCH((CUADRO!O$4&amp;$E787),'Hoja de Trabajo para listado'!$A$151:$Z$151,0)),0)+IFERROR(INDEX('Hoja de Trabajo para listado'!$AB$155:$BA$1048576,MATCH($A787,'Hoja de Trabajo para listado'!$AB$155:$AB$1048576,0),MATCH((CUADRO!O$4&amp;$E787),'Hoja de Trabajo para listado'!$AB$151:$BA$151,0)),0)+IFERROR(INDEX('Hoja de Trabajo para listado'!$BC$155:$CB$1048576,MATCH($A787,'Hoja de Trabajo para listado'!$BC$155:$BC$1048576,0),MATCH((CUADRO!O$4&amp;$E787),'Hoja de Trabajo para listado'!$BC$151:$CB$151,0)),0)+IFERROR(INDEX('Hoja de Trabajo para listado'!$DE$153:$DG$274,MATCH($A787,'Hoja de Trabajo para listado'!$DE$153:$DE$1048576,0),MATCH((CUADRO!O$4&amp;$E787),'Hoja de Trabajo para listado'!$DE$151:$DG$151,0)),0)+IFERROR(INDEX('Hoja de Trabajo para listado'!$CD$155:$DC$1048576,MATCH($A787,'Hoja de Trabajo para listado'!$CD$155:$CD$1048576,0),MATCH((CUADRO!O$4&amp;$E787),'Hoja de Trabajo para listado'!$CD$151:$DC$151,0)),0)</f>
        <v>0</v>
      </c>
      <c r="P787" s="243">
        <f ca="1">+IFERROR(INDEX('Hoja de Trabajo para listado'!$A$155:$Z$1048576,MATCH($A787,'Hoja de Trabajo para listado'!$A$155:$A$1048576,0),MATCH((CUADRO!P$4&amp;$E787),'Hoja de Trabajo para listado'!$A$151:$Z$151,0)),0)+IFERROR(INDEX('Hoja de Trabajo para listado'!$AB$155:$BA$1048576,MATCH($A787,'Hoja de Trabajo para listado'!$AB$155:$AB$1048576,0),MATCH((CUADRO!P$4&amp;$E787),'Hoja de Trabajo para listado'!$AB$151:$BA$151,0)),0)+IFERROR(INDEX('Hoja de Trabajo para listado'!$BC$155:$CB$1048576,MATCH($A787,'Hoja de Trabajo para listado'!$BC$155:$BC$1048576,0),MATCH((CUADRO!P$4&amp;$E787),'Hoja de Trabajo para listado'!$BC$151:$CB$151,0)),0)+IFERROR(INDEX('Hoja de Trabajo para listado'!$DE$153:$DG$274,MATCH($A787,'Hoja de Trabajo para listado'!$DE$153:$DE$1048576,0),MATCH((CUADRO!P$4&amp;$E787),'Hoja de Trabajo para listado'!$DE$151:$DG$151,0)),0)+IFERROR(INDEX('Hoja de Trabajo para listado'!$CD$155:$DC$1048576,MATCH($A787,'Hoja de Trabajo para listado'!$CD$155:$CD$1048576,0),MATCH((CUADRO!P$4&amp;$E787),'Hoja de Trabajo para listado'!$CD$151:$DC$151,0)),0)</f>
        <v>0</v>
      </c>
      <c r="Q787" s="243">
        <f ca="1">+IFERROR(INDEX('Hoja de Trabajo para listado'!$A$155:$Z$1048576,MATCH($A787,'Hoja de Trabajo para listado'!$A$155:$A$1048576,0),MATCH((CUADRO!Q$4&amp;$E787),'Hoja de Trabajo para listado'!$A$151:$Z$151,0)),0)+IFERROR(INDEX('Hoja de Trabajo para listado'!$AB$155:$BA$1048576,MATCH($A787,'Hoja de Trabajo para listado'!$AB$155:$AB$1048576,0),MATCH((CUADRO!Q$4&amp;$E787),'Hoja de Trabajo para listado'!$AB$151:$BA$151,0)),0)+IFERROR(INDEX('Hoja de Trabajo para listado'!$BC$155:$CB$1048576,MATCH($A787,'Hoja de Trabajo para listado'!$BC$155:$BC$1048576,0),MATCH((CUADRO!Q$4&amp;$E787),'Hoja de Trabajo para listado'!$BC$151:$CB$151,0)),0)+IFERROR(INDEX('Hoja de Trabajo para listado'!$DE$153:$DG$274,MATCH($A787,'Hoja de Trabajo para listado'!$DE$153:$DE$1048576,0),MATCH((CUADRO!Q$4&amp;$E787),'Hoja de Trabajo para listado'!$DE$151:$DG$151,0)),0)+IFERROR(INDEX('Hoja de Trabajo para listado'!$CD$155:$DC$1048576,MATCH($A787,'Hoja de Trabajo para listado'!$CD$155:$CD$1048576,0),MATCH((CUADRO!Q$4&amp;$E787),'Hoja de Trabajo para listado'!$CD$151:$DC$151,0)),0)</f>
        <v>0</v>
      </c>
      <c r="R787" s="243">
        <f t="shared" ca="1" si="31"/>
        <v>0</v>
      </c>
      <c r="S787" s="249"/>
      <c r="T787" s="243">
        <f ca="1">+T788</f>
        <v>0</v>
      </c>
      <c r="U787" s="242">
        <f t="shared" si="32"/>
        <v>1</v>
      </c>
      <c r="V787" s="333" t="str">
        <f>+VLOOKUP(A787,bd_lista!$A$3:$E$592,5,FALSE)</f>
        <v>Gobiernos Autonomos Municipales</v>
      </c>
      <c r="W787" s="387" t="str">
        <f>+V787</f>
        <v>Gobiernos Autonomos Municipales</v>
      </c>
      <c r="X787" s="242">
        <f>+VLOOKUP(A787,[4]Sheet1!$A$13:$D$744,4,FALSE)</f>
        <v>0</v>
      </c>
      <c r="Y787" s="242" t="e">
        <f>+VLOOKUP(X787,bd_lista!$A$3:$C$592,3,FALSE)</f>
        <v>#N/A</v>
      </c>
      <c r="Z787" s="294">
        <f>+X787</f>
        <v>0</v>
      </c>
      <c r="AA787" s="295" t="e">
        <f>+Y787</f>
        <v>#N/A</v>
      </c>
    </row>
    <row r="788" spans="1:27" customFormat="1" ht="27" hidden="1" customHeight="1">
      <c r="A788" s="32">
        <v>1411</v>
      </c>
      <c r="B788" s="393"/>
      <c r="C788" s="247" t="str">
        <f>+VLOOKUP(A788,bd_lista!$A$3:$C$592,3,FALSE)</f>
        <v>Gobierno Autónomo Municipal de Eucaliptus</v>
      </c>
      <c r="D788" s="390"/>
      <c r="E788" s="244" t="s">
        <v>1305</v>
      </c>
      <c r="F788" s="243">
        <f ca="1">+IFERROR(INDEX('Hoja de Trabajo para listado'!$A$155:$Z$1048576,MATCH($A788,'Hoja de Trabajo para listado'!$A$155:$A$1048576,0),MATCH((CUADRO!F$4&amp;$E788),'Hoja de Trabajo para listado'!$A$151:$Z$151,0)),0)+IFERROR(INDEX('Hoja de Trabajo para listado'!$AB$155:$BA$1048576,MATCH($A788,'Hoja de Trabajo para listado'!$AB$155:$AB$1048576,0),MATCH((CUADRO!F$4&amp;$E788),'Hoja de Trabajo para listado'!$AB$151:$BA$151,0)),0)+IFERROR(INDEX('Hoja de Trabajo para listado'!$BC$155:$CB$1048576,MATCH($A788,'Hoja de Trabajo para listado'!$BC$155:$BC$1048576,0),MATCH((CUADRO!F$4&amp;$E788),'Hoja de Trabajo para listado'!$BC$151:$CB$151,0)),0)+IFERROR(INDEX('Hoja de Trabajo para listado'!$DE$153:$DG$274,MATCH($A788,'Hoja de Trabajo para listado'!$DE$153:$DE$1048576,0),MATCH((CUADRO!F$4&amp;$E788),'Hoja de Trabajo para listado'!$DE$151:$DG$151,0)),0)+IFERROR(INDEX('Hoja de Trabajo para listado'!$CD$155:$DC$1048576,MATCH($A788,'Hoja de Trabajo para listado'!$CD$155:$CD$1048576,0),MATCH((CUADRO!F$4&amp;$E788),'Hoja de Trabajo para listado'!$CD$151:$DC$151,0)),0)</f>
        <v>0</v>
      </c>
      <c r="G788" s="243">
        <f ca="1">+IFERROR(INDEX('Hoja de Trabajo para listado'!$A$155:$Z$1048576,MATCH($A788,'Hoja de Trabajo para listado'!$A$155:$A$1048576,0),MATCH((CUADRO!G$4&amp;$E788),'Hoja de Trabajo para listado'!$A$151:$Z$151,0)),0)+IFERROR(INDEX('Hoja de Trabajo para listado'!$AB$155:$BA$1048576,MATCH($A788,'Hoja de Trabajo para listado'!$AB$155:$AB$1048576,0),MATCH((CUADRO!G$4&amp;$E788),'Hoja de Trabajo para listado'!$AB$151:$BA$151,0)),0)+IFERROR(INDEX('Hoja de Trabajo para listado'!$BC$155:$CB$1048576,MATCH($A788,'Hoja de Trabajo para listado'!$BC$155:$BC$1048576,0),MATCH((CUADRO!G$4&amp;$E788),'Hoja de Trabajo para listado'!$BC$151:$CB$151,0)),0)+IFERROR(INDEX('Hoja de Trabajo para listado'!$DE$153:$DG$274,MATCH($A788,'Hoja de Trabajo para listado'!$DE$153:$DE$1048576,0),MATCH((CUADRO!G$4&amp;$E788),'Hoja de Trabajo para listado'!$DE$151:$DG$151,0)),0)+IFERROR(INDEX('Hoja de Trabajo para listado'!$CD$155:$DC$1048576,MATCH($A788,'Hoja de Trabajo para listado'!$CD$155:$CD$1048576,0),MATCH((CUADRO!G$4&amp;$E788),'Hoja de Trabajo para listado'!$CD$151:$DC$151,0)),0)</f>
        <v>0</v>
      </c>
      <c r="H788" s="243">
        <f ca="1">+IFERROR(INDEX('Hoja de Trabajo para listado'!$A$155:$Z$1048576,MATCH($A788,'Hoja de Trabajo para listado'!$A$155:$A$1048576,0),MATCH((CUADRO!H$4&amp;$E788),'Hoja de Trabajo para listado'!$A$151:$Z$151,0)),0)+IFERROR(INDEX('Hoja de Trabajo para listado'!$AB$155:$BA$1048576,MATCH($A788,'Hoja de Trabajo para listado'!$AB$155:$AB$1048576,0),MATCH((CUADRO!H$4&amp;$E788),'Hoja de Trabajo para listado'!$AB$151:$BA$151,0)),0)+IFERROR(INDEX('Hoja de Trabajo para listado'!$BC$155:$CB$1048576,MATCH($A788,'Hoja de Trabajo para listado'!$BC$155:$BC$1048576,0),MATCH((CUADRO!H$4&amp;$E788),'Hoja de Trabajo para listado'!$BC$151:$CB$151,0)),0)+IFERROR(INDEX('Hoja de Trabajo para listado'!$DE$153:$DG$274,MATCH($A788,'Hoja de Trabajo para listado'!$DE$153:$DE$1048576,0),MATCH((CUADRO!H$4&amp;$E788),'Hoja de Trabajo para listado'!$DE$151:$DG$151,0)),0)+IFERROR(INDEX('Hoja de Trabajo para listado'!$CD$155:$DC$1048576,MATCH($A788,'Hoja de Trabajo para listado'!$CD$155:$CD$1048576,0),MATCH((CUADRO!H$4&amp;$E788),'Hoja de Trabajo para listado'!$CD$151:$DC$151,0)),0)</f>
        <v>0</v>
      </c>
      <c r="I788" s="243">
        <f ca="1">+IFERROR(INDEX('Hoja de Trabajo para listado'!$A$155:$Z$1048576,MATCH($A788,'Hoja de Trabajo para listado'!$A$155:$A$1048576,0),MATCH((CUADRO!I$4&amp;$E788),'Hoja de Trabajo para listado'!$A$151:$Z$151,0)),0)+IFERROR(INDEX('Hoja de Trabajo para listado'!$AB$155:$BA$1048576,MATCH($A788,'Hoja de Trabajo para listado'!$AB$155:$AB$1048576,0),MATCH((CUADRO!I$4&amp;$E788),'Hoja de Trabajo para listado'!$AB$151:$BA$151,0)),0)+IFERROR(INDEX('Hoja de Trabajo para listado'!$BC$155:$CB$1048576,MATCH($A788,'Hoja de Trabajo para listado'!$BC$155:$BC$1048576,0),MATCH((CUADRO!I$4&amp;$E788),'Hoja de Trabajo para listado'!$BC$151:$CB$151,0)),0)+IFERROR(INDEX('Hoja de Trabajo para listado'!$DE$153:$DG$274,MATCH($A788,'Hoja de Trabajo para listado'!$DE$153:$DE$1048576,0),MATCH((CUADRO!I$4&amp;$E788),'Hoja de Trabajo para listado'!$DE$151:$DG$151,0)),0)+IFERROR(INDEX('Hoja de Trabajo para listado'!$CD$155:$DC$1048576,MATCH($A788,'Hoja de Trabajo para listado'!$CD$155:$CD$1048576,0),MATCH((CUADRO!I$4&amp;$E788),'Hoja de Trabajo para listado'!$CD$151:$DC$151,0)),0)</f>
        <v>0</v>
      </c>
      <c r="J788" s="243">
        <f ca="1">+IFERROR(INDEX('Hoja de Trabajo para listado'!$A$155:$Z$1048576,MATCH($A788,'Hoja de Trabajo para listado'!$A$155:$A$1048576,0),MATCH((CUADRO!J$4&amp;$E788),'Hoja de Trabajo para listado'!$A$151:$Z$151,0)),0)+IFERROR(INDEX('Hoja de Trabajo para listado'!$AB$155:$BA$1048576,MATCH($A788,'Hoja de Trabajo para listado'!$AB$155:$AB$1048576,0),MATCH((CUADRO!J$4&amp;$E788),'Hoja de Trabajo para listado'!$AB$151:$BA$151,0)),0)+IFERROR(INDEX('Hoja de Trabajo para listado'!$BC$155:$CB$1048576,MATCH($A788,'Hoja de Trabajo para listado'!$BC$155:$BC$1048576,0),MATCH((CUADRO!J$4&amp;$E788),'Hoja de Trabajo para listado'!$BC$151:$CB$151,0)),0)+IFERROR(INDEX('Hoja de Trabajo para listado'!$DE$153:$DG$274,MATCH($A788,'Hoja de Trabajo para listado'!$DE$153:$DE$1048576,0),MATCH((CUADRO!J$4&amp;$E788),'Hoja de Trabajo para listado'!$DE$151:$DG$151,0)),0)+IFERROR(INDEX('Hoja de Trabajo para listado'!$CD$155:$DC$1048576,MATCH($A788,'Hoja de Trabajo para listado'!$CD$155:$CD$1048576,0),MATCH((CUADRO!J$4&amp;$E788),'Hoja de Trabajo para listado'!$CD$151:$DC$151,0)),0)</f>
        <v>0</v>
      </c>
      <c r="K788" s="243">
        <f ca="1">+IFERROR(INDEX('Hoja de Trabajo para listado'!$A$155:$Z$1048576,MATCH($A788,'Hoja de Trabajo para listado'!$A$155:$A$1048576,0),MATCH((CUADRO!K$4&amp;$E788),'Hoja de Trabajo para listado'!$A$151:$Z$151,0)),0)+IFERROR(INDEX('Hoja de Trabajo para listado'!$AB$155:$BA$1048576,MATCH($A788,'Hoja de Trabajo para listado'!$AB$155:$AB$1048576,0),MATCH((CUADRO!K$4&amp;$E788),'Hoja de Trabajo para listado'!$AB$151:$BA$151,0)),0)+IFERROR(INDEX('Hoja de Trabajo para listado'!$BC$155:$CB$1048576,MATCH($A788,'Hoja de Trabajo para listado'!$BC$155:$BC$1048576,0),MATCH((CUADRO!K$4&amp;$E788),'Hoja de Trabajo para listado'!$BC$151:$CB$151,0)),0)+IFERROR(INDEX('Hoja de Trabajo para listado'!$DE$153:$DG$274,MATCH($A788,'Hoja de Trabajo para listado'!$DE$153:$DE$1048576,0),MATCH((CUADRO!K$4&amp;$E788),'Hoja de Trabajo para listado'!$DE$151:$DG$151,0)),0)+IFERROR(INDEX('Hoja de Trabajo para listado'!$CD$155:$DC$1048576,MATCH($A788,'Hoja de Trabajo para listado'!$CD$155:$CD$1048576,0),MATCH((CUADRO!K$4&amp;$E788),'Hoja de Trabajo para listado'!$CD$151:$DC$151,0)),0)</f>
        <v>0</v>
      </c>
      <c r="L788" s="243">
        <f ca="1">+IFERROR(INDEX('Hoja de Trabajo para listado'!$A$155:$Z$1048576,MATCH($A788,'Hoja de Trabajo para listado'!$A$155:$A$1048576,0),MATCH((CUADRO!L$4&amp;$E788),'Hoja de Trabajo para listado'!$A$151:$Z$151,0)),0)+IFERROR(INDEX('Hoja de Trabajo para listado'!$AB$155:$BA$1048576,MATCH($A788,'Hoja de Trabajo para listado'!$AB$155:$AB$1048576,0),MATCH((CUADRO!L$4&amp;$E788),'Hoja de Trabajo para listado'!$AB$151:$BA$151,0)),0)+IFERROR(INDEX('Hoja de Trabajo para listado'!$BC$155:$CB$1048576,MATCH($A788,'Hoja de Trabajo para listado'!$BC$155:$BC$1048576,0),MATCH((CUADRO!L$4&amp;$E788),'Hoja de Trabajo para listado'!$BC$151:$CB$151,0)),0)+IFERROR(INDEX('Hoja de Trabajo para listado'!$DE$153:$DG$274,MATCH($A788,'Hoja de Trabajo para listado'!$DE$153:$DE$1048576,0),MATCH((CUADRO!L$4&amp;$E788),'Hoja de Trabajo para listado'!$DE$151:$DG$151,0)),0)+IFERROR(INDEX('Hoja de Trabajo para listado'!$CD$155:$DC$1048576,MATCH($A788,'Hoja de Trabajo para listado'!$CD$155:$CD$1048576,0),MATCH((CUADRO!L$4&amp;$E788),'Hoja de Trabajo para listado'!$CD$151:$DC$151,0)),0)</f>
        <v>0</v>
      </c>
      <c r="M788" s="243">
        <f ca="1">+IFERROR(INDEX('Hoja de Trabajo para listado'!$A$155:$Z$1048576,MATCH($A788,'Hoja de Trabajo para listado'!$A$155:$A$1048576,0),MATCH((CUADRO!M$4&amp;$E788),'Hoja de Trabajo para listado'!$A$151:$Z$151,0)),0)+IFERROR(INDEX('Hoja de Trabajo para listado'!$AB$155:$BA$1048576,MATCH($A788,'Hoja de Trabajo para listado'!$AB$155:$AB$1048576,0),MATCH((CUADRO!M$4&amp;$E788),'Hoja de Trabajo para listado'!$AB$151:$BA$151,0)),0)+IFERROR(INDEX('Hoja de Trabajo para listado'!$BC$155:$CB$1048576,MATCH($A788,'Hoja de Trabajo para listado'!$BC$155:$BC$1048576,0),MATCH((CUADRO!M$4&amp;$E788),'Hoja de Trabajo para listado'!$BC$151:$CB$151,0)),0)+IFERROR(INDEX('Hoja de Trabajo para listado'!$DE$153:$DG$274,MATCH($A788,'Hoja de Trabajo para listado'!$DE$153:$DE$1048576,0),MATCH((CUADRO!M$4&amp;$E788),'Hoja de Trabajo para listado'!$DE$151:$DG$151,0)),0)+IFERROR(INDEX('Hoja de Trabajo para listado'!$CD$155:$DC$1048576,MATCH($A788,'Hoja de Trabajo para listado'!$CD$155:$CD$1048576,0),MATCH((CUADRO!M$4&amp;$E788),'Hoja de Trabajo para listado'!$CD$151:$DC$151,0)),0)</f>
        <v>0</v>
      </c>
      <c r="N788" s="243">
        <f ca="1">+IFERROR(INDEX('Hoja de Trabajo para listado'!$A$155:$Z$1048576,MATCH($A788,'Hoja de Trabajo para listado'!$A$155:$A$1048576,0),MATCH((CUADRO!N$4&amp;$E788),'Hoja de Trabajo para listado'!$A$151:$Z$151,0)),0)+IFERROR(INDEX('Hoja de Trabajo para listado'!$AB$155:$BA$1048576,MATCH($A788,'Hoja de Trabajo para listado'!$AB$155:$AB$1048576,0),MATCH((CUADRO!N$4&amp;$E788),'Hoja de Trabajo para listado'!$AB$151:$BA$151,0)),0)+IFERROR(INDEX('Hoja de Trabajo para listado'!$BC$155:$CB$1048576,MATCH($A788,'Hoja de Trabajo para listado'!$BC$155:$BC$1048576,0),MATCH((CUADRO!N$4&amp;$E788),'Hoja de Trabajo para listado'!$BC$151:$CB$151,0)),0)+IFERROR(INDEX('Hoja de Trabajo para listado'!$DE$153:$DG$274,MATCH($A788,'Hoja de Trabajo para listado'!$DE$153:$DE$1048576,0),MATCH((CUADRO!N$4&amp;$E788),'Hoja de Trabajo para listado'!$DE$151:$DG$151,0)),0)+IFERROR(INDEX('Hoja de Trabajo para listado'!$CD$155:$DC$1048576,MATCH($A788,'Hoja de Trabajo para listado'!$CD$155:$CD$1048576,0),MATCH((CUADRO!N$4&amp;$E788),'Hoja de Trabajo para listado'!$CD$151:$DC$151,0)),0)</f>
        <v>0</v>
      </c>
      <c r="O788" s="243">
        <f ca="1">+IFERROR(INDEX('Hoja de Trabajo para listado'!$A$155:$Z$1048576,MATCH($A788,'Hoja de Trabajo para listado'!$A$155:$A$1048576,0),MATCH((CUADRO!O$4&amp;$E788),'Hoja de Trabajo para listado'!$A$151:$Z$151,0)),0)+IFERROR(INDEX('Hoja de Trabajo para listado'!$AB$155:$BA$1048576,MATCH($A788,'Hoja de Trabajo para listado'!$AB$155:$AB$1048576,0),MATCH((CUADRO!O$4&amp;$E788),'Hoja de Trabajo para listado'!$AB$151:$BA$151,0)),0)+IFERROR(INDEX('Hoja de Trabajo para listado'!$BC$155:$CB$1048576,MATCH($A788,'Hoja de Trabajo para listado'!$BC$155:$BC$1048576,0),MATCH((CUADRO!O$4&amp;$E788),'Hoja de Trabajo para listado'!$BC$151:$CB$151,0)),0)+IFERROR(INDEX('Hoja de Trabajo para listado'!$DE$153:$DG$274,MATCH($A788,'Hoja de Trabajo para listado'!$DE$153:$DE$1048576,0),MATCH((CUADRO!O$4&amp;$E788),'Hoja de Trabajo para listado'!$DE$151:$DG$151,0)),0)+IFERROR(INDEX('Hoja de Trabajo para listado'!$CD$155:$DC$1048576,MATCH($A788,'Hoja de Trabajo para listado'!$CD$155:$CD$1048576,0),MATCH((CUADRO!O$4&amp;$E788),'Hoja de Trabajo para listado'!$CD$151:$DC$151,0)),0)</f>
        <v>0</v>
      </c>
      <c r="P788" s="243">
        <f ca="1">+IFERROR(INDEX('Hoja de Trabajo para listado'!$A$155:$Z$1048576,MATCH($A788,'Hoja de Trabajo para listado'!$A$155:$A$1048576,0),MATCH((CUADRO!P$4&amp;$E788),'Hoja de Trabajo para listado'!$A$151:$Z$151,0)),0)+IFERROR(INDEX('Hoja de Trabajo para listado'!$AB$155:$BA$1048576,MATCH($A788,'Hoja de Trabajo para listado'!$AB$155:$AB$1048576,0),MATCH((CUADRO!P$4&amp;$E788),'Hoja de Trabajo para listado'!$AB$151:$BA$151,0)),0)+IFERROR(INDEX('Hoja de Trabajo para listado'!$BC$155:$CB$1048576,MATCH($A788,'Hoja de Trabajo para listado'!$BC$155:$BC$1048576,0),MATCH((CUADRO!P$4&amp;$E788),'Hoja de Trabajo para listado'!$BC$151:$CB$151,0)),0)+IFERROR(INDEX('Hoja de Trabajo para listado'!$DE$153:$DG$274,MATCH($A788,'Hoja de Trabajo para listado'!$DE$153:$DE$1048576,0),MATCH((CUADRO!P$4&amp;$E788),'Hoja de Trabajo para listado'!$DE$151:$DG$151,0)),0)+IFERROR(INDEX('Hoja de Trabajo para listado'!$CD$155:$DC$1048576,MATCH($A788,'Hoja de Trabajo para listado'!$CD$155:$CD$1048576,0),MATCH((CUADRO!P$4&amp;$E788),'Hoja de Trabajo para listado'!$CD$151:$DC$151,0)),0)</f>
        <v>0</v>
      </c>
      <c r="Q788" s="243">
        <f ca="1">+IFERROR(INDEX('Hoja de Trabajo para listado'!$A$155:$Z$1048576,MATCH($A788,'Hoja de Trabajo para listado'!$A$155:$A$1048576,0),MATCH((CUADRO!Q$4&amp;$E788),'Hoja de Trabajo para listado'!$A$151:$Z$151,0)),0)+IFERROR(INDEX('Hoja de Trabajo para listado'!$AB$155:$BA$1048576,MATCH($A788,'Hoja de Trabajo para listado'!$AB$155:$AB$1048576,0),MATCH((CUADRO!Q$4&amp;$E788),'Hoja de Trabajo para listado'!$AB$151:$BA$151,0)),0)+IFERROR(INDEX('Hoja de Trabajo para listado'!$BC$155:$CB$1048576,MATCH($A788,'Hoja de Trabajo para listado'!$BC$155:$BC$1048576,0),MATCH((CUADRO!Q$4&amp;$E788),'Hoja de Trabajo para listado'!$BC$151:$CB$151,0)),0)+IFERROR(INDEX('Hoja de Trabajo para listado'!$DE$153:$DG$274,MATCH($A788,'Hoja de Trabajo para listado'!$DE$153:$DE$1048576,0),MATCH((CUADRO!Q$4&amp;$E788),'Hoja de Trabajo para listado'!$DE$151:$DG$151,0)),0)+IFERROR(INDEX('Hoja de Trabajo para listado'!$CD$155:$DC$1048576,MATCH($A788,'Hoja de Trabajo para listado'!$CD$155:$CD$1048576,0),MATCH((CUADRO!Q$4&amp;$E788),'Hoja de Trabajo para listado'!$CD$151:$DC$151,0)),0)</f>
        <v>0</v>
      </c>
      <c r="R788" s="243">
        <f t="shared" ca="1" si="31"/>
        <v>0</v>
      </c>
      <c r="S788" s="249">
        <f ca="1">+R787+R788</f>
        <v>0</v>
      </c>
      <c r="T788" s="243">
        <f ca="1">+S788</f>
        <v>0</v>
      </c>
      <c r="U788" s="242">
        <f t="shared" si="32"/>
        <v>2</v>
      </c>
      <c r="V788" s="333" t="str">
        <f>+VLOOKUP(A788,bd_lista!$A$3:$E$592,5,FALSE)</f>
        <v>Gobiernos Autonomos Municipales</v>
      </c>
      <c r="W788" s="388"/>
      <c r="X788" s="242">
        <f>+VLOOKUP(A788,[4]Sheet1!$A$13:$D$744,4,FALSE)</f>
        <v>0</v>
      </c>
      <c r="Y788" s="242" t="e">
        <f>+VLOOKUP(X788,bd_lista!$A$3:$C$592,3,FALSE)</f>
        <v>#N/A</v>
      </c>
      <c r="Z788" s="292"/>
      <c r="AA788" s="293"/>
    </row>
    <row r="789" spans="1:27" customFormat="1" ht="15" hidden="1" customHeight="1">
      <c r="A789" s="32">
        <v>1412</v>
      </c>
      <c r="B789" s="392">
        <f>+A789</f>
        <v>1412</v>
      </c>
      <c r="C789" s="247" t="str">
        <f>+VLOOKUP(A789,bd_lista!$A$3:$C$592,3,FALSE)</f>
        <v>Gobierno Autónomo Municipal de Santiago de Huari</v>
      </c>
      <c r="D789" s="389" t="str">
        <f>+C789</f>
        <v>Gobierno Autónomo Municipal de Santiago de Huari</v>
      </c>
      <c r="E789" s="242" t="s">
        <v>1304</v>
      </c>
      <c r="F789" s="243">
        <f ca="1">+IFERROR(INDEX('Hoja de Trabajo para listado'!$A$155:$Z$1048576,MATCH($A789,'Hoja de Trabajo para listado'!$A$155:$A$1048576,0),MATCH((CUADRO!F$4&amp;$E789),'Hoja de Trabajo para listado'!$A$151:$Z$151,0)),0)+IFERROR(INDEX('Hoja de Trabajo para listado'!$AB$155:$BA$1048576,MATCH($A789,'Hoja de Trabajo para listado'!$AB$155:$AB$1048576,0),MATCH((CUADRO!F$4&amp;$E789),'Hoja de Trabajo para listado'!$AB$151:$BA$151,0)),0)+IFERROR(INDEX('Hoja de Trabajo para listado'!$BC$155:$CB$1048576,MATCH($A789,'Hoja de Trabajo para listado'!$BC$155:$BC$1048576,0),MATCH((CUADRO!F$4&amp;$E789),'Hoja de Trabajo para listado'!$BC$151:$CB$151,0)),0)+IFERROR(INDEX('Hoja de Trabajo para listado'!$DE$153:$DG$274,MATCH($A789,'Hoja de Trabajo para listado'!$DE$153:$DE$1048576,0),MATCH((CUADRO!F$4&amp;$E789),'Hoja de Trabajo para listado'!$DE$151:$DG$151,0)),0)+IFERROR(INDEX('Hoja de Trabajo para listado'!$CD$155:$DC$1048576,MATCH($A789,'Hoja de Trabajo para listado'!$CD$155:$CD$1048576,0),MATCH((CUADRO!F$4&amp;$E789),'Hoja de Trabajo para listado'!$CD$151:$DC$151,0)),0)</f>
        <v>0</v>
      </c>
      <c r="G789" s="243">
        <f ca="1">+IFERROR(INDEX('Hoja de Trabajo para listado'!$A$155:$Z$1048576,MATCH($A789,'Hoja de Trabajo para listado'!$A$155:$A$1048576,0),MATCH((CUADRO!G$4&amp;$E789),'Hoja de Trabajo para listado'!$A$151:$Z$151,0)),0)+IFERROR(INDEX('Hoja de Trabajo para listado'!$AB$155:$BA$1048576,MATCH($A789,'Hoja de Trabajo para listado'!$AB$155:$AB$1048576,0),MATCH((CUADRO!G$4&amp;$E789),'Hoja de Trabajo para listado'!$AB$151:$BA$151,0)),0)+IFERROR(INDEX('Hoja de Trabajo para listado'!$BC$155:$CB$1048576,MATCH($A789,'Hoja de Trabajo para listado'!$BC$155:$BC$1048576,0),MATCH((CUADRO!G$4&amp;$E789),'Hoja de Trabajo para listado'!$BC$151:$CB$151,0)),0)+IFERROR(INDEX('Hoja de Trabajo para listado'!$DE$153:$DG$274,MATCH($A789,'Hoja de Trabajo para listado'!$DE$153:$DE$1048576,0),MATCH((CUADRO!G$4&amp;$E789),'Hoja de Trabajo para listado'!$DE$151:$DG$151,0)),0)+IFERROR(INDEX('Hoja de Trabajo para listado'!$CD$155:$DC$1048576,MATCH($A789,'Hoja de Trabajo para listado'!$CD$155:$CD$1048576,0),MATCH((CUADRO!G$4&amp;$E789),'Hoja de Trabajo para listado'!$CD$151:$DC$151,0)),0)</f>
        <v>0</v>
      </c>
      <c r="H789" s="243">
        <f ca="1">+IFERROR(INDEX('Hoja de Trabajo para listado'!$A$155:$Z$1048576,MATCH($A789,'Hoja de Trabajo para listado'!$A$155:$A$1048576,0),MATCH((CUADRO!H$4&amp;$E789),'Hoja de Trabajo para listado'!$A$151:$Z$151,0)),0)+IFERROR(INDEX('Hoja de Trabajo para listado'!$AB$155:$BA$1048576,MATCH($A789,'Hoja de Trabajo para listado'!$AB$155:$AB$1048576,0),MATCH((CUADRO!H$4&amp;$E789),'Hoja de Trabajo para listado'!$AB$151:$BA$151,0)),0)+IFERROR(INDEX('Hoja de Trabajo para listado'!$BC$155:$CB$1048576,MATCH($A789,'Hoja de Trabajo para listado'!$BC$155:$BC$1048576,0),MATCH((CUADRO!H$4&amp;$E789),'Hoja de Trabajo para listado'!$BC$151:$CB$151,0)),0)+IFERROR(INDEX('Hoja de Trabajo para listado'!$DE$153:$DG$274,MATCH($A789,'Hoja de Trabajo para listado'!$DE$153:$DE$1048576,0),MATCH((CUADRO!H$4&amp;$E789),'Hoja de Trabajo para listado'!$DE$151:$DG$151,0)),0)+IFERROR(INDEX('Hoja de Trabajo para listado'!$CD$155:$DC$1048576,MATCH($A789,'Hoja de Trabajo para listado'!$CD$155:$CD$1048576,0),MATCH((CUADRO!H$4&amp;$E789),'Hoja de Trabajo para listado'!$CD$151:$DC$151,0)),0)</f>
        <v>0</v>
      </c>
      <c r="I789" s="243">
        <f ca="1">+IFERROR(INDEX('Hoja de Trabajo para listado'!$A$155:$Z$1048576,MATCH($A789,'Hoja de Trabajo para listado'!$A$155:$A$1048576,0),MATCH((CUADRO!I$4&amp;$E789),'Hoja de Trabajo para listado'!$A$151:$Z$151,0)),0)+IFERROR(INDEX('Hoja de Trabajo para listado'!$AB$155:$BA$1048576,MATCH($A789,'Hoja de Trabajo para listado'!$AB$155:$AB$1048576,0),MATCH((CUADRO!I$4&amp;$E789),'Hoja de Trabajo para listado'!$AB$151:$BA$151,0)),0)+IFERROR(INDEX('Hoja de Trabajo para listado'!$BC$155:$CB$1048576,MATCH($A789,'Hoja de Trabajo para listado'!$BC$155:$BC$1048576,0),MATCH((CUADRO!I$4&amp;$E789),'Hoja de Trabajo para listado'!$BC$151:$CB$151,0)),0)+IFERROR(INDEX('Hoja de Trabajo para listado'!$DE$153:$DG$274,MATCH($A789,'Hoja de Trabajo para listado'!$DE$153:$DE$1048576,0),MATCH((CUADRO!I$4&amp;$E789),'Hoja de Trabajo para listado'!$DE$151:$DG$151,0)),0)+IFERROR(INDEX('Hoja de Trabajo para listado'!$CD$155:$DC$1048576,MATCH($A789,'Hoja de Trabajo para listado'!$CD$155:$CD$1048576,0),MATCH((CUADRO!I$4&amp;$E789),'Hoja de Trabajo para listado'!$CD$151:$DC$151,0)),0)</f>
        <v>0</v>
      </c>
      <c r="J789" s="243">
        <f ca="1">+IFERROR(INDEX('Hoja de Trabajo para listado'!$A$155:$Z$1048576,MATCH($A789,'Hoja de Trabajo para listado'!$A$155:$A$1048576,0),MATCH((CUADRO!J$4&amp;$E789),'Hoja de Trabajo para listado'!$A$151:$Z$151,0)),0)+IFERROR(INDEX('Hoja de Trabajo para listado'!$AB$155:$BA$1048576,MATCH($A789,'Hoja de Trabajo para listado'!$AB$155:$AB$1048576,0),MATCH((CUADRO!J$4&amp;$E789),'Hoja de Trabajo para listado'!$AB$151:$BA$151,0)),0)+IFERROR(INDEX('Hoja de Trabajo para listado'!$BC$155:$CB$1048576,MATCH($A789,'Hoja de Trabajo para listado'!$BC$155:$BC$1048576,0),MATCH((CUADRO!J$4&amp;$E789),'Hoja de Trabajo para listado'!$BC$151:$CB$151,0)),0)+IFERROR(INDEX('Hoja de Trabajo para listado'!$DE$153:$DG$274,MATCH($A789,'Hoja de Trabajo para listado'!$DE$153:$DE$1048576,0),MATCH((CUADRO!J$4&amp;$E789),'Hoja de Trabajo para listado'!$DE$151:$DG$151,0)),0)+IFERROR(INDEX('Hoja de Trabajo para listado'!$CD$155:$DC$1048576,MATCH($A789,'Hoja de Trabajo para listado'!$CD$155:$CD$1048576,0),MATCH((CUADRO!J$4&amp;$E789),'Hoja de Trabajo para listado'!$CD$151:$DC$151,0)),0)</f>
        <v>0</v>
      </c>
      <c r="K789" s="243">
        <f ca="1">+IFERROR(INDEX('Hoja de Trabajo para listado'!$A$155:$Z$1048576,MATCH($A789,'Hoja de Trabajo para listado'!$A$155:$A$1048576,0),MATCH((CUADRO!K$4&amp;$E789),'Hoja de Trabajo para listado'!$A$151:$Z$151,0)),0)+IFERROR(INDEX('Hoja de Trabajo para listado'!$AB$155:$BA$1048576,MATCH($A789,'Hoja de Trabajo para listado'!$AB$155:$AB$1048576,0),MATCH((CUADRO!K$4&amp;$E789),'Hoja de Trabajo para listado'!$AB$151:$BA$151,0)),0)+IFERROR(INDEX('Hoja de Trabajo para listado'!$BC$155:$CB$1048576,MATCH($A789,'Hoja de Trabajo para listado'!$BC$155:$BC$1048576,0),MATCH((CUADRO!K$4&amp;$E789),'Hoja de Trabajo para listado'!$BC$151:$CB$151,0)),0)+IFERROR(INDEX('Hoja de Trabajo para listado'!$DE$153:$DG$274,MATCH($A789,'Hoja de Trabajo para listado'!$DE$153:$DE$1048576,0),MATCH((CUADRO!K$4&amp;$E789),'Hoja de Trabajo para listado'!$DE$151:$DG$151,0)),0)+IFERROR(INDEX('Hoja de Trabajo para listado'!$CD$155:$DC$1048576,MATCH($A789,'Hoja de Trabajo para listado'!$CD$155:$CD$1048576,0),MATCH((CUADRO!K$4&amp;$E789),'Hoja de Trabajo para listado'!$CD$151:$DC$151,0)),0)</f>
        <v>0</v>
      </c>
      <c r="L789" s="243">
        <f ca="1">+IFERROR(INDEX('Hoja de Trabajo para listado'!$A$155:$Z$1048576,MATCH($A789,'Hoja de Trabajo para listado'!$A$155:$A$1048576,0),MATCH((CUADRO!L$4&amp;$E789),'Hoja de Trabajo para listado'!$A$151:$Z$151,0)),0)+IFERROR(INDEX('Hoja de Trabajo para listado'!$AB$155:$BA$1048576,MATCH($A789,'Hoja de Trabajo para listado'!$AB$155:$AB$1048576,0),MATCH((CUADRO!L$4&amp;$E789),'Hoja de Trabajo para listado'!$AB$151:$BA$151,0)),0)+IFERROR(INDEX('Hoja de Trabajo para listado'!$BC$155:$CB$1048576,MATCH($A789,'Hoja de Trabajo para listado'!$BC$155:$BC$1048576,0),MATCH((CUADRO!L$4&amp;$E789),'Hoja de Trabajo para listado'!$BC$151:$CB$151,0)),0)+IFERROR(INDEX('Hoja de Trabajo para listado'!$DE$153:$DG$274,MATCH($A789,'Hoja de Trabajo para listado'!$DE$153:$DE$1048576,0),MATCH((CUADRO!L$4&amp;$E789),'Hoja de Trabajo para listado'!$DE$151:$DG$151,0)),0)+IFERROR(INDEX('Hoja de Trabajo para listado'!$CD$155:$DC$1048576,MATCH($A789,'Hoja de Trabajo para listado'!$CD$155:$CD$1048576,0),MATCH((CUADRO!L$4&amp;$E789),'Hoja de Trabajo para listado'!$CD$151:$DC$151,0)),0)</f>
        <v>0</v>
      </c>
      <c r="M789" s="243">
        <f ca="1">+IFERROR(INDEX('Hoja de Trabajo para listado'!$A$155:$Z$1048576,MATCH($A789,'Hoja de Trabajo para listado'!$A$155:$A$1048576,0),MATCH((CUADRO!M$4&amp;$E789),'Hoja de Trabajo para listado'!$A$151:$Z$151,0)),0)+IFERROR(INDEX('Hoja de Trabajo para listado'!$AB$155:$BA$1048576,MATCH($A789,'Hoja de Trabajo para listado'!$AB$155:$AB$1048576,0),MATCH((CUADRO!M$4&amp;$E789),'Hoja de Trabajo para listado'!$AB$151:$BA$151,0)),0)+IFERROR(INDEX('Hoja de Trabajo para listado'!$BC$155:$CB$1048576,MATCH($A789,'Hoja de Trabajo para listado'!$BC$155:$BC$1048576,0),MATCH((CUADRO!M$4&amp;$E789),'Hoja de Trabajo para listado'!$BC$151:$CB$151,0)),0)+IFERROR(INDEX('Hoja de Trabajo para listado'!$DE$153:$DG$274,MATCH($A789,'Hoja de Trabajo para listado'!$DE$153:$DE$1048576,0),MATCH((CUADRO!M$4&amp;$E789),'Hoja de Trabajo para listado'!$DE$151:$DG$151,0)),0)+IFERROR(INDEX('Hoja de Trabajo para listado'!$CD$155:$DC$1048576,MATCH($A789,'Hoja de Trabajo para listado'!$CD$155:$CD$1048576,0),MATCH((CUADRO!M$4&amp;$E789),'Hoja de Trabajo para listado'!$CD$151:$DC$151,0)),0)</f>
        <v>0</v>
      </c>
      <c r="N789" s="243">
        <f ca="1">+IFERROR(INDEX('Hoja de Trabajo para listado'!$A$155:$Z$1048576,MATCH($A789,'Hoja de Trabajo para listado'!$A$155:$A$1048576,0),MATCH((CUADRO!N$4&amp;$E789),'Hoja de Trabajo para listado'!$A$151:$Z$151,0)),0)+IFERROR(INDEX('Hoja de Trabajo para listado'!$AB$155:$BA$1048576,MATCH($A789,'Hoja de Trabajo para listado'!$AB$155:$AB$1048576,0),MATCH((CUADRO!N$4&amp;$E789),'Hoja de Trabajo para listado'!$AB$151:$BA$151,0)),0)+IFERROR(INDEX('Hoja de Trabajo para listado'!$BC$155:$CB$1048576,MATCH($A789,'Hoja de Trabajo para listado'!$BC$155:$BC$1048576,0),MATCH((CUADRO!N$4&amp;$E789),'Hoja de Trabajo para listado'!$BC$151:$CB$151,0)),0)+IFERROR(INDEX('Hoja de Trabajo para listado'!$DE$153:$DG$274,MATCH($A789,'Hoja de Trabajo para listado'!$DE$153:$DE$1048576,0),MATCH((CUADRO!N$4&amp;$E789),'Hoja de Trabajo para listado'!$DE$151:$DG$151,0)),0)+IFERROR(INDEX('Hoja de Trabajo para listado'!$CD$155:$DC$1048576,MATCH($A789,'Hoja de Trabajo para listado'!$CD$155:$CD$1048576,0),MATCH((CUADRO!N$4&amp;$E789),'Hoja de Trabajo para listado'!$CD$151:$DC$151,0)),0)</f>
        <v>0</v>
      </c>
      <c r="O789" s="243">
        <f ca="1">+IFERROR(INDEX('Hoja de Trabajo para listado'!$A$155:$Z$1048576,MATCH($A789,'Hoja de Trabajo para listado'!$A$155:$A$1048576,0),MATCH((CUADRO!O$4&amp;$E789),'Hoja de Trabajo para listado'!$A$151:$Z$151,0)),0)+IFERROR(INDEX('Hoja de Trabajo para listado'!$AB$155:$BA$1048576,MATCH($A789,'Hoja de Trabajo para listado'!$AB$155:$AB$1048576,0),MATCH((CUADRO!O$4&amp;$E789),'Hoja de Trabajo para listado'!$AB$151:$BA$151,0)),0)+IFERROR(INDEX('Hoja de Trabajo para listado'!$BC$155:$CB$1048576,MATCH($A789,'Hoja de Trabajo para listado'!$BC$155:$BC$1048576,0),MATCH((CUADRO!O$4&amp;$E789),'Hoja de Trabajo para listado'!$BC$151:$CB$151,0)),0)+IFERROR(INDEX('Hoja de Trabajo para listado'!$DE$153:$DG$274,MATCH($A789,'Hoja de Trabajo para listado'!$DE$153:$DE$1048576,0),MATCH((CUADRO!O$4&amp;$E789),'Hoja de Trabajo para listado'!$DE$151:$DG$151,0)),0)+IFERROR(INDEX('Hoja de Trabajo para listado'!$CD$155:$DC$1048576,MATCH($A789,'Hoja de Trabajo para listado'!$CD$155:$CD$1048576,0),MATCH((CUADRO!O$4&amp;$E789),'Hoja de Trabajo para listado'!$CD$151:$DC$151,0)),0)</f>
        <v>0</v>
      </c>
      <c r="P789" s="243">
        <f ca="1">+IFERROR(INDEX('Hoja de Trabajo para listado'!$A$155:$Z$1048576,MATCH($A789,'Hoja de Trabajo para listado'!$A$155:$A$1048576,0),MATCH((CUADRO!P$4&amp;$E789),'Hoja de Trabajo para listado'!$A$151:$Z$151,0)),0)+IFERROR(INDEX('Hoja de Trabajo para listado'!$AB$155:$BA$1048576,MATCH($A789,'Hoja de Trabajo para listado'!$AB$155:$AB$1048576,0),MATCH((CUADRO!P$4&amp;$E789),'Hoja de Trabajo para listado'!$AB$151:$BA$151,0)),0)+IFERROR(INDEX('Hoja de Trabajo para listado'!$BC$155:$CB$1048576,MATCH($A789,'Hoja de Trabajo para listado'!$BC$155:$BC$1048576,0),MATCH((CUADRO!P$4&amp;$E789),'Hoja de Trabajo para listado'!$BC$151:$CB$151,0)),0)+IFERROR(INDEX('Hoja de Trabajo para listado'!$DE$153:$DG$274,MATCH($A789,'Hoja de Trabajo para listado'!$DE$153:$DE$1048576,0),MATCH((CUADRO!P$4&amp;$E789),'Hoja de Trabajo para listado'!$DE$151:$DG$151,0)),0)+IFERROR(INDEX('Hoja de Trabajo para listado'!$CD$155:$DC$1048576,MATCH($A789,'Hoja de Trabajo para listado'!$CD$155:$CD$1048576,0),MATCH((CUADRO!P$4&amp;$E789),'Hoja de Trabajo para listado'!$CD$151:$DC$151,0)),0)</f>
        <v>0</v>
      </c>
      <c r="Q789" s="243">
        <f ca="1">+IFERROR(INDEX('Hoja de Trabajo para listado'!$A$155:$Z$1048576,MATCH($A789,'Hoja de Trabajo para listado'!$A$155:$A$1048576,0),MATCH((CUADRO!Q$4&amp;$E789),'Hoja de Trabajo para listado'!$A$151:$Z$151,0)),0)+IFERROR(INDEX('Hoja de Trabajo para listado'!$AB$155:$BA$1048576,MATCH($A789,'Hoja de Trabajo para listado'!$AB$155:$AB$1048576,0),MATCH((CUADRO!Q$4&amp;$E789),'Hoja de Trabajo para listado'!$AB$151:$BA$151,0)),0)+IFERROR(INDEX('Hoja de Trabajo para listado'!$BC$155:$CB$1048576,MATCH($A789,'Hoja de Trabajo para listado'!$BC$155:$BC$1048576,0),MATCH((CUADRO!Q$4&amp;$E789),'Hoja de Trabajo para listado'!$BC$151:$CB$151,0)),0)+IFERROR(INDEX('Hoja de Trabajo para listado'!$DE$153:$DG$274,MATCH($A789,'Hoja de Trabajo para listado'!$DE$153:$DE$1048576,0),MATCH((CUADRO!Q$4&amp;$E789),'Hoja de Trabajo para listado'!$DE$151:$DG$151,0)),0)+IFERROR(INDEX('Hoja de Trabajo para listado'!$CD$155:$DC$1048576,MATCH($A789,'Hoja de Trabajo para listado'!$CD$155:$CD$1048576,0),MATCH((CUADRO!Q$4&amp;$E789),'Hoja de Trabajo para listado'!$CD$151:$DC$151,0)),0)</f>
        <v>0</v>
      </c>
      <c r="R789" s="243">
        <f t="shared" ca="1" si="31"/>
        <v>0</v>
      </c>
      <c r="S789" s="249"/>
      <c r="T789" s="243">
        <f ca="1">+T790</f>
        <v>0</v>
      </c>
      <c r="U789" s="242">
        <f t="shared" si="32"/>
        <v>1</v>
      </c>
      <c r="V789" s="333" t="str">
        <f>+VLOOKUP(A789,bd_lista!$A$3:$E$592,5,FALSE)</f>
        <v>Gobiernos Autonomos Municipales</v>
      </c>
      <c r="W789" s="387" t="str">
        <f>+V789</f>
        <v>Gobiernos Autonomos Municipales</v>
      </c>
      <c r="X789" s="242">
        <f>+VLOOKUP(A789,[4]Sheet1!$A$13:$D$744,4,FALSE)</f>
        <v>0</v>
      </c>
      <c r="Y789" s="242" t="e">
        <f>+VLOOKUP(X789,bd_lista!$A$3:$C$592,3,FALSE)</f>
        <v>#N/A</v>
      </c>
      <c r="Z789" s="294">
        <f>+X789</f>
        <v>0</v>
      </c>
      <c r="AA789" s="295" t="e">
        <f>+Y789</f>
        <v>#N/A</v>
      </c>
    </row>
    <row r="790" spans="1:27" customFormat="1" ht="15" hidden="1" customHeight="1">
      <c r="A790" s="32">
        <v>1412</v>
      </c>
      <c r="B790" s="393"/>
      <c r="C790" s="247" t="str">
        <f>+VLOOKUP(A790,bd_lista!$A$3:$C$592,3,FALSE)</f>
        <v>Gobierno Autónomo Municipal de Santiago de Huari</v>
      </c>
      <c r="D790" s="390"/>
      <c r="E790" s="244" t="s">
        <v>1305</v>
      </c>
      <c r="F790" s="243">
        <f ca="1">+IFERROR(INDEX('Hoja de Trabajo para listado'!$A$155:$Z$1048576,MATCH($A790,'Hoja de Trabajo para listado'!$A$155:$A$1048576,0),MATCH((CUADRO!F$4&amp;$E790),'Hoja de Trabajo para listado'!$A$151:$Z$151,0)),0)+IFERROR(INDEX('Hoja de Trabajo para listado'!$AB$155:$BA$1048576,MATCH($A790,'Hoja de Trabajo para listado'!$AB$155:$AB$1048576,0),MATCH((CUADRO!F$4&amp;$E790),'Hoja de Trabajo para listado'!$AB$151:$BA$151,0)),0)+IFERROR(INDEX('Hoja de Trabajo para listado'!$BC$155:$CB$1048576,MATCH($A790,'Hoja de Trabajo para listado'!$BC$155:$BC$1048576,0),MATCH((CUADRO!F$4&amp;$E790),'Hoja de Trabajo para listado'!$BC$151:$CB$151,0)),0)+IFERROR(INDEX('Hoja de Trabajo para listado'!$DE$153:$DG$274,MATCH($A790,'Hoja de Trabajo para listado'!$DE$153:$DE$1048576,0),MATCH((CUADRO!F$4&amp;$E790),'Hoja de Trabajo para listado'!$DE$151:$DG$151,0)),0)+IFERROR(INDEX('Hoja de Trabajo para listado'!$CD$155:$DC$1048576,MATCH($A790,'Hoja de Trabajo para listado'!$CD$155:$CD$1048576,0),MATCH((CUADRO!F$4&amp;$E790),'Hoja de Trabajo para listado'!$CD$151:$DC$151,0)),0)</f>
        <v>0</v>
      </c>
      <c r="G790" s="243">
        <f ca="1">+IFERROR(INDEX('Hoja de Trabajo para listado'!$A$155:$Z$1048576,MATCH($A790,'Hoja de Trabajo para listado'!$A$155:$A$1048576,0),MATCH((CUADRO!G$4&amp;$E790),'Hoja de Trabajo para listado'!$A$151:$Z$151,0)),0)+IFERROR(INDEX('Hoja de Trabajo para listado'!$AB$155:$BA$1048576,MATCH($A790,'Hoja de Trabajo para listado'!$AB$155:$AB$1048576,0),MATCH((CUADRO!G$4&amp;$E790),'Hoja de Trabajo para listado'!$AB$151:$BA$151,0)),0)+IFERROR(INDEX('Hoja de Trabajo para listado'!$BC$155:$CB$1048576,MATCH($A790,'Hoja de Trabajo para listado'!$BC$155:$BC$1048576,0),MATCH((CUADRO!G$4&amp;$E790),'Hoja de Trabajo para listado'!$BC$151:$CB$151,0)),0)+IFERROR(INDEX('Hoja de Trabajo para listado'!$DE$153:$DG$274,MATCH($A790,'Hoja de Trabajo para listado'!$DE$153:$DE$1048576,0),MATCH((CUADRO!G$4&amp;$E790),'Hoja de Trabajo para listado'!$DE$151:$DG$151,0)),0)+IFERROR(INDEX('Hoja de Trabajo para listado'!$CD$155:$DC$1048576,MATCH($A790,'Hoja de Trabajo para listado'!$CD$155:$CD$1048576,0),MATCH((CUADRO!G$4&amp;$E790),'Hoja de Trabajo para listado'!$CD$151:$DC$151,0)),0)</f>
        <v>0</v>
      </c>
      <c r="H790" s="243">
        <f ca="1">+IFERROR(INDEX('Hoja de Trabajo para listado'!$A$155:$Z$1048576,MATCH($A790,'Hoja de Trabajo para listado'!$A$155:$A$1048576,0),MATCH((CUADRO!H$4&amp;$E790),'Hoja de Trabajo para listado'!$A$151:$Z$151,0)),0)+IFERROR(INDEX('Hoja de Trabajo para listado'!$AB$155:$BA$1048576,MATCH($A790,'Hoja de Trabajo para listado'!$AB$155:$AB$1048576,0),MATCH((CUADRO!H$4&amp;$E790),'Hoja de Trabajo para listado'!$AB$151:$BA$151,0)),0)+IFERROR(INDEX('Hoja de Trabajo para listado'!$BC$155:$CB$1048576,MATCH($A790,'Hoja de Trabajo para listado'!$BC$155:$BC$1048576,0),MATCH((CUADRO!H$4&amp;$E790),'Hoja de Trabajo para listado'!$BC$151:$CB$151,0)),0)+IFERROR(INDEX('Hoja de Trabajo para listado'!$DE$153:$DG$274,MATCH($A790,'Hoja de Trabajo para listado'!$DE$153:$DE$1048576,0),MATCH((CUADRO!H$4&amp;$E790),'Hoja de Trabajo para listado'!$DE$151:$DG$151,0)),0)+IFERROR(INDEX('Hoja de Trabajo para listado'!$CD$155:$DC$1048576,MATCH($A790,'Hoja de Trabajo para listado'!$CD$155:$CD$1048576,0),MATCH((CUADRO!H$4&amp;$E790),'Hoja de Trabajo para listado'!$CD$151:$DC$151,0)),0)</f>
        <v>0</v>
      </c>
      <c r="I790" s="243">
        <f ca="1">+IFERROR(INDEX('Hoja de Trabajo para listado'!$A$155:$Z$1048576,MATCH($A790,'Hoja de Trabajo para listado'!$A$155:$A$1048576,0),MATCH((CUADRO!I$4&amp;$E790),'Hoja de Trabajo para listado'!$A$151:$Z$151,0)),0)+IFERROR(INDEX('Hoja de Trabajo para listado'!$AB$155:$BA$1048576,MATCH($A790,'Hoja de Trabajo para listado'!$AB$155:$AB$1048576,0),MATCH((CUADRO!I$4&amp;$E790),'Hoja de Trabajo para listado'!$AB$151:$BA$151,0)),0)+IFERROR(INDEX('Hoja de Trabajo para listado'!$BC$155:$CB$1048576,MATCH($A790,'Hoja de Trabajo para listado'!$BC$155:$BC$1048576,0),MATCH((CUADRO!I$4&amp;$E790),'Hoja de Trabajo para listado'!$BC$151:$CB$151,0)),0)+IFERROR(INDEX('Hoja de Trabajo para listado'!$DE$153:$DG$274,MATCH($A790,'Hoja de Trabajo para listado'!$DE$153:$DE$1048576,0),MATCH((CUADRO!I$4&amp;$E790),'Hoja de Trabajo para listado'!$DE$151:$DG$151,0)),0)+IFERROR(INDEX('Hoja de Trabajo para listado'!$CD$155:$DC$1048576,MATCH($A790,'Hoja de Trabajo para listado'!$CD$155:$CD$1048576,0),MATCH((CUADRO!I$4&amp;$E790),'Hoja de Trabajo para listado'!$CD$151:$DC$151,0)),0)</f>
        <v>0</v>
      </c>
      <c r="J790" s="243">
        <f ca="1">+IFERROR(INDEX('Hoja de Trabajo para listado'!$A$155:$Z$1048576,MATCH($A790,'Hoja de Trabajo para listado'!$A$155:$A$1048576,0),MATCH((CUADRO!J$4&amp;$E790),'Hoja de Trabajo para listado'!$A$151:$Z$151,0)),0)+IFERROR(INDEX('Hoja de Trabajo para listado'!$AB$155:$BA$1048576,MATCH($A790,'Hoja de Trabajo para listado'!$AB$155:$AB$1048576,0),MATCH((CUADRO!J$4&amp;$E790),'Hoja de Trabajo para listado'!$AB$151:$BA$151,0)),0)+IFERROR(INDEX('Hoja de Trabajo para listado'!$BC$155:$CB$1048576,MATCH($A790,'Hoja de Trabajo para listado'!$BC$155:$BC$1048576,0),MATCH((CUADRO!J$4&amp;$E790),'Hoja de Trabajo para listado'!$BC$151:$CB$151,0)),0)+IFERROR(INDEX('Hoja de Trabajo para listado'!$DE$153:$DG$274,MATCH($A790,'Hoja de Trabajo para listado'!$DE$153:$DE$1048576,0),MATCH((CUADRO!J$4&amp;$E790),'Hoja de Trabajo para listado'!$DE$151:$DG$151,0)),0)+IFERROR(INDEX('Hoja de Trabajo para listado'!$CD$155:$DC$1048576,MATCH($A790,'Hoja de Trabajo para listado'!$CD$155:$CD$1048576,0),MATCH((CUADRO!J$4&amp;$E790),'Hoja de Trabajo para listado'!$CD$151:$DC$151,0)),0)</f>
        <v>0</v>
      </c>
      <c r="K790" s="243">
        <f ca="1">+IFERROR(INDEX('Hoja de Trabajo para listado'!$A$155:$Z$1048576,MATCH($A790,'Hoja de Trabajo para listado'!$A$155:$A$1048576,0),MATCH((CUADRO!K$4&amp;$E790),'Hoja de Trabajo para listado'!$A$151:$Z$151,0)),0)+IFERROR(INDEX('Hoja de Trabajo para listado'!$AB$155:$BA$1048576,MATCH($A790,'Hoja de Trabajo para listado'!$AB$155:$AB$1048576,0),MATCH((CUADRO!K$4&amp;$E790),'Hoja de Trabajo para listado'!$AB$151:$BA$151,0)),0)+IFERROR(INDEX('Hoja de Trabajo para listado'!$BC$155:$CB$1048576,MATCH($A790,'Hoja de Trabajo para listado'!$BC$155:$BC$1048576,0),MATCH((CUADRO!K$4&amp;$E790),'Hoja de Trabajo para listado'!$BC$151:$CB$151,0)),0)+IFERROR(INDEX('Hoja de Trabajo para listado'!$DE$153:$DG$274,MATCH($A790,'Hoja de Trabajo para listado'!$DE$153:$DE$1048576,0),MATCH((CUADRO!K$4&amp;$E790),'Hoja de Trabajo para listado'!$DE$151:$DG$151,0)),0)+IFERROR(INDEX('Hoja de Trabajo para listado'!$CD$155:$DC$1048576,MATCH($A790,'Hoja de Trabajo para listado'!$CD$155:$CD$1048576,0),MATCH((CUADRO!K$4&amp;$E790),'Hoja de Trabajo para listado'!$CD$151:$DC$151,0)),0)</f>
        <v>0</v>
      </c>
      <c r="L790" s="243">
        <f ca="1">+IFERROR(INDEX('Hoja de Trabajo para listado'!$A$155:$Z$1048576,MATCH($A790,'Hoja de Trabajo para listado'!$A$155:$A$1048576,0),MATCH((CUADRO!L$4&amp;$E790),'Hoja de Trabajo para listado'!$A$151:$Z$151,0)),0)+IFERROR(INDEX('Hoja de Trabajo para listado'!$AB$155:$BA$1048576,MATCH($A790,'Hoja de Trabajo para listado'!$AB$155:$AB$1048576,0),MATCH((CUADRO!L$4&amp;$E790),'Hoja de Trabajo para listado'!$AB$151:$BA$151,0)),0)+IFERROR(INDEX('Hoja de Trabajo para listado'!$BC$155:$CB$1048576,MATCH($A790,'Hoja de Trabajo para listado'!$BC$155:$BC$1048576,0),MATCH((CUADRO!L$4&amp;$E790),'Hoja de Trabajo para listado'!$BC$151:$CB$151,0)),0)+IFERROR(INDEX('Hoja de Trabajo para listado'!$DE$153:$DG$274,MATCH($A790,'Hoja de Trabajo para listado'!$DE$153:$DE$1048576,0),MATCH((CUADRO!L$4&amp;$E790),'Hoja de Trabajo para listado'!$DE$151:$DG$151,0)),0)+IFERROR(INDEX('Hoja de Trabajo para listado'!$CD$155:$DC$1048576,MATCH($A790,'Hoja de Trabajo para listado'!$CD$155:$CD$1048576,0),MATCH((CUADRO!L$4&amp;$E790),'Hoja de Trabajo para listado'!$CD$151:$DC$151,0)),0)</f>
        <v>0</v>
      </c>
      <c r="M790" s="243">
        <f ca="1">+IFERROR(INDEX('Hoja de Trabajo para listado'!$A$155:$Z$1048576,MATCH($A790,'Hoja de Trabajo para listado'!$A$155:$A$1048576,0),MATCH((CUADRO!M$4&amp;$E790),'Hoja de Trabajo para listado'!$A$151:$Z$151,0)),0)+IFERROR(INDEX('Hoja de Trabajo para listado'!$AB$155:$BA$1048576,MATCH($A790,'Hoja de Trabajo para listado'!$AB$155:$AB$1048576,0),MATCH((CUADRO!M$4&amp;$E790),'Hoja de Trabajo para listado'!$AB$151:$BA$151,0)),0)+IFERROR(INDEX('Hoja de Trabajo para listado'!$BC$155:$CB$1048576,MATCH($A790,'Hoja de Trabajo para listado'!$BC$155:$BC$1048576,0),MATCH((CUADRO!M$4&amp;$E790),'Hoja de Trabajo para listado'!$BC$151:$CB$151,0)),0)+IFERROR(INDEX('Hoja de Trabajo para listado'!$DE$153:$DG$274,MATCH($A790,'Hoja de Trabajo para listado'!$DE$153:$DE$1048576,0),MATCH((CUADRO!M$4&amp;$E790),'Hoja de Trabajo para listado'!$DE$151:$DG$151,0)),0)+IFERROR(INDEX('Hoja de Trabajo para listado'!$CD$155:$DC$1048576,MATCH($A790,'Hoja de Trabajo para listado'!$CD$155:$CD$1048576,0),MATCH((CUADRO!M$4&amp;$E790),'Hoja de Trabajo para listado'!$CD$151:$DC$151,0)),0)</f>
        <v>0</v>
      </c>
      <c r="N790" s="243">
        <f ca="1">+IFERROR(INDEX('Hoja de Trabajo para listado'!$A$155:$Z$1048576,MATCH($A790,'Hoja de Trabajo para listado'!$A$155:$A$1048576,0),MATCH((CUADRO!N$4&amp;$E790),'Hoja de Trabajo para listado'!$A$151:$Z$151,0)),0)+IFERROR(INDEX('Hoja de Trabajo para listado'!$AB$155:$BA$1048576,MATCH($A790,'Hoja de Trabajo para listado'!$AB$155:$AB$1048576,0),MATCH((CUADRO!N$4&amp;$E790),'Hoja de Trabajo para listado'!$AB$151:$BA$151,0)),0)+IFERROR(INDEX('Hoja de Trabajo para listado'!$BC$155:$CB$1048576,MATCH($A790,'Hoja de Trabajo para listado'!$BC$155:$BC$1048576,0),MATCH((CUADRO!N$4&amp;$E790),'Hoja de Trabajo para listado'!$BC$151:$CB$151,0)),0)+IFERROR(INDEX('Hoja de Trabajo para listado'!$DE$153:$DG$274,MATCH($A790,'Hoja de Trabajo para listado'!$DE$153:$DE$1048576,0),MATCH((CUADRO!N$4&amp;$E790),'Hoja de Trabajo para listado'!$DE$151:$DG$151,0)),0)+IFERROR(INDEX('Hoja de Trabajo para listado'!$CD$155:$DC$1048576,MATCH($A790,'Hoja de Trabajo para listado'!$CD$155:$CD$1048576,0),MATCH((CUADRO!N$4&amp;$E790),'Hoja de Trabajo para listado'!$CD$151:$DC$151,0)),0)</f>
        <v>0</v>
      </c>
      <c r="O790" s="243">
        <f ca="1">+IFERROR(INDEX('Hoja de Trabajo para listado'!$A$155:$Z$1048576,MATCH($A790,'Hoja de Trabajo para listado'!$A$155:$A$1048576,0),MATCH((CUADRO!O$4&amp;$E790),'Hoja de Trabajo para listado'!$A$151:$Z$151,0)),0)+IFERROR(INDEX('Hoja de Trabajo para listado'!$AB$155:$BA$1048576,MATCH($A790,'Hoja de Trabajo para listado'!$AB$155:$AB$1048576,0),MATCH((CUADRO!O$4&amp;$E790),'Hoja de Trabajo para listado'!$AB$151:$BA$151,0)),0)+IFERROR(INDEX('Hoja de Trabajo para listado'!$BC$155:$CB$1048576,MATCH($A790,'Hoja de Trabajo para listado'!$BC$155:$BC$1048576,0),MATCH((CUADRO!O$4&amp;$E790),'Hoja de Trabajo para listado'!$BC$151:$CB$151,0)),0)+IFERROR(INDEX('Hoja de Trabajo para listado'!$DE$153:$DG$274,MATCH($A790,'Hoja de Trabajo para listado'!$DE$153:$DE$1048576,0),MATCH((CUADRO!O$4&amp;$E790),'Hoja de Trabajo para listado'!$DE$151:$DG$151,0)),0)+IFERROR(INDEX('Hoja de Trabajo para listado'!$CD$155:$DC$1048576,MATCH($A790,'Hoja de Trabajo para listado'!$CD$155:$CD$1048576,0),MATCH((CUADRO!O$4&amp;$E790),'Hoja de Trabajo para listado'!$CD$151:$DC$151,0)),0)</f>
        <v>0</v>
      </c>
      <c r="P790" s="243">
        <f ca="1">+IFERROR(INDEX('Hoja de Trabajo para listado'!$A$155:$Z$1048576,MATCH($A790,'Hoja de Trabajo para listado'!$A$155:$A$1048576,0),MATCH((CUADRO!P$4&amp;$E790),'Hoja de Trabajo para listado'!$A$151:$Z$151,0)),0)+IFERROR(INDEX('Hoja de Trabajo para listado'!$AB$155:$BA$1048576,MATCH($A790,'Hoja de Trabajo para listado'!$AB$155:$AB$1048576,0),MATCH((CUADRO!P$4&amp;$E790),'Hoja de Trabajo para listado'!$AB$151:$BA$151,0)),0)+IFERROR(INDEX('Hoja de Trabajo para listado'!$BC$155:$CB$1048576,MATCH($A790,'Hoja de Trabajo para listado'!$BC$155:$BC$1048576,0),MATCH((CUADRO!P$4&amp;$E790),'Hoja de Trabajo para listado'!$BC$151:$CB$151,0)),0)+IFERROR(INDEX('Hoja de Trabajo para listado'!$DE$153:$DG$274,MATCH($A790,'Hoja de Trabajo para listado'!$DE$153:$DE$1048576,0),MATCH((CUADRO!P$4&amp;$E790),'Hoja de Trabajo para listado'!$DE$151:$DG$151,0)),0)+IFERROR(INDEX('Hoja de Trabajo para listado'!$CD$155:$DC$1048576,MATCH($A790,'Hoja de Trabajo para listado'!$CD$155:$CD$1048576,0),MATCH((CUADRO!P$4&amp;$E790),'Hoja de Trabajo para listado'!$CD$151:$DC$151,0)),0)</f>
        <v>0</v>
      </c>
      <c r="Q790" s="243">
        <f ca="1">+IFERROR(INDEX('Hoja de Trabajo para listado'!$A$155:$Z$1048576,MATCH($A790,'Hoja de Trabajo para listado'!$A$155:$A$1048576,0),MATCH((CUADRO!Q$4&amp;$E790),'Hoja de Trabajo para listado'!$A$151:$Z$151,0)),0)+IFERROR(INDEX('Hoja de Trabajo para listado'!$AB$155:$BA$1048576,MATCH($A790,'Hoja de Trabajo para listado'!$AB$155:$AB$1048576,0),MATCH((CUADRO!Q$4&amp;$E790),'Hoja de Trabajo para listado'!$AB$151:$BA$151,0)),0)+IFERROR(INDEX('Hoja de Trabajo para listado'!$BC$155:$CB$1048576,MATCH($A790,'Hoja de Trabajo para listado'!$BC$155:$BC$1048576,0),MATCH((CUADRO!Q$4&amp;$E790),'Hoja de Trabajo para listado'!$BC$151:$CB$151,0)),0)+IFERROR(INDEX('Hoja de Trabajo para listado'!$DE$153:$DG$274,MATCH($A790,'Hoja de Trabajo para listado'!$DE$153:$DE$1048576,0),MATCH((CUADRO!Q$4&amp;$E790),'Hoja de Trabajo para listado'!$DE$151:$DG$151,0)),0)+IFERROR(INDEX('Hoja de Trabajo para listado'!$CD$155:$DC$1048576,MATCH($A790,'Hoja de Trabajo para listado'!$CD$155:$CD$1048576,0),MATCH((CUADRO!Q$4&amp;$E790),'Hoja de Trabajo para listado'!$CD$151:$DC$151,0)),0)</f>
        <v>0</v>
      </c>
      <c r="R790" s="243">
        <f t="shared" ca="1" si="31"/>
        <v>0</v>
      </c>
      <c r="S790" s="249">
        <f ca="1">+R789+R790</f>
        <v>0</v>
      </c>
      <c r="T790" s="243">
        <f ca="1">+S790</f>
        <v>0</v>
      </c>
      <c r="U790" s="242">
        <f t="shared" si="32"/>
        <v>2</v>
      </c>
      <c r="V790" s="333" t="str">
        <f>+VLOOKUP(A790,bd_lista!$A$3:$E$592,5,FALSE)</f>
        <v>Gobiernos Autonomos Municipales</v>
      </c>
      <c r="W790" s="388"/>
      <c r="X790" s="242">
        <f>+VLOOKUP(A790,[4]Sheet1!$A$13:$D$744,4,FALSE)</f>
        <v>0</v>
      </c>
      <c r="Y790" s="242" t="e">
        <f>+VLOOKUP(X790,bd_lista!$A$3:$C$592,3,FALSE)</f>
        <v>#N/A</v>
      </c>
      <c r="Z790" s="292"/>
      <c r="AA790" s="293"/>
    </row>
    <row r="791" spans="1:27" customFormat="1" ht="15" hidden="1" customHeight="1">
      <c r="A791" s="32">
        <v>1413</v>
      </c>
      <c r="B791" s="392">
        <f>+A791</f>
        <v>1413</v>
      </c>
      <c r="C791" s="247" t="str">
        <f>+VLOOKUP(A791,bd_lista!$A$3:$C$592,3,FALSE)</f>
        <v>Gobierno Autónomo Municipal de Totora</v>
      </c>
      <c r="D791" s="389" t="str">
        <f>+C791</f>
        <v>Gobierno Autónomo Municipal de Totora</v>
      </c>
      <c r="E791" s="242" t="s">
        <v>1304</v>
      </c>
      <c r="F791" s="243">
        <f ca="1">+IFERROR(INDEX('Hoja de Trabajo para listado'!$A$155:$Z$1048576,MATCH($A791,'Hoja de Trabajo para listado'!$A$155:$A$1048576,0),MATCH((CUADRO!F$4&amp;$E791),'Hoja de Trabajo para listado'!$A$151:$Z$151,0)),0)+IFERROR(INDEX('Hoja de Trabajo para listado'!$AB$155:$BA$1048576,MATCH($A791,'Hoja de Trabajo para listado'!$AB$155:$AB$1048576,0),MATCH((CUADRO!F$4&amp;$E791),'Hoja de Trabajo para listado'!$AB$151:$BA$151,0)),0)+IFERROR(INDEX('Hoja de Trabajo para listado'!$BC$155:$CB$1048576,MATCH($A791,'Hoja de Trabajo para listado'!$BC$155:$BC$1048576,0),MATCH((CUADRO!F$4&amp;$E791),'Hoja de Trabajo para listado'!$BC$151:$CB$151,0)),0)+IFERROR(INDEX('Hoja de Trabajo para listado'!$DE$153:$DG$274,MATCH($A791,'Hoja de Trabajo para listado'!$DE$153:$DE$1048576,0),MATCH((CUADRO!F$4&amp;$E791),'Hoja de Trabajo para listado'!$DE$151:$DG$151,0)),0)+IFERROR(INDEX('Hoja de Trabajo para listado'!$CD$155:$DC$1048576,MATCH($A791,'Hoja de Trabajo para listado'!$CD$155:$CD$1048576,0),MATCH((CUADRO!F$4&amp;$E791),'Hoja de Trabajo para listado'!$CD$151:$DC$151,0)),0)</f>
        <v>0</v>
      </c>
      <c r="G791" s="243">
        <f ca="1">+IFERROR(INDEX('Hoja de Trabajo para listado'!$A$155:$Z$1048576,MATCH($A791,'Hoja de Trabajo para listado'!$A$155:$A$1048576,0),MATCH((CUADRO!G$4&amp;$E791),'Hoja de Trabajo para listado'!$A$151:$Z$151,0)),0)+IFERROR(INDEX('Hoja de Trabajo para listado'!$AB$155:$BA$1048576,MATCH($A791,'Hoja de Trabajo para listado'!$AB$155:$AB$1048576,0),MATCH((CUADRO!G$4&amp;$E791),'Hoja de Trabajo para listado'!$AB$151:$BA$151,0)),0)+IFERROR(INDEX('Hoja de Trabajo para listado'!$BC$155:$CB$1048576,MATCH($A791,'Hoja de Trabajo para listado'!$BC$155:$BC$1048576,0),MATCH((CUADRO!G$4&amp;$E791),'Hoja de Trabajo para listado'!$BC$151:$CB$151,0)),0)+IFERROR(INDEX('Hoja de Trabajo para listado'!$DE$153:$DG$274,MATCH($A791,'Hoja de Trabajo para listado'!$DE$153:$DE$1048576,0),MATCH((CUADRO!G$4&amp;$E791),'Hoja de Trabajo para listado'!$DE$151:$DG$151,0)),0)+IFERROR(INDEX('Hoja de Trabajo para listado'!$CD$155:$DC$1048576,MATCH($A791,'Hoja de Trabajo para listado'!$CD$155:$CD$1048576,0),MATCH((CUADRO!G$4&amp;$E791),'Hoja de Trabajo para listado'!$CD$151:$DC$151,0)),0)</f>
        <v>0</v>
      </c>
      <c r="H791" s="243">
        <f ca="1">+IFERROR(INDEX('Hoja de Trabajo para listado'!$A$155:$Z$1048576,MATCH($A791,'Hoja de Trabajo para listado'!$A$155:$A$1048576,0),MATCH((CUADRO!H$4&amp;$E791),'Hoja de Trabajo para listado'!$A$151:$Z$151,0)),0)+IFERROR(INDEX('Hoja de Trabajo para listado'!$AB$155:$BA$1048576,MATCH($A791,'Hoja de Trabajo para listado'!$AB$155:$AB$1048576,0),MATCH((CUADRO!H$4&amp;$E791),'Hoja de Trabajo para listado'!$AB$151:$BA$151,0)),0)+IFERROR(INDEX('Hoja de Trabajo para listado'!$BC$155:$CB$1048576,MATCH($A791,'Hoja de Trabajo para listado'!$BC$155:$BC$1048576,0),MATCH((CUADRO!H$4&amp;$E791),'Hoja de Trabajo para listado'!$BC$151:$CB$151,0)),0)+IFERROR(INDEX('Hoja de Trabajo para listado'!$DE$153:$DG$274,MATCH($A791,'Hoja de Trabajo para listado'!$DE$153:$DE$1048576,0),MATCH((CUADRO!H$4&amp;$E791),'Hoja de Trabajo para listado'!$DE$151:$DG$151,0)),0)+IFERROR(INDEX('Hoja de Trabajo para listado'!$CD$155:$DC$1048576,MATCH($A791,'Hoja de Trabajo para listado'!$CD$155:$CD$1048576,0),MATCH((CUADRO!H$4&amp;$E791),'Hoja de Trabajo para listado'!$CD$151:$DC$151,0)),0)</f>
        <v>0</v>
      </c>
      <c r="I791" s="243">
        <f ca="1">+IFERROR(INDEX('Hoja de Trabajo para listado'!$A$155:$Z$1048576,MATCH($A791,'Hoja de Trabajo para listado'!$A$155:$A$1048576,0),MATCH((CUADRO!I$4&amp;$E791),'Hoja de Trabajo para listado'!$A$151:$Z$151,0)),0)+IFERROR(INDEX('Hoja de Trabajo para listado'!$AB$155:$BA$1048576,MATCH($A791,'Hoja de Trabajo para listado'!$AB$155:$AB$1048576,0),MATCH((CUADRO!I$4&amp;$E791),'Hoja de Trabajo para listado'!$AB$151:$BA$151,0)),0)+IFERROR(INDEX('Hoja de Trabajo para listado'!$BC$155:$CB$1048576,MATCH($A791,'Hoja de Trabajo para listado'!$BC$155:$BC$1048576,0),MATCH((CUADRO!I$4&amp;$E791),'Hoja de Trabajo para listado'!$BC$151:$CB$151,0)),0)+IFERROR(INDEX('Hoja de Trabajo para listado'!$DE$153:$DG$274,MATCH($A791,'Hoja de Trabajo para listado'!$DE$153:$DE$1048576,0),MATCH((CUADRO!I$4&amp;$E791),'Hoja de Trabajo para listado'!$DE$151:$DG$151,0)),0)+IFERROR(INDEX('Hoja de Trabajo para listado'!$CD$155:$DC$1048576,MATCH($A791,'Hoja de Trabajo para listado'!$CD$155:$CD$1048576,0),MATCH((CUADRO!I$4&amp;$E791),'Hoja de Trabajo para listado'!$CD$151:$DC$151,0)),0)</f>
        <v>0</v>
      </c>
      <c r="J791" s="243">
        <f ca="1">+IFERROR(INDEX('Hoja de Trabajo para listado'!$A$155:$Z$1048576,MATCH($A791,'Hoja de Trabajo para listado'!$A$155:$A$1048576,0),MATCH((CUADRO!J$4&amp;$E791),'Hoja de Trabajo para listado'!$A$151:$Z$151,0)),0)+IFERROR(INDEX('Hoja de Trabajo para listado'!$AB$155:$BA$1048576,MATCH($A791,'Hoja de Trabajo para listado'!$AB$155:$AB$1048576,0),MATCH((CUADRO!J$4&amp;$E791),'Hoja de Trabajo para listado'!$AB$151:$BA$151,0)),0)+IFERROR(INDEX('Hoja de Trabajo para listado'!$BC$155:$CB$1048576,MATCH($A791,'Hoja de Trabajo para listado'!$BC$155:$BC$1048576,0),MATCH((CUADRO!J$4&amp;$E791),'Hoja de Trabajo para listado'!$BC$151:$CB$151,0)),0)+IFERROR(INDEX('Hoja de Trabajo para listado'!$DE$153:$DG$274,MATCH($A791,'Hoja de Trabajo para listado'!$DE$153:$DE$1048576,0),MATCH((CUADRO!J$4&amp;$E791),'Hoja de Trabajo para listado'!$DE$151:$DG$151,0)),0)+IFERROR(INDEX('Hoja de Trabajo para listado'!$CD$155:$DC$1048576,MATCH($A791,'Hoja de Trabajo para listado'!$CD$155:$CD$1048576,0),MATCH((CUADRO!J$4&amp;$E791),'Hoja de Trabajo para listado'!$CD$151:$DC$151,0)),0)</f>
        <v>0</v>
      </c>
      <c r="K791" s="243">
        <f ca="1">+IFERROR(INDEX('Hoja de Trabajo para listado'!$A$155:$Z$1048576,MATCH($A791,'Hoja de Trabajo para listado'!$A$155:$A$1048576,0),MATCH((CUADRO!K$4&amp;$E791),'Hoja de Trabajo para listado'!$A$151:$Z$151,0)),0)+IFERROR(INDEX('Hoja de Trabajo para listado'!$AB$155:$BA$1048576,MATCH($A791,'Hoja de Trabajo para listado'!$AB$155:$AB$1048576,0),MATCH((CUADRO!K$4&amp;$E791),'Hoja de Trabajo para listado'!$AB$151:$BA$151,0)),0)+IFERROR(INDEX('Hoja de Trabajo para listado'!$BC$155:$CB$1048576,MATCH($A791,'Hoja de Trabajo para listado'!$BC$155:$BC$1048576,0),MATCH((CUADRO!K$4&amp;$E791),'Hoja de Trabajo para listado'!$BC$151:$CB$151,0)),0)+IFERROR(INDEX('Hoja de Trabajo para listado'!$DE$153:$DG$274,MATCH($A791,'Hoja de Trabajo para listado'!$DE$153:$DE$1048576,0),MATCH((CUADRO!K$4&amp;$E791),'Hoja de Trabajo para listado'!$DE$151:$DG$151,0)),0)+IFERROR(INDEX('Hoja de Trabajo para listado'!$CD$155:$DC$1048576,MATCH($A791,'Hoja de Trabajo para listado'!$CD$155:$CD$1048576,0),MATCH((CUADRO!K$4&amp;$E791),'Hoja de Trabajo para listado'!$CD$151:$DC$151,0)),0)</f>
        <v>0</v>
      </c>
      <c r="L791" s="243">
        <f ca="1">+IFERROR(INDEX('Hoja de Trabajo para listado'!$A$155:$Z$1048576,MATCH($A791,'Hoja de Trabajo para listado'!$A$155:$A$1048576,0),MATCH((CUADRO!L$4&amp;$E791),'Hoja de Trabajo para listado'!$A$151:$Z$151,0)),0)+IFERROR(INDEX('Hoja de Trabajo para listado'!$AB$155:$BA$1048576,MATCH($A791,'Hoja de Trabajo para listado'!$AB$155:$AB$1048576,0),MATCH((CUADRO!L$4&amp;$E791),'Hoja de Trabajo para listado'!$AB$151:$BA$151,0)),0)+IFERROR(INDEX('Hoja de Trabajo para listado'!$BC$155:$CB$1048576,MATCH($A791,'Hoja de Trabajo para listado'!$BC$155:$BC$1048576,0),MATCH((CUADRO!L$4&amp;$E791),'Hoja de Trabajo para listado'!$BC$151:$CB$151,0)),0)+IFERROR(INDEX('Hoja de Trabajo para listado'!$DE$153:$DG$274,MATCH($A791,'Hoja de Trabajo para listado'!$DE$153:$DE$1048576,0),MATCH((CUADRO!L$4&amp;$E791),'Hoja de Trabajo para listado'!$DE$151:$DG$151,0)),0)+IFERROR(INDEX('Hoja de Trabajo para listado'!$CD$155:$DC$1048576,MATCH($A791,'Hoja de Trabajo para listado'!$CD$155:$CD$1048576,0),MATCH((CUADRO!L$4&amp;$E791),'Hoja de Trabajo para listado'!$CD$151:$DC$151,0)),0)</f>
        <v>0</v>
      </c>
      <c r="M791" s="243">
        <f ca="1">+IFERROR(INDEX('Hoja de Trabajo para listado'!$A$155:$Z$1048576,MATCH($A791,'Hoja de Trabajo para listado'!$A$155:$A$1048576,0),MATCH((CUADRO!M$4&amp;$E791),'Hoja de Trabajo para listado'!$A$151:$Z$151,0)),0)+IFERROR(INDEX('Hoja de Trabajo para listado'!$AB$155:$BA$1048576,MATCH($A791,'Hoja de Trabajo para listado'!$AB$155:$AB$1048576,0),MATCH((CUADRO!M$4&amp;$E791),'Hoja de Trabajo para listado'!$AB$151:$BA$151,0)),0)+IFERROR(INDEX('Hoja de Trabajo para listado'!$BC$155:$CB$1048576,MATCH($A791,'Hoja de Trabajo para listado'!$BC$155:$BC$1048576,0),MATCH((CUADRO!M$4&amp;$E791),'Hoja de Trabajo para listado'!$BC$151:$CB$151,0)),0)+IFERROR(INDEX('Hoja de Trabajo para listado'!$DE$153:$DG$274,MATCH($A791,'Hoja de Trabajo para listado'!$DE$153:$DE$1048576,0),MATCH((CUADRO!M$4&amp;$E791),'Hoja de Trabajo para listado'!$DE$151:$DG$151,0)),0)+IFERROR(INDEX('Hoja de Trabajo para listado'!$CD$155:$DC$1048576,MATCH($A791,'Hoja de Trabajo para listado'!$CD$155:$CD$1048576,0),MATCH((CUADRO!M$4&amp;$E791),'Hoja de Trabajo para listado'!$CD$151:$DC$151,0)),0)</f>
        <v>0</v>
      </c>
      <c r="N791" s="243">
        <f ca="1">+IFERROR(INDEX('Hoja de Trabajo para listado'!$A$155:$Z$1048576,MATCH($A791,'Hoja de Trabajo para listado'!$A$155:$A$1048576,0),MATCH((CUADRO!N$4&amp;$E791),'Hoja de Trabajo para listado'!$A$151:$Z$151,0)),0)+IFERROR(INDEX('Hoja de Trabajo para listado'!$AB$155:$BA$1048576,MATCH($A791,'Hoja de Trabajo para listado'!$AB$155:$AB$1048576,0),MATCH((CUADRO!N$4&amp;$E791),'Hoja de Trabajo para listado'!$AB$151:$BA$151,0)),0)+IFERROR(INDEX('Hoja de Trabajo para listado'!$BC$155:$CB$1048576,MATCH($A791,'Hoja de Trabajo para listado'!$BC$155:$BC$1048576,0),MATCH((CUADRO!N$4&amp;$E791),'Hoja de Trabajo para listado'!$BC$151:$CB$151,0)),0)+IFERROR(INDEX('Hoja de Trabajo para listado'!$DE$153:$DG$274,MATCH($A791,'Hoja de Trabajo para listado'!$DE$153:$DE$1048576,0),MATCH((CUADRO!N$4&amp;$E791),'Hoja de Trabajo para listado'!$DE$151:$DG$151,0)),0)+IFERROR(INDEX('Hoja de Trabajo para listado'!$CD$155:$DC$1048576,MATCH($A791,'Hoja de Trabajo para listado'!$CD$155:$CD$1048576,0),MATCH((CUADRO!N$4&amp;$E791),'Hoja de Trabajo para listado'!$CD$151:$DC$151,0)),0)</f>
        <v>0</v>
      </c>
      <c r="O791" s="243">
        <f ca="1">+IFERROR(INDEX('Hoja de Trabajo para listado'!$A$155:$Z$1048576,MATCH($A791,'Hoja de Trabajo para listado'!$A$155:$A$1048576,0),MATCH((CUADRO!O$4&amp;$E791),'Hoja de Trabajo para listado'!$A$151:$Z$151,0)),0)+IFERROR(INDEX('Hoja de Trabajo para listado'!$AB$155:$BA$1048576,MATCH($A791,'Hoja de Trabajo para listado'!$AB$155:$AB$1048576,0),MATCH((CUADRO!O$4&amp;$E791),'Hoja de Trabajo para listado'!$AB$151:$BA$151,0)),0)+IFERROR(INDEX('Hoja de Trabajo para listado'!$BC$155:$CB$1048576,MATCH($A791,'Hoja de Trabajo para listado'!$BC$155:$BC$1048576,0),MATCH((CUADRO!O$4&amp;$E791),'Hoja de Trabajo para listado'!$BC$151:$CB$151,0)),0)+IFERROR(INDEX('Hoja de Trabajo para listado'!$DE$153:$DG$274,MATCH($A791,'Hoja de Trabajo para listado'!$DE$153:$DE$1048576,0),MATCH((CUADRO!O$4&amp;$E791),'Hoja de Trabajo para listado'!$DE$151:$DG$151,0)),0)+IFERROR(INDEX('Hoja de Trabajo para listado'!$CD$155:$DC$1048576,MATCH($A791,'Hoja de Trabajo para listado'!$CD$155:$CD$1048576,0),MATCH((CUADRO!O$4&amp;$E791),'Hoja de Trabajo para listado'!$CD$151:$DC$151,0)),0)</f>
        <v>0</v>
      </c>
      <c r="P791" s="243">
        <f ca="1">+IFERROR(INDEX('Hoja de Trabajo para listado'!$A$155:$Z$1048576,MATCH($A791,'Hoja de Trabajo para listado'!$A$155:$A$1048576,0),MATCH((CUADRO!P$4&amp;$E791),'Hoja de Trabajo para listado'!$A$151:$Z$151,0)),0)+IFERROR(INDEX('Hoja de Trabajo para listado'!$AB$155:$BA$1048576,MATCH($A791,'Hoja de Trabajo para listado'!$AB$155:$AB$1048576,0),MATCH((CUADRO!P$4&amp;$E791),'Hoja de Trabajo para listado'!$AB$151:$BA$151,0)),0)+IFERROR(INDEX('Hoja de Trabajo para listado'!$BC$155:$CB$1048576,MATCH($A791,'Hoja de Trabajo para listado'!$BC$155:$BC$1048576,0),MATCH((CUADRO!P$4&amp;$E791),'Hoja de Trabajo para listado'!$BC$151:$CB$151,0)),0)+IFERROR(INDEX('Hoja de Trabajo para listado'!$DE$153:$DG$274,MATCH($A791,'Hoja de Trabajo para listado'!$DE$153:$DE$1048576,0),MATCH((CUADRO!P$4&amp;$E791),'Hoja de Trabajo para listado'!$DE$151:$DG$151,0)),0)+IFERROR(INDEX('Hoja de Trabajo para listado'!$CD$155:$DC$1048576,MATCH($A791,'Hoja de Trabajo para listado'!$CD$155:$CD$1048576,0),MATCH((CUADRO!P$4&amp;$E791),'Hoja de Trabajo para listado'!$CD$151:$DC$151,0)),0)</f>
        <v>0</v>
      </c>
      <c r="Q791" s="243">
        <f ca="1">+IFERROR(INDEX('Hoja de Trabajo para listado'!$A$155:$Z$1048576,MATCH($A791,'Hoja de Trabajo para listado'!$A$155:$A$1048576,0),MATCH((CUADRO!Q$4&amp;$E791),'Hoja de Trabajo para listado'!$A$151:$Z$151,0)),0)+IFERROR(INDEX('Hoja de Trabajo para listado'!$AB$155:$BA$1048576,MATCH($A791,'Hoja de Trabajo para listado'!$AB$155:$AB$1048576,0),MATCH((CUADRO!Q$4&amp;$E791),'Hoja de Trabajo para listado'!$AB$151:$BA$151,0)),0)+IFERROR(INDEX('Hoja de Trabajo para listado'!$BC$155:$CB$1048576,MATCH($A791,'Hoja de Trabajo para listado'!$BC$155:$BC$1048576,0),MATCH((CUADRO!Q$4&amp;$E791),'Hoja de Trabajo para listado'!$BC$151:$CB$151,0)),0)+IFERROR(INDEX('Hoja de Trabajo para listado'!$DE$153:$DG$274,MATCH($A791,'Hoja de Trabajo para listado'!$DE$153:$DE$1048576,0),MATCH((CUADRO!Q$4&amp;$E791),'Hoja de Trabajo para listado'!$DE$151:$DG$151,0)),0)+IFERROR(INDEX('Hoja de Trabajo para listado'!$CD$155:$DC$1048576,MATCH($A791,'Hoja de Trabajo para listado'!$CD$155:$CD$1048576,0),MATCH((CUADRO!Q$4&amp;$E791),'Hoja de Trabajo para listado'!$CD$151:$DC$151,0)),0)</f>
        <v>0</v>
      </c>
      <c r="R791" s="243">
        <f t="shared" ca="1" si="31"/>
        <v>0</v>
      </c>
      <c r="S791" s="249"/>
      <c r="T791" s="243">
        <f ca="1">+T792</f>
        <v>0</v>
      </c>
      <c r="U791" s="242">
        <f t="shared" si="32"/>
        <v>1</v>
      </c>
      <c r="V791" s="333" t="str">
        <f>+VLOOKUP(A791,bd_lista!$A$3:$E$592,5,FALSE)</f>
        <v>Gobiernos Autonomos Municipales</v>
      </c>
      <c r="W791" s="387" t="str">
        <f>+V791</f>
        <v>Gobiernos Autonomos Municipales</v>
      </c>
      <c r="X791" s="242">
        <f>+VLOOKUP(A791,[4]Sheet1!$A$13:$D$744,4,FALSE)</f>
        <v>0</v>
      </c>
      <c r="Y791" s="242" t="e">
        <f>+VLOOKUP(X791,bd_lista!$A$3:$C$592,3,FALSE)</f>
        <v>#N/A</v>
      </c>
      <c r="Z791" s="294">
        <f>+X791</f>
        <v>0</v>
      </c>
      <c r="AA791" s="295" t="e">
        <f>+Y791</f>
        <v>#N/A</v>
      </c>
    </row>
    <row r="792" spans="1:27" customFormat="1" ht="15" hidden="1" customHeight="1">
      <c r="A792" s="32">
        <v>1413</v>
      </c>
      <c r="B792" s="393"/>
      <c r="C792" s="247" t="str">
        <f>+VLOOKUP(A792,bd_lista!$A$3:$C$592,3,FALSE)</f>
        <v>Gobierno Autónomo Municipal de Totora</v>
      </c>
      <c r="D792" s="390"/>
      <c r="E792" s="244" t="s">
        <v>1305</v>
      </c>
      <c r="F792" s="243">
        <f ca="1">+IFERROR(INDEX('Hoja de Trabajo para listado'!$A$155:$Z$1048576,MATCH($A792,'Hoja de Trabajo para listado'!$A$155:$A$1048576,0),MATCH((CUADRO!F$4&amp;$E792),'Hoja de Trabajo para listado'!$A$151:$Z$151,0)),0)+IFERROR(INDEX('Hoja de Trabajo para listado'!$AB$155:$BA$1048576,MATCH($A792,'Hoja de Trabajo para listado'!$AB$155:$AB$1048576,0),MATCH((CUADRO!F$4&amp;$E792),'Hoja de Trabajo para listado'!$AB$151:$BA$151,0)),0)+IFERROR(INDEX('Hoja de Trabajo para listado'!$BC$155:$CB$1048576,MATCH($A792,'Hoja de Trabajo para listado'!$BC$155:$BC$1048576,0),MATCH((CUADRO!F$4&amp;$E792),'Hoja de Trabajo para listado'!$BC$151:$CB$151,0)),0)+IFERROR(INDEX('Hoja de Trabajo para listado'!$DE$153:$DG$274,MATCH($A792,'Hoja de Trabajo para listado'!$DE$153:$DE$1048576,0),MATCH((CUADRO!F$4&amp;$E792),'Hoja de Trabajo para listado'!$DE$151:$DG$151,0)),0)+IFERROR(INDEX('Hoja de Trabajo para listado'!$CD$155:$DC$1048576,MATCH($A792,'Hoja de Trabajo para listado'!$CD$155:$CD$1048576,0),MATCH((CUADRO!F$4&amp;$E792),'Hoja de Trabajo para listado'!$CD$151:$DC$151,0)),0)</f>
        <v>0</v>
      </c>
      <c r="G792" s="243">
        <f ca="1">+IFERROR(INDEX('Hoja de Trabajo para listado'!$A$155:$Z$1048576,MATCH($A792,'Hoja de Trabajo para listado'!$A$155:$A$1048576,0),MATCH((CUADRO!G$4&amp;$E792),'Hoja de Trabajo para listado'!$A$151:$Z$151,0)),0)+IFERROR(INDEX('Hoja de Trabajo para listado'!$AB$155:$BA$1048576,MATCH($A792,'Hoja de Trabajo para listado'!$AB$155:$AB$1048576,0),MATCH((CUADRO!G$4&amp;$E792),'Hoja de Trabajo para listado'!$AB$151:$BA$151,0)),0)+IFERROR(INDEX('Hoja de Trabajo para listado'!$BC$155:$CB$1048576,MATCH($A792,'Hoja de Trabajo para listado'!$BC$155:$BC$1048576,0),MATCH((CUADRO!G$4&amp;$E792),'Hoja de Trabajo para listado'!$BC$151:$CB$151,0)),0)+IFERROR(INDEX('Hoja de Trabajo para listado'!$DE$153:$DG$274,MATCH($A792,'Hoja de Trabajo para listado'!$DE$153:$DE$1048576,0),MATCH((CUADRO!G$4&amp;$E792),'Hoja de Trabajo para listado'!$DE$151:$DG$151,0)),0)+IFERROR(INDEX('Hoja de Trabajo para listado'!$CD$155:$DC$1048576,MATCH($A792,'Hoja de Trabajo para listado'!$CD$155:$CD$1048576,0),MATCH((CUADRO!G$4&amp;$E792),'Hoja de Trabajo para listado'!$CD$151:$DC$151,0)),0)</f>
        <v>0</v>
      </c>
      <c r="H792" s="243">
        <f ca="1">+IFERROR(INDEX('Hoja de Trabajo para listado'!$A$155:$Z$1048576,MATCH($A792,'Hoja de Trabajo para listado'!$A$155:$A$1048576,0),MATCH((CUADRO!H$4&amp;$E792),'Hoja de Trabajo para listado'!$A$151:$Z$151,0)),0)+IFERROR(INDEX('Hoja de Trabajo para listado'!$AB$155:$BA$1048576,MATCH($A792,'Hoja de Trabajo para listado'!$AB$155:$AB$1048576,0),MATCH((CUADRO!H$4&amp;$E792),'Hoja de Trabajo para listado'!$AB$151:$BA$151,0)),0)+IFERROR(INDEX('Hoja de Trabajo para listado'!$BC$155:$CB$1048576,MATCH($A792,'Hoja de Trabajo para listado'!$BC$155:$BC$1048576,0),MATCH((CUADRO!H$4&amp;$E792),'Hoja de Trabajo para listado'!$BC$151:$CB$151,0)),0)+IFERROR(INDEX('Hoja de Trabajo para listado'!$DE$153:$DG$274,MATCH($A792,'Hoja de Trabajo para listado'!$DE$153:$DE$1048576,0),MATCH((CUADRO!H$4&amp;$E792),'Hoja de Trabajo para listado'!$DE$151:$DG$151,0)),0)+IFERROR(INDEX('Hoja de Trabajo para listado'!$CD$155:$DC$1048576,MATCH($A792,'Hoja de Trabajo para listado'!$CD$155:$CD$1048576,0),MATCH((CUADRO!H$4&amp;$E792),'Hoja de Trabajo para listado'!$CD$151:$DC$151,0)),0)</f>
        <v>0</v>
      </c>
      <c r="I792" s="243">
        <f ca="1">+IFERROR(INDEX('Hoja de Trabajo para listado'!$A$155:$Z$1048576,MATCH($A792,'Hoja de Trabajo para listado'!$A$155:$A$1048576,0),MATCH((CUADRO!I$4&amp;$E792),'Hoja de Trabajo para listado'!$A$151:$Z$151,0)),0)+IFERROR(INDEX('Hoja de Trabajo para listado'!$AB$155:$BA$1048576,MATCH($A792,'Hoja de Trabajo para listado'!$AB$155:$AB$1048576,0),MATCH((CUADRO!I$4&amp;$E792),'Hoja de Trabajo para listado'!$AB$151:$BA$151,0)),0)+IFERROR(INDEX('Hoja de Trabajo para listado'!$BC$155:$CB$1048576,MATCH($A792,'Hoja de Trabajo para listado'!$BC$155:$BC$1048576,0),MATCH((CUADRO!I$4&amp;$E792),'Hoja de Trabajo para listado'!$BC$151:$CB$151,0)),0)+IFERROR(INDEX('Hoja de Trabajo para listado'!$DE$153:$DG$274,MATCH($A792,'Hoja de Trabajo para listado'!$DE$153:$DE$1048576,0),MATCH((CUADRO!I$4&amp;$E792),'Hoja de Trabajo para listado'!$DE$151:$DG$151,0)),0)+IFERROR(INDEX('Hoja de Trabajo para listado'!$CD$155:$DC$1048576,MATCH($A792,'Hoja de Trabajo para listado'!$CD$155:$CD$1048576,0),MATCH((CUADRO!I$4&amp;$E792),'Hoja de Trabajo para listado'!$CD$151:$DC$151,0)),0)</f>
        <v>0</v>
      </c>
      <c r="J792" s="243">
        <f ca="1">+IFERROR(INDEX('Hoja de Trabajo para listado'!$A$155:$Z$1048576,MATCH($A792,'Hoja de Trabajo para listado'!$A$155:$A$1048576,0),MATCH((CUADRO!J$4&amp;$E792),'Hoja de Trabajo para listado'!$A$151:$Z$151,0)),0)+IFERROR(INDEX('Hoja de Trabajo para listado'!$AB$155:$BA$1048576,MATCH($A792,'Hoja de Trabajo para listado'!$AB$155:$AB$1048576,0),MATCH((CUADRO!J$4&amp;$E792),'Hoja de Trabajo para listado'!$AB$151:$BA$151,0)),0)+IFERROR(INDEX('Hoja de Trabajo para listado'!$BC$155:$CB$1048576,MATCH($A792,'Hoja de Trabajo para listado'!$BC$155:$BC$1048576,0),MATCH((CUADRO!J$4&amp;$E792),'Hoja de Trabajo para listado'!$BC$151:$CB$151,0)),0)+IFERROR(INDEX('Hoja de Trabajo para listado'!$DE$153:$DG$274,MATCH($A792,'Hoja de Trabajo para listado'!$DE$153:$DE$1048576,0),MATCH((CUADRO!J$4&amp;$E792),'Hoja de Trabajo para listado'!$DE$151:$DG$151,0)),0)+IFERROR(INDEX('Hoja de Trabajo para listado'!$CD$155:$DC$1048576,MATCH($A792,'Hoja de Trabajo para listado'!$CD$155:$CD$1048576,0),MATCH((CUADRO!J$4&amp;$E792),'Hoja de Trabajo para listado'!$CD$151:$DC$151,0)),0)</f>
        <v>0</v>
      </c>
      <c r="K792" s="243">
        <f ca="1">+IFERROR(INDEX('Hoja de Trabajo para listado'!$A$155:$Z$1048576,MATCH($A792,'Hoja de Trabajo para listado'!$A$155:$A$1048576,0),MATCH((CUADRO!K$4&amp;$E792),'Hoja de Trabajo para listado'!$A$151:$Z$151,0)),0)+IFERROR(INDEX('Hoja de Trabajo para listado'!$AB$155:$BA$1048576,MATCH($A792,'Hoja de Trabajo para listado'!$AB$155:$AB$1048576,0),MATCH((CUADRO!K$4&amp;$E792),'Hoja de Trabajo para listado'!$AB$151:$BA$151,0)),0)+IFERROR(INDEX('Hoja de Trabajo para listado'!$BC$155:$CB$1048576,MATCH($A792,'Hoja de Trabajo para listado'!$BC$155:$BC$1048576,0),MATCH((CUADRO!K$4&amp;$E792),'Hoja de Trabajo para listado'!$BC$151:$CB$151,0)),0)+IFERROR(INDEX('Hoja de Trabajo para listado'!$DE$153:$DG$274,MATCH($A792,'Hoja de Trabajo para listado'!$DE$153:$DE$1048576,0),MATCH((CUADRO!K$4&amp;$E792),'Hoja de Trabajo para listado'!$DE$151:$DG$151,0)),0)+IFERROR(INDEX('Hoja de Trabajo para listado'!$CD$155:$DC$1048576,MATCH($A792,'Hoja de Trabajo para listado'!$CD$155:$CD$1048576,0),MATCH((CUADRO!K$4&amp;$E792),'Hoja de Trabajo para listado'!$CD$151:$DC$151,0)),0)</f>
        <v>0</v>
      </c>
      <c r="L792" s="243">
        <f ca="1">+IFERROR(INDEX('Hoja de Trabajo para listado'!$A$155:$Z$1048576,MATCH($A792,'Hoja de Trabajo para listado'!$A$155:$A$1048576,0),MATCH((CUADRO!L$4&amp;$E792),'Hoja de Trabajo para listado'!$A$151:$Z$151,0)),0)+IFERROR(INDEX('Hoja de Trabajo para listado'!$AB$155:$BA$1048576,MATCH($A792,'Hoja de Trabajo para listado'!$AB$155:$AB$1048576,0),MATCH((CUADRO!L$4&amp;$E792),'Hoja de Trabajo para listado'!$AB$151:$BA$151,0)),0)+IFERROR(INDEX('Hoja de Trabajo para listado'!$BC$155:$CB$1048576,MATCH($A792,'Hoja de Trabajo para listado'!$BC$155:$BC$1048576,0),MATCH((CUADRO!L$4&amp;$E792),'Hoja de Trabajo para listado'!$BC$151:$CB$151,0)),0)+IFERROR(INDEX('Hoja de Trabajo para listado'!$DE$153:$DG$274,MATCH($A792,'Hoja de Trabajo para listado'!$DE$153:$DE$1048576,0),MATCH((CUADRO!L$4&amp;$E792),'Hoja de Trabajo para listado'!$DE$151:$DG$151,0)),0)+IFERROR(INDEX('Hoja de Trabajo para listado'!$CD$155:$DC$1048576,MATCH($A792,'Hoja de Trabajo para listado'!$CD$155:$CD$1048576,0),MATCH((CUADRO!L$4&amp;$E792),'Hoja de Trabajo para listado'!$CD$151:$DC$151,0)),0)</f>
        <v>0</v>
      </c>
      <c r="M792" s="243">
        <f ca="1">+IFERROR(INDEX('Hoja de Trabajo para listado'!$A$155:$Z$1048576,MATCH($A792,'Hoja de Trabajo para listado'!$A$155:$A$1048576,0),MATCH((CUADRO!M$4&amp;$E792),'Hoja de Trabajo para listado'!$A$151:$Z$151,0)),0)+IFERROR(INDEX('Hoja de Trabajo para listado'!$AB$155:$BA$1048576,MATCH($A792,'Hoja de Trabajo para listado'!$AB$155:$AB$1048576,0),MATCH((CUADRO!M$4&amp;$E792),'Hoja de Trabajo para listado'!$AB$151:$BA$151,0)),0)+IFERROR(INDEX('Hoja de Trabajo para listado'!$BC$155:$CB$1048576,MATCH($A792,'Hoja de Trabajo para listado'!$BC$155:$BC$1048576,0),MATCH((CUADRO!M$4&amp;$E792),'Hoja de Trabajo para listado'!$BC$151:$CB$151,0)),0)+IFERROR(INDEX('Hoja de Trabajo para listado'!$DE$153:$DG$274,MATCH($A792,'Hoja de Trabajo para listado'!$DE$153:$DE$1048576,0),MATCH((CUADRO!M$4&amp;$E792),'Hoja de Trabajo para listado'!$DE$151:$DG$151,0)),0)+IFERROR(INDEX('Hoja de Trabajo para listado'!$CD$155:$DC$1048576,MATCH($A792,'Hoja de Trabajo para listado'!$CD$155:$CD$1048576,0),MATCH((CUADRO!M$4&amp;$E792),'Hoja de Trabajo para listado'!$CD$151:$DC$151,0)),0)</f>
        <v>0</v>
      </c>
      <c r="N792" s="243">
        <f ca="1">+IFERROR(INDEX('Hoja de Trabajo para listado'!$A$155:$Z$1048576,MATCH($A792,'Hoja de Trabajo para listado'!$A$155:$A$1048576,0),MATCH((CUADRO!N$4&amp;$E792),'Hoja de Trabajo para listado'!$A$151:$Z$151,0)),0)+IFERROR(INDEX('Hoja de Trabajo para listado'!$AB$155:$BA$1048576,MATCH($A792,'Hoja de Trabajo para listado'!$AB$155:$AB$1048576,0),MATCH((CUADRO!N$4&amp;$E792),'Hoja de Trabajo para listado'!$AB$151:$BA$151,0)),0)+IFERROR(INDEX('Hoja de Trabajo para listado'!$BC$155:$CB$1048576,MATCH($A792,'Hoja de Trabajo para listado'!$BC$155:$BC$1048576,0),MATCH((CUADRO!N$4&amp;$E792),'Hoja de Trabajo para listado'!$BC$151:$CB$151,0)),0)+IFERROR(INDEX('Hoja de Trabajo para listado'!$DE$153:$DG$274,MATCH($A792,'Hoja de Trabajo para listado'!$DE$153:$DE$1048576,0),MATCH((CUADRO!N$4&amp;$E792),'Hoja de Trabajo para listado'!$DE$151:$DG$151,0)),0)+IFERROR(INDEX('Hoja de Trabajo para listado'!$CD$155:$DC$1048576,MATCH($A792,'Hoja de Trabajo para listado'!$CD$155:$CD$1048576,0),MATCH((CUADRO!N$4&amp;$E792),'Hoja de Trabajo para listado'!$CD$151:$DC$151,0)),0)</f>
        <v>0</v>
      </c>
      <c r="O792" s="243">
        <f ca="1">+IFERROR(INDEX('Hoja de Trabajo para listado'!$A$155:$Z$1048576,MATCH($A792,'Hoja de Trabajo para listado'!$A$155:$A$1048576,0),MATCH((CUADRO!O$4&amp;$E792),'Hoja de Trabajo para listado'!$A$151:$Z$151,0)),0)+IFERROR(INDEX('Hoja de Trabajo para listado'!$AB$155:$BA$1048576,MATCH($A792,'Hoja de Trabajo para listado'!$AB$155:$AB$1048576,0),MATCH((CUADRO!O$4&amp;$E792),'Hoja de Trabajo para listado'!$AB$151:$BA$151,0)),0)+IFERROR(INDEX('Hoja de Trabajo para listado'!$BC$155:$CB$1048576,MATCH($A792,'Hoja de Trabajo para listado'!$BC$155:$BC$1048576,0),MATCH((CUADRO!O$4&amp;$E792),'Hoja de Trabajo para listado'!$BC$151:$CB$151,0)),0)+IFERROR(INDEX('Hoja de Trabajo para listado'!$DE$153:$DG$274,MATCH($A792,'Hoja de Trabajo para listado'!$DE$153:$DE$1048576,0),MATCH((CUADRO!O$4&amp;$E792),'Hoja de Trabajo para listado'!$DE$151:$DG$151,0)),0)+IFERROR(INDEX('Hoja de Trabajo para listado'!$CD$155:$DC$1048576,MATCH($A792,'Hoja de Trabajo para listado'!$CD$155:$CD$1048576,0),MATCH((CUADRO!O$4&amp;$E792),'Hoja de Trabajo para listado'!$CD$151:$DC$151,0)),0)</f>
        <v>0</v>
      </c>
      <c r="P792" s="243">
        <f ca="1">+IFERROR(INDEX('Hoja de Trabajo para listado'!$A$155:$Z$1048576,MATCH($A792,'Hoja de Trabajo para listado'!$A$155:$A$1048576,0),MATCH((CUADRO!P$4&amp;$E792),'Hoja de Trabajo para listado'!$A$151:$Z$151,0)),0)+IFERROR(INDEX('Hoja de Trabajo para listado'!$AB$155:$BA$1048576,MATCH($A792,'Hoja de Trabajo para listado'!$AB$155:$AB$1048576,0),MATCH((CUADRO!P$4&amp;$E792),'Hoja de Trabajo para listado'!$AB$151:$BA$151,0)),0)+IFERROR(INDEX('Hoja de Trabajo para listado'!$BC$155:$CB$1048576,MATCH($A792,'Hoja de Trabajo para listado'!$BC$155:$BC$1048576,0),MATCH((CUADRO!P$4&amp;$E792),'Hoja de Trabajo para listado'!$BC$151:$CB$151,0)),0)+IFERROR(INDEX('Hoja de Trabajo para listado'!$DE$153:$DG$274,MATCH($A792,'Hoja de Trabajo para listado'!$DE$153:$DE$1048576,0),MATCH((CUADRO!P$4&amp;$E792),'Hoja de Trabajo para listado'!$DE$151:$DG$151,0)),0)+IFERROR(INDEX('Hoja de Trabajo para listado'!$CD$155:$DC$1048576,MATCH($A792,'Hoja de Trabajo para listado'!$CD$155:$CD$1048576,0),MATCH((CUADRO!P$4&amp;$E792),'Hoja de Trabajo para listado'!$CD$151:$DC$151,0)),0)</f>
        <v>0</v>
      </c>
      <c r="Q792" s="243">
        <f ca="1">+IFERROR(INDEX('Hoja de Trabajo para listado'!$A$155:$Z$1048576,MATCH($A792,'Hoja de Trabajo para listado'!$A$155:$A$1048576,0),MATCH((CUADRO!Q$4&amp;$E792),'Hoja de Trabajo para listado'!$A$151:$Z$151,0)),0)+IFERROR(INDEX('Hoja de Trabajo para listado'!$AB$155:$BA$1048576,MATCH($A792,'Hoja de Trabajo para listado'!$AB$155:$AB$1048576,0),MATCH((CUADRO!Q$4&amp;$E792),'Hoja de Trabajo para listado'!$AB$151:$BA$151,0)),0)+IFERROR(INDEX('Hoja de Trabajo para listado'!$BC$155:$CB$1048576,MATCH($A792,'Hoja de Trabajo para listado'!$BC$155:$BC$1048576,0),MATCH((CUADRO!Q$4&amp;$E792),'Hoja de Trabajo para listado'!$BC$151:$CB$151,0)),0)+IFERROR(INDEX('Hoja de Trabajo para listado'!$DE$153:$DG$274,MATCH($A792,'Hoja de Trabajo para listado'!$DE$153:$DE$1048576,0),MATCH((CUADRO!Q$4&amp;$E792),'Hoja de Trabajo para listado'!$DE$151:$DG$151,0)),0)+IFERROR(INDEX('Hoja de Trabajo para listado'!$CD$155:$DC$1048576,MATCH($A792,'Hoja de Trabajo para listado'!$CD$155:$CD$1048576,0),MATCH((CUADRO!Q$4&amp;$E792),'Hoja de Trabajo para listado'!$CD$151:$DC$151,0)),0)</f>
        <v>0</v>
      </c>
      <c r="R792" s="243">
        <f t="shared" ca="1" si="31"/>
        <v>0</v>
      </c>
      <c r="S792" s="249">
        <f ca="1">+R791+R792</f>
        <v>0</v>
      </c>
      <c r="T792" s="243">
        <f ca="1">+S792</f>
        <v>0</v>
      </c>
      <c r="U792" s="242">
        <f t="shared" si="32"/>
        <v>2</v>
      </c>
      <c r="V792" s="333" t="str">
        <f>+VLOOKUP(A792,bd_lista!$A$3:$E$592,5,FALSE)</f>
        <v>Gobiernos Autonomos Municipales</v>
      </c>
      <c r="W792" s="388"/>
      <c r="X792" s="242">
        <f>+VLOOKUP(A792,[4]Sheet1!$A$13:$D$744,4,FALSE)</f>
        <v>0</v>
      </c>
      <c r="Y792" s="242" t="e">
        <f>+VLOOKUP(X792,bd_lista!$A$3:$C$592,3,FALSE)</f>
        <v>#N/A</v>
      </c>
      <c r="Z792" s="292"/>
      <c r="AA792" s="293"/>
    </row>
    <row r="793" spans="1:27" customFormat="1" ht="15" hidden="1" customHeight="1">
      <c r="A793" s="32">
        <v>1414</v>
      </c>
      <c r="B793" s="392">
        <f>+A793</f>
        <v>1414</v>
      </c>
      <c r="C793" s="247" t="str">
        <f>+VLOOKUP(A793,bd_lista!$A$3:$C$592,3,FALSE)</f>
        <v>Gobierno Autónomo Municipal de Corque</v>
      </c>
      <c r="D793" s="389" t="str">
        <f>+C793</f>
        <v>Gobierno Autónomo Municipal de Corque</v>
      </c>
      <c r="E793" s="242" t="s">
        <v>1304</v>
      </c>
      <c r="F793" s="243">
        <f ca="1">+IFERROR(INDEX('Hoja de Trabajo para listado'!$A$155:$Z$1048576,MATCH($A793,'Hoja de Trabajo para listado'!$A$155:$A$1048576,0),MATCH((CUADRO!F$4&amp;$E793),'Hoja de Trabajo para listado'!$A$151:$Z$151,0)),0)+IFERROR(INDEX('Hoja de Trabajo para listado'!$AB$155:$BA$1048576,MATCH($A793,'Hoja de Trabajo para listado'!$AB$155:$AB$1048576,0),MATCH((CUADRO!F$4&amp;$E793),'Hoja de Trabajo para listado'!$AB$151:$BA$151,0)),0)+IFERROR(INDEX('Hoja de Trabajo para listado'!$BC$155:$CB$1048576,MATCH($A793,'Hoja de Trabajo para listado'!$BC$155:$BC$1048576,0),MATCH((CUADRO!F$4&amp;$E793),'Hoja de Trabajo para listado'!$BC$151:$CB$151,0)),0)+IFERROR(INDEX('Hoja de Trabajo para listado'!$DE$153:$DG$274,MATCH($A793,'Hoja de Trabajo para listado'!$DE$153:$DE$1048576,0),MATCH((CUADRO!F$4&amp;$E793),'Hoja de Trabajo para listado'!$DE$151:$DG$151,0)),0)+IFERROR(INDEX('Hoja de Trabajo para listado'!$CD$155:$DC$1048576,MATCH($A793,'Hoja de Trabajo para listado'!$CD$155:$CD$1048576,0),MATCH((CUADRO!F$4&amp;$E793),'Hoja de Trabajo para listado'!$CD$151:$DC$151,0)),0)</f>
        <v>0</v>
      </c>
      <c r="G793" s="243">
        <f ca="1">+IFERROR(INDEX('Hoja de Trabajo para listado'!$A$155:$Z$1048576,MATCH($A793,'Hoja de Trabajo para listado'!$A$155:$A$1048576,0),MATCH((CUADRO!G$4&amp;$E793),'Hoja de Trabajo para listado'!$A$151:$Z$151,0)),0)+IFERROR(INDEX('Hoja de Trabajo para listado'!$AB$155:$BA$1048576,MATCH($A793,'Hoja de Trabajo para listado'!$AB$155:$AB$1048576,0),MATCH((CUADRO!G$4&amp;$E793),'Hoja de Trabajo para listado'!$AB$151:$BA$151,0)),0)+IFERROR(INDEX('Hoja de Trabajo para listado'!$BC$155:$CB$1048576,MATCH($A793,'Hoja de Trabajo para listado'!$BC$155:$BC$1048576,0),MATCH((CUADRO!G$4&amp;$E793),'Hoja de Trabajo para listado'!$BC$151:$CB$151,0)),0)+IFERROR(INDEX('Hoja de Trabajo para listado'!$DE$153:$DG$274,MATCH($A793,'Hoja de Trabajo para listado'!$DE$153:$DE$1048576,0),MATCH((CUADRO!G$4&amp;$E793),'Hoja de Trabajo para listado'!$DE$151:$DG$151,0)),0)+IFERROR(INDEX('Hoja de Trabajo para listado'!$CD$155:$DC$1048576,MATCH($A793,'Hoja de Trabajo para listado'!$CD$155:$CD$1048576,0),MATCH((CUADRO!G$4&amp;$E793),'Hoja de Trabajo para listado'!$CD$151:$DC$151,0)),0)</f>
        <v>0</v>
      </c>
      <c r="H793" s="243">
        <f ca="1">+IFERROR(INDEX('Hoja de Trabajo para listado'!$A$155:$Z$1048576,MATCH($A793,'Hoja de Trabajo para listado'!$A$155:$A$1048576,0),MATCH((CUADRO!H$4&amp;$E793),'Hoja de Trabajo para listado'!$A$151:$Z$151,0)),0)+IFERROR(INDEX('Hoja de Trabajo para listado'!$AB$155:$BA$1048576,MATCH($A793,'Hoja de Trabajo para listado'!$AB$155:$AB$1048576,0),MATCH((CUADRO!H$4&amp;$E793),'Hoja de Trabajo para listado'!$AB$151:$BA$151,0)),0)+IFERROR(INDEX('Hoja de Trabajo para listado'!$BC$155:$CB$1048576,MATCH($A793,'Hoja de Trabajo para listado'!$BC$155:$BC$1048576,0),MATCH((CUADRO!H$4&amp;$E793),'Hoja de Trabajo para listado'!$BC$151:$CB$151,0)),0)+IFERROR(INDEX('Hoja de Trabajo para listado'!$DE$153:$DG$274,MATCH($A793,'Hoja de Trabajo para listado'!$DE$153:$DE$1048576,0),MATCH((CUADRO!H$4&amp;$E793),'Hoja de Trabajo para listado'!$DE$151:$DG$151,0)),0)+IFERROR(INDEX('Hoja de Trabajo para listado'!$CD$155:$DC$1048576,MATCH($A793,'Hoja de Trabajo para listado'!$CD$155:$CD$1048576,0),MATCH((CUADRO!H$4&amp;$E793),'Hoja de Trabajo para listado'!$CD$151:$DC$151,0)),0)</f>
        <v>0</v>
      </c>
      <c r="I793" s="243">
        <f ca="1">+IFERROR(INDEX('Hoja de Trabajo para listado'!$A$155:$Z$1048576,MATCH($A793,'Hoja de Trabajo para listado'!$A$155:$A$1048576,0),MATCH((CUADRO!I$4&amp;$E793),'Hoja de Trabajo para listado'!$A$151:$Z$151,0)),0)+IFERROR(INDEX('Hoja de Trabajo para listado'!$AB$155:$BA$1048576,MATCH($A793,'Hoja de Trabajo para listado'!$AB$155:$AB$1048576,0),MATCH((CUADRO!I$4&amp;$E793),'Hoja de Trabajo para listado'!$AB$151:$BA$151,0)),0)+IFERROR(INDEX('Hoja de Trabajo para listado'!$BC$155:$CB$1048576,MATCH($A793,'Hoja de Trabajo para listado'!$BC$155:$BC$1048576,0),MATCH((CUADRO!I$4&amp;$E793),'Hoja de Trabajo para listado'!$BC$151:$CB$151,0)),0)+IFERROR(INDEX('Hoja de Trabajo para listado'!$DE$153:$DG$274,MATCH($A793,'Hoja de Trabajo para listado'!$DE$153:$DE$1048576,0),MATCH((CUADRO!I$4&amp;$E793),'Hoja de Trabajo para listado'!$DE$151:$DG$151,0)),0)+IFERROR(INDEX('Hoja de Trabajo para listado'!$CD$155:$DC$1048576,MATCH($A793,'Hoja de Trabajo para listado'!$CD$155:$CD$1048576,0),MATCH((CUADRO!I$4&amp;$E793),'Hoja de Trabajo para listado'!$CD$151:$DC$151,0)),0)</f>
        <v>0</v>
      </c>
      <c r="J793" s="243">
        <f ca="1">+IFERROR(INDEX('Hoja de Trabajo para listado'!$A$155:$Z$1048576,MATCH($A793,'Hoja de Trabajo para listado'!$A$155:$A$1048576,0),MATCH((CUADRO!J$4&amp;$E793),'Hoja de Trabajo para listado'!$A$151:$Z$151,0)),0)+IFERROR(INDEX('Hoja de Trabajo para listado'!$AB$155:$BA$1048576,MATCH($A793,'Hoja de Trabajo para listado'!$AB$155:$AB$1048576,0),MATCH((CUADRO!J$4&amp;$E793),'Hoja de Trabajo para listado'!$AB$151:$BA$151,0)),0)+IFERROR(INDEX('Hoja de Trabajo para listado'!$BC$155:$CB$1048576,MATCH($A793,'Hoja de Trabajo para listado'!$BC$155:$BC$1048576,0),MATCH((CUADRO!J$4&amp;$E793),'Hoja de Trabajo para listado'!$BC$151:$CB$151,0)),0)+IFERROR(INDEX('Hoja de Trabajo para listado'!$DE$153:$DG$274,MATCH($A793,'Hoja de Trabajo para listado'!$DE$153:$DE$1048576,0),MATCH((CUADRO!J$4&amp;$E793),'Hoja de Trabajo para listado'!$DE$151:$DG$151,0)),0)+IFERROR(INDEX('Hoja de Trabajo para listado'!$CD$155:$DC$1048576,MATCH($A793,'Hoja de Trabajo para listado'!$CD$155:$CD$1048576,0),MATCH((CUADRO!J$4&amp;$E793),'Hoja de Trabajo para listado'!$CD$151:$DC$151,0)),0)</f>
        <v>0</v>
      </c>
      <c r="K793" s="243">
        <f ca="1">+IFERROR(INDEX('Hoja de Trabajo para listado'!$A$155:$Z$1048576,MATCH($A793,'Hoja de Trabajo para listado'!$A$155:$A$1048576,0),MATCH((CUADRO!K$4&amp;$E793),'Hoja de Trabajo para listado'!$A$151:$Z$151,0)),0)+IFERROR(INDEX('Hoja de Trabajo para listado'!$AB$155:$BA$1048576,MATCH($A793,'Hoja de Trabajo para listado'!$AB$155:$AB$1048576,0),MATCH((CUADRO!K$4&amp;$E793),'Hoja de Trabajo para listado'!$AB$151:$BA$151,0)),0)+IFERROR(INDEX('Hoja de Trabajo para listado'!$BC$155:$CB$1048576,MATCH($A793,'Hoja de Trabajo para listado'!$BC$155:$BC$1048576,0),MATCH((CUADRO!K$4&amp;$E793),'Hoja de Trabajo para listado'!$BC$151:$CB$151,0)),0)+IFERROR(INDEX('Hoja de Trabajo para listado'!$DE$153:$DG$274,MATCH($A793,'Hoja de Trabajo para listado'!$DE$153:$DE$1048576,0),MATCH((CUADRO!K$4&amp;$E793),'Hoja de Trabajo para listado'!$DE$151:$DG$151,0)),0)+IFERROR(INDEX('Hoja de Trabajo para listado'!$CD$155:$DC$1048576,MATCH($A793,'Hoja de Trabajo para listado'!$CD$155:$CD$1048576,0),MATCH((CUADRO!K$4&amp;$E793),'Hoja de Trabajo para listado'!$CD$151:$DC$151,0)),0)</f>
        <v>0</v>
      </c>
      <c r="L793" s="243">
        <f ca="1">+IFERROR(INDEX('Hoja de Trabajo para listado'!$A$155:$Z$1048576,MATCH($A793,'Hoja de Trabajo para listado'!$A$155:$A$1048576,0),MATCH((CUADRO!L$4&amp;$E793),'Hoja de Trabajo para listado'!$A$151:$Z$151,0)),0)+IFERROR(INDEX('Hoja de Trabajo para listado'!$AB$155:$BA$1048576,MATCH($A793,'Hoja de Trabajo para listado'!$AB$155:$AB$1048576,0),MATCH((CUADRO!L$4&amp;$E793),'Hoja de Trabajo para listado'!$AB$151:$BA$151,0)),0)+IFERROR(INDEX('Hoja de Trabajo para listado'!$BC$155:$CB$1048576,MATCH($A793,'Hoja de Trabajo para listado'!$BC$155:$BC$1048576,0),MATCH((CUADRO!L$4&amp;$E793),'Hoja de Trabajo para listado'!$BC$151:$CB$151,0)),0)+IFERROR(INDEX('Hoja de Trabajo para listado'!$DE$153:$DG$274,MATCH($A793,'Hoja de Trabajo para listado'!$DE$153:$DE$1048576,0),MATCH((CUADRO!L$4&amp;$E793),'Hoja de Trabajo para listado'!$DE$151:$DG$151,0)),0)+IFERROR(INDEX('Hoja de Trabajo para listado'!$CD$155:$DC$1048576,MATCH($A793,'Hoja de Trabajo para listado'!$CD$155:$CD$1048576,0),MATCH((CUADRO!L$4&amp;$E793),'Hoja de Trabajo para listado'!$CD$151:$DC$151,0)),0)</f>
        <v>0</v>
      </c>
      <c r="M793" s="243">
        <f ca="1">+IFERROR(INDEX('Hoja de Trabajo para listado'!$A$155:$Z$1048576,MATCH($A793,'Hoja de Trabajo para listado'!$A$155:$A$1048576,0),MATCH((CUADRO!M$4&amp;$E793),'Hoja de Trabajo para listado'!$A$151:$Z$151,0)),0)+IFERROR(INDEX('Hoja de Trabajo para listado'!$AB$155:$BA$1048576,MATCH($A793,'Hoja de Trabajo para listado'!$AB$155:$AB$1048576,0),MATCH((CUADRO!M$4&amp;$E793),'Hoja de Trabajo para listado'!$AB$151:$BA$151,0)),0)+IFERROR(INDEX('Hoja de Trabajo para listado'!$BC$155:$CB$1048576,MATCH($A793,'Hoja de Trabajo para listado'!$BC$155:$BC$1048576,0),MATCH((CUADRO!M$4&amp;$E793),'Hoja de Trabajo para listado'!$BC$151:$CB$151,0)),0)+IFERROR(INDEX('Hoja de Trabajo para listado'!$DE$153:$DG$274,MATCH($A793,'Hoja de Trabajo para listado'!$DE$153:$DE$1048576,0),MATCH((CUADRO!M$4&amp;$E793),'Hoja de Trabajo para listado'!$DE$151:$DG$151,0)),0)+IFERROR(INDEX('Hoja de Trabajo para listado'!$CD$155:$DC$1048576,MATCH($A793,'Hoja de Trabajo para listado'!$CD$155:$CD$1048576,0),MATCH((CUADRO!M$4&amp;$E793),'Hoja de Trabajo para listado'!$CD$151:$DC$151,0)),0)</f>
        <v>0</v>
      </c>
      <c r="N793" s="243">
        <f ca="1">+IFERROR(INDEX('Hoja de Trabajo para listado'!$A$155:$Z$1048576,MATCH($A793,'Hoja de Trabajo para listado'!$A$155:$A$1048576,0),MATCH((CUADRO!N$4&amp;$E793),'Hoja de Trabajo para listado'!$A$151:$Z$151,0)),0)+IFERROR(INDEX('Hoja de Trabajo para listado'!$AB$155:$BA$1048576,MATCH($A793,'Hoja de Trabajo para listado'!$AB$155:$AB$1048576,0),MATCH((CUADRO!N$4&amp;$E793),'Hoja de Trabajo para listado'!$AB$151:$BA$151,0)),0)+IFERROR(INDEX('Hoja de Trabajo para listado'!$BC$155:$CB$1048576,MATCH($A793,'Hoja de Trabajo para listado'!$BC$155:$BC$1048576,0),MATCH((CUADRO!N$4&amp;$E793),'Hoja de Trabajo para listado'!$BC$151:$CB$151,0)),0)+IFERROR(INDEX('Hoja de Trabajo para listado'!$DE$153:$DG$274,MATCH($A793,'Hoja de Trabajo para listado'!$DE$153:$DE$1048576,0),MATCH((CUADRO!N$4&amp;$E793),'Hoja de Trabajo para listado'!$DE$151:$DG$151,0)),0)+IFERROR(INDEX('Hoja de Trabajo para listado'!$CD$155:$DC$1048576,MATCH($A793,'Hoja de Trabajo para listado'!$CD$155:$CD$1048576,0),MATCH((CUADRO!N$4&amp;$E793),'Hoja de Trabajo para listado'!$CD$151:$DC$151,0)),0)</f>
        <v>0</v>
      </c>
      <c r="O793" s="243">
        <f ca="1">+IFERROR(INDEX('Hoja de Trabajo para listado'!$A$155:$Z$1048576,MATCH($A793,'Hoja de Trabajo para listado'!$A$155:$A$1048576,0),MATCH((CUADRO!O$4&amp;$E793),'Hoja de Trabajo para listado'!$A$151:$Z$151,0)),0)+IFERROR(INDEX('Hoja de Trabajo para listado'!$AB$155:$BA$1048576,MATCH($A793,'Hoja de Trabajo para listado'!$AB$155:$AB$1048576,0),MATCH((CUADRO!O$4&amp;$E793),'Hoja de Trabajo para listado'!$AB$151:$BA$151,0)),0)+IFERROR(INDEX('Hoja de Trabajo para listado'!$BC$155:$CB$1048576,MATCH($A793,'Hoja de Trabajo para listado'!$BC$155:$BC$1048576,0),MATCH((CUADRO!O$4&amp;$E793),'Hoja de Trabajo para listado'!$BC$151:$CB$151,0)),0)+IFERROR(INDEX('Hoja de Trabajo para listado'!$DE$153:$DG$274,MATCH($A793,'Hoja de Trabajo para listado'!$DE$153:$DE$1048576,0),MATCH((CUADRO!O$4&amp;$E793),'Hoja de Trabajo para listado'!$DE$151:$DG$151,0)),0)+IFERROR(INDEX('Hoja de Trabajo para listado'!$CD$155:$DC$1048576,MATCH($A793,'Hoja de Trabajo para listado'!$CD$155:$CD$1048576,0),MATCH((CUADRO!O$4&amp;$E793),'Hoja de Trabajo para listado'!$CD$151:$DC$151,0)),0)</f>
        <v>0</v>
      </c>
      <c r="P793" s="243">
        <f ca="1">+IFERROR(INDEX('Hoja de Trabajo para listado'!$A$155:$Z$1048576,MATCH($A793,'Hoja de Trabajo para listado'!$A$155:$A$1048576,0),MATCH((CUADRO!P$4&amp;$E793),'Hoja de Trabajo para listado'!$A$151:$Z$151,0)),0)+IFERROR(INDEX('Hoja de Trabajo para listado'!$AB$155:$BA$1048576,MATCH($A793,'Hoja de Trabajo para listado'!$AB$155:$AB$1048576,0),MATCH((CUADRO!P$4&amp;$E793),'Hoja de Trabajo para listado'!$AB$151:$BA$151,0)),0)+IFERROR(INDEX('Hoja de Trabajo para listado'!$BC$155:$CB$1048576,MATCH($A793,'Hoja de Trabajo para listado'!$BC$155:$BC$1048576,0),MATCH((CUADRO!P$4&amp;$E793),'Hoja de Trabajo para listado'!$BC$151:$CB$151,0)),0)+IFERROR(INDEX('Hoja de Trabajo para listado'!$DE$153:$DG$274,MATCH($A793,'Hoja de Trabajo para listado'!$DE$153:$DE$1048576,0),MATCH((CUADRO!P$4&amp;$E793),'Hoja de Trabajo para listado'!$DE$151:$DG$151,0)),0)+IFERROR(INDEX('Hoja de Trabajo para listado'!$CD$155:$DC$1048576,MATCH($A793,'Hoja de Trabajo para listado'!$CD$155:$CD$1048576,0),MATCH((CUADRO!P$4&amp;$E793),'Hoja de Trabajo para listado'!$CD$151:$DC$151,0)),0)</f>
        <v>0</v>
      </c>
      <c r="Q793" s="243">
        <f ca="1">+IFERROR(INDEX('Hoja de Trabajo para listado'!$A$155:$Z$1048576,MATCH($A793,'Hoja de Trabajo para listado'!$A$155:$A$1048576,0),MATCH((CUADRO!Q$4&amp;$E793),'Hoja de Trabajo para listado'!$A$151:$Z$151,0)),0)+IFERROR(INDEX('Hoja de Trabajo para listado'!$AB$155:$BA$1048576,MATCH($A793,'Hoja de Trabajo para listado'!$AB$155:$AB$1048576,0),MATCH((CUADRO!Q$4&amp;$E793),'Hoja de Trabajo para listado'!$AB$151:$BA$151,0)),0)+IFERROR(INDEX('Hoja de Trabajo para listado'!$BC$155:$CB$1048576,MATCH($A793,'Hoja de Trabajo para listado'!$BC$155:$BC$1048576,0),MATCH((CUADRO!Q$4&amp;$E793),'Hoja de Trabajo para listado'!$BC$151:$CB$151,0)),0)+IFERROR(INDEX('Hoja de Trabajo para listado'!$DE$153:$DG$274,MATCH($A793,'Hoja de Trabajo para listado'!$DE$153:$DE$1048576,0),MATCH((CUADRO!Q$4&amp;$E793),'Hoja de Trabajo para listado'!$DE$151:$DG$151,0)),0)+IFERROR(INDEX('Hoja de Trabajo para listado'!$CD$155:$DC$1048576,MATCH($A793,'Hoja de Trabajo para listado'!$CD$155:$CD$1048576,0),MATCH((CUADRO!Q$4&amp;$E793),'Hoja de Trabajo para listado'!$CD$151:$DC$151,0)),0)</f>
        <v>0</v>
      </c>
      <c r="R793" s="243">
        <f t="shared" ca="1" si="31"/>
        <v>0</v>
      </c>
      <c r="S793" s="249"/>
      <c r="T793" s="243">
        <f ca="1">+T794</f>
        <v>0</v>
      </c>
      <c r="U793" s="242">
        <f t="shared" si="32"/>
        <v>1</v>
      </c>
      <c r="V793" s="333" t="str">
        <f>+VLOOKUP(A793,bd_lista!$A$3:$E$592,5,FALSE)</f>
        <v>Gobiernos Autonomos Municipales</v>
      </c>
      <c r="W793" s="387" t="str">
        <f>+V793</f>
        <v>Gobiernos Autonomos Municipales</v>
      </c>
      <c r="X793" s="242">
        <f>+VLOOKUP(A793,[4]Sheet1!$A$13:$D$744,4,FALSE)</f>
        <v>0</v>
      </c>
      <c r="Y793" s="242" t="e">
        <f>+VLOOKUP(X793,bd_lista!$A$3:$C$592,3,FALSE)</f>
        <v>#N/A</v>
      </c>
      <c r="Z793" s="294">
        <f>+X793</f>
        <v>0</v>
      </c>
      <c r="AA793" s="295" t="e">
        <f>+Y793</f>
        <v>#N/A</v>
      </c>
    </row>
    <row r="794" spans="1:27" customFormat="1" ht="15" hidden="1" customHeight="1">
      <c r="A794" s="32">
        <v>1414</v>
      </c>
      <c r="B794" s="393"/>
      <c r="C794" s="247" t="str">
        <f>+VLOOKUP(A794,bd_lista!$A$3:$C$592,3,FALSE)</f>
        <v>Gobierno Autónomo Municipal de Corque</v>
      </c>
      <c r="D794" s="390"/>
      <c r="E794" s="244" t="s">
        <v>1305</v>
      </c>
      <c r="F794" s="243">
        <f ca="1">+IFERROR(INDEX('Hoja de Trabajo para listado'!$A$155:$Z$1048576,MATCH($A794,'Hoja de Trabajo para listado'!$A$155:$A$1048576,0),MATCH((CUADRO!F$4&amp;$E794),'Hoja de Trabajo para listado'!$A$151:$Z$151,0)),0)+IFERROR(INDEX('Hoja de Trabajo para listado'!$AB$155:$BA$1048576,MATCH($A794,'Hoja de Trabajo para listado'!$AB$155:$AB$1048576,0),MATCH((CUADRO!F$4&amp;$E794),'Hoja de Trabajo para listado'!$AB$151:$BA$151,0)),0)+IFERROR(INDEX('Hoja de Trabajo para listado'!$BC$155:$CB$1048576,MATCH($A794,'Hoja de Trabajo para listado'!$BC$155:$BC$1048576,0),MATCH((CUADRO!F$4&amp;$E794),'Hoja de Trabajo para listado'!$BC$151:$CB$151,0)),0)+IFERROR(INDEX('Hoja de Trabajo para listado'!$DE$153:$DG$274,MATCH($A794,'Hoja de Trabajo para listado'!$DE$153:$DE$1048576,0),MATCH((CUADRO!F$4&amp;$E794),'Hoja de Trabajo para listado'!$DE$151:$DG$151,0)),0)+IFERROR(INDEX('Hoja de Trabajo para listado'!$CD$155:$DC$1048576,MATCH($A794,'Hoja de Trabajo para listado'!$CD$155:$CD$1048576,0),MATCH((CUADRO!F$4&amp;$E794),'Hoja de Trabajo para listado'!$CD$151:$DC$151,0)),0)</f>
        <v>0</v>
      </c>
      <c r="G794" s="243">
        <f ca="1">+IFERROR(INDEX('Hoja de Trabajo para listado'!$A$155:$Z$1048576,MATCH($A794,'Hoja de Trabajo para listado'!$A$155:$A$1048576,0),MATCH((CUADRO!G$4&amp;$E794),'Hoja de Trabajo para listado'!$A$151:$Z$151,0)),0)+IFERROR(INDEX('Hoja de Trabajo para listado'!$AB$155:$BA$1048576,MATCH($A794,'Hoja de Trabajo para listado'!$AB$155:$AB$1048576,0),MATCH((CUADRO!G$4&amp;$E794),'Hoja de Trabajo para listado'!$AB$151:$BA$151,0)),0)+IFERROR(INDEX('Hoja de Trabajo para listado'!$BC$155:$CB$1048576,MATCH($A794,'Hoja de Trabajo para listado'!$BC$155:$BC$1048576,0),MATCH((CUADRO!G$4&amp;$E794),'Hoja de Trabajo para listado'!$BC$151:$CB$151,0)),0)+IFERROR(INDEX('Hoja de Trabajo para listado'!$DE$153:$DG$274,MATCH($A794,'Hoja de Trabajo para listado'!$DE$153:$DE$1048576,0),MATCH((CUADRO!G$4&amp;$E794),'Hoja de Trabajo para listado'!$DE$151:$DG$151,0)),0)+IFERROR(INDEX('Hoja de Trabajo para listado'!$CD$155:$DC$1048576,MATCH($A794,'Hoja de Trabajo para listado'!$CD$155:$CD$1048576,0),MATCH((CUADRO!G$4&amp;$E794),'Hoja de Trabajo para listado'!$CD$151:$DC$151,0)),0)</f>
        <v>0</v>
      </c>
      <c r="H794" s="243">
        <f ca="1">+IFERROR(INDEX('Hoja de Trabajo para listado'!$A$155:$Z$1048576,MATCH($A794,'Hoja de Trabajo para listado'!$A$155:$A$1048576,0),MATCH((CUADRO!H$4&amp;$E794),'Hoja de Trabajo para listado'!$A$151:$Z$151,0)),0)+IFERROR(INDEX('Hoja de Trabajo para listado'!$AB$155:$BA$1048576,MATCH($A794,'Hoja de Trabajo para listado'!$AB$155:$AB$1048576,0),MATCH((CUADRO!H$4&amp;$E794),'Hoja de Trabajo para listado'!$AB$151:$BA$151,0)),0)+IFERROR(INDEX('Hoja de Trabajo para listado'!$BC$155:$CB$1048576,MATCH($A794,'Hoja de Trabajo para listado'!$BC$155:$BC$1048576,0),MATCH((CUADRO!H$4&amp;$E794),'Hoja de Trabajo para listado'!$BC$151:$CB$151,0)),0)+IFERROR(INDEX('Hoja de Trabajo para listado'!$DE$153:$DG$274,MATCH($A794,'Hoja de Trabajo para listado'!$DE$153:$DE$1048576,0),MATCH((CUADRO!H$4&amp;$E794),'Hoja de Trabajo para listado'!$DE$151:$DG$151,0)),0)+IFERROR(INDEX('Hoja de Trabajo para listado'!$CD$155:$DC$1048576,MATCH($A794,'Hoja de Trabajo para listado'!$CD$155:$CD$1048576,0),MATCH((CUADRO!H$4&amp;$E794),'Hoja de Trabajo para listado'!$CD$151:$DC$151,0)),0)</f>
        <v>0</v>
      </c>
      <c r="I794" s="243">
        <f ca="1">+IFERROR(INDEX('Hoja de Trabajo para listado'!$A$155:$Z$1048576,MATCH($A794,'Hoja de Trabajo para listado'!$A$155:$A$1048576,0),MATCH((CUADRO!I$4&amp;$E794),'Hoja de Trabajo para listado'!$A$151:$Z$151,0)),0)+IFERROR(INDEX('Hoja de Trabajo para listado'!$AB$155:$BA$1048576,MATCH($A794,'Hoja de Trabajo para listado'!$AB$155:$AB$1048576,0),MATCH((CUADRO!I$4&amp;$E794),'Hoja de Trabajo para listado'!$AB$151:$BA$151,0)),0)+IFERROR(INDEX('Hoja de Trabajo para listado'!$BC$155:$CB$1048576,MATCH($A794,'Hoja de Trabajo para listado'!$BC$155:$BC$1048576,0),MATCH((CUADRO!I$4&amp;$E794),'Hoja de Trabajo para listado'!$BC$151:$CB$151,0)),0)+IFERROR(INDEX('Hoja de Trabajo para listado'!$DE$153:$DG$274,MATCH($A794,'Hoja de Trabajo para listado'!$DE$153:$DE$1048576,0),MATCH((CUADRO!I$4&amp;$E794),'Hoja de Trabajo para listado'!$DE$151:$DG$151,0)),0)+IFERROR(INDEX('Hoja de Trabajo para listado'!$CD$155:$DC$1048576,MATCH($A794,'Hoja de Trabajo para listado'!$CD$155:$CD$1048576,0),MATCH((CUADRO!I$4&amp;$E794),'Hoja de Trabajo para listado'!$CD$151:$DC$151,0)),0)</f>
        <v>0</v>
      </c>
      <c r="J794" s="243">
        <f ca="1">+IFERROR(INDEX('Hoja de Trabajo para listado'!$A$155:$Z$1048576,MATCH($A794,'Hoja de Trabajo para listado'!$A$155:$A$1048576,0),MATCH((CUADRO!J$4&amp;$E794),'Hoja de Trabajo para listado'!$A$151:$Z$151,0)),0)+IFERROR(INDEX('Hoja de Trabajo para listado'!$AB$155:$BA$1048576,MATCH($A794,'Hoja de Trabajo para listado'!$AB$155:$AB$1048576,0),MATCH((CUADRO!J$4&amp;$E794),'Hoja de Trabajo para listado'!$AB$151:$BA$151,0)),0)+IFERROR(INDEX('Hoja de Trabajo para listado'!$BC$155:$CB$1048576,MATCH($A794,'Hoja de Trabajo para listado'!$BC$155:$BC$1048576,0),MATCH((CUADRO!J$4&amp;$E794),'Hoja de Trabajo para listado'!$BC$151:$CB$151,0)),0)+IFERROR(INDEX('Hoja de Trabajo para listado'!$DE$153:$DG$274,MATCH($A794,'Hoja de Trabajo para listado'!$DE$153:$DE$1048576,0),MATCH((CUADRO!J$4&amp;$E794),'Hoja de Trabajo para listado'!$DE$151:$DG$151,0)),0)+IFERROR(INDEX('Hoja de Trabajo para listado'!$CD$155:$DC$1048576,MATCH($A794,'Hoja de Trabajo para listado'!$CD$155:$CD$1048576,0),MATCH((CUADRO!J$4&amp;$E794),'Hoja de Trabajo para listado'!$CD$151:$DC$151,0)),0)</f>
        <v>0</v>
      </c>
      <c r="K794" s="243">
        <f ca="1">+IFERROR(INDEX('Hoja de Trabajo para listado'!$A$155:$Z$1048576,MATCH($A794,'Hoja de Trabajo para listado'!$A$155:$A$1048576,0),MATCH((CUADRO!K$4&amp;$E794),'Hoja de Trabajo para listado'!$A$151:$Z$151,0)),0)+IFERROR(INDEX('Hoja de Trabajo para listado'!$AB$155:$BA$1048576,MATCH($A794,'Hoja de Trabajo para listado'!$AB$155:$AB$1048576,0),MATCH((CUADRO!K$4&amp;$E794),'Hoja de Trabajo para listado'!$AB$151:$BA$151,0)),0)+IFERROR(INDEX('Hoja de Trabajo para listado'!$BC$155:$CB$1048576,MATCH($A794,'Hoja de Trabajo para listado'!$BC$155:$BC$1048576,0),MATCH((CUADRO!K$4&amp;$E794),'Hoja de Trabajo para listado'!$BC$151:$CB$151,0)),0)+IFERROR(INDEX('Hoja de Trabajo para listado'!$DE$153:$DG$274,MATCH($A794,'Hoja de Trabajo para listado'!$DE$153:$DE$1048576,0),MATCH((CUADRO!K$4&amp;$E794),'Hoja de Trabajo para listado'!$DE$151:$DG$151,0)),0)+IFERROR(INDEX('Hoja de Trabajo para listado'!$CD$155:$DC$1048576,MATCH($A794,'Hoja de Trabajo para listado'!$CD$155:$CD$1048576,0),MATCH((CUADRO!K$4&amp;$E794),'Hoja de Trabajo para listado'!$CD$151:$DC$151,0)),0)</f>
        <v>0</v>
      </c>
      <c r="L794" s="243">
        <f ca="1">+IFERROR(INDEX('Hoja de Trabajo para listado'!$A$155:$Z$1048576,MATCH($A794,'Hoja de Trabajo para listado'!$A$155:$A$1048576,0),MATCH((CUADRO!L$4&amp;$E794),'Hoja de Trabajo para listado'!$A$151:$Z$151,0)),0)+IFERROR(INDEX('Hoja de Trabajo para listado'!$AB$155:$BA$1048576,MATCH($A794,'Hoja de Trabajo para listado'!$AB$155:$AB$1048576,0),MATCH((CUADRO!L$4&amp;$E794),'Hoja de Trabajo para listado'!$AB$151:$BA$151,0)),0)+IFERROR(INDEX('Hoja de Trabajo para listado'!$BC$155:$CB$1048576,MATCH($A794,'Hoja de Trabajo para listado'!$BC$155:$BC$1048576,0),MATCH((CUADRO!L$4&amp;$E794),'Hoja de Trabajo para listado'!$BC$151:$CB$151,0)),0)+IFERROR(INDEX('Hoja de Trabajo para listado'!$DE$153:$DG$274,MATCH($A794,'Hoja de Trabajo para listado'!$DE$153:$DE$1048576,0),MATCH((CUADRO!L$4&amp;$E794),'Hoja de Trabajo para listado'!$DE$151:$DG$151,0)),0)+IFERROR(INDEX('Hoja de Trabajo para listado'!$CD$155:$DC$1048576,MATCH($A794,'Hoja de Trabajo para listado'!$CD$155:$CD$1048576,0),MATCH((CUADRO!L$4&amp;$E794),'Hoja de Trabajo para listado'!$CD$151:$DC$151,0)),0)</f>
        <v>0</v>
      </c>
      <c r="M794" s="243">
        <f ca="1">+IFERROR(INDEX('Hoja de Trabajo para listado'!$A$155:$Z$1048576,MATCH($A794,'Hoja de Trabajo para listado'!$A$155:$A$1048576,0),MATCH((CUADRO!M$4&amp;$E794),'Hoja de Trabajo para listado'!$A$151:$Z$151,0)),0)+IFERROR(INDEX('Hoja de Trabajo para listado'!$AB$155:$BA$1048576,MATCH($A794,'Hoja de Trabajo para listado'!$AB$155:$AB$1048576,0),MATCH((CUADRO!M$4&amp;$E794),'Hoja de Trabajo para listado'!$AB$151:$BA$151,0)),0)+IFERROR(INDEX('Hoja de Trabajo para listado'!$BC$155:$CB$1048576,MATCH($A794,'Hoja de Trabajo para listado'!$BC$155:$BC$1048576,0),MATCH((CUADRO!M$4&amp;$E794),'Hoja de Trabajo para listado'!$BC$151:$CB$151,0)),0)+IFERROR(INDEX('Hoja de Trabajo para listado'!$DE$153:$DG$274,MATCH($A794,'Hoja de Trabajo para listado'!$DE$153:$DE$1048576,0),MATCH((CUADRO!M$4&amp;$E794),'Hoja de Trabajo para listado'!$DE$151:$DG$151,0)),0)+IFERROR(INDEX('Hoja de Trabajo para listado'!$CD$155:$DC$1048576,MATCH($A794,'Hoja de Trabajo para listado'!$CD$155:$CD$1048576,0),MATCH((CUADRO!M$4&amp;$E794),'Hoja de Trabajo para listado'!$CD$151:$DC$151,0)),0)</f>
        <v>0</v>
      </c>
      <c r="N794" s="243">
        <f ca="1">+IFERROR(INDEX('Hoja de Trabajo para listado'!$A$155:$Z$1048576,MATCH($A794,'Hoja de Trabajo para listado'!$A$155:$A$1048576,0),MATCH((CUADRO!N$4&amp;$E794),'Hoja de Trabajo para listado'!$A$151:$Z$151,0)),0)+IFERROR(INDEX('Hoja de Trabajo para listado'!$AB$155:$BA$1048576,MATCH($A794,'Hoja de Trabajo para listado'!$AB$155:$AB$1048576,0),MATCH((CUADRO!N$4&amp;$E794),'Hoja de Trabajo para listado'!$AB$151:$BA$151,0)),0)+IFERROR(INDEX('Hoja de Trabajo para listado'!$BC$155:$CB$1048576,MATCH($A794,'Hoja de Trabajo para listado'!$BC$155:$BC$1048576,0),MATCH((CUADRO!N$4&amp;$E794),'Hoja de Trabajo para listado'!$BC$151:$CB$151,0)),0)+IFERROR(INDEX('Hoja de Trabajo para listado'!$DE$153:$DG$274,MATCH($A794,'Hoja de Trabajo para listado'!$DE$153:$DE$1048576,0),MATCH((CUADRO!N$4&amp;$E794),'Hoja de Trabajo para listado'!$DE$151:$DG$151,0)),0)+IFERROR(INDEX('Hoja de Trabajo para listado'!$CD$155:$DC$1048576,MATCH($A794,'Hoja de Trabajo para listado'!$CD$155:$CD$1048576,0),MATCH((CUADRO!N$4&amp;$E794),'Hoja de Trabajo para listado'!$CD$151:$DC$151,0)),0)</f>
        <v>0</v>
      </c>
      <c r="O794" s="243">
        <f ca="1">+IFERROR(INDEX('Hoja de Trabajo para listado'!$A$155:$Z$1048576,MATCH($A794,'Hoja de Trabajo para listado'!$A$155:$A$1048576,0),MATCH((CUADRO!O$4&amp;$E794),'Hoja de Trabajo para listado'!$A$151:$Z$151,0)),0)+IFERROR(INDEX('Hoja de Trabajo para listado'!$AB$155:$BA$1048576,MATCH($A794,'Hoja de Trabajo para listado'!$AB$155:$AB$1048576,0),MATCH((CUADRO!O$4&amp;$E794),'Hoja de Trabajo para listado'!$AB$151:$BA$151,0)),0)+IFERROR(INDEX('Hoja de Trabajo para listado'!$BC$155:$CB$1048576,MATCH($A794,'Hoja de Trabajo para listado'!$BC$155:$BC$1048576,0),MATCH((CUADRO!O$4&amp;$E794),'Hoja de Trabajo para listado'!$BC$151:$CB$151,0)),0)+IFERROR(INDEX('Hoja de Trabajo para listado'!$DE$153:$DG$274,MATCH($A794,'Hoja de Trabajo para listado'!$DE$153:$DE$1048576,0),MATCH((CUADRO!O$4&amp;$E794),'Hoja de Trabajo para listado'!$DE$151:$DG$151,0)),0)+IFERROR(INDEX('Hoja de Trabajo para listado'!$CD$155:$DC$1048576,MATCH($A794,'Hoja de Trabajo para listado'!$CD$155:$CD$1048576,0),MATCH((CUADRO!O$4&amp;$E794),'Hoja de Trabajo para listado'!$CD$151:$DC$151,0)),0)</f>
        <v>0</v>
      </c>
      <c r="P794" s="243">
        <f ca="1">+IFERROR(INDEX('Hoja de Trabajo para listado'!$A$155:$Z$1048576,MATCH($A794,'Hoja de Trabajo para listado'!$A$155:$A$1048576,0),MATCH((CUADRO!P$4&amp;$E794),'Hoja de Trabajo para listado'!$A$151:$Z$151,0)),0)+IFERROR(INDEX('Hoja de Trabajo para listado'!$AB$155:$BA$1048576,MATCH($A794,'Hoja de Trabajo para listado'!$AB$155:$AB$1048576,0),MATCH((CUADRO!P$4&amp;$E794),'Hoja de Trabajo para listado'!$AB$151:$BA$151,0)),0)+IFERROR(INDEX('Hoja de Trabajo para listado'!$BC$155:$CB$1048576,MATCH($A794,'Hoja de Trabajo para listado'!$BC$155:$BC$1048576,0),MATCH((CUADRO!P$4&amp;$E794),'Hoja de Trabajo para listado'!$BC$151:$CB$151,0)),0)+IFERROR(INDEX('Hoja de Trabajo para listado'!$DE$153:$DG$274,MATCH($A794,'Hoja de Trabajo para listado'!$DE$153:$DE$1048576,0),MATCH((CUADRO!P$4&amp;$E794),'Hoja de Trabajo para listado'!$DE$151:$DG$151,0)),0)+IFERROR(INDEX('Hoja de Trabajo para listado'!$CD$155:$DC$1048576,MATCH($A794,'Hoja de Trabajo para listado'!$CD$155:$CD$1048576,0),MATCH((CUADRO!P$4&amp;$E794),'Hoja de Trabajo para listado'!$CD$151:$DC$151,0)),0)</f>
        <v>0</v>
      </c>
      <c r="Q794" s="243">
        <f ca="1">+IFERROR(INDEX('Hoja de Trabajo para listado'!$A$155:$Z$1048576,MATCH($A794,'Hoja de Trabajo para listado'!$A$155:$A$1048576,0),MATCH((CUADRO!Q$4&amp;$E794),'Hoja de Trabajo para listado'!$A$151:$Z$151,0)),0)+IFERROR(INDEX('Hoja de Trabajo para listado'!$AB$155:$BA$1048576,MATCH($A794,'Hoja de Trabajo para listado'!$AB$155:$AB$1048576,0),MATCH((CUADRO!Q$4&amp;$E794),'Hoja de Trabajo para listado'!$AB$151:$BA$151,0)),0)+IFERROR(INDEX('Hoja de Trabajo para listado'!$BC$155:$CB$1048576,MATCH($A794,'Hoja de Trabajo para listado'!$BC$155:$BC$1048576,0),MATCH((CUADRO!Q$4&amp;$E794),'Hoja de Trabajo para listado'!$BC$151:$CB$151,0)),0)+IFERROR(INDEX('Hoja de Trabajo para listado'!$DE$153:$DG$274,MATCH($A794,'Hoja de Trabajo para listado'!$DE$153:$DE$1048576,0),MATCH((CUADRO!Q$4&amp;$E794),'Hoja de Trabajo para listado'!$DE$151:$DG$151,0)),0)+IFERROR(INDEX('Hoja de Trabajo para listado'!$CD$155:$DC$1048576,MATCH($A794,'Hoja de Trabajo para listado'!$CD$155:$CD$1048576,0),MATCH((CUADRO!Q$4&amp;$E794),'Hoja de Trabajo para listado'!$CD$151:$DC$151,0)),0)</f>
        <v>0</v>
      </c>
      <c r="R794" s="243">
        <f t="shared" ca="1" si="31"/>
        <v>0</v>
      </c>
      <c r="S794" s="249">
        <f ca="1">+R793+R794</f>
        <v>0</v>
      </c>
      <c r="T794" s="243">
        <f ca="1">+S794</f>
        <v>0</v>
      </c>
      <c r="U794" s="242">
        <f t="shared" si="32"/>
        <v>2</v>
      </c>
      <c r="V794" s="333" t="str">
        <f>+VLOOKUP(A794,bd_lista!$A$3:$E$592,5,FALSE)</f>
        <v>Gobiernos Autonomos Municipales</v>
      </c>
      <c r="W794" s="388"/>
      <c r="X794" s="242">
        <f>+VLOOKUP(A794,[4]Sheet1!$A$13:$D$744,4,FALSE)</f>
        <v>0</v>
      </c>
      <c r="Y794" s="242" t="e">
        <f>+VLOOKUP(X794,bd_lista!$A$3:$C$592,3,FALSE)</f>
        <v>#N/A</v>
      </c>
      <c r="Z794" s="292"/>
      <c r="AA794" s="293"/>
    </row>
    <row r="795" spans="1:27" customFormat="1" ht="15" hidden="1" customHeight="1">
      <c r="A795" s="32">
        <v>1415</v>
      </c>
      <c r="B795" s="392">
        <f>+A795</f>
        <v>1415</v>
      </c>
      <c r="C795" s="247" t="str">
        <f>+VLOOKUP(A795,bd_lista!$A$3:$C$592,3,FALSE)</f>
        <v>Gobierno Autónomo Municipal de Choquecota</v>
      </c>
      <c r="D795" s="389" t="str">
        <f>+C795</f>
        <v>Gobierno Autónomo Municipal de Choquecota</v>
      </c>
      <c r="E795" s="242" t="s">
        <v>1304</v>
      </c>
      <c r="F795" s="243">
        <f ca="1">+IFERROR(INDEX('Hoja de Trabajo para listado'!$A$155:$Z$1048576,MATCH($A795,'Hoja de Trabajo para listado'!$A$155:$A$1048576,0),MATCH((CUADRO!F$4&amp;$E795),'Hoja de Trabajo para listado'!$A$151:$Z$151,0)),0)+IFERROR(INDEX('Hoja de Trabajo para listado'!$AB$155:$BA$1048576,MATCH($A795,'Hoja de Trabajo para listado'!$AB$155:$AB$1048576,0),MATCH((CUADRO!F$4&amp;$E795),'Hoja de Trabajo para listado'!$AB$151:$BA$151,0)),0)+IFERROR(INDEX('Hoja de Trabajo para listado'!$BC$155:$CB$1048576,MATCH($A795,'Hoja de Trabajo para listado'!$BC$155:$BC$1048576,0),MATCH((CUADRO!F$4&amp;$E795),'Hoja de Trabajo para listado'!$BC$151:$CB$151,0)),0)+IFERROR(INDEX('Hoja de Trabajo para listado'!$DE$153:$DG$274,MATCH($A795,'Hoja de Trabajo para listado'!$DE$153:$DE$1048576,0),MATCH((CUADRO!F$4&amp;$E795),'Hoja de Trabajo para listado'!$DE$151:$DG$151,0)),0)+IFERROR(INDEX('Hoja de Trabajo para listado'!$CD$155:$DC$1048576,MATCH($A795,'Hoja de Trabajo para listado'!$CD$155:$CD$1048576,0),MATCH((CUADRO!F$4&amp;$E795),'Hoja de Trabajo para listado'!$CD$151:$DC$151,0)),0)</f>
        <v>0</v>
      </c>
      <c r="G795" s="243">
        <f ca="1">+IFERROR(INDEX('Hoja de Trabajo para listado'!$A$155:$Z$1048576,MATCH($A795,'Hoja de Trabajo para listado'!$A$155:$A$1048576,0),MATCH((CUADRO!G$4&amp;$E795),'Hoja de Trabajo para listado'!$A$151:$Z$151,0)),0)+IFERROR(INDEX('Hoja de Trabajo para listado'!$AB$155:$BA$1048576,MATCH($A795,'Hoja de Trabajo para listado'!$AB$155:$AB$1048576,0),MATCH((CUADRO!G$4&amp;$E795),'Hoja de Trabajo para listado'!$AB$151:$BA$151,0)),0)+IFERROR(INDEX('Hoja de Trabajo para listado'!$BC$155:$CB$1048576,MATCH($A795,'Hoja de Trabajo para listado'!$BC$155:$BC$1048576,0),MATCH((CUADRO!G$4&amp;$E795),'Hoja de Trabajo para listado'!$BC$151:$CB$151,0)),0)+IFERROR(INDEX('Hoja de Trabajo para listado'!$DE$153:$DG$274,MATCH($A795,'Hoja de Trabajo para listado'!$DE$153:$DE$1048576,0),MATCH((CUADRO!G$4&amp;$E795),'Hoja de Trabajo para listado'!$DE$151:$DG$151,0)),0)+IFERROR(INDEX('Hoja de Trabajo para listado'!$CD$155:$DC$1048576,MATCH($A795,'Hoja de Trabajo para listado'!$CD$155:$CD$1048576,0),MATCH((CUADRO!G$4&amp;$E795),'Hoja de Trabajo para listado'!$CD$151:$DC$151,0)),0)</f>
        <v>0</v>
      </c>
      <c r="H795" s="243">
        <f ca="1">+IFERROR(INDEX('Hoja de Trabajo para listado'!$A$155:$Z$1048576,MATCH($A795,'Hoja de Trabajo para listado'!$A$155:$A$1048576,0),MATCH((CUADRO!H$4&amp;$E795),'Hoja de Trabajo para listado'!$A$151:$Z$151,0)),0)+IFERROR(INDEX('Hoja de Trabajo para listado'!$AB$155:$BA$1048576,MATCH($A795,'Hoja de Trabajo para listado'!$AB$155:$AB$1048576,0),MATCH((CUADRO!H$4&amp;$E795),'Hoja de Trabajo para listado'!$AB$151:$BA$151,0)),0)+IFERROR(INDEX('Hoja de Trabajo para listado'!$BC$155:$CB$1048576,MATCH($A795,'Hoja de Trabajo para listado'!$BC$155:$BC$1048576,0),MATCH((CUADRO!H$4&amp;$E795),'Hoja de Trabajo para listado'!$BC$151:$CB$151,0)),0)+IFERROR(INDEX('Hoja de Trabajo para listado'!$DE$153:$DG$274,MATCH($A795,'Hoja de Trabajo para listado'!$DE$153:$DE$1048576,0),MATCH((CUADRO!H$4&amp;$E795),'Hoja de Trabajo para listado'!$DE$151:$DG$151,0)),0)+IFERROR(INDEX('Hoja de Trabajo para listado'!$CD$155:$DC$1048576,MATCH($A795,'Hoja de Trabajo para listado'!$CD$155:$CD$1048576,0),MATCH((CUADRO!H$4&amp;$E795),'Hoja de Trabajo para listado'!$CD$151:$DC$151,0)),0)</f>
        <v>0</v>
      </c>
      <c r="I795" s="243">
        <f ca="1">+IFERROR(INDEX('Hoja de Trabajo para listado'!$A$155:$Z$1048576,MATCH($A795,'Hoja de Trabajo para listado'!$A$155:$A$1048576,0),MATCH((CUADRO!I$4&amp;$E795),'Hoja de Trabajo para listado'!$A$151:$Z$151,0)),0)+IFERROR(INDEX('Hoja de Trabajo para listado'!$AB$155:$BA$1048576,MATCH($A795,'Hoja de Trabajo para listado'!$AB$155:$AB$1048576,0),MATCH((CUADRO!I$4&amp;$E795),'Hoja de Trabajo para listado'!$AB$151:$BA$151,0)),0)+IFERROR(INDEX('Hoja de Trabajo para listado'!$BC$155:$CB$1048576,MATCH($A795,'Hoja de Trabajo para listado'!$BC$155:$BC$1048576,0),MATCH((CUADRO!I$4&amp;$E795),'Hoja de Trabajo para listado'!$BC$151:$CB$151,0)),0)+IFERROR(INDEX('Hoja de Trabajo para listado'!$DE$153:$DG$274,MATCH($A795,'Hoja de Trabajo para listado'!$DE$153:$DE$1048576,0),MATCH((CUADRO!I$4&amp;$E795),'Hoja de Trabajo para listado'!$DE$151:$DG$151,0)),0)+IFERROR(INDEX('Hoja de Trabajo para listado'!$CD$155:$DC$1048576,MATCH($A795,'Hoja de Trabajo para listado'!$CD$155:$CD$1048576,0),MATCH((CUADRO!I$4&amp;$E795),'Hoja de Trabajo para listado'!$CD$151:$DC$151,0)),0)</f>
        <v>0</v>
      </c>
      <c r="J795" s="243">
        <f ca="1">+IFERROR(INDEX('Hoja de Trabajo para listado'!$A$155:$Z$1048576,MATCH($A795,'Hoja de Trabajo para listado'!$A$155:$A$1048576,0),MATCH((CUADRO!J$4&amp;$E795),'Hoja de Trabajo para listado'!$A$151:$Z$151,0)),0)+IFERROR(INDEX('Hoja de Trabajo para listado'!$AB$155:$BA$1048576,MATCH($A795,'Hoja de Trabajo para listado'!$AB$155:$AB$1048576,0),MATCH((CUADRO!J$4&amp;$E795),'Hoja de Trabajo para listado'!$AB$151:$BA$151,0)),0)+IFERROR(INDEX('Hoja de Trabajo para listado'!$BC$155:$CB$1048576,MATCH($A795,'Hoja de Trabajo para listado'!$BC$155:$BC$1048576,0),MATCH((CUADRO!J$4&amp;$E795),'Hoja de Trabajo para listado'!$BC$151:$CB$151,0)),0)+IFERROR(INDEX('Hoja de Trabajo para listado'!$DE$153:$DG$274,MATCH($A795,'Hoja de Trabajo para listado'!$DE$153:$DE$1048576,0),MATCH((CUADRO!J$4&amp;$E795),'Hoja de Trabajo para listado'!$DE$151:$DG$151,0)),0)+IFERROR(INDEX('Hoja de Trabajo para listado'!$CD$155:$DC$1048576,MATCH($A795,'Hoja de Trabajo para listado'!$CD$155:$CD$1048576,0),MATCH((CUADRO!J$4&amp;$E795),'Hoja de Trabajo para listado'!$CD$151:$DC$151,0)),0)</f>
        <v>0</v>
      </c>
      <c r="K795" s="243">
        <f ca="1">+IFERROR(INDEX('Hoja de Trabajo para listado'!$A$155:$Z$1048576,MATCH($A795,'Hoja de Trabajo para listado'!$A$155:$A$1048576,0),MATCH((CUADRO!K$4&amp;$E795),'Hoja de Trabajo para listado'!$A$151:$Z$151,0)),0)+IFERROR(INDEX('Hoja de Trabajo para listado'!$AB$155:$BA$1048576,MATCH($A795,'Hoja de Trabajo para listado'!$AB$155:$AB$1048576,0),MATCH((CUADRO!K$4&amp;$E795),'Hoja de Trabajo para listado'!$AB$151:$BA$151,0)),0)+IFERROR(INDEX('Hoja de Trabajo para listado'!$BC$155:$CB$1048576,MATCH($A795,'Hoja de Trabajo para listado'!$BC$155:$BC$1048576,0),MATCH((CUADRO!K$4&amp;$E795),'Hoja de Trabajo para listado'!$BC$151:$CB$151,0)),0)+IFERROR(INDEX('Hoja de Trabajo para listado'!$DE$153:$DG$274,MATCH($A795,'Hoja de Trabajo para listado'!$DE$153:$DE$1048576,0),MATCH((CUADRO!K$4&amp;$E795),'Hoja de Trabajo para listado'!$DE$151:$DG$151,0)),0)+IFERROR(INDEX('Hoja de Trabajo para listado'!$CD$155:$DC$1048576,MATCH($A795,'Hoja de Trabajo para listado'!$CD$155:$CD$1048576,0),MATCH((CUADRO!K$4&amp;$E795),'Hoja de Trabajo para listado'!$CD$151:$DC$151,0)),0)</f>
        <v>0</v>
      </c>
      <c r="L795" s="243">
        <f ca="1">+IFERROR(INDEX('Hoja de Trabajo para listado'!$A$155:$Z$1048576,MATCH($A795,'Hoja de Trabajo para listado'!$A$155:$A$1048576,0),MATCH((CUADRO!L$4&amp;$E795),'Hoja de Trabajo para listado'!$A$151:$Z$151,0)),0)+IFERROR(INDEX('Hoja de Trabajo para listado'!$AB$155:$BA$1048576,MATCH($A795,'Hoja de Trabajo para listado'!$AB$155:$AB$1048576,0),MATCH((CUADRO!L$4&amp;$E795),'Hoja de Trabajo para listado'!$AB$151:$BA$151,0)),0)+IFERROR(INDEX('Hoja de Trabajo para listado'!$BC$155:$CB$1048576,MATCH($A795,'Hoja de Trabajo para listado'!$BC$155:$BC$1048576,0),MATCH((CUADRO!L$4&amp;$E795),'Hoja de Trabajo para listado'!$BC$151:$CB$151,0)),0)+IFERROR(INDEX('Hoja de Trabajo para listado'!$DE$153:$DG$274,MATCH($A795,'Hoja de Trabajo para listado'!$DE$153:$DE$1048576,0),MATCH((CUADRO!L$4&amp;$E795),'Hoja de Trabajo para listado'!$DE$151:$DG$151,0)),0)+IFERROR(INDEX('Hoja de Trabajo para listado'!$CD$155:$DC$1048576,MATCH($A795,'Hoja de Trabajo para listado'!$CD$155:$CD$1048576,0),MATCH((CUADRO!L$4&amp;$E795),'Hoja de Trabajo para listado'!$CD$151:$DC$151,0)),0)</f>
        <v>0</v>
      </c>
      <c r="M795" s="243">
        <f ca="1">+IFERROR(INDEX('Hoja de Trabajo para listado'!$A$155:$Z$1048576,MATCH($A795,'Hoja de Trabajo para listado'!$A$155:$A$1048576,0),MATCH((CUADRO!M$4&amp;$E795),'Hoja de Trabajo para listado'!$A$151:$Z$151,0)),0)+IFERROR(INDEX('Hoja de Trabajo para listado'!$AB$155:$BA$1048576,MATCH($A795,'Hoja de Trabajo para listado'!$AB$155:$AB$1048576,0),MATCH((CUADRO!M$4&amp;$E795),'Hoja de Trabajo para listado'!$AB$151:$BA$151,0)),0)+IFERROR(INDEX('Hoja de Trabajo para listado'!$BC$155:$CB$1048576,MATCH($A795,'Hoja de Trabajo para listado'!$BC$155:$BC$1048576,0),MATCH((CUADRO!M$4&amp;$E795),'Hoja de Trabajo para listado'!$BC$151:$CB$151,0)),0)+IFERROR(INDEX('Hoja de Trabajo para listado'!$DE$153:$DG$274,MATCH($A795,'Hoja de Trabajo para listado'!$DE$153:$DE$1048576,0),MATCH((CUADRO!M$4&amp;$E795),'Hoja de Trabajo para listado'!$DE$151:$DG$151,0)),0)+IFERROR(INDEX('Hoja de Trabajo para listado'!$CD$155:$DC$1048576,MATCH($A795,'Hoja de Trabajo para listado'!$CD$155:$CD$1048576,0),MATCH((CUADRO!M$4&amp;$E795),'Hoja de Trabajo para listado'!$CD$151:$DC$151,0)),0)</f>
        <v>0</v>
      </c>
      <c r="N795" s="243">
        <f ca="1">+IFERROR(INDEX('Hoja de Trabajo para listado'!$A$155:$Z$1048576,MATCH($A795,'Hoja de Trabajo para listado'!$A$155:$A$1048576,0),MATCH((CUADRO!N$4&amp;$E795),'Hoja de Trabajo para listado'!$A$151:$Z$151,0)),0)+IFERROR(INDEX('Hoja de Trabajo para listado'!$AB$155:$BA$1048576,MATCH($A795,'Hoja de Trabajo para listado'!$AB$155:$AB$1048576,0),MATCH((CUADRO!N$4&amp;$E795),'Hoja de Trabajo para listado'!$AB$151:$BA$151,0)),0)+IFERROR(INDEX('Hoja de Trabajo para listado'!$BC$155:$CB$1048576,MATCH($A795,'Hoja de Trabajo para listado'!$BC$155:$BC$1048576,0),MATCH((CUADRO!N$4&amp;$E795),'Hoja de Trabajo para listado'!$BC$151:$CB$151,0)),0)+IFERROR(INDEX('Hoja de Trabajo para listado'!$DE$153:$DG$274,MATCH($A795,'Hoja de Trabajo para listado'!$DE$153:$DE$1048576,0),MATCH((CUADRO!N$4&amp;$E795),'Hoja de Trabajo para listado'!$DE$151:$DG$151,0)),0)+IFERROR(INDEX('Hoja de Trabajo para listado'!$CD$155:$DC$1048576,MATCH($A795,'Hoja de Trabajo para listado'!$CD$155:$CD$1048576,0),MATCH((CUADRO!N$4&amp;$E795),'Hoja de Trabajo para listado'!$CD$151:$DC$151,0)),0)</f>
        <v>0</v>
      </c>
      <c r="O795" s="243">
        <f ca="1">+IFERROR(INDEX('Hoja de Trabajo para listado'!$A$155:$Z$1048576,MATCH($A795,'Hoja de Trabajo para listado'!$A$155:$A$1048576,0),MATCH((CUADRO!O$4&amp;$E795),'Hoja de Trabajo para listado'!$A$151:$Z$151,0)),0)+IFERROR(INDEX('Hoja de Trabajo para listado'!$AB$155:$BA$1048576,MATCH($A795,'Hoja de Trabajo para listado'!$AB$155:$AB$1048576,0),MATCH((CUADRO!O$4&amp;$E795),'Hoja de Trabajo para listado'!$AB$151:$BA$151,0)),0)+IFERROR(INDEX('Hoja de Trabajo para listado'!$BC$155:$CB$1048576,MATCH($A795,'Hoja de Trabajo para listado'!$BC$155:$BC$1048576,0),MATCH((CUADRO!O$4&amp;$E795),'Hoja de Trabajo para listado'!$BC$151:$CB$151,0)),0)+IFERROR(INDEX('Hoja de Trabajo para listado'!$DE$153:$DG$274,MATCH($A795,'Hoja de Trabajo para listado'!$DE$153:$DE$1048576,0),MATCH((CUADRO!O$4&amp;$E795),'Hoja de Trabajo para listado'!$DE$151:$DG$151,0)),0)+IFERROR(INDEX('Hoja de Trabajo para listado'!$CD$155:$DC$1048576,MATCH($A795,'Hoja de Trabajo para listado'!$CD$155:$CD$1048576,0),MATCH((CUADRO!O$4&amp;$E795),'Hoja de Trabajo para listado'!$CD$151:$DC$151,0)),0)</f>
        <v>0</v>
      </c>
      <c r="P795" s="243">
        <f ca="1">+IFERROR(INDEX('Hoja de Trabajo para listado'!$A$155:$Z$1048576,MATCH($A795,'Hoja de Trabajo para listado'!$A$155:$A$1048576,0),MATCH((CUADRO!P$4&amp;$E795),'Hoja de Trabajo para listado'!$A$151:$Z$151,0)),0)+IFERROR(INDEX('Hoja de Trabajo para listado'!$AB$155:$BA$1048576,MATCH($A795,'Hoja de Trabajo para listado'!$AB$155:$AB$1048576,0),MATCH((CUADRO!P$4&amp;$E795),'Hoja de Trabajo para listado'!$AB$151:$BA$151,0)),0)+IFERROR(INDEX('Hoja de Trabajo para listado'!$BC$155:$CB$1048576,MATCH($A795,'Hoja de Trabajo para listado'!$BC$155:$BC$1048576,0),MATCH((CUADRO!P$4&amp;$E795),'Hoja de Trabajo para listado'!$BC$151:$CB$151,0)),0)+IFERROR(INDEX('Hoja de Trabajo para listado'!$DE$153:$DG$274,MATCH($A795,'Hoja de Trabajo para listado'!$DE$153:$DE$1048576,0),MATCH((CUADRO!P$4&amp;$E795),'Hoja de Trabajo para listado'!$DE$151:$DG$151,0)),0)+IFERROR(INDEX('Hoja de Trabajo para listado'!$CD$155:$DC$1048576,MATCH($A795,'Hoja de Trabajo para listado'!$CD$155:$CD$1048576,0),MATCH((CUADRO!P$4&amp;$E795),'Hoja de Trabajo para listado'!$CD$151:$DC$151,0)),0)</f>
        <v>0</v>
      </c>
      <c r="Q795" s="243">
        <f ca="1">+IFERROR(INDEX('Hoja de Trabajo para listado'!$A$155:$Z$1048576,MATCH($A795,'Hoja de Trabajo para listado'!$A$155:$A$1048576,0),MATCH((CUADRO!Q$4&amp;$E795),'Hoja de Trabajo para listado'!$A$151:$Z$151,0)),0)+IFERROR(INDEX('Hoja de Trabajo para listado'!$AB$155:$BA$1048576,MATCH($A795,'Hoja de Trabajo para listado'!$AB$155:$AB$1048576,0),MATCH((CUADRO!Q$4&amp;$E795),'Hoja de Trabajo para listado'!$AB$151:$BA$151,0)),0)+IFERROR(INDEX('Hoja de Trabajo para listado'!$BC$155:$CB$1048576,MATCH($A795,'Hoja de Trabajo para listado'!$BC$155:$BC$1048576,0),MATCH((CUADRO!Q$4&amp;$E795),'Hoja de Trabajo para listado'!$BC$151:$CB$151,0)),0)+IFERROR(INDEX('Hoja de Trabajo para listado'!$DE$153:$DG$274,MATCH($A795,'Hoja de Trabajo para listado'!$DE$153:$DE$1048576,0),MATCH((CUADRO!Q$4&amp;$E795),'Hoja de Trabajo para listado'!$DE$151:$DG$151,0)),0)+IFERROR(INDEX('Hoja de Trabajo para listado'!$CD$155:$DC$1048576,MATCH($A795,'Hoja de Trabajo para listado'!$CD$155:$CD$1048576,0),MATCH((CUADRO!Q$4&amp;$E795),'Hoja de Trabajo para listado'!$CD$151:$DC$151,0)),0)</f>
        <v>0</v>
      </c>
      <c r="R795" s="243">
        <f t="shared" ca="1" si="31"/>
        <v>0</v>
      </c>
      <c r="S795" s="249"/>
      <c r="T795" s="243">
        <f ca="1">+T796</f>
        <v>0</v>
      </c>
      <c r="U795" s="242">
        <f t="shared" si="32"/>
        <v>1</v>
      </c>
      <c r="V795" s="333" t="str">
        <f>+VLOOKUP(A795,bd_lista!$A$3:$E$592,5,FALSE)</f>
        <v>Gobiernos Autonomos Municipales</v>
      </c>
      <c r="W795" s="387" t="str">
        <f>+V795</f>
        <v>Gobiernos Autonomos Municipales</v>
      </c>
      <c r="X795" s="242">
        <f>+VLOOKUP(A795,[4]Sheet1!$A$13:$D$744,4,FALSE)</f>
        <v>0</v>
      </c>
      <c r="Y795" s="242" t="e">
        <f>+VLOOKUP(X795,bd_lista!$A$3:$C$592,3,FALSE)</f>
        <v>#N/A</v>
      </c>
      <c r="Z795" s="294">
        <f>+X795</f>
        <v>0</v>
      </c>
      <c r="AA795" s="295" t="e">
        <f>+Y795</f>
        <v>#N/A</v>
      </c>
    </row>
    <row r="796" spans="1:27" customFormat="1" ht="15" hidden="1" customHeight="1">
      <c r="A796" s="32">
        <v>1415</v>
      </c>
      <c r="B796" s="393"/>
      <c r="C796" s="247" t="str">
        <f>+VLOOKUP(A796,bd_lista!$A$3:$C$592,3,FALSE)</f>
        <v>Gobierno Autónomo Municipal de Choquecota</v>
      </c>
      <c r="D796" s="390"/>
      <c r="E796" s="244" t="s">
        <v>1305</v>
      </c>
      <c r="F796" s="243">
        <f ca="1">+IFERROR(INDEX('Hoja de Trabajo para listado'!$A$155:$Z$1048576,MATCH($A796,'Hoja de Trabajo para listado'!$A$155:$A$1048576,0),MATCH((CUADRO!F$4&amp;$E796),'Hoja de Trabajo para listado'!$A$151:$Z$151,0)),0)+IFERROR(INDEX('Hoja de Trabajo para listado'!$AB$155:$BA$1048576,MATCH($A796,'Hoja de Trabajo para listado'!$AB$155:$AB$1048576,0),MATCH((CUADRO!F$4&amp;$E796),'Hoja de Trabajo para listado'!$AB$151:$BA$151,0)),0)+IFERROR(INDEX('Hoja de Trabajo para listado'!$BC$155:$CB$1048576,MATCH($A796,'Hoja de Trabajo para listado'!$BC$155:$BC$1048576,0),MATCH((CUADRO!F$4&amp;$E796),'Hoja de Trabajo para listado'!$BC$151:$CB$151,0)),0)+IFERROR(INDEX('Hoja de Trabajo para listado'!$DE$153:$DG$274,MATCH($A796,'Hoja de Trabajo para listado'!$DE$153:$DE$1048576,0),MATCH((CUADRO!F$4&amp;$E796),'Hoja de Trabajo para listado'!$DE$151:$DG$151,0)),0)+IFERROR(INDEX('Hoja de Trabajo para listado'!$CD$155:$DC$1048576,MATCH($A796,'Hoja de Trabajo para listado'!$CD$155:$CD$1048576,0),MATCH((CUADRO!F$4&amp;$E796),'Hoja de Trabajo para listado'!$CD$151:$DC$151,0)),0)</f>
        <v>0</v>
      </c>
      <c r="G796" s="243">
        <f ca="1">+IFERROR(INDEX('Hoja de Trabajo para listado'!$A$155:$Z$1048576,MATCH($A796,'Hoja de Trabajo para listado'!$A$155:$A$1048576,0),MATCH((CUADRO!G$4&amp;$E796),'Hoja de Trabajo para listado'!$A$151:$Z$151,0)),0)+IFERROR(INDEX('Hoja de Trabajo para listado'!$AB$155:$BA$1048576,MATCH($A796,'Hoja de Trabajo para listado'!$AB$155:$AB$1048576,0),MATCH((CUADRO!G$4&amp;$E796),'Hoja de Trabajo para listado'!$AB$151:$BA$151,0)),0)+IFERROR(INDEX('Hoja de Trabajo para listado'!$BC$155:$CB$1048576,MATCH($A796,'Hoja de Trabajo para listado'!$BC$155:$BC$1048576,0),MATCH((CUADRO!G$4&amp;$E796),'Hoja de Trabajo para listado'!$BC$151:$CB$151,0)),0)+IFERROR(INDEX('Hoja de Trabajo para listado'!$DE$153:$DG$274,MATCH($A796,'Hoja de Trabajo para listado'!$DE$153:$DE$1048576,0),MATCH((CUADRO!G$4&amp;$E796),'Hoja de Trabajo para listado'!$DE$151:$DG$151,0)),0)+IFERROR(INDEX('Hoja de Trabajo para listado'!$CD$155:$DC$1048576,MATCH($A796,'Hoja de Trabajo para listado'!$CD$155:$CD$1048576,0),MATCH((CUADRO!G$4&amp;$E796),'Hoja de Trabajo para listado'!$CD$151:$DC$151,0)),0)</f>
        <v>0</v>
      </c>
      <c r="H796" s="243">
        <f ca="1">+IFERROR(INDEX('Hoja de Trabajo para listado'!$A$155:$Z$1048576,MATCH($A796,'Hoja de Trabajo para listado'!$A$155:$A$1048576,0),MATCH((CUADRO!H$4&amp;$E796),'Hoja de Trabajo para listado'!$A$151:$Z$151,0)),0)+IFERROR(INDEX('Hoja de Trabajo para listado'!$AB$155:$BA$1048576,MATCH($A796,'Hoja de Trabajo para listado'!$AB$155:$AB$1048576,0),MATCH((CUADRO!H$4&amp;$E796),'Hoja de Trabajo para listado'!$AB$151:$BA$151,0)),0)+IFERROR(INDEX('Hoja de Trabajo para listado'!$BC$155:$CB$1048576,MATCH($A796,'Hoja de Trabajo para listado'!$BC$155:$BC$1048576,0),MATCH((CUADRO!H$4&amp;$E796),'Hoja de Trabajo para listado'!$BC$151:$CB$151,0)),0)+IFERROR(INDEX('Hoja de Trabajo para listado'!$DE$153:$DG$274,MATCH($A796,'Hoja de Trabajo para listado'!$DE$153:$DE$1048576,0),MATCH((CUADRO!H$4&amp;$E796),'Hoja de Trabajo para listado'!$DE$151:$DG$151,0)),0)+IFERROR(INDEX('Hoja de Trabajo para listado'!$CD$155:$DC$1048576,MATCH($A796,'Hoja de Trabajo para listado'!$CD$155:$CD$1048576,0),MATCH((CUADRO!H$4&amp;$E796),'Hoja de Trabajo para listado'!$CD$151:$DC$151,0)),0)</f>
        <v>0</v>
      </c>
      <c r="I796" s="243">
        <f ca="1">+IFERROR(INDEX('Hoja de Trabajo para listado'!$A$155:$Z$1048576,MATCH($A796,'Hoja de Trabajo para listado'!$A$155:$A$1048576,0),MATCH((CUADRO!I$4&amp;$E796),'Hoja de Trabajo para listado'!$A$151:$Z$151,0)),0)+IFERROR(INDEX('Hoja de Trabajo para listado'!$AB$155:$BA$1048576,MATCH($A796,'Hoja de Trabajo para listado'!$AB$155:$AB$1048576,0),MATCH((CUADRO!I$4&amp;$E796),'Hoja de Trabajo para listado'!$AB$151:$BA$151,0)),0)+IFERROR(INDEX('Hoja de Trabajo para listado'!$BC$155:$CB$1048576,MATCH($A796,'Hoja de Trabajo para listado'!$BC$155:$BC$1048576,0),MATCH((CUADRO!I$4&amp;$E796),'Hoja de Trabajo para listado'!$BC$151:$CB$151,0)),0)+IFERROR(INDEX('Hoja de Trabajo para listado'!$DE$153:$DG$274,MATCH($A796,'Hoja de Trabajo para listado'!$DE$153:$DE$1048576,0),MATCH((CUADRO!I$4&amp;$E796),'Hoja de Trabajo para listado'!$DE$151:$DG$151,0)),0)+IFERROR(INDEX('Hoja de Trabajo para listado'!$CD$155:$DC$1048576,MATCH($A796,'Hoja de Trabajo para listado'!$CD$155:$CD$1048576,0),MATCH((CUADRO!I$4&amp;$E796),'Hoja de Trabajo para listado'!$CD$151:$DC$151,0)),0)</f>
        <v>0</v>
      </c>
      <c r="J796" s="243">
        <f ca="1">+IFERROR(INDEX('Hoja de Trabajo para listado'!$A$155:$Z$1048576,MATCH($A796,'Hoja de Trabajo para listado'!$A$155:$A$1048576,0),MATCH((CUADRO!J$4&amp;$E796),'Hoja de Trabajo para listado'!$A$151:$Z$151,0)),0)+IFERROR(INDEX('Hoja de Trabajo para listado'!$AB$155:$BA$1048576,MATCH($A796,'Hoja de Trabajo para listado'!$AB$155:$AB$1048576,0),MATCH((CUADRO!J$4&amp;$E796),'Hoja de Trabajo para listado'!$AB$151:$BA$151,0)),0)+IFERROR(INDEX('Hoja de Trabajo para listado'!$BC$155:$CB$1048576,MATCH($A796,'Hoja de Trabajo para listado'!$BC$155:$BC$1048576,0),MATCH((CUADRO!J$4&amp;$E796),'Hoja de Trabajo para listado'!$BC$151:$CB$151,0)),0)+IFERROR(INDEX('Hoja de Trabajo para listado'!$DE$153:$DG$274,MATCH($A796,'Hoja de Trabajo para listado'!$DE$153:$DE$1048576,0),MATCH((CUADRO!J$4&amp;$E796),'Hoja de Trabajo para listado'!$DE$151:$DG$151,0)),0)+IFERROR(INDEX('Hoja de Trabajo para listado'!$CD$155:$DC$1048576,MATCH($A796,'Hoja de Trabajo para listado'!$CD$155:$CD$1048576,0),MATCH((CUADRO!J$4&amp;$E796),'Hoja de Trabajo para listado'!$CD$151:$DC$151,0)),0)</f>
        <v>0</v>
      </c>
      <c r="K796" s="243">
        <f ca="1">+IFERROR(INDEX('Hoja de Trabajo para listado'!$A$155:$Z$1048576,MATCH($A796,'Hoja de Trabajo para listado'!$A$155:$A$1048576,0),MATCH((CUADRO!K$4&amp;$E796),'Hoja de Trabajo para listado'!$A$151:$Z$151,0)),0)+IFERROR(INDEX('Hoja de Trabajo para listado'!$AB$155:$BA$1048576,MATCH($A796,'Hoja de Trabajo para listado'!$AB$155:$AB$1048576,0),MATCH((CUADRO!K$4&amp;$E796),'Hoja de Trabajo para listado'!$AB$151:$BA$151,0)),0)+IFERROR(INDEX('Hoja de Trabajo para listado'!$BC$155:$CB$1048576,MATCH($A796,'Hoja de Trabajo para listado'!$BC$155:$BC$1048576,0),MATCH((CUADRO!K$4&amp;$E796),'Hoja de Trabajo para listado'!$BC$151:$CB$151,0)),0)+IFERROR(INDEX('Hoja de Trabajo para listado'!$DE$153:$DG$274,MATCH($A796,'Hoja de Trabajo para listado'!$DE$153:$DE$1048576,0),MATCH((CUADRO!K$4&amp;$E796),'Hoja de Trabajo para listado'!$DE$151:$DG$151,0)),0)+IFERROR(INDEX('Hoja de Trabajo para listado'!$CD$155:$DC$1048576,MATCH($A796,'Hoja de Trabajo para listado'!$CD$155:$CD$1048576,0),MATCH((CUADRO!K$4&amp;$E796),'Hoja de Trabajo para listado'!$CD$151:$DC$151,0)),0)</f>
        <v>0</v>
      </c>
      <c r="L796" s="243">
        <f ca="1">+IFERROR(INDEX('Hoja de Trabajo para listado'!$A$155:$Z$1048576,MATCH($A796,'Hoja de Trabajo para listado'!$A$155:$A$1048576,0),MATCH((CUADRO!L$4&amp;$E796),'Hoja de Trabajo para listado'!$A$151:$Z$151,0)),0)+IFERROR(INDEX('Hoja de Trabajo para listado'!$AB$155:$BA$1048576,MATCH($A796,'Hoja de Trabajo para listado'!$AB$155:$AB$1048576,0),MATCH((CUADRO!L$4&amp;$E796),'Hoja de Trabajo para listado'!$AB$151:$BA$151,0)),0)+IFERROR(INDEX('Hoja de Trabajo para listado'!$BC$155:$CB$1048576,MATCH($A796,'Hoja de Trabajo para listado'!$BC$155:$BC$1048576,0),MATCH((CUADRO!L$4&amp;$E796),'Hoja de Trabajo para listado'!$BC$151:$CB$151,0)),0)+IFERROR(INDEX('Hoja de Trabajo para listado'!$DE$153:$DG$274,MATCH($A796,'Hoja de Trabajo para listado'!$DE$153:$DE$1048576,0),MATCH((CUADRO!L$4&amp;$E796),'Hoja de Trabajo para listado'!$DE$151:$DG$151,0)),0)+IFERROR(INDEX('Hoja de Trabajo para listado'!$CD$155:$DC$1048576,MATCH($A796,'Hoja de Trabajo para listado'!$CD$155:$CD$1048576,0),MATCH((CUADRO!L$4&amp;$E796),'Hoja de Trabajo para listado'!$CD$151:$DC$151,0)),0)</f>
        <v>0</v>
      </c>
      <c r="M796" s="243">
        <f ca="1">+IFERROR(INDEX('Hoja de Trabajo para listado'!$A$155:$Z$1048576,MATCH($A796,'Hoja de Trabajo para listado'!$A$155:$A$1048576,0),MATCH((CUADRO!M$4&amp;$E796),'Hoja de Trabajo para listado'!$A$151:$Z$151,0)),0)+IFERROR(INDEX('Hoja de Trabajo para listado'!$AB$155:$BA$1048576,MATCH($A796,'Hoja de Trabajo para listado'!$AB$155:$AB$1048576,0),MATCH((CUADRO!M$4&amp;$E796),'Hoja de Trabajo para listado'!$AB$151:$BA$151,0)),0)+IFERROR(INDEX('Hoja de Trabajo para listado'!$BC$155:$CB$1048576,MATCH($A796,'Hoja de Trabajo para listado'!$BC$155:$BC$1048576,0),MATCH((CUADRO!M$4&amp;$E796),'Hoja de Trabajo para listado'!$BC$151:$CB$151,0)),0)+IFERROR(INDEX('Hoja de Trabajo para listado'!$DE$153:$DG$274,MATCH($A796,'Hoja de Trabajo para listado'!$DE$153:$DE$1048576,0),MATCH((CUADRO!M$4&amp;$E796),'Hoja de Trabajo para listado'!$DE$151:$DG$151,0)),0)+IFERROR(INDEX('Hoja de Trabajo para listado'!$CD$155:$DC$1048576,MATCH($A796,'Hoja de Trabajo para listado'!$CD$155:$CD$1048576,0),MATCH((CUADRO!M$4&amp;$E796),'Hoja de Trabajo para listado'!$CD$151:$DC$151,0)),0)</f>
        <v>0</v>
      </c>
      <c r="N796" s="243">
        <f ca="1">+IFERROR(INDEX('Hoja de Trabajo para listado'!$A$155:$Z$1048576,MATCH($A796,'Hoja de Trabajo para listado'!$A$155:$A$1048576,0),MATCH((CUADRO!N$4&amp;$E796),'Hoja de Trabajo para listado'!$A$151:$Z$151,0)),0)+IFERROR(INDEX('Hoja de Trabajo para listado'!$AB$155:$BA$1048576,MATCH($A796,'Hoja de Trabajo para listado'!$AB$155:$AB$1048576,0),MATCH((CUADRO!N$4&amp;$E796),'Hoja de Trabajo para listado'!$AB$151:$BA$151,0)),0)+IFERROR(INDEX('Hoja de Trabajo para listado'!$BC$155:$CB$1048576,MATCH($A796,'Hoja de Trabajo para listado'!$BC$155:$BC$1048576,0),MATCH((CUADRO!N$4&amp;$E796),'Hoja de Trabajo para listado'!$BC$151:$CB$151,0)),0)+IFERROR(INDEX('Hoja de Trabajo para listado'!$DE$153:$DG$274,MATCH($A796,'Hoja de Trabajo para listado'!$DE$153:$DE$1048576,0),MATCH((CUADRO!N$4&amp;$E796),'Hoja de Trabajo para listado'!$DE$151:$DG$151,0)),0)+IFERROR(INDEX('Hoja de Trabajo para listado'!$CD$155:$DC$1048576,MATCH($A796,'Hoja de Trabajo para listado'!$CD$155:$CD$1048576,0),MATCH((CUADRO!N$4&amp;$E796),'Hoja de Trabajo para listado'!$CD$151:$DC$151,0)),0)</f>
        <v>0</v>
      </c>
      <c r="O796" s="243">
        <f ca="1">+IFERROR(INDEX('Hoja de Trabajo para listado'!$A$155:$Z$1048576,MATCH($A796,'Hoja de Trabajo para listado'!$A$155:$A$1048576,0),MATCH((CUADRO!O$4&amp;$E796),'Hoja de Trabajo para listado'!$A$151:$Z$151,0)),0)+IFERROR(INDEX('Hoja de Trabajo para listado'!$AB$155:$BA$1048576,MATCH($A796,'Hoja de Trabajo para listado'!$AB$155:$AB$1048576,0),MATCH((CUADRO!O$4&amp;$E796),'Hoja de Trabajo para listado'!$AB$151:$BA$151,0)),0)+IFERROR(INDEX('Hoja de Trabajo para listado'!$BC$155:$CB$1048576,MATCH($A796,'Hoja de Trabajo para listado'!$BC$155:$BC$1048576,0),MATCH((CUADRO!O$4&amp;$E796),'Hoja de Trabajo para listado'!$BC$151:$CB$151,0)),0)+IFERROR(INDEX('Hoja de Trabajo para listado'!$DE$153:$DG$274,MATCH($A796,'Hoja de Trabajo para listado'!$DE$153:$DE$1048576,0),MATCH((CUADRO!O$4&amp;$E796),'Hoja de Trabajo para listado'!$DE$151:$DG$151,0)),0)+IFERROR(INDEX('Hoja de Trabajo para listado'!$CD$155:$DC$1048576,MATCH($A796,'Hoja de Trabajo para listado'!$CD$155:$CD$1048576,0),MATCH((CUADRO!O$4&amp;$E796),'Hoja de Trabajo para listado'!$CD$151:$DC$151,0)),0)</f>
        <v>0</v>
      </c>
      <c r="P796" s="243">
        <f ca="1">+IFERROR(INDEX('Hoja de Trabajo para listado'!$A$155:$Z$1048576,MATCH($A796,'Hoja de Trabajo para listado'!$A$155:$A$1048576,0),MATCH((CUADRO!P$4&amp;$E796),'Hoja de Trabajo para listado'!$A$151:$Z$151,0)),0)+IFERROR(INDEX('Hoja de Trabajo para listado'!$AB$155:$BA$1048576,MATCH($A796,'Hoja de Trabajo para listado'!$AB$155:$AB$1048576,0),MATCH((CUADRO!P$4&amp;$E796),'Hoja de Trabajo para listado'!$AB$151:$BA$151,0)),0)+IFERROR(INDEX('Hoja de Trabajo para listado'!$BC$155:$CB$1048576,MATCH($A796,'Hoja de Trabajo para listado'!$BC$155:$BC$1048576,0),MATCH((CUADRO!P$4&amp;$E796),'Hoja de Trabajo para listado'!$BC$151:$CB$151,0)),0)+IFERROR(INDEX('Hoja de Trabajo para listado'!$DE$153:$DG$274,MATCH($A796,'Hoja de Trabajo para listado'!$DE$153:$DE$1048576,0),MATCH((CUADRO!P$4&amp;$E796),'Hoja de Trabajo para listado'!$DE$151:$DG$151,0)),0)+IFERROR(INDEX('Hoja de Trabajo para listado'!$CD$155:$DC$1048576,MATCH($A796,'Hoja de Trabajo para listado'!$CD$155:$CD$1048576,0),MATCH((CUADRO!P$4&amp;$E796),'Hoja de Trabajo para listado'!$CD$151:$DC$151,0)),0)</f>
        <v>0</v>
      </c>
      <c r="Q796" s="243">
        <f ca="1">+IFERROR(INDEX('Hoja de Trabajo para listado'!$A$155:$Z$1048576,MATCH($A796,'Hoja de Trabajo para listado'!$A$155:$A$1048576,0),MATCH((CUADRO!Q$4&amp;$E796),'Hoja de Trabajo para listado'!$A$151:$Z$151,0)),0)+IFERROR(INDEX('Hoja de Trabajo para listado'!$AB$155:$BA$1048576,MATCH($A796,'Hoja de Trabajo para listado'!$AB$155:$AB$1048576,0),MATCH((CUADRO!Q$4&amp;$E796),'Hoja de Trabajo para listado'!$AB$151:$BA$151,0)),0)+IFERROR(INDEX('Hoja de Trabajo para listado'!$BC$155:$CB$1048576,MATCH($A796,'Hoja de Trabajo para listado'!$BC$155:$BC$1048576,0),MATCH((CUADRO!Q$4&amp;$E796),'Hoja de Trabajo para listado'!$BC$151:$CB$151,0)),0)+IFERROR(INDEX('Hoja de Trabajo para listado'!$DE$153:$DG$274,MATCH($A796,'Hoja de Trabajo para listado'!$DE$153:$DE$1048576,0),MATCH((CUADRO!Q$4&amp;$E796),'Hoja de Trabajo para listado'!$DE$151:$DG$151,0)),0)+IFERROR(INDEX('Hoja de Trabajo para listado'!$CD$155:$DC$1048576,MATCH($A796,'Hoja de Trabajo para listado'!$CD$155:$CD$1048576,0),MATCH((CUADRO!Q$4&amp;$E796),'Hoja de Trabajo para listado'!$CD$151:$DC$151,0)),0)</f>
        <v>0</v>
      </c>
      <c r="R796" s="243">
        <f t="shared" ca="1" si="31"/>
        <v>0</v>
      </c>
      <c r="S796" s="249">
        <f ca="1">+R795+R796</f>
        <v>0</v>
      </c>
      <c r="T796" s="243">
        <f ca="1">+S796</f>
        <v>0</v>
      </c>
      <c r="U796" s="242">
        <f t="shared" si="32"/>
        <v>2</v>
      </c>
      <c r="V796" s="333" t="str">
        <f>+VLOOKUP(A796,bd_lista!$A$3:$E$592,5,FALSE)</f>
        <v>Gobiernos Autonomos Municipales</v>
      </c>
      <c r="W796" s="388"/>
      <c r="X796" s="242">
        <f>+VLOOKUP(A796,[4]Sheet1!$A$13:$D$744,4,FALSE)</f>
        <v>0</v>
      </c>
      <c r="Y796" s="242" t="e">
        <f>+VLOOKUP(X796,bd_lista!$A$3:$C$592,3,FALSE)</f>
        <v>#N/A</v>
      </c>
      <c r="Z796" s="292"/>
      <c r="AA796" s="293"/>
    </row>
    <row r="797" spans="1:27" customFormat="1" ht="15" hidden="1" customHeight="1">
      <c r="A797" s="32">
        <v>1416</v>
      </c>
      <c r="B797" s="392">
        <f>+A797</f>
        <v>1416</v>
      </c>
      <c r="C797" s="247" t="str">
        <f>+VLOOKUP(A797,bd_lista!$A$3:$C$592,3,FALSE)</f>
        <v>Gobierno Autónomo Municipal de Curahuara de Carangas</v>
      </c>
      <c r="D797" s="389" t="str">
        <f>+C797</f>
        <v>Gobierno Autónomo Municipal de Curahuara de Carangas</v>
      </c>
      <c r="E797" s="242" t="s">
        <v>1304</v>
      </c>
      <c r="F797" s="243">
        <f ca="1">+IFERROR(INDEX('Hoja de Trabajo para listado'!$A$155:$Z$1048576,MATCH($A797,'Hoja de Trabajo para listado'!$A$155:$A$1048576,0),MATCH((CUADRO!F$4&amp;$E797),'Hoja de Trabajo para listado'!$A$151:$Z$151,0)),0)+IFERROR(INDEX('Hoja de Trabajo para listado'!$AB$155:$BA$1048576,MATCH($A797,'Hoja de Trabajo para listado'!$AB$155:$AB$1048576,0),MATCH((CUADRO!F$4&amp;$E797),'Hoja de Trabajo para listado'!$AB$151:$BA$151,0)),0)+IFERROR(INDEX('Hoja de Trabajo para listado'!$BC$155:$CB$1048576,MATCH($A797,'Hoja de Trabajo para listado'!$BC$155:$BC$1048576,0),MATCH((CUADRO!F$4&amp;$E797),'Hoja de Trabajo para listado'!$BC$151:$CB$151,0)),0)+IFERROR(INDEX('Hoja de Trabajo para listado'!$DE$153:$DG$274,MATCH($A797,'Hoja de Trabajo para listado'!$DE$153:$DE$1048576,0),MATCH((CUADRO!F$4&amp;$E797),'Hoja de Trabajo para listado'!$DE$151:$DG$151,0)),0)+IFERROR(INDEX('Hoja de Trabajo para listado'!$CD$155:$DC$1048576,MATCH($A797,'Hoja de Trabajo para listado'!$CD$155:$CD$1048576,0),MATCH((CUADRO!F$4&amp;$E797),'Hoja de Trabajo para listado'!$CD$151:$DC$151,0)),0)</f>
        <v>0</v>
      </c>
      <c r="G797" s="243">
        <f ca="1">+IFERROR(INDEX('Hoja de Trabajo para listado'!$A$155:$Z$1048576,MATCH($A797,'Hoja de Trabajo para listado'!$A$155:$A$1048576,0),MATCH((CUADRO!G$4&amp;$E797),'Hoja de Trabajo para listado'!$A$151:$Z$151,0)),0)+IFERROR(INDEX('Hoja de Trabajo para listado'!$AB$155:$BA$1048576,MATCH($A797,'Hoja de Trabajo para listado'!$AB$155:$AB$1048576,0),MATCH((CUADRO!G$4&amp;$E797),'Hoja de Trabajo para listado'!$AB$151:$BA$151,0)),0)+IFERROR(INDEX('Hoja de Trabajo para listado'!$BC$155:$CB$1048576,MATCH($A797,'Hoja de Trabajo para listado'!$BC$155:$BC$1048576,0),MATCH((CUADRO!G$4&amp;$E797),'Hoja de Trabajo para listado'!$BC$151:$CB$151,0)),0)+IFERROR(INDEX('Hoja de Trabajo para listado'!$DE$153:$DG$274,MATCH($A797,'Hoja de Trabajo para listado'!$DE$153:$DE$1048576,0),MATCH((CUADRO!G$4&amp;$E797),'Hoja de Trabajo para listado'!$DE$151:$DG$151,0)),0)+IFERROR(INDEX('Hoja de Trabajo para listado'!$CD$155:$DC$1048576,MATCH($A797,'Hoja de Trabajo para listado'!$CD$155:$CD$1048576,0),MATCH((CUADRO!G$4&amp;$E797),'Hoja de Trabajo para listado'!$CD$151:$DC$151,0)),0)</f>
        <v>0</v>
      </c>
      <c r="H797" s="243">
        <f ca="1">+IFERROR(INDEX('Hoja de Trabajo para listado'!$A$155:$Z$1048576,MATCH($A797,'Hoja de Trabajo para listado'!$A$155:$A$1048576,0),MATCH((CUADRO!H$4&amp;$E797),'Hoja de Trabajo para listado'!$A$151:$Z$151,0)),0)+IFERROR(INDEX('Hoja de Trabajo para listado'!$AB$155:$BA$1048576,MATCH($A797,'Hoja de Trabajo para listado'!$AB$155:$AB$1048576,0),MATCH((CUADRO!H$4&amp;$E797),'Hoja de Trabajo para listado'!$AB$151:$BA$151,0)),0)+IFERROR(INDEX('Hoja de Trabajo para listado'!$BC$155:$CB$1048576,MATCH($A797,'Hoja de Trabajo para listado'!$BC$155:$BC$1048576,0),MATCH((CUADRO!H$4&amp;$E797),'Hoja de Trabajo para listado'!$BC$151:$CB$151,0)),0)+IFERROR(INDEX('Hoja de Trabajo para listado'!$DE$153:$DG$274,MATCH($A797,'Hoja de Trabajo para listado'!$DE$153:$DE$1048576,0),MATCH((CUADRO!H$4&amp;$E797),'Hoja de Trabajo para listado'!$DE$151:$DG$151,0)),0)+IFERROR(INDEX('Hoja de Trabajo para listado'!$CD$155:$DC$1048576,MATCH($A797,'Hoja de Trabajo para listado'!$CD$155:$CD$1048576,0),MATCH((CUADRO!H$4&amp;$E797),'Hoja de Trabajo para listado'!$CD$151:$DC$151,0)),0)</f>
        <v>0</v>
      </c>
      <c r="I797" s="243">
        <f ca="1">+IFERROR(INDEX('Hoja de Trabajo para listado'!$A$155:$Z$1048576,MATCH($A797,'Hoja de Trabajo para listado'!$A$155:$A$1048576,0),MATCH((CUADRO!I$4&amp;$E797),'Hoja de Trabajo para listado'!$A$151:$Z$151,0)),0)+IFERROR(INDEX('Hoja de Trabajo para listado'!$AB$155:$BA$1048576,MATCH($A797,'Hoja de Trabajo para listado'!$AB$155:$AB$1048576,0),MATCH((CUADRO!I$4&amp;$E797),'Hoja de Trabajo para listado'!$AB$151:$BA$151,0)),0)+IFERROR(INDEX('Hoja de Trabajo para listado'!$BC$155:$CB$1048576,MATCH($A797,'Hoja de Trabajo para listado'!$BC$155:$BC$1048576,0),MATCH((CUADRO!I$4&amp;$E797),'Hoja de Trabajo para listado'!$BC$151:$CB$151,0)),0)+IFERROR(INDEX('Hoja de Trabajo para listado'!$DE$153:$DG$274,MATCH($A797,'Hoja de Trabajo para listado'!$DE$153:$DE$1048576,0),MATCH((CUADRO!I$4&amp;$E797),'Hoja de Trabajo para listado'!$DE$151:$DG$151,0)),0)+IFERROR(INDEX('Hoja de Trabajo para listado'!$CD$155:$DC$1048576,MATCH($A797,'Hoja de Trabajo para listado'!$CD$155:$CD$1048576,0),MATCH((CUADRO!I$4&amp;$E797),'Hoja de Trabajo para listado'!$CD$151:$DC$151,0)),0)</f>
        <v>0</v>
      </c>
      <c r="J797" s="243">
        <f ca="1">+IFERROR(INDEX('Hoja de Trabajo para listado'!$A$155:$Z$1048576,MATCH($A797,'Hoja de Trabajo para listado'!$A$155:$A$1048576,0),MATCH((CUADRO!J$4&amp;$E797),'Hoja de Trabajo para listado'!$A$151:$Z$151,0)),0)+IFERROR(INDEX('Hoja de Trabajo para listado'!$AB$155:$BA$1048576,MATCH($A797,'Hoja de Trabajo para listado'!$AB$155:$AB$1048576,0),MATCH((CUADRO!J$4&amp;$E797),'Hoja de Trabajo para listado'!$AB$151:$BA$151,0)),0)+IFERROR(INDEX('Hoja de Trabajo para listado'!$BC$155:$CB$1048576,MATCH($A797,'Hoja de Trabajo para listado'!$BC$155:$BC$1048576,0),MATCH((CUADRO!J$4&amp;$E797),'Hoja de Trabajo para listado'!$BC$151:$CB$151,0)),0)+IFERROR(INDEX('Hoja de Trabajo para listado'!$DE$153:$DG$274,MATCH($A797,'Hoja de Trabajo para listado'!$DE$153:$DE$1048576,0),MATCH((CUADRO!J$4&amp;$E797),'Hoja de Trabajo para listado'!$DE$151:$DG$151,0)),0)+IFERROR(INDEX('Hoja de Trabajo para listado'!$CD$155:$DC$1048576,MATCH($A797,'Hoja de Trabajo para listado'!$CD$155:$CD$1048576,0),MATCH((CUADRO!J$4&amp;$E797),'Hoja de Trabajo para listado'!$CD$151:$DC$151,0)),0)</f>
        <v>0</v>
      </c>
      <c r="K797" s="243">
        <f ca="1">+IFERROR(INDEX('Hoja de Trabajo para listado'!$A$155:$Z$1048576,MATCH($A797,'Hoja de Trabajo para listado'!$A$155:$A$1048576,0),MATCH((CUADRO!K$4&amp;$E797),'Hoja de Trabajo para listado'!$A$151:$Z$151,0)),0)+IFERROR(INDEX('Hoja de Trabajo para listado'!$AB$155:$BA$1048576,MATCH($A797,'Hoja de Trabajo para listado'!$AB$155:$AB$1048576,0),MATCH((CUADRO!K$4&amp;$E797),'Hoja de Trabajo para listado'!$AB$151:$BA$151,0)),0)+IFERROR(INDEX('Hoja de Trabajo para listado'!$BC$155:$CB$1048576,MATCH($A797,'Hoja de Trabajo para listado'!$BC$155:$BC$1048576,0),MATCH((CUADRO!K$4&amp;$E797),'Hoja de Trabajo para listado'!$BC$151:$CB$151,0)),0)+IFERROR(INDEX('Hoja de Trabajo para listado'!$DE$153:$DG$274,MATCH($A797,'Hoja de Trabajo para listado'!$DE$153:$DE$1048576,0),MATCH((CUADRO!K$4&amp;$E797),'Hoja de Trabajo para listado'!$DE$151:$DG$151,0)),0)+IFERROR(INDEX('Hoja de Trabajo para listado'!$CD$155:$DC$1048576,MATCH($A797,'Hoja de Trabajo para listado'!$CD$155:$CD$1048576,0),MATCH((CUADRO!K$4&amp;$E797),'Hoja de Trabajo para listado'!$CD$151:$DC$151,0)),0)</f>
        <v>0</v>
      </c>
      <c r="L797" s="243">
        <f ca="1">+IFERROR(INDEX('Hoja de Trabajo para listado'!$A$155:$Z$1048576,MATCH($A797,'Hoja de Trabajo para listado'!$A$155:$A$1048576,0),MATCH((CUADRO!L$4&amp;$E797),'Hoja de Trabajo para listado'!$A$151:$Z$151,0)),0)+IFERROR(INDEX('Hoja de Trabajo para listado'!$AB$155:$BA$1048576,MATCH($A797,'Hoja de Trabajo para listado'!$AB$155:$AB$1048576,0),MATCH((CUADRO!L$4&amp;$E797),'Hoja de Trabajo para listado'!$AB$151:$BA$151,0)),0)+IFERROR(INDEX('Hoja de Trabajo para listado'!$BC$155:$CB$1048576,MATCH($A797,'Hoja de Trabajo para listado'!$BC$155:$BC$1048576,0),MATCH((CUADRO!L$4&amp;$E797),'Hoja de Trabajo para listado'!$BC$151:$CB$151,0)),0)+IFERROR(INDEX('Hoja de Trabajo para listado'!$DE$153:$DG$274,MATCH($A797,'Hoja de Trabajo para listado'!$DE$153:$DE$1048576,0),MATCH((CUADRO!L$4&amp;$E797),'Hoja de Trabajo para listado'!$DE$151:$DG$151,0)),0)+IFERROR(INDEX('Hoja de Trabajo para listado'!$CD$155:$DC$1048576,MATCH($A797,'Hoja de Trabajo para listado'!$CD$155:$CD$1048576,0),MATCH((CUADRO!L$4&amp;$E797),'Hoja de Trabajo para listado'!$CD$151:$DC$151,0)),0)</f>
        <v>0</v>
      </c>
      <c r="M797" s="243">
        <f ca="1">+IFERROR(INDEX('Hoja de Trabajo para listado'!$A$155:$Z$1048576,MATCH($A797,'Hoja de Trabajo para listado'!$A$155:$A$1048576,0),MATCH((CUADRO!M$4&amp;$E797),'Hoja de Trabajo para listado'!$A$151:$Z$151,0)),0)+IFERROR(INDEX('Hoja de Trabajo para listado'!$AB$155:$BA$1048576,MATCH($A797,'Hoja de Trabajo para listado'!$AB$155:$AB$1048576,0),MATCH((CUADRO!M$4&amp;$E797),'Hoja de Trabajo para listado'!$AB$151:$BA$151,0)),0)+IFERROR(INDEX('Hoja de Trabajo para listado'!$BC$155:$CB$1048576,MATCH($A797,'Hoja de Trabajo para listado'!$BC$155:$BC$1048576,0),MATCH((CUADRO!M$4&amp;$E797),'Hoja de Trabajo para listado'!$BC$151:$CB$151,0)),0)+IFERROR(INDEX('Hoja de Trabajo para listado'!$DE$153:$DG$274,MATCH($A797,'Hoja de Trabajo para listado'!$DE$153:$DE$1048576,0),MATCH((CUADRO!M$4&amp;$E797),'Hoja de Trabajo para listado'!$DE$151:$DG$151,0)),0)+IFERROR(INDEX('Hoja de Trabajo para listado'!$CD$155:$DC$1048576,MATCH($A797,'Hoja de Trabajo para listado'!$CD$155:$CD$1048576,0),MATCH((CUADRO!M$4&amp;$E797),'Hoja de Trabajo para listado'!$CD$151:$DC$151,0)),0)</f>
        <v>0</v>
      </c>
      <c r="N797" s="243">
        <f ca="1">+IFERROR(INDEX('Hoja de Trabajo para listado'!$A$155:$Z$1048576,MATCH($A797,'Hoja de Trabajo para listado'!$A$155:$A$1048576,0),MATCH((CUADRO!N$4&amp;$E797),'Hoja de Trabajo para listado'!$A$151:$Z$151,0)),0)+IFERROR(INDEX('Hoja de Trabajo para listado'!$AB$155:$BA$1048576,MATCH($A797,'Hoja de Trabajo para listado'!$AB$155:$AB$1048576,0),MATCH((CUADRO!N$4&amp;$E797),'Hoja de Trabajo para listado'!$AB$151:$BA$151,0)),0)+IFERROR(INDEX('Hoja de Trabajo para listado'!$BC$155:$CB$1048576,MATCH($A797,'Hoja de Trabajo para listado'!$BC$155:$BC$1048576,0),MATCH((CUADRO!N$4&amp;$E797),'Hoja de Trabajo para listado'!$BC$151:$CB$151,0)),0)+IFERROR(INDEX('Hoja de Trabajo para listado'!$DE$153:$DG$274,MATCH($A797,'Hoja de Trabajo para listado'!$DE$153:$DE$1048576,0),MATCH((CUADRO!N$4&amp;$E797),'Hoja de Trabajo para listado'!$DE$151:$DG$151,0)),0)+IFERROR(INDEX('Hoja de Trabajo para listado'!$CD$155:$DC$1048576,MATCH($A797,'Hoja de Trabajo para listado'!$CD$155:$CD$1048576,0),MATCH((CUADRO!N$4&amp;$E797),'Hoja de Trabajo para listado'!$CD$151:$DC$151,0)),0)</f>
        <v>0</v>
      </c>
      <c r="O797" s="243">
        <f ca="1">+IFERROR(INDEX('Hoja de Trabajo para listado'!$A$155:$Z$1048576,MATCH($A797,'Hoja de Trabajo para listado'!$A$155:$A$1048576,0),MATCH((CUADRO!O$4&amp;$E797),'Hoja de Trabajo para listado'!$A$151:$Z$151,0)),0)+IFERROR(INDEX('Hoja de Trabajo para listado'!$AB$155:$BA$1048576,MATCH($A797,'Hoja de Trabajo para listado'!$AB$155:$AB$1048576,0),MATCH((CUADRO!O$4&amp;$E797),'Hoja de Trabajo para listado'!$AB$151:$BA$151,0)),0)+IFERROR(INDEX('Hoja de Trabajo para listado'!$BC$155:$CB$1048576,MATCH($A797,'Hoja de Trabajo para listado'!$BC$155:$BC$1048576,0),MATCH((CUADRO!O$4&amp;$E797),'Hoja de Trabajo para listado'!$BC$151:$CB$151,0)),0)+IFERROR(INDEX('Hoja de Trabajo para listado'!$DE$153:$DG$274,MATCH($A797,'Hoja de Trabajo para listado'!$DE$153:$DE$1048576,0),MATCH((CUADRO!O$4&amp;$E797),'Hoja de Trabajo para listado'!$DE$151:$DG$151,0)),0)+IFERROR(INDEX('Hoja de Trabajo para listado'!$CD$155:$DC$1048576,MATCH($A797,'Hoja de Trabajo para listado'!$CD$155:$CD$1048576,0),MATCH((CUADRO!O$4&amp;$E797),'Hoja de Trabajo para listado'!$CD$151:$DC$151,0)),0)</f>
        <v>0</v>
      </c>
      <c r="P797" s="243">
        <f ca="1">+IFERROR(INDEX('Hoja de Trabajo para listado'!$A$155:$Z$1048576,MATCH($A797,'Hoja de Trabajo para listado'!$A$155:$A$1048576,0),MATCH((CUADRO!P$4&amp;$E797),'Hoja de Trabajo para listado'!$A$151:$Z$151,0)),0)+IFERROR(INDEX('Hoja de Trabajo para listado'!$AB$155:$BA$1048576,MATCH($A797,'Hoja de Trabajo para listado'!$AB$155:$AB$1048576,0),MATCH((CUADRO!P$4&amp;$E797),'Hoja de Trabajo para listado'!$AB$151:$BA$151,0)),0)+IFERROR(INDEX('Hoja de Trabajo para listado'!$BC$155:$CB$1048576,MATCH($A797,'Hoja de Trabajo para listado'!$BC$155:$BC$1048576,0),MATCH((CUADRO!P$4&amp;$E797),'Hoja de Trabajo para listado'!$BC$151:$CB$151,0)),0)+IFERROR(INDEX('Hoja de Trabajo para listado'!$DE$153:$DG$274,MATCH($A797,'Hoja de Trabajo para listado'!$DE$153:$DE$1048576,0),MATCH((CUADRO!P$4&amp;$E797),'Hoja de Trabajo para listado'!$DE$151:$DG$151,0)),0)+IFERROR(INDEX('Hoja de Trabajo para listado'!$CD$155:$DC$1048576,MATCH($A797,'Hoja de Trabajo para listado'!$CD$155:$CD$1048576,0),MATCH((CUADRO!P$4&amp;$E797),'Hoja de Trabajo para listado'!$CD$151:$DC$151,0)),0)</f>
        <v>0</v>
      </c>
      <c r="Q797" s="243">
        <f ca="1">+IFERROR(INDEX('Hoja de Trabajo para listado'!$A$155:$Z$1048576,MATCH($A797,'Hoja de Trabajo para listado'!$A$155:$A$1048576,0),MATCH((CUADRO!Q$4&amp;$E797),'Hoja de Trabajo para listado'!$A$151:$Z$151,0)),0)+IFERROR(INDEX('Hoja de Trabajo para listado'!$AB$155:$BA$1048576,MATCH($A797,'Hoja de Trabajo para listado'!$AB$155:$AB$1048576,0),MATCH((CUADRO!Q$4&amp;$E797),'Hoja de Trabajo para listado'!$AB$151:$BA$151,0)),0)+IFERROR(INDEX('Hoja de Trabajo para listado'!$BC$155:$CB$1048576,MATCH($A797,'Hoja de Trabajo para listado'!$BC$155:$BC$1048576,0),MATCH((CUADRO!Q$4&amp;$E797),'Hoja de Trabajo para listado'!$BC$151:$CB$151,0)),0)+IFERROR(INDEX('Hoja de Trabajo para listado'!$DE$153:$DG$274,MATCH($A797,'Hoja de Trabajo para listado'!$DE$153:$DE$1048576,0),MATCH((CUADRO!Q$4&amp;$E797),'Hoja de Trabajo para listado'!$DE$151:$DG$151,0)),0)+IFERROR(INDEX('Hoja de Trabajo para listado'!$CD$155:$DC$1048576,MATCH($A797,'Hoja de Trabajo para listado'!$CD$155:$CD$1048576,0),MATCH((CUADRO!Q$4&amp;$E797),'Hoja de Trabajo para listado'!$CD$151:$DC$151,0)),0)</f>
        <v>0</v>
      </c>
      <c r="R797" s="243">
        <f t="shared" ca="1" si="31"/>
        <v>0</v>
      </c>
      <c r="S797" s="249"/>
      <c r="T797" s="243">
        <f ca="1">+T798</f>
        <v>0</v>
      </c>
      <c r="U797" s="242">
        <f t="shared" si="32"/>
        <v>1</v>
      </c>
      <c r="V797" s="333" t="str">
        <f>+VLOOKUP(A797,bd_lista!$A$3:$E$592,5,FALSE)</f>
        <v>Gobiernos Autonomos Municipales</v>
      </c>
      <c r="W797" s="387" t="str">
        <f>+V797</f>
        <v>Gobiernos Autonomos Municipales</v>
      </c>
      <c r="X797" s="242">
        <f>+VLOOKUP(A797,[4]Sheet1!$A$13:$D$744,4,FALSE)</f>
        <v>0</v>
      </c>
      <c r="Y797" s="242" t="e">
        <f>+VLOOKUP(X797,bd_lista!$A$3:$C$592,3,FALSE)</f>
        <v>#N/A</v>
      </c>
      <c r="Z797" s="294">
        <f>+X797</f>
        <v>0</v>
      </c>
      <c r="AA797" s="295" t="e">
        <f>+Y797</f>
        <v>#N/A</v>
      </c>
    </row>
    <row r="798" spans="1:27" customFormat="1" ht="15" hidden="1" customHeight="1">
      <c r="A798" s="32">
        <v>1416</v>
      </c>
      <c r="B798" s="393"/>
      <c r="C798" s="247" t="str">
        <f>+VLOOKUP(A798,bd_lista!$A$3:$C$592,3,FALSE)</f>
        <v>Gobierno Autónomo Municipal de Curahuara de Carangas</v>
      </c>
      <c r="D798" s="390"/>
      <c r="E798" s="244" t="s">
        <v>1305</v>
      </c>
      <c r="F798" s="243">
        <f ca="1">+IFERROR(INDEX('Hoja de Trabajo para listado'!$A$155:$Z$1048576,MATCH($A798,'Hoja de Trabajo para listado'!$A$155:$A$1048576,0),MATCH((CUADRO!F$4&amp;$E798),'Hoja de Trabajo para listado'!$A$151:$Z$151,0)),0)+IFERROR(INDEX('Hoja de Trabajo para listado'!$AB$155:$BA$1048576,MATCH($A798,'Hoja de Trabajo para listado'!$AB$155:$AB$1048576,0),MATCH((CUADRO!F$4&amp;$E798),'Hoja de Trabajo para listado'!$AB$151:$BA$151,0)),0)+IFERROR(INDEX('Hoja de Trabajo para listado'!$BC$155:$CB$1048576,MATCH($A798,'Hoja de Trabajo para listado'!$BC$155:$BC$1048576,0),MATCH((CUADRO!F$4&amp;$E798),'Hoja de Trabajo para listado'!$BC$151:$CB$151,0)),0)+IFERROR(INDEX('Hoja de Trabajo para listado'!$DE$153:$DG$274,MATCH($A798,'Hoja de Trabajo para listado'!$DE$153:$DE$1048576,0),MATCH((CUADRO!F$4&amp;$E798),'Hoja de Trabajo para listado'!$DE$151:$DG$151,0)),0)+IFERROR(INDEX('Hoja de Trabajo para listado'!$CD$155:$DC$1048576,MATCH($A798,'Hoja de Trabajo para listado'!$CD$155:$CD$1048576,0),MATCH((CUADRO!F$4&amp;$E798),'Hoja de Trabajo para listado'!$CD$151:$DC$151,0)),0)</f>
        <v>0</v>
      </c>
      <c r="G798" s="243">
        <f ca="1">+IFERROR(INDEX('Hoja de Trabajo para listado'!$A$155:$Z$1048576,MATCH($A798,'Hoja de Trabajo para listado'!$A$155:$A$1048576,0),MATCH((CUADRO!G$4&amp;$E798),'Hoja de Trabajo para listado'!$A$151:$Z$151,0)),0)+IFERROR(INDEX('Hoja de Trabajo para listado'!$AB$155:$BA$1048576,MATCH($A798,'Hoja de Trabajo para listado'!$AB$155:$AB$1048576,0),MATCH((CUADRO!G$4&amp;$E798),'Hoja de Trabajo para listado'!$AB$151:$BA$151,0)),0)+IFERROR(INDEX('Hoja de Trabajo para listado'!$BC$155:$CB$1048576,MATCH($A798,'Hoja de Trabajo para listado'!$BC$155:$BC$1048576,0),MATCH((CUADRO!G$4&amp;$E798),'Hoja de Trabajo para listado'!$BC$151:$CB$151,0)),0)+IFERROR(INDEX('Hoja de Trabajo para listado'!$DE$153:$DG$274,MATCH($A798,'Hoja de Trabajo para listado'!$DE$153:$DE$1048576,0),MATCH((CUADRO!G$4&amp;$E798),'Hoja de Trabajo para listado'!$DE$151:$DG$151,0)),0)+IFERROR(INDEX('Hoja de Trabajo para listado'!$CD$155:$DC$1048576,MATCH($A798,'Hoja de Trabajo para listado'!$CD$155:$CD$1048576,0),MATCH((CUADRO!G$4&amp;$E798),'Hoja de Trabajo para listado'!$CD$151:$DC$151,0)),0)</f>
        <v>0</v>
      </c>
      <c r="H798" s="243">
        <f ca="1">+IFERROR(INDEX('Hoja de Trabajo para listado'!$A$155:$Z$1048576,MATCH($A798,'Hoja de Trabajo para listado'!$A$155:$A$1048576,0),MATCH((CUADRO!H$4&amp;$E798),'Hoja de Trabajo para listado'!$A$151:$Z$151,0)),0)+IFERROR(INDEX('Hoja de Trabajo para listado'!$AB$155:$BA$1048576,MATCH($A798,'Hoja de Trabajo para listado'!$AB$155:$AB$1048576,0),MATCH((CUADRO!H$4&amp;$E798),'Hoja de Trabajo para listado'!$AB$151:$BA$151,0)),0)+IFERROR(INDEX('Hoja de Trabajo para listado'!$BC$155:$CB$1048576,MATCH($A798,'Hoja de Trabajo para listado'!$BC$155:$BC$1048576,0),MATCH((CUADRO!H$4&amp;$E798),'Hoja de Trabajo para listado'!$BC$151:$CB$151,0)),0)+IFERROR(INDEX('Hoja de Trabajo para listado'!$DE$153:$DG$274,MATCH($A798,'Hoja de Trabajo para listado'!$DE$153:$DE$1048576,0),MATCH((CUADRO!H$4&amp;$E798),'Hoja de Trabajo para listado'!$DE$151:$DG$151,0)),0)+IFERROR(INDEX('Hoja de Trabajo para listado'!$CD$155:$DC$1048576,MATCH($A798,'Hoja de Trabajo para listado'!$CD$155:$CD$1048576,0),MATCH((CUADRO!H$4&amp;$E798),'Hoja de Trabajo para listado'!$CD$151:$DC$151,0)),0)</f>
        <v>0</v>
      </c>
      <c r="I798" s="243">
        <f ca="1">+IFERROR(INDEX('Hoja de Trabajo para listado'!$A$155:$Z$1048576,MATCH($A798,'Hoja de Trabajo para listado'!$A$155:$A$1048576,0),MATCH((CUADRO!I$4&amp;$E798),'Hoja de Trabajo para listado'!$A$151:$Z$151,0)),0)+IFERROR(INDEX('Hoja de Trabajo para listado'!$AB$155:$BA$1048576,MATCH($A798,'Hoja de Trabajo para listado'!$AB$155:$AB$1048576,0),MATCH((CUADRO!I$4&amp;$E798),'Hoja de Trabajo para listado'!$AB$151:$BA$151,0)),0)+IFERROR(INDEX('Hoja de Trabajo para listado'!$BC$155:$CB$1048576,MATCH($A798,'Hoja de Trabajo para listado'!$BC$155:$BC$1048576,0),MATCH((CUADRO!I$4&amp;$E798),'Hoja de Trabajo para listado'!$BC$151:$CB$151,0)),0)+IFERROR(INDEX('Hoja de Trabajo para listado'!$DE$153:$DG$274,MATCH($A798,'Hoja de Trabajo para listado'!$DE$153:$DE$1048576,0),MATCH((CUADRO!I$4&amp;$E798),'Hoja de Trabajo para listado'!$DE$151:$DG$151,0)),0)+IFERROR(INDEX('Hoja de Trabajo para listado'!$CD$155:$DC$1048576,MATCH($A798,'Hoja de Trabajo para listado'!$CD$155:$CD$1048576,0),MATCH((CUADRO!I$4&amp;$E798),'Hoja de Trabajo para listado'!$CD$151:$DC$151,0)),0)</f>
        <v>0</v>
      </c>
      <c r="J798" s="243">
        <f ca="1">+IFERROR(INDEX('Hoja de Trabajo para listado'!$A$155:$Z$1048576,MATCH($A798,'Hoja de Trabajo para listado'!$A$155:$A$1048576,0),MATCH((CUADRO!J$4&amp;$E798),'Hoja de Trabajo para listado'!$A$151:$Z$151,0)),0)+IFERROR(INDEX('Hoja de Trabajo para listado'!$AB$155:$BA$1048576,MATCH($A798,'Hoja de Trabajo para listado'!$AB$155:$AB$1048576,0),MATCH((CUADRO!J$4&amp;$E798),'Hoja de Trabajo para listado'!$AB$151:$BA$151,0)),0)+IFERROR(INDEX('Hoja de Trabajo para listado'!$BC$155:$CB$1048576,MATCH($A798,'Hoja de Trabajo para listado'!$BC$155:$BC$1048576,0),MATCH((CUADRO!J$4&amp;$E798),'Hoja de Trabajo para listado'!$BC$151:$CB$151,0)),0)+IFERROR(INDEX('Hoja de Trabajo para listado'!$DE$153:$DG$274,MATCH($A798,'Hoja de Trabajo para listado'!$DE$153:$DE$1048576,0),MATCH((CUADRO!J$4&amp;$E798),'Hoja de Trabajo para listado'!$DE$151:$DG$151,0)),0)+IFERROR(INDEX('Hoja de Trabajo para listado'!$CD$155:$DC$1048576,MATCH($A798,'Hoja de Trabajo para listado'!$CD$155:$CD$1048576,0),MATCH((CUADRO!J$4&amp;$E798),'Hoja de Trabajo para listado'!$CD$151:$DC$151,0)),0)</f>
        <v>0</v>
      </c>
      <c r="K798" s="243">
        <f ca="1">+IFERROR(INDEX('Hoja de Trabajo para listado'!$A$155:$Z$1048576,MATCH($A798,'Hoja de Trabajo para listado'!$A$155:$A$1048576,0),MATCH((CUADRO!K$4&amp;$E798),'Hoja de Trabajo para listado'!$A$151:$Z$151,0)),0)+IFERROR(INDEX('Hoja de Trabajo para listado'!$AB$155:$BA$1048576,MATCH($A798,'Hoja de Trabajo para listado'!$AB$155:$AB$1048576,0),MATCH((CUADRO!K$4&amp;$E798),'Hoja de Trabajo para listado'!$AB$151:$BA$151,0)),0)+IFERROR(INDEX('Hoja de Trabajo para listado'!$BC$155:$CB$1048576,MATCH($A798,'Hoja de Trabajo para listado'!$BC$155:$BC$1048576,0),MATCH((CUADRO!K$4&amp;$E798),'Hoja de Trabajo para listado'!$BC$151:$CB$151,0)),0)+IFERROR(INDEX('Hoja de Trabajo para listado'!$DE$153:$DG$274,MATCH($A798,'Hoja de Trabajo para listado'!$DE$153:$DE$1048576,0),MATCH((CUADRO!K$4&amp;$E798),'Hoja de Trabajo para listado'!$DE$151:$DG$151,0)),0)+IFERROR(INDEX('Hoja de Trabajo para listado'!$CD$155:$DC$1048576,MATCH($A798,'Hoja de Trabajo para listado'!$CD$155:$CD$1048576,0),MATCH((CUADRO!K$4&amp;$E798),'Hoja de Trabajo para listado'!$CD$151:$DC$151,0)),0)</f>
        <v>0</v>
      </c>
      <c r="L798" s="243">
        <f ca="1">+IFERROR(INDEX('Hoja de Trabajo para listado'!$A$155:$Z$1048576,MATCH($A798,'Hoja de Trabajo para listado'!$A$155:$A$1048576,0),MATCH((CUADRO!L$4&amp;$E798),'Hoja de Trabajo para listado'!$A$151:$Z$151,0)),0)+IFERROR(INDEX('Hoja de Trabajo para listado'!$AB$155:$BA$1048576,MATCH($A798,'Hoja de Trabajo para listado'!$AB$155:$AB$1048576,0),MATCH((CUADRO!L$4&amp;$E798),'Hoja de Trabajo para listado'!$AB$151:$BA$151,0)),0)+IFERROR(INDEX('Hoja de Trabajo para listado'!$BC$155:$CB$1048576,MATCH($A798,'Hoja de Trabajo para listado'!$BC$155:$BC$1048576,0),MATCH((CUADRO!L$4&amp;$E798),'Hoja de Trabajo para listado'!$BC$151:$CB$151,0)),0)+IFERROR(INDEX('Hoja de Trabajo para listado'!$DE$153:$DG$274,MATCH($A798,'Hoja de Trabajo para listado'!$DE$153:$DE$1048576,0),MATCH((CUADRO!L$4&amp;$E798),'Hoja de Trabajo para listado'!$DE$151:$DG$151,0)),0)+IFERROR(INDEX('Hoja de Trabajo para listado'!$CD$155:$DC$1048576,MATCH($A798,'Hoja de Trabajo para listado'!$CD$155:$CD$1048576,0),MATCH((CUADRO!L$4&amp;$E798),'Hoja de Trabajo para listado'!$CD$151:$DC$151,0)),0)</f>
        <v>0</v>
      </c>
      <c r="M798" s="243">
        <f ca="1">+IFERROR(INDEX('Hoja de Trabajo para listado'!$A$155:$Z$1048576,MATCH($A798,'Hoja de Trabajo para listado'!$A$155:$A$1048576,0),MATCH((CUADRO!M$4&amp;$E798),'Hoja de Trabajo para listado'!$A$151:$Z$151,0)),0)+IFERROR(INDEX('Hoja de Trabajo para listado'!$AB$155:$BA$1048576,MATCH($A798,'Hoja de Trabajo para listado'!$AB$155:$AB$1048576,0),MATCH((CUADRO!M$4&amp;$E798),'Hoja de Trabajo para listado'!$AB$151:$BA$151,0)),0)+IFERROR(INDEX('Hoja de Trabajo para listado'!$BC$155:$CB$1048576,MATCH($A798,'Hoja de Trabajo para listado'!$BC$155:$BC$1048576,0),MATCH((CUADRO!M$4&amp;$E798),'Hoja de Trabajo para listado'!$BC$151:$CB$151,0)),0)+IFERROR(INDEX('Hoja de Trabajo para listado'!$DE$153:$DG$274,MATCH($A798,'Hoja de Trabajo para listado'!$DE$153:$DE$1048576,0),MATCH((CUADRO!M$4&amp;$E798),'Hoja de Trabajo para listado'!$DE$151:$DG$151,0)),0)+IFERROR(INDEX('Hoja de Trabajo para listado'!$CD$155:$DC$1048576,MATCH($A798,'Hoja de Trabajo para listado'!$CD$155:$CD$1048576,0),MATCH((CUADRO!M$4&amp;$E798),'Hoja de Trabajo para listado'!$CD$151:$DC$151,0)),0)</f>
        <v>0</v>
      </c>
      <c r="N798" s="243">
        <f ca="1">+IFERROR(INDEX('Hoja de Trabajo para listado'!$A$155:$Z$1048576,MATCH($A798,'Hoja de Trabajo para listado'!$A$155:$A$1048576,0),MATCH((CUADRO!N$4&amp;$E798),'Hoja de Trabajo para listado'!$A$151:$Z$151,0)),0)+IFERROR(INDEX('Hoja de Trabajo para listado'!$AB$155:$BA$1048576,MATCH($A798,'Hoja de Trabajo para listado'!$AB$155:$AB$1048576,0),MATCH((CUADRO!N$4&amp;$E798),'Hoja de Trabajo para listado'!$AB$151:$BA$151,0)),0)+IFERROR(INDEX('Hoja de Trabajo para listado'!$BC$155:$CB$1048576,MATCH($A798,'Hoja de Trabajo para listado'!$BC$155:$BC$1048576,0),MATCH((CUADRO!N$4&amp;$E798),'Hoja de Trabajo para listado'!$BC$151:$CB$151,0)),0)+IFERROR(INDEX('Hoja de Trabajo para listado'!$DE$153:$DG$274,MATCH($A798,'Hoja de Trabajo para listado'!$DE$153:$DE$1048576,0),MATCH((CUADRO!N$4&amp;$E798),'Hoja de Trabajo para listado'!$DE$151:$DG$151,0)),0)+IFERROR(INDEX('Hoja de Trabajo para listado'!$CD$155:$DC$1048576,MATCH($A798,'Hoja de Trabajo para listado'!$CD$155:$CD$1048576,0),MATCH((CUADRO!N$4&amp;$E798),'Hoja de Trabajo para listado'!$CD$151:$DC$151,0)),0)</f>
        <v>0</v>
      </c>
      <c r="O798" s="243">
        <f ca="1">+IFERROR(INDEX('Hoja de Trabajo para listado'!$A$155:$Z$1048576,MATCH($A798,'Hoja de Trabajo para listado'!$A$155:$A$1048576,0),MATCH((CUADRO!O$4&amp;$E798),'Hoja de Trabajo para listado'!$A$151:$Z$151,0)),0)+IFERROR(INDEX('Hoja de Trabajo para listado'!$AB$155:$BA$1048576,MATCH($A798,'Hoja de Trabajo para listado'!$AB$155:$AB$1048576,0),MATCH((CUADRO!O$4&amp;$E798),'Hoja de Trabajo para listado'!$AB$151:$BA$151,0)),0)+IFERROR(INDEX('Hoja de Trabajo para listado'!$BC$155:$CB$1048576,MATCH($A798,'Hoja de Trabajo para listado'!$BC$155:$BC$1048576,0),MATCH((CUADRO!O$4&amp;$E798),'Hoja de Trabajo para listado'!$BC$151:$CB$151,0)),0)+IFERROR(INDEX('Hoja de Trabajo para listado'!$DE$153:$DG$274,MATCH($A798,'Hoja de Trabajo para listado'!$DE$153:$DE$1048576,0),MATCH((CUADRO!O$4&amp;$E798),'Hoja de Trabajo para listado'!$DE$151:$DG$151,0)),0)+IFERROR(INDEX('Hoja de Trabajo para listado'!$CD$155:$DC$1048576,MATCH($A798,'Hoja de Trabajo para listado'!$CD$155:$CD$1048576,0),MATCH((CUADRO!O$4&amp;$E798),'Hoja de Trabajo para listado'!$CD$151:$DC$151,0)),0)</f>
        <v>0</v>
      </c>
      <c r="P798" s="243">
        <f ca="1">+IFERROR(INDEX('Hoja de Trabajo para listado'!$A$155:$Z$1048576,MATCH($A798,'Hoja de Trabajo para listado'!$A$155:$A$1048576,0),MATCH((CUADRO!P$4&amp;$E798),'Hoja de Trabajo para listado'!$A$151:$Z$151,0)),0)+IFERROR(INDEX('Hoja de Trabajo para listado'!$AB$155:$BA$1048576,MATCH($A798,'Hoja de Trabajo para listado'!$AB$155:$AB$1048576,0),MATCH((CUADRO!P$4&amp;$E798),'Hoja de Trabajo para listado'!$AB$151:$BA$151,0)),0)+IFERROR(INDEX('Hoja de Trabajo para listado'!$BC$155:$CB$1048576,MATCH($A798,'Hoja de Trabajo para listado'!$BC$155:$BC$1048576,0),MATCH((CUADRO!P$4&amp;$E798),'Hoja de Trabajo para listado'!$BC$151:$CB$151,0)),0)+IFERROR(INDEX('Hoja de Trabajo para listado'!$DE$153:$DG$274,MATCH($A798,'Hoja de Trabajo para listado'!$DE$153:$DE$1048576,0),MATCH((CUADRO!P$4&amp;$E798),'Hoja de Trabajo para listado'!$DE$151:$DG$151,0)),0)+IFERROR(INDEX('Hoja de Trabajo para listado'!$CD$155:$DC$1048576,MATCH($A798,'Hoja de Trabajo para listado'!$CD$155:$CD$1048576,0),MATCH((CUADRO!P$4&amp;$E798),'Hoja de Trabajo para listado'!$CD$151:$DC$151,0)),0)</f>
        <v>0</v>
      </c>
      <c r="Q798" s="243">
        <f ca="1">+IFERROR(INDEX('Hoja de Trabajo para listado'!$A$155:$Z$1048576,MATCH($A798,'Hoja de Trabajo para listado'!$A$155:$A$1048576,0),MATCH((CUADRO!Q$4&amp;$E798),'Hoja de Trabajo para listado'!$A$151:$Z$151,0)),0)+IFERROR(INDEX('Hoja de Trabajo para listado'!$AB$155:$BA$1048576,MATCH($A798,'Hoja de Trabajo para listado'!$AB$155:$AB$1048576,0),MATCH((CUADRO!Q$4&amp;$E798),'Hoja de Trabajo para listado'!$AB$151:$BA$151,0)),0)+IFERROR(INDEX('Hoja de Trabajo para listado'!$BC$155:$CB$1048576,MATCH($A798,'Hoja de Trabajo para listado'!$BC$155:$BC$1048576,0),MATCH((CUADRO!Q$4&amp;$E798),'Hoja de Trabajo para listado'!$BC$151:$CB$151,0)),0)+IFERROR(INDEX('Hoja de Trabajo para listado'!$DE$153:$DG$274,MATCH($A798,'Hoja de Trabajo para listado'!$DE$153:$DE$1048576,0),MATCH((CUADRO!Q$4&amp;$E798),'Hoja de Trabajo para listado'!$DE$151:$DG$151,0)),0)+IFERROR(INDEX('Hoja de Trabajo para listado'!$CD$155:$DC$1048576,MATCH($A798,'Hoja de Trabajo para listado'!$CD$155:$CD$1048576,0),MATCH((CUADRO!Q$4&amp;$E798),'Hoja de Trabajo para listado'!$CD$151:$DC$151,0)),0)</f>
        <v>0</v>
      </c>
      <c r="R798" s="243">
        <f t="shared" ca="1" si="31"/>
        <v>0</v>
      </c>
      <c r="S798" s="249">
        <f ca="1">+R797+R798</f>
        <v>0</v>
      </c>
      <c r="T798" s="243">
        <f ca="1">+S798</f>
        <v>0</v>
      </c>
      <c r="U798" s="242">
        <f t="shared" si="32"/>
        <v>2</v>
      </c>
      <c r="V798" s="333" t="str">
        <f>+VLOOKUP(A798,bd_lista!$A$3:$E$592,5,FALSE)</f>
        <v>Gobiernos Autonomos Municipales</v>
      </c>
      <c r="W798" s="388"/>
      <c r="X798" s="242">
        <f>+VLOOKUP(A798,[4]Sheet1!$A$13:$D$744,4,FALSE)</f>
        <v>0</v>
      </c>
      <c r="Y798" s="242" t="e">
        <f>+VLOOKUP(X798,bd_lista!$A$3:$C$592,3,FALSE)</f>
        <v>#N/A</v>
      </c>
      <c r="Z798" s="292"/>
      <c r="AA798" s="293"/>
    </row>
    <row r="799" spans="1:27" customFormat="1" ht="15" hidden="1" customHeight="1">
      <c r="A799" s="32">
        <v>1417</v>
      </c>
      <c r="B799" s="392">
        <f>+A799</f>
        <v>1417</v>
      </c>
      <c r="C799" s="247" t="str">
        <f>+VLOOKUP(A799,bd_lista!$A$3:$C$592,3,FALSE)</f>
        <v>Gobierno Autónomo Municipal de Turco</v>
      </c>
      <c r="D799" s="389" t="str">
        <f>+C799</f>
        <v>Gobierno Autónomo Municipal de Turco</v>
      </c>
      <c r="E799" s="242" t="s">
        <v>1304</v>
      </c>
      <c r="F799" s="243">
        <f ca="1">+IFERROR(INDEX('Hoja de Trabajo para listado'!$A$155:$Z$1048576,MATCH($A799,'Hoja de Trabajo para listado'!$A$155:$A$1048576,0),MATCH((CUADRO!F$4&amp;$E799),'Hoja de Trabajo para listado'!$A$151:$Z$151,0)),0)+IFERROR(INDEX('Hoja de Trabajo para listado'!$AB$155:$BA$1048576,MATCH($A799,'Hoja de Trabajo para listado'!$AB$155:$AB$1048576,0),MATCH((CUADRO!F$4&amp;$E799),'Hoja de Trabajo para listado'!$AB$151:$BA$151,0)),0)+IFERROR(INDEX('Hoja de Trabajo para listado'!$BC$155:$CB$1048576,MATCH($A799,'Hoja de Trabajo para listado'!$BC$155:$BC$1048576,0),MATCH((CUADRO!F$4&amp;$E799),'Hoja de Trabajo para listado'!$BC$151:$CB$151,0)),0)+IFERROR(INDEX('Hoja de Trabajo para listado'!$DE$153:$DG$274,MATCH($A799,'Hoja de Trabajo para listado'!$DE$153:$DE$1048576,0),MATCH((CUADRO!F$4&amp;$E799),'Hoja de Trabajo para listado'!$DE$151:$DG$151,0)),0)+IFERROR(INDEX('Hoja de Trabajo para listado'!$CD$155:$DC$1048576,MATCH($A799,'Hoja de Trabajo para listado'!$CD$155:$CD$1048576,0),MATCH((CUADRO!F$4&amp;$E799),'Hoja de Trabajo para listado'!$CD$151:$DC$151,0)),0)</f>
        <v>0</v>
      </c>
      <c r="G799" s="243">
        <f ca="1">+IFERROR(INDEX('Hoja de Trabajo para listado'!$A$155:$Z$1048576,MATCH($A799,'Hoja de Trabajo para listado'!$A$155:$A$1048576,0),MATCH((CUADRO!G$4&amp;$E799),'Hoja de Trabajo para listado'!$A$151:$Z$151,0)),0)+IFERROR(INDEX('Hoja de Trabajo para listado'!$AB$155:$BA$1048576,MATCH($A799,'Hoja de Trabajo para listado'!$AB$155:$AB$1048576,0),MATCH((CUADRO!G$4&amp;$E799),'Hoja de Trabajo para listado'!$AB$151:$BA$151,0)),0)+IFERROR(INDEX('Hoja de Trabajo para listado'!$BC$155:$CB$1048576,MATCH($A799,'Hoja de Trabajo para listado'!$BC$155:$BC$1048576,0),MATCH((CUADRO!G$4&amp;$E799),'Hoja de Trabajo para listado'!$BC$151:$CB$151,0)),0)+IFERROR(INDEX('Hoja de Trabajo para listado'!$DE$153:$DG$274,MATCH($A799,'Hoja de Trabajo para listado'!$DE$153:$DE$1048576,0),MATCH((CUADRO!G$4&amp;$E799),'Hoja de Trabajo para listado'!$DE$151:$DG$151,0)),0)+IFERROR(INDEX('Hoja de Trabajo para listado'!$CD$155:$DC$1048576,MATCH($A799,'Hoja de Trabajo para listado'!$CD$155:$CD$1048576,0),MATCH((CUADRO!G$4&amp;$E799),'Hoja de Trabajo para listado'!$CD$151:$DC$151,0)),0)</f>
        <v>0</v>
      </c>
      <c r="H799" s="243">
        <f ca="1">+IFERROR(INDEX('Hoja de Trabajo para listado'!$A$155:$Z$1048576,MATCH($A799,'Hoja de Trabajo para listado'!$A$155:$A$1048576,0),MATCH((CUADRO!H$4&amp;$E799),'Hoja de Trabajo para listado'!$A$151:$Z$151,0)),0)+IFERROR(INDEX('Hoja de Trabajo para listado'!$AB$155:$BA$1048576,MATCH($A799,'Hoja de Trabajo para listado'!$AB$155:$AB$1048576,0),MATCH((CUADRO!H$4&amp;$E799),'Hoja de Trabajo para listado'!$AB$151:$BA$151,0)),0)+IFERROR(INDEX('Hoja de Trabajo para listado'!$BC$155:$CB$1048576,MATCH($A799,'Hoja de Trabajo para listado'!$BC$155:$BC$1048576,0),MATCH((CUADRO!H$4&amp;$E799),'Hoja de Trabajo para listado'!$BC$151:$CB$151,0)),0)+IFERROR(INDEX('Hoja de Trabajo para listado'!$DE$153:$DG$274,MATCH($A799,'Hoja de Trabajo para listado'!$DE$153:$DE$1048576,0),MATCH((CUADRO!H$4&amp;$E799),'Hoja de Trabajo para listado'!$DE$151:$DG$151,0)),0)+IFERROR(INDEX('Hoja de Trabajo para listado'!$CD$155:$DC$1048576,MATCH($A799,'Hoja de Trabajo para listado'!$CD$155:$CD$1048576,0),MATCH((CUADRO!H$4&amp;$E799),'Hoja de Trabajo para listado'!$CD$151:$DC$151,0)),0)</f>
        <v>0</v>
      </c>
      <c r="I799" s="243">
        <f ca="1">+IFERROR(INDEX('Hoja de Trabajo para listado'!$A$155:$Z$1048576,MATCH($A799,'Hoja de Trabajo para listado'!$A$155:$A$1048576,0),MATCH((CUADRO!I$4&amp;$E799),'Hoja de Trabajo para listado'!$A$151:$Z$151,0)),0)+IFERROR(INDEX('Hoja de Trabajo para listado'!$AB$155:$BA$1048576,MATCH($A799,'Hoja de Trabajo para listado'!$AB$155:$AB$1048576,0),MATCH((CUADRO!I$4&amp;$E799),'Hoja de Trabajo para listado'!$AB$151:$BA$151,0)),0)+IFERROR(INDEX('Hoja de Trabajo para listado'!$BC$155:$CB$1048576,MATCH($A799,'Hoja de Trabajo para listado'!$BC$155:$BC$1048576,0),MATCH((CUADRO!I$4&amp;$E799),'Hoja de Trabajo para listado'!$BC$151:$CB$151,0)),0)+IFERROR(INDEX('Hoja de Trabajo para listado'!$DE$153:$DG$274,MATCH($A799,'Hoja de Trabajo para listado'!$DE$153:$DE$1048576,0),MATCH((CUADRO!I$4&amp;$E799),'Hoja de Trabajo para listado'!$DE$151:$DG$151,0)),0)+IFERROR(INDEX('Hoja de Trabajo para listado'!$CD$155:$DC$1048576,MATCH($A799,'Hoja de Trabajo para listado'!$CD$155:$CD$1048576,0),MATCH((CUADRO!I$4&amp;$E799),'Hoja de Trabajo para listado'!$CD$151:$DC$151,0)),0)</f>
        <v>0</v>
      </c>
      <c r="J799" s="243">
        <f ca="1">+IFERROR(INDEX('Hoja de Trabajo para listado'!$A$155:$Z$1048576,MATCH($A799,'Hoja de Trabajo para listado'!$A$155:$A$1048576,0),MATCH((CUADRO!J$4&amp;$E799),'Hoja de Trabajo para listado'!$A$151:$Z$151,0)),0)+IFERROR(INDEX('Hoja de Trabajo para listado'!$AB$155:$BA$1048576,MATCH($A799,'Hoja de Trabajo para listado'!$AB$155:$AB$1048576,0),MATCH((CUADRO!J$4&amp;$E799),'Hoja de Trabajo para listado'!$AB$151:$BA$151,0)),0)+IFERROR(INDEX('Hoja de Trabajo para listado'!$BC$155:$CB$1048576,MATCH($A799,'Hoja de Trabajo para listado'!$BC$155:$BC$1048576,0),MATCH((CUADRO!J$4&amp;$E799),'Hoja de Trabajo para listado'!$BC$151:$CB$151,0)),0)+IFERROR(INDEX('Hoja de Trabajo para listado'!$DE$153:$DG$274,MATCH($A799,'Hoja de Trabajo para listado'!$DE$153:$DE$1048576,0),MATCH((CUADRO!J$4&amp;$E799),'Hoja de Trabajo para listado'!$DE$151:$DG$151,0)),0)+IFERROR(INDEX('Hoja de Trabajo para listado'!$CD$155:$DC$1048576,MATCH($A799,'Hoja de Trabajo para listado'!$CD$155:$CD$1048576,0),MATCH((CUADRO!J$4&amp;$E799),'Hoja de Trabajo para listado'!$CD$151:$DC$151,0)),0)</f>
        <v>0</v>
      </c>
      <c r="K799" s="243">
        <f ca="1">+IFERROR(INDEX('Hoja de Trabajo para listado'!$A$155:$Z$1048576,MATCH($A799,'Hoja de Trabajo para listado'!$A$155:$A$1048576,0),MATCH((CUADRO!K$4&amp;$E799),'Hoja de Trabajo para listado'!$A$151:$Z$151,0)),0)+IFERROR(INDEX('Hoja de Trabajo para listado'!$AB$155:$BA$1048576,MATCH($A799,'Hoja de Trabajo para listado'!$AB$155:$AB$1048576,0),MATCH((CUADRO!K$4&amp;$E799),'Hoja de Trabajo para listado'!$AB$151:$BA$151,0)),0)+IFERROR(INDEX('Hoja de Trabajo para listado'!$BC$155:$CB$1048576,MATCH($A799,'Hoja de Trabajo para listado'!$BC$155:$BC$1048576,0),MATCH((CUADRO!K$4&amp;$E799),'Hoja de Trabajo para listado'!$BC$151:$CB$151,0)),0)+IFERROR(INDEX('Hoja de Trabajo para listado'!$DE$153:$DG$274,MATCH($A799,'Hoja de Trabajo para listado'!$DE$153:$DE$1048576,0),MATCH((CUADRO!K$4&amp;$E799),'Hoja de Trabajo para listado'!$DE$151:$DG$151,0)),0)+IFERROR(INDEX('Hoja de Trabajo para listado'!$CD$155:$DC$1048576,MATCH($A799,'Hoja de Trabajo para listado'!$CD$155:$CD$1048576,0),MATCH((CUADRO!K$4&amp;$E799),'Hoja de Trabajo para listado'!$CD$151:$DC$151,0)),0)</f>
        <v>0</v>
      </c>
      <c r="L799" s="243">
        <f ca="1">+IFERROR(INDEX('Hoja de Trabajo para listado'!$A$155:$Z$1048576,MATCH($A799,'Hoja de Trabajo para listado'!$A$155:$A$1048576,0),MATCH((CUADRO!L$4&amp;$E799),'Hoja de Trabajo para listado'!$A$151:$Z$151,0)),0)+IFERROR(INDEX('Hoja de Trabajo para listado'!$AB$155:$BA$1048576,MATCH($A799,'Hoja de Trabajo para listado'!$AB$155:$AB$1048576,0),MATCH((CUADRO!L$4&amp;$E799),'Hoja de Trabajo para listado'!$AB$151:$BA$151,0)),0)+IFERROR(INDEX('Hoja de Trabajo para listado'!$BC$155:$CB$1048576,MATCH($A799,'Hoja de Trabajo para listado'!$BC$155:$BC$1048576,0),MATCH((CUADRO!L$4&amp;$E799),'Hoja de Trabajo para listado'!$BC$151:$CB$151,0)),0)+IFERROR(INDEX('Hoja de Trabajo para listado'!$DE$153:$DG$274,MATCH($A799,'Hoja de Trabajo para listado'!$DE$153:$DE$1048576,0),MATCH((CUADRO!L$4&amp;$E799),'Hoja de Trabajo para listado'!$DE$151:$DG$151,0)),0)+IFERROR(INDEX('Hoja de Trabajo para listado'!$CD$155:$DC$1048576,MATCH($A799,'Hoja de Trabajo para listado'!$CD$155:$CD$1048576,0),MATCH((CUADRO!L$4&amp;$E799),'Hoja de Trabajo para listado'!$CD$151:$DC$151,0)),0)</f>
        <v>0</v>
      </c>
      <c r="M799" s="243">
        <f ca="1">+IFERROR(INDEX('Hoja de Trabajo para listado'!$A$155:$Z$1048576,MATCH($A799,'Hoja de Trabajo para listado'!$A$155:$A$1048576,0),MATCH((CUADRO!M$4&amp;$E799),'Hoja de Trabajo para listado'!$A$151:$Z$151,0)),0)+IFERROR(INDEX('Hoja de Trabajo para listado'!$AB$155:$BA$1048576,MATCH($A799,'Hoja de Trabajo para listado'!$AB$155:$AB$1048576,0),MATCH((CUADRO!M$4&amp;$E799),'Hoja de Trabajo para listado'!$AB$151:$BA$151,0)),0)+IFERROR(INDEX('Hoja de Trabajo para listado'!$BC$155:$CB$1048576,MATCH($A799,'Hoja de Trabajo para listado'!$BC$155:$BC$1048576,0),MATCH((CUADRO!M$4&amp;$E799),'Hoja de Trabajo para listado'!$BC$151:$CB$151,0)),0)+IFERROR(INDEX('Hoja de Trabajo para listado'!$DE$153:$DG$274,MATCH($A799,'Hoja de Trabajo para listado'!$DE$153:$DE$1048576,0),MATCH((CUADRO!M$4&amp;$E799),'Hoja de Trabajo para listado'!$DE$151:$DG$151,0)),0)+IFERROR(INDEX('Hoja de Trabajo para listado'!$CD$155:$DC$1048576,MATCH($A799,'Hoja de Trabajo para listado'!$CD$155:$CD$1048576,0),MATCH((CUADRO!M$4&amp;$E799),'Hoja de Trabajo para listado'!$CD$151:$DC$151,0)),0)</f>
        <v>0</v>
      </c>
      <c r="N799" s="243">
        <f ca="1">+IFERROR(INDEX('Hoja de Trabajo para listado'!$A$155:$Z$1048576,MATCH($A799,'Hoja de Trabajo para listado'!$A$155:$A$1048576,0),MATCH((CUADRO!N$4&amp;$E799),'Hoja de Trabajo para listado'!$A$151:$Z$151,0)),0)+IFERROR(INDEX('Hoja de Trabajo para listado'!$AB$155:$BA$1048576,MATCH($A799,'Hoja de Trabajo para listado'!$AB$155:$AB$1048576,0),MATCH((CUADRO!N$4&amp;$E799),'Hoja de Trabajo para listado'!$AB$151:$BA$151,0)),0)+IFERROR(INDEX('Hoja de Trabajo para listado'!$BC$155:$CB$1048576,MATCH($A799,'Hoja de Trabajo para listado'!$BC$155:$BC$1048576,0),MATCH((CUADRO!N$4&amp;$E799),'Hoja de Trabajo para listado'!$BC$151:$CB$151,0)),0)+IFERROR(INDEX('Hoja de Trabajo para listado'!$DE$153:$DG$274,MATCH($A799,'Hoja de Trabajo para listado'!$DE$153:$DE$1048576,0),MATCH((CUADRO!N$4&amp;$E799),'Hoja de Trabajo para listado'!$DE$151:$DG$151,0)),0)+IFERROR(INDEX('Hoja de Trabajo para listado'!$CD$155:$DC$1048576,MATCH($A799,'Hoja de Trabajo para listado'!$CD$155:$CD$1048576,0),MATCH((CUADRO!N$4&amp;$E799),'Hoja de Trabajo para listado'!$CD$151:$DC$151,0)),0)</f>
        <v>0</v>
      </c>
      <c r="O799" s="243">
        <f ca="1">+IFERROR(INDEX('Hoja de Trabajo para listado'!$A$155:$Z$1048576,MATCH($A799,'Hoja de Trabajo para listado'!$A$155:$A$1048576,0),MATCH((CUADRO!O$4&amp;$E799),'Hoja de Trabajo para listado'!$A$151:$Z$151,0)),0)+IFERROR(INDEX('Hoja de Trabajo para listado'!$AB$155:$BA$1048576,MATCH($A799,'Hoja de Trabajo para listado'!$AB$155:$AB$1048576,0),MATCH((CUADRO!O$4&amp;$E799),'Hoja de Trabajo para listado'!$AB$151:$BA$151,0)),0)+IFERROR(INDEX('Hoja de Trabajo para listado'!$BC$155:$CB$1048576,MATCH($A799,'Hoja de Trabajo para listado'!$BC$155:$BC$1048576,0),MATCH((CUADRO!O$4&amp;$E799),'Hoja de Trabajo para listado'!$BC$151:$CB$151,0)),0)+IFERROR(INDEX('Hoja de Trabajo para listado'!$DE$153:$DG$274,MATCH($A799,'Hoja de Trabajo para listado'!$DE$153:$DE$1048576,0),MATCH((CUADRO!O$4&amp;$E799),'Hoja de Trabajo para listado'!$DE$151:$DG$151,0)),0)+IFERROR(INDEX('Hoja de Trabajo para listado'!$CD$155:$DC$1048576,MATCH($A799,'Hoja de Trabajo para listado'!$CD$155:$CD$1048576,0),MATCH((CUADRO!O$4&amp;$E799),'Hoja de Trabajo para listado'!$CD$151:$DC$151,0)),0)</f>
        <v>0</v>
      </c>
      <c r="P799" s="243">
        <f ca="1">+IFERROR(INDEX('Hoja de Trabajo para listado'!$A$155:$Z$1048576,MATCH($A799,'Hoja de Trabajo para listado'!$A$155:$A$1048576,0),MATCH((CUADRO!P$4&amp;$E799),'Hoja de Trabajo para listado'!$A$151:$Z$151,0)),0)+IFERROR(INDEX('Hoja de Trabajo para listado'!$AB$155:$BA$1048576,MATCH($A799,'Hoja de Trabajo para listado'!$AB$155:$AB$1048576,0),MATCH((CUADRO!P$4&amp;$E799),'Hoja de Trabajo para listado'!$AB$151:$BA$151,0)),0)+IFERROR(INDEX('Hoja de Trabajo para listado'!$BC$155:$CB$1048576,MATCH($A799,'Hoja de Trabajo para listado'!$BC$155:$BC$1048576,0),MATCH((CUADRO!P$4&amp;$E799),'Hoja de Trabajo para listado'!$BC$151:$CB$151,0)),0)+IFERROR(INDEX('Hoja de Trabajo para listado'!$DE$153:$DG$274,MATCH($A799,'Hoja de Trabajo para listado'!$DE$153:$DE$1048576,0),MATCH((CUADRO!P$4&amp;$E799),'Hoja de Trabajo para listado'!$DE$151:$DG$151,0)),0)+IFERROR(INDEX('Hoja de Trabajo para listado'!$CD$155:$DC$1048576,MATCH($A799,'Hoja de Trabajo para listado'!$CD$155:$CD$1048576,0),MATCH((CUADRO!P$4&amp;$E799),'Hoja de Trabajo para listado'!$CD$151:$DC$151,0)),0)</f>
        <v>0</v>
      </c>
      <c r="Q799" s="243">
        <f ca="1">+IFERROR(INDEX('Hoja de Trabajo para listado'!$A$155:$Z$1048576,MATCH($A799,'Hoja de Trabajo para listado'!$A$155:$A$1048576,0),MATCH((CUADRO!Q$4&amp;$E799),'Hoja de Trabajo para listado'!$A$151:$Z$151,0)),0)+IFERROR(INDEX('Hoja de Trabajo para listado'!$AB$155:$BA$1048576,MATCH($A799,'Hoja de Trabajo para listado'!$AB$155:$AB$1048576,0),MATCH((CUADRO!Q$4&amp;$E799),'Hoja de Trabajo para listado'!$AB$151:$BA$151,0)),0)+IFERROR(INDEX('Hoja de Trabajo para listado'!$BC$155:$CB$1048576,MATCH($A799,'Hoja de Trabajo para listado'!$BC$155:$BC$1048576,0),MATCH((CUADRO!Q$4&amp;$E799),'Hoja de Trabajo para listado'!$BC$151:$CB$151,0)),0)+IFERROR(INDEX('Hoja de Trabajo para listado'!$DE$153:$DG$274,MATCH($A799,'Hoja de Trabajo para listado'!$DE$153:$DE$1048576,0),MATCH((CUADRO!Q$4&amp;$E799),'Hoja de Trabajo para listado'!$DE$151:$DG$151,0)),0)+IFERROR(INDEX('Hoja de Trabajo para listado'!$CD$155:$DC$1048576,MATCH($A799,'Hoja de Trabajo para listado'!$CD$155:$CD$1048576,0),MATCH((CUADRO!Q$4&amp;$E799),'Hoja de Trabajo para listado'!$CD$151:$DC$151,0)),0)</f>
        <v>0</v>
      </c>
      <c r="R799" s="243">
        <f t="shared" ca="1" si="31"/>
        <v>0</v>
      </c>
      <c r="S799" s="249"/>
      <c r="T799" s="243">
        <f ca="1">+T800</f>
        <v>0</v>
      </c>
      <c r="U799" s="242">
        <f t="shared" si="32"/>
        <v>1</v>
      </c>
      <c r="V799" s="333" t="str">
        <f>+VLOOKUP(A799,bd_lista!$A$3:$E$592,5,FALSE)</f>
        <v>Gobiernos Autonomos Municipales</v>
      </c>
      <c r="W799" s="387" t="str">
        <f>+V799</f>
        <v>Gobiernos Autonomos Municipales</v>
      </c>
      <c r="X799" s="242">
        <f>+VLOOKUP(A799,[4]Sheet1!$A$13:$D$744,4,FALSE)</f>
        <v>0</v>
      </c>
      <c r="Y799" s="242" t="e">
        <f>+VLOOKUP(X799,bd_lista!$A$3:$C$592,3,FALSE)</f>
        <v>#N/A</v>
      </c>
      <c r="Z799" s="294">
        <f>+X799</f>
        <v>0</v>
      </c>
      <c r="AA799" s="295" t="e">
        <f>+Y799</f>
        <v>#N/A</v>
      </c>
    </row>
    <row r="800" spans="1:27" customFormat="1" ht="15" hidden="1" customHeight="1">
      <c r="A800" s="32">
        <v>1417</v>
      </c>
      <c r="B800" s="393"/>
      <c r="C800" s="247" t="str">
        <f>+VLOOKUP(A800,bd_lista!$A$3:$C$592,3,FALSE)</f>
        <v>Gobierno Autónomo Municipal de Turco</v>
      </c>
      <c r="D800" s="390"/>
      <c r="E800" s="244" t="s">
        <v>1305</v>
      </c>
      <c r="F800" s="243">
        <f ca="1">+IFERROR(INDEX('Hoja de Trabajo para listado'!$A$155:$Z$1048576,MATCH($A800,'Hoja de Trabajo para listado'!$A$155:$A$1048576,0),MATCH((CUADRO!F$4&amp;$E800),'Hoja de Trabajo para listado'!$A$151:$Z$151,0)),0)+IFERROR(INDEX('Hoja de Trabajo para listado'!$AB$155:$BA$1048576,MATCH($A800,'Hoja de Trabajo para listado'!$AB$155:$AB$1048576,0),MATCH((CUADRO!F$4&amp;$E800),'Hoja de Trabajo para listado'!$AB$151:$BA$151,0)),0)+IFERROR(INDEX('Hoja de Trabajo para listado'!$BC$155:$CB$1048576,MATCH($A800,'Hoja de Trabajo para listado'!$BC$155:$BC$1048576,0),MATCH((CUADRO!F$4&amp;$E800),'Hoja de Trabajo para listado'!$BC$151:$CB$151,0)),0)+IFERROR(INDEX('Hoja de Trabajo para listado'!$DE$153:$DG$274,MATCH($A800,'Hoja de Trabajo para listado'!$DE$153:$DE$1048576,0),MATCH((CUADRO!F$4&amp;$E800),'Hoja de Trabajo para listado'!$DE$151:$DG$151,0)),0)+IFERROR(INDEX('Hoja de Trabajo para listado'!$CD$155:$DC$1048576,MATCH($A800,'Hoja de Trabajo para listado'!$CD$155:$CD$1048576,0),MATCH((CUADRO!F$4&amp;$E800),'Hoja de Trabajo para listado'!$CD$151:$DC$151,0)),0)</f>
        <v>0</v>
      </c>
      <c r="G800" s="243">
        <f ca="1">+IFERROR(INDEX('Hoja de Trabajo para listado'!$A$155:$Z$1048576,MATCH($A800,'Hoja de Trabajo para listado'!$A$155:$A$1048576,0),MATCH((CUADRO!G$4&amp;$E800),'Hoja de Trabajo para listado'!$A$151:$Z$151,0)),0)+IFERROR(INDEX('Hoja de Trabajo para listado'!$AB$155:$BA$1048576,MATCH($A800,'Hoja de Trabajo para listado'!$AB$155:$AB$1048576,0),MATCH((CUADRO!G$4&amp;$E800),'Hoja de Trabajo para listado'!$AB$151:$BA$151,0)),0)+IFERROR(INDEX('Hoja de Trabajo para listado'!$BC$155:$CB$1048576,MATCH($A800,'Hoja de Trabajo para listado'!$BC$155:$BC$1048576,0),MATCH((CUADRO!G$4&amp;$E800),'Hoja de Trabajo para listado'!$BC$151:$CB$151,0)),0)+IFERROR(INDEX('Hoja de Trabajo para listado'!$DE$153:$DG$274,MATCH($A800,'Hoja de Trabajo para listado'!$DE$153:$DE$1048576,0),MATCH((CUADRO!G$4&amp;$E800),'Hoja de Trabajo para listado'!$DE$151:$DG$151,0)),0)+IFERROR(INDEX('Hoja de Trabajo para listado'!$CD$155:$DC$1048576,MATCH($A800,'Hoja de Trabajo para listado'!$CD$155:$CD$1048576,0),MATCH((CUADRO!G$4&amp;$E800),'Hoja de Trabajo para listado'!$CD$151:$DC$151,0)),0)</f>
        <v>0</v>
      </c>
      <c r="H800" s="243">
        <f ca="1">+IFERROR(INDEX('Hoja de Trabajo para listado'!$A$155:$Z$1048576,MATCH($A800,'Hoja de Trabajo para listado'!$A$155:$A$1048576,0),MATCH((CUADRO!H$4&amp;$E800),'Hoja de Trabajo para listado'!$A$151:$Z$151,0)),0)+IFERROR(INDEX('Hoja de Trabajo para listado'!$AB$155:$BA$1048576,MATCH($A800,'Hoja de Trabajo para listado'!$AB$155:$AB$1048576,0),MATCH((CUADRO!H$4&amp;$E800),'Hoja de Trabajo para listado'!$AB$151:$BA$151,0)),0)+IFERROR(INDEX('Hoja de Trabajo para listado'!$BC$155:$CB$1048576,MATCH($A800,'Hoja de Trabajo para listado'!$BC$155:$BC$1048576,0),MATCH((CUADRO!H$4&amp;$E800),'Hoja de Trabajo para listado'!$BC$151:$CB$151,0)),0)+IFERROR(INDEX('Hoja de Trabajo para listado'!$DE$153:$DG$274,MATCH($A800,'Hoja de Trabajo para listado'!$DE$153:$DE$1048576,0),MATCH((CUADRO!H$4&amp;$E800),'Hoja de Trabajo para listado'!$DE$151:$DG$151,0)),0)+IFERROR(INDEX('Hoja de Trabajo para listado'!$CD$155:$DC$1048576,MATCH($A800,'Hoja de Trabajo para listado'!$CD$155:$CD$1048576,0),MATCH((CUADRO!H$4&amp;$E800),'Hoja de Trabajo para listado'!$CD$151:$DC$151,0)),0)</f>
        <v>0</v>
      </c>
      <c r="I800" s="243">
        <f ca="1">+IFERROR(INDEX('Hoja de Trabajo para listado'!$A$155:$Z$1048576,MATCH($A800,'Hoja de Trabajo para listado'!$A$155:$A$1048576,0),MATCH((CUADRO!I$4&amp;$E800),'Hoja de Trabajo para listado'!$A$151:$Z$151,0)),0)+IFERROR(INDEX('Hoja de Trabajo para listado'!$AB$155:$BA$1048576,MATCH($A800,'Hoja de Trabajo para listado'!$AB$155:$AB$1048576,0),MATCH((CUADRO!I$4&amp;$E800),'Hoja de Trabajo para listado'!$AB$151:$BA$151,0)),0)+IFERROR(INDEX('Hoja de Trabajo para listado'!$BC$155:$CB$1048576,MATCH($A800,'Hoja de Trabajo para listado'!$BC$155:$BC$1048576,0),MATCH((CUADRO!I$4&amp;$E800),'Hoja de Trabajo para listado'!$BC$151:$CB$151,0)),0)+IFERROR(INDEX('Hoja de Trabajo para listado'!$DE$153:$DG$274,MATCH($A800,'Hoja de Trabajo para listado'!$DE$153:$DE$1048576,0),MATCH((CUADRO!I$4&amp;$E800),'Hoja de Trabajo para listado'!$DE$151:$DG$151,0)),0)+IFERROR(INDEX('Hoja de Trabajo para listado'!$CD$155:$DC$1048576,MATCH($A800,'Hoja de Trabajo para listado'!$CD$155:$CD$1048576,0),MATCH((CUADRO!I$4&amp;$E800),'Hoja de Trabajo para listado'!$CD$151:$DC$151,0)),0)</f>
        <v>0</v>
      </c>
      <c r="J800" s="243">
        <f ca="1">+IFERROR(INDEX('Hoja de Trabajo para listado'!$A$155:$Z$1048576,MATCH($A800,'Hoja de Trabajo para listado'!$A$155:$A$1048576,0),MATCH((CUADRO!J$4&amp;$E800),'Hoja de Trabajo para listado'!$A$151:$Z$151,0)),0)+IFERROR(INDEX('Hoja de Trabajo para listado'!$AB$155:$BA$1048576,MATCH($A800,'Hoja de Trabajo para listado'!$AB$155:$AB$1048576,0),MATCH((CUADRO!J$4&amp;$E800),'Hoja de Trabajo para listado'!$AB$151:$BA$151,0)),0)+IFERROR(INDEX('Hoja de Trabajo para listado'!$BC$155:$CB$1048576,MATCH($A800,'Hoja de Trabajo para listado'!$BC$155:$BC$1048576,0),MATCH((CUADRO!J$4&amp;$E800),'Hoja de Trabajo para listado'!$BC$151:$CB$151,0)),0)+IFERROR(INDEX('Hoja de Trabajo para listado'!$DE$153:$DG$274,MATCH($A800,'Hoja de Trabajo para listado'!$DE$153:$DE$1048576,0),MATCH((CUADRO!J$4&amp;$E800),'Hoja de Trabajo para listado'!$DE$151:$DG$151,0)),0)+IFERROR(INDEX('Hoja de Trabajo para listado'!$CD$155:$DC$1048576,MATCH($A800,'Hoja de Trabajo para listado'!$CD$155:$CD$1048576,0),MATCH((CUADRO!J$4&amp;$E800),'Hoja de Trabajo para listado'!$CD$151:$DC$151,0)),0)</f>
        <v>0</v>
      </c>
      <c r="K800" s="243">
        <f ca="1">+IFERROR(INDEX('Hoja de Trabajo para listado'!$A$155:$Z$1048576,MATCH($A800,'Hoja de Trabajo para listado'!$A$155:$A$1048576,0),MATCH((CUADRO!K$4&amp;$E800),'Hoja de Trabajo para listado'!$A$151:$Z$151,0)),0)+IFERROR(INDEX('Hoja de Trabajo para listado'!$AB$155:$BA$1048576,MATCH($A800,'Hoja de Trabajo para listado'!$AB$155:$AB$1048576,0),MATCH((CUADRO!K$4&amp;$E800),'Hoja de Trabajo para listado'!$AB$151:$BA$151,0)),0)+IFERROR(INDEX('Hoja de Trabajo para listado'!$BC$155:$CB$1048576,MATCH($A800,'Hoja de Trabajo para listado'!$BC$155:$BC$1048576,0),MATCH((CUADRO!K$4&amp;$E800),'Hoja de Trabajo para listado'!$BC$151:$CB$151,0)),0)+IFERROR(INDEX('Hoja de Trabajo para listado'!$DE$153:$DG$274,MATCH($A800,'Hoja de Trabajo para listado'!$DE$153:$DE$1048576,0),MATCH((CUADRO!K$4&amp;$E800),'Hoja de Trabajo para listado'!$DE$151:$DG$151,0)),0)+IFERROR(INDEX('Hoja de Trabajo para listado'!$CD$155:$DC$1048576,MATCH($A800,'Hoja de Trabajo para listado'!$CD$155:$CD$1048576,0),MATCH((CUADRO!K$4&amp;$E800),'Hoja de Trabajo para listado'!$CD$151:$DC$151,0)),0)</f>
        <v>0</v>
      </c>
      <c r="L800" s="243">
        <f ca="1">+IFERROR(INDEX('Hoja de Trabajo para listado'!$A$155:$Z$1048576,MATCH($A800,'Hoja de Trabajo para listado'!$A$155:$A$1048576,0),MATCH((CUADRO!L$4&amp;$E800),'Hoja de Trabajo para listado'!$A$151:$Z$151,0)),0)+IFERROR(INDEX('Hoja de Trabajo para listado'!$AB$155:$BA$1048576,MATCH($A800,'Hoja de Trabajo para listado'!$AB$155:$AB$1048576,0),MATCH((CUADRO!L$4&amp;$E800),'Hoja de Trabajo para listado'!$AB$151:$BA$151,0)),0)+IFERROR(INDEX('Hoja de Trabajo para listado'!$BC$155:$CB$1048576,MATCH($A800,'Hoja de Trabajo para listado'!$BC$155:$BC$1048576,0),MATCH((CUADRO!L$4&amp;$E800),'Hoja de Trabajo para listado'!$BC$151:$CB$151,0)),0)+IFERROR(INDEX('Hoja de Trabajo para listado'!$DE$153:$DG$274,MATCH($A800,'Hoja de Trabajo para listado'!$DE$153:$DE$1048576,0),MATCH((CUADRO!L$4&amp;$E800),'Hoja de Trabajo para listado'!$DE$151:$DG$151,0)),0)+IFERROR(INDEX('Hoja de Trabajo para listado'!$CD$155:$DC$1048576,MATCH($A800,'Hoja de Trabajo para listado'!$CD$155:$CD$1048576,0),MATCH((CUADRO!L$4&amp;$E800),'Hoja de Trabajo para listado'!$CD$151:$DC$151,0)),0)</f>
        <v>0</v>
      </c>
      <c r="M800" s="243">
        <f ca="1">+IFERROR(INDEX('Hoja de Trabajo para listado'!$A$155:$Z$1048576,MATCH($A800,'Hoja de Trabajo para listado'!$A$155:$A$1048576,0),MATCH((CUADRO!M$4&amp;$E800),'Hoja de Trabajo para listado'!$A$151:$Z$151,0)),0)+IFERROR(INDEX('Hoja de Trabajo para listado'!$AB$155:$BA$1048576,MATCH($A800,'Hoja de Trabajo para listado'!$AB$155:$AB$1048576,0),MATCH((CUADRO!M$4&amp;$E800),'Hoja de Trabajo para listado'!$AB$151:$BA$151,0)),0)+IFERROR(INDEX('Hoja de Trabajo para listado'!$BC$155:$CB$1048576,MATCH($A800,'Hoja de Trabajo para listado'!$BC$155:$BC$1048576,0),MATCH((CUADRO!M$4&amp;$E800),'Hoja de Trabajo para listado'!$BC$151:$CB$151,0)),0)+IFERROR(INDEX('Hoja de Trabajo para listado'!$DE$153:$DG$274,MATCH($A800,'Hoja de Trabajo para listado'!$DE$153:$DE$1048576,0),MATCH((CUADRO!M$4&amp;$E800),'Hoja de Trabajo para listado'!$DE$151:$DG$151,0)),0)+IFERROR(INDEX('Hoja de Trabajo para listado'!$CD$155:$DC$1048576,MATCH($A800,'Hoja de Trabajo para listado'!$CD$155:$CD$1048576,0),MATCH((CUADRO!M$4&amp;$E800),'Hoja de Trabajo para listado'!$CD$151:$DC$151,0)),0)</f>
        <v>0</v>
      </c>
      <c r="N800" s="243">
        <f ca="1">+IFERROR(INDEX('Hoja de Trabajo para listado'!$A$155:$Z$1048576,MATCH($A800,'Hoja de Trabajo para listado'!$A$155:$A$1048576,0),MATCH((CUADRO!N$4&amp;$E800),'Hoja de Trabajo para listado'!$A$151:$Z$151,0)),0)+IFERROR(INDEX('Hoja de Trabajo para listado'!$AB$155:$BA$1048576,MATCH($A800,'Hoja de Trabajo para listado'!$AB$155:$AB$1048576,0),MATCH((CUADRO!N$4&amp;$E800),'Hoja de Trabajo para listado'!$AB$151:$BA$151,0)),0)+IFERROR(INDEX('Hoja de Trabajo para listado'!$BC$155:$CB$1048576,MATCH($A800,'Hoja de Trabajo para listado'!$BC$155:$BC$1048576,0),MATCH((CUADRO!N$4&amp;$E800),'Hoja de Trabajo para listado'!$BC$151:$CB$151,0)),0)+IFERROR(INDEX('Hoja de Trabajo para listado'!$DE$153:$DG$274,MATCH($A800,'Hoja de Trabajo para listado'!$DE$153:$DE$1048576,0),MATCH((CUADRO!N$4&amp;$E800),'Hoja de Trabajo para listado'!$DE$151:$DG$151,0)),0)+IFERROR(INDEX('Hoja de Trabajo para listado'!$CD$155:$DC$1048576,MATCH($A800,'Hoja de Trabajo para listado'!$CD$155:$CD$1048576,0),MATCH((CUADRO!N$4&amp;$E800),'Hoja de Trabajo para listado'!$CD$151:$DC$151,0)),0)</f>
        <v>0</v>
      </c>
      <c r="O800" s="243">
        <f ca="1">+IFERROR(INDEX('Hoja de Trabajo para listado'!$A$155:$Z$1048576,MATCH($A800,'Hoja de Trabajo para listado'!$A$155:$A$1048576,0),MATCH((CUADRO!O$4&amp;$E800),'Hoja de Trabajo para listado'!$A$151:$Z$151,0)),0)+IFERROR(INDEX('Hoja de Trabajo para listado'!$AB$155:$BA$1048576,MATCH($A800,'Hoja de Trabajo para listado'!$AB$155:$AB$1048576,0),MATCH((CUADRO!O$4&amp;$E800),'Hoja de Trabajo para listado'!$AB$151:$BA$151,0)),0)+IFERROR(INDEX('Hoja de Trabajo para listado'!$BC$155:$CB$1048576,MATCH($A800,'Hoja de Trabajo para listado'!$BC$155:$BC$1048576,0),MATCH((CUADRO!O$4&amp;$E800),'Hoja de Trabajo para listado'!$BC$151:$CB$151,0)),0)+IFERROR(INDEX('Hoja de Trabajo para listado'!$DE$153:$DG$274,MATCH($A800,'Hoja de Trabajo para listado'!$DE$153:$DE$1048576,0),MATCH((CUADRO!O$4&amp;$E800),'Hoja de Trabajo para listado'!$DE$151:$DG$151,0)),0)+IFERROR(INDEX('Hoja de Trabajo para listado'!$CD$155:$DC$1048576,MATCH($A800,'Hoja de Trabajo para listado'!$CD$155:$CD$1048576,0),MATCH((CUADRO!O$4&amp;$E800),'Hoja de Trabajo para listado'!$CD$151:$DC$151,0)),0)</f>
        <v>0</v>
      </c>
      <c r="P800" s="243">
        <f ca="1">+IFERROR(INDEX('Hoja de Trabajo para listado'!$A$155:$Z$1048576,MATCH($A800,'Hoja de Trabajo para listado'!$A$155:$A$1048576,0),MATCH((CUADRO!P$4&amp;$E800),'Hoja de Trabajo para listado'!$A$151:$Z$151,0)),0)+IFERROR(INDEX('Hoja de Trabajo para listado'!$AB$155:$BA$1048576,MATCH($A800,'Hoja de Trabajo para listado'!$AB$155:$AB$1048576,0),MATCH((CUADRO!P$4&amp;$E800),'Hoja de Trabajo para listado'!$AB$151:$BA$151,0)),0)+IFERROR(INDEX('Hoja de Trabajo para listado'!$BC$155:$CB$1048576,MATCH($A800,'Hoja de Trabajo para listado'!$BC$155:$BC$1048576,0),MATCH((CUADRO!P$4&amp;$E800),'Hoja de Trabajo para listado'!$BC$151:$CB$151,0)),0)+IFERROR(INDEX('Hoja de Trabajo para listado'!$DE$153:$DG$274,MATCH($A800,'Hoja de Trabajo para listado'!$DE$153:$DE$1048576,0),MATCH((CUADRO!P$4&amp;$E800),'Hoja de Trabajo para listado'!$DE$151:$DG$151,0)),0)+IFERROR(INDEX('Hoja de Trabajo para listado'!$CD$155:$DC$1048576,MATCH($A800,'Hoja de Trabajo para listado'!$CD$155:$CD$1048576,0),MATCH((CUADRO!P$4&amp;$E800),'Hoja de Trabajo para listado'!$CD$151:$DC$151,0)),0)</f>
        <v>0</v>
      </c>
      <c r="Q800" s="243">
        <f ca="1">+IFERROR(INDEX('Hoja de Trabajo para listado'!$A$155:$Z$1048576,MATCH($A800,'Hoja de Trabajo para listado'!$A$155:$A$1048576,0),MATCH((CUADRO!Q$4&amp;$E800),'Hoja de Trabajo para listado'!$A$151:$Z$151,0)),0)+IFERROR(INDEX('Hoja de Trabajo para listado'!$AB$155:$BA$1048576,MATCH($A800,'Hoja de Trabajo para listado'!$AB$155:$AB$1048576,0),MATCH((CUADRO!Q$4&amp;$E800),'Hoja de Trabajo para listado'!$AB$151:$BA$151,0)),0)+IFERROR(INDEX('Hoja de Trabajo para listado'!$BC$155:$CB$1048576,MATCH($A800,'Hoja de Trabajo para listado'!$BC$155:$BC$1048576,0),MATCH((CUADRO!Q$4&amp;$E800),'Hoja de Trabajo para listado'!$BC$151:$CB$151,0)),0)+IFERROR(INDEX('Hoja de Trabajo para listado'!$DE$153:$DG$274,MATCH($A800,'Hoja de Trabajo para listado'!$DE$153:$DE$1048576,0),MATCH((CUADRO!Q$4&amp;$E800),'Hoja de Trabajo para listado'!$DE$151:$DG$151,0)),0)+IFERROR(INDEX('Hoja de Trabajo para listado'!$CD$155:$DC$1048576,MATCH($A800,'Hoja de Trabajo para listado'!$CD$155:$CD$1048576,0),MATCH((CUADRO!Q$4&amp;$E800),'Hoja de Trabajo para listado'!$CD$151:$DC$151,0)),0)</f>
        <v>0</v>
      </c>
      <c r="R800" s="243">
        <f t="shared" ca="1" si="31"/>
        <v>0</v>
      </c>
      <c r="S800" s="249">
        <f ca="1">+R799+R800</f>
        <v>0</v>
      </c>
      <c r="T800" s="243">
        <f ca="1">+S800</f>
        <v>0</v>
      </c>
      <c r="U800" s="242">
        <f t="shared" si="32"/>
        <v>2</v>
      </c>
      <c r="V800" s="333" t="str">
        <f>+VLOOKUP(A800,bd_lista!$A$3:$E$592,5,FALSE)</f>
        <v>Gobiernos Autonomos Municipales</v>
      </c>
      <c r="W800" s="388"/>
      <c r="X800" s="242">
        <f>+VLOOKUP(A800,[4]Sheet1!$A$13:$D$744,4,FALSE)</f>
        <v>0</v>
      </c>
      <c r="Y800" s="242" t="e">
        <f>+VLOOKUP(X800,bd_lista!$A$3:$C$592,3,FALSE)</f>
        <v>#N/A</v>
      </c>
      <c r="Z800" s="292"/>
      <c r="AA800" s="293"/>
    </row>
    <row r="801" spans="1:27" customFormat="1" ht="15" hidden="1" customHeight="1">
      <c r="A801" s="32">
        <v>1418</v>
      </c>
      <c r="B801" s="392">
        <f>+A801</f>
        <v>1418</v>
      </c>
      <c r="C801" s="247" t="str">
        <f>+VLOOKUP(A801,bd_lista!$A$3:$C$592,3,FALSE)</f>
        <v>Gobierno Autónomo Municipal de Huachacalla</v>
      </c>
      <c r="D801" s="389" t="str">
        <f>+C801</f>
        <v>Gobierno Autónomo Municipal de Huachacalla</v>
      </c>
      <c r="E801" s="242" t="s">
        <v>1304</v>
      </c>
      <c r="F801" s="243">
        <f ca="1">+IFERROR(INDEX('Hoja de Trabajo para listado'!$A$155:$Z$1048576,MATCH($A801,'Hoja de Trabajo para listado'!$A$155:$A$1048576,0),MATCH((CUADRO!F$4&amp;$E801),'Hoja de Trabajo para listado'!$A$151:$Z$151,0)),0)+IFERROR(INDEX('Hoja de Trabajo para listado'!$AB$155:$BA$1048576,MATCH($A801,'Hoja de Trabajo para listado'!$AB$155:$AB$1048576,0),MATCH((CUADRO!F$4&amp;$E801),'Hoja de Trabajo para listado'!$AB$151:$BA$151,0)),0)+IFERROR(INDEX('Hoja de Trabajo para listado'!$BC$155:$CB$1048576,MATCH($A801,'Hoja de Trabajo para listado'!$BC$155:$BC$1048576,0),MATCH((CUADRO!F$4&amp;$E801),'Hoja de Trabajo para listado'!$BC$151:$CB$151,0)),0)+IFERROR(INDEX('Hoja de Trabajo para listado'!$DE$153:$DG$274,MATCH($A801,'Hoja de Trabajo para listado'!$DE$153:$DE$1048576,0),MATCH((CUADRO!F$4&amp;$E801),'Hoja de Trabajo para listado'!$DE$151:$DG$151,0)),0)+IFERROR(INDEX('Hoja de Trabajo para listado'!$CD$155:$DC$1048576,MATCH($A801,'Hoja de Trabajo para listado'!$CD$155:$CD$1048576,0),MATCH((CUADRO!F$4&amp;$E801),'Hoja de Trabajo para listado'!$CD$151:$DC$151,0)),0)</f>
        <v>0</v>
      </c>
      <c r="G801" s="243">
        <f ca="1">+IFERROR(INDEX('Hoja de Trabajo para listado'!$A$155:$Z$1048576,MATCH($A801,'Hoja de Trabajo para listado'!$A$155:$A$1048576,0),MATCH((CUADRO!G$4&amp;$E801),'Hoja de Trabajo para listado'!$A$151:$Z$151,0)),0)+IFERROR(INDEX('Hoja de Trabajo para listado'!$AB$155:$BA$1048576,MATCH($A801,'Hoja de Trabajo para listado'!$AB$155:$AB$1048576,0),MATCH((CUADRO!G$4&amp;$E801),'Hoja de Trabajo para listado'!$AB$151:$BA$151,0)),0)+IFERROR(INDEX('Hoja de Trabajo para listado'!$BC$155:$CB$1048576,MATCH($A801,'Hoja de Trabajo para listado'!$BC$155:$BC$1048576,0),MATCH((CUADRO!G$4&amp;$E801),'Hoja de Trabajo para listado'!$BC$151:$CB$151,0)),0)+IFERROR(INDEX('Hoja de Trabajo para listado'!$DE$153:$DG$274,MATCH($A801,'Hoja de Trabajo para listado'!$DE$153:$DE$1048576,0),MATCH((CUADRO!G$4&amp;$E801),'Hoja de Trabajo para listado'!$DE$151:$DG$151,0)),0)+IFERROR(INDEX('Hoja de Trabajo para listado'!$CD$155:$DC$1048576,MATCH($A801,'Hoja de Trabajo para listado'!$CD$155:$CD$1048576,0),MATCH((CUADRO!G$4&amp;$E801),'Hoja de Trabajo para listado'!$CD$151:$DC$151,0)),0)</f>
        <v>0</v>
      </c>
      <c r="H801" s="243">
        <f ca="1">+IFERROR(INDEX('Hoja de Trabajo para listado'!$A$155:$Z$1048576,MATCH($A801,'Hoja de Trabajo para listado'!$A$155:$A$1048576,0),MATCH((CUADRO!H$4&amp;$E801),'Hoja de Trabajo para listado'!$A$151:$Z$151,0)),0)+IFERROR(INDEX('Hoja de Trabajo para listado'!$AB$155:$BA$1048576,MATCH($A801,'Hoja de Trabajo para listado'!$AB$155:$AB$1048576,0),MATCH((CUADRO!H$4&amp;$E801),'Hoja de Trabajo para listado'!$AB$151:$BA$151,0)),0)+IFERROR(INDEX('Hoja de Trabajo para listado'!$BC$155:$CB$1048576,MATCH($A801,'Hoja de Trabajo para listado'!$BC$155:$BC$1048576,0),MATCH((CUADRO!H$4&amp;$E801),'Hoja de Trabajo para listado'!$BC$151:$CB$151,0)),0)+IFERROR(INDEX('Hoja de Trabajo para listado'!$DE$153:$DG$274,MATCH($A801,'Hoja de Trabajo para listado'!$DE$153:$DE$1048576,0),MATCH((CUADRO!H$4&amp;$E801),'Hoja de Trabajo para listado'!$DE$151:$DG$151,0)),0)+IFERROR(INDEX('Hoja de Trabajo para listado'!$CD$155:$DC$1048576,MATCH($A801,'Hoja de Trabajo para listado'!$CD$155:$CD$1048576,0),MATCH((CUADRO!H$4&amp;$E801),'Hoja de Trabajo para listado'!$CD$151:$DC$151,0)),0)</f>
        <v>0</v>
      </c>
      <c r="I801" s="243">
        <f ca="1">+IFERROR(INDEX('Hoja de Trabajo para listado'!$A$155:$Z$1048576,MATCH($A801,'Hoja de Trabajo para listado'!$A$155:$A$1048576,0),MATCH((CUADRO!I$4&amp;$E801),'Hoja de Trabajo para listado'!$A$151:$Z$151,0)),0)+IFERROR(INDEX('Hoja de Trabajo para listado'!$AB$155:$BA$1048576,MATCH($A801,'Hoja de Trabajo para listado'!$AB$155:$AB$1048576,0),MATCH((CUADRO!I$4&amp;$E801),'Hoja de Trabajo para listado'!$AB$151:$BA$151,0)),0)+IFERROR(INDEX('Hoja de Trabajo para listado'!$BC$155:$CB$1048576,MATCH($A801,'Hoja de Trabajo para listado'!$BC$155:$BC$1048576,0),MATCH((CUADRO!I$4&amp;$E801),'Hoja de Trabajo para listado'!$BC$151:$CB$151,0)),0)+IFERROR(INDEX('Hoja de Trabajo para listado'!$DE$153:$DG$274,MATCH($A801,'Hoja de Trabajo para listado'!$DE$153:$DE$1048576,0),MATCH((CUADRO!I$4&amp;$E801),'Hoja de Trabajo para listado'!$DE$151:$DG$151,0)),0)+IFERROR(INDEX('Hoja de Trabajo para listado'!$CD$155:$DC$1048576,MATCH($A801,'Hoja de Trabajo para listado'!$CD$155:$CD$1048576,0),MATCH((CUADRO!I$4&amp;$E801),'Hoja de Trabajo para listado'!$CD$151:$DC$151,0)),0)</f>
        <v>0</v>
      </c>
      <c r="J801" s="243">
        <f ca="1">+IFERROR(INDEX('Hoja de Trabajo para listado'!$A$155:$Z$1048576,MATCH($A801,'Hoja de Trabajo para listado'!$A$155:$A$1048576,0),MATCH((CUADRO!J$4&amp;$E801),'Hoja de Trabajo para listado'!$A$151:$Z$151,0)),0)+IFERROR(INDEX('Hoja de Trabajo para listado'!$AB$155:$BA$1048576,MATCH($A801,'Hoja de Trabajo para listado'!$AB$155:$AB$1048576,0),MATCH((CUADRO!J$4&amp;$E801),'Hoja de Trabajo para listado'!$AB$151:$BA$151,0)),0)+IFERROR(INDEX('Hoja de Trabajo para listado'!$BC$155:$CB$1048576,MATCH($A801,'Hoja de Trabajo para listado'!$BC$155:$BC$1048576,0),MATCH((CUADRO!J$4&amp;$E801),'Hoja de Trabajo para listado'!$BC$151:$CB$151,0)),0)+IFERROR(INDEX('Hoja de Trabajo para listado'!$DE$153:$DG$274,MATCH($A801,'Hoja de Trabajo para listado'!$DE$153:$DE$1048576,0),MATCH((CUADRO!J$4&amp;$E801),'Hoja de Trabajo para listado'!$DE$151:$DG$151,0)),0)+IFERROR(INDEX('Hoja de Trabajo para listado'!$CD$155:$DC$1048576,MATCH($A801,'Hoja de Trabajo para listado'!$CD$155:$CD$1048576,0),MATCH((CUADRO!J$4&amp;$E801),'Hoja de Trabajo para listado'!$CD$151:$DC$151,0)),0)</f>
        <v>0</v>
      </c>
      <c r="K801" s="243">
        <f ca="1">+IFERROR(INDEX('Hoja de Trabajo para listado'!$A$155:$Z$1048576,MATCH($A801,'Hoja de Trabajo para listado'!$A$155:$A$1048576,0),MATCH((CUADRO!K$4&amp;$E801),'Hoja de Trabajo para listado'!$A$151:$Z$151,0)),0)+IFERROR(INDEX('Hoja de Trabajo para listado'!$AB$155:$BA$1048576,MATCH($A801,'Hoja de Trabajo para listado'!$AB$155:$AB$1048576,0),MATCH((CUADRO!K$4&amp;$E801),'Hoja de Trabajo para listado'!$AB$151:$BA$151,0)),0)+IFERROR(INDEX('Hoja de Trabajo para listado'!$BC$155:$CB$1048576,MATCH($A801,'Hoja de Trabajo para listado'!$BC$155:$BC$1048576,0),MATCH((CUADRO!K$4&amp;$E801),'Hoja de Trabajo para listado'!$BC$151:$CB$151,0)),0)+IFERROR(INDEX('Hoja de Trabajo para listado'!$DE$153:$DG$274,MATCH($A801,'Hoja de Trabajo para listado'!$DE$153:$DE$1048576,0),MATCH((CUADRO!K$4&amp;$E801),'Hoja de Trabajo para listado'!$DE$151:$DG$151,0)),0)+IFERROR(INDEX('Hoja de Trabajo para listado'!$CD$155:$DC$1048576,MATCH($A801,'Hoja de Trabajo para listado'!$CD$155:$CD$1048576,0),MATCH((CUADRO!K$4&amp;$E801),'Hoja de Trabajo para listado'!$CD$151:$DC$151,0)),0)</f>
        <v>0</v>
      </c>
      <c r="L801" s="243">
        <f ca="1">+IFERROR(INDEX('Hoja de Trabajo para listado'!$A$155:$Z$1048576,MATCH($A801,'Hoja de Trabajo para listado'!$A$155:$A$1048576,0),MATCH((CUADRO!L$4&amp;$E801),'Hoja de Trabajo para listado'!$A$151:$Z$151,0)),0)+IFERROR(INDEX('Hoja de Trabajo para listado'!$AB$155:$BA$1048576,MATCH($A801,'Hoja de Trabajo para listado'!$AB$155:$AB$1048576,0),MATCH((CUADRO!L$4&amp;$E801),'Hoja de Trabajo para listado'!$AB$151:$BA$151,0)),0)+IFERROR(INDEX('Hoja de Trabajo para listado'!$BC$155:$CB$1048576,MATCH($A801,'Hoja de Trabajo para listado'!$BC$155:$BC$1048576,0),MATCH((CUADRO!L$4&amp;$E801),'Hoja de Trabajo para listado'!$BC$151:$CB$151,0)),0)+IFERROR(INDEX('Hoja de Trabajo para listado'!$DE$153:$DG$274,MATCH($A801,'Hoja de Trabajo para listado'!$DE$153:$DE$1048576,0),MATCH((CUADRO!L$4&amp;$E801),'Hoja de Trabajo para listado'!$DE$151:$DG$151,0)),0)+IFERROR(INDEX('Hoja de Trabajo para listado'!$CD$155:$DC$1048576,MATCH($A801,'Hoja de Trabajo para listado'!$CD$155:$CD$1048576,0),MATCH((CUADRO!L$4&amp;$E801),'Hoja de Trabajo para listado'!$CD$151:$DC$151,0)),0)</f>
        <v>0</v>
      </c>
      <c r="M801" s="243">
        <f ca="1">+IFERROR(INDEX('Hoja de Trabajo para listado'!$A$155:$Z$1048576,MATCH($A801,'Hoja de Trabajo para listado'!$A$155:$A$1048576,0),MATCH((CUADRO!M$4&amp;$E801),'Hoja de Trabajo para listado'!$A$151:$Z$151,0)),0)+IFERROR(INDEX('Hoja de Trabajo para listado'!$AB$155:$BA$1048576,MATCH($A801,'Hoja de Trabajo para listado'!$AB$155:$AB$1048576,0),MATCH((CUADRO!M$4&amp;$E801),'Hoja de Trabajo para listado'!$AB$151:$BA$151,0)),0)+IFERROR(INDEX('Hoja de Trabajo para listado'!$BC$155:$CB$1048576,MATCH($A801,'Hoja de Trabajo para listado'!$BC$155:$BC$1048576,0),MATCH((CUADRO!M$4&amp;$E801),'Hoja de Trabajo para listado'!$BC$151:$CB$151,0)),0)+IFERROR(INDEX('Hoja de Trabajo para listado'!$DE$153:$DG$274,MATCH($A801,'Hoja de Trabajo para listado'!$DE$153:$DE$1048576,0),MATCH((CUADRO!M$4&amp;$E801),'Hoja de Trabajo para listado'!$DE$151:$DG$151,0)),0)+IFERROR(INDEX('Hoja de Trabajo para listado'!$CD$155:$DC$1048576,MATCH($A801,'Hoja de Trabajo para listado'!$CD$155:$CD$1048576,0),MATCH((CUADRO!M$4&amp;$E801),'Hoja de Trabajo para listado'!$CD$151:$DC$151,0)),0)</f>
        <v>0</v>
      </c>
      <c r="N801" s="243">
        <f ca="1">+IFERROR(INDEX('Hoja de Trabajo para listado'!$A$155:$Z$1048576,MATCH($A801,'Hoja de Trabajo para listado'!$A$155:$A$1048576,0),MATCH((CUADRO!N$4&amp;$E801),'Hoja de Trabajo para listado'!$A$151:$Z$151,0)),0)+IFERROR(INDEX('Hoja de Trabajo para listado'!$AB$155:$BA$1048576,MATCH($A801,'Hoja de Trabajo para listado'!$AB$155:$AB$1048576,0),MATCH((CUADRO!N$4&amp;$E801),'Hoja de Trabajo para listado'!$AB$151:$BA$151,0)),0)+IFERROR(INDEX('Hoja de Trabajo para listado'!$BC$155:$CB$1048576,MATCH($A801,'Hoja de Trabajo para listado'!$BC$155:$BC$1048576,0),MATCH((CUADRO!N$4&amp;$E801),'Hoja de Trabajo para listado'!$BC$151:$CB$151,0)),0)+IFERROR(INDEX('Hoja de Trabajo para listado'!$DE$153:$DG$274,MATCH($A801,'Hoja de Trabajo para listado'!$DE$153:$DE$1048576,0),MATCH((CUADRO!N$4&amp;$E801),'Hoja de Trabajo para listado'!$DE$151:$DG$151,0)),0)+IFERROR(INDEX('Hoja de Trabajo para listado'!$CD$155:$DC$1048576,MATCH($A801,'Hoja de Trabajo para listado'!$CD$155:$CD$1048576,0),MATCH((CUADRO!N$4&amp;$E801),'Hoja de Trabajo para listado'!$CD$151:$DC$151,0)),0)</f>
        <v>0</v>
      </c>
      <c r="O801" s="243">
        <f ca="1">+IFERROR(INDEX('Hoja de Trabajo para listado'!$A$155:$Z$1048576,MATCH($A801,'Hoja de Trabajo para listado'!$A$155:$A$1048576,0),MATCH((CUADRO!O$4&amp;$E801),'Hoja de Trabajo para listado'!$A$151:$Z$151,0)),0)+IFERROR(INDEX('Hoja de Trabajo para listado'!$AB$155:$BA$1048576,MATCH($A801,'Hoja de Trabajo para listado'!$AB$155:$AB$1048576,0),MATCH((CUADRO!O$4&amp;$E801),'Hoja de Trabajo para listado'!$AB$151:$BA$151,0)),0)+IFERROR(INDEX('Hoja de Trabajo para listado'!$BC$155:$CB$1048576,MATCH($A801,'Hoja de Trabajo para listado'!$BC$155:$BC$1048576,0),MATCH((CUADRO!O$4&amp;$E801),'Hoja de Trabajo para listado'!$BC$151:$CB$151,0)),0)+IFERROR(INDEX('Hoja de Trabajo para listado'!$DE$153:$DG$274,MATCH($A801,'Hoja de Trabajo para listado'!$DE$153:$DE$1048576,0),MATCH((CUADRO!O$4&amp;$E801),'Hoja de Trabajo para listado'!$DE$151:$DG$151,0)),0)+IFERROR(INDEX('Hoja de Trabajo para listado'!$CD$155:$DC$1048576,MATCH($A801,'Hoja de Trabajo para listado'!$CD$155:$CD$1048576,0),MATCH((CUADRO!O$4&amp;$E801),'Hoja de Trabajo para listado'!$CD$151:$DC$151,0)),0)</f>
        <v>0</v>
      </c>
      <c r="P801" s="243">
        <f ca="1">+IFERROR(INDEX('Hoja de Trabajo para listado'!$A$155:$Z$1048576,MATCH($A801,'Hoja de Trabajo para listado'!$A$155:$A$1048576,0),MATCH((CUADRO!P$4&amp;$E801),'Hoja de Trabajo para listado'!$A$151:$Z$151,0)),0)+IFERROR(INDEX('Hoja de Trabajo para listado'!$AB$155:$BA$1048576,MATCH($A801,'Hoja de Trabajo para listado'!$AB$155:$AB$1048576,0),MATCH((CUADRO!P$4&amp;$E801),'Hoja de Trabajo para listado'!$AB$151:$BA$151,0)),0)+IFERROR(INDEX('Hoja de Trabajo para listado'!$BC$155:$CB$1048576,MATCH($A801,'Hoja de Trabajo para listado'!$BC$155:$BC$1048576,0),MATCH((CUADRO!P$4&amp;$E801),'Hoja de Trabajo para listado'!$BC$151:$CB$151,0)),0)+IFERROR(INDEX('Hoja de Trabajo para listado'!$DE$153:$DG$274,MATCH($A801,'Hoja de Trabajo para listado'!$DE$153:$DE$1048576,0),MATCH((CUADRO!P$4&amp;$E801),'Hoja de Trabajo para listado'!$DE$151:$DG$151,0)),0)+IFERROR(INDEX('Hoja de Trabajo para listado'!$CD$155:$DC$1048576,MATCH($A801,'Hoja de Trabajo para listado'!$CD$155:$CD$1048576,0),MATCH((CUADRO!P$4&amp;$E801),'Hoja de Trabajo para listado'!$CD$151:$DC$151,0)),0)</f>
        <v>0</v>
      </c>
      <c r="Q801" s="243">
        <f ca="1">+IFERROR(INDEX('Hoja de Trabajo para listado'!$A$155:$Z$1048576,MATCH($A801,'Hoja de Trabajo para listado'!$A$155:$A$1048576,0),MATCH((CUADRO!Q$4&amp;$E801),'Hoja de Trabajo para listado'!$A$151:$Z$151,0)),0)+IFERROR(INDEX('Hoja de Trabajo para listado'!$AB$155:$BA$1048576,MATCH($A801,'Hoja de Trabajo para listado'!$AB$155:$AB$1048576,0),MATCH((CUADRO!Q$4&amp;$E801),'Hoja de Trabajo para listado'!$AB$151:$BA$151,0)),0)+IFERROR(INDEX('Hoja de Trabajo para listado'!$BC$155:$CB$1048576,MATCH($A801,'Hoja de Trabajo para listado'!$BC$155:$BC$1048576,0),MATCH((CUADRO!Q$4&amp;$E801),'Hoja de Trabajo para listado'!$BC$151:$CB$151,0)),0)+IFERROR(INDEX('Hoja de Trabajo para listado'!$DE$153:$DG$274,MATCH($A801,'Hoja de Trabajo para listado'!$DE$153:$DE$1048576,0),MATCH((CUADRO!Q$4&amp;$E801),'Hoja de Trabajo para listado'!$DE$151:$DG$151,0)),0)+IFERROR(INDEX('Hoja de Trabajo para listado'!$CD$155:$DC$1048576,MATCH($A801,'Hoja de Trabajo para listado'!$CD$155:$CD$1048576,0),MATCH((CUADRO!Q$4&amp;$E801),'Hoja de Trabajo para listado'!$CD$151:$DC$151,0)),0)</f>
        <v>0</v>
      </c>
      <c r="R801" s="243">
        <f t="shared" ca="1" si="31"/>
        <v>0</v>
      </c>
      <c r="S801" s="249"/>
      <c r="T801" s="243">
        <f ca="1">+T802</f>
        <v>0</v>
      </c>
      <c r="U801" s="242">
        <f t="shared" si="32"/>
        <v>1</v>
      </c>
      <c r="V801" s="333" t="str">
        <f>+VLOOKUP(A801,bd_lista!$A$3:$E$592,5,FALSE)</f>
        <v>Gobiernos Autonomos Municipales</v>
      </c>
      <c r="W801" s="387" t="str">
        <f>+V801</f>
        <v>Gobiernos Autonomos Municipales</v>
      </c>
      <c r="X801" s="242">
        <f>+VLOOKUP(A801,[4]Sheet1!$A$13:$D$744,4,FALSE)</f>
        <v>0</v>
      </c>
      <c r="Y801" s="242" t="e">
        <f>+VLOOKUP(X801,bd_lista!$A$3:$C$592,3,FALSE)</f>
        <v>#N/A</v>
      </c>
      <c r="Z801" s="294">
        <f>+X801</f>
        <v>0</v>
      </c>
      <c r="AA801" s="295" t="e">
        <f>+Y801</f>
        <v>#N/A</v>
      </c>
    </row>
    <row r="802" spans="1:27" customFormat="1" ht="15" hidden="1" customHeight="1">
      <c r="A802" s="32">
        <v>1418</v>
      </c>
      <c r="B802" s="393"/>
      <c r="C802" s="247" t="str">
        <f>+VLOOKUP(A802,bd_lista!$A$3:$C$592,3,FALSE)</f>
        <v>Gobierno Autónomo Municipal de Huachacalla</v>
      </c>
      <c r="D802" s="390"/>
      <c r="E802" s="244" t="s">
        <v>1305</v>
      </c>
      <c r="F802" s="243">
        <f ca="1">+IFERROR(INDEX('Hoja de Trabajo para listado'!$A$155:$Z$1048576,MATCH($A802,'Hoja de Trabajo para listado'!$A$155:$A$1048576,0),MATCH((CUADRO!F$4&amp;$E802),'Hoja de Trabajo para listado'!$A$151:$Z$151,0)),0)+IFERROR(INDEX('Hoja de Trabajo para listado'!$AB$155:$BA$1048576,MATCH($A802,'Hoja de Trabajo para listado'!$AB$155:$AB$1048576,0),MATCH((CUADRO!F$4&amp;$E802),'Hoja de Trabajo para listado'!$AB$151:$BA$151,0)),0)+IFERROR(INDEX('Hoja de Trabajo para listado'!$BC$155:$CB$1048576,MATCH($A802,'Hoja de Trabajo para listado'!$BC$155:$BC$1048576,0),MATCH((CUADRO!F$4&amp;$E802),'Hoja de Trabajo para listado'!$BC$151:$CB$151,0)),0)+IFERROR(INDEX('Hoja de Trabajo para listado'!$DE$153:$DG$274,MATCH($A802,'Hoja de Trabajo para listado'!$DE$153:$DE$1048576,0),MATCH((CUADRO!F$4&amp;$E802),'Hoja de Trabajo para listado'!$DE$151:$DG$151,0)),0)+IFERROR(INDEX('Hoja de Trabajo para listado'!$CD$155:$DC$1048576,MATCH($A802,'Hoja de Trabajo para listado'!$CD$155:$CD$1048576,0),MATCH((CUADRO!F$4&amp;$E802),'Hoja de Trabajo para listado'!$CD$151:$DC$151,0)),0)</f>
        <v>0</v>
      </c>
      <c r="G802" s="243">
        <f ca="1">+IFERROR(INDEX('Hoja de Trabajo para listado'!$A$155:$Z$1048576,MATCH($A802,'Hoja de Trabajo para listado'!$A$155:$A$1048576,0),MATCH((CUADRO!G$4&amp;$E802),'Hoja de Trabajo para listado'!$A$151:$Z$151,0)),0)+IFERROR(INDEX('Hoja de Trabajo para listado'!$AB$155:$BA$1048576,MATCH($A802,'Hoja de Trabajo para listado'!$AB$155:$AB$1048576,0),MATCH((CUADRO!G$4&amp;$E802),'Hoja de Trabajo para listado'!$AB$151:$BA$151,0)),0)+IFERROR(INDEX('Hoja de Trabajo para listado'!$BC$155:$CB$1048576,MATCH($A802,'Hoja de Trabajo para listado'!$BC$155:$BC$1048576,0),MATCH((CUADRO!G$4&amp;$E802),'Hoja de Trabajo para listado'!$BC$151:$CB$151,0)),0)+IFERROR(INDEX('Hoja de Trabajo para listado'!$DE$153:$DG$274,MATCH($A802,'Hoja de Trabajo para listado'!$DE$153:$DE$1048576,0),MATCH((CUADRO!G$4&amp;$E802),'Hoja de Trabajo para listado'!$DE$151:$DG$151,0)),0)+IFERROR(INDEX('Hoja de Trabajo para listado'!$CD$155:$DC$1048576,MATCH($A802,'Hoja de Trabajo para listado'!$CD$155:$CD$1048576,0),MATCH((CUADRO!G$4&amp;$E802),'Hoja de Trabajo para listado'!$CD$151:$DC$151,0)),0)</f>
        <v>0</v>
      </c>
      <c r="H802" s="243">
        <f ca="1">+IFERROR(INDEX('Hoja de Trabajo para listado'!$A$155:$Z$1048576,MATCH($A802,'Hoja de Trabajo para listado'!$A$155:$A$1048576,0),MATCH((CUADRO!H$4&amp;$E802),'Hoja de Trabajo para listado'!$A$151:$Z$151,0)),0)+IFERROR(INDEX('Hoja de Trabajo para listado'!$AB$155:$BA$1048576,MATCH($A802,'Hoja de Trabajo para listado'!$AB$155:$AB$1048576,0),MATCH((CUADRO!H$4&amp;$E802),'Hoja de Trabajo para listado'!$AB$151:$BA$151,0)),0)+IFERROR(INDEX('Hoja de Trabajo para listado'!$BC$155:$CB$1048576,MATCH($A802,'Hoja de Trabajo para listado'!$BC$155:$BC$1048576,0),MATCH((CUADRO!H$4&amp;$E802),'Hoja de Trabajo para listado'!$BC$151:$CB$151,0)),0)+IFERROR(INDEX('Hoja de Trabajo para listado'!$DE$153:$DG$274,MATCH($A802,'Hoja de Trabajo para listado'!$DE$153:$DE$1048576,0),MATCH((CUADRO!H$4&amp;$E802),'Hoja de Trabajo para listado'!$DE$151:$DG$151,0)),0)+IFERROR(INDEX('Hoja de Trabajo para listado'!$CD$155:$DC$1048576,MATCH($A802,'Hoja de Trabajo para listado'!$CD$155:$CD$1048576,0),MATCH((CUADRO!H$4&amp;$E802),'Hoja de Trabajo para listado'!$CD$151:$DC$151,0)),0)</f>
        <v>0</v>
      </c>
      <c r="I802" s="243">
        <f ca="1">+IFERROR(INDEX('Hoja de Trabajo para listado'!$A$155:$Z$1048576,MATCH($A802,'Hoja de Trabajo para listado'!$A$155:$A$1048576,0),MATCH((CUADRO!I$4&amp;$E802),'Hoja de Trabajo para listado'!$A$151:$Z$151,0)),0)+IFERROR(INDEX('Hoja de Trabajo para listado'!$AB$155:$BA$1048576,MATCH($A802,'Hoja de Trabajo para listado'!$AB$155:$AB$1048576,0),MATCH((CUADRO!I$4&amp;$E802),'Hoja de Trabajo para listado'!$AB$151:$BA$151,0)),0)+IFERROR(INDEX('Hoja de Trabajo para listado'!$BC$155:$CB$1048576,MATCH($A802,'Hoja de Trabajo para listado'!$BC$155:$BC$1048576,0),MATCH((CUADRO!I$4&amp;$E802),'Hoja de Trabajo para listado'!$BC$151:$CB$151,0)),0)+IFERROR(INDEX('Hoja de Trabajo para listado'!$DE$153:$DG$274,MATCH($A802,'Hoja de Trabajo para listado'!$DE$153:$DE$1048576,0),MATCH((CUADRO!I$4&amp;$E802),'Hoja de Trabajo para listado'!$DE$151:$DG$151,0)),0)+IFERROR(INDEX('Hoja de Trabajo para listado'!$CD$155:$DC$1048576,MATCH($A802,'Hoja de Trabajo para listado'!$CD$155:$CD$1048576,0),MATCH((CUADRO!I$4&amp;$E802),'Hoja de Trabajo para listado'!$CD$151:$DC$151,0)),0)</f>
        <v>0</v>
      </c>
      <c r="J802" s="243">
        <f ca="1">+IFERROR(INDEX('Hoja de Trabajo para listado'!$A$155:$Z$1048576,MATCH($A802,'Hoja de Trabajo para listado'!$A$155:$A$1048576,0),MATCH((CUADRO!J$4&amp;$E802),'Hoja de Trabajo para listado'!$A$151:$Z$151,0)),0)+IFERROR(INDEX('Hoja de Trabajo para listado'!$AB$155:$BA$1048576,MATCH($A802,'Hoja de Trabajo para listado'!$AB$155:$AB$1048576,0),MATCH((CUADRO!J$4&amp;$E802),'Hoja de Trabajo para listado'!$AB$151:$BA$151,0)),0)+IFERROR(INDEX('Hoja de Trabajo para listado'!$BC$155:$CB$1048576,MATCH($A802,'Hoja de Trabajo para listado'!$BC$155:$BC$1048576,0),MATCH((CUADRO!J$4&amp;$E802),'Hoja de Trabajo para listado'!$BC$151:$CB$151,0)),0)+IFERROR(INDEX('Hoja de Trabajo para listado'!$DE$153:$DG$274,MATCH($A802,'Hoja de Trabajo para listado'!$DE$153:$DE$1048576,0),MATCH((CUADRO!J$4&amp;$E802),'Hoja de Trabajo para listado'!$DE$151:$DG$151,0)),0)+IFERROR(INDEX('Hoja de Trabajo para listado'!$CD$155:$DC$1048576,MATCH($A802,'Hoja de Trabajo para listado'!$CD$155:$CD$1048576,0),MATCH((CUADRO!J$4&amp;$E802),'Hoja de Trabajo para listado'!$CD$151:$DC$151,0)),0)</f>
        <v>0</v>
      </c>
      <c r="K802" s="243">
        <f ca="1">+IFERROR(INDEX('Hoja de Trabajo para listado'!$A$155:$Z$1048576,MATCH($A802,'Hoja de Trabajo para listado'!$A$155:$A$1048576,0),MATCH((CUADRO!K$4&amp;$E802),'Hoja de Trabajo para listado'!$A$151:$Z$151,0)),0)+IFERROR(INDEX('Hoja de Trabajo para listado'!$AB$155:$BA$1048576,MATCH($A802,'Hoja de Trabajo para listado'!$AB$155:$AB$1048576,0),MATCH((CUADRO!K$4&amp;$E802),'Hoja de Trabajo para listado'!$AB$151:$BA$151,0)),0)+IFERROR(INDEX('Hoja de Trabajo para listado'!$BC$155:$CB$1048576,MATCH($A802,'Hoja de Trabajo para listado'!$BC$155:$BC$1048576,0),MATCH((CUADRO!K$4&amp;$E802),'Hoja de Trabajo para listado'!$BC$151:$CB$151,0)),0)+IFERROR(INDEX('Hoja de Trabajo para listado'!$DE$153:$DG$274,MATCH($A802,'Hoja de Trabajo para listado'!$DE$153:$DE$1048576,0),MATCH((CUADRO!K$4&amp;$E802),'Hoja de Trabajo para listado'!$DE$151:$DG$151,0)),0)+IFERROR(INDEX('Hoja de Trabajo para listado'!$CD$155:$DC$1048576,MATCH($A802,'Hoja de Trabajo para listado'!$CD$155:$CD$1048576,0),MATCH((CUADRO!K$4&amp;$E802),'Hoja de Trabajo para listado'!$CD$151:$DC$151,0)),0)</f>
        <v>0</v>
      </c>
      <c r="L802" s="243">
        <f ca="1">+IFERROR(INDEX('Hoja de Trabajo para listado'!$A$155:$Z$1048576,MATCH($A802,'Hoja de Trabajo para listado'!$A$155:$A$1048576,0),MATCH((CUADRO!L$4&amp;$E802),'Hoja de Trabajo para listado'!$A$151:$Z$151,0)),0)+IFERROR(INDEX('Hoja de Trabajo para listado'!$AB$155:$BA$1048576,MATCH($A802,'Hoja de Trabajo para listado'!$AB$155:$AB$1048576,0),MATCH((CUADRO!L$4&amp;$E802),'Hoja de Trabajo para listado'!$AB$151:$BA$151,0)),0)+IFERROR(INDEX('Hoja de Trabajo para listado'!$BC$155:$CB$1048576,MATCH($A802,'Hoja de Trabajo para listado'!$BC$155:$BC$1048576,0),MATCH((CUADRO!L$4&amp;$E802),'Hoja de Trabajo para listado'!$BC$151:$CB$151,0)),0)+IFERROR(INDEX('Hoja de Trabajo para listado'!$DE$153:$DG$274,MATCH($A802,'Hoja de Trabajo para listado'!$DE$153:$DE$1048576,0),MATCH((CUADRO!L$4&amp;$E802),'Hoja de Trabajo para listado'!$DE$151:$DG$151,0)),0)+IFERROR(INDEX('Hoja de Trabajo para listado'!$CD$155:$DC$1048576,MATCH($A802,'Hoja de Trabajo para listado'!$CD$155:$CD$1048576,0),MATCH((CUADRO!L$4&amp;$E802),'Hoja de Trabajo para listado'!$CD$151:$DC$151,0)),0)</f>
        <v>0</v>
      </c>
      <c r="M802" s="243">
        <f ca="1">+IFERROR(INDEX('Hoja de Trabajo para listado'!$A$155:$Z$1048576,MATCH($A802,'Hoja de Trabajo para listado'!$A$155:$A$1048576,0),MATCH((CUADRO!M$4&amp;$E802),'Hoja de Trabajo para listado'!$A$151:$Z$151,0)),0)+IFERROR(INDEX('Hoja de Trabajo para listado'!$AB$155:$BA$1048576,MATCH($A802,'Hoja de Trabajo para listado'!$AB$155:$AB$1048576,0),MATCH((CUADRO!M$4&amp;$E802),'Hoja de Trabajo para listado'!$AB$151:$BA$151,0)),0)+IFERROR(INDEX('Hoja de Trabajo para listado'!$BC$155:$CB$1048576,MATCH($A802,'Hoja de Trabajo para listado'!$BC$155:$BC$1048576,0),MATCH((CUADRO!M$4&amp;$E802),'Hoja de Trabajo para listado'!$BC$151:$CB$151,0)),0)+IFERROR(INDEX('Hoja de Trabajo para listado'!$DE$153:$DG$274,MATCH($A802,'Hoja de Trabajo para listado'!$DE$153:$DE$1048576,0),MATCH((CUADRO!M$4&amp;$E802),'Hoja de Trabajo para listado'!$DE$151:$DG$151,0)),0)+IFERROR(INDEX('Hoja de Trabajo para listado'!$CD$155:$DC$1048576,MATCH($A802,'Hoja de Trabajo para listado'!$CD$155:$CD$1048576,0),MATCH((CUADRO!M$4&amp;$E802),'Hoja de Trabajo para listado'!$CD$151:$DC$151,0)),0)</f>
        <v>0</v>
      </c>
      <c r="N802" s="243">
        <f ca="1">+IFERROR(INDEX('Hoja de Trabajo para listado'!$A$155:$Z$1048576,MATCH($A802,'Hoja de Trabajo para listado'!$A$155:$A$1048576,0),MATCH((CUADRO!N$4&amp;$E802),'Hoja de Trabajo para listado'!$A$151:$Z$151,0)),0)+IFERROR(INDEX('Hoja de Trabajo para listado'!$AB$155:$BA$1048576,MATCH($A802,'Hoja de Trabajo para listado'!$AB$155:$AB$1048576,0),MATCH((CUADRO!N$4&amp;$E802),'Hoja de Trabajo para listado'!$AB$151:$BA$151,0)),0)+IFERROR(INDEX('Hoja de Trabajo para listado'!$BC$155:$CB$1048576,MATCH($A802,'Hoja de Trabajo para listado'!$BC$155:$BC$1048576,0),MATCH((CUADRO!N$4&amp;$E802),'Hoja de Trabajo para listado'!$BC$151:$CB$151,0)),0)+IFERROR(INDEX('Hoja de Trabajo para listado'!$DE$153:$DG$274,MATCH($A802,'Hoja de Trabajo para listado'!$DE$153:$DE$1048576,0),MATCH((CUADRO!N$4&amp;$E802),'Hoja de Trabajo para listado'!$DE$151:$DG$151,0)),0)+IFERROR(INDEX('Hoja de Trabajo para listado'!$CD$155:$DC$1048576,MATCH($A802,'Hoja de Trabajo para listado'!$CD$155:$CD$1048576,0),MATCH((CUADRO!N$4&amp;$E802),'Hoja de Trabajo para listado'!$CD$151:$DC$151,0)),0)</f>
        <v>0</v>
      </c>
      <c r="O802" s="243">
        <f ca="1">+IFERROR(INDEX('Hoja de Trabajo para listado'!$A$155:$Z$1048576,MATCH($A802,'Hoja de Trabajo para listado'!$A$155:$A$1048576,0),MATCH((CUADRO!O$4&amp;$E802),'Hoja de Trabajo para listado'!$A$151:$Z$151,0)),0)+IFERROR(INDEX('Hoja de Trabajo para listado'!$AB$155:$BA$1048576,MATCH($A802,'Hoja de Trabajo para listado'!$AB$155:$AB$1048576,0),MATCH((CUADRO!O$4&amp;$E802),'Hoja de Trabajo para listado'!$AB$151:$BA$151,0)),0)+IFERROR(INDEX('Hoja de Trabajo para listado'!$BC$155:$CB$1048576,MATCH($A802,'Hoja de Trabajo para listado'!$BC$155:$BC$1048576,0),MATCH((CUADRO!O$4&amp;$E802),'Hoja de Trabajo para listado'!$BC$151:$CB$151,0)),0)+IFERROR(INDEX('Hoja de Trabajo para listado'!$DE$153:$DG$274,MATCH($A802,'Hoja de Trabajo para listado'!$DE$153:$DE$1048576,0),MATCH((CUADRO!O$4&amp;$E802),'Hoja de Trabajo para listado'!$DE$151:$DG$151,0)),0)+IFERROR(INDEX('Hoja de Trabajo para listado'!$CD$155:$DC$1048576,MATCH($A802,'Hoja de Trabajo para listado'!$CD$155:$CD$1048576,0),MATCH((CUADRO!O$4&amp;$E802),'Hoja de Trabajo para listado'!$CD$151:$DC$151,0)),0)</f>
        <v>0</v>
      </c>
      <c r="P802" s="243">
        <f ca="1">+IFERROR(INDEX('Hoja de Trabajo para listado'!$A$155:$Z$1048576,MATCH($A802,'Hoja de Trabajo para listado'!$A$155:$A$1048576,0),MATCH((CUADRO!P$4&amp;$E802),'Hoja de Trabajo para listado'!$A$151:$Z$151,0)),0)+IFERROR(INDEX('Hoja de Trabajo para listado'!$AB$155:$BA$1048576,MATCH($A802,'Hoja de Trabajo para listado'!$AB$155:$AB$1048576,0),MATCH((CUADRO!P$4&amp;$E802),'Hoja de Trabajo para listado'!$AB$151:$BA$151,0)),0)+IFERROR(INDEX('Hoja de Trabajo para listado'!$BC$155:$CB$1048576,MATCH($A802,'Hoja de Trabajo para listado'!$BC$155:$BC$1048576,0),MATCH((CUADRO!P$4&amp;$E802),'Hoja de Trabajo para listado'!$BC$151:$CB$151,0)),0)+IFERROR(INDEX('Hoja de Trabajo para listado'!$DE$153:$DG$274,MATCH($A802,'Hoja de Trabajo para listado'!$DE$153:$DE$1048576,0),MATCH((CUADRO!P$4&amp;$E802),'Hoja de Trabajo para listado'!$DE$151:$DG$151,0)),0)+IFERROR(INDEX('Hoja de Trabajo para listado'!$CD$155:$DC$1048576,MATCH($A802,'Hoja de Trabajo para listado'!$CD$155:$CD$1048576,0),MATCH((CUADRO!P$4&amp;$E802),'Hoja de Trabajo para listado'!$CD$151:$DC$151,0)),0)</f>
        <v>0</v>
      </c>
      <c r="Q802" s="243">
        <f ca="1">+IFERROR(INDEX('Hoja de Trabajo para listado'!$A$155:$Z$1048576,MATCH($A802,'Hoja de Trabajo para listado'!$A$155:$A$1048576,0),MATCH((CUADRO!Q$4&amp;$E802),'Hoja de Trabajo para listado'!$A$151:$Z$151,0)),0)+IFERROR(INDEX('Hoja de Trabajo para listado'!$AB$155:$BA$1048576,MATCH($A802,'Hoja de Trabajo para listado'!$AB$155:$AB$1048576,0),MATCH((CUADRO!Q$4&amp;$E802),'Hoja de Trabajo para listado'!$AB$151:$BA$151,0)),0)+IFERROR(INDEX('Hoja de Trabajo para listado'!$BC$155:$CB$1048576,MATCH($A802,'Hoja de Trabajo para listado'!$BC$155:$BC$1048576,0),MATCH((CUADRO!Q$4&amp;$E802),'Hoja de Trabajo para listado'!$BC$151:$CB$151,0)),0)+IFERROR(INDEX('Hoja de Trabajo para listado'!$DE$153:$DG$274,MATCH($A802,'Hoja de Trabajo para listado'!$DE$153:$DE$1048576,0),MATCH((CUADRO!Q$4&amp;$E802),'Hoja de Trabajo para listado'!$DE$151:$DG$151,0)),0)+IFERROR(INDEX('Hoja de Trabajo para listado'!$CD$155:$DC$1048576,MATCH($A802,'Hoja de Trabajo para listado'!$CD$155:$CD$1048576,0),MATCH((CUADRO!Q$4&amp;$E802),'Hoja de Trabajo para listado'!$CD$151:$DC$151,0)),0)</f>
        <v>0</v>
      </c>
      <c r="R802" s="243">
        <f t="shared" ca="1" si="31"/>
        <v>0</v>
      </c>
      <c r="S802" s="249">
        <f ca="1">+R801+R802</f>
        <v>0</v>
      </c>
      <c r="T802" s="243">
        <f ca="1">+S802</f>
        <v>0</v>
      </c>
      <c r="U802" s="242">
        <f t="shared" si="32"/>
        <v>2</v>
      </c>
      <c r="V802" s="333" t="str">
        <f>+VLOOKUP(A802,bd_lista!$A$3:$E$592,5,FALSE)</f>
        <v>Gobiernos Autonomos Municipales</v>
      </c>
      <c r="W802" s="388"/>
      <c r="X802" s="242">
        <f>+VLOOKUP(A802,[4]Sheet1!$A$13:$D$744,4,FALSE)</f>
        <v>0</v>
      </c>
      <c r="Y802" s="242" t="e">
        <f>+VLOOKUP(X802,bd_lista!$A$3:$C$592,3,FALSE)</f>
        <v>#N/A</v>
      </c>
      <c r="Z802" s="292"/>
      <c r="AA802" s="293"/>
    </row>
    <row r="803" spans="1:27" customFormat="1" ht="27" hidden="1" customHeight="1">
      <c r="A803" s="32">
        <v>1419</v>
      </c>
      <c r="B803" s="392">
        <f>+A803</f>
        <v>1419</v>
      </c>
      <c r="C803" s="247" t="str">
        <f>+VLOOKUP(A803,bd_lista!$A$3:$C$592,3,FALSE)</f>
        <v>Gobierno Autónomo Municipal de Escara</v>
      </c>
      <c r="D803" s="389" t="str">
        <f>+C803</f>
        <v>Gobierno Autónomo Municipal de Escara</v>
      </c>
      <c r="E803" s="242" t="s">
        <v>1304</v>
      </c>
      <c r="F803" s="243">
        <f ca="1">+IFERROR(INDEX('Hoja de Trabajo para listado'!$A$155:$Z$1048576,MATCH($A803,'Hoja de Trabajo para listado'!$A$155:$A$1048576,0),MATCH((CUADRO!F$4&amp;$E803),'Hoja de Trabajo para listado'!$A$151:$Z$151,0)),0)+IFERROR(INDEX('Hoja de Trabajo para listado'!$AB$155:$BA$1048576,MATCH($A803,'Hoja de Trabajo para listado'!$AB$155:$AB$1048576,0),MATCH((CUADRO!F$4&amp;$E803),'Hoja de Trabajo para listado'!$AB$151:$BA$151,0)),0)+IFERROR(INDEX('Hoja de Trabajo para listado'!$BC$155:$CB$1048576,MATCH($A803,'Hoja de Trabajo para listado'!$BC$155:$BC$1048576,0),MATCH((CUADRO!F$4&amp;$E803),'Hoja de Trabajo para listado'!$BC$151:$CB$151,0)),0)+IFERROR(INDEX('Hoja de Trabajo para listado'!$DE$153:$DG$274,MATCH($A803,'Hoja de Trabajo para listado'!$DE$153:$DE$1048576,0),MATCH((CUADRO!F$4&amp;$E803),'Hoja de Trabajo para listado'!$DE$151:$DG$151,0)),0)+IFERROR(INDEX('Hoja de Trabajo para listado'!$CD$155:$DC$1048576,MATCH($A803,'Hoja de Trabajo para listado'!$CD$155:$CD$1048576,0),MATCH((CUADRO!F$4&amp;$E803),'Hoja de Trabajo para listado'!$CD$151:$DC$151,0)),0)</f>
        <v>0</v>
      </c>
      <c r="G803" s="243">
        <f ca="1">+IFERROR(INDEX('Hoja de Trabajo para listado'!$A$155:$Z$1048576,MATCH($A803,'Hoja de Trabajo para listado'!$A$155:$A$1048576,0),MATCH((CUADRO!G$4&amp;$E803),'Hoja de Trabajo para listado'!$A$151:$Z$151,0)),0)+IFERROR(INDEX('Hoja de Trabajo para listado'!$AB$155:$BA$1048576,MATCH($A803,'Hoja de Trabajo para listado'!$AB$155:$AB$1048576,0),MATCH((CUADRO!G$4&amp;$E803),'Hoja de Trabajo para listado'!$AB$151:$BA$151,0)),0)+IFERROR(INDEX('Hoja de Trabajo para listado'!$BC$155:$CB$1048576,MATCH($A803,'Hoja de Trabajo para listado'!$BC$155:$BC$1048576,0),MATCH((CUADRO!G$4&amp;$E803),'Hoja de Trabajo para listado'!$BC$151:$CB$151,0)),0)+IFERROR(INDEX('Hoja de Trabajo para listado'!$DE$153:$DG$274,MATCH($A803,'Hoja de Trabajo para listado'!$DE$153:$DE$1048576,0),MATCH((CUADRO!G$4&amp;$E803),'Hoja de Trabajo para listado'!$DE$151:$DG$151,0)),0)+IFERROR(INDEX('Hoja de Trabajo para listado'!$CD$155:$DC$1048576,MATCH($A803,'Hoja de Trabajo para listado'!$CD$155:$CD$1048576,0),MATCH((CUADRO!G$4&amp;$E803),'Hoja de Trabajo para listado'!$CD$151:$DC$151,0)),0)</f>
        <v>0</v>
      </c>
      <c r="H803" s="243">
        <f ca="1">+IFERROR(INDEX('Hoja de Trabajo para listado'!$A$155:$Z$1048576,MATCH($A803,'Hoja de Trabajo para listado'!$A$155:$A$1048576,0),MATCH((CUADRO!H$4&amp;$E803),'Hoja de Trabajo para listado'!$A$151:$Z$151,0)),0)+IFERROR(INDEX('Hoja de Trabajo para listado'!$AB$155:$BA$1048576,MATCH($A803,'Hoja de Trabajo para listado'!$AB$155:$AB$1048576,0),MATCH((CUADRO!H$4&amp;$E803),'Hoja de Trabajo para listado'!$AB$151:$BA$151,0)),0)+IFERROR(INDEX('Hoja de Trabajo para listado'!$BC$155:$CB$1048576,MATCH($A803,'Hoja de Trabajo para listado'!$BC$155:$BC$1048576,0),MATCH((CUADRO!H$4&amp;$E803),'Hoja de Trabajo para listado'!$BC$151:$CB$151,0)),0)+IFERROR(INDEX('Hoja de Trabajo para listado'!$DE$153:$DG$274,MATCH($A803,'Hoja de Trabajo para listado'!$DE$153:$DE$1048576,0),MATCH((CUADRO!H$4&amp;$E803),'Hoja de Trabajo para listado'!$DE$151:$DG$151,0)),0)+IFERROR(INDEX('Hoja de Trabajo para listado'!$CD$155:$DC$1048576,MATCH($A803,'Hoja de Trabajo para listado'!$CD$155:$CD$1048576,0),MATCH((CUADRO!H$4&amp;$E803),'Hoja de Trabajo para listado'!$CD$151:$DC$151,0)),0)</f>
        <v>0</v>
      </c>
      <c r="I803" s="243">
        <f ca="1">+IFERROR(INDEX('Hoja de Trabajo para listado'!$A$155:$Z$1048576,MATCH($A803,'Hoja de Trabajo para listado'!$A$155:$A$1048576,0),MATCH((CUADRO!I$4&amp;$E803),'Hoja de Trabajo para listado'!$A$151:$Z$151,0)),0)+IFERROR(INDEX('Hoja de Trabajo para listado'!$AB$155:$BA$1048576,MATCH($A803,'Hoja de Trabajo para listado'!$AB$155:$AB$1048576,0),MATCH((CUADRO!I$4&amp;$E803),'Hoja de Trabajo para listado'!$AB$151:$BA$151,0)),0)+IFERROR(INDEX('Hoja de Trabajo para listado'!$BC$155:$CB$1048576,MATCH($A803,'Hoja de Trabajo para listado'!$BC$155:$BC$1048576,0),MATCH((CUADRO!I$4&amp;$E803),'Hoja de Trabajo para listado'!$BC$151:$CB$151,0)),0)+IFERROR(INDEX('Hoja de Trabajo para listado'!$DE$153:$DG$274,MATCH($A803,'Hoja de Trabajo para listado'!$DE$153:$DE$1048576,0),MATCH((CUADRO!I$4&amp;$E803),'Hoja de Trabajo para listado'!$DE$151:$DG$151,0)),0)+IFERROR(INDEX('Hoja de Trabajo para listado'!$CD$155:$DC$1048576,MATCH($A803,'Hoja de Trabajo para listado'!$CD$155:$CD$1048576,0),MATCH((CUADRO!I$4&amp;$E803),'Hoja de Trabajo para listado'!$CD$151:$DC$151,0)),0)</f>
        <v>0</v>
      </c>
      <c r="J803" s="243">
        <f ca="1">+IFERROR(INDEX('Hoja de Trabajo para listado'!$A$155:$Z$1048576,MATCH($A803,'Hoja de Trabajo para listado'!$A$155:$A$1048576,0),MATCH((CUADRO!J$4&amp;$E803),'Hoja de Trabajo para listado'!$A$151:$Z$151,0)),0)+IFERROR(INDEX('Hoja de Trabajo para listado'!$AB$155:$BA$1048576,MATCH($A803,'Hoja de Trabajo para listado'!$AB$155:$AB$1048576,0),MATCH((CUADRO!J$4&amp;$E803),'Hoja de Trabajo para listado'!$AB$151:$BA$151,0)),0)+IFERROR(INDEX('Hoja de Trabajo para listado'!$BC$155:$CB$1048576,MATCH($A803,'Hoja de Trabajo para listado'!$BC$155:$BC$1048576,0),MATCH((CUADRO!J$4&amp;$E803),'Hoja de Trabajo para listado'!$BC$151:$CB$151,0)),0)+IFERROR(INDEX('Hoja de Trabajo para listado'!$DE$153:$DG$274,MATCH($A803,'Hoja de Trabajo para listado'!$DE$153:$DE$1048576,0),MATCH((CUADRO!J$4&amp;$E803),'Hoja de Trabajo para listado'!$DE$151:$DG$151,0)),0)+IFERROR(INDEX('Hoja de Trabajo para listado'!$CD$155:$DC$1048576,MATCH($A803,'Hoja de Trabajo para listado'!$CD$155:$CD$1048576,0),MATCH((CUADRO!J$4&amp;$E803),'Hoja de Trabajo para listado'!$CD$151:$DC$151,0)),0)</f>
        <v>0</v>
      </c>
      <c r="K803" s="243">
        <f ca="1">+IFERROR(INDEX('Hoja de Trabajo para listado'!$A$155:$Z$1048576,MATCH($A803,'Hoja de Trabajo para listado'!$A$155:$A$1048576,0),MATCH((CUADRO!K$4&amp;$E803),'Hoja de Trabajo para listado'!$A$151:$Z$151,0)),0)+IFERROR(INDEX('Hoja de Trabajo para listado'!$AB$155:$BA$1048576,MATCH($A803,'Hoja de Trabajo para listado'!$AB$155:$AB$1048576,0),MATCH((CUADRO!K$4&amp;$E803),'Hoja de Trabajo para listado'!$AB$151:$BA$151,0)),0)+IFERROR(INDEX('Hoja de Trabajo para listado'!$BC$155:$CB$1048576,MATCH($A803,'Hoja de Trabajo para listado'!$BC$155:$BC$1048576,0),MATCH((CUADRO!K$4&amp;$E803),'Hoja de Trabajo para listado'!$BC$151:$CB$151,0)),0)+IFERROR(INDEX('Hoja de Trabajo para listado'!$DE$153:$DG$274,MATCH($A803,'Hoja de Trabajo para listado'!$DE$153:$DE$1048576,0),MATCH((CUADRO!K$4&amp;$E803),'Hoja de Trabajo para listado'!$DE$151:$DG$151,0)),0)+IFERROR(INDEX('Hoja de Trabajo para listado'!$CD$155:$DC$1048576,MATCH($A803,'Hoja de Trabajo para listado'!$CD$155:$CD$1048576,0),MATCH((CUADRO!K$4&amp;$E803),'Hoja de Trabajo para listado'!$CD$151:$DC$151,0)),0)</f>
        <v>0</v>
      </c>
      <c r="L803" s="243">
        <f ca="1">+IFERROR(INDEX('Hoja de Trabajo para listado'!$A$155:$Z$1048576,MATCH($A803,'Hoja de Trabajo para listado'!$A$155:$A$1048576,0),MATCH((CUADRO!L$4&amp;$E803),'Hoja de Trabajo para listado'!$A$151:$Z$151,0)),0)+IFERROR(INDEX('Hoja de Trabajo para listado'!$AB$155:$BA$1048576,MATCH($A803,'Hoja de Trabajo para listado'!$AB$155:$AB$1048576,0),MATCH((CUADRO!L$4&amp;$E803),'Hoja de Trabajo para listado'!$AB$151:$BA$151,0)),0)+IFERROR(INDEX('Hoja de Trabajo para listado'!$BC$155:$CB$1048576,MATCH($A803,'Hoja de Trabajo para listado'!$BC$155:$BC$1048576,0),MATCH((CUADRO!L$4&amp;$E803),'Hoja de Trabajo para listado'!$BC$151:$CB$151,0)),0)+IFERROR(INDEX('Hoja de Trabajo para listado'!$DE$153:$DG$274,MATCH($A803,'Hoja de Trabajo para listado'!$DE$153:$DE$1048576,0),MATCH((CUADRO!L$4&amp;$E803),'Hoja de Trabajo para listado'!$DE$151:$DG$151,0)),0)+IFERROR(INDEX('Hoja de Trabajo para listado'!$CD$155:$DC$1048576,MATCH($A803,'Hoja de Trabajo para listado'!$CD$155:$CD$1048576,0),MATCH((CUADRO!L$4&amp;$E803),'Hoja de Trabajo para listado'!$CD$151:$DC$151,0)),0)</f>
        <v>0</v>
      </c>
      <c r="M803" s="243">
        <f ca="1">+IFERROR(INDEX('Hoja de Trabajo para listado'!$A$155:$Z$1048576,MATCH($A803,'Hoja de Trabajo para listado'!$A$155:$A$1048576,0),MATCH((CUADRO!M$4&amp;$E803),'Hoja de Trabajo para listado'!$A$151:$Z$151,0)),0)+IFERROR(INDEX('Hoja de Trabajo para listado'!$AB$155:$BA$1048576,MATCH($A803,'Hoja de Trabajo para listado'!$AB$155:$AB$1048576,0),MATCH((CUADRO!M$4&amp;$E803),'Hoja de Trabajo para listado'!$AB$151:$BA$151,0)),0)+IFERROR(INDEX('Hoja de Trabajo para listado'!$BC$155:$CB$1048576,MATCH($A803,'Hoja de Trabajo para listado'!$BC$155:$BC$1048576,0),MATCH((CUADRO!M$4&amp;$E803),'Hoja de Trabajo para listado'!$BC$151:$CB$151,0)),0)+IFERROR(INDEX('Hoja de Trabajo para listado'!$DE$153:$DG$274,MATCH($A803,'Hoja de Trabajo para listado'!$DE$153:$DE$1048576,0),MATCH((CUADRO!M$4&amp;$E803),'Hoja de Trabajo para listado'!$DE$151:$DG$151,0)),0)+IFERROR(INDEX('Hoja de Trabajo para listado'!$CD$155:$DC$1048576,MATCH($A803,'Hoja de Trabajo para listado'!$CD$155:$CD$1048576,0),MATCH((CUADRO!M$4&amp;$E803),'Hoja de Trabajo para listado'!$CD$151:$DC$151,0)),0)</f>
        <v>0</v>
      </c>
      <c r="N803" s="243">
        <f ca="1">+IFERROR(INDEX('Hoja de Trabajo para listado'!$A$155:$Z$1048576,MATCH($A803,'Hoja de Trabajo para listado'!$A$155:$A$1048576,0),MATCH((CUADRO!N$4&amp;$E803),'Hoja de Trabajo para listado'!$A$151:$Z$151,0)),0)+IFERROR(INDEX('Hoja de Trabajo para listado'!$AB$155:$BA$1048576,MATCH($A803,'Hoja de Trabajo para listado'!$AB$155:$AB$1048576,0),MATCH((CUADRO!N$4&amp;$E803),'Hoja de Trabajo para listado'!$AB$151:$BA$151,0)),0)+IFERROR(INDEX('Hoja de Trabajo para listado'!$BC$155:$CB$1048576,MATCH($A803,'Hoja de Trabajo para listado'!$BC$155:$BC$1048576,0),MATCH((CUADRO!N$4&amp;$E803),'Hoja de Trabajo para listado'!$BC$151:$CB$151,0)),0)+IFERROR(INDEX('Hoja de Trabajo para listado'!$DE$153:$DG$274,MATCH($A803,'Hoja de Trabajo para listado'!$DE$153:$DE$1048576,0),MATCH((CUADRO!N$4&amp;$E803),'Hoja de Trabajo para listado'!$DE$151:$DG$151,0)),0)+IFERROR(INDEX('Hoja de Trabajo para listado'!$CD$155:$DC$1048576,MATCH($A803,'Hoja de Trabajo para listado'!$CD$155:$CD$1048576,0),MATCH((CUADRO!N$4&amp;$E803),'Hoja de Trabajo para listado'!$CD$151:$DC$151,0)),0)</f>
        <v>0</v>
      </c>
      <c r="O803" s="243">
        <f ca="1">+IFERROR(INDEX('Hoja de Trabajo para listado'!$A$155:$Z$1048576,MATCH($A803,'Hoja de Trabajo para listado'!$A$155:$A$1048576,0),MATCH((CUADRO!O$4&amp;$E803),'Hoja de Trabajo para listado'!$A$151:$Z$151,0)),0)+IFERROR(INDEX('Hoja de Trabajo para listado'!$AB$155:$BA$1048576,MATCH($A803,'Hoja de Trabajo para listado'!$AB$155:$AB$1048576,0),MATCH((CUADRO!O$4&amp;$E803),'Hoja de Trabajo para listado'!$AB$151:$BA$151,0)),0)+IFERROR(INDEX('Hoja de Trabajo para listado'!$BC$155:$CB$1048576,MATCH($A803,'Hoja de Trabajo para listado'!$BC$155:$BC$1048576,0),MATCH((CUADRO!O$4&amp;$E803),'Hoja de Trabajo para listado'!$BC$151:$CB$151,0)),0)+IFERROR(INDEX('Hoja de Trabajo para listado'!$DE$153:$DG$274,MATCH($A803,'Hoja de Trabajo para listado'!$DE$153:$DE$1048576,0),MATCH((CUADRO!O$4&amp;$E803),'Hoja de Trabajo para listado'!$DE$151:$DG$151,0)),0)+IFERROR(INDEX('Hoja de Trabajo para listado'!$CD$155:$DC$1048576,MATCH($A803,'Hoja de Trabajo para listado'!$CD$155:$CD$1048576,0),MATCH((CUADRO!O$4&amp;$E803),'Hoja de Trabajo para listado'!$CD$151:$DC$151,0)),0)</f>
        <v>0</v>
      </c>
      <c r="P803" s="243">
        <f ca="1">+IFERROR(INDEX('Hoja de Trabajo para listado'!$A$155:$Z$1048576,MATCH($A803,'Hoja de Trabajo para listado'!$A$155:$A$1048576,0),MATCH((CUADRO!P$4&amp;$E803),'Hoja de Trabajo para listado'!$A$151:$Z$151,0)),0)+IFERROR(INDEX('Hoja de Trabajo para listado'!$AB$155:$BA$1048576,MATCH($A803,'Hoja de Trabajo para listado'!$AB$155:$AB$1048576,0),MATCH((CUADRO!P$4&amp;$E803),'Hoja de Trabajo para listado'!$AB$151:$BA$151,0)),0)+IFERROR(INDEX('Hoja de Trabajo para listado'!$BC$155:$CB$1048576,MATCH($A803,'Hoja de Trabajo para listado'!$BC$155:$BC$1048576,0),MATCH((CUADRO!P$4&amp;$E803),'Hoja de Trabajo para listado'!$BC$151:$CB$151,0)),0)+IFERROR(INDEX('Hoja de Trabajo para listado'!$DE$153:$DG$274,MATCH($A803,'Hoja de Trabajo para listado'!$DE$153:$DE$1048576,0),MATCH((CUADRO!P$4&amp;$E803),'Hoja de Trabajo para listado'!$DE$151:$DG$151,0)),0)+IFERROR(INDEX('Hoja de Trabajo para listado'!$CD$155:$DC$1048576,MATCH($A803,'Hoja de Trabajo para listado'!$CD$155:$CD$1048576,0),MATCH((CUADRO!P$4&amp;$E803),'Hoja de Trabajo para listado'!$CD$151:$DC$151,0)),0)</f>
        <v>0</v>
      </c>
      <c r="Q803" s="243">
        <f ca="1">+IFERROR(INDEX('Hoja de Trabajo para listado'!$A$155:$Z$1048576,MATCH($A803,'Hoja de Trabajo para listado'!$A$155:$A$1048576,0),MATCH((CUADRO!Q$4&amp;$E803),'Hoja de Trabajo para listado'!$A$151:$Z$151,0)),0)+IFERROR(INDEX('Hoja de Trabajo para listado'!$AB$155:$BA$1048576,MATCH($A803,'Hoja de Trabajo para listado'!$AB$155:$AB$1048576,0),MATCH((CUADRO!Q$4&amp;$E803),'Hoja de Trabajo para listado'!$AB$151:$BA$151,0)),0)+IFERROR(INDEX('Hoja de Trabajo para listado'!$BC$155:$CB$1048576,MATCH($A803,'Hoja de Trabajo para listado'!$BC$155:$BC$1048576,0),MATCH((CUADRO!Q$4&amp;$E803),'Hoja de Trabajo para listado'!$BC$151:$CB$151,0)),0)+IFERROR(INDEX('Hoja de Trabajo para listado'!$DE$153:$DG$274,MATCH($A803,'Hoja de Trabajo para listado'!$DE$153:$DE$1048576,0),MATCH((CUADRO!Q$4&amp;$E803),'Hoja de Trabajo para listado'!$DE$151:$DG$151,0)),0)+IFERROR(INDEX('Hoja de Trabajo para listado'!$CD$155:$DC$1048576,MATCH($A803,'Hoja de Trabajo para listado'!$CD$155:$CD$1048576,0),MATCH((CUADRO!Q$4&amp;$E803),'Hoja de Trabajo para listado'!$CD$151:$DC$151,0)),0)</f>
        <v>0</v>
      </c>
      <c r="R803" s="243">
        <f t="shared" ca="1" si="31"/>
        <v>0</v>
      </c>
      <c r="S803" s="249"/>
      <c r="T803" s="243">
        <f ca="1">+T804</f>
        <v>0</v>
      </c>
      <c r="U803" s="242">
        <f t="shared" si="32"/>
        <v>1</v>
      </c>
      <c r="V803" s="333" t="str">
        <f>+VLOOKUP(A803,bd_lista!$A$3:$E$592,5,FALSE)</f>
        <v>Gobiernos Autonomos Municipales</v>
      </c>
      <c r="W803" s="387" t="str">
        <f>+V803</f>
        <v>Gobiernos Autonomos Municipales</v>
      </c>
      <c r="X803" s="242">
        <f>+VLOOKUP(A803,[4]Sheet1!$A$13:$D$744,4,FALSE)</f>
        <v>0</v>
      </c>
      <c r="Y803" s="242" t="e">
        <f>+VLOOKUP(X803,bd_lista!$A$3:$C$592,3,FALSE)</f>
        <v>#N/A</v>
      </c>
      <c r="Z803" s="294">
        <f>+X803</f>
        <v>0</v>
      </c>
      <c r="AA803" s="295" t="e">
        <f>+Y803</f>
        <v>#N/A</v>
      </c>
    </row>
    <row r="804" spans="1:27" customFormat="1" ht="27" hidden="1" customHeight="1">
      <c r="A804" s="32">
        <v>1419</v>
      </c>
      <c r="B804" s="393"/>
      <c r="C804" s="247" t="str">
        <f>+VLOOKUP(A804,bd_lista!$A$3:$C$592,3,FALSE)</f>
        <v>Gobierno Autónomo Municipal de Escara</v>
      </c>
      <c r="D804" s="390"/>
      <c r="E804" s="244" t="s">
        <v>1305</v>
      </c>
      <c r="F804" s="243">
        <f ca="1">+IFERROR(INDEX('Hoja de Trabajo para listado'!$A$155:$Z$1048576,MATCH($A804,'Hoja de Trabajo para listado'!$A$155:$A$1048576,0),MATCH((CUADRO!F$4&amp;$E804),'Hoja de Trabajo para listado'!$A$151:$Z$151,0)),0)+IFERROR(INDEX('Hoja de Trabajo para listado'!$AB$155:$BA$1048576,MATCH($A804,'Hoja de Trabajo para listado'!$AB$155:$AB$1048576,0),MATCH((CUADRO!F$4&amp;$E804),'Hoja de Trabajo para listado'!$AB$151:$BA$151,0)),0)+IFERROR(INDEX('Hoja de Trabajo para listado'!$BC$155:$CB$1048576,MATCH($A804,'Hoja de Trabajo para listado'!$BC$155:$BC$1048576,0),MATCH((CUADRO!F$4&amp;$E804),'Hoja de Trabajo para listado'!$BC$151:$CB$151,0)),0)+IFERROR(INDEX('Hoja de Trabajo para listado'!$DE$153:$DG$274,MATCH($A804,'Hoja de Trabajo para listado'!$DE$153:$DE$1048576,0),MATCH((CUADRO!F$4&amp;$E804),'Hoja de Trabajo para listado'!$DE$151:$DG$151,0)),0)+IFERROR(INDEX('Hoja de Trabajo para listado'!$CD$155:$DC$1048576,MATCH($A804,'Hoja de Trabajo para listado'!$CD$155:$CD$1048576,0),MATCH((CUADRO!F$4&amp;$E804),'Hoja de Trabajo para listado'!$CD$151:$DC$151,0)),0)</f>
        <v>0</v>
      </c>
      <c r="G804" s="243">
        <f ca="1">+IFERROR(INDEX('Hoja de Trabajo para listado'!$A$155:$Z$1048576,MATCH($A804,'Hoja de Trabajo para listado'!$A$155:$A$1048576,0),MATCH((CUADRO!G$4&amp;$E804),'Hoja de Trabajo para listado'!$A$151:$Z$151,0)),0)+IFERROR(INDEX('Hoja de Trabajo para listado'!$AB$155:$BA$1048576,MATCH($A804,'Hoja de Trabajo para listado'!$AB$155:$AB$1048576,0),MATCH((CUADRO!G$4&amp;$E804),'Hoja de Trabajo para listado'!$AB$151:$BA$151,0)),0)+IFERROR(INDEX('Hoja de Trabajo para listado'!$BC$155:$CB$1048576,MATCH($A804,'Hoja de Trabajo para listado'!$BC$155:$BC$1048576,0),MATCH((CUADRO!G$4&amp;$E804),'Hoja de Trabajo para listado'!$BC$151:$CB$151,0)),0)+IFERROR(INDEX('Hoja de Trabajo para listado'!$DE$153:$DG$274,MATCH($A804,'Hoja de Trabajo para listado'!$DE$153:$DE$1048576,0),MATCH((CUADRO!G$4&amp;$E804),'Hoja de Trabajo para listado'!$DE$151:$DG$151,0)),0)+IFERROR(INDEX('Hoja de Trabajo para listado'!$CD$155:$DC$1048576,MATCH($A804,'Hoja de Trabajo para listado'!$CD$155:$CD$1048576,0),MATCH((CUADRO!G$4&amp;$E804),'Hoja de Trabajo para listado'!$CD$151:$DC$151,0)),0)</f>
        <v>0</v>
      </c>
      <c r="H804" s="243">
        <f ca="1">+IFERROR(INDEX('Hoja de Trabajo para listado'!$A$155:$Z$1048576,MATCH($A804,'Hoja de Trabajo para listado'!$A$155:$A$1048576,0),MATCH((CUADRO!H$4&amp;$E804),'Hoja de Trabajo para listado'!$A$151:$Z$151,0)),0)+IFERROR(INDEX('Hoja de Trabajo para listado'!$AB$155:$BA$1048576,MATCH($A804,'Hoja de Trabajo para listado'!$AB$155:$AB$1048576,0),MATCH((CUADRO!H$4&amp;$E804),'Hoja de Trabajo para listado'!$AB$151:$BA$151,0)),0)+IFERROR(INDEX('Hoja de Trabajo para listado'!$BC$155:$CB$1048576,MATCH($A804,'Hoja de Trabajo para listado'!$BC$155:$BC$1048576,0),MATCH((CUADRO!H$4&amp;$E804),'Hoja de Trabajo para listado'!$BC$151:$CB$151,0)),0)+IFERROR(INDEX('Hoja de Trabajo para listado'!$DE$153:$DG$274,MATCH($A804,'Hoja de Trabajo para listado'!$DE$153:$DE$1048576,0),MATCH((CUADRO!H$4&amp;$E804),'Hoja de Trabajo para listado'!$DE$151:$DG$151,0)),0)+IFERROR(INDEX('Hoja de Trabajo para listado'!$CD$155:$DC$1048576,MATCH($A804,'Hoja de Trabajo para listado'!$CD$155:$CD$1048576,0),MATCH((CUADRO!H$4&amp;$E804),'Hoja de Trabajo para listado'!$CD$151:$DC$151,0)),0)</f>
        <v>0</v>
      </c>
      <c r="I804" s="243">
        <f ca="1">+IFERROR(INDEX('Hoja de Trabajo para listado'!$A$155:$Z$1048576,MATCH($A804,'Hoja de Trabajo para listado'!$A$155:$A$1048576,0),MATCH((CUADRO!I$4&amp;$E804),'Hoja de Trabajo para listado'!$A$151:$Z$151,0)),0)+IFERROR(INDEX('Hoja de Trabajo para listado'!$AB$155:$BA$1048576,MATCH($A804,'Hoja de Trabajo para listado'!$AB$155:$AB$1048576,0),MATCH((CUADRO!I$4&amp;$E804),'Hoja de Trabajo para listado'!$AB$151:$BA$151,0)),0)+IFERROR(INDEX('Hoja de Trabajo para listado'!$BC$155:$CB$1048576,MATCH($A804,'Hoja de Trabajo para listado'!$BC$155:$BC$1048576,0),MATCH((CUADRO!I$4&amp;$E804),'Hoja de Trabajo para listado'!$BC$151:$CB$151,0)),0)+IFERROR(INDEX('Hoja de Trabajo para listado'!$DE$153:$DG$274,MATCH($A804,'Hoja de Trabajo para listado'!$DE$153:$DE$1048576,0),MATCH((CUADRO!I$4&amp;$E804),'Hoja de Trabajo para listado'!$DE$151:$DG$151,0)),0)+IFERROR(INDEX('Hoja de Trabajo para listado'!$CD$155:$DC$1048576,MATCH($A804,'Hoja de Trabajo para listado'!$CD$155:$CD$1048576,0),MATCH((CUADRO!I$4&amp;$E804),'Hoja de Trabajo para listado'!$CD$151:$DC$151,0)),0)</f>
        <v>0</v>
      </c>
      <c r="J804" s="243">
        <f ca="1">+IFERROR(INDEX('Hoja de Trabajo para listado'!$A$155:$Z$1048576,MATCH($A804,'Hoja de Trabajo para listado'!$A$155:$A$1048576,0),MATCH((CUADRO!J$4&amp;$E804),'Hoja de Trabajo para listado'!$A$151:$Z$151,0)),0)+IFERROR(INDEX('Hoja de Trabajo para listado'!$AB$155:$BA$1048576,MATCH($A804,'Hoja de Trabajo para listado'!$AB$155:$AB$1048576,0),MATCH((CUADRO!J$4&amp;$E804),'Hoja de Trabajo para listado'!$AB$151:$BA$151,0)),0)+IFERROR(INDEX('Hoja de Trabajo para listado'!$BC$155:$CB$1048576,MATCH($A804,'Hoja de Trabajo para listado'!$BC$155:$BC$1048576,0),MATCH((CUADRO!J$4&amp;$E804),'Hoja de Trabajo para listado'!$BC$151:$CB$151,0)),0)+IFERROR(INDEX('Hoja de Trabajo para listado'!$DE$153:$DG$274,MATCH($A804,'Hoja de Trabajo para listado'!$DE$153:$DE$1048576,0),MATCH((CUADRO!J$4&amp;$E804),'Hoja de Trabajo para listado'!$DE$151:$DG$151,0)),0)+IFERROR(INDEX('Hoja de Trabajo para listado'!$CD$155:$DC$1048576,MATCH($A804,'Hoja de Trabajo para listado'!$CD$155:$CD$1048576,0),MATCH((CUADRO!J$4&amp;$E804),'Hoja de Trabajo para listado'!$CD$151:$DC$151,0)),0)</f>
        <v>0</v>
      </c>
      <c r="K804" s="243">
        <f ca="1">+IFERROR(INDEX('Hoja de Trabajo para listado'!$A$155:$Z$1048576,MATCH($A804,'Hoja de Trabajo para listado'!$A$155:$A$1048576,0),MATCH((CUADRO!K$4&amp;$E804),'Hoja de Trabajo para listado'!$A$151:$Z$151,0)),0)+IFERROR(INDEX('Hoja de Trabajo para listado'!$AB$155:$BA$1048576,MATCH($A804,'Hoja de Trabajo para listado'!$AB$155:$AB$1048576,0),MATCH((CUADRO!K$4&amp;$E804),'Hoja de Trabajo para listado'!$AB$151:$BA$151,0)),0)+IFERROR(INDEX('Hoja de Trabajo para listado'!$BC$155:$CB$1048576,MATCH($A804,'Hoja de Trabajo para listado'!$BC$155:$BC$1048576,0),MATCH((CUADRO!K$4&amp;$E804),'Hoja de Trabajo para listado'!$BC$151:$CB$151,0)),0)+IFERROR(INDEX('Hoja de Trabajo para listado'!$DE$153:$DG$274,MATCH($A804,'Hoja de Trabajo para listado'!$DE$153:$DE$1048576,0),MATCH((CUADRO!K$4&amp;$E804),'Hoja de Trabajo para listado'!$DE$151:$DG$151,0)),0)+IFERROR(INDEX('Hoja de Trabajo para listado'!$CD$155:$DC$1048576,MATCH($A804,'Hoja de Trabajo para listado'!$CD$155:$CD$1048576,0),MATCH((CUADRO!K$4&amp;$E804),'Hoja de Trabajo para listado'!$CD$151:$DC$151,0)),0)</f>
        <v>0</v>
      </c>
      <c r="L804" s="243">
        <f ca="1">+IFERROR(INDEX('Hoja de Trabajo para listado'!$A$155:$Z$1048576,MATCH($A804,'Hoja de Trabajo para listado'!$A$155:$A$1048576,0),MATCH((CUADRO!L$4&amp;$E804),'Hoja de Trabajo para listado'!$A$151:$Z$151,0)),0)+IFERROR(INDEX('Hoja de Trabajo para listado'!$AB$155:$BA$1048576,MATCH($A804,'Hoja de Trabajo para listado'!$AB$155:$AB$1048576,0),MATCH((CUADRO!L$4&amp;$E804),'Hoja de Trabajo para listado'!$AB$151:$BA$151,0)),0)+IFERROR(INDEX('Hoja de Trabajo para listado'!$BC$155:$CB$1048576,MATCH($A804,'Hoja de Trabajo para listado'!$BC$155:$BC$1048576,0),MATCH((CUADRO!L$4&amp;$E804),'Hoja de Trabajo para listado'!$BC$151:$CB$151,0)),0)+IFERROR(INDEX('Hoja de Trabajo para listado'!$DE$153:$DG$274,MATCH($A804,'Hoja de Trabajo para listado'!$DE$153:$DE$1048576,0),MATCH((CUADRO!L$4&amp;$E804),'Hoja de Trabajo para listado'!$DE$151:$DG$151,0)),0)+IFERROR(INDEX('Hoja de Trabajo para listado'!$CD$155:$DC$1048576,MATCH($A804,'Hoja de Trabajo para listado'!$CD$155:$CD$1048576,0),MATCH((CUADRO!L$4&amp;$E804),'Hoja de Trabajo para listado'!$CD$151:$DC$151,0)),0)</f>
        <v>0</v>
      </c>
      <c r="M804" s="243">
        <f ca="1">+IFERROR(INDEX('Hoja de Trabajo para listado'!$A$155:$Z$1048576,MATCH($A804,'Hoja de Trabajo para listado'!$A$155:$A$1048576,0),MATCH((CUADRO!M$4&amp;$E804),'Hoja de Trabajo para listado'!$A$151:$Z$151,0)),0)+IFERROR(INDEX('Hoja de Trabajo para listado'!$AB$155:$BA$1048576,MATCH($A804,'Hoja de Trabajo para listado'!$AB$155:$AB$1048576,0),MATCH((CUADRO!M$4&amp;$E804),'Hoja de Trabajo para listado'!$AB$151:$BA$151,0)),0)+IFERROR(INDEX('Hoja de Trabajo para listado'!$BC$155:$CB$1048576,MATCH($A804,'Hoja de Trabajo para listado'!$BC$155:$BC$1048576,0),MATCH((CUADRO!M$4&amp;$E804),'Hoja de Trabajo para listado'!$BC$151:$CB$151,0)),0)+IFERROR(INDEX('Hoja de Trabajo para listado'!$DE$153:$DG$274,MATCH($A804,'Hoja de Trabajo para listado'!$DE$153:$DE$1048576,0),MATCH((CUADRO!M$4&amp;$E804),'Hoja de Trabajo para listado'!$DE$151:$DG$151,0)),0)+IFERROR(INDEX('Hoja de Trabajo para listado'!$CD$155:$DC$1048576,MATCH($A804,'Hoja de Trabajo para listado'!$CD$155:$CD$1048576,0),MATCH((CUADRO!M$4&amp;$E804),'Hoja de Trabajo para listado'!$CD$151:$DC$151,0)),0)</f>
        <v>0</v>
      </c>
      <c r="N804" s="243">
        <f ca="1">+IFERROR(INDEX('Hoja de Trabajo para listado'!$A$155:$Z$1048576,MATCH($A804,'Hoja de Trabajo para listado'!$A$155:$A$1048576,0),MATCH((CUADRO!N$4&amp;$E804),'Hoja de Trabajo para listado'!$A$151:$Z$151,0)),0)+IFERROR(INDEX('Hoja de Trabajo para listado'!$AB$155:$BA$1048576,MATCH($A804,'Hoja de Trabajo para listado'!$AB$155:$AB$1048576,0),MATCH((CUADRO!N$4&amp;$E804),'Hoja de Trabajo para listado'!$AB$151:$BA$151,0)),0)+IFERROR(INDEX('Hoja de Trabajo para listado'!$BC$155:$CB$1048576,MATCH($A804,'Hoja de Trabajo para listado'!$BC$155:$BC$1048576,0),MATCH((CUADRO!N$4&amp;$E804),'Hoja de Trabajo para listado'!$BC$151:$CB$151,0)),0)+IFERROR(INDEX('Hoja de Trabajo para listado'!$DE$153:$DG$274,MATCH($A804,'Hoja de Trabajo para listado'!$DE$153:$DE$1048576,0),MATCH((CUADRO!N$4&amp;$E804),'Hoja de Trabajo para listado'!$DE$151:$DG$151,0)),0)+IFERROR(INDEX('Hoja de Trabajo para listado'!$CD$155:$DC$1048576,MATCH($A804,'Hoja de Trabajo para listado'!$CD$155:$CD$1048576,0),MATCH((CUADRO!N$4&amp;$E804),'Hoja de Trabajo para listado'!$CD$151:$DC$151,0)),0)</f>
        <v>0</v>
      </c>
      <c r="O804" s="243">
        <f ca="1">+IFERROR(INDEX('Hoja de Trabajo para listado'!$A$155:$Z$1048576,MATCH($A804,'Hoja de Trabajo para listado'!$A$155:$A$1048576,0),MATCH((CUADRO!O$4&amp;$E804),'Hoja de Trabajo para listado'!$A$151:$Z$151,0)),0)+IFERROR(INDEX('Hoja de Trabajo para listado'!$AB$155:$BA$1048576,MATCH($A804,'Hoja de Trabajo para listado'!$AB$155:$AB$1048576,0),MATCH((CUADRO!O$4&amp;$E804),'Hoja de Trabajo para listado'!$AB$151:$BA$151,0)),0)+IFERROR(INDEX('Hoja de Trabajo para listado'!$BC$155:$CB$1048576,MATCH($A804,'Hoja de Trabajo para listado'!$BC$155:$BC$1048576,0),MATCH((CUADRO!O$4&amp;$E804),'Hoja de Trabajo para listado'!$BC$151:$CB$151,0)),0)+IFERROR(INDEX('Hoja de Trabajo para listado'!$DE$153:$DG$274,MATCH($A804,'Hoja de Trabajo para listado'!$DE$153:$DE$1048576,0),MATCH((CUADRO!O$4&amp;$E804),'Hoja de Trabajo para listado'!$DE$151:$DG$151,0)),0)+IFERROR(INDEX('Hoja de Trabajo para listado'!$CD$155:$DC$1048576,MATCH($A804,'Hoja de Trabajo para listado'!$CD$155:$CD$1048576,0),MATCH((CUADRO!O$4&amp;$E804),'Hoja de Trabajo para listado'!$CD$151:$DC$151,0)),0)</f>
        <v>0</v>
      </c>
      <c r="P804" s="243">
        <f ca="1">+IFERROR(INDEX('Hoja de Trabajo para listado'!$A$155:$Z$1048576,MATCH($A804,'Hoja de Trabajo para listado'!$A$155:$A$1048576,0),MATCH((CUADRO!P$4&amp;$E804),'Hoja de Trabajo para listado'!$A$151:$Z$151,0)),0)+IFERROR(INDEX('Hoja de Trabajo para listado'!$AB$155:$BA$1048576,MATCH($A804,'Hoja de Trabajo para listado'!$AB$155:$AB$1048576,0),MATCH((CUADRO!P$4&amp;$E804),'Hoja de Trabajo para listado'!$AB$151:$BA$151,0)),0)+IFERROR(INDEX('Hoja de Trabajo para listado'!$BC$155:$CB$1048576,MATCH($A804,'Hoja de Trabajo para listado'!$BC$155:$BC$1048576,0),MATCH((CUADRO!P$4&amp;$E804),'Hoja de Trabajo para listado'!$BC$151:$CB$151,0)),0)+IFERROR(INDEX('Hoja de Trabajo para listado'!$DE$153:$DG$274,MATCH($A804,'Hoja de Trabajo para listado'!$DE$153:$DE$1048576,0),MATCH((CUADRO!P$4&amp;$E804),'Hoja de Trabajo para listado'!$DE$151:$DG$151,0)),0)+IFERROR(INDEX('Hoja de Trabajo para listado'!$CD$155:$DC$1048576,MATCH($A804,'Hoja de Trabajo para listado'!$CD$155:$CD$1048576,0),MATCH((CUADRO!P$4&amp;$E804),'Hoja de Trabajo para listado'!$CD$151:$DC$151,0)),0)</f>
        <v>0</v>
      </c>
      <c r="Q804" s="243">
        <f ca="1">+IFERROR(INDEX('Hoja de Trabajo para listado'!$A$155:$Z$1048576,MATCH($A804,'Hoja de Trabajo para listado'!$A$155:$A$1048576,0),MATCH((CUADRO!Q$4&amp;$E804),'Hoja de Trabajo para listado'!$A$151:$Z$151,0)),0)+IFERROR(INDEX('Hoja de Trabajo para listado'!$AB$155:$BA$1048576,MATCH($A804,'Hoja de Trabajo para listado'!$AB$155:$AB$1048576,0),MATCH((CUADRO!Q$4&amp;$E804),'Hoja de Trabajo para listado'!$AB$151:$BA$151,0)),0)+IFERROR(INDEX('Hoja de Trabajo para listado'!$BC$155:$CB$1048576,MATCH($A804,'Hoja de Trabajo para listado'!$BC$155:$BC$1048576,0),MATCH((CUADRO!Q$4&amp;$E804),'Hoja de Trabajo para listado'!$BC$151:$CB$151,0)),0)+IFERROR(INDEX('Hoja de Trabajo para listado'!$DE$153:$DG$274,MATCH($A804,'Hoja de Trabajo para listado'!$DE$153:$DE$1048576,0),MATCH((CUADRO!Q$4&amp;$E804),'Hoja de Trabajo para listado'!$DE$151:$DG$151,0)),0)+IFERROR(INDEX('Hoja de Trabajo para listado'!$CD$155:$DC$1048576,MATCH($A804,'Hoja de Trabajo para listado'!$CD$155:$CD$1048576,0),MATCH((CUADRO!Q$4&amp;$E804),'Hoja de Trabajo para listado'!$CD$151:$DC$151,0)),0)</f>
        <v>0</v>
      </c>
      <c r="R804" s="243">
        <f t="shared" ca="1" si="31"/>
        <v>0</v>
      </c>
      <c r="S804" s="249">
        <f ca="1">+R803+R804</f>
        <v>0</v>
      </c>
      <c r="T804" s="243">
        <f ca="1">+S804</f>
        <v>0</v>
      </c>
      <c r="U804" s="242">
        <f t="shared" si="32"/>
        <v>2</v>
      </c>
      <c r="V804" s="333" t="str">
        <f>+VLOOKUP(A804,bd_lista!$A$3:$E$592,5,FALSE)</f>
        <v>Gobiernos Autonomos Municipales</v>
      </c>
      <c r="W804" s="388"/>
      <c r="X804" s="242">
        <f>+VLOOKUP(A804,[4]Sheet1!$A$13:$D$744,4,FALSE)</f>
        <v>0</v>
      </c>
      <c r="Y804" s="242" t="e">
        <f>+VLOOKUP(X804,bd_lista!$A$3:$C$592,3,FALSE)</f>
        <v>#N/A</v>
      </c>
      <c r="Z804" s="292"/>
      <c r="AA804" s="293"/>
    </row>
    <row r="805" spans="1:27" customFormat="1" ht="15" hidden="1" customHeight="1">
      <c r="A805" s="32">
        <v>1420</v>
      </c>
      <c r="B805" s="392">
        <f>+A805</f>
        <v>1420</v>
      </c>
      <c r="C805" s="247" t="str">
        <f>+VLOOKUP(A805,bd_lista!$A$3:$C$592,3,FALSE)</f>
        <v>Gobierno Autónomo Municipal de Cruz de Machacamarca</v>
      </c>
      <c r="D805" s="389" t="str">
        <f>+C805</f>
        <v>Gobierno Autónomo Municipal de Cruz de Machacamarca</v>
      </c>
      <c r="E805" s="242" t="s">
        <v>1304</v>
      </c>
      <c r="F805" s="243">
        <f ca="1">+IFERROR(INDEX('Hoja de Trabajo para listado'!$A$155:$Z$1048576,MATCH($A805,'Hoja de Trabajo para listado'!$A$155:$A$1048576,0),MATCH((CUADRO!F$4&amp;$E805),'Hoja de Trabajo para listado'!$A$151:$Z$151,0)),0)+IFERROR(INDEX('Hoja de Trabajo para listado'!$AB$155:$BA$1048576,MATCH($A805,'Hoja de Trabajo para listado'!$AB$155:$AB$1048576,0),MATCH((CUADRO!F$4&amp;$E805),'Hoja de Trabajo para listado'!$AB$151:$BA$151,0)),0)+IFERROR(INDEX('Hoja de Trabajo para listado'!$BC$155:$CB$1048576,MATCH($A805,'Hoja de Trabajo para listado'!$BC$155:$BC$1048576,0),MATCH((CUADRO!F$4&amp;$E805),'Hoja de Trabajo para listado'!$BC$151:$CB$151,0)),0)+IFERROR(INDEX('Hoja de Trabajo para listado'!$DE$153:$DG$274,MATCH($A805,'Hoja de Trabajo para listado'!$DE$153:$DE$1048576,0),MATCH((CUADRO!F$4&amp;$E805),'Hoja de Trabajo para listado'!$DE$151:$DG$151,0)),0)+IFERROR(INDEX('Hoja de Trabajo para listado'!$CD$155:$DC$1048576,MATCH($A805,'Hoja de Trabajo para listado'!$CD$155:$CD$1048576,0),MATCH((CUADRO!F$4&amp;$E805),'Hoja de Trabajo para listado'!$CD$151:$DC$151,0)),0)</f>
        <v>0</v>
      </c>
      <c r="G805" s="243">
        <f ca="1">+IFERROR(INDEX('Hoja de Trabajo para listado'!$A$155:$Z$1048576,MATCH($A805,'Hoja de Trabajo para listado'!$A$155:$A$1048576,0),MATCH((CUADRO!G$4&amp;$E805),'Hoja de Trabajo para listado'!$A$151:$Z$151,0)),0)+IFERROR(INDEX('Hoja de Trabajo para listado'!$AB$155:$BA$1048576,MATCH($A805,'Hoja de Trabajo para listado'!$AB$155:$AB$1048576,0),MATCH((CUADRO!G$4&amp;$E805),'Hoja de Trabajo para listado'!$AB$151:$BA$151,0)),0)+IFERROR(INDEX('Hoja de Trabajo para listado'!$BC$155:$CB$1048576,MATCH($A805,'Hoja de Trabajo para listado'!$BC$155:$BC$1048576,0),MATCH((CUADRO!G$4&amp;$E805),'Hoja de Trabajo para listado'!$BC$151:$CB$151,0)),0)+IFERROR(INDEX('Hoja de Trabajo para listado'!$DE$153:$DG$274,MATCH($A805,'Hoja de Trabajo para listado'!$DE$153:$DE$1048576,0),MATCH((CUADRO!G$4&amp;$E805),'Hoja de Trabajo para listado'!$DE$151:$DG$151,0)),0)+IFERROR(INDEX('Hoja de Trabajo para listado'!$CD$155:$DC$1048576,MATCH($A805,'Hoja de Trabajo para listado'!$CD$155:$CD$1048576,0),MATCH((CUADRO!G$4&amp;$E805),'Hoja de Trabajo para listado'!$CD$151:$DC$151,0)),0)</f>
        <v>0</v>
      </c>
      <c r="H805" s="243">
        <f ca="1">+IFERROR(INDEX('Hoja de Trabajo para listado'!$A$155:$Z$1048576,MATCH($A805,'Hoja de Trabajo para listado'!$A$155:$A$1048576,0),MATCH((CUADRO!H$4&amp;$E805),'Hoja de Trabajo para listado'!$A$151:$Z$151,0)),0)+IFERROR(INDEX('Hoja de Trabajo para listado'!$AB$155:$BA$1048576,MATCH($A805,'Hoja de Trabajo para listado'!$AB$155:$AB$1048576,0),MATCH((CUADRO!H$4&amp;$E805),'Hoja de Trabajo para listado'!$AB$151:$BA$151,0)),0)+IFERROR(INDEX('Hoja de Trabajo para listado'!$BC$155:$CB$1048576,MATCH($A805,'Hoja de Trabajo para listado'!$BC$155:$BC$1048576,0),MATCH((CUADRO!H$4&amp;$E805),'Hoja de Trabajo para listado'!$BC$151:$CB$151,0)),0)+IFERROR(INDEX('Hoja de Trabajo para listado'!$DE$153:$DG$274,MATCH($A805,'Hoja de Trabajo para listado'!$DE$153:$DE$1048576,0),MATCH((CUADRO!H$4&amp;$E805),'Hoja de Trabajo para listado'!$DE$151:$DG$151,0)),0)+IFERROR(INDEX('Hoja de Trabajo para listado'!$CD$155:$DC$1048576,MATCH($A805,'Hoja de Trabajo para listado'!$CD$155:$CD$1048576,0),MATCH((CUADRO!H$4&amp;$E805),'Hoja de Trabajo para listado'!$CD$151:$DC$151,0)),0)</f>
        <v>0</v>
      </c>
      <c r="I805" s="243">
        <f ca="1">+IFERROR(INDEX('Hoja de Trabajo para listado'!$A$155:$Z$1048576,MATCH($A805,'Hoja de Trabajo para listado'!$A$155:$A$1048576,0),MATCH((CUADRO!I$4&amp;$E805),'Hoja de Trabajo para listado'!$A$151:$Z$151,0)),0)+IFERROR(INDEX('Hoja de Trabajo para listado'!$AB$155:$BA$1048576,MATCH($A805,'Hoja de Trabajo para listado'!$AB$155:$AB$1048576,0),MATCH((CUADRO!I$4&amp;$E805),'Hoja de Trabajo para listado'!$AB$151:$BA$151,0)),0)+IFERROR(INDEX('Hoja de Trabajo para listado'!$BC$155:$CB$1048576,MATCH($A805,'Hoja de Trabajo para listado'!$BC$155:$BC$1048576,0),MATCH((CUADRO!I$4&amp;$E805),'Hoja de Trabajo para listado'!$BC$151:$CB$151,0)),0)+IFERROR(INDEX('Hoja de Trabajo para listado'!$DE$153:$DG$274,MATCH($A805,'Hoja de Trabajo para listado'!$DE$153:$DE$1048576,0),MATCH((CUADRO!I$4&amp;$E805),'Hoja de Trabajo para listado'!$DE$151:$DG$151,0)),0)+IFERROR(INDEX('Hoja de Trabajo para listado'!$CD$155:$DC$1048576,MATCH($A805,'Hoja de Trabajo para listado'!$CD$155:$CD$1048576,0),MATCH((CUADRO!I$4&amp;$E805),'Hoja de Trabajo para listado'!$CD$151:$DC$151,0)),0)</f>
        <v>0</v>
      </c>
      <c r="J805" s="243">
        <f ca="1">+IFERROR(INDEX('Hoja de Trabajo para listado'!$A$155:$Z$1048576,MATCH($A805,'Hoja de Trabajo para listado'!$A$155:$A$1048576,0),MATCH((CUADRO!J$4&amp;$E805),'Hoja de Trabajo para listado'!$A$151:$Z$151,0)),0)+IFERROR(INDEX('Hoja de Trabajo para listado'!$AB$155:$BA$1048576,MATCH($A805,'Hoja de Trabajo para listado'!$AB$155:$AB$1048576,0),MATCH((CUADRO!J$4&amp;$E805),'Hoja de Trabajo para listado'!$AB$151:$BA$151,0)),0)+IFERROR(INDEX('Hoja de Trabajo para listado'!$BC$155:$CB$1048576,MATCH($A805,'Hoja de Trabajo para listado'!$BC$155:$BC$1048576,0),MATCH((CUADRO!J$4&amp;$E805),'Hoja de Trabajo para listado'!$BC$151:$CB$151,0)),0)+IFERROR(INDEX('Hoja de Trabajo para listado'!$DE$153:$DG$274,MATCH($A805,'Hoja de Trabajo para listado'!$DE$153:$DE$1048576,0),MATCH((CUADRO!J$4&amp;$E805),'Hoja de Trabajo para listado'!$DE$151:$DG$151,0)),0)+IFERROR(INDEX('Hoja de Trabajo para listado'!$CD$155:$DC$1048576,MATCH($A805,'Hoja de Trabajo para listado'!$CD$155:$CD$1048576,0),MATCH((CUADRO!J$4&amp;$E805),'Hoja de Trabajo para listado'!$CD$151:$DC$151,0)),0)</f>
        <v>0</v>
      </c>
      <c r="K805" s="243">
        <f ca="1">+IFERROR(INDEX('Hoja de Trabajo para listado'!$A$155:$Z$1048576,MATCH($A805,'Hoja de Trabajo para listado'!$A$155:$A$1048576,0),MATCH((CUADRO!K$4&amp;$E805),'Hoja de Trabajo para listado'!$A$151:$Z$151,0)),0)+IFERROR(INDEX('Hoja de Trabajo para listado'!$AB$155:$BA$1048576,MATCH($A805,'Hoja de Trabajo para listado'!$AB$155:$AB$1048576,0),MATCH((CUADRO!K$4&amp;$E805),'Hoja de Trabajo para listado'!$AB$151:$BA$151,0)),0)+IFERROR(INDEX('Hoja de Trabajo para listado'!$BC$155:$CB$1048576,MATCH($A805,'Hoja de Trabajo para listado'!$BC$155:$BC$1048576,0),MATCH((CUADRO!K$4&amp;$E805),'Hoja de Trabajo para listado'!$BC$151:$CB$151,0)),0)+IFERROR(INDEX('Hoja de Trabajo para listado'!$DE$153:$DG$274,MATCH($A805,'Hoja de Trabajo para listado'!$DE$153:$DE$1048576,0),MATCH((CUADRO!K$4&amp;$E805),'Hoja de Trabajo para listado'!$DE$151:$DG$151,0)),0)+IFERROR(INDEX('Hoja de Trabajo para listado'!$CD$155:$DC$1048576,MATCH($A805,'Hoja de Trabajo para listado'!$CD$155:$CD$1048576,0),MATCH((CUADRO!K$4&amp;$E805),'Hoja de Trabajo para listado'!$CD$151:$DC$151,0)),0)</f>
        <v>0</v>
      </c>
      <c r="L805" s="243">
        <f ca="1">+IFERROR(INDEX('Hoja de Trabajo para listado'!$A$155:$Z$1048576,MATCH($A805,'Hoja de Trabajo para listado'!$A$155:$A$1048576,0),MATCH((CUADRO!L$4&amp;$E805),'Hoja de Trabajo para listado'!$A$151:$Z$151,0)),0)+IFERROR(INDEX('Hoja de Trabajo para listado'!$AB$155:$BA$1048576,MATCH($A805,'Hoja de Trabajo para listado'!$AB$155:$AB$1048576,0),MATCH((CUADRO!L$4&amp;$E805),'Hoja de Trabajo para listado'!$AB$151:$BA$151,0)),0)+IFERROR(INDEX('Hoja de Trabajo para listado'!$BC$155:$CB$1048576,MATCH($A805,'Hoja de Trabajo para listado'!$BC$155:$BC$1048576,0),MATCH((CUADRO!L$4&amp;$E805),'Hoja de Trabajo para listado'!$BC$151:$CB$151,0)),0)+IFERROR(INDEX('Hoja de Trabajo para listado'!$DE$153:$DG$274,MATCH($A805,'Hoja de Trabajo para listado'!$DE$153:$DE$1048576,0),MATCH((CUADRO!L$4&amp;$E805),'Hoja de Trabajo para listado'!$DE$151:$DG$151,0)),0)+IFERROR(INDEX('Hoja de Trabajo para listado'!$CD$155:$DC$1048576,MATCH($A805,'Hoja de Trabajo para listado'!$CD$155:$CD$1048576,0),MATCH((CUADRO!L$4&amp;$E805),'Hoja de Trabajo para listado'!$CD$151:$DC$151,0)),0)</f>
        <v>0</v>
      </c>
      <c r="M805" s="243">
        <f ca="1">+IFERROR(INDEX('Hoja de Trabajo para listado'!$A$155:$Z$1048576,MATCH($A805,'Hoja de Trabajo para listado'!$A$155:$A$1048576,0),MATCH((CUADRO!M$4&amp;$E805),'Hoja de Trabajo para listado'!$A$151:$Z$151,0)),0)+IFERROR(INDEX('Hoja de Trabajo para listado'!$AB$155:$BA$1048576,MATCH($A805,'Hoja de Trabajo para listado'!$AB$155:$AB$1048576,0),MATCH((CUADRO!M$4&amp;$E805),'Hoja de Trabajo para listado'!$AB$151:$BA$151,0)),0)+IFERROR(INDEX('Hoja de Trabajo para listado'!$BC$155:$CB$1048576,MATCH($A805,'Hoja de Trabajo para listado'!$BC$155:$BC$1048576,0),MATCH((CUADRO!M$4&amp;$E805),'Hoja de Trabajo para listado'!$BC$151:$CB$151,0)),0)+IFERROR(INDEX('Hoja de Trabajo para listado'!$DE$153:$DG$274,MATCH($A805,'Hoja de Trabajo para listado'!$DE$153:$DE$1048576,0),MATCH((CUADRO!M$4&amp;$E805),'Hoja de Trabajo para listado'!$DE$151:$DG$151,0)),0)+IFERROR(INDEX('Hoja de Trabajo para listado'!$CD$155:$DC$1048576,MATCH($A805,'Hoja de Trabajo para listado'!$CD$155:$CD$1048576,0),MATCH((CUADRO!M$4&amp;$E805),'Hoja de Trabajo para listado'!$CD$151:$DC$151,0)),0)</f>
        <v>0</v>
      </c>
      <c r="N805" s="243">
        <f ca="1">+IFERROR(INDEX('Hoja de Trabajo para listado'!$A$155:$Z$1048576,MATCH($A805,'Hoja de Trabajo para listado'!$A$155:$A$1048576,0),MATCH((CUADRO!N$4&amp;$E805),'Hoja de Trabajo para listado'!$A$151:$Z$151,0)),0)+IFERROR(INDEX('Hoja de Trabajo para listado'!$AB$155:$BA$1048576,MATCH($A805,'Hoja de Trabajo para listado'!$AB$155:$AB$1048576,0),MATCH((CUADRO!N$4&amp;$E805),'Hoja de Trabajo para listado'!$AB$151:$BA$151,0)),0)+IFERROR(INDEX('Hoja de Trabajo para listado'!$BC$155:$CB$1048576,MATCH($A805,'Hoja de Trabajo para listado'!$BC$155:$BC$1048576,0),MATCH((CUADRO!N$4&amp;$E805),'Hoja de Trabajo para listado'!$BC$151:$CB$151,0)),0)+IFERROR(INDEX('Hoja de Trabajo para listado'!$DE$153:$DG$274,MATCH($A805,'Hoja de Trabajo para listado'!$DE$153:$DE$1048576,0),MATCH((CUADRO!N$4&amp;$E805),'Hoja de Trabajo para listado'!$DE$151:$DG$151,0)),0)+IFERROR(INDEX('Hoja de Trabajo para listado'!$CD$155:$DC$1048576,MATCH($A805,'Hoja de Trabajo para listado'!$CD$155:$CD$1048576,0),MATCH((CUADRO!N$4&amp;$E805),'Hoja de Trabajo para listado'!$CD$151:$DC$151,0)),0)</f>
        <v>0</v>
      </c>
      <c r="O805" s="243">
        <f ca="1">+IFERROR(INDEX('Hoja de Trabajo para listado'!$A$155:$Z$1048576,MATCH($A805,'Hoja de Trabajo para listado'!$A$155:$A$1048576,0),MATCH((CUADRO!O$4&amp;$E805),'Hoja de Trabajo para listado'!$A$151:$Z$151,0)),0)+IFERROR(INDEX('Hoja de Trabajo para listado'!$AB$155:$BA$1048576,MATCH($A805,'Hoja de Trabajo para listado'!$AB$155:$AB$1048576,0),MATCH((CUADRO!O$4&amp;$E805),'Hoja de Trabajo para listado'!$AB$151:$BA$151,0)),0)+IFERROR(INDEX('Hoja de Trabajo para listado'!$BC$155:$CB$1048576,MATCH($A805,'Hoja de Trabajo para listado'!$BC$155:$BC$1048576,0),MATCH((CUADRO!O$4&amp;$E805),'Hoja de Trabajo para listado'!$BC$151:$CB$151,0)),0)+IFERROR(INDEX('Hoja de Trabajo para listado'!$DE$153:$DG$274,MATCH($A805,'Hoja de Trabajo para listado'!$DE$153:$DE$1048576,0),MATCH((CUADRO!O$4&amp;$E805),'Hoja de Trabajo para listado'!$DE$151:$DG$151,0)),0)+IFERROR(INDEX('Hoja de Trabajo para listado'!$CD$155:$DC$1048576,MATCH($A805,'Hoja de Trabajo para listado'!$CD$155:$CD$1048576,0),MATCH((CUADRO!O$4&amp;$E805),'Hoja de Trabajo para listado'!$CD$151:$DC$151,0)),0)</f>
        <v>0</v>
      </c>
      <c r="P805" s="243">
        <f ca="1">+IFERROR(INDEX('Hoja de Trabajo para listado'!$A$155:$Z$1048576,MATCH($A805,'Hoja de Trabajo para listado'!$A$155:$A$1048576,0),MATCH((CUADRO!P$4&amp;$E805),'Hoja de Trabajo para listado'!$A$151:$Z$151,0)),0)+IFERROR(INDEX('Hoja de Trabajo para listado'!$AB$155:$BA$1048576,MATCH($A805,'Hoja de Trabajo para listado'!$AB$155:$AB$1048576,0),MATCH((CUADRO!P$4&amp;$E805),'Hoja de Trabajo para listado'!$AB$151:$BA$151,0)),0)+IFERROR(INDEX('Hoja de Trabajo para listado'!$BC$155:$CB$1048576,MATCH($A805,'Hoja de Trabajo para listado'!$BC$155:$BC$1048576,0),MATCH((CUADRO!P$4&amp;$E805),'Hoja de Trabajo para listado'!$BC$151:$CB$151,0)),0)+IFERROR(INDEX('Hoja de Trabajo para listado'!$DE$153:$DG$274,MATCH($A805,'Hoja de Trabajo para listado'!$DE$153:$DE$1048576,0),MATCH((CUADRO!P$4&amp;$E805),'Hoja de Trabajo para listado'!$DE$151:$DG$151,0)),0)+IFERROR(INDEX('Hoja de Trabajo para listado'!$CD$155:$DC$1048576,MATCH($A805,'Hoja de Trabajo para listado'!$CD$155:$CD$1048576,0),MATCH((CUADRO!P$4&amp;$E805),'Hoja de Trabajo para listado'!$CD$151:$DC$151,0)),0)</f>
        <v>0</v>
      </c>
      <c r="Q805" s="243">
        <f ca="1">+IFERROR(INDEX('Hoja de Trabajo para listado'!$A$155:$Z$1048576,MATCH($A805,'Hoja de Trabajo para listado'!$A$155:$A$1048576,0),MATCH((CUADRO!Q$4&amp;$E805),'Hoja de Trabajo para listado'!$A$151:$Z$151,0)),0)+IFERROR(INDEX('Hoja de Trabajo para listado'!$AB$155:$BA$1048576,MATCH($A805,'Hoja de Trabajo para listado'!$AB$155:$AB$1048576,0),MATCH((CUADRO!Q$4&amp;$E805),'Hoja de Trabajo para listado'!$AB$151:$BA$151,0)),0)+IFERROR(INDEX('Hoja de Trabajo para listado'!$BC$155:$CB$1048576,MATCH($A805,'Hoja de Trabajo para listado'!$BC$155:$BC$1048576,0),MATCH((CUADRO!Q$4&amp;$E805),'Hoja de Trabajo para listado'!$BC$151:$CB$151,0)),0)+IFERROR(INDEX('Hoja de Trabajo para listado'!$DE$153:$DG$274,MATCH($A805,'Hoja de Trabajo para listado'!$DE$153:$DE$1048576,0),MATCH((CUADRO!Q$4&amp;$E805),'Hoja de Trabajo para listado'!$DE$151:$DG$151,0)),0)+IFERROR(INDEX('Hoja de Trabajo para listado'!$CD$155:$DC$1048576,MATCH($A805,'Hoja de Trabajo para listado'!$CD$155:$CD$1048576,0),MATCH((CUADRO!Q$4&amp;$E805),'Hoja de Trabajo para listado'!$CD$151:$DC$151,0)),0)</f>
        <v>0</v>
      </c>
      <c r="R805" s="243">
        <f t="shared" ca="1" si="31"/>
        <v>0</v>
      </c>
      <c r="S805" s="249"/>
      <c r="T805" s="243">
        <f ca="1">+T806</f>
        <v>0</v>
      </c>
      <c r="U805" s="242">
        <f t="shared" si="32"/>
        <v>1</v>
      </c>
      <c r="V805" s="333" t="str">
        <f>+VLOOKUP(A805,bd_lista!$A$3:$E$592,5,FALSE)</f>
        <v>Gobiernos Autonomos Municipales</v>
      </c>
      <c r="W805" s="387" t="str">
        <f>+V805</f>
        <v>Gobiernos Autonomos Municipales</v>
      </c>
      <c r="X805" s="242">
        <f>+VLOOKUP(A805,[4]Sheet1!$A$13:$D$744,4,FALSE)</f>
        <v>0</v>
      </c>
      <c r="Y805" s="242" t="e">
        <f>+VLOOKUP(X805,bd_lista!$A$3:$C$592,3,FALSE)</f>
        <v>#N/A</v>
      </c>
      <c r="Z805" s="294">
        <f>+X805</f>
        <v>0</v>
      </c>
      <c r="AA805" s="295" t="e">
        <f>+Y805</f>
        <v>#N/A</v>
      </c>
    </row>
    <row r="806" spans="1:27" customFormat="1" ht="15" hidden="1" customHeight="1">
      <c r="A806" s="32">
        <v>1420</v>
      </c>
      <c r="B806" s="393"/>
      <c r="C806" s="247" t="str">
        <f>+VLOOKUP(A806,bd_lista!$A$3:$C$592,3,FALSE)</f>
        <v>Gobierno Autónomo Municipal de Cruz de Machacamarca</v>
      </c>
      <c r="D806" s="390"/>
      <c r="E806" s="244" t="s">
        <v>1305</v>
      </c>
      <c r="F806" s="243">
        <f ca="1">+IFERROR(INDEX('Hoja de Trabajo para listado'!$A$155:$Z$1048576,MATCH($A806,'Hoja de Trabajo para listado'!$A$155:$A$1048576,0),MATCH((CUADRO!F$4&amp;$E806),'Hoja de Trabajo para listado'!$A$151:$Z$151,0)),0)+IFERROR(INDEX('Hoja de Trabajo para listado'!$AB$155:$BA$1048576,MATCH($A806,'Hoja de Trabajo para listado'!$AB$155:$AB$1048576,0),MATCH((CUADRO!F$4&amp;$E806),'Hoja de Trabajo para listado'!$AB$151:$BA$151,0)),0)+IFERROR(INDEX('Hoja de Trabajo para listado'!$BC$155:$CB$1048576,MATCH($A806,'Hoja de Trabajo para listado'!$BC$155:$BC$1048576,0),MATCH((CUADRO!F$4&amp;$E806),'Hoja de Trabajo para listado'!$BC$151:$CB$151,0)),0)+IFERROR(INDEX('Hoja de Trabajo para listado'!$DE$153:$DG$274,MATCH($A806,'Hoja de Trabajo para listado'!$DE$153:$DE$1048576,0),MATCH((CUADRO!F$4&amp;$E806),'Hoja de Trabajo para listado'!$DE$151:$DG$151,0)),0)+IFERROR(INDEX('Hoja de Trabajo para listado'!$CD$155:$DC$1048576,MATCH($A806,'Hoja de Trabajo para listado'!$CD$155:$CD$1048576,0),MATCH((CUADRO!F$4&amp;$E806),'Hoja de Trabajo para listado'!$CD$151:$DC$151,0)),0)</f>
        <v>0</v>
      </c>
      <c r="G806" s="243">
        <f ca="1">+IFERROR(INDEX('Hoja de Trabajo para listado'!$A$155:$Z$1048576,MATCH($A806,'Hoja de Trabajo para listado'!$A$155:$A$1048576,0),MATCH((CUADRO!G$4&amp;$E806),'Hoja de Trabajo para listado'!$A$151:$Z$151,0)),0)+IFERROR(INDEX('Hoja de Trabajo para listado'!$AB$155:$BA$1048576,MATCH($A806,'Hoja de Trabajo para listado'!$AB$155:$AB$1048576,0),MATCH((CUADRO!G$4&amp;$E806),'Hoja de Trabajo para listado'!$AB$151:$BA$151,0)),0)+IFERROR(INDEX('Hoja de Trabajo para listado'!$BC$155:$CB$1048576,MATCH($A806,'Hoja de Trabajo para listado'!$BC$155:$BC$1048576,0),MATCH((CUADRO!G$4&amp;$E806),'Hoja de Trabajo para listado'!$BC$151:$CB$151,0)),0)+IFERROR(INDEX('Hoja de Trabajo para listado'!$DE$153:$DG$274,MATCH($A806,'Hoja de Trabajo para listado'!$DE$153:$DE$1048576,0),MATCH((CUADRO!G$4&amp;$E806),'Hoja de Trabajo para listado'!$DE$151:$DG$151,0)),0)+IFERROR(INDEX('Hoja de Trabajo para listado'!$CD$155:$DC$1048576,MATCH($A806,'Hoja de Trabajo para listado'!$CD$155:$CD$1048576,0),MATCH((CUADRO!G$4&amp;$E806),'Hoja de Trabajo para listado'!$CD$151:$DC$151,0)),0)</f>
        <v>0</v>
      </c>
      <c r="H806" s="243">
        <f ca="1">+IFERROR(INDEX('Hoja de Trabajo para listado'!$A$155:$Z$1048576,MATCH($A806,'Hoja de Trabajo para listado'!$A$155:$A$1048576,0),MATCH((CUADRO!H$4&amp;$E806),'Hoja de Trabajo para listado'!$A$151:$Z$151,0)),0)+IFERROR(INDEX('Hoja de Trabajo para listado'!$AB$155:$BA$1048576,MATCH($A806,'Hoja de Trabajo para listado'!$AB$155:$AB$1048576,0),MATCH((CUADRO!H$4&amp;$E806),'Hoja de Trabajo para listado'!$AB$151:$BA$151,0)),0)+IFERROR(INDEX('Hoja de Trabajo para listado'!$BC$155:$CB$1048576,MATCH($A806,'Hoja de Trabajo para listado'!$BC$155:$BC$1048576,0),MATCH((CUADRO!H$4&amp;$E806),'Hoja de Trabajo para listado'!$BC$151:$CB$151,0)),0)+IFERROR(INDEX('Hoja de Trabajo para listado'!$DE$153:$DG$274,MATCH($A806,'Hoja de Trabajo para listado'!$DE$153:$DE$1048576,0),MATCH((CUADRO!H$4&amp;$E806),'Hoja de Trabajo para listado'!$DE$151:$DG$151,0)),0)+IFERROR(INDEX('Hoja de Trabajo para listado'!$CD$155:$DC$1048576,MATCH($A806,'Hoja de Trabajo para listado'!$CD$155:$CD$1048576,0),MATCH((CUADRO!H$4&amp;$E806),'Hoja de Trabajo para listado'!$CD$151:$DC$151,0)),0)</f>
        <v>0</v>
      </c>
      <c r="I806" s="243">
        <f ca="1">+IFERROR(INDEX('Hoja de Trabajo para listado'!$A$155:$Z$1048576,MATCH($A806,'Hoja de Trabajo para listado'!$A$155:$A$1048576,0),MATCH((CUADRO!I$4&amp;$E806),'Hoja de Trabajo para listado'!$A$151:$Z$151,0)),0)+IFERROR(INDEX('Hoja de Trabajo para listado'!$AB$155:$BA$1048576,MATCH($A806,'Hoja de Trabajo para listado'!$AB$155:$AB$1048576,0),MATCH((CUADRO!I$4&amp;$E806),'Hoja de Trabajo para listado'!$AB$151:$BA$151,0)),0)+IFERROR(INDEX('Hoja de Trabajo para listado'!$BC$155:$CB$1048576,MATCH($A806,'Hoja de Trabajo para listado'!$BC$155:$BC$1048576,0),MATCH((CUADRO!I$4&amp;$E806),'Hoja de Trabajo para listado'!$BC$151:$CB$151,0)),0)+IFERROR(INDEX('Hoja de Trabajo para listado'!$DE$153:$DG$274,MATCH($A806,'Hoja de Trabajo para listado'!$DE$153:$DE$1048576,0),MATCH((CUADRO!I$4&amp;$E806),'Hoja de Trabajo para listado'!$DE$151:$DG$151,0)),0)+IFERROR(INDEX('Hoja de Trabajo para listado'!$CD$155:$DC$1048576,MATCH($A806,'Hoja de Trabajo para listado'!$CD$155:$CD$1048576,0),MATCH((CUADRO!I$4&amp;$E806),'Hoja de Trabajo para listado'!$CD$151:$DC$151,0)),0)</f>
        <v>0</v>
      </c>
      <c r="J806" s="243">
        <f ca="1">+IFERROR(INDEX('Hoja de Trabajo para listado'!$A$155:$Z$1048576,MATCH($A806,'Hoja de Trabajo para listado'!$A$155:$A$1048576,0),MATCH((CUADRO!J$4&amp;$E806),'Hoja de Trabajo para listado'!$A$151:$Z$151,0)),0)+IFERROR(INDEX('Hoja de Trabajo para listado'!$AB$155:$BA$1048576,MATCH($A806,'Hoja de Trabajo para listado'!$AB$155:$AB$1048576,0),MATCH((CUADRO!J$4&amp;$E806),'Hoja de Trabajo para listado'!$AB$151:$BA$151,0)),0)+IFERROR(INDEX('Hoja de Trabajo para listado'!$BC$155:$CB$1048576,MATCH($A806,'Hoja de Trabajo para listado'!$BC$155:$BC$1048576,0),MATCH((CUADRO!J$4&amp;$E806),'Hoja de Trabajo para listado'!$BC$151:$CB$151,0)),0)+IFERROR(INDEX('Hoja de Trabajo para listado'!$DE$153:$DG$274,MATCH($A806,'Hoja de Trabajo para listado'!$DE$153:$DE$1048576,0),MATCH((CUADRO!J$4&amp;$E806),'Hoja de Trabajo para listado'!$DE$151:$DG$151,0)),0)+IFERROR(INDEX('Hoja de Trabajo para listado'!$CD$155:$DC$1048576,MATCH($A806,'Hoja de Trabajo para listado'!$CD$155:$CD$1048576,0),MATCH((CUADRO!J$4&amp;$E806),'Hoja de Trabajo para listado'!$CD$151:$DC$151,0)),0)</f>
        <v>0</v>
      </c>
      <c r="K806" s="243">
        <f ca="1">+IFERROR(INDEX('Hoja de Trabajo para listado'!$A$155:$Z$1048576,MATCH($A806,'Hoja de Trabajo para listado'!$A$155:$A$1048576,0),MATCH((CUADRO!K$4&amp;$E806),'Hoja de Trabajo para listado'!$A$151:$Z$151,0)),0)+IFERROR(INDEX('Hoja de Trabajo para listado'!$AB$155:$BA$1048576,MATCH($A806,'Hoja de Trabajo para listado'!$AB$155:$AB$1048576,0),MATCH((CUADRO!K$4&amp;$E806),'Hoja de Trabajo para listado'!$AB$151:$BA$151,0)),0)+IFERROR(INDEX('Hoja de Trabajo para listado'!$BC$155:$CB$1048576,MATCH($A806,'Hoja de Trabajo para listado'!$BC$155:$BC$1048576,0),MATCH((CUADRO!K$4&amp;$E806),'Hoja de Trabajo para listado'!$BC$151:$CB$151,0)),0)+IFERROR(INDEX('Hoja de Trabajo para listado'!$DE$153:$DG$274,MATCH($A806,'Hoja de Trabajo para listado'!$DE$153:$DE$1048576,0),MATCH((CUADRO!K$4&amp;$E806),'Hoja de Trabajo para listado'!$DE$151:$DG$151,0)),0)+IFERROR(INDEX('Hoja de Trabajo para listado'!$CD$155:$DC$1048576,MATCH($A806,'Hoja de Trabajo para listado'!$CD$155:$CD$1048576,0),MATCH((CUADRO!K$4&amp;$E806),'Hoja de Trabajo para listado'!$CD$151:$DC$151,0)),0)</f>
        <v>0</v>
      </c>
      <c r="L806" s="243">
        <f ca="1">+IFERROR(INDEX('Hoja de Trabajo para listado'!$A$155:$Z$1048576,MATCH($A806,'Hoja de Trabajo para listado'!$A$155:$A$1048576,0),MATCH((CUADRO!L$4&amp;$E806),'Hoja de Trabajo para listado'!$A$151:$Z$151,0)),0)+IFERROR(INDEX('Hoja de Trabajo para listado'!$AB$155:$BA$1048576,MATCH($A806,'Hoja de Trabajo para listado'!$AB$155:$AB$1048576,0),MATCH((CUADRO!L$4&amp;$E806),'Hoja de Trabajo para listado'!$AB$151:$BA$151,0)),0)+IFERROR(INDEX('Hoja de Trabajo para listado'!$BC$155:$CB$1048576,MATCH($A806,'Hoja de Trabajo para listado'!$BC$155:$BC$1048576,0),MATCH((CUADRO!L$4&amp;$E806),'Hoja de Trabajo para listado'!$BC$151:$CB$151,0)),0)+IFERROR(INDEX('Hoja de Trabajo para listado'!$DE$153:$DG$274,MATCH($A806,'Hoja de Trabajo para listado'!$DE$153:$DE$1048576,0),MATCH((CUADRO!L$4&amp;$E806),'Hoja de Trabajo para listado'!$DE$151:$DG$151,0)),0)+IFERROR(INDEX('Hoja de Trabajo para listado'!$CD$155:$DC$1048576,MATCH($A806,'Hoja de Trabajo para listado'!$CD$155:$CD$1048576,0),MATCH((CUADRO!L$4&amp;$E806),'Hoja de Trabajo para listado'!$CD$151:$DC$151,0)),0)</f>
        <v>0</v>
      </c>
      <c r="M806" s="243">
        <f ca="1">+IFERROR(INDEX('Hoja de Trabajo para listado'!$A$155:$Z$1048576,MATCH($A806,'Hoja de Trabajo para listado'!$A$155:$A$1048576,0),MATCH((CUADRO!M$4&amp;$E806),'Hoja de Trabajo para listado'!$A$151:$Z$151,0)),0)+IFERROR(INDEX('Hoja de Trabajo para listado'!$AB$155:$BA$1048576,MATCH($A806,'Hoja de Trabajo para listado'!$AB$155:$AB$1048576,0),MATCH((CUADRO!M$4&amp;$E806),'Hoja de Trabajo para listado'!$AB$151:$BA$151,0)),0)+IFERROR(INDEX('Hoja de Trabajo para listado'!$BC$155:$CB$1048576,MATCH($A806,'Hoja de Trabajo para listado'!$BC$155:$BC$1048576,0),MATCH((CUADRO!M$4&amp;$E806),'Hoja de Trabajo para listado'!$BC$151:$CB$151,0)),0)+IFERROR(INDEX('Hoja de Trabajo para listado'!$DE$153:$DG$274,MATCH($A806,'Hoja de Trabajo para listado'!$DE$153:$DE$1048576,0),MATCH((CUADRO!M$4&amp;$E806),'Hoja de Trabajo para listado'!$DE$151:$DG$151,0)),0)+IFERROR(INDEX('Hoja de Trabajo para listado'!$CD$155:$DC$1048576,MATCH($A806,'Hoja de Trabajo para listado'!$CD$155:$CD$1048576,0),MATCH((CUADRO!M$4&amp;$E806),'Hoja de Trabajo para listado'!$CD$151:$DC$151,0)),0)</f>
        <v>0</v>
      </c>
      <c r="N806" s="243">
        <f ca="1">+IFERROR(INDEX('Hoja de Trabajo para listado'!$A$155:$Z$1048576,MATCH($A806,'Hoja de Trabajo para listado'!$A$155:$A$1048576,0),MATCH((CUADRO!N$4&amp;$E806),'Hoja de Trabajo para listado'!$A$151:$Z$151,0)),0)+IFERROR(INDEX('Hoja de Trabajo para listado'!$AB$155:$BA$1048576,MATCH($A806,'Hoja de Trabajo para listado'!$AB$155:$AB$1048576,0),MATCH((CUADRO!N$4&amp;$E806),'Hoja de Trabajo para listado'!$AB$151:$BA$151,0)),0)+IFERROR(INDEX('Hoja de Trabajo para listado'!$BC$155:$CB$1048576,MATCH($A806,'Hoja de Trabajo para listado'!$BC$155:$BC$1048576,0),MATCH((CUADRO!N$4&amp;$E806),'Hoja de Trabajo para listado'!$BC$151:$CB$151,0)),0)+IFERROR(INDEX('Hoja de Trabajo para listado'!$DE$153:$DG$274,MATCH($A806,'Hoja de Trabajo para listado'!$DE$153:$DE$1048576,0),MATCH((CUADRO!N$4&amp;$E806),'Hoja de Trabajo para listado'!$DE$151:$DG$151,0)),0)+IFERROR(INDEX('Hoja de Trabajo para listado'!$CD$155:$DC$1048576,MATCH($A806,'Hoja de Trabajo para listado'!$CD$155:$CD$1048576,0),MATCH((CUADRO!N$4&amp;$E806),'Hoja de Trabajo para listado'!$CD$151:$DC$151,0)),0)</f>
        <v>0</v>
      </c>
      <c r="O806" s="243">
        <f ca="1">+IFERROR(INDEX('Hoja de Trabajo para listado'!$A$155:$Z$1048576,MATCH($A806,'Hoja de Trabajo para listado'!$A$155:$A$1048576,0),MATCH((CUADRO!O$4&amp;$E806),'Hoja de Trabajo para listado'!$A$151:$Z$151,0)),0)+IFERROR(INDEX('Hoja de Trabajo para listado'!$AB$155:$BA$1048576,MATCH($A806,'Hoja de Trabajo para listado'!$AB$155:$AB$1048576,0),MATCH((CUADRO!O$4&amp;$E806),'Hoja de Trabajo para listado'!$AB$151:$BA$151,0)),0)+IFERROR(INDEX('Hoja de Trabajo para listado'!$BC$155:$CB$1048576,MATCH($A806,'Hoja de Trabajo para listado'!$BC$155:$BC$1048576,0),MATCH((CUADRO!O$4&amp;$E806),'Hoja de Trabajo para listado'!$BC$151:$CB$151,0)),0)+IFERROR(INDEX('Hoja de Trabajo para listado'!$DE$153:$DG$274,MATCH($A806,'Hoja de Trabajo para listado'!$DE$153:$DE$1048576,0),MATCH((CUADRO!O$4&amp;$E806),'Hoja de Trabajo para listado'!$DE$151:$DG$151,0)),0)+IFERROR(INDEX('Hoja de Trabajo para listado'!$CD$155:$DC$1048576,MATCH($A806,'Hoja de Trabajo para listado'!$CD$155:$CD$1048576,0),MATCH((CUADRO!O$4&amp;$E806),'Hoja de Trabajo para listado'!$CD$151:$DC$151,0)),0)</f>
        <v>0</v>
      </c>
      <c r="P806" s="243">
        <f ca="1">+IFERROR(INDEX('Hoja de Trabajo para listado'!$A$155:$Z$1048576,MATCH($A806,'Hoja de Trabajo para listado'!$A$155:$A$1048576,0),MATCH((CUADRO!P$4&amp;$E806),'Hoja de Trabajo para listado'!$A$151:$Z$151,0)),0)+IFERROR(INDEX('Hoja de Trabajo para listado'!$AB$155:$BA$1048576,MATCH($A806,'Hoja de Trabajo para listado'!$AB$155:$AB$1048576,0),MATCH((CUADRO!P$4&amp;$E806),'Hoja de Trabajo para listado'!$AB$151:$BA$151,0)),0)+IFERROR(INDEX('Hoja de Trabajo para listado'!$BC$155:$CB$1048576,MATCH($A806,'Hoja de Trabajo para listado'!$BC$155:$BC$1048576,0),MATCH((CUADRO!P$4&amp;$E806),'Hoja de Trabajo para listado'!$BC$151:$CB$151,0)),0)+IFERROR(INDEX('Hoja de Trabajo para listado'!$DE$153:$DG$274,MATCH($A806,'Hoja de Trabajo para listado'!$DE$153:$DE$1048576,0),MATCH((CUADRO!P$4&amp;$E806),'Hoja de Trabajo para listado'!$DE$151:$DG$151,0)),0)+IFERROR(INDEX('Hoja de Trabajo para listado'!$CD$155:$DC$1048576,MATCH($A806,'Hoja de Trabajo para listado'!$CD$155:$CD$1048576,0),MATCH((CUADRO!P$4&amp;$E806),'Hoja de Trabajo para listado'!$CD$151:$DC$151,0)),0)</f>
        <v>0</v>
      </c>
      <c r="Q806" s="243">
        <f ca="1">+IFERROR(INDEX('Hoja de Trabajo para listado'!$A$155:$Z$1048576,MATCH($A806,'Hoja de Trabajo para listado'!$A$155:$A$1048576,0),MATCH((CUADRO!Q$4&amp;$E806),'Hoja de Trabajo para listado'!$A$151:$Z$151,0)),0)+IFERROR(INDEX('Hoja de Trabajo para listado'!$AB$155:$BA$1048576,MATCH($A806,'Hoja de Trabajo para listado'!$AB$155:$AB$1048576,0),MATCH((CUADRO!Q$4&amp;$E806),'Hoja de Trabajo para listado'!$AB$151:$BA$151,0)),0)+IFERROR(INDEX('Hoja de Trabajo para listado'!$BC$155:$CB$1048576,MATCH($A806,'Hoja de Trabajo para listado'!$BC$155:$BC$1048576,0),MATCH((CUADRO!Q$4&amp;$E806),'Hoja de Trabajo para listado'!$BC$151:$CB$151,0)),0)+IFERROR(INDEX('Hoja de Trabajo para listado'!$DE$153:$DG$274,MATCH($A806,'Hoja de Trabajo para listado'!$DE$153:$DE$1048576,0),MATCH((CUADRO!Q$4&amp;$E806),'Hoja de Trabajo para listado'!$DE$151:$DG$151,0)),0)+IFERROR(INDEX('Hoja de Trabajo para listado'!$CD$155:$DC$1048576,MATCH($A806,'Hoja de Trabajo para listado'!$CD$155:$CD$1048576,0),MATCH((CUADRO!Q$4&amp;$E806),'Hoja de Trabajo para listado'!$CD$151:$DC$151,0)),0)</f>
        <v>0</v>
      </c>
      <c r="R806" s="243">
        <f t="shared" ca="1" si="31"/>
        <v>0</v>
      </c>
      <c r="S806" s="249">
        <f ca="1">+R805+R806</f>
        <v>0</v>
      </c>
      <c r="T806" s="243">
        <f ca="1">+S806</f>
        <v>0</v>
      </c>
      <c r="U806" s="242">
        <f t="shared" si="32"/>
        <v>2</v>
      </c>
      <c r="V806" s="333" t="str">
        <f>+VLOOKUP(A806,bd_lista!$A$3:$E$592,5,FALSE)</f>
        <v>Gobiernos Autonomos Municipales</v>
      </c>
      <c r="W806" s="388"/>
      <c r="X806" s="242">
        <f>+VLOOKUP(A806,[4]Sheet1!$A$13:$D$744,4,FALSE)</f>
        <v>0</v>
      </c>
      <c r="Y806" s="242" t="e">
        <f>+VLOOKUP(X806,bd_lista!$A$3:$C$592,3,FALSE)</f>
        <v>#N/A</v>
      </c>
      <c r="Z806" s="292"/>
      <c r="AA806" s="293"/>
    </row>
    <row r="807" spans="1:27" customFormat="1" ht="15" hidden="1" customHeight="1">
      <c r="A807" s="32">
        <v>1421</v>
      </c>
      <c r="B807" s="392">
        <f>+A807</f>
        <v>1421</v>
      </c>
      <c r="C807" s="247" t="str">
        <f>+VLOOKUP(A807,bd_lista!$A$3:$C$592,3,FALSE)</f>
        <v>Gobierno Autónomo Municipal de Yunguyo de Litoral</v>
      </c>
      <c r="D807" s="389" t="str">
        <f>+C807</f>
        <v>Gobierno Autónomo Municipal de Yunguyo de Litoral</v>
      </c>
      <c r="E807" s="242" t="s">
        <v>1304</v>
      </c>
      <c r="F807" s="243">
        <f ca="1">+IFERROR(INDEX('Hoja de Trabajo para listado'!$A$155:$Z$1048576,MATCH($A807,'Hoja de Trabajo para listado'!$A$155:$A$1048576,0),MATCH((CUADRO!F$4&amp;$E807),'Hoja de Trabajo para listado'!$A$151:$Z$151,0)),0)+IFERROR(INDEX('Hoja de Trabajo para listado'!$AB$155:$BA$1048576,MATCH($A807,'Hoja de Trabajo para listado'!$AB$155:$AB$1048576,0),MATCH((CUADRO!F$4&amp;$E807),'Hoja de Trabajo para listado'!$AB$151:$BA$151,0)),0)+IFERROR(INDEX('Hoja de Trabajo para listado'!$BC$155:$CB$1048576,MATCH($A807,'Hoja de Trabajo para listado'!$BC$155:$BC$1048576,0),MATCH((CUADRO!F$4&amp;$E807),'Hoja de Trabajo para listado'!$BC$151:$CB$151,0)),0)+IFERROR(INDEX('Hoja de Trabajo para listado'!$DE$153:$DG$274,MATCH($A807,'Hoja de Trabajo para listado'!$DE$153:$DE$1048576,0),MATCH((CUADRO!F$4&amp;$E807),'Hoja de Trabajo para listado'!$DE$151:$DG$151,0)),0)+IFERROR(INDEX('Hoja de Trabajo para listado'!$CD$155:$DC$1048576,MATCH($A807,'Hoja de Trabajo para listado'!$CD$155:$CD$1048576,0),MATCH((CUADRO!F$4&amp;$E807),'Hoja de Trabajo para listado'!$CD$151:$DC$151,0)),0)</f>
        <v>0</v>
      </c>
      <c r="G807" s="243">
        <f ca="1">+IFERROR(INDEX('Hoja de Trabajo para listado'!$A$155:$Z$1048576,MATCH($A807,'Hoja de Trabajo para listado'!$A$155:$A$1048576,0),MATCH((CUADRO!G$4&amp;$E807),'Hoja de Trabajo para listado'!$A$151:$Z$151,0)),0)+IFERROR(INDEX('Hoja de Trabajo para listado'!$AB$155:$BA$1048576,MATCH($A807,'Hoja de Trabajo para listado'!$AB$155:$AB$1048576,0),MATCH((CUADRO!G$4&amp;$E807),'Hoja de Trabajo para listado'!$AB$151:$BA$151,0)),0)+IFERROR(INDEX('Hoja de Trabajo para listado'!$BC$155:$CB$1048576,MATCH($A807,'Hoja de Trabajo para listado'!$BC$155:$BC$1048576,0),MATCH((CUADRO!G$4&amp;$E807),'Hoja de Trabajo para listado'!$BC$151:$CB$151,0)),0)+IFERROR(INDEX('Hoja de Trabajo para listado'!$DE$153:$DG$274,MATCH($A807,'Hoja de Trabajo para listado'!$DE$153:$DE$1048576,0),MATCH((CUADRO!G$4&amp;$E807),'Hoja de Trabajo para listado'!$DE$151:$DG$151,0)),0)+IFERROR(INDEX('Hoja de Trabajo para listado'!$CD$155:$DC$1048576,MATCH($A807,'Hoja de Trabajo para listado'!$CD$155:$CD$1048576,0),MATCH((CUADRO!G$4&amp;$E807),'Hoja de Trabajo para listado'!$CD$151:$DC$151,0)),0)</f>
        <v>0</v>
      </c>
      <c r="H807" s="243">
        <f ca="1">+IFERROR(INDEX('Hoja de Trabajo para listado'!$A$155:$Z$1048576,MATCH($A807,'Hoja de Trabajo para listado'!$A$155:$A$1048576,0),MATCH((CUADRO!H$4&amp;$E807),'Hoja de Trabajo para listado'!$A$151:$Z$151,0)),0)+IFERROR(INDEX('Hoja de Trabajo para listado'!$AB$155:$BA$1048576,MATCH($A807,'Hoja de Trabajo para listado'!$AB$155:$AB$1048576,0),MATCH((CUADRO!H$4&amp;$E807),'Hoja de Trabajo para listado'!$AB$151:$BA$151,0)),0)+IFERROR(INDEX('Hoja de Trabajo para listado'!$BC$155:$CB$1048576,MATCH($A807,'Hoja de Trabajo para listado'!$BC$155:$BC$1048576,0),MATCH((CUADRO!H$4&amp;$E807),'Hoja de Trabajo para listado'!$BC$151:$CB$151,0)),0)+IFERROR(INDEX('Hoja de Trabajo para listado'!$DE$153:$DG$274,MATCH($A807,'Hoja de Trabajo para listado'!$DE$153:$DE$1048576,0),MATCH((CUADRO!H$4&amp;$E807),'Hoja de Trabajo para listado'!$DE$151:$DG$151,0)),0)+IFERROR(INDEX('Hoja de Trabajo para listado'!$CD$155:$DC$1048576,MATCH($A807,'Hoja de Trabajo para listado'!$CD$155:$CD$1048576,0),MATCH((CUADRO!H$4&amp;$E807),'Hoja de Trabajo para listado'!$CD$151:$DC$151,0)),0)</f>
        <v>0</v>
      </c>
      <c r="I807" s="243">
        <f ca="1">+IFERROR(INDEX('Hoja de Trabajo para listado'!$A$155:$Z$1048576,MATCH($A807,'Hoja de Trabajo para listado'!$A$155:$A$1048576,0),MATCH((CUADRO!I$4&amp;$E807),'Hoja de Trabajo para listado'!$A$151:$Z$151,0)),0)+IFERROR(INDEX('Hoja de Trabajo para listado'!$AB$155:$BA$1048576,MATCH($A807,'Hoja de Trabajo para listado'!$AB$155:$AB$1048576,0),MATCH((CUADRO!I$4&amp;$E807),'Hoja de Trabajo para listado'!$AB$151:$BA$151,0)),0)+IFERROR(INDEX('Hoja de Trabajo para listado'!$BC$155:$CB$1048576,MATCH($A807,'Hoja de Trabajo para listado'!$BC$155:$BC$1048576,0),MATCH((CUADRO!I$4&amp;$E807),'Hoja de Trabajo para listado'!$BC$151:$CB$151,0)),0)+IFERROR(INDEX('Hoja de Trabajo para listado'!$DE$153:$DG$274,MATCH($A807,'Hoja de Trabajo para listado'!$DE$153:$DE$1048576,0),MATCH((CUADRO!I$4&amp;$E807),'Hoja de Trabajo para listado'!$DE$151:$DG$151,0)),0)+IFERROR(INDEX('Hoja de Trabajo para listado'!$CD$155:$DC$1048576,MATCH($A807,'Hoja de Trabajo para listado'!$CD$155:$CD$1048576,0),MATCH((CUADRO!I$4&amp;$E807),'Hoja de Trabajo para listado'!$CD$151:$DC$151,0)),0)</f>
        <v>0</v>
      </c>
      <c r="J807" s="243">
        <f ca="1">+IFERROR(INDEX('Hoja de Trabajo para listado'!$A$155:$Z$1048576,MATCH($A807,'Hoja de Trabajo para listado'!$A$155:$A$1048576,0),MATCH((CUADRO!J$4&amp;$E807),'Hoja de Trabajo para listado'!$A$151:$Z$151,0)),0)+IFERROR(INDEX('Hoja de Trabajo para listado'!$AB$155:$BA$1048576,MATCH($A807,'Hoja de Trabajo para listado'!$AB$155:$AB$1048576,0),MATCH((CUADRO!J$4&amp;$E807),'Hoja de Trabajo para listado'!$AB$151:$BA$151,0)),0)+IFERROR(INDEX('Hoja de Trabajo para listado'!$BC$155:$CB$1048576,MATCH($A807,'Hoja de Trabajo para listado'!$BC$155:$BC$1048576,0),MATCH((CUADRO!J$4&amp;$E807),'Hoja de Trabajo para listado'!$BC$151:$CB$151,0)),0)+IFERROR(INDEX('Hoja de Trabajo para listado'!$DE$153:$DG$274,MATCH($A807,'Hoja de Trabajo para listado'!$DE$153:$DE$1048576,0),MATCH((CUADRO!J$4&amp;$E807),'Hoja de Trabajo para listado'!$DE$151:$DG$151,0)),0)+IFERROR(INDEX('Hoja de Trabajo para listado'!$CD$155:$DC$1048576,MATCH($A807,'Hoja de Trabajo para listado'!$CD$155:$CD$1048576,0),MATCH((CUADRO!J$4&amp;$E807),'Hoja de Trabajo para listado'!$CD$151:$DC$151,0)),0)</f>
        <v>0</v>
      </c>
      <c r="K807" s="243">
        <f ca="1">+IFERROR(INDEX('Hoja de Trabajo para listado'!$A$155:$Z$1048576,MATCH($A807,'Hoja de Trabajo para listado'!$A$155:$A$1048576,0),MATCH((CUADRO!K$4&amp;$E807),'Hoja de Trabajo para listado'!$A$151:$Z$151,0)),0)+IFERROR(INDEX('Hoja de Trabajo para listado'!$AB$155:$BA$1048576,MATCH($A807,'Hoja de Trabajo para listado'!$AB$155:$AB$1048576,0),MATCH((CUADRO!K$4&amp;$E807),'Hoja de Trabajo para listado'!$AB$151:$BA$151,0)),0)+IFERROR(INDEX('Hoja de Trabajo para listado'!$BC$155:$CB$1048576,MATCH($A807,'Hoja de Trabajo para listado'!$BC$155:$BC$1048576,0),MATCH((CUADRO!K$4&amp;$E807),'Hoja de Trabajo para listado'!$BC$151:$CB$151,0)),0)+IFERROR(INDEX('Hoja de Trabajo para listado'!$DE$153:$DG$274,MATCH($A807,'Hoja de Trabajo para listado'!$DE$153:$DE$1048576,0),MATCH((CUADRO!K$4&amp;$E807),'Hoja de Trabajo para listado'!$DE$151:$DG$151,0)),0)+IFERROR(INDEX('Hoja de Trabajo para listado'!$CD$155:$DC$1048576,MATCH($A807,'Hoja de Trabajo para listado'!$CD$155:$CD$1048576,0),MATCH((CUADRO!K$4&amp;$E807),'Hoja de Trabajo para listado'!$CD$151:$DC$151,0)),0)</f>
        <v>0</v>
      </c>
      <c r="L807" s="243">
        <f ca="1">+IFERROR(INDEX('Hoja de Trabajo para listado'!$A$155:$Z$1048576,MATCH($A807,'Hoja de Trabajo para listado'!$A$155:$A$1048576,0),MATCH((CUADRO!L$4&amp;$E807),'Hoja de Trabajo para listado'!$A$151:$Z$151,0)),0)+IFERROR(INDEX('Hoja de Trabajo para listado'!$AB$155:$BA$1048576,MATCH($A807,'Hoja de Trabajo para listado'!$AB$155:$AB$1048576,0),MATCH((CUADRO!L$4&amp;$E807),'Hoja de Trabajo para listado'!$AB$151:$BA$151,0)),0)+IFERROR(INDEX('Hoja de Trabajo para listado'!$BC$155:$CB$1048576,MATCH($A807,'Hoja de Trabajo para listado'!$BC$155:$BC$1048576,0),MATCH((CUADRO!L$4&amp;$E807),'Hoja de Trabajo para listado'!$BC$151:$CB$151,0)),0)+IFERROR(INDEX('Hoja de Trabajo para listado'!$DE$153:$DG$274,MATCH($A807,'Hoja de Trabajo para listado'!$DE$153:$DE$1048576,0),MATCH((CUADRO!L$4&amp;$E807),'Hoja de Trabajo para listado'!$DE$151:$DG$151,0)),0)+IFERROR(INDEX('Hoja de Trabajo para listado'!$CD$155:$DC$1048576,MATCH($A807,'Hoja de Trabajo para listado'!$CD$155:$CD$1048576,0),MATCH((CUADRO!L$4&amp;$E807),'Hoja de Trabajo para listado'!$CD$151:$DC$151,0)),0)</f>
        <v>0</v>
      </c>
      <c r="M807" s="243">
        <f ca="1">+IFERROR(INDEX('Hoja de Trabajo para listado'!$A$155:$Z$1048576,MATCH($A807,'Hoja de Trabajo para listado'!$A$155:$A$1048576,0),MATCH((CUADRO!M$4&amp;$E807),'Hoja de Trabajo para listado'!$A$151:$Z$151,0)),0)+IFERROR(INDEX('Hoja de Trabajo para listado'!$AB$155:$BA$1048576,MATCH($A807,'Hoja de Trabajo para listado'!$AB$155:$AB$1048576,0),MATCH((CUADRO!M$4&amp;$E807),'Hoja de Trabajo para listado'!$AB$151:$BA$151,0)),0)+IFERROR(INDEX('Hoja de Trabajo para listado'!$BC$155:$CB$1048576,MATCH($A807,'Hoja de Trabajo para listado'!$BC$155:$BC$1048576,0),MATCH((CUADRO!M$4&amp;$E807),'Hoja de Trabajo para listado'!$BC$151:$CB$151,0)),0)+IFERROR(INDEX('Hoja de Trabajo para listado'!$DE$153:$DG$274,MATCH($A807,'Hoja de Trabajo para listado'!$DE$153:$DE$1048576,0),MATCH((CUADRO!M$4&amp;$E807),'Hoja de Trabajo para listado'!$DE$151:$DG$151,0)),0)+IFERROR(INDEX('Hoja de Trabajo para listado'!$CD$155:$DC$1048576,MATCH($A807,'Hoja de Trabajo para listado'!$CD$155:$CD$1048576,0),MATCH((CUADRO!M$4&amp;$E807),'Hoja de Trabajo para listado'!$CD$151:$DC$151,0)),0)</f>
        <v>0</v>
      </c>
      <c r="N807" s="243">
        <f ca="1">+IFERROR(INDEX('Hoja de Trabajo para listado'!$A$155:$Z$1048576,MATCH($A807,'Hoja de Trabajo para listado'!$A$155:$A$1048576,0),MATCH((CUADRO!N$4&amp;$E807),'Hoja de Trabajo para listado'!$A$151:$Z$151,0)),0)+IFERROR(INDEX('Hoja de Trabajo para listado'!$AB$155:$BA$1048576,MATCH($A807,'Hoja de Trabajo para listado'!$AB$155:$AB$1048576,0),MATCH((CUADRO!N$4&amp;$E807),'Hoja de Trabajo para listado'!$AB$151:$BA$151,0)),0)+IFERROR(INDEX('Hoja de Trabajo para listado'!$BC$155:$CB$1048576,MATCH($A807,'Hoja de Trabajo para listado'!$BC$155:$BC$1048576,0),MATCH((CUADRO!N$4&amp;$E807),'Hoja de Trabajo para listado'!$BC$151:$CB$151,0)),0)+IFERROR(INDEX('Hoja de Trabajo para listado'!$DE$153:$DG$274,MATCH($A807,'Hoja de Trabajo para listado'!$DE$153:$DE$1048576,0),MATCH((CUADRO!N$4&amp;$E807),'Hoja de Trabajo para listado'!$DE$151:$DG$151,0)),0)+IFERROR(INDEX('Hoja de Trabajo para listado'!$CD$155:$DC$1048576,MATCH($A807,'Hoja de Trabajo para listado'!$CD$155:$CD$1048576,0),MATCH((CUADRO!N$4&amp;$E807),'Hoja de Trabajo para listado'!$CD$151:$DC$151,0)),0)</f>
        <v>0</v>
      </c>
      <c r="O807" s="243">
        <f ca="1">+IFERROR(INDEX('Hoja de Trabajo para listado'!$A$155:$Z$1048576,MATCH($A807,'Hoja de Trabajo para listado'!$A$155:$A$1048576,0),MATCH((CUADRO!O$4&amp;$E807),'Hoja de Trabajo para listado'!$A$151:$Z$151,0)),0)+IFERROR(INDEX('Hoja de Trabajo para listado'!$AB$155:$BA$1048576,MATCH($A807,'Hoja de Trabajo para listado'!$AB$155:$AB$1048576,0),MATCH((CUADRO!O$4&amp;$E807),'Hoja de Trabajo para listado'!$AB$151:$BA$151,0)),0)+IFERROR(INDEX('Hoja de Trabajo para listado'!$BC$155:$CB$1048576,MATCH($A807,'Hoja de Trabajo para listado'!$BC$155:$BC$1048576,0),MATCH((CUADRO!O$4&amp;$E807),'Hoja de Trabajo para listado'!$BC$151:$CB$151,0)),0)+IFERROR(INDEX('Hoja de Trabajo para listado'!$DE$153:$DG$274,MATCH($A807,'Hoja de Trabajo para listado'!$DE$153:$DE$1048576,0),MATCH((CUADRO!O$4&amp;$E807),'Hoja de Trabajo para listado'!$DE$151:$DG$151,0)),0)+IFERROR(INDEX('Hoja de Trabajo para listado'!$CD$155:$DC$1048576,MATCH($A807,'Hoja de Trabajo para listado'!$CD$155:$CD$1048576,0),MATCH((CUADRO!O$4&amp;$E807),'Hoja de Trabajo para listado'!$CD$151:$DC$151,0)),0)</f>
        <v>0</v>
      </c>
      <c r="P807" s="243">
        <f ca="1">+IFERROR(INDEX('Hoja de Trabajo para listado'!$A$155:$Z$1048576,MATCH($A807,'Hoja de Trabajo para listado'!$A$155:$A$1048576,0),MATCH((CUADRO!P$4&amp;$E807),'Hoja de Trabajo para listado'!$A$151:$Z$151,0)),0)+IFERROR(INDEX('Hoja de Trabajo para listado'!$AB$155:$BA$1048576,MATCH($A807,'Hoja de Trabajo para listado'!$AB$155:$AB$1048576,0),MATCH((CUADRO!P$4&amp;$E807),'Hoja de Trabajo para listado'!$AB$151:$BA$151,0)),0)+IFERROR(INDEX('Hoja de Trabajo para listado'!$BC$155:$CB$1048576,MATCH($A807,'Hoja de Trabajo para listado'!$BC$155:$BC$1048576,0),MATCH((CUADRO!P$4&amp;$E807),'Hoja de Trabajo para listado'!$BC$151:$CB$151,0)),0)+IFERROR(INDEX('Hoja de Trabajo para listado'!$DE$153:$DG$274,MATCH($A807,'Hoja de Trabajo para listado'!$DE$153:$DE$1048576,0),MATCH((CUADRO!P$4&amp;$E807),'Hoja de Trabajo para listado'!$DE$151:$DG$151,0)),0)+IFERROR(INDEX('Hoja de Trabajo para listado'!$CD$155:$DC$1048576,MATCH($A807,'Hoja de Trabajo para listado'!$CD$155:$CD$1048576,0),MATCH((CUADRO!P$4&amp;$E807),'Hoja de Trabajo para listado'!$CD$151:$DC$151,0)),0)</f>
        <v>0</v>
      </c>
      <c r="Q807" s="243">
        <f ca="1">+IFERROR(INDEX('Hoja de Trabajo para listado'!$A$155:$Z$1048576,MATCH($A807,'Hoja de Trabajo para listado'!$A$155:$A$1048576,0),MATCH((CUADRO!Q$4&amp;$E807),'Hoja de Trabajo para listado'!$A$151:$Z$151,0)),0)+IFERROR(INDEX('Hoja de Trabajo para listado'!$AB$155:$BA$1048576,MATCH($A807,'Hoja de Trabajo para listado'!$AB$155:$AB$1048576,0),MATCH((CUADRO!Q$4&amp;$E807),'Hoja de Trabajo para listado'!$AB$151:$BA$151,0)),0)+IFERROR(INDEX('Hoja de Trabajo para listado'!$BC$155:$CB$1048576,MATCH($A807,'Hoja de Trabajo para listado'!$BC$155:$BC$1048576,0),MATCH((CUADRO!Q$4&amp;$E807),'Hoja de Trabajo para listado'!$BC$151:$CB$151,0)),0)+IFERROR(INDEX('Hoja de Trabajo para listado'!$DE$153:$DG$274,MATCH($A807,'Hoja de Trabajo para listado'!$DE$153:$DE$1048576,0),MATCH((CUADRO!Q$4&amp;$E807),'Hoja de Trabajo para listado'!$DE$151:$DG$151,0)),0)+IFERROR(INDEX('Hoja de Trabajo para listado'!$CD$155:$DC$1048576,MATCH($A807,'Hoja de Trabajo para listado'!$CD$155:$CD$1048576,0),MATCH((CUADRO!Q$4&amp;$E807),'Hoja de Trabajo para listado'!$CD$151:$DC$151,0)),0)</f>
        <v>0</v>
      </c>
      <c r="R807" s="243">
        <f t="shared" ca="1" si="31"/>
        <v>0</v>
      </c>
      <c r="S807" s="249"/>
      <c r="T807" s="243">
        <f ca="1">+T808</f>
        <v>0</v>
      </c>
      <c r="U807" s="242">
        <f t="shared" si="32"/>
        <v>1</v>
      </c>
      <c r="V807" s="333" t="str">
        <f>+VLOOKUP(A807,bd_lista!$A$3:$E$592,5,FALSE)</f>
        <v>Gobiernos Autonomos Municipales</v>
      </c>
      <c r="W807" s="387" t="str">
        <f>+V807</f>
        <v>Gobiernos Autonomos Municipales</v>
      </c>
      <c r="X807" s="242">
        <f>+VLOOKUP(A807,[4]Sheet1!$A$13:$D$744,4,FALSE)</f>
        <v>0</v>
      </c>
      <c r="Y807" s="242" t="e">
        <f>+VLOOKUP(X807,bd_lista!$A$3:$C$592,3,FALSE)</f>
        <v>#N/A</v>
      </c>
      <c r="Z807" s="294">
        <f>+X807</f>
        <v>0</v>
      </c>
      <c r="AA807" s="295" t="e">
        <f>+Y807</f>
        <v>#N/A</v>
      </c>
    </row>
    <row r="808" spans="1:27" customFormat="1" ht="15" hidden="1" customHeight="1">
      <c r="A808" s="32">
        <v>1421</v>
      </c>
      <c r="B808" s="393"/>
      <c r="C808" s="247" t="str">
        <f>+VLOOKUP(A808,bd_lista!$A$3:$C$592,3,FALSE)</f>
        <v>Gobierno Autónomo Municipal de Yunguyo de Litoral</v>
      </c>
      <c r="D808" s="390"/>
      <c r="E808" s="244" t="s">
        <v>1305</v>
      </c>
      <c r="F808" s="243">
        <f ca="1">+IFERROR(INDEX('Hoja de Trabajo para listado'!$A$155:$Z$1048576,MATCH($A808,'Hoja de Trabajo para listado'!$A$155:$A$1048576,0),MATCH((CUADRO!F$4&amp;$E808),'Hoja de Trabajo para listado'!$A$151:$Z$151,0)),0)+IFERROR(INDEX('Hoja de Trabajo para listado'!$AB$155:$BA$1048576,MATCH($A808,'Hoja de Trabajo para listado'!$AB$155:$AB$1048576,0),MATCH((CUADRO!F$4&amp;$E808),'Hoja de Trabajo para listado'!$AB$151:$BA$151,0)),0)+IFERROR(INDEX('Hoja de Trabajo para listado'!$BC$155:$CB$1048576,MATCH($A808,'Hoja de Trabajo para listado'!$BC$155:$BC$1048576,0),MATCH((CUADRO!F$4&amp;$E808),'Hoja de Trabajo para listado'!$BC$151:$CB$151,0)),0)+IFERROR(INDEX('Hoja de Trabajo para listado'!$DE$153:$DG$274,MATCH($A808,'Hoja de Trabajo para listado'!$DE$153:$DE$1048576,0),MATCH((CUADRO!F$4&amp;$E808),'Hoja de Trabajo para listado'!$DE$151:$DG$151,0)),0)+IFERROR(INDEX('Hoja de Trabajo para listado'!$CD$155:$DC$1048576,MATCH($A808,'Hoja de Trabajo para listado'!$CD$155:$CD$1048576,0),MATCH((CUADRO!F$4&amp;$E808),'Hoja de Trabajo para listado'!$CD$151:$DC$151,0)),0)</f>
        <v>0</v>
      </c>
      <c r="G808" s="243">
        <f ca="1">+IFERROR(INDEX('Hoja de Trabajo para listado'!$A$155:$Z$1048576,MATCH($A808,'Hoja de Trabajo para listado'!$A$155:$A$1048576,0),MATCH((CUADRO!G$4&amp;$E808),'Hoja de Trabajo para listado'!$A$151:$Z$151,0)),0)+IFERROR(INDEX('Hoja de Trabajo para listado'!$AB$155:$BA$1048576,MATCH($A808,'Hoja de Trabajo para listado'!$AB$155:$AB$1048576,0),MATCH((CUADRO!G$4&amp;$E808),'Hoja de Trabajo para listado'!$AB$151:$BA$151,0)),0)+IFERROR(INDEX('Hoja de Trabajo para listado'!$BC$155:$CB$1048576,MATCH($A808,'Hoja de Trabajo para listado'!$BC$155:$BC$1048576,0),MATCH((CUADRO!G$4&amp;$E808),'Hoja de Trabajo para listado'!$BC$151:$CB$151,0)),0)+IFERROR(INDEX('Hoja de Trabajo para listado'!$DE$153:$DG$274,MATCH($A808,'Hoja de Trabajo para listado'!$DE$153:$DE$1048576,0),MATCH((CUADRO!G$4&amp;$E808),'Hoja de Trabajo para listado'!$DE$151:$DG$151,0)),0)+IFERROR(INDEX('Hoja de Trabajo para listado'!$CD$155:$DC$1048576,MATCH($A808,'Hoja de Trabajo para listado'!$CD$155:$CD$1048576,0),MATCH((CUADRO!G$4&amp;$E808),'Hoja de Trabajo para listado'!$CD$151:$DC$151,0)),0)</f>
        <v>0</v>
      </c>
      <c r="H808" s="243">
        <f ca="1">+IFERROR(INDEX('Hoja de Trabajo para listado'!$A$155:$Z$1048576,MATCH($A808,'Hoja de Trabajo para listado'!$A$155:$A$1048576,0),MATCH((CUADRO!H$4&amp;$E808),'Hoja de Trabajo para listado'!$A$151:$Z$151,0)),0)+IFERROR(INDEX('Hoja de Trabajo para listado'!$AB$155:$BA$1048576,MATCH($A808,'Hoja de Trabajo para listado'!$AB$155:$AB$1048576,0),MATCH((CUADRO!H$4&amp;$E808),'Hoja de Trabajo para listado'!$AB$151:$BA$151,0)),0)+IFERROR(INDEX('Hoja de Trabajo para listado'!$BC$155:$CB$1048576,MATCH($A808,'Hoja de Trabajo para listado'!$BC$155:$BC$1048576,0),MATCH((CUADRO!H$4&amp;$E808),'Hoja de Trabajo para listado'!$BC$151:$CB$151,0)),0)+IFERROR(INDEX('Hoja de Trabajo para listado'!$DE$153:$DG$274,MATCH($A808,'Hoja de Trabajo para listado'!$DE$153:$DE$1048576,0),MATCH((CUADRO!H$4&amp;$E808),'Hoja de Trabajo para listado'!$DE$151:$DG$151,0)),0)+IFERROR(INDEX('Hoja de Trabajo para listado'!$CD$155:$DC$1048576,MATCH($A808,'Hoja de Trabajo para listado'!$CD$155:$CD$1048576,0),MATCH((CUADRO!H$4&amp;$E808),'Hoja de Trabajo para listado'!$CD$151:$DC$151,0)),0)</f>
        <v>0</v>
      </c>
      <c r="I808" s="243">
        <f ca="1">+IFERROR(INDEX('Hoja de Trabajo para listado'!$A$155:$Z$1048576,MATCH($A808,'Hoja de Trabajo para listado'!$A$155:$A$1048576,0),MATCH((CUADRO!I$4&amp;$E808),'Hoja de Trabajo para listado'!$A$151:$Z$151,0)),0)+IFERROR(INDEX('Hoja de Trabajo para listado'!$AB$155:$BA$1048576,MATCH($A808,'Hoja de Trabajo para listado'!$AB$155:$AB$1048576,0),MATCH((CUADRO!I$4&amp;$E808),'Hoja de Trabajo para listado'!$AB$151:$BA$151,0)),0)+IFERROR(INDEX('Hoja de Trabajo para listado'!$BC$155:$CB$1048576,MATCH($A808,'Hoja de Trabajo para listado'!$BC$155:$BC$1048576,0),MATCH((CUADRO!I$4&amp;$E808),'Hoja de Trabajo para listado'!$BC$151:$CB$151,0)),0)+IFERROR(INDEX('Hoja de Trabajo para listado'!$DE$153:$DG$274,MATCH($A808,'Hoja de Trabajo para listado'!$DE$153:$DE$1048576,0),MATCH((CUADRO!I$4&amp;$E808),'Hoja de Trabajo para listado'!$DE$151:$DG$151,0)),0)+IFERROR(INDEX('Hoja de Trabajo para listado'!$CD$155:$DC$1048576,MATCH($A808,'Hoja de Trabajo para listado'!$CD$155:$CD$1048576,0),MATCH((CUADRO!I$4&amp;$E808),'Hoja de Trabajo para listado'!$CD$151:$DC$151,0)),0)</f>
        <v>0</v>
      </c>
      <c r="J808" s="243">
        <f ca="1">+IFERROR(INDEX('Hoja de Trabajo para listado'!$A$155:$Z$1048576,MATCH($A808,'Hoja de Trabajo para listado'!$A$155:$A$1048576,0),MATCH((CUADRO!J$4&amp;$E808),'Hoja de Trabajo para listado'!$A$151:$Z$151,0)),0)+IFERROR(INDEX('Hoja de Trabajo para listado'!$AB$155:$BA$1048576,MATCH($A808,'Hoja de Trabajo para listado'!$AB$155:$AB$1048576,0),MATCH((CUADRO!J$4&amp;$E808),'Hoja de Trabajo para listado'!$AB$151:$BA$151,0)),0)+IFERROR(INDEX('Hoja de Trabajo para listado'!$BC$155:$CB$1048576,MATCH($A808,'Hoja de Trabajo para listado'!$BC$155:$BC$1048576,0),MATCH((CUADRO!J$4&amp;$E808),'Hoja de Trabajo para listado'!$BC$151:$CB$151,0)),0)+IFERROR(INDEX('Hoja de Trabajo para listado'!$DE$153:$DG$274,MATCH($A808,'Hoja de Trabajo para listado'!$DE$153:$DE$1048576,0),MATCH((CUADRO!J$4&amp;$E808),'Hoja de Trabajo para listado'!$DE$151:$DG$151,0)),0)+IFERROR(INDEX('Hoja de Trabajo para listado'!$CD$155:$DC$1048576,MATCH($A808,'Hoja de Trabajo para listado'!$CD$155:$CD$1048576,0),MATCH((CUADRO!J$4&amp;$E808),'Hoja de Trabajo para listado'!$CD$151:$DC$151,0)),0)</f>
        <v>0</v>
      </c>
      <c r="K808" s="243">
        <f ca="1">+IFERROR(INDEX('Hoja de Trabajo para listado'!$A$155:$Z$1048576,MATCH($A808,'Hoja de Trabajo para listado'!$A$155:$A$1048576,0),MATCH((CUADRO!K$4&amp;$E808),'Hoja de Trabajo para listado'!$A$151:$Z$151,0)),0)+IFERROR(INDEX('Hoja de Trabajo para listado'!$AB$155:$BA$1048576,MATCH($A808,'Hoja de Trabajo para listado'!$AB$155:$AB$1048576,0),MATCH((CUADRO!K$4&amp;$E808),'Hoja de Trabajo para listado'!$AB$151:$BA$151,0)),0)+IFERROR(INDEX('Hoja de Trabajo para listado'!$BC$155:$CB$1048576,MATCH($A808,'Hoja de Trabajo para listado'!$BC$155:$BC$1048576,0),MATCH((CUADRO!K$4&amp;$E808),'Hoja de Trabajo para listado'!$BC$151:$CB$151,0)),0)+IFERROR(INDEX('Hoja de Trabajo para listado'!$DE$153:$DG$274,MATCH($A808,'Hoja de Trabajo para listado'!$DE$153:$DE$1048576,0),MATCH((CUADRO!K$4&amp;$E808),'Hoja de Trabajo para listado'!$DE$151:$DG$151,0)),0)+IFERROR(INDEX('Hoja de Trabajo para listado'!$CD$155:$DC$1048576,MATCH($A808,'Hoja de Trabajo para listado'!$CD$155:$CD$1048576,0),MATCH((CUADRO!K$4&amp;$E808),'Hoja de Trabajo para listado'!$CD$151:$DC$151,0)),0)</f>
        <v>0</v>
      </c>
      <c r="L808" s="243">
        <f ca="1">+IFERROR(INDEX('Hoja de Trabajo para listado'!$A$155:$Z$1048576,MATCH($A808,'Hoja de Trabajo para listado'!$A$155:$A$1048576,0),MATCH((CUADRO!L$4&amp;$E808),'Hoja de Trabajo para listado'!$A$151:$Z$151,0)),0)+IFERROR(INDEX('Hoja de Trabajo para listado'!$AB$155:$BA$1048576,MATCH($A808,'Hoja de Trabajo para listado'!$AB$155:$AB$1048576,0),MATCH((CUADRO!L$4&amp;$E808),'Hoja de Trabajo para listado'!$AB$151:$BA$151,0)),0)+IFERROR(INDEX('Hoja de Trabajo para listado'!$BC$155:$CB$1048576,MATCH($A808,'Hoja de Trabajo para listado'!$BC$155:$BC$1048576,0),MATCH((CUADRO!L$4&amp;$E808),'Hoja de Trabajo para listado'!$BC$151:$CB$151,0)),0)+IFERROR(INDEX('Hoja de Trabajo para listado'!$DE$153:$DG$274,MATCH($A808,'Hoja de Trabajo para listado'!$DE$153:$DE$1048576,0),MATCH((CUADRO!L$4&amp;$E808),'Hoja de Trabajo para listado'!$DE$151:$DG$151,0)),0)+IFERROR(INDEX('Hoja de Trabajo para listado'!$CD$155:$DC$1048576,MATCH($A808,'Hoja de Trabajo para listado'!$CD$155:$CD$1048576,0),MATCH((CUADRO!L$4&amp;$E808),'Hoja de Trabajo para listado'!$CD$151:$DC$151,0)),0)</f>
        <v>0</v>
      </c>
      <c r="M808" s="243">
        <f ca="1">+IFERROR(INDEX('Hoja de Trabajo para listado'!$A$155:$Z$1048576,MATCH($A808,'Hoja de Trabajo para listado'!$A$155:$A$1048576,0),MATCH((CUADRO!M$4&amp;$E808),'Hoja de Trabajo para listado'!$A$151:$Z$151,0)),0)+IFERROR(INDEX('Hoja de Trabajo para listado'!$AB$155:$BA$1048576,MATCH($A808,'Hoja de Trabajo para listado'!$AB$155:$AB$1048576,0),MATCH((CUADRO!M$4&amp;$E808),'Hoja de Trabajo para listado'!$AB$151:$BA$151,0)),0)+IFERROR(INDEX('Hoja de Trabajo para listado'!$BC$155:$CB$1048576,MATCH($A808,'Hoja de Trabajo para listado'!$BC$155:$BC$1048576,0),MATCH((CUADRO!M$4&amp;$E808),'Hoja de Trabajo para listado'!$BC$151:$CB$151,0)),0)+IFERROR(INDEX('Hoja de Trabajo para listado'!$DE$153:$DG$274,MATCH($A808,'Hoja de Trabajo para listado'!$DE$153:$DE$1048576,0),MATCH((CUADRO!M$4&amp;$E808),'Hoja de Trabajo para listado'!$DE$151:$DG$151,0)),0)+IFERROR(INDEX('Hoja de Trabajo para listado'!$CD$155:$DC$1048576,MATCH($A808,'Hoja de Trabajo para listado'!$CD$155:$CD$1048576,0),MATCH((CUADRO!M$4&amp;$E808),'Hoja de Trabajo para listado'!$CD$151:$DC$151,0)),0)</f>
        <v>0</v>
      </c>
      <c r="N808" s="243">
        <f ca="1">+IFERROR(INDEX('Hoja de Trabajo para listado'!$A$155:$Z$1048576,MATCH($A808,'Hoja de Trabajo para listado'!$A$155:$A$1048576,0),MATCH((CUADRO!N$4&amp;$E808),'Hoja de Trabajo para listado'!$A$151:$Z$151,0)),0)+IFERROR(INDEX('Hoja de Trabajo para listado'!$AB$155:$BA$1048576,MATCH($A808,'Hoja de Trabajo para listado'!$AB$155:$AB$1048576,0),MATCH((CUADRO!N$4&amp;$E808),'Hoja de Trabajo para listado'!$AB$151:$BA$151,0)),0)+IFERROR(INDEX('Hoja de Trabajo para listado'!$BC$155:$CB$1048576,MATCH($A808,'Hoja de Trabajo para listado'!$BC$155:$BC$1048576,0),MATCH((CUADRO!N$4&amp;$E808),'Hoja de Trabajo para listado'!$BC$151:$CB$151,0)),0)+IFERROR(INDEX('Hoja de Trabajo para listado'!$DE$153:$DG$274,MATCH($A808,'Hoja de Trabajo para listado'!$DE$153:$DE$1048576,0),MATCH((CUADRO!N$4&amp;$E808),'Hoja de Trabajo para listado'!$DE$151:$DG$151,0)),0)+IFERROR(INDEX('Hoja de Trabajo para listado'!$CD$155:$DC$1048576,MATCH($A808,'Hoja de Trabajo para listado'!$CD$155:$CD$1048576,0),MATCH((CUADRO!N$4&amp;$E808),'Hoja de Trabajo para listado'!$CD$151:$DC$151,0)),0)</f>
        <v>0</v>
      </c>
      <c r="O808" s="243">
        <f ca="1">+IFERROR(INDEX('Hoja de Trabajo para listado'!$A$155:$Z$1048576,MATCH($A808,'Hoja de Trabajo para listado'!$A$155:$A$1048576,0),MATCH((CUADRO!O$4&amp;$E808),'Hoja de Trabajo para listado'!$A$151:$Z$151,0)),0)+IFERROR(INDEX('Hoja de Trabajo para listado'!$AB$155:$BA$1048576,MATCH($A808,'Hoja de Trabajo para listado'!$AB$155:$AB$1048576,0),MATCH((CUADRO!O$4&amp;$E808),'Hoja de Trabajo para listado'!$AB$151:$BA$151,0)),0)+IFERROR(INDEX('Hoja de Trabajo para listado'!$BC$155:$CB$1048576,MATCH($A808,'Hoja de Trabajo para listado'!$BC$155:$BC$1048576,0),MATCH((CUADRO!O$4&amp;$E808),'Hoja de Trabajo para listado'!$BC$151:$CB$151,0)),0)+IFERROR(INDEX('Hoja de Trabajo para listado'!$DE$153:$DG$274,MATCH($A808,'Hoja de Trabajo para listado'!$DE$153:$DE$1048576,0),MATCH((CUADRO!O$4&amp;$E808),'Hoja de Trabajo para listado'!$DE$151:$DG$151,0)),0)+IFERROR(INDEX('Hoja de Trabajo para listado'!$CD$155:$DC$1048576,MATCH($A808,'Hoja de Trabajo para listado'!$CD$155:$CD$1048576,0),MATCH((CUADRO!O$4&amp;$E808),'Hoja de Trabajo para listado'!$CD$151:$DC$151,0)),0)</f>
        <v>0</v>
      </c>
      <c r="P808" s="243">
        <f ca="1">+IFERROR(INDEX('Hoja de Trabajo para listado'!$A$155:$Z$1048576,MATCH($A808,'Hoja de Trabajo para listado'!$A$155:$A$1048576,0),MATCH((CUADRO!P$4&amp;$E808),'Hoja de Trabajo para listado'!$A$151:$Z$151,0)),0)+IFERROR(INDEX('Hoja de Trabajo para listado'!$AB$155:$BA$1048576,MATCH($A808,'Hoja de Trabajo para listado'!$AB$155:$AB$1048576,0),MATCH((CUADRO!P$4&amp;$E808),'Hoja de Trabajo para listado'!$AB$151:$BA$151,0)),0)+IFERROR(INDEX('Hoja de Trabajo para listado'!$BC$155:$CB$1048576,MATCH($A808,'Hoja de Trabajo para listado'!$BC$155:$BC$1048576,0),MATCH((CUADRO!P$4&amp;$E808),'Hoja de Trabajo para listado'!$BC$151:$CB$151,0)),0)+IFERROR(INDEX('Hoja de Trabajo para listado'!$DE$153:$DG$274,MATCH($A808,'Hoja de Trabajo para listado'!$DE$153:$DE$1048576,0),MATCH((CUADRO!P$4&amp;$E808),'Hoja de Trabajo para listado'!$DE$151:$DG$151,0)),0)+IFERROR(INDEX('Hoja de Trabajo para listado'!$CD$155:$DC$1048576,MATCH($A808,'Hoja de Trabajo para listado'!$CD$155:$CD$1048576,0),MATCH((CUADRO!P$4&amp;$E808),'Hoja de Trabajo para listado'!$CD$151:$DC$151,0)),0)</f>
        <v>0</v>
      </c>
      <c r="Q808" s="243">
        <f ca="1">+IFERROR(INDEX('Hoja de Trabajo para listado'!$A$155:$Z$1048576,MATCH($A808,'Hoja de Trabajo para listado'!$A$155:$A$1048576,0),MATCH((CUADRO!Q$4&amp;$E808),'Hoja de Trabajo para listado'!$A$151:$Z$151,0)),0)+IFERROR(INDEX('Hoja de Trabajo para listado'!$AB$155:$BA$1048576,MATCH($A808,'Hoja de Trabajo para listado'!$AB$155:$AB$1048576,0),MATCH((CUADRO!Q$4&amp;$E808),'Hoja de Trabajo para listado'!$AB$151:$BA$151,0)),0)+IFERROR(INDEX('Hoja de Trabajo para listado'!$BC$155:$CB$1048576,MATCH($A808,'Hoja de Trabajo para listado'!$BC$155:$BC$1048576,0),MATCH((CUADRO!Q$4&amp;$E808),'Hoja de Trabajo para listado'!$BC$151:$CB$151,0)),0)+IFERROR(INDEX('Hoja de Trabajo para listado'!$DE$153:$DG$274,MATCH($A808,'Hoja de Trabajo para listado'!$DE$153:$DE$1048576,0),MATCH((CUADRO!Q$4&amp;$E808),'Hoja de Trabajo para listado'!$DE$151:$DG$151,0)),0)+IFERROR(INDEX('Hoja de Trabajo para listado'!$CD$155:$DC$1048576,MATCH($A808,'Hoja de Trabajo para listado'!$CD$155:$CD$1048576,0),MATCH((CUADRO!Q$4&amp;$E808),'Hoja de Trabajo para listado'!$CD$151:$DC$151,0)),0)</f>
        <v>0</v>
      </c>
      <c r="R808" s="243">
        <f t="shared" ca="1" si="31"/>
        <v>0</v>
      </c>
      <c r="S808" s="249">
        <f ca="1">+R807+R808</f>
        <v>0</v>
      </c>
      <c r="T808" s="243">
        <f ca="1">+S808</f>
        <v>0</v>
      </c>
      <c r="U808" s="242">
        <f t="shared" si="32"/>
        <v>2</v>
      </c>
      <c r="V808" s="333" t="str">
        <f>+VLOOKUP(A808,bd_lista!$A$3:$E$592,5,FALSE)</f>
        <v>Gobiernos Autonomos Municipales</v>
      </c>
      <c r="W808" s="388"/>
      <c r="X808" s="242">
        <f>+VLOOKUP(A808,[4]Sheet1!$A$13:$D$744,4,FALSE)</f>
        <v>0</v>
      </c>
      <c r="Y808" s="242" t="e">
        <f>+VLOOKUP(X808,bd_lista!$A$3:$C$592,3,FALSE)</f>
        <v>#N/A</v>
      </c>
      <c r="Z808" s="292"/>
      <c r="AA808" s="293"/>
    </row>
    <row r="809" spans="1:27" customFormat="1" ht="15" hidden="1" customHeight="1">
      <c r="A809" s="32">
        <v>1422</v>
      </c>
      <c r="B809" s="392">
        <f>+A809</f>
        <v>1422</v>
      </c>
      <c r="C809" s="247" t="str">
        <f>+VLOOKUP(A809,bd_lista!$A$3:$C$592,3,FALSE)</f>
        <v>Gobierno Autónomo Municipal de Esmeralda</v>
      </c>
      <c r="D809" s="389" t="str">
        <f>+C809</f>
        <v>Gobierno Autónomo Municipal de Esmeralda</v>
      </c>
      <c r="E809" s="242" t="s">
        <v>1304</v>
      </c>
      <c r="F809" s="243">
        <f ca="1">+IFERROR(INDEX('Hoja de Trabajo para listado'!$A$155:$Z$1048576,MATCH($A809,'Hoja de Trabajo para listado'!$A$155:$A$1048576,0),MATCH((CUADRO!F$4&amp;$E809),'Hoja de Trabajo para listado'!$A$151:$Z$151,0)),0)+IFERROR(INDEX('Hoja de Trabajo para listado'!$AB$155:$BA$1048576,MATCH($A809,'Hoja de Trabajo para listado'!$AB$155:$AB$1048576,0),MATCH((CUADRO!F$4&amp;$E809),'Hoja de Trabajo para listado'!$AB$151:$BA$151,0)),0)+IFERROR(INDEX('Hoja de Trabajo para listado'!$BC$155:$CB$1048576,MATCH($A809,'Hoja de Trabajo para listado'!$BC$155:$BC$1048576,0),MATCH((CUADRO!F$4&amp;$E809),'Hoja de Trabajo para listado'!$BC$151:$CB$151,0)),0)+IFERROR(INDEX('Hoja de Trabajo para listado'!$DE$153:$DG$274,MATCH($A809,'Hoja de Trabajo para listado'!$DE$153:$DE$1048576,0),MATCH((CUADRO!F$4&amp;$E809),'Hoja de Trabajo para listado'!$DE$151:$DG$151,0)),0)+IFERROR(INDEX('Hoja de Trabajo para listado'!$CD$155:$DC$1048576,MATCH($A809,'Hoja de Trabajo para listado'!$CD$155:$CD$1048576,0),MATCH((CUADRO!F$4&amp;$E809),'Hoja de Trabajo para listado'!$CD$151:$DC$151,0)),0)</f>
        <v>0</v>
      </c>
      <c r="G809" s="243">
        <f ca="1">+IFERROR(INDEX('Hoja de Trabajo para listado'!$A$155:$Z$1048576,MATCH($A809,'Hoja de Trabajo para listado'!$A$155:$A$1048576,0),MATCH((CUADRO!G$4&amp;$E809),'Hoja de Trabajo para listado'!$A$151:$Z$151,0)),0)+IFERROR(INDEX('Hoja de Trabajo para listado'!$AB$155:$BA$1048576,MATCH($A809,'Hoja de Trabajo para listado'!$AB$155:$AB$1048576,0),MATCH((CUADRO!G$4&amp;$E809),'Hoja de Trabajo para listado'!$AB$151:$BA$151,0)),0)+IFERROR(INDEX('Hoja de Trabajo para listado'!$BC$155:$CB$1048576,MATCH($A809,'Hoja de Trabajo para listado'!$BC$155:$BC$1048576,0),MATCH((CUADRO!G$4&amp;$E809),'Hoja de Trabajo para listado'!$BC$151:$CB$151,0)),0)+IFERROR(INDEX('Hoja de Trabajo para listado'!$DE$153:$DG$274,MATCH($A809,'Hoja de Trabajo para listado'!$DE$153:$DE$1048576,0),MATCH((CUADRO!G$4&amp;$E809),'Hoja de Trabajo para listado'!$DE$151:$DG$151,0)),0)+IFERROR(INDEX('Hoja de Trabajo para listado'!$CD$155:$DC$1048576,MATCH($A809,'Hoja de Trabajo para listado'!$CD$155:$CD$1048576,0),MATCH((CUADRO!G$4&amp;$E809),'Hoja de Trabajo para listado'!$CD$151:$DC$151,0)),0)</f>
        <v>0</v>
      </c>
      <c r="H809" s="243">
        <f ca="1">+IFERROR(INDEX('Hoja de Trabajo para listado'!$A$155:$Z$1048576,MATCH($A809,'Hoja de Trabajo para listado'!$A$155:$A$1048576,0),MATCH((CUADRO!H$4&amp;$E809),'Hoja de Trabajo para listado'!$A$151:$Z$151,0)),0)+IFERROR(INDEX('Hoja de Trabajo para listado'!$AB$155:$BA$1048576,MATCH($A809,'Hoja de Trabajo para listado'!$AB$155:$AB$1048576,0),MATCH((CUADRO!H$4&amp;$E809),'Hoja de Trabajo para listado'!$AB$151:$BA$151,0)),0)+IFERROR(INDEX('Hoja de Trabajo para listado'!$BC$155:$CB$1048576,MATCH($A809,'Hoja de Trabajo para listado'!$BC$155:$BC$1048576,0),MATCH((CUADRO!H$4&amp;$E809),'Hoja de Trabajo para listado'!$BC$151:$CB$151,0)),0)+IFERROR(INDEX('Hoja de Trabajo para listado'!$DE$153:$DG$274,MATCH($A809,'Hoja de Trabajo para listado'!$DE$153:$DE$1048576,0),MATCH((CUADRO!H$4&amp;$E809),'Hoja de Trabajo para listado'!$DE$151:$DG$151,0)),0)+IFERROR(INDEX('Hoja de Trabajo para listado'!$CD$155:$DC$1048576,MATCH($A809,'Hoja de Trabajo para listado'!$CD$155:$CD$1048576,0),MATCH((CUADRO!H$4&amp;$E809),'Hoja de Trabajo para listado'!$CD$151:$DC$151,0)),0)</f>
        <v>0</v>
      </c>
      <c r="I809" s="243">
        <f ca="1">+IFERROR(INDEX('Hoja de Trabajo para listado'!$A$155:$Z$1048576,MATCH($A809,'Hoja de Trabajo para listado'!$A$155:$A$1048576,0),MATCH((CUADRO!I$4&amp;$E809),'Hoja de Trabajo para listado'!$A$151:$Z$151,0)),0)+IFERROR(INDEX('Hoja de Trabajo para listado'!$AB$155:$BA$1048576,MATCH($A809,'Hoja de Trabajo para listado'!$AB$155:$AB$1048576,0),MATCH((CUADRO!I$4&amp;$E809),'Hoja de Trabajo para listado'!$AB$151:$BA$151,0)),0)+IFERROR(INDEX('Hoja de Trabajo para listado'!$BC$155:$CB$1048576,MATCH($A809,'Hoja de Trabajo para listado'!$BC$155:$BC$1048576,0),MATCH((CUADRO!I$4&amp;$E809),'Hoja de Trabajo para listado'!$BC$151:$CB$151,0)),0)+IFERROR(INDEX('Hoja de Trabajo para listado'!$DE$153:$DG$274,MATCH($A809,'Hoja de Trabajo para listado'!$DE$153:$DE$1048576,0),MATCH((CUADRO!I$4&amp;$E809),'Hoja de Trabajo para listado'!$DE$151:$DG$151,0)),0)+IFERROR(INDEX('Hoja de Trabajo para listado'!$CD$155:$DC$1048576,MATCH($A809,'Hoja de Trabajo para listado'!$CD$155:$CD$1048576,0),MATCH((CUADRO!I$4&amp;$E809),'Hoja de Trabajo para listado'!$CD$151:$DC$151,0)),0)</f>
        <v>0</v>
      </c>
      <c r="J809" s="243">
        <f ca="1">+IFERROR(INDEX('Hoja de Trabajo para listado'!$A$155:$Z$1048576,MATCH($A809,'Hoja de Trabajo para listado'!$A$155:$A$1048576,0),MATCH((CUADRO!J$4&amp;$E809),'Hoja de Trabajo para listado'!$A$151:$Z$151,0)),0)+IFERROR(INDEX('Hoja de Trabajo para listado'!$AB$155:$BA$1048576,MATCH($A809,'Hoja de Trabajo para listado'!$AB$155:$AB$1048576,0),MATCH((CUADRO!J$4&amp;$E809),'Hoja de Trabajo para listado'!$AB$151:$BA$151,0)),0)+IFERROR(INDEX('Hoja de Trabajo para listado'!$BC$155:$CB$1048576,MATCH($A809,'Hoja de Trabajo para listado'!$BC$155:$BC$1048576,0),MATCH((CUADRO!J$4&amp;$E809),'Hoja de Trabajo para listado'!$BC$151:$CB$151,0)),0)+IFERROR(INDEX('Hoja de Trabajo para listado'!$DE$153:$DG$274,MATCH($A809,'Hoja de Trabajo para listado'!$DE$153:$DE$1048576,0),MATCH((CUADRO!J$4&amp;$E809),'Hoja de Trabajo para listado'!$DE$151:$DG$151,0)),0)+IFERROR(INDEX('Hoja de Trabajo para listado'!$CD$155:$DC$1048576,MATCH($A809,'Hoja de Trabajo para listado'!$CD$155:$CD$1048576,0),MATCH((CUADRO!J$4&amp;$E809),'Hoja de Trabajo para listado'!$CD$151:$DC$151,0)),0)</f>
        <v>0</v>
      </c>
      <c r="K809" s="243">
        <f ca="1">+IFERROR(INDEX('Hoja de Trabajo para listado'!$A$155:$Z$1048576,MATCH($A809,'Hoja de Trabajo para listado'!$A$155:$A$1048576,0),MATCH((CUADRO!K$4&amp;$E809),'Hoja de Trabajo para listado'!$A$151:$Z$151,0)),0)+IFERROR(INDEX('Hoja de Trabajo para listado'!$AB$155:$BA$1048576,MATCH($A809,'Hoja de Trabajo para listado'!$AB$155:$AB$1048576,0),MATCH((CUADRO!K$4&amp;$E809),'Hoja de Trabajo para listado'!$AB$151:$BA$151,0)),0)+IFERROR(INDEX('Hoja de Trabajo para listado'!$BC$155:$CB$1048576,MATCH($A809,'Hoja de Trabajo para listado'!$BC$155:$BC$1048576,0),MATCH((CUADRO!K$4&amp;$E809),'Hoja de Trabajo para listado'!$BC$151:$CB$151,0)),0)+IFERROR(INDEX('Hoja de Trabajo para listado'!$DE$153:$DG$274,MATCH($A809,'Hoja de Trabajo para listado'!$DE$153:$DE$1048576,0),MATCH((CUADRO!K$4&amp;$E809),'Hoja de Trabajo para listado'!$DE$151:$DG$151,0)),0)+IFERROR(INDEX('Hoja de Trabajo para listado'!$CD$155:$DC$1048576,MATCH($A809,'Hoja de Trabajo para listado'!$CD$155:$CD$1048576,0),MATCH((CUADRO!K$4&amp;$E809),'Hoja de Trabajo para listado'!$CD$151:$DC$151,0)),0)</f>
        <v>0</v>
      </c>
      <c r="L809" s="243">
        <f ca="1">+IFERROR(INDEX('Hoja de Trabajo para listado'!$A$155:$Z$1048576,MATCH($A809,'Hoja de Trabajo para listado'!$A$155:$A$1048576,0),MATCH((CUADRO!L$4&amp;$E809),'Hoja de Trabajo para listado'!$A$151:$Z$151,0)),0)+IFERROR(INDEX('Hoja de Trabajo para listado'!$AB$155:$BA$1048576,MATCH($A809,'Hoja de Trabajo para listado'!$AB$155:$AB$1048576,0),MATCH((CUADRO!L$4&amp;$E809),'Hoja de Trabajo para listado'!$AB$151:$BA$151,0)),0)+IFERROR(INDEX('Hoja de Trabajo para listado'!$BC$155:$CB$1048576,MATCH($A809,'Hoja de Trabajo para listado'!$BC$155:$BC$1048576,0),MATCH((CUADRO!L$4&amp;$E809),'Hoja de Trabajo para listado'!$BC$151:$CB$151,0)),0)+IFERROR(INDEX('Hoja de Trabajo para listado'!$DE$153:$DG$274,MATCH($A809,'Hoja de Trabajo para listado'!$DE$153:$DE$1048576,0),MATCH((CUADRO!L$4&amp;$E809),'Hoja de Trabajo para listado'!$DE$151:$DG$151,0)),0)+IFERROR(INDEX('Hoja de Trabajo para listado'!$CD$155:$DC$1048576,MATCH($A809,'Hoja de Trabajo para listado'!$CD$155:$CD$1048576,0),MATCH((CUADRO!L$4&amp;$E809),'Hoja de Trabajo para listado'!$CD$151:$DC$151,0)),0)</f>
        <v>0</v>
      </c>
      <c r="M809" s="243">
        <f ca="1">+IFERROR(INDEX('Hoja de Trabajo para listado'!$A$155:$Z$1048576,MATCH($A809,'Hoja de Trabajo para listado'!$A$155:$A$1048576,0),MATCH((CUADRO!M$4&amp;$E809),'Hoja de Trabajo para listado'!$A$151:$Z$151,0)),0)+IFERROR(INDEX('Hoja de Trabajo para listado'!$AB$155:$BA$1048576,MATCH($A809,'Hoja de Trabajo para listado'!$AB$155:$AB$1048576,0),MATCH((CUADRO!M$4&amp;$E809),'Hoja de Trabajo para listado'!$AB$151:$BA$151,0)),0)+IFERROR(INDEX('Hoja de Trabajo para listado'!$BC$155:$CB$1048576,MATCH($A809,'Hoja de Trabajo para listado'!$BC$155:$BC$1048576,0),MATCH((CUADRO!M$4&amp;$E809),'Hoja de Trabajo para listado'!$BC$151:$CB$151,0)),0)+IFERROR(INDEX('Hoja de Trabajo para listado'!$DE$153:$DG$274,MATCH($A809,'Hoja de Trabajo para listado'!$DE$153:$DE$1048576,0),MATCH((CUADRO!M$4&amp;$E809),'Hoja de Trabajo para listado'!$DE$151:$DG$151,0)),0)+IFERROR(INDEX('Hoja de Trabajo para listado'!$CD$155:$DC$1048576,MATCH($A809,'Hoja de Trabajo para listado'!$CD$155:$CD$1048576,0),MATCH((CUADRO!M$4&amp;$E809),'Hoja de Trabajo para listado'!$CD$151:$DC$151,0)),0)</f>
        <v>0</v>
      </c>
      <c r="N809" s="243">
        <f ca="1">+IFERROR(INDEX('Hoja de Trabajo para listado'!$A$155:$Z$1048576,MATCH($A809,'Hoja de Trabajo para listado'!$A$155:$A$1048576,0),MATCH((CUADRO!N$4&amp;$E809),'Hoja de Trabajo para listado'!$A$151:$Z$151,0)),0)+IFERROR(INDEX('Hoja de Trabajo para listado'!$AB$155:$BA$1048576,MATCH($A809,'Hoja de Trabajo para listado'!$AB$155:$AB$1048576,0),MATCH((CUADRO!N$4&amp;$E809),'Hoja de Trabajo para listado'!$AB$151:$BA$151,0)),0)+IFERROR(INDEX('Hoja de Trabajo para listado'!$BC$155:$CB$1048576,MATCH($A809,'Hoja de Trabajo para listado'!$BC$155:$BC$1048576,0),MATCH((CUADRO!N$4&amp;$E809),'Hoja de Trabajo para listado'!$BC$151:$CB$151,0)),0)+IFERROR(INDEX('Hoja de Trabajo para listado'!$DE$153:$DG$274,MATCH($A809,'Hoja de Trabajo para listado'!$DE$153:$DE$1048576,0),MATCH((CUADRO!N$4&amp;$E809),'Hoja de Trabajo para listado'!$DE$151:$DG$151,0)),0)+IFERROR(INDEX('Hoja de Trabajo para listado'!$CD$155:$DC$1048576,MATCH($A809,'Hoja de Trabajo para listado'!$CD$155:$CD$1048576,0),MATCH((CUADRO!N$4&amp;$E809),'Hoja de Trabajo para listado'!$CD$151:$DC$151,0)),0)</f>
        <v>0</v>
      </c>
      <c r="O809" s="243">
        <f ca="1">+IFERROR(INDEX('Hoja de Trabajo para listado'!$A$155:$Z$1048576,MATCH($A809,'Hoja de Trabajo para listado'!$A$155:$A$1048576,0),MATCH((CUADRO!O$4&amp;$E809),'Hoja de Trabajo para listado'!$A$151:$Z$151,0)),0)+IFERROR(INDEX('Hoja de Trabajo para listado'!$AB$155:$BA$1048576,MATCH($A809,'Hoja de Trabajo para listado'!$AB$155:$AB$1048576,0),MATCH((CUADRO!O$4&amp;$E809),'Hoja de Trabajo para listado'!$AB$151:$BA$151,0)),0)+IFERROR(INDEX('Hoja de Trabajo para listado'!$BC$155:$CB$1048576,MATCH($A809,'Hoja de Trabajo para listado'!$BC$155:$BC$1048576,0),MATCH((CUADRO!O$4&amp;$E809),'Hoja de Trabajo para listado'!$BC$151:$CB$151,0)),0)+IFERROR(INDEX('Hoja de Trabajo para listado'!$DE$153:$DG$274,MATCH($A809,'Hoja de Trabajo para listado'!$DE$153:$DE$1048576,0),MATCH((CUADRO!O$4&amp;$E809),'Hoja de Trabajo para listado'!$DE$151:$DG$151,0)),0)+IFERROR(INDEX('Hoja de Trabajo para listado'!$CD$155:$DC$1048576,MATCH($A809,'Hoja de Trabajo para listado'!$CD$155:$CD$1048576,0),MATCH((CUADRO!O$4&amp;$E809),'Hoja de Trabajo para listado'!$CD$151:$DC$151,0)),0)</f>
        <v>0</v>
      </c>
      <c r="P809" s="243">
        <f ca="1">+IFERROR(INDEX('Hoja de Trabajo para listado'!$A$155:$Z$1048576,MATCH($A809,'Hoja de Trabajo para listado'!$A$155:$A$1048576,0),MATCH((CUADRO!P$4&amp;$E809),'Hoja de Trabajo para listado'!$A$151:$Z$151,0)),0)+IFERROR(INDEX('Hoja de Trabajo para listado'!$AB$155:$BA$1048576,MATCH($A809,'Hoja de Trabajo para listado'!$AB$155:$AB$1048576,0),MATCH((CUADRO!P$4&amp;$E809),'Hoja de Trabajo para listado'!$AB$151:$BA$151,0)),0)+IFERROR(INDEX('Hoja de Trabajo para listado'!$BC$155:$CB$1048576,MATCH($A809,'Hoja de Trabajo para listado'!$BC$155:$BC$1048576,0),MATCH((CUADRO!P$4&amp;$E809),'Hoja de Trabajo para listado'!$BC$151:$CB$151,0)),0)+IFERROR(INDEX('Hoja de Trabajo para listado'!$DE$153:$DG$274,MATCH($A809,'Hoja de Trabajo para listado'!$DE$153:$DE$1048576,0),MATCH((CUADRO!P$4&amp;$E809),'Hoja de Trabajo para listado'!$DE$151:$DG$151,0)),0)+IFERROR(INDEX('Hoja de Trabajo para listado'!$CD$155:$DC$1048576,MATCH($A809,'Hoja de Trabajo para listado'!$CD$155:$CD$1048576,0),MATCH((CUADRO!P$4&amp;$E809),'Hoja de Trabajo para listado'!$CD$151:$DC$151,0)),0)</f>
        <v>0</v>
      </c>
      <c r="Q809" s="243">
        <f ca="1">+IFERROR(INDEX('Hoja de Trabajo para listado'!$A$155:$Z$1048576,MATCH($A809,'Hoja de Trabajo para listado'!$A$155:$A$1048576,0),MATCH((CUADRO!Q$4&amp;$E809),'Hoja de Trabajo para listado'!$A$151:$Z$151,0)),0)+IFERROR(INDEX('Hoja de Trabajo para listado'!$AB$155:$BA$1048576,MATCH($A809,'Hoja de Trabajo para listado'!$AB$155:$AB$1048576,0),MATCH((CUADRO!Q$4&amp;$E809),'Hoja de Trabajo para listado'!$AB$151:$BA$151,0)),0)+IFERROR(INDEX('Hoja de Trabajo para listado'!$BC$155:$CB$1048576,MATCH($A809,'Hoja de Trabajo para listado'!$BC$155:$BC$1048576,0),MATCH((CUADRO!Q$4&amp;$E809),'Hoja de Trabajo para listado'!$BC$151:$CB$151,0)),0)+IFERROR(INDEX('Hoja de Trabajo para listado'!$DE$153:$DG$274,MATCH($A809,'Hoja de Trabajo para listado'!$DE$153:$DE$1048576,0),MATCH((CUADRO!Q$4&amp;$E809),'Hoja de Trabajo para listado'!$DE$151:$DG$151,0)),0)+IFERROR(INDEX('Hoja de Trabajo para listado'!$CD$155:$DC$1048576,MATCH($A809,'Hoja de Trabajo para listado'!$CD$155:$CD$1048576,0),MATCH((CUADRO!Q$4&amp;$E809),'Hoja de Trabajo para listado'!$CD$151:$DC$151,0)),0)</f>
        <v>0</v>
      </c>
      <c r="R809" s="243">
        <f t="shared" ca="1" si="31"/>
        <v>0</v>
      </c>
      <c r="S809" s="249"/>
      <c r="T809" s="243">
        <f ca="1">+T810</f>
        <v>0</v>
      </c>
      <c r="U809" s="242">
        <f t="shared" si="32"/>
        <v>1</v>
      </c>
      <c r="V809" s="333" t="str">
        <f>+VLOOKUP(A809,bd_lista!$A$3:$E$592,5,FALSE)</f>
        <v>Gobiernos Autonomos Municipales</v>
      </c>
      <c r="W809" s="387" t="str">
        <f>+V809</f>
        <v>Gobiernos Autonomos Municipales</v>
      </c>
      <c r="X809" s="242">
        <f>+VLOOKUP(A809,[4]Sheet1!$A$13:$D$744,4,FALSE)</f>
        <v>0</v>
      </c>
      <c r="Y809" s="242" t="e">
        <f>+VLOOKUP(X809,bd_lista!$A$3:$C$592,3,FALSE)</f>
        <v>#N/A</v>
      </c>
      <c r="Z809" s="294">
        <f>+X809</f>
        <v>0</v>
      </c>
      <c r="AA809" s="295" t="e">
        <f>+Y809</f>
        <v>#N/A</v>
      </c>
    </row>
    <row r="810" spans="1:27" customFormat="1" ht="15" hidden="1" customHeight="1">
      <c r="A810" s="32">
        <v>1422</v>
      </c>
      <c r="B810" s="393"/>
      <c r="C810" s="247" t="str">
        <f>+VLOOKUP(A810,bd_lista!$A$3:$C$592,3,FALSE)</f>
        <v>Gobierno Autónomo Municipal de Esmeralda</v>
      </c>
      <c r="D810" s="390"/>
      <c r="E810" s="244" t="s">
        <v>1305</v>
      </c>
      <c r="F810" s="243">
        <f ca="1">+IFERROR(INDEX('Hoja de Trabajo para listado'!$A$155:$Z$1048576,MATCH($A810,'Hoja de Trabajo para listado'!$A$155:$A$1048576,0),MATCH((CUADRO!F$4&amp;$E810),'Hoja de Trabajo para listado'!$A$151:$Z$151,0)),0)+IFERROR(INDEX('Hoja de Trabajo para listado'!$AB$155:$BA$1048576,MATCH($A810,'Hoja de Trabajo para listado'!$AB$155:$AB$1048576,0),MATCH((CUADRO!F$4&amp;$E810),'Hoja de Trabajo para listado'!$AB$151:$BA$151,0)),0)+IFERROR(INDEX('Hoja de Trabajo para listado'!$BC$155:$CB$1048576,MATCH($A810,'Hoja de Trabajo para listado'!$BC$155:$BC$1048576,0),MATCH((CUADRO!F$4&amp;$E810),'Hoja de Trabajo para listado'!$BC$151:$CB$151,0)),0)+IFERROR(INDEX('Hoja de Trabajo para listado'!$DE$153:$DG$274,MATCH($A810,'Hoja de Trabajo para listado'!$DE$153:$DE$1048576,0),MATCH((CUADRO!F$4&amp;$E810),'Hoja de Trabajo para listado'!$DE$151:$DG$151,0)),0)+IFERROR(INDEX('Hoja de Trabajo para listado'!$CD$155:$DC$1048576,MATCH($A810,'Hoja de Trabajo para listado'!$CD$155:$CD$1048576,0),MATCH((CUADRO!F$4&amp;$E810),'Hoja de Trabajo para listado'!$CD$151:$DC$151,0)),0)</f>
        <v>0</v>
      </c>
      <c r="G810" s="243">
        <f ca="1">+IFERROR(INDEX('Hoja de Trabajo para listado'!$A$155:$Z$1048576,MATCH($A810,'Hoja de Trabajo para listado'!$A$155:$A$1048576,0),MATCH((CUADRO!G$4&amp;$E810),'Hoja de Trabajo para listado'!$A$151:$Z$151,0)),0)+IFERROR(INDEX('Hoja de Trabajo para listado'!$AB$155:$BA$1048576,MATCH($A810,'Hoja de Trabajo para listado'!$AB$155:$AB$1048576,0),MATCH((CUADRO!G$4&amp;$E810),'Hoja de Trabajo para listado'!$AB$151:$BA$151,0)),0)+IFERROR(INDEX('Hoja de Trabajo para listado'!$BC$155:$CB$1048576,MATCH($A810,'Hoja de Trabajo para listado'!$BC$155:$BC$1048576,0),MATCH((CUADRO!G$4&amp;$E810),'Hoja de Trabajo para listado'!$BC$151:$CB$151,0)),0)+IFERROR(INDEX('Hoja de Trabajo para listado'!$DE$153:$DG$274,MATCH($A810,'Hoja de Trabajo para listado'!$DE$153:$DE$1048576,0),MATCH((CUADRO!G$4&amp;$E810),'Hoja de Trabajo para listado'!$DE$151:$DG$151,0)),0)+IFERROR(INDEX('Hoja de Trabajo para listado'!$CD$155:$DC$1048576,MATCH($A810,'Hoja de Trabajo para listado'!$CD$155:$CD$1048576,0),MATCH((CUADRO!G$4&amp;$E810),'Hoja de Trabajo para listado'!$CD$151:$DC$151,0)),0)</f>
        <v>0</v>
      </c>
      <c r="H810" s="243">
        <f ca="1">+IFERROR(INDEX('Hoja de Trabajo para listado'!$A$155:$Z$1048576,MATCH($A810,'Hoja de Trabajo para listado'!$A$155:$A$1048576,0),MATCH((CUADRO!H$4&amp;$E810),'Hoja de Trabajo para listado'!$A$151:$Z$151,0)),0)+IFERROR(INDEX('Hoja de Trabajo para listado'!$AB$155:$BA$1048576,MATCH($A810,'Hoja de Trabajo para listado'!$AB$155:$AB$1048576,0),MATCH((CUADRO!H$4&amp;$E810),'Hoja de Trabajo para listado'!$AB$151:$BA$151,0)),0)+IFERROR(INDEX('Hoja de Trabajo para listado'!$BC$155:$CB$1048576,MATCH($A810,'Hoja de Trabajo para listado'!$BC$155:$BC$1048576,0),MATCH((CUADRO!H$4&amp;$E810),'Hoja de Trabajo para listado'!$BC$151:$CB$151,0)),0)+IFERROR(INDEX('Hoja de Trabajo para listado'!$DE$153:$DG$274,MATCH($A810,'Hoja de Trabajo para listado'!$DE$153:$DE$1048576,0),MATCH((CUADRO!H$4&amp;$E810),'Hoja de Trabajo para listado'!$DE$151:$DG$151,0)),0)+IFERROR(INDEX('Hoja de Trabajo para listado'!$CD$155:$DC$1048576,MATCH($A810,'Hoja de Trabajo para listado'!$CD$155:$CD$1048576,0),MATCH((CUADRO!H$4&amp;$E810),'Hoja de Trabajo para listado'!$CD$151:$DC$151,0)),0)</f>
        <v>0</v>
      </c>
      <c r="I810" s="243">
        <f ca="1">+IFERROR(INDEX('Hoja de Trabajo para listado'!$A$155:$Z$1048576,MATCH($A810,'Hoja de Trabajo para listado'!$A$155:$A$1048576,0),MATCH((CUADRO!I$4&amp;$E810),'Hoja de Trabajo para listado'!$A$151:$Z$151,0)),0)+IFERROR(INDEX('Hoja de Trabajo para listado'!$AB$155:$BA$1048576,MATCH($A810,'Hoja de Trabajo para listado'!$AB$155:$AB$1048576,0),MATCH((CUADRO!I$4&amp;$E810),'Hoja de Trabajo para listado'!$AB$151:$BA$151,0)),0)+IFERROR(INDEX('Hoja de Trabajo para listado'!$BC$155:$CB$1048576,MATCH($A810,'Hoja de Trabajo para listado'!$BC$155:$BC$1048576,0),MATCH((CUADRO!I$4&amp;$E810),'Hoja de Trabajo para listado'!$BC$151:$CB$151,0)),0)+IFERROR(INDEX('Hoja de Trabajo para listado'!$DE$153:$DG$274,MATCH($A810,'Hoja de Trabajo para listado'!$DE$153:$DE$1048576,0),MATCH((CUADRO!I$4&amp;$E810),'Hoja de Trabajo para listado'!$DE$151:$DG$151,0)),0)+IFERROR(INDEX('Hoja de Trabajo para listado'!$CD$155:$DC$1048576,MATCH($A810,'Hoja de Trabajo para listado'!$CD$155:$CD$1048576,0),MATCH((CUADRO!I$4&amp;$E810),'Hoja de Trabajo para listado'!$CD$151:$DC$151,0)),0)</f>
        <v>0</v>
      </c>
      <c r="J810" s="243">
        <f ca="1">+IFERROR(INDEX('Hoja de Trabajo para listado'!$A$155:$Z$1048576,MATCH($A810,'Hoja de Trabajo para listado'!$A$155:$A$1048576,0),MATCH((CUADRO!J$4&amp;$E810),'Hoja de Trabajo para listado'!$A$151:$Z$151,0)),0)+IFERROR(INDEX('Hoja de Trabajo para listado'!$AB$155:$BA$1048576,MATCH($A810,'Hoja de Trabajo para listado'!$AB$155:$AB$1048576,0),MATCH((CUADRO!J$4&amp;$E810),'Hoja de Trabajo para listado'!$AB$151:$BA$151,0)),0)+IFERROR(INDEX('Hoja de Trabajo para listado'!$BC$155:$CB$1048576,MATCH($A810,'Hoja de Trabajo para listado'!$BC$155:$BC$1048576,0),MATCH((CUADRO!J$4&amp;$E810),'Hoja de Trabajo para listado'!$BC$151:$CB$151,0)),0)+IFERROR(INDEX('Hoja de Trabajo para listado'!$DE$153:$DG$274,MATCH($A810,'Hoja de Trabajo para listado'!$DE$153:$DE$1048576,0),MATCH((CUADRO!J$4&amp;$E810),'Hoja de Trabajo para listado'!$DE$151:$DG$151,0)),0)+IFERROR(INDEX('Hoja de Trabajo para listado'!$CD$155:$DC$1048576,MATCH($A810,'Hoja de Trabajo para listado'!$CD$155:$CD$1048576,0),MATCH((CUADRO!J$4&amp;$E810),'Hoja de Trabajo para listado'!$CD$151:$DC$151,0)),0)</f>
        <v>0</v>
      </c>
      <c r="K810" s="243">
        <f ca="1">+IFERROR(INDEX('Hoja de Trabajo para listado'!$A$155:$Z$1048576,MATCH($A810,'Hoja de Trabajo para listado'!$A$155:$A$1048576,0),MATCH((CUADRO!K$4&amp;$E810),'Hoja de Trabajo para listado'!$A$151:$Z$151,0)),0)+IFERROR(INDEX('Hoja de Trabajo para listado'!$AB$155:$BA$1048576,MATCH($A810,'Hoja de Trabajo para listado'!$AB$155:$AB$1048576,0),MATCH((CUADRO!K$4&amp;$E810),'Hoja de Trabajo para listado'!$AB$151:$BA$151,0)),0)+IFERROR(INDEX('Hoja de Trabajo para listado'!$BC$155:$CB$1048576,MATCH($A810,'Hoja de Trabajo para listado'!$BC$155:$BC$1048576,0),MATCH((CUADRO!K$4&amp;$E810),'Hoja de Trabajo para listado'!$BC$151:$CB$151,0)),0)+IFERROR(INDEX('Hoja de Trabajo para listado'!$DE$153:$DG$274,MATCH($A810,'Hoja de Trabajo para listado'!$DE$153:$DE$1048576,0),MATCH((CUADRO!K$4&amp;$E810),'Hoja de Trabajo para listado'!$DE$151:$DG$151,0)),0)+IFERROR(INDEX('Hoja de Trabajo para listado'!$CD$155:$DC$1048576,MATCH($A810,'Hoja de Trabajo para listado'!$CD$155:$CD$1048576,0),MATCH((CUADRO!K$4&amp;$E810),'Hoja de Trabajo para listado'!$CD$151:$DC$151,0)),0)</f>
        <v>0</v>
      </c>
      <c r="L810" s="243">
        <f ca="1">+IFERROR(INDEX('Hoja de Trabajo para listado'!$A$155:$Z$1048576,MATCH($A810,'Hoja de Trabajo para listado'!$A$155:$A$1048576,0),MATCH((CUADRO!L$4&amp;$E810),'Hoja de Trabajo para listado'!$A$151:$Z$151,0)),0)+IFERROR(INDEX('Hoja de Trabajo para listado'!$AB$155:$BA$1048576,MATCH($A810,'Hoja de Trabajo para listado'!$AB$155:$AB$1048576,0),MATCH((CUADRO!L$4&amp;$E810),'Hoja de Trabajo para listado'!$AB$151:$BA$151,0)),0)+IFERROR(INDEX('Hoja de Trabajo para listado'!$BC$155:$CB$1048576,MATCH($A810,'Hoja de Trabajo para listado'!$BC$155:$BC$1048576,0),MATCH((CUADRO!L$4&amp;$E810),'Hoja de Trabajo para listado'!$BC$151:$CB$151,0)),0)+IFERROR(INDEX('Hoja de Trabajo para listado'!$DE$153:$DG$274,MATCH($A810,'Hoja de Trabajo para listado'!$DE$153:$DE$1048576,0),MATCH((CUADRO!L$4&amp;$E810),'Hoja de Trabajo para listado'!$DE$151:$DG$151,0)),0)+IFERROR(INDEX('Hoja de Trabajo para listado'!$CD$155:$DC$1048576,MATCH($A810,'Hoja de Trabajo para listado'!$CD$155:$CD$1048576,0),MATCH((CUADRO!L$4&amp;$E810),'Hoja de Trabajo para listado'!$CD$151:$DC$151,0)),0)</f>
        <v>0</v>
      </c>
      <c r="M810" s="243">
        <f ca="1">+IFERROR(INDEX('Hoja de Trabajo para listado'!$A$155:$Z$1048576,MATCH($A810,'Hoja de Trabajo para listado'!$A$155:$A$1048576,0),MATCH((CUADRO!M$4&amp;$E810),'Hoja de Trabajo para listado'!$A$151:$Z$151,0)),0)+IFERROR(INDEX('Hoja de Trabajo para listado'!$AB$155:$BA$1048576,MATCH($A810,'Hoja de Trabajo para listado'!$AB$155:$AB$1048576,0),MATCH((CUADRO!M$4&amp;$E810),'Hoja de Trabajo para listado'!$AB$151:$BA$151,0)),0)+IFERROR(INDEX('Hoja de Trabajo para listado'!$BC$155:$CB$1048576,MATCH($A810,'Hoja de Trabajo para listado'!$BC$155:$BC$1048576,0),MATCH((CUADRO!M$4&amp;$E810),'Hoja de Trabajo para listado'!$BC$151:$CB$151,0)),0)+IFERROR(INDEX('Hoja de Trabajo para listado'!$DE$153:$DG$274,MATCH($A810,'Hoja de Trabajo para listado'!$DE$153:$DE$1048576,0),MATCH((CUADRO!M$4&amp;$E810),'Hoja de Trabajo para listado'!$DE$151:$DG$151,0)),0)+IFERROR(INDEX('Hoja de Trabajo para listado'!$CD$155:$DC$1048576,MATCH($A810,'Hoja de Trabajo para listado'!$CD$155:$CD$1048576,0),MATCH((CUADRO!M$4&amp;$E810),'Hoja de Trabajo para listado'!$CD$151:$DC$151,0)),0)</f>
        <v>0</v>
      </c>
      <c r="N810" s="243">
        <f ca="1">+IFERROR(INDEX('Hoja de Trabajo para listado'!$A$155:$Z$1048576,MATCH($A810,'Hoja de Trabajo para listado'!$A$155:$A$1048576,0),MATCH((CUADRO!N$4&amp;$E810),'Hoja de Trabajo para listado'!$A$151:$Z$151,0)),0)+IFERROR(INDEX('Hoja de Trabajo para listado'!$AB$155:$BA$1048576,MATCH($A810,'Hoja de Trabajo para listado'!$AB$155:$AB$1048576,0),MATCH((CUADRO!N$4&amp;$E810),'Hoja de Trabajo para listado'!$AB$151:$BA$151,0)),0)+IFERROR(INDEX('Hoja de Trabajo para listado'!$BC$155:$CB$1048576,MATCH($A810,'Hoja de Trabajo para listado'!$BC$155:$BC$1048576,0),MATCH((CUADRO!N$4&amp;$E810),'Hoja de Trabajo para listado'!$BC$151:$CB$151,0)),0)+IFERROR(INDEX('Hoja de Trabajo para listado'!$DE$153:$DG$274,MATCH($A810,'Hoja de Trabajo para listado'!$DE$153:$DE$1048576,0),MATCH((CUADRO!N$4&amp;$E810),'Hoja de Trabajo para listado'!$DE$151:$DG$151,0)),0)+IFERROR(INDEX('Hoja de Trabajo para listado'!$CD$155:$DC$1048576,MATCH($A810,'Hoja de Trabajo para listado'!$CD$155:$CD$1048576,0),MATCH((CUADRO!N$4&amp;$E810),'Hoja de Trabajo para listado'!$CD$151:$DC$151,0)),0)</f>
        <v>0</v>
      </c>
      <c r="O810" s="243">
        <f ca="1">+IFERROR(INDEX('Hoja de Trabajo para listado'!$A$155:$Z$1048576,MATCH($A810,'Hoja de Trabajo para listado'!$A$155:$A$1048576,0),MATCH((CUADRO!O$4&amp;$E810),'Hoja de Trabajo para listado'!$A$151:$Z$151,0)),0)+IFERROR(INDEX('Hoja de Trabajo para listado'!$AB$155:$BA$1048576,MATCH($A810,'Hoja de Trabajo para listado'!$AB$155:$AB$1048576,0),MATCH((CUADRO!O$4&amp;$E810),'Hoja de Trabajo para listado'!$AB$151:$BA$151,0)),0)+IFERROR(INDEX('Hoja de Trabajo para listado'!$BC$155:$CB$1048576,MATCH($A810,'Hoja de Trabajo para listado'!$BC$155:$BC$1048576,0),MATCH((CUADRO!O$4&amp;$E810),'Hoja de Trabajo para listado'!$BC$151:$CB$151,0)),0)+IFERROR(INDEX('Hoja de Trabajo para listado'!$DE$153:$DG$274,MATCH($A810,'Hoja de Trabajo para listado'!$DE$153:$DE$1048576,0),MATCH((CUADRO!O$4&amp;$E810),'Hoja de Trabajo para listado'!$DE$151:$DG$151,0)),0)+IFERROR(INDEX('Hoja de Trabajo para listado'!$CD$155:$DC$1048576,MATCH($A810,'Hoja de Trabajo para listado'!$CD$155:$CD$1048576,0),MATCH((CUADRO!O$4&amp;$E810),'Hoja de Trabajo para listado'!$CD$151:$DC$151,0)),0)</f>
        <v>0</v>
      </c>
      <c r="P810" s="243">
        <f ca="1">+IFERROR(INDEX('Hoja de Trabajo para listado'!$A$155:$Z$1048576,MATCH($A810,'Hoja de Trabajo para listado'!$A$155:$A$1048576,0),MATCH((CUADRO!P$4&amp;$E810),'Hoja de Trabajo para listado'!$A$151:$Z$151,0)),0)+IFERROR(INDEX('Hoja de Trabajo para listado'!$AB$155:$BA$1048576,MATCH($A810,'Hoja de Trabajo para listado'!$AB$155:$AB$1048576,0),MATCH((CUADRO!P$4&amp;$E810),'Hoja de Trabajo para listado'!$AB$151:$BA$151,0)),0)+IFERROR(INDEX('Hoja de Trabajo para listado'!$BC$155:$CB$1048576,MATCH($A810,'Hoja de Trabajo para listado'!$BC$155:$BC$1048576,0),MATCH((CUADRO!P$4&amp;$E810),'Hoja de Trabajo para listado'!$BC$151:$CB$151,0)),0)+IFERROR(INDEX('Hoja de Trabajo para listado'!$DE$153:$DG$274,MATCH($A810,'Hoja de Trabajo para listado'!$DE$153:$DE$1048576,0),MATCH((CUADRO!P$4&amp;$E810),'Hoja de Trabajo para listado'!$DE$151:$DG$151,0)),0)+IFERROR(INDEX('Hoja de Trabajo para listado'!$CD$155:$DC$1048576,MATCH($A810,'Hoja de Trabajo para listado'!$CD$155:$CD$1048576,0),MATCH((CUADRO!P$4&amp;$E810),'Hoja de Trabajo para listado'!$CD$151:$DC$151,0)),0)</f>
        <v>0</v>
      </c>
      <c r="Q810" s="243">
        <f ca="1">+IFERROR(INDEX('Hoja de Trabajo para listado'!$A$155:$Z$1048576,MATCH($A810,'Hoja de Trabajo para listado'!$A$155:$A$1048576,0),MATCH((CUADRO!Q$4&amp;$E810),'Hoja de Trabajo para listado'!$A$151:$Z$151,0)),0)+IFERROR(INDEX('Hoja de Trabajo para listado'!$AB$155:$BA$1048576,MATCH($A810,'Hoja de Trabajo para listado'!$AB$155:$AB$1048576,0),MATCH((CUADRO!Q$4&amp;$E810),'Hoja de Trabajo para listado'!$AB$151:$BA$151,0)),0)+IFERROR(INDEX('Hoja de Trabajo para listado'!$BC$155:$CB$1048576,MATCH($A810,'Hoja de Trabajo para listado'!$BC$155:$BC$1048576,0),MATCH((CUADRO!Q$4&amp;$E810),'Hoja de Trabajo para listado'!$BC$151:$CB$151,0)),0)+IFERROR(INDEX('Hoja de Trabajo para listado'!$DE$153:$DG$274,MATCH($A810,'Hoja de Trabajo para listado'!$DE$153:$DE$1048576,0),MATCH((CUADRO!Q$4&amp;$E810),'Hoja de Trabajo para listado'!$DE$151:$DG$151,0)),0)+IFERROR(INDEX('Hoja de Trabajo para listado'!$CD$155:$DC$1048576,MATCH($A810,'Hoja de Trabajo para listado'!$CD$155:$CD$1048576,0),MATCH((CUADRO!Q$4&amp;$E810),'Hoja de Trabajo para listado'!$CD$151:$DC$151,0)),0)</f>
        <v>0</v>
      </c>
      <c r="R810" s="243">
        <f t="shared" ca="1" si="31"/>
        <v>0</v>
      </c>
      <c r="S810" s="249">
        <f ca="1">+R809+R810</f>
        <v>0</v>
      </c>
      <c r="T810" s="243">
        <f ca="1">+S810</f>
        <v>0</v>
      </c>
      <c r="U810" s="242">
        <f t="shared" si="32"/>
        <v>2</v>
      </c>
      <c r="V810" s="333" t="str">
        <f>+VLOOKUP(A810,bd_lista!$A$3:$E$592,5,FALSE)</f>
        <v>Gobiernos Autonomos Municipales</v>
      </c>
      <c r="W810" s="388"/>
      <c r="X810" s="242">
        <f>+VLOOKUP(A810,[4]Sheet1!$A$13:$D$744,4,FALSE)</f>
        <v>0</v>
      </c>
      <c r="Y810" s="242" t="e">
        <f>+VLOOKUP(X810,bd_lista!$A$3:$C$592,3,FALSE)</f>
        <v>#N/A</v>
      </c>
      <c r="Z810" s="292"/>
      <c r="AA810" s="293"/>
    </row>
    <row r="811" spans="1:27" customFormat="1" ht="27" hidden="1" customHeight="1">
      <c r="A811" s="32">
        <v>1423</v>
      </c>
      <c r="B811" s="392">
        <f>+A811</f>
        <v>1423</v>
      </c>
      <c r="C811" s="247" t="str">
        <f>+VLOOKUP(A811,bd_lista!$A$3:$C$592,3,FALSE)</f>
        <v>Gobierno Autónomo Municipal de Toledo</v>
      </c>
      <c r="D811" s="389" t="str">
        <f>+C811</f>
        <v>Gobierno Autónomo Municipal de Toledo</v>
      </c>
      <c r="E811" s="242" t="s">
        <v>1304</v>
      </c>
      <c r="F811" s="243">
        <f ca="1">+IFERROR(INDEX('Hoja de Trabajo para listado'!$A$155:$Z$1048576,MATCH($A811,'Hoja de Trabajo para listado'!$A$155:$A$1048576,0),MATCH((CUADRO!F$4&amp;$E811),'Hoja de Trabajo para listado'!$A$151:$Z$151,0)),0)+IFERROR(INDEX('Hoja de Trabajo para listado'!$AB$155:$BA$1048576,MATCH($A811,'Hoja de Trabajo para listado'!$AB$155:$AB$1048576,0),MATCH((CUADRO!F$4&amp;$E811),'Hoja de Trabajo para listado'!$AB$151:$BA$151,0)),0)+IFERROR(INDEX('Hoja de Trabajo para listado'!$BC$155:$CB$1048576,MATCH($A811,'Hoja de Trabajo para listado'!$BC$155:$BC$1048576,0),MATCH((CUADRO!F$4&amp;$E811),'Hoja de Trabajo para listado'!$BC$151:$CB$151,0)),0)+IFERROR(INDEX('Hoja de Trabajo para listado'!$DE$153:$DG$274,MATCH($A811,'Hoja de Trabajo para listado'!$DE$153:$DE$1048576,0),MATCH((CUADRO!F$4&amp;$E811),'Hoja de Trabajo para listado'!$DE$151:$DG$151,0)),0)+IFERROR(INDEX('Hoja de Trabajo para listado'!$CD$155:$DC$1048576,MATCH($A811,'Hoja de Trabajo para listado'!$CD$155:$CD$1048576,0),MATCH((CUADRO!F$4&amp;$E811),'Hoja de Trabajo para listado'!$CD$151:$DC$151,0)),0)</f>
        <v>0</v>
      </c>
      <c r="G811" s="243">
        <f ca="1">+IFERROR(INDEX('Hoja de Trabajo para listado'!$A$155:$Z$1048576,MATCH($A811,'Hoja de Trabajo para listado'!$A$155:$A$1048576,0),MATCH((CUADRO!G$4&amp;$E811),'Hoja de Trabajo para listado'!$A$151:$Z$151,0)),0)+IFERROR(INDEX('Hoja de Trabajo para listado'!$AB$155:$BA$1048576,MATCH($A811,'Hoja de Trabajo para listado'!$AB$155:$AB$1048576,0),MATCH((CUADRO!G$4&amp;$E811),'Hoja de Trabajo para listado'!$AB$151:$BA$151,0)),0)+IFERROR(INDEX('Hoja de Trabajo para listado'!$BC$155:$CB$1048576,MATCH($A811,'Hoja de Trabajo para listado'!$BC$155:$BC$1048576,0),MATCH((CUADRO!G$4&amp;$E811),'Hoja de Trabajo para listado'!$BC$151:$CB$151,0)),0)+IFERROR(INDEX('Hoja de Trabajo para listado'!$DE$153:$DG$274,MATCH($A811,'Hoja de Trabajo para listado'!$DE$153:$DE$1048576,0),MATCH((CUADRO!G$4&amp;$E811),'Hoja de Trabajo para listado'!$DE$151:$DG$151,0)),0)+IFERROR(INDEX('Hoja de Trabajo para listado'!$CD$155:$DC$1048576,MATCH($A811,'Hoja de Trabajo para listado'!$CD$155:$CD$1048576,0),MATCH((CUADRO!G$4&amp;$E811),'Hoja de Trabajo para listado'!$CD$151:$DC$151,0)),0)</f>
        <v>0</v>
      </c>
      <c r="H811" s="243">
        <f ca="1">+IFERROR(INDEX('Hoja de Trabajo para listado'!$A$155:$Z$1048576,MATCH($A811,'Hoja de Trabajo para listado'!$A$155:$A$1048576,0),MATCH((CUADRO!H$4&amp;$E811),'Hoja de Trabajo para listado'!$A$151:$Z$151,0)),0)+IFERROR(INDEX('Hoja de Trabajo para listado'!$AB$155:$BA$1048576,MATCH($A811,'Hoja de Trabajo para listado'!$AB$155:$AB$1048576,0),MATCH((CUADRO!H$4&amp;$E811),'Hoja de Trabajo para listado'!$AB$151:$BA$151,0)),0)+IFERROR(INDEX('Hoja de Trabajo para listado'!$BC$155:$CB$1048576,MATCH($A811,'Hoja de Trabajo para listado'!$BC$155:$BC$1048576,0),MATCH((CUADRO!H$4&amp;$E811),'Hoja de Trabajo para listado'!$BC$151:$CB$151,0)),0)+IFERROR(INDEX('Hoja de Trabajo para listado'!$DE$153:$DG$274,MATCH($A811,'Hoja de Trabajo para listado'!$DE$153:$DE$1048576,0),MATCH((CUADRO!H$4&amp;$E811),'Hoja de Trabajo para listado'!$DE$151:$DG$151,0)),0)+IFERROR(INDEX('Hoja de Trabajo para listado'!$CD$155:$DC$1048576,MATCH($A811,'Hoja de Trabajo para listado'!$CD$155:$CD$1048576,0),MATCH((CUADRO!H$4&amp;$E811),'Hoja de Trabajo para listado'!$CD$151:$DC$151,0)),0)</f>
        <v>0</v>
      </c>
      <c r="I811" s="243">
        <f ca="1">+IFERROR(INDEX('Hoja de Trabajo para listado'!$A$155:$Z$1048576,MATCH($A811,'Hoja de Trabajo para listado'!$A$155:$A$1048576,0),MATCH((CUADRO!I$4&amp;$E811),'Hoja de Trabajo para listado'!$A$151:$Z$151,0)),0)+IFERROR(INDEX('Hoja de Trabajo para listado'!$AB$155:$BA$1048576,MATCH($A811,'Hoja de Trabajo para listado'!$AB$155:$AB$1048576,0),MATCH((CUADRO!I$4&amp;$E811),'Hoja de Trabajo para listado'!$AB$151:$BA$151,0)),0)+IFERROR(INDEX('Hoja de Trabajo para listado'!$BC$155:$CB$1048576,MATCH($A811,'Hoja de Trabajo para listado'!$BC$155:$BC$1048576,0),MATCH((CUADRO!I$4&amp;$E811),'Hoja de Trabajo para listado'!$BC$151:$CB$151,0)),0)+IFERROR(INDEX('Hoja de Trabajo para listado'!$DE$153:$DG$274,MATCH($A811,'Hoja de Trabajo para listado'!$DE$153:$DE$1048576,0),MATCH((CUADRO!I$4&amp;$E811),'Hoja de Trabajo para listado'!$DE$151:$DG$151,0)),0)+IFERROR(INDEX('Hoja de Trabajo para listado'!$CD$155:$DC$1048576,MATCH($A811,'Hoja de Trabajo para listado'!$CD$155:$CD$1048576,0),MATCH((CUADRO!I$4&amp;$E811),'Hoja de Trabajo para listado'!$CD$151:$DC$151,0)),0)</f>
        <v>0</v>
      </c>
      <c r="J811" s="243">
        <f ca="1">+IFERROR(INDEX('Hoja de Trabajo para listado'!$A$155:$Z$1048576,MATCH($A811,'Hoja de Trabajo para listado'!$A$155:$A$1048576,0),MATCH((CUADRO!J$4&amp;$E811),'Hoja de Trabajo para listado'!$A$151:$Z$151,0)),0)+IFERROR(INDEX('Hoja de Trabajo para listado'!$AB$155:$BA$1048576,MATCH($A811,'Hoja de Trabajo para listado'!$AB$155:$AB$1048576,0),MATCH((CUADRO!J$4&amp;$E811),'Hoja de Trabajo para listado'!$AB$151:$BA$151,0)),0)+IFERROR(INDEX('Hoja de Trabajo para listado'!$BC$155:$CB$1048576,MATCH($A811,'Hoja de Trabajo para listado'!$BC$155:$BC$1048576,0),MATCH((CUADRO!J$4&amp;$E811),'Hoja de Trabajo para listado'!$BC$151:$CB$151,0)),0)+IFERROR(INDEX('Hoja de Trabajo para listado'!$DE$153:$DG$274,MATCH($A811,'Hoja de Trabajo para listado'!$DE$153:$DE$1048576,0),MATCH((CUADRO!J$4&amp;$E811),'Hoja de Trabajo para listado'!$DE$151:$DG$151,0)),0)+IFERROR(INDEX('Hoja de Trabajo para listado'!$CD$155:$DC$1048576,MATCH($A811,'Hoja de Trabajo para listado'!$CD$155:$CD$1048576,0),MATCH((CUADRO!J$4&amp;$E811),'Hoja de Trabajo para listado'!$CD$151:$DC$151,0)),0)</f>
        <v>0</v>
      </c>
      <c r="K811" s="243">
        <f ca="1">+IFERROR(INDEX('Hoja de Trabajo para listado'!$A$155:$Z$1048576,MATCH($A811,'Hoja de Trabajo para listado'!$A$155:$A$1048576,0),MATCH((CUADRO!K$4&amp;$E811),'Hoja de Trabajo para listado'!$A$151:$Z$151,0)),0)+IFERROR(INDEX('Hoja de Trabajo para listado'!$AB$155:$BA$1048576,MATCH($A811,'Hoja de Trabajo para listado'!$AB$155:$AB$1048576,0),MATCH((CUADRO!K$4&amp;$E811),'Hoja de Trabajo para listado'!$AB$151:$BA$151,0)),0)+IFERROR(INDEX('Hoja de Trabajo para listado'!$BC$155:$CB$1048576,MATCH($A811,'Hoja de Trabajo para listado'!$BC$155:$BC$1048576,0),MATCH((CUADRO!K$4&amp;$E811),'Hoja de Trabajo para listado'!$BC$151:$CB$151,0)),0)+IFERROR(INDEX('Hoja de Trabajo para listado'!$DE$153:$DG$274,MATCH($A811,'Hoja de Trabajo para listado'!$DE$153:$DE$1048576,0),MATCH((CUADRO!K$4&amp;$E811),'Hoja de Trabajo para listado'!$DE$151:$DG$151,0)),0)+IFERROR(INDEX('Hoja de Trabajo para listado'!$CD$155:$DC$1048576,MATCH($A811,'Hoja de Trabajo para listado'!$CD$155:$CD$1048576,0),MATCH((CUADRO!K$4&amp;$E811),'Hoja de Trabajo para listado'!$CD$151:$DC$151,0)),0)</f>
        <v>0</v>
      </c>
      <c r="L811" s="243">
        <f ca="1">+IFERROR(INDEX('Hoja de Trabajo para listado'!$A$155:$Z$1048576,MATCH($A811,'Hoja de Trabajo para listado'!$A$155:$A$1048576,0),MATCH((CUADRO!L$4&amp;$E811),'Hoja de Trabajo para listado'!$A$151:$Z$151,0)),0)+IFERROR(INDEX('Hoja de Trabajo para listado'!$AB$155:$BA$1048576,MATCH($A811,'Hoja de Trabajo para listado'!$AB$155:$AB$1048576,0),MATCH((CUADRO!L$4&amp;$E811),'Hoja de Trabajo para listado'!$AB$151:$BA$151,0)),0)+IFERROR(INDEX('Hoja de Trabajo para listado'!$BC$155:$CB$1048576,MATCH($A811,'Hoja de Trabajo para listado'!$BC$155:$BC$1048576,0),MATCH((CUADRO!L$4&amp;$E811),'Hoja de Trabajo para listado'!$BC$151:$CB$151,0)),0)+IFERROR(INDEX('Hoja de Trabajo para listado'!$DE$153:$DG$274,MATCH($A811,'Hoja de Trabajo para listado'!$DE$153:$DE$1048576,0),MATCH((CUADRO!L$4&amp;$E811),'Hoja de Trabajo para listado'!$DE$151:$DG$151,0)),0)+IFERROR(INDEX('Hoja de Trabajo para listado'!$CD$155:$DC$1048576,MATCH($A811,'Hoja de Trabajo para listado'!$CD$155:$CD$1048576,0),MATCH((CUADRO!L$4&amp;$E811),'Hoja de Trabajo para listado'!$CD$151:$DC$151,0)),0)</f>
        <v>0</v>
      </c>
      <c r="M811" s="243">
        <f ca="1">+IFERROR(INDEX('Hoja de Trabajo para listado'!$A$155:$Z$1048576,MATCH($A811,'Hoja de Trabajo para listado'!$A$155:$A$1048576,0),MATCH((CUADRO!M$4&amp;$E811),'Hoja de Trabajo para listado'!$A$151:$Z$151,0)),0)+IFERROR(INDEX('Hoja de Trabajo para listado'!$AB$155:$BA$1048576,MATCH($A811,'Hoja de Trabajo para listado'!$AB$155:$AB$1048576,0),MATCH((CUADRO!M$4&amp;$E811),'Hoja de Trabajo para listado'!$AB$151:$BA$151,0)),0)+IFERROR(INDEX('Hoja de Trabajo para listado'!$BC$155:$CB$1048576,MATCH($A811,'Hoja de Trabajo para listado'!$BC$155:$BC$1048576,0),MATCH((CUADRO!M$4&amp;$E811),'Hoja de Trabajo para listado'!$BC$151:$CB$151,0)),0)+IFERROR(INDEX('Hoja de Trabajo para listado'!$DE$153:$DG$274,MATCH($A811,'Hoja de Trabajo para listado'!$DE$153:$DE$1048576,0),MATCH((CUADRO!M$4&amp;$E811),'Hoja de Trabajo para listado'!$DE$151:$DG$151,0)),0)+IFERROR(INDEX('Hoja de Trabajo para listado'!$CD$155:$DC$1048576,MATCH($A811,'Hoja de Trabajo para listado'!$CD$155:$CD$1048576,0),MATCH((CUADRO!M$4&amp;$E811),'Hoja de Trabajo para listado'!$CD$151:$DC$151,0)),0)</f>
        <v>0</v>
      </c>
      <c r="N811" s="243">
        <f ca="1">+IFERROR(INDEX('Hoja de Trabajo para listado'!$A$155:$Z$1048576,MATCH($A811,'Hoja de Trabajo para listado'!$A$155:$A$1048576,0),MATCH((CUADRO!N$4&amp;$E811),'Hoja de Trabajo para listado'!$A$151:$Z$151,0)),0)+IFERROR(INDEX('Hoja de Trabajo para listado'!$AB$155:$BA$1048576,MATCH($A811,'Hoja de Trabajo para listado'!$AB$155:$AB$1048576,0),MATCH((CUADRO!N$4&amp;$E811),'Hoja de Trabajo para listado'!$AB$151:$BA$151,0)),0)+IFERROR(INDEX('Hoja de Trabajo para listado'!$BC$155:$CB$1048576,MATCH($A811,'Hoja de Trabajo para listado'!$BC$155:$BC$1048576,0),MATCH((CUADRO!N$4&amp;$E811),'Hoja de Trabajo para listado'!$BC$151:$CB$151,0)),0)+IFERROR(INDEX('Hoja de Trabajo para listado'!$DE$153:$DG$274,MATCH($A811,'Hoja de Trabajo para listado'!$DE$153:$DE$1048576,0),MATCH((CUADRO!N$4&amp;$E811),'Hoja de Trabajo para listado'!$DE$151:$DG$151,0)),0)+IFERROR(INDEX('Hoja de Trabajo para listado'!$CD$155:$DC$1048576,MATCH($A811,'Hoja de Trabajo para listado'!$CD$155:$CD$1048576,0),MATCH((CUADRO!N$4&amp;$E811),'Hoja de Trabajo para listado'!$CD$151:$DC$151,0)),0)</f>
        <v>0</v>
      </c>
      <c r="O811" s="243">
        <f ca="1">+IFERROR(INDEX('Hoja de Trabajo para listado'!$A$155:$Z$1048576,MATCH($A811,'Hoja de Trabajo para listado'!$A$155:$A$1048576,0),MATCH((CUADRO!O$4&amp;$E811),'Hoja de Trabajo para listado'!$A$151:$Z$151,0)),0)+IFERROR(INDEX('Hoja de Trabajo para listado'!$AB$155:$BA$1048576,MATCH($A811,'Hoja de Trabajo para listado'!$AB$155:$AB$1048576,0),MATCH((CUADRO!O$4&amp;$E811),'Hoja de Trabajo para listado'!$AB$151:$BA$151,0)),0)+IFERROR(INDEX('Hoja de Trabajo para listado'!$BC$155:$CB$1048576,MATCH($A811,'Hoja de Trabajo para listado'!$BC$155:$BC$1048576,0),MATCH((CUADRO!O$4&amp;$E811),'Hoja de Trabajo para listado'!$BC$151:$CB$151,0)),0)+IFERROR(INDEX('Hoja de Trabajo para listado'!$DE$153:$DG$274,MATCH($A811,'Hoja de Trabajo para listado'!$DE$153:$DE$1048576,0),MATCH((CUADRO!O$4&amp;$E811),'Hoja de Trabajo para listado'!$DE$151:$DG$151,0)),0)+IFERROR(INDEX('Hoja de Trabajo para listado'!$CD$155:$DC$1048576,MATCH($A811,'Hoja de Trabajo para listado'!$CD$155:$CD$1048576,0),MATCH((CUADRO!O$4&amp;$E811),'Hoja de Trabajo para listado'!$CD$151:$DC$151,0)),0)</f>
        <v>0</v>
      </c>
      <c r="P811" s="243">
        <f ca="1">+IFERROR(INDEX('Hoja de Trabajo para listado'!$A$155:$Z$1048576,MATCH($A811,'Hoja de Trabajo para listado'!$A$155:$A$1048576,0),MATCH((CUADRO!P$4&amp;$E811),'Hoja de Trabajo para listado'!$A$151:$Z$151,0)),0)+IFERROR(INDEX('Hoja de Trabajo para listado'!$AB$155:$BA$1048576,MATCH($A811,'Hoja de Trabajo para listado'!$AB$155:$AB$1048576,0),MATCH((CUADRO!P$4&amp;$E811),'Hoja de Trabajo para listado'!$AB$151:$BA$151,0)),0)+IFERROR(INDEX('Hoja de Trabajo para listado'!$BC$155:$CB$1048576,MATCH($A811,'Hoja de Trabajo para listado'!$BC$155:$BC$1048576,0),MATCH((CUADRO!P$4&amp;$E811),'Hoja de Trabajo para listado'!$BC$151:$CB$151,0)),0)+IFERROR(INDEX('Hoja de Trabajo para listado'!$DE$153:$DG$274,MATCH($A811,'Hoja de Trabajo para listado'!$DE$153:$DE$1048576,0),MATCH((CUADRO!P$4&amp;$E811),'Hoja de Trabajo para listado'!$DE$151:$DG$151,0)),0)+IFERROR(INDEX('Hoja de Trabajo para listado'!$CD$155:$DC$1048576,MATCH($A811,'Hoja de Trabajo para listado'!$CD$155:$CD$1048576,0),MATCH((CUADRO!P$4&amp;$E811),'Hoja de Trabajo para listado'!$CD$151:$DC$151,0)),0)</f>
        <v>0</v>
      </c>
      <c r="Q811" s="243">
        <f ca="1">+IFERROR(INDEX('Hoja de Trabajo para listado'!$A$155:$Z$1048576,MATCH($A811,'Hoja de Trabajo para listado'!$A$155:$A$1048576,0),MATCH((CUADRO!Q$4&amp;$E811),'Hoja de Trabajo para listado'!$A$151:$Z$151,0)),0)+IFERROR(INDEX('Hoja de Trabajo para listado'!$AB$155:$BA$1048576,MATCH($A811,'Hoja de Trabajo para listado'!$AB$155:$AB$1048576,0),MATCH((CUADRO!Q$4&amp;$E811),'Hoja de Trabajo para listado'!$AB$151:$BA$151,0)),0)+IFERROR(INDEX('Hoja de Trabajo para listado'!$BC$155:$CB$1048576,MATCH($A811,'Hoja de Trabajo para listado'!$BC$155:$BC$1048576,0),MATCH((CUADRO!Q$4&amp;$E811),'Hoja de Trabajo para listado'!$BC$151:$CB$151,0)),0)+IFERROR(INDEX('Hoja de Trabajo para listado'!$DE$153:$DG$274,MATCH($A811,'Hoja de Trabajo para listado'!$DE$153:$DE$1048576,0),MATCH((CUADRO!Q$4&amp;$E811),'Hoja de Trabajo para listado'!$DE$151:$DG$151,0)),0)+IFERROR(INDEX('Hoja de Trabajo para listado'!$CD$155:$DC$1048576,MATCH($A811,'Hoja de Trabajo para listado'!$CD$155:$CD$1048576,0),MATCH((CUADRO!Q$4&amp;$E811),'Hoja de Trabajo para listado'!$CD$151:$DC$151,0)),0)</f>
        <v>0</v>
      </c>
      <c r="R811" s="243">
        <f t="shared" ca="1" si="31"/>
        <v>0</v>
      </c>
      <c r="S811" s="249"/>
      <c r="T811" s="243">
        <f ca="1">+T812</f>
        <v>0</v>
      </c>
      <c r="U811" s="242">
        <f t="shared" si="32"/>
        <v>1</v>
      </c>
      <c r="V811" s="333" t="str">
        <f>+VLOOKUP(A811,bd_lista!$A$3:$E$592,5,FALSE)</f>
        <v>Gobiernos Autonomos Municipales</v>
      </c>
      <c r="W811" s="387" t="str">
        <f>+V811</f>
        <v>Gobiernos Autonomos Municipales</v>
      </c>
      <c r="X811" s="242">
        <f>+VLOOKUP(A811,[4]Sheet1!$A$13:$D$744,4,FALSE)</f>
        <v>0</v>
      </c>
      <c r="Y811" s="242" t="e">
        <f>+VLOOKUP(X811,bd_lista!$A$3:$C$592,3,FALSE)</f>
        <v>#N/A</v>
      </c>
      <c r="Z811" s="294">
        <f>+X811</f>
        <v>0</v>
      </c>
      <c r="AA811" s="295" t="e">
        <f>+Y811</f>
        <v>#N/A</v>
      </c>
    </row>
    <row r="812" spans="1:27" customFormat="1" ht="27" hidden="1" customHeight="1">
      <c r="A812" s="32">
        <v>1423</v>
      </c>
      <c r="B812" s="393"/>
      <c r="C812" s="247" t="str">
        <f>+VLOOKUP(A812,bd_lista!$A$3:$C$592,3,FALSE)</f>
        <v>Gobierno Autónomo Municipal de Toledo</v>
      </c>
      <c r="D812" s="390"/>
      <c r="E812" s="244" t="s">
        <v>1305</v>
      </c>
      <c r="F812" s="243">
        <f ca="1">+IFERROR(INDEX('Hoja de Trabajo para listado'!$A$155:$Z$1048576,MATCH($A812,'Hoja de Trabajo para listado'!$A$155:$A$1048576,0),MATCH((CUADRO!F$4&amp;$E812),'Hoja de Trabajo para listado'!$A$151:$Z$151,0)),0)+IFERROR(INDEX('Hoja de Trabajo para listado'!$AB$155:$BA$1048576,MATCH($A812,'Hoja de Trabajo para listado'!$AB$155:$AB$1048576,0),MATCH((CUADRO!F$4&amp;$E812),'Hoja de Trabajo para listado'!$AB$151:$BA$151,0)),0)+IFERROR(INDEX('Hoja de Trabajo para listado'!$BC$155:$CB$1048576,MATCH($A812,'Hoja de Trabajo para listado'!$BC$155:$BC$1048576,0),MATCH((CUADRO!F$4&amp;$E812),'Hoja de Trabajo para listado'!$BC$151:$CB$151,0)),0)+IFERROR(INDEX('Hoja de Trabajo para listado'!$DE$153:$DG$274,MATCH($A812,'Hoja de Trabajo para listado'!$DE$153:$DE$1048576,0),MATCH((CUADRO!F$4&amp;$E812),'Hoja de Trabajo para listado'!$DE$151:$DG$151,0)),0)+IFERROR(INDEX('Hoja de Trabajo para listado'!$CD$155:$DC$1048576,MATCH($A812,'Hoja de Trabajo para listado'!$CD$155:$CD$1048576,0),MATCH((CUADRO!F$4&amp;$E812),'Hoja de Trabajo para listado'!$CD$151:$DC$151,0)),0)</f>
        <v>0</v>
      </c>
      <c r="G812" s="243">
        <f ca="1">+IFERROR(INDEX('Hoja de Trabajo para listado'!$A$155:$Z$1048576,MATCH($A812,'Hoja de Trabajo para listado'!$A$155:$A$1048576,0),MATCH((CUADRO!G$4&amp;$E812),'Hoja de Trabajo para listado'!$A$151:$Z$151,0)),0)+IFERROR(INDEX('Hoja de Trabajo para listado'!$AB$155:$BA$1048576,MATCH($A812,'Hoja de Trabajo para listado'!$AB$155:$AB$1048576,0),MATCH((CUADRO!G$4&amp;$E812),'Hoja de Trabajo para listado'!$AB$151:$BA$151,0)),0)+IFERROR(INDEX('Hoja de Trabajo para listado'!$BC$155:$CB$1048576,MATCH($A812,'Hoja de Trabajo para listado'!$BC$155:$BC$1048576,0),MATCH((CUADRO!G$4&amp;$E812),'Hoja de Trabajo para listado'!$BC$151:$CB$151,0)),0)+IFERROR(INDEX('Hoja de Trabajo para listado'!$DE$153:$DG$274,MATCH($A812,'Hoja de Trabajo para listado'!$DE$153:$DE$1048576,0),MATCH((CUADRO!G$4&amp;$E812),'Hoja de Trabajo para listado'!$DE$151:$DG$151,0)),0)+IFERROR(INDEX('Hoja de Trabajo para listado'!$CD$155:$DC$1048576,MATCH($A812,'Hoja de Trabajo para listado'!$CD$155:$CD$1048576,0),MATCH((CUADRO!G$4&amp;$E812),'Hoja de Trabajo para listado'!$CD$151:$DC$151,0)),0)</f>
        <v>0</v>
      </c>
      <c r="H812" s="243">
        <f ca="1">+IFERROR(INDEX('Hoja de Trabajo para listado'!$A$155:$Z$1048576,MATCH($A812,'Hoja de Trabajo para listado'!$A$155:$A$1048576,0),MATCH((CUADRO!H$4&amp;$E812),'Hoja de Trabajo para listado'!$A$151:$Z$151,0)),0)+IFERROR(INDEX('Hoja de Trabajo para listado'!$AB$155:$BA$1048576,MATCH($A812,'Hoja de Trabajo para listado'!$AB$155:$AB$1048576,0),MATCH((CUADRO!H$4&amp;$E812),'Hoja de Trabajo para listado'!$AB$151:$BA$151,0)),0)+IFERROR(INDEX('Hoja de Trabajo para listado'!$BC$155:$CB$1048576,MATCH($A812,'Hoja de Trabajo para listado'!$BC$155:$BC$1048576,0),MATCH((CUADRO!H$4&amp;$E812),'Hoja de Trabajo para listado'!$BC$151:$CB$151,0)),0)+IFERROR(INDEX('Hoja de Trabajo para listado'!$DE$153:$DG$274,MATCH($A812,'Hoja de Trabajo para listado'!$DE$153:$DE$1048576,0),MATCH((CUADRO!H$4&amp;$E812),'Hoja de Trabajo para listado'!$DE$151:$DG$151,0)),0)+IFERROR(INDEX('Hoja de Trabajo para listado'!$CD$155:$DC$1048576,MATCH($A812,'Hoja de Trabajo para listado'!$CD$155:$CD$1048576,0),MATCH((CUADRO!H$4&amp;$E812),'Hoja de Trabajo para listado'!$CD$151:$DC$151,0)),0)</f>
        <v>0</v>
      </c>
      <c r="I812" s="243">
        <f ca="1">+IFERROR(INDEX('Hoja de Trabajo para listado'!$A$155:$Z$1048576,MATCH($A812,'Hoja de Trabajo para listado'!$A$155:$A$1048576,0),MATCH((CUADRO!I$4&amp;$E812),'Hoja de Trabajo para listado'!$A$151:$Z$151,0)),0)+IFERROR(INDEX('Hoja de Trabajo para listado'!$AB$155:$BA$1048576,MATCH($A812,'Hoja de Trabajo para listado'!$AB$155:$AB$1048576,0),MATCH((CUADRO!I$4&amp;$E812),'Hoja de Trabajo para listado'!$AB$151:$BA$151,0)),0)+IFERROR(INDEX('Hoja de Trabajo para listado'!$BC$155:$CB$1048576,MATCH($A812,'Hoja de Trabajo para listado'!$BC$155:$BC$1048576,0),MATCH((CUADRO!I$4&amp;$E812),'Hoja de Trabajo para listado'!$BC$151:$CB$151,0)),0)+IFERROR(INDEX('Hoja de Trabajo para listado'!$DE$153:$DG$274,MATCH($A812,'Hoja de Trabajo para listado'!$DE$153:$DE$1048576,0),MATCH((CUADRO!I$4&amp;$E812),'Hoja de Trabajo para listado'!$DE$151:$DG$151,0)),0)+IFERROR(INDEX('Hoja de Trabajo para listado'!$CD$155:$DC$1048576,MATCH($A812,'Hoja de Trabajo para listado'!$CD$155:$CD$1048576,0),MATCH((CUADRO!I$4&amp;$E812),'Hoja de Trabajo para listado'!$CD$151:$DC$151,0)),0)</f>
        <v>0</v>
      </c>
      <c r="J812" s="243">
        <f ca="1">+IFERROR(INDEX('Hoja de Trabajo para listado'!$A$155:$Z$1048576,MATCH($A812,'Hoja de Trabajo para listado'!$A$155:$A$1048576,0),MATCH((CUADRO!J$4&amp;$E812),'Hoja de Trabajo para listado'!$A$151:$Z$151,0)),0)+IFERROR(INDEX('Hoja de Trabajo para listado'!$AB$155:$BA$1048576,MATCH($A812,'Hoja de Trabajo para listado'!$AB$155:$AB$1048576,0),MATCH((CUADRO!J$4&amp;$E812),'Hoja de Trabajo para listado'!$AB$151:$BA$151,0)),0)+IFERROR(INDEX('Hoja de Trabajo para listado'!$BC$155:$CB$1048576,MATCH($A812,'Hoja de Trabajo para listado'!$BC$155:$BC$1048576,0),MATCH((CUADRO!J$4&amp;$E812),'Hoja de Trabajo para listado'!$BC$151:$CB$151,0)),0)+IFERROR(INDEX('Hoja de Trabajo para listado'!$DE$153:$DG$274,MATCH($A812,'Hoja de Trabajo para listado'!$DE$153:$DE$1048576,0),MATCH((CUADRO!J$4&amp;$E812),'Hoja de Trabajo para listado'!$DE$151:$DG$151,0)),0)+IFERROR(INDEX('Hoja de Trabajo para listado'!$CD$155:$DC$1048576,MATCH($A812,'Hoja de Trabajo para listado'!$CD$155:$CD$1048576,0),MATCH((CUADRO!J$4&amp;$E812),'Hoja de Trabajo para listado'!$CD$151:$DC$151,0)),0)</f>
        <v>0</v>
      </c>
      <c r="K812" s="243">
        <f ca="1">+IFERROR(INDEX('Hoja de Trabajo para listado'!$A$155:$Z$1048576,MATCH($A812,'Hoja de Trabajo para listado'!$A$155:$A$1048576,0),MATCH((CUADRO!K$4&amp;$E812),'Hoja de Trabajo para listado'!$A$151:$Z$151,0)),0)+IFERROR(INDEX('Hoja de Trabajo para listado'!$AB$155:$BA$1048576,MATCH($A812,'Hoja de Trabajo para listado'!$AB$155:$AB$1048576,0),MATCH((CUADRO!K$4&amp;$E812),'Hoja de Trabajo para listado'!$AB$151:$BA$151,0)),0)+IFERROR(INDEX('Hoja de Trabajo para listado'!$BC$155:$CB$1048576,MATCH($A812,'Hoja de Trabajo para listado'!$BC$155:$BC$1048576,0),MATCH((CUADRO!K$4&amp;$E812),'Hoja de Trabajo para listado'!$BC$151:$CB$151,0)),0)+IFERROR(INDEX('Hoja de Trabajo para listado'!$DE$153:$DG$274,MATCH($A812,'Hoja de Trabajo para listado'!$DE$153:$DE$1048576,0),MATCH((CUADRO!K$4&amp;$E812),'Hoja de Trabajo para listado'!$DE$151:$DG$151,0)),0)+IFERROR(INDEX('Hoja de Trabajo para listado'!$CD$155:$DC$1048576,MATCH($A812,'Hoja de Trabajo para listado'!$CD$155:$CD$1048576,0),MATCH((CUADRO!K$4&amp;$E812),'Hoja de Trabajo para listado'!$CD$151:$DC$151,0)),0)</f>
        <v>0</v>
      </c>
      <c r="L812" s="243">
        <f ca="1">+IFERROR(INDEX('Hoja de Trabajo para listado'!$A$155:$Z$1048576,MATCH($A812,'Hoja de Trabajo para listado'!$A$155:$A$1048576,0),MATCH((CUADRO!L$4&amp;$E812),'Hoja de Trabajo para listado'!$A$151:$Z$151,0)),0)+IFERROR(INDEX('Hoja de Trabajo para listado'!$AB$155:$BA$1048576,MATCH($A812,'Hoja de Trabajo para listado'!$AB$155:$AB$1048576,0),MATCH((CUADRO!L$4&amp;$E812),'Hoja de Trabajo para listado'!$AB$151:$BA$151,0)),0)+IFERROR(INDEX('Hoja de Trabajo para listado'!$BC$155:$CB$1048576,MATCH($A812,'Hoja de Trabajo para listado'!$BC$155:$BC$1048576,0),MATCH((CUADRO!L$4&amp;$E812),'Hoja de Trabajo para listado'!$BC$151:$CB$151,0)),0)+IFERROR(INDEX('Hoja de Trabajo para listado'!$DE$153:$DG$274,MATCH($A812,'Hoja de Trabajo para listado'!$DE$153:$DE$1048576,0),MATCH((CUADRO!L$4&amp;$E812),'Hoja de Trabajo para listado'!$DE$151:$DG$151,0)),0)+IFERROR(INDEX('Hoja de Trabajo para listado'!$CD$155:$DC$1048576,MATCH($A812,'Hoja de Trabajo para listado'!$CD$155:$CD$1048576,0),MATCH((CUADRO!L$4&amp;$E812),'Hoja de Trabajo para listado'!$CD$151:$DC$151,0)),0)</f>
        <v>0</v>
      </c>
      <c r="M812" s="243">
        <f ca="1">+IFERROR(INDEX('Hoja de Trabajo para listado'!$A$155:$Z$1048576,MATCH($A812,'Hoja de Trabajo para listado'!$A$155:$A$1048576,0),MATCH((CUADRO!M$4&amp;$E812),'Hoja de Trabajo para listado'!$A$151:$Z$151,0)),0)+IFERROR(INDEX('Hoja de Trabajo para listado'!$AB$155:$BA$1048576,MATCH($A812,'Hoja de Trabajo para listado'!$AB$155:$AB$1048576,0),MATCH((CUADRO!M$4&amp;$E812),'Hoja de Trabajo para listado'!$AB$151:$BA$151,0)),0)+IFERROR(INDEX('Hoja de Trabajo para listado'!$BC$155:$CB$1048576,MATCH($A812,'Hoja de Trabajo para listado'!$BC$155:$BC$1048576,0),MATCH((CUADRO!M$4&amp;$E812),'Hoja de Trabajo para listado'!$BC$151:$CB$151,0)),0)+IFERROR(INDEX('Hoja de Trabajo para listado'!$DE$153:$DG$274,MATCH($A812,'Hoja de Trabajo para listado'!$DE$153:$DE$1048576,0),MATCH((CUADRO!M$4&amp;$E812),'Hoja de Trabajo para listado'!$DE$151:$DG$151,0)),0)+IFERROR(INDEX('Hoja de Trabajo para listado'!$CD$155:$DC$1048576,MATCH($A812,'Hoja de Trabajo para listado'!$CD$155:$CD$1048576,0),MATCH((CUADRO!M$4&amp;$E812),'Hoja de Trabajo para listado'!$CD$151:$DC$151,0)),0)</f>
        <v>0</v>
      </c>
      <c r="N812" s="243">
        <f ca="1">+IFERROR(INDEX('Hoja de Trabajo para listado'!$A$155:$Z$1048576,MATCH($A812,'Hoja de Trabajo para listado'!$A$155:$A$1048576,0),MATCH((CUADRO!N$4&amp;$E812),'Hoja de Trabajo para listado'!$A$151:$Z$151,0)),0)+IFERROR(INDEX('Hoja de Trabajo para listado'!$AB$155:$BA$1048576,MATCH($A812,'Hoja de Trabajo para listado'!$AB$155:$AB$1048576,0),MATCH((CUADRO!N$4&amp;$E812),'Hoja de Trabajo para listado'!$AB$151:$BA$151,0)),0)+IFERROR(INDEX('Hoja de Trabajo para listado'!$BC$155:$CB$1048576,MATCH($A812,'Hoja de Trabajo para listado'!$BC$155:$BC$1048576,0),MATCH((CUADRO!N$4&amp;$E812),'Hoja de Trabajo para listado'!$BC$151:$CB$151,0)),0)+IFERROR(INDEX('Hoja de Trabajo para listado'!$DE$153:$DG$274,MATCH($A812,'Hoja de Trabajo para listado'!$DE$153:$DE$1048576,0),MATCH((CUADRO!N$4&amp;$E812),'Hoja de Trabajo para listado'!$DE$151:$DG$151,0)),0)+IFERROR(INDEX('Hoja de Trabajo para listado'!$CD$155:$DC$1048576,MATCH($A812,'Hoja de Trabajo para listado'!$CD$155:$CD$1048576,0),MATCH((CUADRO!N$4&amp;$E812),'Hoja de Trabajo para listado'!$CD$151:$DC$151,0)),0)</f>
        <v>0</v>
      </c>
      <c r="O812" s="243">
        <f ca="1">+IFERROR(INDEX('Hoja de Trabajo para listado'!$A$155:$Z$1048576,MATCH($A812,'Hoja de Trabajo para listado'!$A$155:$A$1048576,0),MATCH((CUADRO!O$4&amp;$E812),'Hoja de Trabajo para listado'!$A$151:$Z$151,0)),0)+IFERROR(INDEX('Hoja de Trabajo para listado'!$AB$155:$BA$1048576,MATCH($A812,'Hoja de Trabajo para listado'!$AB$155:$AB$1048576,0),MATCH((CUADRO!O$4&amp;$E812),'Hoja de Trabajo para listado'!$AB$151:$BA$151,0)),0)+IFERROR(INDEX('Hoja de Trabajo para listado'!$BC$155:$CB$1048576,MATCH($A812,'Hoja de Trabajo para listado'!$BC$155:$BC$1048576,0),MATCH((CUADRO!O$4&amp;$E812),'Hoja de Trabajo para listado'!$BC$151:$CB$151,0)),0)+IFERROR(INDEX('Hoja de Trabajo para listado'!$DE$153:$DG$274,MATCH($A812,'Hoja de Trabajo para listado'!$DE$153:$DE$1048576,0),MATCH((CUADRO!O$4&amp;$E812),'Hoja de Trabajo para listado'!$DE$151:$DG$151,0)),0)+IFERROR(INDEX('Hoja de Trabajo para listado'!$CD$155:$DC$1048576,MATCH($A812,'Hoja de Trabajo para listado'!$CD$155:$CD$1048576,0),MATCH((CUADRO!O$4&amp;$E812),'Hoja de Trabajo para listado'!$CD$151:$DC$151,0)),0)</f>
        <v>0</v>
      </c>
      <c r="P812" s="243">
        <f ca="1">+IFERROR(INDEX('Hoja de Trabajo para listado'!$A$155:$Z$1048576,MATCH($A812,'Hoja de Trabajo para listado'!$A$155:$A$1048576,0),MATCH((CUADRO!P$4&amp;$E812),'Hoja de Trabajo para listado'!$A$151:$Z$151,0)),0)+IFERROR(INDEX('Hoja de Trabajo para listado'!$AB$155:$BA$1048576,MATCH($A812,'Hoja de Trabajo para listado'!$AB$155:$AB$1048576,0),MATCH((CUADRO!P$4&amp;$E812),'Hoja de Trabajo para listado'!$AB$151:$BA$151,0)),0)+IFERROR(INDEX('Hoja de Trabajo para listado'!$BC$155:$CB$1048576,MATCH($A812,'Hoja de Trabajo para listado'!$BC$155:$BC$1048576,0),MATCH((CUADRO!P$4&amp;$E812),'Hoja de Trabajo para listado'!$BC$151:$CB$151,0)),0)+IFERROR(INDEX('Hoja de Trabajo para listado'!$DE$153:$DG$274,MATCH($A812,'Hoja de Trabajo para listado'!$DE$153:$DE$1048576,0),MATCH((CUADRO!P$4&amp;$E812),'Hoja de Trabajo para listado'!$DE$151:$DG$151,0)),0)+IFERROR(INDEX('Hoja de Trabajo para listado'!$CD$155:$DC$1048576,MATCH($A812,'Hoja de Trabajo para listado'!$CD$155:$CD$1048576,0),MATCH((CUADRO!P$4&amp;$E812),'Hoja de Trabajo para listado'!$CD$151:$DC$151,0)),0)</f>
        <v>0</v>
      </c>
      <c r="Q812" s="243">
        <f ca="1">+IFERROR(INDEX('Hoja de Trabajo para listado'!$A$155:$Z$1048576,MATCH($A812,'Hoja de Trabajo para listado'!$A$155:$A$1048576,0),MATCH((CUADRO!Q$4&amp;$E812),'Hoja de Trabajo para listado'!$A$151:$Z$151,0)),0)+IFERROR(INDEX('Hoja de Trabajo para listado'!$AB$155:$BA$1048576,MATCH($A812,'Hoja de Trabajo para listado'!$AB$155:$AB$1048576,0),MATCH((CUADRO!Q$4&amp;$E812),'Hoja de Trabajo para listado'!$AB$151:$BA$151,0)),0)+IFERROR(INDEX('Hoja de Trabajo para listado'!$BC$155:$CB$1048576,MATCH($A812,'Hoja de Trabajo para listado'!$BC$155:$BC$1048576,0),MATCH((CUADRO!Q$4&amp;$E812),'Hoja de Trabajo para listado'!$BC$151:$CB$151,0)),0)+IFERROR(INDEX('Hoja de Trabajo para listado'!$DE$153:$DG$274,MATCH($A812,'Hoja de Trabajo para listado'!$DE$153:$DE$1048576,0),MATCH((CUADRO!Q$4&amp;$E812),'Hoja de Trabajo para listado'!$DE$151:$DG$151,0)),0)+IFERROR(INDEX('Hoja de Trabajo para listado'!$CD$155:$DC$1048576,MATCH($A812,'Hoja de Trabajo para listado'!$CD$155:$CD$1048576,0),MATCH((CUADRO!Q$4&amp;$E812),'Hoja de Trabajo para listado'!$CD$151:$DC$151,0)),0)</f>
        <v>0</v>
      </c>
      <c r="R812" s="243">
        <f t="shared" ca="1" si="31"/>
        <v>0</v>
      </c>
      <c r="S812" s="249">
        <f ca="1">+R811+R812</f>
        <v>0</v>
      </c>
      <c r="T812" s="243">
        <f ca="1">+S812</f>
        <v>0</v>
      </c>
      <c r="U812" s="242">
        <f t="shared" si="32"/>
        <v>2</v>
      </c>
      <c r="V812" s="333" t="str">
        <f>+VLOOKUP(A812,bd_lista!$A$3:$E$592,5,FALSE)</f>
        <v>Gobiernos Autonomos Municipales</v>
      </c>
      <c r="W812" s="388"/>
      <c r="X812" s="242">
        <f>+VLOOKUP(A812,[4]Sheet1!$A$13:$D$744,4,FALSE)</f>
        <v>0</v>
      </c>
      <c r="Y812" s="242" t="e">
        <f>+VLOOKUP(X812,bd_lista!$A$3:$C$592,3,FALSE)</f>
        <v>#N/A</v>
      </c>
      <c r="Z812" s="292"/>
      <c r="AA812" s="293"/>
    </row>
    <row r="813" spans="1:27" customFormat="1" ht="27" hidden="1" customHeight="1">
      <c r="A813" s="32">
        <v>1424</v>
      </c>
      <c r="B813" s="392">
        <f>+A813</f>
        <v>1424</v>
      </c>
      <c r="C813" s="247" t="str">
        <f>+VLOOKUP(A813,bd_lista!$A$3:$C$592,3,FALSE)</f>
        <v>Gobierno Autónomo Municipal de Andamarca (Santiago de Andamarca)</v>
      </c>
      <c r="D813" s="389" t="str">
        <f>+C813</f>
        <v>Gobierno Autónomo Municipal de Andamarca (Santiago de Andamarca)</v>
      </c>
      <c r="E813" s="242" t="s">
        <v>1304</v>
      </c>
      <c r="F813" s="243">
        <f ca="1">+IFERROR(INDEX('Hoja de Trabajo para listado'!$A$155:$Z$1048576,MATCH($A813,'Hoja de Trabajo para listado'!$A$155:$A$1048576,0),MATCH((CUADRO!F$4&amp;$E813),'Hoja de Trabajo para listado'!$A$151:$Z$151,0)),0)+IFERROR(INDEX('Hoja de Trabajo para listado'!$AB$155:$BA$1048576,MATCH($A813,'Hoja de Trabajo para listado'!$AB$155:$AB$1048576,0),MATCH((CUADRO!F$4&amp;$E813),'Hoja de Trabajo para listado'!$AB$151:$BA$151,0)),0)+IFERROR(INDEX('Hoja de Trabajo para listado'!$BC$155:$CB$1048576,MATCH($A813,'Hoja de Trabajo para listado'!$BC$155:$BC$1048576,0),MATCH((CUADRO!F$4&amp;$E813),'Hoja de Trabajo para listado'!$BC$151:$CB$151,0)),0)+IFERROR(INDEX('Hoja de Trabajo para listado'!$DE$153:$DG$274,MATCH($A813,'Hoja de Trabajo para listado'!$DE$153:$DE$1048576,0),MATCH((CUADRO!F$4&amp;$E813),'Hoja de Trabajo para listado'!$DE$151:$DG$151,0)),0)+IFERROR(INDEX('Hoja de Trabajo para listado'!$CD$155:$DC$1048576,MATCH($A813,'Hoja de Trabajo para listado'!$CD$155:$CD$1048576,0),MATCH((CUADRO!F$4&amp;$E813),'Hoja de Trabajo para listado'!$CD$151:$DC$151,0)),0)</f>
        <v>0</v>
      </c>
      <c r="G813" s="243">
        <f ca="1">+IFERROR(INDEX('Hoja de Trabajo para listado'!$A$155:$Z$1048576,MATCH($A813,'Hoja de Trabajo para listado'!$A$155:$A$1048576,0),MATCH((CUADRO!G$4&amp;$E813),'Hoja de Trabajo para listado'!$A$151:$Z$151,0)),0)+IFERROR(INDEX('Hoja de Trabajo para listado'!$AB$155:$BA$1048576,MATCH($A813,'Hoja de Trabajo para listado'!$AB$155:$AB$1048576,0),MATCH((CUADRO!G$4&amp;$E813),'Hoja de Trabajo para listado'!$AB$151:$BA$151,0)),0)+IFERROR(INDEX('Hoja de Trabajo para listado'!$BC$155:$CB$1048576,MATCH($A813,'Hoja de Trabajo para listado'!$BC$155:$BC$1048576,0),MATCH((CUADRO!G$4&amp;$E813),'Hoja de Trabajo para listado'!$BC$151:$CB$151,0)),0)+IFERROR(INDEX('Hoja de Trabajo para listado'!$DE$153:$DG$274,MATCH($A813,'Hoja de Trabajo para listado'!$DE$153:$DE$1048576,0),MATCH((CUADRO!G$4&amp;$E813),'Hoja de Trabajo para listado'!$DE$151:$DG$151,0)),0)+IFERROR(INDEX('Hoja de Trabajo para listado'!$CD$155:$DC$1048576,MATCH($A813,'Hoja de Trabajo para listado'!$CD$155:$CD$1048576,0),MATCH((CUADRO!G$4&amp;$E813),'Hoja de Trabajo para listado'!$CD$151:$DC$151,0)),0)</f>
        <v>0</v>
      </c>
      <c r="H813" s="243">
        <f ca="1">+IFERROR(INDEX('Hoja de Trabajo para listado'!$A$155:$Z$1048576,MATCH($A813,'Hoja de Trabajo para listado'!$A$155:$A$1048576,0),MATCH((CUADRO!H$4&amp;$E813),'Hoja de Trabajo para listado'!$A$151:$Z$151,0)),0)+IFERROR(INDEX('Hoja de Trabajo para listado'!$AB$155:$BA$1048576,MATCH($A813,'Hoja de Trabajo para listado'!$AB$155:$AB$1048576,0),MATCH((CUADRO!H$4&amp;$E813),'Hoja de Trabajo para listado'!$AB$151:$BA$151,0)),0)+IFERROR(INDEX('Hoja de Trabajo para listado'!$BC$155:$CB$1048576,MATCH($A813,'Hoja de Trabajo para listado'!$BC$155:$BC$1048576,0),MATCH((CUADRO!H$4&amp;$E813),'Hoja de Trabajo para listado'!$BC$151:$CB$151,0)),0)+IFERROR(INDEX('Hoja de Trabajo para listado'!$DE$153:$DG$274,MATCH($A813,'Hoja de Trabajo para listado'!$DE$153:$DE$1048576,0),MATCH((CUADRO!H$4&amp;$E813),'Hoja de Trabajo para listado'!$DE$151:$DG$151,0)),0)+IFERROR(INDEX('Hoja de Trabajo para listado'!$CD$155:$DC$1048576,MATCH($A813,'Hoja de Trabajo para listado'!$CD$155:$CD$1048576,0),MATCH((CUADRO!H$4&amp;$E813),'Hoja de Trabajo para listado'!$CD$151:$DC$151,0)),0)</f>
        <v>0</v>
      </c>
      <c r="I813" s="243">
        <f ca="1">+IFERROR(INDEX('Hoja de Trabajo para listado'!$A$155:$Z$1048576,MATCH($A813,'Hoja de Trabajo para listado'!$A$155:$A$1048576,0),MATCH((CUADRO!I$4&amp;$E813),'Hoja de Trabajo para listado'!$A$151:$Z$151,0)),0)+IFERROR(INDEX('Hoja de Trabajo para listado'!$AB$155:$BA$1048576,MATCH($A813,'Hoja de Trabajo para listado'!$AB$155:$AB$1048576,0),MATCH((CUADRO!I$4&amp;$E813),'Hoja de Trabajo para listado'!$AB$151:$BA$151,0)),0)+IFERROR(INDEX('Hoja de Trabajo para listado'!$BC$155:$CB$1048576,MATCH($A813,'Hoja de Trabajo para listado'!$BC$155:$BC$1048576,0),MATCH((CUADRO!I$4&amp;$E813),'Hoja de Trabajo para listado'!$BC$151:$CB$151,0)),0)+IFERROR(INDEX('Hoja de Trabajo para listado'!$DE$153:$DG$274,MATCH($A813,'Hoja de Trabajo para listado'!$DE$153:$DE$1048576,0),MATCH((CUADRO!I$4&amp;$E813),'Hoja de Trabajo para listado'!$DE$151:$DG$151,0)),0)+IFERROR(INDEX('Hoja de Trabajo para listado'!$CD$155:$DC$1048576,MATCH($A813,'Hoja de Trabajo para listado'!$CD$155:$CD$1048576,0),MATCH((CUADRO!I$4&amp;$E813),'Hoja de Trabajo para listado'!$CD$151:$DC$151,0)),0)</f>
        <v>0</v>
      </c>
      <c r="J813" s="243">
        <f ca="1">+IFERROR(INDEX('Hoja de Trabajo para listado'!$A$155:$Z$1048576,MATCH($A813,'Hoja de Trabajo para listado'!$A$155:$A$1048576,0),MATCH((CUADRO!J$4&amp;$E813),'Hoja de Trabajo para listado'!$A$151:$Z$151,0)),0)+IFERROR(INDEX('Hoja de Trabajo para listado'!$AB$155:$BA$1048576,MATCH($A813,'Hoja de Trabajo para listado'!$AB$155:$AB$1048576,0),MATCH((CUADRO!J$4&amp;$E813),'Hoja de Trabajo para listado'!$AB$151:$BA$151,0)),0)+IFERROR(INDEX('Hoja de Trabajo para listado'!$BC$155:$CB$1048576,MATCH($A813,'Hoja de Trabajo para listado'!$BC$155:$BC$1048576,0),MATCH((CUADRO!J$4&amp;$E813),'Hoja de Trabajo para listado'!$BC$151:$CB$151,0)),0)+IFERROR(INDEX('Hoja de Trabajo para listado'!$DE$153:$DG$274,MATCH($A813,'Hoja de Trabajo para listado'!$DE$153:$DE$1048576,0),MATCH((CUADRO!J$4&amp;$E813),'Hoja de Trabajo para listado'!$DE$151:$DG$151,0)),0)+IFERROR(INDEX('Hoja de Trabajo para listado'!$CD$155:$DC$1048576,MATCH($A813,'Hoja de Trabajo para listado'!$CD$155:$CD$1048576,0),MATCH((CUADRO!J$4&amp;$E813),'Hoja de Trabajo para listado'!$CD$151:$DC$151,0)),0)</f>
        <v>0</v>
      </c>
      <c r="K813" s="243">
        <f ca="1">+IFERROR(INDEX('Hoja de Trabajo para listado'!$A$155:$Z$1048576,MATCH($A813,'Hoja de Trabajo para listado'!$A$155:$A$1048576,0),MATCH((CUADRO!K$4&amp;$E813),'Hoja de Trabajo para listado'!$A$151:$Z$151,0)),0)+IFERROR(INDEX('Hoja de Trabajo para listado'!$AB$155:$BA$1048576,MATCH($A813,'Hoja de Trabajo para listado'!$AB$155:$AB$1048576,0),MATCH((CUADRO!K$4&amp;$E813),'Hoja de Trabajo para listado'!$AB$151:$BA$151,0)),0)+IFERROR(INDEX('Hoja de Trabajo para listado'!$BC$155:$CB$1048576,MATCH($A813,'Hoja de Trabajo para listado'!$BC$155:$BC$1048576,0),MATCH((CUADRO!K$4&amp;$E813),'Hoja de Trabajo para listado'!$BC$151:$CB$151,0)),0)+IFERROR(INDEX('Hoja de Trabajo para listado'!$DE$153:$DG$274,MATCH($A813,'Hoja de Trabajo para listado'!$DE$153:$DE$1048576,0),MATCH((CUADRO!K$4&amp;$E813),'Hoja de Trabajo para listado'!$DE$151:$DG$151,0)),0)+IFERROR(INDEX('Hoja de Trabajo para listado'!$CD$155:$DC$1048576,MATCH($A813,'Hoja de Trabajo para listado'!$CD$155:$CD$1048576,0),MATCH((CUADRO!K$4&amp;$E813),'Hoja de Trabajo para listado'!$CD$151:$DC$151,0)),0)</f>
        <v>0</v>
      </c>
      <c r="L813" s="243">
        <f ca="1">+IFERROR(INDEX('Hoja de Trabajo para listado'!$A$155:$Z$1048576,MATCH($A813,'Hoja de Trabajo para listado'!$A$155:$A$1048576,0),MATCH((CUADRO!L$4&amp;$E813),'Hoja de Trabajo para listado'!$A$151:$Z$151,0)),0)+IFERROR(INDEX('Hoja de Trabajo para listado'!$AB$155:$BA$1048576,MATCH($A813,'Hoja de Trabajo para listado'!$AB$155:$AB$1048576,0),MATCH((CUADRO!L$4&amp;$E813),'Hoja de Trabajo para listado'!$AB$151:$BA$151,0)),0)+IFERROR(INDEX('Hoja de Trabajo para listado'!$BC$155:$CB$1048576,MATCH($A813,'Hoja de Trabajo para listado'!$BC$155:$BC$1048576,0),MATCH((CUADRO!L$4&amp;$E813),'Hoja de Trabajo para listado'!$BC$151:$CB$151,0)),0)+IFERROR(INDEX('Hoja de Trabajo para listado'!$DE$153:$DG$274,MATCH($A813,'Hoja de Trabajo para listado'!$DE$153:$DE$1048576,0),MATCH((CUADRO!L$4&amp;$E813),'Hoja de Trabajo para listado'!$DE$151:$DG$151,0)),0)+IFERROR(INDEX('Hoja de Trabajo para listado'!$CD$155:$DC$1048576,MATCH($A813,'Hoja de Trabajo para listado'!$CD$155:$CD$1048576,0),MATCH((CUADRO!L$4&amp;$E813),'Hoja de Trabajo para listado'!$CD$151:$DC$151,0)),0)</f>
        <v>0</v>
      </c>
      <c r="M813" s="243">
        <f ca="1">+IFERROR(INDEX('Hoja de Trabajo para listado'!$A$155:$Z$1048576,MATCH($A813,'Hoja de Trabajo para listado'!$A$155:$A$1048576,0),MATCH((CUADRO!M$4&amp;$E813),'Hoja de Trabajo para listado'!$A$151:$Z$151,0)),0)+IFERROR(INDEX('Hoja de Trabajo para listado'!$AB$155:$BA$1048576,MATCH($A813,'Hoja de Trabajo para listado'!$AB$155:$AB$1048576,0),MATCH((CUADRO!M$4&amp;$E813),'Hoja de Trabajo para listado'!$AB$151:$BA$151,0)),0)+IFERROR(INDEX('Hoja de Trabajo para listado'!$BC$155:$CB$1048576,MATCH($A813,'Hoja de Trabajo para listado'!$BC$155:$BC$1048576,0),MATCH((CUADRO!M$4&amp;$E813),'Hoja de Trabajo para listado'!$BC$151:$CB$151,0)),0)+IFERROR(INDEX('Hoja de Trabajo para listado'!$DE$153:$DG$274,MATCH($A813,'Hoja de Trabajo para listado'!$DE$153:$DE$1048576,0),MATCH((CUADRO!M$4&amp;$E813),'Hoja de Trabajo para listado'!$DE$151:$DG$151,0)),0)+IFERROR(INDEX('Hoja de Trabajo para listado'!$CD$155:$DC$1048576,MATCH($A813,'Hoja de Trabajo para listado'!$CD$155:$CD$1048576,0),MATCH((CUADRO!M$4&amp;$E813),'Hoja de Trabajo para listado'!$CD$151:$DC$151,0)),0)</f>
        <v>0</v>
      </c>
      <c r="N813" s="243">
        <f ca="1">+IFERROR(INDEX('Hoja de Trabajo para listado'!$A$155:$Z$1048576,MATCH($A813,'Hoja de Trabajo para listado'!$A$155:$A$1048576,0),MATCH((CUADRO!N$4&amp;$E813),'Hoja de Trabajo para listado'!$A$151:$Z$151,0)),0)+IFERROR(INDEX('Hoja de Trabajo para listado'!$AB$155:$BA$1048576,MATCH($A813,'Hoja de Trabajo para listado'!$AB$155:$AB$1048576,0),MATCH((CUADRO!N$4&amp;$E813),'Hoja de Trabajo para listado'!$AB$151:$BA$151,0)),0)+IFERROR(INDEX('Hoja de Trabajo para listado'!$BC$155:$CB$1048576,MATCH($A813,'Hoja de Trabajo para listado'!$BC$155:$BC$1048576,0),MATCH((CUADRO!N$4&amp;$E813),'Hoja de Trabajo para listado'!$BC$151:$CB$151,0)),0)+IFERROR(INDEX('Hoja de Trabajo para listado'!$DE$153:$DG$274,MATCH($A813,'Hoja de Trabajo para listado'!$DE$153:$DE$1048576,0),MATCH((CUADRO!N$4&amp;$E813),'Hoja de Trabajo para listado'!$DE$151:$DG$151,0)),0)+IFERROR(INDEX('Hoja de Trabajo para listado'!$CD$155:$DC$1048576,MATCH($A813,'Hoja de Trabajo para listado'!$CD$155:$CD$1048576,0),MATCH((CUADRO!N$4&amp;$E813),'Hoja de Trabajo para listado'!$CD$151:$DC$151,0)),0)</f>
        <v>0</v>
      </c>
      <c r="O813" s="243">
        <f ca="1">+IFERROR(INDEX('Hoja de Trabajo para listado'!$A$155:$Z$1048576,MATCH($A813,'Hoja de Trabajo para listado'!$A$155:$A$1048576,0),MATCH((CUADRO!O$4&amp;$E813),'Hoja de Trabajo para listado'!$A$151:$Z$151,0)),0)+IFERROR(INDEX('Hoja de Trabajo para listado'!$AB$155:$BA$1048576,MATCH($A813,'Hoja de Trabajo para listado'!$AB$155:$AB$1048576,0),MATCH((CUADRO!O$4&amp;$E813),'Hoja de Trabajo para listado'!$AB$151:$BA$151,0)),0)+IFERROR(INDEX('Hoja de Trabajo para listado'!$BC$155:$CB$1048576,MATCH($A813,'Hoja de Trabajo para listado'!$BC$155:$BC$1048576,0),MATCH((CUADRO!O$4&amp;$E813),'Hoja de Trabajo para listado'!$BC$151:$CB$151,0)),0)+IFERROR(INDEX('Hoja de Trabajo para listado'!$DE$153:$DG$274,MATCH($A813,'Hoja de Trabajo para listado'!$DE$153:$DE$1048576,0),MATCH((CUADRO!O$4&amp;$E813),'Hoja de Trabajo para listado'!$DE$151:$DG$151,0)),0)+IFERROR(INDEX('Hoja de Trabajo para listado'!$CD$155:$DC$1048576,MATCH($A813,'Hoja de Trabajo para listado'!$CD$155:$CD$1048576,0),MATCH((CUADRO!O$4&amp;$E813),'Hoja de Trabajo para listado'!$CD$151:$DC$151,0)),0)</f>
        <v>0</v>
      </c>
      <c r="P813" s="243">
        <f ca="1">+IFERROR(INDEX('Hoja de Trabajo para listado'!$A$155:$Z$1048576,MATCH($A813,'Hoja de Trabajo para listado'!$A$155:$A$1048576,0),MATCH((CUADRO!P$4&amp;$E813),'Hoja de Trabajo para listado'!$A$151:$Z$151,0)),0)+IFERROR(INDEX('Hoja de Trabajo para listado'!$AB$155:$BA$1048576,MATCH($A813,'Hoja de Trabajo para listado'!$AB$155:$AB$1048576,0),MATCH((CUADRO!P$4&amp;$E813),'Hoja de Trabajo para listado'!$AB$151:$BA$151,0)),0)+IFERROR(INDEX('Hoja de Trabajo para listado'!$BC$155:$CB$1048576,MATCH($A813,'Hoja de Trabajo para listado'!$BC$155:$BC$1048576,0),MATCH((CUADRO!P$4&amp;$E813),'Hoja de Trabajo para listado'!$BC$151:$CB$151,0)),0)+IFERROR(INDEX('Hoja de Trabajo para listado'!$DE$153:$DG$274,MATCH($A813,'Hoja de Trabajo para listado'!$DE$153:$DE$1048576,0),MATCH((CUADRO!P$4&amp;$E813),'Hoja de Trabajo para listado'!$DE$151:$DG$151,0)),0)+IFERROR(INDEX('Hoja de Trabajo para listado'!$CD$155:$DC$1048576,MATCH($A813,'Hoja de Trabajo para listado'!$CD$155:$CD$1048576,0),MATCH((CUADRO!P$4&amp;$E813),'Hoja de Trabajo para listado'!$CD$151:$DC$151,0)),0)</f>
        <v>0</v>
      </c>
      <c r="Q813" s="243">
        <f ca="1">+IFERROR(INDEX('Hoja de Trabajo para listado'!$A$155:$Z$1048576,MATCH($A813,'Hoja de Trabajo para listado'!$A$155:$A$1048576,0),MATCH((CUADRO!Q$4&amp;$E813),'Hoja de Trabajo para listado'!$A$151:$Z$151,0)),0)+IFERROR(INDEX('Hoja de Trabajo para listado'!$AB$155:$BA$1048576,MATCH($A813,'Hoja de Trabajo para listado'!$AB$155:$AB$1048576,0),MATCH((CUADRO!Q$4&amp;$E813),'Hoja de Trabajo para listado'!$AB$151:$BA$151,0)),0)+IFERROR(INDEX('Hoja de Trabajo para listado'!$BC$155:$CB$1048576,MATCH($A813,'Hoja de Trabajo para listado'!$BC$155:$BC$1048576,0),MATCH((CUADRO!Q$4&amp;$E813),'Hoja de Trabajo para listado'!$BC$151:$CB$151,0)),0)+IFERROR(INDEX('Hoja de Trabajo para listado'!$DE$153:$DG$274,MATCH($A813,'Hoja de Trabajo para listado'!$DE$153:$DE$1048576,0),MATCH((CUADRO!Q$4&amp;$E813),'Hoja de Trabajo para listado'!$DE$151:$DG$151,0)),0)+IFERROR(INDEX('Hoja de Trabajo para listado'!$CD$155:$DC$1048576,MATCH($A813,'Hoja de Trabajo para listado'!$CD$155:$CD$1048576,0),MATCH((CUADRO!Q$4&amp;$E813),'Hoja de Trabajo para listado'!$CD$151:$DC$151,0)),0)</f>
        <v>0</v>
      </c>
      <c r="R813" s="243">
        <f t="shared" ca="1" si="31"/>
        <v>0</v>
      </c>
      <c r="S813" s="249"/>
      <c r="T813" s="243">
        <f ca="1">+T814</f>
        <v>0</v>
      </c>
      <c r="U813" s="242">
        <f t="shared" si="32"/>
        <v>1</v>
      </c>
      <c r="V813" s="333" t="str">
        <f>+VLOOKUP(A813,bd_lista!$A$3:$E$592,5,FALSE)</f>
        <v>Gobiernos Autonomos Municipales</v>
      </c>
      <c r="W813" s="387" t="str">
        <f>+V813</f>
        <v>Gobiernos Autonomos Municipales</v>
      </c>
      <c r="X813" s="242">
        <f>+VLOOKUP(A813,[4]Sheet1!$A$13:$D$744,4,FALSE)</f>
        <v>0</v>
      </c>
      <c r="Y813" s="242" t="e">
        <f>+VLOOKUP(X813,bd_lista!$A$3:$C$592,3,FALSE)</f>
        <v>#N/A</v>
      </c>
      <c r="Z813" s="294">
        <f>+X813</f>
        <v>0</v>
      </c>
      <c r="AA813" s="295" t="e">
        <f>+Y813</f>
        <v>#N/A</v>
      </c>
    </row>
    <row r="814" spans="1:27" customFormat="1" ht="27" hidden="1" customHeight="1">
      <c r="A814" s="32">
        <v>1424</v>
      </c>
      <c r="B814" s="393"/>
      <c r="C814" s="247" t="str">
        <f>+VLOOKUP(A814,bd_lista!$A$3:$C$592,3,FALSE)</f>
        <v>Gobierno Autónomo Municipal de Andamarca (Santiago de Andamarca)</v>
      </c>
      <c r="D814" s="390"/>
      <c r="E814" s="244" t="s">
        <v>1305</v>
      </c>
      <c r="F814" s="243">
        <f ca="1">+IFERROR(INDEX('Hoja de Trabajo para listado'!$A$155:$Z$1048576,MATCH($A814,'Hoja de Trabajo para listado'!$A$155:$A$1048576,0),MATCH((CUADRO!F$4&amp;$E814),'Hoja de Trabajo para listado'!$A$151:$Z$151,0)),0)+IFERROR(INDEX('Hoja de Trabajo para listado'!$AB$155:$BA$1048576,MATCH($A814,'Hoja de Trabajo para listado'!$AB$155:$AB$1048576,0),MATCH((CUADRO!F$4&amp;$E814),'Hoja de Trabajo para listado'!$AB$151:$BA$151,0)),0)+IFERROR(INDEX('Hoja de Trabajo para listado'!$BC$155:$CB$1048576,MATCH($A814,'Hoja de Trabajo para listado'!$BC$155:$BC$1048576,0),MATCH((CUADRO!F$4&amp;$E814),'Hoja de Trabajo para listado'!$BC$151:$CB$151,0)),0)+IFERROR(INDEX('Hoja de Trabajo para listado'!$DE$153:$DG$274,MATCH($A814,'Hoja de Trabajo para listado'!$DE$153:$DE$1048576,0),MATCH((CUADRO!F$4&amp;$E814),'Hoja de Trabajo para listado'!$DE$151:$DG$151,0)),0)+IFERROR(INDEX('Hoja de Trabajo para listado'!$CD$155:$DC$1048576,MATCH($A814,'Hoja de Trabajo para listado'!$CD$155:$CD$1048576,0),MATCH((CUADRO!F$4&amp;$E814),'Hoja de Trabajo para listado'!$CD$151:$DC$151,0)),0)</f>
        <v>0</v>
      </c>
      <c r="G814" s="243">
        <f ca="1">+IFERROR(INDEX('Hoja de Trabajo para listado'!$A$155:$Z$1048576,MATCH($A814,'Hoja de Trabajo para listado'!$A$155:$A$1048576,0),MATCH((CUADRO!G$4&amp;$E814),'Hoja de Trabajo para listado'!$A$151:$Z$151,0)),0)+IFERROR(INDEX('Hoja de Trabajo para listado'!$AB$155:$BA$1048576,MATCH($A814,'Hoja de Trabajo para listado'!$AB$155:$AB$1048576,0),MATCH((CUADRO!G$4&amp;$E814),'Hoja de Trabajo para listado'!$AB$151:$BA$151,0)),0)+IFERROR(INDEX('Hoja de Trabajo para listado'!$BC$155:$CB$1048576,MATCH($A814,'Hoja de Trabajo para listado'!$BC$155:$BC$1048576,0),MATCH((CUADRO!G$4&amp;$E814),'Hoja de Trabajo para listado'!$BC$151:$CB$151,0)),0)+IFERROR(INDEX('Hoja de Trabajo para listado'!$DE$153:$DG$274,MATCH($A814,'Hoja de Trabajo para listado'!$DE$153:$DE$1048576,0),MATCH((CUADRO!G$4&amp;$E814),'Hoja de Trabajo para listado'!$DE$151:$DG$151,0)),0)+IFERROR(INDEX('Hoja de Trabajo para listado'!$CD$155:$DC$1048576,MATCH($A814,'Hoja de Trabajo para listado'!$CD$155:$CD$1048576,0),MATCH((CUADRO!G$4&amp;$E814),'Hoja de Trabajo para listado'!$CD$151:$DC$151,0)),0)</f>
        <v>0</v>
      </c>
      <c r="H814" s="243">
        <f ca="1">+IFERROR(INDEX('Hoja de Trabajo para listado'!$A$155:$Z$1048576,MATCH($A814,'Hoja de Trabajo para listado'!$A$155:$A$1048576,0),MATCH((CUADRO!H$4&amp;$E814),'Hoja de Trabajo para listado'!$A$151:$Z$151,0)),0)+IFERROR(INDEX('Hoja de Trabajo para listado'!$AB$155:$BA$1048576,MATCH($A814,'Hoja de Trabajo para listado'!$AB$155:$AB$1048576,0),MATCH((CUADRO!H$4&amp;$E814),'Hoja de Trabajo para listado'!$AB$151:$BA$151,0)),0)+IFERROR(INDEX('Hoja de Trabajo para listado'!$BC$155:$CB$1048576,MATCH($A814,'Hoja de Trabajo para listado'!$BC$155:$BC$1048576,0),MATCH((CUADRO!H$4&amp;$E814),'Hoja de Trabajo para listado'!$BC$151:$CB$151,0)),0)+IFERROR(INDEX('Hoja de Trabajo para listado'!$DE$153:$DG$274,MATCH($A814,'Hoja de Trabajo para listado'!$DE$153:$DE$1048576,0),MATCH((CUADRO!H$4&amp;$E814),'Hoja de Trabajo para listado'!$DE$151:$DG$151,0)),0)+IFERROR(INDEX('Hoja de Trabajo para listado'!$CD$155:$DC$1048576,MATCH($A814,'Hoja de Trabajo para listado'!$CD$155:$CD$1048576,0),MATCH((CUADRO!H$4&amp;$E814),'Hoja de Trabajo para listado'!$CD$151:$DC$151,0)),0)</f>
        <v>0</v>
      </c>
      <c r="I814" s="243">
        <f ca="1">+IFERROR(INDEX('Hoja de Trabajo para listado'!$A$155:$Z$1048576,MATCH($A814,'Hoja de Trabajo para listado'!$A$155:$A$1048576,0),MATCH((CUADRO!I$4&amp;$E814),'Hoja de Trabajo para listado'!$A$151:$Z$151,0)),0)+IFERROR(INDEX('Hoja de Trabajo para listado'!$AB$155:$BA$1048576,MATCH($A814,'Hoja de Trabajo para listado'!$AB$155:$AB$1048576,0),MATCH((CUADRO!I$4&amp;$E814),'Hoja de Trabajo para listado'!$AB$151:$BA$151,0)),0)+IFERROR(INDEX('Hoja de Trabajo para listado'!$BC$155:$CB$1048576,MATCH($A814,'Hoja de Trabajo para listado'!$BC$155:$BC$1048576,0),MATCH((CUADRO!I$4&amp;$E814),'Hoja de Trabajo para listado'!$BC$151:$CB$151,0)),0)+IFERROR(INDEX('Hoja de Trabajo para listado'!$DE$153:$DG$274,MATCH($A814,'Hoja de Trabajo para listado'!$DE$153:$DE$1048576,0),MATCH((CUADRO!I$4&amp;$E814),'Hoja de Trabajo para listado'!$DE$151:$DG$151,0)),0)+IFERROR(INDEX('Hoja de Trabajo para listado'!$CD$155:$DC$1048576,MATCH($A814,'Hoja de Trabajo para listado'!$CD$155:$CD$1048576,0),MATCH((CUADRO!I$4&amp;$E814),'Hoja de Trabajo para listado'!$CD$151:$DC$151,0)),0)</f>
        <v>0</v>
      </c>
      <c r="J814" s="243">
        <f ca="1">+IFERROR(INDEX('Hoja de Trabajo para listado'!$A$155:$Z$1048576,MATCH($A814,'Hoja de Trabajo para listado'!$A$155:$A$1048576,0),MATCH((CUADRO!J$4&amp;$E814),'Hoja de Trabajo para listado'!$A$151:$Z$151,0)),0)+IFERROR(INDEX('Hoja de Trabajo para listado'!$AB$155:$BA$1048576,MATCH($A814,'Hoja de Trabajo para listado'!$AB$155:$AB$1048576,0),MATCH((CUADRO!J$4&amp;$E814),'Hoja de Trabajo para listado'!$AB$151:$BA$151,0)),0)+IFERROR(INDEX('Hoja de Trabajo para listado'!$BC$155:$CB$1048576,MATCH($A814,'Hoja de Trabajo para listado'!$BC$155:$BC$1048576,0),MATCH((CUADRO!J$4&amp;$E814),'Hoja de Trabajo para listado'!$BC$151:$CB$151,0)),0)+IFERROR(INDEX('Hoja de Trabajo para listado'!$DE$153:$DG$274,MATCH($A814,'Hoja de Trabajo para listado'!$DE$153:$DE$1048576,0),MATCH((CUADRO!J$4&amp;$E814),'Hoja de Trabajo para listado'!$DE$151:$DG$151,0)),0)+IFERROR(INDEX('Hoja de Trabajo para listado'!$CD$155:$DC$1048576,MATCH($A814,'Hoja de Trabajo para listado'!$CD$155:$CD$1048576,0),MATCH((CUADRO!J$4&amp;$E814),'Hoja de Trabajo para listado'!$CD$151:$DC$151,0)),0)</f>
        <v>0</v>
      </c>
      <c r="K814" s="243">
        <f ca="1">+IFERROR(INDEX('Hoja de Trabajo para listado'!$A$155:$Z$1048576,MATCH($A814,'Hoja de Trabajo para listado'!$A$155:$A$1048576,0),MATCH((CUADRO!K$4&amp;$E814),'Hoja de Trabajo para listado'!$A$151:$Z$151,0)),0)+IFERROR(INDEX('Hoja de Trabajo para listado'!$AB$155:$BA$1048576,MATCH($A814,'Hoja de Trabajo para listado'!$AB$155:$AB$1048576,0),MATCH((CUADRO!K$4&amp;$E814),'Hoja de Trabajo para listado'!$AB$151:$BA$151,0)),0)+IFERROR(INDEX('Hoja de Trabajo para listado'!$BC$155:$CB$1048576,MATCH($A814,'Hoja de Trabajo para listado'!$BC$155:$BC$1048576,0),MATCH((CUADRO!K$4&amp;$E814),'Hoja de Trabajo para listado'!$BC$151:$CB$151,0)),0)+IFERROR(INDEX('Hoja de Trabajo para listado'!$DE$153:$DG$274,MATCH($A814,'Hoja de Trabajo para listado'!$DE$153:$DE$1048576,0),MATCH((CUADRO!K$4&amp;$E814),'Hoja de Trabajo para listado'!$DE$151:$DG$151,0)),0)+IFERROR(INDEX('Hoja de Trabajo para listado'!$CD$155:$DC$1048576,MATCH($A814,'Hoja de Trabajo para listado'!$CD$155:$CD$1048576,0),MATCH((CUADRO!K$4&amp;$E814),'Hoja de Trabajo para listado'!$CD$151:$DC$151,0)),0)</f>
        <v>0</v>
      </c>
      <c r="L814" s="243">
        <f ca="1">+IFERROR(INDEX('Hoja de Trabajo para listado'!$A$155:$Z$1048576,MATCH($A814,'Hoja de Trabajo para listado'!$A$155:$A$1048576,0),MATCH((CUADRO!L$4&amp;$E814),'Hoja de Trabajo para listado'!$A$151:$Z$151,0)),0)+IFERROR(INDEX('Hoja de Trabajo para listado'!$AB$155:$BA$1048576,MATCH($A814,'Hoja de Trabajo para listado'!$AB$155:$AB$1048576,0),MATCH((CUADRO!L$4&amp;$E814),'Hoja de Trabajo para listado'!$AB$151:$BA$151,0)),0)+IFERROR(INDEX('Hoja de Trabajo para listado'!$BC$155:$CB$1048576,MATCH($A814,'Hoja de Trabajo para listado'!$BC$155:$BC$1048576,0),MATCH((CUADRO!L$4&amp;$E814),'Hoja de Trabajo para listado'!$BC$151:$CB$151,0)),0)+IFERROR(INDEX('Hoja de Trabajo para listado'!$DE$153:$DG$274,MATCH($A814,'Hoja de Trabajo para listado'!$DE$153:$DE$1048576,0),MATCH((CUADRO!L$4&amp;$E814),'Hoja de Trabajo para listado'!$DE$151:$DG$151,0)),0)+IFERROR(INDEX('Hoja de Trabajo para listado'!$CD$155:$DC$1048576,MATCH($A814,'Hoja de Trabajo para listado'!$CD$155:$CD$1048576,0),MATCH((CUADRO!L$4&amp;$E814),'Hoja de Trabajo para listado'!$CD$151:$DC$151,0)),0)</f>
        <v>0</v>
      </c>
      <c r="M814" s="243">
        <f ca="1">+IFERROR(INDEX('Hoja de Trabajo para listado'!$A$155:$Z$1048576,MATCH($A814,'Hoja de Trabajo para listado'!$A$155:$A$1048576,0),MATCH((CUADRO!M$4&amp;$E814),'Hoja de Trabajo para listado'!$A$151:$Z$151,0)),0)+IFERROR(INDEX('Hoja de Trabajo para listado'!$AB$155:$BA$1048576,MATCH($A814,'Hoja de Trabajo para listado'!$AB$155:$AB$1048576,0),MATCH((CUADRO!M$4&amp;$E814),'Hoja de Trabajo para listado'!$AB$151:$BA$151,0)),0)+IFERROR(INDEX('Hoja de Trabajo para listado'!$BC$155:$CB$1048576,MATCH($A814,'Hoja de Trabajo para listado'!$BC$155:$BC$1048576,0),MATCH((CUADRO!M$4&amp;$E814),'Hoja de Trabajo para listado'!$BC$151:$CB$151,0)),0)+IFERROR(INDEX('Hoja de Trabajo para listado'!$DE$153:$DG$274,MATCH($A814,'Hoja de Trabajo para listado'!$DE$153:$DE$1048576,0),MATCH((CUADRO!M$4&amp;$E814),'Hoja de Trabajo para listado'!$DE$151:$DG$151,0)),0)+IFERROR(INDEX('Hoja de Trabajo para listado'!$CD$155:$DC$1048576,MATCH($A814,'Hoja de Trabajo para listado'!$CD$155:$CD$1048576,0),MATCH((CUADRO!M$4&amp;$E814),'Hoja de Trabajo para listado'!$CD$151:$DC$151,0)),0)</f>
        <v>0</v>
      </c>
      <c r="N814" s="243">
        <f ca="1">+IFERROR(INDEX('Hoja de Trabajo para listado'!$A$155:$Z$1048576,MATCH($A814,'Hoja de Trabajo para listado'!$A$155:$A$1048576,0),MATCH((CUADRO!N$4&amp;$E814),'Hoja de Trabajo para listado'!$A$151:$Z$151,0)),0)+IFERROR(INDEX('Hoja de Trabajo para listado'!$AB$155:$BA$1048576,MATCH($A814,'Hoja de Trabajo para listado'!$AB$155:$AB$1048576,0),MATCH((CUADRO!N$4&amp;$E814),'Hoja de Trabajo para listado'!$AB$151:$BA$151,0)),0)+IFERROR(INDEX('Hoja de Trabajo para listado'!$BC$155:$CB$1048576,MATCH($A814,'Hoja de Trabajo para listado'!$BC$155:$BC$1048576,0),MATCH((CUADRO!N$4&amp;$E814),'Hoja de Trabajo para listado'!$BC$151:$CB$151,0)),0)+IFERROR(INDEX('Hoja de Trabajo para listado'!$DE$153:$DG$274,MATCH($A814,'Hoja de Trabajo para listado'!$DE$153:$DE$1048576,0),MATCH((CUADRO!N$4&amp;$E814),'Hoja de Trabajo para listado'!$DE$151:$DG$151,0)),0)+IFERROR(INDEX('Hoja de Trabajo para listado'!$CD$155:$DC$1048576,MATCH($A814,'Hoja de Trabajo para listado'!$CD$155:$CD$1048576,0),MATCH((CUADRO!N$4&amp;$E814),'Hoja de Trabajo para listado'!$CD$151:$DC$151,0)),0)</f>
        <v>0</v>
      </c>
      <c r="O814" s="243">
        <f ca="1">+IFERROR(INDEX('Hoja de Trabajo para listado'!$A$155:$Z$1048576,MATCH($A814,'Hoja de Trabajo para listado'!$A$155:$A$1048576,0),MATCH((CUADRO!O$4&amp;$E814),'Hoja de Trabajo para listado'!$A$151:$Z$151,0)),0)+IFERROR(INDEX('Hoja de Trabajo para listado'!$AB$155:$BA$1048576,MATCH($A814,'Hoja de Trabajo para listado'!$AB$155:$AB$1048576,0),MATCH((CUADRO!O$4&amp;$E814),'Hoja de Trabajo para listado'!$AB$151:$BA$151,0)),0)+IFERROR(INDEX('Hoja de Trabajo para listado'!$BC$155:$CB$1048576,MATCH($A814,'Hoja de Trabajo para listado'!$BC$155:$BC$1048576,0),MATCH((CUADRO!O$4&amp;$E814),'Hoja de Trabajo para listado'!$BC$151:$CB$151,0)),0)+IFERROR(INDEX('Hoja de Trabajo para listado'!$DE$153:$DG$274,MATCH($A814,'Hoja de Trabajo para listado'!$DE$153:$DE$1048576,0),MATCH((CUADRO!O$4&amp;$E814),'Hoja de Trabajo para listado'!$DE$151:$DG$151,0)),0)+IFERROR(INDEX('Hoja de Trabajo para listado'!$CD$155:$DC$1048576,MATCH($A814,'Hoja de Trabajo para listado'!$CD$155:$CD$1048576,0),MATCH((CUADRO!O$4&amp;$E814),'Hoja de Trabajo para listado'!$CD$151:$DC$151,0)),0)</f>
        <v>0</v>
      </c>
      <c r="P814" s="243">
        <f ca="1">+IFERROR(INDEX('Hoja de Trabajo para listado'!$A$155:$Z$1048576,MATCH($A814,'Hoja de Trabajo para listado'!$A$155:$A$1048576,0),MATCH((CUADRO!P$4&amp;$E814),'Hoja de Trabajo para listado'!$A$151:$Z$151,0)),0)+IFERROR(INDEX('Hoja de Trabajo para listado'!$AB$155:$BA$1048576,MATCH($A814,'Hoja de Trabajo para listado'!$AB$155:$AB$1048576,0),MATCH((CUADRO!P$4&amp;$E814),'Hoja de Trabajo para listado'!$AB$151:$BA$151,0)),0)+IFERROR(INDEX('Hoja de Trabajo para listado'!$BC$155:$CB$1048576,MATCH($A814,'Hoja de Trabajo para listado'!$BC$155:$BC$1048576,0),MATCH((CUADRO!P$4&amp;$E814),'Hoja de Trabajo para listado'!$BC$151:$CB$151,0)),0)+IFERROR(INDEX('Hoja de Trabajo para listado'!$DE$153:$DG$274,MATCH($A814,'Hoja de Trabajo para listado'!$DE$153:$DE$1048576,0),MATCH((CUADRO!P$4&amp;$E814),'Hoja de Trabajo para listado'!$DE$151:$DG$151,0)),0)+IFERROR(INDEX('Hoja de Trabajo para listado'!$CD$155:$DC$1048576,MATCH($A814,'Hoja de Trabajo para listado'!$CD$155:$CD$1048576,0),MATCH((CUADRO!P$4&amp;$E814),'Hoja de Trabajo para listado'!$CD$151:$DC$151,0)),0)</f>
        <v>0</v>
      </c>
      <c r="Q814" s="243">
        <f ca="1">+IFERROR(INDEX('Hoja de Trabajo para listado'!$A$155:$Z$1048576,MATCH($A814,'Hoja de Trabajo para listado'!$A$155:$A$1048576,0),MATCH((CUADRO!Q$4&amp;$E814),'Hoja de Trabajo para listado'!$A$151:$Z$151,0)),0)+IFERROR(INDEX('Hoja de Trabajo para listado'!$AB$155:$BA$1048576,MATCH($A814,'Hoja de Trabajo para listado'!$AB$155:$AB$1048576,0),MATCH((CUADRO!Q$4&amp;$E814),'Hoja de Trabajo para listado'!$AB$151:$BA$151,0)),0)+IFERROR(INDEX('Hoja de Trabajo para listado'!$BC$155:$CB$1048576,MATCH($A814,'Hoja de Trabajo para listado'!$BC$155:$BC$1048576,0),MATCH((CUADRO!Q$4&amp;$E814),'Hoja de Trabajo para listado'!$BC$151:$CB$151,0)),0)+IFERROR(INDEX('Hoja de Trabajo para listado'!$DE$153:$DG$274,MATCH($A814,'Hoja de Trabajo para listado'!$DE$153:$DE$1048576,0),MATCH((CUADRO!Q$4&amp;$E814),'Hoja de Trabajo para listado'!$DE$151:$DG$151,0)),0)+IFERROR(INDEX('Hoja de Trabajo para listado'!$CD$155:$DC$1048576,MATCH($A814,'Hoja de Trabajo para listado'!$CD$155:$CD$1048576,0),MATCH((CUADRO!Q$4&amp;$E814),'Hoja de Trabajo para listado'!$CD$151:$DC$151,0)),0)</f>
        <v>0</v>
      </c>
      <c r="R814" s="243">
        <f t="shared" ca="1" si="31"/>
        <v>0</v>
      </c>
      <c r="S814" s="249">
        <f ca="1">+R813+R814</f>
        <v>0</v>
      </c>
      <c r="T814" s="243">
        <f ca="1">+S814</f>
        <v>0</v>
      </c>
      <c r="U814" s="242">
        <f t="shared" si="32"/>
        <v>2</v>
      </c>
      <c r="V814" s="333" t="str">
        <f>+VLOOKUP(A814,bd_lista!$A$3:$E$592,5,FALSE)</f>
        <v>Gobiernos Autonomos Municipales</v>
      </c>
      <c r="W814" s="388"/>
      <c r="X814" s="242">
        <f>+VLOOKUP(A814,[4]Sheet1!$A$13:$D$744,4,FALSE)</f>
        <v>0</v>
      </c>
      <c r="Y814" s="242" t="e">
        <f>+VLOOKUP(X814,bd_lista!$A$3:$C$592,3,FALSE)</f>
        <v>#N/A</v>
      </c>
      <c r="Z814" s="292"/>
      <c r="AA814" s="293"/>
    </row>
    <row r="815" spans="1:27" customFormat="1" ht="15" hidden="1" customHeight="1">
      <c r="A815" s="32">
        <v>1425</v>
      </c>
      <c r="B815" s="392">
        <f>+A815</f>
        <v>1425</v>
      </c>
      <c r="C815" s="247" t="str">
        <f>+VLOOKUP(A815,bd_lista!$A$3:$C$592,3,FALSE)</f>
        <v>Gobierno Autónomo Municipal de Belén de Andamarca</v>
      </c>
      <c r="D815" s="389" t="str">
        <f>+C815</f>
        <v>Gobierno Autónomo Municipal de Belén de Andamarca</v>
      </c>
      <c r="E815" s="242" t="s">
        <v>1304</v>
      </c>
      <c r="F815" s="243">
        <f ca="1">+IFERROR(INDEX('Hoja de Trabajo para listado'!$A$155:$Z$1048576,MATCH($A815,'Hoja de Trabajo para listado'!$A$155:$A$1048576,0),MATCH((CUADRO!F$4&amp;$E815),'Hoja de Trabajo para listado'!$A$151:$Z$151,0)),0)+IFERROR(INDEX('Hoja de Trabajo para listado'!$AB$155:$BA$1048576,MATCH($A815,'Hoja de Trabajo para listado'!$AB$155:$AB$1048576,0),MATCH((CUADRO!F$4&amp;$E815),'Hoja de Trabajo para listado'!$AB$151:$BA$151,0)),0)+IFERROR(INDEX('Hoja de Trabajo para listado'!$BC$155:$CB$1048576,MATCH($A815,'Hoja de Trabajo para listado'!$BC$155:$BC$1048576,0),MATCH((CUADRO!F$4&amp;$E815),'Hoja de Trabajo para listado'!$BC$151:$CB$151,0)),0)+IFERROR(INDEX('Hoja de Trabajo para listado'!$DE$153:$DG$274,MATCH($A815,'Hoja de Trabajo para listado'!$DE$153:$DE$1048576,0),MATCH((CUADRO!F$4&amp;$E815),'Hoja de Trabajo para listado'!$DE$151:$DG$151,0)),0)+IFERROR(INDEX('Hoja de Trabajo para listado'!$CD$155:$DC$1048576,MATCH($A815,'Hoja de Trabajo para listado'!$CD$155:$CD$1048576,0),MATCH((CUADRO!F$4&amp;$E815),'Hoja de Trabajo para listado'!$CD$151:$DC$151,0)),0)</f>
        <v>0</v>
      </c>
      <c r="G815" s="243">
        <f ca="1">+IFERROR(INDEX('Hoja de Trabajo para listado'!$A$155:$Z$1048576,MATCH($A815,'Hoja de Trabajo para listado'!$A$155:$A$1048576,0),MATCH((CUADRO!G$4&amp;$E815),'Hoja de Trabajo para listado'!$A$151:$Z$151,0)),0)+IFERROR(INDEX('Hoja de Trabajo para listado'!$AB$155:$BA$1048576,MATCH($A815,'Hoja de Trabajo para listado'!$AB$155:$AB$1048576,0),MATCH((CUADRO!G$4&amp;$E815),'Hoja de Trabajo para listado'!$AB$151:$BA$151,0)),0)+IFERROR(INDEX('Hoja de Trabajo para listado'!$BC$155:$CB$1048576,MATCH($A815,'Hoja de Trabajo para listado'!$BC$155:$BC$1048576,0),MATCH((CUADRO!G$4&amp;$E815),'Hoja de Trabajo para listado'!$BC$151:$CB$151,0)),0)+IFERROR(INDEX('Hoja de Trabajo para listado'!$DE$153:$DG$274,MATCH($A815,'Hoja de Trabajo para listado'!$DE$153:$DE$1048576,0),MATCH((CUADRO!G$4&amp;$E815),'Hoja de Trabajo para listado'!$DE$151:$DG$151,0)),0)+IFERROR(INDEX('Hoja de Trabajo para listado'!$CD$155:$DC$1048576,MATCH($A815,'Hoja de Trabajo para listado'!$CD$155:$CD$1048576,0),MATCH((CUADRO!G$4&amp;$E815),'Hoja de Trabajo para listado'!$CD$151:$DC$151,0)),0)</f>
        <v>0</v>
      </c>
      <c r="H815" s="243">
        <f ca="1">+IFERROR(INDEX('Hoja de Trabajo para listado'!$A$155:$Z$1048576,MATCH($A815,'Hoja de Trabajo para listado'!$A$155:$A$1048576,0),MATCH((CUADRO!H$4&amp;$E815),'Hoja de Trabajo para listado'!$A$151:$Z$151,0)),0)+IFERROR(INDEX('Hoja de Trabajo para listado'!$AB$155:$BA$1048576,MATCH($A815,'Hoja de Trabajo para listado'!$AB$155:$AB$1048576,0),MATCH((CUADRO!H$4&amp;$E815),'Hoja de Trabajo para listado'!$AB$151:$BA$151,0)),0)+IFERROR(INDEX('Hoja de Trabajo para listado'!$BC$155:$CB$1048576,MATCH($A815,'Hoja de Trabajo para listado'!$BC$155:$BC$1048576,0),MATCH((CUADRO!H$4&amp;$E815),'Hoja de Trabajo para listado'!$BC$151:$CB$151,0)),0)+IFERROR(INDEX('Hoja de Trabajo para listado'!$DE$153:$DG$274,MATCH($A815,'Hoja de Trabajo para listado'!$DE$153:$DE$1048576,0),MATCH((CUADRO!H$4&amp;$E815),'Hoja de Trabajo para listado'!$DE$151:$DG$151,0)),0)+IFERROR(INDEX('Hoja de Trabajo para listado'!$CD$155:$DC$1048576,MATCH($A815,'Hoja de Trabajo para listado'!$CD$155:$CD$1048576,0),MATCH((CUADRO!H$4&amp;$E815),'Hoja de Trabajo para listado'!$CD$151:$DC$151,0)),0)</f>
        <v>0</v>
      </c>
      <c r="I815" s="243">
        <f ca="1">+IFERROR(INDEX('Hoja de Trabajo para listado'!$A$155:$Z$1048576,MATCH($A815,'Hoja de Trabajo para listado'!$A$155:$A$1048576,0),MATCH((CUADRO!I$4&amp;$E815),'Hoja de Trabajo para listado'!$A$151:$Z$151,0)),0)+IFERROR(INDEX('Hoja de Trabajo para listado'!$AB$155:$BA$1048576,MATCH($A815,'Hoja de Trabajo para listado'!$AB$155:$AB$1048576,0),MATCH((CUADRO!I$4&amp;$E815),'Hoja de Trabajo para listado'!$AB$151:$BA$151,0)),0)+IFERROR(INDEX('Hoja de Trabajo para listado'!$BC$155:$CB$1048576,MATCH($A815,'Hoja de Trabajo para listado'!$BC$155:$BC$1048576,0),MATCH((CUADRO!I$4&amp;$E815),'Hoja de Trabajo para listado'!$BC$151:$CB$151,0)),0)+IFERROR(INDEX('Hoja de Trabajo para listado'!$DE$153:$DG$274,MATCH($A815,'Hoja de Trabajo para listado'!$DE$153:$DE$1048576,0),MATCH((CUADRO!I$4&amp;$E815),'Hoja de Trabajo para listado'!$DE$151:$DG$151,0)),0)+IFERROR(INDEX('Hoja de Trabajo para listado'!$CD$155:$DC$1048576,MATCH($A815,'Hoja de Trabajo para listado'!$CD$155:$CD$1048576,0),MATCH((CUADRO!I$4&amp;$E815),'Hoja de Trabajo para listado'!$CD$151:$DC$151,0)),0)</f>
        <v>0</v>
      </c>
      <c r="J815" s="243">
        <f ca="1">+IFERROR(INDEX('Hoja de Trabajo para listado'!$A$155:$Z$1048576,MATCH($A815,'Hoja de Trabajo para listado'!$A$155:$A$1048576,0),MATCH((CUADRO!J$4&amp;$E815),'Hoja de Trabajo para listado'!$A$151:$Z$151,0)),0)+IFERROR(INDEX('Hoja de Trabajo para listado'!$AB$155:$BA$1048576,MATCH($A815,'Hoja de Trabajo para listado'!$AB$155:$AB$1048576,0),MATCH((CUADRO!J$4&amp;$E815),'Hoja de Trabajo para listado'!$AB$151:$BA$151,0)),0)+IFERROR(INDEX('Hoja de Trabajo para listado'!$BC$155:$CB$1048576,MATCH($A815,'Hoja de Trabajo para listado'!$BC$155:$BC$1048576,0),MATCH((CUADRO!J$4&amp;$E815),'Hoja de Trabajo para listado'!$BC$151:$CB$151,0)),0)+IFERROR(INDEX('Hoja de Trabajo para listado'!$DE$153:$DG$274,MATCH($A815,'Hoja de Trabajo para listado'!$DE$153:$DE$1048576,0),MATCH((CUADRO!J$4&amp;$E815),'Hoja de Trabajo para listado'!$DE$151:$DG$151,0)),0)+IFERROR(INDEX('Hoja de Trabajo para listado'!$CD$155:$DC$1048576,MATCH($A815,'Hoja de Trabajo para listado'!$CD$155:$CD$1048576,0),MATCH((CUADRO!J$4&amp;$E815),'Hoja de Trabajo para listado'!$CD$151:$DC$151,0)),0)</f>
        <v>0</v>
      </c>
      <c r="K815" s="243">
        <f ca="1">+IFERROR(INDEX('Hoja de Trabajo para listado'!$A$155:$Z$1048576,MATCH($A815,'Hoja de Trabajo para listado'!$A$155:$A$1048576,0),MATCH((CUADRO!K$4&amp;$E815),'Hoja de Trabajo para listado'!$A$151:$Z$151,0)),0)+IFERROR(INDEX('Hoja de Trabajo para listado'!$AB$155:$BA$1048576,MATCH($A815,'Hoja de Trabajo para listado'!$AB$155:$AB$1048576,0),MATCH((CUADRO!K$4&amp;$E815),'Hoja de Trabajo para listado'!$AB$151:$BA$151,0)),0)+IFERROR(INDEX('Hoja de Trabajo para listado'!$BC$155:$CB$1048576,MATCH($A815,'Hoja de Trabajo para listado'!$BC$155:$BC$1048576,0),MATCH((CUADRO!K$4&amp;$E815),'Hoja de Trabajo para listado'!$BC$151:$CB$151,0)),0)+IFERROR(INDEX('Hoja de Trabajo para listado'!$DE$153:$DG$274,MATCH($A815,'Hoja de Trabajo para listado'!$DE$153:$DE$1048576,0),MATCH((CUADRO!K$4&amp;$E815),'Hoja de Trabajo para listado'!$DE$151:$DG$151,0)),0)+IFERROR(INDEX('Hoja de Trabajo para listado'!$CD$155:$DC$1048576,MATCH($A815,'Hoja de Trabajo para listado'!$CD$155:$CD$1048576,0),MATCH((CUADRO!K$4&amp;$E815),'Hoja de Trabajo para listado'!$CD$151:$DC$151,0)),0)</f>
        <v>0</v>
      </c>
      <c r="L815" s="243">
        <f ca="1">+IFERROR(INDEX('Hoja de Trabajo para listado'!$A$155:$Z$1048576,MATCH($A815,'Hoja de Trabajo para listado'!$A$155:$A$1048576,0),MATCH((CUADRO!L$4&amp;$E815),'Hoja de Trabajo para listado'!$A$151:$Z$151,0)),0)+IFERROR(INDEX('Hoja de Trabajo para listado'!$AB$155:$BA$1048576,MATCH($A815,'Hoja de Trabajo para listado'!$AB$155:$AB$1048576,0),MATCH((CUADRO!L$4&amp;$E815),'Hoja de Trabajo para listado'!$AB$151:$BA$151,0)),0)+IFERROR(INDEX('Hoja de Trabajo para listado'!$BC$155:$CB$1048576,MATCH($A815,'Hoja de Trabajo para listado'!$BC$155:$BC$1048576,0),MATCH((CUADRO!L$4&amp;$E815),'Hoja de Trabajo para listado'!$BC$151:$CB$151,0)),0)+IFERROR(INDEX('Hoja de Trabajo para listado'!$DE$153:$DG$274,MATCH($A815,'Hoja de Trabajo para listado'!$DE$153:$DE$1048576,0),MATCH((CUADRO!L$4&amp;$E815),'Hoja de Trabajo para listado'!$DE$151:$DG$151,0)),0)+IFERROR(INDEX('Hoja de Trabajo para listado'!$CD$155:$DC$1048576,MATCH($A815,'Hoja de Trabajo para listado'!$CD$155:$CD$1048576,0),MATCH((CUADRO!L$4&amp;$E815),'Hoja de Trabajo para listado'!$CD$151:$DC$151,0)),0)</f>
        <v>0</v>
      </c>
      <c r="M815" s="243">
        <f ca="1">+IFERROR(INDEX('Hoja de Trabajo para listado'!$A$155:$Z$1048576,MATCH($A815,'Hoja de Trabajo para listado'!$A$155:$A$1048576,0),MATCH((CUADRO!M$4&amp;$E815),'Hoja de Trabajo para listado'!$A$151:$Z$151,0)),0)+IFERROR(INDEX('Hoja de Trabajo para listado'!$AB$155:$BA$1048576,MATCH($A815,'Hoja de Trabajo para listado'!$AB$155:$AB$1048576,0),MATCH((CUADRO!M$4&amp;$E815),'Hoja de Trabajo para listado'!$AB$151:$BA$151,0)),0)+IFERROR(INDEX('Hoja de Trabajo para listado'!$BC$155:$CB$1048576,MATCH($A815,'Hoja de Trabajo para listado'!$BC$155:$BC$1048576,0),MATCH((CUADRO!M$4&amp;$E815),'Hoja de Trabajo para listado'!$BC$151:$CB$151,0)),0)+IFERROR(INDEX('Hoja de Trabajo para listado'!$DE$153:$DG$274,MATCH($A815,'Hoja de Trabajo para listado'!$DE$153:$DE$1048576,0),MATCH((CUADRO!M$4&amp;$E815),'Hoja de Trabajo para listado'!$DE$151:$DG$151,0)),0)+IFERROR(INDEX('Hoja de Trabajo para listado'!$CD$155:$DC$1048576,MATCH($A815,'Hoja de Trabajo para listado'!$CD$155:$CD$1048576,0),MATCH((CUADRO!M$4&amp;$E815),'Hoja de Trabajo para listado'!$CD$151:$DC$151,0)),0)</f>
        <v>0</v>
      </c>
      <c r="N815" s="243">
        <f ca="1">+IFERROR(INDEX('Hoja de Trabajo para listado'!$A$155:$Z$1048576,MATCH($A815,'Hoja de Trabajo para listado'!$A$155:$A$1048576,0),MATCH((CUADRO!N$4&amp;$E815),'Hoja de Trabajo para listado'!$A$151:$Z$151,0)),0)+IFERROR(INDEX('Hoja de Trabajo para listado'!$AB$155:$BA$1048576,MATCH($A815,'Hoja de Trabajo para listado'!$AB$155:$AB$1048576,0),MATCH((CUADRO!N$4&amp;$E815),'Hoja de Trabajo para listado'!$AB$151:$BA$151,0)),0)+IFERROR(INDEX('Hoja de Trabajo para listado'!$BC$155:$CB$1048576,MATCH($A815,'Hoja de Trabajo para listado'!$BC$155:$BC$1048576,0),MATCH((CUADRO!N$4&amp;$E815),'Hoja de Trabajo para listado'!$BC$151:$CB$151,0)),0)+IFERROR(INDEX('Hoja de Trabajo para listado'!$DE$153:$DG$274,MATCH($A815,'Hoja de Trabajo para listado'!$DE$153:$DE$1048576,0),MATCH((CUADRO!N$4&amp;$E815),'Hoja de Trabajo para listado'!$DE$151:$DG$151,0)),0)+IFERROR(INDEX('Hoja de Trabajo para listado'!$CD$155:$DC$1048576,MATCH($A815,'Hoja de Trabajo para listado'!$CD$155:$CD$1048576,0),MATCH((CUADRO!N$4&amp;$E815),'Hoja de Trabajo para listado'!$CD$151:$DC$151,0)),0)</f>
        <v>0</v>
      </c>
      <c r="O815" s="243">
        <f ca="1">+IFERROR(INDEX('Hoja de Trabajo para listado'!$A$155:$Z$1048576,MATCH($A815,'Hoja de Trabajo para listado'!$A$155:$A$1048576,0),MATCH((CUADRO!O$4&amp;$E815),'Hoja de Trabajo para listado'!$A$151:$Z$151,0)),0)+IFERROR(INDEX('Hoja de Trabajo para listado'!$AB$155:$BA$1048576,MATCH($A815,'Hoja de Trabajo para listado'!$AB$155:$AB$1048576,0),MATCH((CUADRO!O$4&amp;$E815),'Hoja de Trabajo para listado'!$AB$151:$BA$151,0)),0)+IFERROR(INDEX('Hoja de Trabajo para listado'!$BC$155:$CB$1048576,MATCH($A815,'Hoja de Trabajo para listado'!$BC$155:$BC$1048576,0),MATCH((CUADRO!O$4&amp;$E815),'Hoja de Trabajo para listado'!$BC$151:$CB$151,0)),0)+IFERROR(INDEX('Hoja de Trabajo para listado'!$DE$153:$DG$274,MATCH($A815,'Hoja de Trabajo para listado'!$DE$153:$DE$1048576,0),MATCH((CUADRO!O$4&amp;$E815),'Hoja de Trabajo para listado'!$DE$151:$DG$151,0)),0)+IFERROR(INDEX('Hoja de Trabajo para listado'!$CD$155:$DC$1048576,MATCH($A815,'Hoja de Trabajo para listado'!$CD$155:$CD$1048576,0),MATCH((CUADRO!O$4&amp;$E815),'Hoja de Trabajo para listado'!$CD$151:$DC$151,0)),0)</f>
        <v>0</v>
      </c>
      <c r="P815" s="243">
        <f ca="1">+IFERROR(INDEX('Hoja de Trabajo para listado'!$A$155:$Z$1048576,MATCH($A815,'Hoja de Trabajo para listado'!$A$155:$A$1048576,0),MATCH((CUADRO!P$4&amp;$E815),'Hoja de Trabajo para listado'!$A$151:$Z$151,0)),0)+IFERROR(INDEX('Hoja de Trabajo para listado'!$AB$155:$BA$1048576,MATCH($A815,'Hoja de Trabajo para listado'!$AB$155:$AB$1048576,0),MATCH((CUADRO!P$4&amp;$E815),'Hoja de Trabajo para listado'!$AB$151:$BA$151,0)),0)+IFERROR(INDEX('Hoja de Trabajo para listado'!$BC$155:$CB$1048576,MATCH($A815,'Hoja de Trabajo para listado'!$BC$155:$BC$1048576,0),MATCH((CUADRO!P$4&amp;$E815),'Hoja de Trabajo para listado'!$BC$151:$CB$151,0)),0)+IFERROR(INDEX('Hoja de Trabajo para listado'!$DE$153:$DG$274,MATCH($A815,'Hoja de Trabajo para listado'!$DE$153:$DE$1048576,0),MATCH((CUADRO!P$4&amp;$E815),'Hoja de Trabajo para listado'!$DE$151:$DG$151,0)),0)+IFERROR(INDEX('Hoja de Trabajo para listado'!$CD$155:$DC$1048576,MATCH($A815,'Hoja de Trabajo para listado'!$CD$155:$CD$1048576,0),MATCH((CUADRO!P$4&amp;$E815),'Hoja de Trabajo para listado'!$CD$151:$DC$151,0)),0)</f>
        <v>0</v>
      </c>
      <c r="Q815" s="243">
        <f ca="1">+IFERROR(INDEX('Hoja de Trabajo para listado'!$A$155:$Z$1048576,MATCH($A815,'Hoja de Trabajo para listado'!$A$155:$A$1048576,0),MATCH((CUADRO!Q$4&amp;$E815),'Hoja de Trabajo para listado'!$A$151:$Z$151,0)),0)+IFERROR(INDEX('Hoja de Trabajo para listado'!$AB$155:$BA$1048576,MATCH($A815,'Hoja de Trabajo para listado'!$AB$155:$AB$1048576,0),MATCH((CUADRO!Q$4&amp;$E815),'Hoja de Trabajo para listado'!$AB$151:$BA$151,0)),0)+IFERROR(INDEX('Hoja de Trabajo para listado'!$BC$155:$CB$1048576,MATCH($A815,'Hoja de Trabajo para listado'!$BC$155:$BC$1048576,0),MATCH((CUADRO!Q$4&amp;$E815),'Hoja de Trabajo para listado'!$BC$151:$CB$151,0)),0)+IFERROR(INDEX('Hoja de Trabajo para listado'!$DE$153:$DG$274,MATCH($A815,'Hoja de Trabajo para listado'!$DE$153:$DE$1048576,0),MATCH((CUADRO!Q$4&amp;$E815),'Hoja de Trabajo para listado'!$DE$151:$DG$151,0)),0)+IFERROR(INDEX('Hoja de Trabajo para listado'!$CD$155:$DC$1048576,MATCH($A815,'Hoja de Trabajo para listado'!$CD$155:$CD$1048576,0),MATCH((CUADRO!Q$4&amp;$E815),'Hoja de Trabajo para listado'!$CD$151:$DC$151,0)),0)</f>
        <v>0</v>
      </c>
      <c r="R815" s="243">
        <f t="shared" ca="1" si="31"/>
        <v>0</v>
      </c>
      <c r="S815" s="249"/>
      <c r="T815" s="243">
        <f ca="1">+T816</f>
        <v>0</v>
      </c>
      <c r="U815" s="242">
        <f t="shared" si="32"/>
        <v>1</v>
      </c>
      <c r="V815" s="333" t="str">
        <f>+VLOOKUP(A815,bd_lista!$A$3:$E$592,5,FALSE)</f>
        <v>Gobiernos Autonomos Municipales</v>
      </c>
      <c r="W815" s="387" t="str">
        <f>+V815</f>
        <v>Gobiernos Autonomos Municipales</v>
      </c>
      <c r="X815" s="242">
        <f>+VLOOKUP(A815,[4]Sheet1!$A$13:$D$744,4,FALSE)</f>
        <v>0</v>
      </c>
      <c r="Y815" s="242" t="e">
        <f>+VLOOKUP(X815,bd_lista!$A$3:$C$592,3,FALSE)</f>
        <v>#N/A</v>
      </c>
      <c r="Z815" s="294">
        <f>+X815</f>
        <v>0</v>
      </c>
      <c r="AA815" s="295" t="e">
        <f>+Y815</f>
        <v>#N/A</v>
      </c>
    </row>
    <row r="816" spans="1:27" customFormat="1" ht="15" hidden="1" customHeight="1">
      <c r="A816" s="32">
        <v>1425</v>
      </c>
      <c r="B816" s="393"/>
      <c r="C816" s="247" t="str">
        <f>+VLOOKUP(A816,bd_lista!$A$3:$C$592,3,FALSE)</f>
        <v>Gobierno Autónomo Municipal de Belén de Andamarca</v>
      </c>
      <c r="D816" s="390"/>
      <c r="E816" s="244" t="s">
        <v>1305</v>
      </c>
      <c r="F816" s="243">
        <f ca="1">+IFERROR(INDEX('Hoja de Trabajo para listado'!$A$155:$Z$1048576,MATCH($A816,'Hoja de Trabajo para listado'!$A$155:$A$1048576,0),MATCH((CUADRO!F$4&amp;$E816),'Hoja de Trabajo para listado'!$A$151:$Z$151,0)),0)+IFERROR(INDEX('Hoja de Trabajo para listado'!$AB$155:$BA$1048576,MATCH($A816,'Hoja de Trabajo para listado'!$AB$155:$AB$1048576,0),MATCH((CUADRO!F$4&amp;$E816),'Hoja de Trabajo para listado'!$AB$151:$BA$151,0)),0)+IFERROR(INDEX('Hoja de Trabajo para listado'!$BC$155:$CB$1048576,MATCH($A816,'Hoja de Trabajo para listado'!$BC$155:$BC$1048576,0),MATCH((CUADRO!F$4&amp;$E816),'Hoja de Trabajo para listado'!$BC$151:$CB$151,0)),0)+IFERROR(INDEX('Hoja de Trabajo para listado'!$DE$153:$DG$274,MATCH($A816,'Hoja de Trabajo para listado'!$DE$153:$DE$1048576,0),MATCH((CUADRO!F$4&amp;$E816),'Hoja de Trabajo para listado'!$DE$151:$DG$151,0)),0)+IFERROR(INDEX('Hoja de Trabajo para listado'!$CD$155:$DC$1048576,MATCH($A816,'Hoja de Trabajo para listado'!$CD$155:$CD$1048576,0),MATCH((CUADRO!F$4&amp;$E816),'Hoja de Trabajo para listado'!$CD$151:$DC$151,0)),0)</f>
        <v>0</v>
      </c>
      <c r="G816" s="243">
        <f ca="1">+IFERROR(INDEX('Hoja de Trabajo para listado'!$A$155:$Z$1048576,MATCH($A816,'Hoja de Trabajo para listado'!$A$155:$A$1048576,0),MATCH((CUADRO!G$4&amp;$E816),'Hoja de Trabajo para listado'!$A$151:$Z$151,0)),0)+IFERROR(INDEX('Hoja de Trabajo para listado'!$AB$155:$BA$1048576,MATCH($A816,'Hoja de Trabajo para listado'!$AB$155:$AB$1048576,0),MATCH((CUADRO!G$4&amp;$E816),'Hoja de Trabajo para listado'!$AB$151:$BA$151,0)),0)+IFERROR(INDEX('Hoja de Trabajo para listado'!$BC$155:$CB$1048576,MATCH($A816,'Hoja de Trabajo para listado'!$BC$155:$BC$1048576,0),MATCH((CUADRO!G$4&amp;$E816),'Hoja de Trabajo para listado'!$BC$151:$CB$151,0)),0)+IFERROR(INDEX('Hoja de Trabajo para listado'!$DE$153:$DG$274,MATCH($A816,'Hoja de Trabajo para listado'!$DE$153:$DE$1048576,0),MATCH((CUADRO!G$4&amp;$E816),'Hoja de Trabajo para listado'!$DE$151:$DG$151,0)),0)+IFERROR(INDEX('Hoja de Trabajo para listado'!$CD$155:$DC$1048576,MATCH($A816,'Hoja de Trabajo para listado'!$CD$155:$CD$1048576,0),MATCH((CUADRO!G$4&amp;$E816),'Hoja de Trabajo para listado'!$CD$151:$DC$151,0)),0)</f>
        <v>0</v>
      </c>
      <c r="H816" s="243">
        <f ca="1">+IFERROR(INDEX('Hoja de Trabajo para listado'!$A$155:$Z$1048576,MATCH($A816,'Hoja de Trabajo para listado'!$A$155:$A$1048576,0),MATCH((CUADRO!H$4&amp;$E816),'Hoja de Trabajo para listado'!$A$151:$Z$151,0)),0)+IFERROR(INDEX('Hoja de Trabajo para listado'!$AB$155:$BA$1048576,MATCH($A816,'Hoja de Trabajo para listado'!$AB$155:$AB$1048576,0),MATCH((CUADRO!H$4&amp;$E816),'Hoja de Trabajo para listado'!$AB$151:$BA$151,0)),0)+IFERROR(INDEX('Hoja de Trabajo para listado'!$BC$155:$CB$1048576,MATCH($A816,'Hoja de Trabajo para listado'!$BC$155:$BC$1048576,0),MATCH((CUADRO!H$4&amp;$E816),'Hoja de Trabajo para listado'!$BC$151:$CB$151,0)),0)+IFERROR(INDEX('Hoja de Trabajo para listado'!$DE$153:$DG$274,MATCH($A816,'Hoja de Trabajo para listado'!$DE$153:$DE$1048576,0),MATCH((CUADRO!H$4&amp;$E816),'Hoja de Trabajo para listado'!$DE$151:$DG$151,0)),0)+IFERROR(INDEX('Hoja de Trabajo para listado'!$CD$155:$DC$1048576,MATCH($A816,'Hoja de Trabajo para listado'!$CD$155:$CD$1048576,0),MATCH((CUADRO!H$4&amp;$E816),'Hoja de Trabajo para listado'!$CD$151:$DC$151,0)),0)</f>
        <v>0</v>
      </c>
      <c r="I816" s="243">
        <f ca="1">+IFERROR(INDEX('Hoja de Trabajo para listado'!$A$155:$Z$1048576,MATCH($A816,'Hoja de Trabajo para listado'!$A$155:$A$1048576,0),MATCH((CUADRO!I$4&amp;$E816),'Hoja de Trabajo para listado'!$A$151:$Z$151,0)),0)+IFERROR(INDEX('Hoja de Trabajo para listado'!$AB$155:$BA$1048576,MATCH($A816,'Hoja de Trabajo para listado'!$AB$155:$AB$1048576,0),MATCH((CUADRO!I$4&amp;$E816),'Hoja de Trabajo para listado'!$AB$151:$BA$151,0)),0)+IFERROR(INDEX('Hoja de Trabajo para listado'!$BC$155:$CB$1048576,MATCH($A816,'Hoja de Trabajo para listado'!$BC$155:$BC$1048576,0),MATCH((CUADRO!I$4&amp;$E816),'Hoja de Trabajo para listado'!$BC$151:$CB$151,0)),0)+IFERROR(INDEX('Hoja de Trabajo para listado'!$DE$153:$DG$274,MATCH($A816,'Hoja de Trabajo para listado'!$DE$153:$DE$1048576,0),MATCH((CUADRO!I$4&amp;$E816),'Hoja de Trabajo para listado'!$DE$151:$DG$151,0)),0)+IFERROR(INDEX('Hoja de Trabajo para listado'!$CD$155:$DC$1048576,MATCH($A816,'Hoja de Trabajo para listado'!$CD$155:$CD$1048576,0),MATCH((CUADRO!I$4&amp;$E816),'Hoja de Trabajo para listado'!$CD$151:$DC$151,0)),0)</f>
        <v>0</v>
      </c>
      <c r="J816" s="243">
        <f ca="1">+IFERROR(INDEX('Hoja de Trabajo para listado'!$A$155:$Z$1048576,MATCH($A816,'Hoja de Trabajo para listado'!$A$155:$A$1048576,0),MATCH((CUADRO!J$4&amp;$E816),'Hoja de Trabajo para listado'!$A$151:$Z$151,0)),0)+IFERROR(INDEX('Hoja de Trabajo para listado'!$AB$155:$BA$1048576,MATCH($A816,'Hoja de Trabajo para listado'!$AB$155:$AB$1048576,0),MATCH((CUADRO!J$4&amp;$E816),'Hoja de Trabajo para listado'!$AB$151:$BA$151,0)),0)+IFERROR(INDEX('Hoja de Trabajo para listado'!$BC$155:$CB$1048576,MATCH($A816,'Hoja de Trabajo para listado'!$BC$155:$BC$1048576,0),MATCH((CUADRO!J$4&amp;$E816),'Hoja de Trabajo para listado'!$BC$151:$CB$151,0)),0)+IFERROR(INDEX('Hoja de Trabajo para listado'!$DE$153:$DG$274,MATCH($A816,'Hoja de Trabajo para listado'!$DE$153:$DE$1048576,0),MATCH((CUADRO!J$4&amp;$E816),'Hoja de Trabajo para listado'!$DE$151:$DG$151,0)),0)+IFERROR(INDEX('Hoja de Trabajo para listado'!$CD$155:$DC$1048576,MATCH($A816,'Hoja de Trabajo para listado'!$CD$155:$CD$1048576,0),MATCH((CUADRO!J$4&amp;$E816),'Hoja de Trabajo para listado'!$CD$151:$DC$151,0)),0)</f>
        <v>0</v>
      </c>
      <c r="K816" s="243">
        <f ca="1">+IFERROR(INDEX('Hoja de Trabajo para listado'!$A$155:$Z$1048576,MATCH($A816,'Hoja de Trabajo para listado'!$A$155:$A$1048576,0),MATCH((CUADRO!K$4&amp;$E816),'Hoja de Trabajo para listado'!$A$151:$Z$151,0)),0)+IFERROR(INDEX('Hoja de Trabajo para listado'!$AB$155:$BA$1048576,MATCH($A816,'Hoja de Trabajo para listado'!$AB$155:$AB$1048576,0),MATCH((CUADRO!K$4&amp;$E816),'Hoja de Trabajo para listado'!$AB$151:$BA$151,0)),0)+IFERROR(INDEX('Hoja de Trabajo para listado'!$BC$155:$CB$1048576,MATCH($A816,'Hoja de Trabajo para listado'!$BC$155:$BC$1048576,0),MATCH((CUADRO!K$4&amp;$E816),'Hoja de Trabajo para listado'!$BC$151:$CB$151,0)),0)+IFERROR(INDEX('Hoja de Trabajo para listado'!$DE$153:$DG$274,MATCH($A816,'Hoja de Trabajo para listado'!$DE$153:$DE$1048576,0),MATCH((CUADRO!K$4&amp;$E816),'Hoja de Trabajo para listado'!$DE$151:$DG$151,0)),0)+IFERROR(INDEX('Hoja de Trabajo para listado'!$CD$155:$DC$1048576,MATCH($A816,'Hoja de Trabajo para listado'!$CD$155:$CD$1048576,0),MATCH((CUADRO!K$4&amp;$E816),'Hoja de Trabajo para listado'!$CD$151:$DC$151,0)),0)</f>
        <v>0</v>
      </c>
      <c r="L816" s="243">
        <f ca="1">+IFERROR(INDEX('Hoja de Trabajo para listado'!$A$155:$Z$1048576,MATCH($A816,'Hoja de Trabajo para listado'!$A$155:$A$1048576,0),MATCH((CUADRO!L$4&amp;$E816),'Hoja de Trabajo para listado'!$A$151:$Z$151,0)),0)+IFERROR(INDEX('Hoja de Trabajo para listado'!$AB$155:$BA$1048576,MATCH($A816,'Hoja de Trabajo para listado'!$AB$155:$AB$1048576,0),MATCH((CUADRO!L$4&amp;$E816),'Hoja de Trabajo para listado'!$AB$151:$BA$151,0)),0)+IFERROR(INDEX('Hoja de Trabajo para listado'!$BC$155:$CB$1048576,MATCH($A816,'Hoja de Trabajo para listado'!$BC$155:$BC$1048576,0),MATCH((CUADRO!L$4&amp;$E816),'Hoja de Trabajo para listado'!$BC$151:$CB$151,0)),0)+IFERROR(INDEX('Hoja de Trabajo para listado'!$DE$153:$DG$274,MATCH($A816,'Hoja de Trabajo para listado'!$DE$153:$DE$1048576,0),MATCH((CUADRO!L$4&amp;$E816),'Hoja de Trabajo para listado'!$DE$151:$DG$151,0)),0)+IFERROR(INDEX('Hoja de Trabajo para listado'!$CD$155:$DC$1048576,MATCH($A816,'Hoja de Trabajo para listado'!$CD$155:$CD$1048576,0),MATCH((CUADRO!L$4&amp;$E816),'Hoja de Trabajo para listado'!$CD$151:$DC$151,0)),0)</f>
        <v>0</v>
      </c>
      <c r="M816" s="243">
        <f ca="1">+IFERROR(INDEX('Hoja de Trabajo para listado'!$A$155:$Z$1048576,MATCH($A816,'Hoja de Trabajo para listado'!$A$155:$A$1048576,0),MATCH((CUADRO!M$4&amp;$E816),'Hoja de Trabajo para listado'!$A$151:$Z$151,0)),0)+IFERROR(INDEX('Hoja de Trabajo para listado'!$AB$155:$BA$1048576,MATCH($A816,'Hoja de Trabajo para listado'!$AB$155:$AB$1048576,0),MATCH((CUADRO!M$4&amp;$E816),'Hoja de Trabajo para listado'!$AB$151:$BA$151,0)),0)+IFERROR(INDEX('Hoja de Trabajo para listado'!$BC$155:$CB$1048576,MATCH($A816,'Hoja de Trabajo para listado'!$BC$155:$BC$1048576,0),MATCH((CUADRO!M$4&amp;$E816),'Hoja de Trabajo para listado'!$BC$151:$CB$151,0)),0)+IFERROR(INDEX('Hoja de Trabajo para listado'!$DE$153:$DG$274,MATCH($A816,'Hoja de Trabajo para listado'!$DE$153:$DE$1048576,0),MATCH((CUADRO!M$4&amp;$E816),'Hoja de Trabajo para listado'!$DE$151:$DG$151,0)),0)+IFERROR(INDEX('Hoja de Trabajo para listado'!$CD$155:$DC$1048576,MATCH($A816,'Hoja de Trabajo para listado'!$CD$155:$CD$1048576,0),MATCH((CUADRO!M$4&amp;$E816),'Hoja de Trabajo para listado'!$CD$151:$DC$151,0)),0)</f>
        <v>0</v>
      </c>
      <c r="N816" s="243">
        <f ca="1">+IFERROR(INDEX('Hoja de Trabajo para listado'!$A$155:$Z$1048576,MATCH($A816,'Hoja de Trabajo para listado'!$A$155:$A$1048576,0),MATCH((CUADRO!N$4&amp;$E816),'Hoja de Trabajo para listado'!$A$151:$Z$151,0)),0)+IFERROR(INDEX('Hoja de Trabajo para listado'!$AB$155:$BA$1048576,MATCH($A816,'Hoja de Trabajo para listado'!$AB$155:$AB$1048576,0),MATCH((CUADRO!N$4&amp;$E816),'Hoja de Trabajo para listado'!$AB$151:$BA$151,0)),0)+IFERROR(INDEX('Hoja de Trabajo para listado'!$BC$155:$CB$1048576,MATCH($A816,'Hoja de Trabajo para listado'!$BC$155:$BC$1048576,0),MATCH((CUADRO!N$4&amp;$E816),'Hoja de Trabajo para listado'!$BC$151:$CB$151,0)),0)+IFERROR(INDEX('Hoja de Trabajo para listado'!$DE$153:$DG$274,MATCH($A816,'Hoja de Trabajo para listado'!$DE$153:$DE$1048576,0),MATCH((CUADRO!N$4&amp;$E816),'Hoja de Trabajo para listado'!$DE$151:$DG$151,0)),0)+IFERROR(INDEX('Hoja de Trabajo para listado'!$CD$155:$DC$1048576,MATCH($A816,'Hoja de Trabajo para listado'!$CD$155:$CD$1048576,0),MATCH((CUADRO!N$4&amp;$E816),'Hoja de Trabajo para listado'!$CD$151:$DC$151,0)),0)</f>
        <v>0</v>
      </c>
      <c r="O816" s="243">
        <f ca="1">+IFERROR(INDEX('Hoja de Trabajo para listado'!$A$155:$Z$1048576,MATCH($A816,'Hoja de Trabajo para listado'!$A$155:$A$1048576,0),MATCH((CUADRO!O$4&amp;$E816),'Hoja de Trabajo para listado'!$A$151:$Z$151,0)),0)+IFERROR(INDEX('Hoja de Trabajo para listado'!$AB$155:$BA$1048576,MATCH($A816,'Hoja de Trabajo para listado'!$AB$155:$AB$1048576,0),MATCH((CUADRO!O$4&amp;$E816),'Hoja de Trabajo para listado'!$AB$151:$BA$151,0)),0)+IFERROR(INDEX('Hoja de Trabajo para listado'!$BC$155:$CB$1048576,MATCH($A816,'Hoja de Trabajo para listado'!$BC$155:$BC$1048576,0),MATCH((CUADRO!O$4&amp;$E816),'Hoja de Trabajo para listado'!$BC$151:$CB$151,0)),0)+IFERROR(INDEX('Hoja de Trabajo para listado'!$DE$153:$DG$274,MATCH($A816,'Hoja de Trabajo para listado'!$DE$153:$DE$1048576,0),MATCH((CUADRO!O$4&amp;$E816),'Hoja de Trabajo para listado'!$DE$151:$DG$151,0)),0)+IFERROR(INDEX('Hoja de Trabajo para listado'!$CD$155:$DC$1048576,MATCH($A816,'Hoja de Trabajo para listado'!$CD$155:$CD$1048576,0),MATCH((CUADRO!O$4&amp;$E816),'Hoja de Trabajo para listado'!$CD$151:$DC$151,0)),0)</f>
        <v>0</v>
      </c>
      <c r="P816" s="243">
        <f ca="1">+IFERROR(INDEX('Hoja de Trabajo para listado'!$A$155:$Z$1048576,MATCH($A816,'Hoja de Trabajo para listado'!$A$155:$A$1048576,0),MATCH((CUADRO!P$4&amp;$E816),'Hoja de Trabajo para listado'!$A$151:$Z$151,0)),0)+IFERROR(INDEX('Hoja de Trabajo para listado'!$AB$155:$BA$1048576,MATCH($A816,'Hoja de Trabajo para listado'!$AB$155:$AB$1048576,0),MATCH((CUADRO!P$4&amp;$E816),'Hoja de Trabajo para listado'!$AB$151:$BA$151,0)),0)+IFERROR(INDEX('Hoja de Trabajo para listado'!$BC$155:$CB$1048576,MATCH($A816,'Hoja de Trabajo para listado'!$BC$155:$BC$1048576,0),MATCH((CUADRO!P$4&amp;$E816),'Hoja de Trabajo para listado'!$BC$151:$CB$151,0)),0)+IFERROR(INDEX('Hoja de Trabajo para listado'!$DE$153:$DG$274,MATCH($A816,'Hoja de Trabajo para listado'!$DE$153:$DE$1048576,0),MATCH((CUADRO!P$4&amp;$E816),'Hoja de Trabajo para listado'!$DE$151:$DG$151,0)),0)+IFERROR(INDEX('Hoja de Trabajo para listado'!$CD$155:$DC$1048576,MATCH($A816,'Hoja de Trabajo para listado'!$CD$155:$CD$1048576,0),MATCH((CUADRO!P$4&amp;$E816),'Hoja de Trabajo para listado'!$CD$151:$DC$151,0)),0)</f>
        <v>0</v>
      </c>
      <c r="Q816" s="243">
        <f ca="1">+IFERROR(INDEX('Hoja de Trabajo para listado'!$A$155:$Z$1048576,MATCH($A816,'Hoja de Trabajo para listado'!$A$155:$A$1048576,0),MATCH((CUADRO!Q$4&amp;$E816),'Hoja de Trabajo para listado'!$A$151:$Z$151,0)),0)+IFERROR(INDEX('Hoja de Trabajo para listado'!$AB$155:$BA$1048576,MATCH($A816,'Hoja de Trabajo para listado'!$AB$155:$AB$1048576,0),MATCH((CUADRO!Q$4&amp;$E816),'Hoja de Trabajo para listado'!$AB$151:$BA$151,0)),0)+IFERROR(INDEX('Hoja de Trabajo para listado'!$BC$155:$CB$1048576,MATCH($A816,'Hoja de Trabajo para listado'!$BC$155:$BC$1048576,0),MATCH((CUADRO!Q$4&amp;$E816),'Hoja de Trabajo para listado'!$BC$151:$CB$151,0)),0)+IFERROR(INDEX('Hoja de Trabajo para listado'!$DE$153:$DG$274,MATCH($A816,'Hoja de Trabajo para listado'!$DE$153:$DE$1048576,0),MATCH((CUADRO!Q$4&amp;$E816),'Hoja de Trabajo para listado'!$DE$151:$DG$151,0)),0)+IFERROR(INDEX('Hoja de Trabajo para listado'!$CD$155:$DC$1048576,MATCH($A816,'Hoja de Trabajo para listado'!$CD$155:$CD$1048576,0),MATCH((CUADRO!Q$4&amp;$E816),'Hoja de Trabajo para listado'!$CD$151:$DC$151,0)),0)</f>
        <v>0</v>
      </c>
      <c r="R816" s="243">
        <f t="shared" ca="1" si="31"/>
        <v>0</v>
      </c>
      <c r="S816" s="249">
        <f ca="1">+R815+R816</f>
        <v>0</v>
      </c>
      <c r="T816" s="243">
        <f ca="1">+S816</f>
        <v>0</v>
      </c>
      <c r="U816" s="242">
        <f t="shared" si="32"/>
        <v>2</v>
      </c>
      <c r="V816" s="333" t="str">
        <f>+VLOOKUP(A816,bd_lista!$A$3:$E$592,5,FALSE)</f>
        <v>Gobiernos Autonomos Municipales</v>
      </c>
      <c r="W816" s="388"/>
      <c r="X816" s="242">
        <f>+VLOOKUP(A816,[4]Sheet1!$A$13:$D$744,4,FALSE)</f>
        <v>0</v>
      </c>
      <c r="Y816" s="242" t="e">
        <f>+VLOOKUP(X816,bd_lista!$A$3:$C$592,3,FALSE)</f>
        <v>#N/A</v>
      </c>
      <c r="Z816" s="292"/>
      <c r="AA816" s="293"/>
    </row>
    <row r="817" spans="1:27" customFormat="1" ht="15" hidden="1" customHeight="1">
      <c r="A817" s="32">
        <v>1426</v>
      </c>
      <c r="B817" s="392">
        <f>+A817</f>
        <v>1426</v>
      </c>
      <c r="C817" s="247" t="str">
        <f>+VLOOKUP(A817,bd_lista!$A$3:$C$592,3,FALSE)</f>
        <v>Gobierno Autónomo Municipal de Salinas de G. Mendoza</v>
      </c>
      <c r="D817" s="389" t="str">
        <f>+C817</f>
        <v>Gobierno Autónomo Municipal de Salinas de G. Mendoza</v>
      </c>
      <c r="E817" s="242" t="s">
        <v>1304</v>
      </c>
      <c r="F817" s="243">
        <f ca="1">+IFERROR(INDEX('Hoja de Trabajo para listado'!$A$155:$Z$1048576,MATCH($A817,'Hoja de Trabajo para listado'!$A$155:$A$1048576,0),MATCH((CUADRO!F$4&amp;$E817),'Hoja de Trabajo para listado'!$A$151:$Z$151,0)),0)+IFERROR(INDEX('Hoja de Trabajo para listado'!$AB$155:$BA$1048576,MATCH($A817,'Hoja de Trabajo para listado'!$AB$155:$AB$1048576,0),MATCH((CUADRO!F$4&amp;$E817),'Hoja de Trabajo para listado'!$AB$151:$BA$151,0)),0)+IFERROR(INDEX('Hoja de Trabajo para listado'!$BC$155:$CB$1048576,MATCH($A817,'Hoja de Trabajo para listado'!$BC$155:$BC$1048576,0),MATCH((CUADRO!F$4&amp;$E817),'Hoja de Trabajo para listado'!$BC$151:$CB$151,0)),0)+IFERROR(INDEX('Hoja de Trabajo para listado'!$DE$153:$DG$274,MATCH($A817,'Hoja de Trabajo para listado'!$DE$153:$DE$1048576,0),MATCH((CUADRO!F$4&amp;$E817),'Hoja de Trabajo para listado'!$DE$151:$DG$151,0)),0)+IFERROR(INDEX('Hoja de Trabajo para listado'!$CD$155:$DC$1048576,MATCH($A817,'Hoja de Trabajo para listado'!$CD$155:$CD$1048576,0),MATCH((CUADRO!F$4&amp;$E817),'Hoja de Trabajo para listado'!$CD$151:$DC$151,0)),0)</f>
        <v>0</v>
      </c>
      <c r="G817" s="243">
        <f ca="1">+IFERROR(INDEX('Hoja de Trabajo para listado'!$A$155:$Z$1048576,MATCH($A817,'Hoja de Trabajo para listado'!$A$155:$A$1048576,0),MATCH((CUADRO!G$4&amp;$E817),'Hoja de Trabajo para listado'!$A$151:$Z$151,0)),0)+IFERROR(INDEX('Hoja de Trabajo para listado'!$AB$155:$BA$1048576,MATCH($A817,'Hoja de Trabajo para listado'!$AB$155:$AB$1048576,0),MATCH((CUADRO!G$4&amp;$E817),'Hoja de Trabajo para listado'!$AB$151:$BA$151,0)),0)+IFERROR(INDEX('Hoja de Trabajo para listado'!$BC$155:$CB$1048576,MATCH($A817,'Hoja de Trabajo para listado'!$BC$155:$BC$1048576,0),MATCH((CUADRO!G$4&amp;$E817),'Hoja de Trabajo para listado'!$BC$151:$CB$151,0)),0)+IFERROR(INDEX('Hoja de Trabajo para listado'!$DE$153:$DG$274,MATCH($A817,'Hoja de Trabajo para listado'!$DE$153:$DE$1048576,0),MATCH((CUADRO!G$4&amp;$E817),'Hoja de Trabajo para listado'!$DE$151:$DG$151,0)),0)+IFERROR(INDEX('Hoja de Trabajo para listado'!$CD$155:$DC$1048576,MATCH($A817,'Hoja de Trabajo para listado'!$CD$155:$CD$1048576,0),MATCH((CUADRO!G$4&amp;$E817),'Hoja de Trabajo para listado'!$CD$151:$DC$151,0)),0)</f>
        <v>0</v>
      </c>
      <c r="H817" s="243">
        <f ca="1">+IFERROR(INDEX('Hoja de Trabajo para listado'!$A$155:$Z$1048576,MATCH($A817,'Hoja de Trabajo para listado'!$A$155:$A$1048576,0),MATCH((CUADRO!H$4&amp;$E817),'Hoja de Trabajo para listado'!$A$151:$Z$151,0)),0)+IFERROR(INDEX('Hoja de Trabajo para listado'!$AB$155:$BA$1048576,MATCH($A817,'Hoja de Trabajo para listado'!$AB$155:$AB$1048576,0),MATCH((CUADRO!H$4&amp;$E817),'Hoja de Trabajo para listado'!$AB$151:$BA$151,0)),0)+IFERROR(INDEX('Hoja de Trabajo para listado'!$BC$155:$CB$1048576,MATCH($A817,'Hoja de Trabajo para listado'!$BC$155:$BC$1048576,0),MATCH((CUADRO!H$4&amp;$E817),'Hoja de Trabajo para listado'!$BC$151:$CB$151,0)),0)+IFERROR(INDEX('Hoja de Trabajo para listado'!$DE$153:$DG$274,MATCH($A817,'Hoja de Trabajo para listado'!$DE$153:$DE$1048576,0),MATCH((CUADRO!H$4&amp;$E817),'Hoja de Trabajo para listado'!$DE$151:$DG$151,0)),0)+IFERROR(INDEX('Hoja de Trabajo para listado'!$CD$155:$DC$1048576,MATCH($A817,'Hoja de Trabajo para listado'!$CD$155:$CD$1048576,0),MATCH((CUADRO!H$4&amp;$E817),'Hoja de Trabajo para listado'!$CD$151:$DC$151,0)),0)</f>
        <v>0</v>
      </c>
      <c r="I817" s="243">
        <f ca="1">+IFERROR(INDEX('Hoja de Trabajo para listado'!$A$155:$Z$1048576,MATCH($A817,'Hoja de Trabajo para listado'!$A$155:$A$1048576,0),MATCH((CUADRO!I$4&amp;$E817),'Hoja de Trabajo para listado'!$A$151:$Z$151,0)),0)+IFERROR(INDEX('Hoja de Trabajo para listado'!$AB$155:$BA$1048576,MATCH($A817,'Hoja de Trabajo para listado'!$AB$155:$AB$1048576,0),MATCH((CUADRO!I$4&amp;$E817),'Hoja de Trabajo para listado'!$AB$151:$BA$151,0)),0)+IFERROR(INDEX('Hoja de Trabajo para listado'!$BC$155:$CB$1048576,MATCH($A817,'Hoja de Trabajo para listado'!$BC$155:$BC$1048576,0),MATCH((CUADRO!I$4&amp;$E817),'Hoja de Trabajo para listado'!$BC$151:$CB$151,0)),0)+IFERROR(INDEX('Hoja de Trabajo para listado'!$DE$153:$DG$274,MATCH($A817,'Hoja de Trabajo para listado'!$DE$153:$DE$1048576,0),MATCH((CUADRO!I$4&amp;$E817),'Hoja de Trabajo para listado'!$DE$151:$DG$151,0)),0)+IFERROR(INDEX('Hoja de Trabajo para listado'!$CD$155:$DC$1048576,MATCH($A817,'Hoja de Trabajo para listado'!$CD$155:$CD$1048576,0),MATCH((CUADRO!I$4&amp;$E817),'Hoja de Trabajo para listado'!$CD$151:$DC$151,0)),0)</f>
        <v>0</v>
      </c>
      <c r="J817" s="243">
        <f ca="1">+IFERROR(INDEX('Hoja de Trabajo para listado'!$A$155:$Z$1048576,MATCH($A817,'Hoja de Trabajo para listado'!$A$155:$A$1048576,0),MATCH((CUADRO!J$4&amp;$E817),'Hoja de Trabajo para listado'!$A$151:$Z$151,0)),0)+IFERROR(INDEX('Hoja de Trabajo para listado'!$AB$155:$BA$1048576,MATCH($A817,'Hoja de Trabajo para listado'!$AB$155:$AB$1048576,0),MATCH((CUADRO!J$4&amp;$E817),'Hoja de Trabajo para listado'!$AB$151:$BA$151,0)),0)+IFERROR(INDEX('Hoja de Trabajo para listado'!$BC$155:$CB$1048576,MATCH($A817,'Hoja de Trabajo para listado'!$BC$155:$BC$1048576,0),MATCH((CUADRO!J$4&amp;$E817),'Hoja de Trabajo para listado'!$BC$151:$CB$151,0)),0)+IFERROR(INDEX('Hoja de Trabajo para listado'!$DE$153:$DG$274,MATCH($A817,'Hoja de Trabajo para listado'!$DE$153:$DE$1048576,0),MATCH((CUADRO!J$4&amp;$E817),'Hoja de Trabajo para listado'!$DE$151:$DG$151,0)),0)+IFERROR(INDEX('Hoja de Trabajo para listado'!$CD$155:$DC$1048576,MATCH($A817,'Hoja de Trabajo para listado'!$CD$155:$CD$1048576,0),MATCH((CUADRO!J$4&amp;$E817),'Hoja de Trabajo para listado'!$CD$151:$DC$151,0)),0)</f>
        <v>0</v>
      </c>
      <c r="K817" s="243">
        <f ca="1">+IFERROR(INDEX('Hoja de Trabajo para listado'!$A$155:$Z$1048576,MATCH($A817,'Hoja de Trabajo para listado'!$A$155:$A$1048576,0),MATCH((CUADRO!K$4&amp;$E817),'Hoja de Trabajo para listado'!$A$151:$Z$151,0)),0)+IFERROR(INDEX('Hoja de Trabajo para listado'!$AB$155:$BA$1048576,MATCH($A817,'Hoja de Trabajo para listado'!$AB$155:$AB$1048576,0),MATCH((CUADRO!K$4&amp;$E817),'Hoja de Trabajo para listado'!$AB$151:$BA$151,0)),0)+IFERROR(INDEX('Hoja de Trabajo para listado'!$BC$155:$CB$1048576,MATCH($A817,'Hoja de Trabajo para listado'!$BC$155:$BC$1048576,0),MATCH((CUADRO!K$4&amp;$E817),'Hoja de Trabajo para listado'!$BC$151:$CB$151,0)),0)+IFERROR(INDEX('Hoja de Trabajo para listado'!$DE$153:$DG$274,MATCH($A817,'Hoja de Trabajo para listado'!$DE$153:$DE$1048576,0),MATCH((CUADRO!K$4&amp;$E817),'Hoja de Trabajo para listado'!$DE$151:$DG$151,0)),0)+IFERROR(INDEX('Hoja de Trabajo para listado'!$CD$155:$DC$1048576,MATCH($A817,'Hoja de Trabajo para listado'!$CD$155:$CD$1048576,0),MATCH((CUADRO!K$4&amp;$E817),'Hoja de Trabajo para listado'!$CD$151:$DC$151,0)),0)</f>
        <v>0</v>
      </c>
      <c r="L817" s="243">
        <f ca="1">+IFERROR(INDEX('Hoja de Trabajo para listado'!$A$155:$Z$1048576,MATCH($A817,'Hoja de Trabajo para listado'!$A$155:$A$1048576,0),MATCH((CUADRO!L$4&amp;$E817),'Hoja de Trabajo para listado'!$A$151:$Z$151,0)),0)+IFERROR(INDEX('Hoja de Trabajo para listado'!$AB$155:$BA$1048576,MATCH($A817,'Hoja de Trabajo para listado'!$AB$155:$AB$1048576,0),MATCH((CUADRO!L$4&amp;$E817),'Hoja de Trabajo para listado'!$AB$151:$BA$151,0)),0)+IFERROR(INDEX('Hoja de Trabajo para listado'!$BC$155:$CB$1048576,MATCH($A817,'Hoja de Trabajo para listado'!$BC$155:$BC$1048576,0),MATCH((CUADRO!L$4&amp;$E817),'Hoja de Trabajo para listado'!$BC$151:$CB$151,0)),0)+IFERROR(INDEX('Hoja de Trabajo para listado'!$DE$153:$DG$274,MATCH($A817,'Hoja de Trabajo para listado'!$DE$153:$DE$1048576,0),MATCH((CUADRO!L$4&amp;$E817),'Hoja de Trabajo para listado'!$DE$151:$DG$151,0)),0)+IFERROR(INDEX('Hoja de Trabajo para listado'!$CD$155:$DC$1048576,MATCH($A817,'Hoja de Trabajo para listado'!$CD$155:$CD$1048576,0),MATCH((CUADRO!L$4&amp;$E817),'Hoja de Trabajo para listado'!$CD$151:$DC$151,0)),0)</f>
        <v>0</v>
      </c>
      <c r="M817" s="243">
        <f ca="1">+IFERROR(INDEX('Hoja de Trabajo para listado'!$A$155:$Z$1048576,MATCH($A817,'Hoja de Trabajo para listado'!$A$155:$A$1048576,0),MATCH((CUADRO!M$4&amp;$E817),'Hoja de Trabajo para listado'!$A$151:$Z$151,0)),0)+IFERROR(INDEX('Hoja de Trabajo para listado'!$AB$155:$BA$1048576,MATCH($A817,'Hoja de Trabajo para listado'!$AB$155:$AB$1048576,0),MATCH((CUADRO!M$4&amp;$E817),'Hoja de Trabajo para listado'!$AB$151:$BA$151,0)),0)+IFERROR(INDEX('Hoja de Trabajo para listado'!$BC$155:$CB$1048576,MATCH($A817,'Hoja de Trabajo para listado'!$BC$155:$BC$1048576,0),MATCH((CUADRO!M$4&amp;$E817),'Hoja de Trabajo para listado'!$BC$151:$CB$151,0)),0)+IFERROR(INDEX('Hoja de Trabajo para listado'!$DE$153:$DG$274,MATCH($A817,'Hoja de Trabajo para listado'!$DE$153:$DE$1048576,0),MATCH((CUADRO!M$4&amp;$E817),'Hoja de Trabajo para listado'!$DE$151:$DG$151,0)),0)+IFERROR(INDEX('Hoja de Trabajo para listado'!$CD$155:$DC$1048576,MATCH($A817,'Hoja de Trabajo para listado'!$CD$155:$CD$1048576,0),MATCH((CUADRO!M$4&amp;$E817),'Hoja de Trabajo para listado'!$CD$151:$DC$151,0)),0)</f>
        <v>0</v>
      </c>
      <c r="N817" s="243">
        <f ca="1">+IFERROR(INDEX('Hoja de Trabajo para listado'!$A$155:$Z$1048576,MATCH($A817,'Hoja de Trabajo para listado'!$A$155:$A$1048576,0),MATCH((CUADRO!N$4&amp;$E817),'Hoja de Trabajo para listado'!$A$151:$Z$151,0)),0)+IFERROR(INDEX('Hoja de Trabajo para listado'!$AB$155:$BA$1048576,MATCH($A817,'Hoja de Trabajo para listado'!$AB$155:$AB$1048576,0),MATCH((CUADRO!N$4&amp;$E817),'Hoja de Trabajo para listado'!$AB$151:$BA$151,0)),0)+IFERROR(INDEX('Hoja de Trabajo para listado'!$BC$155:$CB$1048576,MATCH($A817,'Hoja de Trabajo para listado'!$BC$155:$BC$1048576,0),MATCH((CUADRO!N$4&amp;$E817),'Hoja de Trabajo para listado'!$BC$151:$CB$151,0)),0)+IFERROR(INDEX('Hoja de Trabajo para listado'!$DE$153:$DG$274,MATCH($A817,'Hoja de Trabajo para listado'!$DE$153:$DE$1048576,0),MATCH((CUADRO!N$4&amp;$E817),'Hoja de Trabajo para listado'!$DE$151:$DG$151,0)),0)+IFERROR(INDEX('Hoja de Trabajo para listado'!$CD$155:$DC$1048576,MATCH($A817,'Hoja de Trabajo para listado'!$CD$155:$CD$1048576,0),MATCH((CUADRO!N$4&amp;$E817),'Hoja de Trabajo para listado'!$CD$151:$DC$151,0)),0)</f>
        <v>0</v>
      </c>
      <c r="O817" s="243">
        <f ca="1">+IFERROR(INDEX('Hoja de Trabajo para listado'!$A$155:$Z$1048576,MATCH($A817,'Hoja de Trabajo para listado'!$A$155:$A$1048576,0),MATCH((CUADRO!O$4&amp;$E817),'Hoja de Trabajo para listado'!$A$151:$Z$151,0)),0)+IFERROR(INDEX('Hoja de Trabajo para listado'!$AB$155:$BA$1048576,MATCH($A817,'Hoja de Trabajo para listado'!$AB$155:$AB$1048576,0),MATCH((CUADRO!O$4&amp;$E817),'Hoja de Trabajo para listado'!$AB$151:$BA$151,0)),0)+IFERROR(INDEX('Hoja de Trabajo para listado'!$BC$155:$CB$1048576,MATCH($A817,'Hoja de Trabajo para listado'!$BC$155:$BC$1048576,0),MATCH((CUADRO!O$4&amp;$E817),'Hoja de Trabajo para listado'!$BC$151:$CB$151,0)),0)+IFERROR(INDEX('Hoja de Trabajo para listado'!$DE$153:$DG$274,MATCH($A817,'Hoja de Trabajo para listado'!$DE$153:$DE$1048576,0),MATCH((CUADRO!O$4&amp;$E817),'Hoja de Trabajo para listado'!$DE$151:$DG$151,0)),0)+IFERROR(INDEX('Hoja de Trabajo para listado'!$CD$155:$DC$1048576,MATCH($A817,'Hoja de Trabajo para listado'!$CD$155:$CD$1048576,0),MATCH((CUADRO!O$4&amp;$E817),'Hoja de Trabajo para listado'!$CD$151:$DC$151,0)),0)</f>
        <v>0</v>
      </c>
      <c r="P817" s="243">
        <f ca="1">+IFERROR(INDEX('Hoja de Trabajo para listado'!$A$155:$Z$1048576,MATCH($A817,'Hoja de Trabajo para listado'!$A$155:$A$1048576,0),MATCH((CUADRO!P$4&amp;$E817),'Hoja de Trabajo para listado'!$A$151:$Z$151,0)),0)+IFERROR(INDEX('Hoja de Trabajo para listado'!$AB$155:$BA$1048576,MATCH($A817,'Hoja de Trabajo para listado'!$AB$155:$AB$1048576,0),MATCH((CUADRO!P$4&amp;$E817),'Hoja de Trabajo para listado'!$AB$151:$BA$151,0)),0)+IFERROR(INDEX('Hoja de Trabajo para listado'!$BC$155:$CB$1048576,MATCH($A817,'Hoja de Trabajo para listado'!$BC$155:$BC$1048576,0),MATCH((CUADRO!P$4&amp;$E817),'Hoja de Trabajo para listado'!$BC$151:$CB$151,0)),0)+IFERROR(INDEX('Hoja de Trabajo para listado'!$DE$153:$DG$274,MATCH($A817,'Hoja de Trabajo para listado'!$DE$153:$DE$1048576,0),MATCH((CUADRO!P$4&amp;$E817),'Hoja de Trabajo para listado'!$DE$151:$DG$151,0)),0)+IFERROR(INDEX('Hoja de Trabajo para listado'!$CD$155:$DC$1048576,MATCH($A817,'Hoja de Trabajo para listado'!$CD$155:$CD$1048576,0),MATCH((CUADRO!P$4&amp;$E817),'Hoja de Trabajo para listado'!$CD$151:$DC$151,0)),0)</f>
        <v>0</v>
      </c>
      <c r="Q817" s="243">
        <f ca="1">+IFERROR(INDEX('Hoja de Trabajo para listado'!$A$155:$Z$1048576,MATCH($A817,'Hoja de Trabajo para listado'!$A$155:$A$1048576,0),MATCH((CUADRO!Q$4&amp;$E817),'Hoja de Trabajo para listado'!$A$151:$Z$151,0)),0)+IFERROR(INDEX('Hoja de Trabajo para listado'!$AB$155:$BA$1048576,MATCH($A817,'Hoja de Trabajo para listado'!$AB$155:$AB$1048576,0),MATCH((CUADRO!Q$4&amp;$E817),'Hoja de Trabajo para listado'!$AB$151:$BA$151,0)),0)+IFERROR(INDEX('Hoja de Trabajo para listado'!$BC$155:$CB$1048576,MATCH($A817,'Hoja de Trabajo para listado'!$BC$155:$BC$1048576,0),MATCH((CUADRO!Q$4&amp;$E817),'Hoja de Trabajo para listado'!$BC$151:$CB$151,0)),0)+IFERROR(INDEX('Hoja de Trabajo para listado'!$DE$153:$DG$274,MATCH($A817,'Hoja de Trabajo para listado'!$DE$153:$DE$1048576,0),MATCH((CUADRO!Q$4&amp;$E817),'Hoja de Trabajo para listado'!$DE$151:$DG$151,0)),0)+IFERROR(INDEX('Hoja de Trabajo para listado'!$CD$155:$DC$1048576,MATCH($A817,'Hoja de Trabajo para listado'!$CD$155:$CD$1048576,0),MATCH((CUADRO!Q$4&amp;$E817),'Hoja de Trabajo para listado'!$CD$151:$DC$151,0)),0)</f>
        <v>0</v>
      </c>
      <c r="R817" s="243">
        <f t="shared" ca="1" si="31"/>
        <v>0</v>
      </c>
      <c r="S817" s="249"/>
      <c r="T817" s="243">
        <f ca="1">+T818</f>
        <v>0</v>
      </c>
      <c r="U817" s="242">
        <f t="shared" si="32"/>
        <v>1</v>
      </c>
      <c r="V817" s="333" t="str">
        <f>+VLOOKUP(A817,bd_lista!$A$3:$E$592,5,FALSE)</f>
        <v>Gobiernos Autonomos Municipales</v>
      </c>
      <c r="W817" s="387" t="str">
        <f>+V817</f>
        <v>Gobiernos Autonomos Municipales</v>
      </c>
      <c r="X817" s="242">
        <f>+VLOOKUP(A817,[4]Sheet1!$A$13:$D$744,4,FALSE)</f>
        <v>0</v>
      </c>
      <c r="Y817" s="242" t="e">
        <f>+VLOOKUP(X817,bd_lista!$A$3:$C$592,3,FALSE)</f>
        <v>#N/A</v>
      </c>
      <c r="Z817" s="294">
        <f>+X817</f>
        <v>0</v>
      </c>
      <c r="AA817" s="295" t="e">
        <f>+Y817</f>
        <v>#N/A</v>
      </c>
    </row>
    <row r="818" spans="1:27" customFormat="1" ht="15" hidden="1" customHeight="1">
      <c r="A818" s="32">
        <v>1426</v>
      </c>
      <c r="B818" s="393"/>
      <c r="C818" s="247" t="str">
        <f>+VLOOKUP(A818,bd_lista!$A$3:$C$592,3,FALSE)</f>
        <v>Gobierno Autónomo Municipal de Salinas de G. Mendoza</v>
      </c>
      <c r="D818" s="390"/>
      <c r="E818" s="244" t="s">
        <v>1305</v>
      </c>
      <c r="F818" s="243">
        <f ca="1">+IFERROR(INDEX('Hoja de Trabajo para listado'!$A$155:$Z$1048576,MATCH($A818,'Hoja de Trabajo para listado'!$A$155:$A$1048576,0),MATCH((CUADRO!F$4&amp;$E818),'Hoja de Trabajo para listado'!$A$151:$Z$151,0)),0)+IFERROR(INDEX('Hoja de Trabajo para listado'!$AB$155:$BA$1048576,MATCH($A818,'Hoja de Trabajo para listado'!$AB$155:$AB$1048576,0),MATCH((CUADRO!F$4&amp;$E818),'Hoja de Trabajo para listado'!$AB$151:$BA$151,0)),0)+IFERROR(INDEX('Hoja de Trabajo para listado'!$BC$155:$CB$1048576,MATCH($A818,'Hoja de Trabajo para listado'!$BC$155:$BC$1048576,0),MATCH((CUADRO!F$4&amp;$E818),'Hoja de Trabajo para listado'!$BC$151:$CB$151,0)),0)+IFERROR(INDEX('Hoja de Trabajo para listado'!$DE$153:$DG$274,MATCH($A818,'Hoja de Trabajo para listado'!$DE$153:$DE$1048576,0),MATCH((CUADRO!F$4&amp;$E818),'Hoja de Trabajo para listado'!$DE$151:$DG$151,0)),0)+IFERROR(INDEX('Hoja de Trabajo para listado'!$CD$155:$DC$1048576,MATCH($A818,'Hoja de Trabajo para listado'!$CD$155:$CD$1048576,0),MATCH((CUADRO!F$4&amp;$E818),'Hoja de Trabajo para listado'!$CD$151:$DC$151,0)),0)</f>
        <v>0</v>
      </c>
      <c r="G818" s="243">
        <f ca="1">+IFERROR(INDEX('Hoja de Trabajo para listado'!$A$155:$Z$1048576,MATCH($A818,'Hoja de Trabajo para listado'!$A$155:$A$1048576,0),MATCH((CUADRO!G$4&amp;$E818),'Hoja de Trabajo para listado'!$A$151:$Z$151,0)),0)+IFERROR(INDEX('Hoja de Trabajo para listado'!$AB$155:$BA$1048576,MATCH($A818,'Hoja de Trabajo para listado'!$AB$155:$AB$1048576,0),MATCH((CUADRO!G$4&amp;$E818),'Hoja de Trabajo para listado'!$AB$151:$BA$151,0)),0)+IFERROR(INDEX('Hoja de Trabajo para listado'!$BC$155:$CB$1048576,MATCH($A818,'Hoja de Trabajo para listado'!$BC$155:$BC$1048576,0),MATCH((CUADRO!G$4&amp;$E818),'Hoja de Trabajo para listado'!$BC$151:$CB$151,0)),0)+IFERROR(INDEX('Hoja de Trabajo para listado'!$DE$153:$DG$274,MATCH($A818,'Hoja de Trabajo para listado'!$DE$153:$DE$1048576,0),MATCH((CUADRO!G$4&amp;$E818),'Hoja de Trabajo para listado'!$DE$151:$DG$151,0)),0)+IFERROR(INDEX('Hoja de Trabajo para listado'!$CD$155:$DC$1048576,MATCH($A818,'Hoja de Trabajo para listado'!$CD$155:$CD$1048576,0),MATCH((CUADRO!G$4&amp;$E818),'Hoja de Trabajo para listado'!$CD$151:$DC$151,0)),0)</f>
        <v>0</v>
      </c>
      <c r="H818" s="243">
        <f ca="1">+IFERROR(INDEX('Hoja de Trabajo para listado'!$A$155:$Z$1048576,MATCH($A818,'Hoja de Trabajo para listado'!$A$155:$A$1048576,0),MATCH((CUADRO!H$4&amp;$E818),'Hoja de Trabajo para listado'!$A$151:$Z$151,0)),0)+IFERROR(INDEX('Hoja de Trabajo para listado'!$AB$155:$BA$1048576,MATCH($A818,'Hoja de Trabajo para listado'!$AB$155:$AB$1048576,0),MATCH((CUADRO!H$4&amp;$E818),'Hoja de Trabajo para listado'!$AB$151:$BA$151,0)),0)+IFERROR(INDEX('Hoja de Trabajo para listado'!$BC$155:$CB$1048576,MATCH($A818,'Hoja de Trabajo para listado'!$BC$155:$BC$1048576,0),MATCH((CUADRO!H$4&amp;$E818),'Hoja de Trabajo para listado'!$BC$151:$CB$151,0)),0)+IFERROR(INDEX('Hoja de Trabajo para listado'!$DE$153:$DG$274,MATCH($A818,'Hoja de Trabajo para listado'!$DE$153:$DE$1048576,0),MATCH((CUADRO!H$4&amp;$E818),'Hoja de Trabajo para listado'!$DE$151:$DG$151,0)),0)+IFERROR(INDEX('Hoja de Trabajo para listado'!$CD$155:$DC$1048576,MATCH($A818,'Hoja de Trabajo para listado'!$CD$155:$CD$1048576,0),MATCH((CUADRO!H$4&amp;$E818),'Hoja de Trabajo para listado'!$CD$151:$DC$151,0)),0)</f>
        <v>0</v>
      </c>
      <c r="I818" s="243">
        <f ca="1">+IFERROR(INDEX('Hoja de Trabajo para listado'!$A$155:$Z$1048576,MATCH($A818,'Hoja de Trabajo para listado'!$A$155:$A$1048576,0),MATCH((CUADRO!I$4&amp;$E818),'Hoja de Trabajo para listado'!$A$151:$Z$151,0)),0)+IFERROR(INDEX('Hoja de Trabajo para listado'!$AB$155:$BA$1048576,MATCH($A818,'Hoja de Trabajo para listado'!$AB$155:$AB$1048576,0),MATCH((CUADRO!I$4&amp;$E818),'Hoja de Trabajo para listado'!$AB$151:$BA$151,0)),0)+IFERROR(INDEX('Hoja de Trabajo para listado'!$BC$155:$CB$1048576,MATCH($A818,'Hoja de Trabajo para listado'!$BC$155:$BC$1048576,0),MATCH((CUADRO!I$4&amp;$E818),'Hoja de Trabajo para listado'!$BC$151:$CB$151,0)),0)+IFERROR(INDEX('Hoja de Trabajo para listado'!$DE$153:$DG$274,MATCH($A818,'Hoja de Trabajo para listado'!$DE$153:$DE$1048576,0),MATCH((CUADRO!I$4&amp;$E818),'Hoja de Trabajo para listado'!$DE$151:$DG$151,0)),0)+IFERROR(INDEX('Hoja de Trabajo para listado'!$CD$155:$DC$1048576,MATCH($A818,'Hoja de Trabajo para listado'!$CD$155:$CD$1048576,0),MATCH((CUADRO!I$4&amp;$E818),'Hoja de Trabajo para listado'!$CD$151:$DC$151,0)),0)</f>
        <v>0</v>
      </c>
      <c r="J818" s="243">
        <f ca="1">+IFERROR(INDEX('Hoja de Trabajo para listado'!$A$155:$Z$1048576,MATCH($A818,'Hoja de Trabajo para listado'!$A$155:$A$1048576,0),MATCH((CUADRO!J$4&amp;$E818),'Hoja de Trabajo para listado'!$A$151:$Z$151,0)),0)+IFERROR(INDEX('Hoja de Trabajo para listado'!$AB$155:$BA$1048576,MATCH($A818,'Hoja de Trabajo para listado'!$AB$155:$AB$1048576,0),MATCH((CUADRO!J$4&amp;$E818),'Hoja de Trabajo para listado'!$AB$151:$BA$151,0)),0)+IFERROR(INDEX('Hoja de Trabajo para listado'!$BC$155:$CB$1048576,MATCH($A818,'Hoja de Trabajo para listado'!$BC$155:$BC$1048576,0),MATCH((CUADRO!J$4&amp;$E818),'Hoja de Trabajo para listado'!$BC$151:$CB$151,0)),0)+IFERROR(INDEX('Hoja de Trabajo para listado'!$DE$153:$DG$274,MATCH($A818,'Hoja de Trabajo para listado'!$DE$153:$DE$1048576,0),MATCH((CUADRO!J$4&amp;$E818),'Hoja de Trabajo para listado'!$DE$151:$DG$151,0)),0)+IFERROR(INDEX('Hoja de Trabajo para listado'!$CD$155:$DC$1048576,MATCH($A818,'Hoja de Trabajo para listado'!$CD$155:$CD$1048576,0),MATCH((CUADRO!J$4&amp;$E818),'Hoja de Trabajo para listado'!$CD$151:$DC$151,0)),0)</f>
        <v>0</v>
      </c>
      <c r="K818" s="243">
        <f ca="1">+IFERROR(INDEX('Hoja de Trabajo para listado'!$A$155:$Z$1048576,MATCH($A818,'Hoja de Trabajo para listado'!$A$155:$A$1048576,0),MATCH((CUADRO!K$4&amp;$E818),'Hoja de Trabajo para listado'!$A$151:$Z$151,0)),0)+IFERROR(INDEX('Hoja de Trabajo para listado'!$AB$155:$BA$1048576,MATCH($A818,'Hoja de Trabajo para listado'!$AB$155:$AB$1048576,0),MATCH((CUADRO!K$4&amp;$E818),'Hoja de Trabajo para listado'!$AB$151:$BA$151,0)),0)+IFERROR(INDEX('Hoja de Trabajo para listado'!$BC$155:$CB$1048576,MATCH($A818,'Hoja de Trabajo para listado'!$BC$155:$BC$1048576,0),MATCH((CUADRO!K$4&amp;$E818),'Hoja de Trabajo para listado'!$BC$151:$CB$151,0)),0)+IFERROR(INDEX('Hoja de Trabajo para listado'!$DE$153:$DG$274,MATCH($A818,'Hoja de Trabajo para listado'!$DE$153:$DE$1048576,0),MATCH((CUADRO!K$4&amp;$E818),'Hoja de Trabajo para listado'!$DE$151:$DG$151,0)),0)+IFERROR(INDEX('Hoja de Trabajo para listado'!$CD$155:$DC$1048576,MATCH($A818,'Hoja de Trabajo para listado'!$CD$155:$CD$1048576,0),MATCH((CUADRO!K$4&amp;$E818),'Hoja de Trabajo para listado'!$CD$151:$DC$151,0)),0)</f>
        <v>0</v>
      </c>
      <c r="L818" s="243">
        <f ca="1">+IFERROR(INDEX('Hoja de Trabajo para listado'!$A$155:$Z$1048576,MATCH($A818,'Hoja de Trabajo para listado'!$A$155:$A$1048576,0),MATCH((CUADRO!L$4&amp;$E818),'Hoja de Trabajo para listado'!$A$151:$Z$151,0)),0)+IFERROR(INDEX('Hoja de Trabajo para listado'!$AB$155:$BA$1048576,MATCH($A818,'Hoja de Trabajo para listado'!$AB$155:$AB$1048576,0),MATCH((CUADRO!L$4&amp;$E818),'Hoja de Trabajo para listado'!$AB$151:$BA$151,0)),0)+IFERROR(INDEX('Hoja de Trabajo para listado'!$BC$155:$CB$1048576,MATCH($A818,'Hoja de Trabajo para listado'!$BC$155:$BC$1048576,0),MATCH((CUADRO!L$4&amp;$E818),'Hoja de Trabajo para listado'!$BC$151:$CB$151,0)),0)+IFERROR(INDEX('Hoja de Trabajo para listado'!$DE$153:$DG$274,MATCH($A818,'Hoja de Trabajo para listado'!$DE$153:$DE$1048576,0),MATCH((CUADRO!L$4&amp;$E818),'Hoja de Trabajo para listado'!$DE$151:$DG$151,0)),0)+IFERROR(INDEX('Hoja de Trabajo para listado'!$CD$155:$DC$1048576,MATCH($A818,'Hoja de Trabajo para listado'!$CD$155:$CD$1048576,0),MATCH((CUADRO!L$4&amp;$E818),'Hoja de Trabajo para listado'!$CD$151:$DC$151,0)),0)</f>
        <v>0</v>
      </c>
      <c r="M818" s="243">
        <f ca="1">+IFERROR(INDEX('Hoja de Trabajo para listado'!$A$155:$Z$1048576,MATCH($A818,'Hoja de Trabajo para listado'!$A$155:$A$1048576,0),MATCH((CUADRO!M$4&amp;$E818),'Hoja de Trabajo para listado'!$A$151:$Z$151,0)),0)+IFERROR(INDEX('Hoja de Trabajo para listado'!$AB$155:$BA$1048576,MATCH($A818,'Hoja de Trabajo para listado'!$AB$155:$AB$1048576,0),MATCH((CUADRO!M$4&amp;$E818),'Hoja de Trabajo para listado'!$AB$151:$BA$151,0)),0)+IFERROR(INDEX('Hoja de Trabajo para listado'!$BC$155:$CB$1048576,MATCH($A818,'Hoja de Trabajo para listado'!$BC$155:$BC$1048576,0),MATCH((CUADRO!M$4&amp;$E818),'Hoja de Trabajo para listado'!$BC$151:$CB$151,0)),0)+IFERROR(INDEX('Hoja de Trabajo para listado'!$DE$153:$DG$274,MATCH($A818,'Hoja de Trabajo para listado'!$DE$153:$DE$1048576,0),MATCH((CUADRO!M$4&amp;$E818),'Hoja de Trabajo para listado'!$DE$151:$DG$151,0)),0)+IFERROR(INDEX('Hoja de Trabajo para listado'!$CD$155:$DC$1048576,MATCH($A818,'Hoja de Trabajo para listado'!$CD$155:$CD$1048576,0),MATCH((CUADRO!M$4&amp;$E818),'Hoja de Trabajo para listado'!$CD$151:$DC$151,0)),0)</f>
        <v>0</v>
      </c>
      <c r="N818" s="243">
        <f ca="1">+IFERROR(INDEX('Hoja de Trabajo para listado'!$A$155:$Z$1048576,MATCH($A818,'Hoja de Trabajo para listado'!$A$155:$A$1048576,0),MATCH((CUADRO!N$4&amp;$E818),'Hoja de Trabajo para listado'!$A$151:$Z$151,0)),0)+IFERROR(INDEX('Hoja de Trabajo para listado'!$AB$155:$BA$1048576,MATCH($A818,'Hoja de Trabajo para listado'!$AB$155:$AB$1048576,0),MATCH((CUADRO!N$4&amp;$E818),'Hoja de Trabajo para listado'!$AB$151:$BA$151,0)),0)+IFERROR(INDEX('Hoja de Trabajo para listado'!$BC$155:$CB$1048576,MATCH($A818,'Hoja de Trabajo para listado'!$BC$155:$BC$1048576,0),MATCH((CUADRO!N$4&amp;$E818),'Hoja de Trabajo para listado'!$BC$151:$CB$151,0)),0)+IFERROR(INDEX('Hoja de Trabajo para listado'!$DE$153:$DG$274,MATCH($A818,'Hoja de Trabajo para listado'!$DE$153:$DE$1048576,0),MATCH((CUADRO!N$4&amp;$E818),'Hoja de Trabajo para listado'!$DE$151:$DG$151,0)),0)+IFERROR(INDEX('Hoja de Trabajo para listado'!$CD$155:$DC$1048576,MATCH($A818,'Hoja de Trabajo para listado'!$CD$155:$CD$1048576,0),MATCH((CUADRO!N$4&amp;$E818),'Hoja de Trabajo para listado'!$CD$151:$DC$151,0)),0)</f>
        <v>0</v>
      </c>
      <c r="O818" s="243">
        <f ca="1">+IFERROR(INDEX('Hoja de Trabajo para listado'!$A$155:$Z$1048576,MATCH($A818,'Hoja de Trabajo para listado'!$A$155:$A$1048576,0),MATCH((CUADRO!O$4&amp;$E818),'Hoja de Trabajo para listado'!$A$151:$Z$151,0)),0)+IFERROR(INDEX('Hoja de Trabajo para listado'!$AB$155:$BA$1048576,MATCH($A818,'Hoja de Trabajo para listado'!$AB$155:$AB$1048576,0),MATCH((CUADRO!O$4&amp;$E818),'Hoja de Trabajo para listado'!$AB$151:$BA$151,0)),0)+IFERROR(INDEX('Hoja de Trabajo para listado'!$BC$155:$CB$1048576,MATCH($A818,'Hoja de Trabajo para listado'!$BC$155:$BC$1048576,0),MATCH((CUADRO!O$4&amp;$E818),'Hoja de Trabajo para listado'!$BC$151:$CB$151,0)),0)+IFERROR(INDEX('Hoja de Trabajo para listado'!$DE$153:$DG$274,MATCH($A818,'Hoja de Trabajo para listado'!$DE$153:$DE$1048576,0),MATCH((CUADRO!O$4&amp;$E818),'Hoja de Trabajo para listado'!$DE$151:$DG$151,0)),0)+IFERROR(INDEX('Hoja de Trabajo para listado'!$CD$155:$DC$1048576,MATCH($A818,'Hoja de Trabajo para listado'!$CD$155:$CD$1048576,0),MATCH((CUADRO!O$4&amp;$E818),'Hoja de Trabajo para listado'!$CD$151:$DC$151,0)),0)</f>
        <v>0</v>
      </c>
      <c r="P818" s="243">
        <f ca="1">+IFERROR(INDEX('Hoja de Trabajo para listado'!$A$155:$Z$1048576,MATCH($A818,'Hoja de Trabajo para listado'!$A$155:$A$1048576,0),MATCH((CUADRO!P$4&amp;$E818),'Hoja de Trabajo para listado'!$A$151:$Z$151,0)),0)+IFERROR(INDEX('Hoja de Trabajo para listado'!$AB$155:$BA$1048576,MATCH($A818,'Hoja de Trabajo para listado'!$AB$155:$AB$1048576,0),MATCH((CUADRO!P$4&amp;$E818),'Hoja de Trabajo para listado'!$AB$151:$BA$151,0)),0)+IFERROR(INDEX('Hoja de Trabajo para listado'!$BC$155:$CB$1048576,MATCH($A818,'Hoja de Trabajo para listado'!$BC$155:$BC$1048576,0),MATCH((CUADRO!P$4&amp;$E818),'Hoja de Trabajo para listado'!$BC$151:$CB$151,0)),0)+IFERROR(INDEX('Hoja de Trabajo para listado'!$DE$153:$DG$274,MATCH($A818,'Hoja de Trabajo para listado'!$DE$153:$DE$1048576,0),MATCH((CUADRO!P$4&amp;$E818),'Hoja de Trabajo para listado'!$DE$151:$DG$151,0)),0)+IFERROR(INDEX('Hoja de Trabajo para listado'!$CD$155:$DC$1048576,MATCH($A818,'Hoja de Trabajo para listado'!$CD$155:$CD$1048576,0),MATCH((CUADRO!P$4&amp;$E818),'Hoja de Trabajo para listado'!$CD$151:$DC$151,0)),0)</f>
        <v>0</v>
      </c>
      <c r="Q818" s="243">
        <f ca="1">+IFERROR(INDEX('Hoja de Trabajo para listado'!$A$155:$Z$1048576,MATCH($A818,'Hoja de Trabajo para listado'!$A$155:$A$1048576,0),MATCH((CUADRO!Q$4&amp;$E818),'Hoja de Trabajo para listado'!$A$151:$Z$151,0)),0)+IFERROR(INDEX('Hoja de Trabajo para listado'!$AB$155:$BA$1048576,MATCH($A818,'Hoja de Trabajo para listado'!$AB$155:$AB$1048576,0),MATCH((CUADRO!Q$4&amp;$E818),'Hoja de Trabajo para listado'!$AB$151:$BA$151,0)),0)+IFERROR(INDEX('Hoja de Trabajo para listado'!$BC$155:$CB$1048576,MATCH($A818,'Hoja de Trabajo para listado'!$BC$155:$BC$1048576,0),MATCH((CUADRO!Q$4&amp;$E818),'Hoja de Trabajo para listado'!$BC$151:$CB$151,0)),0)+IFERROR(INDEX('Hoja de Trabajo para listado'!$DE$153:$DG$274,MATCH($A818,'Hoja de Trabajo para listado'!$DE$153:$DE$1048576,0),MATCH((CUADRO!Q$4&amp;$E818),'Hoja de Trabajo para listado'!$DE$151:$DG$151,0)),0)+IFERROR(INDEX('Hoja de Trabajo para listado'!$CD$155:$DC$1048576,MATCH($A818,'Hoja de Trabajo para listado'!$CD$155:$CD$1048576,0),MATCH((CUADRO!Q$4&amp;$E818),'Hoja de Trabajo para listado'!$CD$151:$DC$151,0)),0)</f>
        <v>0</v>
      </c>
      <c r="R818" s="243">
        <f t="shared" ca="1" si="31"/>
        <v>0</v>
      </c>
      <c r="S818" s="249">
        <f ca="1">+R817+R818</f>
        <v>0</v>
      </c>
      <c r="T818" s="243">
        <f ca="1">+S818</f>
        <v>0</v>
      </c>
      <c r="U818" s="242">
        <f t="shared" si="32"/>
        <v>2</v>
      </c>
      <c r="V818" s="333" t="str">
        <f>+VLOOKUP(A818,bd_lista!$A$3:$E$592,5,FALSE)</f>
        <v>Gobiernos Autonomos Municipales</v>
      </c>
      <c r="W818" s="388"/>
      <c r="X818" s="242">
        <f>+VLOOKUP(A818,[4]Sheet1!$A$13:$D$744,4,FALSE)</f>
        <v>0</v>
      </c>
      <c r="Y818" s="242" t="e">
        <f>+VLOOKUP(X818,bd_lista!$A$3:$C$592,3,FALSE)</f>
        <v>#N/A</v>
      </c>
      <c r="Z818" s="292"/>
      <c r="AA818" s="293"/>
    </row>
    <row r="819" spans="1:27" customFormat="1" ht="27" hidden="1" customHeight="1">
      <c r="A819" s="32">
        <v>1427</v>
      </c>
      <c r="B819" s="392">
        <f>+A819</f>
        <v>1427</v>
      </c>
      <c r="C819" s="247" t="str">
        <f>+VLOOKUP(A819,bd_lista!$A$3:$C$592,3,FALSE)</f>
        <v>Gobierno Autónomo Municipal de Pampa Aullagas</v>
      </c>
      <c r="D819" s="389" t="str">
        <f>+C819</f>
        <v>Gobierno Autónomo Municipal de Pampa Aullagas</v>
      </c>
      <c r="E819" s="242" t="s">
        <v>1304</v>
      </c>
      <c r="F819" s="243">
        <f ca="1">+IFERROR(INDEX('Hoja de Trabajo para listado'!$A$155:$Z$1048576,MATCH($A819,'Hoja de Trabajo para listado'!$A$155:$A$1048576,0),MATCH((CUADRO!F$4&amp;$E819),'Hoja de Trabajo para listado'!$A$151:$Z$151,0)),0)+IFERROR(INDEX('Hoja de Trabajo para listado'!$AB$155:$BA$1048576,MATCH($A819,'Hoja de Trabajo para listado'!$AB$155:$AB$1048576,0),MATCH((CUADRO!F$4&amp;$E819),'Hoja de Trabajo para listado'!$AB$151:$BA$151,0)),0)+IFERROR(INDEX('Hoja de Trabajo para listado'!$BC$155:$CB$1048576,MATCH($A819,'Hoja de Trabajo para listado'!$BC$155:$BC$1048576,0),MATCH((CUADRO!F$4&amp;$E819),'Hoja de Trabajo para listado'!$BC$151:$CB$151,0)),0)+IFERROR(INDEX('Hoja de Trabajo para listado'!$DE$153:$DG$274,MATCH($A819,'Hoja de Trabajo para listado'!$DE$153:$DE$1048576,0),MATCH((CUADRO!F$4&amp;$E819),'Hoja de Trabajo para listado'!$DE$151:$DG$151,0)),0)+IFERROR(INDEX('Hoja de Trabajo para listado'!$CD$155:$DC$1048576,MATCH($A819,'Hoja de Trabajo para listado'!$CD$155:$CD$1048576,0),MATCH((CUADRO!F$4&amp;$E819),'Hoja de Trabajo para listado'!$CD$151:$DC$151,0)),0)</f>
        <v>0</v>
      </c>
      <c r="G819" s="243">
        <f ca="1">+IFERROR(INDEX('Hoja de Trabajo para listado'!$A$155:$Z$1048576,MATCH($A819,'Hoja de Trabajo para listado'!$A$155:$A$1048576,0),MATCH((CUADRO!G$4&amp;$E819),'Hoja de Trabajo para listado'!$A$151:$Z$151,0)),0)+IFERROR(INDEX('Hoja de Trabajo para listado'!$AB$155:$BA$1048576,MATCH($A819,'Hoja de Trabajo para listado'!$AB$155:$AB$1048576,0),MATCH((CUADRO!G$4&amp;$E819),'Hoja de Trabajo para listado'!$AB$151:$BA$151,0)),0)+IFERROR(INDEX('Hoja de Trabajo para listado'!$BC$155:$CB$1048576,MATCH($A819,'Hoja de Trabajo para listado'!$BC$155:$BC$1048576,0),MATCH((CUADRO!G$4&amp;$E819),'Hoja de Trabajo para listado'!$BC$151:$CB$151,0)),0)+IFERROR(INDEX('Hoja de Trabajo para listado'!$DE$153:$DG$274,MATCH($A819,'Hoja de Trabajo para listado'!$DE$153:$DE$1048576,0),MATCH((CUADRO!G$4&amp;$E819),'Hoja de Trabajo para listado'!$DE$151:$DG$151,0)),0)+IFERROR(INDEX('Hoja de Trabajo para listado'!$CD$155:$DC$1048576,MATCH($A819,'Hoja de Trabajo para listado'!$CD$155:$CD$1048576,0),MATCH((CUADRO!G$4&amp;$E819),'Hoja de Trabajo para listado'!$CD$151:$DC$151,0)),0)</f>
        <v>0</v>
      </c>
      <c r="H819" s="243">
        <f ca="1">+IFERROR(INDEX('Hoja de Trabajo para listado'!$A$155:$Z$1048576,MATCH($A819,'Hoja de Trabajo para listado'!$A$155:$A$1048576,0),MATCH((CUADRO!H$4&amp;$E819),'Hoja de Trabajo para listado'!$A$151:$Z$151,0)),0)+IFERROR(INDEX('Hoja de Trabajo para listado'!$AB$155:$BA$1048576,MATCH($A819,'Hoja de Trabajo para listado'!$AB$155:$AB$1048576,0),MATCH((CUADRO!H$4&amp;$E819),'Hoja de Trabajo para listado'!$AB$151:$BA$151,0)),0)+IFERROR(INDEX('Hoja de Trabajo para listado'!$BC$155:$CB$1048576,MATCH($A819,'Hoja de Trabajo para listado'!$BC$155:$BC$1048576,0),MATCH((CUADRO!H$4&amp;$E819),'Hoja de Trabajo para listado'!$BC$151:$CB$151,0)),0)+IFERROR(INDEX('Hoja de Trabajo para listado'!$DE$153:$DG$274,MATCH($A819,'Hoja de Trabajo para listado'!$DE$153:$DE$1048576,0),MATCH((CUADRO!H$4&amp;$E819),'Hoja de Trabajo para listado'!$DE$151:$DG$151,0)),0)+IFERROR(INDEX('Hoja de Trabajo para listado'!$CD$155:$DC$1048576,MATCH($A819,'Hoja de Trabajo para listado'!$CD$155:$CD$1048576,0),MATCH((CUADRO!H$4&amp;$E819),'Hoja de Trabajo para listado'!$CD$151:$DC$151,0)),0)</f>
        <v>0</v>
      </c>
      <c r="I819" s="243">
        <f ca="1">+IFERROR(INDEX('Hoja de Trabajo para listado'!$A$155:$Z$1048576,MATCH($A819,'Hoja de Trabajo para listado'!$A$155:$A$1048576,0),MATCH((CUADRO!I$4&amp;$E819),'Hoja de Trabajo para listado'!$A$151:$Z$151,0)),0)+IFERROR(INDEX('Hoja de Trabajo para listado'!$AB$155:$BA$1048576,MATCH($A819,'Hoja de Trabajo para listado'!$AB$155:$AB$1048576,0),MATCH((CUADRO!I$4&amp;$E819),'Hoja de Trabajo para listado'!$AB$151:$BA$151,0)),0)+IFERROR(INDEX('Hoja de Trabajo para listado'!$BC$155:$CB$1048576,MATCH($A819,'Hoja de Trabajo para listado'!$BC$155:$BC$1048576,0),MATCH((CUADRO!I$4&amp;$E819),'Hoja de Trabajo para listado'!$BC$151:$CB$151,0)),0)+IFERROR(INDEX('Hoja de Trabajo para listado'!$DE$153:$DG$274,MATCH($A819,'Hoja de Trabajo para listado'!$DE$153:$DE$1048576,0),MATCH((CUADRO!I$4&amp;$E819),'Hoja de Trabajo para listado'!$DE$151:$DG$151,0)),0)+IFERROR(INDEX('Hoja de Trabajo para listado'!$CD$155:$DC$1048576,MATCH($A819,'Hoja de Trabajo para listado'!$CD$155:$CD$1048576,0),MATCH((CUADRO!I$4&amp;$E819),'Hoja de Trabajo para listado'!$CD$151:$DC$151,0)),0)</f>
        <v>0</v>
      </c>
      <c r="J819" s="243">
        <f ca="1">+IFERROR(INDEX('Hoja de Trabajo para listado'!$A$155:$Z$1048576,MATCH($A819,'Hoja de Trabajo para listado'!$A$155:$A$1048576,0),MATCH((CUADRO!J$4&amp;$E819),'Hoja de Trabajo para listado'!$A$151:$Z$151,0)),0)+IFERROR(INDEX('Hoja de Trabajo para listado'!$AB$155:$BA$1048576,MATCH($A819,'Hoja de Trabajo para listado'!$AB$155:$AB$1048576,0),MATCH((CUADRO!J$4&amp;$E819),'Hoja de Trabajo para listado'!$AB$151:$BA$151,0)),0)+IFERROR(INDEX('Hoja de Trabajo para listado'!$BC$155:$CB$1048576,MATCH($A819,'Hoja de Trabajo para listado'!$BC$155:$BC$1048576,0),MATCH((CUADRO!J$4&amp;$E819),'Hoja de Trabajo para listado'!$BC$151:$CB$151,0)),0)+IFERROR(INDEX('Hoja de Trabajo para listado'!$DE$153:$DG$274,MATCH($A819,'Hoja de Trabajo para listado'!$DE$153:$DE$1048576,0),MATCH((CUADRO!J$4&amp;$E819),'Hoja de Trabajo para listado'!$DE$151:$DG$151,0)),0)+IFERROR(INDEX('Hoja de Trabajo para listado'!$CD$155:$DC$1048576,MATCH($A819,'Hoja de Trabajo para listado'!$CD$155:$CD$1048576,0),MATCH((CUADRO!J$4&amp;$E819),'Hoja de Trabajo para listado'!$CD$151:$DC$151,0)),0)</f>
        <v>0</v>
      </c>
      <c r="K819" s="243">
        <f ca="1">+IFERROR(INDEX('Hoja de Trabajo para listado'!$A$155:$Z$1048576,MATCH($A819,'Hoja de Trabajo para listado'!$A$155:$A$1048576,0),MATCH((CUADRO!K$4&amp;$E819),'Hoja de Trabajo para listado'!$A$151:$Z$151,0)),0)+IFERROR(INDEX('Hoja de Trabajo para listado'!$AB$155:$BA$1048576,MATCH($A819,'Hoja de Trabajo para listado'!$AB$155:$AB$1048576,0),MATCH((CUADRO!K$4&amp;$E819),'Hoja de Trabajo para listado'!$AB$151:$BA$151,0)),0)+IFERROR(INDEX('Hoja de Trabajo para listado'!$BC$155:$CB$1048576,MATCH($A819,'Hoja de Trabajo para listado'!$BC$155:$BC$1048576,0),MATCH((CUADRO!K$4&amp;$E819),'Hoja de Trabajo para listado'!$BC$151:$CB$151,0)),0)+IFERROR(INDEX('Hoja de Trabajo para listado'!$DE$153:$DG$274,MATCH($A819,'Hoja de Trabajo para listado'!$DE$153:$DE$1048576,0),MATCH((CUADRO!K$4&amp;$E819),'Hoja de Trabajo para listado'!$DE$151:$DG$151,0)),0)+IFERROR(INDEX('Hoja de Trabajo para listado'!$CD$155:$DC$1048576,MATCH($A819,'Hoja de Trabajo para listado'!$CD$155:$CD$1048576,0),MATCH((CUADRO!K$4&amp;$E819),'Hoja de Trabajo para listado'!$CD$151:$DC$151,0)),0)</f>
        <v>0</v>
      </c>
      <c r="L819" s="243">
        <f ca="1">+IFERROR(INDEX('Hoja de Trabajo para listado'!$A$155:$Z$1048576,MATCH($A819,'Hoja de Trabajo para listado'!$A$155:$A$1048576,0),MATCH((CUADRO!L$4&amp;$E819),'Hoja de Trabajo para listado'!$A$151:$Z$151,0)),0)+IFERROR(INDEX('Hoja de Trabajo para listado'!$AB$155:$BA$1048576,MATCH($A819,'Hoja de Trabajo para listado'!$AB$155:$AB$1048576,0),MATCH((CUADRO!L$4&amp;$E819),'Hoja de Trabajo para listado'!$AB$151:$BA$151,0)),0)+IFERROR(INDEX('Hoja de Trabajo para listado'!$BC$155:$CB$1048576,MATCH($A819,'Hoja de Trabajo para listado'!$BC$155:$BC$1048576,0),MATCH((CUADRO!L$4&amp;$E819),'Hoja de Trabajo para listado'!$BC$151:$CB$151,0)),0)+IFERROR(INDEX('Hoja de Trabajo para listado'!$DE$153:$DG$274,MATCH($A819,'Hoja de Trabajo para listado'!$DE$153:$DE$1048576,0),MATCH((CUADRO!L$4&amp;$E819),'Hoja de Trabajo para listado'!$DE$151:$DG$151,0)),0)+IFERROR(INDEX('Hoja de Trabajo para listado'!$CD$155:$DC$1048576,MATCH($A819,'Hoja de Trabajo para listado'!$CD$155:$CD$1048576,0),MATCH((CUADRO!L$4&amp;$E819),'Hoja de Trabajo para listado'!$CD$151:$DC$151,0)),0)</f>
        <v>0</v>
      </c>
      <c r="M819" s="243">
        <f ca="1">+IFERROR(INDEX('Hoja de Trabajo para listado'!$A$155:$Z$1048576,MATCH($A819,'Hoja de Trabajo para listado'!$A$155:$A$1048576,0),MATCH((CUADRO!M$4&amp;$E819),'Hoja de Trabajo para listado'!$A$151:$Z$151,0)),0)+IFERROR(INDEX('Hoja de Trabajo para listado'!$AB$155:$BA$1048576,MATCH($A819,'Hoja de Trabajo para listado'!$AB$155:$AB$1048576,0),MATCH((CUADRO!M$4&amp;$E819),'Hoja de Trabajo para listado'!$AB$151:$BA$151,0)),0)+IFERROR(INDEX('Hoja de Trabajo para listado'!$BC$155:$CB$1048576,MATCH($A819,'Hoja de Trabajo para listado'!$BC$155:$BC$1048576,0),MATCH((CUADRO!M$4&amp;$E819),'Hoja de Trabajo para listado'!$BC$151:$CB$151,0)),0)+IFERROR(INDEX('Hoja de Trabajo para listado'!$DE$153:$DG$274,MATCH($A819,'Hoja de Trabajo para listado'!$DE$153:$DE$1048576,0),MATCH((CUADRO!M$4&amp;$E819),'Hoja de Trabajo para listado'!$DE$151:$DG$151,0)),0)+IFERROR(INDEX('Hoja de Trabajo para listado'!$CD$155:$DC$1048576,MATCH($A819,'Hoja de Trabajo para listado'!$CD$155:$CD$1048576,0),MATCH((CUADRO!M$4&amp;$E819),'Hoja de Trabajo para listado'!$CD$151:$DC$151,0)),0)</f>
        <v>0</v>
      </c>
      <c r="N819" s="243">
        <f ca="1">+IFERROR(INDEX('Hoja de Trabajo para listado'!$A$155:$Z$1048576,MATCH($A819,'Hoja de Trabajo para listado'!$A$155:$A$1048576,0),MATCH((CUADRO!N$4&amp;$E819),'Hoja de Trabajo para listado'!$A$151:$Z$151,0)),0)+IFERROR(INDEX('Hoja de Trabajo para listado'!$AB$155:$BA$1048576,MATCH($A819,'Hoja de Trabajo para listado'!$AB$155:$AB$1048576,0),MATCH((CUADRO!N$4&amp;$E819),'Hoja de Trabajo para listado'!$AB$151:$BA$151,0)),0)+IFERROR(INDEX('Hoja de Trabajo para listado'!$BC$155:$CB$1048576,MATCH($A819,'Hoja de Trabajo para listado'!$BC$155:$BC$1048576,0),MATCH((CUADRO!N$4&amp;$E819),'Hoja de Trabajo para listado'!$BC$151:$CB$151,0)),0)+IFERROR(INDEX('Hoja de Trabajo para listado'!$DE$153:$DG$274,MATCH($A819,'Hoja de Trabajo para listado'!$DE$153:$DE$1048576,0),MATCH((CUADRO!N$4&amp;$E819),'Hoja de Trabajo para listado'!$DE$151:$DG$151,0)),0)+IFERROR(INDEX('Hoja de Trabajo para listado'!$CD$155:$DC$1048576,MATCH($A819,'Hoja de Trabajo para listado'!$CD$155:$CD$1048576,0),MATCH((CUADRO!N$4&amp;$E819),'Hoja de Trabajo para listado'!$CD$151:$DC$151,0)),0)</f>
        <v>0</v>
      </c>
      <c r="O819" s="243">
        <f ca="1">+IFERROR(INDEX('Hoja de Trabajo para listado'!$A$155:$Z$1048576,MATCH($A819,'Hoja de Trabajo para listado'!$A$155:$A$1048576,0),MATCH((CUADRO!O$4&amp;$E819),'Hoja de Trabajo para listado'!$A$151:$Z$151,0)),0)+IFERROR(INDEX('Hoja de Trabajo para listado'!$AB$155:$BA$1048576,MATCH($A819,'Hoja de Trabajo para listado'!$AB$155:$AB$1048576,0),MATCH((CUADRO!O$4&amp;$E819),'Hoja de Trabajo para listado'!$AB$151:$BA$151,0)),0)+IFERROR(INDEX('Hoja de Trabajo para listado'!$BC$155:$CB$1048576,MATCH($A819,'Hoja de Trabajo para listado'!$BC$155:$BC$1048576,0),MATCH((CUADRO!O$4&amp;$E819),'Hoja de Trabajo para listado'!$BC$151:$CB$151,0)),0)+IFERROR(INDEX('Hoja de Trabajo para listado'!$DE$153:$DG$274,MATCH($A819,'Hoja de Trabajo para listado'!$DE$153:$DE$1048576,0),MATCH((CUADRO!O$4&amp;$E819),'Hoja de Trabajo para listado'!$DE$151:$DG$151,0)),0)+IFERROR(INDEX('Hoja de Trabajo para listado'!$CD$155:$DC$1048576,MATCH($A819,'Hoja de Trabajo para listado'!$CD$155:$CD$1048576,0),MATCH((CUADRO!O$4&amp;$E819),'Hoja de Trabajo para listado'!$CD$151:$DC$151,0)),0)</f>
        <v>0</v>
      </c>
      <c r="P819" s="243">
        <f ca="1">+IFERROR(INDEX('Hoja de Trabajo para listado'!$A$155:$Z$1048576,MATCH($A819,'Hoja de Trabajo para listado'!$A$155:$A$1048576,0),MATCH((CUADRO!P$4&amp;$E819),'Hoja de Trabajo para listado'!$A$151:$Z$151,0)),0)+IFERROR(INDEX('Hoja de Trabajo para listado'!$AB$155:$BA$1048576,MATCH($A819,'Hoja de Trabajo para listado'!$AB$155:$AB$1048576,0),MATCH((CUADRO!P$4&amp;$E819),'Hoja de Trabajo para listado'!$AB$151:$BA$151,0)),0)+IFERROR(INDEX('Hoja de Trabajo para listado'!$BC$155:$CB$1048576,MATCH($A819,'Hoja de Trabajo para listado'!$BC$155:$BC$1048576,0),MATCH((CUADRO!P$4&amp;$E819),'Hoja de Trabajo para listado'!$BC$151:$CB$151,0)),0)+IFERROR(INDEX('Hoja de Trabajo para listado'!$DE$153:$DG$274,MATCH($A819,'Hoja de Trabajo para listado'!$DE$153:$DE$1048576,0),MATCH((CUADRO!P$4&amp;$E819),'Hoja de Trabajo para listado'!$DE$151:$DG$151,0)),0)+IFERROR(INDEX('Hoja de Trabajo para listado'!$CD$155:$DC$1048576,MATCH($A819,'Hoja de Trabajo para listado'!$CD$155:$CD$1048576,0),MATCH((CUADRO!P$4&amp;$E819),'Hoja de Trabajo para listado'!$CD$151:$DC$151,0)),0)</f>
        <v>0</v>
      </c>
      <c r="Q819" s="243">
        <f ca="1">+IFERROR(INDEX('Hoja de Trabajo para listado'!$A$155:$Z$1048576,MATCH($A819,'Hoja de Trabajo para listado'!$A$155:$A$1048576,0),MATCH((CUADRO!Q$4&amp;$E819),'Hoja de Trabajo para listado'!$A$151:$Z$151,0)),0)+IFERROR(INDEX('Hoja de Trabajo para listado'!$AB$155:$BA$1048576,MATCH($A819,'Hoja de Trabajo para listado'!$AB$155:$AB$1048576,0),MATCH((CUADRO!Q$4&amp;$E819),'Hoja de Trabajo para listado'!$AB$151:$BA$151,0)),0)+IFERROR(INDEX('Hoja de Trabajo para listado'!$BC$155:$CB$1048576,MATCH($A819,'Hoja de Trabajo para listado'!$BC$155:$BC$1048576,0),MATCH((CUADRO!Q$4&amp;$E819),'Hoja de Trabajo para listado'!$BC$151:$CB$151,0)),0)+IFERROR(INDEX('Hoja de Trabajo para listado'!$DE$153:$DG$274,MATCH($A819,'Hoja de Trabajo para listado'!$DE$153:$DE$1048576,0),MATCH((CUADRO!Q$4&amp;$E819),'Hoja de Trabajo para listado'!$DE$151:$DG$151,0)),0)+IFERROR(INDEX('Hoja de Trabajo para listado'!$CD$155:$DC$1048576,MATCH($A819,'Hoja de Trabajo para listado'!$CD$155:$CD$1048576,0),MATCH((CUADRO!Q$4&amp;$E819),'Hoja de Trabajo para listado'!$CD$151:$DC$151,0)),0)</f>
        <v>0</v>
      </c>
      <c r="R819" s="243">
        <f t="shared" ca="1" si="31"/>
        <v>0</v>
      </c>
      <c r="S819" s="249"/>
      <c r="T819" s="243">
        <f ca="1">+T820</f>
        <v>0</v>
      </c>
      <c r="U819" s="242">
        <f t="shared" si="32"/>
        <v>1</v>
      </c>
      <c r="V819" s="333" t="str">
        <f>+VLOOKUP(A819,bd_lista!$A$3:$E$592,5,FALSE)</f>
        <v>Gobiernos Autonomos Municipales</v>
      </c>
      <c r="W819" s="387" t="str">
        <f>+V819</f>
        <v>Gobiernos Autonomos Municipales</v>
      </c>
      <c r="X819" s="242">
        <f>+VLOOKUP(A819,[4]Sheet1!$A$13:$D$744,4,FALSE)</f>
        <v>0</v>
      </c>
      <c r="Y819" s="242" t="e">
        <f>+VLOOKUP(X819,bd_lista!$A$3:$C$592,3,FALSE)</f>
        <v>#N/A</v>
      </c>
      <c r="Z819" s="294">
        <f>+X819</f>
        <v>0</v>
      </c>
      <c r="AA819" s="295" t="e">
        <f>+Y819</f>
        <v>#N/A</v>
      </c>
    </row>
    <row r="820" spans="1:27" customFormat="1" ht="27" hidden="1" customHeight="1">
      <c r="A820" s="32">
        <v>1427</v>
      </c>
      <c r="B820" s="393"/>
      <c r="C820" s="247" t="str">
        <f>+VLOOKUP(A820,bd_lista!$A$3:$C$592,3,FALSE)</f>
        <v>Gobierno Autónomo Municipal de Pampa Aullagas</v>
      </c>
      <c r="D820" s="390"/>
      <c r="E820" s="244" t="s">
        <v>1305</v>
      </c>
      <c r="F820" s="243">
        <f ca="1">+IFERROR(INDEX('Hoja de Trabajo para listado'!$A$155:$Z$1048576,MATCH($A820,'Hoja de Trabajo para listado'!$A$155:$A$1048576,0),MATCH((CUADRO!F$4&amp;$E820),'Hoja de Trabajo para listado'!$A$151:$Z$151,0)),0)+IFERROR(INDEX('Hoja de Trabajo para listado'!$AB$155:$BA$1048576,MATCH($A820,'Hoja de Trabajo para listado'!$AB$155:$AB$1048576,0),MATCH((CUADRO!F$4&amp;$E820),'Hoja de Trabajo para listado'!$AB$151:$BA$151,0)),0)+IFERROR(INDEX('Hoja de Trabajo para listado'!$BC$155:$CB$1048576,MATCH($A820,'Hoja de Trabajo para listado'!$BC$155:$BC$1048576,0),MATCH((CUADRO!F$4&amp;$E820),'Hoja de Trabajo para listado'!$BC$151:$CB$151,0)),0)+IFERROR(INDEX('Hoja de Trabajo para listado'!$DE$153:$DG$274,MATCH($A820,'Hoja de Trabajo para listado'!$DE$153:$DE$1048576,0),MATCH((CUADRO!F$4&amp;$E820),'Hoja de Trabajo para listado'!$DE$151:$DG$151,0)),0)+IFERROR(INDEX('Hoja de Trabajo para listado'!$CD$155:$DC$1048576,MATCH($A820,'Hoja de Trabajo para listado'!$CD$155:$CD$1048576,0),MATCH((CUADRO!F$4&amp;$E820),'Hoja de Trabajo para listado'!$CD$151:$DC$151,0)),0)</f>
        <v>0</v>
      </c>
      <c r="G820" s="243">
        <f ca="1">+IFERROR(INDEX('Hoja de Trabajo para listado'!$A$155:$Z$1048576,MATCH($A820,'Hoja de Trabajo para listado'!$A$155:$A$1048576,0),MATCH((CUADRO!G$4&amp;$E820),'Hoja de Trabajo para listado'!$A$151:$Z$151,0)),0)+IFERROR(INDEX('Hoja de Trabajo para listado'!$AB$155:$BA$1048576,MATCH($A820,'Hoja de Trabajo para listado'!$AB$155:$AB$1048576,0),MATCH((CUADRO!G$4&amp;$E820),'Hoja de Trabajo para listado'!$AB$151:$BA$151,0)),0)+IFERROR(INDEX('Hoja de Trabajo para listado'!$BC$155:$CB$1048576,MATCH($A820,'Hoja de Trabajo para listado'!$BC$155:$BC$1048576,0),MATCH((CUADRO!G$4&amp;$E820),'Hoja de Trabajo para listado'!$BC$151:$CB$151,0)),0)+IFERROR(INDEX('Hoja de Trabajo para listado'!$DE$153:$DG$274,MATCH($A820,'Hoja de Trabajo para listado'!$DE$153:$DE$1048576,0),MATCH((CUADRO!G$4&amp;$E820),'Hoja de Trabajo para listado'!$DE$151:$DG$151,0)),0)+IFERROR(INDEX('Hoja de Trabajo para listado'!$CD$155:$DC$1048576,MATCH($A820,'Hoja de Trabajo para listado'!$CD$155:$CD$1048576,0),MATCH((CUADRO!G$4&amp;$E820),'Hoja de Trabajo para listado'!$CD$151:$DC$151,0)),0)</f>
        <v>0</v>
      </c>
      <c r="H820" s="243">
        <f ca="1">+IFERROR(INDEX('Hoja de Trabajo para listado'!$A$155:$Z$1048576,MATCH($A820,'Hoja de Trabajo para listado'!$A$155:$A$1048576,0),MATCH((CUADRO!H$4&amp;$E820),'Hoja de Trabajo para listado'!$A$151:$Z$151,0)),0)+IFERROR(INDEX('Hoja de Trabajo para listado'!$AB$155:$BA$1048576,MATCH($A820,'Hoja de Trabajo para listado'!$AB$155:$AB$1048576,0),MATCH((CUADRO!H$4&amp;$E820),'Hoja de Trabajo para listado'!$AB$151:$BA$151,0)),0)+IFERROR(INDEX('Hoja de Trabajo para listado'!$BC$155:$CB$1048576,MATCH($A820,'Hoja de Trabajo para listado'!$BC$155:$BC$1048576,0),MATCH((CUADRO!H$4&amp;$E820),'Hoja de Trabajo para listado'!$BC$151:$CB$151,0)),0)+IFERROR(INDEX('Hoja de Trabajo para listado'!$DE$153:$DG$274,MATCH($A820,'Hoja de Trabajo para listado'!$DE$153:$DE$1048576,0),MATCH((CUADRO!H$4&amp;$E820),'Hoja de Trabajo para listado'!$DE$151:$DG$151,0)),0)+IFERROR(INDEX('Hoja de Trabajo para listado'!$CD$155:$DC$1048576,MATCH($A820,'Hoja de Trabajo para listado'!$CD$155:$CD$1048576,0),MATCH((CUADRO!H$4&amp;$E820),'Hoja de Trabajo para listado'!$CD$151:$DC$151,0)),0)</f>
        <v>0</v>
      </c>
      <c r="I820" s="243">
        <f ca="1">+IFERROR(INDEX('Hoja de Trabajo para listado'!$A$155:$Z$1048576,MATCH($A820,'Hoja de Trabajo para listado'!$A$155:$A$1048576,0),MATCH((CUADRO!I$4&amp;$E820),'Hoja de Trabajo para listado'!$A$151:$Z$151,0)),0)+IFERROR(INDEX('Hoja de Trabajo para listado'!$AB$155:$BA$1048576,MATCH($A820,'Hoja de Trabajo para listado'!$AB$155:$AB$1048576,0),MATCH((CUADRO!I$4&amp;$E820),'Hoja de Trabajo para listado'!$AB$151:$BA$151,0)),0)+IFERROR(INDEX('Hoja de Trabajo para listado'!$BC$155:$CB$1048576,MATCH($A820,'Hoja de Trabajo para listado'!$BC$155:$BC$1048576,0),MATCH((CUADRO!I$4&amp;$E820),'Hoja de Trabajo para listado'!$BC$151:$CB$151,0)),0)+IFERROR(INDEX('Hoja de Trabajo para listado'!$DE$153:$DG$274,MATCH($A820,'Hoja de Trabajo para listado'!$DE$153:$DE$1048576,0),MATCH((CUADRO!I$4&amp;$E820),'Hoja de Trabajo para listado'!$DE$151:$DG$151,0)),0)+IFERROR(INDEX('Hoja de Trabajo para listado'!$CD$155:$DC$1048576,MATCH($A820,'Hoja de Trabajo para listado'!$CD$155:$CD$1048576,0),MATCH((CUADRO!I$4&amp;$E820),'Hoja de Trabajo para listado'!$CD$151:$DC$151,0)),0)</f>
        <v>0</v>
      </c>
      <c r="J820" s="243">
        <f ca="1">+IFERROR(INDEX('Hoja de Trabajo para listado'!$A$155:$Z$1048576,MATCH($A820,'Hoja de Trabajo para listado'!$A$155:$A$1048576,0),MATCH((CUADRO!J$4&amp;$E820),'Hoja de Trabajo para listado'!$A$151:$Z$151,0)),0)+IFERROR(INDEX('Hoja de Trabajo para listado'!$AB$155:$BA$1048576,MATCH($A820,'Hoja de Trabajo para listado'!$AB$155:$AB$1048576,0),MATCH((CUADRO!J$4&amp;$E820),'Hoja de Trabajo para listado'!$AB$151:$BA$151,0)),0)+IFERROR(INDEX('Hoja de Trabajo para listado'!$BC$155:$CB$1048576,MATCH($A820,'Hoja de Trabajo para listado'!$BC$155:$BC$1048576,0),MATCH((CUADRO!J$4&amp;$E820),'Hoja de Trabajo para listado'!$BC$151:$CB$151,0)),0)+IFERROR(INDEX('Hoja de Trabajo para listado'!$DE$153:$DG$274,MATCH($A820,'Hoja de Trabajo para listado'!$DE$153:$DE$1048576,0),MATCH((CUADRO!J$4&amp;$E820),'Hoja de Trabajo para listado'!$DE$151:$DG$151,0)),0)+IFERROR(INDEX('Hoja de Trabajo para listado'!$CD$155:$DC$1048576,MATCH($A820,'Hoja de Trabajo para listado'!$CD$155:$CD$1048576,0),MATCH((CUADRO!J$4&amp;$E820),'Hoja de Trabajo para listado'!$CD$151:$DC$151,0)),0)</f>
        <v>0</v>
      </c>
      <c r="K820" s="243">
        <f ca="1">+IFERROR(INDEX('Hoja de Trabajo para listado'!$A$155:$Z$1048576,MATCH($A820,'Hoja de Trabajo para listado'!$A$155:$A$1048576,0),MATCH((CUADRO!K$4&amp;$E820),'Hoja de Trabajo para listado'!$A$151:$Z$151,0)),0)+IFERROR(INDEX('Hoja de Trabajo para listado'!$AB$155:$BA$1048576,MATCH($A820,'Hoja de Trabajo para listado'!$AB$155:$AB$1048576,0),MATCH((CUADRO!K$4&amp;$E820),'Hoja de Trabajo para listado'!$AB$151:$BA$151,0)),0)+IFERROR(INDEX('Hoja de Trabajo para listado'!$BC$155:$CB$1048576,MATCH($A820,'Hoja de Trabajo para listado'!$BC$155:$BC$1048576,0),MATCH((CUADRO!K$4&amp;$E820),'Hoja de Trabajo para listado'!$BC$151:$CB$151,0)),0)+IFERROR(INDEX('Hoja de Trabajo para listado'!$DE$153:$DG$274,MATCH($A820,'Hoja de Trabajo para listado'!$DE$153:$DE$1048576,0),MATCH((CUADRO!K$4&amp;$E820),'Hoja de Trabajo para listado'!$DE$151:$DG$151,0)),0)+IFERROR(INDEX('Hoja de Trabajo para listado'!$CD$155:$DC$1048576,MATCH($A820,'Hoja de Trabajo para listado'!$CD$155:$CD$1048576,0),MATCH((CUADRO!K$4&amp;$E820),'Hoja de Trabajo para listado'!$CD$151:$DC$151,0)),0)</f>
        <v>0</v>
      </c>
      <c r="L820" s="243">
        <f ca="1">+IFERROR(INDEX('Hoja de Trabajo para listado'!$A$155:$Z$1048576,MATCH($A820,'Hoja de Trabajo para listado'!$A$155:$A$1048576,0),MATCH((CUADRO!L$4&amp;$E820),'Hoja de Trabajo para listado'!$A$151:$Z$151,0)),0)+IFERROR(INDEX('Hoja de Trabajo para listado'!$AB$155:$BA$1048576,MATCH($A820,'Hoja de Trabajo para listado'!$AB$155:$AB$1048576,0),MATCH((CUADRO!L$4&amp;$E820),'Hoja de Trabajo para listado'!$AB$151:$BA$151,0)),0)+IFERROR(INDEX('Hoja de Trabajo para listado'!$BC$155:$CB$1048576,MATCH($A820,'Hoja de Trabajo para listado'!$BC$155:$BC$1048576,0),MATCH((CUADRO!L$4&amp;$E820),'Hoja de Trabajo para listado'!$BC$151:$CB$151,0)),0)+IFERROR(INDEX('Hoja de Trabajo para listado'!$DE$153:$DG$274,MATCH($A820,'Hoja de Trabajo para listado'!$DE$153:$DE$1048576,0),MATCH((CUADRO!L$4&amp;$E820),'Hoja de Trabajo para listado'!$DE$151:$DG$151,0)),0)+IFERROR(INDEX('Hoja de Trabajo para listado'!$CD$155:$DC$1048576,MATCH($A820,'Hoja de Trabajo para listado'!$CD$155:$CD$1048576,0),MATCH((CUADRO!L$4&amp;$E820),'Hoja de Trabajo para listado'!$CD$151:$DC$151,0)),0)</f>
        <v>0</v>
      </c>
      <c r="M820" s="243">
        <f ca="1">+IFERROR(INDEX('Hoja de Trabajo para listado'!$A$155:$Z$1048576,MATCH($A820,'Hoja de Trabajo para listado'!$A$155:$A$1048576,0),MATCH((CUADRO!M$4&amp;$E820),'Hoja de Trabajo para listado'!$A$151:$Z$151,0)),0)+IFERROR(INDEX('Hoja de Trabajo para listado'!$AB$155:$BA$1048576,MATCH($A820,'Hoja de Trabajo para listado'!$AB$155:$AB$1048576,0),MATCH((CUADRO!M$4&amp;$E820),'Hoja de Trabajo para listado'!$AB$151:$BA$151,0)),0)+IFERROR(INDEX('Hoja de Trabajo para listado'!$BC$155:$CB$1048576,MATCH($A820,'Hoja de Trabajo para listado'!$BC$155:$BC$1048576,0),MATCH((CUADRO!M$4&amp;$E820),'Hoja de Trabajo para listado'!$BC$151:$CB$151,0)),0)+IFERROR(INDEX('Hoja de Trabajo para listado'!$DE$153:$DG$274,MATCH($A820,'Hoja de Trabajo para listado'!$DE$153:$DE$1048576,0),MATCH((CUADRO!M$4&amp;$E820),'Hoja de Trabajo para listado'!$DE$151:$DG$151,0)),0)+IFERROR(INDEX('Hoja de Trabajo para listado'!$CD$155:$DC$1048576,MATCH($A820,'Hoja de Trabajo para listado'!$CD$155:$CD$1048576,0),MATCH((CUADRO!M$4&amp;$E820),'Hoja de Trabajo para listado'!$CD$151:$DC$151,0)),0)</f>
        <v>0</v>
      </c>
      <c r="N820" s="243">
        <f ca="1">+IFERROR(INDEX('Hoja de Trabajo para listado'!$A$155:$Z$1048576,MATCH($A820,'Hoja de Trabajo para listado'!$A$155:$A$1048576,0),MATCH((CUADRO!N$4&amp;$E820),'Hoja de Trabajo para listado'!$A$151:$Z$151,0)),0)+IFERROR(INDEX('Hoja de Trabajo para listado'!$AB$155:$BA$1048576,MATCH($A820,'Hoja de Trabajo para listado'!$AB$155:$AB$1048576,0),MATCH((CUADRO!N$4&amp;$E820),'Hoja de Trabajo para listado'!$AB$151:$BA$151,0)),0)+IFERROR(INDEX('Hoja de Trabajo para listado'!$BC$155:$CB$1048576,MATCH($A820,'Hoja de Trabajo para listado'!$BC$155:$BC$1048576,0),MATCH((CUADRO!N$4&amp;$E820),'Hoja de Trabajo para listado'!$BC$151:$CB$151,0)),0)+IFERROR(INDEX('Hoja de Trabajo para listado'!$DE$153:$DG$274,MATCH($A820,'Hoja de Trabajo para listado'!$DE$153:$DE$1048576,0),MATCH((CUADRO!N$4&amp;$E820),'Hoja de Trabajo para listado'!$DE$151:$DG$151,0)),0)+IFERROR(INDEX('Hoja de Trabajo para listado'!$CD$155:$DC$1048576,MATCH($A820,'Hoja de Trabajo para listado'!$CD$155:$CD$1048576,0),MATCH((CUADRO!N$4&amp;$E820),'Hoja de Trabajo para listado'!$CD$151:$DC$151,0)),0)</f>
        <v>0</v>
      </c>
      <c r="O820" s="243">
        <f ca="1">+IFERROR(INDEX('Hoja de Trabajo para listado'!$A$155:$Z$1048576,MATCH($A820,'Hoja de Trabajo para listado'!$A$155:$A$1048576,0),MATCH((CUADRO!O$4&amp;$E820),'Hoja de Trabajo para listado'!$A$151:$Z$151,0)),0)+IFERROR(INDEX('Hoja de Trabajo para listado'!$AB$155:$BA$1048576,MATCH($A820,'Hoja de Trabajo para listado'!$AB$155:$AB$1048576,0),MATCH((CUADRO!O$4&amp;$E820),'Hoja de Trabajo para listado'!$AB$151:$BA$151,0)),0)+IFERROR(INDEX('Hoja de Trabajo para listado'!$BC$155:$CB$1048576,MATCH($A820,'Hoja de Trabajo para listado'!$BC$155:$BC$1048576,0),MATCH((CUADRO!O$4&amp;$E820),'Hoja de Trabajo para listado'!$BC$151:$CB$151,0)),0)+IFERROR(INDEX('Hoja de Trabajo para listado'!$DE$153:$DG$274,MATCH($A820,'Hoja de Trabajo para listado'!$DE$153:$DE$1048576,0),MATCH((CUADRO!O$4&amp;$E820),'Hoja de Trabajo para listado'!$DE$151:$DG$151,0)),0)+IFERROR(INDEX('Hoja de Trabajo para listado'!$CD$155:$DC$1048576,MATCH($A820,'Hoja de Trabajo para listado'!$CD$155:$CD$1048576,0),MATCH((CUADRO!O$4&amp;$E820),'Hoja de Trabajo para listado'!$CD$151:$DC$151,0)),0)</f>
        <v>0</v>
      </c>
      <c r="P820" s="243">
        <f ca="1">+IFERROR(INDEX('Hoja de Trabajo para listado'!$A$155:$Z$1048576,MATCH($A820,'Hoja de Trabajo para listado'!$A$155:$A$1048576,0),MATCH((CUADRO!P$4&amp;$E820),'Hoja de Trabajo para listado'!$A$151:$Z$151,0)),0)+IFERROR(INDEX('Hoja de Trabajo para listado'!$AB$155:$BA$1048576,MATCH($A820,'Hoja de Trabajo para listado'!$AB$155:$AB$1048576,0),MATCH((CUADRO!P$4&amp;$E820),'Hoja de Trabajo para listado'!$AB$151:$BA$151,0)),0)+IFERROR(INDEX('Hoja de Trabajo para listado'!$BC$155:$CB$1048576,MATCH($A820,'Hoja de Trabajo para listado'!$BC$155:$BC$1048576,0),MATCH((CUADRO!P$4&amp;$E820),'Hoja de Trabajo para listado'!$BC$151:$CB$151,0)),0)+IFERROR(INDEX('Hoja de Trabajo para listado'!$DE$153:$DG$274,MATCH($A820,'Hoja de Trabajo para listado'!$DE$153:$DE$1048576,0),MATCH((CUADRO!P$4&amp;$E820),'Hoja de Trabajo para listado'!$DE$151:$DG$151,0)),0)+IFERROR(INDEX('Hoja de Trabajo para listado'!$CD$155:$DC$1048576,MATCH($A820,'Hoja de Trabajo para listado'!$CD$155:$CD$1048576,0),MATCH((CUADRO!P$4&amp;$E820),'Hoja de Trabajo para listado'!$CD$151:$DC$151,0)),0)</f>
        <v>0</v>
      </c>
      <c r="Q820" s="243">
        <f ca="1">+IFERROR(INDEX('Hoja de Trabajo para listado'!$A$155:$Z$1048576,MATCH($A820,'Hoja de Trabajo para listado'!$A$155:$A$1048576,0),MATCH((CUADRO!Q$4&amp;$E820),'Hoja de Trabajo para listado'!$A$151:$Z$151,0)),0)+IFERROR(INDEX('Hoja de Trabajo para listado'!$AB$155:$BA$1048576,MATCH($A820,'Hoja de Trabajo para listado'!$AB$155:$AB$1048576,0),MATCH((CUADRO!Q$4&amp;$E820),'Hoja de Trabajo para listado'!$AB$151:$BA$151,0)),0)+IFERROR(INDEX('Hoja de Trabajo para listado'!$BC$155:$CB$1048576,MATCH($A820,'Hoja de Trabajo para listado'!$BC$155:$BC$1048576,0),MATCH((CUADRO!Q$4&amp;$E820),'Hoja de Trabajo para listado'!$BC$151:$CB$151,0)),0)+IFERROR(INDEX('Hoja de Trabajo para listado'!$DE$153:$DG$274,MATCH($A820,'Hoja de Trabajo para listado'!$DE$153:$DE$1048576,0),MATCH((CUADRO!Q$4&amp;$E820),'Hoja de Trabajo para listado'!$DE$151:$DG$151,0)),0)+IFERROR(INDEX('Hoja de Trabajo para listado'!$CD$155:$DC$1048576,MATCH($A820,'Hoja de Trabajo para listado'!$CD$155:$CD$1048576,0),MATCH((CUADRO!Q$4&amp;$E820),'Hoja de Trabajo para listado'!$CD$151:$DC$151,0)),0)</f>
        <v>0</v>
      </c>
      <c r="R820" s="243">
        <f t="shared" ca="1" si="31"/>
        <v>0</v>
      </c>
      <c r="S820" s="249">
        <f ca="1">+R819+R820</f>
        <v>0</v>
      </c>
      <c r="T820" s="243">
        <f ca="1">+S820</f>
        <v>0</v>
      </c>
      <c r="U820" s="242">
        <f t="shared" si="32"/>
        <v>2</v>
      </c>
      <c r="V820" s="333" t="str">
        <f>+VLOOKUP(A820,bd_lista!$A$3:$E$592,5,FALSE)</f>
        <v>Gobiernos Autonomos Municipales</v>
      </c>
      <c r="W820" s="388"/>
      <c r="X820" s="242">
        <f>+VLOOKUP(A820,[4]Sheet1!$A$13:$D$744,4,FALSE)</f>
        <v>0</v>
      </c>
      <c r="Y820" s="242" t="e">
        <f>+VLOOKUP(X820,bd_lista!$A$3:$C$592,3,FALSE)</f>
        <v>#N/A</v>
      </c>
      <c r="Z820" s="292"/>
      <c r="AA820" s="293"/>
    </row>
    <row r="821" spans="1:27" customFormat="1" ht="27" hidden="1" customHeight="1">
      <c r="A821" s="32">
        <v>1428</v>
      </c>
      <c r="B821" s="392">
        <f>+A821</f>
        <v>1428</v>
      </c>
      <c r="C821" s="247" t="str">
        <f>+VLOOKUP(A821,bd_lista!$A$3:$C$592,3,FALSE)</f>
        <v>Gobierno Autónomo Municipal de La Rivera</v>
      </c>
      <c r="D821" s="389" t="str">
        <f>+C821</f>
        <v>Gobierno Autónomo Municipal de La Rivera</v>
      </c>
      <c r="E821" s="242" t="s">
        <v>1304</v>
      </c>
      <c r="F821" s="243">
        <f ca="1">+IFERROR(INDEX('Hoja de Trabajo para listado'!$A$155:$Z$1048576,MATCH($A821,'Hoja de Trabajo para listado'!$A$155:$A$1048576,0),MATCH((CUADRO!F$4&amp;$E821),'Hoja de Trabajo para listado'!$A$151:$Z$151,0)),0)+IFERROR(INDEX('Hoja de Trabajo para listado'!$AB$155:$BA$1048576,MATCH($A821,'Hoja de Trabajo para listado'!$AB$155:$AB$1048576,0),MATCH((CUADRO!F$4&amp;$E821),'Hoja de Trabajo para listado'!$AB$151:$BA$151,0)),0)+IFERROR(INDEX('Hoja de Trabajo para listado'!$BC$155:$CB$1048576,MATCH($A821,'Hoja de Trabajo para listado'!$BC$155:$BC$1048576,0),MATCH((CUADRO!F$4&amp;$E821),'Hoja de Trabajo para listado'!$BC$151:$CB$151,0)),0)+IFERROR(INDEX('Hoja de Trabajo para listado'!$DE$153:$DG$274,MATCH($A821,'Hoja de Trabajo para listado'!$DE$153:$DE$1048576,0),MATCH((CUADRO!F$4&amp;$E821),'Hoja de Trabajo para listado'!$DE$151:$DG$151,0)),0)+IFERROR(INDEX('Hoja de Trabajo para listado'!$CD$155:$DC$1048576,MATCH($A821,'Hoja de Trabajo para listado'!$CD$155:$CD$1048576,0),MATCH((CUADRO!F$4&amp;$E821),'Hoja de Trabajo para listado'!$CD$151:$DC$151,0)),0)</f>
        <v>0</v>
      </c>
      <c r="G821" s="243">
        <f ca="1">+IFERROR(INDEX('Hoja de Trabajo para listado'!$A$155:$Z$1048576,MATCH($A821,'Hoja de Trabajo para listado'!$A$155:$A$1048576,0),MATCH((CUADRO!G$4&amp;$E821),'Hoja de Trabajo para listado'!$A$151:$Z$151,0)),0)+IFERROR(INDEX('Hoja de Trabajo para listado'!$AB$155:$BA$1048576,MATCH($A821,'Hoja de Trabajo para listado'!$AB$155:$AB$1048576,0),MATCH((CUADRO!G$4&amp;$E821),'Hoja de Trabajo para listado'!$AB$151:$BA$151,0)),0)+IFERROR(INDEX('Hoja de Trabajo para listado'!$BC$155:$CB$1048576,MATCH($A821,'Hoja de Trabajo para listado'!$BC$155:$BC$1048576,0),MATCH((CUADRO!G$4&amp;$E821),'Hoja de Trabajo para listado'!$BC$151:$CB$151,0)),0)+IFERROR(INDEX('Hoja de Trabajo para listado'!$DE$153:$DG$274,MATCH($A821,'Hoja de Trabajo para listado'!$DE$153:$DE$1048576,0),MATCH((CUADRO!G$4&amp;$E821),'Hoja de Trabajo para listado'!$DE$151:$DG$151,0)),0)+IFERROR(INDEX('Hoja de Trabajo para listado'!$CD$155:$DC$1048576,MATCH($A821,'Hoja de Trabajo para listado'!$CD$155:$CD$1048576,0),MATCH((CUADRO!G$4&amp;$E821),'Hoja de Trabajo para listado'!$CD$151:$DC$151,0)),0)</f>
        <v>0</v>
      </c>
      <c r="H821" s="243">
        <f ca="1">+IFERROR(INDEX('Hoja de Trabajo para listado'!$A$155:$Z$1048576,MATCH($A821,'Hoja de Trabajo para listado'!$A$155:$A$1048576,0),MATCH((CUADRO!H$4&amp;$E821),'Hoja de Trabajo para listado'!$A$151:$Z$151,0)),0)+IFERROR(INDEX('Hoja de Trabajo para listado'!$AB$155:$BA$1048576,MATCH($A821,'Hoja de Trabajo para listado'!$AB$155:$AB$1048576,0),MATCH((CUADRO!H$4&amp;$E821),'Hoja de Trabajo para listado'!$AB$151:$BA$151,0)),0)+IFERROR(INDEX('Hoja de Trabajo para listado'!$BC$155:$CB$1048576,MATCH($A821,'Hoja de Trabajo para listado'!$BC$155:$BC$1048576,0),MATCH((CUADRO!H$4&amp;$E821),'Hoja de Trabajo para listado'!$BC$151:$CB$151,0)),0)+IFERROR(INDEX('Hoja de Trabajo para listado'!$DE$153:$DG$274,MATCH($A821,'Hoja de Trabajo para listado'!$DE$153:$DE$1048576,0),MATCH((CUADRO!H$4&amp;$E821),'Hoja de Trabajo para listado'!$DE$151:$DG$151,0)),0)+IFERROR(INDEX('Hoja de Trabajo para listado'!$CD$155:$DC$1048576,MATCH($A821,'Hoja de Trabajo para listado'!$CD$155:$CD$1048576,0),MATCH((CUADRO!H$4&amp;$E821),'Hoja de Trabajo para listado'!$CD$151:$DC$151,0)),0)</f>
        <v>0</v>
      </c>
      <c r="I821" s="243">
        <f ca="1">+IFERROR(INDEX('Hoja de Trabajo para listado'!$A$155:$Z$1048576,MATCH($A821,'Hoja de Trabajo para listado'!$A$155:$A$1048576,0),MATCH((CUADRO!I$4&amp;$E821),'Hoja de Trabajo para listado'!$A$151:$Z$151,0)),0)+IFERROR(INDEX('Hoja de Trabajo para listado'!$AB$155:$BA$1048576,MATCH($A821,'Hoja de Trabajo para listado'!$AB$155:$AB$1048576,0),MATCH((CUADRO!I$4&amp;$E821),'Hoja de Trabajo para listado'!$AB$151:$BA$151,0)),0)+IFERROR(INDEX('Hoja de Trabajo para listado'!$BC$155:$CB$1048576,MATCH($A821,'Hoja de Trabajo para listado'!$BC$155:$BC$1048576,0),MATCH((CUADRO!I$4&amp;$E821),'Hoja de Trabajo para listado'!$BC$151:$CB$151,0)),0)+IFERROR(INDEX('Hoja de Trabajo para listado'!$DE$153:$DG$274,MATCH($A821,'Hoja de Trabajo para listado'!$DE$153:$DE$1048576,0),MATCH((CUADRO!I$4&amp;$E821),'Hoja de Trabajo para listado'!$DE$151:$DG$151,0)),0)+IFERROR(INDEX('Hoja de Trabajo para listado'!$CD$155:$DC$1048576,MATCH($A821,'Hoja de Trabajo para listado'!$CD$155:$CD$1048576,0),MATCH((CUADRO!I$4&amp;$E821),'Hoja de Trabajo para listado'!$CD$151:$DC$151,0)),0)</f>
        <v>0</v>
      </c>
      <c r="J821" s="243">
        <f ca="1">+IFERROR(INDEX('Hoja de Trabajo para listado'!$A$155:$Z$1048576,MATCH($A821,'Hoja de Trabajo para listado'!$A$155:$A$1048576,0),MATCH((CUADRO!J$4&amp;$E821),'Hoja de Trabajo para listado'!$A$151:$Z$151,0)),0)+IFERROR(INDEX('Hoja de Trabajo para listado'!$AB$155:$BA$1048576,MATCH($A821,'Hoja de Trabajo para listado'!$AB$155:$AB$1048576,0),MATCH((CUADRO!J$4&amp;$E821),'Hoja de Trabajo para listado'!$AB$151:$BA$151,0)),0)+IFERROR(INDEX('Hoja de Trabajo para listado'!$BC$155:$CB$1048576,MATCH($A821,'Hoja de Trabajo para listado'!$BC$155:$BC$1048576,0),MATCH((CUADRO!J$4&amp;$E821),'Hoja de Trabajo para listado'!$BC$151:$CB$151,0)),0)+IFERROR(INDEX('Hoja de Trabajo para listado'!$DE$153:$DG$274,MATCH($A821,'Hoja de Trabajo para listado'!$DE$153:$DE$1048576,0),MATCH((CUADRO!J$4&amp;$E821),'Hoja de Trabajo para listado'!$DE$151:$DG$151,0)),0)+IFERROR(INDEX('Hoja de Trabajo para listado'!$CD$155:$DC$1048576,MATCH($A821,'Hoja de Trabajo para listado'!$CD$155:$CD$1048576,0),MATCH((CUADRO!J$4&amp;$E821),'Hoja de Trabajo para listado'!$CD$151:$DC$151,0)),0)</f>
        <v>0</v>
      </c>
      <c r="K821" s="243">
        <f ca="1">+IFERROR(INDEX('Hoja de Trabajo para listado'!$A$155:$Z$1048576,MATCH($A821,'Hoja de Trabajo para listado'!$A$155:$A$1048576,0),MATCH((CUADRO!K$4&amp;$E821),'Hoja de Trabajo para listado'!$A$151:$Z$151,0)),0)+IFERROR(INDEX('Hoja de Trabajo para listado'!$AB$155:$BA$1048576,MATCH($A821,'Hoja de Trabajo para listado'!$AB$155:$AB$1048576,0),MATCH((CUADRO!K$4&amp;$E821),'Hoja de Trabajo para listado'!$AB$151:$BA$151,0)),0)+IFERROR(INDEX('Hoja de Trabajo para listado'!$BC$155:$CB$1048576,MATCH($A821,'Hoja de Trabajo para listado'!$BC$155:$BC$1048576,0),MATCH((CUADRO!K$4&amp;$E821),'Hoja de Trabajo para listado'!$BC$151:$CB$151,0)),0)+IFERROR(INDEX('Hoja de Trabajo para listado'!$DE$153:$DG$274,MATCH($A821,'Hoja de Trabajo para listado'!$DE$153:$DE$1048576,0),MATCH((CUADRO!K$4&amp;$E821),'Hoja de Trabajo para listado'!$DE$151:$DG$151,0)),0)+IFERROR(INDEX('Hoja de Trabajo para listado'!$CD$155:$DC$1048576,MATCH($A821,'Hoja de Trabajo para listado'!$CD$155:$CD$1048576,0),MATCH((CUADRO!K$4&amp;$E821),'Hoja de Trabajo para listado'!$CD$151:$DC$151,0)),0)</f>
        <v>0</v>
      </c>
      <c r="L821" s="243">
        <f ca="1">+IFERROR(INDEX('Hoja de Trabajo para listado'!$A$155:$Z$1048576,MATCH($A821,'Hoja de Trabajo para listado'!$A$155:$A$1048576,0),MATCH((CUADRO!L$4&amp;$E821),'Hoja de Trabajo para listado'!$A$151:$Z$151,0)),0)+IFERROR(INDEX('Hoja de Trabajo para listado'!$AB$155:$BA$1048576,MATCH($A821,'Hoja de Trabajo para listado'!$AB$155:$AB$1048576,0),MATCH((CUADRO!L$4&amp;$E821),'Hoja de Trabajo para listado'!$AB$151:$BA$151,0)),0)+IFERROR(INDEX('Hoja de Trabajo para listado'!$BC$155:$CB$1048576,MATCH($A821,'Hoja de Trabajo para listado'!$BC$155:$BC$1048576,0),MATCH((CUADRO!L$4&amp;$E821),'Hoja de Trabajo para listado'!$BC$151:$CB$151,0)),0)+IFERROR(INDEX('Hoja de Trabajo para listado'!$DE$153:$DG$274,MATCH($A821,'Hoja de Trabajo para listado'!$DE$153:$DE$1048576,0),MATCH((CUADRO!L$4&amp;$E821),'Hoja de Trabajo para listado'!$DE$151:$DG$151,0)),0)+IFERROR(INDEX('Hoja de Trabajo para listado'!$CD$155:$DC$1048576,MATCH($A821,'Hoja de Trabajo para listado'!$CD$155:$CD$1048576,0),MATCH((CUADRO!L$4&amp;$E821),'Hoja de Trabajo para listado'!$CD$151:$DC$151,0)),0)</f>
        <v>0</v>
      </c>
      <c r="M821" s="243">
        <f ca="1">+IFERROR(INDEX('Hoja de Trabajo para listado'!$A$155:$Z$1048576,MATCH($A821,'Hoja de Trabajo para listado'!$A$155:$A$1048576,0),MATCH((CUADRO!M$4&amp;$E821),'Hoja de Trabajo para listado'!$A$151:$Z$151,0)),0)+IFERROR(INDEX('Hoja de Trabajo para listado'!$AB$155:$BA$1048576,MATCH($A821,'Hoja de Trabajo para listado'!$AB$155:$AB$1048576,0),MATCH((CUADRO!M$4&amp;$E821),'Hoja de Trabajo para listado'!$AB$151:$BA$151,0)),0)+IFERROR(INDEX('Hoja de Trabajo para listado'!$BC$155:$CB$1048576,MATCH($A821,'Hoja de Trabajo para listado'!$BC$155:$BC$1048576,0),MATCH((CUADRO!M$4&amp;$E821),'Hoja de Trabajo para listado'!$BC$151:$CB$151,0)),0)+IFERROR(INDEX('Hoja de Trabajo para listado'!$DE$153:$DG$274,MATCH($A821,'Hoja de Trabajo para listado'!$DE$153:$DE$1048576,0),MATCH((CUADRO!M$4&amp;$E821),'Hoja de Trabajo para listado'!$DE$151:$DG$151,0)),0)+IFERROR(INDEX('Hoja de Trabajo para listado'!$CD$155:$DC$1048576,MATCH($A821,'Hoja de Trabajo para listado'!$CD$155:$CD$1048576,0),MATCH((CUADRO!M$4&amp;$E821),'Hoja de Trabajo para listado'!$CD$151:$DC$151,0)),0)</f>
        <v>0</v>
      </c>
      <c r="N821" s="243">
        <f ca="1">+IFERROR(INDEX('Hoja de Trabajo para listado'!$A$155:$Z$1048576,MATCH($A821,'Hoja de Trabajo para listado'!$A$155:$A$1048576,0),MATCH((CUADRO!N$4&amp;$E821),'Hoja de Trabajo para listado'!$A$151:$Z$151,0)),0)+IFERROR(INDEX('Hoja de Trabajo para listado'!$AB$155:$BA$1048576,MATCH($A821,'Hoja de Trabajo para listado'!$AB$155:$AB$1048576,0),MATCH((CUADRO!N$4&amp;$E821),'Hoja de Trabajo para listado'!$AB$151:$BA$151,0)),0)+IFERROR(INDEX('Hoja de Trabajo para listado'!$BC$155:$CB$1048576,MATCH($A821,'Hoja de Trabajo para listado'!$BC$155:$BC$1048576,0),MATCH((CUADRO!N$4&amp;$E821),'Hoja de Trabajo para listado'!$BC$151:$CB$151,0)),0)+IFERROR(INDEX('Hoja de Trabajo para listado'!$DE$153:$DG$274,MATCH($A821,'Hoja de Trabajo para listado'!$DE$153:$DE$1048576,0),MATCH((CUADRO!N$4&amp;$E821),'Hoja de Trabajo para listado'!$DE$151:$DG$151,0)),0)+IFERROR(INDEX('Hoja de Trabajo para listado'!$CD$155:$DC$1048576,MATCH($A821,'Hoja de Trabajo para listado'!$CD$155:$CD$1048576,0),MATCH((CUADRO!N$4&amp;$E821),'Hoja de Trabajo para listado'!$CD$151:$DC$151,0)),0)</f>
        <v>0</v>
      </c>
      <c r="O821" s="243">
        <f ca="1">+IFERROR(INDEX('Hoja de Trabajo para listado'!$A$155:$Z$1048576,MATCH($A821,'Hoja de Trabajo para listado'!$A$155:$A$1048576,0),MATCH((CUADRO!O$4&amp;$E821),'Hoja de Trabajo para listado'!$A$151:$Z$151,0)),0)+IFERROR(INDEX('Hoja de Trabajo para listado'!$AB$155:$BA$1048576,MATCH($A821,'Hoja de Trabajo para listado'!$AB$155:$AB$1048576,0),MATCH((CUADRO!O$4&amp;$E821),'Hoja de Trabajo para listado'!$AB$151:$BA$151,0)),0)+IFERROR(INDEX('Hoja de Trabajo para listado'!$BC$155:$CB$1048576,MATCH($A821,'Hoja de Trabajo para listado'!$BC$155:$BC$1048576,0),MATCH((CUADRO!O$4&amp;$E821),'Hoja de Trabajo para listado'!$BC$151:$CB$151,0)),0)+IFERROR(INDEX('Hoja de Trabajo para listado'!$DE$153:$DG$274,MATCH($A821,'Hoja de Trabajo para listado'!$DE$153:$DE$1048576,0),MATCH((CUADRO!O$4&amp;$E821),'Hoja de Trabajo para listado'!$DE$151:$DG$151,0)),0)+IFERROR(INDEX('Hoja de Trabajo para listado'!$CD$155:$DC$1048576,MATCH($A821,'Hoja de Trabajo para listado'!$CD$155:$CD$1048576,0),MATCH((CUADRO!O$4&amp;$E821),'Hoja de Trabajo para listado'!$CD$151:$DC$151,0)),0)</f>
        <v>0</v>
      </c>
      <c r="P821" s="243">
        <f ca="1">+IFERROR(INDEX('Hoja de Trabajo para listado'!$A$155:$Z$1048576,MATCH($A821,'Hoja de Trabajo para listado'!$A$155:$A$1048576,0),MATCH((CUADRO!P$4&amp;$E821),'Hoja de Trabajo para listado'!$A$151:$Z$151,0)),0)+IFERROR(INDEX('Hoja de Trabajo para listado'!$AB$155:$BA$1048576,MATCH($A821,'Hoja de Trabajo para listado'!$AB$155:$AB$1048576,0),MATCH((CUADRO!P$4&amp;$E821),'Hoja de Trabajo para listado'!$AB$151:$BA$151,0)),0)+IFERROR(INDEX('Hoja de Trabajo para listado'!$BC$155:$CB$1048576,MATCH($A821,'Hoja de Trabajo para listado'!$BC$155:$BC$1048576,0),MATCH((CUADRO!P$4&amp;$E821),'Hoja de Trabajo para listado'!$BC$151:$CB$151,0)),0)+IFERROR(INDEX('Hoja de Trabajo para listado'!$DE$153:$DG$274,MATCH($A821,'Hoja de Trabajo para listado'!$DE$153:$DE$1048576,0),MATCH((CUADRO!P$4&amp;$E821),'Hoja de Trabajo para listado'!$DE$151:$DG$151,0)),0)+IFERROR(INDEX('Hoja de Trabajo para listado'!$CD$155:$DC$1048576,MATCH($A821,'Hoja de Trabajo para listado'!$CD$155:$CD$1048576,0),MATCH((CUADRO!P$4&amp;$E821),'Hoja de Trabajo para listado'!$CD$151:$DC$151,0)),0)</f>
        <v>0</v>
      </c>
      <c r="Q821" s="243">
        <f ca="1">+IFERROR(INDEX('Hoja de Trabajo para listado'!$A$155:$Z$1048576,MATCH($A821,'Hoja de Trabajo para listado'!$A$155:$A$1048576,0),MATCH((CUADRO!Q$4&amp;$E821),'Hoja de Trabajo para listado'!$A$151:$Z$151,0)),0)+IFERROR(INDEX('Hoja de Trabajo para listado'!$AB$155:$BA$1048576,MATCH($A821,'Hoja de Trabajo para listado'!$AB$155:$AB$1048576,0),MATCH((CUADRO!Q$4&amp;$E821),'Hoja de Trabajo para listado'!$AB$151:$BA$151,0)),0)+IFERROR(INDEX('Hoja de Trabajo para listado'!$BC$155:$CB$1048576,MATCH($A821,'Hoja de Trabajo para listado'!$BC$155:$BC$1048576,0),MATCH((CUADRO!Q$4&amp;$E821),'Hoja de Trabajo para listado'!$BC$151:$CB$151,0)),0)+IFERROR(INDEX('Hoja de Trabajo para listado'!$DE$153:$DG$274,MATCH($A821,'Hoja de Trabajo para listado'!$DE$153:$DE$1048576,0),MATCH((CUADRO!Q$4&amp;$E821),'Hoja de Trabajo para listado'!$DE$151:$DG$151,0)),0)+IFERROR(INDEX('Hoja de Trabajo para listado'!$CD$155:$DC$1048576,MATCH($A821,'Hoja de Trabajo para listado'!$CD$155:$CD$1048576,0),MATCH((CUADRO!Q$4&amp;$E821),'Hoja de Trabajo para listado'!$CD$151:$DC$151,0)),0)</f>
        <v>0</v>
      </c>
      <c r="R821" s="243">
        <f t="shared" ca="1" si="31"/>
        <v>0</v>
      </c>
      <c r="S821" s="249"/>
      <c r="T821" s="243">
        <f ca="1">+T822</f>
        <v>0</v>
      </c>
      <c r="U821" s="242">
        <f t="shared" si="32"/>
        <v>1</v>
      </c>
      <c r="V821" s="333" t="str">
        <f>+VLOOKUP(A821,bd_lista!$A$3:$E$592,5,FALSE)</f>
        <v>Gobiernos Autonomos Municipales</v>
      </c>
      <c r="W821" s="387" t="str">
        <f>+V821</f>
        <v>Gobiernos Autonomos Municipales</v>
      </c>
      <c r="X821" s="242">
        <f>+VLOOKUP(A821,[4]Sheet1!$A$13:$D$744,4,FALSE)</f>
        <v>0</v>
      </c>
      <c r="Y821" s="242" t="e">
        <f>+VLOOKUP(X821,bd_lista!$A$3:$C$592,3,FALSE)</f>
        <v>#N/A</v>
      </c>
      <c r="Z821" s="294">
        <f>+X821</f>
        <v>0</v>
      </c>
      <c r="AA821" s="295" t="e">
        <f>+Y821</f>
        <v>#N/A</v>
      </c>
    </row>
    <row r="822" spans="1:27" customFormat="1" ht="27" hidden="1" customHeight="1">
      <c r="A822" s="32">
        <v>1428</v>
      </c>
      <c r="B822" s="393"/>
      <c r="C822" s="247" t="str">
        <f>+VLOOKUP(A822,bd_lista!$A$3:$C$592,3,FALSE)</f>
        <v>Gobierno Autónomo Municipal de La Rivera</v>
      </c>
      <c r="D822" s="390"/>
      <c r="E822" s="244" t="s">
        <v>1305</v>
      </c>
      <c r="F822" s="243">
        <f ca="1">+IFERROR(INDEX('Hoja de Trabajo para listado'!$A$155:$Z$1048576,MATCH($A822,'Hoja de Trabajo para listado'!$A$155:$A$1048576,0),MATCH((CUADRO!F$4&amp;$E822),'Hoja de Trabajo para listado'!$A$151:$Z$151,0)),0)+IFERROR(INDEX('Hoja de Trabajo para listado'!$AB$155:$BA$1048576,MATCH($A822,'Hoja de Trabajo para listado'!$AB$155:$AB$1048576,0),MATCH((CUADRO!F$4&amp;$E822),'Hoja de Trabajo para listado'!$AB$151:$BA$151,0)),0)+IFERROR(INDEX('Hoja de Trabajo para listado'!$BC$155:$CB$1048576,MATCH($A822,'Hoja de Trabajo para listado'!$BC$155:$BC$1048576,0),MATCH((CUADRO!F$4&amp;$E822),'Hoja de Trabajo para listado'!$BC$151:$CB$151,0)),0)+IFERROR(INDEX('Hoja de Trabajo para listado'!$DE$153:$DG$274,MATCH($A822,'Hoja de Trabajo para listado'!$DE$153:$DE$1048576,0),MATCH((CUADRO!F$4&amp;$E822),'Hoja de Trabajo para listado'!$DE$151:$DG$151,0)),0)+IFERROR(INDEX('Hoja de Trabajo para listado'!$CD$155:$DC$1048576,MATCH($A822,'Hoja de Trabajo para listado'!$CD$155:$CD$1048576,0),MATCH((CUADRO!F$4&amp;$E822),'Hoja de Trabajo para listado'!$CD$151:$DC$151,0)),0)</f>
        <v>0</v>
      </c>
      <c r="G822" s="243">
        <f ca="1">+IFERROR(INDEX('Hoja de Trabajo para listado'!$A$155:$Z$1048576,MATCH($A822,'Hoja de Trabajo para listado'!$A$155:$A$1048576,0),MATCH((CUADRO!G$4&amp;$E822),'Hoja de Trabajo para listado'!$A$151:$Z$151,0)),0)+IFERROR(INDEX('Hoja de Trabajo para listado'!$AB$155:$BA$1048576,MATCH($A822,'Hoja de Trabajo para listado'!$AB$155:$AB$1048576,0),MATCH((CUADRO!G$4&amp;$E822),'Hoja de Trabajo para listado'!$AB$151:$BA$151,0)),0)+IFERROR(INDEX('Hoja de Trabajo para listado'!$BC$155:$CB$1048576,MATCH($A822,'Hoja de Trabajo para listado'!$BC$155:$BC$1048576,0),MATCH((CUADRO!G$4&amp;$E822),'Hoja de Trabajo para listado'!$BC$151:$CB$151,0)),0)+IFERROR(INDEX('Hoja de Trabajo para listado'!$DE$153:$DG$274,MATCH($A822,'Hoja de Trabajo para listado'!$DE$153:$DE$1048576,0),MATCH((CUADRO!G$4&amp;$E822),'Hoja de Trabajo para listado'!$DE$151:$DG$151,0)),0)+IFERROR(INDEX('Hoja de Trabajo para listado'!$CD$155:$DC$1048576,MATCH($A822,'Hoja de Trabajo para listado'!$CD$155:$CD$1048576,0),MATCH((CUADRO!G$4&amp;$E822),'Hoja de Trabajo para listado'!$CD$151:$DC$151,0)),0)</f>
        <v>0</v>
      </c>
      <c r="H822" s="243">
        <f ca="1">+IFERROR(INDEX('Hoja de Trabajo para listado'!$A$155:$Z$1048576,MATCH($A822,'Hoja de Trabajo para listado'!$A$155:$A$1048576,0),MATCH((CUADRO!H$4&amp;$E822),'Hoja de Trabajo para listado'!$A$151:$Z$151,0)),0)+IFERROR(INDEX('Hoja de Trabajo para listado'!$AB$155:$BA$1048576,MATCH($A822,'Hoja de Trabajo para listado'!$AB$155:$AB$1048576,0),MATCH((CUADRO!H$4&amp;$E822),'Hoja de Trabajo para listado'!$AB$151:$BA$151,0)),0)+IFERROR(INDEX('Hoja de Trabajo para listado'!$BC$155:$CB$1048576,MATCH($A822,'Hoja de Trabajo para listado'!$BC$155:$BC$1048576,0),MATCH((CUADRO!H$4&amp;$E822),'Hoja de Trabajo para listado'!$BC$151:$CB$151,0)),0)+IFERROR(INDEX('Hoja de Trabajo para listado'!$DE$153:$DG$274,MATCH($A822,'Hoja de Trabajo para listado'!$DE$153:$DE$1048576,0),MATCH((CUADRO!H$4&amp;$E822),'Hoja de Trabajo para listado'!$DE$151:$DG$151,0)),0)+IFERROR(INDEX('Hoja de Trabajo para listado'!$CD$155:$DC$1048576,MATCH($A822,'Hoja de Trabajo para listado'!$CD$155:$CD$1048576,0),MATCH((CUADRO!H$4&amp;$E822),'Hoja de Trabajo para listado'!$CD$151:$DC$151,0)),0)</f>
        <v>0</v>
      </c>
      <c r="I822" s="243">
        <f ca="1">+IFERROR(INDEX('Hoja de Trabajo para listado'!$A$155:$Z$1048576,MATCH($A822,'Hoja de Trabajo para listado'!$A$155:$A$1048576,0),MATCH((CUADRO!I$4&amp;$E822),'Hoja de Trabajo para listado'!$A$151:$Z$151,0)),0)+IFERROR(INDEX('Hoja de Trabajo para listado'!$AB$155:$BA$1048576,MATCH($A822,'Hoja de Trabajo para listado'!$AB$155:$AB$1048576,0),MATCH((CUADRO!I$4&amp;$E822),'Hoja de Trabajo para listado'!$AB$151:$BA$151,0)),0)+IFERROR(INDEX('Hoja de Trabajo para listado'!$BC$155:$CB$1048576,MATCH($A822,'Hoja de Trabajo para listado'!$BC$155:$BC$1048576,0),MATCH((CUADRO!I$4&amp;$E822),'Hoja de Trabajo para listado'!$BC$151:$CB$151,0)),0)+IFERROR(INDEX('Hoja de Trabajo para listado'!$DE$153:$DG$274,MATCH($A822,'Hoja de Trabajo para listado'!$DE$153:$DE$1048576,0),MATCH((CUADRO!I$4&amp;$E822),'Hoja de Trabajo para listado'!$DE$151:$DG$151,0)),0)+IFERROR(INDEX('Hoja de Trabajo para listado'!$CD$155:$DC$1048576,MATCH($A822,'Hoja de Trabajo para listado'!$CD$155:$CD$1048576,0),MATCH((CUADRO!I$4&amp;$E822),'Hoja de Trabajo para listado'!$CD$151:$DC$151,0)),0)</f>
        <v>0</v>
      </c>
      <c r="J822" s="243">
        <f ca="1">+IFERROR(INDEX('Hoja de Trabajo para listado'!$A$155:$Z$1048576,MATCH($A822,'Hoja de Trabajo para listado'!$A$155:$A$1048576,0),MATCH((CUADRO!J$4&amp;$E822),'Hoja de Trabajo para listado'!$A$151:$Z$151,0)),0)+IFERROR(INDEX('Hoja de Trabajo para listado'!$AB$155:$BA$1048576,MATCH($A822,'Hoja de Trabajo para listado'!$AB$155:$AB$1048576,0),MATCH((CUADRO!J$4&amp;$E822),'Hoja de Trabajo para listado'!$AB$151:$BA$151,0)),0)+IFERROR(INDEX('Hoja de Trabajo para listado'!$BC$155:$CB$1048576,MATCH($A822,'Hoja de Trabajo para listado'!$BC$155:$BC$1048576,0),MATCH((CUADRO!J$4&amp;$E822),'Hoja de Trabajo para listado'!$BC$151:$CB$151,0)),0)+IFERROR(INDEX('Hoja de Trabajo para listado'!$DE$153:$DG$274,MATCH($A822,'Hoja de Trabajo para listado'!$DE$153:$DE$1048576,0),MATCH((CUADRO!J$4&amp;$E822),'Hoja de Trabajo para listado'!$DE$151:$DG$151,0)),0)+IFERROR(INDEX('Hoja de Trabajo para listado'!$CD$155:$DC$1048576,MATCH($A822,'Hoja de Trabajo para listado'!$CD$155:$CD$1048576,0),MATCH((CUADRO!J$4&amp;$E822),'Hoja de Trabajo para listado'!$CD$151:$DC$151,0)),0)</f>
        <v>0</v>
      </c>
      <c r="K822" s="243">
        <f ca="1">+IFERROR(INDEX('Hoja de Trabajo para listado'!$A$155:$Z$1048576,MATCH($A822,'Hoja de Trabajo para listado'!$A$155:$A$1048576,0),MATCH((CUADRO!K$4&amp;$E822),'Hoja de Trabajo para listado'!$A$151:$Z$151,0)),0)+IFERROR(INDEX('Hoja de Trabajo para listado'!$AB$155:$BA$1048576,MATCH($A822,'Hoja de Trabajo para listado'!$AB$155:$AB$1048576,0),MATCH((CUADRO!K$4&amp;$E822),'Hoja de Trabajo para listado'!$AB$151:$BA$151,0)),0)+IFERROR(INDEX('Hoja de Trabajo para listado'!$BC$155:$CB$1048576,MATCH($A822,'Hoja de Trabajo para listado'!$BC$155:$BC$1048576,0),MATCH((CUADRO!K$4&amp;$E822),'Hoja de Trabajo para listado'!$BC$151:$CB$151,0)),0)+IFERROR(INDEX('Hoja de Trabajo para listado'!$DE$153:$DG$274,MATCH($A822,'Hoja de Trabajo para listado'!$DE$153:$DE$1048576,0),MATCH((CUADRO!K$4&amp;$E822),'Hoja de Trabajo para listado'!$DE$151:$DG$151,0)),0)+IFERROR(INDEX('Hoja de Trabajo para listado'!$CD$155:$DC$1048576,MATCH($A822,'Hoja de Trabajo para listado'!$CD$155:$CD$1048576,0),MATCH((CUADRO!K$4&amp;$E822),'Hoja de Trabajo para listado'!$CD$151:$DC$151,0)),0)</f>
        <v>0</v>
      </c>
      <c r="L822" s="243">
        <f ca="1">+IFERROR(INDEX('Hoja de Trabajo para listado'!$A$155:$Z$1048576,MATCH($A822,'Hoja de Trabajo para listado'!$A$155:$A$1048576,0),MATCH((CUADRO!L$4&amp;$E822),'Hoja de Trabajo para listado'!$A$151:$Z$151,0)),0)+IFERROR(INDEX('Hoja de Trabajo para listado'!$AB$155:$BA$1048576,MATCH($A822,'Hoja de Trabajo para listado'!$AB$155:$AB$1048576,0),MATCH((CUADRO!L$4&amp;$E822),'Hoja de Trabajo para listado'!$AB$151:$BA$151,0)),0)+IFERROR(INDEX('Hoja de Trabajo para listado'!$BC$155:$CB$1048576,MATCH($A822,'Hoja de Trabajo para listado'!$BC$155:$BC$1048576,0),MATCH((CUADRO!L$4&amp;$E822),'Hoja de Trabajo para listado'!$BC$151:$CB$151,0)),0)+IFERROR(INDEX('Hoja de Trabajo para listado'!$DE$153:$DG$274,MATCH($A822,'Hoja de Trabajo para listado'!$DE$153:$DE$1048576,0),MATCH((CUADRO!L$4&amp;$E822),'Hoja de Trabajo para listado'!$DE$151:$DG$151,0)),0)+IFERROR(INDEX('Hoja de Trabajo para listado'!$CD$155:$DC$1048576,MATCH($A822,'Hoja de Trabajo para listado'!$CD$155:$CD$1048576,0),MATCH((CUADRO!L$4&amp;$E822),'Hoja de Trabajo para listado'!$CD$151:$DC$151,0)),0)</f>
        <v>0</v>
      </c>
      <c r="M822" s="243">
        <f ca="1">+IFERROR(INDEX('Hoja de Trabajo para listado'!$A$155:$Z$1048576,MATCH($A822,'Hoja de Trabajo para listado'!$A$155:$A$1048576,0),MATCH((CUADRO!M$4&amp;$E822),'Hoja de Trabajo para listado'!$A$151:$Z$151,0)),0)+IFERROR(INDEX('Hoja de Trabajo para listado'!$AB$155:$BA$1048576,MATCH($A822,'Hoja de Trabajo para listado'!$AB$155:$AB$1048576,0),MATCH((CUADRO!M$4&amp;$E822),'Hoja de Trabajo para listado'!$AB$151:$BA$151,0)),0)+IFERROR(INDEX('Hoja de Trabajo para listado'!$BC$155:$CB$1048576,MATCH($A822,'Hoja de Trabajo para listado'!$BC$155:$BC$1048576,0),MATCH((CUADRO!M$4&amp;$E822),'Hoja de Trabajo para listado'!$BC$151:$CB$151,0)),0)+IFERROR(INDEX('Hoja de Trabajo para listado'!$DE$153:$DG$274,MATCH($A822,'Hoja de Trabajo para listado'!$DE$153:$DE$1048576,0),MATCH((CUADRO!M$4&amp;$E822),'Hoja de Trabajo para listado'!$DE$151:$DG$151,0)),0)+IFERROR(INDEX('Hoja de Trabajo para listado'!$CD$155:$DC$1048576,MATCH($A822,'Hoja de Trabajo para listado'!$CD$155:$CD$1048576,0),MATCH((CUADRO!M$4&amp;$E822),'Hoja de Trabajo para listado'!$CD$151:$DC$151,0)),0)</f>
        <v>0</v>
      </c>
      <c r="N822" s="243">
        <f ca="1">+IFERROR(INDEX('Hoja de Trabajo para listado'!$A$155:$Z$1048576,MATCH($A822,'Hoja de Trabajo para listado'!$A$155:$A$1048576,0),MATCH((CUADRO!N$4&amp;$E822),'Hoja de Trabajo para listado'!$A$151:$Z$151,0)),0)+IFERROR(INDEX('Hoja de Trabajo para listado'!$AB$155:$BA$1048576,MATCH($A822,'Hoja de Trabajo para listado'!$AB$155:$AB$1048576,0),MATCH((CUADRO!N$4&amp;$E822),'Hoja de Trabajo para listado'!$AB$151:$BA$151,0)),0)+IFERROR(INDEX('Hoja de Trabajo para listado'!$BC$155:$CB$1048576,MATCH($A822,'Hoja de Trabajo para listado'!$BC$155:$BC$1048576,0),MATCH((CUADRO!N$4&amp;$E822),'Hoja de Trabajo para listado'!$BC$151:$CB$151,0)),0)+IFERROR(INDEX('Hoja de Trabajo para listado'!$DE$153:$DG$274,MATCH($A822,'Hoja de Trabajo para listado'!$DE$153:$DE$1048576,0),MATCH((CUADRO!N$4&amp;$E822),'Hoja de Trabajo para listado'!$DE$151:$DG$151,0)),0)+IFERROR(INDEX('Hoja de Trabajo para listado'!$CD$155:$DC$1048576,MATCH($A822,'Hoja de Trabajo para listado'!$CD$155:$CD$1048576,0),MATCH((CUADRO!N$4&amp;$E822),'Hoja de Trabajo para listado'!$CD$151:$DC$151,0)),0)</f>
        <v>0</v>
      </c>
      <c r="O822" s="243">
        <f ca="1">+IFERROR(INDEX('Hoja de Trabajo para listado'!$A$155:$Z$1048576,MATCH($A822,'Hoja de Trabajo para listado'!$A$155:$A$1048576,0),MATCH((CUADRO!O$4&amp;$E822),'Hoja de Trabajo para listado'!$A$151:$Z$151,0)),0)+IFERROR(INDEX('Hoja de Trabajo para listado'!$AB$155:$BA$1048576,MATCH($A822,'Hoja de Trabajo para listado'!$AB$155:$AB$1048576,0),MATCH((CUADRO!O$4&amp;$E822),'Hoja de Trabajo para listado'!$AB$151:$BA$151,0)),0)+IFERROR(INDEX('Hoja de Trabajo para listado'!$BC$155:$CB$1048576,MATCH($A822,'Hoja de Trabajo para listado'!$BC$155:$BC$1048576,0),MATCH((CUADRO!O$4&amp;$E822),'Hoja de Trabajo para listado'!$BC$151:$CB$151,0)),0)+IFERROR(INDEX('Hoja de Trabajo para listado'!$DE$153:$DG$274,MATCH($A822,'Hoja de Trabajo para listado'!$DE$153:$DE$1048576,0),MATCH((CUADRO!O$4&amp;$E822),'Hoja de Trabajo para listado'!$DE$151:$DG$151,0)),0)+IFERROR(INDEX('Hoja de Trabajo para listado'!$CD$155:$DC$1048576,MATCH($A822,'Hoja de Trabajo para listado'!$CD$155:$CD$1048576,0),MATCH((CUADRO!O$4&amp;$E822),'Hoja de Trabajo para listado'!$CD$151:$DC$151,0)),0)</f>
        <v>0</v>
      </c>
      <c r="P822" s="243">
        <f ca="1">+IFERROR(INDEX('Hoja de Trabajo para listado'!$A$155:$Z$1048576,MATCH($A822,'Hoja de Trabajo para listado'!$A$155:$A$1048576,0),MATCH((CUADRO!P$4&amp;$E822),'Hoja de Trabajo para listado'!$A$151:$Z$151,0)),0)+IFERROR(INDEX('Hoja de Trabajo para listado'!$AB$155:$BA$1048576,MATCH($A822,'Hoja de Trabajo para listado'!$AB$155:$AB$1048576,0),MATCH((CUADRO!P$4&amp;$E822),'Hoja de Trabajo para listado'!$AB$151:$BA$151,0)),0)+IFERROR(INDEX('Hoja de Trabajo para listado'!$BC$155:$CB$1048576,MATCH($A822,'Hoja de Trabajo para listado'!$BC$155:$BC$1048576,0),MATCH((CUADRO!P$4&amp;$E822),'Hoja de Trabajo para listado'!$BC$151:$CB$151,0)),0)+IFERROR(INDEX('Hoja de Trabajo para listado'!$DE$153:$DG$274,MATCH($A822,'Hoja de Trabajo para listado'!$DE$153:$DE$1048576,0),MATCH((CUADRO!P$4&amp;$E822),'Hoja de Trabajo para listado'!$DE$151:$DG$151,0)),0)+IFERROR(INDEX('Hoja de Trabajo para listado'!$CD$155:$DC$1048576,MATCH($A822,'Hoja de Trabajo para listado'!$CD$155:$CD$1048576,0),MATCH((CUADRO!P$4&amp;$E822),'Hoja de Trabajo para listado'!$CD$151:$DC$151,0)),0)</f>
        <v>0</v>
      </c>
      <c r="Q822" s="243">
        <f ca="1">+IFERROR(INDEX('Hoja de Trabajo para listado'!$A$155:$Z$1048576,MATCH($A822,'Hoja de Trabajo para listado'!$A$155:$A$1048576,0),MATCH((CUADRO!Q$4&amp;$E822),'Hoja de Trabajo para listado'!$A$151:$Z$151,0)),0)+IFERROR(INDEX('Hoja de Trabajo para listado'!$AB$155:$BA$1048576,MATCH($A822,'Hoja de Trabajo para listado'!$AB$155:$AB$1048576,0),MATCH((CUADRO!Q$4&amp;$E822),'Hoja de Trabajo para listado'!$AB$151:$BA$151,0)),0)+IFERROR(INDEX('Hoja de Trabajo para listado'!$BC$155:$CB$1048576,MATCH($A822,'Hoja de Trabajo para listado'!$BC$155:$BC$1048576,0),MATCH((CUADRO!Q$4&amp;$E822),'Hoja de Trabajo para listado'!$BC$151:$CB$151,0)),0)+IFERROR(INDEX('Hoja de Trabajo para listado'!$DE$153:$DG$274,MATCH($A822,'Hoja de Trabajo para listado'!$DE$153:$DE$1048576,0),MATCH((CUADRO!Q$4&amp;$E822),'Hoja de Trabajo para listado'!$DE$151:$DG$151,0)),0)+IFERROR(INDEX('Hoja de Trabajo para listado'!$CD$155:$DC$1048576,MATCH($A822,'Hoja de Trabajo para listado'!$CD$155:$CD$1048576,0),MATCH((CUADRO!Q$4&amp;$E822),'Hoja de Trabajo para listado'!$CD$151:$DC$151,0)),0)</f>
        <v>0</v>
      </c>
      <c r="R822" s="243">
        <f t="shared" ca="1" si="31"/>
        <v>0</v>
      </c>
      <c r="S822" s="249">
        <f ca="1">+R821+R822</f>
        <v>0</v>
      </c>
      <c r="T822" s="243">
        <f ca="1">+S822</f>
        <v>0</v>
      </c>
      <c r="U822" s="242">
        <f t="shared" si="32"/>
        <v>2</v>
      </c>
      <c r="V822" s="333" t="str">
        <f>+VLOOKUP(A822,bd_lista!$A$3:$E$592,5,FALSE)</f>
        <v>Gobiernos Autonomos Municipales</v>
      </c>
      <c r="W822" s="388"/>
      <c r="X822" s="242">
        <f>+VLOOKUP(A822,[4]Sheet1!$A$13:$D$744,4,FALSE)</f>
        <v>0</v>
      </c>
      <c r="Y822" s="242" t="e">
        <f>+VLOOKUP(X822,bd_lista!$A$3:$C$592,3,FALSE)</f>
        <v>#N/A</v>
      </c>
      <c r="Z822" s="292"/>
      <c r="AA822" s="293"/>
    </row>
    <row r="823" spans="1:27" customFormat="1" ht="27" hidden="1" customHeight="1">
      <c r="A823" s="32">
        <v>1429</v>
      </c>
      <c r="B823" s="392">
        <f>+A823</f>
        <v>1429</v>
      </c>
      <c r="C823" s="247" t="str">
        <f>+VLOOKUP(A823,bd_lista!$A$3:$C$592,3,FALSE)</f>
        <v>Gobierno Autónomo Municipal de Todos Santos</v>
      </c>
      <c r="D823" s="389" t="str">
        <f>+C823</f>
        <v>Gobierno Autónomo Municipal de Todos Santos</v>
      </c>
      <c r="E823" s="242" t="s">
        <v>1304</v>
      </c>
      <c r="F823" s="243">
        <f ca="1">+IFERROR(INDEX('Hoja de Trabajo para listado'!$A$155:$Z$1048576,MATCH($A823,'Hoja de Trabajo para listado'!$A$155:$A$1048576,0),MATCH((CUADRO!F$4&amp;$E823),'Hoja de Trabajo para listado'!$A$151:$Z$151,0)),0)+IFERROR(INDEX('Hoja de Trabajo para listado'!$AB$155:$BA$1048576,MATCH($A823,'Hoja de Trabajo para listado'!$AB$155:$AB$1048576,0),MATCH((CUADRO!F$4&amp;$E823),'Hoja de Trabajo para listado'!$AB$151:$BA$151,0)),0)+IFERROR(INDEX('Hoja de Trabajo para listado'!$BC$155:$CB$1048576,MATCH($A823,'Hoja de Trabajo para listado'!$BC$155:$BC$1048576,0),MATCH((CUADRO!F$4&amp;$E823),'Hoja de Trabajo para listado'!$BC$151:$CB$151,0)),0)+IFERROR(INDEX('Hoja de Trabajo para listado'!$DE$153:$DG$274,MATCH($A823,'Hoja de Trabajo para listado'!$DE$153:$DE$1048576,0),MATCH((CUADRO!F$4&amp;$E823),'Hoja de Trabajo para listado'!$DE$151:$DG$151,0)),0)+IFERROR(INDEX('Hoja de Trabajo para listado'!$CD$155:$DC$1048576,MATCH($A823,'Hoja de Trabajo para listado'!$CD$155:$CD$1048576,0),MATCH((CUADRO!F$4&amp;$E823),'Hoja de Trabajo para listado'!$CD$151:$DC$151,0)),0)</f>
        <v>0</v>
      </c>
      <c r="G823" s="243">
        <f ca="1">+IFERROR(INDEX('Hoja de Trabajo para listado'!$A$155:$Z$1048576,MATCH($A823,'Hoja de Trabajo para listado'!$A$155:$A$1048576,0),MATCH((CUADRO!G$4&amp;$E823),'Hoja de Trabajo para listado'!$A$151:$Z$151,0)),0)+IFERROR(INDEX('Hoja de Trabajo para listado'!$AB$155:$BA$1048576,MATCH($A823,'Hoja de Trabajo para listado'!$AB$155:$AB$1048576,0),MATCH((CUADRO!G$4&amp;$E823),'Hoja de Trabajo para listado'!$AB$151:$BA$151,0)),0)+IFERROR(INDEX('Hoja de Trabajo para listado'!$BC$155:$CB$1048576,MATCH($A823,'Hoja de Trabajo para listado'!$BC$155:$BC$1048576,0),MATCH((CUADRO!G$4&amp;$E823),'Hoja de Trabajo para listado'!$BC$151:$CB$151,0)),0)+IFERROR(INDEX('Hoja de Trabajo para listado'!$DE$153:$DG$274,MATCH($A823,'Hoja de Trabajo para listado'!$DE$153:$DE$1048576,0),MATCH((CUADRO!G$4&amp;$E823),'Hoja de Trabajo para listado'!$DE$151:$DG$151,0)),0)+IFERROR(INDEX('Hoja de Trabajo para listado'!$CD$155:$DC$1048576,MATCH($A823,'Hoja de Trabajo para listado'!$CD$155:$CD$1048576,0),MATCH((CUADRO!G$4&amp;$E823),'Hoja de Trabajo para listado'!$CD$151:$DC$151,0)),0)</f>
        <v>0</v>
      </c>
      <c r="H823" s="243">
        <f ca="1">+IFERROR(INDEX('Hoja de Trabajo para listado'!$A$155:$Z$1048576,MATCH($A823,'Hoja de Trabajo para listado'!$A$155:$A$1048576,0),MATCH((CUADRO!H$4&amp;$E823),'Hoja de Trabajo para listado'!$A$151:$Z$151,0)),0)+IFERROR(INDEX('Hoja de Trabajo para listado'!$AB$155:$BA$1048576,MATCH($A823,'Hoja de Trabajo para listado'!$AB$155:$AB$1048576,0),MATCH((CUADRO!H$4&amp;$E823),'Hoja de Trabajo para listado'!$AB$151:$BA$151,0)),0)+IFERROR(INDEX('Hoja de Trabajo para listado'!$BC$155:$CB$1048576,MATCH($A823,'Hoja de Trabajo para listado'!$BC$155:$BC$1048576,0),MATCH((CUADRO!H$4&amp;$E823),'Hoja de Trabajo para listado'!$BC$151:$CB$151,0)),0)+IFERROR(INDEX('Hoja de Trabajo para listado'!$DE$153:$DG$274,MATCH($A823,'Hoja de Trabajo para listado'!$DE$153:$DE$1048576,0),MATCH((CUADRO!H$4&amp;$E823),'Hoja de Trabajo para listado'!$DE$151:$DG$151,0)),0)+IFERROR(INDEX('Hoja de Trabajo para listado'!$CD$155:$DC$1048576,MATCH($A823,'Hoja de Trabajo para listado'!$CD$155:$CD$1048576,0),MATCH((CUADRO!H$4&amp;$E823),'Hoja de Trabajo para listado'!$CD$151:$DC$151,0)),0)</f>
        <v>0</v>
      </c>
      <c r="I823" s="243">
        <f ca="1">+IFERROR(INDEX('Hoja de Trabajo para listado'!$A$155:$Z$1048576,MATCH($A823,'Hoja de Trabajo para listado'!$A$155:$A$1048576,0),MATCH((CUADRO!I$4&amp;$E823),'Hoja de Trabajo para listado'!$A$151:$Z$151,0)),0)+IFERROR(INDEX('Hoja de Trabajo para listado'!$AB$155:$BA$1048576,MATCH($A823,'Hoja de Trabajo para listado'!$AB$155:$AB$1048576,0),MATCH((CUADRO!I$4&amp;$E823),'Hoja de Trabajo para listado'!$AB$151:$BA$151,0)),0)+IFERROR(INDEX('Hoja de Trabajo para listado'!$BC$155:$CB$1048576,MATCH($A823,'Hoja de Trabajo para listado'!$BC$155:$BC$1048576,0),MATCH((CUADRO!I$4&amp;$E823),'Hoja de Trabajo para listado'!$BC$151:$CB$151,0)),0)+IFERROR(INDEX('Hoja de Trabajo para listado'!$DE$153:$DG$274,MATCH($A823,'Hoja de Trabajo para listado'!$DE$153:$DE$1048576,0),MATCH((CUADRO!I$4&amp;$E823),'Hoja de Trabajo para listado'!$DE$151:$DG$151,0)),0)+IFERROR(INDEX('Hoja de Trabajo para listado'!$CD$155:$DC$1048576,MATCH($A823,'Hoja de Trabajo para listado'!$CD$155:$CD$1048576,0),MATCH((CUADRO!I$4&amp;$E823),'Hoja de Trabajo para listado'!$CD$151:$DC$151,0)),0)</f>
        <v>0</v>
      </c>
      <c r="J823" s="243">
        <f ca="1">+IFERROR(INDEX('Hoja de Trabajo para listado'!$A$155:$Z$1048576,MATCH($A823,'Hoja de Trabajo para listado'!$A$155:$A$1048576,0),MATCH((CUADRO!J$4&amp;$E823),'Hoja de Trabajo para listado'!$A$151:$Z$151,0)),0)+IFERROR(INDEX('Hoja de Trabajo para listado'!$AB$155:$BA$1048576,MATCH($A823,'Hoja de Trabajo para listado'!$AB$155:$AB$1048576,0),MATCH((CUADRO!J$4&amp;$E823),'Hoja de Trabajo para listado'!$AB$151:$BA$151,0)),0)+IFERROR(INDEX('Hoja de Trabajo para listado'!$BC$155:$CB$1048576,MATCH($A823,'Hoja de Trabajo para listado'!$BC$155:$BC$1048576,0),MATCH((CUADRO!J$4&amp;$E823),'Hoja de Trabajo para listado'!$BC$151:$CB$151,0)),0)+IFERROR(INDEX('Hoja de Trabajo para listado'!$DE$153:$DG$274,MATCH($A823,'Hoja de Trabajo para listado'!$DE$153:$DE$1048576,0),MATCH((CUADRO!J$4&amp;$E823),'Hoja de Trabajo para listado'!$DE$151:$DG$151,0)),0)+IFERROR(INDEX('Hoja de Trabajo para listado'!$CD$155:$DC$1048576,MATCH($A823,'Hoja de Trabajo para listado'!$CD$155:$CD$1048576,0),MATCH((CUADRO!J$4&amp;$E823),'Hoja de Trabajo para listado'!$CD$151:$DC$151,0)),0)</f>
        <v>0</v>
      </c>
      <c r="K823" s="243">
        <f ca="1">+IFERROR(INDEX('Hoja de Trabajo para listado'!$A$155:$Z$1048576,MATCH($A823,'Hoja de Trabajo para listado'!$A$155:$A$1048576,0),MATCH((CUADRO!K$4&amp;$E823),'Hoja de Trabajo para listado'!$A$151:$Z$151,0)),0)+IFERROR(INDEX('Hoja de Trabajo para listado'!$AB$155:$BA$1048576,MATCH($A823,'Hoja de Trabajo para listado'!$AB$155:$AB$1048576,0),MATCH((CUADRO!K$4&amp;$E823),'Hoja de Trabajo para listado'!$AB$151:$BA$151,0)),0)+IFERROR(INDEX('Hoja de Trabajo para listado'!$BC$155:$CB$1048576,MATCH($A823,'Hoja de Trabajo para listado'!$BC$155:$BC$1048576,0),MATCH((CUADRO!K$4&amp;$E823),'Hoja de Trabajo para listado'!$BC$151:$CB$151,0)),0)+IFERROR(INDEX('Hoja de Trabajo para listado'!$DE$153:$DG$274,MATCH($A823,'Hoja de Trabajo para listado'!$DE$153:$DE$1048576,0),MATCH((CUADRO!K$4&amp;$E823),'Hoja de Trabajo para listado'!$DE$151:$DG$151,0)),0)+IFERROR(INDEX('Hoja de Trabajo para listado'!$CD$155:$DC$1048576,MATCH($A823,'Hoja de Trabajo para listado'!$CD$155:$CD$1048576,0),MATCH((CUADRO!K$4&amp;$E823),'Hoja de Trabajo para listado'!$CD$151:$DC$151,0)),0)</f>
        <v>0</v>
      </c>
      <c r="L823" s="243">
        <f ca="1">+IFERROR(INDEX('Hoja de Trabajo para listado'!$A$155:$Z$1048576,MATCH($A823,'Hoja de Trabajo para listado'!$A$155:$A$1048576,0),MATCH((CUADRO!L$4&amp;$E823),'Hoja de Trabajo para listado'!$A$151:$Z$151,0)),0)+IFERROR(INDEX('Hoja de Trabajo para listado'!$AB$155:$BA$1048576,MATCH($A823,'Hoja de Trabajo para listado'!$AB$155:$AB$1048576,0),MATCH((CUADRO!L$4&amp;$E823),'Hoja de Trabajo para listado'!$AB$151:$BA$151,0)),0)+IFERROR(INDEX('Hoja de Trabajo para listado'!$BC$155:$CB$1048576,MATCH($A823,'Hoja de Trabajo para listado'!$BC$155:$BC$1048576,0),MATCH((CUADRO!L$4&amp;$E823),'Hoja de Trabajo para listado'!$BC$151:$CB$151,0)),0)+IFERROR(INDEX('Hoja de Trabajo para listado'!$DE$153:$DG$274,MATCH($A823,'Hoja de Trabajo para listado'!$DE$153:$DE$1048576,0),MATCH((CUADRO!L$4&amp;$E823),'Hoja de Trabajo para listado'!$DE$151:$DG$151,0)),0)+IFERROR(INDEX('Hoja de Trabajo para listado'!$CD$155:$DC$1048576,MATCH($A823,'Hoja de Trabajo para listado'!$CD$155:$CD$1048576,0),MATCH((CUADRO!L$4&amp;$E823),'Hoja de Trabajo para listado'!$CD$151:$DC$151,0)),0)</f>
        <v>0</v>
      </c>
      <c r="M823" s="243">
        <f ca="1">+IFERROR(INDEX('Hoja de Trabajo para listado'!$A$155:$Z$1048576,MATCH($A823,'Hoja de Trabajo para listado'!$A$155:$A$1048576,0),MATCH((CUADRO!M$4&amp;$E823),'Hoja de Trabajo para listado'!$A$151:$Z$151,0)),0)+IFERROR(INDEX('Hoja de Trabajo para listado'!$AB$155:$BA$1048576,MATCH($A823,'Hoja de Trabajo para listado'!$AB$155:$AB$1048576,0),MATCH((CUADRO!M$4&amp;$E823),'Hoja de Trabajo para listado'!$AB$151:$BA$151,0)),0)+IFERROR(INDEX('Hoja de Trabajo para listado'!$BC$155:$CB$1048576,MATCH($A823,'Hoja de Trabajo para listado'!$BC$155:$BC$1048576,0),MATCH((CUADRO!M$4&amp;$E823),'Hoja de Trabajo para listado'!$BC$151:$CB$151,0)),0)+IFERROR(INDEX('Hoja de Trabajo para listado'!$DE$153:$DG$274,MATCH($A823,'Hoja de Trabajo para listado'!$DE$153:$DE$1048576,0),MATCH((CUADRO!M$4&amp;$E823),'Hoja de Trabajo para listado'!$DE$151:$DG$151,0)),0)+IFERROR(INDEX('Hoja de Trabajo para listado'!$CD$155:$DC$1048576,MATCH($A823,'Hoja de Trabajo para listado'!$CD$155:$CD$1048576,0),MATCH((CUADRO!M$4&amp;$E823),'Hoja de Trabajo para listado'!$CD$151:$DC$151,0)),0)</f>
        <v>0</v>
      </c>
      <c r="N823" s="243">
        <f ca="1">+IFERROR(INDEX('Hoja de Trabajo para listado'!$A$155:$Z$1048576,MATCH($A823,'Hoja de Trabajo para listado'!$A$155:$A$1048576,0),MATCH((CUADRO!N$4&amp;$E823),'Hoja de Trabajo para listado'!$A$151:$Z$151,0)),0)+IFERROR(INDEX('Hoja de Trabajo para listado'!$AB$155:$BA$1048576,MATCH($A823,'Hoja de Trabajo para listado'!$AB$155:$AB$1048576,0),MATCH((CUADRO!N$4&amp;$E823),'Hoja de Trabajo para listado'!$AB$151:$BA$151,0)),0)+IFERROR(INDEX('Hoja de Trabajo para listado'!$BC$155:$CB$1048576,MATCH($A823,'Hoja de Trabajo para listado'!$BC$155:$BC$1048576,0),MATCH((CUADRO!N$4&amp;$E823),'Hoja de Trabajo para listado'!$BC$151:$CB$151,0)),0)+IFERROR(INDEX('Hoja de Trabajo para listado'!$DE$153:$DG$274,MATCH($A823,'Hoja de Trabajo para listado'!$DE$153:$DE$1048576,0),MATCH((CUADRO!N$4&amp;$E823),'Hoja de Trabajo para listado'!$DE$151:$DG$151,0)),0)+IFERROR(INDEX('Hoja de Trabajo para listado'!$CD$155:$DC$1048576,MATCH($A823,'Hoja de Trabajo para listado'!$CD$155:$CD$1048576,0),MATCH((CUADRO!N$4&amp;$E823),'Hoja de Trabajo para listado'!$CD$151:$DC$151,0)),0)</f>
        <v>0</v>
      </c>
      <c r="O823" s="243">
        <f ca="1">+IFERROR(INDEX('Hoja de Trabajo para listado'!$A$155:$Z$1048576,MATCH($A823,'Hoja de Trabajo para listado'!$A$155:$A$1048576,0),MATCH((CUADRO!O$4&amp;$E823),'Hoja de Trabajo para listado'!$A$151:$Z$151,0)),0)+IFERROR(INDEX('Hoja de Trabajo para listado'!$AB$155:$BA$1048576,MATCH($A823,'Hoja de Trabajo para listado'!$AB$155:$AB$1048576,0),MATCH((CUADRO!O$4&amp;$E823),'Hoja de Trabajo para listado'!$AB$151:$BA$151,0)),0)+IFERROR(INDEX('Hoja de Trabajo para listado'!$BC$155:$CB$1048576,MATCH($A823,'Hoja de Trabajo para listado'!$BC$155:$BC$1048576,0),MATCH((CUADRO!O$4&amp;$E823),'Hoja de Trabajo para listado'!$BC$151:$CB$151,0)),0)+IFERROR(INDEX('Hoja de Trabajo para listado'!$DE$153:$DG$274,MATCH($A823,'Hoja de Trabajo para listado'!$DE$153:$DE$1048576,0),MATCH((CUADRO!O$4&amp;$E823),'Hoja de Trabajo para listado'!$DE$151:$DG$151,0)),0)+IFERROR(INDEX('Hoja de Trabajo para listado'!$CD$155:$DC$1048576,MATCH($A823,'Hoja de Trabajo para listado'!$CD$155:$CD$1048576,0),MATCH((CUADRO!O$4&amp;$E823),'Hoja de Trabajo para listado'!$CD$151:$DC$151,0)),0)</f>
        <v>0</v>
      </c>
      <c r="P823" s="243">
        <f ca="1">+IFERROR(INDEX('Hoja de Trabajo para listado'!$A$155:$Z$1048576,MATCH($A823,'Hoja de Trabajo para listado'!$A$155:$A$1048576,0),MATCH((CUADRO!P$4&amp;$E823),'Hoja de Trabajo para listado'!$A$151:$Z$151,0)),0)+IFERROR(INDEX('Hoja de Trabajo para listado'!$AB$155:$BA$1048576,MATCH($A823,'Hoja de Trabajo para listado'!$AB$155:$AB$1048576,0),MATCH((CUADRO!P$4&amp;$E823),'Hoja de Trabajo para listado'!$AB$151:$BA$151,0)),0)+IFERROR(INDEX('Hoja de Trabajo para listado'!$BC$155:$CB$1048576,MATCH($A823,'Hoja de Trabajo para listado'!$BC$155:$BC$1048576,0),MATCH((CUADRO!P$4&amp;$E823),'Hoja de Trabajo para listado'!$BC$151:$CB$151,0)),0)+IFERROR(INDEX('Hoja de Trabajo para listado'!$DE$153:$DG$274,MATCH($A823,'Hoja de Trabajo para listado'!$DE$153:$DE$1048576,0),MATCH((CUADRO!P$4&amp;$E823),'Hoja de Trabajo para listado'!$DE$151:$DG$151,0)),0)+IFERROR(INDEX('Hoja de Trabajo para listado'!$CD$155:$DC$1048576,MATCH($A823,'Hoja de Trabajo para listado'!$CD$155:$CD$1048576,0),MATCH((CUADRO!P$4&amp;$E823),'Hoja de Trabajo para listado'!$CD$151:$DC$151,0)),0)</f>
        <v>0</v>
      </c>
      <c r="Q823" s="243">
        <f ca="1">+IFERROR(INDEX('Hoja de Trabajo para listado'!$A$155:$Z$1048576,MATCH($A823,'Hoja de Trabajo para listado'!$A$155:$A$1048576,0),MATCH((CUADRO!Q$4&amp;$E823),'Hoja de Trabajo para listado'!$A$151:$Z$151,0)),0)+IFERROR(INDEX('Hoja de Trabajo para listado'!$AB$155:$BA$1048576,MATCH($A823,'Hoja de Trabajo para listado'!$AB$155:$AB$1048576,0),MATCH((CUADRO!Q$4&amp;$E823),'Hoja de Trabajo para listado'!$AB$151:$BA$151,0)),0)+IFERROR(INDEX('Hoja de Trabajo para listado'!$BC$155:$CB$1048576,MATCH($A823,'Hoja de Trabajo para listado'!$BC$155:$BC$1048576,0),MATCH((CUADRO!Q$4&amp;$E823),'Hoja de Trabajo para listado'!$BC$151:$CB$151,0)),0)+IFERROR(INDEX('Hoja de Trabajo para listado'!$DE$153:$DG$274,MATCH($A823,'Hoja de Trabajo para listado'!$DE$153:$DE$1048576,0),MATCH((CUADRO!Q$4&amp;$E823),'Hoja de Trabajo para listado'!$DE$151:$DG$151,0)),0)+IFERROR(INDEX('Hoja de Trabajo para listado'!$CD$155:$DC$1048576,MATCH($A823,'Hoja de Trabajo para listado'!$CD$155:$CD$1048576,0),MATCH((CUADRO!Q$4&amp;$E823),'Hoja de Trabajo para listado'!$CD$151:$DC$151,0)),0)</f>
        <v>0</v>
      </c>
      <c r="R823" s="243">
        <f t="shared" ca="1" si="31"/>
        <v>0</v>
      </c>
      <c r="S823" s="249"/>
      <c r="T823" s="243">
        <f ca="1">+T824</f>
        <v>0</v>
      </c>
      <c r="U823" s="242">
        <f t="shared" si="32"/>
        <v>1</v>
      </c>
      <c r="V823" s="333" t="str">
        <f>+VLOOKUP(A823,bd_lista!$A$3:$E$592,5,FALSE)</f>
        <v>Gobiernos Autonomos Municipales</v>
      </c>
      <c r="W823" s="387" t="str">
        <f>+V823</f>
        <v>Gobiernos Autonomos Municipales</v>
      </c>
      <c r="X823" s="242">
        <f>+VLOOKUP(A823,[4]Sheet1!$A$13:$D$744,4,FALSE)</f>
        <v>0</v>
      </c>
      <c r="Y823" s="242" t="e">
        <f>+VLOOKUP(X823,bd_lista!$A$3:$C$592,3,FALSE)</f>
        <v>#N/A</v>
      </c>
      <c r="Z823" s="294">
        <f>+X823</f>
        <v>0</v>
      </c>
      <c r="AA823" s="295" t="e">
        <f>+Y823</f>
        <v>#N/A</v>
      </c>
    </row>
    <row r="824" spans="1:27" customFormat="1" ht="27" hidden="1" customHeight="1">
      <c r="A824" s="32">
        <v>1429</v>
      </c>
      <c r="B824" s="393"/>
      <c r="C824" s="247" t="str">
        <f>+VLOOKUP(A824,bd_lista!$A$3:$C$592,3,FALSE)</f>
        <v>Gobierno Autónomo Municipal de Todos Santos</v>
      </c>
      <c r="D824" s="390"/>
      <c r="E824" s="244" t="s">
        <v>1305</v>
      </c>
      <c r="F824" s="243">
        <f ca="1">+IFERROR(INDEX('Hoja de Trabajo para listado'!$A$155:$Z$1048576,MATCH($A824,'Hoja de Trabajo para listado'!$A$155:$A$1048576,0),MATCH((CUADRO!F$4&amp;$E824),'Hoja de Trabajo para listado'!$A$151:$Z$151,0)),0)+IFERROR(INDEX('Hoja de Trabajo para listado'!$AB$155:$BA$1048576,MATCH($A824,'Hoja de Trabajo para listado'!$AB$155:$AB$1048576,0),MATCH((CUADRO!F$4&amp;$E824),'Hoja de Trabajo para listado'!$AB$151:$BA$151,0)),0)+IFERROR(INDEX('Hoja de Trabajo para listado'!$BC$155:$CB$1048576,MATCH($A824,'Hoja de Trabajo para listado'!$BC$155:$BC$1048576,0),MATCH((CUADRO!F$4&amp;$E824),'Hoja de Trabajo para listado'!$BC$151:$CB$151,0)),0)+IFERROR(INDEX('Hoja de Trabajo para listado'!$DE$153:$DG$274,MATCH($A824,'Hoja de Trabajo para listado'!$DE$153:$DE$1048576,0),MATCH((CUADRO!F$4&amp;$E824),'Hoja de Trabajo para listado'!$DE$151:$DG$151,0)),0)+IFERROR(INDEX('Hoja de Trabajo para listado'!$CD$155:$DC$1048576,MATCH($A824,'Hoja de Trabajo para listado'!$CD$155:$CD$1048576,0),MATCH((CUADRO!F$4&amp;$E824),'Hoja de Trabajo para listado'!$CD$151:$DC$151,0)),0)</f>
        <v>0</v>
      </c>
      <c r="G824" s="243">
        <f ca="1">+IFERROR(INDEX('Hoja de Trabajo para listado'!$A$155:$Z$1048576,MATCH($A824,'Hoja de Trabajo para listado'!$A$155:$A$1048576,0),MATCH((CUADRO!G$4&amp;$E824),'Hoja de Trabajo para listado'!$A$151:$Z$151,0)),0)+IFERROR(INDEX('Hoja de Trabajo para listado'!$AB$155:$BA$1048576,MATCH($A824,'Hoja de Trabajo para listado'!$AB$155:$AB$1048576,0),MATCH((CUADRO!G$4&amp;$E824),'Hoja de Trabajo para listado'!$AB$151:$BA$151,0)),0)+IFERROR(INDEX('Hoja de Trabajo para listado'!$BC$155:$CB$1048576,MATCH($A824,'Hoja de Trabajo para listado'!$BC$155:$BC$1048576,0),MATCH((CUADRO!G$4&amp;$E824),'Hoja de Trabajo para listado'!$BC$151:$CB$151,0)),0)+IFERROR(INDEX('Hoja de Trabajo para listado'!$DE$153:$DG$274,MATCH($A824,'Hoja de Trabajo para listado'!$DE$153:$DE$1048576,0),MATCH((CUADRO!G$4&amp;$E824),'Hoja de Trabajo para listado'!$DE$151:$DG$151,0)),0)+IFERROR(INDEX('Hoja de Trabajo para listado'!$CD$155:$DC$1048576,MATCH($A824,'Hoja de Trabajo para listado'!$CD$155:$CD$1048576,0),MATCH((CUADRO!G$4&amp;$E824),'Hoja de Trabajo para listado'!$CD$151:$DC$151,0)),0)</f>
        <v>0</v>
      </c>
      <c r="H824" s="243">
        <f ca="1">+IFERROR(INDEX('Hoja de Trabajo para listado'!$A$155:$Z$1048576,MATCH($A824,'Hoja de Trabajo para listado'!$A$155:$A$1048576,0),MATCH((CUADRO!H$4&amp;$E824),'Hoja de Trabajo para listado'!$A$151:$Z$151,0)),0)+IFERROR(INDEX('Hoja de Trabajo para listado'!$AB$155:$BA$1048576,MATCH($A824,'Hoja de Trabajo para listado'!$AB$155:$AB$1048576,0),MATCH((CUADRO!H$4&amp;$E824),'Hoja de Trabajo para listado'!$AB$151:$BA$151,0)),0)+IFERROR(INDEX('Hoja de Trabajo para listado'!$BC$155:$CB$1048576,MATCH($A824,'Hoja de Trabajo para listado'!$BC$155:$BC$1048576,0),MATCH((CUADRO!H$4&amp;$E824),'Hoja de Trabajo para listado'!$BC$151:$CB$151,0)),0)+IFERROR(INDEX('Hoja de Trabajo para listado'!$DE$153:$DG$274,MATCH($A824,'Hoja de Trabajo para listado'!$DE$153:$DE$1048576,0),MATCH((CUADRO!H$4&amp;$E824),'Hoja de Trabajo para listado'!$DE$151:$DG$151,0)),0)+IFERROR(INDEX('Hoja de Trabajo para listado'!$CD$155:$DC$1048576,MATCH($A824,'Hoja de Trabajo para listado'!$CD$155:$CD$1048576,0),MATCH((CUADRO!H$4&amp;$E824),'Hoja de Trabajo para listado'!$CD$151:$DC$151,0)),0)</f>
        <v>0</v>
      </c>
      <c r="I824" s="243">
        <f ca="1">+IFERROR(INDEX('Hoja de Trabajo para listado'!$A$155:$Z$1048576,MATCH($A824,'Hoja de Trabajo para listado'!$A$155:$A$1048576,0),MATCH((CUADRO!I$4&amp;$E824),'Hoja de Trabajo para listado'!$A$151:$Z$151,0)),0)+IFERROR(INDEX('Hoja de Trabajo para listado'!$AB$155:$BA$1048576,MATCH($A824,'Hoja de Trabajo para listado'!$AB$155:$AB$1048576,0),MATCH((CUADRO!I$4&amp;$E824),'Hoja de Trabajo para listado'!$AB$151:$BA$151,0)),0)+IFERROR(INDEX('Hoja de Trabajo para listado'!$BC$155:$CB$1048576,MATCH($A824,'Hoja de Trabajo para listado'!$BC$155:$BC$1048576,0),MATCH((CUADRO!I$4&amp;$E824),'Hoja de Trabajo para listado'!$BC$151:$CB$151,0)),0)+IFERROR(INDEX('Hoja de Trabajo para listado'!$DE$153:$DG$274,MATCH($A824,'Hoja de Trabajo para listado'!$DE$153:$DE$1048576,0),MATCH((CUADRO!I$4&amp;$E824),'Hoja de Trabajo para listado'!$DE$151:$DG$151,0)),0)+IFERROR(INDEX('Hoja de Trabajo para listado'!$CD$155:$DC$1048576,MATCH($A824,'Hoja de Trabajo para listado'!$CD$155:$CD$1048576,0),MATCH((CUADRO!I$4&amp;$E824),'Hoja de Trabajo para listado'!$CD$151:$DC$151,0)),0)</f>
        <v>0</v>
      </c>
      <c r="J824" s="243">
        <f ca="1">+IFERROR(INDEX('Hoja de Trabajo para listado'!$A$155:$Z$1048576,MATCH($A824,'Hoja de Trabajo para listado'!$A$155:$A$1048576,0),MATCH((CUADRO!J$4&amp;$E824),'Hoja de Trabajo para listado'!$A$151:$Z$151,0)),0)+IFERROR(INDEX('Hoja de Trabajo para listado'!$AB$155:$BA$1048576,MATCH($A824,'Hoja de Trabajo para listado'!$AB$155:$AB$1048576,0),MATCH((CUADRO!J$4&amp;$E824),'Hoja de Trabajo para listado'!$AB$151:$BA$151,0)),0)+IFERROR(INDEX('Hoja de Trabajo para listado'!$BC$155:$CB$1048576,MATCH($A824,'Hoja de Trabajo para listado'!$BC$155:$BC$1048576,0),MATCH((CUADRO!J$4&amp;$E824),'Hoja de Trabajo para listado'!$BC$151:$CB$151,0)),0)+IFERROR(INDEX('Hoja de Trabajo para listado'!$DE$153:$DG$274,MATCH($A824,'Hoja de Trabajo para listado'!$DE$153:$DE$1048576,0),MATCH((CUADRO!J$4&amp;$E824),'Hoja de Trabajo para listado'!$DE$151:$DG$151,0)),0)+IFERROR(INDEX('Hoja de Trabajo para listado'!$CD$155:$DC$1048576,MATCH($A824,'Hoja de Trabajo para listado'!$CD$155:$CD$1048576,0),MATCH((CUADRO!J$4&amp;$E824),'Hoja de Trabajo para listado'!$CD$151:$DC$151,0)),0)</f>
        <v>0</v>
      </c>
      <c r="K824" s="243">
        <f ca="1">+IFERROR(INDEX('Hoja de Trabajo para listado'!$A$155:$Z$1048576,MATCH($A824,'Hoja de Trabajo para listado'!$A$155:$A$1048576,0),MATCH((CUADRO!K$4&amp;$E824),'Hoja de Trabajo para listado'!$A$151:$Z$151,0)),0)+IFERROR(INDEX('Hoja de Trabajo para listado'!$AB$155:$BA$1048576,MATCH($A824,'Hoja de Trabajo para listado'!$AB$155:$AB$1048576,0),MATCH((CUADRO!K$4&amp;$E824),'Hoja de Trabajo para listado'!$AB$151:$BA$151,0)),0)+IFERROR(INDEX('Hoja de Trabajo para listado'!$BC$155:$CB$1048576,MATCH($A824,'Hoja de Trabajo para listado'!$BC$155:$BC$1048576,0),MATCH((CUADRO!K$4&amp;$E824),'Hoja de Trabajo para listado'!$BC$151:$CB$151,0)),0)+IFERROR(INDEX('Hoja de Trabajo para listado'!$DE$153:$DG$274,MATCH($A824,'Hoja de Trabajo para listado'!$DE$153:$DE$1048576,0),MATCH((CUADRO!K$4&amp;$E824),'Hoja de Trabajo para listado'!$DE$151:$DG$151,0)),0)+IFERROR(INDEX('Hoja de Trabajo para listado'!$CD$155:$DC$1048576,MATCH($A824,'Hoja de Trabajo para listado'!$CD$155:$CD$1048576,0),MATCH((CUADRO!K$4&amp;$E824),'Hoja de Trabajo para listado'!$CD$151:$DC$151,0)),0)</f>
        <v>0</v>
      </c>
      <c r="L824" s="243">
        <f ca="1">+IFERROR(INDEX('Hoja de Trabajo para listado'!$A$155:$Z$1048576,MATCH($A824,'Hoja de Trabajo para listado'!$A$155:$A$1048576,0),MATCH((CUADRO!L$4&amp;$E824),'Hoja de Trabajo para listado'!$A$151:$Z$151,0)),0)+IFERROR(INDEX('Hoja de Trabajo para listado'!$AB$155:$BA$1048576,MATCH($A824,'Hoja de Trabajo para listado'!$AB$155:$AB$1048576,0),MATCH((CUADRO!L$4&amp;$E824),'Hoja de Trabajo para listado'!$AB$151:$BA$151,0)),0)+IFERROR(INDEX('Hoja de Trabajo para listado'!$BC$155:$CB$1048576,MATCH($A824,'Hoja de Trabajo para listado'!$BC$155:$BC$1048576,0),MATCH((CUADRO!L$4&amp;$E824),'Hoja de Trabajo para listado'!$BC$151:$CB$151,0)),0)+IFERROR(INDEX('Hoja de Trabajo para listado'!$DE$153:$DG$274,MATCH($A824,'Hoja de Trabajo para listado'!$DE$153:$DE$1048576,0),MATCH((CUADRO!L$4&amp;$E824),'Hoja de Trabajo para listado'!$DE$151:$DG$151,0)),0)+IFERROR(INDEX('Hoja de Trabajo para listado'!$CD$155:$DC$1048576,MATCH($A824,'Hoja de Trabajo para listado'!$CD$155:$CD$1048576,0),MATCH((CUADRO!L$4&amp;$E824),'Hoja de Trabajo para listado'!$CD$151:$DC$151,0)),0)</f>
        <v>0</v>
      </c>
      <c r="M824" s="243">
        <f ca="1">+IFERROR(INDEX('Hoja de Trabajo para listado'!$A$155:$Z$1048576,MATCH($A824,'Hoja de Trabajo para listado'!$A$155:$A$1048576,0),MATCH((CUADRO!M$4&amp;$E824),'Hoja de Trabajo para listado'!$A$151:$Z$151,0)),0)+IFERROR(INDEX('Hoja de Trabajo para listado'!$AB$155:$BA$1048576,MATCH($A824,'Hoja de Trabajo para listado'!$AB$155:$AB$1048576,0),MATCH((CUADRO!M$4&amp;$E824),'Hoja de Trabajo para listado'!$AB$151:$BA$151,0)),0)+IFERROR(INDEX('Hoja de Trabajo para listado'!$BC$155:$CB$1048576,MATCH($A824,'Hoja de Trabajo para listado'!$BC$155:$BC$1048576,0),MATCH((CUADRO!M$4&amp;$E824),'Hoja de Trabajo para listado'!$BC$151:$CB$151,0)),0)+IFERROR(INDEX('Hoja de Trabajo para listado'!$DE$153:$DG$274,MATCH($A824,'Hoja de Trabajo para listado'!$DE$153:$DE$1048576,0),MATCH((CUADRO!M$4&amp;$E824),'Hoja de Trabajo para listado'!$DE$151:$DG$151,0)),0)+IFERROR(INDEX('Hoja de Trabajo para listado'!$CD$155:$DC$1048576,MATCH($A824,'Hoja de Trabajo para listado'!$CD$155:$CD$1048576,0),MATCH((CUADRO!M$4&amp;$E824),'Hoja de Trabajo para listado'!$CD$151:$DC$151,0)),0)</f>
        <v>0</v>
      </c>
      <c r="N824" s="243">
        <f ca="1">+IFERROR(INDEX('Hoja de Trabajo para listado'!$A$155:$Z$1048576,MATCH($A824,'Hoja de Trabajo para listado'!$A$155:$A$1048576,0),MATCH((CUADRO!N$4&amp;$E824),'Hoja de Trabajo para listado'!$A$151:$Z$151,0)),0)+IFERROR(INDEX('Hoja de Trabajo para listado'!$AB$155:$BA$1048576,MATCH($A824,'Hoja de Trabajo para listado'!$AB$155:$AB$1048576,0),MATCH((CUADRO!N$4&amp;$E824),'Hoja de Trabajo para listado'!$AB$151:$BA$151,0)),0)+IFERROR(INDEX('Hoja de Trabajo para listado'!$BC$155:$CB$1048576,MATCH($A824,'Hoja de Trabajo para listado'!$BC$155:$BC$1048576,0),MATCH((CUADRO!N$4&amp;$E824),'Hoja de Trabajo para listado'!$BC$151:$CB$151,0)),0)+IFERROR(INDEX('Hoja de Trabajo para listado'!$DE$153:$DG$274,MATCH($A824,'Hoja de Trabajo para listado'!$DE$153:$DE$1048576,0),MATCH((CUADRO!N$4&amp;$E824),'Hoja de Trabajo para listado'!$DE$151:$DG$151,0)),0)+IFERROR(INDEX('Hoja de Trabajo para listado'!$CD$155:$DC$1048576,MATCH($A824,'Hoja de Trabajo para listado'!$CD$155:$CD$1048576,0),MATCH((CUADRO!N$4&amp;$E824),'Hoja de Trabajo para listado'!$CD$151:$DC$151,0)),0)</f>
        <v>0</v>
      </c>
      <c r="O824" s="243">
        <f ca="1">+IFERROR(INDEX('Hoja de Trabajo para listado'!$A$155:$Z$1048576,MATCH($A824,'Hoja de Trabajo para listado'!$A$155:$A$1048576,0),MATCH((CUADRO!O$4&amp;$E824),'Hoja de Trabajo para listado'!$A$151:$Z$151,0)),0)+IFERROR(INDEX('Hoja de Trabajo para listado'!$AB$155:$BA$1048576,MATCH($A824,'Hoja de Trabajo para listado'!$AB$155:$AB$1048576,0),MATCH((CUADRO!O$4&amp;$E824),'Hoja de Trabajo para listado'!$AB$151:$BA$151,0)),0)+IFERROR(INDEX('Hoja de Trabajo para listado'!$BC$155:$CB$1048576,MATCH($A824,'Hoja de Trabajo para listado'!$BC$155:$BC$1048576,0),MATCH((CUADRO!O$4&amp;$E824),'Hoja de Trabajo para listado'!$BC$151:$CB$151,0)),0)+IFERROR(INDEX('Hoja de Trabajo para listado'!$DE$153:$DG$274,MATCH($A824,'Hoja de Trabajo para listado'!$DE$153:$DE$1048576,0),MATCH((CUADRO!O$4&amp;$E824),'Hoja de Trabajo para listado'!$DE$151:$DG$151,0)),0)+IFERROR(INDEX('Hoja de Trabajo para listado'!$CD$155:$DC$1048576,MATCH($A824,'Hoja de Trabajo para listado'!$CD$155:$CD$1048576,0),MATCH((CUADRO!O$4&amp;$E824),'Hoja de Trabajo para listado'!$CD$151:$DC$151,0)),0)</f>
        <v>0</v>
      </c>
      <c r="P824" s="243">
        <f ca="1">+IFERROR(INDEX('Hoja de Trabajo para listado'!$A$155:$Z$1048576,MATCH($A824,'Hoja de Trabajo para listado'!$A$155:$A$1048576,0),MATCH((CUADRO!P$4&amp;$E824),'Hoja de Trabajo para listado'!$A$151:$Z$151,0)),0)+IFERROR(INDEX('Hoja de Trabajo para listado'!$AB$155:$BA$1048576,MATCH($A824,'Hoja de Trabajo para listado'!$AB$155:$AB$1048576,0),MATCH((CUADRO!P$4&amp;$E824),'Hoja de Trabajo para listado'!$AB$151:$BA$151,0)),0)+IFERROR(INDEX('Hoja de Trabajo para listado'!$BC$155:$CB$1048576,MATCH($A824,'Hoja de Trabajo para listado'!$BC$155:$BC$1048576,0),MATCH((CUADRO!P$4&amp;$E824),'Hoja de Trabajo para listado'!$BC$151:$CB$151,0)),0)+IFERROR(INDEX('Hoja de Trabajo para listado'!$DE$153:$DG$274,MATCH($A824,'Hoja de Trabajo para listado'!$DE$153:$DE$1048576,0),MATCH((CUADRO!P$4&amp;$E824),'Hoja de Trabajo para listado'!$DE$151:$DG$151,0)),0)+IFERROR(INDEX('Hoja de Trabajo para listado'!$CD$155:$DC$1048576,MATCH($A824,'Hoja de Trabajo para listado'!$CD$155:$CD$1048576,0),MATCH((CUADRO!P$4&amp;$E824),'Hoja de Trabajo para listado'!$CD$151:$DC$151,0)),0)</f>
        <v>0</v>
      </c>
      <c r="Q824" s="243">
        <f ca="1">+IFERROR(INDEX('Hoja de Trabajo para listado'!$A$155:$Z$1048576,MATCH($A824,'Hoja de Trabajo para listado'!$A$155:$A$1048576,0),MATCH((CUADRO!Q$4&amp;$E824),'Hoja de Trabajo para listado'!$A$151:$Z$151,0)),0)+IFERROR(INDEX('Hoja de Trabajo para listado'!$AB$155:$BA$1048576,MATCH($A824,'Hoja de Trabajo para listado'!$AB$155:$AB$1048576,0),MATCH((CUADRO!Q$4&amp;$E824),'Hoja de Trabajo para listado'!$AB$151:$BA$151,0)),0)+IFERROR(INDEX('Hoja de Trabajo para listado'!$BC$155:$CB$1048576,MATCH($A824,'Hoja de Trabajo para listado'!$BC$155:$BC$1048576,0),MATCH((CUADRO!Q$4&amp;$E824),'Hoja de Trabajo para listado'!$BC$151:$CB$151,0)),0)+IFERROR(INDEX('Hoja de Trabajo para listado'!$DE$153:$DG$274,MATCH($A824,'Hoja de Trabajo para listado'!$DE$153:$DE$1048576,0),MATCH((CUADRO!Q$4&amp;$E824),'Hoja de Trabajo para listado'!$DE$151:$DG$151,0)),0)+IFERROR(INDEX('Hoja de Trabajo para listado'!$CD$155:$DC$1048576,MATCH($A824,'Hoja de Trabajo para listado'!$CD$155:$CD$1048576,0),MATCH((CUADRO!Q$4&amp;$E824),'Hoja de Trabajo para listado'!$CD$151:$DC$151,0)),0)</f>
        <v>0</v>
      </c>
      <c r="R824" s="243">
        <f t="shared" ca="1" si="31"/>
        <v>0</v>
      </c>
      <c r="S824" s="249">
        <f ca="1">+R823+R824</f>
        <v>0</v>
      </c>
      <c r="T824" s="243">
        <f ca="1">+S824</f>
        <v>0</v>
      </c>
      <c r="U824" s="242">
        <f t="shared" si="32"/>
        <v>2</v>
      </c>
      <c r="V824" s="333" t="str">
        <f>+VLOOKUP(A824,bd_lista!$A$3:$E$592,5,FALSE)</f>
        <v>Gobiernos Autonomos Municipales</v>
      </c>
      <c r="W824" s="388"/>
      <c r="X824" s="242">
        <f>+VLOOKUP(A824,[4]Sheet1!$A$13:$D$744,4,FALSE)</f>
        <v>0</v>
      </c>
      <c r="Y824" s="242" t="e">
        <f>+VLOOKUP(X824,bd_lista!$A$3:$C$592,3,FALSE)</f>
        <v>#N/A</v>
      </c>
      <c r="Z824" s="292"/>
      <c r="AA824" s="293"/>
    </row>
    <row r="825" spans="1:27" customFormat="1" ht="15" hidden="1" customHeight="1">
      <c r="A825" s="32">
        <v>1430</v>
      </c>
      <c r="B825" s="392">
        <f>+A825</f>
        <v>1430</v>
      </c>
      <c r="C825" s="247" t="str">
        <f>+VLOOKUP(A825,bd_lista!$A$3:$C$592,3,FALSE)</f>
        <v>Gobierno Autónomo Municipal de Carangas</v>
      </c>
      <c r="D825" s="389" t="str">
        <f>+C825</f>
        <v>Gobierno Autónomo Municipal de Carangas</v>
      </c>
      <c r="E825" s="242" t="s">
        <v>1304</v>
      </c>
      <c r="F825" s="243">
        <f ca="1">+IFERROR(INDEX('Hoja de Trabajo para listado'!$A$155:$Z$1048576,MATCH($A825,'Hoja de Trabajo para listado'!$A$155:$A$1048576,0),MATCH((CUADRO!F$4&amp;$E825),'Hoja de Trabajo para listado'!$A$151:$Z$151,0)),0)+IFERROR(INDEX('Hoja de Trabajo para listado'!$AB$155:$BA$1048576,MATCH($A825,'Hoja de Trabajo para listado'!$AB$155:$AB$1048576,0),MATCH((CUADRO!F$4&amp;$E825),'Hoja de Trabajo para listado'!$AB$151:$BA$151,0)),0)+IFERROR(INDEX('Hoja de Trabajo para listado'!$BC$155:$CB$1048576,MATCH($A825,'Hoja de Trabajo para listado'!$BC$155:$BC$1048576,0),MATCH((CUADRO!F$4&amp;$E825),'Hoja de Trabajo para listado'!$BC$151:$CB$151,0)),0)+IFERROR(INDEX('Hoja de Trabajo para listado'!$DE$153:$DG$274,MATCH($A825,'Hoja de Trabajo para listado'!$DE$153:$DE$1048576,0),MATCH((CUADRO!F$4&amp;$E825),'Hoja de Trabajo para listado'!$DE$151:$DG$151,0)),0)+IFERROR(INDEX('Hoja de Trabajo para listado'!$CD$155:$DC$1048576,MATCH($A825,'Hoja de Trabajo para listado'!$CD$155:$CD$1048576,0),MATCH((CUADRO!F$4&amp;$E825),'Hoja de Trabajo para listado'!$CD$151:$DC$151,0)),0)</f>
        <v>0</v>
      </c>
      <c r="G825" s="243">
        <f ca="1">+IFERROR(INDEX('Hoja de Trabajo para listado'!$A$155:$Z$1048576,MATCH($A825,'Hoja de Trabajo para listado'!$A$155:$A$1048576,0),MATCH((CUADRO!G$4&amp;$E825),'Hoja de Trabajo para listado'!$A$151:$Z$151,0)),0)+IFERROR(INDEX('Hoja de Trabajo para listado'!$AB$155:$BA$1048576,MATCH($A825,'Hoja de Trabajo para listado'!$AB$155:$AB$1048576,0),MATCH((CUADRO!G$4&amp;$E825),'Hoja de Trabajo para listado'!$AB$151:$BA$151,0)),0)+IFERROR(INDEX('Hoja de Trabajo para listado'!$BC$155:$CB$1048576,MATCH($A825,'Hoja de Trabajo para listado'!$BC$155:$BC$1048576,0),MATCH((CUADRO!G$4&amp;$E825),'Hoja de Trabajo para listado'!$BC$151:$CB$151,0)),0)+IFERROR(INDEX('Hoja de Trabajo para listado'!$DE$153:$DG$274,MATCH($A825,'Hoja de Trabajo para listado'!$DE$153:$DE$1048576,0),MATCH((CUADRO!G$4&amp;$E825),'Hoja de Trabajo para listado'!$DE$151:$DG$151,0)),0)+IFERROR(INDEX('Hoja de Trabajo para listado'!$CD$155:$DC$1048576,MATCH($A825,'Hoja de Trabajo para listado'!$CD$155:$CD$1048576,0),MATCH((CUADRO!G$4&amp;$E825),'Hoja de Trabajo para listado'!$CD$151:$DC$151,0)),0)</f>
        <v>0</v>
      </c>
      <c r="H825" s="243">
        <f ca="1">+IFERROR(INDEX('Hoja de Trabajo para listado'!$A$155:$Z$1048576,MATCH($A825,'Hoja de Trabajo para listado'!$A$155:$A$1048576,0),MATCH((CUADRO!H$4&amp;$E825),'Hoja de Trabajo para listado'!$A$151:$Z$151,0)),0)+IFERROR(INDEX('Hoja de Trabajo para listado'!$AB$155:$BA$1048576,MATCH($A825,'Hoja de Trabajo para listado'!$AB$155:$AB$1048576,0),MATCH((CUADRO!H$4&amp;$E825),'Hoja de Trabajo para listado'!$AB$151:$BA$151,0)),0)+IFERROR(INDEX('Hoja de Trabajo para listado'!$BC$155:$CB$1048576,MATCH($A825,'Hoja de Trabajo para listado'!$BC$155:$BC$1048576,0),MATCH((CUADRO!H$4&amp;$E825),'Hoja de Trabajo para listado'!$BC$151:$CB$151,0)),0)+IFERROR(INDEX('Hoja de Trabajo para listado'!$DE$153:$DG$274,MATCH($A825,'Hoja de Trabajo para listado'!$DE$153:$DE$1048576,0),MATCH((CUADRO!H$4&amp;$E825),'Hoja de Trabajo para listado'!$DE$151:$DG$151,0)),0)+IFERROR(INDEX('Hoja de Trabajo para listado'!$CD$155:$DC$1048576,MATCH($A825,'Hoja de Trabajo para listado'!$CD$155:$CD$1048576,0),MATCH((CUADRO!H$4&amp;$E825),'Hoja de Trabajo para listado'!$CD$151:$DC$151,0)),0)</f>
        <v>0</v>
      </c>
      <c r="I825" s="243">
        <f ca="1">+IFERROR(INDEX('Hoja de Trabajo para listado'!$A$155:$Z$1048576,MATCH($A825,'Hoja de Trabajo para listado'!$A$155:$A$1048576,0),MATCH((CUADRO!I$4&amp;$E825),'Hoja de Trabajo para listado'!$A$151:$Z$151,0)),0)+IFERROR(INDEX('Hoja de Trabajo para listado'!$AB$155:$BA$1048576,MATCH($A825,'Hoja de Trabajo para listado'!$AB$155:$AB$1048576,0),MATCH((CUADRO!I$4&amp;$E825),'Hoja de Trabajo para listado'!$AB$151:$BA$151,0)),0)+IFERROR(INDEX('Hoja de Trabajo para listado'!$BC$155:$CB$1048576,MATCH($A825,'Hoja de Trabajo para listado'!$BC$155:$BC$1048576,0),MATCH((CUADRO!I$4&amp;$E825),'Hoja de Trabajo para listado'!$BC$151:$CB$151,0)),0)+IFERROR(INDEX('Hoja de Trabajo para listado'!$DE$153:$DG$274,MATCH($A825,'Hoja de Trabajo para listado'!$DE$153:$DE$1048576,0),MATCH((CUADRO!I$4&amp;$E825),'Hoja de Trabajo para listado'!$DE$151:$DG$151,0)),0)+IFERROR(INDEX('Hoja de Trabajo para listado'!$CD$155:$DC$1048576,MATCH($A825,'Hoja de Trabajo para listado'!$CD$155:$CD$1048576,0),MATCH((CUADRO!I$4&amp;$E825),'Hoja de Trabajo para listado'!$CD$151:$DC$151,0)),0)</f>
        <v>0</v>
      </c>
      <c r="J825" s="243">
        <f ca="1">+IFERROR(INDEX('Hoja de Trabajo para listado'!$A$155:$Z$1048576,MATCH($A825,'Hoja de Trabajo para listado'!$A$155:$A$1048576,0),MATCH((CUADRO!J$4&amp;$E825),'Hoja de Trabajo para listado'!$A$151:$Z$151,0)),0)+IFERROR(INDEX('Hoja de Trabajo para listado'!$AB$155:$BA$1048576,MATCH($A825,'Hoja de Trabajo para listado'!$AB$155:$AB$1048576,0),MATCH((CUADRO!J$4&amp;$E825),'Hoja de Trabajo para listado'!$AB$151:$BA$151,0)),0)+IFERROR(INDEX('Hoja de Trabajo para listado'!$BC$155:$CB$1048576,MATCH($A825,'Hoja de Trabajo para listado'!$BC$155:$BC$1048576,0),MATCH((CUADRO!J$4&amp;$E825),'Hoja de Trabajo para listado'!$BC$151:$CB$151,0)),0)+IFERROR(INDEX('Hoja de Trabajo para listado'!$DE$153:$DG$274,MATCH($A825,'Hoja de Trabajo para listado'!$DE$153:$DE$1048576,0),MATCH((CUADRO!J$4&amp;$E825),'Hoja de Trabajo para listado'!$DE$151:$DG$151,0)),0)+IFERROR(INDEX('Hoja de Trabajo para listado'!$CD$155:$DC$1048576,MATCH($A825,'Hoja de Trabajo para listado'!$CD$155:$CD$1048576,0),MATCH((CUADRO!J$4&amp;$E825),'Hoja de Trabajo para listado'!$CD$151:$DC$151,0)),0)</f>
        <v>0</v>
      </c>
      <c r="K825" s="243">
        <f ca="1">+IFERROR(INDEX('Hoja de Trabajo para listado'!$A$155:$Z$1048576,MATCH($A825,'Hoja de Trabajo para listado'!$A$155:$A$1048576,0),MATCH((CUADRO!K$4&amp;$E825),'Hoja de Trabajo para listado'!$A$151:$Z$151,0)),0)+IFERROR(INDEX('Hoja de Trabajo para listado'!$AB$155:$BA$1048576,MATCH($A825,'Hoja de Trabajo para listado'!$AB$155:$AB$1048576,0),MATCH((CUADRO!K$4&amp;$E825),'Hoja de Trabajo para listado'!$AB$151:$BA$151,0)),0)+IFERROR(INDEX('Hoja de Trabajo para listado'!$BC$155:$CB$1048576,MATCH($A825,'Hoja de Trabajo para listado'!$BC$155:$BC$1048576,0),MATCH((CUADRO!K$4&amp;$E825),'Hoja de Trabajo para listado'!$BC$151:$CB$151,0)),0)+IFERROR(INDEX('Hoja de Trabajo para listado'!$DE$153:$DG$274,MATCH($A825,'Hoja de Trabajo para listado'!$DE$153:$DE$1048576,0),MATCH((CUADRO!K$4&amp;$E825),'Hoja de Trabajo para listado'!$DE$151:$DG$151,0)),0)+IFERROR(INDEX('Hoja de Trabajo para listado'!$CD$155:$DC$1048576,MATCH($A825,'Hoja de Trabajo para listado'!$CD$155:$CD$1048576,0),MATCH((CUADRO!K$4&amp;$E825),'Hoja de Trabajo para listado'!$CD$151:$DC$151,0)),0)</f>
        <v>0</v>
      </c>
      <c r="L825" s="243">
        <f ca="1">+IFERROR(INDEX('Hoja de Trabajo para listado'!$A$155:$Z$1048576,MATCH($A825,'Hoja de Trabajo para listado'!$A$155:$A$1048576,0),MATCH((CUADRO!L$4&amp;$E825),'Hoja de Trabajo para listado'!$A$151:$Z$151,0)),0)+IFERROR(INDEX('Hoja de Trabajo para listado'!$AB$155:$BA$1048576,MATCH($A825,'Hoja de Trabajo para listado'!$AB$155:$AB$1048576,0),MATCH((CUADRO!L$4&amp;$E825),'Hoja de Trabajo para listado'!$AB$151:$BA$151,0)),0)+IFERROR(INDEX('Hoja de Trabajo para listado'!$BC$155:$CB$1048576,MATCH($A825,'Hoja de Trabajo para listado'!$BC$155:$BC$1048576,0),MATCH((CUADRO!L$4&amp;$E825),'Hoja de Trabajo para listado'!$BC$151:$CB$151,0)),0)+IFERROR(INDEX('Hoja de Trabajo para listado'!$DE$153:$DG$274,MATCH($A825,'Hoja de Trabajo para listado'!$DE$153:$DE$1048576,0),MATCH((CUADRO!L$4&amp;$E825),'Hoja de Trabajo para listado'!$DE$151:$DG$151,0)),0)+IFERROR(INDEX('Hoja de Trabajo para listado'!$CD$155:$DC$1048576,MATCH($A825,'Hoja de Trabajo para listado'!$CD$155:$CD$1048576,0),MATCH((CUADRO!L$4&amp;$E825),'Hoja de Trabajo para listado'!$CD$151:$DC$151,0)),0)</f>
        <v>0</v>
      </c>
      <c r="M825" s="243">
        <f ca="1">+IFERROR(INDEX('Hoja de Trabajo para listado'!$A$155:$Z$1048576,MATCH($A825,'Hoja de Trabajo para listado'!$A$155:$A$1048576,0),MATCH((CUADRO!M$4&amp;$E825),'Hoja de Trabajo para listado'!$A$151:$Z$151,0)),0)+IFERROR(INDEX('Hoja de Trabajo para listado'!$AB$155:$BA$1048576,MATCH($A825,'Hoja de Trabajo para listado'!$AB$155:$AB$1048576,0),MATCH((CUADRO!M$4&amp;$E825),'Hoja de Trabajo para listado'!$AB$151:$BA$151,0)),0)+IFERROR(INDEX('Hoja de Trabajo para listado'!$BC$155:$CB$1048576,MATCH($A825,'Hoja de Trabajo para listado'!$BC$155:$BC$1048576,0),MATCH((CUADRO!M$4&amp;$E825),'Hoja de Trabajo para listado'!$BC$151:$CB$151,0)),0)+IFERROR(INDEX('Hoja de Trabajo para listado'!$DE$153:$DG$274,MATCH($A825,'Hoja de Trabajo para listado'!$DE$153:$DE$1048576,0),MATCH((CUADRO!M$4&amp;$E825),'Hoja de Trabajo para listado'!$DE$151:$DG$151,0)),0)+IFERROR(INDEX('Hoja de Trabajo para listado'!$CD$155:$DC$1048576,MATCH($A825,'Hoja de Trabajo para listado'!$CD$155:$CD$1048576,0),MATCH((CUADRO!M$4&amp;$E825),'Hoja de Trabajo para listado'!$CD$151:$DC$151,0)),0)</f>
        <v>0</v>
      </c>
      <c r="N825" s="243">
        <f ca="1">+IFERROR(INDEX('Hoja de Trabajo para listado'!$A$155:$Z$1048576,MATCH($A825,'Hoja de Trabajo para listado'!$A$155:$A$1048576,0),MATCH((CUADRO!N$4&amp;$E825),'Hoja de Trabajo para listado'!$A$151:$Z$151,0)),0)+IFERROR(INDEX('Hoja de Trabajo para listado'!$AB$155:$BA$1048576,MATCH($A825,'Hoja de Trabajo para listado'!$AB$155:$AB$1048576,0),MATCH((CUADRO!N$4&amp;$E825),'Hoja de Trabajo para listado'!$AB$151:$BA$151,0)),0)+IFERROR(INDEX('Hoja de Trabajo para listado'!$BC$155:$CB$1048576,MATCH($A825,'Hoja de Trabajo para listado'!$BC$155:$BC$1048576,0),MATCH((CUADRO!N$4&amp;$E825),'Hoja de Trabajo para listado'!$BC$151:$CB$151,0)),0)+IFERROR(INDEX('Hoja de Trabajo para listado'!$DE$153:$DG$274,MATCH($A825,'Hoja de Trabajo para listado'!$DE$153:$DE$1048576,0),MATCH((CUADRO!N$4&amp;$E825),'Hoja de Trabajo para listado'!$DE$151:$DG$151,0)),0)+IFERROR(INDEX('Hoja de Trabajo para listado'!$CD$155:$DC$1048576,MATCH($A825,'Hoja de Trabajo para listado'!$CD$155:$CD$1048576,0),MATCH((CUADRO!N$4&amp;$E825),'Hoja de Trabajo para listado'!$CD$151:$DC$151,0)),0)</f>
        <v>0</v>
      </c>
      <c r="O825" s="243">
        <f ca="1">+IFERROR(INDEX('Hoja de Trabajo para listado'!$A$155:$Z$1048576,MATCH($A825,'Hoja de Trabajo para listado'!$A$155:$A$1048576,0),MATCH((CUADRO!O$4&amp;$E825),'Hoja de Trabajo para listado'!$A$151:$Z$151,0)),0)+IFERROR(INDEX('Hoja de Trabajo para listado'!$AB$155:$BA$1048576,MATCH($A825,'Hoja de Trabajo para listado'!$AB$155:$AB$1048576,0),MATCH((CUADRO!O$4&amp;$E825),'Hoja de Trabajo para listado'!$AB$151:$BA$151,0)),0)+IFERROR(INDEX('Hoja de Trabajo para listado'!$BC$155:$CB$1048576,MATCH($A825,'Hoja de Trabajo para listado'!$BC$155:$BC$1048576,0),MATCH((CUADRO!O$4&amp;$E825),'Hoja de Trabajo para listado'!$BC$151:$CB$151,0)),0)+IFERROR(INDEX('Hoja de Trabajo para listado'!$DE$153:$DG$274,MATCH($A825,'Hoja de Trabajo para listado'!$DE$153:$DE$1048576,0),MATCH((CUADRO!O$4&amp;$E825),'Hoja de Trabajo para listado'!$DE$151:$DG$151,0)),0)+IFERROR(INDEX('Hoja de Trabajo para listado'!$CD$155:$DC$1048576,MATCH($A825,'Hoja de Trabajo para listado'!$CD$155:$CD$1048576,0),MATCH((CUADRO!O$4&amp;$E825),'Hoja de Trabajo para listado'!$CD$151:$DC$151,0)),0)</f>
        <v>0</v>
      </c>
      <c r="P825" s="243">
        <f ca="1">+IFERROR(INDEX('Hoja de Trabajo para listado'!$A$155:$Z$1048576,MATCH($A825,'Hoja de Trabajo para listado'!$A$155:$A$1048576,0),MATCH((CUADRO!P$4&amp;$E825),'Hoja de Trabajo para listado'!$A$151:$Z$151,0)),0)+IFERROR(INDEX('Hoja de Trabajo para listado'!$AB$155:$BA$1048576,MATCH($A825,'Hoja de Trabajo para listado'!$AB$155:$AB$1048576,0),MATCH((CUADRO!P$4&amp;$E825),'Hoja de Trabajo para listado'!$AB$151:$BA$151,0)),0)+IFERROR(INDEX('Hoja de Trabajo para listado'!$BC$155:$CB$1048576,MATCH($A825,'Hoja de Trabajo para listado'!$BC$155:$BC$1048576,0),MATCH((CUADRO!P$4&amp;$E825),'Hoja de Trabajo para listado'!$BC$151:$CB$151,0)),0)+IFERROR(INDEX('Hoja de Trabajo para listado'!$DE$153:$DG$274,MATCH($A825,'Hoja de Trabajo para listado'!$DE$153:$DE$1048576,0),MATCH((CUADRO!P$4&amp;$E825),'Hoja de Trabajo para listado'!$DE$151:$DG$151,0)),0)+IFERROR(INDEX('Hoja de Trabajo para listado'!$CD$155:$DC$1048576,MATCH($A825,'Hoja de Trabajo para listado'!$CD$155:$CD$1048576,0),MATCH((CUADRO!P$4&amp;$E825),'Hoja de Trabajo para listado'!$CD$151:$DC$151,0)),0)</f>
        <v>0</v>
      </c>
      <c r="Q825" s="243">
        <f ca="1">+IFERROR(INDEX('Hoja de Trabajo para listado'!$A$155:$Z$1048576,MATCH($A825,'Hoja de Trabajo para listado'!$A$155:$A$1048576,0),MATCH((CUADRO!Q$4&amp;$E825),'Hoja de Trabajo para listado'!$A$151:$Z$151,0)),0)+IFERROR(INDEX('Hoja de Trabajo para listado'!$AB$155:$BA$1048576,MATCH($A825,'Hoja de Trabajo para listado'!$AB$155:$AB$1048576,0),MATCH((CUADRO!Q$4&amp;$E825),'Hoja de Trabajo para listado'!$AB$151:$BA$151,0)),0)+IFERROR(INDEX('Hoja de Trabajo para listado'!$BC$155:$CB$1048576,MATCH($A825,'Hoja de Trabajo para listado'!$BC$155:$BC$1048576,0),MATCH((CUADRO!Q$4&amp;$E825),'Hoja de Trabajo para listado'!$BC$151:$CB$151,0)),0)+IFERROR(INDEX('Hoja de Trabajo para listado'!$DE$153:$DG$274,MATCH($A825,'Hoja de Trabajo para listado'!$DE$153:$DE$1048576,0),MATCH((CUADRO!Q$4&amp;$E825),'Hoja de Trabajo para listado'!$DE$151:$DG$151,0)),0)+IFERROR(INDEX('Hoja de Trabajo para listado'!$CD$155:$DC$1048576,MATCH($A825,'Hoja de Trabajo para listado'!$CD$155:$CD$1048576,0),MATCH((CUADRO!Q$4&amp;$E825),'Hoja de Trabajo para listado'!$CD$151:$DC$151,0)),0)</f>
        <v>0</v>
      </c>
      <c r="R825" s="243">
        <f t="shared" ca="1" si="31"/>
        <v>0</v>
      </c>
      <c r="S825" s="249"/>
      <c r="T825" s="243">
        <f ca="1">+T826</f>
        <v>0</v>
      </c>
      <c r="U825" s="242">
        <f t="shared" si="32"/>
        <v>1</v>
      </c>
      <c r="V825" s="333" t="str">
        <f>+VLOOKUP(A825,bd_lista!$A$3:$E$592,5,FALSE)</f>
        <v>Gobiernos Autonomos Municipales</v>
      </c>
      <c r="W825" s="387" t="str">
        <f>+V825</f>
        <v>Gobiernos Autonomos Municipales</v>
      </c>
      <c r="X825" s="242">
        <f>+VLOOKUP(A825,[4]Sheet1!$A$13:$D$744,4,FALSE)</f>
        <v>0</v>
      </c>
      <c r="Y825" s="242" t="e">
        <f>+VLOOKUP(X825,bd_lista!$A$3:$C$592,3,FALSE)</f>
        <v>#N/A</v>
      </c>
      <c r="Z825" s="294">
        <f>+X825</f>
        <v>0</v>
      </c>
      <c r="AA825" s="295" t="e">
        <f>+Y825</f>
        <v>#N/A</v>
      </c>
    </row>
    <row r="826" spans="1:27" customFormat="1" ht="15" hidden="1" customHeight="1">
      <c r="A826" s="32">
        <v>1430</v>
      </c>
      <c r="B826" s="393"/>
      <c r="C826" s="247" t="str">
        <f>+VLOOKUP(A826,bd_lista!$A$3:$C$592,3,FALSE)</f>
        <v>Gobierno Autónomo Municipal de Carangas</v>
      </c>
      <c r="D826" s="390"/>
      <c r="E826" s="244" t="s">
        <v>1305</v>
      </c>
      <c r="F826" s="243">
        <f ca="1">+IFERROR(INDEX('Hoja de Trabajo para listado'!$A$155:$Z$1048576,MATCH($A826,'Hoja de Trabajo para listado'!$A$155:$A$1048576,0),MATCH((CUADRO!F$4&amp;$E826),'Hoja de Trabajo para listado'!$A$151:$Z$151,0)),0)+IFERROR(INDEX('Hoja de Trabajo para listado'!$AB$155:$BA$1048576,MATCH($A826,'Hoja de Trabajo para listado'!$AB$155:$AB$1048576,0),MATCH((CUADRO!F$4&amp;$E826),'Hoja de Trabajo para listado'!$AB$151:$BA$151,0)),0)+IFERROR(INDEX('Hoja de Trabajo para listado'!$BC$155:$CB$1048576,MATCH($A826,'Hoja de Trabajo para listado'!$BC$155:$BC$1048576,0),MATCH((CUADRO!F$4&amp;$E826),'Hoja de Trabajo para listado'!$BC$151:$CB$151,0)),0)+IFERROR(INDEX('Hoja de Trabajo para listado'!$DE$153:$DG$274,MATCH($A826,'Hoja de Trabajo para listado'!$DE$153:$DE$1048576,0),MATCH((CUADRO!F$4&amp;$E826),'Hoja de Trabajo para listado'!$DE$151:$DG$151,0)),0)+IFERROR(INDEX('Hoja de Trabajo para listado'!$CD$155:$DC$1048576,MATCH($A826,'Hoja de Trabajo para listado'!$CD$155:$CD$1048576,0),MATCH((CUADRO!F$4&amp;$E826),'Hoja de Trabajo para listado'!$CD$151:$DC$151,0)),0)</f>
        <v>0</v>
      </c>
      <c r="G826" s="243">
        <f ca="1">+IFERROR(INDEX('Hoja de Trabajo para listado'!$A$155:$Z$1048576,MATCH($A826,'Hoja de Trabajo para listado'!$A$155:$A$1048576,0),MATCH((CUADRO!G$4&amp;$E826),'Hoja de Trabajo para listado'!$A$151:$Z$151,0)),0)+IFERROR(INDEX('Hoja de Trabajo para listado'!$AB$155:$BA$1048576,MATCH($A826,'Hoja de Trabajo para listado'!$AB$155:$AB$1048576,0),MATCH((CUADRO!G$4&amp;$E826),'Hoja de Trabajo para listado'!$AB$151:$BA$151,0)),0)+IFERROR(INDEX('Hoja de Trabajo para listado'!$BC$155:$CB$1048576,MATCH($A826,'Hoja de Trabajo para listado'!$BC$155:$BC$1048576,0),MATCH((CUADRO!G$4&amp;$E826),'Hoja de Trabajo para listado'!$BC$151:$CB$151,0)),0)+IFERROR(INDEX('Hoja de Trabajo para listado'!$DE$153:$DG$274,MATCH($A826,'Hoja de Trabajo para listado'!$DE$153:$DE$1048576,0),MATCH((CUADRO!G$4&amp;$E826),'Hoja de Trabajo para listado'!$DE$151:$DG$151,0)),0)+IFERROR(INDEX('Hoja de Trabajo para listado'!$CD$155:$DC$1048576,MATCH($A826,'Hoja de Trabajo para listado'!$CD$155:$CD$1048576,0),MATCH((CUADRO!G$4&amp;$E826),'Hoja de Trabajo para listado'!$CD$151:$DC$151,0)),0)</f>
        <v>0</v>
      </c>
      <c r="H826" s="243">
        <f ca="1">+IFERROR(INDEX('Hoja de Trabajo para listado'!$A$155:$Z$1048576,MATCH($A826,'Hoja de Trabajo para listado'!$A$155:$A$1048576,0),MATCH((CUADRO!H$4&amp;$E826),'Hoja de Trabajo para listado'!$A$151:$Z$151,0)),0)+IFERROR(INDEX('Hoja de Trabajo para listado'!$AB$155:$BA$1048576,MATCH($A826,'Hoja de Trabajo para listado'!$AB$155:$AB$1048576,0),MATCH((CUADRO!H$4&amp;$E826),'Hoja de Trabajo para listado'!$AB$151:$BA$151,0)),0)+IFERROR(INDEX('Hoja de Trabajo para listado'!$BC$155:$CB$1048576,MATCH($A826,'Hoja de Trabajo para listado'!$BC$155:$BC$1048576,0),MATCH((CUADRO!H$4&amp;$E826),'Hoja de Trabajo para listado'!$BC$151:$CB$151,0)),0)+IFERROR(INDEX('Hoja de Trabajo para listado'!$DE$153:$DG$274,MATCH($A826,'Hoja de Trabajo para listado'!$DE$153:$DE$1048576,0),MATCH((CUADRO!H$4&amp;$E826),'Hoja de Trabajo para listado'!$DE$151:$DG$151,0)),0)+IFERROR(INDEX('Hoja de Trabajo para listado'!$CD$155:$DC$1048576,MATCH($A826,'Hoja de Trabajo para listado'!$CD$155:$CD$1048576,0),MATCH((CUADRO!H$4&amp;$E826),'Hoja de Trabajo para listado'!$CD$151:$DC$151,0)),0)</f>
        <v>0</v>
      </c>
      <c r="I826" s="243">
        <f ca="1">+IFERROR(INDEX('Hoja de Trabajo para listado'!$A$155:$Z$1048576,MATCH($A826,'Hoja de Trabajo para listado'!$A$155:$A$1048576,0),MATCH((CUADRO!I$4&amp;$E826),'Hoja de Trabajo para listado'!$A$151:$Z$151,0)),0)+IFERROR(INDEX('Hoja de Trabajo para listado'!$AB$155:$BA$1048576,MATCH($A826,'Hoja de Trabajo para listado'!$AB$155:$AB$1048576,0),MATCH((CUADRO!I$4&amp;$E826),'Hoja de Trabajo para listado'!$AB$151:$BA$151,0)),0)+IFERROR(INDEX('Hoja de Trabajo para listado'!$BC$155:$CB$1048576,MATCH($A826,'Hoja de Trabajo para listado'!$BC$155:$BC$1048576,0),MATCH((CUADRO!I$4&amp;$E826),'Hoja de Trabajo para listado'!$BC$151:$CB$151,0)),0)+IFERROR(INDEX('Hoja de Trabajo para listado'!$DE$153:$DG$274,MATCH($A826,'Hoja de Trabajo para listado'!$DE$153:$DE$1048576,0),MATCH((CUADRO!I$4&amp;$E826),'Hoja de Trabajo para listado'!$DE$151:$DG$151,0)),0)+IFERROR(INDEX('Hoja de Trabajo para listado'!$CD$155:$DC$1048576,MATCH($A826,'Hoja de Trabajo para listado'!$CD$155:$CD$1048576,0),MATCH((CUADRO!I$4&amp;$E826),'Hoja de Trabajo para listado'!$CD$151:$DC$151,0)),0)</f>
        <v>0</v>
      </c>
      <c r="J826" s="243">
        <f ca="1">+IFERROR(INDEX('Hoja de Trabajo para listado'!$A$155:$Z$1048576,MATCH($A826,'Hoja de Trabajo para listado'!$A$155:$A$1048576,0),MATCH((CUADRO!J$4&amp;$E826),'Hoja de Trabajo para listado'!$A$151:$Z$151,0)),0)+IFERROR(INDEX('Hoja de Trabajo para listado'!$AB$155:$BA$1048576,MATCH($A826,'Hoja de Trabajo para listado'!$AB$155:$AB$1048576,0),MATCH((CUADRO!J$4&amp;$E826),'Hoja de Trabajo para listado'!$AB$151:$BA$151,0)),0)+IFERROR(INDEX('Hoja de Trabajo para listado'!$BC$155:$CB$1048576,MATCH($A826,'Hoja de Trabajo para listado'!$BC$155:$BC$1048576,0),MATCH((CUADRO!J$4&amp;$E826),'Hoja de Trabajo para listado'!$BC$151:$CB$151,0)),0)+IFERROR(INDEX('Hoja de Trabajo para listado'!$DE$153:$DG$274,MATCH($A826,'Hoja de Trabajo para listado'!$DE$153:$DE$1048576,0),MATCH((CUADRO!J$4&amp;$E826),'Hoja de Trabajo para listado'!$DE$151:$DG$151,0)),0)+IFERROR(INDEX('Hoja de Trabajo para listado'!$CD$155:$DC$1048576,MATCH($A826,'Hoja de Trabajo para listado'!$CD$155:$CD$1048576,0),MATCH((CUADRO!J$4&amp;$E826),'Hoja de Trabajo para listado'!$CD$151:$DC$151,0)),0)</f>
        <v>0</v>
      </c>
      <c r="K826" s="243">
        <f ca="1">+IFERROR(INDEX('Hoja de Trabajo para listado'!$A$155:$Z$1048576,MATCH($A826,'Hoja de Trabajo para listado'!$A$155:$A$1048576,0),MATCH((CUADRO!K$4&amp;$E826),'Hoja de Trabajo para listado'!$A$151:$Z$151,0)),0)+IFERROR(INDEX('Hoja de Trabajo para listado'!$AB$155:$BA$1048576,MATCH($A826,'Hoja de Trabajo para listado'!$AB$155:$AB$1048576,0),MATCH((CUADRO!K$4&amp;$E826),'Hoja de Trabajo para listado'!$AB$151:$BA$151,0)),0)+IFERROR(INDEX('Hoja de Trabajo para listado'!$BC$155:$CB$1048576,MATCH($A826,'Hoja de Trabajo para listado'!$BC$155:$BC$1048576,0),MATCH((CUADRO!K$4&amp;$E826),'Hoja de Trabajo para listado'!$BC$151:$CB$151,0)),0)+IFERROR(INDEX('Hoja de Trabajo para listado'!$DE$153:$DG$274,MATCH($A826,'Hoja de Trabajo para listado'!$DE$153:$DE$1048576,0),MATCH((CUADRO!K$4&amp;$E826),'Hoja de Trabajo para listado'!$DE$151:$DG$151,0)),0)+IFERROR(INDEX('Hoja de Trabajo para listado'!$CD$155:$DC$1048576,MATCH($A826,'Hoja de Trabajo para listado'!$CD$155:$CD$1048576,0),MATCH((CUADRO!K$4&amp;$E826),'Hoja de Trabajo para listado'!$CD$151:$DC$151,0)),0)</f>
        <v>0</v>
      </c>
      <c r="L826" s="243">
        <f ca="1">+IFERROR(INDEX('Hoja de Trabajo para listado'!$A$155:$Z$1048576,MATCH($A826,'Hoja de Trabajo para listado'!$A$155:$A$1048576,0),MATCH((CUADRO!L$4&amp;$E826),'Hoja de Trabajo para listado'!$A$151:$Z$151,0)),0)+IFERROR(INDEX('Hoja de Trabajo para listado'!$AB$155:$BA$1048576,MATCH($A826,'Hoja de Trabajo para listado'!$AB$155:$AB$1048576,0),MATCH((CUADRO!L$4&amp;$E826),'Hoja de Trabajo para listado'!$AB$151:$BA$151,0)),0)+IFERROR(INDEX('Hoja de Trabajo para listado'!$BC$155:$CB$1048576,MATCH($A826,'Hoja de Trabajo para listado'!$BC$155:$BC$1048576,0),MATCH((CUADRO!L$4&amp;$E826),'Hoja de Trabajo para listado'!$BC$151:$CB$151,0)),0)+IFERROR(INDEX('Hoja de Trabajo para listado'!$DE$153:$DG$274,MATCH($A826,'Hoja de Trabajo para listado'!$DE$153:$DE$1048576,0),MATCH((CUADRO!L$4&amp;$E826),'Hoja de Trabajo para listado'!$DE$151:$DG$151,0)),0)+IFERROR(INDEX('Hoja de Trabajo para listado'!$CD$155:$DC$1048576,MATCH($A826,'Hoja de Trabajo para listado'!$CD$155:$CD$1048576,0),MATCH((CUADRO!L$4&amp;$E826),'Hoja de Trabajo para listado'!$CD$151:$DC$151,0)),0)</f>
        <v>0</v>
      </c>
      <c r="M826" s="243">
        <f ca="1">+IFERROR(INDEX('Hoja de Trabajo para listado'!$A$155:$Z$1048576,MATCH($A826,'Hoja de Trabajo para listado'!$A$155:$A$1048576,0),MATCH((CUADRO!M$4&amp;$E826),'Hoja de Trabajo para listado'!$A$151:$Z$151,0)),0)+IFERROR(INDEX('Hoja de Trabajo para listado'!$AB$155:$BA$1048576,MATCH($A826,'Hoja de Trabajo para listado'!$AB$155:$AB$1048576,0),MATCH((CUADRO!M$4&amp;$E826),'Hoja de Trabajo para listado'!$AB$151:$BA$151,0)),0)+IFERROR(INDEX('Hoja de Trabajo para listado'!$BC$155:$CB$1048576,MATCH($A826,'Hoja de Trabajo para listado'!$BC$155:$BC$1048576,0),MATCH((CUADRO!M$4&amp;$E826),'Hoja de Trabajo para listado'!$BC$151:$CB$151,0)),0)+IFERROR(INDEX('Hoja de Trabajo para listado'!$DE$153:$DG$274,MATCH($A826,'Hoja de Trabajo para listado'!$DE$153:$DE$1048576,0),MATCH((CUADRO!M$4&amp;$E826),'Hoja de Trabajo para listado'!$DE$151:$DG$151,0)),0)+IFERROR(INDEX('Hoja de Trabajo para listado'!$CD$155:$DC$1048576,MATCH($A826,'Hoja de Trabajo para listado'!$CD$155:$CD$1048576,0),MATCH((CUADRO!M$4&amp;$E826),'Hoja de Trabajo para listado'!$CD$151:$DC$151,0)),0)</f>
        <v>0</v>
      </c>
      <c r="N826" s="243">
        <f ca="1">+IFERROR(INDEX('Hoja de Trabajo para listado'!$A$155:$Z$1048576,MATCH($A826,'Hoja de Trabajo para listado'!$A$155:$A$1048576,0),MATCH((CUADRO!N$4&amp;$E826),'Hoja de Trabajo para listado'!$A$151:$Z$151,0)),0)+IFERROR(INDEX('Hoja de Trabajo para listado'!$AB$155:$BA$1048576,MATCH($A826,'Hoja de Trabajo para listado'!$AB$155:$AB$1048576,0),MATCH((CUADRO!N$4&amp;$E826),'Hoja de Trabajo para listado'!$AB$151:$BA$151,0)),0)+IFERROR(INDEX('Hoja de Trabajo para listado'!$BC$155:$CB$1048576,MATCH($A826,'Hoja de Trabajo para listado'!$BC$155:$BC$1048576,0),MATCH((CUADRO!N$4&amp;$E826),'Hoja de Trabajo para listado'!$BC$151:$CB$151,0)),0)+IFERROR(INDEX('Hoja de Trabajo para listado'!$DE$153:$DG$274,MATCH($A826,'Hoja de Trabajo para listado'!$DE$153:$DE$1048576,0),MATCH((CUADRO!N$4&amp;$E826),'Hoja de Trabajo para listado'!$DE$151:$DG$151,0)),0)+IFERROR(INDEX('Hoja de Trabajo para listado'!$CD$155:$DC$1048576,MATCH($A826,'Hoja de Trabajo para listado'!$CD$155:$CD$1048576,0),MATCH((CUADRO!N$4&amp;$E826),'Hoja de Trabajo para listado'!$CD$151:$DC$151,0)),0)</f>
        <v>0</v>
      </c>
      <c r="O826" s="243">
        <f ca="1">+IFERROR(INDEX('Hoja de Trabajo para listado'!$A$155:$Z$1048576,MATCH($A826,'Hoja de Trabajo para listado'!$A$155:$A$1048576,0),MATCH((CUADRO!O$4&amp;$E826),'Hoja de Trabajo para listado'!$A$151:$Z$151,0)),0)+IFERROR(INDEX('Hoja de Trabajo para listado'!$AB$155:$BA$1048576,MATCH($A826,'Hoja de Trabajo para listado'!$AB$155:$AB$1048576,0),MATCH((CUADRO!O$4&amp;$E826),'Hoja de Trabajo para listado'!$AB$151:$BA$151,0)),0)+IFERROR(INDEX('Hoja de Trabajo para listado'!$BC$155:$CB$1048576,MATCH($A826,'Hoja de Trabajo para listado'!$BC$155:$BC$1048576,0),MATCH((CUADRO!O$4&amp;$E826),'Hoja de Trabajo para listado'!$BC$151:$CB$151,0)),0)+IFERROR(INDEX('Hoja de Trabajo para listado'!$DE$153:$DG$274,MATCH($A826,'Hoja de Trabajo para listado'!$DE$153:$DE$1048576,0),MATCH((CUADRO!O$4&amp;$E826),'Hoja de Trabajo para listado'!$DE$151:$DG$151,0)),0)+IFERROR(INDEX('Hoja de Trabajo para listado'!$CD$155:$DC$1048576,MATCH($A826,'Hoja de Trabajo para listado'!$CD$155:$CD$1048576,0),MATCH((CUADRO!O$4&amp;$E826),'Hoja de Trabajo para listado'!$CD$151:$DC$151,0)),0)</f>
        <v>0</v>
      </c>
      <c r="P826" s="243">
        <f ca="1">+IFERROR(INDEX('Hoja de Trabajo para listado'!$A$155:$Z$1048576,MATCH($A826,'Hoja de Trabajo para listado'!$A$155:$A$1048576,0),MATCH((CUADRO!P$4&amp;$E826),'Hoja de Trabajo para listado'!$A$151:$Z$151,0)),0)+IFERROR(INDEX('Hoja de Trabajo para listado'!$AB$155:$BA$1048576,MATCH($A826,'Hoja de Trabajo para listado'!$AB$155:$AB$1048576,0),MATCH((CUADRO!P$4&amp;$E826),'Hoja de Trabajo para listado'!$AB$151:$BA$151,0)),0)+IFERROR(INDEX('Hoja de Trabajo para listado'!$BC$155:$CB$1048576,MATCH($A826,'Hoja de Trabajo para listado'!$BC$155:$BC$1048576,0),MATCH((CUADRO!P$4&amp;$E826),'Hoja de Trabajo para listado'!$BC$151:$CB$151,0)),0)+IFERROR(INDEX('Hoja de Trabajo para listado'!$DE$153:$DG$274,MATCH($A826,'Hoja de Trabajo para listado'!$DE$153:$DE$1048576,0),MATCH((CUADRO!P$4&amp;$E826),'Hoja de Trabajo para listado'!$DE$151:$DG$151,0)),0)+IFERROR(INDEX('Hoja de Trabajo para listado'!$CD$155:$DC$1048576,MATCH($A826,'Hoja de Trabajo para listado'!$CD$155:$CD$1048576,0),MATCH((CUADRO!P$4&amp;$E826),'Hoja de Trabajo para listado'!$CD$151:$DC$151,0)),0)</f>
        <v>0</v>
      </c>
      <c r="Q826" s="243">
        <f ca="1">+IFERROR(INDEX('Hoja de Trabajo para listado'!$A$155:$Z$1048576,MATCH($A826,'Hoja de Trabajo para listado'!$A$155:$A$1048576,0),MATCH((CUADRO!Q$4&amp;$E826),'Hoja de Trabajo para listado'!$A$151:$Z$151,0)),0)+IFERROR(INDEX('Hoja de Trabajo para listado'!$AB$155:$BA$1048576,MATCH($A826,'Hoja de Trabajo para listado'!$AB$155:$AB$1048576,0),MATCH((CUADRO!Q$4&amp;$E826),'Hoja de Trabajo para listado'!$AB$151:$BA$151,0)),0)+IFERROR(INDEX('Hoja de Trabajo para listado'!$BC$155:$CB$1048576,MATCH($A826,'Hoja de Trabajo para listado'!$BC$155:$BC$1048576,0),MATCH((CUADRO!Q$4&amp;$E826),'Hoja de Trabajo para listado'!$BC$151:$CB$151,0)),0)+IFERROR(INDEX('Hoja de Trabajo para listado'!$DE$153:$DG$274,MATCH($A826,'Hoja de Trabajo para listado'!$DE$153:$DE$1048576,0),MATCH((CUADRO!Q$4&amp;$E826),'Hoja de Trabajo para listado'!$DE$151:$DG$151,0)),0)+IFERROR(INDEX('Hoja de Trabajo para listado'!$CD$155:$DC$1048576,MATCH($A826,'Hoja de Trabajo para listado'!$CD$155:$CD$1048576,0),MATCH((CUADRO!Q$4&amp;$E826),'Hoja de Trabajo para listado'!$CD$151:$DC$151,0)),0)</f>
        <v>0</v>
      </c>
      <c r="R826" s="243">
        <f t="shared" ca="1" si="31"/>
        <v>0</v>
      </c>
      <c r="S826" s="249">
        <f ca="1">+R825+R826</f>
        <v>0</v>
      </c>
      <c r="T826" s="243">
        <f ca="1">+S826</f>
        <v>0</v>
      </c>
      <c r="U826" s="242">
        <f t="shared" si="32"/>
        <v>2</v>
      </c>
      <c r="V826" s="333" t="str">
        <f>+VLOOKUP(A826,bd_lista!$A$3:$E$592,5,FALSE)</f>
        <v>Gobiernos Autonomos Municipales</v>
      </c>
      <c r="W826" s="388"/>
      <c r="X826" s="242">
        <f>+VLOOKUP(A826,[4]Sheet1!$A$13:$D$744,4,FALSE)</f>
        <v>0</v>
      </c>
      <c r="Y826" s="242" t="e">
        <f>+VLOOKUP(X826,bd_lista!$A$3:$C$592,3,FALSE)</f>
        <v>#N/A</v>
      </c>
      <c r="Z826" s="292"/>
      <c r="AA826" s="293"/>
    </row>
    <row r="827" spans="1:27" customFormat="1" ht="15" hidden="1" customHeight="1">
      <c r="A827" s="32">
        <v>1431</v>
      </c>
      <c r="B827" s="392">
        <f>+A827</f>
        <v>1431</v>
      </c>
      <c r="C827" s="247" t="str">
        <f>+VLOOKUP(A827,bd_lista!$A$3:$C$592,3,FALSE)</f>
        <v>Gobierno Autónomo Municipal de Sabaya</v>
      </c>
      <c r="D827" s="389" t="str">
        <f>+C827</f>
        <v>Gobierno Autónomo Municipal de Sabaya</v>
      </c>
      <c r="E827" s="242" t="s">
        <v>1304</v>
      </c>
      <c r="F827" s="243">
        <f ca="1">+IFERROR(INDEX('Hoja de Trabajo para listado'!$A$155:$Z$1048576,MATCH($A827,'Hoja de Trabajo para listado'!$A$155:$A$1048576,0),MATCH((CUADRO!F$4&amp;$E827),'Hoja de Trabajo para listado'!$A$151:$Z$151,0)),0)+IFERROR(INDEX('Hoja de Trabajo para listado'!$AB$155:$BA$1048576,MATCH($A827,'Hoja de Trabajo para listado'!$AB$155:$AB$1048576,0),MATCH((CUADRO!F$4&amp;$E827),'Hoja de Trabajo para listado'!$AB$151:$BA$151,0)),0)+IFERROR(INDEX('Hoja de Trabajo para listado'!$BC$155:$CB$1048576,MATCH($A827,'Hoja de Trabajo para listado'!$BC$155:$BC$1048576,0),MATCH((CUADRO!F$4&amp;$E827),'Hoja de Trabajo para listado'!$BC$151:$CB$151,0)),0)+IFERROR(INDEX('Hoja de Trabajo para listado'!$DE$153:$DG$274,MATCH($A827,'Hoja de Trabajo para listado'!$DE$153:$DE$1048576,0),MATCH((CUADRO!F$4&amp;$E827),'Hoja de Trabajo para listado'!$DE$151:$DG$151,0)),0)+IFERROR(INDEX('Hoja de Trabajo para listado'!$CD$155:$DC$1048576,MATCH($A827,'Hoja de Trabajo para listado'!$CD$155:$CD$1048576,0),MATCH((CUADRO!F$4&amp;$E827),'Hoja de Trabajo para listado'!$CD$151:$DC$151,0)),0)</f>
        <v>0</v>
      </c>
      <c r="G827" s="243">
        <f ca="1">+IFERROR(INDEX('Hoja de Trabajo para listado'!$A$155:$Z$1048576,MATCH($A827,'Hoja de Trabajo para listado'!$A$155:$A$1048576,0),MATCH((CUADRO!G$4&amp;$E827),'Hoja de Trabajo para listado'!$A$151:$Z$151,0)),0)+IFERROR(INDEX('Hoja de Trabajo para listado'!$AB$155:$BA$1048576,MATCH($A827,'Hoja de Trabajo para listado'!$AB$155:$AB$1048576,0),MATCH((CUADRO!G$4&amp;$E827),'Hoja de Trabajo para listado'!$AB$151:$BA$151,0)),0)+IFERROR(INDEX('Hoja de Trabajo para listado'!$BC$155:$CB$1048576,MATCH($A827,'Hoja de Trabajo para listado'!$BC$155:$BC$1048576,0),MATCH((CUADRO!G$4&amp;$E827),'Hoja de Trabajo para listado'!$BC$151:$CB$151,0)),0)+IFERROR(INDEX('Hoja de Trabajo para listado'!$DE$153:$DG$274,MATCH($A827,'Hoja de Trabajo para listado'!$DE$153:$DE$1048576,0),MATCH((CUADRO!G$4&amp;$E827),'Hoja de Trabajo para listado'!$DE$151:$DG$151,0)),0)+IFERROR(INDEX('Hoja de Trabajo para listado'!$CD$155:$DC$1048576,MATCH($A827,'Hoja de Trabajo para listado'!$CD$155:$CD$1048576,0),MATCH((CUADRO!G$4&amp;$E827),'Hoja de Trabajo para listado'!$CD$151:$DC$151,0)),0)</f>
        <v>0</v>
      </c>
      <c r="H827" s="243">
        <f ca="1">+IFERROR(INDEX('Hoja de Trabajo para listado'!$A$155:$Z$1048576,MATCH($A827,'Hoja de Trabajo para listado'!$A$155:$A$1048576,0),MATCH((CUADRO!H$4&amp;$E827),'Hoja de Trabajo para listado'!$A$151:$Z$151,0)),0)+IFERROR(INDEX('Hoja de Trabajo para listado'!$AB$155:$BA$1048576,MATCH($A827,'Hoja de Trabajo para listado'!$AB$155:$AB$1048576,0),MATCH((CUADRO!H$4&amp;$E827),'Hoja de Trabajo para listado'!$AB$151:$BA$151,0)),0)+IFERROR(INDEX('Hoja de Trabajo para listado'!$BC$155:$CB$1048576,MATCH($A827,'Hoja de Trabajo para listado'!$BC$155:$BC$1048576,0),MATCH((CUADRO!H$4&amp;$E827),'Hoja de Trabajo para listado'!$BC$151:$CB$151,0)),0)+IFERROR(INDEX('Hoja de Trabajo para listado'!$DE$153:$DG$274,MATCH($A827,'Hoja de Trabajo para listado'!$DE$153:$DE$1048576,0),MATCH((CUADRO!H$4&amp;$E827),'Hoja de Trabajo para listado'!$DE$151:$DG$151,0)),0)+IFERROR(INDEX('Hoja de Trabajo para listado'!$CD$155:$DC$1048576,MATCH($A827,'Hoja de Trabajo para listado'!$CD$155:$CD$1048576,0),MATCH((CUADRO!H$4&amp;$E827),'Hoja de Trabajo para listado'!$CD$151:$DC$151,0)),0)</f>
        <v>0</v>
      </c>
      <c r="I827" s="243">
        <f ca="1">+IFERROR(INDEX('Hoja de Trabajo para listado'!$A$155:$Z$1048576,MATCH($A827,'Hoja de Trabajo para listado'!$A$155:$A$1048576,0),MATCH((CUADRO!I$4&amp;$E827),'Hoja de Trabajo para listado'!$A$151:$Z$151,0)),0)+IFERROR(INDEX('Hoja de Trabajo para listado'!$AB$155:$BA$1048576,MATCH($A827,'Hoja de Trabajo para listado'!$AB$155:$AB$1048576,0),MATCH((CUADRO!I$4&amp;$E827),'Hoja de Trabajo para listado'!$AB$151:$BA$151,0)),0)+IFERROR(INDEX('Hoja de Trabajo para listado'!$BC$155:$CB$1048576,MATCH($A827,'Hoja de Trabajo para listado'!$BC$155:$BC$1048576,0),MATCH((CUADRO!I$4&amp;$E827),'Hoja de Trabajo para listado'!$BC$151:$CB$151,0)),0)+IFERROR(INDEX('Hoja de Trabajo para listado'!$DE$153:$DG$274,MATCH($A827,'Hoja de Trabajo para listado'!$DE$153:$DE$1048576,0),MATCH((CUADRO!I$4&amp;$E827),'Hoja de Trabajo para listado'!$DE$151:$DG$151,0)),0)+IFERROR(INDEX('Hoja de Trabajo para listado'!$CD$155:$DC$1048576,MATCH($A827,'Hoja de Trabajo para listado'!$CD$155:$CD$1048576,0),MATCH((CUADRO!I$4&amp;$E827),'Hoja de Trabajo para listado'!$CD$151:$DC$151,0)),0)</f>
        <v>0</v>
      </c>
      <c r="J827" s="243">
        <f ca="1">+IFERROR(INDEX('Hoja de Trabajo para listado'!$A$155:$Z$1048576,MATCH($A827,'Hoja de Trabajo para listado'!$A$155:$A$1048576,0),MATCH((CUADRO!J$4&amp;$E827),'Hoja de Trabajo para listado'!$A$151:$Z$151,0)),0)+IFERROR(INDEX('Hoja de Trabajo para listado'!$AB$155:$BA$1048576,MATCH($A827,'Hoja de Trabajo para listado'!$AB$155:$AB$1048576,0),MATCH((CUADRO!J$4&amp;$E827),'Hoja de Trabajo para listado'!$AB$151:$BA$151,0)),0)+IFERROR(INDEX('Hoja de Trabajo para listado'!$BC$155:$CB$1048576,MATCH($A827,'Hoja de Trabajo para listado'!$BC$155:$BC$1048576,0),MATCH((CUADRO!J$4&amp;$E827),'Hoja de Trabajo para listado'!$BC$151:$CB$151,0)),0)+IFERROR(INDEX('Hoja de Trabajo para listado'!$DE$153:$DG$274,MATCH($A827,'Hoja de Trabajo para listado'!$DE$153:$DE$1048576,0),MATCH((CUADRO!J$4&amp;$E827),'Hoja de Trabajo para listado'!$DE$151:$DG$151,0)),0)+IFERROR(INDEX('Hoja de Trabajo para listado'!$CD$155:$DC$1048576,MATCH($A827,'Hoja de Trabajo para listado'!$CD$155:$CD$1048576,0),MATCH((CUADRO!J$4&amp;$E827),'Hoja de Trabajo para listado'!$CD$151:$DC$151,0)),0)</f>
        <v>0</v>
      </c>
      <c r="K827" s="243">
        <f ca="1">+IFERROR(INDEX('Hoja de Trabajo para listado'!$A$155:$Z$1048576,MATCH($A827,'Hoja de Trabajo para listado'!$A$155:$A$1048576,0),MATCH((CUADRO!K$4&amp;$E827),'Hoja de Trabajo para listado'!$A$151:$Z$151,0)),0)+IFERROR(INDEX('Hoja de Trabajo para listado'!$AB$155:$BA$1048576,MATCH($A827,'Hoja de Trabajo para listado'!$AB$155:$AB$1048576,0),MATCH((CUADRO!K$4&amp;$E827),'Hoja de Trabajo para listado'!$AB$151:$BA$151,0)),0)+IFERROR(INDEX('Hoja de Trabajo para listado'!$BC$155:$CB$1048576,MATCH($A827,'Hoja de Trabajo para listado'!$BC$155:$BC$1048576,0),MATCH((CUADRO!K$4&amp;$E827),'Hoja de Trabajo para listado'!$BC$151:$CB$151,0)),0)+IFERROR(INDEX('Hoja de Trabajo para listado'!$DE$153:$DG$274,MATCH($A827,'Hoja de Trabajo para listado'!$DE$153:$DE$1048576,0),MATCH((CUADRO!K$4&amp;$E827),'Hoja de Trabajo para listado'!$DE$151:$DG$151,0)),0)+IFERROR(INDEX('Hoja de Trabajo para listado'!$CD$155:$DC$1048576,MATCH($A827,'Hoja de Trabajo para listado'!$CD$155:$CD$1048576,0),MATCH((CUADRO!K$4&amp;$E827),'Hoja de Trabajo para listado'!$CD$151:$DC$151,0)),0)</f>
        <v>0</v>
      </c>
      <c r="L827" s="243">
        <f ca="1">+IFERROR(INDEX('Hoja de Trabajo para listado'!$A$155:$Z$1048576,MATCH($A827,'Hoja de Trabajo para listado'!$A$155:$A$1048576,0),MATCH((CUADRO!L$4&amp;$E827),'Hoja de Trabajo para listado'!$A$151:$Z$151,0)),0)+IFERROR(INDEX('Hoja de Trabajo para listado'!$AB$155:$BA$1048576,MATCH($A827,'Hoja de Trabajo para listado'!$AB$155:$AB$1048576,0),MATCH((CUADRO!L$4&amp;$E827),'Hoja de Trabajo para listado'!$AB$151:$BA$151,0)),0)+IFERROR(INDEX('Hoja de Trabajo para listado'!$BC$155:$CB$1048576,MATCH($A827,'Hoja de Trabajo para listado'!$BC$155:$BC$1048576,0),MATCH((CUADRO!L$4&amp;$E827),'Hoja de Trabajo para listado'!$BC$151:$CB$151,0)),0)+IFERROR(INDEX('Hoja de Trabajo para listado'!$DE$153:$DG$274,MATCH($A827,'Hoja de Trabajo para listado'!$DE$153:$DE$1048576,0),MATCH((CUADRO!L$4&amp;$E827),'Hoja de Trabajo para listado'!$DE$151:$DG$151,0)),0)+IFERROR(INDEX('Hoja de Trabajo para listado'!$CD$155:$DC$1048576,MATCH($A827,'Hoja de Trabajo para listado'!$CD$155:$CD$1048576,0),MATCH((CUADRO!L$4&amp;$E827),'Hoja de Trabajo para listado'!$CD$151:$DC$151,0)),0)</f>
        <v>0</v>
      </c>
      <c r="M827" s="243">
        <f ca="1">+IFERROR(INDEX('Hoja de Trabajo para listado'!$A$155:$Z$1048576,MATCH($A827,'Hoja de Trabajo para listado'!$A$155:$A$1048576,0),MATCH((CUADRO!M$4&amp;$E827),'Hoja de Trabajo para listado'!$A$151:$Z$151,0)),0)+IFERROR(INDEX('Hoja de Trabajo para listado'!$AB$155:$BA$1048576,MATCH($A827,'Hoja de Trabajo para listado'!$AB$155:$AB$1048576,0),MATCH((CUADRO!M$4&amp;$E827),'Hoja de Trabajo para listado'!$AB$151:$BA$151,0)),0)+IFERROR(INDEX('Hoja de Trabajo para listado'!$BC$155:$CB$1048576,MATCH($A827,'Hoja de Trabajo para listado'!$BC$155:$BC$1048576,0),MATCH((CUADRO!M$4&amp;$E827),'Hoja de Trabajo para listado'!$BC$151:$CB$151,0)),0)+IFERROR(INDEX('Hoja de Trabajo para listado'!$DE$153:$DG$274,MATCH($A827,'Hoja de Trabajo para listado'!$DE$153:$DE$1048576,0),MATCH((CUADRO!M$4&amp;$E827),'Hoja de Trabajo para listado'!$DE$151:$DG$151,0)),0)+IFERROR(INDEX('Hoja de Trabajo para listado'!$CD$155:$DC$1048576,MATCH($A827,'Hoja de Trabajo para listado'!$CD$155:$CD$1048576,0),MATCH((CUADRO!M$4&amp;$E827),'Hoja de Trabajo para listado'!$CD$151:$DC$151,0)),0)</f>
        <v>0</v>
      </c>
      <c r="N827" s="243">
        <f ca="1">+IFERROR(INDEX('Hoja de Trabajo para listado'!$A$155:$Z$1048576,MATCH($A827,'Hoja de Trabajo para listado'!$A$155:$A$1048576,0),MATCH((CUADRO!N$4&amp;$E827),'Hoja de Trabajo para listado'!$A$151:$Z$151,0)),0)+IFERROR(INDEX('Hoja de Trabajo para listado'!$AB$155:$BA$1048576,MATCH($A827,'Hoja de Trabajo para listado'!$AB$155:$AB$1048576,0),MATCH((CUADRO!N$4&amp;$E827),'Hoja de Trabajo para listado'!$AB$151:$BA$151,0)),0)+IFERROR(INDEX('Hoja de Trabajo para listado'!$BC$155:$CB$1048576,MATCH($A827,'Hoja de Trabajo para listado'!$BC$155:$BC$1048576,0),MATCH((CUADRO!N$4&amp;$E827),'Hoja de Trabajo para listado'!$BC$151:$CB$151,0)),0)+IFERROR(INDEX('Hoja de Trabajo para listado'!$DE$153:$DG$274,MATCH($A827,'Hoja de Trabajo para listado'!$DE$153:$DE$1048576,0),MATCH((CUADRO!N$4&amp;$E827),'Hoja de Trabajo para listado'!$DE$151:$DG$151,0)),0)+IFERROR(INDEX('Hoja de Trabajo para listado'!$CD$155:$DC$1048576,MATCH($A827,'Hoja de Trabajo para listado'!$CD$155:$CD$1048576,0),MATCH((CUADRO!N$4&amp;$E827),'Hoja de Trabajo para listado'!$CD$151:$DC$151,0)),0)</f>
        <v>0</v>
      </c>
      <c r="O827" s="243">
        <f ca="1">+IFERROR(INDEX('Hoja de Trabajo para listado'!$A$155:$Z$1048576,MATCH($A827,'Hoja de Trabajo para listado'!$A$155:$A$1048576,0),MATCH((CUADRO!O$4&amp;$E827),'Hoja de Trabajo para listado'!$A$151:$Z$151,0)),0)+IFERROR(INDEX('Hoja de Trabajo para listado'!$AB$155:$BA$1048576,MATCH($A827,'Hoja de Trabajo para listado'!$AB$155:$AB$1048576,0),MATCH((CUADRO!O$4&amp;$E827),'Hoja de Trabajo para listado'!$AB$151:$BA$151,0)),0)+IFERROR(INDEX('Hoja de Trabajo para listado'!$BC$155:$CB$1048576,MATCH($A827,'Hoja de Trabajo para listado'!$BC$155:$BC$1048576,0),MATCH((CUADRO!O$4&amp;$E827),'Hoja de Trabajo para listado'!$BC$151:$CB$151,0)),0)+IFERROR(INDEX('Hoja de Trabajo para listado'!$DE$153:$DG$274,MATCH($A827,'Hoja de Trabajo para listado'!$DE$153:$DE$1048576,0),MATCH((CUADRO!O$4&amp;$E827),'Hoja de Trabajo para listado'!$DE$151:$DG$151,0)),0)+IFERROR(INDEX('Hoja de Trabajo para listado'!$CD$155:$DC$1048576,MATCH($A827,'Hoja de Trabajo para listado'!$CD$155:$CD$1048576,0),MATCH((CUADRO!O$4&amp;$E827),'Hoja de Trabajo para listado'!$CD$151:$DC$151,0)),0)</f>
        <v>0</v>
      </c>
      <c r="P827" s="243">
        <f ca="1">+IFERROR(INDEX('Hoja de Trabajo para listado'!$A$155:$Z$1048576,MATCH($A827,'Hoja de Trabajo para listado'!$A$155:$A$1048576,0),MATCH((CUADRO!P$4&amp;$E827),'Hoja de Trabajo para listado'!$A$151:$Z$151,0)),0)+IFERROR(INDEX('Hoja de Trabajo para listado'!$AB$155:$BA$1048576,MATCH($A827,'Hoja de Trabajo para listado'!$AB$155:$AB$1048576,0),MATCH((CUADRO!P$4&amp;$E827),'Hoja de Trabajo para listado'!$AB$151:$BA$151,0)),0)+IFERROR(INDEX('Hoja de Trabajo para listado'!$BC$155:$CB$1048576,MATCH($A827,'Hoja de Trabajo para listado'!$BC$155:$BC$1048576,0),MATCH((CUADRO!P$4&amp;$E827),'Hoja de Trabajo para listado'!$BC$151:$CB$151,0)),0)+IFERROR(INDEX('Hoja de Trabajo para listado'!$DE$153:$DG$274,MATCH($A827,'Hoja de Trabajo para listado'!$DE$153:$DE$1048576,0),MATCH((CUADRO!P$4&amp;$E827),'Hoja de Trabajo para listado'!$DE$151:$DG$151,0)),0)+IFERROR(INDEX('Hoja de Trabajo para listado'!$CD$155:$DC$1048576,MATCH($A827,'Hoja de Trabajo para listado'!$CD$155:$CD$1048576,0),MATCH((CUADRO!P$4&amp;$E827),'Hoja de Trabajo para listado'!$CD$151:$DC$151,0)),0)</f>
        <v>0</v>
      </c>
      <c r="Q827" s="243">
        <f ca="1">+IFERROR(INDEX('Hoja de Trabajo para listado'!$A$155:$Z$1048576,MATCH($A827,'Hoja de Trabajo para listado'!$A$155:$A$1048576,0),MATCH((CUADRO!Q$4&amp;$E827),'Hoja de Trabajo para listado'!$A$151:$Z$151,0)),0)+IFERROR(INDEX('Hoja de Trabajo para listado'!$AB$155:$BA$1048576,MATCH($A827,'Hoja de Trabajo para listado'!$AB$155:$AB$1048576,0),MATCH((CUADRO!Q$4&amp;$E827),'Hoja de Trabajo para listado'!$AB$151:$BA$151,0)),0)+IFERROR(INDEX('Hoja de Trabajo para listado'!$BC$155:$CB$1048576,MATCH($A827,'Hoja de Trabajo para listado'!$BC$155:$BC$1048576,0),MATCH((CUADRO!Q$4&amp;$E827),'Hoja de Trabajo para listado'!$BC$151:$CB$151,0)),0)+IFERROR(INDEX('Hoja de Trabajo para listado'!$DE$153:$DG$274,MATCH($A827,'Hoja de Trabajo para listado'!$DE$153:$DE$1048576,0),MATCH((CUADRO!Q$4&amp;$E827),'Hoja de Trabajo para listado'!$DE$151:$DG$151,0)),0)+IFERROR(INDEX('Hoja de Trabajo para listado'!$CD$155:$DC$1048576,MATCH($A827,'Hoja de Trabajo para listado'!$CD$155:$CD$1048576,0),MATCH((CUADRO!Q$4&amp;$E827),'Hoja de Trabajo para listado'!$CD$151:$DC$151,0)),0)</f>
        <v>0</v>
      </c>
      <c r="R827" s="243">
        <f t="shared" ca="1" si="31"/>
        <v>0</v>
      </c>
      <c r="S827" s="249"/>
      <c r="T827" s="243">
        <f ca="1">+T828</f>
        <v>0</v>
      </c>
      <c r="U827" s="242">
        <f t="shared" si="32"/>
        <v>1</v>
      </c>
      <c r="V827" s="333" t="str">
        <f>+VLOOKUP(A827,bd_lista!$A$3:$E$592,5,FALSE)</f>
        <v>Gobiernos Autonomos Municipales</v>
      </c>
      <c r="W827" s="387" t="str">
        <f>+V827</f>
        <v>Gobiernos Autonomos Municipales</v>
      </c>
      <c r="X827" s="242">
        <f>+VLOOKUP(A827,[4]Sheet1!$A$13:$D$744,4,FALSE)</f>
        <v>0</v>
      </c>
      <c r="Y827" s="242" t="e">
        <f>+VLOOKUP(X827,bd_lista!$A$3:$C$592,3,FALSE)</f>
        <v>#N/A</v>
      </c>
      <c r="Z827" s="294">
        <f>+X827</f>
        <v>0</v>
      </c>
      <c r="AA827" s="295" t="e">
        <f>+Y827</f>
        <v>#N/A</v>
      </c>
    </row>
    <row r="828" spans="1:27" customFormat="1" ht="15" hidden="1" customHeight="1">
      <c r="A828" s="32">
        <v>1431</v>
      </c>
      <c r="B828" s="393"/>
      <c r="C828" s="247" t="str">
        <f>+VLOOKUP(A828,bd_lista!$A$3:$C$592,3,FALSE)</f>
        <v>Gobierno Autónomo Municipal de Sabaya</v>
      </c>
      <c r="D828" s="390"/>
      <c r="E828" s="244" t="s">
        <v>1305</v>
      </c>
      <c r="F828" s="243">
        <f ca="1">+IFERROR(INDEX('Hoja de Trabajo para listado'!$A$155:$Z$1048576,MATCH($A828,'Hoja de Trabajo para listado'!$A$155:$A$1048576,0),MATCH((CUADRO!F$4&amp;$E828),'Hoja de Trabajo para listado'!$A$151:$Z$151,0)),0)+IFERROR(INDEX('Hoja de Trabajo para listado'!$AB$155:$BA$1048576,MATCH($A828,'Hoja de Trabajo para listado'!$AB$155:$AB$1048576,0),MATCH((CUADRO!F$4&amp;$E828),'Hoja de Trabajo para listado'!$AB$151:$BA$151,0)),0)+IFERROR(INDEX('Hoja de Trabajo para listado'!$BC$155:$CB$1048576,MATCH($A828,'Hoja de Trabajo para listado'!$BC$155:$BC$1048576,0),MATCH((CUADRO!F$4&amp;$E828),'Hoja de Trabajo para listado'!$BC$151:$CB$151,0)),0)+IFERROR(INDEX('Hoja de Trabajo para listado'!$DE$153:$DG$274,MATCH($A828,'Hoja de Trabajo para listado'!$DE$153:$DE$1048576,0),MATCH((CUADRO!F$4&amp;$E828),'Hoja de Trabajo para listado'!$DE$151:$DG$151,0)),0)+IFERROR(INDEX('Hoja de Trabajo para listado'!$CD$155:$DC$1048576,MATCH($A828,'Hoja de Trabajo para listado'!$CD$155:$CD$1048576,0),MATCH((CUADRO!F$4&amp;$E828),'Hoja de Trabajo para listado'!$CD$151:$DC$151,0)),0)</f>
        <v>0</v>
      </c>
      <c r="G828" s="243">
        <f ca="1">+IFERROR(INDEX('Hoja de Trabajo para listado'!$A$155:$Z$1048576,MATCH($A828,'Hoja de Trabajo para listado'!$A$155:$A$1048576,0),MATCH((CUADRO!G$4&amp;$E828),'Hoja de Trabajo para listado'!$A$151:$Z$151,0)),0)+IFERROR(INDEX('Hoja de Trabajo para listado'!$AB$155:$BA$1048576,MATCH($A828,'Hoja de Trabajo para listado'!$AB$155:$AB$1048576,0),MATCH((CUADRO!G$4&amp;$E828),'Hoja de Trabajo para listado'!$AB$151:$BA$151,0)),0)+IFERROR(INDEX('Hoja de Trabajo para listado'!$BC$155:$CB$1048576,MATCH($A828,'Hoja de Trabajo para listado'!$BC$155:$BC$1048576,0),MATCH((CUADRO!G$4&amp;$E828),'Hoja de Trabajo para listado'!$BC$151:$CB$151,0)),0)+IFERROR(INDEX('Hoja de Trabajo para listado'!$DE$153:$DG$274,MATCH($A828,'Hoja de Trabajo para listado'!$DE$153:$DE$1048576,0),MATCH((CUADRO!G$4&amp;$E828),'Hoja de Trabajo para listado'!$DE$151:$DG$151,0)),0)+IFERROR(INDEX('Hoja de Trabajo para listado'!$CD$155:$DC$1048576,MATCH($A828,'Hoja de Trabajo para listado'!$CD$155:$CD$1048576,0),MATCH((CUADRO!G$4&amp;$E828),'Hoja de Trabajo para listado'!$CD$151:$DC$151,0)),0)</f>
        <v>0</v>
      </c>
      <c r="H828" s="243">
        <f ca="1">+IFERROR(INDEX('Hoja de Trabajo para listado'!$A$155:$Z$1048576,MATCH($A828,'Hoja de Trabajo para listado'!$A$155:$A$1048576,0),MATCH((CUADRO!H$4&amp;$E828),'Hoja de Trabajo para listado'!$A$151:$Z$151,0)),0)+IFERROR(INDEX('Hoja de Trabajo para listado'!$AB$155:$BA$1048576,MATCH($A828,'Hoja de Trabajo para listado'!$AB$155:$AB$1048576,0),MATCH((CUADRO!H$4&amp;$E828),'Hoja de Trabajo para listado'!$AB$151:$BA$151,0)),0)+IFERROR(INDEX('Hoja de Trabajo para listado'!$BC$155:$CB$1048576,MATCH($A828,'Hoja de Trabajo para listado'!$BC$155:$BC$1048576,0),MATCH((CUADRO!H$4&amp;$E828),'Hoja de Trabajo para listado'!$BC$151:$CB$151,0)),0)+IFERROR(INDEX('Hoja de Trabajo para listado'!$DE$153:$DG$274,MATCH($A828,'Hoja de Trabajo para listado'!$DE$153:$DE$1048576,0),MATCH((CUADRO!H$4&amp;$E828),'Hoja de Trabajo para listado'!$DE$151:$DG$151,0)),0)+IFERROR(INDEX('Hoja de Trabajo para listado'!$CD$155:$DC$1048576,MATCH($A828,'Hoja de Trabajo para listado'!$CD$155:$CD$1048576,0),MATCH((CUADRO!H$4&amp;$E828),'Hoja de Trabajo para listado'!$CD$151:$DC$151,0)),0)</f>
        <v>0</v>
      </c>
      <c r="I828" s="243">
        <f ca="1">+IFERROR(INDEX('Hoja de Trabajo para listado'!$A$155:$Z$1048576,MATCH($A828,'Hoja de Trabajo para listado'!$A$155:$A$1048576,0),MATCH((CUADRO!I$4&amp;$E828),'Hoja de Trabajo para listado'!$A$151:$Z$151,0)),0)+IFERROR(INDEX('Hoja de Trabajo para listado'!$AB$155:$BA$1048576,MATCH($A828,'Hoja de Trabajo para listado'!$AB$155:$AB$1048576,0),MATCH((CUADRO!I$4&amp;$E828),'Hoja de Trabajo para listado'!$AB$151:$BA$151,0)),0)+IFERROR(INDEX('Hoja de Trabajo para listado'!$BC$155:$CB$1048576,MATCH($A828,'Hoja de Trabajo para listado'!$BC$155:$BC$1048576,0),MATCH((CUADRO!I$4&amp;$E828),'Hoja de Trabajo para listado'!$BC$151:$CB$151,0)),0)+IFERROR(INDEX('Hoja de Trabajo para listado'!$DE$153:$DG$274,MATCH($A828,'Hoja de Trabajo para listado'!$DE$153:$DE$1048576,0),MATCH((CUADRO!I$4&amp;$E828),'Hoja de Trabajo para listado'!$DE$151:$DG$151,0)),0)+IFERROR(INDEX('Hoja de Trabajo para listado'!$CD$155:$DC$1048576,MATCH($A828,'Hoja de Trabajo para listado'!$CD$155:$CD$1048576,0),MATCH((CUADRO!I$4&amp;$E828),'Hoja de Trabajo para listado'!$CD$151:$DC$151,0)),0)</f>
        <v>0</v>
      </c>
      <c r="J828" s="243">
        <f ca="1">+IFERROR(INDEX('Hoja de Trabajo para listado'!$A$155:$Z$1048576,MATCH($A828,'Hoja de Trabajo para listado'!$A$155:$A$1048576,0),MATCH((CUADRO!J$4&amp;$E828),'Hoja de Trabajo para listado'!$A$151:$Z$151,0)),0)+IFERROR(INDEX('Hoja de Trabajo para listado'!$AB$155:$BA$1048576,MATCH($A828,'Hoja de Trabajo para listado'!$AB$155:$AB$1048576,0),MATCH((CUADRO!J$4&amp;$E828),'Hoja de Trabajo para listado'!$AB$151:$BA$151,0)),0)+IFERROR(INDEX('Hoja de Trabajo para listado'!$BC$155:$CB$1048576,MATCH($A828,'Hoja de Trabajo para listado'!$BC$155:$BC$1048576,0),MATCH((CUADRO!J$4&amp;$E828),'Hoja de Trabajo para listado'!$BC$151:$CB$151,0)),0)+IFERROR(INDEX('Hoja de Trabajo para listado'!$DE$153:$DG$274,MATCH($A828,'Hoja de Trabajo para listado'!$DE$153:$DE$1048576,0),MATCH((CUADRO!J$4&amp;$E828),'Hoja de Trabajo para listado'!$DE$151:$DG$151,0)),0)+IFERROR(INDEX('Hoja de Trabajo para listado'!$CD$155:$DC$1048576,MATCH($A828,'Hoja de Trabajo para listado'!$CD$155:$CD$1048576,0),MATCH((CUADRO!J$4&amp;$E828),'Hoja de Trabajo para listado'!$CD$151:$DC$151,0)),0)</f>
        <v>0</v>
      </c>
      <c r="K828" s="243">
        <f ca="1">+IFERROR(INDEX('Hoja de Trabajo para listado'!$A$155:$Z$1048576,MATCH($A828,'Hoja de Trabajo para listado'!$A$155:$A$1048576,0),MATCH((CUADRO!K$4&amp;$E828),'Hoja de Trabajo para listado'!$A$151:$Z$151,0)),0)+IFERROR(INDEX('Hoja de Trabajo para listado'!$AB$155:$BA$1048576,MATCH($A828,'Hoja de Trabajo para listado'!$AB$155:$AB$1048576,0),MATCH((CUADRO!K$4&amp;$E828),'Hoja de Trabajo para listado'!$AB$151:$BA$151,0)),0)+IFERROR(INDEX('Hoja de Trabajo para listado'!$BC$155:$CB$1048576,MATCH($A828,'Hoja de Trabajo para listado'!$BC$155:$BC$1048576,0),MATCH((CUADRO!K$4&amp;$E828),'Hoja de Trabajo para listado'!$BC$151:$CB$151,0)),0)+IFERROR(INDEX('Hoja de Trabajo para listado'!$DE$153:$DG$274,MATCH($A828,'Hoja de Trabajo para listado'!$DE$153:$DE$1048576,0),MATCH((CUADRO!K$4&amp;$E828),'Hoja de Trabajo para listado'!$DE$151:$DG$151,0)),0)+IFERROR(INDEX('Hoja de Trabajo para listado'!$CD$155:$DC$1048576,MATCH($A828,'Hoja de Trabajo para listado'!$CD$155:$CD$1048576,0),MATCH((CUADRO!K$4&amp;$E828),'Hoja de Trabajo para listado'!$CD$151:$DC$151,0)),0)</f>
        <v>0</v>
      </c>
      <c r="L828" s="243">
        <f ca="1">+IFERROR(INDEX('Hoja de Trabajo para listado'!$A$155:$Z$1048576,MATCH($A828,'Hoja de Trabajo para listado'!$A$155:$A$1048576,0),MATCH((CUADRO!L$4&amp;$E828),'Hoja de Trabajo para listado'!$A$151:$Z$151,0)),0)+IFERROR(INDEX('Hoja de Trabajo para listado'!$AB$155:$BA$1048576,MATCH($A828,'Hoja de Trabajo para listado'!$AB$155:$AB$1048576,0),MATCH((CUADRO!L$4&amp;$E828),'Hoja de Trabajo para listado'!$AB$151:$BA$151,0)),0)+IFERROR(INDEX('Hoja de Trabajo para listado'!$BC$155:$CB$1048576,MATCH($A828,'Hoja de Trabajo para listado'!$BC$155:$BC$1048576,0),MATCH((CUADRO!L$4&amp;$E828),'Hoja de Trabajo para listado'!$BC$151:$CB$151,0)),0)+IFERROR(INDEX('Hoja de Trabajo para listado'!$DE$153:$DG$274,MATCH($A828,'Hoja de Trabajo para listado'!$DE$153:$DE$1048576,0),MATCH((CUADRO!L$4&amp;$E828),'Hoja de Trabajo para listado'!$DE$151:$DG$151,0)),0)+IFERROR(INDEX('Hoja de Trabajo para listado'!$CD$155:$DC$1048576,MATCH($A828,'Hoja de Trabajo para listado'!$CD$155:$CD$1048576,0),MATCH((CUADRO!L$4&amp;$E828),'Hoja de Trabajo para listado'!$CD$151:$DC$151,0)),0)</f>
        <v>0</v>
      </c>
      <c r="M828" s="243">
        <f ca="1">+IFERROR(INDEX('Hoja de Trabajo para listado'!$A$155:$Z$1048576,MATCH($A828,'Hoja de Trabajo para listado'!$A$155:$A$1048576,0),MATCH((CUADRO!M$4&amp;$E828),'Hoja de Trabajo para listado'!$A$151:$Z$151,0)),0)+IFERROR(INDEX('Hoja de Trabajo para listado'!$AB$155:$BA$1048576,MATCH($A828,'Hoja de Trabajo para listado'!$AB$155:$AB$1048576,0),MATCH((CUADRO!M$4&amp;$E828),'Hoja de Trabajo para listado'!$AB$151:$BA$151,0)),0)+IFERROR(INDEX('Hoja de Trabajo para listado'!$BC$155:$CB$1048576,MATCH($A828,'Hoja de Trabajo para listado'!$BC$155:$BC$1048576,0),MATCH((CUADRO!M$4&amp;$E828),'Hoja de Trabajo para listado'!$BC$151:$CB$151,0)),0)+IFERROR(INDEX('Hoja de Trabajo para listado'!$DE$153:$DG$274,MATCH($A828,'Hoja de Trabajo para listado'!$DE$153:$DE$1048576,0),MATCH((CUADRO!M$4&amp;$E828),'Hoja de Trabajo para listado'!$DE$151:$DG$151,0)),0)+IFERROR(INDEX('Hoja de Trabajo para listado'!$CD$155:$DC$1048576,MATCH($A828,'Hoja de Trabajo para listado'!$CD$155:$CD$1048576,0),MATCH((CUADRO!M$4&amp;$E828),'Hoja de Trabajo para listado'!$CD$151:$DC$151,0)),0)</f>
        <v>0</v>
      </c>
      <c r="N828" s="243">
        <f ca="1">+IFERROR(INDEX('Hoja de Trabajo para listado'!$A$155:$Z$1048576,MATCH($A828,'Hoja de Trabajo para listado'!$A$155:$A$1048576,0),MATCH((CUADRO!N$4&amp;$E828),'Hoja de Trabajo para listado'!$A$151:$Z$151,0)),0)+IFERROR(INDEX('Hoja de Trabajo para listado'!$AB$155:$BA$1048576,MATCH($A828,'Hoja de Trabajo para listado'!$AB$155:$AB$1048576,0),MATCH((CUADRO!N$4&amp;$E828),'Hoja de Trabajo para listado'!$AB$151:$BA$151,0)),0)+IFERROR(INDEX('Hoja de Trabajo para listado'!$BC$155:$CB$1048576,MATCH($A828,'Hoja de Trabajo para listado'!$BC$155:$BC$1048576,0),MATCH((CUADRO!N$4&amp;$E828),'Hoja de Trabajo para listado'!$BC$151:$CB$151,0)),0)+IFERROR(INDEX('Hoja de Trabajo para listado'!$DE$153:$DG$274,MATCH($A828,'Hoja de Trabajo para listado'!$DE$153:$DE$1048576,0),MATCH((CUADRO!N$4&amp;$E828),'Hoja de Trabajo para listado'!$DE$151:$DG$151,0)),0)+IFERROR(INDEX('Hoja de Trabajo para listado'!$CD$155:$DC$1048576,MATCH($A828,'Hoja de Trabajo para listado'!$CD$155:$CD$1048576,0),MATCH((CUADRO!N$4&amp;$E828),'Hoja de Trabajo para listado'!$CD$151:$DC$151,0)),0)</f>
        <v>0</v>
      </c>
      <c r="O828" s="243">
        <f ca="1">+IFERROR(INDEX('Hoja de Trabajo para listado'!$A$155:$Z$1048576,MATCH($A828,'Hoja de Trabajo para listado'!$A$155:$A$1048576,0),MATCH((CUADRO!O$4&amp;$E828),'Hoja de Trabajo para listado'!$A$151:$Z$151,0)),0)+IFERROR(INDEX('Hoja de Trabajo para listado'!$AB$155:$BA$1048576,MATCH($A828,'Hoja de Trabajo para listado'!$AB$155:$AB$1048576,0),MATCH((CUADRO!O$4&amp;$E828),'Hoja de Trabajo para listado'!$AB$151:$BA$151,0)),0)+IFERROR(INDEX('Hoja de Trabajo para listado'!$BC$155:$CB$1048576,MATCH($A828,'Hoja de Trabajo para listado'!$BC$155:$BC$1048576,0),MATCH((CUADRO!O$4&amp;$E828),'Hoja de Trabajo para listado'!$BC$151:$CB$151,0)),0)+IFERROR(INDEX('Hoja de Trabajo para listado'!$DE$153:$DG$274,MATCH($A828,'Hoja de Trabajo para listado'!$DE$153:$DE$1048576,0),MATCH((CUADRO!O$4&amp;$E828),'Hoja de Trabajo para listado'!$DE$151:$DG$151,0)),0)+IFERROR(INDEX('Hoja de Trabajo para listado'!$CD$155:$DC$1048576,MATCH($A828,'Hoja de Trabajo para listado'!$CD$155:$CD$1048576,0),MATCH((CUADRO!O$4&amp;$E828),'Hoja de Trabajo para listado'!$CD$151:$DC$151,0)),0)</f>
        <v>0</v>
      </c>
      <c r="P828" s="243">
        <f ca="1">+IFERROR(INDEX('Hoja de Trabajo para listado'!$A$155:$Z$1048576,MATCH($A828,'Hoja de Trabajo para listado'!$A$155:$A$1048576,0),MATCH((CUADRO!P$4&amp;$E828),'Hoja de Trabajo para listado'!$A$151:$Z$151,0)),0)+IFERROR(INDEX('Hoja de Trabajo para listado'!$AB$155:$BA$1048576,MATCH($A828,'Hoja de Trabajo para listado'!$AB$155:$AB$1048576,0),MATCH((CUADRO!P$4&amp;$E828),'Hoja de Trabajo para listado'!$AB$151:$BA$151,0)),0)+IFERROR(INDEX('Hoja de Trabajo para listado'!$BC$155:$CB$1048576,MATCH($A828,'Hoja de Trabajo para listado'!$BC$155:$BC$1048576,0),MATCH((CUADRO!P$4&amp;$E828),'Hoja de Trabajo para listado'!$BC$151:$CB$151,0)),0)+IFERROR(INDEX('Hoja de Trabajo para listado'!$DE$153:$DG$274,MATCH($A828,'Hoja de Trabajo para listado'!$DE$153:$DE$1048576,0),MATCH((CUADRO!P$4&amp;$E828),'Hoja de Trabajo para listado'!$DE$151:$DG$151,0)),0)+IFERROR(INDEX('Hoja de Trabajo para listado'!$CD$155:$DC$1048576,MATCH($A828,'Hoja de Trabajo para listado'!$CD$155:$CD$1048576,0),MATCH((CUADRO!P$4&amp;$E828),'Hoja de Trabajo para listado'!$CD$151:$DC$151,0)),0)</f>
        <v>0</v>
      </c>
      <c r="Q828" s="243">
        <f ca="1">+IFERROR(INDEX('Hoja de Trabajo para listado'!$A$155:$Z$1048576,MATCH($A828,'Hoja de Trabajo para listado'!$A$155:$A$1048576,0),MATCH((CUADRO!Q$4&amp;$E828),'Hoja de Trabajo para listado'!$A$151:$Z$151,0)),0)+IFERROR(INDEX('Hoja de Trabajo para listado'!$AB$155:$BA$1048576,MATCH($A828,'Hoja de Trabajo para listado'!$AB$155:$AB$1048576,0),MATCH((CUADRO!Q$4&amp;$E828),'Hoja de Trabajo para listado'!$AB$151:$BA$151,0)),0)+IFERROR(INDEX('Hoja de Trabajo para listado'!$BC$155:$CB$1048576,MATCH($A828,'Hoja de Trabajo para listado'!$BC$155:$BC$1048576,0),MATCH((CUADRO!Q$4&amp;$E828),'Hoja de Trabajo para listado'!$BC$151:$CB$151,0)),0)+IFERROR(INDEX('Hoja de Trabajo para listado'!$DE$153:$DG$274,MATCH($A828,'Hoja de Trabajo para listado'!$DE$153:$DE$1048576,0),MATCH((CUADRO!Q$4&amp;$E828),'Hoja de Trabajo para listado'!$DE$151:$DG$151,0)),0)+IFERROR(INDEX('Hoja de Trabajo para listado'!$CD$155:$DC$1048576,MATCH($A828,'Hoja de Trabajo para listado'!$CD$155:$CD$1048576,0),MATCH((CUADRO!Q$4&amp;$E828),'Hoja de Trabajo para listado'!$CD$151:$DC$151,0)),0)</f>
        <v>0</v>
      </c>
      <c r="R828" s="243">
        <f t="shared" ca="1" si="31"/>
        <v>0</v>
      </c>
      <c r="S828" s="249">
        <f ca="1">+R827+R828</f>
        <v>0</v>
      </c>
      <c r="T828" s="243">
        <f ca="1">+S828</f>
        <v>0</v>
      </c>
      <c r="U828" s="242">
        <f t="shared" si="32"/>
        <v>2</v>
      </c>
      <c r="V828" s="333" t="str">
        <f>+VLOOKUP(A828,bd_lista!$A$3:$E$592,5,FALSE)</f>
        <v>Gobiernos Autonomos Municipales</v>
      </c>
      <c r="W828" s="388"/>
      <c r="X828" s="242">
        <f>+VLOOKUP(A828,[4]Sheet1!$A$13:$D$744,4,FALSE)</f>
        <v>0</v>
      </c>
      <c r="Y828" s="242" t="e">
        <f>+VLOOKUP(X828,bd_lista!$A$3:$C$592,3,FALSE)</f>
        <v>#N/A</v>
      </c>
      <c r="Z828" s="292"/>
      <c r="AA828" s="293"/>
    </row>
    <row r="829" spans="1:27" customFormat="1" ht="15" hidden="1" customHeight="1">
      <c r="A829" s="32">
        <v>1432</v>
      </c>
      <c r="B829" s="392">
        <f>+A829</f>
        <v>1432</v>
      </c>
      <c r="C829" s="247" t="str">
        <f>+VLOOKUP(A829,bd_lista!$A$3:$C$592,3,FALSE)</f>
        <v>Gobierno Autónomo Municipal de Coipasa</v>
      </c>
      <c r="D829" s="389" t="str">
        <f>+C829</f>
        <v>Gobierno Autónomo Municipal de Coipasa</v>
      </c>
      <c r="E829" s="242" t="s">
        <v>1304</v>
      </c>
      <c r="F829" s="243">
        <f ca="1">+IFERROR(INDEX('Hoja de Trabajo para listado'!$A$155:$Z$1048576,MATCH($A829,'Hoja de Trabajo para listado'!$A$155:$A$1048576,0),MATCH((CUADRO!F$4&amp;$E829),'Hoja de Trabajo para listado'!$A$151:$Z$151,0)),0)+IFERROR(INDEX('Hoja de Trabajo para listado'!$AB$155:$BA$1048576,MATCH($A829,'Hoja de Trabajo para listado'!$AB$155:$AB$1048576,0),MATCH((CUADRO!F$4&amp;$E829),'Hoja de Trabajo para listado'!$AB$151:$BA$151,0)),0)+IFERROR(INDEX('Hoja de Trabajo para listado'!$BC$155:$CB$1048576,MATCH($A829,'Hoja de Trabajo para listado'!$BC$155:$BC$1048576,0),MATCH((CUADRO!F$4&amp;$E829),'Hoja de Trabajo para listado'!$BC$151:$CB$151,0)),0)+IFERROR(INDEX('Hoja de Trabajo para listado'!$DE$153:$DG$274,MATCH($A829,'Hoja de Trabajo para listado'!$DE$153:$DE$1048576,0),MATCH((CUADRO!F$4&amp;$E829),'Hoja de Trabajo para listado'!$DE$151:$DG$151,0)),0)+IFERROR(INDEX('Hoja de Trabajo para listado'!$CD$155:$DC$1048576,MATCH($A829,'Hoja de Trabajo para listado'!$CD$155:$CD$1048576,0),MATCH((CUADRO!F$4&amp;$E829),'Hoja de Trabajo para listado'!$CD$151:$DC$151,0)),0)</f>
        <v>0</v>
      </c>
      <c r="G829" s="243">
        <f ca="1">+IFERROR(INDEX('Hoja de Trabajo para listado'!$A$155:$Z$1048576,MATCH($A829,'Hoja de Trabajo para listado'!$A$155:$A$1048576,0),MATCH((CUADRO!G$4&amp;$E829),'Hoja de Trabajo para listado'!$A$151:$Z$151,0)),0)+IFERROR(INDEX('Hoja de Trabajo para listado'!$AB$155:$BA$1048576,MATCH($A829,'Hoja de Trabajo para listado'!$AB$155:$AB$1048576,0),MATCH((CUADRO!G$4&amp;$E829),'Hoja de Trabajo para listado'!$AB$151:$BA$151,0)),0)+IFERROR(INDEX('Hoja de Trabajo para listado'!$BC$155:$CB$1048576,MATCH($A829,'Hoja de Trabajo para listado'!$BC$155:$BC$1048576,0),MATCH((CUADRO!G$4&amp;$E829),'Hoja de Trabajo para listado'!$BC$151:$CB$151,0)),0)+IFERROR(INDEX('Hoja de Trabajo para listado'!$DE$153:$DG$274,MATCH($A829,'Hoja de Trabajo para listado'!$DE$153:$DE$1048576,0),MATCH((CUADRO!G$4&amp;$E829),'Hoja de Trabajo para listado'!$DE$151:$DG$151,0)),0)+IFERROR(INDEX('Hoja de Trabajo para listado'!$CD$155:$DC$1048576,MATCH($A829,'Hoja de Trabajo para listado'!$CD$155:$CD$1048576,0),MATCH((CUADRO!G$4&amp;$E829),'Hoja de Trabajo para listado'!$CD$151:$DC$151,0)),0)</f>
        <v>0</v>
      </c>
      <c r="H829" s="243">
        <f ca="1">+IFERROR(INDEX('Hoja de Trabajo para listado'!$A$155:$Z$1048576,MATCH($A829,'Hoja de Trabajo para listado'!$A$155:$A$1048576,0),MATCH((CUADRO!H$4&amp;$E829),'Hoja de Trabajo para listado'!$A$151:$Z$151,0)),0)+IFERROR(INDEX('Hoja de Trabajo para listado'!$AB$155:$BA$1048576,MATCH($A829,'Hoja de Trabajo para listado'!$AB$155:$AB$1048576,0),MATCH((CUADRO!H$4&amp;$E829),'Hoja de Trabajo para listado'!$AB$151:$BA$151,0)),0)+IFERROR(INDEX('Hoja de Trabajo para listado'!$BC$155:$CB$1048576,MATCH($A829,'Hoja de Trabajo para listado'!$BC$155:$BC$1048576,0),MATCH((CUADRO!H$4&amp;$E829),'Hoja de Trabajo para listado'!$BC$151:$CB$151,0)),0)+IFERROR(INDEX('Hoja de Trabajo para listado'!$DE$153:$DG$274,MATCH($A829,'Hoja de Trabajo para listado'!$DE$153:$DE$1048576,0),MATCH((CUADRO!H$4&amp;$E829),'Hoja de Trabajo para listado'!$DE$151:$DG$151,0)),0)+IFERROR(INDEX('Hoja de Trabajo para listado'!$CD$155:$DC$1048576,MATCH($A829,'Hoja de Trabajo para listado'!$CD$155:$CD$1048576,0),MATCH((CUADRO!H$4&amp;$E829),'Hoja de Trabajo para listado'!$CD$151:$DC$151,0)),0)</f>
        <v>0</v>
      </c>
      <c r="I829" s="243">
        <f ca="1">+IFERROR(INDEX('Hoja de Trabajo para listado'!$A$155:$Z$1048576,MATCH($A829,'Hoja de Trabajo para listado'!$A$155:$A$1048576,0),MATCH((CUADRO!I$4&amp;$E829),'Hoja de Trabajo para listado'!$A$151:$Z$151,0)),0)+IFERROR(INDEX('Hoja de Trabajo para listado'!$AB$155:$BA$1048576,MATCH($A829,'Hoja de Trabajo para listado'!$AB$155:$AB$1048576,0),MATCH((CUADRO!I$4&amp;$E829),'Hoja de Trabajo para listado'!$AB$151:$BA$151,0)),0)+IFERROR(INDEX('Hoja de Trabajo para listado'!$BC$155:$CB$1048576,MATCH($A829,'Hoja de Trabajo para listado'!$BC$155:$BC$1048576,0),MATCH((CUADRO!I$4&amp;$E829),'Hoja de Trabajo para listado'!$BC$151:$CB$151,0)),0)+IFERROR(INDEX('Hoja de Trabajo para listado'!$DE$153:$DG$274,MATCH($A829,'Hoja de Trabajo para listado'!$DE$153:$DE$1048576,0),MATCH((CUADRO!I$4&amp;$E829),'Hoja de Trabajo para listado'!$DE$151:$DG$151,0)),0)+IFERROR(INDEX('Hoja de Trabajo para listado'!$CD$155:$DC$1048576,MATCH($A829,'Hoja de Trabajo para listado'!$CD$155:$CD$1048576,0),MATCH((CUADRO!I$4&amp;$E829),'Hoja de Trabajo para listado'!$CD$151:$DC$151,0)),0)</f>
        <v>0</v>
      </c>
      <c r="J829" s="243">
        <f ca="1">+IFERROR(INDEX('Hoja de Trabajo para listado'!$A$155:$Z$1048576,MATCH($A829,'Hoja de Trabajo para listado'!$A$155:$A$1048576,0),MATCH((CUADRO!J$4&amp;$E829),'Hoja de Trabajo para listado'!$A$151:$Z$151,0)),0)+IFERROR(INDEX('Hoja de Trabajo para listado'!$AB$155:$BA$1048576,MATCH($A829,'Hoja de Trabajo para listado'!$AB$155:$AB$1048576,0),MATCH((CUADRO!J$4&amp;$E829),'Hoja de Trabajo para listado'!$AB$151:$BA$151,0)),0)+IFERROR(INDEX('Hoja de Trabajo para listado'!$BC$155:$CB$1048576,MATCH($A829,'Hoja de Trabajo para listado'!$BC$155:$BC$1048576,0),MATCH((CUADRO!J$4&amp;$E829),'Hoja de Trabajo para listado'!$BC$151:$CB$151,0)),0)+IFERROR(INDEX('Hoja de Trabajo para listado'!$DE$153:$DG$274,MATCH($A829,'Hoja de Trabajo para listado'!$DE$153:$DE$1048576,0),MATCH((CUADRO!J$4&amp;$E829),'Hoja de Trabajo para listado'!$DE$151:$DG$151,0)),0)+IFERROR(INDEX('Hoja de Trabajo para listado'!$CD$155:$DC$1048576,MATCH($A829,'Hoja de Trabajo para listado'!$CD$155:$CD$1048576,0),MATCH((CUADRO!J$4&amp;$E829),'Hoja de Trabajo para listado'!$CD$151:$DC$151,0)),0)</f>
        <v>0</v>
      </c>
      <c r="K829" s="243">
        <f ca="1">+IFERROR(INDEX('Hoja de Trabajo para listado'!$A$155:$Z$1048576,MATCH($A829,'Hoja de Trabajo para listado'!$A$155:$A$1048576,0),MATCH((CUADRO!K$4&amp;$E829),'Hoja de Trabajo para listado'!$A$151:$Z$151,0)),0)+IFERROR(INDEX('Hoja de Trabajo para listado'!$AB$155:$BA$1048576,MATCH($A829,'Hoja de Trabajo para listado'!$AB$155:$AB$1048576,0),MATCH((CUADRO!K$4&amp;$E829),'Hoja de Trabajo para listado'!$AB$151:$BA$151,0)),0)+IFERROR(INDEX('Hoja de Trabajo para listado'!$BC$155:$CB$1048576,MATCH($A829,'Hoja de Trabajo para listado'!$BC$155:$BC$1048576,0),MATCH((CUADRO!K$4&amp;$E829),'Hoja de Trabajo para listado'!$BC$151:$CB$151,0)),0)+IFERROR(INDEX('Hoja de Trabajo para listado'!$DE$153:$DG$274,MATCH($A829,'Hoja de Trabajo para listado'!$DE$153:$DE$1048576,0),MATCH((CUADRO!K$4&amp;$E829),'Hoja de Trabajo para listado'!$DE$151:$DG$151,0)),0)+IFERROR(INDEX('Hoja de Trabajo para listado'!$CD$155:$DC$1048576,MATCH($A829,'Hoja de Trabajo para listado'!$CD$155:$CD$1048576,0),MATCH((CUADRO!K$4&amp;$E829),'Hoja de Trabajo para listado'!$CD$151:$DC$151,0)),0)</f>
        <v>0</v>
      </c>
      <c r="L829" s="243">
        <f ca="1">+IFERROR(INDEX('Hoja de Trabajo para listado'!$A$155:$Z$1048576,MATCH($A829,'Hoja de Trabajo para listado'!$A$155:$A$1048576,0),MATCH((CUADRO!L$4&amp;$E829),'Hoja de Trabajo para listado'!$A$151:$Z$151,0)),0)+IFERROR(INDEX('Hoja de Trabajo para listado'!$AB$155:$BA$1048576,MATCH($A829,'Hoja de Trabajo para listado'!$AB$155:$AB$1048576,0),MATCH((CUADRO!L$4&amp;$E829),'Hoja de Trabajo para listado'!$AB$151:$BA$151,0)),0)+IFERROR(INDEX('Hoja de Trabajo para listado'!$BC$155:$CB$1048576,MATCH($A829,'Hoja de Trabajo para listado'!$BC$155:$BC$1048576,0),MATCH((CUADRO!L$4&amp;$E829),'Hoja de Trabajo para listado'!$BC$151:$CB$151,0)),0)+IFERROR(INDEX('Hoja de Trabajo para listado'!$DE$153:$DG$274,MATCH($A829,'Hoja de Trabajo para listado'!$DE$153:$DE$1048576,0),MATCH((CUADRO!L$4&amp;$E829),'Hoja de Trabajo para listado'!$DE$151:$DG$151,0)),0)+IFERROR(INDEX('Hoja de Trabajo para listado'!$CD$155:$DC$1048576,MATCH($A829,'Hoja de Trabajo para listado'!$CD$155:$CD$1048576,0),MATCH((CUADRO!L$4&amp;$E829),'Hoja de Trabajo para listado'!$CD$151:$DC$151,0)),0)</f>
        <v>0</v>
      </c>
      <c r="M829" s="243">
        <f ca="1">+IFERROR(INDEX('Hoja de Trabajo para listado'!$A$155:$Z$1048576,MATCH($A829,'Hoja de Trabajo para listado'!$A$155:$A$1048576,0),MATCH((CUADRO!M$4&amp;$E829),'Hoja de Trabajo para listado'!$A$151:$Z$151,0)),0)+IFERROR(INDEX('Hoja de Trabajo para listado'!$AB$155:$BA$1048576,MATCH($A829,'Hoja de Trabajo para listado'!$AB$155:$AB$1048576,0),MATCH((CUADRO!M$4&amp;$E829),'Hoja de Trabajo para listado'!$AB$151:$BA$151,0)),0)+IFERROR(INDEX('Hoja de Trabajo para listado'!$BC$155:$CB$1048576,MATCH($A829,'Hoja de Trabajo para listado'!$BC$155:$BC$1048576,0),MATCH((CUADRO!M$4&amp;$E829),'Hoja de Trabajo para listado'!$BC$151:$CB$151,0)),0)+IFERROR(INDEX('Hoja de Trabajo para listado'!$DE$153:$DG$274,MATCH($A829,'Hoja de Trabajo para listado'!$DE$153:$DE$1048576,0),MATCH((CUADRO!M$4&amp;$E829),'Hoja de Trabajo para listado'!$DE$151:$DG$151,0)),0)+IFERROR(INDEX('Hoja de Trabajo para listado'!$CD$155:$DC$1048576,MATCH($A829,'Hoja de Trabajo para listado'!$CD$155:$CD$1048576,0),MATCH((CUADRO!M$4&amp;$E829),'Hoja de Trabajo para listado'!$CD$151:$DC$151,0)),0)</f>
        <v>0</v>
      </c>
      <c r="N829" s="243">
        <f ca="1">+IFERROR(INDEX('Hoja de Trabajo para listado'!$A$155:$Z$1048576,MATCH($A829,'Hoja de Trabajo para listado'!$A$155:$A$1048576,0),MATCH((CUADRO!N$4&amp;$E829),'Hoja de Trabajo para listado'!$A$151:$Z$151,0)),0)+IFERROR(INDEX('Hoja de Trabajo para listado'!$AB$155:$BA$1048576,MATCH($A829,'Hoja de Trabajo para listado'!$AB$155:$AB$1048576,0),MATCH((CUADRO!N$4&amp;$E829),'Hoja de Trabajo para listado'!$AB$151:$BA$151,0)),0)+IFERROR(INDEX('Hoja de Trabajo para listado'!$BC$155:$CB$1048576,MATCH($A829,'Hoja de Trabajo para listado'!$BC$155:$BC$1048576,0),MATCH((CUADRO!N$4&amp;$E829),'Hoja de Trabajo para listado'!$BC$151:$CB$151,0)),0)+IFERROR(INDEX('Hoja de Trabajo para listado'!$DE$153:$DG$274,MATCH($A829,'Hoja de Trabajo para listado'!$DE$153:$DE$1048576,0),MATCH((CUADRO!N$4&amp;$E829),'Hoja de Trabajo para listado'!$DE$151:$DG$151,0)),0)+IFERROR(INDEX('Hoja de Trabajo para listado'!$CD$155:$DC$1048576,MATCH($A829,'Hoja de Trabajo para listado'!$CD$155:$CD$1048576,0),MATCH((CUADRO!N$4&amp;$E829),'Hoja de Trabajo para listado'!$CD$151:$DC$151,0)),0)</f>
        <v>0</v>
      </c>
      <c r="O829" s="243">
        <f ca="1">+IFERROR(INDEX('Hoja de Trabajo para listado'!$A$155:$Z$1048576,MATCH($A829,'Hoja de Trabajo para listado'!$A$155:$A$1048576,0),MATCH((CUADRO!O$4&amp;$E829),'Hoja de Trabajo para listado'!$A$151:$Z$151,0)),0)+IFERROR(INDEX('Hoja de Trabajo para listado'!$AB$155:$BA$1048576,MATCH($A829,'Hoja de Trabajo para listado'!$AB$155:$AB$1048576,0),MATCH((CUADRO!O$4&amp;$E829),'Hoja de Trabajo para listado'!$AB$151:$BA$151,0)),0)+IFERROR(INDEX('Hoja de Trabajo para listado'!$BC$155:$CB$1048576,MATCH($A829,'Hoja de Trabajo para listado'!$BC$155:$BC$1048576,0),MATCH((CUADRO!O$4&amp;$E829),'Hoja de Trabajo para listado'!$BC$151:$CB$151,0)),0)+IFERROR(INDEX('Hoja de Trabajo para listado'!$DE$153:$DG$274,MATCH($A829,'Hoja de Trabajo para listado'!$DE$153:$DE$1048576,0),MATCH((CUADRO!O$4&amp;$E829),'Hoja de Trabajo para listado'!$DE$151:$DG$151,0)),0)+IFERROR(INDEX('Hoja de Trabajo para listado'!$CD$155:$DC$1048576,MATCH($A829,'Hoja de Trabajo para listado'!$CD$155:$CD$1048576,0),MATCH((CUADRO!O$4&amp;$E829),'Hoja de Trabajo para listado'!$CD$151:$DC$151,0)),0)</f>
        <v>0</v>
      </c>
      <c r="P829" s="243">
        <f ca="1">+IFERROR(INDEX('Hoja de Trabajo para listado'!$A$155:$Z$1048576,MATCH($A829,'Hoja de Trabajo para listado'!$A$155:$A$1048576,0),MATCH((CUADRO!P$4&amp;$E829),'Hoja de Trabajo para listado'!$A$151:$Z$151,0)),0)+IFERROR(INDEX('Hoja de Trabajo para listado'!$AB$155:$BA$1048576,MATCH($A829,'Hoja de Trabajo para listado'!$AB$155:$AB$1048576,0),MATCH((CUADRO!P$4&amp;$E829),'Hoja de Trabajo para listado'!$AB$151:$BA$151,0)),0)+IFERROR(INDEX('Hoja de Trabajo para listado'!$BC$155:$CB$1048576,MATCH($A829,'Hoja de Trabajo para listado'!$BC$155:$BC$1048576,0),MATCH((CUADRO!P$4&amp;$E829),'Hoja de Trabajo para listado'!$BC$151:$CB$151,0)),0)+IFERROR(INDEX('Hoja de Trabajo para listado'!$DE$153:$DG$274,MATCH($A829,'Hoja de Trabajo para listado'!$DE$153:$DE$1048576,0),MATCH((CUADRO!P$4&amp;$E829),'Hoja de Trabajo para listado'!$DE$151:$DG$151,0)),0)+IFERROR(INDEX('Hoja de Trabajo para listado'!$CD$155:$DC$1048576,MATCH($A829,'Hoja de Trabajo para listado'!$CD$155:$CD$1048576,0),MATCH((CUADRO!P$4&amp;$E829),'Hoja de Trabajo para listado'!$CD$151:$DC$151,0)),0)</f>
        <v>0</v>
      </c>
      <c r="Q829" s="243">
        <f ca="1">+IFERROR(INDEX('Hoja de Trabajo para listado'!$A$155:$Z$1048576,MATCH($A829,'Hoja de Trabajo para listado'!$A$155:$A$1048576,0),MATCH((CUADRO!Q$4&amp;$E829),'Hoja de Trabajo para listado'!$A$151:$Z$151,0)),0)+IFERROR(INDEX('Hoja de Trabajo para listado'!$AB$155:$BA$1048576,MATCH($A829,'Hoja de Trabajo para listado'!$AB$155:$AB$1048576,0),MATCH((CUADRO!Q$4&amp;$E829),'Hoja de Trabajo para listado'!$AB$151:$BA$151,0)),0)+IFERROR(INDEX('Hoja de Trabajo para listado'!$BC$155:$CB$1048576,MATCH($A829,'Hoja de Trabajo para listado'!$BC$155:$BC$1048576,0),MATCH((CUADRO!Q$4&amp;$E829),'Hoja de Trabajo para listado'!$BC$151:$CB$151,0)),0)+IFERROR(INDEX('Hoja de Trabajo para listado'!$DE$153:$DG$274,MATCH($A829,'Hoja de Trabajo para listado'!$DE$153:$DE$1048576,0),MATCH((CUADRO!Q$4&amp;$E829),'Hoja de Trabajo para listado'!$DE$151:$DG$151,0)),0)+IFERROR(INDEX('Hoja de Trabajo para listado'!$CD$155:$DC$1048576,MATCH($A829,'Hoja de Trabajo para listado'!$CD$155:$CD$1048576,0),MATCH((CUADRO!Q$4&amp;$E829),'Hoja de Trabajo para listado'!$CD$151:$DC$151,0)),0)</f>
        <v>0</v>
      </c>
      <c r="R829" s="243">
        <f t="shared" ca="1" si="31"/>
        <v>0</v>
      </c>
      <c r="S829" s="249"/>
      <c r="T829" s="243">
        <f ca="1">+T830</f>
        <v>0</v>
      </c>
      <c r="U829" s="242">
        <f t="shared" si="32"/>
        <v>1</v>
      </c>
      <c r="V829" s="333" t="str">
        <f>+VLOOKUP(A829,bd_lista!$A$3:$E$592,5,FALSE)</f>
        <v>Gobiernos Autonomos Municipales</v>
      </c>
      <c r="W829" s="387" t="str">
        <f>+V829</f>
        <v>Gobiernos Autonomos Municipales</v>
      </c>
      <c r="X829" s="242">
        <f>+VLOOKUP(A829,[4]Sheet1!$A$13:$D$744,4,FALSE)</f>
        <v>0</v>
      </c>
      <c r="Y829" s="242" t="e">
        <f>+VLOOKUP(X829,bd_lista!$A$3:$C$592,3,FALSE)</f>
        <v>#N/A</v>
      </c>
      <c r="Z829" s="294">
        <f>+X829</f>
        <v>0</v>
      </c>
      <c r="AA829" s="295" t="e">
        <f>+Y829</f>
        <v>#N/A</v>
      </c>
    </row>
    <row r="830" spans="1:27" customFormat="1" ht="15" hidden="1" customHeight="1">
      <c r="A830" s="32">
        <v>1432</v>
      </c>
      <c r="B830" s="393"/>
      <c r="C830" s="247" t="str">
        <f>+VLOOKUP(A830,bd_lista!$A$3:$C$592,3,FALSE)</f>
        <v>Gobierno Autónomo Municipal de Coipasa</v>
      </c>
      <c r="D830" s="390"/>
      <c r="E830" s="244" t="s">
        <v>1305</v>
      </c>
      <c r="F830" s="243">
        <f ca="1">+IFERROR(INDEX('Hoja de Trabajo para listado'!$A$155:$Z$1048576,MATCH($A830,'Hoja de Trabajo para listado'!$A$155:$A$1048576,0),MATCH((CUADRO!F$4&amp;$E830),'Hoja de Trabajo para listado'!$A$151:$Z$151,0)),0)+IFERROR(INDEX('Hoja de Trabajo para listado'!$AB$155:$BA$1048576,MATCH($A830,'Hoja de Trabajo para listado'!$AB$155:$AB$1048576,0),MATCH((CUADRO!F$4&amp;$E830),'Hoja de Trabajo para listado'!$AB$151:$BA$151,0)),0)+IFERROR(INDEX('Hoja de Trabajo para listado'!$BC$155:$CB$1048576,MATCH($A830,'Hoja de Trabajo para listado'!$BC$155:$BC$1048576,0),MATCH((CUADRO!F$4&amp;$E830),'Hoja de Trabajo para listado'!$BC$151:$CB$151,0)),0)+IFERROR(INDEX('Hoja de Trabajo para listado'!$DE$153:$DG$274,MATCH($A830,'Hoja de Trabajo para listado'!$DE$153:$DE$1048576,0),MATCH((CUADRO!F$4&amp;$E830),'Hoja de Trabajo para listado'!$DE$151:$DG$151,0)),0)+IFERROR(INDEX('Hoja de Trabajo para listado'!$CD$155:$DC$1048576,MATCH($A830,'Hoja de Trabajo para listado'!$CD$155:$CD$1048576,0),MATCH((CUADRO!F$4&amp;$E830),'Hoja de Trabajo para listado'!$CD$151:$DC$151,0)),0)</f>
        <v>0</v>
      </c>
      <c r="G830" s="243">
        <f ca="1">+IFERROR(INDEX('Hoja de Trabajo para listado'!$A$155:$Z$1048576,MATCH($A830,'Hoja de Trabajo para listado'!$A$155:$A$1048576,0),MATCH((CUADRO!G$4&amp;$E830),'Hoja de Trabajo para listado'!$A$151:$Z$151,0)),0)+IFERROR(INDEX('Hoja de Trabajo para listado'!$AB$155:$BA$1048576,MATCH($A830,'Hoja de Trabajo para listado'!$AB$155:$AB$1048576,0),MATCH((CUADRO!G$4&amp;$E830),'Hoja de Trabajo para listado'!$AB$151:$BA$151,0)),0)+IFERROR(INDEX('Hoja de Trabajo para listado'!$BC$155:$CB$1048576,MATCH($A830,'Hoja de Trabajo para listado'!$BC$155:$BC$1048576,0),MATCH((CUADRO!G$4&amp;$E830),'Hoja de Trabajo para listado'!$BC$151:$CB$151,0)),0)+IFERROR(INDEX('Hoja de Trabajo para listado'!$DE$153:$DG$274,MATCH($A830,'Hoja de Trabajo para listado'!$DE$153:$DE$1048576,0),MATCH((CUADRO!G$4&amp;$E830),'Hoja de Trabajo para listado'!$DE$151:$DG$151,0)),0)+IFERROR(INDEX('Hoja de Trabajo para listado'!$CD$155:$DC$1048576,MATCH($A830,'Hoja de Trabajo para listado'!$CD$155:$CD$1048576,0),MATCH((CUADRO!G$4&amp;$E830),'Hoja de Trabajo para listado'!$CD$151:$DC$151,0)),0)</f>
        <v>0</v>
      </c>
      <c r="H830" s="243">
        <f ca="1">+IFERROR(INDEX('Hoja de Trabajo para listado'!$A$155:$Z$1048576,MATCH($A830,'Hoja de Trabajo para listado'!$A$155:$A$1048576,0),MATCH((CUADRO!H$4&amp;$E830),'Hoja de Trabajo para listado'!$A$151:$Z$151,0)),0)+IFERROR(INDEX('Hoja de Trabajo para listado'!$AB$155:$BA$1048576,MATCH($A830,'Hoja de Trabajo para listado'!$AB$155:$AB$1048576,0),MATCH((CUADRO!H$4&amp;$E830),'Hoja de Trabajo para listado'!$AB$151:$BA$151,0)),0)+IFERROR(INDEX('Hoja de Trabajo para listado'!$BC$155:$CB$1048576,MATCH($A830,'Hoja de Trabajo para listado'!$BC$155:$BC$1048576,0),MATCH((CUADRO!H$4&amp;$E830),'Hoja de Trabajo para listado'!$BC$151:$CB$151,0)),0)+IFERROR(INDEX('Hoja de Trabajo para listado'!$DE$153:$DG$274,MATCH($A830,'Hoja de Trabajo para listado'!$DE$153:$DE$1048576,0),MATCH((CUADRO!H$4&amp;$E830),'Hoja de Trabajo para listado'!$DE$151:$DG$151,0)),0)+IFERROR(INDEX('Hoja de Trabajo para listado'!$CD$155:$DC$1048576,MATCH($A830,'Hoja de Trabajo para listado'!$CD$155:$CD$1048576,0),MATCH((CUADRO!H$4&amp;$E830),'Hoja de Trabajo para listado'!$CD$151:$DC$151,0)),0)</f>
        <v>0</v>
      </c>
      <c r="I830" s="243">
        <f ca="1">+IFERROR(INDEX('Hoja de Trabajo para listado'!$A$155:$Z$1048576,MATCH($A830,'Hoja de Trabajo para listado'!$A$155:$A$1048576,0),MATCH((CUADRO!I$4&amp;$E830),'Hoja de Trabajo para listado'!$A$151:$Z$151,0)),0)+IFERROR(INDEX('Hoja de Trabajo para listado'!$AB$155:$BA$1048576,MATCH($A830,'Hoja de Trabajo para listado'!$AB$155:$AB$1048576,0),MATCH((CUADRO!I$4&amp;$E830),'Hoja de Trabajo para listado'!$AB$151:$BA$151,0)),0)+IFERROR(INDEX('Hoja de Trabajo para listado'!$BC$155:$CB$1048576,MATCH($A830,'Hoja de Trabajo para listado'!$BC$155:$BC$1048576,0),MATCH((CUADRO!I$4&amp;$E830),'Hoja de Trabajo para listado'!$BC$151:$CB$151,0)),0)+IFERROR(INDEX('Hoja de Trabajo para listado'!$DE$153:$DG$274,MATCH($A830,'Hoja de Trabajo para listado'!$DE$153:$DE$1048576,0),MATCH((CUADRO!I$4&amp;$E830),'Hoja de Trabajo para listado'!$DE$151:$DG$151,0)),0)+IFERROR(INDEX('Hoja de Trabajo para listado'!$CD$155:$DC$1048576,MATCH($A830,'Hoja de Trabajo para listado'!$CD$155:$CD$1048576,0),MATCH((CUADRO!I$4&amp;$E830),'Hoja de Trabajo para listado'!$CD$151:$DC$151,0)),0)</f>
        <v>0</v>
      </c>
      <c r="J830" s="243">
        <f ca="1">+IFERROR(INDEX('Hoja de Trabajo para listado'!$A$155:$Z$1048576,MATCH($A830,'Hoja de Trabajo para listado'!$A$155:$A$1048576,0),MATCH((CUADRO!J$4&amp;$E830),'Hoja de Trabajo para listado'!$A$151:$Z$151,0)),0)+IFERROR(INDEX('Hoja de Trabajo para listado'!$AB$155:$BA$1048576,MATCH($A830,'Hoja de Trabajo para listado'!$AB$155:$AB$1048576,0),MATCH((CUADRO!J$4&amp;$E830),'Hoja de Trabajo para listado'!$AB$151:$BA$151,0)),0)+IFERROR(INDEX('Hoja de Trabajo para listado'!$BC$155:$CB$1048576,MATCH($A830,'Hoja de Trabajo para listado'!$BC$155:$BC$1048576,0),MATCH((CUADRO!J$4&amp;$E830),'Hoja de Trabajo para listado'!$BC$151:$CB$151,0)),0)+IFERROR(INDEX('Hoja de Trabajo para listado'!$DE$153:$DG$274,MATCH($A830,'Hoja de Trabajo para listado'!$DE$153:$DE$1048576,0),MATCH((CUADRO!J$4&amp;$E830),'Hoja de Trabajo para listado'!$DE$151:$DG$151,0)),0)+IFERROR(INDEX('Hoja de Trabajo para listado'!$CD$155:$DC$1048576,MATCH($A830,'Hoja de Trabajo para listado'!$CD$155:$CD$1048576,0),MATCH((CUADRO!J$4&amp;$E830),'Hoja de Trabajo para listado'!$CD$151:$DC$151,0)),0)</f>
        <v>0</v>
      </c>
      <c r="K830" s="243">
        <f ca="1">+IFERROR(INDEX('Hoja de Trabajo para listado'!$A$155:$Z$1048576,MATCH($A830,'Hoja de Trabajo para listado'!$A$155:$A$1048576,0),MATCH((CUADRO!K$4&amp;$E830),'Hoja de Trabajo para listado'!$A$151:$Z$151,0)),0)+IFERROR(INDEX('Hoja de Trabajo para listado'!$AB$155:$BA$1048576,MATCH($A830,'Hoja de Trabajo para listado'!$AB$155:$AB$1048576,0),MATCH((CUADRO!K$4&amp;$E830),'Hoja de Trabajo para listado'!$AB$151:$BA$151,0)),0)+IFERROR(INDEX('Hoja de Trabajo para listado'!$BC$155:$CB$1048576,MATCH($A830,'Hoja de Trabajo para listado'!$BC$155:$BC$1048576,0),MATCH((CUADRO!K$4&amp;$E830),'Hoja de Trabajo para listado'!$BC$151:$CB$151,0)),0)+IFERROR(INDEX('Hoja de Trabajo para listado'!$DE$153:$DG$274,MATCH($A830,'Hoja de Trabajo para listado'!$DE$153:$DE$1048576,0),MATCH((CUADRO!K$4&amp;$E830),'Hoja de Trabajo para listado'!$DE$151:$DG$151,0)),0)+IFERROR(INDEX('Hoja de Trabajo para listado'!$CD$155:$DC$1048576,MATCH($A830,'Hoja de Trabajo para listado'!$CD$155:$CD$1048576,0),MATCH((CUADRO!K$4&amp;$E830),'Hoja de Trabajo para listado'!$CD$151:$DC$151,0)),0)</f>
        <v>0</v>
      </c>
      <c r="L830" s="243">
        <f ca="1">+IFERROR(INDEX('Hoja de Trabajo para listado'!$A$155:$Z$1048576,MATCH($A830,'Hoja de Trabajo para listado'!$A$155:$A$1048576,0),MATCH((CUADRO!L$4&amp;$E830),'Hoja de Trabajo para listado'!$A$151:$Z$151,0)),0)+IFERROR(INDEX('Hoja de Trabajo para listado'!$AB$155:$BA$1048576,MATCH($A830,'Hoja de Trabajo para listado'!$AB$155:$AB$1048576,0),MATCH((CUADRO!L$4&amp;$E830),'Hoja de Trabajo para listado'!$AB$151:$BA$151,0)),0)+IFERROR(INDEX('Hoja de Trabajo para listado'!$BC$155:$CB$1048576,MATCH($A830,'Hoja de Trabajo para listado'!$BC$155:$BC$1048576,0),MATCH((CUADRO!L$4&amp;$E830),'Hoja de Trabajo para listado'!$BC$151:$CB$151,0)),0)+IFERROR(INDEX('Hoja de Trabajo para listado'!$DE$153:$DG$274,MATCH($A830,'Hoja de Trabajo para listado'!$DE$153:$DE$1048576,0),MATCH((CUADRO!L$4&amp;$E830),'Hoja de Trabajo para listado'!$DE$151:$DG$151,0)),0)+IFERROR(INDEX('Hoja de Trabajo para listado'!$CD$155:$DC$1048576,MATCH($A830,'Hoja de Trabajo para listado'!$CD$155:$CD$1048576,0),MATCH((CUADRO!L$4&amp;$E830),'Hoja de Trabajo para listado'!$CD$151:$DC$151,0)),0)</f>
        <v>0</v>
      </c>
      <c r="M830" s="243">
        <f ca="1">+IFERROR(INDEX('Hoja de Trabajo para listado'!$A$155:$Z$1048576,MATCH($A830,'Hoja de Trabajo para listado'!$A$155:$A$1048576,0),MATCH((CUADRO!M$4&amp;$E830),'Hoja de Trabajo para listado'!$A$151:$Z$151,0)),0)+IFERROR(INDEX('Hoja de Trabajo para listado'!$AB$155:$BA$1048576,MATCH($A830,'Hoja de Trabajo para listado'!$AB$155:$AB$1048576,0),MATCH((CUADRO!M$4&amp;$E830),'Hoja de Trabajo para listado'!$AB$151:$BA$151,0)),0)+IFERROR(INDEX('Hoja de Trabajo para listado'!$BC$155:$CB$1048576,MATCH($A830,'Hoja de Trabajo para listado'!$BC$155:$BC$1048576,0),MATCH((CUADRO!M$4&amp;$E830),'Hoja de Trabajo para listado'!$BC$151:$CB$151,0)),0)+IFERROR(INDEX('Hoja de Trabajo para listado'!$DE$153:$DG$274,MATCH($A830,'Hoja de Trabajo para listado'!$DE$153:$DE$1048576,0),MATCH((CUADRO!M$4&amp;$E830),'Hoja de Trabajo para listado'!$DE$151:$DG$151,0)),0)+IFERROR(INDEX('Hoja de Trabajo para listado'!$CD$155:$DC$1048576,MATCH($A830,'Hoja de Trabajo para listado'!$CD$155:$CD$1048576,0),MATCH((CUADRO!M$4&amp;$E830),'Hoja de Trabajo para listado'!$CD$151:$DC$151,0)),0)</f>
        <v>0</v>
      </c>
      <c r="N830" s="243">
        <f ca="1">+IFERROR(INDEX('Hoja de Trabajo para listado'!$A$155:$Z$1048576,MATCH($A830,'Hoja de Trabajo para listado'!$A$155:$A$1048576,0),MATCH((CUADRO!N$4&amp;$E830),'Hoja de Trabajo para listado'!$A$151:$Z$151,0)),0)+IFERROR(INDEX('Hoja de Trabajo para listado'!$AB$155:$BA$1048576,MATCH($A830,'Hoja de Trabajo para listado'!$AB$155:$AB$1048576,0),MATCH((CUADRO!N$4&amp;$E830),'Hoja de Trabajo para listado'!$AB$151:$BA$151,0)),0)+IFERROR(INDEX('Hoja de Trabajo para listado'!$BC$155:$CB$1048576,MATCH($A830,'Hoja de Trabajo para listado'!$BC$155:$BC$1048576,0),MATCH((CUADRO!N$4&amp;$E830),'Hoja de Trabajo para listado'!$BC$151:$CB$151,0)),0)+IFERROR(INDEX('Hoja de Trabajo para listado'!$DE$153:$DG$274,MATCH($A830,'Hoja de Trabajo para listado'!$DE$153:$DE$1048576,0),MATCH((CUADRO!N$4&amp;$E830),'Hoja de Trabajo para listado'!$DE$151:$DG$151,0)),0)+IFERROR(INDEX('Hoja de Trabajo para listado'!$CD$155:$DC$1048576,MATCH($A830,'Hoja de Trabajo para listado'!$CD$155:$CD$1048576,0),MATCH((CUADRO!N$4&amp;$E830),'Hoja de Trabajo para listado'!$CD$151:$DC$151,0)),0)</f>
        <v>0</v>
      </c>
      <c r="O830" s="243">
        <f ca="1">+IFERROR(INDEX('Hoja de Trabajo para listado'!$A$155:$Z$1048576,MATCH($A830,'Hoja de Trabajo para listado'!$A$155:$A$1048576,0),MATCH((CUADRO!O$4&amp;$E830),'Hoja de Trabajo para listado'!$A$151:$Z$151,0)),0)+IFERROR(INDEX('Hoja de Trabajo para listado'!$AB$155:$BA$1048576,MATCH($A830,'Hoja de Trabajo para listado'!$AB$155:$AB$1048576,0),MATCH((CUADRO!O$4&amp;$E830),'Hoja de Trabajo para listado'!$AB$151:$BA$151,0)),0)+IFERROR(INDEX('Hoja de Trabajo para listado'!$BC$155:$CB$1048576,MATCH($A830,'Hoja de Trabajo para listado'!$BC$155:$BC$1048576,0),MATCH((CUADRO!O$4&amp;$E830),'Hoja de Trabajo para listado'!$BC$151:$CB$151,0)),0)+IFERROR(INDEX('Hoja de Trabajo para listado'!$DE$153:$DG$274,MATCH($A830,'Hoja de Trabajo para listado'!$DE$153:$DE$1048576,0),MATCH((CUADRO!O$4&amp;$E830),'Hoja de Trabajo para listado'!$DE$151:$DG$151,0)),0)+IFERROR(INDEX('Hoja de Trabajo para listado'!$CD$155:$DC$1048576,MATCH($A830,'Hoja de Trabajo para listado'!$CD$155:$CD$1048576,0),MATCH((CUADRO!O$4&amp;$E830),'Hoja de Trabajo para listado'!$CD$151:$DC$151,0)),0)</f>
        <v>0</v>
      </c>
      <c r="P830" s="243">
        <f ca="1">+IFERROR(INDEX('Hoja de Trabajo para listado'!$A$155:$Z$1048576,MATCH($A830,'Hoja de Trabajo para listado'!$A$155:$A$1048576,0),MATCH((CUADRO!P$4&amp;$E830),'Hoja de Trabajo para listado'!$A$151:$Z$151,0)),0)+IFERROR(INDEX('Hoja de Trabajo para listado'!$AB$155:$BA$1048576,MATCH($A830,'Hoja de Trabajo para listado'!$AB$155:$AB$1048576,0),MATCH((CUADRO!P$4&amp;$E830),'Hoja de Trabajo para listado'!$AB$151:$BA$151,0)),0)+IFERROR(INDEX('Hoja de Trabajo para listado'!$BC$155:$CB$1048576,MATCH($A830,'Hoja de Trabajo para listado'!$BC$155:$BC$1048576,0),MATCH((CUADRO!P$4&amp;$E830),'Hoja de Trabajo para listado'!$BC$151:$CB$151,0)),0)+IFERROR(INDEX('Hoja de Trabajo para listado'!$DE$153:$DG$274,MATCH($A830,'Hoja de Trabajo para listado'!$DE$153:$DE$1048576,0),MATCH((CUADRO!P$4&amp;$E830),'Hoja de Trabajo para listado'!$DE$151:$DG$151,0)),0)+IFERROR(INDEX('Hoja de Trabajo para listado'!$CD$155:$DC$1048576,MATCH($A830,'Hoja de Trabajo para listado'!$CD$155:$CD$1048576,0),MATCH((CUADRO!P$4&amp;$E830),'Hoja de Trabajo para listado'!$CD$151:$DC$151,0)),0)</f>
        <v>0</v>
      </c>
      <c r="Q830" s="243">
        <f ca="1">+IFERROR(INDEX('Hoja de Trabajo para listado'!$A$155:$Z$1048576,MATCH($A830,'Hoja de Trabajo para listado'!$A$155:$A$1048576,0),MATCH((CUADRO!Q$4&amp;$E830),'Hoja de Trabajo para listado'!$A$151:$Z$151,0)),0)+IFERROR(INDEX('Hoja de Trabajo para listado'!$AB$155:$BA$1048576,MATCH($A830,'Hoja de Trabajo para listado'!$AB$155:$AB$1048576,0),MATCH((CUADRO!Q$4&amp;$E830),'Hoja de Trabajo para listado'!$AB$151:$BA$151,0)),0)+IFERROR(INDEX('Hoja de Trabajo para listado'!$BC$155:$CB$1048576,MATCH($A830,'Hoja de Trabajo para listado'!$BC$155:$BC$1048576,0),MATCH((CUADRO!Q$4&amp;$E830),'Hoja de Trabajo para listado'!$BC$151:$CB$151,0)),0)+IFERROR(INDEX('Hoja de Trabajo para listado'!$DE$153:$DG$274,MATCH($A830,'Hoja de Trabajo para listado'!$DE$153:$DE$1048576,0),MATCH((CUADRO!Q$4&amp;$E830),'Hoja de Trabajo para listado'!$DE$151:$DG$151,0)),0)+IFERROR(INDEX('Hoja de Trabajo para listado'!$CD$155:$DC$1048576,MATCH($A830,'Hoja de Trabajo para listado'!$CD$155:$CD$1048576,0),MATCH((CUADRO!Q$4&amp;$E830),'Hoja de Trabajo para listado'!$CD$151:$DC$151,0)),0)</f>
        <v>0</v>
      </c>
      <c r="R830" s="243">
        <f t="shared" ca="1" si="31"/>
        <v>0</v>
      </c>
      <c r="S830" s="249">
        <f ca="1">+R829+R830</f>
        <v>0</v>
      </c>
      <c r="T830" s="243">
        <f ca="1">+S830</f>
        <v>0</v>
      </c>
      <c r="U830" s="242">
        <f t="shared" si="32"/>
        <v>2</v>
      </c>
      <c r="V830" s="333" t="str">
        <f>+VLOOKUP(A830,bd_lista!$A$3:$E$592,5,FALSE)</f>
        <v>Gobiernos Autonomos Municipales</v>
      </c>
      <c r="W830" s="388"/>
      <c r="X830" s="242">
        <f>+VLOOKUP(A830,[4]Sheet1!$A$13:$D$744,4,FALSE)</f>
        <v>0</v>
      </c>
      <c r="Y830" s="242" t="e">
        <f>+VLOOKUP(X830,bd_lista!$A$3:$C$592,3,FALSE)</f>
        <v>#N/A</v>
      </c>
      <c r="Z830" s="292"/>
      <c r="AA830" s="293"/>
    </row>
    <row r="831" spans="1:27" customFormat="1" ht="15" hidden="1" customHeight="1">
      <c r="A831" s="32">
        <v>1433</v>
      </c>
      <c r="B831" s="392">
        <f>+A831</f>
        <v>1433</v>
      </c>
      <c r="C831" s="247" t="e">
        <f>+VLOOKUP(A831,bd_lista!$A$3:$C$592,3,FALSE)</f>
        <v>#N/A</v>
      </c>
      <c r="D831" s="389" t="e">
        <f>+C831</f>
        <v>#N/A</v>
      </c>
      <c r="E831" s="242" t="s">
        <v>1304</v>
      </c>
      <c r="F831" s="243">
        <f ca="1">+IFERROR(INDEX('Hoja de Trabajo para listado'!$A$155:$Z$1048576,MATCH($A831,'Hoja de Trabajo para listado'!$A$155:$A$1048576,0),MATCH((CUADRO!F$4&amp;$E831),'Hoja de Trabajo para listado'!$A$151:$Z$151,0)),0)+IFERROR(INDEX('Hoja de Trabajo para listado'!$AB$155:$BA$1048576,MATCH($A831,'Hoja de Trabajo para listado'!$AB$155:$AB$1048576,0),MATCH((CUADRO!F$4&amp;$E831),'Hoja de Trabajo para listado'!$AB$151:$BA$151,0)),0)+IFERROR(INDEX('Hoja de Trabajo para listado'!$BC$155:$CB$1048576,MATCH($A831,'Hoja de Trabajo para listado'!$BC$155:$BC$1048576,0),MATCH((CUADRO!F$4&amp;$E831),'Hoja de Trabajo para listado'!$BC$151:$CB$151,0)),0)+IFERROR(INDEX('Hoja de Trabajo para listado'!$DE$153:$DG$274,MATCH($A831,'Hoja de Trabajo para listado'!$DE$153:$DE$1048576,0),MATCH((CUADRO!F$4&amp;$E831),'Hoja de Trabajo para listado'!$DE$151:$DG$151,0)),0)+IFERROR(INDEX('Hoja de Trabajo para listado'!$CD$155:$DC$1048576,MATCH($A831,'Hoja de Trabajo para listado'!$CD$155:$CD$1048576,0),MATCH((CUADRO!F$4&amp;$E831),'Hoja de Trabajo para listado'!$CD$151:$DC$151,0)),0)</f>
        <v>0</v>
      </c>
      <c r="G831" s="243">
        <f ca="1">+IFERROR(INDEX('Hoja de Trabajo para listado'!$A$155:$Z$1048576,MATCH($A831,'Hoja de Trabajo para listado'!$A$155:$A$1048576,0),MATCH((CUADRO!G$4&amp;$E831),'Hoja de Trabajo para listado'!$A$151:$Z$151,0)),0)+IFERROR(INDEX('Hoja de Trabajo para listado'!$AB$155:$BA$1048576,MATCH($A831,'Hoja de Trabajo para listado'!$AB$155:$AB$1048576,0),MATCH((CUADRO!G$4&amp;$E831),'Hoja de Trabajo para listado'!$AB$151:$BA$151,0)),0)+IFERROR(INDEX('Hoja de Trabajo para listado'!$BC$155:$CB$1048576,MATCH($A831,'Hoja de Trabajo para listado'!$BC$155:$BC$1048576,0),MATCH((CUADRO!G$4&amp;$E831),'Hoja de Trabajo para listado'!$BC$151:$CB$151,0)),0)+IFERROR(INDEX('Hoja de Trabajo para listado'!$DE$153:$DG$274,MATCH($A831,'Hoja de Trabajo para listado'!$DE$153:$DE$1048576,0),MATCH((CUADRO!G$4&amp;$E831),'Hoja de Trabajo para listado'!$DE$151:$DG$151,0)),0)+IFERROR(INDEX('Hoja de Trabajo para listado'!$CD$155:$DC$1048576,MATCH($A831,'Hoja de Trabajo para listado'!$CD$155:$CD$1048576,0),MATCH((CUADRO!G$4&amp;$E831),'Hoja de Trabajo para listado'!$CD$151:$DC$151,0)),0)</f>
        <v>0</v>
      </c>
      <c r="H831" s="243">
        <f ca="1">+IFERROR(INDEX('Hoja de Trabajo para listado'!$A$155:$Z$1048576,MATCH($A831,'Hoja de Trabajo para listado'!$A$155:$A$1048576,0),MATCH((CUADRO!H$4&amp;$E831),'Hoja de Trabajo para listado'!$A$151:$Z$151,0)),0)+IFERROR(INDEX('Hoja de Trabajo para listado'!$AB$155:$BA$1048576,MATCH($A831,'Hoja de Trabajo para listado'!$AB$155:$AB$1048576,0),MATCH((CUADRO!H$4&amp;$E831),'Hoja de Trabajo para listado'!$AB$151:$BA$151,0)),0)+IFERROR(INDEX('Hoja de Trabajo para listado'!$BC$155:$CB$1048576,MATCH($A831,'Hoja de Trabajo para listado'!$BC$155:$BC$1048576,0),MATCH((CUADRO!H$4&amp;$E831),'Hoja de Trabajo para listado'!$BC$151:$CB$151,0)),0)+IFERROR(INDEX('Hoja de Trabajo para listado'!$DE$153:$DG$274,MATCH($A831,'Hoja de Trabajo para listado'!$DE$153:$DE$1048576,0),MATCH((CUADRO!H$4&amp;$E831),'Hoja de Trabajo para listado'!$DE$151:$DG$151,0)),0)+IFERROR(INDEX('Hoja de Trabajo para listado'!$CD$155:$DC$1048576,MATCH($A831,'Hoja de Trabajo para listado'!$CD$155:$CD$1048576,0),MATCH((CUADRO!H$4&amp;$E831),'Hoja de Trabajo para listado'!$CD$151:$DC$151,0)),0)</f>
        <v>0</v>
      </c>
      <c r="I831" s="243">
        <f ca="1">+IFERROR(INDEX('Hoja de Trabajo para listado'!$A$155:$Z$1048576,MATCH($A831,'Hoja de Trabajo para listado'!$A$155:$A$1048576,0),MATCH((CUADRO!I$4&amp;$E831),'Hoja de Trabajo para listado'!$A$151:$Z$151,0)),0)+IFERROR(INDEX('Hoja de Trabajo para listado'!$AB$155:$BA$1048576,MATCH($A831,'Hoja de Trabajo para listado'!$AB$155:$AB$1048576,0),MATCH((CUADRO!I$4&amp;$E831),'Hoja de Trabajo para listado'!$AB$151:$BA$151,0)),0)+IFERROR(INDEX('Hoja de Trabajo para listado'!$BC$155:$CB$1048576,MATCH($A831,'Hoja de Trabajo para listado'!$BC$155:$BC$1048576,0),MATCH((CUADRO!I$4&amp;$E831),'Hoja de Trabajo para listado'!$BC$151:$CB$151,0)),0)+IFERROR(INDEX('Hoja de Trabajo para listado'!$DE$153:$DG$274,MATCH($A831,'Hoja de Trabajo para listado'!$DE$153:$DE$1048576,0),MATCH((CUADRO!I$4&amp;$E831),'Hoja de Trabajo para listado'!$DE$151:$DG$151,0)),0)+IFERROR(INDEX('Hoja de Trabajo para listado'!$CD$155:$DC$1048576,MATCH($A831,'Hoja de Trabajo para listado'!$CD$155:$CD$1048576,0),MATCH((CUADRO!I$4&amp;$E831),'Hoja de Trabajo para listado'!$CD$151:$DC$151,0)),0)</f>
        <v>0</v>
      </c>
      <c r="J831" s="243">
        <f ca="1">+IFERROR(INDEX('Hoja de Trabajo para listado'!$A$155:$Z$1048576,MATCH($A831,'Hoja de Trabajo para listado'!$A$155:$A$1048576,0),MATCH((CUADRO!J$4&amp;$E831),'Hoja de Trabajo para listado'!$A$151:$Z$151,0)),0)+IFERROR(INDEX('Hoja de Trabajo para listado'!$AB$155:$BA$1048576,MATCH($A831,'Hoja de Trabajo para listado'!$AB$155:$AB$1048576,0),MATCH((CUADRO!J$4&amp;$E831),'Hoja de Trabajo para listado'!$AB$151:$BA$151,0)),0)+IFERROR(INDEX('Hoja de Trabajo para listado'!$BC$155:$CB$1048576,MATCH($A831,'Hoja de Trabajo para listado'!$BC$155:$BC$1048576,0),MATCH((CUADRO!J$4&amp;$E831),'Hoja de Trabajo para listado'!$BC$151:$CB$151,0)),0)+IFERROR(INDEX('Hoja de Trabajo para listado'!$DE$153:$DG$274,MATCH($A831,'Hoja de Trabajo para listado'!$DE$153:$DE$1048576,0),MATCH((CUADRO!J$4&amp;$E831),'Hoja de Trabajo para listado'!$DE$151:$DG$151,0)),0)+IFERROR(INDEX('Hoja de Trabajo para listado'!$CD$155:$DC$1048576,MATCH($A831,'Hoja de Trabajo para listado'!$CD$155:$CD$1048576,0),MATCH((CUADRO!J$4&amp;$E831),'Hoja de Trabajo para listado'!$CD$151:$DC$151,0)),0)</f>
        <v>0</v>
      </c>
      <c r="K831" s="243">
        <f ca="1">+IFERROR(INDEX('Hoja de Trabajo para listado'!$A$155:$Z$1048576,MATCH($A831,'Hoja de Trabajo para listado'!$A$155:$A$1048576,0),MATCH((CUADRO!K$4&amp;$E831),'Hoja de Trabajo para listado'!$A$151:$Z$151,0)),0)+IFERROR(INDEX('Hoja de Trabajo para listado'!$AB$155:$BA$1048576,MATCH($A831,'Hoja de Trabajo para listado'!$AB$155:$AB$1048576,0),MATCH((CUADRO!K$4&amp;$E831),'Hoja de Trabajo para listado'!$AB$151:$BA$151,0)),0)+IFERROR(INDEX('Hoja de Trabajo para listado'!$BC$155:$CB$1048576,MATCH($A831,'Hoja de Trabajo para listado'!$BC$155:$BC$1048576,0),MATCH((CUADRO!K$4&amp;$E831),'Hoja de Trabajo para listado'!$BC$151:$CB$151,0)),0)+IFERROR(INDEX('Hoja de Trabajo para listado'!$DE$153:$DG$274,MATCH($A831,'Hoja de Trabajo para listado'!$DE$153:$DE$1048576,0),MATCH((CUADRO!K$4&amp;$E831),'Hoja de Trabajo para listado'!$DE$151:$DG$151,0)),0)+IFERROR(INDEX('Hoja de Trabajo para listado'!$CD$155:$DC$1048576,MATCH($A831,'Hoja de Trabajo para listado'!$CD$155:$CD$1048576,0),MATCH((CUADRO!K$4&amp;$E831),'Hoja de Trabajo para listado'!$CD$151:$DC$151,0)),0)</f>
        <v>0</v>
      </c>
      <c r="L831" s="243">
        <f ca="1">+IFERROR(INDEX('Hoja de Trabajo para listado'!$A$155:$Z$1048576,MATCH($A831,'Hoja de Trabajo para listado'!$A$155:$A$1048576,0),MATCH((CUADRO!L$4&amp;$E831),'Hoja de Trabajo para listado'!$A$151:$Z$151,0)),0)+IFERROR(INDEX('Hoja de Trabajo para listado'!$AB$155:$BA$1048576,MATCH($A831,'Hoja de Trabajo para listado'!$AB$155:$AB$1048576,0),MATCH((CUADRO!L$4&amp;$E831),'Hoja de Trabajo para listado'!$AB$151:$BA$151,0)),0)+IFERROR(INDEX('Hoja de Trabajo para listado'!$BC$155:$CB$1048576,MATCH($A831,'Hoja de Trabajo para listado'!$BC$155:$BC$1048576,0),MATCH((CUADRO!L$4&amp;$E831),'Hoja de Trabajo para listado'!$BC$151:$CB$151,0)),0)+IFERROR(INDEX('Hoja de Trabajo para listado'!$DE$153:$DG$274,MATCH($A831,'Hoja de Trabajo para listado'!$DE$153:$DE$1048576,0),MATCH((CUADRO!L$4&amp;$E831),'Hoja de Trabajo para listado'!$DE$151:$DG$151,0)),0)+IFERROR(INDEX('Hoja de Trabajo para listado'!$CD$155:$DC$1048576,MATCH($A831,'Hoja de Trabajo para listado'!$CD$155:$CD$1048576,0),MATCH((CUADRO!L$4&amp;$E831),'Hoja de Trabajo para listado'!$CD$151:$DC$151,0)),0)</f>
        <v>0</v>
      </c>
      <c r="M831" s="243">
        <f ca="1">+IFERROR(INDEX('Hoja de Trabajo para listado'!$A$155:$Z$1048576,MATCH($A831,'Hoja de Trabajo para listado'!$A$155:$A$1048576,0),MATCH((CUADRO!M$4&amp;$E831),'Hoja de Trabajo para listado'!$A$151:$Z$151,0)),0)+IFERROR(INDEX('Hoja de Trabajo para listado'!$AB$155:$BA$1048576,MATCH($A831,'Hoja de Trabajo para listado'!$AB$155:$AB$1048576,0),MATCH((CUADRO!M$4&amp;$E831),'Hoja de Trabajo para listado'!$AB$151:$BA$151,0)),0)+IFERROR(INDEX('Hoja de Trabajo para listado'!$BC$155:$CB$1048576,MATCH($A831,'Hoja de Trabajo para listado'!$BC$155:$BC$1048576,0),MATCH((CUADRO!M$4&amp;$E831),'Hoja de Trabajo para listado'!$BC$151:$CB$151,0)),0)+IFERROR(INDEX('Hoja de Trabajo para listado'!$DE$153:$DG$274,MATCH($A831,'Hoja de Trabajo para listado'!$DE$153:$DE$1048576,0),MATCH((CUADRO!M$4&amp;$E831),'Hoja de Trabajo para listado'!$DE$151:$DG$151,0)),0)+IFERROR(INDEX('Hoja de Trabajo para listado'!$CD$155:$DC$1048576,MATCH($A831,'Hoja de Trabajo para listado'!$CD$155:$CD$1048576,0),MATCH((CUADRO!M$4&amp;$E831),'Hoja de Trabajo para listado'!$CD$151:$DC$151,0)),0)</f>
        <v>0</v>
      </c>
      <c r="N831" s="243">
        <f ca="1">+IFERROR(INDEX('Hoja de Trabajo para listado'!$A$155:$Z$1048576,MATCH($A831,'Hoja de Trabajo para listado'!$A$155:$A$1048576,0),MATCH((CUADRO!N$4&amp;$E831),'Hoja de Trabajo para listado'!$A$151:$Z$151,0)),0)+IFERROR(INDEX('Hoja de Trabajo para listado'!$AB$155:$BA$1048576,MATCH($A831,'Hoja de Trabajo para listado'!$AB$155:$AB$1048576,0),MATCH((CUADRO!N$4&amp;$E831),'Hoja de Trabajo para listado'!$AB$151:$BA$151,0)),0)+IFERROR(INDEX('Hoja de Trabajo para listado'!$BC$155:$CB$1048576,MATCH($A831,'Hoja de Trabajo para listado'!$BC$155:$BC$1048576,0),MATCH((CUADRO!N$4&amp;$E831),'Hoja de Trabajo para listado'!$BC$151:$CB$151,0)),0)+IFERROR(INDEX('Hoja de Trabajo para listado'!$DE$153:$DG$274,MATCH($A831,'Hoja de Trabajo para listado'!$DE$153:$DE$1048576,0),MATCH((CUADRO!N$4&amp;$E831),'Hoja de Trabajo para listado'!$DE$151:$DG$151,0)),0)+IFERROR(INDEX('Hoja de Trabajo para listado'!$CD$155:$DC$1048576,MATCH($A831,'Hoja de Trabajo para listado'!$CD$155:$CD$1048576,0),MATCH((CUADRO!N$4&amp;$E831),'Hoja de Trabajo para listado'!$CD$151:$DC$151,0)),0)</f>
        <v>0</v>
      </c>
      <c r="O831" s="243">
        <f ca="1">+IFERROR(INDEX('Hoja de Trabajo para listado'!$A$155:$Z$1048576,MATCH($A831,'Hoja de Trabajo para listado'!$A$155:$A$1048576,0),MATCH((CUADRO!O$4&amp;$E831),'Hoja de Trabajo para listado'!$A$151:$Z$151,0)),0)+IFERROR(INDEX('Hoja de Trabajo para listado'!$AB$155:$BA$1048576,MATCH($A831,'Hoja de Trabajo para listado'!$AB$155:$AB$1048576,0),MATCH((CUADRO!O$4&amp;$E831),'Hoja de Trabajo para listado'!$AB$151:$BA$151,0)),0)+IFERROR(INDEX('Hoja de Trabajo para listado'!$BC$155:$CB$1048576,MATCH($A831,'Hoja de Trabajo para listado'!$BC$155:$BC$1048576,0),MATCH((CUADRO!O$4&amp;$E831),'Hoja de Trabajo para listado'!$BC$151:$CB$151,0)),0)+IFERROR(INDEX('Hoja de Trabajo para listado'!$DE$153:$DG$274,MATCH($A831,'Hoja de Trabajo para listado'!$DE$153:$DE$1048576,0),MATCH((CUADRO!O$4&amp;$E831),'Hoja de Trabajo para listado'!$DE$151:$DG$151,0)),0)+IFERROR(INDEX('Hoja de Trabajo para listado'!$CD$155:$DC$1048576,MATCH($A831,'Hoja de Trabajo para listado'!$CD$155:$CD$1048576,0),MATCH((CUADRO!O$4&amp;$E831),'Hoja de Trabajo para listado'!$CD$151:$DC$151,0)),0)</f>
        <v>0</v>
      </c>
      <c r="P831" s="243">
        <f ca="1">+IFERROR(INDEX('Hoja de Trabajo para listado'!$A$155:$Z$1048576,MATCH($A831,'Hoja de Trabajo para listado'!$A$155:$A$1048576,0),MATCH((CUADRO!P$4&amp;$E831),'Hoja de Trabajo para listado'!$A$151:$Z$151,0)),0)+IFERROR(INDEX('Hoja de Trabajo para listado'!$AB$155:$BA$1048576,MATCH($A831,'Hoja de Trabajo para listado'!$AB$155:$AB$1048576,0),MATCH((CUADRO!P$4&amp;$E831),'Hoja de Trabajo para listado'!$AB$151:$BA$151,0)),0)+IFERROR(INDEX('Hoja de Trabajo para listado'!$BC$155:$CB$1048576,MATCH($A831,'Hoja de Trabajo para listado'!$BC$155:$BC$1048576,0),MATCH((CUADRO!P$4&amp;$E831),'Hoja de Trabajo para listado'!$BC$151:$CB$151,0)),0)+IFERROR(INDEX('Hoja de Trabajo para listado'!$DE$153:$DG$274,MATCH($A831,'Hoja de Trabajo para listado'!$DE$153:$DE$1048576,0),MATCH((CUADRO!P$4&amp;$E831),'Hoja de Trabajo para listado'!$DE$151:$DG$151,0)),0)+IFERROR(INDEX('Hoja de Trabajo para listado'!$CD$155:$DC$1048576,MATCH($A831,'Hoja de Trabajo para listado'!$CD$155:$CD$1048576,0),MATCH((CUADRO!P$4&amp;$E831),'Hoja de Trabajo para listado'!$CD$151:$DC$151,0)),0)</f>
        <v>0</v>
      </c>
      <c r="Q831" s="243">
        <f ca="1">+IFERROR(INDEX('Hoja de Trabajo para listado'!$A$155:$Z$1048576,MATCH($A831,'Hoja de Trabajo para listado'!$A$155:$A$1048576,0),MATCH((CUADRO!Q$4&amp;$E831),'Hoja de Trabajo para listado'!$A$151:$Z$151,0)),0)+IFERROR(INDEX('Hoja de Trabajo para listado'!$AB$155:$BA$1048576,MATCH($A831,'Hoja de Trabajo para listado'!$AB$155:$AB$1048576,0),MATCH((CUADRO!Q$4&amp;$E831),'Hoja de Trabajo para listado'!$AB$151:$BA$151,0)),0)+IFERROR(INDEX('Hoja de Trabajo para listado'!$BC$155:$CB$1048576,MATCH($A831,'Hoja de Trabajo para listado'!$BC$155:$BC$1048576,0),MATCH((CUADRO!Q$4&amp;$E831),'Hoja de Trabajo para listado'!$BC$151:$CB$151,0)),0)+IFERROR(INDEX('Hoja de Trabajo para listado'!$DE$153:$DG$274,MATCH($A831,'Hoja de Trabajo para listado'!$DE$153:$DE$1048576,0),MATCH((CUADRO!Q$4&amp;$E831),'Hoja de Trabajo para listado'!$DE$151:$DG$151,0)),0)+IFERROR(INDEX('Hoja de Trabajo para listado'!$CD$155:$DC$1048576,MATCH($A831,'Hoja de Trabajo para listado'!$CD$155:$CD$1048576,0),MATCH((CUADRO!Q$4&amp;$E831),'Hoja de Trabajo para listado'!$CD$151:$DC$151,0)),0)</f>
        <v>0</v>
      </c>
      <c r="R831" s="243">
        <f t="shared" ca="1" si="31"/>
        <v>0</v>
      </c>
      <c r="S831" s="249"/>
      <c r="T831" s="243">
        <f ca="1">+T832</f>
        <v>0</v>
      </c>
      <c r="U831" s="242">
        <f t="shared" si="32"/>
        <v>1</v>
      </c>
      <c r="V831" s="333" t="e">
        <f>+VLOOKUP(A831,bd_lista!$A$3:$E$592,5,FALSE)</f>
        <v>#N/A</v>
      </c>
      <c r="W831" s="387" t="e">
        <f>+V831</f>
        <v>#N/A</v>
      </c>
      <c r="X831" s="242" t="e">
        <f>+VLOOKUP(A831,[4]Sheet1!$A$13:$D$744,4,FALSE)</f>
        <v>#N/A</v>
      </c>
      <c r="Y831" s="242" t="e">
        <f>+VLOOKUP(X831,bd_lista!$A$3:$C$592,3,FALSE)</f>
        <v>#N/A</v>
      </c>
      <c r="Z831" s="294" t="e">
        <f>+X831</f>
        <v>#N/A</v>
      </c>
      <c r="AA831" s="295" t="e">
        <f>+Y831</f>
        <v>#N/A</v>
      </c>
    </row>
    <row r="832" spans="1:27" customFormat="1" ht="15" hidden="1" customHeight="1">
      <c r="A832" s="32">
        <v>1433</v>
      </c>
      <c r="B832" s="393"/>
      <c r="C832" s="247" t="e">
        <f>+VLOOKUP(A832,bd_lista!$A$3:$C$592,3,FALSE)</f>
        <v>#N/A</v>
      </c>
      <c r="D832" s="390"/>
      <c r="E832" s="244" t="s">
        <v>1305</v>
      </c>
      <c r="F832" s="243">
        <f ca="1">+IFERROR(INDEX('Hoja de Trabajo para listado'!$A$155:$Z$1048576,MATCH($A832,'Hoja de Trabajo para listado'!$A$155:$A$1048576,0),MATCH((CUADRO!F$4&amp;$E832),'Hoja de Trabajo para listado'!$A$151:$Z$151,0)),0)+IFERROR(INDEX('Hoja de Trabajo para listado'!$AB$155:$BA$1048576,MATCH($A832,'Hoja de Trabajo para listado'!$AB$155:$AB$1048576,0),MATCH((CUADRO!F$4&amp;$E832),'Hoja de Trabajo para listado'!$AB$151:$BA$151,0)),0)+IFERROR(INDEX('Hoja de Trabajo para listado'!$BC$155:$CB$1048576,MATCH($A832,'Hoja de Trabajo para listado'!$BC$155:$BC$1048576,0),MATCH((CUADRO!F$4&amp;$E832),'Hoja de Trabajo para listado'!$BC$151:$CB$151,0)),0)+IFERROR(INDEX('Hoja de Trabajo para listado'!$DE$153:$DG$274,MATCH($A832,'Hoja de Trabajo para listado'!$DE$153:$DE$1048576,0),MATCH((CUADRO!F$4&amp;$E832),'Hoja de Trabajo para listado'!$DE$151:$DG$151,0)),0)+IFERROR(INDEX('Hoja de Trabajo para listado'!$CD$155:$DC$1048576,MATCH($A832,'Hoja de Trabajo para listado'!$CD$155:$CD$1048576,0),MATCH((CUADRO!F$4&amp;$E832),'Hoja de Trabajo para listado'!$CD$151:$DC$151,0)),0)</f>
        <v>0</v>
      </c>
      <c r="G832" s="243">
        <f ca="1">+IFERROR(INDEX('Hoja de Trabajo para listado'!$A$155:$Z$1048576,MATCH($A832,'Hoja de Trabajo para listado'!$A$155:$A$1048576,0),MATCH((CUADRO!G$4&amp;$E832),'Hoja de Trabajo para listado'!$A$151:$Z$151,0)),0)+IFERROR(INDEX('Hoja de Trabajo para listado'!$AB$155:$BA$1048576,MATCH($A832,'Hoja de Trabajo para listado'!$AB$155:$AB$1048576,0),MATCH((CUADRO!G$4&amp;$E832),'Hoja de Trabajo para listado'!$AB$151:$BA$151,0)),0)+IFERROR(INDEX('Hoja de Trabajo para listado'!$BC$155:$CB$1048576,MATCH($A832,'Hoja de Trabajo para listado'!$BC$155:$BC$1048576,0),MATCH((CUADRO!G$4&amp;$E832),'Hoja de Trabajo para listado'!$BC$151:$CB$151,0)),0)+IFERROR(INDEX('Hoja de Trabajo para listado'!$DE$153:$DG$274,MATCH($A832,'Hoja de Trabajo para listado'!$DE$153:$DE$1048576,0),MATCH((CUADRO!G$4&amp;$E832),'Hoja de Trabajo para listado'!$DE$151:$DG$151,0)),0)+IFERROR(INDEX('Hoja de Trabajo para listado'!$CD$155:$DC$1048576,MATCH($A832,'Hoja de Trabajo para listado'!$CD$155:$CD$1048576,0),MATCH((CUADRO!G$4&amp;$E832),'Hoja de Trabajo para listado'!$CD$151:$DC$151,0)),0)</f>
        <v>0</v>
      </c>
      <c r="H832" s="243">
        <f ca="1">+IFERROR(INDEX('Hoja de Trabajo para listado'!$A$155:$Z$1048576,MATCH($A832,'Hoja de Trabajo para listado'!$A$155:$A$1048576,0),MATCH((CUADRO!H$4&amp;$E832),'Hoja de Trabajo para listado'!$A$151:$Z$151,0)),0)+IFERROR(INDEX('Hoja de Trabajo para listado'!$AB$155:$BA$1048576,MATCH($A832,'Hoja de Trabajo para listado'!$AB$155:$AB$1048576,0),MATCH((CUADRO!H$4&amp;$E832),'Hoja de Trabajo para listado'!$AB$151:$BA$151,0)),0)+IFERROR(INDEX('Hoja de Trabajo para listado'!$BC$155:$CB$1048576,MATCH($A832,'Hoja de Trabajo para listado'!$BC$155:$BC$1048576,0),MATCH((CUADRO!H$4&amp;$E832),'Hoja de Trabajo para listado'!$BC$151:$CB$151,0)),0)+IFERROR(INDEX('Hoja de Trabajo para listado'!$DE$153:$DG$274,MATCH($A832,'Hoja de Trabajo para listado'!$DE$153:$DE$1048576,0),MATCH((CUADRO!H$4&amp;$E832),'Hoja de Trabajo para listado'!$DE$151:$DG$151,0)),0)+IFERROR(INDEX('Hoja de Trabajo para listado'!$CD$155:$DC$1048576,MATCH($A832,'Hoja de Trabajo para listado'!$CD$155:$CD$1048576,0),MATCH((CUADRO!H$4&amp;$E832),'Hoja de Trabajo para listado'!$CD$151:$DC$151,0)),0)</f>
        <v>0</v>
      </c>
      <c r="I832" s="243">
        <f ca="1">+IFERROR(INDEX('Hoja de Trabajo para listado'!$A$155:$Z$1048576,MATCH($A832,'Hoja de Trabajo para listado'!$A$155:$A$1048576,0),MATCH((CUADRO!I$4&amp;$E832),'Hoja de Trabajo para listado'!$A$151:$Z$151,0)),0)+IFERROR(INDEX('Hoja de Trabajo para listado'!$AB$155:$BA$1048576,MATCH($A832,'Hoja de Trabajo para listado'!$AB$155:$AB$1048576,0),MATCH((CUADRO!I$4&amp;$E832),'Hoja de Trabajo para listado'!$AB$151:$BA$151,0)),0)+IFERROR(INDEX('Hoja de Trabajo para listado'!$BC$155:$CB$1048576,MATCH($A832,'Hoja de Trabajo para listado'!$BC$155:$BC$1048576,0),MATCH((CUADRO!I$4&amp;$E832),'Hoja de Trabajo para listado'!$BC$151:$CB$151,0)),0)+IFERROR(INDEX('Hoja de Trabajo para listado'!$DE$153:$DG$274,MATCH($A832,'Hoja de Trabajo para listado'!$DE$153:$DE$1048576,0),MATCH((CUADRO!I$4&amp;$E832),'Hoja de Trabajo para listado'!$DE$151:$DG$151,0)),0)+IFERROR(INDEX('Hoja de Trabajo para listado'!$CD$155:$DC$1048576,MATCH($A832,'Hoja de Trabajo para listado'!$CD$155:$CD$1048576,0),MATCH((CUADRO!I$4&amp;$E832),'Hoja de Trabajo para listado'!$CD$151:$DC$151,0)),0)</f>
        <v>0</v>
      </c>
      <c r="J832" s="243">
        <f ca="1">+IFERROR(INDEX('Hoja de Trabajo para listado'!$A$155:$Z$1048576,MATCH($A832,'Hoja de Trabajo para listado'!$A$155:$A$1048576,0),MATCH((CUADRO!J$4&amp;$E832),'Hoja de Trabajo para listado'!$A$151:$Z$151,0)),0)+IFERROR(INDEX('Hoja de Trabajo para listado'!$AB$155:$BA$1048576,MATCH($A832,'Hoja de Trabajo para listado'!$AB$155:$AB$1048576,0),MATCH((CUADRO!J$4&amp;$E832),'Hoja de Trabajo para listado'!$AB$151:$BA$151,0)),0)+IFERROR(INDEX('Hoja de Trabajo para listado'!$BC$155:$CB$1048576,MATCH($A832,'Hoja de Trabajo para listado'!$BC$155:$BC$1048576,0),MATCH((CUADRO!J$4&amp;$E832),'Hoja de Trabajo para listado'!$BC$151:$CB$151,0)),0)+IFERROR(INDEX('Hoja de Trabajo para listado'!$DE$153:$DG$274,MATCH($A832,'Hoja de Trabajo para listado'!$DE$153:$DE$1048576,0),MATCH((CUADRO!J$4&amp;$E832),'Hoja de Trabajo para listado'!$DE$151:$DG$151,0)),0)+IFERROR(INDEX('Hoja de Trabajo para listado'!$CD$155:$DC$1048576,MATCH($A832,'Hoja de Trabajo para listado'!$CD$155:$CD$1048576,0),MATCH((CUADRO!J$4&amp;$E832),'Hoja de Trabajo para listado'!$CD$151:$DC$151,0)),0)</f>
        <v>0</v>
      </c>
      <c r="K832" s="243">
        <f ca="1">+IFERROR(INDEX('Hoja de Trabajo para listado'!$A$155:$Z$1048576,MATCH($A832,'Hoja de Trabajo para listado'!$A$155:$A$1048576,0),MATCH((CUADRO!K$4&amp;$E832),'Hoja de Trabajo para listado'!$A$151:$Z$151,0)),0)+IFERROR(INDEX('Hoja de Trabajo para listado'!$AB$155:$BA$1048576,MATCH($A832,'Hoja de Trabajo para listado'!$AB$155:$AB$1048576,0),MATCH((CUADRO!K$4&amp;$E832),'Hoja de Trabajo para listado'!$AB$151:$BA$151,0)),0)+IFERROR(INDEX('Hoja de Trabajo para listado'!$BC$155:$CB$1048576,MATCH($A832,'Hoja de Trabajo para listado'!$BC$155:$BC$1048576,0),MATCH((CUADRO!K$4&amp;$E832),'Hoja de Trabajo para listado'!$BC$151:$CB$151,0)),0)+IFERROR(INDEX('Hoja de Trabajo para listado'!$DE$153:$DG$274,MATCH($A832,'Hoja de Trabajo para listado'!$DE$153:$DE$1048576,0),MATCH((CUADRO!K$4&amp;$E832),'Hoja de Trabajo para listado'!$DE$151:$DG$151,0)),0)+IFERROR(INDEX('Hoja de Trabajo para listado'!$CD$155:$DC$1048576,MATCH($A832,'Hoja de Trabajo para listado'!$CD$155:$CD$1048576,0),MATCH((CUADRO!K$4&amp;$E832),'Hoja de Trabajo para listado'!$CD$151:$DC$151,0)),0)</f>
        <v>0</v>
      </c>
      <c r="L832" s="243">
        <f ca="1">+IFERROR(INDEX('Hoja de Trabajo para listado'!$A$155:$Z$1048576,MATCH($A832,'Hoja de Trabajo para listado'!$A$155:$A$1048576,0),MATCH((CUADRO!L$4&amp;$E832),'Hoja de Trabajo para listado'!$A$151:$Z$151,0)),0)+IFERROR(INDEX('Hoja de Trabajo para listado'!$AB$155:$BA$1048576,MATCH($A832,'Hoja de Trabajo para listado'!$AB$155:$AB$1048576,0),MATCH((CUADRO!L$4&amp;$E832),'Hoja de Trabajo para listado'!$AB$151:$BA$151,0)),0)+IFERROR(INDEX('Hoja de Trabajo para listado'!$BC$155:$CB$1048576,MATCH($A832,'Hoja de Trabajo para listado'!$BC$155:$BC$1048576,0),MATCH((CUADRO!L$4&amp;$E832),'Hoja de Trabajo para listado'!$BC$151:$CB$151,0)),0)+IFERROR(INDEX('Hoja de Trabajo para listado'!$DE$153:$DG$274,MATCH($A832,'Hoja de Trabajo para listado'!$DE$153:$DE$1048576,0),MATCH((CUADRO!L$4&amp;$E832),'Hoja de Trabajo para listado'!$DE$151:$DG$151,0)),0)+IFERROR(INDEX('Hoja de Trabajo para listado'!$CD$155:$DC$1048576,MATCH($A832,'Hoja de Trabajo para listado'!$CD$155:$CD$1048576,0),MATCH((CUADRO!L$4&amp;$E832),'Hoja de Trabajo para listado'!$CD$151:$DC$151,0)),0)</f>
        <v>0</v>
      </c>
      <c r="M832" s="243">
        <f ca="1">+IFERROR(INDEX('Hoja de Trabajo para listado'!$A$155:$Z$1048576,MATCH($A832,'Hoja de Trabajo para listado'!$A$155:$A$1048576,0),MATCH((CUADRO!M$4&amp;$E832),'Hoja de Trabajo para listado'!$A$151:$Z$151,0)),0)+IFERROR(INDEX('Hoja de Trabajo para listado'!$AB$155:$BA$1048576,MATCH($A832,'Hoja de Trabajo para listado'!$AB$155:$AB$1048576,0),MATCH((CUADRO!M$4&amp;$E832),'Hoja de Trabajo para listado'!$AB$151:$BA$151,0)),0)+IFERROR(INDEX('Hoja de Trabajo para listado'!$BC$155:$CB$1048576,MATCH($A832,'Hoja de Trabajo para listado'!$BC$155:$BC$1048576,0),MATCH((CUADRO!M$4&amp;$E832),'Hoja de Trabajo para listado'!$BC$151:$CB$151,0)),0)+IFERROR(INDEX('Hoja de Trabajo para listado'!$DE$153:$DG$274,MATCH($A832,'Hoja de Trabajo para listado'!$DE$153:$DE$1048576,0),MATCH((CUADRO!M$4&amp;$E832),'Hoja de Trabajo para listado'!$DE$151:$DG$151,0)),0)+IFERROR(INDEX('Hoja de Trabajo para listado'!$CD$155:$DC$1048576,MATCH($A832,'Hoja de Trabajo para listado'!$CD$155:$CD$1048576,0),MATCH((CUADRO!M$4&amp;$E832),'Hoja de Trabajo para listado'!$CD$151:$DC$151,0)),0)</f>
        <v>0</v>
      </c>
      <c r="N832" s="243">
        <f ca="1">+IFERROR(INDEX('Hoja de Trabajo para listado'!$A$155:$Z$1048576,MATCH($A832,'Hoja de Trabajo para listado'!$A$155:$A$1048576,0),MATCH((CUADRO!N$4&amp;$E832),'Hoja de Trabajo para listado'!$A$151:$Z$151,0)),0)+IFERROR(INDEX('Hoja de Trabajo para listado'!$AB$155:$BA$1048576,MATCH($A832,'Hoja de Trabajo para listado'!$AB$155:$AB$1048576,0),MATCH((CUADRO!N$4&amp;$E832),'Hoja de Trabajo para listado'!$AB$151:$BA$151,0)),0)+IFERROR(INDEX('Hoja de Trabajo para listado'!$BC$155:$CB$1048576,MATCH($A832,'Hoja de Trabajo para listado'!$BC$155:$BC$1048576,0),MATCH((CUADRO!N$4&amp;$E832),'Hoja de Trabajo para listado'!$BC$151:$CB$151,0)),0)+IFERROR(INDEX('Hoja de Trabajo para listado'!$DE$153:$DG$274,MATCH($A832,'Hoja de Trabajo para listado'!$DE$153:$DE$1048576,0),MATCH((CUADRO!N$4&amp;$E832),'Hoja de Trabajo para listado'!$DE$151:$DG$151,0)),0)+IFERROR(INDEX('Hoja de Trabajo para listado'!$CD$155:$DC$1048576,MATCH($A832,'Hoja de Trabajo para listado'!$CD$155:$CD$1048576,0),MATCH((CUADRO!N$4&amp;$E832),'Hoja de Trabajo para listado'!$CD$151:$DC$151,0)),0)</f>
        <v>0</v>
      </c>
      <c r="O832" s="243">
        <f ca="1">+IFERROR(INDEX('Hoja de Trabajo para listado'!$A$155:$Z$1048576,MATCH($A832,'Hoja de Trabajo para listado'!$A$155:$A$1048576,0),MATCH((CUADRO!O$4&amp;$E832),'Hoja de Trabajo para listado'!$A$151:$Z$151,0)),0)+IFERROR(INDEX('Hoja de Trabajo para listado'!$AB$155:$BA$1048576,MATCH($A832,'Hoja de Trabajo para listado'!$AB$155:$AB$1048576,0),MATCH((CUADRO!O$4&amp;$E832),'Hoja de Trabajo para listado'!$AB$151:$BA$151,0)),0)+IFERROR(INDEX('Hoja de Trabajo para listado'!$BC$155:$CB$1048576,MATCH($A832,'Hoja de Trabajo para listado'!$BC$155:$BC$1048576,0),MATCH((CUADRO!O$4&amp;$E832),'Hoja de Trabajo para listado'!$BC$151:$CB$151,0)),0)+IFERROR(INDEX('Hoja de Trabajo para listado'!$DE$153:$DG$274,MATCH($A832,'Hoja de Trabajo para listado'!$DE$153:$DE$1048576,0),MATCH((CUADRO!O$4&amp;$E832),'Hoja de Trabajo para listado'!$DE$151:$DG$151,0)),0)+IFERROR(INDEX('Hoja de Trabajo para listado'!$CD$155:$DC$1048576,MATCH($A832,'Hoja de Trabajo para listado'!$CD$155:$CD$1048576,0),MATCH((CUADRO!O$4&amp;$E832),'Hoja de Trabajo para listado'!$CD$151:$DC$151,0)),0)</f>
        <v>0</v>
      </c>
      <c r="P832" s="243">
        <f ca="1">+IFERROR(INDEX('Hoja de Trabajo para listado'!$A$155:$Z$1048576,MATCH($A832,'Hoja de Trabajo para listado'!$A$155:$A$1048576,0),MATCH((CUADRO!P$4&amp;$E832),'Hoja de Trabajo para listado'!$A$151:$Z$151,0)),0)+IFERROR(INDEX('Hoja de Trabajo para listado'!$AB$155:$BA$1048576,MATCH($A832,'Hoja de Trabajo para listado'!$AB$155:$AB$1048576,0),MATCH((CUADRO!P$4&amp;$E832),'Hoja de Trabajo para listado'!$AB$151:$BA$151,0)),0)+IFERROR(INDEX('Hoja de Trabajo para listado'!$BC$155:$CB$1048576,MATCH($A832,'Hoja de Trabajo para listado'!$BC$155:$BC$1048576,0),MATCH((CUADRO!P$4&amp;$E832),'Hoja de Trabajo para listado'!$BC$151:$CB$151,0)),0)+IFERROR(INDEX('Hoja de Trabajo para listado'!$DE$153:$DG$274,MATCH($A832,'Hoja de Trabajo para listado'!$DE$153:$DE$1048576,0),MATCH((CUADRO!P$4&amp;$E832),'Hoja de Trabajo para listado'!$DE$151:$DG$151,0)),0)+IFERROR(INDEX('Hoja de Trabajo para listado'!$CD$155:$DC$1048576,MATCH($A832,'Hoja de Trabajo para listado'!$CD$155:$CD$1048576,0),MATCH((CUADRO!P$4&amp;$E832),'Hoja de Trabajo para listado'!$CD$151:$DC$151,0)),0)</f>
        <v>0</v>
      </c>
      <c r="Q832" s="243">
        <f ca="1">+IFERROR(INDEX('Hoja de Trabajo para listado'!$A$155:$Z$1048576,MATCH($A832,'Hoja de Trabajo para listado'!$A$155:$A$1048576,0),MATCH((CUADRO!Q$4&amp;$E832),'Hoja de Trabajo para listado'!$A$151:$Z$151,0)),0)+IFERROR(INDEX('Hoja de Trabajo para listado'!$AB$155:$BA$1048576,MATCH($A832,'Hoja de Trabajo para listado'!$AB$155:$AB$1048576,0),MATCH((CUADRO!Q$4&amp;$E832),'Hoja de Trabajo para listado'!$AB$151:$BA$151,0)),0)+IFERROR(INDEX('Hoja de Trabajo para listado'!$BC$155:$CB$1048576,MATCH($A832,'Hoja de Trabajo para listado'!$BC$155:$BC$1048576,0),MATCH((CUADRO!Q$4&amp;$E832),'Hoja de Trabajo para listado'!$BC$151:$CB$151,0)),0)+IFERROR(INDEX('Hoja de Trabajo para listado'!$DE$153:$DG$274,MATCH($A832,'Hoja de Trabajo para listado'!$DE$153:$DE$1048576,0),MATCH((CUADRO!Q$4&amp;$E832),'Hoja de Trabajo para listado'!$DE$151:$DG$151,0)),0)+IFERROR(INDEX('Hoja de Trabajo para listado'!$CD$155:$DC$1048576,MATCH($A832,'Hoja de Trabajo para listado'!$CD$155:$CD$1048576,0),MATCH((CUADRO!Q$4&amp;$E832),'Hoja de Trabajo para listado'!$CD$151:$DC$151,0)),0)</f>
        <v>0</v>
      </c>
      <c r="R832" s="243">
        <f t="shared" ca="1" si="31"/>
        <v>0</v>
      </c>
      <c r="S832" s="249">
        <f ca="1">+R831+R832</f>
        <v>0</v>
      </c>
      <c r="T832" s="243">
        <f ca="1">+S832</f>
        <v>0</v>
      </c>
      <c r="U832" s="242">
        <f t="shared" si="32"/>
        <v>2</v>
      </c>
      <c r="V832" s="333" t="e">
        <f>+VLOOKUP(A832,bd_lista!$A$3:$E$592,5,FALSE)</f>
        <v>#N/A</v>
      </c>
      <c r="W832" s="388"/>
      <c r="X832" s="242" t="e">
        <f>+VLOOKUP(A832,[4]Sheet1!$A$13:$D$744,4,FALSE)</f>
        <v>#N/A</v>
      </c>
      <c r="Y832" s="242" t="e">
        <f>+VLOOKUP(X832,bd_lista!$A$3:$C$592,3,FALSE)</f>
        <v>#N/A</v>
      </c>
      <c r="Z832" s="292"/>
      <c r="AA832" s="293"/>
    </row>
    <row r="833" spans="1:27" customFormat="1" ht="15" hidden="1" customHeight="1">
      <c r="A833" s="32">
        <v>1434</v>
      </c>
      <c r="B833" s="392">
        <f>+A833</f>
        <v>1434</v>
      </c>
      <c r="C833" s="247" t="str">
        <f>+VLOOKUP(A833,bd_lista!$A$3:$C$592,3,FALSE)</f>
        <v>Gobierno Autónomo Municipal de Huayllamarca (Santiago de Huayllamarca)</v>
      </c>
      <c r="D833" s="389" t="str">
        <f>+C833</f>
        <v>Gobierno Autónomo Municipal de Huayllamarca (Santiago de Huayllamarca)</v>
      </c>
      <c r="E833" s="242" t="s">
        <v>1304</v>
      </c>
      <c r="F833" s="243">
        <f ca="1">+IFERROR(INDEX('Hoja de Trabajo para listado'!$A$155:$Z$1048576,MATCH($A833,'Hoja de Trabajo para listado'!$A$155:$A$1048576,0),MATCH((CUADRO!F$4&amp;$E833),'Hoja de Trabajo para listado'!$A$151:$Z$151,0)),0)+IFERROR(INDEX('Hoja de Trabajo para listado'!$AB$155:$BA$1048576,MATCH($A833,'Hoja de Trabajo para listado'!$AB$155:$AB$1048576,0),MATCH((CUADRO!F$4&amp;$E833),'Hoja de Trabajo para listado'!$AB$151:$BA$151,0)),0)+IFERROR(INDEX('Hoja de Trabajo para listado'!$BC$155:$CB$1048576,MATCH($A833,'Hoja de Trabajo para listado'!$BC$155:$BC$1048576,0),MATCH((CUADRO!F$4&amp;$E833),'Hoja de Trabajo para listado'!$BC$151:$CB$151,0)),0)+IFERROR(INDEX('Hoja de Trabajo para listado'!$DE$153:$DG$274,MATCH($A833,'Hoja de Trabajo para listado'!$DE$153:$DE$1048576,0),MATCH((CUADRO!F$4&amp;$E833),'Hoja de Trabajo para listado'!$DE$151:$DG$151,0)),0)+IFERROR(INDEX('Hoja de Trabajo para listado'!$CD$155:$DC$1048576,MATCH($A833,'Hoja de Trabajo para listado'!$CD$155:$CD$1048576,0),MATCH((CUADRO!F$4&amp;$E833),'Hoja de Trabajo para listado'!$CD$151:$DC$151,0)),0)</f>
        <v>0</v>
      </c>
      <c r="G833" s="243">
        <f ca="1">+IFERROR(INDEX('Hoja de Trabajo para listado'!$A$155:$Z$1048576,MATCH($A833,'Hoja de Trabajo para listado'!$A$155:$A$1048576,0),MATCH((CUADRO!G$4&amp;$E833),'Hoja de Trabajo para listado'!$A$151:$Z$151,0)),0)+IFERROR(INDEX('Hoja de Trabajo para listado'!$AB$155:$BA$1048576,MATCH($A833,'Hoja de Trabajo para listado'!$AB$155:$AB$1048576,0),MATCH((CUADRO!G$4&amp;$E833),'Hoja de Trabajo para listado'!$AB$151:$BA$151,0)),0)+IFERROR(INDEX('Hoja de Trabajo para listado'!$BC$155:$CB$1048576,MATCH($A833,'Hoja de Trabajo para listado'!$BC$155:$BC$1048576,0),MATCH((CUADRO!G$4&amp;$E833),'Hoja de Trabajo para listado'!$BC$151:$CB$151,0)),0)+IFERROR(INDEX('Hoja de Trabajo para listado'!$DE$153:$DG$274,MATCH($A833,'Hoja de Trabajo para listado'!$DE$153:$DE$1048576,0),MATCH((CUADRO!G$4&amp;$E833),'Hoja de Trabajo para listado'!$DE$151:$DG$151,0)),0)+IFERROR(INDEX('Hoja de Trabajo para listado'!$CD$155:$DC$1048576,MATCH($A833,'Hoja de Trabajo para listado'!$CD$155:$CD$1048576,0),MATCH((CUADRO!G$4&amp;$E833),'Hoja de Trabajo para listado'!$CD$151:$DC$151,0)),0)</f>
        <v>0</v>
      </c>
      <c r="H833" s="243">
        <f ca="1">+IFERROR(INDEX('Hoja de Trabajo para listado'!$A$155:$Z$1048576,MATCH($A833,'Hoja de Trabajo para listado'!$A$155:$A$1048576,0),MATCH((CUADRO!H$4&amp;$E833),'Hoja de Trabajo para listado'!$A$151:$Z$151,0)),0)+IFERROR(INDEX('Hoja de Trabajo para listado'!$AB$155:$BA$1048576,MATCH($A833,'Hoja de Trabajo para listado'!$AB$155:$AB$1048576,0),MATCH((CUADRO!H$4&amp;$E833),'Hoja de Trabajo para listado'!$AB$151:$BA$151,0)),0)+IFERROR(INDEX('Hoja de Trabajo para listado'!$BC$155:$CB$1048576,MATCH($A833,'Hoja de Trabajo para listado'!$BC$155:$BC$1048576,0),MATCH((CUADRO!H$4&amp;$E833),'Hoja de Trabajo para listado'!$BC$151:$CB$151,0)),0)+IFERROR(INDEX('Hoja de Trabajo para listado'!$DE$153:$DG$274,MATCH($A833,'Hoja de Trabajo para listado'!$DE$153:$DE$1048576,0),MATCH((CUADRO!H$4&amp;$E833),'Hoja de Trabajo para listado'!$DE$151:$DG$151,0)),0)+IFERROR(INDEX('Hoja de Trabajo para listado'!$CD$155:$DC$1048576,MATCH($A833,'Hoja de Trabajo para listado'!$CD$155:$CD$1048576,0),MATCH((CUADRO!H$4&amp;$E833),'Hoja de Trabajo para listado'!$CD$151:$DC$151,0)),0)</f>
        <v>0</v>
      </c>
      <c r="I833" s="243">
        <f ca="1">+IFERROR(INDEX('Hoja de Trabajo para listado'!$A$155:$Z$1048576,MATCH($A833,'Hoja de Trabajo para listado'!$A$155:$A$1048576,0),MATCH((CUADRO!I$4&amp;$E833),'Hoja de Trabajo para listado'!$A$151:$Z$151,0)),0)+IFERROR(INDEX('Hoja de Trabajo para listado'!$AB$155:$BA$1048576,MATCH($A833,'Hoja de Trabajo para listado'!$AB$155:$AB$1048576,0),MATCH((CUADRO!I$4&amp;$E833),'Hoja de Trabajo para listado'!$AB$151:$BA$151,0)),0)+IFERROR(INDEX('Hoja de Trabajo para listado'!$BC$155:$CB$1048576,MATCH($A833,'Hoja de Trabajo para listado'!$BC$155:$BC$1048576,0),MATCH((CUADRO!I$4&amp;$E833),'Hoja de Trabajo para listado'!$BC$151:$CB$151,0)),0)+IFERROR(INDEX('Hoja de Trabajo para listado'!$DE$153:$DG$274,MATCH($A833,'Hoja de Trabajo para listado'!$DE$153:$DE$1048576,0),MATCH((CUADRO!I$4&amp;$E833),'Hoja de Trabajo para listado'!$DE$151:$DG$151,0)),0)+IFERROR(INDEX('Hoja de Trabajo para listado'!$CD$155:$DC$1048576,MATCH($A833,'Hoja de Trabajo para listado'!$CD$155:$CD$1048576,0),MATCH((CUADRO!I$4&amp;$E833),'Hoja de Trabajo para listado'!$CD$151:$DC$151,0)),0)</f>
        <v>0</v>
      </c>
      <c r="J833" s="243">
        <f ca="1">+IFERROR(INDEX('Hoja de Trabajo para listado'!$A$155:$Z$1048576,MATCH($A833,'Hoja de Trabajo para listado'!$A$155:$A$1048576,0),MATCH((CUADRO!J$4&amp;$E833),'Hoja de Trabajo para listado'!$A$151:$Z$151,0)),0)+IFERROR(INDEX('Hoja de Trabajo para listado'!$AB$155:$BA$1048576,MATCH($A833,'Hoja de Trabajo para listado'!$AB$155:$AB$1048576,0),MATCH((CUADRO!J$4&amp;$E833),'Hoja de Trabajo para listado'!$AB$151:$BA$151,0)),0)+IFERROR(INDEX('Hoja de Trabajo para listado'!$BC$155:$CB$1048576,MATCH($A833,'Hoja de Trabajo para listado'!$BC$155:$BC$1048576,0),MATCH((CUADRO!J$4&amp;$E833),'Hoja de Trabajo para listado'!$BC$151:$CB$151,0)),0)+IFERROR(INDEX('Hoja de Trabajo para listado'!$DE$153:$DG$274,MATCH($A833,'Hoja de Trabajo para listado'!$DE$153:$DE$1048576,0),MATCH((CUADRO!J$4&amp;$E833),'Hoja de Trabajo para listado'!$DE$151:$DG$151,0)),0)+IFERROR(INDEX('Hoja de Trabajo para listado'!$CD$155:$DC$1048576,MATCH($A833,'Hoja de Trabajo para listado'!$CD$155:$CD$1048576,0),MATCH((CUADRO!J$4&amp;$E833),'Hoja de Trabajo para listado'!$CD$151:$DC$151,0)),0)</f>
        <v>0</v>
      </c>
      <c r="K833" s="243">
        <f ca="1">+IFERROR(INDEX('Hoja de Trabajo para listado'!$A$155:$Z$1048576,MATCH($A833,'Hoja de Trabajo para listado'!$A$155:$A$1048576,0),MATCH((CUADRO!K$4&amp;$E833),'Hoja de Trabajo para listado'!$A$151:$Z$151,0)),0)+IFERROR(INDEX('Hoja de Trabajo para listado'!$AB$155:$BA$1048576,MATCH($A833,'Hoja de Trabajo para listado'!$AB$155:$AB$1048576,0),MATCH((CUADRO!K$4&amp;$E833),'Hoja de Trabajo para listado'!$AB$151:$BA$151,0)),0)+IFERROR(INDEX('Hoja de Trabajo para listado'!$BC$155:$CB$1048576,MATCH($A833,'Hoja de Trabajo para listado'!$BC$155:$BC$1048576,0),MATCH((CUADRO!K$4&amp;$E833),'Hoja de Trabajo para listado'!$BC$151:$CB$151,0)),0)+IFERROR(INDEX('Hoja de Trabajo para listado'!$DE$153:$DG$274,MATCH($A833,'Hoja de Trabajo para listado'!$DE$153:$DE$1048576,0),MATCH((CUADRO!K$4&amp;$E833),'Hoja de Trabajo para listado'!$DE$151:$DG$151,0)),0)+IFERROR(INDEX('Hoja de Trabajo para listado'!$CD$155:$DC$1048576,MATCH($A833,'Hoja de Trabajo para listado'!$CD$155:$CD$1048576,0),MATCH((CUADRO!K$4&amp;$E833),'Hoja de Trabajo para listado'!$CD$151:$DC$151,0)),0)</f>
        <v>0</v>
      </c>
      <c r="L833" s="243">
        <f ca="1">+IFERROR(INDEX('Hoja de Trabajo para listado'!$A$155:$Z$1048576,MATCH($A833,'Hoja de Trabajo para listado'!$A$155:$A$1048576,0),MATCH((CUADRO!L$4&amp;$E833),'Hoja de Trabajo para listado'!$A$151:$Z$151,0)),0)+IFERROR(INDEX('Hoja de Trabajo para listado'!$AB$155:$BA$1048576,MATCH($A833,'Hoja de Trabajo para listado'!$AB$155:$AB$1048576,0),MATCH((CUADRO!L$4&amp;$E833),'Hoja de Trabajo para listado'!$AB$151:$BA$151,0)),0)+IFERROR(INDEX('Hoja de Trabajo para listado'!$BC$155:$CB$1048576,MATCH($A833,'Hoja de Trabajo para listado'!$BC$155:$BC$1048576,0),MATCH((CUADRO!L$4&amp;$E833),'Hoja de Trabajo para listado'!$BC$151:$CB$151,0)),0)+IFERROR(INDEX('Hoja de Trabajo para listado'!$DE$153:$DG$274,MATCH($A833,'Hoja de Trabajo para listado'!$DE$153:$DE$1048576,0),MATCH((CUADRO!L$4&amp;$E833),'Hoja de Trabajo para listado'!$DE$151:$DG$151,0)),0)+IFERROR(INDEX('Hoja de Trabajo para listado'!$CD$155:$DC$1048576,MATCH($A833,'Hoja de Trabajo para listado'!$CD$155:$CD$1048576,0),MATCH((CUADRO!L$4&amp;$E833),'Hoja de Trabajo para listado'!$CD$151:$DC$151,0)),0)</f>
        <v>0</v>
      </c>
      <c r="M833" s="243">
        <f ca="1">+IFERROR(INDEX('Hoja de Trabajo para listado'!$A$155:$Z$1048576,MATCH($A833,'Hoja de Trabajo para listado'!$A$155:$A$1048576,0),MATCH((CUADRO!M$4&amp;$E833),'Hoja de Trabajo para listado'!$A$151:$Z$151,0)),0)+IFERROR(INDEX('Hoja de Trabajo para listado'!$AB$155:$BA$1048576,MATCH($A833,'Hoja de Trabajo para listado'!$AB$155:$AB$1048576,0),MATCH((CUADRO!M$4&amp;$E833),'Hoja de Trabajo para listado'!$AB$151:$BA$151,0)),0)+IFERROR(INDEX('Hoja de Trabajo para listado'!$BC$155:$CB$1048576,MATCH($A833,'Hoja de Trabajo para listado'!$BC$155:$BC$1048576,0),MATCH((CUADRO!M$4&amp;$E833),'Hoja de Trabajo para listado'!$BC$151:$CB$151,0)),0)+IFERROR(INDEX('Hoja de Trabajo para listado'!$DE$153:$DG$274,MATCH($A833,'Hoja de Trabajo para listado'!$DE$153:$DE$1048576,0),MATCH((CUADRO!M$4&amp;$E833),'Hoja de Trabajo para listado'!$DE$151:$DG$151,0)),0)+IFERROR(INDEX('Hoja de Trabajo para listado'!$CD$155:$DC$1048576,MATCH($A833,'Hoja de Trabajo para listado'!$CD$155:$CD$1048576,0),MATCH((CUADRO!M$4&amp;$E833),'Hoja de Trabajo para listado'!$CD$151:$DC$151,0)),0)</f>
        <v>0</v>
      </c>
      <c r="N833" s="243">
        <f ca="1">+IFERROR(INDEX('Hoja de Trabajo para listado'!$A$155:$Z$1048576,MATCH($A833,'Hoja de Trabajo para listado'!$A$155:$A$1048576,0),MATCH((CUADRO!N$4&amp;$E833),'Hoja de Trabajo para listado'!$A$151:$Z$151,0)),0)+IFERROR(INDEX('Hoja de Trabajo para listado'!$AB$155:$BA$1048576,MATCH($A833,'Hoja de Trabajo para listado'!$AB$155:$AB$1048576,0),MATCH((CUADRO!N$4&amp;$E833),'Hoja de Trabajo para listado'!$AB$151:$BA$151,0)),0)+IFERROR(INDEX('Hoja de Trabajo para listado'!$BC$155:$CB$1048576,MATCH($A833,'Hoja de Trabajo para listado'!$BC$155:$BC$1048576,0),MATCH((CUADRO!N$4&amp;$E833),'Hoja de Trabajo para listado'!$BC$151:$CB$151,0)),0)+IFERROR(INDEX('Hoja de Trabajo para listado'!$DE$153:$DG$274,MATCH($A833,'Hoja de Trabajo para listado'!$DE$153:$DE$1048576,0),MATCH((CUADRO!N$4&amp;$E833),'Hoja de Trabajo para listado'!$DE$151:$DG$151,0)),0)+IFERROR(INDEX('Hoja de Trabajo para listado'!$CD$155:$DC$1048576,MATCH($A833,'Hoja de Trabajo para listado'!$CD$155:$CD$1048576,0),MATCH((CUADRO!N$4&amp;$E833),'Hoja de Trabajo para listado'!$CD$151:$DC$151,0)),0)</f>
        <v>0</v>
      </c>
      <c r="O833" s="243">
        <f ca="1">+IFERROR(INDEX('Hoja de Trabajo para listado'!$A$155:$Z$1048576,MATCH($A833,'Hoja de Trabajo para listado'!$A$155:$A$1048576,0),MATCH((CUADRO!O$4&amp;$E833),'Hoja de Trabajo para listado'!$A$151:$Z$151,0)),0)+IFERROR(INDEX('Hoja de Trabajo para listado'!$AB$155:$BA$1048576,MATCH($A833,'Hoja de Trabajo para listado'!$AB$155:$AB$1048576,0),MATCH((CUADRO!O$4&amp;$E833),'Hoja de Trabajo para listado'!$AB$151:$BA$151,0)),0)+IFERROR(INDEX('Hoja de Trabajo para listado'!$BC$155:$CB$1048576,MATCH($A833,'Hoja de Trabajo para listado'!$BC$155:$BC$1048576,0),MATCH((CUADRO!O$4&amp;$E833),'Hoja de Trabajo para listado'!$BC$151:$CB$151,0)),0)+IFERROR(INDEX('Hoja de Trabajo para listado'!$DE$153:$DG$274,MATCH($A833,'Hoja de Trabajo para listado'!$DE$153:$DE$1048576,0),MATCH((CUADRO!O$4&amp;$E833),'Hoja de Trabajo para listado'!$DE$151:$DG$151,0)),0)+IFERROR(INDEX('Hoja de Trabajo para listado'!$CD$155:$DC$1048576,MATCH($A833,'Hoja de Trabajo para listado'!$CD$155:$CD$1048576,0),MATCH((CUADRO!O$4&amp;$E833),'Hoja de Trabajo para listado'!$CD$151:$DC$151,0)),0)</f>
        <v>0</v>
      </c>
      <c r="P833" s="243">
        <f ca="1">+IFERROR(INDEX('Hoja de Trabajo para listado'!$A$155:$Z$1048576,MATCH($A833,'Hoja de Trabajo para listado'!$A$155:$A$1048576,0),MATCH((CUADRO!P$4&amp;$E833),'Hoja de Trabajo para listado'!$A$151:$Z$151,0)),0)+IFERROR(INDEX('Hoja de Trabajo para listado'!$AB$155:$BA$1048576,MATCH($A833,'Hoja de Trabajo para listado'!$AB$155:$AB$1048576,0),MATCH((CUADRO!P$4&amp;$E833),'Hoja de Trabajo para listado'!$AB$151:$BA$151,0)),0)+IFERROR(INDEX('Hoja de Trabajo para listado'!$BC$155:$CB$1048576,MATCH($A833,'Hoja de Trabajo para listado'!$BC$155:$BC$1048576,0),MATCH((CUADRO!P$4&amp;$E833),'Hoja de Trabajo para listado'!$BC$151:$CB$151,0)),0)+IFERROR(INDEX('Hoja de Trabajo para listado'!$DE$153:$DG$274,MATCH($A833,'Hoja de Trabajo para listado'!$DE$153:$DE$1048576,0),MATCH((CUADRO!P$4&amp;$E833),'Hoja de Trabajo para listado'!$DE$151:$DG$151,0)),0)+IFERROR(INDEX('Hoja de Trabajo para listado'!$CD$155:$DC$1048576,MATCH($A833,'Hoja de Trabajo para listado'!$CD$155:$CD$1048576,0),MATCH((CUADRO!P$4&amp;$E833),'Hoja de Trabajo para listado'!$CD$151:$DC$151,0)),0)</f>
        <v>0</v>
      </c>
      <c r="Q833" s="243">
        <f ca="1">+IFERROR(INDEX('Hoja de Trabajo para listado'!$A$155:$Z$1048576,MATCH($A833,'Hoja de Trabajo para listado'!$A$155:$A$1048576,0),MATCH((CUADRO!Q$4&amp;$E833),'Hoja de Trabajo para listado'!$A$151:$Z$151,0)),0)+IFERROR(INDEX('Hoja de Trabajo para listado'!$AB$155:$BA$1048576,MATCH($A833,'Hoja de Trabajo para listado'!$AB$155:$AB$1048576,0),MATCH((CUADRO!Q$4&amp;$E833),'Hoja de Trabajo para listado'!$AB$151:$BA$151,0)),0)+IFERROR(INDEX('Hoja de Trabajo para listado'!$BC$155:$CB$1048576,MATCH($A833,'Hoja de Trabajo para listado'!$BC$155:$BC$1048576,0),MATCH((CUADRO!Q$4&amp;$E833),'Hoja de Trabajo para listado'!$BC$151:$CB$151,0)),0)+IFERROR(INDEX('Hoja de Trabajo para listado'!$DE$153:$DG$274,MATCH($A833,'Hoja de Trabajo para listado'!$DE$153:$DE$1048576,0),MATCH((CUADRO!Q$4&amp;$E833),'Hoja de Trabajo para listado'!$DE$151:$DG$151,0)),0)+IFERROR(INDEX('Hoja de Trabajo para listado'!$CD$155:$DC$1048576,MATCH($A833,'Hoja de Trabajo para listado'!$CD$155:$CD$1048576,0),MATCH((CUADRO!Q$4&amp;$E833),'Hoja de Trabajo para listado'!$CD$151:$DC$151,0)),0)</f>
        <v>0</v>
      </c>
      <c r="R833" s="243">
        <f t="shared" ca="1" si="31"/>
        <v>0</v>
      </c>
      <c r="S833" s="249"/>
      <c r="T833" s="243">
        <f ca="1">+T834</f>
        <v>0</v>
      </c>
      <c r="U833" s="242">
        <f t="shared" si="32"/>
        <v>1</v>
      </c>
      <c r="V833" s="333" t="str">
        <f>+VLOOKUP(A833,bd_lista!$A$3:$E$592,5,FALSE)</f>
        <v>Gobiernos Autonomos Municipales</v>
      </c>
      <c r="W833" s="387" t="str">
        <f>+V833</f>
        <v>Gobiernos Autonomos Municipales</v>
      </c>
      <c r="X833" s="242">
        <f>+VLOOKUP(A833,[4]Sheet1!$A$13:$D$744,4,FALSE)</f>
        <v>0</v>
      </c>
      <c r="Y833" s="242" t="e">
        <f>+VLOOKUP(X833,bd_lista!$A$3:$C$592,3,FALSE)</f>
        <v>#N/A</v>
      </c>
      <c r="Z833" s="294">
        <f>+X833</f>
        <v>0</v>
      </c>
      <c r="AA833" s="295" t="e">
        <f>+Y833</f>
        <v>#N/A</v>
      </c>
    </row>
    <row r="834" spans="1:27" customFormat="1" ht="15" hidden="1" customHeight="1">
      <c r="A834" s="32">
        <v>1434</v>
      </c>
      <c r="B834" s="393"/>
      <c r="C834" s="247" t="str">
        <f>+VLOOKUP(A834,bd_lista!$A$3:$C$592,3,FALSE)</f>
        <v>Gobierno Autónomo Municipal de Huayllamarca (Santiago de Huayllamarca)</v>
      </c>
      <c r="D834" s="390"/>
      <c r="E834" s="244" t="s">
        <v>1305</v>
      </c>
      <c r="F834" s="243">
        <f ca="1">+IFERROR(INDEX('Hoja de Trabajo para listado'!$A$155:$Z$1048576,MATCH($A834,'Hoja de Trabajo para listado'!$A$155:$A$1048576,0),MATCH((CUADRO!F$4&amp;$E834),'Hoja de Trabajo para listado'!$A$151:$Z$151,0)),0)+IFERROR(INDEX('Hoja de Trabajo para listado'!$AB$155:$BA$1048576,MATCH($A834,'Hoja de Trabajo para listado'!$AB$155:$AB$1048576,0),MATCH((CUADRO!F$4&amp;$E834),'Hoja de Trabajo para listado'!$AB$151:$BA$151,0)),0)+IFERROR(INDEX('Hoja de Trabajo para listado'!$BC$155:$CB$1048576,MATCH($A834,'Hoja de Trabajo para listado'!$BC$155:$BC$1048576,0),MATCH((CUADRO!F$4&amp;$E834),'Hoja de Trabajo para listado'!$BC$151:$CB$151,0)),0)+IFERROR(INDEX('Hoja de Trabajo para listado'!$DE$153:$DG$274,MATCH($A834,'Hoja de Trabajo para listado'!$DE$153:$DE$1048576,0),MATCH((CUADRO!F$4&amp;$E834),'Hoja de Trabajo para listado'!$DE$151:$DG$151,0)),0)+IFERROR(INDEX('Hoja de Trabajo para listado'!$CD$155:$DC$1048576,MATCH($A834,'Hoja de Trabajo para listado'!$CD$155:$CD$1048576,0),MATCH((CUADRO!F$4&amp;$E834),'Hoja de Trabajo para listado'!$CD$151:$DC$151,0)),0)</f>
        <v>0</v>
      </c>
      <c r="G834" s="243">
        <f ca="1">+IFERROR(INDEX('Hoja de Trabajo para listado'!$A$155:$Z$1048576,MATCH($A834,'Hoja de Trabajo para listado'!$A$155:$A$1048576,0),MATCH((CUADRO!G$4&amp;$E834),'Hoja de Trabajo para listado'!$A$151:$Z$151,0)),0)+IFERROR(INDEX('Hoja de Trabajo para listado'!$AB$155:$BA$1048576,MATCH($A834,'Hoja de Trabajo para listado'!$AB$155:$AB$1048576,0),MATCH((CUADRO!G$4&amp;$E834),'Hoja de Trabajo para listado'!$AB$151:$BA$151,0)),0)+IFERROR(INDEX('Hoja de Trabajo para listado'!$BC$155:$CB$1048576,MATCH($A834,'Hoja de Trabajo para listado'!$BC$155:$BC$1048576,0),MATCH((CUADRO!G$4&amp;$E834),'Hoja de Trabajo para listado'!$BC$151:$CB$151,0)),0)+IFERROR(INDEX('Hoja de Trabajo para listado'!$DE$153:$DG$274,MATCH($A834,'Hoja de Trabajo para listado'!$DE$153:$DE$1048576,0),MATCH((CUADRO!G$4&amp;$E834),'Hoja de Trabajo para listado'!$DE$151:$DG$151,0)),0)+IFERROR(INDEX('Hoja de Trabajo para listado'!$CD$155:$DC$1048576,MATCH($A834,'Hoja de Trabajo para listado'!$CD$155:$CD$1048576,0),MATCH((CUADRO!G$4&amp;$E834),'Hoja de Trabajo para listado'!$CD$151:$DC$151,0)),0)</f>
        <v>0</v>
      </c>
      <c r="H834" s="243">
        <f ca="1">+IFERROR(INDEX('Hoja de Trabajo para listado'!$A$155:$Z$1048576,MATCH($A834,'Hoja de Trabajo para listado'!$A$155:$A$1048576,0),MATCH((CUADRO!H$4&amp;$E834),'Hoja de Trabajo para listado'!$A$151:$Z$151,0)),0)+IFERROR(INDEX('Hoja de Trabajo para listado'!$AB$155:$BA$1048576,MATCH($A834,'Hoja de Trabajo para listado'!$AB$155:$AB$1048576,0),MATCH((CUADRO!H$4&amp;$E834),'Hoja de Trabajo para listado'!$AB$151:$BA$151,0)),0)+IFERROR(INDEX('Hoja de Trabajo para listado'!$BC$155:$CB$1048576,MATCH($A834,'Hoja de Trabajo para listado'!$BC$155:$BC$1048576,0),MATCH((CUADRO!H$4&amp;$E834),'Hoja de Trabajo para listado'!$BC$151:$CB$151,0)),0)+IFERROR(INDEX('Hoja de Trabajo para listado'!$DE$153:$DG$274,MATCH($A834,'Hoja de Trabajo para listado'!$DE$153:$DE$1048576,0),MATCH((CUADRO!H$4&amp;$E834),'Hoja de Trabajo para listado'!$DE$151:$DG$151,0)),0)+IFERROR(INDEX('Hoja de Trabajo para listado'!$CD$155:$DC$1048576,MATCH($A834,'Hoja de Trabajo para listado'!$CD$155:$CD$1048576,0),MATCH((CUADRO!H$4&amp;$E834),'Hoja de Trabajo para listado'!$CD$151:$DC$151,0)),0)</f>
        <v>0</v>
      </c>
      <c r="I834" s="243">
        <f ca="1">+IFERROR(INDEX('Hoja de Trabajo para listado'!$A$155:$Z$1048576,MATCH($A834,'Hoja de Trabajo para listado'!$A$155:$A$1048576,0),MATCH((CUADRO!I$4&amp;$E834),'Hoja de Trabajo para listado'!$A$151:$Z$151,0)),0)+IFERROR(INDEX('Hoja de Trabajo para listado'!$AB$155:$BA$1048576,MATCH($A834,'Hoja de Trabajo para listado'!$AB$155:$AB$1048576,0),MATCH((CUADRO!I$4&amp;$E834),'Hoja de Trabajo para listado'!$AB$151:$BA$151,0)),0)+IFERROR(INDEX('Hoja de Trabajo para listado'!$BC$155:$CB$1048576,MATCH($A834,'Hoja de Trabajo para listado'!$BC$155:$BC$1048576,0),MATCH((CUADRO!I$4&amp;$E834),'Hoja de Trabajo para listado'!$BC$151:$CB$151,0)),0)+IFERROR(INDEX('Hoja de Trabajo para listado'!$DE$153:$DG$274,MATCH($A834,'Hoja de Trabajo para listado'!$DE$153:$DE$1048576,0),MATCH((CUADRO!I$4&amp;$E834),'Hoja de Trabajo para listado'!$DE$151:$DG$151,0)),0)+IFERROR(INDEX('Hoja de Trabajo para listado'!$CD$155:$DC$1048576,MATCH($A834,'Hoja de Trabajo para listado'!$CD$155:$CD$1048576,0),MATCH((CUADRO!I$4&amp;$E834),'Hoja de Trabajo para listado'!$CD$151:$DC$151,0)),0)</f>
        <v>0</v>
      </c>
      <c r="J834" s="243">
        <f ca="1">+IFERROR(INDEX('Hoja de Trabajo para listado'!$A$155:$Z$1048576,MATCH($A834,'Hoja de Trabajo para listado'!$A$155:$A$1048576,0),MATCH((CUADRO!J$4&amp;$E834),'Hoja de Trabajo para listado'!$A$151:$Z$151,0)),0)+IFERROR(INDEX('Hoja de Trabajo para listado'!$AB$155:$BA$1048576,MATCH($A834,'Hoja de Trabajo para listado'!$AB$155:$AB$1048576,0),MATCH((CUADRO!J$4&amp;$E834),'Hoja de Trabajo para listado'!$AB$151:$BA$151,0)),0)+IFERROR(INDEX('Hoja de Trabajo para listado'!$BC$155:$CB$1048576,MATCH($A834,'Hoja de Trabajo para listado'!$BC$155:$BC$1048576,0),MATCH((CUADRO!J$4&amp;$E834),'Hoja de Trabajo para listado'!$BC$151:$CB$151,0)),0)+IFERROR(INDEX('Hoja de Trabajo para listado'!$DE$153:$DG$274,MATCH($A834,'Hoja de Trabajo para listado'!$DE$153:$DE$1048576,0),MATCH((CUADRO!J$4&amp;$E834),'Hoja de Trabajo para listado'!$DE$151:$DG$151,0)),0)+IFERROR(INDEX('Hoja de Trabajo para listado'!$CD$155:$DC$1048576,MATCH($A834,'Hoja de Trabajo para listado'!$CD$155:$CD$1048576,0),MATCH((CUADRO!J$4&amp;$E834),'Hoja de Trabajo para listado'!$CD$151:$DC$151,0)),0)</f>
        <v>0</v>
      </c>
      <c r="K834" s="243">
        <f ca="1">+IFERROR(INDEX('Hoja de Trabajo para listado'!$A$155:$Z$1048576,MATCH($A834,'Hoja de Trabajo para listado'!$A$155:$A$1048576,0),MATCH((CUADRO!K$4&amp;$E834),'Hoja de Trabajo para listado'!$A$151:$Z$151,0)),0)+IFERROR(INDEX('Hoja de Trabajo para listado'!$AB$155:$BA$1048576,MATCH($A834,'Hoja de Trabajo para listado'!$AB$155:$AB$1048576,0),MATCH((CUADRO!K$4&amp;$E834),'Hoja de Trabajo para listado'!$AB$151:$BA$151,0)),0)+IFERROR(INDEX('Hoja de Trabajo para listado'!$BC$155:$CB$1048576,MATCH($A834,'Hoja de Trabajo para listado'!$BC$155:$BC$1048576,0),MATCH((CUADRO!K$4&amp;$E834),'Hoja de Trabajo para listado'!$BC$151:$CB$151,0)),0)+IFERROR(INDEX('Hoja de Trabajo para listado'!$DE$153:$DG$274,MATCH($A834,'Hoja de Trabajo para listado'!$DE$153:$DE$1048576,0),MATCH((CUADRO!K$4&amp;$E834),'Hoja de Trabajo para listado'!$DE$151:$DG$151,0)),0)+IFERROR(INDEX('Hoja de Trabajo para listado'!$CD$155:$DC$1048576,MATCH($A834,'Hoja de Trabajo para listado'!$CD$155:$CD$1048576,0),MATCH((CUADRO!K$4&amp;$E834),'Hoja de Trabajo para listado'!$CD$151:$DC$151,0)),0)</f>
        <v>0</v>
      </c>
      <c r="L834" s="243">
        <f ca="1">+IFERROR(INDEX('Hoja de Trabajo para listado'!$A$155:$Z$1048576,MATCH($A834,'Hoja de Trabajo para listado'!$A$155:$A$1048576,0),MATCH((CUADRO!L$4&amp;$E834),'Hoja de Trabajo para listado'!$A$151:$Z$151,0)),0)+IFERROR(INDEX('Hoja de Trabajo para listado'!$AB$155:$BA$1048576,MATCH($A834,'Hoja de Trabajo para listado'!$AB$155:$AB$1048576,0),MATCH((CUADRO!L$4&amp;$E834),'Hoja de Trabajo para listado'!$AB$151:$BA$151,0)),0)+IFERROR(INDEX('Hoja de Trabajo para listado'!$BC$155:$CB$1048576,MATCH($A834,'Hoja de Trabajo para listado'!$BC$155:$BC$1048576,0),MATCH((CUADRO!L$4&amp;$E834),'Hoja de Trabajo para listado'!$BC$151:$CB$151,0)),0)+IFERROR(INDEX('Hoja de Trabajo para listado'!$DE$153:$DG$274,MATCH($A834,'Hoja de Trabajo para listado'!$DE$153:$DE$1048576,0),MATCH((CUADRO!L$4&amp;$E834),'Hoja de Trabajo para listado'!$DE$151:$DG$151,0)),0)+IFERROR(INDEX('Hoja de Trabajo para listado'!$CD$155:$DC$1048576,MATCH($A834,'Hoja de Trabajo para listado'!$CD$155:$CD$1048576,0),MATCH((CUADRO!L$4&amp;$E834),'Hoja de Trabajo para listado'!$CD$151:$DC$151,0)),0)</f>
        <v>0</v>
      </c>
      <c r="M834" s="243">
        <f ca="1">+IFERROR(INDEX('Hoja de Trabajo para listado'!$A$155:$Z$1048576,MATCH($A834,'Hoja de Trabajo para listado'!$A$155:$A$1048576,0),MATCH((CUADRO!M$4&amp;$E834),'Hoja de Trabajo para listado'!$A$151:$Z$151,0)),0)+IFERROR(INDEX('Hoja de Trabajo para listado'!$AB$155:$BA$1048576,MATCH($A834,'Hoja de Trabajo para listado'!$AB$155:$AB$1048576,0),MATCH((CUADRO!M$4&amp;$E834),'Hoja de Trabajo para listado'!$AB$151:$BA$151,0)),0)+IFERROR(INDEX('Hoja de Trabajo para listado'!$BC$155:$CB$1048576,MATCH($A834,'Hoja de Trabajo para listado'!$BC$155:$BC$1048576,0),MATCH((CUADRO!M$4&amp;$E834),'Hoja de Trabajo para listado'!$BC$151:$CB$151,0)),0)+IFERROR(INDEX('Hoja de Trabajo para listado'!$DE$153:$DG$274,MATCH($A834,'Hoja de Trabajo para listado'!$DE$153:$DE$1048576,0),MATCH((CUADRO!M$4&amp;$E834),'Hoja de Trabajo para listado'!$DE$151:$DG$151,0)),0)+IFERROR(INDEX('Hoja de Trabajo para listado'!$CD$155:$DC$1048576,MATCH($A834,'Hoja de Trabajo para listado'!$CD$155:$CD$1048576,0),MATCH((CUADRO!M$4&amp;$E834),'Hoja de Trabajo para listado'!$CD$151:$DC$151,0)),0)</f>
        <v>0</v>
      </c>
      <c r="N834" s="243">
        <f ca="1">+IFERROR(INDEX('Hoja de Trabajo para listado'!$A$155:$Z$1048576,MATCH($A834,'Hoja de Trabajo para listado'!$A$155:$A$1048576,0),MATCH((CUADRO!N$4&amp;$E834),'Hoja de Trabajo para listado'!$A$151:$Z$151,0)),0)+IFERROR(INDEX('Hoja de Trabajo para listado'!$AB$155:$BA$1048576,MATCH($A834,'Hoja de Trabajo para listado'!$AB$155:$AB$1048576,0),MATCH((CUADRO!N$4&amp;$E834),'Hoja de Trabajo para listado'!$AB$151:$BA$151,0)),0)+IFERROR(INDEX('Hoja de Trabajo para listado'!$BC$155:$CB$1048576,MATCH($A834,'Hoja de Trabajo para listado'!$BC$155:$BC$1048576,0),MATCH((CUADRO!N$4&amp;$E834),'Hoja de Trabajo para listado'!$BC$151:$CB$151,0)),0)+IFERROR(INDEX('Hoja de Trabajo para listado'!$DE$153:$DG$274,MATCH($A834,'Hoja de Trabajo para listado'!$DE$153:$DE$1048576,0),MATCH((CUADRO!N$4&amp;$E834),'Hoja de Trabajo para listado'!$DE$151:$DG$151,0)),0)+IFERROR(INDEX('Hoja de Trabajo para listado'!$CD$155:$DC$1048576,MATCH($A834,'Hoja de Trabajo para listado'!$CD$155:$CD$1048576,0),MATCH((CUADRO!N$4&amp;$E834),'Hoja de Trabajo para listado'!$CD$151:$DC$151,0)),0)</f>
        <v>0</v>
      </c>
      <c r="O834" s="243">
        <f ca="1">+IFERROR(INDEX('Hoja de Trabajo para listado'!$A$155:$Z$1048576,MATCH($A834,'Hoja de Trabajo para listado'!$A$155:$A$1048576,0),MATCH((CUADRO!O$4&amp;$E834),'Hoja de Trabajo para listado'!$A$151:$Z$151,0)),0)+IFERROR(INDEX('Hoja de Trabajo para listado'!$AB$155:$BA$1048576,MATCH($A834,'Hoja de Trabajo para listado'!$AB$155:$AB$1048576,0),MATCH((CUADRO!O$4&amp;$E834),'Hoja de Trabajo para listado'!$AB$151:$BA$151,0)),0)+IFERROR(INDEX('Hoja de Trabajo para listado'!$BC$155:$CB$1048576,MATCH($A834,'Hoja de Trabajo para listado'!$BC$155:$BC$1048576,0),MATCH((CUADRO!O$4&amp;$E834),'Hoja de Trabajo para listado'!$BC$151:$CB$151,0)),0)+IFERROR(INDEX('Hoja de Trabajo para listado'!$DE$153:$DG$274,MATCH($A834,'Hoja de Trabajo para listado'!$DE$153:$DE$1048576,0),MATCH((CUADRO!O$4&amp;$E834),'Hoja de Trabajo para listado'!$DE$151:$DG$151,0)),0)+IFERROR(INDEX('Hoja de Trabajo para listado'!$CD$155:$DC$1048576,MATCH($A834,'Hoja de Trabajo para listado'!$CD$155:$CD$1048576,0),MATCH((CUADRO!O$4&amp;$E834),'Hoja de Trabajo para listado'!$CD$151:$DC$151,0)),0)</f>
        <v>0</v>
      </c>
      <c r="P834" s="243">
        <f ca="1">+IFERROR(INDEX('Hoja de Trabajo para listado'!$A$155:$Z$1048576,MATCH($A834,'Hoja de Trabajo para listado'!$A$155:$A$1048576,0),MATCH((CUADRO!P$4&amp;$E834),'Hoja de Trabajo para listado'!$A$151:$Z$151,0)),0)+IFERROR(INDEX('Hoja de Trabajo para listado'!$AB$155:$BA$1048576,MATCH($A834,'Hoja de Trabajo para listado'!$AB$155:$AB$1048576,0),MATCH((CUADRO!P$4&amp;$E834),'Hoja de Trabajo para listado'!$AB$151:$BA$151,0)),0)+IFERROR(INDEX('Hoja de Trabajo para listado'!$BC$155:$CB$1048576,MATCH($A834,'Hoja de Trabajo para listado'!$BC$155:$BC$1048576,0),MATCH((CUADRO!P$4&amp;$E834),'Hoja de Trabajo para listado'!$BC$151:$CB$151,0)),0)+IFERROR(INDEX('Hoja de Trabajo para listado'!$DE$153:$DG$274,MATCH($A834,'Hoja de Trabajo para listado'!$DE$153:$DE$1048576,0),MATCH((CUADRO!P$4&amp;$E834),'Hoja de Trabajo para listado'!$DE$151:$DG$151,0)),0)+IFERROR(INDEX('Hoja de Trabajo para listado'!$CD$155:$DC$1048576,MATCH($A834,'Hoja de Trabajo para listado'!$CD$155:$CD$1048576,0),MATCH((CUADRO!P$4&amp;$E834),'Hoja de Trabajo para listado'!$CD$151:$DC$151,0)),0)</f>
        <v>0</v>
      </c>
      <c r="Q834" s="243">
        <f ca="1">+IFERROR(INDEX('Hoja de Trabajo para listado'!$A$155:$Z$1048576,MATCH($A834,'Hoja de Trabajo para listado'!$A$155:$A$1048576,0),MATCH((CUADRO!Q$4&amp;$E834),'Hoja de Trabajo para listado'!$A$151:$Z$151,0)),0)+IFERROR(INDEX('Hoja de Trabajo para listado'!$AB$155:$BA$1048576,MATCH($A834,'Hoja de Trabajo para listado'!$AB$155:$AB$1048576,0),MATCH((CUADRO!Q$4&amp;$E834),'Hoja de Trabajo para listado'!$AB$151:$BA$151,0)),0)+IFERROR(INDEX('Hoja de Trabajo para listado'!$BC$155:$CB$1048576,MATCH($A834,'Hoja de Trabajo para listado'!$BC$155:$BC$1048576,0),MATCH((CUADRO!Q$4&amp;$E834),'Hoja de Trabajo para listado'!$BC$151:$CB$151,0)),0)+IFERROR(INDEX('Hoja de Trabajo para listado'!$DE$153:$DG$274,MATCH($A834,'Hoja de Trabajo para listado'!$DE$153:$DE$1048576,0),MATCH((CUADRO!Q$4&amp;$E834),'Hoja de Trabajo para listado'!$DE$151:$DG$151,0)),0)+IFERROR(INDEX('Hoja de Trabajo para listado'!$CD$155:$DC$1048576,MATCH($A834,'Hoja de Trabajo para listado'!$CD$155:$CD$1048576,0),MATCH((CUADRO!Q$4&amp;$E834),'Hoja de Trabajo para listado'!$CD$151:$DC$151,0)),0)</f>
        <v>0</v>
      </c>
      <c r="R834" s="243">
        <f t="shared" ca="1" si="31"/>
        <v>0</v>
      </c>
      <c r="S834" s="249">
        <f ca="1">+R833+R834</f>
        <v>0</v>
      </c>
      <c r="T834" s="243">
        <f ca="1">+S834</f>
        <v>0</v>
      </c>
      <c r="U834" s="242">
        <f t="shared" si="32"/>
        <v>2</v>
      </c>
      <c r="V834" s="333" t="str">
        <f>+VLOOKUP(A834,bd_lista!$A$3:$E$592,5,FALSE)</f>
        <v>Gobiernos Autonomos Municipales</v>
      </c>
      <c r="W834" s="388"/>
      <c r="X834" s="242">
        <f>+VLOOKUP(A834,[4]Sheet1!$A$13:$D$744,4,FALSE)</f>
        <v>0</v>
      </c>
      <c r="Y834" s="242" t="e">
        <f>+VLOOKUP(X834,bd_lista!$A$3:$C$592,3,FALSE)</f>
        <v>#N/A</v>
      </c>
      <c r="Z834" s="292"/>
      <c r="AA834" s="293"/>
    </row>
    <row r="835" spans="1:27" customFormat="1" ht="15" hidden="1" customHeight="1">
      <c r="A835" s="32">
        <v>1435</v>
      </c>
      <c r="B835" s="392">
        <f>+A835</f>
        <v>1435</v>
      </c>
      <c r="C835" s="247" t="str">
        <f>+VLOOKUP(A835,bd_lista!$A$3:$C$592,3,FALSE)</f>
        <v>Gobierno Autónomo Municipal de Soracachi</v>
      </c>
      <c r="D835" s="389" t="str">
        <f>+C835</f>
        <v>Gobierno Autónomo Municipal de Soracachi</v>
      </c>
      <c r="E835" s="242" t="s">
        <v>1304</v>
      </c>
      <c r="F835" s="243">
        <f ca="1">+IFERROR(INDEX('Hoja de Trabajo para listado'!$A$155:$Z$1048576,MATCH($A835,'Hoja de Trabajo para listado'!$A$155:$A$1048576,0),MATCH((CUADRO!F$4&amp;$E835),'Hoja de Trabajo para listado'!$A$151:$Z$151,0)),0)+IFERROR(INDEX('Hoja de Trabajo para listado'!$AB$155:$BA$1048576,MATCH($A835,'Hoja de Trabajo para listado'!$AB$155:$AB$1048576,0),MATCH((CUADRO!F$4&amp;$E835),'Hoja de Trabajo para listado'!$AB$151:$BA$151,0)),0)+IFERROR(INDEX('Hoja de Trabajo para listado'!$BC$155:$CB$1048576,MATCH($A835,'Hoja de Trabajo para listado'!$BC$155:$BC$1048576,0),MATCH((CUADRO!F$4&amp;$E835),'Hoja de Trabajo para listado'!$BC$151:$CB$151,0)),0)+IFERROR(INDEX('Hoja de Trabajo para listado'!$DE$153:$DG$274,MATCH($A835,'Hoja de Trabajo para listado'!$DE$153:$DE$1048576,0),MATCH((CUADRO!F$4&amp;$E835),'Hoja de Trabajo para listado'!$DE$151:$DG$151,0)),0)+IFERROR(INDEX('Hoja de Trabajo para listado'!$CD$155:$DC$1048576,MATCH($A835,'Hoja de Trabajo para listado'!$CD$155:$CD$1048576,0),MATCH((CUADRO!F$4&amp;$E835),'Hoja de Trabajo para listado'!$CD$151:$DC$151,0)),0)</f>
        <v>0</v>
      </c>
      <c r="G835" s="243">
        <f ca="1">+IFERROR(INDEX('Hoja de Trabajo para listado'!$A$155:$Z$1048576,MATCH($A835,'Hoja de Trabajo para listado'!$A$155:$A$1048576,0),MATCH((CUADRO!G$4&amp;$E835),'Hoja de Trabajo para listado'!$A$151:$Z$151,0)),0)+IFERROR(INDEX('Hoja de Trabajo para listado'!$AB$155:$BA$1048576,MATCH($A835,'Hoja de Trabajo para listado'!$AB$155:$AB$1048576,0),MATCH((CUADRO!G$4&amp;$E835),'Hoja de Trabajo para listado'!$AB$151:$BA$151,0)),0)+IFERROR(INDEX('Hoja de Trabajo para listado'!$BC$155:$CB$1048576,MATCH($A835,'Hoja de Trabajo para listado'!$BC$155:$BC$1048576,0),MATCH((CUADRO!G$4&amp;$E835),'Hoja de Trabajo para listado'!$BC$151:$CB$151,0)),0)+IFERROR(INDEX('Hoja de Trabajo para listado'!$DE$153:$DG$274,MATCH($A835,'Hoja de Trabajo para listado'!$DE$153:$DE$1048576,0),MATCH((CUADRO!G$4&amp;$E835),'Hoja de Trabajo para listado'!$DE$151:$DG$151,0)),0)+IFERROR(INDEX('Hoja de Trabajo para listado'!$CD$155:$DC$1048576,MATCH($A835,'Hoja de Trabajo para listado'!$CD$155:$CD$1048576,0),MATCH((CUADRO!G$4&amp;$E835),'Hoja de Trabajo para listado'!$CD$151:$DC$151,0)),0)</f>
        <v>0</v>
      </c>
      <c r="H835" s="243">
        <f ca="1">+IFERROR(INDEX('Hoja de Trabajo para listado'!$A$155:$Z$1048576,MATCH($A835,'Hoja de Trabajo para listado'!$A$155:$A$1048576,0),MATCH((CUADRO!H$4&amp;$E835),'Hoja de Trabajo para listado'!$A$151:$Z$151,0)),0)+IFERROR(INDEX('Hoja de Trabajo para listado'!$AB$155:$BA$1048576,MATCH($A835,'Hoja de Trabajo para listado'!$AB$155:$AB$1048576,0),MATCH((CUADRO!H$4&amp;$E835),'Hoja de Trabajo para listado'!$AB$151:$BA$151,0)),0)+IFERROR(INDEX('Hoja de Trabajo para listado'!$BC$155:$CB$1048576,MATCH($A835,'Hoja de Trabajo para listado'!$BC$155:$BC$1048576,0),MATCH((CUADRO!H$4&amp;$E835),'Hoja de Trabajo para listado'!$BC$151:$CB$151,0)),0)+IFERROR(INDEX('Hoja de Trabajo para listado'!$DE$153:$DG$274,MATCH($A835,'Hoja de Trabajo para listado'!$DE$153:$DE$1048576,0),MATCH((CUADRO!H$4&amp;$E835),'Hoja de Trabajo para listado'!$DE$151:$DG$151,0)),0)+IFERROR(INDEX('Hoja de Trabajo para listado'!$CD$155:$DC$1048576,MATCH($A835,'Hoja de Trabajo para listado'!$CD$155:$CD$1048576,0),MATCH((CUADRO!H$4&amp;$E835),'Hoja de Trabajo para listado'!$CD$151:$DC$151,0)),0)</f>
        <v>0</v>
      </c>
      <c r="I835" s="243">
        <f ca="1">+IFERROR(INDEX('Hoja de Trabajo para listado'!$A$155:$Z$1048576,MATCH($A835,'Hoja de Trabajo para listado'!$A$155:$A$1048576,0),MATCH((CUADRO!I$4&amp;$E835),'Hoja de Trabajo para listado'!$A$151:$Z$151,0)),0)+IFERROR(INDEX('Hoja de Trabajo para listado'!$AB$155:$BA$1048576,MATCH($A835,'Hoja de Trabajo para listado'!$AB$155:$AB$1048576,0),MATCH((CUADRO!I$4&amp;$E835),'Hoja de Trabajo para listado'!$AB$151:$BA$151,0)),0)+IFERROR(INDEX('Hoja de Trabajo para listado'!$BC$155:$CB$1048576,MATCH($A835,'Hoja de Trabajo para listado'!$BC$155:$BC$1048576,0),MATCH((CUADRO!I$4&amp;$E835),'Hoja de Trabajo para listado'!$BC$151:$CB$151,0)),0)+IFERROR(INDEX('Hoja de Trabajo para listado'!$DE$153:$DG$274,MATCH($A835,'Hoja de Trabajo para listado'!$DE$153:$DE$1048576,0),MATCH((CUADRO!I$4&amp;$E835),'Hoja de Trabajo para listado'!$DE$151:$DG$151,0)),0)+IFERROR(INDEX('Hoja de Trabajo para listado'!$CD$155:$DC$1048576,MATCH($A835,'Hoja de Trabajo para listado'!$CD$155:$CD$1048576,0),MATCH((CUADRO!I$4&amp;$E835),'Hoja de Trabajo para listado'!$CD$151:$DC$151,0)),0)</f>
        <v>0</v>
      </c>
      <c r="J835" s="243">
        <f ca="1">+IFERROR(INDEX('Hoja de Trabajo para listado'!$A$155:$Z$1048576,MATCH($A835,'Hoja de Trabajo para listado'!$A$155:$A$1048576,0),MATCH((CUADRO!J$4&amp;$E835),'Hoja de Trabajo para listado'!$A$151:$Z$151,0)),0)+IFERROR(INDEX('Hoja de Trabajo para listado'!$AB$155:$BA$1048576,MATCH($A835,'Hoja de Trabajo para listado'!$AB$155:$AB$1048576,0),MATCH((CUADRO!J$4&amp;$E835),'Hoja de Trabajo para listado'!$AB$151:$BA$151,0)),0)+IFERROR(INDEX('Hoja de Trabajo para listado'!$BC$155:$CB$1048576,MATCH($A835,'Hoja de Trabajo para listado'!$BC$155:$BC$1048576,0),MATCH((CUADRO!J$4&amp;$E835),'Hoja de Trabajo para listado'!$BC$151:$CB$151,0)),0)+IFERROR(INDEX('Hoja de Trabajo para listado'!$DE$153:$DG$274,MATCH($A835,'Hoja de Trabajo para listado'!$DE$153:$DE$1048576,0),MATCH((CUADRO!J$4&amp;$E835),'Hoja de Trabajo para listado'!$DE$151:$DG$151,0)),0)+IFERROR(INDEX('Hoja de Trabajo para listado'!$CD$155:$DC$1048576,MATCH($A835,'Hoja de Trabajo para listado'!$CD$155:$CD$1048576,0),MATCH((CUADRO!J$4&amp;$E835),'Hoja de Trabajo para listado'!$CD$151:$DC$151,0)),0)</f>
        <v>0</v>
      </c>
      <c r="K835" s="243">
        <f ca="1">+IFERROR(INDEX('Hoja de Trabajo para listado'!$A$155:$Z$1048576,MATCH($A835,'Hoja de Trabajo para listado'!$A$155:$A$1048576,0),MATCH((CUADRO!K$4&amp;$E835),'Hoja de Trabajo para listado'!$A$151:$Z$151,0)),0)+IFERROR(INDEX('Hoja de Trabajo para listado'!$AB$155:$BA$1048576,MATCH($A835,'Hoja de Trabajo para listado'!$AB$155:$AB$1048576,0),MATCH((CUADRO!K$4&amp;$E835),'Hoja de Trabajo para listado'!$AB$151:$BA$151,0)),0)+IFERROR(INDEX('Hoja de Trabajo para listado'!$BC$155:$CB$1048576,MATCH($A835,'Hoja de Trabajo para listado'!$BC$155:$BC$1048576,0),MATCH((CUADRO!K$4&amp;$E835),'Hoja de Trabajo para listado'!$BC$151:$CB$151,0)),0)+IFERROR(INDEX('Hoja de Trabajo para listado'!$DE$153:$DG$274,MATCH($A835,'Hoja de Trabajo para listado'!$DE$153:$DE$1048576,0),MATCH((CUADRO!K$4&amp;$E835),'Hoja de Trabajo para listado'!$DE$151:$DG$151,0)),0)+IFERROR(INDEX('Hoja de Trabajo para listado'!$CD$155:$DC$1048576,MATCH($A835,'Hoja de Trabajo para listado'!$CD$155:$CD$1048576,0),MATCH((CUADRO!K$4&amp;$E835),'Hoja de Trabajo para listado'!$CD$151:$DC$151,0)),0)</f>
        <v>0</v>
      </c>
      <c r="L835" s="243">
        <f ca="1">+IFERROR(INDEX('Hoja de Trabajo para listado'!$A$155:$Z$1048576,MATCH($A835,'Hoja de Trabajo para listado'!$A$155:$A$1048576,0),MATCH((CUADRO!L$4&amp;$E835),'Hoja de Trabajo para listado'!$A$151:$Z$151,0)),0)+IFERROR(INDEX('Hoja de Trabajo para listado'!$AB$155:$BA$1048576,MATCH($A835,'Hoja de Trabajo para listado'!$AB$155:$AB$1048576,0),MATCH((CUADRO!L$4&amp;$E835),'Hoja de Trabajo para listado'!$AB$151:$BA$151,0)),0)+IFERROR(INDEX('Hoja de Trabajo para listado'!$BC$155:$CB$1048576,MATCH($A835,'Hoja de Trabajo para listado'!$BC$155:$BC$1048576,0),MATCH((CUADRO!L$4&amp;$E835),'Hoja de Trabajo para listado'!$BC$151:$CB$151,0)),0)+IFERROR(INDEX('Hoja de Trabajo para listado'!$DE$153:$DG$274,MATCH($A835,'Hoja de Trabajo para listado'!$DE$153:$DE$1048576,0),MATCH((CUADRO!L$4&amp;$E835),'Hoja de Trabajo para listado'!$DE$151:$DG$151,0)),0)+IFERROR(INDEX('Hoja de Trabajo para listado'!$CD$155:$DC$1048576,MATCH($A835,'Hoja de Trabajo para listado'!$CD$155:$CD$1048576,0),MATCH((CUADRO!L$4&amp;$E835),'Hoja de Trabajo para listado'!$CD$151:$DC$151,0)),0)</f>
        <v>0</v>
      </c>
      <c r="M835" s="243">
        <f ca="1">+IFERROR(INDEX('Hoja de Trabajo para listado'!$A$155:$Z$1048576,MATCH($A835,'Hoja de Trabajo para listado'!$A$155:$A$1048576,0),MATCH((CUADRO!M$4&amp;$E835),'Hoja de Trabajo para listado'!$A$151:$Z$151,0)),0)+IFERROR(INDEX('Hoja de Trabajo para listado'!$AB$155:$BA$1048576,MATCH($A835,'Hoja de Trabajo para listado'!$AB$155:$AB$1048576,0),MATCH((CUADRO!M$4&amp;$E835),'Hoja de Trabajo para listado'!$AB$151:$BA$151,0)),0)+IFERROR(INDEX('Hoja de Trabajo para listado'!$BC$155:$CB$1048576,MATCH($A835,'Hoja de Trabajo para listado'!$BC$155:$BC$1048576,0),MATCH((CUADRO!M$4&amp;$E835),'Hoja de Trabajo para listado'!$BC$151:$CB$151,0)),0)+IFERROR(INDEX('Hoja de Trabajo para listado'!$DE$153:$DG$274,MATCH($A835,'Hoja de Trabajo para listado'!$DE$153:$DE$1048576,0),MATCH((CUADRO!M$4&amp;$E835),'Hoja de Trabajo para listado'!$DE$151:$DG$151,0)),0)+IFERROR(INDEX('Hoja de Trabajo para listado'!$CD$155:$DC$1048576,MATCH($A835,'Hoja de Trabajo para listado'!$CD$155:$CD$1048576,0),MATCH((CUADRO!M$4&amp;$E835),'Hoja de Trabajo para listado'!$CD$151:$DC$151,0)),0)</f>
        <v>0</v>
      </c>
      <c r="N835" s="243">
        <f ca="1">+IFERROR(INDEX('Hoja de Trabajo para listado'!$A$155:$Z$1048576,MATCH($A835,'Hoja de Trabajo para listado'!$A$155:$A$1048576,0),MATCH((CUADRO!N$4&amp;$E835),'Hoja de Trabajo para listado'!$A$151:$Z$151,0)),0)+IFERROR(INDEX('Hoja de Trabajo para listado'!$AB$155:$BA$1048576,MATCH($A835,'Hoja de Trabajo para listado'!$AB$155:$AB$1048576,0),MATCH((CUADRO!N$4&amp;$E835),'Hoja de Trabajo para listado'!$AB$151:$BA$151,0)),0)+IFERROR(INDEX('Hoja de Trabajo para listado'!$BC$155:$CB$1048576,MATCH($A835,'Hoja de Trabajo para listado'!$BC$155:$BC$1048576,0),MATCH((CUADRO!N$4&amp;$E835),'Hoja de Trabajo para listado'!$BC$151:$CB$151,0)),0)+IFERROR(INDEX('Hoja de Trabajo para listado'!$DE$153:$DG$274,MATCH($A835,'Hoja de Trabajo para listado'!$DE$153:$DE$1048576,0),MATCH((CUADRO!N$4&amp;$E835),'Hoja de Trabajo para listado'!$DE$151:$DG$151,0)),0)+IFERROR(INDEX('Hoja de Trabajo para listado'!$CD$155:$DC$1048576,MATCH($A835,'Hoja de Trabajo para listado'!$CD$155:$CD$1048576,0),MATCH((CUADRO!N$4&amp;$E835),'Hoja de Trabajo para listado'!$CD$151:$DC$151,0)),0)</f>
        <v>0</v>
      </c>
      <c r="O835" s="243">
        <f ca="1">+IFERROR(INDEX('Hoja de Trabajo para listado'!$A$155:$Z$1048576,MATCH($A835,'Hoja de Trabajo para listado'!$A$155:$A$1048576,0),MATCH((CUADRO!O$4&amp;$E835),'Hoja de Trabajo para listado'!$A$151:$Z$151,0)),0)+IFERROR(INDEX('Hoja de Trabajo para listado'!$AB$155:$BA$1048576,MATCH($A835,'Hoja de Trabajo para listado'!$AB$155:$AB$1048576,0),MATCH((CUADRO!O$4&amp;$E835),'Hoja de Trabajo para listado'!$AB$151:$BA$151,0)),0)+IFERROR(INDEX('Hoja de Trabajo para listado'!$BC$155:$CB$1048576,MATCH($A835,'Hoja de Trabajo para listado'!$BC$155:$BC$1048576,0),MATCH((CUADRO!O$4&amp;$E835),'Hoja de Trabajo para listado'!$BC$151:$CB$151,0)),0)+IFERROR(INDEX('Hoja de Trabajo para listado'!$DE$153:$DG$274,MATCH($A835,'Hoja de Trabajo para listado'!$DE$153:$DE$1048576,0),MATCH((CUADRO!O$4&amp;$E835),'Hoja de Trabajo para listado'!$DE$151:$DG$151,0)),0)+IFERROR(INDEX('Hoja de Trabajo para listado'!$CD$155:$DC$1048576,MATCH($A835,'Hoja de Trabajo para listado'!$CD$155:$CD$1048576,0),MATCH((CUADRO!O$4&amp;$E835),'Hoja de Trabajo para listado'!$CD$151:$DC$151,0)),0)</f>
        <v>0</v>
      </c>
      <c r="P835" s="243">
        <f ca="1">+IFERROR(INDEX('Hoja de Trabajo para listado'!$A$155:$Z$1048576,MATCH($A835,'Hoja de Trabajo para listado'!$A$155:$A$1048576,0),MATCH((CUADRO!P$4&amp;$E835),'Hoja de Trabajo para listado'!$A$151:$Z$151,0)),0)+IFERROR(INDEX('Hoja de Trabajo para listado'!$AB$155:$BA$1048576,MATCH($A835,'Hoja de Trabajo para listado'!$AB$155:$AB$1048576,0),MATCH((CUADRO!P$4&amp;$E835),'Hoja de Trabajo para listado'!$AB$151:$BA$151,0)),0)+IFERROR(INDEX('Hoja de Trabajo para listado'!$BC$155:$CB$1048576,MATCH($A835,'Hoja de Trabajo para listado'!$BC$155:$BC$1048576,0),MATCH((CUADRO!P$4&amp;$E835),'Hoja de Trabajo para listado'!$BC$151:$CB$151,0)),0)+IFERROR(INDEX('Hoja de Trabajo para listado'!$DE$153:$DG$274,MATCH($A835,'Hoja de Trabajo para listado'!$DE$153:$DE$1048576,0),MATCH((CUADRO!P$4&amp;$E835),'Hoja de Trabajo para listado'!$DE$151:$DG$151,0)),0)+IFERROR(INDEX('Hoja de Trabajo para listado'!$CD$155:$DC$1048576,MATCH($A835,'Hoja de Trabajo para listado'!$CD$155:$CD$1048576,0),MATCH((CUADRO!P$4&amp;$E835),'Hoja de Trabajo para listado'!$CD$151:$DC$151,0)),0)</f>
        <v>0</v>
      </c>
      <c r="Q835" s="243">
        <f ca="1">+IFERROR(INDEX('Hoja de Trabajo para listado'!$A$155:$Z$1048576,MATCH($A835,'Hoja de Trabajo para listado'!$A$155:$A$1048576,0),MATCH((CUADRO!Q$4&amp;$E835),'Hoja de Trabajo para listado'!$A$151:$Z$151,0)),0)+IFERROR(INDEX('Hoja de Trabajo para listado'!$AB$155:$BA$1048576,MATCH($A835,'Hoja de Trabajo para listado'!$AB$155:$AB$1048576,0),MATCH((CUADRO!Q$4&amp;$E835),'Hoja de Trabajo para listado'!$AB$151:$BA$151,0)),0)+IFERROR(INDEX('Hoja de Trabajo para listado'!$BC$155:$CB$1048576,MATCH($A835,'Hoja de Trabajo para listado'!$BC$155:$BC$1048576,0),MATCH((CUADRO!Q$4&amp;$E835),'Hoja de Trabajo para listado'!$BC$151:$CB$151,0)),0)+IFERROR(INDEX('Hoja de Trabajo para listado'!$DE$153:$DG$274,MATCH($A835,'Hoja de Trabajo para listado'!$DE$153:$DE$1048576,0),MATCH((CUADRO!Q$4&amp;$E835),'Hoja de Trabajo para listado'!$DE$151:$DG$151,0)),0)+IFERROR(INDEX('Hoja de Trabajo para listado'!$CD$155:$DC$1048576,MATCH($A835,'Hoja de Trabajo para listado'!$CD$155:$CD$1048576,0),MATCH((CUADRO!Q$4&amp;$E835),'Hoja de Trabajo para listado'!$CD$151:$DC$151,0)),0)</f>
        <v>0</v>
      </c>
      <c r="R835" s="243">
        <f t="shared" ca="1" si="31"/>
        <v>0</v>
      </c>
      <c r="S835" s="249"/>
      <c r="T835" s="243">
        <f ca="1">+T836</f>
        <v>0</v>
      </c>
      <c r="U835" s="242">
        <f t="shared" si="32"/>
        <v>1</v>
      </c>
      <c r="V835" s="333" t="str">
        <f>+VLOOKUP(A835,bd_lista!$A$3:$E$592,5,FALSE)</f>
        <v>Gobiernos Autonomos Municipales</v>
      </c>
      <c r="W835" s="387" t="str">
        <f>+V835</f>
        <v>Gobiernos Autonomos Municipales</v>
      </c>
      <c r="X835" s="242">
        <f>+VLOOKUP(A835,[4]Sheet1!$A$13:$D$744,4,FALSE)</f>
        <v>0</v>
      </c>
      <c r="Y835" s="242" t="e">
        <f>+VLOOKUP(X835,bd_lista!$A$3:$C$592,3,FALSE)</f>
        <v>#N/A</v>
      </c>
      <c r="Z835" s="294">
        <f>+X835</f>
        <v>0</v>
      </c>
      <c r="AA835" s="295" t="e">
        <f>+Y835</f>
        <v>#N/A</v>
      </c>
    </row>
    <row r="836" spans="1:27" customFormat="1" ht="15" hidden="1" customHeight="1">
      <c r="A836" s="32">
        <v>1435</v>
      </c>
      <c r="B836" s="393"/>
      <c r="C836" s="247" t="str">
        <f>+VLOOKUP(A836,bd_lista!$A$3:$C$592,3,FALSE)</f>
        <v>Gobierno Autónomo Municipal de Soracachi</v>
      </c>
      <c r="D836" s="390"/>
      <c r="E836" s="244" t="s">
        <v>1305</v>
      </c>
      <c r="F836" s="243">
        <f ca="1">+IFERROR(INDEX('Hoja de Trabajo para listado'!$A$155:$Z$1048576,MATCH($A836,'Hoja de Trabajo para listado'!$A$155:$A$1048576,0),MATCH((CUADRO!F$4&amp;$E836),'Hoja de Trabajo para listado'!$A$151:$Z$151,0)),0)+IFERROR(INDEX('Hoja de Trabajo para listado'!$AB$155:$BA$1048576,MATCH($A836,'Hoja de Trabajo para listado'!$AB$155:$AB$1048576,0),MATCH((CUADRO!F$4&amp;$E836),'Hoja de Trabajo para listado'!$AB$151:$BA$151,0)),0)+IFERROR(INDEX('Hoja de Trabajo para listado'!$BC$155:$CB$1048576,MATCH($A836,'Hoja de Trabajo para listado'!$BC$155:$BC$1048576,0),MATCH((CUADRO!F$4&amp;$E836),'Hoja de Trabajo para listado'!$BC$151:$CB$151,0)),0)+IFERROR(INDEX('Hoja de Trabajo para listado'!$DE$153:$DG$274,MATCH($A836,'Hoja de Trabajo para listado'!$DE$153:$DE$1048576,0),MATCH((CUADRO!F$4&amp;$E836),'Hoja de Trabajo para listado'!$DE$151:$DG$151,0)),0)+IFERROR(INDEX('Hoja de Trabajo para listado'!$CD$155:$DC$1048576,MATCH($A836,'Hoja de Trabajo para listado'!$CD$155:$CD$1048576,0),MATCH((CUADRO!F$4&amp;$E836),'Hoja de Trabajo para listado'!$CD$151:$DC$151,0)),0)</f>
        <v>0</v>
      </c>
      <c r="G836" s="243">
        <f ca="1">+IFERROR(INDEX('Hoja de Trabajo para listado'!$A$155:$Z$1048576,MATCH($A836,'Hoja de Trabajo para listado'!$A$155:$A$1048576,0),MATCH((CUADRO!G$4&amp;$E836),'Hoja de Trabajo para listado'!$A$151:$Z$151,0)),0)+IFERROR(INDEX('Hoja de Trabajo para listado'!$AB$155:$BA$1048576,MATCH($A836,'Hoja de Trabajo para listado'!$AB$155:$AB$1048576,0),MATCH((CUADRO!G$4&amp;$E836),'Hoja de Trabajo para listado'!$AB$151:$BA$151,0)),0)+IFERROR(INDEX('Hoja de Trabajo para listado'!$BC$155:$CB$1048576,MATCH($A836,'Hoja de Trabajo para listado'!$BC$155:$BC$1048576,0),MATCH((CUADRO!G$4&amp;$E836),'Hoja de Trabajo para listado'!$BC$151:$CB$151,0)),0)+IFERROR(INDEX('Hoja de Trabajo para listado'!$DE$153:$DG$274,MATCH($A836,'Hoja de Trabajo para listado'!$DE$153:$DE$1048576,0),MATCH((CUADRO!G$4&amp;$E836),'Hoja de Trabajo para listado'!$DE$151:$DG$151,0)),0)+IFERROR(INDEX('Hoja de Trabajo para listado'!$CD$155:$DC$1048576,MATCH($A836,'Hoja de Trabajo para listado'!$CD$155:$CD$1048576,0),MATCH((CUADRO!G$4&amp;$E836),'Hoja de Trabajo para listado'!$CD$151:$DC$151,0)),0)</f>
        <v>0</v>
      </c>
      <c r="H836" s="243">
        <f ca="1">+IFERROR(INDEX('Hoja de Trabajo para listado'!$A$155:$Z$1048576,MATCH($A836,'Hoja de Trabajo para listado'!$A$155:$A$1048576,0),MATCH((CUADRO!H$4&amp;$E836),'Hoja de Trabajo para listado'!$A$151:$Z$151,0)),0)+IFERROR(INDEX('Hoja de Trabajo para listado'!$AB$155:$BA$1048576,MATCH($A836,'Hoja de Trabajo para listado'!$AB$155:$AB$1048576,0),MATCH((CUADRO!H$4&amp;$E836),'Hoja de Trabajo para listado'!$AB$151:$BA$151,0)),0)+IFERROR(INDEX('Hoja de Trabajo para listado'!$BC$155:$CB$1048576,MATCH($A836,'Hoja de Trabajo para listado'!$BC$155:$BC$1048576,0),MATCH((CUADRO!H$4&amp;$E836),'Hoja de Trabajo para listado'!$BC$151:$CB$151,0)),0)+IFERROR(INDEX('Hoja de Trabajo para listado'!$DE$153:$DG$274,MATCH($A836,'Hoja de Trabajo para listado'!$DE$153:$DE$1048576,0),MATCH((CUADRO!H$4&amp;$E836),'Hoja de Trabajo para listado'!$DE$151:$DG$151,0)),0)+IFERROR(INDEX('Hoja de Trabajo para listado'!$CD$155:$DC$1048576,MATCH($A836,'Hoja de Trabajo para listado'!$CD$155:$CD$1048576,0),MATCH((CUADRO!H$4&amp;$E836),'Hoja de Trabajo para listado'!$CD$151:$DC$151,0)),0)</f>
        <v>0</v>
      </c>
      <c r="I836" s="243">
        <f ca="1">+IFERROR(INDEX('Hoja de Trabajo para listado'!$A$155:$Z$1048576,MATCH($A836,'Hoja de Trabajo para listado'!$A$155:$A$1048576,0),MATCH((CUADRO!I$4&amp;$E836),'Hoja de Trabajo para listado'!$A$151:$Z$151,0)),0)+IFERROR(INDEX('Hoja de Trabajo para listado'!$AB$155:$BA$1048576,MATCH($A836,'Hoja de Trabajo para listado'!$AB$155:$AB$1048576,0),MATCH((CUADRO!I$4&amp;$E836),'Hoja de Trabajo para listado'!$AB$151:$BA$151,0)),0)+IFERROR(INDEX('Hoja de Trabajo para listado'!$BC$155:$CB$1048576,MATCH($A836,'Hoja de Trabajo para listado'!$BC$155:$BC$1048576,0),MATCH((CUADRO!I$4&amp;$E836),'Hoja de Trabajo para listado'!$BC$151:$CB$151,0)),0)+IFERROR(INDEX('Hoja de Trabajo para listado'!$DE$153:$DG$274,MATCH($A836,'Hoja de Trabajo para listado'!$DE$153:$DE$1048576,0),MATCH((CUADRO!I$4&amp;$E836),'Hoja de Trabajo para listado'!$DE$151:$DG$151,0)),0)+IFERROR(INDEX('Hoja de Trabajo para listado'!$CD$155:$DC$1048576,MATCH($A836,'Hoja de Trabajo para listado'!$CD$155:$CD$1048576,0),MATCH((CUADRO!I$4&amp;$E836),'Hoja de Trabajo para listado'!$CD$151:$DC$151,0)),0)</f>
        <v>0</v>
      </c>
      <c r="J836" s="243">
        <f ca="1">+IFERROR(INDEX('Hoja de Trabajo para listado'!$A$155:$Z$1048576,MATCH($A836,'Hoja de Trabajo para listado'!$A$155:$A$1048576,0),MATCH((CUADRO!J$4&amp;$E836),'Hoja de Trabajo para listado'!$A$151:$Z$151,0)),0)+IFERROR(INDEX('Hoja de Trabajo para listado'!$AB$155:$BA$1048576,MATCH($A836,'Hoja de Trabajo para listado'!$AB$155:$AB$1048576,0),MATCH((CUADRO!J$4&amp;$E836),'Hoja de Trabajo para listado'!$AB$151:$BA$151,0)),0)+IFERROR(INDEX('Hoja de Trabajo para listado'!$BC$155:$CB$1048576,MATCH($A836,'Hoja de Trabajo para listado'!$BC$155:$BC$1048576,0),MATCH((CUADRO!J$4&amp;$E836),'Hoja de Trabajo para listado'!$BC$151:$CB$151,0)),0)+IFERROR(INDEX('Hoja de Trabajo para listado'!$DE$153:$DG$274,MATCH($A836,'Hoja de Trabajo para listado'!$DE$153:$DE$1048576,0),MATCH((CUADRO!J$4&amp;$E836),'Hoja de Trabajo para listado'!$DE$151:$DG$151,0)),0)+IFERROR(INDEX('Hoja de Trabajo para listado'!$CD$155:$DC$1048576,MATCH($A836,'Hoja de Trabajo para listado'!$CD$155:$CD$1048576,0),MATCH((CUADRO!J$4&amp;$E836),'Hoja de Trabajo para listado'!$CD$151:$DC$151,0)),0)</f>
        <v>0</v>
      </c>
      <c r="K836" s="243">
        <f ca="1">+IFERROR(INDEX('Hoja de Trabajo para listado'!$A$155:$Z$1048576,MATCH($A836,'Hoja de Trabajo para listado'!$A$155:$A$1048576,0),MATCH((CUADRO!K$4&amp;$E836),'Hoja de Trabajo para listado'!$A$151:$Z$151,0)),0)+IFERROR(INDEX('Hoja de Trabajo para listado'!$AB$155:$BA$1048576,MATCH($A836,'Hoja de Trabajo para listado'!$AB$155:$AB$1048576,0),MATCH((CUADRO!K$4&amp;$E836),'Hoja de Trabajo para listado'!$AB$151:$BA$151,0)),0)+IFERROR(INDEX('Hoja de Trabajo para listado'!$BC$155:$CB$1048576,MATCH($A836,'Hoja de Trabajo para listado'!$BC$155:$BC$1048576,0),MATCH((CUADRO!K$4&amp;$E836),'Hoja de Trabajo para listado'!$BC$151:$CB$151,0)),0)+IFERROR(INDEX('Hoja de Trabajo para listado'!$DE$153:$DG$274,MATCH($A836,'Hoja de Trabajo para listado'!$DE$153:$DE$1048576,0),MATCH((CUADRO!K$4&amp;$E836),'Hoja de Trabajo para listado'!$DE$151:$DG$151,0)),0)+IFERROR(INDEX('Hoja de Trabajo para listado'!$CD$155:$DC$1048576,MATCH($A836,'Hoja de Trabajo para listado'!$CD$155:$CD$1048576,0),MATCH((CUADRO!K$4&amp;$E836),'Hoja de Trabajo para listado'!$CD$151:$DC$151,0)),0)</f>
        <v>0</v>
      </c>
      <c r="L836" s="243">
        <f ca="1">+IFERROR(INDEX('Hoja de Trabajo para listado'!$A$155:$Z$1048576,MATCH($A836,'Hoja de Trabajo para listado'!$A$155:$A$1048576,0),MATCH((CUADRO!L$4&amp;$E836),'Hoja de Trabajo para listado'!$A$151:$Z$151,0)),0)+IFERROR(INDEX('Hoja de Trabajo para listado'!$AB$155:$BA$1048576,MATCH($A836,'Hoja de Trabajo para listado'!$AB$155:$AB$1048576,0),MATCH((CUADRO!L$4&amp;$E836),'Hoja de Trabajo para listado'!$AB$151:$BA$151,0)),0)+IFERROR(INDEX('Hoja de Trabajo para listado'!$BC$155:$CB$1048576,MATCH($A836,'Hoja de Trabajo para listado'!$BC$155:$BC$1048576,0),MATCH((CUADRO!L$4&amp;$E836),'Hoja de Trabajo para listado'!$BC$151:$CB$151,0)),0)+IFERROR(INDEX('Hoja de Trabajo para listado'!$DE$153:$DG$274,MATCH($A836,'Hoja de Trabajo para listado'!$DE$153:$DE$1048576,0),MATCH((CUADRO!L$4&amp;$E836),'Hoja de Trabajo para listado'!$DE$151:$DG$151,0)),0)+IFERROR(INDEX('Hoja de Trabajo para listado'!$CD$155:$DC$1048576,MATCH($A836,'Hoja de Trabajo para listado'!$CD$155:$CD$1048576,0),MATCH((CUADRO!L$4&amp;$E836),'Hoja de Trabajo para listado'!$CD$151:$DC$151,0)),0)</f>
        <v>0</v>
      </c>
      <c r="M836" s="243">
        <f ca="1">+IFERROR(INDEX('Hoja de Trabajo para listado'!$A$155:$Z$1048576,MATCH($A836,'Hoja de Trabajo para listado'!$A$155:$A$1048576,0),MATCH((CUADRO!M$4&amp;$E836),'Hoja de Trabajo para listado'!$A$151:$Z$151,0)),0)+IFERROR(INDEX('Hoja de Trabajo para listado'!$AB$155:$BA$1048576,MATCH($A836,'Hoja de Trabajo para listado'!$AB$155:$AB$1048576,0),MATCH((CUADRO!M$4&amp;$E836),'Hoja de Trabajo para listado'!$AB$151:$BA$151,0)),0)+IFERROR(INDEX('Hoja de Trabajo para listado'!$BC$155:$CB$1048576,MATCH($A836,'Hoja de Trabajo para listado'!$BC$155:$BC$1048576,0),MATCH((CUADRO!M$4&amp;$E836),'Hoja de Trabajo para listado'!$BC$151:$CB$151,0)),0)+IFERROR(INDEX('Hoja de Trabajo para listado'!$DE$153:$DG$274,MATCH($A836,'Hoja de Trabajo para listado'!$DE$153:$DE$1048576,0),MATCH((CUADRO!M$4&amp;$E836),'Hoja de Trabajo para listado'!$DE$151:$DG$151,0)),0)+IFERROR(INDEX('Hoja de Trabajo para listado'!$CD$155:$DC$1048576,MATCH($A836,'Hoja de Trabajo para listado'!$CD$155:$CD$1048576,0),MATCH((CUADRO!M$4&amp;$E836),'Hoja de Trabajo para listado'!$CD$151:$DC$151,0)),0)</f>
        <v>0</v>
      </c>
      <c r="N836" s="243">
        <f ca="1">+IFERROR(INDEX('Hoja de Trabajo para listado'!$A$155:$Z$1048576,MATCH($A836,'Hoja de Trabajo para listado'!$A$155:$A$1048576,0),MATCH((CUADRO!N$4&amp;$E836),'Hoja de Trabajo para listado'!$A$151:$Z$151,0)),0)+IFERROR(INDEX('Hoja de Trabajo para listado'!$AB$155:$BA$1048576,MATCH($A836,'Hoja de Trabajo para listado'!$AB$155:$AB$1048576,0),MATCH((CUADRO!N$4&amp;$E836),'Hoja de Trabajo para listado'!$AB$151:$BA$151,0)),0)+IFERROR(INDEX('Hoja de Trabajo para listado'!$BC$155:$CB$1048576,MATCH($A836,'Hoja de Trabajo para listado'!$BC$155:$BC$1048576,0),MATCH((CUADRO!N$4&amp;$E836),'Hoja de Trabajo para listado'!$BC$151:$CB$151,0)),0)+IFERROR(INDEX('Hoja de Trabajo para listado'!$DE$153:$DG$274,MATCH($A836,'Hoja de Trabajo para listado'!$DE$153:$DE$1048576,0),MATCH((CUADRO!N$4&amp;$E836),'Hoja de Trabajo para listado'!$DE$151:$DG$151,0)),0)+IFERROR(INDEX('Hoja de Trabajo para listado'!$CD$155:$DC$1048576,MATCH($A836,'Hoja de Trabajo para listado'!$CD$155:$CD$1048576,0),MATCH((CUADRO!N$4&amp;$E836),'Hoja de Trabajo para listado'!$CD$151:$DC$151,0)),0)</f>
        <v>0</v>
      </c>
      <c r="O836" s="243">
        <f ca="1">+IFERROR(INDEX('Hoja de Trabajo para listado'!$A$155:$Z$1048576,MATCH($A836,'Hoja de Trabajo para listado'!$A$155:$A$1048576,0),MATCH((CUADRO!O$4&amp;$E836),'Hoja de Trabajo para listado'!$A$151:$Z$151,0)),0)+IFERROR(INDEX('Hoja de Trabajo para listado'!$AB$155:$BA$1048576,MATCH($A836,'Hoja de Trabajo para listado'!$AB$155:$AB$1048576,0),MATCH((CUADRO!O$4&amp;$E836),'Hoja de Trabajo para listado'!$AB$151:$BA$151,0)),0)+IFERROR(INDEX('Hoja de Trabajo para listado'!$BC$155:$CB$1048576,MATCH($A836,'Hoja de Trabajo para listado'!$BC$155:$BC$1048576,0),MATCH((CUADRO!O$4&amp;$E836),'Hoja de Trabajo para listado'!$BC$151:$CB$151,0)),0)+IFERROR(INDEX('Hoja de Trabajo para listado'!$DE$153:$DG$274,MATCH($A836,'Hoja de Trabajo para listado'!$DE$153:$DE$1048576,0),MATCH((CUADRO!O$4&amp;$E836),'Hoja de Trabajo para listado'!$DE$151:$DG$151,0)),0)+IFERROR(INDEX('Hoja de Trabajo para listado'!$CD$155:$DC$1048576,MATCH($A836,'Hoja de Trabajo para listado'!$CD$155:$CD$1048576,0),MATCH((CUADRO!O$4&amp;$E836),'Hoja de Trabajo para listado'!$CD$151:$DC$151,0)),0)</f>
        <v>0</v>
      </c>
      <c r="P836" s="243">
        <f ca="1">+IFERROR(INDEX('Hoja de Trabajo para listado'!$A$155:$Z$1048576,MATCH($A836,'Hoja de Trabajo para listado'!$A$155:$A$1048576,0),MATCH((CUADRO!P$4&amp;$E836),'Hoja de Trabajo para listado'!$A$151:$Z$151,0)),0)+IFERROR(INDEX('Hoja de Trabajo para listado'!$AB$155:$BA$1048576,MATCH($A836,'Hoja de Trabajo para listado'!$AB$155:$AB$1048576,0),MATCH((CUADRO!P$4&amp;$E836),'Hoja de Trabajo para listado'!$AB$151:$BA$151,0)),0)+IFERROR(INDEX('Hoja de Trabajo para listado'!$BC$155:$CB$1048576,MATCH($A836,'Hoja de Trabajo para listado'!$BC$155:$BC$1048576,0),MATCH((CUADRO!P$4&amp;$E836),'Hoja de Trabajo para listado'!$BC$151:$CB$151,0)),0)+IFERROR(INDEX('Hoja de Trabajo para listado'!$DE$153:$DG$274,MATCH($A836,'Hoja de Trabajo para listado'!$DE$153:$DE$1048576,0),MATCH((CUADRO!P$4&amp;$E836),'Hoja de Trabajo para listado'!$DE$151:$DG$151,0)),0)+IFERROR(INDEX('Hoja de Trabajo para listado'!$CD$155:$DC$1048576,MATCH($A836,'Hoja de Trabajo para listado'!$CD$155:$CD$1048576,0),MATCH((CUADRO!P$4&amp;$E836),'Hoja de Trabajo para listado'!$CD$151:$DC$151,0)),0)</f>
        <v>0</v>
      </c>
      <c r="Q836" s="243">
        <f ca="1">+IFERROR(INDEX('Hoja de Trabajo para listado'!$A$155:$Z$1048576,MATCH($A836,'Hoja de Trabajo para listado'!$A$155:$A$1048576,0),MATCH((CUADRO!Q$4&amp;$E836),'Hoja de Trabajo para listado'!$A$151:$Z$151,0)),0)+IFERROR(INDEX('Hoja de Trabajo para listado'!$AB$155:$BA$1048576,MATCH($A836,'Hoja de Trabajo para listado'!$AB$155:$AB$1048576,0),MATCH((CUADRO!Q$4&amp;$E836),'Hoja de Trabajo para listado'!$AB$151:$BA$151,0)),0)+IFERROR(INDEX('Hoja de Trabajo para listado'!$BC$155:$CB$1048576,MATCH($A836,'Hoja de Trabajo para listado'!$BC$155:$BC$1048576,0),MATCH((CUADRO!Q$4&amp;$E836),'Hoja de Trabajo para listado'!$BC$151:$CB$151,0)),0)+IFERROR(INDEX('Hoja de Trabajo para listado'!$DE$153:$DG$274,MATCH($A836,'Hoja de Trabajo para listado'!$DE$153:$DE$1048576,0),MATCH((CUADRO!Q$4&amp;$E836),'Hoja de Trabajo para listado'!$DE$151:$DG$151,0)),0)+IFERROR(INDEX('Hoja de Trabajo para listado'!$CD$155:$DC$1048576,MATCH($A836,'Hoja de Trabajo para listado'!$CD$155:$CD$1048576,0),MATCH((CUADRO!Q$4&amp;$E836),'Hoja de Trabajo para listado'!$CD$151:$DC$151,0)),0)</f>
        <v>0</v>
      </c>
      <c r="R836" s="243">
        <f t="shared" ca="1" si="31"/>
        <v>0</v>
      </c>
      <c r="S836" s="249">
        <f ca="1">+R835+R836</f>
        <v>0</v>
      </c>
      <c r="T836" s="243">
        <f ca="1">+S836</f>
        <v>0</v>
      </c>
      <c r="U836" s="242">
        <f t="shared" si="32"/>
        <v>2</v>
      </c>
      <c r="V836" s="333" t="str">
        <f>+VLOOKUP(A836,bd_lista!$A$3:$E$592,5,FALSE)</f>
        <v>Gobiernos Autonomos Municipales</v>
      </c>
      <c r="W836" s="388"/>
      <c r="X836" s="242">
        <f>+VLOOKUP(A836,[4]Sheet1!$A$13:$D$744,4,FALSE)</f>
        <v>0</v>
      </c>
      <c r="Y836" s="242" t="e">
        <f>+VLOOKUP(X836,bd_lista!$A$3:$C$592,3,FALSE)</f>
        <v>#N/A</v>
      </c>
      <c r="Z836" s="292"/>
      <c r="AA836" s="293"/>
    </row>
    <row r="837" spans="1:27" customFormat="1" ht="15" hidden="1" customHeight="1">
      <c r="A837" s="32">
        <v>1501</v>
      </c>
      <c r="B837" s="392">
        <f>+A837</f>
        <v>1501</v>
      </c>
      <c r="C837" s="247" t="str">
        <f>+VLOOKUP(A837,bd_lista!$A$3:$C$592,3,FALSE)</f>
        <v>Gobierno Autónomo Municipal de Potosí</v>
      </c>
      <c r="D837" s="389" t="str">
        <f>+C837</f>
        <v>Gobierno Autónomo Municipal de Potosí</v>
      </c>
      <c r="E837" s="242" t="s">
        <v>1304</v>
      </c>
      <c r="F837" s="243">
        <f ca="1">+IFERROR(INDEX('Hoja de Trabajo para listado'!$A$155:$Z$1048576,MATCH($A837,'Hoja de Trabajo para listado'!$A$155:$A$1048576,0),MATCH((CUADRO!F$4&amp;$E837),'Hoja de Trabajo para listado'!$A$151:$Z$151,0)),0)+IFERROR(INDEX('Hoja de Trabajo para listado'!$AB$155:$BA$1048576,MATCH($A837,'Hoja de Trabajo para listado'!$AB$155:$AB$1048576,0),MATCH((CUADRO!F$4&amp;$E837),'Hoja de Trabajo para listado'!$AB$151:$BA$151,0)),0)+IFERROR(INDEX('Hoja de Trabajo para listado'!$BC$155:$CB$1048576,MATCH($A837,'Hoja de Trabajo para listado'!$BC$155:$BC$1048576,0),MATCH((CUADRO!F$4&amp;$E837),'Hoja de Trabajo para listado'!$BC$151:$CB$151,0)),0)+IFERROR(INDEX('Hoja de Trabajo para listado'!$DE$153:$DG$274,MATCH($A837,'Hoja de Trabajo para listado'!$DE$153:$DE$1048576,0),MATCH((CUADRO!F$4&amp;$E837),'Hoja de Trabajo para listado'!$DE$151:$DG$151,0)),0)+IFERROR(INDEX('Hoja de Trabajo para listado'!$CD$155:$DC$1048576,MATCH($A837,'Hoja de Trabajo para listado'!$CD$155:$CD$1048576,0),MATCH((CUADRO!F$4&amp;$E837),'Hoja de Trabajo para listado'!$CD$151:$DC$151,0)),0)</f>
        <v>0</v>
      </c>
      <c r="G837" s="243">
        <f ca="1">+IFERROR(INDEX('Hoja de Trabajo para listado'!$A$155:$Z$1048576,MATCH($A837,'Hoja de Trabajo para listado'!$A$155:$A$1048576,0),MATCH((CUADRO!G$4&amp;$E837),'Hoja de Trabajo para listado'!$A$151:$Z$151,0)),0)+IFERROR(INDEX('Hoja de Trabajo para listado'!$AB$155:$BA$1048576,MATCH($A837,'Hoja de Trabajo para listado'!$AB$155:$AB$1048576,0),MATCH((CUADRO!G$4&amp;$E837),'Hoja de Trabajo para listado'!$AB$151:$BA$151,0)),0)+IFERROR(INDEX('Hoja de Trabajo para listado'!$BC$155:$CB$1048576,MATCH($A837,'Hoja de Trabajo para listado'!$BC$155:$BC$1048576,0),MATCH((CUADRO!G$4&amp;$E837),'Hoja de Trabajo para listado'!$BC$151:$CB$151,0)),0)+IFERROR(INDEX('Hoja de Trabajo para listado'!$DE$153:$DG$274,MATCH($A837,'Hoja de Trabajo para listado'!$DE$153:$DE$1048576,0),MATCH((CUADRO!G$4&amp;$E837),'Hoja de Trabajo para listado'!$DE$151:$DG$151,0)),0)+IFERROR(INDEX('Hoja de Trabajo para listado'!$CD$155:$DC$1048576,MATCH($A837,'Hoja de Trabajo para listado'!$CD$155:$CD$1048576,0),MATCH((CUADRO!G$4&amp;$E837),'Hoja de Trabajo para listado'!$CD$151:$DC$151,0)),0)</f>
        <v>0</v>
      </c>
      <c r="H837" s="243">
        <f ca="1">+IFERROR(INDEX('Hoja de Trabajo para listado'!$A$155:$Z$1048576,MATCH($A837,'Hoja de Trabajo para listado'!$A$155:$A$1048576,0),MATCH((CUADRO!H$4&amp;$E837),'Hoja de Trabajo para listado'!$A$151:$Z$151,0)),0)+IFERROR(INDEX('Hoja de Trabajo para listado'!$AB$155:$BA$1048576,MATCH($A837,'Hoja de Trabajo para listado'!$AB$155:$AB$1048576,0),MATCH((CUADRO!H$4&amp;$E837),'Hoja de Trabajo para listado'!$AB$151:$BA$151,0)),0)+IFERROR(INDEX('Hoja de Trabajo para listado'!$BC$155:$CB$1048576,MATCH($A837,'Hoja de Trabajo para listado'!$BC$155:$BC$1048576,0),MATCH((CUADRO!H$4&amp;$E837),'Hoja de Trabajo para listado'!$BC$151:$CB$151,0)),0)+IFERROR(INDEX('Hoja de Trabajo para listado'!$DE$153:$DG$274,MATCH($A837,'Hoja de Trabajo para listado'!$DE$153:$DE$1048576,0),MATCH((CUADRO!H$4&amp;$E837),'Hoja de Trabajo para listado'!$DE$151:$DG$151,0)),0)+IFERROR(INDEX('Hoja de Trabajo para listado'!$CD$155:$DC$1048576,MATCH($A837,'Hoja de Trabajo para listado'!$CD$155:$CD$1048576,0),MATCH((CUADRO!H$4&amp;$E837),'Hoja de Trabajo para listado'!$CD$151:$DC$151,0)),0)</f>
        <v>0</v>
      </c>
      <c r="I837" s="243">
        <f ca="1">+IFERROR(INDEX('Hoja de Trabajo para listado'!$A$155:$Z$1048576,MATCH($A837,'Hoja de Trabajo para listado'!$A$155:$A$1048576,0),MATCH((CUADRO!I$4&amp;$E837),'Hoja de Trabajo para listado'!$A$151:$Z$151,0)),0)+IFERROR(INDEX('Hoja de Trabajo para listado'!$AB$155:$BA$1048576,MATCH($A837,'Hoja de Trabajo para listado'!$AB$155:$AB$1048576,0),MATCH((CUADRO!I$4&amp;$E837),'Hoja de Trabajo para listado'!$AB$151:$BA$151,0)),0)+IFERROR(INDEX('Hoja de Trabajo para listado'!$BC$155:$CB$1048576,MATCH($A837,'Hoja de Trabajo para listado'!$BC$155:$BC$1048576,0),MATCH((CUADRO!I$4&amp;$E837),'Hoja de Trabajo para listado'!$BC$151:$CB$151,0)),0)+IFERROR(INDEX('Hoja de Trabajo para listado'!$DE$153:$DG$274,MATCH($A837,'Hoja de Trabajo para listado'!$DE$153:$DE$1048576,0),MATCH((CUADRO!I$4&amp;$E837),'Hoja de Trabajo para listado'!$DE$151:$DG$151,0)),0)+IFERROR(INDEX('Hoja de Trabajo para listado'!$CD$155:$DC$1048576,MATCH($A837,'Hoja de Trabajo para listado'!$CD$155:$CD$1048576,0),MATCH((CUADRO!I$4&amp;$E837),'Hoja de Trabajo para listado'!$CD$151:$DC$151,0)),0)</f>
        <v>0</v>
      </c>
      <c r="J837" s="243">
        <f ca="1">+IFERROR(INDEX('Hoja de Trabajo para listado'!$A$155:$Z$1048576,MATCH($A837,'Hoja de Trabajo para listado'!$A$155:$A$1048576,0),MATCH((CUADRO!J$4&amp;$E837),'Hoja de Trabajo para listado'!$A$151:$Z$151,0)),0)+IFERROR(INDEX('Hoja de Trabajo para listado'!$AB$155:$BA$1048576,MATCH($A837,'Hoja de Trabajo para listado'!$AB$155:$AB$1048576,0),MATCH((CUADRO!J$4&amp;$E837),'Hoja de Trabajo para listado'!$AB$151:$BA$151,0)),0)+IFERROR(INDEX('Hoja de Trabajo para listado'!$BC$155:$CB$1048576,MATCH($A837,'Hoja de Trabajo para listado'!$BC$155:$BC$1048576,0),MATCH((CUADRO!J$4&amp;$E837),'Hoja de Trabajo para listado'!$BC$151:$CB$151,0)),0)+IFERROR(INDEX('Hoja de Trabajo para listado'!$DE$153:$DG$274,MATCH($A837,'Hoja de Trabajo para listado'!$DE$153:$DE$1048576,0),MATCH((CUADRO!J$4&amp;$E837),'Hoja de Trabajo para listado'!$DE$151:$DG$151,0)),0)+IFERROR(INDEX('Hoja de Trabajo para listado'!$CD$155:$DC$1048576,MATCH($A837,'Hoja de Trabajo para listado'!$CD$155:$CD$1048576,0),MATCH((CUADRO!J$4&amp;$E837),'Hoja de Trabajo para listado'!$CD$151:$DC$151,0)),0)</f>
        <v>0</v>
      </c>
      <c r="K837" s="243">
        <f ca="1">+IFERROR(INDEX('Hoja de Trabajo para listado'!$A$155:$Z$1048576,MATCH($A837,'Hoja de Trabajo para listado'!$A$155:$A$1048576,0),MATCH((CUADRO!K$4&amp;$E837),'Hoja de Trabajo para listado'!$A$151:$Z$151,0)),0)+IFERROR(INDEX('Hoja de Trabajo para listado'!$AB$155:$BA$1048576,MATCH($A837,'Hoja de Trabajo para listado'!$AB$155:$AB$1048576,0),MATCH((CUADRO!K$4&amp;$E837),'Hoja de Trabajo para listado'!$AB$151:$BA$151,0)),0)+IFERROR(INDEX('Hoja de Trabajo para listado'!$BC$155:$CB$1048576,MATCH($A837,'Hoja de Trabajo para listado'!$BC$155:$BC$1048576,0),MATCH((CUADRO!K$4&amp;$E837),'Hoja de Trabajo para listado'!$BC$151:$CB$151,0)),0)+IFERROR(INDEX('Hoja de Trabajo para listado'!$DE$153:$DG$274,MATCH($A837,'Hoja de Trabajo para listado'!$DE$153:$DE$1048576,0),MATCH((CUADRO!K$4&amp;$E837),'Hoja de Trabajo para listado'!$DE$151:$DG$151,0)),0)+IFERROR(INDEX('Hoja de Trabajo para listado'!$CD$155:$DC$1048576,MATCH($A837,'Hoja de Trabajo para listado'!$CD$155:$CD$1048576,0),MATCH((CUADRO!K$4&amp;$E837),'Hoja de Trabajo para listado'!$CD$151:$DC$151,0)),0)</f>
        <v>0</v>
      </c>
      <c r="L837" s="243">
        <f ca="1">+IFERROR(INDEX('Hoja de Trabajo para listado'!$A$155:$Z$1048576,MATCH($A837,'Hoja de Trabajo para listado'!$A$155:$A$1048576,0),MATCH((CUADRO!L$4&amp;$E837),'Hoja de Trabajo para listado'!$A$151:$Z$151,0)),0)+IFERROR(INDEX('Hoja de Trabajo para listado'!$AB$155:$BA$1048576,MATCH($A837,'Hoja de Trabajo para listado'!$AB$155:$AB$1048576,0),MATCH((CUADRO!L$4&amp;$E837),'Hoja de Trabajo para listado'!$AB$151:$BA$151,0)),0)+IFERROR(INDEX('Hoja de Trabajo para listado'!$BC$155:$CB$1048576,MATCH($A837,'Hoja de Trabajo para listado'!$BC$155:$BC$1048576,0),MATCH((CUADRO!L$4&amp;$E837),'Hoja de Trabajo para listado'!$BC$151:$CB$151,0)),0)+IFERROR(INDEX('Hoja de Trabajo para listado'!$DE$153:$DG$274,MATCH($A837,'Hoja de Trabajo para listado'!$DE$153:$DE$1048576,0),MATCH((CUADRO!L$4&amp;$E837),'Hoja de Trabajo para listado'!$DE$151:$DG$151,0)),0)+IFERROR(INDEX('Hoja de Trabajo para listado'!$CD$155:$DC$1048576,MATCH($A837,'Hoja de Trabajo para listado'!$CD$155:$CD$1048576,0),MATCH((CUADRO!L$4&amp;$E837),'Hoja de Trabajo para listado'!$CD$151:$DC$151,0)),0)</f>
        <v>0</v>
      </c>
      <c r="M837" s="243">
        <f ca="1">+IFERROR(INDEX('Hoja de Trabajo para listado'!$A$155:$Z$1048576,MATCH($A837,'Hoja de Trabajo para listado'!$A$155:$A$1048576,0),MATCH((CUADRO!M$4&amp;$E837),'Hoja de Trabajo para listado'!$A$151:$Z$151,0)),0)+IFERROR(INDEX('Hoja de Trabajo para listado'!$AB$155:$BA$1048576,MATCH($A837,'Hoja de Trabajo para listado'!$AB$155:$AB$1048576,0),MATCH((CUADRO!M$4&amp;$E837),'Hoja de Trabajo para listado'!$AB$151:$BA$151,0)),0)+IFERROR(INDEX('Hoja de Trabajo para listado'!$BC$155:$CB$1048576,MATCH($A837,'Hoja de Trabajo para listado'!$BC$155:$BC$1048576,0),MATCH((CUADRO!M$4&amp;$E837),'Hoja de Trabajo para listado'!$BC$151:$CB$151,0)),0)+IFERROR(INDEX('Hoja de Trabajo para listado'!$DE$153:$DG$274,MATCH($A837,'Hoja de Trabajo para listado'!$DE$153:$DE$1048576,0),MATCH((CUADRO!M$4&amp;$E837),'Hoja de Trabajo para listado'!$DE$151:$DG$151,0)),0)+IFERROR(INDEX('Hoja de Trabajo para listado'!$CD$155:$DC$1048576,MATCH($A837,'Hoja de Trabajo para listado'!$CD$155:$CD$1048576,0),MATCH((CUADRO!M$4&amp;$E837),'Hoja de Trabajo para listado'!$CD$151:$DC$151,0)),0)</f>
        <v>0</v>
      </c>
      <c r="N837" s="243">
        <f ca="1">+IFERROR(INDEX('Hoja de Trabajo para listado'!$A$155:$Z$1048576,MATCH($A837,'Hoja de Trabajo para listado'!$A$155:$A$1048576,0),MATCH((CUADRO!N$4&amp;$E837),'Hoja de Trabajo para listado'!$A$151:$Z$151,0)),0)+IFERROR(INDEX('Hoja de Trabajo para listado'!$AB$155:$BA$1048576,MATCH($A837,'Hoja de Trabajo para listado'!$AB$155:$AB$1048576,0),MATCH((CUADRO!N$4&amp;$E837),'Hoja de Trabajo para listado'!$AB$151:$BA$151,0)),0)+IFERROR(INDEX('Hoja de Trabajo para listado'!$BC$155:$CB$1048576,MATCH($A837,'Hoja de Trabajo para listado'!$BC$155:$BC$1048576,0),MATCH((CUADRO!N$4&amp;$E837),'Hoja de Trabajo para listado'!$BC$151:$CB$151,0)),0)+IFERROR(INDEX('Hoja de Trabajo para listado'!$DE$153:$DG$274,MATCH($A837,'Hoja de Trabajo para listado'!$DE$153:$DE$1048576,0),MATCH((CUADRO!N$4&amp;$E837),'Hoja de Trabajo para listado'!$DE$151:$DG$151,0)),0)+IFERROR(INDEX('Hoja de Trabajo para listado'!$CD$155:$DC$1048576,MATCH($A837,'Hoja de Trabajo para listado'!$CD$155:$CD$1048576,0),MATCH((CUADRO!N$4&amp;$E837),'Hoja de Trabajo para listado'!$CD$151:$DC$151,0)),0)</f>
        <v>0</v>
      </c>
      <c r="O837" s="243">
        <f ca="1">+IFERROR(INDEX('Hoja de Trabajo para listado'!$A$155:$Z$1048576,MATCH($A837,'Hoja de Trabajo para listado'!$A$155:$A$1048576,0),MATCH((CUADRO!O$4&amp;$E837),'Hoja de Trabajo para listado'!$A$151:$Z$151,0)),0)+IFERROR(INDEX('Hoja de Trabajo para listado'!$AB$155:$BA$1048576,MATCH($A837,'Hoja de Trabajo para listado'!$AB$155:$AB$1048576,0),MATCH((CUADRO!O$4&amp;$E837),'Hoja de Trabajo para listado'!$AB$151:$BA$151,0)),0)+IFERROR(INDEX('Hoja de Trabajo para listado'!$BC$155:$CB$1048576,MATCH($A837,'Hoja de Trabajo para listado'!$BC$155:$BC$1048576,0),MATCH((CUADRO!O$4&amp;$E837),'Hoja de Trabajo para listado'!$BC$151:$CB$151,0)),0)+IFERROR(INDEX('Hoja de Trabajo para listado'!$DE$153:$DG$274,MATCH($A837,'Hoja de Trabajo para listado'!$DE$153:$DE$1048576,0),MATCH((CUADRO!O$4&amp;$E837),'Hoja de Trabajo para listado'!$DE$151:$DG$151,0)),0)+IFERROR(INDEX('Hoja de Trabajo para listado'!$CD$155:$DC$1048576,MATCH($A837,'Hoja de Trabajo para listado'!$CD$155:$CD$1048576,0),MATCH((CUADRO!O$4&amp;$E837),'Hoja de Trabajo para listado'!$CD$151:$DC$151,0)),0)</f>
        <v>0</v>
      </c>
      <c r="P837" s="243">
        <f ca="1">+IFERROR(INDEX('Hoja de Trabajo para listado'!$A$155:$Z$1048576,MATCH($A837,'Hoja de Trabajo para listado'!$A$155:$A$1048576,0),MATCH((CUADRO!P$4&amp;$E837),'Hoja de Trabajo para listado'!$A$151:$Z$151,0)),0)+IFERROR(INDEX('Hoja de Trabajo para listado'!$AB$155:$BA$1048576,MATCH($A837,'Hoja de Trabajo para listado'!$AB$155:$AB$1048576,0),MATCH((CUADRO!P$4&amp;$E837),'Hoja de Trabajo para listado'!$AB$151:$BA$151,0)),0)+IFERROR(INDEX('Hoja de Trabajo para listado'!$BC$155:$CB$1048576,MATCH($A837,'Hoja de Trabajo para listado'!$BC$155:$BC$1048576,0),MATCH((CUADRO!P$4&amp;$E837),'Hoja de Trabajo para listado'!$BC$151:$CB$151,0)),0)+IFERROR(INDEX('Hoja de Trabajo para listado'!$DE$153:$DG$274,MATCH($A837,'Hoja de Trabajo para listado'!$DE$153:$DE$1048576,0),MATCH((CUADRO!P$4&amp;$E837),'Hoja de Trabajo para listado'!$DE$151:$DG$151,0)),0)+IFERROR(INDEX('Hoja de Trabajo para listado'!$CD$155:$DC$1048576,MATCH($A837,'Hoja de Trabajo para listado'!$CD$155:$CD$1048576,0),MATCH((CUADRO!P$4&amp;$E837),'Hoja de Trabajo para listado'!$CD$151:$DC$151,0)),0)</f>
        <v>0</v>
      </c>
      <c r="Q837" s="243">
        <f ca="1">+IFERROR(INDEX('Hoja de Trabajo para listado'!$A$155:$Z$1048576,MATCH($A837,'Hoja de Trabajo para listado'!$A$155:$A$1048576,0),MATCH((CUADRO!Q$4&amp;$E837),'Hoja de Trabajo para listado'!$A$151:$Z$151,0)),0)+IFERROR(INDEX('Hoja de Trabajo para listado'!$AB$155:$BA$1048576,MATCH($A837,'Hoja de Trabajo para listado'!$AB$155:$AB$1048576,0),MATCH((CUADRO!Q$4&amp;$E837),'Hoja de Trabajo para listado'!$AB$151:$BA$151,0)),0)+IFERROR(INDEX('Hoja de Trabajo para listado'!$BC$155:$CB$1048576,MATCH($A837,'Hoja de Trabajo para listado'!$BC$155:$BC$1048576,0),MATCH((CUADRO!Q$4&amp;$E837),'Hoja de Trabajo para listado'!$BC$151:$CB$151,0)),0)+IFERROR(INDEX('Hoja de Trabajo para listado'!$DE$153:$DG$274,MATCH($A837,'Hoja de Trabajo para listado'!$DE$153:$DE$1048576,0),MATCH((CUADRO!Q$4&amp;$E837),'Hoja de Trabajo para listado'!$DE$151:$DG$151,0)),0)+IFERROR(INDEX('Hoja de Trabajo para listado'!$CD$155:$DC$1048576,MATCH($A837,'Hoja de Trabajo para listado'!$CD$155:$CD$1048576,0),MATCH((CUADRO!Q$4&amp;$E837),'Hoja de Trabajo para listado'!$CD$151:$DC$151,0)),0)</f>
        <v>0</v>
      </c>
      <c r="R837" s="243">
        <f t="shared" ca="1" si="31"/>
        <v>0</v>
      </c>
      <c r="S837" s="249"/>
      <c r="T837" s="243">
        <f ca="1">+T838</f>
        <v>0</v>
      </c>
      <c r="U837" s="242">
        <f t="shared" si="32"/>
        <v>1</v>
      </c>
      <c r="V837" s="333" t="str">
        <f>+VLOOKUP(A837,bd_lista!$A$3:$E$592,5,FALSE)</f>
        <v>Gobiernos Autonomos Municipales</v>
      </c>
      <c r="W837" s="387" t="str">
        <f>+V837</f>
        <v>Gobiernos Autonomos Municipales</v>
      </c>
      <c r="X837" s="242">
        <f>+VLOOKUP(A837,[4]Sheet1!$A$13:$D$744,4,FALSE)</f>
        <v>0</v>
      </c>
      <c r="Y837" s="242" t="e">
        <f>+VLOOKUP(X837,bd_lista!$A$3:$C$592,3,FALSE)</f>
        <v>#N/A</v>
      </c>
      <c r="Z837" s="294">
        <f>+X837</f>
        <v>0</v>
      </c>
      <c r="AA837" s="295" t="e">
        <f>+Y837</f>
        <v>#N/A</v>
      </c>
    </row>
    <row r="838" spans="1:27" customFormat="1" ht="15" hidden="1" customHeight="1">
      <c r="A838" s="32">
        <v>1501</v>
      </c>
      <c r="B838" s="393"/>
      <c r="C838" s="247" t="str">
        <f>+VLOOKUP(A838,bd_lista!$A$3:$C$592,3,FALSE)</f>
        <v>Gobierno Autónomo Municipal de Potosí</v>
      </c>
      <c r="D838" s="390"/>
      <c r="E838" s="244" t="s">
        <v>1305</v>
      </c>
      <c r="F838" s="243">
        <f ca="1">+IFERROR(INDEX('Hoja de Trabajo para listado'!$A$155:$Z$1048576,MATCH($A838,'Hoja de Trabajo para listado'!$A$155:$A$1048576,0),MATCH((CUADRO!F$4&amp;$E838),'Hoja de Trabajo para listado'!$A$151:$Z$151,0)),0)+IFERROR(INDEX('Hoja de Trabajo para listado'!$AB$155:$BA$1048576,MATCH($A838,'Hoja de Trabajo para listado'!$AB$155:$AB$1048576,0),MATCH((CUADRO!F$4&amp;$E838),'Hoja de Trabajo para listado'!$AB$151:$BA$151,0)),0)+IFERROR(INDEX('Hoja de Trabajo para listado'!$BC$155:$CB$1048576,MATCH($A838,'Hoja de Trabajo para listado'!$BC$155:$BC$1048576,0),MATCH((CUADRO!F$4&amp;$E838),'Hoja de Trabajo para listado'!$BC$151:$CB$151,0)),0)+IFERROR(INDEX('Hoja de Trabajo para listado'!$DE$153:$DG$274,MATCH($A838,'Hoja de Trabajo para listado'!$DE$153:$DE$1048576,0),MATCH((CUADRO!F$4&amp;$E838),'Hoja de Trabajo para listado'!$DE$151:$DG$151,0)),0)+IFERROR(INDEX('Hoja de Trabajo para listado'!$CD$155:$DC$1048576,MATCH($A838,'Hoja de Trabajo para listado'!$CD$155:$CD$1048576,0),MATCH((CUADRO!F$4&amp;$E838),'Hoja de Trabajo para listado'!$CD$151:$DC$151,0)),0)</f>
        <v>0</v>
      </c>
      <c r="G838" s="243">
        <f ca="1">+IFERROR(INDEX('Hoja de Trabajo para listado'!$A$155:$Z$1048576,MATCH($A838,'Hoja de Trabajo para listado'!$A$155:$A$1048576,0),MATCH((CUADRO!G$4&amp;$E838),'Hoja de Trabajo para listado'!$A$151:$Z$151,0)),0)+IFERROR(INDEX('Hoja de Trabajo para listado'!$AB$155:$BA$1048576,MATCH($A838,'Hoja de Trabajo para listado'!$AB$155:$AB$1048576,0),MATCH((CUADRO!G$4&amp;$E838),'Hoja de Trabajo para listado'!$AB$151:$BA$151,0)),0)+IFERROR(INDEX('Hoja de Trabajo para listado'!$BC$155:$CB$1048576,MATCH($A838,'Hoja de Trabajo para listado'!$BC$155:$BC$1048576,0),MATCH((CUADRO!G$4&amp;$E838),'Hoja de Trabajo para listado'!$BC$151:$CB$151,0)),0)+IFERROR(INDEX('Hoja de Trabajo para listado'!$DE$153:$DG$274,MATCH($A838,'Hoja de Trabajo para listado'!$DE$153:$DE$1048576,0),MATCH((CUADRO!G$4&amp;$E838),'Hoja de Trabajo para listado'!$DE$151:$DG$151,0)),0)+IFERROR(INDEX('Hoja de Trabajo para listado'!$CD$155:$DC$1048576,MATCH($A838,'Hoja de Trabajo para listado'!$CD$155:$CD$1048576,0),MATCH((CUADRO!G$4&amp;$E838),'Hoja de Trabajo para listado'!$CD$151:$DC$151,0)),0)</f>
        <v>0</v>
      </c>
      <c r="H838" s="243">
        <f ca="1">+IFERROR(INDEX('Hoja de Trabajo para listado'!$A$155:$Z$1048576,MATCH($A838,'Hoja de Trabajo para listado'!$A$155:$A$1048576,0),MATCH((CUADRO!H$4&amp;$E838),'Hoja de Trabajo para listado'!$A$151:$Z$151,0)),0)+IFERROR(INDEX('Hoja de Trabajo para listado'!$AB$155:$BA$1048576,MATCH($A838,'Hoja de Trabajo para listado'!$AB$155:$AB$1048576,0),MATCH((CUADRO!H$4&amp;$E838),'Hoja de Trabajo para listado'!$AB$151:$BA$151,0)),0)+IFERROR(INDEX('Hoja de Trabajo para listado'!$BC$155:$CB$1048576,MATCH($A838,'Hoja de Trabajo para listado'!$BC$155:$BC$1048576,0),MATCH((CUADRO!H$4&amp;$E838),'Hoja de Trabajo para listado'!$BC$151:$CB$151,0)),0)+IFERROR(INDEX('Hoja de Trabajo para listado'!$DE$153:$DG$274,MATCH($A838,'Hoja de Trabajo para listado'!$DE$153:$DE$1048576,0),MATCH((CUADRO!H$4&amp;$E838),'Hoja de Trabajo para listado'!$DE$151:$DG$151,0)),0)+IFERROR(INDEX('Hoja de Trabajo para listado'!$CD$155:$DC$1048576,MATCH($A838,'Hoja de Trabajo para listado'!$CD$155:$CD$1048576,0),MATCH((CUADRO!H$4&amp;$E838),'Hoja de Trabajo para listado'!$CD$151:$DC$151,0)),0)</f>
        <v>0</v>
      </c>
      <c r="I838" s="243">
        <f ca="1">+IFERROR(INDEX('Hoja de Trabajo para listado'!$A$155:$Z$1048576,MATCH($A838,'Hoja de Trabajo para listado'!$A$155:$A$1048576,0),MATCH((CUADRO!I$4&amp;$E838),'Hoja de Trabajo para listado'!$A$151:$Z$151,0)),0)+IFERROR(INDEX('Hoja de Trabajo para listado'!$AB$155:$BA$1048576,MATCH($A838,'Hoja de Trabajo para listado'!$AB$155:$AB$1048576,0),MATCH((CUADRO!I$4&amp;$E838),'Hoja de Trabajo para listado'!$AB$151:$BA$151,0)),0)+IFERROR(INDEX('Hoja de Trabajo para listado'!$BC$155:$CB$1048576,MATCH($A838,'Hoja de Trabajo para listado'!$BC$155:$BC$1048576,0),MATCH((CUADRO!I$4&amp;$E838),'Hoja de Trabajo para listado'!$BC$151:$CB$151,0)),0)+IFERROR(INDEX('Hoja de Trabajo para listado'!$DE$153:$DG$274,MATCH($A838,'Hoja de Trabajo para listado'!$DE$153:$DE$1048576,0),MATCH((CUADRO!I$4&amp;$E838),'Hoja de Trabajo para listado'!$DE$151:$DG$151,0)),0)+IFERROR(INDEX('Hoja de Trabajo para listado'!$CD$155:$DC$1048576,MATCH($A838,'Hoja de Trabajo para listado'!$CD$155:$CD$1048576,0),MATCH((CUADRO!I$4&amp;$E838),'Hoja de Trabajo para listado'!$CD$151:$DC$151,0)),0)</f>
        <v>0</v>
      </c>
      <c r="J838" s="243">
        <f ca="1">+IFERROR(INDEX('Hoja de Trabajo para listado'!$A$155:$Z$1048576,MATCH($A838,'Hoja de Trabajo para listado'!$A$155:$A$1048576,0),MATCH((CUADRO!J$4&amp;$E838),'Hoja de Trabajo para listado'!$A$151:$Z$151,0)),0)+IFERROR(INDEX('Hoja de Trabajo para listado'!$AB$155:$BA$1048576,MATCH($A838,'Hoja de Trabajo para listado'!$AB$155:$AB$1048576,0),MATCH((CUADRO!J$4&amp;$E838),'Hoja de Trabajo para listado'!$AB$151:$BA$151,0)),0)+IFERROR(INDEX('Hoja de Trabajo para listado'!$BC$155:$CB$1048576,MATCH($A838,'Hoja de Trabajo para listado'!$BC$155:$BC$1048576,0),MATCH((CUADRO!J$4&amp;$E838),'Hoja de Trabajo para listado'!$BC$151:$CB$151,0)),0)+IFERROR(INDEX('Hoja de Trabajo para listado'!$DE$153:$DG$274,MATCH($A838,'Hoja de Trabajo para listado'!$DE$153:$DE$1048576,0),MATCH((CUADRO!J$4&amp;$E838),'Hoja de Trabajo para listado'!$DE$151:$DG$151,0)),0)+IFERROR(INDEX('Hoja de Trabajo para listado'!$CD$155:$DC$1048576,MATCH($A838,'Hoja de Trabajo para listado'!$CD$155:$CD$1048576,0),MATCH((CUADRO!J$4&amp;$E838),'Hoja de Trabajo para listado'!$CD$151:$DC$151,0)),0)</f>
        <v>0</v>
      </c>
      <c r="K838" s="243">
        <f ca="1">+IFERROR(INDEX('Hoja de Trabajo para listado'!$A$155:$Z$1048576,MATCH($A838,'Hoja de Trabajo para listado'!$A$155:$A$1048576,0),MATCH((CUADRO!K$4&amp;$E838),'Hoja de Trabajo para listado'!$A$151:$Z$151,0)),0)+IFERROR(INDEX('Hoja de Trabajo para listado'!$AB$155:$BA$1048576,MATCH($A838,'Hoja de Trabajo para listado'!$AB$155:$AB$1048576,0),MATCH((CUADRO!K$4&amp;$E838),'Hoja de Trabajo para listado'!$AB$151:$BA$151,0)),0)+IFERROR(INDEX('Hoja de Trabajo para listado'!$BC$155:$CB$1048576,MATCH($A838,'Hoja de Trabajo para listado'!$BC$155:$BC$1048576,0),MATCH((CUADRO!K$4&amp;$E838),'Hoja de Trabajo para listado'!$BC$151:$CB$151,0)),0)+IFERROR(INDEX('Hoja de Trabajo para listado'!$DE$153:$DG$274,MATCH($A838,'Hoja de Trabajo para listado'!$DE$153:$DE$1048576,0),MATCH((CUADRO!K$4&amp;$E838),'Hoja de Trabajo para listado'!$DE$151:$DG$151,0)),0)+IFERROR(INDEX('Hoja de Trabajo para listado'!$CD$155:$DC$1048576,MATCH($A838,'Hoja de Trabajo para listado'!$CD$155:$CD$1048576,0),MATCH((CUADRO!K$4&amp;$E838),'Hoja de Trabajo para listado'!$CD$151:$DC$151,0)),0)</f>
        <v>0</v>
      </c>
      <c r="L838" s="243">
        <f ca="1">+IFERROR(INDEX('Hoja de Trabajo para listado'!$A$155:$Z$1048576,MATCH($A838,'Hoja de Trabajo para listado'!$A$155:$A$1048576,0),MATCH((CUADRO!L$4&amp;$E838),'Hoja de Trabajo para listado'!$A$151:$Z$151,0)),0)+IFERROR(INDEX('Hoja de Trabajo para listado'!$AB$155:$BA$1048576,MATCH($A838,'Hoja de Trabajo para listado'!$AB$155:$AB$1048576,0),MATCH((CUADRO!L$4&amp;$E838),'Hoja de Trabajo para listado'!$AB$151:$BA$151,0)),0)+IFERROR(INDEX('Hoja de Trabajo para listado'!$BC$155:$CB$1048576,MATCH($A838,'Hoja de Trabajo para listado'!$BC$155:$BC$1048576,0),MATCH((CUADRO!L$4&amp;$E838),'Hoja de Trabajo para listado'!$BC$151:$CB$151,0)),0)+IFERROR(INDEX('Hoja de Trabajo para listado'!$DE$153:$DG$274,MATCH($A838,'Hoja de Trabajo para listado'!$DE$153:$DE$1048576,0),MATCH((CUADRO!L$4&amp;$E838),'Hoja de Trabajo para listado'!$DE$151:$DG$151,0)),0)+IFERROR(INDEX('Hoja de Trabajo para listado'!$CD$155:$DC$1048576,MATCH($A838,'Hoja de Trabajo para listado'!$CD$155:$CD$1048576,0),MATCH((CUADRO!L$4&amp;$E838),'Hoja de Trabajo para listado'!$CD$151:$DC$151,0)),0)</f>
        <v>0</v>
      </c>
      <c r="M838" s="243">
        <f ca="1">+IFERROR(INDEX('Hoja de Trabajo para listado'!$A$155:$Z$1048576,MATCH($A838,'Hoja de Trabajo para listado'!$A$155:$A$1048576,0),MATCH((CUADRO!M$4&amp;$E838),'Hoja de Trabajo para listado'!$A$151:$Z$151,0)),0)+IFERROR(INDEX('Hoja de Trabajo para listado'!$AB$155:$BA$1048576,MATCH($A838,'Hoja de Trabajo para listado'!$AB$155:$AB$1048576,0),MATCH((CUADRO!M$4&amp;$E838),'Hoja de Trabajo para listado'!$AB$151:$BA$151,0)),0)+IFERROR(INDEX('Hoja de Trabajo para listado'!$BC$155:$CB$1048576,MATCH($A838,'Hoja de Trabajo para listado'!$BC$155:$BC$1048576,0),MATCH((CUADRO!M$4&amp;$E838),'Hoja de Trabajo para listado'!$BC$151:$CB$151,0)),0)+IFERROR(INDEX('Hoja de Trabajo para listado'!$DE$153:$DG$274,MATCH($A838,'Hoja de Trabajo para listado'!$DE$153:$DE$1048576,0),MATCH((CUADRO!M$4&amp;$E838),'Hoja de Trabajo para listado'!$DE$151:$DG$151,0)),0)+IFERROR(INDEX('Hoja de Trabajo para listado'!$CD$155:$DC$1048576,MATCH($A838,'Hoja de Trabajo para listado'!$CD$155:$CD$1048576,0),MATCH((CUADRO!M$4&amp;$E838),'Hoja de Trabajo para listado'!$CD$151:$DC$151,0)),0)</f>
        <v>0</v>
      </c>
      <c r="N838" s="243">
        <f ca="1">+IFERROR(INDEX('Hoja de Trabajo para listado'!$A$155:$Z$1048576,MATCH($A838,'Hoja de Trabajo para listado'!$A$155:$A$1048576,0),MATCH((CUADRO!N$4&amp;$E838),'Hoja de Trabajo para listado'!$A$151:$Z$151,0)),0)+IFERROR(INDEX('Hoja de Trabajo para listado'!$AB$155:$BA$1048576,MATCH($A838,'Hoja de Trabajo para listado'!$AB$155:$AB$1048576,0),MATCH((CUADRO!N$4&amp;$E838),'Hoja de Trabajo para listado'!$AB$151:$BA$151,0)),0)+IFERROR(INDEX('Hoja de Trabajo para listado'!$BC$155:$CB$1048576,MATCH($A838,'Hoja de Trabajo para listado'!$BC$155:$BC$1048576,0),MATCH((CUADRO!N$4&amp;$E838),'Hoja de Trabajo para listado'!$BC$151:$CB$151,0)),0)+IFERROR(INDEX('Hoja de Trabajo para listado'!$DE$153:$DG$274,MATCH($A838,'Hoja de Trabajo para listado'!$DE$153:$DE$1048576,0),MATCH((CUADRO!N$4&amp;$E838),'Hoja de Trabajo para listado'!$DE$151:$DG$151,0)),0)+IFERROR(INDEX('Hoja de Trabajo para listado'!$CD$155:$DC$1048576,MATCH($A838,'Hoja de Trabajo para listado'!$CD$155:$CD$1048576,0),MATCH((CUADRO!N$4&amp;$E838),'Hoja de Trabajo para listado'!$CD$151:$DC$151,0)),0)</f>
        <v>0</v>
      </c>
      <c r="O838" s="243">
        <f ca="1">+IFERROR(INDEX('Hoja de Trabajo para listado'!$A$155:$Z$1048576,MATCH($A838,'Hoja de Trabajo para listado'!$A$155:$A$1048576,0),MATCH((CUADRO!O$4&amp;$E838),'Hoja de Trabajo para listado'!$A$151:$Z$151,0)),0)+IFERROR(INDEX('Hoja de Trabajo para listado'!$AB$155:$BA$1048576,MATCH($A838,'Hoja de Trabajo para listado'!$AB$155:$AB$1048576,0),MATCH((CUADRO!O$4&amp;$E838),'Hoja de Trabajo para listado'!$AB$151:$BA$151,0)),0)+IFERROR(INDEX('Hoja de Trabajo para listado'!$BC$155:$CB$1048576,MATCH($A838,'Hoja de Trabajo para listado'!$BC$155:$BC$1048576,0),MATCH((CUADRO!O$4&amp;$E838),'Hoja de Trabajo para listado'!$BC$151:$CB$151,0)),0)+IFERROR(INDEX('Hoja de Trabajo para listado'!$DE$153:$DG$274,MATCH($A838,'Hoja de Trabajo para listado'!$DE$153:$DE$1048576,0),MATCH((CUADRO!O$4&amp;$E838),'Hoja de Trabajo para listado'!$DE$151:$DG$151,0)),0)+IFERROR(INDEX('Hoja de Trabajo para listado'!$CD$155:$DC$1048576,MATCH($A838,'Hoja de Trabajo para listado'!$CD$155:$CD$1048576,0),MATCH((CUADRO!O$4&amp;$E838),'Hoja de Trabajo para listado'!$CD$151:$DC$151,0)),0)</f>
        <v>0</v>
      </c>
      <c r="P838" s="243">
        <f ca="1">+IFERROR(INDEX('Hoja de Trabajo para listado'!$A$155:$Z$1048576,MATCH($A838,'Hoja de Trabajo para listado'!$A$155:$A$1048576,0),MATCH((CUADRO!P$4&amp;$E838),'Hoja de Trabajo para listado'!$A$151:$Z$151,0)),0)+IFERROR(INDEX('Hoja de Trabajo para listado'!$AB$155:$BA$1048576,MATCH($A838,'Hoja de Trabajo para listado'!$AB$155:$AB$1048576,0),MATCH((CUADRO!P$4&amp;$E838),'Hoja de Trabajo para listado'!$AB$151:$BA$151,0)),0)+IFERROR(INDEX('Hoja de Trabajo para listado'!$BC$155:$CB$1048576,MATCH($A838,'Hoja de Trabajo para listado'!$BC$155:$BC$1048576,0),MATCH((CUADRO!P$4&amp;$E838),'Hoja de Trabajo para listado'!$BC$151:$CB$151,0)),0)+IFERROR(INDEX('Hoja de Trabajo para listado'!$DE$153:$DG$274,MATCH($A838,'Hoja de Trabajo para listado'!$DE$153:$DE$1048576,0),MATCH((CUADRO!P$4&amp;$E838),'Hoja de Trabajo para listado'!$DE$151:$DG$151,0)),0)+IFERROR(INDEX('Hoja de Trabajo para listado'!$CD$155:$DC$1048576,MATCH($A838,'Hoja de Trabajo para listado'!$CD$155:$CD$1048576,0),MATCH((CUADRO!P$4&amp;$E838),'Hoja de Trabajo para listado'!$CD$151:$DC$151,0)),0)</f>
        <v>0</v>
      </c>
      <c r="Q838" s="243">
        <f ca="1">+IFERROR(INDEX('Hoja de Trabajo para listado'!$A$155:$Z$1048576,MATCH($A838,'Hoja de Trabajo para listado'!$A$155:$A$1048576,0),MATCH((CUADRO!Q$4&amp;$E838),'Hoja de Trabajo para listado'!$A$151:$Z$151,0)),0)+IFERROR(INDEX('Hoja de Trabajo para listado'!$AB$155:$BA$1048576,MATCH($A838,'Hoja de Trabajo para listado'!$AB$155:$AB$1048576,0),MATCH((CUADRO!Q$4&amp;$E838),'Hoja de Trabajo para listado'!$AB$151:$BA$151,0)),0)+IFERROR(INDEX('Hoja de Trabajo para listado'!$BC$155:$CB$1048576,MATCH($A838,'Hoja de Trabajo para listado'!$BC$155:$BC$1048576,0),MATCH((CUADRO!Q$4&amp;$E838),'Hoja de Trabajo para listado'!$BC$151:$CB$151,0)),0)+IFERROR(INDEX('Hoja de Trabajo para listado'!$DE$153:$DG$274,MATCH($A838,'Hoja de Trabajo para listado'!$DE$153:$DE$1048576,0),MATCH((CUADRO!Q$4&amp;$E838),'Hoja de Trabajo para listado'!$DE$151:$DG$151,0)),0)+IFERROR(INDEX('Hoja de Trabajo para listado'!$CD$155:$DC$1048576,MATCH($A838,'Hoja de Trabajo para listado'!$CD$155:$CD$1048576,0),MATCH((CUADRO!Q$4&amp;$E838),'Hoja de Trabajo para listado'!$CD$151:$DC$151,0)),0)</f>
        <v>0</v>
      </c>
      <c r="R838" s="243">
        <f t="shared" ca="1" si="31"/>
        <v>0</v>
      </c>
      <c r="S838" s="249">
        <f ca="1">+R837+R838</f>
        <v>0</v>
      </c>
      <c r="T838" s="243">
        <f ca="1">+S838</f>
        <v>0</v>
      </c>
      <c r="U838" s="242">
        <f t="shared" si="32"/>
        <v>2</v>
      </c>
      <c r="V838" s="333" t="str">
        <f>+VLOOKUP(A838,bd_lista!$A$3:$E$592,5,FALSE)</f>
        <v>Gobiernos Autonomos Municipales</v>
      </c>
      <c r="W838" s="388"/>
      <c r="X838" s="242">
        <f>+VLOOKUP(A838,[4]Sheet1!$A$13:$D$744,4,FALSE)</f>
        <v>0</v>
      </c>
      <c r="Y838" s="242" t="e">
        <f>+VLOOKUP(X838,bd_lista!$A$3:$C$592,3,FALSE)</f>
        <v>#N/A</v>
      </c>
      <c r="Z838" s="292"/>
      <c r="AA838" s="293"/>
    </row>
    <row r="839" spans="1:27" customFormat="1" ht="27" hidden="1" customHeight="1">
      <c r="A839" s="32">
        <v>1502</v>
      </c>
      <c r="B839" s="392">
        <f>+A839</f>
        <v>1502</v>
      </c>
      <c r="C839" s="247" t="str">
        <f>+VLOOKUP(A839,bd_lista!$A$3:$C$592,3,FALSE)</f>
        <v>Gobierno Autónomo Municipal de Tinguipaya</v>
      </c>
      <c r="D839" s="389" t="str">
        <f>+C839</f>
        <v>Gobierno Autónomo Municipal de Tinguipaya</v>
      </c>
      <c r="E839" s="242" t="s">
        <v>1304</v>
      </c>
      <c r="F839" s="243">
        <f ca="1">+IFERROR(INDEX('Hoja de Trabajo para listado'!$A$155:$Z$1048576,MATCH($A839,'Hoja de Trabajo para listado'!$A$155:$A$1048576,0),MATCH((CUADRO!F$4&amp;$E839),'Hoja de Trabajo para listado'!$A$151:$Z$151,0)),0)+IFERROR(INDEX('Hoja de Trabajo para listado'!$AB$155:$BA$1048576,MATCH($A839,'Hoja de Trabajo para listado'!$AB$155:$AB$1048576,0),MATCH((CUADRO!F$4&amp;$E839),'Hoja de Trabajo para listado'!$AB$151:$BA$151,0)),0)+IFERROR(INDEX('Hoja de Trabajo para listado'!$BC$155:$CB$1048576,MATCH($A839,'Hoja de Trabajo para listado'!$BC$155:$BC$1048576,0),MATCH((CUADRO!F$4&amp;$E839),'Hoja de Trabajo para listado'!$BC$151:$CB$151,0)),0)+IFERROR(INDEX('Hoja de Trabajo para listado'!$DE$153:$DG$274,MATCH($A839,'Hoja de Trabajo para listado'!$DE$153:$DE$1048576,0),MATCH((CUADRO!F$4&amp;$E839),'Hoja de Trabajo para listado'!$DE$151:$DG$151,0)),0)+IFERROR(INDEX('Hoja de Trabajo para listado'!$CD$155:$DC$1048576,MATCH($A839,'Hoja de Trabajo para listado'!$CD$155:$CD$1048576,0),MATCH((CUADRO!F$4&amp;$E839),'Hoja de Trabajo para listado'!$CD$151:$DC$151,0)),0)</f>
        <v>0</v>
      </c>
      <c r="G839" s="243">
        <f ca="1">+IFERROR(INDEX('Hoja de Trabajo para listado'!$A$155:$Z$1048576,MATCH($A839,'Hoja de Trabajo para listado'!$A$155:$A$1048576,0),MATCH((CUADRO!G$4&amp;$E839),'Hoja de Trabajo para listado'!$A$151:$Z$151,0)),0)+IFERROR(INDEX('Hoja de Trabajo para listado'!$AB$155:$BA$1048576,MATCH($A839,'Hoja de Trabajo para listado'!$AB$155:$AB$1048576,0),MATCH((CUADRO!G$4&amp;$E839),'Hoja de Trabajo para listado'!$AB$151:$BA$151,0)),0)+IFERROR(INDEX('Hoja de Trabajo para listado'!$BC$155:$CB$1048576,MATCH($A839,'Hoja de Trabajo para listado'!$BC$155:$BC$1048576,0),MATCH((CUADRO!G$4&amp;$E839),'Hoja de Trabajo para listado'!$BC$151:$CB$151,0)),0)+IFERROR(INDEX('Hoja de Trabajo para listado'!$DE$153:$DG$274,MATCH($A839,'Hoja de Trabajo para listado'!$DE$153:$DE$1048576,0),MATCH((CUADRO!G$4&amp;$E839),'Hoja de Trabajo para listado'!$DE$151:$DG$151,0)),0)+IFERROR(INDEX('Hoja de Trabajo para listado'!$CD$155:$DC$1048576,MATCH($A839,'Hoja de Trabajo para listado'!$CD$155:$CD$1048576,0),MATCH((CUADRO!G$4&amp;$E839),'Hoja de Trabajo para listado'!$CD$151:$DC$151,0)),0)</f>
        <v>0</v>
      </c>
      <c r="H839" s="243">
        <f ca="1">+IFERROR(INDEX('Hoja de Trabajo para listado'!$A$155:$Z$1048576,MATCH($A839,'Hoja de Trabajo para listado'!$A$155:$A$1048576,0),MATCH((CUADRO!H$4&amp;$E839),'Hoja de Trabajo para listado'!$A$151:$Z$151,0)),0)+IFERROR(INDEX('Hoja de Trabajo para listado'!$AB$155:$BA$1048576,MATCH($A839,'Hoja de Trabajo para listado'!$AB$155:$AB$1048576,0),MATCH((CUADRO!H$4&amp;$E839),'Hoja de Trabajo para listado'!$AB$151:$BA$151,0)),0)+IFERROR(INDEX('Hoja de Trabajo para listado'!$BC$155:$CB$1048576,MATCH($A839,'Hoja de Trabajo para listado'!$BC$155:$BC$1048576,0),MATCH((CUADRO!H$4&amp;$E839),'Hoja de Trabajo para listado'!$BC$151:$CB$151,0)),0)+IFERROR(INDEX('Hoja de Trabajo para listado'!$DE$153:$DG$274,MATCH($A839,'Hoja de Trabajo para listado'!$DE$153:$DE$1048576,0),MATCH((CUADRO!H$4&amp;$E839),'Hoja de Trabajo para listado'!$DE$151:$DG$151,0)),0)+IFERROR(INDEX('Hoja de Trabajo para listado'!$CD$155:$DC$1048576,MATCH($A839,'Hoja de Trabajo para listado'!$CD$155:$CD$1048576,0),MATCH((CUADRO!H$4&amp;$E839),'Hoja de Trabajo para listado'!$CD$151:$DC$151,0)),0)</f>
        <v>0</v>
      </c>
      <c r="I839" s="243">
        <f ca="1">+IFERROR(INDEX('Hoja de Trabajo para listado'!$A$155:$Z$1048576,MATCH($A839,'Hoja de Trabajo para listado'!$A$155:$A$1048576,0),MATCH((CUADRO!I$4&amp;$E839),'Hoja de Trabajo para listado'!$A$151:$Z$151,0)),0)+IFERROR(INDEX('Hoja de Trabajo para listado'!$AB$155:$BA$1048576,MATCH($A839,'Hoja de Trabajo para listado'!$AB$155:$AB$1048576,0),MATCH((CUADRO!I$4&amp;$E839),'Hoja de Trabajo para listado'!$AB$151:$BA$151,0)),0)+IFERROR(INDEX('Hoja de Trabajo para listado'!$BC$155:$CB$1048576,MATCH($A839,'Hoja de Trabajo para listado'!$BC$155:$BC$1048576,0),MATCH((CUADRO!I$4&amp;$E839),'Hoja de Trabajo para listado'!$BC$151:$CB$151,0)),0)+IFERROR(INDEX('Hoja de Trabajo para listado'!$DE$153:$DG$274,MATCH($A839,'Hoja de Trabajo para listado'!$DE$153:$DE$1048576,0),MATCH((CUADRO!I$4&amp;$E839),'Hoja de Trabajo para listado'!$DE$151:$DG$151,0)),0)+IFERROR(INDEX('Hoja de Trabajo para listado'!$CD$155:$DC$1048576,MATCH($A839,'Hoja de Trabajo para listado'!$CD$155:$CD$1048576,0),MATCH((CUADRO!I$4&amp;$E839),'Hoja de Trabajo para listado'!$CD$151:$DC$151,0)),0)</f>
        <v>0</v>
      </c>
      <c r="J839" s="243">
        <f ca="1">+IFERROR(INDEX('Hoja de Trabajo para listado'!$A$155:$Z$1048576,MATCH($A839,'Hoja de Trabajo para listado'!$A$155:$A$1048576,0),MATCH((CUADRO!J$4&amp;$E839),'Hoja de Trabajo para listado'!$A$151:$Z$151,0)),0)+IFERROR(INDEX('Hoja de Trabajo para listado'!$AB$155:$BA$1048576,MATCH($A839,'Hoja de Trabajo para listado'!$AB$155:$AB$1048576,0),MATCH((CUADRO!J$4&amp;$E839),'Hoja de Trabajo para listado'!$AB$151:$BA$151,0)),0)+IFERROR(INDEX('Hoja de Trabajo para listado'!$BC$155:$CB$1048576,MATCH($A839,'Hoja de Trabajo para listado'!$BC$155:$BC$1048576,0),MATCH((CUADRO!J$4&amp;$E839),'Hoja de Trabajo para listado'!$BC$151:$CB$151,0)),0)+IFERROR(INDEX('Hoja de Trabajo para listado'!$DE$153:$DG$274,MATCH($A839,'Hoja de Trabajo para listado'!$DE$153:$DE$1048576,0),MATCH((CUADRO!J$4&amp;$E839),'Hoja de Trabajo para listado'!$DE$151:$DG$151,0)),0)+IFERROR(INDEX('Hoja de Trabajo para listado'!$CD$155:$DC$1048576,MATCH($A839,'Hoja de Trabajo para listado'!$CD$155:$CD$1048576,0),MATCH((CUADRO!J$4&amp;$E839),'Hoja de Trabajo para listado'!$CD$151:$DC$151,0)),0)</f>
        <v>0</v>
      </c>
      <c r="K839" s="243">
        <f ca="1">+IFERROR(INDEX('Hoja de Trabajo para listado'!$A$155:$Z$1048576,MATCH($A839,'Hoja de Trabajo para listado'!$A$155:$A$1048576,0),MATCH((CUADRO!K$4&amp;$E839),'Hoja de Trabajo para listado'!$A$151:$Z$151,0)),0)+IFERROR(INDEX('Hoja de Trabajo para listado'!$AB$155:$BA$1048576,MATCH($A839,'Hoja de Trabajo para listado'!$AB$155:$AB$1048576,0),MATCH((CUADRO!K$4&amp;$E839),'Hoja de Trabajo para listado'!$AB$151:$BA$151,0)),0)+IFERROR(INDEX('Hoja de Trabajo para listado'!$BC$155:$CB$1048576,MATCH($A839,'Hoja de Trabajo para listado'!$BC$155:$BC$1048576,0),MATCH((CUADRO!K$4&amp;$E839),'Hoja de Trabajo para listado'!$BC$151:$CB$151,0)),0)+IFERROR(INDEX('Hoja de Trabajo para listado'!$DE$153:$DG$274,MATCH($A839,'Hoja de Trabajo para listado'!$DE$153:$DE$1048576,0),MATCH((CUADRO!K$4&amp;$E839),'Hoja de Trabajo para listado'!$DE$151:$DG$151,0)),0)+IFERROR(INDEX('Hoja de Trabajo para listado'!$CD$155:$DC$1048576,MATCH($A839,'Hoja de Trabajo para listado'!$CD$155:$CD$1048576,0),MATCH((CUADRO!K$4&amp;$E839),'Hoja de Trabajo para listado'!$CD$151:$DC$151,0)),0)</f>
        <v>0</v>
      </c>
      <c r="L839" s="243">
        <f ca="1">+IFERROR(INDEX('Hoja de Trabajo para listado'!$A$155:$Z$1048576,MATCH($A839,'Hoja de Trabajo para listado'!$A$155:$A$1048576,0),MATCH((CUADRO!L$4&amp;$E839),'Hoja de Trabajo para listado'!$A$151:$Z$151,0)),0)+IFERROR(INDEX('Hoja de Trabajo para listado'!$AB$155:$BA$1048576,MATCH($A839,'Hoja de Trabajo para listado'!$AB$155:$AB$1048576,0),MATCH((CUADRO!L$4&amp;$E839),'Hoja de Trabajo para listado'!$AB$151:$BA$151,0)),0)+IFERROR(INDEX('Hoja de Trabajo para listado'!$BC$155:$CB$1048576,MATCH($A839,'Hoja de Trabajo para listado'!$BC$155:$BC$1048576,0),MATCH((CUADRO!L$4&amp;$E839),'Hoja de Trabajo para listado'!$BC$151:$CB$151,0)),0)+IFERROR(INDEX('Hoja de Trabajo para listado'!$DE$153:$DG$274,MATCH($A839,'Hoja de Trabajo para listado'!$DE$153:$DE$1048576,0),MATCH((CUADRO!L$4&amp;$E839),'Hoja de Trabajo para listado'!$DE$151:$DG$151,0)),0)+IFERROR(INDEX('Hoja de Trabajo para listado'!$CD$155:$DC$1048576,MATCH($A839,'Hoja de Trabajo para listado'!$CD$155:$CD$1048576,0),MATCH((CUADRO!L$4&amp;$E839),'Hoja de Trabajo para listado'!$CD$151:$DC$151,0)),0)</f>
        <v>0</v>
      </c>
      <c r="M839" s="243">
        <f ca="1">+IFERROR(INDEX('Hoja de Trabajo para listado'!$A$155:$Z$1048576,MATCH($A839,'Hoja de Trabajo para listado'!$A$155:$A$1048576,0),MATCH((CUADRO!M$4&amp;$E839),'Hoja de Trabajo para listado'!$A$151:$Z$151,0)),0)+IFERROR(INDEX('Hoja de Trabajo para listado'!$AB$155:$BA$1048576,MATCH($A839,'Hoja de Trabajo para listado'!$AB$155:$AB$1048576,0),MATCH((CUADRO!M$4&amp;$E839),'Hoja de Trabajo para listado'!$AB$151:$BA$151,0)),0)+IFERROR(INDEX('Hoja de Trabajo para listado'!$BC$155:$CB$1048576,MATCH($A839,'Hoja de Trabajo para listado'!$BC$155:$BC$1048576,0),MATCH((CUADRO!M$4&amp;$E839),'Hoja de Trabajo para listado'!$BC$151:$CB$151,0)),0)+IFERROR(INDEX('Hoja de Trabajo para listado'!$DE$153:$DG$274,MATCH($A839,'Hoja de Trabajo para listado'!$DE$153:$DE$1048576,0),MATCH((CUADRO!M$4&amp;$E839),'Hoja de Trabajo para listado'!$DE$151:$DG$151,0)),0)+IFERROR(INDEX('Hoja de Trabajo para listado'!$CD$155:$DC$1048576,MATCH($A839,'Hoja de Trabajo para listado'!$CD$155:$CD$1048576,0),MATCH((CUADRO!M$4&amp;$E839),'Hoja de Trabajo para listado'!$CD$151:$DC$151,0)),0)</f>
        <v>0</v>
      </c>
      <c r="N839" s="243">
        <f ca="1">+IFERROR(INDEX('Hoja de Trabajo para listado'!$A$155:$Z$1048576,MATCH($A839,'Hoja de Trabajo para listado'!$A$155:$A$1048576,0),MATCH((CUADRO!N$4&amp;$E839),'Hoja de Trabajo para listado'!$A$151:$Z$151,0)),0)+IFERROR(INDEX('Hoja de Trabajo para listado'!$AB$155:$BA$1048576,MATCH($A839,'Hoja de Trabajo para listado'!$AB$155:$AB$1048576,0),MATCH((CUADRO!N$4&amp;$E839),'Hoja de Trabajo para listado'!$AB$151:$BA$151,0)),0)+IFERROR(INDEX('Hoja de Trabajo para listado'!$BC$155:$CB$1048576,MATCH($A839,'Hoja de Trabajo para listado'!$BC$155:$BC$1048576,0),MATCH((CUADRO!N$4&amp;$E839),'Hoja de Trabajo para listado'!$BC$151:$CB$151,0)),0)+IFERROR(INDEX('Hoja de Trabajo para listado'!$DE$153:$DG$274,MATCH($A839,'Hoja de Trabajo para listado'!$DE$153:$DE$1048576,0),MATCH((CUADRO!N$4&amp;$E839),'Hoja de Trabajo para listado'!$DE$151:$DG$151,0)),0)+IFERROR(INDEX('Hoja de Trabajo para listado'!$CD$155:$DC$1048576,MATCH($A839,'Hoja de Trabajo para listado'!$CD$155:$CD$1048576,0),MATCH((CUADRO!N$4&amp;$E839),'Hoja de Trabajo para listado'!$CD$151:$DC$151,0)),0)</f>
        <v>0</v>
      </c>
      <c r="O839" s="243">
        <f ca="1">+IFERROR(INDEX('Hoja de Trabajo para listado'!$A$155:$Z$1048576,MATCH($A839,'Hoja de Trabajo para listado'!$A$155:$A$1048576,0),MATCH((CUADRO!O$4&amp;$E839),'Hoja de Trabajo para listado'!$A$151:$Z$151,0)),0)+IFERROR(INDEX('Hoja de Trabajo para listado'!$AB$155:$BA$1048576,MATCH($A839,'Hoja de Trabajo para listado'!$AB$155:$AB$1048576,0),MATCH((CUADRO!O$4&amp;$E839),'Hoja de Trabajo para listado'!$AB$151:$BA$151,0)),0)+IFERROR(INDEX('Hoja de Trabajo para listado'!$BC$155:$CB$1048576,MATCH($A839,'Hoja de Trabajo para listado'!$BC$155:$BC$1048576,0),MATCH((CUADRO!O$4&amp;$E839),'Hoja de Trabajo para listado'!$BC$151:$CB$151,0)),0)+IFERROR(INDEX('Hoja de Trabajo para listado'!$DE$153:$DG$274,MATCH($A839,'Hoja de Trabajo para listado'!$DE$153:$DE$1048576,0),MATCH((CUADRO!O$4&amp;$E839),'Hoja de Trabajo para listado'!$DE$151:$DG$151,0)),0)+IFERROR(INDEX('Hoja de Trabajo para listado'!$CD$155:$DC$1048576,MATCH($A839,'Hoja de Trabajo para listado'!$CD$155:$CD$1048576,0),MATCH((CUADRO!O$4&amp;$E839),'Hoja de Trabajo para listado'!$CD$151:$DC$151,0)),0)</f>
        <v>0</v>
      </c>
      <c r="P839" s="243">
        <f ca="1">+IFERROR(INDEX('Hoja de Trabajo para listado'!$A$155:$Z$1048576,MATCH($A839,'Hoja de Trabajo para listado'!$A$155:$A$1048576,0),MATCH((CUADRO!P$4&amp;$E839),'Hoja de Trabajo para listado'!$A$151:$Z$151,0)),0)+IFERROR(INDEX('Hoja de Trabajo para listado'!$AB$155:$BA$1048576,MATCH($A839,'Hoja de Trabajo para listado'!$AB$155:$AB$1048576,0),MATCH((CUADRO!P$4&amp;$E839),'Hoja de Trabajo para listado'!$AB$151:$BA$151,0)),0)+IFERROR(INDEX('Hoja de Trabajo para listado'!$BC$155:$CB$1048576,MATCH($A839,'Hoja de Trabajo para listado'!$BC$155:$BC$1048576,0),MATCH((CUADRO!P$4&amp;$E839),'Hoja de Trabajo para listado'!$BC$151:$CB$151,0)),0)+IFERROR(INDEX('Hoja de Trabajo para listado'!$DE$153:$DG$274,MATCH($A839,'Hoja de Trabajo para listado'!$DE$153:$DE$1048576,0),MATCH((CUADRO!P$4&amp;$E839),'Hoja de Trabajo para listado'!$DE$151:$DG$151,0)),0)+IFERROR(INDEX('Hoja de Trabajo para listado'!$CD$155:$DC$1048576,MATCH($A839,'Hoja de Trabajo para listado'!$CD$155:$CD$1048576,0),MATCH((CUADRO!P$4&amp;$E839),'Hoja de Trabajo para listado'!$CD$151:$DC$151,0)),0)</f>
        <v>0</v>
      </c>
      <c r="Q839" s="243">
        <f ca="1">+IFERROR(INDEX('Hoja de Trabajo para listado'!$A$155:$Z$1048576,MATCH($A839,'Hoja de Trabajo para listado'!$A$155:$A$1048576,0),MATCH((CUADRO!Q$4&amp;$E839),'Hoja de Trabajo para listado'!$A$151:$Z$151,0)),0)+IFERROR(INDEX('Hoja de Trabajo para listado'!$AB$155:$BA$1048576,MATCH($A839,'Hoja de Trabajo para listado'!$AB$155:$AB$1048576,0),MATCH((CUADRO!Q$4&amp;$E839),'Hoja de Trabajo para listado'!$AB$151:$BA$151,0)),0)+IFERROR(INDEX('Hoja de Trabajo para listado'!$BC$155:$CB$1048576,MATCH($A839,'Hoja de Trabajo para listado'!$BC$155:$BC$1048576,0),MATCH((CUADRO!Q$4&amp;$E839),'Hoja de Trabajo para listado'!$BC$151:$CB$151,0)),0)+IFERROR(INDEX('Hoja de Trabajo para listado'!$DE$153:$DG$274,MATCH($A839,'Hoja de Trabajo para listado'!$DE$153:$DE$1048576,0),MATCH((CUADRO!Q$4&amp;$E839),'Hoja de Trabajo para listado'!$DE$151:$DG$151,0)),0)+IFERROR(INDEX('Hoja de Trabajo para listado'!$CD$155:$DC$1048576,MATCH($A839,'Hoja de Trabajo para listado'!$CD$155:$CD$1048576,0),MATCH((CUADRO!Q$4&amp;$E839),'Hoja de Trabajo para listado'!$CD$151:$DC$151,0)),0)</f>
        <v>0</v>
      </c>
      <c r="R839" s="243">
        <f t="shared" ca="1" si="31"/>
        <v>0</v>
      </c>
      <c r="S839" s="249"/>
      <c r="T839" s="243">
        <f ca="1">+T840</f>
        <v>0</v>
      </c>
      <c r="U839" s="242">
        <f t="shared" si="32"/>
        <v>1</v>
      </c>
      <c r="V839" s="333" t="str">
        <f>+VLOOKUP(A839,bd_lista!$A$3:$E$592,5,FALSE)</f>
        <v>Gobiernos Autonomos Municipales</v>
      </c>
      <c r="W839" s="387" t="str">
        <f>+V839</f>
        <v>Gobiernos Autonomos Municipales</v>
      </c>
      <c r="X839" s="242">
        <f>+VLOOKUP(A839,[4]Sheet1!$A$13:$D$744,4,FALSE)</f>
        <v>0</v>
      </c>
      <c r="Y839" s="242" t="e">
        <f>+VLOOKUP(X839,bd_lista!$A$3:$C$592,3,FALSE)</f>
        <v>#N/A</v>
      </c>
      <c r="Z839" s="294">
        <f>+X839</f>
        <v>0</v>
      </c>
      <c r="AA839" s="295" t="e">
        <f>+Y839</f>
        <v>#N/A</v>
      </c>
    </row>
    <row r="840" spans="1:27" customFormat="1" ht="27" hidden="1" customHeight="1">
      <c r="A840" s="32">
        <v>1502</v>
      </c>
      <c r="B840" s="393"/>
      <c r="C840" s="247" t="str">
        <f>+VLOOKUP(A840,bd_lista!$A$3:$C$592,3,FALSE)</f>
        <v>Gobierno Autónomo Municipal de Tinguipaya</v>
      </c>
      <c r="D840" s="390"/>
      <c r="E840" s="244" t="s">
        <v>1305</v>
      </c>
      <c r="F840" s="243">
        <f ca="1">+IFERROR(INDEX('Hoja de Trabajo para listado'!$A$155:$Z$1048576,MATCH($A840,'Hoja de Trabajo para listado'!$A$155:$A$1048576,0),MATCH((CUADRO!F$4&amp;$E840),'Hoja de Trabajo para listado'!$A$151:$Z$151,0)),0)+IFERROR(INDEX('Hoja de Trabajo para listado'!$AB$155:$BA$1048576,MATCH($A840,'Hoja de Trabajo para listado'!$AB$155:$AB$1048576,0),MATCH((CUADRO!F$4&amp;$E840),'Hoja de Trabajo para listado'!$AB$151:$BA$151,0)),0)+IFERROR(INDEX('Hoja de Trabajo para listado'!$BC$155:$CB$1048576,MATCH($A840,'Hoja de Trabajo para listado'!$BC$155:$BC$1048576,0),MATCH((CUADRO!F$4&amp;$E840),'Hoja de Trabajo para listado'!$BC$151:$CB$151,0)),0)+IFERROR(INDEX('Hoja de Trabajo para listado'!$DE$153:$DG$274,MATCH($A840,'Hoja de Trabajo para listado'!$DE$153:$DE$1048576,0),MATCH((CUADRO!F$4&amp;$E840),'Hoja de Trabajo para listado'!$DE$151:$DG$151,0)),0)+IFERROR(INDEX('Hoja de Trabajo para listado'!$CD$155:$DC$1048576,MATCH($A840,'Hoja de Trabajo para listado'!$CD$155:$CD$1048576,0),MATCH((CUADRO!F$4&amp;$E840),'Hoja de Trabajo para listado'!$CD$151:$DC$151,0)),0)</f>
        <v>0</v>
      </c>
      <c r="G840" s="243">
        <f ca="1">+IFERROR(INDEX('Hoja de Trabajo para listado'!$A$155:$Z$1048576,MATCH($A840,'Hoja de Trabajo para listado'!$A$155:$A$1048576,0),MATCH((CUADRO!G$4&amp;$E840),'Hoja de Trabajo para listado'!$A$151:$Z$151,0)),0)+IFERROR(INDEX('Hoja de Trabajo para listado'!$AB$155:$BA$1048576,MATCH($A840,'Hoja de Trabajo para listado'!$AB$155:$AB$1048576,0),MATCH((CUADRO!G$4&amp;$E840),'Hoja de Trabajo para listado'!$AB$151:$BA$151,0)),0)+IFERROR(INDEX('Hoja de Trabajo para listado'!$BC$155:$CB$1048576,MATCH($A840,'Hoja de Trabajo para listado'!$BC$155:$BC$1048576,0),MATCH((CUADRO!G$4&amp;$E840),'Hoja de Trabajo para listado'!$BC$151:$CB$151,0)),0)+IFERROR(INDEX('Hoja de Trabajo para listado'!$DE$153:$DG$274,MATCH($A840,'Hoja de Trabajo para listado'!$DE$153:$DE$1048576,0),MATCH((CUADRO!G$4&amp;$E840),'Hoja de Trabajo para listado'!$DE$151:$DG$151,0)),0)+IFERROR(INDEX('Hoja de Trabajo para listado'!$CD$155:$DC$1048576,MATCH($A840,'Hoja de Trabajo para listado'!$CD$155:$CD$1048576,0),MATCH((CUADRO!G$4&amp;$E840),'Hoja de Trabajo para listado'!$CD$151:$DC$151,0)),0)</f>
        <v>0</v>
      </c>
      <c r="H840" s="243">
        <f ca="1">+IFERROR(INDEX('Hoja de Trabajo para listado'!$A$155:$Z$1048576,MATCH($A840,'Hoja de Trabajo para listado'!$A$155:$A$1048576,0),MATCH((CUADRO!H$4&amp;$E840),'Hoja de Trabajo para listado'!$A$151:$Z$151,0)),0)+IFERROR(INDEX('Hoja de Trabajo para listado'!$AB$155:$BA$1048576,MATCH($A840,'Hoja de Trabajo para listado'!$AB$155:$AB$1048576,0),MATCH((CUADRO!H$4&amp;$E840),'Hoja de Trabajo para listado'!$AB$151:$BA$151,0)),0)+IFERROR(INDEX('Hoja de Trabajo para listado'!$BC$155:$CB$1048576,MATCH($A840,'Hoja de Trabajo para listado'!$BC$155:$BC$1048576,0),MATCH((CUADRO!H$4&amp;$E840),'Hoja de Trabajo para listado'!$BC$151:$CB$151,0)),0)+IFERROR(INDEX('Hoja de Trabajo para listado'!$DE$153:$DG$274,MATCH($A840,'Hoja de Trabajo para listado'!$DE$153:$DE$1048576,0),MATCH((CUADRO!H$4&amp;$E840),'Hoja de Trabajo para listado'!$DE$151:$DG$151,0)),0)+IFERROR(INDEX('Hoja de Trabajo para listado'!$CD$155:$DC$1048576,MATCH($A840,'Hoja de Trabajo para listado'!$CD$155:$CD$1048576,0),MATCH((CUADRO!H$4&amp;$E840),'Hoja de Trabajo para listado'!$CD$151:$DC$151,0)),0)</f>
        <v>0</v>
      </c>
      <c r="I840" s="243">
        <f ca="1">+IFERROR(INDEX('Hoja de Trabajo para listado'!$A$155:$Z$1048576,MATCH($A840,'Hoja de Trabajo para listado'!$A$155:$A$1048576,0),MATCH((CUADRO!I$4&amp;$E840),'Hoja de Trabajo para listado'!$A$151:$Z$151,0)),0)+IFERROR(INDEX('Hoja de Trabajo para listado'!$AB$155:$BA$1048576,MATCH($A840,'Hoja de Trabajo para listado'!$AB$155:$AB$1048576,0),MATCH((CUADRO!I$4&amp;$E840),'Hoja de Trabajo para listado'!$AB$151:$BA$151,0)),0)+IFERROR(INDEX('Hoja de Trabajo para listado'!$BC$155:$CB$1048576,MATCH($A840,'Hoja de Trabajo para listado'!$BC$155:$BC$1048576,0),MATCH((CUADRO!I$4&amp;$E840),'Hoja de Trabajo para listado'!$BC$151:$CB$151,0)),0)+IFERROR(INDEX('Hoja de Trabajo para listado'!$DE$153:$DG$274,MATCH($A840,'Hoja de Trabajo para listado'!$DE$153:$DE$1048576,0),MATCH((CUADRO!I$4&amp;$E840),'Hoja de Trabajo para listado'!$DE$151:$DG$151,0)),0)+IFERROR(INDEX('Hoja de Trabajo para listado'!$CD$155:$DC$1048576,MATCH($A840,'Hoja de Trabajo para listado'!$CD$155:$CD$1048576,0),MATCH((CUADRO!I$4&amp;$E840),'Hoja de Trabajo para listado'!$CD$151:$DC$151,0)),0)</f>
        <v>0</v>
      </c>
      <c r="J840" s="243">
        <f ca="1">+IFERROR(INDEX('Hoja de Trabajo para listado'!$A$155:$Z$1048576,MATCH($A840,'Hoja de Trabajo para listado'!$A$155:$A$1048576,0),MATCH((CUADRO!J$4&amp;$E840),'Hoja de Trabajo para listado'!$A$151:$Z$151,0)),0)+IFERROR(INDEX('Hoja de Trabajo para listado'!$AB$155:$BA$1048576,MATCH($A840,'Hoja de Trabajo para listado'!$AB$155:$AB$1048576,0),MATCH((CUADRO!J$4&amp;$E840),'Hoja de Trabajo para listado'!$AB$151:$BA$151,0)),0)+IFERROR(INDEX('Hoja de Trabajo para listado'!$BC$155:$CB$1048576,MATCH($A840,'Hoja de Trabajo para listado'!$BC$155:$BC$1048576,0),MATCH((CUADRO!J$4&amp;$E840),'Hoja de Trabajo para listado'!$BC$151:$CB$151,0)),0)+IFERROR(INDEX('Hoja de Trabajo para listado'!$DE$153:$DG$274,MATCH($A840,'Hoja de Trabajo para listado'!$DE$153:$DE$1048576,0),MATCH((CUADRO!J$4&amp;$E840),'Hoja de Trabajo para listado'!$DE$151:$DG$151,0)),0)+IFERROR(INDEX('Hoja de Trabajo para listado'!$CD$155:$DC$1048576,MATCH($A840,'Hoja de Trabajo para listado'!$CD$155:$CD$1048576,0),MATCH((CUADRO!J$4&amp;$E840),'Hoja de Trabajo para listado'!$CD$151:$DC$151,0)),0)</f>
        <v>0</v>
      </c>
      <c r="K840" s="243">
        <f ca="1">+IFERROR(INDEX('Hoja de Trabajo para listado'!$A$155:$Z$1048576,MATCH($A840,'Hoja de Trabajo para listado'!$A$155:$A$1048576,0),MATCH((CUADRO!K$4&amp;$E840),'Hoja de Trabajo para listado'!$A$151:$Z$151,0)),0)+IFERROR(INDEX('Hoja de Trabajo para listado'!$AB$155:$BA$1048576,MATCH($A840,'Hoja de Trabajo para listado'!$AB$155:$AB$1048576,0),MATCH((CUADRO!K$4&amp;$E840),'Hoja de Trabajo para listado'!$AB$151:$BA$151,0)),0)+IFERROR(INDEX('Hoja de Trabajo para listado'!$BC$155:$CB$1048576,MATCH($A840,'Hoja de Trabajo para listado'!$BC$155:$BC$1048576,0),MATCH((CUADRO!K$4&amp;$E840),'Hoja de Trabajo para listado'!$BC$151:$CB$151,0)),0)+IFERROR(INDEX('Hoja de Trabajo para listado'!$DE$153:$DG$274,MATCH($A840,'Hoja de Trabajo para listado'!$DE$153:$DE$1048576,0),MATCH((CUADRO!K$4&amp;$E840),'Hoja de Trabajo para listado'!$DE$151:$DG$151,0)),0)+IFERROR(INDEX('Hoja de Trabajo para listado'!$CD$155:$DC$1048576,MATCH($A840,'Hoja de Trabajo para listado'!$CD$155:$CD$1048576,0),MATCH((CUADRO!K$4&amp;$E840),'Hoja de Trabajo para listado'!$CD$151:$DC$151,0)),0)</f>
        <v>0</v>
      </c>
      <c r="L840" s="243">
        <f ca="1">+IFERROR(INDEX('Hoja de Trabajo para listado'!$A$155:$Z$1048576,MATCH($A840,'Hoja de Trabajo para listado'!$A$155:$A$1048576,0),MATCH((CUADRO!L$4&amp;$E840),'Hoja de Trabajo para listado'!$A$151:$Z$151,0)),0)+IFERROR(INDEX('Hoja de Trabajo para listado'!$AB$155:$BA$1048576,MATCH($A840,'Hoja de Trabajo para listado'!$AB$155:$AB$1048576,0),MATCH((CUADRO!L$4&amp;$E840),'Hoja de Trabajo para listado'!$AB$151:$BA$151,0)),0)+IFERROR(INDEX('Hoja de Trabajo para listado'!$BC$155:$CB$1048576,MATCH($A840,'Hoja de Trabajo para listado'!$BC$155:$BC$1048576,0),MATCH((CUADRO!L$4&amp;$E840),'Hoja de Trabajo para listado'!$BC$151:$CB$151,0)),0)+IFERROR(INDEX('Hoja de Trabajo para listado'!$DE$153:$DG$274,MATCH($A840,'Hoja de Trabajo para listado'!$DE$153:$DE$1048576,0),MATCH((CUADRO!L$4&amp;$E840),'Hoja de Trabajo para listado'!$DE$151:$DG$151,0)),0)+IFERROR(INDEX('Hoja de Trabajo para listado'!$CD$155:$DC$1048576,MATCH($A840,'Hoja de Trabajo para listado'!$CD$155:$CD$1048576,0),MATCH((CUADRO!L$4&amp;$E840),'Hoja de Trabajo para listado'!$CD$151:$DC$151,0)),0)</f>
        <v>0</v>
      </c>
      <c r="M840" s="243">
        <f ca="1">+IFERROR(INDEX('Hoja de Trabajo para listado'!$A$155:$Z$1048576,MATCH($A840,'Hoja de Trabajo para listado'!$A$155:$A$1048576,0),MATCH((CUADRO!M$4&amp;$E840),'Hoja de Trabajo para listado'!$A$151:$Z$151,0)),0)+IFERROR(INDEX('Hoja de Trabajo para listado'!$AB$155:$BA$1048576,MATCH($A840,'Hoja de Trabajo para listado'!$AB$155:$AB$1048576,0),MATCH((CUADRO!M$4&amp;$E840),'Hoja de Trabajo para listado'!$AB$151:$BA$151,0)),0)+IFERROR(INDEX('Hoja de Trabajo para listado'!$BC$155:$CB$1048576,MATCH($A840,'Hoja de Trabajo para listado'!$BC$155:$BC$1048576,0),MATCH((CUADRO!M$4&amp;$E840),'Hoja de Trabajo para listado'!$BC$151:$CB$151,0)),0)+IFERROR(INDEX('Hoja de Trabajo para listado'!$DE$153:$DG$274,MATCH($A840,'Hoja de Trabajo para listado'!$DE$153:$DE$1048576,0),MATCH((CUADRO!M$4&amp;$E840),'Hoja de Trabajo para listado'!$DE$151:$DG$151,0)),0)+IFERROR(INDEX('Hoja de Trabajo para listado'!$CD$155:$DC$1048576,MATCH($A840,'Hoja de Trabajo para listado'!$CD$155:$CD$1048576,0),MATCH((CUADRO!M$4&amp;$E840),'Hoja de Trabajo para listado'!$CD$151:$DC$151,0)),0)</f>
        <v>0</v>
      </c>
      <c r="N840" s="243">
        <f ca="1">+IFERROR(INDEX('Hoja de Trabajo para listado'!$A$155:$Z$1048576,MATCH($A840,'Hoja de Trabajo para listado'!$A$155:$A$1048576,0),MATCH((CUADRO!N$4&amp;$E840),'Hoja de Trabajo para listado'!$A$151:$Z$151,0)),0)+IFERROR(INDEX('Hoja de Trabajo para listado'!$AB$155:$BA$1048576,MATCH($A840,'Hoja de Trabajo para listado'!$AB$155:$AB$1048576,0),MATCH((CUADRO!N$4&amp;$E840),'Hoja de Trabajo para listado'!$AB$151:$BA$151,0)),0)+IFERROR(INDEX('Hoja de Trabajo para listado'!$BC$155:$CB$1048576,MATCH($A840,'Hoja de Trabajo para listado'!$BC$155:$BC$1048576,0),MATCH((CUADRO!N$4&amp;$E840),'Hoja de Trabajo para listado'!$BC$151:$CB$151,0)),0)+IFERROR(INDEX('Hoja de Trabajo para listado'!$DE$153:$DG$274,MATCH($A840,'Hoja de Trabajo para listado'!$DE$153:$DE$1048576,0),MATCH((CUADRO!N$4&amp;$E840),'Hoja de Trabajo para listado'!$DE$151:$DG$151,0)),0)+IFERROR(INDEX('Hoja de Trabajo para listado'!$CD$155:$DC$1048576,MATCH($A840,'Hoja de Trabajo para listado'!$CD$155:$CD$1048576,0),MATCH((CUADRO!N$4&amp;$E840),'Hoja de Trabajo para listado'!$CD$151:$DC$151,0)),0)</f>
        <v>0</v>
      </c>
      <c r="O840" s="243">
        <f ca="1">+IFERROR(INDEX('Hoja de Trabajo para listado'!$A$155:$Z$1048576,MATCH($A840,'Hoja de Trabajo para listado'!$A$155:$A$1048576,0),MATCH((CUADRO!O$4&amp;$E840),'Hoja de Trabajo para listado'!$A$151:$Z$151,0)),0)+IFERROR(INDEX('Hoja de Trabajo para listado'!$AB$155:$BA$1048576,MATCH($A840,'Hoja de Trabajo para listado'!$AB$155:$AB$1048576,0),MATCH((CUADRO!O$4&amp;$E840),'Hoja de Trabajo para listado'!$AB$151:$BA$151,0)),0)+IFERROR(INDEX('Hoja de Trabajo para listado'!$BC$155:$CB$1048576,MATCH($A840,'Hoja de Trabajo para listado'!$BC$155:$BC$1048576,0),MATCH((CUADRO!O$4&amp;$E840),'Hoja de Trabajo para listado'!$BC$151:$CB$151,0)),0)+IFERROR(INDEX('Hoja de Trabajo para listado'!$DE$153:$DG$274,MATCH($A840,'Hoja de Trabajo para listado'!$DE$153:$DE$1048576,0),MATCH((CUADRO!O$4&amp;$E840),'Hoja de Trabajo para listado'!$DE$151:$DG$151,0)),0)+IFERROR(INDEX('Hoja de Trabajo para listado'!$CD$155:$DC$1048576,MATCH($A840,'Hoja de Trabajo para listado'!$CD$155:$CD$1048576,0),MATCH((CUADRO!O$4&amp;$E840),'Hoja de Trabajo para listado'!$CD$151:$DC$151,0)),0)</f>
        <v>0</v>
      </c>
      <c r="P840" s="243">
        <f ca="1">+IFERROR(INDEX('Hoja de Trabajo para listado'!$A$155:$Z$1048576,MATCH($A840,'Hoja de Trabajo para listado'!$A$155:$A$1048576,0),MATCH((CUADRO!P$4&amp;$E840),'Hoja de Trabajo para listado'!$A$151:$Z$151,0)),0)+IFERROR(INDEX('Hoja de Trabajo para listado'!$AB$155:$BA$1048576,MATCH($A840,'Hoja de Trabajo para listado'!$AB$155:$AB$1048576,0),MATCH((CUADRO!P$4&amp;$E840),'Hoja de Trabajo para listado'!$AB$151:$BA$151,0)),0)+IFERROR(INDEX('Hoja de Trabajo para listado'!$BC$155:$CB$1048576,MATCH($A840,'Hoja de Trabajo para listado'!$BC$155:$BC$1048576,0),MATCH((CUADRO!P$4&amp;$E840),'Hoja de Trabajo para listado'!$BC$151:$CB$151,0)),0)+IFERROR(INDEX('Hoja de Trabajo para listado'!$DE$153:$DG$274,MATCH($A840,'Hoja de Trabajo para listado'!$DE$153:$DE$1048576,0),MATCH((CUADRO!P$4&amp;$E840),'Hoja de Trabajo para listado'!$DE$151:$DG$151,0)),0)+IFERROR(INDEX('Hoja de Trabajo para listado'!$CD$155:$DC$1048576,MATCH($A840,'Hoja de Trabajo para listado'!$CD$155:$CD$1048576,0),MATCH((CUADRO!P$4&amp;$E840),'Hoja de Trabajo para listado'!$CD$151:$DC$151,0)),0)</f>
        <v>0</v>
      </c>
      <c r="Q840" s="243">
        <f ca="1">+IFERROR(INDEX('Hoja de Trabajo para listado'!$A$155:$Z$1048576,MATCH($A840,'Hoja de Trabajo para listado'!$A$155:$A$1048576,0),MATCH((CUADRO!Q$4&amp;$E840),'Hoja de Trabajo para listado'!$A$151:$Z$151,0)),0)+IFERROR(INDEX('Hoja de Trabajo para listado'!$AB$155:$BA$1048576,MATCH($A840,'Hoja de Trabajo para listado'!$AB$155:$AB$1048576,0),MATCH((CUADRO!Q$4&amp;$E840),'Hoja de Trabajo para listado'!$AB$151:$BA$151,0)),0)+IFERROR(INDEX('Hoja de Trabajo para listado'!$BC$155:$CB$1048576,MATCH($A840,'Hoja de Trabajo para listado'!$BC$155:$BC$1048576,0),MATCH((CUADRO!Q$4&amp;$E840),'Hoja de Trabajo para listado'!$BC$151:$CB$151,0)),0)+IFERROR(INDEX('Hoja de Trabajo para listado'!$DE$153:$DG$274,MATCH($A840,'Hoja de Trabajo para listado'!$DE$153:$DE$1048576,0),MATCH((CUADRO!Q$4&amp;$E840),'Hoja de Trabajo para listado'!$DE$151:$DG$151,0)),0)+IFERROR(INDEX('Hoja de Trabajo para listado'!$CD$155:$DC$1048576,MATCH($A840,'Hoja de Trabajo para listado'!$CD$155:$CD$1048576,0),MATCH((CUADRO!Q$4&amp;$E840),'Hoja de Trabajo para listado'!$CD$151:$DC$151,0)),0)</f>
        <v>0</v>
      </c>
      <c r="R840" s="243">
        <f t="shared" ca="1" si="31"/>
        <v>0</v>
      </c>
      <c r="S840" s="249">
        <f ca="1">+R839+R840</f>
        <v>0</v>
      </c>
      <c r="T840" s="243">
        <f ca="1">+S840</f>
        <v>0</v>
      </c>
      <c r="U840" s="242">
        <f t="shared" si="32"/>
        <v>2</v>
      </c>
      <c r="V840" s="333" t="str">
        <f>+VLOOKUP(A840,bd_lista!$A$3:$E$592,5,FALSE)</f>
        <v>Gobiernos Autonomos Municipales</v>
      </c>
      <c r="W840" s="388"/>
      <c r="X840" s="242">
        <f>+VLOOKUP(A840,[4]Sheet1!$A$13:$D$744,4,FALSE)</f>
        <v>0</v>
      </c>
      <c r="Y840" s="242" t="e">
        <f>+VLOOKUP(X840,bd_lista!$A$3:$C$592,3,FALSE)</f>
        <v>#N/A</v>
      </c>
      <c r="Z840" s="292"/>
      <c r="AA840" s="293"/>
    </row>
    <row r="841" spans="1:27" customFormat="1" ht="15" hidden="1" customHeight="1">
      <c r="A841" s="32">
        <v>1503</v>
      </c>
      <c r="B841" s="392">
        <f>+A841</f>
        <v>1503</v>
      </c>
      <c r="C841" s="247" t="str">
        <f>+VLOOKUP(A841,bd_lista!$A$3:$C$592,3,FALSE)</f>
        <v>Gobierno Autónomo Municipal de Yocalla</v>
      </c>
      <c r="D841" s="389" t="str">
        <f>+C841</f>
        <v>Gobierno Autónomo Municipal de Yocalla</v>
      </c>
      <c r="E841" s="242" t="s">
        <v>1304</v>
      </c>
      <c r="F841" s="243">
        <f ca="1">+IFERROR(INDEX('Hoja de Trabajo para listado'!$A$155:$Z$1048576,MATCH($A841,'Hoja de Trabajo para listado'!$A$155:$A$1048576,0),MATCH((CUADRO!F$4&amp;$E841),'Hoja de Trabajo para listado'!$A$151:$Z$151,0)),0)+IFERROR(INDEX('Hoja de Trabajo para listado'!$AB$155:$BA$1048576,MATCH($A841,'Hoja de Trabajo para listado'!$AB$155:$AB$1048576,0),MATCH((CUADRO!F$4&amp;$E841),'Hoja de Trabajo para listado'!$AB$151:$BA$151,0)),0)+IFERROR(INDEX('Hoja de Trabajo para listado'!$BC$155:$CB$1048576,MATCH($A841,'Hoja de Trabajo para listado'!$BC$155:$BC$1048576,0),MATCH((CUADRO!F$4&amp;$E841),'Hoja de Trabajo para listado'!$BC$151:$CB$151,0)),0)+IFERROR(INDEX('Hoja de Trabajo para listado'!$DE$153:$DG$274,MATCH($A841,'Hoja de Trabajo para listado'!$DE$153:$DE$1048576,0),MATCH((CUADRO!F$4&amp;$E841),'Hoja de Trabajo para listado'!$DE$151:$DG$151,0)),0)+IFERROR(INDEX('Hoja de Trabajo para listado'!$CD$155:$DC$1048576,MATCH($A841,'Hoja de Trabajo para listado'!$CD$155:$CD$1048576,0),MATCH((CUADRO!F$4&amp;$E841),'Hoja de Trabajo para listado'!$CD$151:$DC$151,0)),0)</f>
        <v>0</v>
      </c>
      <c r="G841" s="243">
        <f ca="1">+IFERROR(INDEX('Hoja de Trabajo para listado'!$A$155:$Z$1048576,MATCH($A841,'Hoja de Trabajo para listado'!$A$155:$A$1048576,0),MATCH((CUADRO!G$4&amp;$E841),'Hoja de Trabajo para listado'!$A$151:$Z$151,0)),0)+IFERROR(INDEX('Hoja de Trabajo para listado'!$AB$155:$BA$1048576,MATCH($A841,'Hoja de Trabajo para listado'!$AB$155:$AB$1048576,0),MATCH((CUADRO!G$4&amp;$E841),'Hoja de Trabajo para listado'!$AB$151:$BA$151,0)),0)+IFERROR(INDEX('Hoja de Trabajo para listado'!$BC$155:$CB$1048576,MATCH($A841,'Hoja de Trabajo para listado'!$BC$155:$BC$1048576,0),MATCH((CUADRO!G$4&amp;$E841),'Hoja de Trabajo para listado'!$BC$151:$CB$151,0)),0)+IFERROR(INDEX('Hoja de Trabajo para listado'!$DE$153:$DG$274,MATCH($A841,'Hoja de Trabajo para listado'!$DE$153:$DE$1048576,0),MATCH((CUADRO!G$4&amp;$E841),'Hoja de Trabajo para listado'!$DE$151:$DG$151,0)),0)+IFERROR(INDEX('Hoja de Trabajo para listado'!$CD$155:$DC$1048576,MATCH($A841,'Hoja de Trabajo para listado'!$CD$155:$CD$1048576,0),MATCH((CUADRO!G$4&amp;$E841),'Hoja de Trabajo para listado'!$CD$151:$DC$151,0)),0)</f>
        <v>0</v>
      </c>
      <c r="H841" s="243">
        <f ca="1">+IFERROR(INDEX('Hoja de Trabajo para listado'!$A$155:$Z$1048576,MATCH($A841,'Hoja de Trabajo para listado'!$A$155:$A$1048576,0),MATCH((CUADRO!H$4&amp;$E841),'Hoja de Trabajo para listado'!$A$151:$Z$151,0)),0)+IFERROR(INDEX('Hoja de Trabajo para listado'!$AB$155:$BA$1048576,MATCH($A841,'Hoja de Trabajo para listado'!$AB$155:$AB$1048576,0),MATCH((CUADRO!H$4&amp;$E841),'Hoja de Trabajo para listado'!$AB$151:$BA$151,0)),0)+IFERROR(INDEX('Hoja de Trabajo para listado'!$BC$155:$CB$1048576,MATCH($A841,'Hoja de Trabajo para listado'!$BC$155:$BC$1048576,0),MATCH((CUADRO!H$4&amp;$E841),'Hoja de Trabajo para listado'!$BC$151:$CB$151,0)),0)+IFERROR(INDEX('Hoja de Trabajo para listado'!$DE$153:$DG$274,MATCH($A841,'Hoja de Trabajo para listado'!$DE$153:$DE$1048576,0),MATCH((CUADRO!H$4&amp;$E841),'Hoja de Trabajo para listado'!$DE$151:$DG$151,0)),0)+IFERROR(INDEX('Hoja de Trabajo para listado'!$CD$155:$DC$1048576,MATCH($A841,'Hoja de Trabajo para listado'!$CD$155:$CD$1048576,0),MATCH((CUADRO!H$4&amp;$E841),'Hoja de Trabajo para listado'!$CD$151:$DC$151,0)),0)</f>
        <v>0</v>
      </c>
      <c r="I841" s="243">
        <f ca="1">+IFERROR(INDEX('Hoja de Trabajo para listado'!$A$155:$Z$1048576,MATCH($A841,'Hoja de Trabajo para listado'!$A$155:$A$1048576,0),MATCH((CUADRO!I$4&amp;$E841),'Hoja de Trabajo para listado'!$A$151:$Z$151,0)),0)+IFERROR(INDEX('Hoja de Trabajo para listado'!$AB$155:$BA$1048576,MATCH($A841,'Hoja de Trabajo para listado'!$AB$155:$AB$1048576,0),MATCH((CUADRO!I$4&amp;$E841),'Hoja de Trabajo para listado'!$AB$151:$BA$151,0)),0)+IFERROR(INDEX('Hoja de Trabajo para listado'!$BC$155:$CB$1048576,MATCH($A841,'Hoja de Trabajo para listado'!$BC$155:$BC$1048576,0),MATCH((CUADRO!I$4&amp;$E841),'Hoja de Trabajo para listado'!$BC$151:$CB$151,0)),0)+IFERROR(INDEX('Hoja de Trabajo para listado'!$DE$153:$DG$274,MATCH($A841,'Hoja de Trabajo para listado'!$DE$153:$DE$1048576,0),MATCH((CUADRO!I$4&amp;$E841),'Hoja de Trabajo para listado'!$DE$151:$DG$151,0)),0)+IFERROR(INDEX('Hoja de Trabajo para listado'!$CD$155:$DC$1048576,MATCH($A841,'Hoja de Trabajo para listado'!$CD$155:$CD$1048576,0),MATCH((CUADRO!I$4&amp;$E841),'Hoja de Trabajo para listado'!$CD$151:$DC$151,0)),0)</f>
        <v>0</v>
      </c>
      <c r="J841" s="243">
        <f ca="1">+IFERROR(INDEX('Hoja de Trabajo para listado'!$A$155:$Z$1048576,MATCH($A841,'Hoja de Trabajo para listado'!$A$155:$A$1048576,0),MATCH((CUADRO!J$4&amp;$E841),'Hoja de Trabajo para listado'!$A$151:$Z$151,0)),0)+IFERROR(INDEX('Hoja de Trabajo para listado'!$AB$155:$BA$1048576,MATCH($A841,'Hoja de Trabajo para listado'!$AB$155:$AB$1048576,0),MATCH((CUADRO!J$4&amp;$E841),'Hoja de Trabajo para listado'!$AB$151:$BA$151,0)),0)+IFERROR(INDEX('Hoja de Trabajo para listado'!$BC$155:$CB$1048576,MATCH($A841,'Hoja de Trabajo para listado'!$BC$155:$BC$1048576,0),MATCH((CUADRO!J$4&amp;$E841),'Hoja de Trabajo para listado'!$BC$151:$CB$151,0)),0)+IFERROR(INDEX('Hoja de Trabajo para listado'!$DE$153:$DG$274,MATCH($A841,'Hoja de Trabajo para listado'!$DE$153:$DE$1048576,0),MATCH((CUADRO!J$4&amp;$E841),'Hoja de Trabajo para listado'!$DE$151:$DG$151,0)),0)+IFERROR(INDEX('Hoja de Trabajo para listado'!$CD$155:$DC$1048576,MATCH($A841,'Hoja de Trabajo para listado'!$CD$155:$CD$1048576,0),MATCH((CUADRO!J$4&amp;$E841),'Hoja de Trabajo para listado'!$CD$151:$DC$151,0)),0)</f>
        <v>0</v>
      </c>
      <c r="K841" s="243">
        <f ca="1">+IFERROR(INDEX('Hoja de Trabajo para listado'!$A$155:$Z$1048576,MATCH($A841,'Hoja de Trabajo para listado'!$A$155:$A$1048576,0),MATCH((CUADRO!K$4&amp;$E841),'Hoja de Trabajo para listado'!$A$151:$Z$151,0)),0)+IFERROR(INDEX('Hoja de Trabajo para listado'!$AB$155:$BA$1048576,MATCH($A841,'Hoja de Trabajo para listado'!$AB$155:$AB$1048576,0),MATCH((CUADRO!K$4&amp;$E841),'Hoja de Trabajo para listado'!$AB$151:$BA$151,0)),0)+IFERROR(INDEX('Hoja de Trabajo para listado'!$BC$155:$CB$1048576,MATCH($A841,'Hoja de Trabajo para listado'!$BC$155:$BC$1048576,0),MATCH((CUADRO!K$4&amp;$E841),'Hoja de Trabajo para listado'!$BC$151:$CB$151,0)),0)+IFERROR(INDEX('Hoja de Trabajo para listado'!$DE$153:$DG$274,MATCH($A841,'Hoja de Trabajo para listado'!$DE$153:$DE$1048576,0),MATCH((CUADRO!K$4&amp;$E841),'Hoja de Trabajo para listado'!$DE$151:$DG$151,0)),0)+IFERROR(INDEX('Hoja de Trabajo para listado'!$CD$155:$DC$1048576,MATCH($A841,'Hoja de Trabajo para listado'!$CD$155:$CD$1048576,0),MATCH((CUADRO!K$4&amp;$E841),'Hoja de Trabajo para listado'!$CD$151:$DC$151,0)),0)</f>
        <v>0</v>
      </c>
      <c r="L841" s="243">
        <f ca="1">+IFERROR(INDEX('Hoja de Trabajo para listado'!$A$155:$Z$1048576,MATCH($A841,'Hoja de Trabajo para listado'!$A$155:$A$1048576,0),MATCH((CUADRO!L$4&amp;$E841),'Hoja de Trabajo para listado'!$A$151:$Z$151,0)),0)+IFERROR(INDEX('Hoja de Trabajo para listado'!$AB$155:$BA$1048576,MATCH($A841,'Hoja de Trabajo para listado'!$AB$155:$AB$1048576,0),MATCH((CUADRO!L$4&amp;$E841),'Hoja de Trabajo para listado'!$AB$151:$BA$151,0)),0)+IFERROR(INDEX('Hoja de Trabajo para listado'!$BC$155:$CB$1048576,MATCH($A841,'Hoja de Trabajo para listado'!$BC$155:$BC$1048576,0),MATCH((CUADRO!L$4&amp;$E841),'Hoja de Trabajo para listado'!$BC$151:$CB$151,0)),0)+IFERROR(INDEX('Hoja de Trabajo para listado'!$DE$153:$DG$274,MATCH($A841,'Hoja de Trabajo para listado'!$DE$153:$DE$1048576,0),MATCH((CUADRO!L$4&amp;$E841),'Hoja de Trabajo para listado'!$DE$151:$DG$151,0)),0)+IFERROR(INDEX('Hoja de Trabajo para listado'!$CD$155:$DC$1048576,MATCH($A841,'Hoja de Trabajo para listado'!$CD$155:$CD$1048576,0),MATCH((CUADRO!L$4&amp;$E841),'Hoja de Trabajo para listado'!$CD$151:$DC$151,0)),0)</f>
        <v>0</v>
      </c>
      <c r="M841" s="243">
        <f ca="1">+IFERROR(INDEX('Hoja de Trabajo para listado'!$A$155:$Z$1048576,MATCH($A841,'Hoja de Trabajo para listado'!$A$155:$A$1048576,0),MATCH((CUADRO!M$4&amp;$E841),'Hoja de Trabajo para listado'!$A$151:$Z$151,0)),0)+IFERROR(INDEX('Hoja de Trabajo para listado'!$AB$155:$BA$1048576,MATCH($A841,'Hoja de Trabajo para listado'!$AB$155:$AB$1048576,0),MATCH((CUADRO!M$4&amp;$E841),'Hoja de Trabajo para listado'!$AB$151:$BA$151,0)),0)+IFERROR(INDEX('Hoja de Trabajo para listado'!$BC$155:$CB$1048576,MATCH($A841,'Hoja de Trabajo para listado'!$BC$155:$BC$1048576,0),MATCH((CUADRO!M$4&amp;$E841),'Hoja de Trabajo para listado'!$BC$151:$CB$151,0)),0)+IFERROR(INDEX('Hoja de Trabajo para listado'!$DE$153:$DG$274,MATCH($A841,'Hoja de Trabajo para listado'!$DE$153:$DE$1048576,0),MATCH((CUADRO!M$4&amp;$E841),'Hoja de Trabajo para listado'!$DE$151:$DG$151,0)),0)+IFERROR(INDEX('Hoja de Trabajo para listado'!$CD$155:$DC$1048576,MATCH($A841,'Hoja de Trabajo para listado'!$CD$155:$CD$1048576,0),MATCH((CUADRO!M$4&amp;$E841),'Hoja de Trabajo para listado'!$CD$151:$DC$151,0)),0)</f>
        <v>0</v>
      </c>
      <c r="N841" s="243">
        <f ca="1">+IFERROR(INDEX('Hoja de Trabajo para listado'!$A$155:$Z$1048576,MATCH($A841,'Hoja de Trabajo para listado'!$A$155:$A$1048576,0),MATCH((CUADRO!N$4&amp;$E841),'Hoja de Trabajo para listado'!$A$151:$Z$151,0)),0)+IFERROR(INDEX('Hoja de Trabajo para listado'!$AB$155:$BA$1048576,MATCH($A841,'Hoja de Trabajo para listado'!$AB$155:$AB$1048576,0),MATCH((CUADRO!N$4&amp;$E841),'Hoja de Trabajo para listado'!$AB$151:$BA$151,0)),0)+IFERROR(INDEX('Hoja de Trabajo para listado'!$BC$155:$CB$1048576,MATCH($A841,'Hoja de Trabajo para listado'!$BC$155:$BC$1048576,0),MATCH((CUADRO!N$4&amp;$E841),'Hoja de Trabajo para listado'!$BC$151:$CB$151,0)),0)+IFERROR(INDEX('Hoja de Trabajo para listado'!$DE$153:$DG$274,MATCH($A841,'Hoja de Trabajo para listado'!$DE$153:$DE$1048576,0),MATCH((CUADRO!N$4&amp;$E841),'Hoja de Trabajo para listado'!$DE$151:$DG$151,0)),0)+IFERROR(INDEX('Hoja de Trabajo para listado'!$CD$155:$DC$1048576,MATCH($A841,'Hoja de Trabajo para listado'!$CD$155:$CD$1048576,0),MATCH((CUADRO!N$4&amp;$E841),'Hoja de Trabajo para listado'!$CD$151:$DC$151,0)),0)</f>
        <v>0</v>
      </c>
      <c r="O841" s="243">
        <f ca="1">+IFERROR(INDEX('Hoja de Trabajo para listado'!$A$155:$Z$1048576,MATCH($A841,'Hoja de Trabajo para listado'!$A$155:$A$1048576,0),MATCH((CUADRO!O$4&amp;$E841),'Hoja de Trabajo para listado'!$A$151:$Z$151,0)),0)+IFERROR(INDEX('Hoja de Trabajo para listado'!$AB$155:$BA$1048576,MATCH($A841,'Hoja de Trabajo para listado'!$AB$155:$AB$1048576,0),MATCH((CUADRO!O$4&amp;$E841),'Hoja de Trabajo para listado'!$AB$151:$BA$151,0)),0)+IFERROR(INDEX('Hoja de Trabajo para listado'!$BC$155:$CB$1048576,MATCH($A841,'Hoja de Trabajo para listado'!$BC$155:$BC$1048576,0),MATCH((CUADRO!O$4&amp;$E841),'Hoja de Trabajo para listado'!$BC$151:$CB$151,0)),0)+IFERROR(INDEX('Hoja de Trabajo para listado'!$DE$153:$DG$274,MATCH($A841,'Hoja de Trabajo para listado'!$DE$153:$DE$1048576,0),MATCH((CUADRO!O$4&amp;$E841),'Hoja de Trabajo para listado'!$DE$151:$DG$151,0)),0)+IFERROR(INDEX('Hoja de Trabajo para listado'!$CD$155:$DC$1048576,MATCH($A841,'Hoja de Trabajo para listado'!$CD$155:$CD$1048576,0),MATCH((CUADRO!O$4&amp;$E841),'Hoja de Trabajo para listado'!$CD$151:$DC$151,0)),0)</f>
        <v>0</v>
      </c>
      <c r="P841" s="243">
        <f ca="1">+IFERROR(INDEX('Hoja de Trabajo para listado'!$A$155:$Z$1048576,MATCH($A841,'Hoja de Trabajo para listado'!$A$155:$A$1048576,0),MATCH((CUADRO!P$4&amp;$E841),'Hoja de Trabajo para listado'!$A$151:$Z$151,0)),0)+IFERROR(INDEX('Hoja de Trabajo para listado'!$AB$155:$BA$1048576,MATCH($A841,'Hoja de Trabajo para listado'!$AB$155:$AB$1048576,0),MATCH((CUADRO!P$4&amp;$E841),'Hoja de Trabajo para listado'!$AB$151:$BA$151,0)),0)+IFERROR(INDEX('Hoja de Trabajo para listado'!$BC$155:$CB$1048576,MATCH($A841,'Hoja de Trabajo para listado'!$BC$155:$BC$1048576,0),MATCH((CUADRO!P$4&amp;$E841),'Hoja de Trabajo para listado'!$BC$151:$CB$151,0)),0)+IFERROR(INDEX('Hoja de Trabajo para listado'!$DE$153:$DG$274,MATCH($A841,'Hoja de Trabajo para listado'!$DE$153:$DE$1048576,0),MATCH((CUADRO!P$4&amp;$E841),'Hoja de Trabajo para listado'!$DE$151:$DG$151,0)),0)+IFERROR(INDEX('Hoja de Trabajo para listado'!$CD$155:$DC$1048576,MATCH($A841,'Hoja de Trabajo para listado'!$CD$155:$CD$1048576,0),MATCH((CUADRO!P$4&amp;$E841),'Hoja de Trabajo para listado'!$CD$151:$DC$151,0)),0)</f>
        <v>0</v>
      </c>
      <c r="Q841" s="243">
        <f ca="1">+IFERROR(INDEX('Hoja de Trabajo para listado'!$A$155:$Z$1048576,MATCH($A841,'Hoja de Trabajo para listado'!$A$155:$A$1048576,0),MATCH((CUADRO!Q$4&amp;$E841),'Hoja de Trabajo para listado'!$A$151:$Z$151,0)),0)+IFERROR(INDEX('Hoja de Trabajo para listado'!$AB$155:$BA$1048576,MATCH($A841,'Hoja de Trabajo para listado'!$AB$155:$AB$1048576,0),MATCH((CUADRO!Q$4&amp;$E841),'Hoja de Trabajo para listado'!$AB$151:$BA$151,0)),0)+IFERROR(INDEX('Hoja de Trabajo para listado'!$BC$155:$CB$1048576,MATCH($A841,'Hoja de Trabajo para listado'!$BC$155:$BC$1048576,0),MATCH((CUADRO!Q$4&amp;$E841),'Hoja de Trabajo para listado'!$BC$151:$CB$151,0)),0)+IFERROR(INDEX('Hoja de Trabajo para listado'!$DE$153:$DG$274,MATCH($A841,'Hoja de Trabajo para listado'!$DE$153:$DE$1048576,0),MATCH((CUADRO!Q$4&amp;$E841),'Hoja de Trabajo para listado'!$DE$151:$DG$151,0)),0)+IFERROR(INDEX('Hoja de Trabajo para listado'!$CD$155:$DC$1048576,MATCH($A841,'Hoja de Trabajo para listado'!$CD$155:$CD$1048576,0),MATCH((CUADRO!Q$4&amp;$E841),'Hoja de Trabajo para listado'!$CD$151:$DC$151,0)),0)</f>
        <v>0</v>
      </c>
      <c r="R841" s="243">
        <f t="shared" ref="R841:R904" ca="1" si="33">+SUM(F841:Q841)</f>
        <v>0</v>
      </c>
      <c r="S841" s="249"/>
      <c r="T841" s="243">
        <f ca="1">+T842</f>
        <v>0</v>
      </c>
      <c r="U841" s="242">
        <f t="shared" ref="U841:U904" si="34">+IF(E841="Débitos",1,2)</f>
        <v>1</v>
      </c>
      <c r="V841" s="333" t="str">
        <f>+VLOOKUP(A841,bd_lista!$A$3:$E$592,5,FALSE)</f>
        <v>Gobiernos Autonomos Municipales</v>
      </c>
      <c r="W841" s="387" t="str">
        <f>+V841</f>
        <v>Gobiernos Autonomos Municipales</v>
      </c>
      <c r="X841" s="242">
        <f>+VLOOKUP(A841,[4]Sheet1!$A$13:$D$744,4,FALSE)</f>
        <v>0</v>
      </c>
      <c r="Y841" s="242" t="e">
        <f>+VLOOKUP(X841,bd_lista!$A$3:$C$592,3,FALSE)</f>
        <v>#N/A</v>
      </c>
      <c r="Z841" s="294">
        <f>+X841</f>
        <v>0</v>
      </c>
      <c r="AA841" s="295" t="e">
        <f>+Y841</f>
        <v>#N/A</v>
      </c>
    </row>
    <row r="842" spans="1:27" customFormat="1" ht="15" hidden="1" customHeight="1">
      <c r="A842" s="32">
        <v>1503</v>
      </c>
      <c r="B842" s="393"/>
      <c r="C842" s="247" t="str">
        <f>+VLOOKUP(A842,bd_lista!$A$3:$C$592,3,FALSE)</f>
        <v>Gobierno Autónomo Municipal de Yocalla</v>
      </c>
      <c r="D842" s="390"/>
      <c r="E842" s="244" t="s">
        <v>1305</v>
      </c>
      <c r="F842" s="245">
        <f ca="1">+IFERROR(INDEX('Hoja de Trabajo para listado'!$A$155:$Z$1048576,MATCH($A842,'Hoja de Trabajo para listado'!$A$155:$A$1048576,0),MATCH((CUADRO!F$4&amp;$E842),'Hoja de Trabajo para listado'!$A$151:$Z$151,0)),0)+IFERROR(INDEX('Hoja de Trabajo para listado'!$AB$155:$BA$1048576,MATCH($A842,'Hoja de Trabajo para listado'!$AB$155:$AB$1048576,0),MATCH((CUADRO!F$4&amp;$E842),'Hoja de Trabajo para listado'!$AB$151:$BA$151,0)),0)+IFERROR(INDEX('Hoja de Trabajo para listado'!$BC$155:$CB$1048576,MATCH($A842,'Hoja de Trabajo para listado'!$BC$155:$BC$1048576,0),MATCH((CUADRO!F$4&amp;$E842),'Hoja de Trabajo para listado'!$BC$151:$CB$151,0)),0)+IFERROR(INDEX('Hoja de Trabajo para listado'!$DE$153:$DG$274,MATCH($A842,'Hoja de Trabajo para listado'!$DE$153:$DE$1048576,0),MATCH((CUADRO!F$4&amp;$E842),'Hoja de Trabajo para listado'!$DE$151:$DG$151,0)),0)+IFERROR(INDEX('Hoja de Trabajo para listado'!$CD$155:$DC$1048576,MATCH($A842,'Hoja de Trabajo para listado'!$CD$155:$CD$1048576,0),MATCH((CUADRO!F$4&amp;$E842),'Hoja de Trabajo para listado'!$CD$151:$DC$151,0)),0)</f>
        <v>0</v>
      </c>
      <c r="G842" s="245">
        <f ca="1">+IFERROR(INDEX('Hoja de Trabajo para listado'!$A$155:$Z$1048576,MATCH($A842,'Hoja de Trabajo para listado'!$A$155:$A$1048576,0),MATCH((CUADRO!G$4&amp;$E842),'Hoja de Trabajo para listado'!$A$151:$Z$151,0)),0)+IFERROR(INDEX('Hoja de Trabajo para listado'!$AB$155:$BA$1048576,MATCH($A842,'Hoja de Trabajo para listado'!$AB$155:$AB$1048576,0),MATCH((CUADRO!G$4&amp;$E842),'Hoja de Trabajo para listado'!$AB$151:$BA$151,0)),0)+IFERROR(INDEX('Hoja de Trabajo para listado'!$BC$155:$CB$1048576,MATCH($A842,'Hoja de Trabajo para listado'!$BC$155:$BC$1048576,0),MATCH((CUADRO!G$4&amp;$E842),'Hoja de Trabajo para listado'!$BC$151:$CB$151,0)),0)+IFERROR(INDEX('Hoja de Trabajo para listado'!$DE$153:$DG$274,MATCH($A842,'Hoja de Trabajo para listado'!$DE$153:$DE$1048576,0),MATCH((CUADRO!G$4&amp;$E842),'Hoja de Trabajo para listado'!$DE$151:$DG$151,0)),0)+IFERROR(INDEX('Hoja de Trabajo para listado'!$CD$155:$DC$1048576,MATCH($A842,'Hoja de Trabajo para listado'!$CD$155:$CD$1048576,0),MATCH((CUADRO!G$4&amp;$E842),'Hoja de Trabajo para listado'!$CD$151:$DC$151,0)),0)</f>
        <v>0</v>
      </c>
      <c r="H842" s="245">
        <f ca="1">+IFERROR(INDEX('Hoja de Trabajo para listado'!$A$155:$Z$1048576,MATCH($A842,'Hoja de Trabajo para listado'!$A$155:$A$1048576,0),MATCH((CUADRO!H$4&amp;$E842),'Hoja de Trabajo para listado'!$A$151:$Z$151,0)),0)+IFERROR(INDEX('Hoja de Trabajo para listado'!$AB$155:$BA$1048576,MATCH($A842,'Hoja de Trabajo para listado'!$AB$155:$AB$1048576,0),MATCH((CUADRO!H$4&amp;$E842),'Hoja de Trabajo para listado'!$AB$151:$BA$151,0)),0)+IFERROR(INDEX('Hoja de Trabajo para listado'!$BC$155:$CB$1048576,MATCH($A842,'Hoja de Trabajo para listado'!$BC$155:$BC$1048576,0),MATCH((CUADRO!H$4&amp;$E842),'Hoja de Trabajo para listado'!$BC$151:$CB$151,0)),0)+IFERROR(INDEX('Hoja de Trabajo para listado'!$DE$153:$DG$274,MATCH($A842,'Hoja de Trabajo para listado'!$DE$153:$DE$1048576,0),MATCH((CUADRO!H$4&amp;$E842),'Hoja de Trabajo para listado'!$DE$151:$DG$151,0)),0)+IFERROR(INDEX('Hoja de Trabajo para listado'!$CD$155:$DC$1048576,MATCH($A842,'Hoja de Trabajo para listado'!$CD$155:$CD$1048576,0),MATCH((CUADRO!H$4&amp;$E842),'Hoja de Trabajo para listado'!$CD$151:$DC$151,0)),0)</f>
        <v>0</v>
      </c>
      <c r="I842" s="245">
        <f ca="1">+IFERROR(INDEX('Hoja de Trabajo para listado'!$A$155:$Z$1048576,MATCH($A842,'Hoja de Trabajo para listado'!$A$155:$A$1048576,0),MATCH((CUADRO!I$4&amp;$E842),'Hoja de Trabajo para listado'!$A$151:$Z$151,0)),0)+IFERROR(INDEX('Hoja de Trabajo para listado'!$AB$155:$BA$1048576,MATCH($A842,'Hoja de Trabajo para listado'!$AB$155:$AB$1048576,0),MATCH((CUADRO!I$4&amp;$E842),'Hoja de Trabajo para listado'!$AB$151:$BA$151,0)),0)+IFERROR(INDEX('Hoja de Trabajo para listado'!$BC$155:$CB$1048576,MATCH($A842,'Hoja de Trabajo para listado'!$BC$155:$BC$1048576,0),MATCH((CUADRO!I$4&amp;$E842),'Hoja de Trabajo para listado'!$BC$151:$CB$151,0)),0)+IFERROR(INDEX('Hoja de Trabajo para listado'!$DE$153:$DG$274,MATCH($A842,'Hoja de Trabajo para listado'!$DE$153:$DE$1048576,0),MATCH((CUADRO!I$4&amp;$E842),'Hoja de Trabajo para listado'!$DE$151:$DG$151,0)),0)+IFERROR(INDEX('Hoja de Trabajo para listado'!$CD$155:$DC$1048576,MATCH($A842,'Hoja de Trabajo para listado'!$CD$155:$CD$1048576,0),MATCH((CUADRO!I$4&amp;$E842),'Hoja de Trabajo para listado'!$CD$151:$DC$151,0)),0)</f>
        <v>0</v>
      </c>
      <c r="J842" s="245">
        <f ca="1">+IFERROR(INDEX('Hoja de Trabajo para listado'!$A$155:$Z$1048576,MATCH($A842,'Hoja de Trabajo para listado'!$A$155:$A$1048576,0),MATCH((CUADRO!J$4&amp;$E842),'Hoja de Trabajo para listado'!$A$151:$Z$151,0)),0)+IFERROR(INDEX('Hoja de Trabajo para listado'!$AB$155:$BA$1048576,MATCH($A842,'Hoja de Trabajo para listado'!$AB$155:$AB$1048576,0),MATCH((CUADRO!J$4&amp;$E842),'Hoja de Trabajo para listado'!$AB$151:$BA$151,0)),0)+IFERROR(INDEX('Hoja de Trabajo para listado'!$BC$155:$CB$1048576,MATCH($A842,'Hoja de Trabajo para listado'!$BC$155:$BC$1048576,0),MATCH((CUADRO!J$4&amp;$E842),'Hoja de Trabajo para listado'!$BC$151:$CB$151,0)),0)+IFERROR(INDEX('Hoja de Trabajo para listado'!$DE$153:$DG$274,MATCH($A842,'Hoja de Trabajo para listado'!$DE$153:$DE$1048576,0),MATCH((CUADRO!J$4&amp;$E842),'Hoja de Trabajo para listado'!$DE$151:$DG$151,0)),0)+IFERROR(INDEX('Hoja de Trabajo para listado'!$CD$155:$DC$1048576,MATCH($A842,'Hoja de Trabajo para listado'!$CD$155:$CD$1048576,0),MATCH((CUADRO!J$4&amp;$E842),'Hoja de Trabajo para listado'!$CD$151:$DC$151,0)),0)</f>
        <v>0</v>
      </c>
      <c r="K842" s="245">
        <f ca="1">+IFERROR(INDEX('Hoja de Trabajo para listado'!$A$155:$Z$1048576,MATCH($A842,'Hoja de Trabajo para listado'!$A$155:$A$1048576,0),MATCH((CUADRO!K$4&amp;$E842),'Hoja de Trabajo para listado'!$A$151:$Z$151,0)),0)+IFERROR(INDEX('Hoja de Trabajo para listado'!$AB$155:$BA$1048576,MATCH($A842,'Hoja de Trabajo para listado'!$AB$155:$AB$1048576,0),MATCH((CUADRO!K$4&amp;$E842),'Hoja de Trabajo para listado'!$AB$151:$BA$151,0)),0)+IFERROR(INDEX('Hoja de Trabajo para listado'!$BC$155:$CB$1048576,MATCH($A842,'Hoja de Trabajo para listado'!$BC$155:$BC$1048576,0),MATCH((CUADRO!K$4&amp;$E842),'Hoja de Trabajo para listado'!$BC$151:$CB$151,0)),0)+IFERROR(INDEX('Hoja de Trabajo para listado'!$DE$153:$DG$274,MATCH($A842,'Hoja de Trabajo para listado'!$DE$153:$DE$1048576,0),MATCH((CUADRO!K$4&amp;$E842),'Hoja de Trabajo para listado'!$DE$151:$DG$151,0)),0)+IFERROR(INDEX('Hoja de Trabajo para listado'!$CD$155:$DC$1048576,MATCH($A842,'Hoja de Trabajo para listado'!$CD$155:$CD$1048576,0),MATCH((CUADRO!K$4&amp;$E842),'Hoja de Trabajo para listado'!$CD$151:$DC$151,0)),0)</f>
        <v>0</v>
      </c>
      <c r="L842" s="245">
        <f ca="1">+IFERROR(INDEX('Hoja de Trabajo para listado'!$A$155:$Z$1048576,MATCH($A842,'Hoja de Trabajo para listado'!$A$155:$A$1048576,0),MATCH((CUADRO!L$4&amp;$E842),'Hoja de Trabajo para listado'!$A$151:$Z$151,0)),0)+IFERROR(INDEX('Hoja de Trabajo para listado'!$AB$155:$BA$1048576,MATCH($A842,'Hoja de Trabajo para listado'!$AB$155:$AB$1048576,0),MATCH((CUADRO!L$4&amp;$E842),'Hoja de Trabajo para listado'!$AB$151:$BA$151,0)),0)+IFERROR(INDEX('Hoja de Trabajo para listado'!$BC$155:$CB$1048576,MATCH($A842,'Hoja de Trabajo para listado'!$BC$155:$BC$1048576,0),MATCH((CUADRO!L$4&amp;$E842),'Hoja de Trabajo para listado'!$BC$151:$CB$151,0)),0)+IFERROR(INDEX('Hoja de Trabajo para listado'!$DE$153:$DG$274,MATCH($A842,'Hoja de Trabajo para listado'!$DE$153:$DE$1048576,0),MATCH((CUADRO!L$4&amp;$E842),'Hoja de Trabajo para listado'!$DE$151:$DG$151,0)),0)+IFERROR(INDEX('Hoja de Trabajo para listado'!$CD$155:$DC$1048576,MATCH($A842,'Hoja de Trabajo para listado'!$CD$155:$CD$1048576,0),MATCH((CUADRO!L$4&amp;$E842),'Hoja de Trabajo para listado'!$CD$151:$DC$151,0)),0)</f>
        <v>0</v>
      </c>
      <c r="M842" s="245">
        <f ca="1">+IFERROR(INDEX('Hoja de Trabajo para listado'!$A$155:$Z$1048576,MATCH($A842,'Hoja de Trabajo para listado'!$A$155:$A$1048576,0),MATCH((CUADRO!M$4&amp;$E842),'Hoja de Trabajo para listado'!$A$151:$Z$151,0)),0)+IFERROR(INDEX('Hoja de Trabajo para listado'!$AB$155:$BA$1048576,MATCH($A842,'Hoja de Trabajo para listado'!$AB$155:$AB$1048576,0),MATCH((CUADRO!M$4&amp;$E842),'Hoja de Trabajo para listado'!$AB$151:$BA$151,0)),0)+IFERROR(INDEX('Hoja de Trabajo para listado'!$BC$155:$CB$1048576,MATCH($A842,'Hoja de Trabajo para listado'!$BC$155:$BC$1048576,0),MATCH((CUADRO!M$4&amp;$E842),'Hoja de Trabajo para listado'!$BC$151:$CB$151,0)),0)+IFERROR(INDEX('Hoja de Trabajo para listado'!$DE$153:$DG$274,MATCH($A842,'Hoja de Trabajo para listado'!$DE$153:$DE$1048576,0),MATCH((CUADRO!M$4&amp;$E842),'Hoja de Trabajo para listado'!$DE$151:$DG$151,0)),0)+IFERROR(INDEX('Hoja de Trabajo para listado'!$CD$155:$DC$1048576,MATCH($A842,'Hoja de Trabajo para listado'!$CD$155:$CD$1048576,0),MATCH((CUADRO!M$4&amp;$E842),'Hoja de Trabajo para listado'!$CD$151:$DC$151,0)),0)</f>
        <v>0</v>
      </c>
      <c r="N842" s="245">
        <f ca="1">+IFERROR(INDEX('Hoja de Trabajo para listado'!$A$155:$Z$1048576,MATCH($A842,'Hoja de Trabajo para listado'!$A$155:$A$1048576,0),MATCH((CUADRO!N$4&amp;$E842),'Hoja de Trabajo para listado'!$A$151:$Z$151,0)),0)+IFERROR(INDEX('Hoja de Trabajo para listado'!$AB$155:$BA$1048576,MATCH($A842,'Hoja de Trabajo para listado'!$AB$155:$AB$1048576,0),MATCH((CUADRO!N$4&amp;$E842),'Hoja de Trabajo para listado'!$AB$151:$BA$151,0)),0)+IFERROR(INDEX('Hoja de Trabajo para listado'!$BC$155:$CB$1048576,MATCH($A842,'Hoja de Trabajo para listado'!$BC$155:$BC$1048576,0),MATCH((CUADRO!N$4&amp;$E842),'Hoja de Trabajo para listado'!$BC$151:$CB$151,0)),0)+IFERROR(INDEX('Hoja de Trabajo para listado'!$DE$153:$DG$274,MATCH($A842,'Hoja de Trabajo para listado'!$DE$153:$DE$1048576,0),MATCH((CUADRO!N$4&amp;$E842),'Hoja de Trabajo para listado'!$DE$151:$DG$151,0)),0)+IFERROR(INDEX('Hoja de Trabajo para listado'!$CD$155:$DC$1048576,MATCH($A842,'Hoja de Trabajo para listado'!$CD$155:$CD$1048576,0),MATCH((CUADRO!N$4&amp;$E842),'Hoja de Trabajo para listado'!$CD$151:$DC$151,0)),0)</f>
        <v>0</v>
      </c>
      <c r="O842" s="245">
        <f ca="1">+IFERROR(INDEX('Hoja de Trabajo para listado'!$A$155:$Z$1048576,MATCH($A842,'Hoja de Trabajo para listado'!$A$155:$A$1048576,0),MATCH((CUADRO!O$4&amp;$E842),'Hoja de Trabajo para listado'!$A$151:$Z$151,0)),0)+IFERROR(INDEX('Hoja de Trabajo para listado'!$AB$155:$BA$1048576,MATCH($A842,'Hoja de Trabajo para listado'!$AB$155:$AB$1048576,0),MATCH((CUADRO!O$4&amp;$E842),'Hoja de Trabajo para listado'!$AB$151:$BA$151,0)),0)+IFERROR(INDEX('Hoja de Trabajo para listado'!$BC$155:$CB$1048576,MATCH($A842,'Hoja de Trabajo para listado'!$BC$155:$BC$1048576,0),MATCH((CUADRO!O$4&amp;$E842),'Hoja de Trabajo para listado'!$BC$151:$CB$151,0)),0)+IFERROR(INDEX('Hoja de Trabajo para listado'!$DE$153:$DG$274,MATCH($A842,'Hoja de Trabajo para listado'!$DE$153:$DE$1048576,0),MATCH((CUADRO!O$4&amp;$E842),'Hoja de Trabajo para listado'!$DE$151:$DG$151,0)),0)+IFERROR(INDEX('Hoja de Trabajo para listado'!$CD$155:$DC$1048576,MATCH($A842,'Hoja de Trabajo para listado'!$CD$155:$CD$1048576,0),MATCH((CUADRO!O$4&amp;$E842),'Hoja de Trabajo para listado'!$CD$151:$DC$151,0)),0)</f>
        <v>0</v>
      </c>
      <c r="P842" s="245">
        <f ca="1">+IFERROR(INDEX('Hoja de Trabajo para listado'!$A$155:$Z$1048576,MATCH($A842,'Hoja de Trabajo para listado'!$A$155:$A$1048576,0),MATCH((CUADRO!P$4&amp;$E842),'Hoja de Trabajo para listado'!$A$151:$Z$151,0)),0)+IFERROR(INDEX('Hoja de Trabajo para listado'!$AB$155:$BA$1048576,MATCH($A842,'Hoja de Trabajo para listado'!$AB$155:$AB$1048576,0),MATCH((CUADRO!P$4&amp;$E842),'Hoja de Trabajo para listado'!$AB$151:$BA$151,0)),0)+IFERROR(INDEX('Hoja de Trabajo para listado'!$BC$155:$CB$1048576,MATCH($A842,'Hoja de Trabajo para listado'!$BC$155:$BC$1048576,0),MATCH((CUADRO!P$4&amp;$E842),'Hoja de Trabajo para listado'!$BC$151:$CB$151,0)),0)+IFERROR(INDEX('Hoja de Trabajo para listado'!$DE$153:$DG$274,MATCH($A842,'Hoja de Trabajo para listado'!$DE$153:$DE$1048576,0),MATCH((CUADRO!P$4&amp;$E842),'Hoja de Trabajo para listado'!$DE$151:$DG$151,0)),0)+IFERROR(INDEX('Hoja de Trabajo para listado'!$CD$155:$DC$1048576,MATCH($A842,'Hoja de Trabajo para listado'!$CD$155:$CD$1048576,0),MATCH((CUADRO!P$4&amp;$E842),'Hoja de Trabajo para listado'!$CD$151:$DC$151,0)),0)</f>
        <v>0</v>
      </c>
      <c r="Q842" s="245">
        <f ca="1">+IFERROR(INDEX('Hoja de Trabajo para listado'!$A$155:$Z$1048576,MATCH($A842,'Hoja de Trabajo para listado'!$A$155:$A$1048576,0),MATCH((CUADRO!Q$4&amp;$E842),'Hoja de Trabajo para listado'!$A$151:$Z$151,0)),0)+IFERROR(INDEX('Hoja de Trabajo para listado'!$AB$155:$BA$1048576,MATCH($A842,'Hoja de Trabajo para listado'!$AB$155:$AB$1048576,0),MATCH((CUADRO!Q$4&amp;$E842),'Hoja de Trabajo para listado'!$AB$151:$BA$151,0)),0)+IFERROR(INDEX('Hoja de Trabajo para listado'!$BC$155:$CB$1048576,MATCH($A842,'Hoja de Trabajo para listado'!$BC$155:$BC$1048576,0),MATCH((CUADRO!Q$4&amp;$E842),'Hoja de Trabajo para listado'!$BC$151:$CB$151,0)),0)+IFERROR(INDEX('Hoja de Trabajo para listado'!$DE$153:$DG$274,MATCH($A842,'Hoja de Trabajo para listado'!$DE$153:$DE$1048576,0),MATCH((CUADRO!Q$4&amp;$E842),'Hoja de Trabajo para listado'!$DE$151:$DG$151,0)),0)+IFERROR(INDEX('Hoja de Trabajo para listado'!$CD$155:$DC$1048576,MATCH($A842,'Hoja de Trabajo para listado'!$CD$155:$CD$1048576,0),MATCH((CUADRO!Q$4&amp;$E842),'Hoja de Trabajo para listado'!$CD$151:$DC$151,0)),0)</f>
        <v>0</v>
      </c>
      <c r="R842" s="245">
        <f t="shared" ca="1" si="33"/>
        <v>0</v>
      </c>
      <c r="S842" s="259">
        <f ca="1">+R841+R842</f>
        <v>0</v>
      </c>
      <c r="T842" s="245">
        <f ca="1">+S842</f>
        <v>0</v>
      </c>
      <c r="U842" s="244">
        <f t="shared" si="34"/>
        <v>2</v>
      </c>
      <c r="V842" s="333" t="str">
        <f>+VLOOKUP(A842,bd_lista!$A$3:$E$592,5,FALSE)</f>
        <v>Gobiernos Autonomos Municipales</v>
      </c>
      <c r="W842" s="388"/>
      <c r="X842" s="242">
        <f>+VLOOKUP(A842,[4]Sheet1!$A$13:$D$744,4,FALSE)</f>
        <v>0</v>
      </c>
      <c r="Y842" s="242" t="e">
        <f>+VLOOKUP(X842,bd_lista!$A$3:$C$592,3,FALSE)</f>
        <v>#N/A</v>
      </c>
      <c r="Z842" s="292"/>
      <c r="AA842" s="293"/>
    </row>
    <row r="843" spans="1:27" customFormat="1" ht="15" hidden="1" customHeight="1">
      <c r="A843" s="32">
        <v>1504</v>
      </c>
      <c r="B843" s="392">
        <f>+A843</f>
        <v>1504</v>
      </c>
      <c r="C843" s="247" t="str">
        <f>+VLOOKUP(A843,bd_lista!$A$3:$C$592,3,FALSE)</f>
        <v>Gobierno Autónomo Municipal de Urmiri</v>
      </c>
      <c r="D843" s="389" t="str">
        <f>+C843</f>
        <v>Gobierno Autónomo Municipal de Urmiri</v>
      </c>
      <c r="E843" s="242" t="s">
        <v>1304</v>
      </c>
      <c r="F843" s="243">
        <f ca="1">+IFERROR(INDEX('Hoja de Trabajo para listado'!$A$155:$Z$1048576,MATCH($A843,'Hoja de Trabajo para listado'!$A$155:$A$1048576,0),MATCH((CUADRO!F$4&amp;$E843),'Hoja de Trabajo para listado'!$A$151:$Z$151,0)),0)+IFERROR(INDEX('Hoja de Trabajo para listado'!$AB$155:$BA$1048576,MATCH($A843,'Hoja de Trabajo para listado'!$AB$155:$AB$1048576,0),MATCH((CUADRO!F$4&amp;$E843),'Hoja de Trabajo para listado'!$AB$151:$BA$151,0)),0)+IFERROR(INDEX('Hoja de Trabajo para listado'!$BC$155:$CB$1048576,MATCH($A843,'Hoja de Trabajo para listado'!$BC$155:$BC$1048576,0),MATCH((CUADRO!F$4&amp;$E843),'Hoja de Trabajo para listado'!$BC$151:$CB$151,0)),0)+IFERROR(INDEX('Hoja de Trabajo para listado'!$DE$153:$DG$274,MATCH($A843,'Hoja de Trabajo para listado'!$DE$153:$DE$1048576,0),MATCH((CUADRO!F$4&amp;$E843),'Hoja de Trabajo para listado'!$DE$151:$DG$151,0)),0)+IFERROR(INDEX('Hoja de Trabajo para listado'!$CD$155:$DC$1048576,MATCH($A843,'Hoja de Trabajo para listado'!$CD$155:$CD$1048576,0),MATCH((CUADRO!F$4&amp;$E843),'Hoja de Trabajo para listado'!$CD$151:$DC$151,0)),0)</f>
        <v>0</v>
      </c>
      <c r="G843" s="243">
        <f ca="1">+IFERROR(INDEX('Hoja de Trabajo para listado'!$A$155:$Z$1048576,MATCH($A843,'Hoja de Trabajo para listado'!$A$155:$A$1048576,0),MATCH((CUADRO!G$4&amp;$E843),'Hoja de Trabajo para listado'!$A$151:$Z$151,0)),0)+IFERROR(INDEX('Hoja de Trabajo para listado'!$AB$155:$BA$1048576,MATCH($A843,'Hoja de Trabajo para listado'!$AB$155:$AB$1048576,0),MATCH((CUADRO!G$4&amp;$E843),'Hoja de Trabajo para listado'!$AB$151:$BA$151,0)),0)+IFERROR(INDEX('Hoja de Trabajo para listado'!$BC$155:$CB$1048576,MATCH($A843,'Hoja de Trabajo para listado'!$BC$155:$BC$1048576,0),MATCH((CUADRO!G$4&amp;$E843),'Hoja de Trabajo para listado'!$BC$151:$CB$151,0)),0)+IFERROR(INDEX('Hoja de Trabajo para listado'!$DE$153:$DG$274,MATCH($A843,'Hoja de Trabajo para listado'!$DE$153:$DE$1048576,0),MATCH((CUADRO!G$4&amp;$E843),'Hoja de Trabajo para listado'!$DE$151:$DG$151,0)),0)+IFERROR(INDEX('Hoja de Trabajo para listado'!$CD$155:$DC$1048576,MATCH($A843,'Hoja de Trabajo para listado'!$CD$155:$CD$1048576,0),MATCH((CUADRO!G$4&amp;$E843),'Hoja de Trabajo para listado'!$CD$151:$DC$151,0)),0)</f>
        <v>0</v>
      </c>
      <c r="H843" s="243">
        <f ca="1">+IFERROR(INDEX('Hoja de Trabajo para listado'!$A$155:$Z$1048576,MATCH($A843,'Hoja de Trabajo para listado'!$A$155:$A$1048576,0),MATCH((CUADRO!H$4&amp;$E843),'Hoja de Trabajo para listado'!$A$151:$Z$151,0)),0)+IFERROR(INDEX('Hoja de Trabajo para listado'!$AB$155:$BA$1048576,MATCH($A843,'Hoja de Trabajo para listado'!$AB$155:$AB$1048576,0),MATCH((CUADRO!H$4&amp;$E843),'Hoja de Trabajo para listado'!$AB$151:$BA$151,0)),0)+IFERROR(INDEX('Hoja de Trabajo para listado'!$BC$155:$CB$1048576,MATCH($A843,'Hoja de Trabajo para listado'!$BC$155:$BC$1048576,0),MATCH((CUADRO!H$4&amp;$E843),'Hoja de Trabajo para listado'!$BC$151:$CB$151,0)),0)+IFERROR(INDEX('Hoja de Trabajo para listado'!$DE$153:$DG$274,MATCH($A843,'Hoja de Trabajo para listado'!$DE$153:$DE$1048576,0),MATCH((CUADRO!H$4&amp;$E843),'Hoja de Trabajo para listado'!$DE$151:$DG$151,0)),0)+IFERROR(INDEX('Hoja de Trabajo para listado'!$CD$155:$DC$1048576,MATCH($A843,'Hoja de Trabajo para listado'!$CD$155:$CD$1048576,0),MATCH((CUADRO!H$4&amp;$E843),'Hoja de Trabajo para listado'!$CD$151:$DC$151,0)),0)</f>
        <v>0</v>
      </c>
      <c r="I843" s="243">
        <f ca="1">+IFERROR(INDEX('Hoja de Trabajo para listado'!$A$155:$Z$1048576,MATCH($A843,'Hoja de Trabajo para listado'!$A$155:$A$1048576,0),MATCH((CUADRO!I$4&amp;$E843),'Hoja de Trabajo para listado'!$A$151:$Z$151,0)),0)+IFERROR(INDEX('Hoja de Trabajo para listado'!$AB$155:$BA$1048576,MATCH($A843,'Hoja de Trabajo para listado'!$AB$155:$AB$1048576,0),MATCH((CUADRO!I$4&amp;$E843),'Hoja de Trabajo para listado'!$AB$151:$BA$151,0)),0)+IFERROR(INDEX('Hoja de Trabajo para listado'!$BC$155:$CB$1048576,MATCH($A843,'Hoja de Trabajo para listado'!$BC$155:$BC$1048576,0),MATCH((CUADRO!I$4&amp;$E843),'Hoja de Trabajo para listado'!$BC$151:$CB$151,0)),0)+IFERROR(INDEX('Hoja de Trabajo para listado'!$DE$153:$DG$274,MATCH($A843,'Hoja de Trabajo para listado'!$DE$153:$DE$1048576,0),MATCH((CUADRO!I$4&amp;$E843),'Hoja de Trabajo para listado'!$DE$151:$DG$151,0)),0)+IFERROR(INDEX('Hoja de Trabajo para listado'!$CD$155:$DC$1048576,MATCH($A843,'Hoja de Trabajo para listado'!$CD$155:$CD$1048576,0),MATCH((CUADRO!I$4&amp;$E843),'Hoja de Trabajo para listado'!$CD$151:$DC$151,0)),0)</f>
        <v>0</v>
      </c>
      <c r="J843" s="243">
        <f ca="1">+IFERROR(INDEX('Hoja de Trabajo para listado'!$A$155:$Z$1048576,MATCH($A843,'Hoja de Trabajo para listado'!$A$155:$A$1048576,0),MATCH((CUADRO!J$4&amp;$E843),'Hoja de Trabajo para listado'!$A$151:$Z$151,0)),0)+IFERROR(INDEX('Hoja de Trabajo para listado'!$AB$155:$BA$1048576,MATCH($A843,'Hoja de Trabajo para listado'!$AB$155:$AB$1048576,0),MATCH((CUADRO!J$4&amp;$E843),'Hoja de Trabajo para listado'!$AB$151:$BA$151,0)),0)+IFERROR(INDEX('Hoja de Trabajo para listado'!$BC$155:$CB$1048576,MATCH($A843,'Hoja de Trabajo para listado'!$BC$155:$BC$1048576,0),MATCH((CUADRO!J$4&amp;$E843),'Hoja de Trabajo para listado'!$BC$151:$CB$151,0)),0)+IFERROR(INDEX('Hoja de Trabajo para listado'!$DE$153:$DG$274,MATCH($A843,'Hoja de Trabajo para listado'!$DE$153:$DE$1048576,0),MATCH((CUADRO!J$4&amp;$E843),'Hoja de Trabajo para listado'!$DE$151:$DG$151,0)),0)+IFERROR(INDEX('Hoja de Trabajo para listado'!$CD$155:$DC$1048576,MATCH($A843,'Hoja de Trabajo para listado'!$CD$155:$CD$1048576,0),MATCH((CUADRO!J$4&amp;$E843),'Hoja de Trabajo para listado'!$CD$151:$DC$151,0)),0)</f>
        <v>0</v>
      </c>
      <c r="K843" s="243">
        <f ca="1">+IFERROR(INDEX('Hoja de Trabajo para listado'!$A$155:$Z$1048576,MATCH($A843,'Hoja de Trabajo para listado'!$A$155:$A$1048576,0),MATCH((CUADRO!K$4&amp;$E843),'Hoja de Trabajo para listado'!$A$151:$Z$151,0)),0)+IFERROR(INDEX('Hoja de Trabajo para listado'!$AB$155:$BA$1048576,MATCH($A843,'Hoja de Trabajo para listado'!$AB$155:$AB$1048576,0),MATCH((CUADRO!K$4&amp;$E843),'Hoja de Trabajo para listado'!$AB$151:$BA$151,0)),0)+IFERROR(INDEX('Hoja de Trabajo para listado'!$BC$155:$CB$1048576,MATCH($A843,'Hoja de Trabajo para listado'!$BC$155:$BC$1048576,0),MATCH((CUADRO!K$4&amp;$E843),'Hoja de Trabajo para listado'!$BC$151:$CB$151,0)),0)+IFERROR(INDEX('Hoja de Trabajo para listado'!$DE$153:$DG$274,MATCH($A843,'Hoja de Trabajo para listado'!$DE$153:$DE$1048576,0),MATCH((CUADRO!K$4&amp;$E843),'Hoja de Trabajo para listado'!$DE$151:$DG$151,0)),0)+IFERROR(INDEX('Hoja de Trabajo para listado'!$CD$155:$DC$1048576,MATCH($A843,'Hoja de Trabajo para listado'!$CD$155:$CD$1048576,0),MATCH((CUADRO!K$4&amp;$E843),'Hoja de Trabajo para listado'!$CD$151:$DC$151,0)),0)</f>
        <v>0</v>
      </c>
      <c r="L843" s="243">
        <f ca="1">+IFERROR(INDEX('Hoja de Trabajo para listado'!$A$155:$Z$1048576,MATCH($A843,'Hoja de Trabajo para listado'!$A$155:$A$1048576,0),MATCH((CUADRO!L$4&amp;$E843),'Hoja de Trabajo para listado'!$A$151:$Z$151,0)),0)+IFERROR(INDEX('Hoja de Trabajo para listado'!$AB$155:$BA$1048576,MATCH($A843,'Hoja de Trabajo para listado'!$AB$155:$AB$1048576,0),MATCH((CUADRO!L$4&amp;$E843),'Hoja de Trabajo para listado'!$AB$151:$BA$151,0)),0)+IFERROR(INDEX('Hoja de Trabajo para listado'!$BC$155:$CB$1048576,MATCH($A843,'Hoja de Trabajo para listado'!$BC$155:$BC$1048576,0),MATCH((CUADRO!L$4&amp;$E843),'Hoja de Trabajo para listado'!$BC$151:$CB$151,0)),0)+IFERROR(INDEX('Hoja de Trabajo para listado'!$DE$153:$DG$274,MATCH($A843,'Hoja de Trabajo para listado'!$DE$153:$DE$1048576,0),MATCH((CUADRO!L$4&amp;$E843),'Hoja de Trabajo para listado'!$DE$151:$DG$151,0)),0)+IFERROR(INDEX('Hoja de Trabajo para listado'!$CD$155:$DC$1048576,MATCH($A843,'Hoja de Trabajo para listado'!$CD$155:$CD$1048576,0),MATCH((CUADRO!L$4&amp;$E843),'Hoja de Trabajo para listado'!$CD$151:$DC$151,0)),0)</f>
        <v>0</v>
      </c>
      <c r="M843" s="243">
        <f ca="1">+IFERROR(INDEX('Hoja de Trabajo para listado'!$A$155:$Z$1048576,MATCH($A843,'Hoja de Trabajo para listado'!$A$155:$A$1048576,0),MATCH((CUADRO!M$4&amp;$E843),'Hoja de Trabajo para listado'!$A$151:$Z$151,0)),0)+IFERROR(INDEX('Hoja de Trabajo para listado'!$AB$155:$BA$1048576,MATCH($A843,'Hoja de Trabajo para listado'!$AB$155:$AB$1048576,0),MATCH((CUADRO!M$4&amp;$E843),'Hoja de Trabajo para listado'!$AB$151:$BA$151,0)),0)+IFERROR(INDEX('Hoja de Trabajo para listado'!$BC$155:$CB$1048576,MATCH($A843,'Hoja de Trabajo para listado'!$BC$155:$BC$1048576,0),MATCH((CUADRO!M$4&amp;$E843),'Hoja de Trabajo para listado'!$BC$151:$CB$151,0)),0)+IFERROR(INDEX('Hoja de Trabajo para listado'!$DE$153:$DG$274,MATCH($A843,'Hoja de Trabajo para listado'!$DE$153:$DE$1048576,0),MATCH((CUADRO!M$4&amp;$E843),'Hoja de Trabajo para listado'!$DE$151:$DG$151,0)),0)+IFERROR(INDEX('Hoja de Trabajo para listado'!$CD$155:$DC$1048576,MATCH($A843,'Hoja de Trabajo para listado'!$CD$155:$CD$1048576,0),MATCH((CUADRO!M$4&amp;$E843),'Hoja de Trabajo para listado'!$CD$151:$DC$151,0)),0)</f>
        <v>0</v>
      </c>
      <c r="N843" s="243">
        <f ca="1">+IFERROR(INDEX('Hoja de Trabajo para listado'!$A$155:$Z$1048576,MATCH($A843,'Hoja de Trabajo para listado'!$A$155:$A$1048576,0),MATCH((CUADRO!N$4&amp;$E843),'Hoja de Trabajo para listado'!$A$151:$Z$151,0)),0)+IFERROR(INDEX('Hoja de Trabajo para listado'!$AB$155:$BA$1048576,MATCH($A843,'Hoja de Trabajo para listado'!$AB$155:$AB$1048576,0),MATCH((CUADRO!N$4&amp;$E843),'Hoja de Trabajo para listado'!$AB$151:$BA$151,0)),0)+IFERROR(INDEX('Hoja de Trabajo para listado'!$BC$155:$CB$1048576,MATCH($A843,'Hoja de Trabajo para listado'!$BC$155:$BC$1048576,0),MATCH((CUADRO!N$4&amp;$E843),'Hoja de Trabajo para listado'!$BC$151:$CB$151,0)),0)+IFERROR(INDEX('Hoja de Trabajo para listado'!$DE$153:$DG$274,MATCH($A843,'Hoja de Trabajo para listado'!$DE$153:$DE$1048576,0),MATCH((CUADRO!N$4&amp;$E843),'Hoja de Trabajo para listado'!$DE$151:$DG$151,0)),0)+IFERROR(INDEX('Hoja de Trabajo para listado'!$CD$155:$DC$1048576,MATCH($A843,'Hoja de Trabajo para listado'!$CD$155:$CD$1048576,0),MATCH((CUADRO!N$4&amp;$E843),'Hoja de Trabajo para listado'!$CD$151:$DC$151,0)),0)</f>
        <v>0</v>
      </c>
      <c r="O843" s="243">
        <f ca="1">+IFERROR(INDEX('Hoja de Trabajo para listado'!$A$155:$Z$1048576,MATCH($A843,'Hoja de Trabajo para listado'!$A$155:$A$1048576,0),MATCH((CUADRO!O$4&amp;$E843),'Hoja de Trabajo para listado'!$A$151:$Z$151,0)),0)+IFERROR(INDEX('Hoja de Trabajo para listado'!$AB$155:$BA$1048576,MATCH($A843,'Hoja de Trabajo para listado'!$AB$155:$AB$1048576,0),MATCH((CUADRO!O$4&amp;$E843),'Hoja de Trabajo para listado'!$AB$151:$BA$151,0)),0)+IFERROR(INDEX('Hoja de Trabajo para listado'!$BC$155:$CB$1048576,MATCH($A843,'Hoja de Trabajo para listado'!$BC$155:$BC$1048576,0),MATCH((CUADRO!O$4&amp;$E843),'Hoja de Trabajo para listado'!$BC$151:$CB$151,0)),0)+IFERROR(INDEX('Hoja de Trabajo para listado'!$DE$153:$DG$274,MATCH($A843,'Hoja de Trabajo para listado'!$DE$153:$DE$1048576,0),MATCH((CUADRO!O$4&amp;$E843),'Hoja de Trabajo para listado'!$DE$151:$DG$151,0)),0)+IFERROR(INDEX('Hoja de Trabajo para listado'!$CD$155:$DC$1048576,MATCH($A843,'Hoja de Trabajo para listado'!$CD$155:$CD$1048576,0),MATCH((CUADRO!O$4&amp;$E843),'Hoja de Trabajo para listado'!$CD$151:$DC$151,0)),0)</f>
        <v>0</v>
      </c>
      <c r="P843" s="243">
        <f ca="1">+IFERROR(INDEX('Hoja de Trabajo para listado'!$A$155:$Z$1048576,MATCH($A843,'Hoja de Trabajo para listado'!$A$155:$A$1048576,0),MATCH((CUADRO!P$4&amp;$E843),'Hoja de Trabajo para listado'!$A$151:$Z$151,0)),0)+IFERROR(INDEX('Hoja de Trabajo para listado'!$AB$155:$BA$1048576,MATCH($A843,'Hoja de Trabajo para listado'!$AB$155:$AB$1048576,0),MATCH((CUADRO!P$4&amp;$E843),'Hoja de Trabajo para listado'!$AB$151:$BA$151,0)),0)+IFERROR(INDEX('Hoja de Trabajo para listado'!$BC$155:$CB$1048576,MATCH($A843,'Hoja de Trabajo para listado'!$BC$155:$BC$1048576,0),MATCH((CUADRO!P$4&amp;$E843),'Hoja de Trabajo para listado'!$BC$151:$CB$151,0)),0)+IFERROR(INDEX('Hoja de Trabajo para listado'!$DE$153:$DG$274,MATCH($A843,'Hoja de Trabajo para listado'!$DE$153:$DE$1048576,0),MATCH((CUADRO!P$4&amp;$E843),'Hoja de Trabajo para listado'!$DE$151:$DG$151,0)),0)+IFERROR(INDEX('Hoja de Trabajo para listado'!$CD$155:$DC$1048576,MATCH($A843,'Hoja de Trabajo para listado'!$CD$155:$CD$1048576,0),MATCH((CUADRO!P$4&amp;$E843),'Hoja de Trabajo para listado'!$CD$151:$DC$151,0)),0)</f>
        <v>0</v>
      </c>
      <c r="Q843" s="243">
        <f ca="1">+IFERROR(INDEX('Hoja de Trabajo para listado'!$A$155:$Z$1048576,MATCH($A843,'Hoja de Trabajo para listado'!$A$155:$A$1048576,0),MATCH((CUADRO!Q$4&amp;$E843),'Hoja de Trabajo para listado'!$A$151:$Z$151,0)),0)+IFERROR(INDEX('Hoja de Trabajo para listado'!$AB$155:$BA$1048576,MATCH($A843,'Hoja de Trabajo para listado'!$AB$155:$AB$1048576,0),MATCH((CUADRO!Q$4&amp;$E843),'Hoja de Trabajo para listado'!$AB$151:$BA$151,0)),0)+IFERROR(INDEX('Hoja de Trabajo para listado'!$BC$155:$CB$1048576,MATCH($A843,'Hoja de Trabajo para listado'!$BC$155:$BC$1048576,0),MATCH((CUADRO!Q$4&amp;$E843),'Hoja de Trabajo para listado'!$BC$151:$CB$151,0)),0)+IFERROR(INDEX('Hoja de Trabajo para listado'!$DE$153:$DG$274,MATCH($A843,'Hoja de Trabajo para listado'!$DE$153:$DE$1048576,0),MATCH((CUADRO!Q$4&amp;$E843),'Hoja de Trabajo para listado'!$DE$151:$DG$151,0)),0)+IFERROR(INDEX('Hoja de Trabajo para listado'!$CD$155:$DC$1048576,MATCH($A843,'Hoja de Trabajo para listado'!$CD$155:$CD$1048576,0),MATCH((CUADRO!Q$4&amp;$E843),'Hoja de Trabajo para listado'!$CD$151:$DC$151,0)),0)</f>
        <v>0</v>
      </c>
      <c r="R843" s="243">
        <f t="shared" ca="1" si="33"/>
        <v>0</v>
      </c>
      <c r="S843" s="249"/>
      <c r="T843" s="243">
        <f ca="1">+T844</f>
        <v>0</v>
      </c>
      <c r="U843" s="242">
        <f t="shared" si="34"/>
        <v>1</v>
      </c>
      <c r="V843" s="333" t="str">
        <f>+VLOOKUP(A843,bd_lista!$A$3:$E$592,5,FALSE)</f>
        <v>Gobiernos Autonomos Municipales</v>
      </c>
      <c r="W843" s="387" t="str">
        <f>+V843</f>
        <v>Gobiernos Autonomos Municipales</v>
      </c>
      <c r="X843" s="242">
        <f>+VLOOKUP(A843,[4]Sheet1!$A$13:$D$744,4,FALSE)</f>
        <v>0</v>
      </c>
      <c r="Y843" s="242" t="e">
        <f>+VLOOKUP(X843,bd_lista!$A$3:$C$592,3,FALSE)</f>
        <v>#N/A</v>
      </c>
      <c r="Z843" s="294">
        <f>+X843</f>
        <v>0</v>
      </c>
      <c r="AA843" s="295" t="e">
        <f>+Y843</f>
        <v>#N/A</v>
      </c>
    </row>
    <row r="844" spans="1:27" customFormat="1" ht="15" hidden="1" customHeight="1">
      <c r="A844" s="32">
        <v>1504</v>
      </c>
      <c r="B844" s="393"/>
      <c r="C844" s="247" t="str">
        <f>+VLOOKUP(A844,bd_lista!$A$3:$C$592,3,FALSE)</f>
        <v>Gobierno Autónomo Municipal de Urmiri</v>
      </c>
      <c r="D844" s="390"/>
      <c r="E844" s="244" t="s">
        <v>1305</v>
      </c>
      <c r="F844" s="245">
        <f ca="1">+IFERROR(INDEX('Hoja de Trabajo para listado'!$A$155:$Z$1048576,MATCH($A844,'Hoja de Trabajo para listado'!$A$155:$A$1048576,0),MATCH((CUADRO!F$4&amp;$E844),'Hoja de Trabajo para listado'!$A$151:$Z$151,0)),0)+IFERROR(INDEX('Hoja de Trabajo para listado'!$AB$155:$BA$1048576,MATCH($A844,'Hoja de Trabajo para listado'!$AB$155:$AB$1048576,0),MATCH((CUADRO!F$4&amp;$E844),'Hoja de Trabajo para listado'!$AB$151:$BA$151,0)),0)+IFERROR(INDEX('Hoja de Trabajo para listado'!$BC$155:$CB$1048576,MATCH($A844,'Hoja de Trabajo para listado'!$BC$155:$BC$1048576,0),MATCH((CUADRO!F$4&amp;$E844),'Hoja de Trabajo para listado'!$BC$151:$CB$151,0)),0)+IFERROR(INDEX('Hoja de Trabajo para listado'!$DE$153:$DG$274,MATCH($A844,'Hoja de Trabajo para listado'!$DE$153:$DE$1048576,0),MATCH((CUADRO!F$4&amp;$E844),'Hoja de Trabajo para listado'!$DE$151:$DG$151,0)),0)+IFERROR(INDEX('Hoja de Trabajo para listado'!$CD$155:$DC$1048576,MATCH($A844,'Hoja de Trabajo para listado'!$CD$155:$CD$1048576,0),MATCH((CUADRO!F$4&amp;$E844),'Hoja de Trabajo para listado'!$CD$151:$DC$151,0)),0)</f>
        <v>0</v>
      </c>
      <c r="G844" s="245">
        <f ca="1">+IFERROR(INDEX('Hoja de Trabajo para listado'!$A$155:$Z$1048576,MATCH($A844,'Hoja de Trabajo para listado'!$A$155:$A$1048576,0),MATCH((CUADRO!G$4&amp;$E844),'Hoja de Trabajo para listado'!$A$151:$Z$151,0)),0)+IFERROR(INDEX('Hoja de Trabajo para listado'!$AB$155:$BA$1048576,MATCH($A844,'Hoja de Trabajo para listado'!$AB$155:$AB$1048576,0),MATCH((CUADRO!G$4&amp;$E844),'Hoja de Trabajo para listado'!$AB$151:$BA$151,0)),0)+IFERROR(INDEX('Hoja de Trabajo para listado'!$BC$155:$CB$1048576,MATCH($A844,'Hoja de Trabajo para listado'!$BC$155:$BC$1048576,0),MATCH((CUADRO!G$4&amp;$E844),'Hoja de Trabajo para listado'!$BC$151:$CB$151,0)),0)+IFERROR(INDEX('Hoja de Trabajo para listado'!$DE$153:$DG$274,MATCH($A844,'Hoja de Trabajo para listado'!$DE$153:$DE$1048576,0),MATCH((CUADRO!G$4&amp;$E844),'Hoja de Trabajo para listado'!$DE$151:$DG$151,0)),0)+IFERROR(INDEX('Hoja de Trabajo para listado'!$CD$155:$DC$1048576,MATCH($A844,'Hoja de Trabajo para listado'!$CD$155:$CD$1048576,0),MATCH((CUADRO!G$4&amp;$E844),'Hoja de Trabajo para listado'!$CD$151:$DC$151,0)),0)</f>
        <v>0</v>
      </c>
      <c r="H844" s="245">
        <f ca="1">+IFERROR(INDEX('Hoja de Trabajo para listado'!$A$155:$Z$1048576,MATCH($A844,'Hoja de Trabajo para listado'!$A$155:$A$1048576,0),MATCH((CUADRO!H$4&amp;$E844),'Hoja de Trabajo para listado'!$A$151:$Z$151,0)),0)+IFERROR(INDEX('Hoja de Trabajo para listado'!$AB$155:$BA$1048576,MATCH($A844,'Hoja de Trabajo para listado'!$AB$155:$AB$1048576,0),MATCH((CUADRO!H$4&amp;$E844),'Hoja de Trabajo para listado'!$AB$151:$BA$151,0)),0)+IFERROR(INDEX('Hoja de Trabajo para listado'!$BC$155:$CB$1048576,MATCH($A844,'Hoja de Trabajo para listado'!$BC$155:$BC$1048576,0),MATCH((CUADRO!H$4&amp;$E844),'Hoja de Trabajo para listado'!$BC$151:$CB$151,0)),0)+IFERROR(INDEX('Hoja de Trabajo para listado'!$DE$153:$DG$274,MATCH($A844,'Hoja de Trabajo para listado'!$DE$153:$DE$1048576,0),MATCH((CUADRO!H$4&amp;$E844),'Hoja de Trabajo para listado'!$DE$151:$DG$151,0)),0)+IFERROR(INDEX('Hoja de Trabajo para listado'!$CD$155:$DC$1048576,MATCH($A844,'Hoja de Trabajo para listado'!$CD$155:$CD$1048576,0),MATCH((CUADRO!H$4&amp;$E844),'Hoja de Trabajo para listado'!$CD$151:$DC$151,0)),0)</f>
        <v>0</v>
      </c>
      <c r="I844" s="245">
        <f ca="1">+IFERROR(INDEX('Hoja de Trabajo para listado'!$A$155:$Z$1048576,MATCH($A844,'Hoja de Trabajo para listado'!$A$155:$A$1048576,0),MATCH((CUADRO!I$4&amp;$E844),'Hoja de Trabajo para listado'!$A$151:$Z$151,0)),0)+IFERROR(INDEX('Hoja de Trabajo para listado'!$AB$155:$BA$1048576,MATCH($A844,'Hoja de Trabajo para listado'!$AB$155:$AB$1048576,0),MATCH((CUADRO!I$4&amp;$E844),'Hoja de Trabajo para listado'!$AB$151:$BA$151,0)),0)+IFERROR(INDEX('Hoja de Trabajo para listado'!$BC$155:$CB$1048576,MATCH($A844,'Hoja de Trabajo para listado'!$BC$155:$BC$1048576,0),MATCH((CUADRO!I$4&amp;$E844),'Hoja de Trabajo para listado'!$BC$151:$CB$151,0)),0)+IFERROR(INDEX('Hoja de Trabajo para listado'!$DE$153:$DG$274,MATCH($A844,'Hoja de Trabajo para listado'!$DE$153:$DE$1048576,0),MATCH((CUADRO!I$4&amp;$E844),'Hoja de Trabajo para listado'!$DE$151:$DG$151,0)),0)+IFERROR(INDEX('Hoja de Trabajo para listado'!$CD$155:$DC$1048576,MATCH($A844,'Hoja de Trabajo para listado'!$CD$155:$CD$1048576,0),MATCH((CUADRO!I$4&amp;$E844),'Hoja de Trabajo para listado'!$CD$151:$DC$151,0)),0)</f>
        <v>0</v>
      </c>
      <c r="J844" s="245">
        <f ca="1">+IFERROR(INDEX('Hoja de Trabajo para listado'!$A$155:$Z$1048576,MATCH($A844,'Hoja de Trabajo para listado'!$A$155:$A$1048576,0),MATCH((CUADRO!J$4&amp;$E844),'Hoja de Trabajo para listado'!$A$151:$Z$151,0)),0)+IFERROR(INDEX('Hoja de Trabajo para listado'!$AB$155:$BA$1048576,MATCH($A844,'Hoja de Trabajo para listado'!$AB$155:$AB$1048576,0),MATCH((CUADRO!J$4&amp;$E844),'Hoja de Trabajo para listado'!$AB$151:$BA$151,0)),0)+IFERROR(INDEX('Hoja de Trabajo para listado'!$BC$155:$CB$1048576,MATCH($A844,'Hoja de Trabajo para listado'!$BC$155:$BC$1048576,0),MATCH((CUADRO!J$4&amp;$E844),'Hoja de Trabajo para listado'!$BC$151:$CB$151,0)),0)+IFERROR(INDEX('Hoja de Trabajo para listado'!$DE$153:$DG$274,MATCH($A844,'Hoja de Trabajo para listado'!$DE$153:$DE$1048576,0),MATCH((CUADRO!J$4&amp;$E844),'Hoja de Trabajo para listado'!$DE$151:$DG$151,0)),0)+IFERROR(INDEX('Hoja de Trabajo para listado'!$CD$155:$DC$1048576,MATCH($A844,'Hoja de Trabajo para listado'!$CD$155:$CD$1048576,0),MATCH((CUADRO!J$4&amp;$E844),'Hoja de Trabajo para listado'!$CD$151:$DC$151,0)),0)</f>
        <v>0</v>
      </c>
      <c r="K844" s="245">
        <f ca="1">+IFERROR(INDEX('Hoja de Trabajo para listado'!$A$155:$Z$1048576,MATCH($A844,'Hoja de Trabajo para listado'!$A$155:$A$1048576,0),MATCH((CUADRO!K$4&amp;$E844),'Hoja de Trabajo para listado'!$A$151:$Z$151,0)),0)+IFERROR(INDEX('Hoja de Trabajo para listado'!$AB$155:$BA$1048576,MATCH($A844,'Hoja de Trabajo para listado'!$AB$155:$AB$1048576,0),MATCH((CUADRO!K$4&amp;$E844),'Hoja de Trabajo para listado'!$AB$151:$BA$151,0)),0)+IFERROR(INDEX('Hoja de Trabajo para listado'!$BC$155:$CB$1048576,MATCH($A844,'Hoja de Trabajo para listado'!$BC$155:$BC$1048576,0),MATCH((CUADRO!K$4&amp;$E844),'Hoja de Trabajo para listado'!$BC$151:$CB$151,0)),0)+IFERROR(INDEX('Hoja de Trabajo para listado'!$DE$153:$DG$274,MATCH($A844,'Hoja de Trabajo para listado'!$DE$153:$DE$1048576,0),MATCH((CUADRO!K$4&amp;$E844),'Hoja de Trabajo para listado'!$DE$151:$DG$151,0)),0)+IFERROR(INDEX('Hoja de Trabajo para listado'!$CD$155:$DC$1048576,MATCH($A844,'Hoja de Trabajo para listado'!$CD$155:$CD$1048576,0),MATCH((CUADRO!K$4&amp;$E844),'Hoja de Trabajo para listado'!$CD$151:$DC$151,0)),0)</f>
        <v>0</v>
      </c>
      <c r="L844" s="245">
        <f ca="1">+IFERROR(INDEX('Hoja de Trabajo para listado'!$A$155:$Z$1048576,MATCH($A844,'Hoja de Trabajo para listado'!$A$155:$A$1048576,0),MATCH((CUADRO!L$4&amp;$E844),'Hoja de Trabajo para listado'!$A$151:$Z$151,0)),0)+IFERROR(INDEX('Hoja de Trabajo para listado'!$AB$155:$BA$1048576,MATCH($A844,'Hoja de Trabajo para listado'!$AB$155:$AB$1048576,0),MATCH((CUADRO!L$4&amp;$E844),'Hoja de Trabajo para listado'!$AB$151:$BA$151,0)),0)+IFERROR(INDEX('Hoja de Trabajo para listado'!$BC$155:$CB$1048576,MATCH($A844,'Hoja de Trabajo para listado'!$BC$155:$BC$1048576,0),MATCH((CUADRO!L$4&amp;$E844),'Hoja de Trabajo para listado'!$BC$151:$CB$151,0)),0)+IFERROR(INDEX('Hoja de Trabajo para listado'!$DE$153:$DG$274,MATCH($A844,'Hoja de Trabajo para listado'!$DE$153:$DE$1048576,0),MATCH((CUADRO!L$4&amp;$E844),'Hoja de Trabajo para listado'!$DE$151:$DG$151,0)),0)+IFERROR(INDEX('Hoja de Trabajo para listado'!$CD$155:$DC$1048576,MATCH($A844,'Hoja de Trabajo para listado'!$CD$155:$CD$1048576,0),MATCH((CUADRO!L$4&amp;$E844),'Hoja de Trabajo para listado'!$CD$151:$DC$151,0)),0)</f>
        <v>0</v>
      </c>
      <c r="M844" s="245">
        <f ca="1">+IFERROR(INDEX('Hoja de Trabajo para listado'!$A$155:$Z$1048576,MATCH($A844,'Hoja de Trabajo para listado'!$A$155:$A$1048576,0),MATCH((CUADRO!M$4&amp;$E844),'Hoja de Trabajo para listado'!$A$151:$Z$151,0)),0)+IFERROR(INDEX('Hoja de Trabajo para listado'!$AB$155:$BA$1048576,MATCH($A844,'Hoja de Trabajo para listado'!$AB$155:$AB$1048576,0),MATCH((CUADRO!M$4&amp;$E844),'Hoja de Trabajo para listado'!$AB$151:$BA$151,0)),0)+IFERROR(INDEX('Hoja de Trabajo para listado'!$BC$155:$CB$1048576,MATCH($A844,'Hoja de Trabajo para listado'!$BC$155:$BC$1048576,0),MATCH((CUADRO!M$4&amp;$E844),'Hoja de Trabajo para listado'!$BC$151:$CB$151,0)),0)+IFERROR(INDEX('Hoja de Trabajo para listado'!$DE$153:$DG$274,MATCH($A844,'Hoja de Trabajo para listado'!$DE$153:$DE$1048576,0),MATCH((CUADRO!M$4&amp;$E844),'Hoja de Trabajo para listado'!$DE$151:$DG$151,0)),0)+IFERROR(INDEX('Hoja de Trabajo para listado'!$CD$155:$DC$1048576,MATCH($A844,'Hoja de Trabajo para listado'!$CD$155:$CD$1048576,0),MATCH((CUADRO!M$4&amp;$E844),'Hoja de Trabajo para listado'!$CD$151:$DC$151,0)),0)</f>
        <v>0</v>
      </c>
      <c r="N844" s="245">
        <f ca="1">+IFERROR(INDEX('Hoja de Trabajo para listado'!$A$155:$Z$1048576,MATCH($A844,'Hoja de Trabajo para listado'!$A$155:$A$1048576,0),MATCH((CUADRO!N$4&amp;$E844),'Hoja de Trabajo para listado'!$A$151:$Z$151,0)),0)+IFERROR(INDEX('Hoja de Trabajo para listado'!$AB$155:$BA$1048576,MATCH($A844,'Hoja de Trabajo para listado'!$AB$155:$AB$1048576,0),MATCH((CUADRO!N$4&amp;$E844),'Hoja de Trabajo para listado'!$AB$151:$BA$151,0)),0)+IFERROR(INDEX('Hoja de Trabajo para listado'!$BC$155:$CB$1048576,MATCH($A844,'Hoja de Trabajo para listado'!$BC$155:$BC$1048576,0),MATCH((CUADRO!N$4&amp;$E844),'Hoja de Trabajo para listado'!$BC$151:$CB$151,0)),0)+IFERROR(INDEX('Hoja de Trabajo para listado'!$DE$153:$DG$274,MATCH($A844,'Hoja de Trabajo para listado'!$DE$153:$DE$1048576,0),MATCH((CUADRO!N$4&amp;$E844),'Hoja de Trabajo para listado'!$DE$151:$DG$151,0)),0)+IFERROR(INDEX('Hoja de Trabajo para listado'!$CD$155:$DC$1048576,MATCH($A844,'Hoja de Trabajo para listado'!$CD$155:$CD$1048576,0),MATCH((CUADRO!N$4&amp;$E844),'Hoja de Trabajo para listado'!$CD$151:$DC$151,0)),0)</f>
        <v>0</v>
      </c>
      <c r="O844" s="245">
        <f ca="1">+IFERROR(INDEX('Hoja de Trabajo para listado'!$A$155:$Z$1048576,MATCH($A844,'Hoja de Trabajo para listado'!$A$155:$A$1048576,0),MATCH((CUADRO!O$4&amp;$E844),'Hoja de Trabajo para listado'!$A$151:$Z$151,0)),0)+IFERROR(INDEX('Hoja de Trabajo para listado'!$AB$155:$BA$1048576,MATCH($A844,'Hoja de Trabajo para listado'!$AB$155:$AB$1048576,0),MATCH((CUADRO!O$4&amp;$E844),'Hoja de Trabajo para listado'!$AB$151:$BA$151,0)),0)+IFERROR(INDEX('Hoja de Trabajo para listado'!$BC$155:$CB$1048576,MATCH($A844,'Hoja de Trabajo para listado'!$BC$155:$BC$1048576,0),MATCH((CUADRO!O$4&amp;$E844),'Hoja de Trabajo para listado'!$BC$151:$CB$151,0)),0)+IFERROR(INDEX('Hoja de Trabajo para listado'!$DE$153:$DG$274,MATCH($A844,'Hoja de Trabajo para listado'!$DE$153:$DE$1048576,0),MATCH((CUADRO!O$4&amp;$E844),'Hoja de Trabajo para listado'!$DE$151:$DG$151,0)),0)+IFERROR(INDEX('Hoja de Trabajo para listado'!$CD$155:$DC$1048576,MATCH($A844,'Hoja de Trabajo para listado'!$CD$155:$CD$1048576,0),MATCH((CUADRO!O$4&amp;$E844),'Hoja de Trabajo para listado'!$CD$151:$DC$151,0)),0)</f>
        <v>0</v>
      </c>
      <c r="P844" s="245">
        <f ca="1">+IFERROR(INDEX('Hoja de Trabajo para listado'!$A$155:$Z$1048576,MATCH($A844,'Hoja de Trabajo para listado'!$A$155:$A$1048576,0),MATCH((CUADRO!P$4&amp;$E844),'Hoja de Trabajo para listado'!$A$151:$Z$151,0)),0)+IFERROR(INDEX('Hoja de Trabajo para listado'!$AB$155:$BA$1048576,MATCH($A844,'Hoja de Trabajo para listado'!$AB$155:$AB$1048576,0),MATCH((CUADRO!P$4&amp;$E844),'Hoja de Trabajo para listado'!$AB$151:$BA$151,0)),0)+IFERROR(INDEX('Hoja de Trabajo para listado'!$BC$155:$CB$1048576,MATCH($A844,'Hoja de Trabajo para listado'!$BC$155:$BC$1048576,0),MATCH((CUADRO!P$4&amp;$E844),'Hoja de Trabajo para listado'!$BC$151:$CB$151,0)),0)+IFERROR(INDEX('Hoja de Trabajo para listado'!$DE$153:$DG$274,MATCH($A844,'Hoja de Trabajo para listado'!$DE$153:$DE$1048576,0),MATCH((CUADRO!P$4&amp;$E844),'Hoja de Trabajo para listado'!$DE$151:$DG$151,0)),0)+IFERROR(INDEX('Hoja de Trabajo para listado'!$CD$155:$DC$1048576,MATCH($A844,'Hoja de Trabajo para listado'!$CD$155:$CD$1048576,0),MATCH((CUADRO!P$4&amp;$E844),'Hoja de Trabajo para listado'!$CD$151:$DC$151,0)),0)</f>
        <v>0</v>
      </c>
      <c r="Q844" s="245">
        <f ca="1">+IFERROR(INDEX('Hoja de Trabajo para listado'!$A$155:$Z$1048576,MATCH($A844,'Hoja de Trabajo para listado'!$A$155:$A$1048576,0),MATCH((CUADRO!Q$4&amp;$E844),'Hoja de Trabajo para listado'!$A$151:$Z$151,0)),0)+IFERROR(INDEX('Hoja de Trabajo para listado'!$AB$155:$BA$1048576,MATCH($A844,'Hoja de Trabajo para listado'!$AB$155:$AB$1048576,0),MATCH((CUADRO!Q$4&amp;$E844),'Hoja de Trabajo para listado'!$AB$151:$BA$151,0)),0)+IFERROR(INDEX('Hoja de Trabajo para listado'!$BC$155:$CB$1048576,MATCH($A844,'Hoja de Trabajo para listado'!$BC$155:$BC$1048576,0),MATCH((CUADRO!Q$4&amp;$E844),'Hoja de Trabajo para listado'!$BC$151:$CB$151,0)),0)+IFERROR(INDEX('Hoja de Trabajo para listado'!$DE$153:$DG$274,MATCH($A844,'Hoja de Trabajo para listado'!$DE$153:$DE$1048576,0),MATCH((CUADRO!Q$4&amp;$E844),'Hoja de Trabajo para listado'!$DE$151:$DG$151,0)),0)+IFERROR(INDEX('Hoja de Trabajo para listado'!$CD$155:$DC$1048576,MATCH($A844,'Hoja de Trabajo para listado'!$CD$155:$CD$1048576,0),MATCH((CUADRO!Q$4&amp;$E844),'Hoja de Trabajo para listado'!$CD$151:$DC$151,0)),0)</f>
        <v>0</v>
      </c>
      <c r="R844" s="245">
        <f t="shared" ca="1" si="33"/>
        <v>0</v>
      </c>
      <c r="S844" s="259">
        <f ca="1">+R843+R844</f>
        <v>0</v>
      </c>
      <c r="T844" s="245">
        <f ca="1">+S844</f>
        <v>0</v>
      </c>
      <c r="U844" s="244">
        <f t="shared" si="34"/>
        <v>2</v>
      </c>
      <c r="V844" s="333" t="str">
        <f>+VLOOKUP(A844,bd_lista!$A$3:$E$592,5,FALSE)</f>
        <v>Gobiernos Autonomos Municipales</v>
      </c>
      <c r="W844" s="388"/>
      <c r="X844" s="242">
        <f>+VLOOKUP(A844,[4]Sheet1!$A$13:$D$744,4,FALSE)</f>
        <v>0</v>
      </c>
      <c r="Y844" s="242" t="e">
        <f>+VLOOKUP(X844,bd_lista!$A$3:$C$592,3,FALSE)</f>
        <v>#N/A</v>
      </c>
      <c r="Z844" s="292"/>
      <c r="AA844" s="293"/>
    </row>
    <row r="845" spans="1:27" customFormat="1" ht="15" hidden="1" customHeight="1">
      <c r="A845" s="32">
        <v>1505</v>
      </c>
      <c r="B845" s="392">
        <f>+A845</f>
        <v>1505</v>
      </c>
      <c r="C845" s="247" t="str">
        <f>+VLOOKUP(A845,bd_lista!$A$3:$C$592,3,FALSE)</f>
        <v>Gobierno Autónomo Municipal de Uncía</v>
      </c>
      <c r="D845" s="389" t="str">
        <f>+C845</f>
        <v>Gobierno Autónomo Municipal de Uncía</v>
      </c>
      <c r="E845" s="242" t="s">
        <v>1304</v>
      </c>
      <c r="F845" s="243">
        <f ca="1">+IFERROR(INDEX('Hoja de Trabajo para listado'!$A$155:$Z$1048576,MATCH($A845,'Hoja de Trabajo para listado'!$A$155:$A$1048576,0),MATCH((CUADRO!F$4&amp;$E845),'Hoja de Trabajo para listado'!$A$151:$Z$151,0)),0)+IFERROR(INDEX('Hoja de Trabajo para listado'!$AB$155:$BA$1048576,MATCH($A845,'Hoja de Trabajo para listado'!$AB$155:$AB$1048576,0),MATCH((CUADRO!F$4&amp;$E845),'Hoja de Trabajo para listado'!$AB$151:$BA$151,0)),0)+IFERROR(INDEX('Hoja de Trabajo para listado'!$BC$155:$CB$1048576,MATCH($A845,'Hoja de Trabajo para listado'!$BC$155:$BC$1048576,0),MATCH((CUADRO!F$4&amp;$E845),'Hoja de Trabajo para listado'!$BC$151:$CB$151,0)),0)+IFERROR(INDEX('Hoja de Trabajo para listado'!$DE$153:$DG$274,MATCH($A845,'Hoja de Trabajo para listado'!$DE$153:$DE$1048576,0),MATCH((CUADRO!F$4&amp;$E845),'Hoja de Trabajo para listado'!$DE$151:$DG$151,0)),0)+IFERROR(INDEX('Hoja de Trabajo para listado'!$CD$155:$DC$1048576,MATCH($A845,'Hoja de Trabajo para listado'!$CD$155:$CD$1048576,0),MATCH((CUADRO!F$4&amp;$E845),'Hoja de Trabajo para listado'!$CD$151:$DC$151,0)),0)</f>
        <v>0</v>
      </c>
      <c r="G845" s="243">
        <f ca="1">+IFERROR(INDEX('Hoja de Trabajo para listado'!$A$155:$Z$1048576,MATCH($A845,'Hoja de Trabajo para listado'!$A$155:$A$1048576,0),MATCH((CUADRO!G$4&amp;$E845),'Hoja de Trabajo para listado'!$A$151:$Z$151,0)),0)+IFERROR(INDEX('Hoja de Trabajo para listado'!$AB$155:$BA$1048576,MATCH($A845,'Hoja de Trabajo para listado'!$AB$155:$AB$1048576,0),MATCH((CUADRO!G$4&amp;$E845),'Hoja de Trabajo para listado'!$AB$151:$BA$151,0)),0)+IFERROR(INDEX('Hoja de Trabajo para listado'!$BC$155:$CB$1048576,MATCH($A845,'Hoja de Trabajo para listado'!$BC$155:$BC$1048576,0),MATCH((CUADRO!G$4&amp;$E845),'Hoja de Trabajo para listado'!$BC$151:$CB$151,0)),0)+IFERROR(INDEX('Hoja de Trabajo para listado'!$DE$153:$DG$274,MATCH($A845,'Hoja de Trabajo para listado'!$DE$153:$DE$1048576,0),MATCH((CUADRO!G$4&amp;$E845),'Hoja de Trabajo para listado'!$DE$151:$DG$151,0)),0)+IFERROR(INDEX('Hoja de Trabajo para listado'!$CD$155:$DC$1048576,MATCH($A845,'Hoja de Trabajo para listado'!$CD$155:$CD$1048576,0),MATCH((CUADRO!G$4&amp;$E845),'Hoja de Trabajo para listado'!$CD$151:$DC$151,0)),0)</f>
        <v>0</v>
      </c>
      <c r="H845" s="243">
        <f ca="1">+IFERROR(INDEX('Hoja de Trabajo para listado'!$A$155:$Z$1048576,MATCH($A845,'Hoja de Trabajo para listado'!$A$155:$A$1048576,0),MATCH((CUADRO!H$4&amp;$E845),'Hoja de Trabajo para listado'!$A$151:$Z$151,0)),0)+IFERROR(INDEX('Hoja de Trabajo para listado'!$AB$155:$BA$1048576,MATCH($A845,'Hoja de Trabajo para listado'!$AB$155:$AB$1048576,0),MATCH((CUADRO!H$4&amp;$E845),'Hoja de Trabajo para listado'!$AB$151:$BA$151,0)),0)+IFERROR(INDEX('Hoja de Trabajo para listado'!$BC$155:$CB$1048576,MATCH($A845,'Hoja de Trabajo para listado'!$BC$155:$BC$1048576,0),MATCH((CUADRO!H$4&amp;$E845),'Hoja de Trabajo para listado'!$BC$151:$CB$151,0)),0)+IFERROR(INDEX('Hoja de Trabajo para listado'!$DE$153:$DG$274,MATCH($A845,'Hoja de Trabajo para listado'!$DE$153:$DE$1048576,0),MATCH((CUADRO!H$4&amp;$E845),'Hoja de Trabajo para listado'!$DE$151:$DG$151,0)),0)+IFERROR(INDEX('Hoja de Trabajo para listado'!$CD$155:$DC$1048576,MATCH($A845,'Hoja de Trabajo para listado'!$CD$155:$CD$1048576,0),MATCH((CUADRO!H$4&amp;$E845),'Hoja de Trabajo para listado'!$CD$151:$DC$151,0)),0)</f>
        <v>0</v>
      </c>
      <c r="I845" s="243">
        <f ca="1">+IFERROR(INDEX('Hoja de Trabajo para listado'!$A$155:$Z$1048576,MATCH($A845,'Hoja de Trabajo para listado'!$A$155:$A$1048576,0),MATCH((CUADRO!I$4&amp;$E845),'Hoja de Trabajo para listado'!$A$151:$Z$151,0)),0)+IFERROR(INDEX('Hoja de Trabajo para listado'!$AB$155:$BA$1048576,MATCH($A845,'Hoja de Trabajo para listado'!$AB$155:$AB$1048576,0),MATCH((CUADRO!I$4&amp;$E845),'Hoja de Trabajo para listado'!$AB$151:$BA$151,0)),0)+IFERROR(INDEX('Hoja de Trabajo para listado'!$BC$155:$CB$1048576,MATCH($A845,'Hoja de Trabajo para listado'!$BC$155:$BC$1048576,0),MATCH((CUADRO!I$4&amp;$E845),'Hoja de Trabajo para listado'!$BC$151:$CB$151,0)),0)+IFERROR(INDEX('Hoja de Trabajo para listado'!$DE$153:$DG$274,MATCH($A845,'Hoja de Trabajo para listado'!$DE$153:$DE$1048576,0),MATCH((CUADRO!I$4&amp;$E845),'Hoja de Trabajo para listado'!$DE$151:$DG$151,0)),0)+IFERROR(INDEX('Hoja de Trabajo para listado'!$CD$155:$DC$1048576,MATCH($A845,'Hoja de Trabajo para listado'!$CD$155:$CD$1048576,0),MATCH((CUADRO!I$4&amp;$E845),'Hoja de Trabajo para listado'!$CD$151:$DC$151,0)),0)</f>
        <v>0</v>
      </c>
      <c r="J845" s="243">
        <f ca="1">+IFERROR(INDEX('Hoja de Trabajo para listado'!$A$155:$Z$1048576,MATCH($A845,'Hoja de Trabajo para listado'!$A$155:$A$1048576,0),MATCH((CUADRO!J$4&amp;$E845),'Hoja de Trabajo para listado'!$A$151:$Z$151,0)),0)+IFERROR(INDEX('Hoja de Trabajo para listado'!$AB$155:$BA$1048576,MATCH($A845,'Hoja de Trabajo para listado'!$AB$155:$AB$1048576,0),MATCH((CUADRO!J$4&amp;$E845),'Hoja de Trabajo para listado'!$AB$151:$BA$151,0)),0)+IFERROR(INDEX('Hoja de Trabajo para listado'!$BC$155:$CB$1048576,MATCH($A845,'Hoja de Trabajo para listado'!$BC$155:$BC$1048576,0),MATCH((CUADRO!J$4&amp;$E845),'Hoja de Trabajo para listado'!$BC$151:$CB$151,0)),0)+IFERROR(INDEX('Hoja de Trabajo para listado'!$DE$153:$DG$274,MATCH($A845,'Hoja de Trabajo para listado'!$DE$153:$DE$1048576,0),MATCH((CUADRO!J$4&amp;$E845),'Hoja de Trabajo para listado'!$DE$151:$DG$151,0)),0)+IFERROR(INDEX('Hoja de Trabajo para listado'!$CD$155:$DC$1048576,MATCH($A845,'Hoja de Trabajo para listado'!$CD$155:$CD$1048576,0),MATCH((CUADRO!J$4&amp;$E845),'Hoja de Trabajo para listado'!$CD$151:$DC$151,0)),0)</f>
        <v>0</v>
      </c>
      <c r="K845" s="243">
        <f ca="1">+IFERROR(INDEX('Hoja de Trabajo para listado'!$A$155:$Z$1048576,MATCH($A845,'Hoja de Trabajo para listado'!$A$155:$A$1048576,0),MATCH((CUADRO!K$4&amp;$E845),'Hoja de Trabajo para listado'!$A$151:$Z$151,0)),0)+IFERROR(INDEX('Hoja de Trabajo para listado'!$AB$155:$BA$1048576,MATCH($A845,'Hoja de Trabajo para listado'!$AB$155:$AB$1048576,0),MATCH((CUADRO!K$4&amp;$E845),'Hoja de Trabajo para listado'!$AB$151:$BA$151,0)),0)+IFERROR(INDEX('Hoja de Trabajo para listado'!$BC$155:$CB$1048576,MATCH($A845,'Hoja de Trabajo para listado'!$BC$155:$BC$1048576,0),MATCH((CUADRO!K$4&amp;$E845),'Hoja de Trabajo para listado'!$BC$151:$CB$151,0)),0)+IFERROR(INDEX('Hoja de Trabajo para listado'!$DE$153:$DG$274,MATCH($A845,'Hoja de Trabajo para listado'!$DE$153:$DE$1048576,0),MATCH((CUADRO!K$4&amp;$E845),'Hoja de Trabajo para listado'!$DE$151:$DG$151,0)),0)+IFERROR(INDEX('Hoja de Trabajo para listado'!$CD$155:$DC$1048576,MATCH($A845,'Hoja de Trabajo para listado'!$CD$155:$CD$1048576,0),MATCH((CUADRO!K$4&amp;$E845),'Hoja de Trabajo para listado'!$CD$151:$DC$151,0)),0)</f>
        <v>0</v>
      </c>
      <c r="L845" s="243">
        <f ca="1">+IFERROR(INDEX('Hoja de Trabajo para listado'!$A$155:$Z$1048576,MATCH($A845,'Hoja de Trabajo para listado'!$A$155:$A$1048576,0),MATCH((CUADRO!L$4&amp;$E845),'Hoja de Trabajo para listado'!$A$151:$Z$151,0)),0)+IFERROR(INDEX('Hoja de Trabajo para listado'!$AB$155:$BA$1048576,MATCH($A845,'Hoja de Trabajo para listado'!$AB$155:$AB$1048576,0),MATCH((CUADRO!L$4&amp;$E845),'Hoja de Trabajo para listado'!$AB$151:$BA$151,0)),0)+IFERROR(INDEX('Hoja de Trabajo para listado'!$BC$155:$CB$1048576,MATCH($A845,'Hoja de Trabajo para listado'!$BC$155:$BC$1048576,0),MATCH((CUADRO!L$4&amp;$E845),'Hoja de Trabajo para listado'!$BC$151:$CB$151,0)),0)+IFERROR(INDEX('Hoja de Trabajo para listado'!$DE$153:$DG$274,MATCH($A845,'Hoja de Trabajo para listado'!$DE$153:$DE$1048576,0),MATCH((CUADRO!L$4&amp;$E845),'Hoja de Trabajo para listado'!$DE$151:$DG$151,0)),0)+IFERROR(INDEX('Hoja de Trabajo para listado'!$CD$155:$DC$1048576,MATCH($A845,'Hoja de Trabajo para listado'!$CD$155:$CD$1048576,0),MATCH((CUADRO!L$4&amp;$E845),'Hoja de Trabajo para listado'!$CD$151:$DC$151,0)),0)</f>
        <v>0</v>
      </c>
      <c r="M845" s="243">
        <f ca="1">+IFERROR(INDEX('Hoja de Trabajo para listado'!$A$155:$Z$1048576,MATCH($A845,'Hoja de Trabajo para listado'!$A$155:$A$1048576,0),MATCH((CUADRO!M$4&amp;$E845),'Hoja de Trabajo para listado'!$A$151:$Z$151,0)),0)+IFERROR(INDEX('Hoja de Trabajo para listado'!$AB$155:$BA$1048576,MATCH($A845,'Hoja de Trabajo para listado'!$AB$155:$AB$1048576,0),MATCH((CUADRO!M$4&amp;$E845),'Hoja de Trabajo para listado'!$AB$151:$BA$151,0)),0)+IFERROR(INDEX('Hoja de Trabajo para listado'!$BC$155:$CB$1048576,MATCH($A845,'Hoja de Trabajo para listado'!$BC$155:$BC$1048576,0),MATCH((CUADRO!M$4&amp;$E845),'Hoja de Trabajo para listado'!$BC$151:$CB$151,0)),0)+IFERROR(INDEX('Hoja de Trabajo para listado'!$DE$153:$DG$274,MATCH($A845,'Hoja de Trabajo para listado'!$DE$153:$DE$1048576,0),MATCH((CUADRO!M$4&amp;$E845),'Hoja de Trabajo para listado'!$DE$151:$DG$151,0)),0)+IFERROR(INDEX('Hoja de Trabajo para listado'!$CD$155:$DC$1048576,MATCH($A845,'Hoja de Trabajo para listado'!$CD$155:$CD$1048576,0),MATCH((CUADRO!M$4&amp;$E845),'Hoja de Trabajo para listado'!$CD$151:$DC$151,0)),0)</f>
        <v>0</v>
      </c>
      <c r="N845" s="243">
        <f ca="1">+IFERROR(INDEX('Hoja de Trabajo para listado'!$A$155:$Z$1048576,MATCH($A845,'Hoja de Trabajo para listado'!$A$155:$A$1048576,0),MATCH((CUADRO!N$4&amp;$E845),'Hoja de Trabajo para listado'!$A$151:$Z$151,0)),0)+IFERROR(INDEX('Hoja de Trabajo para listado'!$AB$155:$BA$1048576,MATCH($A845,'Hoja de Trabajo para listado'!$AB$155:$AB$1048576,0),MATCH((CUADRO!N$4&amp;$E845),'Hoja de Trabajo para listado'!$AB$151:$BA$151,0)),0)+IFERROR(INDEX('Hoja de Trabajo para listado'!$BC$155:$CB$1048576,MATCH($A845,'Hoja de Trabajo para listado'!$BC$155:$BC$1048576,0),MATCH((CUADRO!N$4&amp;$E845),'Hoja de Trabajo para listado'!$BC$151:$CB$151,0)),0)+IFERROR(INDEX('Hoja de Trabajo para listado'!$DE$153:$DG$274,MATCH($A845,'Hoja de Trabajo para listado'!$DE$153:$DE$1048576,0),MATCH((CUADRO!N$4&amp;$E845),'Hoja de Trabajo para listado'!$DE$151:$DG$151,0)),0)+IFERROR(INDEX('Hoja de Trabajo para listado'!$CD$155:$DC$1048576,MATCH($A845,'Hoja de Trabajo para listado'!$CD$155:$CD$1048576,0),MATCH((CUADRO!N$4&amp;$E845),'Hoja de Trabajo para listado'!$CD$151:$DC$151,0)),0)</f>
        <v>0</v>
      </c>
      <c r="O845" s="243">
        <f ca="1">+IFERROR(INDEX('Hoja de Trabajo para listado'!$A$155:$Z$1048576,MATCH($A845,'Hoja de Trabajo para listado'!$A$155:$A$1048576,0),MATCH((CUADRO!O$4&amp;$E845),'Hoja de Trabajo para listado'!$A$151:$Z$151,0)),0)+IFERROR(INDEX('Hoja de Trabajo para listado'!$AB$155:$BA$1048576,MATCH($A845,'Hoja de Trabajo para listado'!$AB$155:$AB$1048576,0),MATCH((CUADRO!O$4&amp;$E845),'Hoja de Trabajo para listado'!$AB$151:$BA$151,0)),0)+IFERROR(INDEX('Hoja de Trabajo para listado'!$BC$155:$CB$1048576,MATCH($A845,'Hoja de Trabajo para listado'!$BC$155:$BC$1048576,0),MATCH((CUADRO!O$4&amp;$E845),'Hoja de Trabajo para listado'!$BC$151:$CB$151,0)),0)+IFERROR(INDEX('Hoja de Trabajo para listado'!$DE$153:$DG$274,MATCH($A845,'Hoja de Trabajo para listado'!$DE$153:$DE$1048576,0),MATCH((CUADRO!O$4&amp;$E845),'Hoja de Trabajo para listado'!$DE$151:$DG$151,0)),0)+IFERROR(INDEX('Hoja de Trabajo para listado'!$CD$155:$DC$1048576,MATCH($A845,'Hoja de Trabajo para listado'!$CD$155:$CD$1048576,0),MATCH((CUADRO!O$4&amp;$E845),'Hoja de Trabajo para listado'!$CD$151:$DC$151,0)),0)</f>
        <v>0</v>
      </c>
      <c r="P845" s="243">
        <f ca="1">+IFERROR(INDEX('Hoja de Trabajo para listado'!$A$155:$Z$1048576,MATCH($A845,'Hoja de Trabajo para listado'!$A$155:$A$1048576,0),MATCH((CUADRO!P$4&amp;$E845),'Hoja de Trabajo para listado'!$A$151:$Z$151,0)),0)+IFERROR(INDEX('Hoja de Trabajo para listado'!$AB$155:$BA$1048576,MATCH($A845,'Hoja de Trabajo para listado'!$AB$155:$AB$1048576,0),MATCH((CUADRO!P$4&amp;$E845),'Hoja de Trabajo para listado'!$AB$151:$BA$151,0)),0)+IFERROR(INDEX('Hoja de Trabajo para listado'!$BC$155:$CB$1048576,MATCH($A845,'Hoja de Trabajo para listado'!$BC$155:$BC$1048576,0),MATCH((CUADRO!P$4&amp;$E845),'Hoja de Trabajo para listado'!$BC$151:$CB$151,0)),0)+IFERROR(INDEX('Hoja de Trabajo para listado'!$DE$153:$DG$274,MATCH($A845,'Hoja de Trabajo para listado'!$DE$153:$DE$1048576,0),MATCH((CUADRO!P$4&amp;$E845),'Hoja de Trabajo para listado'!$DE$151:$DG$151,0)),0)+IFERROR(INDEX('Hoja de Trabajo para listado'!$CD$155:$DC$1048576,MATCH($A845,'Hoja de Trabajo para listado'!$CD$155:$CD$1048576,0),MATCH((CUADRO!P$4&amp;$E845),'Hoja de Trabajo para listado'!$CD$151:$DC$151,0)),0)</f>
        <v>0</v>
      </c>
      <c r="Q845" s="243">
        <f ca="1">+IFERROR(INDEX('Hoja de Trabajo para listado'!$A$155:$Z$1048576,MATCH($A845,'Hoja de Trabajo para listado'!$A$155:$A$1048576,0),MATCH((CUADRO!Q$4&amp;$E845),'Hoja de Trabajo para listado'!$A$151:$Z$151,0)),0)+IFERROR(INDEX('Hoja de Trabajo para listado'!$AB$155:$BA$1048576,MATCH($A845,'Hoja de Trabajo para listado'!$AB$155:$AB$1048576,0),MATCH((CUADRO!Q$4&amp;$E845),'Hoja de Trabajo para listado'!$AB$151:$BA$151,0)),0)+IFERROR(INDEX('Hoja de Trabajo para listado'!$BC$155:$CB$1048576,MATCH($A845,'Hoja de Trabajo para listado'!$BC$155:$BC$1048576,0),MATCH((CUADRO!Q$4&amp;$E845),'Hoja de Trabajo para listado'!$BC$151:$CB$151,0)),0)+IFERROR(INDEX('Hoja de Trabajo para listado'!$DE$153:$DG$274,MATCH($A845,'Hoja de Trabajo para listado'!$DE$153:$DE$1048576,0),MATCH((CUADRO!Q$4&amp;$E845),'Hoja de Trabajo para listado'!$DE$151:$DG$151,0)),0)+IFERROR(INDEX('Hoja de Trabajo para listado'!$CD$155:$DC$1048576,MATCH($A845,'Hoja de Trabajo para listado'!$CD$155:$CD$1048576,0),MATCH((CUADRO!Q$4&amp;$E845),'Hoja de Trabajo para listado'!$CD$151:$DC$151,0)),0)</f>
        <v>0</v>
      </c>
      <c r="R845" s="243">
        <f t="shared" ca="1" si="33"/>
        <v>0</v>
      </c>
      <c r="S845" s="249"/>
      <c r="T845" s="243">
        <f ca="1">+T846</f>
        <v>0</v>
      </c>
      <c r="U845" s="242">
        <f t="shared" si="34"/>
        <v>1</v>
      </c>
      <c r="V845" s="333" t="str">
        <f>+VLOOKUP(A845,bd_lista!$A$3:$E$592,5,FALSE)</f>
        <v>Gobiernos Autonomos Municipales</v>
      </c>
      <c r="W845" s="387" t="str">
        <f>+V845</f>
        <v>Gobiernos Autonomos Municipales</v>
      </c>
      <c r="X845" s="242">
        <f>+VLOOKUP(A845,[4]Sheet1!$A$13:$D$744,4,FALSE)</f>
        <v>0</v>
      </c>
      <c r="Y845" s="242" t="e">
        <f>+VLOOKUP(X845,bd_lista!$A$3:$C$592,3,FALSE)</f>
        <v>#N/A</v>
      </c>
      <c r="Z845" s="294">
        <f>+X845</f>
        <v>0</v>
      </c>
      <c r="AA845" s="295" t="e">
        <f>+Y845</f>
        <v>#N/A</v>
      </c>
    </row>
    <row r="846" spans="1:27" customFormat="1" ht="15" hidden="1" customHeight="1">
      <c r="A846" s="32">
        <v>1505</v>
      </c>
      <c r="B846" s="393"/>
      <c r="C846" s="247" t="str">
        <f>+VLOOKUP(A846,bd_lista!$A$3:$C$592,3,FALSE)</f>
        <v>Gobierno Autónomo Municipal de Uncía</v>
      </c>
      <c r="D846" s="390"/>
      <c r="E846" s="244" t="s">
        <v>1305</v>
      </c>
      <c r="F846" s="245">
        <f ca="1">+IFERROR(INDEX('Hoja de Trabajo para listado'!$A$155:$Z$1048576,MATCH($A846,'Hoja de Trabajo para listado'!$A$155:$A$1048576,0),MATCH((CUADRO!F$4&amp;$E846),'Hoja de Trabajo para listado'!$A$151:$Z$151,0)),0)+IFERROR(INDEX('Hoja de Trabajo para listado'!$AB$155:$BA$1048576,MATCH($A846,'Hoja de Trabajo para listado'!$AB$155:$AB$1048576,0),MATCH((CUADRO!F$4&amp;$E846),'Hoja de Trabajo para listado'!$AB$151:$BA$151,0)),0)+IFERROR(INDEX('Hoja de Trabajo para listado'!$BC$155:$CB$1048576,MATCH($A846,'Hoja de Trabajo para listado'!$BC$155:$BC$1048576,0),MATCH((CUADRO!F$4&amp;$E846),'Hoja de Trabajo para listado'!$BC$151:$CB$151,0)),0)+IFERROR(INDEX('Hoja de Trabajo para listado'!$DE$153:$DG$274,MATCH($A846,'Hoja de Trabajo para listado'!$DE$153:$DE$1048576,0),MATCH((CUADRO!F$4&amp;$E846),'Hoja de Trabajo para listado'!$DE$151:$DG$151,0)),0)+IFERROR(INDEX('Hoja de Trabajo para listado'!$CD$155:$DC$1048576,MATCH($A846,'Hoja de Trabajo para listado'!$CD$155:$CD$1048576,0),MATCH((CUADRO!F$4&amp;$E846),'Hoja de Trabajo para listado'!$CD$151:$DC$151,0)),0)</f>
        <v>0</v>
      </c>
      <c r="G846" s="245">
        <f ca="1">+IFERROR(INDEX('Hoja de Trabajo para listado'!$A$155:$Z$1048576,MATCH($A846,'Hoja de Trabajo para listado'!$A$155:$A$1048576,0),MATCH((CUADRO!G$4&amp;$E846),'Hoja de Trabajo para listado'!$A$151:$Z$151,0)),0)+IFERROR(INDEX('Hoja de Trabajo para listado'!$AB$155:$BA$1048576,MATCH($A846,'Hoja de Trabajo para listado'!$AB$155:$AB$1048576,0),MATCH((CUADRO!G$4&amp;$E846),'Hoja de Trabajo para listado'!$AB$151:$BA$151,0)),0)+IFERROR(INDEX('Hoja de Trabajo para listado'!$BC$155:$CB$1048576,MATCH($A846,'Hoja de Trabajo para listado'!$BC$155:$BC$1048576,0),MATCH((CUADRO!G$4&amp;$E846),'Hoja de Trabajo para listado'!$BC$151:$CB$151,0)),0)+IFERROR(INDEX('Hoja de Trabajo para listado'!$DE$153:$DG$274,MATCH($A846,'Hoja de Trabajo para listado'!$DE$153:$DE$1048576,0),MATCH((CUADRO!G$4&amp;$E846),'Hoja de Trabajo para listado'!$DE$151:$DG$151,0)),0)+IFERROR(INDEX('Hoja de Trabajo para listado'!$CD$155:$DC$1048576,MATCH($A846,'Hoja de Trabajo para listado'!$CD$155:$CD$1048576,0),MATCH((CUADRO!G$4&amp;$E846),'Hoja de Trabajo para listado'!$CD$151:$DC$151,0)),0)</f>
        <v>0</v>
      </c>
      <c r="H846" s="245">
        <f ca="1">+IFERROR(INDEX('Hoja de Trabajo para listado'!$A$155:$Z$1048576,MATCH($A846,'Hoja de Trabajo para listado'!$A$155:$A$1048576,0),MATCH((CUADRO!H$4&amp;$E846),'Hoja de Trabajo para listado'!$A$151:$Z$151,0)),0)+IFERROR(INDEX('Hoja de Trabajo para listado'!$AB$155:$BA$1048576,MATCH($A846,'Hoja de Trabajo para listado'!$AB$155:$AB$1048576,0),MATCH((CUADRO!H$4&amp;$E846),'Hoja de Trabajo para listado'!$AB$151:$BA$151,0)),0)+IFERROR(INDEX('Hoja de Trabajo para listado'!$BC$155:$CB$1048576,MATCH($A846,'Hoja de Trabajo para listado'!$BC$155:$BC$1048576,0),MATCH((CUADRO!H$4&amp;$E846),'Hoja de Trabajo para listado'!$BC$151:$CB$151,0)),0)+IFERROR(INDEX('Hoja de Trabajo para listado'!$DE$153:$DG$274,MATCH($A846,'Hoja de Trabajo para listado'!$DE$153:$DE$1048576,0),MATCH((CUADRO!H$4&amp;$E846),'Hoja de Trabajo para listado'!$DE$151:$DG$151,0)),0)+IFERROR(INDEX('Hoja de Trabajo para listado'!$CD$155:$DC$1048576,MATCH($A846,'Hoja de Trabajo para listado'!$CD$155:$CD$1048576,0),MATCH((CUADRO!H$4&amp;$E846),'Hoja de Trabajo para listado'!$CD$151:$DC$151,0)),0)</f>
        <v>0</v>
      </c>
      <c r="I846" s="245">
        <f ca="1">+IFERROR(INDEX('Hoja de Trabajo para listado'!$A$155:$Z$1048576,MATCH($A846,'Hoja de Trabajo para listado'!$A$155:$A$1048576,0),MATCH((CUADRO!I$4&amp;$E846),'Hoja de Trabajo para listado'!$A$151:$Z$151,0)),0)+IFERROR(INDEX('Hoja de Trabajo para listado'!$AB$155:$BA$1048576,MATCH($A846,'Hoja de Trabajo para listado'!$AB$155:$AB$1048576,0),MATCH((CUADRO!I$4&amp;$E846),'Hoja de Trabajo para listado'!$AB$151:$BA$151,0)),0)+IFERROR(INDEX('Hoja de Trabajo para listado'!$BC$155:$CB$1048576,MATCH($A846,'Hoja de Trabajo para listado'!$BC$155:$BC$1048576,0),MATCH((CUADRO!I$4&amp;$E846),'Hoja de Trabajo para listado'!$BC$151:$CB$151,0)),0)+IFERROR(INDEX('Hoja de Trabajo para listado'!$DE$153:$DG$274,MATCH($A846,'Hoja de Trabajo para listado'!$DE$153:$DE$1048576,0),MATCH((CUADRO!I$4&amp;$E846),'Hoja de Trabajo para listado'!$DE$151:$DG$151,0)),0)+IFERROR(INDEX('Hoja de Trabajo para listado'!$CD$155:$DC$1048576,MATCH($A846,'Hoja de Trabajo para listado'!$CD$155:$CD$1048576,0),MATCH((CUADRO!I$4&amp;$E846),'Hoja de Trabajo para listado'!$CD$151:$DC$151,0)),0)</f>
        <v>0</v>
      </c>
      <c r="J846" s="245">
        <f ca="1">+IFERROR(INDEX('Hoja de Trabajo para listado'!$A$155:$Z$1048576,MATCH($A846,'Hoja de Trabajo para listado'!$A$155:$A$1048576,0),MATCH((CUADRO!J$4&amp;$E846),'Hoja de Trabajo para listado'!$A$151:$Z$151,0)),0)+IFERROR(INDEX('Hoja de Trabajo para listado'!$AB$155:$BA$1048576,MATCH($A846,'Hoja de Trabajo para listado'!$AB$155:$AB$1048576,0),MATCH((CUADRO!J$4&amp;$E846),'Hoja de Trabajo para listado'!$AB$151:$BA$151,0)),0)+IFERROR(INDEX('Hoja de Trabajo para listado'!$BC$155:$CB$1048576,MATCH($A846,'Hoja de Trabajo para listado'!$BC$155:$BC$1048576,0),MATCH((CUADRO!J$4&amp;$E846),'Hoja de Trabajo para listado'!$BC$151:$CB$151,0)),0)+IFERROR(INDEX('Hoja de Trabajo para listado'!$DE$153:$DG$274,MATCH($A846,'Hoja de Trabajo para listado'!$DE$153:$DE$1048576,0),MATCH((CUADRO!J$4&amp;$E846),'Hoja de Trabajo para listado'!$DE$151:$DG$151,0)),0)+IFERROR(INDEX('Hoja de Trabajo para listado'!$CD$155:$DC$1048576,MATCH($A846,'Hoja de Trabajo para listado'!$CD$155:$CD$1048576,0),MATCH((CUADRO!J$4&amp;$E846),'Hoja de Trabajo para listado'!$CD$151:$DC$151,0)),0)</f>
        <v>0</v>
      </c>
      <c r="K846" s="245">
        <f ca="1">+IFERROR(INDEX('Hoja de Trabajo para listado'!$A$155:$Z$1048576,MATCH($A846,'Hoja de Trabajo para listado'!$A$155:$A$1048576,0),MATCH((CUADRO!K$4&amp;$E846),'Hoja de Trabajo para listado'!$A$151:$Z$151,0)),0)+IFERROR(INDEX('Hoja de Trabajo para listado'!$AB$155:$BA$1048576,MATCH($A846,'Hoja de Trabajo para listado'!$AB$155:$AB$1048576,0),MATCH((CUADRO!K$4&amp;$E846),'Hoja de Trabajo para listado'!$AB$151:$BA$151,0)),0)+IFERROR(INDEX('Hoja de Trabajo para listado'!$BC$155:$CB$1048576,MATCH($A846,'Hoja de Trabajo para listado'!$BC$155:$BC$1048576,0),MATCH((CUADRO!K$4&amp;$E846),'Hoja de Trabajo para listado'!$BC$151:$CB$151,0)),0)+IFERROR(INDEX('Hoja de Trabajo para listado'!$DE$153:$DG$274,MATCH($A846,'Hoja de Trabajo para listado'!$DE$153:$DE$1048576,0),MATCH((CUADRO!K$4&amp;$E846),'Hoja de Trabajo para listado'!$DE$151:$DG$151,0)),0)+IFERROR(INDEX('Hoja de Trabajo para listado'!$CD$155:$DC$1048576,MATCH($A846,'Hoja de Trabajo para listado'!$CD$155:$CD$1048576,0),MATCH((CUADRO!K$4&amp;$E846),'Hoja de Trabajo para listado'!$CD$151:$DC$151,0)),0)</f>
        <v>0</v>
      </c>
      <c r="L846" s="245">
        <f ca="1">+IFERROR(INDEX('Hoja de Trabajo para listado'!$A$155:$Z$1048576,MATCH($A846,'Hoja de Trabajo para listado'!$A$155:$A$1048576,0),MATCH((CUADRO!L$4&amp;$E846),'Hoja de Trabajo para listado'!$A$151:$Z$151,0)),0)+IFERROR(INDEX('Hoja de Trabajo para listado'!$AB$155:$BA$1048576,MATCH($A846,'Hoja de Trabajo para listado'!$AB$155:$AB$1048576,0),MATCH((CUADRO!L$4&amp;$E846),'Hoja de Trabajo para listado'!$AB$151:$BA$151,0)),0)+IFERROR(INDEX('Hoja de Trabajo para listado'!$BC$155:$CB$1048576,MATCH($A846,'Hoja de Trabajo para listado'!$BC$155:$BC$1048576,0),MATCH((CUADRO!L$4&amp;$E846),'Hoja de Trabajo para listado'!$BC$151:$CB$151,0)),0)+IFERROR(INDEX('Hoja de Trabajo para listado'!$DE$153:$DG$274,MATCH($A846,'Hoja de Trabajo para listado'!$DE$153:$DE$1048576,0),MATCH((CUADRO!L$4&amp;$E846),'Hoja de Trabajo para listado'!$DE$151:$DG$151,0)),0)+IFERROR(INDEX('Hoja de Trabajo para listado'!$CD$155:$DC$1048576,MATCH($A846,'Hoja de Trabajo para listado'!$CD$155:$CD$1048576,0),MATCH((CUADRO!L$4&amp;$E846),'Hoja de Trabajo para listado'!$CD$151:$DC$151,0)),0)</f>
        <v>0</v>
      </c>
      <c r="M846" s="245">
        <f ca="1">+IFERROR(INDEX('Hoja de Trabajo para listado'!$A$155:$Z$1048576,MATCH($A846,'Hoja de Trabajo para listado'!$A$155:$A$1048576,0),MATCH((CUADRO!M$4&amp;$E846),'Hoja de Trabajo para listado'!$A$151:$Z$151,0)),0)+IFERROR(INDEX('Hoja de Trabajo para listado'!$AB$155:$BA$1048576,MATCH($A846,'Hoja de Trabajo para listado'!$AB$155:$AB$1048576,0),MATCH((CUADRO!M$4&amp;$E846),'Hoja de Trabajo para listado'!$AB$151:$BA$151,0)),0)+IFERROR(INDEX('Hoja de Trabajo para listado'!$BC$155:$CB$1048576,MATCH($A846,'Hoja de Trabajo para listado'!$BC$155:$BC$1048576,0),MATCH((CUADRO!M$4&amp;$E846),'Hoja de Trabajo para listado'!$BC$151:$CB$151,0)),0)+IFERROR(INDEX('Hoja de Trabajo para listado'!$DE$153:$DG$274,MATCH($A846,'Hoja de Trabajo para listado'!$DE$153:$DE$1048576,0),MATCH((CUADRO!M$4&amp;$E846),'Hoja de Trabajo para listado'!$DE$151:$DG$151,0)),0)+IFERROR(INDEX('Hoja de Trabajo para listado'!$CD$155:$DC$1048576,MATCH($A846,'Hoja de Trabajo para listado'!$CD$155:$CD$1048576,0),MATCH((CUADRO!M$4&amp;$E846),'Hoja de Trabajo para listado'!$CD$151:$DC$151,0)),0)</f>
        <v>0</v>
      </c>
      <c r="N846" s="245">
        <f ca="1">+IFERROR(INDEX('Hoja de Trabajo para listado'!$A$155:$Z$1048576,MATCH($A846,'Hoja de Trabajo para listado'!$A$155:$A$1048576,0),MATCH((CUADRO!N$4&amp;$E846),'Hoja de Trabajo para listado'!$A$151:$Z$151,0)),0)+IFERROR(INDEX('Hoja de Trabajo para listado'!$AB$155:$BA$1048576,MATCH($A846,'Hoja de Trabajo para listado'!$AB$155:$AB$1048576,0),MATCH((CUADRO!N$4&amp;$E846),'Hoja de Trabajo para listado'!$AB$151:$BA$151,0)),0)+IFERROR(INDEX('Hoja de Trabajo para listado'!$BC$155:$CB$1048576,MATCH($A846,'Hoja de Trabajo para listado'!$BC$155:$BC$1048576,0),MATCH((CUADRO!N$4&amp;$E846),'Hoja de Trabajo para listado'!$BC$151:$CB$151,0)),0)+IFERROR(INDEX('Hoja de Trabajo para listado'!$DE$153:$DG$274,MATCH($A846,'Hoja de Trabajo para listado'!$DE$153:$DE$1048576,0),MATCH((CUADRO!N$4&amp;$E846),'Hoja de Trabajo para listado'!$DE$151:$DG$151,0)),0)+IFERROR(INDEX('Hoja de Trabajo para listado'!$CD$155:$DC$1048576,MATCH($A846,'Hoja de Trabajo para listado'!$CD$155:$CD$1048576,0),MATCH((CUADRO!N$4&amp;$E846),'Hoja de Trabajo para listado'!$CD$151:$DC$151,0)),0)</f>
        <v>0</v>
      </c>
      <c r="O846" s="245">
        <f ca="1">+IFERROR(INDEX('Hoja de Trabajo para listado'!$A$155:$Z$1048576,MATCH($A846,'Hoja de Trabajo para listado'!$A$155:$A$1048576,0),MATCH((CUADRO!O$4&amp;$E846),'Hoja de Trabajo para listado'!$A$151:$Z$151,0)),0)+IFERROR(INDEX('Hoja de Trabajo para listado'!$AB$155:$BA$1048576,MATCH($A846,'Hoja de Trabajo para listado'!$AB$155:$AB$1048576,0),MATCH((CUADRO!O$4&amp;$E846),'Hoja de Trabajo para listado'!$AB$151:$BA$151,0)),0)+IFERROR(INDEX('Hoja de Trabajo para listado'!$BC$155:$CB$1048576,MATCH($A846,'Hoja de Trabajo para listado'!$BC$155:$BC$1048576,0),MATCH((CUADRO!O$4&amp;$E846),'Hoja de Trabajo para listado'!$BC$151:$CB$151,0)),0)+IFERROR(INDEX('Hoja de Trabajo para listado'!$DE$153:$DG$274,MATCH($A846,'Hoja de Trabajo para listado'!$DE$153:$DE$1048576,0),MATCH((CUADRO!O$4&amp;$E846),'Hoja de Trabajo para listado'!$DE$151:$DG$151,0)),0)+IFERROR(INDEX('Hoja de Trabajo para listado'!$CD$155:$DC$1048576,MATCH($A846,'Hoja de Trabajo para listado'!$CD$155:$CD$1048576,0),MATCH((CUADRO!O$4&amp;$E846),'Hoja de Trabajo para listado'!$CD$151:$DC$151,0)),0)</f>
        <v>0</v>
      </c>
      <c r="P846" s="245">
        <f ca="1">+IFERROR(INDEX('Hoja de Trabajo para listado'!$A$155:$Z$1048576,MATCH($A846,'Hoja de Trabajo para listado'!$A$155:$A$1048576,0),MATCH((CUADRO!P$4&amp;$E846),'Hoja de Trabajo para listado'!$A$151:$Z$151,0)),0)+IFERROR(INDEX('Hoja de Trabajo para listado'!$AB$155:$BA$1048576,MATCH($A846,'Hoja de Trabajo para listado'!$AB$155:$AB$1048576,0),MATCH((CUADRO!P$4&amp;$E846),'Hoja de Trabajo para listado'!$AB$151:$BA$151,0)),0)+IFERROR(INDEX('Hoja de Trabajo para listado'!$BC$155:$CB$1048576,MATCH($A846,'Hoja de Trabajo para listado'!$BC$155:$BC$1048576,0),MATCH((CUADRO!P$4&amp;$E846),'Hoja de Trabajo para listado'!$BC$151:$CB$151,0)),0)+IFERROR(INDEX('Hoja de Trabajo para listado'!$DE$153:$DG$274,MATCH($A846,'Hoja de Trabajo para listado'!$DE$153:$DE$1048576,0),MATCH((CUADRO!P$4&amp;$E846),'Hoja de Trabajo para listado'!$DE$151:$DG$151,0)),0)+IFERROR(INDEX('Hoja de Trabajo para listado'!$CD$155:$DC$1048576,MATCH($A846,'Hoja de Trabajo para listado'!$CD$155:$CD$1048576,0),MATCH((CUADRO!P$4&amp;$E846),'Hoja de Trabajo para listado'!$CD$151:$DC$151,0)),0)</f>
        <v>0</v>
      </c>
      <c r="Q846" s="245">
        <f ca="1">+IFERROR(INDEX('Hoja de Trabajo para listado'!$A$155:$Z$1048576,MATCH($A846,'Hoja de Trabajo para listado'!$A$155:$A$1048576,0),MATCH((CUADRO!Q$4&amp;$E846),'Hoja de Trabajo para listado'!$A$151:$Z$151,0)),0)+IFERROR(INDEX('Hoja de Trabajo para listado'!$AB$155:$BA$1048576,MATCH($A846,'Hoja de Trabajo para listado'!$AB$155:$AB$1048576,0),MATCH((CUADRO!Q$4&amp;$E846),'Hoja de Trabajo para listado'!$AB$151:$BA$151,0)),0)+IFERROR(INDEX('Hoja de Trabajo para listado'!$BC$155:$CB$1048576,MATCH($A846,'Hoja de Trabajo para listado'!$BC$155:$BC$1048576,0),MATCH((CUADRO!Q$4&amp;$E846),'Hoja de Trabajo para listado'!$BC$151:$CB$151,0)),0)+IFERROR(INDEX('Hoja de Trabajo para listado'!$DE$153:$DG$274,MATCH($A846,'Hoja de Trabajo para listado'!$DE$153:$DE$1048576,0),MATCH((CUADRO!Q$4&amp;$E846),'Hoja de Trabajo para listado'!$DE$151:$DG$151,0)),0)+IFERROR(INDEX('Hoja de Trabajo para listado'!$CD$155:$DC$1048576,MATCH($A846,'Hoja de Trabajo para listado'!$CD$155:$CD$1048576,0),MATCH((CUADRO!Q$4&amp;$E846),'Hoja de Trabajo para listado'!$CD$151:$DC$151,0)),0)</f>
        <v>0</v>
      </c>
      <c r="R846" s="245">
        <f t="shared" ca="1" si="33"/>
        <v>0</v>
      </c>
      <c r="S846" s="259">
        <f ca="1">+R845+R846</f>
        <v>0</v>
      </c>
      <c r="T846" s="245">
        <f ca="1">+S846</f>
        <v>0</v>
      </c>
      <c r="U846" s="244">
        <f t="shared" si="34"/>
        <v>2</v>
      </c>
      <c r="V846" s="333" t="str">
        <f>+VLOOKUP(A846,bd_lista!$A$3:$E$592,5,FALSE)</f>
        <v>Gobiernos Autonomos Municipales</v>
      </c>
      <c r="W846" s="388"/>
      <c r="X846" s="242">
        <f>+VLOOKUP(A846,[4]Sheet1!$A$13:$D$744,4,FALSE)</f>
        <v>0</v>
      </c>
      <c r="Y846" s="242" t="e">
        <f>+VLOOKUP(X846,bd_lista!$A$3:$C$592,3,FALSE)</f>
        <v>#N/A</v>
      </c>
      <c r="Z846" s="292"/>
      <c r="AA846" s="293"/>
    </row>
    <row r="847" spans="1:27" customFormat="1" ht="15" hidden="1" customHeight="1">
      <c r="A847" s="32">
        <v>1506</v>
      </c>
      <c r="B847" s="392">
        <f>+A847</f>
        <v>1506</v>
      </c>
      <c r="C847" s="247" t="str">
        <f>+VLOOKUP(A847,bd_lista!$A$3:$C$592,3,FALSE)</f>
        <v>Gobierno Autónomo Municipal de Chayanta</v>
      </c>
      <c r="D847" s="389" t="str">
        <f>+C847</f>
        <v>Gobierno Autónomo Municipal de Chayanta</v>
      </c>
      <c r="E847" s="242" t="s">
        <v>1304</v>
      </c>
      <c r="F847" s="243">
        <f ca="1">+IFERROR(INDEX('Hoja de Trabajo para listado'!$A$155:$Z$1048576,MATCH($A847,'Hoja de Trabajo para listado'!$A$155:$A$1048576,0),MATCH((CUADRO!F$4&amp;$E847),'Hoja de Trabajo para listado'!$A$151:$Z$151,0)),0)+IFERROR(INDEX('Hoja de Trabajo para listado'!$AB$155:$BA$1048576,MATCH($A847,'Hoja de Trabajo para listado'!$AB$155:$AB$1048576,0),MATCH((CUADRO!F$4&amp;$E847),'Hoja de Trabajo para listado'!$AB$151:$BA$151,0)),0)+IFERROR(INDEX('Hoja de Trabajo para listado'!$BC$155:$CB$1048576,MATCH($A847,'Hoja de Trabajo para listado'!$BC$155:$BC$1048576,0),MATCH((CUADRO!F$4&amp;$E847),'Hoja de Trabajo para listado'!$BC$151:$CB$151,0)),0)+IFERROR(INDEX('Hoja de Trabajo para listado'!$DE$153:$DG$274,MATCH($A847,'Hoja de Trabajo para listado'!$DE$153:$DE$1048576,0),MATCH((CUADRO!F$4&amp;$E847),'Hoja de Trabajo para listado'!$DE$151:$DG$151,0)),0)+IFERROR(INDEX('Hoja de Trabajo para listado'!$CD$155:$DC$1048576,MATCH($A847,'Hoja de Trabajo para listado'!$CD$155:$CD$1048576,0),MATCH((CUADRO!F$4&amp;$E847),'Hoja de Trabajo para listado'!$CD$151:$DC$151,0)),0)</f>
        <v>0</v>
      </c>
      <c r="G847" s="243">
        <f ca="1">+IFERROR(INDEX('Hoja de Trabajo para listado'!$A$155:$Z$1048576,MATCH($A847,'Hoja de Trabajo para listado'!$A$155:$A$1048576,0),MATCH((CUADRO!G$4&amp;$E847),'Hoja de Trabajo para listado'!$A$151:$Z$151,0)),0)+IFERROR(INDEX('Hoja de Trabajo para listado'!$AB$155:$BA$1048576,MATCH($A847,'Hoja de Trabajo para listado'!$AB$155:$AB$1048576,0),MATCH((CUADRO!G$4&amp;$E847),'Hoja de Trabajo para listado'!$AB$151:$BA$151,0)),0)+IFERROR(INDEX('Hoja de Trabajo para listado'!$BC$155:$CB$1048576,MATCH($A847,'Hoja de Trabajo para listado'!$BC$155:$BC$1048576,0),MATCH((CUADRO!G$4&amp;$E847),'Hoja de Trabajo para listado'!$BC$151:$CB$151,0)),0)+IFERROR(INDEX('Hoja de Trabajo para listado'!$DE$153:$DG$274,MATCH($A847,'Hoja de Trabajo para listado'!$DE$153:$DE$1048576,0),MATCH((CUADRO!G$4&amp;$E847),'Hoja de Trabajo para listado'!$DE$151:$DG$151,0)),0)+IFERROR(INDEX('Hoja de Trabajo para listado'!$CD$155:$DC$1048576,MATCH($A847,'Hoja de Trabajo para listado'!$CD$155:$CD$1048576,0),MATCH((CUADRO!G$4&amp;$E847),'Hoja de Trabajo para listado'!$CD$151:$DC$151,0)),0)</f>
        <v>0</v>
      </c>
      <c r="H847" s="243">
        <f ca="1">+IFERROR(INDEX('Hoja de Trabajo para listado'!$A$155:$Z$1048576,MATCH($A847,'Hoja de Trabajo para listado'!$A$155:$A$1048576,0),MATCH((CUADRO!H$4&amp;$E847),'Hoja de Trabajo para listado'!$A$151:$Z$151,0)),0)+IFERROR(INDEX('Hoja de Trabajo para listado'!$AB$155:$BA$1048576,MATCH($A847,'Hoja de Trabajo para listado'!$AB$155:$AB$1048576,0),MATCH((CUADRO!H$4&amp;$E847),'Hoja de Trabajo para listado'!$AB$151:$BA$151,0)),0)+IFERROR(INDEX('Hoja de Trabajo para listado'!$BC$155:$CB$1048576,MATCH($A847,'Hoja de Trabajo para listado'!$BC$155:$BC$1048576,0),MATCH((CUADRO!H$4&amp;$E847),'Hoja de Trabajo para listado'!$BC$151:$CB$151,0)),0)+IFERROR(INDEX('Hoja de Trabajo para listado'!$DE$153:$DG$274,MATCH($A847,'Hoja de Trabajo para listado'!$DE$153:$DE$1048576,0),MATCH((CUADRO!H$4&amp;$E847),'Hoja de Trabajo para listado'!$DE$151:$DG$151,0)),0)+IFERROR(INDEX('Hoja de Trabajo para listado'!$CD$155:$DC$1048576,MATCH($A847,'Hoja de Trabajo para listado'!$CD$155:$CD$1048576,0),MATCH((CUADRO!H$4&amp;$E847),'Hoja de Trabajo para listado'!$CD$151:$DC$151,0)),0)</f>
        <v>0</v>
      </c>
      <c r="I847" s="243">
        <f ca="1">+IFERROR(INDEX('Hoja de Trabajo para listado'!$A$155:$Z$1048576,MATCH($A847,'Hoja de Trabajo para listado'!$A$155:$A$1048576,0),MATCH((CUADRO!I$4&amp;$E847),'Hoja de Trabajo para listado'!$A$151:$Z$151,0)),0)+IFERROR(INDEX('Hoja de Trabajo para listado'!$AB$155:$BA$1048576,MATCH($A847,'Hoja de Trabajo para listado'!$AB$155:$AB$1048576,0),MATCH((CUADRO!I$4&amp;$E847),'Hoja de Trabajo para listado'!$AB$151:$BA$151,0)),0)+IFERROR(INDEX('Hoja de Trabajo para listado'!$BC$155:$CB$1048576,MATCH($A847,'Hoja de Trabajo para listado'!$BC$155:$BC$1048576,0),MATCH((CUADRO!I$4&amp;$E847),'Hoja de Trabajo para listado'!$BC$151:$CB$151,0)),0)+IFERROR(INDEX('Hoja de Trabajo para listado'!$DE$153:$DG$274,MATCH($A847,'Hoja de Trabajo para listado'!$DE$153:$DE$1048576,0),MATCH((CUADRO!I$4&amp;$E847),'Hoja de Trabajo para listado'!$DE$151:$DG$151,0)),0)+IFERROR(INDEX('Hoja de Trabajo para listado'!$CD$155:$DC$1048576,MATCH($A847,'Hoja de Trabajo para listado'!$CD$155:$CD$1048576,0),MATCH((CUADRO!I$4&amp;$E847),'Hoja de Trabajo para listado'!$CD$151:$DC$151,0)),0)</f>
        <v>0</v>
      </c>
      <c r="J847" s="243">
        <f ca="1">+IFERROR(INDEX('Hoja de Trabajo para listado'!$A$155:$Z$1048576,MATCH($A847,'Hoja de Trabajo para listado'!$A$155:$A$1048576,0),MATCH((CUADRO!J$4&amp;$E847),'Hoja de Trabajo para listado'!$A$151:$Z$151,0)),0)+IFERROR(INDEX('Hoja de Trabajo para listado'!$AB$155:$BA$1048576,MATCH($A847,'Hoja de Trabajo para listado'!$AB$155:$AB$1048576,0),MATCH((CUADRO!J$4&amp;$E847),'Hoja de Trabajo para listado'!$AB$151:$BA$151,0)),0)+IFERROR(INDEX('Hoja de Trabajo para listado'!$BC$155:$CB$1048576,MATCH($A847,'Hoja de Trabajo para listado'!$BC$155:$BC$1048576,0),MATCH((CUADRO!J$4&amp;$E847),'Hoja de Trabajo para listado'!$BC$151:$CB$151,0)),0)+IFERROR(INDEX('Hoja de Trabajo para listado'!$DE$153:$DG$274,MATCH($A847,'Hoja de Trabajo para listado'!$DE$153:$DE$1048576,0),MATCH((CUADRO!J$4&amp;$E847),'Hoja de Trabajo para listado'!$DE$151:$DG$151,0)),0)+IFERROR(INDEX('Hoja de Trabajo para listado'!$CD$155:$DC$1048576,MATCH($A847,'Hoja de Trabajo para listado'!$CD$155:$CD$1048576,0),MATCH((CUADRO!J$4&amp;$E847),'Hoja de Trabajo para listado'!$CD$151:$DC$151,0)),0)</f>
        <v>0</v>
      </c>
      <c r="K847" s="243">
        <f ca="1">+IFERROR(INDEX('Hoja de Trabajo para listado'!$A$155:$Z$1048576,MATCH($A847,'Hoja de Trabajo para listado'!$A$155:$A$1048576,0),MATCH((CUADRO!K$4&amp;$E847),'Hoja de Trabajo para listado'!$A$151:$Z$151,0)),0)+IFERROR(INDEX('Hoja de Trabajo para listado'!$AB$155:$BA$1048576,MATCH($A847,'Hoja de Trabajo para listado'!$AB$155:$AB$1048576,0),MATCH((CUADRO!K$4&amp;$E847),'Hoja de Trabajo para listado'!$AB$151:$BA$151,0)),0)+IFERROR(INDEX('Hoja de Trabajo para listado'!$BC$155:$CB$1048576,MATCH($A847,'Hoja de Trabajo para listado'!$BC$155:$BC$1048576,0),MATCH((CUADRO!K$4&amp;$E847),'Hoja de Trabajo para listado'!$BC$151:$CB$151,0)),0)+IFERROR(INDEX('Hoja de Trabajo para listado'!$DE$153:$DG$274,MATCH($A847,'Hoja de Trabajo para listado'!$DE$153:$DE$1048576,0),MATCH((CUADRO!K$4&amp;$E847),'Hoja de Trabajo para listado'!$DE$151:$DG$151,0)),0)+IFERROR(INDEX('Hoja de Trabajo para listado'!$CD$155:$DC$1048576,MATCH($A847,'Hoja de Trabajo para listado'!$CD$155:$CD$1048576,0),MATCH((CUADRO!K$4&amp;$E847),'Hoja de Trabajo para listado'!$CD$151:$DC$151,0)),0)</f>
        <v>0</v>
      </c>
      <c r="L847" s="243">
        <f ca="1">+IFERROR(INDEX('Hoja de Trabajo para listado'!$A$155:$Z$1048576,MATCH($A847,'Hoja de Trabajo para listado'!$A$155:$A$1048576,0),MATCH((CUADRO!L$4&amp;$E847),'Hoja de Trabajo para listado'!$A$151:$Z$151,0)),0)+IFERROR(INDEX('Hoja de Trabajo para listado'!$AB$155:$BA$1048576,MATCH($A847,'Hoja de Trabajo para listado'!$AB$155:$AB$1048576,0),MATCH((CUADRO!L$4&amp;$E847),'Hoja de Trabajo para listado'!$AB$151:$BA$151,0)),0)+IFERROR(INDEX('Hoja de Trabajo para listado'!$BC$155:$CB$1048576,MATCH($A847,'Hoja de Trabajo para listado'!$BC$155:$BC$1048576,0),MATCH((CUADRO!L$4&amp;$E847),'Hoja de Trabajo para listado'!$BC$151:$CB$151,0)),0)+IFERROR(INDEX('Hoja de Trabajo para listado'!$DE$153:$DG$274,MATCH($A847,'Hoja de Trabajo para listado'!$DE$153:$DE$1048576,0),MATCH((CUADRO!L$4&amp;$E847),'Hoja de Trabajo para listado'!$DE$151:$DG$151,0)),0)+IFERROR(INDEX('Hoja de Trabajo para listado'!$CD$155:$DC$1048576,MATCH($A847,'Hoja de Trabajo para listado'!$CD$155:$CD$1048576,0),MATCH((CUADRO!L$4&amp;$E847),'Hoja de Trabajo para listado'!$CD$151:$DC$151,0)),0)</f>
        <v>0</v>
      </c>
      <c r="M847" s="243">
        <f ca="1">+IFERROR(INDEX('Hoja de Trabajo para listado'!$A$155:$Z$1048576,MATCH($A847,'Hoja de Trabajo para listado'!$A$155:$A$1048576,0),MATCH((CUADRO!M$4&amp;$E847),'Hoja de Trabajo para listado'!$A$151:$Z$151,0)),0)+IFERROR(INDEX('Hoja de Trabajo para listado'!$AB$155:$BA$1048576,MATCH($A847,'Hoja de Trabajo para listado'!$AB$155:$AB$1048576,0),MATCH((CUADRO!M$4&amp;$E847),'Hoja de Trabajo para listado'!$AB$151:$BA$151,0)),0)+IFERROR(INDEX('Hoja de Trabajo para listado'!$BC$155:$CB$1048576,MATCH($A847,'Hoja de Trabajo para listado'!$BC$155:$BC$1048576,0),MATCH((CUADRO!M$4&amp;$E847),'Hoja de Trabajo para listado'!$BC$151:$CB$151,0)),0)+IFERROR(INDEX('Hoja de Trabajo para listado'!$DE$153:$DG$274,MATCH($A847,'Hoja de Trabajo para listado'!$DE$153:$DE$1048576,0),MATCH((CUADRO!M$4&amp;$E847),'Hoja de Trabajo para listado'!$DE$151:$DG$151,0)),0)+IFERROR(INDEX('Hoja de Trabajo para listado'!$CD$155:$DC$1048576,MATCH($A847,'Hoja de Trabajo para listado'!$CD$155:$CD$1048576,0),MATCH((CUADRO!M$4&amp;$E847),'Hoja de Trabajo para listado'!$CD$151:$DC$151,0)),0)</f>
        <v>0</v>
      </c>
      <c r="N847" s="243">
        <f ca="1">+IFERROR(INDEX('Hoja de Trabajo para listado'!$A$155:$Z$1048576,MATCH($A847,'Hoja de Trabajo para listado'!$A$155:$A$1048576,0),MATCH((CUADRO!N$4&amp;$E847),'Hoja de Trabajo para listado'!$A$151:$Z$151,0)),0)+IFERROR(INDEX('Hoja de Trabajo para listado'!$AB$155:$BA$1048576,MATCH($A847,'Hoja de Trabajo para listado'!$AB$155:$AB$1048576,0),MATCH((CUADRO!N$4&amp;$E847),'Hoja de Trabajo para listado'!$AB$151:$BA$151,0)),0)+IFERROR(INDEX('Hoja de Trabajo para listado'!$BC$155:$CB$1048576,MATCH($A847,'Hoja de Trabajo para listado'!$BC$155:$BC$1048576,0),MATCH((CUADRO!N$4&amp;$E847),'Hoja de Trabajo para listado'!$BC$151:$CB$151,0)),0)+IFERROR(INDEX('Hoja de Trabajo para listado'!$DE$153:$DG$274,MATCH($A847,'Hoja de Trabajo para listado'!$DE$153:$DE$1048576,0),MATCH((CUADRO!N$4&amp;$E847),'Hoja de Trabajo para listado'!$DE$151:$DG$151,0)),0)+IFERROR(INDEX('Hoja de Trabajo para listado'!$CD$155:$DC$1048576,MATCH($A847,'Hoja de Trabajo para listado'!$CD$155:$CD$1048576,0),MATCH((CUADRO!N$4&amp;$E847),'Hoja de Trabajo para listado'!$CD$151:$DC$151,0)),0)</f>
        <v>0</v>
      </c>
      <c r="O847" s="243">
        <f ca="1">+IFERROR(INDEX('Hoja de Trabajo para listado'!$A$155:$Z$1048576,MATCH($A847,'Hoja de Trabajo para listado'!$A$155:$A$1048576,0),MATCH((CUADRO!O$4&amp;$E847),'Hoja de Trabajo para listado'!$A$151:$Z$151,0)),0)+IFERROR(INDEX('Hoja de Trabajo para listado'!$AB$155:$BA$1048576,MATCH($A847,'Hoja de Trabajo para listado'!$AB$155:$AB$1048576,0),MATCH((CUADRO!O$4&amp;$E847),'Hoja de Trabajo para listado'!$AB$151:$BA$151,0)),0)+IFERROR(INDEX('Hoja de Trabajo para listado'!$BC$155:$CB$1048576,MATCH($A847,'Hoja de Trabajo para listado'!$BC$155:$BC$1048576,0),MATCH((CUADRO!O$4&amp;$E847),'Hoja de Trabajo para listado'!$BC$151:$CB$151,0)),0)+IFERROR(INDEX('Hoja de Trabajo para listado'!$DE$153:$DG$274,MATCH($A847,'Hoja de Trabajo para listado'!$DE$153:$DE$1048576,0),MATCH((CUADRO!O$4&amp;$E847),'Hoja de Trabajo para listado'!$DE$151:$DG$151,0)),0)+IFERROR(INDEX('Hoja de Trabajo para listado'!$CD$155:$DC$1048576,MATCH($A847,'Hoja de Trabajo para listado'!$CD$155:$CD$1048576,0),MATCH((CUADRO!O$4&amp;$E847),'Hoja de Trabajo para listado'!$CD$151:$DC$151,0)),0)</f>
        <v>0</v>
      </c>
      <c r="P847" s="243">
        <f ca="1">+IFERROR(INDEX('Hoja de Trabajo para listado'!$A$155:$Z$1048576,MATCH($A847,'Hoja de Trabajo para listado'!$A$155:$A$1048576,0),MATCH((CUADRO!P$4&amp;$E847),'Hoja de Trabajo para listado'!$A$151:$Z$151,0)),0)+IFERROR(INDEX('Hoja de Trabajo para listado'!$AB$155:$BA$1048576,MATCH($A847,'Hoja de Trabajo para listado'!$AB$155:$AB$1048576,0),MATCH((CUADRO!P$4&amp;$E847),'Hoja de Trabajo para listado'!$AB$151:$BA$151,0)),0)+IFERROR(INDEX('Hoja de Trabajo para listado'!$BC$155:$CB$1048576,MATCH($A847,'Hoja de Trabajo para listado'!$BC$155:$BC$1048576,0),MATCH((CUADRO!P$4&amp;$E847),'Hoja de Trabajo para listado'!$BC$151:$CB$151,0)),0)+IFERROR(INDEX('Hoja de Trabajo para listado'!$DE$153:$DG$274,MATCH($A847,'Hoja de Trabajo para listado'!$DE$153:$DE$1048576,0),MATCH((CUADRO!P$4&amp;$E847),'Hoja de Trabajo para listado'!$DE$151:$DG$151,0)),0)+IFERROR(INDEX('Hoja de Trabajo para listado'!$CD$155:$DC$1048576,MATCH($A847,'Hoja de Trabajo para listado'!$CD$155:$CD$1048576,0),MATCH((CUADRO!P$4&amp;$E847),'Hoja de Trabajo para listado'!$CD$151:$DC$151,0)),0)</f>
        <v>0</v>
      </c>
      <c r="Q847" s="243">
        <f ca="1">+IFERROR(INDEX('Hoja de Trabajo para listado'!$A$155:$Z$1048576,MATCH($A847,'Hoja de Trabajo para listado'!$A$155:$A$1048576,0),MATCH((CUADRO!Q$4&amp;$E847),'Hoja de Trabajo para listado'!$A$151:$Z$151,0)),0)+IFERROR(INDEX('Hoja de Trabajo para listado'!$AB$155:$BA$1048576,MATCH($A847,'Hoja de Trabajo para listado'!$AB$155:$AB$1048576,0),MATCH((CUADRO!Q$4&amp;$E847),'Hoja de Trabajo para listado'!$AB$151:$BA$151,0)),0)+IFERROR(INDEX('Hoja de Trabajo para listado'!$BC$155:$CB$1048576,MATCH($A847,'Hoja de Trabajo para listado'!$BC$155:$BC$1048576,0),MATCH((CUADRO!Q$4&amp;$E847),'Hoja de Trabajo para listado'!$BC$151:$CB$151,0)),0)+IFERROR(INDEX('Hoja de Trabajo para listado'!$DE$153:$DG$274,MATCH($A847,'Hoja de Trabajo para listado'!$DE$153:$DE$1048576,0),MATCH((CUADRO!Q$4&amp;$E847),'Hoja de Trabajo para listado'!$DE$151:$DG$151,0)),0)+IFERROR(INDEX('Hoja de Trabajo para listado'!$CD$155:$DC$1048576,MATCH($A847,'Hoja de Trabajo para listado'!$CD$155:$CD$1048576,0),MATCH((CUADRO!Q$4&amp;$E847),'Hoja de Trabajo para listado'!$CD$151:$DC$151,0)),0)</f>
        <v>0</v>
      </c>
      <c r="R847" s="243">
        <f t="shared" ca="1" si="33"/>
        <v>0</v>
      </c>
      <c r="S847" s="249"/>
      <c r="T847" s="243">
        <f ca="1">+T848</f>
        <v>0</v>
      </c>
      <c r="U847" s="242">
        <f t="shared" si="34"/>
        <v>1</v>
      </c>
      <c r="V847" s="333" t="str">
        <f>+VLOOKUP(A847,bd_lista!$A$3:$E$592,5,FALSE)</f>
        <v>Gobiernos Autonomos Municipales</v>
      </c>
      <c r="W847" s="387" t="str">
        <f>+V847</f>
        <v>Gobiernos Autonomos Municipales</v>
      </c>
      <c r="X847" s="242">
        <f>+VLOOKUP(A847,[4]Sheet1!$A$13:$D$744,4,FALSE)</f>
        <v>0</v>
      </c>
      <c r="Y847" s="242" t="e">
        <f>+VLOOKUP(X847,bd_lista!$A$3:$C$592,3,FALSE)</f>
        <v>#N/A</v>
      </c>
      <c r="Z847" s="294">
        <f>+X847</f>
        <v>0</v>
      </c>
      <c r="AA847" s="295" t="e">
        <f>+Y847</f>
        <v>#N/A</v>
      </c>
    </row>
    <row r="848" spans="1:27" customFormat="1" ht="15" hidden="1" customHeight="1">
      <c r="A848" s="32">
        <v>1506</v>
      </c>
      <c r="B848" s="393"/>
      <c r="C848" s="247" t="str">
        <f>+VLOOKUP(A848,bd_lista!$A$3:$C$592,3,FALSE)</f>
        <v>Gobierno Autónomo Municipal de Chayanta</v>
      </c>
      <c r="D848" s="390"/>
      <c r="E848" s="244" t="s">
        <v>1305</v>
      </c>
      <c r="F848" s="245">
        <f ca="1">+IFERROR(INDEX('Hoja de Trabajo para listado'!$A$155:$Z$1048576,MATCH($A848,'Hoja de Trabajo para listado'!$A$155:$A$1048576,0),MATCH((CUADRO!F$4&amp;$E848),'Hoja de Trabajo para listado'!$A$151:$Z$151,0)),0)+IFERROR(INDEX('Hoja de Trabajo para listado'!$AB$155:$BA$1048576,MATCH($A848,'Hoja de Trabajo para listado'!$AB$155:$AB$1048576,0),MATCH((CUADRO!F$4&amp;$E848),'Hoja de Trabajo para listado'!$AB$151:$BA$151,0)),0)+IFERROR(INDEX('Hoja de Trabajo para listado'!$BC$155:$CB$1048576,MATCH($A848,'Hoja de Trabajo para listado'!$BC$155:$BC$1048576,0),MATCH((CUADRO!F$4&amp;$E848),'Hoja de Trabajo para listado'!$BC$151:$CB$151,0)),0)+IFERROR(INDEX('Hoja de Trabajo para listado'!$DE$153:$DG$274,MATCH($A848,'Hoja de Trabajo para listado'!$DE$153:$DE$1048576,0),MATCH((CUADRO!F$4&amp;$E848),'Hoja de Trabajo para listado'!$DE$151:$DG$151,0)),0)+IFERROR(INDEX('Hoja de Trabajo para listado'!$CD$155:$DC$1048576,MATCH($A848,'Hoja de Trabajo para listado'!$CD$155:$CD$1048576,0),MATCH((CUADRO!F$4&amp;$E848),'Hoja de Trabajo para listado'!$CD$151:$DC$151,0)),0)</f>
        <v>0</v>
      </c>
      <c r="G848" s="245">
        <f ca="1">+IFERROR(INDEX('Hoja de Trabajo para listado'!$A$155:$Z$1048576,MATCH($A848,'Hoja de Trabajo para listado'!$A$155:$A$1048576,0),MATCH((CUADRO!G$4&amp;$E848),'Hoja de Trabajo para listado'!$A$151:$Z$151,0)),0)+IFERROR(INDEX('Hoja de Trabajo para listado'!$AB$155:$BA$1048576,MATCH($A848,'Hoja de Trabajo para listado'!$AB$155:$AB$1048576,0),MATCH((CUADRO!G$4&amp;$E848),'Hoja de Trabajo para listado'!$AB$151:$BA$151,0)),0)+IFERROR(INDEX('Hoja de Trabajo para listado'!$BC$155:$CB$1048576,MATCH($A848,'Hoja de Trabajo para listado'!$BC$155:$BC$1048576,0),MATCH((CUADRO!G$4&amp;$E848),'Hoja de Trabajo para listado'!$BC$151:$CB$151,0)),0)+IFERROR(INDEX('Hoja de Trabajo para listado'!$DE$153:$DG$274,MATCH($A848,'Hoja de Trabajo para listado'!$DE$153:$DE$1048576,0),MATCH((CUADRO!G$4&amp;$E848),'Hoja de Trabajo para listado'!$DE$151:$DG$151,0)),0)+IFERROR(INDEX('Hoja de Trabajo para listado'!$CD$155:$DC$1048576,MATCH($A848,'Hoja de Trabajo para listado'!$CD$155:$CD$1048576,0),MATCH((CUADRO!G$4&amp;$E848),'Hoja de Trabajo para listado'!$CD$151:$DC$151,0)),0)</f>
        <v>0</v>
      </c>
      <c r="H848" s="245">
        <f ca="1">+IFERROR(INDEX('Hoja de Trabajo para listado'!$A$155:$Z$1048576,MATCH($A848,'Hoja de Trabajo para listado'!$A$155:$A$1048576,0),MATCH((CUADRO!H$4&amp;$E848),'Hoja de Trabajo para listado'!$A$151:$Z$151,0)),0)+IFERROR(INDEX('Hoja de Trabajo para listado'!$AB$155:$BA$1048576,MATCH($A848,'Hoja de Trabajo para listado'!$AB$155:$AB$1048576,0),MATCH((CUADRO!H$4&amp;$E848),'Hoja de Trabajo para listado'!$AB$151:$BA$151,0)),0)+IFERROR(INDEX('Hoja de Trabajo para listado'!$BC$155:$CB$1048576,MATCH($A848,'Hoja de Trabajo para listado'!$BC$155:$BC$1048576,0),MATCH((CUADRO!H$4&amp;$E848),'Hoja de Trabajo para listado'!$BC$151:$CB$151,0)),0)+IFERROR(INDEX('Hoja de Trabajo para listado'!$DE$153:$DG$274,MATCH($A848,'Hoja de Trabajo para listado'!$DE$153:$DE$1048576,0),MATCH((CUADRO!H$4&amp;$E848),'Hoja de Trabajo para listado'!$DE$151:$DG$151,0)),0)+IFERROR(INDEX('Hoja de Trabajo para listado'!$CD$155:$DC$1048576,MATCH($A848,'Hoja de Trabajo para listado'!$CD$155:$CD$1048576,0),MATCH((CUADRO!H$4&amp;$E848),'Hoja de Trabajo para listado'!$CD$151:$DC$151,0)),0)</f>
        <v>0</v>
      </c>
      <c r="I848" s="245">
        <f ca="1">+IFERROR(INDEX('Hoja de Trabajo para listado'!$A$155:$Z$1048576,MATCH($A848,'Hoja de Trabajo para listado'!$A$155:$A$1048576,0),MATCH((CUADRO!I$4&amp;$E848),'Hoja de Trabajo para listado'!$A$151:$Z$151,0)),0)+IFERROR(INDEX('Hoja de Trabajo para listado'!$AB$155:$BA$1048576,MATCH($A848,'Hoja de Trabajo para listado'!$AB$155:$AB$1048576,0),MATCH((CUADRO!I$4&amp;$E848),'Hoja de Trabajo para listado'!$AB$151:$BA$151,0)),0)+IFERROR(INDEX('Hoja de Trabajo para listado'!$BC$155:$CB$1048576,MATCH($A848,'Hoja de Trabajo para listado'!$BC$155:$BC$1048576,0),MATCH((CUADRO!I$4&amp;$E848),'Hoja de Trabajo para listado'!$BC$151:$CB$151,0)),0)+IFERROR(INDEX('Hoja de Trabajo para listado'!$DE$153:$DG$274,MATCH($A848,'Hoja de Trabajo para listado'!$DE$153:$DE$1048576,0),MATCH((CUADRO!I$4&amp;$E848),'Hoja de Trabajo para listado'!$DE$151:$DG$151,0)),0)+IFERROR(INDEX('Hoja de Trabajo para listado'!$CD$155:$DC$1048576,MATCH($A848,'Hoja de Trabajo para listado'!$CD$155:$CD$1048576,0),MATCH((CUADRO!I$4&amp;$E848),'Hoja de Trabajo para listado'!$CD$151:$DC$151,0)),0)</f>
        <v>0</v>
      </c>
      <c r="J848" s="245">
        <f ca="1">+IFERROR(INDEX('Hoja de Trabajo para listado'!$A$155:$Z$1048576,MATCH($A848,'Hoja de Trabajo para listado'!$A$155:$A$1048576,0),MATCH((CUADRO!J$4&amp;$E848),'Hoja de Trabajo para listado'!$A$151:$Z$151,0)),0)+IFERROR(INDEX('Hoja de Trabajo para listado'!$AB$155:$BA$1048576,MATCH($A848,'Hoja de Trabajo para listado'!$AB$155:$AB$1048576,0),MATCH((CUADRO!J$4&amp;$E848),'Hoja de Trabajo para listado'!$AB$151:$BA$151,0)),0)+IFERROR(INDEX('Hoja de Trabajo para listado'!$BC$155:$CB$1048576,MATCH($A848,'Hoja de Trabajo para listado'!$BC$155:$BC$1048576,0),MATCH((CUADRO!J$4&amp;$E848),'Hoja de Trabajo para listado'!$BC$151:$CB$151,0)),0)+IFERROR(INDEX('Hoja de Trabajo para listado'!$DE$153:$DG$274,MATCH($A848,'Hoja de Trabajo para listado'!$DE$153:$DE$1048576,0),MATCH((CUADRO!J$4&amp;$E848),'Hoja de Trabajo para listado'!$DE$151:$DG$151,0)),0)+IFERROR(INDEX('Hoja de Trabajo para listado'!$CD$155:$DC$1048576,MATCH($A848,'Hoja de Trabajo para listado'!$CD$155:$CD$1048576,0),MATCH((CUADRO!J$4&amp;$E848),'Hoja de Trabajo para listado'!$CD$151:$DC$151,0)),0)</f>
        <v>0</v>
      </c>
      <c r="K848" s="245">
        <f ca="1">+IFERROR(INDEX('Hoja de Trabajo para listado'!$A$155:$Z$1048576,MATCH($A848,'Hoja de Trabajo para listado'!$A$155:$A$1048576,0),MATCH((CUADRO!K$4&amp;$E848),'Hoja de Trabajo para listado'!$A$151:$Z$151,0)),0)+IFERROR(INDEX('Hoja de Trabajo para listado'!$AB$155:$BA$1048576,MATCH($A848,'Hoja de Trabajo para listado'!$AB$155:$AB$1048576,0),MATCH((CUADRO!K$4&amp;$E848),'Hoja de Trabajo para listado'!$AB$151:$BA$151,0)),0)+IFERROR(INDEX('Hoja de Trabajo para listado'!$BC$155:$CB$1048576,MATCH($A848,'Hoja de Trabajo para listado'!$BC$155:$BC$1048576,0),MATCH((CUADRO!K$4&amp;$E848),'Hoja de Trabajo para listado'!$BC$151:$CB$151,0)),0)+IFERROR(INDEX('Hoja de Trabajo para listado'!$DE$153:$DG$274,MATCH($A848,'Hoja de Trabajo para listado'!$DE$153:$DE$1048576,0),MATCH((CUADRO!K$4&amp;$E848),'Hoja de Trabajo para listado'!$DE$151:$DG$151,0)),0)+IFERROR(INDEX('Hoja de Trabajo para listado'!$CD$155:$DC$1048576,MATCH($A848,'Hoja de Trabajo para listado'!$CD$155:$CD$1048576,0),MATCH((CUADRO!K$4&amp;$E848),'Hoja de Trabajo para listado'!$CD$151:$DC$151,0)),0)</f>
        <v>0</v>
      </c>
      <c r="L848" s="245">
        <f ca="1">+IFERROR(INDEX('Hoja de Trabajo para listado'!$A$155:$Z$1048576,MATCH($A848,'Hoja de Trabajo para listado'!$A$155:$A$1048576,0),MATCH((CUADRO!L$4&amp;$E848),'Hoja de Trabajo para listado'!$A$151:$Z$151,0)),0)+IFERROR(INDEX('Hoja de Trabajo para listado'!$AB$155:$BA$1048576,MATCH($A848,'Hoja de Trabajo para listado'!$AB$155:$AB$1048576,0),MATCH((CUADRO!L$4&amp;$E848),'Hoja de Trabajo para listado'!$AB$151:$BA$151,0)),0)+IFERROR(INDEX('Hoja de Trabajo para listado'!$BC$155:$CB$1048576,MATCH($A848,'Hoja de Trabajo para listado'!$BC$155:$BC$1048576,0),MATCH((CUADRO!L$4&amp;$E848),'Hoja de Trabajo para listado'!$BC$151:$CB$151,0)),0)+IFERROR(INDEX('Hoja de Trabajo para listado'!$DE$153:$DG$274,MATCH($A848,'Hoja de Trabajo para listado'!$DE$153:$DE$1048576,0),MATCH((CUADRO!L$4&amp;$E848),'Hoja de Trabajo para listado'!$DE$151:$DG$151,0)),0)+IFERROR(INDEX('Hoja de Trabajo para listado'!$CD$155:$DC$1048576,MATCH($A848,'Hoja de Trabajo para listado'!$CD$155:$CD$1048576,0),MATCH((CUADRO!L$4&amp;$E848),'Hoja de Trabajo para listado'!$CD$151:$DC$151,0)),0)</f>
        <v>0</v>
      </c>
      <c r="M848" s="245">
        <f ca="1">+IFERROR(INDEX('Hoja de Trabajo para listado'!$A$155:$Z$1048576,MATCH($A848,'Hoja de Trabajo para listado'!$A$155:$A$1048576,0),MATCH((CUADRO!M$4&amp;$E848),'Hoja de Trabajo para listado'!$A$151:$Z$151,0)),0)+IFERROR(INDEX('Hoja de Trabajo para listado'!$AB$155:$BA$1048576,MATCH($A848,'Hoja de Trabajo para listado'!$AB$155:$AB$1048576,0),MATCH((CUADRO!M$4&amp;$E848),'Hoja de Trabajo para listado'!$AB$151:$BA$151,0)),0)+IFERROR(INDEX('Hoja de Trabajo para listado'!$BC$155:$CB$1048576,MATCH($A848,'Hoja de Trabajo para listado'!$BC$155:$BC$1048576,0),MATCH((CUADRO!M$4&amp;$E848),'Hoja de Trabajo para listado'!$BC$151:$CB$151,0)),0)+IFERROR(INDEX('Hoja de Trabajo para listado'!$DE$153:$DG$274,MATCH($A848,'Hoja de Trabajo para listado'!$DE$153:$DE$1048576,0),MATCH((CUADRO!M$4&amp;$E848),'Hoja de Trabajo para listado'!$DE$151:$DG$151,0)),0)+IFERROR(INDEX('Hoja de Trabajo para listado'!$CD$155:$DC$1048576,MATCH($A848,'Hoja de Trabajo para listado'!$CD$155:$CD$1048576,0),MATCH((CUADRO!M$4&amp;$E848),'Hoja de Trabajo para listado'!$CD$151:$DC$151,0)),0)</f>
        <v>0</v>
      </c>
      <c r="N848" s="245">
        <f ca="1">+IFERROR(INDEX('Hoja de Trabajo para listado'!$A$155:$Z$1048576,MATCH($A848,'Hoja de Trabajo para listado'!$A$155:$A$1048576,0),MATCH((CUADRO!N$4&amp;$E848),'Hoja de Trabajo para listado'!$A$151:$Z$151,0)),0)+IFERROR(INDEX('Hoja de Trabajo para listado'!$AB$155:$BA$1048576,MATCH($A848,'Hoja de Trabajo para listado'!$AB$155:$AB$1048576,0),MATCH((CUADRO!N$4&amp;$E848),'Hoja de Trabajo para listado'!$AB$151:$BA$151,0)),0)+IFERROR(INDEX('Hoja de Trabajo para listado'!$BC$155:$CB$1048576,MATCH($A848,'Hoja de Trabajo para listado'!$BC$155:$BC$1048576,0),MATCH((CUADRO!N$4&amp;$E848),'Hoja de Trabajo para listado'!$BC$151:$CB$151,0)),0)+IFERROR(INDEX('Hoja de Trabajo para listado'!$DE$153:$DG$274,MATCH($A848,'Hoja de Trabajo para listado'!$DE$153:$DE$1048576,0),MATCH((CUADRO!N$4&amp;$E848),'Hoja de Trabajo para listado'!$DE$151:$DG$151,0)),0)+IFERROR(INDEX('Hoja de Trabajo para listado'!$CD$155:$DC$1048576,MATCH($A848,'Hoja de Trabajo para listado'!$CD$155:$CD$1048576,0),MATCH((CUADRO!N$4&amp;$E848),'Hoja de Trabajo para listado'!$CD$151:$DC$151,0)),0)</f>
        <v>0</v>
      </c>
      <c r="O848" s="245">
        <f ca="1">+IFERROR(INDEX('Hoja de Trabajo para listado'!$A$155:$Z$1048576,MATCH($A848,'Hoja de Trabajo para listado'!$A$155:$A$1048576,0),MATCH((CUADRO!O$4&amp;$E848),'Hoja de Trabajo para listado'!$A$151:$Z$151,0)),0)+IFERROR(INDEX('Hoja de Trabajo para listado'!$AB$155:$BA$1048576,MATCH($A848,'Hoja de Trabajo para listado'!$AB$155:$AB$1048576,0),MATCH((CUADRO!O$4&amp;$E848),'Hoja de Trabajo para listado'!$AB$151:$BA$151,0)),0)+IFERROR(INDEX('Hoja de Trabajo para listado'!$BC$155:$CB$1048576,MATCH($A848,'Hoja de Trabajo para listado'!$BC$155:$BC$1048576,0),MATCH((CUADRO!O$4&amp;$E848),'Hoja de Trabajo para listado'!$BC$151:$CB$151,0)),0)+IFERROR(INDEX('Hoja de Trabajo para listado'!$DE$153:$DG$274,MATCH($A848,'Hoja de Trabajo para listado'!$DE$153:$DE$1048576,0),MATCH((CUADRO!O$4&amp;$E848),'Hoja de Trabajo para listado'!$DE$151:$DG$151,0)),0)+IFERROR(INDEX('Hoja de Trabajo para listado'!$CD$155:$DC$1048576,MATCH($A848,'Hoja de Trabajo para listado'!$CD$155:$CD$1048576,0),MATCH((CUADRO!O$4&amp;$E848),'Hoja de Trabajo para listado'!$CD$151:$DC$151,0)),0)</f>
        <v>0</v>
      </c>
      <c r="P848" s="245">
        <f ca="1">+IFERROR(INDEX('Hoja de Trabajo para listado'!$A$155:$Z$1048576,MATCH($A848,'Hoja de Trabajo para listado'!$A$155:$A$1048576,0),MATCH((CUADRO!P$4&amp;$E848),'Hoja de Trabajo para listado'!$A$151:$Z$151,0)),0)+IFERROR(INDEX('Hoja de Trabajo para listado'!$AB$155:$BA$1048576,MATCH($A848,'Hoja de Trabajo para listado'!$AB$155:$AB$1048576,0),MATCH((CUADRO!P$4&amp;$E848),'Hoja de Trabajo para listado'!$AB$151:$BA$151,0)),0)+IFERROR(INDEX('Hoja de Trabajo para listado'!$BC$155:$CB$1048576,MATCH($A848,'Hoja de Trabajo para listado'!$BC$155:$BC$1048576,0),MATCH((CUADRO!P$4&amp;$E848),'Hoja de Trabajo para listado'!$BC$151:$CB$151,0)),0)+IFERROR(INDEX('Hoja de Trabajo para listado'!$DE$153:$DG$274,MATCH($A848,'Hoja de Trabajo para listado'!$DE$153:$DE$1048576,0),MATCH((CUADRO!P$4&amp;$E848),'Hoja de Trabajo para listado'!$DE$151:$DG$151,0)),0)+IFERROR(INDEX('Hoja de Trabajo para listado'!$CD$155:$DC$1048576,MATCH($A848,'Hoja de Trabajo para listado'!$CD$155:$CD$1048576,0),MATCH((CUADRO!P$4&amp;$E848),'Hoja de Trabajo para listado'!$CD$151:$DC$151,0)),0)</f>
        <v>0</v>
      </c>
      <c r="Q848" s="245">
        <f ca="1">+IFERROR(INDEX('Hoja de Trabajo para listado'!$A$155:$Z$1048576,MATCH($A848,'Hoja de Trabajo para listado'!$A$155:$A$1048576,0),MATCH((CUADRO!Q$4&amp;$E848),'Hoja de Trabajo para listado'!$A$151:$Z$151,0)),0)+IFERROR(INDEX('Hoja de Trabajo para listado'!$AB$155:$BA$1048576,MATCH($A848,'Hoja de Trabajo para listado'!$AB$155:$AB$1048576,0),MATCH((CUADRO!Q$4&amp;$E848),'Hoja de Trabajo para listado'!$AB$151:$BA$151,0)),0)+IFERROR(INDEX('Hoja de Trabajo para listado'!$BC$155:$CB$1048576,MATCH($A848,'Hoja de Trabajo para listado'!$BC$155:$BC$1048576,0),MATCH((CUADRO!Q$4&amp;$E848),'Hoja de Trabajo para listado'!$BC$151:$CB$151,0)),0)+IFERROR(INDEX('Hoja de Trabajo para listado'!$DE$153:$DG$274,MATCH($A848,'Hoja de Trabajo para listado'!$DE$153:$DE$1048576,0),MATCH((CUADRO!Q$4&amp;$E848),'Hoja de Trabajo para listado'!$DE$151:$DG$151,0)),0)+IFERROR(INDEX('Hoja de Trabajo para listado'!$CD$155:$DC$1048576,MATCH($A848,'Hoja de Trabajo para listado'!$CD$155:$CD$1048576,0),MATCH((CUADRO!Q$4&amp;$E848),'Hoja de Trabajo para listado'!$CD$151:$DC$151,0)),0)</f>
        <v>0</v>
      </c>
      <c r="R848" s="245">
        <f t="shared" ca="1" si="33"/>
        <v>0</v>
      </c>
      <c r="S848" s="259">
        <f ca="1">+R847+R848</f>
        <v>0</v>
      </c>
      <c r="T848" s="245">
        <f ca="1">+S848</f>
        <v>0</v>
      </c>
      <c r="U848" s="244">
        <f t="shared" si="34"/>
        <v>2</v>
      </c>
      <c r="V848" s="333" t="str">
        <f>+VLOOKUP(A848,bd_lista!$A$3:$E$592,5,FALSE)</f>
        <v>Gobiernos Autonomos Municipales</v>
      </c>
      <c r="W848" s="388"/>
      <c r="X848" s="242">
        <f>+VLOOKUP(A848,[4]Sheet1!$A$13:$D$744,4,FALSE)</f>
        <v>0</v>
      </c>
      <c r="Y848" s="242" t="e">
        <f>+VLOOKUP(X848,bd_lista!$A$3:$C$592,3,FALSE)</f>
        <v>#N/A</v>
      </c>
      <c r="Z848" s="292"/>
      <c r="AA848" s="293"/>
    </row>
    <row r="849" spans="1:27" customFormat="1" ht="15" hidden="1" customHeight="1">
      <c r="A849" s="32">
        <v>1507</v>
      </c>
      <c r="B849" s="392">
        <f>+A849</f>
        <v>1507</v>
      </c>
      <c r="C849" s="247" t="str">
        <f>+VLOOKUP(A849,bd_lista!$A$3:$C$592,3,FALSE)</f>
        <v>Gobierno Autónomo Municipal de Llallagua</v>
      </c>
      <c r="D849" s="389" t="str">
        <f>+C849</f>
        <v>Gobierno Autónomo Municipal de Llallagua</v>
      </c>
      <c r="E849" s="242" t="s">
        <v>1304</v>
      </c>
      <c r="F849" s="243">
        <f ca="1">+IFERROR(INDEX('Hoja de Trabajo para listado'!$A$155:$Z$1048576,MATCH($A849,'Hoja de Trabajo para listado'!$A$155:$A$1048576,0),MATCH((CUADRO!F$4&amp;$E849),'Hoja de Trabajo para listado'!$A$151:$Z$151,0)),0)+IFERROR(INDEX('Hoja de Trabajo para listado'!$AB$155:$BA$1048576,MATCH($A849,'Hoja de Trabajo para listado'!$AB$155:$AB$1048576,0),MATCH((CUADRO!F$4&amp;$E849),'Hoja de Trabajo para listado'!$AB$151:$BA$151,0)),0)+IFERROR(INDEX('Hoja de Trabajo para listado'!$BC$155:$CB$1048576,MATCH($A849,'Hoja de Trabajo para listado'!$BC$155:$BC$1048576,0),MATCH((CUADRO!F$4&amp;$E849),'Hoja de Trabajo para listado'!$BC$151:$CB$151,0)),0)+IFERROR(INDEX('Hoja de Trabajo para listado'!$DE$153:$DG$274,MATCH($A849,'Hoja de Trabajo para listado'!$DE$153:$DE$1048576,0),MATCH((CUADRO!F$4&amp;$E849),'Hoja de Trabajo para listado'!$DE$151:$DG$151,0)),0)+IFERROR(INDEX('Hoja de Trabajo para listado'!$CD$155:$DC$1048576,MATCH($A849,'Hoja de Trabajo para listado'!$CD$155:$CD$1048576,0),MATCH((CUADRO!F$4&amp;$E849),'Hoja de Trabajo para listado'!$CD$151:$DC$151,0)),0)</f>
        <v>0</v>
      </c>
      <c r="G849" s="243">
        <f ca="1">+IFERROR(INDEX('Hoja de Trabajo para listado'!$A$155:$Z$1048576,MATCH($A849,'Hoja de Trabajo para listado'!$A$155:$A$1048576,0),MATCH((CUADRO!G$4&amp;$E849),'Hoja de Trabajo para listado'!$A$151:$Z$151,0)),0)+IFERROR(INDEX('Hoja de Trabajo para listado'!$AB$155:$BA$1048576,MATCH($A849,'Hoja de Trabajo para listado'!$AB$155:$AB$1048576,0),MATCH((CUADRO!G$4&amp;$E849),'Hoja de Trabajo para listado'!$AB$151:$BA$151,0)),0)+IFERROR(INDEX('Hoja de Trabajo para listado'!$BC$155:$CB$1048576,MATCH($A849,'Hoja de Trabajo para listado'!$BC$155:$BC$1048576,0),MATCH((CUADRO!G$4&amp;$E849),'Hoja de Trabajo para listado'!$BC$151:$CB$151,0)),0)+IFERROR(INDEX('Hoja de Trabajo para listado'!$DE$153:$DG$274,MATCH($A849,'Hoja de Trabajo para listado'!$DE$153:$DE$1048576,0),MATCH((CUADRO!G$4&amp;$E849),'Hoja de Trabajo para listado'!$DE$151:$DG$151,0)),0)+IFERROR(INDEX('Hoja de Trabajo para listado'!$CD$155:$DC$1048576,MATCH($A849,'Hoja de Trabajo para listado'!$CD$155:$CD$1048576,0),MATCH((CUADRO!G$4&amp;$E849),'Hoja de Trabajo para listado'!$CD$151:$DC$151,0)),0)</f>
        <v>0</v>
      </c>
      <c r="H849" s="243">
        <f ca="1">+IFERROR(INDEX('Hoja de Trabajo para listado'!$A$155:$Z$1048576,MATCH($A849,'Hoja de Trabajo para listado'!$A$155:$A$1048576,0),MATCH((CUADRO!H$4&amp;$E849),'Hoja de Trabajo para listado'!$A$151:$Z$151,0)),0)+IFERROR(INDEX('Hoja de Trabajo para listado'!$AB$155:$BA$1048576,MATCH($A849,'Hoja de Trabajo para listado'!$AB$155:$AB$1048576,0),MATCH((CUADRO!H$4&amp;$E849),'Hoja de Trabajo para listado'!$AB$151:$BA$151,0)),0)+IFERROR(INDEX('Hoja de Trabajo para listado'!$BC$155:$CB$1048576,MATCH($A849,'Hoja de Trabajo para listado'!$BC$155:$BC$1048576,0),MATCH((CUADRO!H$4&amp;$E849),'Hoja de Trabajo para listado'!$BC$151:$CB$151,0)),0)+IFERROR(INDEX('Hoja de Trabajo para listado'!$DE$153:$DG$274,MATCH($A849,'Hoja de Trabajo para listado'!$DE$153:$DE$1048576,0),MATCH((CUADRO!H$4&amp;$E849),'Hoja de Trabajo para listado'!$DE$151:$DG$151,0)),0)+IFERROR(INDEX('Hoja de Trabajo para listado'!$CD$155:$DC$1048576,MATCH($A849,'Hoja de Trabajo para listado'!$CD$155:$CD$1048576,0),MATCH((CUADRO!H$4&amp;$E849),'Hoja de Trabajo para listado'!$CD$151:$DC$151,0)),0)</f>
        <v>0</v>
      </c>
      <c r="I849" s="243">
        <f ca="1">+IFERROR(INDEX('Hoja de Trabajo para listado'!$A$155:$Z$1048576,MATCH($A849,'Hoja de Trabajo para listado'!$A$155:$A$1048576,0),MATCH((CUADRO!I$4&amp;$E849),'Hoja de Trabajo para listado'!$A$151:$Z$151,0)),0)+IFERROR(INDEX('Hoja de Trabajo para listado'!$AB$155:$BA$1048576,MATCH($A849,'Hoja de Trabajo para listado'!$AB$155:$AB$1048576,0),MATCH((CUADRO!I$4&amp;$E849),'Hoja de Trabajo para listado'!$AB$151:$BA$151,0)),0)+IFERROR(INDEX('Hoja de Trabajo para listado'!$BC$155:$CB$1048576,MATCH($A849,'Hoja de Trabajo para listado'!$BC$155:$BC$1048576,0),MATCH((CUADRO!I$4&amp;$E849),'Hoja de Trabajo para listado'!$BC$151:$CB$151,0)),0)+IFERROR(INDEX('Hoja de Trabajo para listado'!$DE$153:$DG$274,MATCH($A849,'Hoja de Trabajo para listado'!$DE$153:$DE$1048576,0),MATCH((CUADRO!I$4&amp;$E849),'Hoja de Trabajo para listado'!$DE$151:$DG$151,0)),0)+IFERROR(INDEX('Hoja de Trabajo para listado'!$CD$155:$DC$1048576,MATCH($A849,'Hoja de Trabajo para listado'!$CD$155:$CD$1048576,0),MATCH((CUADRO!I$4&amp;$E849),'Hoja de Trabajo para listado'!$CD$151:$DC$151,0)),0)</f>
        <v>0</v>
      </c>
      <c r="J849" s="243">
        <f ca="1">+IFERROR(INDEX('Hoja de Trabajo para listado'!$A$155:$Z$1048576,MATCH($A849,'Hoja de Trabajo para listado'!$A$155:$A$1048576,0),MATCH((CUADRO!J$4&amp;$E849),'Hoja de Trabajo para listado'!$A$151:$Z$151,0)),0)+IFERROR(INDEX('Hoja de Trabajo para listado'!$AB$155:$BA$1048576,MATCH($A849,'Hoja de Trabajo para listado'!$AB$155:$AB$1048576,0),MATCH((CUADRO!J$4&amp;$E849),'Hoja de Trabajo para listado'!$AB$151:$BA$151,0)),0)+IFERROR(INDEX('Hoja de Trabajo para listado'!$BC$155:$CB$1048576,MATCH($A849,'Hoja de Trabajo para listado'!$BC$155:$BC$1048576,0),MATCH((CUADRO!J$4&amp;$E849),'Hoja de Trabajo para listado'!$BC$151:$CB$151,0)),0)+IFERROR(INDEX('Hoja de Trabajo para listado'!$DE$153:$DG$274,MATCH($A849,'Hoja de Trabajo para listado'!$DE$153:$DE$1048576,0),MATCH((CUADRO!J$4&amp;$E849),'Hoja de Trabajo para listado'!$DE$151:$DG$151,0)),0)+IFERROR(INDEX('Hoja de Trabajo para listado'!$CD$155:$DC$1048576,MATCH($A849,'Hoja de Trabajo para listado'!$CD$155:$CD$1048576,0),MATCH((CUADRO!J$4&amp;$E849),'Hoja de Trabajo para listado'!$CD$151:$DC$151,0)),0)</f>
        <v>0</v>
      </c>
      <c r="K849" s="243">
        <f ca="1">+IFERROR(INDEX('Hoja de Trabajo para listado'!$A$155:$Z$1048576,MATCH($A849,'Hoja de Trabajo para listado'!$A$155:$A$1048576,0),MATCH((CUADRO!K$4&amp;$E849),'Hoja de Trabajo para listado'!$A$151:$Z$151,0)),0)+IFERROR(INDEX('Hoja de Trabajo para listado'!$AB$155:$BA$1048576,MATCH($A849,'Hoja de Trabajo para listado'!$AB$155:$AB$1048576,0),MATCH((CUADRO!K$4&amp;$E849),'Hoja de Trabajo para listado'!$AB$151:$BA$151,0)),0)+IFERROR(INDEX('Hoja de Trabajo para listado'!$BC$155:$CB$1048576,MATCH($A849,'Hoja de Trabajo para listado'!$BC$155:$BC$1048576,0),MATCH((CUADRO!K$4&amp;$E849),'Hoja de Trabajo para listado'!$BC$151:$CB$151,0)),0)+IFERROR(INDEX('Hoja de Trabajo para listado'!$DE$153:$DG$274,MATCH($A849,'Hoja de Trabajo para listado'!$DE$153:$DE$1048576,0),MATCH((CUADRO!K$4&amp;$E849),'Hoja de Trabajo para listado'!$DE$151:$DG$151,0)),0)+IFERROR(INDEX('Hoja de Trabajo para listado'!$CD$155:$DC$1048576,MATCH($A849,'Hoja de Trabajo para listado'!$CD$155:$CD$1048576,0),MATCH((CUADRO!K$4&amp;$E849),'Hoja de Trabajo para listado'!$CD$151:$DC$151,0)),0)</f>
        <v>0</v>
      </c>
      <c r="L849" s="243">
        <f ca="1">+IFERROR(INDEX('Hoja de Trabajo para listado'!$A$155:$Z$1048576,MATCH($A849,'Hoja de Trabajo para listado'!$A$155:$A$1048576,0),MATCH((CUADRO!L$4&amp;$E849),'Hoja de Trabajo para listado'!$A$151:$Z$151,0)),0)+IFERROR(INDEX('Hoja de Trabajo para listado'!$AB$155:$BA$1048576,MATCH($A849,'Hoja de Trabajo para listado'!$AB$155:$AB$1048576,0),MATCH((CUADRO!L$4&amp;$E849),'Hoja de Trabajo para listado'!$AB$151:$BA$151,0)),0)+IFERROR(INDEX('Hoja de Trabajo para listado'!$BC$155:$CB$1048576,MATCH($A849,'Hoja de Trabajo para listado'!$BC$155:$BC$1048576,0),MATCH((CUADRO!L$4&amp;$E849),'Hoja de Trabajo para listado'!$BC$151:$CB$151,0)),0)+IFERROR(INDEX('Hoja de Trabajo para listado'!$DE$153:$DG$274,MATCH($A849,'Hoja de Trabajo para listado'!$DE$153:$DE$1048576,0),MATCH((CUADRO!L$4&amp;$E849),'Hoja de Trabajo para listado'!$DE$151:$DG$151,0)),0)+IFERROR(INDEX('Hoja de Trabajo para listado'!$CD$155:$DC$1048576,MATCH($A849,'Hoja de Trabajo para listado'!$CD$155:$CD$1048576,0),MATCH((CUADRO!L$4&amp;$E849),'Hoja de Trabajo para listado'!$CD$151:$DC$151,0)),0)</f>
        <v>0</v>
      </c>
      <c r="M849" s="243">
        <f ca="1">+IFERROR(INDEX('Hoja de Trabajo para listado'!$A$155:$Z$1048576,MATCH($A849,'Hoja de Trabajo para listado'!$A$155:$A$1048576,0),MATCH((CUADRO!M$4&amp;$E849),'Hoja de Trabajo para listado'!$A$151:$Z$151,0)),0)+IFERROR(INDEX('Hoja de Trabajo para listado'!$AB$155:$BA$1048576,MATCH($A849,'Hoja de Trabajo para listado'!$AB$155:$AB$1048576,0),MATCH((CUADRO!M$4&amp;$E849),'Hoja de Trabajo para listado'!$AB$151:$BA$151,0)),0)+IFERROR(INDEX('Hoja de Trabajo para listado'!$BC$155:$CB$1048576,MATCH($A849,'Hoja de Trabajo para listado'!$BC$155:$BC$1048576,0),MATCH((CUADRO!M$4&amp;$E849),'Hoja de Trabajo para listado'!$BC$151:$CB$151,0)),0)+IFERROR(INDEX('Hoja de Trabajo para listado'!$DE$153:$DG$274,MATCH($A849,'Hoja de Trabajo para listado'!$DE$153:$DE$1048576,0),MATCH((CUADRO!M$4&amp;$E849),'Hoja de Trabajo para listado'!$DE$151:$DG$151,0)),0)+IFERROR(INDEX('Hoja de Trabajo para listado'!$CD$155:$DC$1048576,MATCH($A849,'Hoja de Trabajo para listado'!$CD$155:$CD$1048576,0),MATCH((CUADRO!M$4&amp;$E849),'Hoja de Trabajo para listado'!$CD$151:$DC$151,0)),0)</f>
        <v>0</v>
      </c>
      <c r="N849" s="243">
        <f ca="1">+IFERROR(INDEX('Hoja de Trabajo para listado'!$A$155:$Z$1048576,MATCH($A849,'Hoja de Trabajo para listado'!$A$155:$A$1048576,0),MATCH((CUADRO!N$4&amp;$E849),'Hoja de Trabajo para listado'!$A$151:$Z$151,0)),0)+IFERROR(INDEX('Hoja de Trabajo para listado'!$AB$155:$BA$1048576,MATCH($A849,'Hoja de Trabajo para listado'!$AB$155:$AB$1048576,0),MATCH((CUADRO!N$4&amp;$E849),'Hoja de Trabajo para listado'!$AB$151:$BA$151,0)),0)+IFERROR(INDEX('Hoja de Trabajo para listado'!$BC$155:$CB$1048576,MATCH($A849,'Hoja de Trabajo para listado'!$BC$155:$BC$1048576,0),MATCH((CUADRO!N$4&amp;$E849),'Hoja de Trabajo para listado'!$BC$151:$CB$151,0)),0)+IFERROR(INDEX('Hoja de Trabajo para listado'!$DE$153:$DG$274,MATCH($A849,'Hoja de Trabajo para listado'!$DE$153:$DE$1048576,0),MATCH((CUADRO!N$4&amp;$E849),'Hoja de Trabajo para listado'!$DE$151:$DG$151,0)),0)+IFERROR(INDEX('Hoja de Trabajo para listado'!$CD$155:$DC$1048576,MATCH($A849,'Hoja de Trabajo para listado'!$CD$155:$CD$1048576,0),MATCH((CUADRO!N$4&amp;$E849),'Hoja de Trabajo para listado'!$CD$151:$DC$151,0)),0)</f>
        <v>0</v>
      </c>
      <c r="O849" s="243">
        <f ca="1">+IFERROR(INDEX('Hoja de Trabajo para listado'!$A$155:$Z$1048576,MATCH($A849,'Hoja de Trabajo para listado'!$A$155:$A$1048576,0),MATCH((CUADRO!O$4&amp;$E849),'Hoja de Trabajo para listado'!$A$151:$Z$151,0)),0)+IFERROR(INDEX('Hoja de Trabajo para listado'!$AB$155:$BA$1048576,MATCH($A849,'Hoja de Trabajo para listado'!$AB$155:$AB$1048576,0),MATCH((CUADRO!O$4&amp;$E849),'Hoja de Trabajo para listado'!$AB$151:$BA$151,0)),0)+IFERROR(INDEX('Hoja de Trabajo para listado'!$BC$155:$CB$1048576,MATCH($A849,'Hoja de Trabajo para listado'!$BC$155:$BC$1048576,0),MATCH((CUADRO!O$4&amp;$E849),'Hoja de Trabajo para listado'!$BC$151:$CB$151,0)),0)+IFERROR(INDEX('Hoja de Trabajo para listado'!$DE$153:$DG$274,MATCH($A849,'Hoja de Trabajo para listado'!$DE$153:$DE$1048576,0),MATCH((CUADRO!O$4&amp;$E849),'Hoja de Trabajo para listado'!$DE$151:$DG$151,0)),0)+IFERROR(INDEX('Hoja de Trabajo para listado'!$CD$155:$DC$1048576,MATCH($A849,'Hoja de Trabajo para listado'!$CD$155:$CD$1048576,0),MATCH((CUADRO!O$4&amp;$E849),'Hoja de Trabajo para listado'!$CD$151:$DC$151,0)),0)</f>
        <v>0</v>
      </c>
      <c r="P849" s="243">
        <f ca="1">+IFERROR(INDEX('Hoja de Trabajo para listado'!$A$155:$Z$1048576,MATCH($A849,'Hoja de Trabajo para listado'!$A$155:$A$1048576,0),MATCH((CUADRO!P$4&amp;$E849),'Hoja de Trabajo para listado'!$A$151:$Z$151,0)),0)+IFERROR(INDEX('Hoja de Trabajo para listado'!$AB$155:$BA$1048576,MATCH($A849,'Hoja de Trabajo para listado'!$AB$155:$AB$1048576,0),MATCH((CUADRO!P$4&amp;$E849),'Hoja de Trabajo para listado'!$AB$151:$BA$151,0)),0)+IFERROR(INDEX('Hoja de Trabajo para listado'!$BC$155:$CB$1048576,MATCH($A849,'Hoja de Trabajo para listado'!$BC$155:$BC$1048576,0),MATCH((CUADRO!P$4&amp;$E849),'Hoja de Trabajo para listado'!$BC$151:$CB$151,0)),0)+IFERROR(INDEX('Hoja de Trabajo para listado'!$DE$153:$DG$274,MATCH($A849,'Hoja de Trabajo para listado'!$DE$153:$DE$1048576,0),MATCH((CUADRO!P$4&amp;$E849),'Hoja de Trabajo para listado'!$DE$151:$DG$151,0)),0)+IFERROR(INDEX('Hoja de Trabajo para listado'!$CD$155:$DC$1048576,MATCH($A849,'Hoja de Trabajo para listado'!$CD$155:$CD$1048576,0),MATCH((CUADRO!P$4&amp;$E849),'Hoja de Trabajo para listado'!$CD$151:$DC$151,0)),0)</f>
        <v>0</v>
      </c>
      <c r="Q849" s="243">
        <f ca="1">+IFERROR(INDEX('Hoja de Trabajo para listado'!$A$155:$Z$1048576,MATCH($A849,'Hoja de Trabajo para listado'!$A$155:$A$1048576,0),MATCH((CUADRO!Q$4&amp;$E849),'Hoja de Trabajo para listado'!$A$151:$Z$151,0)),0)+IFERROR(INDEX('Hoja de Trabajo para listado'!$AB$155:$BA$1048576,MATCH($A849,'Hoja de Trabajo para listado'!$AB$155:$AB$1048576,0),MATCH((CUADRO!Q$4&amp;$E849),'Hoja de Trabajo para listado'!$AB$151:$BA$151,0)),0)+IFERROR(INDEX('Hoja de Trabajo para listado'!$BC$155:$CB$1048576,MATCH($A849,'Hoja de Trabajo para listado'!$BC$155:$BC$1048576,0),MATCH((CUADRO!Q$4&amp;$E849),'Hoja de Trabajo para listado'!$BC$151:$CB$151,0)),0)+IFERROR(INDEX('Hoja de Trabajo para listado'!$DE$153:$DG$274,MATCH($A849,'Hoja de Trabajo para listado'!$DE$153:$DE$1048576,0),MATCH((CUADRO!Q$4&amp;$E849),'Hoja de Trabajo para listado'!$DE$151:$DG$151,0)),0)+IFERROR(INDEX('Hoja de Trabajo para listado'!$CD$155:$DC$1048576,MATCH($A849,'Hoja de Trabajo para listado'!$CD$155:$CD$1048576,0),MATCH((CUADRO!Q$4&amp;$E849),'Hoja de Trabajo para listado'!$CD$151:$DC$151,0)),0)</f>
        <v>0</v>
      </c>
      <c r="R849" s="243">
        <f t="shared" ca="1" si="33"/>
        <v>0</v>
      </c>
      <c r="S849" s="249"/>
      <c r="T849" s="243">
        <f ca="1">+T850</f>
        <v>0</v>
      </c>
      <c r="U849" s="242">
        <f t="shared" si="34"/>
        <v>1</v>
      </c>
      <c r="V849" s="333" t="str">
        <f>+VLOOKUP(A849,bd_lista!$A$3:$E$592,5,FALSE)</f>
        <v>Gobiernos Autonomos Municipales</v>
      </c>
      <c r="W849" s="387" t="str">
        <f>+V849</f>
        <v>Gobiernos Autonomos Municipales</v>
      </c>
      <c r="X849" s="242">
        <f>+VLOOKUP(A849,[4]Sheet1!$A$13:$D$744,4,FALSE)</f>
        <v>0</v>
      </c>
      <c r="Y849" s="242" t="e">
        <f>+VLOOKUP(X849,bd_lista!$A$3:$C$592,3,FALSE)</f>
        <v>#N/A</v>
      </c>
      <c r="Z849" s="294">
        <f>+X849</f>
        <v>0</v>
      </c>
      <c r="AA849" s="295" t="e">
        <f>+Y849</f>
        <v>#N/A</v>
      </c>
    </row>
    <row r="850" spans="1:27" customFormat="1" ht="15" hidden="1" customHeight="1">
      <c r="A850" s="32">
        <v>1507</v>
      </c>
      <c r="B850" s="393"/>
      <c r="C850" s="247" t="str">
        <f>+VLOOKUP(A850,bd_lista!$A$3:$C$592,3,FALSE)</f>
        <v>Gobierno Autónomo Municipal de Llallagua</v>
      </c>
      <c r="D850" s="390"/>
      <c r="E850" s="244" t="s">
        <v>1305</v>
      </c>
      <c r="F850" s="245">
        <f ca="1">+IFERROR(INDEX('Hoja de Trabajo para listado'!$A$155:$Z$1048576,MATCH($A850,'Hoja de Trabajo para listado'!$A$155:$A$1048576,0),MATCH((CUADRO!F$4&amp;$E850),'Hoja de Trabajo para listado'!$A$151:$Z$151,0)),0)+IFERROR(INDEX('Hoja de Trabajo para listado'!$AB$155:$BA$1048576,MATCH($A850,'Hoja de Trabajo para listado'!$AB$155:$AB$1048576,0),MATCH((CUADRO!F$4&amp;$E850),'Hoja de Trabajo para listado'!$AB$151:$BA$151,0)),0)+IFERROR(INDEX('Hoja de Trabajo para listado'!$BC$155:$CB$1048576,MATCH($A850,'Hoja de Trabajo para listado'!$BC$155:$BC$1048576,0),MATCH((CUADRO!F$4&amp;$E850),'Hoja de Trabajo para listado'!$BC$151:$CB$151,0)),0)+IFERROR(INDEX('Hoja de Trabajo para listado'!$DE$153:$DG$274,MATCH($A850,'Hoja de Trabajo para listado'!$DE$153:$DE$1048576,0),MATCH((CUADRO!F$4&amp;$E850),'Hoja de Trabajo para listado'!$DE$151:$DG$151,0)),0)+IFERROR(INDEX('Hoja de Trabajo para listado'!$CD$155:$DC$1048576,MATCH($A850,'Hoja de Trabajo para listado'!$CD$155:$CD$1048576,0),MATCH((CUADRO!F$4&amp;$E850),'Hoja de Trabajo para listado'!$CD$151:$DC$151,0)),0)</f>
        <v>0</v>
      </c>
      <c r="G850" s="245">
        <f ca="1">+IFERROR(INDEX('Hoja de Trabajo para listado'!$A$155:$Z$1048576,MATCH($A850,'Hoja de Trabajo para listado'!$A$155:$A$1048576,0),MATCH((CUADRO!G$4&amp;$E850),'Hoja de Trabajo para listado'!$A$151:$Z$151,0)),0)+IFERROR(INDEX('Hoja de Trabajo para listado'!$AB$155:$BA$1048576,MATCH($A850,'Hoja de Trabajo para listado'!$AB$155:$AB$1048576,0),MATCH((CUADRO!G$4&amp;$E850),'Hoja de Trabajo para listado'!$AB$151:$BA$151,0)),0)+IFERROR(INDEX('Hoja de Trabajo para listado'!$BC$155:$CB$1048576,MATCH($A850,'Hoja de Trabajo para listado'!$BC$155:$BC$1048576,0),MATCH((CUADRO!G$4&amp;$E850),'Hoja de Trabajo para listado'!$BC$151:$CB$151,0)),0)+IFERROR(INDEX('Hoja de Trabajo para listado'!$DE$153:$DG$274,MATCH($A850,'Hoja de Trabajo para listado'!$DE$153:$DE$1048576,0),MATCH((CUADRO!G$4&amp;$E850),'Hoja de Trabajo para listado'!$DE$151:$DG$151,0)),0)+IFERROR(INDEX('Hoja de Trabajo para listado'!$CD$155:$DC$1048576,MATCH($A850,'Hoja de Trabajo para listado'!$CD$155:$CD$1048576,0),MATCH((CUADRO!G$4&amp;$E850),'Hoja de Trabajo para listado'!$CD$151:$DC$151,0)),0)</f>
        <v>0</v>
      </c>
      <c r="H850" s="245">
        <f ca="1">+IFERROR(INDEX('Hoja de Trabajo para listado'!$A$155:$Z$1048576,MATCH($A850,'Hoja de Trabajo para listado'!$A$155:$A$1048576,0),MATCH((CUADRO!H$4&amp;$E850),'Hoja de Trabajo para listado'!$A$151:$Z$151,0)),0)+IFERROR(INDEX('Hoja de Trabajo para listado'!$AB$155:$BA$1048576,MATCH($A850,'Hoja de Trabajo para listado'!$AB$155:$AB$1048576,0),MATCH((CUADRO!H$4&amp;$E850),'Hoja de Trabajo para listado'!$AB$151:$BA$151,0)),0)+IFERROR(INDEX('Hoja de Trabajo para listado'!$BC$155:$CB$1048576,MATCH($A850,'Hoja de Trabajo para listado'!$BC$155:$BC$1048576,0),MATCH((CUADRO!H$4&amp;$E850),'Hoja de Trabajo para listado'!$BC$151:$CB$151,0)),0)+IFERROR(INDEX('Hoja de Trabajo para listado'!$DE$153:$DG$274,MATCH($A850,'Hoja de Trabajo para listado'!$DE$153:$DE$1048576,0),MATCH((CUADRO!H$4&amp;$E850),'Hoja de Trabajo para listado'!$DE$151:$DG$151,0)),0)+IFERROR(INDEX('Hoja de Trabajo para listado'!$CD$155:$DC$1048576,MATCH($A850,'Hoja de Trabajo para listado'!$CD$155:$CD$1048576,0),MATCH((CUADRO!H$4&amp;$E850),'Hoja de Trabajo para listado'!$CD$151:$DC$151,0)),0)</f>
        <v>0</v>
      </c>
      <c r="I850" s="245">
        <f ca="1">+IFERROR(INDEX('Hoja de Trabajo para listado'!$A$155:$Z$1048576,MATCH($A850,'Hoja de Trabajo para listado'!$A$155:$A$1048576,0),MATCH((CUADRO!I$4&amp;$E850),'Hoja de Trabajo para listado'!$A$151:$Z$151,0)),0)+IFERROR(INDEX('Hoja de Trabajo para listado'!$AB$155:$BA$1048576,MATCH($A850,'Hoja de Trabajo para listado'!$AB$155:$AB$1048576,0),MATCH((CUADRO!I$4&amp;$E850),'Hoja de Trabajo para listado'!$AB$151:$BA$151,0)),0)+IFERROR(INDEX('Hoja de Trabajo para listado'!$BC$155:$CB$1048576,MATCH($A850,'Hoja de Trabajo para listado'!$BC$155:$BC$1048576,0),MATCH((CUADRO!I$4&amp;$E850),'Hoja de Trabajo para listado'!$BC$151:$CB$151,0)),0)+IFERROR(INDEX('Hoja de Trabajo para listado'!$DE$153:$DG$274,MATCH($A850,'Hoja de Trabajo para listado'!$DE$153:$DE$1048576,0),MATCH((CUADRO!I$4&amp;$E850),'Hoja de Trabajo para listado'!$DE$151:$DG$151,0)),0)+IFERROR(INDEX('Hoja de Trabajo para listado'!$CD$155:$DC$1048576,MATCH($A850,'Hoja de Trabajo para listado'!$CD$155:$CD$1048576,0),MATCH((CUADRO!I$4&amp;$E850),'Hoja de Trabajo para listado'!$CD$151:$DC$151,0)),0)</f>
        <v>0</v>
      </c>
      <c r="J850" s="245">
        <f ca="1">+IFERROR(INDEX('Hoja de Trabajo para listado'!$A$155:$Z$1048576,MATCH($A850,'Hoja de Trabajo para listado'!$A$155:$A$1048576,0),MATCH((CUADRO!J$4&amp;$E850),'Hoja de Trabajo para listado'!$A$151:$Z$151,0)),0)+IFERROR(INDEX('Hoja de Trabajo para listado'!$AB$155:$BA$1048576,MATCH($A850,'Hoja de Trabajo para listado'!$AB$155:$AB$1048576,0),MATCH((CUADRO!J$4&amp;$E850),'Hoja de Trabajo para listado'!$AB$151:$BA$151,0)),0)+IFERROR(INDEX('Hoja de Trabajo para listado'!$BC$155:$CB$1048576,MATCH($A850,'Hoja de Trabajo para listado'!$BC$155:$BC$1048576,0),MATCH((CUADRO!J$4&amp;$E850),'Hoja de Trabajo para listado'!$BC$151:$CB$151,0)),0)+IFERROR(INDEX('Hoja de Trabajo para listado'!$DE$153:$DG$274,MATCH($A850,'Hoja de Trabajo para listado'!$DE$153:$DE$1048576,0),MATCH((CUADRO!J$4&amp;$E850),'Hoja de Trabajo para listado'!$DE$151:$DG$151,0)),0)+IFERROR(INDEX('Hoja de Trabajo para listado'!$CD$155:$DC$1048576,MATCH($A850,'Hoja de Trabajo para listado'!$CD$155:$CD$1048576,0),MATCH((CUADRO!J$4&amp;$E850),'Hoja de Trabajo para listado'!$CD$151:$DC$151,0)),0)</f>
        <v>0</v>
      </c>
      <c r="K850" s="245">
        <f ca="1">+IFERROR(INDEX('Hoja de Trabajo para listado'!$A$155:$Z$1048576,MATCH($A850,'Hoja de Trabajo para listado'!$A$155:$A$1048576,0),MATCH((CUADRO!K$4&amp;$E850),'Hoja de Trabajo para listado'!$A$151:$Z$151,0)),0)+IFERROR(INDEX('Hoja de Trabajo para listado'!$AB$155:$BA$1048576,MATCH($A850,'Hoja de Trabajo para listado'!$AB$155:$AB$1048576,0),MATCH((CUADRO!K$4&amp;$E850),'Hoja de Trabajo para listado'!$AB$151:$BA$151,0)),0)+IFERROR(INDEX('Hoja de Trabajo para listado'!$BC$155:$CB$1048576,MATCH($A850,'Hoja de Trabajo para listado'!$BC$155:$BC$1048576,0),MATCH((CUADRO!K$4&amp;$E850),'Hoja de Trabajo para listado'!$BC$151:$CB$151,0)),0)+IFERROR(INDEX('Hoja de Trabajo para listado'!$DE$153:$DG$274,MATCH($A850,'Hoja de Trabajo para listado'!$DE$153:$DE$1048576,0),MATCH((CUADRO!K$4&amp;$E850),'Hoja de Trabajo para listado'!$DE$151:$DG$151,0)),0)+IFERROR(INDEX('Hoja de Trabajo para listado'!$CD$155:$DC$1048576,MATCH($A850,'Hoja de Trabajo para listado'!$CD$155:$CD$1048576,0),MATCH((CUADRO!K$4&amp;$E850),'Hoja de Trabajo para listado'!$CD$151:$DC$151,0)),0)</f>
        <v>0</v>
      </c>
      <c r="L850" s="245">
        <f ca="1">+IFERROR(INDEX('Hoja de Trabajo para listado'!$A$155:$Z$1048576,MATCH($A850,'Hoja de Trabajo para listado'!$A$155:$A$1048576,0),MATCH((CUADRO!L$4&amp;$E850),'Hoja de Trabajo para listado'!$A$151:$Z$151,0)),0)+IFERROR(INDEX('Hoja de Trabajo para listado'!$AB$155:$BA$1048576,MATCH($A850,'Hoja de Trabajo para listado'!$AB$155:$AB$1048576,0),MATCH((CUADRO!L$4&amp;$E850),'Hoja de Trabajo para listado'!$AB$151:$BA$151,0)),0)+IFERROR(INDEX('Hoja de Trabajo para listado'!$BC$155:$CB$1048576,MATCH($A850,'Hoja de Trabajo para listado'!$BC$155:$BC$1048576,0),MATCH((CUADRO!L$4&amp;$E850),'Hoja de Trabajo para listado'!$BC$151:$CB$151,0)),0)+IFERROR(INDEX('Hoja de Trabajo para listado'!$DE$153:$DG$274,MATCH($A850,'Hoja de Trabajo para listado'!$DE$153:$DE$1048576,0),MATCH((CUADRO!L$4&amp;$E850),'Hoja de Trabajo para listado'!$DE$151:$DG$151,0)),0)+IFERROR(INDEX('Hoja de Trabajo para listado'!$CD$155:$DC$1048576,MATCH($A850,'Hoja de Trabajo para listado'!$CD$155:$CD$1048576,0),MATCH((CUADRO!L$4&amp;$E850),'Hoja de Trabajo para listado'!$CD$151:$DC$151,0)),0)</f>
        <v>0</v>
      </c>
      <c r="M850" s="245">
        <f ca="1">+IFERROR(INDEX('Hoja de Trabajo para listado'!$A$155:$Z$1048576,MATCH($A850,'Hoja de Trabajo para listado'!$A$155:$A$1048576,0),MATCH((CUADRO!M$4&amp;$E850),'Hoja de Trabajo para listado'!$A$151:$Z$151,0)),0)+IFERROR(INDEX('Hoja de Trabajo para listado'!$AB$155:$BA$1048576,MATCH($A850,'Hoja de Trabajo para listado'!$AB$155:$AB$1048576,0),MATCH((CUADRO!M$4&amp;$E850),'Hoja de Trabajo para listado'!$AB$151:$BA$151,0)),0)+IFERROR(INDEX('Hoja de Trabajo para listado'!$BC$155:$CB$1048576,MATCH($A850,'Hoja de Trabajo para listado'!$BC$155:$BC$1048576,0),MATCH((CUADRO!M$4&amp;$E850),'Hoja de Trabajo para listado'!$BC$151:$CB$151,0)),0)+IFERROR(INDEX('Hoja de Trabajo para listado'!$DE$153:$DG$274,MATCH($A850,'Hoja de Trabajo para listado'!$DE$153:$DE$1048576,0),MATCH((CUADRO!M$4&amp;$E850),'Hoja de Trabajo para listado'!$DE$151:$DG$151,0)),0)+IFERROR(INDEX('Hoja de Trabajo para listado'!$CD$155:$DC$1048576,MATCH($A850,'Hoja de Trabajo para listado'!$CD$155:$CD$1048576,0),MATCH((CUADRO!M$4&amp;$E850),'Hoja de Trabajo para listado'!$CD$151:$DC$151,0)),0)</f>
        <v>0</v>
      </c>
      <c r="N850" s="245">
        <f ca="1">+IFERROR(INDEX('Hoja de Trabajo para listado'!$A$155:$Z$1048576,MATCH($A850,'Hoja de Trabajo para listado'!$A$155:$A$1048576,0),MATCH((CUADRO!N$4&amp;$E850),'Hoja de Trabajo para listado'!$A$151:$Z$151,0)),0)+IFERROR(INDEX('Hoja de Trabajo para listado'!$AB$155:$BA$1048576,MATCH($A850,'Hoja de Trabajo para listado'!$AB$155:$AB$1048576,0),MATCH((CUADRO!N$4&amp;$E850),'Hoja de Trabajo para listado'!$AB$151:$BA$151,0)),0)+IFERROR(INDEX('Hoja de Trabajo para listado'!$BC$155:$CB$1048576,MATCH($A850,'Hoja de Trabajo para listado'!$BC$155:$BC$1048576,0),MATCH((CUADRO!N$4&amp;$E850),'Hoja de Trabajo para listado'!$BC$151:$CB$151,0)),0)+IFERROR(INDEX('Hoja de Trabajo para listado'!$DE$153:$DG$274,MATCH($A850,'Hoja de Trabajo para listado'!$DE$153:$DE$1048576,0),MATCH((CUADRO!N$4&amp;$E850),'Hoja de Trabajo para listado'!$DE$151:$DG$151,0)),0)+IFERROR(INDEX('Hoja de Trabajo para listado'!$CD$155:$DC$1048576,MATCH($A850,'Hoja de Trabajo para listado'!$CD$155:$CD$1048576,0),MATCH((CUADRO!N$4&amp;$E850),'Hoja de Trabajo para listado'!$CD$151:$DC$151,0)),0)</f>
        <v>0</v>
      </c>
      <c r="O850" s="245">
        <f ca="1">+IFERROR(INDEX('Hoja de Trabajo para listado'!$A$155:$Z$1048576,MATCH($A850,'Hoja de Trabajo para listado'!$A$155:$A$1048576,0),MATCH((CUADRO!O$4&amp;$E850),'Hoja de Trabajo para listado'!$A$151:$Z$151,0)),0)+IFERROR(INDEX('Hoja de Trabajo para listado'!$AB$155:$BA$1048576,MATCH($A850,'Hoja de Trabajo para listado'!$AB$155:$AB$1048576,0),MATCH((CUADRO!O$4&amp;$E850),'Hoja de Trabajo para listado'!$AB$151:$BA$151,0)),0)+IFERROR(INDEX('Hoja de Trabajo para listado'!$BC$155:$CB$1048576,MATCH($A850,'Hoja de Trabajo para listado'!$BC$155:$BC$1048576,0),MATCH((CUADRO!O$4&amp;$E850),'Hoja de Trabajo para listado'!$BC$151:$CB$151,0)),0)+IFERROR(INDEX('Hoja de Trabajo para listado'!$DE$153:$DG$274,MATCH($A850,'Hoja de Trabajo para listado'!$DE$153:$DE$1048576,0),MATCH((CUADRO!O$4&amp;$E850),'Hoja de Trabajo para listado'!$DE$151:$DG$151,0)),0)+IFERROR(INDEX('Hoja de Trabajo para listado'!$CD$155:$DC$1048576,MATCH($A850,'Hoja de Trabajo para listado'!$CD$155:$CD$1048576,0),MATCH((CUADRO!O$4&amp;$E850),'Hoja de Trabajo para listado'!$CD$151:$DC$151,0)),0)</f>
        <v>0</v>
      </c>
      <c r="P850" s="245">
        <f ca="1">+IFERROR(INDEX('Hoja de Trabajo para listado'!$A$155:$Z$1048576,MATCH($A850,'Hoja de Trabajo para listado'!$A$155:$A$1048576,0),MATCH((CUADRO!P$4&amp;$E850),'Hoja de Trabajo para listado'!$A$151:$Z$151,0)),0)+IFERROR(INDEX('Hoja de Trabajo para listado'!$AB$155:$BA$1048576,MATCH($A850,'Hoja de Trabajo para listado'!$AB$155:$AB$1048576,0),MATCH((CUADRO!P$4&amp;$E850),'Hoja de Trabajo para listado'!$AB$151:$BA$151,0)),0)+IFERROR(INDEX('Hoja de Trabajo para listado'!$BC$155:$CB$1048576,MATCH($A850,'Hoja de Trabajo para listado'!$BC$155:$BC$1048576,0),MATCH((CUADRO!P$4&amp;$E850),'Hoja de Trabajo para listado'!$BC$151:$CB$151,0)),0)+IFERROR(INDEX('Hoja de Trabajo para listado'!$DE$153:$DG$274,MATCH($A850,'Hoja de Trabajo para listado'!$DE$153:$DE$1048576,0),MATCH((CUADRO!P$4&amp;$E850),'Hoja de Trabajo para listado'!$DE$151:$DG$151,0)),0)+IFERROR(INDEX('Hoja de Trabajo para listado'!$CD$155:$DC$1048576,MATCH($A850,'Hoja de Trabajo para listado'!$CD$155:$CD$1048576,0),MATCH((CUADRO!P$4&amp;$E850),'Hoja de Trabajo para listado'!$CD$151:$DC$151,0)),0)</f>
        <v>0</v>
      </c>
      <c r="Q850" s="245">
        <f ca="1">+IFERROR(INDEX('Hoja de Trabajo para listado'!$A$155:$Z$1048576,MATCH($A850,'Hoja de Trabajo para listado'!$A$155:$A$1048576,0),MATCH((CUADRO!Q$4&amp;$E850),'Hoja de Trabajo para listado'!$A$151:$Z$151,0)),0)+IFERROR(INDEX('Hoja de Trabajo para listado'!$AB$155:$BA$1048576,MATCH($A850,'Hoja de Trabajo para listado'!$AB$155:$AB$1048576,0),MATCH((CUADRO!Q$4&amp;$E850),'Hoja de Trabajo para listado'!$AB$151:$BA$151,0)),0)+IFERROR(INDEX('Hoja de Trabajo para listado'!$BC$155:$CB$1048576,MATCH($A850,'Hoja de Trabajo para listado'!$BC$155:$BC$1048576,0),MATCH((CUADRO!Q$4&amp;$E850),'Hoja de Trabajo para listado'!$BC$151:$CB$151,0)),0)+IFERROR(INDEX('Hoja de Trabajo para listado'!$DE$153:$DG$274,MATCH($A850,'Hoja de Trabajo para listado'!$DE$153:$DE$1048576,0),MATCH((CUADRO!Q$4&amp;$E850),'Hoja de Trabajo para listado'!$DE$151:$DG$151,0)),0)+IFERROR(INDEX('Hoja de Trabajo para listado'!$CD$155:$DC$1048576,MATCH($A850,'Hoja de Trabajo para listado'!$CD$155:$CD$1048576,0),MATCH((CUADRO!Q$4&amp;$E850),'Hoja de Trabajo para listado'!$CD$151:$DC$151,0)),0)</f>
        <v>0</v>
      </c>
      <c r="R850" s="245">
        <f t="shared" ca="1" si="33"/>
        <v>0</v>
      </c>
      <c r="S850" s="259">
        <f ca="1">+R849+R850</f>
        <v>0</v>
      </c>
      <c r="T850" s="245">
        <f ca="1">+S850</f>
        <v>0</v>
      </c>
      <c r="U850" s="244">
        <f t="shared" si="34"/>
        <v>2</v>
      </c>
      <c r="V850" s="333" t="str">
        <f>+VLOOKUP(A850,bd_lista!$A$3:$E$592,5,FALSE)</f>
        <v>Gobiernos Autonomos Municipales</v>
      </c>
      <c r="W850" s="388"/>
      <c r="X850" s="242">
        <f>+VLOOKUP(A850,[4]Sheet1!$A$13:$D$744,4,FALSE)</f>
        <v>0</v>
      </c>
      <c r="Y850" s="242" t="e">
        <f>+VLOOKUP(X850,bd_lista!$A$3:$C$592,3,FALSE)</f>
        <v>#N/A</v>
      </c>
      <c r="Z850" s="292"/>
      <c r="AA850" s="293"/>
    </row>
    <row r="851" spans="1:27" customFormat="1" ht="15" hidden="1" customHeight="1">
      <c r="A851" s="32">
        <v>1508</v>
      </c>
      <c r="B851" s="392">
        <f>+A851</f>
        <v>1508</v>
      </c>
      <c r="C851" s="247" t="str">
        <f>+VLOOKUP(A851,bd_lista!$A$3:$C$592,3,FALSE)</f>
        <v>Gobierno Autónomo Municipal de Betanzos</v>
      </c>
      <c r="D851" s="389" t="str">
        <f>+C851</f>
        <v>Gobierno Autónomo Municipal de Betanzos</v>
      </c>
      <c r="E851" s="242" t="s">
        <v>1304</v>
      </c>
      <c r="F851" s="243">
        <f ca="1">+IFERROR(INDEX('Hoja de Trabajo para listado'!$A$155:$Z$1048576,MATCH($A851,'Hoja de Trabajo para listado'!$A$155:$A$1048576,0),MATCH((CUADRO!F$4&amp;$E851),'Hoja de Trabajo para listado'!$A$151:$Z$151,0)),0)+IFERROR(INDEX('Hoja de Trabajo para listado'!$AB$155:$BA$1048576,MATCH($A851,'Hoja de Trabajo para listado'!$AB$155:$AB$1048576,0),MATCH((CUADRO!F$4&amp;$E851),'Hoja de Trabajo para listado'!$AB$151:$BA$151,0)),0)+IFERROR(INDEX('Hoja de Trabajo para listado'!$BC$155:$CB$1048576,MATCH($A851,'Hoja de Trabajo para listado'!$BC$155:$BC$1048576,0),MATCH((CUADRO!F$4&amp;$E851),'Hoja de Trabajo para listado'!$BC$151:$CB$151,0)),0)+IFERROR(INDEX('Hoja de Trabajo para listado'!$DE$153:$DG$274,MATCH($A851,'Hoja de Trabajo para listado'!$DE$153:$DE$1048576,0),MATCH((CUADRO!F$4&amp;$E851),'Hoja de Trabajo para listado'!$DE$151:$DG$151,0)),0)+IFERROR(INDEX('Hoja de Trabajo para listado'!$CD$155:$DC$1048576,MATCH($A851,'Hoja de Trabajo para listado'!$CD$155:$CD$1048576,0),MATCH((CUADRO!F$4&amp;$E851),'Hoja de Trabajo para listado'!$CD$151:$DC$151,0)),0)</f>
        <v>0</v>
      </c>
      <c r="G851" s="243">
        <f ca="1">+IFERROR(INDEX('Hoja de Trabajo para listado'!$A$155:$Z$1048576,MATCH($A851,'Hoja de Trabajo para listado'!$A$155:$A$1048576,0),MATCH((CUADRO!G$4&amp;$E851),'Hoja de Trabajo para listado'!$A$151:$Z$151,0)),0)+IFERROR(INDEX('Hoja de Trabajo para listado'!$AB$155:$BA$1048576,MATCH($A851,'Hoja de Trabajo para listado'!$AB$155:$AB$1048576,0),MATCH((CUADRO!G$4&amp;$E851),'Hoja de Trabajo para listado'!$AB$151:$BA$151,0)),0)+IFERROR(INDEX('Hoja de Trabajo para listado'!$BC$155:$CB$1048576,MATCH($A851,'Hoja de Trabajo para listado'!$BC$155:$BC$1048576,0),MATCH((CUADRO!G$4&amp;$E851),'Hoja de Trabajo para listado'!$BC$151:$CB$151,0)),0)+IFERROR(INDEX('Hoja de Trabajo para listado'!$DE$153:$DG$274,MATCH($A851,'Hoja de Trabajo para listado'!$DE$153:$DE$1048576,0),MATCH((CUADRO!G$4&amp;$E851),'Hoja de Trabajo para listado'!$DE$151:$DG$151,0)),0)+IFERROR(INDEX('Hoja de Trabajo para listado'!$CD$155:$DC$1048576,MATCH($A851,'Hoja de Trabajo para listado'!$CD$155:$CD$1048576,0),MATCH((CUADRO!G$4&amp;$E851),'Hoja de Trabajo para listado'!$CD$151:$DC$151,0)),0)</f>
        <v>0</v>
      </c>
      <c r="H851" s="243">
        <f ca="1">+IFERROR(INDEX('Hoja de Trabajo para listado'!$A$155:$Z$1048576,MATCH($A851,'Hoja de Trabajo para listado'!$A$155:$A$1048576,0),MATCH((CUADRO!H$4&amp;$E851),'Hoja de Trabajo para listado'!$A$151:$Z$151,0)),0)+IFERROR(INDEX('Hoja de Trabajo para listado'!$AB$155:$BA$1048576,MATCH($A851,'Hoja de Trabajo para listado'!$AB$155:$AB$1048576,0),MATCH((CUADRO!H$4&amp;$E851),'Hoja de Trabajo para listado'!$AB$151:$BA$151,0)),0)+IFERROR(INDEX('Hoja de Trabajo para listado'!$BC$155:$CB$1048576,MATCH($A851,'Hoja de Trabajo para listado'!$BC$155:$BC$1048576,0),MATCH((CUADRO!H$4&amp;$E851),'Hoja de Trabajo para listado'!$BC$151:$CB$151,0)),0)+IFERROR(INDEX('Hoja de Trabajo para listado'!$DE$153:$DG$274,MATCH($A851,'Hoja de Trabajo para listado'!$DE$153:$DE$1048576,0),MATCH((CUADRO!H$4&amp;$E851),'Hoja de Trabajo para listado'!$DE$151:$DG$151,0)),0)+IFERROR(INDEX('Hoja de Trabajo para listado'!$CD$155:$DC$1048576,MATCH($A851,'Hoja de Trabajo para listado'!$CD$155:$CD$1048576,0),MATCH((CUADRO!H$4&amp;$E851),'Hoja de Trabajo para listado'!$CD$151:$DC$151,0)),0)</f>
        <v>0</v>
      </c>
      <c r="I851" s="243">
        <f ca="1">+IFERROR(INDEX('Hoja de Trabajo para listado'!$A$155:$Z$1048576,MATCH($A851,'Hoja de Trabajo para listado'!$A$155:$A$1048576,0),MATCH((CUADRO!I$4&amp;$E851),'Hoja de Trabajo para listado'!$A$151:$Z$151,0)),0)+IFERROR(INDEX('Hoja de Trabajo para listado'!$AB$155:$BA$1048576,MATCH($A851,'Hoja de Trabajo para listado'!$AB$155:$AB$1048576,0),MATCH((CUADRO!I$4&amp;$E851),'Hoja de Trabajo para listado'!$AB$151:$BA$151,0)),0)+IFERROR(INDEX('Hoja de Trabajo para listado'!$BC$155:$CB$1048576,MATCH($A851,'Hoja de Trabajo para listado'!$BC$155:$BC$1048576,0),MATCH((CUADRO!I$4&amp;$E851),'Hoja de Trabajo para listado'!$BC$151:$CB$151,0)),0)+IFERROR(INDEX('Hoja de Trabajo para listado'!$DE$153:$DG$274,MATCH($A851,'Hoja de Trabajo para listado'!$DE$153:$DE$1048576,0),MATCH((CUADRO!I$4&amp;$E851),'Hoja de Trabajo para listado'!$DE$151:$DG$151,0)),0)+IFERROR(INDEX('Hoja de Trabajo para listado'!$CD$155:$DC$1048576,MATCH($A851,'Hoja de Trabajo para listado'!$CD$155:$CD$1048576,0),MATCH((CUADRO!I$4&amp;$E851),'Hoja de Trabajo para listado'!$CD$151:$DC$151,0)),0)</f>
        <v>0</v>
      </c>
      <c r="J851" s="243">
        <f ca="1">+IFERROR(INDEX('Hoja de Trabajo para listado'!$A$155:$Z$1048576,MATCH($A851,'Hoja de Trabajo para listado'!$A$155:$A$1048576,0),MATCH((CUADRO!J$4&amp;$E851),'Hoja de Trabajo para listado'!$A$151:$Z$151,0)),0)+IFERROR(INDEX('Hoja de Trabajo para listado'!$AB$155:$BA$1048576,MATCH($A851,'Hoja de Trabajo para listado'!$AB$155:$AB$1048576,0),MATCH((CUADRO!J$4&amp;$E851),'Hoja de Trabajo para listado'!$AB$151:$BA$151,0)),0)+IFERROR(INDEX('Hoja de Trabajo para listado'!$BC$155:$CB$1048576,MATCH($A851,'Hoja de Trabajo para listado'!$BC$155:$BC$1048576,0),MATCH((CUADRO!J$4&amp;$E851),'Hoja de Trabajo para listado'!$BC$151:$CB$151,0)),0)+IFERROR(INDEX('Hoja de Trabajo para listado'!$DE$153:$DG$274,MATCH($A851,'Hoja de Trabajo para listado'!$DE$153:$DE$1048576,0),MATCH((CUADRO!J$4&amp;$E851),'Hoja de Trabajo para listado'!$DE$151:$DG$151,0)),0)+IFERROR(INDEX('Hoja de Trabajo para listado'!$CD$155:$DC$1048576,MATCH($A851,'Hoja de Trabajo para listado'!$CD$155:$CD$1048576,0),MATCH((CUADRO!J$4&amp;$E851),'Hoja de Trabajo para listado'!$CD$151:$DC$151,0)),0)</f>
        <v>0</v>
      </c>
      <c r="K851" s="243">
        <f ca="1">+IFERROR(INDEX('Hoja de Trabajo para listado'!$A$155:$Z$1048576,MATCH($A851,'Hoja de Trabajo para listado'!$A$155:$A$1048576,0),MATCH((CUADRO!K$4&amp;$E851),'Hoja de Trabajo para listado'!$A$151:$Z$151,0)),0)+IFERROR(INDEX('Hoja de Trabajo para listado'!$AB$155:$BA$1048576,MATCH($A851,'Hoja de Trabajo para listado'!$AB$155:$AB$1048576,0),MATCH((CUADRO!K$4&amp;$E851),'Hoja de Trabajo para listado'!$AB$151:$BA$151,0)),0)+IFERROR(INDEX('Hoja de Trabajo para listado'!$BC$155:$CB$1048576,MATCH($A851,'Hoja de Trabajo para listado'!$BC$155:$BC$1048576,0),MATCH((CUADRO!K$4&amp;$E851),'Hoja de Trabajo para listado'!$BC$151:$CB$151,0)),0)+IFERROR(INDEX('Hoja de Trabajo para listado'!$DE$153:$DG$274,MATCH($A851,'Hoja de Trabajo para listado'!$DE$153:$DE$1048576,0),MATCH((CUADRO!K$4&amp;$E851),'Hoja de Trabajo para listado'!$DE$151:$DG$151,0)),0)+IFERROR(INDEX('Hoja de Trabajo para listado'!$CD$155:$DC$1048576,MATCH($A851,'Hoja de Trabajo para listado'!$CD$155:$CD$1048576,0),MATCH((CUADRO!K$4&amp;$E851),'Hoja de Trabajo para listado'!$CD$151:$DC$151,0)),0)</f>
        <v>0</v>
      </c>
      <c r="L851" s="243">
        <f ca="1">+IFERROR(INDEX('Hoja de Trabajo para listado'!$A$155:$Z$1048576,MATCH($A851,'Hoja de Trabajo para listado'!$A$155:$A$1048576,0),MATCH((CUADRO!L$4&amp;$E851),'Hoja de Trabajo para listado'!$A$151:$Z$151,0)),0)+IFERROR(INDEX('Hoja de Trabajo para listado'!$AB$155:$BA$1048576,MATCH($A851,'Hoja de Trabajo para listado'!$AB$155:$AB$1048576,0),MATCH((CUADRO!L$4&amp;$E851),'Hoja de Trabajo para listado'!$AB$151:$BA$151,0)),0)+IFERROR(INDEX('Hoja de Trabajo para listado'!$BC$155:$CB$1048576,MATCH($A851,'Hoja de Trabajo para listado'!$BC$155:$BC$1048576,0),MATCH((CUADRO!L$4&amp;$E851),'Hoja de Trabajo para listado'!$BC$151:$CB$151,0)),0)+IFERROR(INDEX('Hoja de Trabajo para listado'!$DE$153:$DG$274,MATCH($A851,'Hoja de Trabajo para listado'!$DE$153:$DE$1048576,0),MATCH((CUADRO!L$4&amp;$E851),'Hoja de Trabajo para listado'!$DE$151:$DG$151,0)),0)+IFERROR(INDEX('Hoja de Trabajo para listado'!$CD$155:$DC$1048576,MATCH($A851,'Hoja de Trabajo para listado'!$CD$155:$CD$1048576,0),MATCH((CUADRO!L$4&amp;$E851),'Hoja de Trabajo para listado'!$CD$151:$DC$151,0)),0)</f>
        <v>0</v>
      </c>
      <c r="M851" s="243">
        <f ca="1">+IFERROR(INDEX('Hoja de Trabajo para listado'!$A$155:$Z$1048576,MATCH($A851,'Hoja de Trabajo para listado'!$A$155:$A$1048576,0),MATCH((CUADRO!M$4&amp;$E851),'Hoja de Trabajo para listado'!$A$151:$Z$151,0)),0)+IFERROR(INDEX('Hoja de Trabajo para listado'!$AB$155:$BA$1048576,MATCH($A851,'Hoja de Trabajo para listado'!$AB$155:$AB$1048576,0),MATCH((CUADRO!M$4&amp;$E851),'Hoja de Trabajo para listado'!$AB$151:$BA$151,0)),0)+IFERROR(INDEX('Hoja de Trabajo para listado'!$BC$155:$CB$1048576,MATCH($A851,'Hoja de Trabajo para listado'!$BC$155:$BC$1048576,0),MATCH((CUADRO!M$4&amp;$E851),'Hoja de Trabajo para listado'!$BC$151:$CB$151,0)),0)+IFERROR(INDEX('Hoja de Trabajo para listado'!$DE$153:$DG$274,MATCH($A851,'Hoja de Trabajo para listado'!$DE$153:$DE$1048576,0),MATCH((CUADRO!M$4&amp;$E851),'Hoja de Trabajo para listado'!$DE$151:$DG$151,0)),0)+IFERROR(INDEX('Hoja de Trabajo para listado'!$CD$155:$DC$1048576,MATCH($A851,'Hoja de Trabajo para listado'!$CD$155:$CD$1048576,0),MATCH((CUADRO!M$4&amp;$E851),'Hoja de Trabajo para listado'!$CD$151:$DC$151,0)),0)</f>
        <v>0</v>
      </c>
      <c r="N851" s="243">
        <f ca="1">+IFERROR(INDEX('Hoja de Trabajo para listado'!$A$155:$Z$1048576,MATCH($A851,'Hoja de Trabajo para listado'!$A$155:$A$1048576,0),MATCH((CUADRO!N$4&amp;$E851),'Hoja de Trabajo para listado'!$A$151:$Z$151,0)),0)+IFERROR(INDEX('Hoja de Trabajo para listado'!$AB$155:$BA$1048576,MATCH($A851,'Hoja de Trabajo para listado'!$AB$155:$AB$1048576,0),MATCH((CUADRO!N$4&amp;$E851),'Hoja de Trabajo para listado'!$AB$151:$BA$151,0)),0)+IFERROR(INDEX('Hoja de Trabajo para listado'!$BC$155:$CB$1048576,MATCH($A851,'Hoja de Trabajo para listado'!$BC$155:$BC$1048576,0),MATCH((CUADRO!N$4&amp;$E851),'Hoja de Trabajo para listado'!$BC$151:$CB$151,0)),0)+IFERROR(INDEX('Hoja de Trabajo para listado'!$DE$153:$DG$274,MATCH($A851,'Hoja de Trabajo para listado'!$DE$153:$DE$1048576,0),MATCH((CUADRO!N$4&amp;$E851),'Hoja de Trabajo para listado'!$DE$151:$DG$151,0)),0)+IFERROR(INDEX('Hoja de Trabajo para listado'!$CD$155:$DC$1048576,MATCH($A851,'Hoja de Trabajo para listado'!$CD$155:$CD$1048576,0),MATCH((CUADRO!N$4&amp;$E851),'Hoja de Trabajo para listado'!$CD$151:$DC$151,0)),0)</f>
        <v>0</v>
      </c>
      <c r="O851" s="243">
        <f ca="1">+IFERROR(INDEX('Hoja de Trabajo para listado'!$A$155:$Z$1048576,MATCH($A851,'Hoja de Trabajo para listado'!$A$155:$A$1048576,0),MATCH((CUADRO!O$4&amp;$E851),'Hoja de Trabajo para listado'!$A$151:$Z$151,0)),0)+IFERROR(INDEX('Hoja de Trabajo para listado'!$AB$155:$BA$1048576,MATCH($A851,'Hoja de Trabajo para listado'!$AB$155:$AB$1048576,0),MATCH((CUADRO!O$4&amp;$E851),'Hoja de Trabajo para listado'!$AB$151:$BA$151,0)),0)+IFERROR(INDEX('Hoja de Trabajo para listado'!$BC$155:$CB$1048576,MATCH($A851,'Hoja de Trabajo para listado'!$BC$155:$BC$1048576,0),MATCH((CUADRO!O$4&amp;$E851),'Hoja de Trabajo para listado'!$BC$151:$CB$151,0)),0)+IFERROR(INDEX('Hoja de Trabajo para listado'!$DE$153:$DG$274,MATCH($A851,'Hoja de Trabajo para listado'!$DE$153:$DE$1048576,0),MATCH((CUADRO!O$4&amp;$E851),'Hoja de Trabajo para listado'!$DE$151:$DG$151,0)),0)+IFERROR(INDEX('Hoja de Trabajo para listado'!$CD$155:$DC$1048576,MATCH($A851,'Hoja de Trabajo para listado'!$CD$155:$CD$1048576,0),MATCH((CUADRO!O$4&amp;$E851),'Hoja de Trabajo para listado'!$CD$151:$DC$151,0)),0)</f>
        <v>0</v>
      </c>
      <c r="P851" s="243">
        <f ca="1">+IFERROR(INDEX('Hoja de Trabajo para listado'!$A$155:$Z$1048576,MATCH($A851,'Hoja de Trabajo para listado'!$A$155:$A$1048576,0),MATCH((CUADRO!P$4&amp;$E851),'Hoja de Trabajo para listado'!$A$151:$Z$151,0)),0)+IFERROR(INDEX('Hoja de Trabajo para listado'!$AB$155:$BA$1048576,MATCH($A851,'Hoja de Trabajo para listado'!$AB$155:$AB$1048576,0),MATCH((CUADRO!P$4&amp;$E851),'Hoja de Trabajo para listado'!$AB$151:$BA$151,0)),0)+IFERROR(INDEX('Hoja de Trabajo para listado'!$BC$155:$CB$1048576,MATCH($A851,'Hoja de Trabajo para listado'!$BC$155:$BC$1048576,0),MATCH((CUADRO!P$4&amp;$E851),'Hoja de Trabajo para listado'!$BC$151:$CB$151,0)),0)+IFERROR(INDEX('Hoja de Trabajo para listado'!$DE$153:$DG$274,MATCH($A851,'Hoja de Trabajo para listado'!$DE$153:$DE$1048576,0),MATCH((CUADRO!P$4&amp;$E851),'Hoja de Trabajo para listado'!$DE$151:$DG$151,0)),0)+IFERROR(INDEX('Hoja de Trabajo para listado'!$CD$155:$DC$1048576,MATCH($A851,'Hoja de Trabajo para listado'!$CD$155:$CD$1048576,0),MATCH((CUADRO!P$4&amp;$E851),'Hoja de Trabajo para listado'!$CD$151:$DC$151,0)),0)</f>
        <v>0</v>
      </c>
      <c r="Q851" s="243">
        <f ca="1">+IFERROR(INDEX('Hoja de Trabajo para listado'!$A$155:$Z$1048576,MATCH($A851,'Hoja de Trabajo para listado'!$A$155:$A$1048576,0),MATCH((CUADRO!Q$4&amp;$E851),'Hoja de Trabajo para listado'!$A$151:$Z$151,0)),0)+IFERROR(INDEX('Hoja de Trabajo para listado'!$AB$155:$BA$1048576,MATCH($A851,'Hoja de Trabajo para listado'!$AB$155:$AB$1048576,0),MATCH((CUADRO!Q$4&amp;$E851),'Hoja de Trabajo para listado'!$AB$151:$BA$151,0)),0)+IFERROR(INDEX('Hoja de Trabajo para listado'!$BC$155:$CB$1048576,MATCH($A851,'Hoja de Trabajo para listado'!$BC$155:$BC$1048576,0),MATCH((CUADRO!Q$4&amp;$E851),'Hoja de Trabajo para listado'!$BC$151:$CB$151,0)),0)+IFERROR(INDEX('Hoja de Trabajo para listado'!$DE$153:$DG$274,MATCH($A851,'Hoja de Trabajo para listado'!$DE$153:$DE$1048576,0),MATCH((CUADRO!Q$4&amp;$E851),'Hoja de Trabajo para listado'!$DE$151:$DG$151,0)),0)+IFERROR(INDEX('Hoja de Trabajo para listado'!$CD$155:$DC$1048576,MATCH($A851,'Hoja de Trabajo para listado'!$CD$155:$CD$1048576,0),MATCH((CUADRO!Q$4&amp;$E851),'Hoja de Trabajo para listado'!$CD$151:$DC$151,0)),0)</f>
        <v>0</v>
      </c>
      <c r="R851" s="243">
        <f t="shared" ca="1" si="33"/>
        <v>0</v>
      </c>
      <c r="S851" s="249"/>
      <c r="T851" s="243">
        <f ca="1">+T852</f>
        <v>0</v>
      </c>
      <c r="U851" s="242">
        <f t="shared" si="34"/>
        <v>1</v>
      </c>
      <c r="V851" s="333" t="str">
        <f>+VLOOKUP(A851,bd_lista!$A$3:$E$592,5,FALSE)</f>
        <v>Gobiernos Autonomos Municipales</v>
      </c>
      <c r="W851" s="387" t="str">
        <f>+V851</f>
        <v>Gobiernos Autonomos Municipales</v>
      </c>
      <c r="X851" s="242">
        <f>+VLOOKUP(A851,[4]Sheet1!$A$13:$D$744,4,FALSE)</f>
        <v>0</v>
      </c>
      <c r="Y851" s="242" t="e">
        <f>+VLOOKUP(X851,bd_lista!$A$3:$C$592,3,FALSE)</f>
        <v>#N/A</v>
      </c>
      <c r="Z851" s="294">
        <f>+X851</f>
        <v>0</v>
      </c>
      <c r="AA851" s="295" t="e">
        <f>+Y851</f>
        <v>#N/A</v>
      </c>
    </row>
    <row r="852" spans="1:27" customFormat="1" ht="15" hidden="1" customHeight="1">
      <c r="A852" s="32">
        <v>1508</v>
      </c>
      <c r="B852" s="393"/>
      <c r="C852" s="247" t="str">
        <f>+VLOOKUP(A852,bd_lista!$A$3:$C$592,3,FALSE)</f>
        <v>Gobierno Autónomo Municipal de Betanzos</v>
      </c>
      <c r="D852" s="390"/>
      <c r="E852" s="244" t="s">
        <v>1305</v>
      </c>
      <c r="F852" s="245">
        <f ca="1">+IFERROR(INDEX('Hoja de Trabajo para listado'!$A$155:$Z$1048576,MATCH($A852,'Hoja de Trabajo para listado'!$A$155:$A$1048576,0),MATCH((CUADRO!F$4&amp;$E852),'Hoja de Trabajo para listado'!$A$151:$Z$151,0)),0)+IFERROR(INDEX('Hoja de Trabajo para listado'!$AB$155:$BA$1048576,MATCH($A852,'Hoja de Trabajo para listado'!$AB$155:$AB$1048576,0),MATCH((CUADRO!F$4&amp;$E852),'Hoja de Trabajo para listado'!$AB$151:$BA$151,0)),0)+IFERROR(INDEX('Hoja de Trabajo para listado'!$BC$155:$CB$1048576,MATCH($A852,'Hoja de Trabajo para listado'!$BC$155:$BC$1048576,0),MATCH((CUADRO!F$4&amp;$E852),'Hoja de Trabajo para listado'!$BC$151:$CB$151,0)),0)+IFERROR(INDEX('Hoja de Trabajo para listado'!$DE$153:$DG$274,MATCH($A852,'Hoja de Trabajo para listado'!$DE$153:$DE$1048576,0),MATCH((CUADRO!F$4&amp;$E852),'Hoja de Trabajo para listado'!$DE$151:$DG$151,0)),0)+IFERROR(INDEX('Hoja de Trabajo para listado'!$CD$155:$DC$1048576,MATCH($A852,'Hoja de Trabajo para listado'!$CD$155:$CD$1048576,0),MATCH((CUADRO!F$4&amp;$E852),'Hoja de Trabajo para listado'!$CD$151:$DC$151,0)),0)</f>
        <v>0</v>
      </c>
      <c r="G852" s="245">
        <f ca="1">+IFERROR(INDEX('Hoja de Trabajo para listado'!$A$155:$Z$1048576,MATCH($A852,'Hoja de Trabajo para listado'!$A$155:$A$1048576,0),MATCH((CUADRO!G$4&amp;$E852),'Hoja de Trabajo para listado'!$A$151:$Z$151,0)),0)+IFERROR(INDEX('Hoja de Trabajo para listado'!$AB$155:$BA$1048576,MATCH($A852,'Hoja de Trabajo para listado'!$AB$155:$AB$1048576,0),MATCH((CUADRO!G$4&amp;$E852),'Hoja de Trabajo para listado'!$AB$151:$BA$151,0)),0)+IFERROR(INDEX('Hoja de Trabajo para listado'!$BC$155:$CB$1048576,MATCH($A852,'Hoja de Trabajo para listado'!$BC$155:$BC$1048576,0),MATCH((CUADRO!G$4&amp;$E852),'Hoja de Trabajo para listado'!$BC$151:$CB$151,0)),0)+IFERROR(INDEX('Hoja de Trabajo para listado'!$DE$153:$DG$274,MATCH($A852,'Hoja de Trabajo para listado'!$DE$153:$DE$1048576,0),MATCH((CUADRO!G$4&amp;$E852),'Hoja de Trabajo para listado'!$DE$151:$DG$151,0)),0)+IFERROR(INDEX('Hoja de Trabajo para listado'!$CD$155:$DC$1048576,MATCH($A852,'Hoja de Trabajo para listado'!$CD$155:$CD$1048576,0),MATCH((CUADRO!G$4&amp;$E852),'Hoja de Trabajo para listado'!$CD$151:$DC$151,0)),0)</f>
        <v>0</v>
      </c>
      <c r="H852" s="245">
        <f ca="1">+IFERROR(INDEX('Hoja de Trabajo para listado'!$A$155:$Z$1048576,MATCH($A852,'Hoja de Trabajo para listado'!$A$155:$A$1048576,0),MATCH((CUADRO!H$4&amp;$E852),'Hoja de Trabajo para listado'!$A$151:$Z$151,0)),0)+IFERROR(INDEX('Hoja de Trabajo para listado'!$AB$155:$BA$1048576,MATCH($A852,'Hoja de Trabajo para listado'!$AB$155:$AB$1048576,0),MATCH((CUADRO!H$4&amp;$E852),'Hoja de Trabajo para listado'!$AB$151:$BA$151,0)),0)+IFERROR(INDEX('Hoja de Trabajo para listado'!$BC$155:$CB$1048576,MATCH($A852,'Hoja de Trabajo para listado'!$BC$155:$BC$1048576,0),MATCH((CUADRO!H$4&amp;$E852),'Hoja de Trabajo para listado'!$BC$151:$CB$151,0)),0)+IFERROR(INDEX('Hoja de Trabajo para listado'!$DE$153:$DG$274,MATCH($A852,'Hoja de Trabajo para listado'!$DE$153:$DE$1048576,0),MATCH((CUADRO!H$4&amp;$E852),'Hoja de Trabajo para listado'!$DE$151:$DG$151,0)),0)+IFERROR(INDEX('Hoja de Trabajo para listado'!$CD$155:$DC$1048576,MATCH($A852,'Hoja de Trabajo para listado'!$CD$155:$CD$1048576,0),MATCH((CUADRO!H$4&amp;$E852),'Hoja de Trabajo para listado'!$CD$151:$DC$151,0)),0)</f>
        <v>0</v>
      </c>
      <c r="I852" s="245">
        <f ca="1">+IFERROR(INDEX('Hoja de Trabajo para listado'!$A$155:$Z$1048576,MATCH($A852,'Hoja de Trabajo para listado'!$A$155:$A$1048576,0),MATCH((CUADRO!I$4&amp;$E852),'Hoja de Trabajo para listado'!$A$151:$Z$151,0)),0)+IFERROR(INDEX('Hoja de Trabajo para listado'!$AB$155:$BA$1048576,MATCH($A852,'Hoja de Trabajo para listado'!$AB$155:$AB$1048576,0),MATCH((CUADRO!I$4&amp;$E852),'Hoja de Trabajo para listado'!$AB$151:$BA$151,0)),0)+IFERROR(INDEX('Hoja de Trabajo para listado'!$BC$155:$CB$1048576,MATCH($A852,'Hoja de Trabajo para listado'!$BC$155:$BC$1048576,0),MATCH((CUADRO!I$4&amp;$E852),'Hoja de Trabajo para listado'!$BC$151:$CB$151,0)),0)+IFERROR(INDEX('Hoja de Trabajo para listado'!$DE$153:$DG$274,MATCH($A852,'Hoja de Trabajo para listado'!$DE$153:$DE$1048576,0),MATCH((CUADRO!I$4&amp;$E852),'Hoja de Trabajo para listado'!$DE$151:$DG$151,0)),0)+IFERROR(INDEX('Hoja de Trabajo para listado'!$CD$155:$DC$1048576,MATCH($A852,'Hoja de Trabajo para listado'!$CD$155:$CD$1048576,0),MATCH((CUADRO!I$4&amp;$E852),'Hoja de Trabajo para listado'!$CD$151:$DC$151,0)),0)</f>
        <v>0</v>
      </c>
      <c r="J852" s="245">
        <f ca="1">+IFERROR(INDEX('Hoja de Trabajo para listado'!$A$155:$Z$1048576,MATCH($A852,'Hoja de Trabajo para listado'!$A$155:$A$1048576,0),MATCH((CUADRO!J$4&amp;$E852),'Hoja de Trabajo para listado'!$A$151:$Z$151,0)),0)+IFERROR(INDEX('Hoja de Trabajo para listado'!$AB$155:$BA$1048576,MATCH($A852,'Hoja de Trabajo para listado'!$AB$155:$AB$1048576,0),MATCH((CUADRO!J$4&amp;$E852),'Hoja de Trabajo para listado'!$AB$151:$BA$151,0)),0)+IFERROR(INDEX('Hoja de Trabajo para listado'!$BC$155:$CB$1048576,MATCH($A852,'Hoja de Trabajo para listado'!$BC$155:$BC$1048576,0),MATCH((CUADRO!J$4&amp;$E852),'Hoja de Trabajo para listado'!$BC$151:$CB$151,0)),0)+IFERROR(INDEX('Hoja de Trabajo para listado'!$DE$153:$DG$274,MATCH($A852,'Hoja de Trabajo para listado'!$DE$153:$DE$1048576,0),MATCH((CUADRO!J$4&amp;$E852),'Hoja de Trabajo para listado'!$DE$151:$DG$151,0)),0)+IFERROR(INDEX('Hoja de Trabajo para listado'!$CD$155:$DC$1048576,MATCH($A852,'Hoja de Trabajo para listado'!$CD$155:$CD$1048576,0),MATCH((CUADRO!J$4&amp;$E852),'Hoja de Trabajo para listado'!$CD$151:$DC$151,0)),0)</f>
        <v>0</v>
      </c>
      <c r="K852" s="245">
        <f ca="1">+IFERROR(INDEX('Hoja de Trabajo para listado'!$A$155:$Z$1048576,MATCH($A852,'Hoja de Trabajo para listado'!$A$155:$A$1048576,0),MATCH((CUADRO!K$4&amp;$E852),'Hoja de Trabajo para listado'!$A$151:$Z$151,0)),0)+IFERROR(INDEX('Hoja de Trabajo para listado'!$AB$155:$BA$1048576,MATCH($A852,'Hoja de Trabajo para listado'!$AB$155:$AB$1048576,0),MATCH((CUADRO!K$4&amp;$E852),'Hoja de Trabajo para listado'!$AB$151:$BA$151,0)),0)+IFERROR(INDEX('Hoja de Trabajo para listado'!$BC$155:$CB$1048576,MATCH($A852,'Hoja de Trabajo para listado'!$BC$155:$BC$1048576,0),MATCH((CUADRO!K$4&amp;$E852),'Hoja de Trabajo para listado'!$BC$151:$CB$151,0)),0)+IFERROR(INDEX('Hoja de Trabajo para listado'!$DE$153:$DG$274,MATCH($A852,'Hoja de Trabajo para listado'!$DE$153:$DE$1048576,0),MATCH((CUADRO!K$4&amp;$E852),'Hoja de Trabajo para listado'!$DE$151:$DG$151,0)),0)+IFERROR(INDEX('Hoja de Trabajo para listado'!$CD$155:$DC$1048576,MATCH($A852,'Hoja de Trabajo para listado'!$CD$155:$CD$1048576,0),MATCH((CUADRO!K$4&amp;$E852),'Hoja de Trabajo para listado'!$CD$151:$DC$151,0)),0)</f>
        <v>0</v>
      </c>
      <c r="L852" s="245">
        <f ca="1">+IFERROR(INDEX('Hoja de Trabajo para listado'!$A$155:$Z$1048576,MATCH($A852,'Hoja de Trabajo para listado'!$A$155:$A$1048576,0),MATCH((CUADRO!L$4&amp;$E852),'Hoja de Trabajo para listado'!$A$151:$Z$151,0)),0)+IFERROR(INDEX('Hoja de Trabajo para listado'!$AB$155:$BA$1048576,MATCH($A852,'Hoja de Trabajo para listado'!$AB$155:$AB$1048576,0),MATCH((CUADRO!L$4&amp;$E852),'Hoja de Trabajo para listado'!$AB$151:$BA$151,0)),0)+IFERROR(INDEX('Hoja de Trabajo para listado'!$BC$155:$CB$1048576,MATCH($A852,'Hoja de Trabajo para listado'!$BC$155:$BC$1048576,0),MATCH((CUADRO!L$4&amp;$E852),'Hoja de Trabajo para listado'!$BC$151:$CB$151,0)),0)+IFERROR(INDEX('Hoja de Trabajo para listado'!$DE$153:$DG$274,MATCH($A852,'Hoja de Trabajo para listado'!$DE$153:$DE$1048576,0),MATCH((CUADRO!L$4&amp;$E852),'Hoja de Trabajo para listado'!$DE$151:$DG$151,0)),0)+IFERROR(INDEX('Hoja de Trabajo para listado'!$CD$155:$DC$1048576,MATCH($A852,'Hoja de Trabajo para listado'!$CD$155:$CD$1048576,0),MATCH((CUADRO!L$4&amp;$E852),'Hoja de Trabajo para listado'!$CD$151:$DC$151,0)),0)</f>
        <v>0</v>
      </c>
      <c r="M852" s="245">
        <f ca="1">+IFERROR(INDEX('Hoja de Trabajo para listado'!$A$155:$Z$1048576,MATCH($A852,'Hoja de Trabajo para listado'!$A$155:$A$1048576,0),MATCH((CUADRO!M$4&amp;$E852),'Hoja de Trabajo para listado'!$A$151:$Z$151,0)),0)+IFERROR(INDEX('Hoja de Trabajo para listado'!$AB$155:$BA$1048576,MATCH($A852,'Hoja de Trabajo para listado'!$AB$155:$AB$1048576,0),MATCH((CUADRO!M$4&amp;$E852),'Hoja de Trabajo para listado'!$AB$151:$BA$151,0)),0)+IFERROR(INDEX('Hoja de Trabajo para listado'!$BC$155:$CB$1048576,MATCH($A852,'Hoja de Trabajo para listado'!$BC$155:$BC$1048576,0),MATCH((CUADRO!M$4&amp;$E852),'Hoja de Trabajo para listado'!$BC$151:$CB$151,0)),0)+IFERROR(INDEX('Hoja de Trabajo para listado'!$DE$153:$DG$274,MATCH($A852,'Hoja de Trabajo para listado'!$DE$153:$DE$1048576,0),MATCH((CUADRO!M$4&amp;$E852),'Hoja de Trabajo para listado'!$DE$151:$DG$151,0)),0)+IFERROR(INDEX('Hoja de Trabajo para listado'!$CD$155:$DC$1048576,MATCH($A852,'Hoja de Trabajo para listado'!$CD$155:$CD$1048576,0),MATCH((CUADRO!M$4&amp;$E852),'Hoja de Trabajo para listado'!$CD$151:$DC$151,0)),0)</f>
        <v>0</v>
      </c>
      <c r="N852" s="245">
        <f ca="1">+IFERROR(INDEX('Hoja de Trabajo para listado'!$A$155:$Z$1048576,MATCH($A852,'Hoja de Trabajo para listado'!$A$155:$A$1048576,0),MATCH((CUADRO!N$4&amp;$E852),'Hoja de Trabajo para listado'!$A$151:$Z$151,0)),0)+IFERROR(INDEX('Hoja de Trabajo para listado'!$AB$155:$BA$1048576,MATCH($A852,'Hoja de Trabajo para listado'!$AB$155:$AB$1048576,0),MATCH((CUADRO!N$4&amp;$E852),'Hoja de Trabajo para listado'!$AB$151:$BA$151,0)),0)+IFERROR(INDEX('Hoja de Trabajo para listado'!$BC$155:$CB$1048576,MATCH($A852,'Hoja de Trabajo para listado'!$BC$155:$BC$1048576,0),MATCH((CUADRO!N$4&amp;$E852),'Hoja de Trabajo para listado'!$BC$151:$CB$151,0)),0)+IFERROR(INDEX('Hoja de Trabajo para listado'!$DE$153:$DG$274,MATCH($A852,'Hoja de Trabajo para listado'!$DE$153:$DE$1048576,0),MATCH((CUADRO!N$4&amp;$E852),'Hoja de Trabajo para listado'!$DE$151:$DG$151,0)),0)+IFERROR(INDEX('Hoja de Trabajo para listado'!$CD$155:$DC$1048576,MATCH($A852,'Hoja de Trabajo para listado'!$CD$155:$CD$1048576,0),MATCH((CUADRO!N$4&amp;$E852),'Hoja de Trabajo para listado'!$CD$151:$DC$151,0)),0)</f>
        <v>0</v>
      </c>
      <c r="O852" s="245">
        <f ca="1">+IFERROR(INDEX('Hoja de Trabajo para listado'!$A$155:$Z$1048576,MATCH($A852,'Hoja de Trabajo para listado'!$A$155:$A$1048576,0),MATCH((CUADRO!O$4&amp;$E852),'Hoja de Trabajo para listado'!$A$151:$Z$151,0)),0)+IFERROR(INDEX('Hoja de Trabajo para listado'!$AB$155:$BA$1048576,MATCH($A852,'Hoja de Trabajo para listado'!$AB$155:$AB$1048576,0),MATCH((CUADRO!O$4&amp;$E852),'Hoja de Trabajo para listado'!$AB$151:$BA$151,0)),0)+IFERROR(INDEX('Hoja de Trabajo para listado'!$BC$155:$CB$1048576,MATCH($A852,'Hoja de Trabajo para listado'!$BC$155:$BC$1048576,0),MATCH((CUADRO!O$4&amp;$E852),'Hoja de Trabajo para listado'!$BC$151:$CB$151,0)),0)+IFERROR(INDEX('Hoja de Trabajo para listado'!$DE$153:$DG$274,MATCH($A852,'Hoja de Trabajo para listado'!$DE$153:$DE$1048576,0),MATCH((CUADRO!O$4&amp;$E852),'Hoja de Trabajo para listado'!$DE$151:$DG$151,0)),0)+IFERROR(INDEX('Hoja de Trabajo para listado'!$CD$155:$DC$1048576,MATCH($A852,'Hoja de Trabajo para listado'!$CD$155:$CD$1048576,0),MATCH((CUADRO!O$4&amp;$E852),'Hoja de Trabajo para listado'!$CD$151:$DC$151,0)),0)</f>
        <v>0</v>
      </c>
      <c r="P852" s="245">
        <f ca="1">+IFERROR(INDEX('Hoja de Trabajo para listado'!$A$155:$Z$1048576,MATCH($A852,'Hoja de Trabajo para listado'!$A$155:$A$1048576,0),MATCH((CUADRO!P$4&amp;$E852),'Hoja de Trabajo para listado'!$A$151:$Z$151,0)),0)+IFERROR(INDEX('Hoja de Trabajo para listado'!$AB$155:$BA$1048576,MATCH($A852,'Hoja de Trabajo para listado'!$AB$155:$AB$1048576,0),MATCH((CUADRO!P$4&amp;$E852),'Hoja de Trabajo para listado'!$AB$151:$BA$151,0)),0)+IFERROR(INDEX('Hoja de Trabajo para listado'!$BC$155:$CB$1048576,MATCH($A852,'Hoja de Trabajo para listado'!$BC$155:$BC$1048576,0),MATCH((CUADRO!P$4&amp;$E852),'Hoja de Trabajo para listado'!$BC$151:$CB$151,0)),0)+IFERROR(INDEX('Hoja de Trabajo para listado'!$DE$153:$DG$274,MATCH($A852,'Hoja de Trabajo para listado'!$DE$153:$DE$1048576,0),MATCH((CUADRO!P$4&amp;$E852),'Hoja de Trabajo para listado'!$DE$151:$DG$151,0)),0)+IFERROR(INDEX('Hoja de Trabajo para listado'!$CD$155:$DC$1048576,MATCH($A852,'Hoja de Trabajo para listado'!$CD$155:$CD$1048576,0),MATCH((CUADRO!P$4&amp;$E852),'Hoja de Trabajo para listado'!$CD$151:$DC$151,0)),0)</f>
        <v>0</v>
      </c>
      <c r="Q852" s="245">
        <f ca="1">+IFERROR(INDEX('Hoja de Trabajo para listado'!$A$155:$Z$1048576,MATCH($A852,'Hoja de Trabajo para listado'!$A$155:$A$1048576,0),MATCH((CUADRO!Q$4&amp;$E852),'Hoja de Trabajo para listado'!$A$151:$Z$151,0)),0)+IFERROR(INDEX('Hoja de Trabajo para listado'!$AB$155:$BA$1048576,MATCH($A852,'Hoja de Trabajo para listado'!$AB$155:$AB$1048576,0),MATCH((CUADRO!Q$4&amp;$E852),'Hoja de Trabajo para listado'!$AB$151:$BA$151,0)),0)+IFERROR(INDEX('Hoja de Trabajo para listado'!$BC$155:$CB$1048576,MATCH($A852,'Hoja de Trabajo para listado'!$BC$155:$BC$1048576,0),MATCH((CUADRO!Q$4&amp;$E852),'Hoja de Trabajo para listado'!$BC$151:$CB$151,0)),0)+IFERROR(INDEX('Hoja de Trabajo para listado'!$DE$153:$DG$274,MATCH($A852,'Hoja de Trabajo para listado'!$DE$153:$DE$1048576,0),MATCH((CUADRO!Q$4&amp;$E852),'Hoja de Trabajo para listado'!$DE$151:$DG$151,0)),0)+IFERROR(INDEX('Hoja de Trabajo para listado'!$CD$155:$DC$1048576,MATCH($A852,'Hoja de Trabajo para listado'!$CD$155:$CD$1048576,0),MATCH((CUADRO!Q$4&amp;$E852),'Hoja de Trabajo para listado'!$CD$151:$DC$151,0)),0)</f>
        <v>0</v>
      </c>
      <c r="R852" s="245">
        <f t="shared" ca="1" si="33"/>
        <v>0</v>
      </c>
      <c r="S852" s="259">
        <f ca="1">+R851+R852</f>
        <v>0</v>
      </c>
      <c r="T852" s="245">
        <f ca="1">+S852</f>
        <v>0</v>
      </c>
      <c r="U852" s="244">
        <f t="shared" si="34"/>
        <v>2</v>
      </c>
      <c r="V852" s="333" t="str">
        <f>+VLOOKUP(A852,bd_lista!$A$3:$E$592,5,FALSE)</f>
        <v>Gobiernos Autonomos Municipales</v>
      </c>
      <c r="W852" s="388"/>
      <c r="X852" s="242">
        <f>+VLOOKUP(A852,[4]Sheet1!$A$13:$D$744,4,FALSE)</f>
        <v>0</v>
      </c>
      <c r="Y852" s="242" t="e">
        <f>+VLOOKUP(X852,bd_lista!$A$3:$C$592,3,FALSE)</f>
        <v>#N/A</v>
      </c>
      <c r="Z852" s="292"/>
      <c r="AA852" s="293"/>
    </row>
    <row r="853" spans="1:27" customFormat="1" ht="15" hidden="1" customHeight="1">
      <c r="A853" s="32">
        <v>1509</v>
      </c>
      <c r="B853" s="392">
        <f>+A853</f>
        <v>1509</v>
      </c>
      <c r="C853" s="247" t="str">
        <f>+VLOOKUP(A853,bd_lista!$A$3:$C$592,3,FALSE)</f>
        <v>Gobierno Autónomo Municipal de Chaqui</v>
      </c>
      <c r="D853" s="389" t="str">
        <f>+C853</f>
        <v>Gobierno Autónomo Municipal de Chaqui</v>
      </c>
      <c r="E853" s="242" t="s">
        <v>1304</v>
      </c>
      <c r="F853" s="243">
        <f ca="1">+IFERROR(INDEX('Hoja de Trabajo para listado'!$A$155:$Z$1048576,MATCH($A853,'Hoja de Trabajo para listado'!$A$155:$A$1048576,0),MATCH((CUADRO!F$4&amp;$E853),'Hoja de Trabajo para listado'!$A$151:$Z$151,0)),0)+IFERROR(INDEX('Hoja de Trabajo para listado'!$AB$155:$BA$1048576,MATCH($A853,'Hoja de Trabajo para listado'!$AB$155:$AB$1048576,0),MATCH((CUADRO!F$4&amp;$E853),'Hoja de Trabajo para listado'!$AB$151:$BA$151,0)),0)+IFERROR(INDEX('Hoja de Trabajo para listado'!$BC$155:$CB$1048576,MATCH($A853,'Hoja de Trabajo para listado'!$BC$155:$BC$1048576,0),MATCH((CUADRO!F$4&amp;$E853),'Hoja de Trabajo para listado'!$BC$151:$CB$151,0)),0)+IFERROR(INDEX('Hoja de Trabajo para listado'!$DE$153:$DG$274,MATCH($A853,'Hoja de Trabajo para listado'!$DE$153:$DE$1048576,0),MATCH((CUADRO!F$4&amp;$E853),'Hoja de Trabajo para listado'!$DE$151:$DG$151,0)),0)+IFERROR(INDEX('Hoja de Trabajo para listado'!$CD$155:$DC$1048576,MATCH($A853,'Hoja de Trabajo para listado'!$CD$155:$CD$1048576,0),MATCH((CUADRO!F$4&amp;$E853),'Hoja de Trabajo para listado'!$CD$151:$DC$151,0)),0)</f>
        <v>0</v>
      </c>
      <c r="G853" s="243">
        <f ca="1">+IFERROR(INDEX('Hoja de Trabajo para listado'!$A$155:$Z$1048576,MATCH($A853,'Hoja de Trabajo para listado'!$A$155:$A$1048576,0),MATCH((CUADRO!G$4&amp;$E853),'Hoja de Trabajo para listado'!$A$151:$Z$151,0)),0)+IFERROR(INDEX('Hoja de Trabajo para listado'!$AB$155:$BA$1048576,MATCH($A853,'Hoja de Trabajo para listado'!$AB$155:$AB$1048576,0),MATCH((CUADRO!G$4&amp;$E853),'Hoja de Trabajo para listado'!$AB$151:$BA$151,0)),0)+IFERROR(INDEX('Hoja de Trabajo para listado'!$BC$155:$CB$1048576,MATCH($A853,'Hoja de Trabajo para listado'!$BC$155:$BC$1048576,0),MATCH((CUADRO!G$4&amp;$E853),'Hoja de Trabajo para listado'!$BC$151:$CB$151,0)),0)+IFERROR(INDEX('Hoja de Trabajo para listado'!$DE$153:$DG$274,MATCH($A853,'Hoja de Trabajo para listado'!$DE$153:$DE$1048576,0),MATCH((CUADRO!G$4&amp;$E853),'Hoja de Trabajo para listado'!$DE$151:$DG$151,0)),0)+IFERROR(INDEX('Hoja de Trabajo para listado'!$CD$155:$DC$1048576,MATCH($A853,'Hoja de Trabajo para listado'!$CD$155:$CD$1048576,0),MATCH((CUADRO!G$4&amp;$E853),'Hoja de Trabajo para listado'!$CD$151:$DC$151,0)),0)</f>
        <v>0</v>
      </c>
      <c r="H853" s="243">
        <f ca="1">+IFERROR(INDEX('Hoja de Trabajo para listado'!$A$155:$Z$1048576,MATCH($A853,'Hoja de Trabajo para listado'!$A$155:$A$1048576,0),MATCH((CUADRO!H$4&amp;$E853),'Hoja de Trabajo para listado'!$A$151:$Z$151,0)),0)+IFERROR(INDEX('Hoja de Trabajo para listado'!$AB$155:$BA$1048576,MATCH($A853,'Hoja de Trabajo para listado'!$AB$155:$AB$1048576,0),MATCH((CUADRO!H$4&amp;$E853),'Hoja de Trabajo para listado'!$AB$151:$BA$151,0)),0)+IFERROR(INDEX('Hoja de Trabajo para listado'!$BC$155:$CB$1048576,MATCH($A853,'Hoja de Trabajo para listado'!$BC$155:$BC$1048576,0),MATCH((CUADRO!H$4&amp;$E853),'Hoja de Trabajo para listado'!$BC$151:$CB$151,0)),0)+IFERROR(INDEX('Hoja de Trabajo para listado'!$DE$153:$DG$274,MATCH($A853,'Hoja de Trabajo para listado'!$DE$153:$DE$1048576,0),MATCH((CUADRO!H$4&amp;$E853),'Hoja de Trabajo para listado'!$DE$151:$DG$151,0)),0)+IFERROR(INDEX('Hoja de Trabajo para listado'!$CD$155:$DC$1048576,MATCH($A853,'Hoja de Trabajo para listado'!$CD$155:$CD$1048576,0),MATCH((CUADRO!H$4&amp;$E853),'Hoja de Trabajo para listado'!$CD$151:$DC$151,0)),0)</f>
        <v>0</v>
      </c>
      <c r="I853" s="243">
        <f ca="1">+IFERROR(INDEX('Hoja de Trabajo para listado'!$A$155:$Z$1048576,MATCH($A853,'Hoja de Trabajo para listado'!$A$155:$A$1048576,0),MATCH((CUADRO!I$4&amp;$E853),'Hoja de Trabajo para listado'!$A$151:$Z$151,0)),0)+IFERROR(INDEX('Hoja de Trabajo para listado'!$AB$155:$BA$1048576,MATCH($A853,'Hoja de Trabajo para listado'!$AB$155:$AB$1048576,0),MATCH((CUADRO!I$4&amp;$E853),'Hoja de Trabajo para listado'!$AB$151:$BA$151,0)),0)+IFERROR(INDEX('Hoja de Trabajo para listado'!$BC$155:$CB$1048576,MATCH($A853,'Hoja de Trabajo para listado'!$BC$155:$BC$1048576,0),MATCH((CUADRO!I$4&amp;$E853),'Hoja de Trabajo para listado'!$BC$151:$CB$151,0)),0)+IFERROR(INDEX('Hoja de Trabajo para listado'!$DE$153:$DG$274,MATCH($A853,'Hoja de Trabajo para listado'!$DE$153:$DE$1048576,0),MATCH((CUADRO!I$4&amp;$E853),'Hoja de Trabajo para listado'!$DE$151:$DG$151,0)),0)+IFERROR(INDEX('Hoja de Trabajo para listado'!$CD$155:$DC$1048576,MATCH($A853,'Hoja de Trabajo para listado'!$CD$155:$CD$1048576,0),MATCH((CUADRO!I$4&amp;$E853),'Hoja de Trabajo para listado'!$CD$151:$DC$151,0)),0)</f>
        <v>0</v>
      </c>
      <c r="J853" s="243">
        <f ca="1">+IFERROR(INDEX('Hoja de Trabajo para listado'!$A$155:$Z$1048576,MATCH($A853,'Hoja de Trabajo para listado'!$A$155:$A$1048576,0),MATCH((CUADRO!J$4&amp;$E853),'Hoja de Trabajo para listado'!$A$151:$Z$151,0)),0)+IFERROR(INDEX('Hoja de Trabajo para listado'!$AB$155:$BA$1048576,MATCH($A853,'Hoja de Trabajo para listado'!$AB$155:$AB$1048576,0),MATCH((CUADRO!J$4&amp;$E853),'Hoja de Trabajo para listado'!$AB$151:$BA$151,0)),0)+IFERROR(INDEX('Hoja de Trabajo para listado'!$BC$155:$CB$1048576,MATCH($A853,'Hoja de Trabajo para listado'!$BC$155:$BC$1048576,0),MATCH((CUADRO!J$4&amp;$E853),'Hoja de Trabajo para listado'!$BC$151:$CB$151,0)),0)+IFERROR(INDEX('Hoja de Trabajo para listado'!$DE$153:$DG$274,MATCH($A853,'Hoja de Trabajo para listado'!$DE$153:$DE$1048576,0),MATCH((CUADRO!J$4&amp;$E853),'Hoja de Trabajo para listado'!$DE$151:$DG$151,0)),0)+IFERROR(INDEX('Hoja de Trabajo para listado'!$CD$155:$DC$1048576,MATCH($A853,'Hoja de Trabajo para listado'!$CD$155:$CD$1048576,0),MATCH((CUADRO!J$4&amp;$E853),'Hoja de Trabajo para listado'!$CD$151:$DC$151,0)),0)</f>
        <v>0</v>
      </c>
      <c r="K853" s="243">
        <f ca="1">+IFERROR(INDEX('Hoja de Trabajo para listado'!$A$155:$Z$1048576,MATCH($A853,'Hoja de Trabajo para listado'!$A$155:$A$1048576,0),MATCH((CUADRO!K$4&amp;$E853),'Hoja de Trabajo para listado'!$A$151:$Z$151,0)),0)+IFERROR(INDEX('Hoja de Trabajo para listado'!$AB$155:$BA$1048576,MATCH($A853,'Hoja de Trabajo para listado'!$AB$155:$AB$1048576,0),MATCH((CUADRO!K$4&amp;$E853),'Hoja de Trabajo para listado'!$AB$151:$BA$151,0)),0)+IFERROR(INDEX('Hoja de Trabajo para listado'!$BC$155:$CB$1048576,MATCH($A853,'Hoja de Trabajo para listado'!$BC$155:$BC$1048576,0),MATCH((CUADRO!K$4&amp;$E853),'Hoja de Trabajo para listado'!$BC$151:$CB$151,0)),0)+IFERROR(INDEX('Hoja de Trabajo para listado'!$DE$153:$DG$274,MATCH($A853,'Hoja de Trabajo para listado'!$DE$153:$DE$1048576,0),MATCH((CUADRO!K$4&amp;$E853),'Hoja de Trabajo para listado'!$DE$151:$DG$151,0)),0)+IFERROR(INDEX('Hoja de Trabajo para listado'!$CD$155:$DC$1048576,MATCH($A853,'Hoja de Trabajo para listado'!$CD$155:$CD$1048576,0),MATCH((CUADRO!K$4&amp;$E853),'Hoja de Trabajo para listado'!$CD$151:$DC$151,0)),0)</f>
        <v>0</v>
      </c>
      <c r="L853" s="243">
        <f ca="1">+IFERROR(INDEX('Hoja de Trabajo para listado'!$A$155:$Z$1048576,MATCH($A853,'Hoja de Trabajo para listado'!$A$155:$A$1048576,0),MATCH((CUADRO!L$4&amp;$E853),'Hoja de Trabajo para listado'!$A$151:$Z$151,0)),0)+IFERROR(INDEX('Hoja de Trabajo para listado'!$AB$155:$BA$1048576,MATCH($A853,'Hoja de Trabajo para listado'!$AB$155:$AB$1048576,0),MATCH((CUADRO!L$4&amp;$E853),'Hoja de Trabajo para listado'!$AB$151:$BA$151,0)),0)+IFERROR(INDEX('Hoja de Trabajo para listado'!$BC$155:$CB$1048576,MATCH($A853,'Hoja de Trabajo para listado'!$BC$155:$BC$1048576,0),MATCH((CUADRO!L$4&amp;$E853),'Hoja de Trabajo para listado'!$BC$151:$CB$151,0)),0)+IFERROR(INDEX('Hoja de Trabajo para listado'!$DE$153:$DG$274,MATCH($A853,'Hoja de Trabajo para listado'!$DE$153:$DE$1048576,0),MATCH((CUADRO!L$4&amp;$E853),'Hoja de Trabajo para listado'!$DE$151:$DG$151,0)),0)+IFERROR(INDEX('Hoja de Trabajo para listado'!$CD$155:$DC$1048576,MATCH($A853,'Hoja de Trabajo para listado'!$CD$155:$CD$1048576,0),MATCH((CUADRO!L$4&amp;$E853),'Hoja de Trabajo para listado'!$CD$151:$DC$151,0)),0)</f>
        <v>0</v>
      </c>
      <c r="M853" s="243">
        <f ca="1">+IFERROR(INDEX('Hoja de Trabajo para listado'!$A$155:$Z$1048576,MATCH($A853,'Hoja de Trabajo para listado'!$A$155:$A$1048576,0),MATCH((CUADRO!M$4&amp;$E853),'Hoja de Trabajo para listado'!$A$151:$Z$151,0)),0)+IFERROR(INDEX('Hoja de Trabajo para listado'!$AB$155:$BA$1048576,MATCH($A853,'Hoja de Trabajo para listado'!$AB$155:$AB$1048576,0),MATCH((CUADRO!M$4&amp;$E853),'Hoja de Trabajo para listado'!$AB$151:$BA$151,0)),0)+IFERROR(INDEX('Hoja de Trabajo para listado'!$BC$155:$CB$1048576,MATCH($A853,'Hoja de Trabajo para listado'!$BC$155:$BC$1048576,0),MATCH((CUADRO!M$4&amp;$E853),'Hoja de Trabajo para listado'!$BC$151:$CB$151,0)),0)+IFERROR(INDEX('Hoja de Trabajo para listado'!$DE$153:$DG$274,MATCH($A853,'Hoja de Trabajo para listado'!$DE$153:$DE$1048576,0),MATCH((CUADRO!M$4&amp;$E853),'Hoja de Trabajo para listado'!$DE$151:$DG$151,0)),0)+IFERROR(INDEX('Hoja de Trabajo para listado'!$CD$155:$DC$1048576,MATCH($A853,'Hoja de Trabajo para listado'!$CD$155:$CD$1048576,0),MATCH((CUADRO!M$4&amp;$E853),'Hoja de Trabajo para listado'!$CD$151:$DC$151,0)),0)</f>
        <v>0</v>
      </c>
      <c r="N853" s="243">
        <f ca="1">+IFERROR(INDEX('Hoja de Trabajo para listado'!$A$155:$Z$1048576,MATCH($A853,'Hoja de Trabajo para listado'!$A$155:$A$1048576,0),MATCH((CUADRO!N$4&amp;$E853),'Hoja de Trabajo para listado'!$A$151:$Z$151,0)),0)+IFERROR(INDEX('Hoja de Trabajo para listado'!$AB$155:$BA$1048576,MATCH($A853,'Hoja de Trabajo para listado'!$AB$155:$AB$1048576,0),MATCH((CUADRO!N$4&amp;$E853),'Hoja de Trabajo para listado'!$AB$151:$BA$151,0)),0)+IFERROR(INDEX('Hoja de Trabajo para listado'!$BC$155:$CB$1048576,MATCH($A853,'Hoja de Trabajo para listado'!$BC$155:$BC$1048576,0),MATCH((CUADRO!N$4&amp;$E853),'Hoja de Trabajo para listado'!$BC$151:$CB$151,0)),0)+IFERROR(INDEX('Hoja de Trabajo para listado'!$DE$153:$DG$274,MATCH($A853,'Hoja de Trabajo para listado'!$DE$153:$DE$1048576,0),MATCH((CUADRO!N$4&amp;$E853),'Hoja de Trabajo para listado'!$DE$151:$DG$151,0)),0)+IFERROR(INDEX('Hoja de Trabajo para listado'!$CD$155:$DC$1048576,MATCH($A853,'Hoja de Trabajo para listado'!$CD$155:$CD$1048576,0),MATCH((CUADRO!N$4&amp;$E853),'Hoja de Trabajo para listado'!$CD$151:$DC$151,0)),0)</f>
        <v>0</v>
      </c>
      <c r="O853" s="243">
        <f ca="1">+IFERROR(INDEX('Hoja de Trabajo para listado'!$A$155:$Z$1048576,MATCH($A853,'Hoja de Trabajo para listado'!$A$155:$A$1048576,0),MATCH((CUADRO!O$4&amp;$E853),'Hoja de Trabajo para listado'!$A$151:$Z$151,0)),0)+IFERROR(INDEX('Hoja de Trabajo para listado'!$AB$155:$BA$1048576,MATCH($A853,'Hoja de Trabajo para listado'!$AB$155:$AB$1048576,0),MATCH((CUADRO!O$4&amp;$E853),'Hoja de Trabajo para listado'!$AB$151:$BA$151,0)),0)+IFERROR(INDEX('Hoja de Trabajo para listado'!$BC$155:$CB$1048576,MATCH($A853,'Hoja de Trabajo para listado'!$BC$155:$BC$1048576,0),MATCH((CUADRO!O$4&amp;$E853),'Hoja de Trabajo para listado'!$BC$151:$CB$151,0)),0)+IFERROR(INDEX('Hoja de Trabajo para listado'!$DE$153:$DG$274,MATCH($A853,'Hoja de Trabajo para listado'!$DE$153:$DE$1048576,0),MATCH((CUADRO!O$4&amp;$E853),'Hoja de Trabajo para listado'!$DE$151:$DG$151,0)),0)+IFERROR(INDEX('Hoja de Trabajo para listado'!$CD$155:$DC$1048576,MATCH($A853,'Hoja de Trabajo para listado'!$CD$155:$CD$1048576,0),MATCH((CUADRO!O$4&amp;$E853),'Hoja de Trabajo para listado'!$CD$151:$DC$151,0)),0)</f>
        <v>0</v>
      </c>
      <c r="P853" s="243">
        <f ca="1">+IFERROR(INDEX('Hoja de Trabajo para listado'!$A$155:$Z$1048576,MATCH($A853,'Hoja de Trabajo para listado'!$A$155:$A$1048576,0),MATCH((CUADRO!P$4&amp;$E853),'Hoja de Trabajo para listado'!$A$151:$Z$151,0)),0)+IFERROR(INDEX('Hoja de Trabajo para listado'!$AB$155:$BA$1048576,MATCH($A853,'Hoja de Trabajo para listado'!$AB$155:$AB$1048576,0),MATCH((CUADRO!P$4&amp;$E853),'Hoja de Trabajo para listado'!$AB$151:$BA$151,0)),0)+IFERROR(INDEX('Hoja de Trabajo para listado'!$BC$155:$CB$1048576,MATCH($A853,'Hoja de Trabajo para listado'!$BC$155:$BC$1048576,0),MATCH((CUADRO!P$4&amp;$E853),'Hoja de Trabajo para listado'!$BC$151:$CB$151,0)),0)+IFERROR(INDEX('Hoja de Trabajo para listado'!$DE$153:$DG$274,MATCH($A853,'Hoja de Trabajo para listado'!$DE$153:$DE$1048576,0),MATCH((CUADRO!P$4&amp;$E853),'Hoja de Trabajo para listado'!$DE$151:$DG$151,0)),0)+IFERROR(INDEX('Hoja de Trabajo para listado'!$CD$155:$DC$1048576,MATCH($A853,'Hoja de Trabajo para listado'!$CD$155:$CD$1048576,0),MATCH((CUADRO!P$4&amp;$E853),'Hoja de Trabajo para listado'!$CD$151:$DC$151,0)),0)</f>
        <v>0</v>
      </c>
      <c r="Q853" s="243">
        <f ca="1">+IFERROR(INDEX('Hoja de Trabajo para listado'!$A$155:$Z$1048576,MATCH($A853,'Hoja de Trabajo para listado'!$A$155:$A$1048576,0),MATCH((CUADRO!Q$4&amp;$E853),'Hoja de Trabajo para listado'!$A$151:$Z$151,0)),0)+IFERROR(INDEX('Hoja de Trabajo para listado'!$AB$155:$BA$1048576,MATCH($A853,'Hoja de Trabajo para listado'!$AB$155:$AB$1048576,0),MATCH((CUADRO!Q$4&amp;$E853),'Hoja de Trabajo para listado'!$AB$151:$BA$151,0)),0)+IFERROR(INDEX('Hoja de Trabajo para listado'!$BC$155:$CB$1048576,MATCH($A853,'Hoja de Trabajo para listado'!$BC$155:$BC$1048576,0),MATCH((CUADRO!Q$4&amp;$E853),'Hoja de Trabajo para listado'!$BC$151:$CB$151,0)),0)+IFERROR(INDEX('Hoja de Trabajo para listado'!$DE$153:$DG$274,MATCH($A853,'Hoja de Trabajo para listado'!$DE$153:$DE$1048576,0),MATCH((CUADRO!Q$4&amp;$E853),'Hoja de Trabajo para listado'!$DE$151:$DG$151,0)),0)+IFERROR(INDEX('Hoja de Trabajo para listado'!$CD$155:$DC$1048576,MATCH($A853,'Hoja de Trabajo para listado'!$CD$155:$CD$1048576,0),MATCH((CUADRO!Q$4&amp;$E853),'Hoja de Trabajo para listado'!$CD$151:$DC$151,0)),0)</f>
        <v>0</v>
      </c>
      <c r="R853" s="243">
        <f t="shared" ca="1" si="33"/>
        <v>0</v>
      </c>
      <c r="S853" s="249"/>
      <c r="T853" s="243">
        <f ca="1">+T854</f>
        <v>0</v>
      </c>
      <c r="U853" s="242">
        <f t="shared" si="34"/>
        <v>1</v>
      </c>
      <c r="V853" s="333" t="str">
        <f>+VLOOKUP(A853,bd_lista!$A$3:$E$592,5,FALSE)</f>
        <v>Gobiernos Autonomos Municipales</v>
      </c>
      <c r="W853" s="387" t="str">
        <f>+V853</f>
        <v>Gobiernos Autonomos Municipales</v>
      </c>
      <c r="X853" s="242">
        <f>+VLOOKUP(A853,[4]Sheet1!$A$13:$D$744,4,FALSE)</f>
        <v>0</v>
      </c>
      <c r="Y853" s="242" t="e">
        <f>+VLOOKUP(X853,bd_lista!$A$3:$C$592,3,FALSE)</f>
        <v>#N/A</v>
      </c>
      <c r="Z853" s="294">
        <f>+X853</f>
        <v>0</v>
      </c>
      <c r="AA853" s="295" t="e">
        <f>+Y853</f>
        <v>#N/A</v>
      </c>
    </row>
    <row r="854" spans="1:27" customFormat="1" ht="15" hidden="1" customHeight="1">
      <c r="A854" s="32">
        <v>1509</v>
      </c>
      <c r="B854" s="393"/>
      <c r="C854" s="247" t="str">
        <f>+VLOOKUP(A854,bd_lista!$A$3:$C$592,3,FALSE)</f>
        <v>Gobierno Autónomo Municipal de Chaqui</v>
      </c>
      <c r="D854" s="390"/>
      <c r="E854" s="244" t="s">
        <v>1305</v>
      </c>
      <c r="F854" s="245">
        <f ca="1">+IFERROR(INDEX('Hoja de Trabajo para listado'!$A$155:$Z$1048576,MATCH($A854,'Hoja de Trabajo para listado'!$A$155:$A$1048576,0),MATCH((CUADRO!F$4&amp;$E854),'Hoja de Trabajo para listado'!$A$151:$Z$151,0)),0)+IFERROR(INDEX('Hoja de Trabajo para listado'!$AB$155:$BA$1048576,MATCH($A854,'Hoja de Trabajo para listado'!$AB$155:$AB$1048576,0),MATCH((CUADRO!F$4&amp;$E854),'Hoja de Trabajo para listado'!$AB$151:$BA$151,0)),0)+IFERROR(INDEX('Hoja de Trabajo para listado'!$BC$155:$CB$1048576,MATCH($A854,'Hoja de Trabajo para listado'!$BC$155:$BC$1048576,0),MATCH((CUADRO!F$4&amp;$E854),'Hoja de Trabajo para listado'!$BC$151:$CB$151,0)),0)+IFERROR(INDEX('Hoja de Trabajo para listado'!$DE$153:$DG$274,MATCH($A854,'Hoja de Trabajo para listado'!$DE$153:$DE$1048576,0),MATCH((CUADRO!F$4&amp;$E854),'Hoja de Trabajo para listado'!$DE$151:$DG$151,0)),0)+IFERROR(INDEX('Hoja de Trabajo para listado'!$CD$155:$DC$1048576,MATCH($A854,'Hoja de Trabajo para listado'!$CD$155:$CD$1048576,0),MATCH((CUADRO!F$4&amp;$E854),'Hoja de Trabajo para listado'!$CD$151:$DC$151,0)),0)</f>
        <v>0</v>
      </c>
      <c r="G854" s="245">
        <f ca="1">+IFERROR(INDEX('Hoja de Trabajo para listado'!$A$155:$Z$1048576,MATCH($A854,'Hoja de Trabajo para listado'!$A$155:$A$1048576,0),MATCH((CUADRO!G$4&amp;$E854),'Hoja de Trabajo para listado'!$A$151:$Z$151,0)),0)+IFERROR(INDEX('Hoja de Trabajo para listado'!$AB$155:$BA$1048576,MATCH($A854,'Hoja de Trabajo para listado'!$AB$155:$AB$1048576,0),MATCH((CUADRO!G$4&amp;$E854),'Hoja de Trabajo para listado'!$AB$151:$BA$151,0)),0)+IFERROR(INDEX('Hoja de Trabajo para listado'!$BC$155:$CB$1048576,MATCH($A854,'Hoja de Trabajo para listado'!$BC$155:$BC$1048576,0),MATCH((CUADRO!G$4&amp;$E854),'Hoja de Trabajo para listado'!$BC$151:$CB$151,0)),0)+IFERROR(INDEX('Hoja de Trabajo para listado'!$DE$153:$DG$274,MATCH($A854,'Hoja de Trabajo para listado'!$DE$153:$DE$1048576,0),MATCH((CUADRO!G$4&amp;$E854),'Hoja de Trabajo para listado'!$DE$151:$DG$151,0)),0)+IFERROR(INDEX('Hoja de Trabajo para listado'!$CD$155:$DC$1048576,MATCH($A854,'Hoja de Trabajo para listado'!$CD$155:$CD$1048576,0),MATCH((CUADRO!G$4&amp;$E854),'Hoja de Trabajo para listado'!$CD$151:$DC$151,0)),0)</f>
        <v>0</v>
      </c>
      <c r="H854" s="245">
        <f ca="1">+IFERROR(INDEX('Hoja de Trabajo para listado'!$A$155:$Z$1048576,MATCH($A854,'Hoja de Trabajo para listado'!$A$155:$A$1048576,0),MATCH((CUADRO!H$4&amp;$E854),'Hoja de Trabajo para listado'!$A$151:$Z$151,0)),0)+IFERROR(INDEX('Hoja de Trabajo para listado'!$AB$155:$BA$1048576,MATCH($A854,'Hoja de Trabajo para listado'!$AB$155:$AB$1048576,0),MATCH((CUADRO!H$4&amp;$E854),'Hoja de Trabajo para listado'!$AB$151:$BA$151,0)),0)+IFERROR(INDEX('Hoja de Trabajo para listado'!$BC$155:$CB$1048576,MATCH($A854,'Hoja de Trabajo para listado'!$BC$155:$BC$1048576,0),MATCH((CUADRO!H$4&amp;$E854),'Hoja de Trabajo para listado'!$BC$151:$CB$151,0)),0)+IFERROR(INDEX('Hoja de Trabajo para listado'!$DE$153:$DG$274,MATCH($A854,'Hoja de Trabajo para listado'!$DE$153:$DE$1048576,0),MATCH((CUADRO!H$4&amp;$E854),'Hoja de Trabajo para listado'!$DE$151:$DG$151,0)),0)+IFERROR(INDEX('Hoja de Trabajo para listado'!$CD$155:$DC$1048576,MATCH($A854,'Hoja de Trabajo para listado'!$CD$155:$CD$1048576,0),MATCH((CUADRO!H$4&amp;$E854),'Hoja de Trabajo para listado'!$CD$151:$DC$151,0)),0)</f>
        <v>0</v>
      </c>
      <c r="I854" s="245">
        <f ca="1">+IFERROR(INDEX('Hoja de Trabajo para listado'!$A$155:$Z$1048576,MATCH($A854,'Hoja de Trabajo para listado'!$A$155:$A$1048576,0),MATCH((CUADRO!I$4&amp;$E854),'Hoja de Trabajo para listado'!$A$151:$Z$151,0)),0)+IFERROR(INDEX('Hoja de Trabajo para listado'!$AB$155:$BA$1048576,MATCH($A854,'Hoja de Trabajo para listado'!$AB$155:$AB$1048576,0),MATCH((CUADRO!I$4&amp;$E854),'Hoja de Trabajo para listado'!$AB$151:$BA$151,0)),0)+IFERROR(INDEX('Hoja de Trabajo para listado'!$BC$155:$CB$1048576,MATCH($A854,'Hoja de Trabajo para listado'!$BC$155:$BC$1048576,0),MATCH((CUADRO!I$4&amp;$E854),'Hoja de Trabajo para listado'!$BC$151:$CB$151,0)),0)+IFERROR(INDEX('Hoja de Trabajo para listado'!$DE$153:$DG$274,MATCH($A854,'Hoja de Trabajo para listado'!$DE$153:$DE$1048576,0),MATCH((CUADRO!I$4&amp;$E854),'Hoja de Trabajo para listado'!$DE$151:$DG$151,0)),0)+IFERROR(INDEX('Hoja de Trabajo para listado'!$CD$155:$DC$1048576,MATCH($A854,'Hoja de Trabajo para listado'!$CD$155:$CD$1048576,0),MATCH((CUADRO!I$4&amp;$E854),'Hoja de Trabajo para listado'!$CD$151:$DC$151,0)),0)</f>
        <v>0</v>
      </c>
      <c r="J854" s="245">
        <f ca="1">+IFERROR(INDEX('Hoja de Trabajo para listado'!$A$155:$Z$1048576,MATCH($A854,'Hoja de Trabajo para listado'!$A$155:$A$1048576,0),MATCH((CUADRO!J$4&amp;$E854),'Hoja de Trabajo para listado'!$A$151:$Z$151,0)),0)+IFERROR(INDEX('Hoja de Trabajo para listado'!$AB$155:$BA$1048576,MATCH($A854,'Hoja de Trabajo para listado'!$AB$155:$AB$1048576,0),MATCH((CUADRO!J$4&amp;$E854),'Hoja de Trabajo para listado'!$AB$151:$BA$151,0)),0)+IFERROR(INDEX('Hoja de Trabajo para listado'!$BC$155:$CB$1048576,MATCH($A854,'Hoja de Trabajo para listado'!$BC$155:$BC$1048576,0),MATCH((CUADRO!J$4&amp;$E854),'Hoja de Trabajo para listado'!$BC$151:$CB$151,0)),0)+IFERROR(INDEX('Hoja de Trabajo para listado'!$DE$153:$DG$274,MATCH($A854,'Hoja de Trabajo para listado'!$DE$153:$DE$1048576,0),MATCH((CUADRO!J$4&amp;$E854),'Hoja de Trabajo para listado'!$DE$151:$DG$151,0)),0)+IFERROR(INDEX('Hoja de Trabajo para listado'!$CD$155:$DC$1048576,MATCH($A854,'Hoja de Trabajo para listado'!$CD$155:$CD$1048576,0),MATCH((CUADRO!J$4&amp;$E854),'Hoja de Trabajo para listado'!$CD$151:$DC$151,0)),0)</f>
        <v>0</v>
      </c>
      <c r="K854" s="245">
        <f ca="1">+IFERROR(INDEX('Hoja de Trabajo para listado'!$A$155:$Z$1048576,MATCH($A854,'Hoja de Trabajo para listado'!$A$155:$A$1048576,0),MATCH((CUADRO!K$4&amp;$E854),'Hoja de Trabajo para listado'!$A$151:$Z$151,0)),0)+IFERROR(INDEX('Hoja de Trabajo para listado'!$AB$155:$BA$1048576,MATCH($A854,'Hoja de Trabajo para listado'!$AB$155:$AB$1048576,0),MATCH((CUADRO!K$4&amp;$E854),'Hoja de Trabajo para listado'!$AB$151:$BA$151,0)),0)+IFERROR(INDEX('Hoja de Trabajo para listado'!$BC$155:$CB$1048576,MATCH($A854,'Hoja de Trabajo para listado'!$BC$155:$BC$1048576,0),MATCH((CUADRO!K$4&amp;$E854),'Hoja de Trabajo para listado'!$BC$151:$CB$151,0)),0)+IFERROR(INDEX('Hoja de Trabajo para listado'!$DE$153:$DG$274,MATCH($A854,'Hoja de Trabajo para listado'!$DE$153:$DE$1048576,0),MATCH((CUADRO!K$4&amp;$E854),'Hoja de Trabajo para listado'!$DE$151:$DG$151,0)),0)+IFERROR(INDEX('Hoja de Trabajo para listado'!$CD$155:$DC$1048576,MATCH($A854,'Hoja de Trabajo para listado'!$CD$155:$CD$1048576,0),MATCH((CUADRO!K$4&amp;$E854),'Hoja de Trabajo para listado'!$CD$151:$DC$151,0)),0)</f>
        <v>0</v>
      </c>
      <c r="L854" s="245">
        <f ca="1">+IFERROR(INDEX('Hoja de Trabajo para listado'!$A$155:$Z$1048576,MATCH($A854,'Hoja de Trabajo para listado'!$A$155:$A$1048576,0),MATCH((CUADRO!L$4&amp;$E854),'Hoja de Trabajo para listado'!$A$151:$Z$151,0)),0)+IFERROR(INDEX('Hoja de Trabajo para listado'!$AB$155:$BA$1048576,MATCH($A854,'Hoja de Trabajo para listado'!$AB$155:$AB$1048576,0),MATCH((CUADRO!L$4&amp;$E854),'Hoja de Trabajo para listado'!$AB$151:$BA$151,0)),0)+IFERROR(INDEX('Hoja de Trabajo para listado'!$BC$155:$CB$1048576,MATCH($A854,'Hoja de Trabajo para listado'!$BC$155:$BC$1048576,0),MATCH((CUADRO!L$4&amp;$E854),'Hoja de Trabajo para listado'!$BC$151:$CB$151,0)),0)+IFERROR(INDEX('Hoja de Trabajo para listado'!$DE$153:$DG$274,MATCH($A854,'Hoja de Trabajo para listado'!$DE$153:$DE$1048576,0),MATCH((CUADRO!L$4&amp;$E854),'Hoja de Trabajo para listado'!$DE$151:$DG$151,0)),0)+IFERROR(INDEX('Hoja de Trabajo para listado'!$CD$155:$DC$1048576,MATCH($A854,'Hoja de Trabajo para listado'!$CD$155:$CD$1048576,0),MATCH((CUADRO!L$4&amp;$E854),'Hoja de Trabajo para listado'!$CD$151:$DC$151,0)),0)</f>
        <v>0</v>
      </c>
      <c r="M854" s="245">
        <f ca="1">+IFERROR(INDEX('Hoja de Trabajo para listado'!$A$155:$Z$1048576,MATCH($A854,'Hoja de Trabajo para listado'!$A$155:$A$1048576,0),MATCH((CUADRO!M$4&amp;$E854),'Hoja de Trabajo para listado'!$A$151:$Z$151,0)),0)+IFERROR(INDEX('Hoja de Trabajo para listado'!$AB$155:$BA$1048576,MATCH($A854,'Hoja de Trabajo para listado'!$AB$155:$AB$1048576,0),MATCH((CUADRO!M$4&amp;$E854),'Hoja de Trabajo para listado'!$AB$151:$BA$151,0)),0)+IFERROR(INDEX('Hoja de Trabajo para listado'!$BC$155:$CB$1048576,MATCH($A854,'Hoja de Trabajo para listado'!$BC$155:$BC$1048576,0),MATCH((CUADRO!M$4&amp;$E854),'Hoja de Trabajo para listado'!$BC$151:$CB$151,0)),0)+IFERROR(INDEX('Hoja de Trabajo para listado'!$DE$153:$DG$274,MATCH($A854,'Hoja de Trabajo para listado'!$DE$153:$DE$1048576,0),MATCH((CUADRO!M$4&amp;$E854),'Hoja de Trabajo para listado'!$DE$151:$DG$151,0)),0)+IFERROR(INDEX('Hoja de Trabajo para listado'!$CD$155:$DC$1048576,MATCH($A854,'Hoja de Trabajo para listado'!$CD$155:$CD$1048576,0),MATCH((CUADRO!M$4&amp;$E854),'Hoja de Trabajo para listado'!$CD$151:$DC$151,0)),0)</f>
        <v>0</v>
      </c>
      <c r="N854" s="245">
        <f ca="1">+IFERROR(INDEX('Hoja de Trabajo para listado'!$A$155:$Z$1048576,MATCH($A854,'Hoja de Trabajo para listado'!$A$155:$A$1048576,0),MATCH((CUADRO!N$4&amp;$E854),'Hoja de Trabajo para listado'!$A$151:$Z$151,0)),0)+IFERROR(INDEX('Hoja de Trabajo para listado'!$AB$155:$BA$1048576,MATCH($A854,'Hoja de Trabajo para listado'!$AB$155:$AB$1048576,0),MATCH((CUADRO!N$4&amp;$E854),'Hoja de Trabajo para listado'!$AB$151:$BA$151,0)),0)+IFERROR(INDEX('Hoja de Trabajo para listado'!$BC$155:$CB$1048576,MATCH($A854,'Hoja de Trabajo para listado'!$BC$155:$BC$1048576,0),MATCH((CUADRO!N$4&amp;$E854),'Hoja de Trabajo para listado'!$BC$151:$CB$151,0)),0)+IFERROR(INDEX('Hoja de Trabajo para listado'!$DE$153:$DG$274,MATCH($A854,'Hoja de Trabajo para listado'!$DE$153:$DE$1048576,0),MATCH((CUADRO!N$4&amp;$E854),'Hoja de Trabajo para listado'!$DE$151:$DG$151,0)),0)+IFERROR(INDEX('Hoja de Trabajo para listado'!$CD$155:$DC$1048576,MATCH($A854,'Hoja de Trabajo para listado'!$CD$155:$CD$1048576,0),MATCH((CUADRO!N$4&amp;$E854),'Hoja de Trabajo para listado'!$CD$151:$DC$151,0)),0)</f>
        <v>0</v>
      </c>
      <c r="O854" s="245">
        <f ca="1">+IFERROR(INDEX('Hoja de Trabajo para listado'!$A$155:$Z$1048576,MATCH($A854,'Hoja de Trabajo para listado'!$A$155:$A$1048576,0),MATCH((CUADRO!O$4&amp;$E854),'Hoja de Trabajo para listado'!$A$151:$Z$151,0)),0)+IFERROR(INDEX('Hoja de Trabajo para listado'!$AB$155:$BA$1048576,MATCH($A854,'Hoja de Trabajo para listado'!$AB$155:$AB$1048576,0),MATCH((CUADRO!O$4&amp;$E854),'Hoja de Trabajo para listado'!$AB$151:$BA$151,0)),0)+IFERROR(INDEX('Hoja de Trabajo para listado'!$BC$155:$CB$1048576,MATCH($A854,'Hoja de Trabajo para listado'!$BC$155:$BC$1048576,0),MATCH((CUADRO!O$4&amp;$E854),'Hoja de Trabajo para listado'!$BC$151:$CB$151,0)),0)+IFERROR(INDEX('Hoja de Trabajo para listado'!$DE$153:$DG$274,MATCH($A854,'Hoja de Trabajo para listado'!$DE$153:$DE$1048576,0),MATCH((CUADRO!O$4&amp;$E854),'Hoja de Trabajo para listado'!$DE$151:$DG$151,0)),0)+IFERROR(INDEX('Hoja de Trabajo para listado'!$CD$155:$DC$1048576,MATCH($A854,'Hoja de Trabajo para listado'!$CD$155:$CD$1048576,0),MATCH((CUADRO!O$4&amp;$E854),'Hoja de Trabajo para listado'!$CD$151:$DC$151,0)),0)</f>
        <v>0</v>
      </c>
      <c r="P854" s="245">
        <f ca="1">+IFERROR(INDEX('Hoja de Trabajo para listado'!$A$155:$Z$1048576,MATCH($A854,'Hoja de Trabajo para listado'!$A$155:$A$1048576,0),MATCH((CUADRO!P$4&amp;$E854),'Hoja de Trabajo para listado'!$A$151:$Z$151,0)),0)+IFERROR(INDEX('Hoja de Trabajo para listado'!$AB$155:$BA$1048576,MATCH($A854,'Hoja de Trabajo para listado'!$AB$155:$AB$1048576,0),MATCH((CUADRO!P$4&amp;$E854),'Hoja de Trabajo para listado'!$AB$151:$BA$151,0)),0)+IFERROR(INDEX('Hoja de Trabajo para listado'!$BC$155:$CB$1048576,MATCH($A854,'Hoja de Trabajo para listado'!$BC$155:$BC$1048576,0),MATCH((CUADRO!P$4&amp;$E854),'Hoja de Trabajo para listado'!$BC$151:$CB$151,0)),0)+IFERROR(INDEX('Hoja de Trabajo para listado'!$DE$153:$DG$274,MATCH($A854,'Hoja de Trabajo para listado'!$DE$153:$DE$1048576,0),MATCH((CUADRO!P$4&amp;$E854),'Hoja de Trabajo para listado'!$DE$151:$DG$151,0)),0)+IFERROR(INDEX('Hoja de Trabajo para listado'!$CD$155:$DC$1048576,MATCH($A854,'Hoja de Trabajo para listado'!$CD$155:$CD$1048576,0),MATCH((CUADRO!P$4&amp;$E854),'Hoja de Trabajo para listado'!$CD$151:$DC$151,0)),0)</f>
        <v>0</v>
      </c>
      <c r="Q854" s="245">
        <f ca="1">+IFERROR(INDEX('Hoja de Trabajo para listado'!$A$155:$Z$1048576,MATCH($A854,'Hoja de Trabajo para listado'!$A$155:$A$1048576,0),MATCH((CUADRO!Q$4&amp;$E854),'Hoja de Trabajo para listado'!$A$151:$Z$151,0)),0)+IFERROR(INDEX('Hoja de Trabajo para listado'!$AB$155:$BA$1048576,MATCH($A854,'Hoja de Trabajo para listado'!$AB$155:$AB$1048576,0),MATCH((CUADRO!Q$4&amp;$E854),'Hoja de Trabajo para listado'!$AB$151:$BA$151,0)),0)+IFERROR(INDEX('Hoja de Trabajo para listado'!$BC$155:$CB$1048576,MATCH($A854,'Hoja de Trabajo para listado'!$BC$155:$BC$1048576,0),MATCH((CUADRO!Q$4&amp;$E854),'Hoja de Trabajo para listado'!$BC$151:$CB$151,0)),0)+IFERROR(INDEX('Hoja de Trabajo para listado'!$DE$153:$DG$274,MATCH($A854,'Hoja de Trabajo para listado'!$DE$153:$DE$1048576,0),MATCH((CUADRO!Q$4&amp;$E854),'Hoja de Trabajo para listado'!$DE$151:$DG$151,0)),0)+IFERROR(INDEX('Hoja de Trabajo para listado'!$CD$155:$DC$1048576,MATCH($A854,'Hoja de Trabajo para listado'!$CD$155:$CD$1048576,0),MATCH((CUADRO!Q$4&amp;$E854),'Hoja de Trabajo para listado'!$CD$151:$DC$151,0)),0)</f>
        <v>0</v>
      </c>
      <c r="R854" s="245">
        <f t="shared" ca="1" si="33"/>
        <v>0</v>
      </c>
      <c r="S854" s="259">
        <f ca="1">+R853+R854</f>
        <v>0</v>
      </c>
      <c r="T854" s="245">
        <f ca="1">+S854</f>
        <v>0</v>
      </c>
      <c r="U854" s="244">
        <f t="shared" si="34"/>
        <v>2</v>
      </c>
      <c r="V854" s="333" t="str">
        <f>+VLOOKUP(A854,bd_lista!$A$3:$E$592,5,FALSE)</f>
        <v>Gobiernos Autonomos Municipales</v>
      </c>
      <c r="W854" s="388"/>
      <c r="X854" s="242">
        <f>+VLOOKUP(A854,[4]Sheet1!$A$13:$D$744,4,FALSE)</f>
        <v>0</v>
      </c>
      <c r="Y854" s="242" t="e">
        <f>+VLOOKUP(X854,bd_lista!$A$3:$C$592,3,FALSE)</f>
        <v>#N/A</v>
      </c>
      <c r="Z854" s="292"/>
      <c r="AA854" s="293"/>
    </row>
    <row r="855" spans="1:27" customFormat="1" ht="15" hidden="1" customHeight="1">
      <c r="A855" s="32">
        <v>1510</v>
      </c>
      <c r="B855" s="392">
        <f>+A855</f>
        <v>1510</v>
      </c>
      <c r="C855" s="247" t="str">
        <f>+VLOOKUP(A855,bd_lista!$A$3:$C$592,3,FALSE)</f>
        <v>Gobierno Autónomo Municipal de Tacobamba</v>
      </c>
      <c r="D855" s="389" t="str">
        <f>+C855</f>
        <v>Gobierno Autónomo Municipal de Tacobamba</v>
      </c>
      <c r="E855" s="242" t="s">
        <v>1304</v>
      </c>
      <c r="F855" s="243">
        <f ca="1">+IFERROR(INDEX('Hoja de Trabajo para listado'!$A$155:$Z$1048576,MATCH($A855,'Hoja de Trabajo para listado'!$A$155:$A$1048576,0),MATCH((CUADRO!F$4&amp;$E855),'Hoja de Trabajo para listado'!$A$151:$Z$151,0)),0)+IFERROR(INDEX('Hoja de Trabajo para listado'!$AB$155:$BA$1048576,MATCH($A855,'Hoja de Trabajo para listado'!$AB$155:$AB$1048576,0),MATCH((CUADRO!F$4&amp;$E855),'Hoja de Trabajo para listado'!$AB$151:$BA$151,0)),0)+IFERROR(INDEX('Hoja de Trabajo para listado'!$BC$155:$CB$1048576,MATCH($A855,'Hoja de Trabajo para listado'!$BC$155:$BC$1048576,0),MATCH((CUADRO!F$4&amp;$E855),'Hoja de Trabajo para listado'!$BC$151:$CB$151,0)),0)+IFERROR(INDEX('Hoja de Trabajo para listado'!$DE$153:$DG$274,MATCH($A855,'Hoja de Trabajo para listado'!$DE$153:$DE$1048576,0),MATCH((CUADRO!F$4&amp;$E855),'Hoja de Trabajo para listado'!$DE$151:$DG$151,0)),0)+IFERROR(INDEX('Hoja de Trabajo para listado'!$CD$155:$DC$1048576,MATCH($A855,'Hoja de Trabajo para listado'!$CD$155:$CD$1048576,0),MATCH((CUADRO!F$4&amp;$E855),'Hoja de Trabajo para listado'!$CD$151:$DC$151,0)),0)</f>
        <v>0</v>
      </c>
      <c r="G855" s="243">
        <f ca="1">+IFERROR(INDEX('Hoja de Trabajo para listado'!$A$155:$Z$1048576,MATCH($A855,'Hoja de Trabajo para listado'!$A$155:$A$1048576,0),MATCH((CUADRO!G$4&amp;$E855),'Hoja de Trabajo para listado'!$A$151:$Z$151,0)),0)+IFERROR(INDEX('Hoja de Trabajo para listado'!$AB$155:$BA$1048576,MATCH($A855,'Hoja de Trabajo para listado'!$AB$155:$AB$1048576,0),MATCH((CUADRO!G$4&amp;$E855),'Hoja de Trabajo para listado'!$AB$151:$BA$151,0)),0)+IFERROR(INDEX('Hoja de Trabajo para listado'!$BC$155:$CB$1048576,MATCH($A855,'Hoja de Trabajo para listado'!$BC$155:$BC$1048576,0),MATCH((CUADRO!G$4&amp;$E855),'Hoja de Trabajo para listado'!$BC$151:$CB$151,0)),0)+IFERROR(INDEX('Hoja de Trabajo para listado'!$DE$153:$DG$274,MATCH($A855,'Hoja de Trabajo para listado'!$DE$153:$DE$1048576,0),MATCH((CUADRO!G$4&amp;$E855),'Hoja de Trabajo para listado'!$DE$151:$DG$151,0)),0)+IFERROR(INDEX('Hoja de Trabajo para listado'!$CD$155:$DC$1048576,MATCH($A855,'Hoja de Trabajo para listado'!$CD$155:$CD$1048576,0),MATCH((CUADRO!G$4&amp;$E855),'Hoja de Trabajo para listado'!$CD$151:$DC$151,0)),0)</f>
        <v>0</v>
      </c>
      <c r="H855" s="243">
        <f ca="1">+IFERROR(INDEX('Hoja de Trabajo para listado'!$A$155:$Z$1048576,MATCH($A855,'Hoja de Trabajo para listado'!$A$155:$A$1048576,0),MATCH((CUADRO!H$4&amp;$E855),'Hoja de Trabajo para listado'!$A$151:$Z$151,0)),0)+IFERROR(INDEX('Hoja de Trabajo para listado'!$AB$155:$BA$1048576,MATCH($A855,'Hoja de Trabajo para listado'!$AB$155:$AB$1048576,0),MATCH((CUADRO!H$4&amp;$E855),'Hoja de Trabajo para listado'!$AB$151:$BA$151,0)),0)+IFERROR(INDEX('Hoja de Trabajo para listado'!$BC$155:$CB$1048576,MATCH($A855,'Hoja de Trabajo para listado'!$BC$155:$BC$1048576,0),MATCH((CUADRO!H$4&amp;$E855),'Hoja de Trabajo para listado'!$BC$151:$CB$151,0)),0)+IFERROR(INDEX('Hoja de Trabajo para listado'!$DE$153:$DG$274,MATCH($A855,'Hoja de Trabajo para listado'!$DE$153:$DE$1048576,0),MATCH((CUADRO!H$4&amp;$E855),'Hoja de Trabajo para listado'!$DE$151:$DG$151,0)),0)+IFERROR(INDEX('Hoja de Trabajo para listado'!$CD$155:$DC$1048576,MATCH($A855,'Hoja de Trabajo para listado'!$CD$155:$CD$1048576,0),MATCH((CUADRO!H$4&amp;$E855),'Hoja de Trabajo para listado'!$CD$151:$DC$151,0)),0)</f>
        <v>0</v>
      </c>
      <c r="I855" s="243">
        <f ca="1">+IFERROR(INDEX('Hoja de Trabajo para listado'!$A$155:$Z$1048576,MATCH($A855,'Hoja de Trabajo para listado'!$A$155:$A$1048576,0),MATCH((CUADRO!I$4&amp;$E855),'Hoja de Trabajo para listado'!$A$151:$Z$151,0)),0)+IFERROR(INDEX('Hoja de Trabajo para listado'!$AB$155:$BA$1048576,MATCH($A855,'Hoja de Trabajo para listado'!$AB$155:$AB$1048576,0),MATCH((CUADRO!I$4&amp;$E855),'Hoja de Trabajo para listado'!$AB$151:$BA$151,0)),0)+IFERROR(INDEX('Hoja de Trabajo para listado'!$BC$155:$CB$1048576,MATCH($A855,'Hoja de Trabajo para listado'!$BC$155:$BC$1048576,0),MATCH((CUADRO!I$4&amp;$E855),'Hoja de Trabajo para listado'!$BC$151:$CB$151,0)),0)+IFERROR(INDEX('Hoja de Trabajo para listado'!$DE$153:$DG$274,MATCH($A855,'Hoja de Trabajo para listado'!$DE$153:$DE$1048576,0),MATCH((CUADRO!I$4&amp;$E855),'Hoja de Trabajo para listado'!$DE$151:$DG$151,0)),0)+IFERROR(INDEX('Hoja de Trabajo para listado'!$CD$155:$DC$1048576,MATCH($A855,'Hoja de Trabajo para listado'!$CD$155:$CD$1048576,0),MATCH((CUADRO!I$4&amp;$E855),'Hoja de Trabajo para listado'!$CD$151:$DC$151,0)),0)</f>
        <v>0</v>
      </c>
      <c r="J855" s="243">
        <f ca="1">+IFERROR(INDEX('Hoja de Trabajo para listado'!$A$155:$Z$1048576,MATCH($A855,'Hoja de Trabajo para listado'!$A$155:$A$1048576,0),MATCH((CUADRO!J$4&amp;$E855),'Hoja de Trabajo para listado'!$A$151:$Z$151,0)),0)+IFERROR(INDEX('Hoja de Trabajo para listado'!$AB$155:$BA$1048576,MATCH($A855,'Hoja de Trabajo para listado'!$AB$155:$AB$1048576,0),MATCH((CUADRO!J$4&amp;$E855),'Hoja de Trabajo para listado'!$AB$151:$BA$151,0)),0)+IFERROR(INDEX('Hoja de Trabajo para listado'!$BC$155:$CB$1048576,MATCH($A855,'Hoja de Trabajo para listado'!$BC$155:$BC$1048576,0),MATCH((CUADRO!J$4&amp;$E855),'Hoja de Trabajo para listado'!$BC$151:$CB$151,0)),0)+IFERROR(INDEX('Hoja de Trabajo para listado'!$DE$153:$DG$274,MATCH($A855,'Hoja de Trabajo para listado'!$DE$153:$DE$1048576,0),MATCH((CUADRO!J$4&amp;$E855),'Hoja de Trabajo para listado'!$DE$151:$DG$151,0)),0)+IFERROR(INDEX('Hoja de Trabajo para listado'!$CD$155:$DC$1048576,MATCH($A855,'Hoja de Trabajo para listado'!$CD$155:$CD$1048576,0),MATCH((CUADRO!J$4&amp;$E855),'Hoja de Trabajo para listado'!$CD$151:$DC$151,0)),0)</f>
        <v>0</v>
      </c>
      <c r="K855" s="243">
        <f ca="1">+IFERROR(INDEX('Hoja de Trabajo para listado'!$A$155:$Z$1048576,MATCH($A855,'Hoja de Trabajo para listado'!$A$155:$A$1048576,0),MATCH((CUADRO!K$4&amp;$E855),'Hoja de Trabajo para listado'!$A$151:$Z$151,0)),0)+IFERROR(INDEX('Hoja de Trabajo para listado'!$AB$155:$BA$1048576,MATCH($A855,'Hoja de Trabajo para listado'!$AB$155:$AB$1048576,0),MATCH((CUADRO!K$4&amp;$E855),'Hoja de Trabajo para listado'!$AB$151:$BA$151,0)),0)+IFERROR(INDEX('Hoja de Trabajo para listado'!$BC$155:$CB$1048576,MATCH($A855,'Hoja de Trabajo para listado'!$BC$155:$BC$1048576,0),MATCH((CUADRO!K$4&amp;$E855),'Hoja de Trabajo para listado'!$BC$151:$CB$151,0)),0)+IFERROR(INDEX('Hoja de Trabajo para listado'!$DE$153:$DG$274,MATCH($A855,'Hoja de Trabajo para listado'!$DE$153:$DE$1048576,0),MATCH((CUADRO!K$4&amp;$E855),'Hoja de Trabajo para listado'!$DE$151:$DG$151,0)),0)+IFERROR(INDEX('Hoja de Trabajo para listado'!$CD$155:$DC$1048576,MATCH($A855,'Hoja de Trabajo para listado'!$CD$155:$CD$1048576,0),MATCH((CUADRO!K$4&amp;$E855),'Hoja de Trabajo para listado'!$CD$151:$DC$151,0)),0)</f>
        <v>0</v>
      </c>
      <c r="L855" s="243">
        <f ca="1">+IFERROR(INDEX('Hoja de Trabajo para listado'!$A$155:$Z$1048576,MATCH($A855,'Hoja de Trabajo para listado'!$A$155:$A$1048576,0),MATCH((CUADRO!L$4&amp;$E855),'Hoja de Trabajo para listado'!$A$151:$Z$151,0)),0)+IFERROR(INDEX('Hoja de Trabajo para listado'!$AB$155:$BA$1048576,MATCH($A855,'Hoja de Trabajo para listado'!$AB$155:$AB$1048576,0),MATCH((CUADRO!L$4&amp;$E855),'Hoja de Trabajo para listado'!$AB$151:$BA$151,0)),0)+IFERROR(INDEX('Hoja de Trabajo para listado'!$BC$155:$CB$1048576,MATCH($A855,'Hoja de Trabajo para listado'!$BC$155:$BC$1048576,0),MATCH((CUADRO!L$4&amp;$E855),'Hoja de Trabajo para listado'!$BC$151:$CB$151,0)),0)+IFERROR(INDEX('Hoja de Trabajo para listado'!$DE$153:$DG$274,MATCH($A855,'Hoja de Trabajo para listado'!$DE$153:$DE$1048576,0),MATCH((CUADRO!L$4&amp;$E855),'Hoja de Trabajo para listado'!$DE$151:$DG$151,0)),0)+IFERROR(INDEX('Hoja de Trabajo para listado'!$CD$155:$DC$1048576,MATCH($A855,'Hoja de Trabajo para listado'!$CD$155:$CD$1048576,0),MATCH((CUADRO!L$4&amp;$E855),'Hoja de Trabajo para listado'!$CD$151:$DC$151,0)),0)</f>
        <v>0</v>
      </c>
      <c r="M855" s="243">
        <f ca="1">+IFERROR(INDEX('Hoja de Trabajo para listado'!$A$155:$Z$1048576,MATCH($A855,'Hoja de Trabajo para listado'!$A$155:$A$1048576,0),MATCH((CUADRO!M$4&amp;$E855),'Hoja de Trabajo para listado'!$A$151:$Z$151,0)),0)+IFERROR(INDEX('Hoja de Trabajo para listado'!$AB$155:$BA$1048576,MATCH($A855,'Hoja de Trabajo para listado'!$AB$155:$AB$1048576,0),MATCH((CUADRO!M$4&amp;$E855),'Hoja de Trabajo para listado'!$AB$151:$BA$151,0)),0)+IFERROR(INDEX('Hoja de Trabajo para listado'!$BC$155:$CB$1048576,MATCH($A855,'Hoja de Trabajo para listado'!$BC$155:$BC$1048576,0),MATCH((CUADRO!M$4&amp;$E855),'Hoja de Trabajo para listado'!$BC$151:$CB$151,0)),0)+IFERROR(INDEX('Hoja de Trabajo para listado'!$DE$153:$DG$274,MATCH($A855,'Hoja de Trabajo para listado'!$DE$153:$DE$1048576,0),MATCH((CUADRO!M$4&amp;$E855),'Hoja de Trabajo para listado'!$DE$151:$DG$151,0)),0)+IFERROR(INDEX('Hoja de Trabajo para listado'!$CD$155:$DC$1048576,MATCH($A855,'Hoja de Trabajo para listado'!$CD$155:$CD$1048576,0),MATCH((CUADRO!M$4&amp;$E855),'Hoja de Trabajo para listado'!$CD$151:$DC$151,0)),0)</f>
        <v>0</v>
      </c>
      <c r="N855" s="243">
        <f ca="1">+IFERROR(INDEX('Hoja de Trabajo para listado'!$A$155:$Z$1048576,MATCH($A855,'Hoja de Trabajo para listado'!$A$155:$A$1048576,0),MATCH((CUADRO!N$4&amp;$E855),'Hoja de Trabajo para listado'!$A$151:$Z$151,0)),0)+IFERROR(INDEX('Hoja de Trabajo para listado'!$AB$155:$BA$1048576,MATCH($A855,'Hoja de Trabajo para listado'!$AB$155:$AB$1048576,0),MATCH((CUADRO!N$4&amp;$E855),'Hoja de Trabajo para listado'!$AB$151:$BA$151,0)),0)+IFERROR(INDEX('Hoja de Trabajo para listado'!$BC$155:$CB$1048576,MATCH($A855,'Hoja de Trabajo para listado'!$BC$155:$BC$1048576,0),MATCH((CUADRO!N$4&amp;$E855),'Hoja de Trabajo para listado'!$BC$151:$CB$151,0)),0)+IFERROR(INDEX('Hoja de Trabajo para listado'!$DE$153:$DG$274,MATCH($A855,'Hoja de Trabajo para listado'!$DE$153:$DE$1048576,0),MATCH((CUADRO!N$4&amp;$E855),'Hoja de Trabajo para listado'!$DE$151:$DG$151,0)),0)+IFERROR(INDEX('Hoja de Trabajo para listado'!$CD$155:$DC$1048576,MATCH($A855,'Hoja de Trabajo para listado'!$CD$155:$CD$1048576,0),MATCH((CUADRO!N$4&amp;$E855),'Hoja de Trabajo para listado'!$CD$151:$DC$151,0)),0)</f>
        <v>0</v>
      </c>
      <c r="O855" s="243">
        <f ca="1">+IFERROR(INDEX('Hoja de Trabajo para listado'!$A$155:$Z$1048576,MATCH($A855,'Hoja de Trabajo para listado'!$A$155:$A$1048576,0),MATCH((CUADRO!O$4&amp;$E855),'Hoja de Trabajo para listado'!$A$151:$Z$151,0)),0)+IFERROR(INDEX('Hoja de Trabajo para listado'!$AB$155:$BA$1048576,MATCH($A855,'Hoja de Trabajo para listado'!$AB$155:$AB$1048576,0),MATCH((CUADRO!O$4&amp;$E855),'Hoja de Trabajo para listado'!$AB$151:$BA$151,0)),0)+IFERROR(INDEX('Hoja de Trabajo para listado'!$BC$155:$CB$1048576,MATCH($A855,'Hoja de Trabajo para listado'!$BC$155:$BC$1048576,0),MATCH((CUADRO!O$4&amp;$E855),'Hoja de Trabajo para listado'!$BC$151:$CB$151,0)),0)+IFERROR(INDEX('Hoja de Trabajo para listado'!$DE$153:$DG$274,MATCH($A855,'Hoja de Trabajo para listado'!$DE$153:$DE$1048576,0),MATCH((CUADRO!O$4&amp;$E855),'Hoja de Trabajo para listado'!$DE$151:$DG$151,0)),0)+IFERROR(INDEX('Hoja de Trabajo para listado'!$CD$155:$DC$1048576,MATCH($A855,'Hoja de Trabajo para listado'!$CD$155:$CD$1048576,0),MATCH((CUADRO!O$4&amp;$E855),'Hoja de Trabajo para listado'!$CD$151:$DC$151,0)),0)</f>
        <v>0</v>
      </c>
      <c r="P855" s="243">
        <f ca="1">+IFERROR(INDEX('Hoja de Trabajo para listado'!$A$155:$Z$1048576,MATCH($A855,'Hoja de Trabajo para listado'!$A$155:$A$1048576,0),MATCH((CUADRO!P$4&amp;$E855),'Hoja de Trabajo para listado'!$A$151:$Z$151,0)),0)+IFERROR(INDEX('Hoja de Trabajo para listado'!$AB$155:$BA$1048576,MATCH($A855,'Hoja de Trabajo para listado'!$AB$155:$AB$1048576,0),MATCH((CUADRO!P$4&amp;$E855),'Hoja de Trabajo para listado'!$AB$151:$BA$151,0)),0)+IFERROR(INDEX('Hoja de Trabajo para listado'!$BC$155:$CB$1048576,MATCH($A855,'Hoja de Trabajo para listado'!$BC$155:$BC$1048576,0),MATCH((CUADRO!P$4&amp;$E855),'Hoja de Trabajo para listado'!$BC$151:$CB$151,0)),0)+IFERROR(INDEX('Hoja de Trabajo para listado'!$DE$153:$DG$274,MATCH($A855,'Hoja de Trabajo para listado'!$DE$153:$DE$1048576,0),MATCH((CUADRO!P$4&amp;$E855),'Hoja de Trabajo para listado'!$DE$151:$DG$151,0)),0)+IFERROR(INDEX('Hoja de Trabajo para listado'!$CD$155:$DC$1048576,MATCH($A855,'Hoja de Trabajo para listado'!$CD$155:$CD$1048576,0),MATCH((CUADRO!P$4&amp;$E855),'Hoja de Trabajo para listado'!$CD$151:$DC$151,0)),0)</f>
        <v>0</v>
      </c>
      <c r="Q855" s="243">
        <f ca="1">+IFERROR(INDEX('Hoja de Trabajo para listado'!$A$155:$Z$1048576,MATCH($A855,'Hoja de Trabajo para listado'!$A$155:$A$1048576,0),MATCH((CUADRO!Q$4&amp;$E855),'Hoja de Trabajo para listado'!$A$151:$Z$151,0)),0)+IFERROR(INDEX('Hoja de Trabajo para listado'!$AB$155:$BA$1048576,MATCH($A855,'Hoja de Trabajo para listado'!$AB$155:$AB$1048576,0),MATCH((CUADRO!Q$4&amp;$E855),'Hoja de Trabajo para listado'!$AB$151:$BA$151,0)),0)+IFERROR(INDEX('Hoja de Trabajo para listado'!$BC$155:$CB$1048576,MATCH($A855,'Hoja de Trabajo para listado'!$BC$155:$BC$1048576,0),MATCH((CUADRO!Q$4&amp;$E855),'Hoja de Trabajo para listado'!$BC$151:$CB$151,0)),0)+IFERROR(INDEX('Hoja de Trabajo para listado'!$DE$153:$DG$274,MATCH($A855,'Hoja de Trabajo para listado'!$DE$153:$DE$1048576,0),MATCH((CUADRO!Q$4&amp;$E855),'Hoja de Trabajo para listado'!$DE$151:$DG$151,0)),0)+IFERROR(INDEX('Hoja de Trabajo para listado'!$CD$155:$DC$1048576,MATCH($A855,'Hoja de Trabajo para listado'!$CD$155:$CD$1048576,0),MATCH((CUADRO!Q$4&amp;$E855),'Hoja de Trabajo para listado'!$CD$151:$DC$151,0)),0)</f>
        <v>0</v>
      </c>
      <c r="R855" s="243">
        <f t="shared" ca="1" si="33"/>
        <v>0</v>
      </c>
      <c r="S855" s="249"/>
      <c r="T855" s="243">
        <f ca="1">+T856</f>
        <v>0</v>
      </c>
      <c r="U855" s="242">
        <f t="shared" si="34"/>
        <v>1</v>
      </c>
      <c r="V855" s="333" t="str">
        <f>+VLOOKUP(A855,bd_lista!$A$3:$E$592,5,FALSE)</f>
        <v>Gobiernos Autonomos Municipales</v>
      </c>
      <c r="W855" s="387" t="str">
        <f>+V855</f>
        <v>Gobiernos Autonomos Municipales</v>
      </c>
      <c r="X855" s="242">
        <f>+VLOOKUP(A855,[4]Sheet1!$A$13:$D$744,4,FALSE)</f>
        <v>0</v>
      </c>
      <c r="Y855" s="242" t="e">
        <f>+VLOOKUP(X855,bd_lista!$A$3:$C$592,3,FALSE)</f>
        <v>#N/A</v>
      </c>
      <c r="Z855" s="294">
        <f>+X855</f>
        <v>0</v>
      </c>
      <c r="AA855" s="295" t="e">
        <f>+Y855</f>
        <v>#N/A</v>
      </c>
    </row>
    <row r="856" spans="1:27" customFormat="1" ht="15" hidden="1" customHeight="1">
      <c r="A856" s="32">
        <v>1510</v>
      </c>
      <c r="B856" s="393"/>
      <c r="C856" s="247" t="str">
        <f>+VLOOKUP(A856,bd_lista!$A$3:$C$592,3,FALSE)</f>
        <v>Gobierno Autónomo Municipal de Tacobamba</v>
      </c>
      <c r="D856" s="390"/>
      <c r="E856" s="244" t="s">
        <v>1305</v>
      </c>
      <c r="F856" s="245">
        <f ca="1">+IFERROR(INDEX('Hoja de Trabajo para listado'!$A$155:$Z$1048576,MATCH($A856,'Hoja de Trabajo para listado'!$A$155:$A$1048576,0),MATCH((CUADRO!F$4&amp;$E856),'Hoja de Trabajo para listado'!$A$151:$Z$151,0)),0)+IFERROR(INDEX('Hoja de Trabajo para listado'!$AB$155:$BA$1048576,MATCH($A856,'Hoja de Trabajo para listado'!$AB$155:$AB$1048576,0),MATCH((CUADRO!F$4&amp;$E856),'Hoja de Trabajo para listado'!$AB$151:$BA$151,0)),0)+IFERROR(INDEX('Hoja de Trabajo para listado'!$BC$155:$CB$1048576,MATCH($A856,'Hoja de Trabajo para listado'!$BC$155:$BC$1048576,0),MATCH((CUADRO!F$4&amp;$E856),'Hoja de Trabajo para listado'!$BC$151:$CB$151,0)),0)+IFERROR(INDEX('Hoja de Trabajo para listado'!$DE$153:$DG$274,MATCH($A856,'Hoja de Trabajo para listado'!$DE$153:$DE$1048576,0),MATCH((CUADRO!F$4&amp;$E856),'Hoja de Trabajo para listado'!$DE$151:$DG$151,0)),0)+IFERROR(INDEX('Hoja de Trabajo para listado'!$CD$155:$DC$1048576,MATCH($A856,'Hoja de Trabajo para listado'!$CD$155:$CD$1048576,0),MATCH((CUADRO!F$4&amp;$E856),'Hoja de Trabajo para listado'!$CD$151:$DC$151,0)),0)</f>
        <v>0</v>
      </c>
      <c r="G856" s="245">
        <f ca="1">+IFERROR(INDEX('Hoja de Trabajo para listado'!$A$155:$Z$1048576,MATCH($A856,'Hoja de Trabajo para listado'!$A$155:$A$1048576,0),MATCH((CUADRO!G$4&amp;$E856),'Hoja de Trabajo para listado'!$A$151:$Z$151,0)),0)+IFERROR(INDEX('Hoja de Trabajo para listado'!$AB$155:$BA$1048576,MATCH($A856,'Hoja de Trabajo para listado'!$AB$155:$AB$1048576,0),MATCH((CUADRO!G$4&amp;$E856),'Hoja de Trabajo para listado'!$AB$151:$BA$151,0)),0)+IFERROR(INDEX('Hoja de Trabajo para listado'!$BC$155:$CB$1048576,MATCH($A856,'Hoja de Trabajo para listado'!$BC$155:$BC$1048576,0),MATCH((CUADRO!G$4&amp;$E856),'Hoja de Trabajo para listado'!$BC$151:$CB$151,0)),0)+IFERROR(INDEX('Hoja de Trabajo para listado'!$DE$153:$DG$274,MATCH($A856,'Hoja de Trabajo para listado'!$DE$153:$DE$1048576,0),MATCH((CUADRO!G$4&amp;$E856),'Hoja de Trabajo para listado'!$DE$151:$DG$151,0)),0)+IFERROR(INDEX('Hoja de Trabajo para listado'!$CD$155:$DC$1048576,MATCH($A856,'Hoja de Trabajo para listado'!$CD$155:$CD$1048576,0),MATCH((CUADRO!G$4&amp;$E856),'Hoja de Trabajo para listado'!$CD$151:$DC$151,0)),0)</f>
        <v>0</v>
      </c>
      <c r="H856" s="245">
        <f ca="1">+IFERROR(INDEX('Hoja de Trabajo para listado'!$A$155:$Z$1048576,MATCH($A856,'Hoja de Trabajo para listado'!$A$155:$A$1048576,0),MATCH((CUADRO!H$4&amp;$E856),'Hoja de Trabajo para listado'!$A$151:$Z$151,0)),0)+IFERROR(INDEX('Hoja de Trabajo para listado'!$AB$155:$BA$1048576,MATCH($A856,'Hoja de Trabajo para listado'!$AB$155:$AB$1048576,0),MATCH((CUADRO!H$4&amp;$E856),'Hoja de Trabajo para listado'!$AB$151:$BA$151,0)),0)+IFERROR(INDEX('Hoja de Trabajo para listado'!$BC$155:$CB$1048576,MATCH($A856,'Hoja de Trabajo para listado'!$BC$155:$BC$1048576,0),MATCH((CUADRO!H$4&amp;$E856),'Hoja de Trabajo para listado'!$BC$151:$CB$151,0)),0)+IFERROR(INDEX('Hoja de Trabajo para listado'!$DE$153:$DG$274,MATCH($A856,'Hoja de Trabajo para listado'!$DE$153:$DE$1048576,0),MATCH((CUADRO!H$4&amp;$E856),'Hoja de Trabajo para listado'!$DE$151:$DG$151,0)),0)+IFERROR(INDEX('Hoja de Trabajo para listado'!$CD$155:$DC$1048576,MATCH($A856,'Hoja de Trabajo para listado'!$CD$155:$CD$1048576,0),MATCH((CUADRO!H$4&amp;$E856),'Hoja de Trabajo para listado'!$CD$151:$DC$151,0)),0)</f>
        <v>0</v>
      </c>
      <c r="I856" s="245">
        <f ca="1">+IFERROR(INDEX('Hoja de Trabajo para listado'!$A$155:$Z$1048576,MATCH($A856,'Hoja de Trabajo para listado'!$A$155:$A$1048576,0),MATCH((CUADRO!I$4&amp;$E856),'Hoja de Trabajo para listado'!$A$151:$Z$151,0)),0)+IFERROR(INDEX('Hoja de Trabajo para listado'!$AB$155:$BA$1048576,MATCH($A856,'Hoja de Trabajo para listado'!$AB$155:$AB$1048576,0),MATCH((CUADRO!I$4&amp;$E856),'Hoja de Trabajo para listado'!$AB$151:$BA$151,0)),0)+IFERROR(INDEX('Hoja de Trabajo para listado'!$BC$155:$CB$1048576,MATCH($A856,'Hoja de Trabajo para listado'!$BC$155:$BC$1048576,0),MATCH((CUADRO!I$4&amp;$E856),'Hoja de Trabajo para listado'!$BC$151:$CB$151,0)),0)+IFERROR(INDEX('Hoja de Trabajo para listado'!$DE$153:$DG$274,MATCH($A856,'Hoja de Trabajo para listado'!$DE$153:$DE$1048576,0),MATCH((CUADRO!I$4&amp;$E856),'Hoja de Trabajo para listado'!$DE$151:$DG$151,0)),0)+IFERROR(INDEX('Hoja de Trabajo para listado'!$CD$155:$DC$1048576,MATCH($A856,'Hoja de Trabajo para listado'!$CD$155:$CD$1048576,0),MATCH((CUADRO!I$4&amp;$E856),'Hoja de Trabajo para listado'!$CD$151:$DC$151,0)),0)</f>
        <v>0</v>
      </c>
      <c r="J856" s="245">
        <f ca="1">+IFERROR(INDEX('Hoja de Trabajo para listado'!$A$155:$Z$1048576,MATCH($A856,'Hoja de Trabajo para listado'!$A$155:$A$1048576,0),MATCH((CUADRO!J$4&amp;$E856),'Hoja de Trabajo para listado'!$A$151:$Z$151,0)),0)+IFERROR(INDEX('Hoja de Trabajo para listado'!$AB$155:$BA$1048576,MATCH($A856,'Hoja de Trabajo para listado'!$AB$155:$AB$1048576,0),MATCH((CUADRO!J$4&amp;$E856),'Hoja de Trabajo para listado'!$AB$151:$BA$151,0)),0)+IFERROR(INDEX('Hoja de Trabajo para listado'!$BC$155:$CB$1048576,MATCH($A856,'Hoja de Trabajo para listado'!$BC$155:$BC$1048576,0),MATCH((CUADRO!J$4&amp;$E856),'Hoja de Trabajo para listado'!$BC$151:$CB$151,0)),0)+IFERROR(INDEX('Hoja de Trabajo para listado'!$DE$153:$DG$274,MATCH($A856,'Hoja de Trabajo para listado'!$DE$153:$DE$1048576,0),MATCH((CUADRO!J$4&amp;$E856),'Hoja de Trabajo para listado'!$DE$151:$DG$151,0)),0)+IFERROR(INDEX('Hoja de Trabajo para listado'!$CD$155:$DC$1048576,MATCH($A856,'Hoja de Trabajo para listado'!$CD$155:$CD$1048576,0),MATCH((CUADRO!J$4&amp;$E856),'Hoja de Trabajo para listado'!$CD$151:$DC$151,0)),0)</f>
        <v>0</v>
      </c>
      <c r="K856" s="245">
        <f ca="1">+IFERROR(INDEX('Hoja de Trabajo para listado'!$A$155:$Z$1048576,MATCH($A856,'Hoja de Trabajo para listado'!$A$155:$A$1048576,0),MATCH((CUADRO!K$4&amp;$E856),'Hoja de Trabajo para listado'!$A$151:$Z$151,0)),0)+IFERROR(INDEX('Hoja de Trabajo para listado'!$AB$155:$BA$1048576,MATCH($A856,'Hoja de Trabajo para listado'!$AB$155:$AB$1048576,0),MATCH((CUADRO!K$4&amp;$E856),'Hoja de Trabajo para listado'!$AB$151:$BA$151,0)),0)+IFERROR(INDEX('Hoja de Trabajo para listado'!$BC$155:$CB$1048576,MATCH($A856,'Hoja de Trabajo para listado'!$BC$155:$BC$1048576,0),MATCH((CUADRO!K$4&amp;$E856),'Hoja de Trabajo para listado'!$BC$151:$CB$151,0)),0)+IFERROR(INDEX('Hoja de Trabajo para listado'!$DE$153:$DG$274,MATCH($A856,'Hoja de Trabajo para listado'!$DE$153:$DE$1048576,0),MATCH((CUADRO!K$4&amp;$E856),'Hoja de Trabajo para listado'!$DE$151:$DG$151,0)),0)+IFERROR(INDEX('Hoja de Trabajo para listado'!$CD$155:$DC$1048576,MATCH($A856,'Hoja de Trabajo para listado'!$CD$155:$CD$1048576,0),MATCH((CUADRO!K$4&amp;$E856),'Hoja de Trabajo para listado'!$CD$151:$DC$151,0)),0)</f>
        <v>0</v>
      </c>
      <c r="L856" s="245">
        <f ca="1">+IFERROR(INDEX('Hoja de Trabajo para listado'!$A$155:$Z$1048576,MATCH($A856,'Hoja de Trabajo para listado'!$A$155:$A$1048576,0),MATCH((CUADRO!L$4&amp;$E856),'Hoja de Trabajo para listado'!$A$151:$Z$151,0)),0)+IFERROR(INDEX('Hoja de Trabajo para listado'!$AB$155:$BA$1048576,MATCH($A856,'Hoja de Trabajo para listado'!$AB$155:$AB$1048576,0),MATCH((CUADRO!L$4&amp;$E856),'Hoja de Trabajo para listado'!$AB$151:$BA$151,0)),0)+IFERROR(INDEX('Hoja de Trabajo para listado'!$BC$155:$CB$1048576,MATCH($A856,'Hoja de Trabajo para listado'!$BC$155:$BC$1048576,0),MATCH((CUADRO!L$4&amp;$E856),'Hoja de Trabajo para listado'!$BC$151:$CB$151,0)),0)+IFERROR(INDEX('Hoja de Trabajo para listado'!$DE$153:$DG$274,MATCH($A856,'Hoja de Trabajo para listado'!$DE$153:$DE$1048576,0),MATCH((CUADRO!L$4&amp;$E856),'Hoja de Trabajo para listado'!$DE$151:$DG$151,0)),0)+IFERROR(INDEX('Hoja de Trabajo para listado'!$CD$155:$DC$1048576,MATCH($A856,'Hoja de Trabajo para listado'!$CD$155:$CD$1048576,0),MATCH((CUADRO!L$4&amp;$E856),'Hoja de Trabajo para listado'!$CD$151:$DC$151,0)),0)</f>
        <v>0</v>
      </c>
      <c r="M856" s="245">
        <f ca="1">+IFERROR(INDEX('Hoja de Trabajo para listado'!$A$155:$Z$1048576,MATCH($A856,'Hoja de Trabajo para listado'!$A$155:$A$1048576,0),MATCH((CUADRO!M$4&amp;$E856),'Hoja de Trabajo para listado'!$A$151:$Z$151,0)),0)+IFERROR(INDEX('Hoja de Trabajo para listado'!$AB$155:$BA$1048576,MATCH($A856,'Hoja de Trabajo para listado'!$AB$155:$AB$1048576,0),MATCH((CUADRO!M$4&amp;$E856),'Hoja de Trabajo para listado'!$AB$151:$BA$151,0)),0)+IFERROR(INDEX('Hoja de Trabajo para listado'!$BC$155:$CB$1048576,MATCH($A856,'Hoja de Trabajo para listado'!$BC$155:$BC$1048576,0),MATCH((CUADRO!M$4&amp;$E856),'Hoja de Trabajo para listado'!$BC$151:$CB$151,0)),0)+IFERROR(INDEX('Hoja de Trabajo para listado'!$DE$153:$DG$274,MATCH($A856,'Hoja de Trabajo para listado'!$DE$153:$DE$1048576,0),MATCH((CUADRO!M$4&amp;$E856),'Hoja de Trabajo para listado'!$DE$151:$DG$151,0)),0)+IFERROR(INDEX('Hoja de Trabajo para listado'!$CD$155:$DC$1048576,MATCH($A856,'Hoja de Trabajo para listado'!$CD$155:$CD$1048576,0),MATCH((CUADRO!M$4&amp;$E856),'Hoja de Trabajo para listado'!$CD$151:$DC$151,0)),0)</f>
        <v>0</v>
      </c>
      <c r="N856" s="245">
        <f ca="1">+IFERROR(INDEX('Hoja de Trabajo para listado'!$A$155:$Z$1048576,MATCH($A856,'Hoja de Trabajo para listado'!$A$155:$A$1048576,0),MATCH((CUADRO!N$4&amp;$E856),'Hoja de Trabajo para listado'!$A$151:$Z$151,0)),0)+IFERROR(INDEX('Hoja de Trabajo para listado'!$AB$155:$BA$1048576,MATCH($A856,'Hoja de Trabajo para listado'!$AB$155:$AB$1048576,0),MATCH((CUADRO!N$4&amp;$E856),'Hoja de Trabajo para listado'!$AB$151:$BA$151,0)),0)+IFERROR(INDEX('Hoja de Trabajo para listado'!$BC$155:$CB$1048576,MATCH($A856,'Hoja de Trabajo para listado'!$BC$155:$BC$1048576,0),MATCH((CUADRO!N$4&amp;$E856),'Hoja de Trabajo para listado'!$BC$151:$CB$151,0)),0)+IFERROR(INDEX('Hoja de Trabajo para listado'!$DE$153:$DG$274,MATCH($A856,'Hoja de Trabajo para listado'!$DE$153:$DE$1048576,0),MATCH((CUADRO!N$4&amp;$E856),'Hoja de Trabajo para listado'!$DE$151:$DG$151,0)),0)+IFERROR(INDEX('Hoja de Trabajo para listado'!$CD$155:$DC$1048576,MATCH($A856,'Hoja de Trabajo para listado'!$CD$155:$CD$1048576,0),MATCH((CUADRO!N$4&amp;$E856),'Hoja de Trabajo para listado'!$CD$151:$DC$151,0)),0)</f>
        <v>0</v>
      </c>
      <c r="O856" s="245">
        <f ca="1">+IFERROR(INDEX('Hoja de Trabajo para listado'!$A$155:$Z$1048576,MATCH($A856,'Hoja de Trabajo para listado'!$A$155:$A$1048576,0),MATCH((CUADRO!O$4&amp;$E856),'Hoja de Trabajo para listado'!$A$151:$Z$151,0)),0)+IFERROR(INDEX('Hoja de Trabajo para listado'!$AB$155:$BA$1048576,MATCH($A856,'Hoja de Trabajo para listado'!$AB$155:$AB$1048576,0),MATCH((CUADRO!O$4&amp;$E856),'Hoja de Trabajo para listado'!$AB$151:$BA$151,0)),0)+IFERROR(INDEX('Hoja de Trabajo para listado'!$BC$155:$CB$1048576,MATCH($A856,'Hoja de Trabajo para listado'!$BC$155:$BC$1048576,0),MATCH((CUADRO!O$4&amp;$E856),'Hoja de Trabajo para listado'!$BC$151:$CB$151,0)),0)+IFERROR(INDEX('Hoja de Trabajo para listado'!$DE$153:$DG$274,MATCH($A856,'Hoja de Trabajo para listado'!$DE$153:$DE$1048576,0),MATCH((CUADRO!O$4&amp;$E856),'Hoja de Trabajo para listado'!$DE$151:$DG$151,0)),0)+IFERROR(INDEX('Hoja de Trabajo para listado'!$CD$155:$DC$1048576,MATCH($A856,'Hoja de Trabajo para listado'!$CD$155:$CD$1048576,0),MATCH((CUADRO!O$4&amp;$E856),'Hoja de Trabajo para listado'!$CD$151:$DC$151,0)),0)</f>
        <v>0</v>
      </c>
      <c r="P856" s="245">
        <f ca="1">+IFERROR(INDEX('Hoja de Trabajo para listado'!$A$155:$Z$1048576,MATCH($A856,'Hoja de Trabajo para listado'!$A$155:$A$1048576,0),MATCH((CUADRO!P$4&amp;$E856),'Hoja de Trabajo para listado'!$A$151:$Z$151,0)),0)+IFERROR(INDEX('Hoja de Trabajo para listado'!$AB$155:$BA$1048576,MATCH($A856,'Hoja de Trabajo para listado'!$AB$155:$AB$1048576,0),MATCH((CUADRO!P$4&amp;$E856),'Hoja de Trabajo para listado'!$AB$151:$BA$151,0)),0)+IFERROR(INDEX('Hoja de Trabajo para listado'!$BC$155:$CB$1048576,MATCH($A856,'Hoja de Trabajo para listado'!$BC$155:$BC$1048576,0),MATCH((CUADRO!P$4&amp;$E856),'Hoja de Trabajo para listado'!$BC$151:$CB$151,0)),0)+IFERROR(INDEX('Hoja de Trabajo para listado'!$DE$153:$DG$274,MATCH($A856,'Hoja de Trabajo para listado'!$DE$153:$DE$1048576,0),MATCH((CUADRO!P$4&amp;$E856),'Hoja de Trabajo para listado'!$DE$151:$DG$151,0)),0)+IFERROR(INDEX('Hoja de Trabajo para listado'!$CD$155:$DC$1048576,MATCH($A856,'Hoja de Trabajo para listado'!$CD$155:$CD$1048576,0),MATCH((CUADRO!P$4&amp;$E856),'Hoja de Trabajo para listado'!$CD$151:$DC$151,0)),0)</f>
        <v>0</v>
      </c>
      <c r="Q856" s="245">
        <f ca="1">+IFERROR(INDEX('Hoja de Trabajo para listado'!$A$155:$Z$1048576,MATCH($A856,'Hoja de Trabajo para listado'!$A$155:$A$1048576,0),MATCH((CUADRO!Q$4&amp;$E856),'Hoja de Trabajo para listado'!$A$151:$Z$151,0)),0)+IFERROR(INDEX('Hoja de Trabajo para listado'!$AB$155:$BA$1048576,MATCH($A856,'Hoja de Trabajo para listado'!$AB$155:$AB$1048576,0),MATCH((CUADRO!Q$4&amp;$E856),'Hoja de Trabajo para listado'!$AB$151:$BA$151,0)),0)+IFERROR(INDEX('Hoja de Trabajo para listado'!$BC$155:$CB$1048576,MATCH($A856,'Hoja de Trabajo para listado'!$BC$155:$BC$1048576,0),MATCH((CUADRO!Q$4&amp;$E856),'Hoja de Trabajo para listado'!$BC$151:$CB$151,0)),0)+IFERROR(INDEX('Hoja de Trabajo para listado'!$DE$153:$DG$274,MATCH($A856,'Hoja de Trabajo para listado'!$DE$153:$DE$1048576,0),MATCH((CUADRO!Q$4&amp;$E856),'Hoja de Trabajo para listado'!$DE$151:$DG$151,0)),0)+IFERROR(INDEX('Hoja de Trabajo para listado'!$CD$155:$DC$1048576,MATCH($A856,'Hoja de Trabajo para listado'!$CD$155:$CD$1048576,0),MATCH((CUADRO!Q$4&amp;$E856),'Hoja de Trabajo para listado'!$CD$151:$DC$151,0)),0)</f>
        <v>0</v>
      </c>
      <c r="R856" s="245">
        <f t="shared" ca="1" si="33"/>
        <v>0</v>
      </c>
      <c r="S856" s="259">
        <f ca="1">+R855+R856</f>
        <v>0</v>
      </c>
      <c r="T856" s="245">
        <f ca="1">+S856</f>
        <v>0</v>
      </c>
      <c r="U856" s="244">
        <f t="shared" si="34"/>
        <v>2</v>
      </c>
      <c r="V856" s="333" t="str">
        <f>+VLOOKUP(A856,bd_lista!$A$3:$E$592,5,FALSE)</f>
        <v>Gobiernos Autonomos Municipales</v>
      </c>
      <c r="W856" s="388"/>
      <c r="X856" s="242">
        <f>+VLOOKUP(A856,[4]Sheet1!$A$13:$D$744,4,FALSE)</f>
        <v>0</v>
      </c>
      <c r="Y856" s="242" t="e">
        <f>+VLOOKUP(X856,bd_lista!$A$3:$C$592,3,FALSE)</f>
        <v>#N/A</v>
      </c>
      <c r="Z856" s="292"/>
      <c r="AA856" s="293"/>
    </row>
    <row r="857" spans="1:27" customFormat="1" ht="15" hidden="1" customHeight="1">
      <c r="A857" s="32">
        <v>1511</v>
      </c>
      <c r="B857" s="392">
        <f>+A857</f>
        <v>1511</v>
      </c>
      <c r="C857" s="247" t="str">
        <f>+VLOOKUP(A857,bd_lista!$A$3:$C$592,3,FALSE)</f>
        <v>Gobierno Autónomo Municipal de Colquechaca</v>
      </c>
      <c r="D857" s="389" t="str">
        <f>+C857</f>
        <v>Gobierno Autónomo Municipal de Colquechaca</v>
      </c>
      <c r="E857" s="242" t="s">
        <v>1304</v>
      </c>
      <c r="F857" s="243">
        <f ca="1">+IFERROR(INDEX('Hoja de Trabajo para listado'!$A$155:$Z$1048576,MATCH($A857,'Hoja de Trabajo para listado'!$A$155:$A$1048576,0),MATCH((CUADRO!F$4&amp;$E857),'Hoja de Trabajo para listado'!$A$151:$Z$151,0)),0)+IFERROR(INDEX('Hoja de Trabajo para listado'!$AB$155:$BA$1048576,MATCH($A857,'Hoja de Trabajo para listado'!$AB$155:$AB$1048576,0),MATCH((CUADRO!F$4&amp;$E857),'Hoja de Trabajo para listado'!$AB$151:$BA$151,0)),0)+IFERROR(INDEX('Hoja de Trabajo para listado'!$BC$155:$CB$1048576,MATCH($A857,'Hoja de Trabajo para listado'!$BC$155:$BC$1048576,0),MATCH((CUADRO!F$4&amp;$E857),'Hoja de Trabajo para listado'!$BC$151:$CB$151,0)),0)+IFERROR(INDEX('Hoja de Trabajo para listado'!$DE$153:$DG$274,MATCH($A857,'Hoja de Trabajo para listado'!$DE$153:$DE$1048576,0),MATCH((CUADRO!F$4&amp;$E857),'Hoja de Trabajo para listado'!$DE$151:$DG$151,0)),0)+IFERROR(INDEX('Hoja de Trabajo para listado'!$CD$155:$DC$1048576,MATCH($A857,'Hoja de Trabajo para listado'!$CD$155:$CD$1048576,0),MATCH((CUADRO!F$4&amp;$E857),'Hoja de Trabajo para listado'!$CD$151:$DC$151,0)),0)</f>
        <v>0</v>
      </c>
      <c r="G857" s="243">
        <f ca="1">+IFERROR(INDEX('Hoja de Trabajo para listado'!$A$155:$Z$1048576,MATCH($A857,'Hoja de Trabajo para listado'!$A$155:$A$1048576,0),MATCH((CUADRO!G$4&amp;$E857),'Hoja de Trabajo para listado'!$A$151:$Z$151,0)),0)+IFERROR(INDEX('Hoja de Trabajo para listado'!$AB$155:$BA$1048576,MATCH($A857,'Hoja de Trabajo para listado'!$AB$155:$AB$1048576,0),MATCH((CUADRO!G$4&amp;$E857),'Hoja de Trabajo para listado'!$AB$151:$BA$151,0)),0)+IFERROR(INDEX('Hoja de Trabajo para listado'!$BC$155:$CB$1048576,MATCH($A857,'Hoja de Trabajo para listado'!$BC$155:$BC$1048576,0),MATCH((CUADRO!G$4&amp;$E857),'Hoja de Trabajo para listado'!$BC$151:$CB$151,0)),0)+IFERROR(INDEX('Hoja de Trabajo para listado'!$DE$153:$DG$274,MATCH($A857,'Hoja de Trabajo para listado'!$DE$153:$DE$1048576,0),MATCH((CUADRO!G$4&amp;$E857),'Hoja de Trabajo para listado'!$DE$151:$DG$151,0)),0)+IFERROR(INDEX('Hoja de Trabajo para listado'!$CD$155:$DC$1048576,MATCH($A857,'Hoja de Trabajo para listado'!$CD$155:$CD$1048576,0),MATCH((CUADRO!G$4&amp;$E857),'Hoja de Trabajo para listado'!$CD$151:$DC$151,0)),0)</f>
        <v>0</v>
      </c>
      <c r="H857" s="243">
        <f ca="1">+IFERROR(INDEX('Hoja de Trabajo para listado'!$A$155:$Z$1048576,MATCH($A857,'Hoja de Trabajo para listado'!$A$155:$A$1048576,0),MATCH((CUADRO!H$4&amp;$E857),'Hoja de Trabajo para listado'!$A$151:$Z$151,0)),0)+IFERROR(INDEX('Hoja de Trabajo para listado'!$AB$155:$BA$1048576,MATCH($A857,'Hoja de Trabajo para listado'!$AB$155:$AB$1048576,0),MATCH((CUADRO!H$4&amp;$E857),'Hoja de Trabajo para listado'!$AB$151:$BA$151,0)),0)+IFERROR(INDEX('Hoja de Trabajo para listado'!$BC$155:$CB$1048576,MATCH($A857,'Hoja de Trabajo para listado'!$BC$155:$BC$1048576,0),MATCH((CUADRO!H$4&amp;$E857),'Hoja de Trabajo para listado'!$BC$151:$CB$151,0)),0)+IFERROR(INDEX('Hoja de Trabajo para listado'!$DE$153:$DG$274,MATCH($A857,'Hoja de Trabajo para listado'!$DE$153:$DE$1048576,0),MATCH((CUADRO!H$4&amp;$E857),'Hoja de Trabajo para listado'!$DE$151:$DG$151,0)),0)+IFERROR(INDEX('Hoja de Trabajo para listado'!$CD$155:$DC$1048576,MATCH($A857,'Hoja de Trabajo para listado'!$CD$155:$CD$1048576,0),MATCH((CUADRO!H$4&amp;$E857),'Hoja de Trabajo para listado'!$CD$151:$DC$151,0)),0)</f>
        <v>0</v>
      </c>
      <c r="I857" s="243">
        <f ca="1">+IFERROR(INDEX('Hoja de Trabajo para listado'!$A$155:$Z$1048576,MATCH($A857,'Hoja de Trabajo para listado'!$A$155:$A$1048576,0),MATCH((CUADRO!I$4&amp;$E857),'Hoja de Trabajo para listado'!$A$151:$Z$151,0)),0)+IFERROR(INDEX('Hoja de Trabajo para listado'!$AB$155:$BA$1048576,MATCH($A857,'Hoja de Trabajo para listado'!$AB$155:$AB$1048576,0),MATCH((CUADRO!I$4&amp;$E857),'Hoja de Trabajo para listado'!$AB$151:$BA$151,0)),0)+IFERROR(INDEX('Hoja de Trabajo para listado'!$BC$155:$CB$1048576,MATCH($A857,'Hoja de Trabajo para listado'!$BC$155:$BC$1048576,0),MATCH((CUADRO!I$4&amp;$E857),'Hoja de Trabajo para listado'!$BC$151:$CB$151,0)),0)+IFERROR(INDEX('Hoja de Trabajo para listado'!$DE$153:$DG$274,MATCH($A857,'Hoja de Trabajo para listado'!$DE$153:$DE$1048576,0),MATCH((CUADRO!I$4&amp;$E857),'Hoja de Trabajo para listado'!$DE$151:$DG$151,0)),0)+IFERROR(INDEX('Hoja de Trabajo para listado'!$CD$155:$DC$1048576,MATCH($A857,'Hoja de Trabajo para listado'!$CD$155:$CD$1048576,0),MATCH((CUADRO!I$4&amp;$E857),'Hoja de Trabajo para listado'!$CD$151:$DC$151,0)),0)</f>
        <v>0</v>
      </c>
      <c r="J857" s="243">
        <f ca="1">+IFERROR(INDEX('Hoja de Trabajo para listado'!$A$155:$Z$1048576,MATCH($A857,'Hoja de Trabajo para listado'!$A$155:$A$1048576,0),MATCH((CUADRO!J$4&amp;$E857),'Hoja de Trabajo para listado'!$A$151:$Z$151,0)),0)+IFERROR(INDEX('Hoja de Trabajo para listado'!$AB$155:$BA$1048576,MATCH($A857,'Hoja de Trabajo para listado'!$AB$155:$AB$1048576,0),MATCH((CUADRO!J$4&amp;$E857),'Hoja de Trabajo para listado'!$AB$151:$BA$151,0)),0)+IFERROR(INDEX('Hoja de Trabajo para listado'!$BC$155:$CB$1048576,MATCH($A857,'Hoja de Trabajo para listado'!$BC$155:$BC$1048576,0),MATCH((CUADRO!J$4&amp;$E857),'Hoja de Trabajo para listado'!$BC$151:$CB$151,0)),0)+IFERROR(INDEX('Hoja de Trabajo para listado'!$DE$153:$DG$274,MATCH($A857,'Hoja de Trabajo para listado'!$DE$153:$DE$1048576,0),MATCH((CUADRO!J$4&amp;$E857),'Hoja de Trabajo para listado'!$DE$151:$DG$151,0)),0)+IFERROR(INDEX('Hoja de Trabajo para listado'!$CD$155:$DC$1048576,MATCH($A857,'Hoja de Trabajo para listado'!$CD$155:$CD$1048576,0),MATCH((CUADRO!J$4&amp;$E857),'Hoja de Trabajo para listado'!$CD$151:$DC$151,0)),0)</f>
        <v>0</v>
      </c>
      <c r="K857" s="243">
        <f ca="1">+IFERROR(INDEX('Hoja de Trabajo para listado'!$A$155:$Z$1048576,MATCH($A857,'Hoja de Trabajo para listado'!$A$155:$A$1048576,0),MATCH((CUADRO!K$4&amp;$E857),'Hoja de Trabajo para listado'!$A$151:$Z$151,0)),0)+IFERROR(INDEX('Hoja de Trabajo para listado'!$AB$155:$BA$1048576,MATCH($A857,'Hoja de Trabajo para listado'!$AB$155:$AB$1048576,0),MATCH((CUADRO!K$4&amp;$E857),'Hoja de Trabajo para listado'!$AB$151:$BA$151,0)),0)+IFERROR(INDEX('Hoja de Trabajo para listado'!$BC$155:$CB$1048576,MATCH($A857,'Hoja de Trabajo para listado'!$BC$155:$BC$1048576,0),MATCH((CUADRO!K$4&amp;$E857),'Hoja de Trabajo para listado'!$BC$151:$CB$151,0)),0)+IFERROR(INDEX('Hoja de Trabajo para listado'!$DE$153:$DG$274,MATCH($A857,'Hoja de Trabajo para listado'!$DE$153:$DE$1048576,0),MATCH((CUADRO!K$4&amp;$E857),'Hoja de Trabajo para listado'!$DE$151:$DG$151,0)),0)+IFERROR(INDEX('Hoja de Trabajo para listado'!$CD$155:$DC$1048576,MATCH($A857,'Hoja de Trabajo para listado'!$CD$155:$CD$1048576,0),MATCH((CUADRO!K$4&amp;$E857),'Hoja de Trabajo para listado'!$CD$151:$DC$151,0)),0)</f>
        <v>0</v>
      </c>
      <c r="L857" s="243">
        <f ca="1">+IFERROR(INDEX('Hoja de Trabajo para listado'!$A$155:$Z$1048576,MATCH($A857,'Hoja de Trabajo para listado'!$A$155:$A$1048576,0),MATCH((CUADRO!L$4&amp;$E857),'Hoja de Trabajo para listado'!$A$151:$Z$151,0)),0)+IFERROR(INDEX('Hoja de Trabajo para listado'!$AB$155:$BA$1048576,MATCH($A857,'Hoja de Trabajo para listado'!$AB$155:$AB$1048576,0),MATCH((CUADRO!L$4&amp;$E857),'Hoja de Trabajo para listado'!$AB$151:$BA$151,0)),0)+IFERROR(INDEX('Hoja de Trabajo para listado'!$BC$155:$CB$1048576,MATCH($A857,'Hoja de Trabajo para listado'!$BC$155:$BC$1048576,0),MATCH((CUADRO!L$4&amp;$E857),'Hoja de Trabajo para listado'!$BC$151:$CB$151,0)),0)+IFERROR(INDEX('Hoja de Trabajo para listado'!$DE$153:$DG$274,MATCH($A857,'Hoja de Trabajo para listado'!$DE$153:$DE$1048576,0),MATCH((CUADRO!L$4&amp;$E857),'Hoja de Trabajo para listado'!$DE$151:$DG$151,0)),0)+IFERROR(INDEX('Hoja de Trabajo para listado'!$CD$155:$DC$1048576,MATCH($A857,'Hoja de Trabajo para listado'!$CD$155:$CD$1048576,0),MATCH((CUADRO!L$4&amp;$E857),'Hoja de Trabajo para listado'!$CD$151:$DC$151,0)),0)</f>
        <v>0</v>
      </c>
      <c r="M857" s="243">
        <f ca="1">+IFERROR(INDEX('Hoja de Trabajo para listado'!$A$155:$Z$1048576,MATCH($A857,'Hoja de Trabajo para listado'!$A$155:$A$1048576,0),MATCH((CUADRO!M$4&amp;$E857),'Hoja de Trabajo para listado'!$A$151:$Z$151,0)),0)+IFERROR(INDEX('Hoja de Trabajo para listado'!$AB$155:$BA$1048576,MATCH($A857,'Hoja de Trabajo para listado'!$AB$155:$AB$1048576,0),MATCH((CUADRO!M$4&amp;$E857),'Hoja de Trabajo para listado'!$AB$151:$BA$151,0)),0)+IFERROR(INDEX('Hoja de Trabajo para listado'!$BC$155:$CB$1048576,MATCH($A857,'Hoja de Trabajo para listado'!$BC$155:$BC$1048576,0),MATCH((CUADRO!M$4&amp;$E857),'Hoja de Trabajo para listado'!$BC$151:$CB$151,0)),0)+IFERROR(INDEX('Hoja de Trabajo para listado'!$DE$153:$DG$274,MATCH($A857,'Hoja de Trabajo para listado'!$DE$153:$DE$1048576,0),MATCH((CUADRO!M$4&amp;$E857),'Hoja de Trabajo para listado'!$DE$151:$DG$151,0)),0)+IFERROR(INDEX('Hoja de Trabajo para listado'!$CD$155:$DC$1048576,MATCH($A857,'Hoja de Trabajo para listado'!$CD$155:$CD$1048576,0),MATCH((CUADRO!M$4&amp;$E857),'Hoja de Trabajo para listado'!$CD$151:$DC$151,0)),0)</f>
        <v>0</v>
      </c>
      <c r="N857" s="243">
        <f ca="1">+IFERROR(INDEX('Hoja de Trabajo para listado'!$A$155:$Z$1048576,MATCH($A857,'Hoja de Trabajo para listado'!$A$155:$A$1048576,0),MATCH((CUADRO!N$4&amp;$E857),'Hoja de Trabajo para listado'!$A$151:$Z$151,0)),0)+IFERROR(INDEX('Hoja de Trabajo para listado'!$AB$155:$BA$1048576,MATCH($A857,'Hoja de Trabajo para listado'!$AB$155:$AB$1048576,0),MATCH((CUADRO!N$4&amp;$E857),'Hoja de Trabajo para listado'!$AB$151:$BA$151,0)),0)+IFERROR(INDEX('Hoja de Trabajo para listado'!$BC$155:$CB$1048576,MATCH($A857,'Hoja de Trabajo para listado'!$BC$155:$BC$1048576,0),MATCH((CUADRO!N$4&amp;$E857),'Hoja de Trabajo para listado'!$BC$151:$CB$151,0)),0)+IFERROR(INDEX('Hoja de Trabajo para listado'!$DE$153:$DG$274,MATCH($A857,'Hoja de Trabajo para listado'!$DE$153:$DE$1048576,0),MATCH((CUADRO!N$4&amp;$E857),'Hoja de Trabajo para listado'!$DE$151:$DG$151,0)),0)+IFERROR(INDEX('Hoja de Trabajo para listado'!$CD$155:$DC$1048576,MATCH($A857,'Hoja de Trabajo para listado'!$CD$155:$CD$1048576,0),MATCH((CUADRO!N$4&amp;$E857),'Hoja de Trabajo para listado'!$CD$151:$DC$151,0)),0)</f>
        <v>0</v>
      </c>
      <c r="O857" s="243">
        <f ca="1">+IFERROR(INDEX('Hoja de Trabajo para listado'!$A$155:$Z$1048576,MATCH($A857,'Hoja de Trabajo para listado'!$A$155:$A$1048576,0),MATCH((CUADRO!O$4&amp;$E857),'Hoja de Trabajo para listado'!$A$151:$Z$151,0)),0)+IFERROR(INDEX('Hoja de Trabajo para listado'!$AB$155:$BA$1048576,MATCH($A857,'Hoja de Trabajo para listado'!$AB$155:$AB$1048576,0),MATCH((CUADRO!O$4&amp;$E857),'Hoja de Trabajo para listado'!$AB$151:$BA$151,0)),0)+IFERROR(INDEX('Hoja de Trabajo para listado'!$BC$155:$CB$1048576,MATCH($A857,'Hoja de Trabajo para listado'!$BC$155:$BC$1048576,0),MATCH((CUADRO!O$4&amp;$E857),'Hoja de Trabajo para listado'!$BC$151:$CB$151,0)),0)+IFERROR(INDEX('Hoja de Trabajo para listado'!$DE$153:$DG$274,MATCH($A857,'Hoja de Trabajo para listado'!$DE$153:$DE$1048576,0),MATCH((CUADRO!O$4&amp;$E857),'Hoja de Trabajo para listado'!$DE$151:$DG$151,0)),0)+IFERROR(INDEX('Hoja de Trabajo para listado'!$CD$155:$DC$1048576,MATCH($A857,'Hoja de Trabajo para listado'!$CD$155:$CD$1048576,0),MATCH((CUADRO!O$4&amp;$E857),'Hoja de Trabajo para listado'!$CD$151:$DC$151,0)),0)</f>
        <v>0</v>
      </c>
      <c r="P857" s="243">
        <f ca="1">+IFERROR(INDEX('Hoja de Trabajo para listado'!$A$155:$Z$1048576,MATCH($A857,'Hoja de Trabajo para listado'!$A$155:$A$1048576,0),MATCH((CUADRO!P$4&amp;$E857),'Hoja de Trabajo para listado'!$A$151:$Z$151,0)),0)+IFERROR(INDEX('Hoja de Trabajo para listado'!$AB$155:$BA$1048576,MATCH($A857,'Hoja de Trabajo para listado'!$AB$155:$AB$1048576,0),MATCH((CUADRO!P$4&amp;$E857),'Hoja de Trabajo para listado'!$AB$151:$BA$151,0)),0)+IFERROR(INDEX('Hoja de Trabajo para listado'!$BC$155:$CB$1048576,MATCH($A857,'Hoja de Trabajo para listado'!$BC$155:$BC$1048576,0),MATCH((CUADRO!P$4&amp;$E857),'Hoja de Trabajo para listado'!$BC$151:$CB$151,0)),0)+IFERROR(INDEX('Hoja de Trabajo para listado'!$DE$153:$DG$274,MATCH($A857,'Hoja de Trabajo para listado'!$DE$153:$DE$1048576,0),MATCH((CUADRO!P$4&amp;$E857),'Hoja de Trabajo para listado'!$DE$151:$DG$151,0)),0)+IFERROR(INDEX('Hoja de Trabajo para listado'!$CD$155:$DC$1048576,MATCH($A857,'Hoja de Trabajo para listado'!$CD$155:$CD$1048576,0),MATCH((CUADRO!P$4&amp;$E857),'Hoja de Trabajo para listado'!$CD$151:$DC$151,0)),0)</f>
        <v>0</v>
      </c>
      <c r="Q857" s="243">
        <f ca="1">+IFERROR(INDEX('Hoja de Trabajo para listado'!$A$155:$Z$1048576,MATCH($A857,'Hoja de Trabajo para listado'!$A$155:$A$1048576,0),MATCH((CUADRO!Q$4&amp;$E857),'Hoja de Trabajo para listado'!$A$151:$Z$151,0)),0)+IFERROR(INDEX('Hoja de Trabajo para listado'!$AB$155:$BA$1048576,MATCH($A857,'Hoja de Trabajo para listado'!$AB$155:$AB$1048576,0),MATCH((CUADRO!Q$4&amp;$E857),'Hoja de Trabajo para listado'!$AB$151:$BA$151,0)),0)+IFERROR(INDEX('Hoja de Trabajo para listado'!$BC$155:$CB$1048576,MATCH($A857,'Hoja de Trabajo para listado'!$BC$155:$BC$1048576,0),MATCH((CUADRO!Q$4&amp;$E857),'Hoja de Trabajo para listado'!$BC$151:$CB$151,0)),0)+IFERROR(INDEX('Hoja de Trabajo para listado'!$DE$153:$DG$274,MATCH($A857,'Hoja de Trabajo para listado'!$DE$153:$DE$1048576,0),MATCH((CUADRO!Q$4&amp;$E857),'Hoja de Trabajo para listado'!$DE$151:$DG$151,0)),0)+IFERROR(INDEX('Hoja de Trabajo para listado'!$CD$155:$DC$1048576,MATCH($A857,'Hoja de Trabajo para listado'!$CD$155:$CD$1048576,0),MATCH((CUADRO!Q$4&amp;$E857),'Hoja de Trabajo para listado'!$CD$151:$DC$151,0)),0)</f>
        <v>0</v>
      </c>
      <c r="R857" s="243">
        <f t="shared" ca="1" si="33"/>
        <v>0</v>
      </c>
      <c r="S857" s="249"/>
      <c r="T857" s="243">
        <f ca="1">+T858</f>
        <v>0</v>
      </c>
      <c r="U857" s="242">
        <f t="shared" si="34"/>
        <v>1</v>
      </c>
      <c r="V857" s="333" t="str">
        <f>+VLOOKUP(A857,bd_lista!$A$3:$E$592,5,FALSE)</f>
        <v>Gobiernos Autonomos Municipales</v>
      </c>
      <c r="W857" s="387" t="str">
        <f>+V857</f>
        <v>Gobiernos Autonomos Municipales</v>
      </c>
      <c r="X857" s="242">
        <f>+VLOOKUP(A857,[4]Sheet1!$A$13:$D$744,4,FALSE)</f>
        <v>0</v>
      </c>
      <c r="Y857" s="242" t="e">
        <f>+VLOOKUP(X857,bd_lista!$A$3:$C$592,3,FALSE)</f>
        <v>#N/A</v>
      </c>
      <c r="Z857" s="294">
        <f>+X857</f>
        <v>0</v>
      </c>
      <c r="AA857" s="295" t="e">
        <f>+Y857</f>
        <v>#N/A</v>
      </c>
    </row>
    <row r="858" spans="1:27" customFormat="1" ht="15" hidden="1" customHeight="1">
      <c r="A858" s="32">
        <v>1511</v>
      </c>
      <c r="B858" s="393"/>
      <c r="C858" s="247" t="str">
        <f>+VLOOKUP(A858,bd_lista!$A$3:$C$592,3,FALSE)</f>
        <v>Gobierno Autónomo Municipal de Colquechaca</v>
      </c>
      <c r="D858" s="390"/>
      <c r="E858" s="244" t="s">
        <v>1305</v>
      </c>
      <c r="F858" s="245">
        <f ca="1">+IFERROR(INDEX('Hoja de Trabajo para listado'!$A$155:$Z$1048576,MATCH($A858,'Hoja de Trabajo para listado'!$A$155:$A$1048576,0),MATCH((CUADRO!F$4&amp;$E858),'Hoja de Trabajo para listado'!$A$151:$Z$151,0)),0)+IFERROR(INDEX('Hoja de Trabajo para listado'!$AB$155:$BA$1048576,MATCH($A858,'Hoja de Trabajo para listado'!$AB$155:$AB$1048576,0),MATCH((CUADRO!F$4&amp;$E858),'Hoja de Trabajo para listado'!$AB$151:$BA$151,0)),0)+IFERROR(INDEX('Hoja de Trabajo para listado'!$BC$155:$CB$1048576,MATCH($A858,'Hoja de Trabajo para listado'!$BC$155:$BC$1048576,0),MATCH((CUADRO!F$4&amp;$E858),'Hoja de Trabajo para listado'!$BC$151:$CB$151,0)),0)+IFERROR(INDEX('Hoja de Trabajo para listado'!$DE$153:$DG$274,MATCH($A858,'Hoja de Trabajo para listado'!$DE$153:$DE$1048576,0),MATCH((CUADRO!F$4&amp;$E858),'Hoja de Trabajo para listado'!$DE$151:$DG$151,0)),0)+IFERROR(INDEX('Hoja de Trabajo para listado'!$CD$155:$DC$1048576,MATCH($A858,'Hoja de Trabajo para listado'!$CD$155:$CD$1048576,0),MATCH((CUADRO!F$4&amp;$E858),'Hoja de Trabajo para listado'!$CD$151:$DC$151,0)),0)</f>
        <v>0</v>
      </c>
      <c r="G858" s="245">
        <f ca="1">+IFERROR(INDEX('Hoja de Trabajo para listado'!$A$155:$Z$1048576,MATCH($A858,'Hoja de Trabajo para listado'!$A$155:$A$1048576,0),MATCH((CUADRO!G$4&amp;$E858),'Hoja de Trabajo para listado'!$A$151:$Z$151,0)),0)+IFERROR(INDEX('Hoja de Trabajo para listado'!$AB$155:$BA$1048576,MATCH($A858,'Hoja de Trabajo para listado'!$AB$155:$AB$1048576,0),MATCH((CUADRO!G$4&amp;$E858),'Hoja de Trabajo para listado'!$AB$151:$BA$151,0)),0)+IFERROR(INDEX('Hoja de Trabajo para listado'!$BC$155:$CB$1048576,MATCH($A858,'Hoja de Trabajo para listado'!$BC$155:$BC$1048576,0),MATCH((CUADRO!G$4&amp;$E858),'Hoja de Trabajo para listado'!$BC$151:$CB$151,0)),0)+IFERROR(INDEX('Hoja de Trabajo para listado'!$DE$153:$DG$274,MATCH($A858,'Hoja de Trabajo para listado'!$DE$153:$DE$1048576,0),MATCH((CUADRO!G$4&amp;$E858),'Hoja de Trabajo para listado'!$DE$151:$DG$151,0)),0)+IFERROR(INDEX('Hoja de Trabajo para listado'!$CD$155:$DC$1048576,MATCH($A858,'Hoja de Trabajo para listado'!$CD$155:$CD$1048576,0),MATCH((CUADRO!G$4&amp;$E858),'Hoja de Trabajo para listado'!$CD$151:$DC$151,0)),0)</f>
        <v>0</v>
      </c>
      <c r="H858" s="245">
        <f ca="1">+IFERROR(INDEX('Hoja de Trabajo para listado'!$A$155:$Z$1048576,MATCH($A858,'Hoja de Trabajo para listado'!$A$155:$A$1048576,0),MATCH((CUADRO!H$4&amp;$E858),'Hoja de Trabajo para listado'!$A$151:$Z$151,0)),0)+IFERROR(INDEX('Hoja de Trabajo para listado'!$AB$155:$BA$1048576,MATCH($A858,'Hoja de Trabajo para listado'!$AB$155:$AB$1048576,0),MATCH((CUADRO!H$4&amp;$E858),'Hoja de Trabajo para listado'!$AB$151:$BA$151,0)),0)+IFERROR(INDEX('Hoja de Trabajo para listado'!$BC$155:$CB$1048576,MATCH($A858,'Hoja de Trabajo para listado'!$BC$155:$BC$1048576,0),MATCH((CUADRO!H$4&amp;$E858),'Hoja de Trabajo para listado'!$BC$151:$CB$151,0)),0)+IFERROR(INDEX('Hoja de Trabajo para listado'!$DE$153:$DG$274,MATCH($A858,'Hoja de Trabajo para listado'!$DE$153:$DE$1048576,0),MATCH((CUADRO!H$4&amp;$E858),'Hoja de Trabajo para listado'!$DE$151:$DG$151,0)),0)+IFERROR(INDEX('Hoja de Trabajo para listado'!$CD$155:$DC$1048576,MATCH($A858,'Hoja de Trabajo para listado'!$CD$155:$CD$1048576,0),MATCH((CUADRO!H$4&amp;$E858),'Hoja de Trabajo para listado'!$CD$151:$DC$151,0)),0)</f>
        <v>0</v>
      </c>
      <c r="I858" s="245">
        <f ca="1">+IFERROR(INDEX('Hoja de Trabajo para listado'!$A$155:$Z$1048576,MATCH($A858,'Hoja de Trabajo para listado'!$A$155:$A$1048576,0),MATCH((CUADRO!I$4&amp;$E858),'Hoja de Trabajo para listado'!$A$151:$Z$151,0)),0)+IFERROR(INDEX('Hoja de Trabajo para listado'!$AB$155:$BA$1048576,MATCH($A858,'Hoja de Trabajo para listado'!$AB$155:$AB$1048576,0),MATCH((CUADRO!I$4&amp;$E858),'Hoja de Trabajo para listado'!$AB$151:$BA$151,0)),0)+IFERROR(INDEX('Hoja de Trabajo para listado'!$BC$155:$CB$1048576,MATCH($A858,'Hoja de Trabajo para listado'!$BC$155:$BC$1048576,0),MATCH((CUADRO!I$4&amp;$E858),'Hoja de Trabajo para listado'!$BC$151:$CB$151,0)),0)+IFERROR(INDEX('Hoja de Trabajo para listado'!$DE$153:$DG$274,MATCH($A858,'Hoja de Trabajo para listado'!$DE$153:$DE$1048576,0),MATCH((CUADRO!I$4&amp;$E858),'Hoja de Trabajo para listado'!$DE$151:$DG$151,0)),0)+IFERROR(INDEX('Hoja de Trabajo para listado'!$CD$155:$DC$1048576,MATCH($A858,'Hoja de Trabajo para listado'!$CD$155:$CD$1048576,0),MATCH((CUADRO!I$4&amp;$E858),'Hoja de Trabajo para listado'!$CD$151:$DC$151,0)),0)</f>
        <v>0</v>
      </c>
      <c r="J858" s="245">
        <f ca="1">+IFERROR(INDEX('Hoja de Trabajo para listado'!$A$155:$Z$1048576,MATCH($A858,'Hoja de Trabajo para listado'!$A$155:$A$1048576,0),MATCH((CUADRO!J$4&amp;$E858),'Hoja de Trabajo para listado'!$A$151:$Z$151,0)),0)+IFERROR(INDEX('Hoja de Trabajo para listado'!$AB$155:$BA$1048576,MATCH($A858,'Hoja de Trabajo para listado'!$AB$155:$AB$1048576,0),MATCH((CUADRO!J$4&amp;$E858),'Hoja de Trabajo para listado'!$AB$151:$BA$151,0)),0)+IFERROR(INDEX('Hoja de Trabajo para listado'!$BC$155:$CB$1048576,MATCH($A858,'Hoja de Trabajo para listado'!$BC$155:$BC$1048576,0),MATCH((CUADRO!J$4&amp;$E858),'Hoja de Trabajo para listado'!$BC$151:$CB$151,0)),0)+IFERROR(INDEX('Hoja de Trabajo para listado'!$DE$153:$DG$274,MATCH($A858,'Hoja de Trabajo para listado'!$DE$153:$DE$1048576,0),MATCH((CUADRO!J$4&amp;$E858),'Hoja de Trabajo para listado'!$DE$151:$DG$151,0)),0)+IFERROR(INDEX('Hoja de Trabajo para listado'!$CD$155:$DC$1048576,MATCH($A858,'Hoja de Trabajo para listado'!$CD$155:$CD$1048576,0),MATCH((CUADRO!J$4&amp;$E858),'Hoja de Trabajo para listado'!$CD$151:$DC$151,0)),0)</f>
        <v>0</v>
      </c>
      <c r="K858" s="245">
        <f ca="1">+IFERROR(INDEX('Hoja de Trabajo para listado'!$A$155:$Z$1048576,MATCH($A858,'Hoja de Trabajo para listado'!$A$155:$A$1048576,0),MATCH((CUADRO!K$4&amp;$E858),'Hoja de Trabajo para listado'!$A$151:$Z$151,0)),0)+IFERROR(INDEX('Hoja de Trabajo para listado'!$AB$155:$BA$1048576,MATCH($A858,'Hoja de Trabajo para listado'!$AB$155:$AB$1048576,0),MATCH((CUADRO!K$4&amp;$E858),'Hoja de Trabajo para listado'!$AB$151:$BA$151,0)),0)+IFERROR(INDEX('Hoja de Trabajo para listado'!$BC$155:$CB$1048576,MATCH($A858,'Hoja de Trabajo para listado'!$BC$155:$BC$1048576,0),MATCH((CUADRO!K$4&amp;$E858),'Hoja de Trabajo para listado'!$BC$151:$CB$151,0)),0)+IFERROR(INDEX('Hoja de Trabajo para listado'!$DE$153:$DG$274,MATCH($A858,'Hoja de Trabajo para listado'!$DE$153:$DE$1048576,0),MATCH((CUADRO!K$4&amp;$E858),'Hoja de Trabajo para listado'!$DE$151:$DG$151,0)),0)+IFERROR(INDEX('Hoja de Trabajo para listado'!$CD$155:$DC$1048576,MATCH($A858,'Hoja de Trabajo para listado'!$CD$155:$CD$1048576,0),MATCH((CUADRO!K$4&amp;$E858),'Hoja de Trabajo para listado'!$CD$151:$DC$151,0)),0)</f>
        <v>0</v>
      </c>
      <c r="L858" s="245">
        <f ca="1">+IFERROR(INDEX('Hoja de Trabajo para listado'!$A$155:$Z$1048576,MATCH($A858,'Hoja de Trabajo para listado'!$A$155:$A$1048576,0),MATCH((CUADRO!L$4&amp;$E858),'Hoja de Trabajo para listado'!$A$151:$Z$151,0)),0)+IFERROR(INDEX('Hoja de Trabajo para listado'!$AB$155:$BA$1048576,MATCH($A858,'Hoja de Trabajo para listado'!$AB$155:$AB$1048576,0),MATCH((CUADRO!L$4&amp;$E858),'Hoja de Trabajo para listado'!$AB$151:$BA$151,0)),0)+IFERROR(INDEX('Hoja de Trabajo para listado'!$BC$155:$CB$1048576,MATCH($A858,'Hoja de Trabajo para listado'!$BC$155:$BC$1048576,0),MATCH((CUADRO!L$4&amp;$E858),'Hoja de Trabajo para listado'!$BC$151:$CB$151,0)),0)+IFERROR(INDEX('Hoja de Trabajo para listado'!$DE$153:$DG$274,MATCH($A858,'Hoja de Trabajo para listado'!$DE$153:$DE$1048576,0),MATCH((CUADRO!L$4&amp;$E858),'Hoja de Trabajo para listado'!$DE$151:$DG$151,0)),0)+IFERROR(INDEX('Hoja de Trabajo para listado'!$CD$155:$DC$1048576,MATCH($A858,'Hoja de Trabajo para listado'!$CD$155:$CD$1048576,0),MATCH((CUADRO!L$4&amp;$E858),'Hoja de Trabajo para listado'!$CD$151:$DC$151,0)),0)</f>
        <v>0</v>
      </c>
      <c r="M858" s="245">
        <f ca="1">+IFERROR(INDEX('Hoja de Trabajo para listado'!$A$155:$Z$1048576,MATCH($A858,'Hoja de Trabajo para listado'!$A$155:$A$1048576,0),MATCH((CUADRO!M$4&amp;$E858),'Hoja de Trabajo para listado'!$A$151:$Z$151,0)),0)+IFERROR(INDEX('Hoja de Trabajo para listado'!$AB$155:$BA$1048576,MATCH($A858,'Hoja de Trabajo para listado'!$AB$155:$AB$1048576,0),MATCH((CUADRO!M$4&amp;$E858),'Hoja de Trabajo para listado'!$AB$151:$BA$151,0)),0)+IFERROR(INDEX('Hoja de Trabajo para listado'!$BC$155:$CB$1048576,MATCH($A858,'Hoja de Trabajo para listado'!$BC$155:$BC$1048576,0),MATCH((CUADRO!M$4&amp;$E858),'Hoja de Trabajo para listado'!$BC$151:$CB$151,0)),0)+IFERROR(INDEX('Hoja de Trabajo para listado'!$DE$153:$DG$274,MATCH($A858,'Hoja de Trabajo para listado'!$DE$153:$DE$1048576,0),MATCH((CUADRO!M$4&amp;$E858),'Hoja de Trabajo para listado'!$DE$151:$DG$151,0)),0)+IFERROR(INDEX('Hoja de Trabajo para listado'!$CD$155:$DC$1048576,MATCH($A858,'Hoja de Trabajo para listado'!$CD$155:$CD$1048576,0),MATCH((CUADRO!M$4&amp;$E858),'Hoja de Trabajo para listado'!$CD$151:$DC$151,0)),0)</f>
        <v>0</v>
      </c>
      <c r="N858" s="245">
        <f ca="1">+IFERROR(INDEX('Hoja de Trabajo para listado'!$A$155:$Z$1048576,MATCH($A858,'Hoja de Trabajo para listado'!$A$155:$A$1048576,0),MATCH((CUADRO!N$4&amp;$E858),'Hoja de Trabajo para listado'!$A$151:$Z$151,0)),0)+IFERROR(INDEX('Hoja de Trabajo para listado'!$AB$155:$BA$1048576,MATCH($A858,'Hoja de Trabajo para listado'!$AB$155:$AB$1048576,0),MATCH((CUADRO!N$4&amp;$E858),'Hoja de Trabajo para listado'!$AB$151:$BA$151,0)),0)+IFERROR(INDEX('Hoja de Trabajo para listado'!$BC$155:$CB$1048576,MATCH($A858,'Hoja de Trabajo para listado'!$BC$155:$BC$1048576,0),MATCH((CUADRO!N$4&amp;$E858),'Hoja de Trabajo para listado'!$BC$151:$CB$151,0)),0)+IFERROR(INDEX('Hoja de Trabajo para listado'!$DE$153:$DG$274,MATCH($A858,'Hoja de Trabajo para listado'!$DE$153:$DE$1048576,0),MATCH((CUADRO!N$4&amp;$E858),'Hoja de Trabajo para listado'!$DE$151:$DG$151,0)),0)+IFERROR(INDEX('Hoja de Trabajo para listado'!$CD$155:$DC$1048576,MATCH($A858,'Hoja de Trabajo para listado'!$CD$155:$CD$1048576,0),MATCH((CUADRO!N$4&amp;$E858),'Hoja de Trabajo para listado'!$CD$151:$DC$151,0)),0)</f>
        <v>0</v>
      </c>
      <c r="O858" s="245">
        <f ca="1">+IFERROR(INDEX('Hoja de Trabajo para listado'!$A$155:$Z$1048576,MATCH($A858,'Hoja de Trabajo para listado'!$A$155:$A$1048576,0),MATCH((CUADRO!O$4&amp;$E858),'Hoja de Trabajo para listado'!$A$151:$Z$151,0)),0)+IFERROR(INDEX('Hoja de Trabajo para listado'!$AB$155:$BA$1048576,MATCH($A858,'Hoja de Trabajo para listado'!$AB$155:$AB$1048576,0),MATCH((CUADRO!O$4&amp;$E858),'Hoja de Trabajo para listado'!$AB$151:$BA$151,0)),0)+IFERROR(INDEX('Hoja de Trabajo para listado'!$BC$155:$CB$1048576,MATCH($A858,'Hoja de Trabajo para listado'!$BC$155:$BC$1048576,0),MATCH((CUADRO!O$4&amp;$E858),'Hoja de Trabajo para listado'!$BC$151:$CB$151,0)),0)+IFERROR(INDEX('Hoja de Trabajo para listado'!$DE$153:$DG$274,MATCH($A858,'Hoja de Trabajo para listado'!$DE$153:$DE$1048576,0),MATCH((CUADRO!O$4&amp;$E858),'Hoja de Trabajo para listado'!$DE$151:$DG$151,0)),0)+IFERROR(INDEX('Hoja de Trabajo para listado'!$CD$155:$DC$1048576,MATCH($A858,'Hoja de Trabajo para listado'!$CD$155:$CD$1048576,0),MATCH((CUADRO!O$4&amp;$E858),'Hoja de Trabajo para listado'!$CD$151:$DC$151,0)),0)</f>
        <v>0</v>
      </c>
      <c r="P858" s="245">
        <f ca="1">+IFERROR(INDEX('Hoja de Trabajo para listado'!$A$155:$Z$1048576,MATCH($A858,'Hoja de Trabajo para listado'!$A$155:$A$1048576,0),MATCH((CUADRO!P$4&amp;$E858),'Hoja de Trabajo para listado'!$A$151:$Z$151,0)),0)+IFERROR(INDEX('Hoja de Trabajo para listado'!$AB$155:$BA$1048576,MATCH($A858,'Hoja de Trabajo para listado'!$AB$155:$AB$1048576,0),MATCH((CUADRO!P$4&amp;$E858),'Hoja de Trabajo para listado'!$AB$151:$BA$151,0)),0)+IFERROR(INDEX('Hoja de Trabajo para listado'!$BC$155:$CB$1048576,MATCH($A858,'Hoja de Trabajo para listado'!$BC$155:$BC$1048576,0),MATCH((CUADRO!P$4&amp;$E858),'Hoja de Trabajo para listado'!$BC$151:$CB$151,0)),0)+IFERROR(INDEX('Hoja de Trabajo para listado'!$DE$153:$DG$274,MATCH($A858,'Hoja de Trabajo para listado'!$DE$153:$DE$1048576,0),MATCH((CUADRO!P$4&amp;$E858),'Hoja de Trabajo para listado'!$DE$151:$DG$151,0)),0)+IFERROR(INDEX('Hoja de Trabajo para listado'!$CD$155:$DC$1048576,MATCH($A858,'Hoja de Trabajo para listado'!$CD$155:$CD$1048576,0),MATCH((CUADRO!P$4&amp;$E858),'Hoja de Trabajo para listado'!$CD$151:$DC$151,0)),0)</f>
        <v>0</v>
      </c>
      <c r="Q858" s="245">
        <f ca="1">+IFERROR(INDEX('Hoja de Trabajo para listado'!$A$155:$Z$1048576,MATCH($A858,'Hoja de Trabajo para listado'!$A$155:$A$1048576,0),MATCH((CUADRO!Q$4&amp;$E858),'Hoja de Trabajo para listado'!$A$151:$Z$151,0)),0)+IFERROR(INDEX('Hoja de Trabajo para listado'!$AB$155:$BA$1048576,MATCH($A858,'Hoja de Trabajo para listado'!$AB$155:$AB$1048576,0),MATCH((CUADRO!Q$4&amp;$E858),'Hoja de Trabajo para listado'!$AB$151:$BA$151,0)),0)+IFERROR(INDEX('Hoja de Trabajo para listado'!$BC$155:$CB$1048576,MATCH($A858,'Hoja de Trabajo para listado'!$BC$155:$BC$1048576,0),MATCH((CUADRO!Q$4&amp;$E858),'Hoja de Trabajo para listado'!$BC$151:$CB$151,0)),0)+IFERROR(INDEX('Hoja de Trabajo para listado'!$DE$153:$DG$274,MATCH($A858,'Hoja de Trabajo para listado'!$DE$153:$DE$1048576,0),MATCH((CUADRO!Q$4&amp;$E858),'Hoja de Trabajo para listado'!$DE$151:$DG$151,0)),0)+IFERROR(INDEX('Hoja de Trabajo para listado'!$CD$155:$DC$1048576,MATCH($A858,'Hoja de Trabajo para listado'!$CD$155:$CD$1048576,0),MATCH((CUADRO!Q$4&amp;$E858),'Hoja de Trabajo para listado'!$CD$151:$DC$151,0)),0)</f>
        <v>0</v>
      </c>
      <c r="R858" s="245">
        <f t="shared" ca="1" si="33"/>
        <v>0</v>
      </c>
      <c r="S858" s="259">
        <f ca="1">+R857+R858</f>
        <v>0</v>
      </c>
      <c r="T858" s="245">
        <f ca="1">+S858</f>
        <v>0</v>
      </c>
      <c r="U858" s="244">
        <f t="shared" si="34"/>
        <v>2</v>
      </c>
      <c r="V858" s="333" t="str">
        <f>+VLOOKUP(A858,bd_lista!$A$3:$E$592,5,FALSE)</f>
        <v>Gobiernos Autonomos Municipales</v>
      </c>
      <c r="W858" s="388"/>
      <c r="X858" s="242">
        <f>+VLOOKUP(A858,[4]Sheet1!$A$13:$D$744,4,FALSE)</f>
        <v>0</v>
      </c>
      <c r="Y858" s="242" t="e">
        <f>+VLOOKUP(X858,bd_lista!$A$3:$C$592,3,FALSE)</f>
        <v>#N/A</v>
      </c>
      <c r="Z858" s="292"/>
      <c r="AA858" s="293"/>
    </row>
    <row r="859" spans="1:27" customFormat="1" ht="15" hidden="1" customHeight="1">
      <c r="A859" s="32">
        <v>1512</v>
      </c>
      <c r="B859" s="392">
        <f>+A859</f>
        <v>1512</v>
      </c>
      <c r="C859" s="247" t="str">
        <f>+VLOOKUP(A859,bd_lista!$A$3:$C$592,3,FALSE)</f>
        <v>Gobierno Autónomo Municipal de Ravelo</v>
      </c>
      <c r="D859" s="389" t="str">
        <f>+C859</f>
        <v>Gobierno Autónomo Municipal de Ravelo</v>
      </c>
      <c r="E859" s="242" t="s">
        <v>1304</v>
      </c>
      <c r="F859" s="243">
        <f ca="1">+IFERROR(INDEX('Hoja de Trabajo para listado'!$A$155:$Z$1048576,MATCH($A859,'Hoja de Trabajo para listado'!$A$155:$A$1048576,0),MATCH((CUADRO!F$4&amp;$E859),'Hoja de Trabajo para listado'!$A$151:$Z$151,0)),0)+IFERROR(INDEX('Hoja de Trabajo para listado'!$AB$155:$BA$1048576,MATCH($A859,'Hoja de Trabajo para listado'!$AB$155:$AB$1048576,0),MATCH((CUADRO!F$4&amp;$E859),'Hoja de Trabajo para listado'!$AB$151:$BA$151,0)),0)+IFERROR(INDEX('Hoja de Trabajo para listado'!$BC$155:$CB$1048576,MATCH($A859,'Hoja de Trabajo para listado'!$BC$155:$BC$1048576,0),MATCH((CUADRO!F$4&amp;$E859),'Hoja de Trabajo para listado'!$BC$151:$CB$151,0)),0)+IFERROR(INDEX('Hoja de Trabajo para listado'!$DE$153:$DG$274,MATCH($A859,'Hoja de Trabajo para listado'!$DE$153:$DE$1048576,0),MATCH((CUADRO!F$4&amp;$E859),'Hoja de Trabajo para listado'!$DE$151:$DG$151,0)),0)+IFERROR(INDEX('Hoja de Trabajo para listado'!$CD$155:$DC$1048576,MATCH($A859,'Hoja de Trabajo para listado'!$CD$155:$CD$1048576,0),MATCH((CUADRO!F$4&amp;$E859),'Hoja de Trabajo para listado'!$CD$151:$DC$151,0)),0)</f>
        <v>0</v>
      </c>
      <c r="G859" s="243">
        <f ca="1">+IFERROR(INDEX('Hoja de Trabajo para listado'!$A$155:$Z$1048576,MATCH($A859,'Hoja de Trabajo para listado'!$A$155:$A$1048576,0),MATCH((CUADRO!G$4&amp;$E859),'Hoja de Trabajo para listado'!$A$151:$Z$151,0)),0)+IFERROR(INDEX('Hoja de Trabajo para listado'!$AB$155:$BA$1048576,MATCH($A859,'Hoja de Trabajo para listado'!$AB$155:$AB$1048576,0),MATCH((CUADRO!G$4&amp;$E859),'Hoja de Trabajo para listado'!$AB$151:$BA$151,0)),0)+IFERROR(INDEX('Hoja de Trabajo para listado'!$BC$155:$CB$1048576,MATCH($A859,'Hoja de Trabajo para listado'!$BC$155:$BC$1048576,0),MATCH((CUADRO!G$4&amp;$E859),'Hoja de Trabajo para listado'!$BC$151:$CB$151,0)),0)+IFERROR(INDEX('Hoja de Trabajo para listado'!$DE$153:$DG$274,MATCH($A859,'Hoja de Trabajo para listado'!$DE$153:$DE$1048576,0),MATCH((CUADRO!G$4&amp;$E859),'Hoja de Trabajo para listado'!$DE$151:$DG$151,0)),0)+IFERROR(INDEX('Hoja de Trabajo para listado'!$CD$155:$DC$1048576,MATCH($A859,'Hoja de Trabajo para listado'!$CD$155:$CD$1048576,0),MATCH((CUADRO!G$4&amp;$E859),'Hoja de Trabajo para listado'!$CD$151:$DC$151,0)),0)</f>
        <v>0</v>
      </c>
      <c r="H859" s="243">
        <f ca="1">+IFERROR(INDEX('Hoja de Trabajo para listado'!$A$155:$Z$1048576,MATCH($A859,'Hoja de Trabajo para listado'!$A$155:$A$1048576,0),MATCH((CUADRO!H$4&amp;$E859),'Hoja de Trabajo para listado'!$A$151:$Z$151,0)),0)+IFERROR(INDEX('Hoja de Trabajo para listado'!$AB$155:$BA$1048576,MATCH($A859,'Hoja de Trabajo para listado'!$AB$155:$AB$1048576,0),MATCH((CUADRO!H$4&amp;$E859),'Hoja de Trabajo para listado'!$AB$151:$BA$151,0)),0)+IFERROR(INDEX('Hoja de Trabajo para listado'!$BC$155:$CB$1048576,MATCH($A859,'Hoja de Trabajo para listado'!$BC$155:$BC$1048576,0),MATCH((CUADRO!H$4&amp;$E859),'Hoja de Trabajo para listado'!$BC$151:$CB$151,0)),0)+IFERROR(INDEX('Hoja de Trabajo para listado'!$DE$153:$DG$274,MATCH($A859,'Hoja de Trabajo para listado'!$DE$153:$DE$1048576,0),MATCH((CUADRO!H$4&amp;$E859),'Hoja de Trabajo para listado'!$DE$151:$DG$151,0)),0)+IFERROR(INDEX('Hoja de Trabajo para listado'!$CD$155:$DC$1048576,MATCH($A859,'Hoja de Trabajo para listado'!$CD$155:$CD$1048576,0),MATCH((CUADRO!H$4&amp;$E859),'Hoja de Trabajo para listado'!$CD$151:$DC$151,0)),0)</f>
        <v>0</v>
      </c>
      <c r="I859" s="243">
        <f ca="1">+IFERROR(INDEX('Hoja de Trabajo para listado'!$A$155:$Z$1048576,MATCH($A859,'Hoja de Trabajo para listado'!$A$155:$A$1048576,0),MATCH((CUADRO!I$4&amp;$E859),'Hoja de Trabajo para listado'!$A$151:$Z$151,0)),0)+IFERROR(INDEX('Hoja de Trabajo para listado'!$AB$155:$BA$1048576,MATCH($A859,'Hoja de Trabajo para listado'!$AB$155:$AB$1048576,0),MATCH((CUADRO!I$4&amp;$E859),'Hoja de Trabajo para listado'!$AB$151:$BA$151,0)),0)+IFERROR(INDEX('Hoja de Trabajo para listado'!$BC$155:$CB$1048576,MATCH($A859,'Hoja de Trabajo para listado'!$BC$155:$BC$1048576,0),MATCH((CUADRO!I$4&amp;$E859),'Hoja de Trabajo para listado'!$BC$151:$CB$151,0)),0)+IFERROR(INDEX('Hoja de Trabajo para listado'!$DE$153:$DG$274,MATCH($A859,'Hoja de Trabajo para listado'!$DE$153:$DE$1048576,0),MATCH((CUADRO!I$4&amp;$E859),'Hoja de Trabajo para listado'!$DE$151:$DG$151,0)),0)+IFERROR(INDEX('Hoja de Trabajo para listado'!$CD$155:$DC$1048576,MATCH($A859,'Hoja de Trabajo para listado'!$CD$155:$CD$1048576,0),MATCH((CUADRO!I$4&amp;$E859),'Hoja de Trabajo para listado'!$CD$151:$DC$151,0)),0)</f>
        <v>0</v>
      </c>
      <c r="J859" s="243">
        <f ca="1">+IFERROR(INDEX('Hoja de Trabajo para listado'!$A$155:$Z$1048576,MATCH($A859,'Hoja de Trabajo para listado'!$A$155:$A$1048576,0),MATCH((CUADRO!J$4&amp;$E859),'Hoja de Trabajo para listado'!$A$151:$Z$151,0)),0)+IFERROR(INDEX('Hoja de Trabajo para listado'!$AB$155:$BA$1048576,MATCH($A859,'Hoja de Trabajo para listado'!$AB$155:$AB$1048576,0),MATCH((CUADRO!J$4&amp;$E859),'Hoja de Trabajo para listado'!$AB$151:$BA$151,0)),0)+IFERROR(INDEX('Hoja de Trabajo para listado'!$BC$155:$CB$1048576,MATCH($A859,'Hoja de Trabajo para listado'!$BC$155:$BC$1048576,0),MATCH((CUADRO!J$4&amp;$E859),'Hoja de Trabajo para listado'!$BC$151:$CB$151,0)),0)+IFERROR(INDEX('Hoja de Trabajo para listado'!$DE$153:$DG$274,MATCH($A859,'Hoja de Trabajo para listado'!$DE$153:$DE$1048576,0),MATCH((CUADRO!J$4&amp;$E859),'Hoja de Trabajo para listado'!$DE$151:$DG$151,0)),0)+IFERROR(INDEX('Hoja de Trabajo para listado'!$CD$155:$DC$1048576,MATCH($A859,'Hoja de Trabajo para listado'!$CD$155:$CD$1048576,0),MATCH((CUADRO!J$4&amp;$E859),'Hoja de Trabajo para listado'!$CD$151:$DC$151,0)),0)</f>
        <v>0</v>
      </c>
      <c r="K859" s="243">
        <f ca="1">+IFERROR(INDEX('Hoja de Trabajo para listado'!$A$155:$Z$1048576,MATCH($A859,'Hoja de Trabajo para listado'!$A$155:$A$1048576,0),MATCH((CUADRO!K$4&amp;$E859),'Hoja de Trabajo para listado'!$A$151:$Z$151,0)),0)+IFERROR(INDEX('Hoja de Trabajo para listado'!$AB$155:$BA$1048576,MATCH($A859,'Hoja de Trabajo para listado'!$AB$155:$AB$1048576,0),MATCH((CUADRO!K$4&amp;$E859),'Hoja de Trabajo para listado'!$AB$151:$BA$151,0)),0)+IFERROR(INDEX('Hoja de Trabajo para listado'!$BC$155:$CB$1048576,MATCH($A859,'Hoja de Trabajo para listado'!$BC$155:$BC$1048576,0),MATCH((CUADRO!K$4&amp;$E859),'Hoja de Trabajo para listado'!$BC$151:$CB$151,0)),0)+IFERROR(INDEX('Hoja de Trabajo para listado'!$DE$153:$DG$274,MATCH($A859,'Hoja de Trabajo para listado'!$DE$153:$DE$1048576,0),MATCH((CUADRO!K$4&amp;$E859),'Hoja de Trabajo para listado'!$DE$151:$DG$151,0)),0)+IFERROR(INDEX('Hoja de Trabajo para listado'!$CD$155:$DC$1048576,MATCH($A859,'Hoja de Trabajo para listado'!$CD$155:$CD$1048576,0),MATCH((CUADRO!K$4&amp;$E859),'Hoja de Trabajo para listado'!$CD$151:$DC$151,0)),0)</f>
        <v>0</v>
      </c>
      <c r="L859" s="243">
        <f ca="1">+IFERROR(INDEX('Hoja de Trabajo para listado'!$A$155:$Z$1048576,MATCH($A859,'Hoja de Trabajo para listado'!$A$155:$A$1048576,0),MATCH((CUADRO!L$4&amp;$E859),'Hoja de Trabajo para listado'!$A$151:$Z$151,0)),0)+IFERROR(INDEX('Hoja de Trabajo para listado'!$AB$155:$BA$1048576,MATCH($A859,'Hoja de Trabajo para listado'!$AB$155:$AB$1048576,0),MATCH((CUADRO!L$4&amp;$E859),'Hoja de Trabajo para listado'!$AB$151:$BA$151,0)),0)+IFERROR(INDEX('Hoja de Trabajo para listado'!$BC$155:$CB$1048576,MATCH($A859,'Hoja de Trabajo para listado'!$BC$155:$BC$1048576,0),MATCH((CUADRO!L$4&amp;$E859),'Hoja de Trabajo para listado'!$BC$151:$CB$151,0)),0)+IFERROR(INDEX('Hoja de Trabajo para listado'!$DE$153:$DG$274,MATCH($A859,'Hoja de Trabajo para listado'!$DE$153:$DE$1048576,0),MATCH((CUADRO!L$4&amp;$E859),'Hoja de Trabajo para listado'!$DE$151:$DG$151,0)),0)+IFERROR(INDEX('Hoja de Trabajo para listado'!$CD$155:$DC$1048576,MATCH($A859,'Hoja de Trabajo para listado'!$CD$155:$CD$1048576,0),MATCH((CUADRO!L$4&amp;$E859),'Hoja de Trabajo para listado'!$CD$151:$DC$151,0)),0)</f>
        <v>0</v>
      </c>
      <c r="M859" s="243">
        <f ca="1">+IFERROR(INDEX('Hoja de Trabajo para listado'!$A$155:$Z$1048576,MATCH($A859,'Hoja de Trabajo para listado'!$A$155:$A$1048576,0),MATCH((CUADRO!M$4&amp;$E859),'Hoja de Trabajo para listado'!$A$151:$Z$151,0)),0)+IFERROR(INDEX('Hoja de Trabajo para listado'!$AB$155:$BA$1048576,MATCH($A859,'Hoja de Trabajo para listado'!$AB$155:$AB$1048576,0),MATCH((CUADRO!M$4&amp;$E859),'Hoja de Trabajo para listado'!$AB$151:$BA$151,0)),0)+IFERROR(INDEX('Hoja de Trabajo para listado'!$BC$155:$CB$1048576,MATCH($A859,'Hoja de Trabajo para listado'!$BC$155:$BC$1048576,0),MATCH((CUADRO!M$4&amp;$E859),'Hoja de Trabajo para listado'!$BC$151:$CB$151,0)),0)+IFERROR(INDEX('Hoja de Trabajo para listado'!$DE$153:$DG$274,MATCH($A859,'Hoja de Trabajo para listado'!$DE$153:$DE$1048576,0),MATCH((CUADRO!M$4&amp;$E859),'Hoja de Trabajo para listado'!$DE$151:$DG$151,0)),0)+IFERROR(INDEX('Hoja de Trabajo para listado'!$CD$155:$DC$1048576,MATCH($A859,'Hoja de Trabajo para listado'!$CD$155:$CD$1048576,0),MATCH((CUADRO!M$4&amp;$E859),'Hoja de Trabajo para listado'!$CD$151:$DC$151,0)),0)</f>
        <v>0</v>
      </c>
      <c r="N859" s="243">
        <f ca="1">+IFERROR(INDEX('Hoja de Trabajo para listado'!$A$155:$Z$1048576,MATCH($A859,'Hoja de Trabajo para listado'!$A$155:$A$1048576,0),MATCH((CUADRO!N$4&amp;$E859),'Hoja de Trabajo para listado'!$A$151:$Z$151,0)),0)+IFERROR(INDEX('Hoja de Trabajo para listado'!$AB$155:$BA$1048576,MATCH($A859,'Hoja de Trabajo para listado'!$AB$155:$AB$1048576,0),MATCH((CUADRO!N$4&amp;$E859),'Hoja de Trabajo para listado'!$AB$151:$BA$151,0)),0)+IFERROR(INDEX('Hoja de Trabajo para listado'!$BC$155:$CB$1048576,MATCH($A859,'Hoja de Trabajo para listado'!$BC$155:$BC$1048576,0),MATCH((CUADRO!N$4&amp;$E859),'Hoja de Trabajo para listado'!$BC$151:$CB$151,0)),0)+IFERROR(INDEX('Hoja de Trabajo para listado'!$DE$153:$DG$274,MATCH($A859,'Hoja de Trabajo para listado'!$DE$153:$DE$1048576,0),MATCH((CUADRO!N$4&amp;$E859),'Hoja de Trabajo para listado'!$DE$151:$DG$151,0)),0)+IFERROR(INDEX('Hoja de Trabajo para listado'!$CD$155:$DC$1048576,MATCH($A859,'Hoja de Trabajo para listado'!$CD$155:$CD$1048576,0),MATCH((CUADRO!N$4&amp;$E859),'Hoja de Trabajo para listado'!$CD$151:$DC$151,0)),0)</f>
        <v>0</v>
      </c>
      <c r="O859" s="243">
        <f ca="1">+IFERROR(INDEX('Hoja de Trabajo para listado'!$A$155:$Z$1048576,MATCH($A859,'Hoja de Trabajo para listado'!$A$155:$A$1048576,0),MATCH((CUADRO!O$4&amp;$E859),'Hoja de Trabajo para listado'!$A$151:$Z$151,0)),0)+IFERROR(INDEX('Hoja de Trabajo para listado'!$AB$155:$BA$1048576,MATCH($A859,'Hoja de Trabajo para listado'!$AB$155:$AB$1048576,0),MATCH((CUADRO!O$4&amp;$E859),'Hoja de Trabajo para listado'!$AB$151:$BA$151,0)),0)+IFERROR(INDEX('Hoja de Trabajo para listado'!$BC$155:$CB$1048576,MATCH($A859,'Hoja de Trabajo para listado'!$BC$155:$BC$1048576,0),MATCH((CUADRO!O$4&amp;$E859),'Hoja de Trabajo para listado'!$BC$151:$CB$151,0)),0)+IFERROR(INDEX('Hoja de Trabajo para listado'!$DE$153:$DG$274,MATCH($A859,'Hoja de Trabajo para listado'!$DE$153:$DE$1048576,0),MATCH((CUADRO!O$4&amp;$E859),'Hoja de Trabajo para listado'!$DE$151:$DG$151,0)),0)+IFERROR(INDEX('Hoja de Trabajo para listado'!$CD$155:$DC$1048576,MATCH($A859,'Hoja de Trabajo para listado'!$CD$155:$CD$1048576,0),MATCH((CUADRO!O$4&amp;$E859),'Hoja de Trabajo para listado'!$CD$151:$DC$151,0)),0)</f>
        <v>0</v>
      </c>
      <c r="P859" s="243">
        <f ca="1">+IFERROR(INDEX('Hoja de Trabajo para listado'!$A$155:$Z$1048576,MATCH($A859,'Hoja de Trabajo para listado'!$A$155:$A$1048576,0),MATCH((CUADRO!P$4&amp;$E859),'Hoja de Trabajo para listado'!$A$151:$Z$151,0)),0)+IFERROR(INDEX('Hoja de Trabajo para listado'!$AB$155:$BA$1048576,MATCH($A859,'Hoja de Trabajo para listado'!$AB$155:$AB$1048576,0),MATCH((CUADRO!P$4&amp;$E859),'Hoja de Trabajo para listado'!$AB$151:$BA$151,0)),0)+IFERROR(INDEX('Hoja de Trabajo para listado'!$BC$155:$CB$1048576,MATCH($A859,'Hoja de Trabajo para listado'!$BC$155:$BC$1048576,0),MATCH((CUADRO!P$4&amp;$E859),'Hoja de Trabajo para listado'!$BC$151:$CB$151,0)),0)+IFERROR(INDEX('Hoja de Trabajo para listado'!$DE$153:$DG$274,MATCH($A859,'Hoja de Trabajo para listado'!$DE$153:$DE$1048576,0),MATCH((CUADRO!P$4&amp;$E859),'Hoja de Trabajo para listado'!$DE$151:$DG$151,0)),0)+IFERROR(INDEX('Hoja de Trabajo para listado'!$CD$155:$DC$1048576,MATCH($A859,'Hoja de Trabajo para listado'!$CD$155:$CD$1048576,0),MATCH((CUADRO!P$4&amp;$E859),'Hoja de Trabajo para listado'!$CD$151:$DC$151,0)),0)</f>
        <v>0</v>
      </c>
      <c r="Q859" s="243">
        <f ca="1">+IFERROR(INDEX('Hoja de Trabajo para listado'!$A$155:$Z$1048576,MATCH($A859,'Hoja de Trabajo para listado'!$A$155:$A$1048576,0),MATCH((CUADRO!Q$4&amp;$E859),'Hoja de Trabajo para listado'!$A$151:$Z$151,0)),0)+IFERROR(INDEX('Hoja de Trabajo para listado'!$AB$155:$BA$1048576,MATCH($A859,'Hoja de Trabajo para listado'!$AB$155:$AB$1048576,0),MATCH((CUADRO!Q$4&amp;$E859),'Hoja de Trabajo para listado'!$AB$151:$BA$151,0)),0)+IFERROR(INDEX('Hoja de Trabajo para listado'!$BC$155:$CB$1048576,MATCH($A859,'Hoja de Trabajo para listado'!$BC$155:$BC$1048576,0),MATCH((CUADRO!Q$4&amp;$E859),'Hoja de Trabajo para listado'!$BC$151:$CB$151,0)),0)+IFERROR(INDEX('Hoja de Trabajo para listado'!$DE$153:$DG$274,MATCH($A859,'Hoja de Trabajo para listado'!$DE$153:$DE$1048576,0),MATCH((CUADRO!Q$4&amp;$E859),'Hoja de Trabajo para listado'!$DE$151:$DG$151,0)),0)+IFERROR(INDEX('Hoja de Trabajo para listado'!$CD$155:$DC$1048576,MATCH($A859,'Hoja de Trabajo para listado'!$CD$155:$CD$1048576,0),MATCH((CUADRO!Q$4&amp;$E859),'Hoja de Trabajo para listado'!$CD$151:$DC$151,0)),0)</f>
        <v>0</v>
      </c>
      <c r="R859" s="243">
        <f t="shared" ca="1" si="33"/>
        <v>0</v>
      </c>
      <c r="S859" s="249"/>
      <c r="T859" s="243">
        <f ca="1">+T860</f>
        <v>0</v>
      </c>
      <c r="U859" s="242">
        <f t="shared" si="34"/>
        <v>1</v>
      </c>
      <c r="V859" s="333" t="str">
        <f>+VLOOKUP(A859,bd_lista!$A$3:$E$592,5,FALSE)</f>
        <v>Gobiernos Autonomos Municipales</v>
      </c>
      <c r="W859" s="387" t="str">
        <f>+V859</f>
        <v>Gobiernos Autonomos Municipales</v>
      </c>
      <c r="X859" s="242">
        <f>+VLOOKUP(A859,[4]Sheet1!$A$13:$D$744,4,FALSE)</f>
        <v>0</v>
      </c>
      <c r="Y859" s="242" t="e">
        <f>+VLOOKUP(X859,bd_lista!$A$3:$C$592,3,FALSE)</f>
        <v>#N/A</v>
      </c>
      <c r="Z859" s="294">
        <f>+X859</f>
        <v>0</v>
      </c>
      <c r="AA859" s="295" t="e">
        <f>+Y859</f>
        <v>#N/A</v>
      </c>
    </row>
    <row r="860" spans="1:27" customFormat="1" ht="15" hidden="1" customHeight="1">
      <c r="A860" s="32">
        <v>1512</v>
      </c>
      <c r="B860" s="393"/>
      <c r="C860" s="247" t="str">
        <f>+VLOOKUP(A860,bd_lista!$A$3:$C$592,3,FALSE)</f>
        <v>Gobierno Autónomo Municipal de Ravelo</v>
      </c>
      <c r="D860" s="390"/>
      <c r="E860" s="244" t="s">
        <v>1305</v>
      </c>
      <c r="F860" s="245">
        <f ca="1">+IFERROR(INDEX('Hoja de Trabajo para listado'!$A$155:$Z$1048576,MATCH($A860,'Hoja de Trabajo para listado'!$A$155:$A$1048576,0),MATCH((CUADRO!F$4&amp;$E860),'Hoja de Trabajo para listado'!$A$151:$Z$151,0)),0)+IFERROR(INDEX('Hoja de Trabajo para listado'!$AB$155:$BA$1048576,MATCH($A860,'Hoja de Trabajo para listado'!$AB$155:$AB$1048576,0),MATCH((CUADRO!F$4&amp;$E860),'Hoja de Trabajo para listado'!$AB$151:$BA$151,0)),0)+IFERROR(INDEX('Hoja de Trabajo para listado'!$BC$155:$CB$1048576,MATCH($A860,'Hoja de Trabajo para listado'!$BC$155:$BC$1048576,0),MATCH((CUADRO!F$4&amp;$E860),'Hoja de Trabajo para listado'!$BC$151:$CB$151,0)),0)+IFERROR(INDEX('Hoja de Trabajo para listado'!$DE$153:$DG$274,MATCH($A860,'Hoja de Trabajo para listado'!$DE$153:$DE$1048576,0),MATCH((CUADRO!F$4&amp;$E860),'Hoja de Trabajo para listado'!$DE$151:$DG$151,0)),0)+IFERROR(INDEX('Hoja de Trabajo para listado'!$CD$155:$DC$1048576,MATCH($A860,'Hoja de Trabajo para listado'!$CD$155:$CD$1048576,0),MATCH((CUADRO!F$4&amp;$E860),'Hoja de Trabajo para listado'!$CD$151:$DC$151,0)),0)</f>
        <v>0</v>
      </c>
      <c r="G860" s="245">
        <f ca="1">+IFERROR(INDEX('Hoja de Trabajo para listado'!$A$155:$Z$1048576,MATCH($A860,'Hoja de Trabajo para listado'!$A$155:$A$1048576,0),MATCH((CUADRO!G$4&amp;$E860),'Hoja de Trabajo para listado'!$A$151:$Z$151,0)),0)+IFERROR(INDEX('Hoja de Trabajo para listado'!$AB$155:$BA$1048576,MATCH($A860,'Hoja de Trabajo para listado'!$AB$155:$AB$1048576,0),MATCH((CUADRO!G$4&amp;$E860),'Hoja de Trabajo para listado'!$AB$151:$BA$151,0)),0)+IFERROR(INDEX('Hoja de Trabajo para listado'!$BC$155:$CB$1048576,MATCH($A860,'Hoja de Trabajo para listado'!$BC$155:$BC$1048576,0),MATCH((CUADRO!G$4&amp;$E860),'Hoja de Trabajo para listado'!$BC$151:$CB$151,0)),0)+IFERROR(INDEX('Hoja de Trabajo para listado'!$DE$153:$DG$274,MATCH($A860,'Hoja de Trabajo para listado'!$DE$153:$DE$1048576,0),MATCH((CUADRO!G$4&amp;$E860),'Hoja de Trabajo para listado'!$DE$151:$DG$151,0)),0)+IFERROR(INDEX('Hoja de Trabajo para listado'!$CD$155:$DC$1048576,MATCH($A860,'Hoja de Trabajo para listado'!$CD$155:$CD$1048576,0),MATCH((CUADRO!G$4&amp;$E860),'Hoja de Trabajo para listado'!$CD$151:$DC$151,0)),0)</f>
        <v>0</v>
      </c>
      <c r="H860" s="245">
        <f ca="1">+IFERROR(INDEX('Hoja de Trabajo para listado'!$A$155:$Z$1048576,MATCH($A860,'Hoja de Trabajo para listado'!$A$155:$A$1048576,0),MATCH((CUADRO!H$4&amp;$E860),'Hoja de Trabajo para listado'!$A$151:$Z$151,0)),0)+IFERROR(INDEX('Hoja de Trabajo para listado'!$AB$155:$BA$1048576,MATCH($A860,'Hoja de Trabajo para listado'!$AB$155:$AB$1048576,0),MATCH((CUADRO!H$4&amp;$E860),'Hoja de Trabajo para listado'!$AB$151:$BA$151,0)),0)+IFERROR(INDEX('Hoja de Trabajo para listado'!$BC$155:$CB$1048576,MATCH($A860,'Hoja de Trabajo para listado'!$BC$155:$BC$1048576,0),MATCH((CUADRO!H$4&amp;$E860),'Hoja de Trabajo para listado'!$BC$151:$CB$151,0)),0)+IFERROR(INDEX('Hoja de Trabajo para listado'!$DE$153:$DG$274,MATCH($A860,'Hoja de Trabajo para listado'!$DE$153:$DE$1048576,0),MATCH((CUADRO!H$4&amp;$E860),'Hoja de Trabajo para listado'!$DE$151:$DG$151,0)),0)+IFERROR(INDEX('Hoja de Trabajo para listado'!$CD$155:$DC$1048576,MATCH($A860,'Hoja de Trabajo para listado'!$CD$155:$CD$1048576,0),MATCH((CUADRO!H$4&amp;$E860),'Hoja de Trabajo para listado'!$CD$151:$DC$151,0)),0)</f>
        <v>0</v>
      </c>
      <c r="I860" s="245">
        <f ca="1">+IFERROR(INDEX('Hoja de Trabajo para listado'!$A$155:$Z$1048576,MATCH($A860,'Hoja de Trabajo para listado'!$A$155:$A$1048576,0),MATCH((CUADRO!I$4&amp;$E860),'Hoja de Trabajo para listado'!$A$151:$Z$151,0)),0)+IFERROR(INDEX('Hoja de Trabajo para listado'!$AB$155:$BA$1048576,MATCH($A860,'Hoja de Trabajo para listado'!$AB$155:$AB$1048576,0),MATCH((CUADRO!I$4&amp;$E860),'Hoja de Trabajo para listado'!$AB$151:$BA$151,0)),0)+IFERROR(INDEX('Hoja de Trabajo para listado'!$BC$155:$CB$1048576,MATCH($A860,'Hoja de Trabajo para listado'!$BC$155:$BC$1048576,0),MATCH((CUADRO!I$4&amp;$E860),'Hoja de Trabajo para listado'!$BC$151:$CB$151,0)),0)+IFERROR(INDEX('Hoja de Trabajo para listado'!$DE$153:$DG$274,MATCH($A860,'Hoja de Trabajo para listado'!$DE$153:$DE$1048576,0),MATCH((CUADRO!I$4&amp;$E860),'Hoja de Trabajo para listado'!$DE$151:$DG$151,0)),0)+IFERROR(INDEX('Hoja de Trabajo para listado'!$CD$155:$DC$1048576,MATCH($A860,'Hoja de Trabajo para listado'!$CD$155:$CD$1048576,0),MATCH((CUADRO!I$4&amp;$E860),'Hoja de Trabajo para listado'!$CD$151:$DC$151,0)),0)</f>
        <v>0</v>
      </c>
      <c r="J860" s="245">
        <f ca="1">+IFERROR(INDEX('Hoja de Trabajo para listado'!$A$155:$Z$1048576,MATCH($A860,'Hoja de Trabajo para listado'!$A$155:$A$1048576,0),MATCH((CUADRO!J$4&amp;$E860),'Hoja de Trabajo para listado'!$A$151:$Z$151,0)),0)+IFERROR(INDEX('Hoja de Trabajo para listado'!$AB$155:$BA$1048576,MATCH($A860,'Hoja de Trabajo para listado'!$AB$155:$AB$1048576,0),MATCH((CUADRO!J$4&amp;$E860),'Hoja de Trabajo para listado'!$AB$151:$BA$151,0)),0)+IFERROR(INDEX('Hoja de Trabajo para listado'!$BC$155:$CB$1048576,MATCH($A860,'Hoja de Trabajo para listado'!$BC$155:$BC$1048576,0),MATCH((CUADRO!J$4&amp;$E860),'Hoja de Trabajo para listado'!$BC$151:$CB$151,0)),0)+IFERROR(INDEX('Hoja de Trabajo para listado'!$DE$153:$DG$274,MATCH($A860,'Hoja de Trabajo para listado'!$DE$153:$DE$1048576,0),MATCH((CUADRO!J$4&amp;$E860),'Hoja de Trabajo para listado'!$DE$151:$DG$151,0)),0)+IFERROR(INDEX('Hoja de Trabajo para listado'!$CD$155:$DC$1048576,MATCH($A860,'Hoja de Trabajo para listado'!$CD$155:$CD$1048576,0),MATCH((CUADRO!J$4&amp;$E860),'Hoja de Trabajo para listado'!$CD$151:$DC$151,0)),0)</f>
        <v>0</v>
      </c>
      <c r="K860" s="245">
        <f ca="1">+IFERROR(INDEX('Hoja de Trabajo para listado'!$A$155:$Z$1048576,MATCH($A860,'Hoja de Trabajo para listado'!$A$155:$A$1048576,0),MATCH((CUADRO!K$4&amp;$E860),'Hoja de Trabajo para listado'!$A$151:$Z$151,0)),0)+IFERROR(INDEX('Hoja de Trabajo para listado'!$AB$155:$BA$1048576,MATCH($A860,'Hoja de Trabajo para listado'!$AB$155:$AB$1048576,0),MATCH((CUADRO!K$4&amp;$E860),'Hoja de Trabajo para listado'!$AB$151:$BA$151,0)),0)+IFERROR(INDEX('Hoja de Trabajo para listado'!$BC$155:$CB$1048576,MATCH($A860,'Hoja de Trabajo para listado'!$BC$155:$BC$1048576,0),MATCH((CUADRO!K$4&amp;$E860),'Hoja de Trabajo para listado'!$BC$151:$CB$151,0)),0)+IFERROR(INDEX('Hoja de Trabajo para listado'!$DE$153:$DG$274,MATCH($A860,'Hoja de Trabajo para listado'!$DE$153:$DE$1048576,0),MATCH((CUADRO!K$4&amp;$E860),'Hoja de Trabajo para listado'!$DE$151:$DG$151,0)),0)+IFERROR(INDEX('Hoja de Trabajo para listado'!$CD$155:$DC$1048576,MATCH($A860,'Hoja de Trabajo para listado'!$CD$155:$CD$1048576,0),MATCH((CUADRO!K$4&amp;$E860),'Hoja de Trabajo para listado'!$CD$151:$DC$151,0)),0)</f>
        <v>0</v>
      </c>
      <c r="L860" s="245">
        <f ca="1">+IFERROR(INDEX('Hoja de Trabajo para listado'!$A$155:$Z$1048576,MATCH($A860,'Hoja de Trabajo para listado'!$A$155:$A$1048576,0),MATCH((CUADRO!L$4&amp;$E860),'Hoja de Trabajo para listado'!$A$151:$Z$151,0)),0)+IFERROR(INDEX('Hoja de Trabajo para listado'!$AB$155:$BA$1048576,MATCH($A860,'Hoja de Trabajo para listado'!$AB$155:$AB$1048576,0),MATCH((CUADRO!L$4&amp;$E860),'Hoja de Trabajo para listado'!$AB$151:$BA$151,0)),0)+IFERROR(INDEX('Hoja de Trabajo para listado'!$BC$155:$CB$1048576,MATCH($A860,'Hoja de Trabajo para listado'!$BC$155:$BC$1048576,0),MATCH((CUADRO!L$4&amp;$E860),'Hoja de Trabajo para listado'!$BC$151:$CB$151,0)),0)+IFERROR(INDEX('Hoja de Trabajo para listado'!$DE$153:$DG$274,MATCH($A860,'Hoja de Trabajo para listado'!$DE$153:$DE$1048576,0),MATCH((CUADRO!L$4&amp;$E860),'Hoja de Trabajo para listado'!$DE$151:$DG$151,0)),0)+IFERROR(INDEX('Hoja de Trabajo para listado'!$CD$155:$DC$1048576,MATCH($A860,'Hoja de Trabajo para listado'!$CD$155:$CD$1048576,0),MATCH((CUADRO!L$4&amp;$E860),'Hoja de Trabajo para listado'!$CD$151:$DC$151,0)),0)</f>
        <v>0</v>
      </c>
      <c r="M860" s="245">
        <f ca="1">+IFERROR(INDEX('Hoja de Trabajo para listado'!$A$155:$Z$1048576,MATCH($A860,'Hoja de Trabajo para listado'!$A$155:$A$1048576,0),MATCH((CUADRO!M$4&amp;$E860),'Hoja de Trabajo para listado'!$A$151:$Z$151,0)),0)+IFERROR(INDEX('Hoja de Trabajo para listado'!$AB$155:$BA$1048576,MATCH($A860,'Hoja de Trabajo para listado'!$AB$155:$AB$1048576,0),MATCH((CUADRO!M$4&amp;$E860),'Hoja de Trabajo para listado'!$AB$151:$BA$151,0)),0)+IFERROR(INDEX('Hoja de Trabajo para listado'!$BC$155:$CB$1048576,MATCH($A860,'Hoja de Trabajo para listado'!$BC$155:$BC$1048576,0),MATCH((CUADRO!M$4&amp;$E860),'Hoja de Trabajo para listado'!$BC$151:$CB$151,0)),0)+IFERROR(INDEX('Hoja de Trabajo para listado'!$DE$153:$DG$274,MATCH($A860,'Hoja de Trabajo para listado'!$DE$153:$DE$1048576,0),MATCH((CUADRO!M$4&amp;$E860),'Hoja de Trabajo para listado'!$DE$151:$DG$151,0)),0)+IFERROR(INDEX('Hoja de Trabajo para listado'!$CD$155:$DC$1048576,MATCH($A860,'Hoja de Trabajo para listado'!$CD$155:$CD$1048576,0),MATCH((CUADRO!M$4&amp;$E860),'Hoja de Trabajo para listado'!$CD$151:$DC$151,0)),0)</f>
        <v>0</v>
      </c>
      <c r="N860" s="245">
        <f ca="1">+IFERROR(INDEX('Hoja de Trabajo para listado'!$A$155:$Z$1048576,MATCH($A860,'Hoja de Trabajo para listado'!$A$155:$A$1048576,0),MATCH((CUADRO!N$4&amp;$E860),'Hoja de Trabajo para listado'!$A$151:$Z$151,0)),0)+IFERROR(INDEX('Hoja de Trabajo para listado'!$AB$155:$BA$1048576,MATCH($A860,'Hoja de Trabajo para listado'!$AB$155:$AB$1048576,0),MATCH((CUADRO!N$4&amp;$E860),'Hoja de Trabajo para listado'!$AB$151:$BA$151,0)),0)+IFERROR(INDEX('Hoja de Trabajo para listado'!$BC$155:$CB$1048576,MATCH($A860,'Hoja de Trabajo para listado'!$BC$155:$BC$1048576,0),MATCH((CUADRO!N$4&amp;$E860),'Hoja de Trabajo para listado'!$BC$151:$CB$151,0)),0)+IFERROR(INDEX('Hoja de Trabajo para listado'!$DE$153:$DG$274,MATCH($A860,'Hoja de Trabajo para listado'!$DE$153:$DE$1048576,0),MATCH((CUADRO!N$4&amp;$E860),'Hoja de Trabajo para listado'!$DE$151:$DG$151,0)),0)+IFERROR(INDEX('Hoja de Trabajo para listado'!$CD$155:$DC$1048576,MATCH($A860,'Hoja de Trabajo para listado'!$CD$155:$CD$1048576,0),MATCH((CUADRO!N$4&amp;$E860),'Hoja de Trabajo para listado'!$CD$151:$DC$151,0)),0)</f>
        <v>0</v>
      </c>
      <c r="O860" s="245">
        <f ca="1">+IFERROR(INDEX('Hoja de Trabajo para listado'!$A$155:$Z$1048576,MATCH($A860,'Hoja de Trabajo para listado'!$A$155:$A$1048576,0),MATCH((CUADRO!O$4&amp;$E860),'Hoja de Trabajo para listado'!$A$151:$Z$151,0)),0)+IFERROR(INDEX('Hoja de Trabajo para listado'!$AB$155:$BA$1048576,MATCH($A860,'Hoja de Trabajo para listado'!$AB$155:$AB$1048576,0),MATCH((CUADRO!O$4&amp;$E860),'Hoja de Trabajo para listado'!$AB$151:$BA$151,0)),0)+IFERROR(INDEX('Hoja de Trabajo para listado'!$BC$155:$CB$1048576,MATCH($A860,'Hoja de Trabajo para listado'!$BC$155:$BC$1048576,0),MATCH((CUADRO!O$4&amp;$E860),'Hoja de Trabajo para listado'!$BC$151:$CB$151,0)),0)+IFERROR(INDEX('Hoja de Trabajo para listado'!$DE$153:$DG$274,MATCH($A860,'Hoja de Trabajo para listado'!$DE$153:$DE$1048576,0),MATCH((CUADRO!O$4&amp;$E860),'Hoja de Trabajo para listado'!$DE$151:$DG$151,0)),0)+IFERROR(INDEX('Hoja de Trabajo para listado'!$CD$155:$DC$1048576,MATCH($A860,'Hoja de Trabajo para listado'!$CD$155:$CD$1048576,0),MATCH((CUADRO!O$4&amp;$E860),'Hoja de Trabajo para listado'!$CD$151:$DC$151,0)),0)</f>
        <v>0</v>
      </c>
      <c r="P860" s="245">
        <f ca="1">+IFERROR(INDEX('Hoja de Trabajo para listado'!$A$155:$Z$1048576,MATCH($A860,'Hoja de Trabajo para listado'!$A$155:$A$1048576,0),MATCH((CUADRO!P$4&amp;$E860),'Hoja de Trabajo para listado'!$A$151:$Z$151,0)),0)+IFERROR(INDEX('Hoja de Trabajo para listado'!$AB$155:$BA$1048576,MATCH($A860,'Hoja de Trabajo para listado'!$AB$155:$AB$1048576,0),MATCH((CUADRO!P$4&amp;$E860),'Hoja de Trabajo para listado'!$AB$151:$BA$151,0)),0)+IFERROR(INDEX('Hoja de Trabajo para listado'!$BC$155:$CB$1048576,MATCH($A860,'Hoja de Trabajo para listado'!$BC$155:$BC$1048576,0),MATCH((CUADRO!P$4&amp;$E860),'Hoja de Trabajo para listado'!$BC$151:$CB$151,0)),0)+IFERROR(INDEX('Hoja de Trabajo para listado'!$DE$153:$DG$274,MATCH($A860,'Hoja de Trabajo para listado'!$DE$153:$DE$1048576,0),MATCH((CUADRO!P$4&amp;$E860),'Hoja de Trabajo para listado'!$DE$151:$DG$151,0)),0)+IFERROR(INDEX('Hoja de Trabajo para listado'!$CD$155:$DC$1048576,MATCH($A860,'Hoja de Trabajo para listado'!$CD$155:$CD$1048576,0),MATCH((CUADRO!P$4&amp;$E860),'Hoja de Trabajo para listado'!$CD$151:$DC$151,0)),0)</f>
        <v>0</v>
      </c>
      <c r="Q860" s="245">
        <f ca="1">+IFERROR(INDEX('Hoja de Trabajo para listado'!$A$155:$Z$1048576,MATCH($A860,'Hoja de Trabajo para listado'!$A$155:$A$1048576,0),MATCH((CUADRO!Q$4&amp;$E860),'Hoja de Trabajo para listado'!$A$151:$Z$151,0)),0)+IFERROR(INDEX('Hoja de Trabajo para listado'!$AB$155:$BA$1048576,MATCH($A860,'Hoja de Trabajo para listado'!$AB$155:$AB$1048576,0),MATCH((CUADRO!Q$4&amp;$E860),'Hoja de Trabajo para listado'!$AB$151:$BA$151,0)),0)+IFERROR(INDEX('Hoja de Trabajo para listado'!$BC$155:$CB$1048576,MATCH($A860,'Hoja de Trabajo para listado'!$BC$155:$BC$1048576,0),MATCH((CUADRO!Q$4&amp;$E860),'Hoja de Trabajo para listado'!$BC$151:$CB$151,0)),0)+IFERROR(INDEX('Hoja de Trabajo para listado'!$DE$153:$DG$274,MATCH($A860,'Hoja de Trabajo para listado'!$DE$153:$DE$1048576,0),MATCH((CUADRO!Q$4&amp;$E860),'Hoja de Trabajo para listado'!$DE$151:$DG$151,0)),0)+IFERROR(INDEX('Hoja de Trabajo para listado'!$CD$155:$DC$1048576,MATCH($A860,'Hoja de Trabajo para listado'!$CD$155:$CD$1048576,0),MATCH((CUADRO!Q$4&amp;$E860),'Hoja de Trabajo para listado'!$CD$151:$DC$151,0)),0)</f>
        <v>0</v>
      </c>
      <c r="R860" s="245">
        <f t="shared" ca="1" si="33"/>
        <v>0</v>
      </c>
      <c r="S860" s="259">
        <f ca="1">+R859+R860</f>
        <v>0</v>
      </c>
      <c r="T860" s="245">
        <f ca="1">+S860</f>
        <v>0</v>
      </c>
      <c r="U860" s="244">
        <f t="shared" si="34"/>
        <v>2</v>
      </c>
      <c r="V860" s="333" t="str">
        <f>+VLOOKUP(A860,bd_lista!$A$3:$E$592,5,FALSE)</f>
        <v>Gobiernos Autonomos Municipales</v>
      </c>
      <c r="W860" s="388"/>
      <c r="X860" s="242">
        <f>+VLOOKUP(A860,[4]Sheet1!$A$13:$D$744,4,FALSE)</f>
        <v>0</v>
      </c>
      <c r="Y860" s="242" t="e">
        <f>+VLOOKUP(X860,bd_lista!$A$3:$C$592,3,FALSE)</f>
        <v>#N/A</v>
      </c>
      <c r="Z860" s="292"/>
      <c r="AA860" s="293"/>
    </row>
    <row r="861" spans="1:27" customFormat="1" ht="15" hidden="1" customHeight="1">
      <c r="A861" s="32">
        <v>1513</v>
      </c>
      <c r="B861" s="392">
        <f>+A861</f>
        <v>1513</v>
      </c>
      <c r="C861" s="247" t="str">
        <f>+VLOOKUP(A861,bd_lista!$A$3:$C$592,3,FALSE)</f>
        <v>Gobierno Autónomo Municipal de Pocoata</v>
      </c>
      <c r="D861" s="389" t="str">
        <f>+C861</f>
        <v>Gobierno Autónomo Municipal de Pocoata</v>
      </c>
      <c r="E861" s="242" t="s">
        <v>1304</v>
      </c>
      <c r="F861" s="243">
        <f ca="1">+IFERROR(INDEX('Hoja de Trabajo para listado'!$A$155:$Z$1048576,MATCH($A861,'Hoja de Trabajo para listado'!$A$155:$A$1048576,0),MATCH((CUADRO!F$4&amp;$E861),'Hoja de Trabajo para listado'!$A$151:$Z$151,0)),0)+IFERROR(INDEX('Hoja de Trabajo para listado'!$AB$155:$BA$1048576,MATCH($A861,'Hoja de Trabajo para listado'!$AB$155:$AB$1048576,0),MATCH((CUADRO!F$4&amp;$E861),'Hoja de Trabajo para listado'!$AB$151:$BA$151,0)),0)+IFERROR(INDEX('Hoja de Trabajo para listado'!$BC$155:$CB$1048576,MATCH($A861,'Hoja de Trabajo para listado'!$BC$155:$BC$1048576,0),MATCH((CUADRO!F$4&amp;$E861),'Hoja de Trabajo para listado'!$BC$151:$CB$151,0)),0)+IFERROR(INDEX('Hoja de Trabajo para listado'!$DE$153:$DG$274,MATCH($A861,'Hoja de Trabajo para listado'!$DE$153:$DE$1048576,0),MATCH((CUADRO!F$4&amp;$E861),'Hoja de Trabajo para listado'!$DE$151:$DG$151,0)),0)+IFERROR(INDEX('Hoja de Trabajo para listado'!$CD$155:$DC$1048576,MATCH($A861,'Hoja de Trabajo para listado'!$CD$155:$CD$1048576,0),MATCH((CUADRO!F$4&amp;$E861),'Hoja de Trabajo para listado'!$CD$151:$DC$151,0)),0)</f>
        <v>0</v>
      </c>
      <c r="G861" s="243">
        <f ca="1">+IFERROR(INDEX('Hoja de Trabajo para listado'!$A$155:$Z$1048576,MATCH($A861,'Hoja de Trabajo para listado'!$A$155:$A$1048576,0),MATCH((CUADRO!G$4&amp;$E861),'Hoja de Trabajo para listado'!$A$151:$Z$151,0)),0)+IFERROR(INDEX('Hoja de Trabajo para listado'!$AB$155:$BA$1048576,MATCH($A861,'Hoja de Trabajo para listado'!$AB$155:$AB$1048576,0),MATCH((CUADRO!G$4&amp;$E861),'Hoja de Trabajo para listado'!$AB$151:$BA$151,0)),0)+IFERROR(INDEX('Hoja de Trabajo para listado'!$BC$155:$CB$1048576,MATCH($A861,'Hoja de Trabajo para listado'!$BC$155:$BC$1048576,0),MATCH((CUADRO!G$4&amp;$E861),'Hoja de Trabajo para listado'!$BC$151:$CB$151,0)),0)+IFERROR(INDEX('Hoja de Trabajo para listado'!$DE$153:$DG$274,MATCH($A861,'Hoja de Trabajo para listado'!$DE$153:$DE$1048576,0),MATCH((CUADRO!G$4&amp;$E861),'Hoja de Trabajo para listado'!$DE$151:$DG$151,0)),0)+IFERROR(INDEX('Hoja de Trabajo para listado'!$CD$155:$DC$1048576,MATCH($A861,'Hoja de Trabajo para listado'!$CD$155:$CD$1048576,0),MATCH((CUADRO!G$4&amp;$E861),'Hoja de Trabajo para listado'!$CD$151:$DC$151,0)),0)</f>
        <v>0</v>
      </c>
      <c r="H861" s="243">
        <f ca="1">+IFERROR(INDEX('Hoja de Trabajo para listado'!$A$155:$Z$1048576,MATCH($A861,'Hoja de Trabajo para listado'!$A$155:$A$1048576,0),MATCH((CUADRO!H$4&amp;$E861),'Hoja de Trabajo para listado'!$A$151:$Z$151,0)),0)+IFERROR(INDEX('Hoja de Trabajo para listado'!$AB$155:$BA$1048576,MATCH($A861,'Hoja de Trabajo para listado'!$AB$155:$AB$1048576,0),MATCH((CUADRO!H$4&amp;$E861),'Hoja de Trabajo para listado'!$AB$151:$BA$151,0)),0)+IFERROR(INDEX('Hoja de Trabajo para listado'!$BC$155:$CB$1048576,MATCH($A861,'Hoja de Trabajo para listado'!$BC$155:$BC$1048576,0),MATCH((CUADRO!H$4&amp;$E861),'Hoja de Trabajo para listado'!$BC$151:$CB$151,0)),0)+IFERROR(INDEX('Hoja de Trabajo para listado'!$DE$153:$DG$274,MATCH($A861,'Hoja de Trabajo para listado'!$DE$153:$DE$1048576,0),MATCH((CUADRO!H$4&amp;$E861),'Hoja de Trabajo para listado'!$DE$151:$DG$151,0)),0)+IFERROR(INDEX('Hoja de Trabajo para listado'!$CD$155:$DC$1048576,MATCH($A861,'Hoja de Trabajo para listado'!$CD$155:$CD$1048576,0),MATCH((CUADRO!H$4&amp;$E861),'Hoja de Trabajo para listado'!$CD$151:$DC$151,0)),0)</f>
        <v>0</v>
      </c>
      <c r="I861" s="243">
        <f ca="1">+IFERROR(INDEX('Hoja de Trabajo para listado'!$A$155:$Z$1048576,MATCH($A861,'Hoja de Trabajo para listado'!$A$155:$A$1048576,0),MATCH((CUADRO!I$4&amp;$E861),'Hoja de Trabajo para listado'!$A$151:$Z$151,0)),0)+IFERROR(INDEX('Hoja de Trabajo para listado'!$AB$155:$BA$1048576,MATCH($A861,'Hoja de Trabajo para listado'!$AB$155:$AB$1048576,0),MATCH((CUADRO!I$4&amp;$E861),'Hoja de Trabajo para listado'!$AB$151:$BA$151,0)),0)+IFERROR(INDEX('Hoja de Trabajo para listado'!$BC$155:$CB$1048576,MATCH($A861,'Hoja de Trabajo para listado'!$BC$155:$BC$1048576,0),MATCH((CUADRO!I$4&amp;$E861),'Hoja de Trabajo para listado'!$BC$151:$CB$151,0)),0)+IFERROR(INDEX('Hoja de Trabajo para listado'!$DE$153:$DG$274,MATCH($A861,'Hoja de Trabajo para listado'!$DE$153:$DE$1048576,0),MATCH((CUADRO!I$4&amp;$E861),'Hoja de Trabajo para listado'!$DE$151:$DG$151,0)),0)+IFERROR(INDEX('Hoja de Trabajo para listado'!$CD$155:$DC$1048576,MATCH($A861,'Hoja de Trabajo para listado'!$CD$155:$CD$1048576,0),MATCH((CUADRO!I$4&amp;$E861),'Hoja de Trabajo para listado'!$CD$151:$DC$151,0)),0)</f>
        <v>0</v>
      </c>
      <c r="J861" s="243">
        <f ca="1">+IFERROR(INDEX('Hoja de Trabajo para listado'!$A$155:$Z$1048576,MATCH($A861,'Hoja de Trabajo para listado'!$A$155:$A$1048576,0),MATCH((CUADRO!J$4&amp;$E861),'Hoja de Trabajo para listado'!$A$151:$Z$151,0)),0)+IFERROR(INDEX('Hoja de Trabajo para listado'!$AB$155:$BA$1048576,MATCH($A861,'Hoja de Trabajo para listado'!$AB$155:$AB$1048576,0),MATCH((CUADRO!J$4&amp;$E861),'Hoja de Trabajo para listado'!$AB$151:$BA$151,0)),0)+IFERROR(INDEX('Hoja de Trabajo para listado'!$BC$155:$CB$1048576,MATCH($A861,'Hoja de Trabajo para listado'!$BC$155:$BC$1048576,0),MATCH((CUADRO!J$4&amp;$E861),'Hoja de Trabajo para listado'!$BC$151:$CB$151,0)),0)+IFERROR(INDEX('Hoja de Trabajo para listado'!$DE$153:$DG$274,MATCH($A861,'Hoja de Trabajo para listado'!$DE$153:$DE$1048576,0),MATCH((CUADRO!J$4&amp;$E861),'Hoja de Trabajo para listado'!$DE$151:$DG$151,0)),0)+IFERROR(INDEX('Hoja de Trabajo para listado'!$CD$155:$DC$1048576,MATCH($A861,'Hoja de Trabajo para listado'!$CD$155:$CD$1048576,0),MATCH((CUADRO!J$4&amp;$E861),'Hoja de Trabajo para listado'!$CD$151:$DC$151,0)),0)</f>
        <v>0</v>
      </c>
      <c r="K861" s="243">
        <f ca="1">+IFERROR(INDEX('Hoja de Trabajo para listado'!$A$155:$Z$1048576,MATCH($A861,'Hoja de Trabajo para listado'!$A$155:$A$1048576,0),MATCH((CUADRO!K$4&amp;$E861),'Hoja de Trabajo para listado'!$A$151:$Z$151,0)),0)+IFERROR(INDEX('Hoja de Trabajo para listado'!$AB$155:$BA$1048576,MATCH($A861,'Hoja de Trabajo para listado'!$AB$155:$AB$1048576,0),MATCH((CUADRO!K$4&amp;$E861),'Hoja de Trabajo para listado'!$AB$151:$BA$151,0)),0)+IFERROR(INDEX('Hoja de Trabajo para listado'!$BC$155:$CB$1048576,MATCH($A861,'Hoja de Trabajo para listado'!$BC$155:$BC$1048576,0),MATCH((CUADRO!K$4&amp;$E861),'Hoja de Trabajo para listado'!$BC$151:$CB$151,0)),0)+IFERROR(INDEX('Hoja de Trabajo para listado'!$DE$153:$DG$274,MATCH($A861,'Hoja de Trabajo para listado'!$DE$153:$DE$1048576,0),MATCH((CUADRO!K$4&amp;$E861),'Hoja de Trabajo para listado'!$DE$151:$DG$151,0)),0)+IFERROR(INDEX('Hoja de Trabajo para listado'!$CD$155:$DC$1048576,MATCH($A861,'Hoja de Trabajo para listado'!$CD$155:$CD$1048576,0),MATCH((CUADRO!K$4&amp;$E861),'Hoja de Trabajo para listado'!$CD$151:$DC$151,0)),0)</f>
        <v>0</v>
      </c>
      <c r="L861" s="243">
        <f ca="1">+IFERROR(INDEX('Hoja de Trabajo para listado'!$A$155:$Z$1048576,MATCH($A861,'Hoja de Trabajo para listado'!$A$155:$A$1048576,0),MATCH((CUADRO!L$4&amp;$E861),'Hoja de Trabajo para listado'!$A$151:$Z$151,0)),0)+IFERROR(INDEX('Hoja de Trabajo para listado'!$AB$155:$BA$1048576,MATCH($A861,'Hoja de Trabajo para listado'!$AB$155:$AB$1048576,0),MATCH((CUADRO!L$4&amp;$E861),'Hoja de Trabajo para listado'!$AB$151:$BA$151,0)),0)+IFERROR(INDEX('Hoja de Trabajo para listado'!$BC$155:$CB$1048576,MATCH($A861,'Hoja de Trabajo para listado'!$BC$155:$BC$1048576,0),MATCH((CUADRO!L$4&amp;$E861),'Hoja de Trabajo para listado'!$BC$151:$CB$151,0)),0)+IFERROR(INDEX('Hoja de Trabajo para listado'!$DE$153:$DG$274,MATCH($A861,'Hoja de Trabajo para listado'!$DE$153:$DE$1048576,0),MATCH((CUADRO!L$4&amp;$E861),'Hoja de Trabajo para listado'!$DE$151:$DG$151,0)),0)+IFERROR(INDEX('Hoja de Trabajo para listado'!$CD$155:$DC$1048576,MATCH($A861,'Hoja de Trabajo para listado'!$CD$155:$CD$1048576,0),MATCH((CUADRO!L$4&amp;$E861),'Hoja de Trabajo para listado'!$CD$151:$DC$151,0)),0)</f>
        <v>0</v>
      </c>
      <c r="M861" s="243">
        <f ca="1">+IFERROR(INDEX('Hoja de Trabajo para listado'!$A$155:$Z$1048576,MATCH($A861,'Hoja de Trabajo para listado'!$A$155:$A$1048576,0),MATCH((CUADRO!M$4&amp;$E861),'Hoja de Trabajo para listado'!$A$151:$Z$151,0)),0)+IFERROR(INDEX('Hoja de Trabajo para listado'!$AB$155:$BA$1048576,MATCH($A861,'Hoja de Trabajo para listado'!$AB$155:$AB$1048576,0),MATCH((CUADRO!M$4&amp;$E861),'Hoja de Trabajo para listado'!$AB$151:$BA$151,0)),0)+IFERROR(INDEX('Hoja de Trabajo para listado'!$BC$155:$CB$1048576,MATCH($A861,'Hoja de Trabajo para listado'!$BC$155:$BC$1048576,0),MATCH((CUADRO!M$4&amp;$E861),'Hoja de Trabajo para listado'!$BC$151:$CB$151,0)),0)+IFERROR(INDEX('Hoja de Trabajo para listado'!$DE$153:$DG$274,MATCH($A861,'Hoja de Trabajo para listado'!$DE$153:$DE$1048576,0),MATCH((CUADRO!M$4&amp;$E861),'Hoja de Trabajo para listado'!$DE$151:$DG$151,0)),0)+IFERROR(INDEX('Hoja de Trabajo para listado'!$CD$155:$DC$1048576,MATCH($A861,'Hoja de Trabajo para listado'!$CD$155:$CD$1048576,0),MATCH((CUADRO!M$4&amp;$E861),'Hoja de Trabajo para listado'!$CD$151:$DC$151,0)),0)</f>
        <v>0</v>
      </c>
      <c r="N861" s="243">
        <f ca="1">+IFERROR(INDEX('Hoja de Trabajo para listado'!$A$155:$Z$1048576,MATCH($A861,'Hoja de Trabajo para listado'!$A$155:$A$1048576,0),MATCH((CUADRO!N$4&amp;$E861),'Hoja de Trabajo para listado'!$A$151:$Z$151,0)),0)+IFERROR(INDEX('Hoja de Trabajo para listado'!$AB$155:$BA$1048576,MATCH($A861,'Hoja de Trabajo para listado'!$AB$155:$AB$1048576,0),MATCH((CUADRO!N$4&amp;$E861),'Hoja de Trabajo para listado'!$AB$151:$BA$151,0)),0)+IFERROR(INDEX('Hoja de Trabajo para listado'!$BC$155:$CB$1048576,MATCH($A861,'Hoja de Trabajo para listado'!$BC$155:$BC$1048576,0),MATCH((CUADRO!N$4&amp;$E861),'Hoja de Trabajo para listado'!$BC$151:$CB$151,0)),0)+IFERROR(INDEX('Hoja de Trabajo para listado'!$DE$153:$DG$274,MATCH($A861,'Hoja de Trabajo para listado'!$DE$153:$DE$1048576,0),MATCH((CUADRO!N$4&amp;$E861),'Hoja de Trabajo para listado'!$DE$151:$DG$151,0)),0)+IFERROR(INDEX('Hoja de Trabajo para listado'!$CD$155:$DC$1048576,MATCH($A861,'Hoja de Trabajo para listado'!$CD$155:$CD$1048576,0),MATCH((CUADRO!N$4&amp;$E861),'Hoja de Trabajo para listado'!$CD$151:$DC$151,0)),0)</f>
        <v>0</v>
      </c>
      <c r="O861" s="243">
        <f ca="1">+IFERROR(INDEX('Hoja de Trabajo para listado'!$A$155:$Z$1048576,MATCH($A861,'Hoja de Trabajo para listado'!$A$155:$A$1048576,0),MATCH((CUADRO!O$4&amp;$E861),'Hoja de Trabajo para listado'!$A$151:$Z$151,0)),0)+IFERROR(INDEX('Hoja de Trabajo para listado'!$AB$155:$BA$1048576,MATCH($A861,'Hoja de Trabajo para listado'!$AB$155:$AB$1048576,0),MATCH((CUADRO!O$4&amp;$E861),'Hoja de Trabajo para listado'!$AB$151:$BA$151,0)),0)+IFERROR(INDEX('Hoja de Trabajo para listado'!$BC$155:$CB$1048576,MATCH($A861,'Hoja de Trabajo para listado'!$BC$155:$BC$1048576,0),MATCH((CUADRO!O$4&amp;$E861),'Hoja de Trabajo para listado'!$BC$151:$CB$151,0)),0)+IFERROR(INDEX('Hoja de Trabajo para listado'!$DE$153:$DG$274,MATCH($A861,'Hoja de Trabajo para listado'!$DE$153:$DE$1048576,0),MATCH((CUADRO!O$4&amp;$E861),'Hoja de Trabajo para listado'!$DE$151:$DG$151,0)),0)+IFERROR(INDEX('Hoja de Trabajo para listado'!$CD$155:$DC$1048576,MATCH($A861,'Hoja de Trabajo para listado'!$CD$155:$CD$1048576,0),MATCH((CUADRO!O$4&amp;$E861),'Hoja de Trabajo para listado'!$CD$151:$DC$151,0)),0)</f>
        <v>0</v>
      </c>
      <c r="P861" s="243">
        <f ca="1">+IFERROR(INDEX('Hoja de Trabajo para listado'!$A$155:$Z$1048576,MATCH($A861,'Hoja de Trabajo para listado'!$A$155:$A$1048576,0),MATCH((CUADRO!P$4&amp;$E861),'Hoja de Trabajo para listado'!$A$151:$Z$151,0)),0)+IFERROR(INDEX('Hoja de Trabajo para listado'!$AB$155:$BA$1048576,MATCH($A861,'Hoja de Trabajo para listado'!$AB$155:$AB$1048576,0),MATCH((CUADRO!P$4&amp;$E861),'Hoja de Trabajo para listado'!$AB$151:$BA$151,0)),0)+IFERROR(INDEX('Hoja de Trabajo para listado'!$BC$155:$CB$1048576,MATCH($A861,'Hoja de Trabajo para listado'!$BC$155:$BC$1048576,0),MATCH((CUADRO!P$4&amp;$E861),'Hoja de Trabajo para listado'!$BC$151:$CB$151,0)),0)+IFERROR(INDEX('Hoja de Trabajo para listado'!$DE$153:$DG$274,MATCH($A861,'Hoja de Trabajo para listado'!$DE$153:$DE$1048576,0),MATCH((CUADRO!P$4&amp;$E861),'Hoja de Trabajo para listado'!$DE$151:$DG$151,0)),0)+IFERROR(INDEX('Hoja de Trabajo para listado'!$CD$155:$DC$1048576,MATCH($A861,'Hoja de Trabajo para listado'!$CD$155:$CD$1048576,0),MATCH((CUADRO!P$4&amp;$E861),'Hoja de Trabajo para listado'!$CD$151:$DC$151,0)),0)</f>
        <v>0</v>
      </c>
      <c r="Q861" s="243">
        <f ca="1">+IFERROR(INDEX('Hoja de Trabajo para listado'!$A$155:$Z$1048576,MATCH($A861,'Hoja de Trabajo para listado'!$A$155:$A$1048576,0),MATCH((CUADRO!Q$4&amp;$E861),'Hoja de Trabajo para listado'!$A$151:$Z$151,0)),0)+IFERROR(INDEX('Hoja de Trabajo para listado'!$AB$155:$BA$1048576,MATCH($A861,'Hoja de Trabajo para listado'!$AB$155:$AB$1048576,0),MATCH((CUADRO!Q$4&amp;$E861),'Hoja de Trabajo para listado'!$AB$151:$BA$151,0)),0)+IFERROR(INDEX('Hoja de Trabajo para listado'!$BC$155:$CB$1048576,MATCH($A861,'Hoja de Trabajo para listado'!$BC$155:$BC$1048576,0),MATCH((CUADRO!Q$4&amp;$E861),'Hoja de Trabajo para listado'!$BC$151:$CB$151,0)),0)+IFERROR(INDEX('Hoja de Trabajo para listado'!$DE$153:$DG$274,MATCH($A861,'Hoja de Trabajo para listado'!$DE$153:$DE$1048576,0),MATCH((CUADRO!Q$4&amp;$E861),'Hoja de Trabajo para listado'!$DE$151:$DG$151,0)),0)+IFERROR(INDEX('Hoja de Trabajo para listado'!$CD$155:$DC$1048576,MATCH($A861,'Hoja de Trabajo para listado'!$CD$155:$CD$1048576,0),MATCH((CUADRO!Q$4&amp;$E861),'Hoja de Trabajo para listado'!$CD$151:$DC$151,0)),0)</f>
        <v>0</v>
      </c>
      <c r="R861" s="243">
        <f t="shared" ca="1" si="33"/>
        <v>0</v>
      </c>
      <c r="S861" s="249"/>
      <c r="T861" s="243">
        <f ca="1">+T862</f>
        <v>0</v>
      </c>
      <c r="U861" s="242">
        <f t="shared" si="34"/>
        <v>1</v>
      </c>
      <c r="V861" s="333" t="str">
        <f>+VLOOKUP(A861,bd_lista!$A$3:$E$592,5,FALSE)</f>
        <v>Gobiernos Autonomos Municipales</v>
      </c>
      <c r="W861" s="387" t="str">
        <f>+V861</f>
        <v>Gobiernos Autonomos Municipales</v>
      </c>
      <c r="X861" s="242">
        <f>+VLOOKUP(A861,[4]Sheet1!$A$13:$D$744,4,FALSE)</f>
        <v>0</v>
      </c>
      <c r="Y861" s="242" t="e">
        <f>+VLOOKUP(X861,bd_lista!$A$3:$C$592,3,FALSE)</f>
        <v>#N/A</v>
      </c>
      <c r="Z861" s="294">
        <f>+X861</f>
        <v>0</v>
      </c>
      <c r="AA861" s="295" t="e">
        <f>+Y861</f>
        <v>#N/A</v>
      </c>
    </row>
    <row r="862" spans="1:27" customFormat="1" ht="15" hidden="1" customHeight="1">
      <c r="A862" s="32">
        <v>1513</v>
      </c>
      <c r="B862" s="393"/>
      <c r="C862" s="247" t="str">
        <f>+VLOOKUP(A862,bd_lista!$A$3:$C$592,3,FALSE)</f>
        <v>Gobierno Autónomo Municipal de Pocoata</v>
      </c>
      <c r="D862" s="390"/>
      <c r="E862" s="244" t="s">
        <v>1305</v>
      </c>
      <c r="F862" s="245">
        <f ca="1">+IFERROR(INDEX('Hoja de Trabajo para listado'!$A$155:$Z$1048576,MATCH($A862,'Hoja de Trabajo para listado'!$A$155:$A$1048576,0),MATCH((CUADRO!F$4&amp;$E862),'Hoja de Trabajo para listado'!$A$151:$Z$151,0)),0)+IFERROR(INDEX('Hoja de Trabajo para listado'!$AB$155:$BA$1048576,MATCH($A862,'Hoja de Trabajo para listado'!$AB$155:$AB$1048576,0),MATCH((CUADRO!F$4&amp;$E862),'Hoja de Trabajo para listado'!$AB$151:$BA$151,0)),0)+IFERROR(INDEX('Hoja de Trabajo para listado'!$BC$155:$CB$1048576,MATCH($A862,'Hoja de Trabajo para listado'!$BC$155:$BC$1048576,0),MATCH((CUADRO!F$4&amp;$E862),'Hoja de Trabajo para listado'!$BC$151:$CB$151,0)),0)+IFERROR(INDEX('Hoja de Trabajo para listado'!$DE$153:$DG$274,MATCH($A862,'Hoja de Trabajo para listado'!$DE$153:$DE$1048576,0),MATCH((CUADRO!F$4&amp;$E862),'Hoja de Trabajo para listado'!$DE$151:$DG$151,0)),0)+IFERROR(INDEX('Hoja de Trabajo para listado'!$CD$155:$DC$1048576,MATCH($A862,'Hoja de Trabajo para listado'!$CD$155:$CD$1048576,0),MATCH((CUADRO!F$4&amp;$E862),'Hoja de Trabajo para listado'!$CD$151:$DC$151,0)),0)</f>
        <v>0</v>
      </c>
      <c r="G862" s="245">
        <f ca="1">+IFERROR(INDEX('Hoja de Trabajo para listado'!$A$155:$Z$1048576,MATCH($A862,'Hoja de Trabajo para listado'!$A$155:$A$1048576,0),MATCH((CUADRO!G$4&amp;$E862),'Hoja de Trabajo para listado'!$A$151:$Z$151,0)),0)+IFERROR(INDEX('Hoja de Trabajo para listado'!$AB$155:$BA$1048576,MATCH($A862,'Hoja de Trabajo para listado'!$AB$155:$AB$1048576,0),MATCH((CUADRO!G$4&amp;$E862),'Hoja de Trabajo para listado'!$AB$151:$BA$151,0)),0)+IFERROR(INDEX('Hoja de Trabajo para listado'!$BC$155:$CB$1048576,MATCH($A862,'Hoja de Trabajo para listado'!$BC$155:$BC$1048576,0),MATCH((CUADRO!G$4&amp;$E862),'Hoja de Trabajo para listado'!$BC$151:$CB$151,0)),0)+IFERROR(INDEX('Hoja de Trabajo para listado'!$DE$153:$DG$274,MATCH($A862,'Hoja de Trabajo para listado'!$DE$153:$DE$1048576,0),MATCH((CUADRO!G$4&amp;$E862),'Hoja de Trabajo para listado'!$DE$151:$DG$151,0)),0)+IFERROR(INDEX('Hoja de Trabajo para listado'!$CD$155:$DC$1048576,MATCH($A862,'Hoja de Trabajo para listado'!$CD$155:$CD$1048576,0),MATCH((CUADRO!G$4&amp;$E862),'Hoja de Trabajo para listado'!$CD$151:$DC$151,0)),0)</f>
        <v>0</v>
      </c>
      <c r="H862" s="245">
        <f ca="1">+IFERROR(INDEX('Hoja de Trabajo para listado'!$A$155:$Z$1048576,MATCH($A862,'Hoja de Trabajo para listado'!$A$155:$A$1048576,0),MATCH((CUADRO!H$4&amp;$E862),'Hoja de Trabajo para listado'!$A$151:$Z$151,0)),0)+IFERROR(INDEX('Hoja de Trabajo para listado'!$AB$155:$BA$1048576,MATCH($A862,'Hoja de Trabajo para listado'!$AB$155:$AB$1048576,0),MATCH((CUADRO!H$4&amp;$E862),'Hoja de Trabajo para listado'!$AB$151:$BA$151,0)),0)+IFERROR(INDEX('Hoja de Trabajo para listado'!$BC$155:$CB$1048576,MATCH($A862,'Hoja de Trabajo para listado'!$BC$155:$BC$1048576,0),MATCH((CUADRO!H$4&amp;$E862),'Hoja de Trabajo para listado'!$BC$151:$CB$151,0)),0)+IFERROR(INDEX('Hoja de Trabajo para listado'!$DE$153:$DG$274,MATCH($A862,'Hoja de Trabajo para listado'!$DE$153:$DE$1048576,0),MATCH((CUADRO!H$4&amp;$E862),'Hoja de Trabajo para listado'!$DE$151:$DG$151,0)),0)+IFERROR(INDEX('Hoja de Trabajo para listado'!$CD$155:$DC$1048576,MATCH($A862,'Hoja de Trabajo para listado'!$CD$155:$CD$1048576,0),MATCH((CUADRO!H$4&amp;$E862),'Hoja de Trabajo para listado'!$CD$151:$DC$151,0)),0)</f>
        <v>0</v>
      </c>
      <c r="I862" s="245">
        <f ca="1">+IFERROR(INDEX('Hoja de Trabajo para listado'!$A$155:$Z$1048576,MATCH($A862,'Hoja de Trabajo para listado'!$A$155:$A$1048576,0),MATCH((CUADRO!I$4&amp;$E862),'Hoja de Trabajo para listado'!$A$151:$Z$151,0)),0)+IFERROR(INDEX('Hoja de Trabajo para listado'!$AB$155:$BA$1048576,MATCH($A862,'Hoja de Trabajo para listado'!$AB$155:$AB$1048576,0),MATCH((CUADRO!I$4&amp;$E862),'Hoja de Trabajo para listado'!$AB$151:$BA$151,0)),0)+IFERROR(INDEX('Hoja de Trabajo para listado'!$BC$155:$CB$1048576,MATCH($A862,'Hoja de Trabajo para listado'!$BC$155:$BC$1048576,0),MATCH((CUADRO!I$4&amp;$E862),'Hoja de Trabajo para listado'!$BC$151:$CB$151,0)),0)+IFERROR(INDEX('Hoja de Trabajo para listado'!$DE$153:$DG$274,MATCH($A862,'Hoja de Trabajo para listado'!$DE$153:$DE$1048576,0),MATCH((CUADRO!I$4&amp;$E862),'Hoja de Trabajo para listado'!$DE$151:$DG$151,0)),0)+IFERROR(INDEX('Hoja de Trabajo para listado'!$CD$155:$DC$1048576,MATCH($A862,'Hoja de Trabajo para listado'!$CD$155:$CD$1048576,0),MATCH((CUADRO!I$4&amp;$E862),'Hoja de Trabajo para listado'!$CD$151:$DC$151,0)),0)</f>
        <v>0</v>
      </c>
      <c r="J862" s="245">
        <f ca="1">+IFERROR(INDEX('Hoja de Trabajo para listado'!$A$155:$Z$1048576,MATCH($A862,'Hoja de Trabajo para listado'!$A$155:$A$1048576,0),MATCH((CUADRO!J$4&amp;$E862),'Hoja de Trabajo para listado'!$A$151:$Z$151,0)),0)+IFERROR(INDEX('Hoja de Trabajo para listado'!$AB$155:$BA$1048576,MATCH($A862,'Hoja de Trabajo para listado'!$AB$155:$AB$1048576,0),MATCH((CUADRO!J$4&amp;$E862),'Hoja de Trabajo para listado'!$AB$151:$BA$151,0)),0)+IFERROR(INDEX('Hoja de Trabajo para listado'!$BC$155:$CB$1048576,MATCH($A862,'Hoja de Trabajo para listado'!$BC$155:$BC$1048576,0),MATCH((CUADRO!J$4&amp;$E862),'Hoja de Trabajo para listado'!$BC$151:$CB$151,0)),0)+IFERROR(INDEX('Hoja de Trabajo para listado'!$DE$153:$DG$274,MATCH($A862,'Hoja de Trabajo para listado'!$DE$153:$DE$1048576,0),MATCH((CUADRO!J$4&amp;$E862),'Hoja de Trabajo para listado'!$DE$151:$DG$151,0)),0)+IFERROR(INDEX('Hoja de Trabajo para listado'!$CD$155:$DC$1048576,MATCH($A862,'Hoja de Trabajo para listado'!$CD$155:$CD$1048576,0),MATCH((CUADRO!J$4&amp;$E862),'Hoja de Trabajo para listado'!$CD$151:$DC$151,0)),0)</f>
        <v>0</v>
      </c>
      <c r="K862" s="245">
        <f ca="1">+IFERROR(INDEX('Hoja de Trabajo para listado'!$A$155:$Z$1048576,MATCH($A862,'Hoja de Trabajo para listado'!$A$155:$A$1048576,0),MATCH((CUADRO!K$4&amp;$E862),'Hoja de Trabajo para listado'!$A$151:$Z$151,0)),0)+IFERROR(INDEX('Hoja de Trabajo para listado'!$AB$155:$BA$1048576,MATCH($A862,'Hoja de Trabajo para listado'!$AB$155:$AB$1048576,0),MATCH((CUADRO!K$4&amp;$E862),'Hoja de Trabajo para listado'!$AB$151:$BA$151,0)),0)+IFERROR(INDEX('Hoja de Trabajo para listado'!$BC$155:$CB$1048576,MATCH($A862,'Hoja de Trabajo para listado'!$BC$155:$BC$1048576,0),MATCH((CUADRO!K$4&amp;$E862),'Hoja de Trabajo para listado'!$BC$151:$CB$151,0)),0)+IFERROR(INDEX('Hoja de Trabajo para listado'!$DE$153:$DG$274,MATCH($A862,'Hoja de Trabajo para listado'!$DE$153:$DE$1048576,0),MATCH((CUADRO!K$4&amp;$E862),'Hoja de Trabajo para listado'!$DE$151:$DG$151,0)),0)+IFERROR(INDEX('Hoja de Trabajo para listado'!$CD$155:$DC$1048576,MATCH($A862,'Hoja de Trabajo para listado'!$CD$155:$CD$1048576,0),MATCH((CUADRO!K$4&amp;$E862),'Hoja de Trabajo para listado'!$CD$151:$DC$151,0)),0)</f>
        <v>0</v>
      </c>
      <c r="L862" s="245">
        <f ca="1">+IFERROR(INDEX('Hoja de Trabajo para listado'!$A$155:$Z$1048576,MATCH($A862,'Hoja de Trabajo para listado'!$A$155:$A$1048576,0),MATCH((CUADRO!L$4&amp;$E862),'Hoja de Trabajo para listado'!$A$151:$Z$151,0)),0)+IFERROR(INDEX('Hoja de Trabajo para listado'!$AB$155:$BA$1048576,MATCH($A862,'Hoja de Trabajo para listado'!$AB$155:$AB$1048576,0),MATCH((CUADRO!L$4&amp;$E862),'Hoja de Trabajo para listado'!$AB$151:$BA$151,0)),0)+IFERROR(INDEX('Hoja de Trabajo para listado'!$BC$155:$CB$1048576,MATCH($A862,'Hoja de Trabajo para listado'!$BC$155:$BC$1048576,0),MATCH((CUADRO!L$4&amp;$E862),'Hoja de Trabajo para listado'!$BC$151:$CB$151,0)),0)+IFERROR(INDEX('Hoja de Trabajo para listado'!$DE$153:$DG$274,MATCH($A862,'Hoja de Trabajo para listado'!$DE$153:$DE$1048576,0),MATCH((CUADRO!L$4&amp;$E862),'Hoja de Trabajo para listado'!$DE$151:$DG$151,0)),0)+IFERROR(INDEX('Hoja de Trabajo para listado'!$CD$155:$DC$1048576,MATCH($A862,'Hoja de Trabajo para listado'!$CD$155:$CD$1048576,0),MATCH((CUADRO!L$4&amp;$E862),'Hoja de Trabajo para listado'!$CD$151:$DC$151,0)),0)</f>
        <v>0</v>
      </c>
      <c r="M862" s="245">
        <f ca="1">+IFERROR(INDEX('Hoja de Trabajo para listado'!$A$155:$Z$1048576,MATCH($A862,'Hoja de Trabajo para listado'!$A$155:$A$1048576,0),MATCH((CUADRO!M$4&amp;$E862),'Hoja de Trabajo para listado'!$A$151:$Z$151,0)),0)+IFERROR(INDEX('Hoja de Trabajo para listado'!$AB$155:$BA$1048576,MATCH($A862,'Hoja de Trabajo para listado'!$AB$155:$AB$1048576,0),MATCH((CUADRO!M$4&amp;$E862),'Hoja de Trabajo para listado'!$AB$151:$BA$151,0)),0)+IFERROR(INDEX('Hoja de Trabajo para listado'!$BC$155:$CB$1048576,MATCH($A862,'Hoja de Trabajo para listado'!$BC$155:$BC$1048576,0),MATCH((CUADRO!M$4&amp;$E862),'Hoja de Trabajo para listado'!$BC$151:$CB$151,0)),0)+IFERROR(INDEX('Hoja de Trabajo para listado'!$DE$153:$DG$274,MATCH($A862,'Hoja de Trabajo para listado'!$DE$153:$DE$1048576,0),MATCH((CUADRO!M$4&amp;$E862),'Hoja de Trabajo para listado'!$DE$151:$DG$151,0)),0)+IFERROR(INDEX('Hoja de Trabajo para listado'!$CD$155:$DC$1048576,MATCH($A862,'Hoja de Trabajo para listado'!$CD$155:$CD$1048576,0),MATCH((CUADRO!M$4&amp;$E862),'Hoja de Trabajo para listado'!$CD$151:$DC$151,0)),0)</f>
        <v>0</v>
      </c>
      <c r="N862" s="245">
        <f ca="1">+IFERROR(INDEX('Hoja de Trabajo para listado'!$A$155:$Z$1048576,MATCH($A862,'Hoja de Trabajo para listado'!$A$155:$A$1048576,0),MATCH((CUADRO!N$4&amp;$E862),'Hoja de Trabajo para listado'!$A$151:$Z$151,0)),0)+IFERROR(INDEX('Hoja de Trabajo para listado'!$AB$155:$BA$1048576,MATCH($A862,'Hoja de Trabajo para listado'!$AB$155:$AB$1048576,0),MATCH((CUADRO!N$4&amp;$E862),'Hoja de Trabajo para listado'!$AB$151:$BA$151,0)),0)+IFERROR(INDEX('Hoja de Trabajo para listado'!$BC$155:$CB$1048576,MATCH($A862,'Hoja de Trabajo para listado'!$BC$155:$BC$1048576,0),MATCH((CUADRO!N$4&amp;$E862),'Hoja de Trabajo para listado'!$BC$151:$CB$151,0)),0)+IFERROR(INDEX('Hoja de Trabajo para listado'!$DE$153:$DG$274,MATCH($A862,'Hoja de Trabajo para listado'!$DE$153:$DE$1048576,0),MATCH((CUADRO!N$4&amp;$E862),'Hoja de Trabajo para listado'!$DE$151:$DG$151,0)),0)+IFERROR(INDEX('Hoja de Trabajo para listado'!$CD$155:$DC$1048576,MATCH($A862,'Hoja de Trabajo para listado'!$CD$155:$CD$1048576,0),MATCH((CUADRO!N$4&amp;$E862),'Hoja de Trabajo para listado'!$CD$151:$DC$151,0)),0)</f>
        <v>0</v>
      </c>
      <c r="O862" s="245">
        <f ca="1">+IFERROR(INDEX('Hoja de Trabajo para listado'!$A$155:$Z$1048576,MATCH($A862,'Hoja de Trabajo para listado'!$A$155:$A$1048576,0),MATCH((CUADRO!O$4&amp;$E862),'Hoja de Trabajo para listado'!$A$151:$Z$151,0)),0)+IFERROR(INDEX('Hoja de Trabajo para listado'!$AB$155:$BA$1048576,MATCH($A862,'Hoja de Trabajo para listado'!$AB$155:$AB$1048576,0),MATCH((CUADRO!O$4&amp;$E862),'Hoja de Trabajo para listado'!$AB$151:$BA$151,0)),0)+IFERROR(INDEX('Hoja de Trabajo para listado'!$BC$155:$CB$1048576,MATCH($A862,'Hoja de Trabajo para listado'!$BC$155:$BC$1048576,0),MATCH((CUADRO!O$4&amp;$E862),'Hoja de Trabajo para listado'!$BC$151:$CB$151,0)),0)+IFERROR(INDEX('Hoja de Trabajo para listado'!$DE$153:$DG$274,MATCH($A862,'Hoja de Trabajo para listado'!$DE$153:$DE$1048576,0),MATCH((CUADRO!O$4&amp;$E862),'Hoja de Trabajo para listado'!$DE$151:$DG$151,0)),0)+IFERROR(INDEX('Hoja de Trabajo para listado'!$CD$155:$DC$1048576,MATCH($A862,'Hoja de Trabajo para listado'!$CD$155:$CD$1048576,0),MATCH((CUADRO!O$4&amp;$E862),'Hoja de Trabajo para listado'!$CD$151:$DC$151,0)),0)</f>
        <v>0</v>
      </c>
      <c r="P862" s="245">
        <f ca="1">+IFERROR(INDEX('Hoja de Trabajo para listado'!$A$155:$Z$1048576,MATCH($A862,'Hoja de Trabajo para listado'!$A$155:$A$1048576,0),MATCH((CUADRO!P$4&amp;$E862),'Hoja de Trabajo para listado'!$A$151:$Z$151,0)),0)+IFERROR(INDEX('Hoja de Trabajo para listado'!$AB$155:$BA$1048576,MATCH($A862,'Hoja de Trabajo para listado'!$AB$155:$AB$1048576,0),MATCH((CUADRO!P$4&amp;$E862),'Hoja de Trabajo para listado'!$AB$151:$BA$151,0)),0)+IFERROR(INDEX('Hoja de Trabajo para listado'!$BC$155:$CB$1048576,MATCH($A862,'Hoja de Trabajo para listado'!$BC$155:$BC$1048576,0),MATCH((CUADRO!P$4&amp;$E862),'Hoja de Trabajo para listado'!$BC$151:$CB$151,0)),0)+IFERROR(INDEX('Hoja de Trabajo para listado'!$DE$153:$DG$274,MATCH($A862,'Hoja de Trabajo para listado'!$DE$153:$DE$1048576,0),MATCH((CUADRO!P$4&amp;$E862),'Hoja de Trabajo para listado'!$DE$151:$DG$151,0)),0)+IFERROR(INDEX('Hoja de Trabajo para listado'!$CD$155:$DC$1048576,MATCH($A862,'Hoja de Trabajo para listado'!$CD$155:$CD$1048576,0),MATCH((CUADRO!P$4&amp;$E862),'Hoja de Trabajo para listado'!$CD$151:$DC$151,0)),0)</f>
        <v>0</v>
      </c>
      <c r="Q862" s="245">
        <f ca="1">+IFERROR(INDEX('Hoja de Trabajo para listado'!$A$155:$Z$1048576,MATCH($A862,'Hoja de Trabajo para listado'!$A$155:$A$1048576,0),MATCH((CUADRO!Q$4&amp;$E862),'Hoja de Trabajo para listado'!$A$151:$Z$151,0)),0)+IFERROR(INDEX('Hoja de Trabajo para listado'!$AB$155:$BA$1048576,MATCH($A862,'Hoja de Trabajo para listado'!$AB$155:$AB$1048576,0),MATCH((CUADRO!Q$4&amp;$E862),'Hoja de Trabajo para listado'!$AB$151:$BA$151,0)),0)+IFERROR(INDEX('Hoja de Trabajo para listado'!$BC$155:$CB$1048576,MATCH($A862,'Hoja de Trabajo para listado'!$BC$155:$BC$1048576,0),MATCH((CUADRO!Q$4&amp;$E862),'Hoja de Trabajo para listado'!$BC$151:$CB$151,0)),0)+IFERROR(INDEX('Hoja de Trabajo para listado'!$DE$153:$DG$274,MATCH($A862,'Hoja de Trabajo para listado'!$DE$153:$DE$1048576,0),MATCH((CUADRO!Q$4&amp;$E862),'Hoja de Trabajo para listado'!$DE$151:$DG$151,0)),0)+IFERROR(INDEX('Hoja de Trabajo para listado'!$CD$155:$DC$1048576,MATCH($A862,'Hoja de Trabajo para listado'!$CD$155:$CD$1048576,0),MATCH((CUADRO!Q$4&amp;$E862),'Hoja de Trabajo para listado'!$CD$151:$DC$151,0)),0)</f>
        <v>0</v>
      </c>
      <c r="R862" s="245">
        <f t="shared" ca="1" si="33"/>
        <v>0</v>
      </c>
      <c r="S862" s="259">
        <f ca="1">+R861+R862</f>
        <v>0</v>
      </c>
      <c r="T862" s="245">
        <f ca="1">+S862</f>
        <v>0</v>
      </c>
      <c r="U862" s="244">
        <f t="shared" si="34"/>
        <v>2</v>
      </c>
      <c r="V862" s="333" t="str">
        <f>+VLOOKUP(A862,bd_lista!$A$3:$E$592,5,FALSE)</f>
        <v>Gobiernos Autonomos Municipales</v>
      </c>
      <c r="W862" s="388"/>
      <c r="X862" s="242">
        <f>+VLOOKUP(A862,[4]Sheet1!$A$13:$D$744,4,FALSE)</f>
        <v>0</v>
      </c>
      <c r="Y862" s="242" t="e">
        <f>+VLOOKUP(X862,bd_lista!$A$3:$C$592,3,FALSE)</f>
        <v>#N/A</v>
      </c>
      <c r="Z862" s="292"/>
      <c r="AA862" s="293"/>
    </row>
    <row r="863" spans="1:27" customFormat="1" ht="15" hidden="1" customHeight="1">
      <c r="A863" s="32">
        <v>1514</v>
      </c>
      <c r="B863" s="392">
        <f>+A863</f>
        <v>1514</v>
      </c>
      <c r="C863" s="247" t="str">
        <f>+VLOOKUP(A863,bd_lista!$A$3:$C$592,3,FALSE)</f>
        <v>Gobierno Autónomo Municipal de Ocurí</v>
      </c>
      <c r="D863" s="389" t="str">
        <f>+C863</f>
        <v>Gobierno Autónomo Municipal de Ocurí</v>
      </c>
      <c r="E863" s="242" t="s">
        <v>1304</v>
      </c>
      <c r="F863" s="243">
        <f ca="1">+IFERROR(INDEX('Hoja de Trabajo para listado'!$A$155:$Z$1048576,MATCH($A863,'Hoja de Trabajo para listado'!$A$155:$A$1048576,0),MATCH((CUADRO!F$4&amp;$E863),'Hoja de Trabajo para listado'!$A$151:$Z$151,0)),0)+IFERROR(INDEX('Hoja de Trabajo para listado'!$AB$155:$BA$1048576,MATCH($A863,'Hoja de Trabajo para listado'!$AB$155:$AB$1048576,0),MATCH((CUADRO!F$4&amp;$E863),'Hoja de Trabajo para listado'!$AB$151:$BA$151,0)),0)+IFERROR(INDEX('Hoja de Trabajo para listado'!$BC$155:$CB$1048576,MATCH($A863,'Hoja de Trabajo para listado'!$BC$155:$BC$1048576,0),MATCH((CUADRO!F$4&amp;$E863),'Hoja de Trabajo para listado'!$BC$151:$CB$151,0)),0)+IFERROR(INDEX('Hoja de Trabajo para listado'!$DE$153:$DG$274,MATCH($A863,'Hoja de Trabajo para listado'!$DE$153:$DE$1048576,0),MATCH((CUADRO!F$4&amp;$E863),'Hoja de Trabajo para listado'!$DE$151:$DG$151,0)),0)+IFERROR(INDEX('Hoja de Trabajo para listado'!$CD$155:$DC$1048576,MATCH($A863,'Hoja de Trabajo para listado'!$CD$155:$CD$1048576,0),MATCH((CUADRO!F$4&amp;$E863),'Hoja de Trabajo para listado'!$CD$151:$DC$151,0)),0)</f>
        <v>0</v>
      </c>
      <c r="G863" s="243">
        <f ca="1">+IFERROR(INDEX('Hoja de Trabajo para listado'!$A$155:$Z$1048576,MATCH($A863,'Hoja de Trabajo para listado'!$A$155:$A$1048576,0),MATCH((CUADRO!G$4&amp;$E863),'Hoja de Trabajo para listado'!$A$151:$Z$151,0)),0)+IFERROR(INDEX('Hoja de Trabajo para listado'!$AB$155:$BA$1048576,MATCH($A863,'Hoja de Trabajo para listado'!$AB$155:$AB$1048576,0),MATCH((CUADRO!G$4&amp;$E863),'Hoja de Trabajo para listado'!$AB$151:$BA$151,0)),0)+IFERROR(INDEX('Hoja de Trabajo para listado'!$BC$155:$CB$1048576,MATCH($A863,'Hoja de Trabajo para listado'!$BC$155:$BC$1048576,0),MATCH((CUADRO!G$4&amp;$E863),'Hoja de Trabajo para listado'!$BC$151:$CB$151,0)),0)+IFERROR(INDEX('Hoja de Trabajo para listado'!$DE$153:$DG$274,MATCH($A863,'Hoja de Trabajo para listado'!$DE$153:$DE$1048576,0),MATCH((CUADRO!G$4&amp;$E863),'Hoja de Trabajo para listado'!$DE$151:$DG$151,0)),0)+IFERROR(INDEX('Hoja de Trabajo para listado'!$CD$155:$DC$1048576,MATCH($A863,'Hoja de Trabajo para listado'!$CD$155:$CD$1048576,0),MATCH((CUADRO!G$4&amp;$E863),'Hoja de Trabajo para listado'!$CD$151:$DC$151,0)),0)</f>
        <v>0</v>
      </c>
      <c r="H863" s="243">
        <f ca="1">+IFERROR(INDEX('Hoja de Trabajo para listado'!$A$155:$Z$1048576,MATCH($A863,'Hoja de Trabajo para listado'!$A$155:$A$1048576,0),MATCH((CUADRO!H$4&amp;$E863),'Hoja de Trabajo para listado'!$A$151:$Z$151,0)),0)+IFERROR(INDEX('Hoja de Trabajo para listado'!$AB$155:$BA$1048576,MATCH($A863,'Hoja de Trabajo para listado'!$AB$155:$AB$1048576,0),MATCH((CUADRO!H$4&amp;$E863),'Hoja de Trabajo para listado'!$AB$151:$BA$151,0)),0)+IFERROR(INDEX('Hoja de Trabajo para listado'!$BC$155:$CB$1048576,MATCH($A863,'Hoja de Trabajo para listado'!$BC$155:$BC$1048576,0),MATCH((CUADRO!H$4&amp;$E863),'Hoja de Trabajo para listado'!$BC$151:$CB$151,0)),0)+IFERROR(INDEX('Hoja de Trabajo para listado'!$DE$153:$DG$274,MATCH($A863,'Hoja de Trabajo para listado'!$DE$153:$DE$1048576,0),MATCH((CUADRO!H$4&amp;$E863),'Hoja de Trabajo para listado'!$DE$151:$DG$151,0)),0)+IFERROR(INDEX('Hoja de Trabajo para listado'!$CD$155:$DC$1048576,MATCH($A863,'Hoja de Trabajo para listado'!$CD$155:$CD$1048576,0),MATCH((CUADRO!H$4&amp;$E863),'Hoja de Trabajo para listado'!$CD$151:$DC$151,0)),0)</f>
        <v>0</v>
      </c>
      <c r="I863" s="243">
        <f ca="1">+IFERROR(INDEX('Hoja de Trabajo para listado'!$A$155:$Z$1048576,MATCH($A863,'Hoja de Trabajo para listado'!$A$155:$A$1048576,0),MATCH((CUADRO!I$4&amp;$E863),'Hoja de Trabajo para listado'!$A$151:$Z$151,0)),0)+IFERROR(INDEX('Hoja de Trabajo para listado'!$AB$155:$BA$1048576,MATCH($A863,'Hoja de Trabajo para listado'!$AB$155:$AB$1048576,0),MATCH((CUADRO!I$4&amp;$E863),'Hoja de Trabajo para listado'!$AB$151:$BA$151,0)),0)+IFERROR(INDEX('Hoja de Trabajo para listado'!$BC$155:$CB$1048576,MATCH($A863,'Hoja de Trabajo para listado'!$BC$155:$BC$1048576,0),MATCH((CUADRO!I$4&amp;$E863),'Hoja de Trabajo para listado'!$BC$151:$CB$151,0)),0)+IFERROR(INDEX('Hoja de Trabajo para listado'!$DE$153:$DG$274,MATCH($A863,'Hoja de Trabajo para listado'!$DE$153:$DE$1048576,0),MATCH((CUADRO!I$4&amp;$E863),'Hoja de Trabajo para listado'!$DE$151:$DG$151,0)),0)+IFERROR(INDEX('Hoja de Trabajo para listado'!$CD$155:$DC$1048576,MATCH($A863,'Hoja de Trabajo para listado'!$CD$155:$CD$1048576,0),MATCH((CUADRO!I$4&amp;$E863),'Hoja de Trabajo para listado'!$CD$151:$DC$151,0)),0)</f>
        <v>0</v>
      </c>
      <c r="J863" s="243">
        <f ca="1">+IFERROR(INDEX('Hoja de Trabajo para listado'!$A$155:$Z$1048576,MATCH($A863,'Hoja de Trabajo para listado'!$A$155:$A$1048576,0),MATCH((CUADRO!J$4&amp;$E863),'Hoja de Trabajo para listado'!$A$151:$Z$151,0)),0)+IFERROR(INDEX('Hoja de Trabajo para listado'!$AB$155:$BA$1048576,MATCH($A863,'Hoja de Trabajo para listado'!$AB$155:$AB$1048576,0),MATCH((CUADRO!J$4&amp;$E863),'Hoja de Trabajo para listado'!$AB$151:$BA$151,0)),0)+IFERROR(INDEX('Hoja de Trabajo para listado'!$BC$155:$CB$1048576,MATCH($A863,'Hoja de Trabajo para listado'!$BC$155:$BC$1048576,0),MATCH((CUADRO!J$4&amp;$E863),'Hoja de Trabajo para listado'!$BC$151:$CB$151,0)),0)+IFERROR(INDEX('Hoja de Trabajo para listado'!$DE$153:$DG$274,MATCH($A863,'Hoja de Trabajo para listado'!$DE$153:$DE$1048576,0),MATCH((CUADRO!J$4&amp;$E863),'Hoja de Trabajo para listado'!$DE$151:$DG$151,0)),0)+IFERROR(INDEX('Hoja de Trabajo para listado'!$CD$155:$DC$1048576,MATCH($A863,'Hoja de Trabajo para listado'!$CD$155:$CD$1048576,0),MATCH((CUADRO!J$4&amp;$E863),'Hoja de Trabajo para listado'!$CD$151:$DC$151,0)),0)</f>
        <v>0</v>
      </c>
      <c r="K863" s="243">
        <f ca="1">+IFERROR(INDEX('Hoja de Trabajo para listado'!$A$155:$Z$1048576,MATCH($A863,'Hoja de Trabajo para listado'!$A$155:$A$1048576,0),MATCH((CUADRO!K$4&amp;$E863),'Hoja de Trabajo para listado'!$A$151:$Z$151,0)),0)+IFERROR(INDEX('Hoja de Trabajo para listado'!$AB$155:$BA$1048576,MATCH($A863,'Hoja de Trabajo para listado'!$AB$155:$AB$1048576,0),MATCH((CUADRO!K$4&amp;$E863),'Hoja de Trabajo para listado'!$AB$151:$BA$151,0)),0)+IFERROR(INDEX('Hoja de Trabajo para listado'!$BC$155:$CB$1048576,MATCH($A863,'Hoja de Trabajo para listado'!$BC$155:$BC$1048576,0),MATCH((CUADRO!K$4&amp;$E863),'Hoja de Trabajo para listado'!$BC$151:$CB$151,0)),0)+IFERROR(INDEX('Hoja de Trabajo para listado'!$DE$153:$DG$274,MATCH($A863,'Hoja de Trabajo para listado'!$DE$153:$DE$1048576,0),MATCH((CUADRO!K$4&amp;$E863),'Hoja de Trabajo para listado'!$DE$151:$DG$151,0)),0)+IFERROR(INDEX('Hoja de Trabajo para listado'!$CD$155:$DC$1048576,MATCH($A863,'Hoja de Trabajo para listado'!$CD$155:$CD$1048576,0),MATCH((CUADRO!K$4&amp;$E863),'Hoja de Trabajo para listado'!$CD$151:$DC$151,0)),0)</f>
        <v>0</v>
      </c>
      <c r="L863" s="243">
        <f ca="1">+IFERROR(INDEX('Hoja de Trabajo para listado'!$A$155:$Z$1048576,MATCH($A863,'Hoja de Trabajo para listado'!$A$155:$A$1048576,0),MATCH((CUADRO!L$4&amp;$E863),'Hoja de Trabajo para listado'!$A$151:$Z$151,0)),0)+IFERROR(INDEX('Hoja de Trabajo para listado'!$AB$155:$BA$1048576,MATCH($A863,'Hoja de Trabajo para listado'!$AB$155:$AB$1048576,0),MATCH((CUADRO!L$4&amp;$E863),'Hoja de Trabajo para listado'!$AB$151:$BA$151,0)),0)+IFERROR(INDEX('Hoja de Trabajo para listado'!$BC$155:$CB$1048576,MATCH($A863,'Hoja de Trabajo para listado'!$BC$155:$BC$1048576,0),MATCH((CUADRO!L$4&amp;$E863),'Hoja de Trabajo para listado'!$BC$151:$CB$151,0)),0)+IFERROR(INDEX('Hoja de Trabajo para listado'!$DE$153:$DG$274,MATCH($A863,'Hoja de Trabajo para listado'!$DE$153:$DE$1048576,0),MATCH((CUADRO!L$4&amp;$E863),'Hoja de Trabajo para listado'!$DE$151:$DG$151,0)),0)+IFERROR(INDEX('Hoja de Trabajo para listado'!$CD$155:$DC$1048576,MATCH($A863,'Hoja de Trabajo para listado'!$CD$155:$CD$1048576,0),MATCH((CUADRO!L$4&amp;$E863),'Hoja de Trabajo para listado'!$CD$151:$DC$151,0)),0)</f>
        <v>0</v>
      </c>
      <c r="M863" s="243">
        <f ca="1">+IFERROR(INDEX('Hoja de Trabajo para listado'!$A$155:$Z$1048576,MATCH($A863,'Hoja de Trabajo para listado'!$A$155:$A$1048576,0),MATCH((CUADRO!M$4&amp;$E863),'Hoja de Trabajo para listado'!$A$151:$Z$151,0)),0)+IFERROR(INDEX('Hoja de Trabajo para listado'!$AB$155:$BA$1048576,MATCH($A863,'Hoja de Trabajo para listado'!$AB$155:$AB$1048576,0),MATCH((CUADRO!M$4&amp;$E863),'Hoja de Trabajo para listado'!$AB$151:$BA$151,0)),0)+IFERROR(INDEX('Hoja de Trabajo para listado'!$BC$155:$CB$1048576,MATCH($A863,'Hoja de Trabajo para listado'!$BC$155:$BC$1048576,0),MATCH((CUADRO!M$4&amp;$E863),'Hoja de Trabajo para listado'!$BC$151:$CB$151,0)),0)+IFERROR(INDEX('Hoja de Trabajo para listado'!$DE$153:$DG$274,MATCH($A863,'Hoja de Trabajo para listado'!$DE$153:$DE$1048576,0),MATCH((CUADRO!M$4&amp;$E863),'Hoja de Trabajo para listado'!$DE$151:$DG$151,0)),0)+IFERROR(INDEX('Hoja de Trabajo para listado'!$CD$155:$DC$1048576,MATCH($A863,'Hoja de Trabajo para listado'!$CD$155:$CD$1048576,0),MATCH((CUADRO!M$4&amp;$E863),'Hoja de Trabajo para listado'!$CD$151:$DC$151,0)),0)</f>
        <v>0</v>
      </c>
      <c r="N863" s="243">
        <f ca="1">+IFERROR(INDEX('Hoja de Trabajo para listado'!$A$155:$Z$1048576,MATCH($A863,'Hoja de Trabajo para listado'!$A$155:$A$1048576,0),MATCH((CUADRO!N$4&amp;$E863),'Hoja de Trabajo para listado'!$A$151:$Z$151,0)),0)+IFERROR(INDEX('Hoja de Trabajo para listado'!$AB$155:$BA$1048576,MATCH($A863,'Hoja de Trabajo para listado'!$AB$155:$AB$1048576,0),MATCH((CUADRO!N$4&amp;$E863),'Hoja de Trabajo para listado'!$AB$151:$BA$151,0)),0)+IFERROR(INDEX('Hoja de Trabajo para listado'!$BC$155:$CB$1048576,MATCH($A863,'Hoja de Trabajo para listado'!$BC$155:$BC$1048576,0),MATCH((CUADRO!N$4&amp;$E863),'Hoja de Trabajo para listado'!$BC$151:$CB$151,0)),0)+IFERROR(INDEX('Hoja de Trabajo para listado'!$DE$153:$DG$274,MATCH($A863,'Hoja de Trabajo para listado'!$DE$153:$DE$1048576,0),MATCH((CUADRO!N$4&amp;$E863),'Hoja de Trabajo para listado'!$DE$151:$DG$151,0)),0)+IFERROR(INDEX('Hoja de Trabajo para listado'!$CD$155:$DC$1048576,MATCH($A863,'Hoja de Trabajo para listado'!$CD$155:$CD$1048576,0),MATCH((CUADRO!N$4&amp;$E863),'Hoja de Trabajo para listado'!$CD$151:$DC$151,0)),0)</f>
        <v>0</v>
      </c>
      <c r="O863" s="243">
        <f ca="1">+IFERROR(INDEX('Hoja de Trabajo para listado'!$A$155:$Z$1048576,MATCH($A863,'Hoja de Trabajo para listado'!$A$155:$A$1048576,0),MATCH((CUADRO!O$4&amp;$E863),'Hoja de Trabajo para listado'!$A$151:$Z$151,0)),0)+IFERROR(INDEX('Hoja de Trabajo para listado'!$AB$155:$BA$1048576,MATCH($A863,'Hoja de Trabajo para listado'!$AB$155:$AB$1048576,0),MATCH((CUADRO!O$4&amp;$E863),'Hoja de Trabajo para listado'!$AB$151:$BA$151,0)),0)+IFERROR(INDEX('Hoja de Trabajo para listado'!$BC$155:$CB$1048576,MATCH($A863,'Hoja de Trabajo para listado'!$BC$155:$BC$1048576,0),MATCH((CUADRO!O$4&amp;$E863),'Hoja de Trabajo para listado'!$BC$151:$CB$151,0)),0)+IFERROR(INDEX('Hoja de Trabajo para listado'!$DE$153:$DG$274,MATCH($A863,'Hoja de Trabajo para listado'!$DE$153:$DE$1048576,0),MATCH((CUADRO!O$4&amp;$E863),'Hoja de Trabajo para listado'!$DE$151:$DG$151,0)),0)+IFERROR(INDEX('Hoja de Trabajo para listado'!$CD$155:$DC$1048576,MATCH($A863,'Hoja de Trabajo para listado'!$CD$155:$CD$1048576,0),MATCH((CUADRO!O$4&amp;$E863),'Hoja de Trabajo para listado'!$CD$151:$DC$151,0)),0)</f>
        <v>0</v>
      </c>
      <c r="P863" s="243">
        <f ca="1">+IFERROR(INDEX('Hoja de Trabajo para listado'!$A$155:$Z$1048576,MATCH($A863,'Hoja de Trabajo para listado'!$A$155:$A$1048576,0),MATCH((CUADRO!P$4&amp;$E863),'Hoja de Trabajo para listado'!$A$151:$Z$151,0)),0)+IFERROR(INDEX('Hoja de Trabajo para listado'!$AB$155:$BA$1048576,MATCH($A863,'Hoja de Trabajo para listado'!$AB$155:$AB$1048576,0),MATCH((CUADRO!P$4&amp;$E863),'Hoja de Trabajo para listado'!$AB$151:$BA$151,0)),0)+IFERROR(INDEX('Hoja de Trabajo para listado'!$BC$155:$CB$1048576,MATCH($A863,'Hoja de Trabajo para listado'!$BC$155:$BC$1048576,0),MATCH((CUADRO!P$4&amp;$E863),'Hoja de Trabajo para listado'!$BC$151:$CB$151,0)),0)+IFERROR(INDEX('Hoja de Trabajo para listado'!$DE$153:$DG$274,MATCH($A863,'Hoja de Trabajo para listado'!$DE$153:$DE$1048576,0),MATCH((CUADRO!P$4&amp;$E863),'Hoja de Trabajo para listado'!$DE$151:$DG$151,0)),0)+IFERROR(INDEX('Hoja de Trabajo para listado'!$CD$155:$DC$1048576,MATCH($A863,'Hoja de Trabajo para listado'!$CD$155:$CD$1048576,0),MATCH((CUADRO!P$4&amp;$E863),'Hoja de Trabajo para listado'!$CD$151:$DC$151,0)),0)</f>
        <v>0</v>
      </c>
      <c r="Q863" s="243">
        <f ca="1">+IFERROR(INDEX('Hoja de Trabajo para listado'!$A$155:$Z$1048576,MATCH($A863,'Hoja de Trabajo para listado'!$A$155:$A$1048576,0),MATCH((CUADRO!Q$4&amp;$E863),'Hoja de Trabajo para listado'!$A$151:$Z$151,0)),0)+IFERROR(INDEX('Hoja de Trabajo para listado'!$AB$155:$BA$1048576,MATCH($A863,'Hoja de Trabajo para listado'!$AB$155:$AB$1048576,0),MATCH((CUADRO!Q$4&amp;$E863),'Hoja de Trabajo para listado'!$AB$151:$BA$151,0)),0)+IFERROR(INDEX('Hoja de Trabajo para listado'!$BC$155:$CB$1048576,MATCH($A863,'Hoja de Trabajo para listado'!$BC$155:$BC$1048576,0),MATCH((CUADRO!Q$4&amp;$E863),'Hoja de Trabajo para listado'!$BC$151:$CB$151,0)),0)+IFERROR(INDEX('Hoja de Trabajo para listado'!$DE$153:$DG$274,MATCH($A863,'Hoja de Trabajo para listado'!$DE$153:$DE$1048576,0),MATCH((CUADRO!Q$4&amp;$E863),'Hoja de Trabajo para listado'!$DE$151:$DG$151,0)),0)+IFERROR(INDEX('Hoja de Trabajo para listado'!$CD$155:$DC$1048576,MATCH($A863,'Hoja de Trabajo para listado'!$CD$155:$CD$1048576,0),MATCH((CUADRO!Q$4&amp;$E863),'Hoja de Trabajo para listado'!$CD$151:$DC$151,0)),0)</f>
        <v>0</v>
      </c>
      <c r="R863" s="243">
        <f t="shared" ca="1" si="33"/>
        <v>0</v>
      </c>
      <c r="S863" s="249"/>
      <c r="T863" s="243">
        <f ca="1">+T864</f>
        <v>0</v>
      </c>
      <c r="U863" s="242">
        <f t="shared" si="34"/>
        <v>1</v>
      </c>
      <c r="V863" s="333" t="str">
        <f>+VLOOKUP(A863,bd_lista!$A$3:$E$592,5,FALSE)</f>
        <v>Gobiernos Autonomos Municipales</v>
      </c>
      <c r="W863" s="387" t="str">
        <f>+V863</f>
        <v>Gobiernos Autonomos Municipales</v>
      </c>
      <c r="X863" s="242">
        <f>+VLOOKUP(A863,[4]Sheet1!$A$13:$D$744,4,FALSE)</f>
        <v>0</v>
      </c>
      <c r="Y863" s="242" t="e">
        <f>+VLOOKUP(X863,bd_lista!$A$3:$C$592,3,FALSE)</f>
        <v>#N/A</v>
      </c>
      <c r="Z863" s="294">
        <f>+X863</f>
        <v>0</v>
      </c>
      <c r="AA863" s="295" t="e">
        <f>+Y863</f>
        <v>#N/A</v>
      </c>
    </row>
    <row r="864" spans="1:27" customFormat="1" ht="15" hidden="1" customHeight="1">
      <c r="A864" s="32">
        <v>1514</v>
      </c>
      <c r="B864" s="393"/>
      <c r="C864" s="247" t="str">
        <f>+VLOOKUP(A864,bd_lista!$A$3:$C$592,3,FALSE)</f>
        <v>Gobierno Autónomo Municipal de Ocurí</v>
      </c>
      <c r="D864" s="390"/>
      <c r="E864" s="244" t="s">
        <v>1305</v>
      </c>
      <c r="F864" s="245">
        <f ca="1">+IFERROR(INDEX('Hoja de Trabajo para listado'!$A$155:$Z$1048576,MATCH($A864,'Hoja de Trabajo para listado'!$A$155:$A$1048576,0),MATCH((CUADRO!F$4&amp;$E864),'Hoja de Trabajo para listado'!$A$151:$Z$151,0)),0)+IFERROR(INDEX('Hoja de Trabajo para listado'!$AB$155:$BA$1048576,MATCH($A864,'Hoja de Trabajo para listado'!$AB$155:$AB$1048576,0),MATCH((CUADRO!F$4&amp;$E864),'Hoja de Trabajo para listado'!$AB$151:$BA$151,0)),0)+IFERROR(INDEX('Hoja de Trabajo para listado'!$BC$155:$CB$1048576,MATCH($A864,'Hoja de Trabajo para listado'!$BC$155:$BC$1048576,0),MATCH((CUADRO!F$4&amp;$E864),'Hoja de Trabajo para listado'!$BC$151:$CB$151,0)),0)+IFERROR(INDEX('Hoja de Trabajo para listado'!$DE$153:$DG$274,MATCH($A864,'Hoja de Trabajo para listado'!$DE$153:$DE$1048576,0),MATCH((CUADRO!F$4&amp;$E864),'Hoja de Trabajo para listado'!$DE$151:$DG$151,0)),0)+IFERROR(INDEX('Hoja de Trabajo para listado'!$CD$155:$DC$1048576,MATCH($A864,'Hoja de Trabajo para listado'!$CD$155:$CD$1048576,0),MATCH((CUADRO!F$4&amp;$E864),'Hoja de Trabajo para listado'!$CD$151:$DC$151,0)),0)</f>
        <v>0</v>
      </c>
      <c r="G864" s="245">
        <f ca="1">+IFERROR(INDEX('Hoja de Trabajo para listado'!$A$155:$Z$1048576,MATCH($A864,'Hoja de Trabajo para listado'!$A$155:$A$1048576,0),MATCH((CUADRO!G$4&amp;$E864),'Hoja de Trabajo para listado'!$A$151:$Z$151,0)),0)+IFERROR(INDEX('Hoja de Trabajo para listado'!$AB$155:$BA$1048576,MATCH($A864,'Hoja de Trabajo para listado'!$AB$155:$AB$1048576,0),MATCH((CUADRO!G$4&amp;$E864),'Hoja de Trabajo para listado'!$AB$151:$BA$151,0)),0)+IFERROR(INDEX('Hoja de Trabajo para listado'!$BC$155:$CB$1048576,MATCH($A864,'Hoja de Trabajo para listado'!$BC$155:$BC$1048576,0),MATCH((CUADRO!G$4&amp;$E864),'Hoja de Trabajo para listado'!$BC$151:$CB$151,0)),0)+IFERROR(INDEX('Hoja de Trabajo para listado'!$DE$153:$DG$274,MATCH($A864,'Hoja de Trabajo para listado'!$DE$153:$DE$1048576,0),MATCH((CUADRO!G$4&amp;$E864),'Hoja de Trabajo para listado'!$DE$151:$DG$151,0)),0)+IFERROR(INDEX('Hoja de Trabajo para listado'!$CD$155:$DC$1048576,MATCH($A864,'Hoja de Trabajo para listado'!$CD$155:$CD$1048576,0),MATCH((CUADRO!G$4&amp;$E864),'Hoja de Trabajo para listado'!$CD$151:$DC$151,0)),0)</f>
        <v>0</v>
      </c>
      <c r="H864" s="245">
        <f ca="1">+IFERROR(INDEX('Hoja de Trabajo para listado'!$A$155:$Z$1048576,MATCH($A864,'Hoja de Trabajo para listado'!$A$155:$A$1048576,0),MATCH((CUADRO!H$4&amp;$E864),'Hoja de Trabajo para listado'!$A$151:$Z$151,0)),0)+IFERROR(INDEX('Hoja de Trabajo para listado'!$AB$155:$BA$1048576,MATCH($A864,'Hoja de Trabajo para listado'!$AB$155:$AB$1048576,0),MATCH((CUADRO!H$4&amp;$E864),'Hoja de Trabajo para listado'!$AB$151:$BA$151,0)),0)+IFERROR(INDEX('Hoja de Trabajo para listado'!$BC$155:$CB$1048576,MATCH($A864,'Hoja de Trabajo para listado'!$BC$155:$BC$1048576,0),MATCH((CUADRO!H$4&amp;$E864),'Hoja de Trabajo para listado'!$BC$151:$CB$151,0)),0)+IFERROR(INDEX('Hoja de Trabajo para listado'!$DE$153:$DG$274,MATCH($A864,'Hoja de Trabajo para listado'!$DE$153:$DE$1048576,0),MATCH((CUADRO!H$4&amp;$E864),'Hoja de Trabajo para listado'!$DE$151:$DG$151,0)),0)+IFERROR(INDEX('Hoja de Trabajo para listado'!$CD$155:$DC$1048576,MATCH($A864,'Hoja de Trabajo para listado'!$CD$155:$CD$1048576,0),MATCH((CUADRO!H$4&amp;$E864),'Hoja de Trabajo para listado'!$CD$151:$DC$151,0)),0)</f>
        <v>0</v>
      </c>
      <c r="I864" s="245">
        <f ca="1">+IFERROR(INDEX('Hoja de Trabajo para listado'!$A$155:$Z$1048576,MATCH($A864,'Hoja de Trabajo para listado'!$A$155:$A$1048576,0),MATCH((CUADRO!I$4&amp;$E864),'Hoja de Trabajo para listado'!$A$151:$Z$151,0)),0)+IFERROR(INDEX('Hoja de Trabajo para listado'!$AB$155:$BA$1048576,MATCH($A864,'Hoja de Trabajo para listado'!$AB$155:$AB$1048576,0),MATCH((CUADRO!I$4&amp;$E864),'Hoja de Trabajo para listado'!$AB$151:$BA$151,0)),0)+IFERROR(INDEX('Hoja de Trabajo para listado'!$BC$155:$CB$1048576,MATCH($A864,'Hoja de Trabajo para listado'!$BC$155:$BC$1048576,0),MATCH((CUADRO!I$4&amp;$E864),'Hoja de Trabajo para listado'!$BC$151:$CB$151,0)),0)+IFERROR(INDEX('Hoja de Trabajo para listado'!$DE$153:$DG$274,MATCH($A864,'Hoja de Trabajo para listado'!$DE$153:$DE$1048576,0),MATCH((CUADRO!I$4&amp;$E864),'Hoja de Trabajo para listado'!$DE$151:$DG$151,0)),0)+IFERROR(INDEX('Hoja de Trabajo para listado'!$CD$155:$DC$1048576,MATCH($A864,'Hoja de Trabajo para listado'!$CD$155:$CD$1048576,0),MATCH((CUADRO!I$4&amp;$E864),'Hoja de Trabajo para listado'!$CD$151:$DC$151,0)),0)</f>
        <v>0</v>
      </c>
      <c r="J864" s="245">
        <f ca="1">+IFERROR(INDEX('Hoja de Trabajo para listado'!$A$155:$Z$1048576,MATCH($A864,'Hoja de Trabajo para listado'!$A$155:$A$1048576,0),MATCH((CUADRO!J$4&amp;$E864),'Hoja de Trabajo para listado'!$A$151:$Z$151,0)),0)+IFERROR(INDEX('Hoja de Trabajo para listado'!$AB$155:$BA$1048576,MATCH($A864,'Hoja de Trabajo para listado'!$AB$155:$AB$1048576,0),MATCH((CUADRO!J$4&amp;$E864),'Hoja de Trabajo para listado'!$AB$151:$BA$151,0)),0)+IFERROR(INDEX('Hoja de Trabajo para listado'!$BC$155:$CB$1048576,MATCH($A864,'Hoja de Trabajo para listado'!$BC$155:$BC$1048576,0),MATCH((CUADRO!J$4&amp;$E864),'Hoja de Trabajo para listado'!$BC$151:$CB$151,0)),0)+IFERROR(INDEX('Hoja de Trabajo para listado'!$DE$153:$DG$274,MATCH($A864,'Hoja de Trabajo para listado'!$DE$153:$DE$1048576,0),MATCH((CUADRO!J$4&amp;$E864),'Hoja de Trabajo para listado'!$DE$151:$DG$151,0)),0)+IFERROR(INDEX('Hoja de Trabajo para listado'!$CD$155:$DC$1048576,MATCH($A864,'Hoja de Trabajo para listado'!$CD$155:$CD$1048576,0),MATCH((CUADRO!J$4&amp;$E864),'Hoja de Trabajo para listado'!$CD$151:$DC$151,0)),0)</f>
        <v>0</v>
      </c>
      <c r="K864" s="245">
        <f ca="1">+IFERROR(INDEX('Hoja de Trabajo para listado'!$A$155:$Z$1048576,MATCH($A864,'Hoja de Trabajo para listado'!$A$155:$A$1048576,0),MATCH((CUADRO!K$4&amp;$E864),'Hoja de Trabajo para listado'!$A$151:$Z$151,0)),0)+IFERROR(INDEX('Hoja de Trabajo para listado'!$AB$155:$BA$1048576,MATCH($A864,'Hoja de Trabajo para listado'!$AB$155:$AB$1048576,0),MATCH((CUADRO!K$4&amp;$E864),'Hoja de Trabajo para listado'!$AB$151:$BA$151,0)),0)+IFERROR(INDEX('Hoja de Trabajo para listado'!$BC$155:$CB$1048576,MATCH($A864,'Hoja de Trabajo para listado'!$BC$155:$BC$1048576,0),MATCH((CUADRO!K$4&amp;$E864),'Hoja de Trabajo para listado'!$BC$151:$CB$151,0)),0)+IFERROR(INDEX('Hoja de Trabajo para listado'!$DE$153:$DG$274,MATCH($A864,'Hoja de Trabajo para listado'!$DE$153:$DE$1048576,0),MATCH((CUADRO!K$4&amp;$E864),'Hoja de Trabajo para listado'!$DE$151:$DG$151,0)),0)+IFERROR(INDEX('Hoja de Trabajo para listado'!$CD$155:$DC$1048576,MATCH($A864,'Hoja de Trabajo para listado'!$CD$155:$CD$1048576,0),MATCH((CUADRO!K$4&amp;$E864),'Hoja de Trabajo para listado'!$CD$151:$DC$151,0)),0)</f>
        <v>0</v>
      </c>
      <c r="L864" s="245">
        <f ca="1">+IFERROR(INDEX('Hoja de Trabajo para listado'!$A$155:$Z$1048576,MATCH($A864,'Hoja de Trabajo para listado'!$A$155:$A$1048576,0),MATCH((CUADRO!L$4&amp;$E864),'Hoja de Trabajo para listado'!$A$151:$Z$151,0)),0)+IFERROR(INDEX('Hoja de Trabajo para listado'!$AB$155:$BA$1048576,MATCH($A864,'Hoja de Trabajo para listado'!$AB$155:$AB$1048576,0),MATCH((CUADRO!L$4&amp;$E864),'Hoja de Trabajo para listado'!$AB$151:$BA$151,0)),0)+IFERROR(INDEX('Hoja de Trabajo para listado'!$BC$155:$CB$1048576,MATCH($A864,'Hoja de Trabajo para listado'!$BC$155:$BC$1048576,0),MATCH((CUADRO!L$4&amp;$E864),'Hoja de Trabajo para listado'!$BC$151:$CB$151,0)),0)+IFERROR(INDEX('Hoja de Trabajo para listado'!$DE$153:$DG$274,MATCH($A864,'Hoja de Trabajo para listado'!$DE$153:$DE$1048576,0),MATCH((CUADRO!L$4&amp;$E864),'Hoja de Trabajo para listado'!$DE$151:$DG$151,0)),0)+IFERROR(INDEX('Hoja de Trabajo para listado'!$CD$155:$DC$1048576,MATCH($A864,'Hoja de Trabajo para listado'!$CD$155:$CD$1048576,0),MATCH((CUADRO!L$4&amp;$E864),'Hoja de Trabajo para listado'!$CD$151:$DC$151,0)),0)</f>
        <v>0</v>
      </c>
      <c r="M864" s="245">
        <f ca="1">+IFERROR(INDEX('Hoja de Trabajo para listado'!$A$155:$Z$1048576,MATCH($A864,'Hoja de Trabajo para listado'!$A$155:$A$1048576,0),MATCH((CUADRO!M$4&amp;$E864),'Hoja de Trabajo para listado'!$A$151:$Z$151,0)),0)+IFERROR(INDEX('Hoja de Trabajo para listado'!$AB$155:$BA$1048576,MATCH($A864,'Hoja de Trabajo para listado'!$AB$155:$AB$1048576,0),MATCH((CUADRO!M$4&amp;$E864),'Hoja de Trabajo para listado'!$AB$151:$BA$151,0)),0)+IFERROR(INDEX('Hoja de Trabajo para listado'!$BC$155:$CB$1048576,MATCH($A864,'Hoja de Trabajo para listado'!$BC$155:$BC$1048576,0),MATCH((CUADRO!M$4&amp;$E864),'Hoja de Trabajo para listado'!$BC$151:$CB$151,0)),0)+IFERROR(INDEX('Hoja de Trabajo para listado'!$DE$153:$DG$274,MATCH($A864,'Hoja de Trabajo para listado'!$DE$153:$DE$1048576,0),MATCH((CUADRO!M$4&amp;$E864),'Hoja de Trabajo para listado'!$DE$151:$DG$151,0)),0)+IFERROR(INDEX('Hoja de Trabajo para listado'!$CD$155:$DC$1048576,MATCH($A864,'Hoja de Trabajo para listado'!$CD$155:$CD$1048576,0),MATCH((CUADRO!M$4&amp;$E864),'Hoja de Trabajo para listado'!$CD$151:$DC$151,0)),0)</f>
        <v>0</v>
      </c>
      <c r="N864" s="245">
        <f ca="1">+IFERROR(INDEX('Hoja de Trabajo para listado'!$A$155:$Z$1048576,MATCH($A864,'Hoja de Trabajo para listado'!$A$155:$A$1048576,0),MATCH((CUADRO!N$4&amp;$E864),'Hoja de Trabajo para listado'!$A$151:$Z$151,0)),0)+IFERROR(INDEX('Hoja de Trabajo para listado'!$AB$155:$BA$1048576,MATCH($A864,'Hoja de Trabajo para listado'!$AB$155:$AB$1048576,0),MATCH((CUADRO!N$4&amp;$E864),'Hoja de Trabajo para listado'!$AB$151:$BA$151,0)),0)+IFERROR(INDEX('Hoja de Trabajo para listado'!$BC$155:$CB$1048576,MATCH($A864,'Hoja de Trabajo para listado'!$BC$155:$BC$1048576,0),MATCH((CUADRO!N$4&amp;$E864),'Hoja de Trabajo para listado'!$BC$151:$CB$151,0)),0)+IFERROR(INDEX('Hoja de Trabajo para listado'!$DE$153:$DG$274,MATCH($A864,'Hoja de Trabajo para listado'!$DE$153:$DE$1048576,0),MATCH((CUADRO!N$4&amp;$E864),'Hoja de Trabajo para listado'!$DE$151:$DG$151,0)),0)+IFERROR(INDEX('Hoja de Trabajo para listado'!$CD$155:$DC$1048576,MATCH($A864,'Hoja de Trabajo para listado'!$CD$155:$CD$1048576,0),MATCH((CUADRO!N$4&amp;$E864),'Hoja de Trabajo para listado'!$CD$151:$DC$151,0)),0)</f>
        <v>0</v>
      </c>
      <c r="O864" s="245">
        <f ca="1">+IFERROR(INDEX('Hoja de Trabajo para listado'!$A$155:$Z$1048576,MATCH($A864,'Hoja de Trabajo para listado'!$A$155:$A$1048576,0),MATCH((CUADRO!O$4&amp;$E864),'Hoja de Trabajo para listado'!$A$151:$Z$151,0)),0)+IFERROR(INDEX('Hoja de Trabajo para listado'!$AB$155:$BA$1048576,MATCH($A864,'Hoja de Trabajo para listado'!$AB$155:$AB$1048576,0),MATCH((CUADRO!O$4&amp;$E864),'Hoja de Trabajo para listado'!$AB$151:$BA$151,0)),0)+IFERROR(INDEX('Hoja de Trabajo para listado'!$BC$155:$CB$1048576,MATCH($A864,'Hoja de Trabajo para listado'!$BC$155:$BC$1048576,0),MATCH((CUADRO!O$4&amp;$E864),'Hoja de Trabajo para listado'!$BC$151:$CB$151,0)),0)+IFERROR(INDEX('Hoja de Trabajo para listado'!$DE$153:$DG$274,MATCH($A864,'Hoja de Trabajo para listado'!$DE$153:$DE$1048576,0),MATCH((CUADRO!O$4&amp;$E864),'Hoja de Trabajo para listado'!$DE$151:$DG$151,0)),0)+IFERROR(INDEX('Hoja de Trabajo para listado'!$CD$155:$DC$1048576,MATCH($A864,'Hoja de Trabajo para listado'!$CD$155:$CD$1048576,0),MATCH((CUADRO!O$4&amp;$E864),'Hoja de Trabajo para listado'!$CD$151:$DC$151,0)),0)</f>
        <v>0</v>
      </c>
      <c r="P864" s="245">
        <f ca="1">+IFERROR(INDEX('Hoja de Trabajo para listado'!$A$155:$Z$1048576,MATCH($A864,'Hoja de Trabajo para listado'!$A$155:$A$1048576,0),MATCH((CUADRO!P$4&amp;$E864),'Hoja de Trabajo para listado'!$A$151:$Z$151,0)),0)+IFERROR(INDEX('Hoja de Trabajo para listado'!$AB$155:$BA$1048576,MATCH($A864,'Hoja de Trabajo para listado'!$AB$155:$AB$1048576,0),MATCH((CUADRO!P$4&amp;$E864),'Hoja de Trabajo para listado'!$AB$151:$BA$151,0)),0)+IFERROR(INDEX('Hoja de Trabajo para listado'!$BC$155:$CB$1048576,MATCH($A864,'Hoja de Trabajo para listado'!$BC$155:$BC$1048576,0),MATCH((CUADRO!P$4&amp;$E864),'Hoja de Trabajo para listado'!$BC$151:$CB$151,0)),0)+IFERROR(INDEX('Hoja de Trabajo para listado'!$DE$153:$DG$274,MATCH($A864,'Hoja de Trabajo para listado'!$DE$153:$DE$1048576,0),MATCH((CUADRO!P$4&amp;$E864),'Hoja de Trabajo para listado'!$DE$151:$DG$151,0)),0)+IFERROR(INDEX('Hoja de Trabajo para listado'!$CD$155:$DC$1048576,MATCH($A864,'Hoja de Trabajo para listado'!$CD$155:$CD$1048576,0),MATCH((CUADRO!P$4&amp;$E864),'Hoja de Trabajo para listado'!$CD$151:$DC$151,0)),0)</f>
        <v>0</v>
      </c>
      <c r="Q864" s="245">
        <f ca="1">+IFERROR(INDEX('Hoja de Trabajo para listado'!$A$155:$Z$1048576,MATCH($A864,'Hoja de Trabajo para listado'!$A$155:$A$1048576,0),MATCH((CUADRO!Q$4&amp;$E864),'Hoja de Trabajo para listado'!$A$151:$Z$151,0)),0)+IFERROR(INDEX('Hoja de Trabajo para listado'!$AB$155:$BA$1048576,MATCH($A864,'Hoja de Trabajo para listado'!$AB$155:$AB$1048576,0),MATCH((CUADRO!Q$4&amp;$E864),'Hoja de Trabajo para listado'!$AB$151:$BA$151,0)),0)+IFERROR(INDEX('Hoja de Trabajo para listado'!$BC$155:$CB$1048576,MATCH($A864,'Hoja de Trabajo para listado'!$BC$155:$BC$1048576,0),MATCH((CUADRO!Q$4&amp;$E864),'Hoja de Trabajo para listado'!$BC$151:$CB$151,0)),0)+IFERROR(INDEX('Hoja de Trabajo para listado'!$DE$153:$DG$274,MATCH($A864,'Hoja de Trabajo para listado'!$DE$153:$DE$1048576,0),MATCH((CUADRO!Q$4&amp;$E864),'Hoja de Trabajo para listado'!$DE$151:$DG$151,0)),0)+IFERROR(INDEX('Hoja de Trabajo para listado'!$CD$155:$DC$1048576,MATCH($A864,'Hoja de Trabajo para listado'!$CD$155:$CD$1048576,0),MATCH((CUADRO!Q$4&amp;$E864),'Hoja de Trabajo para listado'!$CD$151:$DC$151,0)),0)</f>
        <v>0</v>
      </c>
      <c r="R864" s="245">
        <f t="shared" ca="1" si="33"/>
        <v>0</v>
      </c>
      <c r="S864" s="259">
        <f ca="1">+R863+R864</f>
        <v>0</v>
      </c>
      <c r="T864" s="245">
        <f ca="1">+S864</f>
        <v>0</v>
      </c>
      <c r="U864" s="244">
        <f t="shared" si="34"/>
        <v>2</v>
      </c>
      <c r="V864" s="333" t="str">
        <f>+VLOOKUP(A864,bd_lista!$A$3:$E$592,5,FALSE)</f>
        <v>Gobiernos Autonomos Municipales</v>
      </c>
      <c r="W864" s="388"/>
      <c r="X864" s="242">
        <f>+VLOOKUP(A864,[4]Sheet1!$A$13:$D$744,4,FALSE)</f>
        <v>0</v>
      </c>
      <c r="Y864" s="242" t="e">
        <f>+VLOOKUP(X864,bd_lista!$A$3:$C$592,3,FALSE)</f>
        <v>#N/A</v>
      </c>
      <c r="Z864" s="292"/>
      <c r="AA864" s="293"/>
    </row>
    <row r="865" spans="1:27" customFormat="1" ht="15" hidden="1" customHeight="1">
      <c r="A865" s="32">
        <v>1515</v>
      </c>
      <c r="B865" s="392">
        <f>+A865</f>
        <v>1515</v>
      </c>
      <c r="C865" s="247" t="str">
        <f>+VLOOKUP(A865,bd_lista!$A$3:$C$592,3,FALSE)</f>
        <v>Gobierno Autónomo Municipal de San Pedro de Buena Vista</v>
      </c>
      <c r="D865" s="389" t="str">
        <f>+C865</f>
        <v>Gobierno Autónomo Municipal de San Pedro de Buena Vista</v>
      </c>
      <c r="E865" s="242" t="s">
        <v>1304</v>
      </c>
      <c r="F865" s="243">
        <f ca="1">+IFERROR(INDEX('Hoja de Trabajo para listado'!$A$155:$Z$1048576,MATCH($A865,'Hoja de Trabajo para listado'!$A$155:$A$1048576,0),MATCH((CUADRO!F$4&amp;$E865),'Hoja de Trabajo para listado'!$A$151:$Z$151,0)),0)+IFERROR(INDEX('Hoja de Trabajo para listado'!$AB$155:$BA$1048576,MATCH($A865,'Hoja de Trabajo para listado'!$AB$155:$AB$1048576,0),MATCH((CUADRO!F$4&amp;$E865),'Hoja de Trabajo para listado'!$AB$151:$BA$151,0)),0)+IFERROR(INDEX('Hoja de Trabajo para listado'!$BC$155:$CB$1048576,MATCH($A865,'Hoja de Trabajo para listado'!$BC$155:$BC$1048576,0),MATCH((CUADRO!F$4&amp;$E865),'Hoja de Trabajo para listado'!$BC$151:$CB$151,0)),0)+IFERROR(INDEX('Hoja de Trabajo para listado'!$DE$153:$DG$274,MATCH($A865,'Hoja de Trabajo para listado'!$DE$153:$DE$1048576,0),MATCH((CUADRO!F$4&amp;$E865),'Hoja de Trabajo para listado'!$DE$151:$DG$151,0)),0)+IFERROR(INDEX('Hoja de Trabajo para listado'!$CD$155:$DC$1048576,MATCH($A865,'Hoja de Trabajo para listado'!$CD$155:$CD$1048576,0),MATCH((CUADRO!F$4&amp;$E865),'Hoja de Trabajo para listado'!$CD$151:$DC$151,0)),0)</f>
        <v>0</v>
      </c>
      <c r="G865" s="243">
        <f ca="1">+IFERROR(INDEX('Hoja de Trabajo para listado'!$A$155:$Z$1048576,MATCH($A865,'Hoja de Trabajo para listado'!$A$155:$A$1048576,0),MATCH((CUADRO!G$4&amp;$E865),'Hoja de Trabajo para listado'!$A$151:$Z$151,0)),0)+IFERROR(INDEX('Hoja de Trabajo para listado'!$AB$155:$BA$1048576,MATCH($A865,'Hoja de Trabajo para listado'!$AB$155:$AB$1048576,0),MATCH((CUADRO!G$4&amp;$E865),'Hoja de Trabajo para listado'!$AB$151:$BA$151,0)),0)+IFERROR(INDEX('Hoja de Trabajo para listado'!$BC$155:$CB$1048576,MATCH($A865,'Hoja de Trabajo para listado'!$BC$155:$BC$1048576,0),MATCH((CUADRO!G$4&amp;$E865),'Hoja de Trabajo para listado'!$BC$151:$CB$151,0)),0)+IFERROR(INDEX('Hoja de Trabajo para listado'!$DE$153:$DG$274,MATCH($A865,'Hoja de Trabajo para listado'!$DE$153:$DE$1048576,0),MATCH((CUADRO!G$4&amp;$E865),'Hoja de Trabajo para listado'!$DE$151:$DG$151,0)),0)+IFERROR(INDEX('Hoja de Trabajo para listado'!$CD$155:$DC$1048576,MATCH($A865,'Hoja de Trabajo para listado'!$CD$155:$CD$1048576,0),MATCH((CUADRO!G$4&amp;$E865),'Hoja de Trabajo para listado'!$CD$151:$DC$151,0)),0)</f>
        <v>0</v>
      </c>
      <c r="H865" s="243">
        <f ca="1">+IFERROR(INDEX('Hoja de Trabajo para listado'!$A$155:$Z$1048576,MATCH($A865,'Hoja de Trabajo para listado'!$A$155:$A$1048576,0),MATCH((CUADRO!H$4&amp;$E865),'Hoja de Trabajo para listado'!$A$151:$Z$151,0)),0)+IFERROR(INDEX('Hoja de Trabajo para listado'!$AB$155:$BA$1048576,MATCH($A865,'Hoja de Trabajo para listado'!$AB$155:$AB$1048576,0),MATCH((CUADRO!H$4&amp;$E865),'Hoja de Trabajo para listado'!$AB$151:$BA$151,0)),0)+IFERROR(INDEX('Hoja de Trabajo para listado'!$BC$155:$CB$1048576,MATCH($A865,'Hoja de Trabajo para listado'!$BC$155:$BC$1048576,0),MATCH((CUADRO!H$4&amp;$E865),'Hoja de Trabajo para listado'!$BC$151:$CB$151,0)),0)+IFERROR(INDEX('Hoja de Trabajo para listado'!$DE$153:$DG$274,MATCH($A865,'Hoja de Trabajo para listado'!$DE$153:$DE$1048576,0),MATCH((CUADRO!H$4&amp;$E865),'Hoja de Trabajo para listado'!$DE$151:$DG$151,0)),0)+IFERROR(INDEX('Hoja de Trabajo para listado'!$CD$155:$DC$1048576,MATCH($A865,'Hoja de Trabajo para listado'!$CD$155:$CD$1048576,0),MATCH((CUADRO!H$4&amp;$E865),'Hoja de Trabajo para listado'!$CD$151:$DC$151,0)),0)</f>
        <v>0</v>
      </c>
      <c r="I865" s="243">
        <f ca="1">+IFERROR(INDEX('Hoja de Trabajo para listado'!$A$155:$Z$1048576,MATCH($A865,'Hoja de Trabajo para listado'!$A$155:$A$1048576,0),MATCH((CUADRO!I$4&amp;$E865),'Hoja de Trabajo para listado'!$A$151:$Z$151,0)),0)+IFERROR(INDEX('Hoja de Trabajo para listado'!$AB$155:$BA$1048576,MATCH($A865,'Hoja de Trabajo para listado'!$AB$155:$AB$1048576,0),MATCH((CUADRO!I$4&amp;$E865),'Hoja de Trabajo para listado'!$AB$151:$BA$151,0)),0)+IFERROR(INDEX('Hoja de Trabajo para listado'!$BC$155:$CB$1048576,MATCH($A865,'Hoja de Trabajo para listado'!$BC$155:$BC$1048576,0),MATCH((CUADRO!I$4&amp;$E865),'Hoja de Trabajo para listado'!$BC$151:$CB$151,0)),0)+IFERROR(INDEX('Hoja de Trabajo para listado'!$DE$153:$DG$274,MATCH($A865,'Hoja de Trabajo para listado'!$DE$153:$DE$1048576,0),MATCH((CUADRO!I$4&amp;$E865),'Hoja de Trabajo para listado'!$DE$151:$DG$151,0)),0)+IFERROR(INDEX('Hoja de Trabajo para listado'!$CD$155:$DC$1048576,MATCH($A865,'Hoja de Trabajo para listado'!$CD$155:$CD$1048576,0),MATCH((CUADRO!I$4&amp;$E865),'Hoja de Trabajo para listado'!$CD$151:$DC$151,0)),0)</f>
        <v>0</v>
      </c>
      <c r="J865" s="243">
        <f ca="1">+IFERROR(INDEX('Hoja de Trabajo para listado'!$A$155:$Z$1048576,MATCH($A865,'Hoja de Trabajo para listado'!$A$155:$A$1048576,0),MATCH((CUADRO!J$4&amp;$E865),'Hoja de Trabajo para listado'!$A$151:$Z$151,0)),0)+IFERROR(INDEX('Hoja de Trabajo para listado'!$AB$155:$BA$1048576,MATCH($A865,'Hoja de Trabajo para listado'!$AB$155:$AB$1048576,0),MATCH((CUADRO!J$4&amp;$E865),'Hoja de Trabajo para listado'!$AB$151:$BA$151,0)),0)+IFERROR(INDEX('Hoja de Trabajo para listado'!$BC$155:$CB$1048576,MATCH($A865,'Hoja de Trabajo para listado'!$BC$155:$BC$1048576,0),MATCH((CUADRO!J$4&amp;$E865),'Hoja de Trabajo para listado'!$BC$151:$CB$151,0)),0)+IFERROR(INDEX('Hoja de Trabajo para listado'!$DE$153:$DG$274,MATCH($A865,'Hoja de Trabajo para listado'!$DE$153:$DE$1048576,0),MATCH((CUADRO!J$4&amp;$E865),'Hoja de Trabajo para listado'!$DE$151:$DG$151,0)),0)+IFERROR(INDEX('Hoja de Trabajo para listado'!$CD$155:$DC$1048576,MATCH($A865,'Hoja de Trabajo para listado'!$CD$155:$CD$1048576,0),MATCH((CUADRO!J$4&amp;$E865),'Hoja de Trabajo para listado'!$CD$151:$DC$151,0)),0)</f>
        <v>0</v>
      </c>
      <c r="K865" s="243">
        <f ca="1">+IFERROR(INDEX('Hoja de Trabajo para listado'!$A$155:$Z$1048576,MATCH($A865,'Hoja de Trabajo para listado'!$A$155:$A$1048576,0),MATCH((CUADRO!K$4&amp;$E865),'Hoja de Trabajo para listado'!$A$151:$Z$151,0)),0)+IFERROR(INDEX('Hoja de Trabajo para listado'!$AB$155:$BA$1048576,MATCH($A865,'Hoja de Trabajo para listado'!$AB$155:$AB$1048576,0),MATCH((CUADRO!K$4&amp;$E865),'Hoja de Trabajo para listado'!$AB$151:$BA$151,0)),0)+IFERROR(INDEX('Hoja de Trabajo para listado'!$BC$155:$CB$1048576,MATCH($A865,'Hoja de Trabajo para listado'!$BC$155:$BC$1048576,0),MATCH((CUADRO!K$4&amp;$E865),'Hoja de Trabajo para listado'!$BC$151:$CB$151,0)),0)+IFERROR(INDEX('Hoja de Trabajo para listado'!$DE$153:$DG$274,MATCH($A865,'Hoja de Trabajo para listado'!$DE$153:$DE$1048576,0),MATCH((CUADRO!K$4&amp;$E865),'Hoja de Trabajo para listado'!$DE$151:$DG$151,0)),0)+IFERROR(INDEX('Hoja de Trabajo para listado'!$CD$155:$DC$1048576,MATCH($A865,'Hoja de Trabajo para listado'!$CD$155:$CD$1048576,0),MATCH((CUADRO!K$4&amp;$E865),'Hoja de Trabajo para listado'!$CD$151:$DC$151,0)),0)</f>
        <v>0</v>
      </c>
      <c r="L865" s="243">
        <f ca="1">+IFERROR(INDEX('Hoja de Trabajo para listado'!$A$155:$Z$1048576,MATCH($A865,'Hoja de Trabajo para listado'!$A$155:$A$1048576,0),MATCH((CUADRO!L$4&amp;$E865),'Hoja de Trabajo para listado'!$A$151:$Z$151,0)),0)+IFERROR(INDEX('Hoja de Trabajo para listado'!$AB$155:$BA$1048576,MATCH($A865,'Hoja de Trabajo para listado'!$AB$155:$AB$1048576,0),MATCH((CUADRO!L$4&amp;$E865),'Hoja de Trabajo para listado'!$AB$151:$BA$151,0)),0)+IFERROR(INDEX('Hoja de Trabajo para listado'!$BC$155:$CB$1048576,MATCH($A865,'Hoja de Trabajo para listado'!$BC$155:$BC$1048576,0),MATCH((CUADRO!L$4&amp;$E865),'Hoja de Trabajo para listado'!$BC$151:$CB$151,0)),0)+IFERROR(INDEX('Hoja de Trabajo para listado'!$DE$153:$DG$274,MATCH($A865,'Hoja de Trabajo para listado'!$DE$153:$DE$1048576,0),MATCH((CUADRO!L$4&amp;$E865),'Hoja de Trabajo para listado'!$DE$151:$DG$151,0)),0)+IFERROR(INDEX('Hoja de Trabajo para listado'!$CD$155:$DC$1048576,MATCH($A865,'Hoja de Trabajo para listado'!$CD$155:$CD$1048576,0),MATCH((CUADRO!L$4&amp;$E865),'Hoja de Trabajo para listado'!$CD$151:$DC$151,0)),0)</f>
        <v>0</v>
      </c>
      <c r="M865" s="243">
        <f ca="1">+IFERROR(INDEX('Hoja de Trabajo para listado'!$A$155:$Z$1048576,MATCH($A865,'Hoja de Trabajo para listado'!$A$155:$A$1048576,0),MATCH((CUADRO!M$4&amp;$E865),'Hoja de Trabajo para listado'!$A$151:$Z$151,0)),0)+IFERROR(INDEX('Hoja de Trabajo para listado'!$AB$155:$BA$1048576,MATCH($A865,'Hoja de Trabajo para listado'!$AB$155:$AB$1048576,0),MATCH((CUADRO!M$4&amp;$E865),'Hoja de Trabajo para listado'!$AB$151:$BA$151,0)),0)+IFERROR(INDEX('Hoja de Trabajo para listado'!$BC$155:$CB$1048576,MATCH($A865,'Hoja de Trabajo para listado'!$BC$155:$BC$1048576,0),MATCH((CUADRO!M$4&amp;$E865),'Hoja de Trabajo para listado'!$BC$151:$CB$151,0)),0)+IFERROR(INDEX('Hoja de Trabajo para listado'!$DE$153:$DG$274,MATCH($A865,'Hoja de Trabajo para listado'!$DE$153:$DE$1048576,0),MATCH((CUADRO!M$4&amp;$E865),'Hoja de Trabajo para listado'!$DE$151:$DG$151,0)),0)+IFERROR(INDEX('Hoja de Trabajo para listado'!$CD$155:$DC$1048576,MATCH($A865,'Hoja de Trabajo para listado'!$CD$155:$CD$1048576,0),MATCH((CUADRO!M$4&amp;$E865),'Hoja de Trabajo para listado'!$CD$151:$DC$151,0)),0)</f>
        <v>0</v>
      </c>
      <c r="N865" s="243">
        <f ca="1">+IFERROR(INDEX('Hoja de Trabajo para listado'!$A$155:$Z$1048576,MATCH($A865,'Hoja de Trabajo para listado'!$A$155:$A$1048576,0),MATCH((CUADRO!N$4&amp;$E865),'Hoja de Trabajo para listado'!$A$151:$Z$151,0)),0)+IFERROR(INDEX('Hoja de Trabajo para listado'!$AB$155:$BA$1048576,MATCH($A865,'Hoja de Trabajo para listado'!$AB$155:$AB$1048576,0),MATCH((CUADRO!N$4&amp;$E865),'Hoja de Trabajo para listado'!$AB$151:$BA$151,0)),0)+IFERROR(INDEX('Hoja de Trabajo para listado'!$BC$155:$CB$1048576,MATCH($A865,'Hoja de Trabajo para listado'!$BC$155:$BC$1048576,0),MATCH((CUADRO!N$4&amp;$E865),'Hoja de Trabajo para listado'!$BC$151:$CB$151,0)),0)+IFERROR(INDEX('Hoja de Trabajo para listado'!$DE$153:$DG$274,MATCH($A865,'Hoja de Trabajo para listado'!$DE$153:$DE$1048576,0),MATCH((CUADRO!N$4&amp;$E865),'Hoja de Trabajo para listado'!$DE$151:$DG$151,0)),0)+IFERROR(INDEX('Hoja de Trabajo para listado'!$CD$155:$DC$1048576,MATCH($A865,'Hoja de Trabajo para listado'!$CD$155:$CD$1048576,0),MATCH((CUADRO!N$4&amp;$E865),'Hoja de Trabajo para listado'!$CD$151:$DC$151,0)),0)</f>
        <v>0</v>
      </c>
      <c r="O865" s="243">
        <f ca="1">+IFERROR(INDEX('Hoja de Trabajo para listado'!$A$155:$Z$1048576,MATCH($A865,'Hoja de Trabajo para listado'!$A$155:$A$1048576,0),MATCH((CUADRO!O$4&amp;$E865),'Hoja de Trabajo para listado'!$A$151:$Z$151,0)),0)+IFERROR(INDEX('Hoja de Trabajo para listado'!$AB$155:$BA$1048576,MATCH($A865,'Hoja de Trabajo para listado'!$AB$155:$AB$1048576,0),MATCH((CUADRO!O$4&amp;$E865),'Hoja de Trabajo para listado'!$AB$151:$BA$151,0)),0)+IFERROR(INDEX('Hoja de Trabajo para listado'!$BC$155:$CB$1048576,MATCH($A865,'Hoja de Trabajo para listado'!$BC$155:$BC$1048576,0),MATCH((CUADRO!O$4&amp;$E865),'Hoja de Trabajo para listado'!$BC$151:$CB$151,0)),0)+IFERROR(INDEX('Hoja de Trabajo para listado'!$DE$153:$DG$274,MATCH($A865,'Hoja de Trabajo para listado'!$DE$153:$DE$1048576,0),MATCH((CUADRO!O$4&amp;$E865),'Hoja de Trabajo para listado'!$DE$151:$DG$151,0)),0)+IFERROR(INDEX('Hoja de Trabajo para listado'!$CD$155:$DC$1048576,MATCH($A865,'Hoja de Trabajo para listado'!$CD$155:$CD$1048576,0),MATCH((CUADRO!O$4&amp;$E865),'Hoja de Trabajo para listado'!$CD$151:$DC$151,0)),0)</f>
        <v>0</v>
      </c>
      <c r="P865" s="243">
        <f ca="1">+IFERROR(INDEX('Hoja de Trabajo para listado'!$A$155:$Z$1048576,MATCH($A865,'Hoja de Trabajo para listado'!$A$155:$A$1048576,0),MATCH((CUADRO!P$4&amp;$E865),'Hoja de Trabajo para listado'!$A$151:$Z$151,0)),0)+IFERROR(INDEX('Hoja de Trabajo para listado'!$AB$155:$BA$1048576,MATCH($A865,'Hoja de Trabajo para listado'!$AB$155:$AB$1048576,0),MATCH((CUADRO!P$4&amp;$E865),'Hoja de Trabajo para listado'!$AB$151:$BA$151,0)),0)+IFERROR(INDEX('Hoja de Trabajo para listado'!$BC$155:$CB$1048576,MATCH($A865,'Hoja de Trabajo para listado'!$BC$155:$BC$1048576,0),MATCH((CUADRO!P$4&amp;$E865),'Hoja de Trabajo para listado'!$BC$151:$CB$151,0)),0)+IFERROR(INDEX('Hoja de Trabajo para listado'!$DE$153:$DG$274,MATCH($A865,'Hoja de Trabajo para listado'!$DE$153:$DE$1048576,0),MATCH((CUADRO!P$4&amp;$E865),'Hoja de Trabajo para listado'!$DE$151:$DG$151,0)),0)+IFERROR(INDEX('Hoja de Trabajo para listado'!$CD$155:$DC$1048576,MATCH($A865,'Hoja de Trabajo para listado'!$CD$155:$CD$1048576,0),MATCH((CUADRO!P$4&amp;$E865),'Hoja de Trabajo para listado'!$CD$151:$DC$151,0)),0)</f>
        <v>0</v>
      </c>
      <c r="Q865" s="243">
        <f ca="1">+IFERROR(INDEX('Hoja de Trabajo para listado'!$A$155:$Z$1048576,MATCH($A865,'Hoja de Trabajo para listado'!$A$155:$A$1048576,0),MATCH((CUADRO!Q$4&amp;$E865),'Hoja de Trabajo para listado'!$A$151:$Z$151,0)),0)+IFERROR(INDEX('Hoja de Trabajo para listado'!$AB$155:$BA$1048576,MATCH($A865,'Hoja de Trabajo para listado'!$AB$155:$AB$1048576,0),MATCH((CUADRO!Q$4&amp;$E865),'Hoja de Trabajo para listado'!$AB$151:$BA$151,0)),0)+IFERROR(INDEX('Hoja de Trabajo para listado'!$BC$155:$CB$1048576,MATCH($A865,'Hoja de Trabajo para listado'!$BC$155:$BC$1048576,0),MATCH((CUADRO!Q$4&amp;$E865),'Hoja de Trabajo para listado'!$BC$151:$CB$151,0)),0)+IFERROR(INDEX('Hoja de Trabajo para listado'!$DE$153:$DG$274,MATCH($A865,'Hoja de Trabajo para listado'!$DE$153:$DE$1048576,0),MATCH((CUADRO!Q$4&amp;$E865),'Hoja de Trabajo para listado'!$DE$151:$DG$151,0)),0)+IFERROR(INDEX('Hoja de Trabajo para listado'!$CD$155:$DC$1048576,MATCH($A865,'Hoja de Trabajo para listado'!$CD$155:$CD$1048576,0),MATCH((CUADRO!Q$4&amp;$E865),'Hoja de Trabajo para listado'!$CD$151:$DC$151,0)),0)</f>
        <v>0</v>
      </c>
      <c r="R865" s="243">
        <f t="shared" ca="1" si="33"/>
        <v>0</v>
      </c>
      <c r="S865" s="249"/>
      <c r="T865" s="243">
        <f ca="1">+T866</f>
        <v>0</v>
      </c>
      <c r="U865" s="242">
        <f t="shared" si="34"/>
        <v>1</v>
      </c>
      <c r="V865" s="333" t="str">
        <f>+VLOOKUP(A865,bd_lista!$A$3:$E$592,5,FALSE)</f>
        <v>Gobiernos Autonomos Municipales</v>
      </c>
      <c r="W865" s="387" t="str">
        <f>+V865</f>
        <v>Gobiernos Autonomos Municipales</v>
      </c>
      <c r="X865" s="242">
        <f>+VLOOKUP(A865,[4]Sheet1!$A$13:$D$744,4,FALSE)</f>
        <v>0</v>
      </c>
      <c r="Y865" s="242" t="e">
        <f>+VLOOKUP(X865,bd_lista!$A$3:$C$592,3,FALSE)</f>
        <v>#N/A</v>
      </c>
      <c r="Z865" s="294">
        <f>+X865</f>
        <v>0</v>
      </c>
      <c r="AA865" s="295" t="e">
        <f>+Y865</f>
        <v>#N/A</v>
      </c>
    </row>
    <row r="866" spans="1:27" customFormat="1" ht="15" hidden="1" customHeight="1">
      <c r="A866" s="32">
        <v>1515</v>
      </c>
      <c r="B866" s="393"/>
      <c r="C866" s="247" t="str">
        <f>+VLOOKUP(A866,bd_lista!$A$3:$C$592,3,FALSE)</f>
        <v>Gobierno Autónomo Municipal de San Pedro de Buena Vista</v>
      </c>
      <c r="D866" s="390"/>
      <c r="E866" s="244" t="s">
        <v>1305</v>
      </c>
      <c r="F866" s="245">
        <f ca="1">+IFERROR(INDEX('Hoja de Trabajo para listado'!$A$155:$Z$1048576,MATCH($A866,'Hoja de Trabajo para listado'!$A$155:$A$1048576,0),MATCH((CUADRO!F$4&amp;$E866),'Hoja de Trabajo para listado'!$A$151:$Z$151,0)),0)+IFERROR(INDEX('Hoja de Trabajo para listado'!$AB$155:$BA$1048576,MATCH($A866,'Hoja de Trabajo para listado'!$AB$155:$AB$1048576,0),MATCH((CUADRO!F$4&amp;$E866),'Hoja de Trabajo para listado'!$AB$151:$BA$151,0)),0)+IFERROR(INDEX('Hoja de Trabajo para listado'!$BC$155:$CB$1048576,MATCH($A866,'Hoja de Trabajo para listado'!$BC$155:$BC$1048576,0),MATCH((CUADRO!F$4&amp;$E866),'Hoja de Trabajo para listado'!$BC$151:$CB$151,0)),0)+IFERROR(INDEX('Hoja de Trabajo para listado'!$DE$153:$DG$274,MATCH($A866,'Hoja de Trabajo para listado'!$DE$153:$DE$1048576,0),MATCH((CUADRO!F$4&amp;$E866),'Hoja de Trabajo para listado'!$DE$151:$DG$151,0)),0)+IFERROR(INDEX('Hoja de Trabajo para listado'!$CD$155:$DC$1048576,MATCH($A866,'Hoja de Trabajo para listado'!$CD$155:$CD$1048576,0),MATCH((CUADRO!F$4&amp;$E866),'Hoja de Trabajo para listado'!$CD$151:$DC$151,0)),0)</f>
        <v>0</v>
      </c>
      <c r="G866" s="245">
        <f ca="1">+IFERROR(INDEX('Hoja de Trabajo para listado'!$A$155:$Z$1048576,MATCH($A866,'Hoja de Trabajo para listado'!$A$155:$A$1048576,0),MATCH((CUADRO!G$4&amp;$E866),'Hoja de Trabajo para listado'!$A$151:$Z$151,0)),0)+IFERROR(INDEX('Hoja de Trabajo para listado'!$AB$155:$BA$1048576,MATCH($A866,'Hoja de Trabajo para listado'!$AB$155:$AB$1048576,0),MATCH((CUADRO!G$4&amp;$E866),'Hoja de Trabajo para listado'!$AB$151:$BA$151,0)),0)+IFERROR(INDEX('Hoja de Trabajo para listado'!$BC$155:$CB$1048576,MATCH($A866,'Hoja de Trabajo para listado'!$BC$155:$BC$1048576,0),MATCH((CUADRO!G$4&amp;$E866),'Hoja de Trabajo para listado'!$BC$151:$CB$151,0)),0)+IFERROR(INDEX('Hoja de Trabajo para listado'!$DE$153:$DG$274,MATCH($A866,'Hoja de Trabajo para listado'!$DE$153:$DE$1048576,0),MATCH((CUADRO!G$4&amp;$E866),'Hoja de Trabajo para listado'!$DE$151:$DG$151,0)),0)+IFERROR(INDEX('Hoja de Trabajo para listado'!$CD$155:$DC$1048576,MATCH($A866,'Hoja de Trabajo para listado'!$CD$155:$CD$1048576,0),MATCH((CUADRO!G$4&amp;$E866),'Hoja de Trabajo para listado'!$CD$151:$DC$151,0)),0)</f>
        <v>0</v>
      </c>
      <c r="H866" s="245">
        <f ca="1">+IFERROR(INDEX('Hoja de Trabajo para listado'!$A$155:$Z$1048576,MATCH($A866,'Hoja de Trabajo para listado'!$A$155:$A$1048576,0),MATCH((CUADRO!H$4&amp;$E866),'Hoja de Trabajo para listado'!$A$151:$Z$151,0)),0)+IFERROR(INDEX('Hoja de Trabajo para listado'!$AB$155:$BA$1048576,MATCH($A866,'Hoja de Trabajo para listado'!$AB$155:$AB$1048576,0),MATCH((CUADRO!H$4&amp;$E866),'Hoja de Trabajo para listado'!$AB$151:$BA$151,0)),0)+IFERROR(INDEX('Hoja de Trabajo para listado'!$BC$155:$CB$1048576,MATCH($A866,'Hoja de Trabajo para listado'!$BC$155:$BC$1048576,0),MATCH((CUADRO!H$4&amp;$E866),'Hoja de Trabajo para listado'!$BC$151:$CB$151,0)),0)+IFERROR(INDEX('Hoja de Trabajo para listado'!$DE$153:$DG$274,MATCH($A866,'Hoja de Trabajo para listado'!$DE$153:$DE$1048576,0),MATCH((CUADRO!H$4&amp;$E866),'Hoja de Trabajo para listado'!$DE$151:$DG$151,0)),0)+IFERROR(INDEX('Hoja de Trabajo para listado'!$CD$155:$DC$1048576,MATCH($A866,'Hoja de Trabajo para listado'!$CD$155:$CD$1048576,0),MATCH((CUADRO!H$4&amp;$E866),'Hoja de Trabajo para listado'!$CD$151:$DC$151,0)),0)</f>
        <v>0</v>
      </c>
      <c r="I866" s="245">
        <f ca="1">+IFERROR(INDEX('Hoja de Trabajo para listado'!$A$155:$Z$1048576,MATCH($A866,'Hoja de Trabajo para listado'!$A$155:$A$1048576,0),MATCH((CUADRO!I$4&amp;$E866),'Hoja de Trabajo para listado'!$A$151:$Z$151,0)),0)+IFERROR(INDEX('Hoja de Trabajo para listado'!$AB$155:$BA$1048576,MATCH($A866,'Hoja de Trabajo para listado'!$AB$155:$AB$1048576,0),MATCH((CUADRO!I$4&amp;$E866),'Hoja de Trabajo para listado'!$AB$151:$BA$151,0)),0)+IFERROR(INDEX('Hoja de Trabajo para listado'!$BC$155:$CB$1048576,MATCH($A866,'Hoja de Trabajo para listado'!$BC$155:$BC$1048576,0),MATCH((CUADRO!I$4&amp;$E866),'Hoja de Trabajo para listado'!$BC$151:$CB$151,0)),0)+IFERROR(INDEX('Hoja de Trabajo para listado'!$DE$153:$DG$274,MATCH($A866,'Hoja de Trabajo para listado'!$DE$153:$DE$1048576,0),MATCH((CUADRO!I$4&amp;$E866),'Hoja de Trabajo para listado'!$DE$151:$DG$151,0)),0)+IFERROR(INDEX('Hoja de Trabajo para listado'!$CD$155:$DC$1048576,MATCH($A866,'Hoja de Trabajo para listado'!$CD$155:$CD$1048576,0),MATCH((CUADRO!I$4&amp;$E866),'Hoja de Trabajo para listado'!$CD$151:$DC$151,0)),0)</f>
        <v>0</v>
      </c>
      <c r="J866" s="245">
        <f ca="1">+IFERROR(INDEX('Hoja de Trabajo para listado'!$A$155:$Z$1048576,MATCH($A866,'Hoja de Trabajo para listado'!$A$155:$A$1048576,0),MATCH((CUADRO!J$4&amp;$E866),'Hoja de Trabajo para listado'!$A$151:$Z$151,0)),0)+IFERROR(INDEX('Hoja de Trabajo para listado'!$AB$155:$BA$1048576,MATCH($A866,'Hoja de Trabajo para listado'!$AB$155:$AB$1048576,0),MATCH((CUADRO!J$4&amp;$E866),'Hoja de Trabajo para listado'!$AB$151:$BA$151,0)),0)+IFERROR(INDEX('Hoja de Trabajo para listado'!$BC$155:$CB$1048576,MATCH($A866,'Hoja de Trabajo para listado'!$BC$155:$BC$1048576,0),MATCH((CUADRO!J$4&amp;$E866),'Hoja de Trabajo para listado'!$BC$151:$CB$151,0)),0)+IFERROR(INDEX('Hoja de Trabajo para listado'!$DE$153:$DG$274,MATCH($A866,'Hoja de Trabajo para listado'!$DE$153:$DE$1048576,0),MATCH((CUADRO!J$4&amp;$E866),'Hoja de Trabajo para listado'!$DE$151:$DG$151,0)),0)+IFERROR(INDEX('Hoja de Trabajo para listado'!$CD$155:$DC$1048576,MATCH($A866,'Hoja de Trabajo para listado'!$CD$155:$CD$1048576,0),MATCH((CUADRO!J$4&amp;$E866),'Hoja de Trabajo para listado'!$CD$151:$DC$151,0)),0)</f>
        <v>0</v>
      </c>
      <c r="K866" s="245">
        <f ca="1">+IFERROR(INDEX('Hoja de Trabajo para listado'!$A$155:$Z$1048576,MATCH($A866,'Hoja de Trabajo para listado'!$A$155:$A$1048576,0),MATCH((CUADRO!K$4&amp;$E866),'Hoja de Trabajo para listado'!$A$151:$Z$151,0)),0)+IFERROR(INDEX('Hoja de Trabajo para listado'!$AB$155:$BA$1048576,MATCH($A866,'Hoja de Trabajo para listado'!$AB$155:$AB$1048576,0),MATCH((CUADRO!K$4&amp;$E866),'Hoja de Trabajo para listado'!$AB$151:$BA$151,0)),0)+IFERROR(INDEX('Hoja de Trabajo para listado'!$BC$155:$CB$1048576,MATCH($A866,'Hoja de Trabajo para listado'!$BC$155:$BC$1048576,0),MATCH((CUADRO!K$4&amp;$E866),'Hoja de Trabajo para listado'!$BC$151:$CB$151,0)),0)+IFERROR(INDEX('Hoja de Trabajo para listado'!$DE$153:$DG$274,MATCH($A866,'Hoja de Trabajo para listado'!$DE$153:$DE$1048576,0),MATCH((CUADRO!K$4&amp;$E866),'Hoja de Trabajo para listado'!$DE$151:$DG$151,0)),0)+IFERROR(INDEX('Hoja de Trabajo para listado'!$CD$155:$DC$1048576,MATCH($A866,'Hoja de Trabajo para listado'!$CD$155:$CD$1048576,0),MATCH((CUADRO!K$4&amp;$E866),'Hoja de Trabajo para listado'!$CD$151:$DC$151,0)),0)</f>
        <v>0</v>
      </c>
      <c r="L866" s="245">
        <f ca="1">+IFERROR(INDEX('Hoja de Trabajo para listado'!$A$155:$Z$1048576,MATCH($A866,'Hoja de Trabajo para listado'!$A$155:$A$1048576,0),MATCH((CUADRO!L$4&amp;$E866),'Hoja de Trabajo para listado'!$A$151:$Z$151,0)),0)+IFERROR(INDEX('Hoja de Trabajo para listado'!$AB$155:$BA$1048576,MATCH($A866,'Hoja de Trabajo para listado'!$AB$155:$AB$1048576,0),MATCH((CUADRO!L$4&amp;$E866),'Hoja de Trabajo para listado'!$AB$151:$BA$151,0)),0)+IFERROR(INDEX('Hoja de Trabajo para listado'!$BC$155:$CB$1048576,MATCH($A866,'Hoja de Trabajo para listado'!$BC$155:$BC$1048576,0),MATCH((CUADRO!L$4&amp;$E866),'Hoja de Trabajo para listado'!$BC$151:$CB$151,0)),0)+IFERROR(INDEX('Hoja de Trabajo para listado'!$DE$153:$DG$274,MATCH($A866,'Hoja de Trabajo para listado'!$DE$153:$DE$1048576,0),MATCH((CUADRO!L$4&amp;$E866),'Hoja de Trabajo para listado'!$DE$151:$DG$151,0)),0)+IFERROR(INDEX('Hoja de Trabajo para listado'!$CD$155:$DC$1048576,MATCH($A866,'Hoja de Trabajo para listado'!$CD$155:$CD$1048576,0),MATCH((CUADRO!L$4&amp;$E866),'Hoja de Trabajo para listado'!$CD$151:$DC$151,0)),0)</f>
        <v>0</v>
      </c>
      <c r="M866" s="245">
        <f ca="1">+IFERROR(INDEX('Hoja de Trabajo para listado'!$A$155:$Z$1048576,MATCH($A866,'Hoja de Trabajo para listado'!$A$155:$A$1048576,0),MATCH((CUADRO!M$4&amp;$E866),'Hoja de Trabajo para listado'!$A$151:$Z$151,0)),0)+IFERROR(INDEX('Hoja de Trabajo para listado'!$AB$155:$BA$1048576,MATCH($A866,'Hoja de Trabajo para listado'!$AB$155:$AB$1048576,0),MATCH((CUADRO!M$4&amp;$E866),'Hoja de Trabajo para listado'!$AB$151:$BA$151,0)),0)+IFERROR(INDEX('Hoja de Trabajo para listado'!$BC$155:$CB$1048576,MATCH($A866,'Hoja de Trabajo para listado'!$BC$155:$BC$1048576,0),MATCH((CUADRO!M$4&amp;$E866),'Hoja de Trabajo para listado'!$BC$151:$CB$151,0)),0)+IFERROR(INDEX('Hoja de Trabajo para listado'!$DE$153:$DG$274,MATCH($A866,'Hoja de Trabajo para listado'!$DE$153:$DE$1048576,0),MATCH((CUADRO!M$4&amp;$E866),'Hoja de Trabajo para listado'!$DE$151:$DG$151,0)),0)+IFERROR(INDEX('Hoja de Trabajo para listado'!$CD$155:$DC$1048576,MATCH($A866,'Hoja de Trabajo para listado'!$CD$155:$CD$1048576,0),MATCH((CUADRO!M$4&amp;$E866),'Hoja de Trabajo para listado'!$CD$151:$DC$151,0)),0)</f>
        <v>0</v>
      </c>
      <c r="N866" s="245">
        <f ca="1">+IFERROR(INDEX('Hoja de Trabajo para listado'!$A$155:$Z$1048576,MATCH($A866,'Hoja de Trabajo para listado'!$A$155:$A$1048576,0),MATCH((CUADRO!N$4&amp;$E866),'Hoja de Trabajo para listado'!$A$151:$Z$151,0)),0)+IFERROR(INDEX('Hoja de Trabajo para listado'!$AB$155:$BA$1048576,MATCH($A866,'Hoja de Trabajo para listado'!$AB$155:$AB$1048576,0),MATCH((CUADRO!N$4&amp;$E866),'Hoja de Trabajo para listado'!$AB$151:$BA$151,0)),0)+IFERROR(INDEX('Hoja de Trabajo para listado'!$BC$155:$CB$1048576,MATCH($A866,'Hoja de Trabajo para listado'!$BC$155:$BC$1048576,0),MATCH((CUADRO!N$4&amp;$E866),'Hoja de Trabajo para listado'!$BC$151:$CB$151,0)),0)+IFERROR(INDEX('Hoja de Trabajo para listado'!$DE$153:$DG$274,MATCH($A866,'Hoja de Trabajo para listado'!$DE$153:$DE$1048576,0),MATCH((CUADRO!N$4&amp;$E866),'Hoja de Trabajo para listado'!$DE$151:$DG$151,0)),0)+IFERROR(INDEX('Hoja de Trabajo para listado'!$CD$155:$DC$1048576,MATCH($A866,'Hoja de Trabajo para listado'!$CD$155:$CD$1048576,0),MATCH((CUADRO!N$4&amp;$E866),'Hoja de Trabajo para listado'!$CD$151:$DC$151,0)),0)</f>
        <v>0</v>
      </c>
      <c r="O866" s="245">
        <f ca="1">+IFERROR(INDEX('Hoja de Trabajo para listado'!$A$155:$Z$1048576,MATCH($A866,'Hoja de Trabajo para listado'!$A$155:$A$1048576,0),MATCH((CUADRO!O$4&amp;$E866),'Hoja de Trabajo para listado'!$A$151:$Z$151,0)),0)+IFERROR(INDEX('Hoja de Trabajo para listado'!$AB$155:$BA$1048576,MATCH($A866,'Hoja de Trabajo para listado'!$AB$155:$AB$1048576,0),MATCH((CUADRO!O$4&amp;$E866),'Hoja de Trabajo para listado'!$AB$151:$BA$151,0)),0)+IFERROR(INDEX('Hoja de Trabajo para listado'!$BC$155:$CB$1048576,MATCH($A866,'Hoja de Trabajo para listado'!$BC$155:$BC$1048576,0),MATCH((CUADRO!O$4&amp;$E866),'Hoja de Trabajo para listado'!$BC$151:$CB$151,0)),0)+IFERROR(INDEX('Hoja de Trabajo para listado'!$DE$153:$DG$274,MATCH($A866,'Hoja de Trabajo para listado'!$DE$153:$DE$1048576,0),MATCH((CUADRO!O$4&amp;$E866),'Hoja de Trabajo para listado'!$DE$151:$DG$151,0)),0)+IFERROR(INDEX('Hoja de Trabajo para listado'!$CD$155:$DC$1048576,MATCH($A866,'Hoja de Trabajo para listado'!$CD$155:$CD$1048576,0),MATCH((CUADRO!O$4&amp;$E866),'Hoja de Trabajo para listado'!$CD$151:$DC$151,0)),0)</f>
        <v>0</v>
      </c>
      <c r="P866" s="245">
        <f ca="1">+IFERROR(INDEX('Hoja de Trabajo para listado'!$A$155:$Z$1048576,MATCH($A866,'Hoja de Trabajo para listado'!$A$155:$A$1048576,0),MATCH((CUADRO!P$4&amp;$E866),'Hoja de Trabajo para listado'!$A$151:$Z$151,0)),0)+IFERROR(INDEX('Hoja de Trabajo para listado'!$AB$155:$BA$1048576,MATCH($A866,'Hoja de Trabajo para listado'!$AB$155:$AB$1048576,0),MATCH((CUADRO!P$4&amp;$E866),'Hoja de Trabajo para listado'!$AB$151:$BA$151,0)),0)+IFERROR(INDEX('Hoja de Trabajo para listado'!$BC$155:$CB$1048576,MATCH($A866,'Hoja de Trabajo para listado'!$BC$155:$BC$1048576,0),MATCH((CUADRO!P$4&amp;$E866),'Hoja de Trabajo para listado'!$BC$151:$CB$151,0)),0)+IFERROR(INDEX('Hoja de Trabajo para listado'!$DE$153:$DG$274,MATCH($A866,'Hoja de Trabajo para listado'!$DE$153:$DE$1048576,0),MATCH((CUADRO!P$4&amp;$E866),'Hoja de Trabajo para listado'!$DE$151:$DG$151,0)),0)+IFERROR(INDEX('Hoja de Trabajo para listado'!$CD$155:$DC$1048576,MATCH($A866,'Hoja de Trabajo para listado'!$CD$155:$CD$1048576,0),MATCH((CUADRO!P$4&amp;$E866),'Hoja de Trabajo para listado'!$CD$151:$DC$151,0)),0)</f>
        <v>0</v>
      </c>
      <c r="Q866" s="245">
        <f ca="1">+IFERROR(INDEX('Hoja de Trabajo para listado'!$A$155:$Z$1048576,MATCH($A866,'Hoja de Trabajo para listado'!$A$155:$A$1048576,0),MATCH((CUADRO!Q$4&amp;$E866),'Hoja de Trabajo para listado'!$A$151:$Z$151,0)),0)+IFERROR(INDEX('Hoja de Trabajo para listado'!$AB$155:$BA$1048576,MATCH($A866,'Hoja de Trabajo para listado'!$AB$155:$AB$1048576,0),MATCH((CUADRO!Q$4&amp;$E866),'Hoja de Trabajo para listado'!$AB$151:$BA$151,0)),0)+IFERROR(INDEX('Hoja de Trabajo para listado'!$BC$155:$CB$1048576,MATCH($A866,'Hoja de Trabajo para listado'!$BC$155:$BC$1048576,0),MATCH((CUADRO!Q$4&amp;$E866),'Hoja de Trabajo para listado'!$BC$151:$CB$151,0)),0)+IFERROR(INDEX('Hoja de Trabajo para listado'!$DE$153:$DG$274,MATCH($A866,'Hoja de Trabajo para listado'!$DE$153:$DE$1048576,0),MATCH((CUADRO!Q$4&amp;$E866),'Hoja de Trabajo para listado'!$DE$151:$DG$151,0)),0)+IFERROR(INDEX('Hoja de Trabajo para listado'!$CD$155:$DC$1048576,MATCH($A866,'Hoja de Trabajo para listado'!$CD$155:$CD$1048576,0),MATCH((CUADRO!Q$4&amp;$E866),'Hoja de Trabajo para listado'!$CD$151:$DC$151,0)),0)</f>
        <v>0</v>
      </c>
      <c r="R866" s="245">
        <f t="shared" ca="1" si="33"/>
        <v>0</v>
      </c>
      <c r="S866" s="259">
        <f ca="1">+R865+R866</f>
        <v>0</v>
      </c>
      <c r="T866" s="245">
        <f ca="1">+S866</f>
        <v>0</v>
      </c>
      <c r="U866" s="244">
        <f t="shared" si="34"/>
        <v>2</v>
      </c>
      <c r="V866" s="333" t="str">
        <f>+VLOOKUP(A866,bd_lista!$A$3:$E$592,5,FALSE)</f>
        <v>Gobiernos Autonomos Municipales</v>
      </c>
      <c r="W866" s="388"/>
      <c r="X866" s="242">
        <f>+VLOOKUP(A866,[4]Sheet1!$A$13:$D$744,4,FALSE)</f>
        <v>0</v>
      </c>
      <c r="Y866" s="242" t="e">
        <f>+VLOOKUP(X866,bd_lista!$A$3:$C$592,3,FALSE)</f>
        <v>#N/A</v>
      </c>
      <c r="Z866" s="292"/>
      <c r="AA866" s="293"/>
    </row>
    <row r="867" spans="1:27" customFormat="1" ht="15" hidden="1" customHeight="1">
      <c r="A867" s="32">
        <v>1516</v>
      </c>
      <c r="B867" s="392">
        <f>+A867</f>
        <v>1516</v>
      </c>
      <c r="C867" s="247" t="str">
        <f>+VLOOKUP(A867,bd_lista!$A$3:$C$592,3,FALSE)</f>
        <v>Gobierno Autónomo Municipal de Toro Toro</v>
      </c>
      <c r="D867" s="389" t="str">
        <f>+C867</f>
        <v>Gobierno Autónomo Municipal de Toro Toro</v>
      </c>
      <c r="E867" s="242" t="s">
        <v>1304</v>
      </c>
      <c r="F867" s="243">
        <f ca="1">+IFERROR(INDEX('Hoja de Trabajo para listado'!$A$155:$Z$1048576,MATCH($A867,'Hoja de Trabajo para listado'!$A$155:$A$1048576,0),MATCH((CUADRO!F$4&amp;$E867),'Hoja de Trabajo para listado'!$A$151:$Z$151,0)),0)+IFERROR(INDEX('Hoja de Trabajo para listado'!$AB$155:$BA$1048576,MATCH($A867,'Hoja de Trabajo para listado'!$AB$155:$AB$1048576,0),MATCH((CUADRO!F$4&amp;$E867),'Hoja de Trabajo para listado'!$AB$151:$BA$151,0)),0)+IFERROR(INDEX('Hoja de Trabajo para listado'!$BC$155:$CB$1048576,MATCH($A867,'Hoja de Trabajo para listado'!$BC$155:$BC$1048576,0),MATCH((CUADRO!F$4&amp;$E867),'Hoja de Trabajo para listado'!$BC$151:$CB$151,0)),0)+IFERROR(INDEX('Hoja de Trabajo para listado'!$DE$153:$DG$274,MATCH($A867,'Hoja de Trabajo para listado'!$DE$153:$DE$1048576,0),MATCH((CUADRO!F$4&amp;$E867),'Hoja de Trabajo para listado'!$DE$151:$DG$151,0)),0)+IFERROR(INDEX('Hoja de Trabajo para listado'!$CD$155:$DC$1048576,MATCH($A867,'Hoja de Trabajo para listado'!$CD$155:$CD$1048576,0),MATCH((CUADRO!F$4&amp;$E867),'Hoja de Trabajo para listado'!$CD$151:$DC$151,0)),0)</f>
        <v>0</v>
      </c>
      <c r="G867" s="243">
        <f ca="1">+IFERROR(INDEX('Hoja de Trabajo para listado'!$A$155:$Z$1048576,MATCH($A867,'Hoja de Trabajo para listado'!$A$155:$A$1048576,0),MATCH((CUADRO!G$4&amp;$E867),'Hoja de Trabajo para listado'!$A$151:$Z$151,0)),0)+IFERROR(INDEX('Hoja de Trabajo para listado'!$AB$155:$BA$1048576,MATCH($A867,'Hoja de Trabajo para listado'!$AB$155:$AB$1048576,0),MATCH((CUADRO!G$4&amp;$E867),'Hoja de Trabajo para listado'!$AB$151:$BA$151,0)),0)+IFERROR(INDEX('Hoja de Trabajo para listado'!$BC$155:$CB$1048576,MATCH($A867,'Hoja de Trabajo para listado'!$BC$155:$BC$1048576,0),MATCH((CUADRO!G$4&amp;$E867),'Hoja de Trabajo para listado'!$BC$151:$CB$151,0)),0)+IFERROR(INDEX('Hoja de Trabajo para listado'!$DE$153:$DG$274,MATCH($A867,'Hoja de Trabajo para listado'!$DE$153:$DE$1048576,0),MATCH((CUADRO!G$4&amp;$E867),'Hoja de Trabajo para listado'!$DE$151:$DG$151,0)),0)+IFERROR(INDEX('Hoja de Trabajo para listado'!$CD$155:$DC$1048576,MATCH($A867,'Hoja de Trabajo para listado'!$CD$155:$CD$1048576,0),MATCH((CUADRO!G$4&amp;$E867),'Hoja de Trabajo para listado'!$CD$151:$DC$151,0)),0)</f>
        <v>0</v>
      </c>
      <c r="H867" s="243">
        <f ca="1">+IFERROR(INDEX('Hoja de Trabajo para listado'!$A$155:$Z$1048576,MATCH($A867,'Hoja de Trabajo para listado'!$A$155:$A$1048576,0),MATCH((CUADRO!H$4&amp;$E867),'Hoja de Trabajo para listado'!$A$151:$Z$151,0)),0)+IFERROR(INDEX('Hoja de Trabajo para listado'!$AB$155:$BA$1048576,MATCH($A867,'Hoja de Trabajo para listado'!$AB$155:$AB$1048576,0),MATCH((CUADRO!H$4&amp;$E867),'Hoja de Trabajo para listado'!$AB$151:$BA$151,0)),0)+IFERROR(INDEX('Hoja de Trabajo para listado'!$BC$155:$CB$1048576,MATCH($A867,'Hoja de Trabajo para listado'!$BC$155:$BC$1048576,0),MATCH((CUADRO!H$4&amp;$E867),'Hoja de Trabajo para listado'!$BC$151:$CB$151,0)),0)+IFERROR(INDEX('Hoja de Trabajo para listado'!$DE$153:$DG$274,MATCH($A867,'Hoja de Trabajo para listado'!$DE$153:$DE$1048576,0),MATCH((CUADRO!H$4&amp;$E867),'Hoja de Trabajo para listado'!$DE$151:$DG$151,0)),0)+IFERROR(INDEX('Hoja de Trabajo para listado'!$CD$155:$DC$1048576,MATCH($A867,'Hoja de Trabajo para listado'!$CD$155:$CD$1048576,0),MATCH((CUADRO!H$4&amp;$E867),'Hoja de Trabajo para listado'!$CD$151:$DC$151,0)),0)</f>
        <v>0</v>
      </c>
      <c r="I867" s="243">
        <f ca="1">+IFERROR(INDEX('Hoja de Trabajo para listado'!$A$155:$Z$1048576,MATCH($A867,'Hoja de Trabajo para listado'!$A$155:$A$1048576,0),MATCH((CUADRO!I$4&amp;$E867),'Hoja de Trabajo para listado'!$A$151:$Z$151,0)),0)+IFERROR(INDEX('Hoja de Trabajo para listado'!$AB$155:$BA$1048576,MATCH($A867,'Hoja de Trabajo para listado'!$AB$155:$AB$1048576,0),MATCH((CUADRO!I$4&amp;$E867),'Hoja de Trabajo para listado'!$AB$151:$BA$151,0)),0)+IFERROR(INDEX('Hoja de Trabajo para listado'!$BC$155:$CB$1048576,MATCH($A867,'Hoja de Trabajo para listado'!$BC$155:$BC$1048576,0),MATCH((CUADRO!I$4&amp;$E867),'Hoja de Trabajo para listado'!$BC$151:$CB$151,0)),0)+IFERROR(INDEX('Hoja de Trabajo para listado'!$DE$153:$DG$274,MATCH($A867,'Hoja de Trabajo para listado'!$DE$153:$DE$1048576,0),MATCH((CUADRO!I$4&amp;$E867),'Hoja de Trabajo para listado'!$DE$151:$DG$151,0)),0)+IFERROR(INDEX('Hoja de Trabajo para listado'!$CD$155:$DC$1048576,MATCH($A867,'Hoja de Trabajo para listado'!$CD$155:$CD$1048576,0),MATCH((CUADRO!I$4&amp;$E867),'Hoja de Trabajo para listado'!$CD$151:$DC$151,0)),0)</f>
        <v>0</v>
      </c>
      <c r="J867" s="243">
        <f ca="1">+IFERROR(INDEX('Hoja de Trabajo para listado'!$A$155:$Z$1048576,MATCH($A867,'Hoja de Trabajo para listado'!$A$155:$A$1048576,0),MATCH((CUADRO!J$4&amp;$E867),'Hoja de Trabajo para listado'!$A$151:$Z$151,0)),0)+IFERROR(INDEX('Hoja de Trabajo para listado'!$AB$155:$BA$1048576,MATCH($A867,'Hoja de Trabajo para listado'!$AB$155:$AB$1048576,0),MATCH((CUADRO!J$4&amp;$E867),'Hoja de Trabajo para listado'!$AB$151:$BA$151,0)),0)+IFERROR(INDEX('Hoja de Trabajo para listado'!$BC$155:$CB$1048576,MATCH($A867,'Hoja de Trabajo para listado'!$BC$155:$BC$1048576,0),MATCH((CUADRO!J$4&amp;$E867),'Hoja de Trabajo para listado'!$BC$151:$CB$151,0)),0)+IFERROR(INDEX('Hoja de Trabajo para listado'!$DE$153:$DG$274,MATCH($A867,'Hoja de Trabajo para listado'!$DE$153:$DE$1048576,0),MATCH((CUADRO!J$4&amp;$E867),'Hoja de Trabajo para listado'!$DE$151:$DG$151,0)),0)+IFERROR(INDEX('Hoja de Trabajo para listado'!$CD$155:$DC$1048576,MATCH($A867,'Hoja de Trabajo para listado'!$CD$155:$CD$1048576,0),MATCH((CUADRO!J$4&amp;$E867),'Hoja de Trabajo para listado'!$CD$151:$DC$151,0)),0)</f>
        <v>0</v>
      </c>
      <c r="K867" s="243">
        <f ca="1">+IFERROR(INDEX('Hoja de Trabajo para listado'!$A$155:$Z$1048576,MATCH($A867,'Hoja de Trabajo para listado'!$A$155:$A$1048576,0),MATCH((CUADRO!K$4&amp;$E867),'Hoja de Trabajo para listado'!$A$151:$Z$151,0)),0)+IFERROR(INDEX('Hoja de Trabajo para listado'!$AB$155:$BA$1048576,MATCH($A867,'Hoja de Trabajo para listado'!$AB$155:$AB$1048576,0),MATCH((CUADRO!K$4&amp;$E867),'Hoja de Trabajo para listado'!$AB$151:$BA$151,0)),0)+IFERROR(INDEX('Hoja de Trabajo para listado'!$BC$155:$CB$1048576,MATCH($A867,'Hoja de Trabajo para listado'!$BC$155:$BC$1048576,0),MATCH((CUADRO!K$4&amp;$E867),'Hoja de Trabajo para listado'!$BC$151:$CB$151,0)),0)+IFERROR(INDEX('Hoja de Trabajo para listado'!$DE$153:$DG$274,MATCH($A867,'Hoja de Trabajo para listado'!$DE$153:$DE$1048576,0),MATCH((CUADRO!K$4&amp;$E867),'Hoja de Trabajo para listado'!$DE$151:$DG$151,0)),0)+IFERROR(INDEX('Hoja de Trabajo para listado'!$CD$155:$DC$1048576,MATCH($A867,'Hoja de Trabajo para listado'!$CD$155:$CD$1048576,0),MATCH((CUADRO!K$4&amp;$E867),'Hoja de Trabajo para listado'!$CD$151:$DC$151,0)),0)</f>
        <v>0</v>
      </c>
      <c r="L867" s="243">
        <f ca="1">+IFERROR(INDEX('Hoja de Trabajo para listado'!$A$155:$Z$1048576,MATCH($A867,'Hoja de Trabajo para listado'!$A$155:$A$1048576,0),MATCH((CUADRO!L$4&amp;$E867),'Hoja de Trabajo para listado'!$A$151:$Z$151,0)),0)+IFERROR(INDEX('Hoja de Trabajo para listado'!$AB$155:$BA$1048576,MATCH($A867,'Hoja de Trabajo para listado'!$AB$155:$AB$1048576,0),MATCH((CUADRO!L$4&amp;$E867),'Hoja de Trabajo para listado'!$AB$151:$BA$151,0)),0)+IFERROR(INDEX('Hoja de Trabajo para listado'!$BC$155:$CB$1048576,MATCH($A867,'Hoja de Trabajo para listado'!$BC$155:$BC$1048576,0),MATCH((CUADRO!L$4&amp;$E867),'Hoja de Trabajo para listado'!$BC$151:$CB$151,0)),0)+IFERROR(INDEX('Hoja de Trabajo para listado'!$DE$153:$DG$274,MATCH($A867,'Hoja de Trabajo para listado'!$DE$153:$DE$1048576,0),MATCH((CUADRO!L$4&amp;$E867),'Hoja de Trabajo para listado'!$DE$151:$DG$151,0)),0)+IFERROR(INDEX('Hoja de Trabajo para listado'!$CD$155:$DC$1048576,MATCH($A867,'Hoja de Trabajo para listado'!$CD$155:$CD$1048576,0),MATCH((CUADRO!L$4&amp;$E867),'Hoja de Trabajo para listado'!$CD$151:$DC$151,0)),0)</f>
        <v>0</v>
      </c>
      <c r="M867" s="243">
        <f ca="1">+IFERROR(INDEX('Hoja de Trabajo para listado'!$A$155:$Z$1048576,MATCH($A867,'Hoja de Trabajo para listado'!$A$155:$A$1048576,0),MATCH((CUADRO!M$4&amp;$E867),'Hoja de Trabajo para listado'!$A$151:$Z$151,0)),0)+IFERROR(INDEX('Hoja de Trabajo para listado'!$AB$155:$BA$1048576,MATCH($A867,'Hoja de Trabajo para listado'!$AB$155:$AB$1048576,0),MATCH((CUADRO!M$4&amp;$E867),'Hoja de Trabajo para listado'!$AB$151:$BA$151,0)),0)+IFERROR(INDEX('Hoja de Trabajo para listado'!$BC$155:$CB$1048576,MATCH($A867,'Hoja de Trabajo para listado'!$BC$155:$BC$1048576,0),MATCH((CUADRO!M$4&amp;$E867),'Hoja de Trabajo para listado'!$BC$151:$CB$151,0)),0)+IFERROR(INDEX('Hoja de Trabajo para listado'!$DE$153:$DG$274,MATCH($A867,'Hoja de Trabajo para listado'!$DE$153:$DE$1048576,0),MATCH((CUADRO!M$4&amp;$E867),'Hoja de Trabajo para listado'!$DE$151:$DG$151,0)),0)+IFERROR(INDEX('Hoja de Trabajo para listado'!$CD$155:$DC$1048576,MATCH($A867,'Hoja de Trabajo para listado'!$CD$155:$CD$1048576,0),MATCH((CUADRO!M$4&amp;$E867),'Hoja de Trabajo para listado'!$CD$151:$DC$151,0)),0)</f>
        <v>0</v>
      </c>
      <c r="N867" s="243">
        <f ca="1">+IFERROR(INDEX('Hoja de Trabajo para listado'!$A$155:$Z$1048576,MATCH($A867,'Hoja de Trabajo para listado'!$A$155:$A$1048576,0),MATCH((CUADRO!N$4&amp;$E867),'Hoja de Trabajo para listado'!$A$151:$Z$151,0)),0)+IFERROR(INDEX('Hoja de Trabajo para listado'!$AB$155:$BA$1048576,MATCH($A867,'Hoja de Trabajo para listado'!$AB$155:$AB$1048576,0),MATCH((CUADRO!N$4&amp;$E867),'Hoja de Trabajo para listado'!$AB$151:$BA$151,0)),0)+IFERROR(INDEX('Hoja de Trabajo para listado'!$BC$155:$CB$1048576,MATCH($A867,'Hoja de Trabajo para listado'!$BC$155:$BC$1048576,0),MATCH((CUADRO!N$4&amp;$E867),'Hoja de Trabajo para listado'!$BC$151:$CB$151,0)),0)+IFERROR(INDEX('Hoja de Trabajo para listado'!$DE$153:$DG$274,MATCH($A867,'Hoja de Trabajo para listado'!$DE$153:$DE$1048576,0),MATCH((CUADRO!N$4&amp;$E867),'Hoja de Trabajo para listado'!$DE$151:$DG$151,0)),0)+IFERROR(INDEX('Hoja de Trabajo para listado'!$CD$155:$DC$1048576,MATCH($A867,'Hoja de Trabajo para listado'!$CD$155:$CD$1048576,0),MATCH((CUADRO!N$4&amp;$E867),'Hoja de Trabajo para listado'!$CD$151:$DC$151,0)),0)</f>
        <v>0</v>
      </c>
      <c r="O867" s="243">
        <f ca="1">+IFERROR(INDEX('Hoja de Trabajo para listado'!$A$155:$Z$1048576,MATCH($A867,'Hoja de Trabajo para listado'!$A$155:$A$1048576,0),MATCH((CUADRO!O$4&amp;$E867),'Hoja de Trabajo para listado'!$A$151:$Z$151,0)),0)+IFERROR(INDEX('Hoja de Trabajo para listado'!$AB$155:$BA$1048576,MATCH($A867,'Hoja de Trabajo para listado'!$AB$155:$AB$1048576,0),MATCH((CUADRO!O$4&amp;$E867),'Hoja de Trabajo para listado'!$AB$151:$BA$151,0)),0)+IFERROR(INDEX('Hoja de Trabajo para listado'!$BC$155:$CB$1048576,MATCH($A867,'Hoja de Trabajo para listado'!$BC$155:$BC$1048576,0),MATCH((CUADRO!O$4&amp;$E867),'Hoja de Trabajo para listado'!$BC$151:$CB$151,0)),0)+IFERROR(INDEX('Hoja de Trabajo para listado'!$DE$153:$DG$274,MATCH($A867,'Hoja de Trabajo para listado'!$DE$153:$DE$1048576,0),MATCH((CUADRO!O$4&amp;$E867),'Hoja de Trabajo para listado'!$DE$151:$DG$151,0)),0)+IFERROR(INDEX('Hoja de Trabajo para listado'!$CD$155:$DC$1048576,MATCH($A867,'Hoja de Trabajo para listado'!$CD$155:$CD$1048576,0),MATCH((CUADRO!O$4&amp;$E867),'Hoja de Trabajo para listado'!$CD$151:$DC$151,0)),0)</f>
        <v>0</v>
      </c>
      <c r="P867" s="243">
        <f ca="1">+IFERROR(INDEX('Hoja de Trabajo para listado'!$A$155:$Z$1048576,MATCH($A867,'Hoja de Trabajo para listado'!$A$155:$A$1048576,0),MATCH((CUADRO!P$4&amp;$E867),'Hoja de Trabajo para listado'!$A$151:$Z$151,0)),0)+IFERROR(INDEX('Hoja de Trabajo para listado'!$AB$155:$BA$1048576,MATCH($A867,'Hoja de Trabajo para listado'!$AB$155:$AB$1048576,0),MATCH((CUADRO!P$4&amp;$E867),'Hoja de Trabajo para listado'!$AB$151:$BA$151,0)),0)+IFERROR(INDEX('Hoja de Trabajo para listado'!$BC$155:$CB$1048576,MATCH($A867,'Hoja de Trabajo para listado'!$BC$155:$BC$1048576,0),MATCH((CUADRO!P$4&amp;$E867),'Hoja de Trabajo para listado'!$BC$151:$CB$151,0)),0)+IFERROR(INDEX('Hoja de Trabajo para listado'!$DE$153:$DG$274,MATCH($A867,'Hoja de Trabajo para listado'!$DE$153:$DE$1048576,0),MATCH((CUADRO!P$4&amp;$E867),'Hoja de Trabajo para listado'!$DE$151:$DG$151,0)),0)+IFERROR(INDEX('Hoja de Trabajo para listado'!$CD$155:$DC$1048576,MATCH($A867,'Hoja de Trabajo para listado'!$CD$155:$CD$1048576,0),MATCH((CUADRO!P$4&amp;$E867),'Hoja de Trabajo para listado'!$CD$151:$DC$151,0)),0)</f>
        <v>0</v>
      </c>
      <c r="Q867" s="243">
        <f ca="1">+IFERROR(INDEX('Hoja de Trabajo para listado'!$A$155:$Z$1048576,MATCH($A867,'Hoja de Trabajo para listado'!$A$155:$A$1048576,0),MATCH((CUADRO!Q$4&amp;$E867),'Hoja de Trabajo para listado'!$A$151:$Z$151,0)),0)+IFERROR(INDEX('Hoja de Trabajo para listado'!$AB$155:$BA$1048576,MATCH($A867,'Hoja de Trabajo para listado'!$AB$155:$AB$1048576,0),MATCH((CUADRO!Q$4&amp;$E867),'Hoja de Trabajo para listado'!$AB$151:$BA$151,0)),0)+IFERROR(INDEX('Hoja de Trabajo para listado'!$BC$155:$CB$1048576,MATCH($A867,'Hoja de Trabajo para listado'!$BC$155:$BC$1048576,0),MATCH((CUADRO!Q$4&amp;$E867),'Hoja de Trabajo para listado'!$BC$151:$CB$151,0)),0)+IFERROR(INDEX('Hoja de Trabajo para listado'!$DE$153:$DG$274,MATCH($A867,'Hoja de Trabajo para listado'!$DE$153:$DE$1048576,0),MATCH((CUADRO!Q$4&amp;$E867),'Hoja de Trabajo para listado'!$DE$151:$DG$151,0)),0)+IFERROR(INDEX('Hoja de Trabajo para listado'!$CD$155:$DC$1048576,MATCH($A867,'Hoja de Trabajo para listado'!$CD$155:$CD$1048576,0),MATCH((CUADRO!Q$4&amp;$E867),'Hoja de Trabajo para listado'!$CD$151:$DC$151,0)),0)</f>
        <v>0</v>
      </c>
      <c r="R867" s="243">
        <f t="shared" ca="1" si="33"/>
        <v>0</v>
      </c>
      <c r="S867" s="249"/>
      <c r="T867" s="243">
        <f ca="1">+T868</f>
        <v>0</v>
      </c>
      <c r="U867" s="242">
        <f t="shared" si="34"/>
        <v>1</v>
      </c>
      <c r="V867" s="333" t="str">
        <f>+VLOOKUP(A867,bd_lista!$A$3:$E$592,5,FALSE)</f>
        <v>Gobiernos Autonomos Municipales</v>
      </c>
      <c r="W867" s="387" t="str">
        <f>+V867</f>
        <v>Gobiernos Autonomos Municipales</v>
      </c>
      <c r="X867" s="242">
        <f>+VLOOKUP(A867,[4]Sheet1!$A$13:$D$744,4,FALSE)</f>
        <v>0</v>
      </c>
      <c r="Y867" s="242" t="e">
        <f>+VLOOKUP(X867,bd_lista!$A$3:$C$592,3,FALSE)</f>
        <v>#N/A</v>
      </c>
      <c r="Z867" s="294">
        <f>+X867</f>
        <v>0</v>
      </c>
      <c r="AA867" s="295" t="e">
        <f>+Y867</f>
        <v>#N/A</v>
      </c>
    </row>
    <row r="868" spans="1:27" customFormat="1" ht="15" hidden="1" customHeight="1">
      <c r="A868" s="32">
        <v>1516</v>
      </c>
      <c r="B868" s="393"/>
      <c r="C868" s="247" t="str">
        <f>+VLOOKUP(A868,bd_lista!$A$3:$C$592,3,FALSE)</f>
        <v>Gobierno Autónomo Municipal de Toro Toro</v>
      </c>
      <c r="D868" s="390"/>
      <c r="E868" s="244" t="s">
        <v>1305</v>
      </c>
      <c r="F868" s="245">
        <f ca="1">+IFERROR(INDEX('Hoja de Trabajo para listado'!$A$155:$Z$1048576,MATCH($A868,'Hoja de Trabajo para listado'!$A$155:$A$1048576,0),MATCH((CUADRO!F$4&amp;$E868),'Hoja de Trabajo para listado'!$A$151:$Z$151,0)),0)+IFERROR(INDEX('Hoja de Trabajo para listado'!$AB$155:$BA$1048576,MATCH($A868,'Hoja de Trabajo para listado'!$AB$155:$AB$1048576,0),MATCH((CUADRO!F$4&amp;$E868),'Hoja de Trabajo para listado'!$AB$151:$BA$151,0)),0)+IFERROR(INDEX('Hoja de Trabajo para listado'!$BC$155:$CB$1048576,MATCH($A868,'Hoja de Trabajo para listado'!$BC$155:$BC$1048576,0),MATCH((CUADRO!F$4&amp;$E868),'Hoja de Trabajo para listado'!$BC$151:$CB$151,0)),0)+IFERROR(INDEX('Hoja de Trabajo para listado'!$DE$153:$DG$274,MATCH($A868,'Hoja de Trabajo para listado'!$DE$153:$DE$1048576,0),MATCH((CUADRO!F$4&amp;$E868),'Hoja de Trabajo para listado'!$DE$151:$DG$151,0)),0)+IFERROR(INDEX('Hoja de Trabajo para listado'!$CD$155:$DC$1048576,MATCH($A868,'Hoja de Trabajo para listado'!$CD$155:$CD$1048576,0),MATCH((CUADRO!F$4&amp;$E868),'Hoja de Trabajo para listado'!$CD$151:$DC$151,0)),0)</f>
        <v>0</v>
      </c>
      <c r="G868" s="245">
        <f ca="1">+IFERROR(INDEX('Hoja de Trabajo para listado'!$A$155:$Z$1048576,MATCH($A868,'Hoja de Trabajo para listado'!$A$155:$A$1048576,0),MATCH((CUADRO!G$4&amp;$E868),'Hoja de Trabajo para listado'!$A$151:$Z$151,0)),0)+IFERROR(INDEX('Hoja de Trabajo para listado'!$AB$155:$BA$1048576,MATCH($A868,'Hoja de Trabajo para listado'!$AB$155:$AB$1048576,0),MATCH((CUADRO!G$4&amp;$E868),'Hoja de Trabajo para listado'!$AB$151:$BA$151,0)),0)+IFERROR(INDEX('Hoja de Trabajo para listado'!$BC$155:$CB$1048576,MATCH($A868,'Hoja de Trabajo para listado'!$BC$155:$BC$1048576,0),MATCH((CUADRO!G$4&amp;$E868),'Hoja de Trabajo para listado'!$BC$151:$CB$151,0)),0)+IFERROR(INDEX('Hoja de Trabajo para listado'!$DE$153:$DG$274,MATCH($A868,'Hoja de Trabajo para listado'!$DE$153:$DE$1048576,0),MATCH((CUADRO!G$4&amp;$E868),'Hoja de Trabajo para listado'!$DE$151:$DG$151,0)),0)+IFERROR(INDEX('Hoja de Trabajo para listado'!$CD$155:$DC$1048576,MATCH($A868,'Hoja de Trabajo para listado'!$CD$155:$CD$1048576,0),MATCH((CUADRO!G$4&amp;$E868),'Hoja de Trabajo para listado'!$CD$151:$DC$151,0)),0)</f>
        <v>0</v>
      </c>
      <c r="H868" s="245">
        <f ca="1">+IFERROR(INDEX('Hoja de Trabajo para listado'!$A$155:$Z$1048576,MATCH($A868,'Hoja de Trabajo para listado'!$A$155:$A$1048576,0),MATCH((CUADRO!H$4&amp;$E868),'Hoja de Trabajo para listado'!$A$151:$Z$151,0)),0)+IFERROR(INDEX('Hoja de Trabajo para listado'!$AB$155:$BA$1048576,MATCH($A868,'Hoja de Trabajo para listado'!$AB$155:$AB$1048576,0),MATCH((CUADRO!H$4&amp;$E868),'Hoja de Trabajo para listado'!$AB$151:$BA$151,0)),0)+IFERROR(INDEX('Hoja de Trabajo para listado'!$BC$155:$CB$1048576,MATCH($A868,'Hoja de Trabajo para listado'!$BC$155:$BC$1048576,0),MATCH((CUADRO!H$4&amp;$E868),'Hoja de Trabajo para listado'!$BC$151:$CB$151,0)),0)+IFERROR(INDEX('Hoja de Trabajo para listado'!$DE$153:$DG$274,MATCH($A868,'Hoja de Trabajo para listado'!$DE$153:$DE$1048576,0),MATCH((CUADRO!H$4&amp;$E868),'Hoja de Trabajo para listado'!$DE$151:$DG$151,0)),0)+IFERROR(INDEX('Hoja de Trabajo para listado'!$CD$155:$DC$1048576,MATCH($A868,'Hoja de Trabajo para listado'!$CD$155:$CD$1048576,0),MATCH((CUADRO!H$4&amp;$E868),'Hoja de Trabajo para listado'!$CD$151:$DC$151,0)),0)</f>
        <v>0</v>
      </c>
      <c r="I868" s="245">
        <f ca="1">+IFERROR(INDEX('Hoja de Trabajo para listado'!$A$155:$Z$1048576,MATCH($A868,'Hoja de Trabajo para listado'!$A$155:$A$1048576,0),MATCH((CUADRO!I$4&amp;$E868),'Hoja de Trabajo para listado'!$A$151:$Z$151,0)),0)+IFERROR(INDEX('Hoja de Trabajo para listado'!$AB$155:$BA$1048576,MATCH($A868,'Hoja de Trabajo para listado'!$AB$155:$AB$1048576,0),MATCH((CUADRO!I$4&amp;$E868),'Hoja de Trabajo para listado'!$AB$151:$BA$151,0)),0)+IFERROR(INDEX('Hoja de Trabajo para listado'!$BC$155:$CB$1048576,MATCH($A868,'Hoja de Trabajo para listado'!$BC$155:$BC$1048576,0),MATCH((CUADRO!I$4&amp;$E868),'Hoja de Trabajo para listado'!$BC$151:$CB$151,0)),0)+IFERROR(INDEX('Hoja de Trabajo para listado'!$DE$153:$DG$274,MATCH($A868,'Hoja de Trabajo para listado'!$DE$153:$DE$1048576,0),MATCH((CUADRO!I$4&amp;$E868),'Hoja de Trabajo para listado'!$DE$151:$DG$151,0)),0)+IFERROR(INDEX('Hoja de Trabajo para listado'!$CD$155:$DC$1048576,MATCH($A868,'Hoja de Trabajo para listado'!$CD$155:$CD$1048576,0),MATCH((CUADRO!I$4&amp;$E868),'Hoja de Trabajo para listado'!$CD$151:$DC$151,0)),0)</f>
        <v>0</v>
      </c>
      <c r="J868" s="245">
        <f ca="1">+IFERROR(INDEX('Hoja de Trabajo para listado'!$A$155:$Z$1048576,MATCH($A868,'Hoja de Trabajo para listado'!$A$155:$A$1048576,0),MATCH((CUADRO!J$4&amp;$E868),'Hoja de Trabajo para listado'!$A$151:$Z$151,0)),0)+IFERROR(INDEX('Hoja de Trabajo para listado'!$AB$155:$BA$1048576,MATCH($A868,'Hoja de Trabajo para listado'!$AB$155:$AB$1048576,0),MATCH((CUADRO!J$4&amp;$E868),'Hoja de Trabajo para listado'!$AB$151:$BA$151,0)),0)+IFERROR(INDEX('Hoja de Trabajo para listado'!$BC$155:$CB$1048576,MATCH($A868,'Hoja de Trabajo para listado'!$BC$155:$BC$1048576,0),MATCH((CUADRO!J$4&amp;$E868),'Hoja de Trabajo para listado'!$BC$151:$CB$151,0)),0)+IFERROR(INDEX('Hoja de Trabajo para listado'!$DE$153:$DG$274,MATCH($A868,'Hoja de Trabajo para listado'!$DE$153:$DE$1048576,0),MATCH((CUADRO!J$4&amp;$E868),'Hoja de Trabajo para listado'!$DE$151:$DG$151,0)),0)+IFERROR(INDEX('Hoja de Trabajo para listado'!$CD$155:$DC$1048576,MATCH($A868,'Hoja de Trabajo para listado'!$CD$155:$CD$1048576,0),MATCH((CUADRO!J$4&amp;$E868),'Hoja de Trabajo para listado'!$CD$151:$DC$151,0)),0)</f>
        <v>0</v>
      </c>
      <c r="K868" s="245">
        <f ca="1">+IFERROR(INDEX('Hoja de Trabajo para listado'!$A$155:$Z$1048576,MATCH($A868,'Hoja de Trabajo para listado'!$A$155:$A$1048576,0),MATCH((CUADRO!K$4&amp;$E868),'Hoja de Trabajo para listado'!$A$151:$Z$151,0)),0)+IFERROR(INDEX('Hoja de Trabajo para listado'!$AB$155:$BA$1048576,MATCH($A868,'Hoja de Trabajo para listado'!$AB$155:$AB$1048576,0),MATCH((CUADRO!K$4&amp;$E868),'Hoja de Trabajo para listado'!$AB$151:$BA$151,0)),0)+IFERROR(INDEX('Hoja de Trabajo para listado'!$BC$155:$CB$1048576,MATCH($A868,'Hoja de Trabajo para listado'!$BC$155:$BC$1048576,0),MATCH((CUADRO!K$4&amp;$E868),'Hoja de Trabajo para listado'!$BC$151:$CB$151,0)),0)+IFERROR(INDEX('Hoja de Trabajo para listado'!$DE$153:$DG$274,MATCH($A868,'Hoja de Trabajo para listado'!$DE$153:$DE$1048576,0),MATCH((CUADRO!K$4&amp;$E868),'Hoja de Trabajo para listado'!$DE$151:$DG$151,0)),0)+IFERROR(INDEX('Hoja de Trabajo para listado'!$CD$155:$DC$1048576,MATCH($A868,'Hoja de Trabajo para listado'!$CD$155:$CD$1048576,0),MATCH((CUADRO!K$4&amp;$E868),'Hoja de Trabajo para listado'!$CD$151:$DC$151,0)),0)</f>
        <v>0</v>
      </c>
      <c r="L868" s="245">
        <f ca="1">+IFERROR(INDEX('Hoja de Trabajo para listado'!$A$155:$Z$1048576,MATCH($A868,'Hoja de Trabajo para listado'!$A$155:$A$1048576,0),MATCH((CUADRO!L$4&amp;$E868),'Hoja de Trabajo para listado'!$A$151:$Z$151,0)),0)+IFERROR(INDEX('Hoja de Trabajo para listado'!$AB$155:$BA$1048576,MATCH($A868,'Hoja de Trabajo para listado'!$AB$155:$AB$1048576,0),MATCH((CUADRO!L$4&amp;$E868),'Hoja de Trabajo para listado'!$AB$151:$BA$151,0)),0)+IFERROR(INDEX('Hoja de Trabajo para listado'!$BC$155:$CB$1048576,MATCH($A868,'Hoja de Trabajo para listado'!$BC$155:$BC$1048576,0),MATCH((CUADRO!L$4&amp;$E868),'Hoja de Trabajo para listado'!$BC$151:$CB$151,0)),0)+IFERROR(INDEX('Hoja de Trabajo para listado'!$DE$153:$DG$274,MATCH($A868,'Hoja de Trabajo para listado'!$DE$153:$DE$1048576,0),MATCH((CUADRO!L$4&amp;$E868),'Hoja de Trabajo para listado'!$DE$151:$DG$151,0)),0)+IFERROR(INDEX('Hoja de Trabajo para listado'!$CD$155:$DC$1048576,MATCH($A868,'Hoja de Trabajo para listado'!$CD$155:$CD$1048576,0),MATCH((CUADRO!L$4&amp;$E868),'Hoja de Trabajo para listado'!$CD$151:$DC$151,0)),0)</f>
        <v>0</v>
      </c>
      <c r="M868" s="245">
        <f ca="1">+IFERROR(INDEX('Hoja de Trabajo para listado'!$A$155:$Z$1048576,MATCH($A868,'Hoja de Trabajo para listado'!$A$155:$A$1048576,0),MATCH((CUADRO!M$4&amp;$E868),'Hoja de Trabajo para listado'!$A$151:$Z$151,0)),0)+IFERROR(INDEX('Hoja de Trabajo para listado'!$AB$155:$BA$1048576,MATCH($A868,'Hoja de Trabajo para listado'!$AB$155:$AB$1048576,0),MATCH((CUADRO!M$4&amp;$E868),'Hoja de Trabajo para listado'!$AB$151:$BA$151,0)),0)+IFERROR(INDEX('Hoja de Trabajo para listado'!$BC$155:$CB$1048576,MATCH($A868,'Hoja de Trabajo para listado'!$BC$155:$BC$1048576,0),MATCH((CUADRO!M$4&amp;$E868),'Hoja de Trabajo para listado'!$BC$151:$CB$151,0)),0)+IFERROR(INDEX('Hoja de Trabajo para listado'!$DE$153:$DG$274,MATCH($A868,'Hoja de Trabajo para listado'!$DE$153:$DE$1048576,0),MATCH((CUADRO!M$4&amp;$E868),'Hoja de Trabajo para listado'!$DE$151:$DG$151,0)),0)+IFERROR(INDEX('Hoja de Trabajo para listado'!$CD$155:$DC$1048576,MATCH($A868,'Hoja de Trabajo para listado'!$CD$155:$CD$1048576,0),MATCH((CUADRO!M$4&amp;$E868),'Hoja de Trabajo para listado'!$CD$151:$DC$151,0)),0)</f>
        <v>0</v>
      </c>
      <c r="N868" s="245">
        <f ca="1">+IFERROR(INDEX('Hoja de Trabajo para listado'!$A$155:$Z$1048576,MATCH($A868,'Hoja de Trabajo para listado'!$A$155:$A$1048576,0),MATCH((CUADRO!N$4&amp;$E868),'Hoja de Trabajo para listado'!$A$151:$Z$151,0)),0)+IFERROR(INDEX('Hoja de Trabajo para listado'!$AB$155:$BA$1048576,MATCH($A868,'Hoja de Trabajo para listado'!$AB$155:$AB$1048576,0),MATCH((CUADRO!N$4&amp;$E868),'Hoja de Trabajo para listado'!$AB$151:$BA$151,0)),0)+IFERROR(INDEX('Hoja de Trabajo para listado'!$BC$155:$CB$1048576,MATCH($A868,'Hoja de Trabajo para listado'!$BC$155:$BC$1048576,0),MATCH((CUADRO!N$4&amp;$E868),'Hoja de Trabajo para listado'!$BC$151:$CB$151,0)),0)+IFERROR(INDEX('Hoja de Trabajo para listado'!$DE$153:$DG$274,MATCH($A868,'Hoja de Trabajo para listado'!$DE$153:$DE$1048576,0),MATCH((CUADRO!N$4&amp;$E868),'Hoja de Trabajo para listado'!$DE$151:$DG$151,0)),0)+IFERROR(INDEX('Hoja de Trabajo para listado'!$CD$155:$DC$1048576,MATCH($A868,'Hoja de Trabajo para listado'!$CD$155:$CD$1048576,0),MATCH((CUADRO!N$4&amp;$E868),'Hoja de Trabajo para listado'!$CD$151:$DC$151,0)),0)</f>
        <v>0</v>
      </c>
      <c r="O868" s="245">
        <f ca="1">+IFERROR(INDEX('Hoja de Trabajo para listado'!$A$155:$Z$1048576,MATCH($A868,'Hoja de Trabajo para listado'!$A$155:$A$1048576,0),MATCH((CUADRO!O$4&amp;$E868),'Hoja de Trabajo para listado'!$A$151:$Z$151,0)),0)+IFERROR(INDEX('Hoja de Trabajo para listado'!$AB$155:$BA$1048576,MATCH($A868,'Hoja de Trabajo para listado'!$AB$155:$AB$1048576,0),MATCH((CUADRO!O$4&amp;$E868),'Hoja de Trabajo para listado'!$AB$151:$BA$151,0)),0)+IFERROR(INDEX('Hoja de Trabajo para listado'!$BC$155:$CB$1048576,MATCH($A868,'Hoja de Trabajo para listado'!$BC$155:$BC$1048576,0),MATCH((CUADRO!O$4&amp;$E868),'Hoja de Trabajo para listado'!$BC$151:$CB$151,0)),0)+IFERROR(INDEX('Hoja de Trabajo para listado'!$DE$153:$DG$274,MATCH($A868,'Hoja de Trabajo para listado'!$DE$153:$DE$1048576,0),MATCH((CUADRO!O$4&amp;$E868),'Hoja de Trabajo para listado'!$DE$151:$DG$151,0)),0)+IFERROR(INDEX('Hoja de Trabajo para listado'!$CD$155:$DC$1048576,MATCH($A868,'Hoja de Trabajo para listado'!$CD$155:$CD$1048576,0),MATCH((CUADRO!O$4&amp;$E868),'Hoja de Trabajo para listado'!$CD$151:$DC$151,0)),0)</f>
        <v>0</v>
      </c>
      <c r="P868" s="245">
        <f ca="1">+IFERROR(INDEX('Hoja de Trabajo para listado'!$A$155:$Z$1048576,MATCH($A868,'Hoja de Trabajo para listado'!$A$155:$A$1048576,0),MATCH((CUADRO!P$4&amp;$E868),'Hoja de Trabajo para listado'!$A$151:$Z$151,0)),0)+IFERROR(INDEX('Hoja de Trabajo para listado'!$AB$155:$BA$1048576,MATCH($A868,'Hoja de Trabajo para listado'!$AB$155:$AB$1048576,0),MATCH((CUADRO!P$4&amp;$E868),'Hoja de Trabajo para listado'!$AB$151:$BA$151,0)),0)+IFERROR(INDEX('Hoja de Trabajo para listado'!$BC$155:$CB$1048576,MATCH($A868,'Hoja de Trabajo para listado'!$BC$155:$BC$1048576,0),MATCH((CUADRO!P$4&amp;$E868),'Hoja de Trabajo para listado'!$BC$151:$CB$151,0)),0)+IFERROR(INDEX('Hoja de Trabajo para listado'!$DE$153:$DG$274,MATCH($A868,'Hoja de Trabajo para listado'!$DE$153:$DE$1048576,0),MATCH((CUADRO!P$4&amp;$E868),'Hoja de Trabajo para listado'!$DE$151:$DG$151,0)),0)+IFERROR(INDEX('Hoja de Trabajo para listado'!$CD$155:$DC$1048576,MATCH($A868,'Hoja de Trabajo para listado'!$CD$155:$CD$1048576,0),MATCH((CUADRO!P$4&amp;$E868),'Hoja de Trabajo para listado'!$CD$151:$DC$151,0)),0)</f>
        <v>0</v>
      </c>
      <c r="Q868" s="245">
        <f ca="1">+IFERROR(INDEX('Hoja de Trabajo para listado'!$A$155:$Z$1048576,MATCH($A868,'Hoja de Trabajo para listado'!$A$155:$A$1048576,0),MATCH((CUADRO!Q$4&amp;$E868),'Hoja de Trabajo para listado'!$A$151:$Z$151,0)),0)+IFERROR(INDEX('Hoja de Trabajo para listado'!$AB$155:$BA$1048576,MATCH($A868,'Hoja de Trabajo para listado'!$AB$155:$AB$1048576,0),MATCH((CUADRO!Q$4&amp;$E868),'Hoja de Trabajo para listado'!$AB$151:$BA$151,0)),0)+IFERROR(INDEX('Hoja de Trabajo para listado'!$BC$155:$CB$1048576,MATCH($A868,'Hoja de Trabajo para listado'!$BC$155:$BC$1048576,0),MATCH((CUADRO!Q$4&amp;$E868),'Hoja de Trabajo para listado'!$BC$151:$CB$151,0)),0)+IFERROR(INDEX('Hoja de Trabajo para listado'!$DE$153:$DG$274,MATCH($A868,'Hoja de Trabajo para listado'!$DE$153:$DE$1048576,0),MATCH((CUADRO!Q$4&amp;$E868),'Hoja de Trabajo para listado'!$DE$151:$DG$151,0)),0)+IFERROR(INDEX('Hoja de Trabajo para listado'!$CD$155:$DC$1048576,MATCH($A868,'Hoja de Trabajo para listado'!$CD$155:$CD$1048576,0),MATCH((CUADRO!Q$4&amp;$E868),'Hoja de Trabajo para listado'!$CD$151:$DC$151,0)),0)</f>
        <v>0</v>
      </c>
      <c r="R868" s="245">
        <f t="shared" ca="1" si="33"/>
        <v>0</v>
      </c>
      <c r="S868" s="259">
        <f ca="1">+R867+R868</f>
        <v>0</v>
      </c>
      <c r="T868" s="245">
        <f ca="1">+S868</f>
        <v>0</v>
      </c>
      <c r="U868" s="244">
        <f t="shared" si="34"/>
        <v>2</v>
      </c>
      <c r="V868" s="333" t="str">
        <f>+VLOOKUP(A868,bd_lista!$A$3:$E$592,5,FALSE)</f>
        <v>Gobiernos Autonomos Municipales</v>
      </c>
      <c r="W868" s="388"/>
      <c r="X868" s="242">
        <f>+VLOOKUP(A868,[4]Sheet1!$A$13:$D$744,4,FALSE)</f>
        <v>0</v>
      </c>
      <c r="Y868" s="242" t="e">
        <f>+VLOOKUP(X868,bd_lista!$A$3:$C$592,3,FALSE)</f>
        <v>#N/A</v>
      </c>
      <c r="Z868" s="292"/>
      <c r="AA868" s="293"/>
    </row>
    <row r="869" spans="1:27" customFormat="1" ht="15" hidden="1" customHeight="1">
      <c r="A869" s="32">
        <v>1517</v>
      </c>
      <c r="B869" s="392">
        <f>+A869</f>
        <v>1517</v>
      </c>
      <c r="C869" s="247" t="str">
        <f>+VLOOKUP(A869,bd_lista!$A$3:$C$592,3,FALSE)</f>
        <v>Gobierno Autónomo Municipal de Cotagaita</v>
      </c>
      <c r="D869" s="389" t="str">
        <f>+C869</f>
        <v>Gobierno Autónomo Municipal de Cotagaita</v>
      </c>
      <c r="E869" s="242" t="s">
        <v>1304</v>
      </c>
      <c r="F869" s="243">
        <f ca="1">+IFERROR(INDEX('Hoja de Trabajo para listado'!$A$155:$Z$1048576,MATCH($A869,'Hoja de Trabajo para listado'!$A$155:$A$1048576,0),MATCH((CUADRO!F$4&amp;$E869),'Hoja de Trabajo para listado'!$A$151:$Z$151,0)),0)+IFERROR(INDEX('Hoja de Trabajo para listado'!$AB$155:$BA$1048576,MATCH($A869,'Hoja de Trabajo para listado'!$AB$155:$AB$1048576,0),MATCH((CUADRO!F$4&amp;$E869),'Hoja de Trabajo para listado'!$AB$151:$BA$151,0)),0)+IFERROR(INDEX('Hoja de Trabajo para listado'!$BC$155:$CB$1048576,MATCH($A869,'Hoja de Trabajo para listado'!$BC$155:$BC$1048576,0),MATCH((CUADRO!F$4&amp;$E869),'Hoja de Trabajo para listado'!$BC$151:$CB$151,0)),0)+IFERROR(INDEX('Hoja de Trabajo para listado'!$DE$153:$DG$274,MATCH($A869,'Hoja de Trabajo para listado'!$DE$153:$DE$1048576,0),MATCH((CUADRO!F$4&amp;$E869),'Hoja de Trabajo para listado'!$DE$151:$DG$151,0)),0)+IFERROR(INDEX('Hoja de Trabajo para listado'!$CD$155:$DC$1048576,MATCH($A869,'Hoja de Trabajo para listado'!$CD$155:$CD$1048576,0),MATCH((CUADRO!F$4&amp;$E869),'Hoja de Trabajo para listado'!$CD$151:$DC$151,0)),0)</f>
        <v>0</v>
      </c>
      <c r="G869" s="243">
        <f ca="1">+IFERROR(INDEX('Hoja de Trabajo para listado'!$A$155:$Z$1048576,MATCH($A869,'Hoja de Trabajo para listado'!$A$155:$A$1048576,0),MATCH((CUADRO!G$4&amp;$E869),'Hoja de Trabajo para listado'!$A$151:$Z$151,0)),0)+IFERROR(INDEX('Hoja de Trabajo para listado'!$AB$155:$BA$1048576,MATCH($A869,'Hoja de Trabajo para listado'!$AB$155:$AB$1048576,0),MATCH((CUADRO!G$4&amp;$E869),'Hoja de Trabajo para listado'!$AB$151:$BA$151,0)),0)+IFERROR(INDEX('Hoja de Trabajo para listado'!$BC$155:$CB$1048576,MATCH($A869,'Hoja de Trabajo para listado'!$BC$155:$BC$1048576,0),MATCH((CUADRO!G$4&amp;$E869),'Hoja de Trabajo para listado'!$BC$151:$CB$151,0)),0)+IFERROR(INDEX('Hoja de Trabajo para listado'!$DE$153:$DG$274,MATCH($A869,'Hoja de Trabajo para listado'!$DE$153:$DE$1048576,0),MATCH((CUADRO!G$4&amp;$E869),'Hoja de Trabajo para listado'!$DE$151:$DG$151,0)),0)+IFERROR(INDEX('Hoja de Trabajo para listado'!$CD$155:$DC$1048576,MATCH($A869,'Hoja de Trabajo para listado'!$CD$155:$CD$1048576,0),MATCH((CUADRO!G$4&amp;$E869),'Hoja de Trabajo para listado'!$CD$151:$DC$151,0)),0)</f>
        <v>0</v>
      </c>
      <c r="H869" s="243">
        <f ca="1">+IFERROR(INDEX('Hoja de Trabajo para listado'!$A$155:$Z$1048576,MATCH($A869,'Hoja de Trabajo para listado'!$A$155:$A$1048576,0),MATCH((CUADRO!H$4&amp;$E869),'Hoja de Trabajo para listado'!$A$151:$Z$151,0)),0)+IFERROR(INDEX('Hoja de Trabajo para listado'!$AB$155:$BA$1048576,MATCH($A869,'Hoja de Trabajo para listado'!$AB$155:$AB$1048576,0),MATCH((CUADRO!H$4&amp;$E869),'Hoja de Trabajo para listado'!$AB$151:$BA$151,0)),0)+IFERROR(INDEX('Hoja de Trabajo para listado'!$BC$155:$CB$1048576,MATCH($A869,'Hoja de Trabajo para listado'!$BC$155:$BC$1048576,0),MATCH((CUADRO!H$4&amp;$E869),'Hoja de Trabajo para listado'!$BC$151:$CB$151,0)),0)+IFERROR(INDEX('Hoja de Trabajo para listado'!$DE$153:$DG$274,MATCH($A869,'Hoja de Trabajo para listado'!$DE$153:$DE$1048576,0),MATCH((CUADRO!H$4&amp;$E869),'Hoja de Trabajo para listado'!$DE$151:$DG$151,0)),0)+IFERROR(INDEX('Hoja de Trabajo para listado'!$CD$155:$DC$1048576,MATCH($A869,'Hoja de Trabajo para listado'!$CD$155:$CD$1048576,0),MATCH((CUADRO!H$4&amp;$E869),'Hoja de Trabajo para listado'!$CD$151:$DC$151,0)),0)</f>
        <v>0</v>
      </c>
      <c r="I869" s="243">
        <f ca="1">+IFERROR(INDEX('Hoja de Trabajo para listado'!$A$155:$Z$1048576,MATCH($A869,'Hoja de Trabajo para listado'!$A$155:$A$1048576,0),MATCH((CUADRO!I$4&amp;$E869),'Hoja de Trabajo para listado'!$A$151:$Z$151,0)),0)+IFERROR(INDEX('Hoja de Trabajo para listado'!$AB$155:$BA$1048576,MATCH($A869,'Hoja de Trabajo para listado'!$AB$155:$AB$1048576,0),MATCH((CUADRO!I$4&amp;$E869),'Hoja de Trabajo para listado'!$AB$151:$BA$151,0)),0)+IFERROR(INDEX('Hoja de Trabajo para listado'!$BC$155:$CB$1048576,MATCH($A869,'Hoja de Trabajo para listado'!$BC$155:$BC$1048576,0),MATCH((CUADRO!I$4&amp;$E869),'Hoja de Trabajo para listado'!$BC$151:$CB$151,0)),0)+IFERROR(INDEX('Hoja de Trabajo para listado'!$DE$153:$DG$274,MATCH($A869,'Hoja de Trabajo para listado'!$DE$153:$DE$1048576,0),MATCH((CUADRO!I$4&amp;$E869),'Hoja de Trabajo para listado'!$DE$151:$DG$151,0)),0)+IFERROR(INDEX('Hoja de Trabajo para listado'!$CD$155:$DC$1048576,MATCH($A869,'Hoja de Trabajo para listado'!$CD$155:$CD$1048576,0),MATCH((CUADRO!I$4&amp;$E869),'Hoja de Trabajo para listado'!$CD$151:$DC$151,0)),0)</f>
        <v>0</v>
      </c>
      <c r="J869" s="243">
        <f ca="1">+IFERROR(INDEX('Hoja de Trabajo para listado'!$A$155:$Z$1048576,MATCH($A869,'Hoja de Trabajo para listado'!$A$155:$A$1048576,0),MATCH((CUADRO!J$4&amp;$E869),'Hoja de Trabajo para listado'!$A$151:$Z$151,0)),0)+IFERROR(INDEX('Hoja de Trabajo para listado'!$AB$155:$BA$1048576,MATCH($A869,'Hoja de Trabajo para listado'!$AB$155:$AB$1048576,0),MATCH((CUADRO!J$4&amp;$E869),'Hoja de Trabajo para listado'!$AB$151:$BA$151,0)),0)+IFERROR(INDEX('Hoja de Trabajo para listado'!$BC$155:$CB$1048576,MATCH($A869,'Hoja de Trabajo para listado'!$BC$155:$BC$1048576,0),MATCH((CUADRO!J$4&amp;$E869),'Hoja de Trabajo para listado'!$BC$151:$CB$151,0)),0)+IFERROR(INDEX('Hoja de Trabajo para listado'!$DE$153:$DG$274,MATCH($A869,'Hoja de Trabajo para listado'!$DE$153:$DE$1048576,0),MATCH((CUADRO!J$4&amp;$E869),'Hoja de Trabajo para listado'!$DE$151:$DG$151,0)),0)+IFERROR(INDEX('Hoja de Trabajo para listado'!$CD$155:$DC$1048576,MATCH($A869,'Hoja de Trabajo para listado'!$CD$155:$CD$1048576,0),MATCH((CUADRO!J$4&amp;$E869),'Hoja de Trabajo para listado'!$CD$151:$DC$151,0)),0)</f>
        <v>0</v>
      </c>
      <c r="K869" s="243">
        <f ca="1">+IFERROR(INDEX('Hoja de Trabajo para listado'!$A$155:$Z$1048576,MATCH($A869,'Hoja de Trabajo para listado'!$A$155:$A$1048576,0),MATCH((CUADRO!K$4&amp;$E869),'Hoja de Trabajo para listado'!$A$151:$Z$151,0)),0)+IFERROR(INDEX('Hoja de Trabajo para listado'!$AB$155:$BA$1048576,MATCH($A869,'Hoja de Trabajo para listado'!$AB$155:$AB$1048576,0),MATCH((CUADRO!K$4&amp;$E869),'Hoja de Trabajo para listado'!$AB$151:$BA$151,0)),0)+IFERROR(INDEX('Hoja de Trabajo para listado'!$BC$155:$CB$1048576,MATCH($A869,'Hoja de Trabajo para listado'!$BC$155:$BC$1048576,0),MATCH((CUADRO!K$4&amp;$E869),'Hoja de Trabajo para listado'!$BC$151:$CB$151,0)),0)+IFERROR(INDEX('Hoja de Trabajo para listado'!$DE$153:$DG$274,MATCH($A869,'Hoja de Trabajo para listado'!$DE$153:$DE$1048576,0),MATCH((CUADRO!K$4&amp;$E869),'Hoja de Trabajo para listado'!$DE$151:$DG$151,0)),0)+IFERROR(INDEX('Hoja de Trabajo para listado'!$CD$155:$DC$1048576,MATCH($A869,'Hoja de Trabajo para listado'!$CD$155:$CD$1048576,0),MATCH((CUADRO!K$4&amp;$E869),'Hoja de Trabajo para listado'!$CD$151:$DC$151,0)),0)</f>
        <v>0</v>
      </c>
      <c r="L869" s="243">
        <f ca="1">+IFERROR(INDEX('Hoja de Trabajo para listado'!$A$155:$Z$1048576,MATCH($A869,'Hoja de Trabajo para listado'!$A$155:$A$1048576,0),MATCH((CUADRO!L$4&amp;$E869),'Hoja de Trabajo para listado'!$A$151:$Z$151,0)),0)+IFERROR(INDEX('Hoja de Trabajo para listado'!$AB$155:$BA$1048576,MATCH($A869,'Hoja de Trabajo para listado'!$AB$155:$AB$1048576,0),MATCH((CUADRO!L$4&amp;$E869),'Hoja de Trabajo para listado'!$AB$151:$BA$151,0)),0)+IFERROR(INDEX('Hoja de Trabajo para listado'!$BC$155:$CB$1048576,MATCH($A869,'Hoja de Trabajo para listado'!$BC$155:$BC$1048576,0),MATCH((CUADRO!L$4&amp;$E869),'Hoja de Trabajo para listado'!$BC$151:$CB$151,0)),0)+IFERROR(INDEX('Hoja de Trabajo para listado'!$DE$153:$DG$274,MATCH($A869,'Hoja de Trabajo para listado'!$DE$153:$DE$1048576,0),MATCH((CUADRO!L$4&amp;$E869),'Hoja de Trabajo para listado'!$DE$151:$DG$151,0)),0)+IFERROR(INDEX('Hoja de Trabajo para listado'!$CD$155:$DC$1048576,MATCH($A869,'Hoja de Trabajo para listado'!$CD$155:$CD$1048576,0),MATCH((CUADRO!L$4&amp;$E869),'Hoja de Trabajo para listado'!$CD$151:$DC$151,0)),0)</f>
        <v>0</v>
      </c>
      <c r="M869" s="243">
        <f ca="1">+IFERROR(INDEX('Hoja de Trabajo para listado'!$A$155:$Z$1048576,MATCH($A869,'Hoja de Trabajo para listado'!$A$155:$A$1048576,0),MATCH((CUADRO!M$4&amp;$E869),'Hoja de Trabajo para listado'!$A$151:$Z$151,0)),0)+IFERROR(INDEX('Hoja de Trabajo para listado'!$AB$155:$BA$1048576,MATCH($A869,'Hoja de Trabajo para listado'!$AB$155:$AB$1048576,0),MATCH((CUADRO!M$4&amp;$E869),'Hoja de Trabajo para listado'!$AB$151:$BA$151,0)),0)+IFERROR(INDEX('Hoja de Trabajo para listado'!$BC$155:$CB$1048576,MATCH($A869,'Hoja de Trabajo para listado'!$BC$155:$BC$1048576,0),MATCH((CUADRO!M$4&amp;$E869),'Hoja de Trabajo para listado'!$BC$151:$CB$151,0)),0)+IFERROR(INDEX('Hoja de Trabajo para listado'!$DE$153:$DG$274,MATCH($A869,'Hoja de Trabajo para listado'!$DE$153:$DE$1048576,0),MATCH((CUADRO!M$4&amp;$E869),'Hoja de Trabajo para listado'!$DE$151:$DG$151,0)),0)+IFERROR(INDEX('Hoja de Trabajo para listado'!$CD$155:$DC$1048576,MATCH($A869,'Hoja de Trabajo para listado'!$CD$155:$CD$1048576,0),MATCH((CUADRO!M$4&amp;$E869),'Hoja de Trabajo para listado'!$CD$151:$DC$151,0)),0)</f>
        <v>0</v>
      </c>
      <c r="N869" s="243">
        <f ca="1">+IFERROR(INDEX('Hoja de Trabajo para listado'!$A$155:$Z$1048576,MATCH($A869,'Hoja de Trabajo para listado'!$A$155:$A$1048576,0),MATCH((CUADRO!N$4&amp;$E869),'Hoja de Trabajo para listado'!$A$151:$Z$151,0)),0)+IFERROR(INDEX('Hoja de Trabajo para listado'!$AB$155:$BA$1048576,MATCH($A869,'Hoja de Trabajo para listado'!$AB$155:$AB$1048576,0),MATCH((CUADRO!N$4&amp;$E869),'Hoja de Trabajo para listado'!$AB$151:$BA$151,0)),0)+IFERROR(INDEX('Hoja de Trabajo para listado'!$BC$155:$CB$1048576,MATCH($A869,'Hoja de Trabajo para listado'!$BC$155:$BC$1048576,0),MATCH((CUADRO!N$4&amp;$E869),'Hoja de Trabajo para listado'!$BC$151:$CB$151,0)),0)+IFERROR(INDEX('Hoja de Trabajo para listado'!$DE$153:$DG$274,MATCH($A869,'Hoja de Trabajo para listado'!$DE$153:$DE$1048576,0),MATCH((CUADRO!N$4&amp;$E869),'Hoja de Trabajo para listado'!$DE$151:$DG$151,0)),0)+IFERROR(INDEX('Hoja de Trabajo para listado'!$CD$155:$DC$1048576,MATCH($A869,'Hoja de Trabajo para listado'!$CD$155:$CD$1048576,0),MATCH((CUADRO!N$4&amp;$E869),'Hoja de Trabajo para listado'!$CD$151:$DC$151,0)),0)</f>
        <v>0</v>
      </c>
      <c r="O869" s="243">
        <f ca="1">+IFERROR(INDEX('Hoja de Trabajo para listado'!$A$155:$Z$1048576,MATCH($A869,'Hoja de Trabajo para listado'!$A$155:$A$1048576,0),MATCH((CUADRO!O$4&amp;$E869),'Hoja de Trabajo para listado'!$A$151:$Z$151,0)),0)+IFERROR(INDEX('Hoja de Trabajo para listado'!$AB$155:$BA$1048576,MATCH($A869,'Hoja de Trabajo para listado'!$AB$155:$AB$1048576,0),MATCH((CUADRO!O$4&amp;$E869),'Hoja de Trabajo para listado'!$AB$151:$BA$151,0)),0)+IFERROR(INDEX('Hoja de Trabajo para listado'!$BC$155:$CB$1048576,MATCH($A869,'Hoja de Trabajo para listado'!$BC$155:$BC$1048576,0),MATCH((CUADRO!O$4&amp;$E869),'Hoja de Trabajo para listado'!$BC$151:$CB$151,0)),0)+IFERROR(INDEX('Hoja de Trabajo para listado'!$DE$153:$DG$274,MATCH($A869,'Hoja de Trabajo para listado'!$DE$153:$DE$1048576,0),MATCH((CUADRO!O$4&amp;$E869),'Hoja de Trabajo para listado'!$DE$151:$DG$151,0)),0)+IFERROR(INDEX('Hoja de Trabajo para listado'!$CD$155:$DC$1048576,MATCH($A869,'Hoja de Trabajo para listado'!$CD$155:$CD$1048576,0),MATCH((CUADRO!O$4&amp;$E869),'Hoja de Trabajo para listado'!$CD$151:$DC$151,0)),0)</f>
        <v>0</v>
      </c>
      <c r="P869" s="243">
        <f ca="1">+IFERROR(INDEX('Hoja de Trabajo para listado'!$A$155:$Z$1048576,MATCH($A869,'Hoja de Trabajo para listado'!$A$155:$A$1048576,0),MATCH((CUADRO!P$4&amp;$E869),'Hoja de Trabajo para listado'!$A$151:$Z$151,0)),0)+IFERROR(INDEX('Hoja de Trabajo para listado'!$AB$155:$BA$1048576,MATCH($A869,'Hoja de Trabajo para listado'!$AB$155:$AB$1048576,0),MATCH((CUADRO!P$4&amp;$E869),'Hoja de Trabajo para listado'!$AB$151:$BA$151,0)),0)+IFERROR(INDEX('Hoja de Trabajo para listado'!$BC$155:$CB$1048576,MATCH($A869,'Hoja de Trabajo para listado'!$BC$155:$BC$1048576,0),MATCH((CUADRO!P$4&amp;$E869),'Hoja de Trabajo para listado'!$BC$151:$CB$151,0)),0)+IFERROR(INDEX('Hoja de Trabajo para listado'!$DE$153:$DG$274,MATCH($A869,'Hoja de Trabajo para listado'!$DE$153:$DE$1048576,0),MATCH((CUADRO!P$4&amp;$E869),'Hoja de Trabajo para listado'!$DE$151:$DG$151,0)),0)+IFERROR(INDEX('Hoja de Trabajo para listado'!$CD$155:$DC$1048576,MATCH($A869,'Hoja de Trabajo para listado'!$CD$155:$CD$1048576,0),MATCH((CUADRO!P$4&amp;$E869),'Hoja de Trabajo para listado'!$CD$151:$DC$151,0)),0)</f>
        <v>0</v>
      </c>
      <c r="Q869" s="243">
        <f ca="1">+IFERROR(INDEX('Hoja de Trabajo para listado'!$A$155:$Z$1048576,MATCH($A869,'Hoja de Trabajo para listado'!$A$155:$A$1048576,0),MATCH((CUADRO!Q$4&amp;$E869),'Hoja de Trabajo para listado'!$A$151:$Z$151,0)),0)+IFERROR(INDEX('Hoja de Trabajo para listado'!$AB$155:$BA$1048576,MATCH($A869,'Hoja de Trabajo para listado'!$AB$155:$AB$1048576,0),MATCH((CUADRO!Q$4&amp;$E869),'Hoja de Trabajo para listado'!$AB$151:$BA$151,0)),0)+IFERROR(INDEX('Hoja de Trabajo para listado'!$BC$155:$CB$1048576,MATCH($A869,'Hoja de Trabajo para listado'!$BC$155:$BC$1048576,0),MATCH((CUADRO!Q$4&amp;$E869),'Hoja de Trabajo para listado'!$BC$151:$CB$151,0)),0)+IFERROR(INDEX('Hoja de Trabajo para listado'!$DE$153:$DG$274,MATCH($A869,'Hoja de Trabajo para listado'!$DE$153:$DE$1048576,0),MATCH((CUADRO!Q$4&amp;$E869),'Hoja de Trabajo para listado'!$DE$151:$DG$151,0)),0)+IFERROR(INDEX('Hoja de Trabajo para listado'!$CD$155:$DC$1048576,MATCH($A869,'Hoja de Trabajo para listado'!$CD$155:$CD$1048576,0),MATCH((CUADRO!Q$4&amp;$E869),'Hoja de Trabajo para listado'!$CD$151:$DC$151,0)),0)</f>
        <v>0</v>
      </c>
      <c r="R869" s="243">
        <f t="shared" ca="1" si="33"/>
        <v>0</v>
      </c>
      <c r="S869" s="249"/>
      <c r="T869" s="243">
        <f ca="1">+T870</f>
        <v>0</v>
      </c>
      <c r="U869" s="242">
        <f t="shared" si="34"/>
        <v>1</v>
      </c>
      <c r="V869" s="333" t="str">
        <f>+VLOOKUP(A869,bd_lista!$A$3:$E$592,5,FALSE)</f>
        <v>Gobiernos Autonomos Municipales</v>
      </c>
      <c r="W869" s="387" t="str">
        <f>+V869</f>
        <v>Gobiernos Autonomos Municipales</v>
      </c>
      <c r="X869" s="242">
        <f>+VLOOKUP(A869,[4]Sheet1!$A$13:$D$744,4,FALSE)</f>
        <v>0</v>
      </c>
      <c r="Y869" s="242" t="e">
        <f>+VLOOKUP(X869,bd_lista!$A$3:$C$592,3,FALSE)</f>
        <v>#N/A</v>
      </c>
      <c r="Z869" s="294">
        <f>+X869</f>
        <v>0</v>
      </c>
      <c r="AA869" s="295" t="e">
        <f>+Y869</f>
        <v>#N/A</v>
      </c>
    </row>
    <row r="870" spans="1:27" customFormat="1" ht="15" hidden="1" customHeight="1">
      <c r="A870" s="32">
        <v>1517</v>
      </c>
      <c r="B870" s="393"/>
      <c r="C870" s="247" t="str">
        <f>+VLOOKUP(A870,bd_lista!$A$3:$C$592,3,FALSE)</f>
        <v>Gobierno Autónomo Municipal de Cotagaita</v>
      </c>
      <c r="D870" s="390"/>
      <c r="E870" s="244" t="s">
        <v>1305</v>
      </c>
      <c r="F870" s="245">
        <f ca="1">+IFERROR(INDEX('Hoja de Trabajo para listado'!$A$155:$Z$1048576,MATCH($A870,'Hoja de Trabajo para listado'!$A$155:$A$1048576,0),MATCH((CUADRO!F$4&amp;$E870),'Hoja de Trabajo para listado'!$A$151:$Z$151,0)),0)+IFERROR(INDEX('Hoja de Trabajo para listado'!$AB$155:$BA$1048576,MATCH($A870,'Hoja de Trabajo para listado'!$AB$155:$AB$1048576,0),MATCH((CUADRO!F$4&amp;$E870),'Hoja de Trabajo para listado'!$AB$151:$BA$151,0)),0)+IFERROR(INDEX('Hoja de Trabajo para listado'!$BC$155:$CB$1048576,MATCH($A870,'Hoja de Trabajo para listado'!$BC$155:$BC$1048576,0),MATCH((CUADRO!F$4&amp;$E870),'Hoja de Trabajo para listado'!$BC$151:$CB$151,0)),0)+IFERROR(INDEX('Hoja de Trabajo para listado'!$DE$153:$DG$274,MATCH($A870,'Hoja de Trabajo para listado'!$DE$153:$DE$1048576,0),MATCH((CUADRO!F$4&amp;$E870),'Hoja de Trabajo para listado'!$DE$151:$DG$151,0)),0)+IFERROR(INDEX('Hoja de Trabajo para listado'!$CD$155:$DC$1048576,MATCH($A870,'Hoja de Trabajo para listado'!$CD$155:$CD$1048576,0),MATCH((CUADRO!F$4&amp;$E870),'Hoja de Trabajo para listado'!$CD$151:$DC$151,0)),0)</f>
        <v>0</v>
      </c>
      <c r="G870" s="245">
        <f ca="1">+IFERROR(INDEX('Hoja de Trabajo para listado'!$A$155:$Z$1048576,MATCH($A870,'Hoja de Trabajo para listado'!$A$155:$A$1048576,0),MATCH((CUADRO!G$4&amp;$E870),'Hoja de Trabajo para listado'!$A$151:$Z$151,0)),0)+IFERROR(INDEX('Hoja de Trabajo para listado'!$AB$155:$BA$1048576,MATCH($A870,'Hoja de Trabajo para listado'!$AB$155:$AB$1048576,0),MATCH((CUADRO!G$4&amp;$E870),'Hoja de Trabajo para listado'!$AB$151:$BA$151,0)),0)+IFERROR(INDEX('Hoja de Trabajo para listado'!$BC$155:$CB$1048576,MATCH($A870,'Hoja de Trabajo para listado'!$BC$155:$BC$1048576,0),MATCH((CUADRO!G$4&amp;$E870),'Hoja de Trabajo para listado'!$BC$151:$CB$151,0)),0)+IFERROR(INDEX('Hoja de Trabajo para listado'!$DE$153:$DG$274,MATCH($A870,'Hoja de Trabajo para listado'!$DE$153:$DE$1048576,0),MATCH((CUADRO!G$4&amp;$E870),'Hoja de Trabajo para listado'!$DE$151:$DG$151,0)),0)+IFERROR(INDEX('Hoja de Trabajo para listado'!$CD$155:$DC$1048576,MATCH($A870,'Hoja de Trabajo para listado'!$CD$155:$CD$1048576,0),MATCH((CUADRO!G$4&amp;$E870),'Hoja de Trabajo para listado'!$CD$151:$DC$151,0)),0)</f>
        <v>0</v>
      </c>
      <c r="H870" s="245">
        <f ca="1">+IFERROR(INDEX('Hoja de Trabajo para listado'!$A$155:$Z$1048576,MATCH($A870,'Hoja de Trabajo para listado'!$A$155:$A$1048576,0),MATCH((CUADRO!H$4&amp;$E870),'Hoja de Trabajo para listado'!$A$151:$Z$151,0)),0)+IFERROR(INDEX('Hoja de Trabajo para listado'!$AB$155:$BA$1048576,MATCH($A870,'Hoja de Trabajo para listado'!$AB$155:$AB$1048576,0),MATCH((CUADRO!H$4&amp;$E870),'Hoja de Trabajo para listado'!$AB$151:$BA$151,0)),0)+IFERROR(INDEX('Hoja de Trabajo para listado'!$BC$155:$CB$1048576,MATCH($A870,'Hoja de Trabajo para listado'!$BC$155:$BC$1048576,0),MATCH((CUADRO!H$4&amp;$E870),'Hoja de Trabajo para listado'!$BC$151:$CB$151,0)),0)+IFERROR(INDEX('Hoja de Trabajo para listado'!$DE$153:$DG$274,MATCH($A870,'Hoja de Trabajo para listado'!$DE$153:$DE$1048576,0),MATCH((CUADRO!H$4&amp;$E870),'Hoja de Trabajo para listado'!$DE$151:$DG$151,0)),0)+IFERROR(INDEX('Hoja de Trabajo para listado'!$CD$155:$DC$1048576,MATCH($A870,'Hoja de Trabajo para listado'!$CD$155:$CD$1048576,0),MATCH((CUADRO!H$4&amp;$E870),'Hoja de Trabajo para listado'!$CD$151:$DC$151,0)),0)</f>
        <v>0</v>
      </c>
      <c r="I870" s="245">
        <f ca="1">+IFERROR(INDEX('Hoja de Trabajo para listado'!$A$155:$Z$1048576,MATCH($A870,'Hoja de Trabajo para listado'!$A$155:$A$1048576,0),MATCH((CUADRO!I$4&amp;$E870),'Hoja de Trabajo para listado'!$A$151:$Z$151,0)),0)+IFERROR(INDEX('Hoja de Trabajo para listado'!$AB$155:$BA$1048576,MATCH($A870,'Hoja de Trabajo para listado'!$AB$155:$AB$1048576,0),MATCH((CUADRO!I$4&amp;$E870),'Hoja de Trabajo para listado'!$AB$151:$BA$151,0)),0)+IFERROR(INDEX('Hoja de Trabajo para listado'!$BC$155:$CB$1048576,MATCH($A870,'Hoja de Trabajo para listado'!$BC$155:$BC$1048576,0),MATCH((CUADRO!I$4&amp;$E870),'Hoja de Trabajo para listado'!$BC$151:$CB$151,0)),0)+IFERROR(INDEX('Hoja de Trabajo para listado'!$DE$153:$DG$274,MATCH($A870,'Hoja de Trabajo para listado'!$DE$153:$DE$1048576,0),MATCH((CUADRO!I$4&amp;$E870),'Hoja de Trabajo para listado'!$DE$151:$DG$151,0)),0)+IFERROR(INDEX('Hoja de Trabajo para listado'!$CD$155:$DC$1048576,MATCH($A870,'Hoja de Trabajo para listado'!$CD$155:$CD$1048576,0),MATCH((CUADRO!I$4&amp;$E870),'Hoja de Trabajo para listado'!$CD$151:$DC$151,0)),0)</f>
        <v>0</v>
      </c>
      <c r="J870" s="245">
        <f ca="1">+IFERROR(INDEX('Hoja de Trabajo para listado'!$A$155:$Z$1048576,MATCH($A870,'Hoja de Trabajo para listado'!$A$155:$A$1048576,0),MATCH((CUADRO!J$4&amp;$E870),'Hoja de Trabajo para listado'!$A$151:$Z$151,0)),0)+IFERROR(INDEX('Hoja de Trabajo para listado'!$AB$155:$BA$1048576,MATCH($A870,'Hoja de Trabajo para listado'!$AB$155:$AB$1048576,0),MATCH((CUADRO!J$4&amp;$E870),'Hoja de Trabajo para listado'!$AB$151:$BA$151,0)),0)+IFERROR(INDEX('Hoja de Trabajo para listado'!$BC$155:$CB$1048576,MATCH($A870,'Hoja de Trabajo para listado'!$BC$155:$BC$1048576,0),MATCH((CUADRO!J$4&amp;$E870),'Hoja de Trabajo para listado'!$BC$151:$CB$151,0)),0)+IFERROR(INDEX('Hoja de Trabajo para listado'!$DE$153:$DG$274,MATCH($A870,'Hoja de Trabajo para listado'!$DE$153:$DE$1048576,0),MATCH((CUADRO!J$4&amp;$E870),'Hoja de Trabajo para listado'!$DE$151:$DG$151,0)),0)+IFERROR(INDEX('Hoja de Trabajo para listado'!$CD$155:$DC$1048576,MATCH($A870,'Hoja de Trabajo para listado'!$CD$155:$CD$1048576,0),MATCH((CUADRO!J$4&amp;$E870),'Hoja de Trabajo para listado'!$CD$151:$DC$151,0)),0)</f>
        <v>0</v>
      </c>
      <c r="K870" s="245">
        <f ca="1">+IFERROR(INDEX('Hoja de Trabajo para listado'!$A$155:$Z$1048576,MATCH($A870,'Hoja de Trabajo para listado'!$A$155:$A$1048576,0),MATCH((CUADRO!K$4&amp;$E870),'Hoja de Trabajo para listado'!$A$151:$Z$151,0)),0)+IFERROR(INDEX('Hoja de Trabajo para listado'!$AB$155:$BA$1048576,MATCH($A870,'Hoja de Trabajo para listado'!$AB$155:$AB$1048576,0),MATCH((CUADRO!K$4&amp;$E870),'Hoja de Trabajo para listado'!$AB$151:$BA$151,0)),0)+IFERROR(INDEX('Hoja de Trabajo para listado'!$BC$155:$CB$1048576,MATCH($A870,'Hoja de Trabajo para listado'!$BC$155:$BC$1048576,0),MATCH((CUADRO!K$4&amp;$E870),'Hoja de Trabajo para listado'!$BC$151:$CB$151,0)),0)+IFERROR(INDEX('Hoja de Trabajo para listado'!$DE$153:$DG$274,MATCH($A870,'Hoja de Trabajo para listado'!$DE$153:$DE$1048576,0),MATCH((CUADRO!K$4&amp;$E870),'Hoja de Trabajo para listado'!$DE$151:$DG$151,0)),0)+IFERROR(INDEX('Hoja de Trabajo para listado'!$CD$155:$DC$1048576,MATCH($A870,'Hoja de Trabajo para listado'!$CD$155:$CD$1048576,0),MATCH((CUADRO!K$4&amp;$E870),'Hoja de Trabajo para listado'!$CD$151:$DC$151,0)),0)</f>
        <v>0</v>
      </c>
      <c r="L870" s="245">
        <f ca="1">+IFERROR(INDEX('Hoja de Trabajo para listado'!$A$155:$Z$1048576,MATCH($A870,'Hoja de Trabajo para listado'!$A$155:$A$1048576,0),MATCH((CUADRO!L$4&amp;$E870),'Hoja de Trabajo para listado'!$A$151:$Z$151,0)),0)+IFERROR(INDEX('Hoja de Trabajo para listado'!$AB$155:$BA$1048576,MATCH($A870,'Hoja de Trabajo para listado'!$AB$155:$AB$1048576,0),MATCH((CUADRO!L$4&amp;$E870),'Hoja de Trabajo para listado'!$AB$151:$BA$151,0)),0)+IFERROR(INDEX('Hoja de Trabajo para listado'!$BC$155:$CB$1048576,MATCH($A870,'Hoja de Trabajo para listado'!$BC$155:$BC$1048576,0),MATCH((CUADRO!L$4&amp;$E870),'Hoja de Trabajo para listado'!$BC$151:$CB$151,0)),0)+IFERROR(INDEX('Hoja de Trabajo para listado'!$DE$153:$DG$274,MATCH($A870,'Hoja de Trabajo para listado'!$DE$153:$DE$1048576,0),MATCH((CUADRO!L$4&amp;$E870),'Hoja de Trabajo para listado'!$DE$151:$DG$151,0)),0)+IFERROR(INDEX('Hoja de Trabajo para listado'!$CD$155:$DC$1048576,MATCH($A870,'Hoja de Trabajo para listado'!$CD$155:$CD$1048576,0),MATCH((CUADRO!L$4&amp;$E870),'Hoja de Trabajo para listado'!$CD$151:$DC$151,0)),0)</f>
        <v>0</v>
      </c>
      <c r="M870" s="245">
        <f ca="1">+IFERROR(INDEX('Hoja de Trabajo para listado'!$A$155:$Z$1048576,MATCH($A870,'Hoja de Trabajo para listado'!$A$155:$A$1048576,0),MATCH((CUADRO!M$4&amp;$E870),'Hoja de Trabajo para listado'!$A$151:$Z$151,0)),0)+IFERROR(INDEX('Hoja de Trabajo para listado'!$AB$155:$BA$1048576,MATCH($A870,'Hoja de Trabajo para listado'!$AB$155:$AB$1048576,0),MATCH((CUADRO!M$4&amp;$E870),'Hoja de Trabajo para listado'!$AB$151:$BA$151,0)),0)+IFERROR(INDEX('Hoja de Trabajo para listado'!$BC$155:$CB$1048576,MATCH($A870,'Hoja de Trabajo para listado'!$BC$155:$BC$1048576,0),MATCH((CUADRO!M$4&amp;$E870),'Hoja de Trabajo para listado'!$BC$151:$CB$151,0)),0)+IFERROR(INDEX('Hoja de Trabajo para listado'!$DE$153:$DG$274,MATCH($A870,'Hoja de Trabajo para listado'!$DE$153:$DE$1048576,0),MATCH((CUADRO!M$4&amp;$E870),'Hoja de Trabajo para listado'!$DE$151:$DG$151,0)),0)+IFERROR(INDEX('Hoja de Trabajo para listado'!$CD$155:$DC$1048576,MATCH($A870,'Hoja de Trabajo para listado'!$CD$155:$CD$1048576,0),MATCH((CUADRO!M$4&amp;$E870),'Hoja de Trabajo para listado'!$CD$151:$DC$151,0)),0)</f>
        <v>0</v>
      </c>
      <c r="N870" s="245">
        <f ca="1">+IFERROR(INDEX('Hoja de Trabajo para listado'!$A$155:$Z$1048576,MATCH($A870,'Hoja de Trabajo para listado'!$A$155:$A$1048576,0),MATCH((CUADRO!N$4&amp;$E870),'Hoja de Trabajo para listado'!$A$151:$Z$151,0)),0)+IFERROR(INDEX('Hoja de Trabajo para listado'!$AB$155:$BA$1048576,MATCH($A870,'Hoja de Trabajo para listado'!$AB$155:$AB$1048576,0),MATCH((CUADRO!N$4&amp;$E870),'Hoja de Trabajo para listado'!$AB$151:$BA$151,0)),0)+IFERROR(INDEX('Hoja de Trabajo para listado'!$BC$155:$CB$1048576,MATCH($A870,'Hoja de Trabajo para listado'!$BC$155:$BC$1048576,0),MATCH((CUADRO!N$4&amp;$E870),'Hoja de Trabajo para listado'!$BC$151:$CB$151,0)),0)+IFERROR(INDEX('Hoja de Trabajo para listado'!$DE$153:$DG$274,MATCH($A870,'Hoja de Trabajo para listado'!$DE$153:$DE$1048576,0),MATCH((CUADRO!N$4&amp;$E870),'Hoja de Trabajo para listado'!$DE$151:$DG$151,0)),0)+IFERROR(INDEX('Hoja de Trabajo para listado'!$CD$155:$DC$1048576,MATCH($A870,'Hoja de Trabajo para listado'!$CD$155:$CD$1048576,0),MATCH((CUADRO!N$4&amp;$E870),'Hoja de Trabajo para listado'!$CD$151:$DC$151,0)),0)</f>
        <v>0</v>
      </c>
      <c r="O870" s="245">
        <f ca="1">+IFERROR(INDEX('Hoja de Trabajo para listado'!$A$155:$Z$1048576,MATCH($A870,'Hoja de Trabajo para listado'!$A$155:$A$1048576,0),MATCH((CUADRO!O$4&amp;$E870),'Hoja de Trabajo para listado'!$A$151:$Z$151,0)),0)+IFERROR(INDEX('Hoja de Trabajo para listado'!$AB$155:$BA$1048576,MATCH($A870,'Hoja de Trabajo para listado'!$AB$155:$AB$1048576,0),MATCH((CUADRO!O$4&amp;$E870),'Hoja de Trabajo para listado'!$AB$151:$BA$151,0)),0)+IFERROR(INDEX('Hoja de Trabajo para listado'!$BC$155:$CB$1048576,MATCH($A870,'Hoja de Trabajo para listado'!$BC$155:$BC$1048576,0),MATCH((CUADRO!O$4&amp;$E870),'Hoja de Trabajo para listado'!$BC$151:$CB$151,0)),0)+IFERROR(INDEX('Hoja de Trabajo para listado'!$DE$153:$DG$274,MATCH($A870,'Hoja de Trabajo para listado'!$DE$153:$DE$1048576,0),MATCH((CUADRO!O$4&amp;$E870),'Hoja de Trabajo para listado'!$DE$151:$DG$151,0)),0)+IFERROR(INDEX('Hoja de Trabajo para listado'!$CD$155:$DC$1048576,MATCH($A870,'Hoja de Trabajo para listado'!$CD$155:$CD$1048576,0),MATCH((CUADRO!O$4&amp;$E870),'Hoja de Trabajo para listado'!$CD$151:$DC$151,0)),0)</f>
        <v>0</v>
      </c>
      <c r="P870" s="245">
        <f ca="1">+IFERROR(INDEX('Hoja de Trabajo para listado'!$A$155:$Z$1048576,MATCH($A870,'Hoja de Trabajo para listado'!$A$155:$A$1048576,0),MATCH((CUADRO!P$4&amp;$E870),'Hoja de Trabajo para listado'!$A$151:$Z$151,0)),0)+IFERROR(INDEX('Hoja de Trabajo para listado'!$AB$155:$BA$1048576,MATCH($A870,'Hoja de Trabajo para listado'!$AB$155:$AB$1048576,0),MATCH((CUADRO!P$4&amp;$E870),'Hoja de Trabajo para listado'!$AB$151:$BA$151,0)),0)+IFERROR(INDEX('Hoja de Trabajo para listado'!$BC$155:$CB$1048576,MATCH($A870,'Hoja de Trabajo para listado'!$BC$155:$BC$1048576,0),MATCH((CUADRO!P$4&amp;$E870),'Hoja de Trabajo para listado'!$BC$151:$CB$151,0)),0)+IFERROR(INDEX('Hoja de Trabajo para listado'!$DE$153:$DG$274,MATCH($A870,'Hoja de Trabajo para listado'!$DE$153:$DE$1048576,0),MATCH((CUADRO!P$4&amp;$E870),'Hoja de Trabajo para listado'!$DE$151:$DG$151,0)),0)+IFERROR(INDEX('Hoja de Trabajo para listado'!$CD$155:$DC$1048576,MATCH($A870,'Hoja de Trabajo para listado'!$CD$155:$CD$1048576,0),MATCH((CUADRO!P$4&amp;$E870),'Hoja de Trabajo para listado'!$CD$151:$DC$151,0)),0)</f>
        <v>0</v>
      </c>
      <c r="Q870" s="245">
        <f ca="1">+IFERROR(INDEX('Hoja de Trabajo para listado'!$A$155:$Z$1048576,MATCH($A870,'Hoja de Trabajo para listado'!$A$155:$A$1048576,0),MATCH((CUADRO!Q$4&amp;$E870),'Hoja de Trabajo para listado'!$A$151:$Z$151,0)),0)+IFERROR(INDEX('Hoja de Trabajo para listado'!$AB$155:$BA$1048576,MATCH($A870,'Hoja de Trabajo para listado'!$AB$155:$AB$1048576,0),MATCH((CUADRO!Q$4&amp;$E870),'Hoja de Trabajo para listado'!$AB$151:$BA$151,0)),0)+IFERROR(INDEX('Hoja de Trabajo para listado'!$BC$155:$CB$1048576,MATCH($A870,'Hoja de Trabajo para listado'!$BC$155:$BC$1048576,0),MATCH((CUADRO!Q$4&amp;$E870),'Hoja de Trabajo para listado'!$BC$151:$CB$151,0)),0)+IFERROR(INDEX('Hoja de Trabajo para listado'!$DE$153:$DG$274,MATCH($A870,'Hoja de Trabajo para listado'!$DE$153:$DE$1048576,0),MATCH((CUADRO!Q$4&amp;$E870),'Hoja de Trabajo para listado'!$DE$151:$DG$151,0)),0)+IFERROR(INDEX('Hoja de Trabajo para listado'!$CD$155:$DC$1048576,MATCH($A870,'Hoja de Trabajo para listado'!$CD$155:$CD$1048576,0),MATCH((CUADRO!Q$4&amp;$E870),'Hoja de Trabajo para listado'!$CD$151:$DC$151,0)),0)</f>
        <v>0</v>
      </c>
      <c r="R870" s="245">
        <f t="shared" ca="1" si="33"/>
        <v>0</v>
      </c>
      <c r="S870" s="259">
        <f ca="1">+R869+R870</f>
        <v>0</v>
      </c>
      <c r="T870" s="245">
        <f ca="1">+S870</f>
        <v>0</v>
      </c>
      <c r="U870" s="244">
        <f t="shared" si="34"/>
        <v>2</v>
      </c>
      <c r="V870" s="333" t="str">
        <f>+VLOOKUP(A870,bd_lista!$A$3:$E$592,5,FALSE)</f>
        <v>Gobiernos Autonomos Municipales</v>
      </c>
      <c r="W870" s="388"/>
      <c r="X870" s="242">
        <f>+VLOOKUP(A870,[4]Sheet1!$A$13:$D$744,4,FALSE)</f>
        <v>0</v>
      </c>
      <c r="Y870" s="242" t="e">
        <f>+VLOOKUP(X870,bd_lista!$A$3:$C$592,3,FALSE)</f>
        <v>#N/A</v>
      </c>
      <c r="Z870" s="292"/>
      <c r="AA870" s="293"/>
    </row>
    <row r="871" spans="1:27" customFormat="1" ht="15" hidden="1" customHeight="1">
      <c r="A871" s="32">
        <v>1518</v>
      </c>
      <c r="B871" s="392">
        <f>+A871</f>
        <v>1518</v>
      </c>
      <c r="C871" s="247" t="str">
        <f>+VLOOKUP(A871,bd_lista!$A$3:$C$592,3,FALSE)</f>
        <v>Gobierno Autónomo Municipal de Vitichi</v>
      </c>
      <c r="D871" s="389" t="str">
        <f>+C871</f>
        <v>Gobierno Autónomo Municipal de Vitichi</v>
      </c>
      <c r="E871" s="242" t="s">
        <v>1304</v>
      </c>
      <c r="F871" s="243">
        <f ca="1">+IFERROR(INDEX('Hoja de Trabajo para listado'!$A$155:$Z$1048576,MATCH($A871,'Hoja de Trabajo para listado'!$A$155:$A$1048576,0),MATCH((CUADRO!F$4&amp;$E871),'Hoja de Trabajo para listado'!$A$151:$Z$151,0)),0)+IFERROR(INDEX('Hoja de Trabajo para listado'!$AB$155:$BA$1048576,MATCH($A871,'Hoja de Trabajo para listado'!$AB$155:$AB$1048576,0),MATCH((CUADRO!F$4&amp;$E871),'Hoja de Trabajo para listado'!$AB$151:$BA$151,0)),0)+IFERROR(INDEX('Hoja de Trabajo para listado'!$BC$155:$CB$1048576,MATCH($A871,'Hoja de Trabajo para listado'!$BC$155:$BC$1048576,0),MATCH((CUADRO!F$4&amp;$E871),'Hoja de Trabajo para listado'!$BC$151:$CB$151,0)),0)+IFERROR(INDEX('Hoja de Trabajo para listado'!$DE$153:$DG$274,MATCH($A871,'Hoja de Trabajo para listado'!$DE$153:$DE$1048576,0),MATCH((CUADRO!F$4&amp;$E871),'Hoja de Trabajo para listado'!$DE$151:$DG$151,0)),0)+IFERROR(INDEX('Hoja de Trabajo para listado'!$CD$155:$DC$1048576,MATCH($A871,'Hoja de Trabajo para listado'!$CD$155:$CD$1048576,0),MATCH((CUADRO!F$4&amp;$E871),'Hoja de Trabajo para listado'!$CD$151:$DC$151,0)),0)</f>
        <v>0</v>
      </c>
      <c r="G871" s="243">
        <f ca="1">+IFERROR(INDEX('Hoja de Trabajo para listado'!$A$155:$Z$1048576,MATCH($A871,'Hoja de Trabajo para listado'!$A$155:$A$1048576,0),MATCH((CUADRO!G$4&amp;$E871),'Hoja de Trabajo para listado'!$A$151:$Z$151,0)),0)+IFERROR(INDEX('Hoja de Trabajo para listado'!$AB$155:$BA$1048576,MATCH($A871,'Hoja de Trabajo para listado'!$AB$155:$AB$1048576,0),MATCH((CUADRO!G$4&amp;$E871),'Hoja de Trabajo para listado'!$AB$151:$BA$151,0)),0)+IFERROR(INDEX('Hoja de Trabajo para listado'!$BC$155:$CB$1048576,MATCH($A871,'Hoja de Trabajo para listado'!$BC$155:$BC$1048576,0),MATCH((CUADRO!G$4&amp;$E871),'Hoja de Trabajo para listado'!$BC$151:$CB$151,0)),0)+IFERROR(INDEX('Hoja de Trabajo para listado'!$DE$153:$DG$274,MATCH($A871,'Hoja de Trabajo para listado'!$DE$153:$DE$1048576,0),MATCH((CUADRO!G$4&amp;$E871),'Hoja de Trabajo para listado'!$DE$151:$DG$151,0)),0)+IFERROR(INDEX('Hoja de Trabajo para listado'!$CD$155:$DC$1048576,MATCH($A871,'Hoja de Trabajo para listado'!$CD$155:$CD$1048576,0),MATCH((CUADRO!G$4&amp;$E871),'Hoja de Trabajo para listado'!$CD$151:$DC$151,0)),0)</f>
        <v>0</v>
      </c>
      <c r="H871" s="243">
        <f ca="1">+IFERROR(INDEX('Hoja de Trabajo para listado'!$A$155:$Z$1048576,MATCH($A871,'Hoja de Trabajo para listado'!$A$155:$A$1048576,0),MATCH((CUADRO!H$4&amp;$E871),'Hoja de Trabajo para listado'!$A$151:$Z$151,0)),0)+IFERROR(INDEX('Hoja de Trabajo para listado'!$AB$155:$BA$1048576,MATCH($A871,'Hoja de Trabajo para listado'!$AB$155:$AB$1048576,0),MATCH((CUADRO!H$4&amp;$E871),'Hoja de Trabajo para listado'!$AB$151:$BA$151,0)),0)+IFERROR(INDEX('Hoja de Trabajo para listado'!$BC$155:$CB$1048576,MATCH($A871,'Hoja de Trabajo para listado'!$BC$155:$BC$1048576,0),MATCH((CUADRO!H$4&amp;$E871),'Hoja de Trabajo para listado'!$BC$151:$CB$151,0)),0)+IFERROR(INDEX('Hoja de Trabajo para listado'!$DE$153:$DG$274,MATCH($A871,'Hoja de Trabajo para listado'!$DE$153:$DE$1048576,0),MATCH((CUADRO!H$4&amp;$E871),'Hoja de Trabajo para listado'!$DE$151:$DG$151,0)),0)+IFERROR(INDEX('Hoja de Trabajo para listado'!$CD$155:$DC$1048576,MATCH($A871,'Hoja de Trabajo para listado'!$CD$155:$CD$1048576,0),MATCH((CUADRO!H$4&amp;$E871),'Hoja de Trabajo para listado'!$CD$151:$DC$151,0)),0)</f>
        <v>0</v>
      </c>
      <c r="I871" s="243">
        <f ca="1">+IFERROR(INDEX('Hoja de Trabajo para listado'!$A$155:$Z$1048576,MATCH($A871,'Hoja de Trabajo para listado'!$A$155:$A$1048576,0),MATCH((CUADRO!I$4&amp;$E871),'Hoja de Trabajo para listado'!$A$151:$Z$151,0)),0)+IFERROR(INDEX('Hoja de Trabajo para listado'!$AB$155:$BA$1048576,MATCH($A871,'Hoja de Trabajo para listado'!$AB$155:$AB$1048576,0),MATCH((CUADRO!I$4&amp;$E871),'Hoja de Trabajo para listado'!$AB$151:$BA$151,0)),0)+IFERROR(INDEX('Hoja de Trabajo para listado'!$BC$155:$CB$1048576,MATCH($A871,'Hoja de Trabajo para listado'!$BC$155:$BC$1048576,0),MATCH((CUADRO!I$4&amp;$E871),'Hoja de Trabajo para listado'!$BC$151:$CB$151,0)),0)+IFERROR(INDEX('Hoja de Trabajo para listado'!$DE$153:$DG$274,MATCH($A871,'Hoja de Trabajo para listado'!$DE$153:$DE$1048576,0),MATCH((CUADRO!I$4&amp;$E871),'Hoja de Trabajo para listado'!$DE$151:$DG$151,0)),0)+IFERROR(INDEX('Hoja de Trabajo para listado'!$CD$155:$DC$1048576,MATCH($A871,'Hoja de Trabajo para listado'!$CD$155:$CD$1048576,0),MATCH((CUADRO!I$4&amp;$E871),'Hoja de Trabajo para listado'!$CD$151:$DC$151,0)),0)</f>
        <v>0</v>
      </c>
      <c r="J871" s="243">
        <f ca="1">+IFERROR(INDEX('Hoja de Trabajo para listado'!$A$155:$Z$1048576,MATCH($A871,'Hoja de Trabajo para listado'!$A$155:$A$1048576,0),MATCH((CUADRO!J$4&amp;$E871),'Hoja de Trabajo para listado'!$A$151:$Z$151,0)),0)+IFERROR(INDEX('Hoja de Trabajo para listado'!$AB$155:$BA$1048576,MATCH($A871,'Hoja de Trabajo para listado'!$AB$155:$AB$1048576,0),MATCH((CUADRO!J$4&amp;$E871),'Hoja de Trabajo para listado'!$AB$151:$BA$151,0)),0)+IFERROR(INDEX('Hoja de Trabajo para listado'!$BC$155:$CB$1048576,MATCH($A871,'Hoja de Trabajo para listado'!$BC$155:$BC$1048576,0),MATCH((CUADRO!J$4&amp;$E871),'Hoja de Trabajo para listado'!$BC$151:$CB$151,0)),0)+IFERROR(INDEX('Hoja de Trabajo para listado'!$DE$153:$DG$274,MATCH($A871,'Hoja de Trabajo para listado'!$DE$153:$DE$1048576,0),MATCH((CUADRO!J$4&amp;$E871),'Hoja de Trabajo para listado'!$DE$151:$DG$151,0)),0)+IFERROR(INDEX('Hoja de Trabajo para listado'!$CD$155:$DC$1048576,MATCH($A871,'Hoja de Trabajo para listado'!$CD$155:$CD$1048576,0),MATCH((CUADRO!J$4&amp;$E871),'Hoja de Trabajo para listado'!$CD$151:$DC$151,0)),0)</f>
        <v>0</v>
      </c>
      <c r="K871" s="243">
        <f ca="1">+IFERROR(INDEX('Hoja de Trabajo para listado'!$A$155:$Z$1048576,MATCH($A871,'Hoja de Trabajo para listado'!$A$155:$A$1048576,0),MATCH((CUADRO!K$4&amp;$E871),'Hoja de Trabajo para listado'!$A$151:$Z$151,0)),0)+IFERROR(INDEX('Hoja de Trabajo para listado'!$AB$155:$BA$1048576,MATCH($A871,'Hoja de Trabajo para listado'!$AB$155:$AB$1048576,0),MATCH((CUADRO!K$4&amp;$E871),'Hoja de Trabajo para listado'!$AB$151:$BA$151,0)),0)+IFERROR(INDEX('Hoja de Trabajo para listado'!$BC$155:$CB$1048576,MATCH($A871,'Hoja de Trabajo para listado'!$BC$155:$BC$1048576,0),MATCH((CUADRO!K$4&amp;$E871),'Hoja de Trabajo para listado'!$BC$151:$CB$151,0)),0)+IFERROR(INDEX('Hoja de Trabajo para listado'!$DE$153:$DG$274,MATCH($A871,'Hoja de Trabajo para listado'!$DE$153:$DE$1048576,0),MATCH((CUADRO!K$4&amp;$E871),'Hoja de Trabajo para listado'!$DE$151:$DG$151,0)),0)+IFERROR(INDEX('Hoja de Trabajo para listado'!$CD$155:$DC$1048576,MATCH($A871,'Hoja de Trabajo para listado'!$CD$155:$CD$1048576,0),MATCH((CUADRO!K$4&amp;$E871),'Hoja de Trabajo para listado'!$CD$151:$DC$151,0)),0)</f>
        <v>0</v>
      </c>
      <c r="L871" s="243">
        <f ca="1">+IFERROR(INDEX('Hoja de Trabajo para listado'!$A$155:$Z$1048576,MATCH($A871,'Hoja de Trabajo para listado'!$A$155:$A$1048576,0),MATCH((CUADRO!L$4&amp;$E871),'Hoja de Trabajo para listado'!$A$151:$Z$151,0)),0)+IFERROR(INDEX('Hoja de Trabajo para listado'!$AB$155:$BA$1048576,MATCH($A871,'Hoja de Trabajo para listado'!$AB$155:$AB$1048576,0),MATCH((CUADRO!L$4&amp;$E871),'Hoja de Trabajo para listado'!$AB$151:$BA$151,0)),0)+IFERROR(INDEX('Hoja de Trabajo para listado'!$BC$155:$CB$1048576,MATCH($A871,'Hoja de Trabajo para listado'!$BC$155:$BC$1048576,0),MATCH((CUADRO!L$4&amp;$E871),'Hoja de Trabajo para listado'!$BC$151:$CB$151,0)),0)+IFERROR(INDEX('Hoja de Trabajo para listado'!$DE$153:$DG$274,MATCH($A871,'Hoja de Trabajo para listado'!$DE$153:$DE$1048576,0),MATCH((CUADRO!L$4&amp;$E871),'Hoja de Trabajo para listado'!$DE$151:$DG$151,0)),0)+IFERROR(INDEX('Hoja de Trabajo para listado'!$CD$155:$DC$1048576,MATCH($A871,'Hoja de Trabajo para listado'!$CD$155:$CD$1048576,0),MATCH((CUADRO!L$4&amp;$E871),'Hoja de Trabajo para listado'!$CD$151:$DC$151,0)),0)</f>
        <v>0</v>
      </c>
      <c r="M871" s="243">
        <f ca="1">+IFERROR(INDEX('Hoja de Trabajo para listado'!$A$155:$Z$1048576,MATCH($A871,'Hoja de Trabajo para listado'!$A$155:$A$1048576,0),MATCH((CUADRO!M$4&amp;$E871),'Hoja de Trabajo para listado'!$A$151:$Z$151,0)),0)+IFERROR(INDEX('Hoja de Trabajo para listado'!$AB$155:$BA$1048576,MATCH($A871,'Hoja de Trabajo para listado'!$AB$155:$AB$1048576,0),MATCH((CUADRO!M$4&amp;$E871),'Hoja de Trabajo para listado'!$AB$151:$BA$151,0)),0)+IFERROR(INDEX('Hoja de Trabajo para listado'!$BC$155:$CB$1048576,MATCH($A871,'Hoja de Trabajo para listado'!$BC$155:$BC$1048576,0),MATCH((CUADRO!M$4&amp;$E871),'Hoja de Trabajo para listado'!$BC$151:$CB$151,0)),0)+IFERROR(INDEX('Hoja de Trabajo para listado'!$DE$153:$DG$274,MATCH($A871,'Hoja de Trabajo para listado'!$DE$153:$DE$1048576,0),MATCH((CUADRO!M$4&amp;$E871),'Hoja de Trabajo para listado'!$DE$151:$DG$151,0)),0)+IFERROR(INDEX('Hoja de Trabajo para listado'!$CD$155:$DC$1048576,MATCH($A871,'Hoja de Trabajo para listado'!$CD$155:$CD$1048576,0),MATCH((CUADRO!M$4&amp;$E871),'Hoja de Trabajo para listado'!$CD$151:$DC$151,0)),0)</f>
        <v>0</v>
      </c>
      <c r="N871" s="243">
        <f ca="1">+IFERROR(INDEX('Hoja de Trabajo para listado'!$A$155:$Z$1048576,MATCH($A871,'Hoja de Trabajo para listado'!$A$155:$A$1048576,0),MATCH((CUADRO!N$4&amp;$E871),'Hoja de Trabajo para listado'!$A$151:$Z$151,0)),0)+IFERROR(INDEX('Hoja de Trabajo para listado'!$AB$155:$BA$1048576,MATCH($A871,'Hoja de Trabajo para listado'!$AB$155:$AB$1048576,0),MATCH((CUADRO!N$4&amp;$E871),'Hoja de Trabajo para listado'!$AB$151:$BA$151,0)),0)+IFERROR(INDEX('Hoja de Trabajo para listado'!$BC$155:$CB$1048576,MATCH($A871,'Hoja de Trabajo para listado'!$BC$155:$BC$1048576,0),MATCH((CUADRO!N$4&amp;$E871),'Hoja de Trabajo para listado'!$BC$151:$CB$151,0)),0)+IFERROR(INDEX('Hoja de Trabajo para listado'!$DE$153:$DG$274,MATCH($A871,'Hoja de Trabajo para listado'!$DE$153:$DE$1048576,0),MATCH((CUADRO!N$4&amp;$E871),'Hoja de Trabajo para listado'!$DE$151:$DG$151,0)),0)+IFERROR(INDEX('Hoja de Trabajo para listado'!$CD$155:$DC$1048576,MATCH($A871,'Hoja de Trabajo para listado'!$CD$155:$CD$1048576,0),MATCH((CUADRO!N$4&amp;$E871),'Hoja de Trabajo para listado'!$CD$151:$DC$151,0)),0)</f>
        <v>0</v>
      </c>
      <c r="O871" s="243">
        <f ca="1">+IFERROR(INDEX('Hoja de Trabajo para listado'!$A$155:$Z$1048576,MATCH($A871,'Hoja de Trabajo para listado'!$A$155:$A$1048576,0),MATCH((CUADRO!O$4&amp;$E871),'Hoja de Trabajo para listado'!$A$151:$Z$151,0)),0)+IFERROR(INDEX('Hoja de Trabajo para listado'!$AB$155:$BA$1048576,MATCH($A871,'Hoja de Trabajo para listado'!$AB$155:$AB$1048576,0),MATCH((CUADRO!O$4&amp;$E871),'Hoja de Trabajo para listado'!$AB$151:$BA$151,0)),0)+IFERROR(INDEX('Hoja de Trabajo para listado'!$BC$155:$CB$1048576,MATCH($A871,'Hoja de Trabajo para listado'!$BC$155:$BC$1048576,0),MATCH((CUADRO!O$4&amp;$E871),'Hoja de Trabajo para listado'!$BC$151:$CB$151,0)),0)+IFERROR(INDEX('Hoja de Trabajo para listado'!$DE$153:$DG$274,MATCH($A871,'Hoja de Trabajo para listado'!$DE$153:$DE$1048576,0),MATCH((CUADRO!O$4&amp;$E871),'Hoja de Trabajo para listado'!$DE$151:$DG$151,0)),0)+IFERROR(INDEX('Hoja de Trabajo para listado'!$CD$155:$DC$1048576,MATCH($A871,'Hoja de Trabajo para listado'!$CD$155:$CD$1048576,0),MATCH((CUADRO!O$4&amp;$E871),'Hoja de Trabajo para listado'!$CD$151:$DC$151,0)),0)</f>
        <v>0</v>
      </c>
      <c r="P871" s="243">
        <f ca="1">+IFERROR(INDEX('Hoja de Trabajo para listado'!$A$155:$Z$1048576,MATCH($A871,'Hoja de Trabajo para listado'!$A$155:$A$1048576,0),MATCH((CUADRO!P$4&amp;$E871),'Hoja de Trabajo para listado'!$A$151:$Z$151,0)),0)+IFERROR(INDEX('Hoja de Trabajo para listado'!$AB$155:$BA$1048576,MATCH($A871,'Hoja de Trabajo para listado'!$AB$155:$AB$1048576,0),MATCH((CUADRO!P$4&amp;$E871),'Hoja de Trabajo para listado'!$AB$151:$BA$151,0)),0)+IFERROR(INDEX('Hoja de Trabajo para listado'!$BC$155:$CB$1048576,MATCH($A871,'Hoja de Trabajo para listado'!$BC$155:$BC$1048576,0),MATCH((CUADRO!P$4&amp;$E871),'Hoja de Trabajo para listado'!$BC$151:$CB$151,0)),0)+IFERROR(INDEX('Hoja de Trabajo para listado'!$DE$153:$DG$274,MATCH($A871,'Hoja de Trabajo para listado'!$DE$153:$DE$1048576,0),MATCH((CUADRO!P$4&amp;$E871),'Hoja de Trabajo para listado'!$DE$151:$DG$151,0)),0)+IFERROR(INDEX('Hoja de Trabajo para listado'!$CD$155:$DC$1048576,MATCH($A871,'Hoja de Trabajo para listado'!$CD$155:$CD$1048576,0),MATCH((CUADRO!P$4&amp;$E871),'Hoja de Trabajo para listado'!$CD$151:$DC$151,0)),0)</f>
        <v>0</v>
      </c>
      <c r="Q871" s="243">
        <f ca="1">+IFERROR(INDEX('Hoja de Trabajo para listado'!$A$155:$Z$1048576,MATCH($A871,'Hoja de Trabajo para listado'!$A$155:$A$1048576,0),MATCH((CUADRO!Q$4&amp;$E871),'Hoja de Trabajo para listado'!$A$151:$Z$151,0)),0)+IFERROR(INDEX('Hoja de Trabajo para listado'!$AB$155:$BA$1048576,MATCH($A871,'Hoja de Trabajo para listado'!$AB$155:$AB$1048576,0),MATCH((CUADRO!Q$4&amp;$E871),'Hoja de Trabajo para listado'!$AB$151:$BA$151,0)),0)+IFERROR(INDEX('Hoja de Trabajo para listado'!$BC$155:$CB$1048576,MATCH($A871,'Hoja de Trabajo para listado'!$BC$155:$BC$1048576,0),MATCH((CUADRO!Q$4&amp;$E871),'Hoja de Trabajo para listado'!$BC$151:$CB$151,0)),0)+IFERROR(INDEX('Hoja de Trabajo para listado'!$DE$153:$DG$274,MATCH($A871,'Hoja de Trabajo para listado'!$DE$153:$DE$1048576,0),MATCH((CUADRO!Q$4&amp;$E871),'Hoja de Trabajo para listado'!$DE$151:$DG$151,0)),0)+IFERROR(INDEX('Hoja de Trabajo para listado'!$CD$155:$DC$1048576,MATCH($A871,'Hoja de Trabajo para listado'!$CD$155:$CD$1048576,0),MATCH((CUADRO!Q$4&amp;$E871),'Hoja de Trabajo para listado'!$CD$151:$DC$151,0)),0)</f>
        <v>0</v>
      </c>
      <c r="R871" s="243">
        <f t="shared" ca="1" si="33"/>
        <v>0</v>
      </c>
      <c r="S871" s="249"/>
      <c r="T871" s="243">
        <f ca="1">+T872</f>
        <v>0</v>
      </c>
      <c r="U871" s="242">
        <f t="shared" si="34"/>
        <v>1</v>
      </c>
      <c r="V871" s="333" t="str">
        <f>+VLOOKUP(A871,bd_lista!$A$3:$E$592,5,FALSE)</f>
        <v>Gobiernos Autonomos Municipales</v>
      </c>
      <c r="W871" s="387" t="str">
        <f>+V871</f>
        <v>Gobiernos Autonomos Municipales</v>
      </c>
      <c r="X871" s="242">
        <f>+VLOOKUP(A871,[4]Sheet1!$A$13:$D$744,4,FALSE)</f>
        <v>0</v>
      </c>
      <c r="Y871" s="242" t="e">
        <f>+VLOOKUP(X871,bd_lista!$A$3:$C$592,3,FALSE)</f>
        <v>#N/A</v>
      </c>
      <c r="Z871" s="294">
        <f>+X871</f>
        <v>0</v>
      </c>
      <c r="AA871" s="295" t="e">
        <f>+Y871</f>
        <v>#N/A</v>
      </c>
    </row>
    <row r="872" spans="1:27" customFormat="1" ht="15" hidden="1" customHeight="1">
      <c r="A872" s="32">
        <v>1518</v>
      </c>
      <c r="B872" s="393"/>
      <c r="C872" s="247" t="str">
        <f>+VLOOKUP(A872,bd_lista!$A$3:$C$592,3,FALSE)</f>
        <v>Gobierno Autónomo Municipal de Vitichi</v>
      </c>
      <c r="D872" s="390"/>
      <c r="E872" s="244" t="s">
        <v>1305</v>
      </c>
      <c r="F872" s="245">
        <f ca="1">+IFERROR(INDEX('Hoja de Trabajo para listado'!$A$155:$Z$1048576,MATCH($A872,'Hoja de Trabajo para listado'!$A$155:$A$1048576,0),MATCH((CUADRO!F$4&amp;$E872),'Hoja de Trabajo para listado'!$A$151:$Z$151,0)),0)+IFERROR(INDEX('Hoja de Trabajo para listado'!$AB$155:$BA$1048576,MATCH($A872,'Hoja de Trabajo para listado'!$AB$155:$AB$1048576,0),MATCH((CUADRO!F$4&amp;$E872),'Hoja de Trabajo para listado'!$AB$151:$BA$151,0)),0)+IFERROR(INDEX('Hoja de Trabajo para listado'!$BC$155:$CB$1048576,MATCH($A872,'Hoja de Trabajo para listado'!$BC$155:$BC$1048576,0),MATCH((CUADRO!F$4&amp;$E872),'Hoja de Trabajo para listado'!$BC$151:$CB$151,0)),0)+IFERROR(INDEX('Hoja de Trabajo para listado'!$DE$153:$DG$274,MATCH($A872,'Hoja de Trabajo para listado'!$DE$153:$DE$1048576,0),MATCH((CUADRO!F$4&amp;$E872),'Hoja de Trabajo para listado'!$DE$151:$DG$151,0)),0)+IFERROR(INDEX('Hoja de Trabajo para listado'!$CD$155:$DC$1048576,MATCH($A872,'Hoja de Trabajo para listado'!$CD$155:$CD$1048576,0),MATCH((CUADRO!F$4&amp;$E872),'Hoja de Trabajo para listado'!$CD$151:$DC$151,0)),0)</f>
        <v>0</v>
      </c>
      <c r="G872" s="245">
        <f ca="1">+IFERROR(INDEX('Hoja de Trabajo para listado'!$A$155:$Z$1048576,MATCH($A872,'Hoja de Trabajo para listado'!$A$155:$A$1048576,0),MATCH((CUADRO!G$4&amp;$E872),'Hoja de Trabajo para listado'!$A$151:$Z$151,0)),0)+IFERROR(INDEX('Hoja de Trabajo para listado'!$AB$155:$BA$1048576,MATCH($A872,'Hoja de Trabajo para listado'!$AB$155:$AB$1048576,0),MATCH((CUADRO!G$4&amp;$E872),'Hoja de Trabajo para listado'!$AB$151:$BA$151,0)),0)+IFERROR(INDEX('Hoja de Trabajo para listado'!$BC$155:$CB$1048576,MATCH($A872,'Hoja de Trabajo para listado'!$BC$155:$BC$1048576,0),MATCH((CUADRO!G$4&amp;$E872),'Hoja de Trabajo para listado'!$BC$151:$CB$151,0)),0)+IFERROR(INDEX('Hoja de Trabajo para listado'!$DE$153:$DG$274,MATCH($A872,'Hoja de Trabajo para listado'!$DE$153:$DE$1048576,0),MATCH((CUADRO!G$4&amp;$E872),'Hoja de Trabajo para listado'!$DE$151:$DG$151,0)),0)+IFERROR(INDEX('Hoja de Trabajo para listado'!$CD$155:$DC$1048576,MATCH($A872,'Hoja de Trabajo para listado'!$CD$155:$CD$1048576,0),MATCH((CUADRO!G$4&amp;$E872),'Hoja de Trabajo para listado'!$CD$151:$DC$151,0)),0)</f>
        <v>0</v>
      </c>
      <c r="H872" s="245">
        <f ca="1">+IFERROR(INDEX('Hoja de Trabajo para listado'!$A$155:$Z$1048576,MATCH($A872,'Hoja de Trabajo para listado'!$A$155:$A$1048576,0),MATCH((CUADRO!H$4&amp;$E872),'Hoja de Trabajo para listado'!$A$151:$Z$151,0)),0)+IFERROR(INDEX('Hoja de Trabajo para listado'!$AB$155:$BA$1048576,MATCH($A872,'Hoja de Trabajo para listado'!$AB$155:$AB$1048576,0),MATCH((CUADRO!H$4&amp;$E872),'Hoja de Trabajo para listado'!$AB$151:$BA$151,0)),0)+IFERROR(INDEX('Hoja de Trabajo para listado'!$BC$155:$CB$1048576,MATCH($A872,'Hoja de Trabajo para listado'!$BC$155:$BC$1048576,0),MATCH((CUADRO!H$4&amp;$E872),'Hoja de Trabajo para listado'!$BC$151:$CB$151,0)),0)+IFERROR(INDEX('Hoja de Trabajo para listado'!$DE$153:$DG$274,MATCH($A872,'Hoja de Trabajo para listado'!$DE$153:$DE$1048576,0),MATCH((CUADRO!H$4&amp;$E872),'Hoja de Trabajo para listado'!$DE$151:$DG$151,0)),0)+IFERROR(INDEX('Hoja de Trabajo para listado'!$CD$155:$DC$1048576,MATCH($A872,'Hoja de Trabajo para listado'!$CD$155:$CD$1048576,0),MATCH((CUADRO!H$4&amp;$E872),'Hoja de Trabajo para listado'!$CD$151:$DC$151,0)),0)</f>
        <v>0</v>
      </c>
      <c r="I872" s="245">
        <f ca="1">+IFERROR(INDEX('Hoja de Trabajo para listado'!$A$155:$Z$1048576,MATCH($A872,'Hoja de Trabajo para listado'!$A$155:$A$1048576,0),MATCH((CUADRO!I$4&amp;$E872),'Hoja de Trabajo para listado'!$A$151:$Z$151,0)),0)+IFERROR(INDEX('Hoja de Trabajo para listado'!$AB$155:$BA$1048576,MATCH($A872,'Hoja de Trabajo para listado'!$AB$155:$AB$1048576,0),MATCH((CUADRO!I$4&amp;$E872),'Hoja de Trabajo para listado'!$AB$151:$BA$151,0)),0)+IFERROR(INDEX('Hoja de Trabajo para listado'!$BC$155:$CB$1048576,MATCH($A872,'Hoja de Trabajo para listado'!$BC$155:$BC$1048576,0),MATCH((CUADRO!I$4&amp;$E872),'Hoja de Trabajo para listado'!$BC$151:$CB$151,0)),0)+IFERROR(INDEX('Hoja de Trabajo para listado'!$DE$153:$DG$274,MATCH($A872,'Hoja de Trabajo para listado'!$DE$153:$DE$1048576,0),MATCH((CUADRO!I$4&amp;$E872),'Hoja de Trabajo para listado'!$DE$151:$DG$151,0)),0)+IFERROR(INDEX('Hoja de Trabajo para listado'!$CD$155:$DC$1048576,MATCH($A872,'Hoja de Trabajo para listado'!$CD$155:$CD$1048576,0),MATCH((CUADRO!I$4&amp;$E872),'Hoja de Trabajo para listado'!$CD$151:$DC$151,0)),0)</f>
        <v>0</v>
      </c>
      <c r="J872" s="245">
        <f ca="1">+IFERROR(INDEX('Hoja de Trabajo para listado'!$A$155:$Z$1048576,MATCH($A872,'Hoja de Trabajo para listado'!$A$155:$A$1048576,0),MATCH((CUADRO!J$4&amp;$E872),'Hoja de Trabajo para listado'!$A$151:$Z$151,0)),0)+IFERROR(INDEX('Hoja de Trabajo para listado'!$AB$155:$BA$1048576,MATCH($A872,'Hoja de Trabajo para listado'!$AB$155:$AB$1048576,0),MATCH((CUADRO!J$4&amp;$E872),'Hoja de Trabajo para listado'!$AB$151:$BA$151,0)),0)+IFERROR(INDEX('Hoja de Trabajo para listado'!$BC$155:$CB$1048576,MATCH($A872,'Hoja de Trabajo para listado'!$BC$155:$BC$1048576,0),MATCH((CUADRO!J$4&amp;$E872),'Hoja de Trabajo para listado'!$BC$151:$CB$151,0)),0)+IFERROR(INDEX('Hoja de Trabajo para listado'!$DE$153:$DG$274,MATCH($A872,'Hoja de Trabajo para listado'!$DE$153:$DE$1048576,0),MATCH((CUADRO!J$4&amp;$E872),'Hoja de Trabajo para listado'!$DE$151:$DG$151,0)),0)+IFERROR(INDEX('Hoja de Trabajo para listado'!$CD$155:$DC$1048576,MATCH($A872,'Hoja de Trabajo para listado'!$CD$155:$CD$1048576,0),MATCH((CUADRO!J$4&amp;$E872),'Hoja de Trabajo para listado'!$CD$151:$DC$151,0)),0)</f>
        <v>0</v>
      </c>
      <c r="K872" s="245">
        <f ca="1">+IFERROR(INDEX('Hoja de Trabajo para listado'!$A$155:$Z$1048576,MATCH($A872,'Hoja de Trabajo para listado'!$A$155:$A$1048576,0),MATCH((CUADRO!K$4&amp;$E872),'Hoja de Trabajo para listado'!$A$151:$Z$151,0)),0)+IFERROR(INDEX('Hoja de Trabajo para listado'!$AB$155:$BA$1048576,MATCH($A872,'Hoja de Trabajo para listado'!$AB$155:$AB$1048576,0),MATCH((CUADRO!K$4&amp;$E872),'Hoja de Trabajo para listado'!$AB$151:$BA$151,0)),0)+IFERROR(INDEX('Hoja de Trabajo para listado'!$BC$155:$CB$1048576,MATCH($A872,'Hoja de Trabajo para listado'!$BC$155:$BC$1048576,0),MATCH((CUADRO!K$4&amp;$E872),'Hoja de Trabajo para listado'!$BC$151:$CB$151,0)),0)+IFERROR(INDEX('Hoja de Trabajo para listado'!$DE$153:$DG$274,MATCH($A872,'Hoja de Trabajo para listado'!$DE$153:$DE$1048576,0),MATCH((CUADRO!K$4&amp;$E872),'Hoja de Trabajo para listado'!$DE$151:$DG$151,0)),0)+IFERROR(INDEX('Hoja de Trabajo para listado'!$CD$155:$DC$1048576,MATCH($A872,'Hoja de Trabajo para listado'!$CD$155:$CD$1048576,0),MATCH((CUADRO!K$4&amp;$E872),'Hoja de Trabajo para listado'!$CD$151:$DC$151,0)),0)</f>
        <v>0</v>
      </c>
      <c r="L872" s="245">
        <f ca="1">+IFERROR(INDEX('Hoja de Trabajo para listado'!$A$155:$Z$1048576,MATCH($A872,'Hoja de Trabajo para listado'!$A$155:$A$1048576,0),MATCH((CUADRO!L$4&amp;$E872),'Hoja de Trabajo para listado'!$A$151:$Z$151,0)),0)+IFERROR(INDEX('Hoja de Trabajo para listado'!$AB$155:$BA$1048576,MATCH($A872,'Hoja de Trabajo para listado'!$AB$155:$AB$1048576,0),MATCH((CUADRO!L$4&amp;$E872),'Hoja de Trabajo para listado'!$AB$151:$BA$151,0)),0)+IFERROR(INDEX('Hoja de Trabajo para listado'!$BC$155:$CB$1048576,MATCH($A872,'Hoja de Trabajo para listado'!$BC$155:$BC$1048576,0),MATCH((CUADRO!L$4&amp;$E872),'Hoja de Trabajo para listado'!$BC$151:$CB$151,0)),0)+IFERROR(INDEX('Hoja de Trabajo para listado'!$DE$153:$DG$274,MATCH($A872,'Hoja de Trabajo para listado'!$DE$153:$DE$1048576,0),MATCH((CUADRO!L$4&amp;$E872),'Hoja de Trabajo para listado'!$DE$151:$DG$151,0)),0)+IFERROR(INDEX('Hoja de Trabajo para listado'!$CD$155:$DC$1048576,MATCH($A872,'Hoja de Trabajo para listado'!$CD$155:$CD$1048576,0),MATCH((CUADRO!L$4&amp;$E872),'Hoja de Trabajo para listado'!$CD$151:$DC$151,0)),0)</f>
        <v>0</v>
      </c>
      <c r="M872" s="245">
        <f ca="1">+IFERROR(INDEX('Hoja de Trabajo para listado'!$A$155:$Z$1048576,MATCH($A872,'Hoja de Trabajo para listado'!$A$155:$A$1048576,0),MATCH((CUADRO!M$4&amp;$E872),'Hoja de Trabajo para listado'!$A$151:$Z$151,0)),0)+IFERROR(INDEX('Hoja de Trabajo para listado'!$AB$155:$BA$1048576,MATCH($A872,'Hoja de Trabajo para listado'!$AB$155:$AB$1048576,0),MATCH((CUADRO!M$4&amp;$E872),'Hoja de Trabajo para listado'!$AB$151:$BA$151,0)),0)+IFERROR(INDEX('Hoja de Trabajo para listado'!$BC$155:$CB$1048576,MATCH($A872,'Hoja de Trabajo para listado'!$BC$155:$BC$1048576,0),MATCH((CUADRO!M$4&amp;$E872),'Hoja de Trabajo para listado'!$BC$151:$CB$151,0)),0)+IFERROR(INDEX('Hoja de Trabajo para listado'!$DE$153:$DG$274,MATCH($A872,'Hoja de Trabajo para listado'!$DE$153:$DE$1048576,0),MATCH((CUADRO!M$4&amp;$E872),'Hoja de Trabajo para listado'!$DE$151:$DG$151,0)),0)+IFERROR(INDEX('Hoja de Trabajo para listado'!$CD$155:$DC$1048576,MATCH($A872,'Hoja de Trabajo para listado'!$CD$155:$CD$1048576,0),MATCH((CUADRO!M$4&amp;$E872),'Hoja de Trabajo para listado'!$CD$151:$DC$151,0)),0)</f>
        <v>0</v>
      </c>
      <c r="N872" s="245">
        <f ca="1">+IFERROR(INDEX('Hoja de Trabajo para listado'!$A$155:$Z$1048576,MATCH($A872,'Hoja de Trabajo para listado'!$A$155:$A$1048576,0),MATCH((CUADRO!N$4&amp;$E872),'Hoja de Trabajo para listado'!$A$151:$Z$151,0)),0)+IFERROR(INDEX('Hoja de Trabajo para listado'!$AB$155:$BA$1048576,MATCH($A872,'Hoja de Trabajo para listado'!$AB$155:$AB$1048576,0),MATCH((CUADRO!N$4&amp;$E872),'Hoja de Trabajo para listado'!$AB$151:$BA$151,0)),0)+IFERROR(INDEX('Hoja de Trabajo para listado'!$BC$155:$CB$1048576,MATCH($A872,'Hoja de Trabajo para listado'!$BC$155:$BC$1048576,0),MATCH((CUADRO!N$4&amp;$E872),'Hoja de Trabajo para listado'!$BC$151:$CB$151,0)),0)+IFERROR(INDEX('Hoja de Trabajo para listado'!$DE$153:$DG$274,MATCH($A872,'Hoja de Trabajo para listado'!$DE$153:$DE$1048576,0),MATCH((CUADRO!N$4&amp;$E872),'Hoja de Trabajo para listado'!$DE$151:$DG$151,0)),0)+IFERROR(INDEX('Hoja de Trabajo para listado'!$CD$155:$DC$1048576,MATCH($A872,'Hoja de Trabajo para listado'!$CD$155:$CD$1048576,0),MATCH((CUADRO!N$4&amp;$E872),'Hoja de Trabajo para listado'!$CD$151:$DC$151,0)),0)</f>
        <v>0</v>
      </c>
      <c r="O872" s="245">
        <f ca="1">+IFERROR(INDEX('Hoja de Trabajo para listado'!$A$155:$Z$1048576,MATCH($A872,'Hoja de Trabajo para listado'!$A$155:$A$1048576,0),MATCH((CUADRO!O$4&amp;$E872),'Hoja de Trabajo para listado'!$A$151:$Z$151,0)),0)+IFERROR(INDEX('Hoja de Trabajo para listado'!$AB$155:$BA$1048576,MATCH($A872,'Hoja de Trabajo para listado'!$AB$155:$AB$1048576,0),MATCH((CUADRO!O$4&amp;$E872),'Hoja de Trabajo para listado'!$AB$151:$BA$151,0)),0)+IFERROR(INDEX('Hoja de Trabajo para listado'!$BC$155:$CB$1048576,MATCH($A872,'Hoja de Trabajo para listado'!$BC$155:$BC$1048576,0),MATCH((CUADRO!O$4&amp;$E872),'Hoja de Trabajo para listado'!$BC$151:$CB$151,0)),0)+IFERROR(INDEX('Hoja de Trabajo para listado'!$DE$153:$DG$274,MATCH($A872,'Hoja de Trabajo para listado'!$DE$153:$DE$1048576,0),MATCH((CUADRO!O$4&amp;$E872),'Hoja de Trabajo para listado'!$DE$151:$DG$151,0)),0)+IFERROR(INDEX('Hoja de Trabajo para listado'!$CD$155:$DC$1048576,MATCH($A872,'Hoja de Trabajo para listado'!$CD$155:$CD$1048576,0),MATCH((CUADRO!O$4&amp;$E872),'Hoja de Trabajo para listado'!$CD$151:$DC$151,0)),0)</f>
        <v>0</v>
      </c>
      <c r="P872" s="245">
        <f ca="1">+IFERROR(INDEX('Hoja de Trabajo para listado'!$A$155:$Z$1048576,MATCH($A872,'Hoja de Trabajo para listado'!$A$155:$A$1048576,0),MATCH((CUADRO!P$4&amp;$E872),'Hoja de Trabajo para listado'!$A$151:$Z$151,0)),0)+IFERROR(INDEX('Hoja de Trabajo para listado'!$AB$155:$BA$1048576,MATCH($A872,'Hoja de Trabajo para listado'!$AB$155:$AB$1048576,0),MATCH((CUADRO!P$4&amp;$E872),'Hoja de Trabajo para listado'!$AB$151:$BA$151,0)),0)+IFERROR(INDEX('Hoja de Trabajo para listado'!$BC$155:$CB$1048576,MATCH($A872,'Hoja de Trabajo para listado'!$BC$155:$BC$1048576,0),MATCH((CUADRO!P$4&amp;$E872),'Hoja de Trabajo para listado'!$BC$151:$CB$151,0)),0)+IFERROR(INDEX('Hoja de Trabajo para listado'!$DE$153:$DG$274,MATCH($A872,'Hoja de Trabajo para listado'!$DE$153:$DE$1048576,0),MATCH((CUADRO!P$4&amp;$E872),'Hoja de Trabajo para listado'!$DE$151:$DG$151,0)),0)+IFERROR(INDEX('Hoja de Trabajo para listado'!$CD$155:$DC$1048576,MATCH($A872,'Hoja de Trabajo para listado'!$CD$155:$CD$1048576,0),MATCH((CUADRO!P$4&amp;$E872),'Hoja de Trabajo para listado'!$CD$151:$DC$151,0)),0)</f>
        <v>0</v>
      </c>
      <c r="Q872" s="245">
        <f ca="1">+IFERROR(INDEX('Hoja de Trabajo para listado'!$A$155:$Z$1048576,MATCH($A872,'Hoja de Trabajo para listado'!$A$155:$A$1048576,0),MATCH((CUADRO!Q$4&amp;$E872),'Hoja de Trabajo para listado'!$A$151:$Z$151,0)),0)+IFERROR(INDEX('Hoja de Trabajo para listado'!$AB$155:$BA$1048576,MATCH($A872,'Hoja de Trabajo para listado'!$AB$155:$AB$1048576,0),MATCH((CUADRO!Q$4&amp;$E872),'Hoja de Trabajo para listado'!$AB$151:$BA$151,0)),0)+IFERROR(INDEX('Hoja de Trabajo para listado'!$BC$155:$CB$1048576,MATCH($A872,'Hoja de Trabajo para listado'!$BC$155:$BC$1048576,0),MATCH((CUADRO!Q$4&amp;$E872),'Hoja de Trabajo para listado'!$BC$151:$CB$151,0)),0)+IFERROR(INDEX('Hoja de Trabajo para listado'!$DE$153:$DG$274,MATCH($A872,'Hoja de Trabajo para listado'!$DE$153:$DE$1048576,0),MATCH((CUADRO!Q$4&amp;$E872),'Hoja de Trabajo para listado'!$DE$151:$DG$151,0)),0)+IFERROR(INDEX('Hoja de Trabajo para listado'!$CD$155:$DC$1048576,MATCH($A872,'Hoja de Trabajo para listado'!$CD$155:$CD$1048576,0),MATCH((CUADRO!Q$4&amp;$E872),'Hoja de Trabajo para listado'!$CD$151:$DC$151,0)),0)</f>
        <v>0</v>
      </c>
      <c r="R872" s="245">
        <f t="shared" ca="1" si="33"/>
        <v>0</v>
      </c>
      <c r="S872" s="259">
        <f ca="1">+R871+R872</f>
        <v>0</v>
      </c>
      <c r="T872" s="245">
        <f ca="1">+S872</f>
        <v>0</v>
      </c>
      <c r="U872" s="244">
        <f t="shared" si="34"/>
        <v>2</v>
      </c>
      <c r="V872" s="333" t="str">
        <f>+VLOOKUP(A872,bd_lista!$A$3:$E$592,5,FALSE)</f>
        <v>Gobiernos Autonomos Municipales</v>
      </c>
      <c r="W872" s="388"/>
      <c r="X872" s="242">
        <f>+VLOOKUP(A872,[4]Sheet1!$A$13:$D$744,4,FALSE)</f>
        <v>0</v>
      </c>
      <c r="Y872" s="242" t="e">
        <f>+VLOOKUP(X872,bd_lista!$A$3:$C$592,3,FALSE)</f>
        <v>#N/A</v>
      </c>
      <c r="Z872" s="292"/>
      <c r="AA872" s="293"/>
    </row>
    <row r="873" spans="1:27" customFormat="1" ht="15" hidden="1" customHeight="1">
      <c r="A873" s="32">
        <v>1519</v>
      </c>
      <c r="B873" s="392">
        <f>+A873</f>
        <v>1519</v>
      </c>
      <c r="C873" s="247" t="str">
        <f>+VLOOKUP(A873,bd_lista!$A$3:$C$592,3,FALSE)</f>
        <v>Gobierno Autónomo Municipal de Tupiza</v>
      </c>
      <c r="D873" s="389" t="str">
        <f>+C873</f>
        <v>Gobierno Autónomo Municipal de Tupiza</v>
      </c>
      <c r="E873" s="242" t="s">
        <v>1304</v>
      </c>
      <c r="F873" s="243">
        <f ca="1">+IFERROR(INDEX('Hoja de Trabajo para listado'!$A$155:$Z$1048576,MATCH($A873,'Hoja de Trabajo para listado'!$A$155:$A$1048576,0),MATCH((CUADRO!F$4&amp;$E873),'Hoja de Trabajo para listado'!$A$151:$Z$151,0)),0)+IFERROR(INDEX('Hoja de Trabajo para listado'!$AB$155:$BA$1048576,MATCH($A873,'Hoja de Trabajo para listado'!$AB$155:$AB$1048576,0),MATCH((CUADRO!F$4&amp;$E873),'Hoja de Trabajo para listado'!$AB$151:$BA$151,0)),0)+IFERROR(INDEX('Hoja de Trabajo para listado'!$BC$155:$CB$1048576,MATCH($A873,'Hoja de Trabajo para listado'!$BC$155:$BC$1048576,0),MATCH((CUADRO!F$4&amp;$E873),'Hoja de Trabajo para listado'!$BC$151:$CB$151,0)),0)+IFERROR(INDEX('Hoja de Trabajo para listado'!$DE$153:$DG$274,MATCH($A873,'Hoja de Trabajo para listado'!$DE$153:$DE$1048576,0),MATCH((CUADRO!F$4&amp;$E873),'Hoja de Trabajo para listado'!$DE$151:$DG$151,0)),0)+IFERROR(INDEX('Hoja de Trabajo para listado'!$CD$155:$DC$1048576,MATCH($A873,'Hoja de Trabajo para listado'!$CD$155:$CD$1048576,0),MATCH((CUADRO!F$4&amp;$E873),'Hoja de Trabajo para listado'!$CD$151:$DC$151,0)),0)</f>
        <v>0</v>
      </c>
      <c r="G873" s="243">
        <f ca="1">+IFERROR(INDEX('Hoja de Trabajo para listado'!$A$155:$Z$1048576,MATCH($A873,'Hoja de Trabajo para listado'!$A$155:$A$1048576,0),MATCH((CUADRO!G$4&amp;$E873),'Hoja de Trabajo para listado'!$A$151:$Z$151,0)),0)+IFERROR(INDEX('Hoja de Trabajo para listado'!$AB$155:$BA$1048576,MATCH($A873,'Hoja de Trabajo para listado'!$AB$155:$AB$1048576,0),MATCH((CUADRO!G$4&amp;$E873),'Hoja de Trabajo para listado'!$AB$151:$BA$151,0)),0)+IFERROR(INDEX('Hoja de Trabajo para listado'!$BC$155:$CB$1048576,MATCH($A873,'Hoja de Trabajo para listado'!$BC$155:$BC$1048576,0),MATCH((CUADRO!G$4&amp;$E873),'Hoja de Trabajo para listado'!$BC$151:$CB$151,0)),0)+IFERROR(INDEX('Hoja de Trabajo para listado'!$DE$153:$DG$274,MATCH($A873,'Hoja de Trabajo para listado'!$DE$153:$DE$1048576,0),MATCH((CUADRO!G$4&amp;$E873),'Hoja de Trabajo para listado'!$DE$151:$DG$151,0)),0)+IFERROR(INDEX('Hoja de Trabajo para listado'!$CD$155:$DC$1048576,MATCH($A873,'Hoja de Trabajo para listado'!$CD$155:$CD$1048576,0),MATCH((CUADRO!G$4&amp;$E873),'Hoja de Trabajo para listado'!$CD$151:$DC$151,0)),0)</f>
        <v>0</v>
      </c>
      <c r="H873" s="243">
        <f ca="1">+IFERROR(INDEX('Hoja de Trabajo para listado'!$A$155:$Z$1048576,MATCH($A873,'Hoja de Trabajo para listado'!$A$155:$A$1048576,0),MATCH((CUADRO!H$4&amp;$E873),'Hoja de Trabajo para listado'!$A$151:$Z$151,0)),0)+IFERROR(INDEX('Hoja de Trabajo para listado'!$AB$155:$BA$1048576,MATCH($A873,'Hoja de Trabajo para listado'!$AB$155:$AB$1048576,0),MATCH((CUADRO!H$4&amp;$E873),'Hoja de Trabajo para listado'!$AB$151:$BA$151,0)),0)+IFERROR(INDEX('Hoja de Trabajo para listado'!$BC$155:$CB$1048576,MATCH($A873,'Hoja de Trabajo para listado'!$BC$155:$BC$1048576,0),MATCH((CUADRO!H$4&amp;$E873),'Hoja de Trabajo para listado'!$BC$151:$CB$151,0)),0)+IFERROR(INDEX('Hoja de Trabajo para listado'!$DE$153:$DG$274,MATCH($A873,'Hoja de Trabajo para listado'!$DE$153:$DE$1048576,0),MATCH((CUADRO!H$4&amp;$E873),'Hoja de Trabajo para listado'!$DE$151:$DG$151,0)),0)+IFERROR(INDEX('Hoja de Trabajo para listado'!$CD$155:$DC$1048576,MATCH($A873,'Hoja de Trabajo para listado'!$CD$155:$CD$1048576,0),MATCH((CUADRO!H$4&amp;$E873),'Hoja de Trabajo para listado'!$CD$151:$DC$151,0)),0)</f>
        <v>0</v>
      </c>
      <c r="I873" s="243">
        <f ca="1">+IFERROR(INDEX('Hoja de Trabajo para listado'!$A$155:$Z$1048576,MATCH($A873,'Hoja de Trabajo para listado'!$A$155:$A$1048576,0),MATCH((CUADRO!I$4&amp;$E873),'Hoja de Trabajo para listado'!$A$151:$Z$151,0)),0)+IFERROR(INDEX('Hoja de Trabajo para listado'!$AB$155:$BA$1048576,MATCH($A873,'Hoja de Trabajo para listado'!$AB$155:$AB$1048576,0),MATCH((CUADRO!I$4&amp;$E873),'Hoja de Trabajo para listado'!$AB$151:$BA$151,0)),0)+IFERROR(INDEX('Hoja de Trabajo para listado'!$BC$155:$CB$1048576,MATCH($A873,'Hoja de Trabajo para listado'!$BC$155:$BC$1048576,0),MATCH((CUADRO!I$4&amp;$E873),'Hoja de Trabajo para listado'!$BC$151:$CB$151,0)),0)+IFERROR(INDEX('Hoja de Trabajo para listado'!$DE$153:$DG$274,MATCH($A873,'Hoja de Trabajo para listado'!$DE$153:$DE$1048576,0),MATCH((CUADRO!I$4&amp;$E873),'Hoja de Trabajo para listado'!$DE$151:$DG$151,0)),0)+IFERROR(INDEX('Hoja de Trabajo para listado'!$CD$155:$DC$1048576,MATCH($A873,'Hoja de Trabajo para listado'!$CD$155:$CD$1048576,0),MATCH((CUADRO!I$4&amp;$E873),'Hoja de Trabajo para listado'!$CD$151:$DC$151,0)),0)</f>
        <v>0</v>
      </c>
      <c r="J873" s="243">
        <f ca="1">+IFERROR(INDEX('Hoja de Trabajo para listado'!$A$155:$Z$1048576,MATCH($A873,'Hoja de Trabajo para listado'!$A$155:$A$1048576,0),MATCH((CUADRO!J$4&amp;$E873),'Hoja de Trabajo para listado'!$A$151:$Z$151,0)),0)+IFERROR(INDEX('Hoja de Trabajo para listado'!$AB$155:$BA$1048576,MATCH($A873,'Hoja de Trabajo para listado'!$AB$155:$AB$1048576,0),MATCH((CUADRO!J$4&amp;$E873),'Hoja de Trabajo para listado'!$AB$151:$BA$151,0)),0)+IFERROR(INDEX('Hoja de Trabajo para listado'!$BC$155:$CB$1048576,MATCH($A873,'Hoja de Trabajo para listado'!$BC$155:$BC$1048576,0),MATCH((CUADRO!J$4&amp;$E873),'Hoja de Trabajo para listado'!$BC$151:$CB$151,0)),0)+IFERROR(INDEX('Hoja de Trabajo para listado'!$DE$153:$DG$274,MATCH($A873,'Hoja de Trabajo para listado'!$DE$153:$DE$1048576,0),MATCH((CUADRO!J$4&amp;$E873),'Hoja de Trabajo para listado'!$DE$151:$DG$151,0)),0)+IFERROR(INDEX('Hoja de Trabajo para listado'!$CD$155:$DC$1048576,MATCH($A873,'Hoja de Trabajo para listado'!$CD$155:$CD$1048576,0),MATCH((CUADRO!J$4&amp;$E873),'Hoja de Trabajo para listado'!$CD$151:$DC$151,0)),0)</f>
        <v>0</v>
      </c>
      <c r="K873" s="243">
        <f ca="1">+IFERROR(INDEX('Hoja de Trabajo para listado'!$A$155:$Z$1048576,MATCH($A873,'Hoja de Trabajo para listado'!$A$155:$A$1048576,0),MATCH((CUADRO!K$4&amp;$E873),'Hoja de Trabajo para listado'!$A$151:$Z$151,0)),0)+IFERROR(INDEX('Hoja de Trabajo para listado'!$AB$155:$BA$1048576,MATCH($A873,'Hoja de Trabajo para listado'!$AB$155:$AB$1048576,0),MATCH((CUADRO!K$4&amp;$E873),'Hoja de Trabajo para listado'!$AB$151:$BA$151,0)),0)+IFERROR(INDEX('Hoja de Trabajo para listado'!$BC$155:$CB$1048576,MATCH($A873,'Hoja de Trabajo para listado'!$BC$155:$BC$1048576,0),MATCH((CUADRO!K$4&amp;$E873),'Hoja de Trabajo para listado'!$BC$151:$CB$151,0)),0)+IFERROR(INDEX('Hoja de Trabajo para listado'!$DE$153:$DG$274,MATCH($A873,'Hoja de Trabajo para listado'!$DE$153:$DE$1048576,0),MATCH((CUADRO!K$4&amp;$E873),'Hoja de Trabajo para listado'!$DE$151:$DG$151,0)),0)+IFERROR(INDEX('Hoja de Trabajo para listado'!$CD$155:$DC$1048576,MATCH($A873,'Hoja de Trabajo para listado'!$CD$155:$CD$1048576,0),MATCH((CUADRO!K$4&amp;$E873),'Hoja de Trabajo para listado'!$CD$151:$DC$151,0)),0)</f>
        <v>0</v>
      </c>
      <c r="L873" s="243">
        <f ca="1">+IFERROR(INDEX('Hoja de Trabajo para listado'!$A$155:$Z$1048576,MATCH($A873,'Hoja de Trabajo para listado'!$A$155:$A$1048576,0),MATCH((CUADRO!L$4&amp;$E873),'Hoja de Trabajo para listado'!$A$151:$Z$151,0)),0)+IFERROR(INDEX('Hoja de Trabajo para listado'!$AB$155:$BA$1048576,MATCH($A873,'Hoja de Trabajo para listado'!$AB$155:$AB$1048576,0),MATCH((CUADRO!L$4&amp;$E873),'Hoja de Trabajo para listado'!$AB$151:$BA$151,0)),0)+IFERROR(INDEX('Hoja de Trabajo para listado'!$BC$155:$CB$1048576,MATCH($A873,'Hoja de Trabajo para listado'!$BC$155:$BC$1048576,0),MATCH((CUADRO!L$4&amp;$E873),'Hoja de Trabajo para listado'!$BC$151:$CB$151,0)),0)+IFERROR(INDEX('Hoja de Trabajo para listado'!$DE$153:$DG$274,MATCH($A873,'Hoja de Trabajo para listado'!$DE$153:$DE$1048576,0),MATCH((CUADRO!L$4&amp;$E873),'Hoja de Trabajo para listado'!$DE$151:$DG$151,0)),0)+IFERROR(INDEX('Hoja de Trabajo para listado'!$CD$155:$DC$1048576,MATCH($A873,'Hoja de Trabajo para listado'!$CD$155:$CD$1048576,0),MATCH((CUADRO!L$4&amp;$E873),'Hoja de Trabajo para listado'!$CD$151:$DC$151,0)),0)</f>
        <v>0</v>
      </c>
      <c r="M873" s="243">
        <f ca="1">+IFERROR(INDEX('Hoja de Trabajo para listado'!$A$155:$Z$1048576,MATCH($A873,'Hoja de Trabajo para listado'!$A$155:$A$1048576,0),MATCH((CUADRO!M$4&amp;$E873),'Hoja de Trabajo para listado'!$A$151:$Z$151,0)),0)+IFERROR(INDEX('Hoja de Trabajo para listado'!$AB$155:$BA$1048576,MATCH($A873,'Hoja de Trabajo para listado'!$AB$155:$AB$1048576,0),MATCH((CUADRO!M$4&amp;$E873),'Hoja de Trabajo para listado'!$AB$151:$BA$151,0)),0)+IFERROR(INDEX('Hoja de Trabajo para listado'!$BC$155:$CB$1048576,MATCH($A873,'Hoja de Trabajo para listado'!$BC$155:$BC$1048576,0),MATCH((CUADRO!M$4&amp;$E873),'Hoja de Trabajo para listado'!$BC$151:$CB$151,0)),0)+IFERROR(INDEX('Hoja de Trabajo para listado'!$DE$153:$DG$274,MATCH($A873,'Hoja de Trabajo para listado'!$DE$153:$DE$1048576,0),MATCH((CUADRO!M$4&amp;$E873),'Hoja de Trabajo para listado'!$DE$151:$DG$151,0)),0)+IFERROR(INDEX('Hoja de Trabajo para listado'!$CD$155:$DC$1048576,MATCH($A873,'Hoja de Trabajo para listado'!$CD$155:$CD$1048576,0),MATCH((CUADRO!M$4&amp;$E873),'Hoja de Trabajo para listado'!$CD$151:$DC$151,0)),0)</f>
        <v>0</v>
      </c>
      <c r="N873" s="243">
        <f ca="1">+IFERROR(INDEX('Hoja de Trabajo para listado'!$A$155:$Z$1048576,MATCH($A873,'Hoja de Trabajo para listado'!$A$155:$A$1048576,0),MATCH((CUADRO!N$4&amp;$E873),'Hoja de Trabajo para listado'!$A$151:$Z$151,0)),0)+IFERROR(INDEX('Hoja de Trabajo para listado'!$AB$155:$BA$1048576,MATCH($A873,'Hoja de Trabajo para listado'!$AB$155:$AB$1048576,0),MATCH((CUADRO!N$4&amp;$E873),'Hoja de Trabajo para listado'!$AB$151:$BA$151,0)),0)+IFERROR(INDEX('Hoja de Trabajo para listado'!$BC$155:$CB$1048576,MATCH($A873,'Hoja de Trabajo para listado'!$BC$155:$BC$1048576,0),MATCH((CUADRO!N$4&amp;$E873),'Hoja de Trabajo para listado'!$BC$151:$CB$151,0)),0)+IFERROR(INDEX('Hoja de Trabajo para listado'!$DE$153:$DG$274,MATCH($A873,'Hoja de Trabajo para listado'!$DE$153:$DE$1048576,0),MATCH((CUADRO!N$4&amp;$E873),'Hoja de Trabajo para listado'!$DE$151:$DG$151,0)),0)+IFERROR(INDEX('Hoja de Trabajo para listado'!$CD$155:$DC$1048576,MATCH($A873,'Hoja de Trabajo para listado'!$CD$155:$CD$1048576,0),MATCH((CUADRO!N$4&amp;$E873),'Hoja de Trabajo para listado'!$CD$151:$DC$151,0)),0)</f>
        <v>0</v>
      </c>
      <c r="O873" s="243">
        <f ca="1">+IFERROR(INDEX('Hoja de Trabajo para listado'!$A$155:$Z$1048576,MATCH($A873,'Hoja de Trabajo para listado'!$A$155:$A$1048576,0),MATCH((CUADRO!O$4&amp;$E873),'Hoja de Trabajo para listado'!$A$151:$Z$151,0)),0)+IFERROR(INDEX('Hoja de Trabajo para listado'!$AB$155:$BA$1048576,MATCH($A873,'Hoja de Trabajo para listado'!$AB$155:$AB$1048576,0),MATCH((CUADRO!O$4&amp;$E873),'Hoja de Trabajo para listado'!$AB$151:$BA$151,0)),0)+IFERROR(INDEX('Hoja de Trabajo para listado'!$BC$155:$CB$1048576,MATCH($A873,'Hoja de Trabajo para listado'!$BC$155:$BC$1048576,0),MATCH((CUADRO!O$4&amp;$E873),'Hoja de Trabajo para listado'!$BC$151:$CB$151,0)),0)+IFERROR(INDEX('Hoja de Trabajo para listado'!$DE$153:$DG$274,MATCH($A873,'Hoja de Trabajo para listado'!$DE$153:$DE$1048576,0),MATCH((CUADRO!O$4&amp;$E873),'Hoja de Trabajo para listado'!$DE$151:$DG$151,0)),0)+IFERROR(INDEX('Hoja de Trabajo para listado'!$CD$155:$DC$1048576,MATCH($A873,'Hoja de Trabajo para listado'!$CD$155:$CD$1048576,0),MATCH((CUADRO!O$4&amp;$E873),'Hoja de Trabajo para listado'!$CD$151:$DC$151,0)),0)</f>
        <v>0</v>
      </c>
      <c r="P873" s="243">
        <f ca="1">+IFERROR(INDEX('Hoja de Trabajo para listado'!$A$155:$Z$1048576,MATCH($A873,'Hoja de Trabajo para listado'!$A$155:$A$1048576,0),MATCH((CUADRO!P$4&amp;$E873),'Hoja de Trabajo para listado'!$A$151:$Z$151,0)),0)+IFERROR(INDEX('Hoja de Trabajo para listado'!$AB$155:$BA$1048576,MATCH($A873,'Hoja de Trabajo para listado'!$AB$155:$AB$1048576,0),MATCH((CUADRO!P$4&amp;$E873),'Hoja de Trabajo para listado'!$AB$151:$BA$151,0)),0)+IFERROR(INDEX('Hoja de Trabajo para listado'!$BC$155:$CB$1048576,MATCH($A873,'Hoja de Trabajo para listado'!$BC$155:$BC$1048576,0),MATCH((CUADRO!P$4&amp;$E873),'Hoja de Trabajo para listado'!$BC$151:$CB$151,0)),0)+IFERROR(INDEX('Hoja de Trabajo para listado'!$DE$153:$DG$274,MATCH($A873,'Hoja de Trabajo para listado'!$DE$153:$DE$1048576,0),MATCH((CUADRO!P$4&amp;$E873),'Hoja de Trabajo para listado'!$DE$151:$DG$151,0)),0)+IFERROR(INDEX('Hoja de Trabajo para listado'!$CD$155:$DC$1048576,MATCH($A873,'Hoja de Trabajo para listado'!$CD$155:$CD$1048576,0),MATCH((CUADRO!P$4&amp;$E873),'Hoja de Trabajo para listado'!$CD$151:$DC$151,0)),0)</f>
        <v>0</v>
      </c>
      <c r="Q873" s="243">
        <f ca="1">+IFERROR(INDEX('Hoja de Trabajo para listado'!$A$155:$Z$1048576,MATCH($A873,'Hoja de Trabajo para listado'!$A$155:$A$1048576,0),MATCH((CUADRO!Q$4&amp;$E873),'Hoja de Trabajo para listado'!$A$151:$Z$151,0)),0)+IFERROR(INDEX('Hoja de Trabajo para listado'!$AB$155:$BA$1048576,MATCH($A873,'Hoja de Trabajo para listado'!$AB$155:$AB$1048576,0),MATCH((CUADRO!Q$4&amp;$E873),'Hoja de Trabajo para listado'!$AB$151:$BA$151,0)),0)+IFERROR(INDEX('Hoja de Trabajo para listado'!$BC$155:$CB$1048576,MATCH($A873,'Hoja de Trabajo para listado'!$BC$155:$BC$1048576,0),MATCH((CUADRO!Q$4&amp;$E873),'Hoja de Trabajo para listado'!$BC$151:$CB$151,0)),0)+IFERROR(INDEX('Hoja de Trabajo para listado'!$DE$153:$DG$274,MATCH($A873,'Hoja de Trabajo para listado'!$DE$153:$DE$1048576,0),MATCH((CUADRO!Q$4&amp;$E873),'Hoja de Trabajo para listado'!$DE$151:$DG$151,0)),0)+IFERROR(INDEX('Hoja de Trabajo para listado'!$CD$155:$DC$1048576,MATCH($A873,'Hoja de Trabajo para listado'!$CD$155:$CD$1048576,0),MATCH((CUADRO!Q$4&amp;$E873),'Hoja de Trabajo para listado'!$CD$151:$DC$151,0)),0)</f>
        <v>0</v>
      </c>
      <c r="R873" s="243">
        <f t="shared" ca="1" si="33"/>
        <v>0</v>
      </c>
      <c r="S873" s="249"/>
      <c r="T873" s="243">
        <f ca="1">+T874</f>
        <v>0</v>
      </c>
      <c r="U873" s="242">
        <f t="shared" si="34"/>
        <v>1</v>
      </c>
      <c r="V873" s="333" t="str">
        <f>+VLOOKUP(A873,bd_lista!$A$3:$E$592,5,FALSE)</f>
        <v>Gobiernos Autonomos Municipales</v>
      </c>
      <c r="W873" s="387" t="str">
        <f>+V873</f>
        <v>Gobiernos Autonomos Municipales</v>
      </c>
      <c r="X873" s="242">
        <f>+VLOOKUP(A873,[4]Sheet1!$A$13:$D$744,4,FALSE)</f>
        <v>0</v>
      </c>
      <c r="Y873" s="242" t="e">
        <f>+VLOOKUP(X873,bd_lista!$A$3:$C$592,3,FALSE)</f>
        <v>#N/A</v>
      </c>
      <c r="Z873" s="294">
        <f>+X873</f>
        <v>0</v>
      </c>
      <c r="AA873" s="295" t="e">
        <f>+Y873</f>
        <v>#N/A</v>
      </c>
    </row>
    <row r="874" spans="1:27" customFormat="1" ht="15" hidden="1" customHeight="1">
      <c r="A874" s="32">
        <v>1519</v>
      </c>
      <c r="B874" s="393"/>
      <c r="C874" s="247" t="str">
        <f>+VLOOKUP(A874,bd_lista!$A$3:$C$592,3,FALSE)</f>
        <v>Gobierno Autónomo Municipal de Tupiza</v>
      </c>
      <c r="D874" s="390"/>
      <c r="E874" s="244" t="s">
        <v>1305</v>
      </c>
      <c r="F874" s="245">
        <f ca="1">+IFERROR(INDEX('Hoja de Trabajo para listado'!$A$155:$Z$1048576,MATCH($A874,'Hoja de Trabajo para listado'!$A$155:$A$1048576,0),MATCH((CUADRO!F$4&amp;$E874),'Hoja de Trabajo para listado'!$A$151:$Z$151,0)),0)+IFERROR(INDEX('Hoja de Trabajo para listado'!$AB$155:$BA$1048576,MATCH($A874,'Hoja de Trabajo para listado'!$AB$155:$AB$1048576,0),MATCH((CUADRO!F$4&amp;$E874),'Hoja de Trabajo para listado'!$AB$151:$BA$151,0)),0)+IFERROR(INDEX('Hoja de Trabajo para listado'!$BC$155:$CB$1048576,MATCH($A874,'Hoja de Trabajo para listado'!$BC$155:$BC$1048576,0),MATCH((CUADRO!F$4&amp;$E874),'Hoja de Trabajo para listado'!$BC$151:$CB$151,0)),0)+IFERROR(INDEX('Hoja de Trabajo para listado'!$DE$153:$DG$274,MATCH($A874,'Hoja de Trabajo para listado'!$DE$153:$DE$1048576,0),MATCH((CUADRO!F$4&amp;$E874),'Hoja de Trabajo para listado'!$DE$151:$DG$151,0)),0)+IFERROR(INDEX('Hoja de Trabajo para listado'!$CD$155:$DC$1048576,MATCH($A874,'Hoja de Trabajo para listado'!$CD$155:$CD$1048576,0),MATCH((CUADRO!F$4&amp;$E874),'Hoja de Trabajo para listado'!$CD$151:$DC$151,0)),0)</f>
        <v>0</v>
      </c>
      <c r="G874" s="245">
        <f ca="1">+IFERROR(INDEX('Hoja de Trabajo para listado'!$A$155:$Z$1048576,MATCH($A874,'Hoja de Trabajo para listado'!$A$155:$A$1048576,0),MATCH((CUADRO!G$4&amp;$E874),'Hoja de Trabajo para listado'!$A$151:$Z$151,0)),0)+IFERROR(INDEX('Hoja de Trabajo para listado'!$AB$155:$BA$1048576,MATCH($A874,'Hoja de Trabajo para listado'!$AB$155:$AB$1048576,0),MATCH((CUADRO!G$4&amp;$E874),'Hoja de Trabajo para listado'!$AB$151:$BA$151,0)),0)+IFERROR(INDEX('Hoja de Trabajo para listado'!$BC$155:$CB$1048576,MATCH($A874,'Hoja de Trabajo para listado'!$BC$155:$BC$1048576,0),MATCH((CUADRO!G$4&amp;$E874),'Hoja de Trabajo para listado'!$BC$151:$CB$151,0)),0)+IFERROR(INDEX('Hoja de Trabajo para listado'!$DE$153:$DG$274,MATCH($A874,'Hoja de Trabajo para listado'!$DE$153:$DE$1048576,0),MATCH((CUADRO!G$4&amp;$E874),'Hoja de Trabajo para listado'!$DE$151:$DG$151,0)),0)+IFERROR(INDEX('Hoja de Trabajo para listado'!$CD$155:$DC$1048576,MATCH($A874,'Hoja de Trabajo para listado'!$CD$155:$CD$1048576,0),MATCH((CUADRO!G$4&amp;$E874),'Hoja de Trabajo para listado'!$CD$151:$DC$151,0)),0)</f>
        <v>0</v>
      </c>
      <c r="H874" s="245">
        <f ca="1">+IFERROR(INDEX('Hoja de Trabajo para listado'!$A$155:$Z$1048576,MATCH($A874,'Hoja de Trabajo para listado'!$A$155:$A$1048576,0),MATCH((CUADRO!H$4&amp;$E874),'Hoja de Trabajo para listado'!$A$151:$Z$151,0)),0)+IFERROR(INDEX('Hoja de Trabajo para listado'!$AB$155:$BA$1048576,MATCH($A874,'Hoja de Trabajo para listado'!$AB$155:$AB$1048576,0),MATCH((CUADRO!H$4&amp;$E874),'Hoja de Trabajo para listado'!$AB$151:$BA$151,0)),0)+IFERROR(INDEX('Hoja de Trabajo para listado'!$BC$155:$CB$1048576,MATCH($A874,'Hoja de Trabajo para listado'!$BC$155:$BC$1048576,0),MATCH((CUADRO!H$4&amp;$E874),'Hoja de Trabajo para listado'!$BC$151:$CB$151,0)),0)+IFERROR(INDEX('Hoja de Trabajo para listado'!$DE$153:$DG$274,MATCH($A874,'Hoja de Trabajo para listado'!$DE$153:$DE$1048576,0),MATCH((CUADRO!H$4&amp;$E874),'Hoja de Trabajo para listado'!$DE$151:$DG$151,0)),0)+IFERROR(INDEX('Hoja de Trabajo para listado'!$CD$155:$DC$1048576,MATCH($A874,'Hoja de Trabajo para listado'!$CD$155:$CD$1048576,0),MATCH((CUADRO!H$4&amp;$E874),'Hoja de Trabajo para listado'!$CD$151:$DC$151,0)),0)</f>
        <v>0</v>
      </c>
      <c r="I874" s="245">
        <f ca="1">+IFERROR(INDEX('Hoja de Trabajo para listado'!$A$155:$Z$1048576,MATCH($A874,'Hoja de Trabajo para listado'!$A$155:$A$1048576,0),MATCH((CUADRO!I$4&amp;$E874),'Hoja de Trabajo para listado'!$A$151:$Z$151,0)),0)+IFERROR(INDEX('Hoja de Trabajo para listado'!$AB$155:$BA$1048576,MATCH($A874,'Hoja de Trabajo para listado'!$AB$155:$AB$1048576,0),MATCH((CUADRO!I$4&amp;$E874),'Hoja de Trabajo para listado'!$AB$151:$BA$151,0)),0)+IFERROR(INDEX('Hoja de Trabajo para listado'!$BC$155:$CB$1048576,MATCH($A874,'Hoja de Trabajo para listado'!$BC$155:$BC$1048576,0),MATCH((CUADRO!I$4&amp;$E874),'Hoja de Trabajo para listado'!$BC$151:$CB$151,0)),0)+IFERROR(INDEX('Hoja de Trabajo para listado'!$DE$153:$DG$274,MATCH($A874,'Hoja de Trabajo para listado'!$DE$153:$DE$1048576,0),MATCH((CUADRO!I$4&amp;$E874),'Hoja de Trabajo para listado'!$DE$151:$DG$151,0)),0)+IFERROR(INDEX('Hoja de Trabajo para listado'!$CD$155:$DC$1048576,MATCH($A874,'Hoja de Trabajo para listado'!$CD$155:$CD$1048576,0),MATCH((CUADRO!I$4&amp;$E874),'Hoja de Trabajo para listado'!$CD$151:$DC$151,0)),0)</f>
        <v>0</v>
      </c>
      <c r="J874" s="245">
        <f ca="1">+IFERROR(INDEX('Hoja de Trabajo para listado'!$A$155:$Z$1048576,MATCH($A874,'Hoja de Trabajo para listado'!$A$155:$A$1048576,0),MATCH((CUADRO!J$4&amp;$E874),'Hoja de Trabajo para listado'!$A$151:$Z$151,0)),0)+IFERROR(INDEX('Hoja de Trabajo para listado'!$AB$155:$BA$1048576,MATCH($A874,'Hoja de Trabajo para listado'!$AB$155:$AB$1048576,0),MATCH((CUADRO!J$4&amp;$E874),'Hoja de Trabajo para listado'!$AB$151:$BA$151,0)),0)+IFERROR(INDEX('Hoja de Trabajo para listado'!$BC$155:$CB$1048576,MATCH($A874,'Hoja de Trabajo para listado'!$BC$155:$BC$1048576,0),MATCH((CUADRO!J$4&amp;$E874),'Hoja de Trabajo para listado'!$BC$151:$CB$151,0)),0)+IFERROR(INDEX('Hoja de Trabajo para listado'!$DE$153:$DG$274,MATCH($A874,'Hoja de Trabajo para listado'!$DE$153:$DE$1048576,0),MATCH((CUADRO!J$4&amp;$E874),'Hoja de Trabajo para listado'!$DE$151:$DG$151,0)),0)+IFERROR(INDEX('Hoja de Trabajo para listado'!$CD$155:$DC$1048576,MATCH($A874,'Hoja de Trabajo para listado'!$CD$155:$CD$1048576,0),MATCH((CUADRO!J$4&amp;$E874),'Hoja de Trabajo para listado'!$CD$151:$DC$151,0)),0)</f>
        <v>0</v>
      </c>
      <c r="K874" s="245">
        <f ca="1">+IFERROR(INDEX('Hoja de Trabajo para listado'!$A$155:$Z$1048576,MATCH($A874,'Hoja de Trabajo para listado'!$A$155:$A$1048576,0),MATCH((CUADRO!K$4&amp;$E874),'Hoja de Trabajo para listado'!$A$151:$Z$151,0)),0)+IFERROR(INDEX('Hoja de Trabajo para listado'!$AB$155:$BA$1048576,MATCH($A874,'Hoja de Trabajo para listado'!$AB$155:$AB$1048576,0),MATCH((CUADRO!K$4&amp;$E874),'Hoja de Trabajo para listado'!$AB$151:$BA$151,0)),0)+IFERROR(INDEX('Hoja de Trabajo para listado'!$BC$155:$CB$1048576,MATCH($A874,'Hoja de Trabajo para listado'!$BC$155:$BC$1048576,0),MATCH((CUADRO!K$4&amp;$E874),'Hoja de Trabajo para listado'!$BC$151:$CB$151,0)),0)+IFERROR(INDEX('Hoja de Trabajo para listado'!$DE$153:$DG$274,MATCH($A874,'Hoja de Trabajo para listado'!$DE$153:$DE$1048576,0),MATCH((CUADRO!K$4&amp;$E874),'Hoja de Trabajo para listado'!$DE$151:$DG$151,0)),0)+IFERROR(INDEX('Hoja de Trabajo para listado'!$CD$155:$DC$1048576,MATCH($A874,'Hoja de Trabajo para listado'!$CD$155:$CD$1048576,0),MATCH((CUADRO!K$4&amp;$E874),'Hoja de Trabajo para listado'!$CD$151:$DC$151,0)),0)</f>
        <v>0</v>
      </c>
      <c r="L874" s="245">
        <f ca="1">+IFERROR(INDEX('Hoja de Trabajo para listado'!$A$155:$Z$1048576,MATCH($A874,'Hoja de Trabajo para listado'!$A$155:$A$1048576,0),MATCH((CUADRO!L$4&amp;$E874),'Hoja de Trabajo para listado'!$A$151:$Z$151,0)),0)+IFERROR(INDEX('Hoja de Trabajo para listado'!$AB$155:$BA$1048576,MATCH($A874,'Hoja de Trabajo para listado'!$AB$155:$AB$1048576,0),MATCH((CUADRO!L$4&amp;$E874),'Hoja de Trabajo para listado'!$AB$151:$BA$151,0)),0)+IFERROR(INDEX('Hoja de Trabajo para listado'!$BC$155:$CB$1048576,MATCH($A874,'Hoja de Trabajo para listado'!$BC$155:$BC$1048576,0),MATCH((CUADRO!L$4&amp;$E874),'Hoja de Trabajo para listado'!$BC$151:$CB$151,0)),0)+IFERROR(INDEX('Hoja de Trabajo para listado'!$DE$153:$DG$274,MATCH($A874,'Hoja de Trabajo para listado'!$DE$153:$DE$1048576,0),MATCH((CUADRO!L$4&amp;$E874),'Hoja de Trabajo para listado'!$DE$151:$DG$151,0)),0)+IFERROR(INDEX('Hoja de Trabajo para listado'!$CD$155:$DC$1048576,MATCH($A874,'Hoja de Trabajo para listado'!$CD$155:$CD$1048576,0),MATCH((CUADRO!L$4&amp;$E874),'Hoja de Trabajo para listado'!$CD$151:$DC$151,0)),0)</f>
        <v>0</v>
      </c>
      <c r="M874" s="245">
        <f ca="1">+IFERROR(INDEX('Hoja de Trabajo para listado'!$A$155:$Z$1048576,MATCH($A874,'Hoja de Trabajo para listado'!$A$155:$A$1048576,0),MATCH((CUADRO!M$4&amp;$E874),'Hoja de Trabajo para listado'!$A$151:$Z$151,0)),0)+IFERROR(INDEX('Hoja de Trabajo para listado'!$AB$155:$BA$1048576,MATCH($A874,'Hoja de Trabajo para listado'!$AB$155:$AB$1048576,0),MATCH((CUADRO!M$4&amp;$E874),'Hoja de Trabajo para listado'!$AB$151:$BA$151,0)),0)+IFERROR(INDEX('Hoja de Trabajo para listado'!$BC$155:$CB$1048576,MATCH($A874,'Hoja de Trabajo para listado'!$BC$155:$BC$1048576,0),MATCH((CUADRO!M$4&amp;$E874),'Hoja de Trabajo para listado'!$BC$151:$CB$151,0)),0)+IFERROR(INDEX('Hoja de Trabajo para listado'!$DE$153:$DG$274,MATCH($A874,'Hoja de Trabajo para listado'!$DE$153:$DE$1048576,0),MATCH((CUADRO!M$4&amp;$E874),'Hoja de Trabajo para listado'!$DE$151:$DG$151,0)),0)+IFERROR(INDEX('Hoja de Trabajo para listado'!$CD$155:$DC$1048576,MATCH($A874,'Hoja de Trabajo para listado'!$CD$155:$CD$1048576,0),MATCH((CUADRO!M$4&amp;$E874),'Hoja de Trabajo para listado'!$CD$151:$DC$151,0)),0)</f>
        <v>0</v>
      </c>
      <c r="N874" s="245">
        <f ca="1">+IFERROR(INDEX('Hoja de Trabajo para listado'!$A$155:$Z$1048576,MATCH($A874,'Hoja de Trabajo para listado'!$A$155:$A$1048576,0),MATCH((CUADRO!N$4&amp;$E874),'Hoja de Trabajo para listado'!$A$151:$Z$151,0)),0)+IFERROR(INDEX('Hoja de Trabajo para listado'!$AB$155:$BA$1048576,MATCH($A874,'Hoja de Trabajo para listado'!$AB$155:$AB$1048576,0),MATCH((CUADRO!N$4&amp;$E874),'Hoja de Trabajo para listado'!$AB$151:$BA$151,0)),0)+IFERROR(INDEX('Hoja de Trabajo para listado'!$BC$155:$CB$1048576,MATCH($A874,'Hoja de Trabajo para listado'!$BC$155:$BC$1048576,0),MATCH((CUADRO!N$4&amp;$E874),'Hoja de Trabajo para listado'!$BC$151:$CB$151,0)),0)+IFERROR(INDEX('Hoja de Trabajo para listado'!$DE$153:$DG$274,MATCH($A874,'Hoja de Trabajo para listado'!$DE$153:$DE$1048576,0),MATCH((CUADRO!N$4&amp;$E874),'Hoja de Trabajo para listado'!$DE$151:$DG$151,0)),0)+IFERROR(INDEX('Hoja de Trabajo para listado'!$CD$155:$DC$1048576,MATCH($A874,'Hoja de Trabajo para listado'!$CD$155:$CD$1048576,0),MATCH((CUADRO!N$4&amp;$E874),'Hoja de Trabajo para listado'!$CD$151:$DC$151,0)),0)</f>
        <v>0</v>
      </c>
      <c r="O874" s="245">
        <f ca="1">+IFERROR(INDEX('Hoja de Trabajo para listado'!$A$155:$Z$1048576,MATCH($A874,'Hoja de Trabajo para listado'!$A$155:$A$1048576,0),MATCH((CUADRO!O$4&amp;$E874),'Hoja de Trabajo para listado'!$A$151:$Z$151,0)),0)+IFERROR(INDEX('Hoja de Trabajo para listado'!$AB$155:$BA$1048576,MATCH($A874,'Hoja de Trabajo para listado'!$AB$155:$AB$1048576,0),MATCH((CUADRO!O$4&amp;$E874),'Hoja de Trabajo para listado'!$AB$151:$BA$151,0)),0)+IFERROR(INDEX('Hoja de Trabajo para listado'!$BC$155:$CB$1048576,MATCH($A874,'Hoja de Trabajo para listado'!$BC$155:$BC$1048576,0),MATCH((CUADRO!O$4&amp;$E874),'Hoja de Trabajo para listado'!$BC$151:$CB$151,0)),0)+IFERROR(INDEX('Hoja de Trabajo para listado'!$DE$153:$DG$274,MATCH($A874,'Hoja de Trabajo para listado'!$DE$153:$DE$1048576,0),MATCH((CUADRO!O$4&amp;$E874),'Hoja de Trabajo para listado'!$DE$151:$DG$151,0)),0)+IFERROR(INDEX('Hoja de Trabajo para listado'!$CD$155:$DC$1048576,MATCH($A874,'Hoja de Trabajo para listado'!$CD$155:$CD$1048576,0),MATCH((CUADRO!O$4&amp;$E874),'Hoja de Trabajo para listado'!$CD$151:$DC$151,0)),0)</f>
        <v>0</v>
      </c>
      <c r="P874" s="245">
        <f ca="1">+IFERROR(INDEX('Hoja de Trabajo para listado'!$A$155:$Z$1048576,MATCH($A874,'Hoja de Trabajo para listado'!$A$155:$A$1048576,0),MATCH((CUADRO!P$4&amp;$E874),'Hoja de Trabajo para listado'!$A$151:$Z$151,0)),0)+IFERROR(INDEX('Hoja de Trabajo para listado'!$AB$155:$BA$1048576,MATCH($A874,'Hoja de Trabajo para listado'!$AB$155:$AB$1048576,0),MATCH((CUADRO!P$4&amp;$E874),'Hoja de Trabajo para listado'!$AB$151:$BA$151,0)),0)+IFERROR(INDEX('Hoja de Trabajo para listado'!$BC$155:$CB$1048576,MATCH($A874,'Hoja de Trabajo para listado'!$BC$155:$BC$1048576,0),MATCH((CUADRO!P$4&amp;$E874),'Hoja de Trabajo para listado'!$BC$151:$CB$151,0)),0)+IFERROR(INDEX('Hoja de Trabajo para listado'!$DE$153:$DG$274,MATCH($A874,'Hoja de Trabajo para listado'!$DE$153:$DE$1048576,0),MATCH((CUADRO!P$4&amp;$E874),'Hoja de Trabajo para listado'!$DE$151:$DG$151,0)),0)+IFERROR(INDEX('Hoja de Trabajo para listado'!$CD$155:$DC$1048576,MATCH($A874,'Hoja de Trabajo para listado'!$CD$155:$CD$1048576,0),MATCH((CUADRO!P$4&amp;$E874),'Hoja de Trabajo para listado'!$CD$151:$DC$151,0)),0)</f>
        <v>0</v>
      </c>
      <c r="Q874" s="245">
        <f ca="1">+IFERROR(INDEX('Hoja de Trabajo para listado'!$A$155:$Z$1048576,MATCH($A874,'Hoja de Trabajo para listado'!$A$155:$A$1048576,0),MATCH((CUADRO!Q$4&amp;$E874),'Hoja de Trabajo para listado'!$A$151:$Z$151,0)),0)+IFERROR(INDEX('Hoja de Trabajo para listado'!$AB$155:$BA$1048576,MATCH($A874,'Hoja de Trabajo para listado'!$AB$155:$AB$1048576,0),MATCH((CUADRO!Q$4&amp;$E874),'Hoja de Trabajo para listado'!$AB$151:$BA$151,0)),0)+IFERROR(INDEX('Hoja de Trabajo para listado'!$BC$155:$CB$1048576,MATCH($A874,'Hoja de Trabajo para listado'!$BC$155:$BC$1048576,0),MATCH((CUADRO!Q$4&amp;$E874),'Hoja de Trabajo para listado'!$BC$151:$CB$151,0)),0)+IFERROR(INDEX('Hoja de Trabajo para listado'!$DE$153:$DG$274,MATCH($A874,'Hoja de Trabajo para listado'!$DE$153:$DE$1048576,0),MATCH((CUADRO!Q$4&amp;$E874),'Hoja de Trabajo para listado'!$DE$151:$DG$151,0)),0)+IFERROR(INDEX('Hoja de Trabajo para listado'!$CD$155:$DC$1048576,MATCH($A874,'Hoja de Trabajo para listado'!$CD$155:$CD$1048576,0),MATCH((CUADRO!Q$4&amp;$E874),'Hoja de Trabajo para listado'!$CD$151:$DC$151,0)),0)</f>
        <v>0</v>
      </c>
      <c r="R874" s="245">
        <f t="shared" ca="1" si="33"/>
        <v>0</v>
      </c>
      <c r="S874" s="259">
        <f ca="1">+R873+R874</f>
        <v>0</v>
      </c>
      <c r="T874" s="245">
        <f ca="1">+S874</f>
        <v>0</v>
      </c>
      <c r="U874" s="244">
        <f t="shared" si="34"/>
        <v>2</v>
      </c>
      <c r="V874" s="333" t="str">
        <f>+VLOOKUP(A874,bd_lista!$A$3:$E$592,5,FALSE)</f>
        <v>Gobiernos Autonomos Municipales</v>
      </c>
      <c r="W874" s="388"/>
      <c r="X874" s="242">
        <f>+VLOOKUP(A874,[4]Sheet1!$A$13:$D$744,4,FALSE)</f>
        <v>0</v>
      </c>
      <c r="Y874" s="242" t="e">
        <f>+VLOOKUP(X874,bd_lista!$A$3:$C$592,3,FALSE)</f>
        <v>#N/A</v>
      </c>
      <c r="Z874" s="292"/>
      <c r="AA874" s="293"/>
    </row>
    <row r="875" spans="1:27" customFormat="1" ht="15" hidden="1" customHeight="1">
      <c r="A875" s="32">
        <v>1520</v>
      </c>
      <c r="B875" s="392">
        <f>+A875</f>
        <v>1520</v>
      </c>
      <c r="C875" s="247" t="str">
        <f>+VLOOKUP(A875,bd_lista!$A$3:$C$592,3,FALSE)</f>
        <v>Gobierno Autónomo Municipal de Atocha</v>
      </c>
      <c r="D875" s="389" t="str">
        <f>+C875</f>
        <v>Gobierno Autónomo Municipal de Atocha</v>
      </c>
      <c r="E875" s="242" t="s">
        <v>1304</v>
      </c>
      <c r="F875" s="243">
        <f ca="1">+IFERROR(INDEX('Hoja de Trabajo para listado'!$A$155:$Z$1048576,MATCH($A875,'Hoja de Trabajo para listado'!$A$155:$A$1048576,0),MATCH((CUADRO!F$4&amp;$E875),'Hoja de Trabajo para listado'!$A$151:$Z$151,0)),0)+IFERROR(INDEX('Hoja de Trabajo para listado'!$AB$155:$BA$1048576,MATCH($A875,'Hoja de Trabajo para listado'!$AB$155:$AB$1048576,0),MATCH((CUADRO!F$4&amp;$E875),'Hoja de Trabajo para listado'!$AB$151:$BA$151,0)),0)+IFERROR(INDEX('Hoja de Trabajo para listado'!$BC$155:$CB$1048576,MATCH($A875,'Hoja de Trabajo para listado'!$BC$155:$BC$1048576,0),MATCH((CUADRO!F$4&amp;$E875),'Hoja de Trabajo para listado'!$BC$151:$CB$151,0)),0)+IFERROR(INDEX('Hoja de Trabajo para listado'!$DE$153:$DG$274,MATCH($A875,'Hoja de Trabajo para listado'!$DE$153:$DE$1048576,0),MATCH((CUADRO!F$4&amp;$E875),'Hoja de Trabajo para listado'!$DE$151:$DG$151,0)),0)+IFERROR(INDEX('Hoja de Trabajo para listado'!$CD$155:$DC$1048576,MATCH($A875,'Hoja de Trabajo para listado'!$CD$155:$CD$1048576,0),MATCH((CUADRO!F$4&amp;$E875),'Hoja de Trabajo para listado'!$CD$151:$DC$151,0)),0)</f>
        <v>0</v>
      </c>
      <c r="G875" s="243">
        <f ca="1">+IFERROR(INDEX('Hoja de Trabajo para listado'!$A$155:$Z$1048576,MATCH($A875,'Hoja de Trabajo para listado'!$A$155:$A$1048576,0),MATCH((CUADRO!G$4&amp;$E875),'Hoja de Trabajo para listado'!$A$151:$Z$151,0)),0)+IFERROR(INDEX('Hoja de Trabajo para listado'!$AB$155:$BA$1048576,MATCH($A875,'Hoja de Trabajo para listado'!$AB$155:$AB$1048576,0),MATCH((CUADRO!G$4&amp;$E875),'Hoja de Trabajo para listado'!$AB$151:$BA$151,0)),0)+IFERROR(INDEX('Hoja de Trabajo para listado'!$BC$155:$CB$1048576,MATCH($A875,'Hoja de Trabajo para listado'!$BC$155:$BC$1048576,0),MATCH((CUADRO!G$4&amp;$E875),'Hoja de Trabajo para listado'!$BC$151:$CB$151,0)),0)+IFERROR(INDEX('Hoja de Trabajo para listado'!$DE$153:$DG$274,MATCH($A875,'Hoja de Trabajo para listado'!$DE$153:$DE$1048576,0),MATCH((CUADRO!G$4&amp;$E875),'Hoja de Trabajo para listado'!$DE$151:$DG$151,0)),0)+IFERROR(INDEX('Hoja de Trabajo para listado'!$CD$155:$DC$1048576,MATCH($A875,'Hoja de Trabajo para listado'!$CD$155:$CD$1048576,0),MATCH((CUADRO!G$4&amp;$E875),'Hoja de Trabajo para listado'!$CD$151:$DC$151,0)),0)</f>
        <v>0</v>
      </c>
      <c r="H875" s="243">
        <f ca="1">+IFERROR(INDEX('Hoja de Trabajo para listado'!$A$155:$Z$1048576,MATCH($A875,'Hoja de Trabajo para listado'!$A$155:$A$1048576,0),MATCH((CUADRO!H$4&amp;$E875),'Hoja de Trabajo para listado'!$A$151:$Z$151,0)),0)+IFERROR(INDEX('Hoja de Trabajo para listado'!$AB$155:$BA$1048576,MATCH($A875,'Hoja de Trabajo para listado'!$AB$155:$AB$1048576,0),MATCH((CUADRO!H$4&amp;$E875),'Hoja de Trabajo para listado'!$AB$151:$BA$151,0)),0)+IFERROR(INDEX('Hoja de Trabajo para listado'!$BC$155:$CB$1048576,MATCH($A875,'Hoja de Trabajo para listado'!$BC$155:$BC$1048576,0),MATCH((CUADRO!H$4&amp;$E875),'Hoja de Trabajo para listado'!$BC$151:$CB$151,0)),0)+IFERROR(INDEX('Hoja de Trabajo para listado'!$DE$153:$DG$274,MATCH($A875,'Hoja de Trabajo para listado'!$DE$153:$DE$1048576,0),MATCH((CUADRO!H$4&amp;$E875),'Hoja de Trabajo para listado'!$DE$151:$DG$151,0)),0)+IFERROR(INDEX('Hoja de Trabajo para listado'!$CD$155:$DC$1048576,MATCH($A875,'Hoja de Trabajo para listado'!$CD$155:$CD$1048576,0),MATCH((CUADRO!H$4&amp;$E875),'Hoja de Trabajo para listado'!$CD$151:$DC$151,0)),0)</f>
        <v>0</v>
      </c>
      <c r="I875" s="243">
        <f ca="1">+IFERROR(INDEX('Hoja de Trabajo para listado'!$A$155:$Z$1048576,MATCH($A875,'Hoja de Trabajo para listado'!$A$155:$A$1048576,0),MATCH((CUADRO!I$4&amp;$E875),'Hoja de Trabajo para listado'!$A$151:$Z$151,0)),0)+IFERROR(INDEX('Hoja de Trabajo para listado'!$AB$155:$BA$1048576,MATCH($A875,'Hoja de Trabajo para listado'!$AB$155:$AB$1048576,0),MATCH((CUADRO!I$4&amp;$E875),'Hoja de Trabajo para listado'!$AB$151:$BA$151,0)),0)+IFERROR(INDEX('Hoja de Trabajo para listado'!$BC$155:$CB$1048576,MATCH($A875,'Hoja de Trabajo para listado'!$BC$155:$BC$1048576,0),MATCH((CUADRO!I$4&amp;$E875),'Hoja de Trabajo para listado'!$BC$151:$CB$151,0)),0)+IFERROR(INDEX('Hoja de Trabajo para listado'!$DE$153:$DG$274,MATCH($A875,'Hoja de Trabajo para listado'!$DE$153:$DE$1048576,0),MATCH((CUADRO!I$4&amp;$E875),'Hoja de Trabajo para listado'!$DE$151:$DG$151,0)),0)+IFERROR(INDEX('Hoja de Trabajo para listado'!$CD$155:$DC$1048576,MATCH($A875,'Hoja de Trabajo para listado'!$CD$155:$CD$1048576,0),MATCH((CUADRO!I$4&amp;$E875),'Hoja de Trabajo para listado'!$CD$151:$DC$151,0)),0)</f>
        <v>0</v>
      </c>
      <c r="J875" s="243">
        <f ca="1">+IFERROR(INDEX('Hoja de Trabajo para listado'!$A$155:$Z$1048576,MATCH($A875,'Hoja de Trabajo para listado'!$A$155:$A$1048576,0),MATCH((CUADRO!J$4&amp;$E875),'Hoja de Trabajo para listado'!$A$151:$Z$151,0)),0)+IFERROR(INDEX('Hoja de Trabajo para listado'!$AB$155:$BA$1048576,MATCH($A875,'Hoja de Trabajo para listado'!$AB$155:$AB$1048576,0),MATCH((CUADRO!J$4&amp;$E875),'Hoja de Trabajo para listado'!$AB$151:$BA$151,0)),0)+IFERROR(INDEX('Hoja de Trabajo para listado'!$BC$155:$CB$1048576,MATCH($A875,'Hoja de Trabajo para listado'!$BC$155:$BC$1048576,0),MATCH((CUADRO!J$4&amp;$E875),'Hoja de Trabajo para listado'!$BC$151:$CB$151,0)),0)+IFERROR(INDEX('Hoja de Trabajo para listado'!$DE$153:$DG$274,MATCH($A875,'Hoja de Trabajo para listado'!$DE$153:$DE$1048576,0),MATCH((CUADRO!J$4&amp;$E875),'Hoja de Trabajo para listado'!$DE$151:$DG$151,0)),0)+IFERROR(INDEX('Hoja de Trabajo para listado'!$CD$155:$DC$1048576,MATCH($A875,'Hoja de Trabajo para listado'!$CD$155:$CD$1048576,0),MATCH((CUADRO!J$4&amp;$E875),'Hoja de Trabajo para listado'!$CD$151:$DC$151,0)),0)</f>
        <v>0</v>
      </c>
      <c r="K875" s="243">
        <f ca="1">+IFERROR(INDEX('Hoja de Trabajo para listado'!$A$155:$Z$1048576,MATCH($A875,'Hoja de Trabajo para listado'!$A$155:$A$1048576,0),MATCH((CUADRO!K$4&amp;$E875),'Hoja de Trabajo para listado'!$A$151:$Z$151,0)),0)+IFERROR(INDEX('Hoja de Trabajo para listado'!$AB$155:$BA$1048576,MATCH($A875,'Hoja de Trabajo para listado'!$AB$155:$AB$1048576,0),MATCH((CUADRO!K$4&amp;$E875),'Hoja de Trabajo para listado'!$AB$151:$BA$151,0)),0)+IFERROR(INDEX('Hoja de Trabajo para listado'!$BC$155:$CB$1048576,MATCH($A875,'Hoja de Trabajo para listado'!$BC$155:$BC$1048576,0),MATCH((CUADRO!K$4&amp;$E875),'Hoja de Trabajo para listado'!$BC$151:$CB$151,0)),0)+IFERROR(INDEX('Hoja de Trabajo para listado'!$DE$153:$DG$274,MATCH($A875,'Hoja de Trabajo para listado'!$DE$153:$DE$1048576,0),MATCH((CUADRO!K$4&amp;$E875),'Hoja de Trabajo para listado'!$DE$151:$DG$151,0)),0)+IFERROR(INDEX('Hoja de Trabajo para listado'!$CD$155:$DC$1048576,MATCH($A875,'Hoja de Trabajo para listado'!$CD$155:$CD$1048576,0),MATCH((CUADRO!K$4&amp;$E875),'Hoja de Trabajo para listado'!$CD$151:$DC$151,0)),0)</f>
        <v>0</v>
      </c>
      <c r="L875" s="243">
        <f ca="1">+IFERROR(INDEX('Hoja de Trabajo para listado'!$A$155:$Z$1048576,MATCH($A875,'Hoja de Trabajo para listado'!$A$155:$A$1048576,0),MATCH((CUADRO!L$4&amp;$E875),'Hoja de Trabajo para listado'!$A$151:$Z$151,0)),0)+IFERROR(INDEX('Hoja de Trabajo para listado'!$AB$155:$BA$1048576,MATCH($A875,'Hoja de Trabajo para listado'!$AB$155:$AB$1048576,0),MATCH((CUADRO!L$4&amp;$E875),'Hoja de Trabajo para listado'!$AB$151:$BA$151,0)),0)+IFERROR(INDEX('Hoja de Trabajo para listado'!$BC$155:$CB$1048576,MATCH($A875,'Hoja de Trabajo para listado'!$BC$155:$BC$1048576,0),MATCH((CUADRO!L$4&amp;$E875),'Hoja de Trabajo para listado'!$BC$151:$CB$151,0)),0)+IFERROR(INDEX('Hoja de Trabajo para listado'!$DE$153:$DG$274,MATCH($A875,'Hoja de Trabajo para listado'!$DE$153:$DE$1048576,0),MATCH((CUADRO!L$4&amp;$E875),'Hoja de Trabajo para listado'!$DE$151:$DG$151,0)),0)+IFERROR(INDEX('Hoja de Trabajo para listado'!$CD$155:$DC$1048576,MATCH($A875,'Hoja de Trabajo para listado'!$CD$155:$CD$1048576,0),MATCH((CUADRO!L$4&amp;$E875),'Hoja de Trabajo para listado'!$CD$151:$DC$151,0)),0)</f>
        <v>0</v>
      </c>
      <c r="M875" s="243">
        <f ca="1">+IFERROR(INDEX('Hoja de Trabajo para listado'!$A$155:$Z$1048576,MATCH($A875,'Hoja de Trabajo para listado'!$A$155:$A$1048576,0),MATCH((CUADRO!M$4&amp;$E875),'Hoja de Trabajo para listado'!$A$151:$Z$151,0)),0)+IFERROR(INDEX('Hoja de Trabajo para listado'!$AB$155:$BA$1048576,MATCH($A875,'Hoja de Trabajo para listado'!$AB$155:$AB$1048576,0),MATCH((CUADRO!M$4&amp;$E875),'Hoja de Trabajo para listado'!$AB$151:$BA$151,0)),0)+IFERROR(INDEX('Hoja de Trabajo para listado'!$BC$155:$CB$1048576,MATCH($A875,'Hoja de Trabajo para listado'!$BC$155:$BC$1048576,0),MATCH((CUADRO!M$4&amp;$E875),'Hoja de Trabajo para listado'!$BC$151:$CB$151,0)),0)+IFERROR(INDEX('Hoja de Trabajo para listado'!$DE$153:$DG$274,MATCH($A875,'Hoja de Trabajo para listado'!$DE$153:$DE$1048576,0),MATCH((CUADRO!M$4&amp;$E875),'Hoja de Trabajo para listado'!$DE$151:$DG$151,0)),0)+IFERROR(INDEX('Hoja de Trabajo para listado'!$CD$155:$DC$1048576,MATCH($A875,'Hoja de Trabajo para listado'!$CD$155:$CD$1048576,0),MATCH((CUADRO!M$4&amp;$E875),'Hoja de Trabajo para listado'!$CD$151:$DC$151,0)),0)</f>
        <v>0</v>
      </c>
      <c r="N875" s="243">
        <f ca="1">+IFERROR(INDEX('Hoja de Trabajo para listado'!$A$155:$Z$1048576,MATCH($A875,'Hoja de Trabajo para listado'!$A$155:$A$1048576,0),MATCH((CUADRO!N$4&amp;$E875),'Hoja de Trabajo para listado'!$A$151:$Z$151,0)),0)+IFERROR(INDEX('Hoja de Trabajo para listado'!$AB$155:$BA$1048576,MATCH($A875,'Hoja de Trabajo para listado'!$AB$155:$AB$1048576,0),MATCH((CUADRO!N$4&amp;$E875),'Hoja de Trabajo para listado'!$AB$151:$BA$151,0)),0)+IFERROR(INDEX('Hoja de Trabajo para listado'!$BC$155:$CB$1048576,MATCH($A875,'Hoja de Trabajo para listado'!$BC$155:$BC$1048576,0),MATCH((CUADRO!N$4&amp;$E875),'Hoja de Trabajo para listado'!$BC$151:$CB$151,0)),0)+IFERROR(INDEX('Hoja de Trabajo para listado'!$DE$153:$DG$274,MATCH($A875,'Hoja de Trabajo para listado'!$DE$153:$DE$1048576,0),MATCH((CUADRO!N$4&amp;$E875),'Hoja de Trabajo para listado'!$DE$151:$DG$151,0)),0)+IFERROR(INDEX('Hoja de Trabajo para listado'!$CD$155:$DC$1048576,MATCH($A875,'Hoja de Trabajo para listado'!$CD$155:$CD$1048576,0),MATCH((CUADRO!N$4&amp;$E875),'Hoja de Trabajo para listado'!$CD$151:$DC$151,0)),0)</f>
        <v>0</v>
      </c>
      <c r="O875" s="243">
        <f ca="1">+IFERROR(INDEX('Hoja de Trabajo para listado'!$A$155:$Z$1048576,MATCH($A875,'Hoja de Trabajo para listado'!$A$155:$A$1048576,0),MATCH((CUADRO!O$4&amp;$E875),'Hoja de Trabajo para listado'!$A$151:$Z$151,0)),0)+IFERROR(INDEX('Hoja de Trabajo para listado'!$AB$155:$BA$1048576,MATCH($A875,'Hoja de Trabajo para listado'!$AB$155:$AB$1048576,0),MATCH((CUADRO!O$4&amp;$E875),'Hoja de Trabajo para listado'!$AB$151:$BA$151,0)),0)+IFERROR(INDEX('Hoja de Trabajo para listado'!$BC$155:$CB$1048576,MATCH($A875,'Hoja de Trabajo para listado'!$BC$155:$BC$1048576,0),MATCH((CUADRO!O$4&amp;$E875),'Hoja de Trabajo para listado'!$BC$151:$CB$151,0)),0)+IFERROR(INDEX('Hoja de Trabajo para listado'!$DE$153:$DG$274,MATCH($A875,'Hoja de Trabajo para listado'!$DE$153:$DE$1048576,0),MATCH((CUADRO!O$4&amp;$E875),'Hoja de Trabajo para listado'!$DE$151:$DG$151,0)),0)+IFERROR(INDEX('Hoja de Trabajo para listado'!$CD$155:$DC$1048576,MATCH($A875,'Hoja de Trabajo para listado'!$CD$155:$CD$1048576,0),MATCH((CUADRO!O$4&amp;$E875),'Hoja de Trabajo para listado'!$CD$151:$DC$151,0)),0)</f>
        <v>0</v>
      </c>
      <c r="P875" s="243">
        <f ca="1">+IFERROR(INDEX('Hoja de Trabajo para listado'!$A$155:$Z$1048576,MATCH($A875,'Hoja de Trabajo para listado'!$A$155:$A$1048576,0),MATCH((CUADRO!P$4&amp;$E875),'Hoja de Trabajo para listado'!$A$151:$Z$151,0)),0)+IFERROR(INDEX('Hoja de Trabajo para listado'!$AB$155:$BA$1048576,MATCH($A875,'Hoja de Trabajo para listado'!$AB$155:$AB$1048576,0),MATCH((CUADRO!P$4&amp;$E875),'Hoja de Trabajo para listado'!$AB$151:$BA$151,0)),0)+IFERROR(INDEX('Hoja de Trabajo para listado'!$BC$155:$CB$1048576,MATCH($A875,'Hoja de Trabajo para listado'!$BC$155:$BC$1048576,0),MATCH((CUADRO!P$4&amp;$E875),'Hoja de Trabajo para listado'!$BC$151:$CB$151,0)),0)+IFERROR(INDEX('Hoja de Trabajo para listado'!$DE$153:$DG$274,MATCH($A875,'Hoja de Trabajo para listado'!$DE$153:$DE$1048576,0),MATCH((CUADRO!P$4&amp;$E875),'Hoja de Trabajo para listado'!$DE$151:$DG$151,0)),0)+IFERROR(INDEX('Hoja de Trabajo para listado'!$CD$155:$DC$1048576,MATCH($A875,'Hoja de Trabajo para listado'!$CD$155:$CD$1048576,0),MATCH((CUADRO!P$4&amp;$E875),'Hoja de Trabajo para listado'!$CD$151:$DC$151,0)),0)</f>
        <v>0</v>
      </c>
      <c r="Q875" s="243">
        <f ca="1">+IFERROR(INDEX('Hoja de Trabajo para listado'!$A$155:$Z$1048576,MATCH($A875,'Hoja de Trabajo para listado'!$A$155:$A$1048576,0),MATCH((CUADRO!Q$4&amp;$E875),'Hoja de Trabajo para listado'!$A$151:$Z$151,0)),0)+IFERROR(INDEX('Hoja de Trabajo para listado'!$AB$155:$BA$1048576,MATCH($A875,'Hoja de Trabajo para listado'!$AB$155:$AB$1048576,0),MATCH((CUADRO!Q$4&amp;$E875),'Hoja de Trabajo para listado'!$AB$151:$BA$151,0)),0)+IFERROR(INDEX('Hoja de Trabajo para listado'!$BC$155:$CB$1048576,MATCH($A875,'Hoja de Trabajo para listado'!$BC$155:$BC$1048576,0),MATCH((CUADRO!Q$4&amp;$E875),'Hoja de Trabajo para listado'!$BC$151:$CB$151,0)),0)+IFERROR(INDEX('Hoja de Trabajo para listado'!$DE$153:$DG$274,MATCH($A875,'Hoja de Trabajo para listado'!$DE$153:$DE$1048576,0),MATCH((CUADRO!Q$4&amp;$E875),'Hoja de Trabajo para listado'!$DE$151:$DG$151,0)),0)+IFERROR(INDEX('Hoja de Trabajo para listado'!$CD$155:$DC$1048576,MATCH($A875,'Hoja de Trabajo para listado'!$CD$155:$CD$1048576,0),MATCH((CUADRO!Q$4&amp;$E875),'Hoja de Trabajo para listado'!$CD$151:$DC$151,0)),0)</f>
        <v>0</v>
      </c>
      <c r="R875" s="243">
        <f t="shared" ca="1" si="33"/>
        <v>0</v>
      </c>
      <c r="S875" s="249"/>
      <c r="T875" s="243">
        <f ca="1">+T876</f>
        <v>0</v>
      </c>
      <c r="U875" s="242">
        <f t="shared" si="34"/>
        <v>1</v>
      </c>
      <c r="V875" s="333" t="str">
        <f>+VLOOKUP(A875,bd_lista!$A$3:$E$592,5,FALSE)</f>
        <v>Gobiernos Autonomos Municipales</v>
      </c>
      <c r="W875" s="387" t="str">
        <f>+V875</f>
        <v>Gobiernos Autonomos Municipales</v>
      </c>
      <c r="X875" s="242">
        <f>+VLOOKUP(A875,[4]Sheet1!$A$13:$D$744,4,FALSE)</f>
        <v>0</v>
      </c>
      <c r="Y875" s="242" t="e">
        <f>+VLOOKUP(X875,bd_lista!$A$3:$C$592,3,FALSE)</f>
        <v>#N/A</v>
      </c>
      <c r="Z875" s="294">
        <f>+X875</f>
        <v>0</v>
      </c>
      <c r="AA875" s="295" t="e">
        <f>+Y875</f>
        <v>#N/A</v>
      </c>
    </row>
    <row r="876" spans="1:27" customFormat="1" ht="15" hidden="1" customHeight="1">
      <c r="A876" s="32">
        <v>1520</v>
      </c>
      <c r="B876" s="393"/>
      <c r="C876" s="247" t="str">
        <f>+VLOOKUP(A876,bd_lista!$A$3:$C$592,3,FALSE)</f>
        <v>Gobierno Autónomo Municipal de Atocha</v>
      </c>
      <c r="D876" s="390"/>
      <c r="E876" s="244" t="s">
        <v>1305</v>
      </c>
      <c r="F876" s="245">
        <f ca="1">+IFERROR(INDEX('Hoja de Trabajo para listado'!$A$155:$Z$1048576,MATCH($A876,'Hoja de Trabajo para listado'!$A$155:$A$1048576,0),MATCH((CUADRO!F$4&amp;$E876),'Hoja de Trabajo para listado'!$A$151:$Z$151,0)),0)+IFERROR(INDEX('Hoja de Trabajo para listado'!$AB$155:$BA$1048576,MATCH($A876,'Hoja de Trabajo para listado'!$AB$155:$AB$1048576,0),MATCH((CUADRO!F$4&amp;$E876),'Hoja de Trabajo para listado'!$AB$151:$BA$151,0)),0)+IFERROR(INDEX('Hoja de Trabajo para listado'!$BC$155:$CB$1048576,MATCH($A876,'Hoja de Trabajo para listado'!$BC$155:$BC$1048576,0),MATCH((CUADRO!F$4&amp;$E876),'Hoja de Trabajo para listado'!$BC$151:$CB$151,0)),0)+IFERROR(INDEX('Hoja de Trabajo para listado'!$DE$153:$DG$274,MATCH($A876,'Hoja de Trabajo para listado'!$DE$153:$DE$1048576,0),MATCH((CUADRO!F$4&amp;$E876),'Hoja de Trabajo para listado'!$DE$151:$DG$151,0)),0)+IFERROR(INDEX('Hoja de Trabajo para listado'!$CD$155:$DC$1048576,MATCH($A876,'Hoja de Trabajo para listado'!$CD$155:$CD$1048576,0),MATCH((CUADRO!F$4&amp;$E876),'Hoja de Trabajo para listado'!$CD$151:$DC$151,0)),0)</f>
        <v>0</v>
      </c>
      <c r="G876" s="245">
        <f ca="1">+IFERROR(INDEX('Hoja de Trabajo para listado'!$A$155:$Z$1048576,MATCH($A876,'Hoja de Trabajo para listado'!$A$155:$A$1048576,0),MATCH((CUADRO!G$4&amp;$E876),'Hoja de Trabajo para listado'!$A$151:$Z$151,0)),0)+IFERROR(INDEX('Hoja de Trabajo para listado'!$AB$155:$BA$1048576,MATCH($A876,'Hoja de Trabajo para listado'!$AB$155:$AB$1048576,0),MATCH((CUADRO!G$4&amp;$E876),'Hoja de Trabajo para listado'!$AB$151:$BA$151,0)),0)+IFERROR(INDEX('Hoja de Trabajo para listado'!$BC$155:$CB$1048576,MATCH($A876,'Hoja de Trabajo para listado'!$BC$155:$BC$1048576,0),MATCH((CUADRO!G$4&amp;$E876),'Hoja de Trabajo para listado'!$BC$151:$CB$151,0)),0)+IFERROR(INDEX('Hoja de Trabajo para listado'!$DE$153:$DG$274,MATCH($A876,'Hoja de Trabajo para listado'!$DE$153:$DE$1048576,0),MATCH((CUADRO!G$4&amp;$E876),'Hoja de Trabajo para listado'!$DE$151:$DG$151,0)),0)+IFERROR(INDEX('Hoja de Trabajo para listado'!$CD$155:$DC$1048576,MATCH($A876,'Hoja de Trabajo para listado'!$CD$155:$CD$1048576,0),MATCH((CUADRO!G$4&amp;$E876),'Hoja de Trabajo para listado'!$CD$151:$DC$151,0)),0)</f>
        <v>0</v>
      </c>
      <c r="H876" s="245">
        <f ca="1">+IFERROR(INDEX('Hoja de Trabajo para listado'!$A$155:$Z$1048576,MATCH($A876,'Hoja de Trabajo para listado'!$A$155:$A$1048576,0),MATCH((CUADRO!H$4&amp;$E876),'Hoja de Trabajo para listado'!$A$151:$Z$151,0)),0)+IFERROR(INDEX('Hoja de Trabajo para listado'!$AB$155:$BA$1048576,MATCH($A876,'Hoja de Trabajo para listado'!$AB$155:$AB$1048576,0),MATCH((CUADRO!H$4&amp;$E876),'Hoja de Trabajo para listado'!$AB$151:$BA$151,0)),0)+IFERROR(INDEX('Hoja de Trabajo para listado'!$BC$155:$CB$1048576,MATCH($A876,'Hoja de Trabajo para listado'!$BC$155:$BC$1048576,0),MATCH((CUADRO!H$4&amp;$E876),'Hoja de Trabajo para listado'!$BC$151:$CB$151,0)),0)+IFERROR(INDEX('Hoja de Trabajo para listado'!$DE$153:$DG$274,MATCH($A876,'Hoja de Trabajo para listado'!$DE$153:$DE$1048576,0),MATCH((CUADRO!H$4&amp;$E876),'Hoja de Trabajo para listado'!$DE$151:$DG$151,0)),0)+IFERROR(INDEX('Hoja de Trabajo para listado'!$CD$155:$DC$1048576,MATCH($A876,'Hoja de Trabajo para listado'!$CD$155:$CD$1048576,0),MATCH((CUADRO!H$4&amp;$E876),'Hoja de Trabajo para listado'!$CD$151:$DC$151,0)),0)</f>
        <v>0</v>
      </c>
      <c r="I876" s="245">
        <f ca="1">+IFERROR(INDEX('Hoja de Trabajo para listado'!$A$155:$Z$1048576,MATCH($A876,'Hoja de Trabajo para listado'!$A$155:$A$1048576,0),MATCH((CUADRO!I$4&amp;$E876),'Hoja de Trabajo para listado'!$A$151:$Z$151,0)),0)+IFERROR(INDEX('Hoja de Trabajo para listado'!$AB$155:$BA$1048576,MATCH($A876,'Hoja de Trabajo para listado'!$AB$155:$AB$1048576,0),MATCH((CUADRO!I$4&amp;$E876),'Hoja de Trabajo para listado'!$AB$151:$BA$151,0)),0)+IFERROR(INDEX('Hoja de Trabajo para listado'!$BC$155:$CB$1048576,MATCH($A876,'Hoja de Trabajo para listado'!$BC$155:$BC$1048576,0),MATCH((CUADRO!I$4&amp;$E876),'Hoja de Trabajo para listado'!$BC$151:$CB$151,0)),0)+IFERROR(INDEX('Hoja de Trabajo para listado'!$DE$153:$DG$274,MATCH($A876,'Hoja de Trabajo para listado'!$DE$153:$DE$1048576,0),MATCH((CUADRO!I$4&amp;$E876),'Hoja de Trabajo para listado'!$DE$151:$DG$151,0)),0)+IFERROR(INDEX('Hoja de Trabajo para listado'!$CD$155:$DC$1048576,MATCH($A876,'Hoja de Trabajo para listado'!$CD$155:$CD$1048576,0),MATCH((CUADRO!I$4&amp;$E876),'Hoja de Trabajo para listado'!$CD$151:$DC$151,0)),0)</f>
        <v>0</v>
      </c>
      <c r="J876" s="245">
        <f ca="1">+IFERROR(INDEX('Hoja de Trabajo para listado'!$A$155:$Z$1048576,MATCH($A876,'Hoja de Trabajo para listado'!$A$155:$A$1048576,0),MATCH((CUADRO!J$4&amp;$E876),'Hoja de Trabajo para listado'!$A$151:$Z$151,0)),0)+IFERROR(INDEX('Hoja de Trabajo para listado'!$AB$155:$BA$1048576,MATCH($A876,'Hoja de Trabajo para listado'!$AB$155:$AB$1048576,0),MATCH((CUADRO!J$4&amp;$E876),'Hoja de Trabajo para listado'!$AB$151:$BA$151,0)),0)+IFERROR(INDEX('Hoja de Trabajo para listado'!$BC$155:$CB$1048576,MATCH($A876,'Hoja de Trabajo para listado'!$BC$155:$BC$1048576,0),MATCH((CUADRO!J$4&amp;$E876),'Hoja de Trabajo para listado'!$BC$151:$CB$151,0)),0)+IFERROR(INDEX('Hoja de Trabajo para listado'!$DE$153:$DG$274,MATCH($A876,'Hoja de Trabajo para listado'!$DE$153:$DE$1048576,0),MATCH((CUADRO!J$4&amp;$E876),'Hoja de Trabajo para listado'!$DE$151:$DG$151,0)),0)+IFERROR(INDEX('Hoja de Trabajo para listado'!$CD$155:$DC$1048576,MATCH($A876,'Hoja de Trabajo para listado'!$CD$155:$CD$1048576,0),MATCH((CUADRO!J$4&amp;$E876),'Hoja de Trabajo para listado'!$CD$151:$DC$151,0)),0)</f>
        <v>0</v>
      </c>
      <c r="K876" s="245">
        <f ca="1">+IFERROR(INDEX('Hoja de Trabajo para listado'!$A$155:$Z$1048576,MATCH($A876,'Hoja de Trabajo para listado'!$A$155:$A$1048576,0),MATCH((CUADRO!K$4&amp;$E876),'Hoja de Trabajo para listado'!$A$151:$Z$151,0)),0)+IFERROR(INDEX('Hoja de Trabajo para listado'!$AB$155:$BA$1048576,MATCH($A876,'Hoja de Trabajo para listado'!$AB$155:$AB$1048576,0),MATCH((CUADRO!K$4&amp;$E876),'Hoja de Trabajo para listado'!$AB$151:$BA$151,0)),0)+IFERROR(INDEX('Hoja de Trabajo para listado'!$BC$155:$CB$1048576,MATCH($A876,'Hoja de Trabajo para listado'!$BC$155:$BC$1048576,0),MATCH((CUADRO!K$4&amp;$E876),'Hoja de Trabajo para listado'!$BC$151:$CB$151,0)),0)+IFERROR(INDEX('Hoja de Trabajo para listado'!$DE$153:$DG$274,MATCH($A876,'Hoja de Trabajo para listado'!$DE$153:$DE$1048576,0),MATCH((CUADRO!K$4&amp;$E876),'Hoja de Trabajo para listado'!$DE$151:$DG$151,0)),0)+IFERROR(INDEX('Hoja de Trabajo para listado'!$CD$155:$DC$1048576,MATCH($A876,'Hoja de Trabajo para listado'!$CD$155:$CD$1048576,0),MATCH((CUADRO!K$4&amp;$E876),'Hoja de Trabajo para listado'!$CD$151:$DC$151,0)),0)</f>
        <v>0</v>
      </c>
      <c r="L876" s="245">
        <f ca="1">+IFERROR(INDEX('Hoja de Trabajo para listado'!$A$155:$Z$1048576,MATCH($A876,'Hoja de Trabajo para listado'!$A$155:$A$1048576,0),MATCH((CUADRO!L$4&amp;$E876),'Hoja de Trabajo para listado'!$A$151:$Z$151,0)),0)+IFERROR(INDEX('Hoja de Trabajo para listado'!$AB$155:$BA$1048576,MATCH($A876,'Hoja de Trabajo para listado'!$AB$155:$AB$1048576,0),MATCH((CUADRO!L$4&amp;$E876),'Hoja de Trabajo para listado'!$AB$151:$BA$151,0)),0)+IFERROR(INDEX('Hoja de Trabajo para listado'!$BC$155:$CB$1048576,MATCH($A876,'Hoja de Trabajo para listado'!$BC$155:$BC$1048576,0),MATCH((CUADRO!L$4&amp;$E876),'Hoja de Trabajo para listado'!$BC$151:$CB$151,0)),0)+IFERROR(INDEX('Hoja de Trabajo para listado'!$DE$153:$DG$274,MATCH($A876,'Hoja de Trabajo para listado'!$DE$153:$DE$1048576,0),MATCH((CUADRO!L$4&amp;$E876),'Hoja de Trabajo para listado'!$DE$151:$DG$151,0)),0)+IFERROR(INDEX('Hoja de Trabajo para listado'!$CD$155:$DC$1048576,MATCH($A876,'Hoja de Trabajo para listado'!$CD$155:$CD$1048576,0),MATCH((CUADRO!L$4&amp;$E876),'Hoja de Trabajo para listado'!$CD$151:$DC$151,0)),0)</f>
        <v>0</v>
      </c>
      <c r="M876" s="245">
        <f ca="1">+IFERROR(INDEX('Hoja de Trabajo para listado'!$A$155:$Z$1048576,MATCH($A876,'Hoja de Trabajo para listado'!$A$155:$A$1048576,0),MATCH((CUADRO!M$4&amp;$E876),'Hoja de Trabajo para listado'!$A$151:$Z$151,0)),0)+IFERROR(INDEX('Hoja de Trabajo para listado'!$AB$155:$BA$1048576,MATCH($A876,'Hoja de Trabajo para listado'!$AB$155:$AB$1048576,0),MATCH((CUADRO!M$4&amp;$E876),'Hoja de Trabajo para listado'!$AB$151:$BA$151,0)),0)+IFERROR(INDEX('Hoja de Trabajo para listado'!$BC$155:$CB$1048576,MATCH($A876,'Hoja de Trabajo para listado'!$BC$155:$BC$1048576,0),MATCH((CUADRO!M$4&amp;$E876),'Hoja de Trabajo para listado'!$BC$151:$CB$151,0)),0)+IFERROR(INDEX('Hoja de Trabajo para listado'!$DE$153:$DG$274,MATCH($A876,'Hoja de Trabajo para listado'!$DE$153:$DE$1048576,0),MATCH((CUADRO!M$4&amp;$E876),'Hoja de Trabajo para listado'!$DE$151:$DG$151,0)),0)+IFERROR(INDEX('Hoja de Trabajo para listado'!$CD$155:$DC$1048576,MATCH($A876,'Hoja de Trabajo para listado'!$CD$155:$CD$1048576,0),MATCH((CUADRO!M$4&amp;$E876),'Hoja de Trabajo para listado'!$CD$151:$DC$151,0)),0)</f>
        <v>0</v>
      </c>
      <c r="N876" s="245">
        <f ca="1">+IFERROR(INDEX('Hoja de Trabajo para listado'!$A$155:$Z$1048576,MATCH($A876,'Hoja de Trabajo para listado'!$A$155:$A$1048576,0),MATCH((CUADRO!N$4&amp;$E876),'Hoja de Trabajo para listado'!$A$151:$Z$151,0)),0)+IFERROR(INDEX('Hoja de Trabajo para listado'!$AB$155:$BA$1048576,MATCH($A876,'Hoja de Trabajo para listado'!$AB$155:$AB$1048576,0),MATCH((CUADRO!N$4&amp;$E876),'Hoja de Trabajo para listado'!$AB$151:$BA$151,0)),0)+IFERROR(INDEX('Hoja de Trabajo para listado'!$BC$155:$CB$1048576,MATCH($A876,'Hoja de Trabajo para listado'!$BC$155:$BC$1048576,0),MATCH((CUADRO!N$4&amp;$E876),'Hoja de Trabajo para listado'!$BC$151:$CB$151,0)),0)+IFERROR(INDEX('Hoja de Trabajo para listado'!$DE$153:$DG$274,MATCH($A876,'Hoja de Trabajo para listado'!$DE$153:$DE$1048576,0),MATCH((CUADRO!N$4&amp;$E876),'Hoja de Trabajo para listado'!$DE$151:$DG$151,0)),0)+IFERROR(INDEX('Hoja de Trabajo para listado'!$CD$155:$DC$1048576,MATCH($A876,'Hoja de Trabajo para listado'!$CD$155:$CD$1048576,0),MATCH((CUADRO!N$4&amp;$E876),'Hoja de Trabajo para listado'!$CD$151:$DC$151,0)),0)</f>
        <v>0</v>
      </c>
      <c r="O876" s="245">
        <f ca="1">+IFERROR(INDEX('Hoja de Trabajo para listado'!$A$155:$Z$1048576,MATCH($A876,'Hoja de Trabajo para listado'!$A$155:$A$1048576,0),MATCH((CUADRO!O$4&amp;$E876),'Hoja de Trabajo para listado'!$A$151:$Z$151,0)),0)+IFERROR(INDEX('Hoja de Trabajo para listado'!$AB$155:$BA$1048576,MATCH($A876,'Hoja de Trabajo para listado'!$AB$155:$AB$1048576,0),MATCH((CUADRO!O$4&amp;$E876),'Hoja de Trabajo para listado'!$AB$151:$BA$151,0)),0)+IFERROR(INDEX('Hoja de Trabajo para listado'!$BC$155:$CB$1048576,MATCH($A876,'Hoja de Trabajo para listado'!$BC$155:$BC$1048576,0),MATCH((CUADRO!O$4&amp;$E876),'Hoja de Trabajo para listado'!$BC$151:$CB$151,0)),0)+IFERROR(INDEX('Hoja de Trabajo para listado'!$DE$153:$DG$274,MATCH($A876,'Hoja de Trabajo para listado'!$DE$153:$DE$1048576,0),MATCH((CUADRO!O$4&amp;$E876),'Hoja de Trabajo para listado'!$DE$151:$DG$151,0)),0)+IFERROR(INDEX('Hoja de Trabajo para listado'!$CD$155:$DC$1048576,MATCH($A876,'Hoja de Trabajo para listado'!$CD$155:$CD$1048576,0),MATCH((CUADRO!O$4&amp;$E876),'Hoja de Trabajo para listado'!$CD$151:$DC$151,0)),0)</f>
        <v>0</v>
      </c>
      <c r="P876" s="245">
        <f ca="1">+IFERROR(INDEX('Hoja de Trabajo para listado'!$A$155:$Z$1048576,MATCH($A876,'Hoja de Trabajo para listado'!$A$155:$A$1048576,0),MATCH((CUADRO!P$4&amp;$E876),'Hoja de Trabajo para listado'!$A$151:$Z$151,0)),0)+IFERROR(INDEX('Hoja de Trabajo para listado'!$AB$155:$BA$1048576,MATCH($A876,'Hoja de Trabajo para listado'!$AB$155:$AB$1048576,0),MATCH((CUADRO!P$4&amp;$E876),'Hoja de Trabajo para listado'!$AB$151:$BA$151,0)),0)+IFERROR(INDEX('Hoja de Trabajo para listado'!$BC$155:$CB$1048576,MATCH($A876,'Hoja de Trabajo para listado'!$BC$155:$BC$1048576,0),MATCH((CUADRO!P$4&amp;$E876),'Hoja de Trabajo para listado'!$BC$151:$CB$151,0)),0)+IFERROR(INDEX('Hoja de Trabajo para listado'!$DE$153:$DG$274,MATCH($A876,'Hoja de Trabajo para listado'!$DE$153:$DE$1048576,0),MATCH((CUADRO!P$4&amp;$E876),'Hoja de Trabajo para listado'!$DE$151:$DG$151,0)),0)+IFERROR(INDEX('Hoja de Trabajo para listado'!$CD$155:$DC$1048576,MATCH($A876,'Hoja de Trabajo para listado'!$CD$155:$CD$1048576,0),MATCH((CUADRO!P$4&amp;$E876),'Hoja de Trabajo para listado'!$CD$151:$DC$151,0)),0)</f>
        <v>0</v>
      </c>
      <c r="Q876" s="245">
        <f ca="1">+IFERROR(INDEX('Hoja de Trabajo para listado'!$A$155:$Z$1048576,MATCH($A876,'Hoja de Trabajo para listado'!$A$155:$A$1048576,0),MATCH((CUADRO!Q$4&amp;$E876),'Hoja de Trabajo para listado'!$A$151:$Z$151,0)),0)+IFERROR(INDEX('Hoja de Trabajo para listado'!$AB$155:$BA$1048576,MATCH($A876,'Hoja de Trabajo para listado'!$AB$155:$AB$1048576,0),MATCH((CUADRO!Q$4&amp;$E876),'Hoja de Trabajo para listado'!$AB$151:$BA$151,0)),0)+IFERROR(INDEX('Hoja de Trabajo para listado'!$BC$155:$CB$1048576,MATCH($A876,'Hoja de Trabajo para listado'!$BC$155:$BC$1048576,0),MATCH((CUADRO!Q$4&amp;$E876),'Hoja de Trabajo para listado'!$BC$151:$CB$151,0)),0)+IFERROR(INDEX('Hoja de Trabajo para listado'!$DE$153:$DG$274,MATCH($A876,'Hoja de Trabajo para listado'!$DE$153:$DE$1048576,0),MATCH((CUADRO!Q$4&amp;$E876),'Hoja de Trabajo para listado'!$DE$151:$DG$151,0)),0)+IFERROR(INDEX('Hoja de Trabajo para listado'!$CD$155:$DC$1048576,MATCH($A876,'Hoja de Trabajo para listado'!$CD$155:$CD$1048576,0),MATCH((CUADRO!Q$4&amp;$E876),'Hoja de Trabajo para listado'!$CD$151:$DC$151,0)),0)</f>
        <v>0</v>
      </c>
      <c r="R876" s="245">
        <f t="shared" ca="1" si="33"/>
        <v>0</v>
      </c>
      <c r="S876" s="259">
        <f ca="1">+R875+R876</f>
        <v>0</v>
      </c>
      <c r="T876" s="245">
        <f ca="1">+S876</f>
        <v>0</v>
      </c>
      <c r="U876" s="244">
        <f t="shared" si="34"/>
        <v>2</v>
      </c>
      <c r="V876" s="333" t="str">
        <f>+VLOOKUP(A876,bd_lista!$A$3:$E$592,5,FALSE)</f>
        <v>Gobiernos Autonomos Municipales</v>
      </c>
      <c r="W876" s="388"/>
      <c r="X876" s="242">
        <f>+VLOOKUP(A876,[4]Sheet1!$A$13:$D$744,4,FALSE)</f>
        <v>0</v>
      </c>
      <c r="Y876" s="242" t="e">
        <f>+VLOOKUP(X876,bd_lista!$A$3:$C$592,3,FALSE)</f>
        <v>#N/A</v>
      </c>
      <c r="Z876" s="292"/>
      <c r="AA876" s="293"/>
    </row>
    <row r="877" spans="1:27" customFormat="1" ht="15" hidden="1" customHeight="1">
      <c r="A877" s="32">
        <v>1521</v>
      </c>
      <c r="B877" s="392">
        <f>+A877</f>
        <v>1521</v>
      </c>
      <c r="C877" s="247" t="str">
        <f>+VLOOKUP(A877,bd_lista!$A$3:$C$592,3,FALSE)</f>
        <v>Gobierno Autónomo Municipal de Colcha"K" (Villa Martín)</v>
      </c>
      <c r="D877" s="389" t="str">
        <f>+C877</f>
        <v>Gobierno Autónomo Municipal de Colcha"K" (Villa Martín)</v>
      </c>
      <c r="E877" s="242" t="s">
        <v>1304</v>
      </c>
      <c r="F877" s="243">
        <f ca="1">+IFERROR(INDEX('Hoja de Trabajo para listado'!$A$155:$Z$1048576,MATCH($A877,'Hoja de Trabajo para listado'!$A$155:$A$1048576,0),MATCH((CUADRO!F$4&amp;$E877),'Hoja de Trabajo para listado'!$A$151:$Z$151,0)),0)+IFERROR(INDEX('Hoja de Trabajo para listado'!$AB$155:$BA$1048576,MATCH($A877,'Hoja de Trabajo para listado'!$AB$155:$AB$1048576,0),MATCH((CUADRO!F$4&amp;$E877),'Hoja de Trabajo para listado'!$AB$151:$BA$151,0)),0)+IFERROR(INDEX('Hoja de Trabajo para listado'!$BC$155:$CB$1048576,MATCH($A877,'Hoja de Trabajo para listado'!$BC$155:$BC$1048576,0),MATCH((CUADRO!F$4&amp;$E877),'Hoja de Trabajo para listado'!$BC$151:$CB$151,0)),0)+IFERROR(INDEX('Hoja de Trabajo para listado'!$DE$153:$DG$274,MATCH($A877,'Hoja de Trabajo para listado'!$DE$153:$DE$1048576,0),MATCH((CUADRO!F$4&amp;$E877),'Hoja de Trabajo para listado'!$DE$151:$DG$151,0)),0)+IFERROR(INDEX('Hoja de Trabajo para listado'!$CD$155:$DC$1048576,MATCH($A877,'Hoja de Trabajo para listado'!$CD$155:$CD$1048576,0),MATCH((CUADRO!F$4&amp;$E877),'Hoja de Trabajo para listado'!$CD$151:$DC$151,0)),0)</f>
        <v>0</v>
      </c>
      <c r="G877" s="243">
        <f ca="1">+IFERROR(INDEX('Hoja de Trabajo para listado'!$A$155:$Z$1048576,MATCH($A877,'Hoja de Trabajo para listado'!$A$155:$A$1048576,0),MATCH((CUADRO!G$4&amp;$E877),'Hoja de Trabajo para listado'!$A$151:$Z$151,0)),0)+IFERROR(INDEX('Hoja de Trabajo para listado'!$AB$155:$BA$1048576,MATCH($A877,'Hoja de Trabajo para listado'!$AB$155:$AB$1048576,0),MATCH((CUADRO!G$4&amp;$E877),'Hoja de Trabajo para listado'!$AB$151:$BA$151,0)),0)+IFERROR(INDEX('Hoja de Trabajo para listado'!$BC$155:$CB$1048576,MATCH($A877,'Hoja de Trabajo para listado'!$BC$155:$BC$1048576,0),MATCH((CUADRO!G$4&amp;$E877),'Hoja de Trabajo para listado'!$BC$151:$CB$151,0)),0)+IFERROR(INDEX('Hoja de Trabajo para listado'!$DE$153:$DG$274,MATCH($A877,'Hoja de Trabajo para listado'!$DE$153:$DE$1048576,0),MATCH((CUADRO!G$4&amp;$E877),'Hoja de Trabajo para listado'!$DE$151:$DG$151,0)),0)+IFERROR(INDEX('Hoja de Trabajo para listado'!$CD$155:$DC$1048576,MATCH($A877,'Hoja de Trabajo para listado'!$CD$155:$CD$1048576,0),MATCH((CUADRO!G$4&amp;$E877),'Hoja de Trabajo para listado'!$CD$151:$DC$151,0)),0)</f>
        <v>0</v>
      </c>
      <c r="H877" s="243">
        <f ca="1">+IFERROR(INDEX('Hoja de Trabajo para listado'!$A$155:$Z$1048576,MATCH($A877,'Hoja de Trabajo para listado'!$A$155:$A$1048576,0),MATCH((CUADRO!H$4&amp;$E877),'Hoja de Trabajo para listado'!$A$151:$Z$151,0)),0)+IFERROR(INDEX('Hoja de Trabajo para listado'!$AB$155:$BA$1048576,MATCH($A877,'Hoja de Trabajo para listado'!$AB$155:$AB$1048576,0),MATCH((CUADRO!H$4&amp;$E877),'Hoja de Trabajo para listado'!$AB$151:$BA$151,0)),0)+IFERROR(INDEX('Hoja de Trabajo para listado'!$BC$155:$CB$1048576,MATCH($A877,'Hoja de Trabajo para listado'!$BC$155:$BC$1048576,0),MATCH((CUADRO!H$4&amp;$E877),'Hoja de Trabajo para listado'!$BC$151:$CB$151,0)),0)+IFERROR(INDEX('Hoja de Trabajo para listado'!$DE$153:$DG$274,MATCH($A877,'Hoja de Trabajo para listado'!$DE$153:$DE$1048576,0),MATCH((CUADRO!H$4&amp;$E877),'Hoja de Trabajo para listado'!$DE$151:$DG$151,0)),0)+IFERROR(INDEX('Hoja de Trabajo para listado'!$CD$155:$DC$1048576,MATCH($A877,'Hoja de Trabajo para listado'!$CD$155:$CD$1048576,0),MATCH((CUADRO!H$4&amp;$E877),'Hoja de Trabajo para listado'!$CD$151:$DC$151,0)),0)</f>
        <v>0</v>
      </c>
      <c r="I877" s="243">
        <f ca="1">+IFERROR(INDEX('Hoja de Trabajo para listado'!$A$155:$Z$1048576,MATCH($A877,'Hoja de Trabajo para listado'!$A$155:$A$1048576,0),MATCH((CUADRO!I$4&amp;$E877),'Hoja de Trabajo para listado'!$A$151:$Z$151,0)),0)+IFERROR(INDEX('Hoja de Trabajo para listado'!$AB$155:$BA$1048576,MATCH($A877,'Hoja de Trabajo para listado'!$AB$155:$AB$1048576,0),MATCH((CUADRO!I$4&amp;$E877),'Hoja de Trabajo para listado'!$AB$151:$BA$151,0)),0)+IFERROR(INDEX('Hoja de Trabajo para listado'!$BC$155:$CB$1048576,MATCH($A877,'Hoja de Trabajo para listado'!$BC$155:$BC$1048576,0),MATCH((CUADRO!I$4&amp;$E877),'Hoja de Trabajo para listado'!$BC$151:$CB$151,0)),0)+IFERROR(INDEX('Hoja de Trabajo para listado'!$DE$153:$DG$274,MATCH($A877,'Hoja de Trabajo para listado'!$DE$153:$DE$1048576,0),MATCH((CUADRO!I$4&amp;$E877),'Hoja de Trabajo para listado'!$DE$151:$DG$151,0)),0)+IFERROR(INDEX('Hoja de Trabajo para listado'!$CD$155:$DC$1048576,MATCH($A877,'Hoja de Trabajo para listado'!$CD$155:$CD$1048576,0),MATCH((CUADRO!I$4&amp;$E877),'Hoja de Trabajo para listado'!$CD$151:$DC$151,0)),0)</f>
        <v>0</v>
      </c>
      <c r="J877" s="243">
        <f ca="1">+IFERROR(INDEX('Hoja de Trabajo para listado'!$A$155:$Z$1048576,MATCH($A877,'Hoja de Trabajo para listado'!$A$155:$A$1048576,0),MATCH((CUADRO!J$4&amp;$E877),'Hoja de Trabajo para listado'!$A$151:$Z$151,0)),0)+IFERROR(INDEX('Hoja de Trabajo para listado'!$AB$155:$BA$1048576,MATCH($A877,'Hoja de Trabajo para listado'!$AB$155:$AB$1048576,0),MATCH((CUADRO!J$4&amp;$E877),'Hoja de Trabajo para listado'!$AB$151:$BA$151,0)),0)+IFERROR(INDEX('Hoja de Trabajo para listado'!$BC$155:$CB$1048576,MATCH($A877,'Hoja de Trabajo para listado'!$BC$155:$BC$1048576,0),MATCH((CUADRO!J$4&amp;$E877),'Hoja de Trabajo para listado'!$BC$151:$CB$151,0)),0)+IFERROR(INDEX('Hoja de Trabajo para listado'!$DE$153:$DG$274,MATCH($A877,'Hoja de Trabajo para listado'!$DE$153:$DE$1048576,0),MATCH((CUADRO!J$4&amp;$E877),'Hoja de Trabajo para listado'!$DE$151:$DG$151,0)),0)+IFERROR(INDEX('Hoja de Trabajo para listado'!$CD$155:$DC$1048576,MATCH($A877,'Hoja de Trabajo para listado'!$CD$155:$CD$1048576,0),MATCH((CUADRO!J$4&amp;$E877),'Hoja de Trabajo para listado'!$CD$151:$DC$151,0)),0)</f>
        <v>0</v>
      </c>
      <c r="K877" s="243">
        <f ca="1">+IFERROR(INDEX('Hoja de Trabajo para listado'!$A$155:$Z$1048576,MATCH($A877,'Hoja de Trabajo para listado'!$A$155:$A$1048576,0),MATCH((CUADRO!K$4&amp;$E877),'Hoja de Trabajo para listado'!$A$151:$Z$151,0)),0)+IFERROR(INDEX('Hoja de Trabajo para listado'!$AB$155:$BA$1048576,MATCH($A877,'Hoja de Trabajo para listado'!$AB$155:$AB$1048576,0),MATCH((CUADRO!K$4&amp;$E877),'Hoja de Trabajo para listado'!$AB$151:$BA$151,0)),0)+IFERROR(INDEX('Hoja de Trabajo para listado'!$BC$155:$CB$1048576,MATCH($A877,'Hoja de Trabajo para listado'!$BC$155:$BC$1048576,0),MATCH((CUADRO!K$4&amp;$E877),'Hoja de Trabajo para listado'!$BC$151:$CB$151,0)),0)+IFERROR(INDEX('Hoja de Trabajo para listado'!$DE$153:$DG$274,MATCH($A877,'Hoja de Trabajo para listado'!$DE$153:$DE$1048576,0),MATCH((CUADRO!K$4&amp;$E877),'Hoja de Trabajo para listado'!$DE$151:$DG$151,0)),0)+IFERROR(INDEX('Hoja de Trabajo para listado'!$CD$155:$DC$1048576,MATCH($A877,'Hoja de Trabajo para listado'!$CD$155:$CD$1048576,0),MATCH((CUADRO!K$4&amp;$E877),'Hoja de Trabajo para listado'!$CD$151:$DC$151,0)),0)</f>
        <v>0</v>
      </c>
      <c r="L877" s="243">
        <f ca="1">+IFERROR(INDEX('Hoja de Trabajo para listado'!$A$155:$Z$1048576,MATCH($A877,'Hoja de Trabajo para listado'!$A$155:$A$1048576,0),MATCH((CUADRO!L$4&amp;$E877),'Hoja de Trabajo para listado'!$A$151:$Z$151,0)),0)+IFERROR(INDEX('Hoja de Trabajo para listado'!$AB$155:$BA$1048576,MATCH($A877,'Hoja de Trabajo para listado'!$AB$155:$AB$1048576,0),MATCH((CUADRO!L$4&amp;$E877),'Hoja de Trabajo para listado'!$AB$151:$BA$151,0)),0)+IFERROR(INDEX('Hoja de Trabajo para listado'!$BC$155:$CB$1048576,MATCH($A877,'Hoja de Trabajo para listado'!$BC$155:$BC$1048576,0),MATCH((CUADRO!L$4&amp;$E877),'Hoja de Trabajo para listado'!$BC$151:$CB$151,0)),0)+IFERROR(INDEX('Hoja de Trabajo para listado'!$DE$153:$DG$274,MATCH($A877,'Hoja de Trabajo para listado'!$DE$153:$DE$1048576,0),MATCH((CUADRO!L$4&amp;$E877),'Hoja de Trabajo para listado'!$DE$151:$DG$151,0)),0)+IFERROR(INDEX('Hoja de Trabajo para listado'!$CD$155:$DC$1048576,MATCH($A877,'Hoja de Trabajo para listado'!$CD$155:$CD$1048576,0),MATCH((CUADRO!L$4&amp;$E877),'Hoja de Trabajo para listado'!$CD$151:$DC$151,0)),0)</f>
        <v>0</v>
      </c>
      <c r="M877" s="243">
        <f ca="1">+IFERROR(INDEX('Hoja de Trabajo para listado'!$A$155:$Z$1048576,MATCH($A877,'Hoja de Trabajo para listado'!$A$155:$A$1048576,0),MATCH((CUADRO!M$4&amp;$E877),'Hoja de Trabajo para listado'!$A$151:$Z$151,0)),0)+IFERROR(INDEX('Hoja de Trabajo para listado'!$AB$155:$BA$1048576,MATCH($A877,'Hoja de Trabajo para listado'!$AB$155:$AB$1048576,0),MATCH((CUADRO!M$4&amp;$E877),'Hoja de Trabajo para listado'!$AB$151:$BA$151,0)),0)+IFERROR(INDEX('Hoja de Trabajo para listado'!$BC$155:$CB$1048576,MATCH($A877,'Hoja de Trabajo para listado'!$BC$155:$BC$1048576,0),MATCH((CUADRO!M$4&amp;$E877),'Hoja de Trabajo para listado'!$BC$151:$CB$151,0)),0)+IFERROR(INDEX('Hoja de Trabajo para listado'!$DE$153:$DG$274,MATCH($A877,'Hoja de Trabajo para listado'!$DE$153:$DE$1048576,0),MATCH((CUADRO!M$4&amp;$E877),'Hoja de Trabajo para listado'!$DE$151:$DG$151,0)),0)+IFERROR(INDEX('Hoja de Trabajo para listado'!$CD$155:$DC$1048576,MATCH($A877,'Hoja de Trabajo para listado'!$CD$155:$CD$1048576,0),MATCH((CUADRO!M$4&amp;$E877),'Hoja de Trabajo para listado'!$CD$151:$DC$151,0)),0)</f>
        <v>0</v>
      </c>
      <c r="N877" s="243">
        <f ca="1">+IFERROR(INDEX('Hoja de Trabajo para listado'!$A$155:$Z$1048576,MATCH($A877,'Hoja de Trabajo para listado'!$A$155:$A$1048576,0),MATCH((CUADRO!N$4&amp;$E877),'Hoja de Trabajo para listado'!$A$151:$Z$151,0)),0)+IFERROR(INDEX('Hoja de Trabajo para listado'!$AB$155:$BA$1048576,MATCH($A877,'Hoja de Trabajo para listado'!$AB$155:$AB$1048576,0),MATCH((CUADRO!N$4&amp;$E877),'Hoja de Trabajo para listado'!$AB$151:$BA$151,0)),0)+IFERROR(INDEX('Hoja de Trabajo para listado'!$BC$155:$CB$1048576,MATCH($A877,'Hoja de Trabajo para listado'!$BC$155:$BC$1048576,0),MATCH((CUADRO!N$4&amp;$E877),'Hoja de Trabajo para listado'!$BC$151:$CB$151,0)),0)+IFERROR(INDEX('Hoja de Trabajo para listado'!$DE$153:$DG$274,MATCH($A877,'Hoja de Trabajo para listado'!$DE$153:$DE$1048576,0),MATCH((CUADRO!N$4&amp;$E877),'Hoja de Trabajo para listado'!$DE$151:$DG$151,0)),0)+IFERROR(INDEX('Hoja de Trabajo para listado'!$CD$155:$DC$1048576,MATCH($A877,'Hoja de Trabajo para listado'!$CD$155:$CD$1048576,0),MATCH((CUADRO!N$4&amp;$E877),'Hoja de Trabajo para listado'!$CD$151:$DC$151,0)),0)</f>
        <v>0</v>
      </c>
      <c r="O877" s="243">
        <f ca="1">+IFERROR(INDEX('Hoja de Trabajo para listado'!$A$155:$Z$1048576,MATCH($A877,'Hoja de Trabajo para listado'!$A$155:$A$1048576,0),MATCH((CUADRO!O$4&amp;$E877),'Hoja de Trabajo para listado'!$A$151:$Z$151,0)),0)+IFERROR(INDEX('Hoja de Trabajo para listado'!$AB$155:$BA$1048576,MATCH($A877,'Hoja de Trabajo para listado'!$AB$155:$AB$1048576,0),MATCH((CUADRO!O$4&amp;$E877),'Hoja de Trabajo para listado'!$AB$151:$BA$151,0)),0)+IFERROR(INDEX('Hoja de Trabajo para listado'!$BC$155:$CB$1048576,MATCH($A877,'Hoja de Trabajo para listado'!$BC$155:$BC$1048576,0),MATCH((CUADRO!O$4&amp;$E877),'Hoja de Trabajo para listado'!$BC$151:$CB$151,0)),0)+IFERROR(INDEX('Hoja de Trabajo para listado'!$DE$153:$DG$274,MATCH($A877,'Hoja de Trabajo para listado'!$DE$153:$DE$1048576,0),MATCH((CUADRO!O$4&amp;$E877),'Hoja de Trabajo para listado'!$DE$151:$DG$151,0)),0)+IFERROR(INDEX('Hoja de Trabajo para listado'!$CD$155:$DC$1048576,MATCH($A877,'Hoja de Trabajo para listado'!$CD$155:$CD$1048576,0),MATCH((CUADRO!O$4&amp;$E877),'Hoja de Trabajo para listado'!$CD$151:$DC$151,0)),0)</f>
        <v>0</v>
      </c>
      <c r="P877" s="243">
        <f ca="1">+IFERROR(INDEX('Hoja de Trabajo para listado'!$A$155:$Z$1048576,MATCH($A877,'Hoja de Trabajo para listado'!$A$155:$A$1048576,0),MATCH((CUADRO!P$4&amp;$E877),'Hoja de Trabajo para listado'!$A$151:$Z$151,0)),0)+IFERROR(INDEX('Hoja de Trabajo para listado'!$AB$155:$BA$1048576,MATCH($A877,'Hoja de Trabajo para listado'!$AB$155:$AB$1048576,0),MATCH((CUADRO!P$4&amp;$E877),'Hoja de Trabajo para listado'!$AB$151:$BA$151,0)),0)+IFERROR(INDEX('Hoja de Trabajo para listado'!$BC$155:$CB$1048576,MATCH($A877,'Hoja de Trabajo para listado'!$BC$155:$BC$1048576,0),MATCH((CUADRO!P$4&amp;$E877),'Hoja de Trabajo para listado'!$BC$151:$CB$151,0)),0)+IFERROR(INDEX('Hoja de Trabajo para listado'!$DE$153:$DG$274,MATCH($A877,'Hoja de Trabajo para listado'!$DE$153:$DE$1048576,0),MATCH((CUADRO!P$4&amp;$E877),'Hoja de Trabajo para listado'!$DE$151:$DG$151,0)),0)+IFERROR(INDEX('Hoja de Trabajo para listado'!$CD$155:$DC$1048576,MATCH($A877,'Hoja de Trabajo para listado'!$CD$155:$CD$1048576,0),MATCH((CUADRO!P$4&amp;$E877),'Hoja de Trabajo para listado'!$CD$151:$DC$151,0)),0)</f>
        <v>0</v>
      </c>
      <c r="Q877" s="243">
        <f ca="1">+IFERROR(INDEX('Hoja de Trabajo para listado'!$A$155:$Z$1048576,MATCH($A877,'Hoja de Trabajo para listado'!$A$155:$A$1048576,0),MATCH((CUADRO!Q$4&amp;$E877),'Hoja de Trabajo para listado'!$A$151:$Z$151,0)),0)+IFERROR(INDEX('Hoja de Trabajo para listado'!$AB$155:$BA$1048576,MATCH($A877,'Hoja de Trabajo para listado'!$AB$155:$AB$1048576,0),MATCH((CUADRO!Q$4&amp;$E877),'Hoja de Trabajo para listado'!$AB$151:$BA$151,0)),0)+IFERROR(INDEX('Hoja de Trabajo para listado'!$BC$155:$CB$1048576,MATCH($A877,'Hoja de Trabajo para listado'!$BC$155:$BC$1048576,0),MATCH((CUADRO!Q$4&amp;$E877),'Hoja de Trabajo para listado'!$BC$151:$CB$151,0)),0)+IFERROR(INDEX('Hoja de Trabajo para listado'!$DE$153:$DG$274,MATCH($A877,'Hoja de Trabajo para listado'!$DE$153:$DE$1048576,0),MATCH((CUADRO!Q$4&amp;$E877),'Hoja de Trabajo para listado'!$DE$151:$DG$151,0)),0)+IFERROR(INDEX('Hoja de Trabajo para listado'!$CD$155:$DC$1048576,MATCH($A877,'Hoja de Trabajo para listado'!$CD$155:$CD$1048576,0),MATCH((CUADRO!Q$4&amp;$E877),'Hoja de Trabajo para listado'!$CD$151:$DC$151,0)),0)</f>
        <v>0</v>
      </c>
      <c r="R877" s="243">
        <f t="shared" ca="1" si="33"/>
        <v>0</v>
      </c>
      <c r="S877" s="249"/>
      <c r="T877" s="243">
        <f ca="1">+T878</f>
        <v>0</v>
      </c>
      <c r="U877" s="242">
        <f t="shared" si="34"/>
        <v>1</v>
      </c>
      <c r="V877" s="333" t="str">
        <f>+VLOOKUP(A877,bd_lista!$A$3:$E$592,5,FALSE)</f>
        <v>Gobiernos Autonomos Municipales</v>
      </c>
      <c r="W877" s="387" t="str">
        <f>+V877</f>
        <v>Gobiernos Autonomos Municipales</v>
      </c>
      <c r="X877" s="242">
        <f>+VLOOKUP(A877,[4]Sheet1!$A$13:$D$744,4,FALSE)</f>
        <v>0</v>
      </c>
      <c r="Y877" s="242" t="e">
        <f>+VLOOKUP(X877,bd_lista!$A$3:$C$592,3,FALSE)</f>
        <v>#N/A</v>
      </c>
      <c r="Z877" s="294">
        <f>+X877</f>
        <v>0</v>
      </c>
      <c r="AA877" s="295" t="e">
        <f>+Y877</f>
        <v>#N/A</v>
      </c>
    </row>
    <row r="878" spans="1:27" customFormat="1" ht="15" hidden="1" customHeight="1">
      <c r="A878" s="32">
        <v>1521</v>
      </c>
      <c r="B878" s="393"/>
      <c r="C878" s="247" t="str">
        <f>+VLOOKUP(A878,bd_lista!$A$3:$C$592,3,FALSE)</f>
        <v>Gobierno Autónomo Municipal de Colcha"K" (Villa Martín)</v>
      </c>
      <c r="D878" s="390"/>
      <c r="E878" s="244" t="s">
        <v>1305</v>
      </c>
      <c r="F878" s="245">
        <f ca="1">+IFERROR(INDEX('Hoja de Trabajo para listado'!$A$155:$Z$1048576,MATCH($A878,'Hoja de Trabajo para listado'!$A$155:$A$1048576,0),MATCH((CUADRO!F$4&amp;$E878),'Hoja de Trabajo para listado'!$A$151:$Z$151,0)),0)+IFERROR(INDEX('Hoja de Trabajo para listado'!$AB$155:$BA$1048576,MATCH($A878,'Hoja de Trabajo para listado'!$AB$155:$AB$1048576,0),MATCH((CUADRO!F$4&amp;$E878),'Hoja de Trabajo para listado'!$AB$151:$BA$151,0)),0)+IFERROR(INDEX('Hoja de Trabajo para listado'!$BC$155:$CB$1048576,MATCH($A878,'Hoja de Trabajo para listado'!$BC$155:$BC$1048576,0),MATCH((CUADRO!F$4&amp;$E878),'Hoja de Trabajo para listado'!$BC$151:$CB$151,0)),0)+IFERROR(INDEX('Hoja de Trabajo para listado'!$DE$153:$DG$274,MATCH($A878,'Hoja de Trabajo para listado'!$DE$153:$DE$1048576,0),MATCH((CUADRO!F$4&amp;$E878),'Hoja de Trabajo para listado'!$DE$151:$DG$151,0)),0)+IFERROR(INDEX('Hoja de Trabajo para listado'!$CD$155:$DC$1048576,MATCH($A878,'Hoja de Trabajo para listado'!$CD$155:$CD$1048576,0),MATCH((CUADRO!F$4&amp;$E878),'Hoja de Trabajo para listado'!$CD$151:$DC$151,0)),0)</f>
        <v>0</v>
      </c>
      <c r="G878" s="245">
        <f ca="1">+IFERROR(INDEX('Hoja de Trabajo para listado'!$A$155:$Z$1048576,MATCH($A878,'Hoja de Trabajo para listado'!$A$155:$A$1048576,0),MATCH((CUADRO!G$4&amp;$E878),'Hoja de Trabajo para listado'!$A$151:$Z$151,0)),0)+IFERROR(INDEX('Hoja de Trabajo para listado'!$AB$155:$BA$1048576,MATCH($A878,'Hoja de Trabajo para listado'!$AB$155:$AB$1048576,0),MATCH((CUADRO!G$4&amp;$E878),'Hoja de Trabajo para listado'!$AB$151:$BA$151,0)),0)+IFERROR(INDEX('Hoja de Trabajo para listado'!$BC$155:$CB$1048576,MATCH($A878,'Hoja de Trabajo para listado'!$BC$155:$BC$1048576,0),MATCH((CUADRO!G$4&amp;$E878),'Hoja de Trabajo para listado'!$BC$151:$CB$151,0)),0)+IFERROR(INDEX('Hoja de Trabajo para listado'!$DE$153:$DG$274,MATCH($A878,'Hoja de Trabajo para listado'!$DE$153:$DE$1048576,0),MATCH((CUADRO!G$4&amp;$E878),'Hoja de Trabajo para listado'!$DE$151:$DG$151,0)),0)+IFERROR(INDEX('Hoja de Trabajo para listado'!$CD$155:$DC$1048576,MATCH($A878,'Hoja de Trabajo para listado'!$CD$155:$CD$1048576,0),MATCH((CUADRO!G$4&amp;$E878),'Hoja de Trabajo para listado'!$CD$151:$DC$151,0)),0)</f>
        <v>0</v>
      </c>
      <c r="H878" s="245">
        <f ca="1">+IFERROR(INDEX('Hoja de Trabajo para listado'!$A$155:$Z$1048576,MATCH($A878,'Hoja de Trabajo para listado'!$A$155:$A$1048576,0),MATCH((CUADRO!H$4&amp;$E878),'Hoja de Trabajo para listado'!$A$151:$Z$151,0)),0)+IFERROR(INDEX('Hoja de Trabajo para listado'!$AB$155:$BA$1048576,MATCH($A878,'Hoja de Trabajo para listado'!$AB$155:$AB$1048576,0),MATCH((CUADRO!H$4&amp;$E878),'Hoja de Trabajo para listado'!$AB$151:$BA$151,0)),0)+IFERROR(INDEX('Hoja de Trabajo para listado'!$BC$155:$CB$1048576,MATCH($A878,'Hoja de Trabajo para listado'!$BC$155:$BC$1048576,0),MATCH((CUADRO!H$4&amp;$E878),'Hoja de Trabajo para listado'!$BC$151:$CB$151,0)),0)+IFERROR(INDEX('Hoja de Trabajo para listado'!$DE$153:$DG$274,MATCH($A878,'Hoja de Trabajo para listado'!$DE$153:$DE$1048576,0),MATCH((CUADRO!H$4&amp;$E878),'Hoja de Trabajo para listado'!$DE$151:$DG$151,0)),0)+IFERROR(INDEX('Hoja de Trabajo para listado'!$CD$155:$DC$1048576,MATCH($A878,'Hoja de Trabajo para listado'!$CD$155:$CD$1048576,0),MATCH((CUADRO!H$4&amp;$E878),'Hoja de Trabajo para listado'!$CD$151:$DC$151,0)),0)</f>
        <v>0</v>
      </c>
      <c r="I878" s="245">
        <f ca="1">+IFERROR(INDEX('Hoja de Trabajo para listado'!$A$155:$Z$1048576,MATCH($A878,'Hoja de Trabajo para listado'!$A$155:$A$1048576,0),MATCH((CUADRO!I$4&amp;$E878),'Hoja de Trabajo para listado'!$A$151:$Z$151,0)),0)+IFERROR(INDEX('Hoja de Trabajo para listado'!$AB$155:$BA$1048576,MATCH($A878,'Hoja de Trabajo para listado'!$AB$155:$AB$1048576,0),MATCH((CUADRO!I$4&amp;$E878),'Hoja de Trabajo para listado'!$AB$151:$BA$151,0)),0)+IFERROR(INDEX('Hoja de Trabajo para listado'!$BC$155:$CB$1048576,MATCH($A878,'Hoja de Trabajo para listado'!$BC$155:$BC$1048576,0),MATCH((CUADRO!I$4&amp;$E878),'Hoja de Trabajo para listado'!$BC$151:$CB$151,0)),0)+IFERROR(INDEX('Hoja de Trabajo para listado'!$DE$153:$DG$274,MATCH($A878,'Hoja de Trabajo para listado'!$DE$153:$DE$1048576,0),MATCH((CUADRO!I$4&amp;$E878),'Hoja de Trabajo para listado'!$DE$151:$DG$151,0)),0)+IFERROR(INDEX('Hoja de Trabajo para listado'!$CD$155:$DC$1048576,MATCH($A878,'Hoja de Trabajo para listado'!$CD$155:$CD$1048576,0),MATCH((CUADRO!I$4&amp;$E878),'Hoja de Trabajo para listado'!$CD$151:$DC$151,0)),0)</f>
        <v>0</v>
      </c>
      <c r="J878" s="245">
        <f ca="1">+IFERROR(INDEX('Hoja de Trabajo para listado'!$A$155:$Z$1048576,MATCH($A878,'Hoja de Trabajo para listado'!$A$155:$A$1048576,0),MATCH((CUADRO!J$4&amp;$E878),'Hoja de Trabajo para listado'!$A$151:$Z$151,0)),0)+IFERROR(INDEX('Hoja de Trabajo para listado'!$AB$155:$BA$1048576,MATCH($A878,'Hoja de Trabajo para listado'!$AB$155:$AB$1048576,0),MATCH((CUADRO!J$4&amp;$E878),'Hoja de Trabajo para listado'!$AB$151:$BA$151,0)),0)+IFERROR(INDEX('Hoja de Trabajo para listado'!$BC$155:$CB$1048576,MATCH($A878,'Hoja de Trabajo para listado'!$BC$155:$BC$1048576,0),MATCH((CUADRO!J$4&amp;$E878),'Hoja de Trabajo para listado'!$BC$151:$CB$151,0)),0)+IFERROR(INDEX('Hoja de Trabajo para listado'!$DE$153:$DG$274,MATCH($A878,'Hoja de Trabajo para listado'!$DE$153:$DE$1048576,0),MATCH((CUADRO!J$4&amp;$E878),'Hoja de Trabajo para listado'!$DE$151:$DG$151,0)),0)+IFERROR(INDEX('Hoja de Trabajo para listado'!$CD$155:$DC$1048576,MATCH($A878,'Hoja de Trabajo para listado'!$CD$155:$CD$1048576,0),MATCH((CUADRO!J$4&amp;$E878),'Hoja de Trabajo para listado'!$CD$151:$DC$151,0)),0)</f>
        <v>0</v>
      </c>
      <c r="K878" s="245">
        <f ca="1">+IFERROR(INDEX('Hoja de Trabajo para listado'!$A$155:$Z$1048576,MATCH($A878,'Hoja de Trabajo para listado'!$A$155:$A$1048576,0),MATCH((CUADRO!K$4&amp;$E878),'Hoja de Trabajo para listado'!$A$151:$Z$151,0)),0)+IFERROR(INDEX('Hoja de Trabajo para listado'!$AB$155:$BA$1048576,MATCH($A878,'Hoja de Trabajo para listado'!$AB$155:$AB$1048576,0),MATCH((CUADRO!K$4&amp;$E878),'Hoja de Trabajo para listado'!$AB$151:$BA$151,0)),0)+IFERROR(INDEX('Hoja de Trabajo para listado'!$BC$155:$CB$1048576,MATCH($A878,'Hoja de Trabajo para listado'!$BC$155:$BC$1048576,0),MATCH((CUADRO!K$4&amp;$E878),'Hoja de Trabajo para listado'!$BC$151:$CB$151,0)),0)+IFERROR(INDEX('Hoja de Trabajo para listado'!$DE$153:$DG$274,MATCH($A878,'Hoja de Trabajo para listado'!$DE$153:$DE$1048576,0),MATCH((CUADRO!K$4&amp;$E878),'Hoja de Trabajo para listado'!$DE$151:$DG$151,0)),0)+IFERROR(INDEX('Hoja de Trabajo para listado'!$CD$155:$DC$1048576,MATCH($A878,'Hoja de Trabajo para listado'!$CD$155:$CD$1048576,0),MATCH((CUADRO!K$4&amp;$E878),'Hoja de Trabajo para listado'!$CD$151:$DC$151,0)),0)</f>
        <v>0</v>
      </c>
      <c r="L878" s="245">
        <f ca="1">+IFERROR(INDEX('Hoja de Trabajo para listado'!$A$155:$Z$1048576,MATCH($A878,'Hoja de Trabajo para listado'!$A$155:$A$1048576,0),MATCH((CUADRO!L$4&amp;$E878),'Hoja de Trabajo para listado'!$A$151:$Z$151,0)),0)+IFERROR(INDEX('Hoja de Trabajo para listado'!$AB$155:$BA$1048576,MATCH($A878,'Hoja de Trabajo para listado'!$AB$155:$AB$1048576,0),MATCH((CUADRO!L$4&amp;$E878),'Hoja de Trabajo para listado'!$AB$151:$BA$151,0)),0)+IFERROR(INDEX('Hoja de Trabajo para listado'!$BC$155:$CB$1048576,MATCH($A878,'Hoja de Trabajo para listado'!$BC$155:$BC$1048576,0),MATCH((CUADRO!L$4&amp;$E878),'Hoja de Trabajo para listado'!$BC$151:$CB$151,0)),0)+IFERROR(INDEX('Hoja de Trabajo para listado'!$DE$153:$DG$274,MATCH($A878,'Hoja de Trabajo para listado'!$DE$153:$DE$1048576,0),MATCH((CUADRO!L$4&amp;$E878),'Hoja de Trabajo para listado'!$DE$151:$DG$151,0)),0)+IFERROR(INDEX('Hoja de Trabajo para listado'!$CD$155:$DC$1048576,MATCH($A878,'Hoja de Trabajo para listado'!$CD$155:$CD$1048576,0),MATCH((CUADRO!L$4&amp;$E878),'Hoja de Trabajo para listado'!$CD$151:$DC$151,0)),0)</f>
        <v>0</v>
      </c>
      <c r="M878" s="245">
        <f ca="1">+IFERROR(INDEX('Hoja de Trabajo para listado'!$A$155:$Z$1048576,MATCH($A878,'Hoja de Trabajo para listado'!$A$155:$A$1048576,0),MATCH((CUADRO!M$4&amp;$E878),'Hoja de Trabajo para listado'!$A$151:$Z$151,0)),0)+IFERROR(INDEX('Hoja de Trabajo para listado'!$AB$155:$BA$1048576,MATCH($A878,'Hoja de Trabajo para listado'!$AB$155:$AB$1048576,0),MATCH((CUADRO!M$4&amp;$E878),'Hoja de Trabajo para listado'!$AB$151:$BA$151,0)),0)+IFERROR(INDEX('Hoja de Trabajo para listado'!$BC$155:$CB$1048576,MATCH($A878,'Hoja de Trabajo para listado'!$BC$155:$BC$1048576,0),MATCH((CUADRO!M$4&amp;$E878),'Hoja de Trabajo para listado'!$BC$151:$CB$151,0)),0)+IFERROR(INDEX('Hoja de Trabajo para listado'!$DE$153:$DG$274,MATCH($A878,'Hoja de Trabajo para listado'!$DE$153:$DE$1048576,0),MATCH((CUADRO!M$4&amp;$E878),'Hoja de Trabajo para listado'!$DE$151:$DG$151,0)),0)+IFERROR(INDEX('Hoja de Trabajo para listado'!$CD$155:$DC$1048576,MATCH($A878,'Hoja de Trabajo para listado'!$CD$155:$CD$1048576,0),MATCH((CUADRO!M$4&amp;$E878),'Hoja de Trabajo para listado'!$CD$151:$DC$151,0)),0)</f>
        <v>0</v>
      </c>
      <c r="N878" s="245">
        <f ca="1">+IFERROR(INDEX('Hoja de Trabajo para listado'!$A$155:$Z$1048576,MATCH($A878,'Hoja de Trabajo para listado'!$A$155:$A$1048576,0),MATCH((CUADRO!N$4&amp;$E878),'Hoja de Trabajo para listado'!$A$151:$Z$151,0)),0)+IFERROR(INDEX('Hoja de Trabajo para listado'!$AB$155:$BA$1048576,MATCH($A878,'Hoja de Trabajo para listado'!$AB$155:$AB$1048576,0),MATCH((CUADRO!N$4&amp;$E878),'Hoja de Trabajo para listado'!$AB$151:$BA$151,0)),0)+IFERROR(INDEX('Hoja de Trabajo para listado'!$BC$155:$CB$1048576,MATCH($A878,'Hoja de Trabajo para listado'!$BC$155:$BC$1048576,0),MATCH((CUADRO!N$4&amp;$E878),'Hoja de Trabajo para listado'!$BC$151:$CB$151,0)),0)+IFERROR(INDEX('Hoja de Trabajo para listado'!$DE$153:$DG$274,MATCH($A878,'Hoja de Trabajo para listado'!$DE$153:$DE$1048576,0),MATCH((CUADRO!N$4&amp;$E878),'Hoja de Trabajo para listado'!$DE$151:$DG$151,0)),0)+IFERROR(INDEX('Hoja de Trabajo para listado'!$CD$155:$DC$1048576,MATCH($A878,'Hoja de Trabajo para listado'!$CD$155:$CD$1048576,0),MATCH((CUADRO!N$4&amp;$E878),'Hoja de Trabajo para listado'!$CD$151:$DC$151,0)),0)</f>
        <v>0</v>
      </c>
      <c r="O878" s="245">
        <f ca="1">+IFERROR(INDEX('Hoja de Trabajo para listado'!$A$155:$Z$1048576,MATCH($A878,'Hoja de Trabajo para listado'!$A$155:$A$1048576,0),MATCH((CUADRO!O$4&amp;$E878),'Hoja de Trabajo para listado'!$A$151:$Z$151,0)),0)+IFERROR(INDEX('Hoja de Trabajo para listado'!$AB$155:$BA$1048576,MATCH($A878,'Hoja de Trabajo para listado'!$AB$155:$AB$1048576,0),MATCH((CUADRO!O$4&amp;$E878),'Hoja de Trabajo para listado'!$AB$151:$BA$151,0)),0)+IFERROR(INDEX('Hoja de Trabajo para listado'!$BC$155:$CB$1048576,MATCH($A878,'Hoja de Trabajo para listado'!$BC$155:$BC$1048576,0),MATCH((CUADRO!O$4&amp;$E878),'Hoja de Trabajo para listado'!$BC$151:$CB$151,0)),0)+IFERROR(INDEX('Hoja de Trabajo para listado'!$DE$153:$DG$274,MATCH($A878,'Hoja de Trabajo para listado'!$DE$153:$DE$1048576,0),MATCH((CUADRO!O$4&amp;$E878),'Hoja de Trabajo para listado'!$DE$151:$DG$151,0)),0)+IFERROR(INDEX('Hoja de Trabajo para listado'!$CD$155:$DC$1048576,MATCH($A878,'Hoja de Trabajo para listado'!$CD$155:$CD$1048576,0),MATCH((CUADRO!O$4&amp;$E878),'Hoja de Trabajo para listado'!$CD$151:$DC$151,0)),0)</f>
        <v>0</v>
      </c>
      <c r="P878" s="245">
        <f ca="1">+IFERROR(INDEX('Hoja de Trabajo para listado'!$A$155:$Z$1048576,MATCH($A878,'Hoja de Trabajo para listado'!$A$155:$A$1048576,0),MATCH((CUADRO!P$4&amp;$E878),'Hoja de Trabajo para listado'!$A$151:$Z$151,0)),0)+IFERROR(INDEX('Hoja de Trabajo para listado'!$AB$155:$BA$1048576,MATCH($A878,'Hoja de Trabajo para listado'!$AB$155:$AB$1048576,0),MATCH((CUADRO!P$4&amp;$E878),'Hoja de Trabajo para listado'!$AB$151:$BA$151,0)),0)+IFERROR(INDEX('Hoja de Trabajo para listado'!$BC$155:$CB$1048576,MATCH($A878,'Hoja de Trabajo para listado'!$BC$155:$BC$1048576,0),MATCH((CUADRO!P$4&amp;$E878),'Hoja de Trabajo para listado'!$BC$151:$CB$151,0)),0)+IFERROR(INDEX('Hoja de Trabajo para listado'!$DE$153:$DG$274,MATCH($A878,'Hoja de Trabajo para listado'!$DE$153:$DE$1048576,0),MATCH((CUADRO!P$4&amp;$E878),'Hoja de Trabajo para listado'!$DE$151:$DG$151,0)),0)+IFERROR(INDEX('Hoja de Trabajo para listado'!$CD$155:$DC$1048576,MATCH($A878,'Hoja de Trabajo para listado'!$CD$155:$CD$1048576,0),MATCH((CUADRO!P$4&amp;$E878),'Hoja de Trabajo para listado'!$CD$151:$DC$151,0)),0)</f>
        <v>0</v>
      </c>
      <c r="Q878" s="245">
        <f ca="1">+IFERROR(INDEX('Hoja de Trabajo para listado'!$A$155:$Z$1048576,MATCH($A878,'Hoja de Trabajo para listado'!$A$155:$A$1048576,0),MATCH((CUADRO!Q$4&amp;$E878),'Hoja de Trabajo para listado'!$A$151:$Z$151,0)),0)+IFERROR(INDEX('Hoja de Trabajo para listado'!$AB$155:$BA$1048576,MATCH($A878,'Hoja de Trabajo para listado'!$AB$155:$AB$1048576,0),MATCH((CUADRO!Q$4&amp;$E878),'Hoja de Trabajo para listado'!$AB$151:$BA$151,0)),0)+IFERROR(INDEX('Hoja de Trabajo para listado'!$BC$155:$CB$1048576,MATCH($A878,'Hoja de Trabajo para listado'!$BC$155:$BC$1048576,0),MATCH((CUADRO!Q$4&amp;$E878),'Hoja de Trabajo para listado'!$BC$151:$CB$151,0)),0)+IFERROR(INDEX('Hoja de Trabajo para listado'!$DE$153:$DG$274,MATCH($A878,'Hoja de Trabajo para listado'!$DE$153:$DE$1048576,0),MATCH((CUADRO!Q$4&amp;$E878),'Hoja de Trabajo para listado'!$DE$151:$DG$151,0)),0)+IFERROR(INDEX('Hoja de Trabajo para listado'!$CD$155:$DC$1048576,MATCH($A878,'Hoja de Trabajo para listado'!$CD$155:$CD$1048576,0),MATCH((CUADRO!Q$4&amp;$E878),'Hoja de Trabajo para listado'!$CD$151:$DC$151,0)),0)</f>
        <v>0</v>
      </c>
      <c r="R878" s="245">
        <f t="shared" ca="1" si="33"/>
        <v>0</v>
      </c>
      <c r="S878" s="259">
        <f ca="1">+R877+R878</f>
        <v>0</v>
      </c>
      <c r="T878" s="245">
        <f ca="1">+S878</f>
        <v>0</v>
      </c>
      <c r="U878" s="244">
        <f t="shared" si="34"/>
        <v>2</v>
      </c>
      <c r="V878" s="333" t="str">
        <f>+VLOOKUP(A878,bd_lista!$A$3:$E$592,5,FALSE)</f>
        <v>Gobiernos Autonomos Municipales</v>
      </c>
      <c r="W878" s="388"/>
      <c r="X878" s="242">
        <f>+VLOOKUP(A878,[4]Sheet1!$A$13:$D$744,4,FALSE)</f>
        <v>0</v>
      </c>
      <c r="Y878" s="242" t="e">
        <f>+VLOOKUP(X878,bd_lista!$A$3:$C$592,3,FALSE)</f>
        <v>#N/A</v>
      </c>
      <c r="Z878" s="292"/>
      <c r="AA878" s="293"/>
    </row>
    <row r="879" spans="1:27" customFormat="1" ht="15" hidden="1" customHeight="1">
      <c r="A879" s="32">
        <v>1522</v>
      </c>
      <c r="B879" s="392">
        <f>+A879</f>
        <v>1522</v>
      </c>
      <c r="C879" s="247" t="str">
        <f>+VLOOKUP(A879,bd_lista!$A$3:$C$592,3,FALSE)</f>
        <v>Gobierno Autónomo Municipal de San Pedro de Quemes</v>
      </c>
      <c r="D879" s="389" t="str">
        <f>+C879</f>
        <v>Gobierno Autónomo Municipal de San Pedro de Quemes</v>
      </c>
      <c r="E879" s="242" t="s">
        <v>1304</v>
      </c>
      <c r="F879" s="243">
        <f ca="1">+IFERROR(INDEX('Hoja de Trabajo para listado'!$A$155:$Z$1048576,MATCH($A879,'Hoja de Trabajo para listado'!$A$155:$A$1048576,0),MATCH((CUADRO!F$4&amp;$E879),'Hoja de Trabajo para listado'!$A$151:$Z$151,0)),0)+IFERROR(INDEX('Hoja de Trabajo para listado'!$AB$155:$BA$1048576,MATCH($A879,'Hoja de Trabajo para listado'!$AB$155:$AB$1048576,0),MATCH((CUADRO!F$4&amp;$E879),'Hoja de Trabajo para listado'!$AB$151:$BA$151,0)),0)+IFERROR(INDEX('Hoja de Trabajo para listado'!$BC$155:$CB$1048576,MATCH($A879,'Hoja de Trabajo para listado'!$BC$155:$BC$1048576,0),MATCH((CUADRO!F$4&amp;$E879),'Hoja de Trabajo para listado'!$BC$151:$CB$151,0)),0)+IFERROR(INDEX('Hoja de Trabajo para listado'!$DE$153:$DG$274,MATCH($A879,'Hoja de Trabajo para listado'!$DE$153:$DE$1048576,0),MATCH((CUADRO!F$4&amp;$E879),'Hoja de Trabajo para listado'!$DE$151:$DG$151,0)),0)+IFERROR(INDEX('Hoja de Trabajo para listado'!$CD$155:$DC$1048576,MATCH($A879,'Hoja de Trabajo para listado'!$CD$155:$CD$1048576,0),MATCH((CUADRO!F$4&amp;$E879),'Hoja de Trabajo para listado'!$CD$151:$DC$151,0)),0)</f>
        <v>0</v>
      </c>
      <c r="G879" s="243">
        <f ca="1">+IFERROR(INDEX('Hoja de Trabajo para listado'!$A$155:$Z$1048576,MATCH($A879,'Hoja de Trabajo para listado'!$A$155:$A$1048576,0),MATCH((CUADRO!G$4&amp;$E879),'Hoja de Trabajo para listado'!$A$151:$Z$151,0)),0)+IFERROR(INDEX('Hoja de Trabajo para listado'!$AB$155:$BA$1048576,MATCH($A879,'Hoja de Trabajo para listado'!$AB$155:$AB$1048576,0),MATCH((CUADRO!G$4&amp;$E879),'Hoja de Trabajo para listado'!$AB$151:$BA$151,0)),0)+IFERROR(INDEX('Hoja de Trabajo para listado'!$BC$155:$CB$1048576,MATCH($A879,'Hoja de Trabajo para listado'!$BC$155:$BC$1048576,0),MATCH((CUADRO!G$4&amp;$E879),'Hoja de Trabajo para listado'!$BC$151:$CB$151,0)),0)+IFERROR(INDEX('Hoja de Trabajo para listado'!$DE$153:$DG$274,MATCH($A879,'Hoja de Trabajo para listado'!$DE$153:$DE$1048576,0),MATCH((CUADRO!G$4&amp;$E879),'Hoja de Trabajo para listado'!$DE$151:$DG$151,0)),0)+IFERROR(INDEX('Hoja de Trabajo para listado'!$CD$155:$DC$1048576,MATCH($A879,'Hoja de Trabajo para listado'!$CD$155:$CD$1048576,0),MATCH((CUADRO!G$4&amp;$E879),'Hoja de Trabajo para listado'!$CD$151:$DC$151,0)),0)</f>
        <v>0</v>
      </c>
      <c r="H879" s="243">
        <f ca="1">+IFERROR(INDEX('Hoja de Trabajo para listado'!$A$155:$Z$1048576,MATCH($A879,'Hoja de Trabajo para listado'!$A$155:$A$1048576,0),MATCH((CUADRO!H$4&amp;$E879),'Hoja de Trabajo para listado'!$A$151:$Z$151,0)),0)+IFERROR(INDEX('Hoja de Trabajo para listado'!$AB$155:$BA$1048576,MATCH($A879,'Hoja de Trabajo para listado'!$AB$155:$AB$1048576,0),MATCH((CUADRO!H$4&amp;$E879),'Hoja de Trabajo para listado'!$AB$151:$BA$151,0)),0)+IFERROR(INDEX('Hoja de Trabajo para listado'!$BC$155:$CB$1048576,MATCH($A879,'Hoja de Trabajo para listado'!$BC$155:$BC$1048576,0),MATCH((CUADRO!H$4&amp;$E879),'Hoja de Trabajo para listado'!$BC$151:$CB$151,0)),0)+IFERROR(INDEX('Hoja de Trabajo para listado'!$DE$153:$DG$274,MATCH($A879,'Hoja de Trabajo para listado'!$DE$153:$DE$1048576,0),MATCH((CUADRO!H$4&amp;$E879),'Hoja de Trabajo para listado'!$DE$151:$DG$151,0)),0)+IFERROR(INDEX('Hoja de Trabajo para listado'!$CD$155:$DC$1048576,MATCH($A879,'Hoja de Trabajo para listado'!$CD$155:$CD$1048576,0),MATCH((CUADRO!H$4&amp;$E879),'Hoja de Trabajo para listado'!$CD$151:$DC$151,0)),0)</f>
        <v>0</v>
      </c>
      <c r="I879" s="243">
        <f ca="1">+IFERROR(INDEX('Hoja de Trabajo para listado'!$A$155:$Z$1048576,MATCH($A879,'Hoja de Trabajo para listado'!$A$155:$A$1048576,0),MATCH((CUADRO!I$4&amp;$E879),'Hoja de Trabajo para listado'!$A$151:$Z$151,0)),0)+IFERROR(INDEX('Hoja de Trabajo para listado'!$AB$155:$BA$1048576,MATCH($A879,'Hoja de Trabajo para listado'!$AB$155:$AB$1048576,0),MATCH((CUADRO!I$4&amp;$E879),'Hoja de Trabajo para listado'!$AB$151:$BA$151,0)),0)+IFERROR(INDEX('Hoja de Trabajo para listado'!$BC$155:$CB$1048576,MATCH($A879,'Hoja de Trabajo para listado'!$BC$155:$BC$1048576,0),MATCH((CUADRO!I$4&amp;$E879),'Hoja de Trabajo para listado'!$BC$151:$CB$151,0)),0)+IFERROR(INDEX('Hoja de Trabajo para listado'!$DE$153:$DG$274,MATCH($A879,'Hoja de Trabajo para listado'!$DE$153:$DE$1048576,0),MATCH((CUADRO!I$4&amp;$E879),'Hoja de Trabajo para listado'!$DE$151:$DG$151,0)),0)+IFERROR(INDEX('Hoja de Trabajo para listado'!$CD$155:$DC$1048576,MATCH($A879,'Hoja de Trabajo para listado'!$CD$155:$CD$1048576,0),MATCH((CUADRO!I$4&amp;$E879),'Hoja de Trabajo para listado'!$CD$151:$DC$151,0)),0)</f>
        <v>0</v>
      </c>
      <c r="J879" s="243">
        <f ca="1">+IFERROR(INDEX('Hoja de Trabajo para listado'!$A$155:$Z$1048576,MATCH($A879,'Hoja de Trabajo para listado'!$A$155:$A$1048576,0),MATCH((CUADRO!J$4&amp;$E879),'Hoja de Trabajo para listado'!$A$151:$Z$151,0)),0)+IFERROR(INDEX('Hoja de Trabajo para listado'!$AB$155:$BA$1048576,MATCH($A879,'Hoja de Trabajo para listado'!$AB$155:$AB$1048576,0),MATCH((CUADRO!J$4&amp;$E879),'Hoja de Trabajo para listado'!$AB$151:$BA$151,0)),0)+IFERROR(INDEX('Hoja de Trabajo para listado'!$BC$155:$CB$1048576,MATCH($A879,'Hoja de Trabajo para listado'!$BC$155:$BC$1048576,0),MATCH((CUADRO!J$4&amp;$E879),'Hoja de Trabajo para listado'!$BC$151:$CB$151,0)),0)+IFERROR(INDEX('Hoja de Trabajo para listado'!$DE$153:$DG$274,MATCH($A879,'Hoja de Trabajo para listado'!$DE$153:$DE$1048576,0),MATCH((CUADRO!J$4&amp;$E879),'Hoja de Trabajo para listado'!$DE$151:$DG$151,0)),0)+IFERROR(INDEX('Hoja de Trabajo para listado'!$CD$155:$DC$1048576,MATCH($A879,'Hoja de Trabajo para listado'!$CD$155:$CD$1048576,0),MATCH((CUADRO!J$4&amp;$E879),'Hoja de Trabajo para listado'!$CD$151:$DC$151,0)),0)</f>
        <v>0</v>
      </c>
      <c r="K879" s="243">
        <f ca="1">+IFERROR(INDEX('Hoja de Trabajo para listado'!$A$155:$Z$1048576,MATCH($A879,'Hoja de Trabajo para listado'!$A$155:$A$1048576,0),MATCH((CUADRO!K$4&amp;$E879),'Hoja de Trabajo para listado'!$A$151:$Z$151,0)),0)+IFERROR(INDEX('Hoja de Trabajo para listado'!$AB$155:$BA$1048576,MATCH($A879,'Hoja de Trabajo para listado'!$AB$155:$AB$1048576,0),MATCH((CUADRO!K$4&amp;$E879),'Hoja de Trabajo para listado'!$AB$151:$BA$151,0)),0)+IFERROR(INDEX('Hoja de Trabajo para listado'!$BC$155:$CB$1048576,MATCH($A879,'Hoja de Trabajo para listado'!$BC$155:$BC$1048576,0),MATCH((CUADRO!K$4&amp;$E879),'Hoja de Trabajo para listado'!$BC$151:$CB$151,0)),0)+IFERROR(INDEX('Hoja de Trabajo para listado'!$DE$153:$DG$274,MATCH($A879,'Hoja de Trabajo para listado'!$DE$153:$DE$1048576,0),MATCH((CUADRO!K$4&amp;$E879),'Hoja de Trabajo para listado'!$DE$151:$DG$151,0)),0)+IFERROR(INDEX('Hoja de Trabajo para listado'!$CD$155:$DC$1048576,MATCH($A879,'Hoja de Trabajo para listado'!$CD$155:$CD$1048576,0),MATCH((CUADRO!K$4&amp;$E879),'Hoja de Trabajo para listado'!$CD$151:$DC$151,0)),0)</f>
        <v>0</v>
      </c>
      <c r="L879" s="243">
        <f ca="1">+IFERROR(INDEX('Hoja de Trabajo para listado'!$A$155:$Z$1048576,MATCH($A879,'Hoja de Trabajo para listado'!$A$155:$A$1048576,0),MATCH((CUADRO!L$4&amp;$E879),'Hoja de Trabajo para listado'!$A$151:$Z$151,0)),0)+IFERROR(INDEX('Hoja de Trabajo para listado'!$AB$155:$BA$1048576,MATCH($A879,'Hoja de Trabajo para listado'!$AB$155:$AB$1048576,0),MATCH((CUADRO!L$4&amp;$E879),'Hoja de Trabajo para listado'!$AB$151:$BA$151,0)),0)+IFERROR(INDEX('Hoja de Trabajo para listado'!$BC$155:$CB$1048576,MATCH($A879,'Hoja de Trabajo para listado'!$BC$155:$BC$1048576,0),MATCH((CUADRO!L$4&amp;$E879),'Hoja de Trabajo para listado'!$BC$151:$CB$151,0)),0)+IFERROR(INDEX('Hoja de Trabajo para listado'!$DE$153:$DG$274,MATCH($A879,'Hoja de Trabajo para listado'!$DE$153:$DE$1048576,0),MATCH((CUADRO!L$4&amp;$E879),'Hoja de Trabajo para listado'!$DE$151:$DG$151,0)),0)+IFERROR(INDEX('Hoja de Trabajo para listado'!$CD$155:$DC$1048576,MATCH($A879,'Hoja de Trabajo para listado'!$CD$155:$CD$1048576,0),MATCH((CUADRO!L$4&amp;$E879),'Hoja de Trabajo para listado'!$CD$151:$DC$151,0)),0)</f>
        <v>0</v>
      </c>
      <c r="M879" s="243">
        <f ca="1">+IFERROR(INDEX('Hoja de Trabajo para listado'!$A$155:$Z$1048576,MATCH($A879,'Hoja de Trabajo para listado'!$A$155:$A$1048576,0),MATCH((CUADRO!M$4&amp;$E879),'Hoja de Trabajo para listado'!$A$151:$Z$151,0)),0)+IFERROR(INDEX('Hoja de Trabajo para listado'!$AB$155:$BA$1048576,MATCH($A879,'Hoja de Trabajo para listado'!$AB$155:$AB$1048576,0),MATCH((CUADRO!M$4&amp;$E879),'Hoja de Trabajo para listado'!$AB$151:$BA$151,0)),0)+IFERROR(INDEX('Hoja de Trabajo para listado'!$BC$155:$CB$1048576,MATCH($A879,'Hoja de Trabajo para listado'!$BC$155:$BC$1048576,0),MATCH((CUADRO!M$4&amp;$E879),'Hoja de Trabajo para listado'!$BC$151:$CB$151,0)),0)+IFERROR(INDEX('Hoja de Trabajo para listado'!$DE$153:$DG$274,MATCH($A879,'Hoja de Trabajo para listado'!$DE$153:$DE$1048576,0),MATCH((CUADRO!M$4&amp;$E879),'Hoja de Trabajo para listado'!$DE$151:$DG$151,0)),0)+IFERROR(INDEX('Hoja de Trabajo para listado'!$CD$155:$DC$1048576,MATCH($A879,'Hoja de Trabajo para listado'!$CD$155:$CD$1048576,0),MATCH((CUADRO!M$4&amp;$E879),'Hoja de Trabajo para listado'!$CD$151:$DC$151,0)),0)</f>
        <v>0</v>
      </c>
      <c r="N879" s="243">
        <f ca="1">+IFERROR(INDEX('Hoja de Trabajo para listado'!$A$155:$Z$1048576,MATCH($A879,'Hoja de Trabajo para listado'!$A$155:$A$1048576,0),MATCH((CUADRO!N$4&amp;$E879),'Hoja de Trabajo para listado'!$A$151:$Z$151,0)),0)+IFERROR(INDEX('Hoja de Trabajo para listado'!$AB$155:$BA$1048576,MATCH($A879,'Hoja de Trabajo para listado'!$AB$155:$AB$1048576,0),MATCH((CUADRO!N$4&amp;$E879),'Hoja de Trabajo para listado'!$AB$151:$BA$151,0)),0)+IFERROR(INDEX('Hoja de Trabajo para listado'!$BC$155:$CB$1048576,MATCH($A879,'Hoja de Trabajo para listado'!$BC$155:$BC$1048576,0),MATCH((CUADRO!N$4&amp;$E879),'Hoja de Trabajo para listado'!$BC$151:$CB$151,0)),0)+IFERROR(INDEX('Hoja de Trabajo para listado'!$DE$153:$DG$274,MATCH($A879,'Hoja de Trabajo para listado'!$DE$153:$DE$1048576,0),MATCH((CUADRO!N$4&amp;$E879),'Hoja de Trabajo para listado'!$DE$151:$DG$151,0)),0)+IFERROR(INDEX('Hoja de Trabajo para listado'!$CD$155:$DC$1048576,MATCH($A879,'Hoja de Trabajo para listado'!$CD$155:$CD$1048576,0),MATCH((CUADRO!N$4&amp;$E879),'Hoja de Trabajo para listado'!$CD$151:$DC$151,0)),0)</f>
        <v>0</v>
      </c>
      <c r="O879" s="243">
        <f ca="1">+IFERROR(INDEX('Hoja de Trabajo para listado'!$A$155:$Z$1048576,MATCH($A879,'Hoja de Trabajo para listado'!$A$155:$A$1048576,0),MATCH((CUADRO!O$4&amp;$E879),'Hoja de Trabajo para listado'!$A$151:$Z$151,0)),0)+IFERROR(INDEX('Hoja de Trabajo para listado'!$AB$155:$BA$1048576,MATCH($A879,'Hoja de Trabajo para listado'!$AB$155:$AB$1048576,0),MATCH((CUADRO!O$4&amp;$E879),'Hoja de Trabajo para listado'!$AB$151:$BA$151,0)),0)+IFERROR(INDEX('Hoja de Trabajo para listado'!$BC$155:$CB$1048576,MATCH($A879,'Hoja de Trabajo para listado'!$BC$155:$BC$1048576,0),MATCH((CUADRO!O$4&amp;$E879),'Hoja de Trabajo para listado'!$BC$151:$CB$151,0)),0)+IFERROR(INDEX('Hoja de Trabajo para listado'!$DE$153:$DG$274,MATCH($A879,'Hoja de Trabajo para listado'!$DE$153:$DE$1048576,0),MATCH((CUADRO!O$4&amp;$E879),'Hoja de Trabajo para listado'!$DE$151:$DG$151,0)),0)+IFERROR(INDEX('Hoja de Trabajo para listado'!$CD$155:$DC$1048576,MATCH($A879,'Hoja de Trabajo para listado'!$CD$155:$CD$1048576,0),MATCH((CUADRO!O$4&amp;$E879),'Hoja de Trabajo para listado'!$CD$151:$DC$151,0)),0)</f>
        <v>0</v>
      </c>
      <c r="P879" s="243">
        <f ca="1">+IFERROR(INDEX('Hoja de Trabajo para listado'!$A$155:$Z$1048576,MATCH($A879,'Hoja de Trabajo para listado'!$A$155:$A$1048576,0),MATCH((CUADRO!P$4&amp;$E879),'Hoja de Trabajo para listado'!$A$151:$Z$151,0)),0)+IFERROR(INDEX('Hoja de Trabajo para listado'!$AB$155:$BA$1048576,MATCH($A879,'Hoja de Trabajo para listado'!$AB$155:$AB$1048576,0),MATCH((CUADRO!P$4&amp;$E879),'Hoja de Trabajo para listado'!$AB$151:$BA$151,0)),0)+IFERROR(INDEX('Hoja de Trabajo para listado'!$BC$155:$CB$1048576,MATCH($A879,'Hoja de Trabajo para listado'!$BC$155:$BC$1048576,0),MATCH((CUADRO!P$4&amp;$E879),'Hoja de Trabajo para listado'!$BC$151:$CB$151,0)),0)+IFERROR(INDEX('Hoja de Trabajo para listado'!$DE$153:$DG$274,MATCH($A879,'Hoja de Trabajo para listado'!$DE$153:$DE$1048576,0),MATCH((CUADRO!P$4&amp;$E879),'Hoja de Trabajo para listado'!$DE$151:$DG$151,0)),0)+IFERROR(INDEX('Hoja de Trabajo para listado'!$CD$155:$DC$1048576,MATCH($A879,'Hoja de Trabajo para listado'!$CD$155:$CD$1048576,0),MATCH((CUADRO!P$4&amp;$E879),'Hoja de Trabajo para listado'!$CD$151:$DC$151,0)),0)</f>
        <v>0</v>
      </c>
      <c r="Q879" s="243">
        <f ca="1">+IFERROR(INDEX('Hoja de Trabajo para listado'!$A$155:$Z$1048576,MATCH($A879,'Hoja de Trabajo para listado'!$A$155:$A$1048576,0),MATCH((CUADRO!Q$4&amp;$E879),'Hoja de Trabajo para listado'!$A$151:$Z$151,0)),0)+IFERROR(INDEX('Hoja de Trabajo para listado'!$AB$155:$BA$1048576,MATCH($A879,'Hoja de Trabajo para listado'!$AB$155:$AB$1048576,0),MATCH((CUADRO!Q$4&amp;$E879),'Hoja de Trabajo para listado'!$AB$151:$BA$151,0)),0)+IFERROR(INDEX('Hoja de Trabajo para listado'!$BC$155:$CB$1048576,MATCH($A879,'Hoja de Trabajo para listado'!$BC$155:$BC$1048576,0),MATCH((CUADRO!Q$4&amp;$E879),'Hoja de Trabajo para listado'!$BC$151:$CB$151,0)),0)+IFERROR(INDEX('Hoja de Trabajo para listado'!$DE$153:$DG$274,MATCH($A879,'Hoja de Trabajo para listado'!$DE$153:$DE$1048576,0),MATCH((CUADRO!Q$4&amp;$E879),'Hoja de Trabajo para listado'!$DE$151:$DG$151,0)),0)+IFERROR(INDEX('Hoja de Trabajo para listado'!$CD$155:$DC$1048576,MATCH($A879,'Hoja de Trabajo para listado'!$CD$155:$CD$1048576,0),MATCH((CUADRO!Q$4&amp;$E879),'Hoja de Trabajo para listado'!$CD$151:$DC$151,0)),0)</f>
        <v>0</v>
      </c>
      <c r="R879" s="243">
        <f t="shared" ca="1" si="33"/>
        <v>0</v>
      </c>
      <c r="S879" s="249"/>
      <c r="T879" s="243">
        <f ca="1">+T880</f>
        <v>0</v>
      </c>
      <c r="U879" s="242">
        <f t="shared" si="34"/>
        <v>1</v>
      </c>
      <c r="V879" s="333" t="str">
        <f>+VLOOKUP(A879,bd_lista!$A$3:$E$592,5,FALSE)</f>
        <v>Gobiernos Autonomos Municipales</v>
      </c>
      <c r="W879" s="387" t="str">
        <f>+V879</f>
        <v>Gobiernos Autonomos Municipales</v>
      </c>
      <c r="X879" s="242">
        <f>+VLOOKUP(A879,[4]Sheet1!$A$13:$D$744,4,FALSE)</f>
        <v>0</v>
      </c>
      <c r="Y879" s="242" t="e">
        <f>+VLOOKUP(X879,bd_lista!$A$3:$C$592,3,FALSE)</f>
        <v>#N/A</v>
      </c>
      <c r="Z879" s="294">
        <f>+X879</f>
        <v>0</v>
      </c>
      <c r="AA879" s="295" t="e">
        <f>+Y879</f>
        <v>#N/A</v>
      </c>
    </row>
    <row r="880" spans="1:27" customFormat="1" ht="15" hidden="1" customHeight="1">
      <c r="A880" s="32">
        <v>1522</v>
      </c>
      <c r="B880" s="393"/>
      <c r="C880" s="247" t="str">
        <f>+VLOOKUP(A880,bd_lista!$A$3:$C$592,3,FALSE)</f>
        <v>Gobierno Autónomo Municipal de San Pedro de Quemes</v>
      </c>
      <c r="D880" s="390"/>
      <c r="E880" s="244" t="s">
        <v>1305</v>
      </c>
      <c r="F880" s="245">
        <f ca="1">+IFERROR(INDEX('Hoja de Trabajo para listado'!$A$155:$Z$1048576,MATCH($A880,'Hoja de Trabajo para listado'!$A$155:$A$1048576,0),MATCH((CUADRO!F$4&amp;$E880),'Hoja de Trabajo para listado'!$A$151:$Z$151,0)),0)+IFERROR(INDEX('Hoja de Trabajo para listado'!$AB$155:$BA$1048576,MATCH($A880,'Hoja de Trabajo para listado'!$AB$155:$AB$1048576,0),MATCH((CUADRO!F$4&amp;$E880),'Hoja de Trabajo para listado'!$AB$151:$BA$151,0)),0)+IFERROR(INDEX('Hoja de Trabajo para listado'!$BC$155:$CB$1048576,MATCH($A880,'Hoja de Trabajo para listado'!$BC$155:$BC$1048576,0),MATCH((CUADRO!F$4&amp;$E880),'Hoja de Trabajo para listado'!$BC$151:$CB$151,0)),0)+IFERROR(INDEX('Hoja de Trabajo para listado'!$DE$153:$DG$274,MATCH($A880,'Hoja de Trabajo para listado'!$DE$153:$DE$1048576,0),MATCH((CUADRO!F$4&amp;$E880),'Hoja de Trabajo para listado'!$DE$151:$DG$151,0)),0)+IFERROR(INDEX('Hoja de Trabajo para listado'!$CD$155:$DC$1048576,MATCH($A880,'Hoja de Trabajo para listado'!$CD$155:$CD$1048576,0),MATCH((CUADRO!F$4&amp;$E880),'Hoja de Trabajo para listado'!$CD$151:$DC$151,0)),0)</f>
        <v>0</v>
      </c>
      <c r="G880" s="245">
        <f ca="1">+IFERROR(INDEX('Hoja de Trabajo para listado'!$A$155:$Z$1048576,MATCH($A880,'Hoja de Trabajo para listado'!$A$155:$A$1048576,0),MATCH((CUADRO!G$4&amp;$E880),'Hoja de Trabajo para listado'!$A$151:$Z$151,0)),0)+IFERROR(INDEX('Hoja de Trabajo para listado'!$AB$155:$BA$1048576,MATCH($A880,'Hoja de Trabajo para listado'!$AB$155:$AB$1048576,0),MATCH((CUADRO!G$4&amp;$E880),'Hoja de Trabajo para listado'!$AB$151:$BA$151,0)),0)+IFERROR(INDEX('Hoja de Trabajo para listado'!$BC$155:$CB$1048576,MATCH($A880,'Hoja de Trabajo para listado'!$BC$155:$BC$1048576,0),MATCH((CUADRO!G$4&amp;$E880),'Hoja de Trabajo para listado'!$BC$151:$CB$151,0)),0)+IFERROR(INDEX('Hoja de Trabajo para listado'!$DE$153:$DG$274,MATCH($A880,'Hoja de Trabajo para listado'!$DE$153:$DE$1048576,0),MATCH((CUADRO!G$4&amp;$E880),'Hoja de Trabajo para listado'!$DE$151:$DG$151,0)),0)+IFERROR(INDEX('Hoja de Trabajo para listado'!$CD$155:$DC$1048576,MATCH($A880,'Hoja de Trabajo para listado'!$CD$155:$CD$1048576,0),MATCH((CUADRO!G$4&amp;$E880),'Hoja de Trabajo para listado'!$CD$151:$DC$151,0)),0)</f>
        <v>0</v>
      </c>
      <c r="H880" s="245">
        <f ca="1">+IFERROR(INDEX('Hoja de Trabajo para listado'!$A$155:$Z$1048576,MATCH($A880,'Hoja de Trabajo para listado'!$A$155:$A$1048576,0),MATCH((CUADRO!H$4&amp;$E880),'Hoja de Trabajo para listado'!$A$151:$Z$151,0)),0)+IFERROR(INDEX('Hoja de Trabajo para listado'!$AB$155:$BA$1048576,MATCH($A880,'Hoja de Trabajo para listado'!$AB$155:$AB$1048576,0),MATCH((CUADRO!H$4&amp;$E880),'Hoja de Trabajo para listado'!$AB$151:$BA$151,0)),0)+IFERROR(INDEX('Hoja de Trabajo para listado'!$BC$155:$CB$1048576,MATCH($A880,'Hoja de Trabajo para listado'!$BC$155:$BC$1048576,0),MATCH((CUADRO!H$4&amp;$E880),'Hoja de Trabajo para listado'!$BC$151:$CB$151,0)),0)+IFERROR(INDEX('Hoja de Trabajo para listado'!$DE$153:$DG$274,MATCH($A880,'Hoja de Trabajo para listado'!$DE$153:$DE$1048576,0),MATCH((CUADRO!H$4&amp;$E880),'Hoja de Trabajo para listado'!$DE$151:$DG$151,0)),0)+IFERROR(INDEX('Hoja de Trabajo para listado'!$CD$155:$DC$1048576,MATCH($A880,'Hoja de Trabajo para listado'!$CD$155:$CD$1048576,0),MATCH((CUADRO!H$4&amp;$E880),'Hoja de Trabajo para listado'!$CD$151:$DC$151,0)),0)</f>
        <v>0</v>
      </c>
      <c r="I880" s="245">
        <f ca="1">+IFERROR(INDEX('Hoja de Trabajo para listado'!$A$155:$Z$1048576,MATCH($A880,'Hoja de Trabajo para listado'!$A$155:$A$1048576,0),MATCH((CUADRO!I$4&amp;$E880),'Hoja de Trabajo para listado'!$A$151:$Z$151,0)),0)+IFERROR(INDEX('Hoja de Trabajo para listado'!$AB$155:$BA$1048576,MATCH($A880,'Hoja de Trabajo para listado'!$AB$155:$AB$1048576,0),MATCH((CUADRO!I$4&amp;$E880),'Hoja de Trabajo para listado'!$AB$151:$BA$151,0)),0)+IFERROR(INDEX('Hoja de Trabajo para listado'!$BC$155:$CB$1048576,MATCH($A880,'Hoja de Trabajo para listado'!$BC$155:$BC$1048576,0),MATCH((CUADRO!I$4&amp;$E880),'Hoja de Trabajo para listado'!$BC$151:$CB$151,0)),0)+IFERROR(INDEX('Hoja de Trabajo para listado'!$DE$153:$DG$274,MATCH($A880,'Hoja de Trabajo para listado'!$DE$153:$DE$1048576,0),MATCH((CUADRO!I$4&amp;$E880),'Hoja de Trabajo para listado'!$DE$151:$DG$151,0)),0)+IFERROR(INDEX('Hoja de Trabajo para listado'!$CD$155:$DC$1048576,MATCH($A880,'Hoja de Trabajo para listado'!$CD$155:$CD$1048576,0),MATCH((CUADRO!I$4&amp;$E880),'Hoja de Trabajo para listado'!$CD$151:$DC$151,0)),0)</f>
        <v>0</v>
      </c>
      <c r="J880" s="245">
        <f ca="1">+IFERROR(INDEX('Hoja de Trabajo para listado'!$A$155:$Z$1048576,MATCH($A880,'Hoja de Trabajo para listado'!$A$155:$A$1048576,0),MATCH((CUADRO!J$4&amp;$E880),'Hoja de Trabajo para listado'!$A$151:$Z$151,0)),0)+IFERROR(INDEX('Hoja de Trabajo para listado'!$AB$155:$BA$1048576,MATCH($A880,'Hoja de Trabajo para listado'!$AB$155:$AB$1048576,0),MATCH((CUADRO!J$4&amp;$E880),'Hoja de Trabajo para listado'!$AB$151:$BA$151,0)),0)+IFERROR(INDEX('Hoja de Trabajo para listado'!$BC$155:$CB$1048576,MATCH($A880,'Hoja de Trabajo para listado'!$BC$155:$BC$1048576,0),MATCH((CUADRO!J$4&amp;$E880),'Hoja de Trabajo para listado'!$BC$151:$CB$151,0)),0)+IFERROR(INDEX('Hoja de Trabajo para listado'!$DE$153:$DG$274,MATCH($A880,'Hoja de Trabajo para listado'!$DE$153:$DE$1048576,0),MATCH((CUADRO!J$4&amp;$E880),'Hoja de Trabajo para listado'!$DE$151:$DG$151,0)),0)+IFERROR(INDEX('Hoja de Trabajo para listado'!$CD$155:$DC$1048576,MATCH($A880,'Hoja de Trabajo para listado'!$CD$155:$CD$1048576,0),MATCH((CUADRO!J$4&amp;$E880),'Hoja de Trabajo para listado'!$CD$151:$DC$151,0)),0)</f>
        <v>0</v>
      </c>
      <c r="K880" s="245">
        <f ca="1">+IFERROR(INDEX('Hoja de Trabajo para listado'!$A$155:$Z$1048576,MATCH($A880,'Hoja de Trabajo para listado'!$A$155:$A$1048576,0),MATCH((CUADRO!K$4&amp;$E880),'Hoja de Trabajo para listado'!$A$151:$Z$151,0)),0)+IFERROR(INDEX('Hoja de Trabajo para listado'!$AB$155:$BA$1048576,MATCH($A880,'Hoja de Trabajo para listado'!$AB$155:$AB$1048576,0),MATCH((CUADRO!K$4&amp;$E880),'Hoja de Trabajo para listado'!$AB$151:$BA$151,0)),0)+IFERROR(INDEX('Hoja de Trabajo para listado'!$BC$155:$CB$1048576,MATCH($A880,'Hoja de Trabajo para listado'!$BC$155:$BC$1048576,0),MATCH((CUADRO!K$4&amp;$E880),'Hoja de Trabajo para listado'!$BC$151:$CB$151,0)),0)+IFERROR(INDEX('Hoja de Trabajo para listado'!$DE$153:$DG$274,MATCH($A880,'Hoja de Trabajo para listado'!$DE$153:$DE$1048576,0),MATCH((CUADRO!K$4&amp;$E880),'Hoja de Trabajo para listado'!$DE$151:$DG$151,0)),0)+IFERROR(INDEX('Hoja de Trabajo para listado'!$CD$155:$DC$1048576,MATCH($A880,'Hoja de Trabajo para listado'!$CD$155:$CD$1048576,0),MATCH((CUADRO!K$4&amp;$E880),'Hoja de Trabajo para listado'!$CD$151:$DC$151,0)),0)</f>
        <v>0</v>
      </c>
      <c r="L880" s="245">
        <f ca="1">+IFERROR(INDEX('Hoja de Trabajo para listado'!$A$155:$Z$1048576,MATCH($A880,'Hoja de Trabajo para listado'!$A$155:$A$1048576,0),MATCH((CUADRO!L$4&amp;$E880),'Hoja de Trabajo para listado'!$A$151:$Z$151,0)),0)+IFERROR(INDEX('Hoja de Trabajo para listado'!$AB$155:$BA$1048576,MATCH($A880,'Hoja de Trabajo para listado'!$AB$155:$AB$1048576,0),MATCH((CUADRO!L$4&amp;$E880),'Hoja de Trabajo para listado'!$AB$151:$BA$151,0)),0)+IFERROR(INDEX('Hoja de Trabajo para listado'!$BC$155:$CB$1048576,MATCH($A880,'Hoja de Trabajo para listado'!$BC$155:$BC$1048576,0),MATCH((CUADRO!L$4&amp;$E880),'Hoja de Trabajo para listado'!$BC$151:$CB$151,0)),0)+IFERROR(INDEX('Hoja de Trabajo para listado'!$DE$153:$DG$274,MATCH($A880,'Hoja de Trabajo para listado'!$DE$153:$DE$1048576,0),MATCH((CUADRO!L$4&amp;$E880),'Hoja de Trabajo para listado'!$DE$151:$DG$151,0)),0)+IFERROR(INDEX('Hoja de Trabajo para listado'!$CD$155:$DC$1048576,MATCH($A880,'Hoja de Trabajo para listado'!$CD$155:$CD$1048576,0),MATCH((CUADRO!L$4&amp;$E880),'Hoja de Trabajo para listado'!$CD$151:$DC$151,0)),0)</f>
        <v>0</v>
      </c>
      <c r="M880" s="245">
        <f ca="1">+IFERROR(INDEX('Hoja de Trabajo para listado'!$A$155:$Z$1048576,MATCH($A880,'Hoja de Trabajo para listado'!$A$155:$A$1048576,0),MATCH((CUADRO!M$4&amp;$E880),'Hoja de Trabajo para listado'!$A$151:$Z$151,0)),0)+IFERROR(INDEX('Hoja de Trabajo para listado'!$AB$155:$BA$1048576,MATCH($A880,'Hoja de Trabajo para listado'!$AB$155:$AB$1048576,0),MATCH((CUADRO!M$4&amp;$E880),'Hoja de Trabajo para listado'!$AB$151:$BA$151,0)),0)+IFERROR(INDEX('Hoja de Trabajo para listado'!$BC$155:$CB$1048576,MATCH($A880,'Hoja de Trabajo para listado'!$BC$155:$BC$1048576,0),MATCH((CUADRO!M$4&amp;$E880),'Hoja de Trabajo para listado'!$BC$151:$CB$151,0)),0)+IFERROR(INDEX('Hoja de Trabajo para listado'!$DE$153:$DG$274,MATCH($A880,'Hoja de Trabajo para listado'!$DE$153:$DE$1048576,0),MATCH((CUADRO!M$4&amp;$E880),'Hoja de Trabajo para listado'!$DE$151:$DG$151,0)),0)+IFERROR(INDEX('Hoja de Trabajo para listado'!$CD$155:$DC$1048576,MATCH($A880,'Hoja de Trabajo para listado'!$CD$155:$CD$1048576,0),MATCH((CUADRO!M$4&amp;$E880),'Hoja de Trabajo para listado'!$CD$151:$DC$151,0)),0)</f>
        <v>0</v>
      </c>
      <c r="N880" s="245">
        <f ca="1">+IFERROR(INDEX('Hoja de Trabajo para listado'!$A$155:$Z$1048576,MATCH($A880,'Hoja de Trabajo para listado'!$A$155:$A$1048576,0),MATCH((CUADRO!N$4&amp;$E880),'Hoja de Trabajo para listado'!$A$151:$Z$151,0)),0)+IFERROR(INDEX('Hoja de Trabajo para listado'!$AB$155:$BA$1048576,MATCH($A880,'Hoja de Trabajo para listado'!$AB$155:$AB$1048576,0),MATCH((CUADRO!N$4&amp;$E880),'Hoja de Trabajo para listado'!$AB$151:$BA$151,0)),0)+IFERROR(INDEX('Hoja de Trabajo para listado'!$BC$155:$CB$1048576,MATCH($A880,'Hoja de Trabajo para listado'!$BC$155:$BC$1048576,0),MATCH((CUADRO!N$4&amp;$E880),'Hoja de Trabajo para listado'!$BC$151:$CB$151,0)),0)+IFERROR(INDEX('Hoja de Trabajo para listado'!$DE$153:$DG$274,MATCH($A880,'Hoja de Trabajo para listado'!$DE$153:$DE$1048576,0),MATCH((CUADRO!N$4&amp;$E880),'Hoja de Trabajo para listado'!$DE$151:$DG$151,0)),0)+IFERROR(INDEX('Hoja de Trabajo para listado'!$CD$155:$DC$1048576,MATCH($A880,'Hoja de Trabajo para listado'!$CD$155:$CD$1048576,0),MATCH((CUADRO!N$4&amp;$E880),'Hoja de Trabajo para listado'!$CD$151:$DC$151,0)),0)</f>
        <v>0</v>
      </c>
      <c r="O880" s="245">
        <f ca="1">+IFERROR(INDEX('Hoja de Trabajo para listado'!$A$155:$Z$1048576,MATCH($A880,'Hoja de Trabajo para listado'!$A$155:$A$1048576,0),MATCH((CUADRO!O$4&amp;$E880),'Hoja de Trabajo para listado'!$A$151:$Z$151,0)),0)+IFERROR(INDEX('Hoja de Trabajo para listado'!$AB$155:$BA$1048576,MATCH($A880,'Hoja de Trabajo para listado'!$AB$155:$AB$1048576,0),MATCH((CUADRO!O$4&amp;$E880),'Hoja de Trabajo para listado'!$AB$151:$BA$151,0)),0)+IFERROR(INDEX('Hoja de Trabajo para listado'!$BC$155:$CB$1048576,MATCH($A880,'Hoja de Trabajo para listado'!$BC$155:$BC$1048576,0),MATCH((CUADRO!O$4&amp;$E880),'Hoja de Trabajo para listado'!$BC$151:$CB$151,0)),0)+IFERROR(INDEX('Hoja de Trabajo para listado'!$DE$153:$DG$274,MATCH($A880,'Hoja de Trabajo para listado'!$DE$153:$DE$1048576,0),MATCH((CUADRO!O$4&amp;$E880),'Hoja de Trabajo para listado'!$DE$151:$DG$151,0)),0)+IFERROR(INDEX('Hoja de Trabajo para listado'!$CD$155:$DC$1048576,MATCH($A880,'Hoja de Trabajo para listado'!$CD$155:$CD$1048576,0),MATCH((CUADRO!O$4&amp;$E880),'Hoja de Trabajo para listado'!$CD$151:$DC$151,0)),0)</f>
        <v>0</v>
      </c>
      <c r="P880" s="245">
        <f ca="1">+IFERROR(INDEX('Hoja de Trabajo para listado'!$A$155:$Z$1048576,MATCH($A880,'Hoja de Trabajo para listado'!$A$155:$A$1048576,0),MATCH((CUADRO!P$4&amp;$E880),'Hoja de Trabajo para listado'!$A$151:$Z$151,0)),0)+IFERROR(INDEX('Hoja de Trabajo para listado'!$AB$155:$BA$1048576,MATCH($A880,'Hoja de Trabajo para listado'!$AB$155:$AB$1048576,0),MATCH((CUADRO!P$4&amp;$E880),'Hoja de Trabajo para listado'!$AB$151:$BA$151,0)),0)+IFERROR(INDEX('Hoja de Trabajo para listado'!$BC$155:$CB$1048576,MATCH($A880,'Hoja de Trabajo para listado'!$BC$155:$BC$1048576,0),MATCH((CUADRO!P$4&amp;$E880),'Hoja de Trabajo para listado'!$BC$151:$CB$151,0)),0)+IFERROR(INDEX('Hoja de Trabajo para listado'!$DE$153:$DG$274,MATCH($A880,'Hoja de Trabajo para listado'!$DE$153:$DE$1048576,0),MATCH((CUADRO!P$4&amp;$E880),'Hoja de Trabajo para listado'!$DE$151:$DG$151,0)),0)+IFERROR(INDEX('Hoja de Trabajo para listado'!$CD$155:$DC$1048576,MATCH($A880,'Hoja de Trabajo para listado'!$CD$155:$CD$1048576,0),MATCH((CUADRO!P$4&amp;$E880),'Hoja de Trabajo para listado'!$CD$151:$DC$151,0)),0)</f>
        <v>0</v>
      </c>
      <c r="Q880" s="245">
        <f ca="1">+IFERROR(INDEX('Hoja de Trabajo para listado'!$A$155:$Z$1048576,MATCH($A880,'Hoja de Trabajo para listado'!$A$155:$A$1048576,0),MATCH((CUADRO!Q$4&amp;$E880),'Hoja de Trabajo para listado'!$A$151:$Z$151,0)),0)+IFERROR(INDEX('Hoja de Trabajo para listado'!$AB$155:$BA$1048576,MATCH($A880,'Hoja de Trabajo para listado'!$AB$155:$AB$1048576,0),MATCH((CUADRO!Q$4&amp;$E880),'Hoja de Trabajo para listado'!$AB$151:$BA$151,0)),0)+IFERROR(INDEX('Hoja de Trabajo para listado'!$BC$155:$CB$1048576,MATCH($A880,'Hoja de Trabajo para listado'!$BC$155:$BC$1048576,0),MATCH((CUADRO!Q$4&amp;$E880),'Hoja de Trabajo para listado'!$BC$151:$CB$151,0)),0)+IFERROR(INDEX('Hoja de Trabajo para listado'!$DE$153:$DG$274,MATCH($A880,'Hoja de Trabajo para listado'!$DE$153:$DE$1048576,0),MATCH((CUADRO!Q$4&amp;$E880),'Hoja de Trabajo para listado'!$DE$151:$DG$151,0)),0)+IFERROR(INDEX('Hoja de Trabajo para listado'!$CD$155:$DC$1048576,MATCH($A880,'Hoja de Trabajo para listado'!$CD$155:$CD$1048576,0),MATCH((CUADRO!Q$4&amp;$E880),'Hoja de Trabajo para listado'!$CD$151:$DC$151,0)),0)</f>
        <v>0</v>
      </c>
      <c r="R880" s="245">
        <f t="shared" ca="1" si="33"/>
        <v>0</v>
      </c>
      <c r="S880" s="259">
        <f ca="1">+R879+R880</f>
        <v>0</v>
      </c>
      <c r="T880" s="245">
        <f ca="1">+S880</f>
        <v>0</v>
      </c>
      <c r="U880" s="244">
        <f t="shared" si="34"/>
        <v>2</v>
      </c>
      <c r="V880" s="333" t="str">
        <f>+VLOOKUP(A880,bd_lista!$A$3:$E$592,5,FALSE)</f>
        <v>Gobiernos Autonomos Municipales</v>
      </c>
      <c r="W880" s="388"/>
      <c r="X880" s="242">
        <f>+VLOOKUP(A880,[4]Sheet1!$A$13:$D$744,4,FALSE)</f>
        <v>0</v>
      </c>
      <c r="Y880" s="242" t="e">
        <f>+VLOOKUP(X880,bd_lista!$A$3:$C$592,3,FALSE)</f>
        <v>#N/A</v>
      </c>
      <c r="Z880" s="292"/>
      <c r="AA880" s="293"/>
    </row>
    <row r="881" spans="1:27" customFormat="1" ht="15" hidden="1" customHeight="1">
      <c r="A881" s="32">
        <v>1523</v>
      </c>
      <c r="B881" s="392">
        <f>+A881</f>
        <v>1523</v>
      </c>
      <c r="C881" s="247" t="str">
        <f>+VLOOKUP(A881,bd_lista!$A$3:$C$592,3,FALSE)</f>
        <v>Gobierno Autónomo Municipal de San Pablo de Lípez</v>
      </c>
      <c r="D881" s="389" t="str">
        <f>+C881</f>
        <v>Gobierno Autónomo Municipal de San Pablo de Lípez</v>
      </c>
      <c r="E881" s="242" t="s">
        <v>1304</v>
      </c>
      <c r="F881" s="243">
        <f ca="1">+IFERROR(INDEX('Hoja de Trabajo para listado'!$A$155:$Z$1048576,MATCH($A881,'Hoja de Trabajo para listado'!$A$155:$A$1048576,0),MATCH((CUADRO!F$4&amp;$E881),'Hoja de Trabajo para listado'!$A$151:$Z$151,0)),0)+IFERROR(INDEX('Hoja de Trabajo para listado'!$AB$155:$BA$1048576,MATCH($A881,'Hoja de Trabajo para listado'!$AB$155:$AB$1048576,0),MATCH((CUADRO!F$4&amp;$E881),'Hoja de Trabajo para listado'!$AB$151:$BA$151,0)),0)+IFERROR(INDEX('Hoja de Trabajo para listado'!$BC$155:$CB$1048576,MATCH($A881,'Hoja de Trabajo para listado'!$BC$155:$BC$1048576,0),MATCH((CUADRO!F$4&amp;$E881),'Hoja de Trabajo para listado'!$BC$151:$CB$151,0)),0)+IFERROR(INDEX('Hoja de Trabajo para listado'!$DE$153:$DG$274,MATCH($A881,'Hoja de Trabajo para listado'!$DE$153:$DE$1048576,0),MATCH((CUADRO!F$4&amp;$E881),'Hoja de Trabajo para listado'!$DE$151:$DG$151,0)),0)+IFERROR(INDEX('Hoja de Trabajo para listado'!$CD$155:$DC$1048576,MATCH($A881,'Hoja de Trabajo para listado'!$CD$155:$CD$1048576,0),MATCH((CUADRO!F$4&amp;$E881),'Hoja de Trabajo para listado'!$CD$151:$DC$151,0)),0)</f>
        <v>0</v>
      </c>
      <c r="G881" s="243">
        <f ca="1">+IFERROR(INDEX('Hoja de Trabajo para listado'!$A$155:$Z$1048576,MATCH($A881,'Hoja de Trabajo para listado'!$A$155:$A$1048576,0),MATCH((CUADRO!G$4&amp;$E881),'Hoja de Trabajo para listado'!$A$151:$Z$151,0)),0)+IFERROR(INDEX('Hoja de Trabajo para listado'!$AB$155:$BA$1048576,MATCH($A881,'Hoja de Trabajo para listado'!$AB$155:$AB$1048576,0),MATCH((CUADRO!G$4&amp;$E881),'Hoja de Trabajo para listado'!$AB$151:$BA$151,0)),0)+IFERROR(INDEX('Hoja de Trabajo para listado'!$BC$155:$CB$1048576,MATCH($A881,'Hoja de Trabajo para listado'!$BC$155:$BC$1048576,0),MATCH((CUADRO!G$4&amp;$E881),'Hoja de Trabajo para listado'!$BC$151:$CB$151,0)),0)+IFERROR(INDEX('Hoja de Trabajo para listado'!$DE$153:$DG$274,MATCH($A881,'Hoja de Trabajo para listado'!$DE$153:$DE$1048576,0),MATCH((CUADRO!G$4&amp;$E881),'Hoja de Trabajo para listado'!$DE$151:$DG$151,0)),0)+IFERROR(INDEX('Hoja de Trabajo para listado'!$CD$155:$DC$1048576,MATCH($A881,'Hoja de Trabajo para listado'!$CD$155:$CD$1048576,0),MATCH((CUADRO!G$4&amp;$E881),'Hoja de Trabajo para listado'!$CD$151:$DC$151,0)),0)</f>
        <v>0</v>
      </c>
      <c r="H881" s="243">
        <f ca="1">+IFERROR(INDEX('Hoja de Trabajo para listado'!$A$155:$Z$1048576,MATCH($A881,'Hoja de Trabajo para listado'!$A$155:$A$1048576,0),MATCH((CUADRO!H$4&amp;$E881),'Hoja de Trabajo para listado'!$A$151:$Z$151,0)),0)+IFERROR(INDEX('Hoja de Trabajo para listado'!$AB$155:$BA$1048576,MATCH($A881,'Hoja de Trabajo para listado'!$AB$155:$AB$1048576,0),MATCH((CUADRO!H$4&amp;$E881),'Hoja de Trabajo para listado'!$AB$151:$BA$151,0)),0)+IFERROR(INDEX('Hoja de Trabajo para listado'!$BC$155:$CB$1048576,MATCH($A881,'Hoja de Trabajo para listado'!$BC$155:$BC$1048576,0),MATCH((CUADRO!H$4&amp;$E881),'Hoja de Trabajo para listado'!$BC$151:$CB$151,0)),0)+IFERROR(INDEX('Hoja de Trabajo para listado'!$DE$153:$DG$274,MATCH($A881,'Hoja de Trabajo para listado'!$DE$153:$DE$1048576,0),MATCH((CUADRO!H$4&amp;$E881),'Hoja de Trabajo para listado'!$DE$151:$DG$151,0)),0)+IFERROR(INDEX('Hoja de Trabajo para listado'!$CD$155:$DC$1048576,MATCH($A881,'Hoja de Trabajo para listado'!$CD$155:$CD$1048576,0),MATCH((CUADRO!H$4&amp;$E881),'Hoja de Trabajo para listado'!$CD$151:$DC$151,0)),0)</f>
        <v>0</v>
      </c>
      <c r="I881" s="243">
        <f ca="1">+IFERROR(INDEX('Hoja de Trabajo para listado'!$A$155:$Z$1048576,MATCH($A881,'Hoja de Trabajo para listado'!$A$155:$A$1048576,0),MATCH((CUADRO!I$4&amp;$E881),'Hoja de Trabajo para listado'!$A$151:$Z$151,0)),0)+IFERROR(INDEX('Hoja de Trabajo para listado'!$AB$155:$BA$1048576,MATCH($A881,'Hoja de Trabajo para listado'!$AB$155:$AB$1048576,0),MATCH((CUADRO!I$4&amp;$E881),'Hoja de Trabajo para listado'!$AB$151:$BA$151,0)),0)+IFERROR(INDEX('Hoja de Trabajo para listado'!$BC$155:$CB$1048576,MATCH($A881,'Hoja de Trabajo para listado'!$BC$155:$BC$1048576,0),MATCH((CUADRO!I$4&amp;$E881),'Hoja de Trabajo para listado'!$BC$151:$CB$151,0)),0)+IFERROR(INDEX('Hoja de Trabajo para listado'!$DE$153:$DG$274,MATCH($A881,'Hoja de Trabajo para listado'!$DE$153:$DE$1048576,0),MATCH((CUADRO!I$4&amp;$E881),'Hoja de Trabajo para listado'!$DE$151:$DG$151,0)),0)+IFERROR(INDEX('Hoja de Trabajo para listado'!$CD$155:$DC$1048576,MATCH($A881,'Hoja de Trabajo para listado'!$CD$155:$CD$1048576,0),MATCH((CUADRO!I$4&amp;$E881),'Hoja de Trabajo para listado'!$CD$151:$DC$151,0)),0)</f>
        <v>0</v>
      </c>
      <c r="J881" s="243">
        <f ca="1">+IFERROR(INDEX('Hoja de Trabajo para listado'!$A$155:$Z$1048576,MATCH($A881,'Hoja de Trabajo para listado'!$A$155:$A$1048576,0),MATCH((CUADRO!J$4&amp;$E881),'Hoja de Trabajo para listado'!$A$151:$Z$151,0)),0)+IFERROR(INDEX('Hoja de Trabajo para listado'!$AB$155:$BA$1048576,MATCH($A881,'Hoja de Trabajo para listado'!$AB$155:$AB$1048576,0),MATCH((CUADRO!J$4&amp;$E881),'Hoja de Trabajo para listado'!$AB$151:$BA$151,0)),0)+IFERROR(INDEX('Hoja de Trabajo para listado'!$BC$155:$CB$1048576,MATCH($A881,'Hoja de Trabajo para listado'!$BC$155:$BC$1048576,0),MATCH((CUADRO!J$4&amp;$E881),'Hoja de Trabajo para listado'!$BC$151:$CB$151,0)),0)+IFERROR(INDEX('Hoja de Trabajo para listado'!$DE$153:$DG$274,MATCH($A881,'Hoja de Trabajo para listado'!$DE$153:$DE$1048576,0),MATCH((CUADRO!J$4&amp;$E881),'Hoja de Trabajo para listado'!$DE$151:$DG$151,0)),0)+IFERROR(INDEX('Hoja de Trabajo para listado'!$CD$155:$DC$1048576,MATCH($A881,'Hoja de Trabajo para listado'!$CD$155:$CD$1048576,0),MATCH((CUADRO!J$4&amp;$E881),'Hoja de Trabajo para listado'!$CD$151:$DC$151,0)),0)</f>
        <v>0</v>
      </c>
      <c r="K881" s="243">
        <f ca="1">+IFERROR(INDEX('Hoja de Trabajo para listado'!$A$155:$Z$1048576,MATCH($A881,'Hoja de Trabajo para listado'!$A$155:$A$1048576,0),MATCH((CUADRO!K$4&amp;$E881),'Hoja de Trabajo para listado'!$A$151:$Z$151,0)),0)+IFERROR(INDEX('Hoja de Trabajo para listado'!$AB$155:$BA$1048576,MATCH($A881,'Hoja de Trabajo para listado'!$AB$155:$AB$1048576,0),MATCH((CUADRO!K$4&amp;$E881),'Hoja de Trabajo para listado'!$AB$151:$BA$151,0)),0)+IFERROR(INDEX('Hoja de Trabajo para listado'!$BC$155:$CB$1048576,MATCH($A881,'Hoja de Trabajo para listado'!$BC$155:$BC$1048576,0),MATCH((CUADRO!K$4&amp;$E881),'Hoja de Trabajo para listado'!$BC$151:$CB$151,0)),0)+IFERROR(INDEX('Hoja de Trabajo para listado'!$DE$153:$DG$274,MATCH($A881,'Hoja de Trabajo para listado'!$DE$153:$DE$1048576,0),MATCH((CUADRO!K$4&amp;$E881),'Hoja de Trabajo para listado'!$DE$151:$DG$151,0)),0)+IFERROR(INDEX('Hoja de Trabajo para listado'!$CD$155:$DC$1048576,MATCH($A881,'Hoja de Trabajo para listado'!$CD$155:$CD$1048576,0),MATCH((CUADRO!K$4&amp;$E881),'Hoja de Trabajo para listado'!$CD$151:$DC$151,0)),0)</f>
        <v>0</v>
      </c>
      <c r="L881" s="243">
        <f ca="1">+IFERROR(INDEX('Hoja de Trabajo para listado'!$A$155:$Z$1048576,MATCH($A881,'Hoja de Trabajo para listado'!$A$155:$A$1048576,0),MATCH((CUADRO!L$4&amp;$E881),'Hoja de Trabajo para listado'!$A$151:$Z$151,0)),0)+IFERROR(INDEX('Hoja de Trabajo para listado'!$AB$155:$BA$1048576,MATCH($A881,'Hoja de Trabajo para listado'!$AB$155:$AB$1048576,0),MATCH((CUADRO!L$4&amp;$E881),'Hoja de Trabajo para listado'!$AB$151:$BA$151,0)),0)+IFERROR(INDEX('Hoja de Trabajo para listado'!$BC$155:$CB$1048576,MATCH($A881,'Hoja de Trabajo para listado'!$BC$155:$BC$1048576,0),MATCH((CUADRO!L$4&amp;$E881),'Hoja de Trabajo para listado'!$BC$151:$CB$151,0)),0)+IFERROR(INDEX('Hoja de Trabajo para listado'!$DE$153:$DG$274,MATCH($A881,'Hoja de Trabajo para listado'!$DE$153:$DE$1048576,0),MATCH((CUADRO!L$4&amp;$E881),'Hoja de Trabajo para listado'!$DE$151:$DG$151,0)),0)+IFERROR(INDEX('Hoja de Trabajo para listado'!$CD$155:$DC$1048576,MATCH($A881,'Hoja de Trabajo para listado'!$CD$155:$CD$1048576,0),MATCH((CUADRO!L$4&amp;$E881),'Hoja de Trabajo para listado'!$CD$151:$DC$151,0)),0)</f>
        <v>0</v>
      </c>
      <c r="M881" s="243">
        <f ca="1">+IFERROR(INDEX('Hoja de Trabajo para listado'!$A$155:$Z$1048576,MATCH($A881,'Hoja de Trabajo para listado'!$A$155:$A$1048576,0),MATCH((CUADRO!M$4&amp;$E881),'Hoja de Trabajo para listado'!$A$151:$Z$151,0)),0)+IFERROR(INDEX('Hoja de Trabajo para listado'!$AB$155:$BA$1048576,MATCH($A881,'Hoja de Trabajo para listado'!$AB$155:$AB$1048576,0),MATCH((CUADRO!M$4&amp;$E881),'Hoja de Trabajo para listado'!$AB$151:$BA$151,0)),0)+IFERROR(INDEX('Hoja de Trabajo para listado'!$BC$155:$CB$1048576,MATCH($A881,'Hoja de Trabajo para listado'!$BC$155:$BC$1048576,0),MATCH((CUADRO!M$4&amp;$E881),'Hoja de Trabajo para listado'!$BC$151:$CB$151,0)),0)+IFERROR(INDEX('Hoja de Trabajo para listado'!$DE$153:$DG$274,MATCH($A881,'Hoja de Trabajo para listado'!$DE$153:$DE$1048576,0),MATCH((CUADRO!M$4&amp;$E881),'Hoja de Trabajo para listado'!$DE$151:$DG$151,0)),0)+IFERROR(INDEX('Hoja de Trabajo para listado'!$CD$155:$DC$1048576,MATCH($A881,'Hoja de Trabajo para listado'!$CD$155:$CD$1048576,0),MATCH((CUADRO!M$4&amp;$E881),'Hoja de Trabajo para listado'!$CD$151:$DC$151,0)),0)</f>
        <v>0</v>
      </c>
      <c r="N881" s="243">
        <f ca="1">+IFERROR(INDEX('Hoja de Trabajo para listado'!$A$155:$Z$1048576,MATCH($A881,'Hoja de Trabajo para listado'!$A$155:$A$1048576,0),MATCH((CUADRO!N$4&amp;$E881),'Hoja de Trabajo para listado'!$A$151:$Z$151,0)),0)+IFERROR(INDEX('Hoja de Trabajo para listado'!$AB$155:$BA$1048576,MATCH($A881,'Hoja de Trabajo para listado'!$AB$155:$AB$1048576,0),MATCH((CUADRO!N$4&amp;$E881),'Hoja de Trabajo para listado'!$AB$151:$BA$151,0)),0)+IFERROR(INDEX('Hoja de Trabajo para listado'!$BC$155:$CB$1048576,MATCH($A881,'Hoja de Trabajo para listado'!$BC$155:$BC$1048576,0),MATCH((CUADRO!N$4&amp;$E881),'Hoja de Trabajo para listado'!$BC$151:$CB$151,0)),0)+IFERROR(INDEX('Hoja de Trabajo para listado'!$DE$153:$DG$274,MATCH($A881,'Hoja de Trabajo para listado'!$DE$153:$DE$1048576,0),MATCH((CUADRO!N$4&amp;$E881),'Hoja de Trabajo para listado'!$DE$151:$DG$151,0)),0)+IFERROR(INDEX('Hoja de Trabajo para listado'!$CD$155:$DC$1048576,MATCH($A881,'Hoja de Trabajo para listado'!$CD$155:$CD$1048576,0),MATCH((CUADRO!N$4&amp;$E881),'Hoja de Trabajo para listado'!$CD$151:$DC$151,0)),0)</f>
        <v>0</v>
      </c>
      <c r="O881" s="243">
        <f ca="1">+IFERROR(INDEX('Hoja de Trabajo para listado'!$A$155:$Z$1048576,MATCH($A881,'Hoja de Trabajo para listado'!$A$155:$A$1048576,0),MATCH((CUADRO!O$4&amp;$E881),'Hoja de Trabajo para listado'!$A$151:$Z$151,0)),0)+IFERROR(INDEX('Hoja de Trabajo para listado'!$AB$155:$BA$1048576,MATCH($A881,'Hoja de Trabajo para listado'!$AB$155:$AB$1048576,0),MATCH((CUADRO!O$4&amp;$E881),'Hoja de Trabajo para listado'!$AB$151:$BA$151,0)),0)+IFERROR(INDEX('Hoja de Trabajo para listado'!$BC$155:$CB$1048576,MATCH($A881,'Hoja de Trabajo para listado'!$BC$155:$BC$1048576,0),MATCH((CUADRO!O$4&amp;$E881),'Hoja de Trabajo para listado'!$BC$151:$CB$151,0)),0)+IFERROR(INDEX('Hoja de Trabajo para listado'!$DE$153:$DG$274,MATCH($A881,'Hoja de Trabajo para listado'!$DE$153:$DE$1048576,0),MATCH((CUADRO!O$4&amp;$E881),'Hoja de Trabajo para listado'!$DE$151:$DG$151,0)),0)+IFERROR(INDEX('Hoja de Trabajo para listado'!$CD$155:$DC$1048576,MATCH($A881,'Hoja de Trabajo para listado'!$CD$155:$CD$1048576,0),MATCH((CUADRO!O$4&amp;$E881),'Hoja de Trabajo para listado'!$CD$151:$DC$151,0)),0)</f>
        <v>0</v>
      </c>
      <c r="P881" s="243">
        <f ca="1">+IFERROR(INDEX('Hoja de Trabajo para listado'!$A$155:$Z$1048576,MATCH($A881,'Hoja de Trabajo para listado'!$A$155:$A$1048576,0),MATCH((CUADRO!P$4&amp;$E881),'Hoja de Trabajo para listado'!$A$151:$Z$151,0)),0)+IFERROR(INDEX('Hoja de Trabajo para listado'!$AB$155:$BA$1048576,MATCH($A881,'Hoja de Trabajo para listado'!$AB$155:$AB$1048576,0),MATCH((CUADRO!P$4&amp;$E881),'Hoja de Trabajo para listado'!$AB$151:$BA$151,0)),0)+IFERROR(INDEX('Hoja de Trabajo para listado'!$BC$155:$CB$1048576,MATCH($A881,'Hoja de Trabajo para listado'!$BC$155:$BC$1048576,0),MATCH((CUADRO!P$4&amp;$E881),'Hoja de Trabajo para listado'!$BC$151:$CB$151,0)),0)+IFERROR(INDEX('Hoja de Trabajo para listado'!$DE$153:$DG$274,MATCH($A881,'Hoja de Trabajo para listado'!$DE$153:$DE$1048576,0),MATCH((CUADRO!P$4&amp;$E881),'Hoja de Trabajo para listado'!$DE$151:$DG$151,0)),0)+IFERROR(INDEX('Hoja de Trabajo para listado'!$CD$155:$DC$1048576,MATCH($A881,'Hoja de Trabajo para listado'!$CD$155:$CD$1048576,0),MATCH((CUADRO!P$4&amp;$E881),'Hoja de Trabajo para listado'!$CD$151:$DC$151,0)),0)</f>
        <v>0</v>
      </c>
      <c r="Q881" s="243">
        <f ca="1">+IFERROR(INDEX('Hoja de Trabajo para listado'!$A$155:$Z$1048576,MATCH($A881,'Hoja de Trabajo para listado'!$A$155:$A$1048576,0),MATCH((CUADRO!Q$4&amp;$E881),'Hoja de Trabajo para listado'!$A$151:$Z$151,0)),0)+IFERROR(INDEX('Hoja de Trabajo para listado'!$AB$155:$BA$1048576,MATCH($A881,'Hoja de Trabajo para listado'!$AB$155:$AB$1048576,0),MATCH((CUADRO!Q$4&amp;$E881),'Hoja de Trabajo para listado'!$AB$151:$BA$151,0)),0)+IFERROR(INDEX('Hoja de Trabajo para listado'!$BC$155:$CB$1048576,MATCH($A881,'Hoja de Trabajo para listado'!$BC$155:$BC$1048576,0),MATCH((CUADRO!Q$4&amp;$E881),'Hoja de Trabajo para listado'!$BC$151:$CB$151,0)),0)+IFERROR(INDEX('Hoja de Trabajo para listado'!$DE$153:$DG$274,MATCH($A881,'Hoja de Trabajo para listado'!$DE$153:$DE$1048576,0),MATCH((CUADRO!Q$4&amp;$E881),'Hoja de Trabajo para listado'!$DE$151:$DG$151,0)),0)+IFERROR(INDEX('Hoja de Trabajo para listado'!$CD$155:$DC$1048576,MATCH($A881,'Hoja de Trabajo para listado'!$CD$155:$CD$1048576,0),MATCH((CUADRO!Q$4&amp;$E881),'Hoja de Trabajo para listado'!$CD$151:$DC$151,0)),0)</f>
        <v>0</v>
      </c>
      <c r="R881" s="243">
        <f t="shared" ca="1" si="33"/>
        <v>0</v>
      </c>
      <c r="S881" s="249"/>
      <c r="T881" s="243">
        <f ca="1">+T882</f>
        <v>0</v>
      </c>
      <c r="U881" s="242">
        <f t="shared" si="34"/>
        <v>1</v>
      </c>
      <c r="V881" s="333" t="str">
        <f>+VLOOKUP(A881,bd_lista!$A$3:$E$592,5,FALSE)</f>
        <v>Gobiernos Autonomos Municipales</v>
      </c>
      <c r="W881" s="387" t="str">
        <f>+V881</f>
        <v>Gobiernos Autonomos Municipales</v>
      </c>
      <c r="X881" s="242">
        <f>+VLOOKUP(A881,[4]Sheet1!$A$13:$D$744,4,FALSE)</f>
        <v>0</v>
      </c>
      <c r="Y881" s="242" t="e">
        <f>+VLOOKUP(X881,bd_lista!$A$3:$C$592,3,FALSE)</f>
        <v>#N/A</v>
      </c>
      <c r="Z881" s="294">
        <f>+X881</f>
        <v>0</v>
      </c>
      <c r="AA881" s="295" t="e">
        <f>+Y881</f>
        <v>#N/A</v>
      </c>
    </row>
    <row r="882" spans="1:27" customFormat="1" ht="15" hidden="1" customHeight="1">
      <c r="A882" s="32">
        <v>1523</v>
      </c>
      <c r="B882" s="393"/>
      <c r="C882" s="247" t="str">
        <f>+VLOOKUP(A882,bd_lista!$A$3:$C$592,3,FALSE)</f>
        <v>Gobierno Autónomo Municipal de San Pablo de Lípez</v>
      </c>
      <c r="D882" s="390"/>
      <c r="E882" s="244" t="s">
        <v>1305</v>
      </c>
      <c r="F882" s="245">
        <f ca="1">+IFERROR(INDEX('Hoja de Trabajo para listado'!$A$155:$Z$1048576,MATCH($A882,'Hoja de Trabajo para listado'!$A$155:$A$1048576,0),MATCH((CUADRO!F$4&amp;$E882),'Hoja de Trabajo para listado'!$A$151:$Z$151,0)),0)+IFERROR(INDEX('Hoja de Trabajo para listado'!$AB$155:$BA$1048576,MATCH($A882,'Hoja de Trabajo para listado'!$AB$155:$AB$1048576,0),MATCH((CUADRO!F$4&amp;$E882),'Hoja de Trabajo para listado'!$AB$151:$BA$151,0)),0)+IFERROR(INDEX('Hoja de Trabajo para listado'!$BC$155:$CB$1048576,MATCH($A882,'Hoja de Trabajo para listado'!$BC$155:$BC$1048576,0),MATCH((CUADRO!F$4&amp;$E882),'Hoja de Trabajo para listado'!$BC$151:$CB$151,0)),0)+IFERROR(INDEX('Hoja de Trabajo para listado'!$DE$153:$DG$274,MATCH($A882,'Hoja de Trabajo para listado'!$DE$153:$DE$1048576,0),MATCH((CUADRO!F$4&amp;$E882),'Hoja de Trabajo para listado'!$DE$151:$DG$151,0)),0)+IFERROR(INDEX('Hoja de Trabajo para listado'!$CD$155:$DC$1048576,MATCH($A882,'Hoja de Trabajo para listado'!$CD$155:$CD$1048576,0),MATCH((CUADRO!F$4&amp;$E882),'Hoja de Trabajo para listado'!$CD$151:$DC$151,0)),0)</f>
        <v>0</v>
      </c>
      <c r="G882" s="245">
        <f ca="1">+IFERROR(INDEX('Hoja de Trabajo para listado'!$A$155:$Z$1048576,MATCH($A882,'Hoja de Trabajo para listado'!$A$155:$A$1048576,0),MATCH((CUADRO!G$4&amp;$E882),'Hoja de Trabajo para listado'!$A$151:$Z$151,0)),0)+IFERROR(INDEX('Hoja de Trabajo para listado'!$AB$155:$BA$1048576,MATCH($A882,'Hoja de Trabajo para listado'!$AB$155:$AB$1048576,0),MATCH((CUADRO!G$4&amp;$E882),'Hoja de Trabajo para listado'!$AB$151:$BA$151,0)),0)+IFERROR(INDEX('Hoja de Trabajo para listado'!$BC$155:$CB$1048576,MATCH($A882,'Hoja de Trabajo para listado'!$BC$155:$BC$1048576,0),MATCH((CUADRO!G$4&amp;$E882),'Hoja de Trabajo para listado'!$BC$151:$CB$151,0)),0)+IFERROR(INDEX('Hoja de Trabajo para listado'!$DE$153:$DG$274,MATCH($A882,'Hoja de Trabajo para listado'!$DE$153:$DE$1048576,0),MATCH((CUADRO!G$4&amp;$E882),'Hoja de Trabajo para listado'!$DE$151:$DG$151,0)),0)+IFERROR(INDEX('Hoja de Trabajo para listado'!$CD$155:$DC$1048576,MATCH($A882,'Hoja de Trabajo para listado'!$CD$155:$CD$1048576,0),MATCH((CUADRO!G$4&amp;$E882),'Hoja de Trabajo para listado'!$CD$151:$DC$151,0)),0)</f>
        <v>0</v>
      </c>
      <c r="H882" s="245">
        <f ca="1">+IFERROR(INDEX('Hoja de Trabajo para listado'!$A$155:$Z$1048576,MATCH($A882,'Hoja de Trabajo para listado'!$A$155:$A$1048576,0),MATCH((CUADRO!H$4&amp;$E882),'Hoja de Trabajo para listado'!$A$151:$Z$151,0)),0)+IFERROR(INDEX('Hoja de Trabajo para listado'!$AB$155:$BA$1048576,MATCH($A882,'Hoja de Trabajo para listado'!$AB$155:$AB$1048576,0),MATCH((CUADRO!H$4&amp;$E882),'Hoja de Trabajo para listado'!$AB$151:$BA$151,0)),0)+IFERROR(INDEX('Hoja de Trabajo para listado'!$BC$155:$CB$1048576,MATCH($A882,'Hoja de Trabajo para listado'!$BC$155:$BC$1048576,0),MATCH((CUADRO!H$4&amp;$E882),'Hoja de Trabajo para listado'!$BC$151:$CB$151,0)),0)+IFERROR(INDEX('Hoja de Trabajo para listado'!$DE$153:$DG$274,MATCH($A882,'Hoja de Trabajo para listado'!$DE$153:$DE$1048576,0),MATCH((CUADRO!H$4&amp;$E882),'Hoja de Trabajo para listado'!$DE$151:$DG$151,0)),0)+IFERROR(INDEX('Hoja de Trabajo para listado'!$CD$155:$DC$1048576,MATCH($A882,'Hoja de Trabajo para listado'!$CD$155:$CD$1048576,0),MATCH((CUADRO!H$4&amp;$E882),'Hoja de Trabajo para listado'!$CD$151:$DC$151,0)),0)</f>
        <v>0</v>
      </c>
      <c r="I882" s="245">
        <f ca="1">+IFERROR(INDEX('Hoja de Trabajo para listado'!$A$155:$Z$1048576,MATCH($A882,'Hoja de Trabajo para listado'!$A$155:$A$1048576,0),MATCH((CUADRO!I$4&amp;$E882),'Hoja de Trabajo para listado'!$A$151:$Z$151,0)),0)+IFERROR(INDEX('Hoja de Trabajo para listado'!$AB$155:$BA$1048576,MATCH($A882,'Hoja de Trabajo para listado'!$AB$155:$AB$1048576,0),MATCH((CUADRO!I$4&amp;$E882),'Hoja de Trabajo para listado'!$AB$151:$BA$151,0)),0)+IFERROR(INDEX('Hoja de Trabajo para listado'!$BC$155:$CB$1048576,MATCH($A882,'Hoja de Trabajo para listado'!$BC$155:$BC$1048576,0),MATCH((CUADRO!I$4&amp;$E882),'Hoja de Trabajo para listado'!$BC$151:$CB$151,0)),0)+IFERROR(INDEX('Hoja de Trabajo para listado'!$DE$153:$DG$274,MATCH($A882,'Hoja de Trabajo para listado'!$DE$153:$DE$1048576,0),MATCH((CUADRO!I$4&amp;$E882),'Hoja de Trabajo para listado'!$DE$151:$DG$151,0)),0)+IFERROR(INDEX('Hoja de Trabajo para listado'!$CD$155:$DC$1048576,MATCH($A882,'Hoja de Trabajo para listado'!$CD$155:$CD$1048576,0),MATCH((CUADRO!I$4&amp;$E882),'Hoja de Trabajo para listado'!$CD$151:$DC$151,0)),0)</f>
        <v>0</v>
      </c>
      <c r="J882" s="245">
        <f ca="1">+IFERROR(INDEX('Hoja de Trabajo para listado'!$A$155:$Z$1048576,MATCH($A882,'Hoja de Trabajo para listado'!$A$155:$A$1048576,0),MATCH((CUADRO!J$4&amp;$E882),'Hoja de Trabajo para listado'!$A$151:$Z$151,0)),0)+IFERROR(INDEX('Hoja de Trabajo para listado'!$AB$155:$BA$1048576,MATCH($A882,'Hoja de Trabajo para listado'!$AB$155:$AB$1048576,0),MATCH((CUADRO!J$4&amp;$E882),'Hoja de Trabajo para listado'!$AB$151:$BA$151,0)),0)+IFERROR(INDEX('Hoja de Trabajo para listado'!$BC$155:$CB$1048576,MATCH($A882,'Hoja de Trabajo para listado'!$BC$155:$BC$1048576,0),MATCH((CUADRO!J$4&amp;$E882),'Hoja de Trabajo para listado'!$BC$151:$CB$151,0)),0)+IFERROR(INDEX('Hoja de Trabajo para listado'!$DE$153:$DG$274,MATCH($A882,'Hoja de Trabajo para listado'!$DE$153:$DE$1048576,0),MATCH((CUADRO!J$4&amp;$E882),'Hoja de Trabajo para listado'!$DE$151:$DG$151,0)),0)+IFERROR(INDEX('Hoja de Trabajo para listado'!$CD$155:$DC$1048576,MATCH($A882,'Hoja de Trabajo para listado'!$CD$155:$CD$1048576,0),MATCH((CUADRO!J$4&amp;$E882),'Hoja de Trabajo para listado'!$CD$151:$DC$151,0)),0)</f>
        <v>0</v>
      </c>
      <c r="K882" s="245">
        <f ca="1">+IFERROR(INDEX('Hoja de Trabajo para listado'!$A$155:$Z$1048576,MATCH($A882,'Hoja de Trabajo para listado'!$A$155:$A$1048576,0),MATCH((CUADRO!K$4&amp;$E882),'Hoja de Trabajo para listado'!$A$151:$Z$151,0)),0)+IFERROR(INDEX('Hoja de Trabajo para listado'!$AB$155:$BA$1048576,MATCH($A882,'Hoja de Trabajo para listado'!$AB$155:$AB$1048576,0),MATCH((CUADRO!K$4&amp;$E882),'Hoja de Trabajo para listado'!$AB$151:$BA$151,0)),0)+IFERROR(INDEX('Hoja de Trabajo para listado'!$BC$155:$CB$1048576,MATCH($A882,'Hoja de Trabajo para listado'!$BC$155:$BC$1048576,0),MATCH((CUADRO!K$4&amp;$E882),'Hoja de Trabajo para listado'!$BC$151:$CB$151,0)),0)+IFERROR(INDEX('Hoja de Trabajo para listado'!$DE$153:$DG$274,MATCH($A882,'Hoja de Trabajo para listado'!$DE$153:$DE$1048576,0),MATCH((CUADRO!K$4&amp;$E882),'Hoja de Trabajo para listado'!$DE$151:$DG$151,0)),0)+IFERROR(INDEX('Hoja de Trabajo para listado'!$CD$155:$DC$1048576,MATCH($A882,'Hoja de Trabajo para listado'!$CD$155:$CD$1048576,0),MATCH((CUADRO!K$4&amp;$E882),'Hoja de Trabajo para listado'!$CD$151:$DC$151,0)),0)</f>
        <v>0</v>
      </c>
      <c r="L882" s="245">
        <f ca="1">+IFERROR(INDEX('Hoja de Trabajo para listado'!$A$155:$Z$1048576,MATCH($A882,'Hoja de Trabajo para listado'!$A$155:$A$1048576,0),MATCH((CUADRO!L$4&amp;$E882),'Hoja de Trabajo para listado'!$A$151:$Z$151,0)),0)+IFERROR(INDEX('Hoja de Trabajo para listado'!$AB$155:$BA$1048576,MATCH($A882,'Hoja de Trabajo para listado'!$AB$155:$AB$1048576,0),MATCH((CUADRO!L$4&amp;$E882),'Hoja de Trabajo para listado'!$AB$151:$BA$151,0)),0)+IFERROR(INDEX('Hoja de Trabajo para listado'!$BC$155:$CB$1048576,MATCH($A882,'Hoja de Trabajo para listado'!$BC$155:$BC$1048576,0),MATCH((CUADRO!L$4&amp;$E882),'Hoja de Trabajo para listado'!$BC$151:$CB$151,0)),0)+IFERROR(INDEX('Hoja de Trabajo para listado'!$DE$153:$DG$274,MATCH($A882,'Hoja de Trabajo para listado'!$DE$153:$DE$1048576,0),MATCH((CUADRO!L$4&amp;$E882),'Hoja de Trabajo para listado'!$DE$151:$DG$151,0)),0)+IFERROR(INDEX('Hoja de Trabajo para listado'!$CD$155:$DC$1048576,MATCH($A882,'Hoja de Trabajo para listado'!$CD$155:$CD$1048576,0),MATCH((CUADRO!L$4&amp;$E882),'Hoja de Trabajo para listado'!$CD$151:$DC$151,0)),0)</f>
        <v>0</v>
      </c>
      <c r="M882" s="245">
        <f ca="1">+IFERROR(INDEX('Hoja de Trabajo para listado'!$A$155:$Z$1048576,MATCH($A882,'Hoja de Trabajo para listado'!$A$155:$A$1048576,0),MATCH((CUADRO!M$4&amp;$E882),'Hoja de Trabajo para listado'!$A$151:$Z$151,0)),0)+IFERROR(INDEX('Hoja de Trabajo para listado'!$AB$155:$BA$1048576,MATCH($A882,'Hoja de Trabajo para listado'!$AB$155:$AB$1048576,0),MATCH((CUADRO!M$4&amp;$E882),'Hoja de Trabajo para listado'!$AB$151:$BA$151,0)),0)+IFERROR(INDEX('Hoja de Trabajo para listado'!$BC$155:$CB$1048576,MATCH($A882,'Hoja de Trabajo para listado'!$BC$155:$BC$1048576,0),MATCH((CUADRO!M$4&amp;$E882),'Hoja de Trabajo para listado'!$BC$151:$CB$151,0)),0)+IFERROR(INDEX('Hoja de Trabajo para listado'!$DE$153:$DG$274,MATCH($A882,'Hoja de Trabajo para listado'!$DE$153:$DE$1048576,0),MATCH((CUADRO!M$4&amp;$E882),'Hoja de Trabajo para listado'!$DE$151:$DG$151,0)),0)+IFERROR(INDEX('Hoja de Trabajo para listado'!$CD$155:$DC$1048576,MATCH($A882,'Hoja de Trabajo para listado'!$CD$155:$CD$1048576,0),MATCH((CUADRO!M$4&amp;$E882),'Hoja de Trabajo para listado'!$CD$151:$DC$151,0)),0)</f>
        <v>0</v>
      </c>
      <c r="N882" s="245">
        <f ca="1">+IFERROR(INDEX('Hoja de Trabajo para listado'!$A$155:$Z$1048576,MATCH($A882,'Hoja de Trabajo para listado'!$A$155:$A$1048576,0),MATCH((CUADRO!N$4&amp;$E882),'Hoja de Trabajo para listado'!$A$151:$Z$151,0)),0)+IFERROR(INDEX('Hoja de Trabajo para listado'!$AB$155:$BA$1048576,MATCH($A882,'Hoja de Trabajo para listado'!$AB$155:$AB$1048576,0),MATCH((CUADRO!N$4&amp;$E882),'Hoja de Trabajo para listado'!$AB$151:$BA$151,0)),0)+IFERROR(INDEX('Hoja de Trabajo para listado'!$BC$155:$CB$1048576,MATCH($A882,'Hoja de Trabajo para listado'!$BC$155:$BC$1048576,0),MATCH((CUADRO!N$4&amp;$E882),'Hoja de Trabajo para listado'!$BC$151:$CB$151,0)),0)+IFERROR(INDEX('Hoja de Trabajo para listado'!$DE$153:$DG$274,MATCH($A882,'Hoja de Trabajo para listado'!$DE$153:$DE$1048576,0),MATCH((CUADRO!N$4&amp;$E882),'Hoja de Trabajo para listado'!$DE$151:$DG$151,0)),0)+IFERROR(INDEX('Hoja de Trabajo para listado'!$CD$155:$DC$1048576,MATCH($A882,'Hoja de Trabajo para listado'!$CD$155:$CD$1048576,0),MATCH((CUADRO!N$4&amp;$E882),'Hoja de Trabajo para listado'!$CD$151:$DC$151,0)),0)</f>
        <v>0</v>
      </c>
      <c r="O882" s="245">
        <f ca="1">+IFERROR(INDEX('Hoja de Trabajo para listado'!$A$155:$Z$1048576,MATCH($A882,'Hoja de Trabajo para listado'!$A$155:$A$1048576,0),MATCH((CUADRO!O$4&amp;$E882),'Hoja de Trabajo para listado'!$A$151:$Z$151,0)),0)+IFERROR(INDEX('Hoja de Trabajo para listado'!$AB$155:$BA$1048576,MATCH($A882,'Hoja de Trabajo para listado'!$AB$155:$AB$1048576,0),MATCH((CUADRO!O$4&amp;$E882),'Hoja de Trabajo para listado'!$AB$151:$BA$151,0)),0)+IFERROR(INDEX('Hoja de Trabajo para listado'!$BC$155:$CB$1048576,MATCH($A882,'Hoja de Trabajo para listado'!$BC$155:$BC$1048576,0),MATCH((CUADRO!O$4&amp;$E882),'Hoja de Trabajo para listado'!$BC$151:$CB$151,0)),0)+IFERROR(INDEX('Hoja de Trabajo para listado'!$DE$153:$DG$274,MATCH($A882,'Hoja de Trabajo para listado'!$DE$153:$DE$1048576,0),MATCH((CUADRO!O$4&amp;$E882),'Hoja de Trabajo para listado'!$DE$151:$DG$151,0)),0)+IFERROR(INDEX('Hoja de Trabajo para listado'!$CD$155:$DC$1048576,MATCH($A882,'Hoja de Trabajo para listado'!$CD$155:$CD$1048576,0),MATCH((CUADRO!O$4&amp;$E882),'Hoja de Trabajo para listado'!$CD$151:$DC$151,0)),0)</f>
        <v>0</v>
      </c>
      <c r="P882" s="245">
        <f ca="1">+IFERROR(INDEX('Hoja de Trabajo para listado'!$A$155:$Z$1048576,MATCH($A882,'Hoja de Trabajo para listado'!$A$155:$A$1048576,0),MATCH((CUADRO!P$4&amp;$E882),'Hoja de Trabajo para listado'!$A$151:$Z$151,0)),0)+IFERROR(INDEX('Hoja de Trabajo para listado'!$AB$155:$BA$1048576,MATCH($A882,'Hoja de Trabajo para listado'!$AB$155:$AB$1048576,0),MATCH((CUADRO!P$4&amp;$E882),'Hoja de Trabajo para listado'!$AB$151:$BA$151,0)),0)+IFERROR(INDEX('Hoja de Trabajo para listado'!$BC$155:$CB$1048576,MATCH($A882,'Hoja de Trabajo para listado'!$BC$155:$BC$1048576,0),MATCH((CUADRO!P$4&amp;$E882),'Hoja de Trabajo para listado'!$BC$151:$CB$151,0)),0)+IFERROR(INDEX('Hoja de Trabajo para listado'!$DE$153:$DG$274,MATCH($A882,'Hoja de Trabajo para listado'!$DE$153:$DE$1048576,0),MATCH((CUADRO!P$4&amp;$E882),'Hoja de Trabajo para listado'!$DE$151:$DG$151,0)),0)+IFERROR(INDEX('Hoja de Trabajo para listado'!$CD$155:$DC$1048576,MATCH($A882,'Hoja de Trabajo para listado'!$CD$155:$CD$1048576,0),MATCH((CUADRO!P$4&amp;$E882),'Hoja de Trabajo para listado'!$CD$151:$DC$151,0)),0)</f>
        <v>0</v>
      </c>
      <c r="Q882" s="245">
        <f ca="1">+IFERROR(INDEX('Hoja de Trabajo para listado'!$A$155:$Z$1048576,MATCH($A882,'Hoja de Trabajo para listado'!$A$155:$A$1048576,0),MATCH((CUADRO!Q$4&amp;$E882),'Hoja de Trabajo para listado'!$A$151:$Z$151,0)),0)+IFERROR(INDEX('Hoja de Trabajo para listado'!$AB$155:$BA$1048576,MATCH($A882,'Hoja de Trabajo para listado'!$AB$155:$AB$1048576,0),MATCH((CUADRO!Q$4&amp;$E882),'Hoja de Trabajo para listado'!$AB$151:$BA$151,0)),0)+IFERROR(INDEX('Hoja de Trabajo para listado'!$BC$155:$CB$1048576,MATCH($A882,'Hoja de Trabajo para listado'!$BC$155:$BC$1048576,0),MATCH((CUADRO!Q$4&amp;$E882),'Hoja de Trabajo para listado'!$BC$151:$CB$151,0)),0)+IFERROR(INDEX('Hoja de Trabajo para listado'!$DE$153:$DG$274,MATCH($A882,'Hoja de Trabajo para listado'!$DE$153:$DE$1048576,0),MATCH((CUADRO!Q$4&amp;$E882),'Hoja de Trabajo para listado'!$DE$151:$DG$151,0)),0)+IFERROR(INDEX('Hoja de Trabajo para listado'!$CD$155:$DC$1048576,MATCH($A882,'Hoja de Trabajo para listado'!$CD$155:$CD$1048576,0),MATCH((CUADRO!Q$4&amp;$E882),'Hoja de Trabajo para listado'!$CD$151:$DC$151,0)),0)</f>
        <v>0</v>
      </c>
      <c r="R882" s="245">
        <f t="shared" ca="1" si="33"/>
        <v>0</v>
      </c>
      <c r="S882" s="259">
        <f ca="1">+R881+R882</f>
        <v>0</v>
      </c>
      <c r="T882" s="245">
        <f ca="1">+S882</f>
        <v>0</v>
      </c>
      <c r="U882" s="244">
        <f t="shared" si="34"/>
        <v>2</v>
      </c>
      <c r="V882" s="333" t="str">
        <f>+VLOOKUP(A882,bd_lista!$A$3:$E$592,5,FALSE)</f>
        <v>Gobiernos Autonomos Municipales</v>
      </c>
      <c r="W882" s="388"/>
      <c r="X882" s="242">
        <f>+VLOOKUP(A882,[4]Sheet1!$A$13:$D$744,4,FALSE)</f>
        <v>0</v>
      </c>
      <c r="Y882" s="242" t="e">
        <f>+VLOOKUP(X882,bd_lista!$A$3:$C$592,3,FALSE)</f>
        <v>#N/A</v>
      </c>
      <c r="Z882" s="292"/>
      <c r="AA882" s="293"/>
    </row>
    <row r="883" spans="1:27" customFormat="1" ht="15" hidden="1" customHeight="1">
      <c r="A883" s="32">
        <v>1524</v>
      </c>
      <c r="B883" s="392">
        <f>+A883</f>
        <v>1524</v>
      </c>
      <c r="C883" s="247" t="str">
        <f>+VLOOKUP(A883,bd_lista!$A$3:$C$592,3,FALSE)</f>
        <v>Gobierno Autónomo Municipal de Mojinete</v>
      </c>
      <c r="D883" s="389" t="str">
        <f>+C883</f>
        <v>Gobierno Autónomo Municipal de Mojinete</v>
      </c>
      <c r="E883" s="242" t="s">
        <v>1304</v>
      </c>
      <c r="F883" s="243">
        <f ca="1">+IFERROR(INDEX('Hoja de Trabajo para listado'!$A$155:$Z$1048576,MATCH($A883,'Hoja de Trabajo para listado'!$A$155:$A$1048576,0),MATCH((CUADRO!F$4&amp;$E883),'Hoja de Trabajo para listado'!$A$151:$Z$151,0)),0)+IFERROR(INDEX('Hoja de Trabajo para listado'!$AB$155:$BA$1048576,MATCH($A883,'Hoja de Trabajo para listado'!$AB$155:$AB$1048576,0),MATCH((CUADRO!F$4&amp;$E883),'Hoja de Trabajo para listado'!$AB$151:$BA$151,0)),0)+IFERROR(INDEX('Hoja de Trabajo para listado'!$BC$155:$CB$1048576,MATCH($A883,'Hoja de Trabajo para listado'!$BC$155:$BC$1048576,0),MATCH((CUADRO!F$4&amp;$E883),'Hoja de Trabajo para listado'!$BC$151:$CB$151,0)),0)+IFERROR(INDEX('Hoja de Trabajo para listado'!$DE$153:$DG$274,MATCH($A883,'Hoja de Trabajo para listado'!$DE$153:$DE$1048576,0),MATCH((CUADRO!F$4&amp;$E883),'Hoja de Trabajo para listado'!$DE$151:$DG$151,0)),0)+IFERROR(INDEX('Hoja de Trabajo para listado'!$CD$155:$DC$1048576,MATCH($A883,'Hoja de Trabajo para listado'!$CD$155:$CD$1048576,0),MATCH((CUADRO!F$4&amp;$E883),'Hoja de Trabajo para listado'!$CD$151:$DC$151,0)),0)</f>
        <v>0</v>
      </c>
      <c r="G883" s="243">
        <f ca="1">+IFERROR(INDEX('Hoja de Trabajo para listado'!$A$155:$Z$1048576,MATCH($A883,'Hoja de Trabajo para listado'!$A$155:$A$1048576,0),MATCH((CUADRO!G$4&amp;$E883),'Hoja de Trabajo para listado'!$A$151:$Z$151,0)),0)+IFERROR(INDEX('Hoja de Trabajo para listado'!$AB$155:$BA$1048576,MATCH($A883,'Hoja de Trabajo para listado'!$AB$155:$AB$1048576,0),MATCH((CUADRO!G$4&amp;$E883),'Hoja de Trabajo para listado'!$AB$151:$BA$151,0)),0)+IFERROR(INDEX('Hoja de Trabajo para listado'!$BC$155:$CB$1048576,MATCH($A883,'Hoja de Trabajo para listado'!$BC$155:$BC$1048576,0),MATCH((CUADRO!G$4&amp;$E883),'Hoja de Trabajo para listado'!$BC$151:$CB$151,0)),0)+IFERROR(INDEX('Hoja de Trabajo para listado'!$DE$153:$DG$274,MATCH($A883,'Hoja de Trabajo para listado'!$DE$153:$DE$1048576,0),MATCH((CUADRO!G$4&amp;$E883),'Hoja de Trabajo para listado'!$DE$151:$DG$151,0)),0)+IFERROR(INDEX('Hoja de Trabajo para listado'!$CD$155:$DC$1048576,MATCH($A883,'Hoja de Trabajo para listado'!$CD$155:$CD$1048576,0),MATCH((CUADRO!G$4&amp;$E883),'Hoja de Trabajo para listado'!$CD$151:$DC$151,0)),0)</f>
        <v>0</v>
      </c>
      <c r="H883" s="243">
        <f ca="1">+IFERROR(INDEX('Hoja de Trabajo para listado'!$A$155:$Z$1048576,MATCH($A883,'Hoja de Trabajo para listado'!$A$155:$A$1048576,0),MATCH((CUADRO!H$4&amp;$E883),'Hoja de Trabajo para listado'!$A$151:$Z$151,0)),0)+IFERROR(INDEX('Hoja de Trabajo para listado'!$AB$155:$BA$1048576,MATCH($A883,'Hoja de Trabajo para listado'!$AB$155:$AB$1048576,0),MATCH((CUADRO!H$4&amp;$E883),'Hoja de Trabajo para listado'!$AB$151:$BA$151,0)),0)+IFERROR(INDEX('Hoja de Trabajo para listado'!$BC$155:$CB$1048576,MATCH($A883,'Hoja de Trabajo para listado'!$BC$155:$BC$1048576,0),MATCH((CUADRO!H$4&amp;$E883),'Hoja de Trabajo para listado'!$BC$151:$CB$151,0)),0)+IFERROR(INDEX('Hoja de Trabajo para listado'!$DE$153:$DG$274,MATCH($A883,'Hoja de Trabajo para listado'!$DE$153:$DE$1048576,0),MATCH((CUADRO!H$4&amp;$E883),'Hoja de Trabajo para listado'!$DE$151:$DG$151,0)),0)+IFERROR(INDEX('Hoja de Trabajo para listado'!$CD$155:$DC$1048576,MATCH($A883,'Hoja de Trabajo para listado'!$CD$155:$CD$1048576,0),MATCH((CUADRO!H$4&amp;$E883),'Hoja de Trabajo para listado'!$CD$151:$DC$151,0)),0)</f>
        <v>0</v>
      </c>
      <c r="I883" s="243">
        <f ca="1">+IFERROR(INDEX('Hoja de Trabajo para listado'!$A$155:$Z$1048576,MATCH($A883,'Hoja de Trabajo para listado'!$A$155:$A$1048576,0),MATCH((CUADRO!I$4&amp;$E883),'Hoja de Trabajo para listado'!$A$151:$Z$151,0)),0)+IFERROR(INDEX('Hoja de Trabajo para listado'!$AB$155:$BA$1048576,MATCH($A883,'Hoja de Trabajo para listado'!$AB$155:$AB$1048576,0),MATCH((CUADRO!I$4&amp;$E883),'Hoja de Trabajo para listado'!$AB$151:$BA$151,0)),0)+IFERROR(INDEX('Hoja de Trabajo para listado'!$BC$155:$CB$1048576,MATCH($A883,'Hoja de Trabajo para listado'!$BC$155:$BC$1048576,0),MATCH((CUADRO!I$4&amp;$E883),'Hoja de Trabajo para listado'!$BC$151:$CB$151,0)),0)+IFERROR(INDEX('Hoja de Trabajo para listado'!$DE$153:$DG$274,MATCH($A883,'Hoja de Trabajo para listado'!$DE$153:$DE$1048576,0),MATCH((CUADRO!I$4&amp;$E883),'Hoja de Trabajo para listado'!$DE$151:$DG$151,0)),0)+IFERROR(INDEX('Hoja de Trabajo para listado'!$CD$155:$DC$1048576,MATCH($A883,'Hoja de Trabajo para listado'!$CD$155:$CD$1048576,0),MATCH((CUADRO!I$4&amp;$E883),'Hoja de Trabajo para listado'!$CD$151:$DC$151,0)),0)</f>
        <v>0</v>
      </c>
      <c r="J883" s="243">
        <f ca="1">+IFERROR(INDEX('Hoja de Trabajo para listado'!$A$155:$Z$1048576,MATCH($A883,'Hoja de Trabajo para listado'!$A$155:$A$1048576,0),MATCH((CUADRO!J$4&amp;$E883),'Hoja de Trabajo para listado'!$A$151:$Z$151,0)),0)+IFERROR(INDEX('Hoja de Trabajo para listado'!$AB$155:$BA$1048576,MATCH($A883,'Hoja de Trabajo para listado'!$AB$155:$AB$1048576,0),MATCH((CUADRO!J$4&amp;$E883),'Hoja de Trabajo para listado'!$AB$151:$BA$151,0)),0)+IFERROR(INDEX('Hoja de Trabajo para listado'!$BC$155:$CB$1048576,MATCH($A883,'Hoja de Trabajo para listado'!$BC$155:$BC$1048576,0),MATCH((CUADRO!J$4&amp;$E883),'Hoja de Trabajo para listado'!$BC$151:$CB$151,0)),0)+IFERROR(INDEX('Hoja de Trabajo para listado'!$DE$153:$DG$274,MATCH($A883,'Hoja de Trabajo para listado'!$DE$153:$DE$1048576,0),MATCH((CUADRO!J$4&amp;$E883),'Hoja de Trabajo para listado'!$DE$151:$DG$151,0)),0)+IFERROR(INDEX('Hoja de Trabajo para listado'!$CD$155:$DC$1048576,MATCH($A883,'Hoja de Trabajo para listado'!$CD$155:$CD$1048576,0),MATCH((CUADRO!J$4&amp;$E883),'Hoja de Trabajo para listado'!$CD$151:$DC$151,0)),0)</f>
        <v>0</v>
      </c>
      <c r="K883" s="243">
        <f ca="1">+IFERROR(INDEX('Hoja de Trabajo para listado'!$A$155:$Z$1048576,MATCH($A883,'Hoja de Trabajo para listado'!$A$155:$A$1048576,0),MATCH((CUADRO!K$4&amp;$E883),'Hoja de Trabajo para listado'!$A$151:$Z$151,0)),0)+IFERROR(INDEX('Hoja de Trabajo para listado'!$AB$155:$BA$1048576,MATCH($A883,'Hoja de Trabajo para listado'!$AB$155:$AB$1048576,0),MATCH((CUADRO!K$4&amp;$E883),'Hoja de Trabajo para listado'!$AB$151:$BA$151,0)),0)+IFERROR(INDEX('Hoja de Trabajo para listado'!$BC$155:$CB$1048576,MATCH($A883,'Hoja de Trabajo para listado'!$BC$155:$BC$1048576,0),MATCH((CUADRO!K$4&amp;$E883),'Hoja de Trabajo para listado'!$BC$151:$CB$151,0)),0)+IFERROR(INDEX('Hoja de Trabajo para listado'!$DE$153:$DG$274,MATCH($A883,'Hoja de Trabajo para listado'!$DE$153:$DE$1048576,0),MATCH((CUADRO!K$4&amp;$E883),'Hoja de Trabajo para listado'!$DE$151:$DG$151,0)),0)+IFERROR(INDEX('Hoja de Trabajo para listado'!$CD$155:$DC$1048576,MATCH($A883,'Hoja de Trabajo para listado'!$CD$155:$CD$1048576,0),MATCH((CUADRO!K$4&amp;$E883),'Hoja de Trabajo para listado'!$CD$151:$DC$151,0)),0)</f>
        <v>0</v>
      </c>
      <c r="L883" s="243">
        <f ca="1">+IFERROR(INDEX('Hoja de Trabajo para listado'!$A$155:$Z$1048576,MATCH($A883,'Hoja de Trabajo para listado'!$A$155:$A$1048576,0),MATCH((CUADRO!L$4&amp;$E883),'Hoja de Trabajo para listado'!$A$151:$Z$151,0)),0)+IFERROR(INDEX('Hoja de Trabajo para listado'!$AB$155:$BA$1048576,MATCH($A883,'Hoja de Trabajo para listado'!$AB$155:$AB$1048576,0),MATCH((CUADRO!L$4&amp;$E883),'Hoja de Trabajo para listado'!$AB$151:$BA$151,0)),0)+IFERROR(INDEX('Hoja de Trabajo para listado'!$BC$155:$CB$1048576,MATCH($A883,'Hoja de Trabajo para listado'!$BC$155:$BC$1048576,0),MATCH((CUADRO!L$4&amp;$E883),'Hoja de Trabajo para listado'!$BC$151:$CB$151,0)),0)+IFERROR(INDEX('Hoja de Trabajo para listado'!$DE$153:$DG$274,MATCH($A883,'Hoja de Trabajo para listado'!$DE$153:$DE$1048576,0),MATCH((CUADRO!L$4&amp;$E883),'Hoja de Trabajo para listado'!$DE$151:$DG$151,0)),0)+IFERROR(INDEX('Hoja de Trabajo para listado'!$CD$155:$DC$1048576,MATCH($A883,'Hoja de Trabajo para listado'!$CD$155:$CD$1048576,0),MATCH((CUADRO!L$4&amp;$E883),'Hoja de Trabajo para listado'!$CD$151:$DC$151,0)),0)</f>
        <v>0</v>
      </c>
      <c r="M883" s="243">
        <f ca="1">+IFERROR(INDEX('Hoja de Trabajo para listado'!$A$155:$Z$1048576,MATCH($A883,'Hoja de Trabajo para listado'!$A$155:$A$1048576,0),MATCH((CUADRO!M$4&amp;$E883),'Hoja de Trabajo para listado'!$A$151:$Z$151,0)),0)+IFERROR(INDEX('Hoja de Trabajo para listado'!$AB$155:$BA$1048576,MATCH($A883,'Hoja de Trabajo para listado'!$AB$155:$AB$1048576,0),MATCH((CUADRO!M$4&amp;$E883),'Hoja de Trabajo para listado'!$AB$151:$BA$151,0)),0)+IFERROR(INDEX('Hoja de Trabajo para listado'!$BC$155:$CB$1048576,MATCH($A883,'Hoja de Trabajo para listado'!$BC$155:$BC$1048576,0),MATCH((CUADRO!M$4&amp;$E883),'Hoja de Trabajo para listado'!$BC$151:$CB$151,0)),0)+IFERROR(INDEX('Hoja de Trabajo para listado'!$DE$153:$DG$274,MATCH($A883,'Hoja de Trabajo para listado'!$DE$153:$DE$1048576,0),MATCH((CUADRO!M$4&amp;$E883),'Hoja de Trabajo para listado'!$DE$151:$DG$151,0)),0)+IFERROR(INDEX('Hoja de Trabajo para listado'!$CD$155:$DC$1048576,MATCH($A883,'Hoja de Trabajo para listado'!$CD$155:$CD$1048576,0),MATCH((CUADRO!M$4&amp;$E883),'Hoja de Trabajo para listado'!$CD$151:$DC$151,0)),0)</f>
        <v>0</v>
      </c>
      <c r="N883" s="243">
        <f ca="1">+IFERROR(INDEX('Hoja de Trabajo para listado'!$A$155:$Z$1048576,MATCH($A883,'Hoja de Trabajo para listado'!$A$155:$A$1048576,0),MATCH((CUADRO!N$4&amp;$E883),'Hoja de Trabajo para listado'!$A$151:$Z$151,0)),0)+IFERROR(INDEX('Hoja de Trabajo para listado'!$AB$155:$BA$1048576,MATCH($A883,'Hoja de Trabajo para listado'!$AB$155:$AB$1048576,0),MATCH((CUADRO!N$4&amp;$E883),'Hoja de Trabajo para listado'!$AB$151:$BA$151,0)),0)+IFERROR(INDEX('Hoja de Trabajo para listado'!$BC$155:$CB$1048576,MATCH($A883,'Hoja de Trabajo para listado'!$BC$155:$BC$1048576,0),MATCH((CUADRO!N$4&amp;$E883),'Hoja de Trabajo para listado'!$BC$151:$CB$151,0)),0)+IFERROR(INDEX('Hoja de Trabajo para listado'!$DE$153:$DG$274,MATCH($A883,'Hoja de Trabajo para listado'!$DE$153:$DE$1048576,0),MATCH((CUADRO!N$4&amp;$E883),'Hoja de Trabajo para listado'!$DE$151:$DG$151,0)),0)+IFERROR(INDEX('Hoja de Trabajo para listado'!$CD$155:$DC$1048576,MATCH($A883,'Hoja de Trabajo para listado'!$CD$155:$CD$1048576,0),MATCH((CUADRO!N$4&amp;$E883),'Hoja de Trabajo para listado'!$CD$151:$DC$151,0)),0)</f>
        <v>0</v>
      </c>
      <c r="O883" s="243">
        <f ca="1">+IFERROR(INDEX('Hoja de Trabajo para listado'!$A$155:$Z$1048576,MATCH($A883,'Hoja de Trabajo para listado'!$A$155:$A$1048576,0),MATCH((CUADRO!O$4&amp;$E883),'Hoja de Trabajo para listado'!$A$151:$Z$151,0)),0)+IFERROR(INDEX('Hoja de Trabajo para listado'!$AB$155:$BA$1048576,MATCH($A883,'Hoja de Trabajo para listado'!$AB$155:$AB$1048576,0),MATCH((CUADRO!O$4&amp;$E883),'Hoja de Trabajo para listado'!$AB$151:$BA$151,0)),0)+IFERROR(INDEX('Hoja de Trabajo para listado'!$BC$155:$CB$1048576,MATCH($A883,'Hoja de Trabajo para listado'!$BC$155:$BC$1048576,0),MATCH((CUADRO!O$4&amp;$E883),'Hoja de Trabajo para listado'!$BC$151:$CB$151,0)),0)+IFERROR(INDEX('Hoja de Trabajo para listado'!$DE$153:$DG$274,MATCH($A883,'Hoja de Trabajo para listado'!$DE$153:$DE$1048576,0),MATCH((CUADRO!O$4&amp;$E883),'Hoja de Trabajo para listado'!$DE$151:$DG$151,0)),0)+IFERROR(INDEX('Hoja de Trabajo para listado'!$CD$155:$DC$1048576,MATCH($A883,'Hoja de Trabajo para listado'!$CD$155:$CD$1048576,0),MATCH((CUADRO!O$4&amp;$E883),'Hoja de Trabajo para listado'!$CD$151:$DC$151,0)),0)</f>
        <v>0</v>
      </c>
      <c r="P883" s="243">
        <f ca="1">+IFERROR(INDEX('Hoja de Trabajo para listado'!$A$155:$Z$1048576,MATCH($A883,'Hoja de Trabajo para listado'!$A$155:$A$1048576,0),MATCH((CUADRO!P$4&amp;$E883),'Hoja de Trabajo para listado'!$A$151:$Z$151,0)),0)+IFERROR(INDEX('Hoja de Trabajo para listado'!$AB$155:$BA$1048576,MATCH($A883,'Hoja de Trabajo para listado'!$AB$155:$AB$1048576,0),MATCH((CUADRO!P$4&amp;$E883),'Hoja de Trabajo para listado'!$AB$151:$BA$151,0)),0)+IFERROR(INDEX('Hoja de Trabajo para listado'!$BC$155:$CB$1048576,MATCH($A883,'Hoja de Trabajo para listado'!$BC$155:$BC$1048576,0),MATCH((CUADRO!P$4&amp;$E883),'Hoja de Trabajo para listado'!$BC$151:$CB$151,0)),0)+IFERROR(INDEX('Hoja de Trabajo para listado'!$DE$153:$DG$274,MATCH($A883,'Hoja de Trabajo para listado'!$DE$153:$DE$1048576,0),MATCH((CUADRO!P$4&amp;$E883),'Hoja de Trabajo para listado'!$DE$151:$DG$151,0)),0)+IFERROR(INDEX('Hoja de Trabajo para listado'!$CD$155:$DC$1048576,MATCH($A883,'Hoja de Trabajo para listado'!$CD$155:$CD$1048576,0),MATCH((CUADRO!P$4&amp;$E883),'Hoja de Trabajo para listado'!$CD$151:$DC$151,0)),0)</f>
        <v>0</v>
      </c>
      <c r="Q883" s="243">
        <f ca="1">+IFERROR(INDEX('Hoja de Trabajo para listado'!$A$155:$Z$1048576,MATCH($A883,'Hoja de Trabajo para listado'!$A$155:$A$1048576,0),MATCH((CUADRO!Q$4&amp;$E883),'Hoja de Trabajo para listado'!$A$151:$Z$151,0)),0)+IFERROR(INDEX('Hoja de Trabajo para listado'!$AB$155:$BA$1048576,MATCH($A883,'Hoja de Trabajo para listado'!$AB$155:$AB$1048576,0),MATCH((CUADRO!Q$4&amp;$E883),'Hoja de Trabajo para listado'!$AB$151:$BA$151,0)),0)+IFERROR(INDEX('Hoja de Trabajo para listado'!$BC$155:$CB$1048576,MATCH($A883,'Hoja de Trabajo para listado'!$BC$155:$BC$1048576,0),MATCH((CUADRO!Q$4&amp;$E883),'Hoja de Trabajo para listado'!$BC$151:$CB$151,0)),0)+IFERROR(INDEX('Hoja de Trabajo para listado'!$DE$153:$DG$274,MATCH($A883,'Hoja de Trabajo para listado'!$DE$153:$DE$1048576,0),MATCH((CUADRO!Q$4&amp;$E883),'Hoja de Trabajo para listado'!$DE$151:$DG$151,0)),0)+IFERROR(INDEX('Hoja de Trabajo para listado'!$CD$155:$DC$1048576,MATCH($A883,'Hoja de Trabajo para listado'!$CD$155:$CD$1048576,0),MATCH((CUADRO!Q$4&amp;$E883),'Hoja de Trabajo para listado'!$CD$151:$DC$151,0)),0)</f>
        <v>0</v>
      </c>
      <c r="R883" s="243">
        <f t="shared" ca="1" si="33"/>
        <v>0</v>
      </c>
      <c r="S883" s="249"/>
      <c r="T883" s="243">
        <f ca="1">+T884</f>
        <v>0</v>
      </c>
      <c r="U883" s="242">
        <f t="shared" si="34"/>
        <v>1</v>
      </c>
      <c r="V883" s="333" t="str">
        <f>+VLOOKUP(A883,bd_lista!$A$3:$E$592,5,FALSE)</f>
        <v>Gobiernos Autonomos Municipales</v>
      </c>
      <c r="W883" s="387" t="str">
        <f>+V883</f>
        <v>Gobiernos Autonomos Municipales</v>
      </c>
      <c r="X883" s="242">
        <f>+VLOOKUP(A883,[4]Sheet1!$A$13:$D$744,4,FALSE)</f>
        <v>0</v>
      </c>
      <c r="Y883" s="242" t="e">
        <f>+VLOOKUP(X883,bd_lista!$A$3:$C$592,3,FALSE)</f>
        <v>#N/A</v>
      </c>
      <c r="Z883" s="294">
        <f>+X883</f>
        <v>0</v>
      </c>
      <c r="AA883" s="295" t="e">
        <f>+Y883</f>
        <v>#N/A</v>
      </c>
    </row>
    <row r="884" spans="1:27" customFormat="1" ht="15" hidden="1" customHeight="1">
      <c r="A884" s="32">
        <v>1524</v>
      </c>
      <c r="B884" s="393"/>
      <c r="C884" s="247" t="str">
        <f>+VLOOKUP(A884,bd_lista!$A$3:$C$592,3,FALSE)</f>
        <v>Gobierno Autónomo Municipal de Mojinete</v>
      </c>
      <c r="D884" s="390"/>
      <c r="E884" s="244" t="s">
        <v>1305</v>
      </c>
      <c r="F884" s="245">
        <f ca="1">+IFERROR(INDEX('Hoja de Trabajo para listado'!$A$155:$Z$1048576,MATCH($A884,'Hoja de Trabajo para listado'!$A$155:$A$1048576,0),MATCH((CUADRO!F$4&amp;$E884),'Hoja de Trabajo para listado'!$A$151:$Z$151,0)),0)+IFERROR(INDEX('Hoja de Trabajo para listado'!$AB$155:$BA$1048576,MATCH($A884,'Hoja de Trabajo para listado'!$AB$155:$AB$1048576,0),MATCH((CUADRO!F$4&amp;$E884),'Hoja de Trabajo para listado'!$AB$151:$BA$151,0)),0)+IFERROR(INDEX('Hoja de Trabajo para listado'!$BC$155:$CB$1048576,MATCH($A884,'Hoja de Trabajo para listado'!$BC$155:$BC$1048576,0),MATCH((CUADRO!F$4&amp;$E884),'Hoja de Trabajo para listado'!$BC$151:$CB$151,0)),0)+IFERROR(INDEX('Hoja de Trabajo para listado'!$DE$153:$DG$274,MATCH($A884,'Hoja de Trabajo para listado'!$DE$153:$DE$1048576,0),MATCH((CUADRO!F$4&amp;$E884),'Hoja de Trabajo para listado'!$DE$151:$DG$151,0)),0)+IFERROR(INDEX('Hoja de Trabajo para listado'!$CD$155:$DC$1048576,MATCH($A884,'Hoja de Trabajo para listado'!$CD$155:$CD$1048576,0),MATCH((CUADRO!F$4&amp;$E884),'Hoja de Trabajo para listado'!$CD$151:$DC$151,0)),0)</f>
        <v>0</v>
      </c>
      <c r="G884" s="245">
        <f ca="1">+IFERROR(INDEX('Hoja de Trabajo para listado'!$A$155:$Z$1048576,MATCH($A884,'Hoja de Trabajo para listado'!$A$155:$A$1048576,0),MATCH((CUADRO!G$4&amp;$E884),'Hoja de Trabajo para listado'!$A$151:$Z$151,0)),0)+IFERROR(INDEX('Hoja de Trabajo para listado'!$AB$155:$BA$1048576,MATCH($A884,'Hoja de Trabajo para listado'!$AB$155:$AB$1048576,0),MATCH((CUADRO!G$4&amp;$E884),'Hoja de Trabajo para listado'!$AB$151:$BA$151,0)),0)+IFERROR(INDEX('Hoja de Trabajo para listado'!$BC$155:$CB$1048576,MATCH($A884,'Hoja de Trabajo para listado'!$BC$155:$BC$1048576,0),MATCH((CUADRO!G$4&amp;$E884),'Hoja de Trabajo para listado'!$BC$151:$CB$151,0)),0)+IFERROR(INDEX('Hoja de Trabajo para listado'!$DE$153:$DG$274,MATCH($A884,'Hoja de Trabajo para listado'!$DE$153:$DE$1048576,0),MATCH((CUADRO!G$4&amp;$E884),'Hoja de Trabajo para listado'!$DE$151:$DG$151,0)),0)+IFERROR(INDEX('Hoja de Trabajo para listado'!$CD$155:$DC$1048576,MATCH($A884,'Hoja de Trabajo para listado'!$CD$155:$CD$1048576,0),MATCH((CUADRO!G$4&amp;$E884),'Hoja de Trabajo para listado'!$CD$151:$DC$151,0)),0)</f>
        <v>0</v>
      </c>
      <c r="H884" s="245">
        <f ca="1">+IFERROR(INDEX('Hoja de Trabajo para listado'!$A$155:$Z$1048576,MATCH($A884,'Hoja de Trabajo para listado'!$A$155:$A$1048576,0),MATCH((CUADRO!H$4&amp;$E884),'Hoja de Trabajo para listado'!$A$151:$Z$151,0)),0)+IFERROR(INDEX('Hoja de Trabajo para listado'!$AB$155:$BA$1048576,MATCH($A884,'Hoja de Trabajo para listado'!$AB$155:$AB$1048576,0),MATCH((CUADRO!H$4&amp;$E884),'Hoja de Trabajo para listado'!$AB$151:$BA$151,0)),0)+IFERROR(INDEX('Hoja de Trabajo para listado'!$BC$155:$CB$1048576,MATCH($A884,'Hoja de Trabajo para listado'!$BC$155:$BC$1048576,0),MATCH((CUADRO!H$4&amp;$E884),'Hoja de Trabajo para listado'!$BC$151:$CB$151,0)),0)+IFERROR(INDEX('Hoja de Trabajo para listado'!$DE$153:$DG$274,MATCH($A884,'Hoja de Trabajo para listado'!$DE$153:$DE$1048576,0),MATCH((CUADRO!H$4&amp;$E884),'Hoja de Trabajo para listado'!$DE$151:$DG$151,0)),0)+IFERROR(INDEX('Hoja de Trabajo para listado'!$CD$155:$DC$1048576,MATCH($A884,'Hoja de Trabajo para listado'!$CD$155:$CD$1048576,0),MATCH((CUADRO!H$4&amp;$E884),'Hoja de Trabajo para listado'!$CD$151:$DC$151,0)),0)</f>
        <v>0</v>
      </c>
      <c r="I884" s="245">
        <f ca="1">+IFERROR(INDEX('Hoja de Trabajo para listado'!$A$155:$Z$1048576,MATCH($A884,'Hoja de Trabajo para listado'!$A$155:$A$1048576,0),MATCH((CUADRO!I$4&amp;$E884),'Hoja de Trabajo para listado'!$A$151:$Z$151,0)),0)+IFERROR(INDEX('Hoja de Trabajo para listado'!$AB$155:$BA$1048576,MATCH($A884,'Hoja de Trabajo para listado'!$AB$155:$AB$1048576,0),MATCH((CUADRO!I$4&amp;$E884),'Hoja de Trabajo para listado'!$AB$151:$BA$151,0)),0)+IFERROR(INDEX('Hoja de Trabajo para listado'!$BC$155:$CB$1048576,MATCH($A884,'Hoja de Trabajo para listado'!$BC$155:$BC$1048576,0),MATCH((CUADRO!I$4&amp;$E884),'Hoja de Trabajo para listado'!$BC$151:$CB$151,0)),0)+IFERROR(INDEX('Hoja de Trabajo para listado'!$DE$153:$DG$274,MATCH($A884,'Hoja de Trabajo para listado'!$DE$153:$DE$1048576,0),MATCH((CUADRO!I$4&amp;$E884),'Hoja de Trabajo para listado'!$DE$151:$DG$151,0)),0)+IFERROR(INDEX('Hoja de Trabajo para listado'!$CD$155:$DC$1048576,MATCH($A884,'Hoja de Trabajo para listado'!$CD$155:$CD$1048576,0),MATCH((CUADRO!I$4&amp;$E884),'Hoja de Trabajo para listado'!$CD$151:$DC$151,0)),0)</f>
        <v>0</v>
      </c>
      <c r="J884" s="245">
        <f ca="1">+IFERROR(INDEX('Hoja de Trabajo para listado'!$A$155:$Z$1048576,MATCH($A884,'Hoja de Trabajo para listado'!$A$155:$A$1048576,0),MATCH((CUADRO!J$4&amp;$E884),'Hoja de Trabajo para listado'!$A$151:$Z$151,0)),0)+IFERROR(INDEX('Hoja de Trabajo para listado'!$AB$155:$BA$1048576,MATCH($A884,'Hoja de Trabajo para listado'!$AB$155:$AB$1048576,0),MATCH((CUADRO!J$4&amp;$E884),'Hoja de Trabajo para listado'!$AB$151:$BA$151,0)),0)+IFERROR(INDEX('Hoja de Trabajo para listado'!$BC$155:$CB$1048576,MATCH($A884,'Hoja de Trabajo para listado'!$BC$155:$BC$1048576,0),MATCH((CUADRO!J$4&amp;$E884),'Hoja de Trabajo para listado'!$BC$151:$CB$151,0)),0)+IFERROR(INDEX('Hoja de Trabajo para listado'!$DE$153:$DG$274,MATCH($A884,'Hoja de Trabajo para listado'!$DE$153:$DE$1048576,0),MATCH((CUADRO!J$4&amp;$E884),'Hoja de Trabajo para listado'!$DE$151:$DG$151,0)),0)+IFERROR(INDEX('Hoja de Trabajo para listado'!$CD$155:$DC$1048576,MATCH($A884,'Hoja de Trabajo para listado'!$CD$155:$CD$1048576,0),MATCH((CUADRO!J$4&amp;$E884),'Hoja de Trabajo para listado'!$CD$151:$DC$151,0)),0)</f>
        <v>0</v>
      </c>
      <c r="K884" s="245">
        <f ca="1">+IFERROR(INDEX('Hoja de Trabajo para listado'!$A$155:$Z$1048576,MATCH($A884,'Hoja de Trabajo para listado'!$A$155:$A$1048576,0),MATCH((CUADRO!K$4&amp;$E884),'Hoja de Trabajo para listado'!$A$151:$Z$151,0)),0)+IFERROR(INDEX('Hoja de Trabajo para listado'!$AB$155:$BA$1048576,MATCH($A884,'Hoja de Trabajo para listado'!$AB$155:$AB$1048576,0),MATCH((CUADRO!K$4&amp;$E884),'Hoja de Trabajo para listado'!$AB$151:$BA$151,0)),0)+IFERROR(INDEX('Hoja de Trabajo para listado'!$BC$155:$CB$1048576,MATCH($A884,'Hoja de Trabajo para listado'!$BC$155:$BC$1048576,0),MATCH((CUADRO!K$4&amp;$E884),'Hoja de Trabajo para listado'!$BC$151:$CB$151,0)),0)+IFERROR(INDEX('Hoja de Trabajo para listado'!$DE$153:$DG$274,MATCH($A884,'Hoja de Trabajo para listado'!$DE$153:$DE$1048576,0),MATCH((CUADRO!K$4&amp;$E884),'Hoja de Trabajo para listado'!$DE$151:$DG$151,0)),0)+IFERROR(INDEX('Hoja de Trabajo para listado'!$CD$155:$DC$1048576,MATCH($A884,'Hoja de Trabajo para listado'!$CD$155:$CD$1048576,0),MATCH((CUADRO!K$4&amp;$E884),'Hoja de Trabajo para listado'!$CD$151:$DC$151,0)),0)</f>
        <v>0</v>
      </c>
      <c r="L884" s="245">
        <f ca="1">+IFERROR(INDEX('Hoja de Trabajo para listado'!$A$155:$Z$1048576,MATCH($A884,'Hoja de Trabajo para listado'!$A$155:$A$1048576,0),MATCH((CUADRO!L$4&amp;$E884),'Hoja de Trabajo para listado'!$A$151:$Z$151,0)),0)+IFERROR(INDEX('Hoja de Trabajo para listado'!$AB$155:$BA$1048576,MATCH($A884,'Hoja de Trabajo para listado'!$AB$155:$AB$1048576,0),MATCH((CUADRO!L$4&amp;$E884),'Hoja de Trabajo para listado'!$AB$151:$BA$151,0)),0)+IFERROR(INDEX('Hoja de Trabajo para listado'!$BC$155:$CB$1048576,MATCH($A884,'Hoja de Trabajo para listado'!$BC$155:$BC$1048576,0),MATCH((CUADRO!L$4&amp;$E884),'Hoja de Trabajo para listado'!$BC$151:$CB$151,0)),0)+IFERROR(INDEX('Hoja de Trabajo para listado'!$DE$153:$DG$274,MATCH($A884,'Hoja de Trabajo para listado'!$DE$153:$DE$1048576,0),MATCH((CUADRO!L$4&amp;$E884),'Hoja de Trabajo para listado'!$DE$151:$DG$151,0)),0)+IFERROR(INDEX('Hoja de Trabajo para listado'!$CD$155:$DC$1048576,MATCH($A884,'Hoja de Trabajo para listado'!$CD$155:$CD$1048576,0),MATCH((CUADRO!L$4&amp;$E884),'Hoja de Trabajo para listado'!$CD$151:$DC$151,0)),0)</f>
        <v>0</v>
      </c>
      <c r="M884" s="245">
        <f ca="1">+IFERROR(INDEX('Hoja de Trabajo para listado'!$A$155:$Z$1048576,MATCH($A884,'Hoja de Trabajo para listado'!$A$155:$A$1048576,0),MATCH((CUADRO!M$4&amp;$E884),'Hoja de Trabajo para listado'!$A$151:$Z$151,0)),0)+IFERROR(INDEX('Hoja de Trabajo para listado'!$AB$155:$BA$1048576,MATCH($A884,'Hoja de Trabajo para listado'!$AB$155:$AB$1048576,0),MATCH((CUADRO!M$4&amp;$E884),'Hoja de Trabajo para listado'!$AB$151:$BA$151,0)),0)+IFERROR(INDEX('Hoja de Trabajo para listado'!$BC$155:$CB$1048576,MATCH($A884,'Hoja de Trabajo para listado'!$BC$155:$BC$1048576,0),MATCH((CUADRO!M$4&amp;$E884),'Hoja de Trabajo para listado'!$BC$151:$CB$151,0)),0)+IFERROR(INDEX('Hoja de Trabajo para listado'!$DE$153:$DG$274,MATCH($A884,'Hoja de Trabajo para listado'!$DE$153:$DE$1048576,0),MATCH((CUADRO!M$4&amp;$E884),'Hoja de Trabajo para listado'!$DE$151:$DG$151,0)),0)+IFERROR(INDEX('Hoja de Trabajo para listado'!$CD$155:$DC$1048576,MATCH($A884,'Hoja de Trabajo para listado'!$CD$155:$CD$1048576,0),MATCH((CUADRO!M$4&amp;$E884),'Hoja de Trabajo para listado'!$CD$151:$DC$151,0)),0)</f>
        <v>0</v>
      </c>
      <c r="N884" s="245">
        <f ca="1">+IFERROR(INDEX('Hoja de Trabajo para listado'!$A$155:$Z$1048576,MATCH($A884,'Hoja de Trabajo para listado'!$A$155:$A$1048576,0),MATCH((CUADRO!N$4&amp;$E884),'Hoja de Trabajo para listado'!$A$151:$Z$151,0)),0)+IFERROR(INDEX('Hoja de Trabajo para listado'!$AB$155:$BA$1048576,MATCH($A884,'Hoja de Trabajo para listado'!$AB$155:$AB$1048576,0),MATCH((CUADRO!N$4&amp;$E884),'Hoja de Trabajo para listado'!$AB$151:$BA$151,0)),0)+IFERROR(INDEX('Hoja de Trabajo para listado'!$BC$155:$CB$1048576,MATCH($A884,'Hoja de Trabajo para listado'!$BC$155:$BC$1048576,0),MATCH((CUADRO!N$4&amp;$E884),'Hoja de Trabajo para listado'!$BC$151:$CB$151,0)),0)+IFERROR(INDEX('Hoja de Trabajo para listado'!$DE$153:$DG$274,MATCH($A884,'Hoja de Trabajo para listado'!$DE$153:$DE$1048576,0),MATCH((CUADRO!N$4&amp;$E884),'Hoja de Trabajo para listado'!$DE$151:$DG$151,0)),0)+IFERROR(INDEX('Hoja de Trabajo para listado'!$CD$155:$DC$1048576,MATCH($A884,'Hoja de Trabajo para listado'!$CD$155:$CD$1048576,0),MATCH((CUADRO!N$4&amp;$E884),'Hoja de Trabajo para listado'!$CD$151:$DC$151,0)),0)</f>
        <v>0</v>
      </c>
      <c r="O884" s="245">
        <f ca="1">+IFERROR(INDEX('Hoja de Trabajo para listado'!$A$155:$Z$1048576,MATCH($A884,'Hoja de Trabajo para listado'!$A$155:$A$1048576,0),MATCH((CUADRO!O$4&amp;$E884),'Hoja de Trabajo para listado'!$A$151:$Z$151,0)),0)+IFERROR(INDEX('Hoja de Trabajo para listado'!$AB$155:$BA$1048576,MATCH($A884,'Hoja de Trabajo para listado'!$AB$155:$AB$1048576,0),MATCH((CUADRO!O$4&amp;$E884),'Hoja de Trabajo para listado'!$AB$151:$BA$151,0)),0)+IFERROR(INDEX('Hoja de Trabajo para listado'!$BC$155:$CB$1048576,MATCH($A884,'Hoja de Trabajo para listado'!$BC$155:$BC$1048576,0),MATCH((CUADRO!O$4&amp;$E884),'Hoja de Trabajo para listado'!$BC$151:$CB$151,0)),0)+IFERROR(INDEX('Hoja de Trabajo para listado'!$DE$153:$DG$274,MATCH($A884,'Hoja de Trabajo para listado'!$DE$153:$DE$1048576,0),MATCH((CUADRO!O$4&amp;$E884),'Hoja de Trabajo para listado'!$DE$151:$DG$151,0)),0)+IFERROR(INDEX('Hoja de Trabajo para listado'!$CD$155:$DC$1048576,MATCH($A884,'Hoja de Trabajo para listado'!$CD$155:$CD$1048576,0),MATCH((CUADRO!O$4&amp;$E884),'Hoja de Trabajo para listado'!$CD$151:$DC$151,0)),0)</f>
        <v>0</v>
      </c>
      <c r="P884" s="245">
        <f ca="1">+IFERROR(INDEX('Hoja de Trabajo para listado'!$A$155:$Z$1048576,MATCH($A884,'Hoja de Trabajo para listado'!$A$155:$A$1048576,0),MATCH((CUADRO!P$4&amp;$E884),'Hoja de Trabajo para listado'!$A$151:$Z$151,0)),0)+IFERROR(INDEX('Hoja de Trabajo para listado'!$AB$155:$BA$1048576,MATCH($A884,'Hoja de Trabajo para listado'!$AB$155:$AB$1048576,0),MATCH((CUADRO!P$4&amp;$E884),'Hoja de Trabajo para listado'!$AB$151:$BA$151,0)),0)+IFERROR(INDEX('Hoja de Trabajo para listado'!$BC$155:$CB$1048576,MATCH($A884,'Hoja de Trabajo para listado'!$BC$155:$BC$1048576,0),MATCH((CUADRO!P$4&amp;$E884),'Hoja de Trabajo para listado'!$BC$151:$CB$151,0)),0)+IFERROR(INDEX('Hoja de Trabajo para listado'!$DE$153:$DG$274,MATCH($A884,'Hoja de Trabajo para listado'!$DE$153:$DE$1048576,0),MATCH((CUADRO!P$4&amp;$E884),'Hoja de Trabajo para listado'!$DE$151:$DG$151,0)),0)+IFERROR(INDEX('Hoja de Trabajo para listado'!$CD$155:$DC$1048576,MATCH($A884,'Hoja de Trabajo para listado'!$CD$155:$CD$1048576,0),MATCH((CUADRO!P$4&amp;$E884),'Hoja de Trabajo para listado'!$CD$151:$DC$151,0)),0)</f>
        <v>0</v>
      </c>
      <c r="Q884" s="245">
        <f ca="1">+IFERROR(INDEX('Hoja de Trabajo para listado'!$A$155:$Z$1048576,MATCH($A884,'Hoja de Trabajo para listado'!$A$155:$A$1048576,0),MATCH((CUADRO!Q$4&amp;$E884),'Hoja de Trabajo para listado'!$A$151:$Z$151,0)),0)+IFERROR(INDEX('Hoja de Trabajo para listado'!$AB$155:$BA$1048576,MATCH($A884,'Hoja de Trabajo para listado'!$AB$155:$AB$1048576,0),MATCH((CUADRO!Q$4&amp;$E884),'Hoja de Trabajo para listado'!$AB$151:$BA$151,0)),0)+IFERROR(INDEX('Hoja de Trabajo para listado'!$BC$155:$CB$1048576,MATCH($A884,'Hoja de Trabajo para listado'!$BC$155:$BC$1048576,0),MATCH((CUADRO!Q$4&amp;$E884),'Hoja de Trabajo para listado'!$BC$151:$CB$151,0)),0)+IFERROR(INDEX('Hoja de Trabajo para listado'!$DE$153:$DG$274,MATCH($A884,'Hoja de Trabajo para listado'!$DE$153:$DE$1048576,0),MATCH((CUADRO!Q$4&amp;$E884),'Hoja de Trabajo para listado'!$DE$151:$DG$151,0)),0)+IFERROR(INDEX('Hoja de Trabajo para listado'!$CD$155:$DC$1048576,MATCH($A884,'Hoja de Trabajo para listado'!$CD$155:$CD$1048576,0),MATCH((CUADRO!Q$4&amp;$E884),'Hoja de Trabajo para listado'!$CD$151:$DC$151,0)),0)</f>
        <v>0</v>
      </c>
      <c r="R884" s="245">
        <f t="shared" ca="1" si="33"/>
        <v>0</v>
      </c>
      <c r="S884" s="259">
        <f ca="1">+R883+R884</f>
        <v>0</v>
      </c>
      <c r="T884" s="245">
        <f ca="1">+S884</f>
        <v>0</v>
      </c>
      <c r="U884" s="244">
        <f t="shared" si="34"/>
        <v>2</v>
      </c>
      <c r="V884" s="333" t="str">
        <f>+VLOOKUP(A884,bd_lista!$A$3:$E$592,5,FALSE)</f>
        <v>Gobiernos Autonomos Municipales</v>
      </c>
      <c r="W884" s="388"/>
      <c r="X884" s="242">
        <f>+VLOOKUP(A884,[4]Sheet1!$A$13:$D$744,4,FALSE)</f>
        <v>0</v>
      </c>
      <c r="Y884" s="242" t="e">
        <f>+VLOOKUP(X884,bd_lista!$A$3:$C$592,3,FALSE)</f>
        <v>#N/A</v>
      </c>
      <c r="Z884" s="292"/>
      <c r="AA884" s="293"/>
    </row>
    <row r="885" spans="1:27" customFormat="1" ht="15" hidden="1" customHeight="1">
      <c r="A885" s="32">
        <v>1525</v>
      </c>
      <c r="B885" s="392">
        <f>+A885</f>
        <v>1525</v>
      </c>
      <c r="C885" s="247" t="str">
        <f>+VLOOKUP(A885,bd_lista!$A$3:$C$592,3,FALSE)</f>
        <v>Gobierno Autónomo Municipal de San Antonio de Esmoruco</v>
      </c>
      <c r="D885" s="389" t="str">
        <f>+C885</f>
        <v>Gobierno Autónomo Municipal de San Antonio de Esmoruco</v>
      </c>
      <c r="E885" s="242" t="s">
        <v>1304</v>
      </c>
      <c r="F885" s="243">
        <f ca="1">+IFERROR(INDEX('Hoja de Trabajo para listado'!$A$155:$Z$1048576,MATCH($A885,'Hoja de Trabajo para listado'!$A$155:$A$1048576,0),MATCH((CUADRO!F$4&amp;$E885),'Hoja de Trabajo para listado'!$A$151:$Z$151,0)),0)+IFERROR(INDEX('Hoja de Trabajo para listado'!$AB$155:$BA$1048576,MATCH($A885,'Hoja de Trabajo para listado'!$AB$155:$AB$1048576,0),MATCH((CUADRO!F$4&amp;$E885),'Hoja de Trabajo para listado'!$AB$151:$BA$151,0)),0)+IFERROR(INDEX('Hoja de Trabajo para listado'!$BC$155:$CB$1048576,MATCH($A885,'Hoja de Trabajo para listado'!$BC$155:$BC$1048576,0),MATCH((CUADRO!F$4&amp;$E885),'Hoja de Trabajo para listado'!$BC$151:$CB$151,0)),0)+IFERROR(INDEX('Hoja de Trabajo para listado'!$DE$153:$DG$274,MATCH($A885,'Hoja de Trabajo para listado'!$DE$153:$DE$1048576,0),MATCH((CUADRO!F$4&amp;$E885),'Hoja de Trabajo para listado'!$DE$151:$DG$151,0)),0)+IFERROR(INDEX('Hoja de Trabajo para listado'!$CD$155:$DC$1048576,MATCH($A885,'Hoja de Trabajo para listado'!$CD$155:$CD$1048576,0),MATCH((CUADRO!F$4&amp;$E885),'Hoja de Trabajo para listado'!$CD$151:$DC$151,0)),0)</f>
        <v>0</v>
      </c>
      <c r="G885" s="243">
        <f ca="1">+IFERROR(INDEX('Hoja de Trabajo para listado'!$A$155:$Z$1048576,MATCH($A885,'Hoja de Trabajo para listado'!$A$155:$A$1048576,0),MATCH((CUADRO!G$4&amp;$E885),'Hoja de Trabajo para listado'!$A$151:$Z$151,0)),0)+IFERROR(INDEX('Hoja de Trabajo para listado'!$AB$155:$BA$1048576,MATCH($A885,'Hoja de Trabajo para listado'!$AB$155:$AB$1048576,0),MATCH((CUADRO!G$4&amp;$E885),'Hoja de Trabajo para listado'!$AB$151:$BA$151,0)),0)+IFERROR(INDEX('Hoja de Trabajo para listado'!$BC$155:$CB$1048576,MATCH($A885,'Hoja de Trabajo para listado'!$BC$155:$BC$1048576,0),MATCH((CUADRO!G$4&amp;$E885),'Hoja de Trabajo para listado'!$BC$151:$CB$151,0)),0)+IFERROR(INDEX('Hoja de Trabajo para listado'!$DE$153:$DG$274,MATCH($A885,'Hoja de Trabajo para listado'!$DE$153:$DE$1048576,0),MATCH((CUADRO!G$4&amp;$E885),'Hoja de Trabajo para listado'!$DE$151:$DG$151,0)),0)+IFERROR(INDEX('Hoja de Trabajo para listado'!$CD$155:$DC$1048576,MATCH($A885,'Hoja de Trabajo para listado'!$CD$155:$CD$1048576,0),MATCH((CUADRO!G$4&amp;$E885),'Hoja de Trabajo para listado'!$CD$151:$DC$151,0)),0)</f>
        <v>0</v>
      </c>
      <c r="H885" s="243">
        <f ca="1">+IFERROR(INDEX('Hoja de Trabajo para listado'!$A$155:$Z$1048576,MATCH($A885,'Hoja de Trabajo para listado'!$A$155:$A$1048576,0),MATCH((CUADRO!H$4&amp;$E885),'Hoja de Trabajo para listado'!$A$151:$Z$151,0)),0)+IFERROR(INDEX('Hoja de Trabajo para listado'!$AB$155:$BA$1048576,MATCH($A885,'Hoja de Trabajo para listado'!$AB$155:$AB$1048576,0),MATCH((CUADRO!H$4&amp;$E885),'Hoja de Trabajo para listado'!$AB$151:$BA$151,0)),0)+IFERROR(INDEX('Hoja de Trabajo para listado'!$BC$155:$CB$1048576,MATCH($A885,'Hoja de Trabajo para listado'!$BC$155:$BC$1048576,0),MATCH((CUADRO!H$4&amp;$E885),'Hoja de Trabajo para listado'!$BC$151:$CB$151,0)),0)+IFERROR(INDEX('Hoja de Trabajo para listado'!$DE$153:$DG$274,MATCH($A885,'Hoja de Trabajo para listado'!$DE$153:$DE$1048576,0),MATCH((CUADRO!H$4&amp;$E885),'Hoja de Trabajo para listado'!$DE$151:$DG$151,0)),0)+IFERROR(INDEX('Hoja de Trabajo para listado'!$CD$155:$DC$1048576,MATCH($A885,'Hoja de Trabajo para listado'!$CD$155:$CD$1048576,0),MATCH((CUADRO!H$4&amp;$E885),'Hoja de Trabajo para listado'!$CD$151:$DC$151,0)),0)</f>
        <v>0</v>
      </c>
      <c r="I885" s="243">
        <f ca="1">+IFERROR(INDEX('Hoja de Trabajo para listado'!$A$155:$Z$1048576,MATCH($A885,'Hoja de Trabajo para listado'!$A$155:$A$1048576,0),MATCH((CUADRO!I$4&amp;$E885),'Hoja de Trabajo para listado'!$A$151:$Z$151,0)),0)+IFERROR(INDEX('Hoja de Trabajo para listado'!$AB$155:$BA$1048576,MATCH($A885,'Hoja de Trabajo para listado'!$AB$155:$AB$1048576,0),MATCH((CUADRO!I$4&amp;$E885),'Hoja de Trabajo para listado'!$AB$151:$BA$151,0)),0)+IFERROR(INDEX('Hoja de Trabajo para listado'!$BC$155:$CB$1048576,MATCH($A885,'Hoja de Trabajo para listado'!$BC$155:$BC$1048576,0),MATCH((CUADRO!I$4&amp;$E885),'Hoja de Trabajo para listado'!$BC$151:$CB$151,0)),0)+IFERROR(INDEX('Hoja de Trabajo para listado'!$DE$153:$DG$274,MATCH($A885,'Hoja de Trabajo para listado'!$DE$153:$DE$1048576,0),MATCH((CUADRO!I$4&amp;$E885),'Hoja de Trabajo para listado'!$DE$151:$DG$151,0)),0)+IFERROR(INDEX('Hoja de Trabajo para listado'!$CD$155:$DC$1048576,MATCH($A885,'Hoja de Trabajo para listado'!$CD$155:$CD$1048576,0),MATCH((CUADRO!I$4&amp;$E885),'Hoja de Trabajo para listado'!$CD$151:$DC$151,0)),0)</f>
        <v>0</v>
      </c>
      <c r="J885" s="243">
        <f ca="1">+IFERROR(INDEX('Hoja de Trabajo para listado'!$A$155:$Z$1048576,MATCH($A885,'Hoja de Trabajo para listado'!$A$155:$A$1048576,0),MATCH((CUADRO!J$4&amp;$E885),'Hoja de Trabajo para listado'!$A$151:$Z$151,0)),0)+IFERROR(INDEX('Hoja de Trabajo para listado'!$AB$155:$BA$1048576,MATCH($A885,'Hoja de Trabajo para listado'!$AB$155:$AB$1048576,0),MATCH((CUADRO!J$4&amp;$E885),'Hoja de Trabajo para listado'!$AB$151:$BA$151,0)),0)+IFERROR(INDEX('Hoja de Trabajo para listado'!$BC$155:$CB$1048576,MATCH($A885,'Hoja de Trabajo para listado'!$BC$155:$BC$1048576,0),MATCH((CUADRO!J$4&amp;$E885),'Hoja de Trabajo para listado'!$BC$151:$CB$151,0)),0)+IFERROR(INDEX('Hoja de Trabajo para listado'!$DE$153:$DG$274,MATCH($A885,'Hoja de Trabajo para listado'!$DE$153:$DE$1048576,0),MATCH((CUADRO!J$4&amp;$E885),'Hoja de Trabajo para listado'!$DE$151:$DG$151,0)),0)+IFERROR(INDEX('Hoja de Trabajo para listado'!$CD$155:$DC$1048576,MATCH($A885,'Hoja de Trabajo para listado'!$CD$155:$CD$1048576,0),MATCH((CUADRO!J$4&amp;$E885),'Hoja de Trabajo para listado'!$CD$151:$DC$151,0)),0)</f>
        <v>0</v>
      </c>
      <c r="K885" s="243">
        <f ca="1">+IFERROR(INDEX('Hoja de Trabajo para listado'!$A$155:$Z$1048576,MATCH($A885,'Hoja de Trabajo para listado'!$A$155:$A$1048576,0),MATCH((CUADRO!K$4&amp;$E885),'Hoja de Trabajo para listado'!$A$151:$Z$151,0)),0)+IFERROR(INDEX('Hoja de Trabajo para listado'!$AB$155:$BA$1048576,MATCH($A885,'Hoja de Trabajo para listado'!$AB$155:$AB$1048576,0),MATCH((CUADRO!K$4&amp;$E885),'Hoja de Trabajo para listado'!$AB$151:$BA$151,0)),0)+IFERROR(INDEX('Hoja de Trabajo para listado'!$BC$155:$CB$1048576,MATCH($A885,'Hoja de Trabajo para listado'!$BC$155:$BC$1048576,0),MATCH((CUADRO!K$4&amp;$E885),'Hoja de Trabajo para listado'!$BC$151:$CB$151,0)),0)+IFERROR(INDEX('Hoja de Trabajo para listado'!$DE$153:$DG$274,MATCH($A885,'Hoja de Trabajo para listado'!$DE$153:$DE$1048576,0),MATCH((CUADRO!K$4&amp;$E885),'Hoja de Trabajo para listado'!$DE$151:$DG$151,0)),0)+IFERROR(INDEX('Hoja de Trabajo para listado'!$CD$155:$DC$1048576,MATCH($A885,'Hoja de Trabajo para listado'!$CD$155:$CD$1048576,0),MATCH((CUADRO!K$4&amp;$E885),'Hoja de Trabajo para listado'!$CD$151:$DC$151,0)),0)</f>
        <v>0</v>
      </c>
      <c r="L885" s="243">
        <f ca="1">+IFERROR(INDEX('Hoja de Trabajo para listado'!$A$155:$Z$1048576,MATCH($A885,'Hoja de Trabajo para listado'!$A$155:$A$1048576,0),MATCH((CUADRO!L$4&amp;$E885),'Hoja de Trabajo para listado'!$A$151:$Z$151,0)),0)+IFERROR(INDEX('Hoja de Trabajo para listado'!$AB$155:$BA$1048576,MATCH($A885,'Hoja de Trabajo para listado'!$AB$155:$AB$1048576,0),MATCH((CUADRO!L$4&amp;$E885),'Hoja de Trabajo para listado'!$AB$151:$BA$151,0)),0)+IFERROR(INDEX('Hoja de Trabajo para listado'!$BC$155:$CB$1048576,MATCH($A885,'Hoja de Trabajo para listado'!$BC$155:$BC$1048576,0),MATCH((CUADRO!L$4&amp;$E885),'Hoja de Trabajo para listado'!$BC$151:$CB$151,0)),0)+IFERROR(INDEX('Hoja de Trabajo para listado'!$DE$153:$DG$274,MATCH($A885,'Hoja de Trabajo para listado'!$DE$153:$DE$1048576,0),MATCH((CUADRO!L$4&amp;$E885),'Hoja de Trabajo para listado'!$DE$151:$DG$151,0)),0)+IFERROR(INDEX('Hoja de Trabajo para listado'!$CD$155:$DC$1048576,MATCH($A885,'Hoja de Trabajo para listado'!$CD$155:$CD$1048576,0),MATCH((CUADRO!L$4&amp;$E885),'Hoja de Trabajo para listado'!$CD$151:$DC$151,0)),0)</f>
        <v>0</v>
      </c>
      <c r="M885" s="243">
        <f ca="1">+IFERROR(INDEX('Hoja de Trabajo para listado'!$A$155:$Z$1048576,MATCH($A885,'Hoja de Trabajo para listado'!$A$155:$A$1048576,0),MATCH((CUADRO!M$4&amp;$E885),'Hoja de Trabajo para listado'!$A$151:$Z$151,0)),0)+IFERROR(INDEX('Hoja de Trabajo para listado'!$AB$155:$BA$1048576,MATCH($A885,'Hoja de Trabajo para listado'!$AB$155:$AB$1048576,0),MATCH((CUADRO!M$4&amp;$E885),'Hoja de Trabajo para listado'!$AB$151:$BA$151,0)),0)+IFERROR(INDEX('Hoja de Trabajo para listado'!$BC$155:$CB$1048576,MATCH($A885,'Hoja de Trabajo para listado'!$BC$155:$BC$1048576,0),MATCH((CUADRO!M$4&amp;$E885),'Hoja de Trabajo para listado'!$BC$151:$CB$151,0)),0)+IFERROR(INDEX('Hoja de Trabajo para listado'!$DE$153:$DG$274,MATCH($A885,'Hoja de Trabajo para listado'!$DE$153:$DE$1048576,0),MATCH((CUADRO!M$4&amp;$E885),'Hoja de Trabajo para listado'!$DE$151:$DG$151,0)),0)+IFERROR(INDEX('Hoja de Trabajo para listado'!$CD$155:$DC$1048576,MATCH($A885,'Hoja de Trabajo para listado'!$CD$155:$CD$1048576,0),MATCH((CUADRO!M$4&amp;$E885),'Hoja de Trabajo para listado'!$CD$151:$DC$151,0)),0)</f>
        <v>0</v>
      </c>
      <c r="N885" s="243">
        <f ca="1">+IFERROR(INDEX('Hoja de Trabajo para listado'!$A$155:$Z$1048576,MATCH($A885,'Hoja de Trabajo para listado'!$A$155:$A$1048576,0),MATCH((CUADRO!N$4&amp;$E885),'Hoja de Trabajo para listado'!$A$151:$Z$151,0)),0)+IFERROR(INDEX('Hoja de Trabajo para listado'!$AB$155:$BA$1048576,MATCH($A885,'Hoja de Trabajo para listado'!$AB$155:$AB$1048576,0),MATCH((CUADRO!N$4&amp;$E885),'Hoja de Trabajo para listado'!$AB$151:$BA$151,0)),0)+IFERROR(INDEX('Hoja de Trabajo para listado'!$BC$155:$CB$1048576,MATCH($A885,'Hoja de Trabajo para listado'!$BC$155:$BC$1048576,0),MATCH((CUADRO!N$4&amp;$E885),'Hoja de Trabajo para listado'!$BC$151:$CB$151,0)),0)+IFERROR(INDEX('Hoja de Trabajo para listado'!$DE$153:$DG$274,MATCH($A885,'Hoja de Trabajo para listado'!$DE$153:$DE$1048576,0),MATCH((CUADRO!N$4&amp;$E885),'Hoja de Trabajo para listado'!$DE$151:$DG$151,0)),0)+IFERROR(INDEX('Hoja de Trabajo para listado'!$CD$155:$DC$1048576,MATCH($A885,'Hoja de Trabajo para listado'!$CD$155:$CD$1048576,0),MATCH((CUADRO!N$4&amp;$E885),'Hoja de Trabajo para listado'!$CD$151:$DC$151,0)),0)</f>
        <v>0</v>
      </c>
      <c r="O885" s="243">
        <f ca="1">+IFERROR(INDEX('Hoja de Trabajo para listado'!$A$155:$Z$1048576,MATCH($A885,'Hoja de Trabajo para listado'!$A$155:$A$1048576,0),MATCH((CUADRO!O$4&amp;$E885),'Hoja de Trabajo para listado'!$A$151:$Z$151,0)),0)+IFERROR(INDEX('Hoja de Trabajo para listado'!$AB$155:$BA$1048576,MATCH($A885,'Hoja de Trabajo para listado'!$AB$155:$AB$1048576,0),MATCH((CUADRO!O$4&amp;$E885),'Hoja de Trabajo para listado'!$AB$151:$BA$151,0)),0)+IFERROR(INDEX('Hoja de Trabajo para listado'!$BC$155:$CB$1048576,MATCH($A885,'Hoja de Trabajo para listado'!$BC$155:$BC$1048576,0),MATCH((CUADRO!O$4&amp;$E885),'Hoja de Trabajo para listado'!$BC$151:$CB$151,0)),0)+IFERROR(INDEX('Hoja de Trabajo para listado'!$DE$153:$DG$274,MATCH($A885,'Hoja de Trabajo para listado'!$DE$153:$DE$1048576,0),MATCH((CUADRO!O$4&amp;$E885),'Hoja de Trabajo para listado'!$DE$151:$DG$151,0)),0)+IFERROR(INDEX('Hoja de Trabajo para listado'!$CD$155:$DC$1048576,MATCH($A885,'Hoja de Trabajo para listado'!$CD$155:$CD$1048576,0),MATCH((CUADRO!O$4&amp;$E885),'Hoja de Trabajo para listado'!$CD$151:$DC$151,0)),0)</f>
        <v>0</v>
      </c>
      <c r="P885" s="243">
        <f ca="1">+IFERROR(INDEX('Hoja de Trabajo para listado'!$A$155:$Z$1048576,MATCH($A885,'Hoja de Trabajo para listado'!$A$155:$A$1048576,0),MATCH((CUADRO!P$4&amp;$E885),'Hoja de Trabajo para listado'!$A$151:$Z$151,0)),0)+IFERROR(INDEX('Hoja de Trabajo para listado'!$AB$155:$BA$1048576,MATCH($A885,'Hoja de Trabajo para listado'!$AB$155:$AB$1048576,0),MATCH((CUADRO!P$4&amp;$E885),'Hoja de Trabajo para listado'!$AB$151:$BA$151,0)),0)+IFERROR(INDEX('Hoja de Trabajo para listado'!$BC$155:$CB$1048576,MATCH($A885,'Hoja de Trabajo para listado'!$BC$155:$BC$1048576,0),MATCH((CUADRO!P$4&amp;$E885),'Hoja de Trabajo para listado'!$BC$151:$CB$151,0)),0)+IFERROR(INDEX('Hoja de Trabajo para listado'!$DE$153:$DG$274,MATCH($A885,'Hoja de Trabajo para listado'!$DE$153:$DE$1048576,0),MATCH((CUADRO!P$4&amp;$E885),'Hoja de Trabajo para listado'!$DE$151:$DG$151,0)),0)+IFERROR(INDEX('Hoja de Trabajo para listado'!$CD$155:$DC$1048576,MATCH($A885,'Hoja de Trabajo para listado'!$CD$155:$CD$1048576,0),MATCH((CUADRO!P$4&amp;$E885),'Hoja de Trabajo para listado'!$CD$151:$DC$151,0)),0)</f>
        <v>0</v>
      </c>
      <c r="Q885" s="243">
        <f ca="1">+IFERROR(INDEX('Hoja de Trabajo para listado'!$A$155:$Z$1048576,MATCH($A885,'Hoja de Trabajo para listado'!$A$155:$A$1048576,0),MATCH((CUADRO!Q$4&amp;$E885),'Hoja de Trabajo para listado'!$A$151:$Z$151,0)),0)+IFERROR(INDEX('Hoja de Trabajo para listado'!$AB$155:$BA$1048576,MATCH($A885,'Hoja de Trabajo para listado'!$AB$155:$AB$1048576,0),MATCH((CUADRO!Q$4&amp;$E885),'Hoja de Trabajo para listado'!$AB$151:$BA$151,0)),0)+IFERROR(INDEX('Hoja de Trabajo para listado'!$BC$155:$CB$1048576,MATCH($A885,'Hoja de Trabajo para listado'!$BC$155:$BC$1048576,0),MATCH((CUADRO!Q$4&amp;$E885),'Hoja de Trabajo para listado'!$BC$151:$CB$151,0)),0)+IFERROR(INDEX('Hoja de Trabajo para listado'!$DE$153:$DG$274,MATCH($A885,'Hoja de Trabajo para listado'!$DE$153:$DE$1048576,0),MATCH((CUADRO!Q$4&amp;$E885),'Hoja de Trabajo para listado'!$DE$151:$DG$151,0)),0)+IFERROR(INDEX('Hoja de Trabajo para listado'!$CD$155:$DC$1048576,MATCH($A885,'Hoja de Trabajo para listado'!$CD$155:$CD$1048576,0),MATCH((CUADRO!Q$4&amp;$E885),'Hoja de Trabajo para listado'!$CD$151:$DC$151,0)),0)</f>
        <v>0</v>
      </c>
      <c r="R885" s="243">
        <f t="shared" ca="1" si="33"/>
        <v>0</v>
      </c>
      <c r="S885" s="249"/>
      <c r="T885" s="243">
        <f ca="1">+T886</f>
        <v>0</v>
      </c>
      <c r="U885" s="242">
        <f t="shared" si="34"/>
        <v>1</v>
      </c>
      <c r="V885" s="333" t="str">
        <f>+VLOOKUP(A885,bd_lista!$A$3:$E$592,5,FALSE)</f>
        <v>Gobiernos Autonomos Municipales</v>
      </c>
      <c r="W885" s="387" t="str">
        <f>+V885</f>
        <v>Gobiernos Autonomos Municipales</v>
      </c>
      <c r="X885" s="242">
        <f>+VLOOKUP(A885,[4]Sheet1!$A$13:$D$744,4,FALSE)</f>
        <v>0</v>
      </c>
      <c r="Y885" s="242" t="e">
        <f>+VLOOKUP(X885,bd_lista!$A$3:$C$592,3,FALSE)</f>
        <v>#N/A</v>
      </c>
      <c r="Z885" s="294">
        <f>+X885</f>
        <v>0</v>
      </c>
      <c r="AA885" s="295" t="e">
        <f>+Y885</f>
        <v>#N/A</v>
      </c>
    </row>
    <row r="886" spans="1:27" customFormat="1" ht="15" hidden="1" customHeight="1">
      <c r="A886" s="32">
        <v>1525</v>
      </c>
      <c r="B886" s="393"/>
      <c r="C886" s="247" t="str">
        <f>+VLOOKUP(A886,bd_lista!$A$3:$C$592,3,FALSE)</f>
        <v>Gobierno Autónomo Municipal de San Antonio de Esmoruco</v>
      </c>
      <c r="D886" s="390"/>
      <c r="E886" s="244" t="s">
        <v>1305</v>
      </c>
      <c r="F886" s="245">
        <f ca="1">+IFERROR(INDEX('Hoja de Trabajo para listado'!$A$155:$Z$1048576,MATCH($A886,'Hoja de Trabajo para listado'!$A$155:$A$1048576,0),MATCH((CUADRO!F$4&amp;$E886),'Hoja de Trabajo para listado'!$A$151:$Z$151,0)),0)+IFERROR(INDEX('Hoja de Trabajo para listado'!$AB$155:$BA$1048576,MATCH($A886,'Hoja de Trabajo para listado'!$AB$155:$AB$1048576,0),MATCH((CUADRO!F$4&amp;$E886),'Hoja de Trabajo para listado'!$AB$151:$BA$151,0)),0)+IFERROR(INDEX('Hoja de Trabajo para listado'!$BC$155:$CB$1048576,MATCH($A886,'Hoja de Trabajo para listado'!$BC$155:$BC$1048576,0),MATCH((CUADRO!F$4&amp;$E886),'Hoja de Trabajo para listado'!$BC$151:$CB$151,0)),0)+IFERROR(INDEX('Hoja de Trabajo para listado'!$DE$153:$DG$274,MATCH($A886,'Hoja de Trabajo para listado'!$DE$153:$DE$1048576,0),MATCH((CUADRO!F$4&amp;$E886),'Hoja de Trabajo para listado'!$DE$151:$DG$151,0)),0)+IFERROR(INDEX('Hoja de Trabajo para listado'!$CD$155:$DC$1048576,MATCH($A886,'Hoja de Trabajo para listado'!$CD$155:$CD$1048576,0),MATCH((CUADRO!F$4&amp;$E886),'Hoja de Trabajo para listado'!$CD$151:$DC$151,0)),0)</f>
        <v>0</v>
      </c>
      <c r="G886" s="245">
        <f ca="1">+IFERROR(INDEX('Hoja de Trabajo para listado'!$A$155:$Z$1048576,MATCH($A886,'Hoja de Trabajo para listado'!$A$155:$A$1048576,0),MATCH((CUADRO!G$4&amp;$E886),'Hoja de Trabajo para listado'!$A$151:$Z$151,0)),0)+IFERROR(INDEX('Hoja de Trabajo para listado'!$AB$155:$BA$1048576,MATCH($A886,'Hoja de Trabajo para listado'!$AB$155:$AB$1048576,0),MATCH((CUADRO!G$4&amp;$E886),'Hoja de Trabajo para listado'!$AB$151:$BA$151,0)),0)+IFERROR(INDEX('Hoja de Trabajo para listado'!$BC$155:$CB$1048576,MATCH($A886,'Hoja de Trabajo para listado'!$BC$155:$BC$1048576,0),MATCH((CUADRO!G$4&amp;$E886),'Hoja de Trabajo para listado'!$BC$151:$CB$151,0)),0)+IFERROR(INDEX('Hoja de Trabajo para listado'!$DE$153:$DG$274,MATCH($A886,'Hoja de Trabajo para listado'!$DE$153:$DE$1048576,0),MATCH((CUADRO!G$4&amp;$E886),'Hoja de Trabajo para listado'!$DE$151:$DG$151,0)),0)+IFERROR(INDEX('Hoja de Trabajo para listado'!$CD$155:$DC$1048576,MATCH($A886,'Hoja de Trabajo para listado'!$CD$155:$CD$1048576,0),MATCH((CUADRO!G$4&amp;$E886),'Hoja de Trabajo para listado'!$CD$151:$DC$151,0)),0)</f>
        <v>0</v>
      </c>
      <c r="H886" s="245">
        <f ca="1">+IFERROR(INDEX('Hoja de Trabajo para listado'!$A$155:$Z$1048576,MATCH($A886,'Hoja de Trabajo para listado'!$A$155:$A$1048576,0),MATCH((CUADRO!H$4&amp;$E886),'Hoja de Trabajo para listado'!$A$151:$Z$151,0)),0)+IFERROR(INDEX('Hoja de Trabajo para listado'!$AB$155:$BA$1048576,MATCH($A886,'Hoja de Trabajo para listado'!$AB$155:$AB$1048576,0),MATCH((CUADRO!H$4&amp;$E886),'Hoja de Trabajo para listado'!$AB$151:$BA$151,0)),0)+IFERROR(INDEX('Hoja de Trabajo para listado'!$BC$155:$CB$1048576,MATCH($A886,'Hoja de Trabajo para listado'!$BC$155:$BC$1048576,0),MATCH((CUADRO!H$4&amp;$E886),'Hoja de Trabajo para listado'!$BC$151:$CB$151,0)),0)+IFERROR(INDEX('Hoja de Trabajo para listado'!$DE$153:$DG$274,MATCH($A886,'Hoja de Trabajo para listado'!$DE$153:$DE$1048576,0),MATCH((CUADRO!H$4&amp;$E886),'Hoja de Trabajo para listado'!$DE$151:$DG$151,0)),0)+IFERROR(INDEX('Hoja de Trabajo para listado'!$CD$155:$DC$1048576,MATCH($A886,'Hoja de Trabajo para listado'!$CD$155:$CD$1048576,0),MATCH((CUADRO!H$4&amp;$E886),'Hoja de Trabajo para listado'!$CD$151:$DC$151,0)),0)</f>
        <v>0</v>
      </c>
      <c r="I886" s="245">
        <f ca="1">+IFERROR(INDEX('Hoja de Trabajo para listado'!$A$155:$Z$1048576,MATCH($A886,'Hoja de Trabajo para listado'!$A$155:$A$1048576,0),MATCH((CUADRO!I$4&amp;$E886),'Hoja de Trabajo para listado'!$A$151:$Z$151,0)),0)+IFERROR(INDEX('Hoja de Trabajo para listado'!$AB$155:$BA$1048576,MATCH($A886,'Hoja de Trabajo para listado'!$AB$155:$AB$1048576,0),MATCH((CUADRO!I$4&amp;$E886),'Hoja de Trabajo para listado'!$AB$151:$BA$151,0)),0)+IFERROR(INDEX('Hoja de Trabajo para listado'!$BC$155:$CB$1048576,MATCH($A886,'Hoja de Trabajo para listado'!$BC$155:$BC$1048576,0),MATCH((CUADRO!I$4&amp;$E886),'Hoja de Trabajo para listado'!$BC$151:$CB$151,0)),0)+IFERROR(INDEX('Hoja de Trabajo para listado'!$DE$153:$DG$274,MATCH($A886,'Hoja de Trabajo para listado'!$DE$153:$DE$1048576,0),MATCH((CUADRO!I$4&amp;$E886),'Hoja de Trabajo para listado'!$DE$151:$DG$151,0)),0)+IFERROR(INDEX('Hoja de Trabajo para listado'!$CD$155:$DC$1048576,MATCH($A886,'Hoja de Trabajo para listado'!$CD$155:$CD$1048576,0),MATCH((CUADRO!I$4&amp;$E886),'Hoja de Trabajo para listado'!$CD$151:$DC$151,0)),0)</f>
        <v>0</v>
      </c>
      <c r="J886" s="245">
        <f ca="1">+IFERROR(INDEX('Hoja de Trabajo para listado'!$A$155:$Z$1048576,MATCH($A886,'Hoja de Trabajo para listado'!$A$155:$A$1048576,0),MATCH((CUADRO!J$4&amp;$E886),'Hoja de Trabajo para listado'!$A$151:$Z$151,0)),0)+IFERROR(INDEX('Hoja de Trabajo para listado'!$AB$155:$BA$1048576,MATCH($A886,'Hoja de Trabajo para listado'!$AB$155:$AB$1048576,0),MATCH((CUADRO!J$4&amp;$E886),'Hoja de Trabajo para listado'!$AB$151:$BA$151,0)),0)+IFERROR(INDEX('Hoja de Trabajo para listado'!$BC$155:$CB$1048576,MATCH($A886,'Hoja de Trabajo para listado'!$BC$155:$BC$1048576,0),MATCH((CUADRO!J$4&amp;$E886),'Hoja de Trabajo para listado'!$BC$151:$CB$151,0)),0)+IFERROR(INDEX('Hoja de Trabajo para listado'!$DE$153:$DG$274,MATCH($A886,'Hoja de Trabajo para listado'!$DE$153:$DE$1048576,0),MATCH((CUADRO!J$4&amp;$E886),'Hoja de Trabajo para listado'!$DE$151:$DG$151,0)),0)+IFERROR(INDEX('Hoja de Trabajo para listado'!$CD$155:$DC$1048576,MATCH($A886,'Hoja de Trabajo para listado'!$CD$155:$CD$1048576,0),MATCH((CUADRO!J$4&amp;$E886),'Hoja de Trabajo para listado'!$CD$151:$DC$151,0)),0)</f>
        <v>0</v>
      </c>
      <c r="K886" s="245">
        <f ca="1">+IFERROR(INDEX('Hoja de Trabajo para listado'!$A$155:$Z$1048576,MATCH($A886,'Hoja de Trabajo para listado'!$A$155:$A$1048576,0),MATCH((CUADRO!K$4&amp;$E886),'Hoja de Trabajo para listado'!$A$151:$Z$151,0)),0)+IFERROR(INDEX('Hoja de Trabajo para listado'!$AB$155:$BA$1048576,MATCH($A886,'Hoja de Trabajo para listado'!$AB$155:$AB$1048576,0),MATCH((CUADRO!K$4&amp;$E886),'Hoja de Trabajo para listado'!$AB$151:$BA$151,0)),0)+IFERROR(INDEX('Hoja de Trabajo para listado'!$BC$155:$CB$1048576,MATCH($A886,'Hoja de Trabajo para listado'!$BC$155:$BC$1048576,0),MATCH((CUADRO!K$4&amp;$E886),'Hoja de Trabajo para listado'!$BC$151:$CB$151,0)),0)+IFERROR(INDEX('Hoja de Trabajo para listado'!$DE$153:$DG$274,MATCH($A886,'Hoja de Trabajo para listado'!$DE$153:$DE$1048576,0),MATCH((CUADRO!K$4&amp;$E886),'Hoja de Trabajo para listado'!$DE$151:$DG$151,0)),0)+IFERROR(INDEX('Hoja de Trabajo para listado'!$CD$155:$DC$1048576,MATCH($A886,'Hoja de Trabajo para listado'!$CD$155:$CD$1048576,0),MATCH((CUADRO!K$4&amp;$E886),'Hoja de Trabajo para listado'!$CD$151:$DC$151,0)),0)</f>
        <v>0</v>
      </c>
      <c r="L886" s="245">
        <f ca="1">+IFERROR(INDEX('Hoja de Trabajo para listado'!$A$155:$Z$1048576,MATCH($A886,'Hoja de Trabajo para listado'!$A$155:$A$1048576,0),MATCH((CUADRO!L$4&amp;$E886),'Hoja de Trabajo para listado'!$A$151:$Z$151,0)),0)+IFERROR(INDEX('Hoja de Trabajo para listado'!$AB$155:$BA$1048576,MATCH($A886,'Hoja de Trabajo para listado'!$AB$155:$AB$1048576,0),MATCH((CUADRO!L$4&amp;$E886),'Hoja de Trabajo para listado'!$AB$151:$BA$151,0)),0)+IFERROR(INDEX('Hoja de Trabajo para listado'!$BC$155:$CB$1048576,MATCH($A886,'Hoja de Trabajo para listado'!$BC$155:$BC$1048576,0),MATCH((CUADRO!L$4&amp;$E886),'Hoja de Trabajo para listado'!$BC$151:$CB$151,0)),0)+IFERROR(INDEX('Hoja de Trabajo para listado'!$DE$153:$DG$274,MATCH($A886,'Hoja de Trabajo para listado'!$DE$153:$DE$1048576,0),MATCH((CUADRO!L$4&amp;$E886),'Hoja de Trabajo para listado'!$DE$151:$DG$151,0)),0)+IFERROR(INDEX('Hoja de Trabajo para listado'!$CD$155:$DC$1048576,MATCH($A886,'Hoja de Trabajo para listado'!$CD$155:$CD$1048576,0),MATCH((CUADRO!L$4&amp;$E886),'Hoja de Trabajo para listado'!$CD$151:$DC$151,0)),0)</f>
        <v>0</v>
      </c>
      <c r="M886" s="245">
        <f ca="1">+IFERROR(INDEX('Hoja de Trabajo para listado'!$A$155:$Z$1048576,MATCH($A886,'Hoja de Trabajo para listado'!$A$155:$A$1048576,0),MATCH((CUADRO!M$4&amp;$E886),'Hoja de Trabajo para listado'!$A$151:$Z$151,0)),0)+IFERROR(INDEX('Hoja de Trabajo para listado'!$AB$155:$BA$1048576,MATCH($A886,'Hoja de Trabajo para listado'!$AB$155:$AB$1048576,0),MATCH((CUADRO!M$4&amp;$E886),'Hoja de Trabajo para listado'!$AB$151:$BA$151,0)),0)+IFERROR(INDEX('Hoja de Trabajo para listado'!$BC$155:$CB$1048576,MATCH($A886,'Hoja de Trabajo para listado'!$BC$155:$BC$1048576,0),MATCH((CUADRO!M$4&amp;$E886),'Hoja de Trabajo para listado'!$BC$151:$CB$151,0)),0)+IFERROR(INDEX('Hoja de Trabajo para listado'!$DE$153:$DG$274,MATCH($A886,'Hoja de Trabajo para listado'!$DE$153:$DE$1048576,0),MATCH((CUADRO!M$4&amp;$E886),'Hoja de Trabajo para listado'!$DE$151:$DG$151,0)),0)+IFERROR(INDEX('Hoja de Trabajo para listado'!$CD$155:$DC$1048576,MATCH($A886,'Hoja de Trabajo para listado'!$CD$155:$CD$1048576,0),MATCH((CUADRO!M$4&amp;$E886),'Hoja de Trabajo para listado'!$CD$151:$DC$151,0)),0)</f>
        <v>0</v>
      </c>
      <c r="N886" s="245">
        <f ca="1">+IFERROR(INDEX('Hoja de Trabajo para listado'!$A$155:$Z$1048576,MATCH($A886,'Hoja de Trabajo para listado'!$A$155:$A$1048576,0),MATCH((CUADRO!N$4&amp;$E886),'Hoja de Trabajo para listado'!$A$151:$Z$151,0)),0)+IFERROR(INDEX('Hoja de Trabajo para listado'!$AB$155:$BA$1048576,MATCH($A886,'Hoja de Trabajo para listado'!$AB$155:$AB$1048576,0),MATCH((CUADRO!N$4&amp;$E886),'Hoja de Trabajo para listado'!$AB$151:$BA$151,0)),0)+IFERROR(INDEX('Hoja de Trabajo para listado'!$BC$155:$CB$1048576,MATCH($A886,'Hoja de Trabajo para listado'!$BC$155:$BC$1048576,0),MATCH((CUADRO!N$4&amp;$E886),'Hoja de Trabajo para listado'!$BC$151:$CB$151,0)),0)+IFERROR(INDEX('Hoja de Trabajo para listado'!$DE$153:$DG$274,MATCH($A886,'Hoja de Trabajo para listado'!$DE$153:$DE$1048576,0),MATCH((CUADRO!N$4&amp;$E886),'Hoja de Trabajo para listado'!$DE$151:$DG$151,0)),0)+IFERROR(INDEX('Hoja de Trabajo para listado'!$CD$155:$DC$1048576,MATCH($A886,'Hoja de Trabajo para listado'!$CD$155:$CD$1048576,0),MATCH((CUADRO!N$4&amp;$E886),'Hoja de Trabajo para listado'!$CD$151:$DC$151,0)),0)</f>
        <v>0</v>
      </c>
      <c r="O886" s="245">
        <f ca="1">+IFERROR(INDEX('Hoja de Trabajo para listado'!$A$155:$Z$1048576,MATCH($A886,'Hoja de Trabajo para listado'!$A$155:$A$1048576,0),MATCH((CUADRO!O$4&amp;$E886),'Hoja de Trabajo para listado'!$A$151:$Z$151,0)),0)+IFERROR(INDEX('Hoja de Trabajo para listado'!$AB$155:$BA$1048576,MATCH($A886,'Hoja de Trabajo para listado'!$AB$155:$AB$1048576,0),MATCH((CUADRO!O$4&amp;$E886),'Hoja de Trabajo para listado'!$AB$151:$BA$151,0)),0)+IFERROR(INDEX('Hoja de Trabajo para listado'!$BC$155:$CB$1048576,MATCH($A886,'Hoja de Trabajo para listado'!$BC$155:$BC$1048576,0),MATCH((CUADRO!O$4&amp;$E886),'Hoja de Trabajo para listado'!$BC$151:$CB$151,0)),0)+IFERROR(INDEX('Hoja de Trabajo para listado'!$DE$153:$DG$274,MATCH($A886,'Hoja de Trabajo para listado'!$DE$153:$DE$1048576,0),MATCH((CUADRO!O$4&amp;$E886),'Hoja de Trabajo para listado'!$DE$151:$DG$151,0)),0)+IFERROR(INDEX('Hoja de Trabajo para listado'!$CD$155:$DC$1048576,MATCH($A886,'Hoja de Trabajo para listado'!$CD$155:$CD$1048576,0),MATCH((CUADRO!O$4&amp;$E886),'Hoja de Trabajo para listado'!$CD$151:$DC$151,0)),0)</f>
        <v>0</v>
      </c>
      <c r="P886" s="245">
        <f ca="1">+IFERROR(INDEX('Hoja de Trabajo para listado'!$A$155:$Z$1048576,MATCH($A886,'Hoja de Trabajo para listado'!$A$155:$A$1048576,0),MATCH((CUADRO!P$4&amp;$E886),'Hoja de Trabajo para listado'!$A$151:$Z$151,0)),0)+IFERROR(INDEX('Hoja de Trabajo para listado'!$AB$155:$BA$1048576,MATCH($A886,'Hoja de Trabajo para listado'!$AB$155:$AB$1048576,0),MATCH((CUADRO!P$4&amp;$E886),'Hoja de Trabajo para listado'!$AB$151:$BA$151,0)),0)+IFERROR(INDEX('Hoja de Trabajo para listado'!$BC$155:$CB$1048576,MATCH($A886,'Hoja de Trabajo para listado'!$BC$155:$BC$1048576,0),MATCH((CUADRO!P$4&amp;$E886),'Hoja de Trabajo para listado'!$BC$151:$CB$151,0)),0)+IFERROR(INDEX('Hoja de Trabajo para listado'!$DE$153:$DG$274,MATCH($A886,'Hoja de Trabajo para listado'!$DE$153:$DE$1048576,0),MATCH((CUADRO!P$4&amp;$E886),'Hoja de Trabajo para listado'!$DE$151:$DG$151,0)),0)+IFERROR(INDEX('Hoja de Trabajo para listado'!$CD$155:$DC$1048576,MATCH($A886,'Hoja de Trabajo para listado'!$CD$155:$CD$1048576,0),MATCH((CUADRO!P$4&amp;$E886),'Hoja de Trabajo para listado'!$CD$151:$DC$151,0)),0)</f>
        <v>0</v>
      </c>
      <c r="Q886" s="245">
        <f ca="1">+IFERROR(INDEX('Hoja de Trabajo para listado'!$A$155:$Z$1048576,MATCH($A886,'Hoja de Trabajo para listado'!$A$155:$A$1048576,0),MATCH((CUADRO!Q$4&amp;$E886),'Hoja de Trabajo para listado'!$A$151:$Z$151,0)),0)+IFERROR(INDEX('Hoja de Trabajo para listado'!$AB$155:$BA$1048576,MATCH($A886,'Hoja de Trabajo para listado'!$AB$155:$AB$1048576,0),MATCH((CUADRO!Q$4&amp;$E886),'Hoja de Trabajo para listado'!$AB$151:$BA$151,0)),0)+IFERROR(INDEX('Hoja de Trabajo para listado'!$BC$155:$CB$1048576,MATCH($A886,'Hoja de Trabajo para listado'!$BC$155:$BC$1048576,0),MATCH((CUADRO!Q$4&amp;$E886),'Hoja de Trabajo para listado'!$BC$151:$CB$151,0)),0)+IFERROR(INDEX('Hoja de Trabajo para listado'!$DE$153:$DG$274,MATCH($A886,'Hoja de Trabajo para listado'!$DE$153:$DE$1048576,0),MATCH((CUADRO!Q$4&amp;$E886),'Hoja de Trabajo para listado'!$DE$151:$DG$151,0)),0)+IFERROR(INDEX('Hoja de Trabajo para listado'!$CD$155:$DC$1048576,MATCH($A886,'Hoja de Trabajo para listado'!$CD$155:$CD$1048576,0),MATCH((CUADRO!Q$4&amp;$E886),'Hoja de Trabajo para listado'!$CD$151:$DC$151,0)),0)</f>
        <v>0</v>
      </c>
      <c r="R886" s="245">
        <f t="shared" ca="1" si="33"/>
        <v>0</v>
      </c>
      <c r="S886" s="259">
        <f ca="1">+R885+R886</f>
        <v>0</v>
      </c>
      <c r="T886" s="245">
        <f ca="1">+S886</f>
        <v>0</v>
      </c>
      <c r="U886" s="244">
        <f t="shared" si="34"/>
        <v>2</v>
      </c>
      <c r="V886" s="333" t="str">
        <f>+VLOOKUP(A886,bd_lista!$A$3:$E$592,5,FALSE)</f>
        <v>Gobiernos Autonomos Municipales</v>
      </c>
      <c r="W886" s="388"/>
      <c r="X886" s="242">
        <f>+VLOOKUP(A886,[4]Sheet1!$A$13:$D$744,4,FALSE)</f>
        <v>0</v>
      </c>
      <c r="Y886" s="242" t="e">
        <f>+VLOOKUP(X886,bd_lista!$A$3:$C$592,3,FALSE)</f>
        <v>#N/A</v>
      </c>
      <c r="Z886" s="292"/>
      <c r="AA886" s="293"/>
    </row>
    <row r="887" spans="1:27" customFormat="1" ht="15" hidden="1" customHeight="1">
      <c r="A887" s="32">
        <v>1526</v>
      </c>
      <c r="B887" s="392">
        <f>+A887</f>
        <v>1526</v>
      </c>
      <c r="C887" s="247" t="str">
        <f>+VLOOKUP(A887,bd_lista!$A$3:$C$592,3,FALSE)</f>
        <v>Gobierno Autónomo Municipal de Sacaca (Villa de Sacaca)</v>
      </c>
      <c r="D887" s="389" t="str">
        <f>+C887</f>
        <v>Gobierno Autónomo Municipal de Sacaca (Villa de Sacaca)</v>
      </c>
      <c r="E887" s="242" t="s">
        <v>1304</v>
      </c>
      <c r="F887" s="243">
        <f ca="1">+IFERROR(INDEX('Hoja de Trabajo para listado'!$A$155:$Z$1048576,MATCH($A887,'Hoja de Trabajo para listado'!$A$155:$A$1048576,0),MATCH((CUADRO!F$4&amp;$E887),'Hoja de Trabajo para listado'!$A$151:$Z$151,0)),0)+IFERROR(INDEX('Hoja de Trabajo para listado'!$AB$155:$BA$1048576,MATCH($A887,'Hoja de Trabajo para listado'!$AB$155:$AB$1048576,0),MATCH((CUADRO!F$4&amp;$E887),'Hoja de Trabajo para listado'!$AB$151:$BA$151,0)),0)+IFERROR(INDEX('Hoja de Trabajo para listado'!$BC$155:$CB$1048576,MATCH($A887,'Hoja de Trabajo para listado'!$BC$155:$BC$1048576,0),MATCH((CUADRO!F$4&amp;$E887),'Hoja de Trabajo para listado'!$BC$151:$CB$151,0)),0)+IFERROR(INDEX('Hoja de Trabajo para listado'!$DE$153:$DG$274,MATCH($A887,'Hoja de Trabajo para listado'!$DE$153:$DE$1048576,0),MATCH((CUADRO!F$4&amp;$E887),'Hoja de Trabajo para listado'!$DE$151:$DG$151,0)),0)+IFERROR(INDEX('Hoja de Trabajo para listado'!$CD$155:$DC$1048576,MATCH($A887,'Hoja de Trabajo para listado'!$CD$155:$CD$1048576,0),MATCH((CUADRO!F$4&amp;$E887),'Hoja de Trabajo para listado'!$CD$151:$DC$151,0)),0)</f>
        <v>0</v>
      </c>
      <c r="G887" s="243">
        <f ca="1">+IFERROR(INDEX('Hoja de Trabajo para listado'!$A$155:$Z$1048576,MATCH($A887,'Hoja de Trabajo para listado'!$A$155:$A$1048576,0),MATCH((CUADRO!G$4&amp;$E887),'Hoja de Trabajo para listado'!$A$151:$Z$151,0)),0)+IFERROR(INDEX('Hoja de Trabajo para listado'!$AB$155:$BA$1048576,MATCH($A887,'Hoja de Trabajo para listado'!$AB$155:$AB$1048576,0),MATCH((CUADRO!G$4&amp;$E887),'Hoja de Trabajo para listado'!$AB$151:$BA$151,0)),0)+IFERROR(INDEX('Hoja de Trabajo para listado'!$BC$155:$CB$1048576,MATCH($A887,'Hoja de Trabajo para listado'!$BC$155:$BC$1048576,0),MATCH((CUADRO!G$4&amp;$E887),'Hoja de Trabajo para listado'!$BC$151:$CB$151,0)),0)+IFERROR(INDEX('Hoja de Trabajo para listado'!$DE$153:$DG$274,MATCH($A887,'Hoja de Trabajo para listado'!$DE$153:$DE$1048576,0),MATCH((CUADRO!G$4&amp;$E887),'Hoja de Trabajo para listado'!$DE$151:$DG$151,0)),0)+IFERROR(INDEX('Hoja de Trabajo para listado'!$CD$155:$DC$1048576,MATCH($A887,'Hoja de Trabajo para listado'!$CD$155:$CD$1048576,0),MATCH((CUADRO!G$4&amp;$E887),'Hoja de Trabajo para listado'!$CD$151:$DC$151,0)),0)</f>
        <v>0</v>
      </c>
      <c r="H887" s="243">
        <f ca="1">+IFERROR(INDEX('Hoja de Trabajo para listado'!$A$155:$Z$1048576,MATCH($A887,'Hoja de Trabajo para listado'!$A$155:$A$1048576,0),MATCH((CUADRO!H$4&amp;$E887),'Hoja de Trabajo para listado'!$A$151:$Z$151,0)),0)+IFERROR(INDEX('Hoja de Trabajo para listado'!$AB$155:$BA$1048576,MATCH($A887,'Hoja de Trabajo para listado'!$AB$155:$AB$1048576,0),MATCH((CUADRO!H$4&amp;$E887),'Hoja de Trabajo para listado'!$AB$151:$BA$151,0)),0)+IFERROR(INDEX('Hoja de Trabajo para listado'!$BC$155:$CB$1048576,MATCH($A887,'Hoja de Trabajo para listado'!$BC$155:$BC$1048576,0),MATCH((CUADRO!H$4&amp;$E887),'Hoja de Trabajo para listado'!$BC$151:$CB$151,0)),0)+IFERROR(INDEX('Hoja de Trabajo para listado'!$DE$153:$DG$274,MATCH($A887,'Hoja de Trabajo para listado'!$DE$153:$DE$1048576,0),MATCH((CUADRO!H$4&amp;$E887),'Hoja de Trabajo para listado'!$DE$151:$DG$151,0)),0)+IFERROR(INDEX('Hoja de Trabajo para listado'!$CD$155:$DC$1048576,MATCH($A887,'Hoja de Trabajo para listado'!$CD$155:$CD$1048576,0),MATCH((CUADRO!H$4&amp;$E887),'Hoja de Trabajo para listado'!$CD$151:$DC$151,0)),0)</f>
        <v>0</v>
      </c>
      <c r="I887" s="243">
        <f ca="1">+IFERROR(INDEX('Hoja de Trabajo para listado'!$A$155:$Z$1048576,MATCH($A887,'Hoja de Trabajo para listado'!$A$155:$A$1048576,0),MATCH((CUADRO!I$4&amp;$E887),'Hoja de Trabajo para listado'!$A$151:$Z$151,0)),0)+IFERROR(INDEX('Hoja de Trabajo para listado'!$AB$155:$BA$1048576,MATCH($A887,'Hoja de Trabajo para listado'!$AB$155:$AB$1048576,0),MATCH((CUADRO!I$4&amp;$E887),'Hoja de Trabajo para listado'!$AB$151:$BA$151,0)),0)+IFERROR(INDEX('Hoja de Trabajo para listado'!$BC$155:$CB$1048576,MATCH($A887,'Hoja de Trabajo para listado'!$BC$155:$BC$1048576,0),MATCH((CUADRO!I$4&amp;$E887),'Hoja de Trabajo para listado'!$BC$151:$CB$151,0)),0)+IFERROR(INDEX('Hoja de Trabajo para listado'!$DE$153:$DG$274,MATCH($A887,'Hoja de Trabajo para listado'!$DE$153:$DE$1048576,0),MATCH((CUADRO!I$4&amp;$E887),'Hoja de Trabajo para listado'!$DE$151:$DG$151,0)),0)+IFERROR(INDEX('Hoja de Trabajo para listado'!$CD$155:$DC$1048576,MATCH($A887,'Hoja de Trabajo para listado'!$CD$155:$CD$1048576,0),MATCH((CUADRO!I$4&amp;$E887),'Hoja de Trabajo para listado'!$CD$151:$DC$151,0)),0)</f>
        <v>0</v>
      </c>
      <c r="J887" s="243">
        <f ca="1">+IFERROR(INDEX('Hoja de Trabajo para listado'!$A$155:$Z$1048576,MATCH($A887,'Hoja de Trabajo para listado'!$A$155:$A$1048576,0),MATCH((CUADRO!J$4&amp;$E887),'Hoja de Trabajo para listado'!$A$151:$Z$151,0)),0)+IFERROR(INDEX('Hoja de Trabajo para listado'!$AB$155:$BA$1048576,MATCH($A887,'Hoja de Trabajo para listado'!$AB$155:$AB$1048576,0),MATCH((CUADRO!J$4&amp;$E887),'Hoja de Trabajo para listado'!$AB$151:$BA$151,0)),0)+IFERROR(INDEX('Hoja de Trabajo para listado'!$BC$155:$CB$1048576,MATCH($A887,'Hoja de Trabajo para listado'!$BC$155:$BC$1048576,0),MATCH((CUADRO!J$4&amp;$E887),'Hoja de Trabajo para listado'!$BC$151:$CB$151,0)),0)+IFERROR(INDEX('Hoja de Trabajo para listado'!$DE$153:$DG$274,MATCH($A887,'Hoja de Trabajo para listado'!$DE$153:$DE$1048576,0),MATCH((CUADRO!J$4&amp;$E887),'Hoja de Trabajo para listado'!$DE$151:$DG$151,0)),0)+IFERROR(INDEX('Hoja de Trabajo para listado'!$CD$155:$DC$1048576,MATCH($A887,'Hoja de Trabajo para listado'!$CD$155:$CD$1048576,0),MATCH((CUADRO!J$4&amp;$E887),'Hoja de Trabajo para listado'!$CD$151:$DC$151,0)),0)</f>
        <v>0</v>
      </c>
      <c r="K887" s="243">
        <f ca="1">+IFERROR(INDEX('Hoja de Trabajo para listado'!$A$155:$Z$1048576,MATCH($A887,'Hoja de Trabajo para listado'!$A$155:$A$1048576,0),MATCH((CUADRO!K$4&amp;$E887),'Hoja de Trabajo para listado'!$A$151:$Z$151,0)),0)+IFERROR(INDEX('Hoja de Trabajo para listado'!$AB$155:$BA$1048576,MATCH($A887,'Hoja de Trabajo para listado'!$AB$155:$AB$1048576,0),MATCH((CUADRO!K$4&amp;$E887),'Hoja de Trabajo para listado'!$AB$151:$BA$151,0)),0)+IFERROR(INDEX('Hoja de Trabajo para listado'!$BC$155:$CB$1048576,MATCH($A887,'Hoja de Trabajo para listado'!$BC$155:$BC$1048576,0),MATCH((CUADRO!K$4&amp;$E887),'Hoja de Trabajo para listado'!$BC$151:$CB$151,0)),0)+IFERROR(INDEX('Hoja de Trabajo para listado'!$DE$153:$DG$274,MATCH($A887,'Hoja de Trabajo para listado'!$DE$153:$DE$1048576,0),MATCH((CUADRO!K$4&amp;$E887),'Hoja de Trabajo para listado'!$DE$151:$DG$151,0)),0)+IFERROR(INDEX('Hoja de Trabajo para listado'!$CD$155:$DC$1048576,MATCH($A887,'Hoja de Trabajo para listado'!$CD$155:$CD$1048576,0),MATCH((CUADRO!K$4&amp;$E887),'Hoja de Trabajo para listado'!$CD$151:$DC$151,0)),0)</f>
        <v>0</v>
      </c>
      <c r="L887" s="243">
        <f ca="1">+IFERROR(INDEX('Hoja de Trabajo para listado'!$A$155:$Z$1048576,MATCH($A887,'Hoja de Trabajo para listado'!$A$155:$A$1048576,0),MATCH((CUADRO!L$4&amp;$E887),'Hoja de Trabajo para listado'!$A$151:$Z$151,0)),0)+IFERROR(INDEX('Hoja de Trabajo para listado'!$AB$155:$BA$1048576,MATCH($A887,'Hoja de Trabajo para listado'!$AB$155:$AB$1048576,0),MATCH((CUADRO!L$4&amp;$E887),'Hoja de Trabajo para listado'!$AB$151:$BA$151,0)),0)+IFERROR(INDEX('Hoja de Trabajo para listado'!$BC$155:$CB$1048576,MATCH($A887,'Hoja de Trabajo para listado'!$BC$155:$BC$1048576,0),MATCH((CUADRO!L$4&amp;$E887),'Hoja de Trabajo para listado'!$BC$151:$CB$151,0)),0)+IFERROR(INDEX('Hoja de Trabajo para listado'!$DE$153:$DG$274,MATCH($A887,'Hoja de Trabajo para listado'!$DE$153:$DE$1048576,0),MATCH((CUADRO!L$4&amp;$E887),'Hoja de Trabajo para listado'!$DE$151:$DG$151,0)),0)+IFERROR(INDEX('Hoja de Trabajo para listado'!$CD$155:$DC$1048576,MATCH($A887,'Hoja de Trabajo para listado'!$CD$155:$CD$1048576,0),MATCH((CUADRO!L$4&amp;$E887),'Hoja de Trabajo para listado'!$CD$151:$DC$151,0)),0)</f>
        <v>0</v>
      </c>
      <c r="M887" s="243">
        <f ca="1">+IFERROR(INDEX('Hoja de Trabajo para listado'!$A$155:$Z$1048576,MATCH($A887,'Hoja de Trabajo para listado'!$A$155:$A$1048576,0),MATCH((CUADRO!M$4&amp;$E887),'Hoja de Trabajo para listado'!$A$151:$Z$151,0)),0)+IFERROR(INDEX('Hoja de Trabajo para listado'!$AB$155:$BA$1048576,MATCH($A887,'Hoja de Trabajo para listado'!$AB$155:$AB$1048576,0),MATCH((CUADRO!M$4&amp;$E887),'Hoja de Trabajo para listado'!$AB$151:$BA$151,0)),0)+IFERROR(INDEX('Hoja de Trabajo para listado'!$BC$155:$CB$1048576,MATCH($A887,'Hoja de Trabajo para listado'!$BC$155:$BC$1048576,0),MATCH((CUADRO!M$4&amp;$E887),'Hoja de Trabajo para listado'!$BC$151:$CB$151,0)),0)+IFERROR(INDEX('Hoja de Trabajo para listado'!$DE$153:$DG$274,MATCH($A887,'Hoja de Trabajo para listado'!$DE$153:$DE$1048576,0),MATCH((CUADRO!M$4&amp;$E887),'Hoja de Trabajo para listado'!$DE$151:$DG$151,0)),0)+IFERROR(INDEX('Hoja de Trabajo para listado'!$CD$155:$DC$1048576,MATCH($A887,'Hoja de Trabajo para listado'!$CD$155:$CD$1048576,0),MATCH((CUADRO!M$4&amp;$E887),'Hoja de Trabajo para listado'!$CD$151:$DC$151,0)),0)</f>
        <v>0</v>
      </c>
      <c r="N887" s="243">
        <f ca="1">+IFERROR(INDEX('Hoja de Trabajo para listado'!$A$155:$Z$1048576,MATCH($A887,'Hoja de Trabajo para listado'!$A$155:$A$1048576,0),MATCH((CUADRO!N$4&amp;$E887),'Hoja de Trabajo para listado'!$A$151:$Z$151,0)),0)+IFERROR(INDEX('Hoja de Trabajo para listado'!$AB$155:$BA$1048576,MATCH($A887,'Hoja de Trabajo para listado'!$AB$155:$AB$1048576,0),MATCH((CUADRO!N$4&amp;$E887),'Hoja de Trabajo para listado'!$AB$151:$BA$151,0)),0)+IFERROR(INDEX('Hoja de Trabajo para listado'!$BC$155:$CB$1048576,MATCH($A887,'Hoja de Trabajo para listado'!$BC$155:$BC$1048576,0),MATCH((CUADRO!N$4&amp;$E887),'Hoja de Trabajo para listado'!$BC$151:$CB$151,0)),0)+IFERROR(INDEX('Hoja de Trabajo para listado'!$DE$153:$DG$274,MATCH($A887,'Hoja de Trabajo para listado'!$DE$153:$DE$1048576,0),MATCH((CUADRO!N$4&amp;$E887),'Hoja de Trabajo para listado'!$DE$151:$DG$151,0)),0)+IFERROR(INDEX('Hoja de Trabajo para listado'!$CD$155:$DC$1048576,MATCH($A887,'Hoja de Trabajo para listado'!$CD$155:$CD$1048576,0),MATCH((CUADRO!N$4&amp;$E887),'Hoja de Trabajo para listado'!$CD$151:$DC$151,0)),0)</f>
        <v>0</v>
      </c>
      <c r="O887" s="243">
        <f ca="1">+IFERROR(INDEX('Hoja de Trabajo para listado'!$A$155:$Z$1048576,MATCH($A887,'Hoja de Trabajo para listado'!$A$155:$A$1048576,0),MATCH((CUADRO!O$4&amp;$E887),'Hoja de Trabajo para listado'!$A$151:$Z$151,0)),0)+IFERROR(INDEX('Hoja de Trabajo para listado'!$AB$155:$BA$1048576,MATCH($A887,'Hoja de Trabajo para listado'!$AB$155:$AB$1048576,0),MATCH((CUADRO!O$4&amp;$E887),'Hoja de Trabajo para listado'!$AB$151:$BA$151,0)),0)+IFERROR(INDEX('Hoja de Trabajo para listado'!$BC$155:$CB$1048576,MATCH($A887,'Hoja de Trabajo para listado'!$BC$155:$BC$1048576,0),MATCH((CUADRO!O$4&amp;$E887),'Hoja de Trabajo para listado'!$BC$151:$CB$151,0)),0)+IFERROR(INDEX('Hoja de Trabajo para listado'!$DE$153:$DG$274,MATCH($A887,'Hoja de Trabajo para listado'!$DE$153:$DE$1048576,0),MATCH((CUADRO!O$4&amp;$E887),'Hoja de Trabajo para listado'!$DE$151:$DG$151,0)),0)+IFERROR(INDEX('Hoja de Trabajo para listado'!$CD$155:$DC$1048576,MATCH($A887,'Hoja de Trabajo para listado'!$CD$155:$CD$1048576,0),MATCH((CUADRO!O$4&amp;$E887),'Hoja de Trabajo para listado'!$CD$151:$DC$151,0)),0)</f>
        <v>0</v>
      </c>
      <c r="P887" s="243">
        <f ca="1">+IFERROR(INDEX('Hoja de Trabajo para listado'!$A$155:$Z$1048576,MATCH($A887,'Hoja de Trabajo para listado'!$A$155:$A$1048576,0),MATCH((CUADRO!P$4&amp;$E887),'Hoja de Trabajo para listado'!$A$151:$Z$151,0)),0)+IFERROR(INDEX('Hoja de Trabajo para listado'!$AB$155:$BA$1048576,MATCH($A887,'Hoja de Trabajo para listado'!$AB$155:$AB$1048576,0),MATCH((CUADRO!P$4&amp;$E887),'Hoja de Trabajo para listado'!$AB$151:$BA$151,0)),0)+IFERROR(INDEX('Hoja de Trabajo para listado'!$BC$155:$CB$1048576,MATCH($A887,'Hoja de Trabajo para listado'!$BC$155:$BC$1048576,0),MATCH((CUADRO!P$4&amp;$E887),'Hoja de Trabajo para listado'!$BC$151:$CB$151,0)),0)+IFERROR(INDEX('Hoja de Trabajo para listado'!$DE$153:$DG$274,MATCH($A887,'Hoja de Trabajo para listado'!$DE$153:$DE$1048576,0),MATCH((CUADRO!P$4&amp;$E887),'Hoja de Trabajo para listado'!$DE$151:$DG$151,0)),0)+IFERROR(INDEX('Hoja de Trabajo para listado'!$CD$155:$DC$1048576,MATCH($A887,'Hoja de Trabajo para listado'!$CD$155:$CD$1048576,0),MATCH((CUADRO!P$4&amp;$E887),'Hoja de Trabajo para listado'!$CD$151:$DC$151,0)),0)</f>
        <v>0</v>
      </c>
      <c r="Q887" s="243">
        <f ca="1">+IFERROR(INDEX('Hoja de Trabajo para listado'!$A$155:$Z$1048576,MATCH($A887,'Hoja de Trabajo para listado'!$A$155:$A$1048576,0),MATCH((CUADRO!Q$4&amp;$E887),'Hoja de Trabajo para listado'!$A$151:$Z$151,0)),0)+IFERROR(INDEX('Hoja de Trabajo para listado'!$AB$155:$BA$1048576,MATCH($A887,'Hoja de Trabajo para listado'!$AB$155:$AB$1048576,0),MATCH((CUADRO!Q$4&amp;$E887),'Hoja de Trabajo para listado'!$AB$151:$BA$151,0)),0)+IFERROR(INDEX('Hoja de Trabajo para listado'!$BC$155:$CB$1048576,MATCH($A887,'Hoja de Trabajo para listado'!$BC$155:$BC$1048576,0),MATCH((CUADRO!Q$4&amp;$E887),'Hoja de Trabajo para listado'!$BC$151:$CB$151,0)),0)+IFERROR(INDEX('Hoja de Trabajo para listado'!$DE$153:$DG$274,MATCH($A887,'Hoja de Trabajo para listado'!$DE$153:$DE$1048576,0),MATCH((CUADRO!Q$4&amp;$E887),'Hoja de Trabajo para listado'!$DE$151:$DG$151,0)),0)+IFERROR(INDEX('Hoja de Trabajo para listado'!$CD$155:$DC$1048576,MATCH($A887,'Hoja de Trabajo para listado'!$CD$155:$CD$1048576,0),MATCH((CUADRO!Q$4&amp;$E887),'Hoja de Trabajo para listado'!$CD$151:$DC$151,0)),0)</f>
        <v>0</v>
      </c>
      <c r="R887" s="243">
        <f t="shared" ca="1" si="33"/>
        <v>0</v>
      </c>
      <c r="S887" s="249"/>
      <c r="T887" s="243">
        <f ca="1">+T888</f>
        <v>0</v>
      </c>
      <c r="U887" s="242">
        <f t="shared" si="34"/>
        <v>1</v>
      </c>
      <c r="V887" s="333" t="str">
        <f>+VLOOKUP(A887,bd_lista!$A$3:$E$592,5,FALSE)</f>
        <v>Gobiernos Autonomos Municipales</v>
      </c>
      <c r="W887" s="387" t="str">
        <f>+V887</f>
        <v>Gobiernos Autonomos Municipales</v>
      </c>
      <c r="X887" s="242">
        <f>+VLOOKUP(A887,[4]Sheet1!$A$13:$D$744,4,FALSE)</f>
        <v>0</v>
      </c>
      <c r="Y887" s="242" t="e">
        <f>+VLOOKUP(X887,bd_lista!$A$3:$C$592,3,FALSE)</f>
        <v>#N/A</v>
      </c>
      <c r="Z887" s="294">
        <f>+X887</f>
        <v>0</v>
      </c>
      <c r="AA887" s="295" t="e">
        <f>+Y887</f>
        <v>#N/A</v>
      </c>
    </row>
    <row r="888" spans="1:27" customFormat="1" ht="27" hidden="1" customHeight="1">
      <c r="A888" s="32">
        <v>1526</v>
      </c>
      <c r="B888" s="393"/>
      <c r="C888" s="247" t="str">
        <f>+VLOOKUP(A888,bd_lista!$A$3:$C$592,3,FALSE)</f>
        <v>Gobierno Autónomo Municipal de Sacaca (Villa de Sacaca)</v>
      </c>
      <c r="D888" s="390"/>
      <c r="E888" s="244" t="s">
        <v>1305</v>
      </c>
      <c r="F888" s="245">
        <f ca="1">+IFERROR(INDEX('Hoja de Trabajo para listado'!$A$155:$Z$1048576,MATCH($A888,'Hoja de Trabajo para listado'!$A$155:$A$1048576,0),MATCH((CUADRO!F$4&amp;$E888),'Hoja de Trabajo para listado'!$A$151:$Z$151,0)),0)+IFERROR(INDEX('Hoja de Trabajo para listado'!$AB$155:$BA$1048576,MATCH($A888,'Hoja de Trabajo para listado'!$AB$155:$AB$1048576,0),MATCH((CUADRO!F$4&amp;$E888),'Hoja de Trabajo para listado'!$AB$151:$BA$151,0)),0)+IFERROR(INDEX('Hoja de Trabajo para listado'!$BC$155:$CB$1048576,MATCH($A888,'Hoja de Trabajo para listado'!$BC$155:$BC$1048576,0),MATCH((CUADRO!F$4&amp;$E888),'Hoja de Trabajo para listado'!$BC$151:$CB$151,0)),0)+IFERROR(INDEX('Hoja de Trabajo para listado'!$DE$153:$DG$274,MATCH($A888,'Hoja de Trabajo para listado'!$DE$153:$DE$1048576,0),MATCH((CUADRO!F$4&amp;$E888),'Hoja de Trabajo para listado'!$DE$151:$DG$151,0)),0)+IFERROR(INDEX('Hoja de Trabajo para listado'!$CD$155:$DC$1048576,MATCH($A888,'Hoja de Trabajo para listado'!$CD$155:$CD$1048576,0),MATCH((CUADRO!F$4&amp;$E888),'Hoja de Trabajo para listado'!$CD$151:$DC$151,0)),0)</f>
        <v>0</v>
      </c>
      <c r="G888" s="245">
        <f ca="1">+IFERROR(INDEX('Hoja de Trabajo para listado'!$A$155:$Z$1048576,MATCH($A888,'Hoja de Trabajo para listado'!$A$155:$A$1048576,0),MATCH((CUADRO!G$4&amp;$E888),'Hoja de Trabajo para listado'!$A$151:$Z$151,0)),0)+IFERROR(INDEX('Hoja de Trabajo para listado'!$AB$155:$BA$1048576,MATCH($A888,'Hoja de Trabajo para listado'!$AB$155:$AB$1048576,0),MATCH((CUADRO!G$4&amp;$E888),'Hoja de Trabajo para listado'!$AB$151:$BA$151,0)),0)+IFERROR(INDEX('Hoja de Trabajo para listado'!$BC$155:$CB$1048576,MATCH($A888,'Hoja de Trabajo para listado'!$BC$155:$BC$1048576,0),MATCH((CUADRO!G$4&amp;$E888),'Hoja de Trabajo para listado'!$BC$151:$CB$151,0)),0)+IFERROR(INDEX('Hoja de Trabajo para listado'!$DE$153:$DG$274,MATCH($A888,'Hoja de Trabajo para listado'!$DE$153:$DE$1048576,0),MATCH((CUADRO!G$4&amp;$E888),'Hoja de Trabajo para listado'!$DE$151:$DG$151,0)),0)+IFERROR(INDEX('Hoja de Trabajo para listado'!$CD$155:$DC$1048576,MATCH($A888,'Hoja de Trabajo para listado'!$CD$155:$CD$1048576,0),MATCH((CUADRO!G$4&amp;$E888),'Hoja de Trabajo para listado'!$CD$151:$DC$151,0)),0)</f>
        <v>0</v>
      </c>
      <c r="H888" s="245">
        <f ca="1">+IFERROR(INDEX('Hoja de Trabajo para listado'!$A$155:$Z$1048576,MATCH($A888,'Hoja de Trabajo para listado'!$A$155:$A$1048576,0),MATCH((CUADRO!H$4&amp;$E888),'Hoja de Trabajo para listado'!$A$151:$Z$151,0)),0)+IFERROR(INDEX('Hoja de Trabajo para listado'!$AB$155:$BA$1048576,MATCH($A888,'Hoja de Trabajo para listado'!$AB$155:$AB$1048576,0),MATCH((CUADRO!H$4&amp;$E888),'Hoja de Trabajo para listado'!$AB$151:$BA$151,0)),0)+IFERROR(INDEX('Hoja de Trabajo para listado'!$BC$155:$CB$1048576,MATCH($A888,'Hoja de Trabajo para listado'!$BC$155:$BC$1048576,0),MATCH((CUADRO!H$4&amp;$E888),'Hoja de Trabajo para listado'!$BC$151:$CB$151,0)),0)+IFERROR(INDEX('Hoja de Trabajo para listado'!$DE$153:$DG$274,MATCH($A888,'Hoja de Trabajo para listado'!$DE$153:$DE$1048576,0),MATCH((CUADRO!H$4&amp;$E888),'Hoja de Trabajo para listado'!$DE$151:$DG$151,0)),0)+IFERROR(INDEX('Hoja de Trabajo para listado'!$CD$155:$DC$1048576,MATCH($A888,'Hoja de Trabajo para listado'!$CD$155:$CD$1048576,0),MATCH((CUADRO!H$4&amp;$E888),'Hoja de Trabajo para listado'!$CD$151:$DC$151,0)),0)</f>
        <v>0</v>
      </c>
      <c r="I888" s="245">
        <f ca="1">+IFERROR(INDEX('Hoja de Trabajo para listado'!$A$155:$Z$1048576,MATCH($A888,'Hoja de Trabajo para listado'!$A$155:$A$1048576,0),MATCH((CUADRO!I$4&amp;$E888),'Hoja de Trabajo para listado'!$A$151:$Z$151,0)),0)+IFERROR(INDEX('Hoja de Trabajo para listado'!$AB$155:$BA$1048576,MATCH($A888,'Hoja de Trabajo para listado'!$AB$155:$AB$1048576,0),MATCH((CUADRO!I$4&amp;$E888),'Hoja de Trabajo para listado'!$AB$151:$BA$151,0)),0)+IFERROR(INDEX('Hoja de Trabajo para listado'!$BC$155:$CB$1048576,MATCH($A888,'Hoja de Trabajo para listado'!$BC$155:$BC$1048576,0),MATCH((CUADRO!I$4&amp;$E888),'Hoja de Trabajo para listado'!$BC$151:$CB$151,0)),0)+IFERROR(INDEX('Hoja de Trabajo para listado'!$DE$153:$DG$274,MATCH($A888,'Hoja de Trabajo para listado'!$DE$153:$DE$1048576,0),MATCH((CUADRO!I$4&amp;$E888),'Hoja de Trabajo para listado'!$DE$151:$DG$151,0)),0)+IFERROR(INDEX('Hoja de Trabajo para listado'!$CD$155:$DC$1048576,MATCH($A888,'Hoja de Trabajo para listado'!$CD$155:$CD$1048576,0),MATCH((CUADRO!I$4&amp;$E888),'Hoja de Trabajo para listado'!$CD$151:$DC$151,0)),0)</f>
        <v>0</v>
      </c>
      <c r="J888" s="245">
        <f ca="1">+IFERROR(INDEX('Hoja de Trabajo para listado'!$A$155:$Z$1048576,MATCH($A888,'Hoja de Trabajo para listado'!$A$155:$A$1048576,0),MATCH((CUADRO!J$4&amp;$E888),'Hoja de Trabajo para listado'!$A$151:$Z$151,0)),0)+IFERROR(INDEX('Hoja de Trabajo para listado'!$AB$155:$BA$1048576,MATCH($A888,'Hoja de Trabajo para listado'!$AB$155:$AB$1048576,0),MATCH((CUADRO!J$4&amp;$E888),'Hoja de Trabajo para listado'!$AB$151:$BA$151,0)),0)+IFERROR(INDEX('Hoja de Trabajo para listado'!$BC$155:$CB$1048576,MATCH($A888,'Hoja de Trabajo para listado'!$BC$155:$BC$1048576,0),MATCH((CUADRO!J$4&amp;$E888),'Hoja de Trabajo para listado'!$BC$151:$CB$151,0)),0)+IFERROR(INDEX('Hoja de Trabajo para listado'!$DE$153:$DG$274,MATCH($A888,'Hoja de Trabajo para listado'!$DE$153:$DE$1048576,0),MATCH((CUADRO!J$4&amp;$E888),'Hoja de Trabajo para listado'!$DE$151:$DG$151,0)),0)+IFERROR(INDEX('Hoja de Trabajo para listado'!$CD$155:$DC$1048576,MATCH($A888,'Hoja de Trabajo para listado'!$CD$155:$CD$1048576,0),MATCH((CUADRO!J$4&amp;$E888),'Hoja de Trabajo para listado'!$CD$151:$DC$151,0)),0)</f>
        <v>0</v>
      </c>
      <c r="K888" s="245">
        <f ca="1">+IFERROR(INDEX('Hoja de Trabajo para listado'!$A$155:$Z$1048576,MATCH($A888,'Hoja de Trabajo para listado'!$A$155:$A$1048576,0),MATCH((CUADRO!K$4&amp;$E888),'Hoja de Trabajo para listado'!$A$151:$Z$151,0)),0)+IFERROR(INDEX('Hoja de Trabajo para listado'!$AB$155:$BA$1048576,MATCH($A888,'Hoja de Trabajo para listado'!$AB$155:$AB$1048576,0),MATCH((CUADRO!K$4&amp;$E888),'Hoja de Trabajo para listado'!$AB$151:$BA$151,0)),0)+IFERROR(INDEX('Hoja de Trabajo para listado'!$BC$155:$CB$1048576,MATCH($A888,'Hoja de Trabajo para listado'!$BC$155:$BC$1048576,0),MATCH((CUADRO!K$4&amp;$E888),'Hoja de Trabajo para listado'!$BC$151:$CB$151,0)),0)+IFERROR(INDEX('Hoja de Trabajo para listado'!$DE$153:$DG$274,MATCH($A888,'Hoja de Trabajo para listado'!$DE$153:$DE$1048576,0),MATCH((CUADRO!K$4&amp;$E888),'Hoja de Trabajo para listado'!$DE$151:$DG$151,0)),0)+IFERROR(INDEX('Hoja de Trabajo para listado'!$CD$155:$DC$1048576,MATCH($A888,'Hoja de Trabajo para listado'!$CD$155:$CD$1048576,0),MATCH((CUADRO!K$4&amp;$E888),'Hoja de Trabajo para listado'!$CD$151:$DC$151,0)),0)</f>
        <v>0</v>
      </c>
      <c r="L888" s="245">
        <f ca="1">+IFERROR(INDEX('Hoja de Trabajo para listado'!$A$155:$Z$1048576,MATCH($A888,'Hoja de Trabajo para listado'!$A$155:$A$1048576,0),MATCH((CUADRO!L$4&amp;$E888),'Hoja de Trabajo para listado'!$A$151:$Z$151,0)),0)+IFERROR(INDEX('Hoja de Trabajo para listado'!$AB$155:$BA$1048576,MATCH($A888,'Hoja de Trabajo para listado'!$AB$155:$AB$1048576,0),MATCH((CUADRO!L$4&amp;$E888),'Hoja de Trabajo para listado'!$AB$151:$BA$151,0)),0)+IFERROR(INDEX('Hoja de Trabajo para listado'!$BC$155:$CB$1048576,MATCH($A888,'Hoja de Trabajo para listado'!$BC$155:$BC$1048576,0),MATCH((CUADRO!L$4&amp;$E888),'Hoja de Trabajo para listado'!$BC$151:$CB$151,0)),0)+IFERROR(INDEX('Hoja de Trabajo para listado'!$DE$153:$DG$274,MATCH($A888,'Hoja de Trabajo para listado'!$DE$153:$DE$1048576,0),MATCH((CUADRO!L$4&amp;$E888),'Hoja de Trabajo para listado'!$DE$151:$DG$151,0)),0)+IFERROR(INDEX('Hoja de Trabajo para listado'!$CD$155:$DC$1048576,MATCH($A888,'Hoja de Trabajo para listado'!$CD$155:$CD$1048576,0),MATCH((CUADRO!L$4&amp;$E888),'Hoja de Trabajo para listado'!$CD$151:$DC$151,0)),0)</f>
        <v>0</v>
      </c>
      <c r="M888" s="245">
        <f ca="1">+IFERROR(INDEX('Hoja de Trabajo para listado'!$A$155:$Z$1048576,MATCH($A888,'Hoja de Trabajo para listado'!$A$155:$A$1048576,0),MATCH((CUADRO!M$4&amp;$E888),'Hoja de Trabajo para listado'!$A$151:$Z$151,0)),0)+IFERROR(INDEX('Hoja de Trabajo para listado'!$AB$155:$BA$1048576,MATCH($A888,'Hoja de Trabajo para listado'!$AB$155:$AB$1048576,0),MATCH((CUADRO!M$4&amp;$E888),'Hoja de Trabajo para listado'!$AB$151:$BA$151,0)),0)+IFERROR(INDEX('Hoja de Trabajo para listado'!$BC$155:$CB$1048576,MATCH($A888,'Hoja de Trabajo para listado'!$BC$155:$BC$1048576,0),MATCH((CUADRO!M$4&amp;$E888),'Hoja de Trabajo para listado'!$BC$151:$CB$151,0)),0)+IFERROR(INDEX('Hoja de Trabajo para listado'!$DE$153:$DG$274,MATCH($A888,'Hoja de Trabajo para listado'!$DE$153:$DE$1048576,0),MATCH((CUADRO!M$4&amp;$E888),'Hoja de Trabajo para listado'!$DE$151:$DG$151,0)),0)+IFERROR(INDEX('Hoja de Trabajo para listado'!$CD$155:$DC$1048576,MATCH($A888,'Hoja de Trabajo para listado'!$CD$155:$CD$1048576,0),MATCH((CUADRO!M$4&amp;$E888),'Hoja de Trabajo para listado'!$CD$151:$DC$151,0)),0)</f>
        <v>0</v>
      </c>
      <c r="N888" s="245">
        <f ca="1">+IFERROR(INDEX('Hoja de Trabajo para listado'!$A$155:$Z$1048576,MATCH($A888,'Hoja de Trabajo para listado'!$A$155:$A$1048576,0),MATCH((CUADRO!N$4&amp;$E888),'Hoja de Trabajo para listado'!$A$151:$Z$151,0)),0)+IFERROR(INDEX('Hoja de Trabajo para listado'!$AB$155:$BA$1048576,MATCH($A888,'Hoja de Trabajo para listado'!$AB$155:$AB$1048576,0),MATCH((CUADRO!N$4&amp;$E888),'Hoja de Trabajo para listado'!$AB$151:$BA$151,0)),0)+IFERROR(INDEX('Hoja de Trabajo para listado'!$BC$155:$CB$1048576,MATCH($A888,'Hoja de Trabajo para listado'!$BC$155:$BC$1048576,0),MATCH((CUADRO!N$4&amp;$E888),'Hoja de Trabajo para listado'!$BC$151:$CB$151,0)),0)+IFERROR(INDEX('Hoja de Trabajo para listado'!$DE$153:$DG$274,MATCH($A888,'Hoja de Trabajo para listado'!$DE$153:$DE$1048576,0),MATCH((CUADRO!N$4&amp;$E888),'Hoja de Trabajo para listado'!$DE$151:$DG$151,0)),0)+IFERROR(INDEX('Hoja de Trabajo para listado'!$CD$155:$DC$1048576,MATCH($A888,'Hoja de Trabajo para listado'!$CD$155:$CD$1048576,0),MATCH((CUADRO!N$4&amp;$E888),'Hoja de Trabajo para listado'!$CD$151:$DC$151,0)),0)</f>
        <v>0</v>
      </c>
      <c r="O888" s="245">
        <f ca="1">+IFERROR(INDEX('Hoja de Trabajo para listado'!$A$155:$Z$1048576,MATCH($A888,'Hoja de Trabajo para listado'!$A$155:$A$1048576,0),MATCH((CUADRO!O$4&amp;$E888),'Hoja de Trabajo para listado'!$A$151:$Z$151,0)),0)+IFERROR(INDEX('Hoja de Trabajo para listado'!$AB$155:$BA$1048576,MATCH($A888,'Hoja de Trabajo para listado'!$AB$155:$AB$1048576,0),MATCH((CUADRO!O$4&amp;$E888),'Hoja de Trabajo para listado'!$AB$151:$BA$151,0)),0)+IFERROR(INDEX('Hoja de Trabajo para listado'!$BC$155:$CB$1048576,MATCH($A888,'Hoja de Trabajo para listado'!$BC$155:$BC$1048576,0),MATCH((CUADRO!O$4&amp;$E888),'Hoja de Trabajo para listado'!$BC$151:$CB$151,0)),0)+IFERROR(INDEX('Hoja de Trabajo para listado'!$DE$153:$DG$274,MATCH($A888,'Hoja de Trabajo para listado'!$DE$153:$DE$1048576,0),MATCH((CUADRO!O$4&amp;$E888),'Hoja de Trabajo para listado'!$DE$151:$DG$151,0)),0)+IFERROR(INDEX('Hoja de Trabajo para listado'!$CD$155:$DC$1048576,MATCH($A888,'Hoja de Trabajo para listado'!$CD$155:$CD$1048576,0),MATCH((CUADRO!O$4&amp;$E888),'Hoja de Trabajo para listado'!$CD$151:$DC$151,0)),0)</f>
        <v>0</v>
      </c>
      <c r="P888" s="245">
        <f ca="1">+IFERROR(INDEX('Hoja de Trabajo para listado'!$A$155:$Z$1048576,MATCH($A888,'Hoja de Trabajo para listado'!$A$155:$A$1048576,0),MATCH((CUADRO!P$4&amp;$E888),'Hoja de Trabajo para listado'!$A$151:$Z$151,0)),0)+IFERROR(INDEX('Hoja de Trabajo para listado'!$AB$155:$BA$1048576,MATCH($A888,'Hoja de Trabajo para listado'!$AB$155:$AB$1048576,0),MATCH((CUADRO!P$4&amp;$E888),'Hoja de Trabajo para listado'!$AB$151:$BA$151,0)),0)+IFERROR(INDEX('Hoja de Trabajo para listado'!$BC$155:$CB$1048576,MATCH($A888,'Hoja de Trabajo para listado'!$BC$155:$BC$1048576,0),MATCH((CUADRO!P$4&amp;$E888),'Hoja de Trabajo para listado'!$BC$151:$CB$151,0)),0)+IFERROR(INDEX('Hoja de Trabajo para listado'!$DE$153:$DG$274,MATCH($A888,'Hoja de Trabajo para listado'!$DE$153:$DE$1048576,0),MATCH((CUADRO!P$4&amp;$E888),'Hoja de Trabajo para listado'!$DE$151:$DG$151,0)),0)+IFERROR(INDEX('Hoja de Trabajo para listado'!$CD$155:$DC$1048576,MATCH($A888,'Hoja de Trabajo para listado'!$CD$155:$CD$1048576,0),MATCH((CUADRO!P$4&amp;$E888),'Hoja de Trabajo para listado'!$CD$151:$DC$151,0)),0)</f>
        <v>0</v>
      </c>
      <c r="Q888" s="245">
        <f ca="1">+IFERROR(INDEX('Hoja de Trabajo para listado'!$A$155:$Z$1048576,MATCH($A888,'Hoja de Trabajo para listado'!$A$155:$A$1048576,0),MATCH((CUADRO!Q$4&amp;$E888),'Hoja de Trabajo para listado'!$A$151:$Z$151,0)),0)+IFERROR(INDEX('Hoja de Trabajo para listado'!$AB$155:$BA$1048576,MATCH($A888,'Hoja de Trabajo para listado'!$AB$155:$AB$1048576,0),MATCH((CUADRO!Q$4&amp;$E888),'Hoja de Trabajo para listado'!$AB$151:$BA$151,0)),0)+IFERROR(INDEX('Hoja de Trabajo para listado'!$BC$155:$CB$1048576,MATCH($A888,'Hoja de Trabajo para listado'!$BC$155:$BC$1048576,0),MATCH((CUADRO!Q$4&amp;$E888),'Hoja de Trabajo para listado'!$BC$151:$CB$151,0)),0)+IFERROR(INDEX('Hoja de Trabajo para listado'!$DE$153:$DG$274,MATCH($A888,'Hoja de Trabajo para listado'!$DE$153:$DE$1048576,0),MATCH((CUADRO!Q$4&amp;$E888),'Hoja de Trabajo para listado'!$DE$151:$DG$151,0)),0)+IFERROR(INDEX('Hoja de Trabajo para listado'!$CD$155:$DC$1048576,MATCH($A888,'Hoja de Trabajo para listado'!$CD$155:$CD$1048576,0),MATCH((CUADRO!Q$4&amp;$E888),'Hoja de Trabajo para listado'!$CD$151:$DC$151,0)),0)</f>
        <v>0</v>
      </c>
      <c r="R888" s="245">
        <f t="shared" ca="1" si="33"/>
        <v>0</v>
      </c>
      <c r="S888" s="259">
        <f ca="1">+R887+R888</f>
        <v>0</v>
      </c>
      <c r="T888" s="245">
        <f ca="1">+S888</f>
        <v>0</v>
      </c>
      <c r="U888" s="244">
        <f t="shared" si="34"/>
        <v>2</v>
      </c>
      <c r="V888" s="333" t="str">
        <f>+VLOOKUP(A888,bd_lista!$A$3:$E$592,5,FALSE)</f>
        <v>Gobiernos Autonomos Municipales</v>
      </c>
      <c r="W888" s="388"/>
      <c r="X888" s="242">
        <f>+VLOOKUP(A888,[4]Sheet1!$A$13:$D$744,4,FALSE)</f>
        <v>0</v>
      </c>
      <c r="Y888" s="242" t="e">
        <f>+VLOOKUP(X888,bd_lista!$A$3:$C$592,3,FALSE)</f>
        <v>#N/A</v>
      </c>
      <c r="Z888" s="292"/>
      <c r="AA888" s="293"/>
    </row>
    <row r="889" spans="1:27" customFormat="1" ht="15" hidden="1" customHeight="1">
      <c r="A889" s="32">
        <v>1527</v>
      </c>
      <c r="B889" s="392">
        <f>+A889</f>
        <v>1527</v>
      </c>
      <c r="C889" s="247" t="str">
        <f>+VLOOKUP(A889,bd_lista!$A$3:$C$592,3,FALSE)</f>
        <v>Gobierno Autónomo Municipal de Caripuyo</v>
      </c>
      <c r="D889" s="389" t="str">
        <f>+C889</f>
        <v>Gobierno Autónomo Municipal de Caripuyo</v>
      </c>
      <c r="E889" s="242" t="s">
        <v>1304</v>
      </c>
      <c r="F889" s="243">
        <f ca="1">+IFERROR(INDEX('Hoja de Trabajo para listado'!$A$155:$Z$1048576,MATCH($A889,'Hoja de Trabajo para listado'!$A$155:$A$1048576,0),MATCH((CUADRO!F$4&amp;$E889),'Hoja de Trabajo para listado'!$A$151:$Z$151,0)),0)+IFERROR(INDEX('Hoja de Trabajo para listado'!$AB$155:$BA$1048576,MATCH($A889,'Hoja de Trabajo para listado'!$AB$155:$AB$1048576,0),MATCH((CUADRO!F$4&amp;$E889),'Hoja de Trabajo para listado'!$AB$151:$BA$151,0)),0)+IFERROR(INDEX('Hoja de Trabajo para listado'!$BC$155:$CB$1048576,MATCH($A889,'Hoja de Trabajo para listado'!$BC$155:$BC$1048576,0),MATCH((CUADRO!F$4&amp;$E889),'Hoja de Trabajo para listado'!$BC$151:$CB$151,0)),0)+IFERROR(INDEX('Hoja de Trabajo para listado'!$DE$153:$DG$274,MATCH($A889,'Hoja de Trabajo para listado'!$DE$153:$DE$1048576,0),MATCH((CUADRO!F$4&amp;$E889),'Hoja de Trabajo para listado'!$DE$151:$DG$151,0)),0)+IFERROR(INDEX('Hoja de Trabajo para listado'!$CD$155:$DC$1048576,MATCH($A889,'Hoja de Trabajo para listado'!$CD$155:$CD$1048576,0),MATCH((CUADRO!F$4&amp;$E889),'Hoja de Trabajo para listado'!$CD$151:$DC$151,0)),0)</f>
        <v>0</v>
      </c>
      <c r="G889" s="243">
        <f ca="1">+IFERROR(INDEX('Hoja de Trabajo para listado'!$A$155:$Z$1048576,MATCH($A889,'Hoja de Trabajo para listado'!$A$155:$A$1048576,0),MATCH((CUADRO!G$4&amp;$E889),'Hoja de Trabajo para listado'!$A$151:$Z$151,0)),0)+IFERROR(INDEX('Hoja de Trabajo para listado'!$AB$155:$BA$1048576,MATCH($A889,'Hoja de Trabajo para listado'!$AB$155:$AB$1048576,0),MATCH((CUADRO!G$4&amp;$E889),'Hoja de Trabajo para listado'!$AB$151:$BA$151,0)),0)+IFERROR(INDEX('Hoja de Trabajo para listado'!$BC$155:$CB$1048576,MATCH($A889,'Hoja de Trabajo para listado'!$BC$155:$BC$1048576,0),MATCH((CUADRO!G$4&amp;$E889),'Hoja de Trabajo para listado'!$BC$151:$CB$151,0)),0)+IFERROR(INDEX('Hoja de Trabajo para listado'!$DE$153:$DG$274,MATCH($A889,'Hoja de Trabajo para listado'!$DE$153:$DE$1048576,0),MATCH((CUADRO!G$4&amp;$E889),'Hoja de Trabajo para listado'!$DE$151:$DG$151,0)),0)+IFERROR(INDEX('Hoja de Trabajo para listado'!$CD$155:$DC$1048576,MATCH($A889,'Hoja de Trabajo para listado'!$CD$155:$CD$1048576,0),MATCH((CUADRO!G$4&amp;$E889),'Hoja de Trabajo para listado'!$CD$151:$DC$151,0)),0)</f>
        <v>0</v>
      </c>
      <c r="H889" s="243">
        <f ca="1">+IFERROR(INDEX('Hoja de Trabajo para listado'!$A$155:$Z$1048576,MATCH($A889,'Hoja de Trabajo para listado'!$A$155:$A$1048576,0),MATCH((CUADRO!H$4&amp;$E889),'Hoja de Trabajo para listado'!$A$151:$Z$151,0)),0)+IFERROR(INDEX('Hoja de Trabajo para listado'!$AB$155:$BA$1048576,MATCH($A889,'Hoja de Trabajo para listado'!$AB$155:$AB$1048576,0),MATCH((CUADRO!H$4&amp;$E889),'Hoja de Trabajo para listado'!$AB$151:$BA$151,0)),0)+IFERROR(INDEX('Hoja de Trabajo para listado'!$BC$155:$CB$1048576,MATCH($A889,'Hoja de Trabajo para listado'!$BC$155:$BC$1048576,0),MATCH((CUADRO!H$4&amp;$E889),'Hoja de Trabajo para listado'!$BC$151:$CB$151,0)),0)+IFERROR(INDEX('Hoja de Trabajo para listado'!$DE$153:$DG$274,MATCH($A889,'Hoja de Trabajo para listado'!$DE$153:$DE$1048576,0),MATCH((CUADRO!H$4&amp;$E889),'Hoja de Trabajo para listado'!$DE$151:$DG$151,0)),0)+IFERROR(INDEX('Hoja de Trabajo para listado'!$CD$155:$DC$1048576,MATCH($A889,'Hoja de Trabajo para listado'!$CD$155:$CD$1048576,0),MATCH((CUADRO!H$4&amp;$E889),'Hoja de Trabajo para listado'!$CD$151:$DC$151,0)),0)</f>
        <v>0</v>
      </c>
      <c r="I889" s="243">
        <f ca="1">+IFERROR(INDEX('Hoja de Trabajo para listado'!$A$155:$Z$1048576,MATCH($A889,'Hoja de Trabajo para listado'!$A$155:$A$1048576,0),MATCH((CUADRO!I$4&amp;$E889),'Hoja de Trabajo para listado'!$A$151:$Z$151,0)),0)+IFERROR(INDEX('Hoja de Trabajo para listado'!$AB$155:$BA$1048576,MATCH($A889,'Hoja de Trabajo para listado'!$AB$155:$AB$1048576,0),MATCH((CUADRO!I$4&amp;$E889),'Hoja de Trabajo para listado'!$AB$151:$BA$151,0)),0)+IFERROR(INDEX('Hoja de Trabajo para listado'!$BC$155:$CB$1048576,MATCH($A889,'Hoja de Trabajo para listado'!$BC$155:$BC$1048576,0),MATCH((CUADRO!I$4&amp;$E889),'Hoja de Trabajo para listado'!$BC$151:$CB$151,0)),0)+IFERROR(INDEX('Hoja de Trabajo para listado'!$DE$153:$DG$274,MATCH($A889,'Hoja de Trabajo para listado'!$DE$153:$DE$1048576,0),MATCH((CUADRO!I$4&amp;$E889),'Hoja de Trabajo para listado'!$DE$151:$DG$151,0)),0)+IFERROR(INDEX('Hoja de Trabajo para listado'!$CD$155:$DC$1048576,MATCH($A889,'Hoja de Trabajo para listado'!$CD$155:$CD$1048576,0),MATCH((CUADRO!I$4&amp;$E889),'Hoja de Trabajo para listado'!$CD$151:$DC$151,0)),0)</f>
        <v>0</v>
      </c>
      <c r="J889" s="243">
        <f ca="1">+IFERROR(INDEX('Hoja de Trabajo para listado'!$A$155:$Z$1048576,MATCH($A889,'Hoja de Trabajo para listado'!$A$155:$A$1048576,0),MATCH((CUADRO!J$4&amp;$E889),'Hoja de Trabajo para listado'!$A$151:$Z$151,0)),0)+IFERROR(INDEX('Hoja de Trabajo para listado'!$AB$155:$BA$1048576,MATCH($A889,'Hoja de Trabajo para listado'!$AB$155:$AB$1048576,0),MATCH((CUADRO!J$4&amp;$E889),'Hoja de Trabajo para listado'!$AB$151:$BA$151,0)),0)+IFERROR(INDEX('Hoja de Trabajo para listado'!$BC$155:$CB$1048576,MATCH($A889,'Hoja de Trabajo para listado'!$BC$155:$BC$1048576,0),MATCH((CUADRO!J$4&amp;$E889),'Hoja de Trabajo para listado'!$BC$151:$CB$151,0)),0)+IFERROR(INDEX('Hoja de Trabajo para listado'!$DE$153:$DG$274,MATCH($A889,'Hoja de Trabajo para listado'!$DE$153:$DE$1048576,0),MATCH((CUADRO!J$4&amp;$E889),'Hoja de Trabajo para listado'!$DE$151:$DG$151,0)),0)+IFERROR(INDEX('Hoja de Trabajo para listado'!$CD$155:$DC$1048576,MATCH($A889,'Hoja de Trabajo para listado'!$CD$155:$CD$1048576,0),MATCH((CUADRO!J$4&amp;$E889),'Hoja de Trabajo para listado'!$CD$151:$DC$151,0)),0)</f>
        <v>0</v>
      </c>
      <c r="K889" s="243">
        <f ca="1">+IFERROR(INDEX('Hoja de Trabajo para listado'!$A$155:$Z$1048576,MATCH($A889,'Hoja de Trabajo para listado'!$A$155:$A$1048576,0),MATCH((CUADRO!K$4&amp;$E889),'Hoja de Trabajo para listado'!$A$151:$Z$151,0)),0)+IFERROR(INDEX('Hoja de Trabajo para listado'!$AB$155:$BA$1048576,MATCH($A889,'Hoja de Trabajo para listado'!$AB$155:$AB$1048576,0),MATCH((CUADRO!K$4&amp;$E889),'Hoja de Trabajo para listado'!$AB$151:$BA$151,0)),0)+IFERROR(INDEX('Hoja de Trabajo para listado'!$BC$155:$CB$1048576,MATCH($A889,'Hoja de Trabajo para listado'!$BC$155:$BC$1048576,0),MATCH((CUADRO!K$4&amp;$E889),'Hoja de Trabajo para listado'!$BC$151:$CB$151,0)),0)+IFERROR(INDEX('Hoja de Trabajo para listado'!$DE$153:$DG$274,MATCH($A889,'Hoja de Trabajo para listado'!$DE$153:$DE$1048576,0),MATCH((CUADRO!K$4&amp;$E889),'Hoja de Trabajo para listado'!$DE$151:$DG$151,0)),0)+IFERROR(INDEX('Hoja de Trabajo para listado'!$CD$155:$DC$1048576,MATCH($A889,'Hoja de Trabajo para listado'!$CD$155:$CD$1048576,0),MATCH((CUADRO!K$4&amp;$E889),'Hoja de Trabajo para listado'!$CD$151:$DC$151,0)),0)</f>
        <v>0</v>
      </c>
      <c r="L889" s="243">
        <f ca="1">+IFERROR(INDEX('Hoja de Trabajo para listado'!$A$155:$Z$1048576,MATCH($A889,'Hoja de Trabajo para listado'!$A$155:$A$1048576,0),MATCH((CUADRO!L$4&amp;$E889),'Hoja de Trabajo para listado'!$A$151:$Z$151,0)),0)+IFERROR(INDEX('Hoja de Trabajo para listado'!$AB$155:$BA$1048576,MATCH($A889,'Hoja de Trabajo para listado'!$AB$155:$AB$1048576,0),MATCH((CUADRO!L$4&amp;$E889),'Hoja de Trabajo para listado'!$AB$151:$BA$151,0)),0)+IFERROR(INDEX('Hoja de Trabajo para listado'!$BC$155:$CB$1048576,MATCH($A889,'Hoja de Trabajo para listado'!$BC$155:$BC$1048576,0),MATCH((CUADRO!L$4&amp;$E889),'Hoja de Trabajo para listado'!$BC$151:$CB$151,0)),0)+IFERROR(INDEX('Hoja de Trabajo para listado'!$DE$153:$DG$274,MATCH($A889,'Hoja de Trabajo para listado'!$DE$153:$DE$1048576,0),MATCH((CUADRO!L$4&amp;$E889),'Hoja de Trabajo para listado'!$DE$151:$DG$151,0)),0)+IFERROR(INDEX('Hoja de Trabajo para listado'!$CD$155:$DC$1048576,MATCH($A889,'Hoja de Trabajo para listado'!$CD$155:$CD$1048576,0),MATCH((CUADRO!L$4&amp;$E889),'Hoja de Trabajo para listado'!$CD$151:$DC$151,0)),0)</f>
        <v>0</v>
      </c>
      <c r="M889" s="243">
        <f ca="1">+IFERROR(INDEX('Hoja de Trabajo para listado'!$A$155:$Z$1048576,MATCH($A889,'Hoja de Trabajo para listado'!$A$155:$A$1048576,0),MATCH((CUADRO!M$4&amp;$E889),'Hoja de Trabajo para listado'!$A$151:$Z$151,0)),0)+IFERROR(INDEX('Hoja de Trabajo para listado'!$AB$155:$BA$1048576,MATCH($A889,'Hoja de Trabajo para listado'!$AB$155:$AB$1048576,0),MATCH((CUADRO!M$4&amp;$E889),'Hoja de Trabajo para listado'!$AB$151:$BA$151,0)),0)+IFERROR(INDEX('Hoja de Trabajo para listado'!$BC$155:$CB$1048576,MATCH($A889,'Hoja de Trabajo para listado'!$BC$155:$BC$1048576,0),MATCH((CUADRO!M$4&amp;$E889),'Hoja de Trabajo para listado'!$BC$151:$CB$151,0)),0)+IFERROR(INDEX('Hoja de Trabajo para listado'!$DE$153:$DG$274,MATCH($A889,'Hoja de Trabajo para listado'!$DE$153:$DE$1048576,0),MATCH((CUADRO!M$4&amp;$E889),'Hoja de Trabajo para listado'!$DE$151:$DG$151,0)),0)+IFERROR(INDEX('Hoja de Trabajo para listado'!$CD$155:$DC$1048576,MATCH($A889,'Hoja de Trabajo para listado'!$CD$155:$CD$1048576,0),MATCH((CUADRO!M$4&amp;$E889),'Hoja de Trabajo para listado'!$CD$151:$DC$151,0)),0)</f>
        <v>0</v>
      </c>
      <c r="N889" s="243">
        <f ca="1">+IFERROR(INDEX('Hoja de Trabajo para listado'!$A$155:$Z$1048576,MATCH($A889,'Hoja de Trabajo para listado'!$A$155:$A$1048576,0),MATCH((CUADRO!N$4&amp;$E889),'Hoja de Trabajo para listado'!$A$151:$Z$151,0)),0)+IFERROR(INDEX('Hoja de Trabajo para listado'!$AB$155:$BA$1048576,MATCH($A889,'Hoja de Trabajo para listado'!$AB$155:$AB$1048576,0),MATCH((CUADRO!N$4&amp;$E889),'Hoja de Trabajo para listado'!$AB$151:$BA$151,0)),0)+IFERROR(INDEX('Hoja de Trabajo para listado'!$BC$155:$CB$1048576,MATCH($A889,'Hoja de Trabajo para listado'!$BC$155:$BC$1048576,0),MATCH((CUADRO!N$4&amp;$E889),'Hoja de Trabajo para listado'!$BC$151:$CB$151,0)),0)+IFERROR(INDEX('Hoja de Trabajo para listado'!$DE$153:$DG$274,MATCH($A889,'Hoja de Trabajo para listado'!$DE$153:$DE$1048576,0),MATCH((CUADRO!N$4&amp;$E889),'Hoja de Trabajo para listado'!$DE$151:$DG$151,0)),0)+IFERROR(INDEX('Hoja de Trabajo para listado'!$CD$155:$DC$1048576,MATCH($A889,'Hoja de Trabajo para listado'!$CD$155:$CD$1048576,0),MATCH((CUADRO!N$4&amp;$E889),'Hoja de Trabajo para listado'!$CD$151:$DC$151,0)),0)</f>
        <v>0</v>
      </c>
      <c r="O889" s="243">
        <f ca="1">+IFERROR(INDEX('Hoja de Trabajo para listado'!$A$155:$Z$1048576,MATCH($A889,'Hoja de Trabajo para listado'!$A$155:$A$1048576,0),MATCH((CUADRO!O$4&amp;$E889),'Hoja de Trabajo para listado'!$A$151:$Z$151,0)),0)+IFERROR(INDEX('Hoja de Trabajo para listado'!$AB$155:$BA$1048576,MATCH($A889,'Hoja de Trabajo para listado'!$AB$155:$AB$1048576,0),MATCH((CUADRO!O$4&amp;$E889),'Hoja de Trabajo para listado'!$AB$151:$BA$151,0)),0)+IFERROR(INDEX('Hoja de Trabajo para listado'!$BC$155:$CB$1048576,MATCH($A889,'Hoja de Trabajo para listado'!$BC$155:$BC$1048576,0),MATCH((CUADRO!O$4&amp;$E889),'Hoja de Trabajo para listado'!$BC$151:$CB$151,0)),0)+IFERROR(INDEX('Hoja de Trabajo para listado'!$DE$153:$DG$274,MATCH($A889,'Hoja de Trabajo para listado'!$DE$153:$DE$1048576,0),MATCH((CUADRO!O$4&amp;$E889),'Hoja de Trabajo para listado'!$DE$151:$DG$151,0)),0)+IFERROR(INDEX('Hoja de Trabajo para listado'!$CD$155:$DC$1048576,MATCH($A889,'Hoja de Trabajo para listado'!$CD$155:$CD$1048576,0),MATCH((CUADRO!O$4&amp;$E889),'Hoja de Trabajo para listado'!$CD$151:$DC$151,0)),0)</f>
        <v>0</v>
      </c>
      <c r="P889" s="243">
        <f ca="1">+IFERROR(INDEX('Hoja de Trabajo para listado'!$A$155:$Z$1048576,MATCH($A889,'Hoja de Trabajo para listado'!$A$155:$A$1048576,0),MATCH((CUADRO!P$4&amp;$E889),'Hoja de Trabajo para listado'!$A$151:$Z$151,0)),0)+IFERROR(INDEX('Hoja de Trabajo para listado'!$AB$155:$BA$1048576,MATCH($A889,'Hoja de Trabajo para listado'!$AB$155:$AB$1048576,0),MATCH((CUADRO!P$4&amp;$E889),'Hoja de Trabajo para listado'!$AB$151:$BA$151,0)),0)+IFERROR(INDEX('Hoja de Trabajo para listado'!$BC$155:$CB$1048576,MATCH($A889,'Hoja de Trabajo para listado'!$BC$155:$BC$1048576,0),MATCH((CUADRO!P$4&amp;$E889),'Hoja de Trabajo para listado'!$BC$151:$CB$151,0)),0)+IFERROR(INDEX('Hoja de Trabajo para listado'!$DE$153:$DG$274,MATCH($A889,'Hoja de Trabajo para listado'!$DE$153:$DE$1048576,0),MATCH((CUADRO!P$4&amp;$E889),'Hoja de Trabajo para listado'!$DE$151:$DG$151,0)),0)+IFERROR(INDEX('Hoja de Trabajo para listado'!$CD$155:$DC$1048576,MATCH($A889,'Hoja de Trabajo para listado'!$CD$155:$CD$1048576,0),MATCH((CUADRO!P$4&amp;$E889),'Hoja de Trabajo para listado'!$CD$151:$DC$151,0)),0)</f>
        <v>0</v>
      </c>
      <c r="Q889" s="243">
        <f ca="1">+IFERROR(INDEX('Hoja de Trabajo para listado'!$A$155:$Z$1048576,MATCH($A889,'Hoja de Trabajo para listado'!$A$155:$A$1048576,0),MATCH((CUADRO!Q$4&amp;$E889),'Hoja de Trabajo para listado'!$A$151:$Z$151,0)),0)+IFERROR(INDEX('Hoja de Trabajo para listado'!$AB$155:$BA$1048576,MATCH($A889,'Hoja de Trabajo para listado'!$AB$155:$AB$1048576,0),MATCH((CUADRO!Q$4&amp;$E889),'Hoja de Trabajo para listado'!$AB$151:$BA$151,0)),0)+IFERROR(INDEX('Hoja de Trabajo para listado'!$BC$155:$CB$1048576,MATCH($A889,'Hoja de Trabajo para listado'!$BC$155:$BC$1048576,0),MATCH((CUADRO!Q$4&amp;$E889),'Hoja de Trabajo para listado'!$BC$151:$CB$151,0)),0)+IFERROR(INDEX('Hoja de Trabajo para listado'!$DE$153:$DG$274,MATCH($A889,'Hoja de Trabajo para listado'!$DE$153:$DE$1048576,0),MATCH((CUADRO!Q$4&amp;$E889),'Hoja de Trabajo para listado'!$DE$151:$DG$151,0)),0)+IFERROR(INDEX('Hoja de Trabajo para listado'!$CD$155:$DC$1048576,MATCH($A889,'Hoja de Trabajo para listado'!$CD$155:$CD$1048576,0),MATCH((CUADRO!Q$4&amp;$E889),'Hoja de Trabajo para listado'!$CD$151:$DC$151,0)),0)</f>
        <v>0</v>
      </c>
      <c r="R889" s="243">
        <f t="shared" ca="1" si="33"/>
        <v>0</v>
      </c>
      <c r="S889" s="249"/>
      <c r="T889" s="243">
        <f ca="1">+T890</f>
        <v>0</v>
      </c>
      <c r="U889" s="242">
        <f t="shared" si="34"/>
        <v>1</v>
      </c>
      <c r="V889" s="333" t="str">
        <f>+VLOOKUP(A889,bd_lista!$A$3:$E$592,5,FALSE)</f>
        <v>Gobiernos Autonomos Municipales</v>
      </c>
      <c r="W889" s="387" t="str">
        <f>+V889</f>
        <v>Gobiernos Autonomos Municipales</v>
      </c>
      <c r="X889" s="242">
        <f>+VLOOKUP(A889,[4]Sheet1!$A$13:$D$744,4,FALSE)</f>
        <v>0</v>
      </c>
      <c r="Y889" s="242" t="e">
        <f>+VLOOKUP(X889,bd_lista!$A$3:$C$592,3,FALSE)</f>
        <v>#N/A</v>
      </c>
      <c r="Z889" s="294">
        <f>+X889</f>
        <v>0</v>
      </c>
      <c r="AA889" s="295" t="e">
        <f>+Y889</f>
        <v>#N/A</v>
      </c>
    </row>
    <row r="890" spans="1:27" customFormat="1" ht="15" hidden="1" customHeight="1">
      <c r="A890" s="32">
        <v>1527</v>
      </c>
      <c r="B890" s="393"/>
      <c r="C890" s="247" t="str">
        <f>+VLOOKUP(A890,bd_lista!$A$3:$C$592,3,FALSE)</f>
        <v>Gobierno Autónomo Municipal de Caripuyo</v>
      </c>
      <c r="D890" s="390"/>
      <c r="E890" s="244" t="s">
        <v>1305</v>
      </c>
      <c r="F890" s="245">
        <f ca="1">+IFERROR(INDEX('Hoja de Trabajo para listado'!$A$155:$Z$1048576,MATCH($A890,'Hoja de Trabajo para listado'!$A$155:$A$1048576,0),MATCH((CUADRO!F$4&amp;$E890),'Hoja de Trabajo para listado'!$A$151:$Z$151,0)),0)+IFERROR(INDEX('Hoja de Trabajo para listado'!$AB$155:$BA$1048576,MATCH($A890,'Hoja de Trabajo para listado'!$AB$155:$AB$1048576,0),MATCH((CUADRO!F$4&amp;$E890),'Hoja de Trabajo para listado'!$AB$151:$BA$151,0)),0)+IFERROR(INDEX('Hoja de Trabajo para listado'!$BC$155:$CB$1048576,MATCH($A890,'Hoja de Trabajo para listado'!$BC$155:$BC$1048576,0),MATCH((CUADRO!F$4&amp;$E890),'Hoja de Trabajo para listado'!$BC$151:$CB$151,0)),0)+IFERROR(INDEX('Hoja de Trabajo para listado'!$DE$153:$DG$274,MATCH($A890,'Hoja de Trabajo para listado'!$DE$153:$DE$1048576,0),MATCH((CUADRO!F$4&amp;$E890),'Hoja de Trabajo para listado'!$DE$151:$DG$151,0)),0)+IFERROR(INDEX('Hoja de Trabajo para listado'!$CD$155:$DC$1048576,MATCH($A890,'Hoja de Trabajo para listado'!$CD$155:$CD$1048576,0),MATCH((CUADRO!F$4&amp;$E890),'Hoja de Trabajo para listado'!$CD$151:$DC$151,0)),0)</f>
        <v>0</v>
      </c>
      <c r="G890" s="245">
        <f ca="1">+IFERROR(INDEX('Hoja de Trabajo para listado'!$A$155:$Z$1048576,MATCH($A890,'Hoja de Trabajo para listado'!$A$155:$A$1048576,0),MATCH((CUADRO!G$4&amp;$E890),'Hoja de Trabajo para listado'!$A$151:$Z$151,0)),0)+IFERROR(INDEX('Hoja de Trabajo para listado'!$AB$155:$BA$1048576,MATCH($A890,'Hoja de Trabajo para listado'!$AB$155:$AB$1048576,0),MATCH((CUADRO!G$4&amp;$E890),'Hoja de Trabajo para listado'!$AB$151:$BA$151,0)),0)+IFERROR(INDEX('Hoja de Trabajo para listado'!$BC$155:$CB$1048576,MATCH($A890,'Hoja de Trabajo para listado'!$BC$155:$BC$1048576,0),MATCH((CUADRO!G$4&amp;$E890),'Hoja de Trabajo para listado'!$BC$151:$CB$151,0)),0)+IFERROR(INDEX('Hoja de Trabajo para listado'!$DE$153:$DG$274,MATCH($A890,'Hoja de Trabajo para listado'!$DE$153:$DE$1048576,0),MATCH((CUADRO!G$4&amp;$E890),'Hoja de Trabajo para listado'!$DE$151:$DG$151,0)),0)+IFERROR(INDEX('Hoja de Trabajo para listado'!$CD$155:$DC$1048576,MATCH($A890,'Hoja de Trabajo para listado'!$CD$155:$CD$1048576,0),MATCH((CUADRO!G$4&amp;$E890),'Hoja de Trabajo para listado'!$CD$151:$DC$151,0)),0)</f>
        <v>0</v>
      </c>
      <c r="H890" s="245">
        <f ca="1">+IFERROR(INDEX('Hoja de Trabajo para listado'!$A$155:$Z$1048576,MATCH($A890,'Hoja de Trabajo para listado'!$A$155:$A$1048576,0),MATCH((CUADRO!H$4&amp;$E890),'Hoja de Trabajo para listado'!$A$151:$Z$151,0)),0)+IFERROR(INDEX('Hoja de Trabajo para listado'!$AB$155:$BA$1048576,MATCH($A890,'Hoja de Trabajo para listado'!$AB$155:$AB$1048576,0),MATCH((CUADRO!H$4&amp;$E890),'Hoja de Trabajo para listado'!$AB$151:$BA$151,0)),0)+IFERROR(INDEX('Hoja de Trabajo para listado'!$BC$155:$CB$1048576,MATCH($A890,'Hoja de Trabajo para listado'!$BC$155:$BC$1048576,0),MATCH((CUADRO!H$4&amp;$E890),'Hoja de Trabajo para listado'!$BC$151:$CB$151,0)),0)+IFERROR(INDEX('Hoja de Trabajo para listado'!$DE$153:$DG$274,MATCH($A890,'Hoja de Trabajo para listado'!$DE$153:$DE$1048576,0),MATCH((CUADRO!H$4&amp;$E890),'Hoja de Trabajo para listado'!$DE$151:$DG$151,0)),0)+IFERROR(INDEX('Hoja de Trabajo para listado'!$CD$155:$DC$1048576,MATCH($A890,'Hoja de Trabajo para listado'!$CD$155:$CD$1048576,0),MATCH((CUADRO!H$4&amp;$E890),'Hoja de Trabajo para listado'!$CD$151:$DC$151,0)),0)</f>
        <v>0</v>
      </c>
      <c r="I890" s="245">
        <f ca="1">+IFERROR(INDEX('Hoja de Trabajo para listado'!$A$155:$Z$1048576,MATCH($A890,'Hoja de Trabajo para listado'!$A$155:$A$1048576,0),MATCH((CUADRO!I$4&amp;$E890),'Hoja de Trabajo para listado'!$A$151:$Z$151,0)),0)+IFERROR(INDEX('Hoja de Trabajo para listado'!$AB$155:$BA$1048576,MATCH($A890,'Hoja de Trabajo para listado'!$AB$155:$AB$1048576,0),MATCH((CUADRO!I$4&amp;$E890),'Hoja de Trabajo para listado'!$AB$151:$BA$151,0)),0)+IFERROR(INDEX('Hoja de Trabajo para listado'!$BC$155:$CB$1048576,MATCH($A890,'Hoja de Trabajo para listado'!$BC$155:$BC$1048576,0),MATCH((CUADRO!I$4&amp;$E890),'Hoja de Trabajo para listado'!$BC$151:$CB$151,0)),0)+IFERROR(INDEX('Hoja de Trabajo para listado'!$DE$153:$DG$274,MATCH($A890,'Hoja de Trabajo para listado'!$DE$153:$DE$1048576,0),MATCH((CUADRO!I$4&amp;$E890),'Hoja de Trabajo para listado'!$DE$151:$DG$151,0)),0)+IFERROR(INDEX('Hoja de Trabajo para listado'!$CD$155:$DC$1048576,MATCH($A890,'Hoja de Trabajo para listado'!$CD$155:$CD$1048576,0),MATCH((CUADRO!I$4&amp;$E890),'Hoja de Trabajo para listado'!$CD$151:$DC$151,0)),0)</f>
        <v>0</v>
      </c>
      <c r="J890" s="245">
        <f ca="1">+IFERROR(INDEX('Hoja de Trabajo para listado'!$A$155:$Z$1048576,MATCH($A890,'Hoja de Trabajo para listado'!$A$155:$A$1048576,0),MATCH((CUADRO!J$4&amp;$E890),'Hoja de Trabajo para listado'!$A$151:$Z$151,0)),0)+IFERROR(INDEX('Hoja de Trabajo para listado'!$AB$155:$BA$1048576,MATCH($A890,'Hoja de Trabajo para listado'!$AB$155:$AB$1048576,0),MATCH((CUADRO!J$4&amp;$E890),'Hoja de Trabajo para listado'!$AB$151:$BA$151,0)),0)+IFERROR(INDEX('Hoja de Trabajo para listado'!$BC$155:$CB$1048576,MATCH($A890,'Hoja de Trabajo para listado'!$BC$155:$BC$1048576,0),MATCH((CUADRO!J$4&amp;$E890),'Hoja de Trabajo para listado'!$BC$151:$CB$151,0)),0)+IFERROR(INDEX('Hoja de Trabajo para listado'!$DE$153:$DG$274,MATCH($A890,'Hoja de Trabajo para listado'!$DE$153:$DE$1048576,0),MATCH((CUADRO!J$4&amp;$E890),'Hoja de Trabajo para listado'!$DE$151:$DG$151,0)),0)+IFERROR(INDEX('Hoja de Trabajo para listado'!$CD$155:$DC$1048576,MATCH($A890,'Hoja de Trabajo para listado'!$CD$155:$CD$1048576,0),MATCH((CUADRO!J$4&amp;$E890),'Hoja de Trabajo para listado'!$CD$151:$DC$151,0)),0)</f>
        <v>0</v>
      </c>
      <c r="K890" s="245">
        <f ca="1">+IFERROR(INDEX('Hoja de Trabajo para listado'!$A$155:$Z$1048576,MATCH($A890,'Hoja de Trabajo para listado'!$A$155:$A$1048576,0),MATCH((CUADRO!K$4&amp;$E890),'Hoja de Trabajo para listado'!$A$151:$Z$151,0)),0)+IFERROR(INDEX('Hoja de Trabajo para listado'!$AB$155:$BA$1048576,MATCH($A890,'Hoja de Trabajo para listado'!$AB$155:$AB$1048576,0),MATCH((CUADRO!K$4&amp;$E890),'Hoja de Trabajo para listado'!$AB$151:$BA$151,0)),0)+IFERROR(INDEX('Hoja de Trabajo para listado'!$BC$155:$CB$1048576,MATCH($A890,'Hoja de Trabajo para listado'!$BC$155:$BC$1048576,0),MATCH((CUADRO!K$4&amp;$E890),'Hoja de Trabajo para listado'!$BC$151:$CB$151,0)),0)+IFERROR(INDEX('Hoja de Trabajo para listado'!$DE$153:$DG$274,MATCH($A890,'Hoja de Trabajo para listado'!$DE$153:$DE$1048576,0),MATCH((CUADRO!K$4&amp;$E890),'Hoja de Trabajo para listado'!$DE$151:$DG$151,0)),0)+IFERROR(INDEX('Hoja de Trabajo para listado'!$CD$155:$DC$1048576,MATCH($A890,'Hoja de Trabajo para listado'!$CD$155:$CD$1048576,0),MATCH((CUADRO!K$4&amp;$E890),'Hoja de Trabajo para listado'!$CD$151:$DC$151,0)),0)</f>
        <v>0</v>
      </c>
      <c r="L890" s="245">
        <f ca="1">+IFERROR(INDEX('Hoja de Trabajo para listado'!$A$155:$Z$1048576,MATCH($A890,'Hoja de Trabajo para listado'!$A$155:$A$1048576,0),MATCH((CUADRO!L$4&amp;$E890),'Hoja de Trabajo para listado'!$A$151:$Z$151,0)),0)+IFERROR(INDEX('Hoja de Trabajo para listado'!$AB$155:$BA$1048576,MATCH($A890,'Hoja de Trabajo para listado'!$AB$155:$AB$1048576,0),MATCH((CUADRO!L$4&amp;$E890),'Hoja de Trabajo para listado'!$AB$151:$BA$151,0)),0)+IFERROR(INDEX('Hoja de Trabajo para listado'!$BC$155:$CB$1048576,MATCH($A890,'Hoja de Trabajo para listado'!$BC$155:$BC$1048576,0),MATCH((CUADRO!L$4&amp;$E890),'Hoja de Trabajo para listado'!$BC$151:$CB$151,0)),0)+IFERROR(INDEX('Hoja de Trabajo para listado'!$DE$153:$DG$274,MATCH($A890,'Hoja de Trabajo para listado'!$DE$153:$DE$1048576,0),MATCH((CUADRO!L$4&amp;$E890),'Hoja de Trabajo para listado'!$DE$151:$DG$151,0)),0)+IFERROR(INDEX('Hoja de Trabajo para listado'!$CD$155:$DC$1048576,MATCH($A890,'Hoja de Trabajo para listado'!$CD$155:$CD$1048576,0),MATCH((CUADRO!L$4&amp;$E890),'Hoja de Trabajo para listado'!$CD$151:$DC$151,0)),0)</f>
        <v>0</v>
      </c>
      <c r="M890" s="245">
        <f ca="1">+IFERROR(INDEX('Hoja de Trabajo para listado'!$A$155:$Z$1048576,MATCH($A890,'Hoja de Trabajo para listado'!$A$155:$A$1048576,0),MATCH((CUADRO!M$4&amp;$E890),'Hoja de Trabajo para listado'!$A$151:$Z$151,0)),0)+IFERROR(INDEX('Hoja de Trabajo para listado'!$AB$155:$BA$1048576,MATCH($A890,'Hoja de Trabajo para listado'!$AB$155:$AB$1048576,0),MATCH((CUADRO!M$4&amp;$E890),'Hoja de Trabajo para listado'!$AB$151:$BA$151,0)),0)+IFERROR(INDEX('Hoja de Trabajo para listado'!$BC$155:$CB$1048576,MATCH($A890,'Hoja de Trabajo para listado'!$BC$155:$BC$1048576,0),MATCH((CUADRO!M$4&amp;$E890),'Hoja de Trabajo para listado'!$BC$151:$CB$151,0)),0)+IFERROR(INDEX('Hoja de Trabajo para listado'!$DE$153:$DG$274,MATCH($A890,'Hoja de Trabajo para listado'!$DE$153:$DE$1048576,0),MATCH((CUADRO!M$4&amp;$E890),'Hoja de Trabajo para listado'!$DE$151:$DG$151,0)),0)+IFERROR(INDEX('Hoja de Trabajo para listado'!$CD$155:$DC$1048576,MATCH($A890,'Hoja de Trabajo para listado'!$CD$155:$CD$1048576,0),MATCH((CUADRO!M$4&amp;$E890),'Hoja de Trabajo para listado'!$CD$151:$DC$151,0)),0)</f>
        <v>0</v>
      </c>
      <c r="N890" s="245">
        <f ca="1">+IFERROR(INDEX('Hoja de Trabajo para listado'!$A$155:$Z$1048576,MATCH($A890,'Hoja de Trabajo para listado'!$A$155:$A$1048576,0),MATCH((CUADRO!N$4&amp;$E890),'Hoja de Trabajo para listado'!$A$151:$Z$151,0)),0)+IFERROR(INDEX('Hoja de Trabajo para listado'!$AB$155:$BA$1048576,MATCH($A890,'Hoja de Trabajo para listado'!$AB$155:$AB$1048576,0),MATCH((CUADRO!N$4&amp;$E890),'Hoja de Trabajo para listado'!$AB$151:$BA$151,0)),0)+IFERROR(INDEX('Hoja de Trabajo para listado'!$BC$155:$CB$1048576,MATCH($A890,'Hoja de Trabajo para listado'!$BC$155:$BC$1048576,0),MATCH((CUADRO!N$4&amp;$E890),'Hoja de Trabajo para listado'!$BC$151:$CB$151,0)),0)+IFERROR(INDEX('Hoja de Trabajo para listado'!$DE$153:$DG$274,MATCH($A890,'Hoja de Trabajo para listado'!$DE$153:$DE$1048576,0),MATCH((CUADRO!N$4&amp;$E890),'Hoja de Trabajo para listado'!$DE$151:$DG$151,0)),0)+IFERROR(INDEX('Hoja de Trabajo para listado'!$CD$155:$DC$1048576,MATCH($A890,'Hoja de Trabajo para listado'!$CD$155:$CD$1048576,0),MATCH((CUADRO!N$4&amp;$E890),'Hoja de Trabajo para listado'!$CD$151:$DC$151,0)),0)</f>
        <v>0</v>
      </c>
      <c r="O890" s="245">
        <f ca="1">+IFERROR(INDEX('Hoja de Trabajo para listado'!$A$155:$Z$1048576,MATCH($A890,'Hoja de Trabajo para listado'!$A$155:$A$1048576,0),MATCH((CUADRO!O$4&amp;$E890),'Hoja de Trabajo para listado'!$A$151:$Z$151,0)),0)+IFERROR(INDEX('Hoja de Trabajo para listado'!$AB$155:$BA$1048576,MATCH($A890,'Hoja de Trabajo para listado'!$AB$155:$AB$1048576,0),MATCH((CUADRO!O$4&amp;$E890),'Hoja de Trabajo para listado'!$AB$151:$BA$151,0)),0)+IFERROR(INDEX('Hoja de Trabajo para listado'!$BC$155:$CB$1048576,MATCH($A890,'Hoja de Trabajo para listado'!$BC$155:$BC$1048576,0),MATCH((CUADRO!O$4&amp;$E890),'Hoja de Trabajo para listado'!$BC$151:$CB$151,0)),0)+IFERROR(INDEX('Hoja de Trabajo para listado'!$DE$153:$DG$274,MATCH($A890,'Hoja de Trabajo para listado'!$DE$153:$DE$1048576,0),MATCH((CUADRO!O$4&amp;$E890),'Hoja de Trabajo para listado'!$DE$151:$DG$151,0)),0)+IFERROR(INDEX('Hoja de Trabajo para listado'!$CD$155:$DC$1048576,MATCH($A890,'Hoja de Trabajo para listado'!$CD$155:$CD$1048576,0),MATCH((CUADRO!O$4&amp;$E890),'Hoja de Trabajo para listado'!$CD$151:$DC$151,0)),0)</f>
        <v>0</v>
      </c>
      <c r="P890" s="245">
        <f ca="1">+IFERROR(INDEX('Hoja de Trabajo para listado'!$A$155:$Z$1048576,MATCH($A890,'Hoja de Trabajo para listado'!$A$155:$A$1048576,0),MATCH((CUADRO!P$4&amp;$E890),'Hoja de Trabajo para listado'!$A$151:$Z$151,0)),0)+IFERROR(INDEX('Hoja de Trabajo para listado'!$AB$155:$BA$1048576,MATCH($A890,'Hoja de Trabajo para listado'!$AB$155:$AB$1048576,0),MATCH((CUADRO!P$4&amp;$E890),'Hoja de Trabajo para listado'!$AB$151:$BA$151,0)),0)+IFERROR(INDEX('Hoja de Trabajo para listado'!$BC$155:$CB$1048576,MATCH($A890,'Hoja de Trabajo para listado'!$BC$155:$BC$1048576,0),MATCH((CUADRO!P$4&amp;$E890),'Hoja de Trabajo para listado'!$BC$151:$CB$151,0)),0)+IFERROR(INDEX('Hoja de Trabajo para listado'!$DE$153:$DG$274,MATCH($A890,'Hoja de Trabajo para listado'!$DE$153:$DE$1048576,0),MATCH((CUADRO!P$4&amp;$E890),'Hoja de Trabajo para listado'!$DE$151:$DG$151,0)),0)+IFERROR(INDEX('Hoja de Trabajo para listado'!$CD$155:$DC$1048576,MATCH($A890,'Hoja de Trabajo para listado'!$CD$155:$CD$1048576,0),MATCH((CUADRO!P$4&amp;$E890),'Hoja de Trabajo para listado'!$CD$151:$DC$151,0)),0)</f>
        <v>0</v>
      </c>
      <c r="Q890" s="245">
        <f ca="1">+IFERROR(INDEX('Hoja de Trabajo para listado'!$A$155:$Z$1048576,MATCH($A890,'Hoja de Trabajo para listado'!$A$155:$A$1048576,0),MATCH((CUADRO!Q$4&amp;$E890),'Hoja de Trabajo para listado'!$A$151:$Z$151,0)),0)+IFERROR(INDEX('Hoja de Trabajo para listado'!$AB$155:$BA$1048576,MATCH($A890,'Hoja de Trabajo para listado'!$AB$155:$AB$1048576,0),MATCH((CUADRO!Q$4&amp;$E890),'Hoja de Trabajo para listado'!$AB$151:$BA$151,0)),0)+IFERROR(INDEX('Hoja de Trabajo para listado'!$BC$155:$CB$1048576,MATCH($A890,'Hoja de Trabajo para listado'!$BC$155:$BC$1048576,0),MATCH((CUADRO!Q$4&amp;$E890),'Hoja de Trabajo para listado'!$BC$151:$CB$151,0)),0)+IFERROR(INDEX('Hoja de Trabajo para listado'!$DE$153:$DG$274,MATCH($A890,'Hoja de Trabajo para listado'!$DE$153:$DE$1048576,0),MATCH((CUADRO!Q$4&amp;$E890),'Hoja de Trabajo para listado'!$DE$151:$DG$151,0)),0)+IFERROR(INDEX('Hoja de Trabajo para listado'!$CD$155:$DC$1048576,MATCH($A890,'Hoja de Trabajo para listado'!$CD$155:$CD$1048576,0),MATCH((CUADRO!Q$4&amp;$E890),'Hoja de Trabajo para listado'!$CD$151:$DC$151,0)),0)</f>
        <v>0</v>
      </c>
      <c r="R890" s="245">
        <f t="shared" ca="1" si="33"/>
        <v>0</v>
      </c>
      <c r="S890" s="259">
        <f ca="1">+R889+R890</f>
        <v>0</v>
      </c>
      <c r="T890" s="245">
        <f ca="1">+S890</f>
        <v>0</v>
      </c>
      <c r="U890" s="244">
        <f t="shared" si="34"/>
        <v>2</v>
      </c>
      <c r="V890" s="333" t="str">
        <f>+VLOOKUP(A890,bd_lista!$A$3:$E$592,5,FALSE)</f>
        <v>Gobiernos Autonomos Municipales</v>
      </c>
      <c r="W890" s="388"/>
      <c r="X890" s="242">
        <f>+VLOOKUP(A890,[4]Sheet1!$A$13:$D$744,4,FALSE)</f>
        <v>0</v>
      </c>
      <c r="Y890" s="242" t="e">
        <f>+VLOOKUP(X890,bd_lista!$A$3:$C$592,3,FALSE)</f>
        <v>#N/A</v>
      </c>
      <c r="Z890" s="292"/>
      <c r="AA890" s="293"/>
    </row>
    <row r="891" spans="1:27" customFormat="1" ht="15" hidden="1" customHeight="1">
      <c r="A891" s="32">
        <v>1528</v>
      </c>
      <c r="B891" s="392">
        <f>+A891</f>
        <v>1528</v>
      </c>
      <c r="C891" s="247" t="str">
        <f>+VLOOKUP(A891,bd_lista!$A$3:$C$592,3,FALSE)</f>
        <v>Gobierno Autónomo Municipal de Puna (Villa Talavera)</v>
      </c>
      <c r="D891" s="389" t="str">
        <f>+C891</f>
        <v>Gobierno Autónomo Municipal de Puna (Villa Talavera)</v>
      </c>
      <c r="E891" s="242" t="s">
        <v>1304</v>
      </c>
      <c r="F891" s="243">
        <f ca="1">+IFERROR(INDEX('Hoja de Trabajo para listado'!$A$155:$Z$1048576,MATCH($A891,'Hoja de Trabajo para listado'!$A$155:$A$1048576,0),MATCH((CUADRO!F$4&amp;$E891),'Hoja de Trabajo para listado'!$A$151:$Z$151,0)),0)+IFERROR(INDEX('Hoja de Trabajo para listado'!$AB$155:$BA$1048576,MATCH($A891,'Hoja de Trabajo para listado'!$AB$155:$AB$1048576,0),MATCH((CUADRO!F$4&amp;$E891),'Hoja de Trabajo para listado'!$AB$151:$BA$151,0)),0)+IFERROR(INDEX('Hoja de Trabajo para listado'!$BC$155:$CB$1048576,MATCH($A891,'Hoja de Trabajo para listado'!$BC$155:$BC$1048576,0),MATCH((CUADRO!F$4&amp;$E891),'Hoja de Trabajo para listado'!$BC$151:$CB$151,0)),0)+IFERROR(INDEX('Hoja de Trabajo para listado'!$DE$153:$DG$274,MATCH($A891,'Hoja de Trabajo para listado'!$DE$153:$DE$1048576,0),MATCH((CUADRO!F$4&amp;$E891),'Hoja de Trabajo para listado'!$DE$151:$DG$151,0)),0)+IFERROR(INDEX('Hoja de Trabajo para listado'!$CD$155:$DC$1048576,MATCH($A891,'Hoja de Trabajo para listado'!$CD$155:$CD$1048576,0),MATCH((CUADRO!F$4&amp;$E891),'Hoja de Trabajo para listado'!$CD$151:$DC$151,0)),0)</f>
        <v>0</v>
      </c>
      <c r="G891" s="243">
        <f ca="1">+IFERROR(INDEX('Hoja de Trabajo para listado'!$A$155:$Z$1048576,MATCH($A891,'Hoja de Trabajo para listado'!$A$155:$A$1048576,0),MATCH((CUADRO!G$4&amp;$E891),'Hoja de Trabajo para listado'!$A$151:$Z$151,0)),0)+IFERROR(INDEX('Hoja de Trabajo para listado'!$AB$155:$BA$1048576,MATCH($A891,'Hoja de Trabajo para listado'!$AB$155:$AB$1048576,0),MATCH((CUADRO!G$4&amp;$E891),'Hoja de Trabajo para listado'!$AB$151:$BA$151,0)),0)+IFERROR(INDEX('Hoja de Trabajo para listado'!$BC$155:$CB$1048576,MATCH($A891,'Hoja de Trabajo para listado'!$BC$155:$BC$1048576,0),MATCH((CUADRO!G$4&amp;$E891),'Hoja de Trabajo para listado'!$BC$151:$CB$151,0)),0)+IFERROR(INDEX('Hoja de Trabajo para listado'!$DE$153:$DG$274,MATCH($A891,'Hoja de Trabajo para listado'!$DE$153:$DE$1048576,0),MATCH((CUADRO!G$4&amp;$E891),'Hoja de Trabajo para listado'!$DE$151:$DG$151,0)),0)+IFERROR(INDEX('Hoja de Trabajo para listado'!$CD$155:$DC$1048576,MATCH($A891,'Hoja de Trabajo para listado'!$CD$155:$CD$1048576,0),MATCH((CUADRO!G$4&amp;$E891),'Hoja de Trabajo para listado'!$CD$151:$DC$151,0)),0)</f>
        <v>0</v>
      </c>
      <c r="H891" s="243">
        <f ca="1">+IFERROR(INDEX('Hoja de Trabajo para listado'!$A$155:$Z$1048576,MATCH($A891,'Hoja de Trabajo para listado'!$A$155:$A$1048576,0),MATCH((CUADRO!H$4&amp;$E891),'Hoja de Trabajo para listado'!$A$151:$Z$151,0)),0)+IFERROR(INDEX('Hoja de Trabajo para listado'!$AB$155:$BA$1048576,MATCH($A891,'Hoja de Trabajo para listado'!$AB$155:$AB$1048576,0),MATCH((CUADRO!H$4&amp;$E891),'Hoja de Trabajo para listado'!$AB$151:$BA$151,0)),0)+IFERROR(INDEX('Hoja de Trabajo para listado'!$BC$155:$CB$1048576,MATCH($A891,'Hoja de Trabajo para listado'!$BC$155:$BC$1048576,0),MATCH((CUADRO!H$4&amp;$E891),'Hoja de Trabajo para listado'!$BC$151:$CB$151,0)),0)+IFERROR(INDEX('Hoja de Trabajo para listado'!$DE$153:$DG$274,MATCH($A891,'Hoja de Trabajo para listado'!$DE$153:$DE$1048576,0),MATCH((CUADRO!H$4&amp;$E891),'Hoja de Trabajo para listado'!$DE$151:$DG$151,0)),0)+IFERROR(INDEX('Hoja de Trabajo para listado'!$CD$155:$DC$1048576,MATCH($A891,'Hoja de Trabajo para listado'!$CD$155:$CD$1048576,0),MATCH((CUADRO!H$4&amp;$E891),'Hoja de Trabajo para listado'!$CD$151:$DC$151,0)),0)</f>
        <v>0</v>
      </c>
      <c r="I891" s="243">
        <f ca="1">+IFERROR(INDEX('Hoja de Trabajo para listado'!$A$155:$Z$1048576,MATCH($A891,'Hoja de Trabajo para listado'!$A$155:$A$1048576,0),MATCH((CUADRO!I$4&amp;$E891),'Hoja de Trabajo para listado'!$A$151:$Z$151,0)),0)+IFERROR(INDEX('Hoja de Trabajo para listado'!$AB$155:$BA$1048576,MATCH($A891,'Hoja de Trabajo para listado'!$AB$155:$AB$1048576,0),MATCH((CUADRO!I$4&amp;$E891),'Hoja de Trabajo para listado'!$AB$151:$BA$151,0)),0)+IFERROR(INDEX('Hoja de Trabajo para listado'!$BC$155:$CB$1048576,MATCH($A891,'Hoja de Trabajo para listado'!$BC$155:$BC$1048576,0),MATCH((CUADRO!I$4&amp;$E891),'Hoja de Trabajo para listado'!$BC$151:$CB$151,0)),0)+IFERROR(INDEX('Hoja de Trabajo para listado'!$DE$153:$DG$274,MATCH($A891,'Hoja de Trabajo para listado'!$DE$153:$DE$1048576,0),MATCH((CUADRO!I$4&amp;$E891),'Hoja de Trabajo para listado'!$DE$151:$DG$151,0)),0)+IFERROR(INDEX('Hoja de Trabajo para listado'!$CD$155:$DC$1048576,MATCH($A891,'Hoja de Trabajo para listado'!$CD$155:$CD$1048576,0),MATCH((CUADRO!I$4&amp;$E891),'Hoja de Trabajo para listado'!$CD$151:$DC$151,0)),0)</f>
        <v>0</v>
      </c>
      <c r="J891" s="243">
        <f ca="1">+IFERROR(INDEX('Hoja de Trabajo para listado'!$A$155:$Z$1048576,MATCH($A891,'Hoja de Trabajo para listado'!$A$155:$A$1048576,0),MATCH((CUADRO!J$4&amp;$E891),'Hoja de Trabajo para listado'!$A$151:$Z$151,0)),0)+IFERROR(INDEX('Hoja de Trabajo para listado'!$AB$155:$BA$1048576,MATCH($A891,'Hoja de Trabajo para listado'!$AB$155:$AB$1048576,0),MATCH((CUADRO!J$4&amp;$E891),'Hoja de Trabajo para listado'!$AB$151:$BA$151,0)),0)+IFERROR(INDEX('Hoja de Trabajo para listado'!$BC$155:$CB$1048576,MATCH($A891,'Hoja de Trabajo para listado'!$BC$155:$BC$1048576,0),MATCH((CUADRO!J$4&amp;$E891),'Hoja de Trabajo para listado'!$BC$151:$CB$151,0)),0)+IFERROR(INDEX('Hoja de Trabajo para listado'!$DE$153:$DG$274,MATCH($A891,'Hoja de Trabajo para listado'!$DE$153:$DE$1048576,0),MATCH((CUADRO!J$4&amp;$E891),'Hoja de Trabajo para listado'!$DE$151:$DG$151,0)),0)+IFERROR(INDEX('Hoja de Trabajo para listado'!$CD$155:$DC$1048576,MATCH($A891,'Hoja de Trabajo para listado'!$CD$155:$CD$1048576,0),MATCH((CUADRO!J$4&amp;$E891),'Hoja de Trabajo para listado'!$CD$151:$DC$151,0)),0)</f>
        <v>0</v>
      </c>
      <c r="K891" s="243">
        <f ca="1">+IFERROR(INDEX('Hoja de Trabajo para listado'!$A$155:$Z$1048576,MATCH($A891,'Hoja de Trabajo para listado'!$A$155:$A$1048576,0),MATCH((CUADRO!K$4&amp;$E891),'Hoja de Trabajo para listado'!$A$151:$Z$151,0)),0)+IFERROR(INDEX('Hoja de Trabajo para listado'!$AB$155:$BA$1048576,MATCH($A891,'Hoja de Trabajo para listado'!$AB$155:$AB$1048576,0),MATCH((CUADRO!K$4&amp;$E891),'Hoja de Trabajo para listado'!$AB$151:$BA$151,0)),0)+IFERROR(INDEX('Hoja de Trabajo para listado'!$BC$155:$CB$1048576,MATCH($A891,'Hoja de Trabajo para listado'!$BC$155:$BC$1048576,0),MATCH((CUADRO!K$4&amp;$E891),'Hoja de Trabajo para listado'!$BC$151:$CB$151,0)),0)+IFERROR(INDEX('Hoja de Trabajo para listado'!$DE$153:$DG$274,MATCH($A891,'Hoja de Trabajo para listado'!$DE$153:$DE$1048576,0),MATCH((CUADRO!K$4&amp;$E891),'Hoja de Trabajo para listado'!$DE$151:$DG$151,0)),0)+IFERROR(INDEX('Hoja de Trabajo para listado'!$CD$155:$DC$1048576,MATCH($A891,'Hoja de Trabajo para listado'!$CD$155:$CD$1048576,0),MATCH((CUADRO!K$4&amp;$E891),'Hoja de Trabajo para listado'!$CD$151:$DC$151,0)),0)</f>
        <v>0</v>
      </c>
      <c r="L891" s="243">
        <f ca="1">+IFERROR(INDEX('Hoja de Trabajo para listado'!$A$155:$Z$1048576,MATCH($A891,'Hoja de Trabajo para listado'!$A$155:$A$1048576,0),MATCH((CUADRO!L$4&amp;$E891),'Hoja de Trabajo para listado'!$A$151:$Z$151,0)),0)+IFERROR(INDEX('Hoja de Trabajo para listado'!$AB$155:$BA$1048576,MATCH($A891,'Hoja de Trabajo para listado'!$AB$155:$AB$1048576,0),MATCH((CUADRO!L$4&amp;$E891),'Hoja de Trabajo para listado'!$AB$151:$BA$151,0)),0)+IFERROR(INDEX('Hoja de Trabajo para listado'!$BC$155:$CB$1048576,MATCH($A891,'Hoja de Trabajo para listado'!$BC$155:$BC$1048576,0),MATCH((CUADRO!L$4&amp;$E891),'Hoja de Trabajo para listado'!$BC$151:$CB$151,0)),0)+IFERROR(INDEX('Hoja de Trabajo para listado'!$DE$153:$DG$274,MATCH($A891,'Hoja de Trabajo para listado'!$DE$153:$DE$1048576,0),MATCH((CUADRO!L$4&amp;$E891),'Hoja de Trabajo para listado'!$DE$151:$DG$151,0)),0)+IFERROR(INDEX('Hoja de Trabajo para listado'!$CD$155:$DC$1048576,MATCH($A891,'Hoja de Trabajo para listado'!$CD$155:$CD$1048576,0),MATCH((CUADRO!L$4&amp;$E891),'Hoja de Trabajo para listado'!$CD$151:$DC$151,0)),0)</f>
        <v>0</v>
      </c>
      <c r="M891" s="243">
        <f ca="1">+IFERROR(INDEX('Hoja de Trabajo para listado'!$A$155:$Z$1048576,MATCH($A891,'Hoja de Trabajo para listado'!$A$155:$A$1048576,0),MATCH((CUADRO!M$4&amp;$E891),'Hoja de Trabajo para listado'!$A$151:$Z$151,0)),0)+IFERROR(INDEX('Hoja de Trabajo para listado'!$AB$155:$BA$1048576,MATCH($A891,'Hoja de Trabajo para listado'!$AB$155:$AB$1048576,0),MATCH((CUADRO!M$4&amp;$E891),'Hoja de Trabajo para listado'!$AB$151:$BA$151,0)),0)+IFERROR(INDEX('Hoja de Trabajo para listado'!$BC$155:$CB$1048576,MATCH($A891,'Hoja de Trabajo para listado'!$BC$155:$BC$1048576,0),MATCH((CUADRO!M$4&amp;$E891),'Hoja de Trabajo para listado'!$BC$151:$CB$151,0)),0)+IFERROR(INDEX('Hoja de Trabajo para listado'!$DE$153:$DG$274,MATCH($A891,'Hoja de Trabajo para listado'!$DE$153:$DE$1048576,0),MATCH((CUADRO!M$4&amp;$E891),'Hoja de Trabajo para listado'!$DE$151:$DG$151,0)),0)+IFERROR(INDEX('Hoja de Trabajo para listado'!$CD$155:$DC$1048576,MATCH($A891,'Hoja de Trabajo para listado'!$CD$155:$CD$1048576,0),MATCH((CUADRO!M$4&amp;$E891),'Hoja de Trabajo para listado'!$CD$151:$DC$151,0)),0)</f>
        <v>0</v>
      </c>
      <c r="N891" s="243">
        <f ca="1">+IFERROR(INDEX('Hoja de Trabajo para listado'!$A$155:$Z$1048576,MATCH($A891,'Hoja de Trabajo para listado'!$A$155:$A$1048576,0),MATCH((CUADRO!N$4&amp;$E891),'Hoja de Trabajo para listado'!$A$151:$Z$151,0)),0)+IFERROR(INDEX('Hoja de Trabajo para listado'!$AB$155:$BA$1048576,MATCH($A891,'Hoja de Trabajo para listado'!$AB$155:$AB$1048576,0),MATCH((CUADRO!N$4&amp;$E891),'Hoja de Trabajo para listado'!$AB$151:$BA$151,0)),0)+IFERROR(INDEX('Hoja de Trabajo para listado'!$BC$155:$CB$1048576,MATCH($A891,'Hoja de Trabajo para listado'!$BC$155:$BC$1048576,0),MATCH((CUADRO!N$4&amp;$E891),'Hoja de Trabajo para listado'!$BC$151:$CB$151,0)),0)+IFERROR(INDEX('Hoja de Trabajo para listado'!$DE$153:$DG$274,MATCH($A891,'Hoja de Trabajo para listado'!$DE$153:$DE$1048576,0),MATCH((CUADRO!N$4&amp;$E891),'Hoja de Trabajo para listado'!$DE$151:$DG$151,0)),0)+IFERROR(INDEX('Hoja de Trabajo para listado'!$CD$155:$DC$1048576,MATCH($A891,'Hoja de Trabajo para listado'!$CD$155:$CD$1048576,0),MATCH((CUADRO!N$4&amp;$E891),'Hoja de Trabajo para listado'!$CD$151:$DC$151,0)),0)</f>
        <v>0</v>
      </c>
      <c r="O891" s="243">
        <f ca="1">+IFERROR(INDEX('Hoja de Trabajo para listado'!$A$155:$Z$1048576,MATCH($A891,'Hoja de Trabajo para listado'!$A$155:$A$1048576,0),MATCH((CUADRO!O$4&amp;$E891),'Hoja de Trabajo para listado'!$A$151:$Z$151,0)),0)+IFERROR(INDEX('Hoja de Trabajo para listado'!$AB$155:$BA$1048576,MATCH($A891,'Hoja de Trabajo para listado'!$AB$155:$AB$1048576,0),MATCH((CUADRO!O$4&amp;$E891),'Hoja de Trabajo para listado'!$AB$151:$BA$151,0)),0)+IFERROR(INDEX('Hoja de Trabajo para listado'!$BC$155:$CB$1048576,MATCH($A891,'Hoja de Trabajo para listado'!$BC$155:$BC$1048576,0),MATCH((CUADRO!O$4&amp;$E891),'Hoja de Trabajo para listado'!$BC$151:$CB$151,0)),0)+IFERROR(INDEX('Hoja de Trabajo para listado'!$DE$153:$DG$274,MATCH($A891,'Hoja de Trabajo para listado'!$DE$153:$DE$1048576,0),MATCH((CUADRO!O$4&amp;$E891),'Hoja de Trabajo para listado'!$DE$151:$DG$151,0)),0)+IFERROR(INDEX('Hoja de Trabajo para listado'!$CD$155:$DC$1048576,MATCH($A891,'Hoja de Trabajo para listado'!$CD$155:$CD$1048576,0),MATCH((CUADRO!O$4&amp;$E891),'Hoja de Trabajo para listado'!$CD$151:$DC$151,0)),0)</f>
        <v>0</v>
      </c>
      <c r="P891" s="243">
        <f ca="1">+IFERROR(INDEX('Hoja de Trabajo para listado'!$A$155:$Z$1048576,MATCH($A891,'Hoja de Trabajo para listado'!$A$155:$A$1048576,0),MATCH((CUADRO!P$4&amp;$E891),'Hoja de Trabajo para listado'!$A$151:$Z$151,0)),0)+IFERROR(INDEX('Hoja de Trabajo para listado'!$AB$155:$BA$1048576,MATCH($A891,'Hoja de Trabajo para listado'!$AB$155:$AB$1048576,0),MATCH((CUADRO!P$4&amp;$E891),'Hoja de Trabajo para listado'!$AB$151:$BA$151,0)),0)+IFERROR(INDEX('Hoja de Trabajo para listado'!$BC$155:$CB$1048576,MATCH($A891,'Hoja de Trabajo para listado'!$BC$155:$BC$1048576,0),MATCH((CUADRO!P$4&amp;$E891),'Hoja de Trabajo para listado'!$BC$151:$CB$151,0)),0)+IFERROR(INDEX('Hoja de Trabajo para listado'!$DE$153:$DG$274,MATCH($A891,'Hoja de Trabajo para listado'!$DE$153:$DE$1048576,0),MATCH((CUADRO!P$4&amp;$E891),'Hoja de Trabajo para listado'!$DE$151:$DG$151,0)),0)+IFERROR(INDEX('Hoja de Trabajo para listado'!$CD$155:$DC$1048576,MATCH($A891,'Hoja de Trabajo para listado'!$CD$155:$CD$1048576,0),MATCH((CUADRO!P$4&amp;$E891),'Hoja de Trabajo para listado'!$CD$151:$DC$151,0)),0)</f>
        <v>0</v>
      </c>
      <c r="Q891" s="243">
        <f ca="1">+IFERROR(INDEX('Hoja de Trabajo para listado'!$A$155:$Z$1048576,MATCH($A891,'Hoja de Trabajo para listado'!$A$155:$A$1048576,0),MATCH((CUADRO!Q$4&amp;$E891),'Hoja de Trabajo para listado'!$A$151:$Z$151,0)),0)+IFERROR(INDEX('Hoja de Trabajo para listado'!$AB$155:$BA$1048576,MATCH($A891,'Hoja de Trabajo para listado'!$AB$155:$AB$1048576,0),MATCH((CUADRO!Q$4&amp;$E891),'Hoja de Trabajo para listado'!$AB$151:$BA$151,0)),0)+IFERROR(INDEX('Hoja de Trabajo para listado'!$BC$155:$CB$1048576,MATCH($A891,'Hoja de Trabajo para listado'!$BC$155:$BC$1048576,0),MATCH((CUADRO!Q$4&amp;$E891),'Hoja de Trabajo para listado'!$BC$151:$CB$151,0)),0)+IFERROR(INDEX('Hoja de Trabajo para listado'!$DE$153:$DG$274,MATCH($A891,'Hoja de Trabajo para listado'!$DE$153:$DE$1048576,0),MATCH((CUADRO!Q$4&amp;$E891),'Hoja de Trabajo para listado'!$DE$151:$DG$151,0)),0)+IFERROR(INDEX('Hoja de Trabajo para listado'!$CD$155:$DC$1048576,MATCH($A891,'Hoja de Trabajo para listado'!$CD$155:$CD$1048576,0),MATCH((CUADRO!Q$4&amp;$E891),'Hoja de Trabajo para listado'!$CD$151:$DC$151,0)),0)</f>
        <v>0</v>
      </c>
      <c r="R891" s="243">
        <f t="shared" ca="1" si="33"/>
        <v>0</v>
      </c>
      <c r="S891" s="249"/>
      <c r="T891" s="243">
        <f ca="1">+T892</f>
        <v>0</v>
      </c>
      <c r="U891" s="242">
        <f t="shared" si="34"/>
        <v>1</v>
      </c>
      <c r="V891" s="333" t="str">
        <f>+VLOOKUP(A891,bd_lista!$A$3:$E$592,5,FALSE)</f>
        <v>Gobiernos Autonomos Municipales</v>
      </c>
      <c r="W891" s="387" t="str">
        <f>+V891</f>
        <v>Gobiernos Autonomos Municipales</v>
      </c>
      <c r="X891" s="242">
        <f>+VLOOKUP(A891,[4]Sheet1!$A$13:$D$744,4,FALSE)</f>
        <v>0</v>
      </c>
      <c r="Y891" s="242" t="e">
        <f>+VLOOKUP(X891,bd_lista!$A$3:$C$592,3,FALSE)</f>
        <v>#N/A</v>
      </c>
      <c r="Z891" s="294">
        <f>+X891</f>
        <v>0</v>
      </c>
      <c r="AA891" s="295" t="e">
        <f>+Y891</f>
        <v>#N/A</v>
      </c>
    </row>
    <row r="892" spans="1:27" customFormat="1" ht="15" hidden="1" customHeight="1">
      <c r="A892" s="32">
        <v>1528</v>
      </c>
      <c r="B892" s="393"/>
      <c r="C892" s="247" t="str">
        <f>+VLOOKUP(A892,bd_lista!$A$3:$C$592,3,FALSE)</f>
        <v>Gobierno Autónomo Municipal de Puna (Villa Talavera)</v>
      </c>
      <c r="D892" s="390"/>
      <c r="E892" s="244" t="s">
        <v>1305</v>
      </c>
      <c r="F892" s="245">
        <f ca="1">+IFERROR(INDEX('Hoja de Trabajo para listado'!$A$155:$Z$1048576,MATCH($A892,'Hoja de Trabajo para listado'!$A$155:$A$1048576,0),MATCH((CUADRO!F$4&amp;$E892),'Hoja de Trabajo para listado'!$A$151:$Z$151,0)),0)+IFERROR(INDEX('Hoja de Trabajo para listado'!$AB$155:$BA$1048576,MATCH($A892,'Hoja de Trabajo para listado'!$AB$155:$AB$1048576,0),MATCH((CUADRO!F$4&amp;$E892),'Hoja de Trabajo para listado'!$AB$151:$BA$151,0)),0)+IFERROR(INDEX('Hoja de Trabajo para listado'!$BC$155:$CB$1048576,MATCH($A892,'Hoja de Trabajo para listado'!$BC$155:$BC$1048576,0),MATCH((CUADRO!F$4&amp;$E892),'Hoja de Trabajo para listado'!$BC$151:$CB$151,0)),0)+IFERROR(INDEX('Hoja de Trabajo para listado'!$DE$153:$DG$274,MATCH($A892,'Hoja de Trabajo para listado'!$DE$153:$DE$1048576,0),MATCH((CUADRO!F$4&amp;$E892),'Hoja de Trabajo para listado'!$DE$151:$DG$151,0)),0)+IFERROR(INDEX('Hoja de Trabajo para listado'!$CD$155:$DC$1048576,MATCH($A892,'Hoja de Trabajo para listado'!$CD$155:$CD$1048576,0),MATCH((CUADRO!F$4&amp;$E892),'Hoja de Trabajo para listado'!$CD$151:$DC$151,0)),0)</f>
        <v>0</v>
      </c>
      <c r="G892" s="245">
        <f ca="1">+IFERROR(INDEX('Hoja de Trabajo para listado'!$A$155:$Z$1048576,MATCH($A892,'Hoja de Trabajo para listado'!$A$155:$A$1048576,0),MATCH((CUADRO!G$4&amp;$E892),'Hoja de Trabajo para listado'!$A$151:$Z$151,0)),0)+IFERROR(INDEX('Hoja de Trabajo para listado'!$AB$155:$BA$1048576,MATCH($A892,'Hoja de Trabajo para listado'!$AB$155:$AB$1048576,0),MATCH((CUADRO!G$4&amp;$E892),'Hoja de Trabajo para listado'!$AB$151:$BA$151,0)),0)+IFERROR(INDEX('Hoja de Trabajo para listado'!$BC$155:$CB$1048576,MATCH($A892,'Hoja de Trabajo para listado'!$BC$155:$BC$1048576,0),MATCH((CUADRO!G$4&amp;$E892),'Hoja de Trabajo para listado'!$BC$151:$CB$151,0)),0)+IFERROR(INDEX('Hoja de Trabajo para listado'!$DE$153:$DG$274,MATCH($A892,'Hoja de Trabajo para listado'!$DE$153:$DE$1048576,0),MATCH((CUADRO!G$4&amp;$E892),'Hoja de Trabajo para listado'!$DE$151:$DG$151,0)),0)+IFERROR(INDEX('Hoja de Trabajo para listado'!$CD$155:$DC$1048576,MATCH($A892,'Hoja de Trabajo para listado'!$CD$155:$CD$1048576,0),MATCH((CUADRO!G$4&amp;$E892),'Hoja de Trabajo para listado'!$CD$151:$DC$151,0)),0)</f>
        <v>0</v>
      </c>
      <c r="H892" s="245">
        <f ca="1">+IFERROR(INDEX('Hoja de Trabajo para listado'!$A$155:$Z$1048576,MATCH($A892,'Hoja de Trabajo para listado'!$A$155:$A$1048576,0),MATCH((CUADRO!H$4&amp;$E892),'Hoja de Trabajo para listado'!$A$151:$Z$151,0)),0)+IFERROR(INDEX('Hoja de Trabajo para listado'!$AB$155:$BA$1048576,MATCH($A892,'Hoja de Trabajo para listado'!$AB$155:$AB$1048576,0),MATCH((CUADRO!H$4&amp;$E892),'Hoja de Trabajo para listado'!$AB$151:$BA$151,0)),0)+IFERROR(INDEX('Hoja de Trabajo para listado'!$BC$155:$CB$1048576,MATCH($A892,'Hoja de Trabajo para listado'!$BC$155:$BC$1048576,0),MATCH((CUADRO!H$4&amp;$E892),'Hoja de Trabajo para listado'!$BC$151:$CB$151,0)),0)+IFERROR(INDEX('Hoja de Trabajo para listado'!$DE$153:$DG$274,MATCH($A892,'Hoja de Trabajo para listado'!$DE$153:$DE$1048576,0),MATCH((CUADRO!H$4&amp;$E892),'Hoja de Trabajo para listado'!$DE$151:$DG$151,0)),0)+IFERROR(INDEX('Hoja de Trabajo para listado'!$CD$155:$DC$1048576,MATCH($A892,'Hoja de Trabajo para listado'!$CD$155:$CD$1048576,0),MATCH((CUADRO!H$4&amp;$E892),'Hoja de Trabajo para listado'!$CD$151:$DC$151,0)),0)</f>
        <v>0</v>
      </c>
      <c r="I892" s="245">
        <f ca="1">+IFERROR(INDEX('Hoja de Trabajo para listado'!$A$155:$Z$1048576,MATCH($A892,'Hoja de Trabajo para listado'!$A$155:$A$1048576,0),MATCH((CUADRO!I$4&amp;$E892),'Hoja de Trabajo para listado'!$A$151:$Z$151,0)),0)+IFERROR(INDEX('Hoja de Trabajo para listado'!$AB$155:$BA$1048576,MATCH($A892,'Hoja de Trabajo para listado'!$AB$155:$AB$1048576,0),MATCH((CUADRO!I$4&amp;$E892),'Hoja de Trabajo para listado'!$AB$151:$BA$151,0)),0)+IFERROR(INDEX('Hoja de Trabajo para listado'!$BC$155:$CB$1048576,MATCH($A892,'Hoja de Trabajo para listado'!$BC$155:$BC$1048576,0),MATCH((CUADRO!I$4&amp;$E892),'Hoja de Trabajo para listado'!$BC$151:$CB$151,0)),0)+IFERROR(INDEX('Hoja de Trabajo para listado'!$DE$153:$DG$274,MATCH($A892,'Hoja de Trabajo para listado'!$DE$153:$DE$1048576,0),MATCH((CUADRO!I$4&amp;$E892),'Hoja de Trabajo para listado'!$DE$151:$DG$151,0)),0)+IFERROR(INDEX('Hoja de Trabajo para listado'!$CD$155:$DC$1048576,MATCH($A892,'Hoja de Trabajo para listado'!$CD$155:$CD$1048576,0),MATCH((CUADRO!I$4&amp;$E892),'Hoja de Trabajo para listado'!$CD$151:$DC$151,0)),0)</f>
        <v>0</v>
      </c>
      <c r="J892" s="245">
        <f ca="1">+IFERROR(INDEX('Hoja de Trabajo para listado'!$A$155:$Z$1048576,MATCH($A892,'Hoja de Trabajo para listado'!$A$155:$A$1048576,0),MATCH((CUADRO!J$4&amp;$E892),'Hoja de Trabajo para listado'!$A$151:$Z$151,0)),0)+IFERROR(INDEX('Hoja de Trabajo para listado'!$AB$155:$BA$1048576,MATCH($A892,'Hoja de Trabajo para listado'!$AB$155:$AB$1048576,0),MATCH((CUADRO!J$4&amp;$E892),'Hoja de Trabajo para listado'!$AB$151:$BA$151,0)),0)+IFERROR(INDEX('Hoja de Trabajo para listado'!$BC$155:$CB$1048576,MATCH($A892,'Hoja de Trabajo para listado'!$BC$155:$BC$1048576,0),MATCH((CUADRO!J$4&amp;$E892),'Hoja de Trabajo para listado'!$BC$151:$CB$151,0)),0)+IFERROR(INDEX('Hoja de Trabajo para listado'!$DE$153:$DG$274,MATCH($A892,'Hoja de Trabajo para listado'!$DE$153:$DE$1048576,0),MATCH((CUADRO!J$4&amp;$E892),'Hoja de Trabajo para listado'!$DE$151:$DG$151,0)),0)+IFERROR(INDEX('Hoja de Trabajo para listado'!$CD$155:$DC$1048576,MATCH($A892,'Hoja de Trabajo para listado'!$CD$155:$CD$1048576,0),MATCH((CUADRO!J$4&amp;$E892),'Hoja de Trabajo para listado'!$CD$151:$DC$151,0)),0)</f>
        <v>0</v>
      </c>
      <c r="K892" s="245">
        <f ca="1">+IFERROR(INDEX('Hoja de Trabajo para listado'!$A$155:$Z$1048576,MATCH($A892,'Hoja de Trabajo para listado'!$A$155:$A$1048576,0),MATCH((CUADRO!K$4&amp;$E892),'Hoja de Trabajo para listado'!$A$151:$Z$151,0)),0)+IFERROR(INDEX('Hoja de Trabajo para listado'!$AB$155:$BA$1048576,MATCH($A892,'Hoja de Trabajo para listado'!$AB$155:$AB$1048576,0),MATCH((CUADRO!K$4&amp;$E892),'Hoja de Trabajo para listado'!$AB$151:$BA$151,0)),0)+IFERROR(INDEX('Hoja de Trabajo para listado'!$BC$155:$CB$1048576,MATCH($A892,'Hoja de Trabajo para listado'!$BC$155:$BC$1048576,0),MATCH((CUADRO!K$4&amp;$E892),'Hoja de Trabajo para listado'!$BC$151:$CB$151,0)),0)+IFERROR(INDEX('Hoja de Trabajo para listado'!$DE$153:$DG$274,MATCH($A892,'Hoja de Trabajo para listado'!$DE$153:$DE$1048576,0),MATCH((CUADRO!K$4&amp;$E892),'Hoja de Trabajo para listado'!$DE$151:$DG$151,0)),0)+IFERROR(INDEX('Hoja de Trabajo para listado'!$CD$155:$DC$1048576,MATCH($A892,'Hoja de Trabajo para listado'!$CD$155:$CD$1048576,0),MATCH((CUADRO!K$4&amp;$E892),'Hoja de Trabajo para listado'!$CD$151:$DC$151,0)),0)</f>
        <v>0</v>
      </c>
      <c r="L892" s="245">
        <f ca="1">+IFERROR(INDEX('Hoja de Trabajo para listado'!$A$155:$Z$1048576,MATCH($A892,'Hoja de Trabajo para listado'!$A$155:$A$1048576,0),MATCH((CUADRO!L$4&amp;$E892),'Hoja de Trabajo para listado'!$A$151:$Z$151,0)),0)+IFERROR(INDEX('Hoja de Trabajo para listado'!$AB$155:$BA$1048576,MATCH($A892,'Hoja de Trabajo para listado'!$AB$155:$AB$1048576,0),MATCH((CUADRO!L$4&amp;$E892),'Hoja de Trabajo para listado'!$AB$151:$BA$151,0)),0)+IFERROR(INDEX('Hoja de Trabajo para listado'!$BC$155:$CB$1048576,MATCH($A892,'Hoja de Trabajo para listado'!$BC$155:$BC$1048576,0),MATCH((CUADRO!L$4&amp;$E892),'Hoja de Trabajo para listado'!$BC$151:$CB$151,0)),0)+IFERROR(INDEX('Hoja de Trabajo para listado'!$DE$153:$DG$274,MATCH($A892,'Hoja de Trabajo para listado'!$DE$153:$DE$1048576,0),MATCH((CUADRO!L$4&amp;$E892),'Hoja de Trabajo para listado'!$DE$151:$DG$151,0)),0)+IFERROR(INDEX('Hoja de Trabajo para listado'!$CD$155:$DC$1048576,MATCH($A892,'Hoja de Trabajo para listado'!$CD$155:$CD$1048576,0),MATCH((CUADRO!L$4&amp;$E892),'Hoja de Trabajo para listado'!$CD$151:$DC$151,0)),0)</f>
        <v>0</v>
      </c>
      <c r="M892" s="245">
        <f ca="1">+IFERROR(INDEX('Hoja de Trabajo para listado'!$A$155:$Z$1048576,MATCH($A892,'Hoja de Trabajo para listado'!$A$155:$A$1048576,0),MATCH((CUADRO!M$4&amp;$E892),'Hoja de Trabajo para listado'!$A$151:$Z$151,0)),0)+IFERROR(INDEX('Hoja de Trabajo para listado'!$AB$155:$BA$1048576,MATCH($A892,'Hoja de Trabajo para listado'!$AB$155:$AB$1048576,0),MATCH((CUADRO!M$4&amp;$E892),'Hoja de Trabajo para listado'!$AB$151:$BA$151,0)),0)+IFERROR(INDEX('Hoja de Trabajo para listado'!$BC$155:$CB$1048576,MATCH($A892,'Hoja de Trabajo para listado'!$BC$155:$BC$1048576,0),MATCH((CUADRO!M$4&amp;$E892),'Hoja de Trabajo para listado'!$BC$151:$CB$151,0)),0)+IFERROR(INDEX('Hoja de Trabajo para listado'!$DE$153:$DG$274,MATCH($A892,'Hoja de Trabajo para listado'!$DE$153:$DE$1048576,0),MATCH((CUADRO!M$4&amp;$E892),'Hoja de Trabajo para listado'!$DE$151:$DG$151,0)),0)+IFERROR(INDEX('Hoja de Trabajo para listado'!$CD$155:$DC$1048576,MATCH($A892,'Hoja de Trabajo para listado'!$CD$155:$CD$1048576,0),MATCH((CUADRO!M$4&amp;$E892),'Hoja de Trabajo para listado'!$CD$151:$DC$151,0)),0)</f>
        <v>0</v>
      </c>
      <c r="N892" s="245">
        <f ca="1">+IFERROR(INDEX('Hoja de Trabajo para listado'!$A$155:$Z$1048576,MATCH($A892,'Hoja de Trabajo para listado'!$A$155:$A$1048576,0),MATCH((CUADRO!N$4&amp;$E892),'Hoja de Trabajo para listado'!$A$151:$Z$151,0)),0)+IFERROR(INDEX('Hoja de Trabajo para listado'!$AB$155:$BA$1048576,MATCH($A892,'Hoja de Trabajo para listado'!$AB$155:$AB$1048576,0),MATCH((CUADRO!N$4&amp;$E892),'Hoja de Trabajo para listado'!$AB$151:$BA$151,0)),0)+IFERROR(INDEX('Hoja de Trabajo para listado'!$BC$155:$CB$1048576,MATCH($A892,'Hoja de Trabajo para listado'!$BC$155:$BC$1048576,0),MATCH((CUADRO!N$4&amp;$E892),'Hoja de Trabajo para listado'!$BC$151:$CB$151,0)),0)+IFERROR(INDEX('Hoja de Trabajo para listado'!$DE$153:$DG$274,MATCH($A892,'Hoja de Trabajo para listado'!$DE$153:$DE$1048576,0),MATCH((CUADRO!N$4&amp;$E892),'Hoja de Trabajo para listado'!$DE$151:$DG$151,0)),0)+IFERROR(INDEX('Hoja de Trabajo para listado'!$CD$155:$DC$1048576,MATCH($A892,'Hoja de Trabajo para listado'!$CD$155:$CD$1048576,0),MATCH((CUADRO!N$4&amp;$E892),'Hoja de Trabajo para listado'!$CD$151:$DC$151,0)),0)</f>
        <v>0</v>
      </c>
      <c r="O892" s="245">
        <f ca="1">+IFERROR(INDEX('Hoja de Trabajo para listado'!$A$155:$Z$1048576,MATCH($A892,'Hoja de Trabajo para listado'!$A$155:$A$1048576,0),MATCH((CUADRO!O$4&amp;$E892),'Hoja de Trabajo para listado'!$A$151:$Z$151,0)),0)+IFERROR(INDEX('Hoja de Trabajo para listado'!$AB$155:$BA$1048576,MATCH($A892,'Hoja de Trabajo para listado'!$AB$155:$AB$1048576,0),MATCH((CUADRO!O$4&amp;$E892),'Hoja de Trabajo para listado'!$AB$151:$BA$151,0)),0)+IFERROR(INDEX('Hoja de Trabajo para listado'!$BC$155:$CB$1048576,MATCH($A892,'Hoja de Trabajo para listado'!$BC$155:$BC$1048576,0),MATCH((CUADRO!O$4&amp;$E892),'Hoja de Trabajo para listado'!$BC$151:$CB$151,0)),0)+IFERROR(INDEX('Hoja de Trabajo para listado'!$DE$153:$DG$274,MATCH($A892,'Hoja de Trabajo para listado'!$DE$153:$DE$1048576,0),MATCH((CUADRO!O$4&amp;$E892),'Hoja de Trabajo para listado'!$DE$151:$DG$151,0)),0)+IFERROR(INDEX('Hoja de Trabajo para listado'!$CD$155:$DC$1048576,MATCH($A892,'Hoja de Trabajo para listado'!$CD$155:$CD$1048576,0),MATCH((CUADRO!O$4&amp;$E892),'Hoja de Trabajo para listado'!$CD$151:$DC$151,0)),0)</f>
        <v>0</v>
      </c>
      <c r="P892" s="245">
        <f ca="1">+IFERROR(INDEX('Hoja de Trabajo para listado'!$A$155:$Z$1048576,MATCH($A892,'Hoja de Trabajo para listado'!$A$155:$A$1048576,0),MATCH((CUADRO!P$4&amp;$E892),'Hoja de Trabajo para listado'!$A$151:$Z$151,0)),0)+IFERROR(INDEX('Hoja de Trabajo para listado'!$AB$155:$BA$1048576,MATCH($A892,'Hoja de Trabajo para listado'!$AB$155:$AB$1048576,0),MATCH((CUADRO!P$4&amp;$E892),'Hoja de Trabajo para listado'!$AB$151:$BA$151,0)),0)+IFERROR(INDEX('Hoja de Trabajo para listado'!$BC$155:$CB$1048576,MATCH($A892,'Hoja de Trabajo para listado'!$BC$155:$BC$1048576,0),MATCH((CUADRO!P$4&amp;$E892),'Hoja de Trabajo para listado'!$BC$151:$CB$151,0)),0)+IFERROR(INDEX('Hoja de Trabajo para listado'!$DE$153:$DG$274,MATCH($A892,'Hoja de Trabajo para listado'!$DE$153:$DE$1048576,0),MATCH((CUADRO!P$4&amp;$E892),'Hoja de Trabajo para listado'!$DE$151:$DG$151,0)),0)+IFERROR(INDEX('Hoja de Trabajo para listado'!$CD$155:$DC$1048576,MATCH($A892,'Hoja de Trabajo para listado'!$CD$155:$CD$1048576,0),MATCH((CUADRO!P$4&amp;$E892),'Hoja de Trabajo para listado'!$CD$151:$DC$151,0)),0)</f>
        <v>0</v>
      </c>
      <c r="Q892" s="245">
        <f ca="1">+IFERROR(INDEX('Hoja de Trabajo para listado'!$A$155:$Z$1048576,MATCH($A892,'Hoja de Trabajo para listado'!$A$155:$A$1048576,0),MATCH((CUADRO!Q$4&amp;$E892),'Hoja de Trabajo para listado'!$A$151:$Z$151,0)),0)+IFERROR(INDEX('Hoja de Trabajo para listado'!$AB$155:$BA$1048576,MATCH($A892,'Hoja de Trabajo para listado'!$AB$155:$AB$1048576,0),MATCH((CUADRO!Q$4&amp;$E892),'Hoja de Trabajo para listado'!$AB$151:$BA$151,0)),0)+IFERROR(INDEX('Hoja de Trabajo para listado'!$BC$155:$CB$1048576,MATCH($A892,'Hoja de Trabajo para listado'!$BC$155:$BC$1048576,0),MATCH((CUADRO!Q$4&amp;$E892),'Hoja de Trabajo para listado'!$BC$151:$CB$151,0)),0)+IFERROR(INDEX('Hoja de Trabajo para listado'!$DE$153:$DG$274,MATCH($A892,'Hoja de Trabajo para listado'!$DE$153:$DE$1048576,0),MATCH((CUADRO!Q$4&amp;$E892),'Hoja de Trabajo para listado'!$DE$151:$DG$151,0)),0)+IFERROR(INDEX('Hoja de Trabajo para listado'!$CD$155:$DC$1048576,MATCH($A892,'Hoja de Trabajo para listado'!$CD$155:$CD$1048576,0),MATCH((CUADRO!Q$4&amp;$E892),'Hoja de Trabajo para listado'!$CD$151:$DC$151,0)),0)</f>
        <v>0</v>
      </c>
      <c r="R892" s="245">
        <f t="shared" ca="1" si="33"/>
        <v>0</v>
      </c>
      <c r="S892" s="259">
        <f ca="1">+R891+R892</f>
        <v>0</v>
      </c>
      <c r="T892" s="245">
        <f ca="1">+S892</f>
        <v>0</v>
      </c>
      <c r="U892" s="244">
        <f t="shared" si="34"/>
        <v>2</v>
      </c>
      <c r="V892" s="333" t="str">
        <f>+VLOOKUP(A892,bd_lista!$A$3:$E$592,5,FALSE)</f>
        <v>Gobiernos Autonomos Municipales</v>
      </c>
      <c r="W892" s="388"/>
      <c r="X892" s="242">
        <f>+VLOOKUP(A892,[4]Sheet1!$A$13:$D$744,4,FALSE)</f>
        <v>0</v>
      </c>
      <c r="Y892" s="242" t="e">
        <f>+VLOOKUP(X892,bd_lista!$A$3:$C$592,3,FALSE)</f>
        <v>#N/A</v>
      </c>
      <c r="Z892" s="292"/>
      <c r="AA892" s="293"/>
    </row>
    <row r="893" spans="1:27" customFormat="1" ht="15" hidden="1" customHeight="1">
      <c r="A893" s="32">
        <v>1529</v>
      </c>
      <c r="B893" s="392">
        <f>+A893</f>
        <v>1529</v>
      </c>
      <c r="C893" s="247" t="str">
        <f>+VLOOKUP(A893,bd_lista!$A$3:$C$592,3,FALSE)</f>
        <v>Gobierno Autónomo Municipal de Caiza "D"</v>
      </c>
      <c r="D893" s="389" t="str">
        <f>+C893</f>
        <v>Gobierno Autónomo Municipal de Caiza "D"</v>
      </c>
      <c r="E893" s="242" t="s">
        <v>1304</v>
      </c>
      <c r="F893" s="243">
        <f ca="1">+IFERROR(INDEX('Hoja de Trabajo para listado'!$A$155:$Z$1048576,MATCH($A893,'Hoja de Trabajo para listado'!$A$155:$A$1048576,0),MATCH((CUADRO!F$4&amp;$E893),'Hoja de Trabajo para listado'!$A$151:$Z$151,0)),0)+IFERROR(INDEX('Hoja de Trabajo para listado'!$AB$155:$BA$1048576,MATCH($A893,'Hoja de Trabajo para listado'!$AB$155:$AB$1048576,0),MATCH((CUADRO!F$4&amp;$E893),'Hoja de Trabajo para listado'!$AB$151:$BA$151,0)),0)+IFERROR(INDEX('Hoja de Trabajo para listado'!$BC$155:$CB$1048576,MATCH($A893,'Hoja de Trabajo para listado'!$BC$155:$BC$1048576,0),MATCH((CUADRO!F$4&amp;$E893),'Hoja de Trabajo para listado'!$BC$151:$CB$151,0)),0)+IFERROR(INDEX('Hoja de Trabajo para listado'!$DE$153:$DG$274,MATCH($A893,'Hoja de Trabajo para listado'!$DE$153:$DE$1048576,0),MATCH((CUADRO!F$4&amp;$E893),'Hoja de Trabajo para listado'!$DE$151:$DG$151,0)),0)+IFERROR(INDEX('Hoja de Trabajo para listado'!$CD$155:$DC$1048576,MATCH($A893,'Hoja de Trabajo para listado'!$CD$155:$CD$1048576,0),MATCH((CUADRO!F$4&amp;$E893),'Hoja de Trabajo para listado'!$CD$151:$DC$151,0)),0)</f>
        <v>0</v>
      </c>
      <c r="G893" s="243">
        <f ca="1">+IFERROR(INDEX('Hoja de Trabajo para listado'!$A$155:$Z$1048576,MATCH($A893,'Hoja de Trabajo para listado'!$A$155:$A$1048576,0),MATCH((CUADRO!G$4&amp;$E893),'Hoja de Trabajo para listado'!$A$151:$Z$151,0)),0)+IFERROR(INDEX('Hoja de Trabajo para listado'!$AB$155:$BA$1048576,MATCH($A893,'Hoja de Trabajo para listado'!$AB$155:$AB$1048576,0),MATCH((CUADRO!G$4&amp;$E893),'Hoja de Trabajo para listado'!$AB$151:$BA$151,0)),0)+IFERROR(INDEX('Hoja de Trabajo para listado'!$BC$155:$CB$1048576,MATCH($A893,'Hoja de Trabajo para listado'!$BC$155:$BC$1048576,0),MATCH((CUADRO!G$4&amp;$E893),'Hoja de Trabajo para listado'!$BC$151:$CB$151,0)),0)+IFERROR(INDEX('Hoja de Trabajo para listado'!$DE$153:$DG$274,MATCH($A893,'Hoja de Trabajo para listado'!$DE$153:$DE$1048576,0),MATCH((CUADRO!G$4&amp;$E893),'Hoja de Trabajo para listado'!$DE$151:$DG$151,0)),0)+IFERROR(INDEX('Hoja de Trabajo para listado'!$CD$155:$DC$1048576,MATCH($A893,'Hoja de Trabajo para listado'!$CD$155:$CD$1048576,0),MATCH((CUADRO!G$4&amp;$E893),'Hoja de Trabajo para listado'!$CD$151:$DC$151,0)),0)</f>
        <v>0</v>
      </c>
      <c r="H893" s="243">
        <f ca="1">+IFERROR(INDEX('Hoja de Trabajo para listado'!$A$155:$Z$1048576,MATCH($A893,'Hoja de Trabajo para listado'!$A$155:$A$1048576,0),MATCH((CUADRO!H$4&amp;$E893),'Hoja de Trabajo para listado'!$A$151:$Z$151,0)),0)+IFERROR(INDEX('Hoja de Trabajo para listado'!$AB$155:$BA$1048576,MATCH($A893,'Hoja de Trabajo para listado'!$AB$155:$AB$1048576,0),MATCH((CUADRO!H$4&amp;$E893),'Hoja de Trabajo para listado'!$AB$151:$BA$151,0)),0)+IFERROR(INDEX('Hoja de Trabajo para listado'!$BC$155:$CB$1048576,MATCH($A893,'Hoja de Trabajo para listado'!$BC$155:$BC$1048576,0),MATCH((CUADRO!H$4&amp;$E893),'Hoja de Trabajo para listado'!$BC$151:$CB$151,0)),0)+IFERROR(INDEX('Hoja de Trabajo para listado'!$DE$153:$DG$274,MATCH($A893,'Hoja de Trabajo para listado'!$DE$153:$DE$1048576,0),MATCH((CUADRO!H$4&amp;$E893),'Hoja de Trabajo para listado'!$DE$151:$DG$151,0)),0)+IFERROR(INDEX('Hoja de Trabajo para listado'!$CD$155:$DC$1048576,MATCH($A893,'Hoja de Trabajo para listado'!$CD$155:$CD$1048576,0),MATCH((CUADRO!H$4&amp;$E893),'Hoja de Trabajo para listado'!$CD$151:$DC$151,0)),0)</f>
        <v>0</v>
      </c>
      <c r="I893" s="243">
        <f ca="1">+IFERROR(INDEX('Hoja de Trabajo para listado'!$A$155:$Z$1048576,MATCH($A893,'Hoja de Trabajo para listado'!$A$155:$A$1048576,0),MATCH((CUADRO!I$4&amp;$E893),'Hoja de Trabajo para listado'!$A$151:$Z$151,0)),0)+IFERROR(INDEX('Hoja de Trabajo para listado'!$AB$155:$BA$1048576,MATCH($A893,'Hoja de Trabajo para listado'!$AB$155:$AB$1048576,0),MATCH((CUADRO!I$4&amp;$E893),'Hoja de Trabajo para listado'!$AB$151:$BA$151,0)),0)+IFERROR(INDEX('Hoja de Trabajo para listado'!$BC$155:$CB$1048576,MATCH($A893,'Hoja de Trabajo para listado'!$BC$155:$BC$1048576,0),MATCH((CUADRO!I$4&amp;$E893),'Hoja de Trabajo para listado'!$BC$151:$CB$151,0)),0)+IFERROR(INDEX('Hoja de Trabajo para listado'!$DE$153:$DG$274,MATCH($A893,'Hoja de Trabajo para listado'!$DE$153:$DE$1048576,0),MATCH((CUADRO!I$4&amp;$E893),'Hoja de Trabajo para listado'!$DE$151:$DG$151,0)),0)+IFERROR(INDEX('Hoja de Trabajo para listado'!$CD$155:$DC$1048576,MATCH($A893,'Hoja de Trabajo para listado'!$CD$155:$CD$1048576,0),MATCH((CUADRO!I$4&amp;$E893),'Hoja de Trabajo para listado'!$CD$151:$DC$151,0)),0)</f>
        <v>0</v>
      </c>
      <c r="J893" s="243">
        <f ca="1">+IFERROR(INDEX('Hoja de Trabajo para listado'!$A$155:$Z$1048576,MATCH($A893,'Hoja de Trabajo para listado'!$A$155:$A$1048576,0),MATCH((CUADRO!J$4&amp;$E893),'Hoja de Trabajo para listado'!$A$151:$Z$151,0)),0)+IFERROR(INDEX('Hoja de Trabajo para listado'!$AB$155:$BA$1048576,MATCH($A893,'Hoja de Trabajo para listado'!$AB$155:$AB$1048576,0),MATCH((CUADRO!J$4&amp;$E893),'Hoja de Trabajo para listado'!$AB$151:$BA$151,0)),0)+IFERROR(INDEX('Hoja de Trabajo para listado'!$BC$155:$CB$1048576,MATCH($A893,'Hoja de Trabajo para listado'!$BC$155:$BC$1048576,0),MATCH((CUADRO!J$4&amp;$E893),'Hoja de Trabajo para listado'!$BC$151:$CB$151,0)),0)+IFERROR(INDEX('Hoja de Trabajo para listado'!$DE$153:$DG$274,MATCH($A893,'Hoja de Trabajo para listado'!$DE$153:$DE$1048576,0),MATCH((CUADRO!J$4&amp;$E893),'Hoja de Trabajo para listado'!$DE$151:$DG$151,0)),0)+IFERROR(INDEX('Hoja de Trabajo para listado'!$CD$155:$DC$1048576,MATCH($A893,'Hoja de Trabajo para listado'!$CD$155:$CD$1048576,0),MATCH((CUADRO!J$4&amp;$E893),'Hoja de Trabajo para listado'!$CD$151:$DC$151,0)),0)</f>
        <v>0</v>
      </c>
      <c r="K893" s="243">
        <f ca="1">+IFERROR(INDEX('Hoja de Trabajo para listado'!$A$155:$Z$1048576,MATCH($A893,'Hoja de Trabajo para listado'!$A$155:$A$1048576,0),MATCH((CUADRO!K$4&amp;$E893),'Hoja de Trabajo para listado'!$A$151:$Z$151,0)),0)+IFERROR(INDEX('Hoja de Trabajo para listado'!$AB$155:$BA$1048576,MATCH($A893,'Hoja de Trabajo para listado'!$AB$155:$AB$1048576,0),MATCH((CUADRO!K$4&amp;$E893),'Hoja de Trabajo para listado'!$AB$151:$BA$151,0)),0)+IFERROR(INDEX('Hoja de Trabajo para listado'!$BC$155:$CB$1048576,MATCH($A893,'Hoja de Trabajo para listado'!$BC$155:$BC$1048576,0),MATCH((CUADRO!K$4&amp;$E893),'Hoja de Trabajo para listado'!$BC$151:$CB$151,0)),0)+IFERROR(INDEX('Hoja de Trabajo para listado'!$DE$153:$DG$274,MATCH($A893,'Hoja de Trabajo para listado'!$DE$153:$DE$1048576,0),MATCH((CUADRO!K$4&amp;$E893),'Hoja de Trabajo para listado'!$DE$151:$DG$151,0)),0)+IFERROR(INDEX('Hoja de Trabajo para listado'!$CD$155:$DC$1048576,MATCH($A893,'Hoja de Trabajo para listado'!$CD$155:$CD$1048576,0),MATCH((CUADRO!K$4&amp;$E893),'Hoja de Trabajo para listado'!$CD$151:$DC$151,0)),0)</f>
        <v>0</v>
      </c>
      <c r="L893" s="243">
        <f ca="1">+IFERROR(INDEX('Hoja de Trabajo para listado'!$A$155:$Z$1048576,MATCH($A893,'Hoja de Trabajo para listado'!$A$155:$A$1048576,0),MATCH((CUADRO!L$4&amp;$E893),'Hoja de Trabajo para listado'!$A$151:$Z$151,0)),0)+IFERROR(INDEX('Hoja de Trabajo para listado'!$AB$155:$BA$1048576,MATCH($A893,'Hoja de Trabajo para listado'!$AB$155:$AB$1048576,0),MATCH((CUADRO!L$4&amp;$E893),'Hoja de Trabajo para listado'!$AB$151:$BA$151,0)),0)+IFERROR(INDEX('Hoja de Trabajo para listado'!$BC$155:$CB$1048576,MATCH($A893,'Hoja de Trabajo para listado'!$BC$155:$BC$1048576,0),MATCH((CUADRO!L$4&amp;$E893),'Hoja de Trabajo para listado'!$BC$151:$CB$151,0)),0)+IFERROR(INDEX('Hoja de Trabajo para listado'!$DE$153:$DG$274,MATCH($A893,'Hoja de Trabajo para listado'!$DE$153:$DE$1048576,0),MATCH((CUADRO!L$4&amp;$E893),'Hoja de Trabajo para listado'!$DE$151:$DG$151,0)),0)+IFERROR(INDEX('Hoja de Trabajo para listado'!$CD$155:$DC$1048576,MATCH($A893,'Hoja de Trabajo para listado'!$CD$155:$CD$1048576,0),MATCH((CUADRO!L$4&amp;$E893),'Hoja de Trabajo para listado'!$CD$151:$DC$151,0)),0)</f>
        <v>0</v>
      </c>
      <c r="M893" s="243">
        <f ca="1">+IFERROR(INDEX('Hoja de Trabajo para listado'!$A$155:$Z$1048576,MATCH($A893,'Hoja de Trabajo para listado'!$A$155:$A$1048576,0),MATCH((CUADRO!M$4&amp;$E893),'Hoja de Trabajo para listado'!$A$151:$Z$151,0)),0)+IFERROR(INDEX('Hoja de Trabajo para listado'!$AB$155:$BA$1048576,MATCH($A893,'Hoja de Trabajo para listado'!$AB$155:$AB$1048576,0),MATCH((CUADRO!M$4&amp;$E893),'Hoja de Trabajo para listado'!$AB$151:$BA$151,0)),0)+IFERROR(INDEX('Hoja de Trabajo para listado'!$BC$155:$CB$1048576,MATCH($A893,'Hoja de Trabajo para listado'!$BC$155:$BC$1048576,0),MATCH((CUADRO!M$4&amp;$E893),'Hoja de Trabajo para listado'!$BC$151:$CB$151,0)),0)+IFERROR(INDEX('Hoja de Trabajo para listado'!$DE$153:$DG$274,MATCH($A893,'Hoja de Trabajo para listado'!$DE$153:$DE$1048576,0),MATCH((CUADRO!M$4&amp;$E893),'Hoja de Trabajo para listado'!$DE$151:$DG$151,0)),0)+IFERROR(INDEX('Hoja de Trabajo para listado'!$CD$155:$DC$1048576,MATCH($A893,'Hoja de Trabajo para listado'!$CD$155:$CD$1048576,0),MATCH((CUADRO!M$4&amp;$E893),'Hoja de Trabajo para listado'!$CD$151:$DC$151,0)),0)</f>
        <v>0</v>
      </c>
      <c r="N893" s="243">
        <f ca="1">+IFERROR(INDEX('Hoja de Trabajo para listado'!$A$155:$Z$1048576,MATCH($A893,'Hoja de Trabajo para listado'!$A$155:$A$1048576,0),MATCH((CUADRO!N$4&amp;$E893),'Hoja de Trabajo para listado'!$A$151:$Z$151,0)),0)+IFERROR(INDEX('Hoja de Trabajo para listado'!$AB$155:$BA$1048576,MATCH($A893,'Hoja de Trabajo para listado'!$AB$155:$AB$1048576,0),MATCH((CUADRO!N$4&amp;$E893),'Hoja de Trabajo para listado'!$AB$151:$BA$151,0)),0)+IFERROR(INDEX('Hoja de Trabajo para listado'!$BC$155:$CB$1048576,MATCH($A893,'Hoja de Trabajo para listado'!$BC$155:$BC$1048576,0),MATCH((CUADRO!N$4&amp;$E893),'Hoja de Trabajo para listado'!$BC$151:$CB$151,0)),0)+IFERROR(INDEX('Hoja de Trabajo para listado'!$DE$153:$DG$274,MATCH($A893,'Hoja de Trabajo para listado'!$DE$153:$DE$1048576,0),MATCH((CUADRO!N$4&amp;$E893),'Hoja de Trabajo para listado'!$DE$151:$DG$151,0)),0)+IFERROR(INDEX('Hoja de Trabajo para listado'!$CD$155:$DC$1048576,MATCH($A893,'Hoja de Trabajo para listado'!$CD$155:$CD$1048576,0),MATCH((CUADRO!N$4&amp;$E893),'Hoja de Trabajo para listado'!$CD$151:$DC$151,0)),0)</f>
        <v>0</v>
      </c>
      <c r="O893" s="243">
        <f ca="1">+IFERROR(INDEX('Hoja de Trabajo para listado'!$A$155:$Z$1048576,MATCH($A893,'Hoja de Trabajo para listado'!$A$155:$A$1048576,0),MATCH((CUADRO!O$4&amp;$E893),'Hoja de Trabajo para listado'!$A$151:$Z$151,0)),0)+IFERROR(INDEX('Hoja de Trabajo para listado'!$AB$155:$BA$1048576,MATCH($A893,'Hoja de Trabajo para listado'!$AB$155:$AB$1048576,0),MATCH((CUADRO!O$4&amp;$E893),'Hoja de Trabajo para listado'!$AB$151:$BA$151,0)),0)+IFERROR(INDEX('Hoja de Trabajo para listado'!$BC$155:$CB$1048576,MATCH($A893,'Hoja de Trabajo para listado'!$BC$155:$BC$1048576,0),MATCH((CUADRO!O$4&amp;$E893),'Hoja de Trabajo para listado'!$BC$151:$CB$151,0)),0)+IFERROR(INDEX('Hoja de Trabajo para listado'!$DE$153:$DG$274,MATCH($A893,'Hoja de Trabajo para listado'!$DE$153:$DE$1048576,0),MATCH((CUADRO!O$4&amp;$E893),'Hoja de Trabajo para listado'!$DE$151:$DG$151,0)),0)+IFERROR(INDEX('Hoja de Trabajo para listado'!$CD$155:$DC$1048576,MATCH($A893,'Hoja de Trabajo para listado'!$CD$155:$CD$1048576,0),MATCH((CUADRO!O$4&amp;$E893),'Hoja de Trabajo para listado'!$CD$151:$DC$151,0)),0)</f>
        <v>0</v>
      </c>
      <c r="P893" s="243">
        <f ca="1">+IFERROR(INDEX('Hoja de Trabajo para listado'!$A$155:$Z$1048576,MATCH($A893,'Hoja de Trabajo para listado'!$A$155:$A$1048576,0),MATCH((CUADRO!P$4&amp;$E893),'Hoja de Trabajo para listado'!$A$151:$Z$151,0)),0)+IFERROR(INDEX('Hoja de Trabajo para listado'!$AB$155:$BA$1048576,MATCH($A893,'Hoja de Trabajo para listado'!$AB$155:$AB$1048576,0),MATCH((CUADRO!P$4&amp;$E893),'Hoja de Trabajo para listado'!$AB$151:$BA$151,0)),0)+IFERROR(INDEX('Hoja de Trabajo para listado'!$BC$155:$CB$1048576,MATCH($A893,'Hoja de Trabajo para listado'!$BC$155:$BC$1048576,0),MATCH((CUADRO!P$4&amp;$E893),'Hoja de Trabajo para listado'!$BC$151:$CB$151,0)),0)+IFERROR(INDEX('Hoja de Trabajo para listado'!$DE$153:$DG$274,MATCH($A893,'Hoja de Trabajo para listado'!$DE$153:$DE$1048576,0),MATCH((CUADRO!P$4&amp;$E893),'Hoja de Trabajo para listado'!$DE$151:$DG$151,0)),0)+IFERROR(INDEX('Hoja de Trabajo para listado'!$CD$155:$DC$1048576,MATCH($A893,'Hoja de Trabajo para listado'!$CD$155:$CD$1048576,0),MATCH((CUADRO!P$4&amp;$E893),'Hoja de Trabajo para listado'!$CD$151:$DC$151,0)),0)</f>
        <v>0</v>
      </c>
      <c r="Q893" s="243">
        <f ca="1">+IFERROR(INDEX('Hoja de Trabajo para listado'!$A$155:$Z$1048576,MATCH($A893,'Hoja de Trabajo para listado'!$A$155:$A$1048576,0),MATCH((CUADRO!Q$4&amp;$E893),'Hoja de Trabajo para listado'!$A$151:$Z$151,0)),0)+IFERROR(INDEX('Hoja de Trabajo para listado'!$AB$155:$BA$1048576,MATCH($A893,'Hoja de Trabajo para listado'!$AB$155:$AB$1048576,0),MATCH((CUADRO!Q$4&amp;$E893),'Hoja de Trabajo para listado'!$AB$151:$BA$151,0)),0)+IFERROR(INDEX('Hoja de Trabajo para listado'!$BC$155:$CB$1048576,MATCH($A893,'Hoja de Trabajo para listado'!$BC$155:$BC$1048576,0),MATCH((CUADRO!Q$4&amp;$E893),'Hoja de Trabajo para listado'!$BC$151:$CB$151,0)),0)+IFERROR(INDEX('Hoja de Trabajo para listado'!$DE$153:$DG$274,MATCH($A893,'Hoja de Trabajo para listado'!$DE$153:$DE$1048576,0),MATCH((CUADRO!Q$4&amp;$E893),'Hoja de Trabajo para listado'!$DE$151:$DG$151,0)),0)+IFERROR(INDEX('Hoja de Trabajo para listado'!$CD$155:$DC$1048576,MATCH($A893,'Hoja de Trabajo para listado'!$CD$155:$CD$1048576,0),MATCH((CUADRO!Q$4&amp;$E893),'Hoja de Trabajo para listado'!$CD$151:$DC$151,0)),0)</f>
        <v>0</v>
      </c>
      <c r="R893" s="243">
        <f t="shared" ca="1" si="33"/>
        <v>0</v>
      </c>
      <c r="S893" s="249"/>
      <c r="T893" s="243">
        <f ca="1">+T894</f>
        <v>0</v>
      </c>
      <c r="U893" s="242">
        <f t="shared" si="34"/>
        <v>1</v>
      </c>
      <c r="V893" s="333" t="str">
        <f>+VLOOKUP(A893,bd_lista!$A$3:$E$592,5,FALSE)</f>
        <v>Gobiernos Autonomos Municipales</v>
      </c>
      <c r="W893" s="387" t="str">
        <f>+V893</f>
        <v>Gobiernos Autonomos Municipales</v>
      </c>
      <c r="X893" s="242">
        <f>+VLOOKUP(A893,[4]Sheet1!$A$13:$D$744,4,FALSE)</f>
        <v>0</v>
      </c>
      <c r="Y893" s="242" t="e">
        <f>+VLOOKUP(X893,bd_lista!$A$3:$C$592,3,FALSE)</f>
        <v>#N/A</v>
      </c>
      <c r="Z893" s="294">
        <f>+X893</f>
        <v>0</v>
      </c>
      <c r="AA893" s="295" t="e">
        <f>+Y893</f>
        <v>#N/A</v>
      </c>
    </row>
    <row r="894" spans="1:27" customFormat="1" ht="15" hidden="1" customHeight="1">
      <c r="A894" s="32">
        <v>1529</v>
      </c>
      <c r="B894" s="393"/>
      <c r="C894" s="247" t="str">
        <f>+VLOOKUP(A894,bd_lista!$A$3:$C$592,3,FALSE)</f>
        <v>Gobierno Autónomo Municipal de Caiza "D"</v>
      </c>
      <c r="D894" s="390"/>
      <c r="E894" s="244" t="s">
        <v>1305</v>
      </c>
      <c r="F894" s="245">
        <f ca="1">+IFERROR(INDEX('Hoja de Trabajo para listado'!$A$155:$Z$1048576,MATCH($A894,'Hoja de Trabajo para listado'!$A$155:$A$1048576,0),MATCH((CUADRO!F$4&amp;$E894),'Hoja de Trabajo para listado'!$A$151:$Z$151,0)),0)+IFERROR(INDEX('Hoja de Trabajo para listado'!$AB$155:$BA$1048576,MATCH($A894,'Hoja de Trabajo para listado'!$AB$155:$AB$1048576,0),MATCH((CUADRO!F$4&amp;$E894),'Hoja de Trabajo para listado'!$AB$151:$BA$151,0)),0)+IFERROR(INDEX('Hoja de Trabajo para listado'!$BC$155:$CB$1048576,MATCH($A894,'Hoja de Trabajo para listado'!$BC$155:$BC$1048576,0),MATCH((CUADRO!F$4&amp;$E894),'Hoja de Trabajo para listado'!$BC$151:$CB$151,0)),0)+IFERROR(INDEX('Hoja de Trabajo para listado'!$DE$153:$DG$274,MATCH($A894,'Hoja de Trabajo para listado'!$DE$153:$DE$1048576,0),MATCH((CUADRO!F$4&amp;$E894),'Hoja de Trabajo para listado'!$DE$151:$DG$151,0)),0)+IFERROR(INDEX('Hoja de Trabajo para listado'!$CD$155:$DC$1048576,MATCH($A894,'Hoja de Trabajo para listado'!$CD$155:$CD$1048576,0),MATCH((CUADRO!F$4&amp;$E894),'Hoja de Trabajo para listado'!$CD$151:$DC$151,0)),0)</f>
        <v>0</v>
      </c>
      <c r="G894" s="245">
        <f ca="1">+IFERROR(INDEX('Hoja de Trabajo para listado'!$A$155:$Z$1048576,MATCH($A894,'Hoja de Trabajo para listado'!$A$155:$A$1048576,0),MATCH((CUADRO!G$4&amp;$E894),'Hoja de Trabajo para listado'!$A$151:$Z$151,0)),0)+IFERROR(INDEX('Hoja de Trabajo para listado'!$AB$155:$BA$1048576,MATCH($A894,'Hoja de Trabajo para listado'!$AB$155:$AB$1048576,0),MATCH((CUADRO!G$4&amp;$E894),'Hoja de Trabajo para listado'!$AB$151:$BA$151,0)),0)+IFERROR(INDEX('Hoja de Trabajo para listado'!$BC$155:$CB$1048576,MATCH($A894,'Hoja de Trabajo para listado'!$BC$155:$BC$1048576,0),MATCH((CUADRO!G$4&amp;$E894),'Hoja de Trabajo para listado'!$BC$151:$CB$151,0)),0)+IFERROR(INDEX('Hoja de Trabajo para listado'!$DE$153:$DG$274,MATCH($A894,'Hoja de Trabajo para listado'!$DE$153:$DE$1048576,0),MATCH((CUADRO!G$4&amp;$E894),'Hoja de Trabajo para listado'!$DE$151:$DG$151,0)),0)+IFERROR(INDEX('Hoja de Trabajo para listado'!$CD$155:$DC$1048576,MATCH($A894,'Hoja de Trabajo para listado'!$CD$155:$CD$1048576,0),MATCH((CUADRO!G$4&amp;$E894),'Hoja de Trabajo para listado'!$CD$151:$DC$151,0)),0)</f>
        <v>0</v>
      </c>
      <c r="H894" s="245">
        <f ca="1">+IFERROR(INDEX('Hoja de Trabajo para listado'!$A$155:$Z$1048576,MATCH($A894,'Hoja de Trabajo para listado'!$A$155:$A$1048576,0),MATCH((CUADRO!H$4&amp;$E894),'Hoja de Trabajo para listado'!$A$151:$Z$151,0)),0)+IFERROR(INDEX('Hoja de Trabajo para listado'!$AB$155:$BA$1048576,MATCH($A894,'Hoja de Trabajo para listado'!$AB$155:$AB$1048576,0),MATCH((CUADRO!H$4&amp;$E894),'Hoja de Trabajo para listado'!$AB$151:$BA$151,0)),0)+IFERROR(INDEX('Hoja de Trabajo para listado'!$BC$155:$CB$1048576,MATCH($A894,'Hoja de Trabajo para listado'!$BC$155:$BC$1048576,0),MATCH((CUADRO!H$4&amp;$E894),'Hoja de Trabajo para listado'!$BC$151:$CB$151,0)),0)+IFERROR(INDEX('Hoja de Trabajo para listado'!$DE$153:$DG$274,MATCH($A894,'Hoja de Trabajo para listado'!$DE$153:$DE$1048576,0),MATCH((CUADRO!H$4&amp;$E894),'Hoja de Trabajo para listado'!$DE$151:$DG$151,0)),0)+IFERROR(INDEX('Hoja de Trabajo para listado'!$CD$155:$DC$1048576,MATCH($A894,'Hoja de Trabajo para listado'!$CD$155:$CD$1048576,0),MATCH((CUADRO!H$4&amp;$E894),'Hoja de Trabajo para listado'!$CD$151:$DC$151,0)),0)</f>
        <v>0</v>
      </c>
      <c r="I894" s="245">
        <f ca="1">+IFERROR(INDEX('Hoja de Trabajo para listado'!$A$155:$Z$1048576,MATCH($A894,'Hoja de Trabajo para listado'!$A$155:$A$1048576,0),MATCH((CUADRO!I$4&amp;$E894),'Hoja de Trabajo para listado'!$A$151:$Z$151,0)),0)+IFERROR(INDEX('Hoja de Trabajo para listado'!$AB$155:$BA$1048576,MATCH($A894,'Hoja de Trabajo para listado'!$AB$155:$AB$1048576,0),MATCH((CUADRO!I$4&amp;$E894),'Hoja de Trabajo para listado'!$AB$151:$BA$151,0)),0)+IFERROR(INDEX('Hoja de Trabajo para listado'!$BC$155:$CB$1048576,MATCH($A894,'Hoja de Trabajo para listado'!$BC$155:$BC$1048576,0),MATCH((CUADRO!I$4&amp;$E894),'Hoja de Trabajo para listado'!$BC$151:$CB$151,0)),0)+IFERROR(INDEX('Hoja de Trabajo para listado'!$DE$153:$DG$274,MATCH($A894,'Hoja de Trabajo para listado'!$DE$153:$DE$1048576,0),MATCH((CUADRO!I$4&amp;$E894),'Hoja de Trabajo para listado'!$DE$151:$DG$151,0)),0)+IFERROR(INDEX('Hoja de Trabajo para listado'!$CD$155:$DC$1048576,MATCH($A894,'Hoja de Trabajo para listado'!$CD$155:$CD$1048576,0),MATCH((CUADRO!I$4&amp;$E894),'Hoja de Trabajo para listado'!$CD$151:$DC$151,0)),0)</f>
        <v>0</v>
      </c>
      <c r="J894" s="245">
        <f ca="1">+IFERROR(INDEX('Hoja de Trabajo para listado'!$A$155:$Z$1048576,MATCH($A894,'Hoja de Trabajo para listado'!$A$155:$A$1048576,0),MATCH((CUADRO!J$4&amp;$E894),'Hoja de Trabajo para listado'!$A$151:$Z$151,0)),0)+IFERROR(INDEX('Hoja de Trabajo para listado'!$AB$155:$BA$1048576,MATCH($A894,'Hoja de Trabajo para listado'!$AB$155:$AB$1048576,0),MATCH((CUADRO!J$4&amp;$E894),'Hoja de Trabajo para listado'!$AB$151:$BA$151,0)),0)+IFERROR(INDEX('Hoja de Trabajo para listado'!$BC$155:$CB$1048576,MATCH($A894,'Hoja de Trabajo para listado'!$BC$155:$BC$1048576,0),MATCH((CUADRO!J$4&amp;$E894),'Hoja de Trabajo para listado'!$BC$151:$CB$151,0)),0)+IFERROR(INDEX('Hoja de Trabajo para listado'!$DE$153:$DG$274,MATCH($A894,'Hoja de Trabajo para listado'!$DE$153:$DE$1048576,0),MATCH((CUADRO!J$4&amp;$E894),'Hoja de Trabajo para listado'!$DE$151:$DG$151,0)),0)+IFERROR(INDEX('Hoja de Trabajo para listado'!$CD$155:$DC$1048576,MATCH($A894,'Hoja de Trabajo para listado'!$CD$155:$CD$1048576,0),MATCH((CUADRO!J$4&amp;$E894),'Hoja de Trabajo para listado'!$CD$151:$DC$151,0)),0)</f>
        <v>0</v>
      </c>
      <c r="K894" s="245">
        <f ca="1">+IFERROR(INDEX('Hoja de Trabajo para listado'!$A$155:$Z$1048576,MATCH($A894,'Hoja de Trabajo para listado'!$A$155:$A$1048576,0),MATCH((CUADRO!K$4&amp;$E894),'Hoja de Trabajo para listado'!$A$151:$Z$151,0)),0)+IFERROR(INDEX('Hoja de Trabajo para listado'!$AB$155:$BA$1048576,MATCH($A894,'Hoja de Trabajo para listado'!$AB$155:$AB$1048576,0),MATCH((CUADRO!K$4&amp;$E894),'Hoja de Trabajo para listado'!$AB$151:$BA$151,0)),0)+IFERROR(INDEX('Hoja de Trabajo para listado'!$BC$155:$CB$1048576,MATCH($A894,'Hoja de Trabajo para listado'!$BC$155:$BC$1048576,0),MATCH((CUADRO!K$4&amp;$E894),'Hoja de Trabajo para listado'!$BC$151:$CB$151,0)),0)+IFERROR(INDEX('Hoja de Trabajo para listado'!$DE$153:$DG$274,MATCH($A894,'Hoja de Trabajo para listado'!$DE$153:$DE$1048576,0),MATCH((CUADRO!K$4&amp;$E894),'Hoja de Trabajo para listado'!$DE$151:$DG$151,0)),0)+IFERROR(INDEX('Hoja de Trabajo para listado'!$CD$155:$DC$1048576,MATCH($A894,'Hoja de Trabajo para listado'!$CD$155:$CD$1048576,0),MATCH((CUADRO!K$4&amp;$E894),'Hoja de Trabajo para listado'!$CD$151:$DC$151,0)),0)</f>
        <v>0</v>
      </c>
      <c r="L894" s="245">
        <f ca="1">+IFERROR(INDEX('Hoja de Trabajo para listado'!$A$155:$Z$1048576,MATCH($A894,'Hoja de Trabajo para listado'!$A$155:$A$1048576,0),MATCH((CUADRO!L$4&amp;$E894),'Hoja de Trabajo para listado'!$A$151:$Z$151,0)),0)+IFERROR(INDEX('Hoja de Trabajo para listado'!$AB$155:$BA$1048576,MATCH($A894,'Hoja de Trabajo para listado'!$AB$155:$AB$1048576,0),MATCH((CUADRO!L$4&amp;$E894),'Hoja de Trabajo para listado'!$AB$151:$BA$151,0)),0)+IFERROR(INDEX('Hoja de Trabajo para listado'!$BC$155:$CB$1048576,MATCH($A894,'Hoja de Trabajo para listado'!$BC$155:$BC$1048576,0),MATCH((CUADRO!L$4&amp;$E894),'Hoja de Trabajo para listado'!$BC$151:$CB$151,0)),0)+IFERROR(INDEX('Hoja de Trabajo para listado'!$DE$153:$DG$274,MATCH($A894,'Hoja de Trabajo para listado'!$DE$153:$DE$1048576,0),MATCH((CUADRO!L$4&amp;$E894),'Hoja de Trabajo para listado'!$DE$151:$DG$151,0)),0)+IFERROR(INDEX('Hoja de Trabajo para listado'!$CD$155:$DC$1048576,MATCH($A894,'Hoja de Trabajo para listado'!$CD$155:$CD$1048576,0),MATCH((CUADRO!L$4&amp;$E894),'Hoja de Trabajo para listado'!$CD$151:$DC$151,0)),0)</f>
        <v>0</v>
      </c>
      <c r="M894" s="245">
        <f ca="1">+IFERROR(INDEX('Hoja de Trabajo para listado'!$A$155:$Z$1048576,MATCH($A894,'Hoja de Trabajo para listado'!$A$155:$A$1048576,0),MATCH((CUADRO!M$4&amp;$E894),'Hoja de Trabajo para listado'!$A$151:$Z$151,0)),0)+IFERROR(INDEX('Hoja de Trabajo para listado'!$AB$155:$BA$1048576,MATCH($A894,'Hoja de Trabajo para listado'!$AB$155:$AB$1048576,0),MATCH((CUADRO!M$4&amp;$E894),'Hoja de Trabajo para listado'!$AB$151:$BA$151,0)),0)+IFERROR(INDEX('Hoja de Trabajo para listado'!$BC$155:$CB$1048576,MATCH($A894,'Hoja de Trabajo para listado'!$BC$155:$BC$1048576,0),MATCH((CUADRO!M$4&amp;$E894),'Hoja de Trabajo para listado'!$BC$151:$CB$151,0)),0)+IFERROR(INDEX('Hoja de Trabajo para listado'!$DE$153:$DG$274,MATCH($A894,'Hoja de Trabajo para listado'!$DE$153:$DE$1048576,0),MATCH((CUADRO!M$4&amp;$E894),'Hoja de Trabajo para listado'!$DE$151:$DG$151,0)),0)+IFERROR(INDEX('Hoja de Trabajo para listado'!$CD$155:$DC$1048576,MATCH($A894,'Hoja de Trabajo para listado'!$CD$155:$CD$1048576,0),MATCH((CUADRO!M$4&amp;$E894),'Hoja de Trabajo para listado'!$CD$151:$DC$151,0)),0)</f>
        <v>0</v>
      </c>
      <c r="N894" s="245">
        <f ca="1">+IFERROR(INDEX('Hoja de Trabajo para listado'!$A$155:$Z$1048576,MATCH($A894,'Hoja de Trabajo para listado'!$A$155:$A$1048576,0),MATCH((CUADRO!N$4&amp;$E894),'Hoja de Trabajo para listado'!$A$151:$Z$151,0)),0)+IFERROR(INDEX('Hoja de Trabajo para listado'!$AB$155:$BA$1048576,MATCH($A894,'Hoja de Trabajo para listado'!$AB$155:$AB$1048576,0),MATCH((CUADRO!N$4&amp;$E894),'Hoja de Trabajo para listado'!$AB$151:$BA$151,0)),0)+IFERROR(INDEX('Hoja de Trabajo para listado'!$BC$155:$CB$1048576,MATCH($A894,'Hoja de Trabajo para listado'!$BC$155:$BC$1048576,0),MATCH((CUADRO!N$4&amp;$E894),'Hoja de Trabajo para listado'!$BC$151:$CB$151,0)),0)+IFERROR(INDEX('Hoja de Trabajo para listado'!$DE$153:$DG$274,MATCH($A894,'Hoja de Trabajo para listado'!$DE$153:$DE$1048576,0),MATCH((CUADRO!N$4&amp;$E894),'Hoja de Trabajo para listado'!$DE$151:$DG$151,0)),0)+IFERROR(INDEX('Hoja de Trabajo para listado'!$CD$155:$DC$1048576,MATCH($A894,'Hoja de Trabajo para listado'!$CD$155:$CD$1048576,0),MATCH((CUADRO!N$4&amp;$E894),'Hoja de Trabajo para listado'!$CD$151:$DC$151,0)),0)</f>
        <v>0</v>
      </c>
      <c r="O894" s="245">
        <f ca="1">+IFERROR(INDEX('Hoja de Trabajo para listado'!$A$155:$Z$1048576,MATCH($A894,'Hoja de Trabajo para listado'!$A$155:$A$1048576,0),MATCH((CUADRO!O$4&amp;$E894),'Hoja de Trabajo para listado'!$A$151:$Z$151,0)),0)+IFERROR(INDEX('Hoja de Trabajo para listado'!$AB$155:$BA$1048576,MATCH($A894,'Hoja de Trabajo para listado'!$AB$155:$AB$1048576,0),MATCH((CUADRO!O$4&amp;$E894),'Hoja de Trabajo para listado'!$AB$151:$BA$151,0)),0)+IFERROR(INDEX('Hoja de Trabajo para listado'!$BC$155:$CB$1048576,MATCH($A894,'Hoja de Trabajo para listado'!$BC$155:$BC$1048576,0),MATCH((CUADRO!O$4&amp;$E894),'Hoja de Trabajo para listado'!$BC$151:$CB$151,0)),0)+IFERROR(INDEX('Hoja de Trabajo para listado'!$DE$153:$DG$274,MATCH($A894,'Hoja de Trabajo para listado'!$DE$153:$DE$1048576,0),MATCH((CUADRO!O$4&amp;$E894),'Hoja de Trabajo para listado'!$DE$151:$DG$151,0)),0)+IFERROR(INDEX('Hoja de Trabajo para listado'!$CD$155:$DC$1048576,MATCH($A894,'Hoja de Trabajo para listado'!$CD$155:$CD$1048576,0),MATCH((CUADRO!O$4&amp;$E894),'Hoja de Trabajo para listado'!$CD$151:$DC$151,0)),0)</f>
        <v>0</v>
      </c>
      <c r="P894" s="245">
        <f ca="1">+IFERROR(INDEX('Hoja de Trabajo para listado'!$A$155:$Z$1048576,MATCH($A894,'Hoja de Trabajo para listado'!$A$155:$A$1048576,0),MATCH((CUADRO!P$4&amp;$E894),'Hoja de Trabajo para listado'!$A$151:$Z$151,0)),0)+IFERROR(INDEX('Hoja de Trabajo para listado'!$AB$155:$BA$1048576,MATCH($A894,'Hoja de Trabajo para listado'!$AB$155:$AB$1048576,0),MATCH((CUADRO!P$4&amp;$E894),'Hoja de Trabajo para listado'!$AB$151:$BA$151,0)),0)+IFERROR(INDEX('Hoja de Trabajo para listado'!$BC$155:$CB$1048576,MATCH($A894,'Hoja de Trabajo para listado'!$BC$155:$BC$1048576,0),MATCH((CUADRO!P$4&amp;$E894),'Hoja de Trabajo para listado'!$BC$151:$CB$151,0)),0)+IFERROR(INDEX('Hoja de Trabajo para listado'!$DE$153:$DG$274,MATCH($A894,'Hoja de Trabajo para listado'!$DE$153:$DE$1048576,0),MATCH((CUADRO!P$4&amp;$E894),'Hoja de Trabajo para listado'!$DE$151:$DG$151,0)),0)+IFERROR(INDEX('Hoja de Trabajo para listado'!$CD$155:$DC$1048576,MATCH($A894,'Hoja de Trabajo para listado'!$CD$155:$CD$1048576,0),MATCH((CUADRO!P$4&amp;$E894),'Hoja de Trabajo para listado'!$CD$151:$DC$151,0)),0)</f>
        <v>0</v>
      </c>
      <c r="Q894" s="245">
        <f ca="1">+IFERROR(INDEX('Hoja de Trabajo para listado'!$A$155:$Z$1048576,MATCH($A894,'Hoja de Trabajo para listado'!$A$155:$A$1048576,0),MATCH((CUADRO!Q$4&amp;$E894),'Hoja de Trabajo para listado'!$A$151:$Z$151,0)),0)+IFERROR(INDEX('Hoja de Trabajo para listado'!$AB$155:$BA$1048576,MATCH($A894,'Hoja de Trabajo para listado'!$AB$155:$AB$1048576,0),MATCH((CUADRO!Q$4&amp;$E894),'Hoja de Trabajo para listado'!$AB$151:$BA$151,0)),0)+IFERROR(INDEX('Hoja de Trabajo para listado'!$BC$155:$CB$1048576,MATCH($A894,'Hoja de Trabajo para listado'!$BC$155:$BC$1048576,0),MATCH((CUADRO!Q$4&amp;$E894),'Hoja de Trabajo para listado'!$BC$151:$CB$151,0)),0)+IFERROR(INDEX('Hoja de Trabajo para listado'!$DE$153:$DG$274,MATCH($A894,'Hoja de Trabajo para listado'!$DE$153:$DE$1048576,0),MATCH((CUADRO!Q$4&amp;$E894),'Hoja de Trabajo para listado'!$DE$151:$DG$151,0)),0)+IFERROR(INDEX('Hoja de Trabajo para listado'!$CD$155:$DC$1048576,MATCH($A894,'Hoja de Trabajo para listado'!$CD$155:$CD$1048576,0),MATCH((CUADRO!Q$4&amp;$E894),'Hoja de Trabajo para listado'!$CD$151:$DC$151,0)),0)</f>
        <v>0</v>
      </c>
      <c r="R894" s="245">
        <f t="shared" ca="1" si="33"/>
        <v>0</v>
      </c>
      <c r="S894" s="259">
        <f ca="1">+R893+R894</f>
        <v>0</v>
      </c>
      <c r="T894" s="245">
        <f ca="1">+S894</f>
        <v>0</v>
      </c>
      <c r="U894" s="244">
        <f t="shared" si="34"/>
        <v>2</v>
      </c>
      <c r="V894" s="333" t="str">
        <f>+VLOOKUP(A894,bd_lista!$A$3:$E$592,5,FALSE)</f>
        <v>Gobiernos Autonomos Municipales</v>
      </c>
      <c r="W894" s="388"/>
      <c r="X894" s="242">
        <f>+VLOOKUP(A894,[4]Sheet1!$A$13:$D$744,4,FALSE)</f>
        <v>0</v>
      </c>
      <c r="Y894" s="242" t="e">
        <f>+VLOOKUP(X894,bd_lista!$A$3:$C$592,3,FALSE)</f>
        <v>#N/A</v>
      </c>
      <c r="Z894" s="292"/>
      <c r="AA894" s="293"/>
    </row>
    <row r="895" spans="1:27" customFormat="1" ht="15" hidden="1" customHeight="1">
      <c r="A895" s="32">
        <v>1530</v>
      </c>
      <c r="B895" s="392">
        <f>+A895</f>
        <v>1530</v>
      </c>
      <c r="C895" s="247" t="str">
        <f>+VLOOKUP(A895,bd_lista!$A$3:$C$592,3,FALSE)</f>
        <v>Gobierno Autónomo Municipal de Uyuni</v>
      </c>
      <c r="D895" s="389" t="str">
        <f>+C895</f>
        <v>Gobierno Autónomo Municipal de Uyuni</v>
      </c>
      <c r="E895" s="242" t="s">
        <v>1304</v>
      </c>
      <c r="F895" s="243">
        <f ca="1">+IFERROR(INDEX('Hoja de Trabajo para listado'!$A$155:$Z$1048576,MATCH($A895,'Hoja de Trabajo para listado'!$A$155:$A$1048576,0),MATCH((CUADRO!F$4&amp;$E895),'Hoja de Trabajo para listado'!$A$151:$Z$151,0)),0)+IFERROR(INDEX('Hoja de Trabajo para listado'!$AB$155:$BA$1048576,MATCH($A895,'Hoja de Trabajo para listado'!$AB$155:$AB$1048576,0),MATCH((CUADRO!F$4&amp;$E895),'Hoja de Trabajo para listado'!$AB$151:$BA$151,0)),0)+IFERROR(INDEX('Hoja de Trabajo para listado'!$BC$155:$CB$1048576,MATCH($A895,'Hoja de Trabajo para listado'!$BC$155:$BC$1048576,0),MATCH((CUADRO!F$4&amp;$E895),'Hoja de Trabajo para listado'!$BC$151:$CB$151,0)),0)+IFERROR(INDEX('Hoja de Trabajo para listado'!$DE$153:$DG$274,MATCH($A895,'Hoja de Trabajo para listado'!$DE$153:$DE$1048576,0),MATCH((CUADRO!F$4&amp;$E895),'Hoja de Trabajo para listado'!$DE$151:$DG$151,0)),0)+IFERROR(INDEX('Hoja de Trabajo para listado'!$CD$155:$DC$1048576,MATCH($A895,'Hoja de Trabajo para listado'!$CD$155:$CD$1048576,0),MATCH((CUADRO!F$4&amp;$E895),'Hoja de Trabajo para listado'!$CD$151:$DC$151,0)),0)</f>
        <v>0</v>
      </c>
      <c r="G895" s="243">
        <f ca="1">+IFERROR(INDEX('Hoja de Trabajo para listado'!$A$155:$Z$1048576,MATCH($A895,'Hoja de Trabajo para listado'!$A$155:$A$1048576,0),MATCH((CUADRO!G$4&amp;$E895),'Hoja de Trabajo para listado'!$A$151:$Z$151,0)),0)+IFERROR(INDEX('Hoja de Trabajo para listado'!$AB$155:$BA$1048576,MATCH($A895,'Hoja de Trabajo para listado'!$AB$155:$AB$1048576,0),MATCH((CUADRO!G$4&amp;$E895),'Hoja de Trabajo para listado'!$AB$151:$BA$151,0)),0)+IFERROR(INDEX('Hoja de Trabajo para listado'!$BC$155:$CB$1048576,MATCH($A895,'Hoja de Trabajo para listado'!$BC$155:$BC$1048576,0),MATCH((CUADRO!G$4&amp;$E895),'Hoja de Trabajo para listado'!$BC$151:$CB$151,0)),0)+IFERROR(INDEX('Hoja de Trabajo para listado'!$DE$153:$DG$274,MATCH($A895,'Hoja de Trabajo para listado'!$DE$153:$DE$1048576,0),MATCH((CUADRO!G$4&amp;$E895),'Hoja de Trabajo para listado'!$DE$151:$DG$151,0)),0)+IFERROR(INDEX('Hoja de Trabajo para listado'!$CD$155:$DC$1048576,MATCH($A895,'Hoja de Trabajo para listado'!$CD$155:$CD$1048576,0),MATCH((CUADRO!G$4&amp;$E895),'Hoja de Trabajo para listado'!$CD$151:$DC$151,0)),0)</f>
        <v>0</v>
      </c>
      <c r="H895" s="243">
        <f ca="1">+IFERROR(INDEX('Hoja de Trabajo para listado'!$A$155:$Z$1048576,MATCH($A895,'Hoja de Trabajo para listado'!$A$155:$A$1048576,0),MATCH((CUADRO!H$4&amp;$E895),'Hoja de Trabajo para listado'!$A$151:$Z$151,0)),0)+IFERROR(INDEX('Hoja de Trabajo para listado'!$AB$155:$BA$1048576,MATCH($A895,'Hoja de Trabajo para listado'!$AB$155:$AB$1048576,0),MATCH((CUADRO!H$4&amp;$E895),'Hoja de Trabajo para listado'!$AB$151:$BA$151,0)),0)+IFERROR(INDEX('Hoja de Trabajo para listado'!$BC$155:$CB$1048576,MATCH($A895,'Hoja de Trabajo para listado'!$BC$155:$BC$1048576,0),MATCH((CUADRO!H$4&amp;$E895),'Hoja de Trabajo para listado'!$BC$151:$CB$151,0)),0)+IFERROR(INDEX('Hoja de Trabajo para listado'!$DE$153:$DG$274,MATCH($A895,'Hoja de Trabajo para listado'!$DE$153:$DE$1048576,0),MATCH((CUADRO!H$4&amp;$E895),'Hoja de Trabajo para listado'!$DE$151:$DG$151,0)),0)+IFERROR(INDEX('Hoja de Trabajo para listado'!$CD$155:$DC$1048576,MATCH($A895,'Hoja de Trabajo para listado'!$CD$155:$CD$1048576,0),MATCH((CUADRO!H$4&amp;$E895),'Hoja de Trabajo para listado'!$CD$151:$DC$151,0)),0)</f>
        <v>0</v>
      </c>
      <c r="I895" s="243">
        <f ca="1">+IFERROR(INDEX('Hoja de Trabajo para listado'!$A$155:$Z$1048576,MATCH($A895,'Hoja de Trabajo para listado'!$A$155:$A$1048576,0),MATCH((CUADRO!I$4&amp;$E895),'Hoja de Trabajo para listado'!$A$151:$Z$151,0)),0)+IFERROR(INDEX('Hoja de Trabajo para listado'!$AB$155:$BA$1048576,MATCH($A895,'Hoja de Trabajo para listado'!$AB$155:$AB$1048576,0),MATCH((CUADRO!I$4&amp;$E895),'Hoja de Trabajo para listado'!$AB$151:$BA$151,0)),0)+IFERROR(INDEX('Hoja de Trabajo para listado'!$BC$155:$CB$1048576,MATCH($A895,'Hoja de Trabajo para listado'!$BC$155:$BC$1048576,0),MATCH((CUADRO!I$4&amp;$E895),'Hoja de Trabajo para listado'!$BC$151:$CB$151,0)),0)+IFERROR(INDEX('Hoja de Trabajo para listado'!$DE$153:$DG$274,MATCH($A895,'Hoja de Trabajo para listado'!$DE$153:$DE$1048576,0),MATCH((CUADRO!I$4&amp;$E895),'Hoja de Trabajo para listado'!$DE$151:$DG$151,0)),0)+IFERROR(INDEX('Hoja de Trabajo para listado'!$CD$155:$DC$1048576,MATCH($A895,'Hoja de Trabajo para listado'!$CD$155:$CD$1048576,0),MATCH((CUADRO!I$4&amp;$E895),'Hoja de Trabajo para listado'!$CD$151:$DC$151,0)),0)</f>
        <v>0</v>
      </c>
      <c r="J895" s="243">
        <f ca="1">+IFERROR(INDEX('Hoja de Trabajo para listado'!$A$155:$Z$1048576,MATCH($A895,'Hoja de Trabajo para listado'!$A$155:$A$1048576,0),MATCH((CUADRO!J$4&amp;$E895),'Hoja de Trabajo para listado'!$A$151:$Z$151,0)),0)+IFERROR(INDEX('Hoja de Trabajo para listado'!$AB$155:$BA$1048576,MATCH($A895,'Hoja de Trabajo para listado'!$AB$155:$AB$1048576,0),MATCH((CUADRO!J$4&amp;$E895),'Hoja de Trabajo para listado'!$AB$151:$BA$151,0)),0)+IFERROR(INDEX('Hoja de Trabajo para listado'!$BC$155:$CB$1048576,MATCH($A895,'Hoja de Trabajo para listado'!$BC$155:$BC$1048576,0),MATCH((CUADRO!J$4&amp;$E895),'Hoja de Trabajo para listado'!$BC$151:$CB$151,0)),0)+IFERROR(INDEX('Hoja de Trabajo para listado'!$DE$153:$DG$274,MATCH($A895,'Hoja de Trabajo para listado'!$DE$153:$DE$1048576,0),MATCH((CUADRO!J$4&amp;$E895),'Hoja de Trabajo para listado'!$DE$151:$DG$151,0)),0)+IFERROR(INDEX('Hoja de Trabajo para listado'!$CD$155:$DC$1048576,MATCH($A895,'Hoja de Trabajo para listado'!$CD$155:$CD$1048576,0),MATCH((CUADRO!J$4&amp;$E895),'Hoja de Trabajo para listado'!$CD$151:$DC$151,0)),0)</f>
        <v>0</v>
      </c>
      <c r="K895" s="243">
        <f ca="1">+IFERROR(INDEX('Hoja de Trabajo para listado'!$A$155:$Z$1048576,MATCH($A895,'Hoja de Trabajo para listado'!$A$155:$A$1048576,0),MATCH((CUADRO!K$4&amp;$E895),'Hoja de Trabajo para listado'!$A$151:$Z$151,0)),0)+IFERROR(INDEX('Hoja de Trabajo para listado'!$AB$155:$BA$1048576,MATCH($A895,'Hoja de Trabajo para listado'!$AB$155:$AB$1048576,0),MATCH((CUADRO!K$4&amp;$E895),'Hoja de Trabajo para listado'!$AB$151:$BA$151,0)),0)+IFERROR(INDEX('Hoja de Trabajo para listado'!$BC$155:$CB$1048576,MATCH($A895,'Hoja de Trabajo para listado'!$BC$155:$BC$1048576,0),MATCH((CUADRO!K$4&amp;$E895),'Hoja de Trabajo para listado'!$BC$151:$CB$151,0)),0)+IFERROR(INDEX('Hoja de Trabajo para listado'!$DE$153:$DG$274,MATCH($A895,'Hoja de Trabajo para listado'!$DE$153:$DE$1048576,0),MATCH((CUADRO!K$4&amp;$E895),'Hoja de Trabajo para listado'!$DE$151:$DG$151,0)),0)+IFERROR(INDEX('Hoja de Trabajo para listado'!$CD$155:$DC$1048576,MATCH($A895,'Hoja de Trabajo para listado'!$CD$155:$CD$1048576,0),MATCH((CUADRO!K$4&amp;$E895),'Hoja de Trabajo para listado'!$CD$151:$DC$151,0)),0)</f>
        <v>0</v>
      </c>
      <c r="L895" s="243">
        <f ca="1">+IFERROR(INDEX('Hoja de Trabajo para listado'!$A$155:$Z$1048576,MATCH($A895,'Hoja de Trabajo para listado'!$A$155:$A$1048576,0),MATCH((CUADRO!L$4&amp;$E895),'Hoja de Trabajo para listado'!$A$151:$Z$151,0)),0)+IFERROR(INDEX('Hoja de Trabajo para listado'!$AB$155:$BA$1048576,MATCH($A895,'Hoja de Trabajo para listado'!$AB$155:$AB$1048576,0),MATCH((CUADRO!L$4&amp;$E895),'Hoja de Trabajo para listado'!$AB$151:$BA$151,0)),0)+IFERROR(INDEX('Hoja de Trabajo para listado'!$BC$155:$CB$1048576,MATCH($A895,'Hoja de Trabajo para listado'!$BC$155:$BC$1048576,0),MATCH((CUADRO!L$4&amp;$E895),'Hoja de Trabajo para listado'!$BC$151:$CB$151,0)),0)+IFERROR(INDEX('Hoja de Trabajo para listado'!$DE$153:$DG$274,MATCH($A895,'Hoja de Trabajo para listado'!$DE$153:$DE$1048576,0),MATCH((CUADRO!L$4&amp;$E895),'Hoja de Trabajo para listado'!$DE$151:$DG$151,0)),0)+IFERROR(INDEX('Hoja de Trabajo para listado'!$CD$155:$DC$1048576,MATCH($A895,'Hoja de Trabajo para listado'!$CD$155:$CD$1048576,0),MATCH((CUADRO!L$4&amp;$E895),'Hoja de Trabajo para listado'!$CD$151:$DC$151,0)),0)</f>
        <v>0</v>
      </c>
      <c r="M895" s="243">
        <f ca="1">+IFERROR(INDEX('Hoja de Trabajo para listado'!$A$155:$Z$1048576,MATCH($A895,'Hoja de Trabajo para listado'!$A$155:$A$1048576,0),MATCH((CUADRO!M$4&amp;$E895),'Hoja de Trabajo para listado'!$A$151:$Z$151,0)),0)+IFERROR(INDEX('Hoja de Trabajo para listado'!$AB$155:$BA$1048576,MATCH($A895,'Hoja de Trabajo para listado'!$AB$155:$AB$1048576,0),MATCH((CUADRO!M$4&amp;$E895),'Hoja de Trabajo para listado'!$AB$151:$BA$151,0)),0)+IFERROR(INDEX('Hoja de Trabajo para listado'!$BC$155:$CB$1048576,MATCH($A895,'Hoja de Trabajo para listado'!$BC$155:$BC$1048576,0),MATCH((CUADRO!M$4&amp;$E895),'Hoja de Trabajo para listado'!$BC$151:$CB$151,0)),0)+IFERROR(INDEX('Hoja de Trabajo para listado'!$DE$153:$DG$274,MATCH($A895,'Hoja de Trabajo para listado'!$DE$153:$DE$1048576,0),MATCH((CUADRO!M$4&amp;$E895),'Hoja de Trabajo para listado'!$DE$151:$DG$151,0)),0)+IFERROR(INDEX('Hoja de Trabajo para listado'!$CD$155:$DC$1048576,MATCH($A895,'Hoja de Trabajo para listado'!$CD$155:$CD$1048576,0),MATCH((CUADRO!M$4&amp;$E895),'Hoja de Trabajo para listado'!$CD$151:$DC$151,0)),0)</f>
        <v>0</v>
      </c>
      <c r="N895" s="243">
        <f ca="1">+IFERROR(INDEX('Hoja de Trabajo para listado'!$A$155:$Z$1048576,MATCH($A895,'Hoja de Trabajo para listado'!$A$155:$A$1048576,0),MATCH((CUADRO!N$4&amp;$E895),'Hoja de Trabajo para listado'!$A$151:$Z$151,0)),0)+IFERROR(INDEX('Hoja de Trabajo para listado'!$AB$155:$BA$1048576,MATCH($A895,'Hoja de Trabajo para listado'!$AB$155:$AB$1048576,0),MATCH((CUADRO!N$4&amp;$E895),'Hoja de Trabajo para listado'!$AB$151:$BA$151,0)),0)+IFERROR(INDEX('Hoja de Trabajo para listado'!$BC$155:$CB$1048576,MATCH($A895,'Hoja de Trabajo para listado'!$BC$155:$BC$1048576,0),MATCH((CUADRO!N$4&amp;$E895),'Hoja de Trabajo para listado'!$BC$151:$CB$151,0)),0)+IFERROR(INDEX('Hoja de Trabajo para listado'!$DE$153:$DG$274,MATCH($A895,'Hoja de Trabajo para listado'!$DE$153:$DE$1048576,0),MATCH((CUADRO!N$4&amp;$E895),'Hoja de Trabajo para listado'!$DE$151:$DG$151,0)),0)+IFERROR(INDEX('Hoja de Trabajo para listado'!$CD$155:$DC$1048576,MATCH($A895,'Hoja de Trabajo para listado'!$CD$155:$CD$1048576,0),MATCH((CUADRO!N$4&amp;$E895),'Hoja de Trabajo para listado'!$CD$151:$DC$151,0)),0)</f>
        <v>0</v>
      </c>
      <c r="O895" s="243">
        <f ca="1">+IFERROR(INDEX('Hoja de Trabajo para listado'!$A$155:$Z$1048576,MATCH($A895,'Hoja de Trabajo para listado'!$A$155:$A$1048576,0),MATCH((CUADRO!O$4&amp;$E895),'Hoja de Trabajo para listado'!$A$151:$Z$151,0)),0)+IFERROR(INDEX('Hoja de Trabajo para listado'!$AB$155:$BA$1048576,MATCH($A895,'Hoja de Trabajo para listado'!$AB$155:$AB$1048576,0),MATCH((CUADRO!O$4&amp;$E895),'Hoja de Trabajo para listado'!$AB$151:$BA$151,0)),0)+IFERROR(INDEX('Hoja de Trabajo para listado'!$BC$155:$CB$1048576,MATCH($A895,'Hoja de Trabajo para listado'!$BC$155:$BC$1048576,0),MATCH((CUADRO!O$4&amp;$E895),'Hoja de Trabajo para listado'!$BC$151:$CB$151,0)),0)+IFERROR(INDEX('Hoja de Trabajo para listado'!$DE$153:$DG$274,MATCH($A895,'Hoja de Trabajo para listado'!$DE$153:$DE$1048576,0),MATCH((CUADRO!O$4&amp;$E895),'Hoja de Trabajo para listado'!$DE$151:$DG$151,0)),0)+IFERROR(INDEX('Hoja de Trabajo para listado'!$CD$155:$DC$1048576,MATCH($A895,'Hoja de Trabajo para listado'!$CD$155:$CD$1048576,0),MATCH((CUADRO!O$4&amp;$E895),'Hoja de Trabajo para listado'!$CD$151:$DC$151,0)),0)</f>
        <v>0</v>
      </c>
      <c r="P895" s="243">
        <f ca="1">+IFERROR(INDEX('Hoja de Trabajo para listado'!$A$155:$Z$1048576,MATCH($A895,'Hoja de Trabajo para listado'!$A$155:$A$1048576,0),MATCH((CUADRO!P$4&amp;$E895),'Hoja de Trabajo para listado'!$A$151:$Z$151,0)),0)+IFERROR(INDEX('Hoja de Trabajo para listado'!$AB$155:$BA$1048576,MATCH($A895,'Hoja de Trabajo para listado'!$AB$155:$AB$1048576,0),MATCH((CUADRO!P$4&amp;$E895),'Hoja de Trabajo para listado'!$AB$151:$BA$151,0)),0)+IFERROR(INDEX('Hoja de Trabajo para listado'!$BC$155:$CB$1048576,MATCH($A895,'Hoja de Trabajo para listado'!$BC$155:$BC$1048576,0),MATCH((CUADRO!P$4&amp;$E895),'Hoja de Trabajo para listado'!$BC$151:$CB$151,0)),0)+IFERROR(INDEX('Hoja de Trabajo para listado'!$DE$153:$DG$274,MATCH($A895,'Hoja de Trabajo para listado'!$DE$153:$DE$1048576,0),MATCH((CUADRO!P$4&amp;$E895),'Hoja de Trabajo para listado'!$DE$151:$DG$151,0)),0)+IFERROR(INDEX('Hoja de Trabajo para listado'!$CD$155:$DC$1048576,MATCH($A895,'Hoja de Trabajo para listado'!$CD$155:$CD$1048576,0),MATCH((CUADRO!P$4&amp;$E895),'Hoja de Trabajo para listado'!$CD$151:$DC$151,0)),0)</f>
        <v>0</v>
      </c>
      <c r="Q895" s="243">
        <f ca="1">+IFERROR(INDEX('Hoja de Trabajo para listado'!$A$155:$Z$1048576,MATCH($A895,'Hoja de Trabajo para listado'!$A$155:$A$1048576,0),MATCH((CUADRO!Q$4&amp;$E895),'Hoja de Trabajo para listado'!$A$151:$Z$151,0)),0)+IFERROR(INDEX('Hoja de Trabajo para listado'!$AB$155:$BA$1048576,MATCH($A895,'Hoja de Trabajo para listado'!$AB$155:$AB$1048576,0),MATCH((CUADRO!Q$4&amp;$E895),'Hoja de Trabajo para listado'!$AB$151:$BA$151,0)),0)+IFERROR(INDEX('Hoja de Trabajo para listado'!$BC$155:$CB$1048576,MATCH($A895,'Hoja de Trabajo para listado'!$BC$155:$BC$1048576,0),MATCH((CUADRO!Q$4&amp;$E895),'Hoja de Trabajo para listado'!$BC$151:$CB$151,0)),0)+IFERROR(INDEX('Hoja de Trabajo para listado'!$DE$153:$DG$274,MATCH($A895,'Hoja de Trabajo para listado'!$DE$153:$DE$1048576,0),MATCH((CUADRO!Q$4&amp;$E895),'Hoja de Trabajo para listado'!$DE$151:$DG$151,0)),0)+IFERROR(INDEX('Hoja de Trabajo para listado'!$CD$155:$DC$1048576,MATCH($A895,'Hoja de Trabajo para listado'!$CD$155:$CD$1048576,0),MATCH((CUADRO!Q$4&amp;$E895),'Hoja de Trabajo para listado'!$CD$151:$DC$151,0)),0)</f>
        <v>0</v>
      </c>
      <c r="R895" s="243">
        <f t="shared" ca="1" si="33"/>
        <v>0</v>
      </c>
      <c r="S895" s="249"/>
      <c r="T895" s="243">
        <f ca="1">+T896</f>
        <v>0</v>
      </c>
      <c r="U895" s="242">
        <f t="shared" si="34"/>
        <v>1</v>
      </c>
      <c r="V895" s="333" t="str">
        <f>+VLOOKUP(A895,bd_lista!$A$3:$E$592,5,FALSE)</f>
        <v>Gobiernos Autonomos Municipales</v>
      </c>
      <c r="W895" s="387" t="str">
        <f>+V895</f>
        <v>Gobiernos Autonomos Municipales</v>
      </c>
      <c r="X895" s="242">
        <f>+VLOOKUP(A895,[4]Sheet1!$A$13:$D$744,4,FALSE)</f>
        <v>0</v>
      </c>
      <c r="Y895" s="242" t="e">
        <f>+VLOOKUP(X895,bd_lista!$A$3:$C$592,3,FALSE)</f>
        <v>#N/A</v>
      </c>
      <c r="Z895" s="294">
        <f>+X895</f>
        <v>0</v>
      </c>
      <c r="AA895" s="295" t="e">
        <f>+Y895</f>
        <v>#N/A</v>
      </c>
    </row>
    <row r="896" spans="1:27" customFormat="1" ht="15" hidden="1" customHeight="1">
      <c r="A896" s="32">
        <v>1530</v>
      </c>
      <c r="B896" s="393"/>
      <c r="C896" s="247" t="str">
        <f>+VLOOKUP(A896,bd_lista!$A$3:$C$592,3,FALSE)</f>
        <v>Gobierno Autónomo Municipal de Uyuni</v>
      </c>
      <c r="D896" s="390"/>
      <c r="E896" s="244" t="s">
        <v>1305</v>
      </c>
      <c r="F896" s="245">
        <f ca="1">+IFERROR(INDEX('Hoja de Trabajo para listado'!$A$155:$Z$1048576,MATCH($A896,'Hoja de Trabajo para listado'!$A$155:$A$1048576,0),MATCH((CUADRO!F$4&amp;$E896),'Hoja de Trabajo para listado'!$A$151:$Z$151,0)),0)+IFERROR(INDEX('Hoja de Trabajo para listado'!$AB$155:$BA$1048576,MATCH($A896,'Hoja de Trabajo para listado'!$AB$155:$AB$1048576,0),MATCH((CUADRO!F$4&amp;$E896),'Hoja de Trabajo para listado'!$AB$151:$BA$151,0)),0)+IFERROR(INDEX('Hoja de Trabajo para listado'!$BC$155:$CB$1048576,MATCH($A896,'Hoja de Trabajo para listado'!$BC$155:$BC$1048576,0),MATCH((CUADRO!F$4&amp;$E896),'Hoja de Trabajo para listado'!$BC$151:$CB$151,0)),0)+IFERROR(INDEX('Hoja de Trabajo para listado'!$DE$153:$DG$274,MATCH($A896,'Hoja de Trabajo para listado'!$DE$153:$DE$1048576,0),MATCH((CUADRO!F$4&amp;$E896),'Hoja de Trabajo para listado'!$DE$151:$DG$151,0)),0)+IFERROR(INDEX('Hoja de Trabajo para listado'!$CD$155:$DC$1048576,MATCH($A896,'Hoja de Trabajo para listado'!$CD$155:$CD$1048576,0),MATCH((CUADRO!F$4&amp;$E896),'Hoja de Trabajo para listado'!$CD$151:$DC$151,0)),0)</f>
        <v>0</v>
      </c>
      <c r="G896" s="245">
        <f ca="1">+IFERROR(INDEX('Hoja de Trabajo para listado'!$A$155:$Z$1048576,MATCH($A896,'Hoja de Trabajo para listado'!$A$155:$A$1048576,0),MATCH((CUADRO!G$4&amp;$E896),'Hoja de Trabajo para listado'!$A$151:$Z$151,0)),0)+IFERROR(INDEX('Hoja de Trabajo para listado'!$AB$155:$BA$1048576,MATCH($A896,'Hoja de Trabajo para listado'!$AB$155:$AB$1048576,0),MATCH((CUADRO!G$4&amp;$E896),'Hoja de Trabajo para listado'!$AB$151:$BA$151,0)),0)+IFERROR(INDEX('Hoja de Trabajo para listado'!$BC$155:$CB$1048576,MATCH($A896,'Hoja de Trabajo para listado'!$BC$155:$BC$1048576,0),MATCH((CUADRO!G$4&amp;$E896),'Hoja de Trabajo para listado'!$BC$151:$CB$151,0)),0)+IFERROR(INDEX('Hoja de Trabajo para listado'!$DE$153:$DG$274,MATCH($A896,'Hoja de Trabajo para listado'!$DE$153:$DE$1048576,0),MATCH((CUADRO!G$4&amp;$E896),'Hoja de Trabajo para listado'!$DE$151:$DG$151,0)),0)+IFERROR(INDEX('Hoja de Trabajo para listado'!$CD$155:$DC$1048576,MATCH($A896,'Hoja de Trabajo para listado'!$CD$155:$CD$1048576,0),MATCH((CUADRO!G$4&amp;$E896),'Hoja de Trabajo para listado'!$CD$151:$DC$151,0)),0)</f>
        <v>0</v>
      </c>
      <c r="H896" s="245">
        <f ca="1">+IFERROR(INDEX('Hoja de Trabajo para listado'!$A$155:$Z$1048576,MATCH($A896,'Hoja de Trabajo para listado'!$A$155:$A$1048576,0),MATCH((CUADRO!H$4&amp;$E896),'Hoja de Trabajo para listado'!$A$151:$Z$151,0)),0)+IFERROR(INDEX('Hoja de Trabajo para listado'!$AB$155:$BA$1048576,MATCH($A896,'Hoja de Trabajo para listado'!$AB$155:$AB$1048576,0),MATCH((CUADRO!H$4&amp;$E896),'Hoja de Trabajo para listado'!$AB$151:$BA$151,0)),0)+IFERROR(INDEX('Hoja de Trabajo para listado'!$BC$155:$CB$1048576,MATCH($A896,'Hoja de Trabajo para listado'!$BC$155:$BC$1048576,0),MATCH((CUADRO!H$4&amp;$E896),'Hoja de Trabajo para listado'!$BC$151:$CB$151,0)),0)+IFERROR(INDEX('Hoja de Trabajo para listado'!$DE$153:$DG$274,MATCH($A896,'Hoja de Trabajo para listado'!$DE$153:$DE$1048576,0),MATCH((CUADRO!H$4&amp;$E896),'Hoja de Trabajo para listado'!$DE$151:$DG$151,0)),0)+IFERROR(INDEX('Hoja de Trabajo para listado'!$CD$155:$DC$1048576,MATCH($A896,'Hoja de Trabajo para listado'!$CD$155:$CD$1048576,0),MATCH((CUADRO!H$4&amp;$E896),'Hoja de Trabajo para listado'!$CD$151:$DC$151,0)),0)</f>
        <v>0</v>
      </c>
      <c r="I896" s="245">
        <f ca="1">+IFERROR(INDEX('Hoja de Trabajo para listado'!$A$155:$Z$1048576,MATCH($A896,'Hoja de Trabajo para listado'!$A$155:$A$1048576,0),MATCH((CUADRO!I$4&amp;$E896),'Hoja de Trabajo para listado'!$A$151:$Z$151,0)),0)+IFERROR(INDEX('Hoja de Trabajo para listado'!$AB$155:$BA$1048576,MATCH($A896,'Hoja de Trabajo para listado'!$AB$155:$AB$1048576,0),MATCH((CUADRO!I$4&amp;$E896),'Hoja de Trabajo para listado'!$AB$151:$BA$151,0)),0)+IFERROR(INDEX('Hoja de Trabajo para listado'!$BC$155:$CB$1048576,MATCH($A896,'Hoja de Trabajo para listado'!$BC$155:$BC$1048576,0),MATCH((CUADRO!I$4&amp;$E896),'Hoja de Trabajo para listado'!$BC$151:$CB$151,0)),0)+IFERROR(INDEX('Hoja de Trabajo para listado'!$DE$153:$DG$274,MATCH($A896,'Hoja de Trabajo para listado'!$DE$153:$DE$1048576,0),MATCH((CUADRO!I$4&amp;$E896),'Hoja de Trabajo para listado'!$DE$151:$DG$151,0)),0)+IFERROR(INDEX('Hoja de Trabajo para listado'!$CD$155:$DC$1048576,MATCH($A896,'Hoja de Trabajo para listado'!$CD$155:$CD$1048576,0),MATCH((CUADRO!I$4&amp;$E896),'Hoja de Trabajo para listado'!$CD$151:$DC$151,0)),0)</f>
        <v>0</v>
      </c>
      <c r="J896" s="245">
        <f ca="1">+IFERROR(INDEX('Hoja de Trabajo para listado'!$A$155:$Z$1048576,MATCH($A896,'Hoja de Trabajo para listado'!$A$155:$A$1048576,0),MATCH((CUADRO!J$4&amp;$E896),'Hoja de Trabajo para listado'!$A$151:$Z$151,0)),0)+IFERROR(INDEX('Hoja de Trabajo para listado'!$AB$155:$BA$1048576,MATCH($A896,'Hoja de Trabajo para listado'!$AB$155:$AB$1048576,0),MATCH((CUADRO!J$4&amp;$E896),'Hoja de Trabajo para listado'!$AB$151:$BA$151,0)),0)+IFERROR(INDEX('Hoja de Trabajo para listado'!$BC$155:$CB$1048576,MATCH($A896,'Hoja de Trabajo para listado'!$BC$155:$BC$1048576,0),MATCH((CUADRO!J$4&amp;$E896),'Hoja de Trabajo para listado'!$BC$151:$CB$151,0)),0)+IFERROR(INDEX('Hoja de Trabajo para listado'!$DE$153:$DG$274,MATCH($A896,'Hoja de Trabajo para listado'!$DE$153:$DE$1048576,0),MATCH((CUADRO!J$4&amp;$E896),'Hoja de Trabajo para listado'!$DE$151:$DG$151,0)),0)+IFERROR(INDEX('Hoja de Trabajo para listado'!$CD$155:$DC$1048576,MATCH($A896,'Hoja de Trabajo para listado'!$CD$155:$CD$1048576,0),MATCH((CUADRO!J$4&amp;$E896),'Hoja de Trabajo para listado'!$CD$151:$DC$151,0)),0)</f>
        <v>0</v>
      </c>
      <c r="K896" s="245">
        <f ca="1">+IFERROR(INDEX('Hoja de Trabajo para listado'!$A$155:$Z$1048576,MATCH($A896,'Hoja de Trabajo para listado'!$A$155:$A$1048576,0),MATCH((CUADRO!K$4&amp;$E896),'Hoja de Trabajo para listado'!$A$151:$Z$151,0)),0)+IFERROR(INDEX('Hoja de Trabajo para listado'!$AB$155:$BA$1048576,MATCH($A896,'Hoja de Trabajo para listado'!$AB$155:$AB$1048576,0),MATCH((CUADRO!K$4&amp;$E896),'Hoja de Trabajo para listado'!$AB$151:$BA$151,0)),0)+IFERROR(INDEX('Hoja de Trabajo para listado'!$BC$155:$CB$1048576,MATCH($A896,'Hoja de Trabajo para listado'!$BC$155:$BC$1048576,0),MATCH((CUADRO!K$4&amp;$E896),'Hoja de Trabajo para listado'!$BC$151:$CB$151,0)),0)+IFERROR(INDEX('Hoja de Trabajo para listado'!$DE$153:$DG$274,MATCH($A896,'Hoja de Trabajo para listado'!$DE$153:$DE$1048576,0),MATCH((CUADRO!K$4&amp;$E896),'Hoja de Trabajo para listado'!$DE$151:$DG$151,0)),0)+IFERROR(INDEX('Hoja de Trabajo para listado'!$CD$155:$DC$1048576,MATCH($A896,'Hoja de Trabajo para listado'!$CD$155:$CD$1048576,0),MATCH((CUADRO!K$4&amp;$E896),'Hoja de Trabajo para listado'!$CD$151:$DC$151,0)),0)</f>
        <v>0</v>
      </c>
      <c r="L896" s="245">
        <f ca="1">+IFERROR(INDEX('Hoja de Trabajo para listado'!$A$155:$Z$1048576,MATCH($A896,'Hoja de Trabajo para listado'!$A$155:$A$1048576,0),MATCH((CUADRO!L$4&amp;$E896),'Hoja de Trabajo para listado'!$A$151:$Z$151,0)),0)+IFERROR(INDEX('Hoja de Trabajo para listado'!$AB$155:$BA$1048576,MATCH($A896,'Hoja de Trabajo para listado'!$AB$155:$AB$1048576,0),MATCH((CUADRO!L$4&amp;$E896),'Hoja de Trabajo para listado'!$AB$151:$BA$151,0)),0)+IFERROR(INDEX('Hoja de Trabajo para listado'!$BC$155:$CB$1048576,MATCH($A896,'Hoja de Trabajo para listado'!$BC$155:$BC$1048576,0),MATCH((CUADRO!L$4&amp;$E896),'Hoja de Trabajo para listado'!$BC$151:$CB$151,0)),0)+IFERROR(INDEX('Hoja de Trabajo para listado'!$DE$153:$DG$274,MATCH($A896,'Hoja de Trabajo para listado'!$DE$153:$DE$1048576,0),MATCH((CUADRO!L$4&amp;$E896),'Hoja de Trabajo para listado'!$DE$151:$DG$151,0)),0)+IFERROR(INDEX('Hoja de Trabajo para listado'!$CD$155:$DC$1048576,MATCH($A896,'Hoja de Trabajo para listado'!$CD$155:$CD$1048576,0),MATCH((CUADRO!L$4&amp;$E896),'Hoja de Trabajo para listado'!$CD$151:$DC$151,0)),0)</f>
        <v>0</v>
      </c>
      <c r="M896" s="245">
        <f ca="1">+IFERROR(INDEX('Hoja de Trabajo para listado'!$A$155:$Z$1048576,MATCH($A896,'Hoja de Trabajo para listado'!$A$155:$A$1048576,0),MATCH((CUADRO!M$4&amp;$E896),'Hoja de Trabajo para listado'!$A$151:$Z$151,0)),0)+IFERROR(INDEX('Hoja de Trabajo para listado'!$AB$155:$BA$1048576,MATCH($A896,'Hoja de Trabajo para listado'!$AB$155:$AB$1048576,0),MATCH((CUADRO!M$4&amp;$E896),'Hoja de Trabajo para listado'!$AB$151:$BA$151,0)),0)+IFERROR(INDEX('Hoja de Trabajo para listado'!$BC$155:$CB$1048576,MATCH($A896,'Hoja de Trabajo para listado'!$BC$155:$BC$1048576,0),MATCH((CUADRO!M$4&amp;$E896),'Hoja de Trabajo para listado'!$BC$151:$CB$151,0)),0)+IFERROR(INDEX('Hoja de Trabajo para listado'!$DE$153:$DG$274,MATCH($A896,'Hoja de Trabajo para listado'!$DE$153:$DE$1048576,0),MATCH((CUADRO!M$4&amp;$E896),'Hoja de Trabajo para listado'!$DE$151:$DG$151,0)),0)+IFERROR(INDEX('Hoja de Trabajo para listado'!$CD$155:$DC$1048576,MATCH($A896,'Hoja de Trabajo para listado'!$CD$155:$CD$1048576,0),MATCH((CUADRO!M$4&amp;$E896),'Hoja de Trabajo para listado'!$CD$151:$DC$151,0)),0)</f>
        <v>0</v>
      </c>
      <c r="N896" s="245">
        <f ca="1">+IFERROR(INDEX('Hoja de Trabajo para listado'!$A$155:$Z$1048576,MATCH($A896,'Hoja de Trabajo para listado'!$A$155:$A$1048576,0),MATCH((CUADRO!N$4&amp;$E896),'Hoja de Trabajo para listado'!$A$151:$Z$151,0)),0)+IFERROR(INDEX('Hoja de Trabajo para listado'!$AB$155:$BA$1048576,MATCH($A896,'Hoja de Trabajo para listado'!$AB$155:$AB$1048576,0),MATCH((CUADRO!N$4&amp;$E896),'Hoja de Trabajo para listado'!$AB$151:$BA$151,0)),0)+IFERROR(INDEX('Hoja de Trabajo para listado'!$BC$155:$CB$1048576,MATCH($A896,'Hoja de Trabajo para listado'!$BC$155:$BC$1048576,0),MATCH((CUADRO!N$4&amp;$E896),'Hoja de Trabajo para listado'!$BC$151:$CB$151,0)),0)+IFERROR(INDEX('Hoja de Trabajo para listado'!$DE$153:$DG$274,MATCH($A896,'Hoja de Trabajo para listado'!$DE$153:$DE$1048576,0),MATCH((CUADRO!N$4&amp;$E896),'Hoja de Trabajo para listado'!$DE$151:$DG$151,0)),0)+IFERROR(INDEX('Hoja de Trabajo para listado'!$CD$155:$DC$1048576,MATCH($A896,'Hoja de Trabajo para listado'!$CD$155:$CD$1048576,0),MATCH((CUADRO!N$4&amp;$E896),'Hoja de Trabajo para listado'!$CD$151:$DC$151,0)),0)</f>
        <v>0</v>
      </c>
      <c r="O896" s="245">
        <f ca="1">+IFERROR(INDEX('Hoja de Trabajo para listado'!$A$155:$Z$1048576,MATCH($A896,'Hoja de Trabajo para listado'!$A$155:$A$1048576,0),MATCH((CUADRO!O$4&amp;$E896),'Hoja de Trabajo para listado'!$A$151:$Z$151,0)),0)+IFERROR(INDEX('Hoja de Trabajo para listado'!$AB$155:$BA$1048576,MATCH($A896,'Hoja de Trabajo para listado'!$AB$155:$AB$1048576,0),MATCH((CUADRO!O$4&amp;$E896),'Hoja de Trabajo para listado'!$AB$151:$BA$151,0)),0)+IFERROR(INDEX('Hoja de Trabajo para listado'!$BC$155:$CB$1048576,MATCH($A896,'Hoja de Trabajo para listado'!$BC$155:$BC$1048576,0),MATCH((CUADRO!O$4&amp;$E896),'Hoja de Trabajo para listado'!$BC$151:$CB$151,0)),0)+IFERROR(INDEX('Hoja de Trabajo para listado'!$DE$153:$DG$274,MATCH($A896,'Hoja de Trabajo para listado'!$DE$153:$DE$1048576,0),MATCH((CUADRO!O$4&amp;$E896),'Hoja de Trabajo para listado'!$DE$151:$DG$151,0)),0)+IFERROR(INDEX('Hoja de Trabajo para listado'!$CD$155:$DC$1048576,MATCH($A896,'Hoja de Trabajo para listado'!$CD$155:$CD$1048576,0),MATCH((CUADRO!O$4&amp;$E896),'Hoja de Trabajo para listado'!$CD$151:$DC$151,0)),0)</f>
        <v>0</v>
      </c>
      <c r="P896" s="245">
        <f ca="1">+IFERROR(INDEX('Hoja de Trabajo para listado'!$A$155:$Z$1048576,MATCH($A896,'Hoja de Trabajo para listado'!$A$155:$A$1048576,0),MATCH((CUADRO!P$4&amp;$E896),'Hoja de Trabajo para listado'!$A$151:$Z$151,0)),0)+IFERROR(INDEX('Hoja de Trabajo para listado'!$AB$155:$BA$1048576,MATCH($A896,'Hoja de Trabajo para listado'!$AB$155:$AB$1048576,0),MATCH((CUADRO!P$4&amp;$E896),'Hoja de Trabajo para listado'!$AB$151:$BA$151,0)),0)+IFERROR(INDEX('Hoja de Trabajo para listado'!$BC$155:$CB$1048576,MATCH($A896,'Hoja de Trabajo para listado'!$BC$155:$BC$1048576,0),MATCH((CUADRO!P$4&amp;$E896),'Hoja de Trabajo para listado'!$BC$151:$CB$151,0)),0)+IFERROR(INDEX('Hoja de Trabajo para listado'!$DE$153:$DG$274,MATCH($A896,'Hoja de Trabajo para listado'!$DE$153:$DE$1048576,0),MATCH((CUADRO!P$4&amp;$E896),'Hoja de Trabajo para listado'!$DE$151:$DG$151,0)),0)+IFERROR(INDEX('Hoja de Trabajo para listado'!$CD$155:$DC$1048576,MATCH($A896,'Hoja de Trabajo para listado'!$CD$155:$CD$1048576,0),MATCH((CUADRO!P$4&amp;$E896),'Hoja de Trabajo para listado'!$CD$151:$DC$151,0)),0)</f>
        <v>0</v>
      </c>
      <c r="Q896" s="245">
        <f ca="1">+IFERROR(INDEX('Hoja de Trabajo para listado'!$A$155:$Z$1048576,MATCH($A896,'Hoja de Trabajo para listado'!$A$155:$A$1048576,0),MATCH((CUADRO!Q$4&amp;$E896),'Hoja de Trabajo para listado'!$A$151:$Z$151,0)),0)+IFERROR(INDEX('Hoja de Trabajo para listado'!$AB$155:$BA$1048576,MATCH($A896,'Hoja de Trabajo para listado'!$AB$155:$AB$1048576,0),MATCH((CUADRO!Q$4&amp;$E896),'Hoja de Trabajo para listado'!$AB$151:$BA$151,0)),0)+IFERROR(INDEX('Hoja de Trabajo para listado'!$BC$155:$CB$1048576,MATCH($A896,'Hoja de Trabajo para listado'!$BC$155:$BC$1048576,0),MATCH((CUADRO!Q$4&amp;$E896),'Hoja de Trabajo para listado'!$BC$151:$CB$151,0)),0)+IFERROR(INDEX('Hoja de Trabajo para listado'!$DE$153:$DG$274,MATCH($A896,'Hoja de Trabajo para listado'!$DE$153:$DE$1048576,0),MATCH((CUADRO!Q$4&amp;$E896),'Hoja de Trabajo para listado'!$DE$151:$DG$151,0)),0)+IFERROR(INDEX('Hoja de Trabajo para listado'!$CD$155:$DC$1048576,MATCH($A896,'Hoja de Trabajo para listado'!$CD$155:$CD$1048576,0),MATCH((CUADRO!Q$4&amp;$E896),'Hoja de Trabajo para listado'!$CD$151:$DC$151,0)),0)</f>
        <v>0</v>
      </c>
      <c r="R896" s="245">
        <f t="shared" ca="1" si="33"/>
        <v>0</v>
      </c>
      <c r="S896" s="259">
        <f ca="1">+R895+R896</f>
        <v>0</v>
      </c>
      <c r="T896" s="245">
        <f ca="1">+S896</f>
        <v>0</v>
      </c>
      <c r="U896" s="244">
        <f t="shared" si="34"/>
        <v>2</v>
      </c>
      <c r="V896" s="333" t="str">
        <f>+VLOOKUP(A896,bd_lista!$A$3:$E$592,5,FALSE)</f>
        <v>Gobiernos Autonomos Municipales</v>
      </c>
      <c r="W896" s="388"/>
      <c r="X896" s="242">
        <f>+VLOOKUP(A896,[4]Sheet1!$A$13:$D$744,4,FALSE)</f>
        <v>0</v>
      </c>
      <c r="Y896" s="242" t="e">
        <f>+VLOOKUP(X896,bd_lista!$A$3:$C$592,3,FALSE)</f>
        <v>#N/A</v>
      </c>
      <c r="Z896" s="292"/>
      <c r="AA896" s="293"/>
    </row>
    <row r="897" spans="1:27" customFormat="1" ht="15" hidden="1" customHeight="1">
      <c r="A897" s="32">
        <v>1531</v>
      </c>
      <c r="B897" s="392">
        <f>+A897</f>
        <v>1531</v>
      </c>
      <c r="C897" s="247" t="str">
        <f>+VLOOKUP(A897,bd_lista!$A$3:$C$592,3,FALSE)</f>
        <v>Gobierno Autónomo Municipal de Tomave</v>
      </c>
      <c r="D897" s="389" t="str">
        <f>+C897</f>
        <v>Gobierno Autónomo Municipal de Tomave</v>
      </c>
      <c r="E897" s="242" t="s">
        <v>1304</v>
      </c>
      <c r="F897" s="243">
        <f ca="1">+IFERROR(INDEX('Hoja de Trabajo para listado'!$A$155:$Z$1048576,MATCH($A897,'Hoja de Trabajo para listado'!$A$155:$A$1048576,0),MATCH((CUADRO!F$4&amp;$E897),'Hoja de Trabajo para listado'!$A$151:$Z$151,0)),0)+IFERROR(INDEX('Hoja de Trabajo para listado'!$AB$155:$BA$1048576,MATCH($A897,'Hoja de Trabajo para listado'!$AB$155:$AB$1048576,0),MATCH((CUADRO!F$4&amp;$E897),'Hoja de Trabajo para listado'!$AB$151:$BA$151,0)),0)+IFERROR(INDEX('Hoja de Trabajo para listado'!$BC$155:$CB$1048576,MATCH($A897,'Hoja de Trabajo para listado'!$BC$155:$BC$1048576,0),MATCH((CUADRO!F$4&amp;$E897),'Hoja de Trabajo para listado'!$BC$151:$CB$151,0)),0)+IFERROR(INDEX('Hoja de Trabajo para listado'!$DE$153:$DG$274,MATCH($A897,'Hoja de Trabajo para listado'!$DE$153:$DE$1048576,0),MATCH((CUADRO!F$4&amp;$E897),'Hoja de Trabajo para listado'!$DE$151:$DG$151,0)),0)+IFERROR(INDEX('Hoja de Trabajo para listado'!$CD$155:$DC$1048576,MATCH($A897,'Hoja de Trabajo para listado'!$CD$155:$CD$1048576,0),MATCH((CUADRO!F$4&amp;$E897),'Hoja de Trabajo para listado'!$CD$151:$DC$151,0)),0)</f>
        <v>0</v>
      </c>
      <c r="G897" s="243">
        <f ca="1">+IFERROR(INDEX('Hoja de Trabajo para listado'!$A$155:$Z$1048576,MATCH($A897,'Hoja de Trabajo para listado'!$A$155:$A$1048576,0),MATCH((CUADRO!G$4&amp;$E897),'Hoja de Trabajo para listado'!$A$151:$Z$151,0)),0)+IFERROR(INDEX('Hoja de Trabajo para listado'!$AB$155:$BA$1048576,MATCH($A897,'Hoja de Trabajo para listado'!$AB$155:$AB$1048576,0),MATCH((CUADRO!G$4&amp;$E897),'Hoja de Trabajo para listado'!$AB$151:$BA$151,0)),0)+IFERROR(INDEX('Hoja de Trabajo para listado'!$BC$155:$CB$1048576,MATCH($A897,'Hoja de Trabajo para listado'!$BC$155:$BC$1048576,0),MATCH((CUADRO!G$4&amp;$E897),'Hoja de Trabajo para listado'!$BC$151:$CB$151,0)),0)+IFERROR(INDEX('Hoja de Trabajo para listado'!$DE$153:$DG$274,MATCH($A897,'Hoja de Trabajo para listado'!$DE$153:$DE$1048576,0),MATCH((CUADRO!G$4&amp;$E897),'Hoja de Trabajo para listado'!$DE$151:$DG$151,0)),0)+IFERROR(INDEX('Hoja de Trabajo para listado'!$CD$155:$DC$1048576,MATCH($A897,'Hoja de Trabajo para listado'!$CD$155:$CD$1048576,0),MATCH((CUADRO!G$4&amp;$E897),'Hoja de Trabajo para listado'!$CD$151:$DC$151,0)),0)</f>
        <v>0</v>
      </c>
      <c r="H897" s="243">
        <f ca="1">+IFERROR(INDEX('Hoja de Trabajo para listado'!$A$155:$Z$1048576,MATCH($A897,'Hoja de Trabajo para listado'!$A$155:$A$1048576,0),MATCH((CUADRO!H$4&amp;$E897),'Hoja de Trabajo para listado'!$A$151:$Z$151,0)),0)+IFERROR(INDEX('Hoja de Trabajo para listado'!$AB$155:$BA$1048576,MATCH($A897,'Hoja de Trabajo para listado'!$AB$155:$AB$1048576,0),MATCH((CUADRO!H$4&amp;$E897),'Hoja de Trabajo para listado'!$AB$151:$BA$151,0)),0)+IFERROR(INDEX('Hoja de Trabajo para listado'!$BC$155:$CB$1048576,MATCH($A897,'Hoja de Trabajo para listado'!$BC$155:$BC$1048576,0),MATCH((CUADRO!H$4&amp;$E897),'Hoja de Trabajo para listado'!$BC$151:$CB$151,0)),0)+IFERROR(INDEX('Hoja de Trabajo para listado'!$DE$153:$DG$274,MATCH($A897,'Hoja de Trabajo para listado'!$DE$153:$DE$1048576,0),MATCH((CUADRO!H$4&amp;$E897),'Hoja de Trabajo para listado'!$DE$151:$DG$151,0)),0)+IFERROR(INDEX('Hoja de Trabajo para listado'!$CD$155:$DC$1048576,MATCH($A897,'Hoja de Trabajo para listado'!$CD$155:$CD$1048576,0),MATCH((CUADRO!H$4&amp;$E897),'Hoja de Trabajo para listado'!$CD$151:$DC$151,0)),0)</f>
        <v>0</v>
      </c>
      <c r="I897" s="243">
        <f ca="1">+IFERROR(INDEX('Hoja de Trabajo para listado'!$A$155:$Z$1048576,MATCH($A897,'Hoja de Trabajo para listado'!$A$155:$A$1048576,0),MATCH((CUADRO!I$4&amp;$E897),'Hoja de Trabajo para listado'!$A$151:$Z$151,0)),0)+IFERROR(INDEX('Hoja de Trabajo para listado'!$AB$155:$BA$1048576,MATCH($A897,'Hoja de Trabajo para listado'!$AB$155:$AB$1048576,0),MATCH((CUADRO!I$4&amp;$E897),'Hoja de Trabajo para listado'!$AB$151:$BA$151,0)),0)+IFERROR(INDEX('Hoja de Trabajo para listado'!$BC$155:$CB$1048576,MATCH($A897,'Hoja de Trabajo para listado'!$BC$155:$BC$1048576,0),MATCH((CUADRO!I$4&amp;$E897),'Hoja de Trabajo para listado'!$BC$151:$CB$151,0)),0)+IFERROR(INDEX('Hoja de Trabajo para listado'!$DE$153:$DG$274,MATCH($A897,'Hoja de Trabajo para listado'!$DE$153:$DE$1048576,0),MATCH((CUADRO!I$4&amp;$E897),'Hoja de Trabajo para listado'!$DE$151:$DG$151,0)),0)+IFERROR(INDEX('Hoja de Trabajo para listado'!$CD$155:$DC$1048576,MATCH($A897,'Hoja de Trabajo para listado'!$CD$155:$CD$1048576,0),MATCH((CUADRO!I$4&amp;$E897),'Hoja de Trabajo para listado'!$CD$151:$DC$151,0)),0)</f>
        <v>0</v>
      </c>
      <c r="J897" s="243">
        <f ca="1">+IFERROR(INDEX('Hoja de Trabajo para listado'!$A$155:$Z$1048576,MATCH($A897,'Hoja de Trabajo para listado'!$A$155:$A$1048576,0),MATCH((CUADRO!J$4&amp;$E897),'Hoja de Trabajo para listado'!$A$151:$Z$151,0)),0)+IFERROR(INDEX('Hoja de Trabajo para listado'!$AB$155:$BA$1048576,MATCH($A897,'Hoja de Trabajo para listado'!$AB$155:$AB$1048576,0),MATCH((CUADRO!J$4&amp;$E897),'Hoja de Trabajo para listado'!$AB$151:$BA$151,0)),0)+IFERROR(INDEX('Hoja de Trabajo para listado'!$BC$155:$CB$1048576,MATCH($A897,'Hoja de Trabajo para listado'!$BC$155:$BC$1048576,0),MATCH((CUADRO!J$4&amp;$E897),'Hoja de Trabajo para listado'!$BC$151:$CB$151,0)),0)+IFERROR(INDEX('Hoja de Trabajo para listado'!$DE$153:$DG$274,MATCH($A897,'Hoja de Trabajo para listado'!$DE$153:$DE$1048576,0),MATCH((CUADRO!J$4&amp;$E897),'Hoja de Trabajo para listado'!$DE$151:$DG$151,0)),0)+IFERROR(INDEX('Hoja de Trabajo para listado'!$CD$155:$DC$1048576,MATCH($A897,'Hoja de Trabajo para listado'!$CD$155:$CD$1048576,0),MATCH((CUADRO!J$4&amp;$E897),'Hoja de Trabajo para listado'!$CD$151:$DC$151,0)),0)</f>
        <v>0</v>
      </c>
      <c r="K897" s="243">
        <f ca="1">+IFERROR(INDEX('Hoja de Trabajo para listado'!$A$155:$Z$1048576,MATCH($A897,'Hoja de Trabajo para listado'!$A$155:$A$1048576,0),MATCH((CUADRO!K$4&amp;$E897),'Hoja de Trabajo para listado'!$A$151:$Z$151,0)),0)+IFERROR(INDEX('Hoja de Trabajo para listado'!$AB$155:$BA$1048576,MATCH($A897,'Hoja de Trabajo para listado'!$AB$155:$AB$1048576,0),MATCH((CUADRO!K$4&amp;$E897),'Hoja de Trabajo para listado'!$AB$151:$BA$151,0)),0)+IFERROR(INDEX('Hoja de Trabajo para listado'!$BC$155:$CB$1048576,MATCH($A897,'Hoja de Trabajo para listado'!$BC$155:$BC$1048576,0),MATCH((CUADRO!K$4&amp;$E897),'Hoja de Trabajo para listado'!$BC$151:$CB$151,0)),0)+IFERROR(INDEX('Hoja de Trabajo para listado'!$DE$153:$DG$274,MATCH($A897,'Hoja de Trabajo para listado'!$DE$153:$DE$1048576,0),MATCH((CUADRO!K$4&amp;$E897),'Hoja de Trabajo para listado'!$DE$151:$DG$151,0)),0)+IFERROR(INDEX('Hoja de Trabajo para listado'!$CD$155:$DC$1048576,MATCH($A897,'Hoja de Trabajo para listado'!$CD$155:$CD$1048576,0),MATCH((CUADRO!K$4&amp;$E897),'Hoja de Trabajo para listado'!$CD$151:$DC$151,0)),0)</f>
        <v>0</v>
      </c>
      <c r="L897" s="243">
        <f ca="1">+IFERROR(INDEX('Hoja de Trabajo para listado'!$A$155:$Z$1048576,MATCH($A897,'Hoja de Trabajo para listado'!$A$155:$A$1048576,0),MATCH((CUADRO!L$4&amp;$E897),'Hoja de Trabajo para listado'!$A$151:$Z$151,0)),0)+IFERROR(INDEX('Hoja de Trabajo para listado'!$AB$155:$BA$1048576,MATCH($A897,'Hoja de Trabajo para listado'!$AB$155:$AB$1048576,0),MATCH((CUADRO!L$4&amp;$E897),'Hoja de Trabajo para listado'!$AB$151:$BA$151,0)),0)+IFERROR(INDEX('Hoja de Trabajo para listado'!$BC$155:$CB$1048576,MATCH($A897,'Hoja de Trabajo para listado'!$BC$155:$BC$1048576,0),MATCH((CUADRO!L$4&amp;$E897),'Hoja de Trabajo para listado'!$BC$151:$CB$151,0)),0)+IFERROR(INDEX('Hoja de Trabajo para listado'!$DE$153:$DG$274,MATCH($A897,'Hoja de Trabajo para listado'!$DE$153:$DE$1048576,0),MATCH((CUADRO!L$4&amp;$E897),'Hoja de Trabajo para listado'!$DE$151:$DG$151,0)),0)+IFERROR(INDEX('Hoja de Trabajo para listado'!$CD$155:$DC$1048576,MATCH($A897,'Hoja de Trabajo para listado'!$CD$155:$CD$1048576,0),MATCH((CUADRO!L$4&amp;$E897),'Hoja de Trabajo para listado'!$CD$151:$DC$151,0)),0)</f>
        <v>0</v>
      </c>
      <c r="M897" s="243">
        <f ca="1">+IFERROR(INDEX('Hoja de Trabajo para listado'!$A$155:$Z$1048576,MATCH($A897,'Hoja de Trabajo para listado'!$A$155:$A$1048576,0),MATCH((CUADRO!M$4&amp;$E897),'Hoja de Trabajo para listado'!$A$151:$Z$151,0)),0)+IFERROR(INDEX('Hoja de Trabajo para listado'!$AB$155:$BA$1048576,MATCH($A897,'Hoja de Trabajo para listado'!$AB$155:$AB$1048576,0),MATCH((CUADRO!M$4&amp;$E897),'Hoja de Trabajo para listado'!$AB$151:$BA$151,0)),0)+IFERROR(INDEX('Hoja de Trabajo para listado'!$BC$155:$CB$1048576,MATCH($A897,'Hoja de Trabajo para listado'!$BC$155:$BC$1048576,0),MATCH((CUADRO!M$4&amp;$E897),'Hoja de Trabajo para listado'!$BC$151:$CB$151,0)),0)+IFERROR(INDEX('Hoja de Trabajo para listado'!$DE$153:$DG$274,MATCH($A897,'Hoja de Trabajo para listado'!$DE$153:$DE$1048576,0),MATCH((CUADRO!M$4&amp;$E897),'Hoja de Trabajo para listado'!$DE$151:$DG$151,0)),0)+IFERROR(INDEX('Hoja de Trabajo para listado'!$CD$155:$DC$1048576,MATCH($A897,'Hoja de Trabajo para listado'!$CD$155:$CD$1048576,0),MATCH((CUADRO!M$4&amp;$E897),'Hoja de Trabajo para listado'!$CD$151:$DC$151,0)),0)</f>
        <v>0</v>
      </c>
      <c r="N897" s="243">
        <f ca="1">+IFERROR(INDEX('Hoja de Trabajo para listado'!$A$155:$Z$1048576,MATCH($A897,'Hoja de Trabajo para listado'!$A$155:$A$1048576,0),MATCH((CUADRO!N$4&amp;$E897),'Hoja de Trabajo para listado'!$A$151:$Z$151,0)),0)+IFERROR(INDEX('Hoja de Trabajo para listado'!$AB$155:$BA$1048576,MATCH($A897,'Hoja de Trabajo para listado'!$AB$155:$AB$1048576,0),MATCH((CUADRO!N$4&amp;$E897),'Hoja de Trabajo para listado'!$AB$151:$BA$151,0)),0)+IFERROR(INDEX('Hoja de Trabajo para listado'!$BC$155:$CB$1048576,MATCH($A897,'Hoja de Trabajo para listado'!$BC$155:$BC$1048576,0),MATCH((CUADRO!N$4&amp;$E897),'Hoja de Trabajo para listado'!$BC$151:$CB$151,0)),0)+IFERROR(INDEX('Hoja de Trabajo para listado'!$DE$153:$DG$274,MATCH($A897,'Hoja de Trabajo para listado'!$DE$153:$DE$1048576,0),MATCH((CUADRO!N$4&amp;$E897),'Hoja de Trabajo para listado'!$DE$151:$DG$151,0)),0)+IFERROR(INDEX('Hoja de Trabajo para listado'!$CD$155:$DC$1048576,MATCH($A897,'Hoja de Trabajo para listado'!$CD$155:$CD$1048576,0),MATCH((CUADRO!N$4&amp;$E897),'Hoja de Trabajo para listado'!$CD$151:$DC$151,0)),0)</f>
        <v>0</v>
      </c>
      <c r="O897" s="243">
        <f ca="1">+IFERROR(INDEX('Hoja de Trabajo para listado'!$A$155:$Z$1048576,MATCH($A897,'Hoja de Trabajo para listado'!$A$155:$A$1048576,0),MATCH((CUADRO!O$4&amp;$E897),'Hoja de Trabajo para listado'!$A$151:$Z$151,0)),0)+IFERROR(INDEX('Hoja de Trabajo para listado'!$AB$155:$BA$1048576,MATCH($A897,'Hoja de Trabajo para listado'!$AB$155:$AB$1048576,0),MATCH((CUADRO!O$4&amp;$E897),'Hoja de Trabajo para listado'!$AB$151:$BA$151,0)),0)+IFERROR(INDEX('Hoja de Trabajo para listado'!$BC$155:$CB$1048576,MATCH($A897,'Hoja de Trabajo para listado'!$BC$155:$BC$1048576,0),MATCH((CUADRO!O$4&amp;$E897),'Hoja de Trabajo para listado'!$BC$151:$CB$151,0)),0)+IFERROR(INDEX('Hoja de Trabajo para listado'!$DE$153:$DG$274,MATCH($A897,'Hoja de Trabajo para listado'!$DE$153:$DE$1048576,0),MATCH((CUADRO!O$4&amp;$E897),'Hoja de Trabajo para listado'!$DE$151:$DG$151,0)),0)+IFERROR(INDEX('Hoja de Trabajo para listado'!$CD$155:$DC$1048576,MATCH($A897,'Hoja de Trabajo para listado'!$CD$155:$CD$1048576,0),MATCH((CUADRO!O$4&amp;$E897),'Hoja de Trabajo para listado'!$CD$151:$DC$151,0)),0)</f>
        <v>0</v>
      </c>
      <c r="P897" s="243">
        <f ca="1">+IFERROR(INDEX('Hoja de Trabajo para listado'!$A$155:$Z$1048576,MATCH($A897,'Hoja de Trabajo para listado'!$A$155:$A$1048576,0),MATCH((CUADRO!P$4&amp;$E897),'Hoja de Trabajo para listado'!$A$151:$Z$151,0)),0)+IFERROR(INDEX('Hoja de Trabajo para listado'!$AB$155:$BA$1048576,MATCH($A897,'Hoja de Trabajo para listado'!$AB$155:$AB$1048576,0),MATCH((CUADRO!P$4&amp;$E897),'Hoja de Trabajo para listado'!$AB$151:$BA$151,0)),0)+IFERROR(INDEX('Hoja de Trabajo para listado'!$BC$155:$CB$1048576,MATCH($A897,'Hoja de Trabajo para listado'!$BC$155:$BC$1048576,0),MATCH((CUADRO!P$4&amp;$E897),'Hoja de Trabajo para listado'!$BC$151:$CB$151,0)),0)+IFERROR(INDEX('Hoja de Trabajo para listado'!$DE$153:$DG$274,MATCH($A897,'Hoja de Trabajo para listado'!$DE$153:$DE$1048576,0),MATCH((CUADRO!P$4&amp;$E897),'Hoja de Trabajo para listado'!$DE$151:$DG$151,0)),0)+IFERROR(INDEX('Hoja de Trabajo para listado'!$CD$155:$DC$1048576,MATCH($A897,'Hoja de Trabajo para listado'!$CD$155:$CD$1048576,0),MATCH((CUADRO!P$4&amp;$E897),'Hoja de Trabajo para listado'!$CD$151:$DC$151,0)),0)</f>
        <v>0</v>
      </c>
      <c r="Q897" s="243">
        <f ca="1">+IFERROR(INDEX('Hoja de Trabajo para listado'!$A$155:$Z$1048576,MATCH($A897,'Hoja de Trabajo para listado'!$A$155:$A$1048576,0),MATCH((CUADRO!Q$4&amp;$E897),'Hoja de Trabajo para listado'!$A$151:$Z$151,0)),0)+IFERROR(INDEX('Hoja de Trabajo para listado'!$AB$155:$BA$1048576,MATCH($A897,'Hoja de Trabajo para listado'!$AB$155:$AB$1048576,0),MATCH((CUADRO!Q$4&amp;$E897),'Hoja de Trabajo para listado'!$AB$151:$BA$151,0)),0)+IFERROR(INDEX('Hoja de Trabajo para listado'!$BC$155:$CB$1048576,MATCH($A897,'Hoja de Trabajo para listado'!$BC$155:$BC$1048576,0),MATCH((CUADRO!Q$4&amp;$E897),'Hoja de Trabajo para listado'!$BC$151:$CB$151,0)),0)+IFERROR(INDEX('Hoja de Trabajo para listado'!$DE$153:$DG$274,MATCH($A897,'Hoja de Trabajo para listado'!$DE$153:$DE$1048576,0),MATCH((CUADRO!Q$4&amp;$E897),'Hoja de Trabajo para listado'!$DE$151:$DG$151,0)),0)+IFERROR(INDEX('Hoja de Trabajo para listado'!$CD$155:$DC$1048576,MATCH($A897,'Hoja de Trabajo para listado'!$CD$155:$CD$1048576,0),MATCH((CUADRO!Q$4&amp;$E897),'Hoja de Trabajo para listado'!$CD$151:$DC$151,0)),0)</f>
        <v>0</v>
      </c>
      <c r="R897" s="243">
        <f t="shared" ca="1" si="33"/>
        <v>0</v>
      </c>
      <c r="S897" s="249"/>
      <c r="T897" s="243">
        <f ca="1">+T898</f>
        <v>0</v>
      </c>
      <c r="U897" s="242">
        <f t="shared" si="34"/>
        <v>1</v>
      </c>
      <c r="V897" s="333" t="str">
        <f>+VLOOKUP(A897,bd_lista!$A$3:$E$592,5,FALSE)</f>
        <v>Gobiernos Autonomos Municipales</v>
      </c>
      <c r="W897" s="387" t="str">
        <f>+V897</f>
        <v>Gobiernos Autonomos Municipales</v>
      </c>
      <c r="X897" s="242">
        <f>+VLOOKUP(A897,[4]Sheet1!$A$13:$D$744,4,FALSE)</f>
        <v>0</v>
      </c>
      <c r="Y897" s="242" t="e">
        <f>+VLOOKUP(X897,bd_lista!$A$3:$C$592,3,FALSE)</f>
        <v>#N/A</v>
      </c>
      <c r="Z897" s="294">
        <f>+X897</f>
        <v>0</v>
      </c>
      <c r="AA897" s="295" t="e">
        <f>+Y897</f>
        <v>#N/A</v>
      </c>
    </row>
    <row r="898" spans="1:27" customFormat="1" ht="15" hidden="1" customHeight="1">
      <c r="A898" s="32">
        <v>1531</v>
      </c>
      <c r="B898" s="393"/>
      <c r="C898" s="247" t="str">
        <f>+VLOOKUP(A898,bd_lista!$A$3:$C$592,3,FALSE)</f>
        <v>Gobierno Autónomo Municipal de Tomave</v>
      </c>
      <c r="D898" s="390"/>
      <c r="E898" s="244" t="s">
        <v>1305</v>
      </c>
      <c r="F898" s="245">
        <f ca="1">+IFERROR(INDEX('Hoja de Trabajo para listado'!$A$155:$Z$1048576,MATCH($A898,'Hoja de Trabajo para listado'!$A$155:$A$1048576,0),MATCH((CUADRO!F$4&amp;$E898),'Hoja de Trabajo para listado'!$A$151:$Z$151,0)),0)+IFERROR(INDEX('Hoja de Trabajo para listado'!$AB$155:$BA$1048576,MATCH($A898,'Hoja de Trabajo para listado'!$AB$155:$AB$1048576,0),MATCH((CUADRO!F$4&amp;$E898),'Hoja de Trabajo para listado'!$AB$151:$BA$151,0)),0)+IFERROR(INDEX('Hoja de Trabajo para listado'!$BC$155:$CB$1048576,MATCH($A898,'Hoja de Trabajo para listado'!$BC$155:$BC$1048576,0),MATCH((CUADRO!F$4&amp;$E898),'Hoja de Trabajo para listado'!$BC$151:$CB$151,0)),0)+IFERROR(INDEX('Hoja de Trabajo para listado'!$DE$153:$DG$274,MATCH($A898,'Hoja de Trabajo para listado'!$DE$153:$DE$1048576,0),MATCH((CUADRO!F$4&amp;$E898),'Hoja de Trabajo para listado'!$DE$151:$DG$151,0)),0)+IFERROR(INDEX('Hoja de Trabajo para listado'!$CD$155:$DC$1048576,MATCH($A898,'Hoja de Trabajo para listado'!$CD$155:$CD$1048576,0),MATCH((CUADRO!F$4&amp;$E898),'Hoja de Trabajo para listado'!$CD$151:$DC$151,0)),0)</f>
        <v>0</v>
      </c>
      <c r="G898" s="245">
        <f ca="1">+IFERROR(INDEX('Hoja de Trabajo para listado'!$A$155:$Z$1048576,MATCH($A898,'Hoja de Trabajo para listado'!$A$155:$A$1048576,0),MATCH((CUADRO!G$4&amp;$E898),'Hoja de Trabajo para listado'!$A$151:$Z$151,0)),0)+IFERROR(INDEX('Hoja de Trabajo para listado'!$AB$155:$BA$1048576,MATCH($A898,'Hoja de Trabajo para listado'!$AB$155:$AB$1048576,0),MATCH((CUADRO!G$4&amp;$E898),'Hoja de Trabajo para listado'!$AB$151:$BA$151,0)),0)+IFERROR(INDEX('Hoja de Trabajo para listado'!$BC$155:$CB$1048576,MATCH($A898,'Hoja de Trabajo para listado'!$BC$155:$BC$1048576,0),MATCH((CUADRO!G$4&amp;$E898),'Hoja de Trabajo para listado'!$BC$151:$CB$151,0)),0)+IFERROR(INDEX('Hoja de Trabajo para listado'!$DE$153:$DG$274,MATCH($A898,'Hoja de Trabajo para listado'!$DE$153:$DE$1048576,0),MATCH((CUADRO!G$4&amp;$E898),'Hoja de Trabajo para listado'!$DE$151:$DG$151,0)),0)+IFERROR(INDEX('Hoja de Trabajo para listado'!$CD$155:$DC$1048576,MATCH($A898,'Hoja de Trabajo para listado'!$CD$155:$CD$1048576,0),MATCH((CUADRO!G$4&amp;$E898),'Hoja de Trabajo para listado'!$CD$151:$DC$151,0)),0)</f>
        <v>0</v>
      </c>
      <c r="H898" s="245">
        <f ca="1">+IFERROR(INDEX('Hoja de Trabajo para listado'!$A$155:$Z$1048576,MATCH($A898,'Hoja de Trabajo para listado'!$A$155:$A$1048576,0),MATCH((CUADRO!H$4&amp;$E898),'Hoja de Trabajo para listado'!$A$151:$Z$151,0)),0)+IFERROR(INDEX('Hoja de Trabajo para listado'!$AB$155:$BA$1048576,MATCH($A898,'Hoja de Trabajo para listado'!$AB$155:$AB$1048576,0),MATCH((CUADRO!H$4&amp;$E898),'Hoja de Trabajo para listado'!$AB$151:$BA$151,0)),0)+IFERROR(INDEX('Hoja de Trabajo para listado'!$BC$155:$CB$1048576,MATCH($A898,'Hoja de Trabajo para listado'!$BC$155:$BC$1048576,0),MATCH((CUADRO!H$4&amp;$E898),'Hoja de Trabajo para listado'!$BC$151:$CB$151,0)),0)+IFERROR(INDEX('Hoja de Trabajo para listado'!$DE$153:$DG$274,MATCH($A898,'Hoja de Trabajo para listado'!$DE$153:$DE$1048576,0),MATCH((CUADRO!H$4&amp;$E898),'Hoja de Trabajo para listado'!$DE$151:$DG$151,0)),0)+IFERROR(INDEX('Hoja de Trabajo para listado'!$CD$155:$DC$1048576,MATCH($A898,'Hoja de Trabajo para listado'!$CD$155:$CD$1048576,0),MATCH((CUADRO!H$4&amp;$E898),'Hoja de Trabajo para listado'!$CD$151:$DC$151,0)),0)</f>
        <v>0</v>
      </c>
      <c r="I898" s="245">
        <f ca="1">+IFERROR(INDEX('Hoja de Trabajo para listado'!$A$155:$Z$1048576,MATCH($A898,'Hoja de Trabajo para listado'!$A$155:$A$1048576,0),MATCH((CUADRO!I$4&amp;$E898),'Hoja de Trabajo para listado'!$A$151:$Z$151,0)),0)+IFERROR(INDEX('Hoja de Trabajo para listado'!$AB$155:$BA$1048576,MATCH($A898,'Hoja de Trabajo para listado'!$AB$155:$AB$1048576,0),MATCH((CUADRO!I$4&amp;$E898),'Hoja de Trabajo para listado'!$AB$151:$BA$151,0)),0)+IFERROR(INDEX('Hoja de Trabajo para listado'!$BC$155:$CB$1048576,MATCH($A898,'Hoja de Trabajo para listado'!$BC$155:$BC$1048576,0),MATCH((CUADRO!I$4&amp;$E898),'Hoja de Trabajo para listado'!$BC$151:$CB$151,0)),0)+IFERROR(INDEX('Hoja de Trabajo para listado'!$DE$153:$DG$274,MATCH($A898,'Hoja de Trabajo para listado'!$DE$153:$DE$1048576,0),MATCH((CUADRO!I$4&amp;$E898),'Hoja de Trabajo para listado'!$DE$151:$DG$151,0)),0)+IFERROR(INDEX('Hoja de Trabajo para listado'!$CD$155:$DC$1048576,MATCH($A898,'Hoja de Trabajo para listado'!$CD$155:$CD$1048576,0),MATCH((CUADRO!I$4&amp;$E898),'Hoja de Trabajo para listado'!$CD$151:$DC$151,0)),0)</f>
        <v>0</v>
      </c>
      <c r="J898" s="245">
        <f ca="1">+IFERROR(INDEX('Hoja de Trabajo para listado'!$A$155:$Z$1048576,MATCH($A898,'Hoja de Trabajo para listado'!$A$155:$A$1048576,0),MATCH((CUADRO!J$4&amp;$E898),'Hoja de Trabajo para listado'!$A$151:$Z$151,0)),0)+IFERROR(INDEX('Hoja de Trabajo para listado'!$AB$155:$BA$1048576,MATCH($A898,'Hoja de Trabajo para listado'!$AB$155:$AB$1048576,0),MATCH((CUADRO!J$4&amp;$E898),'Hoja de Trabajo para listado'!$AB$151:$BA$151,0)),0)+IFERROR(INDEX('Hoja de Trabajo para listado'!$BC$155:$CB$1048576,MATCH($A898,'Hoja de Trabajo para listado'!$BC$155:$BC$1048576,0),MATCH((CUADRO!J$4&amp;$E898),'Hoja de Trabajo para listado'!$BC$151:$CB$151,0)),0)+IFERROR(INDEX('Hoja de Trabajo para listado'!$DE$153:$DG$274,MATCH($A898,'Hoja de Trabajo para listado'!$DE$153:$DE$1048576,0),MATCH((CUADRO!J$4&amp;$E898),'Hoja de Trabajo para listado'!$DE$151:$DG$151,0)),0)+IFERROR(INDEX('Hoja de Trabajo para listado'!$CD$155:$DC$1048576,MATCH($A898,'Hoja de Trabajo para listado'!$CD$155:$CD$1048576,0),MATCH((CUADRO!J$4&amp;$E898),'Hoja de Trabajo para listado'!$CD$151:$DC$151,0)),0)</f>
        <v>0</v>
      </c>
      <c r="K898" s="245">
        <f ca="1">+IFERROR(INDEX('Hoja de Trabajo para listado'!$A$155:$Z$1048576,MATCH($A898,'Hoja de Trabajo para listado'!$A$155:$A$1048576,0),MATCH((CUADRO!K$4&amp;$E898),'Hoja de Trabajo para listado'!$A$151:$Z$151,0)),0)+IFERROR(INDEX('Hoja de Trabajo para listado'!$AB$155:$BA$1048576,MATCH($A898,'Hoja de Trabajo para listado'!$AB$155:$AB$1048576,0),MATCH((CUADRO!K$4&amp;$E898),'Hoja de Trabajo para listado'!$AB$151:$BA$151,0)),0)+IFERROR(INDEX('Hoja de Trabajo para listado'!$BC$155:$CB$1048576,MATCH($A898,'Hoja de Trabajo para listado'!$BC$155:$BC$1048576,0),MATCH((CUADRO!K$4&amp;$E898),'Hoja de Trabajo para listado'!$BC$151:$CB$151,0)),0)+IFERROR(INDEX('Hoja de Trabajo para listado'!$DE$153:$DG$274,MATCH($A898,'Hoja de Trabajo para listado'!$DE$153:$DE$1048576,0),MATCH((CUADRO!K$4&amp;$E898),'Hoja de Trabajo para listado'!$DE$151:$DG$151,0)),0)+IFERROR(INDEX('Hoja de Trabajo para listado'!$CD$155:$DC$1048576,MATCH($A898,'Hoja de Trabajo para listado'!$CD$155:$CD$1048576,0),MATCH((CUADRO!K$4&amp;$E898),'Hoja de Trabajo para listado'!$CD$151:$DC$151,0)),0)</f>
        <v>0</v>
      </c>
      <c r="L898" s="245">
        <f ca="1">+IFERROR(INDEX('Hoja de Trabajo para listado'!$A$155:$Z$1048576,MATCH($A898,'Hoja de Trabajo para listado'!$A$155:$A$1048576,0),MATCH((CUADRO!L$4&amp;$E898),'Hoja de Trabajo para listado'!$A$151:$Z$151,0)),0)+IFERROR(INDEX('Hoja de Trabajo para listado'!$AB$155:$BA$1048576,MATCH($A898,'Hoja de Trabajo para listado'!$AB$155:$AB$1048576,0),MATCH((CUADRO!L$4&amp;$E898),'Hoja de Trabajo para listado'!$AB$151:$BA$151,0)),0)+IFERROR(INDEX('Hoja de Trabajo para listado'!$BC$155:$CB$1048576,MATCH($A898,'Hoja de Trabajo para listado'!$BC$155:$BC$1048576,0),MATCH((CUADRO!L$4&amp;$E898),'Hoja de Trabajo para listado'!$BC$151:$CB$151,0)),0)+IFERROR(INDEX('Hoja de Trabajo para listado'!$DE$153:$DG$274,MATCH($A898,'Hoja de Trabajo para listado'!$DE$153:$DE$1048576,0),MATCH((CUADRO!L$4&amp;$E898),'Hoja de Trabajo para listado'!$DE$151:$DG$151,0)),0)+IFERROR(INDEX('Hoja de Trabajo para listado'!$CD$155:$DC$1048576,MATCH($A898,'Hoja de Trabajo para listado'!$CD$155:$CD$1048576,0),MATCH((CUADRO!L$4&amp;$E898),'Hoja de Trabajo para listado'!$CD$151:$DC$151,0)),0)</f>
        <v>0</v>
      </c>
      <c r="M898" s="245">
        <f ca="1">+IFERROR(INDEX('Hoja de Trabajo para listado'!$A$155:$Z$1048576,MATCH($A898,'Hoja de Trabajo para listado'!$A$155:$A$1048576,0),MATCH((CUADRO!M$4&amp;$E898),'Hoja de Trabajo para listado'!$A$151:$Z$151,0)),0)+IFERROR(INDEX('Hoja de Trabajo para listado'!$AB$155:$BA$1048576,MATCH($A898,'Hoja de Trabajo para listado'!$AB$155:$AB$1048576,0),MATCH((CUADRO!M$4&amp;$E898),'Hoja de Trabajo para listado'!$AB$151:$BA$151,0)),0)+IFERROR(INDEX('Hoja de Trabajo para listado'!$BC$155:$CB$1048576,MATCH($A898,'Hoja de Trabajo para listado'!$BC$155:$BC$1048576,0),MATCH((CUADRO!M$4&amp;$E898),'Hoja de Trabajo para listado'!$BC$151:$CB$151,0)),0)+IFERROR(INDEX('Hoja de Trabajo para listado'!$DE$153:$DG$274,MATCH($A898,'Hoja de Trabajo para listado'!$DE$153:$DE$1048576,0),MATCH((CUADRO!M$4&amp;$E898),'Hoja de Trabajo para listado'!$DE$151:$DG$151,0)),0)+IFERROR(INDEX('Hoja de Trabajo para listado'!$CD$155:$DC$1048576,MATCH($A898,'Hoja de Trabajo para listado'!$CD$155:$CD$1048576,0),MATCH((CUADRO!M$4&amp;$E898),'Hoja de Trabajo para listado'!$CD$151:$DC$151,0)),0)</f>
        <v>0</v>
      </c>
      <c r="N898" s="245">
        <f ca="1">+IFERROR(INDEX('Hoja de Trabajo para listado'!$A$155:$Z$1048576,MATCH($A898,'Hoja de Trabajo para listado'!$A$155:$A$1048576,0),MATCH((CUADRO!N$4&amp;$E898),'Hoja de Trabajo para listado'!$A$151:$Z$151,0)),0)+IFERROR(INDEX('Hoja de Trabajo para listado'!$AB$155:$BA$1048576,MATCH($A898,'Hoja de Trabajo para listado'!$AB$155:$AB$1048576,0),MATCH((CUADRO!N$4&amp;$E898),'Hoja de Trabajo para listado'!$AB$151:$BA$151,0)),0)+IFERROR(INDEX('Hoja de Trabajo para listado'!$BC$155:$CB$1048576,MATCH($A898,'Hoja de Trabajo para listado'!$BC$155:$BC$1048576,0),MATCH((CUADRO!N$4&amp;$E898),'Hoja de Trabajo para listado'!$BC$151:$CB$151,0)),0)+IFERROR(INDEX('Hoja de Trabajo para listado'!$DE$153:$DG$274,MATCH($A898,'Hoja de Trabajo para listado'!$DE$153:$DE$1048576,0),MATCH((CUADRO!N$4&amp;$E898),'Hoja de Trabajo para listado'!$DE$151:$DG$151,0)),0)+IFERROR(INDEX('Hoja de Trabajo para listado'!$CD$155:$DC$1048576,MATCH($A898,'Hoja de Trabajo para listado'!$CD$155:$CD$1048576,0),MATCH((CUADRO!N$4&amp;$E898),'Hoja de Trabajo para listado'!$CD$151:$DC$151,0)),0)</f>
        <v>0</v>
      </c>
      <c r="O898" s="245">
        <f ca="1">+IFERROR(INDEX('Hoja de Trabajo para listado'!$A$155:$Z$1048576,MATCH($A898,'Hoja de Trabajo para listado'!$A$155:$A$1048576,0),MATCH((CUADRO!O$4&amp;$E898),'Hoja de Trabajo para listado'!$A$151:$Z$151,0)),0)+IFERROR(INDEX('Hoja de Trabajo para listado'!$AB$155:$BA$1048576,MATCH($A898,'Hoja de Trabajo para listado'!$AB$155:$AB$1048576,0),MATCH((CUADRO!O$4&amp;$E898),'Hoja de Trabajo para listado'!$AB$151:$BA$151,0)),0)+IFERROR(INDEX('Hoja de Trabajo para listado'!$BC$155:$CB$1048576,MATCH($A898,'Hoja de Trabajo para listado'!$BC$155:$BC$1048576,0),MATCH((CUADRO!O$4&amp;$E898),'Hoja de Trabajo para listado'!$BC$151:$CB$151,0)),0)+IFERROR(INDEX('Hoja de Trabajo para listado'!$DE$153:$DG$274,MATCH($A898,'Hoja de Trabajo para listado'!$DE$153:$DE$1048576,0),MATCH((CUADRO!O$4&amp;$E898),'Hoja de Trabajo para listado'!$DE$151:$DG$151,0)),0)+IFERROR(INDEX('Hoja de Trabajo para listado'!$CD$155:$DC$1048576,MATCH($A898,'Hoja de Trabajo para listado'!$CD$155:$CD$1048576,0),MATCH((CUADRO!O$4&amp;$E898),'Hoja de Trabajo para listado'!$CD$151:$DC$151,0)),0)</f>
        <v>0</v>
      </c>
      <c r="P898" s="245">
        <f ca="1">+IFERROR(INDEX('Hoja de Trabajo para listado'!$A$155:$Z$1048576,MATCH($A898,'Hoja de Trabajo para listado'!$A$155:$A$1048576,0),MATCH((CUADRO!P$4&amp;$E898),'Hoja de Trabajo para listado'!$A$151:$Z$151,0)),0)+IFERROR(INDEX('Hoja de Trabajo para listado'!$AB$155:$BA$1048576,MATCH($A898,'Hoja de Trabajo para listado'!$AB$155:$AB$1048576,0),MATCH((CUADRO!P$4&amp;$E898),'Hoja de Trabajo para listado'!$AB$151:$BA$151,0)),0)+IFERROR(INDEX('Hoja de Trabajo para listado'!$BC$155:$CB$1048576,MATCH($A898,'Hoja de Trabajo para listado'!$BC$155:$BC$1048576,0),MATCH((CUADRO!P$4&amp;$E898),'Hoja de Trabajo para listado'!$BC$151:$CB$151,0)),0)+IFERROR(INDEX('Hoja de Trabajo para listado'!$DE$153:$DG$274,MATCH($A898,'Hoja de Trabajo para listado'!$DE$153:$DE$1048576,0),MATCH((CUADRO!P$4&amp;$E898),'Hoja de Trabajo para listado'!$DE$151:$DG$151,0)),0)+IFERROR(INDEX('Hoja de Trabajo para listado'!$CD$155:$DC$1048576,MATCH($A898,'Hoja de Trabajo para listado'!$CD$155:$CD$1048576,0),MATCH((CUADRO!P$4&amp;$E898),'Hoja de Trabajo para listado'!$CD$151:$DC$151,0)),0)</f>
        <v>0</v>
      </c>
      <c r="Q898" s="245">
        <f ca="1">+IFERROR(INDEX('Hoja de Trabajo para listado'!$A$155:$Z$1048576,MATCH($A898,'Hoja de Trabajo para listado'!$A$155:$A$1048576,0),MATCH((CUADRO!Q$4&amp;$E898),'Hoja de Trabajo para listado'!$A$151:$Z$151,0)),0)+IFERROR(INDEX('Hoja de Trabajo para listado'!$AB$155:$BA$1048576,MATCH($A898,'Hoja de Trabajo para listado'!$AB$155:$AB$1048576,0),MATCH((CUADRO!Q$4&amp;$E898),'Hoja de Trabajo para listado'!$AB$151:$BA$151,0)),0)+IFERROR(INDEX('Hoja de Trabajo para listado'!$BC$155:$CB$1048576,MATCH($A898,'Hoja de Trabajo para listado'!$BC$155:$BC$1048576,0),MATCH((CUADRO!Q$4&amp;$E898),'Hoja de Trabajo para listado'!$BC$151:$CB$151,0)),0)+IFERROR(INDEX('Hoja de Trabajo para listado'!$DE$153:$DG$274,MATCH($A898,'Hoja de Trabajo para listado'!$DE$153:$DE$1048576,0),MATCH((CUADRO!Q$4&amp;$E898),'Hoja de Trabajo para listado'!$DE$151:$DG$151,0)),0)+IFERROR(INDEX('Hoja de Trabajo para listado'!$CD$155:$DC$1048576,MATCH($A898,'Hoja de Trabajo para listado'!$CD$155:$CD$1048576,0),MATCH((CUADRO!Q$4&amp;$E898),'Hoja de Trabajo para listado'!$CD$151:$DC$151,0)),0)</f>
        <v>0</v>
      </c>
      <c r="R898" s="245">
        <f t="shared" ca="1" si="33"/>
        <v>0</v>
      </c>
      <c r="S898" s="259">
        <f ca="1">+R897+R898</f>
        <v>0</v>
      </c>
      <c r="T898" s="245">
        <f ca="1">+S898</f>
        <v>0</v>
      </c>
      <c r="U898" s="244">
        <f t="shared" si="34"/>
        <v>2</v>
      </c>
      <c r="V898" s="333" t="str">
        <f>+VLOOKUP(A898,bd_lista!$A$3:$E$592,5,FALSE)</f>
        <v>Gobiernos Autonomos Municipales</v>
      </c>
      <c r="W898" s="388"/>
      <c r="X898" s="242">
        <f>+VLOOKUP(A898,[4]Sheet1!$A$13:$D$744,4,FALSE)</f>
        <v>0</v>
      </c>
      <c r="Y898" s="242" t="e">
        <f>+VLOOKUP(X898,bd_lista!$A$3:$C$592,3,FALSE)</f>
        <v>#N/A</v>
      </c>
      <c r="Z898" s="292"/>
      <c r="AA898" s="293"/>
    </row>
    <row r="899" spans="1:27" customFormat="1" ht="15" hidden="1" customHeight="1">
      <c r="A899" s="32">
        <v>1532</v>
      </c>
      <c r="B899" s="392">
        <f>+A899</f>
        <v>1532</v>
      </c>
      <c r="C899" s="247" t="str">
        <f>+VLOOKUP(A899,bd_lista!$A$3:$C$592,3,FALSE)</f>
        <v>Gobierno Autónomo Municipal de Porco</v>
      </c>
      <c r="D899" s="389" t="str">
        <f>+C899</f>
        <v>Gobierno Autónomo Municipal de Porco</v>
      </c>
      <c r="E899" s="242" t="s">
        <v>1304</v>
      </c>
      <c r="F899" s="243">
        <f ca="1">+IFERROR(INDEX('Hoja de Trabajo para listado'!$A$155:$Z$1048576,MATCH($A899,'Hoja de Trabajo para listado'!$A$155:$A$1048576,0),MATCH((CUADRO!F$4&amp;$E899),'Hoja de Trabajo para listado'!$A$151:$Z$151,0)),0)+IFERROR(INDEX('Hoja de Trabajo para listado'!$AB$155:$BA$1048576,MATCH($A899,'Hoja de Trabajo para listado'!$AB$155:$AB$1048576,0),MATCH((CUADRO!F$4&amp;$E899),'Hoja de Trabajo para listado'!$AB$151:$BA$151,0)),0)+IFERROR(INDEX('Hoja de Trabajo para listado'!$BC$155:$CB$1048576,MATCH($A899,'Hoja de Trabajo para listado'!$BC$155:$BC$1048576,0),MATCH((CUADRO!F$4&amp;$E899),'Hoja de Trabajo para listado'!$BC$151:$CB$151,0)),0)+IFERROR(INDEX('Hoja de Trabajo para listado'!$DE$153:$DG$274,MATCH($A899,'Hoja de Trabajo para listado'!$DE$153:$DE$1048576,0),MATCH((CUADRO!F$4&amp;$E899),'Hoja de Trabajo para listado'!$DE$151:$DG$151,0)),0)+IFERROR(INDEX('Hoja de Trabajo para listado'!$CD$155:$DC$1048576,MATCH($A899,'Hoja de Trabajo para listado'!$CD$155:$CD$1048576,0),MATCH((CUADRO!F$4&amp;$E899),'Hoja de Trabajo para listado'!$CD$151:$DC$151,0)),0)</f>
        <v>0</v>
      </c>
      <c r="G899" s="243">
        <f ca="1">+IFERROR(INDEX('Hoja de Trabajo para listado'!$A$155:$Z$1048576,MATCH($A899,'Hoja de Trabajo para listado'!$A$155:$A$1048576,0),MATCH((CUADRO!G$4&amp;$E899),'Hoja de Trabajo para listado'!$A$151:$Z$151,0)),0)+IFERROR(INDEX('Hoja de Trabajo para listado'!$AB$155:$BA$1048576,MATCH($A899,'Hoja de Trabajo para listado'!$AB$155:$AB$1048576,0),MATCH((CUADRO!G$4&amp;$E899),'Hoja de Trabajo para listado'!$AB$151:$BA$151,0)),0)+IFERROR(INDEX('Hoja de Trabajo para listado'!$BC$155:$CB$1048576,MATCH($A899,'Hoja de Trabajo para listado'!$BC$155:$BC$1048576,0),MATCH((CUADRO!G$4&amp;$E899),'Hoja de Trabajo para listado'!$BC$151:$CB$151,0)),0)+IFERROR(INDEX('Hoja de Trabajo para listado'!$DE$153:$DG$274,MATCH($A899,'Hoja de Trabajo para listado'!$DE$153:$DE$1048576,0),MATCH((CUADRO!G$4&amp;$E899),'Hoja de Trabajo para listado'!$DE$151:$DG$151,0)),0)+IFERROR(INDEX('Hoja de Trabajo para listado'!$CD$155:$DC$1048576,MATCH($A899,'Hoja de Trabajo para listado'!$CD$155:$CD$1048576,0),MATCH((CUADRO!G$4&amp;$E899),'Hoja de Trabajo para listado'!$CD$151:$DC$151,0)),0)</f>
        <v>0</v>
      </c>
      <c r="H899" s="243">
        <f ca="1">+IFERROR(INDEX('Hoja de Trabajo para listado'!$A$155:$Z$1048576,MATCH($A899,'Hoja de Trabajo para listado'!$A$155:$A$1048576,0),MATCH((CUADRO!H$4&amp;$E899),'Hoja de Trabajo para listado'!$A$151:$Z$151,0)),0)+IFERROR(INDEX('Hoja de Trabajo para listado'!$AB$155:$BA$1048576,MATCH($A899,'Hoja de Trabajo para listado'!$AB$155:$AB$1048576,0),MATCH((CUADRO!H$4&amp;$E899),'Hoja de Trabajo para listado'!$AB$151:$BA$151,0)),0)+IFERROR(INDEX('Hoja de Trabajo para listado'!$BC$155:$CB$1048576,MATCH($A899,'Hoja de Trabajo para listado'!$BC$155:$BC$1048576,0),MATCH((CUADRO!H$4&amp;$E899),'Hoja de Trabajo para listado'!$BC$151:$CB$151,0)),0)+IFERROR(INDEX('Hoja de Trabajo para listado'!$DE$153:$DG$274,MATCH($A899,'Hoja de Trabajo para listado'!$DE$153:$DE$1048576,0),MATCH((CUADRO!H$4&amp;$E899),'Hoja de Trabajo para listado'!$DE$151:$DG$151,0)),0)+IFERROR(INDEX('Hoja de Trabajo para listado'!$CD$155:$DC$1048576,MATCH($A899,'Hoja de Trabajo para listado'!$CD$155:$CD$1048576,0),MATCH((CUADRO!H$4&amp;$E899),'Hoja de Trabajo para listado'!$CD$151:$DC$151,0)),0)</f>
        <v>0</v>
      </c>
      <c r="I899" s="243">
        <f ca="1">+IFERROR(INDEX('Hoja de Trabajo para listado'!$A$155:$Z$1048576,MATCH($A899,'Hoja de Trabajo para listado'!$A$155:$A$1048576,0),MATCH((CUADRO!I$4&amp;$E899),'Hoja de Trabajo para listado'!$A$151:$Z$151,0)),0)+IFERROR(INDEX('Hoja de Trabajo para listado'!$AB$155:$BA$1048576,MATCH($A899,'Hoja de Trabajo para listado'!$AB$155:$AB$1048576,0),MATCH((CUADRO!I$4&amp;$E899),'Hoja de Trabajo para listado'!$AB$151:$BA$151,0)),0)+IFERROR(INDEX('Hoja de Trabajo para listado'!$BC$155:$CB$1048576,MATCH($A899,'Hoja de Trabajo para listado'!$BC$155:$BC$1048576,0),MATCH((CUADRO!I$4&amp;$E899),'Hoja de Trabajo para listado'!$BC$151:$CB$151,0)),0)+IFERROR(INDEX('Hoja de Trabajo para listado'!$DE$153:$DG$274,MATCH($A899,'Hoja de Trabajo para listado'!$DE$153:$DE$1048576,0),MATCH((CUADRO!I$4&amp;$E899),'Hoja de Trabajo para listado'!$DE$151:$DG$151,0)),0)+IFERROR(INDEX('Hoja de Trabajo para listado'!$CD$155:$DC$1048576,MATCH($A899,'Hoja de Trabajo para listado'!$CD$155:$CD$1048576,0),MATCH((CUADRO!I$4&amp;$E899),'Hoja de Trabajo para listado'!$CD$151:$DC$151,0)),0)</f>
        <v>0</v>
      </c>
      <c r="J899" s="243">
        <f ca="1">+IFERROR(INDEX('Hoja de Trabajo para listado'!$A$155:$Z$1048576,MATCH($A899,'Hoja de Trabajo para listado'!$A$155:$A$1048576,0),MATCH((CUADRO!J$4&amp;$E899),'Hoja de Trabajo para listado'!$A$151:$Z$151,0)),0)+IFERROR(INDEX('Hoja de Trabajo para listado'!$AB$155:$BA$1048576,MATCH($A899,'Hoja de Trabajo para listado'!$AB$155:$AB$1048576,0),MATCH((CUADRO!J$4&amp;$E899),'Hoja de Trabajo para listado'!$AB$151:$BA$151,0)),0)+IFERROR(INDEX('Hoja de Trabajo para listado'!$BC$155:$CB$1048576,MATCH($A899,'Hoja de Trabajo para listado'!$BC$155:$BC$1048576,0),MATCH((CUADRO!J$4&amp;$E899),'Hoja de Trabajo para listado'!$BC$151:$CB$151,0)),0)+IFERROR(INDEX('Hoja de Trabajo para listado'!$DE$153:$DG$274,MATCH($A899,'Hoja de Trabajo para listado'!$DE$153:$DE$1048576,0),MATCH((CUADRO!J$4&amp;$E899),'Hoja de Trabajo para listado'!$DE$151:$DG$151,0)),0)+IFERROR(INDEX('Hoja de Trabajo para listado'!$CD$155:$DC$1048576,MATCH($A899,'Hoja de Trabajo para listado'!$CD$155:$CD$1048576,0),MATCH((CUADRO!J$4&amp;$E899),'Hoja de Trabajo para listado'!$CD$151:$DC$151,0)),0)</f>
        <v>0</v>
      </c>
      <c r="K899" s="243">
        <f ca="1">+IFERROR(INDEX('Hoja de Trabajo para listado'!$A$155:$Z$1048576,MATCH($A899,'Hoja de Trabajo para listado'!$A$155:$A$1048576,0),MATCH((CUADRO!K$4&amp;$E899),'Hoja de Trabajo para listado'!$A$151:$Z$151,0)),0)+IFERROR(INDEX('Hoja de Trabajo para listado'!$AB$155:$BA$1048576,MATCH($A899,'Hoja de Trabajo para listado'!$AB$155:$AB$1048576,0),MATCH((CUADRO!K$4&amp;$E899),'Hoja de Trabajo para listado'!$AB$151:$BA$151,0)),0)+IFERROR(INDEX('Hoja de Trabajo para listado'!$BC$155:$CB$1048576,MATCH($A899,'Hoja de Trabajo para listado'!$BC$155:$BC$1048576,0),MATCH((CUADRO!K$4&amp;$E899),'Hoja de Trabajo para listado'!$BC$151:$CB$151,0)),0)+IFERROR(INDEX('Hoja de Trabajo para listado'!$DE$153:$DG$274,MATCH($A899,'Hoja de Trabajo para listado'!$DE$153:$DE$1048576,0),MATCH((CUADRO!K$4&amp;$E899),'Hoja de Trabajo para listado'!$DE$151:$DG$151,0)),0)+IFERROR(INDEX('Hoja de Trabajo para listado'!$CD$155:$DC$1048576,MATCH($A899,'Hoja de Trabajo para listado'!$CD$155:$CD$1048576,0),MATCH((CUADRO!K$4&amp;$E899),'Hoja de Trabajo para listado'!$CD$151:$DC$151,0)),0)</f>
        <v>0</v>
      </c>
      <c r="L899" s="243">
        <f ca="1">+IFERROR(INDEX('Hoja de Trabajo para listado'!$A$155:$Z$1048576,MATCH($A899,'Hoja de Trabajo para listado'!$A$155:$A$1048576,0),MATCH((CUADRO!L$4&amp;$E899),'Hoja de Trabajo para listado'!$A$151:$Z$151,0)),0)+IFERROR(INDEX('Hoja de Trabajo para listado'!$AB$155:$BA$1048576,MATCH($A899,'Hoja de Trabajo para listado'!$AB$155:$AB$1048576,0),MATCH((CUADRO!L$4&amp;$E899),'Hoja de Trabajo para listado'!$AB$151:$BA$151,0)),0)+IFERROR(INDEX('Hoja de Trabajo para listado'!$BC$155:$CB$1048576,MATCH($A899,'Hoja de Trabajo para listado'!$BC$155:$BC$1048576,0),MATCH((CUADRO!L$4&amp;$E899),'Hoja de Trabajo para listado'!$BC$151:$CB$151,0)),0)+IFERROR(INDEX('Hoja de Trabajo para listado'!$DE$153:$DG$274,MATCH($A899,'Hoja de Trabajo para listado'!$DE$153:$DE$1048576,0),MATCH((CUADRO!L$4&amp;$E899),'Hoja de Trabajo para listado'!$DE$151:$DG$151,0)),0)+IFERROR(INDEX('Hoja de Trabajo para listado'!$CD$155:$DC$1048576,MATCH($A899,'Hoja de Trabajo para listado'!$CD$155:$CD$1048576,0),MATCH((CUADRO!L$4&amp;$E899),'Hoja de Trabajo para listado'!$CD$151:$DC$151,0)),0)</f>
        <v>0</v>
      </c>
      <c r="M899" s="243">
        <f ca="1">+IFERROR(INDEX('Hoja de Trabajo para listado'!$A$155:$Z$1048576,MATCH($A899,'Hoja de Trabajo para listado'!$A$155:$A$1048576,0),MATCH((CUADRO!M$4&amp;$E899),'Hoja de Trabajo para listado'!$A$151:$Z$151,0)),0)+IFERROR(INDEX('Hoja de Trabajo para listado'!$AB$155:$BA$1048576,MATCH($A899,'Hoja de Trabajo para listado'!$AB$155:$AB$1048576,0),MATCH((CUADRO!M$4&amp;$E899),'Hoja de Trabajo para listado'!$AB$151:$BA$151,0)),0)+IFERROR(INDEX('Hoja de Trabajo para listado'!$BC$155:$CB$1048576,MATCH($A899,'Hoja de Trabajo para listado'!$BC$155:$BC$1048576,0),MATCH((CUADRO!M$4&amp;$E899),'Hoja de Trabajo para listado'!$BC$151:$CB$151,0)),0)+IFERROR(INDEX('Hoja de Trabajo para listado'!$DE$153:$DG$274,MATCH($A899,'Hoja de Trabajo para listado'!$DE$153:$DE$1048576,0),MATCH((CUADRO!M$4&amp;$E899),'Hoja de Trabajo para listado'!$DE$151:$DG$151,0)),0)+IFERROR(INDEX('Hoja de Trabajo para listado'!$CD$155:$DC$1048576,MATCH($A899,'Hoja de Trabajo para listado'!$CD$155:$CD$1048576,0),MATCH((CUADRO!M$4&amp;$E899),'Hoja de Trabajo para listado'!$CD$151:$DC$151,0)),0)</f>
        <v>0</v>
      </c>
      <c r="N899" s="243">
        <f ca="1">+IFERROR(INDEX('Hoja de Trabajo para listado'!$A$155:$Z$1048576,MATCH($A899,'Hoja de Trabajo para listado'!$A$155:$A$1048576,0),MATCH((CUADRO!N$4&amp;$E899),'Hoja de Trabajo para listado'!$A$151:$Z$151,0)),0)+IFERROR(INDEX('Hoja de Trabajo para listado'!$AB$155:$BA$1048576,MATCH($A899,'Hoja de Trabajo para listado'!$AB$155:$AB$1048576,0),MATCH((CUADRO!N$4&amp;$E899),'Hoja de Trabajo para listado'!$AB$151:$BA$151,0)),0)+IFERROR(INDEX('Hoja de Trabajo para listado'!$BC$155:$CB$1048576,MATCH($A899,'Hoja de Trabajo para listado'!$BC$155:$BC$1048576,0),MATCH((CUADRO!N$4&amp;$E899),'Hoja de Trabajo para listado'!$BC$151:$CB$151,0)),0)+IFERROR(INDEX('Hoja de Trabajo para listado'!$DE$153:$DG$274,MATCH($A899,'Hoja de Trabajo para listado'!$DE$153:$DE$1048576,0),MATCH((CUADRO!N$4&amp;$E899),'Hoja de Trabajo para listado'!$DE$151:$DG$151,0)),0)+IFERROR(INDEX('Hoja de Trabajo para listado'!$CD$155:$DC$1048576,MATCH($A899,'Hoja de Trabajo para listado'!$CD$155:$CD$1048576,0),MATCH((CUADRO!N$4&amp;$E899),'Hoja de Trabajo para listado'!$CD$151:$DC$151,0)),0)</f>
        <v>0</v>
      </c>
      <c r="O899" s="243">
        <f ca="1">+IFERROR(INDEX('Hoja de Trabajo para listado'!$A$155:$Z$1048576,MATCH($A899,'Hoja de Trabajo para listado'!$A$155:$A$1048576,0),MATCH((CUADRO!O$4&amp;$E899),'Hoja de Trabajo para listado'!$A$151:$Z$151,0)),0)+IFERROR(INDEX('Hoja de Trabajo para listado'!$AB$155:$BA$1048576,MATCH($A899,'Hoja de Trabajo para listado'!$AB$155:$AB$1048576,0),MATCH((CUADRO!O$4&amp;$E899),'Hoja de Trabajo para listado'!$AB$151:$BA$151,0)),0)+IFERROR(INDEX('Hoja de Trabajo para listado'!$BC$155:$CB$1048576,MATCH($A899,'Hoja de Trabajo para listado'!$BC$155:$BC$1048576,0),MATCH((CUADRO!O$4&amp;$E899),'Hoja de Trabajo para listado'!$BC$151:$CB$151,0)),0)+IFERROR(INDEX('Hoja de Trabajo para listado'!$DE$153:$DG$274,MATCH($A899,'Hoja de Trabajo para listado'!$DE$153:$DE$1048576,0),MATCH((CUADRO!O$4&amp;$E899),'Hoja de Trabajo para listado'!$DE$151:$DG$151,0)),0)+IFERROR(INDEX('Hoja de Trabajo para listado'!$CD$155:$DC$1048576,MATCH($A899,'Hoja de Trabajo para listado'!$CD$155:$CD$1048576,0),MATCH((CUADRO!O$4&amp;$E899),'Hoja de Trabajo para listado'!$CD$151:$DC$151,0)),0)</f>
        <v>0</v>
      </c>
      <c r="P899" s="243">
        <f ca="1">+IFERROR(INDEX('Hoja de Trabajo para listado'!$A$155:$Z$1048576,MATCH($A899,'Hoja de Trabajo para listado'!$A$155:$A$1048576,0),MATCH((CUADRO!P$4&amp;$E899),'Hoja de Trabajo para listado'!$A$151:$Z$151,0)),0)+IFERROR(INDEX('Hoja de Trabajo para listado'!$AB$155:$BA$1048576,MATCH($A899,'Hoja de Trabajo para listado'!$AB$155:$AB$1048576,0),MATCH((CUADRO!P$4&amp;$E899),'Hoja de Trabajo para listado'!$AB$151:$BA$151,0)),0)+IFERROR(INDEX('Hoja de Trabajo para listado'!$BC$155:$CB$1048576,MATCH($A899,'Hoja de Trabajo para listado'!$BC$155:$BC$1048576,0),MATCH((CUADRO!P$4&amp;$E899),'Hoja de Trabajo para listado'!$BC$151:$CB$151,0)),0)+IFERROR(INDEX('Hoja de Trabajo para listado'!$DE$153:$DG$274,MATCH($A899,'Hoja de Trabajo para listado'!$DE$153:$DE$1048576,0),MATCH((CUADRO!P$4&amp;$E899),'Hoja de Trabajo para listado'!$DE$151:$DG$151,0)),0)+IFERROR(INDEX('Hoja de Trabajo para listado'!$CD$155:$DC$1048576,MATCH($A899,'Hoja de Trabajo para listado'!$CD$155:$CD$1048576,0),MATCH((CUADRO!P$4&amp;$E899),'Hoja de Trabajo para listado'!$CD$151:$DC$151,0)),0)</f>
        <v>0</v>
      </c>
      <c r="Q899" s="243">
        <f ca="1">+IFERROR(INDEX('Hoja de Trabajo para listado'!$A$155:$Z$1048576,MATCH($A899,'Hoja de Trabajo para listado'!$A$155:$A$1048576,0),MATCH((CUADRO!Q$4&amp;$E899),'Hoja de Trabajo para listado'!$A$151:$Z$151,0)),0)+IFERROR(INDEX('Hoja de Trabajo para listado'!$AB$155:$BA$1048576,MATCH($A899,'Hoja de Trabajo para listado'!$AB$155:$AB$1048576,0),MATCH((CUADRO!Q$4&amp;$E899),'Hoja de Trabajo para listado'!$AB$151:$BA$151,0)),0)+IFERROR(INDEX('Hoja de Trabajo para listado'!$BC$155:$CB$1048576,MATCH($A899,'Hoja de Trabajo para listado'!$BC$155:$BC$1048576,0),MATCH((CUADRO!Q$4&amp;$E899),'Hoja de Trabajo para listado'!$BC$151:$CB$151,0)),0)+IFERROR(INDEX('Hoja de Trabajo para listado'!$DE$153:$DG$274,MATCH($A899,'Hoja de Trabajo para listado'!$DE$153:$DE$1048576,0),MATCH((CUADRO!Q$4&amp;$E899),'Hoja de Trabajo para listado'!$DE$151:$DG$151,0)),0)+IFERROR(INDEX('Hoja de Trabajo para listado'!$CD$155:$DC$1048576,MATCH($A899,'Hoja de Trabajo para listado'!$CD$155:$CD$1048576,0),MATCH((CUADRO!Q$4&amp;$E899),'Hoja de Trabajo para listado'!$CD$151:$DC$151,0)),0)</f>
        <v>0</v>
      </c>
      <c r="R899" s="243">
        <f t="shared" ca="1" si="33"/>
        <v>0</v>
      </c>
      <c r="S899" s="249"/>
      <c r="T899" s="243">
        <f ca="1">+T900</f>
        <v>0</v>
      </c>
      <c r="U899" s="242">
        <f t="shared" si="34"/>
        <v>1</v>
      </c>
      <c r="V899" s="333" t="str">
        <f>+VLOOKUP(A899,bd_lista!$A$3:$E$592,5,FALSE)</f>
        <v>Gobiernos Autonomos Municipales</v>
      </c>
      <c r="W899" s="387" t="str">
        <f>+V899</f>
        <v>Gobiernos Autonomos Municipales</v>
      </c>
      <c r="X899" s="242">
        <f>+VLOOKUP(A899,[4]Sheet1!$A$13:$D$744,4,FALSE)</f>
        <v>0</v>
      </c>
      <c r="Y899" s="242" t="e">
        <f>+VLOOKUP(X899,bd_lista!$A$3:$C$592,3,FALSE)</f>
        <v>#N/A</v>
      </c>
      <c r="Z899" s="294">
        <f>+X899</f>
        <v>0</v>
      </c>
      <c r="AA899" s="295" t="e">
        <f>+Y899</f>
        <v>#N/A</v>
      </c>
    </row>
    <row r="900" spans="1:27" customFormat="1" ht="15" hidden="1" customHeight="1">
      <c r="A900" s="32">
        <v>1532</v>
      </c>
      <c r="B900" s="393"/>
      <c r="C900" s="247" t="str">
        <f>+VLOOKUP(A900,bd_lista!$A$3:$C$592,3,FALSE)</f>
        <v>Gobierno Autónomo Municipal de Porco</v>
      </c>
      <c r="D900" s="390"/>
      <c r="E900" s="244" t="s">
        <v>1305</v>
      </c>
      <c r="F900" s="245">
        <f ca="1">+IFERROR(INDEX('Hoja de Trabajo para listado'!$A$155:$Z$1048576,MATCH($A900,'Hoja de Trabajo para listado'!$A$155:$A$1048576,0),MATCH((CUADRO!F$4&amp;$E900),'Hoja de Trabajo para listado'!$A$151:$Z$151,0)),0)+IFERROR(INDEX('Hoja de Trabajo para listado'!$AB$155:$BA$1048576,MATCH($A900,'Hoja de Trabajo para listado'!$AB$155:$AB$1048576,0),MATCH((CUADRO!F$4&amp;$E900),'Hoja de Trabajo para listado'!$AB$151:$BA$151,0)),0)+IFERROR(INDEX('Hoja de Trabajo para listado'!$BC$155:$CB$1048576,MATCH($A900,'Hoja de Trabajo para listado'!$BC$155:$BC$1048576,0),MATCH((CUADRO!F$4&amp;$E900),'Hoja de Trabajo para listado'!$BC$151:$CB$151,0)),0)+IFERROR(INDEX('Hoja de Trabajo para listado'!$DE$153:$DG$274,MATCH($A900,'Hoja de Trabajo para listado'!$DE$153:$DE$1048576,0),MATCH((CUADRO!F$4&amp;$E900),'Hoja de Trabajo para listado'!$DE$151:$DG$151,0)),0)+IFERROR(INDEX('Hoja de Trabajo para listado'!$CD$155:$DC$1048576,MATCH($A900,'Hoja de Trabajo para listado'!$CD$155:$CD$1048576,0),MATCH((CUADRO!F$4&amp;$E900),'Hoja de Trabajo para listado'!$CD$151:$DC$151,0)),0)</f>
        <v>0</v>
      </c>
      <c r="G900" s="245">
        <f ca="1">+IFERROR(INDEX('Hoja de Trabajo para listado'!$A$155:$Z$1048576,MATCH($A900,'Hoja de Trabajo para listado'!$A$155:$A$1048576,0),MATCH((CUADRO!G$4&amp;$E900),'Hoja de Trabajo para listado'!$A$151:$Z$151,0)),0)+IFERROR(INDEX('Hoja de Trabajo para listado'!$AB$155:$BA$1048576,MATCH($A900,'Hoja de Trabajo para listado'!$AB$155:$AB$1048576,0),MATCH((CUADRO!G$4&amp;$E900),'Hoja de Trabajo para listado'!$AB$151:$BA$151,0)),0)+IFERROR(INDEX('Hoja de Trabajo para listado'!$BC$155:$CB$1048576,MATCH($A900,'Hoja de Trabajo para listado'!$BC$155:$BC$1048576,0),MATCH((CUADRO!G$4&amp;$E900),'Hoja de Trabajo para listado'!$BC$151:$CB$151,0)),0)+IFERROR(INDEX('Hoja de Trabajo para listado'!$DE$153:$DG$274,MATCH($A900,'Hoja de Trabajo para listado'!$DE$153:$DE$1048576,0),MATCH((CUADRO!G$4&amp;$E900),'Hoja de Trabajo para listado'!$DE$151:$DG$151,0)),0)+IFERROR(INDEX('Hoja de Trabajo para listado'!$CD$155:$DC$1048576,MATCH($A900,'Hoja de Trabajo para listado'!$CD$155:$CD$1048576,0),MATCH((CUADRO!G$4&amp;$E900),'Hoja de Trabajo para listado'!$CD$151:$DC$151,0)),0)</f>
        <v>0</v>
      </c>
      <c r="H900" s="245">
        <f ca="1">+IFERROR(INDEX('Hoja de Trabajo para listado'!$A$155:$Z$1048576,MATCH($A900,'Hoja de Trabajo para listado'!$A$155:$A$1048576,0),MATCH((CUADRO!H$4&amp;$E900),'Hoja de Trabajo para listado'!$A$151:$Z$151,0)),0)+IFERROR(INDEX('Hoja de Trabajo para listado'!$AB$155:$BA$1048576,MATCH($A900,'Hoja de Trabajo para listado'!$AB$155:$AB$1048576,0),MATCH((CUADRO!H$4&amp;$E900),'Hoja de Trabajo para listado'!$AB$151:$BA$151,0)),0)+IFERROR(INDEX('Hoja de Trabajo para listado'!$BC$155:$CB$1048576,MATCH($A900,'Hoja de Trabajo para listado'!$BC$155:$BC$1048576,0),MATCH((CUADRO!H$4&amp;$E900),'Hoja de Trabajo para listado'!$BC$151:$CB$151,0)),0)+IFERROR(INDEX('Hoja de Trabajo para listado'!$DE$153:$DG$274,MATCH($A900,'Hoja de Trabajo para listado'!$DE$153:$DE$1048576,0),MATCH((CUADRO!H$4&amp;$E900),'Hoja de Trabajo para listado'!$DE$151:$DG$151,0)),0)+IFERROR(INDEX('Hoja de Trabajo para listado'!$CD$155:$DC$1048576,MATCH($A900,'Hoja de Trabajo para listado'!$CD$155:$CD$1048576,0),MATCH((CUADRO!H$4&amp;$E900),'Hoja de Trabajo para listado'!$CD$151:$DC$151,0)),0)</f>
        <v>0</v>
      </c>
      <c r="I900" s="245">
        <f ca="1">+IFERROR(INDEX('Hoja de Trabajo para listado'!$A$155:$Z$1048576,MATCH($A900,'Hoja de Trabajo para listado'!$A$155:$A$1048576,0),MATCH((CUADRO!I$4&amp;$E900),'Hoja de Trabajo para listado'!$A$151:$Z$151,0)),0)+IFERROR(INDEX('Hoja de Trabajo para listado'!$AB$155:$BA$1048576,MATCH($A900,'Hoja de Trabajo para listado'!$AB$155:$AB$1048576,0),MATCH((CUADRO!I$4&amp;$E900),'Hoja de Trabajo para listado'!$AB$151:$BA$151,0)),0)+IFERROR(INDEX('Hoja de Trabajo para listado'!$BC$155:$CB$1048576,MATCH($A900,'Hoja de Trabajo para listado'!$BC$155:$BC$1048576,0),MATCH((CUADRO!I$4&amp;$E900),'Hoja de Trabajo para listado'!$BC$151:$CB$151,0)),0)+IFERROR(INDEX('Hoja de Trabajo para listado'!$DE$153:$DG$274,MATCH($A900,'Hoja de Trabajo para listado'!$DE$153:$DE$1048576,0),MATCH((CUADRO!I$4&amp;$E900),'Hoja de Trabajo para listado'!$DE$151:$DG$151,0)),0)+IFERROR(INDEX('Hoja de Trabajo para listado'!$CD$155:$DC$1048576,MATCH($A900,'Hoja de Trabajo para listado'!$CD$155:$CD$1048576,0),MATCH((CUADRO!I$4&amp;$E900),'Hoja de Trabajo para listado'!$CD$151:$DC$151,0)),0)</f>
        <v>0</v>
      </c>
      <c r="J900" s="245">
        <f ca="1">+IFERROR(INDEX('Hoja de Trabajo para listado'!$A$155:$Z$1048576,MATCH($A900,'Hoja de Trabajo para listado'!$A$155:$A$1048576,0),MATCH((CUADRO!J$4&amp;$E900),'Hoja de Trabajo para listado'!$A$151:$Z$151,0)),0)+IFERROR(INDEX('Hoja de Trabajo para listado'!$AB$155:$BA$1048576,MATCH($A900,'Hoja de Trabajo para listado'!$AB$155:$AB$1048576,0),MATCH((CUADRO!J$4&amp;$E900),'Hoja de Trabajo para listado'!$AB$151:$BA$151,0)),0)+IFERROR(INDEX('Hoja de Trabajo para listado'!$BC$155:$CB$1048576,MATCH($A900,'Hoja de Trabajo para listado'!$BC$155:$BC$1048576,0),MATCH((CUADRO!J$4&amp;$E900),'Hoja de Trabajo para listado'!$BC$151:$CB$151,0)),0)+IFERROR(INDEX('Hoja de Trabajo para listado'!$DE$153:$DG$274,MATCH($A900,'Hoja de Trabajo para listado'!$DE$153:$DE$1048576,0),MATCH((CUADRO!J$4&amp;$E900),'Hoja de Trabajo para listado'!$DE$151:$DG$151,0)),0)+IFERROR(INDEX('Hoja de Trabajo para listado'!$CD$155:$DC$1048576,MATCH($A900,'Hoja de Trabajo para listado'!$CD$155:$CD$1048576,0),MATCH((CUADRO!J$4&amp;$E900),'Hoja de Trabajo para listado'!$CD$151:$DC$151,0)),0)</f>
        <v>0</v>
      </c>
      <c r="K900" s="245">
        <f ca="1">+IFERROR(INDEX('Hoja de Trabajo para listado'!$A$155:$Z$1048576,MATCH($A900,'Hoja de Trabajo para listado'!$A$155:$A$1048576,0),MATCH((CUADRO!K$4&amp;$E900),'Hoja de Trabajo para listado'!$A$151:$Z$151,0)),0)+IFERROR(INDEX('Hoja de Trabajo para listado'!$AB$155:$BA$1048576,MATCH($A900,'Hoja de Trabajo para listado'!$AB$155:$AB$1048576,0),MATCH((CUADRO!K$4&amp;$E900),'Hoja de Trabajo para listado'!$AB$151:$BA$151,0)),0)+IFERROR(INDEX('Hoja de Trabajo para listado'!$BC$155:$CB$1048576,MATCH($A900,'Hoja de Trabajo para listado'!$BC$155:$BC$1048576,0),MATCH((CUADRO!K$4&amp;$E900),'Hoja de Trabajo para listado'!$BC$151:$CB$151,0)),0)+IFERROR(INDEX('Hoja de Trabajo para listado'!$DE$153:$DG$274,MATCH($A900,'Hoja de Trabajo para listado'!$DE$153:$DE$1048576,0),MATCH((CUADRO!K$4&amp;$E900),'Hoja de Trabajo para listado'!$DE$151:$DG$151,0)),0)+IFERROR(INDEX('Hoja de Trabajo para listado'!$CD$155:$DC$1048576,MATCH($A900,'Hoja de Trabajo para listado'!$CD$155:$CD$1048576,0),MATCH((CUADRO!K$4&amp;$E900),'Hoja de Trabajo para listado'!$CD$151:$DC$151,0)),0)</f>
        <v>0</v>
      </c>
      <c r="L900" s="245">
        <f ca="1">+IFERROR(INDEX('Hoja de Trabajo para listado'!$A$155:$Z$1048576,MATCH($A900,'Hoja de Trabajo para listado'!$A$155:$A$1048576,0),MATCH((CUADRO!L$4&amp;$E900),'Hoja de Trabajo para listado'!$A$151:$Z$151,0)),0)+IFERROR(INDEX('Hoja de Trabajo para listado'!$AB$155:$BA$1048576,MATCH($A900,'Hoja de Trabajo para listado'!$AB$155:$AB$1048576,0),MATCH((CUADRO!L$4&amp;$E900),'Hoja de Trabajo para listado'!$AB$151:$BA$151,0)),0)+IFERROR(INDEX('Hoja de Trabajo para listado'!$BC$155:$CB$1048576,MATCH($A900,'Hoja de Trabajo para listado'!$BC$155:$BC$1048576,0),MATCH((CUADRO!L$4&amp;$E900),'Hoja de Trabajo para listado'!$BC$151:$CB$151,0)),0)+IFERROR(INDEX('Hoja de Trabajo para listado'!$DE$153:$DG$274,MATCH($A900,'Hoja de Trabajo para listado'!$DE$153:$DE$1048576,0),MATCH((CUADRO!L$4&amp;$E900),'Hoja de Trabajo para listado'!$DE$151:$DG$151,0)),0)+IFERROR(INDEX('Hoja de Trabajo para listado'!$CD$155:$DC$1048576,MATCH($A900,'Hoja de Trabajo para listado'!$CD$155:$CD$1048576,0),MATCH((CUADRO!L$4&amp;$E900),'Hoja de Trabajo para listado'!$CD$151:$DC$151,0)),0)</f>
        <v>0</v>
      </c>
      <c r="M900" s="245">
        <f ca="1">+IFERROR(INDEX('Hoja de Trabajo para listado'!$A$155:$Z$1048576,MATCH($A900,'Hoja de Trabajo para listado'!$A$155:$A$1048576,0),MATCH((CUADRO!M$4&amp;$E900),'Hoja de Trabajo para listado'!$A$151:$Z$151,0)),0)+IFERROR(INDEX('Hoja de Trabajo para listado'!$AB$155:$BA$1048576,MATCH($A900,'Hoja de Trabajo para listado'!$AB$155:$AB$1048576,0),MATCH((CUADRO!M$4&amp;$E900),'Hoja de Trabajo para listado'!$AB$151:$BA$151,0)),0)+IFERROR(INDEX('Hoja de Trabajo para listado'!$BC$155:$CB$1048576,MATCH($A900,'Hoja de Trabajo para listado'!$BC$155:$BC$1048576,0),MATCH((CUADRO!M$4&amp;$E900),'Hoja de Trabajo para listado'!$BC$151:$CB$151,0)),0)+IFERROR(INDEX('Hoja de Trabajo para listado'!$DE$153:$DG$274,MATCH($A900,'Hoja de Trabajo para listado'!$DE$153:$DE$1048576,0),MATCH((CUADRO!M$4&amp;$E900),'Hoja de Trabajo para listado'!$DE$151:$DG$151,0)),0)+IFERROR(INDEX('Hoja de Trabajo para listado'!$CD$155:$DC$1048576,MATCH($A900,'Hoja de Trabajo para listado'!$CD$155:$CD$1048576,0),MATCH((CUADRO!M$4&amp;$E900),'Hoja de Trabajo para listado'!$CD$151:$DC$151,0)),0)</f>
        <v>0</v>
      </c>
      <c r="N900" s="245">
        <f ca="1">+IFERROR(INDEX('Hoja de Trabajo para listado'!$A$155:$Z$1048576,MATCH($A900,'Hoja de Trabajo para listado'!$A$155:$A$1048576,0),MATCH((CUADRO!N$4&amp;$E900),'Hoja de Trabajo para listado'!$A$151:$Z$151,0)),0)+IFERROR(INDEX('Hoja de Trabajo para listado'!$AB$155:$BA$1048576,MATCH($A900,'Hoja de Trabajo para listado'!$AB$155:$AB$1048576,0),MATCH((CUADRO!N$4&amp;$E900),'Hoja de Trabajo para listado'!$AB$151:$BA$151,0)),0)+IFERROR(INDEX('Hoja de Trabajo para listado'!$BC$155:$CB$1048576,MATCH($A900,'Hoja de Trabajo para listado'!$BC$155:$BC$1048576,0),MATCH((CUADRO!N$4&amp;$E900),'Hoja de Trabajo para listado'!$BC$151:$CB$151,0)),0)+IFERROR(INDEX('Hoja de Trabajo para listado'!$DE$153:$DG$274,MATCH($A900,'Hoja de Trabajo para listado'!$DE$153:$DE$1048576,0),MATCH((CUADRO!N$4&amp;$E900),'Hoja de Trabajo para listado'!$DE$151:$DG$151,0)),0)+IFERROR(INDEX('Hoja de Trabajo para listado'!$CD$155:$DC$1048576,MATCH($A900,'Hoja de Trabajo para listado'!$CD$155:$CD$1048576,0),MATCH((CUADRO!N$4&amp;$E900),'Hoja de Trabajo para listado'!$CD$151:$DC$151,0)),0)</f>
        <v>0</v>
      </c>
      <c r="O900" s="245">
        <f ca="1">+IFERROR(INDEX('Hoja de Trabajo para listado'!$A$155:$Z$1048576,MATCH($A900,'Hoja de Trabajo para listado'!$A$155:$A$1048576,0),MATCH((CUADRO!O$4&amp;$E900),'Hoja de Trabajo para listado'!$A$151:$Z$151,0)),0)+IFERROR(INDEX('Hoja de Trabajo para listado'!$AB$155:$BA$1048576,MATCH($A900,'Hoja de Trabajo para listado'!$AB$155:$AB$1048576,0),MATCH((CUADRO!O$4&amp;$E900),'Hoja de Trabajo para listado'!$AB$151:$BA$151,0)),0)+IFERROR(INDEX('Hoja de Trabajo para listado'!$BC$155:$CB$1048576,MATCH($A900,'Hoja de Trabajo para listado'!$BC$155:$BC$1048576,0),MATCH((CUADRO!O$4&amp;$E900),'Hoja de Trabajo para listado'!$BC$151:$CB$151,0)),0)+IFERROR(INDEX('Hoja de Trabajo para listado'!$DE$153:$DG$274,MATCH($A900,'Hoja de Trabajo para listado'!$DE$153:$DE$1048576,0),MATCH((CUADRO!O$4&amp;$E900),'Hoja de Trabajo para listado'!$DE$151:$DG$151,0)),0)+IFERROR(INDEX('Hoja de Trabajo para listado'!$CD$155:$DC$1048576,MATCH($A900,'Hoja de Trabajo para listado'!$CD$155:$CD$1048576,0),MATCH((CUADRO!O$4&amp;$E900),'Hoja de Trabajo para listado'!$CD$151:$DC$151,0)),0)</f>
        <v>0</v>
      </c>
      <c r="P900" s="245">
        <f ca="1">+IFERROR(INDEX('Hoja de Trabajo para listado'!$A$155:$Z$1048576,MATCH($A900,'Hoja de Trabajo para listado'!$A$155:$A$1048576,0),MATCH((CUADRO!P$4&amp;$E900),'Hoja de Trabajo para listado'!$A$151:$Z$151,0)),0)+IFERROR(INDEX('Hoja de Trabajo para listado'!$AB$155:$BA$1048576,MATCH($A900,'Hoja de Trabajo para listado'!$AB$155:$AB$1048576,0),MATCH((CUADRO!P$4&amp;$E900),'Hoja de Trabajo para listado'!$AB$151:$BA$151,0)),0)+IFERROR(INDEX('Hoja de Trabajo para listado'!$BC$155:$CB$1048576,MATCH($A900,'Hoja de Trabajo para listado'!$BC$155:$BC$1048576,0),MATCH((CUADRO!P$4&amp;$E900),'Hoja de Trabajo para listado'!$BC$151:$CB$151,0)),0)+IFERROR(INDEX('Hoja de Trabajo para listado'!$DE$153:$DG$274,MATCH($A900,'Hoja de Trabajo para listado'!$DE$153:$DE$1048576,0),MATCH((CUADRO!P$4&amp;$E900),'Hoja de Trabajo para listado'!$DE$151:$DG$151,0)),0)+IFERROR(INDEX('Hoja de Trabajo para listado'!$CD$155:$DC$1048576,MATCH($A900,'Hoja de Trabajo para listado'!$CD$155:$CD$1048576,0),MATCH((CUADRO!P$4&amp;$E900),'Hoja de Trabajo para listado'!$CD$151:$DC$151,0)),0)</f>
        <v>0</v>
      </c>
      <c r="Q900" s="245">
        <f ca="1">+IFERROR(INDEX('Hoja de Trabajo para listado'!$A$155:$Z$1048576,MATCH($A900,'Hoja de Trabajo para listado'!$A$155:$A$1048576,0),MATCH((CUADRO!Q$4&amp;$E900),'Hoja de Trabajo para listado'!$A$151:$Z$151,0)),0)+IFERROR(INDEX('Hoja de Trabajo para listado'!$AB$155:$BA$1048576,MATCH($A900,'Hoja de Trabajo para listado'!$AB$155:$AB$1048576,0),MATCH((CUADRO!Q$4&amp;$E900),'Hoja de Trabajo para listado'!$AB$151:$BA$151,0)),0)+IFERROR(INDEX('Hoja de Trabajo para listado'!$BC$155:$CB$1048576,MATCH($A900,'Hoja de Trabajo para listado'!$BC$155:$BC$1048576,0),MATCH((CUADRO!Q$4&amp;$E900),'Hoja de Trabajo para listado'!$BC$151:$CB$151,0)),0)+IFERROR(INDEX('Hoja de Trabajo para listado'!$DE$153:$DG$274,MATCH($A900,'Hoja de Trabajo para listado'!$DE$153:$DE$1048576,0),MATCH((CUADRO!Q$4&amp;$E900),'Hoja de Trabajo para listado'!$DE$151:$DG$151,0)),0)+IFERROR(INDEX('Hoja de Trabajo para listado'!$CD$155:$DC$1048576,MATCH($A900,'Hoja de Trabajo para listado'!$CD$155:$CD$1048576,0),MATCH((CUADRO!Q$4&amp;$E900),'Hoja de Trabajo para listado'!$CD$151:$DC$151,0)),0)</f>
        <v>0</v>
      </c>
      <c r="R900" s="245">
        <f t="shared" ca="1" si="33"/>
        <v>0</v>
      </c>
      <c r="S900" s="259">
        <f ca="1">+R899+R900</f>
        <v>0</v>
      </c>
      <c r="T900" s="245">
        <f ca="1">+S900</f>
        <v>0</v>
      </c>
      <c r="U900" s="244">
        <f t="shared" si="34"/>
        <v>2</v>
      </c>
      <c r="V900" s="333" t="str">
        <f>+VLOOKUP(A900,bd_lista!$A$3:$E$592,5,FALSE)</f>
        <v>Gobiernos Autonomos Municipales</v>
      </c>
      <c r="W900" s="388"/>
      <c r="X900" s="242">
        <f>+VLOOKUP(A900,[4]Sheet1!$A$13:$D$744,4,FALSE)</f>
        <v>0</v>
      </c>
      <c r="Y900" s="242" t="e">
        <f>+VLOOKUP(X900,bd_lista!$A$3:$C$592,3,FALSE)</f>
        <v>#N/A</v>
      </c>
      <c r="Z900" s="292"/>
      <c r="AA900" s="293"/>
    </row>
    <row r="901" spans="1:27" customFormat="1" ht="15" hidden="1" customHeight="1">
      <c r="A901" s="32">
        <v>1533</v>
      </c>
      <c r="B901" s="392">
        <f>+A901</f>
        <v>1533</v>
      </c>
      <c r="C901" s="247" t="str">
        <f>+VLOOKUP(A901,bd_lista!$A$3:$C$592,3,FALSE)</f>
        <v>Gobierno Autónomo Municipal de Arampampa</v>
      </c>
      <c r="D901" s="389" t="str">
        <f>+C901</f>
        <v>Gobierno Autónomo Municipal de Arampampa</v>
      </c>
      <c r="E901" s="242" t="s">
        <v>1304</v>
      </c>
      <c r="F901" s="243">
        <f ca="1">+IFERROR(INDEX('Hoja de Trabajo para listado'!$A$155:$Z$1048576,MATCH($A901,'Hoja de Trabajo para listado'!$A$155:$A$1048576,0),MATCH((CUADRO!F$4&amp;$E901),'Hoja de Trabajo para listado'!$A$151:$Z$151,0)),0)+IFERROR(INDEX('Hoja de Trabajo para listado'!$AB$155:$BA$1048576,MATCH($A901,'Hoja de Trabajo para listado'!$AB$155:$AB$1048576,0),MATCH((CUADRO!F$4&amp;$E901),'Hoja de Trabajo para listado'!$AB$151:$BA$151,0)),0)+IFERROR(INDEX('Hoja de Trabajo para listado'!$BC$155:$CB$1048576,MATCH($A901,'Hoja de Trabajo para listado'!$BC$155:$BC$1048576,0),MATCH((CUADRO!F$4&amp;$E901),'Hoja de Trabajo para listado'!$BC$151:$CB$151,0)),0)+IFERROR(INDEX('Hoja de Trabajo para listado'!$DE$153:$DG$274,MATCH($A901,'Hoja de Trabajo para listado'!$DE$153:$DE$1048576,0),MATCH((CUADRO!F$4&amp;$E901),'Hoja de Trabajo para listado'!$DE$151:$DG$151,0)),0)+IFERROR(INDEX('Hoja de Trabajo para listado'!$CD$155:$DC$1048576,MATCH($A901,'Hoja de Trabajo para listado'!$CD$155:$CD$1048576,0),MATCH((CUADRO!F$4&amp;$E901),'Hoja de Trabajo para listado'!$CD$151:$DC$151,0)),0)</f>
        <v>0</v>
      </c>
      <c r="G901" s="243">
        <f ca="1">+IFERROR(INDEX('Hoja de Trabajo para listado'!$A$155:$Z$1048576,MATCH($A901,'Hoja de Trabajo para listado'!$A$155:$A$1048576,0),MATCH((CUADRO!G$4&amp;$E901),'Hoja de Trabajo para listado'!$A$151:$Z$151,0)),0)+IFERROR(INDEX('Hoja de Trabajo para listado'!$AB$155:$BA$1048576,MATCH($A901,'Hoja de Trabajo para listado'!$AB$155:$AB$1048576,0),MATCH((CUADRO!G$4&amp;$E901),'Hoja de Trabajo para listado'!$AB$151:$BA$151,0)),0)+IFERROR(INDEX('Hoja de Trabajo para listado'!$BC$155:$CB$1048576,MATCH($A901,'Hoja de Trabajo para listado'!$BC$155:$BC$1048576,0),MATCH((CUADRO!G$4&amp;$E901),'Hoja de Trabajo para listado'!$BC$151:$CB$151,0)),0)+IFERROR(INDEX('Hoja de Trabajo para listado'!$DE$153:$DG$274,MATCH($A901,'Hoja de Trabajo para listado'!$DE$153:$DE$1048576,0),MATCH((CUADRO!G$4&amp;$E901),'Hoja de Trabajo para listado'!$DE$151:$DG$151,0)),0)+IFERROR(INDEX('Hoja de Trabajo para listado'!$CD$155:$DC$1048576,MATCH($A901,'Hoja de Trabajo para listado'!$CD$155:$CD$1048576,0),MATCH((CUADRO!G$4&amp;$E901),'Hoja de Trabajo para listado'!$CD$151:$DC$151,0)),0)</f>
        <v>0</v>
      </c>
      <c r="H901" s="243">
        <f ca="1">+IFERROR(INDEX('Hoja de Trabajo para listado'!$A$155:$Z$1048576,MATCH($A901,'Hoja de Trabajo para listado'!$A$155:$A$1048576,0),MATCH((CUADRO!H$4&amp;$E901),'Hoja de Trabajo para listado'!$A$151:$Z$151,0)),0)+IFERROR(INDEX('Hoja de Trabajo para listado'!$AB$155:$BA$1048576,MATCH($A901,'Hoja de Trabajo para listado'!$AB$155:$AB$1048576,0),MATCH((CUADRO!H$4&amp;$E901),'Hoja de Trabajo para listado'!$AB$151:$BA$151,0)),0)+IFERROR(INDEX('Hoja de Trabajo para listado'!$BC$155:$CB$1048576,MATCH($A901,'Hoja de Trabajo para listado'!$BC$155:$BC$1048576,0),MATCH((CUADRO!H$4&amp;$E901),'Hoja de Trabajo para listado'!$BC$151:$CB$151,0)),0)+IFERROR(INDEX('Hoja de Trabajo para listado'!$DE$153:$DG$274,MATCH($A901,'Hoja de Trabajo para listado'!$DE$153:$DE$1048576,0),MATCH((CUADRO!H$4&amp;$E901),'Hoja de Trabajo para listado'!$DE$151:$DG$151,0)),0)+IFERROR(INDEX('Hoja de Trabajo para listado'!$CD$155:$DC$1048576,MATCH($A901,'Hoja de Trabajo para listado'!$CD$155:$CD$1048576,0),MATCH((CUADRO!H$4&amp;$E901),'Hoja de Trabajo para listado'!$CD$151:$DC$151,0)),0)</f>
        <v>0</v>
      </c>
      <c r="I901" s="243">
        <f ca="1">+IFERROR(INDEX('Hoja de Trabajo para listado'!$A$155:$Z$1048576,MATCH($A901,'Hoja de Trabajo para listado'!$A$155:$A$1048576,0),MATCH((CUADRO!I$4&amp;$E901),'Hoja de Trabajo para listado'!$A$151:$Z$151,0)),0)+IFERROR(INDEX('Hoja de Trabajo para listado'!$AB$155:$BA$1048576,MATCH($A901,'Hoja de Trabajo para listado'!$AB$155:$AB$1048576,0),MATCH((CUADRO!I$4&amp;$E901),'Hoja de Trabajo para listado'!$AB$151:$BA$151,0)),0)+IFERROR(INDEX('Hoja de Trabajo para listado'!$BC$155:$CB$1048576,MATCH($A901,'Hoja de Trabajo para listado'!$BC$155:$BC$1048576,0),MATCH((CUADRO!I$4&amp;$E901),'Hoja de Trabajo para listado'!$BC$151:$CB$151,0)),0)+IFERROR(INDEX('Hoja de Trabajo para listado'!$DE$153:$DG$274,MATCH($A901,'Hoja de Trabajo para listado'!$DE$153:$DE$1048576,0),MATCH((CUADRO!I$4&amp;$E901),'Hoja de Trabajo para listado'!$DE$151:$DG$151,0)),0)+IFERROR(INDEX('Hoja de Trabajo para listado'!$CD$155:$DC$1048576,MATCH($A901,'Hoja de Trabajo para listado'!$CD$155:$CD$1048576,0),MATCH((CUADRO!I$4&amp;$E901),'Hoja de Trabajo para listado'!$CD$151:$DC$151,0)),0)</f>
        <v>0</v>
      </c>
      <c r="J901" s="243">
        <f ca="1">+IFERROR(INDEX('Hoja de Trabajo para listado'!$A$155:$Z$1048576,MATCH($A901,'Hoja de Trabajo para listado'!$A$155:$A$1048576,0),MATCH((CUADRO!J$4&amp;$E901),'Hoja de Trabajo para listado'!$A$151:$Z$151,0)),0)+IFERROR(INDEX('Hoja de Trabajo para listado'!$AB$155:$BA$1048576,MATCH($A901,'Hoja de Trabajo para listado'!$AB$155:$AB$1048576,0),MATCH((CUADRO!J$4&amp;$E901),'Hoja de Trabajo para listado'!$AB$151:$BA$151,0)),0)+IFERROR(INDEX('Hoja de Trabajo para listado'!$BC$155:$CB$1048576,MATCH($A901,'Hoja de Trabajo para listado'!$BC$155:$BC$1048576,0),MATCH((CUADRO!J$4&amp;$E901),'Hoja de Trabajo para listado'!$BC$151:$CB$151,0)),0)+IFERROR(INDEX('Hoja de Trabajo para listado'!$DE$153:$DG$274,MATCH($A901,'Hoja de Trabajo para listado'!$DE$153:$DE$1048576,0),MATCH((CUADRO!J$4&amp;$E901),'Hoja de Trabajo para listado'!$DE$151:$DG$151,0)),0)+IFERROR(INDEX('Hoja de Trabajo para listado'!$CD$155:$DC$1048576,MATCH($A901,'Hoja de Trabajo para listado'!$CD$155:$CD$1048576,0),MATCH((CUADRO!J$4&amp;$E901),'Hoja de Trabajo para listado'!$CD$151:$DC$151,0)),0)</f>
        <v>0</v>
      </c>
      <c r="K901" s="243">
        <f ca="1">+IFERROR(INDEX('Hoja de Trabajo para listado'!$A$155:$Z$1048576,MATCH($A901,'Hoja de Trabajo para listado'!$A$155:$A$1048576,0),MATCH((CUADRO!K$4&amp;$E901),'Hoja de Trabajo para listado'!$A$151:$Z$151,0)),0)+IFERROR(INDEX('Hoja de Trabajo para listado'!$AB$155:$BA$1048576,MATCH($A901,'Hoja de Trabajo para listado'!$AB$155:$AB$1048576,0),MATCH((CUADRO!K$4&amp;$E901),'Hoja de Trabajo para listado'!$AB$151:$BA$151,0)),0)+IFERROR(INDEX('Hoja de Trabajo para listado'!$BC$155:$CB$1048576,MATCH($A901,'Hoja de Trabajo para listado'!$BC$155:$BC$1048576,0),MATCH((CUADRO!K$4&amp;$E901),'Hoja de Trabajo para listado'!$BC$151:$CB$151,0)),0)+IFERROR(INDEX('Hoja de Trabajo para listado'!$DE$153:$DG$274,MATCH($A901,'Hoja de Trabajo para listado'!$DE$153:$DE$1048576,0),MATCH((CUADRO!K$4&amp;$E901),'Hoja de Trabajo para listado'!$DE$151:$DG$151,0)),0)+IFERROR(INDEX('Hoja de Trabajo para listado'!$CD$155:$DC$1048576,MATCH($A901,'Hoja de Trabajo para listado'!$CD$155:$CD$1048576,0),MATCH((CUADRO!K$4&amp;$E901),'Hoja de Trabajo para listado'!$CD$151:$DC$151,0)),0)</f>
        <v>0</v>
      </c>
      <c r="L901" s="243">
        <f ca="1">+IFERROR(INDEX('Hoja de Trabajo para listado'!$A$155:$Z$1048576,MATCH($A901,'Hoja de Trabajo para listado'!$A$155:$A$1048576,0),MATCH((CUADRO!L$4&amp;$E901),'Hoja de Trabajo para listado'!$A$151:$Z$151,0)),0)+IFERROR(INDEX('Hoja de Trabajo para listado'!$AB$155:$BA$1048576,MATCH($A901,'Hoja de Trabajo para listado'!$AB$155:$AB$1048576,0),MATCH((CUADRO!L$4&amp;$E901),'Hoja de Trabajo para listado'!$AB$151:$BA$151,0)),0)+IFERROR(INDEX('Hoja de Trabajo para listado'!$BC$155:$CB$1048576,MATCH($A901,'Hoja de Trabajo para listado'!$BC$155:$BC$1048576,0),MATCH((CUADRO!L$4&amp;$E901),'Hoja de Trabajo para listado'!$BC$151:$CB$151,0)),0)+IFERROR(INDEX('Hoja de Trabajo para listado'!$DE$153:$DG$274,MATCH($A901,'Hoja de Trabajo para listado'!$DE$153:$DE$1048576,0),MATCH((CUADRO!L$4&amp;$E901),'Hoja de Trabajo para listado'!$DE$151:$DG$151,0)),0)+IFERROR(INDEX('Hoja de Trabajo para listado'!$CD$155:$DC$1048576,MATCH($A901,'Hoja de Trabajo para listado'!$CD$155:$CD$1048576,0),MATCH((CUADRO!L$4&amp;$E901),'Hoja de Trabajo para listado'!$CD$151:$DC$151,0)),0)</f>
        <v>0</v>
      </c>
      <c r="M901" s="243">
        <f ca="1">+IFERROR(INDEX('Hoja de Trabajo para listado'!$A$155:$Z$1048576,MATCH($A901,'Hoja de Trabajo para listado'!$A$155:$A$1048576,0),MATCH((CUADRO!M$4&amp;$E901),'Hoja de Trabajo para listado'!$A$151:$Z$151,0)),0)+IFERROR(INDEX('Hoja de Trabajo para listado'!$AB$155:$BA$1048576,MATCH($A901,'Hoja de Trabajo para listado'!$AB$155:$AB$1048576,0),MATCH((CUADRO!M$4&amp;$E901),'Hoja de Trabajo para listado'!$AB$151:$BA$151,0)),0)+IFERROR(INDEX('Hoja de Trabajo para listado'!$BC$155:$CB$1048576,MATCH($A901,'Hoja de Trabajo para listado'!$BC$155:$BC$1048576,0),MATCH((CUADRO!M$4&amp;$E901),'Hoja de Trabajo para listado'!$BC$151:$CB$151,0)),0)+IFERROR(INDEX('Hoja de Trabajo para listado'!$DE$153:$DG$274,MATCH($A901,'Hoja de Trabajo para listado'!$DE$153:$DE$1048576,0),MATCH((CUADRO!M$4&amp;$E901),'Hoja de Trabajo para listado'!$DE$151:$DG$151,0)),0)+IFERROR(INDEX('Hoja de Trabajo para listado'!$CD$155:$DC$1048576,MATCH($A901,'Hoja de Trabajo para listado'!$CD$155:$CD$1048576,0),MATCH((CUADRO!M$4&amp;$E901),'Hoja de Trabajo para listado'!$CD$151:$DC$151,0)),0)</f>
        <v>0</v>
      </c>
      <c r="N901" s="243">
        <f ca="1">+IFERROR(INDEX('Hoja de Trabajo para listado'!$A$155:$Z$1048576,MATCH($A901,'Hoja de Trabajo para listado'!$A$155:$A$1048576,0),MATCH((CUADRO!N$4&amp;$E901),'Hoja de Trabajo para listado'!$A$151:$Z$151,0)),0)+IFERROR(INDEX('Hoja de Trabajo para listado'!$AB$155:$BA$1048576,MATCH($A901,'Hoja de Trabajo para listado'!$AB$155:$AB$1048576,0),MATCH((CUADRO!N$4&amp;$E901),'Hoja de Trabajo para listado'!$AB$151:$BA$151,0)),0)+IFERROR(INDEX('Hoja de Trabajo para listado'!$BC$155:$CB$1048576,MATCH($A901,'Hoja de Trabajo para listado'!$BC$155:$BC$1048576,0),MATCH((CUADRO!N$4&amp;$E901),'Hoja de Trabajo para listado'!$BC$151:$CB$151,0)),0)+IFERROR(INDEX('Hoja de Trabajo para listado'!$DE$153:$DG$274,MATCH($A901,'Hoja de Trabajo para listado'!$DE$153:$DE$1048576,0),MATCH((CUADRO!N$4&amp;$E901),'Hoja de Trabajo para listado'!$DE$151:$DG$151,0)),0)+IFERROR(INDEX('Hoja de Trabajo para listado'!$CD$155:$DC$1048576,MATCH($A901,'Hoja de Trabajo para listado'!$CD$155:$CD$1048576,0),MATCH((CUADRO!N$4&amp;$E901),'Hoja de Trabajo para listado'!$CD$151:$DC$151,0)),0)</f>
        <v>0</v>
      </c>
      <c r="O901" s="243">
        <f ca="1">+IFERROR(INDEX('Hoja de Trabajo para listado'!$A$155:$Z$1048576,MATCH($A901,'Hoja de Trabajo para listado'!$A$155:$A$1048576,0),MATCH((CUADRO!O$4&amp;$E901),'Hoja de Trabajo para listado'!$A$151:$Z$151,0)),0)+IFERROR(INDEX('Hoja de Trabajo para listado'!$AB$155:$BA$1048576,MATCH($A901,'Hoja de Trabajo para listado'!$AB$155:$AB$1048576,0),MATCH((CUADRO!O$4&amp;$E901),'Hoja de Trabajo para listado'!$AB$151:$BA$151,0)),0)+IFERROR(INDEX('Hoja de Trabajo para listado'!$BC$155:$CB$1048576,MATCH($A901,'Hoja de Trabajo para listado'!$BC$155:$BC$1048576,0),MATCH((CUADRO!O$4&amp;$E901),'Hoja de Trabajo para listado'!$BC$151:$CB$151,0)),0)+IFERROR(INDEX('Hoja de Trabajo para listado'!$DE$153:$DG$274,MATCH($A901,'Hoja de Trabajo para listado'!$DE$153:$DE$1048576,0),MATCH((CUADRO!O$4&amp;$E901),'Hoja de Trabajo para listado'!$DE$151:$DG$151,0)),0)+IFERROR(INDEX('Hoja de Trabajo para listado'!$CD$155:$DC$1048576,MATCH($A901,'Hoja de Trabajo para listado'!$CD$155:$CD$1048576,0),MATCH((CUADRO!O$4&amp;$E901),'Hoja de Trabajo para listado'!$CD$151:$DC$151,0)),0)</f>
        <v>0</v>
      </c>
      <c r="P901" s="243">
        <f ca="1">+IFERROR(INDEX('Hoja de Trabajo para listado'!$A$155:$Z$1048576,MATCH($A901,'Hoja de Trabajo para listado'!$A$155:$A$1048576,0),MATCH((CUADRO!P$4&amp;$E901),'Hoja de Trabajo para listado'!$A$151:$Z$151,0)),0)+IFERROR(INDEX('Hoja de Trabajo para listado'!$AB$155:$BA$1048576,MATCH($A901,'Hoja de Trabajo para listado'!$AB$155:$AB$1048576,0),MATCH((CUADRO!P$4&amp;$E901),'Hoja de Trabajo para listado'!$AB$151:$BA$151,0)),0)+IFERROR(INDEX('Hoja de Trabajo para listado'!$BC$155:$CB$1048576,MATCH($A901,'Hoja de Trabajo para listado'!$BC$155:$BC$1048576,0),MATCH((CUADRO!P$4&amp;$E901),'Hoja de Trabajo para listado'!$BC$151:$CB$151,0)),0)+IFERROR(INDEX('Hoja de Trabajo para listado'!$DE$153:$DG$274,MATCH($A901,'Hoja de Trabajo para listado'!$DE$153:$DE$1048576,0),MATCH((CUADRO!P$4&amp;$E901),'Hoja de Trabajo para listado'!$DE$151:$DG$151,0)),0)+IFERROR(INDEX('Hoja de Trabajo para listado'!$CD$155:$DC$1048576,MATCH($A901,'Hoja de Trabajo para listado'!$CD$155:$CD$1048576,0),MATCH((CUADRO!P$4&amp;$E901),'Hoja de Trabajo para listado'!$CD$151:$DC$151,0)),0)</f>
        <v>0</v>
      </c>
      <c r="Q901" s="243">
        <f ca="1">+IFERROR(INDEX('Hoja de Trabajo para listado'!$A$155:$Z$1048576,MATCH($A901,'Hoja de Trabajo para listado'!$A$155:$A$1048576,0),MATCH((CUADRO!Q$4&amp;$E901),'Hoja de Trabajo para listado'!$A$151:$Z$151,0)),0)+IFERROR(INDEX('Hoja de Trabajo para listado'!$AB$155:$BA$1048576,MATCH($A901,'Hoja de Trabajo para listado'!$AB$155:$AB$1048576,0),MATCH((CUADRO!Q$4&amp;$E901),'Hoja de Trabajo para listado'!$AB$151:$BA$151,0)),0)+IFERROR(INDEX('Hoja de Trabajo para listado'!$BC$155:$CB$1048576,MATCH($A901,'Hoja de Trabajo para listado'!$BC$155:$BC$1048576,0),MATCH((CUADRO!Q$4&amp;$E901),'Hoja de Trabajo para listado'!$BC$151:$CB$151,0)),0)+IFERROR(INDEX('Hoja de Trabajo para listado'!$DE$153:$DG$274,MATCH($A901,'Hoja de Trabajo para listado'!$DE$153:$DE$1048576,0),MATCH((CUADRO!Q$4&amp;$E901),'Hoja de Trabajo para listado'!$DE$151:$DG$151,0)),0)+IFERROR(INDEX('Hoja de Trabajo para listado'!$CD$155:$DC$1048576,MATCH($A901,'Hoja de Trabajo para listado'!$CD$155:$CD$1048576,0),MATCH((CUADRO!Q$4&amp;$E901),'Hoja de Trabajo para listado'!$CD$151:$DC$151,0)),0)</f>
        <v>0</v>
      </c>
      <c r="R901" s="243">
        <f t="shared" ca="1" si="33"/>
        <v>0</v>
      </c>
      <c r="S901" s="249"/>
      <c r="T901" s="243">
        <f ca="1">+T902</f>
        <v>0</v>
      </c>
      <c r="U901" s="242">
        <f t="shared" si="34"/>
        <v>1</v>
      </c>
      <c r="V901" s="333" t="str">
        <f>+VLOOKUP(A901,bd_lista!$A$3:$E$592,5,FALSE)</f>
        <v>Gobiernos Autonomos Municipales</v>
      </c>
      <c r="W901" s="387" t="str">
        <f>+V901</f>
        <v>Gobiernos Autonomos Municipales</v>
      </c>
      <c r="X901" s="242">
        <f>+VLOOKUP(A901,[4]Sheet1!$A$13:$D$744,4,FALSE)</f>
        <v>0</v>
      </c>
      <c r="Y901" s="242" t="e">
        <f>+VLOOKUP(X901,bd_lista!$A$3:$C$592,3,FALSE)</f>
        <v>#N/A</v>
      </c>
      <c r="Z901" s="294">
        <f>+X901</f>
        <v>0</v>
      </c>
      <c r="AA901" s="295" t="e">
        <f>+Y901</f>
        <v>#N/A</v>
      </c>
    </row>
    <row r="902" spans="1:27" customFormat="1" ht="15" hidden="1" customHeight="1">
      <c r="A902" s="32">
        <v>1533</v>
      </c>
      <c r="B902" s="393"/>
      <c r="C902" s="247" t="str">
        <f>+VLOOKUP(A902,bd_lista!$A$3:$C$592,3,FALSE)</f>
        <v>Gobierno Autónomo Municipal de Arampampa</v>
      </c>
      <c r="D902" s="390"/>
      <c r="E902" s="244" t="s">
        <v>1305</v>
      </c>
      <c r="F902" s="245">
        <f ca="1">+IFERROR(INDEX('Hoja de Trabajo para listado'!$A$155:$Z$1048576,MATCH($A902,'Hoja de Trabajo para listado'!$A$155:$A$1048576,0),MATCH((CUADRO!F$4&amp;$E902),'Hoja de Trabajo para listado'!$A$151:$Z$151,0)),0)+IFERROR(INDEX('Hoja de Trabajo para listado'!$AB$155:$BA$1048576,MATCH($A902,'Hoja de Trabajo para listado'!$AB$155:$AB$1048576,0),MATCH((CUADRO!F$4&amp;$E902),'Hoja de Trabajo para listado'!$AB$151:$BA$151,0)),0)+IFERROR(INDEX('Hoja de Trabajo para listado'!$BC$155:$CB$1048576,MATCH($A902,'Hoja de Trabajo para listado'!$BC$155:$BC$1048576,0),MATCH((CUADRO!F$4&amp;$E902),'Hoja de Trabajo para listado'!$BC$151:$CB$151,0)),0)+IFERROR(INDEX('Hoja de Trabajo para listado'!$DE$153:$DG$274,MATCH($A902,'Hoja de Trabajo para listado'!$DE$153:$DE$1048576,0),MATCH((CUADRO!F$4&amp;$E902),'Hoja de Trabajo para listado'!$DE$151:$DG$151,0)),0)+IFERROR(INDEX('Hoja de Trabajo para listado'!$CD$155:$DC$1048576,MATCH($A902,'Hoja de Trabajo para listado'!$CD$155:$CD$1048576,0),MATCH((CUADRO!F$4&amp;$E902),'Hoja de Trabajo para listado'!$CD$151:$DC$151,0)),0)</f>
        <v>0</v>
      </c>
      <c r="G902" s="245">
        <f ca="1">+IFERROR(INDEX('Hoja de Trabajo para listado'!$A$155:$Z$1048576,MATCH($A902,'Hoja de Trabajo para listado'!$A$155:$A$1048576,0),MATCH((CUADRO!G$4&amp;$E902),'Hoja de Trabajo para listado'!$A$151:$Z$151,0)),0)+IFERROR(INDEX('Hoja de Trabajo para listado'!$AB$155:$BA$1048576,MATCH($A902,'Hoja de Trabajo para listado'!$AB$155:$AB$1048576,0),MATCH((CUADRO!G$4&amp;$E902),'Hoja de Trabajo para listado'!$AB$151:$BA$151,0)),0)+IFERROR(INDEX('Hoja de Trabajo para listado'!$BC$155:$CB$1048576,MATCH($A902,'Hoja de Trabajo para listado'!$BC$155:$BC$1048576,0),MATCH((CUADRO!G$4&amp;$E902),'Hoja de Trabajo para listado'!$BC$151:$CB$151,0)),0)+IFERROR(INDEX('Hoja de Trabajo para listado'!$DE$153:$DG$274,MATCH($A902,'Hoja de Trabajo para listado'!$DE$153:$DE$1048576,0),MATCH((CUADRO!G$4&amp;$E902),'Hoja de Trabajo para listado'!$DE$151:$DG$151,0)),0)+IFERROR(INDEX('Hoja de Trabajo para listado'!$CD$155:$DC$1048576,MATCH($A902,'Hoja de Trabajo para listado'!$CD$155:$CD$1048576,0),MATCH((CUADRO!G$4&amp;$E902),'Hoja de Trabajo para listado'!$CD$151:$DC$151,0)),0)</f>
        <v>0</v>
      </c>
      <c r="H902" s="245">
        <f ca="1">+IFERROR(INDEX('Hoja de Trabajo para listado'!$A$155:$Z$1048576,MATCH($A902,'Hoja de Trabajo para listado'!$A$155:$A$1048576,0),MATCH((CUADRO!H$4&amp;$E902),'Hoja de Trabajo para listado'!$A$151:$Z$151,0)),0)+IFERROR(INDEX('Hoja de Trabajo para listado'!$AB$155:$BA$1048576,MATCH($A902,'Hoja de Trabajo para listado'!$AB$155:$AB$1048576,0),MATCH((CUADRO!H$4&amp;$E902),'Hoja de Trabajo para listado'!$AB$151:$BA$151,0)),0)+IFERROR(INDEX('Hoja de Trabajo para listado'!$BC$155:$CB$1048576,MATCH($A902,'Hoja de Trabajo para listado'!$BC$155:$BC$1048576,0),MATCH((CUADRO!H$4&amp;$E902),'Hoja de Trabajo para listado'!$BC$151:$CB$151,0)),0)+IFERROR(INDEX('Hoja de Trabajo para listado'!$DE$153:$DG$274,MATCH($A902,'Hoja de Trabajo para listado'!$DE$153:$DE$1048576,0),MATCH((CUADRO!H$4&amp;$E902),'Hoja de Trabajo para listado'!$DE$151:$DG$151,0)),0)+IFERROR(INDEX('Hoja de Trabajo para listado'!$CD$155:$DC$1048576,MATCH($A902,'Hoja de Trabajo para listado'!$CD$155:$CD$1048576,0),MATCH((CUADRO!H$4&amp;$E902),'Hoja de Trabajo para listado'!$CD$151:$DC$151,0)),0)</f>
        <v>0</v>
      </c>
      <c r="I902" s="245">
        <f ca="1">+IFERROR(INDEX('Hoja de Trabajo para listado'!$A$155:$Z$1048576,MATCH($A902,'Hoja de Trabajo para listado'!$A$155:$A$1048576,0),MATCH((CUADRO!I$4&amp;$E902),'Hoja de Trabajo para listado'!$A$151:$Z$151,0)),0)+IFERROR(INDEX('Hoja de Trabajo para listado'!$AB$155:$BA$1048576,MATCH($A902,'Hoja de Trabajo para listado'!$AB$155:$AB$1048576,0),MATCH((CUADRO!I$4&amp;$E902),'Hoja de Trabajo para listado'!$AB$151:$BA$151,0)),0)+IFERROR(INDEX('Hoja de Trabajo para listado'!$BC$155:$CB$1048576,MATCH($A902,'Hoja de Trabajo para listado'!$BC$155:$BC$1048576,0),MATCH((CUADRO!I$4&amp;$E902),'Hoja de Trabajo para listado'!$BC$151:$CB$151,0)),0)+IFERROR(INDEX('Hoja de Trabajo para listado'!$DE$153:$DG$274,MATCH($A902,'Hoja de Trabajo para listado'!$DE$153:$DE$1048576,0),MATCH((CUADRO!I$4&amp;$E902),'Hoja de Trabajo para listado'!$DE$151:$DG$151,0)),0)+IFERROR(INDEX('Hoja de Trabajo para listado'!$CD$155:$DC$1048576,MATCH($A902,'Hoja de Trabajo para listado'!$CD$155:$CD$1048576,0),MATCH((CUADRO!I$4&amp;$E902),'Hoja de Trabajo para listado'!$CD$151:$DC$151,0)),0)</f>
        <v>0</v>
      </c>
      <c r="J902" s="245">
        <f ca="1">+IFERROR(INDEX('Hoja de Trabajo para listado'!$A$155:$Z$1048576,MATCH($A902,'Hoja de Trabajo para listado'!$A$155:$A$1048576,0),MATCH((CUADRO!J$4&amp;$E902),'Hoja de Trabajo para listado'!$A$151:$Z$151,0)),0)+IFERROR(INDEX('Hoja de Trabajo para listado'!$AB$155:$BA$1048576,MATCH($A902,'Hoja de Trabajo para listado'!$AB$155:$AB$1048576,0),MATCH((CUADRO!J$4&amp;$E902),'Hoja de Trabajo para listado'!$AB$151:$BA$151,0)),0)+IFERROR(INDEX('Hoja de Trabajo para listado'!$BC$155:$CB$1048576,MATCH($A902,'Hoja de Trabajo para listado'!$BC$155:$BC$1048576,0),MATCH((CUADRO!J$4&amp;$E902),'Hoja de Trabajo para listado'!$BC$151:$CB$151,0)),0)+IFERROR(INDEX('Hoja de Trabajo para listado'!$DE$153:$DG$274,MATCH($A902,'Hoja de Trabajo para listado'!$DE$153:$DE$1048576,0),MATCH((CUADRO!J$4&amp;$E902),'Hoja de Trabajo para listado'!$DE$151:$DG$151,0)),0)+IFERROR(INDEX('Hoja de Trabajo para listado'!$CD$155:$DC$1048576,MATCH($A902,'Hoja de Trabajo para listado'!$CD$155:$CD$1048576,0),MATCH((CUADRO!J$4&amp;$E902),'Hoja de Trabajo para listado'!$CD$151:$DC$151,0)),0)</f>
        <v>0</v>
      </c>
      <c r="K902" s="245">
        <f ca="1">+IFERROR(INDEX('Hoja de Trabajo para listado'!$A$155:$Z$1048576,MATCH($A902,'Hoja de Trabajo para listado'!$A$155:$A$1048576,0),MATCH((CUADRO!K$4&amp;$E902),'Hoja de Trabajo para listado'!$A$151:$Z$151,0)),0)+IFERROR(INDEX('Hoja de Trabajo para listado'!$AB$155:$BA$1048576,MATCH($A902,'Hoja de Trabajo para listado'!$AB$155:$AB$1048576,0),MATCH((CUADRO!K$4&amp;$E902),'Hoja de Trabajo para listado'!$AB$151:$BA$151,0)),0)+IFERROR(INDEX('Hoja de Trabajo para listado'!$BC$155:$CB$1048576,MATCH($A902,'Hoja de Trabajo para listado'!$BC$155:$BC$1048576,0),MATCH((CUADRO!K$4&amp;$E902),'Hoja de Trabajo para listado'!$BC$151:$CB$151,0)),0)+IFERROR(INDEX('Hoja de Trabajo para listado'!$DE$153:$DG$274,MATCH($A902,'Hoja de Trabajo para listado'!$DE$153:$DE$1048576,0),MATCH((CUADRO!K$4&amp;$E902),'Hoja de Trabajo para listado'!$DE$151:$DG$151,0)),0)+IFERROR(INDEX('Hoja de Trabajo para listado'!$CD$155:$DC$1048576,MATCH($A902,'Hoja de Trabajo para listado'!$CD$155:$CD$1048576,0),MATCH((CUADRO!K$4&amp;$E902),'Hoja de Trabajo para listado'!$CD$151:$DC$151,0)),0)</f>
        <v>0</v>
      </c>
      <c r="L902" s="245">
        <f ca="1">+IFERROR(INDEX('Hoja de Trabajo para listado'!$A$155:$Z$1048576,MATCH($A902,'Hoja de Trabajo para listado'!$A$155:$A$1048576,0),MATCH((CUADRO!L$4&amp;$E902),'Hoja de Trabajo para listado'!$A$151:$Z$151,0)),0)+IFERROR(INDEX('Hoja de Trabajo para listado'!$AB$155:$BA$1048576,MATCH($A902,'Hoja de Trabajo para listado'!$AB$155:$AB$1048576,0),MATCH((CUADRO!L$4&amp;$E902),'Hoja de Trabajo para listado'!$AB$151:$BA$151,0)),0)+IFERROR(INDEX('Hoja de Trabajo para listado'!$BC$155:$CB$1048576,MATCH($A902,'Hoja de Trabajo para listado'!$BC$155:$BC$1048576,0),MATCH((CUADRO!L$4&amp;$E902),'Hoja de Trabajo para listado'!$BC$151:$CB$151,0)),0)+IFERROR(INDEX('Hoja de Trabajo para listado'!$DE$153:$DG$274,MATCH($A902,'Hoja de Trabajo para listado'!$DE$153:$DE$1048576,0),MATCH((CUADRO!L$4&amp;$E902),'Hoja de Trabajo para listado'!$DE$151:$DG$151,0)),0)+IFERROR(INDEX('Hoja de Trabajo para listado'!$CD$155:$DC$1048576,MATCH($A902,'Hoja de Trabajo para listado'!$CD$155:$CD$1048576,0),MATCH((CUADRO!L$4&amp;$E902),'Hoja de Trabajo para listado'!$CD$151:$DC$151,0)),0)</f>
        <v>0</v>
      </c>
      <c r="M902" s="245">
        <f ca="1">+IFERROR(INDEX('Hoja de Trabajo para listado'!$A$155:$Z$1048576,MATCH($A902,'Hoja de Trabajo para listado'!$A$155:$A$1048576,0),MATCH((CUADRO!M$4&amp;$E902),'Hoja de Trabajo para listado'!$A$151:$Z$151,0)),0)+IFERROR(INDEX('Hoja de Trabajo para listado'!$AB$155:$BA$1048576,MATCH($A902,'Hoja de Trabajo para listado'!$AB$155:$AB$1048576,0),MATCH((CUADRO!M$4&amp;$E902),'Hoja de Trabajo para listado'!$AB$151:$BA$151,0)),0)+IFERROR(INDEX('Hoja de Trabajo para listado'!$BC$155:$CB$1048576,MATCH($A902,'Hoja de Trabajo para listado'!$BC$155:$BC$1048576,0),MATCH((CUADRO!M$4&amp;$E902),'Hoja de Trabajo para listado'!$BC$151:$CB$151,0)),0)+IFERROR(INDEX('Hoja de Trabajo para listado'!$DE$153:$DG$274,MATCH($A902,'Hoja de Trabajo para listado'!$DE$153:$DE$1048576,0),MATCH((CUADRO!M$4&amp;$E902),'Hoja de Trabajo para listado'!$DE$151:$DG$151,0)),0)+IFERROR(INDEX('Hoja de Trabajo para listado'!$CD$155:$DC$1048576,MATCH($A902,'Hoja de Trabajo para listado'!$CD$155:$CD$1048576,0),MATCH((CUADRO!M$4&amp;$E902),'Hoja de Trabajo para listado'!$CD$151:$DC$151,0)),0)</f>
        <v>0</v>
      </c>
      <c r="N902" s="245">
        <f ca="1">+IFERROR(INDEX('Hoja de Trabajo para listado'!$A$155:$Z$1048576,MATCH($A902,'Hoja de Trabajo para listado'!$A$155:$A$1048576,0),MATCH((CUADRO!N$4&amp;$E902),'Hoja de Trabajo para listado'!$A$151:$Z$151,0)),0)+IFERROR(INDEX('Hoja de Trabajo para listado'!$AB$155:$BA$1048576,MATCH($A902,'Hoja de Trabajo para listado'!$AB$155:$AB$1048576,0),MATCH((CUADRO!N$4&amp;$E902),'Hoja de Trabajo para listado'!$AB$151:$BA$151,0)),0)+IFERROR(INDEX('Hoja de Trabajo para listado'!$BC$155:$CB$1048576,MATCH($A902,'Hoja de Trabajo para listado'!$BC$155:$BC$1048576,0),MATCH((CUADRO!N$4&amp;$E902),'Hoja de Trabajo para listado'!$BC$151:$CB$151,0)),0)+IFERROR(INDEX('Hoja de Trabajo para listado'!$DE$153:$DG$274,MATCH($A902,'Hoja de Trabajo para listado'!$DE$153:$DE$1048576,0),MATCH((CUADRO!N$4&amp;$E902),'Hoja de Trabajo para listado'!$DE$151:$DG$151,0)),0)+IFERROR(INDEX('Hoja de Trabajo para listado'!$CD$155:$DC$1048576,MATCH($A902,'Hoja de Trabajo para listado'!$CD$155:$CD$1048576,0),MATCH((CUADRO!N$4&amp;$E902),'Hoja de Trabajo para listado'!$CD$151:$DC$151,0)),0)</f>
        <v>0</v>
      </c>
      <c r="O902" s="245">
        <f ca="1">+IFERROR(INDEX('Hoja de Trabajo para listado'!$A$155:$Z$1048576,MATCH($A902,'Hoja de Trabajo para listado'!$A$155:$A$1048576,0),MATCH((CUADRO!O$4&amp;$E902),'Hoja de Trabajo para listado'!$A$151:$Z$151,0)),0)+IFERROR(INDEX('Hoja de Trabajo para listado'!$AB$155:$BA$1048576,MATCH($A902,'Hoja de Trabajo para listado'!$AB$155:$AB$1048576,0),MATCH((CUADRO!O$4&amp;$E902),'Hoja de Trabajo para listado'!$AB$151:$BA$151,0)),0)+IFERROR(INDEX('Hoja de Trabajo para listado'!$BC$155:$CB$1048576,MATCH($A902,'Hoja de Trabajo para listado'!$BC$155:$BC$1048576,0),MATCH((CUADRO!O$4&amp;$E902),'Hoja de Trabajo para listado'!$BC$151:$CB$151,0)),0)+IFERROR(INDEX('Hoja de Trabajo para listado'!$DE$153:$DG$274,MATCH($A902,'Hoja de Trabajo para listado'!$DE$153:$DE$1048576,0),MATCH((CUADRO!O$4&amp;$E902),'Hoja de Trabajo para listado'!$DE$151:$DG$151,0)),0)+IFERROR(INDEX('Hoja de Trabajo para listado'!$CD$155:$DC$1048576,MATCH($A902,'Hoja de Trabajo para listado'!$CD$155:$CD$1048576,0),MATCH((CUADRO!O$4&amp;$E902),'Hoja de Trabajo para listado'!$CD$151:$DC$151,0)),0)</f>
        <v>0</v>
      </c>
      <c r="P902" s="245">
        <f ca="1">+IFERROR(INDEX('Hoja de Trabajo para listado'!$A$155:$Z$1048576,MATCH($A902,'Hoja de Trabajo para listado'!$A$155:$A$1048576,0),MATCH((CUADRO!P$4&amp;$E902),'Hoja de Trabajo para listado'!$A$151:$Z$151,0)),0)+IFERROR(INDEX('Hoja de Trabajo para listado'!$AB$155:$BA$1048576,MATCH($A902,'Hoja de Trabajo para listado'!$AB$155:$AB$1048576,0),MATCH((CUADRO!P$4&amp;$E902),'Hoja de Trabajo para listado'!$AB$151:$BA$151,0)),0)+IFERROR(INDEX('Hoja de Trabajo para listado'!$BC$155:$CB$1048576,MATCH($A902,'Hoja de Trabajo para listado'!$BC$155:$BC$1048576,0),MATCH((CUADRO!P$4&amp;$E902),'Hoja de Trabajo para listado'!$BC$151:$CB$151,0)),0)+IFERROR(INDEX('Hoja de Trabajo para listado'!$DE$153:$DG$274,MATCH($A902,'Hoja de Trabajo para listado'!$DE$153:$DE$1048576,0),MATCH((CUADRO!P$4&amp;$E902),'Hoja de Trabajo para listado'!$DE$151:$DG$151,0)),0)+IFERROR(INDEX('Hoja de Trabajo para listado'!$CD$155:$DC$1048576,MATCH($A902,'Hoja de Trabajo para listado'!$CD$155:$CD$1048576,0),MATCH((CUADRO!P$4&amp;$E902),'Hoja de Trabajo para listado'!$CD$151:$DC$151,0)),0)</f>
        <v>0</v>
      </c>
      <c r="Q902" s="245">
        <f ca="1">+IFERROR(INDEX('Hoja de Trabajo para listado'!$A$155:$Z$1048576,MATCH($A902,'Hoja de Trabajo para listado'!$A$155:$A$1048576,0),MATCH((CUADRO!Q$4&amp;$E902),'Hoja de Trabajo para listado'!$A$151:$Z$151,0)),0)+IFERROR(INDEX('Hoja de Trabajo para listado'!$AB$155:$BA$1048576,MATCH($A902,'Hoja de Trabajo para listado'!$AB$155:$AB$1048576,0),MATCH((CUADRO!Q$4&amp;$E902),'Hoja de Trabajo para listado'!$AB$151:$BA$151,0)),0)+IFERROR(INDEX('Hoja de Trabajo para listado'!$BC$155:$CB$1048576,MATCH($A902,'Hoja de Trabajo para listado'!$BC$155:$BC$1048576,0),MATCH((CUADRO!Q$4&amp;$E902),'Hoja de Trabajo para listado'!$BC$151:$CB$151,0)),0)+IFERROR(INDEX('Hoja de Trabajo para listado'!$DE$153:$DG$274,MATCH($A902,'Hoja de Trabajo para listado'!$DE$153:$DE$1048576,0),MATCH((CUADRO!Q$4&amp;$E902),'Hoja de Trabajo para listado'!$DE$151:$DG$151,0)),0)+IFERROR(INDEX('Hoja de Trabajo para listado'!$CD$155:$DC$1048576,MATCH($A902,'Hoja de Trabajo para listado'!$CD$155:$CD$1048576,0),MATCH((CUADRO!Q$4&amp;$E902),'Hoja de Trabajo para listado'!$CD$151:$DC$151,0)),0)</f>
        <v>0</v>
      </c>
      <c r="R902" s="245">
        <f t="shared" ca="1" si="33"/>
        <v>0</v>
      </c>
      <c r="S902" s="259">
        <f ca="1">+R901+R902</f>
        <v>0</v>
      </c>
      <c r="T902" s="245">
        <f ca="1">+S902</f>
        <v>0</v>
      </c>
      <c r="U902" s="244">
        <f t="shared" si="34"/>
        <v>2</v>
      </c>
      <c r="V902" s="333" t="str">
        <f>+VLOOKUP(A902,bd_lista!$A$3:$E$592,5,FALSE)</f>
        <v>Gobiernos Autonomos Municipales</v>
      </c>
      <c r="W902" s="388"/>
      <c r="X902" s="242">
        <f>+VLOOKUP(A902,[4]Sheet1!$A$13:$D$744,4,FALSE)</f>
        <v>0</v>
      </c>
      <c r="Y902" s="242" t="e">
        <f>+VLOOKUP(X902,bd_lista!$A$3:$C$592,3,FALSE)</f>
        <v>#N/A</v>
      </c>
      <c r="Z902" s="292"/>
      <c r="AA902" s="293"/>
    </row>
    <row r="903" spans="1:27" customFormat="1" ht="15" hidden="1" customHeight="1">
      <c r="A903" s="32">
        <v>1534</v>
      </c>
      <c r="B903" s="392">
        <f>+A903</f>
        <v>1534</v>
      </c>
      <c r="C903" s="247" t="str">
        <f>+VLOOKUP(A903,bd_lista!$A$3:$C$592,3,FALSE)</f>
        <v>Gobierno Autónomo Municipal de Acasio</v>
      </c>
      <c r="D903" s="389" t="str">
        <f>+C903</f>
        <v>Gobierno Autónomo Municipal de Acasio</v>
      </c>
      <c r="E903" s="242" t="s">
        <v>1304</v>
      </c>
      <c r="F903" s="243">
        <f ca="1">+IFERROR(INDEX('Hoja de Trabajo para listado'!$A$155:$Z$1048576,MATCH($A903,'Hoja de Trabajo para listado'!$A$155:$A$1048576,0),MATCH((CUADRO!F$4&amp;$E903),'Hoja de Trabajo para listado'!$A$151:$Z$151,0)),0)+IFERROR(INDEX('Hoja de Trabajo para listado'!$AB$155:$BA$1048576,MATCH($A903,'Hoja de Trabajo para listado'!$AB$155:$AB$1048576,0),MATCH((CUADRO!F$4&amp;$E903),'Hoja de Trabajo para listado'!$AB$151:$BA$151,0)),0)+IFERROR(INDEX('Hoja de Trabajo para listado'!$BC$155:$CB$1048576,MATCH($A903,'Hoja de Trabajo para listado'!$BC$155:$BC$1048576,0),MATCH((CUADRO!F$4&amp;$E903),'Hoja de Trabajo para listado'!$BC$151:$CB$151,0)),0)+IFERROR(INDEX('Hoja de Trabajo para listado'!$DE$153:$DG$274,MATCH($A903,'Hoja de Trabajo para listado'!$DE$153:$DE$1048576,0),MATCH((CUADRO!F$4&amp;$E903),'Hoja de Trabajo para listado'!$DE$151:$DG$151,0)),0)+IFERROR(INDEX('Hoja de Trabajo para listado'!$CD$155:$DC$1048576,MATCH($A903,'Hoja de Trabajo para listado'!$CD$155:$CD$1048576,0),MATCH((CUADRO!F$4&amp;$E903),'Hoja de Trabajo para listado'!$CD$151:$DC$151,0)),0)</f>
        <v>0</v>
      </c>
      <c r="G903" s="243">
        <f ca="1">+IFERROR(INDEX('Hoja de Trabajo para listado'!$A$155:$Z$1048576,MATCH($A903,'Hoja de Trabajo para listado'!$A$155:$A$1048576,0),MATCH((CUADRO!G$4&amp;$E903),'Hoja de Trabajo para listado'!$A$151:$Z$151,0)),0)+IFERROR(INDEX('Hoja de Trabajo para listado'!$AB$155:$BA$1048576,MATCH($A903,'Hoja de Trabajo para listado'!$AB$155:$AB$1048576,0),MATCH((CUADRO!G$4&amp;$E903),'Hoja de Trabajo para listado'!$AB$151:$BA$151,0)),0)+IFERROR(INDEX('Hoja de Trabajo para listado'!$BC$155:$CB$1048576,MATCH($A903,'Hoja de Trabajo para listado'!$BC$155:$BC$1048576,0),MATCH((CUADRO!G$4&amp;$E903),'Hoja de Trabajo para listado'!$BC$151:$CB$151,0)),0)+IFERROR(INDEX('Hoja de Trabajo para listado'!$DE$153:$DG$274,MATCH($A903,'Hoja de Trabajo para listado'!$DE$153:$DE$1048576,0),MATCH((CUADRO!G$4&amp;$E903),'Hoja de Trabajo para listado'!$DE$151:$DG$151,0)),0)+IFERROR(INDEX('Hoja de Trabajo para listado'!$CD$155:$DC$1048576,MATCH($A903,'Hoja de Trabajo para listado'!$CD$155:$CD$1048576,0),MATCH((CUADRO!G$4&amp;$E903),'Hoja de Trabajo para listado'!$CD$151:$DC$151,0)),0)</f>
        <v>0</v>
      </c>
      <c r="H903" s="243">
        <f ca="1">+IFERROR(INDEX('Hoja de Trabajo para listado'!$A$155:$Z$1048576,MATCH($A903,'Hoja de Trabajo para listado'!$A$155:$A$1048576,0),MATCH((CUADRO!H$4&amp;$E903),'Hoja de Trabajo para listado'!$A$151:$Z$151,0)),0)+IFERROR(INDEX('Hoja de Trabajo para listado'!$AB$155:$BA$1048576,MATCH($A903,'Hoja de Trabajo para listado'!$AB$155:$AB$1048576,0),MATCH((CUADRO!H$4&amp;$E903),'Hoja de Trabajo para listado'!$AB$151:$BA$151,0)),0)+IFERROR(INDEX('Hoja de Trabajo para listado'!$BC$155:$CB$1048576,MATCH($A903,'Hoja de Trabajo para listado'!$BC$155:$BC$1048576,0),MATCH((CUADRO!H$4&amp;$E903),'Hoja de Trabajo para listado'!$BC$151:$CB$151,0)),0)+IFERROR(INDEX('Hoja de Trabajo para listado'!$DE$153:$DG$274,MATCH($A903,'Hoja de Trabajo para listado'!$DE$153:$DE$1048576,0),MATCH((CUADRO!H$4&amp;$E903),'Hoja de Trabajo para listado'!$DE$151:$DG$151,0)),0)+IFERROR(INDEX('Hoja de Trabajo para listado'!$CD$155:$DC$1048576,MATCH($A903,'Hoja de Trabajo para listado'!$CD$155:$CD$1048576,0),MATCH((CUADRO!H$4&amp;$E903),'Hoja de Trabajo para listado'!$CD$151:$DC$151,0)),0)</f>
        <v>0</v>
      </c>
      <c r="I903" s="243">
        <f ca="1">+IFERROR(INDEX('Hoja de Trabajo para listado'!$A$155:$Z$1048576,MATCH($A903,'Hoja de Trabajo para listado'!$A$155:$A$1048576,0),MATCH((CUADRO!I$4&amp;$E903),'Hoja de Trabajo para listado'!$A$151:$Z$151,0)),0)+IFERROR(INDEX('Hoja de Trabajo para listado'!$AB$155:$BA$1048576,MATCH($A903,'Hoja de Trabajo para listado'!$AB$155:$AB$1048576,0),MATCH((CUADRO!I$4&amp;$E903),'Hoja de Trabajo para listado'!$AB$151:$BA$151,0)),0)+IFERROR(INDEX('Hoja de Trabajo para listado'!$BC$155:$CB$1048576,MATCH($A903,'Hoja de Trabajo para listado'!$BC$155:$BC$1048576,0),MATCH((CUADRO!I$4&amp;$E903),'Hoja de Trabajo para listado'!$BC$151:$CB$151,0)),0)+IFERROR(INDEX('Hoja de Trabajo para listado'!$DE$153:$DG$274,MATCH($A903,'Hoja de Trabajo para listado'!$DE$153:$DE$1048576,0),MATCH((CUADRO!I$4&amp;$E903),'Hoja de Trabajo para listado'!$DE$151:$DG$151,0)),0)+IFERROR(INDEX('Hoja de Trabajo para listado'!$CD$155:$DC$1048576,MATCH($A903,'Hoja de Trabajo para listado'!$CD$155:$CD$1048576,0),MATCH((CUADRO!I$4&amp;$E903),'Hoja de Trabajo para listado'!$CD$151:$DC$151,0)),0)</f>
        <v>0</v>
      </c>
      <c r="J903" s="243">
        <f ca="1">+IFERROR(INDEX('Hoja de Trabajo para listado'!$A$155:$Z$1048576,MATCH($A903,'Hoja de Trabajo para listado'!$A$155:$A$1048576,0),MATCH((CUADRO!J$4&amp;$E903),'Hoja de Trabajo para listado'!$A$151:$Z$151,0)),0)+IFERROR(INDEX('Hoja de Trabajo para listado'!$AB$155:$BA$1048576,MATCH($A903,'Hoja de Trabajo para listado'!$AB$155:$AB$1048576,0),MATCH((CUADRO!J$4&amp;$E903),'Hoja de Trabajo para listado'!$AB$151:$BA$151,0)),0)+IFERROR(INDEX('Hoja de Trabajo para listado'!$BC$155:$CB$1048576,MATCH($A903,'Hoja de Trabajo para listado'!$BC$155:$BC$1048576,0),MATCH((CUADRO!J$4&amp;$E903),'Hoja de Trabajo para listado'!$BC$151:$CB$151,0)),0)+IFERROR(INDEX('Hoja de Trabajo para listado'!$DE$153:$DG$274,MATCH($A903,'Hoja de Trabajo para listado'!$DE$153:$DE$1048576,0),MATCH((CUADRO!J$4&amp;$E903),'Hoja de Trabajo para listado'!$DE$151:$DG$151,0)),0)+IFERROR(INDEX('Hoja de Trabajo para listado'!$CD$155:$DC$1048576,MATCH($A903,'Hoja de Trabajo para listado'!$CD$155:$CD$1048576,0),MATCH((CUADRO!J$4&amp;$E903),'Hoja de Trabajo para listado'!$CD$151:$DC$151,0)),0)</f>
        <v>0</v>
      </c>
      <c r="K903" s="243">
        <f ca="1">+IFERROR(INDEX('Hoja de Trabajo para listado'!$A$155:$Z$1048576,MATCH($A903,'Hoja de Trabajo para listado'!$A$155:$A$1048576,0),MATCH((CUADRO!K$4&amp;$E903),'Hoja de Trabajo para listado'!$A$151:$Z$151,0)),0)+IFERROR(INDEX('Hoja de Trabajo para listado'!$AB$155:$BA$1048576,MATCH($A903,'Hoja de Trabajo para listado'!$AB$155:$AB$1048576,0),MATCH((CUADRO!K$4&amp;$E903),'Hoja de Trabajo para listado'!$AB$151:$BA$151,0)),0)+IFERROR(INDEX('Hoja de Trabajo para listado'!$BC$155:$CB$1048576,MATCH($A903,'Hoja de Trabajo para listado'!$BC$155:$BC$1048576,0),MATCH((CUADRO!K$4&amp;$E903),'Hoja de Trabajo para listado'!$BC$151:$CB$151,0)),0)+IFERROR(INDEX('Hoja de Trabajo para listado'!$DE$153:$DG$274,MATCH($A903,'Hoja de Trabajo para listado'!$DE$153:$DE$1048576,0),MATCH((CUADRO!K$4&amp;$E903),'Hoja de Trabajo para listado'!$DE$151:$DG$151,0)),0)+IFERROR(INDEX('Hoja de Trabajo para listado'!$CD$155:$DC$1048576,MATCH($A903,'Hoja de Trabajo para listado'!$CD$155:$CD$1048576,0),MATCH((CUADRO!K$4&amp;$E903),'Hoja de Trabajo para listado'!$CD$151:$DC$151,0)),0)</f>
        <v>0</v>
      </c>
      <c r="L903" s="243">
        <f ca="1">+IFERROR(INDEX('Hoja de Trabajo para listado'!$A$155:$Z$1048576,MATCH($A903,'Hoja de Trabajo para listado'!$A$155:$A$1048576,0),MATCH((CUADRO!L$4&amp;$E903),'Hoja de Trabajo para listado'!$A$151:$Z$151,0)),0)+IFERROR(INDEX('Hoja de Trabajo para listado'!$AB$155:$BA$1048576,MATCH($A903,'Hoja de Trabajo para listado'!$AB$155:$AB$1048576,0),MATCH((CUADRO!L$4&amp;$E903),'Hoja de Trabajo para listado'!$AB$151:$BA$151,0)),0)+IFERROR(INDEX('Hoja de Trabajo para listado'!$BC$155:$CB$1048576,MATCH($A903,'Hoja de Trabajo para listado'!$BC$155:$BC$1048576,0),MATCH((CUADRO!L$4&amp;$E903),'Hoja de Trabajo para listado'!$BC$151:$CB$151,0)),0)+IFERROR(INDEX('Hoja de Trabajo para listado'!$DE$153:$DG$274,MATCH($A903,'Hoja de Trabajo para listado'!$DE$153:$DE$1048576,0),MATCH((CUADRO!L$4&amp;$E903),'Hoja de Trabajo para listado'!$DE$151:$DG$151,0)),0)+IFERROR(INDEX('Hoja de Trabajo para listado'!$CD$155:$DC$1048576,MATCH($A903,'Hoja de Trabajo para listado'!$CD$155:$CD$1048576,0),MATCH((CUADRO!L$4&amp;$E903),'Hoja de Trabajo para listado'!$CD$151:$DC$151,0)),0)</f>
        <v>0</v>
      </c>
      <c r="M903" s="243">
        <f ca="1">+IFERROR(INDEX('Hoja de Trabajo para listado'!$A$155:$Z$1048576,MATCH($A903,'Hoja de Trabajo para listado'!$A$155:$A$1048576,0),MATCH((CUADRO!M$4&amp;$E903),'Hoja de Trabajo para listado'!$A$151:$Z$151,0)),0)+IFERROR(INDEX('Hoja de Trabajo para listado'!$AB$155:$BA$1048576,MATCH($A903,'Hoja de Trabajo para listado'!$AB$155:$AB$1048576,0),MATCH((CUADRO!M$4&amp;$E903),'Hoja de Trabajo para listado'!$AB$151:$BA$151,0)),0)+IFERROR(INDEX('Hoja de Trabajo para listado'!$BC$155:$CB$1048576,MATCH($A903,'Hoja de Trabajo para listado'!$BC$155:$BC$1048576,0),MATCH((CUADRO!M$4&amp;$E903),'Hoja de Trabajo para listado'!$BC$151:$CB$151,0)),0)+IFERROR(INDEX('Hoja de Trabajo para listado'!$DE$153:$DG$274,MATCH($A903,'Hoja de Trabajo para listado'!$DE$153:$DE$1048576,0),MATCH((CUADRO!M$4&amp;$E903),'Hoja de Trabajo para listado'!$DE$151:$DG$151,0)),0)+IFERROR(INDEX('Hoja de Trabajo para listado'!$CD$155:$DC$1048576,MATCH($A903,'Hoja de Trabajo para listado'!$CD$155:$CD$1048576,0),MATCH((CUADRO!M$4&amp;$E903),'Hoja de Trabajo para listado'!$CD$151:$DC$151,0)),0)</f>
        <v>0</v>
      </c>
      <c r="N903" s="243">
        <f ca="1">+IFERROR(INDEX('Hoja de Trabajo para listado'!$A$155:$Z$1048576,MATCH($A903,'Hoja de Trabajo para listado'!$A$155:$A$1048576,0),MATCH((CUADRO!N$4&amp;$E903),'Hoja de Trabajo para listado'!$A$151:$Z$151,0)),0)+IFERROR(INDEX('Hoja de Trabajo para listado'!$AB$155:$BA$1048576,MATCH($A903,'Hoja de Trabajo para listado'!$AB$155:$AB$1048576,0),MATCH((CUADRO!N$4&amp;$E903),'Hoja de Trabajo para listado'!$AB$151:$BA$151,0)),0)+IFERROR(INDEX('Hoja de Trabajo para listado'!$BC$155:$CB$1048576,MATCH($A903,'Hoja de Trabajo para listado'!$BC$155:$BC$1048576,0),MATCH((CUADRO!N$4&amp;$E903),'Hoja de Trabajo para listado'!$BC$151:$CB$151,0)),0)+IFERROR(INDEX('Hoja de Trabajo para listado'!$DE$153:$DG$274,MATCH($A903,'Hoja de Trabajo para listado'!$DE$153:$DE$1048576,0),MATCH((CUADRO!N$4&amp;$E903),'Hoja de Trabajo para listado'!$DE$151:$DG$151,0)),0)+IFERROR(INDEX('Hoja de Trabajo para listado'!$CD$155:$DC$1048576,MATCH($A903,'Hoja de Trabajo para listado'!$CD$155:$CD$1048576,0),MATCH((CUADRO!N$4&amp;$E903),'Hoja de Trabajo para listado'!$CD$151:$DC$151,0)),0)</f>
        <v>0</v>
      </c>
      <c r="O903" s="243">
        <f ca="1">+IFERROR(INDEX('Hoja de Trabajo para listado'!$A$155:$Z$1048576,MATCH($A903,'Hoja de Trabajo para listado'!$A$155:$A$1048576,0),MATCH((CUADRO!O$4&amp;$E903),'Hoja de Trabajo para listado'!$A$151:$Z$151,0)),0)+IFERROR(INDEX('Hoja de Trabajo para listado'!$AB$155:$BA$1048576,MATCH($A903,'Hoja de Trabajo para listado'!$AB$155:$AB$1048576,0),MATCH((CUADRO!O$4&amp;$E903),'Hoja de Trabajo para listado'!$AB$151:$BA$151,0)),0)+IFERROR(INDEX('Hoja de Trabajo para listado'!$BC$155:$CB$1048576,MATCH($A903,'Hoja de Trabajo para listado'!$BC$155:$BC$1048576,0),MATCH((CUADRO!O$4&amp;$E903),'Hoja de Trabajo para listado'!$BC$151:$CB$151,0)),0)+IFERROR(INDEX('Hoja de Trabajo para listado'!$DE$153:$DG$274,MATCH($A903,'Hoja de Trabajo para listado'!$DE$153:$DE$1048576,0),MATCH((CUADRO!O$4&amp;$E903),'Hoja de Trabajo para listado'!$DE$151:$DG$151,0)),0)+IFERROR(INDEX('Hoja de Trabajo para listado'!$CD$155:$DC$1048576,MATCH($A903,'Hoja de Trabajo para listado'!$CD$155:$CD$1048576,0),MATCH((CUADRO!O$4&amp;$E903),'Hoja de Trabajo para listado'!$CD$151:$DC$151,0)),0)</f>
        <v>0</v>
      </c>
      <c r="P903" s="243">
        <f ca="1">+IFERROR(INDEX('Hoja de Trabajo para listado'!$A$155:$Z$1048576,MATCH($A903,'Hoja de Trabajo para listado'!$A$155:$A$1048576,0),MATCH((CUADRO!P$4&amp;$E903),'Hoja de Trabajo para listado'!$A$151:$Z$151,0)),0)+IFERROR(INDEX('Hoja de Trabajo para listado'!$AB$155:$BA$1048576,MATCH($A903,'Hoja de Trabajo para listado'!$AB$155:$AB$1048576,0),MATCH((CUADRO!P$4&amp;$E903),'Hoja de Trabajo para listado'!$AB$151:$BA$151,0)),0)+IFERROR(INDEX('Hoja de Trabajo para listado'!$BC$155:$CB$1048576,MATCH($A903,'Hoja de Trabajo para listado'!$BC$155:$BC$1048576,0),MATCH((CUADRO!P$4&amp;$E903),'Hoja de Trabajo para listado'!$BC$151:$CB$151,0)),0)+IFERROR(INDEX('Hoja de Trabajo para listado'!$DE$153:$DG$274,MATCH($A903,'Hoja de Trabajo para listado'!$DE$153:$DE$1048576,0),MATCH((CUADRO!P$4&amp;$E903),'Hoja de Trabajo para listado'!$DE$151:$DG$151,0)),0)+IFERROR(INDEX('Hoja de Trabajo para listado'!$CD$155:$DC$1048576,MATCH($A903,'Hoja de Trabajo para listado'!$CD$155:$CD$1048576,0),MATCH((CUADRO!P$4&amp;$E903),'Hoja de Trabajo para listado'!$CD$151:$DC$151,0)),0)</f>
        <v>0</v>
      </c>
      <c r="Q903" s="243">
        <f ca="1">+IFERROR(INDEX('Hoja de Trabajo para listado'!$A$155:$Z$1048576,MATCH($A903,'Hoja de Trabajo para listado'!$A$155:$A$1048576,0),MATCH((CUADRO!Q$4&amp;$E903),'Hoja de Trabajo para listado'!$A$151:$Z$151,0)),0)+IFERROR(INDEX('Hoja de Trabajo para listado'!$AB$155:$BA$1048576,MATCH($A903,'Hoja de Trabajo para listado'!$AB$155:$AB$1048576,0),MATCH((CUADRO!Q$4&amp;$E903),'Hoja de Trabajo para listado'!$AB$151:$BA$151,0)),0)+IFERROR(INDEX('Hoja de Trabajo para listado'!$BC$155:$CB$1048576,MATCH($A903,'Hoja de Trabajo para listado'!$BC$155:$BC$1048576,0),MATCH((CUADRO!Q$4&amp;$E903),'Hoja de Trabajo para listado'!$BC$151:$CB$151,0)),0)+IFERROR(INDEX('Hoja de Trabajo para listado'!$DE$153:$DG$274,MATCH($A903,'Hoja de Trabajo para listado'!$DE$153:$DE$1048576,0),MATCH((CUADRO!Q$4&amp;$E903),'Hoja de Trabajo para listado'!$DE$151:$DG$151,0)),0)+IFERROR(INDEX('Hoja de Trabajo para listado'!$CD$155:$DC$1048576,MATCH($A903,'Hoja de Trabajo para listado'!$CD$155:$CD$1048576,0),MATCH((CUADRO!Q$4&amp;$E903),'Hoja de Trabajo para listado'!$CD$151:$DC$151,0)),0)</f>
        <v>0</v>
      </c>
      <c r="R903" s="243">
        <f t="shared" ca="1" si="33"/>
        <v>0</v>
      </c>
      <c r="S903" s="249"/>
      <c r="T903" s="243">
        <f ca="1">+T904</f>
        <v>0</v>
      </c>
      <c r="U903" s="242">
        <f t="shared" si="34"/>
        <v>1</v>
      </c>
      <c r="V903" s="333" t="str">
        <f>+VLOOKUP(A903,bd_lista!$A$3:$E$592,5,FALSE)</f>
        <v>Gobiernos Autonomos Municipales</v>
      </c>
      <c r="W903" s="387" t="str">
        <f>+V903</f>
        <v>Gobiernos Autonomos Municipales</v>
      </c>
      <c r="X903" s="242">
        <f>+VLOOKUP(A903,[4]Sheet1!$A$13:$D$744,4,FALSE)</f>
        <v>0</v>
      </c>
      <c r="Y903" s="242" t="e">
        <f>+VLOOKUP(X903,bd_lista!$A$3:$C$592,3,FALSE)</f>
        <v>#N/A</v>
      </c>
      <c r="Z903" s="294">
        <f>+X903</f>
        <v>0</v>
      </c>
      <c r="AA903" s="295" t="e">
        <f>+Y903</f>
        <v>#N/A</v>
      </c>
    </row>
    <row r="904" spans="1:27" customFormat="1" ht="15" hidden="1" customHeight="1">
      <c r="A904" s="32">
        <v>1534</v>
      </c>
      <c r="B904" s="393"/>
      <c r="C904" s="247" t="str">
        <f>+VLOOKUP(A904,bd_lista!$A$3:$C$592,3,FALSE)</f>
        <v>Gobierno Autónomo Municipal de Acasio</v>
      </c>
      <c r="D904" s="390"/>
      <c r="E904" s="244" t="s">
        <v>1305</v>
      </c>
      <c r="F904" s="245">
        <f ca="1">+IFERROR(INDEX('Hoja de Trabajo para listado'!$A$155:$Z$1048576,MATCH($A904,'Hoja de Trabajo para listado'!$A$155:$A$1048576,0),MATCH((CUADRO!F$4&amp;$E904),'Hoja de Trabajo para listado'!$A$151:$Z$151,0)),0)+IFERROR(INDEX('Hoja de Trabajo para listado'!$AB$155:$BA$1048576,MATCH($A904,'Hoja de Trabajo para listado'!$AB$155:$AB$1048576,0),MATCH((CUADRO!F$4&amp;$E904),'Hoja de Trabajo para listado'!$AB$151:$BA$151,0)),0)+IFERROR(INDEX('Hoja de Trabajo para listado'!$BC$155:$CB$1048576,MATCH($A904,'Hoja de Trabajo para listado'!$BC$155:$BC$1048576,0),MATCH((CUADRO!F$4&amp;$E904),'Hoja de Trabajo para listado'!$BC$151:$CB$151,0)),0)+IFERROR(INDEX('Hoja de Trabajo para listado'!$DE$153:$DG$274,MATCH($A904,'Hoja de Trabajo para listado'!$DE$153:$DE$1048576,0),MATCH((CUADRO!F$4&amp;$E904),'Hoja de Trabajo para listado'!$DE$151:$DG$151,0)),0)+IFERROR(INDEX('Hoja de Trabajo para listado'!$CD$155:$DC$1048576,MATCH($A904,'Hoja de Trabajo para listado'!$CD$155:$CD$1048576,0),MATCH((CUADRO!F$4&amp;$E904),'Hoja de Trabajo para listado'!$CD$151:$DC$151,0)),0)</f>
        <v>0</v>
      </c>
      <c r="G904" s="245">
        <f ca="1">+IFERROR(INDEX('Hoja de Trabajo para listado'!$A$155:$Z$1048576,MATCH($A904,'Hoja de Trabajo para listado'!$A$155:$A$1048576,0),MATCH((CUADRO!G$4&amp;$E904),'Hoja de Trabajo para listado'!$A$151:$Z$151,0)),0)+IFERROR(INDEX('Hoja de Trabajo para listado'!$AB$155:$BA$1048576,MATCH($A904,'Hoja de Trabajo para listado'!$AB$155:$AB$1048576,0),MATCH((CUADRO!G$4&amp;$E904),'Hoja de Trabajo para listado'!$AB$151:$BA$151,0)),0)+IFERROR(INDEX('Hoja de Trabajo para listado'!$BC$155:$CB$1048576,MATCH($A904,'Hoja de Trabajo para listado'!$BC$155:$BC$1048576,0),MATCH((CUADRO!G$4&amp;$E904),'Hoja de Trabajo para listado'!$BC$151:$CB$151,0)),0)+IFERROR(INDEX('Hoja de Trabajo para listado'!$DE$153:$DG$274,MATCH($A904,'Hoja de Trabajo para listado'!$DE$153:$DE$1048576,0),MATCH((CUADRO!G$4&amp;$E904),'Hoja de Trabajo para listado'!$DE$151:$DG$151,0)),0)+IFERROR(INDEX('Hoja de Trabajo para listado'!$CD$155:$DC$1048576,MATCH($A904,'Hoja de Trabajo para listado'!$CD$155:$CD$1048576,0),MATCH((CUADRO!G$4&amp;$E904),'Hoja de Trabajo para listado'!$CD$151:$DC$151,0)),0)</f>
        <v>0</v>
      </c>
      <c r="H904" s="245">
        <f ca="1">+IFERROR(INDEX('Hoja de Trabajo para listado'!$A$155:$Z$1048576,MATCH($A904,'Hoja de Trabajo para listado'!$A$155:$A$1048576,0),MATCH((CUADRO!H$4&amp;$E904),'Hoja de Trabajo para listado'!$A$151:$Z$151,0)),0)+IFERROR(INDEX('Hoja de Trabajo para listado'!$AB$155:$BA$1048576,MATCH($A904,'Hoja de Trabajo para listado'!$AB$155:$AB$1048576,0),MATCH((CUADRO!H$4&amp;$E904),'Hoja de Trabajo para listado'!$AB$151:$BA$151,0)),0)+IFERROR(INDEX('Hoja de Trabajo para listado'!$BC$155:$CB$1048576,MATCH($A904,'Hoja de Trabajo para listado'!$BC$155:$BC$1048576,0),MATCH((CUADRO!H$4&amp;$E904),'Hoja de Trabajo para listado'!$BC$151:$CB$151,0)),0)+IFERROR(INDEX('Hoja de Trabajo para listado'!$DE$153:$DG$274,MATCH($A904,'Hoja de Trabajo para listado'!$DE$153:$DE$1048576,0),MATCH((CUADRO!H$4&amp;$E904),'Hoja de Trabajo para listado'!$DE$151:$DG$151,0)),0)+IFERROR(INDEX('Hoja de Trabajo para listado'!$CD$155:$DC$1048576,MATCH($A904,'Hoja de Trabajo para listado'!$CD$155:$CD$1048576,0),MATCH((CUADRO!H$4&amp;$E904),'Hoja de Trabajo para listado'!$CD$151:$DC$151,0)),0)</f>
        <v>0</v>
      </c>
      <c r="I904" s="245">
        <f ca="1">+IFERROR(INDEX('Hoja de Trabajo para listado'!$A$155:$Z$1048576,MATCH($A904,'Hoja de Trabajo para listado'!$A$155:$A$1048576,0),MATCH((CUADRO!I$4&amp;$E904),'Hoja de Trabajo para listado'!$A$151:$Z$151,0)),0)+IFERROR(INDEX('Hoja de Trabajo para listado'!$AB$155:$BA$1048576,MATCH($A904,'Hoja de Trabajo para listado'!$AB$155:$AB$1048576,0),MATCH((CUADRO!I$4&amp;$E904),'Hoja de Trabajo para listado'!$AB$151:$BA$151,0)),0)+IFERROR(INDEX('Hoja de Trabajo para listado'!$BC$155:$CB$1048576,MATCH($A904,'Hoja de Trabajo para listado'!$BC$155:$BC$1048576,0),MATCH((CUADRO!I$4&amp;$E904),'Hoja de Trabajo para listado'!$BC$151:$CB$151,0)),0)+IFERROR(INDEX('Hoja de Trabajo para listado'!$DE$153:$DG$274,MATCH($A904,'Hoja de Trabajo para listado'!$DE$153:$DE$1048576,0),MATCH((CUADRO!I$4&amp;$E904),'Hoja de Trabajo para listado'!$DE$151:$DG$151,0)),0)+IFERROR(INDEX('Hoja de Trabajo para listado'!$CD$155:$DC$1048576,MATCH($A904,'Hoja de Trabajo para listado'!$CD$155:$CD$1048576,0),MATCH((CUADRO!I$4&amp;$E904),'Hoja de Trabajo para listado'!$CD$151:$DC$151,0)),0)</f>
        <v>0</v>
      </c>
      <c r="J904" s="245">
        <f ca="1">+IFERROR(INDEX('Hoja de Trabajo para listado'!$A$155:$Z$1048576,MATCH($A904,'Hoja de Trabajo para listado'!$A$155:$A$1048576,0),MATCH((CUADRO!J$4&amp;$E904),'Hoja de Trabajo para listado'!$A$151:$Z$151,0)),0)+IFERROR(INDEX('Hoja de Trabajo para listado'!$AB$155:$BA$1048576,MATCH($A904,'Hoja de Trabajo para listado'!$AB$155:$AB$1048576,0),MATCH((CUADRO!J$4&amp;$E904),'Hoja de Trabajo para listado'!$AB$151:$BA$151,0)),0)+IFERROR(INDEX('Hoja de Trabajo para listado'!$BC$155:$CB$1048576,MATCH($A904,'Hoja de Trabajo para listado'!$BC$155:$BC$1048576,0),MATCH((CUADRO!J$4&amp;$E904),'Hoja de Trabajo para listado'!$BC$151:$CB$151,0)),0)+IFERROR(INDEX('Hoja de Trabajo para listado'!$DE$153:$DG$274,MATCH($A904,'Hoja de Trabajo para listado'!$DE$153:$DE$1048576,0),MATCH((CUADRO!J$4&amp;$E904),'Hoja de Trabajo para listado'!$DE$151:$DG$151,0)),0)+IFERROR(INDEX('Hoja de Trabajo para listado'!$CD$155:$DC$1048576,MATCH($A904,'Hoja de Trabajo para listado'!$CD$155:$CD$1048576,0),MATCH((CUADRO!J$4&amp;$E904),'Hoja de Trabajo para listado'!$CD$151:$DC$151,0)),0)</f>
        <v>0</v>
      </c>
      <c r="K904" s="245">
        <f ca="1">+IFERROR(INDEX('Hoja de Trabajo para listado'!$A$155:$Z$1048576,MATCH($A904,'Hoja de Trabajo para listado'!$A$155:$A$1048576,0),MATCH((CUADRO!K$4&amp;$E904),'Hoja de Trabajo para listado'!$A$151:$Z$151,0)),0)+IFERROR(INDEX('Hoja de Trabajo para listado'!$AB$155:$BA$1048576,MATCH($A904,'Hoja de Trabajo para listado'!$AB$155:$AB$1048576,0),MATCH((CUADRO!K$4&amp;$E904),'Hoja de Trabajo para listado'!$AB$151:$BA$151,0)),0)+IFERROR(INDEX('Hoja de Trabajo para listado'!$BC$155:$CB$1048576,MATCH($A904,'Hoja de Trabajo para listado'!$BC$155:$BC$1048576,0),MATCH((CUADRO!K$4&amp;$E904),'Hoja de Trabajo para listado'!$BC$151:$CB$151,0)),0)+IFERROR(INDEX('Hoja de Trabajo para listado'!$DE$153:$DG$274,MATCH($A904,'Hoja de Trabajo para listado'!$DE$153:$DE$1048576,0),MATCH((CUADRO!K$4&amp;$E904),'Hoja de Trabajo para listado'!$DE$151:$DG$151,0)),0)+IFERROR(INDEX('Hoja de Trabajo para listado'!$CD$155:$DC$1048576,MATCH($A904,'Hoja de Trabajo para listado'!$CD$155:$CD$1048576,0),MATCH((CUADRO!K$4&amp;$E904),'Hoja de Trabajo para listado'!$CD$151:$DC$151,0)),0)</f>
        <v>0</v>
      </c>
      <c r="L904" s="245">
        <f ca="1">+IFERROR(INDEX('Hoja de Trabajo para listado'!$A$155:$Z$1048576,MATCH($A904,'Hoja de Trabajo para listado'!$A$155:$A$1048576,0),MATCH((CUADRO!L$4&amp;$E904),'Hoja de Trabajo para listado'!$A$151:$Z$151,0)),0)+IFERROR(INDEX('Hoja de Trabajo para listado'!$AB$155:$BA$1048576,MATCH($A904,'Hoja de Trabajo para listado'!$AB$155:$AB$1048576,0),MATCH((CUADRO!L$4&amp;$E904),'Hoja de Trabajo para listado'!$AB$151:$BA$151,0)),0)+IFERROR(INDEX('Hoja de Trabajo para listado'!$BC$155:$CB$1048576,MATCH($A904,'Hoja de Trabajo para listado'!$BC$155:$BC$1048576,0),MATCH((CUADRO!L$4&amp;$E904),'Hoja de Trabajo para listado'!$BC$151:$CB$151,0)),0)+IFERROR(INDEX('Hoja de Trabajo para listado'!$DE$153:$DG$274,MATCH($A904,'Hoja de Trabajo para listado'!$DE$153:$DE$1048576,0),MATCH((CUADRO!L$4&amp;$E904),'Hoja de Trabajo para listado'!$DE$151:$DG$151,0)),0)+IFERROR(INDEX('Hoja de Trabajo para listado'!$CD$155:$DC$1048576,MATCH($A904,'Hoja de Trabajo para listado'!$CD$155:$CD$1048576,0),MATCH((CUADRO!L$4&amp;$E904),'Hoja de Trabajo para listado'!$CD$151:$DC$151,0)),0)</f>
        <v>0</v>
      </c>
      <c r="M904" s="245">
        <f ca="1">+IFERROR(INDEX('Hoja de Trabajo para listado'!$A$155:$Z$1048576,MATCH($A904,'Hoja de Trabajo para listado'!$A$155:$A$1048576,0),MATCH((CUADRO!M$4&amp;$E904),'Hoja de Trabajo para listado'!$A$151:$Z$151,0)),0)+IFERROR(INDEX('Hoja de Trabajo para listado'!$AB$155:$BA$1048576,MATCH($A904,'Hoja de Trabajo para listado'!$AB$155:$AB$1048576,0),MATCH((CUADRO!M$4&amp;$E904),'Hoja de Trabajo para listado'!$AB$151:$BA$151,0)),0)+IFERROR(INDEX('Hoja de Trabajo para listado'!$BC$155:$CB$1048576,MATCH($A904,'Hoja de Trabajo para listado'!$BC$155:$BC$1048576,0),MATCH((CUADRO!M$4&amp;$E904),'Hoja de Trabajo para listado'!$BC$151:$CB$151,0)),0)+IFERROR(INDEX('Hoja de Trabajo para listado'!$DE$153:$DG$274,MATCH($A904,'Hoja de Trabajo para listado'!$DE$153:$DE$1048576,0),MATCH((CUADRO!M$4&amp;$E904),'Hoja de Trabajo para listado'!$DE$151:$DG$151,0)),0)+IFERROR(INDEX('Hoja de Trabajo para listado'!$CD$155:$DC$1048576,MATCH($A904,'Hoja de Trabajo para listado'!$CD$155:$CD$1048576,0),MATCH((CUADRO!M$4&amp;$E904),'Hoja de Trabajo para listado'!$CD$151:$DC$151,0)),0)</f>
        <v>0</v>
      </c>
      <c r="N904" s="245">
        <f ca="1">+IFERROR(INDEX('Hoja de Trabajo para listado'!$A$155:$Z$1048576,MATCH($A904,'Hoja de Trabajo para listado'!$A$155:$A$1048576,0),MATCH((CUADRO!N$4&amp;$E904),'Hoja de Trabajo para listado'!$A$151:$Z$151,0)),0)+IFERROR(INDEX('Hoja de Trabajo para listado'!$AB$155:$BA$1048576,MATCH($A904,'Hoja de Trabajo para listado'!$AB$155:$AB$1048576,0),MATCH((CUADRO!N$4&amp;$E904),'Hoja de Trabajo para listado'!$AB$151:$BA$151,0)),0)+IFERROR(INDEX('Hoja de Trabajo para listado'!$BC$155:$CB$1048576,MATCH($A904,'Hoja de Trabajo para listado'!$BC$155:$BC$1048576,0),MATCH((CUADRO!N$4&amp;$E904),'Hoja de Trabajo para listado'!$BC$151:$CB$151,0)),0)+IFERROR(INDEX('Hoja de Trabajo para listado'!$DE$153:$DG$274,MATCH($A904,'Hoja de Trabajo para listado'!$DE$153:$DE$1048576,0),MATCH((CUADRO!N$4&amp;$E904),'Hoja de Trabajo para listado'!$DE$151:$DG$151,0)),0)+IFERROR(INDEX('Hoja de Trabajo para listado'!$CD$155:$DC$1048576,MATCH($A904,'Hoja de Trabajo para listado'!$CD$155:$CD$1048576,0),MATCH((CUADRO!N$4&amp;$E904),'Hoja de Trabajo para listado'!$CD$151:$DC$151,0)),0)</f>
        <v>0</v>
      </c>
      <c r="O904" s="245">
        <f ca="1">+IFERROR(INDEX('Hoja de Trabajo para listado'!$A$155:$Z$1048576,MATCH($A904,'Hoja de Trabajo para listado'!$A$155:$A$1048576,0),MATCH((CUADRO!O$4&amp;$E904),'Hoja de Trabajo para listado'!$A$151:$Z$151,0)),0)+IFERROR(INDEX('Hoja de Trabajo para listado'!$AB$155:$BA$1048576,MATCH($A904,'Hoja de Trabajo para listado'!$AB$155:$AB$1048576,0),MATCH((CUADRO!O$4&amp;$E904),'Hoja de Trabajo para listado'!$AB$151:$BA$151,0)),0)+IFERROR(INDEX('Hoja de Trabajo para listado'!$BC$155:$CB$1048576,MATCH($A904,'Hoja de Trabajo para listado'!$BC$155:$BC$1048576,0),MATCH((CUADRO!O$4&amp;$E904),'Hoja de Trabajo para listado'!$BC$151:$CB$151,0)),0)+IFERROR(INDEX('Hoja de Trabajo para listado'!$DE$153:$DG$274,MATCH($A904,'Hoja de Trabajo para listado'!$DE$153:$DE$1048576,0),MATCH((CUADRO!O$4&amp;$E904),'Hoja de Trabajo para listado'!$DE$151:$DG$151,0)),0)+IFERROR(INDEX('Hoja de Trabajo para listado'!$CD$155:$DC$1048576,MATCH($A904,'Hoja de Trabajo para listado'!$CD$155:$CD$1048576,0),MATCH((CUADRO!O$4&amp;$E904),'Hoja de Trabajo para listado'!$CD$151:$DC$151,0)),0)</f>
        <v>0</v>
      </c>
      <c r="P904" s="245">
        <f ca="1">+IFERROR(INDEX('Hoja de Trabajo para listado'!$A$155:$Z$1048576,MATCH($A904,'Hoja de Trabajo para listado'!$A$155:$A$1048576,0),MATCH((CUADRO!P$4&amp;$E904),'Hoja de Trabajo para listado'!$A$151:$Z$151,0)),0)+IFERROR(INDEX('Hoja de Trabajo para listado'!$AB$155:$BA$1048576,MATCH($A904,'Hoja de Trabajo para listado'!$AB$155:$AB$1048576,0),MATCH((CUADRO!P$4&amp;$E904),'Hoja de Trabajo para listado'!$AB$151:$BA$151,0)),0)+IFERROR(INDEX('Hoja de Trabajo para listado'!$BC$155:$CB$1048576,MATCH($A904,'Hoja de Trabajo para listado'!$BC$155:$BC$1048576,0),MATCH((CUADRO!P$4&amp;$E904),'Hoja de Trabajo para listado'!$BC$151:$CB$151,0)),0)+IFERROR(INDEX('Hoja de Trabajo para listado'!$DE$153:$DG$274,MATCH($A904,'Hoja de Trabajo para listado'!$DE$153:$DE$1048576,0),MATCH((CUADRO!P$4&amp;$E904),'Hoja de Trabajo para listado'!$DE$151:$DG$151,0)),0)+IFERROR(INDEX('Hoja de Trabajo para listado'!$CD$155:$DC$1048576,MATCH($A904,'Hoja de Trabajo para listado'!$CD$155:$CD$1048576,0),MATCH((CUADRO!P$4&amp;$E904),'Hoja de Trabajo para listado'!$CD$151:$DC$151,0)),0)</f>
        <v>0</v>
      </c>
      <c r="Q904" s="245">
        <f ca="1">+IFERROR(INDEX('Hoja de Trabajo para listado'!$A$155:$Z$1048576,MATCH($A904,'Hoja de Trabajo para listado'!$A$155:$A$1048576,0),MATCH((CUADRO!Q$4&amp;$E904),'Hoja de Trabajo para listado'!$A$151:$Z$151,0)),0)+IFERROR(INDEX('Hoja de Trabajo para listado'!$AB$155:$BA$1048576,MATCH($A904,'Hoja de Trabajo para listado'!$AB$155:$AB$1048576,0),MATCH((CUADRO!Q$4&amp;$E904),'Hoja de Trabajo para listado'!$AB$151:$BA$151,0)),0)+IFERROR(INDEX('Hoja de Trabajo para listado'!$BC$155:$CB$1048576,MATCH($A904,'Hoja de Trabajo para listado'!$BC$155:$BC$1048576,0),MATCH((CUADRO!Q$4&amp;$E904),'Hoja de Trabajo para listado'!$BC$151:$CB$151,0)),0)+IFERROR(INDEX('Hoja de Trabajo para listado'!$DE$153:$DG$274,MATCH($A904,'Hoja de Trabajo para listado'!$DE$153:$DE$1048576,0),MATCH((CUADRO!Q$4&amp;$E904),'Hoja de Trabajo para listado'!$DE$151:$DG$151,0)),0)+IFERROR(INDEX('Hoja de Trabajo para listado'!$CD$155:$DC$1048576,MATCH($A904,'Hoja de Trabajo para listado'!$CD$155:$CD$1048576,0),MATCH((CUADRO!Q$4&amp;$E904),'Hoja de Trabajo para listado'!$CD$151:$DC$151,0)),0)</f>
        <v>0</v>
      </c>
      <c r="R904" s="245">
        <f t="shared" ca="1" si="33"/>
        <v>0</v>
      </c>
      <c r="S904" s="259">
        <f ca="1">+R903+R904</f>
        <v>0</v>
      </c>
      <c r="T904" s="245">
        <f ca="1">+S904</f>
        <v>0</v>
      </c>
      <c r="U904" s="244">
        <f t="shared" si="34"/>
        <v>2</v>
      </c>
      <c r="V904" s="333" t="str">
        <f>+VLOOKUP(A904,bd_lista!$A$3:$E$592,5,FALSE)</f>
        <v>Gobiernos Autonomos Municipales</v>
      </c>
      <c r="W904" s="388"/>
      <c r="X904" s="242">
        <f>+VLOOKUP(A904,[4]Sheet1!$A$13:$D$744,4,FALSE)</f>
        <v>0</v>
      </c>
      <c r="Y904" s="242" t="e">
        <f>+VLOOKUP(X904,bd_lista!$A$3:$C$592,3,FALSE)</f>
        <v>#N/A</v>
      </c>
      <c r="Z904" s="292"/>
      <c r="AA904" s="293"/>
    </row>
    <row r="905" spans="1:27" customFormat="1" ht="15" hidden="1" customHeight="1">
      <c r="A905" s="32">
        <v>1535</v>
      </c>
      <c r="B905" s="392">
        <f>+A905</f>
        <v>1535</v>
      </c>
      <c r="C905" s="247" t="str">
        <f>+VLOOKUP(A905,bd_lista!$A$3:$C$592,3,FALSE)</f>
        <v>Gobierno Autónomo Municipal de Llica</v>
      </c>
      <c r="D905" s="389" t="str">
        <f>+C905</f>
        <v>Gobierno Autónomo Municipal de Llica</v>
      </c>
      <c r="E905" s="242" t="s">
        <v>1304</v>
      </c>
      <c r="F905" s="243">
        <f ca="1">+IFERROR(INDEX('Hoja de Trabajo para listado'!$A$155:$Z$1048576,MATCH($A905,'Hoja de Trabajo para listado'!$A$155:$A$1048576,0),MATCH((CUADRO!F$4&amp;$E905),'Hoja de Trabajo para listado'!$A$151:$Z$151,0)),0)+IFERROR(INDEX('Hoja de Trabajo para listado'!$AB$155:$BA$1048576,MATCH($A905,'Hoja de Trabajo para listado'!$AB$155:$AB$1048576,0),MATCH((CUADRO!F$4&amp;$E905),'Hoja de Trabajo para listado'!$AB$151:$BA$151,0)),0)+IFERROR(INDEX('Hoja de Trabajo para listado'!$BC$155:$CB$1048576,MATCH($A905,'Hoja de Trabajo para listado'!$BC$155:$BC$1048576,0),MATCH((CUADRO!F$4&amp;$E905),'Hoja de Trabajo para listado'!$BC$151:$CB$151,0)),0)+IFERROR(INDEX('Hoja de Trabajo para listado'!$DE$153:$DG$274,MATCH($A905,'Hoja de Trabajo para listado'!$DE$153:$DE$1048576,0),MATCH((CUADRO!F$4&amp;$E905),'Hoja de Trabajo para listado'!$DE$151:$DG$151,0)),0)+IFERROR(INDEX('Hoja de Trabajo para listado'!$CD$155:$DC$1048576,MATCH($A905,'Hoja de Trabajo para listado'!$CD$155:$CD$1048576,0),MATCH((CUADRO!F$4&amp;$E905),'Hoja de Trabajo para listado'!$CD$151:$DC$151,0)),0)</f>
        <v>0</v>
      </c>
      <c r="G905" s="243">
        <f ca="1">+IFERROR(INDEX('Hoja de Trabajo para listado'!$A$155:$Z$1048576,MATCH($A905,'Hoja de Trabajo para listado'!$A$155:$A$1048576,0),MATCH((CUADRO!G$4&amp;$E905),'Hoja de Trabajo para listado'!$A$151:$Z$151,0)),0)+IFERROR(INDEX('Hoja de Trabajo para listado'!$AB$155:$BA$1048576,MATCH($A905,'Hoja de Trabajo para listado'!$AB$155:$AB$1048576,0),MATCH((CUADRO!G$4&amp;$E905),'Hoja de Trabajo para listado'!$AB$151:$BA$151,0)),0)+IFERROR(INDEX('Hoja de Trabajo para listado'!$BC$155:$CB$1048576,MATCH($A905,'Hoja de Trabajo para listado'!$BC$155:$BC$1048576,0),MATCH((CUADRO!G$4&amp;$E905),'Hoja de Trabajo para listado'!$BC$151:$CB$151,0)),0)+IFERROR(INDEX('Hoja de Trabajo para listado'!$DE$153:$DG$274,MATCH($A905,'Hoja de Trabajo para listado'!$DE$153:$DE$1048576,0),MATCH((CUADRO!G$4&amp;$E905),'Hoja de Trabajo para listado'!$DE$151:$DG$151,0)),0)+IFERROR(INDEX('Hoja de Trabajo para listado'!$CD$155:$DC$1048576,MATCH($A905,'Hoja de Trabajo para listado'!$CD$155:$CD$1048576,0),MATCH((CUADRO!G$4&amp;$E905),'Hoja de Trabajo para listado'!$CD$151:$DC$151,0)),0)</f>
        <v>0</v>
      </c>
      <c r="H905" s="243">
        <f ca="1">+IFERROR(INDEX('Hoja de Trabajo para listado'!$A$155:$Z$1048576,MATCH($A905,'Hoja de Trabajo para listado'!$A$155:$A$1048576,0),MATCH((CUADRO!H$4&amp;$E905),'Hoja de Trabajo para listado'!$A$151:$Z$151,0)),0)+IFERROR(INDEX('Hoja de Trabajo para listado'!$AB$155:$BA$1048576,MATCH($A905,'Hoja de Trabajo para listado'!$AB$155:$AB$1048576,0),MATCH((CUADRO!H$4&amp;$E905),'Hoja de Trabajo para listado'!$AB$151:$BA$151,0)),0)+IFERROR(INDEX('Hoja de Trabajo para listado'!$BC$155:$CB$1048576,MATCH($A905,'Hoja de Trabajo para listado'!$BC$155:$BC$1048576,0),MATCH((CUADRO!H$4&amp;$E905),'Hoja de Trabajo para listado'!$BC$151:$CB$151,0)),0)+IFERROR(INDEX('Hoja de Trabajo para listado'!$DE$153:$DG$274,MATCH($A905,'Hoja de Trabajo para listado'!$DE$153:$DE$1048576,0),MATCH((CUADRO!H$4&amp;$E905),'Hoja de Trabajo para listado'!$DE$151:$DG$151,0)),0)+IFERROR(INDEX('Hoja de Trabajo para listado'!$CD$155:$DC$1048576,MATCH($A905,'Hoja de Trabajo para listado'!$CD$155:$CD$1048576,0),MATCH((CUADRO!H$4&amp;$E905),'Hoja de Trabajo para listado'!$CD$151:$DC$151,0)),0)</f>
        <v>0</v>
      </c>
      <c r="I905" s="243">
        <f ca="1">+IFERROR(INDEX('Hoja de Trabajo para listado'!$A$155:$Z$1048576,MATCH($A905,'Hoja de Trabajo para listado'!$A$155:$A$1048576,0),MATCH((CUADRO!I$4&amp;$E905),'Hoja de Trabajo para listado'!$A$151:$Z$151,0)),0)+IFERROR(INDEX('Hoja de Trabajo para listado'!$AB$155:$BA$1048576,MATCH($A905,'Hoja de Trabajo para listado'!$AB$155:$AB$1048576,0),MATCH((CUADRO!I$4&amp;$E905),'Hoja de Trabajo para listado'!$AB$151:$BA$151,0)),0)+IFERROR(INDEX('Hoja de Trabajo para listado'!$BC$155:$CB$1048576,MATCH($A905,'Hoja de Trabajo para listado'!$BC$155:$BC$1048576,0),MATCH((CUADRO!I$4&amp;$E905),'Hoja de Trabajo para listado'!$BC$151:$CB$151,0)),0)+IFERROR(INDEX('Hoja de Trabajo para listado'!$DE$153:$DG$274,MATCH($A905,'Hoja de Trabajo para listado'!$DE$153:$DE$1048576,0),MATCH((CUADRO!I$4&amp;$E905),'Hoja de Trabajo para listado'!$DE$151:$DG$151,0)),0)+IFERROR(INDEX('Hoja de Trabajo para listado'!$CD$155:$DC$1048576,MATCH($A905,'Hoja de Trabajo para listado'!$CD$155:$CD$1048576,0),MATCH((CUADRO!I$4&amp;$E905),'Hoja de Trabajo para listado'!$CD$151:$DC$151,0)),0)</f>
        <v>0</v>
      </c>
      <c r="J905" s="243">
        <f ca="1">+IFERROR(INDEX('Hoja de Trabajo para listado'!$A$155:$Z$1048576,MATCH($A905,'Hoja de Trabajo para listado'!$A$155:$A$1048576,0),MATCH((CUADRO!J$4&amp;$E905),'Hoja de Trabajo para listado'!$A$151:$Z$151,0)),0)+IFERROR(INDEX('Hoja de Trabajo para listado'!$AB$155:$BA$1048576,MATCH($A905,'Hoja de Trabajo para listado'!$AB$155:$AB$1048576,0),MATCH((CUADRO!J$4&amp;$E905),'Hoja de Trabajo para listado'!$AB$151:$BA$151,0)),0)+IFERROR(INDEX('Hoja de Trabajo para listado'!$BC$155:$CB$1048576,MATCH($A905,'Hoja de Trabajo para listado'!$BC$155:$BC$1048576,0),MATCH((CUADRO!J$4&amp;$E905),'Hoja de Trabajo para listado'!$BC$151:$CB$151,0)),0)+IFERROR(INDEX('Hoja de Trabajo para listado'!$DE$153:$DG$274,MATCH($A905,'Hoja de Trabajo para listado'!$DE$153:$DE$1048576,0),MATCH((CUADRO!J$4&amp;$E905),'Hoja de Trabajo para listado'!$DE$151:$DG$151,0)),0)+IFERROR(INDEX('Hoja de Trabajo para listado'!$CD$155:$DC$1048576,MATCH($A905,'Hoja de Trabajo para listado'!$CD$155:$CD$1048576,0),MATCH((CUADRO!J$4&amp;$E905),'Hoja de Trabajo para listado'!$CD$151:$DC$151,0)),0)</f>
        <v>0</v>
      </c>
      <c r="K905" s="243">
        <f ca="1">+IFERROR(INDEX('Hoja de Trabajo para listado'!$A$155:$Z$1048576,MATCH($A905,'Hoja de Trabajo para listado'!$A$155:$A$1048576,0),MATCH((CUADRO!K$4&amp;$E905),'Hoja de Trabajo para listado'!$A$151:$Z$151,0)),0)+IFERROR(INDEX('Hoja de Trabajo para listado'!$AB$155:$BA$1048576,MATCH($A905,'Hoja de Trabajo para listado'!$AB$155:$AB$1048576,0),MATCH((CUADRO!K$4&amp;$E905),'Hoja de Trabajo para listado'!$AB$151:$BA$151,0)),0)+IFERROR(INDEX('Hoja de Trabajo para listado'!$BC$155:$CB$1048576,MATCH($A905,'Hoja de Trabajo para listado'!$BC$155:$BC$1048576,0),MATCH((CUADRO!K$4&amp;$E905),'Hoja de Trabajo para listado'!$BC$151:$CB$151,0)),0)+IFERROR(INDEX('Hoja de Trabajo para listado'!$DE$153:$DG$274,MATCH($A905,'Hoja de Trabajo para listado'!$DE$153:$DE$1048576,0),MATCH((CUADRO!K$4&amp;$E905),'Hoja de Trabajo para listado'!$DE$151:$DG$151,0)),0)+IFERROR(INDEX('Hoja de Trabajo para listado'!$CD$155:$DC$1048576,MATCH($A905,'Hoja de Trabajo para listado'!$CD$155:$CD$1048576,0),MATCH((CUADRO!K$4&amp;$E905),'Hoja de Trabajo para listado'!$CD$151:$DC$151,0)),0)</f>
        <v>0</v>
      </c>
      <c r="L905" s="243">
        <f ca="1">+IFERROR(INDEX('Hoja de Trabajo para listado'!$A$155:$Z$1048576,MATCH($A905,'Hoja de Trabajo para listado'!$A$155:$A$1048576,0),MATCH((CUADRO!L$4&amp;$E905),'Hoja de Trabajo para listado'!$A$151:$Z$151,0)),0)+IFERROR(INDEX('Hoja de Trabajo para listado'!$AB$155:$BA$1048576,MATCH($A905,'Hoja de Trabajo para listado'!$AB$155:$AB$1048576,0),MATCH((CUADRO!L$4&amp;$E905),'Hoja de Trabajo para listado'!$AB$151:$BA$151,0)),0)+IFERROR(INDEX('Hoja de Trabajo para listado'!$BC$155:$CB$1048576,MATCH($A905,'Hoja de Trabajo para listado'!$BC$155:$BC$1048576,0),MATCH((CUADRO!L$4&amp;$E905),'Hoja de Trabajo para listado'!$BC$151:$CB$151,0)),0)+IFERROR(INDEX('Hoja de Trabajo para listado'!$DE$153:$DG$274,MATCH($A905,'Hoja de Trabajo para listado'!$DE$153:$DE$1048576,0),MATCH((CUADRO!L$4&amp;$E905),'Hoja de Trabajo para listado'!$DE$151:$DG$151,0)),0)+IFERROR(INDEX('Hoja de Trabajo para listado'!$CD$155:$DC$1048576,MATCH($A905,'Hoja de Trabajo para listado'!$CD$155:$CD$1048576,0),MATCH((CUADRO!L$4&amp;$E905),'Hoja de Trabajo para listado'!$CD$151:$DC$151,0)),0)</f>
        <v>0</v>
      </c>
      <c r="M905" s="243">
        <f ca="1">+IFERROR(INDEX('Hoja de Trabajo para listado'!$A$155:$Z$1048576,MATCH($A905,'Hoja de Trabajo para listado'!$A$155:$A$1048576,0),MATCH((CUADRO!M$4&amp;$E905),'Hoja de Trabajo para listado'!$A$151:$Z$151,0)),0)+IFERROR(INDEX('Hoja de Trabajo para listado'!$AB$155:$BA$1048576,MATCH($A905,'Hoja de Trabajo para listado'!$AB$155:$AB$1048576,0),MATCH((CUADRO!M$4&amp;$E905),'Hoja de Trabajo para listado'!$AB$151:$BA$151,0)),0)+IFERROR(INDEX('Hoja de Trabajo para listado'!$BC$155:$CB$1048576,MATCH($A905,'Hoja de Trabajo para listado'!$BC$155:$BC$1048576,0),MATCH((CUADRO!M$4&amp;$E905),'Hoja de Trabajo para listado'!$BC$151:$CB$151,0)),0)+IFERROR(INDEX('Hoja de Trabajo para listado'!$DE$153:$DG$274,MATCH($A905,'Hoja de Trabajo para listado'!$DE$153:$DE$1048576,0),MATCH((CUADRO!M$4&amp;$E905),'Hoja de Trabajo para listado'!$DE$151:$DG$151,0)),0)+IFERROR(INDEX('Hoja de Trabajo para listado'!$CD$155:$DC$1048576,MATCH($A905,'Hoja de Trabajo para listado'!$CD$155:$CD$1048576,0),MATCH((CUADRO!M$4&amp;$E905),'Hoja de Trabajo para listado'!$CD$151:$DC$151,0)),0)</f>
        <v>0</v>
      </c>
      <c r="N905" s="243">
        <f ca="1">+IFERROR(INDEX('Hoja de Trabajo para listado'!$A$155:$Z$1048576,MATCH($A905,'Hoja de Trabajo para listado'!$A$155:$A$1048576,0),MATCH((CUADRO!N$4&amp;$E905),'Hoja de Trabajo para listado'!$A$151:$Z$151,0)),0)+IFERROR(INDEX('Hoja de Trabajo para listado'!$AB$155:$BA$1048576,MATCH($A905,'Hoja de Trabajo para listado'!$AB$155:$AB$1048576,0),MATCH((CUADRO!N$4&amp;$E905),'Hoja de Trabajo para listado'!$AB$151:$BA$151,0)),0)+IFERROR(INDEX('Hoja de Trabajo para listado'!$BC$155:$CB$1048576,MATCH($A905,'Hoja de Trabajo para listado'!$BC$155:$BC$1048576,0),MATCH((CUADRO!N$4&amp;$E905),'Hoja de Trabajo para listado'!$BC$151:$CB$151,0)),0)+IFERROR(INDEX('Hoja de Trabajo para listado'!$DE$153:$DG$274,MATCH($A905,'Hoja de Trabajo para listado'!$DE$153:$DE$1048576,0),MATCH((CUADRO!N$4&amp;$E905),'Hoja de Trabajo para listado'!$DE$151:$DG$151,0)),0)+IFERROR(INDEX('Hoja de Trabajo para listado'!$CD$155:$DC$1048576,MATCH($A905,'Hoja de Trabajo para listado'!$CD$155:$CD$1048576,0),MATCH((CUADRO!N$4&amp;$E905),'Hoja de Trabajo para listado'!$CD$151:$DC$151,0)),0)</f>
        <v>0</v>
      </c>
      <c r="O905" s="243">
        <f ca="1">+IFERROR(INDEX('Hoja de Trabajo para listado'!$A$155:$Z$1048576,MATCH($A905,'Hoja de Trabajo para listado'!$A$155:$A$1048576,0),MATCH((CUADRO!O$4&amp;$E905),'Hoja de Trabajo para listado'!$A$151:$Z$151,0)),0)+IFERROR(INDEX('Hoja de Trabajo para listado'!$AB$155:$BA$1048576,MATCH($A905,'Hoja de Trabajo para listado'!$AB$155:$AB$1048576,0),MATCH((CUADRO!O$4&amp;$E905),'Hoja de Trabajo para listado'!$AB$151:$BA$151,0)),0)+IFERROR(INDEX('Hoja de Trabajo para listado'!$BC$155:$CB$1048576,MATCH($A905,'Hoja de Trabajo para listado'!$BC$155:$BC$1048576,0),MATCH((CUADRO!O$4&amp;$E905),'Hoja de Trabajo para listado'!$BC$151:$CB$151,0)),0)+IFERROR(INDEX('Hoja de Trabajo para listado'!$DE$153:$DG$274,MATCH($A905,'Hoja de Trabajo para listado'!$DE$153:$DE$1048576,0),MATCH((CUADRO!O$4&amp;$E905),'Hoja de Trabajo para listado'!$DE$151:$DG$151,0)),0)+IFERROR(INDEX('Hoja de Trabajo para listado'!$CD$155:$DC$1048576,MATCH($A905,'Hoja de Trabajo para listado'!$CD$155:$CD$1048576,0),MATCH((CUADRO!O$4&amp;$E905),'Hoja de Trabajo para listado'!$CD$151:$DC$151,0)),0)</f>
        <v>0</v>
      </c>
      <c r="P905" s="243">
        <f ca="1">+IFERROR(INDEX('Hoja de Trabajo para listado'!$A$155:$Z$1048576,MATCH($A905,'Hoja de Trabajo para listado'!$A$155:$A$1048576,0),MATCH((CUADRO!P$4&amp;$E905),'Hoja de Trabajo para listado'!$A$151:$Z$151,0)),0)+IFERROR(INDEX('Hoja de Trabajo para listado'!$AB$155:$BA$1048576,MATCH($A905,'Hoja de Trabajo para listado'!$AB$155:$AB$1048576,0),MATCH((CUADRO!P$4&amp;$E905),'Hoja de Trabajo para listado'!$AB$151:$BA$151,0)),0)+IFERROR(INDEX('Hoja de Trabajo para listado'!$BC$155:$CB$1048576,MATCH($A905,'Hoja de Trabajo para listado'!$BC$155:$BC$1048576,0),MATCH((CUADRO!P$4&amp;$E905),'Hoja de Trabajo para listado'!$BC$151:$CB$151,0)),0)+IFERROR(INDEX('Hoja de Trabajo para listado'!$DE$153:$DG$274,MATCH($A905,'Hoja de Trabajo para listado'!$DE$153:$DE$1048576,0),MATCH((CUADRO!P$4&amp;$E905),'Hoja de Trabajo para listado'!$DE$151:$DG$151,0)),0)+IFERROR(INDEX('Hoja de Trabajo para listado'!$CD$155:$DC$1048576,MATCH($A905,'Hoja de Trabajo para listado'!$CD$155:$CD$1048576,0),MATCH((CUADRO!P$4&amp;$E905),'Hoja de Trabajo para listado'!$CD$151:$DC$151,0)),0)</f>
        <v>0</v>
      </c>
      <c r="Q905" s="243">
        <f ca="1">+IFERROR(INDEX('Hoja de Trabajo para listado'!$A$155:$Z$1048576,MATCH($A905,'Hoja de Trabajo para listado'!$A$155:$A$1048576,0),MATCH((CUADRO!Q$4&amp;$E905),'Hoja de Trabajo para listado'!$A$151:$Z$151,0)),0)+IFERROR(INDEX('Hoja de Trabajo para listado'!$AB$155:$BA$1048576,MATCH($A905,'Hoja de Trabajo para listado'!$AB$155:$AB$1048576,0),MATCH((CUADRO!Q$4&amp;$E905),'Hoja de Trabajo para listado'!$AB$151:$BA$151,0)),0)+IFERROR(INDEX('Hoja de Trabajo para listado'!$BC$155:$CB$1048576,MATCH($A905,'Hoja de Trabajo para listado'!$BC$155:$BC$1048576,0),MATCH((CUADRO!Q$4&amp;$E905),'Hoja de Trabajo para listado'!$BC$151:$CB$151,0)),0)+IFERROR(INDEX('Hoja de Trabajo para listado'!$DE$153:$DG$274,MATCH($A905,'Hoja de Trabajo para listado'!$DE$153:$DE$1048576,0),MATCH((CUADRO!Q$4&amp;$E905),'Hoja de Trabajo para listado'!$DE$151:$DG$151,0)),0)+IFERROR(INDEX('Hoja de Trabajo para listado'!$CD$155:$DC$1048576,MATCH($A905,'Hoja de Trabajo para listado'!$CD$155:$CD$1048576,0),MATCH((CUADRO!Q$4&amp;$E905),'Hoja de Trabajo para listado'!$CD$151:$DC$151,0)),0)</f>
        <v>0</v>
      </c>
      <c r="R905" s="243">
        <f t="shared" ref="R905:R968" ca="1" si="35">+SUM(F905:Q905)</f>
        <v>0</v>
      </c>
      <c r="S905" s="249"/>
      <c r="T905" s="243">
        <f ca="1">+T906</f>
        <v>0</v>
      </c>
      <c r="U905" s="242">
        <f t="shared" ref="U905:U968" si="36">+IF(E905="Débitos",1,2)</f>
        <v>1</v>
      </c>
      <c r="V905" s="333" t="str">
        <f>+VLOOKUP(A905,bd_lista!$A$3:$E$592,5,FALSE)</f>
        <v>Gobiernos Autonomos Municipales</v>
      </c>
      <c r="W905" s="387" t="str">
        <f>+V905</f>
        <v>Gobiernos Autonomos Municipales</v>
      </c>
      <c r="X905" s="242">
        <f>+VLOOKUP(A905,[4]Sheet1!$A$13:$D$744,4,FALSE)</f>
        <v>0</v>
      </c>
      <c r="Y905" s="242" t="e">
        <f>+VLOOKUP(X905,bd_lista!$A$3:$C$592,3,FALSE)</f>
        <v>#N/A</v>
      </c>
      <c r="Z905" s="294">
        <f>+X905</f>
        <v>0</v>
      </c>
      <c r="AA905" s="295" t="e">
        <f>+Y905</f>
        <v>#N/A</v>
      </c>
    </row>
    <row r="906" spans="1:27" customFormat="1" ht="15" hidden="1" customHeight="1">
      <c r="A906" s="32">
        <v>1535</v>
      </c>
      <c r="B906" s="393"/>
      <c r="C906" s="247" t="str">
        <f>+VLOOKUP(A906,bd_lista!$A$3:$C$592,3,FALSE)</f>
        <v>Gobierno Autónomo Municipal de Llica</v>
      </c>
      <c r="D906" s="390"/>
      <c r="E906" s="244" t="s">
        <v>1305</v>
      </c>
      <c r="F906" s="245">
        <f ca="1">+IFERROR(INDEX('Hoja de Trabajo para listado'!$A$155:$Z$1048576,MATCH($A906,'Hoja de Trabajo para listado'!$A$155:$A$1048576,0),MATCH((CUADRO!F$4&amp;$E906),'Hoja de Trabajo para listado'!$A$151:$Z$151,0)),0)+IFERROR(INDEX('Hoja de Trabajo para listado'!$AB$155:$BA$1048576,MATCH($A906,'Hoja de Trabajo para listado'!$AB$155:$AB$1048576,0),MATCH((CUADRO!F$4&amp;$E906),'Hoja de Trabajo para listado'!$AB$151:$BA$151,0)),0)+IFERROR(INDEX('Hoja de Trabajo para listado'!$BC$155:$CB$1048576,MATCH($A906,'Hoja de Trabajo para listado'!$BC$155:$BC$1048576,0),MATCH((CUADRO!F$4&amp;$E906),'Hoja de Trabajo para listado'!$BC$151:$CB$151,0)),0)+IFERROR(INDEX('Hoja de Trabajo para listado'!$DE$153:$DG$274,MATCH($A906,'Hoja de Trabajo para listado'!$DE$153:$DE$1048576,0),MATCH((CUADRO!F$4&amp;$E906),'Hoja de Trabajo para listado'!$DE$151:$DG$151,0)),0)+IFERROR(INDEX('Hoja de Trabajo para listado'!$CD$155:$DC$1048576,MATCH($A906,'Hoja de Trabajo para listado'!$CD$155:$CD$1048576,0),MATCH((CUADRO!F$4&amp;$E906),'Hoja de Trabajo para listado'!$CD$151:$DC$151,0)),0)</f>
        <v>0</v>
      </c>
      <c r="G906" s="245">
        <f ca="1">+IFERROR(INDEX('Hoja de Trabajo para listado'!$A$155:$Z$1048576,MATCH($A906,'Hoja de Trabajo para listado'!$A$155:$A$1048576,0),MATCH((CUADRO!G$4&amp;$E906),'Hoja de Trabajo para listado'!$A$151:$Z$151,0)),0)+IFERROR(INDEX('Hoja de Trabajo para listado'!$AB$155:$BA$1048576,MATCH($A906,'Hoja de Trabajo para listado'!$AB$155:$AB$1048576,0),MATCH((CUADRO!G$4&amp;$E906),'Hoja de Trabajo para listado'!$AB$151:$BA$151,0)),0)+IFERROR(INDEX('Hoja de Trabajo para listado'!$BC$155:$CB$1048576,MATCH($A906,'Hoja de Trabajo para listado'!$BC$155:$BC$1048576,0),MATCH((CUADRO!G$4&amp;$E906),'Hoja de Trabajo para listado'!$BC$151:$CB$151,0)),0)+IFERROR(INDEX('Hoja de Trabajo para listado'!$DE$153:$DG$274,MATCH($A906,'Hoja de Trabajo para listado'!$DE$153:$DE$1048576,0),MATCH((CUADRO!G$4&amp;$E906),'Hoja de Trabajo para listado'!$DE$151:$DG$151,0)),0)+IFERROR(INDEX('Hoja de Trabajo para listado'!$CD$155:$DC$1048576,MATCH($A906,'Hoja de Trabajo para listado'!$CD$155:$CD$1048576,0),MATCH((CUADRO!G$4&amp;$E906),'Hoja de Trabajo para listado'!$CD$151:$DC$151,0)),0)</f>
        <v>0</v>
      </c>
      <c r="H906" s="245">
        <f ca="1">+IFERROR(INDEX('Hoja de Trabajo para listado'!$A$155:$Z$1048576,MATCH($A906,'Hoja de Trabajo para listado'!$A$155:$A$1048576,0),MATCH((CUADRO!H$4&amp;$E906),'Hoja de Trabajo para listado'!$A$151:$Z$151,0)),0)+IFERROR(INDEX('Hoja de Trabajo para listado'!$AB$155:$BA$1048576,MATCH($A906,'Hoja de Trabajo para listado'!$AB$155:$AB$1048576,0),MATCH((CUADRO!H$4&amp;$E906),'Hoja de Trabajo para listado'!$AB$151:$BA$151,0)),0)+IFERROR(INDEX('Hoja de Trabajo para listado'!$BC$155:$CB$1048576,MATCH($A906,'Hoja de Trabajo para listado'!$BC$155:$BC$1048576,0),MATCH((CUADRO!H$4&amp;$E906),'Hoja de Trabajo para listado'!$BC$151:$CB$151,0)),0)+IFERROR(INDEX('Hoja de Trabajo para listado'!$DE$153:$DG$274,MATCH($A906,'Hoja de Trabajo para listado'!$DE$153:$DE$1048576,0),MATCH((CUADRO!H$4&amp;$E906),'Hoja de Trabajo para listado'!$DE$151:$DG$151,0)),0)+IFERROR(INDEX('Hoja de Trabajo para listado'!$CD$155:$DC$1048576,MATCH($A906,'Hoja de Trabajo para listado'!$CD$155:$CD$1048576,0),MATCH((CUADRO!H$4&amp;$E906),'Hoja de Trabajo para listado'!$CD$151:$DC$151,0)),0)</f>
        <v>0</v>
      </c>
      <c r="I906" s="245">
        <f ca="1">+IFERROR(INDEX('Hoja de Trabajo para listado'!$A$155:$Z$1048576,MATCH($A906,'Hoja de Trabajo para listado'!$A$155:$A$1048576,0),MATCH((CUADRO!I$4&amp;$E906),'Hoja de Trabajo para listado'!$A$151:$Z$151,0)),0)+IFERROR(INDEX('Hoja de Trabajo para listado'!$AB$155:$BA$1048576,MATCH($A906,'Hoja de Trabajo para listado'!$AB$155:$AB$1048576,0),MATCH((CUADRO!I$4&amp;$E906),'Hoja de Trabajo para listado'!$AB$151:$BA$151,0)),0)+IFERROR(INDEX('Hoja de Trabajo para listado'!$BC$155:$CB$1048576,MATCH($A906,'Hoja de Trabajo para listado'!$BC$155:$BC$1048576,0),MATCH((CUADRO!I$4&amp;$E906),'Hoja de Trabajo para listado'!$BC$151:$CB$151,0)),0)+IFERROR(INDEX('Hoja de Trabajo para listado'!$DE$153:$DG$274,MATCH($A906,'Hoja de Trabajo para listado'!$DE$153:$DE$1048576,0),MATCH((CUADRO!I$4&amp;$E906),'Hoja de Trabajo para listado'!$DE$151:$DG$151,0)),0)+IFERROR(INDEX('Hoja de Trabajo para listado'!$CD$155:$DC$1048576,MATCH($A906,'Hoja de Trabajo para listado'!$CD$155:$CD$1048576,0),MATCH((CUADRO!I$4&amp;$E906),'Hoja de Trabajo para listado'!$CD$151:$DC$151,0)),0)</f>
        <v>0</v>
      </c>
      <c r="J906" s="245">
        <f ca="1">+IFERROR(INDEX('Hoja de Trabajo para listado'!$A$155:$Z$1048576,MATCH($A906,'Hoja de Trabajo para listado'!$A$155:$A$1048576,0),MATCH((CUADRO!J$4&amp;$E906),'Hoja de Trabajo para listado'!$A$151:$Z$151,0)),0)+IFERROR(INDEX('Hoja de Trabajo para listado'!$AB$155:$BA$1048576,MATCH($A906,'Hoja de Trabajo para listado'!$AB$155:$AB$1048576,0),MATCH((CUADRO!J$4&amp;$E906),'Hoja de Trabajo para listado'!$AB$151:$BA$151,0)),0)+IFERROR(INDEX('Hoja de Trabajo para listado'!$BC$155:$CB$1048576,MATCH($A906,'Hoja de Trabajo para listado'!$BC$155:$BC$1048576,0),MATCH((CUADRO!J$4&amp;$E906),'Hoja de Trabajo para listado'!$BC$151:$CB$151,0)),0)+IFERROR(INDEX('Hoja de Trabajo para listado'!$DE$153:$DG$274,MATCH($A906,'Hoja de Trabajo para listado'!$DE$153:$DE$1048576,0),MATCH((CUADRO!J$4&amp;$E906),'Hoja de Trabajo para listado'!$DE$151:$DG$151,0)),0)+IFERROR(INDEX('Hoja de Trabajo para listado'!$CD$155:$DC$1048576,MATCH($A906,'Hoja de Trabajo para listado'!$CD$155:$CD$1048576,0),MATCH((CUADRO!J$4&amp;$E906),'Hoja de Trabajo para listado'!$CD$151:$DC$151,0)),0)</f>
        <v>0</v>
      </c>
      <c r="K906" s="245">
        <f ca="1">+IFERROR(INDEX('Hoja de Trabajo para listado'!$A$155:$Z$1048576,MATCH($A906,'Hoja de Trabajo para listado'!$A$155:$A$1048576,0),MATCH((CUADRO!K$4&amp;$E906),'Hoja de Trabajo para listado'!$A$151:$Z$151,0)),0)+IFERROR(INDEX('Hoja de Trabajo para listado'!$AB$155:$BA$1048576,MATCH($A906,'Hoja de Trabajo para listado'!$AB$155:$AB$1048576,0),MATCH((CUADRO!K$4&amp;$E906),'Hoja de Trabajo para listado'!$AB$151:$BA$151,0)),0)+IFERROR(INDEX('Hoja de Trabajo para listado'!$BC$155:$CB$1048576,MATCH($A906,'Hoja de Trabajo para listado'!$BC$155:$BC$1048576,0),MATCH((CUADRO!K$4&amp;$E906),'Hoja de Trabajo para listado'!$BC$151:$CB$151,0)),0)+IFERROR(INDEX('Hoja de Trabajo para listado'!$DE$153:$DG$274,MATCH($A906,'Hoja de Trabajo para listado'!$DE$153:$DE$1048576,0),MATCH((CUADRO!K$4&amp;$E906),'Hoja de Trabajo para listado'!$DE$151:$DG$151,0)),0)+IFERROR(INDEX('Hoja de Trabajo para listado'!$CD$155:$DC$1048576,MATCH($A906,'Hoja de Trabajo para listado'!$CD$155:$CD$1048576,0),MATCH((CUADRO!K$4&amp;$E906),'Hoja de Trabajo para listado'!$CD$151:$DC$151,0)),0)</f>
        <v>0</v>
      </c>
      <c r="L906" s="245">
        <f ca="1">+IFERROR(INDEX('Hoja de Trabajo para listado'!$A$155:$Z$1048576,MATCH($A906,'Hoja de Trabajo para listado'!$A$155:$A$1048576,0),MATCH((CUADRO!L$4&amp;$E906),'Hoja de Trabajo para listado'!$A$151:$Z$151,0)),0)+IFERROR(INDEX('Hoja de Trabajo para listado'!$AB$155:$BA$1048576,MATCH($A906,'Hoja de Trabajo para listado'!$AB$155:$AB$1048576,0),MATCH((CUADRO!L$4&amp;$E906),'Hoja de Trabajo para listado'!$AB$151:$BA$151,0)),0)+IFERROR(INDEX('Hoja de Trabajo para listado'!$BC$155:$CB$1048576,MATCH($A906,'Hoja de Trabajo para listado'!$BC$155:$BC$1048576,0),MATCH((CUADRO!L$4&amp;$E906),'Hoja de Trabajo para listado'!$BC$151:$CB$151,0)),0)+IFERROR(INDEX('Hoja de Trabajo para listado'!$DE$153:$DG$274,MATCH($A906,'Hoja de Trabajo para listado'!$DE$153:$DE$1048576,0),MATCH((CUADRO!L$4&amp;$E906),'Hoja de Trabajo para listado'!$DE$151:$DG$151,0)),0)+IFERROR(INDEX('Hoja de Trabajo para listado'!$CD$155:$DC$1048576,MATCH($A906,'Hoja de Trabajo para listado'!$CD$155:$CD$1048576,0),MATCH((CUADRO!L$4&amp;$E906),'Hoja de Trabajo para listado'!$CD$151:$DC$151,0)),0)</f>
        <v>0</v>
      </c>
      <c r="M906" s="245">
        <f ca="1">+IFERROR(INDEX('Hoja de Trabajo para listado'!$A$155:$Z$1048576,MATCH($A906,'Hoja de Trabajo para listado'!$A$155:$A$1048576,0),MATCH((CUADRO!M$4&amp;$E906),'Hoja de Trabajo para listado'!$A$151:$Z$151,0)),0)+IFERROR(INDEX('Hoja de Trabajo para listado'!$AB$155:$BA$1048576,MATCH($A906,'Hoja de Trabajo para listado'!$AB$155:$AB$1048576,0),MATCH((CUADRO!M$4&amp;$E906),'Hoja de Trabajo para listado'!$AB$151:$BA$151,0)),0)+IFERROR(INDEX('Hoja de Trabajo para listado'!$BC$155:$CB$1048576,MATCH($A906,'Hoja de Trabajo para listado'!$BC$155:$BC$1048576,0),MATCH((CUADRO!M$4&amp;$E906),'Hoja de Trabajo para listado'!$BC$151:$CB$151,0)),0)+IFERROR(INDEX('Hoja de Trabajo para listado'!$DE$153:$DG$274,MATCH($A906,'Hoja de Trabajo para listado'!$DE$153:$DE$1048576,0),MATCH((CUADRO!M$4&amp;$E906),'Hoja de Trabajo para listado'!$DE$151:$DG$151,0)),0)+IFERROR(INDEX('Hoja de Trabajo para listado'!$CD$155:$DC$1048576,MATCH($A906,'Hoja de Trabajo para listado'!$CD$155:$CD$1048576,0),MATCH((CUADRO!M$4&amp;$E906),'Hoja de Trabajo para listado'!$CD$151:$DC$151,0)),0)</f>
        <v>0</v>
      </c>
      <c r="N906" s="245">
        <f ca="1">+IFERROR(INDEX('Hoja de Trabajo para listado'!$A$155:$Z$1048576,MATCH($A906,'Hoja de Trabajo para listado'!$A$155:$A$1048576,0),MATCH((CUADRO!N$4&amp;$E906),'Hoja de Trabajo para listado'!$A$151:$Z$151,0)),0)+IFERROR(INDEX('Hoja de Trabajo para listado'!$AB$155:$BA$1048576,MATCH($A906,'Hoja de Trabajo para listado'!$AB$155:$AB$1048576,0),MATCH((CUADRO!N$4&amp;$E906),'Hoja de Trabajo para listado'!$AB$151:$BA$151,0)),0)+IFERROR(INDEX('Hoja de Trabajo para listado'!$BC$155:$CB$1048576,MATCH($A906,'Hoja de Trabajo para listado'!$BC$155:$BC$1048576,0),MATCH((CUADRO!N$4&amp;$E906),'Hoja de Trabajo para listado'!$BC$151:$CB$151,0)),0)+IFERROR(INDEX('Hoja de Trabajo para listado'!$DE$153:$DG$274,MATCH($A906,'Hoja de Trabajo para listado'!$DE$153:$DE$1048576,0),MATCH((CUADRO!N$4&amp;$E906),'Hoja de Trabajo para listado'!$DE$151:$DG$151,0)),0)+IFERROR(INDEX('Hoja de Trabajo para listado'!$CD$155:$DC$1048576,MATCH($A906,'Hoja de Trabajo para listado'!$CD$155:$CD$1048576,0),MATCH((CUADRO!N$4&amp;$E906),'Hoja de Trabajo para listado'!$CD$151:$DC$151,0)),0)</f>
        <v>0</v>
      </c>
      <c r="O906" s="245">
        <f ca="1">+IFERROR(INDEX('Hoja de Trabajo para listado'!$A$155:$Z$1048576,MATCH($A906,'Hoja de Trabajo para listado'!$A$155:$A$1048576,0),MATCH((CUADRO!O$4&amp;$E906),'Hoja de Trabajo para listado'!$A$151:$Z$151,0)),0)+IFERROR(INDEX('Hoja de Trabajo para listado'!$AB$155:$BA$1048576,MATCH($A906,'Hoja de Trabajo para listado'!$AB$155:$AB$1048576,0),MATCH((CUADRO!O$4&amp;$E906),'Hoja de Trabajo para listado'!$AB$151:$BA$151,0)),0)+IFERROR(INDEX('Hoja de Trabajo para listado'!$BC$155:$CB$1048576,MATCH($A906,'Hoja de Trabajo para listado'!$BC$155:$BC$1048576,0),MATCH((CUADRO!O$4&amp;$E906),'Hoja de Trabajo para listado'!$BC$151:$CB$151,0)),0)+IFERROR(INDEX('Hoja de Trabajo para listado'!$DE$153:$DG$274,MATCH($A906,'Hoja de Trabajo para listado'!$DE$153:$DE$1048576,0),MATCH((CUADRO!O$4&amp;$E906),'Hoja de Trabajo para listado'!$DE$151:$DG$151,0)),0)+IFERROR(INDEX('Hoja de Trabajo para listado'!$CD$155:$DC$1048576,MATCH($A906,'Hoja de Trabajo para listado'!$CD$155:$CD$1048576,0),MATCH((CUADRO!O$4&amp;$E906),'Hoja de Trabajo para listado'!$CD$151:$DC$151,0)),0)</f>
        <v>0</v>
      </c>
      <c r="P906" s="245">
        <f ca="1">+IFERROR(INDEX('Hoja de Trabajo para listado'!$A$155:$Z$1048576,MATCH($A906,'Hoja de Trabajo para listado'!$A$155:$A$1048576,0),MATCH((CUADRO!P$4&amp;$E906),'Hoja de Trabajo para listado'!$A$151:$Z$151,0)),0)+IFERROR(INDEX('Hoja de Trabajo para listado'!$AB$155:$BA$1048576,MATCH($A906,'Hoja de Trabajo para listado'!$AB$155:$AB$1048576,0),MATCH((CUADRO!P$4&amp;$E906),'Hoja de Trabajo para listado'!$AB$151:$BA$151,0)),0)+IFERROR(INDEX('Hoja de Trabajo para listado'!$BC$155:$CB$1048576,MATCH($A906,'Hoja de Trabajo para listado'!$BC$155:$BC$1048576,0),MATCH((CUADRO!P$4&amp;$E906),'Hoja de Trabajo para listado'!$BC$151:$CB$151,0)),0)+IFERROR(INDEX('Hoja de Trabajo para listado'!$DE$153:$DG$274,MATCH($A906,'Hoja de Trabajo para listado'!$DE$153:$DE$1048576,0),MATCH((CUADRO!P$4&amp;$E906),'Hoja de Trabajo para listado'!$DE$151:$DG$151,0)),0)+IFERROR(INDEX('Hoja de Trabajo para listado'!$CD$155:$DC$1048576,MATCH($A906,'Hoja de Trabajo para listado'!$CD$155:$CD$1048576,0),MATCH((CUADRO!P$4&amp;$E906),'Hoja de Trabajo para listado'!$CD$151:$DC$151,0)),0)</f>
        <v>0</v>
      </c>
      <c r="Q906" s="245">
        <f ca="1">+IFERROR(INDEX('Hoja de Trabajo para listado'!$A$155:$Z$1048576,MATCH($A906,'Hoja de Trabajo para listado'!$A$155:$A$1048576,0),MATCH((CUADRO!Q$4&amp;$E906),'Hoja de Trabajo para listado'!$A$151:$Z$151,0)),0)+IFERROR(INDEX('Hoja de Trabajo para listado'!$AB$155:$BA$1048576,MATCH($A906,'Hoja de Trabajo para listado'!$AB$155:$AB$1048576,0),MATCH((CUADRO!Q$4&amp;$E906),'Hoja de Trabajo para listado'!$AB$151:$BA$151,0)),0)+IFERROR(INDEX('Hoja de Trabajo para listado'!$BC$155:$CB$1048576,MATCH($A906,'Hoja de Trabajo para listado'!$BC$155:$BC$1048576,0),MATCH((CUADRO!Q$4&amp;$E906),'Hoja de Trabajo para listado'!$BC$151:$CB$151,0)),0)+IFERROR(INDEX('Hoja de Trabajo para listado'!$DE$153:$DG$274,MATCH($A906,'Hoja de Trabajo para listado'!$DE$153:$DE$1048576,0),MATCH((CUADRO!Q$4&amp;$E906),'Hoja de Trabajo para listado'!$DE$151:$DG$151,0)),0)+IFERROR(INDEX('Hoja de Trabajo para listado'!$CD$155:$DC$1048576,MATCH($A906,'Hoja de Trabajo para listado'!$CD$155:$CD$1048576,0),MATCH((CUADRO!Q$4&amp;$E906),'Hoja de Trabajo para listado'!$CD$151:$DC$151,0)),0)</f>
        <v>0</v>
      </c>
      <c r="R906" s="245">
        <f t="shared" ca="1" si="35"/>
        <v>0</v>
      </c>
      <c r="S906" s="259">
        <f ca="1">+R905+R906</f>
        <v>0</v>
      </c>
      <c r="T906" s="245">
        <f ca="1">+S906</f>
        <v>0</v>
      </c>
      <c r="U906" s="244">
        <f t="shared" si="36"/>
        <v>2</v>
      </c>
      <c r="V906" s="333" t="str">
        <f>+VLOOKUP(A906,bd_lista!$A$3:$E$592,5,FALSE)</f>
        <v>Gobiernos Autonomos Municipales</v>
      </c>
      <c r="W906" s="388"/>
      <c r="X906" s="242">
        <f>+VLOOKUP(A906,[4]Sheet1!$A$13:$D$744,4,FALSE)</f>
        <v>0</v>
      </c>
      <c r="Y906" s="242" t="e">
        <f>+VLOOKUP(X906,bd_lista!$A$3:$C$592,3,FALSE)</f>
        <v>#N/A</v>
      </c>
      <c r="Z906" s="292"/>
      <c r="AA906" s="293"/>
    </row>
    <row r="907" spans="1:27" customFormat="1" ht="15" hidden="1" customHeight="1">
      <c r="A907" s="32">
        <v>1536</v>
      </c>
      <c r="B907" s="392">
        <f>+A907</f>
        <v>1536</v>
      </c>
      <c r="C907" s="247" t="str">
        <f>+VLOOKUP(A907,bd_lista!$A$3:$C$592,3,FALSE)</f>
        <v>Gobierno Autónomo Municipal de Tahua</v>
      </c>
      <c r="D907" s="389" t="str">
        <f>+C907</f>
        <v>Gobierno Autónomo Municipal de Tahua</v>
      </c>
      <c r="E907" s="242" t="s">
        <v>1304</v>
      </c>
      <c r="F907" s="243">
        <f ca="1">+IFERROR(INDEX('Hoja de Trabajo para listado'!$A$155:$Z$1048576,MATCH($A907,'Hoja de Trabajo para listado'!$A$155:$A$1048576,0),MATCH((CUADRO!F$4&amp;$E907),'Hoja de Trabajo para listado'!$A$151:$Z$151,0)),0)+IFERROR(INDEX('Hoja de Trabajo para listado'!$AB$155:$BA$1048576,MATCH($A907,'Hoja de Trabajo para listado'!$AB$155:$AB$1048576,0),MATCH((CUADRO!F$4&amp;$E907),'Hoja de Trabajo para listado'!$AB$151:$BA$151,0)),0)+IFERROR(INDEX('Hoja de Trabajo para listado'!$BC$155:$CB$1048576,MATCH($A907,'Hoja de Trabajo para listado'!$BC$155:$BC$1048576,0),MATCH((CUADRO!F$4&amp;$E907),'Hoja de Trabajo para listado'!$BC$151:$CB$151,0)),0)+IFERROR(INDEX('Hoja de Trabajo para listado'!$DE$153:$DG$274,MATCH($A907,'Hoja de Trabajo para listado'!$DE$153:$DE$1048576,0),MATCH((CUADRO!F$4&amp;$E907),'Hoja de Trabajo para listado'!$DE$151:$DG$151,0)),0)+IFERROR(INDEX('Hoja de Trabajo para listado'!$CD$155:$DC$1048576,MATCH($A907,'Hoja de Trabajo para listado'!$CD$155:$CD$1048576,0),MATCH((CUADRO!F$4&amp;$E907),'Hoja de Trabajo para listado'!$CD$151:$DC$151,0)),0)</f>
        <v>0</v>
      </c>
      <c r="G907" s="243">
        <f ca="1">+IFERROR(INDEX('Hoja de Trabajo para listado'!$A$155:$Z$1048576,MATCH($A907,'Hoja de Trabajo para listado'!$A$155:$A$1048576,0),MATCH((CUADRO!G$4&amp;$E907),'Hoja de Trabajo para listado'!$A$151:$Z$151,0)),0)+IFERROR(INDEX('Hoja de Trabajo para listado'!$AB$155:$BA$1048576,MATCH($A907,'Hoja de Trabajo para listado'!$AB$155:$AB$1048576,0),MATCH((CUADRO!G$4&amp;$E907),'Hoja de Trabajo para listado'!$AB$151:$BA$151,0)),0)+IFERROR(INDEX('Hoja de Trabajo para listado'!$BC$155:$CB$1048576,MATCH($A907,'Hoja de Trabajo para listado'!$BC$155:$BC$1048576,0),MATCH((CUADRO!G$4&amp;$E907),'Hoja de Trabajo para listado'!$BC$151:$CB$151,0)),0)+IFERROR(INDEX('Hoja de Trabajo para listado'!$DE$153:$DG$274,MATCH($A907,'Hoja de Trabajo para listado'!$DE$153:$DE$1048576,0),MATCH((CUADRO!G$4&amp;$E907),'Hoja de Trabajo para listado'!$DE$151:$DG$151,0)),0)+IFERROR(INDEX('Hoja de Trabajo para listado'!$CD$155:$DC$1048576,MATCH($A907,'Hoja de Trabajo para listado'!$CD$155:$CD$1048576,0),MATCH((CUADRO!G$4&amp;$E907),'Hoja de Trabajo para listado'!$CD$151:$DC$151,0)),0)</f>
        <v>0</v>
      </c>
      <c r="H907" s="243">
        <f ca="1">+IFERROR(INDEX('Hoja de Trabajo para listado'!$A$155:$Z$1048576,MATCH($A907,'Hoja de Trabajo para listado'!$A$155:$A$1048576,0),MATCH((CUADRO!H$4&amp;$E907),'Hoja de Trabajo para listado'!$A$151:$Z$151,0)),0)+IFERROR(INDEX('Hoja de Trabajo para listado'!$AB$155:$BA$1048576,MATCH($A907,'Hoja de Trabajo para listado'!$AB$155:$AB$1048576,0),MATCH((CUADRO!H$4&amp;$E907),'Hoja de Trabajo para listado'!$AB$151:$BA$151,0)),0)+IFERROR(INDEX('Hoja de Trabajo para listado'!$BC$155:$CB$1048576,MATCH($A907,'Hoja de Trabajo para listado'!$BC$155:$BC$1048576,0),MATCH((CUADRO!H$4&amp;$E907),'Hoja de Trabajo para listado'!$BC$151:$CB$151,0)),0)+IFERROR(INDEX('Hoja de Trabajo para listado'!$DE$153:$DG$274,MATCH($A907,'Hoja de Trabajo para listado'!$DE$153:$DE$1048576,0),MATCH((CUADRO!H$4&amp;$E907),'Hoja de Trabajo para listado'!$DE$151:$DG$151,0)),0)+IFERROR(INDEX('Hoja de Trabajo para listado'!$CD$155:$DC$1048576,MATCH($A907,'Hoja de Trabajo para listado'!$CD$155:$CD$1048576,0),MATCH((CUADRO!H$4&amp;$E907),'Hoja de Trabajo para listado'!$CD$151:$DC$151,0)),0)</f>
        <v>0</v>
      </c>
      <c r="I907" s="243">
        <f ca="1">+IFERROR(INDEX('Hoja de Trabajo para listado'!$A$155:$Z$1048576,MATCH($A907,'Hoja de Trabajo para listado'!$A$155:$A$1048576,0),MATCH((CUADRO!I$4&amp;$E907),'Hoja de Trabajo para listado'!$A$151:$Z$151,0)),0)+IFERROR(INDEX('Hoja de Trabajo para listado'!$AB$155:$BA$1048576,MATCH($A907,'Hoja de Trabajo para listado'!$AB$155:$AB$1048576,0),MATCH((CUADRO!I$4&amp;$E907),'Hoja de Trabajo para listado'!$AB$151:$BA$151,0)),0)+IFERROR(INDEX('Hoja de Trabajo para listado'!$BC$155:$CB$1048576,MATCH($A907,'Hoja de Trabajo para listado'!$BC$155:$BC$1048576,0),MATCH((CUADRO!I$4&amp;$E907),'Hoja de Trabajo para listado'!$BC$151:$CB$151,0)),0)+IFERROR(INDEX('Hoja de Trabajo para listado'!$DE$153:$DG$274,MATCH($A907,'Hoja de Trabajo para listado'!$DE$153:$DE$1048576,0),MATCH((CUADRO!I$4&amp;$E907),'Hoja de Trabajo para listado'!$DE$151:$DG$151,0)),0)+IFERROR(INDEX('Hoja de Trabajo para listado'!$CD$155:$DC$1048576,MATCH($A907,'Hoja de Trabajo para listado'!$CD$155:$CD$1048576,0),MATCH((CUADRO!I$4&amp;$E907),'Hoja de Trabajo para listado'!$CD$151:$DC$151,0)),0)</f>
        <v>0</v>
      </c>
      <c r="J907" s="243">
        <f ca="1">+IFERROR(INDEX('Hoja de Trabajo para listado'!$A$155:$Z$1048576,MATCH($A907,'Hoja de Trabajo para listado'!$A$155:$A$1048576,0),MATCH((CUADRO!J$4&amp;$E907),'Hoja de Trabajo para listado'!$A$151:$Z$151,0)),0)+IFERROR(INDEX('Hoja de Trabajo para listado'!$AB$155:$BA$1048576,MATCH($A907,'Hoja de Trabajo para listado'!$AB$155:$AB$1048576,0),MATCH((CUADRO!J$4&amp;$E907),'Hoja de Trabajo para listado'!$AB$151:$BA$151,0)),0)+IFERROR(INDEX('Hoja de Trabajo para listado'!$BC$155:$CB$1048576,MATCH($A907,'Hoja de Trabajo para listado'!$BC$155:$BC$1048576,0),MATCH((CUADRO!J$4&amp;$E907),'Hoja de Trabajo para listado'!$BC$151:$CB$151,0)),0)+IFERROR(INDEX('Hoja de Trabajo para listado'!$DE$153:$DG$274,MATCH($A907,'Hoja de Trabajo para listado'!$DE$153:$DE$1048576,0),MATCH((CUADRO!J$4&amp;$E907),'Hoja de Trabajo para listado'!$DE$151:$DG$151,0)),0)+IFERROR(INDEX('Hoja de Trabajo para listado'!$CD$155:$DC$1048576,MATCH($A907,'Hoja de Trabajo para listado'!$CD$155:$CD$1048576,0),MATCH((CUADRO!J$4&amp;$E907),'Hoja de Trabajo para listado'!$CD$151:$DC$151,0)),0)</f>
        <v>0</v>
      </c>
      <c r="K907" s="243">
        <f ca="1">+IFERROR(INDEX('Hoja de Trabajo para listado'!$A$155:$Z$1048576,MATCH($A907,'Hoja de Trabajo para listado'!$A$155:$A$1048576,0),MATCH((CUADRO!K$4&amp;$E907),'Hoja de Trabajo para listado'!$A$151:$Z$151,0)),0)+IFERROR(INDEX('Hoja de Trabajo para listado'!$AB$155:$BA$1048576,MATCH($A907,'Hoja de Trabajo para listado'!$AB$155:$AB$1048576,0),MATCH((CUADRO!K$4&amp;$E907),'Hoja de Trabajo para listado'!$AB$151:$BA$151,0)),0)+IFERROR(INDEX('Hoja de Trabajo para listado'!$BC$155:$CB$1048576,MATCH($A907,'Hoja de Trabajo para listado'!$BC$155:$BC$1048576,0),MATCH((CUADRO!K$4&amp;$E907),'Hoja de Trabajo para listado'!$BC$151:$CB$151,0)),0)+IFERROR(INDEX('Hoja de Trabajo para listado'!$DE$153:$DG$274,MATCH($A907,'Hoja de Trabajo para listado'!$DE$153:$DE$1048576,0),MATCH((CUADRO!K$4&amp;$E907),'Hoja de Trabajo para listado'!$DE$151:$DG$151,0)),0)+IFERROR(INDEX('Hoja de Trabajo para listado'!$CD$155:$DC$1048576,MATCH($A907,'Hoja de Trabajo para listado'!$CD$155:$CD$1048576,0),MATCH((CUADRO!K$4&amp;$E907),'Hoja de Trabajo para listado'!$CD$151:$DC$151,0)),0)</f>
        <v>0</v>
      </c>
      <c r="L907" s="243">
        <f ca="1">+IFERROR(INDEX('Hoja de Trabajo para listado'!$A$155:$Z$1048576,MATCH($A907,'Hoja de Trabajo para listado'!$A$155:$A$1048576,0),MATCH((CUADRO!L$4&amp;$E907),'Hoja de Trabajo para listado'!$A$151:$Z$151,0)),0)+IFERROR(INDEX('Hoja de Trabajo para listado'!$AB$155:$BA$1048576,MATCH($A907,'Hoja de Trabajo para listado'!$AB$155:$AB$1048576,0),MATCH((CUADRO!L$4&amp;$E907),'Hoja de Trabajo para listado'!$AB$151:$BA$151,0)),0)+IFERROR(INDEX('Hoja de Trabajo para listado'!$BC$155:$CB$1048576,MATCH($A907,'Hoja de Trabajo para listado'!$BC$155:$BC$1048576,0),MATCH((CUADRO!L$4&amp;$E907),'Hoja de Trabajo para listado'!$BC$151:$CB$151,0)),0)+IFERROR(INDEX('Hoja de Trabajo para listado'!$DE$153:$DG$274,MATCH($A907,'Hoja de Trabajo para listado'!$DE$153:$DE$1048576,0),MATCH((CUADRO!L$4&amp;$E907),'Hoja de Trabajo para listado'!$DE$151:$DG$151,0)),0)+IFERROR(INDEX('Hoja de Trabajo para listado'!$CD$155:$DC$1048576,MATCH($A907,'Hoja de Trabajo para listado'!$CD$155:$CD$1048576,0),MATCH((CUADRO!L$4&amp;$E907),'Hoja de Trabajo para listado'!$CD$151:$DC$151,0)),0)</f>
        <v>0</v>
      </c>
      <c r="M907" s="243">
        <f ca="1">+IFERROR(INDEX('Hoja de Trabajo para listado'!$A$155:$Z$1048576,MATCH($A907,'Hoja de Trabajo para listado'!$A$155:$A$1048576,0),MATCH((CUADRO!M$4&amp;$E907),'Hoja de Trabajo para listado'!$A$151:$Z$151,0)),0)+IFERROR(INDEX('Hoja de Trabajo para listado'!$AB$155:$BA$1048576,MATCH($A907,'Hoja de Trabajo para listado'!$AB$155:$AB$1048576,0),MATCH((CUADRO!M$4&amp;$E907),'Hoja de Trabajo para listado'!$AB$151:$BA$151,0)),0)+IFERROR(INDEX('Hoja de Trabajo para listado'!$BC$155:$CB$1048576,MATCH($A907,'Hoja de Trabajo para listado'!$BC$155:$BC$1048576,0),MATCH((CUADRO!M$4&amp;$E907),'Hoja de Trabajo para listado'!$BC$151:$CB$151,0)),0)+IFERROR(INDEX('Hoja de Trabajo para listado'!$DE$153:$DG$274,MATCH($A907,'Hoja de Trabajo para listado'!$DE$153:$DE$1048576,0),MATCH((CUADRO!M$4&amp;$E907),'Hoja de Trabajo para listado'!$DE$151:$DG$151,0)),0)+IFERROR(INDEX('Hoja de Trabajo para listado'!$CD$155:$DC$1048576,MATCH($A907,'Hoja de Trabajo para listado'!$CD$155:$CD$1048576,0),MATCH((CUADRO!M$4&amp;$E907),'Hoja de Trabajo para listado'!$CD$151:$DC$151,0)),0)</f>
        <v>0</v>
      </c>
      <c r="N907" s="243">
        <f ca="1">+IFERROR(INDEX('Hoja de Trabajo para listado'!$A$155:$Z$1048576,MATCH($A907,'Hoja de Trabajo para listado'!$A$155:$A$1048576,0),MATCH((CUADRO!N$4&amp;$E907),'Hoja de Trabajo para listado'!$A$151:$Z$151,0)),0)+IFERROR(INDEX('Hoja de Trabajo para listado'!$AB$155:$BA$1048576,MATCH($A907,'Hoja de Trabajo para listado'!$AB$155:$AB$1048576,0),MATCH((CUADRO!N$4&amp;$E907),'Hoja de Trabajo para listado'!$AB$151:$BA$151,0)),0)+IFERROR(INDEX('Hoja de Trabajo para listado'!$BC$155:$CB$1048576,MATCH($A907,'Hoja de Trabajo para listado'!$BC$155:$BC$1048576,0),MATCH((CUADRO!N$4&amp;$E907),'Hoja de Trabajo para listado'!$BC$151:$CB$151,0)),0)+IFERROR(INDEX('Hoja de Trabajo para listado'!$DE$153:$DG$274,MATCH($A907,'Hoja de Trabajo para listado'!$DE$153:$DE$1048576,0),MATCH((CUADRO!N$4&amp;$E907),'Hoja de Trabajo para listado'!$DE$151:$DG$151,0)),0)+IFERROR(INDEX('Hoja de Trabajo para listado'!$CD$155:$DC$1048576,MATCH($A907,'Hoja de Trabajo para listado'!$CD$155:$CD$1048576,0),MATCH((CUADRO!N$4&amp;$E907),'Hoja de Trabajo para listado'!$CD$151:$DC$151,0)),0)</f>
        <v>0</v>
      </c>
      <c r="O907" s="243">
        <f ca="1">+IFERROR(INDEX('Hoja de Trabajo para listado'!$A$155:$Z$1048576,MATCH($A907,'Hoja de Trabajo para listado'!$A$155:$A$1048576,0),MATCH((CUADRO!O$4&amp;$E907),'Hoja de Trabajo para listado'!$A$151:$Z$151,0)),0)+IFERROR(INDEX('Hoja de Trabajo para listado'!$AB$155:$BA$1048576,MATCH($A907,'Hoja de Trabajo para listado'!$AB$155:$AB$1048576,0),MATCH((CUADRO!O$4&amp;$E907),'Hoja de Trabajo para listado'!$AB$151:$BA$151,0)),0)+IFERROR(INDEX('Hoja de Trabajo para listado'!$BC$155:$CB$1048576,MATCH($A907,'Hoja de Trabajo para listado'!$BC$155:$BC$1048576,0),MATCH((CUADRO!O$4&amp;$E907),'Hoja de Trabajo para listado'!$BC$151:$CB$151,0)),0)+IFERROR(INDEX('Hoja de Trabajo para listado'!$DE$153:$DG$274,MATCH($A907,'Hoja de Trabajo para listado'!$DE$153:$DE$1048576,0),MATCH((CUADRO!O$4&amp;$E907),'Hoja de Trabajo para listado'!$DE$151:$DG$151,0)),0)+IFERROR(INDEX('Hoja de Trabajo para listado'!$CD$155:$DC$1048576,MATCH($A907,'Hoja de Trabajo para listado'!$CD$155:$CD$1048576,0),MATCH((CUADRO!O$4&amp;$E907),'Hoja de Trabajo para listado'!$CD$151:$DC$151,0)),0)</f>
        <v>0</v>
      </c>
      <c r="P907" s="243">
        <f ca="1">+IFERROR(INDEX('Hoja de Trabajo para listado'!$A$155:$Z$1048576,MATCH($A907,'Hoja de Trabajo para listado'!$A$155:$A$1048576,0),MATCH((CUADRO!P$4&amp;$E907),'Hoja de Trabajo para listado'!$A$151:$Z$151,0)),0)+IFERROR(INDEX('Hoja de Trabajo para listado'!$AB$155:$BA$1048576,MATCH($A907,'Hoja de Trabajo para listado'!$AB$155:$AB$1048576,0),MATCH((CUADRO!P$4&amp;$E907),'Hoja de Trabajo para listado'!$AB$151:$BA$151,0)),0)+IFERROR(INDEX('Hoja de Trabajo para listado'!$BC$155:$CB$1048576,MATCH($A907,'Hoja de Trabajo para listado'!$BC$155:$BC$1048576,0),MATCH((CUADRO!P$4&amp;$E907),'Hoja de Trabajo para listado'!$BC$151:$CB$151,0)),0)+IFERROR(INDEX('Hoja de Trabajo para listado'!$DE$153:$DG$274,MATCH($A907,'Hoja de Trabajo para listado'!$DE$153:$DE$1048576,0),MATCH((CUADRO!P$4&amp;$E907),'Hoja de Trabajo para listado'!$DE$151:$DG$151,0)),0)+IFERROR(INDEX('Hoja de Trabajo para listado'!$CD$155:$DC$1048576,MATCH($A907,'Hoja de Trabajo para listado'!$CD$155:$CD$1048576,0),MATCH((CUADRO!P$4&amp;$E907),'Hoja de Trabajo para listado'!$CD$151:$DC$151,0)),0)</f>
        <v>0</v>
      </c>
      <c r="Q907" s="243">
        <f ca="1">+IFERROR(INDEX('Hoja de Trabajo para listado'!$A$155:$Z$1048576,MATCH($A907,'Hoja de Trabajo para listado'!$A$155:$A$1048576,0),MATCH((CUADRO!Q$4&amp;$E907),'Hoja de Trabajo para listado'!$A$151:$Z$151,0)),0)+IFERROR(INDEX('Hoja de Trabajo para listado'!$AB$155:$BA$1048576,MATCH($A907,'Hoja de Trabajo para listado'!$AB$155:$AB$1048576,0),MATCH((CUADRO!Q$4&amp;$E907),'Hoja de Trabajo para listado'!$AB$151:$BA$151,0)),0)+IFERROR(INDEX('Hoja de Trabajo para listado'!$BC$155:$CB$1048576,MATCH($A907,'Hoja de Trabajo para listado'!$BC$155:$BC$1048576,0),MATCH((CUADRO!Q$4&amp;$E907),'Hoja de Trabajo para listado'!$BC$151:$CB$151,0)),0)+IFERROR(INDEX('Hoja de Trabajo para listado'!$DE$153:$DG$274,MATCH($A907,'Hoja de Trabajo para listado'!$DE$153:$DE$1048576,0),MATCH((CUADRO!Q$4&amp;$E907),'Hoja de Trabajo para listado'!$DE$151:$DG$151,0)),0)+IFERROR(INDEX('Hoja de Trabajo para listado'!$CD$155:$DC$1048576,MATCH($A907,'Hoja de Trabajo para listado'!$CD$155:$CD$1048576,0),MATCH((CUADRO!Q$4&amp;$E907),'Hoja de Trabajo para listado'!$CD$151:$DC$151,0)),0)</f>
        <v>0</v>
      </c>
      <c r="R907" s="243">
        <f t="shared" ca="1" si="35"/>
        <v>0</v>
      </c>
      <c r="S907" s="249"/>
      <c r="T907" s="243">
        <f ca="1">+T908</f>
        <v>0</v>
      </c>
      <c r="U907" s="242">
        <f t="shared" si="36"/>
        <v>1</v>
      </c>
      <c r="V907" s="333" t="str">
        <f>+VLOOKUP(A907,bd_lista!$A$3:$E$592,5,FALSE)</f>
        <v>Gobiernos Autonomos Municipales</v>
      </c>
      <c r="W907" s="387" t="str">
        <f>+V907</f>
        <v>Gobiernos Autonomos Municipales</v>
      </c>
      <c r="X907" s="242">
        <f>+VLOOKUP(A907,[4]Sheet1!$A$13:$D$744,4,FALSE)</f>
        <v>0</v>
      </c>
      <c r="Y907" s="242" t="e">
        <f>+VLOOKUP(X907,bd_lista!$A$3:$C$592,3,FALSE)</f>
        <v>#N/A</v>
      </c>
      <c r="Z907" s="294">
        <f>+X907</f>
        <v>0</v>
      </c>
      <c r="AA907" s="295" t="e">
        <f>+Y907</f>
        <v>#N/A</v>
      </c>
    </row>
    <row r="908" spans="1:27" customFormat="1" ht="15" hidden="1" customHeight="1">
      <c r="A908" s="32">
        <v>1536</v>
      </c>
      <c r="B908" s="393"/>
      <c r="C908" s="247" t="str">
        <f>+VLOOKUP(A908,bd_lista!$A$3:$C$592,3,FALSE)</f>
        <v>Gobierno Autónomo Municipal de Tahua</v>
      </c>
      <c r="D908" s="390"/>
      <c r="E908" s="244" t="s">
        <v>1305</v>
      </c>
      <c r="F908" s="245">
        <f ca="1">+IFERROR(INDEX('Hoja de Trabajo para listado'!$A$155:$Z$1048576,MATCH($A908,'Hoja de Trabajo para listado'!$A$155:$A$1048576,0),MATCH((CUADRO!F$4&amp;$E908),'Hoja de Trabajo para listado'!$A$151:$Z$151,0)),0)+IFERROR(INDEX('Hoja de Trabajo para listado'!$AB$155:$BA$1048576,MATCH($A908,'Hoja de Trabajo para listado'!$AB$155:$AB$1048576,0),MATCH((CUADRO!F$4&amp;$E908),'Hoja de Trabajo para listado'!$AB$151:$BA$151,0)),0)+IFERROR(INDEX('Hoja de Trabajo para listado'!$BC$155:$CB$1048576,MATCH($A908,'Hoja de Trabajo para listado'!$BC$155:$BC$1048576,0),MATCH((CUADRO!F$4&amp;$E908),'Hoja de Trabajo para listado'!$BC$151:$CB$151,0)),0)+IFERROR(INDEX('Hoja de Trabajo para listado'!$DE$153:$DG$274,MATCH($A908,'Hoja de Trabajo para listado'!$DE$153:$DE$1048576,0),MATCH((CUADRO!F$4&amp;$E908),'Hoja de Trabajo para listado'!$DE$151:$DG$151,0)),0)+IFERROR(INDEX('Hoja de Trabajo para listado'!$CD$155:$DC$1048576,MATCH($A908,'Hoja de Trabajo para listado'!$CD$155:$CD$1048576,0),MATCH((CUADRO!F$4&amp;$E908),'Hoja de Trabajo para listado'!$CD$151:$DC$151,0)),0)</f>
        <v>0</v>
      </c>
      <c r="G908" s="245">
        <f ca="1">+IFERROR(INDEX('Hoja de Trabajo para listado'!$A$155:$Z$1048576,MATCH($A908,'Hoja de Trabajo para listado'!$A$155:$A$1048576,0),MATCH((CUADRO!G$4&amp;$E908),'Hoja de Trabajo para listado'!$A$151:$Z$151,0)),0)+IFERROR(INDEX('Hoja de Trabajo para listado'!$AB$155:$BA$1048576,MATCH($A908,'Hoja de Trabajo para listado'!$AB$155:$AB$1048576,0),MATCH((CUADRO!G$4&amp;$E908),'Hoja de Trabajo para listado'!$AB$151:$BA$151,0)),0)+IFERROR(INDEX('Hoja de Trabajo para listado'!$BC$155:$CB$1048576,MATCH($A908,'Hoja de Trabajo para listado'!$BC$155:$BC$1048576,0),MATCH((CUADRO!G$4&amp;$E908),'Hoja de Trabajo para listado'!$BC$151:$CB$151,0)),0)+IFERROR(INDEX('Hoja de Trabajo para listado'!$DE$153:$DG$274,MATCH($A908,'Hoja de Trabajo para listado'!$DE$153:$DE$1048576,0),MATCH((CUADRO!G$4&amp;$E908),'Hoja de Trabajo para listado'!$DE$151:$DG$151,0)),0)+IFERROR(INDEX('Hoja de Trabajo para listado'!$CD$155:$DC$1048576,MATCH($A908,'Hoja de Trabajo para listado'!$CD$155:$CD$1048576,0),MATCH((CUADRO!G$4&amp;$E908),'Hoja de Trabajo para listado'!$CD$151:$DC$151,0)),0)</f>
        <v>0</v>
      </c>
      <c r="H908" s="245">
        <f ca="1">+IFERROR(INDEX('Hoja de Trabajo para listado'!$A$155:$Z$1048576,MATCH($A908,'Hoja de Trabajo para listado'!$A$155:$A$1048576,0),MATCH((CUADRO!H$4&amp;$E908),'Hoja de Trabajo para listado'!$A$151:$Z$151,0)),0)+IFERROR(INDEX('Hoja de Trabajo para listado'!$AB$155:$BA$1048576,MATCH($A908,'Hoja de Trabajo para listado'!$AB$155:$AB$1048576,0),MATCH((CUADRO!H$4&amp;$E908),'Hoja de Trabajo para listado'!$AB$151:$BA$151,0)),0)+IFERROR(INDEX('Hoja de Trabajo para listado'!$BC$155:$CB$1048576,MATCH($A908,'Hoja de Trabajo para listado'!$BC$155:$BC$1048576,0),MATCH((CUADRO!H$4&amp;$E908),'Hoja de Trabajo para listado'!$BC$151:$CB$151,0)),0)+IFERROR(INDEX('Hoja de Trabajo para listado'!$DE$153:$DG$274,MATCH($A908,'Hoja de Trabajo para listado'!$DE$153:$DE$1048576,0),MATCH((CUADRO!H$4&amp;$E908),'Hoja de Trabajo para listado'!$DE$151:$DG$151,0)),0)+IFERROR(INDEX('Hoja de Trabajo para listado'!$CD$155:$DC$1048576,MATCH($A908,'Hoja de Trabajo para listado'!$CD$155:$CD$1048576,0),MATCH((CUADRO!H$4&amp;$E908),'Hoja de Trabajo para listado'!$CD$151:$DC$151,0)),0)</f>
        <v>0</v>
      </c>
      <c r="I908" s="245">
        <f ca="1">+IFERROR(INDEX('Hoja de Trabajo para listado'!$A$155:$Z$1048576,MATCH($A908,'Hoja de Trabajo para listado'!$A$155:$A$1048576,0),MATCH((CUADRO!I$4&amp;$E908),'Hoja de Trabajo para listado'!$A$151:$Z$151,0)),0)+IFERROR(INDEX('Hoja de Trabajo para listado'!$AB$155:$BA$1048576,MATCH($A908,'Hoja de Trabajo para listado'!$AB$155:$AB$1048576,0),MATCH((CUADRO!I$4&amp;$E908),'Hoja de Trabajo para listado'!$AB$151:$BA$151,0)),0)+IFERROR(INDEX('Hoja de Trabajo para listado'!$BC$155:$CB$1048576,MATCH($A908,'Hoja de Trabajo para listado'!$BC$155:$BC$1048576,0),MATCH((CUADRO!I$4&amp;$E908),'Hoja de Trabajo para listado'!$BC$151:$CB$151,0)),0)+IFERROR(INDEX('Hoja de Trabajo para listado'!$DE$153:$DG$274,MATCH($A908,'Hoja de Trabajo para listado'!$DE$153:$DE$1048576,0),MATCH((CUADRO!I$4&amp;$E908),'Hoja de Trabajo para listado'!$DE$151:$DG$151,0)),0)+IFERROR(INDEX('Hoja de Trabajo para listado'!$CD$155:$DC$1048576,MATCH($A908,'Hoja de Trabajo para listado'!$CD$155:$CD$1048576,0),MATCH((CUADRO!I$4&amp;$E908),'Hoja de Trabajo para listado'!$CD$151:$DC$151,0)),0)</f>
        <v>0</v>
      </c>
      <c r="J908" s="245">
        <f ca="1">+IFERROR(INDEX('Hoja de Trabajo para listado'!$A$155:$Z$1048576,MATCH($A908,'Hoja de Trabajo para listado'!$A$155:$A$1048576,0),MATCH((CUADRO!J$4&amp;$E908),'Hoja de Trabajo para listado'!$A$151:$Z$151,0)),0)+IFERROR(INDEX('Hoja de Trabajo para listado'!$AB$155:$BA$1048576,MATCH($A908,'Hoja de Trabajo para listado'!$AB$155:$AB$1048576,0),MATCH((CUADRO!J$4&amp;$E908),'Hoja de Trabajo para listado'!$AB$151:$BA$151,0)),0)+IFERROR(INDEX('Hoja de Trabajo para listado'!$BC$155:$CB$1048576,MATCH($A908,'Hoja de Trabajo para listado'!$BC$155:$BC$1048576,0),MATCH((CUADRO!J$4&amp;$E908),'Hoja de Trabajo para listado'!$BC$151:$CB$151,0)),0)+IFERROR(INDEX('Hoja de Trabajo para listado'!$DE$153:$DG$274,MATCH($A908,'Hoja de Trabajo para listado'!$DE$153:$DE$1048576,0),MATCH((CUADRO!J$4&amp;$E908),'Hoja de Trabajo para listado'!$DE$151:$DG$151,0)),0)+IFERROR(INDEX('Hoja de Trabajo para listado'!$CD$155:$DC$1048576,MATCH($A908,'Hoja de Trabajo para listado'!$CD$155:$CD$1048576,0),MATCH((CUADRO!J$4&amp;$E908),'Hoja de Trabajo para listado'!$CD$151:$DC$151,0)),0)</f>
        <v>0</v>
      </c>
      <c r="K908" s="245">
        <f ca="1">+IFERROR(INDEX('Hoja de Trabajo para listado'!$A$155:$Z$1048576,MATCH($A908,'Hoja de Trabajo para listado'!$A$155:$A$1048576,0),MATCH((CUADRO!K$4&amp;$E908),'Hoja de Trabajo para listado'!$A$151:$Z$151,0)),0)+IFERROR(INDEX('Hoja de Trabajo para listado'!$AB$155:$BA$1048576,MATCH($A908,'Hoja de Trabajo para listado'!$AB$155:$AB$1048576,0),MATCH((CUADRO!K$4&amp;$E908),'Hoja de Trabajo para listado'!$AB$151:$BA$151,0)),0)+IFERROR(INDEX('Hoja de Trabajo para listado'!$BC$155:$CB$1048576,MATCH($A908,'Hoja de Trabajo para listado'!$BC$155:$BC$1048576,0),MATCH((CUADRO!K$4&amp;$E908),'Hoja de Trabajo para listado'!$BC$151:$CB$151,0)),0)+IFERROR(INDEX('Hoja de Trabajo para listado'!$DE$153:$DG$274,MATCH($A908,'Hoja de Trabajo para listado'!$DE$153:$DE$1048576,0),MATCH((CUADRO!K$4&amp;$E908),'Hoja de Trabajo para listado'!$DE$151:$DG$151,0)),0)+IFERROR(INDEX('Hoja de Trabajo para listado'!$CD$155:$DC$1048576,MATCH($A908,'Hoja de Trabajo para listado'!$CD$155:$CD$1048576,0),MATCH((CUADRO!K$4&amp;$E908),'Hoja de Trabajo para listado'!$CD$151:$DC$151,0)),0)</f>
        <v>0</v>
      </c>
      <c r="L908" s="245">
        <f ca="1">+IFERROR(INDEX('Hoja de Trabajo para listado'!$A$155:$Z$1048576,MATCH($A908,'Hoja de Trabajo para listado'!$A$155:$A$1048576,0),MATCH((CUADRO!L$4&amp;$E908),'Hoja de Trabajo para listado'!$A$151:$Z$151,0)),0)+IFERROR(INDEX('Hoja de Trabajo para listado'!$AB$155:$BA$1048576,MATCH($A908,'Hoja de Trabajo para listado'!$AB$155:$AB$1048576,0),MATCH((CUADRO!L$4&amp;$E908),'Hoja de Trabajo para listado'!$AB$151:$BA$151,0)),0)+IFERROR(INDEX('Hoja de Trabajo para listado'!$BC$155:$CB$1048576,MATCH($A908,'Hoja de Trabajo para listado'!$BC$155:$BC$1048576,0),MATCH((CUADRO!L$4&amp;$E908),'Hoja de Trabajo para listado'!$BC$151:$CB$151,0)),0)+IFERROR(INDEX('Hoja de Trabajo para listado'!$DE$153:$DG$274,MATCH($A908,'Hoja de Trabajo para listado'!$DE$153:$DE$1048576,0),MATCH((CUADRO!L$4&amp;$E908),'Hoja de Trabajo para listado'!$DE$151:$DG$151,0)),0)+IFERROR(INDEX('Hoja de Trabajo para listado'!$CD$155:$DC$1048576,MATCH($A908,'Hoja de Trabajo para listado'!$CD$155:$CD$1048576,0),MATCH((CUADRO!L$4&amp;$E908),'Hoja de Trabajo para listado'!$CD$151:$DC$151,0)),0)</f>
        <v>0</v>
      </c>
      <c r="M908" s="245">
        <f ca="1">+IFERROR(INDEX('Hoja de Trabajo para listado'!$A$155:$Z$1048576,MATCH($A908,'Hoja de Trabajo para listado'!$A$155:$A$1048576,0),MATCH((CUADRO!M$4&amp;$E908),'Hoja de Trabajo para listado'!$A$151:$Z$151,0)),0)+IFERROR(INDEX('Hoja de Trabajo para listado'!$AB$155:$BA$1048576,MATCH($A908,'Hoja de Trabajo para listado'!$AB$155:$AB$1048576,0),MATCH((CUADRO!M$4&amp;$E908),'Hoja de Trabajo para listado'!$AB$151:$BA$151,0)),0)+IFERROR(INDEX('Hoja de Trabajo para listado'!$BC$155:$CB$1048576,MATCH($A908,'Hoja de Trabajo para listado'!$BC$155:$BC$1048576,0),MATCH((CUADRO!M$4&amp;$E908),'Hoja de Trabajo para listado'!$BC$151:$CB$151,0)),0)+IFERROR(INDEX('Hoja de Trabajo para listado'!$DE$153:$DG$274,MATCH($A908,'Hoja de Trabajo para listado'!$DE$153:$DE$1048576,0),MATCH((CUADRO!M$4&amp;$E908),'Hoja de Trabajo para listado'!$DE$151:$DG$151,0)),0)+IFERROR(INDEX('Hoja de Trabajo para listado'!$CD$155:$DC$1048576,MATCH($A908,'Hoja de Trabajo para listado'!$CD$155:$CD$1048576,0),MATCH((CUADRO!M$4&amp;$E908),'Hoja de Trabajo para listado'!$CD$151:$DC$151,0)),0)</f>
        <v>0</v>
      </c>
      <c r="N908" s="245">
        <f ca="1">+IFERROR(INDEX('Hoja de Trabajo para listado'!$A$155:$Z$1048576,MATCH($A908,'Hoja de Trabajo para listado'!$A$155:$A$1048576,0),MATCH((CUADRO!N$4&amp;$E908),'Hoja de Trabajo para listado'!$A$151:$Z$151,0)),0)+IFERROR(INDEX('Hoja de Trabajo para listado'!$AB$155:$BA$1048576,MATCH($A908,'Hoja de Trabajo para listado'!$AB$155:$AB$1048576,0),MATCH((CUADRO!N$4&amp;$E908),'Hoja de Trabajo para listado'!$AB$151:$BA$151,0)),0)+IFERROR(INDEX('Hoja de Trabajo para listado'!$BC$155:$CB$1048576,MATCH($A908,'Hoja de Trabajo para listado'!$BC$155:$BC$1048576,0),MATCH((CUADRO!N$4&amp;$E908),'Hoja de Trabajo para listado'!$BC$151:$CB$151,0)),0)+IFERROR(INDEX('Hoja de Trabajo para listado'!$DE$153:$DG$274,MATCH($A908,'Hoja de Trabajo para listado'!$DE$153:$DE$1048576,0),MATCH((CUADRO!N$4&amp;$E908),'Hoja de Trabajo para listado'!$DE$151:$DG$151,0)),0)+IFERROR(INDEX('Hoja de Trabajo para listado'!$CD$155:$DC$1048576,MATCH($A908,'Hoja de Trabajo para listado'!$CD$155:$CD$1048576,0),MATCH((CUADRO!N$4&amp;$E908),'Hoja de Trabajo para listado'!$CD$151:$DC$151,0)),0)</f>
        <v>0</v>
      </c>
      <c r="O908" s="245">
        <f ca="1">+IFERROR(INDEX('Hoja de Trabajo para listado'!$A$155:$Z$1048576,MATCH($A908,'Hoja de Trabajo para listado'!$A$155:$A$1048576,0),MATCH((CUADRO!O$4&amp;$E908),'Hoja de Trabajo para listado'!$A$151:$Z$151,0)),0)+IFERROR(INDEX('Hoja de Trabajo para listado'!$AB$155:$BA$1048576,MATCH($A908,'Hoja de Trabajo para listado'!$AB$155:$AB$1048576,0),MATCH((CUADRO!O$4&amp;$E908),'Hoja de Trabajo para listado'!$AB$151:$BA$151,0)),0)+IFERROR(INDEX('Hoja de Trabajo para listado'!$BC$155:$CB$1048576,MATCH($A908,'Hoja de Trabajo para listado'!$BC$155:$BC$1048576,0),MATCH((CUADRO!O$4&amp;$E908),'Hoja de Trabajo para listado'!$BC$151:$CB$151,0)),0)+IFERROR(INDEX('Hoja de Trabajo para listado'!$DE$153:$DG$274,MATCH($A908,'Hoja de Trabajo para listado'!$DE$153:$DE$1048576,0),MATCH((CUADRO!O$4&amp;$E908),'Hoja de Trabajo para listado'!$DE$151:$DG$151,0)),0)+IFERROR(INDEX('Hoja de Trabajo para listado'!$CD$155:$DC$1048576,MATCH($A908,'Hoja de Trabajo para listado'!$CD$155:$CD$1048576,0),MATCH((CUADRO!O$4&amp;$E908),'Hoja de Trabajo para listado'!$CD$151:$DC$151,0)),0)</f>
        <v>0</v>
      </c>
      <c r="P908" s="245">
        <f ca="1">+IFERROR(INDEX('Hoja de Trabajo para listado'!$A$155:$Z$1048576,MATCH($A908,'Hoja de Trabajo para listado'!$A$155:$A$1048576,0),MATCH((CUADRO!P$4&amp;$E908),'Hoja de Trabajo para listado'!$A$151:$Z$151,0)),0)+IFERROR(INDEX('Hoja de Trabajo para listado'!$AB$155:$BA$1048576,MATCH($A908,'Hoja de Trabajo para listado'!$AB$155:$AB$1048576,0),MATCH((CUADRO!P$4&amp;$E908),'Hoja de Trabajo para listado'!$AB$151:$BA$151,0)),0)+IFERROR(INDEX('Hoja de Trabajo para listado'!$BC$155:$CB$1048576,MATCH($A908,'Hoja de Trabajo para listado'!$BC$155:$BC$1048576,0),MATCH((CUADRO!P$4&amp;$E908),'Hoja de Trabajo para listado'!$BC$151:$CB$151,0)),0)+IFERROR(INDEX('Hoja de Trabajo para listado'!$DE$153:$DG$274,MATCH($A908,'Hoja de Trabajo para listado'!$DE$153:$DE$1048576,0),MATCH((CUADRO!P$4&amp;$E908),'Hoja de Trabajo para listado'!$DE$151:$DG$151,0)),0)+IFERROR(INDEX('Hoja de Trabajo para listado'!$CD$155:$DC$1048576,MATCH($A908,'Hoja de Trabajo para listado'!$CD$155:$CD$1048576,0),MATCH((CUADRO!P$4&amp;$E908),'Hoja de Trabajo para listado'!$CD$151:$DC$151,0)),0)</f>
        <v>0</v>
      </c>
      <c r="Q908" s="245">
        <f ca="1">+IFERROR(INDEX('Hoja de Trabajo para listado'!$A$155:$Z$1048576,MATCH($A908,'Hoja de Trabajo para listado'!$A$155:$A$1048576,0),MATCH((CUADRO!Q$4&amp;$E908),'Hoja de Trabajo para listado'!$A$151:$Z$151,0)),0)+IFERROR(INDEX('Hoja de Trabajo para listado'!$AB$155:$BA$1048576,MATCH($A908,'Hoja de Trabajo para listado'!$AB$155:$AB$1048576,0),MATCH((CUADRO!Q$4&amp;$E908),'Hoja de Trabajo para listado'!$AB$151:$BA$151,0)),0)+IFERROR(INDEX('Hoja de Trabajo para listado'!$BC$155:$CB$1048576,MATCH($A908,'Hoja de Trabajo para listado'!$BC$155:$BC$1048576,0),MATCH((CUADRO!Q$4&amp;$E908),'Hoja de Trabajo para listado'!$BC$151:$CB$151,0)),0)+IFERROR(INDEX('Hoja de Trabajo para listado'!$DE$153:$DG$274,MATCH($A908,'Hoja de Trabajo para listado'!$DE$153:$DE$1048576,0),MATCH((CUADRO!Q$4&amp;$E908),'Hoja de Trabajo para listado'!$DE$151:$DG$151,0)),0)+IFERROR(INDEX('Hoja de Trabajo para listado'!$CD$155:$DC$1048576,MATCH($A908,'Hoja de Trabajo para listado'!$CD$155:$CD$1048576,0),MATCH((CUADRO!Q$4&amp;$E908),'Hoja de Trabajo para listado'!$CD$151:$DC$151,0)),0)</f>
        <v>0</v>
      </c>
      <c r="R908" s="245">
        <f t="shared" ca="1" si="35"/>
        <v>0</v>
      </c>
      <c r="S908" s="259">
        <f ca="1">+R907+R908</f>
        <v>0</v>
      </c>
      <c r="T908" s="245">
        <f ca="1">+S908</f>
        <v>0</v>
      </c>
      <c r="U908" s="244">
        <f t="shared" si="36"/>
        <v>2</v>
      </c>
      <c r="V908" s="333" t="str">
        <f>+VLOOKUP(A908,bd_lista!$A$3:$E$592,5,FALSE)</f>
        <v>Gobiernos Autonomos Municipales</v>
      </c>
      <c r="W908" s="388"/>
      <c r="X908" s="242">
        <f>+VLOOKUP(A908,[4]Sheet1!$A$13:$D$744,4,FALSE)</f>
        <v>0</v>
      </c>
      <c r="Y908" s="242" t="e">
        <f>+VLOOKUP(X908,bd_lista!$A$3:$C$592,3,FALSE)</f>
        <v>#N/A</v>
      </c>
      <c r="Z908" s="292"/>
      <c r="AA908" s="293"/>
    </row>
    <row r="909" spans="1:27" customFormat="1" ht="15" hidden="1" customHeight="1">
      <c r="A909" s="32">
        <v>1537</v>
      </c>
      <c r="B909" s="392">
        <f>+A909</f>
        <v>1537</v>
      </c>
      <c r="C909" s="247" t="str">
        <f>+VLOOKUP(A909,bd_lista!$A$3:$C$592,3,FALSE)</f>
        <v>Gobierno Autónomo Municipal de Villazón</v>
      </c>
      <c r="D909" s="389" t="str">
        <f>+C909</f>
        <v>Gobierno Autónomo Municipal de Villazón</v>
      </c>
      <c r="E909" s="242" t="s">
        <v>1304</v>
      </c>
      <c r="F909" s="243">
        <f ca="1">+IFERROR(INDEX('Hoja de Trabajo para listado'!$A$155:$Z$1048576,MATCH($A909,'Hoja de Trabajo para listado'!$A$155:$A$1048576,0),MATCH((CUADRO!F$4&amp;$E909),'Hoja de Trabajo para listado'!$A$151:$Z$151,0)),0)+IFERROR(INDEX('Hoja de Trabajo para listado'!$AB$155:$BA$1048576,MATCH($A909,'Hoja de Trabajo para listado'!$AB$155:$AB$1048576,0),MATCH((CUADRO!F$4&amp;$E909),'Hoja de Trabajo para listado'!$AB$151:$BA$151,0)),0)+IFERROR(INDEX('Hoja de Trabajo para listado'!$BC$155:$CB$1048576,MATCH($A909,'Hoja de Trabajo para listado'!$BC$155:$BC$1048576,0),MATCH((CUADRO!F$4&amp;$E909),'Hoja de Trabajo para listado'!$BC$151:$CB$151,0)),0)+IFERROR(INDEX('Hoja de Trabajo para listado'!$DE$153:$DG$274,MATCH($A909,'Hoja de Trabajo para listado'!$DE$153:$DE$1048576,0),MATCH((CUADRO!F$4&amp;$E909),'Hoja de Trabajo para listado'!$DE$151:$DG$151,0)),0)+IFERROR(INDEX('Hoja de Trabajo para listado'!$CD$155:$DC$1048576,MATCH($A909,'Hoja de Trabajo para listado'!$CD$155:$CD$1048576,0),MATCH((CUADRO!F$4&amp;$E909),'Hoja de Trabajo para listado'!$CD$151:$DC$151,0)),0)</f>
        <v>0</v>
      </c>
      <c r="G909" s="243">
        <f ca="1">+IFERROR(INDEX('Hoja de Trabajo para listado'!$A$155:$Z$1048576,MATCH($A909,'Hoja de Trabajo para listado'!$A$155:$A$1048576,0),MATCH((CUADRO!G$4&amp;$E909),'Hoja de Trabajo para listado'!$A$151:$Z$151,0)),0)+IFERROR(INDEX('Hoja de Trabajo para listado'!$AB$155:$BA$1048576,MATCH($A909,'Hoja de Trabajo para listado'!$AB$155:$AB$1048576,0),MATCH((CUADRO!G$4&amp;$E909),'Hoja de Trabajo para listado'!$AB$151:$BA$151,0)),0)+IFERROR(INDEX('Hoja de Trabajo para listado'!$BC$155:$CB$1048576,MATCH($A909,'Hoja de Trabajo para listado'!$BC$155:$BC$1048576,0),MATCH((CUADRO!G$4&amp;$E909),'Hoja de Trabajo para listado'!$BC$151:$CB$151,0)),0)+IFERROR(INDEX('Hoja de Trabajo para listado'!$DE$153:$DG$274,MATCH($A909,'Hoja de Trabajo para listado'!$DE$153:$DE$1048576,0),MATCH((CUADRO!G$4&amp;$E909),'Hoja de Trabajo para listado'!$DE$151:$DG$151,0)),0)+IFERROR(INDEX('Hoja de Trabajo para listado'!$CD$155:$DC$1048576,MATCH($A909,'Hoja de Trabajo para listado'!$CD$155:$CD$1048576,0),MATCH((CUADRO!G$4&amp;$E909),'Hoja de Trabajo para listado'!$CD$151:$DC$151,0)),0)</f>
        <v>0</v>
      </c>
      <c r="H909" s="243">
        <f ca="1">+IFERROR(INDEX('Hoja de Trabajo para listado'!$A$155:$Z$1048576,MATCH($A909,'Hoja de Trabajo para listado'!$A$155:$A$1048576,0),MATCH((CUADRO!H$4&amp;$E909),'Hoja de Trabajo para listado'!$A$151:$Z$151,0)),0)+IFERROR(INDEX('Hoja de Trabajo para listado'!$AB$155:$BA$1048576,MATCH($A909,'Hoja de Trabajo para listado'!$AB$155:$AB$1048576,0),MATCH((CUADRO!H$4&amp;$E909),'Hoja de Trabajo para listado'!$AB$151:$BA$151,0)),0)+IFERROR(INDEX('Hoja de Trabajo para listado'!$BC$155:$CB$1048576,MATCH($A909,'Hoja de Trabajo para listado'!$BC$155:$BC$1048576,0),MATCH((CUADRO!H$4&amp;$E909),'Hoja de Trabajo para listado'!$BC$151:$CB$151,0)),0)+IFERROR(INDEX('Hoja de Trabajo para listado'!$DE$153:$DG$274,MATCH($A909,'Hoja de Trabajo para listado'!$DE$153:$DE$1048576,0),MATCH((CUADRO!H$4&amp;$E909),'Hoja de Trabajo para listado'!$DE$151:$DG$151,0)),0)+IFERROR(INDEX('Hoja de Trabajo para listado'!$CD$155:$DC$1048576,MATCH($A909,'Hoja de Trabajo para listado'!$CD$155:$CD$1048576,0),MATCH((CUADRO!H$4&amp;$E909),'Hoja de Trabajo para listado'!$CD$151:$DC$151,0)),0)</f>
        <v>0</v>
      </c>
      <c r="I909" s="243">
        <f ca="1">+IFERROR(INDEX('Hoja de Trabajo para listado'!$A$155:$Z$1048576,MATCH($A909,'Hoja de Trabajo para listado'!$A$155:$A$1048576,0),MATCH((CUADRO!I$4&amp;$E909),'Hoja de Trabajo para listado'!$A$151:$Z$151,0)),0)+IFERROR(INDEX('Hoja de Trabajo para listado'!$AB$155:$BA$1048576,MATCH($A909,'Hoja de Trabajo para listado'!$AB$155:$AB$1048576,0),MATCH((CUADRO!I$4&amp;$E909),'Hoja de Trabajo para listado'!$AB$151:$BA$151,0)),0)+IFERROR(INDEX('Hoja de Trabajo para listado'!$BC$155:$CB$1048576,MATCH($A909,'Hoja de Trabajo para listado'!$BC$155:$BC$1048576,0),MATCH((CUADRO!I$4&amp;$E909),'Hoja de Trabajo para listado'!$BC$151:$CB$151,0)),0)+IFERROR(INDEX('Hoja de Trabajo para listado'!$DE$153:$DG$274,MATCH($A909,'Hoja de Trabajo para listado'!$DE$153:$DE$1048576,0),MATCH((CUADRO!I$4&amp;$E909),'Hoja de Trabajo para listado'!$DE$151:$DG$151,0)),0)+IFERROR(INDEX('Hoja de Trabajo para listado'!$CD$155:$DC$1048576,MATCH($A909,'Hoja de Trabajo para listado'!$CD$155:$CD$1048576,0),MATCH((CUADRO!I$4&amp;$E909),'Hoja de Trabajo para listado'!$CD$151:$DC$151,0)),0)</f>
        <v>0</v>
      </c>
      <c r="J909" s="243">
        <f ca="1">+IFERROR(INDEX('Hoja de Trabajo para listado'!$A$155:$Z$1048576,MATCH($A909,'Hoja de Trabajo para listado'!$A$155:$A$1048576,0),MATCH((CUADRO!J$4&amp;$E909),'Hoja de Trabajo para listado'!$A$151:$Z$151,0)),0)+IFERROR(INDEX('Hoja de Trabajo para listado'!$AB$155:$BA$1048576,MATCH($A909,'Hoja de Trabajo para listado'!$AB$155:$AB$1048576,0),MATCH((CUADRO!J$4&amp;$E909),'Hoja de Trabajo para listado'!$AB$151:$BA$151,0)),0)+IFERROR(INDEX('Hoja de Trabajo para listado'!$BC$155:$CB$1048576,MATCH($A909,'Hoja de Trabajo para listado'!$BC$155:$BC$1048576,0),MATCH((CUADRO!J$4&amp;$E909),'Hoja de Trabajo para listado'!$BC$151:$CB$151,0)),0)+IFERROR(INDEX('Hoja de Trabajo para listado'!$DE$153:$DG$274,MATCH($A909,'Hoja de Trabajo para listado'!$DE$153:$DE$1048576,0),MATCH((CUADRO!J$4&amp;$E909),'Hoja de Trabajo para listado'!$DE$151:$DG$151,0)),0)+IFERROR(INDEX('Hoja de Trabajo para listado'!$CD$155:$DC$1048576,MATCH($A909,'Hoja de Trabajo para listado'!$CD$155:$CD$1048576,0),MATCH((CUADRO!J$4&amp;$E909),'Hoja de Trabajo para listado'!$CD$151:$DC$151,0)),0)</f>
        <v>0</v>
      </c>
      <c r="K909" s="243">
        <f ca="1">+IFERROR(INDEX('Hoja de Trabajo para listado'!$A$155:$Z$1048576,MATCH($A909,'Hoja de Trabajo para listado'!$A$155:$A$1048576,0),MATCH((CUADRO!K$4&amp;$E909),'Hoja de Trabajo para listado'!$A$151:$Z$151,0)),0)+IFERROR(INDEX('Hoja de Trabajo para listado'!$AB$155:$BA$1048576,MATCH($A909,'Hoja de Trabajo para listado'!$AB$155:$AB$1048576,0),MATCH((CUADRO!K$4&amp;$E909),'Hoja de Trabajo para listado'!$AB$151:$BA$151,0)),0)+IFERROR(INDEX('Hoja de Trabajo para listado'!$BC$155:$CB$1048576,MATCH($A909,'Hoja de Trabajo para listado'!$BC$155:$BC$1048576,0),MATCH((CUADRO!K$4&amp;$E909),'Hoja de Trabajo para listado'!$BC$151:$CB$151,0)),0)+IFERROR(INDEX('Hoja de Trabajo para listado'!$DE$153:$DG$274,MATCH($A909,'Hoja de Trabajo para listado'!$DE$153:$DE$1048576,0),MATCH((CUADRO!K$4&amp;$E909),'Hoja de Trabajo para listado'!$DE$151:$DG$151,0)),0)+IFERROR(INDEX('Hoja de Trabajo para listado'!$CD$155:$DC$1048576,MATCH($A909,'Hoja de Trabajo para listado'!$CD$155:$CD$1048576,0),MATCH((CUADRO!K$4&amp;$E909),'Hoja de Trabajo para listado'!$CD$151:$DC$151,0)),0)</f>
        <v>0</v>
      </c>
      <c r="L909" s="243">
        <f ca="1">+IFERROR(INDEX('Hoja de Trabajo para listado'!$A$155:$Z$1048576,MATCH($A909,'Hoja de Trabajo para listado'!$A$155:$A$1048576,0),MATCH((CUADRO!L$4&amp;$E909),'Hoja de Trabajo para listado'!$A$151:$Z$151,0)),0)+IFERROR(INDEX('Hoja de Trabajo para listado'!$AB$155:$BA$1048576,MATCH($A909,'Hoja de Trabajo para listado'!$AB$155:$AB$1048576,0),MATCH((CUADRO!L$4&amp;$E909),'Hoja de Trabajo para listado'!$AB$151:$BA$151,0)),0)+IFERROR(INDEX('Hoja de Trabajo para listado'!$BC$155:$CB$1048576,MATCH($A909,'Hoja de Trabajo para listado'!$BC$155:$BC$1048576,0),MATCH((CUADRO!L$4&amp;$E909),'Hoja de Trabajo para listado'!$BC$151:$CB$151,0)),0)+IFERROR(INDEX('Hoja de Trabajo para listado'!$DE$153:$DG$274,MATCH($A909,'Hoja de Trabajo para listado'!$DE$153:$DE$1048576,0),MATCH((CUADRO!L$4&amp;$E909),'Hoja de Trabajo para listado'!$DE$151:$DG$151,0)),0)+IFERROR(INDEX('Hoja de Trabajo para listado'!$CD$155:$DC$1048576,MATCH($A909,'Hoja de Trabajo para listado'!$CD$155:$CD$1048576,0),MATCH((CUADRO!L$4&amp;$E909),'Hoja de Trabajo para listado'!$CD$151:$DC$151,0)),0)</f>
        <v>0</v>
      </c>
      <c r="M909" s="243">
        <f ca="1">+IFERROR(INDEX('Hoja de Trabajo para listado'!$A$155:$Z$1048576,MATCH($A909,'Hoja de Trabajo para listado'!$A$155:$A$1048576,0),MATCH((CUADRO!M$4&amp;$E909),'Hoja de Trabajo para listado'!$A$151:$Z$151,0)),0)+IFERROR(INDEX('Hoja de Trabajo para listado'!$AB$155:$BA$1048576,MATCH($A909,'Hoja de Trabajo para listado'!$AB$155:$AB$1048576,0),MATCH((CUADRO!M$4&amp;$E909),'Hoja de Trabajo para listado'!$AB$151:$BA$151,0)),0)+IFERROR(INDEX('Hoja de Trabajo para listado'!$BC$155:$CB$1048576,MATCH($A909,'Hoja de Trabajo para listado'!$BC$155:$BC$1048576,0),MATCH((CUADRO!M$4&amp;$E909),'Hoja de Trabajo para listado'!$BC$151:$CB$151,0)),0)+IFERROR(INDEX('Hoja de Trabajo para listado'!$DE$153:$DG$274,MATCH($A909,'Hoja de Trabajo para listado'!$DE$153:$DE$1048576,0),MATCH((CUADRO!M$4&amp;$E909),'Hoja de Trabajo para listado'!$DE$151:$DG$151,0)),0)+IFERROR(INDEX('Hoja de Trabajo para listado'!$CD$155:$DC$1048576,MATCH($A909,'Hoja de Trabajo para listado'!$CD$155:$CD$1048576,0),MATCH((CUADRO!M$4&amp;$E909),'Hoja de Trabajo para listado'!$CD$151:$DC$151,0)),0)</f>
        <v>0</v>
      </c>
      <c r="N909" s="243">
        <f ca="1">+IFERROR(INDEX('Hoja de Trabajo para listado'!$A$155:$Z$1048576,MATCH($A909,'Hoja de Trabajo para listado'!$A$155:$A$1048576,0),MATCH((CUADRO!N$4&amp;$E909),'Hoja de Trabajo para listado'!$A$151:$Z$151,0)),0)+IFERROR(INDEX('Hoja de Trabajo para listado'!$AB$155:$BA$1048576,MATCH($A909,'Hoja de Trabajo para listado'!$AB$155:$AB$1048576,0),MATCH((CUADRO!N$4&amp;$E909),'Hoja de Trabajo para listado'!$AB$151:$BA$151,0)),0)+IFERROR(INDEX('Hoja de Trabajo para listado'!$BC$155:$CB$1048576,MATCH($A909,'Hoja de Trabajo para listado'!$BC$155:$BC$1048576,0),MATCH((CUADRO!N$4&amp;$E909),'Hoja de Trabajo para listado'!$BC$151:$CB$151,0)),0)+IFERROR(INDEX('Hoja de Trabajo para listado'!$DE$153:$DG$274,MATCH($A909,'Hoja de Trabajo para listado'!$DE$153:$DE$1048576,0),MATCH((CUADRO!N$4&amp;$E909),'Hoja de Trabajo para listado'!$DE$151:$DG$151,0)),0)+IFERROR(INDEX('Hoja de Trabajo para listado'!$CD$155:$DC$1048576,MATCH($A909,'Hoja de Trabajo para listado'!$CD$155:$CD$1048576,0),MATCH((CUADRO!N$4&amp;$E909),'Hoja de Trabajo para listado'!$CD$151:$DC$151,0)),0)</f>
        <v>0</v>
      </c>
      <c r="O909" s="243">
        <f ca="1">+IFERROR(INDEX('Hoja de Trabajo para listado'!$A$155:$Z$1048576,MATCH($A909,'Hoja de Trabajo para listado'!$A$155:$A$1048576,0),MATCH((CUADRO!O$4&amp;$E909),'Hoja de Trabajo para listado'!$A$151:$Z$151,0)),0)+IFERROR(INDEX('Hoja de Trabajo para listado'!$AB$155:$BA$1048576,MATCH($A909,'Hoja de Trabajo para listado'!$AB$155:$AB$1048576,0),MATCH((CUADRO!O$4&amp;$E909),'Hoja de Trabajo para listado'!$AB$151:$BA$151,0)),0)+IFERROR(INDEX('Hoja de Trabajo para listado'!$BC$155:$CB$1048576,MATCH($A909,'Hoja de Trabajo para listado'!$BC$155:$BC$1048576,0),MATCH((CUADRO!O$4&amp;$E909),'Hoja de Trabajo para listado'!$BC$151:$CB$151,0)),0)+IFERROR(INDEX('Hoja de Trabajo para listado'!$DE$153:$DG$274,MATCH($A909,'Hoja de Trabajo para listado'!$DE$153:$DE$1048576,0),MATCH((CUADRO!O$4&amp;$E909),'Hoja de Trabajo para listado'!$DE$151:$DG$151,0)),0)+IFERROR(INDEX('Hoja de Trabajo para listado'!$CD$155:$DC$1048576,MATCH($A909,'Hoja de Trabajo para listado'!$CD$155:$CD$1048576,0),MATCH((CUADRO!O$4&amp;$E909),'Hoja de Trabajo para listado'!$CD$151:$DC$151,0)),0)</f>
        <v>0</v>
      </c>
      <c r="P909" s="243">
        <f ca="1">+IFERROR(INDEX('Hoja de Trabajo para listado'!$A$155:$Z$1048576,MATCH($A909,'Hoja de Trabajo para listado'!$A$155:$A$1048576,0),MATCH((CUADRO!P$4&amp;$E909),'Hoja de Trabajo para listado'!$A$151:$Z$151,0)),0)+IFERROR(INDEX('Hoja de Trabajo para listado'!$AB$155:$BA$1048576,MATCH($A909,'Hoja de Trabajo para listado'!$AB$155:$AB$1048576,0),MATCH((CUADRO!P$4&amp;$E909),'Hoja de Trabajo para listado'!$AB$151:$BA$151,0)),0)+IFERROR(INDEX('Hoja de Trabajo para listado'!$BC$155:$CB$1048576,MATCH($A909,'Hoja de Trabajo para listado'!$BC$155:$BC$1048576,0),MATCH((CUADRO!P$4&amp;$E909),'Hoja de Trabajo para listado'!$BC$151:$CB$151,0)),0)+IFERROR(INDEX('Hoja de Trabajo para listado'!$DE$153:$DG$274,MATCH($A909,'Hoja de Trabajo para listado'!$DE$153:$DE$1048576,0),MATCH((CUADRO!P$4&amp;$E909),'Hoja de Trabajo para listado'!$DE$151:$DG$151,0)),0)+IFERROR(INDEX('Hoja de Trabajo para listado'!$CD$155:$DC$1048576,MATCH($A909,'Hoja de Trabajo para listado'!$CD$155:$CD$1048576,0),MATCH((CUADRO!P$4&amp;$E909),'Hoja de Trabajo para listado'!$CD$151:$DC$151,0)),0)</f>
        <v>0</v>
      </c>
      <c r="Q909" s="243">
        <f ca="1">+IFERROR(INDEX('Hoja de Trabajo para listado'!$A$155:$Z$1048576,MATCH($A909,'Hoja de Trabajo para listado'!$A$155:$A$1048576,0),MATCH((CUADRO!Q$4&amp;$E909),'Hoja de Trabajo para listado'!$A$151:$Z$151,0)),0)+IFERROR(INDEX('Hoja de Trabajo para listado'!$AB$155:$BA$1048576,MATCH($A909,'Hoja de Trabajo para listado'!$AB$155:$AB$1048576,0),MATCH((CUADRO!Q$4&amp;$E909),'Hoja de Trabajo para listado'!$AB$151:$BA$151,0)),0)+IFERROR(INDEX('Hoja de Trabajo para listado'!$BC$155:$CB$1048576,MATCH($A909,'Hoja de Trabajo para listado'!$BC$155:$BC$1048576,0),MATCH((CUADRO!Q$4&amp;$E909),'Hoja de Trabajo para listado'!$BC$151:$CB$151,0)),0)+IFERROR(INDEX('Hoja de Trabajo para listado'!$DE$153:$DG$274,MATCH($A909,'Hoja de Trabajo para listado'!$DE$153:$DE$1048576,0),MATCH((CUADRO!Q$4&amp;$E909),'Hoja de Trabajo para listado'!$DE$151:$DG$151,0)),0)+IFERROR(INDEX('Hoja de Trabajo para listado'!$CD$155:$DC$1048576,MATCH($A909,'Hoja de Trabajo para listado'!$CD$155:$CD$1048576,0),MATCH((CUADRO!Q$4&amp;$E909),'Hoja de Trabajo para listado'!$CD$151:$DC$151,0)),0)</f>
        <v>0</v>
      </c>
      <c r="R909" s="243">
        <f t="shared" ca="1" si="35"/>
        <v>0</v>
      </c>
      <c r="S909" s="249"/>
      <c r="T909" s="243">
        <f ca="1">+T910</f>
        <v>0</v>
      </c>
      <c r="U909" s="242">
        <f t="shared" si="36"/>
        <v>1</v>
      </c>
      <c r="V909" s="333" t="str">
        <f>+VLOOKUP(A909,bd_lista!$A$3:$E$592,5,FALSE)</f>
        <v>Gobiernos Autonomos Municipales</v>
      </c>
      <c r="W909" s="387" t="str">
        <f>+V909</f>
        <v>Gobiernos Autonomos Municipales</v>
      </c>
      <c r="X909" s="242">
        <f>+VLOOKUP(A909,[4]Sheet1!$A$13:$D$744,4,FALSE)</f>
        <v>0</v>
      </c>
      <c r="Y909" s="242" t="e">
        <f>+VLOOKUP(X909,bd_lista!$A$3:$C$592,3,FALSE)</f>
        <v>#N/A</v>
      </c>
      <c r="Z909" s="294">
        <f>+X909</f>
        <v>0</v>
      </c>
      <c r="AA909" s="295" t="e">
        <f>+Y909</f>
        <v>#N/A</v>
      </c>
    </row>
    <row r="910" spans="1:27" customFormat="1" ht="15" hidden="1" customHeight="1">
      <c r="A910" s="32">
        <v>1537</v>
      </c>
      <c r="B910" s="393"/>
      <c r="C910" s="247" t="str">
        <f>+VLOOKUP(A910,bd_lista!$A$3:$C$592,3,FALSE)</f>
        <v>Gobierno Autónomo Municipal de Villazón</v>
      </c>
      <c r="D910" s="390"/>
      <c r="E910" s="244" t="s">
        <v>1305</v>
      </c>
      <c r="F910" s="245">
        <f ca="1">+IFERROR(INDEX('Hoja de Trabajo para listado'!$A$155:$Z$1048576,MATCH($A910,'Hoja de Trabajo para listado'!$A$155:$A$1048576,0),MATCH((CUADRO!F$4&amp;$E910),'Hoja de Trabajo para listado'!$A$151:$Z$151,0)),0)+IFERROR(INDEX('Hoja de Trabajo para listado'!$AB$155:$BA$1048576,MATCH($A910,'Hoja de Trabajo para listado'!$AB$155:$AB$1048576,0),MATCH((CUADRO!F$4&amp;$E910),'Hoja de Trabajo para listado'!$AB$151:$BA$151,0)),0)+IFERROR(INDEX('Hoja de Trabajo para listado'!$BC$155:$CB$1048576,MATCH($A910,'Hoja de Trabajo para listado'!$BC$155:$BC$1048576,0),MATCH((CUADRO!F$4&amp;$E910),'Hoja de Trabajo para listado'!$BC$151:$CB$151,0)),0)+IFERROR(INDEX('Hoja de Trabajo para listado'!$DE$153:$DG$274,MATCH($A910,'Hoja de Trabajo para listado'!$DE$153:$DE$1048576,0),MATCH((CUADRO!F$4&amp;$E910),'Hoja de Trabajo para listado'!$DE$151:$DG$151,0)),0)+IFERROR(INDEX('Hoja de Trabajo para listado'!$CD$155:$DC$1048576,MATCH($A910,'Hoja de Trabajo para listado'!$CD$155:$CD$1048576,0),MATCH((CUADRO!F$4&amp;$E910),'Hoja de Trabajo para listado'!$CD$151:$DC$151,0)),0)</f>
        <v>0</v>
      </c>
      <c r="G910" s="245">
        <f ca="1">+IFERROR(INDEX('Hoja de Trabajo para listado'!$A$155:$Z$1048576,MATCH($A910,'Hoja de Trabajo para listado'!$A$155:$A$1048576,0),MATCH((CUADRO!G$4&amp;$E910),'Hoja de Trabajo para listado'!$A$151:$Z$151,0)),0)+IFERROR(INDEX('Hoja de Trabajo para listado'!$AB$155:$BA$1048576,MATCH($A910,'Hoja de Trabajo para listado'!$AB$155:$AB$1048576,0),MATCH((CUADRO!G$4&amp;$E910),'Hoja de Trabajo para listado'!$AB$151:$BA$151,0)),0)+IFERROR(INDEX('Hoja de Trabajo para listado'!$BC$155:$CB$1048576,MATCH($A910,'Hoja de Trabajo para listado'!$BC$155:$BC$1048576,0),MATCH((CUADRO!G$4&amp;$E910),'Hoja de Trabajo para listado'!$BC$151:$CB$151,0)),0)+IFERROR(INDEX('Hoja de Trabajo para listado'!$DE$153:$DG$274,MATCH($A910,'Hoja de Trabajo para listado'!$DE$153:$DE$1048576,0),MATCH((CUADRO!G$4&amp;$E910),'Hoja de Trabajo para listado'!$DE$151:$DG$151,0)),0)+IFERROR(INDEX('Hoja de Trabajo para listado'!$CD$155:$DC$1048576,MATCH($A910,'Hoja de Trabajo para listado'!$CD$155:$CD$1048576,0),MATCH((CUADRO!G$4&amp;$E910),'Hoja de Trabajo para listado'!$CD$151:$DC$151,0)),0)</f>
        <v>0</v>
      </c>
      <c r="H910" s="245">
        <f ca="1">+IFERROR(INDEX('Hoja de Trabajo para listado'!$A$155:$Z$1048576,MATCH($A910,'Hoja de Trabajo para listado'!$A$155:$A$1048576,0),MATCH((CUADRO!H$4&amp;$E910),'Hoja de Trabajo para listado'!$A$151:$Z$151,0)),0)+IFERROR(INDEX('Hoja de Trabajo para listado'!$AB$155:$BA$1048576,MATCH($A910,'Hoja de Trabajo para listado'!$AB$155:$AB$1048576,0),MATCH((CUADRO!H$4&amp;$E910),'Hoja de Trabajo para listado'!$AB$151:$BA$151,0)),0)+IFERROR(INDEX('Hoja de Trabajo para listado'!$BC$155:$CB$1048576,MATCH($A910,'Hoja de Trabajo para listado'!$BC$155:$BC$1048576,0),MATCH((CUADRO!H$4&amp;$E910),'Hoja de Trabajo para listado'!$BC$151:$CB$151,0)),0)+IFERROR(INDEX('Hoja de Trabajo para listado'!$DE$153:$DG$274,MATCH($A910,'Hoja de Trabajo para listado'!$DE$153:$DE$1048576,0),MATCH((CUADRO!H$4&amp;$E910),'Hoja de Trabajo para listado'!$DE$151:$DG$151,0)),0)+IFERROR(INDEX('Hoja de Trabajo para listado'!$CD$155:$DC$1048576,MATCH($A910,'Hoja de Trabajo para listado'!$CD$155:$CD$1048576,0),MATCH((CUADRO!H$4&amp;$E910),'Hoja de Trabajo para listado'!$CD$151:$DC$151,0)),0)</f>
        <v>0</v>
      </c>
      <c r="I910" s="245">
        <f ca="1">+IFERROR(INDEX('Hoja de Trabajo para listado'!$A$155:$Z$1048576,MATCH($A910,'Hoja de Trabajo para listado'!$A$155:$A$1048576,0),MATCH((CUADRO!I$4&amp;$E910),'Hoja de Trabajo para listado'!$A$151:$Z$151,0)),0)+IFERROR(INDEX('Hoja de Trabajo para listado'!$AB$155:$BA$1048576,MATCH($A910,'Hoja de Trabajo para listado'!$AB$155:$AB$1048576,0),MATCH((CUADRO!I$4&amp;$E910),'Hoja de Trabajo para listado'!$AB$151:$BA$151,0)),0)+IFERROR(INDEX('Hoja de Trabajo para listado'!$BC$155:$CB$1048576,MATCH($A910,'Hoja de Trabajo para listado'!$BC$155:$BC$1048576,0),MATCH((CUADRO!I$4&amp;$E910),'Hoja de Trabajo para listado'!$BC$151:$CB$151,0)),0)+IFERROR(INDEX('Hoja de Trabajo para listado'!$DE$153:$DG$274,MATCH($A910,'Hoja de Trabajo para listado'!$DE$153:$DE$1048576,0),MATCH((CUADRO!I$4&amp;$E910),'Hoja de Trabajo para listado'!$DE$151:$DG$151,0)),0)+IFERROR(INDEX('Hoja de Trabajo para listado'!$CD$155:$DC$1048576,MATCH($A910,'Hoja de Trabajo para listado'!$CD$155:$CD$1048576,0),MATCH((CUADRO!I$4&amp;$E910),'Hoja de Trabajo para listado'!$CD$151:$DC$151,0)),0)</f>
        <v>0</v>
      </c>
      <c r="J910" s="245">
        <f ca="1">+IFERROR(INDEX('Hoja de Trabajo para listado'!$A$155:$Z$1048576,MATCH($A910,'Hoja de Trabajo para listado'!$A$155:$A$1048576,0),MATCH((CUADRO!J$4&amp;$E910),'Hoja de Trabajo para listado'!$A$151:$Z$151,0)),0)+IFERROR(INDEX('Hoja de Trabajo para listado'!$AB$155:$BA$1048576,MATCH($A910,'Hoja de Trabajo para listado'!$AB$155:$AB$1048576,0),MATCH((CUADRO!J$4&amp;$E910),'Hoja de Trabajo para listado'!$AB$151:$BA$151,0)),0)+IFERROR(INDEX('Hoja de Trabajo para listado'!$BC$155:$CB$1048576,MATCH($A910,'Hoja de Trabajo para listado'!$BC$155:$BC$1048576,0),MATCH((CUADRO!J$4&amp;$E910),'Hoja de Trabajo para listado'!$BC$151:$CB$151,0)),0)+IFERROR(INDEX('Hoja de Trabajo para listado'!$DE$153:$DG$274,MATCH($A910,'Hoja de Trabajo para listado'!$DE$153:$DE$1048576,0),MATCH((CUADRO!J$4&amp;$E910),'Hoja de Trabajo para listado'!$DE$151:$DG$151,0)),0)+IFERROR(INDEX('Hoja de Trabajo para listado'!$CD$155:$DC$1048576,MATCH($A910,'Hoja de Trabajo para listado'!$CD$155:$CD$1048576,0),MATCH((CUADRO!J$4&amp;$E910),'Hoja de Trabajo para listado'!$CD$151:$DC$151,0)),0)</f>
        <v>0</v>
      </c>
      <c r="K910" s="245">
        <f ca="1">+IFERROR(INDEX('Hoja de Trabajo para listado'!$A$155:$Z$1048576,MATCH($A910,'Hoja de Trabajo para listado'!$A$155:$A$1048576,0),MATCH((CUADRO!K$4&amp;$E910),'Hoja de Trabajo para listado'!$A$151:$Z$151,0)),0)+IFERROR(INDEX('Hoja de Trabajo para listado'!$AB$155:$BA$1048576,MATCH($A910,'Hoja de Trabajo para listado'!$AB$155:$AB$1048576,0),MATCH((CUADRO!K$4&amp;$E910),'Hoja de Trabajo para listado'!$AB$151:$BA$151,0)),0)+IFERROR(INDEX('Hoja de Trabajo para listado'!$BC$155:$CB$1048576,MATCH($A910,'Hoja de Trabajo para listado'!$BC$155:$BC$1048576,0),MATCH((CUADRO!K$4&amp;$E910),'Hoja de Trabajo para listado'!$BC$151:$CB$151,0)),0)+IFERROR(INDEX('Hoja de Trabajo para listado'!$DE$153:$DG$274,MATCH($A910,'Hoja de Trabajo para listado'!$DE$153:$DE$1048576,0),MATCH((CUADRO!K$4&amp;$E910),'Hoja de Trabajo para listado'!$DE$151:$DG$151,0)),0)+IFERROR(INDEX('Hoja de Trabajo para listado'!$CD$155:$DC$1048576,MATCH($A910,'Hoja de Trabajo para listado'!$CD$155:$CD$1048576,0),MATCH((CUADRO!K$4&amp;$E910),'Hoja de Trabajo para listado'!$CD$151:$DC$151,0)),0)</f>
        <v>0</v>
      </c>
      <c r="L910" s="245">
        <f ca="1">+IFERROR(INDEX('Hoja de Trabajo para listado'!$A$155:$Z$1048576,MATCH($A910,'Hoja de Trabajo para listado'!$A$155:$A$1048576,0),MATCH((CUADRO!L$4&amp;$E910),'Hoja de Trabajo para listado'!$A$151:$Z$151,0)),0)+IFERROR(INDEX('Hoja de Trabajo para listado'!$AB$155:$BA$1048576,MATCH($A910,'Hoja de Trabajo para listado'!$AB$155:$AB$1048576,0),MATCH((CUADRO!L$4&amp;$E910),'Hoja de Trabajo para listado'!$AB$151:$BA$151,0)),0)+IFERROR(INDEX('Hoja de Trabajo para listado'!$BC$155:$CB$1048576,MATCH($A910,'Hoja de Trabajo para listado'!$BC$155:$BC$1048576,0),MATCH((CUADRO!L$4&amp;$E910),'Hoja de Trabajo para listado'!$BC$151:$CB$151,0)),0)+IFERROR(INDEX('Hoja de Trabajo para listado'!$DE$153:$DG$274,MATCH($A910,'Hoja de Trabajo para listado'!$DE$153:$DE$1048576,0),MATCH((CUADRO!L$4&amp;$E910),'Hoja de Trabajo para listado'!$DE$151:$DG$151,0)),0)+IFERROR(INDEX('Hoja de Trabajo para listado'!$CD$155:$DC$1048576,MATCH($A910,'Hoja de Trabajo para listado'!$CD$155:$CD$1048576,0),MATCH((CUADRO!L$4&amp;$E910),'Hoja de Trabajo para listado'!$CD$151:$DC$151,0)),0)</f>
        <v>0</v>
      </c>
      <c r="M910" s="245">
        <f ca="1">+IFERROR(INDEX('Hoja de Trabajo para listado'!$A$155:$Z$1048576,MATCH($A910,'Hoja de Trabajo para listado'!$A$155:$A$1048576,0),MATCH((CUADRO!M$4&amp;$E910),'Hoja de Trabajo para listado'!$A$151:$Z$151,0)),0)+IFERROR(INDEX('Hoja de Trabajo para listado'!$AB$155:$BA$1048576,MATCH($A910,'Hoja de Trabajo para listado'!$AB$155:$AB$1048576,0),MATCH((CUADRO!M$4&amp;$E910),'Hoja de Trabajo para listado'!$AB$151:$BA$151,0)),0)+IFERROR(INDEX('Hoja de Trabajo para listado'!$BC$155:$CB$1048576,MATCH($A910,'Hoja de Trabajo para listado'!$BC$155:$BC$1048576,0),MATCH((CUADRO!M$4&amp;$E910),'Hoja de Trabajo para listado'!$BC$151:$CB$151,0)),0)+IFERROR(INDEX('Hoja de Trabajo para listado'!$DE$153:$DG$274,MATCH($A910,'Hoja de Trabajo para listado'!$DE$153:$DE$1048576,0),MATCH((CUADRO!M$4&amp;$E910),'Hoja de Trabajo para listado'!$DE$151:$DG$151,0)),0)+IFERROR(INDEX('Hoja de Trabajo para listado'!$CD$155:$DC$1048576,MATCH($A910,'Hoja de Trabajo para listado'!$CD$155:$CD$1048576,0),MATCH((CUADRO!M$4&amp;$E910),'Hoja de Trabajo para listado'!$CD$151:$DC$151,0)),0)</f>
        <v>0</v>
      </c>
      <c r="N910" s="245">
        <f ca="1">+IFERROR(INDEX('Hoja de Trabajo para listado'!$A$155:$Z$1048576,MATCH($A910,'Hoja de Trabajo para listado'!$A$155:$A$1048576,0),MATCH((CUADRO!N$4&amp;$E910),'Hoja de Trabajo para listado'!$A$151:$Z$151,0)),0)+IFERROR(INDEX('Hoja de Trabajo para listado'!$AB$155:$BA$1048576,MATCH($A910,'Hoja de Trabajo para listado'!$AB$155:$AB$1048576,0),MATCH((CUADRO!N$4&amp;$E910),'Hoja de Trabajo para listado'!$AB$151:$BA$151,0)),0)+IFERROR(INDEX('Hoja de Trabajo para listado'!$BC$155:$CB$1048576,MATCH($A910,'Hoja de Trabajo para listado'!$BC$155:$BC$1048576,0),MATCH((CUADRO!N$4&amp;$E910),'Hoja de Trabajo para listado'!$BC$151:$CB$151,0)),0)+IFERROR(INDEX('Hoja de Trabajo para listado'!$DE$153:$DG$274,MATCH($A910,'Hoja de Trabajo para listado'!$DE$153:$DE$1048576,0),MATCH((CUADRO!N$4&amp;$E910),'Hoja de Trabajo para listado'!$DE$151:$DG$151,0)),0)+IFERROR(INDEX('Hoja de Trabajo para listado'!$CD$155:$DC$1048576,MATCH($A910,'Hoja de Trabajo para listado'!$CD$155:$CD$1048576,0),MATCH((CUADRO!N$4&amp;$E910),'Hoja de Trabajo para listado'!$CD$151:$DC$151,0)),0)</f>
        <v>0</v>
      </c>
      <c r="O910" s="245">
        <f ca="1">+IFERROR(INDEX('Hoja de Trabajo para listado'!$A$155:$Z$1048576,MATCH($A910,'Hoja de Trabajo para listado'!$A$155:$A$1048576,0),MATCH((CUADRO!O$4&amp;$E910),'Hoja de Trabajo para listado'!$A$151:$Z$151,0)),0)+IFERROR(INDEX('Hoja de Trabajo para listado'!$AB$155:$BA$1048576,MATCH($A910,'Hoja de Trabajo para listado'!$AB$155:$AB$1048576,0),MATCH((CUADRO!O$4&amp;$E910),'Hoja de Trabajo para listado'!$AB$151:$BA$151,0)),0)+IFERROR(INDEX('Hoja de Trabajo para listado'!$BC$155:$CB$1048576,MATCH($A910,'Hoja de Trabajo para listado'!$BC$155:$BC$1048576,0),MATCH((CUADRO!O$4&amp;$E910),'Hoja de Trabajo para listado'!$BC$151:$CB$151,0)),0)+IFERROR(INDEX('Hoja de Trabajo para listado'!$DE$153:$DG$274,MATCH($A910,'Hoja de Trabajo para listado'!$DE$153:$DE$1048576,0),MATCH((CUADRO!O$4&amp;$E910),'Hoja de Trabajo para listado'!$DE$151:$DG$151,0)),0)+IFERROR(INDEX('Hoja de Trabajo para listado'!$CD$155:$DC$1048576,MATCH($A910,'Hoja de Trabajo para listado'!$CD$155:$CD$1048576,0),MATCH((CUADRO!O$4&amp;$E910),'Hoja de Trabajo para listado'!$CD$151:$DC$151,0)),0)</f>
        <v>0</v>
      </c>
      <c r="P910" s="245">
        <f ca="1">+IFERROR(INDEX('Hoja de Trabajo para listado'!$A$155:$Z$1048576,MATCH($A910,'Hoja de Trabajo para listado'!$A$155:$A$1048576,0),MATCH((CUADRO!P$4&amp;$E910),'Hoja de Trabajo para listado'!$A$151:$Z$151,0)),0)+IFERROR(INDEX('Hoja de Trabajo para listado'!$AB$155:$BA$1048576,MATCH($A910,'Hoja de Trabajo para listado'!$AB$155:$AB$1048576,0),MATCH((CUADRO!P$4&amp;$E910),'Hoja de Trabajo para listado'!$AB$151:$BA$151,0)),0)+IFERROR(INDEX('Hoja de Trabajo para listado'!$BC$155:$CB$1048576,MATCH($A910,'Hoja de Trabajo para listado'!$BC$155:$BC$1048576,0),MATCH((CUADRO!P$4&amp;$E910),'Hoja de Trabajo para listado'!$BC$151:$CB$151,0)),0)+IFERROR(INDEX('Hoja de Trabajo para listado'!$DE$153:$DG$274,MATCH($A910,'Hoja de Trabajo para listado'!$DE$153:$DE$1048576,0),MATCH((CUADRO!P$4&amp;$E910),'Hoja de Trabajo para listado'!$DE$151:$DG$151,0)),0)+IFERROR(INDEX('Hoja de Trabajo para listado'!$CD$155:$DC$1048576,MATCH($A910,'Hoja de Trabajo para listado'!$CD$155:$CD$1048576,0),MATCH((CUADRO!P$4&amp;$E910),'Hoja de Trabajo para listado'!$CD$151:$DC$151,0)),0)</f>
        <v>0</v>
      </c>
      <c r="Q910" s="245">
        <f ca="1">+IFERROR(INDEX('Hoja de Trabajo para listado'!$A$155:$Z$1048576,MATCH($A910,'Hoja de Trabajo para listado'!$A$155:$A$1048576,0),MATCH((CUADRO!Q$4&amp;$E910),'Hoja de Trabajo para listado'!$A$151:$Z$151,0)),0)+IFERROR(INDEX('Hoja de Trabajo para listado'!$AB$155:$BA$1048576,MATCH($A910,'Hoja de Trabajo para listado'!$AB$155:$AB$1048576,0),MATCH((CUADRO!Q$4&amp;$E910),'Hoja de Trabajo para listado'!$AB$151:$BA$151,0)),0)+IFERROR(INDEX('Hoja de Trabajo para listado'!$BC$155:$CB$1048576,MATCH($A910,'Hoja de Trabajo para listado'!$BC$155:$BC$1048576,0),MATCH((CUADRO!Q$4&amp;$E910),'Hoja de Trabajo para listado'!$BC$151:$CB$151,0)),0)+IFERROR(INDEX('Hoja de Trabajo para listado'!$DE$153:$DG$274,MATCH($A910,'Hoja de Trabajo para listado'!$DE$153:$DE$1048576,0),MATCH((CUADRO!Q$4&amp;$E910),'Hoja de Trabajo para listado'!$DE$151:$DG$151,0)),0)+IFERROR(INDEX('Hoja de Trabajo para listado'!$CD$155:$DC$1048576,MATCH($A910,'Hoja de Trabajo para listado'!$CD$155:$CD$1048576,0),MATCH((CUADRO!Q$4&amp;$E910),'Hoja de Trabajo para listado'!$CD$151:$DC$151,0)),0)</f>
        <v>0</v>
      </c>
      <c r="R910" s="245">
        <f t="shared" ca="1" si="35"/>
        <v>0</v>
      </c>
      <c r="S910" s="259">
        <f ca="1">+R909+R910</f>
        <v>0</v>
      </c>
      <c r="T910" s="245">
        <f ca="1">+S910</f>
        <v>0</v>
      </c>
      <c r="U910" s="244">
        <f t="shared" si="36"/>
        <v>2</v>
      </c>
      <c r="V910" s="333" t="str">
        <f>+VLOOKUP(A910,bd_lista!$A$3:$E$592,5,FALSE)</f>
        <v>Gobiernos Autonomos Municipales</v>
      </c>
      <c r="W910" s="388"/>
      <c r="X910" s="242">
        <f>+VLOOKUP(A910,[4]Sheet1!$A$13:$D$744,4,FALSE)</f>
        <v>0</v>
      </c>
      <c r="Y910" s="242" t="e">
        <f>+VLOOKUP(X910,bd_lista!$A$3:$C$592,3,FALSE)</f>
        <v>#N/A</v>
      </c>
      <c r="Z910" s="292"/>
      <c r="AA910" s="293"/>
    </row>
    <row r="911" spans="1:27" customFormat="1" ht="15" hidden="1" customHeight="1">
      <c r="A911" s="32">
        <v>1538</v>
      </c>
      <c r="B911" s="392">
        <f>+A911</f>
        <v>1538</v>
      </c>
      <c r="C911" s="247" t="str">
        <f>+VLOOKUP(A911,bd_lista!$A$3:$C$592,3,FALSE)</f>
        <v>Gobierno Autónomo Municipal de San Agustín</v>
      </c>
      <c r="D911" s="389" t="str">
        <f>+C911</f>
        <v>Gobierno Autónomo Municipal de San Agustín</v>
      </c>
      <c r="E911" s="242" t="s">
        <v>1304</v>
      </c>
      <c r="F911" s="243">
        <f ca="1">+IFERROR(INDEX('Hoja de Trabajo para listado'!$A$155:$Z$1048576,MATCH($A911,'Hoja de Trabajo para listado'!$A$155:$A$1048576,0),MATCH((CUADRO!F$4&amp;$E911),'Hoja de Trabajo para listado'!$A$151:$Z$151,0)),0)+IFERROR(INDEX('Hoja de Trabajo para listado'!$AB$155:$BA$1048576,MATCH($A911,'Hoja de Trabajo para listado'!$AB$155:$AB$1048576,0),MATCH((CUADRO!F$4&amp;$E911),'Hoja de Trabajo para listado'!$AB$151:$BA$151,0)),0)+IFERROR(INDEX('Hoja de Trabajo para listado'!$BC$155:$CB$1048576,MATCH($A911,'Hoja de Trabajo para listado'!$BC$155:$BC$1048576,0),MATCH((CUADRO!F$4&amp;$E911),'Hoja de Trabajo para listado'!$BC$151:$CB$151,0)),0)+IFERROR(INDEX('Hoja de Trabajo para listado'!$DE$153:$DG$274,MATCH($A911,'Hoja de Trabajo para listado'!$DE$153:$DE$1048576,0),MATCH((CUADRO!F$4&amp;$E911),'Hoja de Trabajo para listado'!$DE$151:$DG$151,0)),0)+IFERROR(INDEX('Hoja de Trabajo para listado'!$CD$155:$DC$1048576,MATCH($A911,'Hoja de Trabajo para listado'!$CD$155:$CD$1048576,0),MATCH((CUADRO!F$4&amp;$E911),'Hoja de Trabajo para listado'!$CD$151:$DC$151,0)),0)</f>
        <v>0</v>
      </c>
      <c r="G911" s="243">
        <f ca="1">+IFERROR(INDEX('Hoja de Trabajo para listado'!$A$155:$Z$1048576,MATCH($A911,'Hoja de Trabajo para listado'!$A$155:$A$1048576,0),MATCH((CUADRO!G$4&amp;$E911),'Hoja de Trabajo para listado'!$A$151:$Z$151,0)),0)+IFERROR(INDEX('Hoja de Trabajo para listado'!$AB$155:$BA$1048576,MATCH($A911,'Hoja de Trabajo para listado'!$AB$155:$AB$1048576,0),MATCH((CUADRO!G$4&amp;$E911),'Hoja de Trabajo para listado'!$AB$151:$BA$151,0)),0)+IFERROR(INDEX('Hoja de Trabajo para listado'!$BC$155:$CB$1048576,MATCH($A911,'Hoja de Trabajo para listado'!$BC$155:$BC$1048576,0),MATCH((CUADRO!G$4&amp;$E911),'Hoja de Trabajo para listado'!$BC$151:$CB$151,0)),0)+IFERROR(INDEX('Hoja de Trabajo para listado'!$DE$153:$DG$274,MATCH($A911,'Hoja de Trabajo para listado'!$DE$153:$DE$1048576,0),MATCH((CUADRO!G$4&amp;$E911),'Hoja de Trabajo para listado'!$DE$151:$DG$151,0)),0)+IFERROR(INDEX('Hoja de Trabajo para listado'!$CD$155:$DC$1048576,MATCH($A911,'Hoja de Trabajo para listado'!$CD$155:$CD$1048576,0),MATCH((CUADRO!G$4&amp;$E911),'Hoja de Trabajo para listado'!$CD$151:$DC$151,0)),0)</f>
        <v>0</v>
      </c>
      <c r="H911" s="243">
        <f ca="1">+IFERROR(INDEX('Hoja de Trabajo para listado'!$A$155:$Z$1048576,MATCH($A911,'Hoja de Trabajo para listado'!$A$155:$A$1048576,0),MATCH((CUADRO!H$4&amp;$E911),'Hoja de Trabajo para listado'!$A$151:$Z$151,0)),0)+IFERROR(INDEX('Hoja de Trabajo para listado'!$AB$155:$BA$1048576,MATCH($A911,'Hoja de Trabajo para listado'!$AB$155:$AB$1048576,0),MATCH((CUADRO!H$4&amp;$E911),'Hoja de Trabajo para listado'!$AB$151:$BA$151,0)),0)+IFERROR(INDEX('Hoja de Trabajo para listado'!$BC$155:$CB$1048576,MATCH($A911,'Hoja de Trabajo para listado'!$BC$155:$BC$1048576,0),MATCH((CUADRO!H$4&amp;$E911),'Hoja de Trabajo para listado'!$BC$151:$CB$151,0)),0)+IFERROR(INDEX('Hoja de Trabajo para listado'!$DE$153:$DG$274,MATCH($A911,'Hoja de Trabajo para listado'!$DE$153:$DE$1048576,0),MATCH((CUADRO!H$4&amp;$E911),'Hoja de Trabajo para listado'!$DE$151:$DG$151,0)),0)+IFERROR(INDEX('Hoja de Trabajo para listado'!$CD$155:$DC$1048576,MATCH($A911,'Hoja de Trabajo para listado'!$CD$155:$CD$1048576,0),MATCH((CUADRO!H$4&amp;$E911),'Hoja de Trabajo para listado'!$CD$151:$DC$151,0)),0)</f>
        <v>0</v>
      </c>
      <c r="I911" s="243">
        <f ca="1">+IFERROR(INDEX('Hoja de Trabajo para listado'!$A$155:$Z$1048576,MATCH($A911,'Hoja de Trabajo para listado'!$A$155:$A$1048576,0),MATCH((CUADRO!I$4&amp;$E911),'Hoja de Trabajo para listado'!$A$151:$Z$151,0)),0)+IFERROR(INDEX('Hoja de Trabajo para listado'!$AB$155:$BA$1048576,MATCH($A911,'Hoja de Trabajo para listado'!$AB$155:$AB$1048576,0),MATCH((CUADRO!I$4&amp;$E911),'Hoja de Trabajo para listado'!$AB$151:$BA$151,0)),0)+IFERROR(INDEX('Hoja de Trabajo para listado'!$BC$155:$CB$1048576,MATCH($A911,'Hoja de Trabajo para listado'!$BC$155:$BC$1048576,0),MATCH((CUADRO!I$4&amp;$E911),'Hoja de Trabajo para listado'!$BC$151:$CB$151,0)),0)+IFERROR(INDEX('Hoja de Trabajo para listado'!$DE$153:$DG$274,MATCH($A911,'Hoja de Trabajo para listado'!$DE$153:$DE$1048576,0),MATCH((CUADRO!I$4&amp;$E911),'Hoja de Trabajo para listado'!$DE$151:$DG$151,0)),0)+IFERROR(INDEX('Hoja de Trabajo para listado'!$CD$155:$DC$1048576,MATCH($A911,'Hoja de Trabajo para listado'!$CD$155:$CD$1048576,0),MATCH((CUADRO!I$4&amp;$E911),'Hoja de Trabajo para listado'!$CD$151:$DC$151,0)),0)</f>
        <v>0</v>
      </c>
      <c r="J911" s="243">
        <f ca="1">+IFERROR(INDEX('Hoja de Trabajo para listado'!$A$155:$Z$1048576,MATCH($A911,'Hoja de Trabajo para listado'!$A$155:$A$1048576,0),MATCH((CUADRO!J$4&amp;$E911),'Hoja de Trabajo para listado'!$A$151:$Z$151,0)),0)+IFERROR(INDEX('Hoja de Trabajo para listado'!$AB$155:$BA$1048576,MATCH($A911,'Hoja de Trabajo para listado'!$AB$155:$AB$1048576,0),MATCH((CUADRO!J$4&amp;$E911),'Hoja de Trabajo para listado'!$AB$151:$BA$151,0)),0)+IFERROR(INDEX('Hoja de Trabajo para listado'!$BC$155:$CB$1048576,MATCH($A911,'Hoja de Trabajo para listado'!$BC$155:$BC$1048576,0),MATCH((CUADRO!J$4&amp;$E911),'Hoja de Trabajo para listado'!$BC$151:$CB$151,0)),0)+IFERROR(INDEX('Hoja de Trabajo para listado'!$DE$153:$DG$274,MATCH($A911,'Hoja de Trabajo para listado'!$DE$153:$DE$1048576,0),MATCH((CUADRO!J$4&amp;$E911),'Hoja de Trabajo para listado'!$DE$151:$DG$151,0)),0)+IFERROR(INDEX('Hoja de Trabajo para listado'!$CD$155:$DC$1048576,MATCH($A911,'Hoja de Trabajo para listado'!$CD$155:$CD$1048576,0),MATCH((CUADRO!J$4&amp;$E911),'Hoja de Trabajo para listado'!$CD$151:$DC$151,0)),0)</f>
        <v>0</v>
      </c>
      <c r="K911" s="243">
        <f ca="1">+IFERROR(INDEX('Hoja de Trabajo para listado'!$A$155:$Z$1048576,MATCH($A911,'Hoja de Trabajo para listado'!$A$155:$A$1048576,0),MATCH((CUADRO!K$4&amp;$E911),'Hoja de Trabajo para listado'!$A$151:$Z$151,0)),0)+IFERROR(INDEX('Hoja de Trabajo para listado'!$AB$155:$BA$1048576,MATCH($A911,'Hoja de Trabajo para listado'!$AB$155:$AB$1048576,0),MATCH((CUADRO!K$4&amp;$E911),'Hoja de Trabajo para listado'!$AB$151:$BA$151,0)),0)+IFERROR(INDEX('Hoja de Trabajo para listado'!$BC$155:$CB$1048576,MATCH($A911,'Hoja de Trabajo para listado'!$BC$155:$BC$1048576,0),MATCH((CUADRO!K$4&amp;$E911),'Hoja de Trabajo para listado'!$BC$151:$CB$151,0)),0)+IFERROR(INDEX('Hoja de Trabajo para listado'!$DE$153:$DG$274,MATCH($A911,'Hoja de Trabajo para listado'!$DE$153:$DE$1048576,0),MATCH((CUADRO!K$4&amp;$E911),'Hoja de Trabajo para listado'!$DE$151:$DG$151,0)),0)+IFERROR(INDEX('Hoja de Trabajo para listado'!$CD$155:$DC$1048576,MATCH($A911,'Hoja de Trabajo para listado'!$CD$155:$CD$1048576,0),MATCH((CUADRO!K$4&amp;$E911),'Hoja de Trabajo para listado'!$CD$151:$DC$151,0)),0)</f>
        <v>0</v>
      </c>
      <c r="L911" s="243">
        <f ca="1">+IFERROR(INDEX('Hoja de Trabajo para listado'!$A$155:$Z$1048576,MATCH($A911,'Hoja de Trabajo para listado'!$A$155:$A$1048576,0),MATCH((CUADRO!L$4&amp;$E911),'Hoja de Trabajo para listado'!$A$151:$Z$151,0)),0)+IFERROR(INDEX('Hoja de Trabajo para listado'!$AB$155:$BA$1048576,MATCH($A911,'Hoja de Trabajo para listado'!$AB$155:$AB$1048576,0),MATCH((CUADRO!L$4&amp;$E911),'Hoja de Trabajo para listado'!$AB$151:$BA$151,0)),0)+IFERROR(INDEX('Hoja de Trabajo para listado'!$BC$155:$CB$1048576,MATCH($A911,'Hoja de Trabajo para listado'!$BC$155:$BC$1048576,0),MATCH((CUADRO!L$4&amp;$E911),'Hoja de Trabajo para listado'!$BC$151:$CB$151,0)),0)+IFERROR(INDEX('Hoja de Trabajo para listado'!$DE$153:$DG$274,MATCH($A911,'Hoja de Trabajo para listado'!$DE$153:$DE$1048576,0),MATCH((CUADRO!L$4&amp;$E911),'Hoja de Trabajo para listado'!$DE$151:$DG$151,0)),0)+IFERROR(INDEX('Hoja de Trabajo para listado'!$CD$155:$DC$1048576,MATCH($A911,'Hoja de Trabajo para listado'!$CD$155:$CD$1048576,0),MATCH((CUADRO!L$4&amp;$E911),'Hoja de Trabajo para listado'!$CD$151:$DC$151,0)),0)</f>
        <v>0</v>
      </c>
      <c r="M911" s="243">
        <f ca="1">+IFERROR(INDEX('Hoja de Trabajo para listado'!$A$155:$Z$1048576,MATCH($A911,'Hoja de Trabajo para listado'!$A$155:$A$1048576,0),MATCH((CUADRO!M$4&amp;$E911),'Hoja de Trabajo para listado'!$A$151:$Z$151,0)),0)+IFERROR(INDEX('Hoja de Trabajo para listado'!$AB$155:$BA$1048576,MATCH($A911,'Hoja de Trabajo para listado'!$AB$155:$AB$1048576,0),MATCH((CUADRO!M$4&amp;$E911),'Hoja de Trabajo para listado'!$AB$151:$BA$151,0)),0)+IFERROR(INDEX('Hoja de Trabajo para listado'!$BC$155:$CB$1048576,MATCH($A911,'Hoja de Trabajo para listado'!$BC$155:$BC$1048576,0),MATCH((CUADRO!M$4&amp;$E911),'Hoja de Trabajo para listado'!$BC$151:$CB$151,0)),0)+IFERROR(INDEX('Hoja de Trabajo para listado'!$DE$153:$DG$274,MATCH($A911,'Hoja de Trabajo para listado'!$DE$153:$DE$1048576,0),MATCH((CUADRO!M$4&amp;$E911),'Hoja de Trabajo para listado'!$DE$151:$DG$151,0)),0)+IFERROR(INDEX('Hoja de Trabajo para listado'!$CD$155:$DC$1048576,MATCH($A911,'Hoja de Trabajo para listado'!$CD$155:$CD$1048576,0),MATCH((CUADRO!M$4&amp;$E911),'Hoja de Trabajo para listado'!$CD$151:$DC$151,0)),0)</f>
        <v>0</v>
      </c>
      <c r="N911" s="243">
        <f ca="1">+IFERROR(INDEX('Hoja de Trabajo para listado'!$A$155:$Z$1048576,MATCH($A911,'Hoja de Trabajo para listado'!$A$155:$A$1048576,0),MATCH((CUADRO!N$4&amp;$E911),'Hoja de Trabajo para listado'!$A$151:$Z$151,0)),0)+IFERROR(INDEX('Hoja de Trabajo para listado'!$AB$155:$BA$1048576,MATCH($A911,'Hoja de Trabajo para listado'!$AB$155:$AB$1048576,0),MATCH((CUADRO!N$4&amp;$E911),'Hoja de Trabajo para listado'!$AB$151:$BA$151,0)),0)+IFERROR(INDEX('Hoja de Trabajo para listado'!$BC$155:$CB$1048576,MATCH($A911,'Hoja de Trabajo para listado'!$BC$155:$BC$1048576,0),MATCH((CUADRO!N$4&amp;$E911),'Hoja de Trabajo para listado'!$BC$151:$CB$151,0)),0)+IFERROR(INDEX('Hoja de Trabajo para listado'!$DE$153:$DG$274,MATCH($A911,'Hoja de Trabajo para listado'!$DE$153:$DE$1048576,0),MATCH((CUADRO!N$4&amp;$E911),'Hoja de Trabajo para listado'!$DE$151:$DG$151,0)),0)+IFERROR(INDEX('Hoja de Trabajo para listado'!$CD$155:$DC$1048576,MATCH($A911,'Hoja de Trabajo para listado'!$CD$155:$CD$1048576,0),MATCH((CUADRO!N$4&amp;$E911),'Hoja de Trabajo para listado'!$CD$151:$DC$151,0)),0)</f>
        <v>0</v>
      </c>
      <c r="O911" s="243">
        <f ca="1">+IFERROR(INDEX('Hoja de Trabajo para listado'!$A$155:$Z$1048576,MATCH($A911,'Hoja de Trabajo para listado'!$A$155:$A$1048576,0),MATCH((CUADRO!O$4&amp;$E911),'Hoja de Trabajo para listado'!$A$151:$Z$151,0)),0)+IFERROR(INDEX('Hoja de Trabajo para listado'!$AB$155:$BA$1048576,MATCH($A911,'Hoja de Trabajo para listado'!$AB$155:$AB$1048576,0),MATCH((CUADRO!O$4&amp;$E911),'Hoja de Trabajo para listado'!$AB$151:$BA$151,0)),0)+IFERROR(INDEX('Hoja de Trabajo para listado'!$BC$155:$CB$1048576,MATCH($A911,'Hoja de Trabajo para listado'!$BC$155:$BC$1048576,0),MATCH((CUADRO!O$4&amp;$E911),'Hoja de Trabajo para listado'!$BC$151:$CB$151,0)),0)+IFERROR(INDEX('Hoja de Trabajo para listado'!$DE$153:$DG$274,MATCH($A911,'Hoja de Trabajo para listado'!$DE$153:$DE$1048576,0),MATCH((CUADRO!O$4&amp;$E911),'Hoja de Trabajo para listado'!$DE$151:$DG$151,0)),0)+IFERROR(INDEX('Hoja de Trabajo para listado'!$CD$155:$DC$1048576,MATCH($A911,'Hoja de Trabajo para listado'!$CD$155:$CD$1048576,0),MATCH((CUADRO!O$4&amp;$E911),'Hoja de Trabajo para listado'!$CD$151:$DC$151,0)),0)</f>
        <v>0</v>
      </c>
      <c r="P911" s="243">
        <f ca="1">+IFERROR(INDEX('Hoja de Trabajo para listado'!$A$155:$Z$1048576,MATCH($A911,'Hoja de Trabajo para listado'!$A$155:$A$1048576,0),MATCH((CUADRO!P$4&amp;$E911),'Hoja de Trabajo para listado'!$A$151:$Z$151,0)),0)+IFERROR(INDEX('Hoja de Trabajo para listado'!$AB$155:$BA$1048576,MATCH($A911,'Hoja de Trabajo para listado'!$AB$155:$AB$1048576,0),MATCH((CUADRO!P$4&amp;$E911),'Hoja de Trabajo para listado'!$AB$151:$BA$151,0)),0)+IFERROR(INDEX('Hoja de Trabajo para listado'!$BC$155:$CB$1048576,MATCH($A911,'Hoja de Trabajo para listado'!$BC$155:$BC$1048576,0),MATCH((CUADRO!P$4&amp;$E911),'Hoja de Trabajo para listado'!$BC$151:$CB$151,0)),0)+IFERROR(INDEX('Hoja de Trabajo para listado'!$DE$153:$DG$274,MATCH($A911,'Hoja de Trabajo para listado'!$DE$153:$DE$1048576,0),MATCH((CUADRO!P$4&amp;$E911),'Hoja de Trabajo para listado'!$DE$151:$DG$151,0)),0)+IFERROR(INDEX('Hoja de Trabajo para listado'!$CD$155:$DC$1048576,MATCH($A911,'Hoja de Trabajo para listado'!$CD$155:$CD$1048576,0),MATCH((CUADRO!P$4&amp;$E911),'Hoja de Trabajo para listado'!$CD$151:$DC$151,0)),0)</f>
        <v>0</v>
      </c>
      <c r="Q911" s="243">
        <f ca="1">+IFERROR(INDEX('Hoja de Trabajo para listado'!$A$155:$Z$1048576,MATCH($A911,'Hoja de Trabajo para listado'!$A$155:$A$1048576,0),MATCH((CUADRO!Q$4&amp;$E911),'Hoja de Trabajo para listado'!$A$151:$Z$151,0)),0)+IFERROR(INDEX('Hoja de Trabajo para listado'!$AB$155:$BA$1048576,MATCH($A911,'Hoja de Trabajo para listado'!$AB$155:$AB$1048576,0),MATCH((CUADRO!Q$4&amp;$E911),'Hoja de Trabajo para listado'!$AB$151:$BA$151,0)),0)+IFERROR(INDEX('Hoja de Trabajo para listado'!$BC$155:$CB$1048576,MATCH($A911,'Hoja de Trabajo para listado'!$BC$155:$BC$1048576,0),MATCH((CUADRO!Q$4&amp;$E911),'Hoja de Trabajo para listado'!$BC$151:$CB$151,0)),0)+IFERROR(INDEX('Hoja de Trabajo para listado'!$DE$153:$DG$274,MATCH($A911,'Hoja de Trabajo para listado'!$DE$153:$DE$1048576,0),MATCH((CUADRO!Q$4&amp;$E911),'Hoja de Trabajo para listado'!$DE$151:$DG$151,0)),0)+IFERROR(INDEX('Hoja de Trabajo para listado'!$CD$155:$DC$1048576,MATCH($A911,'Hoja de Trabajo para listado'!$CD$155:$CD$1048576,0),MATCH((CUADRO!Q$4&amp;$E911),'Hoja de Trabajo para listado'!$CD$151:$DC$151,0)),0)</f>
        <v>0</v>
      </c>
      <c r="R911" s="243">
        <f t="shared" ca="1" si="35"/>
        <v>0</v>
      </c>
      <c r="S911" s="249"/>
      <c r="T911" s="243">
        <f ca="1">+T912</f>
        <v>0</v>
      </c>
      <c r="U911" s="242">
        <f t="shared" si="36"/>
        <v>1</v>
      </c>
      <c r="V911" s="333" t="str">
        <f>+VLOOKUP(A911,bd_lista!$A$3:$E$592,5,FALSE)</f>
        <v>Gobiernos Autonomos Municipales</v>
      </c>
      <c r="W911" s="387" t="str">
        <f>+V911</f>
        <v>Gobiernos Autonomos Municipales</v>
      </c>
      <c r="X911" s="242">
        <f>+VLOOKUP(A911,[4]Sheet1!$A$13:$D$744,4,FALSE)</f>
        <v>0</v>
      </c>
      <c r="Y911" s="242" t="e">
        <f>+VLOOKUP(X911,bd_lista!$A$3:$C$592,3,FALSE)</f>
        <v>#N/A</v>
      </c>
      <c r="Z911" s="294">
        <f>+X911</f>
        <v>0</v>
      </c>
      <c r="AA911" s="295" t="e">
        <f>+Y911</f>
        <v>#N/A</v>
      </c>
    </row>
    <row r="912" spans="1:27" customFormat="1" ht="15" hidden="1" customHeight="1">
      <c r="A912" s="32">
        <v>1538</v>
      </c>
      <c r="B912" s="393"/>
      <c r="C912" s="247" t="str">
        <f>+VLOOKUP(A912,bd_lista!$A$3:$C$592,3,FALSE)</f>
        <v>Gobierno Autónomo Municipal de San Agustín</v>
      </c>
      <c r="D912" s="390"/>
      <c r="E912" s="244" t="s">
        <v>1305</v>
      </c>
      <c r="F912" s="245">
        <f ca="1">+IFERROR(INDEX('Hoja de Trabajo para listado'!$A$155:$Z$1048576,MATCH($A912,'Hoja de Trabajo para listado'!$A$155:$A$1048576,0),MATCH((CUADRO!F$4&amp;$E912),'Hoja de Trabajo para listado'!$A$151:$Z$151,0)),0)+IFERROR(INDEX('Hoja de Trabajo para listado'!$AB$155:$BA$1048576,MATCH($A912,'Hoja de Trabajo para listado'!$AB$155:$AB$1048576,0),MATCH((CUADRO!F$4&amp;$E912),'Hoja de Trabajo para listado'!$AB$151:$BA$151,0)),0)+IFERROR(INDEX('Hoja de Trabajo para listado'!$BC$155:$CB$1048576,MATCH($A912,'Hoja de Trabajo para listado'!$BC$155:$BC$1048576,0),MATCH((CUADRO!F$4&amp;$E912),'Hoja de Trabajo para listado'!$BC$151:$CB$151,0)),0)+IFERROR(INDEX('Hoja de Trabajo para listado'!$DE$153:$DG$274,MATCH($A912,'Hoja de Trabajo para listado'!$DE$153:$DE$1048576,0),MATCH((CUADRO!F$4&amp;$E912),'Hoja de Trabajo para listado'!$DE$151:$DG$151,0)),0)+IFERROR(INDEX('Hoja de Trabajo para listado'!$CD$155:$DC$1048576,MATCH($A912,'Hoja de Trabajo para listado'!$CD$155:$CD$1048576,0),MATCH((CUADRO!F$4&amp;$E912),'Hoja de Trabajo para listado'!$CD$151:$DC$151,0)),0)</f>
        <v>0</v>
      </c>
      <c r="G912" s="245">
        <f ca="1">+IFERROR(INDEX('Hoja de Trabajo para listado'!$A$155:$Z$1048576,MATCH($A912,'Hoja de Trabajo para listado'!$A$155:$A$1048576,0),MATCH((CUADRO!G$4&amp;$E912),'Hoja de Trabajo para listado'!$A$151:$Z$151,0)),0)+IFERROR(INDEX('Hoja de Trabajo para listado'!$AB$155:$BA$1048576,MATCH($A912,'Hoja de Trabajo para listado'!$AB$155:$AB$1048576,0),MATCH((CUADRO!G$4&amp;$E912),'Hoja de Trabajo para listado'!$AB$151:$BA$151,0)),0)+IFERROR(INDEX('Hoja de Trabajo para listado'!$BC$155:$CB$1048576,MATCH($A912,'Hoja de Trabajo para listado'!$BC$155:$BC$1048576,0),MATCH((CUADRO!G$4&amp;$E912),'Hoja de Trabajo para listado'!$BC$151:$CB$151,0)),0)+IFERROR(INDEX('Hoja de Trabajo para listado'!$DE$153:$DG$274,MATCH($A912,'Hoja de Trabajo para listado'!$DE$153:$DE$1048576,0),MATCH((CUADRO!G$4&amp;$E912),'Hoja de Trabajo para listado'!$DE$151:$DG$151,0)),0)+IFERROR(INDEX('Hoja de Trabajo para listado'!$CD$155:$DC$1048576,MATCH($A912,'Hoja de Trabajo para listado'!$CD$155:$CD$1048576,0),MATCH((CUADRO!G$4&amp;$E912),'Hoja de Trabajo para listado'!$CD$151:$DC$151,0)),0)</f>
        <v>0</v>
      </c>
      <c r="H912" s="245">
        <f ca="1">+IFERROR(INDEX('Hoja de Trabajo para listado'!$A$155:$Z$1048576,MATCH($A912,'Hoja de Trabajo para listado'!$A$155:$A$1048576,0),MATCH((CUADRO!H$4&amp;$E912),'Hoja de Trabajo para listado'!$A$151:$Z$151,0)),0)+IFERROR(INDEX('Hoja de Trabajo para listado'!$AB$155:$BA$1048576,MATCH($A912,'Hoja de Trabajo para listado'!$AB$155:$AB$1048576,0),MATCH((CUADRO!H$4&amp;$E912),'Hoja de Trabajo para listado'!$AB$151:$BA$151,0)),0)+IFERROR(INDEX('Hoja de Trabajo para listado'!$BC$155:$CB$1048576,MATCH($A912,'Hoja de Trabajo para listado'!$BC$155:$BC$1048576,0),MATCH((CUADRO!H$4&amp;$E912),'Hoja de Trabajo para listado'!$BC$151:$CB$151,0)),0)+IFERROR(INDEX('Hoja de Trabajo para listado'!$DE$153:$DG$274,MATCH($A912,'Hoja de Trabajo para listado'!$DE$153:$DE$1048576,0),MATCH((CUADRO!H$4&amp;$E912),'Hoja de Trabajo para listado'!$DE$151:$DG$151,0)),0)+IFERROR(INDEX('Hoja de Trabajo para listado'!$CD$155:$DC$1048576,MATCH($A912,'Hoja de Trabajo para listado'!$CD$155:$CD$1048576,0),MATCH((CUADRO!H$4&amp;$E912),'Hoja de Trabajo para listado'!$CD$151:$DC$151,0)),0)</f>
        <v>0</v>
      </c>
      <c r="I912" s="245">
        <f ca="1">+IFERROR(INDEX('Hoja de Trabajo para listado'!$A$155:$Z$1048576,MATCH($A912,'Hoja de Trabajo para listado'!$A$155:$A$1048576,0),MATCH((CUADRO!I$4&amp;$E912),'Hoja de Trabajo para listado'!$A$151:$Z$151,0)),0)+IFERROR(INDEX('Hoja de Trabajo para listado'!$AB$155:$BA$1048576,MATCH($A912,'Hoja de Trabajo para listado'!$AB$155:$AB$1048576,0),MATCH((CUADRO!I$4&amp;$E912),'Hoja de Trabajo para listado'!$AB$151:$BA$151,0)),0)+IFERROR(INDEX('Hoja de Trabajo para listado'!$BC$155:$CB$1048576,MATCH($A912,'Hoja de Trabajo para listado'!$BC$155:$BC$1048576,0),MATCH((CUADRO!I$4&amp;$E912),'Hoja de Trabajo para listado'!$BC$151:$CB$151,0)),0)+IFERROR(INDEX('Hoja de Trabajo para listado'!$DE$153:$DG$274,MATCH($A912,'Hoja de Trabajo para listado'!$DE$153:$DE$1048576,0),MATCH((CUADRO!I$4&amp;$E912),'Hoja de Trabajo para listado'!$DE$151:$DG$151,0)),0)+IFERROR(INDEX('Hoja de Trabajo para listado'!$CD$155:$DC$1048576,MATCH($A912,'Hoja de Trabajo para listado'!$CD$155:$CD$1048576,0),MATCH((CUADRO!I$4&amp;$E912),'Hoja de Trabajo para listado'!$CD$151:$DC$151,0)),0)</f>
        <v>0</v>
      </c>
      <c r="J912" s="245">
        <f ca="1">+IFERROR(INDEX('Hoja de Trabajo para listado'!$A$155:$Z$1048576,MATCH($A912,'Hoja de Trabajo para listado'!$A$155:$A$1048576,0),MATCH((CUADRO!J$4&amp;$E912),'Hoja de Trabajo para listado'!$A$151:$Z$151,0)),0)+IFERROR(INDEX('Hoja de Trabajo para listado'!$AB$155:$BA$1048576,MATCH($A912,'Hoja de Trabajo para listado'!$AB$155:$AB$1048576,0),MATCH((CUADRO!J$4&amp;$E912),'Hoja de Trabajo para listado'!$AB$151:$BA$151,0)),0)+IFERROR(INDEX('Hoja de Trabajo para listado'!$BC$155:$CB$1048576,MATCH($A912,'Hoja de Trabajo para listado'!$BC$155:$BC$1048576,0),MATCH((CUADRO!J$4&amp;$E912),'Hoja de Trabajo para listado'!$BC$151:$CB$151,0)),0)+IFERROR(INDEX('Hoja de Trabajo para listado'!$DE$153:$DG$274,MATCH($A912,'Hoja de Trabajo para listado'!$DE$153:$DE$1048576,0),MATCH((CUADRO!J$4&amp;$E912),'Hoja de Trabajo para listado'!$DE$151:$DG$151,0)),0)+IFERROR(INDEX('Hoja de Trabajo para listado'!$CD$155:$DC$1048576,MATCH($A912,'Hoja de Trabajo para listado'!$CD$155:$CD$1048576,0),MATCH((CUADRO!J$4&amp;$E912),'Hoja de Trabajo para listado'!$CD$151:$DC$151,0)),0)</f>
        <v>0</v>
      </c>
      <c r="K912" s="245">
        <f ca="1">+IFERROR(INDEX('Hoja de Trabajo para listado'!$A$155:$Z$1048576,MATCH($A912,'Hoja de Trabajo para listado'!$A$155:$A$1048576,0),MATCH((CUADRO!K$4&amp;$E912),'Hoja de Trabajo para listado'!$A$151:$Z$151,0)),0)+IFERROR(INDEX('Hoja de Trabajo para listado'!$AB$155:$BA$1048576,MATCH($A912,'Hoja de Trabajo para listado'!$AB$155:$AB$1048576,0),MATCH((CUADRO!K$4&amp;$E912),'Hoja de Trabajo para listado'!$AB$151:$BA$151,0)),0)+IFERROR(INDEX('Hoja de Trabajo para listado'!$BC$155:$CB$1048576,MATCH($A912,'Hoja de Trabajo para listado'!$BC$155:$BC$1048576,0),MATCH((CUADRO!K$4&amp;$E912),'Hoja de Trabajo para listado'!$BC$151:$CB$151,0)),0)+IFERROR(INDEX('Hoja de Trabajo para listado'!$DE$153:$DG$274,MATCH($A912,'Hoja de Trabajo para listado'!$DE$153:$DE$1048576,0),MATCH((CUADRO!K$4&amp;$E912),'Hoja de Trabajo para listado'!$DE$151:$DG$151,0)),0)+IFERROR(INDEX('Hoja de Trabajo para listado'!$CD$155:$DC$1048576,MATCH($A912,'Hoja de Trabajo para listado'!$CD$155:$CD$1048576,0),MATCH((CUADRO!K$4&amp;$E912),'Hoja de Trabajo para listado'!$CD$151:$DC$151,0)),0)</f>
        <v>0</v>
      </c>
      <c r="L912" s="245">
        <f ca="1">+IFERROR(INDEX('Hoja de Trabajo para listado'!$A$155:$Z$1048576,MATCH($A912,'Hoja de Trabajo para listado'!$A$155:$A$1048576,0),MATCH((CUADRO!L$4&amp;$E912),'Hoja de Trabajo para listado'!$A$151:$Z$151,0)),0)+IFERROR(INDEX('Hoja de Trabajo para listado'!$AB$155:$BA$1048576,MATCH($A912,'Hoja de Trabajo para listado'!$AB$155:$AB$1048576,0),MATCH((CUADRO!L$4&amp;$E912),'Hoja de Trabajo para listado'!$AB$151:$BA$151,0)),0)+IFERROR(INDEX('Hoja de Trabajo para listado'!$BC$155:$CB$1048576,MATCH($A912,'Hoja de Trabajo para listado'!$BC$155:$BC$1048576,0),MATCH((CUADRO!L$4&amp;$E912),'Hoja de Trabajo para listado'!$BC$151:$CB$151,0)),0)+IFERROR(INDEX('Hoja de Trabajo para listado'!$DE$153:$DG$274,MATCH($A912,'Hoja de Trabajo para listado'!$DE$153:$DE$1048576,0),MATCH((CUADRO!L$4&amp;$E912),'Hoja de Trabajo para listado'!$DE$151:$DG$151,0)),0)+IFERROR(INDEX('Hoja de Trabajo para listado'!$CD$155:$DC$1048576,MATCH($A912,'Hoja de Trabajo para listado'!$CD$155:$CD$1048576,0),MATCH((CUADRO!L$4&amp;$E912),'Hoja de Trabajo para listado'!$CD$151:$DC$151,0)),0)</f>
        <v>0</v>
      </c>
      <c r="M912" s="245">
        <f ca="1">+IFERROR(INDEX('Hoja de Trabajo para listado'!$A$155:$Z$1048576,MATCH($A912,'Hoja de Trabajo para listado'!$A$155:$A$1048576,0),MATCH((CUADRO!M$4&amp;$E912),'Hoja de Trabajo para listado'!$A$151:$Z$151,0)),0)+IFERROR(INDEX('Hoja de Trabajo para listado'!$AB$155:$BA$1048576,MATCH($A912,'Hoja de Trabajo para listado'!$AB$155:$AB$1048576,0),MATCH((CUADRO!M$4&amp;$E912),'Hoja de Trabajo para listado'!$AB$151:$BA$151,0)),0)+IFERROR(INDEX('Hoja de Trabajo para listado'!$BC$155:$CB$1048576,MATCH($A912,'Hoja de Trabajo para listado'!$BC$155:$BC$1048576,0),MATCH((CUADRO!M$4&amp;$E912),'Hoja de Trabajo para listado'!$BC$151:$CB$151,0)),0)+IFERROR(INDEX('Hoja de Trabajo para listado'!$DE$153:$DG$274,MATCH($A912,'Hoja de Trabajo para listado'!$DE$153:$DE$1048576,0),MATCH((CUADRO!M$4&amp;$E912),'Hoja de Trabajo para listado'!$DE$151:$DG$151,0)),0)+IFERROR(INDEX('Hoja de Trabajo para listado'!$CD$155:$DC$1048576,MATCH($A912,'Hoja de Trabajo para listado'!$CD$155:$CD$1048576,0),MATCH((CUADRO!M$4&amp;$E912),'Hoja de Trabajo para listado'!$CD$151:$DC$151,0)),0)</f>
        <v>0</v>
      </c>
      <c r="N912" s="245">
        <f ca="1">+IFERROR(INDEX('Hoja de Trabajo para listado'!$A$155:$Z$1048576,MATCH($A912,'Hoja de Trabajo para listado'!$A$155:$A$1048576,0),MATCH((CUADRO!N$4&amp;$E912),'Hoja de Trabajo para listado'!$A$151:$Z$151,0)),0)+IFERROR(INDEX('Hoja de Trabajo para listado'!$AB$155:$BA$1048576,MATCH($A912,'Hoja de Trabajo para listado'!$AB$155:$AB$1048576,0),MATCH((CUADRO!N$4&amp;$E912),'Hoja de Trabajo para listado'!$AB$151:$BA$151,0)),0)+IFERROR(INDEX('Hoja de Trabajo para listado'!$BC$155:$CB$1048576,MATCH($A912,'Hoja de Trabajo para listado'!$BC$155:$BC$1048576,0),MATCH((CUADRO!N$4&amp;$E912),'Hoja de Trabajo para listado'!$BC$151:$CB$151,0)),0)+IFERROR(INDEX('Hoja de Trabajo para listado'!$DE$153:$DG$274,MATCH($A912,'Hoja de Trabajo para listado'!$DE$153:$DE$1048576,0),MATCH((CUADRO!N$4&amp;$E912),'Hoja de Trabajo para listado'!$DE$151:$DG$151,0)),0)+IFERROR(INDEX('Hoja de Trabajo para listado'!$CD$155:$DC$1048576,MATCH($A912,'Hoja de Trabajo para listado'!$CD$155:$CD$1048576,0),MATCH((CUADRO!N$4&amp;$E912),'Hoja de Trabajo para listado'!$CD$151:$DC$151,0)),0)</f>
        <v>0</v>
      </c>
      <c r="O912" s="245">
        <f ca="1">+IFERROR(INDEX('Hoja de Trabajo para listado'!$A$155:$Z$1048576,MATCH($A912,'Hoja de Trabajo para listado'!$A$155:$A$1048576,0),MATCH((CUADRO!O$4&amp;$E912),'Hoja de Trabajo para listado'!$A$151:$Z$151,0)),0)+IFERROR(INDEX('Hoja de Trabajo para listado'!$AB$155:$BA$1048576,MATCH($A912,'Hoja de Trabajo para listado'!$AB$155:$AB$1048576,0),MATCH((CUADRO!O$4&amp;$E912),'Hoja de Trabajo para listado'!$AB$151:$BA$151,0)),0)+IFERROR(INDEX('Hoja de Trabajo para listado'!$BC$155:$CB$1048576,MATCH($A912,'Hoja de Trabajo para listado'!$BC$155:$BC$1048576,0),MATCH((CUADRO!O$4&amp;$E912),'Hoja de Trabajo para listado'!$BC$151:$CB$151,0)),0)+IFERROR(INDEX('Hoja de Trabajo para listado'!$DE$153:$DG$274,MATCH($A912,'Hoja de Trabajo para listado'!$DE$153:$DE$1048576,0),MATCH((CUADRO!O$4&amp;$E912),'Hoja de Trabajo para listado'!$DE$151:$DG$151,0)),0)+IFERROR(INDEX('Hoja de Trabajo para listado'!$CD$155:$DC$1048576,MATCH($A912,'Hoja de Trabajo para listado'!$CD$155:$CD$1048576,0),MATCH((CUADRO!O$4&amp;$E912),'Hoja de Trabajo para listado'!$CD$151:$DC$151,0)),0)</f>
        <v>0</v>
      </c>
      <c r="P912" s="245">
        <f ca="1">+IFERROR(INDEX('Hoja de Trabajo para listado'!$A$155:$Z$1048576,MATCH($A912,'Hoja de Trabajo para listado'!$A$155:$A$1048576,0),MATCH((CUADRO!P$4&amp;$E912),'Hoja de Trabajo para listado'!$A$151:$Z$151,0)),0)+IFERROR(INDEX('Hoja de Trabajo para listado'!$AB$155:$BA$1048576,MATCH($A912,'Hoja de Trabajo para listado'!$AB$155:$AB$1048576,0),MATCH((CUADRO!P$4&amp;$E912),'Hoja de Trabajo para listado'!$AB$151:$BA$151,0)),0)+IFERROR(INDEX('Hoja de Trabajo para listado'!$BC$155:$CB$1048576,MATCH($A912,'Hoja de Trabajo para listado'!$BC$155:$BC$1048576,0),MATCH((CUADRO!P$4&amp;$E912),'Hoja de Trabajo para listado'!$BC$151:$CB$151,0)),0)+IFERROR(INDEX('Hoja de Trabajo para listado'!$DE$153:$DG$274,MATCH($A912,'Hoja de Trabajo para listado'!$DE$153:$DE$1048576,0),MATCH((CUADRO!P$4&amp;$E912),'Hoja de Trabajo para listado'!$DE$151:$DG$151,0)),0)+IFERROR(INDEX('Hoja de Trabajo para listado'!$CD$155:$DC$1048576,MATCH($A912,'Hoja de Trabajo para listado'!$CD$155:$CD$1048576,0),MATCH((CUADRO!P$4&amp;$E912),'Hoja de Trabajo para listado'!$CD$151:$DC$151,0)),0)</f>
        <v>0</v>
      </c>
      <c r="Q912" s="245">
        <f ca="1">+IFERROR(INDEX('Hoja de Trabajo para listado'!$A$155:$Z$1048576,MATCH($A912,'Hoja de Trabajo para listado'!$A$155:$A$1048576,0),MATCH((CUADRO!Q$4&amp;$E912),'Hoja de Trabajo para listado'!$A$151:$Z$151,0)),0)+IFERROR(INDEX('Hoja de Trabajo para listado'!$AB$155:$BA$1048576,MATCH($A912,'Hoja de Trabajo para listado'!$AB$155:$AB$1048576,0),MATCH((CUADRO!Q$4&amp;$E912),'Hoja de Trabajo para listado'!$AB$151:$BA$151,0)),0)+IFERROR(INDEX('Hoja de Trabajo para listado'!$BC$155:$CB$1048576,MATCH($A912,'Hoja de Trabajo para listado'!$BC$155:$BC$1048576,0),MATCH((CUADRO!Q$4&amp;$E912),'Hoja de Trabajo para listado'!$BC$151:$CB$151,0)),0)+IFERROR(INDEX('Hoja de Trabajo para listado'!$DE$153:$DG$274,MATCH($A912,'Hoja de Trabajo para listado'!$DE$153:$DE$1048576,0),MATCH((CUADRO!Q$4&amp;$E912),'Hoja de Trabajo para listado'!$DE$151:$DG$151,0)),0)+IFERROR(INDEX('Hoja de Trabajo para listado'!$CD$155:$DC$1048576,MATCH($A912,'Hoja de Trabajo para listado'!$CD$155:$CD$1048576,0),MATCH((CUADRO!Q$4&amp;$E912),'Hoja de Trabajo para listado'!$CD$151:$DC$151,0)),0)</f>
        <v>0</v>
      </c>
      <c r="R912" s="245">
        <f t="shared" ca="1" si="35"/>
        <v>0</v>
      </c>
      <c r="S912" s="259">
        <f ca="1">+R911+R912</f>
        <v>0</v>
      </c>
      <c r="T912" s="245">
        <f ca="1">+S912</f>
        <v>0</v>
      </c>
      <c r="U912" s="244">
        <f t="shared" si="36"/>
        <v>2</v>
      </c>
      <c r="V912" s="333" t="str">
        <f>+VLOOKUP(A912,bd_lista!$A$3:$E$592,5,FALSE)</f>
        <v>Gobiernos Autonomos Municipales</v>
      </c>
      <c r="W912" s="388"/>
      <c r="X912" s="242">
        <f>+VLOOKUP(A912,[4]Sheet1!$A$13:$D$744,4,FALSE)</f>
        <v>0</v>
      </c>
      <c r="Y912" s="242" t="e">
        <f>+VLOOKUP(X912,bd_lista!$A$3:$C$592,3,FALSE)</f>
        <v>#N/A</v>
      </c>
      <c r="Z912" s="292"/>
      <c r="AA912" s="293"/>
    </row>
    <row r="913" spans="1:27" customFormat="1" ht="15" hidden="1" customHeight="1">
      <c r="A913" s="32">
        <v>1539</v>
      </c>
      <c r="B913" s="392">
        <f>+A913</f>
        <v>1539</v>
      </c>
      <c r="C913" s="247" t="str">
        <f>+VLOOKUP(A913,bd_lista!$A$3:$C$592,3,FALSE)</f>
        <v>Gobierno Autónomo Municipal de Ckochas</v>
      </c>
      <c r="D913" s="389" t="str">
        <f>+C913</f>
        <v>Gobierno Autónomo Municipal de Ckochas</v>
      </c>
      <c r="E913" s="242" t="s">
        <v>1304</v>
      </c>
      <c r="F913" s="243">
        <f ca="1">+IFERROR(INDEX('Hoja de Trabajo para listado'!$A$155:$Z$1048576,MATCH($A913,'Hoja de Trabajo para listado'!$A$155:$A$1048576,0),MATCH((CUADRO!F$4&amp;$E913),'Hoja de Trabajo para listado'!$A$151:$Z$151,0)),0)+IFERROR(INDEX('Hoja de Trabajo para listado'!$AB$155:$BA$1048576,MATCH($A913,'Hoja de Trabajo para listado'!$AB$155:$AB$1048576,0),MATCH((CUADRO!F$4&amp;$E913),'Hoja de Trabajo para listado'!$AB$151:$BA$151,0)),0)+IFERROR(INDEX('Hoja de Trabajo para listado'!$BC$155:$CB$1048576,MATCH($A913,'Hoja de Trabajo para listado'!$BC$155:$BC$1048576,0),MATCH((CUADRO!F$4&amp;$E913),'Hoja de Trabajo para listado'!$BC$151:$CB$151,0)),0)+IFERROR(INDEX('Hoja de Trabajo para listado'!$DE$153:$DG$274,MATCH($A913,'Hoja de Trabajo para listado'!$DE$153:$DE$1048576,0),MATCH((CUADRO!F$4&amp;$E913),'Hoja de Trabajo para listado'!$DE$151:$DG$151,0)),0)+IFERROR(INDEX('Hoja de Trabajo para listado'!$CD$155:$DC$1048576,MATCH($A913,'Hoja de Trabajo para listado'!$CD$155:$CD$1048576,0),MATCH((CUADRO!F$4&amp;$E913),'Hoja de Trabajo para listado'!$CD$151:$DC$151,0)),0)</f>
        <v>0</v>
      </c>
      <c r="G913" s="243">
        <f ca="1">+IFERROR(INDEX('Hoja de Trabajo para listado'!$A$155:$Z$1048576,MATCH($A913,'Hoja de Trabajo para listado'!$A$155:$A$1048576,0),MATCH((CUADRO!G$4&amp;$E913),'Hoja de Trabajo para listado'!$A$151:$Z$151,0)),0)+IFERROR(INDEX('Hoja de Trabajo para listado'!$AB$155:$BA$1048576,MATCH($A913,'Hoja de Trabajo para listado'!$AB$155:$AB$1048576,0),MATCH((CUADRO!G$4&amp;$E913),'Hoja de Trabajo para listado'!$AB$151:$BA$151,0)),0)+IFERROR(INDEX('Hoja de Trabajo para listado'!$BC$155:$CB$1048576,MATCH($A913,'Hoja de Trabajo para listado'!$BC$155:$BC$1048576,0),MATCH((CUADRO!G$4&amp;$E913),'Hoja de Trabajo para listado'!$BC$151:$CB$151,0)),0)+IFERROR(INDEX('Hoja de Trabajo para listado'!$DE$153:$DG$274,MATCH($A913,'Hoja de Trabajo para listado'!$DE$153:$DE$1048576,0),MATCH((CUADRO!G$4&amp;$E913),'Hoja de Trabajo para listado'!$DE$151:$DG$151,0)),0)+IFERROR(INDEX('Hoja de Trabajo para listado'!$CD$155:$DC$1048576,MATCH($A913,'Hoja de Trabajo para listado'!$CD$155:$CD$1048576,0),MATCH((CUADRO!G$4&amp;$E913),'Hoja de Trabajo para listado'!$CD$151:$DC$151,0)),0)</f>
        <v>0</v>
      </c>
      <c r="H913" s="243">
        <f ca="1">+IFERROR(INDEX('Hoja de Trabajo para listado'!$A$155:$Z$1048576,MATCH($A913,'Hoja de Trabajo para listado'!$A$155:$A$1048576,0),MATCH((CUADRO!H$4&amp;$E913),'Hoja de Trabajo para listado'!$A$151:$Z$151,0)),0)+IFERROR(INDEX('Hoja de Trabajo para listado'!$AB$155:$BA$1048576,MATCH($A913,'Hoja de Trabajo para listado'!$AB$155:$AB$1048576,0),MATCH((CUADRO!H$4&amp;$E913),'Hoja de Trabajo para listado'!$AB$151:$BA$151,0)),0)+IFERROR(INDEX('Hoja de Trabajo para listado'!$BC$155:$CB$1048576,MATCH($A913,'Hoja de Trabajo para listado'!$BC$155:$BC$1048576,0),MATCH((CUADRO!H$4&amp;$E913),'Hoja de Trabajo para listado'!$BC$151:$CB$151,0)),0)+IFERROR(INDEX('Hoja de Trabajo para listado'!$DE$153:$DG$274,MATCH($A913,'Hoja de Trabajo para listado'!$DE$153:$DE$1048576,0),MATCH((CUADRO!H$4&amp;$E913),'Hoja de Trabajo para listado'!$DE$151:$DG$151,0)),0)+IFERROR(INDEX('Hoja de Trabajo para listado'!$CD$155:$DC$1048576,MATCH($A913,'Hoja de Trabajo para listado'!$CD$155:$CD$1048576,0),MATCH((CUADRO!H$4&amp;$E913),'Hoja de Trabajo para listado'!$CD$151:$DC$151,0)),0)</f>
        <v>0</v>
      </c>
      <c r="I913" s="243">
        <f ca="1">+IFERROR(INDEX('Hoja de Trabajo para listado'!$A$155:$Z$1048576,MATCH($A913,'Hoja de Trabajo para listado'!$A$155:$A$1048576,0),MATCH((CUADRO!I$4&amp;$E913),'Hoja de Trabajo para listado'!$A$151:$Z$151,0)),0)+IFERROR(INDEX('Hoja de Trabajo para listado'!$AB$155:$BA$1048576,MATCH($A913,'Hoja de Trabajo para listado'!$AB$155:$AB$1048576,0),MATCH((CUADRO!I$4&amp;$E913),'Hoja de Trabajo para listado'!$AB$151:$BA$151,0)),0)+IFERROR(INDEX('Hoja de Trabajo para listado'!$BC$155:$CB$1048576,MATCH($A913,'Hoja de Trabajo para listado'!$BC$155:$BC$1048576,0),MATCH((CUADRO!I$4&amp;$E913),'Hoja de Trabajo para listado'!$BC$151:$CB$151,0)),0)+IFERROR(INDEX('Hoja de Trabajo para listado'!$DE$153:$DG$274,MATCH($A913,'Hoja de Trabajo para listado'!$DE$153:$DE$1048576,0),MATCH((CUADRO!I$4&amp;$E913),'Hoja de Trabajo para listado'!$DE$151:$DG$151,0)),0)+IFERROR(INDEX('Hoja de Trabajo para listado'!$CD$155:$DC$1048576,MATCH($A913,'Hoja de Trabajo para listado'!$CD$155:$CD$1048576,0),MATCH((CUADRO!I$4&amp;$E913),'Hoja de Trabajo para listado'!$CD$151:$DC$151,0)),0)</f>
        <v>0</v>
      </c>
      <c r="J913" s="243">
        <f ca="1">+IFERROR(INDEX('Hoja de Trabajo para listado'!$A$155:$Z$1048576,MATCH($A913,'Hoja de Trabajo para listado'!$A$155:$A$1048576,0),MATCH((CUADRO!J$4&amp;$E913),'Hoja de Trabajo para listado'!$A$151:$Z$151,0)),0)+IFERROR(INDEX('Hoja de Trabajo para listado'!$AB$155:$BA$1048576,MATCH($A913,'Hoja de Trabajo para listado'!$AB$155:$AB$1048576,0),MATCH((CUADRO!J$4&amp;$E913),'Hoja de Trabajo para listado'!$AB$151:$BA$151,0)),0)+IFERROR(INDEX('Hoja de Trabajo para listado'!$BC$155:$CB$1048576,MATCH($A913,'Hoja de Trabajo para listado'!$BC$155:$BC$1048576,0),MATCH((CUADRO!J$4&amp;$E913),'Hoja de Trabajo para listado'!$BC$151:$CB$151,0)),0)+IFERROR(INDEX('Hoja de Trabajo para listado'!$DE$153:$DG$274,MATCH($A913,'Hoja de Trabajo para listado'!$DE$153:$DE$1048576,0),MATCH((CUADRO!J$4&amp;$E913),'Hoja de Trabajo para listado'!$DE$151:$DG$151,0)),0)+IFERROR(INDEX('Hoja de Trabajo para listado'!$CD$155:$DC$1048576,MATCH($A913,'Hoja de Trabajo para listado'!$CD$155:$CD$1048576,0),MATCH((CUADRO!J$4&amp;$E913),'Hoja de Trabajo para listado'!$CD$151:$DC$151,0)),0)</f>
        <v>0</v>
      </c>
      <c r="K913" s="243">
        <f ca="1">+IFERROR(INDEX('Hoja de Trabajo para listado'!$A$155:$Z$1048576,MATCH($A913,'Hoja de Trabajo para listado'!$A$155:$A$1048576,0),MATCH((CUADRO!K$4&amp;$E913),'Hoja de Trabajo para listado'!$A$151:$Z$151,0)),0)+IFERROR(INDEX('Hoja de Trabajo para listado'!$AB$155:$BA$1048576,MATCH($A913,'Hoja de Trabajo para listado'!$AB$155:$AB$1048576,0),MATCH((CUADRO!K$4&amp;$E913),'Hoja de Trabajo para listado'!$AB$151:$BA$151,0)),0)+IFERROR(INDEX('Hoja de Trabajo para listado'!$BC$155:$CB$1048576,MATCH($A913,'Hoja de Trabajo para listado'!$BC$155:$BC$1048576,0),MATCH((CUADRO!K$4&amp;$E913),'Hoja de Trabajo para listado'!$BC$151:$CB$151,0)),0)+IFERROR(INDEX('Hoja de Trabajo para listado'!$DE$153:$DG$274,MATCH($A913,'Hoja de Trabajo para listado'!$DE$153:$DE$1048576,0),MATCH((CUADRO!K$4&amp;$E913),'Hoja de Trabajo para listado'!$DE$151:$DG$151,0)),0)+IFERROR(INDEX('Hoja de Trabajo para listado'!$CD$155:$DC$1048576,MATCH($A913,'Hoja de Trabajo para listado'!$CD$155:$CD$1048576,0),MATCH((CUADRO!K$4&amp;$E913),'Hoja de Trabajo para listado'!$CD$151:$DC$151,0)),0)</f>
        <v>0</v>
      </c>
      <c r="L913" s="243">
        <f ca="1">+IFERROR(INDEX('Hoja de Trabajo para listado'!$A$155:$Z$1048576,MATCH($A913,'Hoja de Trabajo para listado'!$A$155:$A$1048576,0),MATCH((CUADRO!L$4&amp;$E913),'Hoja de Trabajo para listado'!$A$151:$Z$151,0)),0)+IFERROR(INDEX('Hoja de Trabajo para listado'!$AB$155:$BA$1048576,MATCH($A913,'Hoja de Trabajo para listado'!$AB$155:$AB$1048576,0),MATCH((CUADRO!L$4&amp;$E913),'Hoja de Trabajo para listado'!$AB$151:$BA$151,0)),0)+IFERROR(INDEX('Hoja de Trabajo para listado'!$BC$155:$CB$1048576,MATCH($A913,'Hoja de Trabajo para listado'!$BC$155:$BC$1048576,0),MATCH((CUADRO!L$4&amp;$E913),'Hoja de Trabajo para listado'!$BC$151:$CB$151,0)),0)+IFERROR(INDEX('Hoja de Trabajo para listado'!$DE$153:$DG$274,MATCH($A913,'Hoja de Trabajo para listado'!$DE$153:$DE$1048576,0),MATCH((CUADRO!L$4&amp;$E913),'Hoja de Trabajo para listado'!$DE$151:$DG$151,0)),0)+IFERROR(INDEX('Hoja de Trabajo para listado'!$CD$155:$DC$1048576,MATCH($A913,'Hoja de Trabajo para listado'!$CD$155:$CD$1048576,0),MATCH((CUADRO!L$4&amp;$E913),'Hoja de Trabajo para listado'!$CD$151:$DC$151,0)),0)</f>
        <v>0</v>
      </c>
      <c r="M913" s="243">
        <f ca="1">+IFERROR(INDEX('Hoja de Trabajo para listado'!$A$155:$Z$1048576,MATCH($A913,'Hoja de Trabajo para listado'!$A$155:$A$1048576,0),MATCH((CUADRO!M$4&amp;$E913),'Hoja de Trabajo para listado'!$A$151:$Z$151,0)),0)+IFERROR(INDEX('Hoja de Trabajo para listado'!$AB$155:$BA$1048576,MATCH($A913,'Hoja de Trabajo para listado'!$AB$155:$AB$1048576,0),MATCH((CUADRO!M$4&amp;$E913),'Hoja de Trabajo para listado'!$AB$151:$BA$151,0)),0)+IFERROR(INDEX('Hoja de Trabajo para listado'!$BC$155:$CB$1048576,MATCH($A913,'Hoja de Trabajo para listado'!$BC$155:$BC$1048576,0),MATCH((CUADRO!M$4&amp;$E913),'Hoja de Trabajo para listado'!$BC$151:$CB$151,0)),0)+IFERROR(INDEX('Hoja de Trabajo para listado'!$DE$153:$DG$274,MATCH($A913,'Hoja de Trabajo para listado'!$DE$153:$DE$1048576,0),MATCH((CUADRO!M$4&amp;$E913),'Hoja de Trabajo para listado'!$DE$151:$DG$151,0)),0)+IFERROR(INDEX('Hoja de Trabajo para listado'!$CD$155:$DC$1048576,MATCH($A913,'Hoja de Trabajo para listado'!$CD$155:$CD$1048576,0),MATCH((CUADRO!M$4&amp;$E913),'Hoja de Trabajo para listado'!$CD$151:$DC$151,0)),0)</f>
        <v>0</v>
      </c>
      <c r="N913" s="243">
        <f ca="1">+IFERROR(INDEX('Hoja de Trabajo para listado'!$A$155:$Z$1048576,MATCH($A913,'Hoja de Trabajo para listado'!$A$155:$A$1048576,0),MATCH((CUADRO!N$4&amp;$E913),'Hoja de Trabajo para listado'!$A$151:$Z$151,0)),0)+IFERROR(INDEX('Hoja de Trabajo para listado'!$AB$155:$BA$1048576,MATCH($A913,'Hoja de Trabajo para listado'!$AB$155:$AB$1048576,0),MATCH((CUADRO!N$4&amp;$E913),'Hoja de Trabajo para listado'!$AB$151:$BA$151,0)),0)+IFERROR(INDEX('Hoja de Trabajo para listado'!$BC$155:$CB$1048576,MATCH($A913,'Hoja de Trabajo para listado'!$BC$155:$BC$1048576,0),MATCH((CUADRO!N$4&amp;$E913),'Hoja de Trabajo para listado'!$BC$151:$CB$151,0)),0)+IFERROR(INDEX('Hoja de Trabajo para listado'!$DE$153:$DG$274,MATCH($A913,'Hoja de Trabajo para listado'!$DE$153:$DE$1048576,0),MATCH((CUADRO!N$4&amp;$E913),'Hoja de Trabajo para listado'!$DE$151:$DG$151,0)),0)+IFERROR(INDEX('Hoja de Trabajo para listado'!$CD$155:$DC$1048576,MATCH($A913,'Hoja de Trabajo para listado'!$CD$155:$CD$1048576,0),MATCH((CUADRO!N$4&amp;$E913),'Hoja de Trabajo para listado'!$CD$151:$DC$151,0)),0)</f>
        <v>0</v>
      </c>
      <c r="O913" s="243">
        <f ca="1">+IFERROR(INDEX('Hoja de Trabajo para listado'!$A$155:$Z$1048576,MATCH($A913,'Hoja de Trabajo para listado'!$A$155:$A$1048576,0),MATCH((CUADRO!O$4&amp;$E913),'Hoja de Trabajo para listado'!$A$151:$Z$151,0)),0)+IFERROR(INDEX('Hoja de Trabajo para listado'!$AB$155:$BA$1048576,MATCH($A913,'Hoja de Trabajo para listado'!$AB$155:$AB$1048576,0),MATCH((CUADRO!O$4&amp;$E913),'Hoja de Trabajo para listado'!$AB$151:$BA$151,0)),0)+IFERROR(INDEX('Hoja de Trabajo para listado'!$BC$155:$CB$1048576,MATCH($A913,'Hoja de Trabajo para listado'!$BC$155:$BC$1048576,0),MATCH((CUADRO!O$4&amp;$E913),'Hoja de Trabajo para listado'!$BC$151:$CB$151,0)),0)+IFERROR(INDEX('Hoja de Trabajo para listado'!$DE$153:$DG$274,MATCH($A913,'Hoja de Trabajo para listado'!$DE$153:$DE$1048576,0),MATCH((CUADRO!O$4&amp;$E913),'Hoja de Trabajo para listado'!$DE$151:$DG$151,0)),0)+IFERROR(INDEX('Hoja de Trabajo para listado'!$CD$155:$DC$1048576,MATCH($A913,'Hoja de Trabajo para listado'!$CD$155:$CD$1048576,0),MATCH((CUADRO!O$4&amp;$E913),'Hoja de Trabajo para listado'!$CD$151:$DC$151,0)),0)</f>
        <v>0</v>
      </c>
      <c r="P913" s="243">
        <f ca="1">+IFERROR(INDEX('Hoja de Trabajo para listado'!$A$155:$Z$1048576,MATCH($A913,'Hoja de Trabajo para listado'!$A$155:$A$1048576,0),MATCH((CUADRO!P$4&amp;$E913),'Hoja de Trabajo para listado'!$A$151:$Z$151,0)),0)+IFERROR(INDEX('Hoja de Trabajo para listado'!$AB$155:$BA$1048576,MATCH($A913,'Hoja de Trabajo para listado'!$AB$155:$AB$1048576,0),MATCH((CUADRO!P$4&amp;$E913),'Hoja de Trabajo para listado'!$AB$151:$BA$151,0)),0)+IFERROR(INDEX('Hoja de Trabajo para listado'!$BC$155:$CB$1048576,MATCH($A913,'Hoja de Trabajo para listado'!$BC$155:$BC$1048576,0),MATCH((CUADRO!P$4&amp;$E913),'Hoja de Trabajo para listado'!$BC$151:$CB$151,0)),0)+IFERROR(INDEX('Hoja de Trabajo para listado'!$DE$153:$DG$274,MATCH($A913,'Hoja de Trabajo para listado'!$DE$153:$DE$1048576,0),MATCH((CUADRO!P$4&amp;$E913),'Hoja de Trabajo para listado'!$DE$151:$DG$151,0)),0)+IFERROR(INDEX('Hoja de Trabajo para listado'!$CD$155:$DC$1048576,MATCH($A913,'Hoja de Trabajo para listado'!$CD$155:$CD$1048576,0),MATCH((CUADRO!P$4&amp;$E913),'Hoja de Trabajo para listado'!$CD$151:$DC$151,0)),0)</f>
        <v>0</v>
      </c>
      <c r="Q913" s="243">
        <f ca="1">+IFERROR(INDEX('Hoja de Trabajo para listado'!$A$155:$Z$1048576,MATCH($A913,'Hoja de Trabajo para listado'!$A$155:$A$1048576,0),MATCH((CUADRO!Q$4&amp;$E913),'Hoja de Trabajo para listado'!$A$151:$Z$151,0)),0)+IFERROR(INDEX('Hoja de Trabajo para listado'!$AB$155:$BA$1048576,MATCH($A913,'Hoja de Trabajo para listado'!$AB$155:$AB$1048576,0),MATCH((CUADRO!Q$4&amp;$E913),'Hoja de Trabajo para listado'!$AB$151:$BA$151,0)),0)+IFERROR(INDEX('Hoja de Trabajo para listado'!$BC$155:$CB$1048576,MATCH($A913,'Hoja de Trabajo para listado'!$BC$155:$BC$1048576,0),MATCH((CUADRO!Q$4&amp;$E913),'Hoja de Trabajo para listado'!$BC$151:$CB$151,0)),0)+IFERROR(INDEX('Hoja de Trabajo para listado'!$DE$153:$DG$274,MATCH($A913,'Hoja de Trabajo para listado'!$DE$153:$DE$1048576,0),MATCH((CUADRO!Q$4&amp;$E913),'Hoja de Trabajo para listado'!$DE$151:$DG$151,0)),0)+IFERROR(INDEX('Hoja de Trabajo para listado'!$CD$155:$DC$1048576,MATCH($A913,'Hoja de Trabajo para listado'!$CD$155:$CD$1048576,0),MATCH((CUADRO!Q$4&amp;$E913),'Hoja de Trabajo para listado'!$CD$151:$DC$151,0)),0)</f>
        <v>0</v>
      </c>
      <c r="R913" s="243">
        <f t="shared" ca="1" si="35"/>
        <v>0</v>
      </c>
      <c r="S913" s="249"/>
      <c r="T913" s="243">
        <f ca="1">+T914</f>
        <v>0</v>
      </c>
      <c r="U913" s="242">
        <f t="shared" si="36"/>
        <v>1</v>
      </c>
      <c r="V913" s="333" t="str">
        <f>+VLOOKUP(A913,bd_lista!$A$3:$E$592,5,FALSE)</f>
        <v>Gobiernos Autonomos Municipales</v>
      </c>
      <c r="W913" s="387" t="str">
        <f>+V913</f>
        <v>Gobiernos Autonomos Municipales</v>
      </c>
      <c r="X913" s="242">
        <f>+VLOOKUP(A913,[4]Sheet1!$A$13:$D$744,4,FALSE)</f>
        <v>0</v>
      </c>
      <c r="Y913" s="242" t="e">
        <f>+VLOOKUP(X913,bd_lista!$A$3:$C$592,3,FALSE)</f>
        <v>#N/A</v>
      </c>
      <c r="Z913" s="294">
        <f>+X913</f>
        <v>0</v>
      </c>
      <c r="AA913" s="295" t="e">
        <f>+Y913</f>
        <v>#N/A</v>
      </c>
    </row>
    <row r="914" spans="1:27" customFormat="1" ht="15" hidden="1" customHeight="1">
      <c r="A914" s="32">
        <v>1539</v>
      </c>
      <c r="B914" s="393"/>
      <c r="C914" s="247" t="str">
        <f>+VLOOKUP(A914,bd_lista!$A$3:$C$592,3,FALSE)</f>
        <v>Gobierno Autónomo Municipal de Ckochas</v>
      </c>
      <c r="D914" s="390"/>
      <c r="E914" s="244" t="s">
        <v>1305</v>
      </c>
      <c r="F914" s="245">
        <f ca="1">+IFERROR(INDEX('Hoja de Trabajo para listado'!$A$155:$Z$1048576,MATCH($A914,'Hoja de Trabajo para listado'!$A$155:$A$1048576,0),MATCH((CUADRO!F$4&amp;$E914),'Hoja de Trabajo para listado'!$A$151:$Z$151,0)),0)+IFERROR(INDEX('Hoja de Trabajo para listado'!$AB$155:$BA$1048576,MATCH($A914,'Hoja de Trabajo para listado'!$AB$155:$AB$1048576,0),MATCH((CUADRO!F$4&amp;$E914),'Hoja de Trabajo para listado'!$AB$151:$BA$151,0)),0)+IFERROR(INDEX('Hoja de Trabajo para listado'!$BC$155:$CB$1048576,MATCH($A914,'Hoja de Trabajo para listado'!$BC$155:$BC$1048576,0),MATCH((CUADRO!F$4&amp;$E914),'Hoja de Trabajo para listado'!$BC$151:$CB$151,0)),0)+IFERROR(INDEX('Hoja de Trabajo para listado'!$DE$153:$DG$274,MATCH($A914,'Hoja de Trabajo para listado'!$DE$153:$DE$1048576,0),MATCH((CUADRO!F$4&amp;$E914),'Hoja de Trabajo para listado'!$DE$151:$DG$151,0)),0)+IFERROR(INDEX('Hoja de Trabajo para listado'!$CD$155:$DC$1048576,MATCH($A914,'Hoja de Trabajo para listado'!$CD$155:$CD$1048576,0),MATCH((CUADRO!F$4&amp;$E914),'Hoja de Trabajo para listado'!$CD$151:$DC$151,0)),0)</f>
        <v>0</v>
      </c>
      <c r="G914" s="245">
        <f ca="1">+IFERROR(INDEX('Hoja de Trabajo para listado'!$A$155:$Z$1048576,MATCH($A914,'Hoja de Trabajo para listado'!$A$155:$A$1048576,0),MATCH((CUADRO!G$4&amp;$E914),'Hoja de Trabajo para listado'!$A$151:$Z$151,0)),0)+IFERROR(INDEX('Hoja de Trabajo para listado'!$AB$155:$BA$1048576,MATCH($A914,'Hoja de Trabajo para listado'!$AB$155:$AB$1048576,0),MATCH((CUADRO!G$4&amp;$E914),'Hoja de Trabajo para listado'!$AB$151:$BA$151,0)),0)+IFERROR(INDEX('Hoja de Trabajo para listado'!$BC$155:$CB$1048576,MATCH($A914,'Hoja de Trabajo para listado'!$BC$155:$BC$1048576,0),MATCH((CUADRO!G$4&amp;$E914),'Hoja de Trabajo para listado'!$BC$151:$CB$151,0)),0)+IFERROR(INDEX('Hoja de Trabajo para listado'!$DE$153:$DG$274,MATCH($A914,'Hoja de Trabajo para listado'!$DE$153:$DE$1048576,0),MATCH((CUADRO!G$4&amp;$E914),'Hoja de Trabajo para listado'!$DE$151:$DG$151,0)),0)+IFERROR(INDEX('Hoja de Trabajo para listado'!$CD$155:$DC$1048576,MATCH($A914,'Hoja de Trabajo para listado'!$CD$155:$CD$1048576,0),MATCH((CUADRO!G$4&amp;$E914),'Hoja de Trabajo para listado'!$CD$151:$DC$151,0)),0)</f>
        <v>0</v>
      </c>
      <c r="H914" s="245">
        <f ca="1">+IFERROR(INDEX('Hoja de Trabajo para listado'!$A$155:$Z$1048576,MATCH($A914,'Hoja de Trabajo para listado'!$A$155:$A$1048576,0),MATCH((CUADRO!H$4&amp;$E914),'Hoja de Trabajo para listado'!$A$151:$Z$151,0)),0)+IFERROR(INDEX('Hoja de Trabajo para listado'!$AB$155:$BA$1048576,MATCH($A914,'Hoja de Trabajo para listado'!$AB$155:$AB$1048576,0),MATCH((CUADRO!H$4&amp;$E914),'Hoja de Trabajo para listado'!$AB$151:$BA$151,0)),0)+IFERROR(INDEX('Hoja de Trabajo para listado'!$BC$155:$CB$1048576,MATCH($A914,'Hoja de Trabajo para listado'!$BC$155:$BC$1048576,0),MATCH((CUADRO!H$4&amp;$E914),'Hoja de Trabajo para listado'!$BC$151:$CB$151,0)),0)+IFERROR(INDEX('Hoja de Trabajo para listado'!$DE$153:$DG$274,MATCH($A914,'Hoja de Trabajo para listado'!$DE$153:$DE$1048576,0),MATCH((CUADRO!H$4&amp;$E914),'Hoja de Trabajo para listado'!$DE$151:$DG$151,0)),0)+IFERROR(INDEX('Hoja de Trabajo para listado'!$CD$155:$DC$1048576,MATCH($A914,'Hoja de Trabajo para listado'!$CD$155:$CD$1048576,0),MATCH((CUADRO!H$4&amp;$E914),'Hoja de Trabajo para listado'!$CD$151:$DC$151,0)),0)</f>
        <v>0</v>
      </c>
      <c r="I914" s="245">
        <f ca="1">+IFERROR(INDEX('Hoja de Trabajo para listado'!$A$155:$Z$1048576,MATCH($A914,'Hoja de Trabajo para listado'!$A$155:$A$1048576,0),MATCH((CUADRO!I$4&amp;$E914),'Hoja de Trabajo para listado'!$A$151:$Z$151,0)),0)+IFERROR(INDEX('Hoja de Trabajo para listado'!$AB$155:$BA$1048576,MATCH($A914,'Hoja de Trabajo para listado'!$AB$155:$AB$1048576,0),MATCH((CUADRO!I$4&amp;$E914),'Hoja de Trabajo para listado'!$AB$151:$BA$151,0)),0)+IFERROR(INDEX('Hoja de Trabajo para listado'!$BC$155:$CB$1048576,MATCH($A914,'Hoja de Trabajo para listado'!$BC$155:$BC$1048576,0),MATCH((CUADRO!I$4&amp;$E914),'Hoja de Trabajo para listado'!$BC$151:$CB$151,0)),0)+IFERROR(INDEX('Hoja de Trabajo para listado'!$DE$153:$DG$274,MATCH($A914,'Hoja de Trabajo para listado'!$DE$153:$DE$1048576,0),MATCH((CUADRO!I$4&amp;$E914),'Hoja de Trabajo para listado'!$DE$151:$DG$151,0)),0)+IFERROR(INDEX('Hoja de Trabajo para listado'!$CD$155:$DC$1048576,MATCH($A914,'Hoja de Trabajo para listado'!$CD$155:$CD$1048576,0),MATCH((CUADRO!I$4&amp;$E914),'Hoja de Trabajo para listado'!$CD$151:$DC$151,0)),0)</f>
        <v>0</v>
      </c>
      <c r="J914" s="245">
        <f ca="1">+IFERROR(INDEX('Hoja de Trabajo para listado'!$A$155:$Z$1048576,MATCH($A914,'Hoja de Trabajo para listado'!$A$155:$A$1048576,0),MATCH((CUADRO!J$4&amp;$E914),'Hoja de Trabajo para listado'!$A$151:$Z$151,0)),0)+IFERROR(INDEX('Hoja de Trabajo para listado'!$AB$155:$BA$1048576,MATCH($A914,'Hoja de Trabajo para listado'!$AB$155:$AB$1048576,0),MATCH((CUADRO!J$4&amp;$E914),'Hoja de Trabajo para listado'!$AB$151:$BA$151,0)),0)+IFERROR(INDEX('Hoja de Trabajo para listado'!$BC$155:$CB$1048576,MATCH($A914,'Hoja de Trabajo para listado'!$BC$155:$BC$1048576,0),MATCH((CUADRO!J$4&amp;$E914),'Hoja de Trabajo para listado'!$BC$151:$CB$151,0)),0)+IFERROR(INDEX('Hoja de Trabajo para listado'!$DE$153:$DG$274,MATCH($A914,'Hoja de Trabajo para listado'!$DE$153:$DE$1048576,0),MATCH((CUADRO!J$4&amp;$E914),'Hoja de Trabajo para listado'!$DE$151:$DG$151,0)),0)+IFERROR(INDEX('Hoja de Trabajo para listado'!$CD$155:$DC$1048576,MATCH($A914,'Hoja de Trabajo para listado'!$CD$155:$CD$1048576,0),MATCH((CUADRO!J$4&amp;$E914),'Hoja de Trabajo para listado'!$CD$151:$DC$151,0)),0)</f>
        <v>0</v>
      </c>
      <c r="K914" s="245">
        <f ca="1">+IFERROR(INDEX('Hoja de Trabajo para listado'!$A$155:$Z$1048576,MATCH($A914,'Hoja de Trabajo para listado'!$A$155:$A$1048576,0),MATCH((CUADRO!K$4&amp;$E914),'Hoja de Trabajo para listado'!$A$151:$Z$151,0)),0)+IFERROR(INDEX('Hoja de Trabajo para listado'!$AB$155:$BA$1048576,MATCH($A914,'Hoja de Trabajo para listado'!$AB$155:$AB$1048576,0),MATCH((CUADRO!K$4&amp;$E914),'Hoja de Trabajo para listado'!$AB$151:$BA$151,0)),0)+IFERROR(INDEX('Hoja de Trabajo para listado'!$BC$155:$CB$1048576,MATCH($A914,'Hoja de Trabajo para listado'!$BC$155:$BC$1048576,0),MATCH((CUADRO!K$4&amp;$E914),'Hoja de Trabajo para listado'!$BC$151:$CB$151,0)),0)+IFERROR(INDEX('Hoja de Trabajo para listado'!$DE$153:$DG$274,MATCH($A914,'Hoja de Trabajo para listado'!$DE$153:$DE$1048576,0),MATCH((CUADRO!K$4&amp;$E914),'Hoja de Trabajo para listado'!$DE$151:$DG$151,0)),0)+IFERROR(INDEX('Hoja de Trabajo para listado'!$CD$155:$DC$1048576,MATCH($A914,'Hoja de Trabajo para listado'!$CD$155:$CD$1048576,0),MATCH((CUADRO!K$4&amp;$E914),'Hoja de Trabajo para listado'!$CD$151:$DC$151,0)),0)</f>
        <v>0</v>
      </c>
      <c r="L914" s="245">
        <f ca="1">+IFERROR(INDEX('Hoja de Trabajo para listado'!$A$155:$Z$1048576,MATCH($A914,'Hoja de Trabajo para listado'!$A$155:$A$1048576,0),MATCH((CUADRO!L$4&amp;$E914),'Hoja de Trabajo para listado'!$A$151:$Z$151,0)),0)+IFERROR(INDEX('Hoja de Trabajo para listado'!$AB$155:$BA$1048576,MATCH($A914,'Hoja de Trabajo para listado'!$AB$155:$AB$1048576,0),MATCH((CUADRO!L$4&amp;$E914),'Hoja de Trabajo para listado'!$AB$151:$BA$151,0)),0)+IFERROR(INDEX('Hoja de Trabajo para listado'!$BC$155:$CB$1048576,MATCH($A914,'Hoja de Trabajo para listado'!$BC$155:$BC$1048576,0),MATCH((CUADRO!L$4&amp;$E914),'Hoja de Trabajo para listado'!$BC$151:$CB$151,0)),0)+IFERROR(INDEX('Hoja de Trabajo para listado'!$DE$153:$DG$274,MATCH($A914,'Hoja de Trabajo para listado'!$DE$153:$DE$1048576,0),MATCH((CUADRO!L$4&amp;$E914),'Hoja de Trabajo para listado'!$DE$151:$DG$151,0)),0)+IFERROR(INDEX('Hoja de Trabajo para listado'!$CD$155:$DC$1048576,MATCH($A914,'Hoja de Trabajo para listado'!$CD$155:$CD$1048576,0),MATCH((CUADRO!L$4&amp;$E914),'Hoja de Trabajo para listado'!$CD$151:$DC$151,0)),0)</f>
        <v>0</v>
      </c>
      <c r="M914" s="245">
        <f ca="1">+IFERROR(INDEX('Hoja de Trabajo para listado'!$A$155:$Z$1048576,MATCH($A914,'Hoja de Trabajo para listado'!$A$155:$A$1048576,0),MATCH((CUADRO!M$4&amp;$E914),'Hoja de Trabajo para listado'!$A$151:$Z$151,0)),0)+IFERROR(INDEX('Hoja de Trabajo para listado'!$AB$155:$BA$1048576,MATCH($A914,'Hoja de Trabajo para listado'!$AB$155:$AB$1048576,0),MATCH((CUADRO!M$4&amp;$E914),'Hoja de Trabajo para listado'!$AB$151:$BA$151,0)),0)+IFERROR(INDEX('Hoja de Trabajo para listado'!$BC$155:$CB$1048576,MATCH($A914,'Hoja de Trabajo para listado'!$BC$155:$BC$1048576,0),MATCH((CUADRO!M$4&amp;$E914),'Hoja de Trabajo para listado'!$BC$151:$CB$151,0)),0)+IFERROR(INDEX('Hoja de Trabajo para listado'!$DE$153:$DG$274,MATCH($A914,'Hoja de Trabajo para listado'!$DE$153:$DE$1048576,0),MATCH((CUADRO!M$4&amp;$E914),'Hoja de Trabajo para listado'!$DE$151:$DG$151,0)),0)+IFERROR(INDEX('Hoja de Trabajo para listado'!$CD$155:$DC$1048576,MATCH($A914,'Hoja de Trabajo para listado'!$CD$155:$CD$1048576,0),MATCH((CUADRO!M$4&amp;$E914),'Hoja de Trabajo para listado'!$CD$151:$DC$151,0)),0)</f>
        <v>0</v>
      </c>
      <c r="N914" s="245">
        <f ca="1">+IFERROR(INDEX('Hoja de Trabajo para listado'!$A$155:$Z$1048576,MATCH($A914,'Hoja de Trabajo para listado'!$A$155:$A$1048576,0),MATCH((CUADRO!N$4&amp;$E914),'Hoja de Trabajo para listado'!$A$151:$Z$151,0)),0)+IFERROR(INDEX('Hoja de Trabajo para listado'!$AB$155:$BA$1048576,MATCH($A914,'Hoja de Trabajo para listado'!$AB$155:$AB$1048576,0),MATCH((CUADRO!N$4&amp;$E914),'Hoja de Trabajo para listado'!$AB$151:$BA$151,0)),0)+IFERROR(INDEX('Hoja de Trabajo para listado'!$BC$155:$CB$1048576,MATCH($A914,'Hoja de Trabajo para listado'!$BC$155:$BC$1048576,0),MATCH((CUADRO!N$4&amp;$E914),'Hoja de Trabajo para listado'!$BC$151:$CB$151,0)),0)+IFERROR(INDEX('Hoja de Trabajo para listado'!$DE$153:$DG$274,MATCH($A914,'Hoja de Trabajo para listado'!$DE$153:$DE$1048576,0),MATCH((CUADRO!N$4&amp;$E914),'Hoja de Trabajo para listado'!$DE$151:$DG$151,0)),0)+IFERROR(INDEX('Hoja de Trabajo para listado'!$CD$155:$DC$1048576,MATCH($A914,'Hoja de Trabajo para listado'!$CD$155:$CD$1048576,0),MATCH((CUADRO!N$4&amp;$E914),'Hoja de Trabajo para listado'!$CD$151:$DC$151,0)),0)</f>
        <v>0</v>
      </c>
      <c r="O914" s="245">
        <f ca="1">+IFERROR(INDEX('Hoja de Trabajo para listado'!$A$155:$Z$1048576,MATCH($A914,'Hoja de Trabajo para listado'!$A$155:$A$1048576,0),MATCH((CUADRO!O$4&amp;$E914),'Hoja de Trabajo para listado'!$A$151:$Z$151,0)),0)+IFERROR(INDEX('Hoja de Trabajo para listado'!$AB$155:$BA$1048576,MATCH($A914,'Hoja de Trabajo para listado'!$AB$155:$AB$1048576,0),MATCH((CUADRO!O$4&amp;$E914),'Hoja de Trabajo para listado'!$AB$151:$BA$151,0)),0)+IFERROR(INDEX('Hoja de Trabajo para listado'!$BC$155:$CB$1048576,MATCH($A914,'Hoja de Trabajo para listado'!$BC$155:$BC$1048576,0),MATCH((CUADRO!O$4&amp;$E914),'Hoja de Trabajo para listado'!$BC$151:$CB$151,0)),0)+IFERROR(INDEX('Hoja de Trabajo para listado'!$DE$153:$DG$274,MATCH($A914,'Hoja de Trabajo para listado'!$DE$153:$DE$1048576,0),MATCH((CUADRO!O$4&amp;$E914),'Hoja de Trabajo para listado'!$DE$151:$DG$151,0)),0)+IFERROR(INDEX('Hoja de Trabajo para listado'!$CD$155:$DC$1048576,MATCH($A914,'Hoja de Trabajo para listado'!$CD$155:$CD$1048576,0),MATCH((CUADRO!O$4&amp;$E914),'Hoja de Trabajo para listado'!$CD$151:$DC$151,0)),0)</f>
        <v>0</v>
      </c>
      <c r="P914" s="245">
        <f ca="1">+IFERROR(INDEX('Hoja de Trabajo para listado'!$A$155:$Z$1048576,MATCH($A914,'Hoja de Trabajo para listado'!$A$155:$A$1048576,0),MATCH((CUADRO!P$4&amp;$E914),'Hoja de Trabajo para listado'!$A$151:$Z$151,0)),0)+IFERROR(INDEX('Hoja de Trabajo para listado'!$AB$155:$BA$1048576,MATCH($A914,'Hoja de Trabajo para listado'!$AB$155:$AB$1048576,0),MATCH((CUADRO!P$4&amp;$E914),'Hoja de Trabajo para listado'!$AB$151:$BA$151,0)),0)+IFERROR(INDEX('Hoja de Trabajo para listado'!$BC$155:$CB$1048576,MATCH($A914,'Hoja de Trabajo para listado'!$BC$155:$BC$1048576,0),MATCH((CUADRO!P$4&amp;$E914),'Hoja de Trabajo para listado'!$BC$151:$CB$151,0)),0)+IFERROR(INDEX('Hoja de Trabajo para listado'!$DE$153:$DG$274,MATCH($A914,'Hoja de Trabajo para listado'!$DE$153:$DE$1048576,0),MATCH((CUADRO!P$4&amp;$E914),'Hoja de Trabajo para listado'!$DE$151:$DG$151,0)),0)+IFERROR(INDEX('Hoja de Trabajo para listado'!$CD$155:$DC$1048576,MATCH($A914,'Hoja de Trabajo para listado'!$CD$155:$CD$1048576,0),MATCH((CUADRO!P$4&amp;$E914),'Hoja de Trabajo para listado'!$CD$151:$DC$151,0)),0)</f>
        <v>0</v>
      </c>
      <c r="Q914" s="245">
        <f ca="1">+IFERROR(INDEX('Hoja de Trabajo para listado'!$A$155:$Z$1048576,MATCH($A914,'Hoja de Trabajo para listado'!$A$155:$A$1048576,0),MATCH((CUADRO!Q$4&amp;$E914),'Hoja de Trabajo para listado'!$A$151:$Z$151,0)),0)+IFERROR(INDEX('Hoja de Trabajo para listado'!$AB$155:$BA$1048576,MATCH($A914,'Hoja de Trabajo para listado'!$AB$155:$AB$1048576,0),MATCH((CUADRO!Q$4&amp;$E914),'Hoja de Trabajo para listado'!$AB$151:$BA$151,0)),0)+IFERROR(INDEX('Hoja de Trabajo para listado'!$BC$155:$CB$1048576,MATCH($A914,'Hoja de Trabajo para listado'!$BC$155:$BC$1048576,0),MATCH((CUADRO!Q$4&amp;$E914),'Hoja de Trabajo para listado'!$BC$151:$CB$151,0)),0)+IFERROR(INDEX('Hoja de Trabajo para listado'!$DE$153:$DG$274,MATCH($A914,'Hoja de Trabajo para listado'!$DE$153:$DE$1048576,0),MATCH((CUADRO!Q$4&amp;$E914),'Hoja de Trabajo para listado'!$DE$151:$DG$151,0)),0)+IFERROR(INDEX('Hoja de Trabajo para listado'!$CD$155:$DC$1048576,MATCH($A914,'Hoja de Trabajo para listado'!$CD$155:$CD$1048576,0),MATCH((CUADRO!Q$4&amp;$E914),'Hoja de Trabajo para listado'!$CD$151:$DC$151,0)),0)</f>
        <v>0</v>
      </c>
      <c r="R914" s="245">
        <f t="shared" ca="1" si="35"/>
        <v>0</v>
      </c>
      <c r="S914" s="259">
        <f ca="1">+R913+R914</f>
        <v>0</v>
      </c>
      <c r="T914" s="245">
        <f ca="1">+S914</f>
        <v>0</v>
      </c>
      <c r="U914" s="244">
        <f t="shared" si="36"/>
        <v>2</v>
      </c>
      <c r="V914" s="333" t="str">
        <f>+VLOOKUP(A914,bd_lista!$A$3:$E$592,5,FALSE)</f>
        <v>Gobiernos Autonomos Municipales</v>
      </c>
      <c r="W914" s="388"/>
      <c r="X914" s="242">
        <f>+VLOOKUP(A914,[4]Sheet1!$A$13:$D$744,4,FALSE)</f>
        <v>0</v>
      </c>
      <c r="Y914" s="242" t="e">
        <f>+VLOOKUP(X914,bd_lista!$A$3:$C$592,3,FALSE)</f>
        <v>#N/A</v>
      </c>
      <c r="Z914" s="292"/>
      <c r="AA914" s="293"/>
    </row>
    <row r="915" spans="1:27" customFormat="1" ht="15" hidden="1" customHeight="1">
      <c r="A915" s="32">
        <v>1540</v>
      </c>
      <c r="B915" s="392">
        <f>+A915</f>
        <v>1540</v>
      </c>
      <c r="C915" s="247" t="str">
        <f>+VLOOKUP(A915,bd_lista!$A$3:$C$592,3,FALSE)</f>
        <v>Gobierno Autónomo Municipal de Chuquihuta Ayllu Jucumani</v>
      </c>
      <c r="D915" s="389" t="str">
        <f>+C915</f>
        <v>Gobierno Autónomo Municipal de Chuquihuta Ayllu Jucumani</v>
      </c>
      <c r="E915" s="242" t="s">
        <v>1304</v>
      </c>
      <c r="F915" s="243">
        <f ca="1">+IFERROR(INDEX('Hoja de Trabajo para listado'!$A$155:$Z$1048576,MATCH($A915,'Hoja de Trabajo para listado'!$A$155:$A$1048576,0),MATCH((CUADRO!F$4&amp;$E915),'Hoja de Trabajo para listado'!$A$151:$Z$151,0)),0)+IFERROR(INDEX('Hoja de Trabajo para listado'!$AB$155:$BA$1048576,MATCH($A915,'Hoja de Trabajo para listado'!$AB$155:$AB$1048576,0),MATCH((CUADRO!F$4&amp;$E915),'Hoja de Trabajo para listado'!$AB$151:$BA$151,0)),0)+IFERROR(INDEX('Hoja de Trabajo para listado'!$BC$155:$CB$1048576,MATCH($A915,'Hoja de Trabajo para listado'!$BC$155:$BC$1048576,0),MATCH((CUADRO!F$4&amp;$E915),'Hoja de Trabajo para listado'!$BC$151:$CB$151,0)),0)+IFERROR(INDEX('Hoja de Trabajo para listado'!$DE$153:$DG$274,MATCH($A915,'Hoja de Trabajo para listado'!$DE$153:$DE$1048576,0),MATCH((CUADRO!F$4&amp;$E915),'Hoja de Trabajo para listado'!$DE$151:$DG$151,0)),0)+IFERROR(INDEX('Hoja de Trabajo para listado'!$CD$155:$DC$1048576,MATCH($A915,'Hoja de Trabajo para listado'!$CD$155:$CD$1048576,0),MATCH((CUADRO!F$4&amp;$E915),'Hoja de Trabajo para listado'!$CD$151:$DC$151,0)),0)</f>
        <v>0</v>
      </c>
      <c r="G915" s="243">
        <f ca="1">+IFERROR(INDEX('Hoja de Trabajo para listado'!$A$155:$Z$1048576,MATCH($A915,'Hoja de Trabajo para listado'!$A$155:$A$1048576,0),MATCH((CUADRO!G$4&amp;$E915),'Hoja de Trabajo para listado'!$A$151:$Z$151,0)),0)+IFERROR(INDEX('Hoja de Trabajo para listado'!$AB$155:$BA$1048576,MATCH($A915,'Hoja de Trabajo para listado'!$AB$155:$AB$1048576,0),MATCH((CUADRO!G$4&amp;$E915),'Hoja de Trabajo para listado'!$AB$151:$BA$151,0)),0)+IFERROR(INDEX('Hoja de Trabajo para listado'!$BC$155:$CB$1048576,MATCH($A915,'Hoja de Trabajo para listado'!$BC$155:$BC$1048576,0),MATCH((CUADRO!G$4&amp;$E915),'Hoja de Trabajo para listado'!$BC$151:$CB$151,0)),0)+IFERROR(INDEX('Hoja de Trabajo para listado'!$DE$153:$DG$274,MATCH($A915,'Hoja de Trabajo para listado'!$DE$153:$DE$1048576,0),MATCH((CUADRO!G$4&amp;$E915),'Hoja de Trabajo para listado'!$DE$151:$DG$151,0)),0)+IFERROR(INDEX('Hoja de Trabajo para listado'!$CD$155:$DC$1048576,MATCH($A915,'Hoja de Trabajo para listado'!$CD$155:$CD$1048576,0),MATCH((CUADRO!G$4&amp;$E915),'Hoja de Trabajo para listado'!$CD$151:$DC$151,0)),0)</f>
        <v>0</v>
      </c>
      <c r="H915" s="243">
        <f ca="1">+IFERROR(INDEX('Hoja de Trabajo para listado'!$A$155:$Z$1048576,MATCH($A915,'Hoja de Trabajo para listado'!$A$155:$A$1048576,0),MATCH((CUADRO!H$4&amp;$E915),'Hoja de Trabajo para listado'!$A$151:$Z$151,0)),0)+IFERROR(INDEX('Hoja de Trabajo para listado'!$AB$155:$BA$1048576,MATCH($A915,'Hoja de Trabajo para listado'!$AB$155:$AB$1048576,0),MATCH((CUADRO!H$4&amp;$E915),'Hoja de Trabajo para listado'!$AB$151:$BA$151,0)),0)+IFERROR(INDEX('Hoja de Trabajo para listado'!$BC$155:$CB$1048576,MATCH($A915,'Hoja de Trabajo para listado'!$BC$155:$BC$1048576,0),MATCH((CUADRO!H$4&amp;$E915),'Hoja de Trabajo para listado'!$BC$151:$CB$151,0)),0)+IFERROR(INDEX('Hoja de Trabajo para listado'!$DE$153:$DG$274,MATCH($A915,'Hoja de Trabajo para listado'!$DE$153:$DE$1048576,0),MATCH((CUADRO!H$4&amp;$E915),'Hoja de Trabajo para listado'!$DE$151:$DG$151,0)),0)+IFERROR(INDEX('Hoja de Trabajo para listado'!$CD$155:$DC$1048576,MATCH($A915,'Hoja de Trabajo para listado'!$CD$155:$CD$1048576,0),MATCH((CUADRO!H$4&amp;$E915),'Hoja de Trabajo para listado'!$CD$151:$DC$151,0)),0)</f>
        <v>0</v>
      </c>
      <c r="I915" s="243">
        <f ca="1">+IFERROR(INDEX('Hoja de Trabajo para listado'!$A$155:$Z$1048576,MATCH($A915,'Hoja de Trabajo para listado'!$A$155:$A$1048576,0),MATCH((CUADRO!I$4&amp;$E915),'Hoja de Trabajo para listado'!$A$151:$Z$151,0)),0)+IFERROR(INDEX('Hoja de Trabajo para listado'!$AB$155:$BA$1048576,MATCH($A915,'Hoja de Trabajo para listado'!$AB$155:$AB$1048576,0),MATCH((CUADRO!I$4&amp;$E915),'Hoja de Trabajo para listado'!$AB$151:$BA$151,0)),0)+IFERROR(INDEX('Hoja de Trabajo para listado'!$BC$155:$CB$1048576,MATCH($A915,'Hoja de Trabajo para listado'!$BC$155:$BC$1048576,0),MATCH((CUADRO!I$4&amp;$E915),'Hoja de Trabajo para listado'!$BC$151:$CB$151,0)),0)+IFERROR(INDEX('Hoja de Trabajo para listado'!$DE$153:$DG$274,MATCH($A915,'Hoja de Trabajo para listado'!$DE$153:$DE$1048576,0),MATCH((CUADRO!I$4&amp;$E915),'Hoja de Trabajo para listado'!$DE$151:$DG$151,0)),0)+IFERROR(INDEX('Hoja de Trabajo para listado'!$CD$155:$DC$1048576,MATCH($A915,'Hoja de Trabajo para listado'!$CD$155:$CD$1048576,0),MATCH((CUADRO!I$4&amp;$E915),'Hoja de Trabajo para listado'!$CD$151:$DC$151,0)),0)</f>
        <v>0</v>
      </c>
      <c r="J915" s="243">
        <f ca="1">+IFERROR(INDEX('Hoja de Trabajo para listado'!$A$155:$Z$1048576,MATCH($A915,'Hoja de Trabajo para listado'!$A$155:$A$1048576,0),MATCH((CUADRO!J$4&amp;$E915),'Hoja de Trabajo para listado'!$A$151:$Z$151,0)),0)+IFERROR(INDEX('Hoja de Trabajo para listado'!$AB$155:$BA$1048576,MATCH($A915,'Hoja de Trabajo para listado'!$AB$155:$AB$1048576,0),MATCH((CUADRO!J$4&amp;$E915),'Hoja de Trabajo para listado'!$AB$151:$BA$151,0)),0)+IFERROR(INDEX('Hoja de Trabajo para listado'!$BC$155:$CB$1048576,MATCH($A915,'Hoja de Trabajo para listado'!$BC$155:$BC$1048576,0),MATCH((CUADRO!J$4&amp;$E915),'Hoja de Trabajo para listado'!$BC$151:$CB$151,0)),0)+IFERROR(INDEX('Hoja de Trabajo para listado'!$DE$153:$DG$274,MATCH($A915,'Hoja de Trabajo para listado'!$DE$153:$DE$1048576,0),MATCH((CUADRO!J$4&amp;$E915),'Hoja de Trabajo para listado'!$DE$151:$DG$151,0)),0)+IFERROR(INDEX('Hoja de Trabajo para listado'!$CD$155:$DC$1048576,MATCH($A915,'Hoja de Trabajo para listado'!$CD$155:$CD$1048576,0),MATCH((CUADRO!J$4&amp;$E915),'Hoja de Trabajo para listado'!$CD$151:$DC$151,0)),0)</f>
        <v>0</v>
      </c>
      <c r="K915" s="243">
        <f ca="1">+IFERROR(INDEX('Hoja de Trabajo para listado'!$A$155:$Z$1048576,MATCH($A915,'Hoja de Trabajo para listado'!$A$155:$A$1048576,0),MATCH((CUADRO!K$4&amp;$E915),'Hoja de Trabajo para listado'!$A$151:$Z$151,0)),0)+IFERROR(INDEX('Hoja de Trabajo para listado'!$AB$155:$BA$1048576,MATCH($A915,'Hoja de Trabajo para listado'!$AB$155:$AB$1048576,0),MATCH((CUADRO!K$4&amp;$E915),'Hoja de Trabajo para listado'!$AB$151:$BA$151,0)),0)+IFERROR(INDEX('Hoja de Trabajo para listado'!$BC$155:$CB$1048576,MATCH($A915,'Hoja de Trabajo para listado'!$BC$155:$BC$1048576,0),MATCH((CUADRO!K$4&amp;$E915),'Hoja de Trabajo para listado'!$BC$151:$CB$151,0)),0)+IFERROR(INDEX('Hoja de Trabajo para listado'!$DE$153:$DG$274,MATCH($A915,'Hoja de Trabajo para listado'!$DE$153:$DE$1048576,0),MATCH((CUADRO!K$4&amp;$E915),'Hoja de Trabajo para listado'!$DE$151:$DG$151,0)),0)+IFERROR(INDEX('Hoja de Trabajo para listado'!$CD$155:$DC$1048576,MATCH($A915,'Hoja de Trabajo para listado'!$CD$155:$CD$1048576,0),MATCH((CUADRO!K$4&amp;$E915),'Hoja de Trabajo para listado'!$CD$151:$DC$151,0)),0)</f>
        <v>0</v>
      </c>
      <c r="L915" s="243">
        <f ca="1">+IFERROR(INDEX('Hoja de Trabajo para listado'!$A$155:$Z$1048576,MATCH($A915,'Hoja de Trabajo para listado'!$A$155:$A$1048576,0),MATCH((CUADRO!L$4&amp;$E915),'Hoja de Trabajo para listado'!$A$151:$Z$151,0)),0)+IFERROR(INDEX('Hoja de Trabajo para listado'!$AB$155:$BA$1048576,MATCH($A915,'Hoja de Trabajo para listado'!$AB$155:$AB$1048576,0),MATCH((CUADRO!L$4&amp;$E915),'Hoja de Trabajo para listado'!$AB$151:$BA$151,0)),0)+IFERROR(INDEX('Hoja de Trabajo para listado'!$BC$155:$CB$1048576,MATCH($A915,'Hoja de Trabajo para listado'!$BC$155:$BC$1048576,0),MATCH((CUADRO!L$4&amp;$E915),'Hoja de Trabajo para listado'!$BC$151:$CB$151,0)),0)+IFERROR(INDEX('Hoja de Trabajo para listado'!$DE$153:$DG$274,MATCH($A915,'Hoja de Trabajo para listado'!$DE$153:$DE$1048576,0),MATCH((CUADRO!L$4&amp;$E915),'Hoja de Trabajo para listado'!$DE$151:$DG$151,0)),0)+IFERROR(INDEX('Hoja de Trabajo para listado'!$CD$155:$DC$1048576,MATCH($A915,'Hoja de Trabajo para listado'!$CD$155:$CD$1048576,0),MATCH((CUADRO!L$4&amp;$E915),'Hoja de Trabajo para listado'!$CD$151:$DC$151,0)),0)</f>
        <v>0</v>
      </c>
      <c r="M915" s="243">
        <f ca="1">+IFERROR(INDEX('Hoja de Trabajo para listado'!$A$155:$Z$1048576,MATCH($A915,'Hoja de Trabajo para listado'!$A$155:$A$1048576,0),MATCH((CUADRO!M$4&amp;$E915),'Hoja de Trabajo para listado'!$A$151:$Z$151,0)),0)+IFERROR(INDEX('Hoja de Trabajo para listado'!$AB$155:$BA$1048576,MATCH($A915,'Hoja de Trabajo para listado'!$AB$155:$AB$1048576,0),MATCH((CUADRO!M$4&amp;$E915),'Hoja de Trabajo para listado'!$AB$151:$BA$151,0)),0)+IFERROR(INDEX('Hoja de Trabajo para listado'!$BC$155:$CB$1048576,MATCH($A915,'Hoja de Trabajo para listado'!$BC$155:$BC$1048576,0),MATCH((CUADRO!M$4&amp;$E915),'Hoja de Trabajo para listado'!$BC$151:$CB$151,0)),0)+IFERROR(INDEX('Hoja de Trabajo para listado'!$DE$153:$DG$274,MATCH($A915,'Hoja de Trabajo para listado'!$DE$153:$DE$1048576,0),MATCH((CUADRO!M$4&amp;$E915),'Hoja de Trabajo para listado'!$DE$151:$DG$151,0)),0)+IFERROR(INDEX('Hoja de Trabajo para listado'!$CD$155:$DC$1048576,MATCH($A915,'Hoja de Trabajo para listado'!$CD$155:$CD$1048576,0),MATCH((CUADRO!M$4&amp;$E915),'Hoja de Trabajo para listado'!$CD$151:$DC$151,0)),0)</f>
        <v>0</v>
      </c>
      <c r="N915" s="243">
        <f ca="1">+IFERROR(INDEX('Hoja de Trabajo para listado'!$A$155:$Z$1048576,MATCH($A915,'Hoja de Trabajo para listado'!$A$155:$A$1048576,0),MATCH((CUADRO!N$4&amp;$E915),'Hoja de Trabajo para listado'!$A$151:$Z$151,0)),0)+IFERROR(INDEX('Hoja de Trabajo para listado'!$AB$155:$BA$1048576,MATCH($A915,'Hoja de Trabajo para listado'!$AB$155:$AB$1048576,0),MATCH((CUADRO!N$4&amp;$E915),'Hoja de Trabajo para listado'!$AB$151:$BA$151,0)),0)+IFERROR(INDEX('Hoja de Trabajo para listado'!$BC$155:$CB$1048576,MATCH($A915,'Hoja de Trabajo para listado'!$BC$155:$BC$1048576,0),MATCH((CUADRO!N$4&amp;$E915),'Hoja de Trabajo para listado'!$BC$151:$CB$151,0)),0)+IFERROR(INDEX('Hoja de Trabajo para listado'!$DE$153:$DG$274,MATCH($A915,'Hoja de Trabajo para listado'!$DE$153:$DE$1048576,0),MATCH((CUADRO!N$4&amp;$E915),'Hoja de Trabajo para listado'!$DE$151:$DG$151,0)),0)+IFERROR(INDEX('Hoja de Trabajo para listado'!$CD$155:$DC$1048576,MATCH($A915,'Hoja de Trabajo para listado'!$CD$155:$CD$1048576,0),MATCH((CUADRO!N$4&amp;$E915),'Hoja de Trabajo para listado'!$CD$151:$DC$151,0)),0)</f>
        <v>0</v>
      </c>
      <c r="O915" s="243">
        <f ca="1">+IFERROR(INDEX('Hoja de Trabajo para listado'!$A$155:$Z$1048576,MATCH($A915,'Hoja de Trabajo para listado'!$A$155:$A$1048576,0),MATCH((CUADRO!O$4&amp;$E915),'Hoja de Trabajo para listado'!$A$151:$Z$151,0)),0)+IFERROR(INDEX('Hoja de Trabajo para listado'!$AB$155:$BA$1048576,MATCH($A915,'Hoja de Trabajo para listado'!$AB$155:$AB$1048576,0),MATCH((CUADRO!O$4&amp;$E915),'Hoja de Trabajo para listado'!$AB$151:$BA$151,0)),0)+IFERROR(INDEX('Hoja de Trabajo para listado'!$BC$155:$CB$1048576,MATCH($A915,'Hoja de Trabajo para listado'!$BC$155:$BC$1048576,0),MATCH((CUADRO!O$4&amp;$E915),'Hoja de Trabajo para listado'!$BC$151:$CB$151,0)),0)+IFERROR(INDEX('Hoja de Trabajo para listado'!$DE$153:$DG$274,MATCH($A915,'Hoja de Trabajo para listado'!$DE$153:$DE$1048576,0),MATCH((CUADRO!O$4&amp;$E915),'Hoja de Trabajo para listado'!$DE$151:$DG$151,0)),0)+IFERROR(INDEX('Hoja de Trabajo para listado'!$CD$155:$DC$1048576,MATCH($A915,'Hoja de Trabajo para listado'!$CD$155:$CD$1048576,0),MATCH((CUADRO!O$4&amp;$E915),'Hoja de Trabajo para listado'!$CD$151:$DC$151,0)),0)</f>
        <v>0</v>
      </c>
      <c r="P915" s="243">
        <f ca="1">+IFERROR(INDEX('Hoja de Trabajo para listado'!$A$155:$Z$1048576,MATCH($A915,'Hoja de Trabajo para listado'!$A$155:$A$1048576,0),MATCH((CUADRO!P$4&amp;$E915),'Hoja de Trabajo para listado'!$A$151:$Z$151,0)),0)+IFERROR(INDEX('Hoja de Trabajo para listado'!$AB$155:$BA$1048576,MATCH($A915,'Hoja de Trabajo para listado'!$AB$155:$AB$1048576,0),MATCH((CUADRO!P$4&amp;$E915),'Hoja de Trabajo para listado'!$AB$151:$BA$151,0)),0)+IFERROR(INDEX('Hoja de Trabajo para listado'!$BC$155:$CB$1048576,MATCH($A915,'Hoja de Trabajo para listado'!$BC$155:$BC$1048576,0),MATCH((CUADRO!P$4&amp;$E915),'Hoja de Trabajo para listado'!$BC$151:$CB$151,0)),0)+IFERROR(INDEX('Hoja de Trabajo para listado'!$DE$153:$DG$274,MATCH($A915,'Hoja de Trabajo para listado'!$DE$153:$DE$1048576,0),MATCH((CUADRO!P$4&amp;$E915),'Hoja de Trabajo para listado'!$DE$151:$DG$151,0)),0)+IFERROR(INDEX('Hoja de Trabajo para listado'!$CD$155:$DC$1048576,MATCH($A915,'Hoja de Trabajo para listado'!$CD$155:$CD$1048576,0),MATCH((CUADRO!P$4&amp;$E915),'Hoja de Trabajo para listado'!$CD$151:$DC$151,0)),0)</f>
        <v>0</v>
      </c>
      <c r="Q915" s="243">
        <f ca="1">+IFERROR(INDEX('Hoja de Trabajo para listado'!$A$155:$Z$1048576,MATCH($A915,'Hoja de Trabajo para listado'!$A$155:$A$1048576,0),MATCH((CUADRO!Q$4&amp;$E915),'Hoja de Trabajo para listado'!$A$151:$Z$151,0)),0)+IFERROR(INDEX('Hoja de Trabajo para listado'!$AB$155:$BA$1048576,MATCH($A915,'Hoja de Trabajo para listado'!$AB$155:$AB$1048576,0),MATCH((CUADRO!Q$4&amp;$E915),'Hoja de Trabajo para listado'!$AB$151:$BA$151,0)),0)+IFERROR(INDEX('Hoja de Trabajo para listado'!$BC$155:$CB$1048576,MATCH($A915,'Hoja de Trabajo para listado'!$BC$155:$BC$1048576,0),MATCH((CUADRO!Q$4&amp;$E915),'Hoja de Trabajo para listado'!$BC$151:$CB$151,0)),0)+IFERROR(INDEX('Hoja de Trabajo para listado'!$DE$153:$DG$274,MATCH($A915,'Hoja de Trabajo para listado'!$DE$153:$DE$1048576,0),MATCH((CUADRO!Q$4&amp;$E915),'Hoja de Trabajo para listado'!$DE$151:$DG$151,0)),0)+IFERROR(INDEX('Hoja de Trabajo para listado'!$CD$155:$DC$1048576,MATCH($A915,'Hoja de Trabajo para listado'!$CD$155:$CD$1048576,0),MATCH((CUADRO!Q$4&amp;$E915),'Hoja de Trabajo para listado'!$CD$151:$DC$151,0)),0)</f>
        <v>0</v>
      </c>
      <c r="R915" s="243">
        <f t="shared" ca="1" si="35"/>
        <v>0</v>
      </c>
      <c r="S915" s="249"/>
      <c r="T915" s="243">
        <f ca="1">+T916</f>
        <v>0</v>
      </c>
      <c r="U915" s="242">
        <f t="shared" si="36"/>
        <v>1</v>
      </c>
      <c r="V915" s="333" t="str">
        <f>+VLOOKUP(A915,bd_lista!$A$3:$E$592,5,FALSE)</f>
        <v>Gobiernos Autonomos Municipales</v>
      </c>
      <c r="W915" s="387" t="str">
        <f>+V915</f>
        <v>Gobiernos Autonomos Municipales</v>
      </c>
      <c r="X915" s="242">
        <f>+VLOOKUP(A915,[4]Sheet1!$A$13:$D$744,4,FALSE)</f>
        <v>0</v>
      </c>
      <c r="Y915" s="242" t="e">
        <f>+VLOOKUP(X915,bd_lista!$A$3:$C$592,3,FALSE)</f>
        <v>#N/A</v>
      </c>
      <c r="Z915" s="294">
        <f>+X915</f>
        <v>0</v>
      </c>
      <c r="AA915" s="295" t="e">
        <f>+Y915</f>
        <v>#N/A</v>
      </c>
    </row>
    <row r="916" spans="1:27" customFormat="1" ht="15" hidden="1" customHeight="1">
      <c r="A916" s="32">
        <v>1540</v>
      </c>
      <c r="B916" s="393"/>
      <c r="C916" s="247" t="str">
        <f>+VLOOKUP(A916,bd_lista!$A$3:$C$592,3,FALSE)</f>
        <v>Gobierno Autónomo Municipal de Chuquihuta Ayllu Jucumani</v>
      </c>
      <c r="D916" s="390"/>
      <c r="E916" s="244" t="s">
        <v>1305</v>
      </c>
      <c r="F916" s="245">
        <f ca="1">+IFERROR(INDEX('Hoja de Trabajo para listado'!$A$155:$Z$1048576,MATCH($A916,'Hoja de Trabajo para listado'!$A$155:$A$1048576,0),MATCH((CUADRO!F$4&amp;$E916),'Hoja de Trabajo para listado'!$A$151:$Z$151,0)),0)+IFERROR(INDEX('Hoja de Trabajo para listado'!$AB$155:$BA$1048576,MATCH($A916,'Hoja de Trabajo para listado'!$AB$155:$AB$1048576,0),MATCH((CUADRO!F$4&amp;$E916),'Hoja de Trabajo para listado'!$AB$151:$BA$151,0)),0)+IFERROR(INDEX('Hoja de Trabajo para listado'!$BC$155:$CB$1048576,MATCH($A916,'Hoja de Trabajo para listado'!$BC$155:$BC$1048576,0),MATCH((CUADRO!F$4&amp;$E916),'Hoja de Trabajo para listado'!$BC$151:$CB$151,0)),0)+IFERROR(INDEX('Hoja de Trabajo para listado'!$DE$153:$DG$274,MATCH($A916,'Hoja de Trabajo para listado'!$DE$153:$DE$1048576,0),MATCH((CUADRO!F$4&amp;$E916),'Hoja de Trabajo para listado'!$DE$151:$DG$151,0)),0)+IFERROR(INDEX('Hoja de Trabajo para listado'!$CD$155:$DC$1048576,MATCH($A916,'Hoja de Trabajo para listado'!$CD$155:$CD$1048576,0),MATCH((CUADRO!F$4&amp;$E916),'Hoja de Trabajo para listado'!$CD$151:$DC$151,0)),0)</f>
        <v>0</v>
      </c>
      <c r="G916" s="245">
        <f ca="1">+IFERROR(INDEX('Hoja de Trabajo para listado'!$A$155:$Z$1048576,MATCH($A916,'Hoja de Trabajo para listado'!$A$155:$A$1048576,0),MATCH((CUADRO!G$4&amp;$E916),'Hoja de Trabajo para listado'!$A$151:$Z$151,0)),0)+IFERROR(INDEX('Hoja de Trabajo para listado'!$AB$155:$BA$1048576,MATCH($A916,'Hoja de Trabajo para listado'!$AB$155:$AB$1048576,0),MATCH((CUADRO!G$4&amp;$E916),'Hoja de Trabajo para listado'!$AB$151:$BA$151,0)),0)+IFERROR(INDEX('Hoja de Trabajo para listado'!$BC$155:$CB$1048576,MATCH($A916,'Hoja de Trabajo para listado'!$BC$155:$BC$1048576,0),MATCH((CUADRO!G$4&amp;$E916),'Hoja de Trabajo para listado'!$BC$151:$CB$151,0)),0)+IFERROR(INDEX('Hoja de Trabajo para listado'!$DE$153:$DG$274,MATCH($A916,'Hoja de Trabajo para listado'!$DE$153:$DE$1048576,0),MATCH((CUADRO!G$4&amp;$E916),'Hoja de Trabajo para listado'!$DE$151:$DG$151,0)),0)+IFERROR(INDEX('Hoja de Trabajo para listado'!$CD$155:$DC$1048576,MATCH($A916,'Hoja de Trabajo para listado'!$CD$155:$CD$1048576,0),MATCH((CUADRO!G$4&amp;$E916),'Hoja de Trabajo para listado'!$CD$151:$DC$151,0)),0)</f>
        <v>0</v>
      </c>
      <c r="H916" s="245">
        <f ca="1">+IFERROR(INDEX('Hoja de Trabajo para listado'!$A$155:$Z$1048576,MATCH($A916,'Hoja de Trabajo para listado'!$A$155:$A$1048576,0),MATCH((CUADRO!H$4&amp;$E916),'Hoja de Trabajo para listado'!$A$151:$Z$151,0)),0)+IFERROR(INDEX('Hoja de Trabajo para listado'!$AB$155:$BA$1048576,MATCH($A916,'Hoja de Trabajo para listado'!$AB$155:$AB$1048576,0),MATCH((CUADRO!H$4&amp;$E916),'Hoja de Trabajo para listado'!$AB$151:$BA$151,0)),0)+IFERROR(INDEX('Hoja de Trabajo para listado'!$BC$155:$CB$1048576,MATCH($A916,'Hoja de Trabajo para listado'!$BC$155:$BC$1048576,0),MATCH((CUADRO!H$4&amp;$E916),'Hoja de Trabajo para listado'!$BC$151:$CB$151,0)),0)+IFERROR(INDEX('Hoja de Trabajo para listado'!$DE$153:$DG$274,MATCH($A916,'Hoja de Trabajo para listado'!$DE$153:$DE$1048576,0),MATCH((CUADRO!H$4&amp;$E916),'Hoja de Trabajo para listado'!$DE$151:$DG$151,0)),0)+IFERROR(INDEX('Hoja de Trabajo para listado'!$CD$155:$DC$1048576,MATCH($A916,'Hoja de Trabajo para listado'!$CD$155:$CD$1048576,0),MATCH((CUADRO!H$4&amp;$E916),'Hoja de Trabajo para listado'!$CD$151:$DC$151,0)),0)</f>
        <v>0</v>
      </c>
      <c r="I916" s="245">
        <f ca="1">+IFERROR(INDEX('Hoja de Trabajo para listado'!$A$155:$Z$1048576,MATCH($A916,'Hoja de Trabajo para listado'!$A$155:$A$1048576,0),MATCH((CUADRO!I$4&amp;$E916),'Hoja de Trabajo para listado'!$A$151:$Z$151,0)),0)+IFERROR(INDEX('Hoja de Trabajo para listado'!$AB$155:$BA$1048576,MATCH($A916,'Hoja de Trabajo para listado'!$AB$155:$AB$1048576,0),MATCH((CUADRO!I$4&amp;$E916),'Hoja de Trabajo para listado'!$AB$151:$BA$151,0)),0)+IFERROR(INDEX('Hoja de Trabajo para listado'!$BC$155:$CB$1048576,MATCH($A916,'Hoja de Trabajo para listado'!$BC$155:$BC$1048576,0),MATCH((CUADRO!I$4&amp;$E916),'Hoja de Trabajo para listado'!$BC$151:$CB$151,0)),0)+IFERROR(INDEX('Hoja de Trabajo para listado'!$DE$153:$DG$274,MATCH($A916,'Hoja de Trabajo para listado'!$DE$153:$DE$1048576,0),MATCH((CUADRO!I$4&amp;$E916),'Hoja de Trabajo para listado'!$DE$151:$DG$151,0)),0)+IFERROR(INDEX('Hoja de Trabajo para listado'!$CD$155:$DC$1048576,MATCH($A916,'Hoja de Trabajo para listado'!$CD$155:$CD$1048576,0),MATCH((CUADRO!I$4&amp;$E916),'Hoja de Trabajo para listado'!$CD$151:$DC$151,0)),0)</f>
        <v>0</v>
      </c>
      <c r="J916" s="245">
        <f ca="1">+IFERROR(INDEX('Hoja de Trabajo para listado'!$A$155:$Z$1048576,MATCH($A916,'Hoja de Trabajo para listado'!$A$155:$A$1048576,0),MATCH((CUADRO!J$4&amp;$E916),'Hoja de Trabajo para listado'!$A$151:$Z$151,0)),0)+IFERROR(INDEX('Hoja de Trabajo para listado'!$AB$155:$BA$1048576,MATCH($A916,'Hoja de Trabajo para listado'!$AB$155:$AB$1048576,0),MATCH((CUADRO!J$4&amp;$E916),'Hoja de Trabajo para listado'!$AB$151:$BA$151,0)),0)+IFERROR(INDEX('Hoja de Trabajo para listado'!$BC$155:$CB$1048576,MATCH($A916,'Hoja de Trabajo para listado'!$BC$155:$BC$1048576,0),MATCH((CUADRO!J$4&amp;$E916),'Hoja de Trabajo para listado'!$BC$151:$CB$151,0)),0)+IFERROR(INDEX('Hoja de Trabajo para listado'!$DE$153:$DG$274,MATCH($A916,'Hoja de Trabajo para listado'!$DE$153:$DE$1048576,0),MATCH((CUADRO!J$4&amp;$E916),'Hoja de Trabajo para listado'!$DE$151:$DG$151,0)),0)+IFERROR(INDEX('Hoja de Trabajo para listado'!$CD$155:$DC$1048576,MATCH($A916,'Hoja de Trabajo para listado'!$CD$155:$CD$1048576,0),MATCH((CUADRO!J$4&amp;$E916),'Hoja de Trabajo para listado'!$CD$151:$DC$151,0)),0)</f>
        <v>0</v>
      </c>
      <c r="K916" s="245">
        <f ca="1">+IFERROR(INDEX('Hoja de Trabajo para listado'!$A$155:$Z$1048576,MATCH($A916,'Hoja de Trabajo para listado'!$A$155:$A$1048576,0),MATCH((CUADRO!K$4&amp;$E916),'Hoja de Trabajo para listado'!$A$151:$Z$151,0)),0)+IFERROR(INDEX('Hoja de Trabajo para listado'!$AB$155:$BA$1048576,MATCH($A916,'Hoja de Trabajo para listado'!$AB$155:$AB$1048576,0),MATCH((CUADRO!K$4&amp;$E916),'Hoja de Trabajo para listado'!$AB$151:$BA$151,0)),0)+IFERROR(INDEX('Hoja de Trabajo para listado'!$BC$155:$CB$1048576,MATCH($A916,'Hoja de Trabajo para listado'!$BC$155:$BC$1048576,0),MATCH((CUADRO!K$4&amp;$E916),'Hoja de Trabajo para listado'!$BC$151:$CB$151,0)),0)+IFERROR(INDEX('Hoja de Trabajo para listado'!$DE$153:$DG$274,MATCH($A916,'Hoja de Trabajo para listado'!$DE$153:$DE$1048576,0),MATCH((CUADRO!K$4&amp;$E916),'Hoja de Trabajo para listado'!$DE$151:$DG$151,0)),0)+IFERROR(INDEX('Hoja de Trabajo para listado'!$CD$155:$DC$1048576,MATCH($A916,'Hoja de Trabajo para listado'!$CD$155:$CD$1048576,0),MATCH((CUADRO!K$4&amp;$E916),'Hoja de Trabajo para listado'!$CD$151:$DC$151,0)),0)</f>
        <v>0</v>
      </c>
      <c r="L916" s="245">
        <f ca="1">+IFERROR(INDEX('Hoja de Trabajo para listado'!$A$155:$Z$1048576,MATCH($A916,'Hoja de Trabajo para listado'!$A$155:$A$1048576,0),MATCH((CUADRO!L$4&amp;$E916),'Hoja de Trabajo para listado'!$A$151:$Z$151,0)),0)+IFERROR(INDEX('Hoja de Trabajo para listado'!$AB$155:$BA$1048576,MATCH($A916,'Hoja de Trabajo para listado'!$AB$155:$AB$1048576,0),MATCH((CUADRO!L$4&amp;$E916),'Hoja de Trabajo para listado'!$AB$151:$BA$151,0)),0)+IFERROR(INDEX('Hoja de Trabajo para listado'!$BC$155:$CB$1048576,MATCH($A916,'Hoja de Trabajo para listado'!$BC$155:$BC$1048576,0),MATCH((CUADRO!L$4&amp;$E916),'Hoja de Trabajo para listado'!$BC$151:$CB$151,0)),0)+IFERROR(INDEX('Hoja de Trabajo para listado'!$DE$153:$DG$274,MATCH($A916,'Hoja de Trabajo para listado'!$DE$153:$DE$1048576,0),MATCH((CUADRO!L$4&amp;$E916),'Hoja de Trabajo para listado'!$DE$151:$DG$151,0)),0)+IFERROR(INDEX('Hoja de Trabajo para listado'!$CD$155:$DC$1048576,MATCH($A916,'Hoja de Trabajo para listado'!$CD$155:$CD$1048576,0),MATCH((CUADRO!L$4&amp;$E916),'Hoja de Trabajo para listado'!$CD$151:$DC$151,0)),0)</f>
        <v>0</v>
      </c>
      <c r="M916" s="245">
        <f ca="1">+IFERROR(INDEX('Hoja de Trabajo para listado'!$A$155:$Z$1048576,MATCH($A916,'Hoja de Trabajo para listado'!$A$155:$A$1048576,0),MATCH((CUADRO!M$4&amp;$E916),'Hoja de Trabajo para listado'!$A$151:$Z$151,0)),0)+IFERROR(INDEX('Hoja de Trabajo para listado'!$AB$155:$BA$1048576,MATCH($A916,'Hoja de Trabajo para listado'!$AB$155:$AB$1048576,0),MATCH((CUADRO!M$4&amp;$E916),'Hoja de Trabajo para listado'!$AB$151:$BA$151,0)),0)+IFERROR(INDEX('Hoja de Trabajo para listado'!$BC$155:$CB$1048576,MATCH($A916,'Hoja de Trabajo para listado'!$BC$155:$BC$1048576,0),MATCH((CUADRO!M$4&amp;$E916),'Hoja de Trabajo para listado'!$BC$151:$CB$151,0)),0)+IFERROR(INDEX('Hoja de Trabajo para listado'!$DE$153:$DG$274,MATCH($A916,'Hoja de Trabajo para listado'!$DE$153:$DE$1048576,0),MATCH((CUADRO!M$4&amp;$E916),'Hoja de Trabajo para listado'!$DE$151:$DG$151,0)),0)+IFERROR(INDEX('Hoja de Trabajo para listado'!$CD$155:$DC$1048576,MATCH($A916,'Hoja de Trabajo para listado'!$CD$155:$CD$1048576,0),MATCH((CUADRO!M$4&amp;$E916),'Hoja de Trabajo para listado'!$CD$151:$DC$151,0)),0)</f>
        <v>0</v>
      </c>
      <c r="N916" s="245">
        <f ca="1">+IFERROR(INDEX('Hoja de Trabajo para listado'!$A$155:$Z$1048576,MATCH($A916,'Hoja de Trabajo para listado'!$A$155:$A$1048576,0),MATCH((CUADRO!N$4&amp;$E916),'Hoja de Trabajo para listado'!$A$151:$Z$151,0)),0)+IFERROR(INDEX('Hoja de Trabajo para listado'!$AB$155:$BA$1048576,MATCH($A916,'Hoja de Trabajo para listado'!$AB$155:$AB$1048576,0),MATCH((CUADRO!N$4&amp;$E916),'Hoja de Trabajo para listado'!$AB$151:$BA$151,0)),0)+IFERROR(INDEX('Hoja de Trabajo para listado'!$BC$155:$CB$1048576,MATCH($A916,'Hoja de Trabajo para listado'!$BC$155:$BC$1048576,0),MATCH((CUADRO!N$4&amp;$E916),'Hoja de Trabajo para listado'!$BC$151:$CB$151,0)),0)+IFERROR(INDEX('Hoja de Trabajo para listado'!$DE$153:$DG$274,MATCH($A916,'Hoja de Trabajo para listado'!$DE$153:$DE$1048576,0),MATCH((CUADRO!N$4&amp;$E916),'Hoja de Trabajo para listado'!$DE$151:$DG$151,0)),0)+IFERROR(INDEX('Hoja de Trabajo para listado'!$CD$155:$DC$1048576,MATCH($A916,'Hoja de Trabajo para listado'!$CD$155:$CD$1048576,0),MATCH((CUADRO!N$4&amp;$E916),'Hoja de Trabajo para listado'!$CD$151:$DC$151,0)),0)</f>
        <v>0</v>
      </c>
      <c r="O916" s="245">
        <f ca="1">+IFERROR(INDEX('Hoja de Trabajo para listado'!$A$155:$Z$1048576,MATCH($A916,'Hoja de Trabajo para listado'!$A$155:$A$1048576,0),MATCH((CUADRO!O$4&amp;$E916),'Hoja de Trabajo para listado'!$A$151:$Z$151,0)),0)+IFERROR(INDEX('Hoja de Trabajo para listado'!$AB$155:$BA$1048576,MATCH($A916,'Hoja de Trabajo para listado'!$AB$155:$AB$1048576,0),MATCH((CUADRO!O$4&amp;$E916),'Hoja de Trabajo para listado'!$AB$151:$BA$151,0)),0)+IFERROR(INDEX('Hoja de Trabajo para listado'!$BC$155:$CB$1048576,MATCH($A916,'Hoja de Trabajo para listado'!$BC$155:$BC$1048576,0),MATCH((CUADRO!O$4&amp;$E916),'Hoja de Trabajo para listado'!$BC$151:$CB$151,0)),0)+IFERROR(INDEX('Hoja de Trabajo para listado'!$DE$153:$DG$274,MATCH($A916,'Hoja de Trabajo para listado'!$DE$153:$DE$1048576,0),MATCH((CUADRO!O$4&amp;$E916),'Hoja de Trabajo para listado'!$DE$151:$DG$151,0)),0)+IFERROR(INDEX('Hoja de Trabajo para listado'!$CD$155:$DC$1048576,MATCH($A916,'Hoja de Trabajo para listado'!$CD$155:$CD$1048576,0),MATCH((CUADRO!O$4&amp;$E916),'Hoja de Trabajo para listado'!$CD$151:$DC$151,0)),0)</f>
        <v>0</v>
      </c>
      <c r="P916" s="245">
        <f ca="1">+IFERROR(INDEX('Hoja de Trabajo para listado'!$A$155:$Z$1048576,MATCH($A916,'Hoja de Trabajo para listado'!$A$155:$A$1048576,0),MATCH((CUADRO!P$4&amp;$E916),'Hoja de Trabajo para listado'!$A$151:$Z$151,0)),0)+IFERROR(INDEX('Hoja de Trabajo para listado'!$AB$155:$BA$1048576,MATCH($A916,'Hoja de Trabajo para listado'!$AB$155:$AB$1048576,0),MATCH((CUADRO!P$4&amp;$E916),'Hoja de Trabajo para listado'!$AB$151:$BA$151,0)),0)+IFERROR(INDEX('Hoja de Trabajo para listado'!$BC$155:$CB$1048576,MATCH($A916,'Hoja de Trabajo para listado'!$BC$155:$BC$1048576,0),MATCH((CUADRO!P$4&amp;$E916),'Hoja de Trabajo para listado'!$BC$151:$CB$151,0)),0)+IFERROR(INDEX('Hoja de Trabajo para listado'!$DE$153:$DG$274,MATCH($A916,'Hoja de Trabajo para listado'!$DE$153:$DE$1048576,0),MATCH((CUADRO!P$4&amp;$E916),'Hoja de Trabajo para listado'!$DE$151:$DG$151,0)),0)+IFERROR(INDEX('Hoja de Trabajo para listado'!$CD$155:$DC$1048576,MATCH($A916,'Hoja de Trabajo para listado'!$CD$155:$CD$1048576,0),MATCH((CUADRO!P$4&amp;$E916),'Hoja de Trabajo para listado'!$CD$151:$DC$151,0)),0)</f>
        <v>0</v>
      </c>
      <c r="Q916" s="245">
        <f ca="1">+IFERROR(INDEX('Hoja de Trabajo para listado'!$A$155:$Z$1048576,MATCH($A916,'Hoja de Trabajo para listado'!$A$155:$A$1048576,0),MATCH((CUADRO!Q$4&amp;$E916),'Hoja de Trabajo para listado'!$A$151:$Z$151,0)),0)+IFERROR(INDEX('Hoja de Trabajo para listado'!$AB$155:$BA$1048576,MATCH($A916,'Hoja de Trabajo para listado'!$AB$155:$AB$1048576,0),MATCH((CUADRO!Q$4&amp;$E916),'Hoja de Trabajo para listado'!$AB$151:$BA$151,0)),0)+IFERROR(INDEX('Hoja de Trabajo para listado'!$BC$155:$CB$1048576,MATCH($A916,'Hoja de Trabajo para listado'!$BC$155:$BC$1048576,0),MATCH((CUADRO!Q$4&amp;$E916),'Hoja de Trabajo para listado'!$BC$151:$CB$151,0)),0)+IFERROR(INDEX('Hoja de Trabajo para listado'!$DE$153:$DG$274,MATCH($A916,'Hoja de Trabajo para listado'!$DE$153:$DE$1048576,0),MATCH((CUADRO!Q$4&amp;$E916),'Hoja de Trabajo para listado'!$DE$151:$DG$151,0)),0)+IFERROR(INDEX('Hoja de Trabajo para listado'!$CD$155:$DC$1048576,MATCH($A916,'Hoja de Trabajo para listado'!$CD$155:$CD$1048576,0),MATCH((CUADRO!Q$4&amp;$E916),'Hoja de Trabajo para listado'!$CD$151:$DC$151,0)),0)</f>
        <v>0</v>
      </c>
      <c r="R916" s="245">
        <f t="shared" ca="1" si="35"/>
        <v>0</v>
      </c>
      <c r="S916" s="259">
        <f ca="1">+R915+R916</f>
        <v>0</v>
      </c>
      <c r="T916" s="245">
        <f ca="1">+S916</f>
        <v>0</v>
      </c>
      <c r="U916" s="244">
        <f t="shared" si="36"/>
        <v>2</v>
      </c>
      <c r="V916" s="333" t="str">
        <f>+VLOOKUP(A916,bd_lista!$A$3:$E$592,5,FALSE)</f>
        <v>Gobiernos Autonomos Municipales</v>
      </c>
      <c r="W916" s="388"/>
      <c r="X916" s="242">
        <f>+VLOOKUP(A916,[4]Sheet1!$A$13:$D$744,4,FALSE)</f>
        <v>0</v>
      </c>
      <c r="Y916" s="242" t="e">
        <f>+VLOOKUP(X916,bd_lista!$A$3:$C$592,3,FALSE)</f>
        <v>#N/A</v>
      </c>
      <c r="Z916" s="292"/>
      <c r="AA916" s="293"/>
    </row>
    <row r="917" spans="1:27" customFormat="1" ht="15" hidden="1" customHeight="1">
      <c r="A917" s="32">
        <v>1601</v>
      </c>
      <c r="B917" s="392">
        <f>+A917</f>
        <v>1601</v>
      </c>
      <c r="C917" s="247" t="str">
        <f>+VLOOKUP(A917,bd_lista!$A$3:$C$592,3,FALSE)</f>
        <v>Gobierno Autónomo Municipal de Tarija</v>
      </c>
      <c r="D917" s="389" t="str">
        <f>+C917</f>
        <v>Gobierno Autónomo Municipal de Tarija</v>
      </c>
      <c r="E917" s="242" t="s">
        <v>1304</v>
      </c>
      <c r="F917" s="243">
        <f ca="1">+IFERROR(INDEX('Hoja de Trabajo para listado'!$A$155:$Z$1048576,MATCH($A917,'Hoja de Trabajo para listado'!$A$155:$A$1048576,0),MATCH((CUADRO!F$4&amp;$E917),'Hoja de Trabajo para listado'!$A$151:$Z$151,0)),0)+IFERROR(INDEX('Hoja de Trabajo para listado'!$AB$155:$BA$1048576,MATCH($A917,'Hoja de Trabajo para listado'!$AB$155:$AB$1048576,0),MATCH((CUADRO!F$4&amp;$E917),'Hoja de Trabajo para listado'!$AB$151:$BA$151,0)),0)+IFERROR(INDEX('Hoja de Trabajo para listado'!$BC$155:$CB$1048576,MATCH($A917,'Hoja de Trabajo para listado'!$BC$155:$BC$1048576,0),MATCH((CUADRO!F$4&amp;$E917),'Hoja de Trabajo para listado'!$BC$151:$CB$151,0)),0)+IFERROR(INDEX('Hoja de Trabajo para listado'!$DE$153:$DG$274,MATCH($A917,'Hoja de Trabajo para listado'!$DE$153:$DE$1048576,0),MATCH((CUADRO!F$4&amp;$E917),'Hoja de Trabajo para listado'!$DE$151:$DG$151,0)),0)+IFERROR(INDEX('Hoja de Trabajo para listado'!$CD$155:$DC$1048576,MATCH($A917,'Hoja de Trabajo para listado'!$CD$155:$CD$1048576,0),MATCH((CUADRO!F$4&amp;$E917),'Hoja de Trabajo para listado'!$CD$151:$DC$151,0)),0)</f>
        <v>0</v>
      </c>
      <c r="G917" s="243">
        <f ca="1">+IFERROR(INDEX('Hoja de Trabajo para listado'!$A$155:$Z$1048576,MATCH($A917,'Hoja de Trabajo para listado'!$A$155:$A$1048576,0),MATCH((CUADRO!G$4&amp;$E917),'Hoja de Trabajo para listado'!$A$151:$Z$151,0)),0)+IFERROR(INDEX('Hoja de Trabajo para listado'!$AB$155:$BA$1048576,MATCH($A917,'Hoja de Trabajo para listado'!$AB$155:$AB$1048576,0),MATCH((CUADRO!G$4&amp;$E917),'Hoja de Trabajo para listado'!$AB$151:$BA$151,0)),0)+IFERROR(INDEX('Hoja de Trabajo para listado'!$BC$155:$CB$1048576,MATCH($A917,'Hoja de Trabajo para listado'!$BC$155:$BC$1048576,0),MATCH((CUADRO!G$4&amp;$E917),'Hoja de Trabajo para listado'!$BC$151:$CB$151,0)),0)+IFERROR(INDEX('Hoja de Trabajo para listado'!$DE$153:$DG$274,MATCH($A917,'Hoja de Trabajo para listado'!$DE$153:$DE$1048576,0),MATCH((CUADRO!G$4&amp;$E917),'Hoja de Trabajo para listado'!$DE$151:$DG$151,0)),0)+IFERROR(INDEX('Hoja de Trabajo para listado'!$CD$155:$DC$1048576,MATCH($A917,'Hoja de Trabajo para listado'!$CD$155:$CD$1048576,0),MATCH((CUADRO!G$4&amp;$E917),'Hoja de Trabajo para listado'!$CD$151:$DC$151,0)),0)</f>
        <v>0</v>
      </c>
      <c r="H917" s="243">
        <f ca="1">+IFERROR(INDEX('Hoja de Trabajo para listado'!$A$155:$Z$1048576,MATCH($A917,'Hoja de Trabajo para listado'!$A$155:$A$1048576,0),MATCH((CUADRO!H$4&amp;$E917),'Hoja de Trabajo para listado'!$A$151:$Z$151,0)),0)+IFERROR(INDEX('Hoja de Trabajo para listado'!$AB$155:$BA$1048576,MATCH($A917,'Hoja de Trabajo para listado'!$AB$155:$AB$1048576,0),MATCH((CUADRO!H$4&amp;$E917),'Hoja de Trabajo para listado'!$AB$151:$BA$151,0)),0)+IFERROR(INDEX('Hoja de Trabajo para listado'!$BC$155:$CB$1048576,MATCH($A917,'Hoja de Trabajo para listado'!$BC$155:$BC$1048576,0),MATCH((CUADRO!H$4&amp;$E917),'Hoja de Trabajo para listado'!$BC$151:$CB$151,0)),0)+IFERROR(INDEX('Hoja de Trabajo para listado'!$DE$153:$DG$274,MATCH($A917,'Hoja de Trabajo para listado'!$DE$153:$DE$1048576,0),MATCH((CUADRO!H$4&amp;$E917),'Hoja de Trabajo para listado'!$DE$151:$DG$151,0)),0)+IFERROR(INDEX('Hoja de Trabajo para listado'!$CD$155:$DC$1048576,MATCH($A917,'Hoja de Trabajo para listado'!$CD$155:$CD$1048576,0),MATCH((CUADRO!H$4&amp;$E917),'Hoja de Trabajo para listado'!$CD$151:$DC$151,0)),0)</f>
        <v>0</v>
      </c>
      <c r="I917" s="243">
        <f ca="1">+IFERROR(INDEX('Hoja de Trabajo para listado'!$A$155:$Z$1048576,MATCH($A917,'Hoja de Trabajo para listado'!$A$155:$A$1048576,0),MATCH((CUADRO!I$4&amp;$E917),'Hoja de Trabajo para listado'!$A$151:$Z$151,0)),0)+IFERROR(INDEX('Hoja de Trabajo para listado'!$AB$155:$BA$1048576,MATCH($A917,'Hoja de Trabajo para listado'!$AB$155:$AB$1048576,0),MATCH((CUADRO!I$4&amp;$E917),'Hoja de Trabajo para listado'!$AB$151:$BA$151,0)),0)+IFERROR(INDEX('Hoja de Trabajo para listado'!$BC$155:$CB$1048576,MATCH($A917,'Hoja de Trabajo para listado'!$BC$155:$BC$1048576,0),MATCH((CUADRO!I$4&amp;$E917),'Hoja de Trabajo para listado'!$BC$151:$CB$151,0)),0)+IFERROR(INDEX('Hoja de Trabajo para listado'!$DE$153:$DG$274,MATCH($A917,'Hoja de Trabajo para listado'!$DE$153:$DE$1048576,0),MATCH((CUADRO!I$4&amp;$E917),'Hoja de Trabajo para listado'!$DE$151:$DG$151,0)),0)+IFERROR(INDEX('Hoja de Trabajo para listado'!$CD$155:$DC$1048576,MATCH($A917,'Hoja de Trabajo para listado'!$CD$155:$CD$1048576,0),MATCH((CUADRO!I$4&amp;$E917),'Hoja de Trabajo para listado'!$CD$151:$DC$151,0)),0)</f>
        <v>0</v>
      </c>
      <c r="J917" s="243">
        <f ca="1">+IFERROR(INDEX('Hoja de Trabajo para listado'!$A$155:$Z$1048576,MATCH($A917,'Hoja de Trabajo para listado'!$A$155:$A$1048576,0),MATCH((CUADRO!J$4&amp;$E917),'Hoja de Trabajo para listado'!$A$151:$Z$151,0)),0)+IFERROR(INDEX('Hoja de Trabajo para listado'!$AB$155:$BA$1048576,MATCH($A917,'Hoja de Trabajo para listado'!$AB$155:$AB$1048576,0),MATCH((CUADRO!J$4&amp;$E917),'Hoja de Trabajo para listado'!$AB$151:$BA$151,0)),0)+IFERROR(INDEX('Hoja de Trabajo para listado'!$BC$155:$CB$1048576,MATCH($A917,'Hoja de Trabajo para listado'!$BC$155:$BC$1048576,0),MATCH((CUADRO!J$4&amp;$E917),'Hoja de Trabajo para listado'!$BC$151:$CB$151,0)),0)+IFERROR(INDEX('Hoja de Trabajo para listado'!$DE$153:$DG$274,MATCH($A917,'Hoja de Trabajo para listado'!$DE$153:$DE$1048576,0),MATCH((CUADRO!J$4&amp;$E917),'Hoja de Trabajo para listado'!$DE$151:$DG$151,0)),0)+IFERROR(INDEX('Hoja de Trabajo para listado'!$CD$155:$DC$1048576,MATCH($A917,'Hoja de Trabajo para listado'!$CD$155:$CD$1048576,0),MATCH((CUADRO!J$4&amp;$E917),'Hoja de Trabajo para listado'!$CD$151:$DC$151,0)),0)</f>
        <v>0</v>
      </c>
      <c r="K917" s="243">
        <f ca="1">+IFERROR(INDEX('Hoja de Trabajo para listado'!$A$155:$Z$1048576,MATCH($A917,'Hoja de Trabajo para listado'!$A$155:$A$1048576,0),MATCH((CUADRO!K$4&amp;$E917),'Hoja de Trabajo para listado'!$A$151:$Z$151,0)),0)+IFERROR(INDEX('Hoja de Trabajo para listado'!$AB$155:$BA$1048576,MATCH($A917,'Hoja de Trabajo para listado'!$AB$155:$AB$1048576,0),MATCH((CUADRO!K$4&amp;$E917),'Hoja de Trabajo para listado'!$AB$151:$BA$151,0)),0)+IFERROR(INDEX('Hoja de Trabajo para listado'!$BC$155:$CB$1048576,MATCH($A917,'Hoja de Trabajo para listado'!$BC$155:$BC$1048576,0),MATCH((CUADRO!K$4&amp;$E917),'Hoja de Trabajo para listado'!$BC$151:$CB$151,0)),0)+IFERROR(INDEX('Hoja de Trabajo para listado'!$DE$153:$DG$274,MATCH($A917,'Hoja de Trabajo para listado'!$DE$153:$DE$1048576,0),MATCH((CUADRO!K$4&amp;$E917),'Hoja de Trabajo para listado'!$DE$151:$DG$151,0)),0)+IFERROR(INDEX('Hoja de Trabajo para listado'!$CD$155:$DC$1048576,MATCH($A917,'Hoja de Trabajo para listado'!$CD$155:$CD$1048576,0),MATCH((CUADRO!K$4&amp;$E917),'Hoja de Trabajo para listado'!$CD$151:$DC$151,0)),0)</f>
        <v>0</v>
      </c>
      <c r="L917" s="243">
        <f ca="1">+IFERROR(INDEX('Hoja de Trabajo para listado'!$A$155:$Z$1048576,MATCH($A917,'Hoja de Trabajo para listado'!$A$155:$A$1048576,0),MATCH((CUADRO!L$4&amp;$E917),'Hoja de Trabajo para listado'!$A$151:$Z$151,0)),0)+IFERROR(INDEX('Hoja de Trabajo para listado'!$AB$155:$BA$1048576,MATCH($A917,'Hoja de Trabajo para listado'!$AB$155:$AB$1048576,0),MATCH((CUADRO!L$4&amp;$E917),'Hoja de Trabajo para listado'!$AB$151:$BA$151,0)),0)+IFERROR(INDEX('Hoja de Trabajo para listado'!$BC$155:$CB$1048576,MATCH($A917,'Hoja de Trabajo para listado'!$BC$155:$BC$1048576,0),MATCH((CUADRO!L$4&amp;$E917),'Hoja de Trabajo para listado'!$BC$151:$CB$151,0)),0)+IFERROR(INDEX('Hoja de Trabajo para listado'!$DE$153:$DG$274,MATCH($A917,'Hoja de Trabajo para listado'!$DE$153:$DE$1048576,0),MATCH((CUADRO!L$4&amp;$E917),'Hoja de Trabajo para listado'!$DE$151:$DG$151,0)),0)+IFERROR(INDEX('Hoja de Trabajo para listado'!$CD$155:$DC$1048576,MATCH($A917,'Hoja de Trabajo para listado'!$CD$155:$CD$1048576,0),MATCH((CUADRO!L$4&amp;$E917),'Hoja de Trabajo para listado'!$CD$151:$DC$151,0)),0)</f>
        <v>0</v>
      </c>
      <c r="M917" s="243">
        <f ca="1">+IFERROR(INDEX('Hoja de Trabajo para listado'!$A$155:$Z$1048576,MATCH($A917,'Hoja de Trabajo para listado'!$A$155:$A$1048576,0),MATCH((CUADRO!M$4&amp;$E917),'Hoja de Trabajo para listado'!$A$151:$Z$151,0)),0)+IFERROR(INDEX('Hoja de Trabajo para listado'!$AB$155:$BA$1048576,MATCH($A917,'Hoja de Trabajo para listado'!$AB$155:$AB$1048576,0),MATCH((CUADRO!M$4&amp;$E917),'Hoja de Trabajo para listado'!$AB$151:$BA$151,0)),0)+IFERROR(INDEX('Hoja de Trabajo para listado'!$BC$155:$CB$1048576,MATCH($A917,'Hoja de Trabajo para listado'!$BC$155:$BC$1048576,0),MATCH((CUADRO!M$4&amp;$E917),'Hoja de Trabajo para listado'!$BC$151:$CB$151,0)),0)+IFERROR(INDEX('Hoja de Trabajo para listado'!$DE$153:$DG$274,MATCH($A917,'Hoja de Trabajo para listado'!$DE$153:$DE$1048576,0),MATCH((CUADRO!M$4&amp;$E917),'Hoja de Trabajo para listado'!$DE$151:$DG$151,0)),0)+IFERROR(INDEX('Hoja de Trabajo para listado'!$CD$155:$DC$1048576,MATCH($A917,'Hoja de Trabajo para listado'!$CD$155:$CD$1048576,0),MATCH((CUADRO!M$4&amp;$E917),'Hoja de Trabajo para listado'!$CD$151:$DC$151,0)),0)</f>
        <v>0</v>
      </c>
      <c r="N917" s="243">
        <f ca="1">+IFERROR(INDEX('Hoja de Trabajo para listado'!$A$155:$Z$1048576,MATCH($A917,'Hoja de Trabajo para listado'!$A$155:$A$1048576,0),MATCH((CUADRO!N$4&amp;$E917),'Hoja de Trabajo para listado'!$A$151:$Z$151,0)),0)+IFERROR(INDEX('Hoja de Trabajo para listado'!$AB$155:$BA$1048576,MATCH($A917,'Hoja de Trabajo para listado'!$AB$155:$AB$1048576,0),MATCH((CUADRO!N$4&amp;$E917),'Hoja de Trabajo para listado'!$AB$151:$BA$151,0)),0)+IFERROR(INDEX('Hoja de Trabajo para listado'!$BC$155:$CB$1048576,MATCH($A917,'Hoja de Trabajo para listado'!$BC$155:$BC$1048576,0),MATCH((CUADRO!N$4&amp;$E917),'Hoja de Trabajo para listado'!$BC$151:$CB$151,0)),0)+IFERROR(INDEX('Hoja de Trabajo para listado'!$DE$153:$DG$274,MATCH($A917,'Hoja de Trabajo para listado'!$DE$153:$DE$1048576,0),MATCH((CUADRO!N$4&amp;$E917),'Hoja de Trabajo para listado'!$DE$151:$DG$151,0)),0)+IFERROR(INDEX('Hoja de Trabajo para listado'!$CD$155:$DC$1048576,MATCH($A917,'Hoja de Trabajo para listado'!$CD$155:$CD$1048576,0),MATCH((CUADRO!N$4&amp;$E917),'Hoja de Trabajo para listado'!$CD$151:$DC$151,0)),0)</f>
        <v>0</v>
      </c>
      <c r="O917" s="243">
        <f ca="1">+IFERROR(INDEX('Hoja de Trabajo para listado'!$A$155:$Z$1048576,MATCH($A917,'Hoja de Trabajo para listado'!$A$155:$A$1048576,0),MATCH((CUADRO!O$4&amp;$E917),'Hoja de Trabajo para listado'!$A$151:$Z$151,0)),0)+IFERROR(INDEX('Hoja de Trabajo para listado'!$AB$155:$BA$1048576,MATCH($A917,'Hoja de Trabajo para listado'!$AB$155:$AB$1048576,0),MATCH((CUADRO!O$4&amp;$E917),'Hoja de Trabajo para listado'!$AB$151:$BA$151,0)),0)+IFERROR(INDEX('Hoja de Trabajo para listado'!$BC$155:$CB$1048576,MATCH($A917,'Hoja de Trabajo para listado'!$BC$155:$BC$1048576,0),MATCH((CUADRO!O$4&amp;$E917),'Hoja de Trabajo para listado'!$BC$151:$CB$151,0)),0)+IFERROR(INDEX('Hoja de Trabajo para listado'!$DE$153:$DG$274,MATCH($A917,'Hoja de Trabajo para listado'!$DE$153:$DE$1048576,0),MATCH((CUADRO!O$4&amp;$E917),'Hoja de Trabajo para listado'!$DE$151:$DG$151,0)),0)+IFERROR(INDEX('Hoja de Trabajo para listado'!$CD$155:$DC$1048576,MATCH($A917,'Hoja de Trabajo para listado'!$CD$155:$CD$1048576,0),MATCH((CUADRO!O$4&amp;$E917),'Hoja de Trabajo para listado'!$CD$151:$DC$151,0)),0)</f>
        <v>0</v>
      </c>
      <c r="P917" s="243">
        <f ca="1">+IFERROR(INDEX('Hoja de Trabajo para listado'!$A$155:$Z$1048576,MATCH($A917,'Hoja de Trabajo para listado'!$A$155:$A$1048576,0),MATCH((CUADRO!P$4&amp;$E917),'Hoja de Trabajo para listado'!$A$151:$Z$151,0)),0)+IFERROR(INDEX('Hoja de Trabajo para listado'!$AB$155:$BA$1048576,MATCH($A917,'Hoja de Trabajo para listado'!$AB$155:$AB$1048576,0),MATCH((CUADRO!P$4&amp;$E917),'Hoja de Trabajo para listado'!$AB$151:$BA$151,0)),0)+IFERROR(INDEX('Hoja de Trabajo para listado'!$BC$155:$CB$1048576,MATCH($A917,'Hoja de Trabajo para listado'!$BC$155:$BC$1048576,0),MATCH((CUADRO!P$4&amp;$E917),'Hoja de Trabajo para listado'!$BC$151:$CB$151,0)),0)+IFERROR(INDEX('Hoja de Trabajo para listado'!$DE$153:$DG$274,MATCH($A917,'Hoja de Trabajo para listado'!$DE$153:$DE$1048576,0),MATCH((CUADRO!P$4&amp;$E917),'Hoja de Trabajo para listado'!$DE$151:$DG$151,0)),0)+IFERROR(INDEX('Hoja de Trabajo para listado'!$CD$155:$DC$1048576,MATCH($A917,'Hoja de Trabajo para listado'!$CD$155:$CD$1048576,0),MATCH((CUADRO!P$4&amp;$E917),'Hoja de Trabajo para listado'!$CD$151:$DC$151,0)),0)</f>
        <v>0</v>
      </c>
      <c r="Q917" s="243">
        <f ca="1">+IFERROR(INDEX('Hoja de Trabajo para listado'!$A$155:$Z$1048576,MATCH($A917,'Hoja de Trabajo para listado'!$A$155:$A$1048576,0),MATCH((CUADRO!Q$4&amp;$E917),'Hoja de Trabajo para listado'!$A$151:$Z$151,0)),0)+IFERROR(INDEX('Hoja de Trabajo para listado'!$AB$155:$BA$1048576,MATCH($A917,'Hoja de Trabajo para listado'!$AB$155:$AB$1048576,0),MATCH((CUADRO!Q$4&amp;$E917),'Hoja de Trabajo para listado'!$AB$151:$BA$151,0)),0)+IFERROR(INDEX('Hoja de Trabajo para listado'!$BC$155:$CB$1048576,MATCH($A917,'Hoja de Trabajo para listado'!$BC$155:$BC$1048576,0),MATCH((CUADRO!Q$4&amp;$E917),'Hoja de Trabajo para listado'!$BC$151:$CB$151,0)),0)+IFERROR(INDEX('Hoja de Trabajo para listado'!$DE$153:$DG$274,MATCH($A917,'Hoja de Trabajo para listado'!$DE$153:$DE$1048576,0),MATCH((CUADRO!Q$4&amp;$E917),'Hoja de Trabajo para listado'!$DE$151:$DG$151,0)),0)+IFERROR(INDEX('Hoja de Trabajo para listado'!$CD$155:$DC$1048576,MATCH($A917,'Hoja de Trabajo para listado'!$CD$155:$CD$1048576,0),MATCH((CUADRO!Q$4&amp;$E917),'Hoja de Trabajo para listado'!$CD$151:$DC$151,0)),0)</f>
        <v>0</v>
      </c>
      <c r="R917" s="243">
        <f t="shared" ca="1" si="35"/>
        <v>0</v>
      </c>
      <c r="S917" s="249"/>
      <c r="T917" s="243">
        <f ca="1">+T918</f>
        <v>0</v>
      </c>
      <c r="U917" s="242">
        <f t="shared" si="36"/>
        <v>1</v>
      </c>
      <c r="V917" s="333" t="str">
        <f>+VLOOKUP(A917,bd_lista!$A$3:$E$592,5,FALSE)</f>
        <v>Gobiernos Autonomos Municipales</v>
      </c>
      <c r="W917" s="387" t="str">
        <f>+V917</f>
        <v>Gobiernos Autonomos Municipales</v>
      </c>
      <c r="X917" s="242">
        <f>+VLOOKUP(A917,[4]Sheet1!$A$13:$D$744,4,FALSE)</f>
        <v>0</v>
      </c>
      <c r="Y917" s="242" t="e">
        <f>+VLOOKUP(X917,bd_lista!$A$3:$C$592,3,FALSE)</f>
        <v>#N/A</v>
      </c>
      <c r="Z917" s="294">
        <f>+X917</f>
        <v>0</v>
      </c>
      <c r="AA917" s="295" t="e">
        <f>+Y917</f>
        <v>#N/A</v>
      </c>
    </row>
    <row r="918" spans="1:27" customFormat="1" ht="15" hidden="1" customHeight="1">
      <c r="A918" s="32">
        <v>1601</v>
      </c>
      <c r="B918" s="393"/>
      <c r="C918" s="247" t="str">
        <f>+VLOOKUP(A918,bd_lista!$A$3:$C$592,3,FALSE)</f>
        <v>Gobierno Autónomo Municipal de Tarija</v>
      </c>
      <c r="D918" s="390"/>
      <c r="E918" s="244" t="s">
        <v>1305</v>
      </c>
      <c r="F918" s="245">
        <f ca="1">+IFERROR(INDEX('Hoja de Trabajo para listado'!$A$155:$Z$1048576,MATCH($A918,'Hoja de Trabajo para listado'!$A$155:$A$1048576,0),MATCH((CUADRO!F$4&amp;$E918),'Hoja de Trabajo para listado'!$A$151:$Z$151,0)),0)+IFERROR(INDEX('Hoja de Trabajo para listado'!$AB$155:$BA$1048576,MATCH($A918,'Hoja de Trabajo para listado'!$AB$155:$AB$1048576,0),MATCH((CUADRO!F$4&amp;$E918),'Hoja de Trabajo para listado'!$AB$151:$BA$151,0)),0)+IFERROR(INDEX('Hoja de Trabajo para listado'!$BC$155:$CB$1048576,MATCH($A918,'Hoja de Trabajo para listado'!$BC$155:$BC$1048576,0),MATCH((CUADRO!F$4&amp;$E918),'Hoja de Trabajo para listado'!$BC$151:$CB$151,0)),0)+IFERROR(INDEX('Hoja de Trabajo para listado'!$DE$153:$DG$274,MATCH($A918,'Hoja de Trabajo para listado'!$DE$153:$DE$1048576,0),MATCH((CUADRO!F$4&amp;$E918),'Hoja de Trabajo para listado'!$DE$151:$DG$151,0)),0)+IFERROR(INDEX('Hoja de Trabajo para listado'!$CD$155:$DC$1048576,MATCH($A918,'Hoja de Trabajo para listado'!$CD$155:$CD$1048576,0),MATCH((CUADRO!F$4&amp;$E918),'Hoja de Trabajo para listado'!$CD$151:$DC$151,0)),0)</f>
        <v>0</v>
      </c>
      <c r="G918" s="245">
        <f ca="1">+IFERROR(INDEX('Hoja de Trabajo para listado'!$A$155:$Z$1048576,MATCH($A918,'Hoja de Trabajo para listado'!$A$155:$A$1048576,0),MATCH((CUADRO!G$4&amp;$E918),'Hoja de Trabajo para listado'!$A$151:$Z$151,0)),0)+IFERROR(INDEX('Hoja de Trabajo para listado'!$AB$155:$BA$1048576,MATCH($A918,'Hoja de Trabajo para listado'!$AB$155:$AB$1048576,0),MATCH((CUADRO!G$4&amp;$E918),'Hoja de Trabajo para listado'!$AB$151:$BA$151,0)),0)+IFERROR(INDEX('Hoja de Trabajo para listado'!$BC$155:$CB$1048576,MATCH($A918,'Hoja de Trabajo para listado'!$BC$155:$BC$1048576,0),MATCH((CUADRO!G$4&amp;$E918),'Hoja de Trabajo para listado'!$BC$151:$CB$151,0)),0)+IFERROR(INDEX('Hoja de Trabajo para listado'!$DE$153:$DG$274,MATCH($A918,'Hoja de Trabajo para listado'!$DE$153:$DE$1048576,0),MATCH((CUADRO!G$4&amp;$E918),'Hoja de Trabajo para listado'!$DE$151:$DG$151,0)),0)+IFERROR(INDEX('Hoja de Trabajo para listado'!$CD$155:$DC$1048576,MATCH($A918,'Hoja de Trabajo para listado'!$CD$155:$CD$1048576,0),MATCH((CUADRO!G$4&amp;$E918),'Hoja de Trabajo para listado'!$CD$151:$DC$151,0)),0)</f>
        <v>0</v>
      </c>
      <c r="H918" s="245">
        <f ca="1">+IFERROR(INDEX('Hoja de Trabajo para listado'!$A$155:$Z$1048576,MATCH($A918,'Hoja de Trabajo para listado'!$A$155:$A$1048576,0),MATCH((CUADRO!H$4&amp;$E918),'Hoja de Trabajo para listado'!$A$151:$Z$151,0)),0)+IFERROR(INDEX('Hoja de Trabajo para listado'!$AB$155:$BA$1048576,MATCH($A918,'Hoja de Trabajo para listado'!$AB$155:$AB$1048576,0),MATCH((CUADRO!H$4&amp;$E918),'Hoja de Trabajo para listado'!$AB$151:$BA$151,0)),0)+IFERROR(INDEX('Hoja de Trabajo para listado'!$BC$155:$CB$1048576,MATCH($A918,'Hoja de Trabajo para listado'!$BC$155:$BC$1048576,0),MATCH((CUADRO!H$4&amp;$E918),'Hoja de Trabajo para listado'!$BC$151:$CB$151,0)),0)+IFERROR(INDEX('Hoja de Trabajo para listado'!$DE$153:$DG$274,MATCH($A918,'Hoja de Trabajo para listado'!$DE$153:$DE$1048576,0),MATCH((CUADRO!H$4&amp;$E918),'Hoja de Trabajo para listado'!$DE$151:$DG$151,0)),0)+IFERROR(INDEX('Hoja de Trabajo para listado'!$CD$155:$DC$1048576,MATCH($A918,'Hoja de Trabajo para listado'!$CD$155:$CD$1048576,0),MATCH((CUADRO!H$4&amp;$E918),'Hoja de Trabajo para listado'!$CD$151:$DC$151,0)),0)</f>
        <v>0</v>
      </c>
      <c r="I918" s="245">
        <f ca="1">+IFERROR(INDEX('Hoja de Trabajo para listado'!$A$155:$Z$1048576,MATCH($A918,'Hoja de Trabajo para listado'!$A$155:$A$1048576,0),MATCH((CUADRO!I$4&amp;$E918),'Hoja de Trabajo para listado'!$A$151:$Z$151,0)),0)+IFERROR(INDEX('Hoja de Trabajo para listado'!$AB$155:$BA$1048576,MATCH($A918,'Hoja de Trabajo para listado'!$AB$155:$AB$1048576,0),MATCH((CUADRO!I$4&amp;$E918),'Hoja de Trabajo para listado'!$AB$151:$BA$151,0)),0)+IFERROR(INDEX('Hoja de Trabajo para listado'!$BC$155:$CB$1048576,MATCH($A918,'Hoja de Trabajo para listado'!$BC$155:$BC$1048576,0),MATCH((CUADRO!I$4&amp;$E918),'Hoja de Trabajo para listado'!$BC$151:$CB$151,0)),0)+IFERROR(INDEX('Hoja de Trabajo para listado'!$DE$153:$DG$274,MATCH($A918,'Hoja de Trabajo para listado'!$DE$153:$DE$1048576,0),MATCH((CUADRO!I$4&amp;$E918),'Hoja de Trabajo para listado'!$DE$151:$DG$151,0)),0)+IFERROR(INDEX('Hoja de Trabajo para listado'!$CD$155:$DC$1048576,MATCH($A918,'Hoja de Trabajo para listado'!$CD$155:$CD$1048576,0),MATCH((CUADRO!I$4&amp;$E918),'Hoja de Trabajo para listado'!$CD$151:$DC$151,0)),0)</f>
        <v>0</v>
      </c>
      <c r="J918" s="245">
        <f ca="1">+IFERROR(INDEX('Hoja de Trabajo para listado'!$A$155:$Z$1048576,MATCH($A918,'Hoja de Trabajo para listado'!$A$155:$A$1048576,0),MATCH((CUADRO!J$4&amp;$E918),'Hoja de Trabajo para listado'!$A$151:$Z$151,0)),0)+IFERROR(INDEX('Hoja de Trabajo para listado'!$AB$155:$BA$1048576,MATCH($A918,'Hoja de Trabajo para listado'!$AB$155:$AB$1048576,0),MATCH((CUADRO!J$4&amp;$E918),'Hoja de Trabajo para listado'!$AB$151:$BA$151,0)),0)+IFERROR(INDEX('Hoja de Trabajo para listado'!$BC$155:$CB$1048576,MATCH($A918,'Hoja de Trabajo para listado'!$BC$155:$BC$1048576,0),MATCH((CUADRO!J$4&amp;$E918),'Hoja de Trabajo para listado'!$BC$151:$CB$151,0)),0)+IFERROR(INDEX('Hoja de Trabajo para listado'!$DE$153:$DG$274,MATCH($A918,'Hoja de Trabajo para listado'!$DE$153:$DE$1048576,0),MATCH((CUADRO!J$4&amp;$E918),'Hoja de Trabajo para listado'!$DE$151:$DG$151,0)),0)+IFERROR(INDEX('Hoja de Trabajo para listado'!$CD$155:$DC$1048576,MATCH($A918,'Hoja de Trabajo para listado'!$CD$155:$CD$1048576,0),MATCH((CUADRO!J$4&amp;$E918),'Hoja de Trabajo para listado'!$CD$151:$DC$151,0)),0)</f>
        <v>0</v>
      </c>
      <c r="K918" s="245">
        <f ca="1">+IFERROR(INDEX('Hoja de Trabajo para listado'!$A$155:$Z$1048576,MATCH($A918,'Hoja de Trabajo para listado'!$A$155:$A$1048576,0),MATCH((CUADRO!K$4&amp;$E918),'Hoja de Trabajo para listado'!$A$151:$Z$151,0)),0)+IFERROR(INDEX('Hoja de Trabajo para listado'!$AB$155:$BA$1048576,MATCH($A918,'Hoja de Trabajo para listado'!$AB$155:$AB$1048576,0),MATCH((CUADRO!K$4&amp;$E918),'Hoja de Trabajo para listado'!$AB$151:$BA$151,0)),0)+IFERROR(INDEX('Hoja de Trabajo para listado'!$BC$155:$CB$1048576,MATCH($A918,'Hoja de Trabajo para listado'!$BC$155:$BC$1048576,0),MATCH((CUADRO!K$4&amp;$E918),'Hoja de Trabajo para listado'!$BC$151:$CB$151,0)),0)+IFERROR(INDEX('Hoja de Trabajo para listado'!$DE$153:$DG$274,MATCH($A918,'Hoja de Trabajo para listado'!$DE$153:$DE$1048576,0),MATCH((CUADRO!K$4&amp;$E918),'Hoja de Trabajo para listado'!$DE$151:$DG$151,0)),0)+IFERROR(INDEX('Hoja de Trabajo para listado'!$CD$155:$DC$1048576,MATCH($A918,'Hoja de Trabajo para listado'!$CD$155:$CD$1048576,0),MATCH((CUADRO!K$4&amp;$E918),'Hoja de Trabajo para listado'!$CD$151:$DC$151,0)),0)</f>
        <v>0</v>
      </c>
      <c r="L918" s="245">
        <f ca="1">+IFERROR(INDEX('Hoja de Trabajo para listado'!$A$155:$Z$1048576,MATCH($A918,'Hoja de Trabajo para listado'!$A$155:$A$1048576,0),MATCH((CUADRO!L$4&amp;$E918),'Hoja de Trabajo para listado'!$A$151:$Z$151,0)),0)+IFERROR(INDEX('Hoja de Trabajo para listado'!$AB$155:$BA$1048576,MATCH($A918,'Hoja de Trabajo para listado'!$AB$155:$AB$1048576,0),MATCH((CUADRO!L$4&amp;$E918),'Hoja de Trabajo para listado'!$AB$151:$BA$151,0)),0)+IFERROR(INDEX('Hoja de Trabajo para listado'!$BC$155:$CB$1048576,MATCH($A918,'Hoja de Trabajo para listado'!$BC$155:$BC$1048576,0),MATCH((CUADRO!L$4&amp;$E918),'Hoja de Trabajo para listado'!$BC$151:$CB$151,0)),0)+IFERROR(INDEX('Hoja de Trabajo para listado'!$DE$153:$DG$274,MATCH($A918,'Hoja de Trabajo para listado'!$DE$153:$DE$1048576,0),MATCH((CUADRO!L$4&amp;$E918),'Hoja de Trabajo para listado'!$DE$151:$DG$151,0)),0)+IFERROR(INDEX('Hoja de Trabajo para listado'!$CD$155:$DC$1048576,MATCH($A918,'Hoja de Trabajo para listado'!$CD$155:$CD$1048576,0),MATCH((CUADRO!L$4&amp;$E918),'Hoja de Trabajo para listado'!$CD$151:$DC$151,0)),0)</f>
        <v>0</v>
      </c>
      <c r="M918" s="245">
        <f ca="1">+IFERROR(INDEX('Hoja de Trabajo para listado'!$A$155:$Z$1048576,MATCH($A918,'Hoja de Trabajo para listado'!$A$155:$A$1048576,0),MATCH((CUADRO!M$4&amp;$E918),'Hoja de Trabajo para listado'!$A$151:$Z$151,0)),0)+IFERROR(INDEX('Hoja de Trabajo para listado'!$AB$155:$BA$1048576,MATCH($A918,'Hoja de Trabajo para listado'!$AB$155:$AB$1048576,0),MATCH((CUADRO!M$4&amp;$E918),'Hoja de Trabajo para listado'!$AB$151:$BA$151,0)),0)+IFERROR(INDEX('Hoja de Trabajo para listado'!$BC$155:$CB$1048576,MATCH($A918,'Hoja de Trabajo para listado'!$BC$155:$BC$1048576,0),MATCH((CUADRO!M$4&amp;$E918),'Hoja de Trabajo para listado'!$BC$151:$CB$151,0)),0)+IFERROR(INDEX('Hoja de Trabajo para listado'!$DE$153:$DG$274,MATCH($A918,'Hoja de Trabajo para listado'!$DE$153:$DE$1048576,0),MATCH((CUADRO!M$4&amp;$E918),'Hoja de Trabajo para listado'!$DE$151:$DG$151,0)),0)+IFERROR(INDEX('Hoja de Trabajo para listado'!$CD$155:$DC$1048576,MATCH($A918,'Hoja de Trabajo para listado'!$CD$155:$CD$1048576,0),MATCH((CUADRO!M$4&amp;$E918),'Hoja de Trabajo para listado'!$CD$151:$DC$151,0)),0)</f>
        <v>0</v>
      </c>
      <c r="N918" s="245">
        <f ca="1">+IFERROR(INDEX('Hoja de Trabajo para listado'!$A$155:$Z$1048576,MATCH($A918,'Hoja de Trabajo para listado'!$A$155:$A$1048576,0),MATCH((CUADRO!N$4&amp;$E918),'Hoja de Trabajo para listado'!$A$151:$Z$151,0)),0)+IFERROR(INDEX('Hoja de Trabajo para listado'!$AB$155:$BA$1048576,MATCH($A918,'Hoja de Trabajo para listado'!$AB$155:$AB$1048576,0),MATCH((CUADRO!N$4&amp;$E918),'Hoja de Trabajo para listado'!$AB$151:$BA$151,0)),0)+IFERROR(INDEX('Hoja de Trabajo para listado'!$BC$155:$CB$1048576,MATCH($A918,'Hoja de Trabajo para listado'!$BC$155:$BC$1048576,0),MATCH((CUADRO!N$4&amp;$E918),'Hoja de Trabajo para listado'!$BC$151:$CB$151,0)),0)+IFERROR(INDEX('Hoja de Trabajo para listado'!$DE$153:$DG$274,MATCH($A918,'Hoja de Trabajo para listado'!$DE$153:$DE$1048576,0),MATCH((CUADRO!N$4&amp;$E918),'Hoja de Trabajo para listado'!$DE$151:$DG$151,0)),0)+IFERROR(INDEX('Hoja de Trabajo para listado'!$CD$155:$DC$1048576,MATCH($A918,'Hoja de Trabajo para listado'!$CD$155:$CD$1048576,0),MATCH((CUADRO!N$4&amp;$E918),'Hoja de Trabajo para listado'!$CD$151:$DC$151,0)),0)</f>
        <v>0</v>
      </c>
      <c r="O918" s="245">
        <f ca="1">+IFERROR(INDEX('Hoja de Trabajo para listado'!$A$155:$Z$1048576,MATCH($A918,'Hoja de Trabajo para listado'!$A$155:$A$1048576,0),MATCH((CUADRO!O$4&amp;$E918),'Hoja de Trabajo para listado'!$A$151:$Z$151,0)),0)+IFERROR(INDEX('Hoja de Trabajo para listado'!$AB$155:$BA$1048576,MATCH($A918,'Hoja de Trabajo para listado'!$AB$155:$AB$1048576,0),MATCH((CUADRO!O$4&amp;$E918),'Hoja de Trabajo para listado'!$AB$151:$BA$151,0)),0)+IFERROR(INDEX('Hoja de Trabajo para listado'!$BC$155:$CB$1048576,MATCH($A918,'Hoja de Trabajo para listado'!$BC$155:$BC$1048576,0),MATCH((CUADRO!O$4&amp;$E918),'Hoja de Trabajo para listado'!$BC$151:$CB$151,0)),0)+IFERROR(INDEX('Hoja de Trabajo para listado'!$DE$153:$DG$274,MATCH($A918,'Hoja de Trabajo para listado'!$DE$153:$DE$1048576,0),MATCH((CUADRO!O$4&amp;$E918),'Hoja de Trabajo para listado'!$DE$151:$DG$151,0)),0)+IFERROR(INDEX('Hoja de Trabajo para listado'!$CD$155:$DC$1048576,MATCH($A918,'Hoja de Trabajo para listado'!$CD$155:$CD$1048576,0),MATCH((CUADRO!O$4&amp;$E918),'Hoja de Trabajo para listado'!$CD$151:$DC$151,0)),0)</f>
        <v>0</v>
      </c>
      <c r="P918" s="245">
        <f ca="1">+IFERROR(INDEX('Hoja de Trabajo para listado'!$A$155:$Z$1048576,MATCH($A918,'Hoja de Trabajo para listado'!$A$155:$A$1048576,0),MATCH((CUADRO!P$4&amp;$E918),'Hoja de Trabajo para listado'!$A$151:$Z$151,0)),0)+IFERROR(INDEX('Hoja de Trabajo para listado'!$AB$155:$BA$1048576,MATCH($A918,'Hoja de Trabajo para listado'!$AB$155:$AB$1048576,0),MATCH((CUADRO!P$4&amp;$E918),'Hoja de Trabajo para listado'!$AB$151:$BA$151,0)),0)+IFERROR(INDEX('Hoja de Trabajo para listado'!$BC$155:$CB$1048576,MATCH($A918,'Hoja de Trabajo para listado'!$BC$155:$BC$1048576,0),MATCH((CUADRO!P$4&amp;$E918),'Hoja de Trabajo para listado'!$BC$151:$CB$151,0)),0)+IFERROR(INDEX('Hoja de Trabajo para listado'!$DE$153:$DG$274,MATCH($A918,'Hoja de Trabajo para listado'!$DE$153:$DE$1048576,0),MATCH((CUADRO!P$4&amp;$E918),'Hoja de Trabajo para listado'!$DE$151:$DG$151,0)),0)+IFERROR(INDEX('Hoja de Trabajo para listado'!$CD$155:$DC$1048576,MATCH($A918,'Hoja de Trabajo para listado'!$CD$155:$CD$1048576,0),MATCH((CUADRO!P$4&amp;$E918),'Hoja de Trabajo para listado'!$CD$151:$DC$151,0)),0)</f>
        <v>0</v>
      </c>
      <c r="Q918" s="245">
        <f ca="1">+IFERROR(INDEX('Hoja de Trabajo para listado'!$A$155:$Z$1048576,MATCH($A918,'Hoja de Trabajo para listado'!$A$155:$A$1048576,0),MATCH((CUADRO!Q$4&amp;$E918),'Hoja de Trabajo para listado'!$A$151:$Z$151,0)),0)+IFERROR(INDEX('Hoja de Trabajo para listado'!$AB$155:$BA$1048576,MATCH($A918,'Hoja de Trabajo para listado'!$AB$155:$AB$1048576,0),MATCH((CUADRO!Q$4&amp;$E918),'Hoja de Trabajo para listado'!$AB$151:$BA$151,0)),0)+IFERROR(INDEX('Hoja de Trabajo para listado'!$BC$155:$CB$1048576,MATCH($A918,'Hoja de Trabajo para listado'!$BC$155:$BC$1048576,0),MATCH((CUADRO!Q$4&amp;$E918),'Hoja de Trabajo para listado'!$BC$151:$CB$151,0)),0)+IFERROR(INDEX('Hoja de Trabajo para listado'!$DE$153:$DG$274,MATCH($A918,'Hoja de Trabajo para listado'!$DE$153:$DE$1048576,0),MATCH((CUADRO!Q$4&amp;$E918),'Hoja de Trabajo para listado'!$DE$151:$DG$151,0)),0)+IFERROR(INDEX('Hoja de Trabajo para listado'!$CD$155:$DC$1048576,MATCH($A918,'Hoja de Trabajo para listado'!$CD$155:$CD$1048576,0),MATCH((CUADRO!Q$4&amp;$E918),'Hoja de Trabajo para listado'!$CD$151:$DC$151,0)),0)</f>
        <v>0</v>
      </c>
      <c r="R918" s="245">
        <f t="shared" ca="1" si="35"/>
        <v>0</v>
      </c>
      <c r="S918" s="259">
        <f ca="1">+R917+R918</f>
        <v>0</v>
      </c>
      <c r="T918" s="245">
        <f ca="1">+S918</f>
        <v>0</v>
      </c>
      <c r="U918" s="244">
        <f t="shared" si="36"/>
        <v>2</v>
      </c>
      <c r="V918" s="333" t="str">
        <f>+VLOOKUP(A918,bd_lista!$A$3:$E$592,5,FALSE)</f>
        <v>Gobiernos Autonomos Municipales</v>
      </c>
      <c r="W918" s="388"/>
      <c r="X918" s="242">
        <f>+VLOOKUP(A918,[4]Sheet1!$A$13:$D$744,4,FALSE)</f>
        <v>0</v>
      </c>
      <c r="Y918" s="242" t="e">
        <f>+VLOOKUP(X918,bd_lista!$A$3:$C$592,3,FALSE)</f>
        <v>#N/A</v>
      </c>
      <c r="Z918" s="292"/>
      <c r="AA918" s="293"/>
    </row>
    <row r="919" spans="1:27" customFormat="1" ht="15" hidden="1" customHeight="1">
      <c r="A919" s="32">
        <v>1602</v>
      </c>
      <c r="B919" s="392">
        <f>+A919</f>
        <v>1602</v>
      </c>
      <c r="C919" s="247" t="str">
        <f>+VLOOKUP(A919,bd_lista!$A$3:$C$592,3,FALSE)</f>
        <v>Gobierno Autónomo Municipal de Padcaya</v>
      </c>
      <c r="D919" s="389" t="str">
        <f>+C919</f>
        <v>Gobierno Autónomo Municipal de Padcaya</v>
      </c>
      <c r="E919" s="242" t="s">
        <v>1304</v>
      </c>
      <c r="F919" s="243">
        <f ca="1">+IFERROR(INDEX('Hoja de Trabajo para listado'!$A$155:$Z$1048576,MATCH($A919,'Hoja de Trabajo para listado'!$A$155:$A$1048576,0),MATCH((CUADRO!F$4&amp;$E919),'Hoja de Trabajo para listado'!$A$151:$Z$151,0)),0)+IFERROR(INDEX('Hoja de Trabajo para listado'!$AB$155:$BA$1048576,MATCH($A919,'Hoja de Trabajo para listado'!$AB$155:$AB$1048576,0),MATCH((CUADRO!F$4&amp;$E919),'Hoja de Trabajo para listado'!$AB$151:$BA$151,0)),0)+IFERROR(INDEX('Hoja de Trabajo para listado'!$BC$155:$CB$1048576,MATCH($A919,'Hoja de Trabajo para listado'!$BC$155:$BC$1048576,0),MATCH((CUADRO!F$4&amp;$E919),'Hoja de Trabajo para listado'!$BC$151:$CB$151,0)),0)+IFERROR(INDEX('Hoja de Trabajo para listado'!$DE$153:$DG$274,MATCH($A919,'Hoja de Trabajo para listado'!$DE$153:$DE$1048576,0),MATCH((CUADRO!F$4&amp;$E919),'Hoja de Trabajo para listado'!$DE$151:$DG$151,0)),0)+IFERROR(INDEX('Hoja de Trabajo para listado'!$CD$155:$DC$1048576,MATCH($A919,'Hoja de Trabajo para listado'!$CD$155:$CD$1048576,0),MATCH((CUADRO!F$4&amp;$E919),'Hoja de Trabajo para listado'!$CD$151:$DC$151,0)),0)</f>
        <v>0</v>
      </c>
      <c r="G919" s="243">
        <f ca="1">+IFERROR(INDEX('Hoja de Trabajo para listado'!$A$155:$Z$1048576,MATCH($A919,'Hoja de Trabajo para listado'!$A$155:$A$1048576,0),MATCH((CUADRO!G$4&amp;$E919),'Hoja de Trabajo para listado'!$A$151:$Z$151,0)),0)+IFERROR(INDEX('Hoja de Trabajo para listado'!$AB$155:$BA$1048576,MATCH($A919,'Hoja de Trabajo para listado'!$AB$155:$AB$1048576,0),MATCH((CUADRO!G$4&amp;$E919),'Hoja de Trabajo para listado'!$AB$151:$BA$151,0)),0)+IFERROR(INDEX('Hoja de Trabajo para listado'!$BC$155:$CB$1048576,MATCH($A919,'Hoja de Trabajo para listado'!$BC$155:$BC$1048576,0),MATCH((CUADRO!G$4&amp;$E919),'Hoja de Trabajo para listado'!$BC$151:$CB$151,0)),0)+IFERROR(INDEX('Hoja de Trabajo para listado'!$DE$153:$DG$274,MATCH($A919,'Hoja de Trabajo para listado'!$DE$153:$DE$1048576,0),MATCH((CUADRO!G$4&amp;$E919),'Hoja de Trabajo para listado'!$DE$151:$DG$151,0)),0)+IFERROR(INDEX('Hoja de Trabajo para listado'!$CD$155:$DC$1048576,MATCH($A919,'Hoja de Trabajo para listado'!$CD$155:$CD$1048576,0),MATCH((CUADRO!G$4&amp;$E919),'Hoja de Trabajo para listado'!$CD$151:$DC$151,0)),0)</f>
        <v>0</v>
      </c>
      <c r="H919" s="243">
        <f ca="1">+IFERROR(INDEX('Hoja de Trabajo para listado'!$A$155:$Z$1048576,MATCH($A919,'Hoja de Trabajo para listado'!$A$155:$A$1048576,0),MATCH((CUADRO!H$4&amp;$E919),'Hoja de Trabajo para listado'!$A$151:$Z$151,0)),0)+IFERROR(INDEX('Hoja de Trabajo para listado'!$AB$155:$BA$1048576,MATCH($A919,'Hoja de Trabajo para listado'!$AB$155:$AB$1048576,0),MATCH((CUADRO!H$4&amp;$E919),'Hoja de Trabajo para listado'!$AB$151:$BA$151,0)),0)+IFERROR(INDEX('Hoja de Trabajo para listado'!$BC$155:$CB$1048576,MATCH($A919,'Hoja de Trabajo para listado'!$BC$155:$BC$1048576,0),MATCH((CUADRO!H$4&amp;$E919),'Hoja de Trabajo para listado'!$BC$151:$CB$151,0)),0)+IFERROR(INDEX('Hoja de Trabajo para listado'!$DE$153:$DG$274,MATCH($A919,'Hoja de Trabajo para listado'!$DE$153:$DE$1048576,0),MATCH((CUADRO!H$4&amp;$E919),'Hoja de Trabajo para listado'!$DE$151:$DG$151,0)),0)+IFERROR(INDEX('Hoja de Trabajo para listado'!$CD$155:$DC$1048576,MATCH($A919,'Hoja de Trabajo para listado'!$CD$155:$CD$1048576,0),MATCH((CUADRO!H$4&amp;$E919),'Hoja de Trabajo para listado'!$CD$151:$DC$151,0)),0)</f>
        <v>0</v>
      </c>
      <c r="I919" s="243">
        <f ca="1">+IFERROR(INDEX('Hoja de Trabajo para listado'!$A$155:$Z$1048576,MATCH($A919,'Hoja de Trabajo para listado'!$A$155:$A$1048576,0),MATCH((CUADRO!I$4&amp;$E919),'Hoja de Trabajo para listado'!$A$151:$Z$151,0)),0)+IFERROR(INDEX('Hoja de Trabajo para listado'!$AB$155:$BA$1048576,MATCH($A919,'Hoja de Trabajo para listado'!$AB$155:$AB$1048576,0),MATCH((CUADRO!I$4&amp;$E919),'Hoja de Trabajo para listado'!$AB$151:$BA$151,0)),0)+IFERROR(INDEX('Hoja de Trabajo para listado'!$BC$155:$CB$1048576,MATCH($A919,'Hoja de Trabajo para listado'!$BC$155:$BC$1048576,0),MATCH((CUADRO!I$4&amp;$E919),'Hoja de Trabajo para listado'!$BC$151:$CB$151,0)),0)+IFERROR(INDEX('Hoja de Trabajo para listado'!$DE$153:$DG$274,MATCH($A919,'Hoja de Trabajo para listado'!$DE$153:$DE$1048576,0),MATCH((CUADRO!I$4&amp;$E919),'Hoja de Trabajo para listado'!$DE$151:$DG$151,0)),0)+IFERROR(INDEX('Hoja de Trabajo para listado'!$CD$155:$DC$1048576,MATCH($A919,'Hoja de Trabajo para listado'!$CD$155:$CD$1048576,0),MATCH((CUADRO!I$4&amp;$E919),'Hoja de Trabajo para listado'!$CD$151:$DC$151,0)),0)</f>
        <v>0</v>
      </c>
      <c r="J919" s="243">
        <f ca="1">+IFERROR(INDEX('Hoja de Trabajo para listado'!$A$155:$Z$1048576,MATCH($A919,'Hoja de Trabajo para listado'!$A$155:$A$1048576,0),MATCH((CUADRO!J$4&amp;$E919),'Hoja de Trabajo para listado'!$A$151:$Z$151,0)),0)+IFERROR(INDEX('Hoja de Trabajo para listado'!$AB$155:$BA$1048576,MATCH($A919,'Hoja de Trabajo para listado'!$AB$155:$AB$1048576,0),MATCH((CUADRO!J$4&amp;$E919),'Hoja de Trabajo para listado'!$AB$151:$BA$151,0)),0)+IFERROR(INDEX('Hoja de Trabajo para listado'!$BC$155:$CB$1048576,MATCH($A919,'Hoja de Trabajo para listado'!$BC$155:$BC$1048576,0),MATCH((CUADRO!J$4&amp;$E919),'Hoja de Trabajo para listado'!$BC$151:$CB$151,0)),0)+IFERROR(INDEX('Hoja de Trabajo para listado'!$DE$153:$DG$274,MATCH($A919,'Hoja de Trabajo para listado'!$DE$153:$DE$1048576,0),MATCH((CUADRO!J$4&amp;$E919),'Hoja de Trabajo para listado'!$DE$151:$DG$151,0)),0)+IFERROR(INDEX('Hoja de Trabajo para listado'!$CD$155:$DC$1048576,MATCH($A919,'Hoja de Trabajo para listado'!$CD$155:$CD$1048576,0),MATCH((CUADRO!J$4&amp;$E919),'Hoja de Trabajo para listado'!$CD$151:$DC$151,0)),0)</f>
        <v>0</v>
      </c>
      <c r="K919" s="243">
        <f ca="1">+IFERROR(INDEX('Hoja de Trabajo para listado'!$A$155:$Z$1048576,MATCH($A919,'Hoja de Trabajo para listado'!$A$155:$A$1048576,0),MATCH((CUADRO!K$4&amp;$E919),'Hoja de Trabajo para listado'!$A$151:$Z$151,0)),0)+IFERROR(INDEX('Hoja de Trabajo para listado'!$AB$155:$BA$1048576,MATCH($A919,'Hoja de Trabajo para listado'!$AB$155:$AB$1048576,0),MATCH((CUADRO!K$4&amp;$E919),'Hoja de Trabajo para listado'!$AB$151:$BA$151,0)),0)+IFERROR(INDEX('Hoja de Trabajo para listado'!$BC$155:$CB$1048576,MATCH($A919,'Hoja de Trabajo para listado'!$BC$155:$BC$1048576,0),MATCH((CUADRO!K$4&amp;$E919),'Hoja de Trabajo para listado'!$BC$151:$CB$151,0)),0)+IFERROR(INDEX('Hoja de Trabajo para listado'!$DE$153:$DG$274,MATCH($A919,'Hoja de Trabajo para listado'!$DE$153:$DE$1048576,0),MATCH((CUADRO!K$4&amp;$E919),'Hoja de Trabajo para listado'!$DE$151:$DG$151,0)),0)+IFERROR(INDEX('Hoja de Trabajo para listado'!$CD$155:$DC$1048576,MATCH($A919,'Hoja de Trabajo para listado'!$CD$155:$CD$1048576,0),MATCH((CUADRO!K$4&amp;$E919),'Hoja de Trabajo para listado'!$CD$151:$DC$151,0)),0)</f>
        <v>0</v>
      </c>
      <c r="L919" s="243">
        <f ca="1">+IFERROR(INDEX('Hoja de Trabajo para listado'!$A$155:$Z$1048576,MATCH($A919,'Hoja de Trabajo para listado'!$A$155:$A$1048576,0),MATCH((CUADRO!L$4&amp;$E919),'Hoja de Trabajo para listado'!$A$151:$Z$151,0)),0)+IFERROR(INDEX('Hoja de Trabajo para listado'!$AB$155:$BA$1048576,MATCH($A919,'Hoja de Trabajo para listado'!$AB$155:$AB$1048576,0),MATCH((CUADRO!L$4&amp;$E919),'Hoja de Trabajo para listado'!$AB$151:$BA$151,0)),0)+IFERROR(INDEX('Hoja de Trabajo para listado'!$BC$155:$CB$1048576,MATCH($A919,'Hoja de Trabajo para listado'!$BC$155:$BC$1048576,0),MATCH((CUADRO!L$4&amp;$E919),'Hoja de Trabajo para listado'!$BC$151:$CB$151,0)),0)+IFERROR(INDEX('Hoja de Trabajo para listado'!$DE$153:$DG$274,MATCH($A919,'Hoja de Trabajo para listado'!$DE$153:$DE$1048576,0),MATCH((CUADRO!L$4&amp;$E919),'Hoja de Trabajo para listado'!$DE$151:$DG$151,0)),0)+IFERROR(INDEX('Hoja de Trabajo para listado'!$CD$155:$DC$1048576,MATCH($A919,'Hoja de Trabajo para listado'!$CD$155:$CD$1048576,0),MATCH((CUADRO!L$4&amp;$E919),'Hoja de Trabajo para listado'!$CD$151:$DC$151,0)),0)</f>
        <v>0</v>
      </c>
      <c r="M919" s="243">
        <f ca="1">+IFERROR(INDEX('Hoja de Trabajo para listado'!$A$155:$Z$1048576,MATCH($A919,'Hoja de Trabajo para listado'!$A$155:$A$1048576,0),MATCH((CUADRO!M$4&amp;$E919),'Hoja de Trabajo para listado'!$A$151:$Z$151,0)),0)+IFERROR(INDEX('Hoja de Trabajo para listado'!$AB$155:$BA$1048576,MATCH($A919,'Hoja de Trabajo para listado'!$AB$155:$AB$1048576,0),MATCH((CUADRO!M$4&amp;$E919),'Hoja de Trabajo para listado'!$AB$151:$BA$151,0)),0)+IFERROR(INDEX('Hoja de Trabajo para listado'!$BC$155:$CB$1048576,MATCH($A919,'Hoja de Trabajo para listado'!$BC$155:$BC$1048576,0),MATCH((CUADRO!M$4&amp;$E919),'Hoja de Trabajo para listado'!$BC$151:$CB$151,0)),0)+IFERROR(INDEX('Hoja de Trabajo para listado'!$DE$153:$DG$274,MATCH($A919,'Hoja de Trabajo para listado'!$DE$153:$DE$1048576,0),MATCH((CUADRO!M$4&amp;$E919),'Hoja de Trabajo para listado'!$DE$151:$DG$151,0)),0)+IFERROR(INDEX('Hoja de Trabajo para listado'!$CD$155:$DC$1048576,MATCH($A919,'Hoja de Trabajo para listado'!$CD$155:$CD$1048576,0),MATCH((CUADRO!M$4&amp;$E919),'Hoja de Trabajo para listado'!$CD$151:$DC$151,0)),0)</f>
        <v>0</v>
      </c>
      <c r="N919" s="243">
        <f ca="1">+IFERROR(INDEX('Hoja de Trabajo para listado'!$A$155:$Z$1048576,MATCH($A919,'Hoja de Trabajo para listado'!$A$155:$A$1048576,0),MATCH((CUADRO!N$4&amp;$E919),'Hoja de Trabajo para listado'!$A$151:$Z$151,0)),0)+IFERROR(INDEX('Hoja de Trabajo para listado'!$AB$155:$BA$1048576,MATCH($A919,'Hoja de Trabajo para listado'!$AB$155:$AB$1048576,0),MATCH((CUADRO!N$4&amp;$E919),'Hoja de Trabajo para listado'!$AB$151:$BA$151,0)),0)+IFERROR(INDEX('Hoja de Trabajo para listado'!$BC$155:$CB$1048576,MATCH($A919,'Hoja de Trabajo para listado'!$BC$155:$BC$1048576,0),MATCH((CUADRO!N$4&amp;$E919),'Hoja de Trabajo para listado'!$BC$151:$CB$151,0)),0)+IFERROR(INDEX('Hoja de Trabajo para listado'!$DE$153:$DG$274,MATCH($A919,'Hoja de Trabajo para listado'!$DE$153:$DE$1048576,0),MATCH((CUADRO!N$4&amp;$E919),'Hoja de Trabajo para listado'!$DE$151:$DG$151,0)),0)+IFERROR(INDEX('Hoja de Trabajo para listado'!$CD$155:$DC$1048576,MATCH($A919,'Hoja de Trabajo para listado'!$CD$155:$CD$1048576,0),MATCH((CUADRO!N$4&amp;$E919),'Hoja de Trabajo para listado'!$CD$151:$DC$151,0)),0)</f>
        <v>0</v>
      </c>
      <c r="O919" s="243">
        <f ca="1">+IFERROR(INDEX('Hoja de Trabajo para listado'!$A$155:$Z$1048576,MATCH($A919,'Hoja de Trabajo para listado'!$A$155:$A$1048576,0),MATCH((CUADRO!O$4&amp;$E919),'Hoja de Trabajo para listado'!$A$151:$Z$151,0)),0)+IFERROR(INDEX('Hoja de Trabajo para listado'!$AB$155:$BA$1048576,MATCH($A919,'Hoja de Trabajo para listado'!$AB$155:$AB$1048576,0),MATCH((CUADRO!O$4&amp;$E919),'Hoja de Trabajo para listado'!$AB$151:$BA$151,0)),0)+IFERROR(INDEX('Hoja de Trabajo para listado'!$BC$155:$CB$1048576,MATCH($A919,'Hoja de Trabajo para listado'!$BC$155:$BC$1048576,0),MATCH((CUADRO!O$4&amp;$E919),'Hoja de Trabajo para listado'!$BC$151:$CB$151,0)),0)+IFERROR(INDEX('Hoja de Trabajo para listado'!$DE$153:$DG$274,MATCH($A919,'Hoja de Trabajo para listado'!$DE$153:$DE$1048576,0),MATCH((CUADRO!O$4&amp;$E919),'Hoja de Trabajo para listado'!$DE$151:$DG$151,0)),0)+IFERROR(INDEX('Hoja de Trabajo para listado'!$CD$155:$DC$1048576,MATCH($A919,'Hoja de Trabajo para listado'!$CD$155:$CD$1048576,0),MATCH((CUADRO!O$4&amp;$E919),'Hoja de Trabajo para listado'!$CD$151:$DC$151,0)),0)</f>
        <v>0</v>
      </c>
      <c r="P919" s="243">
        <f ca="1">+IFERROR(INDEX('Hoja de Trabajo para listado'!$A$155:$Z$1048576,MATCH($A919,'Hoja de Trabajo para listado'!$A$155:$A$1048576,0),MATCH((CUADRO!P$4&amp;$E919),'Hoja de Trabajo para listado'!$A$151:$Z$151,0)),0)+IFERROR(INDEX('Hoja de Trabajo para listado'!$AB$155:$BA$1048576,MATCH($A919,'Hoja de Trabajo para listado'!$AB$155:$AB$1048576,0),MATCH((CUADRO!P$4&amp;$E919),'Hoja de Trabajo para listado'!$AB$151:$BA$151,0)),0)+IFERROR(INDEX('Hoja de Trabajo para listado'!$BC$155:$CB$1048576,MATCH($A919,'Hoja de Trabajo para listado'!$BC$155:$BC$1048576,0),MATCH((CUADRO!P$4&amp;$E919),'Hoja de Trabajo para listado'!$BC$151:$CB$151,0)),0)+IFERROR(INDEX('Hoja de Trabajo para listado'!$DE$153:$DG$274,MATCH($A919,'Hoja de Trabajo para listado'!$DE$153:$DE$1048576,0),MATCH((CUADRO!P$4&amp;$E919),'Hoja de Trabajo para listado'!$DE$151:$DG$151,0)),0)+IFERROR(INDEX('Hoja de Trabajo para listado'!$CD$155:$DC$1048576,MATCH($A919,'Hoja de Trabajo para listado'!$CD$155:$CD$1048576,0),MATCH((CUADRO!P$4&amp;$E919),'Hoja de Trabajo para listado'!$CD$151:$DC$151,0)),0)</f>
        <v>0</v>
      </c>
      <c r="Q919" s="243">
        <f ca="1">+IFERROR(INDEX('Hoja de Trabajo para listado'!$A$155:$Z$1048576,MATCH($A919,'Hoja de Trabajo para listado'!$A$155:$A$1048576,0),MATCH((CUADRO!Q$4&amp;$E919),'Hoja de Trabajo para listado'!$A$151:$Z$151,0)),0)+IFERROR(INDEX('Hoja de Trabajo para listado'!$AB$155:$BA$1048576,MATCH($A919,'Hoja de Trabajo para listado'!$AB$155:$AB$1048576,0),MATCH((CUADRO!Q$4&amp;$E919),'Hoja de Trabajo para listado'!$AB$151:$BA$151,0)),0)+IFERROR(INDEX('Hoja de Trabajo para listado'!$BC$155:$CB$1048576,MATCH($A919,'Hoja de Trabajo para listado'!$BC$155:$BC$1048576,0),MATCH((CUADRO!Q$4&amp;$E919),'Hoja de Trabajo para listado'!$BC$151:$CB$151,0)),0)+IFERROR(INDEX('Hoja de Trabajo para listado'!$DE$153:$DG$274,MATCH($A919,'Hoja de Trabajo para listado'!$DE$153:$DE$1048576,0),MATCH((CUADRO!Q$4&amp;$E919),'Hoja de Trabajo para listado'!$DE$151:$DG$151,0)),0)+IFERROR(INDEX('Hoja de Trabajo para listado'!$CD$155:$DC$1048576,MATCH($A919,'Hoja de Trabajo para listado'!$CD$155:$CD$1048576,0),MATCH((CUADRO!Q$4&amp;$E919),'Hoja de Trabajo para listado'!$CD$151:$DC$151,0)),0)</f>
        <v>0</v>
      </c>
      <c r="R919" s="243">
        <f t="shared" ca="1" si="35"/>
        <v>0</v>
      </c>
      <c r="S919" s="249"/>
      <c r="T919" s="243">
        <f ca="1">+T920</f>
        <v>0</v>
      </c>
      <c r="U919" s="242">
        <f t="shared" si="36"/>
        <v>1</v>
      </c>
      <c r="V919" s="333" t="str">
        <f>+VLOOKUP(A919,bd_lista!$A$3:$E$592,5,FALSE)</f>
        <v>Gobiernos Autonomos Municipales</v>
      </c>
      <c r="W919" s="387" t="str">
        <f>+V919</f>
        <v>Gobiernos Autonomos Municipales</v>
      </c>
      <c r="X919" s="242">
        <f>+VLOOKUP(A919,[4]Sheet1!$A$13:$D$744,4,FALSE)</f>
        <v>0</v>
      </c>
      <c r="Y919" s="242" t="e">
        <f>+VLOOKUP(X919,bd_lista!$A$3:$C$592,3,FALSE)</f>
        <v>#N/A</v>
      </c>
      <c r="Z919" s="294">
        <f>+X919</f>
        <v>0</v>
      </c>
      <c r="AA919" s="295" t="e">
        <f>+Y919</f>
        <v>#N/A</v>
      </c>
    </row>
    <row r="920" spans="1:27" customFormat="1" ht="15" hidden="1" customHeight="1">
      <c r="A920" s="32">
        <v>1602</v>
      </c>
      <c r="B920" s="393"/>
      <c r="C920" s="247" t="str">
        <f>+VLOOKUP(A920,bd_lista!$A$3:$C$592,3,FALSE)</f>
        <v>Gobierno Autónomo Municipal de Padcaya</v>
      </c>
      <c r="D920" s="390"/>
      <c r="E920" s="244" t="s">
        <v>1305</v>
      </c>
      <c r="F920" s="245">
        <f ca="1">+IFERROR(INDEX('Hoja de Trabajo para listado'!$A$155:$Z$1048576,MATCH($A920,'Hoja de Trabajo para listado'!$A$155:$A$1048576,0),MATCH((CUADRO!F$4&amp;$E920),'Hoja de Trabajo para listado'!$A$151:$Z$151,0)),0)+IFERROR(INDEX('Hoja de Trabajo para listado'!$AB$155:$BA$1048576,MATCH($A920,'Hoja de Trabajo para listado'!$AB$155:$AB$1048576,0),MATCH((CUADRO!F$4&amp;$E920),'Hoja de Trabajo para listado'!$AB$151:$BA$151,0)),0)+IFERROR(INDEX('Hoja de Trabajo para listado'!$BC$155:$CB$1048576,MATCH($A920,'Hoja de Trabajo para listado'!$BC$155:$BC$1048576,0),MATCH((CUADRO!F$4&amp;$E920),'Hoja de Trabajo para listado'!$BC$151:$CB$151,0)),0)+IFERROR(INDEX('Hoja de Trabajo para listado'!$DE$153:$DG$274,MATCH($A920,'Hoja de Trabajo para listado'!$DE$153:$DE$1048576,0),MATCH((CUADRO!F$4&amp;$E920),'Hoja de Trabajo para listado'!$DE$151:$DG$151,0)),0)+IFERROR(INDEX('Hoja de Trabajo para listado'!$CD$155:$DC$1048576,MATCH($A920,'Hoja de Trabajo para listado'!$CD$155:$CD$1048576,0),MATCH((CUADRO!F$4&amp;$E920),'Hoja de Trabajo para listado'!$CD$151:$DC$151,0)),0)</f>
        <v>0</v>
      </c>
      <c r="G920" s="245">
        <f ca="1">+IFERROR(INDEX('Hoja de Trabajo para listado'!$A$155:$Z$1048576,MATCH($A920,'Hoja de Trabajo para listado'!$A$155:$A$1048576,0),MATCH((CUADRO!G$4&amp;$E920),'Hoja de Trabajo para listado'!$A$151:$Z$151,0)),0)+IFERROR(INDEX('Hoja de Trabajo para listado'!$AB$155:$BA$1048576,MATCH($A920,'Hoja de Trabajo para listado'!$AB$155:$AB$1048576,0),MATCH((CUADRO!G$4&amp;$E920),'Hoja de Trabajo para listado'!$AB$151:$BA$151,0)),0)+IFERROR(INDEX('Hoja de Trabajo para listado'!$BC$155:$CB$1048576,MATCH($A920,'Hoja de Trabajo para listado'!$BC$155:$BC$1048576,0),MATCH((CUADRO!G$4&amp;$E920),'Hoja de Trabajo para listado'!$BC$151:$CB$151,0)),0)+IFERROR(INDEX('Hoja de Trabajo para listado'!$DE$153:$DG$274,MATCH($A920,'Hoja de Trabajo para listado'!$DE$153:$DE$1048576,0),MATCH((CUADRO!G$4&amp;$E920),'Hoja de Trabajo para listado'!$DE$151:$DG$151,0)),0)+IFERROR(INDEX('Hoja de Trabajo para listado'!$CD$155:$DC$1048576,MATCH($A920,'Hoja de Trabajo para listado'!$CD$155:$CD$1048576,0),MATCH((CUADRO!G$4&amp;$E920),'Hoja de Trabajo para listado'!$CD$151:$DC$151,0)),0)</f>
        <v>0</v>
      </c>
      <c r="H920" s="245">
        <f ca="1">+IFERROR(INDEX('Hoja de Trabajo para listado'!$A$155:$Z$1048576,MATCH($A920,'Hoja de Trabajo para listado'!$A$155:$A$1048576,0),MATCH((CUADRO!H$4&amp;$E920),'Hoja de Trabajo para listado'!$A$151:$Z$151,0)),0)+IFERROR(INDEX('Hoja de Trabajo para listado'!$AB$155:$BA$1048576,MATCH($A920,'Hoja de Trabajo para listado'!$AB$155:$AB$1048576,0),MATCH((CUADRO!H$4&amp;$E920),'Hoja de Trabajo para listado'!$AB$151:$BA$151,0)),0)+IFERROR(INDEX('Hoja de Trabajo para listado'!$BC$155:$CB$1048576,MATCH($A920,'Hoja de Trabajo para listado'!$BC$155:$BC$1048576,0),MATCH((CUADRO!H$4&amp;$E920),'Hoja de Trabajo para listado'!$BC$151:$CB$151,0)),0)+IFERROR(INDEX('Hoja de Trabajo para listado'!$DE$153:$DG$274,MATCH($A920,'Hoja de Trabajo para listado'!$DE$153:$DE$1048576,0),MATCH((CUADRO!H$4&amp;$E920),'Hoja de Trabajo para listado'!$DE$151:$DG$151,0)),0)+IFERROR(INDEX('Hoja de Trabajo para listado'!$CD$155:$DC$1048576,MATCH($A920,'Hoja de Trabajo para listado'!$CD$155:$CD$1048576,0),MATCH((CUADRO!H$4&amp;$E920),'Hoja de Trabajo para listado'!$CD$151:$DC$151,0)),0)</f>
        <v>0</v>
      </c>
      <c r="I920" s="245">
        <f ca="1">+IFERROR(INDEX('Hoja de Trabajo para listado'!$A$155:$Z$1048576,MATCH($A920,'Hoja de Trabajo para listado'!$A$155:$A$1048576,0),MATCH((CUADRO!I$4&amp;$E920),'Hoja de Trabajo para listado'!$A$151:$Z$151,0)),0)+IFERROR(INDEX('Hoja de Trabajo para listado'!$AB$155:$BA$1048576,MATCH($A920,'Hoja de Trabajo para listado'!$AB$155:$AB$1048576,0),MATCH((CUADRO!I$4&amp;$E920),'Hoja de Trabajo para listado'!$AB$151:$BA$151,0)),0)+IFERROR(INDEX('Hoja de Trabajo para listado'!$BC$155:$CB$1048576,MATCH($A920,'Hoja de Trabajo para listado'!$BC$155:$BC$1048576,0),MATCH((CUADRO!I$4&amp;$E920),'Hoja de Trabajo para listado'!$BC$151:$CB$151,0)),0)+IFERROR(INDEX('Hoja de Trabajo para listado'!$DE$153:$DG$274,MATCH($A920,'Hoja de Trabajo para listado'!$DE$153:$DE$1048576,0),MATCH((CUADRO!I$4&amp;$E920),'Hoja de Trabajo para listado'!$DE$151:$DG$151,0)),0)+IFERROR(INDEX('Hoja de Trabajo para listado'!$CD$155:$DC$1048576,MATCH($A920,'Hoja de Trabajo para listado'!$CD$155:$CD$1048576,0),MATCH((CUADRO!I$4&amp;$E920),'Hoja de Trabajo para listado'!$CD$151:$DC$151,0)),0)</f>
        <v>0</v>
      </c>
      <c r="J920" s="245">
        <f ca="1">+IFERROR(INDEX('Hoja de Trabajo para listado'!$A$155:$Z$1048576,MATCH($A920,'Hoja de Trabajo para listado'!$A$155:$A$1048576,0),MATCH((CUADRO!J$4&amp;$E920),'Hoja de Trabajo para listado'!$A$151:$Z$151,0)),0)+IFERROR(INDEX('Hoja de Trabajo para listado'!$AB$155:$BA$1048576,MATCH($A920,'Hoja de Trabajo para listado'!$AB$155:$AB$1048576,0),MATCH((CUADRO!J$4&amp;$E920),'Hoja de Trabajo para listado'!$AB$151:$BA$151,0)),0)+IFERROR(INDEX('Hoja de Trabajo para listado'!$BC$155:$CB$1048576,MATCH($A920,'Hoja de Trabajo para listado'!$BC$155:$BC$1048576,0),MATCH((CUADRO!J$4&amp;$E920),'Hoja de Trabajo para listado'!$BC$151:$CB$151,0)),0)+IFERROR(INDEX('Hoja de Trabajo para listado'!$DE$153:$DG$274,MATCH($A920,'Hoja de Trabajo para listado'!$DE$153:$DE$1048576,0),MATCH((CUADRO!J$4&amp;$E920),'Hoja de Trabajo para listado'!$DE$151:$DG$151,0)),0)+IFERROR(INDEX('Hoja de Trabajo para listado'!$CD$155:$DC$1048576,MATCH($A920,'Hoja de Trabajo para listado'!$CD$155:$CD$1048576,0),MATCH((CUADRO!J$4&amp;$E920),'Hoja de Trabajo para listado'!$CD$151:$DC$151,0)),0)</f>
        <v>0</v>
      </c>
      <c r="K920" s="245">
        <f ca="1">+IFERROR(INDEX('Hoja de Trabajo para listado'!$A$155:$Z$1048576,MATCH($A920,'Hoja de Trabajo para listado'!$A$155:$A$1048576,0),MATCH((CUADRO!K$4&amp;$E920),'Hoja de Trabajo para listado'!$A$151:$Z$151,0)),0)+IFERROR(INDEX('Hoja de Trabajo para listado'!$AB$155:$BA$1048576,MATCH($A920,'Hoja de Trabajo para listado'!$AB$155:$AB$1048576,0),MATCH((CUADRO!K$4&amp;$E920),'Hoja de Trabajo para listado'!$AB$151:$BA$151,0)),0)+IFERROR(INDEX('Hoja de Trabajo para listado'!$BC$155:$CB$1048576,MATCH($A920,'Hoja de Trabajo para listado'!$BC$155:$BC$1048576,0),MATCH((CUADRO!K$4&amp;$E920),'Hoja de Trabajo para listado'!$BC$151:$CB$151,0)),0)+IFERROR(INDEX('Hoja de Trabajo para listado'!$DE$153:$DG$274,MATCH($A920,'Hoja de Trabajo para listado'!$DE$153:$DE$1048576,0),MATCH((CUADRO!K$4&amp;$E920),'Hoja de Trabajo para listado'!$DE$151:$DG$151,0)),0)+IFERROR(INDEX('Hoja de Trabajo para listado'!$CD$155:$DC$1048576,MATCH($A920,'Hoja de Trabajo para listado'!$CD$155:$CD$1048576,0),MATCH((CUADRO!K$4&amp;$E920),'Hoja de Trabajo para listado'!$CD$151:$DC$151,0)),0)</f>
        <v>0</v>
      </c>
      <c r="L920" s="245">
        <f ca="1">+IFERROR(INDEX('Hoja de Trabajo para listado'!$A$155:$Z$1048576,MATCH($A920,'Hoja de Trabajo para listado'!$A$155:$A$1048576,0),MATCH((CUADRO!L$4&amp;$E920),'Hoja de Trabajo para listado'!$A$151:$Z$151,0)),0)+IFERROR(INDEX('Hoja de Trabajo para listado'!$AB$155:$BA$1048576,MATCH($A920,'Hoja de Trabajo para listado'!$AB$155:$AB$1048576,0),MATCH((CUADRO!L$4&amp;$E920),'Hoja de Trabajo para listado'!$AB$151:$BA$151,0)),0)+IFERROR(INDEX('Hoja de Trabajo para listado'!$BC$155:$CB$1048576,MATCH($A920,'Hoja de Trabajo para listado'!$BC$155:$BC$1048576,0),MATCH((CUADRO!L$4&amp;$E920),'Hoja de Trabajo para listado'!$BC$151:$CB$151,0)),0)+IFERROR(INDEX('Hoja de Trabajo para listado'!$DE$153:$DG$274,MATCH($A920,'Hoja de Trabajo para listado'!$DE$153:$DE$1048576,0),MATCH((CUADRO!L$4&amp;$E920),'Hoja de Trabajo para listado'!$DE$151:$DG$151,0)),0)+IFERROR(INDEX('Hoja de Trabajo para listado'!$CD$155:$DC$1048576,MATCH($A920,'Hoja de Trabajo para listado'!$CD$155:$CD$1048576,0),MATCH((CUADRO!L$4&amp;$E920),'Hoja de Trabajo para listado'!$CD$151:$DC$151,0)),0)</f>
        <v>0</v>
      </c>
      <c r="M920" s="245">
        <f ca="1">+IFERROR(INDEX('Hoja de Trabajo para listado'!$A$155:$Z$1048576,MATCH($A920,'Hoja de Trabajo para listado'!$A$155:$A$1048576,0),MATCH((CUADRO!M$4&amp;$E920),'Hoja de Trabajo para listado'!$A$151:$Z$151,0)),0)+IFERROR(INDEX('Hoja de Trabajo para listado'!$AB$155:$BA$1048576,MATCH($A920,'Hoja de Trabajo para listado'!$AB$155:$AB$1048576,0),MATCH((CUADRO!M$4&amp;$E920),'Hoja de Trabajo para listado'!$AB$151:$BA$151,0)),0)+IFERROR(INDEX('Hoja de Trabajo para listado'!$BC$155:$CB$1048576,MATCH($A920,'Hoja de Trabajo para listado'!$BC$155:$BC$1048576,0),MATCH((CUADRO!M$4&amp;$E920),'Hoja de Trabajo para listado'!$BC$151:$CB$151,0)),0)+IFERROR(INDEX('Hoja de Trabajo para listado'!$DE$153:$DG$274,MATCH($A920,'Hoja de Trabajo para listado'!$DE$153:$DE$1048576,0),MATCH((CUADRO!M$4&amp;$E920),'Hoja de Trabajo para listado'!$DE$151:$DG$151,0)),0)+IFERROR(INDEX('Hoja de Trabajo para listado'!$CD$155:$DC$1048576,MATCH($A920,'Hoja de Trabajo para listado'!$CD$155:$CD$1048576,0),MATCH((CUADRO!M$4&amp;$E920),'Hoja de Trabajo para listado'!$CD$151:$DC$151,0)),0)</f>
        <v>0</v>
      </c>
      <c r="N920" s="245">
        <f ca="1">+IFERROR(INDEX('Hoja de Trabajo para listado'!$A$155:$Z$1048576,MATCH($A920,'Hoja de Trabajo para listado'!$A$155:$A$1048576,0),MATCH((CUADRO!N$4&amp;$E920),'Hoja de Trabajo para listado'!$A$151:$Z$151,0)),0)+IFERROR(INDEX('Hoja de Trabajo para listado'!$AB$155:$BA$1048576,MATCH($A920,'Hoja de Trabajo para listado'!$AB$155:$AB$1048576,0),MATCH((CUADRO!N$4&amp;$E920),'Hoja de Trabajo para listado'!$AB$151:$BA$151,0)),0)+IFERROR(INDEX('Hoja de Trabajo para listado'!$BC$155:$CB$1048576,MATCH($A920,'Hoja de Trabajo para listado'!$BC$155:$BC$1048576,0),MATCH((CUADRO!N$4&amp;$E920),'Hoja de Trabajo para listado'!$BC$151:$CB$151,0)),0)+IFERROR(INDEX('Hoja de Trabajo para listado'!$DE$153:$DG$274,MATCH($A920,'Hoja de Trabajo para listado'!$DE$153:$DE$1048576,0),MATCH((CUADRO!N$4&amp;$E920),'Hoja de Trabajo para listado'!$DE$151:$DG$151,0)),0)+IFERROR(INDEX('Hoja de Trabajo para listado'!$CD$155:$DC$1048576,MATCH($A920,'Hoja de Trabajo para listado'!$CD$155:$CD$1048576,0),MATCH((CUADRO!N$4&amp;$E920),'Hoja de Trabajo para listado'!$CD$151:$DC$151,0)),0)</f>
        <v>0</v>
      </c>
      <c r="O920" s="245">
        <f ca="1">+IFERROR(INDEX('Hoja de Trabajo para listado'!$A$155:$Z$1048576,MATCH($A920,'Hoja de Trabajo para listado'!$A$155:$A$1048576,0),MATCH((CUADRO!O$4&amp;$E920),'Hoja de Trabajo para listado'!$A$151:$Z$151,0)),0)+IFERROR(INDEX('Hoja de Trabajo para listado'!$AB$155:$BA$1048576,MATCH($A920,'Hoja de Trabajo para listado'!$AB$155:$AB$1048576,0),MATCH((CUADRO!O$4&amp;$E920),'Hoja de Trabajo para listado'!$AB$151:$BA$151,0)),0)+IFERROR(INDEX('Hoja de Trabajo para listado'!$BC$155:$CB$1048576,MATCH($A920,'Hoja de Trabajo para listado'!$BC$155:$BC$1048576,0),MATCH((CUADRO!O$4&amp;$E920),'Hoja de Trabajo para listado'!$BC$151:$CB$151,0)),0)+IFERROR(INDEX('Hoja de Trabajo para listado'!$DE$153:$DG$274,MATCH($A920,'Hoja de Trabajo para listado'!$DE$153:$DE$1048576,0),MATCH((CUADRO!O$4&amp;$E920),'Hoja de Trabajo para listado'!$DE$151:$DG$151,0)),0)+IFERROR(INDEX('Hoja de Trabajo para listado'!$CD$155:$DC$1048576,MATCH($A920,'Hoja de Trabajo para listado'!$CD$155:$CD$1048576,0),MATCH((CUADRO!O$4&amp;$E920),'Hoja de Trabajo para listado'!$CD$151:$DC$151,0)),0)</f>
        <v>0</v>
      </c>
      <c r="P920" s="245">
        <f ca="1">+IFERROR(INDEX('Hoja de Trabajo para listado'!$A$155:$Z$1048576,MATCH($A920,'Hoja de Trabajo para listado'!$A$155:$A$1048576,0),MATCH((CUADRO!P$4&amp;$E920),'Hoja de Trabajo para listado'!$A$151:$Z$151,0)),0)+IFERROR(INDEX('Hoja de Trabajo para listado'!$AB$155:$BA$1048576,MATCH($A920,'Hoja de Trabajo para listado'!$AB$155:$AB$1048576,0),MATCH((CUADRO!P$4&amp;$E920),'Hoja de Trabajo para listado'!$AB$151:$BA$151,0)),0)+IFERROR(INDEX('Hoja de Trabajo para listado'!$BC$155:$CB$1048576,MATCH($A920,'Hoja de Trabajo para listado'!$BC$155:$BC$1048576,0),MATCH((CUADRO!P$4&amp;$E920),'Hoja de Trabajo para listado'!$BC$151:$CB$151,0)),0)+IFERROR(INDEX('Hoja de Trabajo para listado'!$DE$153:$DG$274,MATCH($A920,'Hoja de Trabajo para listado'!$DE$153:$DE$1048576,0),MATCH((CUADRO!P$4&amp;$E920),'Hoja de Trabajo para listado'!$DE$151:$DG$151,0)),0)+IFERROR(INDEX('Hoja de Trabajo para listado'!$CD$155:$DC$1048576,MATCH($A920,'Hoja de Trabajo para listado'!$CD$155:$CD$1048576,0),MATCH((CUADRO!P$4&amp;$E920),'Hoja de Trabajo para listado'!$CD$151:$DC$151,0)),0)</f>
        <v>0</v>
      </c>
      <c r="Q920" s="245">
        <f ca="1">+IFERROR(INDEX('Hoja de Trabajo para listado'!$A$155:$Z$1048576,MATCH($A920,'Hoja de Trabajo para listado'!$A$155:$A$1048576,0),MATCH((CUADRO!Q$4&amp;$E920),'Hoja de Trabajo para listado'!$A$151:$Z$151,0)),0)+IFERROR(INDEX('Hoja de Trabajo para listado'!$AB$155:$BA$1048576,MATCH($A920,'Hoja de Trabajo para listado'!$AB$155:$AB$1048576,0),MATCH((CUADRO!Q$4&amp;$E920),'Hoja de Trabajo para listado'!$AB$151:$BA$151,0)),0)+IFERROR(INDEX('Hoja de Trabajo para listado'!$BC$155:$CB$1048576,MATCH($A920,'Hoja de Trabajo para listado'!$BC$155:$BC$1048576,0),MATCH((CUADRO!Q$4&amp;$E920),'Hoja de Trabajo para listado'!$BC$151:$CB$151,0)),0)+IFERROR(INDEX('Hoja de Trabajo para listado'!$DE$153:$DG$274,MATCH($A920,'Hoja de Trabajo para listado'!$DE$153:$DE$1048576,0),MATCH((CUADRO!Q$4&amp;$E920),'Hoja de Trabajo para listado'!$DE$151:$DG$151,0)),0)+IFERROR(INDEX('Hoja de Trabajo para listado'!$CD$155:$DC$1048576,MATCH($A920,'Hoja de Trabajo para listado'!$CD$155:$CD$1048576,0),MATCH((CUADRO!Q$4&amp;$E920),'Hoja de Trabajo para listado'!$CD$151:$DC$151,0)),0)</f>
        <v>0</v>
      </c>
      <c r="R920" s="245">
        <f t="shared" ca="1" si="35"/>
        <v>0</v>
      </c>
      <c r="S920" s="259">
        <f ca="1">+R919+R920</f>
        <v>0</v>
      </c>
      <c r="T920" s="245">
        <f ca="1">+S920</f>
        <v>0</v>
      </c>
      <c r="U920" s="244">
        <f t="shared" si="36"/>
        <v>2</v>
      </c>
      <c r="V920" s="333" t="str">
        <f>+VLOOKUP(A920,bd_lista!$A$3:$E$592,5,FALSE)</f>
        <v>Gobiernos Autonomos Municipales</v>
      </c>
      <c r="W920" s="388"/>
      <c r="X920" s="242">
        <f>+VLOOKUP(A920,[4]Sheet1!$A$13:$D$744,4,FALSE)</f>
        <v>0</v>
      </c>
      <c r="Y920" s="242" t="e">
        <f>+VLOOKUP(X920,bd_lista!$A$3:$C$592,3,FALSE)</f>
        <v>#N/A</v>
      </c>
      <c r="Z920" s="292"/>
      <c r="AA920" s="293"/>
    </row>
    <row r="921" spans="1:27" customFormat="1" ht="15" hidden="1" customHeight="1">
      <c r="A921" s="32">
        <v>1603</v>
      </c>
      <c r="B921" s="392">
        <f>+A921</f>
        <v>1603</v>
      </c>
      <c r="C921" s="247" t="str">
        <f>+VLOOKUP(A921,bd_lista!$A$3:$C$592,3,FALSE)</f>
        <v>Gobierno Autónomo Municipal de Bermejo</v>
      </c>
      <c r="D921" s="389" t="str">
        <f>+C921</f>
        <v>Gobierno Autónomo Municipal de Bermejo</v>
      </c>
      <c r="E921" s="242" t="s">
        <v>1304</v>
      </c>
      <c r="F921" s="243">
        <f ca="1">+IFERROR(INDEX('Hoja de Trabajo para listado'!$A$155:$Z$1048576,MATCH($A921,'Hoja de Trabajo para listado'!$A$155:$A$1048576,0),MATCH((CUADRO!F$4&amp;$E921),'Hoja de Trabajo para listado'!$A$151:$Z$151,0)),0)+IFERROR(INDEX('Hoja de Trabajo para listado'!$AB$155:$BA$1048576,MATCH($A921,'Hoja de Trabajo para listado'!$AB$155:$AB$1048576,0),MATCH((CUADRO!F$4&amp;$E921),'Hoja de Trabajo para listado'!$AB$151:$BA$151,0)),0)+IFERROR(INDEX('Hoja de Trabajo para listado'!$BC$155:$CB$1048576,MATCH($A921,'Hoja de Trabajo para listado'!$BC$155:$BC$1048576,0),MATCH((CUADRO!F$4&amp;$E921),'Hoja de Trabajo para listado'!$BC$151:$CB$151,0)),0)+IFERROR(INDEX('Hoja de Trabajo para listado'!$DE$153:$DG$274,MATCH($A921,'Hoja de Trabajo para listado'!$DE$153:$DE$1048576,0),MATCH((CUADRO!F$4&amp;$E921),'Hoja de Trabajo para listado'!$DE$151:$DG$151,0)),0)+IFERROR(INDEX('Hoja de Trabajo para listado'!$CD$155:$DC$1048576,MATCH($A921,'Hoja de Trabajo para listado'!$CD$155:$CD$1048576,0),MATCH((CUADRO!F$4&amp;$E921),'Hoja de Trabajo para listado'!$CD$151:$DC$151,0)),0)</f>
        <v>0</v>
      </c>
      <c r="G921" s="243">
        <f ca="1">+IFERROR(INDEX('Hoja de Trabajo para listado'!$A$155:$Z$1048576,MATCH($A921,'Hoja de Trabajo para listado'!$A$155:$A$1048576,0),MATCH((CUADRO!G$4&amp;$E921),'Hoja de Trabajo para listado'!$A$151:$Z$151,0)),0)+IFERROR(INDEX('Hoja de Trabajo para listado'!$AB$155:$BA$1048576,MATCH($A921,'Hoja de Trabajo para listado'!$AB$155:$AB$1048576,0),MATCH((CUADRO!G$4&amp;$E921),'Hoja de Trabajo para listado'!$AB$151:$BA$151,0)),0)+IFERROR(INDEX('Hoja de Trabajo para listado'!$BC$155:$CB$1048576,MATCH($A921,'Hoja de Trabajo para listado'!$BC$155:$BC$1048576,0),MATCH((CUADRO!G$4&amp;$E921),'Hoja de Trabajo para listado'!$BC$151:$CB$151,0)),0)+IFERROR(INDEX('Hoja de Trabajo para listado'!$DE$153:$DG$274,MATCH($A921,'Hoja de Trabajo para listado'!$DE$153:$DE$1048576,0),MATCH((CUADRO!G$4&amp;$E921),'Hoja de Trabajo para listado'!$DE$151:$DG$151,0)),0)+IFERROR(INDEX('Hoja de Trabajo para listado'!$CD$155:$DC$1048576,MATCH($A921,'Hoja de Trabajo para listado'!$CD$155:$CD$1048576,0),MATCH((CUADRO!G$4&amp;$E921),'Hoja de Trabajo para listado'!$CD$151:$DC$151,0)),0)</f>
        <v>0</v>
      </c>
      <c r="H921" s="243">
        <f ca="1">+IFERROR(INDEX('Hoja de Trabajo para listado'!$A$155:$Z$1048576,MATCH($A921,'Hoja de Trabajo para listado'!$A$155:$A$1048576,0),MATCH((CUADRO!H$4&amp;$E921),'Hoja de Trabajo para listado'!$A$151:$Z$151,0)),0)+IFERROR(INDEX('Hoja de Trabajo para listado'!$AB$155:$BA$1048576,MATCH($A921,'Hoja de Trabajo para listado'!$AB$155:$AB$1048576,0),MATCH((CUADRO!H$4&amp;$E921),'Hoja de Trabajo para listado'!$AB$151:$BA$151,0)),0)+IFERROR(INDEX('Hoja de Trabajo para listado'!$BC$155:$CB$1048576,MATCH($A921,'Hoja de Trabajo para listado'!$BC$155:$BC$1048576,0),MATCH((CUADRO!H$4&amp;$E921),'Hoja de Trabajo para listado'!$BC$151:$CB$151,0)),0)+IFERROR(INDEX('Hoja de Trabajo para listado'!$DE$153:$DG$274,MATCH($A921,'Hoja de Trabajo para listado'!$DE$153:$DE$1048576,0),MATCH((CUADRO!H$4&amp;$E921),'Hoja de Trabajo para listado'!$DE$151:$DG$151,0)),0)+IFERROR(INDEX('Hoja de Trabajo para listado'!$CD$155:$DC$1048576,MATCH($A921,'Hoja de Trabajo para listado'!$CD$155:$CD$1048576,0),MATCH((CUADRO!H$4&amp;$E921),'Hoja de Trabajo para listado'!$CD$151:$DC$151,0)),0)</f>
        <v>0</v>
      </c>
      <c r="I921" s="243">
        <f ca="1">+IFERROR(INDEX('Hoja de Trabajo para listado'!$A$155:$Z$1048576,MATCH($A921,'Hoja de Trabajo para listado'!$A$155:$A$1048576,0),MATCH((CUADRO!I$4&amp;$E921),'Hoja de Trabajo para listado'!$A$151:$Z$151,0)),0)+IFERROR(INDEX('Hoja de Trabajo para listado'!$AB$155:$BA$1048576,MATCH($A921,'Hoja de Trabajo para listado'!$AB$155:$AB$1048576,0),MATCH((CUADRO!I$4&amp;$E921),'Hoja de Trabajo para listado'!$AB$151:$BA$151,0)),0)+IFERROR(INDEX('Hoja de Trabajo para listado'!$BC$155:$CB$1048576,MATCH($A921,'Hoja de Trabajo para listado'!$BC$155:$BC$1048576,0),MATCH((CUADRO!I$4&amp;$E921),'Hoja de Trabajo para listado'!$BC$151:$CB$151,0)),0)+IFERROR(INDEX('Hoja de Trabajo para listado'!$DE$153:$DG$274,MATCH($A921,'Hoja de Trabajo para listado'!$DE$153:$DE$1048576,0),MATCH((CUADRO!I$4&amp;$E921),'Hoja de Trabajo para listado'!$DE$151:$DG$151,0)),0)+IFERROR(INDEX('Hoja de Trabajo para listado'!$CD$155:$DC$1048576,MATCH($A921,'Hoja de Trabajo para listado'!$CD$155:$CD$1048576,0),MATCH((CUADRO!I$4&amp;$E921),'Hoja de Trabajo para listado'!$CD$151:$DC$151,0)),0)</f>
        <v>0</v>
      </c>
      <c r="J921" s="243">
        <f ca="1">+IFERROR(INDEX('Hoja de Trabajo para listado'!$A$155:$Z$1048576,MATCH($A921,'Hoja de Trabajo para listado'!$A$155:$A$1048576,0),MATCH((CUADRO!J$4&amp;$E921),'Hoja de Trabajo para listado'!$A$151:$Z$151,0)),0)+IFERROR(INDEX('Hoja de Trabajo para listado'!$AB$155:$BA$1048576,MATCH($A921,'Hoja de Trabajo para listado'!$AB$155:$AB$1048576,0),MATCH((CUADRO!J$4&amp;$E921),'Hoja de Trabajo para listado'!$AB$151:$BA$151,0)),0)+IFERROR(INDEX('Hoja de Trabajo para listado'!$BC$155:$CB$1048576,MATCH($A921,'Hoja de Trabajo para listado'!$BC$155:$BC$1048576,0),MATCH((CUADRO!J$4&amp;$E921),'Hoja de Trabajo para listado'!$BC$151:$CB$151,0)),0)+IFERROR(INDEX('Hoja de Trabajo para listado'!$DE$153:$DG$274,MATCH($A921,'Hoja de Trabajo para listado'!$DE$153:$DE$1048576,0),MATCH((CUADRO!J$4&amp;$E921),'Hoja de Trabajo para listado'!$DE$151:$DG$151,0)),0)+IFERROR(INDEX('Hoja de Trabajo para listado'!$CD$155:$DC$1048576,MATCH($A921,'Hoja de Trabajo para listado'!$CD$155:$CD$1048576,0),MATCH((CUADRO!J$4&amp;$E921),'Hoja de Trabajo para listado'!$CD$151:$DC$151,0)),0)</f>
        <v>0</v>
      </c>
      <c r="K921" s="243">
        <f ca="1">+IFERROR(INDEX('Hoja de Trabajo para listado'!$A$155:$Z$1048576,MATCH($A921,'Hoja de Trabajo para listado'!$A$155:$A$1048576,0),MATCH((CUADRO!K$4&amp;$E921),'Hoja de Trabajo para listado'!$A$151:$Z$151,0)),0)+IFERROR(INDEX('Hoja de Trabajo para listado'!$AB$155:$BA$1048576,MATCH($A921,'Hoja de Trabajo para listado'!$AB$155:$AB$1048576,0),MATCH((CUADRO!K$4&amp;$E921),'Hoja de Trabajo para listado'!$AB$151:$BA$151,0)),0)+IFERROR(INDEX('Hoja de Trabajo para listado'!$BC$155:$CB$1048576,MATCH($A921,'Hoja de Trabajo para listado'!$BC$155:$BC$1048576,0),MATCH((CUADRO!K$4&amp;$E921),'Hoja de Trabajo para listado'!$BC$151:$CB$151,0)),0)+IFERROR(INDEX('Hoja de Trabajo para listado'!$DE$153:$DG$274,MATCH($A921,'Hoja de Trabajo para listado'!$DE$153:$DE$1048576,0),MATCH((CUADRO!K$4&amp;$E921),'Hoja de Trabajo para listado'!$DE$151:$DG$151,0)),0)+IFERROR(INDEX('Hoja de Trabajo para listado'!$CD$155:$DC$1048576,MATCH($A921,'Hoja de Trabajo para listado'!$CD$155:$CD$1048576,0),MATCH((CUADRO!K$4&amp;$E921),'Hoja de Trabajo para listado'!$CD$151:$DC$151,0)),0)</f>
        <v>0</v>
      </c>
      <c r="L921" s="243">
        <f ca="1">+IFERROR(INDEX('Hoja de Trabajo para listado'!$A$155:$Z$1048576,MATCH($A921,'Hoja de Trabajo para listado'!$A$155:$A$1048576,0),MATCH((CUADRO!L$4&amp;$E921),'Hoja de Trabajo para listado'!$A$151:$Z$151,0)),0)+IFERROR(INDEX('Hoja de Trabajo para listado'!$AB$155:$BA$1048576,MATCH($A921,'Hoja de Trabajo para listado'!$AB$155:$AB$1048576,0),MATCH((CUADRO!L$4&amp;$E921),'Hoja de Trabajo para listado'!$AB$151:$BA$151,0)),0)+IFERROR(INDEX('Hoja de Trabajo para listado'!$BC$155:$CB$1048576,MATCH($A921,'Hoja de Trabajo para listado'!$BC$155:$BC$1048576,0),MATCH((CUADRO!L$4&amp;$E921),'Hoja de Trabajo para listado'!$BC$151:$CB$151,0)),0)+IFERROR(INDEX('Hoja de Trabajo para listado'!$DE$153:$DG$274,MATCH($A921,'Hoja de Trabajo para listado'!$DE$153:$DE$1048576,0),MATCH((CUADRO!L$4&amp;$E921),'Hoja de Trabajo para listado'!$DE$151:$DG$151,0)),0)+IFERROR(INDEX('Hoja de Trabajo para listado'!$CD$155:$DC$1048576,MATCH($A921,'Hoja de Trabajo para listado'!$CD$155:$CD$1048576,0),MATCH((CUADRO!L$4&amp;$E921),'Hoja de Trabajo para listado'!$CD$151:$DC$151,0)),0)</f>
        <v>0</v>
      </c>
      <c r="M921" s="243">
        <f ca="1">+IFERROR(INDEX('Hoja de Trabajo para listado'!$A$155:$Z$1048576,MATCH($A921,'Hoja de Trabajo para listado'!$A$155:$A$1048576,0),MATCH((CUADRO!M$4&amp;$E921),'Hoja de Trabajo para listado'!$A$151:$Z$151,0)),0)+IFERROR(INDEX('Hoja de Trabajo para listado'!$AB$155:$BA$1048576,MATCH($A921,'Hoja de Trabajo para listado'!$AB$155:$AB$1048576,0),MATCH((CUADRO!M$4&amp;$E921),'Hoja de Trabajo para listado'!$AB$151:$BA$151,0)),0)+IFERROR(INDEX('Hoja de Trabajo para listado'!$BC$155:$CB$1048576,MATCH($A921,'Hoja de Trabajo para listado'!$BC$155:$BC$1048576,0),MATCH((CUADRO!M$4&amp;$E921),'Hoja de Trabajo para listado'!$BC$151:$CB$151,0)),0)+IFERROR(INDEX('Hoja de Trabajo para listado'!$DE$153:$DG$274,MATCH($A921,'Hoja de Trabajo para listado'!$DE$153:$DE$1048576,0),MATCH((CUADRO!M$4&amp;$E921),'Hoja de Trabajo para listado'!$DE$151:$DG$151,0)),0)+IFERROR(INDEX('Hoja de Trabajo para listado'!$CD$155:$DC$1048576,MATCH($A921,'Hoja de Trabajo para listado'!$CD$155:$CD$1048576,0),MATCH((CUADRO!M$4&amp;$E921),'Hoja de Trabajo para listado'!$CD$151:$DC$151,0)),0)</f>
        <v>0</v>
      </c>
      <c r="N921" s="243">
        <f ca="1">+IFERROR(INDEX('Hoja de Trabajo para listado'!$A$155:$Z$1048576,MATCH($A921,'Hoja de Trabajo para listado'!$A$155:$A$1048576,0),MATCH((CUADRO!N$4&amp;$E921),'Hoja de Trabajo para listado'!$A$151:$Z$151,0)),0)+IFERROR(INDEX('Hoja de Trabajo para listado'!$AB$155:$BA$1048576,MATCH($A921,'Hoja de Trabajo para listado'!$AB$155:$AB$1048576,0),MATCH((CUADRO!N$4&amp;$E921),'Hoja de Trabajo para listado'!$AB$151:$BA$151,0)),0)+IFERROR(INDEX('Hoja de Trabajo para listado'!$BC$155:$CB$1048576,MATCH($A921,'Hoja de Trabajo para listado'!$BC$155:$BC$1048576,0),MATCH((CUADRO!N$4&amp;$E921),'Hoja de Trabajo para listado'!$BC$151:$CB$151,0)),0)+IFERROR(INDEX('Hoja de Trabajo para listado'!$DE$153:$DG$274,MATCH($A921,'Hoja de Trabajo para listado'!$DE$153:$DE$1048576,0),MATCH((CUADRO!N$4&amp;$E921),'Hoja de Trabajo para listado'!$DE$151:$DG$151,0)),0)+IFERROR(INDEX('Hoja de Trabajo para listado'!$CD$155:$DC$1048576,MATCH($A921,'Hoja de Trabajo para listado'!$CD$155:$CD$1048576,0),MATCH((CUADRO!N$4&amp;$E921),'Hoja de Trabajo para listado'!$CD$151:$DC$151,0)),0)</f>
        <v>0</v>
      </c>
      <c r="O921" s="243">
        <f ca="1">+IFERROR(INDEX('Hoja de Trabajo para listado'!$A$155:$Z$1048576,MATCH($A921,'Hoja de Trabajo para listado'!$A$155:$A$1048576,0),MATCH((CUADRO!O$4&amp;$E921),'Hoja de Trabajo para listado'!$A$151:$Z$151,0)),0)+IFERROR(INDEX('Hoja de Trabajo para listado'!$AB$155:$BA$1048576,MATCH($A921,'Hoja de Trabajo para listado'!$AB$155:$AB$1048576,0),MATCH((CUADRO!O$4&amp;$E921),'Hoja de Trabajo para listado'!$AB$151:$BA$151,0)),0)+IFERROR(INDEX('Hoja de Trabajo para listado'!$BC$155:$CB$1048576,MATCH($A921,'Hoja de Trabajo para listado'!$BC$155:$BC$1048576,0),MATCH((CUADRO!O$4&amp;$E921),'Hoja de Trabajo para listado'!$BC$151:$CB$151,0)),0)+IFERROR(INDEX('Hoja de Trabajo para listado'!$DE$153:$DG$274,MATCH($A921,'Hoja de Trabajo para listado'!$DE$153:$DE$1048576,0),MATCH((CUADRO!O$4&amp;$E921),'Hoja de Trabajo para listado'!$DE$151:$DG$151,0)),0)+IFERROR(INDEX('Hoja de Trabajo para listado'!$CD$155:$DC$1048576,MATCH($A921,'Hoja de Trabajo para listado'!$CD$155:$CD$1048576,0),MATCH((CUADRO!O$4&amp;$E921),'Hoja de Trabajo para listado'!$CD$151:$DC$151,0)),0)</f>
        <v>0</v>
      </c>
      <c r="P921" s="243">
        <f ca="1">+IFERROR(INDEX('Hoja de Trabajo para listado'!$A$155:$Z$1048576,MATCH($A921,'Hoja de Trabajo para listado'!$A$155:$A$1048576,0),MATCH((CUADRO!P$4&amp;$E921),'Hoja de Trabajo para listado'!$A$151:$Z$151,0)),0)+IFERROR(INDEX('Hoja de Trabajo para listado'!$AB$155:$BA$1048576,MATCH($A921,'Hoja de Trabajo para listado'!$AB$155:$AB$1048576,0),MATCH((CUADRO!P$4&amp;$E921),'Hoja de Trabajo para listado'!$AB$151:$BA$151,0)),0)+IFERROR(INDEX('Hoja de Trabajo para listado'!$BC$155:$CB$1048576,MATCH($A921,'Hoja de Trabajo para listado'!$BC$155:$BC$1048576,0),MATCH((CUADRO!P$4&amp;$E921),'Hoja de Trabajo para listado'!$BC$151:$CB$151,0)),0)+IFERROR(INDEX('Hoja de Trabajo para listado'!$DE$153:$DG$274,MATCH($A921,'Hoja de Trabajo para listado'!$DE$153:$DE$1048576,0),MATCH((CUADRO!P$4&amp;$E921),'Hoja de Trabajo para listado'!$DE$151:$DG$151,0)),0)+IFERROR(INDEX('Hoja de Trabajo para listado'!$CD$155:$DC$1048576,MATCH($A921,'Hoja de Trabajo para listado'!$CD$155:$CD$1048576,0),MATCH((CUADRO!P$4&amp;$E921),'Hoja de Trabajo para listado'!$CD$151:$DC$151,0)),0)</f>
        <v>0</v>
      </c>
      <c r="Q921" s="243">
        <f ca="1">+IFERROR(INDEX('Hoja de Trabajo para listado'!$A$155:$Z$1048576,MATCH($A921,'Hoja de Trabajo para listado'!$A$155:$A$1048576,0),MATCH((CUADRO!Q$4&amp;$E921),'Hoja de Trabajo para listado'!$A$151:$Z$151,0)),0)+IFERROR(INDEX('Hoja de Trabajo para listado'!$AB$155:$BA$1048576,MATCH($A921,'Hoja de Trabajo para listado'!$AB$155:$AB$1048576,0),MATCH((CUADRO!Q$4&amp;$E921),'Hoja de Trabajo para listado'!$AB$151:$BA$151,0)),0)+IFERROR(INDEX('Hoja de Trabajo para listado'!$BC$155:$CB$1048576,MATCH($A921,'Hoja de Trabajo para listado'!$BC$155:$BC$1048576,0),MATCH((CUADRO!Q$4&amp;$E921),'Hoja de Trabajo para listado'!$BC$151:$CB$151,0)),0)+IFERROR(INDEX('Hoja de Trabajo para listado'!$DE$153:$DG$274,MATCH($A921,'Hoja de Trabajo para listado'!$DE$153:$DE$1048576,0),MATCH((CUADRO!Q$4&amp;$E921),'Hoja de Trabajo para listado'!$DE$151:$DG$151,0)),0)+IFERROR(INDEX('Hoja de Trabajo para listado'!$CD$155:$DC$1048576,MATCH($A921,'Hoja de Trabajo para listado'!$CD$155:$CD$1048576,0),MATCH((CUADRO!Q$4&amp;$E921),'Hoja de Trabajo para listado'!$CD$151:$DC$151,0)),0)</f>
        <v>0</v>
      </c>
      <c r="R921" s="243">
        <f t="shared" ca="1" si="35"/>
        <v>0</v>
      </c>
      <c r="S921" s="249"/>
      <c r="T921" s="243">
        <f ca="1">+T922</f>
        <v>0</v>
      </c>
      <c r="U921" s="242">
        <f t="shared" si="36"/>
        <v>1</v>
      </c>
      <c r="V921" s="333" t="str">
        <f>+VLOOKUP(A921,bd_lista!$A$3:$E$592,5,FALSE)</f>
        <v>Gobiernos Autonomos Municipales</v>
      </c>
      <c r="W921" s="387" t="str">
        <f>+V921</f>
        <v>Gobiernos Autonomos Municipales</v>
      </c>
      <c r="X921" s="242">
        <f>+VLOOKUP(A921,[4]Sheet1!$A$13:$D$744,4,FALSE)</f>
        <v>0</v>
      </c>
      <c r="Y921" s="242" t="e">
        <f>+VLOOKUP(X921,bd_lista!$A$3:$C$592,3,FALSE)</f>
        <v>#N/A</v>
      </c>
      <c r="Z921" s="294">
        <f>+X921</f>
        <v>0</v>
      </c>
      <c r="AA921" s="295" t="e">
        <f>+Y921</f>
        <v>#N/A</v>
      </c>
    </row>
    <row r="922" spans="1:27" customFormat="1" ht="15" hidden="1" customHeight="1">
      <c r="A922" s="32">
        <v>1603</v>
      </c>
      <c r="B922" s="393"/>
      <c r="C922" s="247" t="str">
        <f>+VLOOKUP(A922,bd_lista!$A$3:$C$592,3,FALSE)</f>
        <v>Gobierno Autónomo Municipal de Bermejo</v>
      </c>
      <c r="D922" s="390"/>
      <c r="E922" s="244" t="s">
        <v>1305</v>
      </c>
      <c r="F922" s="245">
        <f ca="1">+IFERROR(INDEX('Hoja de Trabajo para listado'!$A$155:$Z$1048576,MATCH($A922,'Hoja de Trabajo para listado'!$A$155:$A$1048576,0),MATCH((CUADRO!F$4&amp;$E922),'Hoja de Trabajo para listado'!$A$151:$Z$151,0)),0)+IFERROR(INDEX('Hoja de Trabajo para listado'!$AB$155:$BA$1048576,MATCH($A922,'Hoja de Trabajo para listado'!$AB$155:$AB$1048576,0),MATCH((CUADRO!F$4&amp;$E922),'Hoja de Trabajo para listado'!$AB$151:$BA$151,0)),0)+IFERROR(INDEX('Hoja de Trabajo para listado'!$BC$155:$CB$1048576,MATCH($A922,'Hoja de Trabajo para listado'!$BC$155:$BC$1048576,0),MATCH((CUADRO!F$4&amp;$E922),'Hoja de Trabajo para listado'!$BC$151:$CB$151,0)),0)+IFERROR(INDEX('Hoja de Trabajo para listado'!$DE$153:$DG$274,MATCH($A922,'Hoja de Trabajo para listado'!$DE$153:$DE$1048576,0),MATCH((CUADRO!F$4&amp;$E922),'Hoja de Trabajo para listado'!$DE$151:$DG$151,0)),0)+IFERROR(INDEX('Hoja de Trabajo para listado'!$CD$155:$DC$1048576,MATCH($A922,'Hoja de Trabajo para listado'!$CD$155:$CD$1048576,0),MATCH((CUADRO!F$4&amp;$E922),'Hoja de Trabajo para listado'!$CD$151:$DC$151,0)),0)</f>
        <v>0</v>
      </c>
      <c r="G922" s="245">
        <f ca="1">+IFERROR(INDEX('Hoja de Trabajo para listado'!$A$155:$Z$1048576,MATCH($A922,'Hoja de Trabajo para listado'!$A$155:$A$1048576,0),MATCH((CUADRO!G$4&amp;$E922),'Hoja de Trabajo para listado'!$A$151:$Z$151,0)),0)+IFERROR(INDEX('Hoja de Trabajo para listado'!$AB$155:$BA$1048576,MATCH($A922,'Hoja de Trabajo para listado'!$AB$155:$AB$1048576,0),MATCH((CUADRO!G$4&amp;$E922),'Hoja de Trabajo para listado'!$AB$151:$BA$151,0)),0)+IFERROR(INDEX('Hoja de Trabajo para listado'!$BC$155:$CB$1048576,MATCH($A922,'Hoja de Trabajo para listado'!$BC$155:$BC$1048576,0),MATCH((CUADRO!G$4&amp;$E922),'Hoja de Trabajo para listado'!$BC$151:$CB$151,0)),0)+IFERROR(INDEX('Hoja de Trabajo para listado'!$DE$153:$DG$274,MATCH($A922,'Hoja de Trabajo para listado'!$DE$153:$DE$1048576,0),MATCH((CUADRO!G$4&amp;$E922),'Hoja de Trabajo para listado'!$DE$151:$DG$151,0)),0)+IFERROR(INDEX('Hoja de Trabajo para listado'!$CD$155:$DC$1048576,MATCH($A922,'Hoja de Trabajo para listado'!$CD$155:$CD$1048576,0),MATCH((CUADRO!G$4&amp;$E922),'Hoja de Trabajo para listado'!$CD$151:$DC$151,0)),0)</f>
        <v>0</v>
      </c>
      <c r="H922" s="245">
        <f ca="1">+IFERROR(INDEX('Hoja de Trabajo para listado'!$A$155:$Z$1048576,MATCH($A922,'Hoja de Trabajo para listado'!$A$155:$A$1048576,0),MATCH((CUADRO!H$4&amp;$E922),'Hoja de Trabajo para listado'!$A$151:$Z$151,0)),0)+IFERROR(INDEX('Hoja de Trabajo para listado'!$AB$155:$BA$1048576,MATCH($A922,'Hoja de Trabajo para listado'!$AB$155:$AB$1048576,0),MATCH((CUADRO!H$4&amp;$E922),'Hoja de Trabajo para listado'!$AB$151:$BA$151,0)),0)+IFERROR(INDEX('Hoja de Trabajo para listado'!$BC$155:$CB$1048576,MATCH($A922,'Hoja de Trabajo para listado'!$BC$155:$BC$1048576,0),MATCH((CUADRO!H$4&amp;$E922),'Hoja de Trabajo para listado'!$BC$151:$CB$151,0)),0)+IFERROR(INDEX('Hoja de Trabajo para listado'!$DE$153:$DG$274,MATCH($A922,'Hoja de Trabajo para listado'!$DE$153:$DE$1048576,0),MATCH((CUADRO!H$4&amp;$E922),'Hoja de Trabajo para listado'!$DE$151:$DG$151,0)),0)+IFERROR(INDEX('Hoja de Trabajo para listado'!$CD$155:$DC$1048576,MATCH($A922,'Hoja de Trabajo para listado'!$CD$155:$CD$1048576,0),MATCH((CUADRO!H$4&amp;$E922),'Hoja de Trabajo para listado'!$CD$151:$DC$151,0)),0)</f>
        <v>0</v>
      </c>
      <c r="I922" s="245">
        <f ca="1">+IFERROR(INDEX('Hoja de Trabajo para listado'!$A$155:$Z$1048576,MATCH($A922,'Hoja de Trabajo para listado'!$A$155:$A$1048576,0),MATCH((CUADRO!I$4&amp;$E922),'Hoja de Trabajo para listado'!$A$151:$Z$151,0)),0)+IFERROR(INDEX('Hoja de Trabajo para listado'!$AB$155:$BA$1048576,MATCH($A922,'Hoja de Trabajo para listado'!$AB$155:$AB$1048576,0),MATCH((CUADRO!I$4&amp;$E922),'Hoja de Trabajo para listado'!$AB$151:$BA$151,0)),0)+IFERROR(INDEX('Hoja de Trabajo para listado'!$BC$155:$CB$1048576,MATCH($A922,'Hoja de Trabajo para listado'!$BC$155:$BC$1048576,0),MATCH((CUADRO!I$4&amp;$E922),'Hoja de Trabajo para listado'!$BC$151:$CB$151,0)),0)+IFERROR(INDEX('Hoja de Trabajo para listado'!$DE$153:$DG$274,MATCH($A922,'Hoja de Trabajo para listado'!$DE$153:$DE$1048576,0),MATCH((CUADRO!I$4&amp;$E922),'Hoja de Trabajo para listado'!$DE$151:$DG$151,0)),0)+IFERROR(INDEX('Hoja de Trabajo para listado'!$CD$155:$DC$1048576,MATCH($A922,'Hoja de Trabajo para listado'!$CD$155:$CD$1048576,0),MATCH((CUADRO!I$4&amp;$E922),'Hoja de Trabajo para listado'!$CD$151:$DC$151,0)),0)</f>
        <v>0</v>
      </c>
      <c r="J922" s="245">
        <f ca="1">+IFERROR(INDEX('Hoja de Trabajo para listado'!$A$155:$Z$1048576,MATCH($A922,'Hoja de Trabajo para listado'!$A$155:$A$1048576,0),MATCH((CUADRO!J$4&amp;$E922),'Hoja de Trabajo para listado'!$A$151:$Z$151,0)),0)+IFERROR(INDEX('Hoja de Trabajo para listado'!$AB$155:$BA$1048576,MATCH($A922,'Hoja de Trabajo para listado'!$AB$155:$AB$1048576,0),MATCH((CUADRO!J$4&amp;$E922),'Hoja de Trabajo para listado'!$AB$151:$BA$151,0)),0)+IFERROR(INDEX('Hoja de Trabajo para listado'!$BC$155:$CB$1048576,MATCH($A922,'Hoja de Trabajo para listado'!$BC$155:$BC$1048576,0),MATCH((CUADRO!J$4&amp;$E922),'Hoja de Trabajo para listado'!$BC$151:$CB$151,0)),0)+IFERROR(INDEX('Hoja de Trabajo para listado'!$DE$153:$DG$274,MATCH($A922,'Hoja de Trabajo para listado'!$DE$153:$DE$1048576,0),MATCH((CUADRO!J$4&amp;$E922),'Hoja de Trabajo para listado'!$DE$151:$DG$151,0)),0)+IFERROR(INDEX('Hoja de Trabajo para listado'!$CD$155:$DC$1048576,MATCH($A922,'Hoja de Trabajo para listado'!$CD$155:$CD$1048576,0),MATCH((CUADRO!J$4&amp;$E922),'Hoja de Trabajo para listado'!$CD$151:$DC$151,0)),0)</f>
        <v>0</v>
      </c>
      <c r="K922" s="245">
        <f ca="1">+IFERROR(INDEX('Hoja de Trabajo para listado'!$A$155:$Z$1048576,MATCH($A922,'Hoja de Trabajo para listado'!$A$155:$A$1048576,0),MATCH((CUADRO!K$4&amp;$E922),'Hoja de Trabajo para listado'!$A$151:$Z$151,0)),0)+IFERROR(INDEX('Hoja de Trabajo para listado'!$AB$155:$BA$1048576,MATCH($A922,'Hoja de Trabajo para listado'!$AB$155:$AB$1048576,0),MATCH((CUADRO!K$4&amp;$E922),'Hoja de Trabajo para listado'!$AB$151:$BA$151,0)),0)+IFERROR(INDEX('Hoja de Trabajo para listado'!$BC$155:$CB$1048576,MATCH($A922,'Hoja de Trabajo para listado'!$BC$155:$BC$1048576,0),MATCH((CUADRO!K$4&amp;$E922),'Hoja de Trabajo para listado'!$BC$151:$CB$151,0)),0)+IFERROR(INDEX('Hoja de Trabajo para listado'!$DE$153:$DG$274,MATCH($A922,'Hoja de Trabajo para listado'!$DE$153:$DE$1048576,0),MATCH((CUADRO!K$4&amp;$E922),'Hoja de Trabajo para listado'!$DE$151:$DG$151,0)),0)+IFERROR(INDEX('Hoja de Trabajo para listado'!$CD$155:$DC$1048576,MATCH($A922,'Hoja de Trabajo para listado'!$CD$155:$CD$1048576,0),MATCH((CUADRO!K$4&amp;$E922),'Hoja de Trabajo para listado'!$CD$151:$DC$151,0)),0)</f>
        <v>0</v>
      </c>
      <c r="L922" s="245">
        <f ca="1">+IFERROR(INDEX('Hoja de Trabajo para listado'!$A$155:$Z$1048576,MATCH($A922,'Hoja de Trabajo para listado'!$A$155:$A$1048576,0),MATCH((CUADRO!L$4&amp;$E922),'Hoja de Trabajo para listado'!$A$151:$Z$151,0)),0)+IFERROR(INDEX('Hoja de Trabajo para listado'!$AB$155:$BA$1048576,MATCH($A922,'Hoja de Trabajo para listado'!$AB$155:$AB$1048576,0),MATCH((CUADRO!L$4&amp;$E922),'Hoja de Trabajo para listado'!$AB$151:$BA$151,0)),0)+IFERROR(INDEX('Hoja de Trabajo para listado'!$BC$155:$CB$1048576,MATCH($A922,'Hoja de Trabajo para listado'!$BC$155:$BC$1048576,0),MATCH((CUADRO!L$4&amp;$E922),'Hoja de Trabajo para listado'!$BC$151:$CB$151,0)),0)+IFERROR(INDEX('Hoja de Trabajo para listado'!$DE$153:$DG$274,MATCH($A922,'Hoja de Trabajo para listado'!$DE$153:$DE$1048576,0),MATCH((CUADRO!L$4&amp;$E922),'Hoja de Trabajo para listado'!$DE$151:$DG$151,0)),0)+IFERROR(INDEX('Hoja de Trabajo para listado'!$CD$155:$DC$1048576,MATCH($A922,'Hoja de Trabajo para listado'!$CD$155:$CD$1048576,0),MATCH((CUADRO!L$4&amp;$E922),'Hoja de Trabajo para listado'!$CD$151:$DC$151,0)),0)</f>
        <v>0</v>
      </c>
      <c r="M922" s="245">
        <f ca="1">+IFERROR(INDEX('Hoja de Trabajo para listado'!$A$155:$Z$1048576,MATCH($A922,'Hoja de Trabajo para listado'!$A$155:$A$1048576,0),MATCH((CUADRO!M$4&amp;$E922),'Hoja de Trabajo para listado'!$A$151:$Z$151,0)),0)+IFERROR(INDEX('Hoja de Trabajo para listado'!$AB$155:$BA$1048576,MATCH($A922,'Hoja de Trabajo para listado'!$AB$155:$AB$1048576,0),MATCH((CUADRO!M$4&amp;$E922),'Hoja de Trabajo para listado'!$AB$151:$BA$151,0)),0)+IFERROR(INDEX('Hoja de Trabajo para listado'!$BC$155:$CB$1048576,MATCH($A922,'Hoja de Trabajo para listado'!$BC$155:$BC$1048576,0),MATCH((CUADRO!M$4&amp;$E922),'Hoja de Trabajo para listado'!$BC$151:$CB$151,0)),0)+IFERROR(INDEX('Hoja de Trabajo para listado'!$DE$153:$DG$274,MATCH($A922,'Hoja de Trabajo para listado'!$DE$153:$DE$1048576,0),MATCH((CUADRO!M$4&amp;$E922),'Hoja de Trabajo para listado'!$DE$151:$DG$151,0)),0)+IFERROR(INDEX('Hoja de Trabajo para listado'!$CD$155:$DC$1048576,MATCH($A922,'Hoja de Trabajo para listado'!$CD$155:$CD$1048576,0),MATCH((CUADRO!M$4&amp;$E922),'Hoja de Trabajo para listado'!$CD$151:$DC$151,0)),0)</f>
        <v>0</v>
      </c>
      <c r="N922" s="245">
        <f ca="1">+IFERROR(INDEX('Hoja de Trabajo para listado'!$A$155:$Z$1048576,MATCH($A922,'Hoja de Trabajo para listado'!$A$155:$A$1048576,0),MATCH((CUADRO!N$4&amp;$E922),'Hoja de Trabajo para listado'!$A$151:$Z$151,0)),0)+IFERROR(INDEX('Hoja de Trabajo para listado'!$AB$155:$BA$1048576,MATCH($A922,'Hoja de Trabajo para listado'!$AB$155:$AB$1048576,0),MATCH((CUADRO!N$4&amp;$E922),'Hoja de Trabajo para listado'!$AB$151:$BA$151,0)),0)+IFERROR(INDEX('Hoja de Trabajo para listado'!$BC$155:$CB$1048576,MATCH($A922,'Hoja de Trabajo para listado'!$BC$155:$BC$1048576,0),MATCH((CUADRO!N$4&amp;$E922),'Hoja de Trabajo para listado'!$BC$151:$CB$151,0)),0)+IFERROR(INDEX('Hoja de Trabajo para listado'!$DE$153:$DG$274,MATCH($A922,'Hoja de Trabajo para listado'!$DE$153:$DE$1048576,0),MATCH((CUADRO!N$4&amp;$E922),'Hoja de Trabajo para listado'!$DE$151:$DG$151,0)),0)+IFERROR(INDEX('Hoja de Trabajo para listado'!$CD$155:$DC$1048576,MATCH($A922,'Hoja de Trabajo para listado'!$CD$155:$CD$1048576,0),MATCH((CUADRO!N$4&amp;$E922),'Hoja de Trabajo para listado'!$CD$151:$DC$151,0)),0)</f>
        <v>0</v>
      </c>
      <c r="O922" s="245">
        <f ca="1">+IFERROR(INDEX('Hoja de Trabajo para listado'!$A$155:$Z$1048576,MATCH($A922,'Hoja de Trabajo para listado'!$A$155:$A$1048576,0),MATCH((CUADRO!O$4&amp;$E922),'Hoja de Trabajo para listado'!$A$151:$Z$151,0)),0)+IFERROR(INDEX('Hoja de Trabajo para listado'!$AB$155:$BA$1048576,MATCH($A922,'Hoja de Trabajo para listado'!$AB$155:$AB$1048576,0),MATCH((CUADRO!O$4&amp;$E922),'Hoja de Trabajo para listado'!$AB$151:$BA$151,0)),0)+IFERROR(INDEX('Hoja de Trabajo para listado'!$BC$155:$CB$1048576,MATCH($A922,'Hoja de Trabajo para listado'!$BC$155:$BC$1048576,0),MATCH((CUADRO!O$4&amp;$E922),'Hoja de Trabajo para listado'!$BC$151:$CB$151,0)),0)+IFERROR(INDEX('Hoja de Trabajo para listado'!$DE$153:$DG$274,MATCH($A922,'Hoja de Trabajo para listado'!$DE$153:$DE$1048576,0),MATCH((CUADRO!O$4&amp;$E922),'Hoja de Trabajo para listado'!$DE$151:$DG$151,0)),0)+IFERROR(INDEX('Hoja de Trabajo para listado'!$CD$155:$DC$1048576,MATCH($A922,'Hoja de Trabajo para listado'!$CD$155:$CD$1048576,0),MATCH((CUADRO!O$4&amp;$E922),'Hoja de Trabajo para listado'!$CD$151:$DC$151,0)),0)</f>
        <v>0</v>
      </c>
      <c r="P922" s="245">
        <f ca="1">+IFERROR(INDEX('Hoja de Trabajo para listado'!$A$155:$Z$1048576,MATCH($A922,'Hoja de Trabajo para listado'!$A$155:$A$1048576,0),MATCH((CUADRO!P$4&amp;$E922),'Hoja de Trabajo para listado'!$A$151:$Z$151,0)),0)+IFERROR(INDEX('Hoja de Trabajo para listado'!$AB$155:$BA$1048576,MATCH($A922,'Hoja de Trabajo para listado'!$AB$155:$AB$1048576,0),MATCH((CUADRO!P$4&amp;$E922),'Hoja de Trabajo para listado'!$AB$151:$BA$151,0)),0)+IFERROR(INDEX('Hoja de Trabajo para listado'!$BC$155:$CB$1048576,MATCH($A922,'Hoja de Trabajo para listado'!$BC$155:$BC$1048576,0),MATCH((CUADRO!P$4&amp;$E922),'Hoja de Trabajo para listado'!$BC$151:$CB$151,0)),0)+IFERROR(INDEX('Hoja de Trabajo para listado'!$DE$153:$DG$274,MATCH($A922,'Hoja de Trabajo para listado'!$DE$153:$DE$1048576,0),MATCH((CUADRO!P$4&amp;$E922),'Hoja de Trabajo para listado'!$DE$151:$DG$151,0)),0)+IFERROR(INDEX('Hoja de Trabajo para listado'!$CD$155:$DC$1048576,MATCH($A922,'Hoja de Trabajo para listado'!$CD$155:$CD$1048576,0),MATCH((CUADRO!P$4&amp;$E922),'Hoja de Trabajo para listado'!$CD$151:$DC$151,0)),0)</f>
        <v>0</v>
      </c>
      <c r="Q922" s="245">
        <f ca="1">+IFERROR(INDEX('Hoja de Trabajo para listado'!$A$155:$Z$1048576,MATCH($A922,'Hoja de Trabajo para listado'!$A$155:$A$1048576,0),MATCH((CUADRO!Q$4&amp;$E922),'Hoja de Trabajo para listado'!$A$151:$Z$151,0)),0)+IFERROR(INDEX('Hoja de Trabajo para listado'!$AB$155:$BA$1048576,MATCH($A922,'Hoja de Trabajo para listado'!$AB$155:$AB$1048576,0),MATCH((CUADRO!Q$4&amp;$E922),'Hoja de Trabajo para listado'!$AB$151:$BA$151,0)),0)+IFERROR(INDEX('Hoja de Trabajo para listado'!$BC$155:$CB$1048576,MATCH($A922,'Hoja de Trabajo para listado'!$BC$155:$BC$1048576,0),MATCH((CUADRO!Q$4&amp;$E922),'Hoja de Trabajo para listado'!$BC$151:$CB$151,0)),0)+IFERROR(INDEX('Hoja de Trabajo para listado'!$DE$153:$DG$274,MATCH($A922,'Hoja de Trabajo para listado'!$DE$153:$DE$1048576,0),MATCH((CUADRO!Q$4&amp;$E922),'Hoja de Trabajo para listado'!$DE$151:$DG$151,0)),0)+IFERROR(INDEX('Hoja de Trabajo para listado'!$CD$155:$DC$1048576,MATCH($A922,'Hoja de Trabajo para listado'!$CD$155:$CD$1048576,0),MATCH((CUADRO!Q$4&amp;$E922),'Hoja de Trabajo para listado'!$CD$151:$DC$151,0)),0)</f>
        <v>0</v>
      </c>
      <c r="R922" s="245">
        <f t="shared" ca="1" si="35"/>
        <v>0</v>
      </c>
      <c r="S922" s="259">
        <f ca="1">+R921+R922</f>
        <v>0</v>
      </c>
      <c r="T922" s="245">
        <f ca="1">+S922</f>
        <v>0</v>
      </c>
      <c r="U922" s="244">
        <f t="shared" si="36"/>
        <v>2</v>
      </c>
      <c r="V922" s="333" t="str">
        <f>+VLOOKUP(A922,bd_lista!$A$3:$E$592,5,FALSE)</f>
        <v>Gobiernos Autonomos Municipales</v>
      </c>
      <c r="W922" s="388"/>
      <c r="X922" s="242">
        <f>+VLOOKUP(A922,[4]Sheet1!$A$13:$D$744,4,FALSE)</f>
        <v>0</v>
      </c>
      <c r="Y922" s="242" t="e">
        <f>+VLOOKUP(X922,bd_lista!$A$3:$C$592,3,FALSE)</f>
        <v>#N/A</v>
      </c>
      <c r="Z922" s="292"/>
      <c r="AA922" s="293"/>
    </row>
    <row r="923" spans="1:27" customFormat="1" ht="15" hidden="1" customHeight="1">
      <c r="A923" s="32">
        <v>1604</v>
      </c>
      <c r="B923" s="392">
        <f>+A923</f>
        <v>1604</v>
      </c>
      <c r="C923" s="247" t="str">
        <f>+VLOOKUP(A923,bd_lista!$A$3:$C$592,3,FALSE)</f>
        <v>Gobierno Autónomo Municipal de Yacuiba</v>
      </c>
      <c r="D923" s="389" t="str">
        <f>+C923</f>
        <v>Gobierno Autónomo Municipal de Yacuiba</v>
      </c>
      <c r="E923" s="242" t="s">
        <v>1304</v>
      </c>
      <c r="F923" s="243">
        <f ca="1">+IFERROR(INDEX('Hoja de Trabajo para listado'!$A$155:$Z$1048576,MATCH($A923,'Hoja de Trabajo para listado'!$A$155:$A$1048576,0),MATCH((CUADRO!F$4&amp;$E923),'Hoja de Trabajo para listado'!$A$151:$Z$151,0)),0)+IFERROR(INDEX('Hoja de Trabajo para listado'!$AB$155:$BA$1048576,MATCH($A923,'Hoja de Trabajo para listado'!$AB$155:$AB$1048576,0),MATCH((CUADRO!F$4&amp;$E923),'Hoja de Trabajo para listado'!$AB$151:$BA$151,0)),0)+IFERROR(INDEX('Hoja de Trabajo para listado'!$BC$155:$CB$1048576,MATCH($A923,'Hoja de Trabajo para listado'!$BC$155:$BC$1048576,0),MATCH((CUADRO!F$4&amp;$E923),'Hoja de Trabajo para listado'!$BC$151:$CB$151,0)),0)+IFERROR(INDEX('Hoja de Trabajo para listado'!$DE$153:$DG$274,MATCH($A923,'Hoja de Trabajo para listado'!$DE$153:$DE$1048576,0),MATCH((CUADRO!F$4&amp;$E923),'Hoja de Trabajo para listado'!$DE$151:$DG$151,0)),0)+IFERROR(INDEX('Hoja de Trabajo para listado'!$CD$155:$DC$1048576,MATCH($A923,'Hoja de Trabajo para listado'!$CD$155:$CD$1048576,0),MATCH((CUADRO!F$4&amp;$E923),'Hoja de Trabajo para listado'!$CD$151:$DC$151,0)),0)</f>
        <v>0</v>
      </c>
      <c r="G923" s="243">
        <f ca="1">+IFERROR(INDEX('Hoja de Trabajo para listado'!$A$155:$Z$1048576,MATCH($A923,'Hoja de Trabajo para listado'!$A$155:$A$1048576,0),MATCH((CUADRO!G$4&amp;$E923),'Hoja de Trabajo para listado'!$A$151:$Z$151,0)),0)+IFERROR(INDEX('Hoja de Trabajo para listado'!$AB$155:$BA$1048576,MATCH($A923,'Hoja de Trabajo para listado'!$AB$155:$AB$1048576,0),MATCH((CUADRO!G$4&amp;$E923),'Hoja de Trabajo para listado'!$AB$151:$BA$151,0)),0)+IFERROR(INDEX('Hoja de Trabajo para listado'!$BC$155:$CB$1048576,MATCH($A923,'Hoja de Trabajo para listado'!$BC$155:$BC$1048576,0),MATCH((CUADRO!G$4&amp;$E923),'Hoja de Trabajo para listado'!$BC$151:$CB$151,0)),0)+IFERROR(INDEX('Hoja de Trabajo para listado'!$DE$153:$DG$274,MATCH($A923,'Hoja de Trabajo para listado'!$DE$153:$DE$1048576,0),MATCH((CUADRO!G$4&amp;$E923),'Hoja de Trabajo para listado'!$DE$151:$DG$151,0)),0)+IFERROR(INDEX('Hoja de Trabajo para listado'!$CD$155:$DC$1048576,MATCH($A923,'Hoja de Trabajo para listado'!$CD$155:$CD$1048576,0),MATCH((CUADRO!G$4&amp;$E923),'Hoja de Trabajo para listado'!$CD$151:$DC$151,0)),0)</f>
        <v>0</v>
      </c>
      <c r="H923" s="243">
        <f ca="1">+IFERROR(INDEX('Hoja de Trabajo para listado'!$A$155:$Z$1048576,MATCH($A923,'Hoja de Trabajo para listado'!$A$155:$A$1048576,0),MATCH((CUADRO!H$4&amp;$E923),'Hoja de Trabajo para listado'!$A$151:$Z$151,0)),0)+IFERROR(INDEX('Hoja de Trabajo para listado'!$AB$155:$BA$1048576,MATCH($A923,'Hoja de Trabajo para listado'!$AB$155:$AB$1048576,0),MATCH((CUADRO!H$4&amp;$E923),'Hoja de Trabajo para listado'!$AB$151:$BA$151,0)),0)+IFERROR(INDEX('Hoja de Trabajo para listado'!$BC$155:$CB$1048576,MATCH($A923,'Hoja de Trabajo para listado'!$BC$155:$BC$1048576,0),MATCH((CUADRO!H$4&amp;$E923),'Hoja de Trabajo para listado'!$BC$151:$CB$151,0)),0)+IFERROR(INDEX('Hoja de Trabajo para listado'!$DE$153:$DG$274,MATCH($A923,'Hoja de Trabajo para listado'!$DE$153:$DE$1048576,0),MATCH((CUADRO!H$4&amp;$E923),'Hoja de Trabajo para listado'!$DE$151:$DG$151,0)),0)+IFERROR(INDEX('Hoja de Trabajo para listado'!$CD$155:$DC$1048576,MATCH($A923,'Hoja de Trabajo para listado'!$CD$155:$CD$1048576,0),MATCH((CUADRO!H$4&amp;$E923),'Hoja de Trabajo para listado'!$CD$151:$DC$151,0)),0)</f>
        <v>0</v>
      </c>
      <c r="I923" s="243">
        <f ca="1">+IFERROR(INDEX('Hoja de Trabajo para listado'!$A$155:$Z$1048576,MATCH($A923,'Hoja de Trabajo para listado'!$A$155:$A$1048576,0),MATCH((CUADRO!I$4&amp;$E923),'Hoja de Trabajo para listado'!$A$151:$Z$151,0)),0)+IFERROR(INDEX('Hoja de Trabajo para listado'!$AB$155:$BA$1048576,MATCH($A923,'Hoja de Trabajo para listado'!$AB$155:$AB$1048576,0),MATCH((CUADRO!I$4&amp;$E923),'Hoja de Trabajo para listado'!$AB$151:$BA$151,0)),0)+IFERROR(INDEX('Hoja de Trabajo para listado'!$BC$155:$CB$1048576,MATCH($A923,'Hoja de Trabajo para listado'!$BC$155:$BC$1048576,0),MATCH((CUADRO!I$4&amp;$E923),'Hoja de Trabajo para listado'!$BC$151:$CB$151,0)),0)+IFERROR(INDEX('Hoja de Trabajo para listado'!$DE$153:$DG$274,MATCH($A923,'Hoja de Trabajo para listado'!$DE$153:$DE$1048576,0),MATCH((CUADRO!I$4&amp;$E923),'Hoja de Trabajo para listado'!$DE$151:$DG$151,0)),0)+IFERROR(INDEX('Hoja de Trabajo para listado'!$CD$155:$DC$1048576,MATCH($A923,'Hoja de Trabajo para listado'!$CD$155:$CD$1048576,0),MATCH((CUADRO!I$4&amp;$E923),'Hoja de Trabajo para listado'!$CD$151:$DC$151,0)),0)</f>
        <v>0</v>
      </c>
      <c r="J923" s="243">
        <f ca="1">+IFERROR(INDEX('Hoja de Trabajo para listado'!$A$155:$Z$1048576,MATCH($A923,'Hoja de Trabajo para listado'!$A$155:$A$1048576,0),MATCH((CUADRO!J$4&amp;$E923),'Hoja de Trabajo para listado'!$A$151:$Z$151,0)),0)+IFERROR(INDEX('Hoja de Trabajo para listado'!$AB$155:$BA$1048576,MATCH($A923,'Hoja de Trabajo para listado'!$AB$155:$AB$1048576,0),MATCH((CUADRO!J$4&amp;$E923),'Hoja de Trabajo para listado'!$AB$151:$BA$151,0)),0)+IFERROR(INDEX('Hoja de Trabajo para listado'!$BC$155:$CB$1048576,MATCH($A923,'Hoja de Trabajo para listado'!$BC$155:$BC$1048576,0),MATCH((CUADRO!J$4&amp;$E923),'Hoja de Trabajo para listado'!$BC$151:$CB$151,0)),0)+IFERROR(INDEX('Hoja de Trabajo para listado'!$DE$153:$DG$274,MATCH($A923,'Hoja de Trabajo para listado'!$DE$153:$DE$1048576,0),MATCH((CUADRO!J$4&amp;$E923),'Hoja de Trabajo para listado'!$DE$151:$DG$151,0)),0)+IFERROR(INDEX('Hoja de Trabajo para listado'!$CD$155:$DC$1048576,MATCH($A923,'Hoja de Trabajo para listado'!$CD$155:$CD$1048576,0),MATCH((CUADRO!J$4&amp;$E923),'Hoja de Trabajo para listado'!$CD$151:$DC$151,0)),0)</f>
        <v>0</v>
      </c>
      <c r="K923" s="243">
        <f ca="1">+IFERROR(INDEX('Hoja de Trabajo para listado'!$A$155:$Z$1048576,MATCH($A923,'Hoja de Trabajo para listado'!$A$155:$A$1048576,0),MATCH((CUADRO!K$4&amp;$E923),'Hoja de Trabajo para listado'!$A$151:$Z$151,0)),0)+IFERROR(INDEX('Hoja de Trabajo para listado'!$AB$155:$BA$1048576,MATCH($A923,'Hoja de Trabajo para listado'!$AB$155:$AB$1048576,0),MATCH((CUADRO!K$4&amp;$E923),'Hoja de Trabajo para listado'!$AB$151:$BA$151,0)),0)+IFERROR(INDEX('Hoja de Trabajo para listado'!$BC$155:$CB$1048576,MATCH($A923,'Hoja de Trabajo para listado'!$BC$155:$BC$1048576,0),MATCH((CUADRO!K$4&amp;$E923),'Hoja de Trabajo para listado'!$BC$151:$CB$151,0)),0)+IFERROR(INDEX('Hoja de Trabajo para listado'!$DE$153:$DG$274,MATCH($A923,'Hoja de Trabajo para listado'!$DE$153:$DE$1048576,0),MATCH((CUADRO!K$4&amp;$E923),'Hoja de Trabajo para listado'!$DE$151:$DG$151,0)),0)+IFERROR(INDEX('Hoja de Trabajo para listado'!$CD$155:$DC$1048576,MATCH($A923,'Hoja de Trabajo para listado'!$CD$155:$CD$1048576,0),MATCH((CUADRO!K$4&amp;$E923),'Hoja de Trabajo para listado'!$CD$151:$DC$151,0)),0)</f>
        <v>0</v>
      </c>
      <c r="L923" s="243">
        <f ca="1">+IFERROR(INDEX('Hoja de Trabajo para listado'!$A$155:$Z$1048576,MATCH($A923,'Hoja de Trabajo para listado'!$A$155:$A$1048576,0),MATCH((CUADRO!L$4&amp;$E923),'Hoja de Trabajo para listado'!$A$151:$Z$151,0)),0)+IFERROR(INDEX('Hoja de Trabajo para listado'!$AB$155:$BA$1048576,MATCH($A923,'Hoja de Trabajo para listado'!$AB$155:$AB$1048576,0),MATCH((CUADRO!L$4&amp;$E923),'Hoja de Trabajo para listado'!$AB$151:$BA$151,0)),0)+IFERROR(INDEX('Hoja de Trabajo para listado'!$BC$155:$CB$1048576,MATCH($A923,'Hoja de Trabajo para listado'!$BC$155:$BC$1048576,0),MATCH((CUADRO!L$4&amp;$E923),'Hoja de Trabajo para listado'!$BC$151:$CB$151,0)),0)+IFERROR(INDEX('Hoja de Trabajo para listado'!$DE$153:$DG$274,MATCH($A923,'Hoja de Trabajo para listado'!$DE$153:$DE$1048576,0),MATCH((CUADRO!L$4&amp;$E923),'Hoja de Trabajo para listado'!$DE$151:$DG$151,0)),0)+IFERROR(INDEX('Hoja de Trabajo para listado'!$CD$155:$DC$1048576,MATCH($A923,'Hoja de Trabajo para listado'!$CD$155:$CD$1048576,0),MATCH((CUADRO!L$4&amp;$E923),'Hoja de Trabajo para listado'!$CD$151:$DC$151,0)),0)</f>
        <v>0</v>
      </c>
      <c r="M923" s="243">
        <f ca="1">+IFERROR(INDEX('Hoja de Trabajo para listado'!$A$155:$Z$1048576,MATCH($A923,'Hoja de Trabajo para listado'!$A$155:$A$1048576,0),MATCH((CUADRO!M$4&amp;$E923),'Hoja de Trabajo para listado'!$A$151:$Z$151,0)),0)+IFERROR(INDEX('Hoja de Trabajo para listado'!$AB$155:$BA$1048576,MATCH($A923,'Hoja de Trabajo para listado'!$AB$155:$AB$1048576,0),MATCH((CUADRO!M$4&amp;$E923),'Hoja de Trabajo para listado'!$AB$151:$BA$151,0)),0)+IFERROR(INDEX('Hoja de Trabajo para listado'!$BC$155:$CB$1048576,MATCH($A923,'Hoja de Trabajo para listado'!$BC$155:$BC$1048576,0),MATCH((CUADRO!M$4&amp;$E923),'Hoja de Trabajo para listado'!$BC$151:$CB$151,0)),0)+IFERROR(INDEX('Hoja de Trabajo para listado'!$DE$153:$DG$274,MATCH($A923,'Hoja de Trabajo para listado'!$DE$153:$DE$1048576,0),MATCH((CUADRO!M$4&amp;$E923),'Hoja de Trabajo para listado'!$DE$151:$DG$151,0)),0)+IFERROR(INDEX('Hoja de Trabajo para listado'!$CD$155:$DC$1048576,MATCH($A923,'Hoja de Trabajo para listado'!$CD$155:$CD$1048576,0),MATCH((CUADRO!M$4&amp;$E923),'Hoja de Trabajo para listado'!$CD$151:$DC$151,0)),0)</f>
        <v>0</v>
      </c>
      <c r="N923" s="243">
        <f ca="1">+IFERROR(INDEX('Hoja de Trabajo para listado'!$A$155:$Z$1048576,MATCH($A923,'Hoja de Trabajo para listado'!$A$155:$A$1048576,0),MATCH((CUADRO!N$4&amp;$E923),'Hoja de Trabajo para listado'!$A$151:$Z$151,0)),0)+IFERROR(INDEX('Hoja de Trabajo para listado'!$AB$155:$BA$1048576,MATCH($A923,'Hoja de Trabajo para listado'!$AB$155:$AB$1048576,0),MATCH((CUADRO!N$4&amp;$E923),'Hoja de Trabajo para listado'!$AB$151:$BA$151,0)),0)+IFERROR(INDEX('Hoja de Trabajo para listado'!$BC$155:$CB$1048576,MATCH($A923,'Hoja de Trabajo para listado'!$BC$155:$BC$1048576,0),MATCH((CUADRO!N$4&amp;$E923),'Hoja de Trabajo para listado'!$BC$151:$CB$151,0)),0)+IFERROR(INDEX('Hoja de Trabajo para listado'!$DE$153:$DG$274,MATCH($A923,'Hoja de Trabajo para listado'!$DE$153:$DE$1048576,0),MATCH((CUADRO!N$4&amp;$E923),'Hoja de Trabajo para listado'!$DE$151:$DG$151,0)),0)+IFERROR(INDEX('Hoja de Trabajo para listado'!$CD$155:$DC$1048576,MATCH($A923,'Hoja de Trabajo para listado'!$CD$155:$CD$1048576,0),MATCH((CUADRO!N$4&amp;$E923),'Hoja de Trabajo para listado'!$CD$151:$DC$151,0)),0)</f>
        <v>0</v>
      </c>
      <c r="O923" s="243">
        <f ca="1">+IFERROR(INDEX('Hoja de Trabajo para listado'!$A$155:$Z$1048576,MATCH($A923,'Hoja de Trabajo para listado'!$A$155:$A$1048576,0),MATCH((CUADRO!O$4&amp;$E923),'Hoja de Trabajo para listado'!$A$151:$Z$151,0)),0)+IFERROR(INDEX('Hoja de Trabajo para listado'!$AB$155:$BA$1048576,MATCH($A923,'Hoja de Trabajo para listado'!$AB$155:$AB$1048576,0),MATCH((CUADRO!O$4&amp;$E923),'Hoja de Trabajo para listado'!$AB$151:$BA$151,0)),0)+IFERROR(INDEX('Hoja de Trabajo para listado'!$BC$155:$CB$1048576,MATCH($A923,'Hoja de Trabajo para listado'!$BC$155:$BC$1048576,0),MATCH((CUADRO!O$4&amp;$E923),'Hoja de Trabajo para listado'!$BC$151:$CB$151,0)),0)+IFERROR(INDEX('Hoja de Trabajo para listado'!$DE$153:$DG$274,MATCH($A923,'Hoja de Trabajo para listado'!$DE$153:$DE$1048576,0),MATCH((CUADRO!O$4&amp;$E923),'Hoja de Trabajo para listado'!$DE$151:$DG$151,0)),0)+IFERROR(INDEX('Hoja de Trabajo para listado'!$CD$155:$DC$1048576,MATCH($A923,'Hoja de Trabajo para listado'!$CD$155:$CD$1048576,0),MATCH((CUADRO!O$4&amp;$E923),'Hoja de Trabajo para listado'!$CD$151:$DC$151,0)),0)</f>
        <v>0</v>
      </c>
      <c r="P923" s="243">
        <f ca="1">+IFERROR(INDEX('Hoja de Trabajo para listado'!$A$155:$Z$1048576,MATCH($A923,'Hoja de Trabajo para listado'!$A$155:$A$1048576,0),MATCH((CUADRO!P$4&amp;$E923),'Hoja de Trabajo para listado'!$A$151:$Z$151,0)),0)+IFERROR(INDEX('Hoja de Trabajo para listado'!$AB$155:$BA$1048576,MATCH($A923,'Hoja de Trabajo para listado'!$AB$155:$AB$1048576,0),MATCH((CUADRO!P$4&amp;$E923),'Hoja de Trabajo para listado'!$AB$151:$BA$151,0)),0)+IFERROR(INDEX('Hoja de Trabajo para listado'!$BC$155:$CB$1048576,MATCH($A923,'Hoja de Trabajo para listado'!$BC$155:$BC$1048576,0),MATCH((CUADRO!P$4&amp;$E923),'Hoja de Trabajo para listado'!$BC$151:$CB$151,0)),0)+IFERROR(INDEX('Hoja de Trabajo para listado'!$DE$153:$DG$274,MATCH($A923,'Hoja de Trabajo para listado'!$DE$153:$DE$1048576,0),MATCH((CUADRO!P$4&amp;$E923),'Hoja de Trabajo para listado'!$DE$151:$DG$151,0)),0)+IFERROR(INDEX('Hoja de Trabajo para listado'!$CD$155:$DC$1048576,MATCH($A923,'Hoja de Trabajo para listado'!$CD$155:$CD$1048576,0),MATCH((CUADRO!P$4&amp;$E923),'Hoja de Trabajo para listado'!$CD$151:$DC$151,0)),0)</f>
        <v>0</v>
      </c>
      <c r="Q923" s="243">
        <f ca="1">+IFERROR(INDEX('Hoja de Trabajo para listado'!$A$155:$Z$1048576,MATCH($A923,'Hoja de Trabajo para listado'!$A$155:$A$1048576,0),MATCH((CUADRO!Q$4&amp;$E923),'Hoja de Trabajo para listado'!$A$151:$Z$151,0)),0)+IFERROR(INDEX('Hoja de Trabajo para listado'!$AB$155:$BA$1048576,MATCH($A923,'Hoja de Trabajo para listado'!$AB$155:$AB$1048576,0),MATCH((CUADRO!Q$4&amp;$E923),'Hoja de Trabajo para listado'!$AB$151:$BA$151,0)),0)+IFERROR(INDEX('Hoja de Trabajo para listado'!$BC$155:$CB$1048576,MATCH($A923,'Hoja de Trabajo para listado'!$BC$155:$BC$1048576,0),MATCH((CUADRO!Q$4&amp;$E923),'Hoja de Trabajo para listado'!$BC$151:$CB$151,0)),0)+IFERROR(INDEX('Hoja de Trabajo para listado'!$DE$153:$DG$274,MATCH($A923,'Hoja de Trabajo para listado'!$DE$153:$DE$1048576,0),MATCH((CUADRO!Q$4&amp;$E923),'Hoja de Trabajo para listado'!$DE$151:$DG$151,0)),0)+IFERROR(INDEX('Hoja de Trabajo para listado'!$CD$155:$DC$1048576,MATCH($A923,'Hoja de Trabajo para listado'!$CD$155:$CD$1048576,0),MATCH((CUADRO!Q$4&amp;$E923),'Hoja de Trabajo para listado'!$CD$151:$DC$151,0)),0)</f>
        <v>0</v>
      </c>
      <c r="R923" s="243">
        <f t="shared" ca="1" si="35"/>
        <v>0</v>
      </c>
      <c r="S923" s="249"/>
      <c r="T923" s="243">
        <f ca="1">+T924</f>
        <v>0</v>
      </c>
      <c r="U923" s="242">
        <f t="shared" si="36"/>
        <v>1</v>
      </c>
      <c r="V923" s="333" t="str">
        <f>+VLOOKUP(A923,bd_lista!$A$3:$E$592,5,FALSE)</f>
        <v>Gobiernos Autonomos Municipales</v>
      </c>
      <c r="W923" s="387" t="str">
        <f>+V923</f>
        <v>Gobiernos Autonomos Municipales</v>
      </c>
      <c r="X923" s="242">
        <f>+VLOOKUP(A923,[4]Sheet1!$A$13:$D$744,4,FALSE)</f>
        <v>0</v>
      </c>
      <c r="Y923" s="242" t="e">
        <f>+VLOOKUP(X923,bd_lista!$A$3:$C$592,3,FALSE)</f>
        <v>#N/A</v>
      </c>
      <c r="Z923" s="294">
        <f>+X923</f>
        <v>0</v>
      </c>
      <c r="AA923" s="295" t="e">
        <f>+Y923</f>
        <v>#N/A</v>
      </c>
    </row>
    <row r="924" spans="1:27" customFormat="1" ht="15" hidden="1" customHeight="1">
      <c r="A924" s="32">
        <v>1604</v>
      </c>
      <c r="B924" s="393"/>
      <c r="C924" s="247" t="str">
        <f>+VLOOKUP(A924,bd_lista!$A$3:$C$592,3,FALSE)</f>
        <v>Gobierno Autónomo Municipal de Yacuiba</v>
      </c>
      <c r="D924" s="390"/>
      <c r="E924" s="244" t="s">
        <v>1305</v>
      </c>
      <c r="F924" s="245">
        <f ca="1">+IFERROR(INDEX('Hoja de Trabajo para listado'!$A$155:$Z$1048576,MATCH($A924,'Hoja de Trabajo para listado'!$A$155:$A$1048576,0),MATCH((CUADRO!F$4&amp;$E924),'Hoja de Trabajo para listado'!$A$151:$Z$151,0)),0)+IFERROR(INDEX('Hoja de Trabajo para listado'!$AB$155:$BA$1048576,MATCH($A924,'Hoja de Trabajo para listado'!$AB$155:$AB$1048576,0),MATCH((CUADRO!F$4&amp;$E924),'Hoja de Trabajo para listado'!$AB$151:$BA$151,0)),0)+IFERROR(INDEX('Hoja de Trabajo para listado'!$BC$155:$CB$1048576,MATCH($A924,'Hoja de Trabajo para listado'!$BC$155:$BC$1048576,0),MATCH((CUADRO!F$4&amp;$E924),'Hoja de Trabajo para listado'!$BC$151:$CB$151,0)),0)+IFERROR(INDEX('Hoja de Trabajo para listado'!$DE$153:$DG$274,MATCH($A924,'Hoja de Trabajo para listado'!$DE$153:$DE$1048576,0),MATCH((CUADRO!F$4&amp;$E924),'Hoja de Trabajo para listado'!$DE$151:$DG$151,0)),0)+IFERROR(INDEX('Hoja de Trabajo para listado'!$CD$155:$DC$1048576,MATCH($A924,'Hoja de Trabajo para listado'!$CD$155:$CD$1048576,0),MATCH((CUADRO!F$4&amp;$E924),'Hoja de Trabajo para listado'!$CD$151:$DC$151,0)),0)</f>
        <v>0</v>
      </c>
      <c r="G924" s="245">
        <f ca="1">+IFERROR(INDEX('Hoja de Trabajo para listado'!$A$155:$Z$1048576,MATCH($A924,'Hoja de Trabajo para listado'!$A$155:$A$1048576,0),MATCH((CUADRO!G$4&amp;$E924),'Hoja de Trabajo para listado'!$A$151:$Z$151,0)),0)+IFERROR(INDEX('Hoja de Trabajo para listado'!$AB$155:$BA$1048576,MATCH($A924,'Hoja de Trabajo para listado'!$AB$155:$AB$1048576,0),MATCH((CUADRO!G$4&amp;$E924),'Hoja de Trabajo para listado'!$AB$151:$BA$151,0)),0)+IFERROR(INDEX('Hoja de Trabajo para listado'!$BC$155:$CB$1048576,MATCH($A924,'Hoja de Trabajo para listado'!$BC$155:$BC$1048576,0),MATCH((CUADRO!G$4&amp;$E924),'Hoja de Trabajo para listado'!$BC$151:$CB$151,0)),0)+IFERROR(INDEX('Hoja de Trabajo para listado'!$DE$153:$DG$274,MATCH($A924,'Hoja de Trabajo para listado'!$DE$153:$DE$1048576,0),MATCH((CUADRO!G$4&amp;$E924),'Hoja de Trabajo para listado'!$DE$151:$DG$151,0)),0)+IFERROR(INDEX('Hoja de Trabajo para listado'!$CD$155:$DC$1048576,MATCH($A924,'Hoja de Trabajo para listado'!$CD$155:$CD$1048576,0),MATCH((CUADRO!G$4&amp;$E924),'Hoja de Trabajo para listado'!$CD$151:$DC$151,0)),0)</f>
        <v>0</v>
      </c>
      <c r="H924" s="245">
        <f ca="1">+IFERROR(INDEX('Hoja de Trabajo para listado'!$A$155:$Z$1048576,MATCH($A924,'Hoja de Trabajo para listado'!$A$155:$A$1048576,0),MATCH((CUADRO!H$4&amp;$E924),'Hoja de Trabajo para listado'!$A$151:$Z$151,0)),0)+IFERROR(INDEX('Hoja de Trabajo para listado'!$AB$155:$BA$1048576,MATCH($A924,'Hoja de Trabajo para listado'!$AB$155:$AB$1048576,0),MATCH((CUADRO!H$4&amp;$E924),'Hoja de Trabajo para listado'!$AB$151:$BA$151,0)),0)+IFERROR(INDEX('Hoja de Trabajo para listado'!$BC$155:$CB$1048576,MATCH($A924,'Hoja de Trabajo para listado'!$BC$155:$BC$1048576,0),MATCH((CUADRO!H$4&amp;$E924),'Hoja de Trabajo para listado'!$BC$151:$CB$151,0)),0)+IFERROR(INDEX('Hoja de Trabajo para listado'!$DE$153:$DG$274,MATCH($A924,'Hoja de Trabajo para listado'!$DE$153:$DE$1048576,0),MATCH((CUADRO!H$4&amp;$E924),'Hoja de Trabajo para listado'!$DE$151:$DG$151,0)),0)+IFERROR(INDEX('Hoja de Trabajo para listado'!$CD$155:$DC$1048576,MATCH($A924,'Hoja de Trabajo para listado'!$CD$155:$CD$1048576,0),MATCH((CUADRO!H$4&amp;$E924),'Hoja de Trabajo para listado'!$CD$151:$DC$151,0)),0)</f>
        <v>0</v>
      </c>
      <c r="I924" s="245">
        <f ca="1">+IFERROR(INDEX('Hoja de Trabajo para listado'!$A$155:$Z$1048576,MATCH($A924,'Hoja de Trabajo para listado'!$A$155:$A$1048576,0),MATCH((CUADRO!I$4&amp;$E924),'Hoja de Trabajo para listado'!$A$151:$Z$151,0)),0)+IFERROR(INDEX('Hoja de Trabajo para listado'!$AB$155:$BA$1048576,MATCH($A924,'Hoja de Trabajo para listado'!$AB$155:$AB$1048576,0),MATCH((CUADRO!I$4&amp;$E924),'Hoja de Trabajo para listado'!$AB$151:$BA$151,0)),0)+IFERROR(INDEX('Hoja de Trabajo para listado'!$BC$155:$CB$1048576,MATCH($A924,'Hoja de Trabajo para listado'!$BC$155:$BC$1048576,0),MATCH((CUADRO!I$4&amp;$E924),'Hoja de Trabajo para listado'!$BC$151:$CB$151,0)),0)+IFERROR(INDEX('Hoja de Trabajo para listado'!$DE$153:$DG$274,MATCH($A924,'Hoja de Trabajo para listado'!$DE$153:$DE$1048576,0),MATCH((CUADRO!I$4&amp;$E924),'Hoja de Trabajo para listado'!$DE$151:$DG$151,0)),0)+IFERROR(INDEX('Hoja de Trabajo para listado'!$CD$155:$DC$1048576,MATCH($A924,'Hoja de Trabajo para listado'!$CD$155:$CD$1048576,0),MATCH((CUADRO!I$4&amp;$E924),'Hoja de Trabajo para listado'!$CD$151:$DC$151,0)),0)</f>
        <v>0</v>
      </c>
      <c r="J924" s="245">
        <f ca="1">+IFERROR(INDEX('Hoja de Trabajo para listado'!$A$155:$Z$1048576,MATCH($A924,'Hoja de Trabajo para listado'!$A$155:$A$1048576,0),MATCH((CUADRO!J$4&amp;$E924),'Hoja de Trabajo para listado'!$A$151:$Z$151,0)),0)+IFERROR(INDEX('Hoja de Trabajo para listado'!$AB$155:$BA$1048576,MATCH($A924,'Hoja de Trabajo para listado'!$AB$155:$AB$1048576,0),MATCH((CUADRO!J$4&amp;$E924),'Hoja de Trabajo para listado'!$AB$151:$BA$151,0)),0)+IFERROR(INDEX('Hoja de Trabajo para listado'!$BC$155:$CB$1048576,MATCH($A924,'Hoja de Trabajo para listado'!$BC$155:$BC$1048576,0),MATCH((CUADRO!J$4&amp;$E924),'Hoja de Trabajo para listado'!$BC$151:$CB$151,0)),0)+IFERROR(INDEX('Hoja de Trabajo para listado'!$DE$153:$DG$274,MATCH($A924,'Hoja de Trabajo para listado'!$DE$153:$DE$1048576,0),MATCH((CUADRO!J$4&amp;$E924),'Hoja de Trabajo para listado'!$DE$151:$DG$151,0)),0)+IFERROR(INDEX('Hoja de Trabajo para listado'!$CD$155:$DC$1048576,MATCH($A924,'Hoja de Trabajo para listado'!$CD$155:$CD$1048576,0),MATCH((CUADRO!J$4&amp;$E924),'Hoja de Trabajo para listado'!$CD$151:$DC$151,0)),0)</f>
        <v>0</v>
      </c>
      <c r="K924" s="245">
        <f ca="1">+IFERROR(INDEX('Hoja de Trabajo para listado'!$A$155:$Z$1048576,MATCH($A924,'Hoja de Trabajo para listado'!$A$155:$A$1048576,0),MATCH((CUADRO!K$4&amp;$E924),'Hoja de Trabajo para listado'!$A$151:$Z$151,0)),0)+IFERROR(INDEX('Hoja de Trabajo para listado'!$AB$155:$BA$1048576,MATCH($A924,'Hoja de Trabajo para listado'!$AB$155:$AB$1048576,0),MATCH((CUADRO!K$4&amp;$E924),'Hoja de Trabajo para listado'!$AB$151:$BA$151,0)),0)+IFERROR(INDEX('Hoja de Trabajo para listado'!$BC$155:$CB$1048576,MATCH($A924,'Hoja de Trabajo para listado'!$BC$155:$BC$1048576,0),MATCH((CUADRO!K$4&amp;$E924),'Hoja de Trabajo para listado'!$BC$151:$CB$151,0)),0)+IFERROR(INDEX('Hoja de Trabajo para listado'!$DE$153:$DG$274,MATCH($A924,'Hoja de Trabajo para listado'!$DE$153:$DE$1048576,0),MATCH((CUADRO!K$4&amp;$E924),'Hoja de Trabajo para listado'!$DE$151:$DG$151,0)),0)+IFERROR(INDEX('Hoja de Trabajo para listado'!$CD$155:$DC$1048576,MATCH($A924,'Hoja de Trabajo para listado'!$CD$155:$CD$1048576,0),MATCH((CUADRO!K$4&amp;$E924),'Hoja de Trabajo para listado'!$CD$151:$DC$151,0)),0)</f>
        <v>0</v>
      </c>
      <c r="L924" s="245">
        <f ca="1">+IFERROR(INDEX('Hoja de Trabajo para listado'!$A$155:$Z$1048576,MATCH($A924,'Hoja de Trabajo para listado'!$A$155:$A$1048576,0),MATCH((CUADRO!L$4&amp;$E924),'Hoja de Trabajo para listado'!$A$151:$Z$151,0)),0)+IFERROR(INDEX('Hoja de Trabajo para listado'!$AB$155:$BA$1048576,MATCH($A924,'Hoja de Trabajo para listado'!$AB$155:$AB$1048576,0),MATCH((CUADRO!L$4&amp;$E924),'Hoja de Trabajo para listado'!$AB$151:$BA$151,0)),0)+IFERROR(INDEX('Hoja de Trabajo para listado'!$BC$155:$CB$1048576,MATCH($A924,'Hoja de Trabajo para listado'!$BC$155:$BC$1048576,0),MATCH((CUADRO!L$4&amp;$E924),'Hoja de Trabajo para listado'!$BC$151:$CB$151,0)),0)+IFERROR(INDEX('Hoja de Trabajo para listado'!$DE$153:$DG$274,MATCH($A924,'Hoja de Trabajo para listado'!$DE$153:$DE$1048576,0),MATCH((CUADRO!L$4&amp;$E924),'Hoja de Trabajo para listado'!$DE$151:$DG$151,0)),0)+IFERROR(INDEX('Hoja de Trabajo para listado'!$CD$155:$DC$1048576,MATCH($A924,'Hoja de Trabajo para listado'!$CD$155:$CD$1048576,0),MATCH((CUADRO!L$4&amp;$E924),'Hoja de Trabajo para listado'!$CD$151:$DC$151,0)),0)</f>
        <v>0</v>
      </c>
      <c r="M924" s="245">
        <f ca="1">+IFERROR(INDEX('Hoja de Trabajo para listado'!$A$155:$Z$1048576,MATCH($A924,'Hoja de Trabajo para listado'!$A$155:$A$1048576,0),MATCH((CUADRO!M$4&amp;$E924),'Hoja de Trabajo para listado'!$A$151:$Z$151,0)),0)+IFERROR(INDEX('Hoja de Trabajo para listado'!$AB$155:$BA$1048576,MATCH($A924,'Hoja de Trabajo para listado'!$AB$155:$AB$1048576,0),MATCH((CUADRO!M$4&amp;$E924),'Hoja de Trabajo para listado'!$AB$151:$BA$151,0)),0)+IFERROR(INDEX('Hoja de Trabajo para listado'!$BC$155:$CB$1048576,MATCH($A924,'Hoja de Trabajo para listado'!$BC$155:$BC$1048576,0),MATCH((CUADRO!M$4&amp;$E924),'Hoja de Trabajo para listado'!$BC$151:$CB$151,0)),0)+IFERROR(INDEX('Hoja de Trabajo para listado'!$DE$153:$DG$274,MATCH($A924,'Hoja de Trabajo para listado'!$DE$153:$DE$1048576,0),MATCH((CUADRO!M$4&amp;$E924),'Hoja de Trabajo para listado'!$DE$151:$DG$151,0)),0)+IFERROR(INDEX('Hoja de Trabajo para listado'!$CD$155:$DC$1048576,MATCH($A924,'Hoja de Trabajo para listado'!$CD$155:$CD$1048576,0),MATCH((CUADRO!M$4&amp;$E924),'Hoja de Trabajo para listado'!$CD$151:$DC$151,0)),0)</f>
        <v>0</v>
      </c>
      <c r="N924" s="245">
        <f ca="1">+IFERROR(INDEX('Hoja de Trabajo para listado'!$A$155:$Z$1048576,MATCH($A924,'Hoja de Trabajo para listado'!$A$155:$A$1048576,0),MATCH((CUADRO!N$4&amp;$E924),'Hoja de Trabajo para listado'!$A$151:$Z$151,0)),0)+IFERROR(INDEX('Hoja de Trabajo para listado'!$AB$155:$BA$1048576,MATCH($A924,'Hoja de Trabajo para listado'!$AB$155:$AB$1048576,0),MATCH((CUADRO!N$4&amp;$E924),'Hoja de Trabajo para listado'!$AB$151:$BA$151,0)),0)+IFERROR(INDEX('Hoja de Trabajo para listado'!$BC$155:$CB$1048576,MATCH($A924,'Hoja de Trabajo para listado'!$BC$155:$BC$1048576,0),MATCH((CUADRO!N$4&amp;$E924),'Hoja de Trabajo para listado'!$BC$151:$CB$151,0)),0)+IFERROR(INDEX('Hoja de Trabajo para listado'!$DE$153:$DG$274,MATCH($A924,'Hoja de Trabajo para listado'!$DE$153:$DE$1048576,0),MATCH((CUADRO!N$4&amp;$E924),'Hoja de Trabajo para listado'!$DE$151:$DG$151,0)),0)+IFERROR(INDEX('Hoja de Trabajo para listado'!$CD$155:$DC$1048576,MATCH($A924,'Hoja de Trabajo para listado'!$CD$155:$CD$1048576,0),MATCH((CUADRO!N$4&amp;$E924),'Hoja de Trabajo para listado'!$CD$151:$DC$151,0)),0)</f>
        <v>0</v>
      </c>
      <c r="O924" s="245">
        <f ca="1">+IFERROR(INDEX('Hoja de Trabajo para listado'!$A$155:$Z$1048576,MATCH($A924,'Hoja de Trabajo para listado'!$A$155:$A$1048576,0),MATCH((CUADRO!O$4&amp;$E924),'Hoja de Trabajo para listado'!$A$151:$Z$151,0)),0)+IFERROR(INDEX('Hoja de Trabajo para listado'!$AB$155:$BA$1048576,MATCH($A924,'Hoja de Trabajo para listado'!$AB$155:$AB$1048576,0),MATCH((CUADRO!O$4&amp;$E924),'Hoja de Trabajo para listado'!$AB$151:$BA$151,0)),0)+IFERROR(INDEX('Hoja de Trabajo para listado'!$BC$155:$CB$1048576,MATCH($A924,'Hoja de Trabajo para listado'!$BC$155:$BC$1048576,0),MATCH((CUADRO!O$4&amp;$E924),'Hoja de Trabajo para listado'!$BC$151:$CB$151,0)),0)+IFERROR(INDEX('Hoja de Trabajo para listado'!$DE$153:$DG$274,MATCH($A924,'Hoja de Trabajo para listado'!$DE$153:$DE$1048576,0),MATCH((CUADRO!O$4&amp;$E924),'Hoja de Trabajo para listado'!$DE$151:$DG$151,0)),0)+IFERROR(INDEX('Hoja de Trabajo para listado'!$CD$155:$DC$1048576,MATCH($A924,'Hoja de Trabajo para listado'!$CD$155:$CD$1048576,0),MATCH((CUADRO!O$4&amp;$E924),'Hoja de Trabajo para listado'!$CD$151:$DC$151,0)),0)</f>
        <v>0</v>
      </c>
      <c r="P924" s="245">
        <f ca="1">+IFERROR(INDEX('Hoja de Trabajo para listado'!$A$155:$Z$1048576,MATCH($A924,'Hoja de Trabajo para listado'!$A$155:$A$1048576,0),MATCH((CUADRO!P$4&amp;$E924),'Hoja de Trabajo para listado'!$A$151:$Z$151,0)),0)+IFERROR(INDEX('Hoja de Trabajo para listado'!$AB$155:$BA$1048576,MATCH($A924,'Hoja de Trabajo para listado'!$AB$155:$AB$1048576,0),MATCH((CUADRO!P$4&amp;$E924),'Hoja de Trabajo para listado'!$AB$151:$BA$151,0)),0)+IFERROR(INDEX('Hoja de Trabajo para listado'!$BC$155:$CB$1048576,MATCH($A924,'Hoja de Trabajo para listado'!$BC$155:$BC$1048576,0),MATCH((CUADRO!P$4&amp;$E924),'Hoja de Trabajo para listado'!$BC$151:$CB$151,0)),0)+IFERROR(INDEX('Hoja de Trabajo para listado'!$DE$153:$DG$274,MATCH($A924,'Hoja de Trabajo para listado'!$DE$153:$DE$1048576,0),MATCH((CUADRO!P$4&amp;$E924),'Hoja de Trabajo para listado'!$DE$151:$DG$151,0)),0)+IFERROR(INDEX('Hoja de Trabajo para listado'!$CD$155:$DC$1048576,MATCH($A924,'Hoja de Trabajo para listado'!$CD$155:$CD$1048576,0),MATCH((CUADRO!P$4&amp;$E924),'Hoja de Trabajo para listado'!$CD$151:$DC$151,0)),0)</f>
        <v>0</v>
      </c>
      <c r="Q924" s="245">
        <f ca="1">+IFERROR(INDEX('Hoja de Trabajo para listado'!$A$155:$Z$1048576,MATCH($A924,'Hoja de Trabajo para listado'!$A$155:$A$1048576,0),MATCH((CUADRO!Q$4&amp;$E924),'Hoja de Trabajo para listado'!$A$151:$Z$151,0)),0)+IFERROR(INDEX('Hoja de Trabajo para listado'!$AB$155:$BA$1048576,MATCH($A924,'Hoja de Trabajo para listado'!$AB$155:$AB$1048576,0),MATCH((CUADRO!Q$4&amp;$E924),'Hoja de Trabajo para listado'!$AB$151:$BA$151,0)),0)+IFERROR(INDEX('Hoja de Trabajo para listado'!$BC$155:$CB$1048576,MATCH($A924,'Hoja de Trabajo para listado'!$BC$155:$BC$1048576,0),MATCH((CUADRO!Q$4&amp;$E924),'Hoja de Trabajo para listado'!$BC$151:$CB$151,0)),0)+IFERROR(INDEX('Hoja de Trabajo para listado'!$DE$153:$DG$274,MATCH($A924,'Hoja de Trabajo para listado'!$DE$153:$DE$1048576,0),MATCH((CUADRO!Q$4&amp;$E924),'Hoja de Trabajo para listado'!$DE$151:$DG$151,0)),0)+IFERROR(INDEX('Hoja de Trabajo para listado'!$CD$155:$DC$1048576,MATCH($A924,'Hoja de Trabajo para listado'!$CD$155:$CD$1048576,0),MATCH((CUADRO!Q$4&amp;$E924),'Hoja de Trabajo para listado'!$CD$151:$DC$151,0)),0)</f>
        <v>0</v>
      </c>
      <c r="R924" s="245">
        <f t="shared" ca="1" si="35"/>
        <v>0</v>
      </c>
      <c r="S924" s="259">
        <f ca="1">+R923+R924</f>
        <v>0</v>
      </c>
      <c r="T924" s="245">
        <f ca="1">+S924</f>
        <v>0</v>
      </c>
      <c r="U924" s="244">
        <f t="shared" si="36"/>
        <v>2</v>
      </c>
      <c r="V924" s="333" t="str">
        <f>+VLOOKUP(A924,bd_lista!$A$3:$E$592,5,FALSE)</f>
        <v>Gobiernos Autonomos Municipales</v>
      </c>
      <c r="W924" s="388"/>
      <c r="X924" s="242">
        <f>+VLOOKUP(A924,[4]Sheet1!$A$13:$D$744,4,FALSE)</f>
        <v>0</v>
      </c>
      <c r="Y924" s="242" t="e">
        <f>+VLOOKUP(X924,bd_lista!$A$3:$C$592,3,FALSE)</f>
        <v>#N/A</v>
      </c>
      <c r="Z924" s="292"/>
      <c r="AA924" s="293"/>
    </row>
    <row r="925" spans="1:27" customFormat="1" ht="15" hidden="1" customHeight="1">
      <c r="A925" s="32">
        <v>1605</v>
      </c>
      <c r="B925" s="392">
        <f>+A925</f>
        <v>1605</v>
      </c>
      <c r="C925" s="247" t="str">
        <f>+VLOOKUP(A925,bd_lista!$A$3:$C$592,3,FALSE)</f>
        <v>Gobierno Autónomo Municipal de Caraparí</v>
      </c>
      <c r="D925" s="389" t="str">
        <f>+C925</f>
        <v>Gobierno Autónomo Municipal de Caraparí</v>
      </c>
      <c r="E925" s="242" t="s">
        <v>1304</v>
      </c>
      <c r="F925" s="243">
        <f ca="1">+IFERROR(INDEX('Hoja de Trabajo para listado'!$A$155:$Z$1048576,MATCH($A925,'Hoja de Trabajo para listado'!$A$155:$A$1048576,0),MATCH((CUADRO!F$4&amp;$E925),'Hoja de Trabajo para listado'!$A$151:$Z$151,0)),0)+IFERROR(INDEX('Hoja de Trabajo para listado'!$AB$155:$BA$1048576,MATCH($A925,'Hoja de Trabajo para listado'!$AB$155:$AB$1048576,0),MATCH((CUADRO!F$4&amp;$E925),'Hoja de Trabajo para listado'!$AB$151:$BA$151,0)),0)+IFERROR(INDEX('Hoja de Trabajo para listado'!$BC$155:$CB$1048576,MATCH($A925,'Hoja de Trabajo para listado'!$BC$155:$BC$1048576,0),MATCH((CUADRO!F$4&amp;$E925),'Hoja de Trabajo para listado'!$BC$151:$CB$151,0)),0)+IFERROR(INDEX('Hoja de Trabajo para listado'!$DE$153:$DG$274,MATCH($A925,'Hoja de Trabajo para listado'!$DE$153:$DE$1048576,0),MATCH((CUADRO!F$4&amp;$E925),'Hoja de Trabajo para listado'!$DE$151:$DG$151,0)),0)+IFERROR(INDEX('Hoja de Trabajo para listado'!$CD$155:$DC$1048576,MATCH($A925,'Hoja de Trabajo para listado'!$CD$155:$CD$1048576,0),MATCH((CUADRO!F$4&amp;$E925),'Hoja de Trabajo para listado'!$CD$151:$DC$151,0)),0)</f>
        <v>0</v>
      </c>
      <c r="G925" s="243">
        <f ca="1">+IFERROR(INDEX('Hoja de Trabajo para listado'!$A$155:$Z$1048576,MATCH($A925,'Hoja de Trabajo para listado'!$A$155:$A$1048576,0),MATCH((CUADRO!G$4&amp;$E925),'Hoja de Trabajo para listado'!$A$151:$Z$151,0)),0)+IFERROR(INDEX('Hoja de Trabajo para listado'!$AB$155:$BA$1048576,MATCH($A925,'Hoja de Trabajo para listado'!$AB$155:$AB$1048576,0),MATCH((CUADRO!G$4&amp;$E925),'Hoja de Trabajo para listado'!$AB$151:$BA$151,0)),0)+IFERROR(INDEX('Hoja de Trabajo para listado'!$BC$155:$CB$1048576,MATCH($A925,'Hoja de Trabajo para listado'!$BC$155:$BC$1048576,0),MATCH((CUADRO!G$4&amp;$E925),'Hoja de Trabajo para listado'!$BC$151:$CB$151,0)),0)+IFERROR(INDEX('Hoja de Trabajo para listado'!$DE$153:$DG$274,MATCH($A925,'Hoja de Trabajo para listado'!$DE$153:$DE$1048576,0),MATCH((CUADRO!G$4&amp;$E925),'Hoja de Trabajo para listado'!$DE$151:$DG$151,0)),0)+IFERROR(INDEX('Hoja de Trabajo para listado'!$CD$155:$DC$1048576,MATCH($A925,'Hoja de Trabajo para listado'!$CD$155:$CD$1048576,0),MATCH((CUADRO!G$4&amp;$E925),'Hoja de Trabajo para listado'!$CD$151:$DC$151,0)),0)</f>
        <v>0</v>
      </c>
      <c r="H925" s="243">
        <f ca="1">+IFERROR(INDEX('Hoja de Trabajo para listado'!$A$155:$Z$1048576,MATCH($A925,'Hoja de Trabajo para listado'!$A$155:$A$1048576,0),MATCH((CUADRO!H$4&amp;$E925),'Hoja de Trabajo para listado'!$A$151:$Z$151,0)),0)+IFERROR(INDEX('Hoja de Trabajo para listado'!$AB$155:$BA$1048576,MATCH($A925,'Hoja de Trabajo para listado'!$AB$155:$AB$1048576,0),MATCH((CUADRO!H$4&amp;$E925),'Hoja de Trabajo para listado'!$AB$151:$BA$151,0)),0)+IFERROR(INDEX('Hoja de Trabajo para listado'!$BC$155:$CB$1048576,MATCH($A925,'Hoja de Trabajo para listado'!$BC$155:$BC$1048576,0),MATCH((CUADRO!H$4&amp;$E925),'Hoja de Trabajo para listado'!$BC$151:$CB$151,0)),0)+IFERROR(INDEX('Hoja de Trabajo para listado'!$DE$153:$DG$274,MATCH($A925,'Hoja de Trabajo para listado'!$DE$153:$DE$1048576,0),MATCH((CUADRO!H$4&amp;$E925),'Hoja de Trabajo para listado'!$DE$151:$DG$151,0)),0)+IFERROR(INDEX('Hoja de Trabajo para listado'!$CD$155:$DC$1048576,MATCH($A925,'Hoja de Trabajo para listado'!$CD$155:$CD$1048576,0),MATCH((CUADRO!H$4&amp;$E925),'Hoja de Trabajo para listado'!$CD$151:$DC$151,0)),0)</f>
        <v>0</v>
      </c>
      <c r="I925" s="243">
        <f ca="1">+IFERROR(INDEX('Hoja de Trabajo para listado'!$A$155:$Z$1048576,MATCH($A925,'Hoja de Trabajo para listado'!$A$155:$A$1048576,0),MATCH((CUADRO!I$4&amp;$E925),'Hoja de Trabajo para listado'!$A$151:$Z$151,0)),0)+IFERROR(INDEX('Hoja de Trabajo para listado'!$AB$155:$BA$1048576,MATCH($A925,'Hoja de Trabajo para listado'!$AB$155:$AB$1048576,0),MATCH((CUADRO!I$4&amp;$E925),'Hoja de Trabajo para listado'!$AB$151:$BA$151,0)),0)+IFERROR(INDEX('Hoja de Trabajo para listado'!$BC$155:$CB$1048576,MATCH($A925,'Hoja de Trabajo para listado'!$BC$155:$BC$1048576,0),MATCH((CUADRO!I$4&amp;$E925),'Hoja de Trabajo para listado'!$BC$151:$CB$151,0)),0)+IFERROR(INDEX('Hoja de Trabajo para listado'!$DE$153:$DG$274,MATCH($A925,'Hoja de Trabajo para listado'!$DE$153:$DE$1048576,0),MATCH((CUADRO!I$4&amp;$E925),'Hoja de Trabajo para listado'!$DE$151:$DG$151,0)),0)+IFERROR(INDEX('Hoja de Trabajo para listado'!$CD$155:$DC$1048576,MATCH($A925,'Hoja de Trabajo para listado'!$CD$155:$CD$1048576,0),MATCH((CUADRO!I$4&amp;$E925),'Hoja de Trabajo para listado'!$CD$151:$DC$151,0)),0)</f>
        <v>0</v>
      </c>
      <c r="J925" s="243">
        <f ca="1">+IFERROR(INDEX('Hoja de Trabajo para listado'!$A$155:$Z$1048576,MATCH($A925,'Hoja de Trabajo para listado'!$A$155:$A$1048576,0),MATCH((CUADRO!J$4&amp;$E925),'Hoja de Trabajo para listado'!$A$151:$Z$151,0)),0)+IFERROR(INDEX('Hoja de Trabajo para listado'!$AB$155:$BA$1048576,MATCH($A925,'Hoja de Trabajo para listado'!$AB$155:$AB$1048576,0),MATCH((CUADRO!J$4&amp;$E925),'Hoja de Trabajo para listado'!$AB$151:$BA$151,0)),0)+IFERROR(INDEX('Hoja de Trabajo para listado'!$BC$155:$CB$1048576,MATCH($A925,'Hoja de Trabajo para listado'!$BC$155:$BC$1048576,0),MATCH((CUADRO!J$4&amp;$E925),'Hoja de Trabajo para listado'!$BC$151:$CB$151,0)),0)+IFERROR(INDEX('Hoja de Trabajo para listado'!$DE$153:$DG$274,MATCH($A925,'Hoja de Trabajo para listado'!$DE$153:$DE$1048576,0),MATCH((CUADRO!J$4&amp;$E925),'Hoja de Trabajo para listado'!$DE$151:$DG$151,0)),0)+IFERROR(INDEX('Hoja de Trabajo para listado'!$CD$155:$DC$1048576,MATCH($A925,'Hoja de Trabajo para listado'!$CD$155:$CD$1048576,0),MATCH((CUADRO!J$4&amp;$E925),'Hoja de Trabajo para listado'!$CD$151:$DC$151,0)),0)</f>
        <v>0</v>
      </c>
      <c r="K925" s="243">
        <f ca="1">+IFERROR(INDEX('Hoja de Trabajo para listado'!$A$155:$Z$1048576,MATCH($A925,'Hoja de Trabajo para listado'!$A$155:$A$1048576,0),MATCH((CUADRO!K$4&amp;$E925),'Hoja de Trabajo para listado'!$A$151:$Z$151,0)),0)+IFERROR(INDEX('Hoja de Trabajo para listado'!$AB$155:$BA$1048576,MATCH($A925,'Hoja de Trabajo para listado'!$AB$155:$AB$1048576,0),MATCH((CUADRO!K$4&amp;$E925),'Hoja de Trabajo para listado'!$AB$151:$BA$151,0)),0)+IFERROR(INDEX('Hoja de Trabajo para listado'!$BC$155:$CB$1048576,MATCH($A925,'Hoja de Trabajo para listado'!$BC$155:$BC$1048576,0),MATCH((CUADRO!K$4&amp;$E925),'Hoja de Trabajo para listado'!$BC$151:$CB$151,0)),0)+IFERROR(INDEX('Hoja de Trabajo para listado'!$DE$153:$DG$274,MATCH($A925,'Hoja de Trabajo para listado'!$DE$153:$DE$1048576,0),MATCH((CUADRO!K$4&amp;$E925),'Hoja de Trabajo para listado'!$DE$151:$DG$151,0)),0)+IFERROR(INDEX('Hoja de Trabajo para listado'!$CD$155:$DC$1048576,MATCH($A925,'Hoja de Trabajo para listado'!$CD$155:$CD$1048576,0),MATCH((CUADRO!K$4&amp;$E925),'Hoja de Trabajo para listado'!$CD$151:$DC$151,0)),0)</f>
        <v>0</v>
      </c>
      <c r="L925" s="243">
        <f ca="1">+IFERROR(INDEX('Hoja de Trabajo para listado'!$A$155:$Z$1048576,MATCH($A925,'Hoja de Trabajo para listado'!$A$155:$A$1048576,0),MATCH((CUADRO!L$4&amp;$E925),'Hoja de Trabajo para listado'!$A$151:$Z$151,0)),0)+IFERROR(INDEX('Hoja de Trabajo para listado'!$AB$155:$BA$1048576,MATCH($A925,'Hoja de Trabajo para listado'!$AB$155:$AB$1048576,0),MATCH((CUADRO!L$4&amp;$E925),'Hoja de Trabajo para listado'!$AB$151:$BA$151,0)),0)+IFERROR(INDEX('Hoja de Trabajo para listado'!$BC$155:$CB$1048576,MATCH($A925,'Hoja de Trabajo para listado'!$BC$155:$BC$1048576,0),MATCH((CUADRO!L$4&amp;$E925),'Hoja de Trabajo para listado'!$BC$151:$CB$151,0)),0)+IFERROR(INDEX('Hoja de Trabajo para listado'!$DE$153:$DG$274,MATCH($A925,'Hoja de Trabajo para listado'!$DE$153:$DE$1048576,0),MATCH((CUADRO!L$4&amp;$E925),'Hoja de Trabajo para listado'!$DE$151:$DG$151,0)),0)+IFERROR(INDEX('Hoja de Trabajo para listado'!$CD$155:$DC$1048576,MATCH($A925,'Hoja de Trabajo para listado'!$CD$155:$CD$1048576,0),MATCH((CUADRO!L$4&amp;$E925),'Hoja de Trabajo para listado'!$CD$151:$DC$151,0)),0)</f>
        <v>0</v>
      </c>
      <c r="M925" s="243">
        <f ca="1">+IFERROR(INDEX('Hoja de Trabajo para listado'!$A$155:$Z$1048576,MATCH($A925,'Hoja de Trabajo para listado'!$A$155:$A$1048576,0),MATCH((CUADRO!M$4&amp;$E925),'Hoja de Trabajo para listado'!$A$151:$Z$151,0)),0)+IFERROR(INDEX('Hoja de Trabajo para listado'!$AB$155:$BA$1048576,MATCH($A925,'Hoja de Trabajo para listado'!$AB$155:$AB$1048576,0),MATCH((CUADRO!M$4&amp;$E925),'Hoja de Trabajo para listado'!$AB$151:$BA$151,0)),0)+IFERROR(INDEX('Hoja de Trabajo para listado'!$BC$155:$CB$1048576,MATCH($A925,'Hoja de Trabajo para listado'!$BC$155:$BC$1048576,0),MATCH((CUADRO!M$4&amp;$E925),'Hoja de Trabajo para listado'!$BC$151:$CB$151,0)),0)+IFERROR(INDEX('Hoja de Trabajo para listado'!$DE$153:$DG$274,MATCH($A925,'Hoja de Trabajo para listado'!$DE$153:$DE$1048576,0),MATCH((CUADRO!M$4&amp;$E925),'Hoja de Trabajo para listado'!$DE$151:$DG$151,0)),0)+IFERROR(INDEX('Hoja de Trabajo para listado'!$CD$155:$DC$1048576,MATCH($A925,'Hoja de Trabajo para listado'!$CD$155:$CD$1048576,0),MATCH((CUADRO!M$4&amp;$E925),'Hoja de Trabajo para listado'!$CD$151:$DC$151,0)),0)</f>
        <v>0</v>
      </c>
      <c r="N925" s="243">
        <f ca="1">+IFERROR(INDEX('Hoja de Trabajo para listado'!$A$155:$Z$1048576,MATCH($A925,'Hoja de Trabajo para listado'!$A$155:$A$1048576,0),MATCH((CUADRO!N$4&amp;$E925),'Hoja de Trabajo para listado'!$A$151:$Z$151,0)),0)+IFERROR(INDEX('Hoja de Trabajo para listado'!$AB$155:$BA$1048576,MATCH($A925,'Hoja de Trabajo para listado'!$AB$155:$AB$1048576,0),MATCH((CUADRO!N$4&amp;$E925),'Hoja de Trabajo para listado'!$AB$151:$BA$151,0)),0)+IFERROR(INDEX('Hoja de Trabajo para listado'!$BC$155:$CB$1048576,MATCH($A925,'Hoja de Trabajo para listado'!$BC$155:$BC$1048576,0),MATCH((CUADRO!N$4&amp;$E925),'Hoja de Trabajo para listado'!$BC$151:$CB$151,0)),0)+IFERROR(INDEX('Hoja de Trabajo para listado'!$DE$153:$DG$274,MATCH($A925,'Hoja de Trabajo para listado'!$DE$153:$DE$1048576,0),MATCH((CUADRO!N$4&amp;$E925),'Hoja de Trabajo para listado'!$DE$151:$DG$151,0)),0)+IFERROR(INDEX('Hoja de Trabajo para listado'!$CD$155:$DC$1048576,MATCH($A925,'Hoja de Trabajo para listado'!$CD$155:$CD$1048576,0),MATCH((CUADRO!N$4&amp;$E925),'Hoja de Trabajo para listado'!$CD$151:$DC$151,0)),0)</f>
        <v>0</v>
      </c>
      <c r="O925" s="243">
        <f ca="1">+IFERROR(INDEX('Hoja de Trabajo para listado'!$A$155:$Z$1048576,MATCH($A925,'Hoja de Trabajo para listado'!$A$155:$A$1048576,0),MATCH((CUADRO!O$4&amp;$E925),'Hoja de Trabajo para listado'!$A$151:$Z$151,0)),0)+IFERROR(INDEX('Hoja de Trabajo para listado'!$AB$155:$BA$1048576,MATCH($A925,'Hoja de Trabajo para listado'!$AB$155:$AB$1048576,0),MATCH((CUADRO!O$4&amp;$E925),'Hoja de Trabajo para listado'!$AB$151:$BA$151,0)),0)+IFERROR(INDEX('Hoja de Trabajo para listado'!$BC$155:$CB$1048576,MATCH($A925,'Hoja de Trabajo para listado'!$BC$155:$BC$1048576,0),MATCH((CUADRO!O$4&amp;$E925),'Hoja de Trabajo para listado'!$BC$151:$CB$151,0)),0)+IFERROR(INDEX('Hoja de Trabajo para listado'!$DE$153:$DG$274,MATCH($A925,'Hoja de Trabajo para listado'!$DE$153:$DE$1048576,0),MATCH((CUADRO!O$4&amp;$E925),'Hoja de Trabajo para listado'!$DE$151:$DG$151,0)),0)+IFERROR(INDEX('Hoja de Trabajo para listado'!$CD$155:$DC$1048576,MATCH($A925,'Hoja de Trabajo para listado'!$CD$155:$CD$1048576,0),MATCH((CUADRO!O$4&amp;$E925),'Hoja de Trabajo para listado'!$CD$151:$DC$151,0)),0)</f>
        <v>0</v>
      </c>
      <c r="P925" s="243">
        <f ca="1">+IFERROR(INDEX('Hoja de Trabajo para listado'!$A$155:$Z$1048576,MATCH($A925,'Hoja de Trabajo para listado'!$A$155:$A$1048576,0),MATCH((CUADRO!P$4&amp;$E925),'Hoja de Trabajo para listado'!$A$151:$Z$151,0)),0)+IFERROR(INDEX('Hoja de Trabajo para listado'!$AB$155:$BA$1048576,MATCH($A925,'Hoja de Trabajo para listado'!$AB$155:$AB$1048576,0),MATCH((CUADRO!P$4&amp;$E925),'Hoja de Trabajo para listado'!$AB$151:$BA$151,0)),0)+IFERROR(INDEX('Hoja de Trabajo para listado'!$BC$155:$CB$1048576,MATCH($A925,'Hoja de Trabajo para listado'!$BC$155:$BC$1048576,0),MATCH((CUADRO!P$4&amp;$E925),'Hoja de Trabajo para listado'!$BC$151:$CB$151,0)),0)+IFERROR(INDEX('Hoja de Trabajo para listado'!$DE$153:$DG$274,MATCH($A925,'Hoja de Trabajo para listado'!$DE$153:$DE$1048576,0),MATCH((CUADRO!P$4&amp;$E925),'Hoja de Trabajo para listado'!$DE$151:$DG$151,0)),0)+IFERROR(INDEX('Hoja de Trabajo para listado'!$CD$155:$DC$1048576,MATCH($A925,'Hoja de Trabajo para listado'!$CD$155:$CD$1048576,0),MATCH((CUADRO!P$4&amp;$E925),'Hoja de Trabajo para listado'!$CD$151:$DC$151,0)),0)</f>
        <v>0</v>
      </c>
      <c r="Q925" s="243">
        <f ca="1">+IFERROR(INDEX('Hoja de Trabajo para listado'!$A$155:$Z$1048576,MATCH($A925,'Hoja de Trabajo para listado'!$A$155:$A$1048576,0),MATCH((CUADRO!Q$4&amp;$E925),'Hoja de Trabajo para listado'!$A$151:$Z$151,0)),0)+IFERROR(INDEX('Hoja de Trabajo para listado'!$AB$155:$BA$1048576,MATCH($A925,'Hoja de Trabajo para listado'!$AB$155:$AB$1048576,0),MATCH((CUADRO!Q$4&amp;$E925),'Hoja de Trabajo para listado'!$AB$151:$BA$151,0)),0)+IFERROR(INDEX('Hoja de Trabajo para listado'!$BC$155:$CB$1048576,MATCH($A925,'Hoja de Trabajo para listado'!$BC$155:$BC$1048576,0),MATCH((CUADRO!Q$4&amp;$E925),'Hoja de Trabajo para listado'!$BC$151:$CB$151,0)),0)+IFERROR(INDEX('Hoja de Trabajo para listado'!$DE$153:$DG$274,MATCH($A925,'Hoja de Trabajo para listado'!$DE$153:$DE$1048576,0),MATCH((CUADRO!Q$4&amp;$E925),'Hoja de Trabajo para listado'!$DE$151:$DG$151,0)),0)+IFERROR(INDEX('Hoja de Trabajo para listado'!$CD$155:$DC$1048576,MATCH($A925,'Hoja de Trabajo para listado'!$CD$155:$CD$1048576,0),MATCH((CUADRO!Q$4&amp;$E925),'Hoja de Trabajo para listado'!$CD$151:$DC$151,0)),0)</f>
        <v>0</v>
      </c>
      <c r="R925" s="243">
        <f t="shared" ca="1" si="35"/>
        <v>0</v>
      </c>
      <c r="S925" s="249"/>
      <c r="T925" s="243">
        <f ca="1">+T926</f>
        <v>0</v>
      </c>
      <c r="U925" s="242">
        <f t="shared" si="36"/>
        <v>1</v>
      </c>
      <c r="V925" s="333" t="str">
        <f>+VLOOKUP(A925,bd_lista!$A$3:$E$592,5,FALSE)</f>
        <v>Gobiernos Autonomos Municipales</v>
      </c>
      <c r="W925" s="387" t="str">
        <f>+V925</f>
        <v>Gobiernos Autonomos Municipales</v>
      </c>
      <c r="X925" s="242">
        <f>+VLOOKUP(A925,[4]Sheet1!$A$13:$D$744,4,FALSE)</f>
        <v>0</v>
      </c>
      <c r="Y925" s="242" t="e">
        <f>+VLOOKUP(X925,bd_lista!$A$3:$C$592,3,FALSE)</f>
        <v>#N/A</v>
      </c>
      <c r="Z925" s="294">
        <f>+X925</f>
        <v>0</v>
      </c>
      <c r="AA925" s="295" t="e">
        <f>+Y925</f>
        <v>#N/A</v>
      </c>
    </row>
    <row r="926" spans="1:27" customFormat="1" ht="15" hidden="1" customHeight="1">
      <c r="A926" s="32">
        <v>1605</v>
      </c>
      <c r="B926" s="393"/>
      <c r="C926" s="247" t="str">
        <f>+VLOOKUP(A926,bd_lista!$A$3:$C$592,3,FALSE)</f>
        <v>Gobierno Autónomo Municipal de Caraparí</v>
      </c>
      <c r="D926" s="390"/>
      <c r="E926" s="244" t="s">
        <v>1305</v>
      </c>
      <c r="F926" s="245">
        <f ca="1">+IFERROR(INDEX('Hoja de Trabajo para listado'!$A$155:$Z$1048576,MATCH($A926,'Hoja de Trabajo para listado'!$A$155:$A$1048576,0),MATCH((CUADRO!F$4&amp;$E926),'Hoja de Trabajo para listado'!$A$151:$Z$151,0)),0)+IFERROR(INDEX('Hoja de Trabajo para listado'!$AB$155:$BA$1048576,MATCH($A926,'Hoja de Trabajo para listado'!$AB$155:$AB$1048576,0),MATCH((CUADRO!F$4&amp;$E926),'Hoja de Trabajo para listado'!$AB$151:$BA$151,0)),0)+IFERROR(INDEX('Hoja de Trabajo para listado'!$BC$155:$CB$1048576,MATCH($A926,'Hoja de Trabajo para listado'!$BC$155:$BC$1048576,0),MATCH((CUADRO!F$4&amp;$E926),'Hoja de Trabajo para listado'!$BC$151:$CB$151,0)),0)+IFERROR(INDEX('Hoja de Trabajo para listado'!$DE$153:$DG$274,MATCH($A926,'Hoja de Trabajo para listado'!$DE$153:$DE$1048576,0),MATCH((CUADRO!F$4&amp;$E926),'Hoja de Trabajo para listado'!$DE$151:$DG$151,0)),0)+IFERROR(INDEX('Hoja de Trabajo para listado'!$CD$155:$DC$1048576,MATCH($A926,'Hoja de Trabajo para listado'!$CD$155:$CD$1048576,0),MATCH((CUADRO!F$4&amp;$E926),'Hoja de Trabajo para listado'!$CD$151:$DC$151,0)),0)</f>
        <v>0</v>
      </c>
      <c r="G926" s="245">
        <f ca="1">+IFERROR(INDEX('Hoja de Trabajo para listado'!$A$155:$Z$1048576,MATCH($A926,'Hoja de Trabajo para listado'!$A$155:$A$1048576,0),MATCH((CUADRO!G$4&amp;$E926),'Hoja de Trabajo para listado'!$A$151:$Z$151,0)),0)+IFERROR(INDEX('Hoja de Trabajo para listado'!$AB$155:$BA$1048576,MATCH($A926,'Hoja de Trabajo para listado'!$AB$155:$AB$1048576,0),MATCH((CUADRO!G$4&amp;$E926),'Hoja de Trabajo para listado'!$AB$151:$BA$151,0)),0)+IFERROR(INDEX('Hoja de Trabajo para listado'!$BC$155:$CB$1048576,MATCH($A926,'Hoja de Trabajo para listado'!$BC$155:$BC$1048576,0),MATCH((CUADRO!G$4&amp;$E926),'Hoja de Trabajo para listado'!$BC$151:$CB$151,0)),0)+IFERROR(INDEX('Hoja de Trabajo para listado'!$DE$153:$DG$274,MATCH($A926,'Hoja de Trabajo para listado'!$DE$153:$DE$1048576,0),MATCH((CUADRO!G$4&amp;$E926),'Hoja de Trabajo para listado'!$DE$151:$DG$151,0)),0)+IFERROR(INDEX('Hoja de Trabajo para listado'!$CD$155:$DC$1048576,MATCH($A926,'Hoja de Trabajo para listado'!$CD$155:$CD$1048576,0),MATCH((CUADRO!G$4&amp;$E926),'Hoja de Trabajo para listado'!$CD$151:$DC$151,0)),0)</f>
        <v>0</v>
      </c>
      <c r="H926" s="245">
        <f ca="1">+IFERROR(INDEX('Hoja de Trabajo para listado'!$A$155:$Z$1048576,MATCH($A926,'Hoja de Trabajo para listado'!$A$155:$A$1048576,0),MATCH((CUADRO!H$4&amp;$E926),'Hoja de Trabajo para listado'!$A$151:$Z$151,0)),0)+IFERROR(INDEX('Hoja de Trabajo para listado'!$AB$155:$BA$1048576,MATCH($A926,'Hoja de Trabajo para listado'!$AB$155:$AB$1048576,0),MATCH((CUADRO!H$4&amp;$E926),'Hoja de Trabajo para listado'!$AB$151:$BA$151,0)),0)+IFERROR(INDEX('Hoja de Trabajo para listado'!$BC$155:$CB$1048576,MATCH($A926,'Hoja de Trabajo para listado'!$BC$155:$BC$1048576,0),MATCH((CUADRO!H$4&amp;$E926),'Hoja de Trabajo para listado'!$BC$151:$CB$151,0)),0)+IFERROR(INDEX('Hoja de Trabajo para listado'!$DE$153:$DG$274,MATCH($A926,'Hoja de Trabajo para listado'!$DE$153:$DE$1048576,0),MATCH((CUADRO!H$4&amp;$E926),'Hoja de Trabajo para listado'!$DE$151:$DG$151,0)),0)+IFERROR(INDEX('Hoja de Trabajo para listado'!$CD$155:$DC$1048576,MATCH($A926,'Hoja de Trabajo para listado'!$CD$155:$CD$1048576,0),MATCH((CUADRO!H$4&amp;$E926),'Hoja de Trabajo para listado'!$CD$151:$DC$151,0)),0)</f>
        <v>0</v>
      </c>
      <c r="I926" s="245">
        <f ca="1">+IFERROR(INDEX('Hoja de Trabajo para listado'!$A$155:$Z$1048576,MATCH($A926,'Hoja de Trabajo para listado'!$A$155:$A$1048576,0),MATCH((CUADRO!I$4&amp;$E926),'Hoja de Trabajo para listado'!$A$151:$Z$151,0)),0)+IFERROR(INDEX('Hoja de Trabajo para listado'!$AB$155:$BA$1048576,MATCH($A926,'Hoja de Trabajo para listado'!$AB$155:$AB$1048576,0),MATCH((CUADRO!I$4&amp;$E926),'Hoja de Trabajo para listado'!$AB$151:$BA$151,0)),0)+IFERROR(INDEX('Hoja de Trabajo para listado'!$BC$155:$CB$1048576,MATCH($A926,'Hoja de Trabajo para listado'!$BC$155:$BC$1048576,0),MATCH((CUADRO!I$4&amp;$E926),'Hoja de Trabajo para listado'!$BC$151:$CB$151,0)),0)+IFERROR(INDEX('Hoja de Trabajo para listado'!$DE$153:$DG$274,MATCH($A926,'Hoja de Trabajo para listado'!$DE$153:$DE$1048576,0),MATCH((CUADRO!I$4&amp;$E926),'Hoja de Trabajo para listado'!$DE$151:$DG$151,0)),0)+IFERROR(INDEX('Hoja de Trabajo para listado'!$CD$155:$DC$1048576,MATCH($A926,'Hoja de Trabajo para listado'!$CD$155:$CD$1048576,0),MATCH((CUADRO!I$4&amp;$E926),'Hoja de Trabajo para listado'!$CD$151:$DC$151,0)),0)</f>
        <v>0</v>
      </c>
      <c r="J926" s="245">
        <f ca="1">+IFERROR(INDEX('Hoja de Trabajo para listado'!$A$155:$Z$1048576,MATCH($A926,'Hoja de Trabajo para listado'!$A$155:$A$1048576,0),MATCH((CUADRO!J$4&amp;$E926),'Hoja de Trabajo para listado'!$A$151:$Z$151,0)),0)+IFERROR(INDEX('Hoja de Trabajo para listado'!$AB$155:$BA$1048576,MATCH($A926,'Hoja de Trabajo para listado'!$AB$155:$AB$1048576,0),MATCH((CUADRO!J$4&amp;$E926),'Hoja de Trabajo para listado'!$AB$151:$BA$151,0)),0)+IFERROR(INDEX('Hoja de Trabajo para listado'!$BC$155:$CB$1048576,MATCH($A926,'Hoja de Trabajo para listado'!$BC$155:$BC$1048576,0),MATCH((CUADRO!J$4&amp;$E926),'Hoja de Trabajo para listado'!$BC$151:$CB$151,0)),0)+IFERROR(INDEX('Hoja de Trabajo para listado'!$DE$153:$DG$274,MATCH($A926,'Hoja de Trabajo para listado'!$DE$153:$DE$1048576,0),MATCH((CUADRO!J$4&amp;$E926),'Hoja de Trabajo para listado'!$DE$151:$DG$151,0)),0)+IFERROR(INDEX('Hoja de Trabajo para listado'!$CD$155:$DC$1048576,MATCH($A926,'Hoja de Trabajo para listado'!$CD$155:$CD$1048576,0),MATCH((CUADRO!J$4&amp;$E926),'Hoja de Trabajo para listado'!$CD$151:$DC$151,0)),0)</f>
        <v>0</v>
      </c>
      <c r="K926" s="245">
        <f ca="1">+IFERROR(INDEX('Hoja de Trabajo para listado'!$A$155:$Z$1048576,MATCH($A926,'Hoja de Trabajo para listado'!$A$155:$A$1048576,0),MATCH((CUADRO!K$4&amp;$E926),'Hoja de Trabajo para listado'!$A$151:$Z$151,0)),0)+IFERROR(INDEX('Hoja de Trabajo para listado'!$AB$155:$BA$1048576,MATCH($A926,'Hoja de Trabajo para listado'!$AB$155:$AB$1048576,0),MATCH((CUADRO!K$4&amp;$E926),'Hoja de Trabajo para listado'!$AB$151:$BA$151,0)),0)+IFERROR(INDEX('Hoja de Trabajo para listado'!$BC$155:$CB$1048576,MATCH($A926,'Hoja de Trabajo para listado'!$BC$155:$BC$1048576,0),MATCH((CUADRO!K$4&amp;$E926),'Hoja de Trabajo para listado'!$BC$151:$CB$151,0)),0)+IFERROR(INDEX('Hoja de Trabajo para listado'!$DE$153:$DG$274,MATCH($A926,'Hoja de Trabajo para listado'!$DE$153:$DE$1048576,0),MATCH((CUADRO!K$4&amp;$E926),'Hoja de Trabajo para listado'!$DE$151:$DG$151,0)),0)+IFERROR(INDEX('Hoja de Trabajo para listado'!$CD$155:$DC$1048576,MATCH($A926,'Hoja de Trabajo para listado'!$CD$155:$CD$1048576,0),MATCH((CUADRO!K$4&amp;$E926),'Hoja de Trabajo para listado'!$CD$151:$DC$151,0)),0)</f>
        <v>0</v>
      </c>
      <c r="L926" s="245">
        <f ca="1">+IFERROR(INDEX('Hoja de Trabajo para listado'!$A$155:$Z$1048576,MATCH($A926,'Hoja de Trabajo para listado'!$A$155:$A$1048576,0),MATCH((CUADRO!L$4&amp;$E926),'Hoja de Trabajo para listado'!$A$151:$Z$151,0)),0)+IFERROR(INDEX('Hoja de Trabajo para listado'!$AB$155:$BA$1048576,MATCH($A926,'Hoja de Trabajo para listado'!$AB$155:$AB$1048576,0),MATCH((CUADRO!L$4&amp;$E926),'Hoja de Trabajo para listado'!$AB$151:$BA$151,0)),0)+IFERROR(INDEX('Hoja de Trabajo para listado'!$BC$155:$CB$1048576,MATCH($A926,'Hoja de Trabajo para listado'!$BC$155:$BC$1048576,0),MATCH((CUADRO!L$4&amp;$E926),'Hoja de Trabajo para listado'!$BC$151:$CB$151,0)),0)+IFERROR(INDEX('Hoja de Trabajo para listado'!$DE$153:$DG$274,MATCH($A926,'Hoja de Trabajo para listado'!$DE$153:$DE$1048576,0),MATCH((CUADRO!L$4&amp;$E926),'Hoja de Trabajo para listado'!$DE$151:$DG$151,0)),0)+IFERROR(INDEX('Hoja de Trabajo para listado'!$CD$155:$DC$1048576,MATCH($A926,'Hoja de Trabajo para listado'!$CD$155:$CD$1048576,0),MATCH((CUADRO!L$4&amp;$E926),'Hoja de Trabajo para listado'!$CD$151:$DC$151,0)),0)</f>
        <v>0</v>
      </c>
      <c r="M926" s="245">
        <f ca="1">+IFERROR(INDEX('Hoja de Trabajo para listado'!$A$155:$Z$1048576,MATCH($A926,'Hoja de Trabajo para listado'!$A$155:$A$1048576,0),MATCH((CUADRO!M$4&amp;$E926),'Hoja de Trabajo para listado'!$A$151:$Z$151,0)),0)+IFERROR(INDEX('Hoja de Trabajo para listado'!$AB$155:$BA$1048576,MATCH($A926,'Hoja de Trabajo para listado'!$AB$155:$AB$1048576,0),MATCH((CUADRO!M$4&amp;$E926),'Hoja de Trabajo para listado'!$AB$151:$BA$151,0)),0)+IFERROR(INDEX('Hoja de Trabajo para listado'!$BC$155:$CB$1048576,MATCH($A926,'Hoja de Trabajo para listado'!$BC$155:$BC$1048576,0),MATCH((CUADRO!M$4&amp;$E926),'Hoja de Trabajo para listado'!$BC$151:$CB$151,0)),0)+IFERROR(INDEX('Hoja de Trabajo para listado'!$DE$153:$DG$274,MATCH($A926,'Hoja de Trabajo para listado'!$DE$153:$DE$1048576,0),MATCH((CUADRO!M$4&amp;$E926),'Hoja de Trabajo para listado'!$DE$151:$DG$151,0)),0)+IFERROR(INDEX('Hoja de Trabajo para listado'!$CD$155:$DC$1048576,MATCH($A926,'Hoja de Trabajo para listado'!$CD$155:$CD$1048576,0),MATCH((CUADRO!M$4&amp;$E926),'Hoja de Trabajo para listado'!$CD$151:$DC$151,0)),0)</f>
        <v>0</v>
      </c>
      <c r="N926" s="245">
        <f ca="1">+IFERROR(INDEX('Hoja de Trabajo para listado'!$A$155:$Z$1048576,MATCH($A926,'Hoja de Trabajo para listado'!$A$155:$A$1048576,0),MATCH((CUADRO!N$4&amp;$E926),'Hoja de Trabajo para listado'!$A$151:$Z$151,0)),0)+IFERROR(INDEX('Hoja de Trabajo para listado'!$AB$155:$BA$1048576,MATCH($A926,'Hoja de Trabajo para listado'!$AB$155:$AB$1048576,0),MATCH((CUADRO!N$4&amp;$E926),'Hoja de Trabajo para listado'!$AB$151:$BA$151,0)),0)+IFERROR(INDEX('Hoja de Trabajo para listado'!$BC$155:$CB$1048576,MATCH($A926,'Hoja de Trabajo para listado'!$BC$155:$BC$1048576,0),MATCH((CUADRO!N$4&amp;$E926),'Hoja de Trabajo para listado'!$BC$151:$CB$151,0)),0)+IFERROR(INDEX('Hoja de Trabajo para listado'!$DE$153:$DG$274,MATCH($A926,'Hoja de Trabajo para listado'!$DE$153:$DE$1048576,0),MATCH((CUADRO!N$4&amp;$E926),'Hoja de Trabajo para listado'!$DE$151:$DG$151,0)),0)+IFERROR(INDEX('Hoja de Trabajo para listado'!$CD$155:$DC$1048576,MATCH($A926,'Hoja de Trabajo para listado'!$CD$155:$CD$1048576,0),MATCH((CUADRO!N$4&amp;$E926),'Hoja de Trabajo para listado'!$CD$151:$DC$151,0)),0)</f>
        <v>0</v>
      </c>
      <c r="O926" s="245">
        <f ca="1">+IFERROR(INDEX('Hoja de Trabajo para listado'!$A$155:$Z$1048576,MATCH($A926,'Hoja de Trabajo para listado'!$A$155:$A$1048576,0),MATCH((CUADRO!O$4&amp;$E926),'Hoja de Trabajo para listado'!$A$151:$Z$151,0)),0)+IFERROR(INDEX('Hoja de Trabajo para listado'!$AB$155:$BA$1048576,MATCH($A926,'Hoja de Trabajo para listado'!$AB$155:$AB$1048576,0),MATCH((CUADRO!O$4&amp;$E926),'Hoja de Trabajo para listado'!$AB$151:$BA$151,0)),0)+IFERROR(INDEX('Hoja de Trabajo para listado'!$BC$155:$CB$1048576,MATCH($A926,'Hoja de Trabajo para listado'!$BC$155:$BC$1048576,0),MATCH((CUADRO!O$4&amp;$E926),'Hoja de Trabajo para listado'!$BC$151:$CB$151,0)),0)+IFERROR(INDEX('Hoja de Trabajo para listado'!$DE$153:$DG$274,MATCH($A926,'Hoja de Trabajo para listado'!$DE$153:$DE$1048576,0),MATCH((CUADRO!O$4&amp;$E926),'Hoja de Trabajo para listado'!$DE$151:$DG$151,0)),0)+IFERROR(INDEX('Hoja de Trabajo para listado'!$CD$155:$DC$1048576,MATCH($A926,'Hoja de Trabajo para listado'!$CD$155:$CD$1048576,0),MATCH((CUADRO!O$4&amp;$E926),'Hoja de Trabajo para listado'!$CD$151:$DC$151,0)),0)</f>
        <v>0</v>
      </c>
      <c r="P926" s="245">
        <f ca="1">+IFERROR(INDEX('Hoja de Trabajo para listado'!$A$155:$Z$1048576,MATCH($A926,'Hoja de Trabajo para listado'!$A$155:$A$1048576,0),MATCH((CUADRO!P$4&amp;$E926),'Hoja de Trabajo para listado'!$A$151:$Z$151,0)),0)+IFERROR(INDEX('Hoja de Trabajo para listado'!$AB$155:$BA$1048576,MATCH($A926,'Hoja de Trabajo para listado'!$AB$155:$AB$1048576,0),MATCH((CUADRO!P$4&amp;$E926),'Hoja de Trabajo para listado'!$AB$151:$BA$151,0)),0)+IFERROR(INDEX('Hoja de Trabajo para listado'!$BC$155:$CB$1048576,MATCH($A926,'Hoja de Trabajo para listado'!$BC$155:$BC$1048576,0),MATCH((CUADRO!P$4&amp;$E926),'Hoja de Trabajo para listado'!$BC$151:$CB$151,0)),0)+IFERROR(INDEX('Hoja de Trabajo para listado'!$DE$153:$DG$274,MATCH($A926,'Hoja de Trabajo para listado'!$DE$153:$DE$1048576,0),MATCH((CUADRO!P$4&amp;$E926),'Hoja de Trabajo para listado'!$DE$151:$DG$151,0)),0)+IFERROR(INDEX('Hoja de Trabajo para listado'!$CD$155:$DC$1048576,MATCH($A926,'Hoja de Trabajo para listado'!$CD$155:$CD$1048576,0),MATCH((CUADRO!P$4&amp;$E926),'Hoja de Trabajo para listado'!$CD$151:$DC$151,0)),0)</f>
        <v>0</v>
      </c>
      <c r="Q926" s="245">
        <f ca="1">+IFERROR(INDEX('Hoja de Trabajo para listado'!$A$155:$Z$1048576,MATCH($A926,'Hoja de Trabajo para listado'!$A$155:$A$1048576,0),MATCH((CUADRO!Q$4&amp;$E926),'Hoja de Trabajo para listado'!$A$151:$Z$151,0)),0)+IFERROR(INDEX('Hoja de Trabajo para listado'!$AB$155:$BA$1048576,MATCH($A926,'Hoja de Trabajo para listado'!$AB$155:$AB$1048576,0),MATCH((CUADRO!Q$4&amp;$E926),'Hoja de Trabajo para listado'!$AB$151:$BA$151,0)),0)+IFERROR(INDEX('Hoja de Trabajo para listado'!$BC$155:$CB$1048576,MATCH($A926,'Hoja de Trabajo para listado'!$BC$155:$BC$1048576,0),MATCH((CUADRO!Q$4&amp;$E926),'Hoja de Trabajo para listado'!$BC$151:$CB$151,0)),0)+IFERROR(INDEX('Hoja de Trabajo para listado'!$DE$153:$DG$274,MATCH($A926,'Hoja de Trabajo para listado'!$DE$153:$DE$1048576,0),MATCH((CUADRO!Q$4&amp;$E926),'Hoja de Trabajo para listado'!$DE$151:$DG$151,0)),0)+IFERROR(INDEX('Hoja de Trabajo para listado'!$CD$155:$DC$1048576,MATCH($A926,'Hoja de Trabajo para listado'!$CD$155:$CD$1048576,0),MATCH((CUADRO!Q$4&amp;$E926),'Hoja de Trabajo para listado'!$CD$151:$DC$151,0)),0)</f>
        <v>0</v>
      </c>
      <c r="R926" s="245">
        <f t="shared" ca="1" si="35"/>
        <v>0</v>
      </c>
      <c r="S926" s="259">
        <f ca="1">+R925+R926</f>
        <v>0</v>
      </c>
      <c r="T926" s="245">
        <f ca="1">+S926</f>
        <v>0</v>
      </c>
      <c r="U926" s="244">
        <f t="shared" si="36"/>
        <v>2</v>
      </c>
      <c r="V926" s="333" t="str">
        <f>+VLOOKUP(A926,bd_lista!$A$3:$E$592,5,FALSE)</f>
        <v>Gobiernos Autonomos Municipales</v>
      </c>
      <c r="W926" s="388"/>
      <c r="X926" s="242">
        <f>+VLOOKUP(A926,[4]Sheet1!$A$13:$D$744,4,FALSE)</f>
        <v>0</v>
      </c>
      <c r="Y926" s="242" t="e">
        <f>+VLOOKUP(X926,bd_lista!$A$3:$C$592,3,FALSE)</f>
        <v>#N/A</v>
      </c>
      <c r="Z926" s="292"/>
      <c r="AA926" s="293"/>
    </row>
    <row r="927" spans="1:27" customFormat="1" ht="15" hidden="1" customHeight="1">
      <c r="A927" s="32">
        <v>1606</v>
      </c>
      <c r="B927" s="392">
        <f>+A927</f>
        <v>1606</v>
      </c>
      <c r="C927" s="247" t="str">
        <f>+VLOOKUP(A927,bd_lista!$A$3:$C$592,3,FALSE)</f>
        <v>Gobierno Autónomo Municipal de Villamontes</v>
      </c>
      <c r="D927" s="389" t="str">
        <f>+C927</f>
        <v>Gobierno Autónomo Municipal de Villamontes</v>
      </c>
      <c r="E927" s="242" t="s">
        <v>1304</v>
      </c>
      <c r="F927" s="243">
        <f ca="1">+IFERROR(INDEX('Hoja de Trabajo para listado'!$A$155:$Z$1048576,MATCH($A927,'Hoja de Trabajo para listado'!$A$155:$A$1048576,0),MATCH((CUADRO!F$4&amp;$E927),'Hoja de Trabajo para listado'!$A$151:$Z$151,0)),0)+IFERROR(INDEX('Hoja de Trabajo para listado'!$AB$155:$BA$1048576,MATCH($A927,'Hoja de Trabajo para listado'!$AB$155:$AB$1048576,0),MATCH((CUADRO!F$4&amp;$E927),'Hoja de Trabajo para listado'!$AB$151:$BA$151,0)),0)+IFERROR(INDEX('Hoja de Trabajo para listado'!$BC$155:$CB$1048576,MATCH($A927,'Hoja de Trabajo para listado'!$BC$155:$BC$1048576,0),MATCH((CUADRO!F$4&amp;$E927),'Hoja de Trabajo para listado'!$BC$151:$CB$151,0)),0)+IFERROR(INDEX('Hoja de Trabajo para listado'!$DE$153:$DG$274,MATCH($A927,'Hoja de Trabajo para listado'!$DE$153:$DE$1048576,0),MATCH((CUADRO!F$4&amp;$E927),'Hoja de Trabajo para listado'!$DE$151:$DG$151,0)),0)+IFERROR(INDEX('Hoja de Trabajo para listado'!$CD$155:$DC$1048576,MATCH($A927,'Hoja de Trabajo para listado'!$CD$155:$CD$1048576,0),MATCH((CUADRO!F$4&amp;$E927),'Hoja de Trabajo para listado'!$CD$151:$DC$151,0)),0)</f>
        <v>0</v>
      </c>
      <c r="G927" s="243">
        <f ca="1">+IFERROR(INDEX('Hoja de Trabajo para listado'!$A$155:$Z$1048576,MATCH($A927,'Hoja de Trabajo para listado'!$A$155:$A$1048576,0),MATCH((CUADRO!G$4&amp;$E927),'Hoja de Trabajo para listado'!$A$151:$Z$151,0)),0)+IFERROR(INDEX('Hoja de Trabajo para listado'!$AB$155:$BA$1048576,MATCH($A927,'Hoja de Trabajo para listado'!$AB$155:$AB$1048576,0),MATCH((CUADRO!G$4&amp;$E927),'Hoja de Trabajo para listado'!$AB$151:$BA$151,0)),0)+IFERROR(INDEX('Hoja de Trabajo para listado'!$BC$155:$CB$1048576,MATCH($A927,'Hoja de Trabajo para listado'!$BC$155:$BC$1048576,0),MATCH((CUADRO!G$4&amp;$E927),'Hoja de Trabajo para listado'!$BC$151:$CB$151,0)),0)+IFERROR(INDEX('Hoja de Trabajo para listado'!$DE$153:$DG$274,MATCH($A927,'Hoja de Trabajo para listado'!$DE$153:$DE$1048576,0),MATCH((CUADRO!G$4&amp;$E927),'Hoja de Trabajo para listado'!$DE$151:$DG$151,0)),0)+IFERROR(INDEX('Hoja de Trabajo para listado'!$CD$155:$DC$1048576,MATCH($A927,'Hoja de Trabajo para listado'!$CD$155:$CD$1048576,0),MATCH((CUADRO!G$4&amp;$E927),'Hoja de Trabajo para listado'!$CD$151:$DC$151,0)),0)</f>
        <v>0</v>
      </c>
      <c r="H927" s="243">
        <f ca="1">+IFERROR(INDEX('Hoja de Trabajo para listado'!$A$155:$Z$1048576,MATCH($A927,'Hoja de Trabajo para listado'!$A$155:$A$1048576,0),MATCH((CUADRO!H$4&amp;$E927),'Hoja de Trabajo para listado'!$A$151:$Z$151,0)),0)+IFERROR(INDEX('Hoja de Trabajo para listado'!$AB$155:$BA$1048576,MATCH($A927,'Hoja de Trabajo para listado'!$AB$155:$AB$1048576,0),MATCH((CUADRO!H$4&amp;$E927),'Hoja de Trabajo para listado'!$AB$151:$BA$151,0)),0)+IFERROR(INDEX('Hoja de Trabajo para listado'!$BC$155:$CB$1048576,MATCH($A927,'Hoja de Trabajo para listado'!$BC$155:$BC$1048576,0),MATCH((CUADRO!H$4&amp;$E927),'Hoja de Trabajo para listado'!$BC$151:$CB$151,0)),0)+IFERROR(INDEX('Hoja de Trabajo para listado'!$DE$153:$DG$274,MATCH($A927,'Hoja de Trabajo para listado'!$DE$153:$DE$1048576,0),MATCH((CUADRO!H$4&amp;$E927),'Hoja de Trabajo para listado'!$DE$151:$DG$151,0)),0)+IFERROR(INDEX('Hoja de Trabajo para listado'!$CD$155:$DC$1048576,MATCH($A927,'Hoja de Trabajo para listado'!$CD$155:$CD$1048576,0),MATCH((CUADRO!H$4&amp;$E927),'Hoja de Trabajo para listado'!$CD$151:$DC$151,0)),0)</f>
        <v>0</v>
      </c>
      <c r="I927" s="243">
        <f ca="1">+IFERROR(INDEX('Hoja de Trabajo para listado'!$A$155:$Z$1048576,MATCH($A927,'Hoja de Trabajo para listado'!$A$155:$A$1048576,0),MATCH((CUADRO!I$4&amp;$E927),'Hoja de Trabajo para listado'!$A$151:$Z$151,0)),0)+IFERROR(INDEX('Hoja de Trabajo para listado'!$AB$155:$BA$1048576,MATCH($A927,'Hoja de Trabajo para listado'!$AB$155:$AB$1048576,0),MATCH((CUADRO!I$4&amp;$E927),'Hoja de Trabajo para listado'!$AB$151:$BA$151,0)),0)+IFERROR(INDEX('Hoja de Trabajo para listado'!$BC$155:$CB$1048576,MATCH($A927,'Hoja de Trabajo para listado'!$BC$155:$BC$1048576,0),MATCH((CUADRO!I$4&amp;$E927),'Hoja de Trabajo para listado'!$BC$151:$CB$151,0)),0)+IFERROR(INDEX('Hoja de Trabajo para listado'!$DE$153:$DG$274,MATCH($A927,'Hoja de Trabajo para listado'!$DE$153:$DE$1048576,0),MATCH((CUADRO!I$4&amp;$E927),'Hoja de Trabajo para listado'!$DE$151:$DG$151,0)),0)+IFERROR(INDEX('Hoja de Trabajo para listado'!$CD$155:$DC$1048576,MATCH($A927,'Hoja de Trabajo para listado'!$CD$155:$CD$1048576,0),MATCH((CUADRO!I$4&amp;$E927),'Hoja de Trabajo para listado'!$CD$151:$DC$151,0)),0)</f>
        <v>0</v>
      </c>
      <c r="J927" s="243">
        <f ca="1">+IFERROR(INDEX('Hoja de Trabajo para listado'!$A$155:$Z$1048576,MATCH($A927,'Hoja de Trabajo para listado'!$A$155:$A$1048576,0),MATCH((CUADRO!J$4&amp;$E927),'Hoja de Trabajo para listado'!$A$151:$Z$151,0)),0)+IFERROR(INDEX('Hoja de Trabajo para listado'!$AB$155:$BA$1048576,MATCH($A927,'Hoja de Trabajo para listado'!$AB$155:$AB$1048576,0),MATCH((CUADRO!J$4&amp;$E927),'Hoja de Trabajo para listado'!$AB$151:$BA$151,0)),0)+IFERROR(INDEX('Hoja de Trabajo para listado'!$BC$155:$CB$1048576,MATCH($A927,'Hoja de Trabajo para listado'!$BC$155:$BC$1048576,0),MATCH((CUADRO!J$4&amp;$E927),'Hoja de Trabajo para listado'!$BC$151:$CB$151,0)),0)+IFERROR(INDEX('Hoja de Trabajo para listado'!$DE$153:$DG$274,MATCH($A927,'Hoja de Trabajo para listado'!$DE$153:$DE$1048576,0),MATCH((CUADRO!J$4&amp;$E927),'Hoja de Trabajo para listado'!$DE$151:$DG$151,0)),0)+IFERROR(INDEX('Hoja de Trabajo para listado'!$CD$155:$DC$1048576,MATCH($A927,'Hoja de Trabajo para listado'!$CD$155:$CD$1048576,0),MATCH((CUADRO!J$4&amp;$E927),'Hoja de Trabajo para listado'!$CD$151:$DC$151,0)),0)</f>
        <v>0</v>
      </c>
      <c r="K927" s="243">
        <f ca="1">+IFERROR(INDEX('Hoja de Trabajo para listado'!$A$155:$Z$1048576,MATCH($A927,'Hoja de Trabajo para listado'!$A$155:$A$1048576,0),MATCH((CUADRO!K$4&amp;$E927),'Hoja de Trabajo para listado'!$A$151:$Z$151,0)),0)+IFERROR(INDEX('Hoja de Trabajo para listado'!$AB$155:$BA$1048576,MATCH($A927,'Hoja de Trabajo para listado'!$AB$155:$AB$1048576,0),MATCH((CUADRO!K$4&amp;$E927),'Hoja de Trabajo para listado'!$AB$151:$BA$151,0)),0)+IFERROR(INDEX('Hoja de Trabajo para listado'!$BC$155:$CB$1048576,MATCH($A927,'Hoja de Trabajo para listado'!$BC$155:$BC$1048576,0),MATCH((CUADRO!K$4&amp;$E927),'Hoja de Trabajo para listado'!$BC$151:$CB$151,0)),0)+IFERROR(INDEX('Hoja de Trabajo para listado'!$DE$153:$DG$274,MATCH($A927,'Hoja de Trabajo para listado'!$DE$153:$DE$1048576,0),MATCH((CUADRO!K$4&amp;$E927),'Hoja de Trabajo para listado'!$DE$151:$DG$151,0)),0)+IFERROR(INDEX('Hoja de Trabajo para listado'!$CD$155:$DC$1048576,MATCH($A927,'Hoja de Trabajo para listado'!$CD$155:$CD$1048576,0),MATCH((CUADRO!K$4&amp;$E927),'Hoja de Trabajo para listado'!$CD$151:$DC$151,0)),0)</f>
        <v>0</v>
      </c>
      <c r="L927" s="243">
        <f ca="1">+IFERROR(INDEX('Hoja de Trabajo para listado'!$A$155:$Z$1048576,MATCH($A927,'Hoja de Trabajo para listado'!$A$155:$A$1048576,0),MATCH((CUADRO!L$4&amp;$E927),'Hoja de Trabajo para listado'!$A$151:$Z$151,0)),0)+IFERROR(INDEX('Hoja de Trabajo para listado'!$AB$155:$BA$1048576,MATCH($A927,'Hoja de Trabajo para listado'!$AB$155:$AB$1048576,0),MATCH((CUADRO!L$4&amp;$E927),'Hoja de Trabajo para listado'!$AB$151:$BA$151,0)),0)+IFERROR(INDEX('Hoja de Trabajo para listado'!$BC$155:$CB$1048576,MATCH($A927,'Hoja de Trabajo para listado'!$BC$155:$BC$1048576,0),MATCH((CUADRO!L$4&amp;$E927),'Hoja de Trabajo para listado'!$BC$151:$CB$151,0)),0)+IFERROR(INDEX('Hoja de Trabajo para listado'!$DE$153:$DG$274,MATCH($A927,'Hoja de Trabajo para listado'!$DE$153:$DE$1048576,0),MATCH((CUADRO!L$4&amp;$E927),'Hoja de Trabajo para listado'!$DE$151:$DG$151,0)),0)+IFERROR(INDEX('Hoja de Trabajo para listado'!$CD$155:$DC$1048576,MATCH($A927,'Hoja de Trabajo para listado'!$CD$155:$CD$1048576,0),MATCH((CUADRO!L$4&amp;$E927),'Hoja de Trabajo para listado'!$CD$151:$DC$151,0)),0)</f>
        <v>0</v>
      </c>
      <c r="M927" s="243">
        <f ca="1">+IFERROR(INDEX('Hoja de Trabajo para listado'!$A$155:$Z$1048576,MATCH($A927,'Hoja de Trabajo para listado'!$A$155:$A$1048576,0),MATCH((CUADRO!M$4&amp;$E927),'Hoja de Trabajo para listado'!$A$151:$Z$151,0)),0)+IFERROR(INDEX('Hoja de Trabajo para listado'!$AB$155:$BA$1048576,MATCH($A927,'Hoja de Trabajo para listado'!$AB$155:$AB$1048576,0),MATCH((CUADRO!M$4&amp;$E927),'Hoja de Trabajo para listado'!$AB$151:$BA$151,0)),0)+IFERROR(INDEX('Hoja de Trabajo para listado'!$BC$155:$CB$1048576,MATCH($A927,'Hoja de Trabajo para listado'!$BC$155:$BC$1048576,0),MATCH((CUADRO!M$4&amp;$E927),'Hoja de Trabajo para listado'!$BC$151:$CB$151,0)),0)+IFERROR(INDEX('Hoja de Trabajo para listado'!$DE$153:$DG$274,MATCH($A927,'Hoja de Trabajo para listado'!$DE$153:$DE$1048576,0),MATCH((CUADRO!M$4&amp;$E927),'Hoja de Trabajo para listado'!$DE$151:$DG$151,0)),0)+IFERROR(INDEX('Hoja de Trabajo para listado'!$CD$155:$DC$1048576,MATCH($A927,'Hoja de Trabajo para listado'!$CD$155:$CD$1048576,0),MATCH((CUADRO!M$4&amp;$E927),'Hoja de Trabajo para listado'!$CD$151:$DC$151,0)),0)</f>
        <v>0</v>
      </c>
      <c r="N927" s="243">
        <f ca="1">+IFERROR(INDEX('Hoja de Trabajo para listado'!$A$155:$Z$1048576,MATCH($A927,'Hoja de Trabajo para listado'!$A$155:$A$1048576,0),MATCH((CUADRO!N$4&amp;$E927),'Hoja de Trabajo para listado'!$A$151:$Z$151,0)),0)+IFERROR(INDEX('Hoja de Trabajo para listado'!$AB$155:$BA$1048576,MATCH($A927,'Hoja de Trabajo para listado'!$AB$155:$AB$1048576,0),MATCH((CUADRO!N$4&amp;$E927),'Hoja de Trabajo para listado'!$AB$151:$BA$151,0)),0)+IFERROR(INDEX('Hoja de Trabajo para listado'!$BC$155:$CB$1048576,MATCH($A927,'Hoja de Trabajo para listado'!$BC$155:$BC$1048576,0),MATCH((CUADRO!N$4&amp;$E927),'Hoja de Trabajo para listado'!$BC$151:$CB$151,0)),0)+IFERROR(INDEX('Hoja de Trabajo para listado'!$DE$153:$DG$274,MATCH($A927,'Hoja de Trabajo para listado'!$DE$153:$DE$1048576,0),MATCH((CUADRO!N$4&amp;$E927),'Hoja de Trabajo para listado'!$DE$151:$DG$151,0)),0)+IFERROR(INDEX('Hoja de Trabajo para listado'!$CD$155:$DC$1048576,MATCH($A927,'Hoja de Trabajo para listado'!$CD$155:$CD$1048576,0),MATCH((CUADRO!N$4&amp;$E927),'Hoja de Trabajo para listado'!$CD$151:$DC$151,0)),0)</f>
        <v>0</v>
      </c>
      <c r="O927" s="243">
        <f ca="1">+IFERROR(INDEX('Hoja de Trabajo para listado'!$A$155:$Z$1048576,MATCH($A927,'Hoja de Trabajo para listado'!$A$155:$A$1048576,0),MATCH((CUADRO!O$4&amp;$E927),'Hoja de Trabajo para listado'!$A$151:$Z$151,0)),0)+IFERROR(INDEX('Hoja de Trabajo para listado'!$AB$155:$BA$1048576,MATCH($A927,'Hoja de Trabajo para listado'!$AB$155:$AB$1048576,0),MATCH((CUADRO!O$4&amp;$E927),'Hoja de Trabajo para listado'!$AB$151:$BA$151,0)),0)+IFERROR(INDEX('Hoja de Trabajo para listado'!$BC$155:$CB$1048576,MATCH($A927,'Hoja de Trabajo para listado'!$BC$155:$BC$1048576,0),MATCH((CUADRO!O$4&amp;$E927),'Hoja de Trabajo para listado'!$BC$151:$CB$151,0)),0)+IFERROR(INDEX('Hoja de Trabajo para listado'!$DE$153:$DG$274,MATCH($A927,'Hoja de Trabajo para listado'!$DE$153:$DE$1048576,0),MATCH((CUADRO!O$4&amp;$E927),'Hoja de Trabajo para listado'!$DE$151:$DG$151,0)),0)+IFERROR(INDEX('Hoja de Trabajo para listado'!$CD$155:$DC$1048576,MATCH($A927,'Hoja de Trabajo para listado'!$CD$155:$CD$1048576,0),MATCH((CUADRO!O$4&amp;$E927),'Hoja de Trabajo para listado'!$CD$151:$DC$151,0)),0)</f>
        <v>0</v>
      </c>
      <c r="P927" s="243">
        <f ca="1">+IFERROR(INDEX('Hoja de Trabajo para listado'!$A$155:$Z$1048576,MATCH($A927,'Hoja de Trabajo para listado'!$A$155:$A$1048576,0),MATCH((CUADRO!P$4&amp;$E927),'Hoja de Trabajo para listado'!$A$151:$Z$151,0)),0)+IFERROR(INDEX('Hoja de Trabajo para listado'!$AB$155:$BA$1048576,MATCH($A927,'Hoja de Trabajo para listado'!$AB$155:$AB$1048576,0),MATCH((CUADRO!P$4&amp;$E927),'Hoja de Trabajo para listado'!$AB$151:$BA$151,0)),0)+IFERROR(INDEX('Hoja de Trabajo para listado'!$BC$155:$CB$1048576,MATCH($A927,'Hoja de Trabajo para listado'!$BC$155:$BC$1048576,0),MATCH((CUADRO!P$4&amp;$E927),'Hoja de Trabajo para listado'!$BC$151:$CB$151,0)),0)+IFERROR(INDEX('Hoja de Trabajo para listado'!$DE$153:$DG$274,MATCH($A927,'Hoja de Trabajo para listado'!$DE$153:$DE$1048576,0),MATCH((CUADRO!P$4&amp;$E927),'Hoja de Trabajo para listado'!$DE$151:$DG$151,0)),0)+IFERROR(INDEX('Hoja de Trabajo para listado'!$CD$155:$DC$1048576,MATCH($A927,'Hoja de Trabajo para listado'!$CD$155:$CD$1048576,0),MATCH((CUADRO!P$4&amp;$E927),'Hoja de Trabajo para listado'!$CD$151:$DC$151,0)),0)</f>
        <v>0</v>
      </c>
      <c r="Q927" s="243">
        <f ca="1">+IFERROR(INDEX('Hoja de Trabajo para listado'!$A$155:$Z$1048576,MATCH($A927,'Hoja de Trabajo para listado'!$A$155:$A$1048576,0),MATCH((CUADRO!Q$4&amp;$E927),'Hoja de Trabajo para listado'!$A$151:$Z$151,0)),0)+IFERROR(INDEX('Hoja de Trabajo para listado'!$AB$155:$BA$1048576,MATCH($A927,'Hoja de Trabajo para listado'!$AB$155:$AB$1048576,0),MATCH((CUADRO!Q$4&amp;$E927),'Hoja de Trabajo para listado'!$AB$151:$BA$151,0)),0)+IFERROR(INDEX('Hoja de Trabajo para listado'!$BC$155:$CB$1048576,MATCH($A927,'Hoja de Trabajo para listado'!$BC$155:$BC$1048576,0),MATCH((CUADRO!Q$4&amp;$E927),'Hoja de Trabajo para listado'!$BC$151:$CB$151,0)),0)+IFERROR(INDEX('Hoja de Trabajo para listado'!$DE$153:$DG$274,MATCH($A927,'Hoja de Trabajo para listado'!$DE$153:$DE$1048576,0),MATCH((CUADRO!Q$4&amp;$E927),'Hoja de Trabajo para listado'!$DE$151:$DG$151,0)),0)+IFERROR(INDEX('Hoja de Trabajo para listado'!$CD$155:$DC$1048576,MATCH($A927,'Hoja de Trabajo para listado'!$CD$155:$CD$1048576,0),MATCH((CUADRO!Q$4&amp;$E927),'Hoja de Trabajo para listado'!$CD$151:$DC$151,0)),0)</f>
        <v>0</v>
      </c>
      <c r="R927" s="243">
        <f t="shared" ca="1" si="35"/>
        <v>0</v>
      </c>
      <c r="S927" s="249"/>
      <c r="T927" s="243">
        <f ca="1">+T928</f>
        <v>0</v>
      </c>
      <c r="U927" s="242">
        <f t="shared" si="36"/>
        <v>1</v>
      </c>
      <c r="V927" s="333" t="str">
        <f>+VLOOKUP(A927,bd_lista!$A$3:$E$592,5,FALSE)</f>
        <v>Gobiernos Autonomos Municipales</v>
      </c>
      <c r="W927" s="387" t="str">
        <f>+V927</f>
        <v>Gobiernos Autonomos Municipales</v>
      </c>
      <c r="X927" s="242">
        <f>+VLOOKUP(A927,[4]Sheet1!$A$13:$D$744,4,FALSE)</f>
        <v>0</v>
      </c>
      <c r="Y927" s="242" t="e">
        <f>+VLOOKUP(X927,bd_lista!$A$3:$C$592,3,FALSE)</f>
        <v>#N/A</v>
      </c>
      <c r="Z927" s="294">
        <f>+X927</f>
        <v>0</v>
      </c>
      <c r="AA927" s="295" t="e">
        <f>+Y927</f>
        <v>#N/A</v>
      </c>
    </row>
    <row r="928" spans="1:27" customFormat="1" ht="15" hidden="1" customHeight="1">
      <c r="A928" s="32">
        <v>1606</v>
      </c>
      <c r="B928" s="393"/>
      <c r="C928" s="247" t="str">
        <f>+VLOOKUP(A928,bd_lista!$A$3:$C$592,3,FALSE)</f>
        <v>Gobierno Autónomo Municipal de Villamontes</v>
      </c>
      <c r="D928" s="390"/>
      <c r="E928" s="244" t="s">
        <v>1305</v>
      </c>
      <c r="F928" s="245">
        <f ca="1">+IFERROR(INDEX('Hoja de Trabajo para listado'!$A$155:$Z$1048576,MATCH($A928,'Hoja de Trabajo para listado'!$A$155:$A$1048576,0),MATCH((CUADRO!F$4&amp;$E928),'Hoja de Trabajo para listado'!$A$151:$Z$151,0)),0)+IFERROR(INDEX('Hoja de Trabajo para listado'!$AB$155:$BA$1048576,MATCH($A928,'Hoja de Trabajo para listado'!$AB$155:$AB$1048576,0),MATCH((CUADRO!F$4&amp;$E928),'Hoja de Trabajo para listado'!$AB$151:$BA$151,0)),0)+IFERROR(INDEX('Hoja de Trabajo para listado'!$BC$155:$CB$1048576,MATCH($A928,'Hoja de Trabajo para listado'!$BC$155:$BC$1048576,0),MATCH((CUADRO!F$4&amp;$E928),'Hoja de Trabajo para listado'!$BC$151:$CB$151,0)),0)+IFERROR(INDEX('Hoja de Trabajo para listado'!$DE$153:$DG$274,MATCH($A928,'Hoja de Trabajo para listado'!$DE$153:$DE$1048576,0),MATCH((CUADRO!F$4&amp;$E928),'Hoja de Trabajo para listado'!$DE$151:$DG$151,0)),0)+IFERROR(INDEX('Hoja de Trabajo para listado'!$CD$155:$DC$1048576,MATCH($A928,'Hoja de Trabajo para listado'!$CD$155:$CD$1048576,0),MATCH((CUADRO!F$4&amp;$E928),'Hoja de Trabajo para listado'!$CD$151:$DC$151,0)),0)</f>
        <v>0</v>
      </c>
      <c r="G928" s="245">
        <f ca="1">+IFERROR(INDEX('Hoja de Trabajo para listado'!$A$155:$Z$1048576,MATCH($A928,'Hoja de Trabajo para listado'!$A$155:$A$1048576,0),MATCH((CUADRO!G$4&amp;$E928),'Hoja de Trabajo para listado'!$A$151:$Z$151,0)),0)+IFERROR(INDEX('Hoja de Trabajo para listado'!$AB$155:$BA$1048576,MATCH($A928,'Hoja de Trabajo para listado'!$AB$155:$AB$1048576,0),MATCH((CUADRO!G$4&amp;$E928),'Hoja de Trabajo para listado'!$AB$151:$BA$151,0)),0)+IFERROR(INDEX('Hoja de Trabajo para listado'!$BC$155:$CB$1048576,MATCH($A928,'Hoja de Trabajo para listado'!$BC$155:$BC$1048576,0),MATCH((CUADRO!G$4&amp;$E928),'Hoja de Trabajo para listado'!$BC$151:$CB$151,0)),0)+IFERROR(INDEX('Hoja de Trabajo para listado'!$DE$153:$DG$274,MATCH($A928,'Hoja de Trabajo para listado'!$DE$153:$DE$1048576,0),MATCH((CUADRO!G$4&amp;$E928),'Hoja de Trabajo para listado'!$DE$151:$DG$151,0)),0)+IFERROR(INDEX('Hoja de Trabajo para listado'!$CD$155:$DC$1048576,MATCH($A928,'Hoja de Trabajo para listado'!$CD$155:$CD$1048576,0),MATCH((CUADRO!G$4&amp;$E928),'Hoja de Trabajo para listado'!$CD$151:$DC$151,0)),0)</f>
        <v>0</v>
      </c>
      <c r="H928" s="245">
        <f ca="1">+IFERROR(INDEX('Hoja de Trabajo para listado'!$A$155:$Z$1048576,MATCH($A928,'Hoja de Trabajo para listado'!$A$155:$A$1048576,0),MATCH((CUADRO!H$4&amp;$E928),'Hoja de Trabajo para listado'!$A$151:$Z$151,0)),0)+IFERROR(INDEX('Hoja de Trabajo para listado'!$AB$155:$BA$1048576,MATCH($A928,'Hoja de Trabajo para listado'!$AB$155:$AB$1048576,0),MATCH((CUADRO!H$4&amp;$E928),'Hoja de Trabajo para listado'!$AB$151:$BA$151,0)),0)+IFERROR(INDEX('Hoja de Trabajo para listado'!$BC$155:$CB$1048576,MATCH($A928,'Hoja de Trabajo para listado'!$BC$155:$BC$1048576,0),MATCH((CUADRO!H$4&amp;$E928),'Hoja de Trabajo para listado'!$BC$151:$CB$151,0)),0)+IFERROR(INDEX('Hoja de Trabajo para listado'!$DE$153:$DG$274,MATCH($A928,'Hoja de Trabajo para listado'!$DE$153:$DE$1048576,0),MATCH((CUADRO!H$4&amp;$E928),'Hoja de Trabajo para listado'!$DE$151:$DG$151,0)),0)+IFERROR(INDEX('Hoja de Trabajo para listado'!$CD$155:$DC$1048576,MATCH($A928,'Hoja de Trabajo para listado'!$CD$155:$CD$1048576,0),MATCH((CUADRO!H$4&amp;$E928),'Hoja de Trabajo para listado'!$CD$151:$DC$151,0)),0)</f>
        <v>0</v>
      </c>
      <c r="I928" s="245">
        <f ca="1">+IFERROR(INDEX('Hoja de Trabajo para listado'!$A$155:$Z$1048576,MATCH($A928,'Hoja de Trabajo para listado'!$A$155:$A$1048576,0),MATCH((CUADRO!I$4&amp;$E928),'Hoja de Trabajo para listado'!$A$151:$Z$151,0)),0)+IFERROR(INDEX('Hoja de Trabajo para listado'!$AB$155:$BA$1048576,MATCH($A928,'Hoja de Trabajo para listado'!$AB$155:$AB$1048576,0),MATCH((CUADRO!I$4&amp;$E928),'Hoja de Trabajo para listado'!$AB$151:$BA$151,0)),0)+IFERROR(INDEX('Hoja de Trabajo para listado'!$BC$155:$CB$1048576,MATCH($A928,'Hoja de Trabajo para listado'!$BC$155:$BC$1048576,0),MATCH((CUADRO!I$4&amp;$E928),'Hoja de Trabajo para listado'!$BC$151:$CB$151,0)),0)+IFERROR(INDEX('Hoja de Trabajo para listado'!$DE$153:$DG$274,MATCH($A928,'Hoja de Trabajo para listado'!$DE$153:$DE$1048576,0),MATCH((CUADRO!I$4&amp;$E928),'Hoja de Trabajo para listado'!$DE$151:$DG$151,0)),0)+IFERROR(INDEX('Hoja de Trabajo para listado'!$CD$155:$DC$1048576,MATCH($A928,'Hoja de Trabajo para listado'!$CD$155:$CD$1048576,0),MATCH((CUADRO!I$4&amp;$E928),'Hoja de Trabajo para listado'!$CD$151:$DC$151,0)),0)</f>
        <v>0</v>
      </c>
      <c r="J928" s="245">
        <f ca="1">+IFERROR(INDEX('Hoja de Trabajo para listado'!$A$155:$Z$1048576,MATCH($A928,'Hoja de Trabajo para listado'!$A$155:$A$1048576,0),MATCH((CUADRO!J$4&amp;$E928),'Hoja de Trabajo para listado'!$A$151:$Z$151,0)),0)+IFERROR(INDEX('Hoja de Trabajo para listado'!$AB$155:$BA$1048576,MATCH($A928,'Hoja de Trabajo para listado'!$AB$155:$AB$1048576,0),MATCH((CUADRO!J$4&amp;$E928),'Hoja de Trabajo para listado'!$AB$151:$BA$151,0)),0)+IFERROR(INDEX('Hoja de Trabajo para listado'!$BC$155:$CB$1048576,MATCH($A928,'Hoja de Trabajo para listado'!$BC$155:$BC$1048576,0),MATCH((CUADRO!J$4&amp;$E928),'Hoja de Trabajo para listado'!$BC$151:$CB$151,0)),0)+IFERROR(INDEX('Hoja de Trabajo para listado'!$DE$153:$DG$274,MATCH($A928,'Hoja de Trabajo para listado'!$DE$153:$DE$1048576,0),MATCH((CUADRO!J$4&amp;$E928),'Hoja de Trabajo para listado'!$DE$151:$DG$151,0)),0)+IFERROR(INDEX('Hoja de Trabajo para listado'!$CD$155:$DC$1048576,MATCH($A928,'Hoja de Trabajo para listado'!$CD$155:$CD$1048576,0),MATCH((CUADRO!J$4&amp;$E928),'Hoja de Trabajo para listado'!$CD$151:$DC$151,0)),0)</f>
        <v>0</v>
      </c>
      <c r="K928" s="245">
        <f ca="1">+IFERROR(INDEX('Hoja de Trabajo para listado'!$A$155:$Z$1048576,MATCH($A928,'Hoja de Trabajo para listado'!$A$155:$A$1048576,0),MATCH((CUADRO!K$4&amp;$E928),'Hoja de Trabajo para listado'!$A$151:$Z$151,0)),0)+IFERROR(INDEX('Hoja de Trabajo para listado'!$AB$155:$BA$1048576,MATCH($A928,'Hoja de Trabajo para listado'!$AB$155:$AB$1048576,0),MATCH((CUADRO!K$4&amp;$E928),'Hoja de Trabajo para listado'!$AB$151:$BA$151,0)),0)+IFERROR(INDEX('Hoja de Trabajo para listado'!$BC$155:$CB$1048576,MATCH($A928,'Hoja de Trabajo para listado'!$BC$155:$BC$1048576,0),MATCH((CUADRO!K$4&amp;$E928),'Hoja de Trabajo para listado'!$BC$151:$CB$151,0)),0)+IFERROR(INDEX('Hoja de Trabajo para listado'!$DE$153:$DG$274,MATCH($A928,'Hoja de Trabajo para listado'!$DE$153:$DE$1048576,0),MATCH((CUADRO!K$4&amp;$E928),'Hoja de Trabajo para listado'!$DE$151:$DG$151,0)),0)+IFERROR(INDEX('Hoja de Trabajo para listado'!$CD$155:$DC$1048576,MATCH($A928,'Hoja de Trabajo para listado'!$CD$155:$CD$1048576,0),MATCH((CUADRO!K$4&amp;$E928),'Hoja de Trabajo para listado'!$CD$151:$DC$151,0)),0)</f>
        <v>0</v>
      </c>
      <c r="L928" s="245">
        <f ca="1">+IFERROR(INDEX('Hoja de Trabajo para listado'!$A$155:$Z$1048576,MATCH($A928,'Hoja de Trabajo para listado'!$A$155:$A$1048576,0),MATCH((CUADRO!L$4&amp;$E928),'Hoja de Trabajo para listado'!$A$151:$Z$151,0)),0)+IFERROR(INDEX('Hoja de Trabajo para listado'!$AB$155:$BA$1048576,MATCH($A928,'Hoja de Trabajo para listado'!$AB$155:$AB$1048576,0),MATCH((CUADRO!L$4&amp;$E928),'Hoja de Trabajo para listado'!$AB$151:$BA$151,0)),0)+IFERROR(INDEX('Hoja de Trabajo para listado'!$BC$155:$CB$1048576,MATCH($A928,'Hoja de Trabajo para listado'!$BC$155:$BC$1048576,0),MATCH((CUADRO!L$4&amp;$E928),'Hoja de Trabajo para listado'!$BC$151:$CB$151,0)),0)+IFERROR(INDEX('Hoja de Trabajo para listado'!$DE$153:$DG$274,MATCH($A928,'Hoja de Trabajo para listado'!$DE$153:$DE$1048576,0),MATCH((CUADRO!L$4&amp;$E928),'Hoja de Trabajo para listado'!$DE$151:$DG$151,0)),0)+IFERROR(INDEX('Hoja de Trabajo para listado'!$CD$155:$DC$1048576,MATCH($A928,'Hoja de Trabajo para listado'!$CD$155:$CD$1048576,0),MATCH((CUADRO!L$4&amp;$E928),'Hoja de Trabajo para listado'!$CD$151:$DC$151,0)),0)</f>
        <v>0</v>
      </c>
      <c r="M928" s="245">
        <f ca="1">+IFERROR(INDEX('Hoja de Trabajo para listado'!$A$155:$Z$1048576,MATCH($A928,'Hoja de Trabajo para listado'!$A$155:$A$1048576,0),MATCH((CUADRO!M$4&amp;$E928),'Hoja de Trabajo para listado'!$A$151:$Z$151,0)),0)+IFERROR(INDEX('Hoja de Trabajo para listado'!$AB$155:$BA$1048576,MATCH($A928,'Hoja de Trabajo para listado'!$AB$155:$AB$1048576,0),MATCH((CUADRO!M$4&amp;$E928),'Hoja de Trabajo para listado'!$AB$151:$BA$151,0)),0)+IFERROR(INDEX('Hoja de Trabajo para listado'!$BC$155:$CB$1048576,MATCH($A928,'Hoja de Trabajo para listado'!$BC$155:$BC$1048576,0),MATCH((CUADRO!M$4&amp;$E928),'Hoja de Trabajo para listado'!$BC$151:$CB$151,0)),0)+IFERROR(INDEX('Hoja de Trabajo para listado'!$DE$153:$DG$274,MATCH($A928,'Hoja de Trabajo para listado'!$DE$153:$DE$1048576,0),MATCH((CUADRO!M$4&amp;$E928),'Hoja de Trabajo para listado'!$DE$151:$DG$151,0)),0)+IFERROR(INDEX('Hoja de Trabajo para listado'!$CD$155:$DC$1048576,MATCH($A928,'Hoja de Trabajo para listado'!$CD$155:$CD$1048576,0),MATCH((CUADRO!M$4&amp;$E928),'Hoja de Trabajo para listado'!$CD$151:$DC$151,0)),0)</f>
        <v>0</v>
      </c>
      <c r="N928" s="245">
        <f ca="1">+IFERROR(INDEX('Hoja de Trabajo para listado'!$A$155:$Z$1048576,MATCH($A928,'Hoja de Trabajo para listado'!$A$155:$A$1048576,0),MATCH((CUADRO!N$4&amp;$E928),'Hoja de Trabajo para listado'!$A$151:$Z$151,0)),0)+IFERROR(INDEX('Hoja de Trabajo para listado'!$AB$155:$BA$1048576,MATCH($A928,'Hoja de Trabajo para listado'!$AB$155:$AB$1048576,0),MATCH((CUADRO!N$4&amp;$E928),'Hoja de Trabajo para listado'!$AB$151:$BA$151,0)),0)+IFERROR(INDEX('Hoja de Trabajo para listado'!$BC$155:$CB$1048576,MATCH($A928,'Hoja de Trabajo para listado'!$BC$155:$BC$1048576,0),MATCH((CUADRO!N$4&amp;$E928),'Hoja de Trabajo para listado'!$BC$151:$CB$151,0)),0)+IFERROR(INDEX('Hoja de Trabajo para listado'!$DE$153:$DG$274,MATCH($A928,'Hoja de Trabajo para listado'!$DE$153:$DE$1048576,0),MATCH((CUADRO!N$4&amp;$E928),'Hoja de Trabajo para listado'!$DE$151:$DG$151,0)),0)+IFERROR(INDEX('Hoja de Trabajo para listado'!$CD$155:$DC$1048576,MATCH($A928,'Hoja de Trabajo para listado'!$CD$155:$CD$1048576,0),MATCH((CUADRO!N$4&amp;$E928),'Hoja de Trabajo para listado'!$CD$151:$DC$151,0)),0)</f>
        <v>0</v>
      </c>
      <c r="O928" s="245">
        <f ca="1">+IFERROR(INDEX('Hoja de Trabajo para listado'!$A$155:$Z$1048576,MATCH($A928,'Hoja de Trabajo para listado'!$A$155:$A$1048576,0),MATCH((CUADRO!O$4&amp;$E928),'Hoja de Trabajo para listado'!$A$151:$Z$151,0)),0)+IFERROR(INDEX('Hoja de Trabajo para listado'!$AB$155:$BA$1048576,MATCH($A928,'Hoja de Trabajo para listado'!$AB$155:$AB$1048576,0),MATCH((CUADRO!O$4&amp;$E928),'Hoja de Trabajo para listado'!$AB$151:$BA$151,0)),0)+IFERROR(INDEX('Hoja de Trabajo para listado'!$BC$155:$CB$1048576,MATCH($A928,'Hoja de Trabajo para listado'!$BC$155:$BC$1048576,0),MATCH((CUADRO!O$4&amp;$E928),'Hoja de Trabajo para listado'!$BC$151:$CB$151,0)),0)+IFERROR(INDEX('Hoja de Trabajo para listado'!$DE$153:$DG$274,MATCH($A928,'Hoja de Trabajo para listado'!$DE$153:$DE$1048576,0),MATCH((CUADRO!O$4&amp;$E928),'Hoja de Trabajo para listado'!$DE$151:$DG$151,0)),0)+IFERROR(INDEX('Hoja de Trabajo para listado'!$CD$155:$DC$1048576,MATCH($A928,'Hoja de Trabajo para listado'!$CD$155:$CD$1048576,0),MATCH((CUADRO!O$4&amp;$E928),'Hoja de Trabajo para listado'!$CD$151:$DC$151,0)),0)</f>
        <v>0</v>
      </c>
      <c r="P928" s="245">
        <f ca="1">+IFERROR(INDEX('Hoja de Trabajo para listado'!$A$155:$Z$1048576,MATCH($A928,'Hoja de Trabajo para listado'!$A$155:$A$1048576,0),MATCH((CUADRO!P$4&amp;$E928),'Hoja de Trabajo para listado'!$A$151:$Z$151,0)),0)+IFERROR(INDEX('Hoja de Trabajo para listado'!$AB$155:$BA$1048576,MATCH($A928,'Hoja de Trabajo para listado'!$AB$155:$AB$1048576,0),MATCH((CUADRO!P$4&amp;$E928),'Hoja de Trabajo para listado'!$AB$151:$BA$151,0)),0)+IFERROR(INDEX('Hoja de Trabajo para listado'!$BC$155:$CB$1048576,MATCH($A928,'Hoja de Trabajo para listado'!$BC$155:$BC$1048576,0),MATCH((CUADRO!P$4&amp;$E928),'Hoja de Trabajo para listado'!$BC$151:$CB$151,0)),0)+IFERROR(INDEX('Hoja de Trabajo para listado'!$DE$153:$DG$274,MATCH($A928,'Hoja de Trabajo para listado'!$DE$153:$DE$1048576,0),MATCH((CUADRO!P$4&amp;$E928),'Hoja de Trabajo para listado'!$DE$151:$DG$151,0)),0)+IFERROR(INDEX('Hoja de Trabajo para listado'!$CD$155:$DC$1048576,MATCH($A928,'Hoja de Trabajo para listado'!$CD$155:$CD$1048576,0),MATCH((CUADRO!P$4&amp;$E928),'Hoja de Trabajo para listado'!$CD$151:$DC$151,0)),0)</f>
        <v>0</v>
      </c>
      <c r="Q928" s="245">
        <f ca="1">+IFERROR(INDEX('Hoja de Trabajo para listado'!$A$155:$Z$1048576,MATCH($A928,'Hoja de Trabajo para listado'!$A$155:$A$1048576,0),MATCH((CUADRO!Q$4&amp;$E928),'Hoja de Trabajo para listado'!$A$151:$Z$151,0)),0)+IFERROR(INDEX('Hoja de Trabajo para listado'!$AB$155:$BA$1048576,MATCH($A928,'Hoja de Trabajo para listado'!$AB$155:$AB$1048576,0),MATCH((CUADRO!Q$4&amp;$E928),'Hoja de Trabajo para listado'!$AB$151:$BA$151,0)),0)+IFERROR(INDEX('Hoja de Trabajo para listado'!$BC$155:$CB$1048576,MATCH($A928,'Hoja de Trabajo para listado'!$BC$155:$BC$1048576,0),MATCH((CUADRO!Q$4&amp;$E928),'Hoja de Trabajo para listado'!$BC$151:$CB$151,0)),0)+IFERROR(INDEX('Hoja de Trabajo para listado'!$DE$153:$DG$274,MATCH($A928,'Hoja de Trabajo para listado'!$DE$153:$DE$1048576,0),MATCH((CUADRO!Q$4&amp;$E928),'Hoja de Trabajo para listado'!$DE$151:$DG$151,0)),0)+IFERROR(INDEX('Hoja de Trabajo para listado'!$CD$155:$DC$1048576,MATCH($A928,'Hoja de Trabajo para listado'!$CD$155:$CD$1048576,0),MATCH((CUADRO!Q$4&amp;$E928),'Hoja de Trabajo para listado'!$CD$151:$DC$151,0)),0)</f>
        <v>0</v>
      </c>
      <c r="R928" s="245">
        <f t="shared" ca="1" si="35"/>
        <v>0</v>
      </c>
      <c r="S928" s="259">
        <f ca="1">+R927+R928</f>
        <v>0</v>
      </c>
      <c r="T928" s="245">
        <f ca="1">+S928</f>
        <v>0</v>
      </c>
      <c r="U928" s="244">
        <f t="shared" si="36"/>
        <v>2</v>
      </c>
      <c r="V928" s="333" t="str">
        <f>+VLOOKUP(A928,bd_lista!$A$3:$E$592,5,FALSE)</f>
        <v>Gobiernos Autonomos Municipales</v>
      </c>
      <c r="W928" s="388"/>
      <c r="X928" s="242">
        <f>+VLOOKUP(A928,[4]Sheet1!$A$13:$D$744,4,FALSE)</f>
        <v>0</v>
      </c>
      <c r="Y928" s="242" t="e">
        <f>+VLOOKUP(X928,bd_lista!$A$3:$C$592,3,FALSE)</f>
        <v>#N/A</v>
      </c>
      <c r="Z928" s="292"/>
      <c r="AA928" s="293"/>
    </row>
    <row r="929" spans="1:27" customFormat="1" ht="15" hidden="1" customHeight="1">
      <c r="A929" s="32">
        <v>1607</v>
      </c>
      <c r="B929" s="392">
        <f>+A929</f>
        <v>1607</v>
      </c>
      <c r="C929" s="247" t="str">
        <f>+VLOOKUP(A929,bd_lista!$A$3:$C$592,3,FALSE)</f>
        <v>Gobierno Autónomo Municipal de Uriondo (Concepción)</v>
      </c>
      <c r="D929" s="389" t="str">
        <f>+C929</f>
        <v>Gobierno Autónomo Municipal de Uriondo (Concepción)</v>
      </c>
      <c r="E929" s="242" t="s">
        <v>1304</v>
      </c>
      <c r="F929" s="243">
        <f ca="1">+IFERROR(INDEX('Hoja de Trabajo para listado'!$A$155:$Z$1048576,MATCH($A929,'Hoja de Trabajo para listado'!$A$155:$A$1048576,0),MATCH((CUADRO!F$4&amp;$E929),'Hoja de Trabajo para listado'!$A$151:$Z$151,0)),0)+IFERROR(INDEX('Hoja de Trabajo para listado'!$AB$155:$BA$1048576,MATCH($A929,'Hoja de Trabajo para listado'!$AB$155:$AB$1048576,0),MATCH((CUADRO!F$4&amp;$E929),'Hoja de Trabajo para listado'!$AB$151:$BA$151,0)),0)+IFERROR(INDEX('Hoja de Trabajo para listado'!$BC$155:$CB$1048576,MATCH($A929,'Hoja de Trabajo para listado'!$BC$155:$BC$1048576,0),MATCH((CUADRO!F$4&amp;$E929),'Hoja de Trabajo para listado'!$BC$151:$CB$151,0)),0)+IFERROR(INDEX('Hoja de Trabajo para listado'!$DE$153:$DG$274,MATCH($A929,'Hoja de Trabajo para listado'!$DE$153:$DE$1048576,0),MATCH((CUADRO!F$4&amp;$E929),'Hoja de Trabajo para listado'!$DE$151:$DG$151,0)),0)+IFERROR(INDEX('Hoja de Trabajo para listado'!$CD$155:$DC$1048576,MATCH($A929,'Hoja de Trabajo para listado'!$CD$155:$CD$1048576,0),MATCH((CUADRO!F$4&amp;$E929),'Hoja de Trabajo para listado'!$CD$151:$DC$151,0)),0)</f>
        <v>0</v>
      </c>
      <c r="G929" s="243">
        <f ca="1">+IFERROR(INDEX('Hoja de Trabajo para listado'!$A$155:$Z$1048576,MATCH($A929,'Hoja de Trabajo para listado'!$A$155:$A$1048576,0),MATCH((CUADRO!G$4&amp;$E929),'Hoja de Trabajo para listado'!$A$151:$Z$151,0)),0)+IFERROR(INDEX('Hoja de Trabajo para listado'!$AB$155:$BA$1048576,MATCH($A929,'Hoja de Trabajo para listado'!$AB$155:$AB$1048576,0),MATCH((CUADRO!G$4&amp;$E929),'Hoja de Trabajo para listado'!$AB$151:$BA$151,0)),0)+IFERROR(INDEX('Hoja de Trabajo para listado'!$BC$155:$CB$1048576,MATCH($A929,'Hoja de Trabajo para listado'!$BC$155:$BC$1048576,0),MATCH((CUADRO!G$4&amp;$E929),'Hoja de Trabajo para listado'!$BC$151:$CB$151,0)),0)+IFERROR(INDEX('Hoja de Trabajo para listado'!$DE$153:$DG$274,MATCH($A929,'Hoja de Trabajo para listado'!$DE$153:$DE$1048576,0),MATCH((CUADRO!G$4&amp;$E929),'Hoja de Trabajo para listado'!$DE$151:$DG$151,0)),0)+IFERROR(INDEX('Hoja de Trabajo para listado'!$CD$155:$DC$1048576,MATCH($A929,'Hoja de Trabajo para listado'!$CD$155:$CD$1048576,0),MATCH((CUADRO!G$4&amp;$E929),'Hoja de Trabajo para listado'!$CD$151:$DC$151,0)),0)</f>
        <v>0</v>
      </c>
      <c r="H929" s="243">
        <f ca="1">+IFERROR(INDEX('Hoja de Trabajo para listado'!$A$155:$Z$1048576,MATCH($A929,'Hoja de Trabajo para listado'!$A$155:$A$1048576,0),MATCH((CUADRO!H$4&amp;$E929),'Hoja de Trabajo para listado'!$A$151:$Z$151,0)),0)+IFERROR(INDEX('Hoja de Trabajo para listado'!$AB$155:$BA$1048576,MATCH($A929,'Hoja de Trabajo para listado'!$AB$155:$AB$1048576,0),MATCH((CUADRO!H$4&amp;$E929),'Hoja de Trabajo para listado'!$AB$151:$BA$151,0)),0)+IFERROR(INDEX('Hoja de Trabajo para listado'!$BC$155:$CB$1048576,MATCH($A929,'Hoja de Trabajo para listado'!$BC$155:$BC$1048576,0),MATCH((CUADRO!H$4&amp;$E929),'Hoja de Trabajo para listado'!$BC$151:$CB$151,0)),0)+IFERROR(INDEX('Hoja de Trabajo para listado'!$DE$153:$DG$274,MATCH($A929,'Hoja de Trabajo para listado'!$DE$153:$DE$1048576,0),MATCH((CUADRO!H$4&amp;$E929),'Hoja de Trabajo para listado'!$DE$151:$DG$151,0)),0)+IFERROR(INDEX('Hoja de Trabajo para listado'!$CD$155:$DC$1048576,MATCH($A929,'Hoja de Trabajo para listado'!$CD$155:$CD$1048576,0),MATCH((CUADRO!H$4&amp;$E929),'Hoja de Trabajo para listado'!$CD$151:$DC$151,0)),0)</f>
        <v>0</v>
      </c>
      <c r="I929" s="243">
        <f ca="1">+IFERROR(INDEX('Hoja de Trabajo para listado'!$A$155:$Z$1048576,MATCH($A929,'Hoja de Trabajo para listado'!$A$155:$A$1048576,0),MATCH((CUADRO!I$4&amp;$E929),'Hoja de Trabajo para listado'!$A$151:$Z$151,0)),0)+IFERROR(INDEX('Hoja de Trabajo para listado'!$AB$155:$BA$1048576,MATCH($A929,'Hoja de Trabajo para listado'!$AB$155:$AB$1048576,0),MATCH((CUADRO!I$4&amp;$E929),'Hoja de Trabajo para listado'!$AB$151:$BA$151,0)),0)+IFERROR(INDEX('Hoja de Trabajo para listado'!$BC$155:$CB$1048576,MATCH($A929,'Hoja de Trabajo para listado'!$BC$155:$BC$1048576,0),MATCH((CUADRO!I$4&amp;$E929),'Hoja de Trabajo para listado'!$BC$151:$CB$151,0)),0)+IFERROR(INDEX('Hoja de Trabajo para listado'!$DE$153:$DG$274,MATCH($A929,'Hoja de Trabajo para listado'!$DE$153:$DE$1048576,0),MATCH((CUADRO!I$4&amp;$E929),'Hoja de Trabajo para listado'!$DE$151:$DG$151,0)),0)+IFERROR(INDEX('Hoja de Trabajo para listado'!$CD$155:$DC$1048576,MATCH($A929,'Hoja de Trabajo para listado'!$CD$155:$CD$1048576,0),MATCH((CUADRO!I$4&amp;$E929),'Hoja de Trabajo para listado'!$CD$151:$DC$151,0)),0)</f>
        <v>0</v>
      </c>
      <c r="J929" s="243">
        <f ca="1">+IFERROR(INDEX('Hoja de Trabajo para listado'!$A$155:$Z$1048576,MATCH($A929,'Hoja de Trabajo para listado'!$A$155:$A$1048576,0),MATCH((CUADRO!J$4&amp;$E929),'Hoja de Trabajo para listado'!$A$151:$Z$151,0)),0)+IFERROR(INDEX('Hoja de Trabajo para listado'!$AB$155:$BA$1048576,MATCH($A929,'Hoja de Trabajo para listado'!$AB$155:$AB$1048576,0),MATCH((CUADRO!J$4&amp;$E929),'Hoja de Trabajo para listado'!$AB$151:$BA$151,0)),0)+IFERROR(INDEX('Hoja de Trabajo para listado'!$BC$155:$CB$1048576,MATCH($A929,'Hoja de Trabajo para listado'!$BC$155:$BC$1048576,0),MATCH((CUADRO!J$4&amp;$E929),'Hoja de Trabajo para listado'!$BC$151:$CB$151,0)),0)+IFERROR(INDEX('Hoja de Trabajo para listado'!$DE$153:$DG$274,MATCH($A929,'Hoja de Trabajo para listado'!$DE$153:$DE$1048576,0),MATCH((CUADRO!J$4&amp;$E929),'Hoja de Trabajo para listado'!$DE$151:$DG$151,0)),0)+IFERROR(INDEX('Hoja de Trabajo para listado'!$CD$155:$DC$1048576,MATCH($A929,'Hoja de Trabajo para listado'!$CD$155:$CD$1048576,0),MATCH((CUADRO!J$4&amp;$E929),'Hoja de Trabajo para listado'!$CD$151:$DC$151,0)),0)</f>
        <v>0</v>
      </c>
      <c r="K929" s="243">
        <f ca="1">+IFERROR(INDEX('Hoja de Trabajo para listado'!$A$155:$Z$1048576,MATCH($A929,'Hoja de Trabajo para listado'!$A$155:$A$1048576,0),MATCH((CUADRO!K$4&amp;$E929),'Hoja de Trabajo para listado'!$A$151:$Z$151,0)),0)+IFERROR(INDEX('Hoja de Trabajo para listado'!$AB$155:$BA$1048576,MATCH($A929,'Hoja de Trabajo para listado'!$AB$155:$AB$1048576,0),MATCH((CUADRO!K$4&amp;$E929),'Hoja de Trabajo para listado'!$AB$151:$BA$151,0)),0)+IFERROR(INDEX('Hoja de Trabajo para listado'!$BC$155:$CB$1048576,MATCH($A929,'Hoja de Trabajo para listado'!$BC$155:$BC$1048576,0),MATCH((CUADRO!K$4&amp;$E929),'Hoja de Trabajo para listado'!$BC$151:$CB$151,0)),0)+IFERROR(INDEX('Hoja de Trabajo para listado'!$DE$153:$DG$274,MATCH($A929,'Hoja de Trabajo para listado'!$DE$153:$DE$1048576,0),MATCH((CUADRO!K$4&amp;$E929),'Hoja de Trabajo para listado'!$DE$151:$DG$151,0)),0)+IFERROR(INDEX('Hoja de Trabajo para listado'!$CD$155:$DC$1048576,MATCH($A929,'Hoja de Trabajo para listado'!$CD$155:$CD$1048576,0),MATCH((CUADRO!K$4&amp;$E929),'Hoja de Trabajo para listado'!$CD$151:$DC$151,0)),0)</f>
        <v>0</v>
      </c>
      <c r="L929" s="243">
        <f ca="1">+IFERROR(INDEX('Hoja de Trabajo para listado'!$A$155:$Z$1048576,MATCH($A929,'Hoja de Trabajo para listado'!$A$155:$A$1048576,0),MATCH((CUADRO!L$4&amp;$E929),'Hoja de Trabajo para listado'!$A$151:$Z$151,0)),0)+IFERROR(INDEX('Hoja de Trabajo para listado'!$AB$155:$BA$1048576,MATCH($A929,'Hoja de Trabajo para listado'!$AB$155:$AB$1048576,0),MATCH((CUADRO!L$4&amp;$E929),'Hoja de Trabajo para listado'!$AB$151:$BA$151,0)),0)+IFERROR(INDEX('Hoja de Trabajo para listado'!$BC$155:$CB$1048576,MATCH($A929,'Hoja de Trabajo para listado'!$BC$155:$BC$1048576,0),MATCH((CUADRO!L$4&amp;$E929),'Hoja de Trabajo para listado'!$BC$151:$CB$151,0)),0)+IFERROR(INDEX('Hoja de Trabajo para listado'!$DE$153:$DG$274,MATCH($A929,'Hoja de Trabajo para listado'!$DE$153:$DE$1048576,0),MATCH((CUADRO!L$4&amp;$E929),'Hoja de Trabajo para listado'!$DE$151:$DG$151,0)),0)+IFERROR(INDEX('Hoja de Trabajo para listado'!$CD$155:$DC$1048576,MATCH($A929,'Hoja de Trabajo para listado'!$CD$155:$CD$1048576,0),MATCH((CUADRO!L$4&amp;$E929),'Hoja de Trabajo para listado'!$CD$151:$DC$151,0)),0)</f>
        <v>0</v>
      </c>
      <c r="M929" s="243">
        <f ca="1">+IFERROR(INDEX('Hoja de Trabajo para listado'!$A$155:$Z$1048576,MATCH($A929,'Hoja de Trabajo para listado'!$A$155:$A$1048576,0),MATCH((CUADRO!M$4&amp;$E929),'Hoja de Trabajo para listado'!$A$151:$Z$151,0)),0)+IFERROR(INDEX('Hoja de Trabajo para listado'!$AB$155:$BA$1048576,MATCH($A929,'Hoja de Trabajo para listado'!$AB$155:$AB$1048576,0),MATCH((CUADRO!M$4&amp;$E929),'Hoja de Trabajo para listado'!$AB$151:$BA$151,0)),0)+IFERROR(INDEX('Hoja de Trabajo para listado'!$BC$155:$CB$1048576,MATCH($A929,'Hoja de Trabajo para listado'!$BC$155:$BC$1048576,0),MATCH((CUADRO!M$4&amp;$E929),'Hoja de Trabajo para listado'!$BC$151:$CB$151,0)),0)+IFERROR(INDEX('Hoja de Trabajo para listado'!$DE$153:$DG$274,MATCH($A929,'Hoja de Trabajo para listado'!$DE$153:$DE$1048576,0),MATCH((CUADRO!M$4&amp;$E929),'Hoja de Trabajo para listado'!$DE$151:$DG$151,0)),0)+IFERROR(INDEX('Hoja de Trabajo para listado'!$CD$155:$DC$1048576,MATCH($A929,'Hoja de Trabajo para listado'!$CD$155:$CD$1048576,0),MATCH((CUADRO!M$4&amp;$E929),'Hoja de Trabajo para listado'!$CD$151:$DC$151,0)),0)</f>
        <v>0</v>
      </c>
      <c r="N929" s="243">
        <f ca="1">+IFERROR(INDEX('Hoja de Trabajo para listado'!$A$155:$Z$1048576,MATCH($A929,'Hoja de Trabajo para listado'!$A$155:$A$1048576,0),MATCH((CUADRO!N$4&amp;$E929),'Hoja de Trabajo para listado'!$A$151:$Z$151,0)),0)+IFERROR(INDEX('Hoja de Trabajo para listado'!$AB$155:$BA$1048576,MATCH($A929,'Hoja de Trabajo para listado'!$AB$155:$AB$1048576,0),MATCH((CUADRO!N$4&amp;$E929),'Hoja de Trabajo para listado'!$AB$151:$BA$151,0)),0)+IFERROR(INDEX('Hoja de Trabajo para listado'!$BC$155:$CB$1048576,MATCH($A929,'Hoja de Trabajo para listado'!$BC$155:$BC$1048576,0),MATCH((CUADRO!N$4&amp;$E929),'Hoja de Trabajo para listado'!$BC$151:$CB$151,0)),0)+IFERROR(INDEX('Hoja de Trabajo para listado'!$DE$153:$DG$274,MATCH($A929,'Hoja de Trabajo para listado'!$DE$153:$DE$1048576,0),MATCH((CUADRO!N$4&amp;$E929),'Hoja de Trabajo para listado'!$DE$151:$DG$151,0)),0)+IFERROR(INDEX('Hoja de Trabajo para listado'!$CD$155:$DC$1048576,MATCH($A929,'Hoja de Trabajo para listado'!$CD$155:$CD$1048576,0),MATCH((CUADRO!N$4&amp;$E929),'Hoja de Trabajo para listado'!$CD$151:$DC$151,0)),0)</f>
        <v>0</v>
      </c>
      <c r="O929" s="243">
        <f ca="1">+IFERROR(INDEX('Hoja de Trabajo para listado'!$A$155:$Z$1048576,MATCH($A929,'Hoja de Trabajo para listado'!$A$155:$A$1048576,0),MATCH((CUADRO!O$4&amp;$E929),'Hoja de Trabajo para listado'!$A$151:$Z$151,0)),0)+IFERROR(INDEX('Hoja de Trabajo para listado'!$AB$155:$BA$1048576,MATCH($A929,'Hoja de Trabajo para listado'!$AB$155:$AB$1048576,0),MATCH((CUADRO!O$4&amp;$E929),'Hoja de Trabajo para listado'!$AB$151:$BA$151,0)),0)+IFERROR(INDEX('Hoja de Trabajo para listado'!$BC$155:$CB$1048576,MATCH($A929,'Hoja de Trabajo para listado'!$BC$155:$BC$1048576,0),MATCH((CUADRO!O$4&amp;$E929),'Hoja de Trabajo para listado'!$BC$151:$CB$151,0)),0)+IFERROR(INDEX('Hoja de Trabajo para listado'!$DE$153:$DG$274,MATCH($A929,'Hoja de Trabajo para listado'!$DE$153:$DE$1048576,0),MATCH((CUADRO!O$4&amp;$E929),'Hoja de Trabajo para listado'!$DE$151:$DG$151,0)),0)+IFERROR(INDEX('Hoja de Trabajo para listado'!$CD$155:$DC$1048576,MATCH($A929,'Hoja de Trabajo para listado'!$CD$155:$CD$1048576,0),MATCH((CUADRO!O$4&amp;$E929),'Hoja de Trabajo para listado'!$CD$151:$DC$151,0)),0)</f>
        <v>0</v>
      </c>
      <c r="P929" s="243">
        <f ca="1">+IFERROR(INDEX('Hoja de Trabajo para listado'!$A$155:$Z$1048576,MATCH($A929,'Hoja de Trabajo para listado'!$A$155:$A$1048576,0),MATCH((CUADRO!P$4&amp;$E929),'Hoja de Trabajo para listado'!$A$151:$Z$151,0)),0)+IFERROR(INDEX('Hoja de Trabajo para listado'!$AB$155:$BA$1048576,MATCH($A929,'Hoja de Trabajo para listado'!$AB$155:$AB$1048576,0),MATCH((CUADRO!P$4&amp;$E929),'Hoja de Trabajo para listado'!$AB$151:$BA$151,0)),0)+IFERROR(INDEX('Hoja de Trabajo para listado'!$BC$155:$CB$1048576,MATCH($A929,'Hoja de Trabajo para listado'!$BC$155:$BC$1048576,0),MATCH((CUADRO!P$4&amp;$E929),'Hoja de Trabajo para listado'!$BC$151:$CB$151,0)),0)+IFERROR(INDEX('Hoja de Trabajo para listado'!$DE$153:$DG$274,MATCH($A929,'Hoja de Trabajo para listado'!$DE$153:$DE$1048576,0),MATCH((CUADRO!P$4&amp;$E929),'Hoja de Trabajo para listado'!$DE$151:$DG$151,0)),0)+IFERROR(INDEX('Hoja de Trabajo para listado'!$CD$155:$DC$1048576,MATCH($A929,'Hoja de Trabajo para listado'!$CD$155:$CD$1048576,0),MATCH((CUADRO!P$4&amp;$E929),'Hoja de Trabajo para listado'!$CD$151:$DC$151,0)),0)</f>
        <v>0</v>
      </c>
      <c r="Q929" s="243">
        <f ca="1">+IFERROR(INDEX('Hoja de Trabajo para listado'!$A$155:$Z$1048576,MATCH($A929,'Hoja de Trabajo para listado'!$A$155:$A$1048576,0),MATCH((CUADRO!Q$4&amp;$E929),'Hoja de Trabajo para listado'!$A$151:$Z$151,0)),0)+IFERROR(INDEX('Hoja de Trabajo para listado'!$AB$155:$BA$1048576,MATCH($A929,'Hoja de Trabajo para listado'!$AB$155:$AB$1048576,0),MATCH((CUADRO!Q$4&amp;$E929),'Hoja de Trabajo para listado'!$AB$151:$BA$151,0)),0)+IFERROR(INDEX('Hoja de Trabajo para listado'!$BC$155:$CB$1048576,MATCH($A929,'Hoja de Trabajo para listado'!$BC$155:$BC$1048576,0),MATCH((CUADRO!Q$4&amp;$E929),'Hoja de Trabajo para listado'!$BC$151:$CB$151,0)),0)+IFERROR(INDEX('Hoja de Trabajo para listado'!$DE$153:$DG$274,MATCH($A929,'Hoja de Trabajo para listado'!$DE$153:$DE$1048576,0),MATCH((CUADRO!Q$4&amp;$E929),'Hoja de Trabajo para listado'!$DE$151:$DG$151,0)),0)+IFERROR(INDEX('Hoja de Trabajo para listado'!$CD$155:$DC$1048576,MATCH($A929,'Hoja de Trabajo para listado'!$CD$155:$CD$1048576,0),MATCH((CUADRO!Q$4&amp;$E929),'Hoja de Trabajo para listado'!$CD$151:$DC$151,0)),0)</f>
        <v>0</v>
      </c>
      <c r="R929" s="243">
        <f t="shared" ca="1" si="35"/>
        <v>0</v>
      </c>
      <c r="S929" s="249"/>
      <c r="T929" s="243">
        <f ca="1">+T930</f>
        <v>0</v>
      </c>
      <c r="U929" s="242">
        <f t="shared" si="36"/>
        <v>1</v>
      </c>
      <c r="V929" s="333" t="str">
        <f>+VLOOKUP(A929,bd_lista!$A$3:$E$592,5,FALSE)</f>
        <v>Gobiernos Autonomos Municipales</v>
      </c>
      <c r="W929" s="387" t="str">
        <f>+V929</f>
        <v>Gobiernos Autonomos Municipales</v>
      </c>
      <c r="X929" s="242">
        <f>+VLOOKUP(A929,[4]Sheet1!$A$13:$D$744,4,FALSE)</f>
        <v>0</v>
      </c>
      <c r="Y929" s="242" t="e">
        <f>+VLOOKUP(X929,bd_lista!$A$3:$C$592,3,FALSE)</f>
        <v>#N/A</v>
      </c>
      <c r="Z929" s="294">
        <f>+X929</f>
        <v>0</v>
      </c>
      <c r="AA929" s="295" t="e">
        <f>+Y929</f>
        <v>#N/A</v>
      </c>
    </row>
    <row r="930" spans="1:27" customFormat="1" ht="15" hidden="1" customHeight="1">
      <c r="A930" s="32">
        <v>1607</v>
      </c>
      <c r="B930" s="393"/>
      <c r="C930" s="247" t="str">
        <f>+VLOOKUP(A930,bd_lista!$A$3:$C$592,3,FALSE)</f>
        <v>Gobierno Autónomo Municipal de Uriondo (Concepción)</v>
      </c>
      <c r="D930" s="390"/>
      <c r="E930" s="244" t="s">
        <v>1305</v>
      </c>
      <c r="F930" s="245">
        <f ca="1">+IFERROR(INDEX('Hoja de Trabajo para listado'!$A$155:$Z$1048576,MATCH($A930,'Hoja de Trabajo para listado'!$A$155:$A$1048576,0),MATCH((CUADRO!F$4&amp;$E930),'Hoja de Trabajo para listado'!$A$151:$Z$151,0)),0)+IFERROR(INDEX('Hoja de Trabajo para listado'!$AB$155:$BA$1048576,MATCH($A930,'Hoja de Trabajo para listado'!$AB$155:$AB$1048576,0),MATCH((CUADRO!F$4&amp;$E930),'Hoja de Trabajo para listado'!$AB$151:$BA$151,0)),0)+IFERROR(INDEX('Hoja de Trabajo para listado'!$BC$155:$CB$1048576,MATCH($A930,'Hoja de Trabajo para listado'!$BC$155:$BC$1048576,0),MATCH((CUADRO!F$4&amp;$E930),'Hoja de Trabajo para listado'!$BC$151:$CB$151,0)),0)+IFERROR(INDEX('Hoja de Trabajo para listado'!$DE$153:$DG$274,MATCH($A930,'Hoja de Trabajo para listado'!$DE$153:$DE$1048576,0),MATCH((CUADRO!F$4&amp;$E930),'Hoja de Trabajo para listado'!$DE$151:$DG$151,0)),0)+IFERROR(INDEX('Hoja de Trabajo para listado'!$CD$155:$DC$1048576,MATCH($A930,'Hoja de Trabajo para listado'!$CD$155:$CD$1048576,0),MATCH((CUADRO!F$4&amp;$E930),'Hoja de Trabajo para listado'!$CD$151:$DC$151,0)),0)</f>
        <v>0</v>
      </c>
      <c r="G930" s="245">
        <f ca="1">+IFERROR(INDEX('Hoja de Trabajo para listado'!$A$155:$Z$1048576,MATCH($A930,'Hoja de Trabajo para listado'!$A$155:$A$1048576,0),MATCH((CUADRO!G$4&amp;$E930),'Hoja de Trabajo para listado'!$A$151:$Z$151,0)),0)+IFERROR(INDEX('Hoja de Trabajo para listado'!$AB$155:$BA$1048576,MATCH($A930,'Hoja de Trabajo para listado'!$AB$155:$AB$1048576,0),MATCH((CUADRO!G$4&amp;$E930),'Hoja de Trabajo para listado'!$AB$151:$BA$151,0)),0)+IFERROR(INDEX('Hoja de Trabajo para listado'!$BC$155:$CB$1048576,MATCH($A930,'Hoja de Trabajo para listado'!$BC$155:$BC$1048576,0),MATCH((CUADRO!G$4&amp;$E930),'Hoja de Trabajo para listado'!$BC$151:$CB$151,0)),0)+IFERROR(INDEX('Hoja de Trabajo para listado'!$DE$153:$DG$274,MATCH($A930,'Hoja de Trabajo para listado'!$DE$153:$DE$1048576,0),MATCH((CUADRO!G$4&amp;$E930),'Hoja de Trabajo para listado'!$DE$151:$DG$151,0)),0)+IFERROR(INDEX('Hoja de Trabajo para listado'!$CD$155:$DC$1048576,MATCH($A930,'Hoja de Trabajo para listado'!$CD$155:$CD$1048576,0),MATCH((CUADRO!G$4&amp;$E930),'Hoja de Trabajo para listado'!$CD$151:$DC$151,0)),0)</f>
        <v>0</v>
      </c>
      <c r="H930" s="245">
        <f ca="1">+IFERROR(INDEX('Hoja de Trabajo para listado'!$A$155:$Z$1048576,MATCH($A930,'Hoja de Trabajo para listado'!$A$155:$A$1048576,0),MATCH((CUADRO!H$4&amp;$E930),'Hoja de Trabajo para listado'!$A$151:$Z$151,0)),0)+IFERROR(INDEX('Hoja de Trabajo para listado'!$AB$155:$BA$1048576,MATCH($A930,'Hoja de Trabajo para listado'!$AB$155:$AB$1048576,0),MATCH((CUADRO!H$4&amp;$E930),'Hoja de Trabajo para listado'!$AB$151:$BA$151,0)),0)+IFERROR(INDEX('Hoja de Trabajo para listado'!$BC$155:$CB$1048576,MATCH($A930,'Hoja de Trabajo para listado'!$BC$155:$BC$1048576,0),MATCH((CUADRO!H$4&amp;$E930),'Hoja de Trabajo para listado'!$BC$151:$CB$151,0)),0)+IFERROR(INDEX('Hoja de Trabajo para listado'!$DE$153:$DG$274,MATCH($A930,'Hoja de Trabajo para listado'!$DE$153:$DE$1048576,0),MATCH((CUADRO!H$4&amp;$E930),'Hoja de Trabajo para listado'!$DE$151:$DG$151,0)),0)+IFERROR(INDEX('Hoja de Trabajo para listado'!$CD$155:$DC$1048576,MATCH($A930,'Hoja de Trabajo para listado'!$CD$155:$CD$1048576,0),MATCH((CUADRO!H$4&amp;$E930),'Hoja de Trabajo para listado'!$CD$151:$DC$151,0)),0)</f>
        <v>0</v>
      </c>
      <c r="I930" s="245">
        <f ca="1">+IFERROR(INDEX('Hoja de Trabajo para listado'!$A$155:$Z$1048576,MATCH($A930,'Hoja de Trabajo para listado'!$A$155:$A$1048576,0),MATCH((CUADRO!I$4&amp;$E930),'Hoja de Trabajo para listado'!$A$151:$Z$151,0)),0)+IFERROR(INDEX('Hoja de Trabajo para listado'!$AB$155:$BA$1048576,MATCH($A930,'Hoja de Trabajo para listado'!$AB$155:$AB$1048576,0),MATCH((CUADRO!I$4&amp;$E930),'Hoja de Trabajo para listado'!$AB$151:$BA$151,0)),0)+IFERROR(INDEX('Hoja de Trabajo para listado'!$BC$155:$CB$1048576,MATCH($A930,'Hoja de Trabajo para listado'!$BC$155:$BC$1048576,0),MATCH((CUADRO!I$4&amp;$E930),'Hoja de Trabajo para listado'!$BC$151:$CB$151,0)),0)+IFERROR(INDEX('Hoja de Trabajo para listado'!$DE$153:$DG$274,MATCH($A930,'Hoja de Trabajo para listado'!$DE$153:$DE$1048576,0),MATCH((CUADRO!I$4&amp;$E930),'Hoja de Trabajo para listado'!$DE$151:$DG$151,0)),0)+IFERROR(INDEX('Hoja de Trabajo para listado'!$CD$155:$DC$1048576,MATCH($A930,'Hoja de Trabajo para listado'!$CD$155:$CD$1048576,0),MATCH((CUADRO!I$4&amp;$E930),'Hoja de Trabajo para listado'!$CD$151:$DC$151,0)),0)</f>
        <v>0</v>
      </c>
      <c r="J930" s="245">
        <f ca="1">+IFERROR(INDEX('Hoja de Trabajo para listado'!$A$155:$Z$1048576,MATCH($A930,'Hoja de Trabajo para listado'!$A$155:$A$1048576,0),MATCH((CUADRO!J$4&amp;$E930),'Hoja de Trabajo para listado'!$A$151:$Z$151,0)),0)+IFERROR(INDEX('Hoja de Trabajo para listado'!$AB$155:$BA$1048576,MATCH($A930,'Hoja de Trabajo para listado'!$AB$155:$AB$1048576,0),MATCH((CUADRO!J$4&amp;$E930),'Hoja de Trabajo para listado'!$AB$151:$BA$151,0)),0)+IFERROR(INDEX('Hoja de Trabajo para listado'!$BC$155:$CB$1048576,MATCH($A930,'Hoja de Trabajo para listado'!$BC$155:$BC$1048576,0),MATCH((CUADRO!J$4&amp;$E930),'Hoja de Trabajo para listado'!$BC$151:$CB$151,0)),0)+IFERROR(INDEX('Hoja de Trabajo para listado'!$DE$153:$DG$274,MATCH($A930,'Hoja de Trabajo para listado'!$DE$153:$DE$1048576,0),MATCH((CUADRO!J$4&amp;$E930),'Hoja de Trabajo para listado'!$DE$151:$DG$151,0)),0)+IFERROR(INDEX('Hoja de Trabajo para listado'!$CD$155:$DC$1048576,MATCH($A930,'Hoja de Trabajo para listado'!$CD$155:$CD$1048576,0),MATCH((CUADRO!J$4&amp;$E930),'Hoja de Trabajo para listado'!$CD$151:$DC$151,0)),0)</f>
        <v>0</v>
      </c>
      <c r="K930" s="245">
        <f ca="1">+IFERROR(INDEX('Hoja de Trabajo para listado'!$A$155:$Z$1048576,MATCH($A930,'Hoja de Trabajo para listado'!$A$155:$A$1048576,0),MATCH((CUADRO!K$4&amp;$E930),'Hoja de Trabajo para listado'!$A$151:$Z$151,0)),0)+IFERROR(INDEX('Hoja de Trabajo para listado'!$AB$155:$BA$1048576,MATCH($A930,'Hoja de Trabajo para listado'!$AB$155:$AB$1048576,0),MATCH((CUADRO!K$4&amp;$E930),'Hoja de Trabajo para listado'!$AB$151:$BA$151,0)),0)+IFERROR(INDEX('Hoja de Trabajo para listado'!$BC$155:$CB$1048576,MATCH($A930,'Hoja de Trabajo para listado'!$BC$155:$BC$1048576,0),MATCH((CUADRO!K$4&amp;$E930),'Hoja de Trabajo para listado'!$BC$151:$CB$151,0)),0)+IFERROR(INDEX('Hoja de Trabajo para listado'!$DE$153:$DG$274,MATCH($A930,'Hoja de Trabajo para listado'!$DE$153:$DE$1048576,0),MATCH((CUADRO!K$4&amp;$E930),'Hoja de Trabajo para listado'!$DE$151:$DG$151,0)),0)+IFERROR(INDEX('Hoja de Trabajo para listado'!$CD$155:$DC$1048576,MATCH($A930,'Hoja de Trabajo para listado'!$CD$155:$CD$1048576,0),MATCH((CUADRO!K$4&amp;$E930),'Hoja de Trabajo para listado'!$CD$151:$DC$151,0)),0)</f>
        <v>0</v>
      </c>
      <c r="L930" s="245">
        <f ca="1">+IFERROR(INDEX('Hoja de Trabajo para listado'!$A$155:$Z$1048576,MATCH($A930,'Hoja de Trabajo para listado'!$A$155:$A$1048576,0),MATCH((CUADRO!L$4&amp;$E930),'Hoja de Trabajo para listado'!$A$151:$Z$151,0)),0)+IFERROR(INDEX('Hoja de Trabajo para listado'!$AB$155:$BA$1048576,MATCH($A930,'Hoja de Trabajo para listado'!$AB$155:$AB$1048576,0),MATCH((CUADRO!L$4&amp;$E930),'Hoja de Trabajo para listado'!$AB$151:$BA$151,0)),0)+IFERROR(INDEX('Hoja de Trabajo para listado'!$BC$155:$CB$1048576,MATCH($A930,'Hoja de Trabajo para listado'!$BC$155:$BC$1048576,0),MATCH((CUADRO!L$4&amp;$E930),'Hoja de Trabajo para listado'!$BC$151:$CB$151,0)),0)+IFERROR(INDEX('Hoja de Trabajo para listado'!$DE$153:$DG$274,MATCH($A930,'Hoja de Trabajo para listado'!$DE$153:$DE$1048576,0),MATCH((CUADRO!L$4&amp;$E930),'Hoja de Trabajo para listado'!$DE$151:$DG$151,0)),0)+IFERROR(INDEX('Hoja de Trabajo para listado'!$CD$155:$DC$1048576,MATCH($A930,'Hoja de Trabajo para listado'!$CD$155:$CD$1048576,0),MATCH((CUADRO!L$4&amp;$E930),'Hoja de Trabajo para listado'!$CD$151:$DC$151,0)),0)</f>
        <v>0</v>
      </c>
      <c r="M930" s="245">
        <f ca="1">+IFERROR(INDEX('Hoja de Trabajo para listado'!$A$155:$Z$1048576,MATCH($A930,'Hoja de Trabajo para listado'!$A$155:$A$1048576,0),MATCH((CUADRO!M$4&amp;$E930),'Hoja de Trabajo para listado'!$A$151:$Z$151,0)),0)+IFERROR(INDEX('Hoja de Trabajo para listado'!$AB$155:$BA$1048576,MATCH($A930,'Hoja de Trabajo para listado'!$AB$155:$AB$1048576,0),MATCH((CUADRO!M$4&amp;$E930),'Hoja de Trabajo para listado'!$AB$151:$BA$151,0)),0)+IFERROR(INDEX('Hoja de Trabajo para listado'!$BC$155:$CB$1048576,MATCH($A930,'Hoja de Trabajo para listado'!$BC$155:$BC$1048576,0),MATCH((CUADRO!M$4&amp;$E930),'Hoja de Trabajo para listado'!$BC$151:$CB$151,0)),0)+IFERROR(INDEX('Hoja de Trabajo para listado'!$DE$153:$DG$274,MATCH($A930,'Hoja de Trabajo para listado'!$DE$153:$DE$1048576,0),MATCH((CUADRO!M$4&amp;$E930),'Hoja de Trabajo para listado'!$DE$151:$DG$151,0)),0)+IFERROR(INDEX('Hoja de Trabajo para listado'!$CD$155:$DC$1048576,MATCH($A930,'Hoja de Trabajo para listado'!$CD$155:$CD$1048576,0),MATCH((CUADRO!M$4&amp;$E930),'Hoja de Trabajo para listado'!$CD$151:$DC$151,0)),0)</f>
        <v>0</v>
      </c>
      <c r="N930" s="245">
        <f ca="1">+IFERROR(INDEX('Hoja de Trabajo para listado'!$A$155:$Z$1048576,MATCH($A930,'Hoja de Trabajo para listado'!$A$155:$A$1048576,0),MATCH((CUADRO!N$4&amp;$E930),'Hoja de Trabajo para listado'!$A$151:$Z$151,0)),0)+IFERROR(INDEX('Hoja de Trabajo para listado'!$AB$155:$BA$1048576,MATCH($A930,'Hoja de Trabajo para listado'!$AB$155:$AB$1048576,0),MATCH((CUADRO!N$4&amp;$E930),'Hoja de Trabajo para listado'!$AB$151:$BA$151,0)),0)+IFERROR(INDEX('Hoja de Trabajo para listado'!$BC$155:$CB$1048576,MATCH($A930,'Hoja de Trabajo para listado'!$BC$155:$BC$1048576,0),MATCH((CUADRO!N$4&amp;$E930),'Hoja de Trabajo para listado'!$BC$151:$CB$151,0)),0)+IFERROR(INDEX('Hoja de Trabajo para listado'!$DE$153:$DG$274,MATCH($A930,'Hoja de Trabajo para listado'!$DE$153:$DE$1048576,0),MATCH((CUADRO!N$4&amp;$E930),'Hoja de Trabajo para listado'!$DE$151:$DG$151,0)),0)+IFERROR(INDEX('Hoja de Trabajo para listado'!$CD$155:$DC$1048576,MATCH($A930,'Hoja de Trabajo para listado'!$CD$155:$CD$1048576,0),MATCH((CUADRO!N$4&amp;$E930),'Hoja de Trabajo para listado'!$CD$151:$DC$151,0)),0)</f>
        <v>0</v>
      </c>
      <c r="O930" s="245">
        <f ca="1">+IFERROR(INDEX('Hoja de Trabajo para listado'!$A$155:$Z$1048576,MATCH($A930,'Hoja de Trabajo para listado'!$A$155:$A$1048576,0),MATCH((CUADRO!O$4&amp;$E930),'Hoja de Trabajo para listado'!$A$151:$Z$151,0)),0)+IFERROR(INDEX('Hoja de Trabajo para listado'!$AB$155:$BA$1048576,MATCH($A930,'Hoja de Trabajo para listado'!$AB$155:$AB$1048576,0),MATCH((CUADRO!O$4&amp;$E930),'Hoja de Trabajo para listado'!$AB$151:$BA$151,0)),0)+IFERROR(INDEX('Hoja de Trabajo para listado'!$BC$155:$CB$1048576,MATCH($A930,'Hoja de Trabajo para listado'!$BC$155:$BC$1048576,0),MATCH((CUADRO!O$4&amp;$E930),'Hoja de Trabajo para listado'!$BC$151:$CB$151,0)),0)+IFERROR(INDEX('Hoja de Trabajo para listado'!$DE$153:$DG$274,MATCH($A930,'Hoja de Trabajo para listado'!$DE$153:$DE$1048576,0),MATCH((CUADRO!O$4&amp;$E930),'Hoja de Trabajo para listado'!$DE$151:$DG$151,0)),0)+IFERROR(INDEX('Hoja de Trabajo para listado'!$CD$155:$DC$1048576,MATCH($A930,'Hoja de Trabajo para listado'!$CD$155:$CD$1048576,0),MATCH((CUADRO!O$4&amp;$E930),'Hoja de Trabajo para listado'!$CD$151:$DC$151,0)),0)</f>
        <v>0</v>
      </c>
      <c r="P930" s="245">
        <f ca="1">+IFERROR(INDEX('Hoja de Trabajo para listado'!$A$155:$Z$1048576,MATCH($A930,'Hoja de Trabajo para listado'!$A$155:$A$1048576,0),MATCH((CUADRO!P$4&amp;$E930),'Hoja de Trabajo para listado'!$A$151:$Z$151,0)),0)+IFERROR(INDEX('Hoja de Trabajo para listado'!$AB$155:$BA$1048576,MATCH($A930,'Hoja de Trabajo para listado'!$AB$155:$AB$1048576,0),MATCH((CUADRO!P$4&amp;$E930),'Hoja de Trabajo para listado'!$AB$151:$BA$151,0)),0)+IFERROR(INDEX('Hoja de Trabajo para listado'!$BC$155:$CB$1048576,MATCH($A930,'Hoja de Trabajo para listado'!$BC$155:$BC$1048576,0),MATCH((CUADRO!P$4&amp;$E930),'Hoja de Trabajo para listado'!$BC$151:$CB$151,0)),0)+IFERROR(INDEX('Hoja de Trabajo para listado'!$DE$153:$DG$274,MATCH($A930,'Hoja de Trabajo para listado'!$DE$153:$DE$1048576,0),MATCH((CUADRO!P$4&amp;$E930),'Hoja de Trabajo para listado'!$DE$151:$DG$151,0)),0)+IFERROR(INDEX('Hoja de Trabajo para listado'!$CD$155:$DC$1048576,MATCH($A930,'Hoja de Trabajo para listado'!$CD$155:$CD$1048576,0),MATCH((CUADRO!P$4&amp;$E930),'Hoja de Trabajo para listado'!$CD$151:$DC$151,0)),0)</f>
        <v>0</v>
      </c>
      <c r="Q930" s="245">
        <f ca="1">+IFERROR(INDEX('Hoja de Trabajo para listado'!$A$155:$Z$1048576,MATCH($A930,'Hoja de Trabajo para listado'!$A$155:$A$1048576,0),MATCH((CUADRO!Q$4&amp;$E930),'Hoja de Trabajo para listado'!$A$151:$Z$151,0)),0)+IFERROR(INDEX('Hoja de Trabajo para listado'!$AB$155:$BA$1048576,MATCH($A930,'Hoja de Trabajo para listado'!$AB$155:$AB$1048576,0),MATCH((CUADRO!Q$4&amp;$E930),'Hoja de Trabajo para listado'!$AB$151:$BA$151,0)),0)+IFERROR(INDEX('Hoja de Trabajo para listado'!$BC$155:$CB$1048576,MATCH($A930,'Hoja de Trabajo para listado'!$BC$155:$BC$1048576,0),MATCH((CUADRO!Q$4&amp;$E930),'Hoja de Trabajo para listado'!$BC$151:$CB$151,0)),0)+IFERROR(INDEX('Hoja de Trabajo para listado'!$DE$153:$DG$274,MATCH($A930,'Hoja de Trabajo para listado'!$DE$153:$DE$1048576,0),MATCH((CUADRO!Q$4&amp;$E930),'Hoja de Trabajo para listado'!$DE$151:$DG$151,0)),0)+IFERROR(INDEX('Hoja de Trabajo para listado'!$CD$155:$DC$1048576,MATCH($A930,'Hoja de Trabajo para listado'!$CD$155:$CD$1048576,0),MATCH((CUADRO!Q$4&amp;$E930),'Hoja de Trabajo para listado'!$CD$151:$DC$151,0)),0)</f>
        <v>0</v>
      </c>
      <c r="R930" s="245">
        <f t="shared" ca="1" si="35"/>
        <v>0</v>
      </c>
      <c r="S930" s="259">
        <f ca="1">+R929+R930</f>
        <v>0</v>
      </c>
      <c r="T930" s="245">
        <f ca="1">+S930</f>
        <v>0</v>
      </c>
      <c r="U930" s="244">
        <f t="shared" si="36"/>
        <v>2</v>
      </c>
      <c r="V930" s="333" t="str">
        <f>+VLOOKUP(A930,bd_lista!$A$3:$E$592,5,FALSE)</f>
        <v>Gobiernos Autonomos Municipales</v>
      </c>
      <c r="W930" s="388"/>
      <c r="X930" s="242">
        <f>+VLOOKUP(A930,[4]Sheet1!$A$13:$D$744,4,FALSE)</f>
        <v>0</v>
      </c>
      <c r="Y930" s="242" t="e">
        <f>+VLOOKUP(X930,bd_lista!$A$3:$C$592,3,FALSE)</f>
        <v>#N/A</v>
      </c>
      <c r="Z930" s="292"/>
      <c r="AA930" s="293"/>
    </row>
    <row r="931" spans="1:27" customFormat="1" ht="15" hidden="1" customHeight="1">
      <c r="A931" s="32">
        <v>1608</v>
      </c>
      <c r="B931" s="392">
        <f>+A931</f>
        <v>1608</v>
      </c>
      <c r="C931" s="247" t="str">
        <f>+VLOOKUP(A931,bd_lista!$A$3:$C$592,3,FALSE)</f>
        <v>Gobierno Autónomo Municipal de Yunchara</v>
      </c>
      <c r="D931" s="389" t="str">
        <f>+C931</f>
        <v>Gobierno Autónomo Municipal de Yunchara</v>
      </c>
      <c r="E931" s="242" t="s">
        <v>1304</v>
      </c>
      <c r="F931" s="243">
        <f ca="1">+IFERROR(INDEX('Hoja de Trabajo para listado'!$A$155:$Z$1048576,MATCH($A931,'Hoja de Trabajo para listado'!$A$155:$A$1048576,0),MATCH((CUADRO!F$4&amp;$E931),'Hoja de Trabajo para listado'!$A$151:$Z$151,0)),0)+IFERROR(INDEX('Hoja de Trabajo para listado'!$AB$155:$BA$1048576,MATCH($A931,'Hoja de Trabajo para listado'!$AB$155:$AB$1048576,0),MATCH((CUADRO!F$4&amp;$E931),'Hoja de Trabajo para listado'!$AB$151:$BA$151,0)),0)+IFERROR(INDEX('Hoja de Trabajo para listado'!$BC$155:$CB$1048576,MATCH($A931,'Hoja de Trabajo para listado'!$BC$155:$BC$1048576,0),MATCH((CUADRO!F$4&amp;$E931),'Hoja de Trabajo para listado'!$BC$151:$CB$151,0)),0)+IFERROR(INDEX('Hoja de Trabajo para listado'!$DE$153:$DG$274,MATCH($A931,'Hoja de Trabajo para listado'!$DE$153:$DE$1048576,0),MATCH((CUADRO!F$4&amp;$E931),'Hoja de Trabajo para listado'!$DE$151:$DG$151,0)),0)+IFERROR(INDEX('Hoja de Trabajo para listado'!$CD$155:$DC$1048576,MATCH($A931,'Hoja de Trabajo para listado'!$CD$155:$CD$1048576,0),MATCH((CUADRO!F$4&amp;$E931),'Hoja de Trabajo para listado'!$CD$151:$DC$151,0)),0)</f>
        <v>0</v>
      </c>
      <c r="G931" s="243">
        <f ca="1">+IFERROR(INDEX('Hoja de Trabajo para listado'!$A$155:$Z$1048576,MATCH($A931,'Hoja de Trabajo para listado'!$A$155:$A$1048576,0),MATCH((CUADRO!G$4&amp;$E931),'Hoja de Trabajo para listado'!$A$151:$Z$151,0)),0)+IFERROR(INDEX('Hoja de Trabajo para listado'!$AB$155:$BA$1048576,MATCH($A931,'Hoja de Trabajo para listado'!$AB$155:$AB$1048576,0),MATCH((CUADRO!G$4&amp;$E931),'Hoja de Trabajo para listado'!$AB$151:$BA$151,0)),0)+IFERROR(INDEX('Hoja de Trabajo para listado'!$BC$155:$CB$1048576,MATCH($A931,'Hoja de Trabajo para listado'!$BC$155:$BC$1048576,0),MATCH((CUADRO!G$4&amp;$E931),'Hoja de Trabajo para listado'!$BC$151:$CB$151,0)),0)+IFERROR(INDEX('Hoja de Trabajo para listado'!$DE$153:$DG$274,MATCH($A931,'Hoja de Trabajo para listado'!$DE$153:$DE$1048576,0),MATCH((CUADRO!G$4&amp;$E931),'Hoja de Trabajo para listado'!$DE$151:$DG$151,0)),0)+IFERROR(INDEX('Hoja de Trabajo para listado'!$CD$155:$DC$1048576,MATCH($A931,'Hoja de Trabajo para listado'!$CD$155:$CD$1048576,0),MATCH((CUADRO!G$4&amp;$E931),'Hoja de Trabajo para listado'!$CD$151:$DC$151,0)),0)</f>
        <v>0</v>
      </c>
      <c r="H931" s="243">
        <f ca="1">+IFERROR(INDEX('Hoja de Trabajo para listado'!$A$155:$Z$1048576,MATCH($A931,'Hoja de Trabajo para listado'!$A$155:$A$1048576,0),MATCH((CUADRO!H$4&amp;$E931),'Hoja de Trabajo para listado'!$A$151:$Z$151,0)),0)+IFERROR(INDEX('Hoja de Trabajo para listado'!$AB$155:$BA$1048576,MATCH($A931,'Hoja de Trabajo para listado'!$AB$155:$AB$1048576,0),MATCH((CUADRO!H$4&amp;$E931),'Hoja de Trabajo para listado'!$AB$151:$BA$151,0)),0)+IFERROR(INDEX('Hoja de Trabajo para listado'!$BC$155:$CB$1048576,MATCH($A931,'Hoja de Trabajo para listado'!$BC$155:$BC$1048576,0),MATCH((CUADRO!H$4&amp;$E931),'Hoja de Trabajo para listado'!$BC$151:$CB$151,0)),0)+IFERROR(INDEX('Hoja de Trabajo para listado'!$DE$153:$DG$274,MATCH($A931,'Hoja de Trabajo para listado'!$DE$153:$DE$1048576,0),MATCH((CUADRO!H$4&amp;$E931),'Hoja de Trabajo para listado'!$DE$151:$DG$151,0)),0)+IFERROR(INDEX('Hoja de Trabajo para listado'!$CD$155:$DC$1048576,MATCH($A931,'Hoja de Trabajo para listado'!$CD$155:$CD$1048576,0),MATCH((CUADRO!H$4&amp;$E931),'Hoja de Trabajo para listado'!$CD$151:$DC$151,0)),0)</f>
        <v>0</v>
      </c>
      <c r="I931" s="243">
        <f ca="1">+IFERROR(INDEX('Hoja de Trabajo para listado'!$A$155:$Z$1048576,MATCH($A931,'Hoja de Trabajo para listado'!$A$155:$A$1048576,0),MATCH((CUADRO!I$4&amp;$E931),'Hoja de Trabajo para listado'!$A$151:$Z$151,0)),0)+IFERROR(INDEX('Hoja de Trabajo para listado'!$AB$155:$BA$1048576,MATCH($A931,'Hoja de Trabajo para listado'!$AB$155:$AB$1048576,0),MATCH((CUADRO!I$4&amp;$E931),'Hoja de Trabajo para listado'!$AB$151:$BA$151,0)),0)+IFERROR(INDEX('Hoja de Trabajo para listado'!$BC$155:$CB$1048576,MATCH($A931,'Hoja de Trabajo para listado'!$BC$155:$BC$1048576,0),MATCH((CUADRO!I$4&amp;$E931),'Hoja de Trabajo para listado'!$BC$151:$CB$151,0)),0)+IFERROR(INDEX('Hoja de Trabajo para listado'!$DE$153:$DG$274,MATCH($A931,'Hoja de Trabajo para listado'!$DE$153:$DE$1048576,0),MATCH((CUADRO!I$4&amp;$E931),'Hoja de Trabajo para listado'!$DE$151:$DG$151,0)),0)+IFERROR(INDEX('Hoja de Trabajo para listado'!$CD$155:$DC$1048576,MATCH($A931,'Hoja de Trabajo para listado'!$CD$155:$CD$1048576,0),MATCH((CUADRO!I$4&amp;$E931),'Hoja de Trabajo para listado'!$CD$151:$DC$151,0)),0)</f>
        <v>0</v>
      </c>
      <c r="J931" s="243">
        <f ca="1">+IFERROR(INDEX('Hoja de Trabajo para listado'!$A$155:$Z$1048576,MATCH($A931,'Hoja de Trabajo para listado'!$A$155:$A$1048576,0),MATCH((CUADRO!J$4&amp;$E931),'Hoja de Trabajo para listado'!$A$151:$Z$151,0)),0)+IFERROR(INDEX('Hoja de Trabajo para listado'!$AB$155:$BA$1048576,MATCH($A931,'Hoja de Trabajo para listado'!$AB$155:$AB$1048576,0),MATCH((CUADRO!J$4&amp;$E931),'Hoja de Trabajo para listado'!$AB$151:$BA$151,0)),0)+IFERROR(INDEX('Hoja de Trabajo para listado'!$BC$155:$CB$1048576,MATCH($A931,'Hoja de Trabajo para listado'!$BC$155:$BC$1048576,0),MATCH((CUADRO!J$4&amp;$E931),'Hoja de Trabajo para listado'!$BC$151:$CB$151,0)),0)+IFERROR(INDEX('Hoja de Trabajo para listado'!$DE$153:$DG$274,MATCH($A931,'Hoja de Trabajo para listado'!$DE$153:$DE$1048576,0),MATCH((CUADRO!J$4&amp;$E931),'Hoja de Trabajo para listado'!$DE$151:$DG$151,0)),0)+IFERROR(INDEX('Hoja de Trabajo para listado'!$CD$155:$DC$1048576,MATCH($A931,'Hoja de Trabajo para listado'!$CD$155:$CD$1048576,0),MATCH((CUADRO!J$4&amp;$E931),'Hoja de Trabajo para listado'!$CD$151:$DC$151,0)),0)</f>
        <v>0</v>
      </c>
      <c r="K931" s="243">
        <f ca="1">+IFERROR(INDEX('Hoja de Trabajo para listado'!$A$155:$Z$1048576,MATCH($A931,'Hoja de Trabajo para listado'!$A$155:$A$1048576,0),MATCH((CUADRO!K$4&amp;$E931),'Hoja de Trabajo para listado'!$A$151:$Z$151,0)),0)+IFERROR(INDEX('Hoja de Trabajo para listado'!$AB$155:$BA$1048576,MATCH($A931,'Hoja de Trabajo para listado'!$AB$155:$AB$1048576,0),MATCH((CUADRO!K$4&amp;$E931),'Hoja de Trabajo para listado'!$AB$151:$BA$151,0)),0)+IFERROR(INDEX('Hoja de Trabajo para listado'!$BC$155:$CB$1048576,MATCH($A931,'Hoja de Trabajo para listado'!$BC$155:$BC$1048576,0),MATCH((CUADRO!K$4&amp;$E931),'Hoja de Trabajo para listado'!$BC$151:$CB$151,0)),0)+IFERROR(INDEX('Hoja de Trabajo para listado'!$DE$153:$DG$274,MATCH($A931,'Hoja de Trabajo para listado'!$DE$153:$DE$1048576,0),MATCH((CUADRO!K$4&amp;$E931),'Hoja de Trabajo para listado'!$DE$151:$DG$151,0)),0)+IFERROR(INDEX('Hoja de Trabajo para listado'!$CD$155:$DC$1048576,MATCH($A931,'Hoja de Trabajo para listado'!$CD$155:$CD$1048576,0),MATCH((CUADRO!K$4&amp;$E931),'Hoja de Trabajo para listado'!$CD$151:$DC$151,0)),0)</f>
        <v>0</v>
      </c>
      <c r="L931" s="243">
        <f ca="1">+IFERROR(INDEX('Hoja de Trabajo para listado'!$A$155:$Z$1048576,MATCH($A931,'Hoja de Trabajo para listado'!$A$155:$A$1048576,0),MATCH((CUADRO!L$4&amp;$E931),'Hoja de Trabajo para listado'!$A$151:$Z$151,0)),0)+IFERROR(INDEX('Hoja de Trabajo para listado'!$AB$155:$BA$1048576,MATCH($A931,'Hoja de Trabajo para listado'!$AB$155:$AB$1048576,0),MATCH((CUADRO!L$4&amp;$E931),'Hoja de Trabajo para listado'!$AB$151:$BA$151,0)),0)+IFERROR(INDEX('Hoja de Trabajo para listado'!$BC$155:$CB$1048576,MATCH($A931,'Hoja de Trabajo para listado'!$BC$155:$BC$1048576,0),MATCH((CUADRO!L$4&amp;$E931),'Hoja de Trabajo para listado'!$BC$151:$CB$151,0)),0)+IFERROR(INDEX('Hoja de Trabajo para listado'!$DE$153:$DG$274,MATCH($A931,'Hoja de Trabajo para listado'!$DE$153:$DE$1048576,0),MATCH((CUADRO!L$4&amp;$E931),'Hoja de Trabajo para listado'!$DE$151:$DG$151,0)),0)+IFERROR(INDEX('Hoja de Trabajo para listado'!$CD$155:$DC$1048576,MATCH($A931,'Hoja de Trabajo para listado'!$CD$155:$CD$1048576,0),MATCH((CUADRO!L$4&amp;$E931),'Hoja de Trabajo para listado'!$CD$151:$DC$151,0)),0)</f>
        <v>0</v>
      </c>
      <c r="M931" s="243">
        <f ca="1">+IFERROR(INDEX('Hoja de Trabajo para listado'!$A$155:$Z$1048576,MATCH($A931,'Hoja de Trabajo para listado'!$A$155:$A$1048576,0),MATCH((CUADRO!M$4&amp;$E931),'Hoja de Trabajo para listado'!$A$151:$Z$151,0)),0)+IFERROR(INDEX('Hoja de Trabajo para listado'!$AB$155:$BA$1048576,MATCH($A931,'Hoja de Trabajo para listado'!$AB$155:$AB$1048576,0),MATCH((CUADRO!M$4&amp;$E931),'Hoja de Trabajo para listado'!$AB$151:$BA$151,0)),0)+IFERROR(INDEX('Hoja de Trabajo para listado'!$BC$155:$CB$1048576,MATCH($A931,'Hoja de Trabajo para listado'!$BC$155:$BC$1048576,0),MATCH((CUADRO!M$4&amp;$E931),'Hoja de Trabajo para listado'!$BC$151:$CB$151,0)),0)+IFERROR(INDEX('Hoja de Trabajo para listado'!$DE$153:$DG$274,MATCH($A931,'Hoja de Trabajo para listado'!$DE$153:$DE$1048576,0),MATCH((CUADRO!M$4&amp;$E931),'Hoja de Trabajo para listado'!$DE$151:$DG$151,0)),0)+IFERROR(INDEX('Hoja de Trabajo para listado'!$CD$155:$DC$1048576,MATCH($A931,'Hoja de Trabajo para listado'!$CD$155:$CD$1048576,0),MATCH((CUADRO!M$4&amp;$E931),'Hoja de Trabajo para listado'!$CD$151:$DC$151,0)),0)</f>
        <v>0</v>
      </c>
      <c r="N931" s="243">
        <f ca="1">+IFERROR(INDEX('Hoja de Trabajo para listado'!$A$155:$Z$1048576,MATCH($A931,'Hoja de Trabajo para listado'!$A$155:$A$1048576,0),MATCH((CUADRO!N$4&amp;$E931),'Hoja de Trabajo para listado'!$A$151:$Z$151,0)),0)+IFERROR(INDEX('Hoja de Trabajo para listado'!$AB$155:$BA$1048576,MATCH($A931,'Hoja de Trabajo para listado'!$AB$155:$AB$1048576,0),MATCH((CUADRO!N$4&amp;$E931),'Hoja de Trabajo para listado'!$AB$151:$BA$151,0)),0)+IFERROR(INDEX('Hoja de Trabajo para listado'!$BC$155:$CB$1048576,MATCH($A931,'Hoja de Trabajo para listado'!$BC$155:$BC$1048576,0),MATCH((CUADRO!N$4&amp;$E931),'Hoja de Trabajo para listado'!$BC$151:$CB$151,0)),0)+IFERROR(INDEX('Hoja de Trabajo para listado'!$DE$153:$DG$274,MATCH($A931,'Hoja de Trabajo para listado'!$DE$153:$DE$1048576,0),MATCH((CUADRO!N$4&amp;$E931),'Hoja de Trabajo para listado'!$DE$151:$DG$151,0)),0)+IFERROR(INDEX('Hoja de Trabajo para listado'!$CD$155:$DC$1048576,MATCH($A931,'Hoja de Trabajo para listado'!$CD$155:$CD$1048576,0),MATCH((CUADRO!N$4&amp;$E931),'Hoja de Trabajo para listado'!$CD$151:$DC$151,0)),0)</f>
        <v>0</v>
      </c>
      <c r="O931" s="243">
        <f ca="1">+IFERROR(INDEX('Hoja de Trabajo para listado'!$A$155:$Z$1048576,MATCH($A931,'Hoja de Trabajo para listado'!$A$155:$A$1048576,0),MATCH((CUADRO!O$4&amp;$E931),'Hoja de Trabajo para listado'!$A$151:$Z$151,0)),0)+IFERROR(INDEX('Hoja de Trabajo para listado'!$AB$155:$BA$1048576,MATCH($A931,'Hoja de Trabajo para listado'!$AB$155:$AB$1048576,0),MATCH((CUADRO!O$4&amp;$E931),'Hoja de Trabajo para listado'!$AB$151:$BA$151,0)),0)+IFERROR(INDEX('Hoja de Trabajo para listado'!$BC$155:$CB$1048576,MATCH($A931,'Hoja de Trabajo para listado'!$BC$155:$BC$1048576,0),MATCH((CUADRO!O$4&amp;$E931),'Hoja de Trabajo para listado'!$BC$151:$CB$151,0)),0)+IFERROR(INDEX('Hoja de Trabajo para listado'!$DE$153:$DG$274,MATCH($A931,'Hoja de Trabajo para listado'!$DE$153:$DE$1048576,0),MATCH((CUADRO!O$4&amp;$E931),'Hoja de Trabajo para listado'!$DE$151:$DG$151,0)),0)+IFERROR(INDEX('Hoja de Trabajo para listado'!$CD$155:$DC$1048576,MATCH($A931,'Hoja de Trabajo para listado'!$CD$155:$CD$1048576,0),MATCH((CUADRO!O$4&amp;$E931),'Hoja de Trabajo para listado'!$CD$151:$DC$151,0)),0)</f>
        <v>0</v>
      </c>
      <c r="P931" s="243">
        <f ca="1">+IFERROR(INDEX('Hoja de Trabajo para listado'!$A$155:$Z$1048576,MATCH($A931,'Hoja de Trabajo para listado'!$A$155:$A$1048576,0),MATCH((CUADRO!P$4&amp;$E931),'Hoja de Trabajo para listado'!$A$151:$Z$151,0)),0)+IFERROR(INDEX('Hoja de Trabajo para listado'!$AB$155:$BA$1048576,MATCH($A931,'Hoja de Trabajo para listado'!$AB$155:$AB$1048576,0),MATCH((CUADRO!P$4&amp;$E931),'Hoja de Trabajo para listado'!$AB$151:$BA$151,0)),0)+IFERROR(INDEX('Hoja de Trabajo para listado'!$BC$155:$CB$1048576,MATCH($A931,'Hoja de Trabajo para listado'!$BC$155:$BC$1048576,0),MATCH((CUADRO!P$4&amp;$E931),'Hoja de Trabajo para listado'!$BC$151:$CB$151,0)),0)+IFERROR(INDEX('Hoja de Trabajo para listado'!$DE$153:$DG$274,MATCH($A931,'Hoja de Trabajo para listado'!$DE$153:$DE$1048576,0),MATCH((CUADRO!P$4&amp;$E931),'Hoja de Trabajo para listado'!$DE$151:$DG$151,0)),0)+IFERROR(INDEX('Hoja de Trabajo para listado'!$CD$155:$DC$1048576,MATCH($A931,'Hoja de Trabajo para listado'!$CD$155:$CD$1048576,0),MATCH((CUADRO!P$4&amp;$E931),'Hoja de Trabajo para listado'!$CD$151:$DC$151,0)),0)</f>
        <v>0</v>
      </c>
      <c r="Q931" s="243">
        <f ca="1">+IFERROR(INDEX('Hoja de Trabajo para listado'!$A$155:$Z$1048576,MATCH($A931,'Hoja de Trabajo para listado'!$A$155:$A$1048576,0),MATCH((CUADRO!Q$4&amp;$E931),'Hoja de Trabajo para listado'!$A$151:$Z$151,0)),0)+IFERROR(INDEX('Hoja de Trabajo para listado'!$AB$155:$BA$1048576,MATCH($A931,'Hoja de Trabajo para listado'!$AB$155:$AB$1048576,0),MATCH((CUADRO!Q$4&amp;$E931),'Hoja de Trabajo para listado'!$AB$151:$BA$151,0)),0)+IFERROR(INDEX('Hoja de Trabajo para listado'!$BC$155:$CB$1048576,MATCH($A931,'Hoja de Trabajo para listado'!$BC$155:$BC$1048576,0),MATCH((CUADRO!Q$4&amp;$E931),'Hoja de Trabajo para listado'!$BC$151:$CB$151,0)),0)+IFERROR(INDEX('Hoja de Trabajo para listado'!$DE$153:$DG$274,MATCH($A931,'Hoja de Trabajo para listado'!$DE$153:$DE$1048576,0),MATCH((CUADRO!Q$4&amp;$E931),'Hoja de Trabajo para listado'!$DE$151:$DG$151,0)),0)+IFERROR(INDEX('Hoja de Trabajo para listado'!$CD$155:$DC$1048576,MATCH($A931,'Hoja de Trabajo para listado'!$CD$155:$CD$1048576,0),MATCH((CUADRO!Q$4&amp;$E931),'Hoja de Trabajo para listado'!$CD$151:$DC$151,0)),0)</f>
        <v>0</v>
      </c>
      <c r="R931" s="243">
        <f t="shared" ca="1" si="35"/>
        <v>0</v>
      </c>
      <c r="S931" s="249"/>
      <c r="T931" s="243">
        <f ca="1">+T932</f>
        <v>0</v>
      </c>
      <c r="U931" s="242">
        <f t="shared" si="36"/>
        <v>1</v>
      </c>
      <c r="V931" s="333" t="str">
        <f>+VLOOKUP(A931,bd_lista!$A$3:$E$592,5,FALSE)</f>
        <v>Gobiernos Autonomos Municipales</v>
      </c>
      <c r="W931" s="387" t="str">
        <f>+V931</f>
        <v>Gobiernos Autonomos Municipales</v>
      </c>
      <c r="X931" s="242">
        <f>+VLOOKUP(A931,[4]Sheet1!$A$13:$D$744,4,FALSE)</f>
        <v>0</v>
      </c>
      <c r="Y931" s="242" t="e">
        <f>+VLOOKUP(X931,bd_lista!$A$3:$C$592,3,FALSE)</f>
        <v>#N/A</v>
      </c>
      <c r="Z931" s="294">
        <f>+X931</f>
        <v>0</v>
      </c>
      <c r="AA931" s="295" t="e">
        <f>+Y931</f>
        <v>#N/A</v>
      </c>
    </row>
    <row r="932" spans="1:27" customFormat="1" ht="15" hidden="1" customHeight="1">
      <c r="A932" s="32">
        <v>1608</v>
      </c>
      <c r="B932" s="393"/>
      <c r="C932" s="247" t="str">
        <f>+VLOOKUP(A932,bd_lista!$A$3:$C$592,3,FALSE)</f>
        <v>Gobierno Autónomo Municipal de Yunchara</v>
      </c>
      <c r="D932" s="390"/>
      <c r="E932" s="244" t="s">
        <v>1305</v>
      </c>
      <c r="F932" s="245">
        <f ca="1">+IFERROR(INDEX('Hoja de Trabajo para listado'!$A$155:$Z$1048576,MATCH($A932,'Hoja de Trabajo para listado'!$A$155:$A$1048576,0),MATCH((CUADRO!F$4&amp;$E932),'Hoja de Trabajo para listado'!$A$151:$Z$151,0)),0)+IFERROR(INDEX('Hoja de Trabajo para listado'!$AB$155:$BA$1048576,MATCH($A932,'Hoja de Trabajo para listado'!$AB$155:$AB$1048576,0),MATCH((CUADRO!F$4&amp;$E932),'Hoja de Trabajo para listado'!$AB$151:$BA$151,0)),0)+IFERROR(INDEX('Hoja de Trabajo para listado'!$BC$155:$CB$1048576,MATCH($A932,'Hoja de Trabajo para listado'!$BC$155:$BC$1048576,0),MATCH((CUADRO!F$4&amp;$E932),'Hoja de Trabajo para listado'!$BC$151:$CB$151,0)),0)+IFERROR(INDEX('Hoja de Trabajo para listado'!$DE$153:$DG$274,MATCH($A932,'Hoja de Trabajo para listado'!$DE$153:$DE$1048576,0),MATCH((CUADRO!F$4&amp;$E932),'Hoja de Trabajo para listado'!$DE$151:$DG$151,0)),0)+IFERROR(INDEX('Hoja de Trabajo para listado'!$CD$155:$DC$1048576,MATCH($A932,'Hoja de Trabajo para listado'!$CD$155:$CD$1048576,0),MATCH((CUADRO!F$4&amp;$E932),'Hoja de Trabajo para listado'!$CD$151:$DC$151,0)),0)</f>
        <v>0</v>
      </c>
      <c r="G932" s="245">
        <f ca="1">+IFERROR(INDEX('Hoja de Trabajo para listado'!$A$155:$Z$1048576,MATCH($A932,'Hoja de Trabajo para listado'!$A$155:$A$1048576,0),MATCH((CUADRO!G$4&amp;$E932),'Hoja de Trabajo para listado'!$A$151:$Z$151,0)),0)+IFERROR(INDEX('Hoja de Trabajo para listado'!$AB$155:$BA$1048576,MATCH($A932,'Hoja de Trabajo para listado'!$AB$155:$AB$1048576,0),MATCH((CUADRO!G$4&amp;$E932),'Hoja de Trabajo para listado'!$AB$151:$BA$151,0)),0)+IFERROR(INDEX('Hoja de Trabajo para listado'!$BC$155:$CB$1048576,MATCH($A932,'Hoja de Trabajo para listado'!$BC$155:$BC$1048576,0),MATCH((CUADRO!G$4&amp;$E932),'Hoja de Trabajo para listado'!$BC$151:$CB$151,0)),0)+IFERROR(INDEX('Hoja de Trabajo para listado'!$DE$153:$DG$274,MATCH($A932,'Hoja de Trabajo para listado'!$DE$153:$DE$1048576,0),MATCH((CUADRO!G$4&amp;$E932),'Hoja de Trabajo para listado'!$DE$151:$DG$151,0)),0)+IFERROR(INDEX('Hoja de Trabajo para listado'!$CD$155:$DC$1048576,MATCH($A932,'Hoja de Trabajo para listado'!$CD$155:$CD$1048576,0),MATCH((CUADRO!G$4&amp;$E932),'Hoja de Trabajo para listado'!$CD$151:$DC$151,0)),0)</f>
        <v>0</v>
      </c>
      <c r="H932" s="245">
        <f ca="1">+IFERROR(INDEX('Hoja de Trabajo para listado'!$A$155:$Z$1048576,MATCH($A932,'Hoja de Trabajo para listado'!$A$155:$A$1048576,0),MATCH((CUADRO!H$4&amp;$E932),'Hoja de Trabajo para listado'!$A$151:$Z$151,0)),0)+IFERROR(INDEX('Hoja de Trabajo para listado'!$AB$155:$BA$1048576,MATCH($A932,'Hoja de Trabajo para listado'!$AB$155:$AB$1048576,0),MATCH((CUADRO!H$4&amp;$E932),'Hoja de Trabajo para listado'!$AB$151:$BA$151,0)),0)+IFERROR(INDEX('Hoja de Trabajo para listado'!$BC$155:$CB$1048576,MATCH($A932,'Hoja de Trabajo para listado'!$BC$155:$BC$1048576,0),MATCH((CUADRO!H$4&amp;$E932),'Hoja de Trabajo para listado'!$BC$151:$CB$151,0)),0)+IFERROR(INDEX('Hoja de Trabajo para listado'!$DE$153:$DG$274,MATCH($A932,'Hoja de Trabajo para listado'!$DE$153:$DE$1048576,0),MATCH((CUADRO!H$4&amp;$E932),'Hoja de Trabajo para listado'!$DE$151:$DG$151,0)),0)+IFERROR(INDEX('Hoja de Trabajo para listado'!$CD$155:$DC$1048576,MATCH($A932,'Hoja de Trabajo para listado'!$CD$155:$CD$1048576,0),MATCH((CUADRO!H$4&amp;$E932),'Hoja de Trabajo para listado'!$CD$151:$DC$151,0)),0)</f>
        <v>0</v>
      </c>
      <c r="I932" s="245">
        <f ca="1">+IFERROR(INDEX('Hoja de Trabajo para listado'!$A$155:$Z$1048576,MATCH($A932,'Hoja de Trabajo para listado'!$A$155:$A$1048576,0),MATCH((CUADRO!I$4&amp;$E932),'Hoja de Trabajo para listado'!$A$151:$Z$151,0)),0)+IFERROR(INDEX('Hoja de Trabajo para listado'!$AB$155:$BA$1048576,MATCH($A932,'Hoja de Trabajo para listado'!$AB$155:$AB$1048576,0),MATCH((CUADRO!I$4&amp;$E932),'Hoja de Trabajo para listado'!$AB$151:$BA$151,0)),0)+IFERROR(INDEX('Hoja de Trabajo para listado'!$BC$155:$CB$1048576,MATCH($A932,'Hoja de Trabajo para listado'!$BC$155:$BC$1048576,0),MATCH((CUADRO!I$4&amp;$E932),'Hoja de Trabajo para listado'!$BC$151:$CB$151,0)),0)+IFERROR(INDEX('Hoja de Trabajo para listado'!$DE$153:$DG$274,MATCH($A932,'Hoja de Trabajo para listado'!$DE$153:$DE$1048576,0),MATCH((CUADRO!I$4&amp;$E932),'Hoja de Trabajo para listado'!$DE$151:$DG$151,0)),0)+IFERROR(INDEX('Hoja de Trabajo para listado'!$CD$155:$DC$1048576,MATCH($A932,'Hoja de Trabajo para listado'!$CD$155:$CD$1048576,0),MATCH((CUADRO!I$4&amp;$E932),'Hoja de Trabajo para listado'!$CD$151:$DC$151,0)),0)</f>
        <v>0</v>
      </c>
      <c r="J932" s="245">
        <f ca="1">+IFERROR(INDEX('Hoja de Trabajo para listado'!$A$155:$Z$1048576,MATCH($A932,'Hoja de Trabajo para listado'!$A$155:$A$1048576,0),MATCH((CUADRO!J$4&amp;$E932),'Hoja de Trabajo para listado'!$A$151:$Z$151,0)),0)+IFERROR(INDEX('Hoja de Trabajo para listado'!$AB$155:$BA$1048576,MATCH($A932,'Hoja de Trabajo para listado'!$AB$155:$AB$1048576,0),MATCH((CUADRO!J$4&amp;$E932),'Hoja de Trabajo para listado'!$AB$151:$BA$151,0)),0)+IFERROR(INDEX('Hoja de Trabajo para listado'!$BC$155:$CB$1048576,MATCH($A932,'Hoja de Trabajo para listado'!$BC$155:$BC$1048576,0),MATCH((CUADRO!J$4&amp;$E932),'Hoja de Trabajo para listado'!$BC$151:$CB$151,0)),0)+IFERROR(INDEX('Hoja de Trabajo para listado'!$DE$153:$DG$274,MATCH($A932,'Hoja de Trabajo para listado'!$DE$153:$DE$1048576,0),MATCH((CUADRO!J$4&amp;$E932),'Hoja de Trabajo para listado'!$DE$151:$DG$151,0)),0)+IFERROR(INDEX('Hoja de Trabajo para listado'!$CD$155:$DC$1048576,MATCH($A932,'Hoja de Trabajo para listado'!$CD$155:$CD$1048576,0),MATCH((CUADRO!J$4&amp;$E932),'Hoja de Trabajo para listado'!$CD$151:$DC$151,0)),0)</f>
        <v>0</v>
      </c>
      <c r="K932" s="245">
        <f ca="1">+IFERROR(INDEX('Hoja de Trabajo para listado'!$A$155:$Z$1048576,MATCH($A932,'Hoja de Trabajo para listado'!$A$155:$A$1048576,0),MATCH((CUADRO!K$4&amp;$E932),'Hoja de Trabajo para listado'!$A$151:$Z$151,0)),0)+IFERROR(INDEX('Hoja de Trabajo para listado'!$AB$155:$BA$1048576,MATCH($A932,'Hoja de Trabajo para listado'!$AB$155:$AB$1048576,0),MATCH((CUADRO!K$4&amp;$E932),'Hoja de Trabajo para listado'!$AB$151:$BA$151,0)),0)+IFERROR(INDEX('Hoja de Trabajo para listado'!$BC$155:$CB$1048576,MATCH($A932,'Hoja de Trabajo para listado'!$BC$155:$BC$1048576,0),MATCH((CUADRO!K$4&amp;$E932),'Hoja de Trabajo para listado'!$BC$151:$CB$151,0)),0)+IFERROR(INDEX('Hoja de Trabajo para listado'!$DE$153:$DG$274,MATCH($A932,'Hoja de Trabajo para listado'!$DE$153:$DE$1048576,0),MATCH((CUADRO!K$4&amp;$E932),'Hoja de Trabajo para listado'!$DE$151:$DG$151,0)),0)+IFERROR(INDEX('Hoja de Trabajo para listado'!$CD$155:$DC$1048576,MATCH($A932,'Hoja de Trabajo para listado'!$CD$155:$CD$1048576,0),MATCH((CUADRO!K$4&amp;$E932),'Hoja de Trabajo para listado'!$CD$151:$DC$151,0)),0)</f>
        <v>0</v>
      </c>
      <c r="L932" s="245">
        <f ca="1">+IFERROR(INDEX('Hoja de Trabajo para listado'!$A$155:$Z$1048576,MATCH($A932,'Hoja de Trabajo para listado'!$A$155:$A$1048576,0),MATCH((CUADRO!L$4&amp;$E932),'Hoja de Trabajo para listado'!$A$151:$Z$151,0)),0)+IFERROR(INDEX('Hoja de Trabajo para listado'!$AB$155:$BA$1048576,MATCH($A932,'Hoja de Trabajo para listado'!$AB$155:$AB$1048576,0),MATCH((CUADRO!L$4&amp;$E932),'Hoja de Trabajo para listado'!$AB$151:$BA$151,0)),0)+IFERROR(INDEX('Hoja de Trabajo para listado'!$BC$155:$CB$1048576,MATCH($A932,'Hoja de Trabajo para listado'!$BC$155:$BC$1048576,0),MATCH((CUADRO!L$4&amp;$E932),'Hoja de Trabajo para listado'!$BC$151:$CB$151,0)),0)+IFERROR(INDEX('Hoja de Trabajo para listado'!$DE$153:$DG$274,MATCH($A932,'Hoja de Trabajo para listado'!$DE$153:$DE$1048576,0),MATCH((CUADRO!L$4&amp;$E932),'Hoja de Trabajo para listado'!$DE$151:$DG$151,0)),0)+IFERROR(INDEX('Hoja de Trabajo para listado'!$CD$155:$DC$1048576,MATCH($A932,'Hoja de Trabajo para listado'!$CD$155:$CD$1048576,0),MATCH((CUADRO!L$4&amp;$E932),'Hoja de Trabajo para listado'!$CD$151:$DC$151,0)),0)</f>
        <v>0</v>
      </c>
      <c r="M932" s="245">
        <f ca="1">+IFERROR(INDEX('Hoja de Trabajo para listado'!$A$155:$Z$1048576,MATCH($A932,'Hoja de Trabajo para listado'!$A$155:$A$1048576,0),MATCH((CUADRO!M$4&amp;$E932),'Hoja de Trabajo para listado'!$A$151:$Z$151,0)),0)+IFERROR(INDEX('Hoja de Trabajo para listado'!$AB$155:$BA$1048576,MATCH($A932,'Hoja de Trabajo para listado'!$AB$155:$AB$1048576,0),MATCH((CUADRO!M$4&amp;$E932),'Hoja de Trabajo para listado'!$AB$151:$BA$151,0)),0)+IFERROR(INDEX('Hoja de Trabajo para listado'!$BC$155:$CB$1048576,MATCH($A932,'Hoja de Trabajo para listado'!$BC$155:$BC$1048576,0),MATCH((CUADRO!M$4&amp;$E932),'Hoja de Trabajo para listado'!$BC$151:$CB$151,0)),0)+IFERROR(INDEX('Hoja de Trabajo para listado'!$DE$153:$DG$274,MATCH($A932,'Hoja de Trabajo para listado'!$DE$153:$DE$1048576,0),MATCH((CUADRO!M$4&amp;$E932),'Hoja de Trabajo para listado'!$DE$151:$DG$151,0)),0)+IFERROR(INDEX('Hoja de Trabajo para listado'!$CD$155:$DC$1048576,MATCH($A932,'Hoja de Trabajo para listado'!$CD$155:$CD$1048576,0),MATCH((CUADRO!M$4&amp;$E932),'Hoja de Trabajo para listado'!$CD$151:$DC$151,0)),0)</f>
        <v>0</v>
      </c>
      <c r="N932" s="245">
        <f ca="1">+IFERROR(INDEX('Hoja de Trabajo para listado'!$A$155:$Z$1048576,MATCH($A932,'Hoja de Trabajo para listado'!$A$155:$A$1048576,0),MATCH((CUADRO!N$4&amp;$E932),'Hoja de Trabajo para listado'!$A$151:$Z$151,0)),0)+IFERROR(INDEX('Hoja de Trabajo para listado'!$AB$155:$BA$1048576,MATCH($A932,'Hoja de Trabajo para listado'!$AB$155:$AB$1048576,0),MATCH((CUADRO!N$4&amp;$E932),'Hoja de Trabajo para listado'!$AB$151:$BA$151,0)),0)+IFERROR(INDEX('Hoja de Trabajo para listado'!$BC$155:$CB$1048576,MATCH($A932,'Hoja de Trabajo para listado'!$BC$155:$BC$1048576,0),MATCH((CUADRO!N$4&amp;$E932),'Hoja de Trabajo para listado'!$BC$151:$CB$151,0)),0)+IFERROR(INDEX('Hoja de Trabajo para listado'!$DE$153:$DG$274,MATCH($A932,'Hoja de Trabajo para listado'!$DE$153:$DE$1048576,0),MATCH((CUADRO!N$4&amp;$E932),'Hoja de Trabajo para listado'!$DE$151:$DG$151,0)),0)+IFERROR(INDEX('Hoja de Trabajo para listado'!$CD$155:$DC$1048576,MATCH($A932,'Hoja de Trabajo para listado'!$CD$155:$CD$1048576,0),MATCH((CUADRO!N$4&amp;$E932),'Hoja de Trabajo para listado'!$CD$151:$DC$151,0)),0)</f>
        <v>0</v>
      </c>
      <c r="O932" s="245">
        <f ca="1">+IFERROR(INDEX('Hoja de Trabajo para listado'!$A$155:$Z$1048576,MATCH($A932,'Hoja de Trabajo para listado'!$A$155:$A$1048576,0),MATCH((CUADRO!O$4&amp;$E932),'Hoja de Trabajo para listado'!$A$151:$Z$151,0)),0)+IFERROR(INDEX('Hoja de Trabajo para listado'!$AB$155:$BA$1048576,MATCH($A932,'Hoja de Trabajo para listado'!$AB$155:$AB$1048576,0),MATCH((CUADRO!O$4&amp;$E932),'Hoja de Trabajo para listado'!$AB$151:$BA$151,0)),0)+IFERROR(INDEX('Hoja de Trabajo para listado'!$BC$155:$CB$1048576,MATCH($A932,'Hoja de Trabajo para listado'!$BC$155:$BC$1048576,0),MATCH((CUADRO!O$4&amp;$E932),'Hoja de Trabajo para listado'!$BC$151:$CB$151,0)),0)+IFERROR(INDEX('Hoja de Trabajo para listado'!$DE$153:$DG$274,MATCH($A932,'Hoja de Trabajo para listado'!$DE$153:$DE$1048576,0),MATCH((CUADRO!O$4&amp;$E932),'Hoja de Trabajo para listado'!$DE$151:$DG$151,0)),0)+IFERROR(INDEX('Hoja de Trabajo para listado'!$CD$155:$DC$1048576,MATCH($A932,'Hoja de Trabajo para listado'!$CD$155:$CD$1048576,0),MATCH((CUADRO!O$4&amp;$E932),'Hoja de Trabajo para listado'!$CD$151:$DC$151,0)),0)</f>
        <v>0</v>
      </c>
      <c r="P932" s="245">
        <f ca="1">+IFERROR(INDEX('Hoja de Trabajo para listado'!$A$155:$Z$1048576,MATCH($A932,'Hoja de Trabajo para listado'!$A$155:$A$1048576,0),MATCH((CUADRO!P$4&amp;$E932),'Hoja de Trabajo para listado'!$A$151:$Z$151,0)),0)+IFERROR(INDEX('Hoja de Trabajo para listado'!$AB$155:$BA$1048576,MATCH($A932,'Hoja de Trabajo para listado'!$AB$155:$AB$1048576,0),MATCH((CUADRO!P$4&amp;$E932),'Hoja de Trabajo para listado'!$AB$151:$BA$151,0)),0)+IFERROR(INDEX('Hoja de Trabajo para listado'!$BC$155:$CB$1048576,MATCH($A932,'Hoja de Trabajo para listado'!$BC$155:$BC$1048576,0),MATCH((CUADRO!P$4&amp;$E932),'Hoja de Trabajo para listado'!$BC$151:$CB$151,0)),0)+IFERROR(INDEX('Hoja de Trabajo para listado'!$DE$153:$DG$274,MATCH($A932,'Hoja de Trabajo para listado'!$DE$153:$DE$1048576,0),MATCH((CUADRO!P$4&amp;$E932),'Hoja de Trabajo para listado'!$DE$151:$DG$151,0)),0)+IFERROR(INDEX('Hoja de Trabajo para listado'!$CD$155:$DC$1048576,MATCH($A932,'Hoja de Trabajo para listado'!$CD$155:$CD$1048576,0),MATCH((CUADRO!P$4&amp;$E932),'Hoja de Trabajo para listado'!$CD$151:$DC$151,0)),0)</f>
        <v>0</v>
      </c>
      <c r="Q932" s="245">
        <f ca="1">+IFERROR(INDEX('Hoja de Trabajo para listado'!$A$155:$Z$1048576,MATCH($A932,'Hoja de Trabajo para listado'!$A$155:$A$1048576,0),MATCH((CUADRO!Q$4&amp;$E932),'Hoja de Trabajo para listado'!$A$151:$Z$151,0)),0)+IFERROR(INDEX('Hoja de Trabajo para listado'!$AB$155:$BA$1048576,MATCH($A932,'Hoja de Trabajo para listado'!$AB$155:$AB$1048576,0),MATCH((CUADRO!Q$4&amp;$E932),'Hoja de Trabajo para listado'!$AB$151:$BA$151,0)),0)+IFERROR(INDEX('Hoja de Trabajo para listado'!$BC$155:$CB$1048576,MATCH($A932,'Hoja de Trabajo para listado'!$BC$155:$BC$1048576,0),MATCH((CUADRO!Q$4&amp;$E932),'Hoja de Trabajo para listado'!$BC$151:$CB$151,0)),0)+IFERROR(INDEX('Hoja de Trabajo para listado'!$DE$153:$DG$274,MATCH($A932,'Hoja de Trabajo para listado'!$DE$153:$DE$1048576,0),MATCH((CUADRO!Q$4&amp;$E932),'Hoja de Trabajo para listado'!$DE$151:$DG$151,0)),0)+IFERROR(INDEX('Hoja de Trabajo para listado'!$CD$155:$DC$1048576,MATCH($A932,'Hoja de Trabajo para listado'!$CD$155:$CD$1048576,0),MATCH((CUADRO!Q$4&amp;$E932),'Hoja de Trabajo para listado'!$CD$151:$DC$151,0)),0)</f>
        <v>0</v>
      </c>
      <c r="R932" s="245">
        <f t="shared" ca="1" si="35"/>
        <v>0</v>
      </c>
      <c r="S932" s="259">
        <f ca="1">+R931+R932</f>
        <v>0</v>
      </c>
      <c r="T932" s="245">
        <f ca="1">+S932</f>
        <v>0</v>
      </c>
      <c r="U932" s="244">
        <f t="shared" si="36"/>
        <v>2</v>
      </c>
      <c r="V932" s="333" t="str">
        <f>+VLOOKUP(A932,bd_lista!$A$3:$E$592,5,FALSE)</f>
        <v>Gobiernos Autonomos Municipales</v>
      </c>
      <c r="W932" s="388"/>
      <c r="X932" s="242">
        <f>+VLOOKUP(A932,[4]Sheet1!$A$13:$D$744,4,FALSE)</f>
        <v>0</v>
      </c>
      <c r="Y932" s="242" t="e">
        <f>+VLOOKUP(X932,bd_lista!$A$3:$C$592,3,FALSE)</f>
        <v>#N/A</v>
      </c>
      <c r="Z932" s="292"/>
      <c r="AA932" s="293"/>
    </row>
    <row r="933" spans="1:27" customFormat="1" ht="15" hidden="1" customHeight="1">
      <c r="A933" s="32">
        <v>1609</v>
      </c>
      <c r="B933" s="392">
        <f>+A933</f>
        <v>1609</v>
      </c>
      <c r="C933" s="247" t="str">
        <f>+VLOOKUP(A933,bd_lista!$A$3:$C$592,3,FALSE)</f>
        <v>Gobierno Autónomo Municipal de San Lorenzo</v>
      </c>
      <c r="D933" s="389" t="str">
        <f>+C933</f>
        <v>Gobierno Autónomo Municipal de San Lorenzo</v>
      </c>
      <c r="E933" s="242" t="s">
        <v>1304</v>
      </c>
      <c r="F933" s="243">
        <f ca="1">+IFERROR(INDEX('Hoja de Trabajo para listado'!$A$155:$Z$1048576,MATCH($A933,'Hoja de Trabajo para listado'!$A$155:$A$1048576,0),MATCH((CUADRO!F$4&amp;$E933),'Hoja de Trabajo para listado'!$A$151:$Z$151,0)),0)+IFERROR(INDEX('Hoja de Trabajo para listado'!$AB$155:$BA$1048576,MATCH($A933,'Hoja de Trabajo para listado'!$AB$155:$AB$1048576,0),MATCH((CUADRO!F$4&amp;$E933),'Hoja de Trabajo para listado'!$AB$151:$BA$151,0)),0)+IFERROR(INDEX('Hoja de Trabajo para listado'!$BC$155:$CB$1048576,MATCH($A933,'Hoja de Trabajo para listado'!$BC$155:$BC$1048576,0),MATCH((CUADRO!F$4&amp;$E933),'Hoja de Trabajo para listado'!$BC$151:$CB$151,0)),0)+IFERROR(INDEX('Hoja de Trabajo para listado'!$DE$153:$DG$274,MATCH($A933,'Hoja de Trabajo para listado'!$DE$153:$DE$1048576,0),MATCH((CUADRO!F$4&amp;$E933),'Hoja de Trabajo para listado'!$DE$151:$DG$151,0)),0)+IFERROR(INDEX('Hoja de Trabajo para listado'!$CD$155:$DC$1048576,MATCH($A933,'Hoja de Trabajo para listado'!$CD$155:$CD$1048576,0),MATCH((CUADRO!F$4&amp;$E933),'Hoja de Trabajo para listado'!$CD$151:$DC$151,0)),0)</f>
        <v>0</v>
      </c>
      <c r="G933" s="243">
        <f ca="1">+IFERROR(INDEX('Hoja de Trabajo para listado'!$A$155:$Z$1048576,MATCH($A933,'Hoja de Trabajo para listado'!$A$155:$A$1048576,0),MATCH((CUADRO!G$4&amp;$E933),'Hoja de Trabajo para listado'!$A$151:$Z$151,0)),0)+IFERROR(INDEX('Hoja de Trabajo para listado'!$AB$155:$BA$1048576,MATCH($A933,'Hoja de Trabajo para listado'!$AB$155:$AB$1048576,0),MATCH((CUADRO!G$4&amp;$E933),'Hoja de Trabajo para listado'!$AB$151:$BA$151,0)),0)+IFERROR(INDEX('Hoja de Trabajo para listado'!$BC$155:$CB$1048576,MATCH($A933,'Hoja de Trabajo para listado'!$BC$155:$BC$1048576,0),MATCH((CUADRO!G$4&amp;$E933),'Hoja de Trabajo para listado'!$BC$151:$CB$151,0)),0)+IFERROR(INDEX('Hoja de Trabajo para listado'!$DE$153:$DG$274,MATCH($A933,'Hoja de Trabajo para listado'!$DE$153:$DE$1048576,0),MATCH((CUADRO!G$4&amp;$E933),'Hoja de Trabajo para listado'!$DE$151:$DG$151,0)),0)+IFERROR(INDEX('Hoja de Trabajo para listado'!$CD$155:$DC$1048576,MATCH($A933,'Hoja de Trabajo para listado'!$CD$155:$CD$1048576,0),MATCH((CUADRO!G$4&amp;$E933),'Hoja de Trabajo para listado'!$CD$151:$DC$151,0)),0)</f>
        <v>0</v>
      </c>
      <c r="H933" s="243">
        <f ca="1">+IFERROR(INDEX('Hoja de Trabajo para listado'!$A$155:$Z$1048576,MATCH($A933,'Hoja de Trabajo para listado'!$A$155:$A$1048576,0),MATCH((CUADRO!H$4&amp;$E933),'Hoja de Trabajo para listado'!$A$151:$Z$151,0)),0)+IFERROR(INDEX('Hoja de Trabajo para listado'!$AB$155:$BA$1048576,MATCH($A933,'Hoja de Trabajo para listado'!$AB$155:$AB$1048576,0),MATCH((CUADRO!H$4&amp;$E933),'Hoja de Trabajo para listado'!$AB$151:$BA$151,0)),0)+IFERROR(INDEX('Hoja de Trabajo para listado'!$BC$155:$CB$1048576,MATCH($A933,'Hoja de Trabajo para listado'!$BC$155:$BC$1048576,0),MATCH((CUADRO!H$4&amp;$E933),'Hoja de Trabajo para listado'!$BC$151:$CB$151,0)),0)+IFERROR(INDEX('Hoja de Trabajo para listado'!$DE$153:$DG$274,MATCH($A933,'Hoja de Trabajo para listado'!$DE$153:$DE$1048576,0),MATCH((CUADRO!H$4&amp;$E933),'Hoja de Trabajo para listado'!$DE$151:$DG$151,0)),0)+IFERROR(INDEX('Hoja de Trabajo para listado'!$CD$155:$DC$1048576,MATCH($A933,'Hoja de Trabajo para listado'!$CD$155:$CD$1048576,0),MATCH((CUADRO!H$4&amp;$E933),'Hoja de Trabajo para listado'!$CD$151:$DC$151,0)),0)</f>
        <v>0</v>
      </c>
      <c r="I933" s="243">
        <f ca="1">+IFERROR(INDEX('Hoja de Trabajo para listado'!$A$155:$Z$1048576,MATCH($A933,'Hoja de Trabajo para listado'!$A$155:$A$1048576,0),MATCH((CUADRO!I$4&amp;$E933),'Hoja de Trabajo para listado'!$A$151:$Z$151,0)),0)+IFERROR(INDEX('Hoja de Trabajo para listado'!$AB$155:$BA$1048576,MATCH($A933,'Hoja de Trabajo para listado'!$AB$155:$AB$1048576,0),MATCH((CUADRO!I$4&amp;$E933),'Hoja de Trabajo para listado'!$AB$151:$BA$151,0)),0)+IFERROR(INDEX('Hoja de Trabajo para listado'!$BC$155:$CB$1048576,MATCH($A933,'Hoja de Trabajo para listado'!$BC$155:$BC$1048576,0),MATCH((CUADRO!I$4&amp;$E933),'Hoja de Trabajo para listado'!$BC$151:$CB$151,0)),0)+IFERROR(INDEX('Hoja de Trabajo para listado'!$DE$153:$DG$274,MATCH($A933,'Hoja de Trabajo para listado'!$DE$153:$DE$1048576,0),MATCH((CUADRO!I$4&amp;$E933),'Hoja de Trabajo para listado'!$DE$151:$DG$151,0)),0)+IFERROR(INDEX('Hoja de Trabajo para listado'!$CD$155:$DC$1048576,MATCH($A933,'Hoja de Trabajo para listado'!$CD$155:$CD$1048576,0),MATCH((CUADRO!I$4&amp;$E933),'Hoja de Trabajo para listado'!$CD$151:$DC$151,0)),0)</f>
        <v>0</v>
      </c>
      <c r="J933" s="243">
        <f ca="1">+IFERROR(INDEX('Hoja de Trabajo para listado'!$A$155:$Z$1048576,MATCH($A933,'Hoja de Trabajo para listado'!$A$155:$A$1048576,0),MATCH((CUADRO!J$4&amp;$E933),'Hoja de Trabajo para listado'!$A$151:$Z$151,0)),0)+IFERROR(INDEX('Hoja de Trabajo para listado'!$AB$155:$BA$1048576,MATCH($A933,'Hoja de Trabajo para listado'!$AB$155:$AB$1048576,0),MATCH((CUADRO!J$4&amp;$E933),'Hoja de Trabajo para listado'!$AB$151:$BA$151,0)),0)+IFERROR(INDEX('Hoja de Trabajo para listado'!$BC$155:$CB$1048576,MATCH($A933,'Hoja de Trabajo para listado'!$BC$155:$BC$1048576,0),MATCH((CUADRO!J$4&amp;$E933),'Hoja de Trabajo para listado'!$BC$151:$CB$151,0)),0)+IFERROR(INDEX('Hoja de Trabajo para listado'!$DE$153:$DG$274,MATCH($A933,'Hoja de Trabajo para listado'!$DE$153:$DE$1048576,0),MATCH((CUADRO!J$4&amp;$E933),'Hoja de Trabajo para listado'!$DE$151:$DG$151,0)),0)+IFERROR(INDEX('Hoja de Trabajo para listado'!$CD$155:$DC$1048576,MATCH($A933,'Hoja de Trabajo para listado'!$CD$155:$CD$1048576,0),MATCH((CUADRO!J$4&amp;$E933),'Hoja de Trabajo para listado'!$CD$151:$DC$151,0)),0)</f>
        <v>0</v>
      </c>
      <c r="K933" s="243">
        <f ca="1">+IFERROR(INDEX('Hoja de Trabajo para listado'!$A$155:$Z$1048576,MATCH($A933,'Hoja de Trabajo para listado'!$A$155:$A$1048576,0),MATCH((CUADRO!K$4&amp;$E933),'Hoja de Trabajo para listado'!$A$151:$Z$151,0)),0)+IFERROR(INDEX('Hoja de Trabajo para listado'!$AB$155:$BA$1048576,MATCH($A933,'Hoja de Trabajo para listado'!$AB$155:$AB$1048576,0),MATCH((CUADRO!K$4&amp;$E933),'Hoja de Trabajo para listado'!$AB$151:$BA$151,0)),0)+IFERROR(INDEX('Hoja de Trabajo para listado'!$BC$155:$CB$1048576,MATCH($A933,'Hoja de Trabajo para listado'!$BC$155:$BC$1048576,0),MATCH((CUADRO!K$4&amp;$E933),'Hoja de Trabajo para listado'!$BC$151:$CB$151,0)),0)+IFERROR(INDEX('Hoja de Trabajo para listado'!$DE$153:$DG$274,MATCH($A933,'Hoja de Trabajo para listado'!$DE$153:$DE$1048576,0),MATCH((CUADRO!K$4&amp;$E933),'Hoja de Trabajo para listado'!$DE$151:$DG$151,0)),0)+IFERROR(INDEX('Hoja de Trabajo para listado'!$CD$155:$DC$1048576,MATCH($A933,'Hoja de Trabajo para listado'!$CD$155:$CD$1048576,0),MATCH((CUADRO!K$4&amp;$E933),'Hoja de Trabajo para listado'!$CD$151:$DC$151,0)),0)</f>
        <v>0</v>
      </c>
      <c r="L933" s="243">
        <f ca="1">+IFERROR(INDEX('Hoja de Trabajo para listado'!$A$155:$Z$1048576,MATCH($A933,'Hoja de Trabajo para listado'!$A$155:$A$1048576,0),MATCH((CUADRO!L$4&amp;$E933),'Hoja de Trabajo para listado'!$A$151:$Z$151,0)),0)+IFERROR(INDEX('Hoja de Trabajo para listado'!$AB$155:$BA$1048576,MATCH($A933,'Hoja de Trabajo para listado'!$AB$155:$AB$1048576,0),MATCH((CUADRO!L$4&amp;$E933),'Hoja de Trabajo para listado'!$AB$151:$BA$151,0)),0)+IFERROR(INDEX('Hoja de Trabajo para listado'!$BC$155:$CB$1048576,MATCH($A933,'Hoja de Trabajo para listado'!$BC$155:$BC$1048576,0),MATCH((CUADRO!L$4&amp;$E933),'Hoja de Trabajo para listado'!$BC$151:$CB$151,0)),0)+IFERROR(INDEX('Hoja de Trabajo para listado'!$DE$153:$DG$274,MATCH($A933,'Hoja de Trabajo para listado'!$DE$153:$DE$1048576,0),MATCH((CUADRO!L$4&amp;$E933),'Hoja de Trabajo para listado'!$DE$151:$DG$151,0)),0)+IFERROR(INDEX('Hoja de Trabajo para listado'!$CD$155:$DC$1048576,MATCH($A933,'Hoja de Trabajo para listado'!$CD$155:$CD$1048576,0),MATCH((CUADRO!L$4&amp;$E933),'Hoja de Trabajo para listado'!$CD$151:$DC$151,0)),0)</f>
        <v>0</v>
      </c>
      <c r="M933" s="243">
        <f ca="1">+IFERROR(INDEX('Hoja de Trabajo para listado'!$A$155:$Z$1048576,MATCH($A933,'Hoja de Trabajo para listado'!$A$155:$A$1048576,0),MATCH((CUADRO!M$4&amp;$E933),'Hoja de Trabajo para listado'!$A$151:$Z$151,0)),0)+IFERROR(INDEX('Hoja de Trabajo para listado'!$AB$155:$BA$1048576,MATCH($A933,'Hoja de Trabajo para listado'!$AB$155:$AB$1048576,0),MATCH((CUADRO!M$4&amp;$E933),'Hoja de Trabajo para listado'!$AB$151:$BA$151,0)),0)+IFERROR(INDEX('Hoja de Trabajo para listado'!$BC$155:$CB$1048576,MATCH($A933,'Hoja de Trabajo para listado'!$BC$155:$BC$1048576,0),MATCH((CUADRO!M$4&amp;$E933),'Hoja de Trabajo para listado'!$BC$151:$CB$151,0)),0)+IFERROR(INDEX('Hoja de Trabajo para listado'!$DE$153:$DG$274,MATCH($A933,'Hoja de Trabajo para listado'!$DE$153:$DE$1048576,0),MATCH((CUADRO!M$4&amp;$E933),'Hoja de Trabajo para listado'!$DE$151:$DG$151,0)),0)+IFERROR(INDEX('Hoja de Trabajo para listado'!$CD$155:$DC$1048576,MATCH($A933,'Hoja de Trabajo para listado'!$CD$155:$CD$1048576,0),MATCH((CUADRO!M$4&amp;$E933),'Hoja de Trabajo para listado'!$CD$151:$DC$151,0)),0)</f>
        <v>0</v>
      </c>
      <c r="N933" s="243">
        <f ca="1">+IFERROR(INDEX('Hoja de Trabajo para listado'!$A$155:$Z$1048576,MATCH($A933,'Hoja de Trabajo para listado'!$A$155:$A$1048576,0),MATCH((CUADRO!N$4&amp;$E933),'Hoja de Trabajo para listado'!$A$151:$Z$151,0)),0)+IFERROR(INDEX('Hoja de Trabajo para listado'!$AB$155:$BA$1048576,MATCH($A933,'Hoja de Trabajo para listado'!$AB$155:$AB$1048576,0),MATCH((CUADRO!N$4&amp;$E933),'Hoja de Trabajo para listado'!$AB$151:$BA$151,0)),0)+IFERROR(INDEX('Hoja de Trabajo para listado'!$BC$155:$CB$1048576,MATCH($A933,'Hoja de Trabajo para listado'!$BC$155:$BC$1048576,0),MATCH((CUADRO!N$4&amp;$E933),'Hoja de Trabajo para listado'!$BC$151:$CB$151,0)),0)+IFERROR(INDEX('Hoja de Trabajo para listado'!$DE$153:$DG$274,MATCH($A933,'Hoja de Trabajo para listado'!$DE$153:$DE$1048576,0),MATCH((CUADRO!N$4&amp;$E933),'Hoja de Trabajo para listado'!$DE$151:$DG$151,0)),0)+IFERROR(INDEX('Hoja de Trabajo para listado'!$CD$155:$DC$1048576,MATCH($A933,'Hoja de Trabajo para listado'!$CD$155:$CD$1048576,0),MATCH((CUADRO!N$4&amp;$E933),'Hoja de Trabajo para listado'!$CD$151:$DC$151,0)),0)</f>
        <v>0</v>
      </c>
      <c r="O933" s="243">
        <f ca="1">+IFERROR(INDEX('Hoja de Trabajo para listado'!$A$155:$Z$1048576,MATCH($A933,'Hoja de Trabajo para listado'!$A$155:$A$1048576,0),MATCH((CUADRO!O$4&amp;$E933),'Hoja de Trabajo para listado'!$A$151:$Z$151,0)),0)+IFERROR(INDEX('Hoja de Trabajo para listado'!$AB$155:$BA$1048576,MATCH($A933,'Hoja de Trabajo para listado'!$AB$155:$AB$1048576,0),MATCH((CUADRO!O$4&amp;$E933),'Hoja de Trabajo para listado'!$AB$151:$BA$151,0)),0)+IFERROR(INDEX('Hoja de Trabajo para listado'!$BC$155:$CB$1048576,MATCH($A933,'Hoja de Trabajo para listado'!$BC$155:$BC$1048576,0),MATCH((CUADRO!O$4&amp;$E933),'Hoja de Trabajo para listado'!$BC$151:$CB$151,0)),0)+IFERROR(INDEX('Hoja de Trabajo para listado'!$DE$153:$DG$274,MATCH($A933,'Hoja de Trabajo para listado'!$DE$153:$DE$1048576,0),MATCH((CUADRO!O$4&amp;$E933),'Hoja de Trabajo para listado'!$DE$151:$DG$151,0)),0)+IFERROR(INDEX('Hoja de Trabajo para listado'!$CD$155:$DC$1048576,MATCH($A933,'Hoja de Trabajo para listado'!$CD$155:$CD$1048576,0),MATCH((CUADRO!O$4&amp;$E933),'Hoja de Trabajo para listado'!$CD$151:$DC$151,0)),0)</f>
        <v>0</v>
      </c>
      <c r="P933" s="243">
        <f ca="1">+IFERROR(INDEX('Hoja de Trabajo para listado'!$A$155:$Z$1048576,MATCH($A933,'Hoja de Trabajo para listado'!$A$155:$A$1048576,0),MATCH((CUADRO!P$4&amp;$E933),'Hoja de Trabajo para listado'!$A$151:$Z$151,0)),0)+IFERROR(INDEX('Hoja de Trabajo para listado'!$AB$155:$BA$1048576,MATCH($A933,'Hoja de Trabajo para listado'!$AB$155:$AB$1048576,0),MATCH((CUADRO!P$4&amp;$E933),'Hoja de Trabajo para listado'!$AB$151:$BA$151,0)),0)+IFERROR(INDEX('Hoja de Trabajo para listado'!$BC$155:$CB$1048576,MATCH($A933,'Hoja de Trabajo para listado'!$BC$155:$BC$1048576,0),MATCH((CUADRO!P$4&amp;$E933),'Hoja de Trabajo para listado'!$BC$151:$CB$151,0)),0)+IFERROR(INDEX('Hoja de Trabajo para listado'!$DE$153:$DG$274,MATCH($A933,'Hoja de Trabajo para listado'!$DE$153:$DE$1048576,0),MATCH((CUADRO!P$4&amp;$E933),'Hoja de Trabajo para listado'!$DE$151:$DG$151,0)),0)+IFERROR(INDEX('Hoja de Trabajo para listado'!$CD$155:$DC$1048576,MATCH($A933,'Hoja de Trabajo para listado'!$CD$155:$CD$1048576,0),MATCH((CUADRO!P$4&amp;$E933),'Hoja de Trabajo para listado'!$CD$151:$DC$151,0)),0)</f>
        <v>0</v>
      </c>
      <c r="Q933" s="243">
        <f ca="1">+IFERROR(INDEX('Hoja de Trabajo para listado'!$A$155:$Z$1048576,MATCH($A933,'Hoja de Trabajo para listado'!$A$155:$A$1048576,0),MATCH((CUADRO!Q$4&amp;$E933),'Hoja de Trabajo para listado'!$A$151:$Z$151,0)),0)+IFERROR(INDEX('Hoja de Trabajo para listado'!$AB$155:$BA$1048576,MATCH($A933,'Hoja de Trabajo para listado'!$AB$155:$AB$1048576,0),MATCH((CUADRO!Q$4&amp;$E933),'Hoja de Trabajo para listado'!$AB$151:$BA$151,0)),0)+IFERROR(INDEX('Hoja de Trabajo para listado'!$BC$155:$CB$1048576,MATCH($A933,'Hoja de Trabajo para listado'!$BC$155:$BC$1048576,0),MATCH((CUADRO!Q$4&amp;$E933),'Hoja de Trabajo para listado'!$BC$151:$CB$151,0)),0)+IFERROR(INDEX('Hoja de Trabajo para listado'!$DE$153:$DG$274,MATCH($A933,'Hoja de Trabajo para listado'!$DE$153:$DE$1048576,0),MATCH((CUADRO!Q$4&amp;$E933),'Hoja de Trabajo para listado'!$DE$151:$DG$151,0)),0)+IFERROR(INDEX('Hoja de Trabajo para listado'!$CD$155:$DC$1048576,MATCH($A933,'Hoja de Trabajo para listado'!$CD$155:$CD$1048576,0),MATCH((CUADRO!Q$4&amp;$E933),'Hoja de Trabajo para listado'!$CD$151:$DC$151,0)),0)</f>
        <v>0</v>
      </c>
      <c r="R933" s="243">
        <f t="shared" ca="1" si="35"/>
        <v>0</v>
      </c>
      <c r="S933" s="249"/>
      <c r="T933" s="243">
        <f ca="1">+T934</f>
        <v>0</v>
      </c>
      <c r="U933" s="242">
        <f t="shared" si="36"/>
        <v>1</v>
      </c>
      <c r="V933" s="333" t="str">
        <f>+VLOOKUP(A933,bd_lista!$A$3:$E$592,5,FALSE)</f>
        <v>Gobiernos Autonomos Municipales</v>
      </c>
      <c r="W933" s="387" t="str">
        <f>+V933</f>
        <v>Gobiernos Autonomos Municipales</v>
      </c>
      <c r="X933" s="242">
        <f>+VLOOKUP(A933,[4]Sheet1!$A$13:$D$744,4,FALSE)</f>
        <v>0</v>
      </c>
      <c r="Y933" s="242" t="e">
        <f>+VLOOKUP(X933,bd_lista!$A$3:$C$592,3,FALSE)</f>
        <v>#N/A</v>
      </c>
      <c r="Z933" s="294">
        <f>+X933</f>
        <v>0</v>
      </c>
      <c r="AA933" s="295" t="e">
        <f>+Y933</f>
        <v>#N/A</v>
      </c>
    </row>
    <row r="934" spans="1:27" customFormat="1" ht="15" hidden="1" customHeight="1">
      <c r="A934" s="32">
        <v>1609</v>
      </c>
      <c r="B934" s="393"/>
      <c r="C934" s="247" t="str">
        <f>+VLOOKUP(A934,bd_lista!$A$3:$C$592,3,FALSE)</f>
        <v>Gobierno Autónomo Municipal de San Lorenzo</v>
      </c>
      <c r="D934" s="390"/>
      <c r="E934" s="244" t="s">
        <v>1305</v>
      </c>
      <c r="F934" s="245">
        <f ca="1">+IFERROR(INDEX('Hoja de Trabajo para listado'!$A$155:$Z$1048576,MATCH($A934,'Hoja de Trabajo para listado'!$A$155:$A$1048576,0),MATCH((CUADRO!F$4&amp;$E934),'Hoja de Trabajo para listado'!$A$151:$Z$151,0)),0)+IFERROR(INDEX('Hoja de Trabajo para listado'!$AB$155:$BA$1048576,MATCH($A934,'Hoja de Trabajo para listado'!$AB$155:$AB$1048576,0),MATCH((CUADRO!F$4&amp;$E934),'Hoja de Trabajo para listado'!$AB$151:$BA$151,0)),0)+IFERROR(INDEX('Hoja de Trabajo para listado'!$BC$155:$CB$1048576,MATCH($A934,'Hoja de Trabajo para listado'!$BC$155:$BC$1048576,0),MATCH((CUADRO!F$4&amp;$E934),'Hoja de Trabajo para listado'!$BC$151:$CB$151,0)),0)+IFERROR(INDEX('Hoja de Trabajo para listado'!$DE$153:$DG$274,MATCH($A934,'Hoja de Trabajo para listado'!$DE$153:$DE$1048576,0),MATCH((CUADRO!F$4&amp;$E934),'Hoja de Trabajo para listado'!$DE$151:$DG$151,0)),0)+IFERROR(INDEX('Hoja de Trabajo para listado'!$CD$155:$DC$1048576,MATCH($A934,'Hoja de Trabajo para listado'!$CD$155:$CD$1048576,0),MATCH((CUADRO!F$4&amp;$E934),'Hoja de Trabajo para listado'!$CD$151:$DC$151,0)),0)</f>
        <v>0</v>
      </c>
      <c r="G934" s="245">
        <f ca="1">+IFERROR(INDEX('Hoja de Trabajo para listado'!$A$155:$Z$1048576,MATCH($A934,'Hoja de Trabajo para listado'!$A$155:$A$1048576,0),MATCH((CUADRO!G$4&amp;$E934),'Hoja de Trabajo para listado'!$A$151:$Z$151,0)),0)+IFERROR(INDEX('Hoja de Trabajo para listado'!$AB$155:$BA$1048576,MATCH($A934,'Hoja de Trabajo para listado'!$AB$155:$AB$1048576,0),MATCH((CUADRO!G$4&amp;$E934),'Hoja de Trabajo para listado'!$AB$151:$BA$151,0)),0)+IFERROR(INDEX('Hoja de Trabajo para listado'!$BC$155:$CB$1048576,MATCH($A934,'Hoja de Trabajo para listado'!$BC$155:$BC$1048576,0),MATCH((CUADRO!G$4&amp;$E934),'Hoja de Trabajo para listado'!$BC$151:$CB$151,0)),0)+IFERROR(INDEX('Hoja de Trabajo para listado'!$DE$153:$DG$274,MATCH($A934,'Hoja de Trabajo para listado'!$DE$153:$DE$1048576,0),MATCH((CUADRO!G$4&amp;$E934),'Hoja de Trabajo para listado'!$DE$151:$DG$151,0)),0)+IFERROR(INDEX('Hoja de Trabajo para listado'!$CD$155:$DC$1048576,MATCH($A934,'Hoja de Trabajo para listado'!$CD$155:$CD$1048576,0),MATCH((CUADRO!G$4&amp;$E934),'Hoja de Trabajo para listado'!$CD$151:$DC$151,0)),0)</f>
        <v>0</v>
      </c>
      <c r="H934" s="245">
        <f ca="1">+IFERROR(INDEX('Hoja de Trabajo para listado'!$A$155:$Z$1048576,MATCH($A934,'Hoja de Trabajo para listado'!$A$155:$A$1048576,0),MATCH((CUADRO!H$4&amp;$E934),'Hoja de Trabajo para listado'!$A$151:$Z$151,0)),0)+IFERROR(INDEX('Hoja de Trabajo para listado'!$AB$155:$BA$1048576,MATCH($A934,'Hoja de Trabajo para listado'!$AB$155:$AB$1048576,0),MATCH((CUADRO!H$4&amp;$E934),'Hoja de Trabajo para listado'!$AB$151:$BA$151,0)),0)+IFERROR(INDEX('Hoja de Trabajo para listado'!$BC$155:$CB$1048576,MATCH($A934,'Hoja de Trabajo para listado'!$BC$155:$BC$1048576,0),MATCH((CUADRO!H$4&amp;$E934),'Hoja de Trabajo para listado'!$BC$151:$CB$151,0)),0)+IFERROR(INDEX('Hoja de Trabajo para listado'!$DE$153:$DG$274,MATCH($A934,'Hoja de Trabajo para listado'!$DE$153:$DE$1048576,0),MATCH((CUADRO!H$4&amp;$E934),'Hoja de Trabajo para listado'!$DE$151:$DG$151,0)),0)+IFERROR(INDEX('Hoja de Trabajo para listado'!$CD$155:$DC$1048576,MATCH($A934,'Hoja de Trabajo para listado'!$CD$155:$CD$1048576,0),MATCH((CUADRO!H$4&amp;$E934),'Hoja de Trabajo para listado'!$CD$151:$DC$151,0)),0)</f>
        <v>0</v>
      </c>
      <c r="I934" s="245">
        <f ca="1">+IFERROR(INDEX('Hoja de Trabajo para listado'!$A$155:$Z$1048576,MATCH($A934,'Hoja de Trabajo para listado'!$A$155:$A$1048576,0),MATCH((CUADRO!I$4&amp;$E934),'Hoja de Trabajo para listado'!$A$151:$Z$151,0)),0)+IFERROR(INDEX('Hoja de Trabajo para listado'!$AB$155:$BA$1048576,MATCH($A934,'Hoja de Trabajo para listado'!$AB$155:$AB$1048576,0),MATCH((CUADRO!I$4&amp;$E934),'Hoja de Trabajo para listado'!$AB$151:$BA$151,0)),0)+IFERROR(INDEX('Hoja de Trabajo para listado'!$BC$155:$CB$1048576,MATCH($A934,'Hoja de Trabajo para listado'!$BC$155:$BC$1048576,0),MATCH((CUADRO!I$4&amp;$E934),'Hoja de Trabajo para listado'!$BC$151:$CB$151,0)),0)+IFERROR(INDEX('Hoja de Trabajo para listado'!$DE$153:$DG$274,MATCH($A934,'Hoja de Trabajo para listado'!$DE$153:$DE$1048576,0),MATCH((CUADRO!I$4&amp;$E934),'Hoja de Trabajo para listado'!$DE$151:$DG$151,0)),0)+IFERROR(INDEX('Hoja de Trabajo para listado'!$CD$155:$DC$1048576,MATCH($A934,'Hoja de Trabajo para listado'!$CD$155:$CD$1048576,0),MATCH((CUADRO!I$4&amp;$E934),'Hoja de Trabajo para listado'!$CD$151:$DC$151,0)),0)</f>
        <v>0</v>
      </c>
      <c r="J934" s="245">
        <f ca="1">+IFERROR(INDEX('Hoja de Trabajo para listado'!$A$155:$Z$1048576,MATCH($A934,'Hoja de Trabajo para listado'!$A$155:$A$1048576,0),MATCH((CUADRO!J$4&amp;$E934),'Hoja de Trabajo para listado'!$A$151:$Z$151,0)),0)+IFERROR(INDEX('Hoja de Trabajo para listado'!$AB$155:$BA$1048576,MATCH($A934,'Hoja de Trabajo para listado'!$AB$155:$AB$1048576,0),MATCH((CUADRO!J$4&amp;$E934),'Hoja de Trabajo para listado'!$AB$151:$BA$151,0)),0)+IFERROR(INDEX('Hoja de Trabajo para listado'!$BC$155:$CB$1048576,MATCH($A934,'Hoja de Trabajo para listado'!$BC$155:$BC$1048576,0),MATCH((CUADRO!J$4&amp;$E934),'Hoja de Trabajo para listado'!$BC$151:$CB$151,0)),0)+IFERROR(INDEX('Hoja de Trabajo para listado'!$DE$153:$DG$274,MATCH($A934,'Hoja de Trabajo para listado'!$DE$153:$DE$1048576,0),MATCH((CUADRO!J$4&amp;$E934),'Hoja de Trabajo para listado'!$DE$151:$DG$151,0)),0)+IFERROR(INDEX('Hoja de Trabajo para listado'!$CD$155:$DC$1048576,MATCH($A934,'Hoja de Trabajo para listado'!$CD$155:$CD$1048576,0),MATCH((CUADRO!J$4&amp;$E934),'Hoja de Trabajo para listado'!$CD$151:$DC$151,0)),0)</f>
        <v>0</v>
      </c>
      <c r="K934" s="245">
        <f ca="1">+IFERROR(INDEX('Hoja de Trabajo para listado'!$A$155:$Z$1048576,MATCH($A934,'Hoja de Trabajo para listado'!$A$155:$A$1048576,0),MATCH((CUADRO!K$4&amp;$E934),'Hoja de Trabajo para listado'!$A$151:$Z$151,0)),0)+IFERROR(INDEX('Hoja de Trabajo para listado'!$AB$155:$BA$1048576,MATCH($A934,'Hoja de Trabajo para listado'!$AB$155:$AB$1048576,0),MATCH((CUADRO!K$4&amp;$E934),'Hoja de Trabajo para listado'!$AB$151:$BA$151,0)),0)+IFERROR(INDEX('Hoja de Trabajo para listado'!$BC$155:$CB$1048576,MATCH($A934,'Hoja de Trabajo para listado'!$BC$155:$BC$1048576,0),MATCH((CUADRO!K$4&amp;$E934),'Hoja de Trabajo para listado'!$BC$151:$CB$151,0)),0)+IFERROR(INDEX('Hoja de Trabajo para listado'!$DE$153:$DG$274,MATCH($A934,'Hoja de Trabajo para listado'!$DE$153:$DE$1048576,0),MATCH((CUADRO!K$4&amp;$E934),'Hoja de Trabajo para listado'!$DE$151:$DG$151,0)),0)+IFERROR(INDEX('Hoja de Trabajo para listado'!$CD$155:$DC$1048576,MATCH($A934,'Hoja de Trabajo para listado'!$CD$155:$CD$1048576,0),MATCH((CUADRO!K$4&amp;$E934),'Hoja de Trabajo para listado'!$CD$151:$DC$151,0)),0)</f>
        <v>0</v>
      </c>
      <c r="L934" s="245">
        <f ca="1">+IFERROR(INDEX('Hoja de Trabajo para listado'!$A$155:$Z$1048576,MATCH($A934,'Hoja de Trabajo para listado'!$A$155:$A$1048576,0),MATCH((CUADRO!L$4&amp;$E934),'Hoja de Trabajo para listado'!$A$151:$Z$151,0)),0)+IFERROR(INDEX('Hoja de Trabajo para listado'!$AB$155:$BA$1048576,MATCH($A934,'Hoja de Trabajo para listado'!$AB$155:$AB$1048576,0),MATCH((CUADRO!L$4&amp;$E934),'Hoja de Trabajo para listado'!$AB$151:$BA$151,0)),0)+IFERROR(INDEX('Hoja de Trabajo para listado'!$BC$155:$CB$1048576,MATCH($A934,'Hoja de Trabajo para listado'!$BC$155:$BC$1048576,0),MATCH((CUADRO!L$4&amp;$E934),'Hoja de Trabajo para listado'!$BC$151:$CB$151,0)),0)+IFERROR(INDEX('Hoja de Trabajo para listado'!$DE$153:$DG$274,MATCH($A934,'Hoja de Trabajo para listado'!$DE$153:$DE$1048576,0),MATCH((CUADRO!L$4&amp;$E934),'Hoja de Trabajo para listado'!$DE$151:$DG$151,0)),0)+IFERROR(INDEX('Hoja de Trabajo para listado'!$CD$155:$DC$1048576,MATCH($A934,'Hoja de Trabajo para listado'!$CD$155:$CD$1048576,0),MATCH((CUADRO!L$4&amp;$E934),'Hoja de Trabajo para listado'!$CD$151:$DC$151,0)),0)</f>
        <v>0</v>
      </c>
      <c r="M934" s="245">
        <f ca="1">+IFERROR(INDEX('Hoja de Trabajo para listado'!$A$155:$Z$1048576,MATCH($A934,'Hoja de Trabajo para listado'!$A$155:$A$1048576,0),MATCH((CUADRO!M$4&amp;$E934),'Hoja de Trabajo para listado'!$A$151:$Z$151,0)),0)+IFERROR(INDEX('Hoja de Trabajo para listado'!$AB$155:$BA$1048576,MATCH($A934,'Hoja de Trabajo para listado'!$AB$155:$AB$1048576,0),MATCH((CUADRO!M$4&amp;$E934),'Hoja de Trabajo para listado'!$AB$151:$BA$151,0)),0)+IFERROR(INDEX('Hoja de Trabajo para listado'!$BC$155:$CB$1048576,MATCH($A934,'Hoja de Trabajo para listado'!$BC$155:$BC$1048576,0),MATCH((CUADRO!M$4&amp;$E934),'Hoja de Trabajo para listado'!$BC$151:$CB$151,0)),0)+IFERROR(INDEX('Hoja de Trabajo para listado'!$DE$153:$DG$274,MATCH($A934,'Hoja de Trabajo para listado'!$DE$153:$DE$1048576,0),MATCH((CUADRO!M$4&amp;$E934),'Hoja de Trabajo para listado'!$DE$151:$DG$151,0)),0)+IFERROR(INDEX('Hoja de Trabajo para listado'!$CD$155:$DC$1048576,MATCH($A934,'Hoja de Trabajo para listado'!$CD$155:$CD$1048576,0),MATCH((CUADRO!M$4&amp;$E934),'Hoja de Trabajo para listado'!$CD$151:$DC$151,0)),0)</f>
        <v>0</v>
      </c>
      <c r="N934" s="245">
        <f ca="1">+IFERROR(INDEX('Hoja de Trabajo para listado'!$A$155:$Z$1048576,MATCH($A934,'Hoja de Trabajo para listado'!$A$155:$A$1048576,0),MATCH((CUADRO!N$4&amp;$E934),'Hoja de Trabajo para listado'!$A$151:$Z$151,0)),0)+IFERROR(INDEX('Hoja de Trabajo para listado'!$AB$155:$BA$1048576,MATCH($A934,'Hoja de Trabajo para listado'!$AB$155:$AB$1048576,0),MATCH((CUADRO!N$4&amp;$E934),'Hoja de Trabajo para listado'!$AB$151:$BA$151,0)),0)+IFERROR(INDEX('Hoja de Trabajo para listado'!$BC$155:$CB$1048576,MATCH($A934,'Hoja de Trabajo para listado'!$BC$155:$BC$1048576,0),MATCH((CUADRO!N$4&amp;$E934),'Hoja de Trabajo para listado'!$BC$151:$CB$151,0)),0)+IFERROR(INDEX('Hoja de Trabajo para listado'!$DE$153:$DG$274,MATCH($A934,'Hoja de Trabajo para listado'!$DE$153:$DE$1048576,0),MATCH((CUADRO!N$4&amp;$E934),'Hoja de Trabajo para listado'!$DE$151:$DG$151,0)),0)+IFERROR(INDEX('Hoja de Trabajo para listado'!$CD$155:$DC$1048576,MATCH($A934,'Hoja de Trabajo para listado'!$CD$155:$CD$1048576,0),MATCH((CUADRO!N$4&amp;$E934),'Hoja de Trabajo para listado'!$CD$151:$DC$151,0)),0)</f>
        <v>0</v>
      </c>
      <c r="O934" s="245">
        <f ca="1">+IFERROR(INDEX('Hoja de Trabajo para listado'!$A$155:$Z$1048576,MATCH($A934,'Hoja de Trabajo para listado'!$A$155:$A$1048576,0),MATCH((CUADRO!O$4&amp;$E934),'Hoja de Trabajo para listado'!$A$151:$Z$151,0)),0)+IFERROR(INDEX('Hoja de Trabajo para listado'!$AB$155:$BA$1048576,MATCH($A934,'Hoja de Trabajo para listado'!$AB$155:$AB$1048576,0),MATCH((CUADRO!O$4&amp;$E934),'Hoja de Trabajo para listado'!$AB$151:$BA$151,0)),0)+IFERROR(INDEX('Hoja de Trabajo para listado'!$BC$155:$CB$1048576,MATCH($A934,'Hoja de Trabajo para listado'!$BC$155:$BC$1048576,0),MATCH((CUADRO!O$4&amp;$E934),'Hoja de Trabajo para listado'!$BC$151:$CB$151,0)),0)+IFERROR(INDEX('Hoja de Trabajo para listado'!$DE$153:$DG$274,MATCH($A934,'Hoja de Trabajo para listado'!$DE$153:$DE$1048576,0),MATCH((CUADRO!O$4&amp;$E934),'Hoja de Trabajo para listado'!$DE$151:$DG$151,0)),0)+IFERROR(INDEX('Hoja de Trabajo para listado'!$CD$155:$DC$1048576,MATCH($A934,'Hoja de Trabajo para listado'!$CD$155:$CD$1048576,0),MATCH((CUADRO!O$4&amp;$E934),'Hoja de Trabajo para listado'!$CD$151:$DC$151,0)),0)</f>
        <v>0</v>
      </c>
      <c r="P934" s="245">
        <f ca="1">+IFERROR(INDEX('Hoja de Trabajo para listado'!$A$155:$Z$1048576,MATCH($A934,'Hoja de Trabajo para listado'!$A$155:$A$1048576,0),MATCH((CUADRO!P$4&amp;$E934),'Hoja de Trabajo para listado'!$A$151:$Z$151,0)),0)+IFERROR(INDEX('Hoja de Trabajo para listado'!$AB$155:$BA$1048576,MATCH($A934,'Hoja de Trabajo para listado'!$AB$155:$AB$1048576,0),MATCH((CUADRO!P$4&amp;$E934),'Hoja de Trabajo para listado'!$AB$151:$BA$151,0)),0)+IFERROR(INDEX('Hoja de Trabajo para listado'!$BC$155:$CB$1048576,MATCH($A934,'Hoja de Trabajo para listado'!$BC$155:$BC$1048576,0),MATCH((CUADRO!P$4&amp;$E934),'Hoja de Trabajo para listado'!$BC$151:$CB$151,0)),0)+IFERROR(INDEX('Hoja de Trabajo para listado'!$DE$153:$DG$274,MATCH($A934,'Hoja de Trabajo para listado'!$DE$153:$DE$1048576,0),MATCH((CUADRO!P$4&amp;$E934),'Hoja de Trabajo para listado'!$DE$151:$DG$151,0)),0)+IFERROR(INDEX('Hoja de Trabajo para listado'!$CD$155:$DC$1048576,MATCH($A934,'Hoja de Trabajo para listado'!$CD$155:$CD$1048576,0),MATCH((CUADRO!P$4&amp;$E934),'Hoja de Trabajo para listado'!$CD$151:$DC$151,0)),0)</f>
        <v>0</v>
      </c>
      <c r="Q934" s="245">
        <f ca="1">+IFERROR(INDEX('Hoja de Trabajo para listado'!$A$155:$Z$1048576,MATCH($A934,'Hoja de Trabajo para listado'!$A$155:$A$1048576,0),MATCH((CUADRO!Q$4&amp;$E934),'Hoja de Trabajo para listado'!$A$151:$Z$151,0)),0)+IFERROR(INDEX('Hoja de Trabajo para listado'!$AB$155:$BA$1048576,MATCH($A934,'Hoja de Trabajo para listado'!$AB$155:$AB$1048576,0),MATCH((CUADRO!Q$4&amp;$E934),'Hoja de Trabajo para listado'!$AB$151:$BA$151,0)),0)+IFERROR(INDEX('Hoja de Trabajo para listado'!$BC$155:$CB$1048576,MATCH($A934,'Hoja de Trabajo para listado'!$BC$155:$BC$1048576,0),MATCH((CUADRO!Q$4&amp;$E934),'Hoja de Trabajo para listado'!$BC$151:$CB$151,0)),0)+IFERROR(INDEX('Hoja de Trabajo para listado'!$DE$153:$DG$274,MATCH($A934,'Hoja de Trabajo para listado'!$DE$153:$DE$1048576,0),MATCH((CUADRO!Q$4&amp;$E934),'Hoja de Trabajo para listado'!$DE$151:$DG$151,0)),0)+IFERROR(INDEX('Hoja de Trabajo para listado'!$CD$155:$DC$1048576,MATCH($A934,'Hoja de Trabajo para listado'!$CD$155:$CD$1048576,0),MATCH((CUADRO!Q$4&amp;$E934),'Hoja de Trabajo para listado'!$CD$151:$DC$151,0)),0)</f>
        <v>0</v>
      </c>
      <c r="R934" s="245">
        <f t="shared" ca="1" si="35"/>
        <v>0</v>
      </c>
      <c r="S934" s="259">
        <f ca="1">+R933+R934</f>
        <v>0</v>
      </c>
      <c r="T934" s="245">
        <f ca="1">+S934</f>
        <v>0</v>
      </c>
      <c r="U934" s="244">
        <f t="shared" si="36"/>
        <v>2</v>
      </c>
      <c r="V934" s="333" t="str">
        <f>+VLOOKUP(A934,bd_lista!$A$3:$E$592,5,FALSE)</f>
        <v>Gobiernos Autonomos Municipales</v>
      </c>
      <c r="W934" s="388"/>
      <c r="X934" s="242">
        <f>+VLOOKUP(A934,[4]Sheet1!$A$13:$D$744,4,FALSE)</f>
        <v>0</v>
      </c>
      <c r="Y934" s="242" t="e">
        <f>+VLOOKUP(X934,bd_lista!$A$3:$C$592,3,FALSE)</f>
        <v>#N/A</v>
      </c>
      <c r="Z934" s="292"/>
      <c r="AA934" s="293"/>
    </row>
    <row r="935" spans="1:27" customFormat="1" ht="15" hidden="1" customHeight="1">
      <c r="A935" s="32">
        <v>1610</v>
      </c>
      <c r="B935" s="392">
        <f>+A935</f>
        <v>1610</v>
      </c>
      <c r="C935" s="247" t="str">
        <f>+VLOOKUP(A935,bd_lista!$A$3:$C$592,3,FALSE)</f>
        <v>Gobierno Autónomo Municipal de El Puente</v>
      </c>
      <c r="D935" s="389" t="str">
        <f>+C935</f>
        <v>Gobierno Autónomo Municipal de El Puente</v>
      </c>
      <c r="E935" s="242" t="s">
        <v>1304</v>
      </c>
      <c r="F935" s="243">
        <f ca="1">+IFERROR(INDEX('Hoja de Trabajo para listado'!$A$155:$Z$1048576,MATCH($A935,'Hoja de Trabajo para listado'!$A$155:$A$1048576,0),MATCH((CUADRO!F$4&amp;$E935),'Hoja de Trabajo para listado'!$A$151:$Z$151,0)),0)+IFERROR(INDEX('Hoja de Trabajo para listado'!$AB$155:$BA$1048576,MATCH($A935,'Hoja de Trabajo para listado'!$AB$155:$AB$1048576,0),MATCH((CUADRO!F$4&amp;$E935),'Hoja de Trabajo para listado'!$AB$151:$BA$151,0)),0)+IFERROR(INDEX('Hoja de Trabajo para listado'!$BC$155:$CB$1048576,MATCH($A935,'Hoja de Trabajo para listado'!$BC$155:$BC$1048576,0),MATCH((CUADRO!F$4&amp;$E935),'Hoja de Trabajo para listado'!$BC$151:$CB$151,0)),0)+IFERROR(INDEX('Hoja de Trabajo para listado'!$DE$153:$DG$274,MATCH($A935,'Hoja de Trabajo para listado'!$DE$153:$DE$1048576,0),MATCH((CUADRO!F$4&amp;$E935),'Hoja de Trabajo para listado'!$DE$151:$DG$151,0)),0)+IFERROR(INDEX('Hoja de Trabajo para listado'!$CD$155:$DC$1048576,MATCH($A935,'Hoja de Trabajo para listado'!$CD$155:$CD$1048576,0),MATCH((CUADRO!F$4&amp;$E935),'Hoja de Trabajo para listado'!$CD$151:$DC$151,0)),0)</f>
        <v>0</v>
      </c>
      <c r="G935" s="243">
        <f ca="1">+IFERROR(INDEX('Hoja de Trabajo para listado'!$A$155:$Z$1048576,MATCH($A935,'Hoja de Trabajo para listado'!$A$155:$A$1048576,0),MATCH((CUADRO!G$4&amp;$E935),'Hoja de Trabajo para listado'!$A$151:$Z$151,0)),0)+IFERROR(INDEX('Hoja de Trabajo para listado'!$AB$155:$BA$1048576,MATCH($A935,'Hoja de Trabajo para listado'!$AB$155:$AB$1048576,0),MATCH((CUADRO!G$4&amp;$E935),'Hoja de Trabajo para listado'!$AB$151:$BA$151,0)),0)+IFERROR(INDEX('Hoja de Trabajo para listado'!$BC$155:$CB$1048576,MATCH($A935,'Hoja de Trabajo para listado'!$BC$155:$BC$1048576,0),MATCH((CUADRO!G$4&amp;$E935),'Hoja de Trabajo para listado'!$BC$151:$CB$151,0)),0)+IFERROR(INDEX('Hoja de Trabajo para listado'!$DE$153:$DG$274,MATCH($A935,'Hoja de Trabajo para listado'!$DE$153:$DE$1048576,0),MATCH((CUADRO!G$4&amp;$E935),'Hoja de Trabajo para listado'!$DE$151:$DG$151,0)),0)+IFERROR(INDEX('Hoja de Trabajo para listado'!$CD$155:$DC$1048576,MATCH($A935,'Hoja de Trabajo para listado'!$CD$155:$CD$1048576,0),MATCH((CUADRO!G$4&amp;$E935),'Hoja de Trabajo para listado'!$CD$151:$DC$151,0)),0)</f>
        <v>0</v>
      </c>
      <c r="H935" s="243">
        <f ca="1">+IFERROR(INDEX('Hoja de Trabajo para listado'!$A$155:$Z$1048576,MATCH($A935,'Hoja de Trabajo para listado'!$A$155:$A$1048576,0),MATCH((CUADRO!H$4&amp;$E935),'Hoja de Trabajo para listado'!$A$151:$Z$151,0)),0)+IFERROR(INDEX('Hoja de Trabajo para listado'!$AB$155:$BA$1048576,MATCH($A935,'Hoja de Trabajo para listado'!$AB$155:$AB$1048576,0),MATCH((CUADRO!H$4&amp;$E935),'Hoja de Trabajo para listado'!$AB$151:$BA$151,0)),0)+IFERROR(INDEX('Hoja de Trabajo para listado'!$BC$155:$CB$1048576,MATCH($A935,'Hoja de Trabajo para listado'!$BC$155:$BC$1048576,0),MATCH((CUADRO!H$4&amp;$E935),'Hoja de Trabajo para listado'!$BC$151:$CB$151,0)),0)+IFERROR(INDEX('Hoja de Trabajo para listado'!$DE$153:$DG$274,MATCH($A935,'Hoja de Trabajo para listado'!$DE$153:$DE$1048576,0),MATCH((CUADRO!H$4&amp;$E935),'Hoja de Trabajo para listado'!$DE$151:$DG$151,0)),0)+IFERROR(INDEX('Hoja de Trabajo para listado'!$CD$155:$DC$1048576,MATCH($A935,'Hoja de Trabajo para listado'!$CD$155:$CD$1048576,0),MATCH((CUADRO!H$4&amp;$E935),'Hoja de Trabajo para listado'!$CD$151:$DC$151,0)),0)</f>
        <v>0</v>
      </c>
      <c r="I935" s="243">
        <f ca="1">+IFERROR(INDEX('Hoja de Trabajo para listado'!$A$155:$Z$1048576,MATCH($A935,'Hoja de Trabajo para listado'!$A$155:$A$1048576,0),MATCH((CUADRO!I$4&amp;$E935),'Hoja de Trabajo para listado'!$A$151:$Z$151,0)),0)+IFERROR(INDEX('Hoja de Trabajo para listado'!$AB$155:$BA$1048576,MATCH($A935,'Hoja de Trabajo para listado'!$AB$155:$AB$1048576,0),MATCH((CUADRO!I$4&amp;$E935),'Hoja de Trabajo para listado'!$AB$151:$BA$151,0)),0)+IFERROR(INDEX('Hoja de Trabajo para listado'!$BC$155:$CB$1048576,MATCH($A935,'Hoja de Trabajo para listado'!$BC$155:$BC$1048576,0),MATCH((CUADRO!I$4&amp;$E935),'Hoja de Trabajo para listado'!$BC$151:$CB$151,0)),0)+IFERROR(INDEX('Hoja de Trabajo para listado'!$DE$153:$DG$274,MATCH($A935,'Hoja de Trabajo para listado'!$DE$153:$DE$1048576,0),MATCH((CUADRO!I$4&amp;$E935),'Hoja de Trabajo para listado'!$DE$151:$DG$151,0)),0)+IFERROR(INDEX('Hoja de Trabajo para listado'!$CD$155:$DC$1048576,MATCH($A935,'Hoja de Trabajo para listado'!$CD$155:$CD$1048576,0),MATCH((CUADRO!I$4&amp;$E935),'Hoja de Trabajo para listado'!$CD$151:$DC$151,0)),0)</f>
        <v>0</v>
      </c>
      <c r="J935" s="243">
        <f ca="1">+IFERROR(INDEX('Hoja de Trabajo para listado'!$A$155:$Z$1048576,MATCH($A935,'Hoja de Trabajo para listado'!$A$155:$A$1048576,0),MATCH((CUADRO!J$4&amp;$E935),'Hoja de Trabajo para listado'!$A$151:$Z$151,0)),0)+IFERROR(INDEX('Hoja de Trabajo para listado'!$AB$155:$BA$1048576,MATCH($A935,'Hoja de Trabajo para listado'!$AB$155:$AB$1048576,0),MATCH((CUADRO!J$4&amp;$E935),'Hoja de Trabajo para listado'!$AB$151:$BA$151,0)),0)+IFERROR(INDEX('Hoja de Trabajo para listado'!$BC$155:$CB$1048576,MATCH($A935,'Hoja de Trabajo para listado'!$BC$155:$BC$1048576,0),MATCH((CUADRO!J$4&amp;$E935),'Hoja de Trabajo para listado'!$BC$151:$CB$151,0)),0)+IFERROR(INDEX('Hoja de Trabajo para listado'!$DE$153:$DG$274,MATCH($A935,'Hoja de Trabajo para listado'!$DE$153:$DE$1048576,0),MATCH((CUADRO!J$4&amp;$E935),'Hoja de Trabajo para listado'!$DE$151:$DG$151,0)),0)+IFERROR(INDEX('Hoja de Trabajo para listado'!$CD$155:$DC$1048576,MATCH($A935,'Hoja de Trabajo para listado'!$CD$155:$CD$1048576,0),MATCH((CUADRO!J$4&amp;$E935),'Hoja de Trabajo para listado'!$CD$151:$DC$151,0)),0)</f>
        <v>0</v>
      </c>
      <c r="K935" s="243">
        <f ca="1">+IFERROR(INDEX('Hoja de Trabajo para listado'!$A$155:$Z$1048576,MATCH($A935,'Hoja de Trabajo para listado'!$A$155:$A$1048576,0),MATCH((CUADRO!K$4&amp;$E935),'Hoja de Trabajo para listado'!$A$151:$Z$151,0)),0)+IFERROR(INDEX('Hoja de Trabajo para listado'!$AB$155:$BA$1048576,MATCH($A935,'Hoja de Trabajo para listado'!$AB$155:$AB$1048576,0),MATCH((CUADRO!K$4&amp;$E935),'Hoja de Trabajo para listado'!$AB$151:$BA$151,0)),0)+IFERROR(INDEX('Hoja de Trabajo para listado'!$BC$155:$CB$1048576,MATCH($A935,'Hoja de Trabajo para listado'!$BC$155:$BC$1048576,0),MATCH((CUADRO!K$4&amp;$E935),'Hoja de Trabajo para listado'!$BC$151:$CB$151,0)),0)+IFERROR(INDEX('Hoja de Trabajo para listado'!$DE$153:$DG$274,MATCH($A935,'Hoja de Trabajo para listado'!$DE$153:$DE$1048576,0),MATCH((CUADRO!K$4&amp;$E935),'Hoja de Trabajo para listado'!$DE$151:$DG$151,0)),0)+IFERROR(INDEX('Hoja de Trabajo para listado'!$CD$155:$DC$1048576,MATCH($A935,'Hoja de Trabajo para listado'!$CD$155:$CD$1048576,0),MATCH((CUADRO!K$4&amp;$E935),'Hoja de Trabajo para listado'!$CD$151:$DC$151,0)),0)</f>
        <v>0</v>
      </c>
      <c r="L935" s="243">
        <f ca="1">+IFERROR(INDEX('Hoja de Trabajo para listado'!$A$155:$Z$1048576,MATCH($A935,'Hoja de Trabajo para listado'!$A$155:$A$1048576,0),MATCH((CUADRO!L$4&amp;$E935),'Hoja de Trabajo para listado'!$A$151:$Z$151,0)),0)+IFERROR(INDEX('Hoja de Trabajo para listado'!$AB$155:$BA$1048576,MATCH($A935,'Hoja de Trabajo para listado'!$AB$155:$AB$1048576,0),MATCH((CUADRO!L$4&amp;$E935),'Hoja de Trabajo para listado'!$AB$151:$BA$151,0)),0)+IFERROR(INDEX('Hoja de Trabajo para listado'!$BC$155:$CB$1048576,MATCH($A935,'Hoja de Trabajo para listado'!$BC$155:$BC$1048576,0),MATCH((CUADRO!L$4&amp;$E935),'Hoja de Trabajo para listado'!$BC$151:$CB$151,0)),0)+IFERROR(INDEX('Hoja de Trabajo para listado'!$DE$153:$DG$274,MATCH($A935,'Hoja de Trabajo para listado'!$DE$153:$DE$1048576,0),MATCH((CUADRO!L$4&amp;$E935),'Hoja de Trabajo para listado'!$DE$151:$DG$151,0)),0)+IFERROR(INDEX('Hoja de Trabajo para listado'!$CD$155:$DC$1048576,MATCH($A935,'Hoja de Trabajo para listado'!$CD$155:$CD$1048576,0),MATCH((CUADRO!L$4&amp;$E935),'Hoja de Trabajo para listado'!$CD$151:$DC$151,0)),0)</f>
        <v>0</v>
      </c>
      <c r="M935" s="243">
        <f ca="1">+IFERROR(INDEX('Hoja de Trabajo para listado'!$A$155:$Z$1048576,MATCH($A935,'Hoja de Trabajo para listado'!$A$155:$A$1048576,0),MATCH((CUADRO!M$4&amp;$E935),'Hoja de Trabajo para listado'!$A$151:$Z$151,0)),0)+IFERROR(INDEX('Hoja de Trabajo para listado'!$AB$155:$BA$1048576,MATCH($A935,'Hoja de Trabajo para listado'!$AB$155:$AB$1048576,0),MATCH((CUADRO!M$4&amp;$E935),'Hoja de Trabajo para listado'!$AB$151:$BA$151,0)),0)+IFERROR(INDEX('Hoja de Trabajo para listado'!$BC$155:$CB$1048576,MATCH($A935,'Hoja de Trabajo para listado'!$BC$155:$BC$1048576,0),MATCH((CUADRO!M$4&amp;$E935),'Hoja de Trabajo para listado'!$BC$151:$CB$151,0)),0)+IFERROR(INDEX('Hoja de Trabajo para listado'!$DE$153:$DG$274,MATCH($A935,'Hoja de Trabajo para listado'!$DE$153:$DE$1048576,0),MATCH((CUADRO!M$4&amp;$E935),'Hoja de Trabajo para listado'!$DE$151:$DG$151,0)),0)+IFERROR(INDEX('Hoja de Trabajo para listado'!$CD$155:$DC$1048576,MATCH($A935,'Hoja de Trabajo para listado'!$CD$155:$CD$1048576,0),MATCH((CUADRO!M$4&amp;$E935),'Hoja de Trabajo para listado'!$CD$151:$DC$151,0)),0)</f>
        <v>0</v>
      </c>
      <c r="N935" s="243">
        <f ca="1">+IFERROR(INDEX('Hoja de Trabajo para listado'!$A$155:$Z$1048576,MATCH($A935,'Hoja de Trabajo para listado'!$A$155:$A$1048576,0),MATCH((CUADRO!N$4&amp;$E935),'Hoja de Trabajo para listado'!$A$151:$Z$151,0)),0)+IFERROR(INDEX('Hoja de Trabajo para listado'!$AB$155:$BA$1048576,MATCH($A935,'Hoja de Trabajo para listado'!$AB$155:$AB$1048576,0),MATCH((CUADRO!N$4&amp;$E935),'Hoja de Trabajo para listado'!$AB$151:$BA$151,0)),0)+IFERROR(INDEX('Hoja de Trabajo para listado'!$BC$155:$CB$1048576,MATCH($A935,'Hoja de Trabajo para listado'!$BC$155:$BC$1048576,0),MATCH((CUADRO!N$4&amp;$E935),'Hoja de Trabajo para listado'!$BC$151:$CB$151,0)),0)+IFERROR(INDEX('Hoja de Trabajo para listado'!$DE$153:$DG$274,MATCH($A935,'Hoja de Trabajo para listado'!$DE$153:$DE$1048576,0),MATCH((CUADRO!N$4&amp;$E935),'Hoja de Trabajo para listado'!$DE$151:$DG$151,0)),0)+IFERROR(INDEX('Hoja de Trabajo para listado'!$CD$155:$DC$1048576,MATCH($A935,'Hoja de Trabajo para listado'!$CD$155:$CD$1048576,0),MATCH((CUADRO!N$4&amp;$E935),'Hoja de Trabajo para listado'!$CD$151:$DC$151,0)),0)</f>
        <v>0</v>
      </c>
      <c r="O935" s="243">
        <f ca="1">+IFERROR(INDEX('Hoja de Trabajo para listado'!$A$155:$Z$1048576,MATCH($A935,'Hoja de Trabajo para listado'!$A$155:$A$1048576,0),MATCH((CUADRO!O$4&amp;$E935),'Hoja de Trabajo para listado'!$A$151:$Z$151,0)),0)+IFERROR(INDEX('Hoja de Trabajo para listado'!$AB$155:$BA$1048576,MATCH($A935,'Hoja de Trabajo para listado'!$AB$155:$AB$1048576,0),MATCH((CUADRO!O$4&amp;$E935),'Hoja de Trabajo para listado'!$AB$151:$BA$151,0)),0)+IFERROR(INDEX('Hoja de Trabajo para listado'!$BC$155:$CB$1048576,MATCH($A935,'Hoja de Trabajo para listado'!$BC$155:$BC$1048576,0),MATCH((CUADRO!O$4&amp;$E935),'Hoja de Trabajo para listado'!$BC$151:$CB$151,0)),0)+IFERROR(INDEX('Hoja de Trabajo para listado'!$DE$153:$DG$274,MATCH($A935,'Hoja de Trabajo para listado'!$DE$153:$DE$1048576,0),MATCH((CUADRO!O$4&amp;$E935),'Hoja de Trabajo para listado'!$DE$151:$DG$151,0)),0)+IFERROR(INDEX('Hoja de Trabajo para listado'!$CD$155:$DC$1048576,MATCH($A935,'Hoja de Trabajo para listado'!$CD$155:$CD$1048576,0),MATCH((CUADRO!O$4&amp;$E935),'Hoja de Trabajo para listado'!$CD$151:$DC$151,0)),0)</f>
        <v>0</v>
      </c>
      <c r="P935" s="243">
        <f ca="1">+IFERROR(INDEX('Hoja de Trabajo para listado'!$A$155:$Z$1048576,MATCH($A935,'Hoja de Trabajo para listado'!$A$155:$A$1048576,0),MATCH((CUADRO!P$4&amp;$E935),'Hoja de Trabajo para listado'!$A$151:$Z$151,0)),0)+IFERROR(INDEX('Hoja de Trabajo para listado'!$AB$155:$BA$1048576,MATCH($A935,'Hoja de Trabajo para listado'!$AB$155:$AB$1048576,0),MATCH((CUADRO!P$4&amp;$E935),'Hoja de Trabajo para listado'!$AB$151:$BA$151,0)),0)+IFERROR(INDEX('Hoja de Trabajo para listado'!$BC$155:$CB$1048576,MATCH($A935,'Hoja de Trabajo para listado'!$BC$155:$BC$1048576,0),MATCH((CUADRO!P$4&amp;$E935),'Hoja de Trabajo para listado'!$BC$151:$CB$151,0)),0)+IFERROR(INDEX('Hoja de Trabajo para listado'!$DE$153:$DG$274,MATCH($A935,'Hoja de Trabajo para listado'!$DE$153:$DE$1048576,0),MATCH((CUADRO!P$4&amp;$E935),'Hoja de Trabajo para listado'!$DE$151:$DG$151,0)),0)+IFERROR(INDEX('Hoja de Trabajo para listado'!$CD$155:$DC$1048576,MATCH($A935,'Hoja de Trabajo para listado'!$CD$155:$CD$1048576,0),MATCH((CUADRO!P$4&amp;$E935),'Hoja de Trabajo para listado'!$CD$151:$DC$151,0)),0)</f>
        <v>0</v>
      </c>
      <c r="Q935" s="243">
        <f ca="1">+IFERROR(INDEX('Hoja de Trabajo para listado'!$A$155:$Z$1048576,MATCH($A935,'Hoja de Trabajo para listado'!$A$155:$A$1048576,0),MATCH((CUADRO!Q$4&amp;$E935),'Hoja de Trabajo para listado'!$A$151:$Z$151,0)),0)+IFERROR(INDEX('Hoja de Trabajo para listado'!$AB$155:$BA$1048576,MATCH($A935,'Hoja de Trabajo para listado'!$AB$155:$AB$1048576,0),MATCH((CUADRO!Q$4&amp;$E935),'Hoja de Trabajo para listado'!$AB$151:$BA$151,0)),0)+IFERROR(INDEX('Hoja de Trabajo para listado'!$BC$155:$CB$1048576,MATCH($A935,'Hoja de Trabajo para listado'!$BC$155:$BC$1048576,0),MATCH((CUADRO!Q$4&amp;$E935),'Hoja de Trabajo para listado'!$BC$151:$CB$151,0)),0)+IFERROR(INDEX('Hoja de Trabajo para listado'!$DE$153:$DG$274,MATCH($A935,'Hoja de Trabajo para listado'!$DE$153:$DE$1048576,0),MATCH((CUADRO!Q$4&amp;$E935),'Hoja de Trabajo para listado'!$DE$151:$DG$151,0)),0)+IFERROR(INDEX('Hoja de Trabajo para listado'!$CD$155:$DC$1048576,MATCH($A935,'Hoja de Trabajo para listado'!$CD$155:$CD$1048576,0),MATCH((CUADRO!Q$4&amp;$E935),'Hoja de Trabajo para listado'!$CD$151:$DC$151,0)),0)</f>
        <v>0</v>
      </c>
      <c r="R935" s="243">
        <f t="shared" ca="1" si="35"/>
        <v>0</v>
      </c>
      <c r="S935" s="249"/>
      <c r="T935" s="243">
        <f ca="1">+T936</f>
        <v>0</v>
      </c>
      <c r="U935" s="242">
        <f t="shared" si="36"/>
        <v>1</v>
      </c>
      <c r="V935" s="333" t="str">
        <f>+VLOOKUP(A935,bd_lista!$A$3:$E$592,5,FALSE)</f>
        <v>Gobiernos Autonomos Municipales</v>
      </c>
      <c r="W935" s="387" t="str">
        <f>+V935</f>
        <v>Gobiernos Autonomos Municipales</v>
      </c>
      <c r="X935" s="242">
        <f>+VLOOKUP(A935,[4]Sheet1!$A$13:$D$744,4,FALSE)</f>
        <v>0</v>
      </c>
      <c r="Y935" s="242" t="e">
        <f>+VLOOKUP(X935,bd_lista!$A$3:$C$592,3,FALSE)</f>
        <v>#N/A</v>
      </c>
      <c r="Z935" s="294">
        <f>+X935</f>
        <v>0</v>
      </c>
      <c r="AA935" s="295" t="e">
        <f>+Y935</f>
        <v>#N/A</v>
      </c>
    </row>
    <row r="936" spans="1:27" customFormat="1" ht="15" hidden="1" customHeight="1">
      <c r="A936" s="32">
        <v>1610</v>
      </c>
      <c r="B936" s="393"/>
      <c r="C936" s="247" t="str">
        <f>+VLOOKUP(A936,bd_lista!$A$3:$C$592,3,FALSE)</f>
        <v>Gobierno Autónomo Municipal de El Puente</v>
      </c>
      <c r="D936" s="390"/>
      <c r="E936" s="244" t="s">
        <v>1305</v>
      </c>
      <c r="F936" s="245">
        <f ca="1">+IFERROR(INDEX('Hoja de Trabajo para listado'!$A$155:$Z$1048576,MATCH($A936,'Hoja de Trabajo para listado'!$A$155:$A$1048576,0),MATCH((CUADRO!F$4&amp;$E936),'Hoja de Trabajo para listado'!$A$151:$Z$151,0)),0)+IFERROR(INDEX('Hoja de Trabajo para listado'!$AB$155:$BA$1048576,MATCH($A936,'Hoja de Trabajo para listado'!$AB$155:$AB$1048576,0),MATCH((CUADRO!F$4&amp;$E936),'Hoja de Trabajo para listado'!$AB$151:$BA$151,0)),0)+IFERROR(INDEX('Hoja de Trabajo para listado'!$BC$155:$CB$1048576,MATCH($A936,'Hoja de Trabajo para listado'!$BC$155:$BC$1048576,0),MATCH((CUADRO!F$4&amp;$E936),'Hoja de Trabajo para listado'!$BC$151:$CB$151,0)),0)+IFERROR(INDEX('Hoja de Trabajo para listado'!$DE$153:$DG$274,MATCH($A936,'Hoja de Trabajo para listado'!$DE$153:$DE$1048576,0),MATCH((CUADRO!F$4&amp;$E936),'Hoja de Trabajo para listado'!$DE$151:$DG$151,0)),0)+IFERROR(INDEX('Hoja de Trabajo para listado'!$CD$155:$DC$1048576,MATCH($A936,'Hoja de Trabajo para listado'!$CD$155:$CD$1048576,0),MATCH((CUADRO!F$4&amp;$E936),'Hoja de Trabajo para listado'!$CD$151:$DC$151,0)),0)</f>
        <v>0</v>
      </c>
      <c r="G936" s="245">
        <f ca="1">+IFERROR(INDEX('Hoja de Trabajo para listado'!$A$155:$Z$1048576,MATCH($A936,'Hoja de Trabajo para listado'!$A$155:$A$1048576,0),MATCH((CUADRO!G$4&amp;$E936),'Hoja de Trabajo para listado'!$A$151:$Z$151,0)),0)+IFERROR(INDEX('Hoja de Trabajo para listado'!$AB$155:$BA$1048576,MATCH($A936,'Hoja de Trabajo para listado'!$AB$155:$AB$1048576,0),MATCH((CUADRO!G$4&amp;$E936),'Hoja de Trabajo para listado'!$AB$151:$BA$151,0)),0)+IFERROR(INDEX('Hoja de Trabajo para listado'!$BC$155:$CB$1048576,MATCH($A936,'Hoja de Trabajo para listado'!$BC$155:$BC$1048576,0),MATCH((CUADRO!G$4&amp;$E936),'Hoja de Trabajo para listado'!$BC$151:$CB$151,0)),0)+IFERROR(INDEX('Hoja de Trabajo para listado'!$DE$153:$DG$274,MATCH($A936,'Hoja de Trabajo para listado'!$DE$153:$DE$1048576,0),MATCH((CUADRO!G$4&amp;$E936),'Hoja de Trabajo para listado'!$DE$151:$DG$151,0)),0)+IFERROR(INDEX('Hoja de Trabajo para listado'!$CD$155:$DC$1048576,MATCH($A936,'Hoja de Trabajo para listado'!$CD$155:$CD$1048576,0),MATCH((CUADRO!G$4&amp;$E936),'Hoja de Trabajo para listado'!$CD$151:$DC$151,0)),0)</f>
        <v>0</v>
      </c>
      <c r="H936" s="245">
        <f ca="1">+IFERROR(INDEX('Hoja de Trabajo para listado'!$A$155:$Z$1048576,MATCH($A936,'Hoja de Trabajo para listado'!$A$155:$A$1048576,0),MATCH((CUADRO!H$4&amp;$E936),'Hoja de Trabajo para listado'!$A$151:$Z$151,0)),0)+IFERROR(INDEX('Hoja de Trabajo para listado'!$AB$155:$BA$1048576,MATCH($A936,'Hoja de Trabajo para listado'!$AB$155:$AB$1048576,0),MATCH((CUADRO!H$4&amp;$E936),'Hoja de Trabajo para listado'!$AB$151:$BA$151,0)),0)+IFERROR(INDEX('Hoja de Trabajo para listado'!$BC$155:$CB$1048576,MATCH($A936,'Hoja de Trabajo para listado'!$BC$155:$BC$1048576,0),MATCH((CUADRO!H$4&amp;$E936),'Hoja de Trabajo para listado'!$BC$151:$CB$151,0)),0)+IFERROR(INDEX('Hoja de Trabajo para listado'!$DE$153:$DG$274,MATCH($A936,'Hoja de Trabajo para listado'!$DE$153:$DE$1048576,0),MATCH((CUADRO!H$4&amp;$E936),'Hoja de Trabajo para listado'!$DE$151:$DG$151,0)),0)+IFERROR(INDEX('Hoja de Trabajo para listado'!$CD$155:$DC$1048576,MATCH($A936,'Hoja de Trabajo para listado'!$CD$155:$CD$1048576,0),MATCH((CUADRO!H$4&amp;$E936),'Hoja de Trabajo para listado'!$CD$151:$DC$151,0)),0)</f>
        <v>0</v>
      </c>
      <c r="I936" s="245">
        <f ca="1">+IFERROR(INDEX('Hoja de Trabajo para listado'!$A$155:$Z$1048576,MATCH($A936,'Hoja de Trabajo para listado'!$A$155:$A$1048576,0),MATCH((CUADRO!I$4&amp;$E936),'Hoja de Trabajo para listado'!$A$151:$Z$151,0)),0)+IFERROR(INDEX('Hoja de Trabajo para listado'!$AB$155:$BA$1048576,MATCH($A936,'Hoja de Trabajo para listado'!$AB$155:$AB$1048576,0),MATCH((CUADRO!I$4&amp;$E936),'Hoja de Trabajo para listado'!$AB$151:$BA$151,0)),0)+IFERROR(INDEX('Hoja de Trabajo para listado'!$BC$155:$CB$1048576,MATCH($A936,'Hoja de Trabajo para listado'!$BC$155:$BC$1048576,0),MATCH((CUADRO!I$4&amp;$E936),'Hoja de Trabajo para listado'!$BC$151:$CB$151,0)),0)+IFERROR(INDEX('Hoja de Trabajo para listado'!$DE$153:$DG$274,MATCH($A936,'Hoja de Trabajo para listado'!$DE$153:$DE$1048576,0),MATCH((CUADRO!I$4&amp;$E936),'Hoja de Trabajo para listado'!$DE$151:$DG$151,0)),0)+IFERROR(INDEX('Hoja de Trabajo para listado'!$CD$155:$DC$1048576,MATCH($A936,'Hoja de Trabajo para listado'!$CD$155:$CD$1048576,0),MATCH((CUADRO!I$4&amp;$E936),'Hoja de Trabajo para listado'!$CD$151:$DC$151,0)),0)</f>
        <v>0</v>
      </c>
      <c r="J936" s="245">
        <f ca="1">+IFERROR(INDEX('Hoja de Trabajo para listado'!$A$155:$Z$1048576,MATCH($A936,'Hoja de Trabajo para listado'!$A$155:$A$1048576,0),MATCH((CUADRO!J$4&amp;$E936),'Hoja de Trabajo para listado'!$A$151:$Z$151,0)),0)+IFERROR(INDEX('Hoja de Trabajo para listado'!$AB$155:$BA$1048576,MATCH($A936,'Hoja de Trabajo para listado'!$AB$155:$AB$1048576,0),MATCH((CUADRO!J$4&amp;$E936),'Hoja de Trabajo para listado'!$AB$151:$BA$151,0)),0)+IFERROR(INDEX('Hoja de Trabajo para listado'!$BC$155:$CB$1048576,MATCH($A936,'Hoja de Trabajo para listado'!$BC$155:$BC$1048576,0),MATCH((CUADRO!J$4&amp;$E936),'Hoja de Trabajo para listado'!$BC$151:$CB$151,0)),0)+IFERROR(INDEX('Hoja de Trabajo para listado'!$DE$153:$DG$274,MATCH($A936,'Hoja de Trabajo para listado'!$DE$153:$DE$1048576,0),MATCH((CUADRO!J$4&amp;$E936),'Hoja de Trabajo para listado'!$DE$151:$DG$151,0)),0)+IFERROR(INDEX('Hoja de Trabajo para listado'!$CD$155:$DC$1048576,MATCH($A936,'Hoja de Trabajo para listado'!$CD$155:$CD$1048576,0),MATCH((CUADRO!J$4&amp;$E936),'Hoja de Trabajo para listado'!$CD$151:$DC$151,0)),0)</f>
        <v>0</v>
      </c>
      <c r="K936" s="245">
        <f ca="1">+IFERROR(INDEX('Hoja de Trabajo para listado'!$A$155:$Z$1048576,MATCH($A936,'Hoja de Trabajo para listado'!$A$155:$A$1048576,0),MATCH((CUADRO!K$4&amp;$E936),'Hoja de Trabajo para listado'!$A$151:$Z$151,0)),0)+IFERROR(INDEX('Hoja de Trabajo para listado'!$AB$155:$BA$1048576,MATCH($A936,'Hoja de Trabajo para listado'!$AB$155:$AB$1048576,0),MATCH((CUADRO!K$4&amp;$E936),'Hoja de Trabajo para listado'!$AB$151:$BA$151,0)),0)+IFERROR(INDEX('Hoja de Trabajo para listado'!$BC$155:$CB$1048576,MATCH($A936,'Hoja de Trabajo para listado'!$BC$155:$BC$1048576,0),MATCH((CUADRO!K$4&amp;$E936),'Hoja de Trabajo para listado'!$BC$151:$CB$151,0)),0)+IFERROR(INDEX('Hoja de Trabajo para listado'!$DE$153:$DG$274,MATCH($A936,'Hoja de Trabajo para listado'!$DE$153:$DE$1048576,0),MATCH((CUADRO!K$4&amp;$E936),'Hoja de Trabajo para listado'!$DE$151:$DG$151,0)),0)+IFERROR(INDEX('Hoja de Trabajo para listado'!$CD$155:$DC$1048576,MATCH($A936,'Hoja de Trabajo para listado'!$CD$155:$CD$1048576,0),MATCH((CUADRO!K$4&amp;$E936),'Hoja de Trabajo para listado'!$CD$151:$DC$151,0)),0)</f>
        <v>0</v>
      </c>
      <c r="L936" s="245">
        <f ca="1">+IFERROR(INDEX('Hoja de Trabajo para listado'!$A$155:$Z$1048576,MATCH($A936,'Hoja de Trabajo para listado'!$A$155:$A$1048576,0),MATCH((CUADRO!L$4&amp;$E936),'Hoja de Trabajo para listado'!$A$151:$Z$151,0)),0)+IFERROR(INDEX('Hoja de Trabajo para listado'!$AB$155:$BA$1048576,MATCH($A936,'Hoja de Trabajo para listado'!$AB$155:$AB$1048576,0),MATCH((CUADRO!L$4&amp;$E936),'Hoja de Trabajo para listado'!$AB$151:$BA$151,0)),0)+IFERROR(INDEX('Hoja de Trabajo para listado'!$BC$155:$CB$1048576,MATCH($A936,'Hoja de Trabajo para listado'!$BC$155:$BC$1048576,0),MATCH((CUADRO!L$4&amp;$E936),'Hoja de Trabajo para listado'!$BC$151:$CB$151,0)),0)+IFERROR(INDEX('Hoja de Trabajo para listado'!$DE$153:$DG$274,MATCH($A936,'Hoja de Trabajo para listado'!$DE$153:$DE$1048576,0),MATCH((CUADRO!L$4&amp;$E936),'Hoja de Trabajo para listado'!$DE$151:$DG$151,0)),0)+IFERROR(INDEX('Hoja de Trabajo para listado'!$CD$155:$DC$1048576,MATCH($A936,'Hoja de Trabajo para listado'!$CD$155:$CD$1048576,0),MATCH((CUADRO!L$4&amp;$E936),'Hoja de Trabajo para listado'!$CD$151:$DC$151,0)),0)</f>
        <v>0</v>
      </c>
      <c r="M936" s="245">
        <f ca="1">+IFERROR(INDEX('Hoja de Trabajo para listado'!$A$155:$Z$1048576,MATCH($A936,'Hoja de Trabajo para listado'!$A$155:$A$1048576,0),MATCH((CUADRO!M$4&amp;$E936),'Hoja de Trabajo para listado'!$A$151:$Z$151,0)),0)+IFERROR(INDEX('Hoja de Trabajo para listado'!$AB$155:$BA$1048576,MATCH($A936,'Hoja de Trabajo para listado'!$AB$155:$AB$1048576,0),MATCH((CUADRO!M$4&amp;$E936),'Hoja de Trabajo para listado'!$AB$151:$BA$151,0)),0)+IFERROR(INDEX('Hoja de Trabajo para listado'!$BC$155:$CB$1048576,MATCH($A936,'Hoja de Trabajo para listado'!$BC$155:$BC$1048576,0),MATCH((CUADRO!M$4&amp;$E936),'Hoja de Trabajo para listado'!$BC$151:$CB$151,0)),0)+IFERROR(INDEX('Hoja de Trabajo para listado'!$DE$153:$DG$274,MATCH($A936,'Hoja de Trabajo para listado'!$DE$153:$DE$1048576,0),MATCH((CUADRO!M$4&amp;$E936),'Hoja de Trabajo para listado'!$DE$151:$DG$151,0)),0)+IFERROR(INDEX('Hoja de Trabajo para listado'!$CD$155:$DC$1048576,MATCH($A936,'Hoja de Trabajo para listado'!$CD$155:$CD$1048576,0),MATCH((CUADRO!M$4&amp;$E936),'Hoja de Trabajo para listado'!$CD$151:$DC$151,0)),0)</f>
        <v>0</v>
      </c>
      <c r="N936" s="245">
        <f ca="1">+IFERROR(INDEX('Hoja de Trabajo para listado'!$A$155:$Z$1048576,MATCH($A936,'Hoja de Trabajo para listado'!$A$155:$A$1048576,0),MATCH((CUADRO!N$4&amp;$E936),'Hoja de Trabajo para listado'!$A$151:$Z$151,0)),0)+IFERROR(INDEX('Hoja de Trabajo para listado'!$AB$155:$BA$1048576,MATCH($A936,'Hoja de Trabajo para listado'!$AB$155:$AB$1048576,0),MATCH((CUADRO!N$4&amp;$E936),'Hoja de Trabajo para listado'!$AB$151:$BA$151,0)),0)+IFERROR(INDEX('Hoja de Trabajo para listado'!$BC$155:$CB$1048576,MATCH($A936,'Hoja de Trabajo para listado'!$BC$155:$BC$1048576,0),MATCH((CUADRO!N$4&amp;$E936),'Hoja de Trabajo para listado'!$BC$151:$CB$151,0)),0)+IFERROR(INDEX('Hoja de Trabajo para listado'!$DE$153:$DG$274,MATCH($A936,'Hoja de Trabajo para listado'!$DE$153:$DE$1048576,0),MATCH((CUADRO!N$4&amp;$E936),'Hoja de Trabajo para listado'!$DE$151:$DG$151,0)),0)+IFERROR(INDEX('Hoja de Trabajo para listado'!$CD$155:$DC$1048576,MATCH($A936,'Hoja de Trabajo para listado'!$CD$155:$CD$1048576,0),MATCH((CUADRO!N$4&amp;$E936),'Hoja de Trabajo para listado'!$CD$151:$DC$151,0)),0)</f>
        <v>0</v>
      </c>
      <c r="O936" s="245">
        <f ca="1">+IFERROR(INDEX('Hoja de Trabajo para listado'!$A$155:$Z$1048576,MATCH($A936,'Hoja de Trabajo para listado'!$A$155:$A$1048576,0),MATCH((CUADRO!O$4&amp;$E936),'Hoja de Trabajo para listado'!$A$151:$Z$151,0)),0)+IFERROR(INDEX('Hoja de Trabajo para listado'!$AB$155:$BA$1048576,MATCH($A936,'Hoja de Trabajo para listado'!$AB$155:$AB$1048576,0),MATCH((CUADRO!O$4&amp;$E936),'Hoja de Trabajo para listado'!$AB$151:$BA$151,0)),0)+IFERROR(INDEX('Hoja de Trabajo para listado'!$BC$155:$CB$1048576,MATCH($A936,'Hoja de Trabajo para listado'!$BC$155:$BC$1048576,0),MATCH((CUADRO!O$4&amp;$E936),'Hoja de Trabajo para listado'!$BC$151:$CB$151,0)),0)+IFERROR(INDEX('Hoja de Trabajo para listado'!$DE$153:$DG$274,MATCH($A936,'Hoja de Trabajo para listado'!$DE$153:$DE$1048576,0),MATCH((CUADRO!O$4&amp;$E936),'Hoja de Trabajo para listado'!$DE$151:$DG$151,0)),0)+IFERROR(INDEX('Hoja de Trabajo para listado'!$CD$155:$DC$1048576,MATCH($A936,'Hoja de Trabajo para listado'!$CD$155:$CD$1048576,0),MATCH((CUADRO!O$4&amp;$E936),'Hoja de Trabajo para listado'!$CD$151:$DC$151,0)),0)</f>
        <v>0</v>
      </c>
      <c r="P936" s="245">
        <f ca="1">+IFERROR(INDEX('Hoja de Trabajo para listado'!$A$155:$Z$1048576,MATCH($A936,'Hoja de Trabajo para listado'!$A$155:$A$1048576,0),MATCH((CUADRO!P$4&amp;$E936),'Hoja de Trabajo para listado'!$A$151:$Z$151,0)),0)+IFERROR(INDEX('Hoja de Trabajo para listado'!$AB$155:$BA$1048576,MATCH($A936,'Hoja de Trabajo para listado'!$AB$155:$AB$1048576,0),MATCH((CUADRO!P$4&amp;$E936),'Hoja de Trabajo para listado'!$AB$151:$BA$151,0)),0)+IFERROR(INDEX('Hoja de Trabajo para listado'!$BC$155:$CB$1048576,MATCH($A936,'Hoja de Trabajo para listado'!$BC$155:$BC$1048576,0),MATCH((CUADRO!P$4&amp;$E936),'Hoja de Trabajo para listado'!$BC$151:$CB$151,0)),0)+IFERROR(INDEX('Hoja de Trabajo para listado'!$DE$153:$DG$274,MATCH($A936,'Hoja de Trabajo para listado'!$DE$153:$DE$1048576,0),MATCH((CUADRO!P$4&amp;$E936),'Hoja de Trabajo para listado'!$DE$151:$DG$151,0)),0)+IFERROR(INDEX('Hoja de Trabajo para listado'!$CD$155:$DC$1048576,MATCH($A936,'Hoja de Trabajo para listado'!$CD$155:$CD$1048576,0),MATCH((CUADRO!P$4&amp;$E936),'Hoja de Trabajo para listado'!$CD$151:$DC$151,0)),0)</f>
        <v>0</v>
      </c>
      <c r="Q936" s="245">
        <f ca="1">+IFERROR(INDEX('Hoja de Trabajo para listado'!$A$155:$Z$1048576,MATCH($A936,'Hoja de Trabajo para listado'!$A$155:$A$1048576,0),MATCH((CUADRO!Q$4&amp;$E936),'Hoja de Trabajo para listado'!$A$151:$Z$151,0)),0)+IFERROR(INDEX('Hoja de Trabajo para listado'!$AB$155:$BA$1048576,MATCH($A936,'Hoja de Trabajo para listado'!$AB$155:$AB$1048576,0),MATCH((CUADRO!Q$4&amp;$E936),'Hoja de Trabajo para listado'!$AB$151:$BA$151,0)),0)+IFERROR(INDEX('Hoja de Trabajo para listado'!$BC$155:$CB$1048576,MATCH($A936,'Hoja de Trabajo para listado'!$BC$155:$BC$1048576,0),MATCH((CUADRO!Q$4&amp;$E936),'Hoja de Trabajo para listado'!$BC$151:$CB$151,0)),0)+IFERROR(INDEX('Hoja de Trabajo para listado'!$DE$153:$DG$274,MATCH($A936,'Hoja de Trabajo para listado'!$DE$153:$DE$1048576,0),MATCH((CUADRO!Q$4&amp;$E936),'Hoja de Trabajo para listado'!$DE$151:$DG$151,0)),0)+IFERROR(INDEX('Hoja de Trabajo para listado'!$CD$155:$DC$1048576,MATCH($A936,'Hoja de Trabajo para listado'!$CD$155:$CD$1048576,0),MATCH((CUADRO!Q$4&amp;$E936),'Hoja de Trabajo para listado'!$CD$151:$DC$151,0)),0)</f>
        <v>0</v>
      </c>
      <c r="R936" s="245">
        <f t="shared" ca="1" si="35"/>
        <v>0</v>
      </c>
      <c r="S936" s="259">
        <f ca="1">+R935+R936</f>
        <v>0</v>
      </c>
      <c r="T936" s="245">
        <f ca="1">+S936</f>
        <v>0</v>
      </c>
      <c r="U936" s="244">
        <f t="shared" si="36"/>
        <v>2</v>
      </c>
      <c r="V936" s="333" t="str">
        <f>+VLOOKUP(A936,bd_lista!$A$3:$E$592,5,FALSE)</f>
        <v>Gobiernos Autonomos Municipales</v>
      </c>
      <c r="W936" s="388"/>
      <c r="X936" s="242">
        <f>+VLOOKUP(A936,[4]Sheet1!$A$13:$D$744,4,FALSE)</f>
        <v>0</v>
      </c>
      <c r="Y936" s="242" t="e">
        <f>+VLOOKUP(X936,bd_lista!$A$3:$C$592,3,FALSE)</f>
        <v>#N/A</v>
      </c>
      <c r="Z936" s="292"/>
      <c r="AA936" s="293"/>
    </row>
    <row r="937" spans="1:27" customFormat="1" ht="15" hidden="1" customHeight="1">
      <c r="A937" s="32">
        <v>1611</v>
      </c>
      <c r="B937" s="392">
        <f>+A937</f>
        <v>1611</v>
      </c>
      <c r="C937" s="247" t="str">
        <f>+VLOOKUP(A937,bd_lista!$A$3:$C$592,3,FALSE)</f>
        <v>Gobierno Autónomo Municipal de Entre Ríos</v>
      </c>
      <c r="D937" s="389" t="str">
        <f>+C937</f>
        <v>Gobierno Autónomo Municipal de Entre Ríos</v>
      </c>
      <c r="E937" s="242" t="s">
        <v>1304</v>
      </c>
      <c r="F937" s="243">
        <f ca="1">+IFERROR(INDEX('Hoja de Trabajo para listado'!$A$155:$Z$1048576,MATCH($A937,'Hoja de Trabajo para listado'!$A$155:$A$1048576,0),MATCH((CUADRO!F$4&amp;$E937),'Hoja de Trabajo para listado'!$A$151:$Z$151,0)),0)+IFERROR(INDEX('Hoja de Trabajo para listado'!$AB$155:$BA$1048576,MATCH($A937,'Hoja de Trabajo para listado'!$AB$155:$AB$1048576,0),MATCH((CUADRO!F$4&amp;$E937),'Hoja de Trabajo para listado'!$AB$151:$BA$151,0)),0)+IFERROR(INDEX('Hoja de Trabajo para listado'!$BC$155:$CB$1048576,MATCH($A937,'Hoja de Trabajo para listado'!$BC$155:$BC$1048576,0),MATCH((CUADRO!F$4&amp;$E937),'Hoja de Trabajo para listado'!$BC$151:$CB$151,0)),0)+IFERROR(INDEX('Hoja de Trabajo para listado'!$DE$153:$DG$274,MATCH($A937,'Hoja de Trabajo para listado'!$DE$153:$DE$1048576,0),MATCH((CUADRO!F$4&amp;$E937),'Hoja de Trabajo para listado'!$DE$151:$DG$151,0)),0)+IFERROR(INDEX('Hoja de Trabajo para listado'!$CD$155:$DC$1048576,MATCH($A937,'Hoja de Trabajo para listado'!$CD$155:$CD$1048576,0),MATCH((CUADRO!F$4&amp;$E937),'Hoja de Trabajo para listado'!$CD$151:$DC$151,0)),0)</f>
        <v>0</v>
      </c>
      <c r="G937" s="243">
        <f ca="1">+IFERROR(INDEX('Hoja de Trabajo para listado'!$A$155:$Z$1048576,MATCH($A937,'Hoja de Trabajo para listado'!$A$155:$A$1048576,0),MATCH((CUADRO!G$4&amp;$E937),'Hoja de Trabajo para listado'!$A$151:$Z$151,0)),0)+IFERROR(INDEX('Hoja de Trabajo para listado'!$AB$155:$BA$1048576,MATCH($A937,'Hoja de Trabajo para listado'!$AB$155:$AB$1048576,0),MATCH((CUADRO!G$4&amp;$E937),'Hoja de Trabajo para listado'!$AB$151:$BA$151,0)),0)+IFERROR(INDEX('Hoja de Trabajo para listado'!$BC$155:$CB$1048576,MATCH($A937,'Hoja de Trabajo para listado'!$BC$155:$BC$1048576,0),MATCH((CUADRO!G$4&amp;$E937),'Hoja de Trabajo para listado'!$BC$151:$CB$151,0)),0)+IFERROR(INDEX('Hoja de Trabajo para listado'!$DE$153:$DG$274,MATCH($A937,'Hoja de Trabajo para listado'!$DE$153:$DE$1048576,0),MATCH((CUADRO!G$4&amp;$E937),'Hoja de Trabajo para listado'!$DE$151:$DG$151,0)),0)+IFERROR(INDEX('Hoja de Trabajo para listado'!$CD$155:$DC$1048576,MATCH($A937,'Hoja de Trabajo para listado'!$CD$155:$CD$1048576,0),MATCH((CUADRO!G$4&amp;$E937),'Hoja de Trabajo para listado'!$CD$151:$DC$151,0)),0)</f>
        <v>0</v>
      </c>
      <c r="H937" s="243">
        <f ca="1">+IFERROR(INDEX('Hoja de Trabajo para listado'!$A$155:$Z$1048576,MATCH($A937,'Hoja de Trabajo para listado'!$A$155:$A$1048576,0),MATCH((CUADRO!H$4&amp;$E937),'Hoja de Trabajo para listado'!$A$151:$Z$151,0)),0)+IFERROR(INDEX('Hoja de Trabajo para listado'!$AB$155:$BA$1048576,MATCH($A937,'Hoja de Trabajo para listado'!$AB$155:$AB$1048576,0),MATCH((CUADRO!H$4&amp;$E937),'Hoja de Trabajo para listado'!$AB$151:$BA$151,0)),0)+IFERROR(INDEX('Hoja de Trabajo para listado'!$BC$155:$CB$1048576,MATCH($A937,'Hoja de Trabajo para listado'!$BC$155:$BC$1048576,0),MATCH((CUADRO!H$4&amp;$E937),'Hoja de Trabajo para listado'!$BC$151:$CB$151,0)),0)+IFERROR(INDEX('Hoja de Trabajo para listado'!$DE$153:$DG$274,MATCH($A937,'Hoja de Trabajo para listado'!$DE$153:$DE$1048576,0),MATCH((CUADRO!H$4&amp;$E937),'Hoja de Trabajo para listado'!$DE$151:$DG$151,0)),0)+IFERROR(INDEX('Hoja de Trabajo para listado'!$CD$155:$DC$1048576,MATCH($A937,'Hoja de Trabajo para listado'!$CD$155:$CD$1048576,0),MATCH((CUADRO!H$4&amp;$E937),'Hoja de Trabajo para listado'!$CD$151:$DC$151,0)),0)</f>
        <v>0</v>
      </c>
      <c r="I937" s="243">
        <f ca="1">+IFERROR(INDEX('Hoja de Trabajo para listado'!$A$155:$Z$1048576,MATCH($A937,'Hoja de Trabajo para listado'!$A$155:$A$1048576,0),MATCH((CUADRO!I$4&amp;$E937),'Hoja de Trabajo para listado'!$A$151:$Z$151,0)),0)+IFERROR(INDEX('Hoja de Trabajo para listado'!$AB$155:$BA$1048576,MATCH($A937,'Hoja de Trabajo para listado'!$AB$155:$AB$1048576,0),MATCH((CUADRO!I$4&amp;$E937),'Hoja de Trabajo para listado'!$AB$151:$BA$151,0)),0)+IFERROR(INDEX('Hoja de Trabajo para listado'!$BC$155:$CB$1048576,MATCH($A937,'Hoja de Trabajo para listado'!$BC$155:$BC$1048576,0),MATCH((CUADRO!I$4&amp;$E937),'Hoja de Trabajo para listado'!$BC$151:$CB$151,0)),0)+IFERROR(INDEX('Hoja de Trabajo para listado'!$DE$153:$DG$274,MATCH($A937,'Hoja de Trabajo para listado'!$DE$153:$DE$1048576,0),MATCH((CUADRO!I$4&amp;$E937),'Hoja de Trabajo para listado'!$DE$151:$DG$151,0)),0)+IFERROR(INDEX('Hoja de Trabajo para listado'!$CD$155:$DC$1048576,MATCH($A937,'Hoja de Trabajo para listado'!$CD$155:$CD$1048576,0),MATCH((CUADRO!I$4&amp;$E937),'Hoja de Trabajo para listado'!$CD$151:$DC$151,0)),0)</f>
        <v>0</v>
      </c>
      <c r="J937" s="243">
        <f ca="1">+IFERROR(INDEX('Hoja de Trabajo para listado'!$A$155:$Z$1048576,MATCH($A937,'Hoja de Trabajo para listado'!$A$155:$A$1048576,0),MATCH((CUADRO!J$4&amp;$E937),'Hoja de Trabajo para listado'!$A$151:$Z$151,0)),0)+IFERROR(INDEX('Hoja de Trabajo para listado'!$AB$155:$BA$1048576,MATCH($A937,'Hoja de Trabajo para listado'!$AB$155:$AB$1048576,0),MATCH((CUADRO!J$4&amp;$E937),'Hoja de Trabajo para listado'!$AB$151:$BA$151,0)),0)+IFERROR(INDEX('Hoja de Trabajo para listado'!$BC$155:$CB$1048576,MATCH($A937,'Hoja de Trabajo para listado'!$BC$155:$BC$1048576,0),MATCH((CUADRO!J$4&amp;$E937),'Hoja de Trabajo para listado'!$BC$151:$CB$151,0)),0)+IFERROR(INDEX('Hoja de Trabajo para listado'!$DE$153:$DG$274,MATCH($A937,'Hoja de Trabajo para listado'!$DE$153:$DE$1048576,0),MATCH((CUADRO!J$4&amp;$E937),'Hoja de Trabajo para listado'!$DE$151:$DG$151,0)),0)+IFERROR(INDEX('Hoja de Trabajo para listado'!$CD$155:$DC$1048576,MATCH($A937,'Hoja de Trabajo para listado'!$CD$155:$CD$1048576,0),MATCH((CUADRO!J$4&amp;$E937),'Hoja de Trabajo para listado'!$CD$151:$DC$151,0)),0)</f>
        <v>0</v>
      </c>
      <c r="K937" s="243">
        <f ca="1">+IFERROR(INDEX('Hoja de Trabajo para listado'!$A$155:$Z$1048576,MATCH($A937,'Hoja de Trabajo para listado'!$A$155:$A$1048576,0),MATCH((CUADRO!K$4&amp;$E937),'Hoja de Trabajo para listado'!$A$151:$Z$151,0)),0)+IFERROR(INDEX('Hoja de Trabajo para listado'!$AB$155:$BA$1048576,MATCH($A937,'Hoja de Trabajo para listado'!$AB$155:$AB$1048576,0),MATCH((CUADRO!K$4&amp;$E937),'Hoja de Trabajo para listado'!$AB$151:$BA$151,0)),0)+IFERROR(INDEX('Hoja de Trabajo para listado'!$BC$155:$CB$1048576,MATCH($A937,'Hoja de Trabajo para listado'!$BC$155:$BC$1048576,0),MATCH((CUADRO!K$4&amp;$E937),'Hoja de Trabajo para listado'!$BC$151:$CB$151,0)),0)+IFERROR(INDEX('Hoja de Trabajo para listado'!$DE$153:$DG$274,MATCH($A937,'Hoja de Trabajo para listado'!$DE$153:$DE$1048576,0),MATCH((CUADRO!K$4&amp;$E937),'Hoja de Trabajo para listado'!$DE$151:$DG$151,0)),0)+IFERROR(INDEX('Hoja de Trabajo para listado'!$CD$155:$DC$1048576,MATCH($A937,'Hoja de Trabajo para listado'!$CD$155:$CD$1048576,0),MATCH((CUADRO!K$4&amp;$E937),'Hoja de Trabajo para listado'!$CD$151:$DC$151,0)),0)</f>
        <v>0</v>
      </c>
      <c r="L937" s="243">
        <f ca="1">+IFERROR(INDEX('Hoja de Trabajo para listado'!$A$155:$Z$1048576,MATCH($A937,'Hoja de Trabajo para listado'!$A$155:$A$1048576,0),MATCH((CUADRO!L$4&amp;$E937),'Hoja de Trabajo para listado'!$A$151:$Z$151,0)),0)+IFERROR(INDEX('Hoja de Trabajo para listado'!$AB$155:$BA$1048576,MATCH($A937,'Hoja de Trabajo para listado'!$AB$155:$AB$1048576,0),MATCH((CUADRO!L$4&amp;$E937),'Hoja de Trabajo para listado'!$AB$151:$BA$151,0)),0)+IFERROR(INDEX('Hoja de Trabajo para listado'!$BC$155:$CB$1048576,MATCH($A937,'Hoja de Trabajo para listado'!$BC$155:$BC$1048576,0),MATCH((CUADRO!L$4&amp;$E937),'Hoja de Trabajo para listado'!$BC$151:$CB$151,0)),0)+IFERROR(INDEX('Hoja de Trabajo para listado'!$DE$153:$DG$274,MATCH($A937,'Hoja de Trabajo para listado'!$DE$153:$DE$1048576,0),MATCH((CUADRO!L$4&amp;$E937),'Hoja de Trabajo para listado'!$DE$151:$DG$151,0)),0)+IFERROR(INDEX('Hoja de Trabajo para listado'!$CD$155:$DC$1048576,MATCH($A937,'Hoja de Trabajo para listado'!$CD$155:$CD$1048576,0),MATCH((CUADRO!L$4&amp;$E937),'Hoja de Trabajo para listado'!$CD$151:$DC$151,0)),0)</f>
        <v>0</v>
      </c>
      <c r="M937" s="243">
        <f ca="1">+IFERROR(INDEX('Hoja de Trabajo para listado'!$A$155:$Z$1048576,MATCH($A937,'Hoja de Trabajo para listado'!$A$155:$A$1048576,0),MATCH((CUADRO!M$4&amp;$E937),'Hoja de Trabajo para listado'!$A$151:$Z$151,0)),0)+IFERROR(INDEX('Hoja de Trabajo para listado'!$AB$155:$BA$1048576,MATCH($A937,'Hoja de Trabajo para listado'!$AB$155:$AB$1048576,0),MATCH((CUADRO!M$4&amp;$E937),'Hoja de Trabajo para listado'!$AB$151:$BA$151,0)),0)+IFERROR(INDEX('Hoja de Trabajo para listado'!$BC$155:$CB$1048576,MATCH($A937,'Hoja de Trabajo para listado'!$BC$155:$BC$1048576,0),MATCH((CUADRO!M$4&amp;$E937),'Hoja de Trabajo para listado'!$BC$151:$CB$151,0)),0)+IFERROR(INDEX('Hoja de Trabajo para listado'!$DE$153:$DG$274,MATCH($A937,'Hoja de Trabajo para listado'!$DE$153:$DE$1048576,0),MATCH((CUADRO!M$4&amp;$E937),'Hoja de Trabajo para listado'!$DE$151:$DG$151,0)),0)+IFERROR(INDEX('Hoja de Trabajo para listado'!$CD$155:$DC$1048576,MATCH($A937,'Hoja de Trabajo para listado'!$CD$155:$CD$1048576,0),MATCH((CUADRO!M$4&amp;$E937),'Hoja de Trabajo para listado'!$CD$151:$DC$151,0)),0)</f>
        <v>0</v>
      </c>
      <c r="N937" s="243">
        <f ca="1">+IFERROR(INDEX('Hoja de Trabajo para listado'!$A$155:$Z$1048576,MATCH($A937,'Hoja de Trabajo para listado'!$A$155:$A$1048576,0),MATCH((CUADRO!N$4&amp;$E937),'Hoja de Trabajo para listado'!$A$151:$Z$151,0)),0)+IFERROR(INDEX('Hoja de Trabajo para listado'!$AB$155:$BA$1048576,MATCH($A937,'Hoja de Trabajo para listado'!$AB$155:$AB$1048576,0),MATCH((CUADRO!N$4&amp;$E937),'Hoja de Trabajo para listado'!$AB$151:$BA$151,0)),0)+IFERROR(INDEX('Hoja de Trabajo para listado'!$BC$155:$CB$1048576,MATCH($A937,'Hoja de Trabajo para listado'!$BC$155:$BC$1048576,0),MATCH((CUADRO!N$4&amp;$E937),'Hoja de Trabajo para listado'!$BC$151:$CB$151,0)),0)+IFERROR(INDEX('Hoja de Trabajo para listado'!$DE$153:$DG$274,MATCH($A937,'Hoja de Trabajo para listado'!$DE$153:$DE$1048576,0),MATCH((CUADRO!N$4&amp;$E937),'Hoja de Trabajo para listado'!$DE$151:$DG$151,0)),0)+IFERROR(INDEX('Hoja de Trabajo para listado'!$CD$155:$DC$1048576,MATCH($A937,'Hoja de Trabajo para listado'!$CD$155:$CD$1048576,0),MATCH((CUADRO!N$4&amp;$E937),'Hoja de Trabajo para listado'!$CD$151:$DC$151,0)),0)</f>
        <v>0</v>
      </c>
      <c r="O937" s="243">
        <f ca="1">+IFERROR(INDEX('Hoja de Trabajo para listado'!$A$155:$Z$1048576,MATCH($A937,'Hoja de Trabajo para listado'!$A$155:$A$1048576,0),MATCH((CUADRO!O$4&amp;$E937),'Hoja de Trabajo para listado'!$A$151:$Z$151,0)),0)+IFERROR(INDEX('Hoja de Trabajo para listado'!$AB$155:$BA$1048576,MATCH($A937,'Hoja de Trabajo para listado'!$AB$155:$AB$1048576,0),MATCH((CUADRO!O$4&amp;$E937),'Hoja de Trabajo para listado'!$AB$151:$BA$151,0)),0)+IFERROR(INDEX('Hoja de Trabajo para listado'!$BC$155:$CB$1048576,MATCH($A937,'Hoja de Trabajo para listado'!$BC$155:$BC$1048576,0),MATCH((CUADRO!O$4&amp;$E937),'Hoja de Trabajo para listado'!$BC$151:$CB$151,0)),0)+IFERROR(INDEX('Hoja de Trabajo para listado'!$DE$153:$DG$274,MATCH($A937,'Hoja de Trabajo para listado'!$DE$153:$DE$1048576,0),MATCH((CUADRO!O$4&amp;$E937),'Hoja de Trabajo para listado'!$DE$151:$DG$151,0)),0)+IFERROR(INDEX('Hoja de Trabajo para listado'!$CD$155:$DC$1048576,MATCH($A937,'Hoja de Trabajo para listado'!$CD$155:$CD$1048576,0),MATCH((CUADRO!O$4&amp;$E937),'Hoja de Trabajo para listado'!$CD$151:$DC$151,0)),0)</f>
        <v>0</v>
      </c>
      <c r="P937" s="243">
        <f ca="1">+IFERROR(INDEX('Hoja de Trabajo para listado'!$A$155:$Z$1048576,MATCH($A937,'Hoja de Trabajo para listado'!$A$155:$A$1048576,0),MATCH((CUADRO!P$4&amp;$E937),'Hoja de Trabajo para listado'!$A$151:$Z$151,0)),0)+IFERROR(INDEX('Hoja de Trabajo para listado'!$AB$155:$BA$1048576,MATCH($A937,'Hoja de Trabajo para listado'!$AB$155:$AB$1048576,0),MATCH((CUADRO!P$4&amp;$E937),'Hoja de Trabajo para listado'!$AB$151:$BA$151,0)),0)+IFERROR(INDEX('Hoja de Trabajo para listado'!$BC$155:$CB$1048576,MATCH($A937,'Hoja de Trabajo para listado'!$BC$155:$BC$1048576,0),MATCH((CUADRO!P$4&amp;$E937),'Hoja de Trabajo para listado'!$BC$151:$CB$151,0)),0)+IFERROR(INDEX('Hoja de Trabajo para listado'!$DE$153:$DG$274,MATCH($A937,'Hoja de Trabajo para listado'!$DE$153:$DE$1048576,0),MATCH((CUADRO!P$4&amp;$E937),'Hoja de Trabajo para listado'!$DE$151:$DG$151,0)),0)+IFERROR(INDEX('Hoja de Trabajo para listado'!$CD$155:$DC$1048576,MATCH($A937,'Hoja de Trabajo para listado'!$CD$155:$CD$1048576,0),MATCH((CUADRO!P$4&amp;$E937),'Hoja de Trabajo para listado'!$CD$151:$DC$151,0)),0)</f>
        <v>0</v>
      </c>
      <c r="Q937" s="243">
        <f ca="1">+IFERROR(INDEX('Hoja de Trabajo para listado'!$A$155:$Z$1048576,MATCH($A937,'Hoja de Trabajo para listado'!$A$155:$A$1048576,0),MATCH((CUADRO!Q$4&amp;$E937),'Hoja de Trabajo para listado'!$A$151:$Z$151,0)),0)+IFERROR(INDEX('Hoja de Trabajo para listado'!$AB$155:$BA$1048576,MATCH($A937,'Hoja de Trabajo para listado'!$AB$155:$AB$1048576,0),MATCH((CUADRO!Q$4&amp;$E937),'Hoja de Trabajo para listado'!$AB$151:$BA$151,0)),0)+IFERROR(INDEX('Hoja de Trabajo para listado'!$BC$155:$CB$1048576,MATCH($A937,'Hoja de Trabajo para listado'!$BC$155:$BC$1048576,0),MATCH((CUADRO!Q$4&amp;$E937),'Hoja de Trabajo para listado'!$BC$151:$CB$151,0)),0)+IFERROR(INDEX('Hoja de Trabajo para listado'!$DE$153:$DG$274,MATCH($A937,'Hoja de Trabajo para listado'!$DE$153:$DE$1048576,0),MATCH((CUADRO!Q$4&amp;$E937),'Hoja de Trabajo para listado'!$DE$151:$DG$151,0)),0)+IFERROR(INDEX('Hoja de Trabajo para listado'!$CD$155:$DC$1048576,MATCH($A937,'Hoja de Trabajo para listado'!$CD$155:$CD$1048576,0),MATCH((CUADRO!Q$4&amp;$E937),'Hoja de Trabajo para listado'!$CD$151:$DC$151,0)),0)</f>
        <v>0</v>
      </c>
      <c r="R937" s="243">
        <f t="shared" ca="1" si="35"/>
        <v>0</v>
      </c>
      <c r="S937" s="249"/>
      <c r="T937" s="243">
        <f ca="1">+T938</f>
        <v>0</v>
      </c>
      <c r="U937" s="242">
        <f t="shared" si="36"/>
        <v>1</v>
      </c>
      <c r="V937" s="333" t="str">
        <f>+VLOOKUP(A937,bd_lista!$A$3:$E$592,5,FALSE)</f>
        <v>Gobiernos Autonomos Municipales</v>
      </c>
      <c r="W937" s="387" t="str">
        <f>+V937</f>
        <v>Gobiernos Autonomos Municipales</v>
      </c>
      <c r="X937" s="242">
        <f>+VLOOKUP(A937,[4]Sheet1!$A$13:$D$744,4,FALSE)</f>
        <v>0</v>
      </c>
      <c r="Y937" s="242" t="e">
        <f>+VLOOKUP(X937,bd_lista!$A$3:$C$592,3,FALSE)</f>
        <v>#N/A</v>
      </c>
      <c r="Z937" s="294">
        <f>+X937</f>
        <v>0</v>
      </c>
      <c r="AA937" s="295" t="e">
        <f>+Y937</f>
        <v>#N/A</v>
      </c>
    </row>
    <row r="938" spans="1:27" customFormat="1" ht="15" hidden="1" customHeight="1">
      <c r="A938" s="32">
        <v>1611</v>
      </c>
      <c r="B938" s="393"/>
      <c r="C938" s="247" t="str">
        <f>+VLOOKUP(A938,bd_lista!$A$3:$C$592,3,FALSE)</f>
        <v>Gobierno Autónomo Municipal de Entre Ríos</v>
      </c>
      <c r="D938" s="390"/>
      <c r="E938" s="244" t="s">
        <v>1305</v>
      </c>
      <c r="F938" s="245">
        <f ca="1">+IFERROR(INDEX('Hoja de Trabajo para listado'!$A$155:$Z$1048576,MATCH($A938,'Hoja de Trabajo para listado'!$A$155:$A$1048576,0),MATCH((CUADRO!F$4&amp;$E938),'Hoja de Trabajo para listado'!$A$151:$Z$151,0)),0)+IFERROR(INDEX('Hoja de Trabajo para listado'!$AB$155:$BA$1048576,MATCH($A938,'Hoja de Trabajo para listado'!$AB$155:$AB$1048576,0),MATCH((CUADRO!F$4&amp;$E938),'Hoja de Trabajo para listado'!$AB$151:$BA$151,0)),0)+IFERROR(INDEX('Hoja de Trabajo para listado'!$BC$155:$CB$1048576,MATCH($A938,'Hoja de Trabajo para listado'!$BC$155:$BC$1048576,0),MATCH((CUADRO!F$4&amp;$E938),'Hoja de Trabajo para listado'!$BC$151:$CB$151,0)),0)+IFERROR(INDEX('Hoja de Trabajo para listado'!$DE$153:$DG$274,MATCH($A938,'Hoja de Trabajo para listado'!$DE$153:$DE$1048576,0),MATCH((CUADRO!F$4&amp;$E938),'Hoja de Trabajo para listado'!$DE$151:$DG$151,0)),0)+IFERROR(INDEX('Hoja de Trabajo para listado'!$CD$155:$DC$1048576,MATCH($A938,'Hoja de Trabajo para listado'!$CD$155:$CD$1048576,0),MATCH((CUADRO!F$4&amp;$E938),'Hoja de Trabajo para listado'!$CD$151:$DC$151,0)),0)</f>
        <v>0</v>
      </c>
      <c r="G938" s="245">
        <f ca="1">+IFERROR(INDEX('Hoja de Trabajo para listado'!$A$155:$Z$1048576,MATCH($A938,'Hoja de Trabajo para listado'!$A$155:$A$1048576,0),MATCH((CUADRO!G$4&amp;$E938),'Hoja de Trabajo para listado'!$A$151:$Z$151,0)),0)+IFERROR(INDEX('Hoja de Trabajo para listado'!$AB$155:$BA$1048576,MATCH($A938,'Hoja de Trabajo para listado'!$AB$155:$AB$1048576,0),MATCH((CUADRO!G$4&amp;$E938),'Hoja de Trabajo para listado'!$AB$151:$BA$151,0)),0)+IFERROR(INDEX('Hoja de Trabajo para listado'!$BC$155:$CB$1048576,MATCH($A938,'Hoja de Trabajo para listado'!$BC$155:$BC$1048576,0),MATCH((CUADRO!G$4&amp;$E938),'Hoja de Trabajo para listado'!$BC$151:$CB$151,0)),0)+IFERROR(INDEX('Hoja de Trabajo para listado'!$DE$153:$DG$274,MATCH($A938,'Hoja de Trabajo para listado'!$DE$153:$DE$1048576,0),MATCH((CUADRO!G$4&amp;$E938),'Hoja de Trabajo para listado'!$DE$151:$DG$151,0)),0)+IFERROR(INDEX('Hoja de Trabajo para listado'!$CD$155:$DC$1048576,MATCH($A938,'Hoja de Trabajo para listado'!$CD$155:$CD$1048576,0),MATCH((CUADRO!G$4&amp;$E938),'Hoja de Trabajo para listado'!$CD$151:$DC$151,0)),0)</f>
        <v>0</v>
      </c>
      <c r="H938" s="245">
        <f ca="1">+IFERROR(INDEX('Hoja de Trabajo para listado'!$A$155:$Z$1048576,MATCH($A938,'Hoja de Trabajo para listado'!$A$155:$A$1048576,0),MATCH((CUADRO!H$4&amp;$E938),'Hoja de Trabajo para listado'!$A$151:$Z$151,0)),0)+IFERROR(INDEX('Hoja de Trabajo para listado'!$AB$155:$BA$1048576,MATCH($A938,'Hoja de Trabajo para listado'!$AB$155:$AB$1048576,0),MATCH((CUADRO!H$4&amp;$E938),'Hoja de Trabajo para listado'!$AB$151:$BA$151,0)),0)+IFERROR(INDEX('Hoja de Trabajo para listado'!$BC$155:$CB$1048576,MATCH($A938,'Hoja de Trabajo para listado'!$BC$155:$BC$1048576,0),MATCH((CUADRO!H$4&amp;$E938),'Hoja de Trabajo para listado'!$BC$151:$CB$151,0)),0)+IFERROR(INDEX('Hoja de Trabajo para listado'!$DE$153:$DG$274,MATCH($A938,'Hoja de Trabajo para listado'!$DE$153:$DE$1048576,0),MATCH((CUADRO!H$4&amp;$E938),'Hoja de Trabajo para listado'!$DE$151:$DG$151,0)),0)+IFERROR(INDEX('Hoja de Trabajo para listado'!$CD$155:$DC$1048576,MATCH($A938,'Hoja de Trabajo para listado'!$CD$155:$CD$1048576,0),MATCH((CUADRO!H$4&amp;$E938),'Hoja de Trabajo para listado'!$CD$151:$DC$151,0)),0)</f>
        <v>0</v>
      </c>
      <c r="I938" s="245">
        <f ca="1">+IFERROR(INDEX('Hoja de Trabajo para listado'!$A$155:$Z$1048576,MATCH($A938,'Hoja de Trabajo para listado'!$A$155:$A$1048576,0),MATCH((CUADRO!I$4&amp;$E938),'Hoja de Trabajo para listado'!$A$151:$Z$151,0)),0)+IFERROR(INDEX('Hoja de Trabajo para listado'!$AB$155:$BA$1048576,MATCH($A938,'Hoja de Trabajo para listado'!$AB$155:$AB$1048576,0),MATCH((CUADRO!I$4&amp;$E938),'Hoja de Trabajo para listado'!$AB$151:$BA$151,0)),0)+IFERROR(INDEX('Hoja de Trabajo para listado'!$BC$155:$CB$1048576,MATCH($A938,'Hoja de Trabajo para listado'!$BC$155:$BC$1048576,0),MATCH((CUADRO!I$4&amp;$E938),'Hoja de Trabajo para listado'!$BC$151:$CB$151,0)),0)+IFERROR(INDEX('Hoja de Trabajo para listado'!$DE$153:$DG$274,MATCH($A938,'Hoja de Trabajo para listado'!$DE$153:$DE$1048576,0),MATCH((CUADRO!I$4&amp;$E938),'Hoja de Trabajo para listado'!$DE$151:$DG$151,0)),0)+IFERROR(INDEX('Hoja de Trabajo para listado'!$CD$155:$DC$1048576,MATCH($A938,'Hoja de Trabajo para listado'!$CD$155:$CD$1048576,0),MATCH((CUADRO!I$4&amp;$E938),'Hoja de Trabajo para listado'!$CD$151:$DC$151,0)),0)</f>
        <v>0</v>
      </c>
      <c r="J938" s="245">
        <f ca="1">+IFERROR(INDEX('Hoja de Trabajo para listado'!$A$155:$Z$1048576,MATCH($A938,'Hoja de Trabajo para listado'!$A$155:$A$1048576,0),MATCH((CUADRO!J$4&amp;$E938),'Hoja de Trabajo para listado'!$A$151:$Z$151,0)),0)+IFERROR(INDEX('Hoja de Trabajo para listado'!$AB$155:$BA$1048576,MATCH($A938,'Hoja de Trabajo para listado'!$AB$155:$AB$1048576,0),MATCH((CUADRO!J$4&amp;$E938),'Hoja de Trabajo para listado'!$AB$151:$BA$151,0)),0)+IFERROR(INDEX('Hoja de Trabajo para listado'!$BC$155:$CB$1048576,MATCH($A938,'Hoja de Trabajo para listado'!$BC$155:$BC$1048576,0),MATCH((CUADRO!J$4&amp;$E938),'Hoja de Trabajo para listado'!$BC$151:$CB$151,0)),0)+IFERROR(INDEX('Hoja de Trabajo para listado'!$DE$153:$DG$274,MATCH($A938,'Hoja de Trabajo para listado'!$DE$153:$DE$1048576,0),MATCH((CUADRO!J$4&amp;$E938),'Hoja de Trabajo para listado'!$DE$151:$DG$151,0)),0)+IFERROR(INDEX('Hoja de Trabajo para listado'!$CD$155:$DC$1048576,MATCH($A938,'Hoja de Trabajo para listado'!$CD$155:$CD$1048576,0),MATCH((CUADRO!J$4&amp;$E938),'Hoja de Trabajo para listado'!$CD$151:$DC$151,0)),0)</f>
        <v>0</v>
      </c>
      <c r="K938" s="245">
        <f ca="1">+IFERROR(INDEX('Hoja de Trabajo para listado'!$A$155:$Z$1048576,MATCH($A938,'Hoja de Trabajo para listado'!$A$155:$A$1048576,0),MATCH((CUADRO!K$4&amp;$E938),'Hoja de Trabajo para listado'!$A$151:$Z$151,0)),0)+IFERROR(INDEX('Hoja de Trabajo para listado'!$AB$155:$BA$1048576,MATCH($A938,'Hoja de Trabajo para listado'!$AB$155:$AB$1048576,0),MATCH((CUADRO!K$4&amp;$E938),'Hoja de Trabajo para listado'!$AB$151:$BA$151,0)),0)+IFERROR(INDEX('Hoja de Trabajo para listado'!$BC$155:$CB$1048576,MATCH($A938,'Hoja de Trabajo para listado'!$BC$155:$BC$1048576,0),MATCH((CUADRO!K$4&amp;$E938),'Hoja de Trabajo para listado'!$BC$151:$CB$151,0)),0)+IFERROR(INDEX('Hoja de Trabajo para listado'!$DE$153:$DG$274,MATCH($A938,'Hoja de Trabajo para listado'!$DE$153:$DE$1048576,0),MATCH((CUADRO!K$4&amp;$E938),'Hoja de Trabajo para listado'!$DE$151:$DG$151,0)),0)+IFERROR(INDEX('Hoja de Trabajo para listado'!$CD$155:$DC$1048576,MATCH($A938,'Hoja de Trabajo para listado'!$CD$155:$CD$1048576,0),MATCH((CUADRO!K$4&amp;$E938),'Hoja de Trabajo para listado'!$CD$151:$DC$151,0)),0)</f>
        <v>0</v>
      </c>
      <c r="L938" s="245">
        <f ca="1">+IFERROR(INDEX('Hoja de Trabajo para listado'!$A$155:$Z$1048576,MATCH($A938,'Hoja de Trabajo para listado'!$A$155:$A$1048576,0),MATCH((CUADRO!L$4&amp;$E938),'Hoja de Trabajo para listado'!$A$151:$Z$151,0)),0)+IFERROR(INDEX('Hoja de Trabajo para listado'!$AB$155:$BA$1048576,MATCH($A938,'Hoja de Trabajo para listado'!$AB$155:$AB$1048576,0),MATCH((CUADRO!L$4&amp;$E938),'Hoja de Trabajo para listado'!$AB$151:$BA$151,0)),0)+IFERROR(INDEX('Hoja de Trabajo para listado'!$BC$155:$CB$1048576,MATCH($A938,'Hoja de Trabajo para listado'!$BC$155:$BC$1048576,0),MATCH((CUADRO!L$4&amp;$E938),'Hoja de Trabajo para listado'!$BC$151:$CB$151,0)),0)+IFERROR(INDEX('Hoja de Trabajo para listado'!$DE$153:$DG$274,MATCH($A938,'Hoja de Trabajo para listado'!$DE$153:$DE$1048576,0),MATCH((CUADRO!L$4&amp;$E938),'Hoja de Trabajo para listado'!$DE$151:$DG$151,0)),0)+IFERROR(INDEX('Hoja de Trabajo para listado'!$CD$155:$DC$1048576,MATCH($A938,'Hoja de Trabajo para listado'!$CD$155:$CD$1048576,0),MATCH((CUADRO!L$4&amp;$E938),'Hoja de Trabajo para listado'!$CD$151:$DC$151,0)),0)</f>
        <v>0</v>
      </c>
      <c r="M938" s="245">
        <f ca="1">+IFERROR(INDEX('Hoja de Trabajo para listado'!$A$155:$Z$1048576,MATCH($A938,'Hoja de Trabajo para listado'!$A$155:$A$1048576,0),MATCH((CUADRO!M$4&amp;$E938),'Hoja de Trabajo para listado'!$A$151:$Z$151,0)),0)+IFERROR(INDEX('Hoja de Trabajo para listado'!$AB$155:$BA$1048576,MATCH($A938,'Hoja de Trabajo para listado'!$AB$155:$AB$1048576,0),MATCH((CUADRO!M$4&amp;$E938),'Hoja de Trabajo para listado'!$AB$151:$BA$151,0)),0)+IFERROR(INDEX('Hoja de Trabajo para listado'!$BC$155:$CB$1048576,MATCH($A938,'Hoja de Trabajo para listado'!$BC$155:$BC$1048576,0),MATCH((CUADRO!M$4&amp;$E938),'Hoja de Trabajo para listado'!$BC$151:$CB$151,0)),0)+IFERROR(INDEX('Hoja de Trabajo para listado'!$DE$153:$DG$274,MATCH($A938,'Hoja de Trabajo para listado'!$DE$153:$DE$1048576,0),MATCH((CUADRO!M$4&amp;$E938),'Hoja de Trabajo para listado'!$DE$151:$DG$151,0)),0)+IFERROR(INDEX('Hoja de Trabajo para listado'!$CD$155:$DC$1048576,MATCH($A938,'Hoja de Trabajo para listado'!$CD$155:$CD$1048576,0),MATCH((CUADRO!M$4&amp;$E938),'Hoja de Trabajo para listado'!$CD$151:$DC$151,0)),0)</f>
        <v>0</v>
      </c>
      <c r="N938" s="245">
        <f ca="1">+IFERROR(INDEX('Hoja de Trabajo para listado'!$A$155:$Z$1048576,MATCH($A938,'Hoja de Trabajo para listado'!$A$155:$A$1048576,0),MATCH((CUADRO!N$4&amp;$E938),'Hoja de Trabajo para listado'!$A$151:$Z$151,0)),0)+IFERROR(INDEX('Hoja de Trabajo para listado'!$AB$155:$BA$1048576,MATCH($A938,'Hoja de Trabajo para listado'!$AB$155:$AB$1048576,0),MATCH((CUADRO!N$4&amp;$E938),'Hoja de Trabajo para listado'!$AB$151:$BA$151,0)),0)+IFERROR(INDEX('Hoja de Trabajo para listado'!$BC$155:$CB$1048576,MATCH($A938,'Hoja de Trabajo para listado'!$BC$155:$BC$1048576,0),MATCH((CUADRO!N$4&amp;$E938),'Hoja de Trabajo para listado'!$BC$151:$CB$151,0)),0)+IFERROR(INDEX('Hoja de Trabajo para listado'!$DE$153:$DG$274,MATCH($A938,'Hoja de Trabajo para listado'!$DE$153:$DE$1048576,0),MATCH((CUADRO!N$4&amp;$E938),'Hoja de Trabajo para listado'!$DE$151:$DG$151,0)),0)+IFERROR(INDEX('Hoja de Trabajo para listado'!$CD$155:$DC$1048576,MATCH($A938,'Hoja de Trabajo para listado'!$CD$155:$CD$1048576,0),MATCH((CUADRO!N$4&amp;$E938),'Hoja de Trabajo para listado'!$CD$151:$DC$151,0)),0)</f>
        <v>0</v>
      </c>
      <c r="O938" s="245">
        <f ca="1">+IFERROR(INDEX('Hoja de Trabajo para listado'!$A$155:$Z$1048576,MATCH($A938,'Hoja de Trabajo para listado'!$A$155:$A$1048576,0),MATCH((CUADRO!O$4&amp;$E938),'Hoja de Trabajo para listado'!$A$151:$Z$151,0)),0)+IFERROR(INDEX('Hoja de Trabajo para listado'!$AB$155:$BA$1048576,MATCH($A938,'Hoja de Trabajo para listado'!$AB$155:$AB$1048576,0),MATCH((CUADRO!O$4&amp;$E938),'Hoja de Trabajo para listado'!$AB$151:$BA$151,0)),0)+IFERROR(INDEX('Hoja de Trabajo para listado'!$BC$155:$CB$1048576,MATCH($A938,'Hoja de Trabajo para listado'!$BC$155:$BC$1048576,0),MATCH((CUADRO!O$4&amp;$E938),'Hoja de Trabajo para listado'!$BC$151:$CB$151,0)),0)+IFERROR(INDEX('Hoja de Trabajo para listado'!$DE$153:$DG$274,MATCH($A938,'Hoja de Trabajo para listado'!$DE$153:$DE$1048576,0),MATCH((CUADRO!O$4&amp;$E938),'Hoja de Trabajo para listado'!$DE$151:$DG$151,0)),0)+IFERROR(INDEX('Hoja de Trabajo para listado'!$CD$155:$DC$1048576,MATCH($A938,'Hoja de Trabajo para listado'!$CD$155:$CD$1048576,0),MATCH((CUADRO!O$4&amp;$E938),'Hoja de Trabajo para listado'!$CD$151:$DC$151,0)),0)</f>
        <v>0</v>
      </c>
      <c r="P938" s="245">
        <f ca="1">+IFERROR(INDEX('Hoja de Trabajo para listado'!$A$155:$Z$1048576,MATCH($A938,'Hoja de Trabajo para listado'!$A$155:$A$1048576,0),MATCH((CUADRO!P$4&amp;$E938),'Hoja de Trabajo para listado'!$A$151:$Z$151,0)),0)+IFERROR(INDEX('Hoja de Trabajo para listado'!$AB$155:$BA$1048576,MATCH($A938,'Hoja de Trabajo para listado'!$AB$155:$AB$1048576,0),MATCH((CUADRO!P$4&amp;$E938),'Hoja de Trabajo para listado'!$AB$151:$BA$151,0)),0)+IFERROR(INDEX('Hoja de Trabajo para listado'!$BC$155:$CB$1048576,MATCH($A938,'Hoja de Trabajo para listado'!$BC$155:$BC$1048576,0),MATCH((CUADRO!P$4&amp;$E938),'Hoja de Trabajo para listado'!$BC$151:$CB$151,0)),0)+IFERROR(INDEX('Hoja de Trabajo para listado'!$DE$153:$DG$274,MATCH($A938,'Hoja de Trabajo para listado'!$DE$153:$DE$1048576,0),MATCH((CUADRO!P$4&amp;$E938),'Hoja de Trabajo para listado'!$DE$151:$DG$151,0)),0)+IFERROR(INDEX('Hoja de Trabajo para listado'!$CD$155:$DC$1048576,MATCH($A938,'Hoja de Trabajo para listado'!$CD$155:$CD$1048576,0),MATCH((CUADRO!P$4&amp;$E938),'Hoja de Trabajo para listado'!$CD$151:$DC$151,0)),0)</f>
        <v>0</v>
      </c>
      <c r="Q938" s="245">
        <f ca="1">+IFERROR(INDEX('Hoja de Trabajo para listado'!$A$155:$Z$1048576,MATCH($A938,'Hoja de Trabajo para listado'!$A$155:$A$1048576,0),MATCH((CUADRO!Q$4&amp;$E938),'Hoja de Trabajo para listado'!$A$151:$Z$151,0)),0)+IFERROR(INDEX('Hoja de Trabajo para listado'!$AB$155:$BA$1048576,MATCH($A938,'Hoja de Trabajo para listado'!$AB$155:$AB$1048576,0),MATCH((CUADRO!Q$4&amp;$E938),'Hoja de Trabajo para listado'!$AB$151:$BA$151,0)),0)+IFERROR(INDEX('Hoja de Trabajo para listado'!$BC$155:$CB$1048576,MATCH($A938,'Hoja de Trabajo para listado'!$BC$155:$BC$1048576,0),MATCH((CUADRO!Q$4&amp;$E938),'Hoja de Trabajo para listado'!$BC$151:$CB$151,0)),0)+IFERROR(INDEX('Hoja de Trabajo para listado'!$DE$153:$DG$274,MATCH($A938,'Hoja de Trabajo para listado'!$DE$153:$DE$1048576,0),MATCH((CUADRO!Q$4&amp;$E938),'Hoja de Trabajo para listado'!$DE$151:$DG$151,0)),0)+IFERROR(INDEX('Hoja de Trabajo para listado'!$CD$155:$DC$1048576,MATCH($A938,'Hoja de Trabajo para listado'!$CD$155:$CD$1048576,0),MATCH((CUADRO!Q$4&amp;$E938),'Hoja de Trabajo para listado'!$CD$151:$DC$151,0)),0)</f>
        <v>0</v>
      </c>
      <c r="R938" s="245">
        <f t="shared" ca="1" si="35"/>
        <v>0</v>
      </c>
      <c r="S938" s="259">
        <f ca="1">+R937+R938</f>
        <v>0</v>
      </c>
      <c r="T938" s="245">
        <f ca="1">+S938</f>
        <v>0</v>
      </c>
      <c r="U938" s="244">
        <f t="shared" si="36"/>
        <v>2</v>
      </c>
      <c r="V938" s="333" t="str">
        <f>+VLOOKUP(A938,bd_lista!$A$3:$E$592,5,FALSE)</f>
        <v>Gobiernos Autonomos Municipales</v>
      </c>
      <c r="W938" s="388"/>
      <c r="X938" s="242">
        <f>+VLOOKUP(A938,[4]Sheet1!$A$13:$D$744,4,FALSE)</f>
        <v>0</v>
      </c>
      <c r="Y938" s="242" t="e">
        <f>+VLOOKUP(X938,bd_lista!$A$3:$C$592,3,FALSE)</f>
        <v>#N/A</v>
      </c>
      <c r="Z938" s="292"/>
      <c r="AA938" s="293"/>
    </row>
    <row r="939" spans="1:27" customFormat="1" ht="15" hidden="1" customHeight="1">
      <c r="A939" s="32">
        <v>1701</v>
      </c>
      <c r="B939" s="392">
        <f>+A939</f>
        <v>1701</v>
      </c>
      <c r="C939" s="247" t="str">
        <f>+VLOOKUP(A939,bd_lista!$A$3:$C$592,3,FALSE)</f>
        <v>Gobierno Autónomo Municipal de Santa Cruz de La Sierra</v>
      </c>
      <c r="D939" s="389" t="str">
        <f>+C939</f>
        <v>Gobierno Autónomo Municipal de Santa Cruz de La Sierra</v>
      </c>
      <c r="E939" s="242" t="s">
        <v>1304</v>
      </c>
      <c r="F939" s="243">
        <f ca="1">+IFERROR(INDEX('Hoja de Trabajo para listado'!$A$155:$Z$1048576,MATCH($A939,'Hoja de Trabajo para listado'!$A$155:$A$1048576,0),MATCH((CUADRO!F$4&amp;$E939),'Hoja de Trabajo para listado'!$A$151:$Z$151,0)),0)+IFERROR(INDEX('Hoja de Trabajo para listado'!$AB$155:$BA$1048576,MATCH($A939,'Hoja de Trabajo para listado'!$AB$155:$AB$1048576,0),MATCH((CUADRO!F$4&amp;$E939),'Hoja de Trabajo para listado'!$AB$151:$BA$151,0)),0)+IFERROR(INDEX('Hoja de Trabajo para listado'!$BC$155:$CB$1048576,MATCH($A939,'Hoja de Trabajo para listado'!$BC$155:$BC$1048576,0),MATCH((CUADRO!F$4&amp;$E939),'Hoja de Trabajo para listado'!$BC$151:$CB$151,0)),0)+IFERROR(INDEX('Hoja de Trabajo para listado'!$DE$153:$DG$274,MATCH($A939,'Hoja de Trabajo para listado'!$DE$153:$DE$1048576,0),MATCH((CUADRO!F$4&amp;$E939),'Hoja de Trabajo para listado'!$DE$151:$DG$151,0)),0)+IFERROR(INDEX('Hoja de Trabajo para listado'!$CD$155:$DC$1048576,MATCH($A939,'Hoja de Trabajo para listado'!$CD$155:$CD$1048576,0),MATCH((CUADRO!F$4&amp;$E939),'Hoja de Trabajo para listado'!$CD$151:$DC$151,0)),0)</f>
        <v>0</v>
      </c>
      <c r="G939" s="243">
        <f ca="1">+IFERROR(INDEX('Hoja de Trabajo para listado'!$A$155:$Z$1048576,MATCH($A939,'Hoja de Trabajo para listado'!$A$155:$A$1048576,0),MATCH((CUADRO!G$4&amp;$E939),'Hoja de Trabajo para listado'!$A$151:$Z$151,0)),0)+IFERROR(INDEX('Hoja de Trabajo para listado'!$AB$155:$BA$1048576,MATCH($A939,'Hoja de Trabajo para listado'!$AB$155:$AB$1048576,0),MATCH((CUADRO!G$4&amp;$E939),'Hoja de Trabajo para listado'!$AB$151:$BA$151,0)),0)+IFERROR(INDEX('Hoja de Trabajo para listado'!$BC$155:$CB$1048576,MATCH($A939,'Hoja de Trabajo para listado'!$BC$155:$BC$1048576,0),MATCH((CUADRO!G$4&amp;$E939),'Hoja de Trabajo para listado'!$BC$151:$CB$151,0)),0)+IFERROR(INDEX('Hoja de Trabajo para listado'!$DE$153:$DG$274,MATCH($A939,'Hoja de Trabajo para listado'!$DE$153:$DE$1048576,0),MATCH((CUADRO!G$4&amp;$E939),'Hoja de Trabajo para listado'!$DE$151:$DG$151,0)),0)+IFERROR(INDEX('Hoja de Trabajo para listado'!$CD$155:$DC$1048576,MATCH($A939,'Hoja de Trabajo para listado'!$CD$155:$CD$1048576,0),MATCH((CUADRO!G$4&amp;$E939),'Hoja de Trabajo para listado'!$CD$151:$DC$151,0)),0)</f>
        <v>0</v>
      </c>
      <c r="H939" s="243">
        <f ca="1">+IFERROR(INDEX('Hoja de Trabajo para listado'!$A$155:$Z$1048576,MATCH($A939,'Hoja de Trabajo para listado'!$A$155:$A$1048576,0),MATCH((CUADRO!H$4&amp;$E939),'Hoja de Trabajo para listado'!$A$151:$Z$151,0)),0)+IFERROR(INDEX('Hoja de Trabajo para listado'!$AB$155:$BA$1048576,MATCH($A939,'Hoja de Trabajo para listado'!$AB$155:$AB$1048576,0),MATCH((CUADRO!H$4&amp;$E939),'Hoja de Trabajo para listado'!$AB$151:$BA$151,0)),0)+IFERROR(INDEX('Hoja de Trabajo para listado'!$BC$155:$CB$1048576,MATCH($A939,'Hoja de Trabajo para listado'!$BC$155:$BC$1048576,0),MATCH((CUADRO!H$4&amp;$E939),'Hoja de Trabajo para listado'!$BC$151:$CB$151,0)),0)+IFERROR(INDEX('Hoja de Trabajo para listado'!$DE$153:$DG$274,MATCH($A939,'Hoja de Trabajo para listado'!$DE$153:$DE$1048576,0),MATCH((CUADRO!H$4&amp;$E939),'Hoja de Trabajo para listado'!$DE$151:$DG$151,0)),0)+IFERROR(INDEX('Hoja de Trabajo para listado'!$CD$155:$DC$1048576,MATCH($A939,'Hoja de Trabajo para listado'!$CD$155:$CD$1048576,0),MATCH((CUADRO!H$4&amp;$E939),'Hoja de Trabajo para listado'!$CD$151:$DC$151,0)),0)</f>
        <v>0</v>
      </c>
      <c r="I939" s="243">
        <f ca="1">+IFERROR(INDEX('Hoja de Trabajo para listado'!$A$155:$Z$1048576,MATCH($A939,'Hoja de Trabajo para listado'!$A$155:$A$1048576,0),MATCH((CUADRO!I$4&amp;$E939),'Hoja de Trabajo para listado'!$A$151:$Z$151,0)),0)+IFERROR(INDEX('Hoja de Trabajo para listado'!$AB$155:$BA$1048576,MATCH($A939,'Hoja de Trabajo para listado'!$AB$155:$AB$1048576,0),MATCH((CUADRO!I$4&amp;$E939),'Hoja de Trabajo para listado'!$AB$151:$BA$151,0)),0)+IFERROR(INDEX('Hoja de Trabajo para listado'!$BC$155:$CB$1048576,MATCH($A939,'Hoja de Trabajo para listado'!$BC$155:$BC$1048576,0),MATCH((CUADRO!I$4&amp;$E939),'Hoja de Trabajo para listado'!$BC$151:$CB$151,0)),0)+IFERROR(INDEX('Hoja de Trabajo para listado'!$DE$153:$DG$274,MATCH($A939,'Hoja de Trabajo para listado'!$DE$153:$DE$1048576,0),MATCH((CUADRO!I$4&amp;$E939),'Hoja de Trabajo para listado'!$DE$151:$DG$151,0)),0)+IFERROR(INDEX('Hoja de Trabajo para listado'!$CD$155:$DC$1048576,MATCH($A939,'Hoja de Trabajo para listado'!$CD$155:$CD$1048576,0),MATCH((CUADRO!I$4&amp;$E939),'Hoja de Trabajo para listado'!$CD$151:$DC$151,0)),0)</f>
        <v>0</v>
      </c>
      <c r="J939" s="243">
        <f ca="1">+IFERROR(INDEX('Hoja de Trabajo para listado'!$A$155:$Z$1048576,MATCH($A939,'Hoja de Trabajo para listado'!$A$155:$A$1048576,0),MATCH((CUADRO!J$4&amp;$E939),'Hoja de Trabajo para listado'!$A$151:$Z$151,0)),0)+IFERROR(INDEX('Hoja de Trabajo para listado'!$AB$155:$BA$1048576,MATCH($A939,'Hoja de Trabajo para listado'!$AB$155:$AB$1048576,0),MATCH((CUADRO!J$4&amp;$E939),'Hoja de Trabajo para listado'!$AB$151:$BA$151,0)),0)+IFERROR(INDEX('Hoja de Trabajo para listado'!$BC$155:$CB$1048576,MATCH($A939,'Hoja de Trabajo para listado'!$BC$155:$BC$1048576,0),MATCH((CUADRO!J$4&amp;$E939),'Hoja de Trabajo para listado'!$BC$151:$CB$151,0)),0)+IFERROR(INDEX('Hoja de Trabajo para listado'!$DE$153:$DG$274,MATCH($A939,'Hoja de Trabajo para listado'!$DE$153:$DE$1048576,0),MATCH((CUADRO!J$4&amp;$E939),'Hoja de Trabajo para listado'!$DE$151:$DG$151,0)),0)+IFERROR(INDEX('Hoja de Trabajo para listado'!$CD$155:$DC$1048576,MATCH($A939,'Hoja de Trabajo para listado'!$CD$155:$CD$1048576,0),MATCH((CUADRO!J$4&amp;$E939),'Hoja de Trabajo para listado'!$CD$151:$DC$151,0)),0)</f>
        <v>0</v>
      </c>
      <c r="K939" s="243">
        <f ca="1">+IFERROR(INDEX('Hoja de Trabajo para listado'!$A$155:$Z$1048576,MATCH($A939,'Hoja de Trabajo para listado'!$A$155:$A$1048576,0),MATCH((CUADRO!K$4&amp;$E939),'Hoja de Trabajo para listado'!$A$151:$Z$151,0)),0)+IFERROR(INDEX('Hoja de Trabajo para listado'!$AB$155:$BA$1048576,MATCH($A939,'Hoja de Trabajo para listado'!$AB$155:$AB$1048576,0),MATCH((CUADRO!K$4&amp;$E939),'Hoja de Trabajo para listado'!$AB$151:$BA$151,0)),0)+IFERROR(INDEX('Hoja de Trabajo para listado'!$BC$155:$CB$1048576,MATCH($A939,'Hoja de Trabajo para listado'!$BC$155:$BC$1048576,0),MATCH((CUADRO!K$4&amp;$E939),'Hoja de Trabajo para listado'!$BC$151:$CB$151,0)),0)+IFERROR(INDEX('Hoja de Trabajo para listado'!$DE$153:$DG$274,MATCH($A939,'Hoja de Trabajo para listado'!$DE$153:$DE$1048576,0),MATCH((CUADRO!K$4&amp;$E939),'Hoja de Trabajo para listado'!$DE$151:$DG$151,0)),0)+IFERROR(INDEX('Hoja de Trabajo para listado'!$CD$155:$DC$1048576,MATCH($A939,'Hoja de Trabajo para listado'!$CD$155:$CD$1048576,0),MATCH((CUADRO!K$4&amp;$E939),'Hoja de Trabajo para listado'!$CD$151:$DC$151,0)),0)</f>
        <v>0</v>
      </c>
      <c r="L939" s="243">
        <f ca="1">+IFERROR(INDEX('Hoja de Trabajo para listado'!$A$155:$Z$1048576,MATCH($A939,'Hoja de Trabajo para listado'!$A$155:$A$1048576,0),MATCH((CUADRO!L$4&amp;$E939),'Hoja de Trabajo para listado'!$A$151:$Z$151,0)),0)+IFERROR(INDEX('Hoja de Trabajo para listado'!$AB$155:$BA$1048576,MATCH($A939,'Hoja de Trabajo para listado'!$AB$155:$AB$1048576,0),MATCH((CUADRO!L$4&amp;$E939),'Hoja de Trabajo para listado'!$AB$151:$BA$151,0)),0)+IFERROR(INDEX('Hoja de Trabajo para listado'!$BC$155:$CB$1048576,MATCH($A939,'Hoja de Trabajo para listado'!$BC$155:$BC$1048576,0),MATCH((CUADRO!L$4&amp;$E939),'Hoja de Trabajo para listado'!$BC$151:$CB$151,0)),0)+IFERROR(INDEX('Hoja de Trabajo para listado'!$DE$153:$DG$274,MATCH($A939,'Hoja de Trabajo para listado'!$DE$153:$DE$1048576,0),MATCH((CUADRO!L$4&amp;$E939),'Hoja de Trabajo para listado'!$DE$151:$DG$151,0)),0)+IFERROR(INDEX('Hoja de Trabajo para listado'!$CD$155:$DC$1048576,MATCH($A939,'Hoja de Trabajo para listado'!$CD$155:$CD$1048576,0),MATCH((CUADRO!L$4&amp;$E939),'Hoja de Trabajo para listado'!$CD$151:$DC$151,0)),0)</f>
        <v>0</v>
      </c>
      <c r="M939" s="243">
        <f ca="1">+IFERROR(INDEX('Hoja de Trabajo para listado'!$A$155:$Z$1048576,MATCH($A939,'Hoja de Trabajo para listado'!$A$155:$A$1048576,0),MATCH((CUADRO!M$4&amp;$E939),'Hoja de Trabajo para listado'!$A$151:$Z$151,0)),0)+IFERROR(INDEX('Hoja de Trabajo para listado'!$AB$155:$BA$1048576,MATCH($A939,'Hoja de Trabajo para listado'!$AB$155:$AB$1048576,0),MATCH((CUADRO!M$4&amp;$E939),'Hoja de Trabajo para listado'!$AB$151:$BA$151,0)),0)+IFERROR(INDEX('Hoja de Trabajo para listado'!$BC$155:$CB$1048576,MATCH($A939,'Hoja de Trabajo para listado'!$BC$155:$BC$1048576,0),MATCH((CUADRO!M$4&amp;$E939),'Hoja de Trabajo para listado'!$BC$151:$CB$151,0)),0)+IFERROR(INDEX('Hoja de Trabajo para listado'!$DE$153:$DG$274,MATCH($A939,'Hoja de Trabajo para listado'!$DE$153:$DE$1048576,0),MATCH((CUADRO!M$4&amp;$E939),'Hoja de Trabajo para listado'!$DE$151:$DG$151,0)),0)+IFERROR(INDEX('Hoja de Trabajo para listado'!$CD$155:$DC$1048576,MATCH($A939,'Hoja de Trabajo para listado'!$CD$155:$CD$1048576,0),MATCH((CUADRO!M$4&amp;$E939),'Hoja de Trabajo para listado'!$CD$151:$DC$151,0)),0)</f>
        <v>0</v>
      </c>
      <c r="N939" s="243">
        <f ca="1">+IFERROR(INDEX('Hoja de Trabajo para listado'!$A$155:$Z$1048576,MATCH($A939,'Hoja de Trabajo para listado'!$A$155:$A$1048576,0),MATCH((CUADRO!N$4&amp;$E939),'Hoja de Trabajo para listado'!$A$151:$Z$151,0)),0)+IFERROR(INDEX('Hoja de Trabajo para listado'!$AB$155:$BA$1048576,MATCH($A939,'Hoja de Trabajo para listado'!$AB$155:$AB$1048576,0),MATCH((CUADRO!N$4&amp;$E939),'Hoja de Trabajo para listado'!$AB$151:$BA$151,0)),0)+IFERROR(INDEX('Hoja de Trabajo para listado'!$BC$155:$CB$1048576,MATCH($A939,'Hoja de Trabajo para listado'!$BC$155:$BC$1048576,0),MATCH((CUADRO!N$4&amp;$E939),'Hoja de Trabajo para listado'!$BC$151:$CB$151,0)),0)+IFERROR(INDEX('Hoja de Trabajo para listado'!$DE$153:$DG$274,MATCH($A939,'Hoja de Trabajo para listado'!$DE$153:$DE$1048576,0),MATCH((CUADRO!N$4&amp;$E939),'Hoja de Trabajo para listado'!$DE$151:$DG$151,0)),0)+IFERROR(INDEX('Hoja de Trabajo para listado'!$CD$155:$DC$1048576,MATCH($A939,'Hoja de Trabajo para listado'!$CD$155:$CD$1048576,0),MATCH((CUADRO!N$4&amp;$E939),'Hoja de Trabajo para listado'!$CD$151:$DC$151,0)),0)</f>
        <v>0</v>
      </c>
      <c r="O939" s="243">
        <f ca="1">+IFERROR(INDEX('Hoja de Trabajo para listado'!$A$155:$Z$1048576,MATCH($A939,'Hoja de Trabajo para listado'!$A$155:$A$1048576,0),MATCH((CUADRO!O$4&amp;$E939),'Hoja de Trabajo para listado'!$A$151:$Z$151,0)),0)+IFERROR(INDEX('Hoja de Trabajo para listado'!$AB$155:$BA$1048576,MATCH($A939,'Hoja de Trabajo para listado'!$AB$155:$AB$1048576,0),MATCH((CUADRO!O$4&amp;$E939),'Hoja de Trabajo para listado'!$AB$151:$BA$151,0)),0)+IFERROR(INDEX('Hoja de Trabajo para listado'!$BC$155:$CB$1048576,MATCH($A939,'Hoja de Trabajo para listado'!$BC$155:$BC$1048576,0),MATCH((CUADRO!O$4&amp;$E939),'Hoja de Trabajo para listado'!$BC$151:$CB$151,0)),0)+IFERROR(INDEX('Hoja de Trabajo para listado'!$DE$153:$DG$274,MATCH($A939,'Hoja de Trabajo para listado'!$DE$153:$DE$1048576,0),MATCH((CUADRO!O$4&amp;$E939),'Hoja de Trabajo para listado'!$DE$151:$DG$151,0)),0)+IFERROR(INDEX('Hoja de Trabajo para listado'!$CD$155:$DC$1048576,MATCH($A939,'Hoja de Trabajo para listado'!$CD$155:$CD$1048576,0),MATCH((CUADRO!O$4&amp;$E939),'Hoja de Trabajo para listado'!$CD$151:$DC$151,0)),0)</f>
        <v>0</v>
      </c>
      <c r="P939" s="243">
        <f ca="1">+IFERROR(INDEX('Hoja de Trabajo para listado'!$A$155:$Z$1048576,MATCH($A939,'Hoja de Trabajo para listado'!$A$155:$A$1048576,0),MATCH((CUADRO!P$4&amp;$E939),'Hoja de Trabajo para listado'!$A$151:$Z$151,0)),0)+IFERROR(INDEX('Hoja de Trabajo para listado'!$AB$155:$BA$1048576,MATCH($A939,'Hoja de Trabajo para listado'!$AB$155:$AB$1048576,0),MATCH((CUADRO!P$4&amp;$E939),'Hoja de Trabajo para listado'!$AB$151:$BA$151,0)),0)+IFERROR(INDEX('Hoja de Trabajo para listado'!$BC$155:$CB$1048576,MATCH($A939,'Hoja de Trabajo para listado'!$BC$155:$BC$1048576,0),MATCH((CUADRO!P$4&amp;$E939),'Hoja de Trabajo para listado'!$BC$151:$CB$151,0)),0)+IFERROR(INDEX('Hoja de Trabajo para listado'!$DE$153:$DG$274,MATCH($A939,'Hoja de Trabajo para listado'!$DE$153:$DE$1048576,0),MATCH((CUADRO!P$4&amp;$E939),'Hoja de Trabajo para listado'!$DE$151:$DG$151,0)),0)+IFERROR(INDEX('Hoja de Trabajo para listado'!$CD$155:$DC$1048576,MATCH($A939,'Hoja de Trabajo para listado'!$CD$155:$CD$1048576,0),MATCH((CUADRO!P$4&amp;$E939),'Hoja de Trabajo para listado'!$CD$151:$DC$151,0)),0)</f>
        <v>0</v>
      </c>
      <c r="Q939" s="243">
        <f ca="1">+IFERROR(INDEX('Hoja de Trabajo para listado'!$A$155:$Z$1048576,MATCH($A939,'Hoja de Trabajo para listado'!$A$155:$A$1048576,0),MATCH((CUADRO!Q$4&amp;$E939),'Hoja de Trabajo para listado'!$A$151:$Z$151,0)),0)+IFERROR(INDEX('Hoja de Trabajo para listado'!$AB$155:$BA$1048576,MATCH($A939,'Hoja de Trabajo para listado'!$AB$155:$AB$1048576,0),MATCH((CUADRO!Q$4&amp;$E939),'Hoja de Trabajo para listado'!$AB$151:$BA$151,0)),0)+IFERROR(INDEX('Hoja de Trabajo para listado'!$BC$155:$CB$1048576,MATCH($A939,'Hoja de Trabajo para listado'!$BC$155:$BC$1048576,0),MATCH((CUADRO!Q$4&amp;$E939),'Hoja de Trabajo para listado'!$BC$151:$CB$151,0)),0)+IFERROR(INDEX('Hoja de Trabajo para listado'!$DE$153:$DG$274,MATCH($A939,'Hoja de Trabajo para listado'!$DE$153:$DE$1048576,0),MATCH((CUADRO!Q$4&amp;$E939),'Hoja de Trabajo para listado'!$DE$151:$DG$151,0)),0)+IFERROR(INDEX('Hoja de Trabajo para listado'!$CD$155:$DC$1048576,MATCH($A939,'Hoja de Trabajo para listado'!$CD$155:$CD$1048576,0),MATCH((CUADRO!Q$4&amp;$E939),'Hoja de Trabajo para listado'!$CD$151:$DC$151,0)),0)</f>
        <v>0</v>
      </c>
      <c r="R939" s="243">
        <f t="shared" ca="1" si="35"/>
        <v>0</v>
      </c>
      <c r="S939" s="249"/>
      <c r="T939" s="243">
        <f ca="1">+T940</f>
        <v>0</v>
      </c>
      <c r="U939" s="242">
        <f t="shared" si="36"/>
        <v>1</v>
      </c>
      <c r="V939" s="333" t="str">
        <f>+VLOOKUP(A939,bd_lista!$A$3:$E$592,5,FALSE)</f>
        <v>Gobiernos Autonomos Municipales</v>
      </c>
      <c r="W939" s="387" t="str">
        <f>+V939</f>
        <v>Gobiernos Autonomos Municipales</v>
      </c>
      <c r="X939" s="242">
        <f>+VLOOKUP(A939,[4]Sheet1!$A$13:$D$744,4,FALSE)</f>
        <v>0</v>
      </c>
      <c r="Y939" s="242" t="e">
        <f>+VLOOKUP(X939,bd_lista!$A$3:$C$592,3,FALSE)</f>
        <v>#N/A</v>
      </c>
      <c r="Z939" s="294">
        <f>+X939</f>
        <v>0</v>
      </c>
      <c r="AA939" s="295" t="e">
        <f>+Y939</f>
        <v>#N/A</v>
      </c>
    </row>
    <row r="940" spans="1:27" customFormat="1" ht="15" hidden="1" customHeight="1">
      <c r="A940" s="32">
        <v>1701</v>
      </c>
      <c r="B940" s="393"/>
      <c r="C940" s="247" t="str">
        <f>+VLOOKUP(A940,bd_lista!$A$3:$C$592,3,FALSE)</f>
        <v>Gobierno Autónomo Municipal de Santa Cruz de La Sierra</v>
      </c>
      <c r="D940" s="390"/>
      <c r="E940" s="244" t="s">
        <v>1305</v>
      </c>
      <c r="F940" s="245">
        <f ca="1">+IFERROR(INDEX('Hoja de Trabajo para listado'!$A$155:$Z$1048576,MATCH($A940,'Hoja de Trabajo para listado'!$A$155:$A$1048576,0),MATCH((CUADRO!F$4&amp;$E940),'Hoja de Trabajo para listado'!$A$151:$Z$151,0)),0)+IFERROR(INDEX('Hoja de Trabajo para listado'!$AB$155:$BA$1048576,MATCH($A940,'Hoja de Trabajo para listado'!$AB$155:$AB$1048576,0),MATCH((CUADRO!F$4&amp;$E940),'Hoja de Trabajo para listado'!$AB$151:$BA$151,0)),0)+IFERROR(INDEX('Hoja de Trabajo para listado'!$BC$155:$CB$1048576,MATCH($A940,'Hoja de Trabajo para listado'!$BC$155:$BC$1048576,0),MATCH((CUADRO!F$4&amp;$E940),'Hoja de Trabajo para listado'!$BC$151:$CB$151,0)),0)+IFERROR(INDEX('Hoja de Trabajo para listado'!$DE$153:$DG$274,MATCH($A940,'Hoja de Trabajo para listado'!$DE$153:$DE$1048576,0),MATCH((CUADRO!F$4&amp;$E940),'Hoja de Trabajo para listado'!$DE$151:$DG$151,0)),0)+IFERROR(INDEX('Hoja de Trabajo para listado'!$CD$155:$DC$1048576,MATCH($A940,'Hoja de Trabajo para listado'!$CD$155:$CD$1048576,0),MATCH((CUADRO!F$4&amp;$E940),'Hoja de Trabajo para listado'!$CD$151:$DC$151,0)),0)</f>
        <v>0</v>
      </c>
      <c r="G940" s="245">
        <f ca="1">+IFERROR(INDEX('Hoja de Trabajo para listado'!$A$155:$Z$1048576,MATCH($A940,'Hoja de Trabajo para listado'!$A$155:$A$1048576,0),MATCH((CUADRO!G$4&amp;$E940),'Hoja de Trabajo para listado'!$A$151:$Z$151,0)),0)+IFERROR(INDEX('Hoja de Trabajo para listado'!$AB$155:$BA$1048576,MATCH($A940,'Hoja de Trabajo para listado'!$AB$155:$AB$1048576,0),MATCH((CUADRO!G$4&amp;$E940),'Hoja de Trabajo para listado'!$AB$151:$BA$151,0)),0)+IFERROR(INDEX('Hoja de Trabajo para listado'!$BC$155:$CB$1048576,MATCH($A940,'Hoja de Trabajo para listado'!$BC$155:$BC$1048576,0),MATCH((CUADRO!G$4&amp;$E940),'Hoja de Trabajo para listado'!$BC$151:$CB$151,0)),0)+IFERROR(INDEX('Hoja de Trabajo para listado'!$DE$153:$DG$274,MATCH($A940,'Hoja de Trabajo para listado'!$DE$153:$DE$1048576,0),MATCH((CUADRO!G$4&amp;$E940),'Hoja de Trabajo para listado'!$DE$151:$DG$151,0)),0)+IFERROR(INDEX('Hoja de Trabajo para listado'!$CD$155:$DC$1048576,MATCH($A940,'Hoja de Trabajo para listado'!$CD$155:$CD$1048576,0),MATCH((CUADRO!G$4&amp;$E940),'Hoja de Trabajo para listado'!$CD$151:$DC$151,0)),0)</f>
        <v>0</v>
      </c>
      <c r="H940" s="245">
        <f ca="1">+IFERROR(INDEX('Hoja de Trabajo para listado'!$A$155:$Z$1048576,MATCH($A940,'Hoja de Trabajo para listado'!$A$155:$A$1048576,0),MATCH((CUADRO!H$4&amp;$E940),'Hoja de Trabajo para listado'!$A$151:$Z$151,0)),0)+IFERROR(INDEX('Hoja de Trabajo para listado'!$AB$155:$BA$1048576,MATCH($A940,'Hoja de Trabajo para listado'!$AB$155:$AB$1048576,0),MATCH((CUADRO!H$4&amp;$E940),'Hoja de Trabajo para listado'!$AB$151:$BA$151,0)),0)+IFERROR(INDEX('Hoja de Trabajo para listado'!$BC$155:$CB$1048576,MATCH($A940,'Hoja de Trabajo para listado'!$BC$155:$BC$1048576,0),MATCH((CUADRO!H$4&amp;$E940),'Hoja de Trabajo para listado'!$BC$151:$CB$151,0)),0)+IFERROR(INDEX('Hoja de Trabajo para listado'!$DE$153:$DG$274,MATCH($A940,'Hoja de Trabajo para listado'!$DE$153:$DE$1048576,0),MATCH((CUADRO!H$4&amp;$E940),'Hoja de Trabajo para listado'!$DE$151:$DG$151,0)),0)+IFERROR(INDEX('Hoja de Trabajo para listado'!$CD$155:$DC$1048576,MATCH($A940,'Hoja de Trabajo para listado'!$CD$155:$CD$1048576,0),MATCH((CUADRO!H$4&amp;$E940),'Hoja de Trabajo para listado'!$CD$151:$DC$151,0)),0)</f>
        <v>0</v>
      </c>
      <c r="I940" s="245">
        <f ca="1">+IFERROR(INDEX('Hoja de Trabajo para listado'!$A$155:$Z$1048576,MATCH($A940,'Hoja de Trabajo para listado'!$A$155:$A$1048576,0),MATCH((CUADRO!I$4&amp;$E940),'Hoja de Trabajo para listado'!$A$151:$Z$151,0)),0)+IFERROR(INDEX('Hoja de Trabajo para listado'!$AB$155:$BA$1048576,MATCH($A940,'Hoja de Trabajo para listado'!$AB$155:$AB$1048576,0),MATCH((CUADRO!I$4&amp;$E940),'Hoja de Trabajo para listado'!$AB$151:$BA$151,0)),0)+IFERROR(INDEX('Hoja de Trabajo para listado'!$BC$155:$CB$1048576,MATCH($A940,'Hoja de Trabajo para listado'!$BC$155:$BC$1048576,0),MATCH((CUADRO!I$4&amp;$E940),'Hoja de Trabajo para listado'!$BC$151:$CB$151,0)),0)+IFERROR(INDEX('Hoja de Trabajo para listado'!$DE$153:$DG$274,MATCH($A940,'Hoja de Trabajo para listado'!$DE$153:$DE$1048576,0),MATCH((CUADRO!I$4&amp;$E940),'Hoja de Trabajo para listado'!$DE$151:$DG$151,0)),0)+IFERROR(INDEX('Hoja de Trabajo para listado'!$CD$155:$DC$1048576,MATCH($A940,'Hoja de Trabajo para listado'!$CD$155:$CD$1048576,0),MATCH((CUADRO!I$4&amp;$E940),'Hoja de Trabajo para listado'!$CD$151:$DC$151,0)),0)</f>
        <v>0</v>
      </c>
      <c r="J940" s="245">
        <f ca="1">+IFERROR(INDEX('Hoja de Trabajo para listado'!$A$155:$Z$1048576,MATCH($A940,'Hoja de Trabajo para listado'!$A$155:$A$1048576,0),MATCH((CUADRO!J$4&amp;$E940),'Hoja de Trabajo para listado'!$A$151:$Z$151,0)),0)+IFERROR(INDEX('Hoja de Trabajo para listado'!$AB$155:$BA$1048576,MATCH($A940,'Hoja de Trabajo para listado'!$AB$155:$AB$1048576,0),MATCH((CUADRO!J$4&amp;$E940),'Hoja de Trabajo para listado'!$AB$151:$BA$151,0)),0)+IFERROR(INDEX('Hoja de Trabajo para listado'!$BC$155:$CB$1048576,MATCH($A940,'Hoja de Trabajo para listado'!$BC$155:$BC$1048576,0),MATCH((CUADRO!J$4&amp;$E940),'Hoja de Trabajo para listado'!$BC$151:$CB$151,0)),0)+IFERROR(INDEX('Hoja de Trabajo para listado'!$DE$153:$DG$274,MATCH($A940,'Hoja de Trabajo para listado'!$DE$153:$DE$1048576,0),MATCH((CUADRO!J$4&amp;$E940),'Hoja de Trabajo para listado'!$DE$151:$DG$151,0)),0)+IFERROR(INDEX('Hoja de Trabajo para listado'!$CD$155:$DC$1048576,MATCH($A940,'Hoja de Trabajo para listado'!$CD$155:$CD$1048576,0),MATCH((CUADRO!J$4&amp;$E940),'Hoja de Trabajo para listado'!$CD$151:$DC$151,0)),0)</f>
        <v>0</v>
      </c>
      <c r="K940" s="245">
        <f ca="1">+IFERROR(INDEX('Hoja de Trabajo para listado'!$A$155:$Z$1048576,MATCH($A940,'Hoja de Trabajo para listado'!$A$155:$A$1048576,0),MATCH((CUADRO!K$4&amp;$E940),'Hoja de Trabajo para listado'!$A$151:$Z$151,0)),0)+IFERROR(INDEX('Hoja de Trabajo para listado'!$AB$155:$BA$1048576,MATCH($A940,'Hoja de Trabajo para listado'!$AB$155:$AB$1048576,0),MATCH((CUADRO!K$4&amp;$E940),'Hoja de Trabajo para listado'!$AB$151:$BA$151,0)),0)+IFERROR(INDEX('Hoja de Trabajo para listado'!$BC$155:$CB$1048576,MATCH($A940,'Hoja de Trabajo para listado'!$BC$155:$BC$1048576,0),MATCH((CUADRO!K$4&amp;$E940),'Hoja de Trabajo para listado'!$BC$151:$CB$151,0)),0)+IFERROR(INDEX('Hoja de Trabajo para listado'!$DE$153:$DG$274,MATCH($A940,'Hoja de Trabajo para listado'!$DE$153:$DE$1048576,0),MATCH((CUADRO!K$4&amp;$E940),'Hoja de Trabajo para listado'!$DE$151:$DG$151,0)),0)+IFERROR(INDEX('Hoja de Trabajo para listado'!$CD$155:$DC$1048576,MATCH($A940,'Hoja de Trabajo para listado'!$CD$155:$CD$1048576,0),MATCH((CUADRO!K$4&amp;$E940),'Hoja de Trabajo para listado'!$CD$151:$DC$151,0)),0)</f>
        <v>0</v>
      </c>
      <c r="L940" s="245">
        <f ca="1">+IFERROR(INDEX('Hoja de Trabajo para listado'!$A$155:$Z$1048576,MATCH($A940,'Hoja de Trabajo para listado'!$A$155:$A$1048576,0),MATCH((CUADRO!L$4&amp;$E940),'Hoja de Trabajo para listado'!$A$151:$Z$151,0)),0)+IFERROR(INDEX('Hoja de Trabajo para listado'!$AB$155:$BA$1048576,MATCH($A940,'Hoja de Trabajo para listado'!$AB$155:$AB$1048576,0),MATCH((CUADRO!L$4&amp;$E940),'Hoja de Trabajo para listado'!$AB$151:$BA$151,0)),0)+IFERROR(INDEX('Hoja de Trabajo para listado'!$BC$155:$CB$1048576,MATCH($A940,'Hoja de Trabajo para listado'!$BC$155:$BC$1048576,0),MATCH((CUADRO!L$4&amp;$E940),'Hoja de Trabajo para listado'!$BC$151:$CB$151,0)),0)+IFERROR(INDEX('Hoja de Trabajo para listado'!$DE$153:$DG$274,MATCH($A940,'Hoja de Trabajo para listado'!$DE$153:$DE$1048576,0),MATCH((CUADRO!L$4&amp;$E940),'Hoja de Trabajo para listado'!$DE$151:$DG$151,0)),0)+IFERROR(INDEX('Hoja de Trabajo para listado'!$CD$155:$DC$1048576,MATCH($A940,'Hoja de Trabajo para listado'!$CD$155:$CD$1048576,0),MATCH((CUADRO!L$4&amp;$E940),'Hoja de Trabajo para listado'!$CD$151:$DC$151,0)),0)</f>
        <v>0</v>
      </c>
      <c r="M940" s="245">
        <f ca="1">+IFERROR(INDEX('Hoja de Trabajo para listado'!$A$155:$Z$1048576,MATCH($A940,'Hoja de Trabajo para listado'!$A$155:$A$1048576,0),MATCH((CUADRO!M$4&amp;$E940),'Hoja de Trabajo para listado'!$A$151:$Z$151,0)),0)+IFERROR(INDEX('Hoja de Trabajo para listado'!$AB$155:$BA$1048576,MATCH($A940,'Hoja de Trabajo para listado'!$AB$155:$AB$1048576,0),MATCH((CUADRO!M$4&amp;$E940),'Hoja de Trabajo para listado'!$AB$151:$BA$151,0)),0)+IFERROR(INDEX('Hoja de Trabajo para listado'!$BC$155:$CB$1048576,MATCH($A940,'Hoja de Trabajo para listado'!$BC$155:$BC$1048576,0),MATCH((CUADRO!M$4&amp;$E940),'Hoja de Trabajo para listado'!$BC$151:$CB$151,0)),0)+IFERROR(INDEX('Hoja de Trabajo para listado'!$DE$153:$DG$274,MATCH($A940,'Hoja de Trabajo para listado'!$DE$153:$DE$1048576,0),MATCH((CUADRO!M$4&amp;$E940),'Hoja de Trabajo para listado'!$DE$151:$DG$151,0)),0)+IFERROR(INDEX('Hoja de Trabajo para listado'!$CD$155:$DC$1048576,MATCH($A940,'Hoja de Trabajo para listado'!$CD$155:$CD$1048576,0),MATCH((CUADRO!M$4&amp;$E940),'Hoja de Trabajo para listado'!$CD$151:$DC$151,0)),0)</f>
        <v>0</v>
      </c>
      <c r="N940" s="245">
        <f ca="1">+IFERROR(INDEX('Hoja de Trabajo para listado'!$A$155:$Z$1048576,MATCH($A940,'Hoja de Trabajo para listado'!$A$155:$A$1048576,0),MATCH((CUADRO!N$4&amp;$E940),'Hoja de Trabajo para listado'!$A$151:$Z$151,0)),0)+IFERROR(INDEX('Hoja de Trabajo para listado'!$AB$155:$BA$1048576,MATCH($A940,'Hoja de Trabajo para listado'!$AB$155:$AB$1048576,0),MATCH((CUADRO!N$4&amp;$E940),'Hoja de Trabajo para listado'!$AB$151:$BA$151,0)),0)+IFERROR(INDEX('Hoja de Trabajo para listado'!$BC$155:$CB$1048576,MATCH($A940,'Hoja de Trabajo para listado'!$BC$155:$BC$1048576,0),MATCH((CUADRO!N$4&amp;$E940),'Hoja de Trabajo para listado'!$BC$151:$CB$151,0)),0)+IFERROR(INDEX('Hoja de Trabajo para listado'!$DE$153:$DG$274,MATCH($A940,'Hoja de Trabajo para listado'!$DE$153:$DE$1048576,0),MATCH((CUADRO!N$4&amp;$E940),'Hoja de Trabajo para listado'!$DE$151:$DG$151,0)),0)+IFERROR(INDEX('Hoja de Trabajo para listado'!$CD$155:$DC$1048576,MATCH($A940,'Hoja de Trabajo para listado'!$CD$155:$CD$1048576,0),MATCH((CUADRO!N$4&amp;$E940),'Hoja de Trabajo para listado'!$CD$151:$DC$151,0)),0)</f>
        <v>0</v>
      </c>
      <c r="O940" s="245">
        <f ca="1">+IFERROR(INDEX('Hoja de Trabajo para listado'!$A$155:$Z$1048576,MATCH($A940,'Hoja de Trabajo para listado'!$A$155:$A$1048576,0),MATCH((CUADRO!O$4&amp;$E940),'Hoja de Trabajo para listado'!$A$151:$Z$151,0)),0)+IFERROR(INDEX('Hoja de Trabajo para listado'!$AB$155:$BA$1048576,MATCH($A940,'Hoja de Trabajo para listado'!$AB$155:$AB$1048576,0),MATCH((CUADRO!O$4&amp;$E940),'Hoja de Trabajo para listado'!$AB$151:$BA$151,0)),0)+IFERROR(INDEX('Hoja de Trabajo para listado'!$BC$155:$CB$1048576,MATCH($A940,'Hoja de Trabajo para listado'!$BC$155:$BC$1048576,0),MATCH((CUADRO!O$4&amp;$E940),'Hoja de Trabajo para listado'!$BC$151:$CB$151,0)),0)+IFERROR(INDEX('Hoja de Trabajo para listado'!$DE$153:$DG$274,MATCH($A940,'Hoja de Trabajo para listado'!$DE$153:$DE$1048576,0),MATCH((CUADRO!O$4&amp;$E940),'Hoja de Trabajo para listado'!$DE$151:$DG$151,0)),0)+IFERROR(INDEX('Hoja de Trabajo para listado'!$CD$155:$DC$1048576,MATCH($A940,'Hoja de Trabajo para listado'!$CD$155:$CD$1048576,0),MATCH((CUADRO!O$4&amp;$E940),'Hoja de Trabajo para listado'!$CD$151:$DC$151,0)),0)</f>
        <v>0</v>
      </c>
      <c r="P940" s="245">
        <f ca="1">+IFERROR(INDEX('Hoja de Trabajo para listado'!$A$155:$Z$1048576,MATCH($A940,'Hoja de Trabajo para listado'!$A$155:$A$1048576,0),MATCH((CUADRO!P$4&amp;$E940),'Hoja de Trabajo para listado'!$A$151:$Z$151,0)),0)+IFERROR(INDEX('Hoja de Trabajo para listado'!$AB$155:$BA$1048576,MATCH($A940,'Hoja de Trabajo para listado'!$AB$155:$AB$1048576,0),MATCH((CUADRO!P$4&amp;$E940),'Hoja de Trabajo para listado'!$AB$151:$BA$151,0)),0)+IFERROR(INDEX('Hoja de Trabajo para listado'!$BC$155:$CB$1048576,MATCH($A940,'Hoja de Trabajo para listado'!$BC$155:$BC$1048576,0),MATCH((CUADRO!P$4&amp;$E940),'Hoja de Trabajo para listado'!$BC$151:$CB$151,0)),0)+IFERROR(INDEX('Hoja de Trabajo para listado'!$DE$153:$DG$274,MATCH($A940,'Hoja de Trabajo para listado'!$DE$153:$DE$1048576,0),MATCH((CUADRO!P$4&amp;$E940),'Hoja de Trabajo para listado'!$DE$151:$DG$151,0)),0)+IFERROR(INDEX('Hoja de Trabajo para listado'!$CD$155:$DC$1048576,MATCH($A940,'Hoja de Trabajo para listado'!$CD$155:$CD$1048576,0),MATCH((CUADRO!P$4&amp;$E940),'Hoja de Trabajo para listado'!$CD$151:$DC$151,0)),0)</f>
        <v>0</v>
      </c>
      <c r="Q940" s="245">
        <f ca="1">+IFERROR(INDEX('Hoja de Trabajo para listado'!$A$155:$Z$1048576,MATCH($A940,'Hoja de Trabajo para listado'!$A$155:$A$1048576,0),MATCH((CUADRO!Q$4&amp;$E940),'Hoja de Trabajo para listado'!$A$151:$Z$151,0)),0)+IFERROR(INDEX('Hoja de Trabajo para listado'!$AB$155:$BA$1048576,MATCH($A940,'Hoja de Trabajo para listado'!$AB$155:$AB$1048576,0),MATCH((CUADRO!Q$4&amp;$E940),'Hoja de Trabajo para listado'!$AB$151:$BA$151,0)),0)+IFERROR(INDEX('Hoja de Trabajo para listado'!$BC$155:$CB$1048576,MATCH($A940,'Hoja de Trabajo para listado'!$BC$155:$BC$1048576,0),MATCH((CUADRO!Q$4&amp;$E940),'Hoja de Trabajo para listado'!$BC$151:$CB$151,0)),0)+IFERROR(INDEX('Hoja de Trabajo para listado'!$DE$153:$DG$274,MATCH($A940,'Hoja de Trabajo para listado'!$DE$153:$DE$1048576,0),MATCH((CUADRO!Q$4&amp;$E940),'Hoja de Trabajo para listado'!$DE$151:$DG$151,0)),0)+IFERROR(INDEX('Hoja de Trabajo para listado'!$CD$155:$DC$1048576,MATCH($A940,'Hoja de Trabajo para listado'!$CD$155:$CD$1048576,0),MATCH((CUADRO!Q$4&amp;$E940),'Hoja de Trabajo para listado'!$CD$151:$DC$151,0)),0)</f>
        <v>0</v>
      </c>
      <c r="R940" s="245">
        <f t="shared" ca="1" si="35"/>
        <v>0</v>
      </c>
      <c r="S940" s="259">
        <f ca="1">+R939+R940</f>
        <v>0</v>
      </c>
      <c r="T940" s="245">
        <f ca="1">+S940</f>
        <v>0</v>
      </c>
      <c r="U940" s="244">
        <f t="shared" si="36"/>
        <v>2</v>
      </c>
      <c r="V940" s="333" t="str">
        <f>+VLOOKUP(A940,bd_lista!$A$3:$E$592,5,FALSE)</f>
        <v>Gobiernos Autonomos Municipales</v>
      </c>
      <c r="W940" s="388"/>
      <c r="X940" s="242">
        <f>+VLOOKUP(A940,[4]Sheet1!$A$13:$D$744,4,FALSE)</f>
        <v>0</v>
      </c>
      <c r="Y940" s="242" t="e">
        <f>+VLOOKUP(X940,bd_lista!$A$3:$C$592,3,FALSE)</f>
        <v>#N/A</v>
      </c>
      <c r="Z940" s="292"/>
      <c r="AA940" s="293"/>
    </row>
    <row r="941" spans="1:27" customFormat="1" ht="15" hidden="1" customHeight="1">
      <c r="A941" s="32">
        <v>1702</v>
      </c>
      <c r="B941" s="392">
        <f>+A941</f>
        <v>1702</v>
      </c>
      <c r="C941" s="247" t="str">
        <f>+VLOOKUP(A941,bd_lista!$A$3:$C$592,3,FALSE)</f>
        <v>Gobierno Autónomo Municipal de Cotoca</v>
      </c>
      <c r="D941" s="389" t="str">
        <f>+C941</f>
        <v>Gobierno Autónomo Municipal de Cotoca</v>
      </c>
      <c r="E941" s="242" t="s">
        <v>1304</v>
      </c>
      <c r="F941" s="243">
        <f ca="1">+IFERROR(INDEX('Hoja de Trabajo para listado'!$A$155:$Z$1048576,MATCH($A941,'Hoja de Trabajo para listado'!$A$155:$A$1048576,0),MATCH((CUADRO!F$4&amp;$E941),'Hoja de Trabajo para listado'!$A$151:$Z$151,0)),0)+IFERROR(INDEX('Hoja de Trabajo para listado'!$AB$155:$BA$1048576,MATCH($A941,'Hoja de Trabajo para listado'!$AB$155:$AB$1048576,0),MATCH((CUADRO!F$4&amp;$E941),'Hoja de Trabajo para listado'!$AB$151:$BA$151,0)),0)+IFERROR(INDEX('Hoja de Trabajo para listado'!$BC$155:$CB$1048576,MATCH($A941,'Hoja de Trabajo para listado'!$BC$155:$BC$1048576,0),MATCH((CUADRO!F$4&amp;$E941),'Hoja de Trabajo para listado'!$BC$151:$CB$151,0)),0)+IFERROR(INDEX('Hoja de Trabajo para listado'!$DE$153:$DG$274,MATCH($A941,'Hoja de Trabajo para listado'!$DE$153:$DE$1048576,0),MATCH((CUADRO!F$4&amp;$E941),'Hoja de Trabajo para listado'!$DE$151:$DG$151,0)),0)+IFERROR(INDEX('Hoja de Trabajo para listado'!$CD$155:$DC$1048576,MATCH($A941,'Hoja de Trabajo para listado'!$CD$155:$CD$1048576,0),MATCH((CUADRO!F$4&amp;$E941),'Hoja de Trabajo para listado'!$CD$151:$DC$151,0)),0)</f>
        <v>0</v>
      </c>
      <c r="G941" s="243">
        <f ca="1">+IFERROR(INDEX('Hoja de Trabajo para listado'!$A$155:$Z$1048576,MATCH($A941,'Hoja de Trabajo para listado'!$A$155:$A$1048576,0),MATCH((CUADRO!G$4&amp;$E941),'Hoja de Trabajo para listado'!$A$151:$Z$151,0)),0)+IFERROR(INDEX('Hoja de Trabajo para listado'!$AB$155:$BA$1048576,MATCH($A941,'Hoja de Trabajo para listado'!$AB$155:$AB$1048576,0),MATCH((CUADRO!G$4&amp;$E941),'Hoja de Trabajo para listado'!$AB$151:$BA$151,0)),0)+IFERROR(INDEX('Hoja de Trabajo para listado'!$BC$155:$CB$1048576,MATCH($A941,'Hoja de Trabajo para listado'!$BC$155:$BC$1048576,0),MATCH((CUADRO!G$4&amp;$E941),'Hoja de Trabajo para listado'!$BC$151:$CB$151,0)),0)+IFERROR(INDEX('Hoja de Trabajo para listado'!$DE$153:$DG$274,MATCH($A941,'Hoja de Trabajo para listado'!$DE$153:$DE$1048576,0),MATCH((CUADRO!G$4&amp;$E941),'Hoja de Trabajo para listado'!$DE$151:$DG$151,0)),0)+IFERROR(INDEX('Hoja de Trabajo para listado'!$CD$155:$DC$1048576,MATCH($A941,'Hoja de Trabajo para listado'!$CD$155:$CD$1048576,0),MATCH((CUADRO!G$4&amp;$E941),'Hoja de Trabajo para listado'!$CD$151:$DC$151,0)),0)</f>
        <v>0</v>
      </c>
      <c r="H941" s="243">
        <f ca="1">+IFERROR(INDEX('Hoja de Trabajo para listado'!$A$155:$Z$1048576,MATCH($A941,'Hoja de Trabajo para listado'!$A$155:$A$1048576,0),MATCH((CUADRO!H$4&amp;$E941),'Hoja de Trabajo para listado'!$A$151:$Z$151,0)),0)+IFERROR(INDEX('Hoja de Trabajo para listado'!$AB$155:$BA$1048576,MATCH($A941,'Hoja de Trabajo para listado'!$AB$155:$AB$1048576,0),MATCH((CUADRO!H$4&amp;$E941),'Hoja de Trabajo para listado'!$AB$151:$BA$151,0)),0)+IFERROR(INDEX('Hoja de Trabajo para listado'!$BC$155:$CB$1048576,MATCH($A941,'Hoja de Trabajo para listado'!$BC$155:$BC$1048576,0),MATCH((CUADRO!H$4&amp;$E941),'Hoja de Trabajo para listado'!$BC$151:$CB$151,0)),0)+IFERROR(INDEX('Hoja de Trabajo para listado'!$DE$153:$DG$274,MATCH($A941,'Hoja de Trabajo para listado'!$DE$153:$DE$1048576,0),MATCH((CUADRO!H$4&amp;$E941),'Hoja de Trabajo para listado'!$DE$151:$DG$151,0)),0)+IFERROR(INDEX('Hoja de Trabajo para listado'!$CD$155:$DC$1048576,MATCH($A941,'Hoja de Trabajo para listado'!$CD$155:$CD$1048576,0),MATCH((CUADRO!H$4&amp;$E941),'Hoja de Trabajo para listado'!$CD$151:$DC$151,0)),0)</f>
        <v>0</v>
      </c>
      <c r="I941" s="243">
        <f ca="1">+IFERROR(INDEX('Hoja de Trabajo para listado'!$A$155:$Z$1048576,MATCH($A941,'Hoja de Trabajo para listado'!$A$155:$A$1048576,0),MATCH((CUADRO!I$4&amp;$E941),'Hoja de Trabajo para listado'!$A$151:$Z$151,0)),0)+IFERROR(INDEX('Hoja de Trabajo para listado'!$AB$155:$BA$1048576,MATCH($A941,'Hoja de Trabajo para listado'!$AB$155:$AB$1048576,0),MATCH((CUADRO!I$4&amp;$E941),'Hoja de Trabajo para listado'!$AB$151:$BA$151,0)),0)+IFERROR(INDEX('Hoja de Trabajo para listado'!$BC$155:$CB$1048576,MATCH($A941,'Hoja de Trabajo para listado'!$BC$155:$BC$1048576,0),MATCH((CUADRO!I$4&amp;$E941),'Hoja de Trabajo para listado'!$BC$151:$CB$151,0)),0)+IFERROR(INDEX('Hoja de Trabajo para listado'!$DE$153:$DG$274,MATCH($A941,'Hoja de Trabajo para listado'!$DE$153:$DE$1048576,0),MATCH((CUADRO!I$4&amp;$E941),'Hoja de Trabajo para listado'!$DE$151:$DG$151,0)),0)+IFERROR(INDEX('Hoja de Trabajo para listado'!$CD$155:$DC$1048576,MATCH($A941,'Hoja de Trabajo para listado'!$CD$155:$CD$1048576,0),MATCH((CUADRO!I$4&amp;$E941),'Hoja de Trabajo para listado'!$CD$151:$DC$151,0)),0)</f>
        <v>0</v>
      </c>
      <c r="J941" s="243">
        <f ca="1">+IFERROR(INDEX('Hoja de Trabajo para listado'!$A$155:$Z$1048576,MATCH($A941,'Hoja de Trabajo para listado'!$A$155:$A$1048576,0),MATCH((CUADRO!J$4&amp;$E941),'Hoja de Trabajo para listado'!$A$151:$Z$151,0)),0)+IFERROR(INDEX('Hoja de Trabajo para listado'!$AB$155:$BA$1048576,MATCH($A941,'Hoja de Trabajo para listado'!$AB$155:$AB$1048576,0),MATCH((CUADRO!J$4&amp;$E941),'Hoja de Trabajo para listado'!$AB$151:$BA$151,0)),0)+IFERROR(INDEX('Hoja de Trabajo para listado'!$BC$155:$CB$1048576,MATCH($A941,'Hoja de Trabajo para listado'!$BC$155:$BC$1048576,0),MATCH((CUADRO!J$4&amp;$E941),'Hoja de Trabajo para listado'!$BC$151:$CB$151,0)),0)+IFERROR(INDEX('Hoja de Trabajo para listado'!$DE$153:$DG$274,MATCH($A941,'Hoja de Trabajo para listado'!$DE$153:$DE$1048576,0),MATCH((CUADRO!J$4&amp;$E941),'Hoja de Trabajo para listado'!$DE$151:$DG$151,0)),0)+IFERROR(INDEX('Hoja de Trabajo para listado'!$CD$155:$DC$1048576,MATCH($A941,'Hoja de Trabajo para listado'!$CD$155:$CD$1048576,0),MATCH((CUADRO!J$4&amp;$E941),'Hoja de Trabajo para listado'!$CD$151:$DC$151,0)),0)</f>
        <v>0</v>
      </c>
      <c r="K941" s="243">
        <f ca="1">+IFERROR(INDEX('Hoja de Trabajo para listado'!$A$155:$Z$1048576,MATCH($A941,'Hoja de Trabajo para listado'!$A$155:$A$1048576,0),MATCH((CUADRO!K$4&amp;$E941),'Hoja de Trabajo para listado'!$A$151:$Z$151,0)),0)+IFERROR(INDEX('Hoja de Trabajo para listado'!$AB$155:$BA$1048576,MATCH($A941,'Hoja de Trabajo para listado'!$AB$155:$AB$1048576,0),MATCH((CUADRO!K$4&amp;$E941),'Hoja de Trabajo para listado'!$AB$151:$BA$151,0)),0)+IFERROR(INDEX('Hoja de Trabajo para listado'!$BC$155:$CB$1048576,MATCH($A941,'Hoja de Trabajo para listado'!$BC$155:$BC$1048576,0),MATCH((CUADRO!K$4&amp;$E941),'Hoja de Trabajo para listado'!$BC$151:$CB$151,0)),0)+IFERROR(INDEX('Hoja de Trabajo para listado'!$DE$153:$DG$274,MATCH($A941,'Hoja de Trabajo para listado'!$DE$153:$DE$1048576,0),MATCH((CUADRO!K$4&amp;$E941),'Hoja de Trabajo para listado'!$DE$151:$DG$151,0)),0)+IFERROR(INDEX('Hoja de Trabajo para listado'!$CD$155:$DC$1048576,MATCH($A941,'Hoja de Trabajo para listado'!$CD$155:$CD$1048576,0),MATCH((CUADRO!K$4&amp;$E941),'Hoja de Trabajo para listado'!$CD$151:$DC$151,0)),0)</f>
        <v>0</v>
      </c>
      <c r="L941" s="243">
        <f ca="1">+IFERROR(INDEX('Hoja de Trabajo para listado'!$A$155:$Z$1048576,MATCH($A941,'Hoja de Trabajo para listado'!$A$155:$A$1048576,0),MATCH((CUADRO!L$4&amp;$E941),'Hoja de Trabajo para listado'!$A$151:$Z$151,0)),0)+IFERROR(INDEX('Hoja de Trabajo para listado'!$AB$155:$BA$1048576,MATCH($A941,'Hoja de Trabajo para listado'!$AB$155:$AB$1048576,0),MATCH((CUADRO!L$4&amp;$E941),'Hoja de Trabajo para listado'!$AB$151:$BA$151,0)),0)+IFERROR(INDEX('Hoja de Trabajo para listado'!$BC$155:$CB$1048576,MATCH($A941,'Hoja de Trabajo para listado'!$BC$155:$BC$1048576,0),MATCH((CUADRO!L$4&amp;$E941),'Hoja de Trabajo para listado'!$BC$151:$CB$151,0)),0)+IFERROR(INDEX('Hoja de Trabajo para listado'!$DE$153:$DG$274,MATCH($A941,'Hoja de Trabajo para listado'!$DE$153:$DE$1048576,0),MATCH((CUADRO!L$4&amp;$E941),'Hoja de Trabajo para listado'!$DE$151:$DG$151,0)),0)+IFERROR(INDEX('Hoja de Trabajo para listado'!$CD$155:$DC$1048576,MATCH($A941,'Hoja de Trabajo para listado'!$CD$155:$CD$1048576,0),MATCH((CUADRO!L$4&amp;$E941),'Hoja de Trabajo para listado'!$CD$151:$DC$151,0)),0)</f>
        <v>0</v>
      </c>
      <c r="M941" s="243">
        <f ca="1">+IFERROR(INDEX('Hoja de Trabajo para listado'!$A$155:$Z$1048576,MATCH($A941,'Hoja de Trabajo para listado'!$A$155:$A$1048576,0),MATCH((CUADRO!M$4&amp;$E941),'Hoja de Trabajo para listado'!$A$151:$Z$151,0)),0)+IFERROR(INDEX('Hoja de Trabajo para listado'!$AB$155:$BA$1048576,MATCH($A941,'Hoja de Trabajo para listado'!$AB$155:$AB$1048576,0),MATCH((CUADRO!M$4&amp;$E941),'Hoja de Trabajo para listado'!$AB$151:$BA$151,0)),0)+IFERROR(INDEX('Hoja de Trabajo para listado'!$BC$155:$CB$1048576,MATCH($A941,'Hoja de Trabajo para listado'!$BC$155:$BC$1048576,0),MATCH((CUADRO!M$4&amp;$E941),'Hoja de Trabajo para listado'!$BC$151:$CB$151,0)),0)+IFERROR(INDEX('Hoja de Trabajo para listado'!$DE$153:$DG$274,MATCH($A941,'Hoja de Trabajo para listado'!$DE$153:$DE$1048576,0),MATCH((CUADRO!M$4&amp;$E941),'Hoja de Trabajo para listado'!$DE$151:$DG$151,0)),0)+IFERROR(INDEX('Hoja de Trabajo para listado'!$CD$155:$DC$1048576,MATCH($A941,'Hoja de Trabajo para listado'!$CD$155:$CD$1048576,0),MATCH((CUADRO!M$4&amp;$E941),'Hoja de Trabajo para listado'!$CD$151:$DC$151,0)),0)</f>
        <v>0</v>
      </c>
      <c r="N941" s="243">
        <f ca="1">+IFERROR(INDEX('Hoja de Trabajo para listado'!$A$155:$Z$1048576,MATCH($A941,'Hoja de Trabajo para listado'!$A$155:$A$1048576,0),MATCH((CUADRO!N$4&amp;$E941),'Hoja de Trabajo para listado'!$A$151:$Z$151,0)),0)+IFERROR(INDEX('Hoja de Trabajo para listado'!$AB$155:$BA$1048576,MATCH($A941,'Hoja de Trabajo para listado'!$AB$155:$AB$1048576,0),MATCH((CUADRO!N$4&amp;$E941),'Hoja de Trabajo para listado'!$AB$151:$BA$151,0)),0)+IFERROR(INDEX('Hoja de Trabajo para listado'!$BC$155:$CB$1048576,MATCH($A941,'Hoja de Trabajo para listado'!$BC$155:$BC$1048576,0),MATCH((CUADRO!N$4&amp;$E941),'Hoja de Trabajo para listado'!$BC$151:$CB$151,0)),0)+IFERROR(INDEX('Hoja de Trabajo para listado'!$DE$153:$DG$274,MATCH($A941,'Hoja de Trabajo para listado'!$DE$153:$DE$1048576,0),MATCH((CUADRO!N$4&amp;$E941),'Hoja de Trabajo para listado'!$DE$151:$DG$151,0)),0)+IFERROR(INDEX('Hoja de Trabajo para listado'!$CD$155:$DC$1048576,MATCH($A941,'Hoja de Trabajo para listado'!$CD$155:$CD$1048576,0),MATCH((CUADRO!N$4&amp;$E941),'Hoja de Trabajo para listado'!$CD$151:$DC$151,0)),0)</f>
        <v>0</v>
      </c>
      <c r="O941" s="243">
        <f ca="1">+IFERROR(INDEX('Hoja de Trabajo para listado'!$A$155:$Z$1048576,MATCH($A941,'Hoja de Trabajo para listado'!$A$155:$A$1048576,0),MATCH((CUADRO!O$4&amp;$E941),'Hoja de Trabajo para listado'!$A$151:$Z$151,0)),0)+IFERROR(INDEX('Hoja de Trabajo para listado'!$AB$155:$BA$1048576,MATCH($A941,'Hoja de Trabajo para listado'!$AB$155:$AB$1048576,0),MATCH((CUADRO!O$4&amp;$E941),'Hoja de Trabajo para listado'!$AB$151:$BA$151,0)),0)+IFERROR(INDEX('Hoja de Trabajo para listado'!$BC$155:$CB$1048576,MATCH($A941,'Hoja de Trabajo para listado'!$BC$155:$BC$1048576,0),MATCH((CUADRO!O$4&amp;$E941),'Hoja de Trabajo para listado'!$BC$151:$CB$151,0)),0)+IFERROR(INDEX('Hoja de Trabajo para listado'!$DE$153:$DG$274,MATCH($A941,'Hoja de Trabajo para listado'!$DE$153:$DE$1048576,0),MATCH((CUADRO!O$4&amp;$E941),'Hoja de Trabajo para listado'!$DE$151:$DG$151,0)),0)+IFERROR(INDEX('Hoja de Trabajo para listado'!$CD$155:$DC$1048576,MATCH($A941,'Hoja de Trabajo para listado'!$CD$155:$CD$1048576,0),MATCH((CUADRO!O$4&amp;$E941),'Hoja de Trabajo para listado'!$CD$151:$DC$151,0)),0)</f>
        <v>0</v>
      </c>
      <c r="P941" s="243">
        <f ca="1">+IFERROR(INDEX('Hoja de Trabajo para listado'!$A$155:$Z$1048576,MATCH($A941,'Hoja de Trabajo para listado'!$A$155:$A$1048576,0),MATCH((CUADRO!P$4&amp;$E941),'Hoja de Trabajo para listado'!$A$151:$Z$151,0)),0)+IFERROR(INDEX('Hoja de Trabajo para listado'!$AB$155:$BA$1048576,MATCH($A941,'Hoja de Trabajo para listado'!$AB$155:$AB$1048576,0),MATCH((CUADRO!P$4&amp;$E941),'Hoja de Trabajo para listado'!$AB$151:$BA$151,0)),0)+IFERROR(INDEX('Hoja de Trabajo para listado'!$BC$155:$CB$1048576,MATCH($A941,'Hoja de Trabajo para listado'!$BC$155:$BC$1048576,0),MATCH((CUADRO!P$4&amp;$E941),'Hoja de Trabajo para listado'!$BC$151:$CB$151,0)),0)+IFERROR(INDEX('Hoja de Trabajo para listado'!$DE$153:$DG$274,MATCH($A941,'Hoja de Trabajo para listado'!$DE$153:$DE$1048576,0),MATCH((CUADRO!P$4&amp;$E941),'Hoja de Trabajo para listado'!$DE$151:$DG$151,0)),0)+IFERROR(INDEX('Hoja de Trabajo para listado'!$CD$155:$DC$1048576,MATCH($A941,'Hoja de Trabajo para listado'!$CD$155:$CD$1048576,0),MATCH((CUADRO!P$4&amp;$E941),'Hoja de Trabajo para listado'!$CD$151:$DC$151,0)),0)</f>
        <v>0</v>
      </c>
      <c r="Q941" s="243">
        <f ca="1">+IFERROR(INDEX('Hoja de Trabajo para listado'!$A$155:$Z$1048576,MATCH($A941,'Hoja de Trabajo para listado'!$A$155:$A$1048576,0),MATCH((CUADRO!Q$4&amp;$E941),'Hoja de Trabajo para listado'!$A$151:$Z$151,0)),0)+IFERROR(INDEX('Hoja de Trabajo para listado'!$AB$155:$BA$1048576,MATCH($A941,'Hoja de Trabajo para listado'!$AB$155:$AB$1048576,0),MATCH((CUADRO!Q$4&amp;$E941),'Hoja de Trabajo para listado'!$AB$151:$BA$151,0)),0)+IFERROR(INDEX('Hoja de Trabajo para listado'!$BC$155:$CB$1048576,MATCH($A941,'Hoja de Trabajo para listado'!$BC$155:$BC$1048576,0),MATCH((CUADRO!Q$4&amp;$E941),'Hoja de Trabajo para listado'!$BC$151:$CB$151,0)),0)+IFERROR(INDEX('Hoja de Trabajo para listado'!$DE$153:$DG$274,MATCH($A941,'Hoja de Trabajo para listado'!$DE$153:$DE$1048576,0),MATCH((CUADRO!Q$4&amp;$E941),'Hoja de Trabajo para listado'!$DE$151:$DG$151,0)),0)+IFERROR(INDEX('Hoja de Trabajo para listado'!$CD$155:$DC$1048576,MATCH($A941,'Hoja de Trabajo para listado'!$CD$155:$CD$1048576,0),MATCH((CUADRO!Q$4&amp;$E941),'Hoja de Trabajo para listado'!$CD$151:$DC$151,0)),0)</f>
        <v>0</v>
      </c>
      <c r="R941" s="243">
        <f t="shared" ca="1" si="35"/>
        <v>0</v>
      </c>
      <c r="S941" s="249"/>
      <c r="T941" s="243">
        <f ca="1">+T942</f>
        <v>0</v>
      </c>
      <c r="U941" s="242">
        <f t="shared" si="36"/>
        <v>1</v>
      </c>
      <c r="V941" s="333" t="str">
        <f>+VLOOKUP(A941,bd_lista!$A$3:$E$592,5,FALSE)</f>
        <v>Gobiernos Autonomos Municipales</v>
      </c>
      <c r="W941" s="387" t="str">
        <f>+V941</f>
        <v>Gobiernos Autonomos Municipales</v>
      </c>
      <c r="X941" s="242">
        <f>+VLOOKUP(A941,[4]Sheet1!$A$13:$D$744,4,FALSE)</f>
        <v>0</v>
      </c>
      <c r="Y941" s="242" t="e">
        <f>+VLOOKUP(X941,bd_lista!$A$3:$C$592,3,FALSE)</f>
        <v>#N/A</v>
      </c>
      <c r="Z941" s="294">
        <f>+X941</f>
        <v>0</v>
      </c>
      <c r="AA941" s="295" t="e">
        <f>+Y941</f>
        <v>#N/A</v>
      </c>
    </row>
    <row r="942" spans="1:27" customFormat="1" ht="15" hidden="1" customHeight="1">
      <c r="A942" s="32">
        <v>1702</v>
      </c>
      <c r="B942" s="393"/>
      <c r="C942" s="247" t="str">
        <f>+VLOOKUP(A942,bd_lista!$A$3:$C$592,3,FALSE)</f>
        <v>Gobierno Autónomo Municipal de Cotoca</v>
      </c>
      <c r="D942" s="390"/>
      <c r="E942" s="244" t="s">
        <v>1305</v>
      </c>
      <c r="F942" s="245">
        <f ca="1">+IFERROR(INDEX('Hoja de Trabajo para listado'!$A$155:$Z$1048576,MATCH($A942,'Hoja de Trabajo para listado'!$A$155:$A$1048576,0),MATCH((CUADRO!F$4&amp;$E942),'Hoja de Trabajo para listado'!$A$151:$Z$151,0)),0)+IFERROR(INDEX('Hoja de Trabajo para listado'!$AB$155:$BA$1048576,MATCH($A942,'Hoja de Trabajo para listado'!$AB$155:$AB$1048576,0),MATCH((CUADRO!F$4&amp;$E942),'Hoja de Trabajo para listado'!$AB$151:$BA$151,0)),0)+IFERROR(INDEX('Hoja de Trabajo para listado'!$BC$155:$CB$1048576,MATCH($A942,'Hoja de Trabajo para listado'!$BC$155:$BC$1048576,0),MATCH((CUADRO!F$4&amp;$E942),'Hoja de Trabajo para listado'!$BC$151:$CB$151,0)),0)+IFERROR(INDEX('Hoja de Trabajo para listado'!$DE$153:$DG$274,MATCH($A942,'Hoja de Trabajo para listado'!$DE$153:$DE$1048576,0),MATCH((CUADRO!F$4&amp;$E942),'Hoja de Trabajo para listado'!$DE$151:$DG$151,0)),0)+IFERROR(INDEX('Hoja de Trabajo para listado'!$CD$155:$DC$1048576,MATCH($A942,'Hoja de Trabajo para listado'!$CD$155:$CD$1048576,0),MATCH((CUADRO!F$4&amp;$E942),'Hoja de Trabajo para listado'!$CD$151:$DC$151,0)),0)</f>
        <v>0</v>
      </c>
      <c r="G942" s="245">
        <f ca="1">+IFERROR(INDEX('Hoja de Trabajo para listado'!$A$155:$Z$1048576,MATCH($A942,'Hoja de Trabajo para listado'!$A$155:$A$1048576,0),MATCH((CUADRO!G$4&amp;$E942),'Hoja de Trabajo para listado'!$A$151:$Z$151,0)),0)+IFERROR(INDEX('Hoja de Trabajo para listado'!$AB$155:$BA$1048576,MATCH($A942,'Hoja de Trabajo para listado'!$AB$155:$AB$1048576,0),MATCH((CUADRO!G$4&amp;$E942),'Hoja de Trabajo para listado'!$AB$151:$BA$151,0)),0)+IFERROR(INDEX('Hoja de Trabajo para listado'!$BC$155:$CB$1048576,MATCH($A942,'Hoja de Trabajo para listado'!$BC$155:$BC$1048576,0),MATCH((CUADRO!G$4&amp;$E942),'Hoja de Trabajo para listado'!$BC$151:$CB$151,0)),0)+IFERROR(INDEX('Hoja de Trabajo para listado'!$DE$153:$DG$274,MATCH($A942,'Hoja de Trabajo para listado'!$DE$153:$DE$1048576,0),MATCH((CUADRO!G$4&amp;$E942),'Hoja de Trabajo para listado'!$DE$151:$DG$151,0)),0)+IFERROR(INDEX('Hoja de Trabajo para listado'!$CD$155:$DC$1048576,MATCH($A942,'Hoja de Trabajo para listado'!$CD$155:$CD$1048576,0),MATCH((CUADRO!G$4&amp;$E942),'Hoja de Trabajo para listado'!$CD$151:$DC$151,0)),0)</f>
        <v>0</v>
      </c>
      <c r="H942" s="245">
        <f ca="1">+IFERROR(INDEX('Hoja de Trabajo para listado'!$A$155:$Z$1048576,MATCH($A942,'Hoja de Trabajo para listado'!$A$155:$A$1048576,0),MATCH((CUADRO!H$4&amp;$E942),'Hoja de Trabajo para listado'!$A$151:$Z$151,0)),0)+IFERROR(INDEX('Hoja de Trabajo para listado'!$AB$155:$BA$1048576,MATCH($A942,'Hoja de Trabajo para listado'!$AB$155:$AB$1048576,0),MATCH((CUADRO!H$4&amp;$E942),'Hoja de Trabajo para listado'!$AB$151:$BA$151,0)),0)+IFERROR(INDEX('Hoja de Trabajo para listado'!$BC$155:$CB$1048576,MATCH($A942,'Hoja de Trabajo para listado'!$BC$155:$BC$1048576,0),MATCH((CUADRO!H$4&amp;$E942),'Hoja de Trabajo para listado'!$BC$151:$CB$151,0)),0)+IFERROR(INDEX('Hoja de Trabajo para listado'!$DE$153:$DG$274,MATCH($A942,'Hoja de Trabajo para listado'!$DE$153:$DE$1048576,0),MATCH((CUADRO!H$4&amp;$E942),'Hoja de Trabajo para listado'!$DE$151:$DG$151,0)),0)+IFERROR(INDEX('Hoja de Trabajo para listado'!$CD$155:$DC$1048576,MATCH($A942,'Hoja de Trabajo para listado'!$CD$155:$CD$1048576,0),MATCH((CUADRO!H$4&amp;$E942),'Hoja de Trabajo para listado'!$CD$151:$DC$151,0)),0)</f>
        <v>0</v>
      </c>
      <c r="I942" s="245">
        <f ca="1">+IFERROR(INDEX('Hoja de Trabajo para listado'!$A$155:$Z$1048576,MATCH($A942,'Hoja de Trabajo para listado'!$A$155:$A$1048576,0),MATCH((CUADRO!I$4&amp;$E942),'Hoja de Trabajo para listado'!$A$151:$Z$151,0)),0)+IFERROR(INDEX('Hoja de Trabajo para listado'!$AB$155:$BA$1048576,MATCH($A942,'Hoja de Trabajo para listado'!$AB$155:$AB$1048576,0),MATCH((CUADRO!I$4&amp;$E942),'Hoja de Trabajo para listado'!$AB$151:$BA$151,0)),0)+IFERROR(INDEX('Hoja de Trabajo para listado'!$BC$155:$CB$1048576,MATCH($A942,'Hoja de Trabajo para listado'!$BC$155:$BC$1048576,0),MATCH((CUADRO!I$4&amp;$E942),'Hoja de Trabajo para listado'!$BC$151:$CB$151,0)),0)+IFERROR(INDEX('Hoja de Trabajo para listado'!$DE$153:$DG$274,MATCH($A942,'Hoja de Trabajo para listado'!$DE$153:$DE$1048576,0),MATCH((CUADRO!I$4&amp;$E942),'Hoja de Trabajo para listado'!$DE$151:$DG$151,0)),0)+IFERROR(INDEX('Hoja de Trabajo para listado'!$CD$155:$DC$1048576,MATCH($A942,'Hoja de Trabajo para listado'!$CD$155:$CD$1048576,0),MATCH((CUADRO!I$4&amp;$E942),'Hoja de Trabajo para listado'!$CD$151:$DC$151,0)),0)</f>
        <v>0</v>
      </c>
      <c r="J942" s="245">
        <f ca="1">+IFERROR(INDEX('Hoja de Trabajo para listado'!$A$155:$Z$1048576,MATCH($A942,'Hoja de Trabajo para listado'!$A$155:$A$1048576,0),MATCH((CUADRO!J$4&amp;$E942),'Hoja de Trabajo para listado'!$A$151:$Z$151,0)),0)+IFERROR(INDEX('Hoja de Trabajo para listado'!$AB$155:$BA$1048576,MATCH($A942,'Hoja de Trabajo para listado'!$AB$155:$AB$1048576,0),MATCH((CUADRO!J$4&amp;$E942),'Hoja de Trabajo para listado'!$AB$151:$BA$151,0)),0)+IFERROR(INDEX('Hoja de Trabajo para listado'!$BC$155:$CB$1048576,MATCH($A942,'Hoja de Trabajo para listado'!$BC$155:$BC$1048576,0),MATCH((CUADRO!J$4&amp;$E942),'Hoja de Trabajo para listado'!$BC$151:$CB$151,0)),0)+IFERROR(INDEX('Hoja de Trabajo para listado'!$DE$153:$DG$274,MATCH($A942,'Hoja de Trabajo para listado'!$DE$153:$DE$1048576,0),MATCH((CUADRO!J$4&amp;$E942),'Hoja de Trabajo para listado'!$DE$151:$DG$151,0)),0)+IFERROR(INDEX('Hoja de Trabajo para listado'!$CD$155:$DC$1048576,MATCH($A942,'Hoja de Trabajo para listado'!$CD$155:$CD$1048576,0),MATCH((CUADRO!J$4&amp;$E942),'Hoja de Trabajo para listado'!$CD$151:$DC$151,0)),0)</f>
        <v>0</v>
      </c>
      <c r="K942" s="245">
        <f ca="1">+IFERROR(INDEX('Hoja de Trabajo para listado'!$A$155:$Z$1048576,MATCH($A942,'Hoja de Trabajo para listado'!$A$155:$A$1048576,0),MATCH((CUADRO!K$4&amp;$E942),'Hoja de Trabajo para listado'!$A$151:$Z$151,0)),0)+IFERROR(INDEX('Hoja de Trabajo para listado'!$AB$155:$BA$1048576,MATCH($A942,'Hoja de Trabajo para listado'!$AB$155:$AB$1048576,0),MATCH((CUADRO!K$4&amp;$E942),'Hoja de Trabajo para listado'!$AB$151:$BA$151,0)),0)+IFERROR(INDEX('Hoja de Trabajo para listado'!$BC$155:$CB$1048576,MATCH($A942,'Hoja de Trabajo para listado'!$BC$155:$BC$1048576,0),MATCH((CUADRO!K$4&amp;$E942),'Hoja de Trabajo para listado'!$BC$151:$CB$151,0)),0)+IFERROR(INDEX('Hoja de Trabajo para listado'!$DE$153:$DG$274,MATCH($A942,'Hoja de Trabajo para listado'!$DE$153:$DE$1048576,0),MATCH((CUADRO!K$4&amp;$E942),'Hoja de Trabajo para listado'!$DE$151:$DG$151,0)),0)+IFERROR(INDEX('Hoja de Trabajo para listado'!$CD$155:$DC$1048576,MATCH($A942,'Hoja de Trabajo para listado'!$CD$155:$CD$1048576,0),MATCH((CUADRO!K$4&amp;$E942),'Hoja de Trabajo para listado'!$CD$151:$DC$151,0)),0)</f>
        <v>0</v>
      </c>
      <c r="L942" s="245">
        <f ca="1">+IFERROR(INDEX('Hoja de Trabajo para listado'!$A$155:$Z$1048576,MATCH($A942,'Hoja de Trabajo para listado'!$A$155:$A$1048576,0),MATCH((CUADRO!L$4&amp;$E942),'Hoja de Trabajo para listado'!$A$151:$Z$151,0)),0)+IFERROR(INDEX('Hoja de Trabajo para listado'!$AB$155:$BA$1048576,MATCH($A942,'Hoja de Trabajo para listado'!$AB$155:$AB$1048576,0),MATCH((CUADRO!L$4&amp;$E942),'Hoja de Trabajo para listado'!$AB$151:$BA$151,0)),0)+IFERROR(INDEX('Hoja de Trabajo para listado'!$BC$155:$CB$1048576,MATCH($A942,'Hoja de Trabajo para listado'!$BC$155:$BC$1048576,0),MATCH((CUADRO!L$4&amp;$E942),'Hoja de Trabajo para listado'!$BC$151:$CB$151,0)),0)+IFERROR(INDEX('Hoja de Trabajo para listado'!$DE$153:$DG$274,MATCH($A942,'Hoja de Trabajo para listado'!$DE$153:$DE$1048576,0),MATCH((CUADRO!L$4&amp;$E942),'Hoja de Trabajo para listado'!$DE$151:$DG$151,0)),0)+IFERROR(INDEX('Hoja de Trabajo para listado'!$CD$155:$DC$1048576,MATCH($A942,'Hoja de Trabajo para listado'!$CD$155:$CD$1048576,0),MATCH((CUADRO!L$4&amp;$E942),'Hoja de Trabajo para listado'!$CD$151:$DC$151,0)),0)</f>
        <v>0</v>
      </c>
      <c r="M942" s="245">
        <f ca="1">+IFERROR(INDEX('Hoja de Trabajo para listado'!$A$155:$Z$1048576,MATCH($A942,'Hoja de Trabajo para listado'!$A$155:$A$1048576,0),MATCH((CUADRO!M$4&amp;$E942),'Hoja de Trabajo para listado'!$A$151:$Z$151,0)),0)+IFERROR(INDEX('Hoja de Trabajo para listado'!$AB$155:$BA$1048576,MATCH($A942,'Hoja de Trabajo para listado'!$AB$155:$AB$1048576,0),MATCH((CUADRO!M$4&amp;$E942),'Hoja de Trabajo para listado'!$AB$151:$BA$151,0)),0)+IFERROR(INDEX('Hoja de Trabajo para listado'!$BC$155:$CB$1048576,MATCH($A942,'Hoja de Trabajo para listado'!$BC$155:$BC$1048576,0),MATCH((CUADRO!M$4&amp;$E942),'Hoja de Trabajo para listado'!$BC$151:$CB$151,0)),0)+IFERROR(INDEX('Hoja de Trabajo para listado'!$DE$153:$DG$274,MATCH($A942,'Hoja de Trabajo para listado'!$DE$153:$DE$1048576,0),MATCH((CUADRO!M$4&amp;$E942),'Hoja de Trabajo para listado'!$DE$151:$DG$151,0)),0)+IFERROR(INDEX('Hoja de Trabajo para listado'!$CD$155:$DC$1048576,MATCH($A942,'Hoja de Trabajo para listado'!$CD$155:$CD$1048576,0),MATCH((CUADRO!M$4&amp;$E942),'Hoja de Trabajo para listado'!$CD$151:$DC$151,0)),0)</f>
        <v>0</v>
      </c>
      <c r="N942" s="245">
        <f ca="1">+IFERROR(INDEX('Hoja de Trabajo para listado'!$A$155:$Z$1048576,MATCH($A942,'Hoja de Trabajo para listado'!$A$155:$A$1048576,0),MATCH((CUADRO!N$4&amp;$E942),'Hoja de Trabajo para listado'!$A$151:$Z$151,0)),0)+IFERROR(INDEX('Hoja de Trabajo para listado'!$AB$155:$BA$1048576,MATCH($A942,'Hoja de Trabajo para listado'!$AB$155:$AB$1048576,0),MATCH((CUADRO!N$4&amp;$E942),'Hoja de Trabajo para listado'!$AB$151:$BA$151,0)),0)+IFERROR(INDEX('Hoja de Trabajo para listado'!$BC$155:$CB$1048576,MATCH($A942,'Hoja de Trabajo para listado'!$BC$155:$BC$1048576,0),MATCH((CUADRO!N$4&amp;$E942),'Hoja de Trabajo para listado'!$BC$151:$CB$151,0)),0)+IFERROR(INDEX('Hoja de Trabajo para listado'!$DE$153:$DG$274,MATCH($A942,'Hoja de Trabajo para listado'!$DE$153:$DE$1048576,0),MATCH((CUADRO!N$4&amp;$E942),'Hoja de Trabajo para listado'!$DE$151:$DG$151,0)),0)+IFERROR(INDEX('Hoja de Trabajo para listado'!$CD$155:$DC$1048576,MATCH($A942,'Hoja de Trabajo para listado'!$CD$155:$CD$1048576,0),MATCH((CUADRO!N$4&amp;$E942),'Hoja de Trabajo para listado'!$CD$151:$DC$151,0)),0)</f>
        <v>0</v>
      </c>
      <c r="O942" s="245">
        <f ca="1">+IFERROR(INDEX('Hoja de Trabajo para listado'!$A$155:$Z$1048576,MATCH($A942,'Hoja de Trabajo para listado'!$A$155:$A$1048576,0),MATCH((CUADRO!O$4&amp;$E942),'Hoja de Trabajo para listado'!$A$151:$Z$151,0)),0)+IFERROR(INDEX('Hoja de Trabajo para listado'!$AB$155:$BA$1048576,MATCH($A942,'Hoja de Trabajo para listado'!$AB$155:$AB$1048576,0),MATCH((CUADRO!O$4&amp;$E942),'Hoja de Trabajo para listado'!$AB$151:$BA$151,0)),0)+IFERROR(INDEX('Hoja de Trabajo para listado'!$BC$155:$CB$1048576,MATCH($A942,'Hoja de Trabajo para listado'!$BC$155:$BC$1048576,0),MATCH((CUADRO!O$4&amp;$E942),'Hoja de Trabajo para listado'!$BC$151:$CB$151,0)),0)+IFERROR(INDEX('Hoja de Trabajo para listado'!$DE$153:$DG$274,MATCH($A942,'Hoja de Trabajo para listado'!$DE$153:$DE$1048576,0),MATCH((CUADRO!O$4&amp;$E942),'Hoja de Trabajo para listado'!$DE$151:$DG$151,0)),0)+IFERROR(INDEX('Hoja de Trabajo para listado'!$CD$155:$DC$1048576,MATCH($A942,'Hoja de Trabajo para listado'!$CD$155:$CD$1048576,0),MATCH((CUADRO!O$4&amp;$E942),'Hoja de Trabajo para listado'!$CD$151:$DC$151,0)),0)</f>
        <v>0</v>
      </c>
      <c r="P942" s="245">
        <f ca="1">+IFERROR(INDEX('Hoja de Trabajo para listado'!$A$155:$Z$1048576,MATCH($A942,'Hoja de Trabajo para listado'!$A$155:$A$1048576,0),MATCH((CUADRO!P$4&amp;$E942),'Hoja de Trabajo para listado'!$A$151:$Z$151,0)),0)+IFERROR(INDEX('Hoja de Trabajo para listado'!$AB$155:$BA$1048576,MATCH($A942,'Hoja de Trabajo para listado'!$AB$155:$AB$1048576,0),MATCH((CUADRO!P$4&amp;$E942),'Hoja de Trabajo para listado'!$AB$151:$BA$151,0)),0)+IFERROR(INDEX('Hoja de Trabajo para listado'!$BC$155:$CB$1048576,MATCH($A942,'Hoja de Trabajo para listado'!$BC$155:$BC$1048576,0),MATCH((CUADRO!P$4&amp;$E942),'Hoja de Trabajo para listado'!$BC$151:$CB$151,0)),0)+IFERROR(INDEX('Hoja de Trabajo para listado'!$DE$153:$DG$274,MATCH($A942,'Hoja de Trabajo para listado'!$DE$153:$DE$1048576,0),MATCH((CUADRO!P$4&amp;$E942),'Hoja de Trabajo para listado'!$DE$151:$DG$151,0)),0)+IFERROR(INDEX('Hoja de Trabajo para listado'!$CD$155:$DC$1048576,MATCH($A942,'Hoja de Trabajo para listado'!$CD$155:$CD$1048576,0),MATCH((CUADRO!P$4&amp;$E942),'Hoja de Trabajo para listado'!$CD$151:$DC$151,0)),0)</f>
        <v>0</v>
      </c>
      <c r="Q942" s="245">
        <f ca="1">+IFERROR(INDEX('Hoja de Trabajo para listado'!$A$155:$Z$1048576,MATCH($A942,'Hoja de Trabajo para listado'!$A$155:$A$1048576,0),MATCH((CUADRO!Q$4&amp;$E942),'Hoja de Trabajo para listado'!$A$151:$Z$151,0)),0)+IFERROR(INDEX('Hoja de Trabajo para listado'!$AB$155:$BA$1048576,MATCH($A942,'Hoja de Trabajo para listado'!$AB$155:$AB$1048576,0),MATCH((CUADRO!Q$4&amp;$E942),'Hoja de Trabajo para listado'!$AB$151:$BA$151,0)),0)+IFERROR(INDEX('Hoja de Trabajo para listado'!$BC$155:$CB$1048576,MATCH($A942,'Hoja de Trabajo para listado'!$BC$155:$BC$1048576,0),MATCH((CUADRO!Q$4&amp;$E942),'Hoja de Trabajo para listado'!$BC$151:$CB$151,0)),0)+IFERROR(INDEX('Hoja de Trabajo para listado'!$DE$153:$DG$274,MATCH($A942,'Hoja de Trabajo para listado'!$DE$153:$DE$1048576,0),MATCH((CUADRO!Q$4&amp;$E942),'Hoja de Trabajo para listado'!$DE$151:$DG$151,0)),0)+IFERROR(INDEX('Hoja de Trabajo para listado'!$CD$155:$DC$1048576,MATCH($A942,'Hoja de Trabajo para listado'!$CD$155:$CD$1048576,0),MATCH((CUADRO!Q$4&amp;$E942),'Hoja de Trabajo para listado'!$CD$151:$DC$151,0)),0)</f>
        <v>0</v>
      </c>
      <c r="R942" s="245">
        <f t="shared" ca="1" si="35"/>
        <v>0</v>
      </c>
      <c r="S942" s="259">
        <f ca="1">+R941+R942</f>
        <v>0</v>
      </c>
      <c r="T942" s="245">
        <f ca="1">+S942</f>
        <v>0</v>
      </c>
      <c r="U942" s="244">
        <f t="shared" si="36"/>
        <v>2</v>
      </c>
      <c r="V942" s="333" t="str">
        <f>+VLOOKUP(A942,bd_lista!$A$3:$E$592,5,FALSE)</f>
        <v>Gobiernos Autonomos Municipales</v>
      </c>
      <c r="W942" s="388"/>
      <c r="X942" s="242">
        <f>+VLOOKUP(A942,[4]Sheet1!$A$13:$D$744,4,FALSE)</f>
        <v>0</v>
      </c>
      <c r="Y942" s="242" t="e">
        <f>+VLOOKUP(X942,bd_lista!$A$3:$C$592,3,FALSE)</f>
        <v>#N/A</v>
      </c>
      <c r="Z942" s="292"/>
      <c r="AA942" s="293"/>
    </row>
    <row r="943" spans="1:27" customFormat="1" ht="15" hidden="1" customHeight="1">
      <c r="A943" s="32">
        <v>1703</v>
      </c>
      <c r="B943" s="392">
        <f>+A943</f>
        <v>1703</v>
      </c>
      <c r="C943" s="247" t="str">
        <f>+VLOOKUP(A943,bd_lista!$A$3:$C$592,3,FALSE)</f>
        <v>Gobierno Autónomo Municipal de Porongo (Ayacucho)</v>
      </c>
      <c r="D943" s="389" t="str">
        <f>+C943</f>
        <v>Gobierno Autónomo Municipal de Porongo (Ayacucho)</v>
      </c>
      <c r="E943" s="242" t="s">
        <v>1304</v>
      </c>
      <c r="F943" s="243">
        <f ca="1">+IFERROR(INDEX('Hoja de Trabajo para listado'!$A$155:$Z$1048576,MATCH($A943,'Hoja de Trabajo para listado'!$A$155:$A$1048576,0),MATCH((CUADRO!F$4&amp;$E943),'Hoja de Trabajo para listado'!$A$151:$Z$151,0)),0)+IFERROR(INDEX('Hoja de Trabajo para listado'!$AB$155:$BA$1048576,MATCH($A943,'Hoja de Trabajo para listado'!$AB$155:$AB$1048576,0),MATCH((CUADRO!F$4&amp;$E943),'Hoja de Trabajo para listado'!$AB$151:$BA$151,0)),0)+IFERROR(INDEX('Hoja de Trabajo para listado'!$BC$155:$CB$1048576,MATCH($A943,'Hoja de Trabajo para listado'!$BC$155:$BC$1048576,0),MATCH((CUADRO!F$4&amp;$E943),'Hoja de Trabajo para listado'!$BC$151:$CB$151,0)),0)+IFERROR(INDEX('Hoja de Trabajo para listado'!$DE$153:$DG$274,MATCH($A943,'Hoja de Trabajo para listado'!$DE$153:$DE$1048576,0),MATCH((CUADRO!F$4&amp;$E943),'Hoja de Trabajo para listado'!$DE$151:$DG$151,0)),0)+IFERROR(INDEX('Hoja de Trabajo para listado'!$CD$155:$DC$1048576,MATCH($A943,'Hoja de Trabajo para listado'!$CD$155:$CD$1048576,0),MATCH((CUADRO!F$4&amp;$E943),'Hoja de Trabajo para listado'!$CD$151:$DC$151,0)),0)</f>
        <v>0</v>
      </c>
      <c r="G943" s="243">
        <f ca="1">+IFERROR(INDEX('Hoja de Trabajo para listado'!$A$155:$Z$1048576,MATCH($A943,'Hoja de Trabajo para listado'!$A$155:$A$1048576,0),MATCH((CUADRO!G$4&amp;$E943),'Hoja de Trabajo para listado'!$A$151:$Z$151,0)),0)+IFERROR(INDEX('Hoja de Trabajo para listado'!$AB$155:$BA$1048576,MATCH($A943,'Hoja de Trabajo para listado'!$AB$155:$AB$1048576,0),MATCH((CUADRO!G$4&amp;$E943),'Hoja de Trabajo para listado'!$AB$151:$BA$151,0)),0)+IFERROR(INDEX('Hoja de Trabajo para listado'!$BC$155:$CB$1048576,MATCH($A943,'Hoja de Trabajo para listado'!$BC$155:$BC$1048576,0),MATCH((CUADRO!G$4&amp;$E943),'Hoja de Trabajo para listado'!$BC$151:$CB$151,0)),0)+IFERROR(INDEX('Hoja de Trabajo para listado'!$DE$153:$DG$274,MATCH($A943,'Hoja de Trabajo para listado'!$DE$153:$DE$1048576,0),MATCH((CUADRO!G$4&amp;$E943),'Hoja de Trabajo para listado'!$DE$151:$DG$151,0)),0)+IFERROR(INDEX('Hoja de Trabajo para listado'!$CD$155:$DC$1048576,MATCH($A943,'Hoja de Trabajo para listado'!$CD$155:$CD$1048576,0),MATCH((CUADRO!G$4&amp;$E943),'Hoja de Trabajo para listado'!$CD$151:$DC$151,0)),0)</f>
        <v>0</v>
      </c>
      <c r="H943" s="243">
        <f ca="1">+IFERROR(INDEX('Hoja de Trabajo para listado'!$A$155:$Z$1048576,MATCH($A943,'Hoja de Trabajo para listado'!$A$155:$A$1048576,0),MATCH((CUADRO!H$4&amp;$E943),'Hoja de Trabajo para listado'!$A$151:$Z$151,0)),0)+IFERROR(INDEX('Hoja de Trabajo para listado'!$AB$155:$BA$1048576,MATCH($A943,'Hoja de Trabajo para listado'!$AB$155:$AB$1048576,0),MATCH((CUADRO!H$4&amp;$E943),'Hoja de Trabajo para listado'!$AB$151:$BA$151,0)),0)+IFERROR(INDEX('Hoja de Trabajo para listado'!$BC$155:$CB$1048576,MATCH($A943,'Hoja de Trabajo para listado'!$BC$155:$BC$1048576,0),MATCH((CUADRO!H$4&amp;$E943),'Hoja de Trabajo para listado'!$BC$151:$CB$151,0)),0)+IFERROR(INDEX('Hoja de Trabajo para listado'!$DE$153:$DG$274,MATCH($A943,'Hoja de Trabajo para listado'!$DE$153:$DE$1048576,0),MATCH((CUADRO!H$4&amp;$E943),'Hoja de Trabajo para listado'!$DE$151:$DG$151,0)),0)+IFERROR(INDEX('Hoja de Trabajo para listado'!$CD$155:$DC$1048576,MATCH($A943,'Hoja de Trabajo para listado'!$CD$155:$CD$1048576,0),MATCH((CUADRO!H$4&amp;$E943),'Hoja de Trabajo para listado'!$CD$151:$DC$151,0)),0)</f>
        <v>0</v>
      </c>
      <c r="I943" s="243">
        <f ca="1">+IFERROR(INDEX('Hoja de Trabajo para listado'!$A$155:$Z$1048576,MATCH($A943,'Hoja de Trabajo para listado'!$A$155:$A$1048576,0),MATCH((CUADRO!I$4&amp;$E943),'Hoja de Trabajo para listado'!$A$151:$Z$151,0)),0)+IFERROR(INDEX('Hoja de Trabajo para listado'!$AB$155:$BA$1048576,MATCH($A943,'Hoja de Trabajo para listado'!$AB$155:$AB$1048576,0),MATCH((CUADRO!I$4&amp;$E943),'Hoja de Trabajo para listado'!$AB$151:$BA$151,0)),0)+IFERROR(INDEX('Hoja de Trabajo para listado'!$BC$155:$CB$1048576,MATCH($A943,'Hoja de Trabajo para listado'!$BC$155:$BC$1048576,0),MATCH((CUADRO!I$4&amp;$E943),'Hoja de Trabajo para listado'!$BC$151:$CB$151,0)),0)+IFERROR(INDEX('Hoja de Trabajo para listado'!$DE$153:$DG$274,MATCH($A943,'Hoja de Trabajo para listado'!$DE$153:$DE$1048576,0),MATCH((CUADRO!I$4&amp;$E943),'Hoja de Trabajo para listado'!$DE$151:$DG$151,0)),0)+IFERROR(INDEX('Hoja de Trabajo para listado'!$CD$155:$DC$1048576,MATCH($A943,'Hoja de Trabajo para listado'!$CD$155:$CD$1048576,0),MATCH((CUADRO!I$4&amp;$E943),'Hoja de Trabajo para listado'!$CD$151:$DC$151,0)),0)</f>
        <v>0</v>
      </c>
      <c r="J943" s="243">
        <f ca="1">+IFERROR(INDEX('Hoja de Trabajo para listado'!$A$155:$Z$1048576,MATCH($A943,'Hoja de Trabajo para listado'!$A$155:$A$1048576,0),MATCH((CUADRO!J$4&amp;$E943),'Hoja de Trabajo para listado'!$A$151:$Z$151,0)),0)+IFERROR(INDEX('Hoja de Trabajo para listado'!$AB$155:$BA$1048576,MATCH($A943,'Hoja de Trabajo para listado'!$AB$155:$AB$1048576,0),MATCH((CUADRO!J$4&amp;$E943),'Hoja de Trabajo para listado'!$AB$151:$BA$151,0)),0)+IFERROR(INDEX('Hoja de Trabajo para listado'!$BC$155:$CB$1048576,MATCH($A943,'Hoja de Trabajo para listado'!$BC$155:$BC$1048576,0),MATCH((CUADRO!J$4&amp;$E943),'Hoja de Trabajo para listado'!$BC$151:$CB$151,0)),0)+IFERROR(INDEX('Hoja de Trabajo para listado'!$DE$153:$DG$274,MATCH($A943,'Hoja de Trabajo para listado'!$DE$153:$DE$1048576,0),MATCH((CUADRO!J$4&amp;$E943),'Hoja de Trabajo para listado'!$DE$151:$DG$151,0)),0)+IFERROR(INDEX('Hoja de Trabajo para listado'!$CD$155:$DC$1048576,MATCH($A943,'Hoja de Trabajo para listado'!$CD$155:$CD$1048576,0),MATCH((CUADRO!J$4&amp;$E943),'Hoja de Trabajo para listado'!$CD$151:$DC$151,0)),0)</f>
        <v>0</v>
      </c>
      <c r="K943" s="243">
        <f ca="1">+IFERROR(INDEX('Hoja de Trabajo para listado'!$A$155:$Z$1048576,MATCH($A943,'Hoja de Trabajo para listado'!$A$155:$A$1048576,0),MATCH((CUADRO!K$4&amp;$E943),'Hoja de Trabajo para listado'!$A$151:$Z$151,0)),0)+IFERROR(INDEX('Hoja de Trabajo para listado'!$AB$155:$BA$1048576,MATCH($A943,'Hoja de Trabajo para listado'!$AB$155:$AB$1048576,0),MATCH((CUADRO!K$4&amp;$E943),'Hoja de Trabajo para listado'!$AB$151:$BA$151,0)),0)+IFERROR(INDEX('Hoja de Trabajo para listado'!$BC$155:$CB$1048576,MATCH($A943,'Hoja de Trabajo para listado'!$BC$155:$BC$1048576,0),MATCH((CUADRO!K$4&amp;$E943),'Hoja de Trabajo para listado'!$BC$151:$CB$151,0)),0)+IFERROR(INDEX('Hoja de Trabajo para listado'!$DE$153:$DG$274,MATCH($A943,'Hoja de Trabajo para listado'!$DE$153:$DE$1048576,0),MATCH((CUADRO!K$4&amp;$E943),'Hoja de Trabajo para listado'!$DE$151:$DG$151,0)),0)+IFERROR(INDEX('Hoja de Trabajo para listado'!$CD$155:$DC$1048576,MATCH($A943,'Hoja de Trabajo para listado'!$CD$155:$CD$1048576,0),MATCH((CUADRO!K$4&amp;$E943),'Hoja de Trabajo para listado'!$CD$151:$DC$151,0)),0)</f>
        <v>0</v>
      </c>
      <c r="L943" s="243">
        <f ca="1">+IFERROR(INDEX('Hoja de Trabajo para listado'!$A$155:$Z$1048576,MATCH($A943,'Hoja de Trabajo para listado'!$A$155:$A$1048576,0),MATCH((CUADRO!L$4&amp;$E943),'Hoja de Trabajo para listado'!$A$151:$Z$151,0)),0)+IFERROR(INDEX('Hoja de Trabajo para listado'!$AB$155:$BA$1048576,MATCH($A943,'Hoja de Trabajo para listado'!$AB$155:$AB$1048576,0),MATCH((CUADRO!L$4&amp;$E943),'Hoja de Trabajo para listado'!$AB$151:$BA$151,0)),0)+IFERROR(INDEX('Hoja de Trabajo para listado'!$BC$155:$CB$1048576,MATCH($A943,'Hoja de Trabajo para listado'!$BC$155:$BC$1048576,0),MATCH((CUADRO!L$4&amp;$E943),'Hoja de Trabajo para listado'!$BC$151:$CB$151,0)),0)+IFERROR(INDEX('Hoja de Trabajo para listado'!$DE$153:$DG$274,MATCH($A943,'Hoja de Trabajo para listado'!$DE$153:$DE$1048576,0),MATCH((CUADRO!L$4&amp;$E943),'Hoja de Trabajo para listado'!$DE$151:$DG$151,0)),0)+IFERROR(INDEX('Hoja de Trabajo para listado'!$CD$155:$DC$1048576,MATCH($A943,'Hoja de Trabajo para listado'!$CD$155:$CD$1048576,0),MATCH((CUADRO!L$4&amp;$E943),'Hoja de Trabajo para listado'!$CD$151:$DC$151,0)),0)</f>
        <v>0</v>
      </c>
      <c r="M943" s="243">
        <f ca="1">+IFERROR(INDEX('Hoja de Trabajo para listado'!$A$155:$Z$1048576,MATCH($A943,'Hoja de Trabajo para listado'!$A$155:$A$1048576,0),MATCH((CUADRO!M$4&amp;$E943),'Hoja de Trabajo para listado'!$A$151:$Z$151,0)),0)+IFERROR(INDEX('Hoja de Trabajo para listado'!$AB$155:$BA$1048576,MATCH($A943,'Hoja de Trabajo para listado'!$AB$155:$AB$1048576,0),MATCH((CUADRO!M$4&amp;$E943),'Hoja de Trabajo para listado'!$AB$151:$BA$151,0)),0)+IFERROR(INDEX('Hoja de Trabajo para listado'!$BC$155:$CB$1048576,MATCH($A943,'Hoja de Trabajo para listado'!$BC$155:$BC$1048576,0),MATCH((CUADRO!M$4&amp;$E943),'Hoja de Trabajo para listado'!$BC$151:$CB$151,0)),0)+IFERROR(INDEX('Hoja de Trabajo para listado'!$DE$153:$DG$274,MATCH($A943,'Hoja de Trabajo para listado'!$DE$153:$DE$1048576,0),MATCH((CUADRO!M$4&amp;$E943),'Hoja de Trabajo para listado'!$DE$151:$DG$151,0)),0)+IFERROR(INDEX('Hoja de Trabajo para listado'!$CD$155:$DC$1048576,MATCH($A943,'Hoja de Trabajo para listado'!$CD$155:$CD$1048576,0),MATCH((CUADRO!M$4&amp;$E943),'Hoja de Trabajo para listado'!$CD$151:$DC$151,0)),0)</f>
        <v>0</v>
      </c>
      <c r="N943" s="243">
        <f ca="1">+IFERROR(INDEX('Hoja de Trabajo para listado'!$A$155:$Z$1048576,MATCH($A943,'Hoja de Trabajo para listado'!$A$155:$A$1048576,0),MATCH((CUADRO!N$4&amp;$E943),'Hoja de Trabajo para listado'!$A$151:$Z$151,0)),0)+IFERROR(INDEX('Hoja de Trabajo para listado'!$AB$155:$BA$1048576,MATCH($A943,'Hoja de Trabajo para listado'!$AB$155:$AB$1048576,0),MATCH((CUADRO!N$4&amp;$E943),'Hoja de Trabajo para listado'!$AB$151:$BA$151,0)),0)+IFERROR(INDEX('Hoja de Trabajo para listado'!$BC$155:$CB$1048576,MATCH($A943,'Hoja de Trabajo para listado'!$BC$155:$BC$1048576,0),MATCH((CUADRO!N$4&amp;$E943),'Hoja de Trabajo para listado'!$BC$151:$CB$151,0)),0)+IFERROR(INDEX('Hoja de Trabajo para listado'!$DE$153:$DG$274,MATCH($A943,'Hoja de Trabajo para listado'!$DE$153:$DE$1048576,0),MATCH((CUADRO!N$4&amp;$E943),'Hoja de Trabajo para listado'!$DE$151:$DG$151,0)),0)+IFERROR(INDEX('Hoja de Trabajo para listado'!$CD$155:$DC$1048576,MATCH($A943,'Hoja de Trabajo para listado'!$CD$155:$CD$1048576,0),MATCH((CUADRO!N$4&amp;$E943),'Hoja de Trabajo para listado'!$CD$151:$DC$151,0)),0)</f>
        <v>0</v>
      </c>
      <c r="O943" s="243">
        <f ca="1">+IFERROR(INDEX('Hoja de Trabajo para listado'!$A$155:$Z$1048576,MATCH($A943,'Hoja de Trabajo para listado'!$A$155:$A$1048576,0),MATCH((CUADRO!O$4&amp;$E943),'Hoja de Trabajo para listado'!$A$151:$Z$151,0)),0)+IFERROR(INDEX('Hoja de Trabajo para listado'!$AB$155:$BA$1048576,MATCH($A943,'Hoja de Trabajo para listado'!$AB$155:$AB$1048576,0),MATCH((CUADRO!O$4&amp;$E943),'Hoja de Trabajo para listado'!$AB$151:$BA$151,0)),0)+IFERROR(INDEX('Hoja de Trabajo para listado'!$BC$155:$CB$1048576,MATCH($A943,'Hoja de Trabajo para listado'!$BC$155:$BC$1048576,0),MATCH((CUADRO!O$4&amp;$E943),'Hoja de Trabajo para listado'!$BC$151:$CB$151,0)),0)+IFERROR(INDEX('Hoja de Trabajo para listado'!$DE$153:$DG$274,MATCH($A943,'Hoja de Trabajo para listado'!$DE$153:$DE$1048576,0),MATCH((CUADRO!O$4&amp;$E943),'Hoja de Trabajo para listado'!$DE$151:$DG$151,0)),0)+IFERROR(INDEX('Hoja de Trabajo para listado'!$CD$155:$DC$1048576,MATCH($A943,'Hoja de Trabajo para listado'!$CD$155:$CD$1048576,0),MATCH((CUADRO!O$4&amp;$E943),'Hoja de Trabajo para listado'!$CD$151:$DC$151,0)),0)</f>
        <v>0</v>
      </c>
      <c r="P943" s="243">
        <f ca="1">+IFERROR(INDEX('Hoja de Trabajo para listado'!$A$155:$Z$1048576,MATCH($A943,'Hoja de Trabajo para listado'!$A$155:$A$1048576,0),MATCH((CUADRO!P$4&amp;$E943),'Hoja de Trabajo para listado'!$A$151:$Z$151,0)),0)+IFERROR(INDEX('Hoja de Trabajo para listado'!$AB$155:$BA$1048576,MATCH($A943,'Hoja de Trabajo para listado'!$AB$155:$AB$1048576,0),MATCH((CUADRO!P$4&amp;$E943),'Hoja de Trabajo para listado'!$AB$151:$BA$151,0)),0)+IFERROR(INDEX('Hoja de Trabajo para listado'!$BC$155:$CB$1048576,MATCH($A943,'Hoja de Trabajo para listado'!$BC$155:$BC$1048576,0),MATCH((CUADRO!P$4&amp;$E943),'Hoja de Trabajo para listado'!$BC$151:$CB$151,0)),0)+IFERROR(INDEX('Hoja de Trabajo para listado'!$DE$153:$DG$274,MATCH($A943,'Hoja de Trabajo para listado'!$DE$153:$DE$1048576,0),MATCH((CUADRO!P$4&amp;$E943),'Hoja de Trabajo para listado'!$DE$151:$DG$151,0)),0)+IFERROR(INDEX('Hoja de Trabajo para listado'!$CD$155:$DC$1048576,MATCH($A943,'Hoja de Trabajo para listado'!$CD$155:$CD$1048576,0),MATCH((CUADRO!P$4&amp;$E943),'Hoja de Trabajo para listado'!$CD$151:$DC$151,0)),0)</f>
        <v>0</v>
      </c>
      <c r="Q943" s="243">
        <f ca="1">+IFERROR(INDEX('Hoja de Trabajo para listado'!$A$155:$Z$1048576,MATCH($A943,'Hoja de Trabajo para listado'!$A$155:$A$1048576,0),MATCH((CUADRO!Q$4&amp;$E943),'Hoja de Trabajo para listado'!$A$151:$Z$151,0)),0)+IFERROR(INDEX('Hoja de Trabajo para listado'!$AB$155:$BA$1048576,MATCH($A943,'Hoja de Trabajo para listado'!$AB$155:$AB$1048576,0),MATCH((CUADRO!Q$4&amp;$E943),'Hoja de Trabajo para listado'!$AB$151:$BA$151,0)),0)+IFERROR(INDEX('Hoja de Trabajo para listado'!$BC$155:$CB$1048576,MATCH($A943,'Hoja de Trabajo para listado'!$BC$155:$BC$1048576,0),MATCH((CUADRO!Q$4&amp;$E943),'Hoja de Trabajo para listado'!$BC$151:$CB$151,0)),0)+IFERROR(INDEX('Hoja de Trabajo para listado'!$DE$153:$DG$274,MATCH($A943,'Hoja de Trabajo para listado'!$DE$153:$DE$1048576,0),MATCH((CUADRO!Q$4&amp;$E943),'Hoja de Trabajo para listado'!$DE$151:$DG$151,0)),0)+IFERROR(INDEX('Hoja de Trabajo para listado'!$CD$155:$DC$1048576,MATCH($A943,'Hoja de Trabajo para listado'!$CD$155:$CD$1048576,0),MATCH((CUADRO!Q$4&amp;$E943),'Hoja de Trabajo para listado'!$CD$151:$DC$151,0)),0)</f>
        <v>0</v>
      </c>
      <c r="R943" s="243">
        <f t="shared" ca="1" si="35"/>
        <v>0</v>
      </c>
      <c r="S943" s="249"/>
      <c r="T943" s="243">
        <f ca="1">+T944</f>
        <v>0</v>
      </c>
      <c r="U943" s="242">
        <f t="shared" si="36"/>
        <v>1</v>
      </c>
      <c r="V943" s="333" t="str">
        <f>+VLOOKUP(A943,bd_lista!$A$3:$E$592,5,FALSE)</f>
        <v>Gobiernos Autonomos Municipales</v>
      </c>
      <c r="W943" s="387" t="str">
        <f>+V943</f>
        <v>Gobiernos Autonomos Municipales</v>
      </c>
      <c r="X943" s="242">
        <f>+VLOOKUP(A943,[4]Sheet1!$A$13:$D$744,4,FALSE)</f>
        <v>0</v>
      </c>
      <c r="Y943" s="242" t="e">
        <f>+VLOOKUP(X943,bd_lista!$A$3:$C$592,3,FALSE)</f>
        <v>#N/A</v>
      </c>
      <c r="Z943" s="294">
        <f>+X943</f>
        <v>0</v>
      </c>
      <c r="AA943" s="295" t="e">
        <f>+Y943</f>
        <v>#N/A</v>
      </c>
    </row>
    <row r="944" spans="1:27" customFormat="1" ht="15" hidden="1" customHeight="1">
      <c r="A944" s="32">
        <v>1703</v>
      </c>
      <c r="B944" s="393"/>
      <c r="C944" s="247" t="str">
        <f>+VLOOKUP(A944,bd_lista!$A$3:$C$592,3,FALSE)</f>
        <v>Gobierno Autónomo Municipal de Porongo (Ayacucho)</v>
      </c>
      <c r="D944" s="390"/>
      <c r="E944" s="244" t="s">
        <v>1305</v>
      </c>
      <c r="F944" s="245">
        <f ca="1">+IFERROR(INDEX('Hoja de Trabajo para listado'!$A$155:$Z$1048576,MATCH($A944,'Hoja de Trabajo para listado'!$A$155:$A$1048576,0),MATCH((CUADRO!F$4&amp;$E944),'Hoja de Trabajo para listado'!$A$151:$Z$151,0)),0)+IFERROR(INDEX('Hoja de Trabajo para listado'!$AB$155:$BA$1048576,MATCH($A944,'Hoja de Trabajo para listado'!$AB$155:$AB$1048576,0),MATCH((CUADRO!F$4&amp;$E944),'Hoja de Trabajo para listado'!$AB$151:$BA$151,0)),0)+IFERROR(INDEX('Hoja de Trabajo para listado'!$BC$155:$CB$1048576,MATCH($A944,'Hoja de Trabajo para listado'!$BC$155:$BC$1048576,0),MATCH((CUADRO!F$4&amp;$E944),'Hoja de Trabajo para listado'!$BC$151:$CB$151,0)),0)+IFERROR(INDEX('Hoja de Trabajo para listado'!$DE$153:$DG$274,MATCH($A944,'Hoja de Trabajo para listado'!$DE$153:$DE$1048576,0),MATCH((CUADRO!F$4&amp;$E944),'Hoja de Trabajo para listado'!$DE$151:$DG$151,0)),0)+IFERROR(INDEX('Hoja de Trabajo para listado'!$CD$155:$DC$1048576,MATCH($A944,'Hoja de Trabajo para listado'!$CD$155:$CD$1048576,0),MATCH((CUADRO!F$4&amp;$E944),'Hoja de Trabajo para listado'!$CD$151:$DC$151,0)),0)</f>
        <v>0</v>
      </c>
      <c r="G944" s="245">
        <f ca="1">+IFERROR(INDEX('Hoja de Trabajo para listado'!$A$155:$Z$1048576,MATCH($A944,'Hoja de Trabajo para listado'!$A$155:$A$1048576,0),MATCH((CUADRO!G$4&amp;$E944),'Hoja de Trabajo para listado'!$A$151:$Z$151,0)),0)+IFERROR(INDEX('Hoja de Trabajo para listado'!$AB$155:$BA$1048576,MATCH($A944,'Hoja de Trabajo para listado'!$AB$155:$AB$1048576,0),MATCH((CUADRO!G$4&amp;$E944),'Hoja de Trabajo para listado'!$AB$151:$BA$151,0)),0)+IFERROR(INDEX('Hoja de Trabajo para listado'!$BC$155:$CB$1048576,MATCH($A944,'Hoja de Trabajo para listado'!$BC$155:$BC$1048576,0),MATCH((CUADRO!G$4&amp;$E944),'Hoja de Trabajo para listado'!$BC$151:$CB$151,0)),0)+IFERROR(INDEX('Hoja de Trabajo para listado'!$DE$153:$DG$274,MATCH($A944,'Hoja de Trabajo para listado'!$DE$153:$DE$1048576,0),MATCH((CUADRO!G$4&amp;$E944),'Hoja de Trabajo para listado'!$DE$151:$DG$151,0)),0)+IFERROR(INDEX('Hoja de Trabajo para listado'!$CD$155:$DC$1048576,MATCH($A944,'Hoja de Trabajo para listado'!$CD$155:$CD$1048576,0),MATCH((CUADRO!G$4&amp;$E944),'Hoja de Trabajo para listado'!$CD$151:$DC$151,0)),0)</f>
        <v>0</v>
      </c>
      <c r="H944" s="245">
        <f ca="1">+IFERROR(INDEX('Hoja de Trabajo para listado'!$A$155:$Z$1048576,MATCH($A944,'Hoja de Trabajo para listado'!$A$155:$A$1048576,0),MATCH((CUADRO!H$4&amp;$E944),'Hoja de Trabajo para listado'!$A$151:$Z$151,0)),0)+IFERROR(INDEX('Hoja de Trabajo para listado'!$AB$155:$BA$1048576,MATCH($A944,'Hoja de Trabajo para listado'!$AB$155:$AB$1048576,0),MATCH((CUADRO!H$4&amp;$E944),'Hoja de Trabajo para listado'!$AB$151:$BA$151,0)),0)+IFERROR(INDEX('Hoja de Trabajo para listado'!$BC$155:$CB$1048576,MATCH($A944,'Hoja de Trabajo para listado'!$BC$155:$BC$1048576,0),MATCH((CUADRO!H$4&amp;$E944),'Hoja de Trabajo para listado'!$BC$151:$CB$151,0)),0)+IFERROR(INDEX('Hoja de Trabajo para listado'!$DE$153:$DG$274,MATCH($A944,'Hoja de Trabajo para listado'!$DE$153:$DE$1048576,0),MATCH((CUADRO!H$4&amp;$E944),'Hoja de Trabajo para listado'!$DE$151:$DG$151,0)),0)+IFERROR(INDEX('Hoja de Trabajo para listado'!$CD$155:$DC$1048576,MATCH($A944,'Hoja de Trabajo para listado'!$CD$155:$CD$1048576,0),MATCH((CUADRO!H$4&amp;$E944),'Hoja de Trabajo para listado'!$CD$151:$DC$151,0)),0)</f>
        <v>0</v>
      </c>
      <c r="I944" s="245">
        <f ca="1">+IFERROR(INDEX('Hoja de Trabajo para listado'!$A$155:$Z$1048576,MATCH($A944,'Hoja de Trabajo para listado'!$A$155:$A$1048576,0),MATCH((CUADRO!I$4&amp;$E944),'Hoja de Trabajo para listado'!$A$151:$Z$151,0)),0)+IFERROR(INDEX('Hoja de Trabajo para listado'!$AB$155:$BA$1048576,MATCH($A944,'Hoja de Trabajo para listado'!$AB$155:$AB$1048576,0),MATCH((CUADRO!I$4&amp;$E944),'Hoja de Trabajo para listado'!$AB$151:$BA$151,0)),0)+IFERROR(INDEX('Hoja de Trabajo para listado'!$BC$155:$CB$1048576,MATCH($A944,'Hoja de Trabajo para listado'!$BC$155:$BC$1048576,0),MATCH((CUADRO!I$4&amp;$E944),'Hoja de Trabajo para listado'!$BC$151:$CB$151,0)),0)+IFERROR(INDEX('Hoja de Trabajo para listado'!$DE$153:$DG$274,MATCH($A944,'Hoja de Trabajo para listado'!$DE$153:$DE$1048576,0),MATCH((CUADRO!I$4&amp;$E944),'Hoja de Trabajo para listado'!$DE$151:$DG$151,0)),0)+IFERROR(INDEX('Hoja de Trabajo para listado'!$CD$155:$DC$1048576,MATCH($A944,'Hoja de Trabajo para listado'!$CD$155:$CD$1048576,0),MATCH((CUADRO!I$4&amp;$E944),'Hoja de Trabajo para listado'!$CD$151:$DC$151,0)),0)</f>
        <v>0</v>
      </c>
      <c r="J944" s="245">
        <f ca="1">+IFERROR(INDEX('Hoja de Trabajo para listado'!$A$155:$Z$1048576,MATCH($A944,'Hoja de Trabajo para listado'!$A$155:$A$1048576,0),MATCH((CUADRO!J$4&amp;$E944),'Hoja de Trabajo para listado'!$A$151:$Z$151,0)),0)+IFERROR(INDEX('Hoja de Trabajo para listado'!$AB$155:$BA$1048576,MATCH($A944,'Hoja de Trabajo para listado'!$AB$155:$AB$1048576,0),MATCH((CUADRO!J$4&amp;$E944),'Hoja de Trabajo para listado'!$AB$151:$BA$151,0)),0)+IFERROR(INDEX('Hoja de Trabajo para listado'!$BC$155:$CB$1048576,MATCH($A944,'Hoja de Trabajo para listado'!$BC$155:$BC$1048576,0),MATCH((CUADRO!J$4&amp;$E944),'Hoja de Trabajo para listado'!$BC$151:$CB$151,0)),0)+IFERROR(INDEX('Hoja de Trabajo para listado'!$DE$153:$DG$274,MATCH($A944,'Hoja de Trabajo para listado'!$DE$153:$DE$1048576,0),MATCH((CUADRO!J$4&amp;$E944),'Hoja de Trabajo para listado'!$DE$151:$DG$151,0)),0)+IFERROR(INDEX('Hoja de Trabajo para listado'!$CD$155:$DC$1048576,MATCH($A944,'Hoja de Trabajo para listado'!$CD$155:$CD$1048576,0),MATCH((CUADRO!J$4&amp;$E944),'Hoja de Trabajo para listado'!$CD$151:$DC$151,0)),0)</f>
        <v>0</v>
      </c>
      <c r="K944" s="245">
        <f ca="1">+IFERROR(INDEX('Hoja de Trabajo para listado'!$A$155:$Z$1048576,MATCH($A944,'Hoja de Trabajo para listado'!$A$155:$A$1048576,0),MATCH((CUADRO!K$4&amp;$E944),'Hoja de Trabajo para listado'!$A$151:$Z$151,0)),0)+IFERROR(INDEX('Hoja de Trabajo para listado'!$AB$155:$BA$1048576,MATCH($A944,'Hoja de Trabajo para listado'!$AB$155:$AB$1048576,0),MATCH((CUADRO!K$4&amp;$E944),'Hoja de Trabajo para listado'!$AB$151:$BA$151,0)),0)+IFERROR(INDEX('Hoja de Trabajo para listado'!$BC$155:$CB$1048576,MATCH($A944,'Hoja de Trabajo para listado'!$BC$155:$BC$1048576,0),MATCH((CUADRO!K$4&amp;$E944),'Hoja de Trabajo para listado'!$BC$151:$CB$151,0)),0)+IFERROR(INDEX('Hoja de Trabajo para listado'!$DE$153:$DG$274,MATCH($A944,'Hoja de Trabajo para listado'!$DE$153:$DE$1048576,0),MATCH((CUADRO!K$4&amp;$E944),'Hoja de Trabajo para listado'!$DE$151:$DG$151,0)),0)+IFERROR(INDEX('Hoja de Trabajo para listado'!$CD$155:$DC$1048576,MATCH($A944,'Hoja de Trabajo para listado'!$CD$155:$CD$1048576,0),MATCH((CUADRO!K$4&amp;$E944),'Hoja de Trabajo para listado'!$CD$151:$DC$151,0)),0)</f>
        <v>0</v>
      </c>
      <c r="L944" s="245">
        <f ca="1">+IFERROR(INDEX('Hoja de Trabajo para listado'!$A$155:$Z$1048576,MATCH($A944,'Hoja de Trabajo para listado'!$A$155:$A$1048576,0),MATCH((CUADRO!L$4&amp;$E944),'Hoja de Trabajo para listado'!$A$151:$Z$151,0)),0)+IFERROR(INDEX('Hoja de Trabajo para listado'!$AB$155:$BA$1048576,MATCH($A944,'Hoja de Trabajo para listado'!$AB$155:$AB$1048576,0),MATCH((CUADRO!L$4&amp;$E944),'Hoja de Trabajo para listado'!$AB$151:$BA$151,0)),0)+IFERROR(INDEX('Hoja de Trabajo para listado'!$BC$155:$CB$1048576,MATCH($A944,'Hoja de Trabajo para listado'!$BC$155:$BC$1048576,0),MATCH((CUADRO!L$4&amp;$E944),'Hoja de Trabajo para listado'!$BC$151:$CB$151,0)),0)+IFERROR(INDEX('Hoja de Trabajo para listado'!$DE$153:$DG$274,MATCH($A944,'Hoja de Trabajo para listado'!$DE$153:$DE$1048576,0),MATCH((CUADRO!L$4&amp;$E944),'Hoja de Trabajo para listado'!$DE$151:$DG$151,0)),0)+IFERROR(INDEX('Hoja de Trabajo para listado'!$CD$155:$DC$1048576,MATCH($A944,'Hoja de Trabajo para listado'!$CD$155:$CD$1048576,0),MATCH((CUADRO!L$4&amp;$E944),'Hoja de Trabajo para listado'!$CD$151:$DC$151,0)),0)</f>
        <v>0</v>
      </c>
      <c r="M944" s="245">
        <f ca="1">+IFERROR(INDEX('Hoja de Trabajo para listado'!$A$155:$Z$1048576,MATCH($A944,'Hoja de Trabajo para listado'!$A$155:$A$1048576,0),MATCH((CUADRO!M$4&amp;$E944),'Hoja de Trabajo para listado'!$A$151:$Z$151,0)),0)+IFERROR(INDEX('Hoja de Trabajo para listado'!$AB$155:$BA$1048576,MATCH($A944,'Hoja de Trabajo para listado'!$AB$155:$AB$1048576,0),MATCH((CUADRO!M$4&amp;$E944),'Hoja de Trabajo para listado'!$AB$151:$BA$151,0)),0)+IFERROR(INDEX('Hoja de Trabajo para listado'!$BC$155:$CB$1048576,MATCH($A944,'Hoja de Trabajo para listado'!$BC$155:$BC$1048576,0),MATCH((CUADRO!M$4&amp;$E944),'Hoja de Trabajo para listado'!$BC$151:$CB$151,0)),0)+IFERROR(INDEX('Hoja de Trabajo para listado'!$DE$153:$DG$274,MATCH($A944,'Hoja de Trabajo para listado'!$DE$153:$DE$1048576,0),MATCH((CUADRO!M$4&amp;$E944),'Hoja de Trabajo para listado'!$DE$151:$DG$151,0)),0)+IFERROR(INDEX('Hoja de Trabajo para listado'!$CD$155:$DC$1048576,MATCH($A944,'Hoja de Trabajo para listado'!$CD$155:$CD$1048576,0),MATCH((CUADRO!M$4&amp;$E944),'Hoja de Trabajo para listado'!$CD$151:$DC$151,0)),0)</f>
        <v>0</v>
      </c>
      <c r="N944" s="245">
        <f ca="1">+IFERROR(INDEX('Hoja de Trabajo para listado'!$A$155:$Z$1048576,MATCH($A944,'Hoja de Trabajo para listado'!$A$155:$A$1048576,0),MATCH((CUADRO!N$4&amp;$E944),'Hoja de Trabajo para listado'!$A$151:$Z$151,0)),0)+IFERROR(INDEX('Hoja de Trabajo para listado'!$AB$155:$BA$1048576,MATCH($A944,'Hoja de Trabajo para listado'!$AB$155:$AB$1048576,0),MATCH((CUADRO!N$4&amp;$E944),'Hoja de Trabajo para listado'!$AB$151:$BA$151,0)),0)+IFERROR(INDEX('Hoja de Trabajo para listado'!$BC$155:$CB$1048576,MATCH($A944,'Hoja de Trabajo para listado'!$BC$155:$BC$1048576,0),MATCH((CUADRO!N$4&amp;$E944),'Hoja de Trabajo para listado'!$BC$151:$CB$151,0)),0)+IFERROR(INDEX('Hoja de Trabajo para listado'!$DE$153:$DG$274,MATCH($A944,'Hoja de Trabajo para listado'!$DE$153:$DE$1048576,0),MATCH((CUADRO!N$4&amp;$E944),'Hoja de Trabajo para listado'!$DE$151:$DG$151,0)),0)+IFERROR(INDEX('Hoja de Trabajo para listado'!$CD$155:$DC$1048576,MATCH($A944,'Hoja de Trabajo para listado'!$CD$155:$CD$1048576,0),MATCH((CUADRO!N$4&amp;$E944),'Hoja de Trabajo para listado'!$CD$151:$DC$151,0)),0)</f>
        <v>0</v>
      </c>
      <c r="O944" s="245">
        <f ca="1">+IFERROR(INDEX('Hoja de Trabajo para listado'!$A$155:$Z$1048576,MATCH($A944,'Hoja de Trabajo para listado'!$A$155:$A$1048576,0),MATCH((CUADRO!O$4&amp;$E944),'Hoja de Trabajo para listado'!$A$151:$Z$151,0)),0)+IFERROR(INDEX('Hoja de Trabajo para listado'!$AB$155:$BA$1048576,MATCH($A944,'Hoja de Trabajo para listado'!$AB$155:$AB$1048576,0),MATCH((CUADRO!O$4&amp;$E944),'Hoja de Trabajo para listado'!$AB$151:$BA$151,0)),0)+IFERROR(INDEX('Hoja de Trabajo para listado'!$BC$155:$CB$1048576,MATCH($A944,'Hoja de Trabajo para listado'!$BC$155:$BC$1048576,0),MATCH((CUADRO!O$4&amp;$E944),'Hoja de Trabajo para listado'!$BC$151:$CB$151,0)),0)+IFERROR(INDEX('Hoja de Trabajo para listado'!$DE$153:$DG$274,MATCH($A944,'Hoja de Trabajo para listado'!$DE$153:$DE$1048576,0),MATCH((CUADRO!O$4&amp;$E944),'Hoja de Trabajo para listado'!$DE$151:$DG$151,0)),0)+IFERROR(INDEX('Hoja de Trabajo para listado'!$CD$155:$DC$1048576,MATCH($A944,'Hoja de Trabajo para listado'!$CD$155:$CD$1048576,0),MATCH((CUADRO!O$4&amp;$E944),'Hoja de Trabajo para listado'!$CD$151:$DC$151,0)),0)</f>
        <v>0</v>
      </c>
      <c r="P944" s="245">
        <f ca="1">+IFERROR(INDEX('Hoja de Trabajo para listado'!$A$155:$Z$1048576,MATCH($A944,'Hoja de Trabajo para listado'!$A$155:$A$1048576,0),MATCH((CUADRO!P$4&amp;$E944),'Hoja de Trabajo para listado'!$A$151:$Z$151,0)),0)+IFERROR(INDEX('Hoja de Trabajo para listado'!$AB$155:$BA$1048576,MATCH($A944,'Hoja de Trabajo para listado'!$AB$155:$AB$1048576,0),MATCH((CUADRO!P$4&amp;$E944),'Hoja de Trabajo para listado'!$AB$151:$BA$151,0)),0)+IFERROR(INDEX('Hoja de Trabajo para listado'!$BC$155:$CB$1048576,MATCH($A944,'Hoja de Trabajo para listado'!$BC$155:$BC$1048576,0),MATCH((CUADRO!P$4&amp;$E944),'Hoja de Trabajo para listado'!$BC$151:$CB$151,0)),0)+IFERROR(INDEX('Hoja de Trabajo para listado'!$DE$153:$DG$274,MATCH($A944,'Hoja de Trabajo para listado'!$DE$153:$DE$1048576,0),MATCH((CUADRO!P$4&amp;$E944),'Hoja de Trabajo para listado'!$DE$151:$DG$151,0)),0)+IFERROR(INDEX('Hoja de Trabajo para listado'!$CD$155:$DC$1048576,MATCH($A944,'Hoja de Trabajo para listado'!$CD$155:$CD$1048576,0),MATCH((CUADRO!P$4&amp;$E944),'Hoja de Trabajo para listado'!$CD$151:$DC$151,0)),0)</f>
        <v>0</v>
      </c>
      <c r="Q944" s="245">
        <f ca="1">+IFERROR(INDEX('Hoja de Trabajo para listado'!$A$155:$Z$1048576,MATCH($A944,'Hoja de Trabajo para listado'!$A$155:$A$1048576,0),MATCH((CUADRO!Q$4&amp;$E944),'Hoja de Trabajo para listado'!$A$151:$Z$151,0)),0)+IFERROR(INDEX('Hoja de Trabajo para listado'!$AB$155:$BA$1048576,MATCH($A944,'Hoja de Trabajo para listado'!$AB$155:$AB$1048576,0),MATCH((CUADRO!Q$4&amp;$E944),'Hoja de Trabajo para listado'!$AB$151:$BA$151,0)),0)+IFERROR(INDEX('Hoja de Trabajo para listado'!$BC$155:$CB$1048576,MATCH($A944,'Hoja de Trabajo para listado'!$BC$155:$BC$1048576,0),MATCH((CUADRO!Q$4&amp;$E944),'Hoja de Trabajo para listado'!$BC$151:$CB$151,0)),0)+IFERROR(INDEX('Hoja de Trabajo para listado'!$DE$153:$DG$274,MATCH($A944,'Hoja de Trabajo para listado'!$DE$153:$DE$1048576,0),MATCH((CUADRO!Q$4&amp;$E944),'Hoja de Trabajo para listado'!$DE$151:$DG$151,0)),0)+IFERROR(INDEX('Hoja de Trabajo para listado'!$CD$155:$DC$1048576,MATCH($A944,'Hoja de Trabajo para listado'!$CD$155:$CD$1048576,0),MATCH((CUADRO!Q$4&amp;$E944),'Hoja de Trabajo para listado'!$CD$151:$DC$151,0)),0)</f>
        <v>0</v>
      </c>
      <c r="R944" s="245">
        <f t="shared" ca="1" si="35"/>
        <v>0</v>
      </c>
      <c r="S944" s="259">
        <f ca="1">+R943+R944</f>
        <v>0</v>
      </c>
      <c r="T944" s="245">
        <f ca="1">+S944</f>
        <v>0</v>
      </c>
      <c r="U944" s="244">
        <f t="shared" si="36"/>
        <v>2</v>
      </c>
      <c r="V944" s="333" t="str">
        <f>+VLOOKUP(A944,bd_lista!$A$3:$E$592,5,FALSE)</f>
        <v>Gobiernos Autonomos Municipales</v>
      </c>
      <c r="W944" s="388"/>
      <c r="X944" s="242">
        <f>+VLOOKUP(A944,[4]Sheet1!$A$13:$D$744,4,FALSE)</f>
        <v>0</v>
      </c>
      <c r="Y944" s="242" t="e">
        <f>+VLOOKUP(X944,bd_lista!$A$3:$C$592,3,FALSE)</f>
        <v>#N/A</v>
      </c>
      <c r="Z944" s="292"/>
      <c r="AA944" s="293"/>
    </row>
    <row r="945" spans="1:27" customFormat="1" ht="15" hidden="1" customHeight="1">
      <c r="A945" s="32">
        <v>1704</v>
      </c>
      <c r="B945" s="392">
        <f>+A945</f>
        <v>1704</v>
      </c>
      <c r="C945" s="247" t="str">
        <f>+VLOOKUP(A945,bd_lista!$A$3:$C$592,3,FALSE)</f>
        <v>Gobierno Autónomo Municipal de La Guardia</v>
      </c>
      <c r="D945" s="389" t="str">
        <f>+C945</f>
        <v>Gobierno Autónomo Municipal de La Guardia</v>
      </c>
      <c r="E945" s="242" t="s">
        <v>1304</v>
      </c>
      <c r="F945" s="243">
        <f ca="1">+IFERROR(INDEX('Hoja de Trabajo para listado'!$A$155:$Z$1048576,MATCH($A945,'Hoja de Trabajo para listado'!$A$155:$A$1048576,0),MATCH((CUADRO!F$4&amp;$E945),'Hoja de Trabajo para listado'!$A$151:$Z$151,0)),0)+IFERROR(INDEX('Hoja de Trabajo para listado'!$AB$155:$BA$1048576,MATCH($A945,'Hoja de Trabajo para listado'!$AB$155:$AB$1048576,0),MATCH((CUADRO!F$4&amp;$E945),'Hoja de Trabajo para listado'!$AB$151:$BA$151,0)),0)+IFERROR(INDEX('Hoja de Trabajo para listado'!$BC$155:$CB$1048576,MATCH($A945,'Hoja de Trabajo para listado'!$BC$155:$BC$1048576,0),MATCH((CUADRO!F$4&amp;$E945),'Hoja de Trabajo para listado'!$BC$151:$CB$151,0)),0)+IFERROR(INDEX('Hoja de Trabajo para listado'!$DE$153:$DG$274,MATCH($A945,'Hoja de Trabajo para listado'!$DE$153:$DE$1048576,0),MATCH((CUADRO!F$4&amp;$E945),'Hoja de Trabajo para listado'!$DE$151:$DG$151,0)),0)+IFERROR(INDEX('Hoja de Trabajo para listado'!$CD$155:$DC$1048576,MATCH($A945,'Hoja de Trabajo para listado'!$CD$155:$CD$1048576,0),MATCH((CUADRO!F$4&amp;$E945),'Hoja de Trabajo para listado'!$CD$151:$DC$151,0)),0)</f>
        <v>0</v>
      </c>
      <c r="G945" s="243">
        <f ca="1">+IFERROR(INDEX('Hoja de Trabajo para listado'!$A$155:$Z$1048576,MATCH($A945,'Hoja de Trabajo para listado'!$A$155:$A$1048576,0),MATCH((CUADRO!G$4&amp;$E945),'Hoja de Trabajo para listado'!$A$151:$Z$151,0)),0)+IFERROR(INDEX('Hoja de Trabajo para listado'!$AB$155:$BA$1048576,MATCH($A945,'Hoja de Trabajo para listado'!$AB$155:$AB$1048576,0),MATCH((CUADRO!G$4&amp;$E945),'Hoja de Trabajo para listado'!$AB$151:$BA$151,0)),0)+IFERROR(INDEX('Hoja de Trabajo para listado'!$BC$155:$CB$1048576,MATCH($A945,'Hoja de Trabajo para listado'!$BC$155:$BC$1048576,0),MATCH((CUADRO!G$4&amp;$E945),'Hoja de Trabajo para listado'!$BC$151:$CB$151,0)),0)+IFERROR(INDEX('Hoja de Trabajo para listado'!$DE$153:$DG$274,MATCH($A945,'Hoja de Trabajo para listado'!$DE$153:$DE$1048576,0),MATCH((CUADRO!G$4&amp;$E945),'Hoja de Trabajo para listado'!$DE$151:$DG$151,0)),0)+IFERROR(INDEX('Hoja de Trabajo para listado'!$CD$155:$DC$1048576,MATCH($A945,'Hoja de Trabajo para listado'!$CD$155:$CD$1048576,0),MATCH((CUADRO!G$4&amp;$E945),'Hoja de Trabajo para listado'!$CD$151:$DC$151,0)),0)</f>
        <v>0</v>
      </c>
      <c r="H945" s="243">
        <f ca="1">+IFERROR(INDEX('Hoja de Trabajo para listado'!$A$155:$Z$1048576,MATCH($A945,'Hoja de Trabajo para listado'!$A$155:$A$1048576,0),MATCH((CUADRO!H$4&amp;$E945),'Hoja de Trabajo para listado'!$A$151:$Z$151,0)),0)+IFERROR(INDEX('Hoja de Trabajo para listado'!$AB$155:$BA$1048576,MATCH($A945,'Hoja de Trabajo para listado'!$AB$155:$AB$1048576,0),MATCH((CUADRO!H$4&amp;$E945),'Hoja de Trabajo para listado'!$AB$151:$BA$151,0)),0)+IFERROR(INDEX('Hoja de Trabajo para listado'!$BC$155:$CB$1048576,MATCH($A945,'Hoja de Trabajo para listado'!$BC$155:$BC$1048576,0),MATCH((CUADRO!H$4&amp;$E945),'Hoja de Trabajo para listado'!$BC$151:$CB$151,0)),0)+IFERROR(INDEX('Hoja de Trabajo para listado'!$DE$153:$DG$274,MATCH($A945,'Hoja de Trabajo para listado'!$DE$153:$DE$1048576,0),MATCH((CUADRO!H$4&amp;$E945),'Hoja de Trabajo para listado'!$DE$151:$DG$151,0)),0)+IFERROR(INDEX('Hoja de Trabajo para listado'!$CD$155:$DC$1048576,MATCH($A945,'Hoja de Trabajo para listado'!$CD$155:$CD$1048576,0),MATCH((CUADRO!H$4&amp;$E945),'Hoja de Trabajo para listado'!$CD$151:$DC$151,0)),0)</f>
        <v>0</v>
      </c>
      <c r="I945" s="243">
        <f ca="1">+IFERROR(INDEX('Hoja de Trabajo para listado'!$A$155:$Z$1048576,MATCH($A945,'Hoja de Trabajo para listado'!$A$155:$A$1048576,0),MATCH((CUADRO!I$4&amp;$E945),'Hoja de Trabajo para listado'!$A$151:$Z$151,0)),0)+IFERROR(INDEX('Hoja de Trabajo para listado'!$AB$155:$BA$1048576,MATCH($A945,'Hoja de Trabajo para listado'!$AB$155:$AB$1048576,0),MATCH((CUADRO!I$4&amp;$E945),'Hoja de Trabajo para listado'!$AB$151:$BA$151,0)),0)+IFERROR(INDEX('Hoja de Trabajo para listado'!$BC$155:$CB$1048576,MATCH($A945,'Hoja de Trabajo para listado'!$BC$155:$BC$1048576,0),MATCH((CUADRO!I$4&amp;$E945),'Hoja de Trabajo para listado'!$BC$151:$CB$151,0)),0)+IFERROR(INDEX('Hoja de Trabajo para listado'!$DE$153:$DG$274,MATCH($A945,'Hoja de Trabajo para listado'!$DE$153:$DE$1048576,0),MATCH((CUADRO!I$4&amp;$E945),'Hoja de Trabajo para listado'!$DE$151:$DG$151,0)),0)+IFERROR(INDEX('Hoja de Trabajo para listado'!$CD$155:$DC$1048576,MATCH($A945,'Hoja de Trabajo para listado'!$CD$155:$CD$1048576,0),MATCH((CUADRO!I$4&amp;$E945),'Hoja de Trabajo para listado'!$CD$151:$DC$151,0)),0)</f>
        <v>0</v>
      </c>
      <c r="J945" s="243">
        <f ca="1">+IFERROR(INDEX('Hoja de Trabajo para listado'!$A$155:$Z$1048576,MATCH($A945,'Hoja de Trabajo para listado'!$A$155:$A$1048576,0),MATCH((CUADRO!J$4&amp;$E945),'Hoja de Trabajo para listado'!$A$151:$Z$151,0)),0)+IFERROR(INDEX('Hoja de Trabajo para listado'!$AB$155:$BA$1048576,MATCH($A945,'Hoja de Trabajo para listado'!$AB$155:$AB$1048576,0),MATCH((CUADRO!J$4&amp;$E945),'Hoja de Trabajo para listado'!$AB$151:$BA$151,0)),0)+IFERROR(INDEX('Hoja de Trabajo para listado'!$BC$155:$CB$1048576,MATCH($A945,'Hoja de Trabajo para listado'!$BC$155:$BC$1048576,0),MATCH((CUADRO!J$4&amp;$E945),'Hoja de Trabajo para listado'!$BC$151:$CB$151,0)),0)+IFERROR(INDEX('Hoja de Trabajo para listado'!$DE$153:$DG$274,MATCH($A945,'Hoja de Trabajo para listado'!$DE$153:$DE$1048576,0),MATCH((CUADRO!J$4&amp;$E945),'Hoja de Trabajo para listado'!$DE$151:$DG$151,0)),0)+IFERROR(INDEX('Hoja de Trabajo para listado'!$CD$155:$DC$1048576,MATCH($A945,'Hoja de Trabajo para listado'!$CD$155:$CD$1048576,0),MATCH((CUADRO!J$4&amp;$E945),'Hoja de Trabajo para listado'!$CD$151:$DC$151,0)),0)</f>
        <v>0</v>
      </c>
      <c r="K945" s="243">
        <f ca="1">+IFERROR(INDEX('Hoja de Trabajo para listado'!$A$155:$Z$1048576,MATCH($A945,'Hoja de Trabajo para listado'!$A$155:$A$1048576,0),MATCH((CUADRO!K$4&amp;$E945),'Hoja de Trabajo para listado'!$A$151:$Z$151,0)),0)+IFERROR(INDEX('Hoja de Trabajo para listado'!$AB$155:$BA$1048576,MATCH($A945,'Hoja de Trabajo para listado'!$AB$155:$AB$1048576,0),MATCH((CUADRO!K$4&amp;$E945),'Hoja de Trabajo para listado'!$AB$151:$BA$151,0)),0)+IFERROR(INDEX('Hoja de Trabajo para listado'!$BC$155:$CB$1048576,MATCH($A945,'Hoja de Trabajo para listado'!$BC$155:$BC$1048576,0),MATCH((CUADRO!K$4&amp;$E945),'Hoja de Trabajo para listado'!$BC$151:$CB$151,0)),0)+IFERROR(INDEX('Hoja de Trabajo para listado'!$DE$153:$DG$274,MATCH($A945,'Hoja de Trabajo para listado'!$DE$153:$DE$1048576,0),MATCH((CUADRO!K$4&amp;$E945),'Hoja de Trabajo para listado'!$DE$151:$DG$151,0)),0)+IFERROR(INDEX('Hoja de Trabajo para listado'!$CD$155:$DC$1048576,MATCH($A945,'Hoja de Trabajo para listado'!$CD$155:$CD$1048576,0),MATCH((CUADRO!K$4&amp;$E945),'Hoja de Trabajo para listado'!$CD$151:$DC$151,0)),0)</f>
        <v>0</v>
      </c>
      <c r="L945" s="243">
        <f ca="1">+IFERROR(INDEX('Hoja de Trabajo para listado'!$A$155:$Z$1048576,MATCH($A945,'Hoja de Trabajo para listado'!$A$155:$A$1048576,0),MATCH((CUADRO!L$4&amp;$E945),'Hoja de Trabajo para listado'!$A$151:$Z$151,0)),0)+IFERROR(INDEX('Hoja de Trabajo para listado'!$AB$155:$BA$1048576,MATCH($A945,'Hoja de Trabajo para listado'!$AB$155:$AB$1048576,0),MATCH((CUADRO!L$4&amp;$E945),'Hoja de Trabajo para listado'!$AB$151:$BA$151,0)),0)+IFERROR(INDEX('Hoja de Trabajo para listado'!$BC$155:$CB$1048576,MATCH($A945,'Hoja de Trabajo para listado'!$BC$155:$BC$1048576,0),MATCH((CUADRO!L$4&amp;$E945),'Hoja de Trabajo para listado'!$BC$151:$CB$151,0)),0)+IFERROR(INDEX('Hoja de Trabajo para listado'!$DE$153:$DG$274,MATCH($A945,'Hoja de Trabajo para listado'!$DE$153:$DE$1048576,0),MATCH((CUADRO!L$4&amp;$E945),'Hoja de Trabajo para listado'!$DE$151:$DG$151,0)),0)+IFERROR(INDEX('Hoja de Trabajo para listado'!$CD$155:$DC$1048576,MATCH($A945,'Hoja de Trabajo para listado'!$CD$155:$CD$1048576,0),MATCH((CUADRO!L$4&amp;$E945),'Hoja de Trabajo para listado'!$CD$151:$DC$151,0)),0)</f>
        <v>0</v>
      </c>
      <c r="M945" s="243">
        <f ca="1">+IFERROR(INDEX('Hoja de Trabajo para listado'!$A$155:$Z$1048576,MATCH($A945,'Hoja de Trabajo para listado'!$A$155:$A$1048576,0),MATCH((CUADRO!M$4&amp;$E945),'Hoja de Trabajo para listado'!$A$151:$Z$151,0)),0)+IFERROR(INDEX('Hoja de Trabajo para listado'!$AB$155:$BA$1048576,MATCH($A945,'Hoja de Trabajo para listado'!$AB$155:$AB$1048576,0),MATCH((CUADRO!M$4&amp;$E945),'Hoja de Trabajo para listado'!$AB$151:$BA$151,0)),0)+IFERROR(INDEX('Hoja de Trabajo para listado'!$BC$155:$CB$1048576,MATCH($A945,'Hoja de Trabajo para listado'!$BC$155:$BC$1048576,0),MATCH((CUADRO!M$4&amp;$E945),'Hoja de Trabajo para listado'!$BC$151:$CB$151,0)),0)+IFERROR(INDEX('Hoja de Trabajo para listado'!$DE$153:$DG$274,MATCH($A945,'Hoja de Trabajo para listado'!$DE$153:$DE$1048576,0),MATCH((CUADRO!M$4&amp;$E945),'Hoja de Trabajo para listado'!$DE$151:$DG$151,0)),0)+IFERROR(INDEX('Hoja de Trabajo para listado'!$CD$155:$DC$1048576,MATCH($A945,'Hoja de Trabajo para listado'!$CD$155:$CD$1048576,0),MATCH((CUADRO!M$4&amp;$E945),'Hoja de Trabajo para listado'!$CD$151:$DC$151,0)),0)</f>
        <v>0</v>
      </c>
      <c r="N945" s="243">
        <f ca="1">+IFERROR(INDEX('Hoja de Trabajo para listado'!$A$155:$Z$1048576,MATCH($A945,'Hoja de Trabajo para listado'!$A$155:$A$1048576,0),MATCH((CUADRO!N$4&amp;$E945),'Hoja de Trabajo para listado'!$A$151:$Z$151,0)),0)+IFERROR(INDEX('Hoja de Trabajo para listado'!$AB$155:$BA$1048576,MATCH($A945,'Hoja de Trabajo para listado'!$AB$155:$AB$1048576,0),MATCH((CUADRO!N$4&amp;$E945),'Hoja de Trabajo para listado'!$AB$151:$BA$151,0)),0)+IFERROR(INDEX('Hoja de Trabajo para listado'!$BC$155:$CB$1048576,MATCH($A945,'Hoja de Trabajo para listado'!$BC$155:$BC$1048576,0),MATCH((CUADRO!N$4&amp;$E945),'Hoja de Trabajo para listado'!$BC$151:$CB$151,0)),0)+IFERROR(INDEX('Hoja de Trabajo para listado'!$DE$153:$DG$274,MATCH($A945,'Hoja de Trabajo para listado'!$DE$153:$DE$1048576,0),MATCH((CUADRO!N$4&amp;$E945),'Hoja de Trabajo para listado'!$DE$151:$DG$151,0)),0)+IFERROR(INDEX('Hoja de Trabajo para listado'!$CD$155:$DC$1048576,MATCH($A945,'Hoja de Trabajo para listado'!$CD$155:$CD$1048576,0),MATCH((CUADRO!N$4&amp;$E945),'Hoja de Trabajo para listado'!$CD$151:$DC$151,0)),0)</f>
        <v>0</v>
      </c>
      <c r="O945" s="243">
        <f ca="1">+IFERROR(INDEX('Hoja de Trabajo para listado'!$A$155:$Z$1048576,MATCH($A945,'Hoja de Trabajo para listado'!$A$155:$A$1048576,0),MATCH((CUADRO!O$4&amp;$E945),'Hoja de Trabajo para listado'!$A$151:$Z$151,0)),0)+IFERROR(INDEX('Hoja de Trabajo para listado'!$AB$155:$BA$1048576,MATCH($A945,'Hoja de Trabajo para listado'!$AB$155:$AB$1048576,0),MATCH((CUADRO!O$4&amp;$E945),'Hoja de Trabajo para listado'!$AB$151:$BA$151,0)),0)+IFERROR(INDEX('Hoja de Trabajo para listado'!$BC$155:$CB$1048576,MATCH($A945,'Hoja de Trabajo para listado'!$BC$155:$BC$1048576,0),MATCH((CUADRO!O$4&amp;$E945),'Hoja de Trabajo para listado'!$BC$151:$CB$151,0)),0)+IFERROR(INDEX('Hoja de Trabajo para listado'!$DE$153:$DG$274,MATCH($A945,'Hoja de Trabajo para listado'!$DE$153:$DE$1048576,0),MATCH((CUADRO!O$4&amp;$E945),'Hoja de Trabajo para listado'!$DE$151:$DG$151,0)),0)+IFERROR(INDEX('Hoja de Trabajo para listado'!$CD$155:$DC$1048576,MATCH($A945,'Hoja de Trabajo para listado'!$CD$155:$CD$1048576,0),MATCH((CUADRO!O$4&amp;$E945),'Hoja de Trabajo para listado'!$CD$151:$DC$151,0)),0)</f>
        <v>0</v>
      </c>
      <c r="P945" s="243">
        <f ca="1">+IFERROR(INDEX('Hoja de Trabajo para listado'!$A$155:$Z$1048576,MATCH($A945,'Hoja de Trabajo para listado'!$A$155:$A$1048576,0),MATCH((CUADRO!P$4&amp;$E945),'Hoja de Trabajo para listado'!$A$151:$Z$151,0)),0)+IFERROR(INDEX('Hoja de Trabajo para listado'!$AB$155:$BA$1048576,MATCH($A945,'Hoja de Trabajo para listado'!$AB$155:$AB$1048576,0),MATCH((CUADRO!P$4&amp;$E945),'Hoja de Trabajo para listado'!$AB$151:$BA$151,0)),0)+IFERROR(INDEX('Hoja de Trabajo para listado'!$BC$155:$CB$1048576,MATCH($A945,'Hoja de Trabajo para listado'!$BC$155:$BC$1048576,0),MATCH((CUADRO!P$4&amp;$E945),'Hoja de Trabajo para listado'!$BC$151:$CB$151,0)),0)+IFERROR(INDEX('Hoja de Trabajo para listado'!$DE$153:$DG$274,MATCH($A945,'Hoja de Trabajo para listado'!$DE$153:$DE$1048576,0),MATCH((CUADRO!P$4&amp;$E945),'Hoja de Trabajo para listado'!$DE$151:$DG$151,0)),0)+IFERROR(INDEX('Hoja de Trabajo para listado'!$CD$155:$DC$1048576,MATCH($A945,'Hoja de Trabajo para listado'!$CD$155:$CD$1048576,0),MATCH((CUADRO!P$4&amp;$E945),'Hoja de Trabajo para listado'!$CD$151:$DC$151,0)),0)</f>
        <v>0</v>
      </c>
      <c r="Q945" s="243">
        <f ca="1">+IFERROR(INDEX('Hoja de Trabajo para listado'!$A$155:$Z$1048576,MATCH($A945,'Hoja de Trabajo para listado'!$A$155:$A$1048576,0),MATCH((CUADRO!Q$4&amp;$E945),'Hoja de Trabajo para listado'!$A$151:$Z$151,0)),0)+IFERROR(INDEX('Hoja de Trabajo para listado'!$AB$155:$BA$1048576,MATCH($A945,'Hoja de Trabajo para listado'!$AB$155:$AB$1048576,0),MATCH((CUADRO!Q$4&amp;$E945),'Hoja de Trabajo para listado'!$AB$151:$BA$151,0)),0)+IFERROR(INDEX('Hoja de Trabajo para listado'!$BC$155:$CB$1048576,MATCH($A945,'Hoja de Trabajo para listado'!$BC$155:$BC$1048576,0),MATCH((CUADRO!Q$4&amp;$E945),'Hoja de Trabajo para listado'!$BC$151:$CB$151,0)),0)+IFERROR(INDEX('Hoja de Trabajo para listado'!$DE$153:$DG$274,MATCH($A945,'Hoja de Trabajo para listado'!$DE$153:$DE$1048576,0),MATCH((CUADRO!Q$4&amp;$E945),'Hoja de Trabajo para listado'!$DE$151:$DG$151,0)),0)+IFERROR(INDEX('Hoja de Trabajo para listado'!$CD$155:$DC$1048576,MATCH($A945,'Hoja de Trabajo para listado'!$CD$155:$CD$1048576,0),MATCH((CUADRO!Q$4&amp;$E945),'Hoja de Trabajo para listado'!$CD$151:$DC$151,0)),0)</f>
        <v>0</v>
      </c>
      <c r="R945" s="243">
        <f t="shared" ca="1" si="35"/>
        <v>0</v>
      </c>
      <c r="S945" s="249"/>
      <c r="T945" s="243">
        <f ca="1">+T946</f>
        <v>0</v>
      </c>
      <c r="U945" s="242">
        <f t="shared" si="36"/>
        <v>1</v>
      </c>
      <c r="V945" s="333" t="str">
        <f>+VLOOKUP(A945,bd_lista!$A$3:$E$592,5,FALSE)</f>
        <v>Gobiernos Autonomos Municipales</v>
      </c>
      <c r="W945" s="387" t="str">
        <f>+V945</f>
        <v>Gobiernos Autonomos Municipales</v>
      </c>
      <c r="X945" s="242">
        <f>+VLOOKUP(A945,[4]Sheet1!$A$13:$D$744,4,FALSE)</f>
        <v>0</v>
      </c>
      <c r="Y945" s="242" t="e">
        <f>+VLOOKUP(X945,bd_lista!$A$3:$C$592,3,FALSE)</f>
        <v>#N/A</v>
      </c>
      <c r="Z945" s="294">
        <f>+X945</f>
        <v>0</v>
      </c>
      <c r="AA945" s="295" t="e">
        <f>+Y945</f>
        <v>#N/A</v>
      </c>
    </row>
    <row r="946" spans="1:27" customFormat="1" ht="15" hidden="1" customHeight="1">
      <c r="A946" s="32">
        <v>1704</v>
      </c>
      <c r="B946" s="393"/>
      <c r="C946" s="247" t="str">
        <f>+VLOOKUP(A946,bd_lista!$A$3:$C$592,3,FALSE)</f>
        <v>Gobierno Autónomo Municipal de La Guardia</v>
      </c>
      <c r="D946" s="390"/>
      <c r="E946" s="244" t="s">
        <v>1305</v>
      </c>
      <c r="F946" s="245">
        <f ca="1">+IFERROR(INDEX('Hoja de Trabajo para listado'!$A$155:$Z$1048576,MATCH($A946,'Hoja de Trabajo para listado'!$A$155:$A$1048576,0),MATCH((CUADRO!F$4&amp;$E946),'Hoja de Trabajo para listado'!$A$151:$Z$151,0)),0)+IFERROR(INDEX('Hoja de Trabajo para listado'!$AB$155:$BA$1048576,MATCH($A946,'Hoja de Trabajo para listado'!$AB$155:$AB$1048576,0),MATCH((CUADRO!F$4&amp;$E946),'Hoja de Trabajo para listado'!$AB$151:$BA$151,0)),0)+IFERROR(INDEX('Hoja de Trabajo para listado'!$BC$155:$CB$1048576,MATCH($A946,'Hoja de Trabajo para listado'!$BC$155:$BC$1048576,0),MATCH((CUADRO!F$4&amp;$E946),'Hoja de Trabajo para listado'!$BC$151:$CB$151,0)),0)+IFERROR(INDEX('Hoja de Trabajo para listado'!$DE$153:$DG$274,MATCH($A946,'Hoja de Trabajo para listado'!$DE$153:$DE$1048576,0),MATCH((CUADRO!F$4&amp;$E946),'Hoja de Trabajo para listado'!$DE$151:$DG$151,0)),0)+IFERROR(INDEX('Hoja de Trabajo para listado'!$CD$155:$DC$1048576,MATCH($A946,'Hoja de Trabajo para listado'!$CD$155:$CD$1048576,0),MATCH((CUADRO!F$4&amp;$E946),'Hoja de Trabajo para listado'!$CD$151:$DC$151,0)),0)</f>
        <v>0</v>
      </c>
      <c r="G946" s="245">
        <f ca="1">+IFERROR(INDEX('Hoja de Trabajo para listado'!$A$155:$Z$1048576,MATCH($A946,'Hoja de Trabajo para listado'!$A$155:$A$1048576,0),MATCH((CUADRO!G$4&amp;$E946),'Hoja de Trabajo para listado'!$A$151:$Z$151,0)),0)+IFERROR(INDEX('Hoja de Trabajo para listado'!$AB$155:$BA$1048576,MATCH($A946,'Hoja de Trabajo para listado'!$AB$155:$AB$1048576,0),MATCH((CUADRO!G$4&amp;$E946),'Hoja de Trabajo para listado'!$AB$151:$BA$151,0)),0)+IFERROR(INDEX('Hoja de Trabajo para listado'!$BC$155:$CB$1048576,MATCH($A946,'Hoja de Trabajo para listado'!$BC$155:$BC$1048576,0),MATCH((CUADRO!G$4&amp;$E946),'Hoja de Trabajo para listado'!$BC$151:$CB$151,0)),0)+IFERROR(INDEX('Hoja de Trabajo para listado'!$DE$153:$DG$274,MATCH($A946,'Hoja de Trabajo para listado'!$DE$153:$DE$1048576,0),MATCH((CUADRO!G$4&amp;$E946),'Hoja de Trabajo para listado'!$DE$151:$DG$151,0)),0)+IFERROR(INDEX('Hoja de Trabajo para listado'!$CD$155:$DC$1048576,MATCH($A946,'Hoja de Trabajo para listado'!$CD$155:$CD$1048576,0),MATCH((CUADRO!G$4&amp;$E946),'Hoja de Trabajo para listado'!$CD$151:$DC$151,0)),0)</f>
        <v>0</v>
      </c>
      <c r="H946" s="245">
        <f ca="1">+IFERROR(INDEX('Hoja de Trabajo para listado'!$A$155:$Z$1048576,MATCH($A946,'Hoja de Trabajo para listado'!$A$155:$A$1048576,0),MATCH((CUADRO!H$4&amp;$E946),'Hoja de Trabajo para listado'!$A$151:$Z$151,0)),0)+IFERROR(INDEX('Hoja de Trabajo para listado'!$AB$155:$BA$1048576,MATCH($A946,'Hoja de Trabajo para listado'!$AB$155:$AB$1048576,0),MATCH((CUADRO!H$4&amp;$E946),'Hoja de Trabajo para listado'!$AB$151:$BA$151,0)),0)+IFERROR(INDEX('Hoja de Trabajo para listado'!$BC$155:$CB$1048576,MATCH($A946,'Hoja de Trabajo para listado'!$BC$155:$BC$1048576,0),MATCH((CUADRO!H$4&amp;$E946),'Hoja de Trabajo para listado'!$BC$151:$CB$151,0)),0)+IFERROR(INDEX('Hoja de Trabajo para listado'!$DE$153:$DG$274,MATCH($A946,'Hoja de Trabajo para listado'!$DE$153:$DE$1048576,0),MATCH((CUADRO!H$4&amp;$E946),'Hoja de Trabajo para listado'!$DE$151:$DG$151,0)),0)+IFERROR(INDEX('Hoja de Trabajo para listado'!$CD$155:$DC$1048576,MATCH($A946,'Hoja de Trabajo para listado'!$CD$155:$CD$1048576,0),MATCH((CUADRO!H$4&amp;$E946),'Hoja de Trabajo para listado'!$CD$151:$DC$151,0)),0)</f>
        <v>0</v>
      </c>
      <c r="I946" s="245">
        <f ca="1">+IFERROR(INDEX('Hoja de Trabajo para listado'!$A$155:$Z$1048576,MATCH($A946,'Hoja de Trabajo para listado'!$A$155:$A$1048576,0),MATCH((CUADRO!I$4&amp;$E946),'Hoja de Trabajo para listado'!$A$151:$Z$151,0)),0)+IFERROR(INDEX('Hoja de Trabajo para listado'!$AB$155:$BA$1048576,MATCH($A946,'Hoja de Trabajo para listado'!$AB$155:$AB$1048576,0),MATCH((CUADRO!I$4&amp;$E946),'Hoja de Trabajo para listado'!$AB$151:$BA$151,0)),0)+IFERROR(INDEX('Hoja de Trabajo para listado'!$BC$155:$CB$1048576,MATCH($A946,'Hoja de Trabajo para listado'!$BC$155:$BC$1048576,0),MATCH((CUADRO!I$4&amp;$E946),'Hoja de Trabajo para listado'!$BC$151:$CB$151,0)),0)+IFERROR(INDEX('Hoja de Trabajo para listado'!$DE$153:$DG$274,MATCH($A946,'Hoja de Trabajo para listado'!$DE$153:$DE$1048576,0),MATCH((CUADRO!I$4&amp;$E946),'Hoja de Trabajo para listado'!$DE$151:$DG$151,0)),0)+IFERROR(INDEX('Hoja de Trabajo para listado'!$CD$155:$DC$1048576,MATCH($A946,'Hoja de Trabajo para listado'!$CD$155:$CD$1048576,0),MATCH((CUADRO!I$4&amp;$E946),'Hoja de Trabajo para listado'!$CD$151:$DC$151,0)),0)</f>
        <v>0</v>
      </c>
      <c r="J946" s="245">
        <f ca="1">+IFERROR(INDEX('Hoja de Trabajo para listado'!$A$155:$Z$1048576,MATCH($A946,'Hoja de Trabajo para listado'!$A$155:$A$1048576,0),MATCH((CUADRO!J$4&amp;$E946),'Hoja de Trabajo para listado'!$A$151:$Z$151,0)),0)+IFERROR(INDEX('Hoja de Trabajo para listado'!$AB$155:$BA$1048576,MATCH($A946,'Hoja de Trabajo para listado'!$AB$155:$AB$1048576,0),MATCH((CUADRO!J$4&amp;$E946),'Hoja de Trabajo para listado'!$AB$151:$BA$151,0)),0)+IFERROR(INDEX('Hoja de Trabajo para listado'!$BC$155:$CB$1048576,MATCH($A946,'Hoja de Trabajo para listado'!$BC$155:$BC$1048576,0),MATCH((CUADRO!J$4&amp;$E946),'Hoja de Trabajo para listado'!$BC$151:$CB$151,0)),0)+IFERROR(INDEX('Hoja de Trabajo para listado'!$DE$153:$DG$274,MATCH($A946,'Hoja de Trabajo para listado'!$DE$153:$DE$1048576,0),MATCH((CUADRO!J$4&amp;$E946),'Hoja de Trabajo para listado'!$DE$151:$DG$151,0)),0)+IFERROR(INDEX('Hoja de Trabajo para listado'!$CD$155:$DC$1048576,MATCH($A946,'Hoja de Trabajo para listado'!$CD$155:$CD$1048576,0),MATCH((CUADRO!J$4&amp;$E946),'Hoja de Trabajo para listado'!$CD$151:$DC$151,0)),0)</f>
        <v>0</v>
      </c>
      <c r="K946" s="245">
        <f ca="1">+IFERROR(INDEX('Hoja de Trabajo para listado'!$A$155:$Z$1048576,MATCH($A946,'Hoja de Trabajo para listado'!$A$155:$A$1048576,0),MATCH((CUADRO!K$4&amp;$E946),'Hoja de Trabajo para listado'!$A$151:$Z$151,0)),0)+IFERROR(INDEX('Hoja de Trabajo para listado'!$AB$155:$BA$1048576,MATCH($A946,'Hoja de Trabajo para listado'!$AB$155:$AB$1048576,0),MATCH((CUADRO!K$4&amp;$E946),'Hoja de Trabajo para listado'!$AB$151:$BA$151,0)),0)+IFERROR(INDEX('Hoja de Trabajo para listado'!$BC$155:$CB$1048576,MATCH($A946,'Hoja de Trabajo para listado'!$BC$155:$BC$1048576,0),MATCH((CUADRO!K$4&amp;$E946),'Hoja de Trabajo para listado'!$BC$151:$CB$151,0)),0)+IFERROR(INDEX('Hoja de Trabajo para listado'!$DE$153:$DG$274,MATCH($A946,'Hoja de Trabajo para listado'!$DE$153:$DE$1048576,0),MATCH((CUADRO!K$4&amp;$E946),'Hoja de Trabajo para listado'!$DE$151:$DG$151,0)),0)+IFERROR(INDEX('Hoja de Trabajo para listado'!$CD$155:$DC$1048576,MATCH($A946,'Hoja de Trabajo para listado'!$CD$155:$CD$1048576,0),MATCH((CUADRO!K$4&amp;$E946),'Hoja de Trabajo para listado'!$CD$151:$DC$151,0)),0)</f>
        <v>0</v>
      </c>
      <c r="L946" s="245">
        <f ca="1">+IFERROR(INDEX('Hoja de Trabajo para listado'!$A$155:$Z$1048576,MATCH($A946,'Hoja de Trabajo para listado'!$A$155:$A$1048576,0),MATCH((CUADRO!L$4&amp;$E946),'Hoja de Trabajo para listado'!$A$151:$Z$151,0)),0)+IFERROR(INDEX('Hoja de Trabajo para listado'!$AB$155:$BA$1048576,MATCH($A946,'Hoja de Trabajo para listado'!$AB$155:$AB$1048576,0),MATCH((CUADRO!L$4&amp;$E946),'Hoja de Trabajo para listado'!$AB$151:$BA$151,0)),0)+IFERROR(INDEX('Hoja de Trabajo para listado'!$BC$155:$CB$1048576,MATCH($A946,'Hoja de Trabajo para listado'!$BC$155:$BC$1048576,0),MATCH((CUADRO!L$4&amp;$E946),'Hoja de Trabajo para listado'!$BC$151:$CB$151,0)),0)+IFERROR(INDEX('Hoja de Trabajo para listado'!$DE$153:$DG$274,MATCH($A946,'Hoja de Trabajo para listado'!$DE$153:$DE$1048576,0),MATCH((CUADRO!L$4&amp;$E946),'Hoja de Trabajo para listado'!$DE$151:$DG$151,0)),0)+IFERROR(INDEX('Hoja de Trabajo para listado'!$CD$155:$DC$1048576,MATCH($A946,'Hoja de Trabajo para listado'!$CD$155:$CD$1048576,0),MATCH((CUADRO!L$4&amp;$E946),'Hoja de Trabajo para listado'!$CD$151:$DC$151,0)),0)</f>
        <v>0</v>
      </c>
      <c r="M946" s="245">
        <f ca="1">+IFERROR(INDEX('Hoja de Trabajo para listado'!$A$155:$Z$1048576,MATCH($A946,'Hoja de Trabajo para listado'!$A$155:$A$1048576,0),MATCH((CUADRO!M$4&amp;$E946),'Hoja de Trabajo para listado'!$A$151:$Z$151,0)),0)+IFERROR(INDEX('Hoja de Trabajo para listado'!$AB$155:$BA$1048576,MATCH($A946,'Hoja de Trabajo para listado'!$AB$155:$AB$1048576,0),MATCH((CUADRO!M$4&amp;$E946),'Hoja de Trabajo para listado'!$AB$151:$BA$151,0)),0)+IFERROR(INDEX('Hoja de Trabajo para listado'!$BC$155:$CB$1048576,MATCH($A946,'Hoja de Trabajo para listado'!$BC$155:$BC$1048576,0),MATCH((CUADRO!M$4&amp;$E946),'Hoja de Trabajo para listado'!$BC$151:$CB$151,0)),0)+IFERROR(INDEX('Hoja de Trabajo para listado'!$DE$153:$DG$274,MATCH($A946,'Hoja de Trabajo para listado'!$DE$153:$DE$1048576,0),MATCH((CUADRO!M$4&amp;$E946),'Hoja de Trabajo para listado'!$DE$151:$DG$151,0)),0)+IFERROR(INDEX('Hoja de Trabajo para listado'!$CD$155:$DC$1048576,MATCH($A946,'Hoja de Trabajo para listado'!$CD$155:$CD$1048576,0),MATCH((CUADRO!M$4&amp;$E946),'Hoja de Trabajo para listado'!$CD$151:$DC$151,0)),0)</f>
        <v>0</v>
      </c>
      <c r="N946" s="245">
        <f ca="1">+IFERROR(INDEX('Hoja de Trabajo para listado'!$A$155:$Z$1048576,MATCH($A946,'Hoja de Trabajo para listado'!$A$155:$A$1048576,0),MATCH((CUADRO!N$4&amp;$E946),'Hoja de Trabajo para listado'!$A$151:$Z$151,0)),0)+IFERROR(INDEX('Hoja de Trabajo para listado'!$AB$155:$BA$1048576,MATCH($A946,'Hoja de Trabajo para listado'!$AB$155:$AB$1048576,0),MATCH((CUADRO!N$4&amp;$E946),'Hoja de Trabajo para listado'!$AB$151:$BA$151,0)),0)+IFERROR(INDEX('Hoja de Trabajo para listado'!$BC$155:$CB$1048576,MATCH($A946,'Hoja de Trabajo para listado'!$BC$155:$BC$1048576,0),MATCH((CUADRO!N$4&amp;$E946),'Hoja de Trabajo para listado'!$BC$151:$CB$151,0)),0)+IFERROR(INDEX('Hoja de Trabajo para listado'!$DE$153:$DG$274,MATCH($A946,'Hoja de Trabajo para listado'!$DE$153:$DE$1048576,0),MATCH((CUADRO!N$4&amp;$E946),'Hoja de Trabajo para listado'!$DE$151:$DG$151,0)),0)+IFERROR(INDEX('Hoja de Trabajo para listado'!$CD$155:$DC$1048576,MATCH($A946,'Hoja de Trabajo para listado'!$CD$155:$CD$1048576,0),MATCH((CUADRO!N$4&amp;$E946),'Hoja de Trabajo para listado'!$CD$151:$DC$151,0)),0)</f>
        <v>0</v>
      </c>
      <c r="O946" s="245">
        <f ca="1">+IFERROR(INDEX('Hoja de Trabajo para listado'!$A$155:$Z$1048576,MATCH($A946,'Hoja de Trabajo para listado'!$A$155:$A$1048576,0),MATCH((CUADRO!O$4&amp;$E946),'Hoja de Trabajo para listado'!$A$151:$Z$151,0)),0)+IFERROR(INDEX('Hoja de Trabajo para listado'!$AB$155:$BA$1048576,MATCH($A946,'Hoja de Trabajo para listado'!$AB$155:$AB$1048576,0),MATCH((CUADRO!O$4&amp;$E946),'Hoja de Trabajo para listado'!$AB$151:$BA$151,0)),0)+IFERROR(INDEX('Hoja de Trabajo para listado'!$BC$155:$CB$1048576,MATCH($A946,'Hoja de Trabajo para listado'!$BC$155:$BC$1048576,0),MATCH((CUADRO!O$4&amp;$E946),'Hoja de Trabajo para listado'!$BC$151:$CB$151,0)),0)+IFERROR(INDEX('Hoja de Trabajo para listado'!$DE$153:$DG$274,MATCH($A946,'Hoja de Trabajo para listado'!$DE$153:$DE$1048576,0),MATCH((CUADRO!O$4&amp;$E946),'Hoja de Trabajo para listado'!$DE$151:$DG$151,0)),0)+IFERROR(INDEX('Hoja de Trabajo para listado'!$CD$155:$DC$1048576,MATCH($A946,'Hoja de Trabajo para listado'!$CD$155:$CD$1048576,0),MATCH((CUADRO!O$4&amp;$E946),'Hoja de Trabajo para listado'!$CD$151:$DC$151,0)),0)</f>
        <v>0</v>
      </c>
      <c r="P946" s="245">
        <f ca="1">+IFERROR(INDEX('Hoja de Trabajo para listado'!$A$155:$Z$1048576,MATCH($A946,'Hoja de Trabajo para listado'!$A$155:$A$1048576,0),MATCH((CUADRO!P$4&amp;$E946),'Hoja de Trabajo para listado'!$A$151:$Z$151,0)),0)+IFERROR(INDEX('Hoja de Trabajo para listado'!$AB$155:$BA$1048576,MATCH($A946,'Hoja de Trabajo para listado'!$AB$155:$AB$1048576,0),MATCH((CUADRO!P$4&amp;$E946),'Hoja de Trabajo para listado'!$AB$151:$BA$151,0)),0)+IFERROR(INDEX('Hoja de Trabajo para listado'!$BC$155:$CB$1048576,MATCH($A946,'Hoja de Trabajo para listado'!$BC$155:$BC$1048576,0),MATCH((CUADRO!P$4&amp;$E946),'Hoja de Trabajo para listado'!$BC$151:$CB$151,0)),0)+IFERROR(INDEX('Hoja de Trabajo para listado'!$DE$153:$DG$274,MATCH($A946,'Hoja de Trabajo para listado'!$DE$153:$DE$1048576,0),MATCH((CUADRO!P$4&amp;$E946),'Hoja de Trabajo para listado'!$DE$151:$DG$151,0)),0)+IFERROR(INDEX('Hoja de Trabajo para listado'!$CD$155:$DC$1048576,MATCH($A946,'Hoja de Trabajo para listado'!$CD$155:$CD$1048576,0),MATCH((CUADRO!P$4&amp;$E946),'Hoja de Trabajo para listado'!$CD$151:$DC$151,0)),0)</f>
        <v>0</v>
      </c>
      <c r="Q946" s="245">
        <f ca="1">+IFERROR(INDEX('Hoja de Trabajo para listado'!$A$155:$Z$1048576,MATCH($A946,'Hoja de Trabajo para listado'!$A$155:$A$1048576,0),MATCH((CUADRO!Q$4&amp;$E946),'Hoja de Trabajo para listado'!$A$151:$Z$151,0)),0)+IFERROR(INDEX('Hoja de Trabajo para listado'!$AB$155:$BA$1048576,MATCH($A946,'Hoja de Trabajo para listado'!$AB$155:$AB$1048576,0),MATCH((CUADRO!Q$4&amp;$E946),'Hoja de Trabajo para listado'!$AB$151:$BA$151,0)),0)+IFERROR(INDEX('Hoja de Trabajo para listado'!$BC$155:$CB$1048576,MATCH($A946,'Hoja de Trabajo para listado'!$BC$155:$BC$1048576,0),MATCH((CUADRO!Q$4&amp;$E946),'Hoja de Trabajo para listado'!$BC$151:$CB$151,0)),0)+IFERROR(INDEX('Hoja de Trabajo para listado'!$DE$153:$DG$274,MATCH($A946,'Hoja de Trabajo para listado'!$DE$153:$DE$1048576,0),MATCH((CUADRO!Q$4&amp;$E946),'Hoja de Trabajo para listado'!$DE$151:$DG$151,0)),0)+IFERROR(INDEX('Hoja de Trabajo para listado'!$CD$155:$DC$1048576,MATCH($A946,'Hoja de Trabajo para listado'!$CD$155:$CD$1048576,0),MATCH((CUADRO!Q$4&amp;$E946),'Hoja de Trabajo para listado'!$CD$151:$DC$151,0)),0)</f>
        <v>0</v>
      </c>
      <c r="R946" s="245">
        <f t="shared" ca="1" si="35"/>
        <v>0</v>
      </c>
      <c r="S946" s="259">
        <f ca="1">+R945+R946</f>
        <v>0</v>
      </c>
      <c r="T946" s="245">
        <f ca="1">+S946</f>
        <v>0</v>
      </c>
      <c r="U946" s="244">
        <f t="shared" si="36"/>
        <v>2</v>
      </c>
      <c r="V946" s="333" t="str">
        <f>+VLOOKUP(A946,bd_lista!$A$3:$E$592,5,FALSE)</f>
        <v>Gobiernos Autonomos Municipales</v>
      </c>
      <c r="W946" s="388"/>
      <c r="X946" s="242">
        <f>+VLOOKUP(A946,[4]Sheet1!$A$13:$D$744,4,FALSE)</f>
        <v>0</v>
      </c>
      <c r="Y946" s="242" t="e">
        <f>+VLOOKUP(X946,bd_lista!$A$3:$C$592,3,FALSE)</f>
        <v>#N/A</v>
      </c>
      <c r="Z946" s="292"/>
      <c r="AA946" s="293"/>
    </row>
    <row r="947" spans="1:27" customFormat="1" ht="15" hidden="1" customHeight="1">
      <c r="A947" s="32">
        <v>1705</v>
      </c>
      <c r="B947" s="392">
        <f>+A947</f>
        <v>1705</v>
      </c>
      <c r="C947" s="247" t="str">
        <f>+VLOOKUP(A947,bd_lista!$A$3:$C$592,3,FALSE)</f>
        <v>Gobierno Autónomo Municipal de El Torno</v>
      </c>
      <c r="D947" s="389" t="str">
        <f>+C947</f>
        <v>Gobierno Autónomo Municipal de El Torno</v>
      </c>
      <c r="E947" s="242" t="s">
        <v>1304</v>
      </c>
      <c r="F947" s="243">
        <f ca="1">+IFERROR(INDEX('Hoja de Trabajo para listado'!$A$155:$Z$1048576,MATCH($A947,'Hoja de Trabajo para listado'!$A$155:$A$1048576,0),MATCH((CUADRO!F$4&amp;$E947),'Hoja de Trabajo para listado'!$A$151:$Z$151,0)),0)+IFERROR(INDEX('Hoja de Trabajo para listado'!$AB$155:$BA$1048576,MATCH($A947,'Hoja de Trabajo para listado'!$AB$155:$AB$1048576,0),MATCH((CUADRO!F$4&amp;$E947),'Hoja de Trabajo para listado'!$AB$151:$BA$151,0)),0)+IFERROR(INDEX('Hoja de Trabajo para listado'!$BC$155:$CB$1048576,MATCH($A947,'Hoja de Trabajo para listado'!$BC$155:$BC$1048576,0),MATCH((CUADRO!F$4&amp;$E947),'Hoja de Trabajo para listado'!$BC$151:$CB$151,0)),0)+IFERROR(INDEX('Hoja de Trabajo para listado'!$DE$153:$DG$274,MATCH($A947,'Hoja de Trabajo para listado'!$DE$153:$DE$1048576,0),MATCH((CUADRO!F$4&amp;$E947),'Hoja de Trabajo para listado'!$DE$151:$DG$151,0)),0)+IFERROR(INDEX('Hoja de Trabajo para listado'!$CD$155:$DC$1048576,MATCH($A947,'Hoja de Trabajo para listado'!$CD$155:$CD$1048576,0),MATCH((CUADRO!F$4&amp;$E947),'Hoja de Trabajo para listado'!$CD$151:$DC$151,0)),0)</f>
        <v>0</v>
      </c>
      <c r="G947" s="243">
        <f ca="1">+IFERROR(INDEX('Hoja de Trabajo para listado'!$A$155:$Z$1048576,MATCH($A947,'Hoja de Trabajo para listado'!$A$155:$A$1048576,0),MATCH((CUADRO!G$4&amp;$E947),'Hoja de Trabajo para listado'!$A$151:$Z$151,0)),0)+IFERROR(INDEX('Hoja de Trabajo para listado'!$AB$155:$BA$1048576,MATCH($A947,'Hoja de Trabajo para listado'!$AB$155:$AB$1048576,0),MATCH((CUADRO!G$4&amp;$E947),'Hoja de Trabajo para listado'!$AB$151:$BA$151,0)),0)+IFERROR(INDEX('Hoja de Trabajo para listado'!$BC$155:$CB$1048576,MATCH($A947,'Hoja de Trabajo para listado'!$BC$155:$BC$1048576,0),MATCH((CUADRO!G$4&amp;$E947),'Hoja de Trabajo para listado'!$BC$151:$CB$151,0)),0)+IFERROR(INDEX('Hoja de Trabajo para listado'!$DE$153:$DG$274,MATCH($A947,'Hoja de Trabajo para listado'!$DE$153:$DE$1048576,0),MATCH((CUADRO!G$4&amp;$E947),'Hoja de Trabajo para listado'!$DE$151:$DG$151,0)),0)+IFERROR(INDEX('Hoja de Trabajo para listado'!$CD$155:$DC$1048576,MATCH($A947,'Hoja de Trabajo para listado'!$CD$155:$CD$1048576,0),MATCH((CUADRO!G$4&amp;$E947),'Hoja de Trabajo para listado'!$CD$151:$DC$151,0)),0)</f>
        <v>0</v>
      </c>
      <c r="H947" s="243">
        <f ca="1">+IFERROR(INDEX('Hoja de Trabajo para listado'!$A$155:$Z$1048576,MATCH($A947,'Hoja de Trabajo para listado'!$A$155:$A$1048576,0),MATCH((CUADRO!H$4&amp;$E947),'Hoja de Trabajo para listado'!$A$151:$Z$151,0)),0)+IFERROR(INDEX('Hoja de Trabajo para listado'!$AB$155:$BA$1048576,MATCH($A947,'Hoja de Trabajo para listado'!$AB$155:$AB$1048576,0),MATCH((CUADRO!H$4&amp;$E947),'Hoja de Trabajo para listado'!$AB$151:$BA$151,0)),0)+IFERROR(INDEX('Hoja de Trabajo para listado'!$BC$155:$CB$1048576,MATCH($A947,'Hoja de Trabajo para listado'!$BC$155:$BC$1048576,0),MATCH((CUADRO!H$4&amp;$E947),'Hoja de Trabajo para listado'!$BC$151:$CB$151,0)),0)+IFERROR(INDEX('Hoja de Trabajo para listado'!$DE$153:$DG$274,MATCH($A947,'Hoja de Trabajo para listado'!$DE$153:$DE$1048576,0),MATCH((CUADRO!H$4&amp;$E947),'Hoja de Trabajo para listado'!$DE$151:$DG$151,0)),0)+IFERROR(INDEX('Hoja de Trabajo para listado'!$CD$155:$DC$1048576,MATCH($A947,'Hoja de Trabajo para listado'!$CD$155:$CD$1048576,0),MATCH((CUADRO!H$4&amp;$E947),'Hoja de Trabajo para listado'!$CD$151:$DC$151,0)),0)</f>
        <v>0</v>
      </c>
      <c r="I947" s="243">
        <f ca="1">+IFERROR(INDEX('Hoja de Trabajo para listado'!$A$155:$Z$1048576,MATCH($A947,'Hoja de Trabajo para listado'!$A$155:$A$1048576,0),MATCH((CUADRO!I$4&amp;$E947),'Hoja de Trabajo para listado'!$A$151:$Z$151,0)),0)+IFERROR(INDEX('Hoja de Trabajo para listado'!$AB$155:$BA$1048576,MATCH($A947,'Hoja de Trabajo para listado'!$AB$155:$AB$1048576,0),MATCH((CUADRO!I$4&amp;$E947),'Hoja de Trabajo para listado'!$AB$151:$BA$151,0)),0)+IFERROR(INDEX('Hoja de Trabajo para listado'!$BC$155:$CB$1048576,MATCH($A947,'Hoja de Trabajo para listado'!$BC$155:$BC$1048576,0),MATCH((CUADRO!I$4&amp;$E947),'Hoja de Trabajo para listado'!$BC$151:$CB$151,0)),0)+IFERROR(INDEX('Hoja de Trabajo para listado'!$DE$153:$DG$274,MATCH($A947,'Hoja de Trabajo para listado'!$DE$153:$DE$1048576,0),MATCH((CUADRO!I$4&amp;$E947),'Hoja de Trabajo para listado'!$DE$151:$DG$151,0)),0)+IFERROR(INDEX('Hoja de Trabajo para listado'!$CD$155:$DC$1048576,MATCH($A947,'Hoja de Trabajo para listado'!$CD$155:$CD$1048576,0),MATCH((CUADRO!I$4&amp;$E947),'Hoja de Trabajo para listado'!$CD$151:$DC$151,0)),0)</f>
        <v>0</v>
      </c>
      <c r="J947" s="243">
        <f ca="1">+IFERROR(INDEX('Hoja de Trabajo para listado'!$A$155:$Z$1048576,MATCH($A947,'Hoja de Trabajo para listado'!$A$155:$A$1048576,0),MATCH((CUADRO!J$4&amp;$E947),'Hoja de Trabajo para listado'!$A$151:$Z$151,0)),0)+IFERROR(INDEX('Hoja de Trabajo para listado'!$AB$155:$BA$1048576,MATCH($A947,'Hoja de Trabajo para listado'!$AB$155:$AB$1048576,0),MATCH((CUADRO!J$4&amp;$E947),'Hoja de Trabajo para listado'!$AB$151:$BA$151,0)),0)+IFERROR(INDEX('Hoja de Trabajo para listado'!$BC$155:$CB$1048576,MATCH($A947,'Hoja de Trabajo para listado'!$BC$155:$BC$1048576,0),MATCH((CUADRO!J$4&amp;$E947),'Hoja de Trabajo para listado'!$BC$151:$CB$151,0)),0)+IFERROR(INDEX('Hoja de Trabajo para listado'!$DE$153:$DG$274,MATCH($A947,'Hoja de Trabajo para listado'!$DE$153:$DE$1048576,0),MATCH((CUADRO!J$4&amp;$E947),'Hoja de Trabajo para listado'!$DE$151:$DG$151,0)),0)+IFERROR(INDEX('Hoja de Trabajo para listado'!$CD$155:$DC$1048576,MATCH($A947,'Hoja de Trabajo para listado'!$CD$155:$CD$1048576,0),MATCH((CUADRO!J$4&amp;$E947),'Hoja de Trabajo para listado'!$CD$151:$DC$151,0)),0)</f>
        <v>0</v>
      </c>
      <c r="K947" s="243">
        <f ca="1">+IFERROR(INDEX('Hoja de Trabajo para listado'!$A$155:$Z$1048576,MATCH($A947,'Hoja de Trabajo para listado'!$A$155:$A$1048576,0),MATCH((CUADRO!K$4&amp;$E947),'Hoja de Trabajo para listado'!$A$151:$Z$151,0)),0)+IFERROR(INDEX('Hoja de Trabajo para listado'!$AB$155:$BA$1048576,MATCH($A947,'Hoja de Trabajo para listado'!$AB$155:$AB$1048576,0),MATCH((CUADRO!K$4&amp;$E947),'Hoja de Trabajo para listado'!$AB$151:$BA$151,0)),0)+IFERROR(INDEX('Hoja de Trabajo para listado'!$BC$155:$CB$1048576,MATCH($A947,'Hoja de Trabajo para listado'!$BC$155:$BC$1048576,0),MATCH((CUADRO!K$4&amp;$E947),'Hoja de Trabajo para listado'!$BC$151:$CB$151,0)),0)+IFERROR(INDEX('Hoja de Trabajo para listado'!$DE$153:$DG$274,MATCH($A947,'Hoja de Trabajo para listado'!$DE$153:$DE$1048576,0),MATCH((CUADRO!K$4&amp;$E947),'Hoja de Trabajo para listado'!$DE$151:$DG$151,0)),0)+IFERROR(INDEX('Hoja de Trabajo para listado'!$CD$155:$DC$1048576,MATCH($A947,'Hoja de Trabajo para listado'!$CD$155:$CD$1048576,0),MATCH((CUADRO!K$4&amp;$E947),'Hoja de Trabajo para listado'!$CD$151:$DC$151,0)),0)</f>
        <v>0</v>
      </c>
      <c r="L947" s="243">
        <f ca="1">+IFERROR(INDEX('Hoja de Trabajo para listado'!$A$155:$Z$1048576,MATCH($A947,'Hoja de Trabajo para listado'!$A$155:$A$1048576,0),MATCH((CUADRO!L$4&amp;$E947),'Hoja de Trabajo para listado'!$A$151:$Z$151,0)),0)+IFERROR(INDEX('Hoja de Trabajo para listado'!$AB$155:$BA$1048576,MATCH($A947,'Hoja de Trabajo para listado'!$AB$155:$AB$1048576,0),MATCH((CUADRO!L$4&amp;$E947),'Hoja de Trabajo para listado'!$AB$151:$BA$151,0)),0)+IFERROR(INDEX('Hoja de Trabajo para listado'!$BC$155:$CB$1048576,MATCH($A947,'Hoja de Trabajo para listado'!$BC$155:$BC$1048576,0),MATCH((CUADRO!L$4&amp;$E947),'Hoja de Trabajo para listado'!$BC$151:$CB$151,0)),0)+IFERROR(INDEX('Hoja de Trabajo para listado'!$DE$153:$DG$274,MATCH($A947,'Hoja de Trabajo para listado'!$DE$153:$DE$1048576,0),MATCH((CUADRO!L$4&amp;$E947),'Hoja de Trabajo para listado'!$DE$151:$DG$151,0)),0)+IFERROR(INDEX('Hoja de Trabajo para listado'!$CD$155:$DC$1048576,MATCH($A947,'Hoja de Trabajo para listado'!$CD$155:$CD$1048576,0),MATCH((CUADRO!L$4&amp;$E947),'Hoja de Trabajo para listado'!$CD$151:$DC$151,0)),0)</f>
        <v>0</v>
      </c>
      <c r="M947" s="243">
        <f ca="1">+IFERROR(INDEX('Hoja de Trabajo para listado'!$A$155:$Z$1048576,MATCH($A947,'Hoja de Trabajo para listado'!$A$155:$A$1048576,0),MATCH((CUADRO!M$4&amp;$E947),'Hoja de Trabajo para listado'!$A$151:$Z$151,0)),0)+IFERROR(INDEX('Hoja de Trabajo para listado'!$AB$155:$BA$1048576,MATCH($A947,'Hoja de Trabajo para listado'!$AB$155:$AB$1048576,0),MATCH((CUADRO!M$4&amp;$E947),'Hoja de Trabajo para listado'!$AB$151:$BA$151,0)),0)+IFERROR(INDEX('Hoja de Trabajo para listado'!$BC$155:$CB$1048576,MATCH($A947,'Hoja de Trabajo para listado'!$BC$155:$BC$1048576,0),MATCH((CUADRO!M$4&amp;$E947),'Hoja de Trabajo para listado'!$BC$151:$CB$151,0)),0)+IFERROR(INDEX('Hoja de Trabajo para listado'!$DE$153:$DG$274,MATCH($A947,'Hoja de Trabajo para listado'!$DE$153:$DE$1048576,0),MATCH((CUADRO!M$4&amp;$E947),'Hoja de Trabajo para listado'!$DE$151:$DG$151,0)),0)+IFERROR(INDEX('Hoja de Trabajo para listado'!$CD$155:$DC$1048576,MATCH($A947,'Hoja de Trabajo para listado'!$CD$155:$CD$1048576,0),MATCH((CUADRO!M$4&amp;$E947),'Hoja de Trabajo para listado'!$CD$151:$DC$151,0)),0)</f>
        <v>0</v>
      </c>
      <c r="N947" s="243">
        <f ca="1">+IFERROR(INDEX('Hoja de Trabajo para listado'!$A$155:$Z$1048576,MATCH($A947,'Hoja de Trabajo para listado'!$A$155:$A$1048576,0),MATCH((CUADRO!N$4&amp;$E947),'Hoja de Trabajo para listado'!$A$151:$Z$151,0)),0)+IFERROR(INDEX('Hoja de Trabajo para listado'!$AB$155:$BA$1048576,MATCH($A947,'Hoja de Trabajo para listado'!$AB$155:$AB$1048576,0),MATCH((CUADRO!N$4&amp;$E947),'Hoja de Trabajo para listado'!$AB$151:$BA$151,0)),0)+IFERROR(INDEX('Hoja de Trabajo para listado'!$BC$155:$CB$1048576,MATCH($A947,'Hoja de Trabajo para listado'!$BC$155:$BC$1048576,0),MATCH((CUADRO!N$4&amp;$E947),'Hoja de Trabajo para listado'!$BC$151:$CB$151,0)),0)+IFERROR(INDEX('Hoja de Trabajo para listado'!$DE$153:$DG$274,MATCH($A947,'Hoja de Trabajo para listado'!$DE$153:$DE$1048576,0),MATCH((CUADRO!N$4&amp;$E947),'Hoja de Trabajo para listado'!$DE$151:$DG$151,0)),0)+IFERROR(INDEX('Hoja de Trabajo para listado'!$CD$155:$DC$1048576,MATCH($A947,'Hoja de Trabajo para listado'!$CD$155:$CD$1048576,0),MATCH((CUADRO!N$4&amp;$E947),'Hoja de Trabajo para listado'!$CD$151:$DC$151,0)),0)</f>
        <v>0</v>
      </c>
      <c r="O947" s="243">
        <f ca="1">+IFERROR(INDEX('Hoja de Trabajo para listado'!$A$155:$Z$1048576,MATCH($A947,'Hoja de Trabajo para listado'!$A$155:$A$1048576,0),MATCH((CUADRO!O$4&amp;$E947),'Hoja de Trabajo para listado'!$A$151:$Z$151,0)),0)+IFERROR(INDEX('Hoja de Trabajo para listado'!$AB$155:$BA$1048576,MATCH($A947,'Hoja de Trabajo para listado'!$AB$155:$AB$1048576,0),MATCH((CUADRO!O$4&amp;$E947),'Hoja de Trabajo para listado'!$AB$151:$BA$151,0)),0)+IFERROR(INDEX('Hoja de Trabajo para listado'!$BC$155:$CB$1048576,MATCH($A947,'Hoja de Trabajo para listado'!$BC$155:$BC$1048576,0),MATCH((CUADRO!O$4&amp;$E947),'Hoja de Trabajo para listado'!$BC$151:$CB$151,0)),0)+IFERROR(INDEX('Hoja de Trabajo para listado'!$DE$153:$DG$274,MATCH($A947,'Hoja de Trabajo para listado'!$DE$153:$DE$1048576,0),MATCH((CUADRO!O$4&amp;$E947),'Hoja de Trabajo para listado'!$DE$151:$DG$151,0)),0)+IFERROR(INDEX('Hoja de Trabajo para listado'!$CD$155:$DC$1048576,MATCH($A947,'Hoja de Trabajo para listado'!$CD$155:$CD$1048576,0),MATCH((CUADRO!O$4&amp;$E947),'Hoja de Trabajo para listado'!$CD$151:$DC$151,0)),0)</f>
        <v>0</v>
      </c>
      <c r="P947" s="243">
        <f ca="1">+IFERROR(INDEX('Hoja de Trabajo para listado'!$A$155:$Z$1048576,MATCH($A947,'Hoja de Trabajo para listado'!$A$155:$A$1048576,0),MATCH((CUADRO!P$4&amp;$E947),'Hoja de Trabajo para listado'!$A$151:$Z$151,0)),0)+IFERROR(INDEX('Hoja de Trabajo para listado'!$AB$155:$BA$1048576,MATCH($A947,'Hoja de Trabajo para listado'!$AB$155:$AB$1048576,0),MATCH((CUADRO!P$4&amp;$E947),'Hoja de Trabajo para listado'!$AB$151:$BA$151,0)),0)+IFERROR(INDEX('Hoja de Trabajo para listado'!$BC$155:$CB$1048576,MATCH($A947,'Hoja de Trabajo para listado'!$BC$155:$BC$1048576,0),MATCH((CUADRO!P$4&amp;$E947),'Hoja de Trabajo para listado'!$BC$151:$CB$151,0)),0)+IFERROR(INDEX('Hoja de Trabajo para listado'!$DE$153:$DG$274,MATCH($A947,'Hoja de Trabajo para listado'!$DE$153:$DE$1048576,0),MATCH((CUADRO!P$4&amp;$E947),'Hoja de Trabajo para listado'!$DE$151:$DG$151,0)),0)+IFERROR(INDEX('Hoja de Trabajo para listado'!$CD$155:$DC$1048576,MATCH($A947,'Hoja de Trabajo para listado'!$CD$155:$CD$1048576,0),MATCH((CUADRO!P$4&amp;$E947),'Hoja de Trabajo para listado'!$CD$151:$DC$151,0)),0)</f>
        <v>0</v>
      </c>
      <c r="Q947" s="243">
        <f ca="1">+IFERROR(INDEX('Hoja de Trabajo para listado'!$A$155:$Z$1048576,MATCH($A947,'Hoja de Trabajo para listado'!$A$155:$A$1048576,0),MATCH((CUADRO!Q$4&amp;$E947),'Hoja de Trabajo para listado'!$A$151:$Z$151,0)),0)+IFERROR(INDEX('Hoja de Trabajo para listado'!$AB$155:$BA$1048576,MATCH($A947,'Hoja de Trabajo para listado'!$AB$155:$AB$1048576,0),MATCH((CUADRO!Q$4&amp;$E947),'Hoja de Trabajo para listado'!$AB$151:$BA$151,0)),0)+IFERROR(INDEX('Hoja de Trabajo para listado'!$BC$155:$CB$1048576,MATCH($A947,'Hoja de Trabajo para listado'!$BC$155:$BC$1048576,0),MATCH((CUADRO!Q$4&amp;$E947),'Hoja de Trabajo para listado'!$BC$151:$CB$151,0)),0)+IFERROR(INDEX('Hoja de Trabajo para listado'!$DE$153:$DG$274,MATCH($A947,'Hoja de Trabajo para listado'!$DE$153:$DE$1048576,0),MATCH((CUADRO!Q$4&amp;$E947),'Hoja de Trabajo para listado'!$DE$151:$DG$151,0)),0)+IFERROR(INDEX('Hoja de Trabajo para listado'!$CD$155:$DC$1048576,MATCH($A947,'Hoja de Trabajo para listado'!$CD$155:$CD$1048576,0),MATCH((CUADRO!Q$4&amp;$E947),'Hoja de Trabajo para listado'!$CD$151:$DC$151,0)),0)</f>
        <v>0</v>
      </c>
      <c r="R947" s="243">
        <f t="shared" ca="1" si="35"/>
        <v>0</v>
      </c>
      <c r="S947" s="249"/>
      <c r="T947" s="243">
        <f ca="1">+T948</f>
        <v>0</v>
      </c>
      <c r="U947" s="242">
        <f t="shared" si="36"/>
        <v>1</v>
      </c>
      <c r="V947" s="333" t="str">
        <f>+VLOOKUP(A947,bd_lista!$A$3:$E$592,5,FALSE)</f>
        <v>Gobiernos Autonomos Municipales</v>
      </c>
      <c r="W947" s="387" t="str">
        <f>+V947</f>
        <v>Gobiernos Autonomos Municipales</v>
      </c>
      <c r="X947" s="242">
        <f>+VLOOKUP(A947,[4]Sheet1!$A$13:$D$744,4,FALSE)</f>
        <v>0</v>
      </c>
      <c r="Y947" s="242" t="e">
        <f>+VLOOKUP(X947,bd_lista!$A$3:$C$592,3,FALSE)</f>
        <v>#N/A</v>
      </c>
      <c r="Z947" s="294">
        <f>+X947</f>
        <v>0</v>
      </c>
      <c r="AA947" s="295" t="e">
        <f>+Y947</f>
        <v>#N/A</v>
      </c>
    </row>
    <row r="948" spans="1:27" customFormat="1" ht="15" hidden="1" customHeight="1">
      <c r="A948" s="32">
        <v>1705</v>
      </c>
      <c r="B948" s="393"/>
      <c r="C948" s="247" t="str">
        <f>+VLOOKUP(A948,bd_lista!$A$3:$C$592,3,FALSE)</f>
        <v>Gobierno Autónomo Municipal de El Torno</v>
      </c>
      <c r="D948" s="390"/>
      <c r="E948" s="244" t="s">
        <v>1305</v>
      </c>
      <c r="F948" s="245">
        <f ca="1">+IFERROR(INDEX('Hoja de Trabajo para listado'!$A$155:$Z$1048576,MATCH($A948,'Hoja de Trabajo para listado'!$A$155:$A$1048576,0),MATCH((CUADRO!F$4&amp;$E948),'Hoja de Trabajo para listado'!$A$151:$Z$151,0)),0)+IFERROR(INDEX('Hoja de Trabajo para listado'!$AB$155:$BA$1048576,MATCH($A948,'Hoja de Trabajo para listado'!$AB$155:$AB$1048576,0),MATCH((CUADRO!F$4&amp;$E948),'Hoja de Trabajo para listado'!$AB$151:$BA$151,0)),0)+IFERROR(INDEX('Hoja de Trabajo para listado'!$BC$155:$CB$1048576,MATCH($A948,'Hoja de Trabajo para listado'!$BC$155:$BC$1048576,0),MATCH((CUADRO!F$4&amp;$E948),'Hoja de Trabajo para listado'!$BC$151:$CB$151,0)),0)+IFERROR(INDEX('Hoja de Trabajo para listado'!$DE$153:$DG$274,MATCH($A948,'Hoja de Trabajo para listado'!$DE$153:$DE$1048576,0),MATCH((CUADRO!F$4&amp;$E948),'Hoja de Trabajo para listado'!$DE$151:$DG$151,0)),0)+IFERROR(INDEX('Hoja de Trabajo para listado'!$CD$155:$DC$1048576,MATCH($A948,'Hoja de Trabajo para listado'!$CD$155:$CD$1048576,0),MATCH((CUADRO!F$4&amp;$E948),'Hoja de Trabajo para listado'!$CD$151:$DC$151,0)),0)</f>
        <v>0</v>
      </c>
      <c r="G948" s="245">
        <f ca="1">+IFERROR(INDEX('Hoja de Trabajo para listado'!$A$155:$Z$1048576,MATCH($A948,'Hoja de Trabajo para listado'!$A$155:$A$1048576,0),MATCH((CUADRO!G$4&amp;$E948),'Hoja de Trabajo para listado'!$A$151:$Z$151,0)),0)+IFERROR(INDEX('Hoja de Trabajo para listado'!$AB$155:$BA$1048576,MATCH($A948,'Hoja de Trabajo para listado'!$AB$155:$AB$1048576,0),MATCH((CUADRO!G$4&amp;$E948),'Hoja de Trabajo para listado'!$AB$151:$BA$151,0)),0)+IFERROR(INDEX('Hoja de Trabajo para listado'!$BC$155:$CB$1048576,MATCH($A948,'Hoja de Trabajo para listado'!$BC$155:$BC$1048576,0),MATCH((CUADRO!G$4&amp;$E948),'Hoja de Trabajo para listado'!$BC$151:$CB$151,0)),0)+IFERROR(INDEX('Hoja de Trabajo para listado'!$DE$153:$DG$274,MATCH($A948,'Hoja de Trabajo para listado'!$DE$153:$DE$1048576,0),MATCH((CUADRO!G$4&amp;$E948),'Hoja de Trabajo para listado'!$DE$151:$DG$151,0)),0)+IFERROR(INDEX('Hoja de Trabajo para listado'!$CD$155:$DC$1048576,MATCH($A948,'Hoja de Trabajo para listado'!$CD$155:$CD$1048576,0),MATCH((CUADRO!G$4&amp;$E948),'Hoja de Trabajo para listado'!$CD$151:$DC$151,0)),0)</f>
        <v>0</v>
      </c>
      <c r="H948" s="245">
        <f ca="1">+IFERROR(INDEX('Hoja de Trabajo para listado'!$A$155:$Z$1048576,MATCH($A948,'Hoja de Trabajo para listado'!$A$155:$A$1048576,0),MATCH((CUADRO!H$4&amp;$E948),'Hoja de Trabajo para listado'!$A$151:$Z$151,0)),0)+IFERROR(INDEX('Hoja de Trabajo para listado'!$AB$155:$BA$1048576,MATCH($A948,'Hoja de Trabajo para listado'!$AB$155:$AB$1048576,0),MATCH((CUADRO!H$4&amp;$E948),'Hoja de Trabajo para listado'!$AB$151:$BA$151,0)),0)+IFERROR(INDEX('Hoja de Trabajo para listado'!$BC$155:$CB$1048576,MATCH($A948,'Hoja de Trabajo para listado'!$BC$155:$BC$1048576,0),MATCH((CUADRO!H$4&amp;$E948),'Hoja de Trabajo para listado'!$BC$151:$CB$151,0)),0)+IFERROR(INDEX('Hoja de Trabajo para listado'!$DE$153:$DG$274,MATCH($A948,'Hoja de Trabajo para listado'!$DE$153:$DE$1048576,0),MATCH((CUADRO!H$4&amp;$E948),'Hoja de Trabajo para listado'!$DE$151:$DG$151,0)),0)+IFERROR(INDEX('Hoja de Trabajo para listado'!$CD$155:$DC$1048576,MATCH($A948,'Hoja de Trabajo para listado'!$CD$155:$CD$1048576,0),MATCH((CUADRO!H$4&amp;$E948),'Hoja de Trabajo para listado'!$CD$151:$DC$151,0)),0)</f>
        <v>0</v>
      </c>
      <c r="I948" s="245">
        <f ca="1">+IFERROR(INDEX('Hoja de Trabajo para listado'!$A$155:$Z$1048576,MATCH($A948,'Hoja de Trabajo para listado'!$A$155:$A$1048576,0),MATCH((CUADRO!I$4&amp;$E948),'Hoja de Trabajo para listado'!$A$151:$Z$151,0)),0)+IFERROR(INDEX('Hoja de Trabajo para listado'!$AB$155:$BA$1048576,MATCH($A948,'Hoja de Trabajo para listado'!$AB$155:$AB$1048576,0),MATCH((CUADRO!I$4&amp;$E948),'Hoja de Trabajo para listado'!$AB$151:$BA$151,0)),0)+IFERROR(INDEX('Hoja de Trabajo para listado'!$BC$155:$CB$1048576,MATCH($A948,'Hoja de Trabajo para listado'!$BC$155:$BC$1048576,0),MATCH((CUADRO!I$4&amp;$E948),'Hoja de Trabajo para listado'!$BC$151:$CB$151,0)),0)+IFERROR(INDEX('Hoja de Trabajo para listado'!$DE$153:$DG$274,MATCH($A948,'Hoja de Trabajo para listado'!$DE$153:$DE$1048576,0),MATCH((CUADRO!I$4&amp;$E948),'Hoja de Trabajo para listado'!$DE$151:$DG$151,0)),0)+IFERROR(INDEX('Hoja de Trabajo para listado'!$CD$155:$DC$1048576,MATCH($A948,'Hoja de Trabajo para listado'!$CD$155:$CD$1048576,0),MATCH((CUADRO!I$4&amp;$E948),'Hoja de Trabajo para listado'!$CD$151:$DC$151,0)),0)</f>
        <v>0</v>
      </c>
      <c r="J948" s="245">
        <f ca="1">+IFERROR(INDEX('Hoja de Trabajo para listado'!$A$155:$Z$1048576,MATCH($A948,'Hoja de Trabajo para listado'!$A$155:$A$1048576,0),MATCH((CUADRO!J$4&amp;$E948),'Hoja de Trabajo para listado'!$A$151:$Z$151,0)),0)+IFERROR(INDEX('Hoja de Trabajo para listado'!$AB$155:$BA$1048576,MATCH($A948,'Hoja de Trabajo para listado'!$AB$155:$AB$1048576,0),MATCH((CUADRO!J$4&amp;$E948),'Hoja de Trabajo para listado'!$AB$151:$BA$151,0)),0)+IFERROR(INDEX('Hoja de Trabajo para listado'!$BC$155:$CB$1048576,MATCH($A948,'Hoja de Trabajo para listado'!$BC$155:$BC$1048576,0),MATCH((CUADRO!J$4&amp;$E948),'Hoja de Trabajo para listado'!$BC$151:$CB$151,0)),0)+IFERROR(INDEX('Hoja de Trabajo para listado'!$DE$153:$DG$274,MATCH($A948,'Hoja de Trabajo para listado'!$DE$153:$DE$1048576,0),MATCH((CUADRO!J$4&amp;$E948),'Hoja de Trabajo para listado'!$DE$151:$DG$151,0)),0)+IFERROR(INDEX('Hoja de Trabajo para listado'!$CD$155:$DC$1048576,MATCH($A948,'Hoja de Trabajo para listado'!$CD$155:$CD$1048576,0),MATCH((CUADRO!J$4&amp;$E948),'Hoja de Trabajo para listado'!$CD$151:$DC$151,0)),0)</f>
        <v>0</v>
      </c>
      <c r="K948" s="245">
        <f ca="1">+IFERROR(INDEX('Hoja de Trabajo para listado'!$A$155:$Z$1048576,MATCH($A948,'Hoja de Trabajo para listado'!$A$155:$A$1048576,0),MATCH((CUADRO!K$4&amp;$E948),'Hoja de Trabajo para listado'!$A$151:$Z$151,0)),0)+IFERROR(INDEX('Hoja de Trabajo para listado'!$AB$155:$BA$1048576,MATCH($A948,'Hoja de Trabajo para listado'!$AB$155:$AB$1048576,0),MATCH((CUADRO!K$4&amp;$E948),'Hoja de Trabajo para listado'!$AB$151:$BA$151,0)),0)+IFERROR(INDEX('Hoja de Trabajo para listado'!$BC$155:$CB$1048576,MATCH($A948,'Hoja de Trabajo para listado'!$BC$155:$BC$1048576,0),MATCH((CUADRO!K$4&amp;$E948),'Hoja de Trabajo para listado'!$BC$151:$CB$151,0)),0)+IFERROR(INDEX('Hoja de Trabajo para listado'!$DE$153:$DG$274,MATCH($A948,'Hoja de Trabajo para listado'!$DE$153:$DE$1048576,0),MATCH((CUADRO!K$4&amp;$E948),'Hoja de Trabajo para listado'!$DE$151:$DG$151,0)),0)+IFERROR(INDEX('Hoja de Trabajo para listado'!$CD$155:$DC$1048576,MATCH($A948,'Hoja de Trabajo para listado'!$CD$155:$CD$1048576,0),MATCH((CUADRO!K$4&amp;$E948),'Hoja de Trabajo para listado'!$CD$151:$DC$151,0)),0)</f>
        <v>0</v>
      </c>
      <c r="L948" s="245">
        <f ca="1">+IFERROR(INDEX('Hoja de Trabajo para listado'!$A$155:$Z$1048576,MATCH($A948,'Hoja de Trabajo para listado'!$A$155:$A$1048576,0),MATCH((CUADRO!L$4&amp;$E948),'Hoja de Trabajo para listado'!$A$151:$Z$151,0)),0)+IFERROR(INDEX('Hoja de Trabajo para listado'!$AB$155:$BA$1048576,MATCH($A948,'Hoja de Trabajo para listado'!$AB$155:$AB$1048576,0),MATCH((CUADRO!L$4&amp;$E948),'Hoja de Trabajo para listado'!$AB$151:$BA$151,0)),0)+IFERROR(INDEX('Hoja de Trabajo para listado'!$BC$155:$CB$1048576,MATCH($A948,'Hoja de Trabajo para listado'!$BC$155:$BC$1048576,0),MATCH((CUADRO!L$4&amp;$E948),'Hoja de Trabajo para listado'!$BC$151:$CB$151,0)),0)+IFERROR(INDEX('Hoja de Trabajo para listado'!$DE$153:$DG$274,MATCH($A948,'Hoja de Trabajo para listado'!$DE$153:$DE$1048576,0),MATCH((CUADRO!L$4&amp;$E948),'Hoja de Trabajo para listado'!$DE$151:$DG$151,0)),0)+IFERROR(INDEX('Hoja de Trabajo para listado'!$CD$155:$DC$1048576,MATCH($A948,'Hoja de Trabajo para listado'!$CD$155:$CD$1048576,0),MATCH((CUADRO!L$4&amp;$E948),'Hoja de Trabajo para listado'!$CD$151:$DC$151,0)),0)</f>
        <v>0</v>
      </c>
      <c r="M948" s="245">
        <f ca="1">+IFERROR(INDEX('Hoja de Trabajo para listado'!$A$155:$Z$1048576,MATCH($A948,'Hoja de Trabajo para listado'!$A$155:$A$1048576,0),MATCH((CUADRO!M$4&amp;$E948),'Hoja de Trabajo para listado'!$A$151:$Z$151,0)),0)+IFERROR(INDEX('Hoja de Trabajo para listado'!$AB$155:$BA$1048576,MATCH($A948,'Hoja de Trabajo para listado'!$AB$155:$AB$1048576,0),MATCH((CUADRO!M$4&amp;$E948),'Hoja de Trabajo para listado'!$AB$151:$BA$151,0)),0)+IFERROR(INDEX('Hoja de Trabajo para listado'!$BC$155:$CB$1048576,MATCH($A948,'Hoja de Trabajo para listado'!$BC$155:$BC$1048576,0),MATCH((CUADRO!M$4&amp;$E948),'Hoja de Trabajo para listado'!$BC$151:$CB$151,0)),0)+IFERROR(INDEX('Hoja de Trabajo para listado'!$DE$153:$DG$274,MATCH($A948,'Hoja de Trabajo para listado'!$DE$153:$DE$1048576,0),MATCH((CUADRO!M$4&amp;$E948),'Hoja de Trabajo para listado'!$DE$151:$DG$151,0)),0)+IFERROR(INDEX('Hoja de Trabajo para listado'!$CD$155:$DC$1048576,MATCH($A948,'Hoja de Trabajo para listado'!$CD$155:$CD$1048576,0),MATCH((CUADRO!M$4&amp;$E948),'Hoja de Trabajo para listado'!$CD$151:$DC$151,0)),0)</f>
        <v>0</v>
      </c>
      <c r="N948" s="245">
        <f ca="1">+IFERROR(INDEX('Hoja de Trabajo para listado'!$A$155:$Z$1048576,MATCH($A948,'Hoja de Trabajo para listado'!$A$155:$A$1048576,0),MATCH((CUADRO!N$4&amp;$E948),'Hoja de Trabajo para listado'!$A$151:$Z$151,0)),0)+IFERROR(INDEX('Hoja de Trabajo para listado'!$AB$155:$BA$1048576,MATCH($A948,'Hoja de Trabajo para listado'!$AB$155:$AB$1048576,0),MATCH((CUADRO!N$4&amp;$E948),'Hoja de Trabajo para listado'!$AB$151:$BA$151,0)),0)+IFERROR(INDEX('Hoja de Trabajo para listado'!$BC$155:$CB$1048576,MATCH($A948,'Hoja de Trabajo para listado'!$BC$155:$BC$1048576,0),MATCH((CUADRO!N$4&amp;$E948),'Hoja de Trabajo para listado'!$BC$151:$CB$151,0)),0)+IFERROR(INDEX('Hoja de Trabajo para listado'!$DE$153:$DG$274,MATCH($A948,'Hoja de Trabajo para listado'!$DE$153:$DE$1048576,0),MATCH((CUADRO!N$4&amp;$E948),'Hoja de Trabajo para listado'!$DE$151:$DG$151,0)),0)+IFERROR(INDEX('Hoja de Trabajo para listado'!$CD$155:$DC$1048576,MATCH($A948,'Hoja de Trabajo para listado'!$CD$155:$CD$1048576,0),MATCH((CUADRO!N$4&amp;$E948),'Hoja de Trabajo para listado'!$CD$151:$DC$151,0)),0)</f>
        <v>0</v>
      </c>
      <c r="O948" s="245">
        <f ca="1">+IFERROR(INDEX('Hoja de Trabajo para listado'!$A$155:$Z$1048576,MATCH($A948,'Hoja de Trabajo para listado'!$A$155:$A$1048576,0),MATCH((CUADRO!O$4&amp;$E948),'Hoja de Trabajo para listado'!$A$151:$Z$151,0)),0)+IFERROR(INDEX('Hoja de Trabajo para listado'!$AB$155:$BA$1048576,MATCH($A948,'Hoja de Trabajo para listado'!$AB$155:$AB$1048576,0),MATCH((CUADRO!O$4&amp;$E948),'Hoja de Trabajo para listado'!$AB$151:$BA$151,0)),0)+IFERROR(INDEX('Hoja de Trabajo para listado'!$BC$155:$CB$1048576,MATCH($A948,'Hoja de Trabajo para listado'!$BC$155:$BC$1048576,0),MATCH((CUADRO!O$4&amp;$E948),'Hoja de Trabajo para listado'!$BC$151:$CB$151,0)),0)+IFERROR(INDEX('Hoja de Trabajo para listado'!$DE$153:$DG$274,MATCH($A948,'Hoja de Trabajo para listado'!$DE$153:$DE$1048576,0),MATCH((CUADRO!O$4&amp;$E948),'Hoja de Trabajo para listado'!$DE$151:$DG$151,0)),0)+IFERROR(INDEX('Hoja de Trabajo para listado'!$CD$155:$DC$1048576,MATCH($A948,'Hoja de Trabajo para listado'!$CD$155:$CD$1048576,0),MATCH((CUADRO!O$4&amp;$E948),'Hoja de Trabajo para listado'!$CD$151:$DC$151,0)),0)</f>
        <v>0</v>
      </c>
      <c r="P948" s="245">
        <f ca="1">+IFERROR(INDEX('Hoja de Trabajo para listado'!$A$155:$Z$1048576,MATCH($A948,'Hoja de Trabajo para listado'!$A$155:$A$1048576,0),MATCH((CUADRO!P$4&amp;$E948),'Hoja de Trabajo para listado'!$A$151:$Z$151,0)),0)+IFERROR(INDEX('Hoja de Trabajo para listado'!$AB$155:$BA$1048576,MATCH($A948,'Hoja de Trabajo para listado'!$AB$155:$AB$1048576,0),MATCH((CUADRO!P$4&amp;$E948),'Hoja de Trabajo para listado'!$AB$151:$BA$151,0)),0)+IFERROR(INDEX('Hoja de Trabajo para listado'!$BC$155:$CB$1048576,MATCH($A948,'Hoja de Trabajo para listado'!$BC$155:$BC$1048576,0),MATCH((CUADRO!P$4&amp;$E948),'Hoja de Trabajo para listado'!$BC$151:$CB$151,0)),0)+IFERROR(INDEX('Hoja de Trabajo para listado'!$DE$153:$DG$274,MATCH($A948,'Hoja de Trabajo para listado'!$DE$153:$DE$1048576,0),MATCH((CUADRO!P$4&amp;$E948),'Hoja de Trabajo para listado'!$DE$151:$DG$151,0)),0)+IFERROR(INDEX('Hoja de Trabajo para listado'!$CD$155:$DC$1048576,MATCH($A948,'Hoja de Trabajo para listado'!$CD$155:$CD$1048576,0),MATCH((CUADRO!P$4&amp;$E948),'Hoja de Trabajo para listado'!$CD$151:$DC$151,0)),0)</f>
        <v>0</v>
      </c>
      <c r="Q948" s="245">
        <f ca="1">+IFERROR(INDEX('Hoja de Trabajo para listado'!$A$155:$Z$1048576,MATCH($A948,'Hoja de Trabajo para listado'!$A$155:$A$1048576,0),MATCH((CUADRO!Q$4&amp;$E948),'Hoja de Trabajo para listado'!$A$151:$Z$151,0)),0)+IFERROR(INDEX('Hoja de Trabajo para listado'!$AB$155:$BA$1048576,MATCH($A948,'Hoja de Trabajo para listado'!$AB$155:$AB$1048576,0),MATCH((CUADRO!Q$4&amp;$E948),'Hoja de Trabajo para listado'!$AB$151:$BA$151,0)),0)+IFERROR(INDEX('Hoja de Trabajo para listado'!$BC$155:$CB$1048576,MATCH($A948,'Hoja de Trabajo para listado'!$BC$155:$BC$1048576,0),MATCH((CUADRO!Q$4&amp;$E948),'Hoja de Trabajo para listado'!$BC$151:$CB$151,0)),0)+IFERROR(INDEX('Hoja de Trabajo para listado'!$DE$153:$DG$274,MATCH($A948,'Hoja de Trabajo para listado'!$DE$153:$DE$1048576,0),MATCH((CUADRO!Q$4&amp;$E948),'Hoja de Trabajo para listado'!$DE$151:$DG$151,0)),0)+IFERROR(INDEX('Hoja de Trabajo para listado'!$CD$155:$DC$1048576,MATCH($A948,'Hoja de Trabajo para listado'!$CD$155:$CD$1048576,0),MATCH((CUADRO!Q$4&amp;$E948),'Hoja de Trabajo para listado'!$CD$151:$DC$151,0)),0)</f>
        <v>0</v>
      </c>
      <c r="R948" s="245">
        <f t="shared" ca="1" si="35"/>
        <v>0</v>
      </c>
      <c r="S948" s="259">
        <f ca="1">+R947+R948</f>
        <v>0</v>
      </c>
      <c r="T948" s="245">
        <f ca="1">+S948</f>
        <v>0</v>
      </c>
      <c r="U948" s="244">
        <f t="shared" si="36"/>
        <v>2</v>
      </c>
      <c r="V948" s="333" t="str">
        <f>+VLOOKUP(A948,bd_lista!$A$3:$E$592,5,FALSE)</f>
        <v>Gobiernos Autonomos Municipales</v>
      </c>
      <c r="W948" s="388"/>
      <c r="X948" s="242">
        <f>+VLOOKUP(A948,[4]Sheet1!$A$13:$D$744,4,FALSE)</f>
        <v>0</v>
      </c>
      <c r="Y948" s="242" t="e">
        <f>+VLOOKUP(X948,bd_lista!$A$3:$C$592,3,FALSE)</f>
        <v>#N/A</v>
      </c>
      <c r="Z948" s="292"/>
      <c r="AA948" s="293"/>
    </row>
    <row r="949" spans="1:27" customFormat="1" ht="15" hidden="1" customHeight="1">
      <c r="A949" s="32">
        <v>1706</v>
      </c>
      <c r="B949" s="392">
        <f>+A949</f>
        <v>1706</v>
      </c>
      <c r="C949" s="247" t="str">
        <f>+VLOOKUP(A949,bd_lista!$A$3:$C$592,3,FALSE)</f>
        <v>Gobierno Autónomo Municipal de Warnes</v>
      </c>
      <c r="D949" s="389" t="str">
        <f>+C949</f>
        <v>Gobierno Autónomo Municipal de Warnes</v>
      </c>
      <c r="E949" s="242" t="s">
        <v>1304</v>
      </c>
      <c r="F949" s="243">
        <f ca="1">+IFERROR(INDEX('Hoja de Trabajo para listado'!$A$155:$Z$1048576,MATCH($A949,'Hoja de Trabajo para listado'!$A$155:$A$1048576,0),MATCH((CUADRO!F$4&amp;$E949),'Hoja de Trabajo para listado'!$A$151:$Z$151,0)),0)+IFERROR(INDEX('Hoja de Trabajo para listado'!$AB$155:$BA$1048576,MATCH($A949,'Hoja de Trabajo para listado'!$AB$155:$AB$1048576,0),MATCH((CUADRO!F$4&amp;$E949),'Hoja de Trabajo para listado'!$AB$151:$BA$151,0)),0)+IFERROR(INDEX('Hoja de Trabajo para listado'!$BC$155:$CB$1048576,MATCH($A949,'Hoja de Trabajo para listado'!$BC$155:$BC$1048576,0),MATCH((CUADRO!F$4&amp;$E949),'Hoja de Trabajo para listado'!$BC$151:$CB$151,0)),0)+IFERROR(INDEX('Hoja de Trabajo para listado'!$DE$153:$DG$274,MATCH($A949,'Hoja de Trabajo para listado'!$DE$153:$DE$1048576,0),MATCH((CUADRO!F$4&amp;$E949),'Hoja de Trabajo para listado'!$DE$151:$DG$151,0)),0)+IFERROR(INDEX('Hoja de Trabajo para listado'!$CD$155:$DC$1048576,MATCH($A949,'Hoja de Trabajo para listado'!$CD$155:$CD$1048576,0),MATCH((CUADRO!F$4&amp;$E949),'Hoja de Trabajo para listado'!$CD$151:$DC$151,0)),0)</f>
        <v>0</v>
      </c>
      <c r="G949" s="243">
        <f ca="1">+IFERROR(INDEX('Hoja de Trabajo para listado'!$A$155:$Z$1048576,MATCH($A949,'Hoja de Trabajo para listado'!$A$155:$A$1048576,0),MATCH((CUADRO!G$4&amp;$E949),'Hoja de Trabajo para listado'!$A$151:$Z$151,0)),0)+IFERROR(INDEX('Hoja de Trabajo para listado'!$AB$155:$BA$1048576,MATCH($A949,'Hoja de Trabajo para listado'!$AB$155:$AB$1048576,0),MATCH((CUADRO!G$4&amp;$E949),'Hoja de Trabajo para listado'!$AB$151:$BA$151,0)),0)+IFERROR(INDEX('Hoja de Trabajo para listado'!$BC$155:$CB$1048576,MATCH($A949,'Hoja de Trabajo para listado'!$BC$155:$BC$1048576,0),MATCH((CUADRO!G$4&amp;$E949),'Hoja de Trabajo para listado'!$BC$151:$CB$151,0)),0)+IFERROR(INDEX('Hoja de Trabajo para listado'!$DE$153:$DG$274,MATCH($A949,'Hoja de Trabajo para listado'!$DE$153:$DE$1048576,0),MATCH((CUADRO!G$4&amp;$E949),'Hoja de Trabajo para listado'!$DE$151:$DG$151,0)),0)+IFERROR(INDEX('Hoja de Trabajo para listado'!$CD$155:$DC$1048576,MATCH($A949,'Hoja de Trabajo para listado'!$CD$155:$CD$1048576,0),MATCH((CUADRO!G$4&amp;$E949),'Hoja de Trabajo para listado'!$CD$151:$DC$151,0)),0)</f>
        <v>0</v>
      </c>
      <c r="H949" s="243">
        <f ca="1">+IFERROR(INDEX('Hoja de Trabajo para listado'!$A$155:$Z$1048576,MATCH($A949,'Hoja de Trabajo para listado'!$A$155:$A$1048576,0),MATCH((CUADRO!H$4&amp;$E949),'Hoja de Trabajo para listado'!$A$151:$Z$151,0)),0)+IFERROR(INDEX('Hoja de Trabajo para listado'!$AB$155:$BA$1048576,MATCH($A949,'Hoja de Trabajo para listado'!$AB$155:$AB$1048576,0),MATCH((CUADRO!H$4&amp;$E949),'Hoja de Trabajo para listado'!$AB$151:$BA$151,0)),0)+IFERROR(INDEX('Hoja de Trabajo para listado'!$BC$155:$CB$1048576,MATCH($A949,'Hoja de Trabajo para listado'!$BC$155:$BC$1048576,0),MATCH((CUADRO!H$4&amp;$E949),'Hoja de Trabajo para listado'!$BC$151:$CB$151,0)),0)+IFERROR(INDEX('Hoja de Trabajo para listado'!$DE$153:$DG$274,MATCH($A949,'Hoja de Trabajo para listado'!$DE$153:$DE$1048576,0),MATCH((CUADRO!H$4&amp;$E949),'Hoja de Trabajo para listado'!$DE$151:$DG$151,0)),0)+IFERROR(INDEX('Hoja de Trabajo para listado'!$CD$155:$DC$1048576,MATCH($A949,'Hoja de Trabajo para listado'!$CD$155:$CD$1048576,0),MATCH((CUADRO!H$4&amp;$E949),'Hoja de Trabajo para listado'!$CD$151:$DC$151,0)),0)</f>
        <v>0</v>
      </c>
      <c r="I949" s="243">
        <f ca="1">+IFERROR(INDEX('Hoja de Trabajo para listado'!$A$155:$Z$1048576,MATCH($A949,'Hoja de Trabajo para listado'!$A$155:$A$1048576,0),MATCH((CUADRO!I$4&amp;$E949),'Hoja de Trabajo para listado'!$A$151:$Z$151,0)),0)+IFERROR(INDEX('Hoja de Trabajo para listado'!$AB$155:$BA$1048576,MATCH($A949,'Hoja de Trabajo para listado'!$AB$155:$AB$1048576,0),MATCH((CUADRO!I$4&amp;$E949),'Hoja de Trabajo para listado'!$AB$151:$BA$151,0)),0)+IFERROR(INDEX('Hoja de Trabajo para listado'!$BC$155:$CB$1048576,MATCH($A949,'Hoja de Trabajo para listado'!$BC$155:$BC$1048576,0),MATCH((CUADRO!I$4&amp;$E949),'Hoja de Trabajo para listado'!$BC$151:$CB$151,0)),0)+IFERROR(INDEX('Hoja de Trabajo para listado'!$DE$153:$DG$274,MATCH($A949,'Hoja de Trabajo para listado'!$DE$153:$DE$1048576,0),MATCH((CUADRO!I$4&amp;$E949),'Hoja de Trabajo para listado'!$DE$151:$DG$151,0)),0)+IFERROR(INDEX('Hoja de Trabajo para listado'!$CD$155:$DC$1048576,MATCH($A949,'Hoja de Trabajo para listado'!$CD$155:$CD$1048576,0),MATCH((CUADRO!I$4&amp;$E949),'Hoja de Trabajo para listado'!$CD$151:$DC$151,0)),0)</f>
        <v>0</v>
      </c>
      <c r="J949" s="243">
        <f ca="1">+IFERROR(INDEX('Hoja de Trabajo para listado'!$A$155:$Z$1048576,MATCH($A949,'Hoja de Trabajo para listado'!$A$155:$A$1048576,0),MATCH((CUADRO!J$4&amp;$E949),'Hoja de Trabajo para listado'!$A$151:$Z$151,0)),0)+IFERROR(INDEX('Hoja de Trabajo para listado'!$AB$155:$BA$1048576,MATCH($A949,'Hoja de Trabajo para listado'!$AB$155:$AB$1048576,0),MATCH((CUADRO!J$4&amp;$E949),'Hoja de Trabajo para listado'!$AB$151:$BA$151,0)),0)+IFERROR(INDEX('Hoja de Trabajo para listado'!$BC$155:$CB$1048576,MATCH($A949,'Hoja de Trabajo para listado'!$BC$155:$BC$1048576,0),MATCH((CUADRO!J$4&amp;$E949),'Hoja de Trabajo para listado'!$BC$151:$CB$151,0)),0)+IFERROR(INDEX('Hoja de Trabajo para listado'!$DE$153:$DG$274,MATCH($A949,'Hoja de Trabajo para listado'!$DE$153:$DE$1048576,0),MATCH((CUADRO!J$4&amp;$E949),'Hoja de Trabajo para listado'!$DE$151:$DG$151,0)),0)+IFERROR(INDEX('Hoja de Trabajo para listado'!$CD$155:$DC$1048576,MATCH($A949,'Hoja de Trabajo para listado'!$CD$155:$CD$1048576,0),MATCH((CUADRO!J$4&amp;$E949),'Hoja de Trabajo para listado'!$CD$151:$DC$151,0)),0)</f>
        <v>0</v>
      </c>
      <c r="K949" s="243">
        <f ca="1">+IFERROR(INDEX('Hoja de Trabajo para listado'!$A$155:$Z$1048576,MATCH($A949,'Hoja de Trabajo para listado'!$A$155:$A$1048576,0),MATCH((CUADRO!K$4&amp;$E949),'Hoja de Trabajo para listado'!$A$151:$Z$151,0)),0)+IFERROR(INDEX('Hoja de Trabajo para listado'!$AB$155:$BA$1048576,MATCH($A949,'Hoja de Trabajo para listado'!$AB$155:$AB$1048576,0),MATCH((CUADRO!K$4&amp;$E949),'Hoja de Trabajo para listado'!$AB$151:$BA$151,0)),0)+IFERROR(INDEX('Hoja de Trabajo para listado'!$BC$155:$CB$1048576,MATCH($A949,'Hoja de Trabajo para listado'!$BC$155:$BC$1048576,0),MATCH((CUADRO!K$4&amp;$E949),'Hoja de Trabajo para listado'!$BC$151:$CB$151,0)),0)+IFERROR(INDEX('Hoja de Trabajo para listado'!$DE$153:$DG$274,MATCH($A949,'Hoja de Trabajo para listado'!$DE$153:$DE$1048576,0),MATCH((CUADRO!K$4&amp;$E949),'Hoja de Trabajo para listado'!$DE$151:$DG$151,0)),0)+IFERROR(INDEX('Hoja de Trabajo para listado'!$CD$155:$DC$1048576,MATCH($A949,'Hoja de Trabajo para listado'!$CD$155:$CD$1048576,0),MATCH((CUADRO!K$4&amp;$E949),'Hoja de Trabajo para listado'!$CD$151:$DC$151,0)),0)</f>
        <v>0</v>
      </c>
      <c r="L949" s="243">
        <f ca="1">+IFERROR(INDEX('Hoja de Trabajo para listado'!$A$155:$Z$1048576,MATCH($A949,'Hoja de Trabajo para listado'!$A$155:$A$1048576,0),MATCH((CUADRO!L$4&amp;$E949),'Hoja de Trabajo para listado'!$A$151:$Z$151,0)),0)+IFERROR(INDEX('Hoja de Trabajo para listado'!$AB$155:$BA$1048576,MATCH($A949,'Hoja de Trabajo para listado'!$AB$155:$AB$1048576,0),MATCH((CUADRO!L$4&amp;$E949),'Hoja de Trabajo para listado'!$AB$151:$BA$151,0)),0)+IFERROR(INDEX('Hoja de Trabajo para listado'!$BC$155:$CB$1048576,MATCH($A949,'Hoja de Trabajo para listado'!$BC$155:$BC$1048576,0),MATCH((CUADRO!L$4&amp;$E949),'Hoja de Trabajo para listado'!$BC$151:$CB$151,0)),0)+IFERROR(INDEX('Hoja de Trabajo para listado'!$DE$153:$DG$274,MATCH($A949,'Hoja de Trabajo para listado'!$DE$153:$DE$1048576,0),MATCH((CUADRO!L$4&amp;$E949),'Hoja de Trabajo para listado'!$DE$151:$DG$151,0)),0)+IFERROR(INDEX('Hoja de Trabajo para listado'!$CD$155:$DC$1048576,MATCH($A949,'Hoja de Trabajo para listado'!$CD$155:$CD$1048576,0),MATCH((CUADRO!L$4&amp;$E949),'Hoja de Trabajo para listado'!$CD$151:$DC$151,0)),0)</f>
        <v>0</v>
      </c>
      <c r="M949" s="243">
        <f ca="1">+IFERROR(INDEX('Hoja de Trabajo para listado'!$A$155:$Z$1048576,MATCH($A949,'Hoja de Trabajo para listado'!$A$155:$A$1048576,0),MATCH((CUADRO!M$4&amp;$E949),'Hoja de Trabajo para listado'!$A$151:$Z$151,0)),0)+IFERROR(INDEX('Hoja de Trabajo para listado'!$AB$155:$BA$1048576,MATCH($A949,'Hoja de Trabajo para listado'!$AB$155:$AB$1048576,0),MATCH((CUADRO!M$4&amp;$E949),'Hoja de Trabajo para listado'!$AB$151:$BA$151,0)),0)+IFERROR(INDEX('Hoja de Trabajo para listado'!$BC$155:$CB$1048576,MATCH($A949,'Hoja de Trabajo para listado'!$BC$155:$BC$1048576,0),MATCH((CUADRO!M$4&amp;$E949),'Hoja de Trabajo para listado'!$BC$151:$CB$151,0)),0)+IFERROR(INDEX('Hoja de Trabajo para listado'!$DE$153:$DG$274,MATCH($A949,'Hoja de Trabajo para listado'!$DE$153:$DE$1048576,0),MATCH((CUADRO!M$4&amp;$E949),'Hoja de Trabajo para listado'!$DE$151:$DG$151,0)),0)+IFERROR(INDEX('Hoja de Trabajo para listado'!$CD$155:$DC$1048576,MATCH($A949,'Hoja de Trabajo para listado'!$CD$155:$CD$1048576,0),MATCH((CUADRO!M$4&amp;$E949),'Hoja de Trabajo para listado'!$CD$151:$DC$151,0)),0)</f>
        <v>0</v>
      </c>
      <c r="N949" s="243">
        <f ca="1">+IFERROR(INDEX('Hoja de Trabajo para listado'!$A$155:$Z$1048576,MATCH($A949,'Hoja de Trabajo para listado'!$A$155:$A$1048576,0),MATCH((CUADRO!N$4&amp;$E949),'Hoja de Trabajo para listado'!$A$151:$Z$151,0)),0)+IFERROR(INDEX('Hoja de Trabajo para listado'!$AB$155:$BA$1048576,MATCH($A949,'Hoja de Trabajo para listado'!$AB$155:$AB$1048576,0),MATCH((CUADRO!N$4&amp;$E949),'Hoja de Trabajo para listado'!$AB$151:$BA$151,0)),0)+IFERROR(INDEX('Hoja de Trabajo para listado'!$BC$155:$CB$1048576,MATCH($A949,'Hoja de Trabajo para listado'!$BC$155:$BC$1048576,0),MATCH((CUADRO!N$4&amp;$E949),'Hoja de Trabajo para listado'!$BC$151:$CB$151,0)),0)+IFERROR(INDEX('Hoja de Trabajo para listado'!$DE$153:$DG$274,MATCH($A949,'Hoja de Trabajo para listado'!$DE$153:$DE$1048576,0),MATCH((CUADRO!N$4&amp;$E949),'Hoja de Trabajo para listado'!$DE$151:$DG$151,0)),0)+IFERROR(INDEX('Hoja de Trabajo para listado'!$CD$155:$DC$1048576,MATCH($A949,'Hoja de Trabajo para listado'!$CD$155:$CD$1048576,0),MATCH((CUADRO!N$4&amp;$E949),'Hoja de Trabajo para listado'!$CD$151:$DC$151,0)),0)</f>
        <v>0</v>
      </c>
      <c r="O949" s="243">
        <f ca="1">+IFERROR(INDEX('Hoja de Trabajo para listado'!$A$155:$Z$1048576,MATCH($A949,'Hoja de Trabajo para listado'!$A$155:$A$1048576,0),MATCH((CUADRO!O$4&amp;$E949),'Hoja de Trabajo para listado'!$A$151:$Z$151,0)),0)+IFERROR(INDEX('Hoja de Trabajo para listado'!$AB$155:$BA$1048576,MATCH($A949,'Hoja de Trabajo para listado'!$AB$155:$AB$1048576,0),MATCH((CUADRO!O$4&amp;$E949),'Hoja de Trabajo para listado'!$AB$151:$BA$151,0)),0)+IFERROR(INDEX('Hoja de Trabajo para listado'!$BC$155:$CB$1048576,MATCH($A949,'Hoja de Trabajo para listado'!$BC$155:$BC$1048576,0),MATCH((CUADRO!O$4&amp;$E949),'Hoja de Trabajo para listado'!$BC$151:$CB$151,0)),0)+IFERROR(INDEX('Hoja de Trabajo para listado'!$DE$153:$DG$274,MATCH($A949,'Hoja de Trabajo para listado'!$DE$153:$DE$1048576,0),MATCH((CUADRO!O$4&amp;$E949),'Hoja de Trabajo para listado'!$DE$151:$DG$151,0)),0)+IFERROR(INDEX('Hoja de Trabajo para listado'!$CD$155:$DC$1048576,MATCH($A949,'Hoja de Trabajo para listado'!$CD$155:$CD$1048576,0),MATCH((CUADRO!O$4&amp;$E949),'Hoja de Trabajo para listado'!$CD$151:$DC$151,0)),0)</f>
        <v>0</v>
      </c>
      <c r="P949" s="243">
        <f ca="1">+IFERROR(INDEX('Hoja de Trabajo para listado'!$A$155:$Z$1048576,MATCH($A949,'Hoja de Trabajo para listado'!$A$155:$A$1048576,0),MATCH((CUADRO!P$4&amp;$E949),'Hoja de Trabajo para listado'!$A$151:$Z$151,0)),0)+IFERROR(INDEX('Hoja de Trabajo para listado'!$AB$155:$BA$1048576,MATCH($A949,'Hoja de Trabajo para listado'!$AB$155:$AB$1048576,0),MATCH((CUADRO!P$4&amp;$E949),'Hoja de Trabajo para listado'!$AB$151:$BA$151,0)),0)+IFERROR(INDEX('Hoja de Trabajo para listado'!$BC$155:$CB$1048576,MATCH($A949,'Hoja de Trabajo para listado'!$BC$155:$BC$1048576,0),MATCH((CUADRO!P$4&amp;$E949),'Hoja de Trabajo para listado'!$BC$151:$CB$151,0)),0)+IFERROR(INDEX('Hoja de Trabajo para listado'!$DE$153:$DG$274,MATCH($A949,'Hoja de Trabajo para listado'!$DE$153:$DE$1048576,0),MATCH((CUADRO!P$4&amp;$E949),'Hoja de Trabajo para listado'!$DE$151:$DG$151,0)),0)+IFERROR(INDEX('Hoja de Trabajo para listado'!$CD$155:$DC$1048576,MATCH($A949,'Hoja de Trabajo para listado'!$CD$155:$CD$1048576,0),MATCH((CUADRO!P$4&amp;$E949),'Hoja de Trabajo para listado'!$CD$151:$DC$151,0)),0)</f>
        <v>0</v>
      </c>
      <c r="Q949" s="243">
        <f ca="1">+IFERROR(INDEX('Hoja de Trabajo para listado'!$A$155:$Z$1048576,MATCH($A949,'Hoja de Trabajo para listado'!$A$155:$A$1048576,0),MATCH((CUADRO!Q$4&amp;$E949),'Hoja de Trabajo para listado'!$A$151:$Z$151,0)),0)+IFERROR(INDEX('Hoja de Trabajo para listado'!$AB$155:$BA$1048576,MATCH($A949,'Hoja de Trabajo para listado'!$AB$155:$AB$1048576,0),MATCH((CUADRO!Q$4&amp;$E949),'Hoja de Trabajo para listado'!$AB$151:$BA$151,0)),0)+IFERROR(INDEX('Hoja de Trabajo para listado'!$BC$155:$CB$1048576,MATCH($A949,'Hoja de Trabajo para listado'!$BC$155:$BC$1048576,0),MATCH((CUADRO!Q$4&amp;$E949),'Hoja de Trabajo para listado'!$BC$151:$CB$151,0)),0)+IFERROR(INDEX('Hoja de Trabajo para listado'!$DE$153:$DG$274,MATCH($A949,'Hoja de Trabajo para listado'!$DE$153:$DE$1048576,0),MATCH((CUADRO!Q$4&amp;$E949),'Hoja de Trabajo para listado'!$DE$151:$DG$151,0)),0)+IFERROR(INDEX('Hoja de Trabajo para listado'!$CD$155:$DC$1048576,MATCH($A949,'Hoja de Trabajo para listado'!$CD$155:$CD$1048576,0),MATCH((CUADRO!Q$4&amp;$E949),'Hoja de Trabajo para listado'!$CD$151:$DC$151,0)),0)</f>
        <v>0</v>
      </c>
      <c r="R949" s="243">
        <f t="shared" ca="1" si="35"/>
        <v>0</v>
      </c>
      <c r="S949" s="249"/>
      <c r="T949" s="243">
        <f ca="1">+T950</f>
        <v>0</v>
      </c>
      <c r="U949" s="242">
        <f t="shared" si="36"/>
        <v>1</v>
      </c>
      <c r="V949" s="333" t="str">
        <f>+VLOOKUP(A949,bd_lista!$A$3:$E$592,5,FALSE)</f>
        <v>Gobiernos Autonomos Municipales</v>
      </c>
      <c r="W949" s="387" t="str">
        <f>+V949</f>
        <v>Gobiernos Autonomos Municipales</v>
      </c>
      <c r="X949" s="242">
        <f>+VLOOKUP(A949,[4]Sheet1!$A$13:$D$744,4,FALSE)</f>
        <v>0</v>
      </c>
      <c r="Y949" s="242" t="e">
        <f>+VLOOKUP(X949,bd_lista!$A$3:$C$592,3,FALSE)</f>
        <v>#N/A</v>
      </c>
      <c r="Z949" s="294">
        <f>+X949</f>
        <v>0</v>
      </c>
      <c r="AA949" s="295" t="e">
        <f>+Y949</f>
        <v>#N/A</v>
      </c>
    </row>
    <row r="950" spans="1:27" customFormat="1" ht="15" hidden="1" customHeight="1">
      <c r="A950" s="32">
        <v>1706</v>
      </c>
      <c r="B950" s="393"/>
      <c r="C950" s="247" t="str">
        <f>+VLOOKUP(A950,bd_lista!$A$3:$C$592,3,FALSE)</f>
        <v>Gobierno Autónomo Municipal de Warnes</v>
      </c>
      <c r="D950" s="390"/>
      <c r="E950" s="244" t="s">
        <v>1305</v>
      </c>
      <c r="F950" s="245">
        <f ca="1">+IFERROR(INDEX('Hoja de Trabajo para listado'!$A$155:$Z$1048576,MATCH($A950,'Hoja de Trabajo para listado'!$A$155:$A$1048576,0),MATCH((CUADRO!F$4&amp;$E950),'Hoja de Trabajo para listado'!$A$151:$Z$151,0)),0)+IFERROR(INDEX('Hoja de Trabajo para listado'!$AB$155:$BA$1048576,MATCH($A950,'Hoja de Trabajo para listado'!$AB$155:$AB$1048576,0),MATCH((CUADRO!F$4&amp;$E950),'Hoja de Trabajo para listado'!$AB$151:$BA$151,0)),0)+IFERROR(INDEX('Hoja de Trabajo para listado'!$BC$155:$CB$1048576,MATCH($A950,'Hoja de Trabajo para listado'!$BC$155:$BC$1048576,0),MATCH((CUADRO!F$4&amp;$E950),'Hoja de Trabajo para listado'!$BC$151:$CB$151,0)),0)+IFERROR(INDEX('Hoja de Trabajo para listado'!$DE$153:$DG$274,MATCH($A950,'Hoja de Trabajo para listado'!$DE$153:$DE$1048576,0),MATCH((CUADRO!F$4&amp;$E950),'Hoja de Trabajo para listado'!$DE$151:$DG$151,0)),0)+IFERROR(INDEX('Hoja de Trabajo para listado'!$CD$155:$DC$1048576,MATCH($A950,'Hoja de Trabajo para listado'!$CD$155:$CD$1048576,0),MATCH((CUADRO!F$4&amp;$E950),'Hoja de Trabajo para listado'!$CD$151:$DC$151,0)),0)</f>
        <v>0</v>
      </c>
      <c r="G950" s="245">
        <f ca="1">+IFERROR(INDEX('Hoja de Trabajo para listado'!$A$155:$Z$1048576,MATCH($A950,'Hoja de Trabajo para listado'!$A$155:$A$1048576,0),MATCH((CUADRO!G$4&amp;$E950),'Hoja de Trabajo para listado'!$A$151:$Z$151,0)),0)+IFERROR(INDEX('Hoja de Trabajo para listado'!$AB$155:$BA$1048576,MATCH($A950,'Hoja de Trabajo para listado'!$AB$155:$AB$1048576,0),MATCH((CUADRO!G$4&amp;$E950),'Hoja de Trabajo para listado'!$AB$151:$BA$151,0)),0)+IFERROR(INDEX('Hoja de Trabajo para listado'!$BC$155:$CB$1048576,MATCH($A950,'Hoja de Trabajo para listado'!$BC$155:$BC$1048576,0),MATCH((CUADRO!G$4&amp;$E950),'Hoja de Trabajo para listado'!$BC$151:$CB$151,0)),0)+IFERROR(INDEX('Hoja de Trabajo para listado'!$DE$153:$DG$274,MATCH($A950,'Hoja de Trabajo para listado'!$DE$153:$DE$1048576,0),MATCH((CUADRO!G$4&amp;$E950),'Hoja de Trabajo para listado'!$DE$151:$DG$151,0)),0)+IFERROR(INDEX('Hoja de Trabajo para listado'!$CD$155:$DC$1048576,MATCH($A950,'Hoja de Trabajo para listado'!$CD$155:$CD$1048576,0),MATCH((CUADRO!G$4&amp;$E950),'Hoja de Trabajo para listado'!$CD$151:$DC$151,0)),0)</f>
        <v>0</v>
      </c>
      <c r="H950" s="245">
        <f ca="1">+IFERROR(INDEX('Hoja de Trabajo para listado'!$A$155:$Z$1048576,MATCH($A950,'Hoja de Trabajo para listado'!$A$155:$A$1048576,0),MATCH((CUADRO!H$4&amp;$E950),'Hoja de Trabajo para listado'!$A$151:$Z$151,0)),0)+IFERROR(INDEX('Hoja de Trabajo para listado'!$AB$155:$BA$1048576,MATCH($A950,'Hoja de Trabajo para listado'!$AB$155:$AB$1048576,0),MATCH((CUADRO!H$4&amp;$E950),'Hoja de Trabajo para listado'!$AB$151:$BA$151,0)),0)+IFERROR(INDEX('Hoja de Trabajo para listado'!$BC$155:$CB$1048576,MATCH($A950,'Hoja de Trabajo para listado'!$BC$155:$BC$1048576,0),MATCH((CUADRO!H$4&amp;$E950),'Hoja de Trabajo para listado'!$BC$151:$CB$151,0)),0)+IFERROR(INDEX('Hoja de Trabajo para listado'!$DE$153:$DG$274,MATCH($A950,'Hoja de Trabajo para listado'!$DE$153:$DE$1048576,0),MATCH((CUADRO!H$4&amp;$E950),'Hoja de Trabajo para listado'!$DE$151:$DG$151,0)),0)+IFERROR(INDEX('Hoja de Trabajo para listado'!$CD$155:$DC$1048576,MATCH($A950,'Hoja de Trabajo para listado'!$CD$155:$CD$1048576,0),MATCH((CUADRO!H$4&amp;$E950),'Hoja de Trabajo para listado'!$CD$151:$DC$151,0)),0)</f>
        <v>0</v>
      </c>
      <c r="I950" s="245">
        <f ca="1">+IFERROR(INDEX('Hoja de Trabajo para listado'!$A$155:$Z$1048576,MATCH($A950,'Hoja de Trabajo para listado'!$A$155:$A$1048576,0),MATCH((CUADRO!I$4&amp;$E950),'Hoja de Trabajo para listado'!$A$151:$Z$151,0)),0)+IFERROR(INDEX('Hoja de Trabajo para listado'!$AB$155:$BA$1048576,MATCH($A950,'Hoja de Trabajo para listado'!$AB$155:$AB$1048576,0),MATCH((CUADRO!I$4&amp;$E950),'Hoja de Trabajo para listado'!$AB$151:$BA$151,0)),0)+IFERROR(INDEX('Hoja de Trabajo para listado'!$BC$155:$CB$1048576,MATCH($A950,'Hoja de Trabajo para listado'!$BC$155:$BC$1048576,0),MATCH((CUADRO!I$4&amp;$E950),'Hoja de Trabajo para listado'!$BC$151:$CB$151,0)),0)+IFERROR(INDEX('Hoja de Trabajo para listado'!$DE$153:$DG$274,MATCH($A950,'Hoja de Trabajo para listado'!$DE$153:$DE$1048576,0),MATCH((CUADRO!I$4&amp;$E950),'Hoja de Trabajo para listado'!$DE$151:$DG$151,0)),0)+IFERROR(INDEX('Hoja de Trabajo para listado'!$CD$155:$DC$1048576,MATCH($A950,'Hoja de Trabajo para listado'!$CD$155:$CD$1048576,0),MATCH((CUADRO!I$4&amp;$E950),'Hoja de Trabajo para listado'!$CD$151:$DC$151,0)),0)</f>
        <v>0</v>
      </c>
      <c r="J950" s="245">
        <f ca="1">+IFERROR(INDEX('Hoja de Trabajo para listado'!$A$155:$Z$1048576,MATCH($A950,'Hoja de Trabajo para listado'!$A$155:$A$1048576,0),MATCH((CUADRO!J$4&amp;$E950),'Hoja de Trabajo para listado'!$A$151:$Z$151,0)),0)+IFERROR(INDEX('Hoja de Trabajo para listado'!$AB$155:$BA$1048576,MATCH($A950,'Hoja de Trabajo para listado'!$AB$155:$AB$1048576,0),MATCH((CUADRO!J$4&amp;$E950),'Hoja de Trabajo para listado'!$AB$151:$BA$151,0)),0)+IFERROR(INDEX('Hoja de Trabajo para listado'!$BC$155:$CB$1048576,MATCH($A950,'Hoja de Trabajo para listado'!$BC$155:$BC$1048576,0),MATCH((CUADRO!J$4&amp;$E950),'Hoja de Trabajo para listado'!$BC$151:$CB$151,0)),0)+IFERROR(INDEX('Hoja de Trabajo para listado'!$DE$153:$DG$274,MATCH($A950,'Hoja de Trabajo para listado'!$DE$153:$DE$1048576,0),MATCH((CUADRO!J$4&amp;$E950),'Hoja de Trabajo para listado'!$DE$151:$DG$151,0)),0)+IFERROR(INDEX('Hoja de Trabajo para listado'!$CD$155:$DC$1048576,MATCH($A950,'Hoja de Trabajo para listado'!$CD$155:$CD$1048576,0),MATCH((CUADRO!J$4&amp;$E950),'Hoja de Trabajo para listado'!$CD$151:$DC$151,0)),0)</f>
        <v>0</v>
      </c>
      <c r="K950" s="245">
        <f ca="1">+IFERROR(INDEX('Hoja de Trabajo para listado'!$A$155:$Z$1048576,MATCH($A950,'Hoja de Trabajo para listado'!$A$155:$A$1048576,0),MATCH((CUADRO!K$4&amp;$E950),'Hoja de Trabajo para listado'!$A$151:$Z$151,0)),0)+IFERROR(INDEX('Hoja de Trabajo para listado'!$AB$155:$BA$1048576,MATCH($A950,'Hoja de Trabajo para listado'!$AB$155:$AB$1048576,0),MATCH((CUADRO!K$4&amp;$E950),'Hoja de Trabajo para listado'!$AB$151:$BA$151,0)),0)+IFERROR(INDEX('Hoja de Trabajo para listado'!$BC$155:$CB$1048576,MATCH($A950,'Hoja de Trabajo para listado'!$BC$155:$BC$1048576,0),MATCH((CUADRO!K$4&amp;$E950),'Hoja de Trabajo para listado'!$BC$151:$CB$151,0)),0)+IFERROR(INDEX('Hoja de Trabajo para listado'!$DE$153:$DG$274,MATCH($A950,'Hoja de Trabajo para listado'!$DE$153:$DE$1048576,0),MATCH((CUADRO!K$4&amp;$E950),'Hoja de Trabajo para listado'!$DE$151:$DG$151,0)),0)+IFERROR(INDEX('Hoja de Trabajo para listado'!$CD$155:$DC$1048576,MATCH($A950,'Hoja de Trabajo para listado'!$CD$155:$CD$1048576,0),MATCH((CUADRO!K$4&amp;$E950),'Hoja de Trabajo para listado'!$CD$151:$DC$151,0)),0)</f>
        <v>0</v>
      </c>
      <c r="L950" s="245">
        <f ca="1">+IFERROR(INDEX('Hoja de Trabajo para listado'!$A$155:$Z$1048576,MATCH($A950,'Hoja de Trabajo para listado'!$A$155:$A$1048576,0),MATCH((CUADRO!L$4&amp;$E950),'Hoja de Trabajo para listado'!$A$151:$Z$151,0)),0)+IFERROR(INDEX('Hoja de Trabajo para listado'!$AB$155:$BA$1048576,MATCH($A950,'Hoja de Trabajo para listado'!$AB$155:$AB$1048576,0),MATCH((CUADRO!L$4&amp;$E950),'Hoja de Trabajo para listado'!$AB$151:$BA$151,0)),0)+IFERROR(INDEX('Hoja de Trabajo para listado'!$BC$155:$CB$1048576,MATCH($A950,'Hoja de Trabajo para listado'!$BC$155:$BC$1048576,0),MATCH((CUADRO!L$4&amp;$E950),'Hoja de Trabajo para listado'!$BC$151:$CB$151,0)),0)+IFERROR(INDEX('Hoja de Trabajo para listado'!$DE$153:$DG$274,MATCH($A950,'Hoja de Trabajo para listado'!$DE$153:$DE$1048576,0),MATCH((CUADRO!L$4&amp;$E950),'Hoja de Trabajo para listado'!$DE$151:$DG$151,0)),0)+IFERROR(INDEX('Hoja de Trabajo para listado'!$CD$155:$DC$1048576,MATCH($A950,'Hoja de Trabajo para listado'!$CD$155:$CD$1048576,0),MATCH((CUADRO!L$4&amp;$E950),'Hoja de Trabajo para listado'!$CD$151:$DC$151,0)),0)</f>
        <v>0</v>
      </c>
      <c r="M950" s="245">
        <f ca="1">+IFERROR(INDEX('Hoja de Trabajo para listado'!$A$155:$Z$1048576,MATCH($A950,'Hoja de Trabajo para listado'!$A$155:$A$1048576,0),MATCH((CUADRO!M$4&amp;$E950),'Hoja de Trabajo para listado'!$A$151:$Z$151,0)),0)+IFERROR(INDEX('Hoja de Trabajo para listado'!$AB$155:$BA$1048576,MATCH($A950,'Hoja de Trabajo para listado'!$AB$155:$AB$1048576,0),MATCH((CUADRO!M$4&amp;$E950),'Hoja de Trabajo para listado'!$AB$151:$BA$151,0)),0)+IFERROR(INDEX('Hoja de Trabajo para listado'!$BC$155:$CB$1048576,MATCH($A950,'Hoja de Trabajo para listado'!$BC$155:$BC$1048576,0),MATCH((CUADRO!M$4&amp;$E950),'Hoja de Trabajo para listado'!$BC$151:$CB$151,0)),0)+IFERROR(INDEX('Hoja de Trabajo para listado'!$DE$153:$DG$274,MATCH($A950,'Hoja de Trabajo para listado'!$DE$153:$DE$1048576,0),MATCH((CUADRO!M$4&amp;$E950),'Hoja de Trabajo para listado'!$DE$151:$DG$151,0)),0)+IFERROR(INDEX('Hoja de Trabajo para listado'!$CD$155:$DC$1048576,MATCH($A950,'Hoja de Trabajo para listado'!$CD$155:$CD$1048576,0),MATCH((CUADRO!M$4&amp;$E950),'Hoja de Trabajo para listado'!$CD$151:$DC$151,0)),0)</f>
        <v>0</v>
      </c>
      <c r="N950" s="245">
        <f ca="1">+IFERROR(INDEX('Hoja de Trabajo para listado'!$A$155:$Z$1048576,MATCH($A950,'Hoja de Trabajo para listado'!$A$155:$A$1048576,0),MATCH((CUADRO!N$4&amp;$E950),'Hoja de Trabajo para listado'!$A$151:$Z$151,0)),0)+IFERROR(INDEX('Hoja de Trabajo para listado'!$AB$155:$BA$1048576,MATCH($A950,'Hoja de Trabajo para listado'!$AB$155:$AB$1048576,0),MATCH((CUADRO!N$4&amp;$E950),'Hoja de Trabajo para listado'!$AB$151:$BA$151,0)),0)+IFERROR(INDEX('Hoja de Trabajo para listado'!$BC$155:$CB$1048576,MATCH($A950,'Hoja de Trabajo para listado'!$BC$155:$BC$1048576,0),MATCH((CUADRO!N$4&amp;$E950),'Hoja de Trabajo para listado'!$BC$151:$CB$151,0)),0)+IFERROR(INDEX('Hoja de Trabajo para listado'!$DE$153:$DG$274,MATCH($A950,'Hoja de Trabajo para listado'!$DE$153:$DE$1048576,0),MATCH((CUADRO!N$4&amp;$E950),'Hoja de Trabajo para listado'!$DE$151:$DG$151,0)),0)+IFERROR(INDEX('Hoja de Trabajo para listado'!$CD$155:$DC$1048576,MATCH($A950,'Hoja de Trabajo para listado'!$CD$155:$CD$1048576,0),MATCH((CUADRO!N$4&amp;$E950),'Hoja de Trabajo para listado'!$CD$151:$DC$151,0)),0)</f>
        <v>0</v>
      </c>
      <c r="O950" s="245">
        <f ca="1">+IFERROR(INDEX('Hoja de Trabajo para listado'!$A$155:$Z$1048576,MATCH($A950,'Hoja de Trabajo para listado'!$A$155:$A$1048576,0),MATCH((CUADRO!O$4&amp;$E950),'Hoja de Trabajo para listado'!$A$151:$Z$151,0)),0)+IFERROR(INDEX('Hoja de Trabajo para listado'!$AB$155:$BA$1048576,MATCH($A950,'Hoja de Trabajo para listado'!$AB$155:$AB$1048576,0),MATCH((CUADRO!O$4&amp;$E950),'Hoja de Trabajo para listado'!$AB$151:$BA$151,0)),0)+IFERROR(INDEX('Hoja de Trabajo para listado'!$BC$155:$CB$1048576,MATCH($A950,'Hoja de Trabajo para listado'!$BC$155:$BC$1048576,0),MATCH((CUADRO!O$4&amp;$E950),'Hoja de Trabajo para listado'!$BC$151:$CB$151,0)),0)+IFERROR(INDEX('Hoja de Trabajo para listado'!$DE$153:$DG$274,MATCH($A950,'Hoja de Trabajo para listado'!$DE$153:$DE$1048576,0),MATCH((CUADRO!O$4&amp;$E950),'Hoja de Trabajo para listado'!$DE$151:$DG$151,0)),0)+IFERROR(INDEX('Hoja de Trabajo para listado'!$CD$155:$DC$1048576,MATCH($A950,'Hoja de Trabajo para listado'!$CD$155:$CD$1048576,0),MATCH((CUADRO!O$4&amp;$E950),'Hoja de Trabajo para listado'!$CD$151:$DC$151,0)),0)</f>
        <v>0</v>
      </c>
      <c r="P950" s="245">
        <f ca="1">+IFERROR(INDEX('Hoja de Trabajo para listado'!$A$155:$Z$1048576,MATCH($A950,'Hoja de Trabajo para listado'!$A$155:$A$1048576,0),MATCH((CUADRO!P$4&amp;$E950),'Hoja de Trabajo para listado'!$A$151:$Z$151,0)),0)+IFERROR(INDEX('Hoja de Trabajo para listado'!$AB$155:$BA$1048576,MATCH($A950,'Hoja de Trabajo para listado'!$AB$155:$AB$1048576,0),MATCH((CUADRO!P$4&amp;$E950),'Hoja de Trabajo para listado'!$AB$151:$BA$151,0)),0)+IFERROR(INDEX('Hoja de Trabajo para listado'!$BC$155:$CB$1048576,MATCH($A950,'Hoja de Trabajo para listado'!$BC$155:$BC$1048576,0),MATCH((CUADRO!P$4&amp;$E950),'Hoja de Trabajo para listado'!$BC$151:$CB$151,0)),0)+IFERROR(INDEX('Hoja de Trabajo para listado'!$DE$153:$DG$274,MATCH($A950,'Hoja de Trabajo para listado'!$DE$153:$DE$1048576,0),MATCH((CUADRO!P$4&amp;$E950),'Hoja de Trabajo para listado'!$DE$151:$DG$151,0)),0)+IFERROR(INDEX('Hoja de Trabajo para listado'!$CD$155:$DC$1048576,MATCH($A950,'Hoja de Trabajo para listado'!$CD$155:$CD$1048576,0),MATCH((CUADRO!P$4&amp;$E950),'Hoja de Trabajo para listado'!$CD$151:$DC$151,0)),0)</f>
        <v>0</v>
      </c>
      <c r="Q950" s="245">
        <f ca="1">+IFERROR(INDEX('Hoja de Trabajo para listado'!$A$155:$Z$1048576,MATCH($A950,'Hoja de Trabajo para listado'!$A$155:$A$1048576,0),MATCH((CUADRO!Q$4&amp;$E950),'Hoja de Trabajo para listado'!$A$151:$Z$151,0)),0)+IFERROR(INDEX('Hoja de Trabajo para listado'!$AB$155:$BA$1048576,MATCH($A950,'Hoja de Trabajo para listado'!$AB$155:$AB$1048576,0),MATCH((CUADRO!Q$4&amp;$E950),'Hoja de Trabajo para listado'!$AB$151:$BA$151,0)),0)+IFERROR(INDEX('Hoja de Trabajo para listado'!$BC$155:$CB$1048576,MATCH($A950,'Hoja de Trabajo para listado'!$BC$155:$BC$1048576,0),MATCH((CUADRO!Q$4&amp;$E950),'Hoja de Trabajo para listado'!$BC$151:$CB$151,0)),0)+IFERROR(INDEX('Hoja de Trabajo para listado'!$DE$153:$DG$274,MATCH($A950,'Hoja de Trabajo para listado'!$DE$153:$DE$1048576,0),MATCH((CUADRO!Q$4&amp;$E950),'Hoja de Trabajo para listado'!$DE$151:$DG$151,0)),0)+IFERROR(INDEX('Hoja de Trabajo para listado'!$CD$155:$DC$1048576,MATCH($A950,'Hoja de Trabajo para listado'!$CD$155:$CD$1048576,0),MATCH((CUADRO!Q$4&amp;$E950),'Hoja de Trabajo para listado'!$CD$151:$DC$151,0)),0)</f>
        <v>0</v>
      </c>
      <c r="R950" s="245">
        <f t="shared" ca="1" si="35"/>
        <v>0</v>
      </c>
      <c r="S950" s="259">
        <f ca="1">+R949+R950</f>
        <v>0</v>
      </c>
      <c r="T950" s="245">
        <f ca="1">+S950</f>
        <v>0</v>
      </c>
      <c r="U950" s="244">
        <f t="shared" si="36"/>
        <v>2</v>
      </c>
      <c r="V950" s="333" t="str">
        <f>+VLOOKUP(A950,bd_lista!$A$3:$E$592,5,FALSE)</f>
        <v>Gobiernos Autonomos Municipales</v>
      </c>
      <c r="W950" s="388"/>
      <c r="X950" s="242">
        <f>+VLOOKUP(A950,[4]Sheet1!$A$13:$D$744,4,FALSE)</f>
        <v>0</v>
      </c>
      <c r="Y950" s="242" t="e">
        <f>+VLOOKUP(X950,bd_lista!$A$3:$C$592,3,FALSE)</f>
        <v>#N/A</v>
      </c>
      <c r="Z950" s="292"/>
      <c r="AA950" s="293"/>
    </row>
    <row r="951" spans="1:27" customFormat="1" ht="15" hidden="1" customHeight="1">
      <c r="A951" s="32">
        <v>1707</v>
      </c>
      <c r="B951" s="392">
        <f>+A951</f>
        <v>1707</v>
      </c>
      <c r="C951" s="247" t="str">
        <f>+VLOOKUP(A951,bd_lista!$A$3:$C$592,3,FALSE)</f>
        <v>Gobierno Autónomo Municipal de San Ignacio (San Ignacio de Velasco)</v>
      </c>
      <c r="D951" s="389" t="str">
        <f>+C951</f>
        <v>Gobierno Autónomo Municipal de San Ignacio (San Ignacio de Velasco)</v>
      </c>
      <c r="E951" s="242" t="s">
        <v>1304</v>
      </c>
      <c r="F951" s="243">
        <f ca="1">+IFERROR(INDEX('Hoja de Trabajo para listado'!$A$155:$Z$1048576,MATCH($A951,'Hoja de Trabajo para listado'!$A$155:$A$1048576,0),MATCH((CUADRO!F$4&amp;$E951),'Hoja de Trabajo para listado'!$A$151:$Z$151,0)),0)+IFERROR(INDEX('Hoja de Trabajo para listado'!$AB$155:$BA$1048576,MATCH($A951,'Hoja de Trabajo para listado'!$AB$155:$AB$1048576,0),MATCH((CUADRO!F$4&amp;$E951),'Hoja de Trabajo para listado'!$AB$151:$BA$151,0)),0)+IFERROR(INDEX('Hoja de Trabajo para listado'!$BC$155:$CB$1048576,MATCH($A951,'Hoja de Trabajo para listado'!$BC$155:$BC$1048576,0),MATCH((CUADRO!F$4&amp;$E951),'Hoja de Trabajo para listado'!$BC$151:$CB$151,0)),0)+IFERROR(INDEX('Hoja de Trabajo para listado'!$DE$153:$DG$274,MATCH($A951,'Hoja de Trabajo para listado'!$DE$153:$DE$1048576,0),MATCH((CUADRO!F$4&amp;$E951),'Hoja de Trabajo para listado'!$DE$151:$DG$151,0)),0)+IFERROR(INDEX('Hoja de Trabajo para listado'!$CD$155:$DC$1048576,MATCH($A951,'Hoja de Trabajo para listado'!$CD$155:$CD$1048576,0),MATCH((CUADRO!F$4&amp;$E951),'Hoja de Trabajo para listado'!$CD$151:$DC$151,0)),0)</f>
        <v>0</v>
      </c>
      <c r="G951" s="243">
        <f ca="1">+IFERROR(INDEX('Hoja de Trabajo para listado'!$A$155:$Z$1048576,MATCH($A951,'Hoja de Trabajo para listado'!$A$155:$A$1048576,0),MATCH((CUADRO!G$4&amp;$E951),'Hoja de Trabajo para listado'!$A$151:$Z$151,0)),0)+IFERROR(INDEX('Hoja de Trabajo para listado'!$AB$155:$BA$1048576,MATCH($A951,'Hoja de Trabajo para listado'!$AB$155:$AB$1048576,0),MATCH((CUADRO!G$4&amp;$E951),'Hoja de Trabajo para listado'!$AB$151:$BA$151,0)),0)+IFERROR(INDEX('Hoja de Trabajo para listado'!$BC$155:$CB$1048576,MATCH($A951,'Hoja de Trabajo para listado'!$BC$155:$BC$1048576,0),MATCH((CUADRO!G$4&amp;$E951),'Hoja de Trabajo para listado'!$BC$151:$CB$151,0)),0)+IFERROR(INDEX('Hoja de Trabajo para listado'!$DE$153:$DG$274,MATCH($A951,'Hoja de Trabajo para listado'!$DE$153:$DE$1048576,0),MATCH((CUADRO!G$4&amp;$E951),'Hoja de Trabajo para listado'!$DE$151:$DG$151,0)),0)+IFERROR(INDEX('Hoja de Trabajo para listado'!$CD$155:$DC$1048576,MATCH($A951,'Hoja de Trabajo para listado'!$CD$155:$CD$1048576,0),MATCH((CUADRO!G$4&amp;$E951),'Hoja de Trabajo para listado'!$CD$151:$DC$151,0)),0)</f>
        <v>0</v>
      </c>
      <c r="H951" s="243">
        <f ca="1">+IFERROR(INDEX('Hoja de Trabajo para listado'!$A$155:$Z$1048576,MATCH($A951,'Hoja de Trabajo para listado'!$A$155:$A$1048576,0),MATCH((CUADRO!H$4&amp;$E951),'Hoja de Trabajo para listado'!$A$151:$Z$151,0)),0)+IFERROR(INDEX('Hoja de Trabajo para listado'!$AB$155:$BA$1048576,MATCH($A951,'Hoja de Trabajo para listado'!$AB$155:$AB$1048576,0),MATCH((CUADRO!H$4&amp;$E951),'Hoja de Trabajo para listado'!$AB$151:$BA$151,0)),0)+IFERROR(INDEX('Hoja de Trabajo para listado'!$BC$155:$CB$1048576,MATCH($A951,'Hoja de Trabajo para listado'!$BC$155:$BC$1048576,0),MATCH((CUADRO!H$4&amp;$E951),'Hoja de Trabajo para listado'!$BC$151:$CB$151,0)),0)+IFERROR(INDEX('Hoja de Trabajo para listado'!$DE$153:$DG$274,MATCH($A951,'Hoja de Trabajo para listado'!$DE$153:$DE$1048576,0),MATCH((CUADRO!H$4&amp;$E951),'Hoja de Trabajo para listado'!$DE$151:$DG$151,0)),0)+IFERROR(INDEX('Hoja de Trabajo para listado'!$CD$155:$DC$1048576,MATCH($A951,'Hoja de Trabajo para listado'!$CD$155:$CD$1048576,0),MATCH((CUADRO!H$4&amp;$E951),'Hoja de Trabajo para listado'!$CD$151:$DC$151,0)),0)</f>
        <v>0</v>
      </c>
      <c r="I951" s="243">
        <f ca="1">+IFERROR(INDEX('Hoja de Trabajo para listado'!$A$155:$Z$1048576,MATCH($A951,'Hoja de Trabajo para listado'!$A$155:$A$1048576,0),MATCH((CUADRO!I$4&amp;$E951),'Hoja de Trabajo para listado'!$A$151:$Z$151,0)),0)+IFERROR(INDEX('Hoja de Trabajo para listado'!$AB$155:$BA$1048576,MATCH($A951,'Hoja de Trabajo para listado'!$AB$155:$AB$1048576,0),MATCH((CUADRO!I$4&amp;$E951),'Hoja de Trabajo para listado'!$AB$151:$BA$151,0)),0)+IFERROR(INDEX('Hoja de Trabajo para listado'!$BC$155:$CB$1048576,MATCH($A951,'Hoja de Trabajo para listado'!$BC$155:$BC$1048576,0),MATCH((CUADRO!I$4&amp;$E951),'Hoja de Trabajo para listado'!$BC$151:$CB$151,0)),0)+IFERROR(INDEX('Hoja de Trabajo para listado'!$DE$153:$DG$274,MATCH($A951,'Hoja de Trabajo para listado'!$DE$153:$DE$1048576,0),MATCH((CUADRO!I$4&amp;$E951),'Hoja de Trabajo para listado'!$DE$151:$DG$151,0)),0)+IFERROR(INDEX('Hoja de Trabajo para listado'!$CD$155:$DC$1048576,MATCH($A951,'Hoja de Trabajo para listado'!$CD$155:$CD$1048576,0),MATCH((CUADRO!I$4&amp;$E951),'Hoja de Trabajo para listado'!$CD$151:$DC$151,0)),0)</f>
        <v>0</v>
      </c>
      <c r="J951" s="243">
        <f ca="1">+IFERROR(INDEX('Hoja de Trabajo para listado'!$A$155:$Z$1048576,MATCH($A951,'Hoja de Trabajo para listado'!$A$155:$A$1048576,0),MATCH((CUADRO!J$4&amp;$E951),'Hoja de Trabajo para listado'!$A$151:$Z$151,0)),0)+IFERROR(INDEX('Hoja de Trabajo para listado'!$AB$155:$BA$1048576,MATCH($A951,'Hoja de Trabajo para listado'!$AB$155:$AB$1048576,0),MATCH((CUADRO!J$4&amp;$E951),'Hoja de Trabajo para listado'!$AB$151:$BA$151,0)),0)+IFERROR(INDEX('Hoja de Trabajo para listado'!$BC$155:$CB$1048576,MATCH($A951,'Hoja de Trabajo para listado'!$BC$155:$BC$1048576,0),MATCH((CUADRO!J$4&amp;$E951),'Hoja de Trabajo para listado'!$BC$151:$CB$151,0)),0)+IFERROR(INDEX('Hoja de Trabajo para listado'!$DE$153:$DG$274,MATCH($A951,'Hoja de Trabajo para listado'!$DE$153:$DE$1048576,0),MATCH((CUADRO!J$4&amp;$E951),'Hoja de Trabajo para listado'!$DE$151:$DG$151,0)),0)+IFERROR(INDEX('Hoja de Trabajo para listado'!$CD$155:$DC$1048576,MATCH($A951,'Hoja de Trabajo para listado'!$CD$155:$CD$1048576,0),MATCH((CUADRO!J$4&amp;$E951),'Hoja de Trabajo para listado'!$CD$151:$DC$151,0)),0)</f>
        <v>0</v>
      </c>
      <c r="K951" s="243">
        <f ca="1">+IFERROR(INDEX('Hoja de Trabajo para listado'!$A$155:$Z$1048576,MATCH($A951,'Hoja de Trabajo para listado'!$A$155:$A$1048576,0),MATCH((CUADRO!K$4&amp;$E951),'Hoja de Trabajo para listado'!$A$151:$Z$151,0)),0)+IFERROR(INDEX('Hoja de Trabajo para listado'!$AB$155:$BA$1048576,MATCH($A951,'Hoja de Trabajo para listado'!$AB$155:$AB$1048576,0),MATCH((CUADRO!K$4&amp;$E951),'Hoja de Trabajo para listado'!$AB$151:$BA$151,0)),0)+IFERROR(INDEX('Hoja de Trabajo para listado'!$BC$155:$CB$1048576,MATCH($A951,'Hoja de Trabajo para listado'!$BC$155:$BC$1048576,0),MATCH((CUADRO!K$4&amp;$E951),'Hoja de Trabajo para listado'!$BC$151:$CB$151,0)),0)+IFERROR(INDEX('Hoja de Trabajo para listado'!$DE$153:$DG$274,MATCH($A951,'Hoja de Trabajo para listado'!$DE$153:$DE$1048576,0),MATCH((CUADRO!K$4&amp;$E951),'Hoja de Trabajo para listado'!$DE$151:$DG$151,0)),0)+IFERROR(INDEX('Hoja de Trabajo para listado'!$CD$155:$DC$1048576,MATCH($A951,'Hoja de Trabajo para listado'!$CD$155:$CD$1048576,0),MATCH((CUADRO!K$4&amp;$E951),'Hoja de Trabajo para listado'!$CD$151:$DC$151,0)),0)</f>
        <v>0</v>
      </c>
      <c r="L951" s="243">
        <f ca="1">+IFERROR(INDEX('Hoja de Trabajo para listado'!$A$155:$Z$1048576,MATCH($A951,'Hoja de Trabajo para listado'!$A$155:$A$1048576,0),MATCH((CUADRO!L$4&amp;$E951),'Hoja de Trabajo para listado'!$A$151:$Z$151,0)),0)+IFERROR(INDEX('Hoja de Trabajo para listado'!$AB$155:$BA$1048576,MATCH($A951,'Hoja de Trabajo para listado'!$AB$155:$AB$1048576,0),MATCH((CUADRO!L$4&amp;$E951),'Hoja de Trabajo para listado'!$AB$151:$BA$151,0)),0)+IFERROR(INDEX('Hoja de Trabajo para listado'!$BC$155:$CB$1048576,MATCH($A951,'Hoja de Trabajo para listado'!$BC$155:$BC$1048576,0),MATCH((CUADRO!L$4&amp;$E951),'Hoja de Trabajo para listado'!$BC$151:$CB$151,0)),0)+IFERROR(INDEX('Hoja de Trabajo para listado'!$DE$153:$DG$274,MATCH($A951,'Hoja de Trabajo para listado'!$DE$153:$DE$1048576,0),MATCH((CUADRO!L$4&amp;$E951),'Hoja de Trabajo para listado'!$DE$151:$DG$151,0)),0)+IFERROR(INDEX('Hoja de Trabajo para listado'!$CD$155:$DC$1048576,MATCH($A951,'Hoja de Trabajo para listado'!$CD$155:$CD$1048576,0),MATCH((CUADRO!L$4&amp;$E951),'Hoja de Trabajo para listado'!$CD$151:$DC$151,0)),0)</f>
        <v>0</v>
      </c>
      <c r="M951" s="243">
        <f ca="1">+IFERROR(INDEX('Hoja de Trabajo para listado'!$A$155:$Z$1048576,MATCH($A951,'Hoja de Trabajo para listado'!$A$155:$A$1048576,0),MATCH((CUADRO!M$4&amp;$E951),'Hoja de Trabajo para listado'!$A$151:$Z$151,0)),0)+IFERROR(INDEX('Hoja de Trabajo para listado'!$AB$155:$BA$1048576,MATCH($A951,'Hoja de Trabajo para listado'!$AB$155:$AB$1048576,0),MATCH((CUADRO!M$4&amp;$E951),'Hoja de Trabajo para listado'!$AB$151:$BA$151,0)),0)+IFERROR(INDEX('Hoja de Trabajo para listado'!$BC$155:$CB$1048576,MATCH($A951,'Hoja de Trabajo para listado'!$BC$155:$BC$1048576,0),MATCH((CUADRO!M$4&amp;$E951),'Hoja de Trabajo para listado'!$BC$151:$CB$151,0)),0)+IFERROR(INDEX('Hoja de Trabajo para listado'!$DE$153:$DG$274,MATCH($A951,'Hoja de Trabajo para listado'!$DE$153:$DE$1048576,0),MATCH((CUADRO!M$4&amp;$E951),'Hoja de Trabajo para listado'!$DE$151:$DG$151,0)),0)+IFERROR(INDEX('Hoja de Trabajo para listado'!$CD$155:$DC$1048576,MATCH($A951,'Hoja de Trabajo para listado'!$CD$155:$CD$1048576,0),MATCH((CUADRO!M$4&amp;$E951),'Hoja de Trabajo para listado'!$CD$151:$DC$151,0)),0)</f>
        <v>0</v>
      </c>
      <c r="N951" s="243">
        <f ca="1">+IFERROR(INDEX('Hoja de Trabajo para listado'!$A$155:$Z$1048576,MATCH($A951,'Hoja de Trabajo para listado'!$A$155:$A$1048576,0),MATCH((CUADRO!N$4&amp;$E951),'Hoja de Trabajo para listado'!$A$151:$Z$151,0)),0)+IFERROR(INDEX('Hoja de Trabajo para listado'!$AB$155:$BA$1048576,MATCH($A951,'Hoja de Trabajo para listado'!$AB$155:$AB$1048576,0),MATCH((CUADRO!N$4&amp;$E951),'Hoja de Trabajo para listado'!$AB$151:$BA$151,0)),0)+IFERROR(INDEX('Hoja de Trabajo para listado'!$BC$155:$CB$1048576,MATCH($A951,'Hoja de Trabajo para listado'!$BC$155:$BC$1048576,0),MATCH((CUADRO!N$4&amp;$E951),'Hoja de Trabajo para listado'!$BC$151:$CB$151,0)),0)+IFERROR(INDEX('Hoja de Trabajo para listado'!$DE$153:$DG$274,MATCH($A951,'Hoja de Trabajo para listado'!$DE$153:$DE$1048576,0),MATCH((CUADRO!N$4&amp;$E951),'Hoja de Trabajo para listado'!$DE$151:$DG$151,0)),0)+IFERROR(INDEX('Hoja de Trabajo para listado'!$CD$155:$DC$1048576,MATCH($A951,'Hoja de Trabajo para listado'!$CD$155:$CD$1048576,0),MATCH((CUADRO!N$4&amp;$E951),'Hoja de Trabajo para listado'!$CD$151:$DC$151,0)),0)</f>
        <v>0</v>
      </c>
      <c r="O951" s="243">
        <f ca="1">+IFERROR(INDEX('Hoja de Trabajo para listado'!$A$155:$Z$1048576,MATCH($A951,'Hoja de Trabajo para listado'!$A$155:$A$1048576,0),MATCH((CUADRO!O$4&amp;$E951),'Hoja de Trabajo para listado'!$A$151:$Z$151,0)),0)+IFERROR(INDEX('Hoja de Trabajo para listado'!$AB$155:$BA$1048576,MATCH($A951,'Hoja de Trabajo para listado'!$AB$155:$AB$1048576,0),MATCH((CUADRO!O$4&amp;$E951),'Hoja de Trabajo para listado'!$AB$151:$BA$151,0)),0)+IFERROR(INDEX('Hoja de Trabajo para listado'!$BC$155:$CB$1048576,MATCH($A951,'Hoja de Trabajo para listado'!$BC$155:$BC$1048576,0),MATCH((CUADRO!O$4&amp;$E951),'Hoja de Trabajo para listado'!$BC$151:$CB$151,0)),0)+IFERROR(INDEX('Hoja de Trabajo para listado'!$DE$153:$DG$274,MATCH($A951,'Hoja de Trabajo para listado'!$DE$153:$DE$1048576,0),MATCH((CUADRO!O$4&amp;$E951),'Hoja de Trabajo para listado'!$DE$151:$DG$151,0)),0)+IFERROR(INDEX('Hoja de Trabajo para listado'!$CD$155:$DC$1048576,MATCH($A951,'Hoja de Trabajo para listado'!$CD$155:$CD$1048576,0),MATCH((CUADRO!O$4&amp;$E951),'Hoja de Trabajo para listado'!$CD$151:$DC$151,0)),0)</f>
        <v>0</v>
      </c>
      <c r="P951" s="243">
        <f ca="1">+IFERROR(INDEX('Hoja de Trabajo para listado'!$A$155:$Z$1048576,MATCH($A951,'Hoja de Trabajo para listado'!$A$155:$A$1048576,0),MATCH((CUADRO!P$4&amp;$E951),'Hoja de Trabajo para listado'!$A$151:$Z$151,0)),0)+IFERROR(INDEX('Hoja de Trabajo para listado'!$AB$155:$BA$1048576,MATCH($A951,'Hoja de Trabajo para listado'!$AB$155:$AB$1048576,0),MATCH((CUADRO!P$4&amp;$E951),'Hoja de Trabajo para listado'!$AB$151:$BA$151,0)),0)+IFERROR(INDEX('Hoja de Trabajo para listado'!$BC$155:$CB$1048576,MATCH($A951,'Hoja de Trabajo para listado'!$BC$155:$BC$1048576,0),MATCH((CUADRO!P$4&amp;$E951),'Hoja de Trabajo para listado'!$BC$151:$CB$151,0)),0)+IFERROR(INDEX('Hoja de Trabajo para listado'!$DE$153:$DG$274,MATCH($A951,'Hoja de Trabajo para listado'!$DE$153:$DE$1048576,0),MATCH((CUADRO!P$4&amp;$E951),'Hoja de Trabajo para listado'!$DE$151:$DG$151,0)),0)+IFERROR(INDEX('Hoja de Trabajo para listado'!$CD$155:$DC$1048576,MATCH($A951,'Hoja de Trabajo para listado'!$CD$155:$CD$1048576,0),MATCH((CUADRO!P$4&amp;$E951),'Hoja de Trabajo para listado'!$CD$151:$DC$151,0)),0)</f>
        <v>0</v>
      </c>
      <c r="Q951" s="243">
        <f ca="1">+IFERROR(INDEX('Hoja de Trabajo para listado'!$A$155:$Z$1048576,MATCH($A951,'Hoja de Trabajo para listado'!$A$155:$A$1048576,0),MATCH((CUADRO!Q$4&amp;$E951),'Hoja de Trabajo para listado'!$A$151:$Z$151,0)),0)+IFERROR(INDEX('Hoja de Trabajo para listado'!$AB$155:$BA$1048576,MATCH($A951,'Hoja de Trabajo para listado'!$AB$155:$AB$1048576,0),MATCH((CUADRO!Q$4&amp;$E951),'Hoja de Trabajo para listado'!$AB$151:$BA$151,0)),0)+IFERROR(INDEX('Hoja de Trabajo para listado'!$BC$155:$CB$1048576,MATCH($A951,'Hoja de Trabajo para listado'!$BC$155:$BC$1048576,0),MATCH((CUADRO!Q$4&amp;$E951),'Hoja de Trabajo para listado'!$BC$151:$CB$151,0)),0)+IFERROR(INDEX('Hoja de Trabajo para listado'!$DE$153:$DG$274,MATCH($A951,'Hoja de Trabajo para listado'!$DE$153:$DE$1048576,0),MATCH((CUADRO!Q$4&amp;$E951),'Hoja de Trabajo para listado'!$DE$151:$DG$151,0)),0)+IFERROR(INDEX('Hoja de Trabajo para listado'!$CD$155:$DC$1048576,MATCH($A951,'Hoja de Trabajo para listado'!$CD$155:$CD$1048576,0),MATCH((CUADRO!Q$4&amp;$E951),'Hoja de Trabajo para listado'!$CD$151:$DC$151,0)),0)</f>
        <v>0</v>
      </c>
      <c r="R951" s="243">
        <f t="shared" ca="1" si="35"/>
        <v>0</v>
      </c>
      <c r="S951" s="249"/>
      <c r="T951" s="243">
        <f ca="1">+T952</f>
        <v>0</v>
      </c>
      <c r="U951" s="242">
        <f t="shared" si="36"/>
        <v>1</v>
      </c>
      <c r="V951" s="333" t="str">
        <f>+VLOOKUP(A951,bd_lista!$A$3:$E$592,5,FALSE)</f>
        <v>Gobiernos Autonomos Municipales</v>
      </c>
      <c r="W951" s="387" t="str">
        <f>+V951</f>
        <v>Gobiernos Autonomos Municipales</v>
      </c>
      <c r="X951" s="242">
        <f>+VLOOKUP(A951,[4]Sheet1!$A$13:$D$744,4,FALSE)</f>
        <v>0</v>
      </c>
      <c r="Y951" s="242" t="e">
        <f>+VLOOKUP(X951,bd_lista!$A$3:$C$592,3,FALSE)</f>
        <v>#N/A</v>
      </c>
      <c r="Z951" s="294">
        <f>+X951</f>
        <v>0</v>
      </c>
      <c r="AA951" s="295" t="e">
        <f>+Y951</f>
        <v>#N/A</v>
      </c>
    </row>
    <row r="952" spans="1:27" customFormat="1" ht="15" hidden="1" customHeight="1">
      <c r="A952" s="32">
        <v>1707</v>
      </c>
      <c r="B952" s="393"/>
      <c r="C952" s="247" t="str">
        <f>+VLOOKUP(A952,bd_lista!$A$3:$C$592,3,FALSE)</f>
        <v>Gobierno Autónomo Municipal de San Ignacio (San Ignacio de Velasco)</v>
      </c>
      <c r="D952" s="390"/>
      <c r="E952" s="244" t="s">
        <v>1305</v>
      </c>
      <c r="F952" s="245">
        <f ca="1">+IFERROR(INDEX('Hoja de Trabajo para listado'!$A$155:$Z$1048576,MATCH($A952,'Hoja de Trabajo para listado'!$A$155:$A$1048576,0),MATCH((CUADRO!F$4&amp;$E952),'Hoja de Trabajo para listado'!$A$151:$Z$151,0)),0)+IFERROR(INDEX('Hoja de Trabajo para listado'!$AB$155:$BA$1048576,MATCH($A952,'Hoja de Trabajo para listado'!$AB$155:$AB$1048576,0),MATCH((CUADRO!F$4&amp;$E952),'Hoja de Trabajo para listado'!$AB$151:$BA$151,0)),0)+IFERROR(INDEX('Hoja de Trabajo para listado'!$BC$155:$CB$1048576,MATCH($A952,'Hoja de Trabajo para listado'!$BC$155:$BC$1048576,0),MATCH((CUADRO!F$4&amp;$E952),'Hoja de Trabajo para listado'!$BC$151:$CB$151,0)),0)+IFERROR(INDEX('Hoja de Trabajo para listado'!$DE$153:$DG$274,MATCH($A952,'Hoja de Trabajo para listado'!$DE$153:$DE$1048576,0),MATCH((CUADRO!F$4&amp;$E952),'Hoja de Trabajo para listado'!$DE$151:$DG$151,0)),0)+IFERROR(INDEX('Hoja de Trabajo para listado'!$CD$155:$DC$1048576,MATCH($A952,'Hoja de Trabajo para listado'!$CD$155:$CD$1048576,0),MATCH((CUADRO!F$4&amp;$E952),'Hoja de Trabajo para listado'!$CD$151:$DC$151,0)),0)</f>
        <v>0</v>
      </c>
      <c r="G952" s="245">
        <f ca="1">+IFERROR(INDEX('Hoja de Trabajo para listado'!$A$155:$Z$1048576,MATCH($A952,'Hoja de Trabajo para listado'!$A$155:$A$1048576,0),MATCH((CUADRO!G$4&amp;$E952),'Hoja de Trabajo para listado'!$A$151:$Z$151,0)),0)+IFERROR(INDEX('Hoja de Trabajo para listado'!$AB$155:$BA$1048576,MATCH($A952,'Hoja de Trabajo para listado'!$AB$155:$AB$1048576,0),MATCH((CUADRO!G$4&amp;$E952),'Hoja de Trabajo para listado'!$AB$151:$BA$151,0)),0)+IFERROR(INDEX('Hoja de Trabajo para listado'!$BC$155:$CB$1048576,MATCH($A952,'Hoja de Trabajo para listado'!$BC$155:$BC$1048576,0),MATCH((CUADRO!G$4&amp;$E952),'Hoja de Trabajo para listado'!$BC$151:$CB$151,0)),0)+IFERROR(INDEX('Hoja de Trabajo para listado'!$DE$153:$DG$274,MATCH($A952,'Hoja de Trabajo para listado'!$DE$153:$DE$1048576,0),MATCH((CUADRO!G$4&amp;$E952),'Hoja de Trabajo para listado'!$DE$151:$DG$151,0)),0)+IFERROR(INDEX('Hoja de Trabajo para listado'!$CD$155:$DC$1048576,MATCH($A952,'Hoja de Trabajo para listado'!$CD$155:$CD$1048576,0),MATCH((CUADRO!G$4&amp;$E952),'Hoja de Trabajo para listado'!$CD$151:$DC$151,0)),0)</f>
        <v>0</v>
      </c>
      <c r="H952" s="245">
        <f ca="1">+IFERROR(INDEX('Hoja de Trabajo para listado'!$A$155:$Z$1048576,MATCH($A952,'Hoja de Trabajo para listado'!$A$155:$A$1048576,0),MATCH((CUADRO!H$4&amp;$E952),'Hoja de Trabajo para listado'!$A$151:$Z$151,0)),0)+IFERROR(INDEX('Hoja de Trabajo para listado'!$AB$155:$BA$1048576,MATCH($A952,'Hoja de Trabajo para listado'!$AB$155:$AB$1048576,0),MATCH((CUADRO!H$4&amp;$E952),'Hoja de Trabajo para listado'!$AB$151:$BA$151,0)),0)+IFERROR(INDEX('Hoja de Trabajo para listado'!$BC$155:$CB$1048576,MATCH($A952,'Hoja de Trabajo para listado'!$BC$155:$BC$1048576,0),MATCH((CUADRO!H$4&amp;$E952),'Hoja de Trabajo para listado'!$BC$151:$CB$151,0)),0)+IFERROR(INDEX('Hoja de Trabajo para listado'!$DE$153:$DG$274,MATCH($A952,'Hoja de Trabajo para listado'!$DE$153:$DE$1048576,0),MATCH((CUADRO!H$4&amp;$E952),'Hoja de Trabajo para listado'!$DE$151:$DG$151,0)),0)+IFERROR(INDEX('Hoja de Trabajo para listado'!$CD$155:$DC$1048576,MATCH($A952,'Hoja de Trabajo para listado'!$CD$155:$CD$1048576,0),MATCH((CUADRO!H$4&amp;$E952),'Hoja de Trabajo para listado'!$CD$151:$DC$151,0)),0)</f>
        <v>0</v>
      </c>
      <c r="I952" s="245">
        <f ca="1">+IFERROR(INDEX('Hoja de Trabajo para listado'!$A$155:$Z$1048576,MATCH($A952,'Hoja de Trabajo para listado'!$A$155:$A$1048576,0),MATCH((CUADRO!I$4&amp;$E952),'Hoja de Trabajo para listado'!$A$151:$Z$151,0)),0)+IFERROR(INDEX('Hoja de Trabajo para listado'!$AB$155:$BA$1048576,MATCH($A952,'Hoja de Trabajo para listado'!$AB$155:$AB$1048576,0),MATCH((CUADRO!I$4&amp;$E952),'Hoja de Trabajo para listado'!$AB$151:$BA$151,0)),0)+IFERROR(INDEX('Hoja de Trabajo para listado'!$BC$155:$CB$1048576,MATCH($A952,'Hoja de Trabajo para listado'!$BC$155:$BC$1048576,0),MATCH((CUADRO!I$4&amp;$E952),'Hoja de Trabajo para listado'!$BC$151:$CB$151,0)),0)+IFERROR(INDEX('Hoja de Trabajo para listado'!$DE$153:$DG$274,MATCH($A952,'Hoja de Trabajo para listado'!$DE$153:$DE$1048576,0),MATCH((CUADRO!I$4&amp;$E952),'Hoja de Trabajo para listado'!$DE$151:$DG$151,0)),0)+IFERROR(INDEX('Hoja de Trabajo para listado'!$CD$155:$DC$1048576,MATCH($A952,'Hoja de Trabajo para listado'!$CD$155:$CD$1048576,0),MATCH((CUADRO!I$4&amp;$E952),'Hoja de Trabajo para listado'!$CD$151:$DC$151,0)),0)</f>
        <v>0</v>
      </c>
      <c r="J952" s="245">
        <f ca="1">+IFERROR(INDEX('Hoja de Trabajo para listado'!$A$155:$Z$1048576,MATCH($A952,'Hoja de Trabajo para listado'!$A$155:$A$1048576,0),MATCH((CUADRO!J$4&amp;$E952),'Hoja de Trabajo para listado'!$A$151:$Z$151,0)),0)+IFERROR(INDEX('Hoja de Trabajo para listado'!$AB$155:$BA$1048576,MATCH($A952,'Hoja de Trabajo para listado'!$AB$155:$AB$1048576,0),MATCH((CUADRO!J$4&amp;$E952),'Hoja de Trabajo para listado'!$AB$151:$BA$151,0)),0)+IFERROR(INDEX('Hoja de Trabajo para listado'!$BC$155:$CB$1048576,MATCH($A952,'Hoja de Trabajo para listado'!$BC$155:$BC$1048576,0),MATCH((CUADRO!J$4&amp;$E952),'Hoja de Trabajo para listado'!$BC$151:$CB$151,0)),0)+IFERROR(INDEX('Hoja de Trabajo para listado'!$DE$153:$DG$274,MATCH($A952,'Hoja de Trabajo para listado'!$DE$153:$DE$1048576,0),MATCH((CUADRO!J$4&amp;$E952),'Hoja de Trabajo para listado'!$DE$151:$DG$151,0)),0)+IFERROR(INDEX('Hoja de Trabajo para listado'!$CD$155:$DC$1048576,MATCH($A952,'Hoja de Trabajo para listado'!$CD$155:$CD$1048576,0),MATCH((CUADRO!J$4&amp;$E952),'Hoja de Trabajo para listado'!$CD$151:$DC$151,0)),0)</f>
        <v>0</v>
      </c>
      <c r="K952" s="245">
        <f ca="1">+IFERROR(INDEX('Hoja de Trabajo para listado'!$A$155:$Z$1048576,MATCH($A952,'Hoja de Trabajo para listado'!$A$155:$A$1048576,0),MATCH((CUADRO!K$4&amp;$E952),'Hoja de Trabajo para listado'!$A$151:$Z$151,0)),0)+IFERROR(INDEX('Hoja de Trabajo para listado'!$AB$155:$BA$1048576,MATCH($A952,'Hoja de Trabajo para listado'!$AB$155:$AB$1048576,0),MATCH((CUADRO!K$4&amp;$E952),'Hoja de Trabajo para listado'!$AB$151:$BA$151,0)),0)+IFERROR(INDEX('Hoja de Trabajo para listado'!$BC$155:$CB$1048576,MATCH($A952,'Hoja de Trabajo para listado'!$BC$155:$BC$1048576,0),MATCH((CUADRO!K$4&amp;$E952),'Hoja de Trabajo para listado'!$BC$151:$CB$151,0)),0)+IFERROR(INDEX('Hoja de Trabajo para listado'!$DE$153:$DG$274,MATCH($A952,'Hoja de Trabajo para listado'!$DE$153:$DE$1048576,0),MATCH((CUADRO!K$4&amp;$E952),'Hoja de Trabajo para listado'!$DE$151:$DG$151,0)),0)+IFERROR(INDEX('Hoja de Trabajo para listado'!$CD$155:$DC$1048576,MATCH($A952,'Hoja de Trabajo para listado'!$CD$155:$CD$1048576,0),MATCH((CUADRO!K$4&amp;$E952),'Hoja de Trabajo para listado'!$CD$151:$DC$151,0)),0)</f>
        <v>0</v>
      </c>
      <c r="L952" s="245">
        <f ca="1">+IFERROR(INDEX('Hoja de Trabajo para listado'!$A$155:$Z$1048576,MATCH($A952,'Hoja de Trabajo para listado'!$A$155:$A$1048576,0),MATCH((CUADRO!L$4&amp;$E952),'Hoja de Trabajo para listado'!$A$151:$Z$151,0)),0)+IFERROR(INDEX('Hoja de Trabajo para listado'!$AB$155:$BA$1048576,MATCH($A952,'Hoja de Trabajo para listado'!$AB$155:$AB$1048576,0),MATCH((CUADRO!L$4&amp;$E952),'Hoja de Trabajo para listado'!$AB$151:$BA$151,0)),0)+IFERROR(INDEX('Hoja de Trabajo para listado'!$BC$155:$CB$1048576,MATCH($A952,'Hoja de Trabajo para listado'!$BC$155:$BC$1048576,0),MATCH((CUADRO!L$4&amp;$E952),'Hoja de Trabajo para listado'!$BC$151:$CB$151,0)),0)+IFERROR(INDEX('Hoja de Trabajo para listado'!$DE$153:$DG$274,MATCH($A952,'Hoja de Trabajo para listado'!$DE$153:$DE$1048576,0),MATCH((CUADRO!L$4&amp;$E952),'Hoja de Trabajo para listado'!$DE$151:$DG$151,0)),0)+IFERROR(INDEX('Hoja de Trabajo para listado'!$CD$155:$DC$1048576,MATCH($A952,'Hoja de Trabajo para listado'!$CD$155:$CD$1048576,0),MATCH((CUADRO!L$4&amp;$E952),'Hoja de Trabajo para listado'!$CD$151:$DC$151,0)),0)</f>
        <v>0</v>
      </c>
      <c r="M952" s="245">
        <f ca="1">+IFERROR(INDEX('Hoja de Trabajo para listado'!$A$155:$Z$1048576,MATCH($A952,'Hoja de Trabajo para listado'!$A$155:$A$1048576,0),MATCH((CUADRO!M$4&amp;$E952),'Hoja de Trabajo para listado'!$A$151:$Z$151,0)),0)+IFERROR(INDEX('Hoja de Trabajo para listado'!$AB$155:$BA$1048576,MATCH($A952,'Hoja de Trabajo para listado'!$AB$155:$AB$1048576,0),MATCH((CUADRO!M$4&amp;$E952),'Hoja de Trabajo para listado'!$AB$151:$BA$151,0)),0)+IFERROR(INDEX('Hoja de Trabajo para listado'!$BC$155:$CB$1048576,MATCH($A952,'Hoja de Trabajo para listado'!$BC$155:$BC$1048576,0),MATCH((CUADRO!M$4&amp;$E952),'Hoja de Trabajo para listado'!$BC$151:$CB$151,0)),0)+IFERROR(INDEX('Hoja de Trabajo para listado'!$DE$153:$DG$274,MATCH($A952,'Hoja de Trabajo para listado'!$DE$153:$DE$1048576,0),MATCH((CUADRO!M$4&amp;$E952),'Hoja de Trabajo para listado'!$DE$151:$DG$151,0)),0)+IFERROR(INDEX('Hoja de Trabajo para listado'!$CD$155:$DC$1048576,MATCH($A952,'Hoja de Trabajo para listado'!$CD$155:$CD$1048576,0),MATCH((CUADRO!M$4&amp;$E952),'Hoja de Trabajo para listado'!$CD$151:$DC$151,0)),0)</f>
        <v>0</v>
      </c>
      <c r="N952" s="245">
        <f ca="1">+IFERROR(INDEX('Hoja de Trabajo para listado'!$A$155:$Z$1048576,MATCH($A952,'Hoja de Trabajo para listado'!$A$155:$A$1048576,0),MATCH((CUADRO!N$4&amp;$E952),'Hoja de Trabajo para listado'!$A$151:$Z$151,0)),0)+IFERROR(INDEX('Hoja de Trabajo para listado'!$AB$155:$BA$1048576,MATCH($A952,'Hoja de Trabajo para listado'!$AB$155:$AB$1048576,0),MATCH((CUADRO!N$4&amp;$E952),'Hoja de Trabajo para listado'!$AB$151:$BA$151,0)),0)+IFERROR(INDEX('Hoja de Trabajo para listado'!$BC$155:$CB$1048576,MATCH($A952,'Hoja de Trabajo para listado'!$BC$155:$BC$1048576,0),MATCH((CUADRO!N$4&amp;$E952),'Hoja de Trabajo para listado'!$BC$151:$CB$151,0)),0)+IFERROR(INDEX('Hoja de Trabajo para listado'!$DE$153:$DG$274,MATCH($A952,'Hoja de Trabajo para listado'!$DE$153:$DE$1048576,0),MATCH((CUADRO!N$4&amp;$E952),'Hoja de Trabajo para listado'!$DE$151:$DG$151,0)),0)+IFERROR(INDEX('Hoja de Trabajo para listado'!$CD$155:$DC$1048576,MATCH($A952,'Hoja de Trabajo para listado'!$CD$155:$CD$1048576,0),MATCH((CUADRO!N$4&amp;$E952),'Hoja de Trabajo para listado'!$CD$151:$DC$151,0)),0)</f>
        <v>0</v>
      </c>
      <c r="O952" s="245">
        <f ca="1">+IFERROR(INDEX('Hoja de Trabajo para listado'!$A$155:$Z$1048576,MATCH($A952,'Hoja de Trabajo para listado'!$A$155:$A$1048576,0),MATCH((CUADRO!O$4&amp;$E952),'Hoja de Trabajo para listado'!$A$151:$Z$151,0)),0)+IFERROR(INDEX('Hoja de Trabajo para listado'!$AB$155:$BA$1048576,MATCH($A952,'Hoja de Trabajo para listado'!$AB$155:$AB$1048576,0),MATCH((CUADRO!O$4&amp;$E952),'Hoja de Trabajo para listado'!$AB$151:$BA$151,0)),0)+IFERROR(INDEX('Hoja de Trabajo para listado'!$BC$155:$CB$1048576,MATCH($A952,'Hoja de Trabajo para listado'!$BC$155:$BC$1048576,0),MATCH((CUADRO!O$4&amp;$E952),'Hoja de Trabajo para listado'!$BC$151:$CB$151,0)),0)+IFERROR(INDEX('Hoja de Trabajo para listado'!$DE$153:$DG$274,MATCH($A952,'Hoja de Trabajo para listado'!$DE$153:$DE$1048576,0),MATCH((CUADRO!O$4&amp;$E952),'Hoja de Trabajo para listado'!$DE$151:$DG$151,0)),0)+IFERROR(INDEX('Hoja de Trabajo para listado'!$CD$155:$DC$1048576,MATCH($A952,'Hoja de Trabajo para listado'!$CD$155:$CD$1048576,0),MATCH((CUADRO!O$4&amp;$E952),'Hoja de Trabajo para listado'!$CD$151:$DC$151,0)),0)</f>
        <v>0</v>
      </c>
      <c r="P952" s="245">
        <f ca="1">+IFERROR(INDEX('Hoja de Trabajo para listado'!$A$155:$Z$1048576,MATCH($A952,'Hoja de Trabajo para listado'!$A$155:$A$1048576,0),MATCH((CUADRO!P$4&amp;$E952),'Hoja de Trabajo para listado'!$A$151:$Z$151,0)),0)+IFERROR(INDEX('Hoja de Trabajo para listado'!$AB$155:$BA$1048576,MATCH($A952,'Hoja de Trabajo para listado'!$AB$155:$AB$1048576,0),MATCH((CUADRO!P$4&amp;$E952),'Hoja de Trabajo para listado'!$AB$151:$BA$151,0)),0)+IFERROR(INDEX('Hoja de Trabajo para listado'!$BC$155:$CB$1048576,MATCH($A952,'Hoja de Trabajo para listado'!$BC$155:$BC$1048576,0),MATCH((CUADRO!P$4&amp;$E952),'Hoja de Trabajo para listado'!$BC$151:$CB$151,0)),0)+IFERROR(INDEX('Hoja de Trabajo para listado'!$DE$153:$DG$274,MATCH($A952,'Hoja de Trabajo para listado'!$DE$153:$DE$1048576,0),MATCH((CUADRO!P$4&amp;$E952),'Hoja de Trabajo para listado'!$DE$151:$DG$151,0)),0)+IFERROR(INDEX('Hoja de Trabajo para listado'!$CD$155:$DC$1048576,MATCH($A952,'Hoja de Trabajo para listado'!$CD$155:$CD$1048576,0),MATCH((CUADRO!P$4&amp;$E952),'Hoja de Trabajo para listado'!$CD$151:$DC$151,0)),0)</f>
        <v>0</v>
      </c>
      <c r="Q952" s="245">
        <f ca="1">+IFERROR(INDEX('Hoja de Trabajo para listado'!$A$155:$Z$1048576,MATCH($A952,'Hoja de Trabajo para listado'!$A$155:$A$1048576,0),MATCH((CUADRO!Q$4&amp;$E952),'Hoja de Trabajo para listado'!$A$151:$Z$151,0)),0)+IFERROR(INDEX('Hoja de Trabajo para listado'!$AB$155:$BA$1048576,MATCH($A952,'Hoja de Trabajo para listado'!$AB$155:$AB$1048576,0),MATCH((CUADRO!Q$4&amp;$E952),'Hoja de Trabajo para listado'!$AB$151:$BA$151,0)),0)+IFERROR(INDEX('Hoja de Trabajo para listado'!$BC$155:$CB$1048576,MATCH($A952,'Hoja de Trabajo para listado'!$BC$155:$BC$1048576,0),MATCH((CUADRO!Q$4&amp;$E952),'Hoja de Trabajo para listado'!$BC$151:$CB$151,0)),0)+IFERROR(INDEX('Hoja de Trabajo para listado'!$DE$153:$DG$274,MATCH($A952,'Hoja de Trabajo para listado'!$DE$153:$DE$1048576,0),MATCH((CUADRO!Q$4&amp;$E952),'Hoja de Trabajo para listado'!$DE$151:$DG$151,0)),0)+IFERROR(INDEX('Hoja de Trabajo para listado'!$CD$155:$DC$1048576,MATCH($A952,'Hoja de Trabajo para listado'!$CD$155:$CD$1048576,0),MATCH((CUADRO!Q$4&amp;$E952),'Hoja de Trabajo para listado'!$CD$151:$DC$151,0)),0)</f>
        <v>0</v>
      </c>
      <c r="R952" s="245">
        <f t="shared" ca="1" si="35"/>
        <v>0</v>
      </c>
      <c r="S952" s="259">
        <f ca="1">+R951+R952</f>
        <v>0</v>
      </c>
      <c r="T952" s="245">
        <f ca="1">+S952</f>
        <v>0</v>
      </c>
      <c r="U952" s="244">
        <f t="shared" si="36"/>
        <v>2</v>
      </c>
      <c r="V952" s="333" t="str">
        <f>+VLOOKUP(A952,bd_lista!$A$3:$E$592,5,FALSE)</f>
        <v>Gobiernos Autonomos Municipales</v>
      </c>
      <c r="W952" s="388"/>
      <c r="X952" s="242">
        <f>+VLOOKUP(A952,[4]Sheet1!$A$13:$D$744,4,FALSE)</f>
        <v>0</v>
      </c>
      <c r="Y952" s="242" t="e">
        <f>+VLOOKUP(X952,bd_lista!$A$3:$C$592,3,FALSE)</f>
        <v>#N/A</v>
      </c>
      <c r="Z952" s="292"/>
      <c r="AA952" s="293"/>
    </row>
    <row r="953" spans="1:27" customFormat="1" ht="15" hidden="1" customHeight="1">
      <c r="A953" s="32">
        <v>1708</v>
      </c>
      <c r="B953" s="392">
        <f>+A953</f>
        <v>1708</v>
      </c>
      <c r="C953" s="247" t="str">
        <f>+VLOOKUP(A953,bd_lista!$A$3:$C$592,3,FALSE)</f>
        <v>Gobierno Autónomo Municipal de San Miguel (San Miguel de Velasco)</v>
      </c>
      <c r="D953" s="389" t="str">
        <f>+C953</f>
        <v>Gobierno Autónomo Municipal de San Miguel (San Miguel de Velasco)</v>
      </c>
      <c r="E953" s="242" t="s">
        <v>1304</v>
      </c>
      <c r="F953" s="243">
        <f ca="1">+IFERROR(INDEX('Hoja de Trabajo para listado'!$A$155:$Z$1048576,MATCH($A953,'Hoja de Trabajo para listado'!$A$155:$A$1048576,0),MATCH((CUADRO!F$4&amp;$E953),'Hoja de Trabajo para listado'!$A$151:$Z$151,0)),0)+IFERROR(INDEX('Hoja de Trabajo para listado'!$AB$155:$BA$1048576,MATCH($A953,'Hoja de Trabajo para listado'!$AB$155:$AB$1048576,0),MATCH((CUADRO!F$4&amp;$E953),'Hoja de Trabajo para listado'!$AB$151:$BA$151,0)),0)+IFERROR(INDEX('Hoja de Trabajo para listado'!$BC$155:$CB$1048576,MATCH($A953,'Hoja de Trabajo para listado'!$BC$155:$BC$1048576,0),MATCH((CUADRO!F$4&amp;$E953),'Hoja de Trabajo para listado'!$BC$151:$CB$151,0)),0)+IFERROR(INDEX('Hoja de Trabajo para listado'!$DE$153:$DG$274,MATCH($A953,'Hoja de Trabajo para listado'!$DE$153:$DE$1048576,0),MATCH((CUADRO!F$4&amp;$E953),'Hoja de Trabajo para listado'!$DE$151:$DG$151,0)),0)+IFERROR(INDEX('Hoja de Trabajo para listado'!$CD$155:$DC$1048576,MATCH($A953,'Hoja de Trabajo para listado'!$CD$155:$CD$1048576,0),MATCH((CUADRO!F$4&amp;$E953),'Hoja de Trabajo para listado'!$CD$151:$DC$151,0)),0)</f>
        <v>0</v>
      </c>
      <c r="G953" s="243">
        <f ca="1">+IFERROR(INDEX('Hoja de Trabajo para listado'!$A$155:$Z$1048576,MATCH($A953,'Hoja de Trabajo para listado'!$A$155:$A$1048576,0),MATCH((CUADRO!G$4&amp;$E953),'Hoja de Trabajo para listado'!$A$151:$Z$151,0)),0)+IFERROR(INDEX('Hoja de Trabajo para listado'!$AB$155:$BA$1048576,MATCH($A953,'Hoja de Trabajo para listado'!$AB$155:$AB$1048576,0),MATCH((CUADRO!G$4&amp;$E953),'Hoja de Trabajo para listado'!$AB$151:$BA$151,0)),0)+IFERROR(INDEX('Hoja de Trabajo para listado'!$BC$155:$CB$1048576,MATCH($A953,'Hoja de Trabajo para listado'!$BC$155:$BC$1048576,0),MATCH((CUADRO!G$4&amp;$E953),'Hoja de Trabajo para listado'!$BC$151:$CB$151,0)),0)+IFERROR(INDEX('Hoja de Trabajo para listado'!$DE$153:$DG$274,MATCH($A953,'Hoja de Trabajo para listado'!$DE$153:$DE$1048576,0),MATCH((CUADRO!G$4&amp;$E953),'Hoja de Trabajo para listado'!$DE$151:$DG$151,0)),0)+IFERROR(INDEX('Hoja de Trabajo para listado'!$CD$155:$DC$1048576,MATCH($A953,'Hoja de Trabajo para listado'!$CD$155:$CD$1048576,0),MATCH((CUADRO!G$4&amp;$E953),'Hoja de Trabajo para listado'!$CD$151:$DC$151,0)),0)</f>
        <v>0</v>
      </c>
      <c r="H953" s="243">
        <f ca="1">+IFERROR(INDEX('Hoja de Trabajo para listado'!$A$155:$Z$1048576,MATCH($A953,'Hoja de Trabajo para listado'!$A$155:$A$1048576,0),MATCH((CUADRO!H$4&amp;$E953),'Hoja de Trabajo para listado'!$A$151:$Z$151,0)),0)+IFERROR(INDEX('Hoja de Trabajo para listado'!$AB$155:$BA$1048576,MATCH($A953,'Hoja de Trabajo para listado'!$AB$155:$AB$1048576,0),MATCH((CUADRO!H$4&amp;$E953),'Hoja de Trabajo para listado'!$AB$151:$BA$151,0)),0)+IFERROR(INDEX('Hoja de Trabajo para listado'!$BC$155:$CB$1048576,MATCH($A953,'Hoja de Trabajo para listado'!$BC$155:$BC$1048576,0),MATCH((CUADRO!H$4&amp;$E953),'Hoja de Trabajo para listado'!$BC$151:$CB$151,0)),0)+IFERROR(INDEX('Hoja de Trabajo para listado'!$DE$153:$DG$274,MATCH($A953,'Hoja de Trabajo para listado'!$DE$153:$DE$1048576,0),MATCH((CUADRO!H$4&amp;$E953),'Hoja de Trabajo para listado'!$DE$151:$DG$151,0)),0)+IFERROR(INDEX('Hoja de Trabajo para listado'!$CD$155:$DC$1048576,MATCH($A953,'Hoja de Trabajo para listado'!$CD$155:$CD$1048576,0),MATCH((CUADRO!H$4&amp;$E953),'Hoja de Trabajo para listado'!$CD$151:$DC$151,0)),0)</f>
        <v>0</v>
      </c>
      <c r="I953" s="243">
        <f ca="1">+IFERROR(INDEX('Hoja de Trabajo para listado'!$A$155:$Z$1048576,MATCH($A953,'Hoja de Trabajo para listado'!$A$155:$A$1048576,0),MATCH((CUADRO!I$4&amp;$E953),'Hoja de Trabajo para listado'!$A$151:$Z$151,0)),0)+IFERROR(INDEX('Hoja de Trabajo para listado'!$AB$155:$BA$1048576,MATCH($A953,'Hoja de Trabajo para listado'!$AB$155:$AB$1048576,0),MATCH((CUADRO!I$4&amp;$E953),'Hoja de Trabajo para listado'!$AB$151:$BA$151,0)),0)+IFERROR(INDEX('Hoja de Trabajo para listado'!$BC$155:$CB$1048576,MATCH($A953,'Hoja de Trabajo para listado'!$BC$155:$BC$1048576,0),MATCH((CUADRO!I$4&amp;$E953),'Hoja de Trabajo para listado'!$BC$151:$CB$151,0)),0)+IFERROR(INDEX('Hoja de Trabajo para listado'!$DE$153:$DG$274,MATCH($A953,'Hoja de Trabajo para listado'!$DE$153:$DE$1048576,0),MATCH((CUADRO!I$4&amp;$E953),'Hoja de Trabajo para listado'!$DE$151:$DG$151,0)),0)+IFERROR(INDEX('Hoja de Trabajo para listado'!$CD$155:$DC$1048576,MATCH($A953,'Hoja de Trabajo para listado'!$CD$155:$CD$1048576,0),MATCH((CUADRO!I$4&amp;$E953),'Hoja de Trabajo para listado'!$CD$151:$DC$151,0)),0)</f>
        <v>0</v>
      </c>
      <c r="J953" s="243">
        <f ca="1">+IFERROR(INDEX('Hoja de Trabajo para listado'!$A$155:$Z$1048576,MATCH($A953,'Hoja de Trabajo para listado'!$A$155:$A$1048576,0),MATCH((CUADRO!J$4&amp;$E953),'Hoja de Trabajo para listado'!$A$151:$Z$151,0)),0)+IFERROR(INDEX('Hoja de Trabajo para listado'!$AB$155:$BA$1048576,MATCH($A953,'Hoja de Trabajo para listado'!$AB$155:$AB$1048576,0),MATCH((CUADRO!J$4&amp;$E953),'Hoja de Trabajo para listado'!$AB$151:$BA$151,0)),0)+IFERROR(INDEX('Hoja de Trabajo para listado'!$BC$155:$CB$1048576,MATCH($A953,'Hoja de Trabajo para listado'!$BC$155:$BC$1048576,0),MATCH((CUADRO!J$4&amp;$E953),'Hoja de Trabajo para listado'!$BC$151:$CB$151,0)),0)+IFERROR(INDEX('Hoja de Trabajo para listado'!$DE$153:$DG$274,MATCH($A953,'Hoja de Trabajo para listado'!$DE$153:$DE$1048576,0),MATCH((CUADRO!J$4&amp;$E953),'Hoja de Trabajo para listado'!$DE$151:$DG$151,0)),0)+IFERROR(INDEX('Hoja de Trabajo para listado'!$CD$155:$DC$1048576,MATCH($A953,'Hoja de Trabajo para listado'!$CD$155:$CD$1048576,0),MATCH((CUADRO!J$4&amp;$E953),'Hoja de Trabajo para listado'!$CD$151:$DC$151,0)),0)</f>
        <v>0</v>
      </c>
      <c r="K953" s="243">
        <f ca="1">+IFERROR(INDEX('Hoja de Trabajo para listado'!$A$155:$Z$1048576,MATCH($A953,'Hoja de Trabajo para listado'!$A$155:$A$1048576,0),MATCH((CUADRO!K$4&amp;$E953),'Hoja de Trabajo para listado'!$A$151:$Z$151,0)),0)+IFERROR(INDEX('Hoja de Trabajo para listado'!$AB$155:$BA$1048576,MATCH($A953,'Hoja de Trabajo para listado'!$AB$155:$AB$1048576,0),MATCH((CUADRO!K$4&amp;$E953),'Hoja de Trabajo para listado'!$AB$151:$BA$151,0)),0)+IFERROR(INDEX('Hoja de Trabajo para listado'!$BC$155:$CB$1048576,MATCH($A953,'Hoja de Trabajo para listado'!$BC$155:$BC$1048576,0),MATCH((CUADRO!K$4&amp;$E953),'Hoja de Trabajo para listado'!$BC$151:$CB$151,0)),0)+IFERROR(INDEX('Hoja de Trabajo para listado'!$DE$153:$DG$274,MATCH($A953,'Hoja de Trabajo para listado'!$DE$153:$DE$1048576,0),MATCH((CUADRO!K$4&amp;$E953),'Hoja de Trabajo para listado'!$DE$151:$DG$151,0)),0)+IFERROR(INDEX('Hoja de Trabajo para listado'!$CD$155:$DC$1048576,MATCH($A953,'Hoja de Trabajo para listado'!$CD$155:$CD$1048576,0),MATCH((CUADRO!K$4&amp;$E953),'Hoja de Trabajo para listado'!$CD$151:$DC$151,0)),0)</f>
        <v>0</v>
      </c>
      <c r="L953" s="243">
        <f ca="1">+IFERROR(INDEX('Hoja de Trabajo para listado'!$A$155:$Z$1048576,MATCH($A953,'Hoja de Trabajo para listado'!$A$155:$A$1048576,0),MATCH((CUADRO!L$4&amp;$E953),'Hoja de Trabajo para listado'!$A$151:$Z$151,0)),0)+IFERROR(INDEX('Hoja de Trabajo para listado'!$AB$155:$BA$1048576,MATCH($A953,'Hoja de Trabajo para listado'!$AB$155:$AB$1048576,0),MATCH((CUADRO!L$4&amp;$E953),'Hoja de Trabajo para listado'!$AB$151:$BA$151,0)),0)+IFERROR(INDEX('Hoja de Trabajo para listado'!$BC$155:$CB$1048576,MATCH($A953,'Hoja de Trabajo para listado'!$BC$155:$BC$1048576,0),MATCH((CUADRO!L$4&amp;$E953),'Hoja de Trabajo para listado'!$BC$151:$CB$151,0)),0)+IFERROR(INDEX('Hoja de Trabajo para listado'!$DE$153:$DG$274,MATCH($A953,'Hoja de Trabajo para listado'!$DE$153:$DE$1048576,0),MATCH((CUADRO!L$4&amp;$E953),'Hoja de Trabajo para listado'!$DE$151:$DG$151,0)),0)+IFERROR(INDEX('Hoja de Trabajo para listado'!$CD$155:$DC$1048576,MATCH($A953,'Hoja de Trabajo para listado'!$CD$155:$CD$1048576,0),MATCH((CUADRO!L$4&amp;$E953),'Hoja de Trabajo para listado'!$CD$151:$DC$151,0)),0)</f>
        <v>0</v>
      </c>
      <c r="M953" s="243">
        <f ca="1">+IFERROR(INDEX('Hoja de Trabajo para listado'!$A$155:$Z$1048576,MATCH($A953,'Hoja de Trabajo para listado'!$A$155:$A$1048576,0),MATCH((CUADRO!M$4&amp;$E953),'Hoja de Trabajo para listado'!$A$151:$Z$151,0)),0)+IFERROR(INDEX('Hoja de Trabajo para listado'!$AB$155:$BA$1048576,MATCH($A953,'Hoja de Trabajo para listado'!$AB$155:$AB$1048576,0),MATCH((CUADRO!M$4&amp;$E953),'Hoja de Trabajo para listado'!$AB$151:$BA$151,0)),0)+IFERROR(INDEX('Hoja de Trabajo para listado'!$BC$155:$CB$1048576,MATCH($A953,'Hoja de Trabajo para listado'!$BC$155:$BC$1048576,0),MATCH((CUADRO!M$4&amp;$E953),'Hoja de Trabajo para listado'!$BC$151:$CB$151,0)),0)+IFERROR(INDEX('Hoja de Trabajo para listado'!$DE$153:$DG$274,MATCH($A953,'Hoja de Trabajo para listado'!$DE$153:$DE$1048576,0),MATCH((CUADRO!M$4&amp;$E953),'Hoja de Trabajo para listado'!$DE$151:$DG$151,0)),0)+IFERROR(INDEX('Hoja de Trabajo para listado'!$CD$155:$DC$1048576,MATCH($A953,'Hoja de Trabajo para listado'!$CD$155:$CD$1048576,0),MATCH((CUADRO!M$4&amp;$E953),'Hoja de Trabajo para listado'!$CD$151:$DC$151,0)),0)</f>
        <v>0</v>
      </c>
      <c r="N953" s="243">
        <f ca="1">+IFERROR(INDEX('Hoja de Trabajo para listado'!$A$155:$Z$1048576,MATCH($A953,'Hoja de Trabajo para listado'!$A$155:$A$1048576,0),MATCH((CUADRO!N$4&amp;$E953),'Hoja de Trabajo para listado'!$A$151:$Z$151,0)),0)+IFERROR(INDEX('Hoja de Trabajo para listado'!$AB$155:$BA$1048576,MATCH($A953,'Hoja de Trabajo para listado'!$AB$155:$AB$1048576,0),MATCH((CUADRO!N$4&amp;$E953),'Hoja de Trabajo para listado'!$AB$151:$BA$151,0)),0)+IFERROR(INDEX('Hoja de Trabajo para listado'!$BC$155:$CB$1048576,MATCH($A953,'Hoja de Trabajo para listado'!$BC$155:$BC$1048576,0),MATCH((CUADRO!N$4&amp;$E953),'Hoja de Trabajo para listado'!$BC$151:$CB$151,0)),0)+IFERROR(INDEX('Hoja de Trabajo para listado'!$DE$153:$DG$274,MATCH($A953,'Hoja de Trabajo para listado'!$DE$153:$DE$1048576,0),MATCH((CUADRO!N$4&amp;$E953),'Hoja de Trabajo para listado'!$DE$151:$DG$151,0)),0)+IFERROR(INDEX('Hoja de Trabajo para listado'!$CD$155:$DC$1048576,MATCH($A953,'Hoja de Trabajo para listado'!$CD$155:$CD$1048576,0),MATCH((CUADRO!N$4&amp;$E953),'Hoja de Trabajo para listado'!$CD$151:$DC$151,0)),0)</f>
        <v>0</v>
      </c>
      <c r="O953" s="243">
        <f ca="1">+IFERROR(INDEX('Hoja de Trabajo para listado'!$A$155:$Z$1048576,MATCH($A953,'Hoja de Trabajo para listado'!$A$155:$A$1048576,0),MATCH((CUADRO!O$4&amp;$E953),'Hoja de Trabajo para listado'!$A$151:$Z$151,0)),0)+IFERROR(INDEX('Hoja de Trabajo para listado'!$AB$155:$BA$1048576,MATCH($A953,'Hoja de Trabajo para listado'!$AB$155:$AB$1048576,0),MATCH((CUADRO!O$4&amp;$E953),'Hoja de Trabajo para listado'!$AB$151:$BA$151,0)),0)+IFERROR(INDEX('Hoja de Trabajo para listado'!$BC$155:$CB$1048576,MATCH($A953,'Hoja de Trabajo para listado'!$BC$155:$BC$1048576,0),MATCH((CUADRO!O$4&amp;$E953),'Hoja de Trabajo para listado'!$BC$151:$CB$151,0)),0)+IFERROR(INDEX('Hoja de Trabajo para listado'!$DE$153:$DG$274,MATCH($A953,'Hoja de Trabajo para listado'!$DE$153:$DE$1048576,0),MATCH((CUADRO!O$4&amp;$E953),'Hoja de Trabajo para listado'!$DE$151:$DG$151,0)),0)+IFERROR(INDEX('Hoja de Trabajo para listado'!$CD$155:$DC$1048576,MATCH($A953,'Hoja de Trabajo para listado'!$CD$155:$CD$1048576,0),MATCH((CUADRO!O$4&amp;$E953),'Hoja de Trabajo para listado'!$CD$151:$DC$151,0)),0)</f>
        <v>0</v>
      </c>
      <c r="P953" s="243">
        <f ca="1">+IFERROR(INDEX('Hoja de Trabajo para listado'!$A$155:$Z$1048576,MATCH($A953,'Hoja de Trabajo para listado'!$A$155:$A$1048576,0),MATCH((CUADRO!P$4&amp;$E953),'Hoja de Trabajo para listado'!$A$151:$Z$151,0)),0)+IFERROR(INDEX('Hoja de Trabajo para listado'!$AB$155:$BA$1048576,MATCH($A953,'Hoja de Trabajo para listado'!$AB$155:$AB$1048576,0),MATCH((CUADRO!P$4&amp;$E953),'Hoja de Trabajo para listado'!$AB$151:$BA$151,0)),0)+IFERROR(INDEX('Hoja de Trabajo para listado'!$BC$155:$CB$1048576,MATCH($A953,'Hoja de Trabajo para listado'!$BC$155:$BC$1048576,0),MATCH((CUADRO!P$4&amp;$E953),'Hoja de Trabajo para listado'!$BC$151:$CB$151,0)),0)+IFERROR(INDEX('Hoja de Trabajo para listado'!$DE$153:$DG$274,MATCH($A953,'Hoja de Trabajo para listado'!$DE$153:$DE$1048576,0),MATCH((CUADRO!P$4&amp;$E953),'Hoja de Trabajo para listado'!$DE$151:$DG$151,0)),0)+IFERROR(INDEX('Hoja de Trabajo para listado'!$CD$155:$DC$1048576,MATCH($A953,'Hoja de Trabajo para listado'!$CD$155:$CD$1048576,0),MATCH((CUADRO!P$4&amp;$E953),'Hoja de Trabajo para listado'!$CD$151:$DC$151,0)),0)</f>
        <v>0</v>
      </c>
      <c r="Q953" s="243">
        <f ca="1">+IFERROR(INDEX('Hoja de Trabajo para listado'!$A$155:$Z$1048576,MATCH($A953,'Hoja de Trabajo para listado'!$A$155:$A$1048576,0),MATCH((CUADRO!Q$4&amp;$E953),'Hoja de Trabajo para listado'!$A$151:$Z$151,0)),0)+IFERROR(INDEX('Hoja de Trabajo para listado'!$AB$155:$BA$1048576,MATCH($A953,'Hoja de Trabajo para listado'!$AB$155:$AB$1048576,0),MATCH((CUADRO!Q$4&amp;$E953),'Hoja de Trabajo para listado'!$AB$151:$BA$151,0)),0)+IFERROR(INDEX('Hoja de Trabajo para listado'!$BC$155:$CB$1048576,MATCH($A953,'Hoja de Trabajo para listado'!$BC$155:$BC$1048576,0),MATCH((CUADRO!Q$4&amp;$E953),'Hoja de Trabajo para listado'!$BC$151:$CB$151,0)),0)+IFERROR(INDEX('Hoja de Trabajo para listado'!$DE$153:$DG$274,MATCH($A953,'Hoja de Trabajo para listado'!$DE$153:$DE$1048576,0),MATCH((CUADRO!Q$4&amp;$E953),'Hoja de Trabajo para listado'!$DE$151:$DG$151,0)),0)+IFERROR(INDEX('Hoja de Trabajo para listado'!$CD$155:$DC$1048576,MATCH($A953,'Hoja de Trabajo para listado'!$CD$155:$CD$1048576,0),MATCH((CUADRO!Q$4&amp;$E953),'Hoja de Trabajo para listado'!$CD$151:$DC$151,0)),0)</f>
        <v>0</v>
      </c>
      <c r="R953" s="243">
        <f t="shared" ca="1" si="35"/>
        <v>0</v>
      </c>
      <c r="S953" s="249"/>
      <c r="T953" s="243">
        <f ca="1">+T954</f>
        <v>0</v>
      </c>
      <c r="U953" s="242">
        <f t="shared" si="36"/>
        <v>1</v>
      </c>
      <c r="V953" s="333" t="str">
        <f>+VLOOKUP(A953,bd_lista!$A$3:$E$592,5,FALSE)</f>
        <v>Gobiernos Autonomos Municipales</v>
      </c>
      <c r="W953" s="387" t="str">
        <f>+V953</f>
        <v>Gobiernos Autonomos Municipales</v>
      </c>
      <c r="X953" s="242">
        <f>+VLOOKUP(A953,[4]Sheet1!$A$13:$D$744,4,FALSE)</f>
        <v>0</v>
      </c>
      <c r="Y953" s="242" t="e">
        <f>+VLOOKUP(X953,bd_lista!$A$3:$C$592,3,FALSE)</f>
        <v>#N/A</v>
      </c>
      <c r="Z953" s="294">
        <f>+X953</f>
        <v>0</v>
      </c>
      <c r="AA953" s="295" t="e">
        <f>+Y953</f>
        <v>#N/A</v>
      </c>
    </row>
    <row r="954" spans="1:27" customFormat="1" ht="15" hidden="1" customHeight="1">
      <c r="A954" s="32">
        <v>1708</v>
      </c>
      <c r="B954" s="393"/>
      <c r="C954" s="247" t="str">
        <f>+VLOOKUP(A954,bd_lista!$A$3:$C$592,3,FALSE)</f>
        <v>Gobierno Autónomo Municipal de San Miguel (San Miguel de Velasco)</v>
      </c>
      <c r="D954" s="390"/>
      <c r="E954" s="244" t="s">
        <v>1305</v>
      </c>
      <c r="F954" s="245">
        <f ca="1">+IFERROR(INDEX('Hoja de Trabajo para listado'!$A$155:$Z$1048576,MATCH($A954,'Hoja de Trabajo para listado'!$A$155:$A$1048576,0),MATCH((CUADRO!F$4&amp;$E954),'Hoja de Trabajo para listado'!$A$151:$Z$151,0)),0)+IFERROR(INDEX('Hoja de Trabajo para listado'!$AB$155:$BA$1048576,MATCH($A954,'Hoja de Trabajo para listado'!$AB$155:$AB$1048576,0),MATCH((CUADRO!F$4&amp;$E954),'Hoja de Trabajo para listado'!$AB$151:$BA$151,0)),0)+IFERROR(INDEX('Hoja de Trabajo para listado'!$BC$155:$CB$1048576,MATCH($A954,'Hoja de Trabajo para listado'!$BC$155:$BC$1048576,0),MATCH((CUADRO!F$4&amp;$E954),'Hoja de Trabajo para listado'!$BC$151:$CB$151,0)),0)+IFERROR(INDEX('Hoja de Trabajo para listado'!$DE$153:$DG$274,MATCH($A954,'Hoja de Trabajo para listado'!$DE$153:$DE$1048576,0),MATCH((CUADRO!F$4&amp;$E954),'Hoja de Trabajo para listado'!$DE$151:$DG$151,0)),0)+IFERROR(INDEX('Hoja de Trabajo para listado'!$CD$155:$DC$1048576,MATCH($A954,'Hoja de Trabajo para listado'!$CD$155:$CD$1048576,0),MATCH((CUADRO!F$4&amp;$E954),'Hoja de Trabajo para listado'!$CD$151:$DC$151,0)),0)</f>
        <v>0</v>
      </c>
      <c r="G954" s="245">
        <f ca="1">+IFERROR(INDEX('Hoja de Trabajo para listado'!$A$155:$Z$1048576,MATCH($A954,'Hoja de Trabajo para listado'!$A$155:$A$1048576,0),MATCH((CUADRO!G$4&amp;$E954),'Hoja de Trabajo para listado'!$A$151:$Z$151,0)),0)+IFERROR(INDEX('Hoja de Trabajo para listado'!$AB$155:$BA$1048576,MATCH($A954,'Hoja de Trabajo para listado'!$AB$155:$AB$1048576,0),MATCH((CUADRO!G$4&amp;$E954),'Hoja de Trabajo para listado'!$AB$151:$BA$151,0)),0)+IFERROR(INDEX('Hoja de Trabajo para listado'!$BC$155:$CB$1048576,MATCH($A954,'Hoja de Trabajo para listado'!$BC$155:$BC$1048576,0),MATCH((CUADRO!G$4&amp;$E954),'Hoja de Trabajo para listado'!$BC$151:$CB$151,0)),0)+IFERROR(INDEX('Hoja de Trabajo para listado'!$DE$153:$DG$274,MATCH($A954,'Hoja de Trabajo para listado'!$DE$153:$DE$1048576,0),MATCH((CUADRO!G$4&amp;$E954),'Hoja de Trabajo para listado'!$DE$151:$DG$151,0)),0)+IFERROR(INDEX('Hoja de Trabajo para listado'!$CD$155:$DC$1048576,MATCH($A954,'Hoja de Trabajo para listado'!$CD$155:$CD$1048576,0),MATCH((CUADRO!G$4&amp;$E954),'Hoja de Trabajo para listado'!$CD$151:$DC$151,0)),0)</f>
        <v>0</v>
      </c>
      <c r="H954" s="245">
        <f ca="1">+IFERROR(INDEX('Hoja de Trabajo para listado'!$A$155:$Z$1048576,MATCH($A954,'Hoja de Trabajo para listado'!$A$155:$A$1048576,0),MATCH((CUADRO!H$4&amp;$E954),'Hoja de Trabajo para listado'!$A$151:$Z$151,0)),0)+IFERROR(INDEX('Hoja de Trabajo para listado'!$AB$155:$BA$1048576,MATCH($A954,'Hoja de Trabajo para listado'!$AB$155:$AB$1048576,0),MATCH((CUADRO!H$4&amp;$E954),'Hoja de Trabajo para listado'!$AB$151:$BA$151,0)),0)+IFERROR(INDEX('Hoja de Trabajo para listado'!$BC$155:$CB$1048576,MATCH($A954,'Hoja de Trabajo para listado'!$BC$155:$BC$1048576,0),MATCH((CUADRO!H$4&amp;$E954),'Hoja de Trabajo para listado'!$BC$151:$CB$151,0)),0)+IFERROR(INDEX('Hoja de Trabajo para listado'!$DE$153:$DG$274,MATCH($A954,'Hoja de Trabajo para listado'!$DE$153:$DE$1048576,0),MATCH((CUADRO!H$4&amp;$E954),'Hoja de Trabajo para listado'!$DE$151:$DG$151,0)),0)+IFERROR(INDEX('Hoja de Trabajo para listado'!$CD$155:$DC$1048576,MATCH($A954,'Hoja de Trabajo para listado'!$CD$155:$CD$1048576,0),MATCH((CUADRO!H$4&amp;$E954),'Hoja de Trabajo para listado'!$CD$151:$DC$151,0)),0)</f>
        <v>0</v>
      </c>
      <c r="I954" s="245">
        <f ca="1">+IFERROR(INDEX('Hoja de Trabajo para listado'!$A$155:$Z$1048576,MATCH($A954,'Hoja de Trabajo para listado'!$A$155:$A$1048576,0),MATCH((CUADRO!I$4&amp;$E954),'Hoja de Trabajo para listado'!$A$151:$Z$151,0)),0)+IFERROR(INDEX('Hoja de Trabajo para listado'!$AB$155:$BA$1048576,MATCH($A954,'Hoja de Trabajo para listado'!$AB$155:$AB$1048576,0),MATCH((CUADRO!I$4&amp;$E954),'Hoja de Trabajo para listado'!$AB$151:$BA$151,0)),0)+IFERROR(INDEX('Hoja de Trabajo para listado'!$BC$155:$CB$1048576,MATCH($A954,'Hoja de Trabajo para listado'!$BC$155:$BC$1048576,0),MATCH((CUADRO!I$4&amp;$E954),'Hoja de Trabajo para listado'!$BC$151:$CB$151,0)),0)+IFERROR(INDEX('Hoja de Trabajo para listado'!$DE$153:$DG$274,MATCH($A954,'Hoja de Trabajo para listado'!$DE$153:$DE$1048576,0),MATCH((CUADRO!I$4&amp;$E954),'Hoja de Trabajo para listado'!$DE$151:$DG$151,0)),0)+IFERROR(INDEX('Hoja de Trabajo para listado'!$CD$155:$DC$1048576,MATCH($A954,'Hoja de Trabajo para listado'!$CD$155:$CD$1048576,0),MATCH((CUADRO!I$4&amp;$E954),'Hoja de Trabajo para listado'!$CD$151:$DC$151,0)),0)</f>
        <v>0</v>
      </c>
      <c r="J954" s="245">
        <f ca="1">+IFERROR(INDEX('Hoja de Trabajo para listado'!$A$155:$Z$1048576,MATCH($A954,'Hoja de Trabajo para listado'!$A$155:$A$1048576,0),MATCH((CUADRO!J$4&amp;$E954),'Hoja de Trabajo para listado'!$A$151:$Z$151,0)),0)+IFERROR(INDEX('Hoja de Trabajo para listado'!$AB$155:$BA$1048576,MATCH($A954,'Hoja de Trabajo para listado'!$AB$155:$AB$1048576,0),MATCH((CUADRO!J$4&amp;$E954),'Hoja de Trabajo para listado'!$AB$151:$BA$151,0)),0)+IFERROR(INDEX('Hoja de Trabajo para listado'!$BC$155:$CB$1048576,MATCH($A954,'Hoja de Trabajo para listado'!$BC$155:$BC$1048576,0),MATCH((CUADRO!J$4&amp;$E954),'Hoja de Trabajo para listado'!$BC$151:$CB$151,0)),0)+IFERROR(INDEX('Hoja de Trabajo para listado'!$DE$153:$DG$274,MATCH($A954,'Hoja de Trabajo para listado'!$DE$153:$DE$1048576,0),MATCH((CUADRO!J$4&amp;$E954),'Hoja de Trabajo para listado'!$DE$151:$DG$151,0)),0)+IFERROR(INDEX('Hoja de Trabajo para listado'!$CD$155:$DC$1048576,MATCH($A954,'Hoja de Trabajo para listado'!$CD$155:$CD$1048576,0),MATCH((CUADRO!J$4&amp;$E954),'Hoja de Trabajo para listado'!$CD$151:$DC$151,0)),0)</f>
        <v>0</v>
      </c>
      <c r="K954" s="245">
        <f ca="1">+IFERROR(INDEX('Hoja de Trabajo para listado'!$A$155:$Z$1048576,MATCH($A954,'Hoja de Trabajo para listado'!$A$155:$A$1048576,0),MATCH((CUADRO!K$4&amp;$E954),'Hoja de Trabajo para listado'!$A$151:$Z$151,0)),0)+IFERROR(INDEX('Hoja de Trabajo para listado'!$AB$155:$BA$1048576,MATCH($A954,'Hoja de Trabajo para listado'!$AB$155:$AB$1048576,0),MATCH((CUADRO!K$4&amp;$E954),'Hoja de Trabajo para listado'!$AB$151:$BA$151,0)),0)+IFERROR(INDEX('Hoja de Trabajo para listado'!$BC$155:$CB$1048576,MATCH($A954,'Hoja de Trabajo para listado'!$BC$155:$BC$1048576,0),MATCH((CUADRO!K$4&amp;$E954),'Hoja de Trabajo para listado'!$BC$151:$CB$151,0)),0)+IFERROR(INDEX('Hoja de Trabajo para listado'!$DE$153:$DG$274,MATCH($A954,'Hoja de Trabajo para listado'!$DE$153:$DE$1048576,0),MATCH((CUADRO!K$4&amp;$E954),'Hoja de Trabajo para listado'!$DE$151:$DG$151,0)),0)+IFERROR(INDEX('Hoja de Trabajo para listado'!$CD$155:$DC$1048576,MATCH($A954,'Hoja de Trabajo para listado'!$CD$155:$CD$1048576,0),MATCH((CUADRO!K$4&amp;$E954),'Hoja de Trabajo para listado'!$CD$151:$DC$151,0)),0)</f>
        <v>0</v>
      </c>
      <c r="L954" s="245">
        <f ca="1">+IFERROR(INDEX('Hoja de Trabajo para listado'!$A$155:$Z$1048576,MATCH($A954,'Hoja de Trabajo para listado'!$A$155:$A$1048576,0),MATCH((CUADRO!L$4&amp;$E954),'Hoja de Trabajo para listado'!$A$151:$Z$151,0)),0)+IFERROR(INDEX('Hoja de Trabajo para listado'!$AB$155:$BA$1048576,MATCH($A954,'Hoja de Trabajo para listado'!$AB$155:$AB$1048576,0),MATCH((CUADRO!L$4&amp;$E954),'Hoja de Trabajo para listado'!$AB$151:$BA$151,0)),0)+IFERROR(INDEX('Hoja de Trabajo para listado'!$BC$155:$CB$1048576,MATCH($A954,'Hoja de Trabajo para listado'!$BC$155:$BC$1048576,0),MATCH((CUADRO!L$4&amp;$E954),'Hoja de Trabajo para listado'!$BC$151:$CB$151,0)),0)+IFERROR(INDEX('Hoja de Trabajo para listado'!$DE$153:$DG$274,MATCH($A954,'Hoja de Trabajo para listado'!$DE$153:$DE$1048576,0),MATCH((CUADRO!L$4&amp;$E954),'Hoja de Trabajo para listado'!$DE$151:$DG$151,0)),0)+IFERROR(INDEX('Hoja de Trabajo para listado'!$CD$155:$DC$1048576,MATCH($A954,'Hoja de Trabajo para listado'!$CD$155:$CD$1048576,0),MATCH((CUADRO!L$4&amp;$E954),'Hoja de Trabajo para listado'!$CD$151:$DC$151,0)),0)</f>
        <v>0</v>
      </c>
      <c r="M954" s="245">
        <f ca="1">+IFERROR(INDEX('Hoja de Trabajo para listado'!$A$155:$Z$1048576,MATCH($A954,'Hoja de Trabajo para listado'!$A$155:$A$1048576,0),MATCH((CUADRO!M$4&amp;$E954),'Hoja de Trabajo para listado'!$A$151:$Z$151,0)),0)+IFERROR(INDEX('Hoja de Trabajo para listado'!$AB$155:$BA$1048576,MATCH($A954,'Hoja de Trabajo para listado'!$AB$155:$AB$1048576,0),MATCH((CUADRO!M$4&amp;$E954),'Hoja de Trabajo para listado'!$AB$151:$BA$151,0)),0)+IFERROR(INDEX('Hoja de Trabajo para listado'!$BC$155:$CB$1048576,MATCH($A954,'Hoja de Trabajo para listado'!$BC$155:$BC$1048576,0),MATCH((CUADRO!M$4&amp;$E954),'Hoja de Trabajo para listado'!$BC$151:$CB$151,0)),0)+IFERROR(INDEX('Hoja de Trabajo para listado'!$DE$153:$DG$274,MATCH($A954,'Hoja de Trabajo para listado'!$DE$153:$DE$1048576,0),MATCH((CUADRO!M$4&amp;$E954),'Hoja de Trabajo para listado'!$DE$151:$DG$151,0)),0)+IFERROR(INDEX('Hoja de Trabajo para listado'!$CD$155:$DC$1048576,MATCH($A954,'Hoja de Trabajo para listado'!$CD$155:$CD$1048576,0),MATCH((CUADRO!M$4&amp;$E954),'Hoja de Trabajo para listado'!$CD$151:$DC$151,0)),0)</f>
        <v>0</v>
      </c>
      <c r="N954" s="245">
        <f ca="1">+IFERROR(INDEX('Hoja de Trabajo para listado'!$A$155:$Z$1048576,MATCH($A954,'Hoja de Trabajo para listado'!$A$155:$A$1048576,0),MATCH((CUADRO!N$4&amp;$E954),'Hoja de Trabajo para listado'!$A$151:$Z$151,0)),0)+IFERROR(INDEX('Hoja de Trabajo para listado'!$AB$155:$BA$1048576,MATCH($A954,'Hoja de Trabajo para listado'!$AB$155:$AB$1048576,0),MATCH((CUADRO!N$4&amp;$E954),'Hoja de Trabajo para listado'!$AB$151:$BA$151,0)),0)+IFERROR(INDEX('Hoja de Trabajo para listado'!$BC$155:$CB$1048576,MATCH($A954,'Hoja de Trabajo para listado'!$BC$155:$BC$1048576,0),MATCH((CUADRO!N$4&amp;$E954),'Hoja de Trabajo para listado'!$BC$151:$CB$151,0)),0)+IFERROR(INDEX('Hoja de Trabajo para listado'!$DE$153:$DG$274,MATCH($A954,'Hoja de Trabajo para listado'!$DE$153:$DE$1048576,0),MATCH((CUADRO!N$4&amp;$E954),'Hoja de Trabajo para listado'!$DE$151:$DG$151,0)),0)+IFERROR(INDEX('Hoja de Trabajo para listado'!$CD$155:$DC$1048576,MATCH($A954,'Hoja de Trabajo para listado'!$CD$155:$CD$1048576,0),MATCH((CUADRO!N$4&amp;$E954),'Hoja de Trabajo para listado'!$CD$151:$DC$151,0)),0)</f>
        <v>0</v>
      </c>
      <c r="O954" s="245">
        <f ca="1">+IFERROR(INDEX('Hoja de Trabajo para listado'!$A$155:$Z$1048576,MATCH($A954,'Hoja de Trabajo para listado'!$A$155:$A$1048576,0),MATCH((CUADRO!O$4&amp;$E954),'Hoja de Trabajo para listado'!$A$151:$Z$151,0)),0)+IFERROR(INDEX('Hoja de Trabajo para listado'!$AB$155:$BA$1048576,MATCH($A954,'Hoja de Trabajo para listado'!$AB$155:$AB$1048576,0),MATCH((CUADRO!O$4&amp;$E954),'Hoja de Trabajo para listado'!$AB$151:$BA$151,0)),0)+IFERROR(INDEX('Hoja de Trabajo para listado'!$BC$155:$CB$1048576,MATCH($A954,'Hoja de Trabajo para listado'!$BC$155:$BC$1048576,0),MATCH((CUADRO!O$4&amp;$E954),'Hoja de Trabajo para listado'!$BC$151:$CB$151,0)),0)+IFERROR(INDEX('Hoja de Trabajo para listado'!$DE$153:$DG$274,MATCH($A954,'Hoja de Trabajo para listado'!$DE$153:$DE$1048576,0),MATCH((CUADRO!O$4&amp;$E954),'Hoja de Trabajo para listado'!$DE$151:$DG$151,0)),0)+IFERROR(INDEX('Hoja de Trabajo para listado'!$CD$155:$DC$1048576,MATCH($A954,'Hoja de Trabajo para listado'!$CD$155:$CD$1048576,0),MATCH((CUADRO!O$4&amp;$E954),'Hoja de Trabajo para listado'!$CD$151:$DC$151,0)),0)</f>
        <v>0</v>
      </c>
      <c r="P954" s="245">
        <f ca="1">+IFERROR(INDEX('Hoja de Trabajo para listado'!$A$155:$Z$1048576,MATCH($A954,'Hoja de Trabajo para listado'!$A$155:$A$1048576,0),MATCH((CUADRO!P$4&amp;$E954),'Hoja de Trabajo para listado'!$A$151:$Z$151,0)),0)+IFERROR(INDEX('Hoja de Trabajo para listado'!$AB$155:$BA$1048576,MATCH($A954,'Hoja de Trabajo para listado'!$AB$155:$AB$1048576,0),MATCH((CUADRO!P$4&amp;$E954),'Hoja de Trabajo para listado'!$AB$151:$BA$151,0)),0)+IFERROR(INDEX('Hoja de Trabajo para listado'!$BC$155:$CB$1048576,MATCH($A954,'Hoja de Trabajo para listado'!$BC$155:$BC$1048576,0),MATCH((CUADRO!P$4&amp;$E954),'Hoja de Trabajo para listado'!$BC$151:$CB$151,0)),0)+IFERROR(INDEX('Hoja de Trabajo para listado'!$DE$153:$DG$274,MATCH($A954,'Hoja de Trabajo para listado'!$DE$153:$DE$1048576,0),MATCH((CUADRO!P$4&amp;$E954),'Hoja de Trabajo para listado'!$DE$151:$DG$151,0)),0)+IFERROR(INDEX('Hoja de Trabajo para listado'!$CD$155:$DC$1048576,MATCH($A954,'Hoja de Trabajo para listado'!$CD$155:$CD$1048576,0),MATCH((CUADRO!P$4&amp;$E954),'Hoja de Trabajo para listado'!$CD$151:$DC$151,0)),0)</f>
        <v>0</v>
      </c>
      <c r="Q954" s="245">
        <f ca="1">+IFERROR(INDEX('Hoja de Trabajo para listado'!$A$155:$Z$1048576,MATCH($A954,'Hoja de Trabajo para listado'!$A$155:$A$1048576,0),MATCH((CUADRO!Q$4&amp;$E954),'Hoja de Trabajo para listado'!$A$151:$Z$151,0)),0)+IFERROR(INDEX('Hoja de Trabajo para listado'!$AB$155:$BA$1048576,MATCH($A954,'Hoja de Trabajo para listado'!$AB$155:$AB$1048576,0),MATCH((CUADRO!Q$4&amp;$E954),'Hoja de Trabajo para listado'!$AB$151:$BA$151,0)),0)+IFERROR(INDEX('Hoja de Trabajo para listado'!$BC$155:$CB$1048576,MATCH($A954,'Hoja de Trabajo para listado'!$BC$155:$BC$1048576,0),MATCH((CUADRO!Q$4&amp;$E954),'Hoja de Trabajo para listado'!$BC$151:$CB$151,0)),0)+IFERROR(INDEX('Hoja de Trabajo para listado'!$DE$153:$DG$274,MATCH($A954,'Hoja de Trabajo para listado'!$DE$153:$DE$1048576,0),MATCH((CUADRO!Q$4&amp;$E954),'Hoja de Trabajo para listado'!$DE$151:$DG$151,0)),0)+IFERROR(INDEX('Hoja de Trabajo para listado'!$CD$155:$DC$1048576,MATCH($A954,'Hoja de Trabajo para listado'!$CD$155:$CD$1048576,0),MATCH((CUADRO!Q$4&amp;$E954),'Hoja de Trabajo para listado'!$CD$151:$DC$151,0)),0)</f>
        <v>0</v>
      </c>
      <c r="R954" s="245">
        <f t="shared" ca="1" si="35"/>
        <v>0</v>
      </c>
      <c r="S954" s="259">
        <f ca="1">+R953+R954</f>
        <v>0</v>
      </c>
      <c r="T954" s="245">
        <f ca="1">+S954</f>
        <v>0</v>
      </c>
      <c r="U954" s="244">
        <f t="shared" si="36"/>
        <v>2</v>
      </c>
      <c r="V954" s="333" t="str">
        <f>+VLOOKUP(A954,bd_lista!$A$3:$E$592,5,FALSE)</f>
        <v>Gobiernos Autonomos Municipales</v>
      </c>
      <c r="W954" s="388"/>
      <c r="X954" s="242">
        <f>+VLOOKUP(A954,[4]Sheet1!$A$13:$D$744,4,FALSE)</f>
        <v>0</v>
      </c>
      <c r="Y954" s="242" t="e">
        <f>+VLOOKUP(X954,bd_lista!$A$3:$C$592,3,FALSE)</f>
        <v>#N/A</v>
      </c>
      <c r="Z954" s="292"/>
      <c r="AA954" s="293"/>
    </row>
    <row r="955" spans="1:27" customFormat="1" ht="15" hidden="1" customHeight="1">
      <c r="A955" s="32">
        <v>1709</v>
      </c>
      <c r="B955" s="392">
        <f>+A955</f>
        <v>1709</v>
      </c>
      <c r="C955" s="247" t="str">
        <f>+VLOOKUP(A955,bd_lista!$A$3:$C$592,3,FALSE)</f>
        <v>Gobierno Autónomo Municipal de San Rafael</v>
      </c>
      <c r="D955" s="389" t="str">
        <f>+C955</f>
        <v>Gobierno Autónomo Municipal de San Rafael</v>
      </c>
      <c r="E955" s="242" t="s">
        <v>1304</v>
      </c>
      <c r="F955" s="243">
        <f ca="1">+IFERROR(INDEX('Hoja de Trabajo para listado'!$A$155:$Z$1048576,MATCH($A955,'Hoja de Trabajo para listado'!$A$155:$A$1048576,0),MATCH((CUADRO!F$4&amp;$E955),'Hoja de Trabajo para listado'!$A$151:$Z$151,0)),0)+IFERROR(INDEX('Hoja de Trabajo para listado'!$AB$155:$BA$1048576,MATCH($A955,'Hoja de Trabajo para listado'!$AB$155:$AB$1048576,0),MATCH((CUADRO!F$4&amp;$E955),'Hoja de Trabajo para listado'!$AB$151:$BA$151,0)),0)+IFERROR(INDEX('Hoja de Trabajo para listado'!$BC$155:$CB$1048576,MATCH($A955,'Hoja de Trabajo para listado'!$BC$155:$BC$1048576,0),MATCH((CUADRO!F$4&amp;$E955),'Hoja de Trabajo para listado'!$BC$151:$CB$151,0)),0)+IFERROR(INDEX('Hoja de Trabajo para listado'!$DE$153:$DG$274,MATCH($A955,'Hoja de Trabajo para listado'!$DE$153:$DE$1048576,0),MATCH((CUADRO!F$4&amp;$E955),'Hoja de Trabajo para listado'!$DE$151:$DG$151,0)),0)+IFERROR(INDEX('Hoja de Trabajo para listado'!$CD$155:$DC$1048576,MATCH($A955,'Hoja de Trabajo para listado'!$CD$155:$CD$1048576,0),MATCH((CUADRO!F$4&amp;$E955),'Hoja de Trabajo para listado'!$CD$151:$DC$151,0)),0)</f>
        <v>0</v>
      </c>
      <c r="G955" s="243">
        <f ca="1">+IFERROR(INDEX('Hoja de Trabajo para listado'!$A$155:$Z$1048576,MATCH($A955,'Hoja de Trabajo para listado'!$A$155:$A$1048576,0),MATCH((CUADRO!G$4&amp;$E955),'Hoja de Trabajo para listado'!$A$151:$Z$151,0)),0)+IFERROR(INDEX('Hoja de Trabajo para listado'!$AB$155:$BA$1048576,MATCH($A955,'Hoja de Trabajo para listado'!$AB$155:$AB$1048576,0),MATCH((CUADRO!G$4&amp;$E955),'Hoja de Trabajo para listado'!$AB$151:$BA$151,0)),0)+IFERROR(INDEX('Hoja de Trabajo para listado'!$BC$155:$CB$1048576,MATCH($A955,'Hoja de Trabajo para listado'!$BC$155:$BC$1048576,0),MATCH((CUADRO!G$4&amp;$E955),'Hoja de Trabajo para listado'!$BC$151:$CB$151,0)),0)+IFERROR(INDEX('Hoja de Trabajo para listado'!$DE$153:$DG$274,MATCH($A955,'Hoja de Trabajo para listado'!$DE$153:$DE$1048576,0),MATCH((CUADRO!G$4&amp;$E955),'Hoja de Trabajo para listado'!$DE$151:$DG$151,0)),0)+IFERROR(INDEX('Hoja de Trabajo para listado'!$CD$155:$DC$1048576,MATCH($A955,'Hoja de Trabajo para listado'!$CD$155:$CD$1048576,0),MATCH((CUADRO!G$4&amp;$E955),'Hoja de Trabajo para listado'!$CD$151:$DC$151,0)),0)</f>
        <v>0</v>
      </c>
      <c r="H955" s="243">
        <f ca="1">+IFERROR(INDEX('Hoja de Trabajo para listado'!$A$155:$Z$1048576,MATCH($A955,'Hoja de Trabajo para listado'!$A$155:$A$1048576,0),MATCH((CUADRO!H$4&amp;$E955),'Hoja de Trabajo para listado'!$A$151:$Z$151,0)),0)+IFERROR(INDEX('Hoja de Trabajo para listado'!$AB$155:$BA$1048576,MATCH($A955,'Hoja de Trabajo para listado'!$AB$155:$AB$1048576,0),MATCH((CUADRO!H$4&amp;$E955),'Hoja de Trabajo para listado'!$AB$151:$BA$151,0)),0)+IFERROR(INDEX('Hoja de Trabajo para listado'!$BC$155:$CB$1048576,MATCH($A955,'Hoja de Trabajo para listado'!$BC$155:$BC$1048576,0),MATCH((CUADRO!H$4&amp;$E955),'Hoja de Trabajo para listado'!$BC$151:$CB$151,0)),0)+IFERROR(INDEX('Hoja de Trabajo para listado'!$DE$153:$DG$274,MATCH($A955,'Hoja de Trabajo para listado'!$DE$153:$DE$1048576,0),MATCH((CUADRO!H$4&amp;$E955),'Hoja de Trabajo para listado'!$DE$151:$DG$151,0)),0)+IFERROR(INDEX('Hoja de Trabajo para listado'!$CD$155:$DC$1048576,MATCH($A955,'Hoja de Trabajo para listado'!$CD$155:$CD$1048576,0),MATCH((CUADRO!H$4&amp;$E955),'Hoja de Trabajo para listado'!$CD$151:$DC$151,0)),0)</f>
        <v>0</v>
      </c>
      <c r="I955" s="243">
        <f ca="1">+IFERROR(INDEX('Hoja de Trabajo para listado'!$A$155:$Z$1048576,MATCH($A955,'Hoja de Trabajo para listado'!$A$155:$A$1048576,0),MATCH((CUADRO!I$4&amp;$E955),'Hoja de Trabajo para listado'!$A$151:$Z$151,0)),0)+IFERROR(INDEX('Hoja de Trabajo para listado'!$AB$155:$BA$1048576,MATCH($A955,'Hoja de Trabajo para listado'!$AB$155:$AB$1048576,0),MATCH((CUADRO!I$4&amp;$E955),'Hoja de Trabajo para listado'!$AB$151:$BA$151,0)),0)+IFERROR(INDEX('Hoja de Trabajo para listado'!$BC$155:$CB$1048576,MATCH($A955,'Hoja de Trabajo para listado'!$BC$155:$BC$1048576,0),MATCH((CUADRO!I$4&amp;$E955),'Hoja de Trabajo para listado'!$BC$151:$CB$151,0)),0)+IFERROR(INDEX('Hoja de Trabajo para listado'!$DE$153:$DG$274,MATCH($A955,'Hoja de Trabajo para listado'!$DE$153:$DE$1048576,0),MATCH((CUADRO!I$4&amp;$E955),'Hoja de Trabajo para listado'!$DE$151:$DG$151,0)),0)+IFERROR(INDEX('Hoja de Trabajo para listado'!$CD$155:$DC$1048576,MATCH($A955,'Hoja de Trabajo para listado'!$CD$155:$CD$1048576,0),MATCH((CUADRO!I$4&amp;$E955),'Hoja de Trabajo para listado'!$CD$151:$DC$151,0)),0)</f>
        <v>0</v>
      </c>
      <c r="J955" s="243">
        <f ca="1">+IFERROR(INDEX('Hoja de Trabajo para listado'!$A$155:$Z$1048576,MATCH($A955,'Hoja de Trabajo para listado'!$A$155:$A$1048576,0),MATCH((CUADRO!J$4&amp;$E955),'Hoja de Trabajo para listado'!$A$151:$Z$151,0)),0)+IFERROR(INDEX('Hoja de Trabajo para listado'!$AB$155:$BA$1048576,MATCH($A955,'Hoja de Trabajo para listado'!$AB$155:$AB$1048576,0),MATCH((CUADRO!J$4&amp;$E955),'Hoja de Trabajo para listado'!$AB$151:$BA$151,0)),0)+IFERROR(INDEX('Hoja de Trabajo para listado'!$BC$155:$CB$1048576,MATCH($A955,'Hoja de Trabajo para listado'!$BC$155:$BC$1048576,0),MATCH((CUADRO!J$4&amp;$E955),'Hoja de Trabajo para listado'!$BC$151:$CB$151,0)),0)+IFERROR(INDEX('Hoja de Trabajo para listado'!$DE$153:$DG$274,MATCH($A955,'Hoja de Trabajo para listado'!$DE$153:$DE$1048576,0),MATCH((CUADRO!J$4&amp;$E955),'Hoja de Trabajo para listado'!$DE$151:$DG$151,0)),0)+IFERROR(INDEX('Hoja de Trabajo para listado'!$CD$155:$DC$1048576,MATCH($A955,'Hoja de Trabajo para listado'!$CD$155:$CD$1048576,0),MATCH((CUADRO!J$4&amp;$E955),'Hoja de Trabajo para listado'!$CD$151:$DC$151,0)),0)</f>
        <v>0</v>
      </c>
      <c r="K955" s="243">
        <f ca="1">+IFERROR(INDEX('Hoja de Trabajo para listado'!$A$155:$Z$1048576,MATCH($A955,'Hoja de Trabajo para listado'!$A$155:$A$1048576,0),MATCH((CUADRO!K$4&amp;$E955),'Hoja de Trabajo para listado'!$A$151:$Z$151,0)),0)+IFERROR(INDEX('Hoja de Trabajo para listado'!$AB$155:$BA$1048576,MATCH($A955,'Hoja de Trabajo para listado'!$AB$155:$AB$1048576,0),MATCH((CUADRO!K$4&amp;$E955),'Hoja de Trabajo para listado'!$AB$151:$BA$151,0)),0)+IFERROR(INDEX('Hoja de Trabajo para listado'!$BC$155:$CB$1048576,MATCH($A955,'Hoja de Trabajo para listado'!$BC$155:$BC$1048576,0),MATCH((CUADRO!K$4&amp;$E955),'Hoja de Trabajo para listado'!$BC$151:$CB$151,0)),0)+IFERROR(INDEX('Hoja de Trabajo para listado'!$DE$153:$DG$274,MATCH($A955,'Hoja de Trabajo para listado'!$DE$153:$DE$1048576,0),MATCH((CUADRO!K$4&amp;$E955),'Hoja de Trabajo para listado'!$DE$151:$DG$151,0)),0)+IFERROR(INDEX('Hoja de Trabajo para listado'!$CD$155:$DC$1048576,MATCH($A955,'Hoja de Trabajo para listado'!$CD$155:$CD$1048576,0),MATCH((CUADRO!K$4&amp;$E955),'Hoja de Trabajo para listado'!$CD$151:$DC$151,0)),0)</f>
        <v>0</v>
      </c>
      <c r="L955" s="243">
        <f ca="1">+IFERROR(INDEX('Hoja de Trabajo para listado'!$A$155:$Z$1048576,MATCH($A955,'Hoja de Trabajo para listado'!$A$155:$A$1048576,0),MATCH((CUADRO!L$4&amp;$E955),'Hoja de Trabajo para listado'!$A$151:$Z$151,0)),0)+IFERROR(INDEX('Hoja de Trabajo para listado'!$AB$155:$BA$1048576,MATCH($A955,'Hoja de Trabajo para listado'!$AB$155:$AB$1048576,0),MATCH((CUADRO!L$4&amp;$E955),'Hoja de Trabajo para listado'!$AB$151:$BA$151,0)),0)+IFERROR(INDEX('Hoja de Trabajo para listado'!$BC$155:$CB$1048576,MATCH($A955,'Hoja de Trabajo para listado'!$BC$155:$BC$1048576,0),MATCH((CUADRO!L$4&amp;$E955),'Hoja de Trabajo para listado'!$BC$151:$CB$151,0)),0)+IFERROR(INDEX('Hoja de Trabajo para listado'!$DE$153:$DG$274,MATCH($A955,'Hoja de Trabajo para listado'!$DE$153:$DE$1048576,0),MATCH((CUADRO!L$4&amp;$E955),'Hoja de Trabajo para listado'!$DE$151:$DG$151,0)),0)+IFERROR(INDEX('Hoja de Trabajo para listado'!$CD$155:$DC$1048576,MATCH($A955,'Hoja de Trabajo para listado'!$CD$155:$CD$1048576,0),MATCH((CUADRO!L$4&amp;$E955),'Hoja de Trabajo para listado'!$CD$151:$DC$151,0)),0)</f>
        <v>0</v>
      </c>
      <c r="M955" s="243">
        <f ca="1">+IFERROR(INDEX('Hoja de Trabajo para listado'!$A$155:$Z$1048576,MATCH($A955,'Hoja de Trabajo para listado'!$A$155:$A$1048576,0),MATCH((CUADRO!M$4&amp;$E955),'Hoja de Trabajo para listado'!$A$151:$Z$151,0)),0)+IFERROR(INDEX('Hoja de Trabajo para listado'!$AB$155:$BA$1048576,MATCH($A955,'Hoja de Trabajo para listado'!$AB$155:$AB$1048576,0),MATCH((CUADRO!M$4&amp;$E955),'Hoja de Trabajo para listado'!$AB$151:$BA$151,0)),0)+IFERROR(INDEX('Hoja de Trabajo para listado'!$BC$155:$CB$1048576,MATCH($A955,'Hoja de Trabajo para listado'!$BC$155:$BC$1048576,0),MATCH((CUADRO!M$4&amp;$E955),'Hoja de Trabajo para listado'!$BC$151:$CB$151,0)),0)+IFERROR(INDEX('Hoja de Trabajo para listado'!$DE$153:$DG$274,MATCH($A955,'Hoja de Trabajo para listado'!$DE$153:$DE$1048576,0),MATCH((CUADRO!M$4&amp;$E955),'Hoja de Trabajo para listado'!$DE$151:$DG$151,0)),0)+IFERROR(INDEX('Hoja de Trabajo para listado'!$CD$155:$DC$1048576,MATCH($A955,'Hoja de Trabajo para listado'!$CD$155:$CD$1048576,0),MATCH((CUADRO!M$4&amp;$E955),'Hoja de Trabajo para listado'!$CD$151:$DC$151,0)),0)</f>
        <v>0</v>
      </c>
      <c r="N955" s="243">
        <f ca="1">+IFERROR(INDEX('Hoja de Trabajo para listado'!$A$155:$Z$1048576,MATCH($A955,'Hoja de Trabajo para listado'!$A$155:$A$1048576,0),MATCH((CUADRO!N$4&amp;$E955),'Hoja de Trabajo para listado'!$A$151:$Z$151,0)),0)+IFERROR(INDEX('Hoja de Trabajo para listado'!$AB$155:$BA$1048576,MATCH($A955,'Hoja de Trabajo para listado'!$AB$155:$AB$1048576,0),MATCH((CUADRO!N$4&amp;$E955),'Hoja de Trabajo para listado'!$AB$151:$BA$151,0)),0)+IFERROR(INDEX('Hoja de Trabajo para listado'!$BC$155:$CB$1048576,MATCH($A955,'Hoja de Trabajo para listado'!$BC$155:$BC$1048576,0),MATCH((CUADRO!N$4&amp;$E955),'Hoja de Trabajo para listado'!$BC$151:$CB$151,0)),0)+IFERROR(INDEX('Hoja de Trabajo para listado'!$DE$153:$DG$274,MATCH($A955,'Hoja de Trabajo para listado'!$DE$153:$DE$1048576,0),MATCH((CUADRO!N$4&amp;$E955),'Hoja de Trabajo para listado'!$DE$151:$DG$151,0)),0)+IFERROR(INDEX('Hoja de Trabajo para listado'!$CD$155:$DC$1048576,MATCH($A955,'Hoja de Trabajo para listado'!$CD$155:$CD$1048576,0),MATCH((CUADRO!N$4&amp;$E955),'Hoja de Trabajo para listado'!$CD$151:$DC$151,0)),0)</f>
        <v>0</v>
      </c>
      <c r="O955" s="243">
        <f ca="1">+IFERROR(INDEX('Hoja de Trabajo para listado'!$A$155:$Z$1048576,MATCH($A955,'Hoja de Trabajo para listado'!$A$155:$A$1048576,0),MATCH((CUADRO!O$4&amp;$E955),'Hoja de Trabajo para listado'!$A$151:$Z$151,0)),0)+IFERROR(INDEX('Hoja de Trabajo para listado'!$AB$155:$BA$1048576,MATCH($A955,'Hoja de Trabajo para listado'!$AB$155:$AB$1048576,0),MATCH((CUADRO!O$4&amp;$E955),'Hoja de Trabajo para listado'!$AB$151:$BA$151,0)),0)+IFERROR(INDEX('Hoja de Trabajo para listado'!$BC$155:$CB$1048576,MATCH($A955,'Hoja de Trabajo para listado'!$BC$155:$BC$1048576,0),MATCH((CUADRO!O$4&amp;$E955),'Hoja de Trabajo para listado'!$BC$151:$CB$151,0)),0)+IFERROR(INDEX('Hoja de Trabajo para listado'!$DE$153:$DG$274,MATCH($A955,'Hoja de Trabajo para listado'!$DE$153:$DE$1048576,0),MATCH((CUADRO!O$4&amp;$E955),'Hoja de Trabajo para listado'!$DE$151:$DG$151,0)),0)+IFERROR(INDEX('Hoja de Trabajo para listado'!$CD$155:$DC$1048576,MATCH($A955,'Hoja de Trabajo para listado'!$CD$155:$CD$1048576,0),MATCH((CUADRO!O$4&amp;$E955),'Hoja de Trabajo para listado'!$CD$151:$DC$151,0)),0)</f>
        <v>0</v>
      </c>
      <c r="P955" s="243">
        <f ca="1">+IFERROR(INDEX('Hoja de Trabajo para listado'!$A$155:$Z$1048576,MATCH($A955,'Hoja de Trabajo para listado'!$A$155:$A$1048576,0),MATCH((CUADRO!P$4&amp;$E955),'Hoja de Trabajo para listado'!$A$151:$Z$151,0)),0)+IFERROR(INDEX('Hoja de Trabajo para listado'!$AB$155:$BA$1048576,MATCH($A955,'Hoja de Trabajo para listado'!$AB$155:$AB$1048576,0),MATCH((CUADRO!P$4&amp;$E955),'Hoja de Trabajo para listado'!$AB$151:$BA$151,0)),0)+IFERROR(INDEX('Hoja de Trabajo para listado'!$BC$155:$CB$1048576,MATCH($A955,'Hoja de Trabajo para listado'!$BC$155:$BC$1048576,0),MATCH((CUADRO!P$4&amp;$E955),'Hoja de Trabajo para listado'!$BC$151:$CB$151,0)),0)+IFERROR(INDEX('Hoja de Trabajo para listado'!$DE$153:$DG$274,MATCH($A955,'Hoja de Trabajo para listado'!$DE$153:$DE$1048576,0),MATCH((CUADRO!P$4&amp;$E955),'Hoja de Trabajo para listado'!$DE$151:$DG$151,0)),0)+IFERROR(INDEX('Hoja de Trabajo para listado'!$CD$155:$DC$1048576,MATCH($A955,'Hoja de Trabajo para listado'!$CD$155:$CD$1048576,0),MATCH((CUADRO!P$4&amp;$E955),'Hoja de Trabajo para listado'!$CD$151:$DC$151,0)),0)</f>
        <v>0</v>
      </c>
      <c r="Q955" s="243">
        <f ca="1">+IFERROR(INDEX('Hoja de Trabajo para listado'!$A$155:$Z$1048576,MATCH($A955,'Hoja de Trabajo para listado'!$A$155:$A$1048576,0),MATCH((CUADRO!Q$4&amp;$E955),'Hoja de Trabajo para listado'!$A$151:$Z$151,0)),0)+IFERROR(INDEX('Hoja de Trabajo para listado'!$AB$155:$BA$1048576,MATCH($A955,'Hoja de Trabajo para listado'!$AB$155:$AB$1048576,0),MATCH((CUADRO!Q$4&amp;$E955),'Hoja de Trabajo para listado'!$AB$151:$BA$151,0)),0)+IFERROR(INDEX('Hoja de Trabajo para listado'!$BC$155:$CB$1048576,MATCH($A955,'Hoja de Trabajo para listado'!$BC$155:$BC$1048576,0),MATCH((CUADRO!Q$4&amp;$E955),'Hoja de Trabajo para listado'!$BC$151:$CB$151,0)),0)+IFERROR(INDEX('Hoja de Trabajo para listado'!$DE$153:$DG$274,MATCH($A955,'Hoja de Trabajo para listado'!$DE$153:$DE$1048576,0),MATCH((CUADRO!Q$4&amp;$E955),'Hoja de Trabajo para listado'!$DE$151:$DG$151,0)),0)+IFERROR(INDEX('Hoja de Trabajo para listado'!$CD$155:$DC$1048576,MATCH($A955,'Hoja de Trabajo para listado'!$CD$155:$CD$1048576,0),MATCH((CUADRO!Q$4&amp;$E955),'Hoja de Trabajo para listado'!$CD$151:$DC$151,0)),0)</f>
        <v>0</v>
      </c>
      <c r="R955" s="243">
        <f t="shared" ca="1" si="35"/>
        <v>0</v>
      </c>
      <c r="S955" s="249"/>
      <c r="T955" s="243">
        <f ca="1">+T956</f>
        <v>0</v>
      </c>
      <c r="U955" s="242">
        <f t="shared" si="36"/>
        <v>1</v>
      </c>
      <c r="V955" s="333" t="str">
        <f>+VLOOKUP(A955,bd_lista!$A$3:$E$592,5,FALSE)</f>
        <v>Gobiernos Autonomos Municipales</v>
      </c>
      <c r="W955" s="387" t="str">
        <f>+V955</f>
        <v>Gobiernos Autonomos Municipales</v>
      </c>
      <c r="X955" s="242">
        <f>+VLOOKUP(A955,[4]Sheet1!$A$13:$D$744,4,FALSE)</f>
        <v>0</v>
      </c>
      <c r="Y955" s="242" t="e">
        <f>+VLOOKUP(X955,bd_lista!$A$3:$C$592,3,FALSE)</f>
        <v>#N/A</v>
      </c>
      <c r="Z955" s="294">
        <f>+X955</f>
        <v>0</v>
      </c>
      <c r="AA955" s="295" t="e">
        <f>+Y955</f>
        <v>#N/A</v>
      </c>
    </row>
    <row r="956" spans="1:27" customFormat="1" ht="15" hidden="1" customHeight="1">
      <c r="A956" s="32">
        <v>1709</v>
      </c>
      <c r="B956" s="393"/>
      <c r="C956" s="247" t="str">
        <f>+VLOOKUP(A956,bd_lista!$A$3:$C$592,3,FALSE)</f>
        <v>Gobierno Autónomo Municipal de San Rafael</v>
      </c>
      <c r="D956" s="390"/>
      <c r="E956" s="244" t="s">
        <v>1305</v>
      </c>
      <c r="F956" s="245">
        <f ca="1">+IFERROR(INDEX('Hoja de Trabajo para listado'!$A$155:$Z$1048576,MATCH($A956,'Hoja de Trabajo para listado'!$A$155:$A$1048576,0),MATCH((CUADRO!F$4&amp;$E956),'Hoja de Trabajo para listado'!$A$151:$Z$151,0)),0)+IFERROR(INDEX('Hoja de Trabajo para listado'!$AB$155:$BA$1048576,MATCH($A956,'Hoja de Trabajo para listado'!$AB$155:$AB$1048576,0),MATCH((CUADRO!F$4&amp;$E956),'Hoja de Trabajo para listado'!$AB$151:$BA$151,0)),0)+IFERROR(INDEX('Hoja de Trabajo para listado'!$BC$155:$CB$1048576,MATCH($A956,'Hoja de Trabajo para listado'!$BC$155:$BC$1048576,0),MATCH((CUADRO!F$4&amp;$E956),'Hoja de Trabajo para listado'!$BC$151:$CB$151,0)),0)+IFERROR(INDEX('Hoja de Trabajo para listado'!$DE$153:$DG$274,MATCH($A956,'Hoja de Trabajo para listado'!$DE$153:$DE$1048576,0),MATCH((CUADRO!F$4&amp;$E956),'Hoja de Trabajo para listado'!$DE$151:$DG$151,0)),0)+IFERROR(INDEX('Hoja de Trabajo para listado'!$CD$155:$DC$1048576,MATCH($A956,'Hoja de Trabajo para listado'!$CD$155:$CD$1048576,0),MATCH((CUADRO!F$4&amp;$E956),'Hoja de Trabajo para listado'!$CD$151:$DC$151,0)),0)</f>
        <v>0</v>
      </c>
      <c r="G956" s="245">
        <f ca="1">+IFERROR(INDEX('Hoja de Trabajo para listado'!$A$155:$Z$1048576,MATCH($A956,'Hoja de Trabajo para listado'!$A$155:$A$1048576,0),MATCH((CUADRO!G$4&amp;$E956),'Hoja de Trabajo para listado'!$A$151:$Z$151,0)),0)+IFERROR(INDEX('Hoja de Trabajo para listado'!$AB$155:$BA$1048576,MATCH($A956,'Hoja de Trabajo para listado'!$AB$155:$AB$1048576,0),MATCH((CUADRO!G$4&amp;$E956),'Hoja de Trabajo para listado'!$AB$151:$BA$151,0)),0)+IFERROR(INDEX('Hoja de Trabajo para listado'!$BC$155:$CB$1048576,MATCH($A956,'Hoja de Trabajo para listado'!$BC$155:$BC$1048576,0),MATCH((CUADRO!G$4&amp;$E956),'Hoja de Trabajo para listado'!$BC$151:$CB$151,0)),0)+IFERROR(INDEX('Hoja de Trabajo para listado'!$DE$153:$DG$274,MATCH($A956,'Hoja de Trabajo para listado'!$DE$153:$DE$1048576,0),MATCH((CUADRO!G$4&amp;$E956),'Hoja de Trabajo para listado'!$DE$151:$DG$151,0)),0)+IFERROR(INDEX('Hoja de Trabajo para listado'!$CD$155:$DC$1048576,MATCH($A956,'Hoja de Trabajo para listado'!$CD$155:$CD$1048576,0),MATCH((CUADRO!G$4&amp;$E956),'Hoja de Trabajo para listado'!$CD$151:$DC$151,0)),0)</f>
        <v>0</v>
      </c>
      <c r="H956" s="245">
        <f ca="1">+IFERROR(INDEX('Hoja de Trabajo para listado'!$A$155:$Z$1048576,MATCH($A956,'Hoja de Trabajo para listado'!$A$155:$A$1048576,0),MATCH((CUADRO!H$4&amp;$E956),'Hoja de Trabajo para listado'!$A$151:$Z$151,0)),0)+IFERROR(INDEX('Hoja de Trabajo para listado'!$AB$155:$BA$1048576,MATCH($A956,'Hoja de Trabajo para listado'!$AB$155:$AB$1048576,0),MATCH((CUADRO!H$4&amp;$E956),'Hoja de Trabajo para listado'!$AB$151:$BA$151,0)),0)+IFERROR(INDEX('Hoja de Trabajo para listado'!$BC$155:$CB$1048576,MATCH($A956,'Hoja de Trabajo para listado'!$BC$155:$BC$1048576,0),MATCH((CUADRO!H$4&amp;$E956),'Hoja de Trabajo para listado'!$BC$151:$CB$151,0)),0)+IFERROR(INDEX('Hoja de Trabajo para listado'!$DE$153:$DG$274,MATCH($A956,'Hoja de Trabajo para listado'!$DE$153:$DE$1048576,0),MATCH((CUADRO!H$4&amp;$E956),'Hoja de Trabajo para listado'!$DE$151:$DG$151,0)),0)+IFERROR(INDEX('Hoja de Trabajo para listado'!$CD$155:$DC$1048576,MATCH($A956,'Hoja de Trabajo para listado'!$CD$155:$CD$1048576,0),MATCH((CUADRO!H$4&amp;$E956),'Hoja de Trabajo para listado'!$CD$151:$DC$151,0)),0)</f>
        <v>0</v>
      </c>
      <c r="I956" s="245">
        <f ca="1">+IFERROR(INDEX('Hoja de Trabajo para listado'!$A$155:$Z$1048576,MATCH($A956,'Hoja de Trabajo para listado'!$A$155:$A$1048576,0),MATCH((CUADRO!I$4&amp;$E956),'Hoja de Trabajo para listado'!$A$151:$Z$151,0)),0)+IFERROR(INDEX('Hoja de Trabajo para listado'!$AB$155:$BA$1048576,MATCH($A956,'Hoja de Trabajo para listado'!$AB$155:$AB$1048576,0),MATCH((CUADRO!I$4&amp;$E956),'Hoja de Trabajo para listado'!$AB$151:$BA$151,0)),0)+IFERROR(INDEX('Hoja de Trabajo para listado'!$BC$155:$CB$1048576,MATCH($A956,'Hoja de Trabajo para listado'!$BC$155:$BC$1048576,0),MATCH((CUADRO!I$4&amp;$E956),'Hoja de Trabajo para listado'!$BC$151:$CB$151,0)),0)+IFERROR(INDEX('Hoja de Trabajo para listado'!$DE$153:$DG$274,MATCH($A956,'Hoja de Trabajo para listado'!$DE$153:$DE$1048576,0),MATCH((CUADRO!I$4&amp;$E956),'Hoja de Trabajo para listado'!$DE$151:$DG$151,0)),0)+IFERROR(INDEX('Hoja de Trabajo para listado'!$CD$155:$DC$1048576,MATCH($A956,'Hoja de Trabajo para listado'!$CD$155:$CD$1048576,0),MATCH((CUADRO!I$4&amp;$E956),'Hoja de Trabajo para listado'!$CD$151:$DC$151,0)),0)</f>
        <v>0</v>
      </c>
      <c r="J956" s="245">
        <f ca="1">+IFERROR(INDEX('Hoja de Trabajo para listado'!$A$155:$Z$1048576,MATCH($A956,'Hoja de Trabajo para listado'!$A$155:$A$1048576,0),MATCH((CUADRO!J$4&amp;$E956),'Hoja de Trabajo para listado'!$A$151:$Z$151,0)),0)+IFERROR(INDEX('Hoja de Trabajo para listado'!$AB$155:$BA$1048576,MATCH($A956,'Hoja de Trabajo para listado'!$AB$155:$AB$1048576,0),MATCH((CUADRO!J$4&amp;$E956),'Hoja de Trabajo para listado'!$AB$151:$BA$151,0)),0)+IFERROR(INDEX('Hoja de Trabajo para listado'!$BC$155:$CB$1048576,MATCH($A956,'Hoja de Trabajo para listado'!$BC$155:$BC$1048576,0),MATCH((CUADRO!J$4&amp;$E956),'Hoja de Trabajo para listado'!$BC$151:$CB$151,0)),0)+IFERROR(INDEX('Hoja de Trabajo para listado'!$DE$153:$DG$274,MATCH($A956,'Hoja de Trabajo para listado'!$DE$153:$DE$1048576,0),MATCH((CUADRO!J$4&amp;$E956),'Hoja de Trabajo para listado'!$DE$151:$DG$151,0)),0)+IFERROR(INDEX('Hoja de Trabajo para listado'!$CD$155:$DC$1048576,MATCH($A956,'Hoja de Trabajo para listado'!$CD$155:$CD$1048576,0),MATCH((CUADRO!J$4&amp;$E956),'Hoja de Trabajo para listado'!$CD$151:$DC$151,0)),0)</f>
        <v>0</v>
      </c>
      <c r="K956" s="245">
        <f ca="1">+IFERROR(INDEX('Hoja de Trabajo para listado'!$A$155:$Z$1048576,MATCH($A956,'Hoja de Trabajo para listado'!$A$155:$A$1048576,0),MATCH((CUADRO!K$4&amp;$E956),'Hoja de Trabajo para listado'!$A$151:$Z$151,0)),0)+IFERROR(INDEX('Hoja de Trabajo para listado'!$AB$155:$BA$1048576,MATCH($A956,'Hoja de Trabajo para listado'!$AB$155:$AB$1048576,0),MATCH((CUADRO!K$4&amp;$E956),'Hoja de Trabajo para listado'!$AB$151:$BA$151,0)),0)+IFERROR(INDEX('Hoja de Trabajo para listado'!$BC$155:$CB$1048576,MATCH($A956,'Hoja de Trabajo para listado'!$BC$155:$BC$1048576,0),MATCH((CUADRO!K$4&amp;$E956),'Hoja de Trabajo para listado'!$BC$151:$CB$151,0)),0)+IFERROR(INDEX('Hoja de Trabajo para listado'!$DE$153:$DG$274,MATCH($A956,'Hoja de Trabajo para listado'!$DE$153:$DE$1048576,0),MATCH((CUADRO!K$4&amp;$E956),'Hoja de Trabajo para listado'!$DE$151:$DG$151,0)),0)+IFERROR(INDEX('Hoja de Trabajo para listado'!$CD$155:$DC$1048576,MATCH($A956,'Hoja de Trabajo para listado'!$CD$155:$CD$1048576,0),MATCH((CUADRO!K$4&amp;$E956),'Hoja de Trabajo para listado'!$CD$151:$DC$151,0)),0)</f>
        <v>0</v>
      </c>
      <c r="L956" s="245">
        <f ca="1">+IFERROR(INDEX('Hoja de Trabajo para listado'!$A$155:$Z$1048576,MATCH($A956,'Hoja de Trabajo para listado'!$A$155:$A$1048576,0),MATCH((CUADRO!L$4&amp;$E956),'Hoja de Trabajo para listado'!$A$151:$Z$151,0)),0)+IFERROR(INDEX('Hoja de Trabajo para listado'!$AB$155:$BA$1048576,MATCH($A956,'Hoja de Trabajo para listado'!$AB$155:$AB$1048576,0),MATCH((CUADRO!L$4&amp;$E956),'Hoja de Trabajo para listado'!$AB$151:$BA$151,0)),0)+IFERROR(INDEX('Hoja de Trabajo para listado'!$BC$155:$CB$1048576,MATCH($A956,'Hoja de Trabajo para listado'!$BC$155:$BC$1048576,0),MATCH((CUADRO!L$4&amp;$E956),'Hoja de Trabajo para listado'!$BC$151:$CB$151,0)),0)+IFERROR(INDEX('Hoja de Trabajo para listado'!$DE$153:$DG$274,MATCH($A956,'Hoja de Trabajo para listado'!$DE$153:$DE$1048576,0),MATCH((CUADRO!L$4&amp;$E956),'Hoja de Trabajo para listado'!$DE$151:$DG$151,0)),0)+IFERROR(INDEX('Hoja de Trabajo para listado'!$CD$155:$DC$1048576,MATCH($A956,'Hoja de Trabajo para listado'!$CD$155:$CD$1048576,0),MATCH((CUADRO!L$4&amp;$E956),'Hoja de Trabajo para listado'!$CD$151:$DC$151,0)),0)</f>
        <v>0</v>
      </c>
      <c r="M956" s="245">
        <f ca="1">+IFERROR(INDEX('Hoja de Trabajo para listado'!$A$155:$Z$1048576,MATCH($A956,'Hoja de Trabajo para listado'!$A$155:$A$1048576,0),MATCH((CUADRO!M$4&amp;$E956),'Hoja de Trabajo para listado'!$A$151:$Z$151,0)),0)+IFERROR(INDEX('Hoja de Trabajo para listado'!$AB$155:$BA$1048576,MATCH($A956,'Hoja de Trabajo para listado'!$AB$155:$AB$1048576,0),MATCH((CUADRO!M$4&amp;$E956),'Hoja de Trabajo para listado'!$AB$151:$BA$151,0)),0)+IFERROR(INDEX('Hoja de Trabajo para listado'!$BC$155:$CB$1048576,MATCH($A956,'Hoja de Trabajo para listado'!$BC$155:$BC$1048576,0),MATCH((CUADRO!M$4&amp;$E956),'Hoja de Trabajo para listado'!$BC$151:$CB$151,0)),0)+IFERROR(INDEX('Hoja de Trabajo para listado'!$DE$153:$DG$274,MATCH($A956,'Hoja de Trabajo para listado'!$DE$153:$DE$1048576,0),MATCH((CUADRO!M$4&amp;$E956),'Hoja de Trabajo para listado'!$DE$151:$DG$151,0)),0)+IFERROR(INDEX('Hoja de Trabajo para listado'!$CD$155:$DC$1048576,MATCH($A956,'Hoja de Trabajo para listado'!$CD$155:$CD$1048576,0),MATCH((CUADRO!M$4&amp;$E956),'Hoja de Trabajo para listado'!$CD$151:$DC$151,0)),0)</f>
        <v>0</v>
      </c>
      <c r="N956" s="245">
        <f ca="1">+IFERROR(INDEX('Hoja de Trabajo para listado'!$A$155:$Z$1048576,MATCH($A956,'Hoja de Trabajo para listado'!$A$155:$A$1048576,0),MATCH((CUADRO!N$4&amp;$E956),'Hoja de Trabajo para listado'!$A$151:$Z$151,0)),0)+IFERROR(INDEX('Hoja de Trabajo para listado'!$AB$155:$BA$1048576,MATCH($A956,'Hoja de Trabajo para listado'!$AB$155:$AB$1048576,0),MATCH((CUADRO!N$4&amp;$E956),'Hoja de Trabajo para listado'!$AB$151:$BA$151,0)),0)+IFERROR(INDEX('Hoja de Trabajo para listado'!$BC$155:$CB$1048576,MATCH($A956,'Hoja de Trabajo para listado'!$BC$155:$BC$1048576,0),MATCH((CUADRO!N$4&amp;$E956),'Hoja de Trabajo para listado'!$BC$151:$CB$151,0)),0)+IFERROR(INDEX('Hoja de Trabajo para listado'!$DE$153:$DG$274,MATCH($A956,'Hoja de Trabajo para listado'!$DE$153:$DE$1048576,0),MATCH((CUADRO!N$4&amp;$E956),'Hoja de Trabajo para listado'!$DE$151:$DG$151,0)),0)+IFERROR(INDEX('Hoja de Trabajo para listado'!$CD$155:$DC$1048576,MATCH($A956,'Hoja de Trabajo para listado'!$CD$155:$CD$1048576,0),MATCH((CUADRO!N$4&amp;$E956),'Hoja de Trabajo para listado'!$CD$151:$DC$151,0)),0)</f>
        <v>0</v>
      </c>
      <c r="O956" s="245">
        <f ca="1">+IFERROR(INDEX('Hoja de Trabajo para listado'!$A$155:$Z$1048576,MATCH($A956,'Hoja de Trabajo para listado'!$A$155:$A$1048576,0),MATCH((CUADRO!O$4&amp;$E956),'Hoja de Trabajo para listado'!$A$151:$Z$151,0)),0)+IFERROR(INDEX('Hoja de Trabajo para listado'!$AB$155:$BA$1048576,MATCH($A956,'Hoja de Trabajo para listado'!$AB$155:$AB$1048576,0),MATCH((CUADRO!O$4&amp;$E956),'Hoja de Trabajo para listado'!$AB$151:$BA$151,0)),0)+IFERROR(INDEX('Hoja de Trabajo para listado'!$BC$155:$CB$1048576,MATCH($A956,'Hoja de Trabajo para listado'!$BC$155:$BC$1048576,0),MATCH((CUADRO!O$4&amp;$E956),'Hoja de Trabajo para listado'!$BC$151:$CB$151,0)),0)+IFERROR(INDEX('Hoja de Trabajo para listado'!$DE$153:$DG$274,MATCH($A956,'Hoja de Trabajo para listado'!$DE$153:$DE$1048576,0),MATCH((CUADRO!O$4&amp;$E956),'Hoja de Trabajo para listado'!$DE$151:$DG$151,0)),0)+IFERROR(INDEX('Hoja de Trabajo para listado'!$CD$155:$DC$1048576,MATCH($A956,'Hoja de Trabajo para listado'!$CD$155:$CD$1048576,0),MATCH((CUADRO!O$4&amp;$E956),'Hoja de Trabajo para listado'!$CD$151:$DC$151,0)),0)</f>
        <v>0</v>
      </c>
      <c r="P956" s="245">
        <f ca="1">+IFERROR(INDEX('Hoja de Trabajo para listado'!$A$155:$Z$1048576,MATCH($A956,'Hoja de Trabajo para listado'!$A$155:$A$1048576,0),MATCH((CUADRO!P$4&amp;$E956),'Hoja de Trabajo para listado'!$A$151:$Z$151,0)),0)+IFERROR(INDEX('Hoja de Trabajo para listado'!$AB$155:$BA$1048576,MATCH($A956,'Hoja de Trabajo para listado'!$AB$155:$AB$1048576,0),MATCH((CUADRO!P$4&amp;$E956),'Hoja de Trabajo para listado'!$AB$151:$BA$151,0)),0)+IFERROR(INDEX('Hoja de Trabajo para listado'!$BC$155:$CB$1048576,MATCH($A956,'Hoja de Trabajo para listado'!$BC$155:$BC$1048576,0),MATCH((CUADRO!P$4&amp;$E956),'Hoja de Trabajo para listado'!$BC$151:$CB$151,0)),0)+IFERROR(INDEX('Hoja de Trabajo para listado'!$DE$153:$DG$274,MATCH($A956,'Hoja de Trabajo para listado'!$DE$153:$DE$1048576,0),MATCH((CUADRO!P$4&amp;$E956),'Hoja de Trabajo para listado'!$DE$151:$DG$151,0)),0)+IFERROR(INDEX('Hoja de Trabajo para listado'!$CD$155:$DC$1048576,MATCH($A956,'Hoja de Trabajo para listado'!$CD$155:$CD$1048576,0),MATCH((CUADRO!P$4&amp;$E956),'Hoja de Trabajo para listado'!$CD$151:$DC$151,0)),0)</f>
        <v>0</v>
      </c>
      <c r="Q956" s="245">
        <f ca="1">+IFERROR(INDEX('Hoja de Trabajo para listado'!$A$155:$Z$1048576,MATCH($A956,'Hoja de Trabajo para listado'!$A$155:$A$1048576,0),MATCH((CUADRO!Q$4&amp;$E956),'Hoja de Trabajo para listado'!$A$151:$Z$151,0)),0)+IFERROR(INDEX('Hoja de Trabajo para listado'!$AB$155:$BA$1048576,MATCH($A956,'Hoja de Trabajo para listado'!$AB$155:$AB$1048576,0),MATCH((CUADRO!Q$4&amp;$E956),'Hoja de Trabajo para listado'!$AB$151:$BA$151,0)),0)+IFERROR(INDEX('Hoja de Trabajo para listado'!$BC$155:$CB$1048576,MATCH($A956,'Hoja de Trabajo para listado'!$BC$155:$BC$1048576,0),MATCH((CUADRO!Q$4&amp;$E956),'Hoja de Trabajo para listado'!$BC$151:$CB$151,0)),0)+IFERROR(INDEX('Hoja de Trabajo para listado'!$DE$153:$DG$274,MATCH($A956,'Hoja de Trabajo para listado'!$DE$153:$DE$1048576,0),MATCH((CUADRO!Q$4&amp;$E956),'Hoja de Trabajo para listado'!$DE$151:$DG$151,0)),0)+IFERROR(INDEX('Hoja de Trabajo para listado'!$CD$155:$DC$1048576,MATCH($A956,'Hoja de Trabajo para listado'!$CD$155:$CD$1048576,0),MATCH((CUADRO!Q$4&amp;$E956),'Hoja de Trabajo para listado'!$CD$151:$DC$151,0)),0)</f>
        <v>0</v>
      </c>
      <c r="R956" s="245">
        <f t="shared" ca="1" si="35"/>
        <v>0</v>
      </c>
      <c r="S956" s="259">
        <f ca="1">+R955+R956</f>
        <v>0</v>
      </c>
      <c r="T956" s="245">
        <f ca="1">+S956</f>
        <v>0</v>
      </c>
      <c r="U956" s="244">
        <f t="shared" si="36"/>
        <v>2</v>
      </c>
      <c r="V956" s="333" t="str">
        <f>+VLOOKUP(A956,bd_lista!$A$3:$E$592,5,FALSE)</f>
        <v>Gobiernos Autonomos Municipales</v>
      </c>
      <c r="W956" s="388"/>
      <c r="X956" s="242">
        <f>+VLOOKUP(A956,[4]Sheet1!$A$13:$D$744,4,FALSE)</f>
        <v>0</v>
      </c>
      <c r="Y956" s="242" t="e">
        <f>+VLOOKUP(X956,bd_lista!$A$3:$C$592,3,FALSE)</f>
        <v>#N/A</v>
      </c>
      <c r="Z956" s="292"/>
      <c r="AA956" s="293"/>
    </row>
    <row r="957" spans="1:27" customFormat="1" ht="15" hidden="1" customHeight="1">
      <c r="A957" s="32">
        <v>1710</v>
      </c>
      <c r="B957" s="392">
        <f>+A957</f>
        <v>1710</v>
      </c>
      <c r="C957" s="247" t="str">
        <f>+VLOOKUP(A957,bd_lista!$A$3:$C$592,3,FALSE)</f>
        <v>Gobierno Autónomo Municipal de Buena Vista</v>
      </c>
      <c r="D957" s="389" t="str">
        <f>+C957</f>
        <v>Gobierno Autónomo Municipal de Buena Vista</v>
      </c>
      <c r="E957" s="242" t="s">
        <v>1304</v>
      </c>
      <c r="F957" s="243">
        <f ca="1">+IFERROR(INDEX('Hoja de Trabajo para listado'!$A$155:$Z$1048576,MATCH($A957,'Hoja de Trabajo para listado'!$A$155:$A$1048576,0),MATCH((CUADRO!F$4&amp;$E957),'Hoja de Trabajo para listado'!$A$151:$Z$151,0)),0)+IFERROR(INDEX('Hoja de Trabajo para listado'!$AB$155:$BA$1048576,MATCH($A957,'Hoja de Trabajo para listado'!$AB$155:$AB$1048576,0),MATCH((CUADRO!F$4&amp;$E957),'Hoja de Trabajo para listado'!$AB$151:$BA$151,0)),0)+IFERROR(INDEX('Hoja de Trabajo para listado'!$BC$155:$CB$1048576,MATCH($A957,'Hoja de Trabajo para listado'!$BC$155:$BC$1048576,0),MATCH((CUADRO!F$4&amp;$E957),'Hoja de Trabajo para listado'!$BC$151:$CB$151,0)),0)+IFERROR(INDEX('Hoja de Trabajo para listado'!$DE$153:$DG$274,MATCH($A957,'Hoja de Trabajo para listado'!$DE$153:$DE$1048576,0),MATCH((CUADRO!F$4&amp;$E957),'Hoja de Trabajo para listado'!$DE$151:$DG$151,0)),0)+IFERROR(INDEX('Hoja de Trabajo para listado'!$CD$155:$DC$1048576,MATCH($A957,'Hoja de Trabajo para listado'!$CD$155:$CD$1048576,0),MATCH((CUADRO!F$4&amp;$E957),'Hoja de Trabajo para listado'!$CD$151:$DC$151,0)),0)</f>
        <v>0</v>
      </c>
      <c r="G957" s="243">
        <f ca="1">+IFERROR(INDEX('Hoja de Trabajo para listado'!$A$155:$Z$1048576,MATCH($A957,'Hoja de Trabajo para listado'!$A$155:$A$1048576,0),MATCH((CUADRO!G$4&amp;$E957),'Hoja de Trabajo para listado'!$A$151:$Z$151,0)),0)+IFERROR(INDEX('Hoja de Trabajo para listado'!$AB$155:$BA$1048576,MATCH($A957,'Hoja de Trabajo para listado'!$AB$155:$AB$1048576,0),MATCH((CUADRO!G$4&amp;$E957),'Hoja de Trabajo para listado'!$AB$151:$BA$151,0)),0)+IFERROR(INDEX('Hoja de Trabajo para listado'!$BC$155:$CB$1048576,MATCH($A957,'Hoja de Trabajo para listado'!$BC$155:$BC$1048576,0),MATCH((CUADRO!G$4&amp;$E957),'Hoja de Trabajo para listado'!$BC$151:$CB$151,0)),0)+IFERROR(INDEX('Hoja de Trabajo para listado'!$DE$153:$DG$274,MATCH($A957,'Hoja de Trabajo para listado'!$DE$153:$DE$1048576,0),MATCH((CUADRO!G$4&amp;$E957),'Hoja de Trabajo para listado'!$DE$151:$DG$151,0)),0)+IFERROR(INDEX('Hoja de Trabajo para listado'!$CD$155:$DC$1048576,MATCH($A957,'Hoja de Trabajo para listado'!$CD$155:$CD$1048576,0),MATCH((CUADRO!G$4&amp;$E957),'Hoja de Trabajo para listado'!$CD$151:$DC$151,0)),0)</f>
        <v>0</v>
      </c>
      <c r="H957" s="243">
        <f ca="1">+IFERROR(INDEX('Hoja de Trabajo para listado'!$A$155:$Z$1048576,MATCH($A957,'Hoja de Trabajo para listado'!$A$155:$A$1048576,0),MATCH((CUADRO!H$4&amp;$E957),'Hoja de Trabajo para listado'!$A$151:$Z$151,0)),0)+IFERROR(INDEX('Hoja de Trabajo para listado'!$AB$155:$BA$1048576,MATCH($A957,'Hoja de Trabajo para listado'!$AB$155:$AB$1048576,0),MATCH((CUADRO!H$4&amp;$E957),'Hoja de Trabajo para listado'!$AB$151:$BA$151,0)),0)+IFERROR(INDEX('Hoja de Trabajo para listado'!$BC$155:$CB$1048576,MATCH($A957,'Hoja de Trabajo para listado'!$BC$155:$BC$1048576,0),MATCH((CUADRO!H$4&amp;$E957),'Hoja de Trabajo para listado'!$BC$151:$CB$151,0)),0)+IFERROR(INDEX('Hoja de Trabajo para listado'!$DE$153:$DG$274,MATCH($A957,'Hoja de Trabajo para listado'!$DE$153:$DE$1048576,0),MATCH((CUADRO!H$4&amp;$E957),'Hoja de Trabajo para listado'!$DE$151:$DG$151,0)),0)+IFERROR(INDEX('Hoja de Trabajo para listado'!$CD$155:$DC$1048576,MATCH($A957,'Hoja de Trabajo para listado'!$CD$155:$CD$1048576,0),MATCH((CUADRO!H$4&amp;$E957),'Hoja de Trabajo para listado'!$CD$151:$DC$151,0)),0)</f>
        <v>0</v>
      </c>
      <c r="I957" s="243">
        <f ca="1">+IFERROR(INDEX('Hoja de Trabajo para listado'!$A$155:$Z$1048576,MATCH($A957,'Hoja de Trabajo para listado'!$A$155:$A$1048576,0),MATCH((CUADRO!I$4&amp;$E957),'Hoja de Trabajo para listado'!$A$151:$Z$151,0)),0)+IFERROR(INDEX('Hoja de Trabajo para listado'!$AB$155:$BA$1048576,MATCH($A957,'Hoja de Trabajo para listado'!$AB$155:$AB$1048576,0),MATCH((CUADRO!I$4&amp;$E957),'Hoja de Trabajo para listado'!$AB$151:$BA$151,0)),0)+IFERROR(INDEX('Hoja de Trabajo para listado'!$BC$155:$CB$1048576,MATCH($A957,'Hoja de Trabajo para listado'!$BC$155:$BC$1048576,0),MATCH((CUADRO!I$4&amp;$E957),'Hoja de Trabajo para listado'!$BC$151:$CB$151,0)),0)+IFERROR(INDEX('Hoja de Trabajo para listado'!$DE$153:$DG$274,MATCH($A957,'Hoja de Trabajo para listado'!$DE$153:$DE$1048576,0),MATCH((CUADRO!I$4&amp;$E957),'Hoja de Trabajo para listado'!$DE$151:$DG$151,0)),0)+IFERROR(INDEX('Hoja de Trabajo para listado'!$CD$155:$DC$1048576,MATCH($A957,'Hoja de Trabajo para listado'!$CD$155:$CD$1048576,0),MATCH((CUADRO!I$4&amp;$E957),'Hoja de Trabajo para listado'!$CD$151:$DC$151,0)),0)</f>
        <v>0</v>
      </c>
      <c r="J957" s="243">
        <f ca="1">+IFERROR(INDEX('Hoja de Trabajo para listado'!$A$155:$Z$1048576,MATCH($A957,'Hoja de Trabajo para listado'!$A$155:$A$1048576,0),MATCH((CUADRO!J$4&amp;$E957),'Hoja de Trabajo para listado'!$A$151:$Z$151,0)),0)+IFERROR(INDEX('Hoja de Trabajo para listado'!$AB$155:$BA$1048576,MATCH($A957,'Hoja de Trabajo para listado'!$AB$155:$AB$1048576,0),MATCH((CUADRO!J$4&amp;$E957),'Hoja de Trabajo para listado'!$AB$151:$BA$151,0)),0)+IFERROR(INDEX('Hoja de Trabajo para listado'!$BC$155:$CB$1048576,MATCH($A957,'Hoja de Trabajo para listado'!$BC$155:$BC$1048576,0),MATCH((CUADRO!J$4&amp;$E957),'Hoja de Trabajo para listado'!$BC$151:$CB$151,0)),0)+IFERROR(INDEX('Hoja de Trabajo para listado'!$DE$153:$DG$274,MATCH($A957,'Hoja de Trabajo para listado'!$DE$153:$DE$1048576,0),MATCH((CUADRO!J$4&amp;$E957),'Hoja de Trabajo para listado'!$DE$151:$DG$151,0)),0)+IFERROR(INDEX('Hoja de Trabajo para listado'!$CD$155:$DC$1048576,MATCH($A957,'Hoja de Trabajo para listado'!$CD$155:$CD$1048576,0),MATCH((CUADRO!J$4&amp;$E957),'Hoja de Trabajo para listado'!$CD$151:$DC$151,0)),0)</f>
        <v>0</v>
      </c>
      <c r="K957" s="243">
        <f ca="1">+IFERROR(INDEX('Hoja de Trabajo para listado'!$A$155:$Z$1048576,MATCH($A957,'Hoja de Trabajo para listado'!$A$155:$A$1048576,0),MATCH((CUADRO!K$4&amp;$E957),'Hoja de Trabajo para listado'!$A$151:$Z$151,0)),0)+IFERROR(INDEX('Hoja de Trabajo para listado'!$AB$155:$BA$1048576,MATCH($A957,'Hoja de Trabajo para listado'!$AB$155:$AB$1048576,0),MATCH((CUADRO!K$4&amp;$E957),'Hoja de Trabajo para listado'!$AB$151:$BA$151,0)),0)+IFERROR(INDEX('Hoja de Trabajo para listado'!$BC$155:$CB$1048576,MATCH($A957,'Hoja de Trabajo para listado'!$BC$155:$BC$1048576,0),MATCH((CUADRO!K$4&amp;$E957),'Hoja de Trabajo para listado'!$BC$151:$CB$151,0)),0)+IFERROR(INDEX('Hoja de Trabajo para listado'!$DE$153:$DG$274,MATCH($A957,'Hoja de Trabajo para listado'!$DE$153:$DE$1048576,0),MATCH((CUADRO!K$4&amp;$E957),'Hoja de Trabajo para listado'!$DE$151:$DG$151,0)),0)+IFERROR(INDEX('Hoja de Trabajo para listado'!$CD$155:$DC$1048576,MATCH($A957,'Hoja de Trabajo para listado'!$CD$155:$CD$1048576,0),MATCH((CUADRO!K$4&amp;$E957),'Hoja de Trabajo para listado'!$CD$151:$DC$151,0)),0)</f>
        <v>0</v>
      </c>
      <c r="L957" s="243">
        <f ca="1">+IFERROR(INDEX('Hoja de Trabajo para listado'!$A$155:$Z$1048576,MATCH($A957,'Hoja de Trabajo para listado'!$A$155:$A$1048576,0),MATCH((CUADRO!L$4&amp;$E957),'Hoja de Trabajo para listado'!$A$151:$Z$151,0)),0)+IFERROR(INDEX('Hoja de Trabajo para listado'!$AB$155:$BA$1048576,MATCH($A957,'Hoja de Trabajo para listado'!$AB$155:$AB$1048576,0),MATCH((CUADRO!L$4&amp;$E957),'Hoja de Trabajo para listado'!$AB$151:$BA$151,0)),0)+IFERROR(INDEX('Hoja de Trabajo para listado'!$BC$155:$CB$1048576,MATCH($A957,'Hoja de Trabajo para listado'!$BC$155:$BC$1048576,0),MATCH((CUADRO!L$4&amp;$E957),'Hoja de Trabajo para listado'!$BC$151:$CB$151,0)),0)+IFERROR(INDEX('Hoja de Trabajo para listado'!$DE$153:$DG$274,MATCH($A957,'Hoja de Trabajo para listado'!$DE$153:$DE$1048576,0),MATCH((CUADRO!L$4&amp;$E957),'Hoja de Trabajo para listado'!$DE$151:$DG$151,0)),0)+IFERROR(INDEX('Hoja de Trabajo para listado'!$CD$155:$DC$1048576,MATCH($A957,'Hoja de Trabajo para listado'!$CD$155:$CD$1048576,0),MATCH((CUADRO!L$4&amp;$E957),'Hoja de Trabajo para listado'!$CD$151:$DC$151,0)),0)</f>
        <v>0</v>
      </c>
      <c r="M957" s="243">
        <f ca="1">+IFERROR(INDEX('Hoja de Trabajo para listado'!$A$155:$Z$1048576,MATCH($A957,'Hoja de Trabajo para listado'!$A$155:$A$1048576,0),MATCH((CUADRO!M$4&amp;$E957),'Hoja de Trabajo para listado'!$A$151:$Z$151,0)),0)+IFERROR(INDEX('Hoja de Trabajo para listado'!$AB$155:$BA$1048576,MATCH($A957,'Hoja de Trabajo para listado'!$AB$155:$AB$1048576,0),MATCH((CUADRO!M$4&amp;$E957),'Hoja de Trabajo para listado'!$AB$151:$BA$151,0)),0)+IFERROR(INDEX('Hoja de Trabajo para listado'!$BC$155:$CB$1048576,MATCH($A957,'Hoja de Trabajo para listado'!$BC$155:$BC$1048576,0),MATCH((CUADRO!M$4&amp;$E957),'Hoja de Trabajo para listado'!$BC$151:$CB$151,0)),0)+IFERROR(INDEX('Hoja de Trabajo para listado'!$DE$153:$DG$274,MATCH($A957,'Hoja de Trabajo para listado'!$DE$153:$DE$1048576,0),MATCH((CUADRO!M$4&amp;$E957),'Hoja de Trabajo para listado'!$DE$151:$DG$151,0)),0)+IFERROR(INDEX('Hoja de Trabajo para listado'!$CD$155:$DC$1048576,MATCH($A957,'Hoja de Trabajo para listado'!$CD$155:$CD$1048576,0),MATCH((CUADRO!M$4&amp;$E957),'Hoja de Trabajo para listado'!$CD$151:$DC$151,0)),0)</f>
        <v>0</v>
      </c>
      <c r="N957" s="243">
        <f ca="1">+IFERROR(INDEX('Hoja de Trabajo para listado'!$A$155:$Z$1048576,MATCH($A957,'Hoja de Trabajo para listado'!$A$155:$A$1048576,0),MATCH((CUADRO!N$4&amp;$E957),'Hoja de Trabajo para listado'!$A$151:$Z$151,0)),0)+IFERROR(INDEX('Hoja de Trabajo para listado'!$AB$155:$BA$1048576,MATCH($A957,'Hoja de Trabajo para listado'!$AB$155:$AB$1048576,0),MATCH((CUADRO!N$4&amp;$E957),'Hoja de Trabajo para listado'!$AB$151:$BA$151,0)),0)+IFERROR(INDEX('Hoja de Trabajo para listado'!$BC$155:$CB$1048576,MATCH($A957,'Hoja de Trabajo para listado'!$BC$155:$BC$1048576,0),MATCH((CUADRO!N$4&amp;$E957),'Hoja de Trabajo para listado'!$BC$151:$CB$151,0)),0)+IFERROR(INDEX('Hoja de Trabajo para listado'!$DE$153:$DG$274,MATCH($A957,'Hoja de Trabajo para listado'!$DE$153:$DE$1048576,0),MATCH((CUADRO!N$4&amp;$E957),'Hoja de Trabajo para listado'!$DE$151:$DG$151,0)),0)+IFERROR(INDEX('Hoja de Trabajo para listado'!$CD$155:$DC$1048576,MATCH($A957,'Hoja de Trabajo para listado'!$CD$155:$CD$1048576,0),MATCH((CUADRO!N$4&amp;$E957),'Hoja de Trabajo para listado'!$CD$151:$DC$151,0)),0)</f>
        <v>0</v>
      </c>
      <c r="O957" s="243">
        <f ca="1">+IFERROR(INDEX('Hoja de Trabajo para listado'!$A$155:$Z$1048576,MATCH($A957,'Hoja de Trabajo para listado'!$A$155:$A$1048576,0),MATCH((CUADRO!O$4&amp;$E957),'Hoja de Trabajo para listado'!$A$151:$Z$151,0)),0)+IFERROR(INDEX('Hoja de Trabajo para listado'!$AB$155:$BA$1048576,MATCH($A957,'Hoja de Trabajo para listado'!$AB$155:$AB$1048576,0),MATCH((CUADRO!O$4&amp;$E957),'Hoja de Trabajo para listado'!$AB$151:$BA$151,0)),0)+IFERROR(INDEX('Hoja de Trabajo para listado'!$BC$155:$CB$1048576,MATCH($A957,'Hoja de Trabajo para listado'!$BC$155:$BC$1048576,0),MATCH((CUADRO!O$4&amp;$E957),'Hoja de Trabajo para listado'!$BC$151:$CB$151,0)),0)+IFERROR(INDEX('Hoja de Trabajo para listado'!$DE$153:$DG$274,MATCH($A957,'Hoja de Trabajo para listado'!$DE$153:$DE$1048576,0),MATCH((CUADRO!O$4&amp;$E957),'Hoja de Trabajo para listado'!$DE$151:$DG$151,0)),0)+IFERROR(INDEX('Hoja de Trabajo para listado'!$CD$155:$DC$1048576,MATCH($A957,'Hoja de Trabajo para listado'!$CD$155:$CD$1048576,0),MATCH((CUADRO!O$4&amp;$E957),'Hoja de Trabajo para listado'!$CD$151:$DC$151,0)),0)</f>
        <v>0</v>
      </c>
      <c r="P957" s="243">
        <f ca="1">+IFERROR(INDEX('Hoja de Trabajo para listado'!$A$155:$Z$1048576,MATCH($A957,'Hoja de Trabajo para listado'!$A$155:$A$1048576,0),MATCH((CUADRO!P$4&amp;$E957),'Hoja de Trabajo para listado'!$A$151:$Z$151,0)),0)+IFERROR(INDEX('Hoja de Trabajo para listado'!$AB$155:$BA$1048576,MATCH($A957,'Hoja de Trabajo para listado'!$AB$155:$AB$1048576,0),MATCH((CUADRO!P$4&amp;$E957),'Hoja de Trabajo para listado'!$AB$151:$BA$151,0)),0)+IFERROR(INDEX('Hoja de Trabajo para listado'!$BC$155:$CB$1048576,MATCH($A957,'Hoja de Trabajo para listado'!$BC$155:$BC$1048576,0),MATCH((CUADRO!P$4&amp;$E957),'Hoja de Trabajo para listado'!$BC$151:$CB$151,0)),0)+IFERROR(INDEX('Hoja de Trabajo para listado'!$DE$153:$DG$274,MATCH($A957,'Hoja de Trabajo para listado'!$DE$153:$DE$1048576,0),MATCH((CUADRO!P$4&amp;$E957),'Hoja de Trabajo para listado'!$DE$151:$DG$151,0)),0)+IFERROR(INDEX('Hoja de Trabajo para listado'!$CD$155:$DC$1048576,MATCH($A957,'Hoja de Trabajo para listado'!$CD$155:$CD$1048576,0),MATCH((CUADRO!P$4&amp;$E957),'Hoja de Trabajo para listado'!$CD$151:$DC$151,0)),0)</f>
        <v>0</v>
      </c>
      <c r="Q957" s="243">
        <f ca="1">+IFERROR(INDEX('Hoja de Trabajo para listado'!$A$155:$Z$1048576,MATCH($A957,'Hoja de Trabajo para listado'!$A$155:$A$1048576,0),MATCH((CUADRO!Q$4&amp;$E957),'Hoja de Trabajo para listado'!$A$151:$Z$151,0)),0)+IFERROR(INDEX('Hoja de Trabajo para listado'!$AB$155:$BA$1048576,MATCH($A957,'Hoja de Trabajo para listado'!$AB$155:$AB$1048576,0),MATCH((CUADRO!Q$4&amp;$E957),'Hoja de Trabajo para listado'!$AB$151:$BA$151,0)),0)+IFERROR(INDEX('Hoja de Trabajo para listado'!$BC$155:$CB$1048576,MATCH($A957,'Hoja de Trabajo para listado'!$BC$155:$BC$1048576,0),MATCH((CUADRO!Q$4&amp;$E957),'Hoja de Trabajo para listado'!$BC$151:$CB$151,0)),0)+IFERROR(INDEX('Hoja de Trabajo para listado'!$DE$153:$DG$274,MATCH($A957,'Hoja de Trabajo para listado'!$DE$153:$DE$1048576,0),MATCH((CUADRO!Q$4&amp;$E957),'Hoja de Trabajo para listado'!$DE$151:$DG$151,0)),0)+IFERROR(INDEX('Hoja de Trabajo para listado'!$CD$155:$DC$1048576,MATCH($A957,'Hoja de Trabajo para listado'!$CD$155:$CD$1048576,0),MATCH((CUADRO!Q$4&amp;$E957),'Hoja de Trabajo para listado'!$CD$151:$DC$151,0)),0)</f>
        <v>0</v>
      </c>
      <c r="R957" s="243">
        <f t="shared" ca="1" si="35"/>
        <v>0</v>
      </c>
      <c r="S957" s="249"/>
      <c r="T957" s="243">
        <f ca="1">+T958</f>
        <v>0</v>
      </c>
      <c r="U957" s="242">
        <f t="shared" si="36"/>
        <v>1</v>
      </c>
      <c r="V957" s="333" t="str">
        <f>+VLOOKUP(A957,bd_lista!$A$3:$E$592,5,FALSE)</f>
        <v>Gobiernos Autonomos Municipales</v>
      </c>
      <c r="W957" s="387" t="str">
        <f>+V957</f>
        <v>Gobiernos Autonomos Municipales</v>
      </c>
      <c r="X957" s="242">
        <f>+VLOOKUP(A957,[4]Sheet1!$A$13:$D$744,4,FALSE)</f>
        <v>0</v>
      </c>
      <c r="Y957" s="242" t="e">
        <f>+VLOOKUP(X957,bd_lista!$A$3:$C$592,3,FALSE)</f>
        <v>#N/A</v>
      </c>
      <c r="Z957" s="294">
        <f>+X957</f>
        <v>0</v>
      </c>
      <c r="AA957" s="295" t="e">
        <f>+Y957</f>
        <v>#N/A</v>
      </c>
    </row>
    <row r="958" spans="1:27" customFormat="1" ht="15" hidden="1" customHeight="1">
      <c r="A958" s="32">
        <v>1710</v>
      </c>
      <c r="B958" s="393"/>
      <c r="C958" s="247" t="str">
        <f>+VLOOKUP(A958,bd_lista!$A$3:$C$592,3,FALSE)</f>
        <v>Gobierno Autónomo Municipal de Buena Vista</v>
      </c>
      <c r="D958" s="390"/>
      <c r="E958" s="244" t="s">
        <v>1305</v>
      </c>
      <c r="F958" s="245">
        <f ca="1">+IFERROR(INDEX('Hoja de Trabajo para listado'!$A$155:$Z$1048576,MATCH($A958,'Hoja de Trabajo para listado'!$A$155:$A$1048576,0),MATCH((CUADRO!F$4&amp;$E958),'Hoja de Trabajo para listado'!$A$151:$Z$151,0)),0)+IFERROR(INDEX('Hoja de Trabajo para listado'!$AB$155:$BA$1048576,MATCH($A958,'Hoja de Trabajo para listado'!$AB$155:$AB$1048576,0),MATCH((CUADRO!F$4&amp;$E958),'Hoja de Trabajo para listado'!$AB$151:$BA$151,0)),0)+IFERROR(INDEX('Hoja de Trabajo para listado'!$BC$155:$CB$1048576,MATCH($A958,'Hoja de Trabajo para listado'!$BC$155:$BC$1048576,0),MATCH((CUADRO!F$4&amp;$E958),'Hoja de Trabajo para listado'!$BC$151:$CB$151,0)),0)+IFERROR(INDEX('Hoja de Trabajo para listado'!$DE$153:$DG$274,MATCH($A958,'Hoja de Trabajo para listado'!$DE$153:$DE$1048576,0),MATCH((CUADRO!F$4&amp;$E958),'Hoja de Trabajo para listado'!$DE$151:$DG$151,0)),0)+IFERROR(INDEX('Hoja de Trabajo para listado'!$CD$155:$DC$1048576,MATCH($A958,'Hoja de Trabajo para listado'!$CD$155:$CD$1048576,0),MATCH((CUADRO!F$4&amp;$E958),'Hoja de Trabajo para listado'!$CD$151:$DC$151,0)),0)</f>
        <v>0</v>
      </c>
      <c r="G958" s="245">
        <f ca="1">+IFERROR(INDEX('Hoja de Trabajo para listado'!$A$155:$Z$1048576,MATCH($A958,'Hoja de Trabajo para listado'!$A$155:$A$1048576,0),MATCH((CUADRO!G$4&amp;$E958),'Hoja de Trabajo para listado'!$A$151:$Z$151,0)),0)+IFERROR(INDEX('Hoja de Trabajo para listado'!$AB$155:$BA$1048576,MATCH($A958,'Hoja de Trabajo para listado'!$AB$155:$AB$1048576,0),MATCH((CUADRO!G$4&amp;$E958),'Hoja de Trabajo para listado'!$AB$151:$BA$151,0)),0)+IFERROR(INDEX('Hoja de Trabajo para listado'!$BC$155:$CB$1048576,MATCH($A958,'Hoja de Trabajo para listado'!$BC$155:$BC$1048576,0),MATCH((CUADRO!G$4&amp;$E958),'Hoja de Trabajo para listado'!$BC$151:$CB$151,0)),0)+IFERROR(INDEX('Hoja de Trabajo para listado'!$DE$153:$DG$274,MATCH($A958,'Hoja de Trabajo para listado'!$DE$153:$DE$1048576,0),MATCH((CUADRO!G$4&amp;$E958),'Hoja de Trabajo para listado'!$DE$151:$DG$151,0)),0)+IFERROR(INDEX('Hoja de Trabajo para listado'!$CD$155:$DC$1048576,MATCH($A958,'Hoja de Trabajo para listado'!$CD$155:$CD$1048576,0),MATCH((CUADRO!G$4&amp;$E958),'Hoja de Trabajo para listado'!$CD$151:$DC$151,0)),0)</f>
        <v>0</v>
      </c>
      <c r="H958" s="245">
        <f ca="1">+IFERROR(INDEX('Hoja de Trabajo para listado'!$A$155:$Z$1048576,MATCH($A958,'Hoja de Trabajo para listado'!$A$155:$A$1048576,0),MATCH((CUADRO!H$4&amp;$E958),'Hoja de Trabajo para listado'!$A$151:$Z$151,0)),0)+IFERROR(INDEX('Hoja de Trabajo para listado'!$AB$155:$BA$1048576,MATCH($A958,'Hoja de Trabajo para listado'!$AB$155:$AB$1048576,0),MATCH((CUADRO!H$4&amp;$E958),'Hoja de Trabajo para listado'!$AB$151:$BA$151,0)),0)+IFERROR(INDEX('Hoja de Trabajo para listado'!$BC$155:$CB$1048576,MATCH($A958,'Hoja de Trabajo para listado'!$BC$155:$BC$1048576,0),MATCH((CUADRO!H$4&amp;$E958),'Hoja de Trabajo para listado'!$BC$151:$CB$151,0)),0)+IFERROR(INDEX('Hoja de Trabajo para listado'!$DE$153:$DG$274,MATCH($A958,'Hoja de Trabajo para listado'!$DE$153:$DE$1048576,0),MATCH((CUADRO!H$4&amp;$E958),'Hoja de Trabajo para listado'!$DE$151:$DG$151,0)),0)+IFERROR(INDEX('Hoja de Trabajo para listado'!$CD$155:$DC$1048576,MATCH($A958,'Hoja de Trabajo para listado'!$CD$155:$CD$1048576,0),MATCH((CUADRO!H$4&amp;$E958),'Hoja de Trabajo para listado'!$CD$151:$DC$151,0)),0)</f>
        <v>0</v>
      </c>
      <c r="I958" s="245">
        <f ca="1">+IFERROR(INDEX('Hoja de Trabajo para listado'!$A$155:$Z$1048576,MATCH($A958,'Hoja de Trabajo para listado'!$A$155:$A$1048576,0),MATCH((CUADRO!I$4&amp;$E958),'Hoja de Trabajo para listado'!$A$151:$Z$151,0)),0)+IFERROR(INDEX('Hoja de Trabajo para listado'!$AB$155:$BA$1048576,MATCH($A958,'Hoja de Trabajo para listado'!$AB$155:$AB$1048576,0),MATCH((CUADRO!I$4&amp;$E958),'Hoja de Trabajo para listado'!$AB$151:$BA$151,0)),0)+IFERROR(INDEX('Hoja de Trabajo para listado'!$BC$155:$CB$1048576,MATCH($A958,'Hoja de Trabajo para listado'!$BC$155:$BC$1048576,0),MATCH((CUADRO!I$4&amp;$E958),'Hoja de Trabajo para listado'!$BC$151:$CB$151,0)),0)+IFERROR(INDEX('Hoja de Trabajo para listado'!$DE$153:$DG$274,MATCH($A958,'Hoja de Trabajo para listado'!$DE$153:$DE$1048576,0),MATCH((CUADRO!I$4&amp;$E958),'Hoja de Trabajo para listado'!$DE$151:$DG$151,0)),0)+IFERROR(INDEX('Hoja de Trabajo para listado'!$CD$155:$DC$1048576,MATCH($A958,'Hoja de Trabajo para listado'!$CD$155:$CD$1048576,0),MATCH((CUADRO!I$4&amp;$E958),'Hoja de Trabajo para listado'!$CD$151:$DC$151,0)),0)</f>
        <v>0</v>
      </c>
      <c r="J958" s="245">
        <f ca="1">+IFERROR(INDEX('Hoja de Trabajo para listado'!$A$155:$Z$1048576,MATCH($A958,'Hoja de Trabajo para listado'!$A$155:$A$1048576,0),MATCH((CUADRO!J$4&amp;$E958),'Hoja de Trabajo para listado'!$A$151:$Z$151,0)),0)+IFERROR(INDEX('Hoja de Trabajo para listado'!$AB$155:$BA$1048576,MATCH($A958,'Hoja de Trabajo para listado'!$AB$155:$AB$1048576,0),MATCH((CUADRO!J$4&amp;$E958),'Hoja de Trabajo para listado'!$AB$151:$BA$151,0)),0)+IFERROR(INDEX('Hoja de Trabajo para listado'!$BC$155:$CB$1048576,MATCH($A958,'Hoja de Trabajo para listado'!$BC$155:$BC$1048576,0),MATCH((CUADRO!J$4&amp;$E958),'Hoja de Trabajo para listado'!$BC$151:$CB$151,0)),0)+IFERROR(INDEX('Hoja de Trabajo para listado'!$DE$153:$DG$274,MATCH($A958,'Hoja de Trabajo para listado'!$DE$153:$DE$1048576,0),MATCH((CUADRO!J$4&amp;$E958),'Hoja de Trabajo para listado'!$DE$151:$DG$151,0)),0)+IFERROR(INDEX('Hoja de Trabajo para listado'!$CD$155:$DC$1048576,MATCH($A958,'Hoja de Trabajo para listado'!$CD$155:$CD$1048576,0),MATCH((CUADRO!J$4&amp;$E958),'Hoja de Trabajo para listado'!$CD$151:$DC$151,0)),0)</f>
        <v>0</v>
      </c>
      <c r="K958" s="245">
        <f ca="1">+IFERROR(INDEX('Hoja de Trabajo para listado'!$A$155:$Z$1048576,MATCH($A958,'Hoja de Trabajo para listado'!$A$155:$A$1048576,0),MATCH((CUADRO!K$4&amp;$E958),'Hoja de Trabajo para listado'!$A$151:$Z$151,0)),0)+IFERROR(INDEX('Hoja de Trabajo para listado'!$AB$155:$BA$1048576,MATCH($A958,'Hoja de Trabajo para listado'!$AB$155:$AB$1048576,0),MATCH((CUADRO!K$4&amp;$E958),'Hoja de Trabajo para listado'!$AB$151:$BA$151,0)),0)+IFERROR(INDEX('Hoja de Trabajo para listado'!$BC$155:$CB$1048576,MATCH($A958,'Hoja de Trabajo para listado'!$BC$155:$BC$1048576,0),MATCH((CUADRO!K$4&amp;$E958),'Hoja de Trabajo para listado'!$BC$151:$CB$151,0)),0)+IFERROR(INDEX('Hoja de Trabajo para listado'!$DE$153:$DG$274,MATCH($A958,'Hoja de Trabajo para listado'!$DE$153:$DE$1048576,0),MATCH((CUADRO!K$4&amp;$E958),'Hoja de Trabajo para listado'!$DE$151:$DG$151,0)),0)+IFERROR(INDEX('Hoja de Trabajo para listado'!$CD$155:$DC$1048576,MATCH($A958,'Hoja de Trabajo para listado'!$CD$155:$CD$1048576,0),MATCH((CUADRO!K$4&amp;$E958),'Hoja de Trabajo para listado'!$CD$151:$DC$151,0)),0)</f>
        <v>0</v>
      </c>
      <c r="L958" s="245">
        <f ca="1">+IFERROR(INDEX('Hoja de Trabajo para listado'!$A$155:$Z$1048576,MATCH($A958,'Hoja de Trabajo para listado'!$A$155:$A$1048576,0),MATCH((CUADRO!L$4&amp;$E958),'Hoja de Trabajo para listado'!$A$151:$Z$151,0)),0)+IFERROR(INDEX('Hoja de Trabajo para listado'!$AB$155:$BA$1048576,MATCH($A958,'Hoja de Trabajo para listado'!$AB$155:$AB$1048576,0),MATCH((CUADRO!L$4&amp;$E958),'Hoja de Trabajo para listado'!$AB$151:$BA$151,0)),0)+IFERROR(INDEX('Hoja de Trabajo para listado'!$BC$155:$CB$1048576,MATCH($A958,'Hoja de Trabajo para listado'!$BC$155:$BC$1048576,0),MATCH((CUADRO!L$4&amp;$E958),'Hoja de Trabajo para listado'!$BC$151:$CB$151,0)),0)+IFERROR(INDEX('Hoja de Trabajo para listado'!$DE$153:$DG$274,MATCH($A958,'Hoja de Trabajo para listado'!$DE$153:$DE$1048576,0),MATCH((CUADRO!L$4&amp;$E958),'Hoja de Trabajo para listado'!$DE$151:$DG$151,0)),0)+IFERROR(INDEX('Hoja de Trabajo para listado'!$CD$155:$DC$1048576,MATCH($A958,'Hoja de Trabajo para listado'!$CD$155:$CD$1048576,0),MATCH((CUADRO!L$4&amp;$E958),'Hoja de Trabajo para listado'!$CD$151:$DC$151,0)),0)</f>
        <v>0</v>
      </c>
      <c r="M958" s="245">
        <f ca="1">+IFERROR(INDEX('Hoja de Trabajo para listado'!$A$155:$Z$1048576,MATCH($A958,'Hoja de Trabajo para listado'!$A$155:$A$1048576,0),MATCH((CUADRO!M$4&amp;$E958),'Hoja de Trabajo para listado'!$A$151:$Z$151,0)),0)+IFERROR(INDEX('Hoja de Trabajo para listado'!$AB$155:$BA$1048576,MATCH($A958,'Hoja de Trabajo para listado'!$AB$155:$AB$1048576,0),MATCH((CUADRO!M$4&amp;$E958),'Hoja de Trabajo para listado'!$AB$151:$BA$151,0)),0)+IFERROR(INDEX('Hoja de Trabajo para listado'!$BC$155:$CB$1048576,MATCH($A958,'Hoja de Trabajo para listado'!$BC$155:$BC$1048576,0),MATCH((CUADRO!M$4&amp;$E958),'Hoja de Trabajo para listado'!$BC$151:$CB$151,0)),0)+IFERROR(INDEX('Hoja de Trabajo para listado'!$DE$153:$DG$274,MATCH($A958,'Hoja de Trabajo para listado'!$DE$153:$DE$1048576,0),MATCH((CUADRO!M$4&amp;$E958),'Hoja de Trabajo para listado'!$DE$151:$DG$151,0)),0)+IFERROR(INDEX('Hoja de Trabajo para listado'!$CD$155:$DC$1048576,MATCH($A958,'Hoja de Trabajo para listado'!$CD$155:$CD$1048576,0),MATCH((CUADRO!M$4&amp;$E958),'Hoja de Trabajo para listado'!$CD$151:$DC$151,0)),0)</f>
        <v>0</v>
      </c>
      <c r="N958" s="245">
        <f ca="1">+IFERROR(INDEX('Hoja de Trabajo para listado'!$A$155:$Z$1048576,MATCH($A958,'Hoja de Trabajo para listado'!$A$155:$A$1048576,0),MATCH((CUADRO!N$4&amp;$E958),'Hoja de Trabajo para listado'!$A$151:$Z$151,0)),0)+IFERROR(INDEX('Hoja de Trabajo para listado'!$AB$155:$BA$1048576,MATCH($A958,'Hoja de Trabajo para listado'!$AB$155:$AB$1048576,0),MATCH((CUADRO!N$4&amp;$E958),'Hoja de Trabajo para listado'!$AB$151:$BA$151,0)),0)+IFERROR(INDEX('Hoja de Trabajo para listado'!$BC$155:$CB$1048576,MATCH($A958,'Hoja de Trabajo para listado'!$BC$155:$BC$1048576,0),MATCH((CUADRO!N$4&amp;$E958),'Hoja de Trabajo para listado'!$BC$151:$CB$151,0)),0)+IFERROR(INDEX('Hoja de Trabajo para listado'!$DE$153:$DG$274,MATCH($A958,'Hoja de Trabajo para listado'!$DE$153:$DE$1048576,0),MATCH((CUADRO!N$4&amp;$E958),'Hoja de Trabajo para listado'!$DE$151:$DG$151,0)),0)+IFERROR(INDEX('Hoja de Trabajo para listado'!$CD$155:$DC$1048576,MATCH($A958,'Hoja de Trabajo para listado'!$CD$155:$CD$1048576,0),MATCH((CUADRO!N$4&amp;$E958),'Hoja de Trabajo para listado'!$CD$151:$DC$151,0)),0)</f>
        <v>0</v>
      </c>
      <c r="O958" s="245">
        <f ca="1">+IFERROR(INDEX('Hoja de Trabajo para listado'!$A$155:$Z$1048576,MATCH($A958,'Hoja de Trabajo para listado'!$A$155:$A$1048576,0),MATCH((CUADRO!O$4&amp;$E958),'Hoja de Trabajo para listado'!$A$151:$Z$151,0)),0)+IFERROR(INDEX('Hoja de Trabajo para listado'!$AB$155:$BA$1048576,MATCH($A958,'Hoja de Trabajo para listado'!$AB$155:$AB$1048576,0),MATCH((CUADRO!O$4&amp;$E958),'Hoja de Trabajo para listado'!$AB$151:$BA$151,0)),0)+IFERROR(INDEX('Hoja de Trabajo para listado'!$BC$155:$CB$1048576,MATCH($A958,'Hoja de Trabajo para listado'!$BC$155:$BC$1048576,0),MATCH((CUADRO!O$4&amp;$E958),'Hoja de Trabajo para listado'!$BC$151:$CB$151,0)),0)+IFERROR(INDEX('Hoja de Trabajo para listado'!$DE$153:$DG$274,MATCH($A958,'Hoja de Trabajo para listado'!$DE$153:$DE$1048576,0),MATCH((CUADRO!O$4&amp;$E958),'Hoja de Trabajo para listado'!$DE$151:$DG$151,0)),0)+IFERROR(INDEX('Hoja de Trabajo para listado'!$CD$155:$DC$1048576,MATCH($A958,'Hoja de Trabajo para listado'!$CD$155:$CD$1048576,0),MATCH((CUADRO!O$4&amp;$E958),'Hoja de Trabajo para listado'!$CD$151:$DC$151,0)),0)</f>
        <v>0</v>
      </c>
      <c r="P958" s="243">
        <f ca="1">+IFERROR(INDEX('Hoja de Trabajo para listado'!$A$155:$Z$1048576,MATCH($A958,'Hoja de Trabajo para listado'!$A$155:$A$1048576,0),MATCH((CUADRO!P$4&amp;$E958),'Hoja de Trabajo para listado'!$A$151:$Z$151,0)),0)+IFERROR(INDEX('Hoja de Trabajo para listado'!$AB$155:$BA$1048576,MATCH($A958,'Hoja de Trabajo para listado'!$AB$155:$AB$1048576,0),MATCH((CUADRO!P$4&amp;$E958),'Hoja de Trabajo para listado'!$AB$151:$BA$151,0)),0)+IFERROR(INDEX('Hoja de Trabajo para listado'!$BC$155:$CB$1048576,MATCH($A958,'Hoja de Trabajo para listado'!$BC$155:$BC$1048576,0),MATCH((CUADRO!P$4&amp;$E958),'Hoja de Trabajo para listado'!$BC$151:$CB$151,0)),0)+IFERROR(INDEX('Hoja de Trabajo para listado'!$DE$153:$DG$274,MATCH($A958,'Hoja de Trabajo para listado'!$DE$153:$DE$1048576,0),MATCH((CUADRO!P$4&amp;$E958),'Hoja de Trabajo para listado'!$DE$151:$DG$151,0)),0)+IFERROR(INDEX('Hoja de Trabajo para listado'!$CD$155:$DC$1048576,MATCH($A958,'Hoja de Trabajo para listado'!$CD$155:$CD$1048576,0),MATCH((CUADRO!P$4&amp;$E958),'Hoja de Trabajo para listado'!$CD$151:$DC$151,0)),0)</f>
        <v>0</v>
      </c>
      <c r="Q958" s="243">
        <f ca="1">+IFERROR(INDEX('Hoja de Trabajo para listado'!$A$155:$Z$1048576,MATCH($A958,'Hoja de Trabajo para listado'!$A$155:$A$1048576,0),MATCH((CUADRO!Q$4&amp;$E958),'Hoja de Trabajo para listado'!$A$151:$Z$151,0)),0)+IFERROR(INDEX('Hoja de Trabajo para listado'!$AB$155:$BA$1048576,MATCH($A958,'Hoja de Trabajo para listado'!$AB$155:$AB$1048576,0),MATCH((CUADRO!Q$4&amp;$E958),'Hoja de Trabajo para listado'!$AB$151:$BA$151,0)),0)+IFERROR(INDEX('Hoja de Trabajo para listado'!$BC$155:$CB$1048576,MATCH($A958,'Hoja de Trabajo para listado'!$BC$155:$BC$1048576,0),MATCH((CUADRO!Q$4&amp;$E958),'Hoja de Trabajo para listado'!$BC$151:$CB$151,0)),0)+IFERROR(INDEX('Hoja de Trabajo para listado'!$DE$153:$DG$274,MATCH($A958,'Hoja de Trabajo para listado'!$DE$153:$DE$1048576,0),MATCH((CUADRO!Q$4&amp;$E958),'Hoja de Trabajo para listado'!$DE$151:$DG$151,0)),0)+IFERROR(INDEX('Hoja de Trabajo para listado'!$CD$155:$DC$1048576,MATCH($A958,'Hoja de Trabajo para listado'!$CD$155:$CD$1048576,0),MATCH((CUADRO!Q$4&amp;$E958),'Hoja de Trabajo para listado'!$CD$151:$DC$151,0)),0)</f>
        <v>0</v>
      </c>
      <c r="R958" s="245">
        <f t="shared" ca="1" si="35"/>
        <v>0</v>
      </c>
      <c r="S958" s="259">
        <f ca="1">+R957+R958</f>
        <v>0</v>
      </c>
      <c r="T958" s="245">
        <f ca="1">+S958</f>
        <v>0</v>
      </c>
      <c r="U958" s="244">
        <f t="shared" si="36"/>
        <v>2</v>
      </c>
      <c r="V958" s="333" t="str">
        <f>+VLOOKUP(A958,bd_lista!$A$3:$E$592,5,FALSE)</f>
        <v>Gobiernos Autonomos Municipales</v>
      </c>
      <c r="W958" s="388"/>
      <c r="X958" s="242">
        <f>+VLOOKUP(A958,[4]Sheet1!$A$13:$D$744,4,FALSE)</f>
        <v>0</v>
      </c>
      <c r="Y958" s="242" t="e">
        <f>+VLOOKUP(X958,bd_lista!$A$3:$C$592,3,FALSE)</f>
        <v>#N/A</v>
      </c>
      <c r="Z958" s="292"/>
      <c r="AA958" s="293"/>
    </row>
    <row r="959" spans="1:27" customFormat="1" ht="15" hidden="1" customHeight="1">
      <c r="A959" s="32">
        <v>1711</v>
      </c>
      <c r="B959" s="392">
        <f>+A959</f>
        <v>1711</v>
      </c>
      <c r="C959" s="247" t="str">
        <f>+VLOOKUP(A959,bd_lista!$A$3:$C$592,3,FALSE)</f>
        <v>Gobierno Autónomo Municipal de San Carlos</v>
      </c>
      <c r="D959" s="389" t="str">
        <f>+C959</f>
        <v>Gobierno Autónomo Municipal de San Carlos</v>
      </c>
      <c r="E959" s="242" t="s">
        <v>1304</v>
      </c>
      <c r="F959" s="243">
        <f ca="1">+IFERROR(INDEX('Hoja de Trabajo para listado'!$A$155:$Z$1048576,MATCH($A959,'Hoja de Trabajo para listado'!$A$155:$A$1048576,0),MATCH((CUADRO!F$4&amp;$E959),'Hoja de Trabajo para listado'!$A$151:$Z$151,0)),0)+IFERROR(INDEX('Hoja de Trabajo para listado'!$AB$155:$BA$1048576,MATCH($A959,'Hoja de Trabajo para listado'!$AB$155:$AB$1048576,0),MATCH((CUADRO!F$4&amp;$E959),'Hoja de Trabajo para listado'!$AB$151:$BA$151,0)),0)+IFERROR(INDEX('Hoja de Trabajo para listado'!$BC$155:$CB$1048576,MATCH($A959,'Hoja de Trabajo para listado'!$BC$155:$BC$1048576,0),MATCH((CUADRO!F$4&amp;$E959),'Hoja de Trabajo para listado'!$BC$151:$CB$151,0)),0)+IFERROR(INDEX('Hoja de Trabajo para listado'!$DE$153:$DG$274,MATCH($A959,'Hoja de Trabajo para listado'!$DE$153:$DE$1048576,0),MATCH((CUADRO!F$4&amp;$E959),'Hoja de Trabajo para listado'!$DE$151:$DG$151,0)),0)+IFERROR(INDEX('Hoja de Trabajo para listado'!$CD$155:$DC$1048576,MATCH($A959,'Hoja de Trabajo para listado'!$CD$155:$CD$1048576,0),MATCH((CUADRO!F$4&amp;$E959),'Hoja de Trabajo para listado'!$CD$151:$DC$151,0)),0)</f>
        <v>0</v>
      </c>
      <c r="G959" s="243">
        <f ca="1">+IFERROR(INDEX('Hoja de Trabajo para listado'!$A$155:$Z$1048576,MATCH($A959,'Hoja de Trabajo para listado'!$A$155:$A$1048576,0),MATCH((CUADRO!G$4&amp;$E959),'Hoja de Trabajo para listado'!$A$151:$Z$151,0)),0)+IFERROR(INDEX('Hoja de Trabajo para listado'!$AB$155:$BA$1048576,MATCH($A959,'Hoja de Trabajo para listado'!$AB$155:$AB$1048576,0),MATCH((CUADRO!G$4&amp;$E959),'Hoja de Trabajo para listado'!$AB$151:$BA$151,0)),0)+IFERROR(INDEX('Hoja de Trabajo para listado'!$BC$155:$CB$1048576,MATCH($A959,'Hoja de Trabajo para listado'!$BC$155:$BC$1048576,0),MATCH((CUADRO!G$4&amp;$E959),'Hoja de Trabajo para listado'!$BC$151:$CB$151,0)),0)+IFERROR(INDEX('Hoja de Trabajo para listado'!$DE$153:$DG$274,MATCH($A959,'Hoja de Trabajo para listado'!$DE$153:$DE$1048576,0),MATCH((CUADRO!G$4&amp;$E959),'Hoja de Trabajo para listado'!$DE$151:$DG$151,0)),0)+IFERROR(INDEX('Hoja de Trabajo para listado'!$CD$155:$DC$1048576,MATCH($A959,'Hoja de Trabajo para listado'!$CD$155:$CD$1048576,0),MATCH((CUADRO!G$4&amp;$E959),'Hoja de Trabajo para listado'!$CD$151:$DC$151,0)),0)</f>
        <v>0</v>
      </c>
      <c r="H959" s="243">
        <f ca="1">+IFERROR(INDEX('Hoja de Trabajo para listado'!$A$155:$Z$1048576,MATCH($A959,'Hoja de Trabajo para listado'!$A$155:$A$1048576,0),MATCH((CUADRO!H$4&amp;$E959),'Hoja de Trabajo para listado'!$A$151:$Z$151,0)),0)+IFERROR(INDEX('Hoja de Trabajo para listado'!$AB$155:$BA$1048576,MATCH($A959,'Hoja de Trabajo para listado'!$AB$155:$AB$1048576,0),MATCH((CUADRO!H$4&amp;$E959),'Hoja de Trabajo para listado'!$AB$151:$BA$151,0)),0)+IFERROR(INDEX('Hoja de Trabajo para listado'!$BC$155:$CB$1048576,MATCH($A959,'Hoja de Trabajo para listado'!$BC$155:$BC$1048576,0),MATCH((CUADRO!H$4&amp;$E959),'Hoja de Trabajo para listado'!$BC$151:$CB$151,0)),0)+IFERROR(INDEX('Hoja de Trabajo para listado'!$DE$153:$DG$274,MATCH($A959,'Hoja de Trabajo para listado'!$DE$153:$DE$1048576,0),MATCH((CUADRO!H$4&amp;$E959),'Hoja de Trabajo para listado'!$DE$151:$DG$151,0)),0)+IFERROR(INDEX('Hoja de Trabajo para listado'!$CD$155:$DC$1048576,MATCH($A959,'Hoja de Trabajo para listado'!$CD$155:$CD$1048576,0),MATCH((CUADRO!H$4&amp;$E959),'Hoja de Trabajo para listado'!$CD$151:$DC$151,0)),0)</f>
        <v>0</v>
      </c>
      <c r="I959" s="243">
        <f ca="1">+IFERROR(INDEX('Hoja de Trabajo para listado'!$A$155:$Z$1048576,MATCH($A959,'Hoja de Trabajo para listado'!$A$155:$A$1048576,0),MATCH((CUADRO!I$4&amp;$E959),'Hoja de Trabajo para listado'!$A$151:$Z$151,0)),0)+IFERROR(INDEX('Hoja de Trabajo para listado'!$AB$155:$BA$1048576,MATCH($A959,'Hoja de Trabajo para listado'!$AB$155:$AB$1048576,0),MATCH((CUADRO!I$4&amp;$E959),'Hoja de Trabajo para listado'!$AB$151:$BA$151,0)),0)+IFERROR(INDEX('Hoja de Trabajo para listado'!$BC$155:$CB$1048576,MATCH($A959,'Hoja de Trabajo para listado'!$BC$155:$BC$1048576,0),MATCH((CUADRO!I$4&amp;$E959),'Hoja de Trabajo para listado'!$BC$151:$CB$151,0)),0)+IFERROR(INDEX('Hoja de Trabajo para listado'!$DE$153:$DG$274,MATCH($A959,'Hoja de Trabajo para listado'!$DE$153:$DE$1048576,0),MATCH((CUADRO!I$4&amp;$E959),'Hoja de Trabajo para listado'!$DE$151:$DG$151,0)),0)+IFERROR(INDEX('Hoja de Trabajo para listado'!$CD$155:$DC$1048576,MATCH($A959,'Hoja de Trabajo para listado'!$CD$155:$CD$1048576,0),MATCH((CUADRO!I$4&amp;$E959),'Hoja de Trabajo para listado'!$CD$151:$DC$151,0)),0)</f>
        <v>0</v>
      </c>
      <c r="J959" s="243">
        <f ca="1">+IFERROR(INDEX('Hoja de Trabajo para listado'!$A$155:$Z$1048576,MATCH($A959,'Hoja de Trabajo para listado'!$A$155:$A$1048576,0),MATCH((CUADRO!J$4&amp;$E959),'Hoja de Trabajo para listado'!$A$151:$Z$151,0)),0)+IFERROR(INDEX('Hoja de Trabajo para listado'!$AB$155:$BA$1048576,MATCH($A959,'Hoja de Trabajo para listado'!$AB$155:$AB$1048576,0),MATCH((CUADRO!J$4&amp;$E959),'Hoja de Trabajo para listado'!$AB$151:$BA$151,0)),0)+IFERROR(INDEX('Hoja de Trabajo para listado'!$BC$155:$CB$1048576,MATCH($A959,'Hoja de Trabajo para listado'!$BC$155:$BC$1048576,0),MATCH((CUADRO!J$4&amp;$E959),'Hoja de Trabajo para listado'!$BC$151:$CB$151,0)),0)+IFERROR(INDEX('Hoja de Trabajo para listado'!$DE$153:$DG$274,MATCH($A959,'Hoja de Trabajo para listado'!$DE$153:$DE$1048576,0),MATCH((CUADRO!J$4&amp;$E959),'Hoja de Trabajo para listado'!$DE$151:$DG$151,0)),0)+IFERROR(INDEX('Hoja de Trabajo para listado'!$CD$155:$DC$1048576,MATCH($A959,'Hoja de Trabajo para listado'!$CD$155:$CD$1048576,0),MATCH((CUADRO!J$4&amp;$E959),'Hoja de Trabajo para listado'!$CD$151:$DC$151,0)),0)</f>
        <v>0</v>
      </c>
      <c r="K959" s="268">
        <f ca="1">+IFERROR(INDEX('Hoja de Trabajo para listado'!$A$155:$Z$1048576,MATCH($A959,'Hoja de Trabajo para listado'!$A$155:$A$1048576,0),MATCH((CUADRO!K$4&amp;$E959),'Hoja de Trabajo para listado'!$A$151:$Z$151,0)),0)+IFERROR(INDEX('Hoja de Trabajo para listado'!$AB$155:$BA$1048576,MATCH($A959,'Hoja de Trabajo para listado'!$AB$155:$AB$1048576,0),MATCH((CUADRO!K$4&amp;$E959),'Hoja de Trabajo para listado'!$AB$151:$BA$151,0)),0)+IFERROR(INDEX('Hoja de Trabajo para listado'!$BC$155:$CB$1048576,MATCH($A959,'Hoja de Trabajo para listado'!$BC$155:$BC$1048576,0),MATCH((CUADRO!K$4&amp;$E959),'Hoja de Trabajo para listado'!$BC$151:$CB$151,0)),0)+IFERROR(INDEX('Hoja de Trabajo para listado'!$DE$153:$DG$274,MATCH($A959,'Hoja de Trabajo para listado'!$DE$153:$DE$1048576,0),MATCH((CUADRO!K$4&amp;$E959),'Hoja de Trabajo para listado'!$DE$151:$DG$151,0)),0)+IFERROR(INDEX('Hoja de Trabajo para listado'!$CD$155:$DC$1048576,MATCH($A959,'Hoja de Trabajo para listado'!$CD$155:$CD$1048576,0),MATCH((CUADRO!K$4&amp;$E959),'Hoja de Trabajo para listado'!$CD$151:$DC$151,0)),0)</f>
        <v>0</v>
      </c>
      <c r="L959" s="243">
        <f ca="1">+IFERROR(INDEX('Hoja de Trabajo para listado'!$A$155:$Z$1048576,MATCH($A959,'Hoja de Trabajo para listado'!$A$155:$A$1048576,0),MATCH((CUADRO!L$4&amp;$E959),'Hoja de Trabajo para listado'!$A$151:$Z$151,0)),0)+IFERROR(INDEX('Hoja de Trabajo para listado'!$AB$155:$BA$1048576,MATCH($A959,'Hoja de Trabajo para listado'!$AB$155:$AB$1048576,0),MATCH((CUADRO!L$4&amp;$E959),'Hoja de Trabajo para listado'!$AB$151:$BA$151,0)),0)+IFERROR(INDEX('Hoja de Trabajo para listado'!$BC$155:$CB$1048576,MATCH($A959,'Hoja de Trabajo para listado'!$BC$155:$BC$1048576,0),MATCH((CUADRO!L$4&amp;$E959),'Hoja de Trabajo para listado'!$BC$151:$CB$151,0)),0)+IFERROR(INDEX('Hoja de Trabajo para listado'!$DE$153:$DG$274,MATCH($A959,'Hoja de Trabajo para listado'!$DE$153:$DE$1048576,0),MATCH((CUADRO!L$4&amp;$E959),'Hoja de Trabajo para listado'!$DE$151:$DG$151,0)),0)+IFERROR(INDEX('Hoja de Trabajo para listado'!$CD$155:$DC$1048576,MATCH($A959,'Hoja de Trabajo para listado'!$CD$155:$CD$1048576,0),MATCH((CUADRO!L$4&amp;$E959),'Hoja de Trabajo para listado'!$CD$151:$DC$151,0)),0)</f>
        <v>0</v>
      </c>
      <c r="M959" s="243">
        <f ca="1">+IFERROR(INDEX('Hoja de Trabajo para listado'!$A$155:$Z$1048576,MATCH($A959,'Hoja de Trabajo para listado'!$A$155:$A$1048576,0),MATCH((CUADRO!M$4&amp;$E959),'Hoja de Trabajo para listado'!$A$151:$Z$151,0)),0)+IFERROR(INDEX('Hoja de Trabajo para listado'!$AB$155:$BA$1048576,MATCH($A959,'Hoja de Trabajo para listado'!$AB$155:$AB$1048576,0),MATCH((CUADRO!M$4&amp;$E959),'Hoja de Trabajo para listado'!$AB$151:$BA$151,0)),0)+IFERROR(INDEX('Hoja de Trabajo para listado'!$BC$155:$CB$1048576,MATCH($A959,'Hoja de Trabajo para listado'!$BC$155:$BC$1048576,0),MATCH((CUADRO!M$4&amp;$E959),'Hoja de Trabajo para listado'!$BC$151:$CB$151,0)),0)+IFERROR(INDEX('Hoja de Trabajo para listado'!$DE$153:$DG$274,MATCH($A959,'Hoja de Trabajo para listado'!$DE$153:$DE$1048576,0),MATCH((CUADRO!M$4&amp;$E959),'Hoja de Trabajo para listado'!$DE$151:$DG$151,0)),0)+IFERROR(INDEX('Hoja de Trabajo para listado'!$CD$155:$DC$1048576,MATCH($A959,'Hoja de Trabajo para listado'!$CD$155:$CD$1048576,0),MATCH((CUADRO!M$4&amp;$E959),'Hoja de Trabajo para listado'!$CD$151:$DC$151,0)),0)</f>
        <v>0</v>
      </c>
      <c r="N959" s="243">
        <f ca="1">+IFERROR(INDEX('Hoja de Trabajo para listado'!$A$155:$Z$1048576,MATCH($A959,'Hoja de Trabajo para listado'!$A$155:$A$1048576,0),MATCH((CUADRO!N$4&amp;$E959),'Hoja de Trabajo para listado'!$A$151:$Z$151,0)),0)+IFERROR(INDEX('Hoja de Trabajo para listado'!$AB$155:$BA$1048576,MATCH($A959,'Hoja de Trabajo para listado'!$AB$155:$AB$1048576,0),MATCH((CUADRO!N$4&amp;$E959),'Hoja de Trabajo para listado'!$AB$151:$BA$151,0)),0)+IFERROR(INDEX('Hoja de Trabajo para listado'!$BC$155:$CB$1048576,MATCH($A959,'Hoja de Trabajo para listado'!$BC$155:$BC$1048576,0),MATCH((CUADRO!N$4&amp;$E959),'Hoja de Trabajo para listado'!$BC$151:$CB$151,0)),0)+IFERROR(INDEX('Hoja de Trabajo para listado'!$DE$153:$DG$274,MATCH($A959,'Hoja de Trabajo para listado'!$DE$153:$DE$1048576,0),MATCH((CUADRO!N$4&amp;$E959),'Hoja de Trabajo para listado'!$DE$151:$DG$151,0)),0)+IFERROR(INDEX('Hoja de Trabajo para listado'!$CD$155:$DC$1048576,MATCH($A959,'Hoja de Trabajo para listado'!$CD$155:$CD$1048576,0),MATCH((CUADRO!N$4&amp;$E959),'Hoja de Trabajo para listado'!$CD$151:$DC$151,0)),0)</f>
        <v>0</v>
      </c>
      <c r="O959" s="243">
        <f ca="1">+IFERROR(INDEX('Hoja de Trabajo para listado'!$A$155:$Z$1048576,MATCH($A959,'Hoja de Trabajo para listado'!$A$155:$A$1048576,0),MATCH((CUADRO!O$4&amp;$E959),'Hoja de Trabajo para listado'!$A$151:$Z$151,0)),0)+IFERROR(INDEX('Hoja de Trabajo para listado'!$AB$155:$BA$1048576,MATCH($A959,'Hoja de Trabajo para listado'!$AB$155:$AB$1048576,0),MATCH((CUADRO!O$4&amp;$E959),'Hoja de Trabajo para listado'!$AB$151:$BA$151,0)),0)+IFERROR(INDEX('Hoja de Trabajo para listado'!$BC$155:$CB$1048576,MATCH($A959,'Hoja de Trabajo para listado'!$BC$155:$BC$1048576,0),MATCH((CUADRO!O$4&amp;$E959),'Hoja de Trabajo para listado'!$BC$151:$CB$151,0)),0)+IFERROR(INDEX('Hoja de Trabajo para listado'!$DE$153:$DG$274,MATCH($A959,'Hoja de Trabajo para listado'!$DE$153:$DE$1048576,0),MATCH((CUADRO!O$4&amp;$E959),'Hoja de Trabajo para listado'!$DE$151:$DG$151,0)),0)+IFERROR(INDEX('Hoja de Trabajo para listado'!$CD$155:$DC$1048576,MATCH($A959,'Hoja de Trabajo para listado'!$CD$155:$CD$1048576,0),MATCH((CUADRO!O$4&amp;$E959),'Hoja de Trabajo para listado'!$CD$151:$DC$151,0)),0)</f>
        <v>0</v>
      </c>
      <c r="P959" s="243">
        <f ca="1">+IFERROR(INDEX('Hoja de Trabajo para listado'!$A$155:$Z$1048576,MATCH($A959,'Hoja de Trabajo para listado'!$A$155:$A$1048576,0),MATCH((CUADRO!P$4&amp;$E959),'Hoja de Trabajo para listado'!$A$151:$Z$151,0)),0)+IFERROR(INDEX('Hoja de Trabajo para listado'!$AB$155:$BA$1048576,MATCH($A959,'Hoja de Trabajo para listado'!$AB$155:$AB$1048576,0),MATCH((CUADRO!P$4&amp;$E959),'Hoja de Trabajo para listado'!$AB$151:$BA$151,0)),0)+IFERROR(INDEX('Hoja de Trabajo para listado'!$BC$155:$CB$1048576,MATCH($A959,'Hoja de Trabajo para listado'!$BC$155:$BC$1048576,0),MATCH((CUADRO!P$4&amp;$E959),'Hoja de Trabajo para listado'!$BC$151:$CB$151,0)),0)+IFERROR(INDEX('Hoja de Trabajo para listado'!$DE$153:$DG$274,MATCH($A959,'Hoja de Trabajo para listado'!$DE$153:$DE$1048576,0),MATCH((CUADRO!P$4&amp;$E959),'Hoja de Trabajo para listado'!$DE$151:$DG$151,0)),0)+IFERROR(INDEX('Hoja de Trabajo para listado'!$CD$155:$DC$1048576,MATCH($A959,'Hoja de Trabajo para listado'!$CD$155:$CD$1048576,0),MATCH((CUADRO!P$4&amp;$E959),'Hoja de Trabajo para listado'!$CD$151:$DC$151,0)),0)</f>
        <v>0</v>
      </c>
      <c r="Q959" s="243">
        <f ca="1">+IFERROR(INDEX('Hoja de Trabajo para listado'!$A$155:$Z$1048576,MATCH($A959,'Hoja de Trabajo para listado'!$A$155:$A$1048576,0),MATCH((CUADRO!Q$4&amp;$E959),'Hoja de Trabajo para listado'!$A$151:$Z$151,0)),0)+IFERROR(INDEX('Hoja de Trabajo para listado'!$AB$155:$BA$1048576,MATCH($A959,'Hoja de Trabajo para listado'!$AB$155:$AB$1048576,0),MATCH((CUADRO!Q$4&amp;$E959),'Hoja de Trabajo para listado'!$AB$151:$BA$151,0)),0)+IFERROR(INDEX('Hoja de Trabajo para listado'!$BC$155:$CB$1048576,MATCH($A959,'Hoja de Trabajo para listado'!$BC$155:$BC$1048576,0),MATCH((CUADRO!Q$4&amp;$E959),'Hoja de Trabajo para listado'!$BC$151:$CB$151,0)),0)+IFERROR(INDEX('Hoja de Trabajo para listado'!$DE$153:$DG$274,MATCH($A959,'Hoja de Trabajo para listado'!$DE$153:$DE$1048576,0),MATCH((CUADRO!Q$4&amp;$E959),'Hoja de Trabajo para listado'!$DE$151:$DG$151,0)),0)+IFERROR(INDEX('Hoja de Trabajo para listado'!$CD$155:$DC$1048576,MATCH($A959,'Hoja de Trabajo para listado'!$CD$155:$CD$1048576,0),MATCH((CUADRO!Q$4&amp;$E959),'Hoja de Trabajo para listado'!$CD$151:$DC$151,0)),0)</f>
        <v>0</v>
      </c>
      <c r="R959" s="243">
        <f t="shared" ca="1" si="35"/>
        <v>0</v>
      </c>
      <c r="S959" s="249"/>
      <c r="T959" s="243">
        <f ca="1">+T960</f>
        <v>0</v>
      </c>
      <c r="U959" s="242">
        <f t="shared" si="36"/>
        <v>1</v>
      </c>
      <c r="V959" s="333" t="str">
        <f>+VLOOKUP(A959,bd_lista!$A$3:$E$592,5,FALSE)</f>
        <v>Gobiernos Autonomos Municipales</v>
      </c>
      <c r="W959" s="387" t="str">
        <f>+V959</f>
        <v>Gobiernos Autonomos Municipales</v>
      </c>
      <c r="X959" s="242">
        <f>+VLOOKUP(A959,[4]Sheet1!$A$13:$D$744,4,FALSE)</f>
        <v>0</v>
      </c>
      <c r="Y959" s="242" t="e">
        <f>+VLOOKUP(X959,bd_lista!$A$3:$C$592,3,FALSE)</f>
        <v>#N/A</v>
      </c>
      <c r="Z959" s="294">
        <f>+X959</f>
        <v>0</v>
      </c>
      <c r="AA959" s="295" t="e">
        <f>+Y959</f>
        <v>#N/A</v>
      </c>
    </row>
    <row r="960" spans="1:27" customFormat="1" ht="15" hidden="1" customHeight="1">
      <c r="A960" s="32">
        <v>1711</v>
      </c>
      <c r="B960" s="393"/>
      <c r="C960" s="247" t="str">
        <f>+VLOOKUP(A960,bd_lista!$A$3:$C$592,3,FALSE)</f>
        <v>Gobierno Autónomo Municipal de San Carlos</v>
      </c>
      <c r="D960" s="390"/>
      <c r="E960" s="244" t="s">
        <v>1305</v>
      </c>
      <c r="F960" s="245">
        <f ca="1">+IFERROR(INDEX('Hoja de Trabajo para listado'!$A$155:$Z$1048576,MATCH($A960,'Hoja de Trabajo para listado'!$A$155:$A$1048576,0),MATCH((CUADRO!F$4&amp;$E960),'Hoja de Trabajo para listado'!$A$151:$Z$151,0)),0)+IFERROR(INDEX('Hoja de Trabajo para listado'!$AB$155:$BA$1048576,MATCH($A960,'Hoja de Trabajo para listado'!$AB$155:$AB$1048576,0),MATCH((CUADRO!F$4&amp;$E960),'Hoja de Trabajo para listado'!$AB$151:$BA$151,0)),0)+IFERROR(INDEX('Hoja de Trabajo para listado'!$BC$155:$CB$1048576,MATCH($A960,'Hoja de Trabajo para listado'!$BC$155:$BC$1048576,0),MATCH((CUADRO!F$4&amp;$E960),'Hoja de Trabajo para listado'!$BC$151:$CB$151,0)),0)+IFERROR(INDEX('Hoja de Trabajo para listado'!$DE$153:$DG$274,MATCH($A960,'Hoja de Trabajo para listado'!$DE$153:$DE$1048576,0),MATCH((CUADRO!F$4&amp;$E960),'Hoja de Trabajo para listado'!$DE$151:$DG$151,0)),0)+IFERROR(INDEX('Hoja de Trabajo para listado'!$CD$155:$DC$1048576,MATCH($A960,'Hoja de Trabajo para listado'!$CD$155:$CD$1048576,0),MATCH((CUADRO!F$4&amp;$E960),'Hoja de Trabajo para listado'!$CD$151:$DC$151,0)),0)</f>
        <v>0</v>
      </c>
      <c r="G960" s="245">
        <f ca="1">+IFERROR(INDEX('Hoja de Trabajo para listado'!$A$155:$Z$1048576,MATCH($A960,'Hoja de Trabajo para listado'!$A$155:$A$1048576,0),MATCH((CUADRO!G$4&amp;$E960),'Hoja de Trabajo para listado'!$A$151:$Z$151,0)),0)+IFERROR(INDEX('Hoja de Trabajo para listado'!$AB$155:$BA$1048576,MATCH($A960,'Hoja de Trabajo para listado'!$AB$155:$AB$1048576,0),MATCH((CUADRO!G$4&amp;$E960),'Hoja de Trabajo para listado'!$AB$151:$BA$151,0)),0)+IFERROR(INDEX('Hoja de Trabajo para listado'!$BC$155:$CB$1048576,MATCH($A960,'Hoja de Trabajo para listado'!$BC$155:$BC$1048576,0),MATCH((CUADRO!G$4&amp;$E960),'Hoja de Trabajo para listado'!$BC$151:$CB$151,0)),0)+IFERROR(INDEX('Hoja de Trabajo para listado'!$DE$153:$DG$274,MATCH($A960,'Hoja de Trabajo para listado'!$DE$153:$DE$1048576,0),MATCH((CUADRO!G$4&amp;$E960),'Hoja de Trabajo para listado'!$DE$151:$DG$151,0)),0)+IFERROR(INDEX('Hoja de Trabajo para listado'!$CD$155:$DC$1048576,MATCH($A960,'Hoja de Trabajo para listado'!$CD$155:$CD$1048576,0),MATCH((CUADRO!G$4&amp;$E960),'Hoja de Trabajo para listado'!$CD$151:$DC$151,0)),0)</f>
        <v>0</v>
      </c>
      <c r="H960" s="245">
        <f ca="1">+IFERROR(INDEX('Hoja de Trabajo para listado'!$A$155:$Z$1048576,MATCH($A960,'Hoja de Trabajo para listado'!$A$155:$A$1048576,0),MATCH((CUADRO!H$4&amp;$E960),'Hoja de Trabajo para listado'!$A$151:$Z$151,0)),0)+IFERROR(INDEX('Hoja de Trabajo para listado'!$AB$155:$BA$1048576,MATCH($A960,'Hoja de Trabajo para listado'!$AB$155:$AB$1048576,0),MATCH((CUADRO!H$4&amp;$E960),'Hoja de Trabajo para listado'!$AB$151:$BA$151,0)),0)+IFERROR(INDEX('Hoja de Trabajo para listado'!$BC$155:$CB$1048576,MATCH($A960,'Hoja de Trabajo para listado'!$BC$155:$BC$1048576,0),MATCH((CUADRO!H$4&amp;$E960),'Hoja de Trabajo para listado'!$BC$151:$CB$151,0)),0)+IFERROR(INDEX('Hoja de Trabajo para listado'!$DE$153:$DG$274,MATCH($A960,'Hoja de Trabajo para listado'!$DE$153:$DE$1048576,0),MATCH((CUADRO!H$4&amp;$E960),'Hoja de Trabajo para listado'!$DE$151:$DG$151,0)),0)+IFERROR(INDEX('Hoja de Trabajo para listado'!$CD$155:$DC$1048576,MATCH($A960,'Hoja de Trabajo para listado'!$CD$155:$CD$1048576,0),MATCH((CUADRO!H$4&amp;$E960),'Hoja de Trabajo para listado'!$CD$151:$DC$151,0)),0)</f>
        <v>0</v>
      </c>
      <c r="I960" s="245">
        <f ca="1">+IFERROR(INDEX('Hoja de Trabajo para listado'!$A$155:$Z$1048576,MATCH($A960,'Hoja de Trabajo para listado'!$A$155:$A$1048576,0),MATCH((CUADRO!I$4&amp;$E960),'Hoja de Trabajo para listado'!$A$151:$Z$151,0)),0)+IFERROR(INDEX('Hoja de Trabajo para listado'!$AB$155:$BA$1048576,MATCH($A960,'Hoja de Trabajo para listado'!$AB$155:$AB$1048576,0),MATCH((CUADRO!I$4&amp;$E960),'Hoja de Trabajo para listado'!$AB$151:$BA$151,0)),0)+IFERROR(INDEX('Hoja de Trabajo para listado'!$BC$155:$CB$1048576,MATCH($A960,'Hoja de Trabajo para listado'!$BC$155:$BC$1048576,0),MATCH((CUADRO!I$4&amp;$E960),'Hoja de Trabajo para listado'!$BC$151:$CB$151,0)),0)+IFERROR(INDEX('Hoja de Trabajo para listado'!$DE$153:$DG$274,MATCH($A960,'Hoja de Trabajo para listado'!$DE$153:$DE$1048576,0),MATCH((CUADRO!I$4&amp;$E960),'Hoja de Trabajo para listado'!$DE$151:$DG$151,0)),0)+IFERROR(INDEX('Hoja de Trabajo para listado'!$CD$155:$DC$1048576,MATCH($A960,'Hoja de Trabajo para listado'!$CD$155:$CD$1048576,0),MATCH((CUADRO!I$4&amp;$E960),'Hoja de Trabajo para listado'!$CD$151:$DC$151,0)),0)</f>
        <v>0</v>
      </c>
      <c r="J960" s="245">
        <f ca="1">+IFERROR(INDEX('Hoja de Trabajo para listado'!$A$155:$Z$1048576,MATCH($A960,'Hoja de Trabajo para listado'!$A$155:$A$1048576,0),MATCH((CUADRO!J$4&amp;$E960),'Hoja de Trabajo para listado'!$A$151:$Z$151,0)),0)+IFERROR(INDEX('Hoja de Trabajo para listado'!$AB$155:$BA$1048576,MATCH($A960,'Hoja de Trabajo para listado'!$AB$155:$AB$1048576,0),MATCH((CUADRO!J$4&amp;$E960),'Hoja de Trabajo para listado'!$AB$151:$BA$151,0)),0)+IFERROR(INDEX('Hoja de Trabajo para listado'!$BC$155:$CB$1048576,MATCH($A960,'Hoja de Trabajo para listado'!$BC$155:$BC$1048576,0),MATCH((CUADRO!J$4&amp;$E960),'Hoja de Trabajo para listado'!$BC$151:$CB$151,0)),0)+IFERROR(INDEX('Hoja de Trabajo para listado'!$DE$153:$DG$274,MATCH($A960,'Hoja de Trabajo para listado'!$DE$153:$DE$1048576,0),MATCH((CUADRO!J$4&amp;$E960),'Hoja de Trabajo para listado'!$DE$151:$DG$151,0)),0)+IFERROR(INDEX('Hoja de Trabajo para listado'!$CD$155:$DC$1048576,MATCH($A960,'Hoja de Trabajo para listado'!$CD$155:$CD$1048576,0),MATCH((CUADRO!J$4&amp;$E960),'Hoja de Trabajo para listado'!$CD$151:$DC$151,0)),0)</f>
        <v>0</v>
      </c>
      <c r="K960" s="245">
        <f ca="1">+IFERROR(INDEX('Hoja de Trabajo para listado'!$A$155:$Z$1048576,MATCH($A960,'Hoja de Trabajo para listado'!$A$155:$A$1048576,0),MATCH((CUADRO!K$4&amp;$E960),'Hoja de Trabajo para listado'!$A$151:$Z$151,0)),0)+IFERROR(INDEX('Hoja de Trabajo para listado'!$AB$155:$BA$1048576,MATCH($A960,'Hoja de Trabajo para listado'!$AB$155:$AB$1048576,0),MATCH((CUADRO!K$4&amp;$E960),'Hoja de Trabajo para listado'!$AB$151:$BA$151,0)),0)+IFERROR(INDEX('Hoja de Trabajo para listado'!$BC$155:$CB$1048576,MATCH($A960,'Hoja de Trabajo para listado'!$BC$155:$BC$1048576,0),MATCH((CUADRO!K$4&amp;$E960),'Hoja de Trabajo para listado'!$BC$151:$CB$151,0)),0)+IFERROR(INDEX('Hoja de Trabajo para listado'!$DE$153:$DG$274,MATCH($A960,'Hoja de Trabajo para listado'!$DE$153:$DE$1048576,0),MATCH((CUADRO!K$4&amp;$E960),'Hoja de Trabajo para listado'!$DE$151:$DG$151,0)),0)+IFERROR(INDEX('Hoja de Trabajo para listado'!$CD$155:$DC$1048576,MATCH($A960,'Hoja de Trabajo para listado'!$CD$155:$CD$1048576,0),MATCH((CUADRO!K$4&amp;$E960),'Hoja de Trabajo para listado'!$CD$151:$DC$151,0)),0)</f>
        <v>0</v>
      </c>
      <c r="L960" s="245">
        <f ca="1">+IFERROR(INDEX('Hoja de Trabajo para listado'!$A$155:$Z$1048576,MATCH($A960,'Hoja de Trabajo para listado'!$A$155:$A$1048576,0),MATCH((CUADRO!L$4&amp;$E960),'Hoja de Trabajo para listado'!$A$151:$Z$151,0)),0)+IFERROR(INDEX('Hoja de Trabajo para listado'!$AB$155:$BA$1048576,MATCH($A960,'Hoja de Trabajo para listado'!$AB$155:$AB$1048576,0),MATCH((CUADRO!L$4&amp;$E960),'Hoja de Trabajo para listado'!$AB$151:$BA$151,0)),0)+IFERROR(INDEX('Hoja de Trabajo para listado'!$BC$155:$CB$1048576,MATCH($A960,'Hoja de Trabajo para listado'!$BC$155:$BC$1048576,0),MATCH((CUADRO!L$4&amp;$E960),'Hoja de Trabajo para listado'!$BC$151:$CB$151,0)),0)+IFERROR(INDEX('Hoja de Trabajo para listado'!$DE$153:$DG$274,MATCH($A960,'Hoja de Trabajo para listado'!$DE$153:$DE$1048576,0),MATCH((CUADRO!L$4&amp;$E960),'Hoja de Trabajo para listado'!$DE$151:$DG$151,0)),0)+IFERROR(INDEX('Hoja de Trabajo para listado'!$CD$155:$DC$1048576,MATCH($A960,'Hoja de Trabajo para listado'!$CD$155:$CD$1048576,0),MATCH((CUADRO!L$4&amp;$E960),'Hoja de Trabajo para listado'!$CD$151:$DC$151,0)),0)</f>
        <v>0</v>
      </c>
      <c r="M960" s="245">
        <f ca="1">+IFERROR(INDEX('Hoja de Trabajo para listado'!$A$155:$Z$1048576,MATCH($A960,'Hoja de Trabajo para listado'!$A$155:$A$1048576,0),MATCH((CUADRO!M$4&amp;$E960),'Hoja de Trabajo para listado'!$A$151:$Z$151,0)),0)+IFERROR(INDEX('Hoja de Trabajo para listado'!$AB$155:$BA$1048576,MATCH($A960,'Hoja de Trabajo para listado'!$AB$155:$AB$1048576,0),MATCH((CUADRO!M$4&amp;$E960),'Hoja de Trabajo para listado'!$AB$151:$BA$151,0)),0)+IFERROR(INDEX('Hoja de Trabajo para listado'!$BC$155:$CB$1048576,MATCH($A960,'Hoja de Trabajo para listado'!$BC$155:$BC$1048576,0),MATCH((CUADRO!M$4&amp;$E960),'Hoja de Trabajo para listado'!$BC$151:$CB$151,0)),0)+IFERROR(INDEX('Hoja de Trabajo para listado'!$DE$153:$DG$274,MATCH($A960,'Hoja de Trabajo para listado'!$DE$153:$DE$1048576,0),MATCH((CUADRO!M$4&amp;$E960),'Hoja de Trabajo para listado'!$DE$151:$DG$151,0)),0)+IFERROR(INDEX('Hoja de Trabajo para listado'!$CD$155:$DC$1048576,MATCH($A960,'Hoja de Trabajo para listado'!$CD$155:$CD$1048576,0),MATCH((CUADRO!M$4&amp;$E960),'Hoja de Trabajo para listado'!$CD$151:$DC$151,0)),0)</f>
        <v>0</v>
      </c>
      <c r="N960" s="245">
        <f ca="1">+IFERROR(INDEX('Hoja de Trabajo para listado'!$A$155:$Z$1048576,MATCH($A960,'Hoja de Trabajo para listado'!$A$155:$A$1048576,0),MATCH((CUADRO!N$4&amp;$E960),'Hoja de Trabajo para listado'!$A$151:$Z$151,0)),0)+IFERROR(INDEX('Hoja de Trabajo para listado'!$AB$155:$BA$1048576,MATCH($A960,'Hoja de Trabajo para listado'!$AB$155:$AB$1048576,0),MATCH((CUADRO!N$4&amp;$E960),'Hoja de Trabajo para listado'!$AB$151:$BA$151,0)),0)+IFERROR(INDEX('Hoja de Trabajo para listado'!$BC$155:$CB$1048576,MATCH($A960,'Hoja de Trabajo para listado'!$BC$155:$BC$1048576,0),MATCH((CUADRO!N$4&amp;$E960),'Hoja de Trabajo para listado'!$BC$151:$CB$151,0)),0)+IFERROR(INDEX('Hoja de Trabajo para listado'!$DE$153:$DG$274,MATCH($A960,'Hoja de Trabajo para listado'!$DE$153:$DE$1048576,0),MATCH((CUADRO!N$4&amp;$E960),'Hoja de Trabajo para listado'!$DE$151:$DG$151,0)),0)+IFERROR(INDEX('Hoja de Trabajo para listado'!$CD$155:$DC$1048576,MATCH($A960,'Hoja de Trabajo para listado'!$CD$155:$CD$1048576,0),MATCH((CUADRO!N$4&amp;$E960),'Hoja de Trabajo para listado'!$CD$151:$DC$151,0)),0)</f>
        <v>0</v>
      </c>
      <c r="O960" s="245">
        <f ca="1">+IFERROR(INDEX('Hoja de Trabajo para listado'!$A$155:$Z$1048576,MATCH($A960,'Hoja de Trabajo para listado'!$A$155:$A$1048576,0),MATCH((CUADRO!O$4&amp;$E960),'Hoja de Trabajo para listado'!$A$151:$Z$151,0)),0)+IFERROR(INDEX('Hoja de Trabajo para listado'!$AB$155:$BA$1048576,MATCH($A960,'Hoja de Trabajo para listado'!$AB$155:$AB$1048576,0),MATCH((CUADRO!O$4&amp;$E960),'Hoja de Trabajo para listado'!$AB$151:$BA$151,0)),0)+IFERROR(INDEX('Hoja de Trabajo para listado'!$BC$155:$CB$1048576,MATCH($A960,'Hoja de Trabajo para listado'!$BC$155:$BC$1048576,0),MATCH((CUADRO!O$4&amp;$E960),'Hoja de Trabajo para listado'!$BC$151:$CB$151,0)),0)+IFERROR(INDEX('Hoja de Trabajo para listado'!$DE$153:$DG$274,MATCH($A960,'Hoja de Trabajo para listado'!$DE$153:$DE$1048576,0),MATCH((CUADRO!O$4&amp;$E960),'Hoja de Trabajo para listado'!$DE$151:$DG$151,0)),0)+IFERROR(INDEX('Hoja de Trabajo para listado'!$CD$155:$DC$1048576,MATCH($A960,'Hoja de Trabajo para listado'!$CD$155:$CD$1048576,0),MATCH((CUADRO!O$4&amp;$E960),'Hoja de Trabajo para listado'!$CD$151:$DC$151,0)),0)</f>
        <v>0</v>
      </c>
      <c r="P960" s="245">
        <f ca="1">+IFERROR(INDEX('Hoja de Trabajo para listado'!$A$155:$Z$1048576,MATCH($A960,'Hoja de Trabajo para listado'!$A$155:$A$1048576,0),MATCH((CUADRO!P$4&amp;$E960),'Hoja de Trabajo para listado'!$A$151:$Z$151,0)),0)+IFERROR(INDEX('Hoja de Trabajo para listado'!$AB$155:$BA$1048576,MATCH($A960,'Hoja de Trabajo para listado'!$AB$155:$AB$1048576,0),MATCH((CUADRO!P$4&amp;$E960),'Hoja de Trabajo para listado'!$AB$151:$BA$151,0)),0)+IFERROR(INDEX('Hoja de Trabajo para listado'!$BC$155:$CB$1048576,MATCH($A960,'Hoja de Trabajo para listado'!$BC$155:$BC$1048576,0),MATCH((CUADRO!P$4&amp;$E960),'Hoja de Trabajo para listado'!$BC$151:$CB$151,0)),0)+IFERROR(INDEX('Hoja de Trabajo para listado'!$DE$153:$DG$274,MATCH($A960,'Hoja de Trabajo para listado'!$DE$153:$DE$1048576,0),MATCH((CUADRO!P$4&amp;$E960),'Hoja de Trabajo para listado'!$DE$151:$DG$151,0)),0)+IFERROR(INDEX('Hoja de Trabajo para listado'!$CD$155:$DC$1048576,MATCH($A960,'Hoja de Trabajo para listado'!$CD$155:$CD$1048576,0),MATCH((CUADRO!P$4&amp;$E960),'Hoja de Trabajo para listado'!$CD$151:$DC$151,0)),0)</f>
        <v>0</v>
      </c>
      <c r="Q960" s="245">
        <f ca="1">+IFERROR(INDEX('Hoja de Trabajo para listado'!$A$155:$Z$1048576,MATCH($A960,'Hoja de Trabajo para listado'!$A$155:$A$1048576,0),MATCH((CUADRO!Q$4&amp;$E960),'Hoja de Trabajo para listado'!$A$151:$Z$151,0)),0)+IFERROR(INDEX('Hoja de Trabajo para listado'!$AB$155:$BA$1048576,MATCH($A960,'Hoja de Trabajo para listado'!$AB$155:$AB$1048576,0),MATCH((CUADRO!Q$4&amp;$E960),'Hoja de Trabajo para listado'!$AB$151:$BA$151,0)),0)+IFERROR(INDEX('Hoja de Trabajo para listado'!$BC$155:$CB$1048576,MATCH($A960,'Hoja de Trabajo para listado'!$BC$155:$BC$1048576,0),MATCH((CUADRO!Q$4&amp;$E960),'Hoja de Trabajo para listado'!$BC$151:$CB$151,0)),0)+IFERROR(INDEX('Hoja de Trabajo para listado'!$DE$153:$DG$274,MATCH($A960,'Hoja de Trabajo para listado'!$DE$153:$DE$1048576,0),MATCH((CUADRO!Q$4&amp;$E960),'Hoja de Trabajo para listado'!$DE$151:$DG$151,0)),0)+IFERROR(INDEX('Hoja de Trabajo para listado'!$CD$155:$DC$1048576,MATCH($A960,'Hoja de Trabajo para listado'!$CD$155:$CD$1048576,0),MATCH((CUADRO!Q$4&amp;$E960),'Hoja de Trabajo para listado'!$CD$151:$DC$151,0)),0)</f>
        <v>0</v>
      </c>
      <c r="R960" s="245">
        <f t="shared" ca="1" si="35"/>
        <v>0</v>
      </c>
      <c r="S960" s="259">
        <f ca="1">+R959+R960</f>
        <v>0</v>
      </c>
      <c r="T960" s="245">
        <f ca="1">+S960</f>
        <v>0</v>
      </c>
      <c r="U960" s="244">
        <f t="shared" si="36"/>
        <v>2</v>
      </c>
      <c r="V960" s="333" t="str">
        <f>+VLOOKUP(A960,bd_lista!$A$3:$E$592,5,FALSE)</f>
        <v>Gobiernos Autonomos Municipales</v>
      </c>
      <c r="W960" s="388"/>
      <c r="X960" s="242">
        <f>+VLOOKUP(A960,[4]Sheet1!$A$13:$D$744,4,FALSE)</f>
        <v>0</v>
      </c>
      <c r="Y960" s="242" t="e">
        <f>+VLOOKUP(X960,bd_lista!$A$3:$C$592,3,FALSE)</f>
        <v>#N/A</v>
      </c>
      <c r="Z960" s="292"/>
      <c r="AA960" s="293"/>
    </row>
    <row r="961" spans="1:27" customFormat="1" ht="15" hidden="1" customHeight="1">
      <c r="A961" s="32">
        <v>1712</v>
      </c>
      <c r="B961" s="392">
        <f>+A961</f>
        <v>1712</v>
      </c>
      <c r="C961" s="247" t="str">
        <f>+VLOOKUP(A961,bd_lista!$A$3:$C$592,3,FALSE)</f>
        <v>Gobierno Autónomo Municipal de Yapacaní</v>
      </c>
      <c r="D961" s="389" t="str">
        <f>+C961</f>
        <v>Gobierno Autónomo Municipal de Yapacaní</v>
      </c>
      <c r="E961" s="242" t="s">
        <v>1304</v>
      </c>
      <c r="F961" s="243">
        <f ca="1">+IFERROR(INDEX('Hoja de Trabajo para listado'!$A$155:$Z$1048576,MATCH($A961,'Hoja de Trabajo para listado'!$A$155:$A$1048576,0),MATCH((CUADRO!F$4&amp;$E961),'Hoja de Trabajo para listado'!$A$151:$Z$151,0)),0)+IFERROR(INDEX('Hoja de Trabajo para listado'!$AB$155:$BA$1048576,MATCH($A961,'Hoja de Trabajo para listado'!$AB$155:$AB$1048576,0),MATCH((CUADRO!F$4&amp;$E961),'Hoja de Trabajo para listado'!$AB$151:$BA$151,0)),0)+IFERROR(INDEX('Hoja de Trabajo para listado'!$BC$155:$CB$1048576,MATCH($A961,'Hoja de Trabajo para listado'!$BC$155:$BC$1048576,0),MATCH((CUADRO!F$4&amp;$E961),'Hoja de Trabajo para listado'!$BC$151:$CB$151,0)),0)+IFERROR(INDEX('Hoja de Trabajo para listado'!$DE$153:$DG$274,MATCH($A961,'Hoja de Trabajo para listado'!$DE$153:$DE$1048576,0),MATCH((CUADRO!F$4&amp;$E961),'Hoja de Trabajo para listado'!$DE$151:$DG$151,0)),0)+IFERROR(INDEX('Hoja de Trabajo para listado'!$CD$155:$DC$1048576,MATCH($A961,'Hoja de Trabajo para listado'!$CD$155:$CD$1048576,0),MATCH((CUADRO!F$4&amp;$E961),'Hoja de Trabajo para listado'!$CD$151:$DC$151,0)),0)</f>
        <v>0</v>
      </c>
      <c r="G961" s="243">
        <f ca="1">+IFERROR(INDEX('Hoja de Trabajo para listado'!$A$155:$Z$1048576,MATCH($A961,'Hoja de Trabajo para listado'!$A$155:$A$1048576,0),MATCH((CUADRO!G$4&amp;$E961),'Hoja de Trabajo para listado'!$A$151:$Z$151,0)),0)+IFERROR(INDEX('Hoja de Trabajo para listado'!$AB$155:$BA$1048576,MATCH($A961,'Hoja de Trabajo para listado'!$AB$155:$AB$1048576,0),MATCH((CUADRO!G$4&amp;$E961),'Hoja de Trabajo para listado'!$AB$151:$BA$151,0)),0)+IFERROR(INDEX('Hoja de Trabajo para listado'!$BC$155:$CB$1048576,MATCH($A961,'Hoja de Trabajo para listado'!$BC$155:$BC$1048576,0),MATCH((CUADRO!G$4&amp;$E961),'Hoja de Trabajo para listado'!$BC$151:$CB$151,0)),0)+IFERROR(INDEX('Hoja de Trabajo para listado'!$DE$153:$DG$274,MATCH($A961,'Hoja de Trabajo para listado'!$DE$153:$DE$1048576,0),MATCH((CUADRO!G$4&amp;$E961),'Hoja de Trabajo para listado'!$DE$151:$DG$151,0)),0)+IFERROR(INDEX('Hoja de Trabajo para listado'!$CD$155:$DC$1048576,MATCH($A961,'Hoja de Trabajo para listado'!$CD$155:$CD$1048576,0),MATCH((CUADRO!G$4&amp;$E961),'Hoja de Trabajo para listado'!$CD$151:$DC$151,0)),0)</f>
        <v>0</v>
      </c>
      <c r="H961" s="243">
        <f ca="1">+IFERROR(INDEX('Hoja de Trabajo para listado'!$A$155:$Z$1048576,MATCH($A961,'Hoja de Trabajo para listado'!$A$155:$A$1048576,0),MATCH((CUADRO!H$4&amp;$E961),'Hoja de Trabajo para listado'!$A$151:$Z$151,0)),0)+IFERROR(INDEX('Hoja de Trabajo para listado'!$AB$155:$BA$1048576,MATCH($A961,'Hoja de Trabajo para listado'!$AB$155:$AB$1048576,0),MATCH((CUADRO!H$4&amp;$E961),'Hoja de Trabajo para listado'!$AB$151:$BA$151,0)),0)+IFERROR(INDEX('Hoja de Trabajo para listado'!$BC$155:$CB$1048576,MATCH($A961,'Hoja de Trabajo para listado'!$BC$155:$BC$1048576,0),MATCH((CUADRO!H$4&amp;$E961),'Hoja de Trabajo para listado'!$BC$151:$CB$151,0)),0)+IFERROR(INDEX('Hoja de Trabajo para listado'!$DE$153:$DG$274,MATCH($A961,'Hoja de Trabajo para listado'!$DE$153:$DE$1048576,0),MATCH((CUADRO!H$4&amp;$E961),'Hoja de Trabajo para listado'!$DE$151:$DG$151,0)),0)+IFERROR(INDEX('Hoja de Trabajo para listado'!$CD$155:$DC$1048576,MATCH($A961,'Hoja de Trabajo para listado'!$CD$155:$CD$1048576,0),MATCH((CUADRO!H$4&amp;$E961),'Hoja de Trabajo para listado'!$CD$151:$DC$151,0)),0)</f>
        <v>0</v>
      </c>
      <c r="I961" s="243">
        <f ca="1">+IFERROR(INDEX('Hoja de Trabajo para listado'!$A$155:$Z$1048576,MATCH($A961,'Hoja de Trabajo para listado'!$A$155:$A$1048576,0),MATCH((CUADRO!I$4&amp;$E961),'Hoja de Trabajo para listado'!$A$151:$Z$151,0)),0)+IFERROR(INDEX('Hoja de Trabajo para listado'!$AB$155:$BA$1048576,MATCH($A961,'Hoja de Trabajo para listado'!$AB$155:$AB$1048576,0),MATCH((CUADRO!I$4&amp;$E961),'Hoja de Trabajo para listado'!$AB$151:$BA$151,0)),0)+IFERROR(INDEX('Hoja de Trabajo para listado'!$BC$155:$CB$1048576,MATCH($A961,'Hoja de Trabajo para listado'!$BC$155:$BC$1048576,0),MATCH((CUADRO!I$4&amp;$E961),'Hoja de Trabajo para listado'!$BC$151:$CB$151,0)),0)+IFERROR(INDEX('Hoja de Trabajo para listado'!$DE$153:$DG$274,MATCH($A961,'Hoja de Trabajo para listado'!$DE$153:$DE$1048576,0),MATCH((CUADRO!I$4&amp;$E961),'Hoja de Trabajo para listado'!$DE$151:$DG$151,0)),0)+IFERROR(INDEX('Hoja de Trabajo para listado'!$CD$155:$DC$1048576,MATCH($A961,'Hoja de Trabajo para listado'!$CD$155:$CD$1048576,0),MATCH((CUADRO!I$4&amp;$E961),'Hoja de Trabajo para listado'!$CD$151:$DC$151,0)),0)</f>
        <v>0</v>
      </c>
      <c r="J961" s="243">
        <f ca="1">+IFERROR(INDEX('Hoja de Trabajo para listado'!$A$155:$Z$1048576,MATCH($A961,'Hoja de Trabajo para listado'!$A$155:$A$1048576,0),MATCH((CUADRO!J$4&amp;$E961),'Hoja de Trabajo para listado'!$A$151:$Z$151,0)),0)+IFERROR(INDEX('Hoja de Trabajo para listado'!$AB$155:$BA$1048576,MATCH($A961,'Hoja de Trabajo para listado'!$AB$155:$AB$1048576,0),MATCH((CUADRO!J$4&amp;$E961),'Hoja de Trabajo para listado'!$AB$151:$BA$151,0)),0)+IFERROR(INDEX('Hoja de Trabajo para listado'!$BC$155:$CB$1048576,MATCH($A961,'Hoja de Trabajo para listado'!$BC$155:$BC$1048576,0),MATCH((CUADRO!J$4&amp;$E961),'Hoja de Trabajo para listado'!$BC$151:$CB$151,0)),0)+IFERROR(INDEX('Hoja de Trabajo para listado'!$DE$153:$DG$274,MATCH($A961,'Hoja de Trabajo para listado'!$DE$153:$DE$1048576,0),MATCH((CUADRO!J$4&amp;$E961),'Hoja de Trabajo para listado'!$DE$151:$DG$151,0)),0)+IFERROR(INDEX('Hoja de Trabajo para listado'!$CD$155:$DC$1048576,MATCH($A961,'Hoja de Trabajo para listado'!$CD$155:$CD$1048576,0),MATCH((CUADRO!J$4&amp;$E961),'Hoja de Trabajo para listado'!$CD$151:$DC$151,0)),0)</f>
        <v>0</v>
      </c>
      <c r="K961" s="243">
        <f ca="1">+IFERROR(INDEX('Hoja de Trabajo para listado'!$A$155:$Z$1048576,MATCH($A961,'Hoja de Trabajo para listado'!$A$155:$A$1048576,0),MATCH((CUADRO!K$4&amp;$E961),'Hoja de Trabajo para listado'!$A$151:$Z$151,0)),0)+IFERROR(INDEX('Hoja de Trabajo para listado'!$AB$155:$BA$1048576,MATCH($A961,'Hoja de Trabajo para listado'!$AB$155:$AB$1048576,0),MATCH((CUADRO!K$4&amp;$E961),'Hoja de Trabajo para listado'!$AB$151:$BA$151,0)),0)+IFERROR(INDEX('Hoja de Trabajo para listado'!$BC$155:$CB$1048576,MATCH($A961,'Hoja de Trabajo para listado'!$BC$155:$BC$1048576,0),MATCH((CUADRO!K$4&amp;$E961),'Hoja de Trabajo para listado'!$BC$151:$CB$151,0)),0)+IFERROR(INDEX('Hoja de Trabajo para listado'!$DE$153:$DG$274,MATCH($A961,'Hoja de Trabajo para listado'!$DE$153:$DE$1048576,0),MATCH((CUADRO!K$4&amp;$E961),'Hoja de Trabajo para listado'!$DE$151:$DG$151,0)),0)+IFERROR(INDEX('Hoja de Trabajo para listado'!$CD$155:$DC$1048576,MATCH($A961,'Hoja de Trabajo para listado'!$CD$155:$CD$1048576,0),MATCH((CUADRO!K$4&amp;$E961),'Hoja de Trabajo para listado'!$CD$151:$DC$151,0)),0)</f>
        <v>0</v>
      </c>
      <c r="L961" s="243">
        <f ca="1">+IFERROR(INDEX('Hoja de Trabajo para listado'!$A$155:$Z$1048576,MATCH($A961,'Hoja de Trabajo para listado'!$A$155:$A$1048576,0),MATCH((CUADRO!L$4&amp;$E961),'Hoja de Trabajo para listado'!$A$151:$Z$151,0)),0)+IFERROR(INDEX('Hoja de Trabajo para listado'!$AB$155:$BA$1048576,MATCH($A961,'Hoja de Trabajo para listado'!$AB$155:$AB$1048576,0),MATCH((CUADRO!L$4&amp;$E961),'Hoja de Trabajo para listado'!$AB$151:$BA$151,0)),0)+IFERROR(INDEX('Hoja de Trabajo para listado'!$BC$155:$CB$1048576,MATCH($A961,'Hoja de Trabajo para listado'!$BC$155:$BC$1048576,0),MATCH((CUADRO!L$4&amp;$E961),'Hoja de Trabajo para listado'!$BC$151:$CB$151,0)),0)+IFERROR(INDEX('Hoja de Trabajo para listado'!$DE$153:$DG$274,MATCH($A961,'Hoja de Trabajo para listado'!$DE$153:$DE$1048576,0),MATCH((CUADRO!L$4&amp;$E961),'Hoja de Trabajo para listado'!$DE$151:$DG$151,0)),0)+IFERROR(INDEX('Hoja de Trabajo para listado'!$CD$155:$DC$1048576,MATCH($A961,'Hoja de Trabajo para listado'!$CD$155:$CD$1048576,0),MATCH((CUADRO!L$4&amp;$E961),'Hoja de Trabajo para listado'!$CD$151:$DC$151,0)),0)</f>
        <v>0</v>
      </c>
      <c r="M961" s="243">
        <f ca="1">+IFERROR(INDEX('Hoja de Trabajo para listado'!$A$155:$Z$1048576,MATCH($A961,'Hoja de Trabajo para listado'!$A$155:$A$1048576,0),MATCH((CUADRO!M$4&amp;$E961),'Hoja de Trabajo para listado'!$A$151:$Z$151,0)),0)+IFERROR(INDEX('Hoja de Trabajo para listado'!$AB$155:$BA$1048576,MATCH($A961,'Hoja de Trabajo para listado'!$AB$155:$AB$1048576,0),MATCH((CUADRO!M$4&amp;$E961),'Hoja de Trabajo para listado'!$AB$151:$BA$151,0)),0)+IFERROR(INDEX('Hoja de Trabajo para listado'!$BC$155:$CB$1048576,MATCH($A961,'Hoja de Trabajo para listado'!$BC$155:$BC$1048576,0),MATCH((CUADRO!M$4&amp;$E961),'Hoja de Trabajo para listado'!$BC$151:$CB$151,0)),0)+IFERROR(INDEX('Hoja de Trabajo para listado'!$DE$153:$DG$274,MATCH($A961,'Hoja de Trabajo para listado'!$DE$153:$DE$1048576,0),MATCH((CUADRO!M$4&amp;$E961),'Hoja de Trabajo para listado'!$DE$151:$DG$151,0)),0)+IFERROR(INDEX('Hoja de Trabajo para listado'!$CD$155:$DC$1048576,MATCH($A961,'Hoja de Trabajo para listado'!$CD$155:$CD$1048576,0),MATCH((CUADRO!M$4&amp;$E961),'Hoja de Trabajo para listado'!$CD$151:$DC$151,0)),0)</f>
        <v>0</v>
      </c>
      <c r="N961" s="243">
        <f ca="1">+IFERROR(INDEX('Hoja de Trabajo para listado'!$A$155:$Z$1048576,MATCH($A961,'Hoja de Trabajo para listado'!$A$155:$A$1048576,0),MATCH((CUADRO!N$4&amp;$E961),'Hoja de Trabajo para listado'!$A$151:$Z$151,0)),0)+IFERROR(INDEX('Hoja de Trabajo para listado'!$AB$155:$BA$1048576,MATCH($A961,'Hoja de Trabajo para listado'!$AB$155:$AB$1048576,0),MATCH((CUADRO!N$4&amp;$E961),'Hoja de Trabajo para listado'!$AB$151:$BA$151,0)),0)+IFERROR(INDEX('Hoja de Trabajo para listado'!$BC$155:$CB$1048576,MATCH($A961,'Hoja de Trabajo para listado'!$BC$155:$BC$1048576,0),MATCH((CUADRO!N$4&amp;$E961),'Hoja de Trabajo para listado'!$BC$151:$CB$151,0)),0)+IFERROR(INDEX('Hoja de Trabajo para listado'!$DE$153:$DG$274,MATCH($A961,'Hoja de Trabajo para listado'!$DE$153:$DE$1048576,0),MATCH((CUADRO!N$4&amp;$E961),'Hoja de Trabajo para listado'!$DE$151:$DG$151,0)),0)+IFERROR(INDEX('Hoja de Trabajo para listado'!$CD$155:$DC$1048576,MATCH($A961,'Hoja de Trabajo para listado'!$CD$155:$CD$1048576,0),MATCH((CUADRO!N$4&amp;$E961),'Hoja de Trabajo para listado'!$CD$151:$DC$151,0)),0)</f>
        <v>0</v>
      </c>
      <c r="O961" s="243">
        <f ca="1">+IFERROR(INDEX('Hoja de Trabajo para listado'!$A$155:$Z$1048576,MATCH($A961,'Hoja de Trabajo para listado'!$A$155:$A$1048576,0),MATCH((CUADRO!O$4&amp;$E961),'Hoja de Trabajo para listado'!$A$151:$Z$151,0)),0)+IFERROR(INDEX('Hoja de Trabajo para listado'!$AB$155:$BA$1048576,MATCH($A961,'Hoja de Trabajo para listado'!$AB$155:$AB$1048576,0),MATCH((CUADRO!O$4&amp;$E961),'Hoja de Trabajo para listado'!$AB$151:$BA$151,0)),0)+IFERROR(INDEX('Hoja de Trabajo para listado'!$BC$155:$CB$1048576,MATCH($A961,'Hoja de Trabajo para listado'!$BC$155:$BC$1048576,0),MATCH((CUADRO!O$4&amp;$E961),'Hoja de Trabajo para listado'!$BC$151:$CB$151,0)),0)+IFERROR(INDEX('Hoja de Trabajo para listado'!$DE$153:$DG$274,MATCH($A961,'Hoja de Trabajo para listado'!$DE$153:$DE$1048576,0),MATCH((CUADRO!O$4&amp;$E961),'Hoja de Trabajo para listado'!$DE$151:$DG$151,0)),0)+IFERROR(INDEX('Hoja de Trabajo para listado'!$CD$155:$DC$1048576,MATCH($A961,'Hoja de Trabajo para listado'!$CD$155:$CD$1048576,0),MATCH((CUADRO!O$4&amp;$E961),'Hoja de Trabajo para listado'!$CD$151:$DC$151,0)),0)</f>
        <v>0</v>
      </c>
      <c r="P961" s="243">
        <f ca="1">+IFERROR(INDEX('Hoja de Trabajo para listado'!$A$155:$Z$1048576,MATCH($A961,'Hoja de Trabajo para listado'!$A$155:$A$1048576,0),MATCH((CUADRO!P$4&amp;$E961),'Hoja de Trabajo para listado'!$A$151:$Z$151,0)),0)+IFERROR(INDEX('Hoja de Trabajo para listado'!$AB$155:$BA$1048576,MATCH($A961,'Hoja de Trabajo para listado'!$AB$155:$AB$1048576,0),MATCH((CUADRO!P$4&amp;$E961),'Hoja de Trabajo para listado'!$AB$151:$BA$151,0)),0)+IFERROR(INDEX('Hoja de Trabajo para listado'!$BC$155:$CB$1048576,MATCH($A961,'Hoja de Trabajo para listado'!$BC$155:$BC$1048576,0),MATCH((CUADRO!P$4&amp;$E961),'Hoja de Trabajo para listado'!$BC$151:$CB$151,0)),0)+IFERROR(INDEX('Hoja de Trabajo para listado'!$DE$153:$DG$274,MATCH($A961,'Hoja de Trabajo para listado'!$DE$153:$DE$1048576,0),MATCH((CUADRO!P$4&amp;$E961),'Hoja de Trabajo para listado'!$DE$151:$DG$151,0)),0)+IFERROR(INDEX('Hoja de Trabajo para listado'!$CD$155:$DC$1048576,MATCH($A961,'Hoja de Trabajo para listado'!$CD$155:$CD$1048576,0),MATCH((CUADRO!P$4&amp;$E961),'Hoja de Trabajo para listado'!$CD$151:$DC$151,0)),0)</f>
        <v>0</v>
      </c>
      <c r="Q961" s="243">
        <f ca="1">+IFERROR(INDEX('Hoja de Trabajo para listado'!$A$155:$Z$1048576,MATCH($A961,'Hoja de Trabajo para listado'!$A$155:$A$1048576,0),MATCH((CUADRO!Q$4&amp;$E961),'Hoja de Trabajo para listado'!$A$151:$Z$151,0)),0)+IFERROR(INDEX('Hoja de Trabajo para listado'!$AB$155:$BA$1048576,MATCH($A961,'Hoja de Trabajo para listado'!$AB$155:$AB$1048576,0),MATCH((CUADRO!Q$4&amp;$E961),'Hoja de Trabajo para listado'!$AB$151:$BA$151,0)),0)+IFERROR(INDEX('Hoja de Trabajo para listado'!$BC$155:$CB$1048576,MATCH($A961,'Hoja de Trabajo para listado'!$BC$155:$BC$1048576,0),MATCH((CUADRO!Q$4&amp;$E961),'Hoja de Trabajo para listado'!$BC$151:$CB$151,0)),0)+IFERROR(INDEX('Hoja de Trabajo para listado'!$DE$153:$DG$274,MATCH($A961,'Hoja de Trabajo para listado'!$DE$153:$DE$1048576,0),MATCH((CUADRO!Q$4&amp;$E961),'Hoja de Trabajo para listado'!$DE$151:$DG$151,0)),0)+IFERROR(INDEX('Hoja de Trabajo para listado'!$CD$155:$DC$1048576,MATCH($A961,'Hoja de Trabajo para listado'!$CD$155:$CD$1048576,0),MATCH((CUADRO!Q$4&amp;$E961),'Hoja de Trabajo para listado'!$CD$151:$DC$151,0)),0)</f>
        <v>0</v>
      </c>
      <c r="R961" s="243">
        <f t="shared" ca="1" si="35"/>
        <v>0</v>
      </c>
      <c r="S961" s="249"/>
      <c r="T961" s="243">
        <f ca="1">+T962</f>
        <v>0</v>
      </c>
      <c r="U961" s="242">
        <f t="shared" si="36"/>
        <v>1</v>
      </c>
      <c r="V961" s="333" t="str">
        <f>+VLOOKUP(A961,bd_lista!$A$3:$E$592,5,FALSE)</f>
        <v>Gobiernos Autonomos Municipales</v>
      </c>
      <c r="W961" s="387" t="str">
        <f>+V961</f>
        <v>Gobiernos Autonomos Municipales</v>
      </c>
      <c r="X961" s="242">
        <f>+VLOOKUP(A961,[4]Sheet1!$A$13:$D$744,4,FALSE)</f>
        <v>0</v>
      </c>
      <c r="Y961" s="242" t="e">
        <f>+VLOOKUP(X961,bd_lista!$A$3:$C$592,3,FALSE)</f>
        <v>#N/A</v>
      </c>
      <c r="Z961" s="294">
        <f>+X961</f>
        <v>0</v>
      </c>
      <c r="AA961" s="295" t="e">
        <f>+Y961</f>
        <v>#N/A</v>
      </c>
    </row>
    <row r="962" spans="1:27" customFormat="1" ht="15" hidden="1" customHeight="1">
      <c r="A962" s="32">
        <v>1712</v>
      </c>
      <c r="B962" s="393"/>
      <c r="C962" s="247" t="str">
        <f>+VLOOKUP(A962,bd_lista!$A$3:$C$592,3,FALSE)</f>
        <v>Gobierno Autónomo Municipal de Yapacaní</v>
      </c>
      <c r="D962" s="390"/>
      <c r="E962" s="244" t="s">
        <v>1305</v>
      </c>
      <c r="F962" s="245">
        <f ca="1">+IFERROR(INDEX('Hoja de Trabajo para listado'!$A$155:$Z$1048576,MATCH($A962,'Hoja de Trabajo para listado'!$A$155:$A$1048576,0),MATCH((CUADRO!F$4&amp;$E962),'Hoja de Trabajo para listado'!$A$151:$Z$151,0)),0)+IFERROR(INDEX('Hoja de Trabajo para listado'!$AB$155:$BA$1048576,MATCH($A962,'Hoja de Trabajo para listado'!$AB$155:$AB$1048576,0),MATCH((CUADRO!F$4&amp;$E962),'Hoja de Trabajo para listado'!$AB$151:$BA$151,0)),0)+IFERROR(INDEX('Hoja de Trabajo para listado'!$BC$155:$CB$1048576,MATCH($A962,'Hoja de Trabajo para listado'!$BC$155:$BC$1048576,0),MATCH((CUADRO!F$4&amp;$E962),'Hoja de Trabajo para listado'!$BC$151:$CB$151,0)),0)+IFERROR(INDEX('Hoja de Trabajo para listado'!$DE$153:$DG$274,MATCH($A962,'Hoja de Trabajo para listado'!$DE$153:$DE$1048576,0),MATCH((CUADRO!F$4&amp;$E962),'Hoja de Trabajo para listado'!$DE$151:$DG$151,0)),0)+IFERROR(INDEX('Hoja de Trabajo para listado'!$CD$155:$DC$1048576,MATCH($A962,'Hoja de Trabajo para listado'!$CD$155:$CD$1048576,0),MATCH((CUADRO!F$4&amp;$E962),'Hoja de Trabajo para listado'!$CD$151:$DC$151,0)),0)</f>
        <v>0</v>
      </c>
      <c r="G962" s="245">
        <f ca="1">+IFERROR(INDEX('Hoja de Trabajo para listado'!$A$155:$Z$1048576,MATCH($A962,'Hoja de Trabajo para listado'!$A$155:$A$1048576,0),MATCH((CUADRO!G$4&amp;$E962),'Hoja de Trabajo para listado'!$A$151:$Z$151,0)),0)+IFERROR(INDEX('Hoja de Trabajo para listado'!$AB$155:$BA$1048576,MATCH($A962,'Hoja de Trabajo para listado'!$AB$155:$AB$1048576,0),MATCH((CUADRO!G$4&amp;$E962),'Hoja de Trabajo para listado'!$AB$151:$BA$151,0)),0)+IFERROR(INDEX('Hoja de Trabajo para listado'!$BC$155:$CB$1048576,MATCH($A962,'Hoja de Trabajo para listado'!$BC$155:$BC$1048576,0),MATCH((CUADRO!G$4&amp;$E962),'Hoja de Trabajo para listado'!$BC$151:$CB$151,0)),0)+IFERROR(INDEX('Hoja de Trabajo para listado'!$DE$153:$DG$274,MATCH($A962,'Hoja de Trabajo para listado'!$DE$153:$DE$1048576,0),MATCH((CUADRO!G$4&amp;$E962),'Hoja de Trabajo para listado'!$DE$151:$DG$151,0)),0)+IFERROR(INDEX('Hoja de Trabajo para listado'!$CD$155:$DC$1048576,MATCH($A962,'Hoja de Trabajo para listado'!$CD$155:$CD$1048576,0),MATCH((CUADRO!G$4&amp;$E962),'Hoja de Trabajo para listado'!$CD$151:$DC$151,0)),0)</f>
        <v>0</v>
      </c>
      <c r="H962" s="245">
        <f ca="1">+IFERROR(INDEX('Hoja de Trabajo para listado'!$A$155:$Z$1048576,MATCH($A962,'Hoja de Trabajo para listado'!$A$155:$A$1048576,0),MATCH((CUADRO!H$4&amp;$E962),'Hoja de Trabajo para listado'!$A$151:$Z$151,0)),0)+IFERROR(INDEX('Hoja de Trabajo para listado'!$AB$155:$BA$1048576,MATCH($A962,'Hoja de Trabajo para listado'!$AB$155:$AB$1048576,0),MATCH((CUADRO!H$4&amp;$E962),'Hoja de Trabajo para listado'!$AB$151:$BA$151,0)),0)+IFERROR(INDEX('Hoja de Trabajo para listado'!$BC$155:$CB$1048576,MATCH($A962,'Hoja de Trabajo para listado'!$BC$155:$BC$1048576,0),MATCH((CUADRO!H$4&amp;$E962),'Hoja de Trabajo para listado'!$BC$151:$CB$151,0)),0)+IFERROR(INDEX('Hoja de Trabajo para listado'!$DE$153:$DG$274,MATCH($A962,'Hoja de Trabajo para listado'!$DE$153:$DE$1048576,0),MATCH((CUADRO!H$4&amp;$E962),'Hoja de Trabajo para listado'!$DE$151:$DG$151,0)),0)+IFERROR(INDEX('Hoja de Trabajo para listado'!$CD$155:$DC$1048576,MATCH($A962,'Hoja de Trabajo para listado'!$CD$155:$CD$1048576,0),MATCH((CUADRO!H$4&amp;$E962),'Hoja de Trabajo para listado'!$CD$151:$DC$151,0)),0)</f>
        <v>0</v>
      </c>
      <c r="I962" s="245">
        <f ca="1">+IFERROR(INDEX('Hoja de Trabajo para listado'!$A$155:$Z$1048576,MATCH($A962,'Hoja de Trabajo para listado'!$A$155:$A$1048576,0),MATCH((CUADRO!I$4&amp;$E962),'Hoja de Trabajo para listado'!$A$151:$Z$151,0)),0)+IFERROR(INDEX('Hoja de Trabajo para listado'!$AB$155:$BA$1048576,MATCH($A962,'Hoja de Trabajo para listado'!$AB$155:$AB$1048576,0),MATCH((CUADRO!I$4&amp;$E962),'Hoja de Trabajo para listado'!$AB$151:$BA$151,0)),0)+IFERROR(INDEX('Hoja de Trabajo para listado'!$BC$155:$CB$1048576,MATCH($A962,'Hoja de Trabajo para listado'!$BC$155:$BC$1048576,0),MATCH((CUADRO!I$4&amp;$E962),'Hoja de Trabajo para listado'!$BC$151:$CB$151,0)),0)+IFERROR(INDEX('Hoja de Trabajo para listado'!$DE$153:$DG$274,MATCH($A962,'Hoja de Trabajo para listado'!$DE$153:$DE$1048576,0),MATCH((CUADRO!I$4&amp;$E962),'Hoja de Trabajo para listado'!$DE$151:$DG$151,0)),0)+IFERROR(INDEX('Hoja de Trabajo para listado'!$CD$155:$DC$1048576,MATCH($A962,'Hoja de Trabajo para listado'!$CD$155:$CD$1048576,0),MATCH((CUADRO!I$4&amp;$E962),'Hoja de Trabajo para listado'!$CD$151:$DC$151,0)),0)</f>
        <v>0</v>
      </c>
      <c r="J962" s="245">
        <f ca="1">+IFERROR(INDEX('Hoja de Trabajo para listado'!$A$155:$Z$1048576,MATCH($A962,'Hoja de Trabajo para listado'!$A$155:$A$1048576,0),MATCH((CUADRO!J$4&amp;$E962),'Hoja de Trabajo para listado'!$A$151:$Z$151,0)),0)+IFERROR(INDEX('Hoja de Trabajo para listado'!$AB$155:$BA$1048576,MATCH($A962,'Hoja de Trabajo para listado'!$AB$155:$AB$1048576,0),MATCH((CUADRO!J$4&amp;$E962),'Hoja de Trabajo para listado'!$AB$151:$BA$151,0)),0)+IFERROR(INDEX('Hoja de Trabajo para listado'!$BC$155:$CB$1048576,MATCH($A962,'Hoja de Trabajo para listado'!$BC$155:$BC$1048576,0),MATCH((CUADRO!J$4&amp;$E962),'Hoja de Trabajo para listado'!$BC$151:$CB$151,0)),0)+IFERROR(INDEX('Hoja de Trabajo para listado'!$DE$153:$DG$274,MATCH($A962,'Hoja de Trabajo para listado'!$DE$153:$DE$1048576,0),MATCH((CUADRO!J$4&amp;$E962),'Hoja de Trabajo para listado'!$DE$151:$DG$151,0)),0)+IFERROR(INDEX('Hoja de Trabajo para listado'!$CD$155:$DC$1048576,MATCH($A962,'Hoja de Trabajo para listado'!$CD$155:$CD$1048576,0),MATCH((CUADRO!J$4&amp;$E962),'Hoja de Trabajo para listado'!$CD$151:$DC$151,0)),0)</f>
        <v>0</v>
      </c>
      <c r="K962" s="245">
        <f ca="1">+IFERROR(INDEX('Hoja de Trabajo para listado'!$A$155:$Z$1048576,MATCH($A962,'Hoja de Trabajo para listado'!$A$155:$A$1048576,0),MATCH((CUADRO!K$4&amp;$E962),'Hoja de Trabajo para listado'!$A$151:$Z$151,0)),0)+IFERROR(INDEX('Hoja de Trabajo para listado'!$AB$155:$BA$1048576,MATCH($A962,'Hoja de Trabajo para listado'!$AB$155:$AB$1048576,0),MATCH((CUADRO!K$4&amp;$E962),'Hoja de Trabajo para listado'!$AB$151:$BA$151,0)),0)+IFERROR(INDEX('Hoja de Trabajo para listado'!$BC$155:$CB$1048576,MATCH($A962,'Hoja de Trabajo para listado'!$BC$155:$BC$1048576,0),MATCH((CUADRO!K$4&amp;$E962),'Hoja de Trabajo para listado'!$BC$151:$CB$151,0)),0)+IFERROR(INDEX('Hoja de Trabajo para listado'!$DE$153:$DG$274,MATCH($A962,'Hoja de Trabajo para listado'!$DE$153:$DE$1048576,0),MATCH((CUADRO!K$4&amp;$E962),'Hoja de Trabajo para listado'!$DE$151:$DG$151,0)),0)+IFERROR(INDEX('Hoja de Trabajo para listado'!$CD$155:$DC$1048576,MATCH($A962,'Hoja de Trabajo para listado'!$CD$155:$CD$1048576,0),MATCH((CUADRO!K$4&amp;$E962),'Hoja de Trabajo para listado'!$CD$151:$DC$151,0)),0)</f>
        <v>0</v>
      </c>
      <c r="L962" s="245">
        <f ca="1">+IFERROR(INDEX('Hoja de Trabajo para listado'!$A$155:$Z$1048576,MATCH($A962,'Hoja de Trabajo para listado'!$A$155:$A$1048576,0),MATCH((CUADRO!L$4&amp;$E962),'Hoja de Trabajo para listado'!$A$151:$Z$151,0)),0)+IFERROR(INDEX('Hoja de Trabajo para listado'!$AB$155:$BA$1048576,MATCH($A962,'Hoja de Trabajo para listado'!$AB$155:$AB$1048576,0),MATCH((CUADRO!L$4&amp;$E962),'Hoja de Trabajo para listado'!$AB$151:$BA$151,0)),0)+IFERROR(INDEX('Hoja de Trabajo para listado'!$BC$155:$CB$1048576,MATCH($A962,'Hoja de Trabajo para listado'!$BC$155:$BC$1048576,0),MATCH((CUADRO!L$4&amp;$E962),'Hoja de Trabajo para listado'!$BC$151:$CB$151,0)),0)+IFERROR(INDEX('Hoja de Trabajo para listado'!$DE$153:$DG$274,MATCH($A962,'Hoja de Trabajo para listado'!$DE$153:$DE$1048576,0),MATCH((CUADRO!L$4&amp;$E962),'Hoja de Trabajo para listado'!$DE$151:$DG$151,0)),0)+IFERROR(INDEX('Hoja de Trabajo para listado'!$CD$155:$DC$1048576,MATCH($A962,'Hoja de Trabajo para listado'!$CD$155:$CD$1048576,0),MATCH((CUADRO!L$4&amp;$E962),'Hoja de Trabajo para listado'!$CD$151:$DC$151,0)),0)</f>
        <v>0</v>
      </c>
      <c r="M962" s="245">
        <f ca="1">+IFERROR(INDEX('Hoja de Trabajo para listado'!$A$155:$Z$1048576,MATCH($A962,'Hoja de Trabajo para listado'!$A$155:$A$1048576,0),MATCH((CUADRO!M$4&amp;$E962),'Hoja de Trabajo para listado'!$A$151:$Z$151,0)),0)+IFERROR(INDEX('Hoja de Trabajo para listado'!$AB$155:$BA$1048576,MATCH($A962,'Hoja de Trabajo para listado'!$AB$155:$AB$1048576,0),MATCH((CUADRO!M$4&amp;$E962),'Hoja de Trabajo para listado'!$AB$151:$BA$151,0)),0)+IFERROR(INDEX('Hoja de Trabajo para listado'!$BC$155:$CB$1048576,MATCH($A962,'Hoja de Trabajo para listado'!$BC$155:$BC$1048576,0),MATCH((CUADRO!M$4&amp;$E962),'Hoja de Trabajo para listado'!$BC$151:$CB$151,0)),0)+IFERROR(INDEX('Hoja de Trabajo para listado'!$DE$153:$DG$274,MATCH($A962,'Hoja de Trabajo para listado'!$DE$153:$DE$1048576,0),MATCH((CUADRO!M$4&amp;$E962),'Hoja de Trabajo para listado'!$DE$151:$DG$151,0)),0)+IFERROR(INDEX('Hoja de Trabajo para listado'!$CD$155:$DC$1048576,MATCH($A962,'Hoja de Trabajo para listado'!$CD$155:$CD$1048576,0),MATCH((CUADRO!M$4&amp;$E962),'Hoja de Trabajo para listado'!$CD$151:$DC$151,0)),0)</f>
        <v>0</v>
      </c>
      <c r="N962" s="245">
        <f ca="1">+IFERROR(INDEX('Hoja de Trabajo para listado'!$A$155:$Z$1048576,MATCH($A962,'Hoja de Trabajo para listado'!$A$155:$A$1048576,0),MATCH((CUADRO!N$4&amp;$E962),'Hoja de Trabajo para listado'!$A$151:$Z$151,0)),0)+IFERROR(INDEX('Hoja de Trabajo para listado'!$AB$155:$BA$1048576,MATCH($A962,'Hoja de Trabajo para listado'!$AB$155:$AB$1048576,0),MATCH((CUADRO!N$4&amp;$E962),'Hoja de Trabajo para listado'!$AB$151:$BA$151,0)),0)+IFERROR(INDEX('Hoja de Trabajo para listado'!$BC$155:$CB$1048576,MATCH($A962,'Hoja de Trabajo para listado'!$BC$155:$BC$1048576,0),MATCH((CUADRO!N$4&amp;$E962),'Hoja de Trabajo para listado'!$BC$151:$CB$151,0)),0)+IFERROR(INDEX('Hoja de Trabajo para listado'!$DE$153:$DG$274,MATCH($A962,'Hoja de Trabajo para listado'!$DE$153:$DE$1048576,0),MATCH((CUADRO!N$4&amp;$E962),'Hoja de Trabajo para listado'!$DE$151:$DG$151,0)),0)+IFERROR(INDEX('Hoja de Trabajo para listado'!$CD$155:$DC$1048576,MATCH($A962,'Hoja de Trabajo para listado'!$CD$155:$CD$1048576,0),MATCH((CUADRO!N$4&amp;$E962),'Hoja de Trabajo para listado'!$CD$151:$DC$151,0)),0)</f>
        <v>0</v>
      </c>
      <c r="O962" s="245">
        <f ca="1">+IFERROR(INDEX('Hoja de Trabajo para listado'!$A$155:$Z$1048576,MATCH($A962,'Hoja de Trabajo para listado'!$A$155:$A$1048576,0),MATCH((CUADRO!O$4&amp;$E962),'Hoja de Trabajo para listado'!$A$151:$Z$151,0)),0)+IFERROR(INDEX('Hoja de Trabajo para listado'!$AB$155:$BA$1048576,MATCH($A962,'Hoja de Trabajo para listado'!$AB$155:$AB$1048576,0),MATCH((CUADRO!O$4&amp;$E962),'Hoja de Trabajo para listado'!$AB$151:$BA$151,0)),0)+IFERROR(INDEX('Hoja de Trabajo para listado'!$BC$155:$CB$1048576,MATCH($A962,'Hoja de Trabajo para listado'!$BC$155:$BC$1048576,0),MATCH((CUADRO!O$4&amp;$E962),'Hoja de Trabajo para listado'!$BC$151:$CB$151,0)),0)+IFERROR(INDEX('Hoja de Trabajo para listado'!$DE$153:$DG$274,MATCH($A962,'Hoja de Trabajo para listado'!$DE$153:$DE$1048576,0),MATCH((CUADRO!O$4&amp;$E962),'Hoja de Trabajo para listado'!$DE$151:$DG$151,0)),0)+IFERROR(INDEX('Hoja de Trabajo para listado'!$CD$155:$DC$1048576,MATCH($A962,'Hoja de Trabajo para listado'!$CD$155:$CD$1048576,0),MATCH((CUADRO!O$4&amp;$E962),'Hoja de Trabajo para listado'!$CD$151:$DC$151,0)),0)</f>
        <v>0</v>
      </c>
      <c r="P962" s="245">
        <f ca="1">+IFERROR(INDEX('Hoja de Trabajo para listado'!$A$155:$Z$1048576,MATCH($A962,'Hoja de Trabajo para listado'!$A$155:$A$1048576,0),MATCH((CUADRO!P$4&amp;$E962),'Hoja de Trabajo para listado'!$A$151:$Z$151,0)),0)+IFERROR(INDEX('Hoja de Trabajo para listado'!$AB$155:$BA$1048576,MATCH($A962,'Hoja de Trabajo para listado'!$AB$155:$AB$1048576,0),MATCH((CUADRO!P$4&amp;$E962),'Hoja de Trabajo para listado'!$AB$151:$BA$151,0)),0)+IFERROR(INDEX('Hoja de Trabajo para listado'!$BC$155:$CB$1048576,MATCH($A962,'Hoja de Trabajo para listado'!$BC$155:$BC$1048576,0),MATCH((CUADRO!P$4&amp;$E962),'Hoja de Trabajo para listado'!$BC$151:$CB$151,0)),0)+IFERROR(INDEX('Hoja de Trabajo para listado'!$DE$153:$DG$274,MATCH($A962,'Hoja de Trabajo para listado'!$DE$153:$DE$1048576,0),MATCH((CUADRO!P$4&amp;$E962),'Hoja de Trabajo para listado'!$DE$151:$DG$151,0)),0)+IFERROR(INDEX('Hoja de Trabajo para listado'!$CD$155:$DC$1048576,MATCH($A962,'Hoja de Trabajo para listado'!$CD$155:$CD$1048576,0),MATCH((CUADRO!P$4&amp;$E962),'Hoja de Trabajo para listado'!$CD$151:$DC$151,0)),0)</f>
        <v>0</v>
      </c>
      <c r="Q962" s="245">
        <f ca="1">+IFERROR(INDEX('Hoja de Trabajo para listado'!$A$155:$Z$1048576,MATCH($A962,'Hoja de Trabajo para listado'!$A$155:$A$1048576,0),MATCH((CUADRO!Q$4&amp;$E962),'Hoja de Trabajo para listado'!$A$151:$Z$151,0)),0)+IFERROR(INDEX('Hoja de Trabajo para listado'!$AB$155:$BA$1048576,MATCH($A962,'Hoja de Trabajo para listado'!$AB$155:$AB$1048576,0),MATCH((CUADRO!Q$4&amp;$E962),'Hoja de Trabajo para listado'!$AB$151:$BA$151,0)),0)+IFERROR(INDEX('Hoja de Trabajo para listado'!$BC$155:$CB$1048576,MATCH($A962,'Hoja de Trabajo para listado'!$BC$155:$BC$1048576,0),MATCH((CUADRO!Q$4&amp;$E962),'Hoja de Trabajo para listado'!$BC$151:$CB$151,0)),0)+IFERROR(INDEX('Hoja de Trabajo para listado'!$DE$153:$DG$274,MATCH($A962,'Hoja de Trabajo para listado'!$DE$153:$DE$1048576,0),MATCH((CUADRO!Q$4&amp;$E962),'Hoja de Trabajo para listado'!$DE$151:$DG$151,0)),0)+IFERROR(INDEX('Hoja de Trabajo para listado'!$CD$155:$DC$1048576,MATCH($A962,'Hoja de Trabajo para listado'!$CD$155:$CD$1048576,0),MATCH((CUADRO!Q$4&amp;$E962),'Hoja de Trabajo para listado'!$CD$151:$DC$151,0)),0)</f>
        <v>0</v>
      </c>
      <c r="R962" s="245">
        <f t="shared" ca="1" si="35"/>
        <v>0</v>
      </c>
      <c r="S962" s="259">
        <f ca="1">+R961+R962</f>
        <v>0</v>
      </c>
      <c r="T962" s="245">
        <f ca="1">+S962</f>
        <v>0</v>
      </c>
      <c r="U962" s="244">
        <f t="shared" si="36"/>
        <v>2</v>
      </c>
      <c r="V962" s="333" t="str">
        <f>+VLOOKUP(A962,bd_lista!$A$3:$E$592,5,FALSE)</f>
        <v>Gobiernos Autonomos Municipales</v>
      </c>
      <c r="W962" s="388"/>
      <c r="X962" s="242">
        <f>+VLOOKUP(A962,[4]Sheet1!$A$13:$D$744,4,FALSE)</f>
        <v>0</v>
      </c>
      <c r="Y962" s="242" t="e">
        <f>+VLOOKUP(X962,bd_lista!$A$3:$C$592,3,FALSE)</f>
        <v>#N/A</v>
      </c>
      <c r="Z962" s="292"/>
      <c r="AA962" s="293"/>
    </row>
    <row r="963" spans="1:27" customFormat="1" ht="15" hidden="1" customHeight="1">
      <c r="A963" s="32">
        <v>1713</v>
      </c>
      <c r="B963" s="392">
        <f>+A963</f>
        <v>1713</v>
      </c>
      <c r="C963" s="247" t="str">
        <f>+VLOOKUP(A963,bd_lista!$A$3:$C$592,3,FALSE)</f>
        <v>Gobierno Autónomo Municipal de San José</v>
      </c>
      <c r="D963" s="389" t="str">
        <f>+C963</f>
        <v>Gobierno Autónomo Municipal de San José</v>
      </c>
      <c r="E963" s="242" t="s">
        <v>1304</v>
      </c>
      <c r="F963" s="243">
        <f ca="1">+IFERROR(INDEX('Hoja de Trabajo para listado'!$A$155:$Z$1048576,MATCH($A963,'Hoja de Trabajo para listado'!$A$155:$A$1048576,0),MATCH((CUADRO!F$4&amp;$E963),'Hoja de Trabajo para listado'!$A$151:$Z$151,0)),0)+IFERROR(INDEX('Hoja de Trabajo para listado'!$AB$155:$BA$1048576,MATCH($A963,'Hoja de Trabajo para listado'!$AB$155:$AB$1048576,0),MATCH((CUADRO!F$4&amp;$E963),'Hoja de Trabajo para listado'!$AB$151:$BA$151,0)),0)+IFERROR(INDEX('Hoja de Trabajo para listado'!$BC$155:$CB$1048576,MATCH($A963,'Hoja de Trabajo para listado'!$BC$155:$BC$1048576,0),MATCH((CUADRO!F$4&amp;$E963),'Hoja de Trabajo para listado'!$BC$151:$CB$151,0)),0)+IFERROR(INDEX('Hoja de Trabajo para listado'!$DE$153:$DG$274,MATCH($A963,'Hoja de Trabajo para listado'!$DE$153:$DE$1048576,0),MATCH((CUADRO!F$4&amp;$E963),'Hoja de Trabajo para listado'!$DE$151:$DG$151,0)),0)+IFERROR(INDEX('Hoja de Trabajo para listado'!$CD$155:$DC$1048576,MATCH($A963,'Hoja de Trabajo para listado'!$CD$155:$CD$1048576,0),MATCH((CUADRO!F$4&amp;$E963),'Hoja de Trabajo para listado'!$CD$151:$DC$151,0)),0)</f>
        <v>0</v>
      </c>
      <c r="G963" s="243">
        <f ca="1">+IFERROR(INDEX('Hoja de Trabajo para listado'!$A$155:$Z$1048576,MATCH($A963,'Hoja de Trabajo para listado'!$A$155:$A$1048576,0),MATCH((CUADRO!G$4&amp;$E963),'Hoja de Trabajo para listado'!$A$151:$Z$151,0)),0)+IFERROR(INDEX('Hoja de Trabajo para listado'!$AB$155:$BA$1048576,MATCH($A963,'Hoja de Trabajo para listado'!$AB$155:$AB$1048576,0),MATCH((CUADRO!G$4&amp;$E963),'Hoja de Trabajo para listado'!$AB$151:$BA$151,0)),0)+IFERROR(INDEX('Hoja de Trabajo para listado'!$BC$155:$CB$1048576,MATCH($A963,'Hoja de Trabajo para listado'!$BC$155:$BC$1048576,0),MATCH((CUADRO!G$4&amp;$E963),'Hoja de Trabajo para listado'!$BC$151:$CB$151,0)),0)+IFERROR(INDEX('Hoja de Trabajo para listado'!$DE$153:$DG$274,MATCH($A963,'Hoja de Trabajo para listado'!$DE$153:$DE$1048576,0),MATCH((CUADRO!G$4&amp;$E963),'Hoja de Trabajo para listado'!$DE$151:$DG$151,0)),0)+IFERROR(INDEX('Hoja de Trabajo para listado'!$CD$155:$DC$1048576,MATCH($A963,'Hoja de Trabajo para listado'!$CD$155:$CD$1048576,0),MATCH((CUADRO!G$4&amp;$E963),'Hoja de Trabajo para listado'!$CD$151:$DC$151,0)),0)</f>
        <v>0</v>
      </c>
      <c r="H963" s="243">
        <f ca="1">+IFERROR(INDEX('Hoja de Trabajo para listado'!$A$155:$Z$1048576,MATCH($A963,'Hoja de Trabajo para listado'!$A$155:$A$1048576,0),MATCH((CUADRO!H$4&amp;$E963),'Hoja de Trabajo para listado'!$A$151:$Z$151,0)),0)+IFERROR(INDEX('Hoja de Trabajo para listado'!$AB$155:$BA$1048576,MATCH($A963,'Hoja de Trabajo para listado'!$AB$155:$AB$1048576,0),MATCH((CUADRO!H$4&amp;$E963),'Hoja de Trabajo para listado'!$AB$151:$BA$151,0)),0)+IFERROR(INDEX('Hoja de Trabajo para listado'!$BC$155:$CB$1048576,MATCH($A963,'Hoja de Trabajo para listado'!$BC$155:$BC$1048576,0),MATCH((CUADRO!H$4&amp;$E963),'Hoja de Trabajo para listado'!$BC$151:$CB$151,0)),0)+IFERROR(INDEX('Hoja de Trabajo para listado'!$DE$153:$DG$274,MATCH($A963,'Hoja de Trabajo para listado'!$DE$153:$DE$1048576,0),MATCH((CUADRO!H$4&amp;$E963),'Hoja de Trabajo para listado'!$DE$151:$DG$151,0)),0)+IFERROR(INDEX('Hoja de Trabajo para listado'!$CD$155:$DC$1048576,MATCH($A963,'Hoja de Trabajo para listado'!$CD$155:$CD$1048576,0),MATCH((CUADRO!H$4&amp;$E963),'Hoja de Trabajo para listado'!$CD$151:$DC$151,0)),0)</f>
        <v>0</v>
      </c>
      <c r="I963" s="243">
        <f ca="1">+IFERROR(INDEX('Hoja de Trabajo para listado'!$A$155:$Z$1048576,MATCH($A963,'Hoja de Trabajo para listado'!$A$155:$A$1048576,0),MATCH((CUADRO!I$4&amp;$E963),'Hoja de Trabajo para listado'!$A$151:$Z$151,0)),0)+IFERROR(INDEX('Hoja de Trabajo para listado'!$AB$155:$BA$1048576,MATCH($A963,'Hoja de Trabajo para listado'!$AB$155:$AB$1048576,0),MATCH((CUADRO!I$4&amp;$E963),'Hoja de Trabajo para listado'!$AB$151:$BA$151,0)),0)+IFERROR(INDEX('Hoja de Trabajo para listado'!$BC$155:$CB$1048576,MATCH($A963,'Hoja de Trabajo para listado'!$BC$155:$BC$1048576,0),MATCH((CUADRO!I$4&amp;$E963),'Hoja de Trabajo para listado'!$BC$151:$CB$151,0)),0)+IFERROR(INDEX('Hoja de Trabajo para listado'!$DE$153:$DG$274,MATCH($A963,'Hoja de Trabajo para listado'!$DE$153:$DE$1048576,0),MATCH((CUADRO!I$4&amp;$E963),'Hoja de Trabajo para listado'!$DE$151:$DG$151,0)),0)+IFERROR(INDEX('Hoja de Trabajo para listado'!$CD$155:$DC$1048576,MATCH($A963,'Hoja de Trabajo para listado'!$CD$155:$CD$1048576,0),MATCH((CUADRO!I$4&amp;$E963),'Hoja de Trabajo para listado'!$CD$151:$DC$151,0)),0)</f>
        <v>0</v>
      </c>
      <c r="J963" s="243">
        <f ca="1">+IFERROR(INDEX('Hoja de Trabajo para listado'!$A$155:$Z$1048576,MATCH($A963,'Hoja de Trabajo para listado'!$A$155:$A$1048576,0),MATCH((CUADRO!J$4&amp;$E963),'Hoja de Trabajo para listado'!$A$151:$Z$151,0)),0)+IFERROR(INDEX('Hoja de Trabajo para listado'!$AB$155:$BA$1048576,MATCH($A963,'Hoja de Trabajo para listado'!$AB$155:$AB$1048576,0),MATCH((CUADRO!J$4&amp;$E963),'Hoja de Trabajo para listado'!$AB$151:$BA$151,0)),0)+IFERROR(INDEX('Hoja de Trabajo para listado'!$BC$155:$CB$1048576,MATCH($A963,'Hoja de Trabajo para listado'!$BC$155:$BC$1048576,0),MATCH((CUADRO!J$4&amp;$E963),'Hoja de Trabajo para listado'!$BC$151:$CB$151,0)),0)+IFERROR(INDEX('Hoja de Trabajo para listado'!$DE$153:$DG$274,MATCH($A963,'Hoja de Trabajo para listado'!$DE$153:$DE$1048576,0),MATCH((CUADRO!J$4&amp;$E963),'Hoja de Trabajo para listado'!$DE$151:$DG$151,0)),0)+IFERROR(INDEX('Hoja de Trabajo para listado'!$CD$155:$DC$1048576,MATCH($A963,'Hoja de Trabajo para listado'!$CD$155:$CD$1048576,0),MATCH((CUADRO!J$4&amp;$E963),'Hoja de Trabajo para listado'!$CD$151:$DC$151,0)),0)</f>
        <v>0</v>
      </c>
      <c r="K963" s="243">
        <f ca="1">+IFERROR(INDEX('Hoja de Trabajo para listado'!$A$155:$Z$1048576,MATCH($A963,'Hoja de Trabajo para listado'!$A$155:$A$1048576,0),MATCH((CUADRO!K$4&amp;$E963),'Hoja de Trabajo para listado'!$A$151:$Z$151,0)),0)+IFERROR(INDEX('Hoja de Trabajo para listado'!$AB$155:$BA$1048576,MATCH($A963,'Hoja de Trabajo para listado'!$AB$155:$AB$1048576,0),MATCH((CUADRO!K$4&amp;$E963),'Hoja de Trabajo para listado'!$AB$151:$BA$151,0)),0)+IFERROR(INDEX('Hoja de Trabajo para listado'!$BC$155:$CB$1048576,MATCH($A963,'Hoja de Trabajo para listado'!$BC$155:$BC$1048576,0),MATCH((CUADRO!K$4&amp;$E963),'Hoja de Trabajo para listado'!$BC$151:$CB$151,0)),0)+IFERROR(INDEX('Hoja de Trabajo para listado'!$DE$153:$DG$274,MATCH($A963,'Hoja de Trabajo para listado'!$DE$153:$DE$1048576,0),MATCH((CUADRO!K$4&amp;$E963),'Hoja de Trabajo para listado'!$DE$151:$DG$151,0)),0)+IFERROR(INDEX('Hoja de Trabajo para listado'!$CD$155:$DC$1048576,MATCH($A963,'Hoja de Trabajo para listado'!$CD$155:$CD$1048576,0),MATCH((CUADRO!K$4&amp;$E963),'Hoja de Trabajo para listado'!$CD$151:$DC$151,0)),0)</f>
        <v>0</v>
      </c>
      <c r="L963" s="243">
        <f ca="1">+IFERROR(INDEX('Hoja de Trabajo para listado'!$A$155:$Z$1048576,MATCH($A963,'Hoja de Trabajo para listado'!$A$155:$A$1048576,0),MATCH((CUADRO!L$4&amp;$E963),'Hoja de Trabajo para listado'!$A$151:$Z$151,0)),0)+IFERROR(INDEX('Hoja de Trabajo para listado'!$AB$155:$BA$1048576,MATCH($A963,'Hoja de Trabajo para listado'!$AB$155:$AB$1048576,0),MATCH((CUADRO!L$4&amp;$E963),'Hoja de Trabajo para listado'!$AB$151:$BA$151,0)),0)+IFERROR(INDEX('Hoja de Trabajo para listado'!$BC$155:$CB$1048576,MATCH($A963,'Hoja de Trabajo para listado'!$BC$155:$BC$1048576,0),MATCH((CUADRO!L$4&amp;$E963),'Hoja de Trabajo para listado'!$BC$151:$CB$151,0)),0)+IFERROR(INDEX('Hoja de Trabajo para listado'!$DE$153:$DG$274,MATCH($A963,'Hoja de Trabajo para listado'!$DE$153:$DE$1048576,0),MATCH((CUADRO!L$4&amp;$E963),'Hoja de Trabajo para listado'!$DE$151:$DG$151,0)),0)+IFERROR(INDEX('Hoja de Trabajo para listado'!$CD$155:$DC$1048576,MATCH($A963,'Hoja de Trabajo para listado'!$CD$155:$CD$1048576,0),MATCH((CUADRO!L$4&amp;$E963),'Hoja de Trabajo para listado'!$CD$151:$DC$151,0)),0)</f>
        <v>0</v>
      </c>
      <c r="M963" s="243">
        <f ca="1">+IFERROR(INDEX('Hoja de Trabajo para listado'!$A$155:$Z$1048576,MATCH($A963,'Hoja de Trabajo para listado'!$A$155:$A$1048576,0),MATCH((CUADRO!M$4&amp;$E963),'Hoja de Trabajo para listado'!$A$151:$Z$151,0)),0)+IFERROR(INDEX('Hoja de Trabajo para listado'!$AB$155:$BA$1048576,MATCH($A963,'Hoja de Trabajo para listado'!$AB$155:$AB$1048576,0),MATCH((CUADRO!M$4&amp;$E963),'Hoja de Trabajo para listado'!$AB$151:$BA$151,0)),0)+IFERROR(INDEX('Hoja de Trabajo para listado'!$BC$155:$CB$1048576,MATCH($A963,'Hoja de Trabajo para listado'!$BC$155:$BC$1048576,0),MATCH((CUADRO!M$4&amp;$E963),'Hoja de Trabajo para listado'!$BC$151:$CB$151,0)),0)+IFERROR(INDEX('Hoja de Trabajo para listado'!$DE$153:$DG$274,MATCH($A963,'Hoja de Trabajo para listado'!$DE$153:$DE$1048576,0),MATCH((CUADRO!M$4&amp;$E963),'Hoja de Trabajo para listado'!$DE$151:$DG$151,0)),0)+IFERROR(INDEX('Hoja de Trabajo para listado'!$CD$155:$DC$1048576,MATCH($A963,'Hoja de Trabajo para listado'!$CD$155:$CD$1048576,0),MATCH((CUADRO!M$4&amp;$E963),'Hoja de Trabajo para listado'!$CD$151:$DC$151,0)),0)</f>
        <v>0</v>
      </c>
      <c r="N963" s="243">
        <f ca="1">+IFERROR(INDEX('Hoja de Trabajo para listado'!$A$155:$Z$1048576,MATCH($A963,'Hoja de Trabajo para listado'!$A$155:$A$1048576,0),MATCH((CUADRO!N$4&amp;$E963),'Hoja de Trabajo para listado'!$A$151:$Z$151,0)),0)+IFERROR(INDEX('Hoja de Trabajo para listado'!$AB$155:$BA$1048576,MATCH($A963,'Hoja de Trabajo para listado'!$AB$155:$AB$1048576,0),MATCH((CUADRO!N$4&amp;$E963),'Hoja de Trabajo para listado'!$AB$151:$BA$151,0)),0)+IFERROR(INDEX('Hoja de Trabajo para listado'!$BC$155:$CB$1048576,MATCH($A963,'Hoja de Trabajo para listado'!$BC$155:$BC$1048576,0),MATCH((CUADRO!N$4&amp;$E963),'Hoja de Trabajo para listado'!$BC$151:$CB$151,0)),0)+IFERROR(INDEX('Hoja de Trabajo para listado'!$DE$153:$DG$274,MATCH($A963,'Hoja de Trabajo para listado'!$DE$153:$DE$1048576,0),MATCH((CUADRO!N$4&amp;$E963),'Hoja de Trabajo para listado'!$DE$151:$DG$151,0)),0)+IFERROR(INDEX('Hoja de Trabajo para listado'!$CD$155:$DC$1048576,MATCH($A963,'Hoja de Trabajo para listado'!$CD$155:$CD$1048576,0),MATCH((CUADRO!N$4&amp;$E963),'Hoja de Trabajo para listado'!$CD$151:$DC$151,0)),0)</f>
        <v>0</v>
      </c>
      <c r="O963" s="243">
        <f ca="1">+IFERROR(INDEX('Hoja de Trabajo para listado'!$A$155:$Z$1048576,MATCH($A963,'Hoja de Trabajo para listado'!$A$155:$A$1048576,0),MATCH((CUADRO!O$4&amp;$E963),'Hoja de Trabajo para listado'!$A$151:$Z$151,0)),0)+IFERROR(INDEX('Hoja de Trabajo para listado'!$AB$155:$BA$1048576,MATCH($A963,'Hoja de Trabajo para listado'!$AB$155:$AB$1048576,0),MATCH((CUADRO!O$4&amp;$E963),'Hoja de Trabajo para listado'!$AB$151:$BA$151,0)),0)+IFERROR(INDEX('Hoja de Trabajo para listado'!$BC$155:$CB$1048576,MATCH($A963,'Hoja de Trabajo para listado'!$BC$155:$BC$1048576,0),MATCH((CUADRO!O$4&amp;$E963),'Hoja de Trabajo para listado'!$BC$151:$CB$151,0)),0)+IFERROR(INDEX('Hoja de Trabajo para listado'!$DE$153:$DG$274,MATCH($A963,'Hoja de Trabajo para listado'!$DE$153:$DE$1048576,0),MATCH((CUADRO!O$4&amp;$E963),'Hoja de Trabajo para listado'!$DE$151:$DG$151,0)),0)+IFERROR(INDEX('Hoja de Trabajo para listado'!$CD$155:$DC$1048576,MATCH($A963,'Hoja de Trabajo para listado'!$CD$155:$CD$1048576,0),MATCH((CUADRO!O$4&amp;$E963),'Hoja de Trabajo para listado'!$CD$151:$DC$151,0)),0)</f>
        <v>0</v>
      </c>
      <c r="P963" s="243">
        <f ca="1">+IFERROR(INDEX('Hoja de Trabajo para listado'!$A$155:$Z$1048576,MATCH($A963,'Hoja de Trabajo para listado'!$A$155:$A$1048576,0),MATCH((CUADRO!P$4&amp;$E963),'Hoja de Trabajo para listado'!$A$151:$Z$151,0)),0)+IFERROR(INDEX('Hoja de Trabajo para listado'!$AB$155:$BA$1048576,MATCH($A963,'Hoja de Trabajo para listado'!$AB$155:$AB$1048576,0),MATCH((CUADRO!P$4&amp;$E963),'Hoja de Trabajo para listado'!$AB$151:$BA$151,0)),0)+IFERROR(INDEX('Hoja de Trabajo para listado'!$BC$155:$CB$1048576,MATCH($A963,'Hoja de Trabajo para listado'!$BC$155:$BC$1048576,0),MATCH((CUADRO!P$4&amp;$E963),'Hoja de Trabajo para listado'!$BC$151:$CB$151,0)),0)+IFERROR(INDEX('Hoja de Trabajo para listado'!$DE$153:$DG$274,MATCH($A963,'Hoja de Trabajo para listado'!$DE$153:$DE$1048576,0),MATCH((CUADRO!P$4&amp;$E963),'Hoja de Trabajo para listado'!$DE$151:$DG$151,0)),0)+IFERROR(INDEX('Hoja de Trabajo para listado'!$CD$155:$DC$1048576,MATCH($A963,'Hoja de Trabajo para listado'!$CD$155:$CD$1048576,0),MATCH((CUADRO!P$4&amp;$E963),'Hoja de Trabajo para listado'!$CD$151:$DC$151,0)),0)</f>
        <v>0</v>
      </c>
      <c r="Q963" s="243">
        <f ca="1">+IFERROR(INDEX('Hoja de Trabajo para listado'!$A$155:$Z$1048576,MATCH($A963,'Hoja de Trabajo para listado'!$A$155:$A$1048576,0),MATCH((CUADRO!Q$4&amp;$E963),'Hoja de Trabajo para listado'!$A$151:$Z$151,0)),0)+IFERROR(INDEX('Hoja de Trabajo para listado'!$AB$155:$BA$1048576,MATCH($A963,'Hoja de Trabajo para listado'!$AB$155:$AB$1048576,0),MATCH((CUADRO!Q$4&amp;$E963),'Hoja de Trabajo para listado'!$AB$151:$BA$151,0)),0)+IFERROR(INDEX('Hoja de Trabajo para listado'!$BC$155:$CB$1048576,MATCH($A963,'Hoja de Trabajo para listado'!$BC$155:$BC$1048576,0),MATCH((CUADRO!Q$4&amp;$E963),'Hoja de Trabajo para listado'!$BC$151:$CB$151,0)),0)+IFERROR(INDEX('Hoja de Trabajo para listado'!$DE$153:$DG$274,MATCH($A963,'Hoja de Trabajo para listado'!$DE$153:$DE$1048576,0),MATCH((CUADRO!Q$4&amp;$E963),'Hoja de Trabajo para listado'!$DE$151:$DG$151,0)),0)+IFERROR(INDEX('Hoja de Trabajo para listado'!$CD$155:$DC$1048576,MATCH($A963,'Hoja de Trabajo para listado'!$CD$155:$CD$1048576,0),MATCH((CUADRO!Q$4&amp;$E963),'Hoja de Trabajo para listado'!$CD$151:$DC$151,0)),0)</f>
        <v>0</v>
      </c>
      <c r="R963" s="243">
        <f t="shared" ca="1" si="35"/>
        <v>0</v>
      </c>
      <c r="S963" s="249"/>
      <c r="T963" s="243">
        <f ca="1">+T964</f>
        <v>0</v>
      </c>
      <c r="U963" s="242">
        <f t="shared" si="36"/>
        <v>1</v>
      </c>
      <c r="V963" s="333" t="str">
        <f>+VLOOKUP(A963,bd_lista!$A$3:$E$592,5,FALSE)</f>
        <v>Gobiernos Autonomos Municipales</v>
      </c>
      <c r="W963" s="387" t="str">
        <f>+V963</f>
        <v>Gobiernos Autonomos Municipales</v>
      </c>
      <c r="X963" s="242">
        <f>+VLOOKUP(A963,[4]Sheet1!$A$13:$D$744,4,FALSE)</f>
        <v>0</v>
      </c>
      <c r="Y963" s="242" t="e">
        <f>+VLOOKUP(X963,bd_lista!$A$3:$C$592,3,FALSE)</f>
        <v>#N/A</v>
      </c>
      <c r="Z963" s="294">
        <f>+X963</f>
        <v>0</v>
      </c>
      <c r="AA963" s="295" t="e">
        <f>+Y963</f>
        <v>#N/A</v>
      </c>
    </row>
    <row r="964" spans="1:27" customFormat="1" ht="15" hidden="1" customHeight="1">
      <c r="A964" s="32">
        <v>1713</v>
      </c>
      <c r="B964" s="393"/>
      <c r="C964" s="247" t="str">
        <f>+VLOOKUP(A964,bd_lista!$A$3:$C$592,3,FALSE)</f>
        <v>Gobierno Autónomo Municipal de San José</v>
      </c>
      <c r="D964" s="390"/>
      <c r="E964" s="244" t="s">
        <v>1305</v>
      </c>
      <c r="F964" s="245">
        <f ca="1">+IFERROR(INDEX('Hoja de Trabajo para listado'!$A$155:$Z$1048576,MATCH($A964,'Hoja de Trabajo para listado'!$A$155:$A$1048576,0),MATCH((CUADRO!F$4&amp;$E964),'Hoja de Trabajo para listado'!$A$151:$Z$151,0)),0)+IFERROR(INDEX('Hoja de Trabajo para listado'!$AB$155:$BA$1048576,MATCH($A964,'Hoja de Trabajo para listado'!$AB$155:$AB$1048576,0),MATCH((CUADRO!F$4&amp;$E964),'Hoja de Trabajo para listado'!$AB$151:$BA$151,0)),0)+IFERROR(INDEX('Hoja de Trabajo para listado'!$BC$155:$CB$1048576,MATCH($A964,'Hoja de Trabajo para listado'!$BC$155:$BC$1048576,0),MATCH((CUADRO!F$4&amp;$E964),'Hoja de Trabajo para listado'!$BC$151:$CB$151,0)),0)+IFERROR(INDEX('Hoja de Trabajo para listado'!$DE$153:$DG$274,MATCH($A964,'Hoja de Trabajo para listado'!$DE$153:$DE$1048576,0),MATCH((CUADRO!F$4&amp;$E964),'Hoja de Trabajo para listado'!$DE$151:$DG$151,0)),0)+IFERROR(INDEX('Hoja de Trabajo para listado'!$CD$155:$DC$1048576,MATCH($A964,'Hoja de Trabajo para listado'!$CD$155:$CD$1048576,0),MATCH((CUADRO!F$4&amp;$E964),'Hoja de Trabajo para listado'!$CD$151:$DC$151,0)),0)</f>
        <v>0</v>
      </c>
      <c r="G964" s="245">
        <f ca="1">+IFERROR(INDEX('Hoja de Trabajo para listado'!$A$155:$Z$1048576,MATCH($A964,'Hoja de Trabajo para listado'!$A$155:$A$1048576,0),MATCH((CUADRO!G$4&amp;$E964),'Hoja de Trabajo para listado'!$A$151:$Z$151,0)),0)+IFERROR(INDEX('Hoja de Trabajo para listado'!$AB$155:$BA$1048576,MATCH($A964,'Hoja de Trabajo para listado'!$AB$155:$AB$1048576,0),MATCH((CUADRO!G$4&amp;$E964),'Hoja de Trabajo para listado'!$AB$151:$BA$151,0)),0)+IFERROR(INDEX('Hoja de Trabajo para listado'!$BC$155:$CB$1048576,MATCH($A964,'Hoja de Trabajo para listado'!$BC$155:$BC$1048576,0),MATCH((CUADRO!G$4&amp;$E964),'Hoja de Trabajo para listado'!$BC$151:$CB$151,0)),0)+IFERROR(INDEX('Hoja de Trabajo para listado'!$DE$153:$DG$274,MATCH($A964,'Hoja de Trabajo para listado'!$DE$153:$DE$1048576,0),MATCH((CUADRO!G$4&amp;$E964),'Hoja de Trabajo para listado'!$DE$151:$DG$151,0)),0)+IFERROR(INDEX('Hoja de Trabajo para listado'!$CD$155:$DC$1048576,MATCH($A964,'Hoja de Trabajo para listado'!$CD$155:$CD$1048576,0),MATCH((CUADRO!G$4&amp;$E964),'Hoja de Trabajo para listado'!$CD$151:$DC$151,0)),0)</f>
        <v>0</v>
      </c>
      <c r="H964" s="245">
        <f ca="1">+IFERROR(INDEX('Hoja de Trabajo para listado'!$A$155:$Z$1048576,MATCH($A964,'Hoja de Trabajo para listado'!$A$155:$A$1048576,0),MATCH((CUADRO!H$4&amp;$E964),'Hoja de Trabajo para listado'!$A$151:$Z$151,0)),0)+IFERROR(INDEX('Hoja de Trabajo para listado'!$AB$155:$BA$1048576,MATCH($A964,'Hoja de Trabajo para listado'!$AB$155:$AB$1048576,0),MATCH((CUADRO!H$4&amp;$E964),'Hoja de Trabajo para listado'!$AB$151:$BA$151,0)),0)+IFERROR(INDEX('Hoja de Trabajo para listado'!$BC$155:$CB$1048576,MATCH($A964,'Hoja de Trabajo para listado'!$BC$155:$BC$1048576,0),MATCH((CUADRO!H$4&amp;$E964),'Hoja de Trabajo para listado'!$BC$151:$CB$151,0)),0)+IFERROR(INDEX('Hoja de Trabajo para listado'!$DE$153:$DG$274,MATCH($A964,'Hoja de Trabajo para listado'!$DE$153:$DE$1048576,0),MATCH((CUADRO!H$4&amp;$E964),'Hoja de Trabajo para listado'!$DE$151:$DG$151,0)),0)+IFERROR(INDEX('Hoja de Trabajo para listado'!$CD$155:$DC$1048576,MATCH($A964,'Hoja de Trabajo para listado'!$CD$155:$CD$1048576,0),MATCH((CUADRO!H$4&amp;$E964),'Hoja de Trabajo para listado'!$CD$151:$DC$151,0)),0)</f>
        <v>0</v>
      </c>
      <c r="I964" s="245">
        <f ca="1">+IFERROR(INDEX('Hoja de Trabajo para listado'!$A$155:$Z$1048576,MATCH($A964,'Hoja de Trabajo para listado'!$A$155:$A$1048576,0),MATCH((CUADRO!I$4&amp;$E964),'Hoja de Trabajo para listado'!$A$151:$Z$151,0)),0)+IFERROR(INDEX('Hoja de Trabajo para listado'!$AB$155:$BA$1048576,MATCH($A964,'Hoja de Trabajo para listado'!$AB$155:$AB$1048576,0),MATCH((CUADRO!I$4&amp;$E964),'Hoja de Trabajo para listado'!$AB$151:$BA$151,0)),0)+IFERROR(INDEX('Hoja de Trabajo para listado'!$BC$155:$CB$1048576,MATCH($A964,'Hoja de Trabajo para listado'!$BC$155:$BC$1048576,0),MATCH((CUADRO!I$4&amp;$E964),'Hoja de Trabajo para listado'!$BC$151:$CB$151,0)),0)+IFERROR(INDEX('Hoja de Trabajo para listado'!$DE$153:$DG$274,MATCH($A964,'Hoja de Trabajo para listado'!$DE$153:$DE$1048576,0),MATCH((CUADRO!I$4&amp;$E964),'Hoja de Trabajo para listado'!$DE$151:$DG$151,0)),0)+IFERROR(INDEX('Hoja de Trabajo para listado'!$CD$155:$DC$1048576,MATCH($A964,'Hoja de Trabajo para listado'!$CD$155:$CD$1048576,0),MATCH((CUADRO!I$4&amp;$E964),'Hoja de Trabajo para listado'!$CD$151:$DC$151,0)),0)</f>
        <v>0</v>
      </c>
      <c r="J964" s="245">
        <f ca="1">+IFERROR(INDEX('Hoja de Trabajo para listado'!$A$155:$Z$1048576,MATCH($A964,'Hoja de Trabajo para listado'!$A$155:$A$1048576,0),MATCH((CUADRO!J$4&amp;$E964),'Hoja de Trabajo para listado'!$A$151:$Z$151,0)),0)+IFERROR(INDEX('Hoja de Trabajo para listado'!$AB$155:$BA$1048576,MATCH($A964,'Hoja de Trabajo para listado'!$AB$155:$AB$1048576,0),MATCH((CUADRO!J$4&amp;$E964),'Hoja de Trabajo para listado'!$AB$151:$BA$151,0)),0)+IFERROR(INDEX('Hoja de Trabajo para listado'!$BC$155:$CB$1048576,MATCH($A964,'Hoja de Trabajo para listado'!$BC$155:$BC$1048576,0),MATCH((CUADRO!J$4&amp;$E964),'Hoja de Trabajo para listado'!$BC$151:$CB$151,0)),0)+IFERROR(INDEX('Hoja de Trabajo para listado'!$DE$153:$DG$274,MATCH($A964,'Hoja de Trabajo para listado'!$DE$153:$DE$1048576,0),MATCH((CUADRO!J$4&amp;$E964),'Hoja de Trabajo para listado'!$DE$151:$DG$151,0)),0)+IFERROR(INDEX('Hoja de Trabajo para listado'!$CD$155:$DC$1048576,MATCH($A964,'Hoja de Trabajo para listado'!$CD$155:$CD$1048576,0),MATCH((CUADRO!J$4&amp;$E964),'Hoja de Trabajo para listado'!$CD$151:$DC$151,0)),0)</f>
        <v>0</v>
      </c>
      <c r="K964" s="245">
        <f ca="1">+IFERROR(INDEX('Hoja de Trabajo para listado'!$A$155:$Z$1048576,MATCH($A964,'Hoja de Trabajo para listado'!$A$155:$A$1048576,0),MATCH((CUADRO!K$4&amp;$E964),'Hoja de Trabajo para listado'!$A$151:$Z$151,0)),0)+IFERROR(INDEX('Hoja de Trabajo para listado'!$AB$155:$BA$1048576,MATCH($A964,'Hoja de Trabajo para listado'!$AB$155:$AB$1048576,0),MATCH((CUADRO!K$4&amp;$E964),'Hoja de Trabajo para listado'!$AB$151:$BA$151,0)),0)+IFERROR(INDEX('Hoja de Trabajo para listado'!$BC$155:$CB$1048576,MATCH($A964,'Hoja de Trabajo para listado'!$BC$155:$BC$1048576,0),MATCH((CUADRO!K$4&amp;$E964),'Hoja de Trabajo para listado'!$BC$151:$CB$151,0)),0)+IFERROR(INDEX('Hoja de Trabajo para listado'!$DE$153:$DG$274,MATCH($A964,'Hoja de Trabajo para listado'!$DE$153:$DE$1048576,0),MATCH((CUADRO!K$4&amp;$E964),'Hoja de Trabajo para listado'!$DE$151:$DG$151,0)),0)+IFERROR(INDEX('Hoja de Trabajo para listado'!$CD$155:$DC$1048576,MATCH($A964,'Hoja de Trabajo para listado'!$CD$155:$CD$1048576,0),MATCH((CUADRO!K$4&amp;$E964),'Hoja de Trabajo para listado'!$CD$151:$DC$151,0)),0)</f>
        <v>0</v>
      </c>
      <c r="L964" s="245">
        <f ca="1">+IFERROR(INDEX('Hoja de Trabajo para listado'!$A$155:$Z$1048576,MATCH($A964,'Hoja de Trabajo para listado'!$A$155:$A$1048576,0),MATCH((CUADRO!L$4&amp;$E964),'Hoja de Trabajo para listado'!$A$151:$Z$151,0)),0)+IFERROR(INDEX('Hoja de Trabajo para listado'!$AB$155:$BA$1048576,MATCH($A964,'Hoja de Trabajo para listado'!$AB$155:$AB$1048576,0),MATCH((CUADRO!L$4&amp;$E964),'Hoja de Trabajo para listado'!$AB$151:$BA$151,0)),0)+IFERROR(INDEX('Hoja de Trabajo para listado'!$BC$155:$CB$1048576,MATCH($A964,'Hoja de Trabajo para listado'!$BC$155:$BC$1048576,0),MATCH((CUADRO!L$4&amp;$E964),'Hoja de Trabajo para listado'!$BC$151:$CB$151,0)),0)+IFERROR(INDEX('Hoja de Trabajo para listado'!$DE$153:$DG$274,MATCH($A964,'Hoja de Trabajo para listado'!$DE$153:$DE$1048576,0),MATCH((CUADRO!L$4&amp;$E964),'Hoja de Trabajo para listado'!$DE$151:$DG$151,0)),0)+IFERROR(INDEX('Hoja de Trabajo para listado'!$CD$155:$DC$1048576,MATCH($A964,'Hoja de Trabajo para listado'!$CD$155:$CD$1048576,0),MATCH((CUADRO!L$4&amp;$E964),'Hoja de Trabajo para listado'!$CD$151:$DC$151,0)),0)</f>
        <v>0</v>
      </c>
      <c r="M964" s="245">
        <f ca="1">+IFERROR(INDEX('Hoja de Trabajo para listado'!$A$155:$Z$1048576,MATCH($A964,'Hoja de Trabajo para listado'!$A$155:$A$1048576,0),MATCH((CUADRO!M$4&amp;$E964),'Hoja de Trabajo para listado'!$A$151:$Z$151,0)),0)+IFERROR(INDEX('Hoja de Trabajo para listado'!$AB$155:$BA$1048576,MATCH($A964,'Hoja de Trabajo para listado'!$AB$155:$AB$1048576,0),MATCH((CUADRO!M$4&amp;$E964),'Hoja de Trabajo para listado'!$AB$151:$BA$151,0)),0)+IFERROR(INDEX('Hoja de Trabajo para listado'!$BC$155:$CB$1048576,MATCH($A964,'Hoja de Trabajo para listado'!$BC$155:$BC$1048576,0),MATCH((CUADRO!M$4&amp;$E964),'Hoja de Trabajo para listado'!$BC$151:$CB$151,0)),0)+IFERROR(INDEX('Hoja de Trabajo para listado'!$DE$153:$DG$274,MATCH($A964,'Hoja de Trabajo para listado'!$DE$153:$DE$1048576,0),MATCH((CUADRO!M$4&amp;$E964),'Hoja de Trabajo para listado'!$DE$151:$DG$151,0)),0)+IFERROR(INDEX('Hoja de Trabajo para listado'!$CD$155:$DC$1048576,MATCH($A964,'Hoja de Trabajo para listado'!$CD$155:$CD$1048576,0),MATCH((CUADRO!M$4&amp;$E964),'Hoja de Trabajo para listado'!$CD$151:$DC$151,0)),0)</f>
        <v>0</v>
      </c>
      <c r="N964" s="245">
        <f ca="1">+IFERROR(INDEX('Hoja de Trabajo para listado'!$A$155:$Z$1048576,MATCH($A964,'Hoja de Trabajo para listado'!$A$155:$A$1048576,0),MATCH((CUADRO!N$4&amp;$E964),'Hoja de Trabajo para listado'!$A$151:$Z$151,0)),0)+IFERROR(INDEX('Hoja de Trabajo para listado'!$AB$155:$BA$1048576,MATCH($A964,'Hoja de Trabajo para listado'!$AB$155:$AB$1048576,0),MATCH((CUADRO!N$4&amp;$E964),'Hoja de Trabajo para listado'!$AB$151:$BA$151,0)),0)+IFERROR(INDEX('Hoja de Trabajo para listado'!$BC$155:$CB$1048576,MATCH($A964,'Hoja de Trabajo para listado'!$BC$155:$BC$1048576,0),MATCH((CUADRO!N$4&amp;$E964),'Hoja de Trabajo para listado'!$BC$151:$CB$151,0)),0)+IFERROR(INDEX('Hoja de Trabajo para listado'!$DE$153:$DG$274,MATCH($A964,'Hoja de Trabajo para listado'!$DE$153:$DE$1048576,0),MATCH((CUADRO!N$4&amp;$E964),'Hoja de Trabajo para listado'!$DE$151:$DG$151,0)),0)+IFERROR(INDEX('Hoja de Trabajo para listado'!$CD$155:$DC$1048576,MATCH($A964,'Hoja de Trabajo para listado'!$CD$155:$CD$1048576,0),MATCH((CUADRO!N$4&amp;$E964),'Hoja de Trabajo para listado'!$CD$151:$DC$151,0)),0)</f>
        <v>0</v>
      </c>
      <c r="O964" s="245">
        <f ca="1">+IFERROR(INDEX('Hoja de Trabajo para listado'!$A$155:$Z$1048576,MATCH($A964,'Hoja de Trabajo para listado'!$A$155:$A$1048576,0),MATCH((CUADRO!O$4&amp;$E964),'Hoja de Trabajo para listado'!$A$151:$Z$151,0)),0)+IFERROR(INDEX('Hoja de Trabajo para listado'!$AB$155:$BA$1048576,MATCH($A964,'Hoja de Trabajo para listado'!$AB$155:$AB$1048576,0),MATCH((CUADRO!O$4&amp;$E964),'Hoja de Trabajo para listado'!$AB$151:$BA$151,0)),0)+IFERROR(INDEX('Hoja de Trabajo para listado'!$BC$155:$CB$1048576,MATCH($A964,'Hoja de Trabajo para listado'!$BC$155:$BC$1048576,0),MATCH((CUADRO!O$4&amp;$E964),'Hoja de Trabajo para listado'!$BC$151:$CB$151,0)),0)+IFERROR(INDEX('Hoja de Trabajo para listado'!$DE$153:$DG$274,MATCH($A964,'Hoja de Trabajo para listado'!$DE$153:$DE$1048576,0),MATCH((CUADRO!O$4&amp;$E964),'Hoja de Trabajo para listado'!$DE$151:$DG$151,0)),0)+IFERROR(INDEX('Hoja de Trabajo para listado'!$CD$155:$DC$1048576,MATCH($A964,'Hoja de Trabajo para listado'!$CD$155:$CD$1048576,0),MATCH((CUADRO!O$4&amp;$E964),'Hoja de Trabajo para listado'!$CD$151:$DC$151,0)),0)</f>
        <v>0</v>
      </c>
      <c r="P964" s="245">
        <f ca="1">+IFERROR(INDEX('Hoja de Trabajo para listado'!$A$155:$Z$1048576,MATCH($A964,'Hoja de Trabajo para listado'!$A$155:$A$1048576,0),MATCH((CUADRO!P$4&amp;$E964),'Hoja de Trabajo para listado'!$A$151:$Z$151,0)),0)+IFERROR(INDEX('Hoja de Trabajo para listado'!$AB$155:$BA$1048576,MATCH($A964,'Hoja de Trabajo para listado'!$AB$155:$AB$1048576,0),MATCH((CUADRO!P$4&amp;$E964),'Hoja de Trabajo para listado'!$AB$151:$BA$151,0)),0)+IFERROR(INDEX('Hoja de Trabajo para listado'!$BC$155:$CB$1048576,MATCH($A964,'Hoja de Trabajo para listado'!$BC$155:$BC$1048576,0),MATCH((CUADRO!P$4&amp;$E964),'Hoja de Trabajo para listado'!$BC$151:$CB$151,0)),0)+IFERROR(INDEX('Hoja de Trabajo para listado'!$DE$153:$DG$274,MATCH($A964,'Hoja de Trabajo para listado'!$DE$153:$DE$1048576,0),MATCH((CUADRO!P$4&amp;$E964),'Hoja de Trabajo para listado'!$DE$151:$DG$151,0)),0)+IFERROR(INDEX('Hoja de Trabajo para listado'!$CD$155:$DC$1048576,MATCH($A964,'Hoja de Trabajo para listado'!$CD$155:$CD$1048576,0),MATCH((CUADRO!P$4&amp;$E964),'Hoja de Trabajo para listado'!$CD$151:$DC$151,0)),0)</f>
        <v>0</v>
      </c>
      <c r="Q964" s="245">
        <f ca="1">+IFERROR(INDEX('Hoja de Trabajo para listado'!$A$155:$Z$1048576,MATCH($A964,'Hoja de Trabajo para listado'!$A$155:$A$1048576,0),MATCH((CUADRO!Q$4&amp;$E964),'Hoja de Trabajo para listado'!$A$151:$Z$151,0)),0)+IFERROR(INDEX('Hoja de Trabajo para listado'!$AB$155:$BA$1048576,MATCH($A964,'Hoja de Trabajo para listado'!$AB$155:$AB$1048576,0),MATCH((CUADRO!Q$4&amp;$E964),'Hoja de Trabajo para listado'!$AB$151:$BA$151,0)),0)+IFERROR(INDEX('Hoja de Trabajo para listado'!$BC$155:$CB$1048576,MATCH($A964,'Hoja de Trabajo para listado'!$BC$155:$BC$1048576,0),MATCH((CUADRO!Q$4&amp;$E964),'Hoja de Trabajo para listado'!$BC$151:$CB$151,0)),0)+IFERROR(INDEX('Hoja de Trabajo para listado'!$DE$153:$DG$274,MATCH($A964,'Hoja de Trabajo para listado'!$DE$153:$DE$1048576,0),MATCH((CUADRO!Q$4&amp;$E964),'Hoja de Trabajo para listado'!$DE$151:$DG$151,0)),0)+IFERROR(INDEX('Hoja de Trabajo para listado'!$CD$155:$DC$1048576,MATCH($A964,'Hoja de Trabajo para listado'!$CD$155:$CD$1048576,0),MATCH((CUADRO!Q$4&amp;$E964),'Hoja de Trabajo para listado'!$CD$151:$DC$151,0)),0)</f>
        <v>0</v>
      </c>
      <c r="R964" s="245">
        <f t="shared" ca="1" si="35"/>
        <v>0</v>
      </c>
      <c r="S964" s="259">
        <f ca="1">+R963+R964</f>
        <v>0</v>
      </c>
      <c r="T964" s="245">
        <f ca="1">+S964</f>
        <v>0</v>
      </c>
      <c r="U964" s="244">
        <f t="shared" si="36"/>
        <v>2</v>
      </c>
      <c r="V964" s="333" t="str">
        <f>+VLOOKUP(A964,bd_lista!$A$3:$E$592,5,FALSE)</f>
        <v>Gobiernos Autonomos Municipales</v>
      </c>
      <c r="W964" s="388"/>
      <c r="X964" s="242">
        <f>+VLOOKUP(A964,[4]Sheet1!$A$13:$D$744,4,FALSE)</f>
        <v>0</v>
      </c>
      <c r="Y964" s="242" t="e">
        <f>+VLOOKUP(X964,bd_lista!$A$3:$C$592,3,FALSE)</f>
        <v>#N/A</v>
      </c>
      <c r="Z964" s="292"/>
      <c r="AA964" s="293"/>
    </row>
    <row r="965" spans="1:27" customFormat="1" ht="15" hidden="1" customHeight="1">
      <c r="A965" s="32">
        <v>1714</v>
      </c>
      <c r="B965" s="392">
        <f>+A965</f>
        <v>1714</v>
      </c>
      <c r="C965" s="247" t="str">
        <f>+VLOOKUP(A965,bd_lista!$A$3:$C$592,3,FALSE)</f>
        <v>Gobierno Autónomo Municipal de Pailón</v>
      </c>
      <c r="D965" s="389" t="str">
        <f>+C965</f>
        <v>Gobierno Autónomo Municipal de Pailón</v>
      </c>
      <c r="E965" s="242" t="s">
        <v>1304</v>
      </c>
      <c r="F965" s="243">
        <f ca="1">+IFERROR(INDEX('Hoja de Trabajo para listado'!$A$155:$Z$1048576,MATCH($A965,'Hoja de Trabajo para listado'!$A$155:$A$1048576,0),MATCH((CUADRO!F$4&amp;$E965),'Hoja de Trabajo para listado'!$A$151:$Z$151,0)),0)+IFERROR(INDEX('Hoja de Trabajo para listado'!$AB$155:$BA$1048576,MATCH($A965,'Hoja de Trabajo para listado'!$AB$155:$AB$1048576,0),MATCH((CUADRO!F$4&amp;$E965),'Hoja de Trabajo para listado'!$AB$151:$BA$151,0)),0)+IFERROR(INDEX('Hoja de Trabajo para listado'!$BC$155:$CB$1048576,MATCH($A965,'Hoja de Trabajo para listado'!$BC$155:$BC$1048576,0),MATCH((CUADRO!F$4&amp;$E965),'Hoja de Trabajo para listado'!$BC$151:$CB$151,0)),0)+IFERROR(INDEX('Hoja de Trabajo para listado'!$DE$153:$DG$274,MATCH($A965,'Hoja de Trabajo para listado'!$DE$153:$DE$1048576,0),MATCH((CUADRO!F$4&amp;$E965),'Hoja de Trabajo para listado'!$DE$151:$DG$151,0)),0)+IFERROR(INDEX('Hoja de Trabajo para listado'!$CD$155:$DC$1048576,MATCH($A965,'Hoja de Trabajo para listado'!$CD$155:$CD$1048576,0),MATCH((CUADRO!F$4&amp;$E965),'Hoja de Trabajo para listado'!$CD$151:$DC$151,0)),0)</f>
        <v>0</v>
      </c>
      <c r="G965" s="243">
        <f ca="1">+IFERROR(INDEX('Hoja de Trabajo para listado'!$A$155:$Z$1048576,MATCH($A965,'Hoja de Trabajo para listado'!$A$155:$A$1048576,0),MATCH((CUADRO!G$4&amp;$E965),'Hoja de Trabajo para listado'!$A$151:$Z$151,0)),0)+IFERROR(INDEX('Hoja de Trabajo para listado'!$AB$155:$BA$1048576,MATCH($A965,'Hoja de Trabajo para listado'!$AB$155:$AB$1048576,0),MATCH((CUADRO!G$4&amp;$E965),'Hoja de Trabajo para listado'!$AB$151:$BA$151,0)),0)+IFERROR(INDEX('Hoja de Trabajo para listado'!$BC$155:$CB$1048576,MATCH($A965,'Hoja de Trabajo para listado'!$BC$155:$BC$1048576,0),MATCH((CUADRO!G$4&amp;$E965),'Hoja de Trabajo para listado'!$BC$151:$CB$151,0)),0)+IFERROR(INDEX('Hoja de Trabajo para listado'!$DE$153:$DG$274,MATCH($A965,'Hoja de Trabajo para listado'!$DE$153:$DE$1048576,0),MATCH((CUADRO!G$4&amp;$E965),'Hoja de Trabajo para listado'!$DE$151:$DG$151,0)),0)+IFERROR(INDEX('Hoja de Trabajo para listado'!$CD$155:$DC$1048576,MATCH($A965,'Hoja de Trabajo para listado'!$CD$155:$CD$1048576,0),MATCH((CUADRO!G$4&amp;$E965),'Hoja de Trabajo para listado'!$CD$151:$DC$151,0)),0)</f>
        <v>0</v>
      </c>
      <c r="H965" s="243">
        <f ca="1">+IFERROR(INDEX('Hoja de Trabajo para listado'!$A$155:$Z$1048576,MATCH($A965,'Hoja de Trabajo para listado'!$A$155:$A$1048576,0),MATCH((CUADRO!H$4&amp;$E965),'Hoja de Trabajo para listado'!$A$151:$Z$151,0)),0)+IFERROR(INDEX('Hoja de Trabajo para listado'!$AB$155:$BA$1048576,MATCH($A965,'Hoja de Trabajo para listado'!$AB$155:$AB$1048576,0),MATCH((CUADRO!H$4&amp;$E965),'Hoja de Trabajo para listado'!$AB$151:$BA$151,0)),0)+IFERROR(INDEX('Hoja de Trabajo para listado'!$BC$155:$CB$1048576,MATCH($A965,'Hoja de Trabajo para listado'!$BC$155:$BC$1048576,0),MATCH((CUADRO!H$4&amp;$E965),'Hoja de Trabajo para listado'!$BC$151:$CB$151,0)),0)+IFERROR(INDEX('Hoja de Trabajo para listado'!$DE$153:$DG$274,MATCH($A965,'Hoja de Trabajo para listado'!$DE$153:$DE$1048576,0),MATCH((CUADRO!H$4&amp;$E965),'Hoja de Trabajo para listado'!$DE$151:$DG$151,0)),0)+IFERROR(INDEX('Hoja de Trabajo para listado'!$CD$155:$DC$1048576,MATCH($A965,'Hoja de Trabajo para listado'!$CD$155:$CD$1048576,0),MATCH((CUADRO!H$4&amp;$E965),'Hoja de Trabajo para listado'!$CD$151:$DC$151,0)),0)</f>
        <v>0</v>
      </c>
      <c r="I965" s="243">
        <f ca="1">+IFERROR(INDEX('Hoja de Trabajo para listado'!$A$155:$Z$1048576,MATCH($A965,'Hoja de Trabajo para listado'!$A$155:$A$1048576,0),MATCH((CUADRO!I$4&amp;$E965),'Hoja de Trabajo para listado'!$A$151:$Z$151,0)),0)+IFERROR(INDEX('Hoja de Trabajo para listado'!$AB$155:$BA$1048576,MATCH($A965,'Hoja de Trabajo para listado'!$AB$155:$AB$1048576,0),MATCH((CUADRO!I$4&amp;$E965),'Hoja de Trabajo para listado'!$AB$151:$BA$151,0)),0)+IFERROR(INDEX('Hoja de Trabajo para listado'!$BC$155:$CB$1048576,MATCH($A965,'Hoja de Trabajo para listado'!$BC$155:$BC$1048576,0),MATCH((CUADRO!I$4&amp;$E965),'Hoja de Trabajo para listado'!$BC$151:$CB$151,0)),0)+IFERROR(INDEX('Hoja de Trabajo para listado'!$DE$153:$DG$274,MATCH($A965,'Hoja de Trabajo para listado'!$DE$153:$DE$1048576,0),MATCH((CUADRO!I$4&amp;$E965),'Hoja de Trabajo para listado'!$DE$151:$DG$151,0)),0)+IFERROR(INDEX('Hoja de Trabajo para listado'!$CD$155:$DC$1048576,MATCH($A965,'Hoja de Trabajo para listado'!$CD$155:$CD$1048576,0),MATCH((CUADRO!I$4&amp;$E965),'Hoja de Trabajo para listado'!$CD$151:$DC$151,0)),0)</f>
        <v>0</v>
      </c>
      <c r="J965" s="243">
        <f ca="1">+IFERROR(INDEX('Hoja de Trabajo para listado'!$A$155:$Z$1048576,MATCH($A965,'Hoja de Trabajo para listado'!$A$155:$A$1048576,0),MATCH((CUADRO!J$4&amp;$E965),'Hoja de Trabajo para listado'!$A$151:$Z$151,0)),0)+IFERROR(INDEX('Hoja de Trabajo para listado'!$AB$155:$BA$1048576,MATCH($A965,'Hoja de Trabajo para listado'!$AB$155:$AB$1048576,0),MATCH((CUADRO!J$4&amp;$E965),'Hoja de Trabajo para listado'!$AB$151:$BA$151,0)),0)+IFERROR(INDEX('Hoja de Trabajo para listado'!$BC$155:$CB$1048576,MATCH($A965,'Hoja de Trabajo para listado'!$BC$155:$BC$1048576,0),MATCH((CUADRO!J$4&amp;$E965),'Hoja de Trabajo para listado'!$BC$151:$CB$151,0)),0)+IFERROR(INDEX('Hoja de Trabajo para listado'!$DE$153:$DG$274,MATCH($A965,'Hoja de Trabajo para listado'!$DE$153:$DE$1048576,0),MATCH((CUADRO!J$4&amp;$E965),'Hoja de Trabajo para listado'!$DE$151:$DG$151,0)),0)+IFERROR(INDEX('Hoja de Trabajo para listado'!$CD$155:$DC$1048576,MATCH($A965,'Hoja de Trabajo para listado'!$CD$155:$CD$1048576,0),MATCH((CUADRO!J$4&amp;$E965),'Hoja de Trabajo para listado'!$CD$151:$DC$151,0)),0)</f>
        <v>0</v>
      </c>
      <c r="K965" s="243">
        <f ca="1">+IFERROR(INDEX('Hoja de Trabajo para listado'!$A$155:$Z$1048576,MATCH($A965,'Hoja de Trabajo para listado'!$A$155:$A$1048576,0),MATCH((CUADRO!K$4&amp;$E965),'Hoja de Trabajo para listado'!$A$151:$Z$151,0)),0)+IFERROR(INDEX('Hoja de Trabajo para listado'!$AB$155:$BA$1048576,MATCH($A965,'Hoja de Trabajo para listado'!$AB$155:$AB$1048576,0),MATCH((CUADRO!K$4&amp;$E965),'Hoja de Trabajo para listado'!$AB$151:$BA$151,0)),0)+IFERROR(INDEX('Hoja de Trabajo para listado'!$BC$155:$CB$1048576,MATCH($A965,'Hoja de Trabajo para listado'!$BC$155:$BC$1048576,0),MATCH((CUADRO!K$4&amp;$E965),'Hoja de Trabajo para listado'!$BC$151:$CB$151,0)),0)+IFERROR(INDEX('Hoja de Trabajo para listado'!$DE$153:$DG$274,MATCH($A965,'Hoja de Trabajo para listado'!$DE$153:$DE$1048576,0),MATCH((CUADRO!K$4&amp;$E965),'Hoja de Trabajo para listado'!$DE$151:$DG$151,0)),0)+IFERROR(INDEX('Hoja de Trabajo para listado'!$CD$155:$DC$1048576,MATCH($A965,'Hoja de Trabajo para listado'!$CD$155:$CD$1048576,0),MATCH((CUADRO!K$4&amp;$E965),'Hoja de Trabajo para listado'!$CD$151:$DC$151,0)),0)</f>
        <v>0</v>
      </c>
      <c r="L965" s="243">
        <f ca="1">+IFERROR(INDEX('Hoja de Trabajo para listado'!$A$155:$Z$1048576,MATCH($A965,'Hoja de Trabajo para listado'!$A$155:$A$1048576,0),MATCH((CUADRO!L$4&amp;$E965),'Hoja de Trabajo para listado'!$A$151:$Z$151,0)),0)+IFERROR(INDEX('Hoja de Trabajo para listado'!$AB$155:$BA$1048576,MATCH($A965,'Hoja de Trabajo para listado'!$AB$155:$AB$1048576,0),MATCH((CUADRO!L$4&amp;$E965),'Hoja de Trabajo para listado'!$AB$151:$BA$151,0)),0)+IFERROR(INDEX('Hoja de Trabajo para listado'!$BC$155:$CB$1048576,MATCH($A965,'Hoja de Trabajo para listado'!$BC$155:$BC$1048576,0),MATCH((CUADRO!L$4&amp;$E965),'Hoja de Trabajo para listado'!$BC$151:$CB$151,0)),0)+IFERROR(INDEX('Hoja de Trabajo para listado'!$DE$153:$DG$274,MATCH($A965,'Hoja de Trabajo para listado'!$DE$153:$DE$1048576,0),MATCH((CUADRO!L$4&amp;$E965),'Hoja de Trabajo para listado'!$DE$151:$DG$151,0)),0)+IFERROR(INDEX('Hoja de Trabajo para listado'!$CD$155:$DC$1048576,MATCH($A965,'Hoja de Trabajo para listado'!$CD$155:$CD$1048576,0),MATCH((CUADRO!L$4&amp;$E965),'Hoja de Trabajo para listado'!$CD$151:$DC$151,0)),0)</f>
        <v>0</v>
      </c>
      <c r="M965" s="243">
        <f ca="1">+IFERROR(INDEX('Hoja de Trabajo para listado'!$A$155:$Z$1048576,MATCH($A965,'Hoja de Trabajo para listado'!$A$155:$A$1048576,0),MATCH((CUADRO!M$4&amp;$E965),'Hoja de Trabajo para listado'!$A$151:$Z$151,0)),0)+IFERROR(INDEX('Hoja de Trabajo para listado'!$AB$155:$BA$1048576,MATCH($A965,'Hoja de Trabajo para listado'!$AB$155:$AB$1048576,0),MATCH((CUADRO!M$4&amp;$E965),'Hoja de Trabajo para listado'!$AB$151:$BA$151,0)),0)+IFERROR(INDEX('Hoja de Trabajo para listado'!$BC$155:$CB$1048576,MATCH($A965,'Hoja de Trabajo para listado'!$BC$155:$BC$1048576,0),MATCH((CUADRO!M$4&amp;$E965),'Hoja de Trabajo para listado'!$BC$151:$CB$151,0)),0)+IFERROR(INDEX('Hoja de Trabajo para listado'!$DE$153:$DG$274,MATCH($A965,'Hoja de Trabajo para listado'!$DE$153:$DE$1048576,0),MATCH((CUADRO!M$4&amp;$E965),'Hoja de Trabajo para listado'!$DE$151:$DG$151,0)),0)+IFERROR(INDEX('Hoja de Trabajo para listado'!$CD$155:$DC$1048576,MATCH($A965,'Hoja de Trabajo para listado'!$CD$155:$CD$1048576,0),MATCH((CUADRO!M$4&amp;$E965),'Hoja de Trabajo para listado'!$CD$151:$DC$151,0)),0)</f>
        <v>0</v>
      </c>
      <c r="N965" s="243">
        <f ca="1">+IFERROR(INDEX('Hoja de Trabajo para listado'!$A$155:$Z$1048576,MATCH($A965,'Hoja de Trabajo para listado'!$A$155:$A$1048576,0),MATCH((CUADRO!N$4&amp;$E965),'Hoja de Trabajo para listado'!$A$151:$Z$151,0)),0)+IFERROR(INDEX('Hoja de Trabajo para listado'!$AB$155:$BA$1048576,MATCH($A965,'Hoja de Trabajo para listado'!$AB$155:$AB$1048576,0),MATCH((CUADRO!N$4&amp;$E965),'Hoja de Trabajo para listado'!$AB$151:$BA$151,0)),0)+IFERROR(INDEX('Hoja de Trabajo para listado'!$BC$155:$CB$1048576,MATCH($A965,'Hoja de Trabajo para listado'!$BC$155:$BC$1048576,0),MATCH((CUADRO!N$4&amp;$E965),'Hoja de Trabajo para listado'!$BC$151:$CB$151,0)),0)+IFERROR(INDEX('Hoja de Trabajo para listado'!$DE$153:$DG$274,MATCH($A965,'Hoja de Trabajo para listado'!$DE$153:$DE$1048576,0),MATCH((CUADRO!N$4&amp;$E965),'Hoja de Trabajo para listado'!$DE$151:$DG$151,0)),0)+IFERROR(INDEX('Hoja de Trabajo para listado'!$CD$155:$DC$1048576,MATCH($A965,'Hoja de Trabajo para listado'!$CD$155:$CD$1048576,0),MATCH((CUADRO!N$4&amp;$E965),'Hoja de Trabajo para listado'!$CD$151:$DC$151,0)),0)</f>
        <v>0</v>
      </c>
      <c r="O965" s="243">
        <f ca="1">+IFERROR(INDEX('Hoja de Trabajo para listado'!$A$155:$Z$1048576,MATCH($A965,'Hoja de Trabajo para listado'!$A$155:$A$1048576,0),MATCH((CUADRO!O$4&amp;$E965),'Hoja de Trabajo para listado'!$A$151:$Z$151,0)),0)+IFERROR(INDEX('Hoja de Trabajo para listado'!$AB$155:$BA$1048576,MATCH($A965,'Hoja de Trabajo para listado'!$AB$155:$AB$1048576,0),MATCH((CUADRO!O$4&amp;$E965),'Hoja de Trabajo para listado'!$AB$151:$BA$151,0)),0)+IFERROR(INDEX('Hoja de Trabajo para listado'!$BC$155:$CB$1048576,MATCH($A965,'Hoja de Trabajo para listado'!$BC$155:$BC$1048576,0),MATCH((CUADRO!O$4&amp;$E965),'Hoja de Trabajo para listado'!$BC$151:$CB$151,0)),0)+IFERROR(INDEX('Hoja de Trabajo para listado'!$DE$153:$DG$274,MATCH($A965,'Hoja de Trabajo para listado'!$DE$153:$DE$1048576,0),MATCH((CUADRO!O$4&amp;$E965),'Hoja de Trabajo para listado'!$DE$151:$DG$151,0)),0)+IFERROR(INDEX('Hoja de Trabajo para listado'!$CD$155:$DC$1048576,MATCH($A965,'Hoja de Trabajo para listado'!$CD$155:$CD$1048576,0),MATCH((CUADRO!O$4&amp;$E965),'Hoja de Trabajo para listado'!$CD$151:$DC$151,0)),0)</f>
        <v>0</v>
      </c>
      <c r="P965" s="243">
        <f ca="1">+IFERROR(INDEX('Hoja de Trabajo para listado'!$A$155:$Z$1048576,MATCH($A965,'Hoja de Trabajo para listado'!$A$155:$A$1048576,0),MATCH((CUADRO!P$4&amp;$E965),'Hoja de Trabajo para listado'!$A$151:$Z$151,0)),0)+IFERROR(INDEX('Hoja de Trabajo para listado'!$AB$155:$BA$1048576,MATCH($A965,'Hoja de Trabajo para listado'!$AB$155:$AB$1048576,0),MATCH((CUADRO!P$4&amp;$E965),'Hoja de Trabajo para listado'!$AB$151:$BA$151,0)),0)+IFERROR(INDEX('Hoja de Trabajo para listado'!$BC$155:$CB$1048576,MATCH($A965,'Hoja de Trabajo para listado'!$BC$155:$BC$1048576,0),MATCH((CUADRO!P$4&amp;$E965),'Hoja de Trabajo para listado'!$BC$151:$CB$151,0)),0)+IFERROR(INDEX('Hoja de Trabajo para listado'!$DE$153:$DG$274,MATCH($A965,'Hoja de Trabajo para listado'!$DE$153:$DE$1048576,0),MATCH((CUADRO!P$4&amp;$E965),'Hoja de Trabajo para listado'!$DE$151:$DG$151,0)),0)+IFERROR(INDEX('Hoja de Trabajo para listado'!$CD$155:$DC$1048576,MATCH($A965,'Hoja de Trabajo para listado'!$CD$155:$CD$1048576,0),MATCH((CUADRO!P$4&amp;$E965),'Hoja de Trabajo para listado'!$CD$151:$DC$151,0)),0)</f>
        <v>0</v>
      </c>
      <c r="Q965" s="243">
        <f ca="1">+IFERROR(INDEX('Hoja de Trabajo para listado'!$A$155:$Z$1048576,MATCH($A965,'Hoja de Trabajo para listado'!$A$155:$A$1048576,0),MATCH((CUADRO!Q$4&amp;$E965),'Hoja de Trabajo para listado'!$A$151:$Z$151,0)),0)+IFERROR(INDEX('Hoja de Trabajo para listado'!$AB$155:$BA$1048576,MATCH($A965,'Hoja de Trabajo para listado'!$AB$155:$AB$1048576,0),MATCH((CUADRO!Q$4&amp;$E965),'Hoja de Trabajo para listado'!$AB$151:$BA$151,0)),0)+IFERROR(INDEX('Hoja de Trabajo para listado'!$BC$155:$CB$1048576,MATCH($A965,'Hoja de Trabajo para listado'!$BC$155:$BC$1048576,0),MATCH((CUADRO!Q$4&amp;$E965),'Hoja de Trabajo para listado'!$BC$151:$CB$151,0)),0)+IFERROR(INDEX('Hoja de Trabajo para listado'!$DE$153:$DG$274,MATCH($A965,'Hoja de Trabajo para listado'!$DE$153:$DE$1048576,0),MATCH((CUADRO!Q$4&amp;$E965),'Hoja de Trabajo para listado'!$DE$151:$DG$151,0)),0)+IFERROR(INDEX('Hoja de Trabajo para listado'!$CD$155:$DC$1048576,MATCH($A965,'Hoja de Trabajo para listado'!$CD$155:$CD$1048576,0),MATCH((CUADRO!Q$4&amp;$E965),'Hoja de Trabajo para listado'!$CD$151:$DC$151,0)),0)</f>
        <v>0</v>
      </c>
      <c r="R965" s="243">
        <f t="shared" ca="1" si="35"/>
        <v>0</v>
      </c>
      <c r="S965" s="249"/>
      <c r="T965" s="243">
        <f ca="1">+T966</f>
        <v>0</v>
      </c>
      <c r="U965" s="242">
        <f t="shared" si="36"/>
        <v>1</v>
      </c>
      <c r="V965" s="333" t="str">
        <f>+VLOOKUP(A965,bd_lista!$A$3:$E$592,5,FALSE)</f>
        <v>Gobiernos Autonomos Municipales</v>
      </c>
      <c r="W965" s="387" t="str">
        <f>+V965</f>
        <v>Gobiernos Autonomos Municipales</v>
      </c>
      <c r="X965" s="242">
        <f>+VLOOKUP(A965,[4]Sheet1!$A$13:$D$744,4,FALSE)</f>
        <v>0</v>
      </c>
      <c r="Y965" s="242" t="e">
        <f>+VLOOKUP(X965,bd_lista!$A$3:$C$592,3,FALSE)</f>
        <v>#N/A</v>
      </c>
      <c r="Z965" s="294">
        <f>+X965</f>
        <v>0</v>
      </c>
      <c r="AA965" s="295" t="e">
        <f>+Y965</f>
        <v>#N/A</v>
      </c>
    </row>
    <row r="966" spans="1:27" customFormat="1" ht="15" hidden="1" customHeight="1">
      <c r="A966" s="32">
        <v>1714</v>
      </c>
      <c r="B966" s="393"/>
      <c r="C966" s="247" t="str">
        <f>+VLOOKUP(A966,bd_lista!$A$3:$C$592,3,FALSE)</f>
        <v>Gobierno Autónomo Municipal de Pailón</v>
      </c>
      <c r="D966" s="390"/>
      <c r="E966" s="244" t="s">
        <v>1305</v>
      </c>
      <c r="F966" s="245">
        <f ca="1">+IFERROR(INDEX('Hoja de Trabajo para listado'!$A$155:$Z$1048576,MATCH($A966,'Hoja de Trabajo para listado'!$A$155:$A$1048576,0),MATCH((CUADRO!F$4&amp;$E966),'Hoja de Trabajo para listado'!$A$151:$Z$151,0)),0)+IFERROR(INDEX('Hoja de Trabajo para listado'!$AB$155:$BA$1048576,MATCH($A966,'Hoja de Trabajo para listado'!$AB$155:$AB$1048576,0),MATCH((CUADRO!F$4&amp;$E966),'Hoja de Trabajo para listado'!$AB$151:$BA$151,0)),0)+IFERROR(INDEX('Hoja de Trabajo para listado'!$BC$155:$CB$1048576,MATCH($A966,'Hoja de Trabajo para listado'!$BC$155:$BC$1048576,0),MATCH((CUADRO!F$4&amp;$E966),'Hoja de Trabajo para listado'!$BC$151:$CB$151,0)),0)+IFERROR(INDEX('Hoja de Trabajo para listado'!$DE$153:$DG$274,MATCH($A966,'Hoja de Trabajo para listado'!$DE$153:$DE$1048576,0),MATCH((CUADRO!F$4&amp;$E966),'Hoja de Trabajo para listado'!$DE$151:$DG$151,0)),0)+IFERROR(INDEX('Hoja de Trabajo para listado'!$CD$155:$DC$1048576,MATCH($A966,'Hoja de Trabajo para listado'!$CD$155:$CD$1048576,0),MATCH((CUADRO!F$4&amp;$E966),'Hoja de Trabajo para listado'!$CD$151:$DC$151,0)),0)</f>
        <v>0</v>
      </c>
      <c r="G966" s="245">
        <f ca="1">+IFERROR(INDEX('Hoja de Trabajo para listado'!$A$155:$Z$1048576,MATCH($A966,'Hoja de Trabajo para listado'!$A$155:$A$1048576,0),MATCH((CUADRO!G$4&amp;$E966),'Hoja de Trabajo para listado'!$A$151:$Z$151,0)),0)+IFERROR(INDEX('Hoja de Trabajo para listado'!$AB$155:$BA$1048576,MATCH($A966,'Hoja de Trabajo para listado'!$AB$155:$AB$1048576,0),MATCH((CUADRO!G$4&amp;$E966),'Hoja de Trabajo para listado'!$AB$151:$BA$151,0)),0)+IFERROR(INDEX('Hoja de Trabajo para listado'!$BC$155:$CB$1048576,MATCH($A966,'Hoja de Trabajo para listado'!$BC$155:$BC$1048576,0),MATCH((CUADRO!G$4&amp;$E966),'Hoja de Trabajo para listado'!$BC$151:$CB$151,0)),0)+IFERROR(INDEX('Hoja de Trabajo para listado'!$DE$153:$DG$274,MATCH($A966,'Hoja de Trabajo para listado'!$DE$153:$DE$1048576,0),MATCH((CUADRO!G$4&amp;$E966),'Hoja de Trabajo para listado'!$DE$151:$DG$151,0)),0)+IFERROR(INDEX('Hoja de Trabajo para listado'!$CD$155:$DC$1048576,MATCH($A966,'Hoja de Trabajo para listado'!$CD$155:$CD$1048576,0),MATCH((CUADRO!G$4&amp;$E966),'Hoja de Trabajo para listado'!$CD$151:$DC$151,0)),0)</f>
        <v>0</v>
      </c>
      <c r="H966" s="245">
        <f ca="1">+IFERROR(INDEX('Hoja de Trabajo para listado'!$A$155:$Z$1048576,MATCH($A966,'Hoja de Trabajo para listado'!$A$155:$A$1048576,0),MATCH((CUADRO!H$4&amp;$E966),'Hoja de Trabajo para listado'!$A$151:$Z$151,0)),0)+IFERROR(INDEX('Hoja de Trabajo para listado'!$AB$155:$BA$1048576,MATCH($A966,'Hoja de Trabajo para listado'!$AB$155:$AB$1048576,0),MATCH((CUADRO!H$4&amp;$E966),'Hoja de Trabajo para listado'!$AB$151:$BA$151,0)),0)+IFERROR(INDEX('Hoja de Trabajo para listado'!$BC$155:$CB$1048576,MATCH($A966,'Hoja de Trabajo para listado'!$BC$155:$BC$1048576,0),MATCH((CUADRO!H$4&amp;$E966),'Hoja de Trabajo para listado'!$BC$151:$CB$151,0)),0)+IFERROR(INDEX('Hoja de Trabajo para listado'!$DE$153:$DG$274,MATCH($A966,'Hoja de Trabajo para listado'!$DE$153:$DE$1048576,0),MATCH((CUADRO!H$4&amp;$E966),'Hoja de Trabajo para listado'!$DE$151:$DG$151,0)),0)+IFERROR(INDEX('Hoja de Trabajo para listado'!$CD$155:$DC$1048576,MATCH($A966,'Hoja de Trabajo para listado'!$CD$155:$CD$1048576,0),MATCH((CUADRO!H$4&amp;$E966),'Hoja de Trabajo para listado'!$CD$151:$DC$151,0)),0)</f>
        <v>0</v>
      </c>
      <c r="I966" s="245">
        <f ca="1">+IFERROR(INDEX('Hoja de Trabajo para listado'!$A$155:$Z$1048576,MATCH($A966,'Hoja de Trabajo para listado'!$A$155:$A$1048576,0),MATCH((CUADRO!I$4&amp;$E966),'Hoja de Trabajo para listado'!$A$151:$Z$151,0)),0)+IFERROR(INDEX('Hoja de Trabajo para listado'!$AB$155:$BA$1048576,MATCH($A966,'Hoja de Trabajo para listado'!$AB$155:$AB$1048576,0),MATCH((CUADRO!I$4&amp;$E966),'Hoja de Trabajo para listado'!$AB$151:$BA$151,0)),0)+IFERROR(INDEX('Hoja de Trabajo para listado'!$BC$155:$CB$1048576,MATCH($A966,'Hoja de Trabajo para listado'!$BC$155:$BC$1048576,0),MATCH((CUADRO!I$4&amp;$E966),'Hoja de Trabajo para listado'!$BC$151:$CB$151,0)),0)+IFERROR(INDEX('Hoja de Trabajo para listado'!$DE$153:$DG$274,MATCH($A966,'Hoja de Trabajo para listado'!$DE$153:$DE$1048576,0),MATCH((CUADRO!I$4&amp;$E966),'Hoja de Trabajo para listado'!$DE$151:$DG$151,0)),0)+IFERROR(INDEX('Hoja de Trabajo para listado'!$CD$155:$DC$1048576,MATCH($A966,'Hoja de Trabajo para listado'!$CD$155:$CD$1048576,0),MATCH((CUADRO!I$4&amp;$E966),'Hoja de Trabajo para listado'!$CD$151:$DC$151,0)),0)</f>
        <v>0</v>
      </c>
      <c r="J966" s="245">
        <f ca="1">+IFERROR(INDEX('Hoja de Trabajo para listado'!$A$155:$Z$1048576,MATCH($A966,'Hoja de Trabajo para listado'!$A$155:$A$1048576,0),MATCH((CUADRO!J$4&amp;$E966),'Hoja de Trabajo para listado'!$A$151:$Z$151,0)),0)+IFERROR(INDEX('Hoja de Trabajo para listado'!$AB$155:$BA$1048576,MATCH($A966,'Hoja de Trabajo para listado'!$AB$155:$AB$1048576,0),MATCH((CUADRO!J$4&amp;$E966),'Hoja de Trabajo para listado'!$AB$151:$BA$151,0)),0)+IFERROR(INDEX('Hoja de Trabajo para listado'!$BC$155:$CB$1048576,MATCH($A966,'Hoja de Trabajo para listado'!$BC$155:$BC$1048576,0),MATCH((CUADRO!J$4&amp;$E966),'Hoja de Trabajo para listado'!$BC$151:$CB$151,0)),0)+IFERROR(INDEX('Hoja de Trabajo para listado'!$DE$153:$DG$274,MATCH($A966,'Hoja de Trabajo para listado'!$DE$153:$DE$1048576,0),MATCH((CUADRO!J$4&amp;$E966),'Hoja de Trabajo para listado'!$DE$151:$DG$151,0)),0)+IFERROR(INDEX('Hoja de Trabajo para listado'!$CD$155:$DC$1048576,MATCH($A966,'Hoja de Trabajo para listado'!$CD$155:$CD$1048576,0),MATCH((CUADRO!J$4&amp;$E966),'Hoja de Trabajo para listado'!$CD$151:$DC$151,0)),0)</f>
        <v>0</v>
      </c>
      <c r="K966" s="245">
        <f ca="1">+IFERROR(INDEX('Hoja de Trabajo para listado'!$A$155:$Z$1048576,MATCH($A966,'Hoja de Trabajo para listado'!$A$155:$A$1048576,0),MATCH((CUADRO!K$4&amp;$E966),'Hoja de Trabajo para listado'!$A$151:$Z$151,0)),0)+IFERROR(INDEX('Hoja de Trabajo para listado'!$AB$155:$BA$1048576,MATCH($A966,'Hoja de Trabajo para listado'!$AB$155:$AB$1048576,0),MATCH((CUADRO!K$4&amp;$E966),'Hoja de Trabajo para listado'!$AB$151:$BA$151,0)),0)+IFERROR(INDEX('Hoja de Trabajo para listado'!$BC$155:$CB$1048576,MATCH($A966,'Hoja de Trabajo para listado'!$BC$155:$BC$1048576,0),MATCH((CUADRO!K$4&amp;$E966),'Hoja de Trabajo para listado'!$BC$151:$CB$151,0)),0)+IFERROR(INDEX('Hoja de Trabajo para listado'!$DE$153:$DG$274,MATCH($A966,'Hoja de Trabajo para listado'!$DE$153:$DE$1048576,0),MATCH((CUADRO!K$4&amp;$E966),'Hoja de Trabajo para listado'!$DE$151:$DG$151,0)),0)+IFERROR(INDEX('Hoja de Trabajo para listado'!$CD$155:$DC$1048576,MATCH($A966,'Hoja de Trabajo para listado'!$CD$155:$CD$1048576,0),MATCH((CUADRO!K$4&amp;$E966),'Hoja de Trabajo para listado'!$CD$151:$DC$151,0)),0)</f>
        <v>0</v>
      </c>
      <c r="L966" s="245">
        <f ca="1">+IFERROR(INDEX('Hoja de Trabajo para listado'!$A$155:$Z$1048576,MATCH($A966,'Hoja de Trabajo para listado'!$A$155:$A$1048576,0),MATCH((CUADRO!L$4&amp;$E966),'Hoja de Trabajo para listado'!$A$151:$Z$151,0)),0)+IFERROR(INDEX('Hoja de Trabajo para listado'!$AB$155:$BA$1048576,MATCH($A966,'Hoja de Trabajo para listado'!$AB$155:$AB$1048576,0),MATCH((CUADRO!L$4&amp;$E966),'Hoja de Trabajo para listado'!$AB$151:$BA$151,0)),0)+IFERROR(INDEX('Hoja de Trabajo para listado'!$BC$155:$CB$1048576,MATCH($A966,'Hoja de Trabajo para listado'!$BC$155:$BC$1048576,0),MATCH((CUADRO!L$4&amp;$E966),'Hoja de Trabajo para listado'!$BC$151:$CB$151,0)),0)+IFERROR(INDEX('Hoja de Trabajo para listado'!$DE$153:$DG$274,MATCH($A966,'Hoja de Trabajo para listado'!$DE$153:$DE$1048576,0),MATCH((CUADRO!L$4&amp;$E966),'Hoja de Trabajo para listado'!$DE$151:$DG$151,0)),0)+IFERROR(INDEX('Hoja de Trabajo para listado'!$CD$155:$DC$1048576,MATCH($A966,'Hoja de Trabajo para listado'!$CD$155:$CD$1048576,0),MATCH((CUADRO!L$4&amp;$E966),'Hoja de Trabajo para listado'!$CD$151:$DC$151,0)),0)</f>
        <v>0</v>
      </c>
      <c r="M966" s="245">
        <f ca="1">+IFERROR(INDEX('Hoja de Trabajo para listado'!$A$155:$Z$1048576,MATCH($A966,'Hoja de Trabajo para listado'!$A$155:$A$1048576,0),MATCH((CUADRO!M$4&amp;$E966),'Hoja de Trabajo para listado'!$A$151:$Z$151,0)),0)+IFERROR(INDEX('Hoja de Trabajo para listado'!$AB$155:$BA$1048576,MATCH($A966,'Hoja de Trabajo para listado'!$AB$155:$AB$1048576,0),MATCH((CUADRO!M$4&amp;$E966),'Hoja de Trabajo para listado'!$AB$151:$BA$151,0)),0)+IFERROR(INDEX('Hoja de Trabajo para listado'!$BC$155:$CB$1048576,MATCH($A966,'Hoja de Trabajo para listado'!$BC$155:$BC$1048576,0),MATCH((CUADRO!M$4&amp;$E966),'Hoja de Trabajo para listado'!$BC$151:$CB$151,0)),0)+IFERROR(INDEX('Hoja de Trabajo para listado'!$DE$153:$DG$274,MATCH($A966,'Hoja de Trabajo para listado'!$DE$153:$DE$1048576,0),MATCH((CUADRO!M$4&amp;$E966),'Hoja de Trabajo para listado'!$DE$151:$DG$151,0)),0)+IFERROR(INDEX('Hoja de Trabajo para listado'!$CD$155:$DC$1048576,MATCH($A966,'Hoja de Trabajo para listado'!$CD$155:$CD$1048576,0),MATCH((CUADRO!M$4&amp;$E966),'Hoja de Trabajo para listado'!$CD$151:$DC$151,0)),0)</f>
        <v>0</v>
      </c>
      <c r="N966" s="245">
        <f ca="1">+IFERROR(INDEX('Hoja de Trabajo para listado'!$A$155:$Z$1048576,MATCH($A966,'Hoja de Trabajo para listado'!$A$155:$A$1048576,0),MATCH((CUADRO!N$4&amp;$E966),'Hoja de Trabajo para listado'!$A$151:$Z$151,0)),0)+IFERROR(INDEX('Hoja de Trabajo para listado'!$AB$155:$BA$1048576,MATCH($A966,'Hoja de Trabajo para listado'!$AB$155:$AB$1048576,0),MATCH((CUADRO!N$4&amp;$E966),'Hoja de Trabajo para listado'!$AB$151:$BA$151,0)),0)+IFERROR(INDEX('Hoja de Trabajo para listado'!$BC$155:$CB$1048576,MATCH($A966,'Hoja de Trabajo para listado'!$BC$155:$BC$1048576,0),MATCH((CUADRO!N$4&amp;$E966),'Hoja de Trabajo para listado'!$BC$151:$CB$151,0)),0)+IFERROR(INDEX('Hoja de Trabajo para listado'!$DE$153:$DG$274,MATCH($A966,'Hoja de Trabajo para listado'!$DE$153:$DE$1048576,0),MATCH((CUADRO!N$4&amp;$E966),'Hoja de Trabajo para listado'!$DE$151:$DG$151,0)),0)+IFERROR(INDEX('Hoja de Trabajo para listado'!$CD$155:$DC$1048576,MATCH($A966,'Hoja de Trabajo para listado'!$CD$155:$CD$1048576,0),MATCH((CUADRO!N$4&amp;$E966),'Hoja de Trabajo para listado'!$CD$151:$DC$151,0)),0)</f>
        <v>0</v>
      </c>
      <c r="O966" s="245">
        <f ca="1">+IFERROR(INDEX('Hoja de Trabajo para listado'!$A$155:$Z$1048576,MATCH($A966,'Hoja de Trabajo para listado'!$A$155:$A$1048576,0),MATCH((CUADRO!O$4&amp;$E966),'Hoja de Trabajo para listado'!$A$151:$Z$151,0)),0)+IFERROR(INDEX('Hoja de Trabajo para listado'!$AB$155:$BA$1048576,MATCH($A966,'Hoja de Trabajo para listado'!$AB$155:$AB$1048576,0),MATCH((CUADRO!O$4&amp;$E966),'Hoja de Trabajo para listado'!$AB$151:$BA$151,0)),0)+IFERROR(INDEX('Hoja de Trabajo para listado'!$BC$155:$CB$1048576,MATCH($A966,'Hoja de Trabajo para listado'!$BC$155:$BC$1048576,0),MATCH((CUADRO!O$4&amp;$E966),'Hoja de Trabajo para listado'!$BC$151:$CB$151,0)),0)+IFERROR(INDEX('Hoja de Trabajo para listado'!$DE$153:$DG$274,MATCH($A966,'Hoja de Trabajo para listado'!$DE$153:$DE$1048576,0),MATCH((CUADRO!O$4&amp;$E966),'Hoja de Trabajo para listado'!$DE$151:$DG$151,0)),0)+IFERROR(INDEX('Hoja de Trabajo para listado'!$CD$155:$DC$1048576,MATCH($A966,'Hoja de Trabajo para listado'!$CD$155:$CD$1048576,0),MATCH((CUADRO!O$4&amp;$E966),'Hoja de Trabajo para listado'!$CD$151:$DC$151,0)),0)</f>
        <v>0</v>
      </c>
      <c r="P966" s="245">
        <f ca="1">+IFERROR(INDEX('Hoja de Trabajo para listado'!$A$155:$Z$1048576,MATCH($A966,'Hoja de Trabajo para listado'!$A$155:$A$1048576,0),MATCH((CUADRO!P$4&amp;$E966),'Hoja de Trabajo para listado'!$A$151:$Z$151,0)),0)+IFERROR(INDEX('Hoja de Trabajo para listado'!$AB$155:$BA$1048576,MATCH($A966,'Hoja de Trabajo para listado'!$AB$155:$AB$1048576,0),MATCH((CUADRO!P$4&amp;$E966),'Hoja de Trabajo para listado'!$AB$151:$BA$151,0)),0)+IFERROR(INDEX('Hoja de Trabajo para listado'!$BC$155:$CB$1048576,MATCH($A966,'Hoja de Trabajo para listado'!$BC$155:$BC$1048576,0),MATCH((CUADRO!P$4&amp;$E966),'Hoja de Trabajo para listado'!$BC$151:$CB$151,0)),0)+IFERROR(INDEX('Hoja de Trabajo para listado'!$DE$153:$DG$274,MATCH($A966,'Hoja de Trabajo para listado'!$DE$153:$DE$1048576,0),MATCH((CUADRO!P$4&amp;$E966),'Hoja de Trabajo para listado'!$DE$151:$DG$151,0)),0)+IFERROR(INDEX('Hoja de Trabajo para listado'!$CD$155:$DC$1048576,MATCH($A966,'Hoja de Trabajo para listado'!$CD$155:$CD$1048576,0),MATCH((CUADRO!P$4&amp;$E966),'Hoja de Trabajo para listado'!$CD$151:$DC$151,0)),0)</f>
        <v>0</v>
      </c>
      <c r="Q966" s="245">
        <f ca="1">+IFERROR(INDEX('Hoja de Trabajo para listado'!$A$155:$Z$1048576,MATCH($A966,'Hoja de Trabajo para listado'!$A$155:$A$1048576,0),MATCH((CUADRO!Q$4&amp;$E966),'Hoja de Trabajo para listado'!$A$151:$Z$151,0)),0)+IFERROR(INDEX('Hoja de Trabajo para listado'!$AB$155:$BA$1048576,MATCH($A966,'Hoja de Trabajo para listado'!$AB$155:$AB$1048576,0),MATCH((CUADRO!Q$4&amp;$E966),'Hoja de Trabajo para listado'!$AB$151:$BA$151,0)),0)+IFERROR(INDEX('Hoja de Trabajo para listado'!$BC$155:$CB$1048576,MATCH($A966,'Hoja de Trabajo para listado'!$BC$155:$BC$1048576,0),MATCH((CUADRO!Q$4&amp;$E966),'Hoja de Trabajo para listado'!$BC$151:$CB$151,0)),0)+IFERROR(INDEX('Hoja de Trabajo para listado'!$DE$153:$DG$274,MATCH($A966,'Hoja de Trabajo para listado'!$DE$153:$DE$1048576,0),MATCH((CUADRO!Q$4&amp;$E966),'Hoja de Trabajo para listado'!$DE$151:$DG$151,0)),0)+IFERROR(INDEX('Hoja de Trabajo para listado'!$CD$155:$DC$1048576,MATCH($A966,'Hoja de Trabajo para listado'!$CD$155:$CD$1048576,0),MATCH((CUADRO!Q$4&amp;$E966),'Hoja de Trabajo para listado'!$CD$151:$DC$151,0)),0)</f>
        <v>0</v>
      </c>
      <c r="R966" s="245">
        <f t="shared" ca="1" si="35"/>
        <v>0</v>
      </c>
      <c r="S966" s="259">
        <f ca="1">+R965+R966</f>
        <v>0</v>
      </c>
      <c r="T966" s="243">
        <f ca="1">+S966</f>
        <v>0</v>
      </c>
      <c r="U966" s="242">
        <f t="shared" si="36"/>
        <v>2</v>
      </c>
      <c r="V966" s="333" t="str">
        <f>+VLOOKUP(A966,bd_lista!$A$3:$E$592,5,FALSE)</f>
        <v>Gobiernos Autonomos Municipales</v>
      </c>
      <c r="W966" s="388"/>
      <c r="X966" s="242">
        <f>+VLOOKUP(A966,[4]Sheet1!$A$13:$D$744,4,FALSE)</f>
        <v>0</v>
      </c>
      <c r="Y966" s="242" t="e">
        <f>+VLOOKUP(X966,bd_lista!$A$3:$C$592,3,FALSE)</f>
        <v>#N/A</v>
      </c>
      <c r="Z966" s="292"/>
      <c r="AA966" s="293"/>
    </row>
    <row r="967" spans="1:27" customFormat="1" ht="15" hidden="1" customHeight="1">
      <c r="A967" s="32">
        <v>1715</v>
      </c>
      <c r="B967" s="392">
        <f>+A967</f>
        <v>1715</v>
      </c>
      <c r="C967" s="247" t="str">
        <f>+VLOOKUP(A967,bd_lista!$A$3:$C$592,3,FALSE)</f>
        <v>Gobierno Autónomo Municipal de Roboré</v>
      </c>
      <c r="D967" s="389" t="str">
        <f>+C967</f>
        <v>Gobierno Autónomo Municipal de Roboré</v>
      </c>
      <c r="E967" s="242" t="s">
        <v>1304</v>
      </c>
      <c r="F967" s="243">
        <f ca="1">+IFERROR(INDEX('Hoja de Trabajo para listado'!$A$155:$Z$1048576,MATCH($A967,'Hoja de Trabajo para listado'!$A$155:$A$1048576,0),MATCH((CUADRO!F$4&amp;$E967),'Hoja de Trabajo para listado'!$A$151:$Z$151,0)),0)+IFERROR(INDEX('Hoja de Trabajo para listado'!$AB$155:$BA$1048576,MATCH($A967,'Hoja de Trabajo para listado'!$AB$155:$AB$1048576,0),MATCH((CUADRO!F$4&amp;$E967),'Hoja de Trabajo para listado'!$AB$151:$BA$151,0)),0)+IFERROR(INDEX('Hoja de Trabajo para listado'!$BC$155:$CB$1048576,MATCH($A967,'Hoja de Trabajo para listado'!$BC$155:$BC$1048576,0),MATCH((CUADRO!F$4&amp;$E967),'Hoja de Trabajo para listado'!$BC$151:$CB$151,0)),0)+IFERROR(INDEX('Hoja de Trabajo para listado'!$DE$153:$DG$274,MATCH($A967,'Hoja de Trabajo para listado'!$DE$153:$DE$1048576,0),MATCH((CUADRO!F$4&amp;$E967),'Hoja de Trabajo para listado'!$DE$151:$DG$151,0)),0)+IFERROR(INDEX('Hoja de Trabajo para listado'!$CD$155:$DC$1048576,MATCH($A967,'Hoja de Trabajo para listado'!$CD$155:$CD$1048576,0),MATCH((CUADRO!F$4&amp;$E967),'Hoja de Trabajo para listado'!$CD$151:$DC$151,0)),0)</f>
        <v>0</v>
      </c>
      <c r="G967" s="243">
        <f ca="1">+IFERROR(INDEX('Hoja de Trabajo para listado'!$A$155:$Z$1048576,MATCH($A967,'Hoja de Trabajo para listado'!$A$155:$A$1048576,0),MATCH((CUADRO!G$4&amp;$E967),'Hoja de Trabajo para listado'!$A$151:$Z$151,0)),0)+IFERROR(INDEX('Hoja de Trabajo para listado'!$AB$155:$BA$1048576,MATCH($A967,'Hoja de Trabajo para listado'!$AB$155:$AB$1048576,0),MATCH((CUADRO!G$4&amp;$E967),'Hoja de Trabajo para listado'!$AB$151:$BA$151,0)),0)+IFERROR(INDEX('Hoja de Trabajo para listado'!$BC$155:$CB$1048576,MATCH($A967,'Hoja de Trabajo para listado'!$BC$155:$BC$1048576,0),MATCH((CUADRO!G$4&amp;$E967),'Hoja de Trabajo para listado'!$BC$151:$CB$151,0)),0)+IFERROR(INDEX('Hoja de Trabajo para listado'!$DE$153:$DG$274,MATCH($A967,'Hoja de Trabajo para listado'!$DE$153:$DE$1048576,0),MATCH((CUADRO!G$4&amp;$E967),'Hoja de Trabajo para listado'!$DE$151:$DG$151,0)),0)+IFERROR(INDEX('Hoja de Trabajo para listado'!$CD$155:$DC$1048576,MATCH($A967,'Hoja de Trabajo para listado'!$CD$155:$CD$1048576,0),MATCH((CUADRO!G$4&amp;$E967),'Hoja de Trabajo para listado'!$CD$151:$DC$151,0)),0)</f>
        <v>0</v>
      </c>
      <c r="H967" s="243">
        <f ca="1">+IFERROR(INDEX('Hoja de Trabajo para listado'!$A$155:$Z$1048576,MATCH($A967,'Hoja de Trabajo para listado'!$A$155:$A$1048576,0),MATCH((CUADRO!H$4&amp;$E967),'Hoja de Trabajo para listado'!$A$151:$Z$151,0)),0)+IFERROR(INDEX('Hoja de Trabajo para listado'!$AB$155:$BA$1048576,MATCH($A967,'Hoja de Trabajo para listado'!$AB$155:$AB$1048576,0),MATCH((CUADRO!H$4&amp;$E967),'Hoja de Trabajo para listado'!$AB$151:$BA$151,0)),0)+IFERROR(INDEX('Hoja de Trabajo para listado'!$BC$155:$CB$1048576,MATCH($A967,'Hoja de Trabajo para listado'!$BC$155:$BC$1048576,0),MATCH((CUADRO!H$4&amp;$E967),'Hoja de Trabajo para listado'!$BC$151:$CB$151,0)),0)+IFERROR(INDEX('Hoja de Trabajo para listado'!$DE$153:$DG$274,MATCH($A967,'Hoja de Trabajo para listado'!$DE$153:$DE$1048576,0),MATCH((CUADRO!H$4&amp;$E967),'Hoja de Trabajo para listado'!$DE$151:$DG$151,0)),0)+IFERROR(INDEX('Hoja de Trabajo para listado'!$CD$155:$DC$1048576,MATCH($A967,'Hoja de Trabajo para listado'!$CD$155:$CD$1048576,0),MATCH((CUADRO!H$4&amp;$E967),'Hoja de Trabajo para listado'!$CD$151:$DC$151,0)),0)</f>
        <v>0</v>
      </c>
      <c r="I967" s="243">
        <f ca="1">+IFERROR(INDEX('Hoja de Trabajo para listado'!$A$155:$Z$1048576,MATCH($A967,'Hoja de Trabajo para listado'!$A$155:$A$1048576,0),MATCH((CUADRO!I$4&amp;$E967),'Hoja de Trabajo para listado'!$A$151:$Z$151,0)),0)+IFERROR(INDEX('Hoja de Trabajo para listado'!$AB$155:$BA$1048576,MATCH($A967,'Hoja de Trabajo para listado'!$AB$155:$AB$1048576,0),MATCH((CUADRO!I$4&amp;$E967),'Hoja de Trabajo para listado'!$AB$151:$BA$151,0)),0)+IFERROR(INDEX('Hoja de Trabajo para listado'!$BC$155:$CB$1048576,MATCH($A967,'Hoja de Trabajo para listado'!$BC$155:$BC$1048576,0),MATCH((CUADRO!I$4&amp;$E967),'Hoja de Trabajo para listado'!$BC$151:$CB$151,0)),0)+IFERROR(INDEX('Hoja de Trabajo para listado'!$DE$153:$DG$274,MATCH($A967,'Hoja de Trabajo para listado'!$DE$153:$DE$1048576,0),MATCH((CUADRO!I$4&amp;$E967),'Hoja de Trabajo para listado'!$DE$151:$DG$151,0)),0)+IFERROR(INDEX('Hoja de Trabajo para listado'!$CD$155:$DC$1048576,MATCH($A967,'Hoja de Trabajo para listado'!$CD$155:$CD$1048576,0),MATCH((CUADRO!I$4&amp;$E967),'Hoja de Trabajo para listado'!$CD$151:$DC$151,0)),0)</f>
        <v>0</v>
      </c>
      <c r="J967" s="243">
        <f ca="1">+IFERROR(INDEX('Hoja de Trabajo para listado'!$A$155:$Z$1048576,MATCH($A967,'Hoja de Trabajo para listado'!$A$155:$A$1048576,0),MATCH((CUADRO!J$4&amp;$E967),'Hoja de Trabajo para listado'!$A$151:$Z$151,0)),0)+IFERROR(INDEX('Hoja de Trabajo para listado'!$AB$155:$BA$1048576,MATCH($A967,'Hoja de Trabajo para listado'!$AB$155:$AB$1048576,0),MATCH((CUADRO!J$4&amp;$E967),'Hoja de Trabajo para listado'!$AB$151:$BA$151,0)),0)+IFERROR(INDEX('Hoja de Trabajo para listado'!$BC$155:$CB$1048576,MATCH($A967,'Hoja de Trabajo para listado'!$BC$155:$BC$1048576,0),MATCH((CUADRO!J$4&amp;$E967),'Hoja de Trabajo para listado'!$BC$151:$CB$151,0)),0)+IFERROR(INDEX('Hoja de Trabajo para listado'!$DE$153:$DG$274,MATCH($A967,'Hoja de Trabajo para listado'!$DE$153:$DE$1048576,0),MATCH((CUADRO!J$4&amp;$E967),'Hoja de Trabajo para listado'!$DE$151:$DG$151,0)),0)+IFERROR(INDEX('Hoja de Trabajo para listado'!$CD$155:$DC$1048576,MATCH($A967,'Hoja de Trabajo para listado'!$CD$155:$CD$1048576,0),MATCH((CUADRO!J$4&amp;$E967),'Hoja de Trabajo para listado'!$CD$151:$DC$151,0)),0)</f>
        <v>0</v>
      </c>
      <c r="K967" s="243">
        <f ca="1">+IFERROR(INDEX('Hoja de Trabajo para listado'!$A$155:$Z$1048576,MATCH($A967,'Hoja de Trabajo para listado'!$A$155:$A$1048576,0),MATCH((CUADRO!K$4&amp;$E967),'Hoja de Trabajo para listado'!$A$151:$Z$151,0)),0)+IFERROR(INDEX('Hoja de Trabajo para listado'!$AB$155:$BA$1048576,MATCH($A967,'Hoja de Trabajo para listado'!$AB$155:$AB$1048576,0),MATCH((CUADRO!K$4&amp;$E967),'Hoja de Trabajo para listado'!$AB$151:$BA$151,0)),0)+IFERROR(INDEX('Hoja de Trabajo para listado'!$BC$155:$CB$1048576,MATCH($A967,'Hoja de Trabajo para listado'!$BC$155:$BC$1048576,0),MATCH((CUADRO!K$4&amp;$E967),'Hoja de Trabajo para listado'!$BC$151:$CB$151,0)),0)+IFERROR(INDEX('Hoja de Trabajo para listado'!$DE$153:$DG$274,MATCH($A967,'Hoja de Trabajo para listado'!$DE$153:$DE$1048576,0),MATCH((CUADRO!K$4&amp;$E967),'Hoja de Trabajo para listado'!$DE$151:$DG$151,0)),0)+IFERROR(INDEX('Hoja de Trabajo para listado'!$CD$155:$DC$1048576,MATCH($A967,'Hoja de Trabajo para listado'!$CD$155:$CD$1048576,0),MATCH((CUADRO!K$4&amp;$E967),'Hoja de Trabajo para listado'!$CD$151:$DC$151,0)),0)</f>
        <v>0</v>
      </c>
      <c r="L967" s="243">
        <f ca="1">+IFERROR(INDEX('Hoja de Trabajo para listado'!$A$155:$Z$1048576,MATCH($A967,'Hoja de Trabajo para listado'!$A$155:$A$1048576,0),MATCH((CUADRO!L$4&amp;$E967),'Hoja de Trabajo para listado'!$A$151:$Z$151,0)),0)+IFERROR(INDEX('Hoja de Trabajo para listado'!$AB$155:$BA$1048576,MATCH($A967,'Hoja de Trabajo para listado'!$AB$155:$AB$1048576,0),MATCH((CUADRO!L$4&amp;$E967),'Hoja de Trabajo para listado'!$AB$151:$BA$151,0)),0)+IFERROR(INDEX('Hoja de Trabajo para listado'!$BC$155:$CB$1048576,MATCH($A967,'Hoja de Trabajo para listado'!$BC$155:$BC$1048576,0),MATCH((CUADRO!L$4&amp;$E967),'Hoja de Trabajo para listado'!$BC$151:$CB$151,0)),0)+IFERROR(INDEX('Hoja de Trabajo para listado'!$DE$153:$DG$274,MATCH($A967,'Hoja de Trabajo para listado'!$DE$153:$DE$1048576,0),MATCH((CUADRO!L$4&amp;$E967),'Hoja de Trabajo para listado'!$DE$151:$DG$151,0)),0)+IFERROR(INDEX('Hoja de Trabajo para listado'!$CD$155:$DC$1048576,MATCH($A967,'Hoja de Trabajo para listado'!$CD$155:$CD$1048576,0),MATCH((CUADRO!L$4&amp;$E967),'Hoja de Trabajo para listado'!$CD$151:$DC$151,0)),0)</f>
        <v>0</v>
      </c>
      <c r="M967" s="243">
        <f ca="1">+IFERROR(INDEX('Hoja de Trabajo para listado'!$A$155:$Z$1048576,MATCH($A967,'Hoja de Trabajo para listado'!$A$155:$A$1048576,0),MATCH((CUADRO!M$4&amp;$E967),'Hoja de Trabajo para listado'!$A$151:$Z$151,0)),0)+IFERROR(INDEX('Hoja de Trabajo para listado'!$AB$155:$BA$1048576,MATCH($A967,'Hoja de Trabajo para listado'!$AB$155:$AB$1048576,0),MATCH((CUADRO!M$4&amp;$E967),'Hoja de Trabajo para listado'!$AB$151:$BA$151,0)),0)+IFERROR(INDEX('Hoja de Trabajo para listado'!$BC$155:$CB$1048576,MATCH($A967,'Hoja de Trabajo para listado'!$BC$155:$BC$1048576,0),MATCH((CUADRO!M$4&amp;$E967),'Hoja de Trabajo para listado'!$BC$151:$CB$151,0)),0)+IFERROR(INDEX('Hoja de Trabajo para listado'!$DE$153:$DG$274,MATCH($A967,'Hoja de Trabajo para listado'!$DE$153:$DE$1048576,0),MATCH((CUADRO!M$4&amp;$E967),'Hoja de Trabajo para listado'!$DE$151:$DG$151,0)),0)+IFERROR(INDEX('Hoja de Trabajo para listado'!$CD$155:$DC$1048576,MATCH($A967,'Hoja de Trabajo para listado'!$CD$155:$CD$1048576,0),MATCH((CUADRO!M$4&amp;$E967),'Hoja de Trabajo para listado'!$CD$151:$DC$151,0)),0)</f>
        <v>0</v>
      </c>
      <c r="N967" s="243">
        <f ca="1">+IFERROR(INDEX('Hoja de Trabajo para listado'!$A$155:$Z$1048576,MATCH($A967,'Hoja de Trabajo para listado'!$A$155:$A$1048576,0),MATCH((CUADRO!N$4&amp;$E967),'Hoja de Trabajo para listado'!$A$151:$Z$151,0)),0)+IFERROR(INDEX('Hoja de Trabajo para listado'!$AB$155:$BA$1048576,MATCH($A967,'Hoja de Trabajo para listado'!$AB$155:$AB$1048576,0),MATCH((CUADRO!N$4&amp;$E967),'Hoja de Trabajo para listado'!$AB$151:$BA$151,0)),0)+IFERROR(INDEX('Hoja de Trabajo para listado'!$BC$155:$CB$1048576,MATCH($A967,'Hoja de Trabajo para listado'!$BC$155:$BC$1048576,0),MATCH((CUADRO!N$4&amp;$E967),'Hoja de Trabajo para listado'!$BC$151:$CB$151,0)),0)+IFERROR(INDEX('Hoja de Trabajo para listado'!$DE$153:$DG$274,MATCH($A967,'Hoja de Trabajo para listado'!$DE$153:$DE$1048576,0),MATCH((CUADRO!N$4&amp;$E967),'Hoja de Trabajo para listado'!$DE$151:$DG$151,0)),0)+IFERROR(INDEX('Hoja de Trabajo para listado'!$CD$155:$DC$1048576,MATCH($A967,'Hoja de Trabajo para listado'!$CD$155:$CD$1048576,0),MATCH((CUADRO!N$4&amp;$E967),'Hoja de Trabajo para listado'!$CD$151:$DC$151,0)),0)</f>
        <v>0</v>
      </c>
      <c r="O967" s="243">
        <f ca="1">+IFERROR(INDEX('Hoja de Trabajo para listado'!$A$155:$Z$1048576,MATCH($A967,'Hoja de Trabajo para listado'!$A$155:$A$1048576,0),MATCH((CUADRO!O$4&amp;$E967),'Hoja de Trabajo para listado'!$A$151:$Z$151,0)),0)+IFERROR(INDEX('Hoja de Trabajo para listado'!$AB$155:$BA$1048576,MATCH($A967,'Hoja de Trabajo para listado'!$AB$155:$AB$1048576,0),MATCH((CUADRO!O$4&amp;$E967),'Hoja de Trabajo para listado'!$AB$151:$BA$151,0)),0)+IFERROR(INDEX('Hoja de Trabajo para listado'!$BC$155:$CB$1048576,MATCH($A967,'Hoja de Trabajo para listado'!$BC$155:$BC$1048576,0),MATCH((CUADRO!O$4&amp;$E967),'Hoja de Trabajo para listado'!$BC$151:$CB$151,0)),0)+IFERROR(INDEX('Hoja de Trabajo para listado'!$DE$153:$DG$274,MATCH($A967,'Hoja de Trabajo para listado'!$DE$153:$DE$1048576,0),MATCH((CUADRO!O$4&amp;$E967),'Hoja de Trabajo para listado'!$DE$151:$DG$151,0)),0)+IFERROR(INDEX('Hoja de Trabajo para listado'!$CD$155:$DC$1048576,MATCH($A967,'Hoja de Trabajo para listado'!$CD$155:$CD$1048576,0),MATCH((CUADRO!O$4&amp;$E967),'Hoja de Trabajo para listado'!$CD$151:$DC$151,0)),0)</f>
        <v>0</v>
      </c>
      <c r="P967" s="243">
        <f ca="1">+IFERROR(INDEX('Hoja de Trabajo para listado'!$A$155:$Z$1048576,MATCH($A967,'Hoja de Trabajo para listado'!$A$155:$A$1048576,0),MATCH((CUADRO!P$4&amp;$E967),'Hoja de Trabajo para listado'!$A$151:$Z$151,0)),0)+IFERROR(INDEX('Hoja de Trabajo para listado'!$AB$155:$BA$1048576,MATCH($A967,'Hoja de Trabajo para listado'!$AB$155:$AB$1048576,0),MATCH((CUADRO!P$4&amp;$E967),'Hoja de Trabajo para listado'!$AB$151:$BA$151,0)),0)+IFERROR(INDEX('Hoja de Trabajo para listado'!$BC$155:$CB$1048576,MATCH($A967,'Hoja de Trabajo para listado'!$BC$155:$BC$1048576,0),MATCH((CUADRO!P$4&amp;$E967),'Hoja de Trabajo para listado'!$BC$151:$CB$151,0)),0)+IFERROR(INDEX('Hoja de Trabajo para listado'!$DE$153:$DG$274,MATCH($A967,'Hoja de Trabajo para listado'!$DE$153:$DE$1048576,0),MATCH((CUADRO!P$4&amp;$E967),'Hoja de Trabajo para listado'!$DE$151:$DG$151,0)),0)+IFERROR(INDEX('Hoja de Trabajo para listado'!$CD$155:$DC$1048576,MATCH($A967,'Hoja de Trabajo para listado'!$CD$155:$CD$1048576,0),MATCH((CUADRO!P$4&amp;$E967),'Hoja de Trabajo para listado'!$CD$151:$DC$151,0)),0)</f>
        <v>0</v>
      </c>
      <c r="Q967" s="243">
        <f ca="1">+IFERROR(INDEX('Hoja de Trabajo para listado'!$A$155:$Z$1048576,MATCH($A967,'Hoja de Trabajo para listado'!$A$155:$A$1048576,0),MATCH((CUADRO!Q$4&amp;$E967),'Hoja de Trabajo para listado'!$A$151:$Z$151,0)),0)+IFERROR(INDEX('Hoja de Trabajo para listado'!$AB$155:$BA$1048576,MATCH($A967,'Hoja de Trabajo para listado'!$AB$155:$AB$1048576,0),MATCH((CUADRO!Q$4&amp;$E967),'Hoja de Trabajo para listado'!$AB$151:$BA$151,0)),0)+IFERROR(INDEX('Hoja de Trabajo para listado'!$BC$155:$CB$1048576,MATCH($A967,'Hoja de Trabajo para listado'!$BC$155:$BC$1048576,0),MATCH((CUADRO!Q$4&amp;$E967),'Hoja de Trabajo para listado'!$BC$151:$CB$151,0)),0)+IFERROR(INDEX('Hoja de Trabajo para listado'!$DE$153:$DG$274,MATCH($A967,'Hoja de Trabajo para listado'!$DE$153:$DE$1048576,0),MATCH((CUADRO!Q$4&amp;$E967),'Hoja de Trabajo para listado'!$DE$151:$DG$151,0)),0)+IFERROR(INDEX('Hoja de Trabajo para listado'!$CD$155:$DC$1048576,MATCH($A967,'Hoja de Trabajo para listado'!$CD$155:$CD$1048576,0),MATCH((CUADRO!Q$4&amp;$E967),'Hoja de Trabajo para listado'!$CD$151:$DC$151,0)),0)</f>
        <v>0</v>
      </c>
      <c r="R967" s="243">
        <f t="shared" ca="1" si="35"/>
        <v>0</v>
      </c>
      <c r="S967" s="249"/>
      <c r="T967" s="243">
        <f ca="1">+T968</f>
        <v>0</v>
      </c>
      <c r="U967" s="242">
        <f t="shared" si="36"/>
        <v>1</v>
      </c>
      <c r="V967" s="333" t="str">
        <f>+VLOOKUP(A967,bd_lista!$A$3:$E$592,5,FALSE)</f>
        <v>Gobiernos Autonomos Municipales</v>
      </c>
      <c r="W967" s="387" t="str">
        <f>+V967</f>
        <v>Gobiernos Autonomos Municipales</v>
      </c>
      <c r="X967" s="242">
        <f>+VLOOKUP(A967,[4]Sheet1!$A$13:$D$744,4,FALSE)</f>
        <v>0</v>
      </c>
      <c r="Y967" s="242" t="e">
        <f>+VLOOKUP(X967,bd_lista!$A$3:$C$592,3,FALSE)</f>
        <v>#N/A</v>
      </c>
      <c r="Z967" s="294">
        <f>+X967</f>
        <v>0</v>
      </c>
      <c r="AA967" s="295" t="e">
        <f>+Y967</f>
        <v>#N/A</v>
      </c>
    </row>
    <row r="968" spans="1:27" customFormat="1" ht="15" hidden="1" customHeight="1">
      <c r="A968" s="32">
        <v>1715</v>
      </c>
      <c r="B968" s="393"/>
      <c r="C968" s="247" t="str">
        <f>+VLOOKUP(A968,bd_lista!$A$3:$C$592,3,FALSE)</f>
        <v>Gobierno Autónomo Municipal de Roboré</v>
      </c>
      <c r="D968" s="390"/>
      <c r="E968" s="244" t="s">
        <v>1305</v>
      </c>
      <c r="F968" s="245">
        <f ca="1">+IFERROR(INDEX('Hoja de Trabajo para listado'!$A$155:$Z$1048576,MATCH($A968,'Hoja de Trabajo para listado'!$A$155:$A$1048576,0),MATCH((CUADRO!F$4&amp;$E968),'Hoja de Trabajo para listado'!$A$151:$Z$151,0)),0)+IFERROR(INDEX('Hoja de Trabajo para listado'!$AB$155:$BA$1048576,MATCH($A968,'Hoja de Trabajo para listado'!$AB$155:$AB$1048576,0),MATCH((CUADRO!F$4&amp;$E968),'Hoja de Trabajo para listado'!$AB$151:$BA$151,0)),0)+IFERROR(INDEX('Hoja de Trabajo para listado'!$BC$155:$CB$1048576,MATCH($A968,'Hoja de Trabajo para listado'!$BC$155:$BC$1048576,0),MATCH((CUADRO!F$4&amp;$E968),'Hoja de Trabajo para listado'!$BC$151:$CB$151,0)),0)+IFERROR(INDEX('Hoja de Trabajo para listado'!$DE$153:$DG$274,MATCH($A968,'Hoja de Trabajo para listado'!$DE$153:$DE$1048576,0),MATCH((CUADRO!F$4&amp;$E968),'Hoja de Trabajo para listado'!$DE$151:$DG$151,0)),0)+IFERROR(INDEX('Hoja de Trabajo para listado'!$CD$155:$DC$1048576,MATCH($A968,'Hoja de Trabajo para listado'!$CD$155:$CD$1048576,0),MATCH((CUADRO!F$4&amp;$E968),'Hoja de Trabajo para listado'!$CD$151:$DC$151,0)),0)</f>
        <v>0</v>
      </c>
      <c r="G968" s="245">
        <f ca="1">+IFERROR(INDEX('Hoja de Trabajo para listado'!$A$155:$Z$1048576,MATCH($A968,'Hoja de Trabajo para listado'!$A$155:$A$1048576,0),MATCH((CUADRO!G$4&amp;$E968),'Hoja de Trabajo para listado'!$A$151:$Z$151,0)),0)+IFERROR(INDEX('Hoja de Trabajo para listado'!$AB$155:$BA$1048576,MATCH($A968,'Hoja de Trabajo para listado'!$AB$155:$AB$1048576,0),MATCH((CUADRO!G$4&amp;$E968),'Hoja de Trabajo para listado'!$AB$151:$BA$151,0)),0)+IFERROR(INDEX('Hoja de Trabajo para listado'!$BC$155:$CB$1048576,MATCH($A968,'Hoja de Trabajo para listado'!$BC$155:$BC$1048576,0),MATCH((CUADRO!G$4&amp;$E968),'Hoja de Trabajo para listado'!$BC$151:$CB$151,0)),0)+IFERROR(INDEX('Hoja de Trabajo para listado'!$DE$153:$DG$274,MATCH($A968,'Hoja de Trabajo para listado'!$DE$153:$DE$1048576,0),MATCH((CUADRO!G$4&amp;$E968),'Hoja de Trabajo para listado'!$DE$151:$DG$151,0)),0)+IFERROR(INDEX('Hoja de Trabajo para listado'!$CD$155:$DC$1048576,MATCH($A968,'Hoja de Trabajo para listado'!$CD$155:$CD$1048576,0),MATCH((CUADRO!G$4&amp;$E968),'Hoja de Trabajo para listado'!$CD$151:$DC$151,0)),0)</f>
        <v>0</v>
      </c>
      <c r="H968" s="245">
        <f ca="1">+IFERROR(INDEX('Hoja de Trabajo para listado'!$A$155:$Z$1048576,MATCH($A968,'Hoja de Trabajo para listado'!$A$155:$A$1048576,0),MATCH((CUADRO!H$4&amp;$E968),'Hoja de Trabajo para listado'!$A$151:$Z$151,0)),0)+IFERROR(INDEX('Hoja de Trabajo para listado'!$AB$155:$BA$1048576,MATCH($A968,'Hoja de Trabajo para listado'!$AB$155:$AB$1048576,0),MATCH((CUADRO!H$4&amp;$E968),'Hoja de Trabajo para listado'!$AB$151:$BA$151,0)),0)+IFERROR(INDEX('Hoja de Trabajo para listado'!$BC$155:$CB$1048576,MATCH($A968,'Hoja de Trabajo para listado'!$BC$155:$BC$1048576,0),MATCH((CUADRO!H$4&amp;$E968),'Hoja de Trabajo para listado'!$BC$151:$CB$151,0)),0)+IFERROR(INDEX('Hoja de Trabajo para listado'!$DE$153:$DG$274,MATCH($A968,'Hoja de Trabajo para listado'!$DE$153:$DE$1048576,0),MATCH((CUADRO!H$4&amp;$E968),'Hoja de Trabajo para listado'!$DE$151:$DG$151,0)),0)+IFERROR(INDEX('Hoja de Trabajo para listado'!$CD$155:$DC$1048576,MATCH($A968,'Hoja de Trabajo para listado'!$CD$155:$CD$1048576,0),MATCH((CUADRO!H$4&amp;$E968),'Hoja de Trabajo para listado'!$CD$151:$DC$151,0)),0)</f>
        <v>0</v>
      </c>
      <c r="I968" s="245">
        <f ca="1">+IFERROR(INDEX('Hoja de Trabajo para listado'!$A$155:$Z$1048576,MATCH($A968,'Hoja de Trabajo para listado'!$A$155:$A$1048576,0),MATCH((CUADRO!I$4&amp;$E968),'Hoja de Trabajo para listado'!$A$151:$Z$151,0)),0)+IFERROR(INDEX('Hoja de Trabajo para listado'!$AB$155:$BA$1048576,MATCH($A968,'Hoja de Trabajo para listado'!$AB$155:$AB$1048576,0),MATCH((CUADRO!I$4&amp;$E968),'Hoja de Trabajo para listado'!$AB$151:$BA$151,0)),0)+IFERROR(INDEX('Hoja de Trabajo para listado'!$BC$155:$CB$1048576,MATCH($A968,'Hoja de Trabajo para listado'!$BC$155:$BC$1048576,0),MATCH((CUADRO!I$4&amp;$E968),'Hoja de Trabajo para listado'!$BC$151:$CB$151,0)),0)+IFERROR(INDEX('Hoja de Trabajo para listado'!$DE$153:$DG$274,MATCH($A968,'Hoja de Trabajo para listado'!$DE$153:$DE$1048576,0),MATCH((CUADRO!I$4&amp;$E968),'Hoja de Trabajo para listado'!$DE$151:$DG$151,0)),0)+IFERROR(INDEX('Hoja de Trabajo para listado'!$CD$155:$DC$1048576,MATCH($A968,'Hoja de Trabajo para listado'!$CD$155:$CD$1048576,0),MATCH((CUADRO!I$4&amp;$E968),'Hoja de Trabajo para listado'!$CD$151:$DC$151,0)),0)</f>
        <v>0</v>
      </c>
      <c r="J968" s="245">
        <f ca="1">+IFERROR(INDEX('Hoja de Trabajo para listado'!$A$155:$Z$1048576,MATCH($A968,'Hoja de Trabajo para listado'!$A$155:$A$1048576,0),MATCH((CUADRO!J$4&amp;$E968),'Hoja de Trabajo para listado'!$A$151:$Z$151,0)),0)+IFERROR(INDEX('Hoja de Trabajo para listado'!$AB$155:$BA$1048576,MATCH($A968,'Hoja de Trabajo para listado'!$AB$155:$AB$1048576,0),MATCH((CUADRO!J$4&amp;$E968),'Hoja de Trabajo para listado'!$AB$151:$BA$151,0)),0)+IFERROR(INDEX('Hoja de Trabajo para listado'!$BC$155:$CB$1048576,MATCH($A968,'Hoja de Trabajo para listado'!$BC$155:$BC$1048576,0),MATCH((CUADRO!J$4&amp;$E968),'Hoja de Trabajo para listado'!$BC$151:$CB$151,0)),0)+IFERROR(INDEX('Hoja de Trabajo para listado'!$DE$153:$DG$274,MATCH($A968,'Hoja de Trabajo para listado'!$DE$153:$DE$1048576,0),MATCH((CUADRO!J$4&amp;$E968),'Hoja de Trabajo para listado'!$DE$151:$DG$151,0)),0)+IFERROR(INDEX('Hoja de Trabajo para listado'!$CD$155:$DC$1048576,MATCH($A968,'Hoja de Trabajo para listado'!$CD$155:$CD$1048576,0),MATCH((CUADRO!J$4&amp;$E968),'Hoja de Trabajo para listado'!$CD$151:$DC$151,0)),0)</f>
        <v>0</v>
      </c>
      <c r="K968" s="245">
        <f ca="1">+IFERROR(INDEX('Hoja de Trabajo para listado'!$A$155:$Z$1048576,MATCH($A968,'Hoja de Trabajo para listado'!$A$155:$A$1048576,0),MATCH((CUADRO!K$4&amp;$E968),'Hoja de Trabajo para listado'!$A$151:$Z$151,0)),0)+IFERROR(INDEX('Hoja de Trabajo para listado'!$AB$155:$BA$1048576,MATCH($A968,'Hoja de Trabajo para listado'!$AB$155:$AB$1048576,0),MATCH((CUADRO!K$4&amp;$E968),'Hoja de Trabajo para listado'!$AB$151:$BA$151,0)),0)+IFERROR(INDEX('Hoja de Trabajo para listado'!$BC$155:$CB$1048576,MATCH($A968,'Hoja de Trabajo para listado'!$BC$155:$BC$1048576,0),MATCH((CUADRO!K$4&amp;$E968),'Hoja de Trabajo para listado'!$BC$151:$CB$151,0)),0)+IFERROR(INDEX('Hoja de Trabajo para listado'!$DE$153:$DG$274,MATCH($A968,'Hoja de Trabajo para listado'!$DE$153:$DE$1048576,0),MATCH((CUADRO!K$4&amp;$E968),'Hoja de Trabajo para listado'!$DE$151:$DG$151,0)),0)+IFERROR(INDEX('Hoja de Trabajo para listado'!$CD$155:$DC$1048576,MATCH($A968,'Hoja de Trabajo para listado'!$CD$155:$CD$1048576,0),MATCH((CUADRO!K$4&amp;$E968),'Hoja de Trabajo para listado'!$CD$151:$DC$151,0)),0)</f>
        <v>0</v>
      </c>
      <c r="L968" s="245">
        <f ca="1">+IFERROR(INDEX('Hoja de Trabajo para listado'!$A$155:$Z$1048576,MATCH($A968,'Hoja de Trabajo para listado'!$A$155:$A$1048576,0),MATCH((CUADRO!L$4&amp;$E968),'Hoja de Trabajo para listado'!$A$151:$Z$151,0)),0)+IFERROR(INDEX('Hoja de Trabajo para listado'!$AB$155:$BA$1048576,MATCH($A968,'Hoja de Trabajo para listado'!$AB$155:$AB$1048576,0),MATCH((CUADRO!L$4&amp;$E968),'Hoja de Trabajo para listado'!$AB$151:$BA$151,0)),0)+IFERROR(INDEX('Hoja de Trabajo para listado'!$BC$155:$CB$1048576,MATCH($A968,'Hoja de Trabajo para listado'!$BC$155:$BC$1048576,0),MATCH((CUADRO!L$4&amp;$E968),'Hoja de Trabajo para listado'!$BC$151:$CB$151,0)),0)+IFERROR(INDEX('Hoja de Trabajo para listado'!$DE$153:$DG$274,MATCH($A968,'Hoja de Trabajo para listado'!$DE$153:$DE$1048576,0),MATCH((CUADRO!L$4&amp;$E968),'Hoja de Trabajo para listado'!$DE$151:$DG$151,0)),0)+IFERROR(INDEX('Hoja de Trabajo para listado'!$CD$155:$DC$1048576,MATCH($A968,'Hoja de Trabajo para listado'!$CD$155:$CD$1048576,0),MATCH((CUADRO!L$4&amp;$E968),'Hoja de Trabajo para listado'!$CD$151:$DC$151,0)),0)</f>
        <v>0</v>
      </c>
      <c r="M968" s="245">
        <f ca="1">+IFERROR(INDEX('Hoja de Trabajo para listado'!$A$155:$Z$1048576,MATCH($A968,'Hoja de Trabajo para listado'!$A$155:$A$1048576,0),MATCH((CUADRO!M$4&amp;$E968),'Hoja de Trabajo para listado'!$A$151:$Z$151,0)),0)+IFERROR(INDEX('Hoja de Trabajo para listado'!$AB$155:$BA$1048576,MATCH($A968,'Hoja de Trabajo para listado'!$AB$155:$AB$1048576,0),MATCH((CUADRO!M$4&amp;$E968),'Hoja de Trabajo para listado'!$AB$151:$BA$151,0)),0)+IFERROR(INDEX('Hoja de Trabajo para listado'!$BC$155:$CB$1048576,MATCH($A968,'Hoja de Trabajo para listado'!$BC$155:$BC$1048576,0),MATCH((CUADRO!M$4&amp;$E968),'Hoja de Trabajo para listado'!$BC$151:$CB$151,0)),0)+IFERROR(INDEX('Hoja de Trabajo para listado'!$DE$153:$DG$274,MATCH($A968,'Hoja de Trabajo para listado'!$DE$153:$DE$1048576,0),MATCH((CUADRO!M$4&amp;$E968),'Hoja de Trabajo para listado'!$DE$151:$DG$151,0)),0)+IFERROR(INDEX('Hoja de Trabajo para listado'!$CD$155:$DC$1048576,MATCH($A968,'Hoja de Trabajo para listado'!$CD$155:$CD$1048576,0),MATCH((CUADRO!M$4&amp;$E968),'Hoja de Trabajo para listado'!$CD$151:$DC$151,0)),0)</f>
        <v>0</v>
      </c>
      <c r="N968" s="245">
        <f ca="1">+IFERROR(INDEX('Hoja de Trabajo para listado'!$A$155:$Z$1048576,MATCH($A968,'Hoja de Trabajo para listado'!$A$155:$A$1048576,0),MATCH((CUADRO!N$4&amp;$E968),'Hoja de Trabajo para listado'!$A$151:$Z$151,0)),0)+IFERROR(INDEX('Hoja de Trabajo para listado'!$AB$155:$BA$1048576,MATCH($A968,'Hoja de Trabajo para listado'!$AB$155:$AB$1048576,0),MATCH((CUADRO!N$4&amp;$E968),'Hoja de Trabajo para listado'!$AB$151:$BA$151,0)),0)+IFERROR(INDEX('Hoja de Trabajo para listado'!$BC$155:$CB$1048576,MATCH($A968,'Hoja de Trabajo para listado'!$BC$155:$BC$1048576,0),MATCH((CUADRO!N$4&amp;$E968),'Hoja de Trabajo para listado'!$BC$151:$CB$151,0)),0)+IFERROR(INDEX('Hoja de Trabajo para listado'!$DE$153:$DG$274,MATCH($A968,'Hoja de Trabajo para listado'!$DE$153:$DE$1048576,0),MATCH((CUADRO!N$4&amp;$E968),'Hoja de Trabajo para listado'!$DE$151:$DG$151,0)),0)+IFERROR(INDEX('Hoja de Trabajo para listado'!$CD$155:$DC$1048576,MATCH($A968,'Hoja de Trabajo para listado'!$CD$155:$CD$1048576,0),MATCH((CUADRO!N$4&amp;$E968),'Hoja de Trabajo para listado'!$CD$151:$DC$151,0)),0)</f>
        <v>0</v>
      </c>
      <c r="O968" s="245">
        <f ca="1">+IFERROR(INDEX('Hoja de Trabajo para listado'!$A$155:$Z$1048576,MATCH($A968,'Hoja de Trabajo para listado'!$A$155:$A$1048576,0),MATCH((CUADRO!O$4&amp;$E968),'Hoja de Trabajo para listado'!$A$151:$Z$151,0)),0)+IFERROR(INDEX('Hoja de Trabajo para listado'!$AB$155:$BA$1048576,MATCH($A968,'Hoja de Trabajo para listado'!$AB$155:$AB$1048576,0),MATCH((CUADRO!O$4&amp;$E968),'Hoja de Trabajo para listado'!$AB$151:$BA$151,0)),0)+IFERROR(INDEX('Hoja de Trabajo para listado'!$BC$155:$CB$1048576,MATCH($A968,'Hoja de Trabajo para listado'!$BC$155:$BC$1048576,0),MATCH((CUADRO!O$4&amp;$E968),'Hoja de Trabajo para listado'!$BC$151:$CB$151,0)),0)+IFERROR(INDEX('Hoja de Trabajo para listado'!$DE$153:$DG$274,MATCH($A968,'Hoja de Trabajo para listado'!$DE$153:$DE$1048576,0),MATCH((CUADRO!O$4&amp;$E968),'Hoja de Trabajo para listado'!$DE$151:$DG$151,0)),0)+IFERROR(INDEX('Hoja de Trabajo para listado'!$CD$155:$DC$1048576,MATCH($A968,'Hoja de Trabajo para listado'!$CD$155:$CD$1048576,0),MATCH((CUADRO!O$4&amp;$E968),'Hoja de Trabajo para listado'!$CD$151:$DC$151,0)),0)</f>
        <v>0</v>
      </c>
      <c r="P968" s="245">
        <f ca="1">+IFERROR(INDEX('Hoja de Trabajo para listado'!$A$155:$Z$1048576,MATCH($A968,'Hoja de Trabajo para listado'!$A$155:$A$1048576,0),MATCH((CUADRO!P$4&amp;$E968),'Hoja de Trabajo para listado'!$A$151:$Z$151,0)),0)+IFERROR(INDEX('Hoja de Trabajo para listado'!$AB$155:$BA$1048576,MATCH($A968,'Hoja de Trabajo para listado'!$AB$155:$AB$1048576,0),MATCH((CUADRO!P$4&amp;$E968),'Hoja de Trabajo para listado'!$AB$151:$BA$151,0)),0)+IFERROR(INDEX('Hoja de Trabajo para listado'!$BC$155:$CB$1048576,MATCH($A968,'Hoja de Trabajo para listado'!$BC$155:$BC$1048576,0),MATCH((CUADRO!P$4&amp;$E968),'Hoja de Trabajo para listado'!$BC$151:$CB$151,0)),0)+IFERROR(INDEX('Hoja de Trabajo para listado'!$DE$153:$DG$274,MATCH($A968,'Hoja de Trabajo para listado'!$DE$153:$DE$1048576,0),MATCH((CUADRO!P$4&amp;$E968),'Hoja de Trabajo para listado'!$DE$151:$DG$151,0)),0)+IFERROR(INDEX('Hoja de Trabajo para listado'!$CD$155:$DC$1048576,MATCH($A968,'Hoja de Trabajo para listado'!$CD$155:$CD$1048576,0),MATCH((CUADRO!P$4&amp;$E968),'Hoja de Trabajo para listado'!$CD$151:$DC$151,0)),0)</f>
        <v>0</v>
      </c>
      <c r="Q968" s="245">
        <f ca="1">+IFERROR(INDEX('Hoja de Trabajo para listado'!$A$155:$Z$1048576,MATCH($A968,'Hoja de Trabajo para listado'!$A$155:$A$1048576,0),MATCH((CUADRO!Q$4&amp;$E968),'Hoja de Trabajo para listado'!$A$151:$Z$151,0)),0)+IFERROR(INDEX('Hoja de Trabajo para listado'!$AB$155:$BA$1048576,MATCH($A968,'Hoja de Trabajo para listado'!$AB$155:$AB$1048576,0),MATCH((CUADRO!Q$4&amp;$E968),'Hoja de Trabajo para listado'!$AB$151:$BA$151,0)),0)+IFERROR(INDEX('Hoja de Trabajo para listado'!$BC$155:$CB$1048576,MATCH($A968,'Hoja de Trabajo para listado'!$BC$155:$BC$1048576,0),MATCH((CUADRO!Q$4&amp;$E968),'Hoja de Trabajo para listado'!$BC$151:$CB$151,0)),0)+IFERROR(INDEX('Hoja de Trabajo para listado'!$DE$153:$DG$274,MATCH($A968,'Hoja de Trabajo para listado'!$DE$153:$DE$1048576,0),MATCH((CUADRO!Q$4&amp;$E968),'Hoja de Trabajo para listado'!$DE$151:$DG$151,0)),0)+IFERROR(INDEX('Hoja de Trabajo para listado'!$CD$155:$DC$1048576,MATCH($A968,'Hoja de Trabajo para listado'!$CD$155:$CD$1048576,0),MATCH((CUADRO!Q$4&amp;$E968),'Hoja de Trabajo para listado'!$CD$151:$DC$151,0)),0)</f>
        <v>0</v>
      </c>
      <c r="R968" s="245">
        <f t="shared" ca="1" si="35"/>
        <v>0</v>
      </c>
      <c r="S968" s="259">
        <f ca="1">+R967+R968</f>
        <v>0</v>
      </c>
      <c r="T968" s="245">
        <f ca="1">+S968</f>
        <v>0</v>
      </c>
      <c r="U968" s="244">
        <f t="shared" si="36"/>
        <v>2</v>
      </c>
      <c r="V968" s="333" t="str">
        <f>+VLOOKUP(A968,bd_lista!$A$3:$E$592,5,FALSE)</f>
        <v>Gobiernos Autonomos Municipales</v>
      </c>
      <c r="W968" s="388"/>
      <c r="X968" s="242">
        <f>+VLOOKUP(A968,[4]Sheet1!$A$13:$D$744,4,FALSE)</f>
        <v>0</v>
      </c>
      <c r="Y968" s="242" t="e">
        <f>+VLOOKUP(X968,bd_lista!$A$3:$C$592,3,FALSE)</f>
        <v>#N/A</v>
      </c>
      <c r="Z968" s="292"/>
      <c r="AA968" s="293"/>
    </row>
    <row r="969" spans="1:27" customFormat="1" ht="15" hidden="1" customHeight="1">
      <c r="A969" s="32">
        <v>1716</v>
      </c>
      <c r="B969" s="392">
        <f>+A969</f>
        <v>1716</v>
      </c>
      <c r="C969" s="247" t="str">
        <f>+VLOOKUP(A969,bd_lista!$A$3:$C$592,3,FALSE)</f>
        <v>Gobierno Autónomo Municipal de Portachuelo</v>
      </c>
      <c r="D969" s="389" t="str">
        <f>+C969</f>
        <v>Gobierno Autónomo Municipal de Portachuelo</v>
      </c>
      <c r="E969" s="242" t="s">
        <v>1304</v>
      </c>
      <c r="F969" s="243">
        <f ca="1">+IFERROR(INDEX('Hoja de Trabajo para listado'!$A$155:$Z$1048576,MATCH($A969,'Hoja de Trabajo para listado'!$A$155:$A$1048576,0),MATCH((CUADRO!F$4&amp;$E969),'Hoja de Trabajo para listado'!$A$151:$Z$151,0)),0)+IFERROR(INDEX('Hoja de Trabajo para listado'!$AB$155:$BA$1048576,MATCH($A969,'Hoja de Trabajo para listado'!$AB$155:$AB$1048576,0),MATCH((CUADRO!F$4&amp;$E969),'Hoja de Trabajo para listado'!$AB$151:$BA$151,0)),0)+IFERROR(INDEX('Hoja de Trabajo para listado'!$BC$155:$CB$1048576,MATCH($A969,'Hoja de Trabajo para listado'!$BC$155:$BC$1048576,0),MATCH((CUADRO!F$4&amp;$E969),'Hoja de Trabajo para listado'!$BC$151:$CB$151,0)),0)+IFERROR(INDEX('Hoja de Trabajo para listado'!$DE$153:$DG$274,MATCH($A969,'Hoja de Trabajo para listado'!$DE$153:$DE$1048576,0),MATCH((CUADRO!F$4&amp;$E969),'Hoja de Trabajo para listado'!$DE$151:$DG$151,0)),0)+IFERROR(INDEX('Hoja de Trabajo para listado'!$CD$155:$DC$1048576,MATCH($A969,'Hoja de Trabajo para listado'!$CD$155:$CD$1048576,0),MATCH((CUADRO!F$4&amp;$E969),'Hoja de Trabajo para listado'!$CD$151:$DC$151,0)),0)</f>
        <v>0</v>
      </c>
      <c r="G969" s="243">
        <f ca="1">+IFERROR(INDEX('Hoja de Trabajo para listado'!$A$155:$Z$1048576,MATCH($A969,'Hoja de Trabajo para listado'!$A$155:$A$1048576,0),MATCH((CUADRO!G$4&amp;$E969),'Hoja de Trabajo para listado'!$A$151:$Z$151,0)),0)+IFERROR(INDEX('Hoja de Trabajo para listado'!$AB$155:$BA$1048576,MATCH($A969,'Hoja de Trabajo para listado'!$AB$155:$AB$1048576,0),MATCH((CUADRO!G$4&amp;$E969),'Hoja de Trabajo para listado'!$AB$151:$BA$151,0)),0)+IFERROR(INDEX('Hoja de Trabajo para listado'!$BC$155:$CB$1048576,MATCH($A969,'Hoja de Trabajo para listado'!$BC$155:$BC$1048576,0),MATCH((CUADRO!G$4&amp;$E969),'Hoja de Trabajo para listado'!$BC$151:$CB$151,0)),0)+IFERROR(INDEX('Hoja de Trabajo para listado'!$DE$153:$DG$274,MATCH($A969,'Hoja de Trabajo para listado'!$DE$153:$DE$1048576,0),MATCH((CUADRO!G$4&amp;$E969),'Hoja de Trabajo para listado'!$DE$151:$DG$151,0)),0)+IFERROR(INDEX('Hoja de Trabajo para listado'!$CD$155:$DC$1048576,MATCH($A969,'Hoja de Trabajo para listado'!$CD$155:$CD$1048576,0),MATCH((CUADRO!G$4&amp;$E969),'Hoja de Trabajo para listado'!$CD$151:$DC$151,0)),0)</f>
        <v>0</v>
      </c>
      <c r="H969" s="243">
        <f ca="1">+IFERROR(INDEX('Hoja de Trabajo para listado'!$A$155:$Z$1048576,MATCH($A969,'Hoja de Trabajo para listado'!$A$155:$A$1048576,0),MATCH((CUADRO!H$4&amp;$E969),'Hoja de Trabajo para listado'!$A$151:$Z$151,0)),0)+IFERROR(INDEX('Hoja de Trabajo para listado'!$AB$155:$BA$1048576,MATCH($A969,'Hoja de Trabajo para listado'!$AB$155:$AB$1048576,0),MATCH((CUADRO!H$4&amp;$E969),'Hoja de Trabajo para listado'!$AB$151:$BA$151,0)),0)+IFERROR(INDEX('Hoja de Trabajo para listado'!$BC$155:$CB$1048576,MATCH($A969,'Hoja de Trabajo para listado'!$BC$155:$BC$1048576,0),MATCH((CUADRO!H$4&amp;$E969),'Hoja de Trabajo para listado'!$BC$151:$CB$151,0)),0)+IFERROR(INDEX('Hoja de Trabajo para listado'!$DE$153:$DG$274,MATCH($A969,'Hoja de Trabajo para listado'!$DE$153:$DE$1048576,0),MATCH((CUADRO!H$4&amp;$E969),'Hoja de Trabajo para listado'!$DE$151:$DG$151,0)),0)+IFERROR(INDEX('Hoja de Trabajo para listado'!$CD$155:$DC$1048576,MATCH($A969,'Hoja de Trabajo para listado'!$CD$155:$CD$1048576,0),MATCH((CUADRO!H$4&amp;$E969),'Hoja de Trabajo para listado'!$CD$151:$DC$151,0)),0)</f>
        <v>0</v>
      </c>
      <c r="I969" s="243">
        <f ca="1">+IFERROR(INDEX('Hoja de Trabajo para listado'!$A$155:$Z$1048576,MATCH($A969,'Hoja de Trabajo para listado'!$A$155:$A$1048576,0),MATCH((CUADRO!I$4&amp;$E969),'Hoja de Trabajo para listado'!$A$151:$Z$151,0)),0)+IFERROR(INDEX('Hoja de Trabajo para listado'!$AB$155:$BA$1048576,MATCH($A969,'Hoja de Trabajo para listado'!$AB$155:$AB$1048576,0),MATCH((CUADRO!I$4&amp;$E969),'Hoja de Trabajo para listado'!$AB$151:$BA$151,0)),0)+IFERROR(INDEX('Hoja de Trabajo para listado'!$BC$155:$CB$1048576,MATCH($A969,'Hoja de Trabajo para listado'!$BC$155:$BC$1048576,0),MATCH((CUADRO!I$4&amp;$E969),'Hoja de Trabajo para listado'!$BC$151:$CB$151,0)),0)+IFERROR(INDEX('Hoja de Trabajo para listado'!$DE$153:$DG$274,MATCH($A969,'Hoja de Trabajo para listado'!$DE$153:$DE$1048576,0),MATCH((CUADRO!I$4&amp;$E969),'Hoja de Trabajo para listado'!$DE$151:$DG$151,0)),0)+IFERROR(INDEX('Hoja de Trabajo para listado'!$CD$155:$DC$1048576,MATCH($A969,'Hoja de Trabajo para listado'!$CD$155:$CD$1048576,0),MATCH((CUADRO!I$4&amp;$E969),'Hoja de Trabajo para listado'!$CD$151:$DC$151,0)),0)</f>
        <v>0</v>
      </c>
      <c r="J969" s="243">
        <f ca="1">+IFERROR(INDEX('Hoja de Trabajo para listado'!$A$155:$Z$1048576,MATCH($A969,'Hoja de Trabajo para listado'!$A$155:$A$1048576,0),MATCH((CUADRO!J$4&amp;$E969),'Hoja de Trabajo para listado'!$A$151:$Z$151,0)),0)+IFERROR(INDEX('Hoja de Trabajo para listado'!$AB$155:$BA$1048576,MATCH($A969,'Hoja de Trabajo para listado'!$AB$155:$AB$1048576,0),MATCH((CUADRO!J$4&amp;$E969),'Hoja de Trabajo para listado'!$AB$151:$BA$151,0)),0)+IFERROR(INDEX('Hoja de Trabajo para listado'!$BC$155:$CB$1048576,MATCH($A969,'Hoja de Trabajo para listado'!$BC$155:$BC$1048576,0),MATCH((CUADRO!J$4&amp;$E969),'Hoja de Trabajo para listado'!$BC$151:$CB$151,0)),0)+IFERROR(INDEX('Hoja de Trabajo para listado'!$DE$153:$DG$274,MATCH($A969,'Hoja de Trabajo para listado'!$DE$153:$DE$1048576,0),MATCH((CUADRO!J$4&amp;$E969),'Hoja de Trabajo para listado'!$DE$151:$DG$151,0)),0)+IFERROR(INDEX('Hoja de Trabajo para listado'!$CD$155:$DC$1048576,MATCH($A969,'Hoja de Trabajo para listado'!$CD$155:$CD$1048576,0),MATCH((CUADRO!J$4&amp;$E969),'Hoja de Trabajo para listado'!$CD$151:$DC$151,0)),0)</f>
        <v>0</v>
      </c>
      <c r="K969" s="243">
        <f ca="1">+IFERROR(INDEX('Hoja de Trabajo para listado'!$A$155:$Z$1048576,MATCH($A969,'Hoja de Trabajo para listado'!$A$155:$A$1048576,0),MATCH((CUADRO!K$4&amp;$E969),'Hoja de Trabajo para listado'!$A$151:$Z$151,0)),0)+IFERROR(INDEX('Hoja de Trabajo para listado'!$AB$155:$BA$1048576,MATCH($A969,'Hoja de Trabajo para listado'!$AB$155:$AB$1048576,0),MATCH((CUADRO!K$4&amp;$E969),'Hoja de Trabajo para listado'!$AB$151:$BA$151,0)),0)+IFERROR(INDEX('Hoja de Trabajo para listado'!$BC$155:$CB$1048576,MATCH($A969,'Hoja de Trabajo para listado'!$BC$155:$BC$1048576,0),MATCH((CUADRO!K$4&amp;$E969),'Hoja de Trabajo para listado'!$BC$151:$CB$151,0)),0)+IFERROR(INDEX('Hoja de Trabajo para listado'!$DE$153:$DG$274,MATCH($A969,'Hoja de Trabajo para listado'!$DE$153:$DE$1048576,0),MATCH((CUADRO!K$4&amp;$E969),'Hoja de Trabajo para listado'!$DE$151:$DG$151,0)),0)+IFERROR(INDEX('Hoja de Trabajo para listado'!$CD$155:$DC$1048576,MATCH($A969,'Hoja de Trabajo para listado'!$CD$155:$CD$1048576,0),MATCH((CUADRO!K$4&amp;$E969),'Hoja de Trabajo para listado'!$CD$151:$DC$151,0)),0)</f>
        <v>0</v>
      </c>
      <c r="L969" s="243">
        <f ca="1">+IFERROR(INDEX('Hoja de Trabajo para listado'!$A$155:$Z$1048576,MATCH($A969,'Hoja de Trabajo para listado'!$A$155:$A$1048576,0),MATCH((CUADRO!L$4&amp;$E969),'Hoja de Trabajo para listado'!$A$151:$Z$151,0)),0)+IFERROR(INDEX('Hoja de Trabajo para listado'!$AB$155:$BA$1048576,MATCH($A969,'Hoja de Trabajo para listado'!$AB$155:$AB$1048576,0),MATCH((CUADRO!L$4&amp;$E969),'Hoja de Trabajo para listado'!$AB$151:$BA$151,0)),0)+IFERROR(INDEX('Hoja de Trabajo para listado'!$BC$155:$CB$1048576,MATCH($A969,'Hoja de Trabajo para listado'!$BC$155:$BC$1048576,0),MATCH((CUADRO!L$4&amp;$E969),'Hoja de Trabajo para listado'!$BC$151:$CB$151,0)),0)+IFERROR(INDEX('Hoja de Trabajo para listado'!$DE$153:$DG$274,MATCH($A969,'Hoja de Trabajo para listado'!$DE$153:$DE$1048576,0),MATCH((CUADRO!L$4&amp;$E969),'Hoja de Trabajo para listado'!$DE$151:$DG$151,0)),0)+IFERROR(INDEX('Hoja de Trabajo para listado'!$CD$155:$DC$1048576,MATCH($A969,'Hoja de Trabajo para listado'!$CD$155:$CD$1048576,0),MATCH((CUADRO!L$4&amp;$E969),'Hoja de Trabajo para listado'!$CD$151:$DC$151,0)),0)</f>
        <v>0</v>
      </c>
      <c r="M969" s="243">
        <f ca="1">+IFERROR(INDEX('Hoja de Trabajo para listado'!$A$155:$Z$1048576,MATCH($A969,'Hoja de Trabajo para listado'!$A$155:$A$1048576,0),MATCH((CUADRO!M$4&amp;$E969),'Hoja de Trabajo para listado'!$A$151:$Z$151,0)),0)+IFERROR(INDEX('Hoja de Trabajo para listado'!$AB$155:$BA$1048576,MATCH($A969,'Hoja de Trabajo para listado'!$AB$155:$AB$1048576,0),MATCH((CUADRO!M$4&amp;$E969),'Hoja de Trabajo para listado'!$AB$151:$BA$151,0)),0)+IFERROR(INDEX('Hoja de Trabajo para listado'!$BC$155:$CB$1048576,MATCH($A969,'Hoja de Trabajo para listado'!$BC$155:$BC$1048576,0),MATCH((CUADRO!M$4&amp;$E969),'Hoja de Trabajo para listado'!$BC$151:$CB$151,0)),0)+IFERROR(INDEX('Hoja de Trabajo para listado'!$DE$153:$DG$274,MATCH($A969,'Hoja de Trabajo para listado'!$DE$153:$DE$1048576,0),MATCH((CUADRO!M$4&amp;$E969),'Hoja de Trabajo para listado'!$DE$151:$DG$151,0)),0)+IFERROR(INDEX('Hoja de Trabajo para listado'!$CD$155:$DC$1048576,MATCH($A969,'Hoja de Trabajo para listado'!$CD$155:$CD$1048576,0),MATCH((CUADRO!M$4&amp;$E969),'Hoja de Trabajo para listado'!$CD$151:$DC$151,0)),0)</f>
        <v>0</v>
      </c>
      <c r="N969" s="243">
        <f ca="1">+IFERROR(INDEX('Hoja de Trabajo para listado'!$A$155:$Z$1048576,MATCH($A969,'Hoja de Trabajo para listado'!$A$155:$A$1048576,0),MATCH((CUADRO!N$4&amp;$E969),'Hoja de Trabajo para listado'!$A$151:$Z$151,0)),0)+IFERROR(INDEX('Hoja de Trabajo para listado'!$AB$155:$BA$1048576,MATCH($A969,'Hoja de Trabajo para listado'!$AB$155:$AB$1048576,0),MATCH((CUADRO!N$4&amp;$E969),'Hoja de Trabajo para listado'!$AB$151:$BA$151,0)),0)+IFERROR(INDEX('Hoja de Trabajo para listado'!$BC$155:$CB$1048576,MATCH($A969,'Hoja de Trabajo para listado'!$BC$155:$BC$1048576,0),MATCH((CUADRO!N$4&amp;$E969),'Hoja de Trabajo para listado'!$BC$151:$CB$151,0)),0)+IFERROR(INDEX('Hoja de Trabajo para listado'!$DE$153:$DG$274,MATCH($A969,'Hoja de Trabajo para listado'!$DE$153:$DE$1048576,0),MATCH((CUADRO!N$4&amp;$E969),'Hoja de Trabajo para listado'!$DE$151:$DG$151,0)),0)+IFERROR(INDEX('Hoja de Trabajo para listado'!$CD$155:$DC$1048576,MATCH($A969,'Hoja de Trabajo para listado'!$CD$155:$CD$1048576,0),MATCH((CUADRO!N$4&amp;$E969),'Hoja de Trabajo para listado'!$CD$151:$DC$151,0)),0)</f>
        <v>0</v>
      </c>
      <c r="O969" s="243">
        <f ca="1">+IFERROR(INDEX('Hoja de Trabajo para listado'!$A$155:$Z$1048576,MATCH($A969,'Hoja de Trabajo para listado'!$A$155:$A$1048576,0),MATCH((CUADRO!O$4&amp;$E969),'Hoja de Trabajo para listado'!$A$151:$Z$151,0)),0)+IFERROR(INDEX('Hoja de Trabajo para listado'!$AB$155:$BA$1048576,MATCH($A969,'Hoja de Trabajo para listado'!$AB$155:$AB$1048576,0),MATCH((CUADRO!O$4&amp;$E969),'Hoja de Trabajo para listado'!$AB$151:$BA$151,0)),0)+IFERROR(INDEX('Hoja de Trabajo para listado'!$BC$155:$CB$1048576,MATCH($A969,'Hoja de Trabajo para listado'!$BC$155:$BC$1048576,0),MATCH((CUADRO!O$4&amp;$E969),'Hoja de Trabajo para listado'!$BC$151:$CB$151,0)),0)+IFERROR(INDEX('Hoja de Trabajo para listado'!$DE$153:$DG$274,MATCH($A969,'Hoja de Trabajo para listado'!$DE$153:$DE$1048576,0),MATCH((CUADRO!O$4&amp;$E969),'Hoja de Trabajo para listado'!$DE$151:$DG$151,0)),0)+IFERROR(INDEX('Hoja de Trabajo para listado'!$CD$155:$DC$1048576,MATCH($A969,'Hoja de Trabajo para listado'!$CD$155:$CD$1048576,0),MATCH((CUADRO!O$4&amp;$E969),'Hoja de Trabajo para listado'!$CD$151:$DC$151,0)),0)</f>
        <v>0</v>
      </c>
      <c r="P969" s="243">
        <f ca="1">+IFERROR(INDEX('Hoja de Trabajo para listado'!$A$155:$Z$1048576,MATCH($A969,'Hoja de Trabajo para listado'!$A$155:$A$1048576,0),MATCH((CUADRO!P$4&amp;$E969),'Hoja de Trabajo para listado'!$A$151:$Z$151,0)),0)+IFERROR(INDEX('Hoja de Trabajo para listado'!$AB$155:$BA$1048576,MATCH($A969,'Hoja de Trabajo para listado'!$AB$155:$AB$1048576,0),MATCH((CUADRO!P$4&amp;$E969),'Hoja de Trabajo para listado'!$AB$151:$BA$151,0)),0)+IFERROR(INDEX('Hoja de Trabajo para listado'!$BC$155:$CB$1048576,MATCH($A969,'Hoja de Trabajo para listado'!$BC$155:$BC$1048576,0),MATCH((CUADRO!P$4&amp;$E969),'Hoja de Trabajo para listado'!$BC$151:$CB$151,0)),0)+IFERROR(INDEX('Hoja de Trabajo para listado'!$DE$153:$DG$274,MATCH($A969,'Hoja de Trabajo para listado'!$DE$153:$DE$1048576,0),MATCH((CUADRO!P$4&amp;$E969),'Hoja de Trabajo para listado'!$DE$151:$DG$151,0)),0)+IFERROR(INDEX('Hoja de Trabajo para listado'!$CD$155:$DC$1048576,MATCH($A969,'Hoja de Trabajo para listado'!$CD$155:$CD$1048576,0),MATCH((CUADRO!P$4&amp;$E969),'Hoja de Trabajo para listado'!$CD$151:$DC$151,0)),0)</f>
        <v>0</v>
      </c>
      <c r="Q969" s="243">
        <f ca="1">+IFERROR(INDEX('Hoja de Trabajo para listado'!$A$155:$Z$1048576,MATCH($A969,'Hoja de Trabajo para listado'!$A$155:$A$1048576,0),MATCH((CUADRO!Q$4&amp;$E969),'Hoja de Trabajo para listado'!$A$151:$Z$151,0)),0)+IFERROR(INDEX('Hoja de Trabajo para listado'!$AB$155:$BA$1048576,MATCH($A969,'Hoja de Trabajo para listado'!$AB$155:$AB$1048576,0),MATCH((CUADRO!Q$4&amp;$E969),'Hoja de Trabajo para listado'!$AB$151:$BA$151,0)),0)+IFERROR(INDEX('Hoja de Trabajo para listado'!$BC$155:$CB$1048576,MATCH($A969,'Hoja de Trabajo para listado'!$BC$155:$BC$1048576,0),MATCH((CUADRO!Q$4&amp;$E969),'Hoja de Trabajo para listado'!$BC$151:$CB$151,0)),0)+IFERROR(INDEX('Hoja de Trabajo para listado'!$DE$153:$DG$274,MATCH($A969,'Hoja de Trabajo para listado'!$DE$153:$DE$1048576,0),MATCH((CUADRO!Q$4&amp;$E969),'Hoja de Trabajo para listado'!$DE$151:$DG$151,0)),0)+IFERROR(INDEX('Hoja de Trabajo para listado'!$CD$155:$DC$1048576,MATCH($A969,'Hoja de Trabajo para listado'!$CD$155:$CD$1048576,0),MATCH((CUADRO!Q$4&amp;$E969),'Hoja de Trabajo para listado'!$CD$151:$DC$151,0)),0)</f>
        <v>0</v>
      </c>
      <c r="R969" s="243">
        <f t="shared" ref="R969:R1032" ca="1" si="37">+SUM(F969:Q969)</f>
        <v>0</v>
      </c>
      <c r="S969" s="249"/>
      <c r="T969" s="243">
        <f ca="1">+T970</f>
        <v>0</v>
      </c>
      <c r="U969" s="242">
        <f t="shared" ref="U969:U1032" si="38">+IF(E969="Débitos",1,2)</f>
        <v>1</v>
      </c>
      <c r="V969" s="333" t="str">
        <f>+VLOOKUP(A969,bd_lista!$A$3:$E$592,5,FALSE)</f>
        <v>Gobiernos Autonomos Municipales</v>
      </c>
      <c r="W969" s="387" t="str">
        <f>+V969</f>
        <v>Gobiernos Autonomos Municipales</v>
      </c>
      <c r="X969" s="242">
        <f>+VLOOKUP(A969,[4]Sheet1!$A$13:$D$744,4,FALSE)</f>
        <v>0</v>
      </c>
      <c r="Y969" s="242" t="e">
        <f>+VLOOKUP(X969,bd_lista!$A$3:$C$592,3,FALSE)</f>
        <v>#N/A</v>
      </c>
      <c r="Z969" s="294">
        <f>+X969</f>
        <v>0</v>
      </c>
      <c r="AA969" s="295" t="e">
        <f>+Y969</f>
        <v>#N/A</v>
      </c>
    </row>
    <row r="970" spans="1:27" customFormat="1" ht="15" hidden="1" customHeight="1">
      <c r="A970" s="32">
        <v>1716</v>
      </c>
      <c r="B970" s="393"/>
      <c r="C970" s="247" t="str">
        <f>+VLOOKUP(A970,bd_lista!$A$3:$C$592,3,FALSE)</f>
        <v>Gobierno Autónomo Municipal de Portachuelo</v>
      </c>
      <c r="D970" s="390"/>
      <c r="E970" s="244" t="s">
        <v>1305</v>
      </c>
      <c r="F970" s="245">
        <f ca="1">+IFERROR(INDEX('Hoja de Trabajo para listado'!$A$155:$Z$1048576,MATCH($A970,'Hoja de Trabajo para listado'!$A$155:$A$1048576,0),MATCH((CUADRO!F$4&amp;$E970),'Hoja de Trabajo para listado'!$A$151:$Z$151,0)),0)+IFERROR(INDEX('Hoja de Trabajo para listado'!$AB$155:$BA$1048576,MATCH($A970,'Hoja de Trabajo para listado'!$AB$155:$AB$1048576,0),MATCH((CUADRO!F$4&amp;$E970),'Hoja de Trabajo para listado'!$AB$151:$BA$151,0)),0)+IFERROR(INDEX('Hoja de Trabajo para listado'!$BC$155:$CB$1048576,MATCH($A970,'Hoja de Trabajo para listado'!$BC$155:$BC$1048576,0),MATCH((CUADRO!F$4&amp;$E970),'Hoja de Trabajo para listado'!$BC$151:$CB$151,0)),0)+IFERROR(INDEX('Hoja de Trabajo para listado'!$DE$153:$DG$274,MATCH($A970,'Hoja de Trabajo para listado'!$DE$153:$DE$1048576,0),MATCH((CUADRO!F$4&amp;$E970),'Hoja de Trabajo para listado'!$DE$151:$DG$151,0)),0)+IFERROR(INDEX('Hoja de Trabajo para listado'!$CD$155:$DC$1048576,MATCH($A970,'Hoja de Trabajo para listado'!$CD$155:$CD$1048576,0),MATCH((CUADRO!F$4&amp;$E970),'Hoja de Trabajo para listado'!$CD$151:$DC$151,0)),0)</f>
        <v>0</v>
      </c>
      <c r="G970" s="245">
        <f ca="1">+IFERROR(INDEX('Hoja de Trabajo para listado'!$A$155:$Z$1048576,MATCH($A970,'Hoja de Trabajo para listado'!$A$155:$A$1048576,0),MATCH((CUADRO!G$4&amp;$E970),'Hoja de Trabajo para listado'!$A$151:$Z$151,0)),0)+IFERROR(INDEX('Hoja de Trabajo para listado'!$AB$155:$BA$1048576,MATCH($A970,'Hoja de Trabajo para listado'!$AB$155:$AB$1048576,0),MATCH((CUADRO!G$4&amp;$E970),'Hoja de Trabajo para listado'!$AB$151:$BA$151,0)),0)+IFERROR(INDEX('Hoja de Trabajo para listado'!$BC$155:$CB$1048576,MATCH($A970,'Hoja de Trabajo para listado'!$BC$155:$BC$1048576,0),MATCH((CUADRO!G$4&amp;$E970),'Hoja de Trabajo para listado'!$BC$151:$CB$151,0)),0)+IFERROR(INDEX('Hoja de Trabajo para listado'!$DE$153:$DG$274,MATCH($A970,'Hoja de Trabajo para listado'!$DE$153:$DE$1048576,0),MATCH((CUADRO!G$4&amp;$E970),'Hoja de Trabajo para listado'!$DE$151:$DG$151,0)),0)+IFERROR(INDEX('Hoja de Trabajo para listado'!$CD$155:$DC$1048576,MATCH($A970,'Hoja de Trabajo para listado'!$CD$155:$CD$1048576,0),MATCH((CUADRO!G$4&amp;$E970),'Hoja de Trabajo para listado'!$CD$151:$DC$151,0)),0)</f>
        <v>0</v>
      </c>
      <c r="H970" s="245">
        <f ca="1">+IFERROR(INDEX('Hoja de Trabajo para listado'!$A$155:$Z$1048576,MATCH($A970,'Hoja de Trabajo para listado'!$A$155:$A$1048576,0),MATCH((CUADRO!H$4&amp;$E970),'Hoja de Trabajo para listado'!$A$151:$Z$151,0)),0)+IFERROR(INDEX('Hoja de Trabajo para listado'!$AB$155:$BA$1048576,MATCH($A970,'Hoja de Trabajo para listado'!$AB$155:$AB$1048576,0),MATCH((CUADRO!H$4&amp;$E970),'Hoja de Trabajo para listado'!$AB$151:$BA$151,0)),0)+IFERROR(INDEX('Hoja de Trabajo para listado'!$BC$155:$CB$1048576,MATCH($A970,'Hoja de Trabajo para listado'!$BC$155:$BC$1048576,0),MATCH((CUADRO!H$4&amp;$E970),'Hoja de Trabajo para listado'!$BC$151:$CB$151,0)),0)+IFERROR(INDEX('Hoja de Trabajo para listado'!$DE$153:$DG$274,MATCH($A970,'Hoja de Trabajo para listado'!$DE$153:$DE$1048576,0),MATCH((CUADRO!H$4&amp;$E970),'Hoja de Trabajo para listado'!$DE$151:$DG$151,0)),0)+IFERROR(INDEX('Hoja de Trabajo para listado'!$CD$155:$DC$1048576,MATCH($A970,'Hoja de Trabajo para listado'!$CD$155:$CD$1048576,0),MATCH((CUADRO!H$4&amp;$E970),'Hoja de Trabajo para listado'!$CD$151:$DC$151,0)),0)</f>
        <v>0</v>
      </c>
      <c r="I970" s="245">
        <f ca="1">+IFERROR(INDEX('Hoja de Trabajo para listado'!$A$155:$Z$1048576,MATCH($A970,'Hoja de Trabajo para listado'!$A$155:$A$1048576,0),MATCH((CUADRO!I$4&amp;$E970),'Hoja de Trabajo para listado'!$A$151:$Z$151,0)),0)+IFERROR(INDEX('Hoja de Trabajo para listado'!$AB$155:$BA$1048576,MATCH($A970,'Hoja de Trabajo para listado'!$AB$155:$AB$1048576,0),MATCH((CUADRO!I$4&amp;$E970),'Hoja de Trabajo para listado'!$AB$151:$BA$151,0)),0)+IFERROR(INDEX('Hoja de Trabajo para listado'!$BC$155:$CB$1048576,MATCH($A970,'Hoja de Trabajo para listado'!$BC$155:$BC$1048576,0),MATCH((CUADRO!I$4&amp;$E970),'Hoja de Trabajo para listado'!$BC$151:$CB$151,0)),0)+IFERROR(INDEX('Hoja de Trabajo para listado'!$DE$153:$DG$274,MATCH($A970,'Hoja de Trabajo para listado'!$DE$153:$DE$1048576,0),MATCH((CUADRO!I$4&amp;$E970),'Hoja de Trabajo para listado'!$DE$151:$DG$151,0)),0)+IFERROR(INDEX('Hoja de Trabajo para listado'!$CD$155:$DC$1048576,MATCH($A970,'Hoja de Trabajo para listado'!$CD$155:$CD$1048576,0),MATCH((CUADRO!I$4&amp;$E970),'Hoja de Trabajo para listado'!$CD$151:$DC$151,0)),0)</f>
        <v>0</v>
      </c>
      <c r="J970" s="245">
        <f ca="1">+IFERROR(INDEX('Hoja de Trabajo para listado'!$A$155:$Z$1048576,MATCH($A970,'Hoja de Trabajo para listado'!$A$155:$A$1048576,0),MATCH((CUADRO!J$4&amp;$E970),'Hoja de Trabajo para listado'!$A$151:$Z$151,0)),0)+IFERROR(INDEX('Hoja de Trabajo para listado'!$AB$155:$BA$1048576,MATCH($A970,'Hoja de Trabajo para listado'!$AB$155:$AB$1048576,0),MATCH((CUADRO!J$4&amp;$E970),'Hoja de Trabajo para listado'!$AB$151:$BA$151,0)),0)+IFERROR(INDEX('Hoja de Trabajo para listado'!$BC$155:$CB$1048576,MATCH($A970,'Hoja de Trabajo para listado'!$BC$155:$BC$1048576,0),MATCH((CUADRO!J$4&amp;$E970),'Hoja de Trabajo para listado'!$BC$151:$CB$151,0)),0)+IFERROR(INDEX('Hoja de Trabajo para listado'!$DE$153:$DG$274,MATCH($A970,'Hoja de Trabajo para listado'!$DE$153:$DE$1048576,0),MATCH((CUADRO!J$4&amp;$E970),'Hoja de Trabajo para listado'!$DE$151:$DG$151,0)),0)+IFERROR(INDEX('Hoja de Trabajo para listado'!$CD$155:$DC$1048576,MATCH($A970,'Hoja de Trabajo para listado'!$CD$155:$CD$1048576,0),MATCH((CUADRO!J$4&amp;$E970),'Hoja de Trabajo para listado'!$CD$151:$DC$151,0)),0)</f>
        <v>0</v>
      </c>
      <c r="K970" s="245">
        <f ca="1">+IFERROR(INDEX('Hoja de Trabajo para listado'!$A$155:$Z$1048576,MATCH($A970,'Hoja de Trabajo para listado'!$A$155:$A$1048576,0),MATCH((CUADRO!K$4&amp;$E970),'Hoja de Trabajo para listado'!$A$151:$Z$151,0)),0)+IFERROR(INDEX('Hoja de Trabajo para listado'!$AB$155:$BA$1048576,MATCH($A970,'Hoja de Trabajo para listado'!$AB$155:$AB$1048576,0),MATCH((CUADRO!K$4&amp;$E970),'Hoja de Trabajo para listado'!$AB$151:$BA$151,0)),0)+IFERROR(INDEX('Hoja de Trabajo para listado'!$BC$155:$CB$1048576,MATCH($A970,'Hoja de Trabajo para listado'!$BC$155:$BC$1048576,0),MATCH((CUADRO!K$4&amp;$E970),'Hoja de Trabajo para listado'!$BC$151:$CB$151,0)),0)+IFERROR(INDEX('Hoja de Trabajo para listado'!$DE$153:$DG$274,MATCH($A970,'Hoja de Trabajo para listado'!$DE$153:$DE$1048576,0),MATCH((CUADRO!K$4&amp;$E970),'Hoja de Trabajo para listado'!$DE$151:$DG$151,0)),0)+IFERROR(INDEX('Hoja de Trabajo para listado'!$CD$155:$DC$1048576,MATCH($A970,'Hoja de Trabajo para listado'!$CD$155:$CD$1048576,0),MATCH((CUADRO!K$4&amp;$E970),'Hoja de Trabajo para listado'!$CD$151:$DC$151,0)),0)</f>
        <v>0</v>
      </c>
      <c r="L970" s="245">
        <f ca="1">+IFERROR(INDEX('Hoja de Trabajo para listado'!$A$155:$Z$1048576,MATCH($A970,'Hoja de Trabajo para listado'!$A$155:$A$1048576,0),MATCH((CUADRO!L$4&amp;$E970),'Hoja de Trabajo para listado'!$A$151:$Z$151,0)),0)+IFERROR(INDEX('Hoja de Trabajo para listado'!$AB$155:$BA$1048576,MATCH($A970,'Hoja de Trabajo para listado'!$AB$155:$AB$1048576,0),MATCH((CUADRO!L$4&amp;$E970),'Hoja de Trabajo para listado'!$AB$151:$BA$151,0)),0)+IFERROR(INDEX('Hoja de Trabajo para listado'!$BC$155:$CB$1048576,MATCH($A970,'Hoja de Trabajo para listado'!$BC$155:$BC$1048576,0),MATCH((CUADRO!L$4&amp;$E970),'Hoja de Trabajo para listado'!$BC$151:$CB$151,0)),0)+IFERROR(INDEX('Hoja de Trabajo para listado'!$DE$153:$DG$274,MATCH($A970,'Hoja de Trabajo para listado'!$DE$153:$DE$1048576,0),MATCH((CUADRO!L$4&amp;$E970),'Hoja de Trabajo para listado'!$DE$151:$DG$151,0)),0)+IFERROR(INDEX('Hoja de Trabajo para listado'!$CD$155:$DC$1048576,MATCH($A970,'Hoja de Trabajo para listado'!$CD$155:$CD$1048576,0),MATCH((CUADRO!L$4&amp;$E970),'Hoja de Trabajo para listado'!$CD$151:$DC$151,0)),0)</f>
        <v>0</v>
      </c>
      <c r="M970" s="245">
        <f ca="1">+IFERROR(INDEX('Hoja de Trabajo para listado'!$A$155:$Z$1048576,MATCH($A970,'Hoja de Trabajo para listado'!$A$155:$A$1048576,0),MATCH((CUADRO!M$4&amp;$E970),'Hoja de Trabajo para listado'!$A$151:$Z$151,0)),0)+IFERROR(INDEX('Hoja de Trabajo para listado'!$AB$155:$BA$1048576,MATCH($A970,'Hoja de Trabajo para listado'!$AB$155:$AB$1048576,0),MATCH((CUADRO!M$4&amp;$E970),'Hoja de Trabajo para listado'!$AB$151:$BA$151,0)),0)+IFERROR(INDEX('Hoja de Trabajo para listado'!$BC$155:$CB$1048576,MATCH($A970,'Hoja de Trabajo para listado'!$BC$155:$BC$1048576,0),MATCH((CUADRO!M$4&amp;$E970),'Hoja de Trabajo para listado'!$BC$151:$CB$151,0)),0)+IFERROR(INDEX('Hoja de Trabajo para listado'!$DE$153:$DG$274,MATCH($A970,'Hoja de Trabajo para listado'!$DE$153:$DE$1048576,0),MATCH((CUADRO!M$4&amp;$E970),'Hoja de Trabajo para listado'!$DE$151:$DG$151,0)),0)+IFERROR(INDEX('Hoja de Trabajo para listado'!$CD$155:$DC$1048576,MATCH($A970,'Hoja de Trabajo para listado'!$CD$155:$CD$1048576,0),MATCH((CUADRO!M$4&amp;$E970),'Hoja de Trabajo para listado'!$CD$151:$DC$151,0)),0)</f>
        <v>0</v>
      </c>
      <c r="N970" s="245">
        <f ca="1">+IFERROR(INDEX('Hoja de Trabajo para listado'!$A$155:$Z$1048576,MATCH($A970,'Hoja de Trabajo para listado'!$A$155:$A$1048576,0),MATCH((CUADRO!N$4&amp;$E970),'Hoja de Trabajo para listado'!$A$151:$Z$151,0)),0)+IFERROR(INDEX('Hoja de Trabajo para listado'!$AB$155:$BA$1048576,MATCH($A970,'Hoja de Trabajo para listado'!$AB$155:$AB$1048576,0),MATCH((CUADRO!N$4&amp;$E970),'Hoja de Trabajo para listado'!$AB$151:$BA$151,0)),0)+IFERROR(INDEX('Hoja de Trabajo para listado'!$BC$155:$CB$1048576,MATCH($A970,'Hoja de Trabajo para listado'!$BC$155:$BC$1048576,0),MATCH((CUADRO!N$4&amp;$E970),'Hoja de Trabajo para listado'!$BC$151:$CB$151,0)),0)+IFERROR(INDEX('Hoja de Trabajo para listado'!$DE$153:$DG$274,MATCH($A970,'Hoja de Trabajo para listado'!$DE$153:$DE$1048576,0),MATCH((CUADRO!N$4&amp;$E970),'Hoja de Trabajo para listado'!$DE$151:$DG$151,0)),0)+IFERROR(INDEX('Hoja de Trabajo para listado'!$CD$155:$DC$1048576,MATCH($A970,'Hoja de Trabajo para listado'!$CD$155:$CD$1048576,0),MATCH((CUADRO!N$4&amp;$E970),'Hoja de Trabajo para listado'!$CD$151:$DC$151,0)),0)</f>
        <v>0</v>
      </c>
      <c r="O970" s="245">
        <f ca="1">+IFERROR(INDEX('Hoja de Trabajo para listado'!$A$155:$Z$1048576,MATCH($A970,'Hoja de Trabajo para listado'!$A$155:$A$1048576,0),MATCH((CUADRO!O$4&amp;$E970),'Hoja de Trabajo para listado'!$A$151:$Z$151,0)),0)+IFERROR(INDEX('Hoja de Trabajo para listado'!$AB$155:$BA$1048576,MATCH($A970,'Hoja de Trabajo para listado'!$AB$155:$AB$1048576,0),MATCH((CUADRO!O$4&amp;$E970),'Hoja de Trabajo para listado'!$AB$151:$BA$151,0)),0)+IFERROR(INDEX('Hoja de Trabajo para listado'!$BC$155:$CB$1048576,MATCH($A970,'Hoja de Trabajo para listado'!$BC$155:$BC$1048576,0),MATCH((CUADRO!O$4&amp;$E970),'Hoja de Trabajo para listado'!$BC$151:$CB$151,0)),0)+IFERROR(INDEX('Hoja de Trabajo para listado'!$DE$153:$DG$274,MATCH($A970,'Hoja de Trabajo para listado'!$DE$153:$DE$1048576,0),MATCH((CUADRO!O$4&amp;$E970),'Hoja de Trabajo para listado'!$DE$151:$DG$151,0)),0)+IFERROR(INDEX('Hoja de Trabajo para listado'!$CD$155:$DC$1048576,MATCH($A970,'Hoja de Trabajo para listado'!$CD$155:$CD$1048576,0),MATCH((CUADRO!O$4&amp;$E970),'Hoja de Trabajo para listado'!$CD$151:$DC$151,0)),0)</f>
        <v>0</v>
      </c>
      <c r="P970" s="245">
        <f ca="1">+IFERROR(INDEX('Hoja de Trabajo para listado'!$A$155:$Z$1048576,MATCH($A970,'Hoja de Trabajo para listado'!$A$155:$A$1048576,0),MATCH((CUADRO!P$4&amp;$E970),'Hoja de Trabajo para listado'!$A$151:$Z$151,0)),0)+IFERROR(INDEX('Hoja de Trabajo para listado'!$AB$155:$BA$1048576,MATCH($A970,'Hoja de Trabajo para listado'!$AB$155:$AB$1048576,0),MATCH((CUADRO!P$4&amp;$E970),'Hoja de Trabajo para listado'!$AB$151:$BA$151,0)),0)+IFERROR(INDEX('Hoja de Trabajo para listado'!$BC$155:$CB$1048576,MATCH($A970,'Hoja de Trabajo para listado'!$BC$155:$BC$1048576,0),MATCH((CUADRO!P$4&amp;$E970),'Hoja de Trabajo para listado'!$BC$151:$CB$151,0)),0)+IFERROR(INDEX('Hoja de Trabajo para listado'!$DE$153:$DG$274,MATCH($A970,'Hoja de Trabajo para listado'!$DE$153:$DE$1048576,0),MATCH((CUADRO!P$4&amp;$E970),'Hoja de Trabajo para listado'!$DE$151:$DG$151,0)),0)+IFERROR(INDEX('Hoja de Trabajo para listado'!$CD$155:$DC$1048576,MATCH($A970,'Hoja de Trabajo para listado'!$CD$155:$CD$1048576,0),MATCH((CUADRO!P$4&amp;$E970),'Hoja de Trabajo para listado'!$CD$151:$DC$151,0)),0)</f>
        <v>0</v>
      </c>
      <c r="Q970" s="245">
        <f ca="1">+IFERROR(INDEX('Hoja de Trabajo para listado'!$A$155:$Z$1048576,MATCH($A970,'Hoja de Trabajo para listado'!$A$155:$A$1048576,0),MATCH((CUADRO!Q$4&amp;$E970),'Hoja de Trabajo para listado'!$A$151:$Z$151,0)),0)+IFERROR(INDEX('Hoja de Trabajo para listado'!$AB$155:$BA$1048576,MATCH($A970,'Hoja de Trabajo para listado'!$AB$155:$AB$1048576,0),MATCH((CUADRO!Q$4&amp;$E970),'Hoja de Trabajo para listado'!$AB$151:$BA$151,0)),0)+IFERROR(INDEX('Hoja de Trabajo para listado'!$BC$155:$CB$1048576,MATCH($A970,'Hoja de Trabajo para listado'!$BC$155:$BC$1048576,0),MATCH((CUADRO!Q$4&amp;$E970),'Hoja de Trabajo para listado'!$BC$151:$CB$151,0)),0)+IFERROR(INDEX('Hoja de Trabajo para listado'!$DE$153:$DG$274,MATCH($A970,'Hoja de Trabajo para listado'!$DE$153:$DE$1048576,0),MATCH((CUADRO!Q$4&amp;$E970),'Hoja de Trabajo para listado'!$DE$151:$DG$151,0)),0)+IFERROR(INDEX('Hoja de Trabajo para listado'!$CD$155:$DC$1048576,MATCH($A970,'Hoja de Trabajo para listado'!$CD$155:$CD$1048576,0),MATCH((CUADRO!Q$4&amp;$E970),'Hoja de Trabajo para listado'!$CD$151:$DC$151,0)),0)</f>
        <v>0</v>
      </c>
      <c r="R970" s="245">
        <f t="shared" ca="1" si="37"/>
        <v>0</v>
      </c>
      <c r="S970" s="259">
        <f ca="1">+R969+R970</f>
        <v>0</v>
      </c>
      <c r="T970" s="245">
        <f ca="1">+S970</f>
        <v>0</v>
      </c>
      <c r="U970" s="244">
        <f t="shared" si="38"/>
        <v>2</v>
      </c>
      <c r="V970" s="333" t="str">
        <f>+VLOOKUP(A970,bd_lista!$A$3:$E$592,5,FALSE)</f>
        <v>Gobiernos Autonomos Municipales</v>
      </c>
      <c r="W970" s="388"/>
      <c r="X970" s="242">
        <f>+VLOOKUP(A970,[4]Sheet1!$A$13:$D$744,4,FALSE)</f>
        <v>0</v>
      </c>
      <c r="Y970" s="242" t="e">
        <f>+VLOOKUP(X970,bd_lista!$A$3:$C$592,3,FALSE)</f>
        <v>#N/A</v>
      </c>
      <c r="Z970" s="292"/>
      <c r="AA970" s="293"/>
    </row>
    <row r="971" spans="1:27" customFormat="1" ht="15" hidden="1" customHeight="1">
      <c r="A971" s="32">
        <v>1717</v>
      </c>
      <c r="B971" s="392">
        <f>+A971</f>
        <v>1717</v>
      </c>
      <c r="C971" s="247" t="str">
        <f>+VLOOKUP(A971,bd_lista!$A$3:$C$592,3,FALSE)</f>
        <v>Gobierno Autónomo Municipal de Santa Rosa del Sara</v>
      </c>
      <c r="D971" s="389" t="str">
        <f>+C971</f>
        <v>Gobierno Autónomo Municipal de Santa Rosa del Sara</v>
      </c>
      <c r="E971" s="242" t="s">
        <v>1304</v>
      </c>
      <c r="F971" s="243">
        <f ca="1">+IFERROR(INDEX('Hoja de Trabajo para listado'!$A$155:$Z$1048576,MATCH($A971,'Hoja de Trabajo para listado'!$A$155:$A$1048576,0),MATCH((CUADRO!F$4&amp;$E971),'Hoja de Trabajo para listado'!$A$151:$Z$151,0)),0)+IFERROR(INDEX('Hoja de Trabajo para listado'!$AB$155:$BA$1048576,MATCH($A971,'Hoja de Trabajo para listado'!$AB$155:$AB$1048576,0),MATCH((CUADRO!F$4&amp;$E971),'Hoja de Trabajo para listado'!$AB$151:$BA$151,0)),0)+IFERROR(INDEX('Hoja de Trabajo para listado'!$BC$155:$CB$1048576,MATCH($A971,'Hoja de Trabajo para listado'!$BC$155:$BC$1048576,0),MATCH((CUADRO!F$4&amp;$E971),'Hoja de Trabajo para listado'!$BC$151:$CB$151,0)),0)+IFERROR(INDEX('Hoja de Trabajo para listado'!$DE$153:$DG$274,MATCH($A971,'Hoja de Trabajo para listado'!$DE$153:$DE$1048576,0),MATCH((CUADRO!F$4&amp;$E971),'Hoja de Trabajo para listado'!$DE$151:$DG$151,0)),0)+IFERROR(INDEX('Hoja de Trabajo para listado'!$CD$155:$DC$1048576,MATCH($A971,'Hoja de Trabajo para listado'!$CD$155:$CD$1048576,0),MATCH((CUADRO!F$4&amp;$E971),'Hoja de Trabajo para listado'!$CD$151:$DC$151,0)),0)</f>
        <v>0</v>
      </c>
      <c r="G971" s="243">
        <f ca="1">+IFERROR(INDEX('Hoja de Trabajo para listado'!$A$155:$Z$1048576,MATCH($A971,'Hoja de Trabajo para listado'!$A$155:$A$1048576,0),MATCH((CUADRO!G$4&amp;$E971),'Hoja de Trabajo para listado'!$A$151:$Z$151,0)),0)+IFERROR(INDEX('Hoja de Trabajo para listado'!$AB$155:$BA$1048576,MATCH($A971,'Hoja de Trabajo para listado'!$AB$155:$AB$1048576,0),MATCH((CUADRO!G$4&amp;$E971),'Hoja de Trabajo para listado'!$AB$151:$BA$151,0)),0)+IFERROR(INDEX('Hoja de Trabajo para listado'!$BC$155:$CB$1048576,MATCH($A971,'Hoja de Trabajo para listado'!$BC$155:$BC$1048576,0),MATCH((CUADRO!G$4&amp;$E971),'Hoja de Trabajo para listado'!$BC$151:$CB$151,0)),0)+IFERROR(INDEX('Hoja de Trabajo para listado'!$DE$153:$DG$274,MATCH($A971,'Hoja de Trabajo para listado'!$DE$153:$DE$1048576,0),MATCH((CUADRO!G$4&amp;$E971),'Hoja de Trabajo para listado'!$DE$151:$DG$151,0)),0)+IFERROR(INDEX('Hoja de Trabajo para listado'!$CD$155:$DC$1048576,MATCH($A971,'Hoja de Trabajo para listado'!$CD$155:$CD$1048576,0),MATCH((CUADRO!G$4&amp;$E971),'Hoja de Trabajo para listado'!$CD$151:$DC$151,0)),0)</f>
        <v>0</v>
      </c>
      <c r="H971" s="243">
        <f ca="1">+IFERROR(INDEX('Hoja de Trabajo para listado'!$A$155:$Z$1048576,MATCH($A971,'Hoja de Trabajo para listado'!$A$155:$A$1048576,0),MATCH((CUADRO!H$4&amp;$E971),'Hoja de Trabajo para listado'!$A$151:$Z$151,0)),0)+IFERROR(INDEX('Hoja de Trabajo para listado'!$AB$155:$BA$1048576,MATCH($A971,'Hoja de Trabajo para listado'!$AB$155:$AB$1048576,0),MATCH((CUADRO!H$4&amp;$E971),'Hoja de Trabajo para listado'!$AB$151:$BA$151,0)),0)+IFERROR(INDEX('Hoja de Trabajo para listado'!$BC$155:$CB$1048576,MATCH($A971,'Hoja de Trabajo para listado'!$BC$155:$BC$1048576,0),MATCH((CUADRO!H$4&amp;$E971),'Hoja de Trabajo para listado'!$BC$151:$CB$151,0)),0)+IFERROR(INDEX('Hoja de Trabajo para listado'!$DE$153:$DG$274,MATCH($A971,'Hoja de Trabajo para listado'!$DE$153:$DE$1048576,0),MATCH((CUADRO!H$4&amp;$E971),'Hoja de Trabajo para listado'!$DE$151:$DG$151,0)),0)+IFERROR(INDEX('Hoja de Trabajo para listado'!$CD$155:$DC$1048576,MATCH($A971,'Hoja de Trabajo para listado'!$CD$155:$CD$1048576,0),MATCH((CUADRO!H$4&amp;$E971),'Hoja de Trabajo para listado'!$CD$151:$DC$151,0)),0)</f>
        <v>0</v>
      </c>
      <c r="I971" s="243">
        <f ca="1">+IFERROR(INDEX('Hoja de Trabajo para listado'!$A$155:$Z$1048576,MATCH($A971,'Hoja de Trabajo para listado'!$A$155:$A$1048576,0),MATCH((CUADRO!I$4&amp;$E971),'Hoja de Trabajo para listado'!$A$151:$Z$151,0)),0)+IFERROR(INDEX('Hoja de Trabajo para listado'!$AB$155:$BA$1048576,MATCH($A971,'Hoja de Trabajo para listado'!$AB$155:$AB$1048576,0),MATCH((CUADRO!I$4&amp;$E971),'Hoja de Trabajo para listado'!$AB$151:$BA$151,0)),0)+IFERROR(INDEX('Hoja de Trabajo para listado'!$BC$155:$CB$1048576,MATCH($A971,'Hoja de Trabajo para listado'!$BC$155:$BC$1048576,0),MATCH((CUADRO!I$4&amp;$E971),'Hoja de Trabajo para listado'!$BC$151:$CB$151,0)),0)+IFERROR(INDEX('Hoja de Trabajo para listado'!$DE$153:$DG$274,MATCH($A971,'Hoja de Trabajo para listado'!$DE$153:$DE$1048576,0),MATCH((CUADRO!I$4&amp;$E971),'Hoja de Trabajo para listado'!$DE$151:$DG$151,0)),0)+IFERROR(INDEX('Hoja de Trabajo para listado'!$CD$155:$DC$1048576,MATCH($A971,'Hoja de Trabajo para listado'!$CD$155:$CD$1048576,0),MATCH((CUADRO!I$4&amp;$E971),'Hoja de Trabajo para listado'!$CD$151:$DC$151,0)),0)</f>
        <v>0</v>
      </c>
      <c r="J971" s="243">
        <f ca="1">+IFERROR(INDEX('Hoja de Trabajo para listado'!$A$155:$Z$1048576,MATCH($A971,'Hoja de Trabajo para listado'!$A$155:$A$1048576,0),MATCH((CUADRO!J$4&amp;$E971),'Hoja de Trabajo para listado'!$A$151:$Z$151,0)),0)+IFERROR(INDEX('Hoja de Trabajo para listado'!$AB$155:$BA$1048576,MATCH($A971,'Hoja de Trabajo para listado'!$AB$155:$AB$1048576,0),MATCH((CUADRO!J$4&amp;$E971),'Hoja de Trabajo para listado'!$AB$151:$BA$151,0)),0)+IFERROR(INDEX('Hoja de Trabajo para listado'!$BC$155:$CB$1048576,MATCH($A971,'Hoja de Trabajo para listado'!$BC$155:$BC$1048576,0),MATCH((CUADRO!J$4&amp;$E971),'Hoja de Trabajo para listado'!$BC$151:$CB$151,0)),0)+IFERROR(INDEX('Hoja de Trabajo para listado'!$DE$153:$DG$274,MATCH($A971,'Hoja de Trabajo para listado'!$DE$153:$DE$1048576,0),MATCH((CUADRO!J$4&amp;$E971),'Hoja de Trabajo para listado'!$DE$151:$DG$151,0)),0)+IFERROR(INDEX('Hoja de Trabajo para listado'!$CD$155:$DC$1048576,MATCH($A971,'Hoja de Trabajo para listado'!$CD$155:$CD$1048576,0),MATCH((CUADRO!J$4&amp;$E971),'Hoja de Trabajo para listado'!$CD$151:$DC$151,0)),0)</f>
        <v>0</v>
      </c>
      <c r="K971" s="243">
        <f ca="1">+IFERROR(INDEX('Hoja de Trabajo para listado'!$A$155:$Z$1048576,MATCH($A971,'Hoja de Trabajo para listado'!$A$155:$A$1048576,0),MATCH((CUADRO!K$4&amp;$E971),'Hoja de Trabajo para listado'!$A$151:$Z$151,0)),0)+IFERROR(INDEX('Hoja de Trabajo para listado'!$AB$155:$BA$1048576,MATCH($A971,'Hoja de Trabajo para listado'!$AB$155:$AB$1048576,0),MATCH((CUADRO!K$4&amp;$E971),'Hoja de Trabajo para listado'!$AB$151:$BA$151,0)),0)+IFERROR(INDEX('Hoja de Trabajo para listado'!$BC$155:$CB$1048576,MATCH($A971,'Hoja de Trabajo para listado'!$BC$155:$BC$1048576,0),MATCH((CUADRO!K$4&amp;$E971),'Hoja de Trabajo para listado'!$BC$151:$CB$151,0)),0)+IFERROR(INDEX('Hoja de Trabajo para listado'!$DE$153:$DG$274,MATCH($A971,'Hoja de Trabajo para listado'!$DE$153:$DE$1048576,0),MATCH((CUADRO!K$4&amp;$E971),'Hoja de Trabajo para listado'!$DE$151:$DG$151,0)),0)+IFERROR(INDEX('Hoja de Trabajo para listado'!$CD$155:$DC$1048576,MATCH($A971,'Hoja de Trabajo para listado'!$CD$155:$CD$1048576,0),MATCH((CUADRO!K$4&amp;$E971),'Hoja de Trabajo para listado'!$CD$151:$DC$151,0)),0)</f>
        <v>0</v>
      </c>
      <c r="L971" s="243">
        <f ca="1">+IFERROR(INDEX('Hoja de Trabajo para listado'!$A$155:$Z$1048576,MATCH($A971,'Hoja de Trabajo para listado'!$A$155:$A$1048576,0),MATCH((CUADRO!L$4&amp;$E971),'Hoja de Trabajo para listado'!$A$151:$Z$151,0)),0)+IFERROR(INDEX('Hoja de Trabajo para listado'!$AB$155:$BA$1048576,MATCH($A971,'Hoja de Trabajo para listado'!$AB$155:$AB$1048576,0),MATCH((CUADRO!L$4&amp;$E971),'Hoja de Trabajo para listado'!$AB$151:$BA$151,0)),0)+IFERROR(INDEX('Hoja de Trabajo para listado'!$BC$155:$CB$1048576,MATCH($A971,'Hoja de Trabajo para listado'!$BC$155:$BC$1048576,0),MATCH((CUADRO!L$4&amp;$E971),'Hoja de Trabajo para listado'!$BC$151:$CB$151,0)),0)+IFERROR(INDEX('Hoja de Trabajo para listado'!$DE$153:$DG$274,MATCH($A971,'Hoja de Trabajo para listado'!$DE$153:$DE$1048576,0),MATCH((CUADRO!L$4&amp;$E971),'Hoja de Trabajo para listado'!$DE$151:$DG$151,0)),0)+IFERROR(INDEX('Hoja de Trabajo para listado'!$CD$155:$DC$1048576,MATCH($A971,'Hoja de Trabajo para listado'!$CD$155:$CD$1048576,0),MATCH((CUADRO!L$4&amp;$E971),'Hoja de Trabajo para listado'!$CD$151:$DC$151,0)),0)</f>
        <v>0</v>
      </c>
      <c r="M971" s="243">
        <f ca="1">+IFERROR(INDEX('Hoja de Trabajo para listado'!$A$155:$Z$1048576,MATCH($A971,'Hoja de Trabajo para listado'!$A$155:$A$1048576,0),MATCH((CUADRO!M$4&amp;$E971),'Hoja de Trabajo para listado'!$A$151:$Z$151,0)),0)+IFERROR(INDEX('Hoja de Trabajo para listado'!$AB$155:$BA$1048576,MATCH($A971,'Hoja de Trabajo para listado'!$AB$155:$AB$1048576,0),MATCH((CUADRO!M$4&amp;$E971),'Hoja de Trabajo para listado'!$AB$151:$BA$151,0)),0)+IFERROR(INDEX('Hoja de Trabajo para listado'!$BC$155:$CB$1048576,MATCH($A971,'Hoja de Trabajo para listado'!$BC$155:$BC$1048576,0),MATCH((CUADRO!M$4&amp;$E971),'Hoja de Trabajo para listado'!$BC$151:$CB$151,0)),0)+IFERROR(INDEX('Hoja de Trabajo para listado'!$DE$153:$DG$274,MATCH($A971,'Hoja de Trabajo para listado'!$DE$153:$DE$1048576,0),MATCH((CUADRO!M$4&amp;$E971),'Hoja de Trabajo para listado'!$DE$151:$DG$151,0)),0)+IFERROR(INDEX('Hoja de Trabajo para listado'!$CD$155:$DC$1048576,MATCH($A971,'Hoja de Trabajo para listado'!$CD$155:$CD$1048576,0),MATCH((CUADRO!M$4&amp;$E971),'Hoja de Trabajo para listado'!$CD$151:$DC$151,0)),0)</f>
        <v>0</v>
      </c>
      <c r="N971" s="243">
        <f ca="1">+IFERROR(INDEX('Hoja de Trabajo para listado'!$A$155:$Z$1048576,MATCH($A971,'Hoja de Trabajo para listado'!$A$155:$A$1048576,0),MATCH((CUADRO!N$4&amp;$E971),'Hoja de Trabajo para listado'!$A$151:$Z$151,0)),0)+IFERROR(INDEX('Hoja de Trabajo para listado'!$AB$155:$BA$1048576,MATCH($A971,'Hoja de Trabajo para listado'!$AB$155:$AB$1048576,0),MATCH((CUADRO!N$4&amp;$E971),'Hoja de Trabajo para listado'!$AB$151:$BA$151,0)),0)+IFERROR(INDEX('Hoja de Trabajo para listado'!$BC$155:$CB$1048576,MATCH($A971,'Hoja de Trabajo para listado'!$BC$155:$BC$1048576,0),MATCH((CUADRO!N$4&amp;$E971),'Hoja de Trabajo para listado'!$BC$151:$CB$151,0)),0)+IFERROR(INDEX('Hoja de Trabajo para listado'!$DE$153:$DG$274,MATCH($A971,'Hoja de Trabajo para listado'!$DE$153:$DE$1048576,0),MATCH((CUADRO!N$4&amp;$E971),'Hoja de Trabajo para listado'!$DE$151:$DG$151,0)),0)+IFERROR(INDEX('Hoja de Trabajo para listado'!$CD$155:$DC$1048576,MATCH($A971,'Hoja de Trabajo para listado'!$CD$155:$CD$1048576,0),MATCH((CUADRO!N$4&amp;$E971),'Hoja de Trabajo para listado'!$CD$151:$DC$151,0)),0)</f>
        <v>0</v>
      </c>
      <c r="O971" s="243">
        <f ca="1">+IFERROR(INDEX('Hoja de Trabajo para listado'!$A$155:$Z$1048576,MATCH($A971,'Hoja de Trabajo para listado'!$A$155:$A$1048576,0),MATCH((CUADRO!O$4&amp;$E971),'Hoja de Trabajo para listado'!$A$151:$Z$151,0)),0)+IFERROR(INDEX('Hoja de Trabajo para listado'!$AB$155:$BA$1048576,MATCH($A971,'Hoja de Trabajo para listado'!$AB$155:$AB$1048576,0),MATCH((CUADRO!O$4&amp;$E971),'Hoja de Trabajo para listado'!$AB$151:$BA$151,0)),0)+IFERROR(INDEX('Hoja de Trabajo para listado'!$BC$155:$CB$1048576,MATCH($A971,'Hoja de Trabajo para listado'!$BC$155:$BC$1048576,0),MATCH((CUADRO!O$4&amp;$E971),'Hoja de Trabajo para listado'!$BC$151:$CB$151,0)),0)+IFERROR(INDEX('Hoja de Trabajo para listado'!$DE$153:$DG$274,MATCH($A971,'Hoja de Trabajo para listado'!$DE$153:$DE$1048576,0),MATCH((CUADRO!O$4&amp;$E971),'Hoja de Trabajo para listado'!$DE$151:$DG$151,0)),0)+IFERROR(INDEX('Hoja de Trabajo para listado'!$CD$155:$DC$1048576,MATCH($A971,'Hoja de Trabajo para listado'!$CD$155:$CD$1048576,0),MATCH((CUADRO!O$4&amp;$E971),'Hoja de Trabajo para listado'!$CD$151:$DC$151,0)),0)</f>
        <v>0</v>
      </c>
      <c r="P971" s="243">
        <f ca="1">+IFERROR(INDEX('Hoja de Trabajo para listado'!$A$155:$Z$1048576,MATCH($A971,'Hoja de Trabajo para listado'!$A$155:$A$1048576,0),MATCH((CUADRO!P$4&amp;$E971),'Hoja de Trabajo para listado'!$A$151:$Z$151,0)),0)+IFERROR(INDEX('Hoja de Trabajo para listado'!$AB$155:$BA$1048576,MATCH($A971,'Hoja de Trabajo para listado'!$AB$155:$AB$1048576,0),MATCH((CUADRO!P$4&amp;$E971),'Hoja de Trabajo para listado'!$AB$151:$BA$151,0)),0)+IFERROR(INDEX('Hoja de Trabajo para listado'!$BC$155:$CB$1048576,MATCH($A971,'Hoja de Trabajo para listado'!$BC$155:$BC$1048576,0),MATCH((CUADRO!P$4&amp;$E971),'Hoja de Trabajo para listado'!$BC$151:$CB$151,0)),0)+IFERROR(INDEX('Hoja de Trabajo para listado'!$DE$153:$DG$274,MATCH($A971,'Hoja de Trabajo para listado'!$DE$153:$DE$1048576,0),MATCH((CUADRO!P$4&amp;$E971),'Hoja de Trabajo para listado'!$DE$151:$DG$151,0)),0)+IFERROR(INDEX('Hoja de Trabajo para listado'!$CD$155:$DC$1048576,MATCH($A971,'Hoja de Trabajo para listado'!$CD$155:$CD$1048576,0),MATCH((CUADRO!P$4&amp;$E971),'Hoja de Trabajo para listado'!$CD$151:$DC$151,0)),0)</f>
        <v>0</v>
      </c>
      <c r="Q971" s="243">
        <f ca="1">+IFERROR(INDEX('Hoja de Trabajo para listado'!$A$155:$Z$1048576,MATCH($A971,'Hoja de Trabajo para listado'!$A$155:$A$1048576,0),MATCH((CUADRO!Q$4&amp;$E971),'Hoja de Trabajo para listado'!$A$151:$Z$151,0)),0)+IFERROR(INDEX('Hoja de Trabajo para listado'!$AB$155:$BA$1048576,MATCH($A971,'Hoja de Trabajo para listado'!$AB$155:$AB$1048576,0),MATCH((CUADRO!Q$4&amp;$E971),'Hoja de Trabajo para listado'!$AB$151:$BA$151,0)),0)+IFERROR(INDEX('Hoja de Trabajo para listado'!$BC$155:$CB$1048576,MATCH($A971,'Hoja de Trabajo para listado'!$BC$155:$BC$1048576,0),MATCH((CUADRO!Q$4&amp;$E971),'Hoja de Trabajo para listado'!$BC$151:$CB$151,0)),0)+IFERROR(INDEX('Hoja de Trabajo para listado'!$DE$153:$DG$274,MATCH($A971,'Hoja de Trabajo para listado'!$DE$153:$DE$1048576,0),MATCH((CUADRO!Q$4&amp;$E971),'Hoja de Trabajo para listado'!$DE$151:$DG$151,0)),0)+IFERROR(INDEX('Hoja de Trabajo para listado'!$CD$155:$DC$1048576,MATCH($A971,'Hoja de Trabajo para listado'!$CD$155:$CD$1048576,0),MATCH((CUADRO!Q$4&amp;$E971),'Hoja de Trabajo para listado'!$CD$151:$DC$151,0)),0)</f>
        <v>0</v>
      </c>
      <c r="R971" s="243">
        <f t="shared" ca="1" si="37"/>
        <v>0</v>
      </c>
      <c r="S971" s="249"/>
      <c r="T971" s="243">
        <f ca="1">+T972</f>
        <v>0</v>
      </c>
      <c r="U971" s="242">
        <f t="shared" si="38"/>
        <v>1</v>
      </c>
      <c r="V971" s="333" t="str">
        <f>+VLOOKUP(A971,bd_lista!$A$3:$E$592,5,FALSE)</f>
        <v>Gobiernos Autonomos Municipales</v>
      </c>
      <c r="W971" s="387" t="str">
        <f>+V971</f>
        <v>Gobiernos Autonomos Municipales</v>
      </c>
      <c r="X971" s="242">
        <f>+VLOOKUP(A971,[4]Sheet1!$A$13:$D$744,4,FALSE)</f>
        <v>0</v>
      </c>
      <c r="Y971" s="242" t="e">
        <f>+VLOOKUP(X971,bd_lista!$A$3:$C$592,3,FALSE)</f>
        <v>#N/A</v>
      </c>
      <c r="Z971" s="294">
        <f>+X971</f>
        <v>0</v>
      </c>
      <c r="AA971" s="295" t="e">
        <f>+Y971</f>
        <v>#N/A</v>
      </c>
    </row>
    <row r="972" spans="1:27" customFormat="1" ht="15" hidden="1" customHeight="1">
      <c r="A972" s="32">
        <v>1717</v>
      </c>
      <c r="B972" s="393"/>
      <c r="C972" s="247" t="str">
        <f>+VLOOKUP(A972,bd_lista!$A$3:$C$592,3,FALSE)</f>
        <v>Gobierno Autónomo Municipal de Santa Rosa del Sara</v>
      </c>
      <c r="D972" s="390"/>
      <c r="E972" s="244" t="s">
        <v>1305</v>
      </c>
      <c r="F972" s="245">
        <f ca="1">+IFERROR(INDEX('Hoja de Trabajo para listado'!$A$155:$Z$1048576,MATCH($A972,'Hoja de Trabajo para listado'!$A$155:$A$1048576,0),MATCH((CUADRO!F$4&amp;$E972),'Hoja de Trabajo para listado'!$A$151:$Z$151,0)),0)+IFERROR(INDEX('Hoja de Trabajo para listado'!$AB$155:$BA$1048576,MATCH($A972,'Hoja de Trabajo para listado'!$AB$155:$AB$1048576,0),MATCH((CUADRO!F$4&amp;$E972),'Hoja de Trabajo para listado'!$AB$151:$BA$151,0)),0)+IFERROR(INDEX('Hoja de Trabajo para listado'!$BC$155:$CB$1048576,MATCH($A972,'Hoja de Trabajo para listado'!$BC$155:$BC$1048576,0),MATCH((CUADRO!F$4&amp;$E972),'Hoja de Trabajo para listado'!$BC$151:$CB$151,0)),0)+IFERROR(INDEX('Hoja de Trabajo para listado'!$DE$153:$DG$274,MATCH($A972,'Hoja de Trabajo para listado'!$DE$153:$DE$1048576,0),MATCH((CUADRO!F$4&amp;$E972),'Hoja de Trabajo para listado'!$DE$151:$DG$151,0)),0)+IFERROR(INDEX('Hoja de Trabajo para listado'!$CD$155:$DC$1048576,MATCH($A972,'Hoja de Trabajo para listado'!$CD$155:$CD$1048576,0),MATCH((CUADRO!F$4&amp;$E972),'Hoja de Trabajo para listado'!$CD$151:$DC$151,0)),0)</f>
        <v>0</v>
      </c>
      <c r="G972" s="245">
        <f ca="1">+IFERROR(INDEX('Hoja de Trabajo para listado'!$A$155:$Z$1048576,MATCH($A972,'Hoja de Trabajo para listado'!$A$155:$A$1048576,0),MATCH((CUADRO!G$4&amp;$E972),'Hoja de Trabajo para listado'!$A$151:$Z$151,0)),0)+IFERROR(INDEX('Hoja de Trabajo para listado'!$AB$155:$BA$1048576,MATCH($A972,'Hoja de Trabajo para listado'!$AB$155:$AB$1048576,0),MATCH((CUADRO!G$4&amp;$E972),'Hoja de Trabajo para listado'!$AB$151:$BA$151,0)),0)+IFERROR(INDEX('Hoja de Trabajo para listado'!$BC$155:$CB$1048576,MATCH($A972,'Hoja de Trabajo para listado'!$BC$155:$BC$1048576,0),MATCH((CUADRO!G$4&amp;$E972),'Hoja de Trabajo para listado'!$BC$151:$CB$151,0)),0)+IFERROR(INDEX('Hoja de Trabajo para listado'!$DE$153:$DG$274,MATCH($A972,'Hoja de Trabajo para listado'!$DE$153:$DE$1048576,0),MATCH((CUADRO!G$4&amp;$E972),'Hoja de Trabajo para listado'!$DE$151:$DG$151,0)),0)+IFERROR(INDEX('Hoja de Trabajo para listado'!$CD$155:$DC$1048576,MATCH($A972,'Hoja de Trabajo para listado'!$CD$155:$CD$1048576,0),MATCH((CUADRO!G$4&amp;$E972),'Hoja de Trabajo para listado'!$CD$151:$DC$151,0)),0)</f>
        <v>0</v>
      </c>
      <c r="H972" s="245">
        <f ca="1">+IFERROR(INDEX('Hoja de Trabajo para listado'!$A$155:$Z$1048576,MATCH($A972,'Hoja de Trabajo para listado'!$A$155:$A$1048576,0),MATCH((CUADRO!H$4&amp;$E972),'Hoja de Trabajo para listado'!$A$151:$Z$151,0)),0)+IFERROR(INDEX('Hoja de Trabajo para listado'!$AB$155:$BA$1048576,MATCH($A972,'Hoja de Trabajo para listado'!$AB$155:$AB$1048576,0),MATCH((CUADRO!H$4&amp;$E972),'Hoja de Trabajo para listado'!$AB$151:$BA$151,0)),0)+IFERROR(INDEX('Hoja de Trabajo para listado'!$BC$155:$CB$1048576,MATCH($A972,'Hoja de Trabajo para listado'!$BC$155:$BC$1048576,0),MATCH((CUADRO!H$4&amp;$E972),'Hoja de Trabajo para listado'!$BC$151:$CB$151,0)),0)+IFERROR(INDEX('Hoja de Trabajo para listado'!$DE$153:$DG$274,MATCH($A972,'Hoja de Trabajo para listado'!$DE$153:$DE$1048576,0),MATCH((CUADRO!H$4&amp;$E972),'Hoja de Trabajo para listado'!$DE$151:$DG$151,0)),0)+IFERROR(INDEX('Hoja de Trabajo para listado'!$CD$155:$DC$1048576,MATCH($A972,'Hoja de Trabajo para listado'!$CD$155:$CD$1048576,0),MATCH((CUADRO!H$4&amp;$E972),'Hoja de Trabajo para listado'!$CD$151:$DC$151,0)),0)</f>
        <v>0</v>
      </c>
      <c r="I972" s="245">
        <f ca="1">+IFERROR(INDEX('Hoja de Trabajo para listado'!$A$155:$Z$1048576,MATCH($A972,'Hoja de Trabajo para listado'!$A$155:$A$1048576,0),MATCH((CUADRO!I$4&amp;$E972),'Hoja de Trabajo para listado'!$A$151:$Z$151,0)),0)+IFERROR(INDEX('Hoja de Trabajo para listado'!$AB$155:$BA$1048576,MATCH($A972,'Hoja de Trabajo para listado'!$AB$155:$AB$1048576,0),MATCH((CUADRO!I$4&amp;$E972),'Hoja de Trabajo para listado'!$AB$151:$BA$151,0)),0)+IFERROR(INDEX('Hoja de Trabajo para listado'!$BC$155:$CB$1048576,MATCH($A972,'Hoja de Trabajo para listado'!$BC$155:$BC$1048576,0),MATCH((CUADRO!I$4&amp;$E972),'Hoja de Trabajo para listado'!$BC$151:$CB$151,0)),0)+IFERROR(INDEX('Hoja de Trabajo para listado'!$DE$153:$DG$274,MATCH($A972,'Hoja de Trabajo para listado'!$DE$153:$DE$1048576,0),MATCH((CUADRO!I$4&amp;$E972),'Hoja de Trabajo para listado'!$DE$151:$DG$151,0)),0)+IFERROR(INDEX('Hoja de Trabajo para listado'!$CD$155:$DC$1048576,MATCH($A972,'Hoja de Trabajo para listado'!$CD$155:$CD$1048576,0),MATCH((CUADRO!I$4&amp;$E972),'Hoja de Trabajo para listado'!$CD$151:$DC$151,0)),0)</f>
        <v>0</v>
      </c>
      <c r="J972" s="245">
        <f ca="1">+IFERROR(INDEX('Hoja de Trabajo para listado'!$A$155:$Z$1048576,MATCH($A972,'Hoja de Trabajo para listado'!$A$155:$A$1048576,0),MATCH((CUADRO!J$4&amp;$E972),'Hoja de Trabajo para listado'!$A$151:$Z$151,0)),0)+IFERROR(INDEX('Hoja de Trabajo para listado'!$AB$155:$BA$1048576,MATCH($A972,'Hoja de Trabajo para listado'!$AB$155:$AB$1048576,0),MATCH((CUADRO!J$4&amp;$E972),'Hoja de Trabajo para listado'!$AB$151:$BA$151,0)),0)+IFERROR(INDEX('Hoja de Trabajo para listado'!$BC$155:$CB$1048576,MATCH($A972,'Hoja de Trabajo para listado'!$BC$155:$BC$1048576,0),MATCH((CUADRO!J$4&amp;$E972),'Hoja de Trabajo para listado'!$BC$151:$CB$151,0)),0)+IFERROR(INDEX('Hoja de Trabajo para listado'!$DE$153:$DG$274,MATCH($A972,'Hoja de Trabajo para listado'!$DE$153:$DE$1048576,0),MATCH((CUADRO!J$4&amp;$E972),'Hoja de Trabajo para listado'!$DE$151:$DG$151,0)),0)+IFERROR(INDEX('Hoja de Trabajo para listado'!$CD$155:$DC$1048576,MATCH($A972,'Hoja de Trabajo para listado'!$CD$155:$CD$1048576,0),MATCH((CUADRO!J$4&amp;$E972),'Hoja de Trabajo para listado'!$CD$151:$DC$151,0)),0)</f>
        <v>0</v>
      </c>
      <c r="K972" s="245">
        <f ca="1">+IFERROR(INDEX('Hoja de Trabajo para listado'!$A$155:$Z$1048576,MATCH($A972,'Hoja de Trabajo para listado'!$A$155:$A$1048576,0),MATCH((CUADRO!K$4&amp;$E972),'Hoja de Trabajo para listado'!$A$151:$Z$151,0)),0)+IFERROR(INDEX('Hoja de Trabajo para listado'!$AB$155:$BA$1048576,MATCH($A972,'Hoja de Trabajo para listado'!$AB$155:$AB$1048576,0),MATCH((CUADRO!K$4&amp;$E972),'Hoja de Trabajo para listado'!$AB$151:$BA$151,0)),0)+IFERROR(INDEX('Hoja de Trabajo para listado'!$BC$155:$CB$1048576,MATCH($A972,'Hoja de Trabajo para listado'!$BC$155:$BC$1048576,0),MATCH((CUADRO!K$4&amp;$E972),'Hoja de Trabajo para listado'!$BC$151:$CB$151,0)),0)+IFERROR(INDEX('Hoja de Trabajo para listado'!$DE$153:$DG$274,MATCH($A972,'Hoja de Trabajo para listado'!$DE$153:$DE$1048576,0),MATCH((CUADRO!K$4&amp;$E972),'Hoja de Trabajo para listado'!$DE$151:$DG$151,0)),0)+IFERROR(INDEX('Hoja de Trabajo para listado'!$CD$155:$DC$1048576,MATCH($A972,'Hoja de Trabajo para listado'!$CD$155:$CD$1048576,0),MATCH((CUADRO!K$4&amp;$E972),'Hoja de Trabajo para listado'!$CD$151:$DC$151,0)),0)</f>
        <v>0</v>
      </c>
      <c r="L972" s="245">
        <f ca="1">+IFERROR(INDEX('Hoja de Trabajo para listado'!$A$155:$Z$1048576,MATCH($A972,'Hoja de Trabajo para listado'!$A$155:$A$1048576,0),MATCH((CUADRO!L$4&amp;$E972),'Hoja de Trabajo para listado'!$A$151:$Z$151,0)),0)+IFERROR(INDEX('Hoja de Trabajo para listado'!$AB$155:$BA$1048576,MATCH($A972,'Hoja de Trabajo para listado'!$AB$155:$AB$1048576,0),MATCH((CUADRO!L$4&amp;$E972),'Hoja de Trabajo para listado'!$AB$151:$BA$151,0)),0)+IFERROR(INDEX('Hoja de Trabajo para listado'!$BC$155:$CB$1048576,MATCH($A972,'Hoja de Trabajo para listado'!$BC$155:$BC$1048576,0),MATCH((CUADRO!L$4&amp;$E972),'Hoja de Trabajo para listado'!$BC$151:$CB$151,0)),0)+IFERROR(INDEX('Hoja de Trabajo para listado'!$DE$153:$DG$274,MATCH($A972,'Hoja de Trabajo para listado'!$DE$153:$DE$1048576,0),MATCH((CUADRO!L$4&amp;$E972),'Hoja de Trabajo para listado'!$DE$151:$DG$151,0)),0)+IFERROR(INDEX('Hoja de Trabajo para listado'!$CD$155:$DC$1048576,MATCH($A972,'Hoja de Trabajo para listado'!$CD$155:$CD$1048576,0),MATCH((CUADRO!L$4&amp;$E972),'Hoja de Trabajo para listado'!$CD$151:$DC$151,0)),0)</f>
        <v>0</v>
      </c>
      <c r="M972" s="245">
        <f ca="1">+IFERROR(INDEX('Hoja de Trabajo para listado'!$A$155:$Z$1048576,MATCH($A972,'Hoja de Trabajo para listado'!$A$155:$A$1048576,0),MATCH((CUADRO!M$4&amp;$E972),'Hoja de Trabajo para listado'!$A$151:$Z$151,0)),0)+IFERROR(INDEX('Hoja de Trabajo para listado'!$AB$155:$BA$1048576,MATCH($A972,'Hoja de Trabajo para listado'!$AB$155:$AB$1048576,0),MATCH((CUADRO!M$4&amp;$E972),'Hoja de Trabajo para listado'!$AB$151:$BA$151,0)),0)+IFERROR(INDEX('Hoja de Trabajo para listado'!$BC$155:$CB$1048576,MATCH($A972,'Hoja de Trabajo para listado'!$BC$155:$BC$1048576,0),MATCH((CUADRO!M$4&amp;$E972),'Hoja de Trabajo para listado'!$BC$151:$CB$151,0)),0)+IFERROR(INDEX('Hoja de Trabajo para listado'!$DE$153:$DG$274,MATCH($A972,'Hoja de Trabajo para listado'!$DE$153:$DE$1048576,0),MATCH((CUADRO!M$4&amp;$E972),'Hoja de Trabajo para listado'!$DE$151:$DG$151,0)),0)+IFERROR(INDEX('Hoja de Trabajo para listado'!$CD$155:$DC$1048576,MATCH($A972,'Hoja de Trabajo para listado'!$CD$155:$CD$1048576,0),MATCH((CUADRO!M$4&amp;$E972),'Hoja de Trabajo para listado'!$CD$151:$DC$151,0)),0)</f>
        <v>0</v>
      </c>
      <c r="N972" s="245">
        <f ca="1">+IFERROR(INDEX('Hoja de Trabajo para listado'!$A$155:$Z$1048576,MATCH($A972,'Hoja de Trabajo para listado'!$A$155:$A$1048576,0),MATCH((CUADRO!N$4&amp;$E972),'Hoja de Trabajo para listado'!$A$151:$Z$151,0)),0)+IFERROR(INDEX('Hoja de Trabajo para listado'!$AB$155:$BA$1048576,MATCH($A972,'Hoja de Trabajo para listado'!$AB$155:$AB$1048576,0),MATCH((CUADRO!N$4&amp;$E972),'Hoja de Trabajo para listado'!$AB$151:$BA$151,0)),0)+IFERROR(INDEX('Hoja de Trabajo para listado'!$BC$155:$CB$1048576,MATCH($A972,'Hoja de Trabajo para listado'!$BC$155:$BC$1048576,0),MATCH((CUADRO!N$4&amp;$E972),'Hoja de Trabajo para listado'!$BC$151:$CB$151,0)),0)+IFERROR(INDEX('Hoja de Trabajo para listado'!$DE$153:$DG$274,MATCH($A972,'Hoja de Trabajo para listado'!$DE$153:$DE$1048576,0),MATCH((CUADRO!N$4&amp;$E972),'Hoja de Trabajo para listado'!$DE$151:$DG$151,0)),0)+IFERROR(INDEX('Hoja de Trabajo para listado'!$CD$155:$DC$1048576,MATCH($A972,'Hoja de Trabajo para listado'!$CD$155:$CD$1048576,0),MATCH((CUADRO!N$4&amp;$E972),'Hoja de Trabajo para listado'!$CD$151:$DC$151,0)),0)</f>
        <v>0</v>
      </c>
      <c r="O972" s="245">
        <f ca="1">+IFERROR(INDEX('Hoja de Trabajo para listado'!$A$155:$Z$1048576,MATCH($A972,'Hoja de Trabajo para listado'!$A$155:$A$1048576,0),MATCH((CUADRO!O$4&amp;$E972),'Hoja de Trabajo para listado'!$A$151:$Z$151,0)),0)+IFERROR(INDEX('Hoja de Trabajo para listado'!$AB$155:$BA$1048576,MATCH($A972,'Hoja de Trabajo para listado'!$AB$155:$AB$1048576,0),MATCH((CUADRO!O$4&amp;$E972),'Hoja de Trabajo para listado'!$AB$151:$BA$151,0)),0)+IFERROR(INDEX('Hoja de Trabajo para listado'!$BC$155:$CB$1048576,MATCH($A972,'Hoja de Trabajo para listado'!$BC$155:$BC$1048576,0),MATCH((CUADRO!O$4&amp;$E972),'Hoja de Trabajo para listado'!$BC$151:$CB$151,0)),0)+IFERROR(INDEX('Hoja de Trabajo para listado'!$DE$153:$DG$274,MATCH($A972,'Hoja de Trabajo para listado'!$DE$153:$DE$1048576,0),MATCH((CUADRO!O$4&amp;$E972),'Hoja de Trabajo para listado'!$DE$151:$DG$151,0)),0)+IFERROR(INDEX('Hoja de Trabajo para listado'!$CD$155:$DC$1048576,MATCH($A972,'Hoja de Trabajo para listado'!$CD$155:$CD$1048576,0),MATCH((CUADRO!O$4&amp;$E972),'Hoja de Trabajo para listado'!$CD$151:$DC$151,0)),0)</f>
        <v>0</v>
      </c>
      <c r="P972" s="245">
        <f ca="1">+IFERROR(INDEX('Hoja de Trabajo para listado'!$A$155:$Z$1048576,MATCH($A972,'Hoja de Trabajo para listado'!$A$155:$A$1048576,0),MATCH((CUADRO!P$4&amp;$E972),'Hoja de Trabajo para listado'!$A$151:$Z$151,0)),0)+IFERROR(INDEX('Hoja de Trabajo para listado'!$AB$155:$BA$1048576,MATCH($A972,'Hoja de Trabajo para listado'!$AB$155:$AB$1048576,0),MATCH((CUADRO!P$4&amp;$E972),'Hoja de Trabajo para listado'!$AB$151:$BA$151,0)),0)+IFERROR(INDEX('Hoja de Trabajo para listado'!$BC$155:$CB$1048576,MATCH($A972,'Hoja de Trabajo para listado'!$BC$155:$BC$1048576,0),MATCH((CUADRO!P$4&amp;$E972),'Hoja de Trabajo para listado'!$BC$151:$CB$151,0)),0)+IFERROR(INDEX('Hoja de Trabajo para listado'!$DE$153:$DG$274,MATCH($A972,'Hoja de Trabajo para listado'!$DE$153:$DE$1048576,0),MATCH((CUADRO!P$4&amp;$E972),'Hoja de Trabajo para listado'!$DE$151:$DG$151,0)),0)+IFERROR(INDEX('Hoja de Trabajo para listado'!$CD$155:$DC$1048576,MATCH($A972,'Hoja de Trabajo para listado'!$CD$155:$CD$1048576,0),MATCH((CUADRO!P$4&amp;$E972),'Hoja de Trabajo para listado'!$CD$151:$DC$151,0)),0)</f>
        <v>0</v>
      </c>
      <c r="Q972" s="245">
        <f ca="1">+IFERROR(INDEX('Hoja de Trabajo para listado'!$A$155:$Z$1048576,MATCH($A972,'Hoja de Trabajo para listado'!$A$155:$A$1048576,0),MATCH((CUADRO!Q$4&amp;$E972),'Hoja de Trabajo para listado'!$A$151:$Z$151,0)),0)+IFERROR(INDEX('Hoja de Trabajo para listado'!$AB$155:$BA$1048576,MATCH($A972,'Hoja de Trabajo para listado'!$AB$155:$AB$1048576,0),MATCH((CUADRO!Q$4&amp;$E972),'Hoja de Trabajo para listado'!$AB$151:$BA$151,0)),0)+IFERROR(INDEX('Hoja de Trabajo para listado'!$BC$155:$CB$1048576,MATCH($A972,'Hoja de Trabajo para listado'!$BC$155:$BC$1048576,0),MATCH((CUADRO!Q$4&amp;$E972),'Hoja de Trabajo para listado'!$BC$151:$CB$151,0)),0)+IFERROR(INDEX('Hoja de Trabajo para listado'!$DE$153:$DG$274,MATCH($A972,'Hoja de Trabajo para listado'!$DE$153:$DE$1048576,0),MATCH((CUADRO!Q$4&amp;$E972),'Hoja de Trabajo para listado'!$DE$151:$DG$151,0)),0)+IFERROR(INDEX('Hoja de Trabajo para listado'!$CD$155:$DC$1048576,MATCH($A972,'Hoja de Trabajo para listado'!$CD$155:$CD$1048576,0),MATCH((CUADRO!Q$4&amp;$E972),'Hoja de Trabajo para listado'!$CD$151:$DC$151,0)),0)</f>
        <v>0</v>
      </c>
      <c r="R972" s="245">
        <f t="shared" ca="1" si="37"/>
        <v>0</v>
      </c>
      <c r="S972" s="259">
        <f ca="1">+R971+R972</f>
        <v>0</v>
      </c>
      <c r="T972" s="245">
        <f ca="1">+S972</f>
        <v>0</v>
      </c>
      <c r="U972" s="244">
        <f t="shared" si="38"/>
        <v>2</v>
      </c>
      <c r="V972" s="333" t="str">
        <f>+VLOOKUP(A972,bd_lista!$A$3:$E$592,5,FALSE)</f>
        <v>Gobiernos Autonomos Municipales</v>
      </c>
      <c r="W972" s="388"/>
      <c r="X972" s="242">
        <f>+VLOOKUP(A972,[4]Sheet1!$A$13:$D$744,4,FALSE)</f>
        <v>0</v>
      </c>
      <c r="Y972" s="242" t="e">
        <f>+VLOOKUP(X972,bd_lista!$A$3:$C$592,3,FALSE)</f>
        <v>#N/A</v>
      </c>
      <c r="Z972" s="292"/>
      <c r="AA972" s="293"/>
    </row>
    <row r="973" spans="1:27" customFormat="1" ht="15" hidden="1" customHeight="1">
      <c r="A973" s="32">
        <v>1718</v>
      </c>
      <c r="B973" s="392">
        <f>+A973</f>
        <v>1718</v>
      </c>
      <c r="C973" s="247" t="str">
        <f>+VLOOKUP(A973,bd_lista!$A$3:$C$592,3,FALSE)</f>
        <v>Gobierno Autónomo Municipal de Lagunillas</v>
      </c>
      <c r="D973" s="389" t="str">
        <f>+C973</f>
        <v>Gobierno Autónomo Municipal de Lagunillas</v>
      </c>
      <c r="E973" s="242" t="s">
        <v>1304</v>
      </c>
      <c r="F973" s="243">
        <f ca="1">+IFERROR(INDEX('Hoja de Trabajo para listado'!$A$155:$Z$1048576,MATCH($A973,'Hoja de Trabajo para listado'!$A$155:$A$1048576,0),MATCH((CUADRO!F$4&amp;$E973),'Hoja de Trabajo para listado'!$A$151:$Z$151,0)),0)+IFERROR(INDEX('Hoja de Trabajo para listado'!$AB$155:$BA$1048576,MATCH($A973,'Hoja de Trabajo para listado'!$AB$155:$AB$1048576,0),MATCH((CUADRO!F$4&amp;$E973),'Hoja de Trabajo para listado'!$AB$151:$BA$151,0)),0)+IFERROR(INDEX('Hoja de Trabajo para listado'!$BC$155:$CB$1048576,MATCH($A973,'Hoja de Trabajo para listado'!$BC$155:$BC$1048576,0),MATCH((CUADRO!F$4&amp;$E973),'Hoja de Trabajo para listado'!$BC$151:$CB$151,0)),0)+IFERROR(INDEX('Hoja de Trabajo para listado'!$DE$153:$DG$274,MATCH($A973,'Hoja de Trabajo para listado'!$DE$153:$DE$1048576,0),MATCH((CUADRO!F$4&amp;$E973),'Hoja de Trabajo para listado'!$DE$151:$DG$151,0)),0)+IFERROR(INDEX('Hoja de Trabajo para listado'!$CD$155:$DC$1048576,MATCH($A973,'Hoja de Trabajo para listado'!$CD$155:$CD$1048576,0),MATCH((CUADRO!F$4&amp;$E973),'Hoja de Trabajo para listado'!$CD$151:$DC$151,0)),0)</f>
        <v>0</v>
      </c>
      <c r="G973" s="243">
        <f ca="1">+IFERROR(INDEX('Hoja de Trabajo para listado'!$A$155:$Z$1048576,MATCH($A973,'Hoja de Trabajo para listado'!$A$155:$A$1048576,0),MATCH((CUADRO!G$4&amp;$E973),'Hoja de Trabajo para listado'!$A$151:$Z$151,0)),0)+IFERROR(INDEX('Hoja de Trabajo para listado'!$AB$155:$BA$1048576,MATCH($A973,'Hoja de Trabajo para listado'!$AB$155:$AB$1048576,0),MATCH((CUADRO!G$4&amp;$E973),'Hoja de Trabajo para listado'!$AB$151:$BA$151,0)),0)+IFERROR(INDEX('Hoja de Trabajo para listado'!$BC$155:$CB$1048576,MATCH($A973,'Hoja de Trabajo para listado'!$BC$155:$BC$1048576,0),MATCH((CUADRO!G$4&amp;$E973),'Hoja de Trabajo para listado'!$BC$151:$CB$151,0)),0)+IFERROR(INDEX('Hoja de Trabajo para listado'!$DE$153:$DG$274,MATCH($A973,'Hoja de Trabajo para listado'!$DE$153:$DE$1048576,0),MATCH((CUADRO!G$4&amp;$E973),'Hoja de Trabajo para listado'!$DE$151:$DG$151,0)),0)+IFERROR(INDEX('Hoja de Trabajo para listado'!$CD$155:$DC$1048576,MATCH($A973,'Hoja de Trabajo para listado'!$CD$155:$CD$1048576,0),MATCH((CUADRO!G$4&amp;$E973),'Hoja de Trabajo para listado'!$CD$151:$DC$151,0)),0)</f>
        <v>0</v>
      </c>
      <c r="H973" s="243">
        <f ca="1">+IFERROR(INDEX('Hoja de Trabajo para listado'!$A$155:$Z$1048576,MATCH($A973,'Hoja de Trabajo para listado'!$A$155:$A$1048576,0),MATCH((CUADRO!H$4&amp;$E973),'Hoja de Trabajo para listado'!$A$151:$Z$151,0)),0)+IFERROR(INDEX('Hoja de Trabajo para listado'!$AB$155:$BA$1048576,MATCH($A973,'Hoja de Trabajo para listado'!$AB$155:$AB$1048576,0),MATCH((CUADRO!H$4&amp;$E973),'Hoja de Trabajo para listado'!$AB$151:$BA$151,0)),0)+IFERROR(INDEX('Hoja de Trabajo para listado'!$BC$155:$CB$1048576,MATCH($A973,'Hoja de Trabajo para listado'!$BC$155:$BC$1048576,0),MATCH((CUADRO!H$4&amp;$E973),'Hoja de Trabajo para listado'!$BC$151:$CB$151,0)),0)+IFERROR(INDEX('Hoja de Trabajo para listado'!$DE$153:$DG$274,MATCH($A973,'Hoja de Trabajo para listado'!$DE$153:$DE$1048576,0),MATCH((CUADRO!H$4&amp;$E973),'Hoja de Trabajo para listado'!$DE$151:$DG$151,0)),0)+IFERROR(INDEX('Hoja de Trabajo para listado'!$CD$155:$DC$1048576,MATCH($A973,'Hoja de Trabajo para listado'!$CD$155:$CD$1048576,0),MATCH((CUADRO!H$4&amp;$E973),'Hoja de Trabajo para listado'!$CD$151:$DC$151,0)),0)</f>
        <v>0</v>
      </c>
      <c r="I973" s="243">
        <f ca="1">+IFERROR(INDEX('Hoja de Trabajo para listado'!$A$155:$Z$1048576,MATCH($A973,'Hoja de Trabajo para listado'!$A$155:$A$1048576,0),MATCH((CUADRO!I$4&amp;$E973),'Hoja de Trabajo para listado'!$A$151:$Z$151,0)),0)+IFERROR(INDEX('Hoja de Trabajo para listado'!$AB$155:$BA$1048576,MATCH($A973,'Hoja de Trabajo para listado'!$AB$155:$AB$1048576,0),MATCH((CUADRO!I$4&amp;$E973),'Hoja de Trabajo para listado'!$AB$151:$BA$151,0)),0)+IFERROR(INDEX('Hoja de Trabajo para listado'!$BC$155:$CB$1048576,MATCH($A973,'Hoja de Trabajo para listado'!$BC$155:$BC$1048576,0),MATCH((CUADRO!I$4&amp;$E973),'Hoja de Trabajo para listado'!$BC$151:$CB$151,0)),0)+IFERROR(INDEX('Hoja de Trabajo para listado'!$DE$153:$DG$274,MATCH($A973,'Hoja de Trabajo para listado'!$DE$153:$DE$1048576,0),MATCH((CUADRO!I$4&amp;$E973),'Hoja de Trabajo para listado'!$DE$151:$DG$151,0)),0)+IFERROR(INDEX('Hoja de Trabajo para listado'!$CD$155:$DC$1048576,MATCH($A973,'Hoja de Trabajo para listado'!$CD$155:$CD$1048576,0),MATCH((CUADRO!I$4&amp;$E973),'Hoja de Trabajo para listado'!$CD$151:$DC$151,0)),0)</f>
        <v>0</v>
      </c>
      <c r="J973" s="243">
        <f ca="1">+IFERROR(INDEX('Hoja de Trabajo para listado'!$A$155:$Z$1048576,MATCH($A973,'Hoja de Trabajo para listado'!$A$155:$A$1048576,0),MATCH((CUADRO!J$4&amp;$E973),'Hoja de Trabajo para listado'!$A$151:$Z$151,0)),0)+IFERROR(INDEX('Hoja de Trabajo para listado'!$AB$155:$BA$1048576,MATCH($A973,'Hoja de Trabajo para listado'!$AB$155:$AB$1048576,0),MATCH((CUADRO!J$4&amp;$E973),'Hoja de Trabajo para listado'!$AB$151:$BA$151,0)),0)+IFERROR(INDEX('Hoja de Trabajo para listado'!$BC$155:$CB$1048576,MATCH($A973,'Hoja de Trabajo para listado'!$BC$155:$BC$1048576,0),MATCH((CUADRO!J$4&amp;$E973),'Hoja de Trabajo para listado'!$BC$151:$CB$151,0)),0)+IFERROR(INDEX('Hoja de Trabajo para listado'!$DE$153:$DG$274,MATCH($A973,'Hoja de Trabajo para listado'!$DE$153:$DE$1048576,0),MATCH((CUADRO!J$4&amp;$E973),'Hoja de Trabajo para listado'!$DE$151:$DG$151,0)),0)+IFERROR(INDEX('Hoja de Trabajo para listado'!$CD$155:$DC$1048576,MATCH($A973,'Hoja de Trabajo para listado'!$CD$155:$CD$1048576,0),MATCH((CUADRO!J$4&amp;$E973),'Hoja de Trabajo para listado'!$CD$151:$DC$151,0)),0)</f>
        <v>0</v>
      </c>
      <c r="K973" s="243">
        <f ca="1">+IFERROR(INDEX('Hoja de Trabajo para listado'!$A$155:$Z$1048576,MATCH($A973,'Hoja de Trabajo para listado'!$A$155:$A$1048576,0),MATCH((CUADRO!K$4&amp;$E973),'Hoja de Trabajo para listado'!$A$151:$Z$151,0)),0)+IFERROR(INDEX('Hoja de Trabajo para listado'!$AB$155:$BA$1048576,MATCH($A973,'Hoja de Trabajo para listado'!$AB$155:$AB$1048576,0),MATCH((CUADRO!K$4&amp;$E973),'Hoja de Trabajo para listado'!$AB$151:$BA$151,0)),0)+IFERROR(INDEX('Hoja de Trabajo para listado'!$BC$155:$CB$1048576,MATCH($A973,'Hoja de Trabajo para listado'!$BC$155:$BC$1048576,0),MATCH((CUADRO!K$4&amp;$E973),'Hoja de Trabajo para listado'!$BC$151:$CB$151,0)),0)+IFERROR(INDEX('Hoja de Trabajo para listado'!$DE$153:$DG$274,MATCH($A973,'Hoja de Trabajo para listado'!$DE$153:$DE$1048576,0),MATCH((CUADRO!K$4&amp;$E973),'Hoja de Trabajo para listado'!$DE$151:$DG$151,0)),0)+IFERROR(INDEX('Hoja de Trabajo para listado'!$CD$155:$DC$1048576,MATCH($A973,'Hoja de Trabajo para listado'!$CD$155:$CD$1048576,0),MATCH((CUADRO!K$4&amp;$E973),'Hoja de Trabajo para listado'!$CD$151:$DC$151,0)),0)</f>
        <v>0</v>
      </c>
      <c r="L973" s="243">
        <f ca="1">+IFERROR(INDEX('Hoja de Trabajo para listado'!$A$155:$Z$1048576,MATCH($A973,'Hoja de Trabajo para listado'!$A$155:$A$1048576,0),MATCH((CUADRO!L$4&amp;$E973),'Hoja de Trabajo para listado'!$A$151:$Z$151,0)),0)+IFERROR(INDEX('Hoja de Trabajo para listado'!$AB$155:$BA$1048576,MATCH($A973,'Hoja de Trabajo para listado'!$AB$155:$AB$1048576,0),MATCH((CUADRO!L$4&amp;$E973),'Hoja de Trabajo para listado'!$AB$151:$BA$151,0)),0)+IFERROR(INDEX('Hoja de Trabajo para listado'!$BC$155:$CB$1048576,MATCH($A973,'Hoja de Trabajo para listado'!$BC$155:$BC$1048576,0),MATCH((CUADRO!L$4&amp;$E973),'Hoja de Trabajo para listado'!$BC$151:$CB$151,0)),0)+IFERROR(INDEX('Hoja de Trabajo para listado'!$DE$153:$DG$274,MATCH($A973,'Hoja de Trabajo para listado'!$DE$153:$DE$1048576,0),MATCH((CUADRO!L$4&amp;$E973),'Hoja de Trabajo para listado'!$DE$151:$DG$151,0)),0)+IFERROR(INDEX('Hoja de Trabajo para listado'!$CD$155:$DC$1048576,MATCH($A973,'Hoja de Trabajo para listado'!$CD$155:$CD$1048576,0),MATCH((CUADRO!L$4&amp;$E973),'Hoja de Trabajo para listado'!$CD$151:$DC$151,0)),0)</f>
        <v>0</v>
      </c>
      <c r="M973" s="243">
        <f ca="1">+IFERROR(INDEX('Hoja de Trabajo para listado'!$A$155:$Z$1048576,MATCH($A973,'Hoja de Trabajo para listado'!$A$155:$A$1048576,0),MATCH((CUADRO!M$4&amp;$E973),'Hoja de Trabajo para listado'!$A$151:$Z$151,0)),0)+IFERROR(INDEX('Hoja de Trabajo para listado'!$AB$155:$BA$1048576,MATCH($A973,'Hoja de Trabajo para listado'!$AB$155:$AB$1048576,0),MATCH((CUADRO!M$4&amp;$E973),'Hoja de Trabajo para listado'!$AB$151:$BA$151,0)),0)+IFERROR(INDEX('Hoja de Trabajo para listado'!$BC$155:$CB$1048576,MATCH($A973,'Hoja de Trabajo para listado'!$BC$155:$BC$1048576,0),MATCH((CUADRO!M$4&amp;$E973),'Hoja de Trabajo para listado'!$BC$151:$CB$151,0)),0)+IFERROR(INDEX('Hoja de Trabajo para listado'!$DE$153:$DG$274,MATCH($A973,'Hoja de Trabajo para listado'!$DE$153:$DE$1048576,0),MATCH((CUADRO!M$4&amp;$E973),'Hoja de Trabajo para listado'!$DE$151:$DG$151,0)),0)+IFERROR(INDEX('Hoja de Trabajo para listado'!$CD$155:$DC$1048576,MATCH($A973,'Hoja de Trabajo para listado'!$CD$155:$CD$1048576,0),MATCH((CUADRO!M$4&amp;$E973),'Hoja de Trabajo para listado'!$CD$151:$DC$151,0)),0)</f>
        <v>0</v>
      </c>
      <c r="N973" s="243">
        <f ca="1">+IFERROR(INDEX('Hoja de Trabajo para listado'!$A$155:$Z$1048576,MATCH($A973,'Hoja de Trabajo para listado'!$A$155:$A$1048576,0),MATCH((CUADRO!N$4&amp;$E973),'Hoja de Trabajo para listado'!$A$151:$Z$151,0)),0)+IFERROR(INDEX('Hoja de Trabajo para listado'!$AB$155:$BA$1048576,MATCH($A973,'Hoja de Trabajo para listado'!$AB$155:$AB$1048576,0),MATCH((CUADRO!N$4&amp;$E973),'Hoja de Trabajo para listado'!$AB$151:$BA$151,0)),0)+IFERROR(INDEX('Hoja de Trabajo para listado'!$BC$155:$CB$1048576,MATCH($A973,'Hoja de Trabajo para listado'!$BC$155:$BC$1048576,0),MATCH((CUADRO!N$4&amp;$E973),'Hoja de Trabajo para listado'!$BC$151:$CB$151,0)),0)+IFERROR(INDEX('Hoja de Trabajo para listado'!$DE$153:$DG$274,MATCH($A973,'Hoja de Trabajo para listado'!$DE$153:$DE$1048576,0),MATCH((CUADRO!N$4&amp;$E973),'Hoja de Trabajo para listado'!$DE$151:$DG$151,0)),0)+IFERROR(INDEX('Hoja de Trabajo para listado'!$CD$155:$DC$1048576,MATCH($A973,'Hoja de Trabajo para listado'!$CD$155:$CD$1048576,0),MATCH((CUADRO!N$4&amp;$E973),'Hoja de Trabajo para listado'!$CD$151:$DC$151,0)),0)</f>
        <v>0</v>
      </c>
      <c r="O973" s="243">
        <f ca="1">+IFERROR(INDEX('Hoja de Trabajo para listado'!$A$155:$Z$1048576,MATCH($A973,'Hoja de Trabajo para listado'!$A$155:$A$1048576,0),MATCH((CUADRO!O$4&amp;$E973),'Hoja de Trabajo para listado'!$A$151:$Z$151,0)),0)+IFERROR(INDEX('Hoja de Trabajo para listado'!$AB$155:$BA$1048576,MATCH($A973,'Hoja de Trabajo para listado'!$AB$155:$AB$1048576,0),MATCH((CUADRO!O$4&amp;$E973),'Hoja de Trabajo para listado'!$AB$151:$BA$151,0)),0)+IFERROR(INDEX('Hoja de Trabajo para listado'!$BC$155:$CB$1048576,MATCH($A973,'Hoja de Trabajo para listado'!$BC$155:$BC$1048576,0),MATCH((CUADRO!O$4&amp;$E973),'Hoja de Trabajo para listado'!$BC$151:$CB$151,0)),0)+IFERROR(INDEX('Hoja de Trabajo para listado'!$DE$153:$DG$274,MATCH($A973,'Hoja de Trabajo para listado'!$DE$153:$DE$1048576,0),MATCH((CUADRO!O$4&amp;$E973),'Hoja de Trabajo para listado'!$DE$151:$DG$151,0)),0)+IFERROR(INDEX('Hoja de Trabajo para listado'!$CD$155:$DC$1048576,MATCH($A973,'Hoja de Trabajo para listado'!$CD$155:$CD$1048576,0),MATCH((CUADRO!O$4&amp;$E973),'Hoja de Trabajo para listado'!$CD$151:$DC$151,0)),0)</f>
        <v>0</v>
      </c>
      <c r="P973" s="243">
        <f ca="1">+IFERROR(INDEX('Hoja de Trabajo para listado'!$A$155:$Z$1048576,MATCH($A973,'Hoja de Trabajo para listado'!$A$155:$A$1048576,0),MATCH((CUADRO!P$4&amp;$E973),'Hoja de Trabajo para listado'!$A$151:$Z$151,0)),0)+IFERROR(INDEX('Hoja de Trabajo para listado'!$AB$155:$BA$1048576,MATCH($A973,'Hoja de Trabajo para listado'!$AB$155:$AB$1048576,0),MATCH((CUADRO!P$4&amp;$E973),'Hoja de Trabajo para listado'!$AB$151:$BA$151,0)),0)+IFERROR(INDEX('Hoja de Trabajo para listado'!$BC$155:$CB$1048576,MATCH($A973,'Hoja de Trabajo para listado'!$BC$155:$BC$1048576,0),MATCH((CUADRO!P$4&amp;$E973),'Hoja de Trabajo para listado'!$BC$151:$CB$151,0)),0)+IFERROR(INDEX('Hoja de Trabajo para listado'!$DE$153:$DG$274,MATCH($A973,'Hoja de Trabajo para listado'!$DE$153:$DE$1048576,0),MATCH((CUADRO!P$4&amp;$E973),'Hoja de Trabajo para listado'!$DE$151:$DG$151,0)),0)+IFERROR(INDEX('Hoja de Trabajo para listado'!$CD$155:$DC$1048576,MATCH($A973,'Hoja de Trabajo para listado'!$CD$155:$CD$1048576,0),MATCH((CUADRO!P$4&amp;$E973),'Hoja de Trabajo para listado'!$CD$151:$DC$151,0)),0)</f>
        <v>0</v>
      </c>
      <c r="Q973" s="243">
        <f ca="1">+IFERROR(INDEX('Hoja de Trabajo para listado'!$A$155:$Z$1048576,MATCH($A973,'Hoja de Trabajo para listado'!$A$155:$A$1048576,0),MATCH((CUADRO!Q$4&amp;$E973),'Hoja de Trabajo para listado'!$A$151:$Z$151,0)),0)+IFERROR(INDEX('Hoja de Trabajo para listado'!$AB$155:$BA$1048576,MATCH($A973,'Hoja de Trabajo para listado'!$AB$155:$AB$1048576,0),MATCH((CUADRO!Q$4&amp;$E973),'Hoja de Trabajo para listado'!$AB$151:$BA$151,0)),0)+IFERROR(INDEX('Hoja de Trabajo para listado'!$BC$155:$CB$1048576,MATCH($A973,'Hoja de Trabajo para listado'!$BC$155:$BC$1048576,0),MATCH((CUADRO!Q$4&amp;$E973),'Hoja de Trabajo para listado'!$BC$151:$CB$151,0)),0)+IFERROR(INDEX('Hoja de Trabajo para listado'!$DE$153:$DG$274,MATCH($A973,'Hoja de Trabajo para listado'!$DE$153:$DE$1048576,0),MATCH((CUADRO!Q$4&amp;$E973),'Hoja de Trabajo para listado'!$DE$151:$DG$151,0)),0)+IFERROR(INDEX('Hoja de Trabajo para listado'!$CD$155:$DC$1048576,MATCH($A973,'Hoja de Trabajo para listado'!$CD$155:$CD$1048576,0),MATCH((CUADRO!Q$4&amp;$E973),'Hoja de Trabajo para listado'!$CD$151:$DC$151,0)),0)</f>
        <v>0</v>
      </c>
      <c r="R973" s="243">
        <f t="shared" ca="1" si="37"/>
        <v>0</v>
      </c>
      <c r="S973" s="249"/>
      <c r="T973" s="243">
        <f ca="1">+T974</f>
        <v>0</v>
      </c>
      <c r="U973" s="242">
        <f t="shared" si="38"/>
        <v>1</v>
      </c>
      <c r="V973" s="333" t="str">
        <f>+VLOOKUP(A973,bd_lista!$A$3:$E$592,5,FALSE)</f>
        <v>Gobiernos Autonomos Municipales</v>
      </c>
      <c r="W973" s="387" t="str">
        <f>+V973</f>
        <v>Gobiernos Autonomos Municipales</v>
      </c>
      <c r="X973" s="242">
        <f>+VLOOKUP(A973,[4]Sheet1!$A$13:$D$744,4,FALSE)</f>
        <v>0</v>
      </c>
      <c r="Y973" s="242" t="e">
        <f>+VLOOKUP(X973,bd_lista!$A$3:$C$592,3,FALSE)</f>
        <v>#N/A</v>
      </c>
      <c r="Z973" s="294">
        <f>+X973</f>
        <v>0</v>
      </c>
      <c r="AA973" s="295" t="e">
        <f>+Y973</f>
        <v>#N/A</v>
      </c>
    </row>
    <row r="974" spans="1:27" customFormat="1" ht="15" hidden="1" customHeight="1">
      <c r="A974" s="32">
        <v>1718</v>
      </c>
      <c r="B974" s="393"/>
      <c r="C974" s="247" t="str">
        <f>+VLOOKUP(A974,bd_lista!$A$3:$C$592,3,FALSE)</f>
        <v>Gobierno Autónomo Municipal de Lagunillas</v>
      </c>
      <c r="D974" s="390"/>
      <c r="E974" s="244" t="s">
        <v>1305</v>
      </c>
      <c r="F974" s="245">
        <f ca="1">+IFERROR(INDEX('Hoja de Trabajo para listado'!$A$155:$Z$1048576,MATCH($A974,'Hoja de Trabajo para listado'!$A$155:$A$1048576,0),MATCH((CUADRO!F$4&amp;$E974),'Hoja de Trabajo para listado'!$A$151:$Z$151,0)),0)+IFERROR(INDEX('Hoja de Trabajo para listado'!$AB$155:$BA$1048576,MATCH($A974,'Hoja de Trabajo para listado'!$AB$155:$AB$1048576,0),MATCH((CUADRO!F$4&amp;$E974),'Hoja de Trabajo para listado'!$AB$151:$BA$151,0)),0)+IFERROR(INDEX('Hoja de Trabajo para listado'!$BC$155:$CB$1048576,MATCH($A974,'Hoja de Trabajo para listado'!$BC$155:$BC$1048576,0),MATCH((CUADRO!F$4&amp;$E974),'Hoja de Trabajo para listado'!$BC$151:$CB$151,0)),0)+IFERROR(INDEX('Hoja de Trabajo para listado'!$DE$153:$DG$274,MATCH($A974,'Hoja de Trabajo para listado'!$DE$153:$DE$1048576,0),MATCH((CUADRO!F$4&amp;$E974),'Hoja de Trabajo para listado'!$DE$151:$DG$151,0)),0)+IFERROR(INDEX('Hoja de Trabajo para listado'!$CD$155:$DC$1048576,MATCH($A974,'Hoja de Trabajo para listado'!$CD$155:$CD$1048576,0),MATCH((CUADRO!F$4&amp;$E974),'Hoja de Trabajo para listado'!$CD$151:$DC$151,0)),0)</f>
        <v>0</v>
      </c>
      <c r="G974" s="245">
        <f ca="1">+IFERROR(INDEX('Hoja de Trabajo para listado'!$A$155:$Z$1048576,MATCH($A974,'Hoja de Trabajo para listado'!$A$155:$A$1048576,0),MATCH((CUADRO!G$4&amp;$E974),'Hoja de Trabajo para listado'!$A$151:$Z$151,0)),0)+IFERROR(INDEX('Hoja de Trabajo para listado'!$AB$155:$BA$1048576,MATCH($A974,'Hoja de Trabajo para listado'!$AB$155:$AB$1048576,0),MATCH((CUADRO!G$4&amp;$E974),'Hoja de Trabajo para listado'!$AB$151:$BA$151,0)),0)+IFERROR(INDEX('Hoja de Trabajo para listado'!$BC$155:$CB$1048576,MATCH($A974,'Hoja de Trabajo para listado'!$BC$155:$BC$1048576,0),MATCH((CUADRO!G$4&amp;$E974),'Hoja de Trabajo para listado'!$BC$151:$CB$151,0)),0)+IFERROR(INDEX('Hoja de Trabajo para listado'!$DE$153:$DG$274,MATCH($A974,'Hoja de Trabajo para listado'!$DE$153:$DE$1048576,0),MATCH((CUADRO!G$4&amp;$E974),'Hoja de Trabajo para listado'!$DE$151:$DG$151,0)),0)+IFERROR(INDEX('Hoja de Trabajo para listado'!$CD$155:$DC$1048576,MATCH($A974,'Hoja de Trabajo para listado'!$CD$155:$CD$1048576,0),MATCH((CUADRO!G$4&amp;$E974),'Hoja de Trabajo para listado'!$CD$151:$DC$151,0)),0)</f>
        <v>0</v>
      </c>
      <c r="H974" s="245">
        <f ca="1">+IFERROR(INDEX('Hoja de Trabajo para listado'!$A$155:$Z$1048576,MATCH($A974,'Hoja de Trabajo para listado'!$A$155:$A$1048576,0),MATCH((CUADRO!H$4&amp;$E974),'Hoja de Trabajo para listado'!$A$151:$Z$151,0)),0)+IFERROR(INDEX('Hoja de Trabajo para listado'!$AB$155:$BA$1048576,MATCH($A974,'Hoja de Trabajo para listado'!$AB$155:$AB$1048576,0),MATCH((CUADRO!H$4&amp;$E974),'Hoja de Trabajo para listado'!$AB$151:$BA$151,0)),0)+IFERROR(INDEX('Hoja de Trabajo para listado'!$BC$155:$CB$1048576,MATCH($A974,'Hoja de Trabajo para listado'!$BC$155:$BC$1048576,0),MATCH((CUADRO!H$4&amp;$E974),'Hoja de Trabajo para listado'!$BC$151:$CB$151,0)),0)+IFERROR(INDEX('Hoja de Trabajo para listado'!$DE$153:$DG$274,MATCH($A974,'Hoja de Trabajo para listado'!$DE$153:$DE$1048576,0),MATCH((CUADRO!H$4&amp;$E974),'Hoja de Trabajo para listado'!$DE$151:$DG$151,0)),0)+IFERROR(INDEX('Hoja de Trabajo para listado'!$CD$155:$DC$1048576,MATCH($A974,'Hoja de Trabajo para listado'!$CD$155:$CD$1048576,0),MATCH((CUADRO!H$4&amp;$E974),'Hoja de Trabajo para listado'!$CD$151:$DC$151,0)),0)</f>
        <v>0</v>
      </c>
      <c r="I974" s="245">
        <f ca="1">+IFERROR(INDEX('Hoja de Trabajo para listado'!$A$155:$Z$1048576,MATCH($A974,'Hoja de Trabajo para listado'!$A$155:$A$1048576,0),MATCH((CUADRO!I$4&amp;$E974),'Hoja de Trabajo para listado'!$A$151:$Z$151,0)),0)+IFERROR(INDEX('Hoja de Trabajo para listado'!$AB$155:$BA$1048576,MATCH($A974,'Hoja de Trabajo para listado'!$AB$155:$AB$1048576,0),MATCH((CUADRO!I$4&amp;$E974),'Hoja de Trabajo para listado'!$AB$151:$BA$151,0)),0)+IFERROR(INDEX('Hoja de Trabajo para listado'!$BC$155:$CB$1048576,MATCH($A974,'Hoja de Trabajo para listado'!$BC$155:$BC$1048576,0),MATCH((CUADRO!I$4&amp;$E974),'Hoja de Trabajo para listado'!$BC$151:$CB$151,0)),0)+IFERROR(INDEX('Hoja de Trabajo para listado'!$DE$153:$DG$274,MATCH($A974,'Hoja de Trabajo para listado'!$DE$153:$DE$1048576,0),MATCH((CUADRO!I$4&amp;$E974),'Hoja de Trabajo para listado'!$DE$151:$DG$151,0)),0)+IFERROR(INDEX('Hoja de Trabajo para listado'!$CD$155:$DC$1048576,MATCH($A974,'Hoja de Trabajo para listado'!$CD$155:$CD$1048576,0),MATCH((CUADRO!I$4&amp;$E974),'Hoja de Trabajo para listado'!$CD$151:$DC$151,0)),0)</f>
        <v>0</v>
      </c>
      <c r="J974" s="245">
        <f ca="1">+IFERROR(INDEX('Hoja de Trabajo para listado'!$A$155:$Z$1048576,MATCH($A974,'Hoja de Trabajo para listado'!$A$155:$A$1048576,0),MATCH((CUADRO!J$4&amp;$E974),'Hoja de Trabajo para listado'!$A$151:$Z$151,0)),0)+IFERROR(INDEX('Hoja de Trabajo para listado'!$AB$155:$BA$1048576,MATCH($A974,'Hoja de Trabajo para listado'!$AB$155:$AB$1048576,0),MATCH((CUADRO!J$4&amp;$E974),'Hoja de Trabajo para listado'!$AB$151:$BA$151,0)),0)+IFERROR(INDEX('Hoja de Trabajo para listado'!$BC$155:$CB$1048576,MATCH($A974,'Hoja de Trabajo para listado'!$BC$155:$BC$1048576,0),MATCH((CUADRO!J$4&amp;$E974),'Hoja de Trabajo para listado'!$BC$151:$CB$151,0)),0)+IFERROR(INDEX('Hoja de Trabajo para listado'!$DE$153:$DG$274,MATCH($A974,'Hoja de Trabajo para listado'!$DE$153:$DE$1048576,0),MATCH((CUADRO!J$4&amp;$E974),'Hoja de Trabajo para listado'!$DE$151:$DG$151,0)),0)+IFERROR(INDEX('Hoja de Trabajo para listado'!$CD$155:$DC$1048576,MATCH($A974,'Hoja de Trabajo para listado'!$CD$155:$CD$1048576,0),MATCH((CUADRO!J$4&amp;$E974),'Hoja de Trabajo para listado'!$CD$151:$DC$151,0)),0)</f>
        <v>0</v>
      </c>
      <c r="K974" s="245">
        <f ca="1">+IFERROR(INDEX('Hoja de Trabajo para listado'!$A$155:$Z$1048576,MATCH($A974,'Hoja de Trabajo para listado'!$A$155:$A$1048576,0),MATCH((CUADRO!K$4&amp;$E974),'Hoja de Trabajo para listado'!$A$151:$Z$151,0)),0)+IFERROR(INDEX('Hoja de Trabajo para listado'!$AB$155:$BA$1048576,MATCH($A974,'Hoja de Trabajo para listado'!$AB$155:$AB$1048576,0),MATCH((CUADRO!K$4&amp;$E974),'Hoja de Trabajo para listado'!$AB$151:$BA$151,0)),0)+IFERROR(INDEX('Hoja de Trabajo para listado'!$BC$155:$CB$1048576,MATCH($A974,'Hoja de Trabajo para listado'!$BC$155:$BC$1048576,0),MATCH((CUADRO!K$4&amp;$E974),'Hoja de Trabajo para listado'!$BC$151:$CB$151,0)),0)+IFERROR(INDEX('Hoja de Trabajo para listado'!$DE$153:$DG$274,MATCH($A974,'Hoja de Trabajo para listado'!$DE$153:$DE$1048576,0),MATCH((CUADRO!K$4&amp;$E974),'Hoja de Trabajo para listado'!$DE$151:$DG$151,0)),0)+IFERROR(INDEX('Hoja de Trabajo para listado'!$CD$155:$DC$1048576,MATCH($A974,'Hoja de Trabajo para listado'!$CD$155:$CD$1048576,0),MATCH((CUADRO!K$4&amp;$E974),'Hoja de Trabajo para listado'!$CD$151:$DC$151,0)),0)</f>
        <v>0</v>
      </c>
      <c r="L974" s="245">
        <f ca="1">+IFERROR(INDEX('Hoja de Trabajo para listado'!$A$155:$Z$1048576,MATCH($A974,'Hoja de Trabajo para listado'!$A$155:$A$1048576,0),MATCH((CUADRO!L$4&amp;$E974),'Hoja de Trabajo para listado'!$A$151:$Z$151,0)),0)+IFERROR(INDEX('Hoja de Trabajo para listado'!$AB$155:$BA$1048576,MATCH($A974,'Hoja de Trabajo para listado'!$AB$155:$AB$1048576,0),MATCH((CUADRO!L$4&amp;$E974),'Hoja de Trabajo para listado'!$AB$151:$BA$151,0)),0)+IFERROR(INDEX('Hoja de Trabajo para listado'!$BC$155:$CB$1048576,MATCH($A974,'Hoja de Trabajo para listado'!$BC$155:$BC$1048576,0),MATCH((CUADRO!L$4&amp;$E974),'Hoja de Trabajo para listado'!$BC$151:$CB$151,0)),0)+IFERROR(INDEX('Hoja de Trabajo para listado'!$DE$153:$DG$274,MATCH($A974,'Hoja de Trabajo para listado'!$DE$153:$DE$1048576,0),MATCH((CUADRO!L$4&amp;$E974),'Hoja de Trabajo para listado'!$DE$151:$DG$151,0)),0)+IFERROR(INDEX('Hoja de Trabajo para listado'!$CD$155:$DC$1048576,MATCH($A974,'Hoja de Trabajo para listado'!$CD$155:$CD$1048576,0),MATCH((CUADRO!L$4&amp;$E974),'Hoja de Trabajo para listado'!$CD$151:$DC$151,0)),0)</f>
        <v>0</v>
      </c>
      <c r="M974" s="245">
        <f ca="1">+IFERROR(INDEX('Hoja de Trabajo para listado'!$A$155:$Z$1048576,MATCH($A974,'Hoja de Trabajo para listado'!$A$155:$A$1048576,0),MATCH((CUADRO!M$4&amp;$E974),'Hoja de Trabajo para listado'!$A$151:$Z$151,0)),0)+IFERROR(INDEX('Hoja de Trabajo para listado'!$AB$155:$BA$1048576,MATCH($A974,'Hoja de Trabajo para listado'!$AB$155:$AB$1048576,0),MATCH((CUADRO!M$4&amp;$E974),'Hoja de Trabajo para listado'!$AB$151:$BA$151,0)),0)+IFERROR(INDEX('Hoja de Trabajo para listado'!$BC$155:$CB$1048576,MATCH($A974,'Hoja de Trabajo para listado'!$BC$155:$BC$1048576,0),MATCH((CUADRO!M$4&amp;$E974),'Hoja de Trabajo para listado'!$BC$151:$CB$151,0)),0)+IFERROR(INDEX('Hoja de Trabajo para listado'!$DE$153:$DG$274,MATCH($A974,'Hoja de Trabajo para listado'!$DE$153:$DE$1048576,0),MATCH((CUADRO!M$4&amp;$E974),'Hoja de Trabajo para listado'!$DE$151:$DG$151,0)),0)+IFERROR(INDEX('Hoja de Trabajo para listado'!$CD$155:$DC$1048576,MATCH($A974,'Hoja de Trabajo para listado'!$CD$155:$CD$1048576,0),MATCH((CUADRO!M$4&amp;$E974),'Hoja de Trabajo para listado'!$CD$151:$DC$151,0)),0)</f>
        <v>0</v>
      </c>
      <c r="N974" s="245">
        <f ca="1">+IFERROR(INDEX('Hoja de Trabajo para listado'!$A$155:$Z$1048576,MATCH($A974,'Hoja de Trabajo para listado'!$A$155:$A$1048576,0),MATCH((CUADRO!N$4&amp;$E974),'Hoja de Trabajo para listado'!$A$151:$Z$151,0)),0)+IFERROR(INDEX('Hoja de Trabajo para listado'!$AB$155:$BA$1048576,MATCH($A974,'Hoja de Trabajo para listado'!$AB$155:$AB$1048576,0),MATCH((CUADRO!N$4&amp;$E974),'Hoja de Trabajo para listado'!$AB$151:$BA$151,0)),0)+IFERROR(INDEX('Hoja de Trabajo para listado'!$BC$155:$CB$1048576,MATCH($A974,'Hoja de Trabajo para listado'!$BC$155:$BC$1048576,0),MATCH((CUADRO!N$4&amp;$E974),'Hoja de Trabajo para listado'!$BC$151:$CB$151,0)),0)+IFERROR(INDEX('Hoja de Trabajo para listado'!$DE$153:$DG$274,MATCH($A974,'Hoja de Trabajo para listado'!$DE$153:$DE$1048576,0),MATCH((CUADRO!N$4&amp;$E974),'Hoja de Trabajo para listado'!$DE$151:$DG$151,0)),0)+IFERROR(INDEX('Hoja de Trabajo para listado'!$CD$155:$DC$1048576,MATCH($A974,'Hoja de Trabajo para listado'!$CD$155:$CD$1048576,0),MATCH((CUADRO!N$4&amp;$E974),'Hoja de Trabajo para listado'!$CD$151:$DC$151,0)),0)</f>
        <v>0</v>
      </c>
      <c r="O974" s="245">
        <f ca="1">+IFERROR(INDEX('Hoja de Trabajo para listado'!$A$155:$Z$1048576,MATCH($A974,'Hoja de Trabajo para listado'!$A$155:$A$1048576,0),MATCH((CUADRO!O$4&amp;$E974),'Hoja de Trabajo para listado'!$A$151:$Z$151,0)),0)+IFERROR(INDEX('Hoja de Trabajo para listado'!$AB$155:$BA$1048576,MATCH($A974,'Hoja de Trabajo para listado'!$AB$155:$AB$1048576,0),MATCH((CUADRO!O$4&amp;$E974),'Hoja de Trabajo para listado'!$AB$151:$BA$151,0)),0)+IFERROR(INDEX('Hoja de Trabajo para listado'!$BC$155:$CB$1048576,MATCH($A974,'Hoja de Trabajo para listado'!$BC$155:$BC$1048576,0),MATCH((CUADRO!O$4&amp;$E974),'Hoja de Trabajo para listado'!$BC$151:$CB$151,0)),0)+IFERROR(INDEX('Hoja de Trabajo para listado'!$DE$153:$DG$274,MATCH($A974,'Hoja de Trabajo para listado'!$DE$153:$DE$1048576,0),MATCH((CUADRO!O$4&amp;$E974),'Hoja de Trabajo para listado'!$DE$151:$DG$151,0)),0)+IFERROR(INDEX('Hoja de Trabajo para listado'!$CD$155:$DC$1048576,MATCH($A974,'Hoja de Trabajo para listado'!$CD$155:$CD$1048576,0),MATCH((CUADRO!O$4&amp;$E974),'Hoja de Trabajo para listado'!$CD$151:$DC$151,0)),0)</f>
        <v>0</v>
      </c>
      <c r="P974" s="245">
        <f ca="1">+IFERROR(INDEX('Hoja de Trabajo para listado'!$A$155:$Z$1048576,MATCH($A974,'Hoja de Trabajo para listado'!$A$155:$A$1048576,0),MATCH((CUADRO!P$4&amp;$E974),'Hoja de Trabajo para listado'!$A$151:$Z$151,0)),0)+IFERROR(INDEX('Hoja de Trabajo para listado'!$AB$155:$BA$1048576,MATCH($A974,'Hoja de Trabajo para listado'!$AB$155:$AB$1048576,0),MATCH((CUADRO!P$4&amp;$E974),'Hoja de Trabajo para listado'!$AB$151:$BA$151,0)),0)+IFERROR(INDEX('Hoja de Trabajo para listado'!$BC$155:$CB$1048576,MATCH($A974,'Hoja de Trabajo para listado'!$BC$155:$BC$1048576,0),MATCH((CUADRO!P$4&amp;$E974),'Hoja de Trabajo para listado'!$BC$151:$CB$151,0)),0)+IFERROR(INDEX('Hoja de Trabajo para listado'!$DE$153:$DG$274,MATCH($A974,'Hoja de Trabajo para listado'!$DE$153:$DE$1048576,0),MATCH((CUADRO!P$4&amp;$E974),'Hoja de Trabajo para listado'!$DE$151:$DG$151,0)),0)+IFERROR(INDEX('Hoja de Trabajo para listado'!$CD$155:$DC$1048576,MATCH($A974,'Hoja de Trabajo para listado'!$CD$155:$CD$1048576,0),MATCH((CUADRO!P$4&amp;$E974),'Hoja de Trabajo para listado'!$CD$151:$DC$151,0)),0)</f>
        <v>0</v>
      </c>
      <c r="Q974" s="245">
        <f ca="1">+IFERROR(INDEX('Hoja de Trabajo para listado'!$A$155:$Z$1048576,MATCH($A974,'Hoja de Trabajo para listado'!$A$155:$A$1048576,0),MATCH((CUADRO!Q$4&amp;$E974),'Hoja de Trabajo para listado'!$A$151:$Z$151,0)),0)+IFERROR(INDEX('Hoja de Trabajo para listado'!$AB$155:$BA$1048576,MATCH($A974,'Hoja de Trabajo para listado'!$AB$155:$AB$1048576,0),MATCH((CUADRO!Q$4&amp;$E974),'Hoja de Trabajo para listado'!$AB$151:$BA$151,0)),0)+IFERROR(INDEX('Hoja de Trabajo para listado'!$BC$155:$CB$1048576,MATCH($A974,'Hoja de Trabajo para listado'!$BC$155:$BC$1048576,0),MATCH((CUADRO!Q$4&amp;$E974),'Hoja de Trabajo para listado'!$BC$151:$CB$151,0)),0)+IFERROR(INDEX('Hoja de Trabajo para listado'!$DE$153:$DG$274,MATCH($A974,'Hoja de Trabajo para listado'!$DE$153:$DE$1048576,0),MATCH((CUADRO!Q$4&amp;$E974),'Hoja de Trabajo para listado'!$DE$151:$DG$151,0)),0)+IFERROR(INDEX('Hoja de Trabajo para listado'!$CD$155:$DC$1048576,MATCH($A974,'Hoja de Trabajo para listado'!$CD$155:$CD$1048576,0),MATCH((CUADRO!Q$4&amp;$E974),'Hoja de Trabajo para listado'!$CD$151:$DC$151,0)),0)</f>
        <v>0</v>
      </c>
      <c r="R974" s="245">
        <f t="shared" ca="1" si="37"/>
        <v>0</v>
      </c>
      <c r="S974" s="259">
        <f ca="1">+R973+R974</f>
        <v>0</v>
      </c>
      <c r="T974" s="245">
        <f ca="1">+S974</f>
        <v>0</v>
      </c>
      <c r="U974" s="242">
        <f t="shared" si="38"/>
        <v>2</v>
      </c>
      <c r="V974" s="333" t="str">
        <f>+VLOOKUP(A974,bd_lista!$A$3:$E$592,5,FALSE)</f>
        <v>Gobiernos Autonomos Municipales</v>
      </c>
      <c r="W974" s="388"/>
      <c r="X974" s="242">
        <f>+VLOOKUP(A974,[4]Sheet1!$A$13:$D$744,4,FALSE)</f>
        <v>0</v>
      </c>
      <c r="Y974" s="242" t="e">
        <f>+VLOOKUP(X974,bd_lista!$A$3:$C$592,3,FALSE)</f>
        <v>#N/A</v>
      </c>
      <c r="Z974" s="292"/>
      <c r="AA974" s="293"/>
    </row>
    <row r="975" spans="1:27" customFormat="1" ht="15" hidden="1" customHeight="1">
      <c r="A975" s="32">
        <v>1720</v>
      </c>
      <c r="B975" s="392">
        <f>+A975</f>
        <v>1720</v>
      </c>
      <c r="C975" s="247" t="str">
        <f>+VLOOKUP(A975,bd_lista!$A$3:$C$592,3,FALSE)</f>
        <v>Gobierno Autónomo Municipal de Cabezas</v>
      </c>
      <c r="D975" s="389" t="str">
        <f>+C975</f>
        <v>Gobierno Autónomo Municipal de Cabezas</v>
      </c>
      <c r="E975" s="242" t="s">
        <v>1304</v>
      </c>
      <c r="F975" s="243">
        <f ca="1">+IFERROR(INDEX('Hoja de Trabajo para listado'!$A$155:$Z$1048576,MATCH($A975,'Hoja de Trabajo para listado'!$A$155:$A$1048576,0),MATCH((CUADRO!F$4&amp;$E975),'Hoja de Trabajo para listado'!$A$151:$Z$151,0)),0)+IFERROR(INDEX('Hoja de Trabajo para listado'!$AB$155:$BA$1048576,MATCH($A975,'Hoja de Trabajo para listado'!$AB$155:$AB$1048576,0),MATCH((CUADRO!F$4&amp;$E975),'Hoja de Trabajo para listado'!$AB$151:$BA$151,0)),0)+IFERROR(INDEX('Hoja de Trabajo para listado'!$BC$155:$CB$1048576,MATCH($A975,'Hoja de Trabajo para listado'!$BC$155:$BC$1048576,0),MATCH((CUADRO!F$4&amp;$E975),'Hoja de Trabajo para listado'!$BC$151:$CB$151,0)),0)+IFERROR(INDEX('Hoja de Trabajo para listado'!$DE$153:$DG$274,MATCH($A975,'Hoja de Trabajo para listado'!$DE$153:$DE$1048576,0),MATCH((CUADRO!F$4&amp;$E975),'Hoja de Trabajo para listado'!$DE$151:$DG$151,0)),0)+IFERROR(INDEX('Hoja de Trabajo para listado'!$CD$155:$DC$1048576,MATCH($A975,'Hoja de Trabajo para listado'!$CD$155:$CD$1048576,0),MATCH((CUADRO!F$4&amp;$E975),'Hoja de Trabajo para listado'!$CD$151:$DC$151,0)),0)</f>
        <v>0</v>
      </c>
      <c r="G975" s="243">
        <f ca="1">+IFERROR(INDEX('Hoja de Trabajo para listado'!$A$155:$Z$1048576,MATCH($A975,'Hoja de Trabajo para listado'!$A$155:$A$1048576,0),MATCH((CUADRO!G$4&amp;$E975),'Hoja de Trabajo para listado'!$A$151:$Z$151,0)),0)+IFERROR(INDEX('Hoja de Trabajo para listado'!$AB$155:$BA$1048576,MATCH($A975,'Hoja de Trabajo para listado'!$AB$155:$AB$1048576,0),MATCH((CUADRO!G$4&amp;$E975),'Hoja de Trabajo para listado'!$AB$151:$BA$151,0)),0)+IFERROR(INDEX('Hoja de Trabajo para listado'!$BC$155:$CB$1048576,MATCH($A975,'Hoja de Trabajo para listado'!$BC$155:$BC$1048576,0),MATCH((CUADRO!G$4&amp;$E975),'Hoja de Trabajo para listado'!$BC$151:$CB$151,0)),0)+IFERROR(INDEX('Hoja de Trabajo para listado'!$DE$153:$DG$274,MATCH($A975,'Hoja de Trabajo para listado'!$DE$153:$DE$1048576,0),MATCH((CUADRO!G$4&amp;$E975),'Hoja de Trabajo para listado'!$DE$151:$DG$151,0)),0)+IFERROR(INDEX('Hoja de Trabajo para listado'!$CD$155:$DC$1048576,MATCH($A975,'Hoja de Trabajo para listado'!$CD$155:$CD$1048576,0),MATCH((CUADRO!G$4&amp;$E975),'Hoja de Trabajo para listado'!$CD$151:$DC$151,0)),0)</f>
        <v>0</v>
      </c>
      <c r="H975" s="243">
        <f ca="1">+IFERROR(INDEX('Hoja de Trabajo para listado'!$A$155:$Z$1048576,MATCH($A975,'Hoja de Trabajo para listado'!$A$155:$A$1048576,0),MATCH((CUADRO!H$4&amp;$E975),'Hoja de Trabajo para listado'!$A$151:$Z$151,0)),0)+IFERROR(INDEX('Hoja de Trabajo para listado'!$AB$155:$BA$1048576,MATCH($A975,'Hoja de Trabajo para listado'!$AB$155:$AB$1048576,0),MATCH((CUADRO!H$4&amp;$E975),'Hoja de Trabajo para listado'!$AB$151:$BA$151,0)),0)+IFERROR(INDEX('Hoja de Trabajo para listado'!$BC$155:$CB$1048576,MATCH($A975,'Hoja de Trabajo para listado'!$BC$155:$BC$1048576,0),MATCH((CUADRO!H$4&amp;$E975),'Hoja de Trabajo para listado'!$BC$151:$CB$151,0)),0)+IFERROR(INDEX('Hoja de Trabajo para listado'!$DE$153:$DG$274,MATCH($A975,'Hoja de Trabajo para listado'!$DE$153:$DE$1048576,0),MATCH((CUADRO!H$4&amp;$E975),'Hoja de Trabajo para listado'!$DE$151:$DG$151,0)),0)+IFERROR(INDEX('Hoja de Trabajo para listado'!$CD$155:$DC$1048576,MATCH($A975,'Hoja de Trabajo para listado'!$CD$155:$CD$1048576,0),MATCH((CUADRO!H$4&amp;$E975),'Hoja de Trabajo para listado'!$CD$151:$DC$151,0)),0)</f>
        <v>0</v>
      </c>
      <c r="I975" s="243">
        <f ca="1">+IFERROR(INDEX('Hoja de Trabajo para listado'!$A$155:$Z$1048576,MATCH($A975,'Hoja de Trabajo para listado'!$A$155:$A$1048576,0),MATCH((CUADRO!I$4&amp;$E975),'Hoja de Trabajo para listado'!$A$151:$Z$151,0)),0)+IFERROR(INDEX('Hoja de Trabajo para listado'!$AB$155:$BA$1048576,MATCH($A975,'Hoja de Trabajo para listado'!$AB$155:$AB$1048576,0),MATCH((CUADRO!I$4&amp;$E975),'Hoja de Trabajo para listado'!$AB$151:$BA$151,0)),0)+IFERROR(INDEX('Hoja de Trabajo para listado'!$BC$155:$CB$1048576,MATCH($A975,'Hoja de Trabajo para listado'!$BC$155:$BC$1048576,0),MATCH((CUADRO!I$4&amp;$E975),'Hoja de Trabajo para listado'!$BC$151:$CB$151,0)),0)+IFERROR(INDEX('Hoja de Trabajo para listado'!$DE$153:$DG$274,MATCH($A975,'Hoja de Trabajo para listado'!$DE$153:$DE$1048576,0),MATCH((CUADRO!I$4&amp;$E975),'Hoja de Trabajo para listado'!$DE$151:$DG$151,0)),0)+IFERROR(INDEX('Hoja de Trabajo para listado'!$CD$155:$DC$1048576,MATCH($A975,'Hoja de Trabajo para listado'!$CD$155:$CD$1048576,0),MATCH((CUADRO!I$4&amp;$E975),'Hoja de Trabajo para listado'!$CD$151:$DC$151,0)),0)</f>
        <v>0</v>
      </c>
      <c r="J975" s="243">
        <f ca="1">+IFERROR(INDEX('Hoja de Trabajo para listado'!$A$155:$Z$1048576,MATCH($A975,'Hoja de Trabajo para listado'!$A$155:$A$1048576,0),MATCH((CUADRO!J$4&amp;$E975),'Hoja de Trabajo para listado'!$A$151:$Z$151,0)),0)+IFERROR(INDEX('Hoja de Trabajo para listado'!$AB$155:$BA$1048576,MATCH($A975,'Hoja de Trabajo para listado'!$AB$155:$AB$1048576,0),MATCH((CUADRO!J$4&amp;$E975),'Hoja de Trabajo para listado'!$AB$151:$BA$151,0)),0)+IFERROR(INDEX('Hoja de Trabajo para listado'!$BC$155:$CB$1048576,MATCH($A975,'Hoja de Trabajo para listado'!$BC$155:$BC$1048576,0),MATCH((CUADRO!J$4&amp;$E975),'Hoja de Trabajo para listado'!$BC$151:$CB$151,0)),0)+IFERROR(INDEX('Hoja de Trabajo para listado'!$DE$153:$DG$274,MATCH($A975,'Hoja de Trabajo para listado'!$DE$153:$DE$1048576,0),MATCH((CUADRO!J$4&amp;$E975),'Hoja de Trabajo para listado'!$DE$151:$DG$151,0)),0)+IFERROR(INDEX('Hoja de Trabajo para listado'!$CD$155:$DC$1048576,MATCH($A975,'Hoja de Trabajo para listado'!$CD$155:$CD$1048576,0),MATCH((CUADRO!J$4&amp;$E975),'Hoja de Trabajo para listado'!$CD$151:$DC$151,0)),0)</f>
        <v>0</v>
      </c>
      <c r="K975" s="243">
        <f ca="1">+IFERROR(INDEX('Hoja de Trabajo para listado'!$A$155:$Z$1048576,MATCH($A975,'Hoja de Trabajo para listado'!$A$155:$A$1048576,0),MATCH((CUADRO!K$4&amp;$E975),'Hoja de Trabajo para listado'!$A$151:$Z$151,0)),0)+IFERROR(INDEX('Hoja de Trabajo para listado'!$AB$155:$BA$1048576,MATCH($A975,'Hoja de Trabajo para listado'!$AB$155:$AB$1048576,0),MATCH((CUADRO!K$4&amp;$E975),'Hoja de Trabajo para listado'!$AB$151:$BA$151,0)),0)+IFERROR(INDEX('Hoja de Trabajo para listado'!$BC$155:$CB$1048576,MATCH($A975,'Hoja de Trabajo para listado'!$BC$155:$BC$1048576,0),MATCH((CUADRO!K$4&amp;$E975),'Hoja de Trabajo para listado'!$BC$151:$CB$151,0)),0)+IFERROR(INDEX('Hoja de Trabajo para listado'!$DE$153:$DG$274,MATCH($A975,'Hoja de Trabajo para listado'!$DE$153:$DE$1048576,0),MATCH((CUADRO!K$4&amp;$E975),'Hoja de Trabajo para listado'!$DE$151:$DG$151,0)),0)+IFERROR(INDEX('Hoja de Trabajo para listado'!$CD$155:$DC$1048576,MATCH($A975,'Hoja de Trabajo para listado'!$CD$155:$CD$1048576,0),MATCH((CUADRO!K$4&amp;$E975),'Hoja de Trabajo para listado'!$CD$151:$DC$151,0)),0)</f>
        <v>0</v>
      </c>
      <c r="L975" s="243">
        <f ca="1">+IFERROR(INDEX('Hoja de Trabajo para listado'!$A$155:$Z$1048576,MATCH($A975,'Hoja de Trabajo para listado'!$A$155:$A$1048576,0),MATCH((CUADRO!L$4&amp;$E975),'Hoja de Trabajo para listado'!$A$151:$Z$151,0)),0)+IFERROR(INDEX('Hoja de Trabajo para listado'!$AB$155:$BA$1048576,MATCH($A975,'Hoja de Trabajo para listado'!$AB$155:$AB$1048576,0),MATCH((CUADRO!L$4&amp;$E975),'Hoja de Trabajo para listado'!$AB$151:$BA$151,0)),0)+IFERROR(INDEX('Hoja de Trabajo para listado'!$BC$155:$CB$1048576,MATCH($A975,'Hoja de Trabajo para listado'!$BC$155:$BC$1048576,0),MATCH((CUADRO!L$4&amp;$E975),'Hoja de Trabajo para listado'!$BC$151:$CB$151,0)),0)+IFERROR(INDEX('Hoja de Trabajo para listado'!$DE$153:$DG$274,MATCH($A975,'Hoja de Trabajo para listado'!$DE$153:$DE$1048576,0),MATCH((CUADRO!L$4&amp;$E975),'Hoja de Trabajo para listado'!$DE$151:$DG$151,0)),0)+IFERROR(INDEX('Hoja de Trabajo para listado'!$CD$155:$DC$1048576,MATCH($A975,'Hoja de Trabajo para listado'!$CD$155:$CD$1048576,0),MATCH((CUADRO!L$4&amp;$E975),'Hoja de Trabajo para listado'!$CD$151:$DC$151,0)),0)</f>
        <v>0</v>
      </c>
      <c r="M975" s="243">
        <f ca="1">+IFERROR(INDEX('Hoja de Trabajo para listado'!$A$155:$Z$1048576,MATCH($A975,'Hoja de Trabajo para listado'!$A$155:$A$1048576,0),MATCH((CUADRO!M$4&amp;$E975),'Hoja de Trabajo para listado'!$A$151:$Z$151,0)),0)+IFERROR(INDEX('Hoja de Trabajo para listado'!$AB$155:$BA$1048576,MATCH($A975,'Hoja de Trabajo para listado'!$AB$155:$AB$1048576,0),MATCH((CUADRO!M$4&amp;$E975),'Hoja de Trabajo para listado'!$AB$151:$BA$151,0)),0)+IFERROR(INDEX('Hoja de Trabajo para listado'!$BC$155:$CB$1048576,MATCH($A975,'Hoja de Trabajo para listado'!$BC$155:$BC$1048576,0),MATCH((CUADRO!M$4&amp;$E975),'Hoja de Trabajo para listado'!$BC$151:$CB$151,0)),0)+IFERROR(INDEX('Hoja de Trabajo para listado'!$DE$153:$DG$274,MATCH($A975,'Hoja de Trabajo para listado'!$DE$153:$DE$1048576,0),MATCH((CUADRO!M$4&amp;$E975),'Hoja de Trabajo para listado'!$DE$151:$DG$151,0)),0)+IFERROR(INDEX('Hoja de Trabajo para listado'!$CD$155:$DC$1048576,MATCH($A975,'Hoja de Trabajo para listado'!$CD$155:$CD$1048576,0),MATCH((CUADRO!M$4&amp;$E975),'Hoja de Trabajo para listado'!$CD$151:$DC$151,0)),0)</f>
        <v>0</v>
      </c>
      <c r="N975" s="268">
        <f ca="1">+IFERROR(INDEX('Hoja de Trabajo para listado'!$A$155:$Z$1048576,MATCH($A975,'Hoja de Trabajo para listado'!$A$155:$A$1048576,0),MATCH((CUADRO!N$4&amp;$E975),'Hoja de Trabajo para listado'!$A$151:$Z$151,0)),0)+IFERROR(INDEX('Hoja de Trabajo para listado'!$AB$155:$BA$1048576,MATCH($A975,'Hoja de Trabajo para listado'!$AB$155:$AB$1048576,0),MATCH((CUADRO!N$4&amp;$E975),'Hoja de Trabajo para listado'!$AB$151:$BA$151,0)),0)+IFERROR(INDEX('Hoja de Trabajo para listado'!$BC$155:$CB$1048576,MATCH($A975,'Hoja de Trabajo para listado'!$BC$155:$BC$1048576,0),MATCH((CUADRO!N$4&amp;$E975),'Hoja de Trabajo para listado'!$BC$151:$CB$151,0)),0)+IFERROR(INDEX('Hoja de Trabajo para listado'!$DE$153:$DG$274,MATCH($A975,'Hoja de Trabajo para listado'!$DE$153:$DE$1048576,0),MATCH((CUADRO!N$4&amp;$E975),'Hoja de Trabajo para listado'!$DE$151:$DG$151,0)),0)+IFERROR(INDEX('Hoja de Trabajo para listado'!$CD$155:$DC$1048576,MATCH($A975,'Hoja de Trabajo para listado'!$CD$155:$CD$1048576,0),MATCH((CUADRO!N$4&amp;$E975),'Hoja de Trabajo para listado'!$CD$151:$DC$151,0)),0)</f>
        <v>0</v>
      </c>
      <c r="O975" s="268">
        <f ca="1">+IFERROR(INDEX('Hoja de Trabajo para listado'!$A$155:$Z$1048576,MATCH($A975,'Hoja de Trabajo para listado'!$A$155:$A$1048576,0),MATCH((CUADRO!O$4&amp;$E975),'Hoja de Trabajo para listado'!$A$151:$Z$151,0)),0)+IFERROR(INDEX('Hoja de Trabajo para listado'!$AB$155:$BA$1048576,MATCH($A975,'Hoja de Trabajo para listado'!$AB$155:$AB$1048576,0),MATCH((CUADRO!O$4&amp;$E975),'Hoja de Trabajo para listado'!$AB$151:$BA$151,0)),0)+IFERROR(INDEX('Hoja de Trabajo para listado'!$BC$155:$CB$1048576,MATCH($A975,'Hoja de Trabajo para listado'!$BC$155:$BC$1048576,0),MATCH((CUADRO!O$4&amp;$E975),'Hoja de Trabajo para listado'!$BC$151:$CB$151,0)),0)+IFERROR(INDEX('Hoja de Trabajo para listado'!$DE$153:$DG$274,MATCH($A975,'Hoja de Trabajo para listado'!$DE$153:$DE$1048576,0),MATCH((CUADRO!O$4&amp;$E975),'Hoja de Trabajo para listado'!$DE$151:$DG$151,0)),0)+IFERROR(INDEX('Hoja de Trabajo para listado'!$CD$155:$DC$1048576,MATCH($A975,'Hoja de Trabajo para listado'!$CD$155:$CD$1048576,0),MATCH((CUADRO!O$4&amp;$E975),'Hoja de Trabajo para listado'!$CD$151:$DC$151,0)),0)</f>
        <v>0</v>
      </c>
      <c r="P975" s="268">
        <f ca="1">+IFERROR(INDEX('Hoja de Trabajo para listado'!$A$155:$Z$1048576,MATCH($A975,'Hoja de Trabajo para listado'!$A$155:$A$1048576,0),MATCH((CUADRO!P$4&amp;$E975),'Hoja de Trabajo para listado'!$A$151:$Z$151,0)),0)+IFERROR(INDEX('Hoja de Trabajo para listado'!$AB$155:$BA$1048576,MATCH($A975,'Hoja de Trabajo para listado'!$AB$155:$AB$1048576,0),MATCH((CUADRO!P$4&amp;$E975),'Hoja de Trabajo para listado'!$AB$151:$BA$151,0)),0)+IFERROR(INDEX('Hoja de Trabajo para listado'!$BC$155:$CB$1048576,MATCH($A975,'Hoja de Trabajo para listado'!$BC$155:$BC$1048576,0),MATCH((CUADRO!P$4&amp;$E975),'Hoja de Trabajo para listado'!$BC$151:$CB$151,0)),0)+IFERROR(INDEX('Hoja de Trabajo para listado'!$DE$153:$DG$274,MATCH($A975,'Hoja de Trabajo para listado'!$DE$153:$DE$1048576,0),MATCH((CUADRO!P$4&amp;$E975),'Hoja de Trabajo para listado'!$DE$151:$DG$151,0)),0)+IFERROR(INDEX('Hoja de Trabajo para listado'!$CD$155:$DC$1048576,MATCH($A975,'Hoja de Trabajo para listado'!$CD$155:$CD$1048576,0),MATCH((CUADRO!P$4&amp;$E975),'Hoja de Trabajo para listado'!$CD$151:$DC$151,0)),0)</f>
        <v>0</v>
      </c>
      <c r="Q975" s="268">
        <f ca="1">+IFERROR(INDEX('Hoja de Trabajo para listado'!$A$155:$Z$1048576,MATCH($A975,'Hoja de Trabajo para listado'!$A$155:$A$1048576,0),MATCH((CUADRO!Q$4&amp;$E975),'Hoja de Trabajo para listado'!$A$151:$Z$151,0)),0)+IFERROR(INDEX('Hoja de Trabajo para listado'!$AB$155:$BA$1048576,MATCH($A975,'Hoja de Trabajo para listado'!$AB$155:$AB$1048576,0),MATCH((CUADRO!Q$4&amp;$E975),'Hoja de Trabajo para listado'!$AB$151:$BA$151,0)),0)+IFERROR(INDEX('Hoja de Trabajo para listado'!$BC$155:$CB$1048576,MATCH($A975,'Hoja de Trabajo para listado'!$BC$155:$BC$1048576,0),MATCH((CUADRO!Q$4&amp;$E975),'Hoja de Trabajo para listado'!$BC$151:$CB$151,0)),0)+IFERROR(INDEX('Hoja de Trabajo para listado'!$DE$153:$DG$274,MATCH($A975,'Hoja de Trabajo para listado'!$DE$153:$DE$1048576,0),MATCH((CUADRO!Q$4&amp;$E975),'Hoja de Trabajo para listado'!$DE$151:$DG$151,0)),0)+IFERROR(INDEX('Hoja de Trabajo para listado'!$CD$155:$DC$1048576,MATCH($A975,'Hoja de Trabajo para listado'!$CD$155:$CD$1048576,0),MATCH((CUADRO!Q$4&amp;$E975),'Hoja de Trabajo para listado'!$CD$151:$DC$151,0)),0)</f>
        <v>0</v>
      </c>
      <c r="R975" s="243">
        <f t="shared" ca="1" si="37"/>
        <v>0</v>
      </c>
      <c r="S975" s="249"/>
      <c r="T975" s="243">
        <f ca="1">+T976</f>
        <v>0</v>
      </c>
      <c r="U975" s="242">
        <f t="shared" si="38"/>
        <v>1</v>
      </c>
      <c r="V975" s="333" t="str">
        <f>+VLOOKUP(A975,bd_lista!$A$3:$E$592,5,FALSE)</f>
        <v>Gobiernos Autonomos Municipales</v>
      </c>
      <c r="W975" s="387" t="str">
        <f>+V975</f>
        <v>Gobiernos Autonomos Municipales</v>
      </c>
      <c r="X975" s="242">
        <f>+VLOOKUP(A975,[4]Sheet1!$A$13:$D$744,4,FALSE)</f>
        <v>0</v>
      </c>
      <c r="Y975" s="242" t="e">
        <f>+VLOOKUP(X975,bd_lista!$A$3:$C$592,3,FALSE)</f>
        <v>#N/A</v>
      </c>
      <c r="Z975" s="294">
        <f>+X975</f>
        <v>0</v>
      </c>
      <c r="AA975" s="295" t="e">
        <f>+Y975</f>
        <v>#N/A</v>
      </c>
    </row>
    <row r="976" spans="1:27" customFormat="1" ht="15" hidden="1" customHeight="1">
      <c r="A976" s="32">
        <v>1720</v>
      </c>
      <c r="B976" s="393"/>
      <c r="C976" s="247" t="str">
        <f>+VLOOKUP(A976,bd_lista!$A$3:$C$592,3,FALSE)</f>
        <v>Gobierno Autónomo Municipal de Cabezas</v>
      </c>
      <c r="D976" s="390"/>
      <c r="E976" s="244" t="s">
        <v>1305</v>
      </c>
      <c r="F976" s="245">
        <f ca="1">+IFERROR(INDEX('Hoja de Trabajo para listado'!$A$155:$Z$1048576,MATCH($A976,'Hoja de Trabajo para listado'!$A$155:$A$1048576,0),MATCH((CUADRO!F$4&amp;$E976),'Hoja de Trabajo para listado'!$A$151:$Z$151,0)),0)+IFERROR(INDEX('Hoja de Trabajo para listado'!$AB$155:$BA$1048576,MATCH($A976,'Hoja de Trabajo para listado'!$AB$155:$AB$1048576,0),MATCH((CUADRO!F$4&amp;$E976),'Hoja de Trabajo para listado'!$AB$151:$BA$151,0)),0)+IFERROR(INDEX('Hoja de Trabajo para listado'!$BC$155:$CB$1048576,MATCH($A976,'Hoja de Trabajo para listado'!$BC$155:$BC$1048576,0),MATCH((CUADRO!F$4&amp;$E976),'Hoja de Trabajo para listado'!$BC$151:$CB$151,0)),0)+IFERROR(INDEX('Hoja de Trabajo para listado'!$DE$153:$DG$274,MATCH($A976,'Hoja de Trabajo para listado'!$DE$153:$DE$1048576,0),MATCH((CUADRO!F$4&amp;$E976),'Hoja de Trabajo para listado'!$DE$151:$DG$151,0)),0)+IFERROR(INDEX('Hoja de Trabajo para listado'!$CD$155:$DC$1048576,MATCH($A976,'Hoja de Trabajo para listado'!$CD$155:$CD$1048576,0),MATCH((CUADRO!F$4&amp;$E976),'Hoja de Trabajo para listado'!$CD$151:$DC$151,0)),0)</f>
        <v>0</v>
      </c>
      <c r="G976" s="245">
        <f ca="1">+IFERROR(INDEX('Hoja de Trabajo para listado'!$A$155:$Z$1048576,MATCH($A976,'Hoja de Trabajo para listado'!$A$155:$A$1048576,0),MATCH((CUADRO!G$4&amp;$E976),'Hoja de Trabajo para listado'!$A$151:$Z$151,0)),0)+IFERROR(INDEX('Hoja de Trabajo para listado'!$AB$155:$BA$1048576,MATCH($A976,'Hoja de Trabajo para listado'!$AB$155:$AB$1048576,0),MATCH((CUADRO!G$4&amp;$E976),'Hoja de Trabajo para listado'!$AB$151:$BA$151,0)),0)+IFERROR(INDEX('Hoja de Trabajo para listado'!$BC$155:$CB$1048576,MATCH($A976,'Hoja de Trabajo para listado'!$BC$155:$BC$1048576,0),MATCH((CUADRO!G$4&amp;$E976),'Hoja de Trabajo para listado'!$BC$151:$CB$151,0)),0)+IFERROR(INDEX('Hoja de Trabajo para listado'!$DE$153:$DG$274,MATCH($A976,'Hoja de Trabajo para listado'!$DE$153:$DE$1048576,0),MATCH((CUADRO!G$4&amp;$E976),'Hoja de Trabajo para listado'!$DE$151:$DG$151,0)),0)+IFERROR(INDEX('Hoja de Trabajo para listado'!$CD$155:$DC$1048576,MATCH($A976,'Hoja de Trabajo para listado'!$CD$155:$CD$1048576,0),MATCH((CUADRO!G$4&amp;$E976),'Hoja de Trabajo para listado'!$CD$151:$DC$151,0)),0)</f>
        <v>0</v>
      </c>
      <c r="H976" s="245">
        <f ca="1">+IFERROR(INDEX('Hoja de Trabajo para listado'!$A$155:$Z$1048576,MATCH($A976,'Hoja de Trabajo para listado'!$A$155:$A$1048576,0),MATCH((CUADRO!H$4&amp;$E976),'Hoja de Trabajo para listado'!$A$151:$Z$151,0)),0)+IFERROR(INDEX('Hoja de Trabajo para listado'!$AB$155:$BA$1048576,MATCH($A976,'Hoja de Trabajo para listado'!$AB$155:$AB$1048576,0),MATCH((CUADRO!H$4&amp;$E976),'Hoja de Trabajo para listado'!$AB$151:$BA$151,0)),0)+IFERROR(INDEX('Hoja de Trabajo para listado'!$BC$155:$CB$1048576,MATCH($A976,'Hoja de Trabajo para listado'!$BC$155:$BC$1048576,0),MATCH((CUADRO!H$4&amp;$E976),'Hoja de Trabajo para listado'!$BC$151:$CB$151,0)),0)+IFERROR(INDEX('Hoja de Trabajo para listado'!$DE$153:$DG$274,MATCH($A976,'Hoja de Trabajo para listado'!$DE$153:$DE$1048576,0),MATCH((CUADRO!H$4&amp;$E976),'Hoja de Trabajo para listado'!$DE$151:$DG$151,0)),0)+IFERROR(INDEX('Hoja de Trabajo para listado'!$CD$155:$DC$1048576,MATCH($A976,'Hoja de Trabajo para listado'!$CD$155:$CD$1048576,0),MATCH((CUADRO!H$4&amp;$E976),'Hoja de Trabajo para listado'!$CD$151:$DC$151,0)),0)</f>
        <v>0</v>
      </c>
      <c r="I976" s="245">
        <f ca="1">+IFERROR(INDEX('Hoja de Trabajo para listado'!$A$155:$Z$1048576,MATCH($A976,'Hoja de Trabajo para listado'!$A$155:$A$1048576,0),MATCH((CUADRO!I$4&amp;$E976),'Hoja de Trabajo para listado'!$A$151:$Z$151,0)),0)+IFERROR(INDEX('Hoja de Trabajo para listado'!$AB$155:$BA$1048576,MATCH($A976,'Hoja de Trabajo para listado'!$AB$155:$AB$1048576,0),MATCH((CUADRO!I$4&amp;$E976),'Hoja de Trabajo para listado'!$AB$151:$BA$151,0)),0)+IFERROR(INDEX('Hoja de Trabajo para listado'!$BC$155:$CB$1048576,MATCH($A976,'Hoja de Trabajo para listado'!$BC$155:$BC$1048576,0),MATCH((CUADRO!I$4&amp;$E976),'Hoja de Trabajo para listado'!$BC$151:$CB$151,0)),0)+IFERROR(INDEX('Hoja de Trabajo para listado'!$DE$153:$DG$274,MATCH($A976,'Hoja de Trabajo para listado'!$DE$153:$DE$1048576,0),MATCH((CUADRO!I$4&amp;$E976),'Hoja de Trabajo para listado'!$DE$151:$DG$151,0)),0)+IFERROR(INDEX('Hoja de Trabajo para listado'!$CD$155:$DC$1048576,MATCH($A976,'Hoja de Trabajo para listado'!$CD$155:$CD$1048576,0),MATCH((CUADRO!I$4&amp;$E976),'Hoja de Trabajo para listado'!$CD$151:$DC$151,0)),0)</f>
        <v>0</v>
      </c>
      <c r="J976" s="245">
        <f ca="1">+IFERROR(INDEX('Hoja de Trabajo para listado'!$A$155:$Z$1048576,MATCH($A976,'Hoja de Trabajo para listado'!$A$155:$A$1048576,0),MATCH((CUADRO!J$4&amp;$E976),'Hoja de Trabajo para listado'!$A$151:$Z$151,0)),0)+IFERROR(INDEX('Hoja de Trabajo para listado'!$AB$155:$BA$1048576,MATCH($A976,'Hoja de Trabajo para listado'!$AB$155:$AB$1048576,0),MATCH((CUADRO!J$4&amp;$E976),'Hoja de Trabajo para listado'!$AB$151:$BA$151,0)),0)+IFERROR(INDEX('Hoja de Trabajo para listado'!$BC$155:$CB$1048576,MATCH($A976,'Hoja de Trabajo para listado'!$BC$155:$BC$1048576,0),MATCH((CUADRO!J$4&amp;$E976),'Hoja de Trabajo para listado'!$BC$151:$CB$151,0)),0)+IFERROR(INDEX('Hoja de Trabajo para listado'!$DE$153:$DG$274,MATCH($A976,'Hoja de Trabajo para listado'!$DE$153:$DE$1048576,0),MATCH((CUADRO!J$4&amp;$E976),'Hoja de Trabajo para listado'!$DE$151:$DG$151,0)),0)+IFERROR(INDEX('Hoja de Trabajo para listado'!$CD$155:$DC$1048576,MATCH($A976,'Hoja de Trabajo para listado'!$CD$155:$CD$1048576,0),MATCH((CUADRO!J$4&amp;$E976),'Hoja de Trabajo para listado'!$CD$151:$DC$151,0)),0)</f>
        <v>0</v>
      </c>
      <c r="K976" s="245">
        <f ca="1">+IFERROR(INDEX('Hoja de Trabajo para listado'!$A$155:$Z$1048576,MATCH($A976,'Hoja de Trabajo para listado'!$A$155:$A$1048576,0),MATCH((CUADRO!K$4&amp;$E976),'Hoja de Trabajo para listado'!$A$151:$Z$151,0)),0)+IFERROR(INDEX('Hoja de Trabajo para listado'!$AB$155:$BA$1048576,MATCH($A976,'Hoja de Trabajo para listado'!$AB$155:$AB$1048576,0),MATCH((CUADRO!K$4&amp;$E976),'Hoja de Trabajo para listado'!$AB$151:$BA$151,0)),0)+IFERROR(INDEX('Hoja de Trabajo para listado'!$BC$155:$CB$1048576,MATCH($A976,'Hoja de Trabajo para listado'!$BC$155:$BC$1048576,0),MATCH((CUADRO!K$4&amp;$E976),'Hoja de Trabajo para listado'!$BC$151:$CB$151,0)),0)+IFERROR(INDEX('Hoja de Trabajo para listado'!$DE$153:$DG$274,MATCH($A976,'Hoja de Trabajo para listado'!$DE$153:$DE$1048576,0),MATCH((CUADRO!K$4&amp;$E976),'Hoja de Trabajo para listado'!$DE$151:$DG$151,0)),0)+IFERROR(INDEX('Hoja de Trabajo para listado'!$CD$155:$DC$1048576,MATCH($A976,'Hoja de Trabajo para listado'!$CD$155:$CD$1048576,0),MATCH((CUADRO!K$4&amp;$E976),'Hoja de Trabajo para listado'!$CD$151:$DC$151,0)),0)</f>
        <v>0</v>
      </c>
      <c r="L976" s="245">
        <f ca="1">+IFERROR(INDEX('Hoja de Trabajo para listado'!$A$155:$Z$1048576,MATCH($A976,'Hoja de Trabajo para listado'!$A$155:$A$1048576,0),MATCH((CUADRO!L$4&amp;$E976),'Hoja de Trabajo para listado'!$A$151:$Z$151,0)),0)+IFERROR(INDEX('Hoja de Trabajo para listado'!$AB$155:$BA$1048576,MATCH($A976,'Hoja de Trabajo para listado'!$AB$155:$AB$1048576,0),MATCH((CUADRO!L$4&amp;$E976),'Hoja de Trabajo para listado'!$AB$151:$BA$151,0)),0)+IFERROR(INDEX('Hoja de Trabajo para listado'!$BC$155:$CB$1048576,MATCH($A976,'Hoja de Trabajo para listado'!$BC$155:$BC$1048576,0),MATCH((CUADRO!L$4&amp;$E976),'Hoja de Trabajo para listado'!$BC$151:$CB$151,0)),0)+IFERROR(INDEX('Hoja de Trabajo para listado'!$DE$153:$DG$274,MATCH($A976,'Hoja de Trabajo para listado'!$DE$153:$DE$1048576,0),MATCH((CUADRO!L$4&amp;$E976),'Hoja de Trabajo para listado'!$DE$151:$DG$151,0)),0)+IFERROR(INDEX('Hoja de Trabajo para listado'!$CD$155:$DC$1048576,MATCH($A976,'Hoja de Trabajo para listado'!$CD$155:$CD$1048576,0),MATCH((CUADRO!L$4&amp;$E976),'Hoja de Trabajo para listado'!$CD$151:$DC$151,0)),0)</f>
        <v>0</v>
      </c>
      <c r="M976" s="245">
        <f ca="1">+IFERROR(INDEX('Hoja de Trabajo para listado'!$A$155:$Z$1048576,MATCH($A976,'Hoja de Trabajo para listado'!$A$155:$A$1048576,0),MATCH((CUADRO!M$4&amp;$E976),'Hoja de Trabajo para listado'!$A$151:$Z$151,0)),0)+IFERROR(INDEX('Hoja de Trabajo para listado'!$AB$155:$BA$1048576,MATCH($A976,'Hoja de Trabajo para listado'!$AB$155:$AB$1048576,0),MATCH((CUADRO!M$4&amp;$E976),'Hoja de Trabajo para listado'!$AB$151:$BA$151,0)),0)+IFERROR(INDEX('Hoja de Trabajo para listado'!$BC$155:$CB$1048576,MATCH($A976,'Hoja de Trabajo para listado'!$BC$155:$BC$1048576,0),MATCH((CUADRO!M$4&amp;$E976),'Hoja de Trabajo para listado'!$BC$151:$CB$151,0)),0)+IFERROR(INDEX('Hoja de Trabajo para listado'!$DE$153:$DG$274,MATCH($A976,'Hoja de Trabajo para listado'!$DE$153:$DE$1048576,0),MATCH((CUADRO!M$4&amp;$E976),'Hoja de Trabajo para listado'!$DE$151:$DG$151,0)),0)+IFERROR(INDEX('Hoja de Trabajo para listado'!$CD$155:$DC$1048576,MATCH($A976,'Hoja de Trabajo para listado'!$CD$155:$CD$1048576,0),MATCH((CUADRO!M$4&amp;$E976),'Hoja de Trabajo para listado'!$CD$151:$DC$151,0)),0)</f>
        <v>0</v>
      </c>
      <c r="N976" s="245">
        <f ca="1">+IFERROR(INDEX('Hoja de Trabajo para listado'!$A$155:$Z$1048576,MATCH($A976,'Hoja de Trabajo para listado'!$A$155:$A$1048576,0),MATCH((CUADRO!N$4&amp;$E976),'Hoja de Trabajo para listado'!$A$151:$Z$151,0)),0)+IFERROR(INDEX('Hoja de Trabajo para listado'!$AB$155:$BA$1048576,MATCH($A976,'Hoja de Trabajo para listado'!$AB$155:$AB$1048576,0),MATCH((CUADRO!N$4&amp;$E976),'Hoja de Trabajo para listado'!$AB$151:$BA$151,0)),0)+IFERROR(INDEX('Hoja de Trabajo para listado'!$BC$155:$CB$1048576,MATCH($A976,'Hoja de Trabajo para listado'!$BC$155:$BC$1048576,0),MATCH((CUADRO!N$4&amp;$E976),'Hoja de Trabajo para listado'!$BC$151:$CB$151,0)),0)+IFERROR(INDEX('Hoja de Trabajo para listado'!$DE$153:$DG$274,MATCH($A976,'Hoja de Trabajo para listado'!$DE$153:$DE$1048576,0),MATCH((CUADRO!N$4&amp;$E976),'Hoja de Trabajo para listado'!$DE$151:$DG$151,0)),0)+IFERROR(INDEX('Hoja de Trabajo para listado'!$CD$155:$DC$1048576,MATCH($A976,'Hoja de Trabajo para listado'!$CD$155:$CD$1048576,0),MATCH((CUADRO!N$4&amp;$E976),'Hoja de Trabajo para listado'!$CD$151:$DC$151,0)),0)</f>
        <v>0</v>
      </c>
      <c r="O976" s="245">
        <f ca="1">+IFERROR(INDEX('Hoja de Trabajo para listado'!$A$155:$Z$1048576,MATCH($A976,'Hoja de Trabajo para listado'!$A$155:$A$1048576,0),MATCH((CUADRO!O$4&amp;$E976),'Hoja de Trabajo para listado'!$A$151:$Z$151,0)),0)+IFERROR(INDEX('Hoja de Trabajo para listado'!$AB$155:$BA$1048576,MATCH($A976,'Hoja de Trabajo para listado'!$AB$155:$AB$1048576,0),MATCH((CUADRO!O$4&amp;$E976),'Hoja de Trabajo para listado'!$AB$151:$BA$151,0)),0)+IFERROR(INDEX('Hoja de Trabajo para listado'!$BC$155:$CB$1048576,MATCH($A976,'Hoja de Trabajo para listado'!$BC$155:$BC$1048576,0),MATCH((CUADRO!O$4&amp;$E976),'Hoja de Trabajo para listado'!$BC$151:$CB$151,0)),0)+IFERROR(INDEX('Hoja de Trabajo para listado'!$DE$153:$DG$274,MATCH($A976,'Hoja de Trabajo para listado'!$DE$153:$DE$1048576,0),MATCH((CUADRO!O$4&amp;$E976),'Hoja de Trabajo para listado'!$DE$151:$DG$151,0)),0)+IFERROR(INDEX('Hoja de Trabajo para listado'!$CD$155:$DC$1048576,MATCH($A976,'Hoja de Trabajo para listado'!$CD$155:$CD$1048576,0),MATCH((CUADRO!O$4&amp;$E976),'Hoja de Trabajo para listado'!$CD$151:$DC$151,0)),0)</f>
        <v>0</v>
      </c>
      <c r="P976" s="245">
        <f ca="1">+IFERROR(INDEX('Hoja de Trabajo para listado'!$A$155:$Z$1048576,MATCH($A976,'Hoja de Trabajo para listado'!$A$155:$A$1048576,0),MATCH((CUADRO!P$4&amp;$E976),'Hoja de Trabajo para listado'!$A$151:$Z$151,0)),0)+IFERROR(INDEX('Hoja de Trabajo para listado'!$AB$155:$BA$1048576,MATCH($A976,'Hoja de Trabajo para listado'!$AB$155:$AB$1048576,0),MATCH((CUADRO!P$4&amp;$E976),'Hoja de Trabajo para listado'!$AB$151:$BA$151,0)),0)+IFERROR(INDEX('Hoja de Trabajo para listado'!$BC$155:$CB$1048576,MATCH($A976,'Hoja de Trabajo para listado'!$BC$155:$BC$1048576,0),MATCH((CUADRO!P$4&amp;$E976),'Hoja de Trabajo para listado'!$BC$151:$CB$151,0)),0)+IFERROR(INDEX('Hoja de Trabajo para listado'!$DE$153:$DG$274,MATCH($A976,'Hoja de Trabajo para listado'!$DE$153:$DE$1048576,0),MATCH((CUADRO!P$4&amp;$E976),'Hoja de Trabajo para listado'!$DE$151:$DG$151,0)),0)+IFERROR(INDEX('Hoja de Trabajo para listado'!$CD$155:$DC$1048576,MATCH($A976,'Hoja de Trabajo para listado'!$CD$155:$CD$1048576,0),MATCH((CUADRO!P$4&amp;$E976),'Hoja de Trabajo para listado'!$CD$151:$DC$151,0)),0)</f>
        <v>0</v>
      </c>
      <c r="Q976" s="245">
        <f ca="1">+IFERROR(INDEX('Hoja de Trabajo para listado'!$A$155:$Z$1048576,MATCH($A976,'Hoja de Trabajo para listado'!$A$155:$A$1048576,0),MATCH((CUADRO!Q$4&amp;$E976),'Hoja de Trabajo para listado'!$A$151:$Z$151,0)),0)+IFERROR(INDEX('Hoja de Trabajo para listado'!$AB$155:$BA$1048576,MATCH($A976,'Hoja de Trabajo para listado'!$AB$155:$AB$1048576,0),MATCH((CUADRO!Q$4&amp;$E976),'Hoja de Trabajo para listado'!$AB$151:$BA$151,0)),0)+IFERROR(INDEX('Hoja de Trabajo para listado'!$BC$155:$CB$1048576,MATCH($A976,'Hoja de Trabajo para listado'!$BC$155:$BC$1048576,0),MATCH((CUADRO!Q$4&amp;$E976),'Hoja de Trabajo para listado'!$BC$151:$CB$151,0)),0)+IFERROR(INDEX('Hoja de Trabajo para listado'!$DE$153:$DG$274,MATCH($A976,'Hoja de Trabajo para listado'!$DE$153:$DE$1048576,0),MATCH((CUADRO!Q$4&amp;$E976),'Hoja de Trabajo para listado'!$DE$151:$DG$151,0)),0)+IFERROR(INDEX('Hoja de Trabajo para listado'!$CD$155:$DC$1048576,MATCH($A976,'Hoja de Trabajo para listado'!$CD$155:$CD$1048576,0),MATCH((CUADRO!Q$4&amp;$E976),'Hoja de Trabajo para listado'!$CD$151:$DC$151,0)),0)</f>
        <v>0</v>
      </c>
      <c r="R976" s="245">
        <f t="shared" ca="1" si="37"/>
        <v>0</v>
      </c>
      <c r="S976" s="259">
        <f ca="1">+R975+R976</f>
        <v>0</v>
      </c>
      <c r="T976" s="245">
        <f ca="1">+S976</f>
        <v>0</v>
      </c>
      <c r="U976" s="299">
        <f t="shared" si="38"/>
        <v>2</v>
      </c>
      <c r="V976" s="333" t="str">
        <f>+VLOOKUP(A976,bd_lista!$A$3:$E$592,5,FALSE)</f>
        <v>Gobiernos Autonomos Municipales</v>
      </c>
      <c r="W976" s="388"/>
      <c r="X976" s="242">
        <f>+VLOOKUP(A976,[4]Sheet1!$A$13:$D$744,4,FALSE)</f>
        <v>0</v>
      </c>
      <c r="Y976" s="242" t="e">
        <f>+VLOOKUP(X976,bd_lista!$A$3:$C$592,3,FALSE)</f>
        <v>#N/A</v>
      </c>
      <c r="Z976" s="292"/>
      <c r="AA976" s="293"/>
    </row>
    <row r="977" spans="1:27" customFormat="1" ht="15" hidden="1" customHeight="1">
      <c r="A977" s="32">
        <v>1721</v>
      </c>
      <c r="B977" s="392">
        <f>+A977</f>
        <v>1721</v>
      </c>
      <c r="C977" s="247" t="str">
        <f>+VLOOKUP(A977,bd_lista!$A$3:$C$592,3,FALSE)</f>
        <v>Gobierno Autónomo Municipal de Cuevo</v>
      </c>
      <c r="D977" s="389" t="str">
        <f>+C977</f>
        <v>Gobierno Autónomo Municipal de Cuevo</v>
      </c>
      <c r="E977" s="242" t="s">
        <v>1304</v>
      </c>
      <c r="F977" s="243">
        <f ca="1">+IFERROR(INDEX('Hoja de Trabajo para listado'!$A$155:$Z$1048576,MATCH($A977,'Hoja de Trabajo para listado'!$A$155:$A$1048576,0),MATCH((CUADRO!F$4&amp;$E977),'Hoja de Trabajo para listado'!$A$151:$Z$151,0)),0)+IFERROR(INDEX('Hoja de Trabajo para listado'!$AB$155:$BA$1048576,MATCH($A977,'Hoja de Trabajo para listado'!$AB$155:$AB$1048576,0),MATCH((CUADRO!F$4&amp;$E977),'Hoja de Trabajo para listado'!$AB$151:$BA$151,0)),0)+IFERROR(INDEX('Hoja de Trabajo para listado'!$BC$155:$CB$1048576,MATCH($A977,'Hoja de Trabajo para listado'!$BC$155:$BC$1048576,0),MATCH((CUADRO!F$4&amp;$E977),'Hoja de Trabajo para listado'!$BC$151:$CB$151,0)),0)+IFERROR(INDEX('Hoja de Trabajo para listado'!$DE$153:$DG$274,MATCH($A977,'Hoja de Trabajo para listado'!$DE$153:$DE$1048576,0),MATCH((CUADRO!F$4&amp;$E977),'Hoja de Trabajo para listado'!$DE$151:$DG$151,0)),0)+IFERROR(INDEX('Hoja de Trabajo para listado'!$CD$155:$DC$1048576,MATCH($A977,'Hoja de Trabajo para listado'!$CD$155:$CD$1048576,0),MATCH((CUADRO!F$4&amp;$E977),'Hoja de Trabajo para listado'!$CD$151:$DC$151,0)),0)</f>
        <v>0</v>
      </c>
      <c r="G977" s="243">
        <f ca="1">+IFERROR(INDEX('Hoja de Trabajo para listado'!$A$155:$Z$1048576,MATCH($A977,'Hoja de Trabajo para listado'!$A$155:$A$1048576,0),MATCH((CUADRO!G$4&amp;$E977),'Hoja de Trabajo para listado'!$A$151:$Z$151,0)),0)+IFERROR(INDEX('Hoja de Trabajo para listado'!$AB$155:$BA$1048576,MATCH($A977,'Hoja de Trabajo para listado'!$AB$155:$AB$1048576,0),MATCH((CUADRO!G$4&amp;$E977),'Hoja de Trabajo para listado'!$AB$151:$BA$151,0)),0)+IFERROR(INDEX('Hoja de Trabajo para listado'!$BC$155:$CB$1048576,MATCH($A977,'Hoja de Trabajo para listado'!$BC$155:$BC$1048576,0),MATCH((CUADRO!G$4&amp;$E977),'Hoja de Trabajo para listado'!$BC$151:$CB$151,0)),0)+IFERROR(INDEX('Hoja de Trabajo para listado'!$DE$153:$DG$274,MATCH($A977,'Hoja de Trabajo para listado'!$DE$153:$DE$1048576,0),MATCH((CUADRO!G$4&amp;$E977),'Hoja de Trabajo para listado'!$DE$151:$DG$151,0)),0)+IFERROR(INDEX('Hoja de Trabajo para listado'!$CD$155:$DC$1048576,MATCH($A977,'Hoja de Trabajo para listado'!$CD$155:$CD$1048576,0),MATCH((CUADRO!G$4&amp;$E977),'Hoja de Trabajo para listado'!$CD$151:$DC$151,0)),0)</f>
        <v>0</v>
      </c>
      <c r="H977" s="243">
        <f ca="1">+IFERROR(INDEX('Hoja de Trabajo para listado'!$A$155:$Z$1048576,MATCH($A977,'Hoja de Trabajo para listado'!$A$155:$A$1048576,0),MATCH((CUADRO!H$4&amp;$E977),'Hoja de Trabajo para listado'!$A$151:$Z$151,0)),0)+IFERROR(INDEX('Hoja de Trabajo para listado'!$AB$155:$BA$1048576,MATCH($A977,'Hoja de Trabajo para listado'!$AB$155:$AB$1048576,0),MATCH((CUADRO!H$4&amp;$E977),'Hoja de Trabajo para listado'!$AB$151:$BA$151,0)),0)+IFERROR(INDEX('Hoja de Trabajo para listado'!$BC$155:$CB$1048576,MATCH($A977,'Hoja de Trabajo para listado'!$BC$155:$BC$1048576,0),MATCH((CUADRO!H$4&amp;$E977),'Hoja de Trabajo para listado'!$BC$151:$CB$151,0)),0)+IFERROR(INDEX('Hoja de Trabajo para listado'!$DE$153:$DG$274,MATCH($A977,'Hoja de Trabajo para listado'!$DE$153:$DE$1048576,0),MATCH((CUADRO!H$4&amp;$E977),'Hoja de Trabajo para listado'!$DE$151:$DG$151,0)),0)+IFERROR(INDEX('Hoja de Trabajo para listado'!$CD$155:$DC$1048576,MATCH($A977,'Hoja de Trabajo para listado'!$CD$155:$CD$1048576,0),MATCH((CUADRO!H$4&amp;$E977),'Hoja de Trabajo para listado'!$CD$151:$DC$151,0)),0)</f>
        <v>0</v>
      </c>
      <c r="I977" s="243">
        <f ca="1">+IFERROR(INDEX('Hoja de Trabajo para listado'!$A$155:$Z$1048576,MATCH($A977,'Hoja de Trabajo para listado'!$A$155:$A$1048576,0),MATCH((CUADRO!I$4&amp;$E977),'Hoja de Trabajo para listado'!$A$151:$Z$151,0)),0)+IFERROR(INDEX('Hoja de Trabajo para listado'!$AB$155:$BA$1048576,MATCH($A977,'Hoja de Trabajo para listado'!$AB$155:$AB$1048576,0),MATCH((CUADRO!I$4&amp;$E977),'Hoja de Trabajo para listado'!$AB$151:$BA$151,0)),0)+IFERROR(INDEX('Hoja de Trabajo para listado'!$BC$155:$CB$1048576,MATCH($A977,'Hoja de Trabajo para listado'!$BC$155:$BC$1048576,0),MATCH((CUADRO!I$4&amp;$E977),'Hoja de Trabajo para listado'!$BC$151:$CB$151,0)),0)+IFERROR(INDEX('Hoja de Trabajo para listado'!$DE$153:$DG$274,MATCH($A977,'Hoja de Trabajo para listado'!$DE$153:$DE$1048576,0),MATCH((CUADRO!I$4&amp;$E977),'Hoja de Trabajo para listado'!$DE$151:$DG$151,0)),0)+IFERROR(INDEX('Hoja de Trabajo para listado'!$CD$155:$DC$1048576,MATCH($A977,'Hoja de Trabajo para listado'!$CD$155:$CD$1048576,0),MATCH((CUADRO!I$4&amp;$E977),'Hoja de Trabajo para listado'!$CD$151:$DC$151,0)),0)</f>
        <v>0</v>
      </c>
      <c r="J977" s="243">
        <f ca="1">+IFERROR(INDEX('Hoja de Trabajo para listado'!$A$155:$Z$1048576,MATCH($A977,'Hoja de Trabajo para listado'!$A$155:$A$1048576,0),MATCH((CUADRO!J$4&amp;$E977),'Hoja de Trabajo para listado'!$A$151:$Z$151,0)),0)+IFERROR(INDEX('Hoja de Trabajo para listado'!$AB$155:$BA$1048576,MATCH($A977,'Hoja de Trabajo para listado'!$AB$155:$AB$1048576,0),MATCH((CUADRO!J$4&amp;$E977),'Hoja de Trabajo para listado'!$AB$151:$BA$151,0)),0)+IFERROR(INDEX('Hoja de Trabajo para listado'!$BC$155:$CB$1048576,MATCH($A977,'Hoja de Trabajo para listado'!$BC$155:$BC$1048576,0),MATCH((CUADRO!J$4&amp;$E977),'Hoja de Trabajo para listado'!$BC$151:$CB$151,0)),0)+IFERROR(INDEX('Hoja de Trabajo para listado'!$DE$153:$DG$274,MATCH($A977,'Hoja de Trabajo para listado'!$DE$153:$DE$1048576,0),MATCH((CUADRO!J$4&amp;$E977),'Hoja de Trabajo para listado'!$DE$151:$DG$151,0)),0)+IFERROR(INDEX('Hoja de Trabajo para listado'!$CD$155:$DC$1048576,MATCH($A977,'Hoja de Trabajo para listado'!$CD$155:$CD$1048576,0),MATCH((CUADRO!J$4&amp;$E977),'Hoja de Trabajo para listado'!$CD$151:$DC$151,0)),0)</f>
        <v>0</v>
      </c>
      <c r="K977" s="243">
        <f ca="1">+IFERROR(INDEX('Hoja de Trabajo para listado'!$A$155:$Z$1048576,MATCH($A977,'Hoja de Trabajo para listado'!$A$155:$A$1048576,0),MATCH((CUADRO!K$4&amp;$E977),'Hoja de Trabajo para listado'!$A$151:$Z$151,0)),0)+IFERROR(INDEX('Hoja de Trabajo para listado'!$AB$155:$BA$1048576,MATCH($A977,'Hoja de Trabajo para listado'!$AB$155:$AB$1048576,0),MATCH((CUADRO!K$4&amp;$E977),'Hoja de Trabajo para listado'!$AB$151:$BA$151,0)),0)+IFERROR(INDEX('Hoja de Trabajo para listado'!$BC$155:$CB$1048576,MATCH($A977,'Hoja de Trabajo para listado'!$BC$155:$BC$1048576,0),MATCH((CUADRO!K$4&amp;$E977),'Hoja de Trabajo para listado'!$BC$151:$CB$151,0)),0)+IFERROR(INDEX('Hoja de Trabajo para listado'!$DE$153:$DG$274,MATCH($A977,'Hoja de Trabajo para listado'!$DE$153:$DE$1048576,0),MATCH((CUADRO!K$4&amp;$E977),'Hoja de Trabajo para listado'!$DE$151:$DG$151,0)),0)+IFERROR(INDEX('Hoja de Trabajo para listado'!$CD$155:$DC$1048576,MATCH($A977,'Hoja de Trabajo para listado'!$CD$155:$CD$1048576,0),MATCH((CUADRO!K$4&amp;$E977),'Hoja de Trabajo para listado'!$CD$151:$DC$151,0)),0)</f>
        <v>0</v>
      </c>
      <c r="L977" s="243">
        <f ca="1">+IFERROR(INDEX('Hoja de Trabajo para listado'!$A$155:$Z$1048576,MATCH($A977,'Hoja de Trabajo para listado'!$A$155:$A$1048576,0),MATCH((CUADRO!L$4&amp;$E977),'Hoja de Trabajo para listado'!$A$151:$Z$151,0)),0)+IFERROR(INDEX('Hoja de Trabajo para listado'!$AB$155:$BA$1048576,MATCH($A977,'Hoja de Trabajo para listado'!$AB$155:$AB$1048576,0),MATCH((CUADRO!L$4&amp;$E977),'Hoja de Trabajo para listado'!$AB$151:$BA$151,0)),0)+IFERROR(INDEX('Hoja de Trabajo para listado'!$BC$155:$CB$1048576,MATCH($A977,'Hoja de Trabajo para listado'!$BC$155:$BC$1048576,0),MATCH((CUADRO!L$4&amp;$E977),'Hoja de Trabajo para listado'!$BC$151:$CB$151,0)),0)+IFERROR(INDEX('Hoja de Trabajo para listado'!$DE$153:$DG$274,MATCH($A977,'Hoja de Trabajo para listado'!$DE$153:$DE$1048576,0),MATCH((CUADRO!L$4&amp;$E977),'Hoja de Trabajo para listado'!$DE$151:$DG$151,0)),0)+IFERROR(INDEX('Hoja de Trabajo para listado'!$CD$155:$DC$1048576,MATCH($A977,'Hoja de Trabajo para listado'!$CD$155:$CD$1048576,0),MATCH((CUADRO!L$4&amp;$E977),'Hoja de Trabajo para listado'!$CD$151:$DC$151,0)),0)</f>
        <v>0</v>
      </c>
      <c r="M977" s="243">
        <f ca="1">+IFERROR(INDEX('Hoja de Trabajo para listado'!$A$155:$Z$1048576,MATCH($A977,'Hoja de Trabajo para listado'!$A$155:$A$1048576,0),MATCH((CUADRO!M$4&amp;$E977),'Hoja de Trabajo para listado'!$A$151:$Z$151,0)),0)+IFERROR(INDEX('Hoja de Trabajo para listado'!$AB$155:$BA$1048576,MATCH($A977,'Hoja de Trabajo para listado'!$AB$155:$AB$1048576,0),MATCH((CUADRO!M$4&amp;$E977),'Hoja de Trabajo para listado'!$AB$151:$BA$151,0)),0)+IFERROR(INDEX('Hoja de Trabajo para listado'!$BC$155:$CB$1048576,MATCH($A977,'Hoja de Trabajo para listado'!$BC$155:$BC$1048576,0),MATCH((CUADRO!M$4&amp;$E977),'Hoja de Trabajo para listado'!$BC$151:$CB$151,0)),0)+IFERROR(INDEX('Hoja de Trabajo para listado'!$DE$153:$DG$274,MATCH($A977,'Hoja de Trabajo para listado'!$DE$153:$DE$1048576,0),MATCH((CUADRO!M$4&amp;$E977),'Hoja de Trabajo para listado'!$DE$151:$DG$151,0)),0)+IFERROR(INDEX('Hoja de Trabajo para listado'!$CD$155:$DC$1048576,MATCH($A977,'Hoja de Trabajo para listado'!$CD$155:$CD$1048576,0),MATCH((CUADRO!M$4&amp;$E977),'Hoja de Trabajo para listado'!$CD$151:$DC$151,0)),0)</f>
        <v>0</v>
      </c>
      <c r="N977" s="243">
        <f ca="1">+IFERROR(INDEX('Hoja de Trabajo para listado'!$A$155:$Z$1048576,MATCH($A977,'Hoja de Trabajo para listado'!$A$155:$A$1048576,0),MATCH((CUADRO!N$4&amp;$E977),'Hoja de Trabajo para listado'!$A$151:$Z$151,0)),0)+IFERROR(INDEX('Hoja de Trabajo para listado'!$AB$155:$BA$1048576,MATCH($A977,'Hoja de Trabajo para listado'!$AB$155:$AB$1048576,0),MATCH((CUADRO!N$4&amp;$E977),'Hoja de Trabajo para listado'!$AB$151:$BA$151,0)),0)+IFERROR(INDEX('Hoja de Trabajo para listado'!$BC$155:$CB$1048576,MATCH($A977,'Hoja de Trabajo para listado'!$BC$155:$BC$1048576,0),MATCH((CUADRO!N$4&amp;$E977),'Hoja de Trabajo para listado'!$BC$151:$CB$151,0)),0)+IFERROR(INDEX('Hoja de Trabajo para listado'!$DE$153:$DG$274,MATCH($A977,'Hoja de Trabajo para listado'!$DE$153:$DE$1048576,0),MATCH((CUADRO!N$4&amp;$E977),'Hoja de Trabajo para listado'!$DE$151:$DG$151,0)),0)+IFERROR(INDEX('Hoja de Trabajo para listado'!$CD$155:$DC$1048576,MATCH($A977,'Hoja de Trabajo para listado'!$CD$155:$CD$1048576,0),MATCH((CUADRO!N$4&amp;$E977),'Hoja de Trabajo para listado'!$CD$151:$DC$151,0)),0)</f>
        <v>0</v>
      </c>
      <c r="O977" s="243">
        <f ca="1">+IFERROR(INDEX('Hoja de Trabajo para listado'!$A$155:$Z$1048576,MATCH($A977,'Hoja de Trabajo para listado'!$A$155:$A$1048576,0),MATCH((CUADRO!O$4&amp;$E977),'Hoja de Trabajo para listado'!$A$151:$Z$151,0)),0)+IFERROR(INDEX('Hoja de Trabajo para listado'!$AB$155:$BA$1048576,MATCH($A977,'Hoja de Trabajo para listado'!$AB$155:$AB$1048576,0),MATCH((CUADRO!O$4&amp;$E977),'Hoja de Trabajo para listado'!$AB$151:$BA$151,0)),0)+IFERROR(INDEX('Hoja de Trabajo para listado'!$BC$155:$CB$1048576,MATCH($A977,'Hoja de Trabajo para listado'!$BC$155:$BC$1048576,0),MATCH((CUADRO!O$4&amp;$E977),'Hoja de Trabajo para listado'!$BC$151:$CB$151,0)),0)+IFERROR(INDEX('Hoja de Trabajo para listado'!$DE$153:$DG$274,MATCH($A977,'Hoja de Trabajo para listado'!$DE$153:$DE$1048576,0),MATCH((CUADRO!O$4&amp;$E977),'Hoja de Trabajo para listado'!$DE$151:$DG$151,0)),0)+IFERROR(INDEX('Hoja de Trabajo para listado'!$CD$155:$DC$1048576,MATCH($A977,'Hoja de Trabajo para listado'!$CD$155:$CD$1048576,0),MATCH((CUADRO!O$4&amp;$E977),'Hoja de Trabajo para listado'!$CD$151:$DC$151,0)),0)</f>
        <v>0</v>
      </c>
      <c r="P977" s="243">
        <f ca="1">+IFERROR(INDEX('Hoja de Trabajo para listado'!$A$155:$Z$1048576,MATCH($A977,'Hoja de Trabajo para listado'!$A$155:$A$1048576,0),MATCH((CUADRO!P$4&amp;$E977),'Hoja de Trabajo para listado'!$A$151:$Z$151,0)),0)+IFERROR(INDEX('Hoja de Trabajo para listado'!$AB$155:$BA$1048576,MATCH($A977,'Hoja de Trabajo para listado'!$AB$155:$AB$1048576,0),MATCH((CUADRO!P$4&amp;$E977),'Hoja de Trabajo para listado'!$AB$151:$BA$151,0)),0)+IFERROR(INDEX('Hoja de Trabajo para listado'!$BC$155:$CB$1048576,MATCH($A977,'Hoja de Trabajo para listado'!$BC$155:$BC$1048576,0),MATCH((CUADRO!P$4&amp;$E977),'Hoja de Trabajo para listado'!$BC$151:$CB$151,0)),0)+IFERROR(INDEX('Hoja de Trabajo para listado'!$DE$153:$DG$274,MATCH($A977,'Hoja de Trabajo para listado'!$DE$153:$DE$1048576,0),MATCH((CUADRO!P$4&amp;$E977),'Hoja de Trabajo para listado'!$DE$151:$DG$151,0)),0)+IFERROR(INDEX('Hoja de Trabajo para listado'!$CD$155:$DC$1048576,MATCH($A977,'Hoja de Trabajo para listado'!$CD$155:$CD$1048576,0),MATCH((CUADRO!P$4&amp;$E977),'Hoja de Trabajo para listado'!$CD$151:$DC$151,0)),0)</f>
        <v>0</v>
      </c>
      <c r="Q977" s="243">
        <f ca="1">+IFERROR(INDEX('Hoja de Trabajo para listado'!$A$155:$Z$1048576,MATCH($A977,'Hoja de Trabajo para listado'!$A$155:$A$1048576,0),MATCH((CUADRO!Q$4&amp;$E977),'Hoja de Trabajo para listado'!$A$151:$Z$151,0)),0)+IFERROR(INDEX('Hoja de Trabajo para listado'!$AB$155:$BA$1048576,MATCH($A977,'Hoja de Trabajo para listado'!$AB$155:$AB$1048576,0),MATCH((CUADRO!Q$4&amp;$E977),'Hoja de Trabajo para listado'!$AB$151:$BA$151,0)),0)+IFERROR(INDEX('Hoja de Trabajo para listado'!$BC$155:$CB$1048576,MATCH($A977,'Hoja de Trabajo para listado'!$BC$155:$BC$1048576,0),MATCH((CUADRO!Q$4&amp;$E977),'Hoja de Trabajo para listado'!$BC$151:$CB$151,0)),0)+IFERROR(INDEX('Hoja de Trabajo para listado'!$DE$153:$DG$274,MATCH($A977,'Hoja de Trabajo para listado'!$DE$153:$DE$1048576,0),MATCH((CUADRO!Q$4&amp;$E977),'Hoja de Trabajo para listado'!$DE$151:$DG$151,0)),0)+IFERROR(INDEX('Hoja de Trabajo para listado'!$CD$155:$DC$1048576,MATCH($A977,'Hoja de Trabajo para listado'!$CD$155:$CD$1048576,0),MATCH((CUADRO!Q$4&amp;$E977),'Hoja de Trabajo para listado'!$CD$151:$DC$151,0)),0)</f>
        <v>0</v>
      </c>
      <c r="R977" s="243">
        <f t="shared" ca="1" si="37"/>
        <v>0</v>
      </c>
      <c r="S977" s="249"/>
      <c r="T977" s="243">
        <f ca="1">+T978</f>
        <v>0</v>
      </c>
      <c r="U977" s="275">
        <f t="shared" si="38"/>
        <v>1</v>
      </c>
      <c r="V977" s="333" t="str">
        <f>+VLOOKUP(A977,bd_lista!$A$3:$E$592,5,FALSE)</f>
        <v>Gobiernos Autonomos Municipales</v>
      </c>
      <c r="W977" s="387" t="str">
        <f>+V977</f>
        <v>Gobiernos Autonomos Municipales</v>
      </c>
      <c r="X977" s="242">
        <f>+VLOOKUP(A977,[4]Sheet1!$A$13:$D$744,4,FALSE)</f>
        <v>0</v>
      </c>
      <c r="Y977" s="242" t="e">
        <f>+VLOOKUP(X977,bd_lista!$A$3:$C$592,3,FALSE)</f>
        <v>#N/A</v>
      </c>
      <c r="Z977" s="294">
        <f>+X977</f>
        <v>0</v>
      </c>
      <c r="AA977" s="295" t="e">
        <f>+Y977</f>
        <v>#N/A</v>
      </c>
    </row>
    <row r="978" spans="1:27" customFormat="1" ht="15" hidden="1" customHeight="1">
      <c r="A978" s="32">
        <v>1721</v>
      </c>
      <c r="B978" s="393"/>
      <c r="C978" s="247" t="str">
        <f>+VLOOKUP(A978,bd_lista!$A$3:$C$592,3,FALSE)</f>
        <v>Gobierno Autónomo Municipal de Cuevo</v>
      </c>
      <c r="D978" s="390"/>
      <c r="E978" s="244" t="s">
        <v>1305</v>
      </c>
      <c r="F978" s="245">
        <f ca="1">+IFERROR(INDEX('Hoja de Trabajo para listado'!$A$155:$Z$1048576,MATCH($A978,'Hoja de Trabajo para listado'!$A$155:$A$1048576,0),MATCH((CUADRO!F$4&amp;$E978),'Hoja de Trabajo para listado'!$A$151:$Z$151,0)),0)+IFERROR(INDEX('Hoja de Trabajo para listado'!$AB$155:$BA$1048576,MATCH($A978,'Hoja de Trabajo para listado'!$AB$155:$AB$1048576,0),MATCH((CUADRO!F$4&amp;$E978),'Hoja de Trabajo para listado'!$AB$151:$BA$151,0)),0)+IFERROR(INDEX('Hoja de Trabajo para listado'!$BC$155:$CB$1048576,MATCH($A978,'Hoja de Trabajo para listado'!$BC$155:$BC$1048576,0),MATCH((CUADRO!F$4&amp;$E978),'Hoja de Trabajo para listado'!$BC$151:$CB$151,0)),0)+IFERROR(INDEX('Hoja de Trabajo para listado'!$DE$153:$DG$274,MATCH($A978,'Hoja de Trabajo para listado'!$DE$153:$DE$1048576,0),MATCH((CUADRO!F$4&amp;$E978),'Hoja de Trabajo para listado'!$DE$151:$DG$151,0)),0)+IFERROR(INDEX('Hoja de Trabajo para listado'!$CD$155:$DC$1048576,MATCH($A978,'Hoja de Trabajo para listado'!$CD$155:$CD$1048576,0),MATCH((CUADRO!F$4&amp;$E978),'Hoja de Trabajo para listado'!$CD$151:$DC$151,0)),0)</f>
        <v>0</v>
      </c>
      <c r="G978" s="245">
        <f ca="1">+IFERROR(INDEX('Hoja de Trabajo para listado'!$A$155:$Z$1048576,MATCH($A978,'Hoja de Trabajo para listado'!$A$155:$A$1048576,0),MATCH((CUADRO!G$4&amp;$E978),'Hoja de Trabajo para listado'!$A$151:$Z$151,0)),0)+IFERROR(INDEX('Hoja de Trabajo para listado'!$AB$155:$BA$1048576,MATCH($A978,'Hoja de Trabajo para listado'!$AB$155:$AB$1048576,0),MATCH((CUADRO!G$4&amp;$E978),'Hoja de Trabajo para listado'!$AB$151:$BA$151,0)),0)+IFERROR(INDEX('Hoja de Trabajo para listado'!$BC$155:$CB$1048576,MATCH($A978,'Hoja de Trabajo para listado'!$BC$155:$BC$1048576,0),MATCH((CUADRO!G$4&amp;$E978),'Hoja de Trabajo para listado'!$BC$151:$CB$151,0)),0)+IFERROR(INDEX('Hoja de Trabajo para listado'!$DE$153:$DG$274,MATCH($A978,'Hoja de Trabajo para listado'!$DE$153:$DE$1048576,0),MATCH((CUADRO!G$4&amp;$E978),'Hoja de Trabajo para listado'!$DE$151:$DG$151,0)),0)+IFERROR(INDEX('Hoja de Trabajo para listado'!$CD$155:$DC$1048576,MATCH($A978,'Hoja de Trabajo para listado'!$CD$155:$CD$1048576,0),MATCH((CUADRO!G$4&amp;$E978),'Hoja de Trabajo para listado'!$CD$151:$DC$151,0)),0)</f>
        <v>0</v>
      </c>
      <c r="H978" s="245">
        <f ca="1">+IFERROR(INDEX('Hoja de Trabajo para listado'!$A$155:$Z$1048576,MATCH($A978,'Hoja de Trabajo para listado'!$A$155:$A$1048576,0),MATCH((CUADRO!H$4&amp;$E978),'Hoja de Trabajo para listado'!$A$151:$Z$151,0)),0)+IFERROR(INDEX('Hoja de Trabajo para listado'!$AB$155:$BA$1048576,MATCH($A978,'Hoja de Trabajo para listado'!$AB$155:$AB$1048576,0),MATCH((CUADRO!H$4&amp;$E978),'Hoja de Trabajo para listado'!$AB$151:$BA$151,0)),0)+IFERROR(INDEX('Hoja de Trabajo para listado'!$BC$155:$CB$1048576,MATCH($A978,'Hoja de Trabajo para listado'!$BC$155:$BC$1048576,0),MATCH((CUADRO!H$4&amp;$E978),'Hoja de Trabajo para listado'!$BC$151:$CB$151,0)),0)+IFERROR(INDEX('Hoja de Trabajo para listado'!$DE$153:$DG$274,MATCH($A978,'Hoja de Trabajo para listado'!$DE$153:$DE$1048576,0),MATCH((CUADRO!H$4&amp;$E978),'Hoja de Trabajo para listado'!$DE$151:$DG$151,0)),0)+IFERROR(INDEX('Hoja de Trabajo para listado'!$CD$155:$DC$1048576,MATCH($A978,'Hoja de Trabajo para listado'!$CD$155:$CD$1048576,0),MATCH((CUADRO!H$4&amp;$E978),'Hoja de Trabajo para listado'!$CD$151:$DC$151,0)),0)</f>
        <v>0</v>
      </c>
      <c r="I978" s="245">
        <f ca="1">+IFERROR(INDEX('Hoja de Trabajo para listado'!$A$155:$Z$1048576,MATCH($A978,'Hoja de Trabajo para listado'!$A$155:$A$1048576,0),MATCH((CUADRO!I$4&amp;$E978),'Hoja de Trabajo para listado'!$A$151:$Z$151,0)),0)+IFERROR(INDEX('Hoja de Trabajo para listado'!$AB$155:$BA$1048576,MATCH($A978,'Hoja de Trabajo para listado'!$AB$155:$AB$1048576,0),MATCH((CUADRO!I$4&amp;$E978),'Hoja de Trabajo para listado'!$AB$151:$BA$151,0)),0)+IFERROR(INDEX('Hoja de Trabajo para listado'!$BC$155:$CB$1048576,MATCH($A978,'Hoja de Trabajo para listado'!$BC$155:$BC$1048576,0),MATCH((CUADRO!I$4&amp;$E978),'Hoja de Trabajo para listado'!$BC$151:$CB$151,0)),0)+IFERROR(INDEX('Hoja de Trabajo para listado'!$DE$153:$DG$274,MATCH($A978,'Hoja de Trabajo para listado'!$DE$153:$DE$1048576,0),MATCH((CUADRO!I$4&amp;$E978),'Hoja de Trabajo para listado'!$DE$151:$DG$151,0)),0)+IFERROR(INDEX('Hoja de Trabajo para listado'!$CD$155:$DC$1048576,MATCH($A978,'Hoja de Trabajo para listado'!$CD$155:$CD$1048576,0),MATCH((CUADRO!I$4&amp;$E978),'Hoja de Trabajo para listado'!$CD$151:$DC$151,0)),0)</f>
        <v>0</v>
      </c>
      <c r="J978" s="245">
        <f ca="1">+IFERROR(INDEX('Hoja de Trabajo para listado'!$A$155:$Z$1048576,MATCH($A978,'Hoja de Trabajo para listado'!$A$155:$A$1048576,0),MATCH((CUADRO!J$4&amp;$E978),'Hoja de Trabajo para listado'!$A$151:$Z$151,0)),0)+IFERROR(INDEX('Hoja de Trabajo para listado'!$AB$155:$BA$1048576,MATCH($A978,'Hoja de Trabajo para listado'!$AB$155:$AB$1048576,0),MATCH((CUADRO!J$4&amp;$E978),'Hoja de Trabajo para listado'!$AB$151:$BA$151,0)),0)+IFERROR(INDEX('Hoja de Trabajo para listado'!$BC$155:$CB$1048576,MATCH($A978,'Hoja de Trabajo para listado'!$BC$155:$BC$1048576,0),MATCH((CUADRO!J$4&amp;$E978),'Hoja de Trabajo para listado'!$BC$151:$CB$151,0)),0)+IFERROR(INDEX('Hoja de Trabajo para listado'!$DE$153:$DG$274,MATCH($A978,'Hoja de Trabajo para listado'!$DE$153:$DE$1048576,0),MATCH((CUADRO!J$4&amp;$E978),'Hoja de Trabajo para listado'!$DE$151:$DG$151,0)),0)+IFERROR(INDEX('Hoja de Trabajo para listado'!$CD$155:$DC$1048576,MATCH($A978,'Hoja de Trabajo para listado'!$CD$155:$CD$1048576,0),MATCH((CUADRO!J$4&amp;$E978),'Hoja de Trabajo para listado'!$CD$151:$DC$151,0)),0)</f>
        <v>0</v>
      </c>
      <c r="K978" s="245">
        <f ca="1">+IFERROR(INDEX('Hoja de Trabajo para listado'!$A$155:$Z$1048576,MATCH($A978,'Hoja de Trabajo para listado'!$A$155:$A$1048576,0),MATCH((CUADRO!K$4&amp;$E978),'Hoja de Trabajo para listado'!$A$151:$Z$151,0)),0)+IFERROR(INDEX('Hoja de Trabajo para listado'!$AB$155:$BA$1048576,MATCH($A978,'Hoja de Trabajo para listado'!$AB$155:$AB$1048576,0),MATCH((CUADRO!K$4&amp;$E978),'Hoja de Trabajo para listado'!$AB$151:$BA$151,0)),0)+IFERROR(INDEX('Hoja de Trabajo para listado'!$BC$155:$CB$1048576,MATCH($A978,'Hoja de Trabajo para listado'!$BC$155:$BC$1048576,0),MATCH((CUADRO!K$4&amp;$E978),'Hoja de Trabajo para listado'!$BC$151:$CB$151,0)),0)+IFERROR(INDEX('Hoja de Trabajo para listado'!$DE$153:$DG$274,MATCH($A978,'Hoja de Trabajo para listado'!$DE$153:$DE$1048576,0),MATCH((CUADRO!K$4&amp;$E978),'Hoja de Trabajo para listado'!$DE$151:$DG$151,0)),0)+IFERROR(INDEX('Hoja de Trabajo para listado'!$CD$155:$DC$1048576,MATCH($A978,'Hoja de Trabajo para listado'!$CD$155:$CD$1048576,0),MATCH((CUADRO!K$4&amp;$E978),'Hoja de Trabajo para listado'!$CD$151:$DC$151,0)),0)</f>
        <v>0</v>
      </c>
      <c r="L978" s="245">
        <f ca="1">+IFERROR(INDEX('Hoja de Trabajo para listado'!$A$155:$Z$1048576,MATCH($A978,'Hoja de Trabajo para listado'!$A$155:$A$1048576,0),MATCH((CUADRO!L$4&amp;$E978),'Hoja de Trabajo para listado'!$A$151:$Z$151,0)),0)+IFERROR(INDEX('Hoja de Trabajo para listado'!$AB$155:$BA$1048576,MATCH($A978,'Hoja de Trabajo para listado'!$AB$155:$AB$1048576,0),MATCH((CUADRO!L$4&amp;$E978),'Hoja de Trabajo para listado'!$AB$151:$BA$151,0)),0)+IFERROR(INDEX('Hoja de Trabajo para listado'!$BC$155:$CB$1048576,MATCH($A978,'Hoja de Trabajo para listado'!$BC$155:$BC$1048576,0),MATCH((CUADRO!L$4&amp;$E978),'Hoja de Trabajo para listado'!$BC$151:$CB$151,0)),0)+IFERROR(INDEX('Hoja de Trabajo para listado'!$DE$153:$DG$274,MATCH($A978,'Hoja de Trabajo para listado'!$DE$153:$DE$1048576,0),MATCH((CUADRO!L$4&amp;$E978),'Hoja de Trabajo para listado'!$DE$151:$DG$151,0)),0)+IFERROR(INDEX('Hoja de Trabajo para listado'!$CD$155:$DC$1048576,MATCH($A978,'Hoja de Trabajo para listado'!$CD$155:$CD$1048576,0),MATCH((CUADRO!L$4&amp;$E978),'Hoja de Trabajo para listado'!$CD$151:$DC$151,0)),0)</f>
        <v>0</v>
      </c>
      <c r="M978" s="245">
        <f ca="1">+IFERROR(INDEX('Hoja de Trabajo para listado'!$A$155:$Z$1048576,MATCH($A978,'Hoja de Trabajo para listado'!$A$155:$A$1048576,0),MATCH((CUADRO!M$4&amp;$E978),'Hoja de Trabajo para listado'!$A$151:$Z$151,0)),0)+IFERROR(INDEX('Hoja de Trabajo para listado'!$AB$155:$BA$1048576,MATCH($A978,'Hoja de Trabajo para listado'!$AB$155:$AB$1048576,0),MATCH((CUADRO!M$4&amp;$E978),'Hoja de Trabajo para listado'!$AB$151:$BA$151,0)),0)+IFERROR(INDEX('Hoja de Trabajo para listado'!$BC$155:$CB$1048576,MATCH($A978,'Hoja de Trabajo para listado'!$BC$155:$BC$1048576,0),MATCH((CUADRO!M$4&amp;$E978),'Hoja de Trabajo para listado'!$BC$151:$CB$151,0)),0)+IFERROR(INDEX('Hoja de Trabajo para listado'!$DE$153:$DG$274,MATCH($A978,'Hoja de Trabajo para listado'!$DE$153:$DE$1048576,0),MATCH((CUADRO!M$4&amp;$E978),'Hoja de Trabajo para listado'!$DE$151:$DG$151,0)),0)+IFERROR(INDEX('Hoja de Trabajo para listado'!$CD$155:$DC$1048576,MATCH($A978,'Hoja de Trabajo para listado'!$CD$155:$CD$1048576,0),MATCH((CUADRO!M$4&amp;$E978),'Hoja de Trabajo para listado'!$CD$151:$DC$151,0)),0)</f>
        <v>0</v>
      </c>
      <c r="N978" s="245">
        <f ca="1">+IFERROR(INDEX('Hoja de Trabajo para listado'!$A$155:$Z$1048576,MATCH($A978,'Hoja de Trabajo para listado'!$A$155:$A$1048576,0),MATCH((CUADRO!N$4&amp;$E978),'Hoja de Trabajo para listado'!$A$151:$Z$151,0)),0)+IFERROR(INDEX('Hoja de Trabajo para listado'!$AB$155:$BA$1048576,MATCH($A978,'Hoja de Trabajo para listado'!$AB$155:$AB$1048576,0),MATCH((CUADRO!N$4&amp;$E978),'Hoja de Trabajo para listado'!$AB$151:$BA$151,0)),0)+IFERROR(INDEX('Hoja de Trabajo para listado'!$BC$155:$CB$1048576,MATCH($A978,'Hoja de Trabajo para listado'!$BC$155:$BC$1048576,0),MATCH((CUADRO!N$4&amp;$E978),'Hoja de Trabajo para listado'!$BC$151:$CB$151,0)),0)+IFERROR(INDEX('Hoja de Trabajo para listado'!$DE$153:$DG$274,MATCH($A978,'Hoja de Trabajo para listado'!$DE$153:$DE$1048576,0),MATCH((CUADRO!N$4&amp;$E978),'Hoja de Trabajo para listado'!$DE$151:$DG$151,0)),0)+IFERROR(INDEX('Hoja de Trabajo para listado'!$CD$155:$DC$1048576,MATCH($A978,'Hoja de Trabajo para listado'!$CD$155:$CD$1048576,0),MATCH((CUADRO!N$4&amp;$E978),'Hoja de Trabajo para listado'!$CD$151:$DC$151,0)),0)</f>
        <v>0</v>
      </c>
      <c r="O978" s="245">
        <f ca="1">+IFERROR(INDEX('Hoja de Trabajo para listado'!$A$155:$Z$1048576,MATCH($A978,'Hoja de Trabajo para listado'!$A$155:$A$1048576,0),MATCH((CUADRO!O$4&amp;$E978),'Hoja de Trabajo para listado'!$A$151:$Z$151,0)),0)+IFERROR(INDEX('Hoja de Trabajo para listado'!$AB$155:$BA$1048576,MATCH($A978,'Hoja de Trabajo para listado'!$AB$155:$AB$1048576,0),MATCH((CUADRO!O$4&amp;$E978),'Hoja de Trabajo para listado'!$AB$151:$BA$151,0)),0)+IFERROR(INDEX('Hoja de Trabajo para listado'!$BC$155:$CB$1048576,MATCH($A978,'Hoja de Trabajo para listado'!$BC$155:$BC$1048576,0),MATCH((CUADRO!O$4&amp;$E978),'Hoja de Trabajo para listado'!$BC$151:$CB$151,0)),0)+IFERROR(INDEX('Hoja de Trabajo para listado'!$DE$153:$DG$274,MATCH($A978,'Hoja de Trabajo para listado'!$DE$153:$DE$1048576,0),MATCH((CUADRO!O$4&amp;$E978),'Hoja de Trabajo para listado'!$DE$151:$DG$151,0)),0)+IFERROR(INDEX('Hoja de Trabajo para listado'!$CD$155:$DC$1048576,MATCH($A978,'Hoja de Trabajo para listado'!$CD$155:$CD$1048576,0),MATCH((CUADRO!O$4&amp;$E978),'Hoja de Trabajo para listado'!$CD$151:$DC$151,0)),0)</f>
        <v>0</v>
      </c>
      <c r="P978" s="245">
        <f ca="1">+IFERROR(INDEX('Hoja de Trabajo para listado'!$A$155:$Z$1048576,MATCH($A978,'Hoja de Trabajo para listado'!$A$155:$A$1048576,0),MATCH((CUADRO!P$4&amp;$E978),'Hoja de Trabajo para listado'!$A$151:$Z$151,0)),0)+IFERROR(INDEX('Hoja de Trabajo para listado'!$AB$155:$BA$1048576,MATCH($A978,'Hoja de Trabajo para listado'!$AB$155:$AB$1048576,0),MATCH((CUADRO!P$4&amp;$E978),'Hoja de Trabajo para listado'!$AB$151:$BA$151,0)),0)+IFERROR(INDEX('Hoja de Trabajo para listado'!$BC$155:$CB$1048576,MATCH($A978,'Hoja de Trabajo para listado'!$BC$155:$BC$1048576,0),MATCH((CUADRO!P$4&amp;$E978),'Hoja de Trabajo para listado'!$BC$151:$CB$151,0)),0)+IFERROR(INDEX('Hoja de Trabajo para listado'!$DE$153:$DG$274,MATCH($A978,'Hoja de Trabajo para listado'!$DE$153:$DE$1048576,0),MATCH((CUADRO!P$4&amp;$E978),'Hoja de Trabajo para listado'!$DE$151:$DG$151,0)),0)+IFERROR(INDEX('Hoja de Trabajo para listado'!$CD$155:$DC$1048576,MATCH($A978,'Hoja de Trabajo para listado'!$CD$155:$CD$1048576,0),MATCH((CUADRO!P$4&amp;$E978),'Hoja de Trabajo para listado'!$CD$151:$DC$151,0)),0)</f>
        <v>0</v>
      </c>
      <c r="Q978" s="245">
        <f ca="1">+IFERROR(INDEX('Hoja de Trabajo para listado'!$A$155:$Z$1048576,MATCH($A978,'Hoja de Trabajo para listado'!$A$155:$A$1048576,0),MATCH((CUADRO!Q$4&amp;$E978),'Hoja de Trabajo para listado'!$A$151:$Z$151,0)),0)+IFERROR(INDEX('Hoja de Trabajo para listado'!$AB$155:$BA$1048576,MATCH($A978,'Hoja de Trabajo para listado'!$AB$155:$AB$1048576,0),MATCH((CUADRO!Q$4&amp;$E978),'Hoja de Trabajo para listado'!$AB$151:$BA$151,0)),0)+IFERROR(INDEX('Hoja de Trabajo para listado'!$BC$155:$CB$1048576,MATCH($A978,'Hoja de Trabajo para listado'!$BC$155:$BC$1048576,0),MATCH((CUADRO!Q$4&amp;$E978),'Hoja de Trabajo para listado'!$BC$151:$CB$151,0)),0)+IFERROR(INDEX('Hoja de Trabajo para listado'!$DE$153:$DG$274,MATCH($A978,'Hoja de Trabajo para listado'!$DE$153:$DE$1048576,0),MATCH((CUADRO!Q$4&amp;$E978),'Hoja de Trabajo para listado'!$DE$151:$DG$151,0)),0)+IFERROR(INDEX('Hoja de Trabajo para listado'!$CD$155:$DC$1048576,MATCH($A978,'Hoja de Trabajo para listado'!$CD$155:$CD$1048576,0),MATCH((CUADRO!Q$4&amp;$E978),'Hoja de Trabajo para listado'!$CD$151:$DC$151,0)),0)</f>
        <v>0</v>
      </c>
      <c r="R978" s="245">
        <f t="shared" ca="1" si="37"/>
        <v>0</v>
      </c>
      <c r="S978" s="259">
        <f ca="1">+R977+R978</f>
        <v>0</v>
      </c>
      <c r="T978" s="245">
        <f ca="1">+S978</f>
        <v>0</v>
      </c>
      <c r="U978" s="242">
        <f t="shared" si="38"/>
        <v>2</v>
      </c>
      <c r="V978" s="333" t="str">
        <f>+VLOOKUP(A978,bd_lista!$A$3:$E$592,5,FALSE)</f>
        <v>Gobiernos Autonomos Municipales</v>
      </c>
      <c r="W978" s="388"/>
      <c r="X978" s="242">
        <f>+VLOOKUP(A978,[4]Sheet1!$A$13:$D$744,4,FALSE)</f>
        <v>0</v>
      </c>
      <c r="Y978" s="242" t="e">
        <f>+VLOOKUP(X978,bd_lista!$A$3:$C$592,3,FALSE)</f>
        <v>#N/A</v>
      </c>
      <c r="Z978" s="292"/>
      <c r="AA978" s="293"/>
    </row>
    <row r="979" spans="1:27" customFormat="1" ht="15" hidden="1" customHeight="1">
      <c r="A979" s="32">
        <v>1722</v>
      </c>
      <c r="B979" s="392">
        <f>+A979</f>
        <v>1722</v>
      </c>
      <c r="C979" s="247" t="str">
        <f>+VLOOKUP(A979,bd_lista!$A$3:$C$592,3,FALSE)</f>
        <v>Gobierno Autónomo Municipal de Gutiérrez</v>
      </c>
      <c r="D979" s="389" t="str">
        <f>+C979</f>
        <v>Gobierno Autónomo Municipal de Gutiérrez</v>
      </c>
      <c r="E979" s="242" t="s">
        <v>1304</v>
      </c>
      <c r="F979" s="243">
        <f ca="1">+IFERROR(INDEX('Hoja de Trabajo para listado'!$A$155:$Z$1048576,MATCH($A979,'Hoja de Trabajo para listado'!$A$155:$A$1048576,0),MATCH((CUADRO!F$4&amp;$E979),'Hoja de Trabajo para listado'!$A$151:$Z$151,0)),0)+IFERROR(INDEX('Hoja de Trabajo para listado'!$AB$155:$BA$1048576,MATCH($A979,'Hoja de Trabajo para listado'!$AB$155:$AB$1048576,0),MATCH((CUADRO!F$4&amp;$E979),'Hoja de Trabajo para listado'!$AB$151:$BA$151,0)),0)+IFERROR(INDEX('Hoja de Trabajo para listado'!$BC$155:$CB$1048576,MATCH($A979,'Hoja de Trabajo para listado'!$BC$155:$BC$1048576,0),MATCH((CUADRO!F$4&amp;$E979),'Hoja de Trabajo para listado'!$BC$151:$CB$151,0)),0)+IFERROR(INDEX('Hoja de Trabajo para listado'!$DE$153:$DG$274,MATCH($A979,'Hoja de Trabajo para listado'!$DE$153:$DE$1048576,0),MATCH((CUADRO!F$4&amp;$E979),'Hoja de Trabajo para listado'!$DE$151:$DG$151,0)),0)+IFERROR(INDEX('Hoja de Trabajo para listado'!$CD$155:$DC$1048576,MATCH($A979,'Hoja de Trabajo para listado'!$CD$155:$CD$1048576,0),MATCH((CUADRO!F$4&amp;$E979),'Hoja de Trabajo para listado'!$CD$151:$DC$151,0)),0)</f>
        <v>0</v>
      </c>
      <c r="G979" s="243">
        <f ca="1">+IFERROR(INDEX('Hoja de Trabajo para listado'!$A$155:$Z$1048576,MATCH($A979,'Hoja de Trabajo para listado'!$A$155:$A$1048576,0),MATCH((CUADRO!G$4&amp;$E979),'Hoja de Trabajo para listado'!$A$151:$Z$151,0)),0)+IFERROR(INDEX('Hoja de Trabajo para listado'!$AB$155:$BA$1048576,MATCH($A979,'Hoja de Trabajo para listado'!$AB$155:$AB$1048576,0),MATCH((CUADRO!G$4&amp;$E979),'Hoja de Trabajo para listado'!$AB$151:$BA$151,0)),0)+IFERROR(INDEX('Hoja de Trabajo para listado'!$BC$155:$CB$1048576,MATCH($A979,'Hoja de Trabajo para listado'!$BC$155:$BC$1048576,0),MATCH((CUADRO!G$4&amp;$E979),'Hoja de Trabajo para listado'!$BC$151:$CB$151,0)),0)+IFERROR(INDEX('Hoja de Trabajo para listado'!$DE$153:$DG$274,MATCH($A979,'Hoja de Trabajo para listado'!$DE$153:$DE$1048576,0),MATCH((CUADRO!G$4&amp;$E979),'Hoja de Trabajo para listado'!$DE$151:$DG$151,0)),0)+IFERROR(INDEX('Hoja de Trabajo para listado'!$CD$155:$DC$1048576,MATCH($A979,'Hoja de Trabajo para listado'!$CD$155:$CD$1048576,0),MATCH((CUADRO!G$4&amp;$E979),'Hoja de Trabajo para listado'!$CD$151:$DC$151,0)),0)</f>
        <v>0</v>
      </c>
      <c r="H979" s="243">
        <f ca="1">+IFERROR(INDEX('Hoja de Trabajo para listado'!$A$155:$Z$1048576,MATCH($A979,'Hoja de Trabajo para listado'!$A$155:$A$1048576,0),MATCH((CUADRO!H$4&amp;$E979),'Hoja de Trabajo para listado'!$A$151:$Z$151,0)),0)+IFERROR(INDEX('Hoja de Trabajo para listado'!$AB$155:$BA$1048576,MATCH($A979,'Hoja de Trabajo para listado'!$AB$155:$AB$1048576,0),MATCH((CUADRO!H$4&amp;$E979),'Hoja de Trabajo para listado'!$AB$151:$BA$151,0)),0)+IFERROR(INDEX('Hoja de Trabajo para listado'!$BC$155:$CB$1048576,MATCH($A979,'Hoja de Trabajo para listado'!$BC$155:$BC$1048576,0),MATCH((CUADRO!H$4&amp;$E979),'Hoja de Trabajo para listado'!$BC$151:$CB$151,0)),0)+IFERROR(INDEX('Hoja de Trabajo para listado'!$DE$153:$DG$274,MATCH($A979,'Hoja de Trabajo para listado'!$DE$153:$DE$1048576,0),MATCH((CUADRO!H$4&amp;$E979),'Hoja de Trabajo para listado'!$DE$151:$DG$151,0)),0)+IFERROR(INDEX('Hoja de Trabajo para listado'!$CD$155:$DC$1048576,MATCH($A979,'Hoja de Trabajo para listado'!$CD$155:$CD$1048576,0),MATCH((CUADRO!H$4&amp;$E979),'Hoja de Trabajo para listado'!$CD$151:$DC$151,0)),0)</f>
        <v>0</v>
      </c>
      <c r="I979" s="243">
        <f ca="1">+IFERROR(INDEX('Hoja de Trabajo para listado'!$A$155:$Z$1048576,MATCH($A979,'Hoja de Trabajo para listado'!$A$155:$A$1048576,0),MATCH((CUADRO!I$4&amp;$E979),'Hoja de Trabajo para listado'!$A$151:$Z$151,0)),0)+IFERROR(INDEX('Hoja de Trabajo para listado'!$AB$155:$BA$1048576,MATCH($A979,'Hoja de Trabajo para listado'!$AB$155:$AB$1048576,0),MATCH((CUADRO!I$4&amp;$E979),'Hoja de Trabajo para listado'!$AB$151:$BA$151,0)),0)+IFERROR(INDEX('Hoja de Trabajo para listado'!$BC$155:$CB$1048576,MATCH($A979,'Hoja de Trabajo para listado'!$BC$155:$BC$1048576,0),MATCH((CUADRO!I$4&amp;$E979),'Hoja de Trabajo para listado'!$BC$151:$CB$151,0)),0)+IFERROR(INDEX('Hoja de Trabajo para listado'!$DE$153:$DG$274,MATCH($A979,'Hoja de Trabajo para listado'!$DE$153:$DE$1048576,0),MATCH((CUADRO!I$4&amp;$E979),'Hoja de Trabajo para listado'!$DE$151:$DG$151,0)),0)+IFERROR(INDEX('Hoja de Trabajo para listado'!$CD$155:$DC$1048576,MATCH($A979,'Hoja de Trabajo para listado'!$CD$155:$CD$1048576,0),MATCH((CUADRO!I$4&amp;$E979),'Hoja de Trabajo para listado'!$CD$151:$DC$151,0)),0)</f>
        <v>0</v>
      </c>
      <c r="J979" s="243">
        <f ca="1">+IFERROR(INDEX('Hoja de Trabajo para listado'!$A$155:$Z$1048576,MATCH($A979,'Hoja de Trabajo para listado'!$A$155:$A$1048576,0),MATCH((CUADRO!J$4&amp;$E979),'Hoja de Trabajo para listado'!$A$151:$Z$151,0)),0)+IFERROR(INDEX('Hoja de Trabajo para listado'!$AB$155:$BA$1048576,MATCH($A979,'Hoja de Trabajo para listado'!$AB$155:$AB$1048576,0),MATCH((CUADRO!J$4&amp;$E979),'Hoja de Trabajo para listado'!$AB$151:$BA$151,0)),0)+IFERROR(INDEX('Hoja de Trabajo para listado'!$BC$155:$CB$1048576,MATCH($A979,'Hoja de Trabajo para listado'!$BC$155:$BC$1048576,0),MATCH((CUADRO!J$4&amp;$E979),'Hoja de Trabajo para listado'!$BC$151:$CB$151,0)),0)+IFERROR(INDEX('Hoja de Trabajo para listado'!$DE$153:$DG$274,MATCH($A979,'Hoja de Trabajo para listado'!$DE$153:$DE$1048576,0),MATCH((CUADRO!J$4&amp;$E979),'Hoja de Trabajo para listado'!$DE$151:$DG$151,0)),0)+IFERROR(INDEX('Hoja de Trabajo para listado'!$CD$155:$DC$1048576,MATCH($A979,'Hoja de Trabajo para listado'!$CD$155:$CD$1048576,0),MATCH((CUADRO!J$4&amp;$E979),'Hoja de Trabajo para listado'!$CD$151:$DC$151,0)),0)</f>
        <v>0</v>
      </c>
      <c r="K979" s="243">
        <f ca="1">+IFERROR(INDEX('Hoja de Trabajo para listado'!$A$155:$Z$1048576,MATCH($A979,'Hoja de Trabajo para listado'!$A$155:$A$1048576,0),MATCH((CUADRO!K$4&amp;$E979),'Hoja de Trabajo para listado'!$A$151:$Z$151,0)),0)+IFERROR(INDEX('Hoja de Trabajo para listado'!$AB$155:$BA$1048576,MATCH($A979,'Hoja de Trabajo para listado'!$AB$155:$AB$1048576,0),MATCH((CUADRO!K$4&amp;$E979),'Hoja de Trabajo para listado'!$AB$151:$BA$151,0)),0)+IFERROR(INDEX('Hoja de Trabajo para listado'!$BC$155:$CB$1048576,MATCH($A979,'Hoja de Trabajo para listado'!$BC$155:$BC$1048576,0),MATCH((CUADRO!K$4&amp;$E979),'Hoja de Trabajo para listado'!$BC$151:$CB$151,0)),0)+IFERROR(INDEX('Hoja de Trabajo para listado'!$DE$153:$DG$274,MATCH($A979,'Hoja de Trabajo para listado'!$DE$153:$DE$1048576,0),MATCH((CUADRO!K$4&amp;$E979),'Hoja de Trabajo para listado'!$DE$151:$DG$151,0)),0)+IFERROR(INDEX('Hoja de Trabajo para listado'!$CD$155:$DC$1048576,MATCH($A979,'Hoja de Trabajo para listado'!$CD$155:$CD$1048576,0),MATCH((CUADRO!K$4&amp;$E979),'Hoja de Trabajo para listado'!$CD$151:$DC$151,0)),0)</f>
        <v>0</v>
      </c>
      <c r="L979" s="243">
        <f ca="1">+IFERROR(INDEX('Hoja de Trabajo para listado'!$A$155:$Z$1048576,MATCH($A979,'Hoja de Trabajo para listado'!$A$155:$A$1048576,0),MATCH((CUADRO!L$4&amp;$E979),'Hoja de Trabajo para listado'!$A$151:$Z$151,0)),0)+IFERROR(INDEX('Hoja de Trabajo para listado'!$AB$155:$BA$1048576,MATCH($A979,'Hoja de Trabajo para listado'!$AB$155:$AB$1048576,0),MATCH((CUADRO!L$4&amp;$E979),'Hoja de Trabajo para listado'!$AB$151:$BA$151,0)),0)+IFERROR(INDEX('Hoja de Trabajo para listado'!$BC$155:$CB$1048576,MATCH($A979,'Hoja de Trabajo para listado'!$BC$155:$BC$1048576,0),MATCH((CUADRO!L$4&amp;$E979),'Hoja de Trabajo para listado'!$BC$151:$CB$151,0)),0)+IFERROR(INDEX('Hoja de Trabajo para listado'!$DE$153:$DG$274,MATCH($A979,'Hoja de Trabajo para listado'!$DE$153:$DE$1048576,0),MATCH((CUADRO!L$4&amp;$E979),'Hoja de Trabajo para listado'!$DE$151:$DG$151,0)),0)+IFERROR(INDEX('Hoja de Trabajo para listado'!$CD$155:$DC$1048576,MATCH($A979,'Hoja de Trabajo para listado'!$CD$155:$CD$1048576,0),MATCH((CUADRO!L$4&amp;$E979),'Hoja de Trabajo para listado'!$CD$151:$DC$151,0)),0)</f>
        <v>0</v>
      </c>
      <c r="M979" s="243">
        <f ca="1">+IFERROR(INDEX('Hoja de Trabajo para listado'!$A$155:$Z$1048576,MATCH($A979,'Hoja de Trabajo para listado'!$A$155:$A$1048576,0),MATCH((CUADRO!M$4&amp;$E979),'Hoja de Trabajo para listado'!$A$151:$Z$151,0)),0)+IFERROR(INDEX('Hoja de Trabajo para listado'!$AB$155:$BA$1048576,MATCH($A979,'Hoja de Trabajo para listado'!$AB$155:$AB$1048576,0),MATCH((CUADRO!M$4&amp;$E979),'Hoja de Trabajo para listado'!$AB$151:$BA$151,0)),0)+IFERROR(INDEX('Hoja de Trabajo para listado'!$BC$155:$CB$1048576,MATCH($A979,'Hoja de Trabajo para listado'!$BC$155:$BC$1048576,0),MATCH((CUADRO!M$4&amp;$E979),'Hoja de Trabajo para listado'!$BC$151:$CB$151,0)),0)+IFERROR(INDEX('Hoja de Trabajo para listado'!$DE$153:$DG$274,MATCH($A979,'Hoja de Trabajo para listado'!$DE$153:$DE$1048576,0),MATCH((CUADRO!M$4&amp;$E979),'Hoja de Trabajo para listado'!$DE$151:$DG$151,0)),0)+IFERROR(INDEX('Hoja de Trabajo para listado'!$CD$155:$DC$1048576,MATCH($A979,'Hoja de Trabajo para listado'!$CD$155:$CD$1048576,0),MATCH((CUADRO!M$4&amp;$E979),'Hoja de Trabajo para listado'!$CD$151:$DC$151,0)),0)</f>
        <v>0</v>
      </c>
      <c r="N979" s="243">
        <f ca="1">+IFERROR(INDEX('Hoja de Trabajo para listado'!$A$155:$Z$1048576,MATCH($A979,'Hoja de Trabajo para listado'!$A$155:$A$1048576,0),MATCH((CUADRO!N$4&amp;$E979),'Hoja de Trabajo para listado'!$A$151:$Z$151,0)),0)+IFERROR(INDEX('Hoja de Trabajo para listado'!$AB$155:$BA$1048576,MATCH($A979,'Hoja de Trabajo para listado'!$AB$155:$AB$1048576,0),MATCH((CUADRO!N$4&amp;$E979),'Hoja de Trabajo para listado'!$AB$151:$BA$151,0)),0)+IFERROR(INDEX('Hoja de Trabajo para listado'!$BC$155:$CB$1048576,MATCH($A979,'Hoja de Trabajo para listado'!$BC$155:$BC$1048576,0),MATCH((CUADRO!N$4&amp;$E979),'Hoja de Trabajo para listado'!$BC$151:$CB$151,0)),0)+IFERROR(INDEX('Hoja de Trabajo para listado'!$DE$153:$DG$274,MATCH($A979,'Hoja de Trabajo para listado'!$DE$153:$DE$1048576,0),MATCH((CUADRO!N$4&amp;$E979),'Hoja de Trabajo para listado'!$DE$151:$DG$151,0)),0)+IFERROR(INDEX('Hoja de Trabajo para listado'!$CD$155:$DC$1048576,MATCH($A979,'Hoja de Trabajo para listado'!$CD$155:$CD$1048576,0),MATCH((CUADRO!N$4&amp;$E979),'Hoja de Trabajo para listado'!$CD$151:$DC$151,0)),0)</f>
        <v>0</v>
      </c>
      <c r="O979" s="243">
        <f ca="1">+IFERROR(INDEX('Hoja de Trabajo para listado'!$A$155:$Z$1048576,MATCH($A979,'Hoja de Trabajo para listado'!$A$155:$A$1048576,0),MATCH((CUADRO!O$4&amp;$E979),'Hoja de Trabajo para listado'!$A$151:$Z$151,0)),0)+IFERROR(INDEX('Hoja de Trabajo para listado'!$AB$155:$BA$1048576,MATCH($A979,'Hoja de Trabajo para listado'!$AB$155:$AB$1048576,0),MATCH((CUADRO!O$4&amp;$E979),'Hoja de Trabajo para listado'!$AB$151:$BA$151,0)),0)+IFERROR(INDEX('Hoja de Trabajo para listado'!$BC$155:$CB$1048576,MATCH($A979,'Hoja de Trabajo para listado'!$BC$155:$BC$1048576,0),MATCH((CUADRO!O$4&amp;$E979),'Hoja de Trabajo para listado'!$BC$151:$CB$151,0)),0)+IFERROR(INDEX('Hoja de Trabajo para listado'!$DE$153:$DG$274,MATCH($A979,'Hoja de Trabajo para listado'!$DE$153:$DE$1048576,0),MATCH((CUADRO!O$4&amp;$E979),'Hoja de Trabajo para listado'!$DE$151:$DG$151,0)),0)+IFERROR(INDEX('Hoja de Trabajo para listado'!$CD$155:$DC$1048576,MATCH($A979,'Hoja de Trabajo para listado'!$CD$155:$CD$1048576,0),MATCH((CUADRO!O$4&amp;$E979),'Hoja de Trabajo para listado'!$CD$151:$DC$151,0)),0)</f>
        <v>0</v>
      </c>
      <c r="P979" s="243">
        <f ca="1">+IFERROR(INDEX('Hoja de Trabajo para listado'!$A$155:$Z$1048576,MATCH($A979,'Hoja de Trabajo para listado'!$A$155:$A$1048576,0),MATCH((CUADRO!P$4&amp;$E979),'Hoja de Trabajo para listado'!$A$151:$Z$151,0)),0)+IFERROR(INDEX('Hoja de Trabajo para listado'!$AB$155:$BA$1048576,MATCH($A979,'Hoja de Trabajo para listado'!$AB$155:$AB$1048576,0),MATCH((CUADRO!P$4&amp;$E979),'Hoja de Trabajo para listado'!$AB$151:$BA$151,0)),0)+IFERROR(INDEX('Hoja de Trabajo para listado'!$BC$155:$CB$1048576,MATCH($A979,'Hoja de Trabajo para listado'!$BC$155:$BC$1048576,0),MATCH((CUADRO!P$4&amp;$E979),'Hoja de Trabajo para listado'!$BC$151:$CB$151,0)),0)+IFERROR(INDEX('Hoja de Trabajo para listado'!$DE$153:$DG$274,MATCH($A979,'Hoja de Trabajo para listado'!$DE$153:$DE$1048576,0),MATCH((CUADRO!P$4&amp;$E979),'Hoja de Trabajo para listado'!$DE$151:$DG$151,0)),0)+IFERROR(INDEX('Hoja de Trabajo para listado'!$CD$155:$DC$1048576,MATCH($A979,'Hoja de Trabajo para listado'!$CD$155:$CD$1048576,0),MATCH((CUADRO!P$4&amp;$E979),'Hoja de Trabajo para listado'!$CD$151:$DC$151,0)),0)</f>
        <v>0</v>
      </c>
      <c r="Q979" s="243">
        <f ca="1">+IFERROR(INDEX('Hoja de Trabajo para listado'!$A$155:$Z$1048576,MATCH($A979,'Hoja de Trabajo para listado'!$A$155:$A$1048576,0),MATCH((CUADRO!Q$4&amp;$E979),'Hoja de Trabajo para listado'!$A$151:$Z$151,0)),0)+IFERROR(INDEX('Hoja de Trabajo para listado'!$AB$155:$BA$1048576,MATCH($A979,'Hoja de Trabajo para listado'!$AB$155:$AB$1048576,0),MATCH((CUADRO!Q$4&amp;$E979),'Hoja de Trabajo para listado'!$AB$151:$BA$151,0)),0)+IFERROR(INDEX('Hoja de Trabajo para listado'!$BC$155:$CB$1048576,MATCH($A979,'Hoja de Trabajo para listado'!$BC$155:$BC$1048576,0),MATCH((CUADRO!Q$4&amp;$E979),'Hoja de Trabajo para listado'!$BC$151:$CB$151,0)),0)+IFERROR(INDEX('Hoja de Trabajo para listado'!$DE$153:$DG$274,MATCH($A979,'Hoja de Trabajo para listado'!$DE$153:$DE$1048576,0),MATCH((CUADRO!Q$4&amp;$E979),'Hoja de Trabajo para listado'!$DE$151:$DG$151,0)),0)+IFERROR(INDEX('Hoja de Trabajo para listado'!$CD$155:$DC$1048576,MATCH($A979,'Hoja de Trabajo para listado'!$CD$155:$CD$1048576,0),MATCH((CUADRO!Q$4&amp;$E979),'Hoja de Trabajo para listado'!$CD$151:$DC$151,0)),0)</f>
        <v>0</v>
      </c>
      <c r="R979" s="243">
        <f t="shared" ca="1" si="37"/>
        <v>0</v>
      </c>
      <c r="S979" s="249"/>
      <c r="T979" s="243">
        <f ca="1">+T980</f>
        <v>0</v>
      </c>
      <c r="U979" s="275">
        <f t="shared" si="38"/>
        <v>1</v>
      </c>
      <c r="V979" s="333" t="str">
        <f>+VLOOKUP(A979,bd_lista!$A$3:$E$592,5,FALSE)</f>
        <v>Gobiernos Autonomos Municipales</v>
      </c>
      <c r="W979" s="387" t="str">
        <f>+V979</f>
        <v>Gobiernos Autonomos Municipales</v>
      </c>
      <c r="X979" s="242">
        <f>+VLOOKUP(A979,[4]Sheet1!$A$13:$D$744,4,FALSE)</f>
        <v>0</v>
      </c>
      <c r="Y979" s="242" t="e">
        <f>+VLOOKUP(X979,bd_lista!$A$3:$C$592,3,FALSE)</f>
        <v>#N/A</v>
      </c>
      <c r="Z979" s="294">
        <f>+X979</f>
        <v>0</v>
      </c>
      <c r="AA979" s="295" t="e">
        <f>+Y979</f>
        <v>#N/A</v>
      </c>
    </row>
    <row r="980" spans="1:27" customFormat="1" ht="15" hidden="1" customHeight="1">
      <c r="A980" s="32">
        <v>1722</v>
      </c>
      <c r="B980" s="393"/>
      <c r="C980" s="247" t="str">
        <f>+VLOOKUP(A980,bd_lista!$A$3:$C$592,3,FALSE)</f>
        <v>Gobierno Autónomo Municipal de Gutiérrez</v>
      </c>
      <c r="D980" s="390"/>
      <c r="E980" s="244" t="s">
        <v>1305</v>
      </c>
      <c r="F980" s="245">
        <f ca="1">+IFERROR(INDEX('Hoja de Trabajo para listado'!$A$155:$Z$1048576,MATCH($A980,'Hoja de Trabajo para listado'!$A$155:$A$1048576,0),MATCH((CUADRO!F$4&amp;$E980),'Hoja de Trabajo para listado'!$A$151:$Z$151,0)),0)+IFERROR(INDEX('Hoja de Trabajo para listado'!$AB$155:$BA$1048576,MATCH($A980,'Hoja de Trabajo para listado'!$AB$155:$AB$1048576,0),MATCH((CUADRO!F$4&amp;$E980),'Hoja de Trabajo para listado'!$AB$151:$BA$151,0)),0)+IFERROR(INDEX('Hoja de Trabajo para listado'!$BC$155:$CB$1048576,MATCH($A980,'Hoja de Trabajo para listado'!$BC$155:$BC$1048576,0),MATCH((CUADRO!F$4&amp;$E980),'Hoja de Trabajo para listado'!$BC$151:$CB$151,0)),0)+IFERROR(INDEX('Hoja de Trabajo para listado'!$DE$153:$DG$274,MATCH($A980,'Hoja de Trabajo para listado'!$DE$153:$DE$1048576,0),MATCH((CUADRO!F$4&amp;$E980),'Hoja de Trabajo para listado'!$DE$151:$DG$151,0)),0)+IFERROR(INDEX('Hoja de Trabajo para listado'!$CD$155:$DC$1048576,MATCH($A980,'Hoja de Trabajo para listado'!$CD$155:$CD$1048576,0),MATCH((CUADRO!F$4&amp;$E980),'Hoja de Trabajo para listado'!$CD$151:$DC$151,0)),0)</f>
        <v>0</v>
      </c>
      <c r="G980" s="245">
        <f ca="1">+IFERROR(INDEX('Hoja de Trabajo para listado'!$A$155:$Z$1048576,MATCH($A980,'Hoja de Trabajo para listado'!$A$155:$A$1048576,0),MATCH((CUADRO!G$4&amp;$E980),'Hoja de Trabajo para listado'!$A$151:$Z$151,0)),0)+IFERROR(INDEX('Hoja de Trabajo para listado'!$AB$155:$BA$1048576,MATCH($A980,'Hoja de Trabajo para listado'!$AB$155:$AB$1048576,0),MATCH((CUADRO!G$4&amp;$E980),'Hoja de Trabajo para listado'!$AB$151:$BA$151,0)),0)+IFERROR(INDEX('Hoja de Trabajo para listado'!$BC$155:$CB$1048576,MATCH($A980,'Hoja de Trabajo para listado'!$BC$155:$BC$1048576,0),MATCH((CUADRO!G$4&amp;$E980),'Hoja de Trabajo para listado'!$BC$151:$CB$151,0)),0)+IFERROR(INDEX('Hoja de Trabajo para listado'!$DE$153:$DG$274,MATCH($A980,'Hoja de Trabajo para listado'!$DE$153:$DE$1048576,0),MATCH((CUADRO!G$4&amp;$E980),'Hoja de Trabajo para listado'!$DE$151:$DG$151,0)),0)+IFERROR(INDEX('Hoja de Trabajo para listado'!$CD$155:$DC$1048576,MATCH($A980,'Hoja de Trabajo para listado'!$CD$155:$CD$1048576,0),MATCH((CUADRO!G$4&amp;$E980),'Hoja de Trabajo para listado'!$CD$151:$DC$151,0)),0)</f>
        <v>0</v>
      </c>
      <c r="H980" s="245">
        <f ca="1">+IFERROR(INDEX('Hoja de Trabajo para listado'!$A$155:$Z$1048576,MATCH($A980,'Hoja de Trabajo para listado'!$A$155:$A$1048576,0),MATCH((CUADRO!H$4&amp;$E980),'Hoja de Trabajo para listado'!$A$151:$Z$151,0)),0)+IFERROR(INDEX('Hoja de Trabajo para listado'!$AB$155:$BA$1048576,MATCH($A980,'Hoja de Trabajo para listado'!$AB$155:$AB$1048576,0),MATCH((CUADRO!H$4&amp;$E980),'Hoja de Trabajo para listado'!$AB$151:$BA$151,0)),0)+IFERROR(INDEX('Hoja de Trabajo para listado'!$BC$155:$CB$1048576,MATCH($A980,'Hoja de Trabajo para listado'!$BC$155:$BC$1048576,0),MATCH((CUADRO!H$4&amp;$E980),'Hoja de Trabajo para listado'!$BC$151:$CB$151,0)),0)+IFERROR(INDEX('Hoja de Trabajo para listado'!$DE$153:$DG$274,MATCH($A980,'Hoja de Trabajo para listado'!$DE$153:$DE$1048576,0),MATCH((CUADRO!H$4&amp;$E980),'Hoja de Trabajo para listado'!$DE$151:$DG$151,0)),0)+IFERROR(INDEX('Hoja de Trabajo para listado'!$CD$155:$DC$1048576,MATCH($A980,'Hoja de Trabajo para listado'!$CD$155:$CD$1048576,0),MATCH((CUADRO!H$4&amp;$E980),'Hoja de Trabajo para listado'!$CD$151:$DC$151,0)),0)</f>
        <v>0</v>
      </c>
      <c r="I980" s="245">
        <f ca="1">+IFERROR(INDEX('Hoja de Trabajo para listado'!$A$155:$Z$1048576,MATCH($A980,'Hoja de Trabajo para listado'!$A$155:$A$1048576,0),MATCH((CUADRO!I$4&amp;$E980),'Hoja de Trabajo para listado'!$A$151:$Z$151,0)),0)+IFERROR(INDEX('Hoja de Trabajo para listado'!$AB$155:$BA$1048576,MATCH($A980,'Hoja de Trabajo para listado'!$AB$155:$AB$1048576,0),MATCH((CUADRO!I$4&amp;$E980),'Hoja de Trabajo para listado'!$AB$151:$BA$151,0)),0)+IFERROR(INDEX('Hoja de Trabajo para listado'!$BC$155:$CB$1048576,MATCH($A980,'Hoja de Trabajo para listado'!$BC$155:$BC$1048576,0),MATCH((CUADRO!I$4&amp;$E980),'Hoja de Trabajo para listado'!$BC$151:$CB$151,0)),0)+IFERROR(INDEX('Hoja de Trabajo para listado'!$DE$153:$DG$274,MATCH($A980,'Hoja de Trabajo para listado'!$DE$153:$DE$1048576,0),MATCH((CUADRO!I$4&amp;$E980),'Hoja de Trabajo para listado'!$DE$151:$DG$151,0)),0)+IFERROR(INDEX('Hoja de Trabajo para listado'!$CD$155:$DC$1048576,MATCH($A980,'Hoja de Trabajo para listado'!$CD$155:$CD$1048576,0),MATCH((CUADRO!I$4&amp;$E980),'Hoja de Trabajo para listado'!$CD$151:$DC$151,0)),0)</f>
        <v>0</v>
      </c>
      <c r="J980" s="245">
        <f ca="1">+IFERROR(INDEX('Hoja de Trabajo para listado'!$A$155:$Z$1048576,MATCH($A980,'Hoja de Trabajo para listado'!$A$155:$A$1048576,0),MATCH((CUADRO!J$4&amp;$E980),'Hoja de Trabajo para listado'!$A$151:$Z$151,0)),0)+IFERROR(INDEX('Hoja de Trabajo para listado'!$AB$155:$BA$1048576,MATCH($A980,'Hoja de Trabajo para listado'!$AB$155:$AB$1048576,0),MATCH((CUADRO!J$4&amp;$E980),'Hoja de Trabajo para listado'!$AB$151:$BA$151,0)),0)+IFERROR(INDEX('Hoja de Trabajo para listado'!$BC$155:$CB$1048576,MATCH($A980,'Hoja de Trabajo para listado'!$BC$155:$BC$1048576,0),MATCH((CUADRO!J$4&amp;$E980),'Hoja de Trabajo para listado'!$BC$151:$CB$151,0)),0)+IFERROR(INDEX('Hoja de Trabajo para listado'!$DE$153:$DG$274,MATCH($A980,'Hoja de Trabajo para listado'!$DE$153:$DE$1048576,0),MATCH((CUADRO!J$4&amp;$E980),'Hoja de Trabajo para listado'!$DE$151:$DG$151,0)),0)+IFERROR(INDEX('Hoja de Trabajo para listado'!$CD$155:$DC$1048576,MATCH($A980,'Hoja de Trabajo para listado'!$CD$155:$CD$1048576,0),MATCH((CUADRO!J$4&amp;$E980),'Hoja de Trabajo para listado'!$CD$151:$DC$151,0)),0)</f>
        <v>0</v>
      </c>
      <c r="K980" s="245">
        <f ca="1">+IFERROR(INDEX('Hoja de Trabajo para listado'!$A$155:$Z$1048576,MATCH($A980,'Hoja de Trabajo para listado'!$A$155:$A$1048576,0),MATCH((CUADRO!K$4&amp;$E980),'Hoja de Trabajo para listado'!$A$151:$Z$151,0)),0)+IFERROR(INDEX('Hoja de Trabajo para listado'!$AB$155:$BA$1048576,MATCH($A980,'Hoja de Trabajo para listado'!$AB$155:$AB$1048576,0),MATCH((CUADRO!K$4&amp;$E980),'Hoja de Trabajo para listado'!$AB$151:$BA$151,0)),0)+IFERROR(INDEX('Hoja de Trabajo para listado'!$BC$155:$CB$1048576,MATCH($A980,'Hoja de Trabajo para listado'!$BC$155:$BC$1048576,0),MATCH((CUADRO!K$4&amp;$E980),'Hoja de Trabajo para listado'!$BC$151:$CB$151,0)),0)+IFERROR(INDEX('Hoja de Trabajo para listado'!$DE$153:$DG$274,MATCH($A980,'Hoja de Trabajo para listado'!$DE$153:$DE$1048576,0),MATCH((CUADRO!K$4&amp;$E980),'Hoja de Trabajo para listado'!$DE$151:$DG$151,0)),0)+IFERROR(INDEX('Hoja de Trabajo para listado'!$CD$155:$DC$1048576,MATCH($A980,'Hoja de Trabajo para listado'!$CD$155:$CD$1048576,0),MATCH((CUADRO!K$4&amp;$E980),'Hoja de Trabajo para listado'!$CD$151:$DC$151,0)),0)</f>
        <v>0</v>
      </c>
      <c r="L980" s="245">
        <f ca="1">+IFERROR(INDEX('Hoja de Trabajo para listado'!$A$155:$Z$1048576,MATCH($A980,'Hoja de Trabajo para listado'!$A$155:$A$1048576,0),MATCH((CUADRO!L$4&amp;$E980),'Hoja de Trabajo para listado'!$A$151:$Z$151,0)),0)+IFERROR(INDEX('Hoja de Trabajo para listado'!$AB$155:$BA$1048576,MATCH($A980,'Hoja de Trabajo para listado'!$AB$155:$AB$1048576,0),MATCH((CUADRO!L$4&amp;$E980),'Hoja de Trabajo para listado'!$AB$151:$BA$151,0)),0)+IFERROR(INDEX('Hoja de Trabajo para listado'!$BC$155:$CB$1048576,MATCH($A980,'Hoja de Trabajo para listado'!$BC$155:$BC$1048576,0),MATCH((CUADRO!L$4&amp;$E980),'Hoja de Trabajo para listado'!$BC$151:$CB$151,0)),0)+IFERROR(INDEX('Hoja de Trabajo para listado'!$DE$153:$DG$274,MATCH($A980,'Hoja de Trabajo para listado'!$DE$153:$DE$1048576,0),MATCH((CUADRO!L$4&amp;$E980),'Hoja de Trabajo para listado'!$DE$151:$DG$151,0)),0)+IFERROR(INDEX('Hoja de Trabajo para listado'!$CD$155:$DC$1048576,MATCH($A980,'Hoja de Trabajo para listado'!$CD$155:$CD$1048576,0),MATCH((CUADRO!L$4&amp;$E980),'Hoja de Trabajo para listado'!$CD$151:$DC$151,0)),0)</f>
        <v>0</v>
      </c>
      <c r="M980" s="245">
        <f ca="1">+IFERROR(INDEX('Hoja de Trabajo para listado'!$A$155:$Z$1048576,MATCH($A980,'Hoja de Trabajo para listado'!$A$155:$A$1048576,0),MATCH((CUADRO!M$4&amp;$E980),'Hoja de Trabajo para listado'!$A$151:$Z$151,0)),0)+IFERROR(INDEX('Hoja de Trabajo para listado'!$AB$155:$BA$1048576,MATCH($A980,'Hoja de Trabajo para listado'!$AB$155:$AB$1048576,0),MATCH((CUADRO!M$4&amp;$E980),'Hoja de Trabajo para listado'!$AB$151:$BA$151,0)),0)+IFERROR(INDEX('Hoja de Trabajo para listado'!$BC$155:$CB$1048576,MATCH($A980,'Hoja de Trabajo para listado'!$BC$155:$BC$1048576,0),MATCH((CUADRO!M$4&amp;$E980),'Hoja de Trabajo para listado'!$BC$151:$CB$151,0)),0)+IFERROR(INDEX('Hoja de Trabajo para listado'!$DE$153:$DG$274,MATCH($A980,'Hoja de Trabajo para listado'!$DE$153:$DE$1048576,0),MATCH((CUADRO!M$4&amp;$E980),'Hoja de Trabajo para listado'!$DE$151:$DG$151,0)),0)+IFERROR(INDEX('Hoja de Trabajo para listado'!$CD$155:$DC$1048576,MATCH($A980,'Hoja de Trabajo para listado'!$CD$155:$CD$1048576,0),MATCH((CUADRO!M$4&amp;$E980),'Hoja de Trabajo para listado'!$CD$151:$DC$151,0)),0)</f>
        <v>0</v>
      </c>
      <c r="N980" s="245">
        <f ca="1">+IFERROR(INDEX('Hoja de Trabajo para listado'!$A$155:$Z$1048576,MATCH($A980,'Hoja de Trabajo para listado'!$A$155:$A$1048576,0),MATCH((CUADRO!N$4&amp;$E980),'Hoja de Trabajo para listado'!$A$151:$Z$151,0)),0)+IFERROR(INDEX('Hoja de Trabajo para listado'!$AB$155:$BA$1048576,MATCH($A980,'Hoja de Trabajo para listado'!$AB$155:$AB$1048576,0),MATCH((CUADRO!N$4&amp;$E980),'Hoja de Trabajo para listado'!$AB$151:$BA$151,0)),0)+IFERROR(INDEX('Hoja de Trabajo para listado'!$BC$155:$CB$1048576,MATCH($A980,'Hoja de Trabajo para listado'!$BC$155:$BC$1048576,0),MATCH((CUADRO!N$4&amp;$E980),'Hoja de Trabajo para listado'!$BC$151:$CB$151,0)),0)+IFERROR(INDEX('Hoja de Trabajo para listado'!$DE$153:$DG$274,MATCH($A980,'Hoja de Trabajo para listado'!$DE$153:$DE$1048576,0),MATCH((CUADRO!N$4&amp;$E980),'Hoja de Trabajo para listado'!$DE$151:$DG$151,0)),0)+IFERROR(INDEX('Hoja de Trabajo para listado'!$CD$155:$DC$1048576,MATCH($A980,'Hoja de Trabajo para listado'!$CD$155:$CD$1048576,0),MATCH((CUADRO!N$4&amp;$E980),'Hoja de Trabajo para listado'!$CD$151:$DC$151,0)),0)</f>
        <v>0</v>
      </c>
      <c r="O980" s="245">
        <f ca="1">+IFERROR(INDEX('Hoja de Trabajo para listado'!$A$155:$Z$1048576,MATCH($A980,'Hoja de Trabajo para listado'!$A$155:$A$1048576,0),MATCH((CUADRO!O$4&amp;$E980),'Hoja de Trabajo para listado'!$A$151:$Z$151,0)),0)+IFERROR(INDEX('Hoja de Trabajo para listado'!$AB$155:$BA$1048576,MATCH($A980,'Hoja de Trabajo para listado'!$AB$155:$AB$1048576,0),MATCH((CUADRO!O$4&amp;$E980),'Hoja de Trabajo para listado'!$AB$151:$BA$151,0)),0)+IFERROR(INDEX('Hoja de Trabajo para listado'!$BC$155:$CB$1048576,MATCH($A980,'Hoja de Trabajo para listado'!$BC$155:$BC$1048576,0),MATCH((CUADRO!O$4&amp;$E980),'Hoja de Trabajo para listado'!$BC$151:$CB$151,0)),0)+IFERROR(INDEX('Hoja de Trabajo para listado'!$DE$153:$DG$274,MATCH($A980,'Hoja de Trabajo para listado'!$DE$153:$DE$1048576,0),MATCH((CUADRO!O$4&amp;$E980),'Hoja de Trabajo para listado'!$DE$151:$DG$151,0)),0)+IFERROR(INDEX('Hoja de Trabajo para listado'!$CD$155:$DC$1048576,MATCH($A980,'Hoja de Trabajo para listado'!$CD$155:$CD$1048576,0),MATCH((CUADRO!O$4&amp;$E980),'Hoja de Trabajo para listado'!$CD$151:$DC$151,0)),0)</f>
        <v>0</v>
      </c>
      <c r="P980" s="245">
        <f ca="1">+IFERROR(INDEX('Hoja de Trabajo para listado'!$A$155:$Z$1048576,MATCH($A980,'Hoja de Trabajo para listado'!$A$155:$A$1048576,0),MATCH((CUADRO!P$4&amp;$E980),'Hoja de Trabajo para listado'!$A$151:$Z$151,0)),0)+IFERROR(INDEX('Hoja de Trabajo para listado'!$AB$155:$BA$1048576,MATCH($A980,'Hoja de Trabajo para listado'!$AB$155:$AB$1048576,0),MATCH((CUADRO!P$4&amp;$E980),'Hoja de Trabajo para listado'!$AB$151:$BA$151,0)),0)+IFERROR(INDEX('Hoja de Trabajo para listado'!$BC$155:$CB$1048576,MATCH($A980,'Hoja de Trabajo para listado'!$BC$155:$BC$1048576,0),MATCH((CUADRO!P$4&amp;$E980),'Hoja de Trabajo para listado'!$BC$151:$CB$151,0)),0)+IFERROR(INDEX('Hoja de Trabajo para listado'!$DE$153:$DG$274,MATCH($A980,'Hoja de Trabajo para listado'!$DE$153:$DE$1048576,0),MATCH((CUADRO!P$4&amp;$E980),'Hoja de Trabajo para listado'!$DE$151:$DG$151,0)),0)+IFERROR(INDEX('Hoja de Trabajo para listado'!$CD$155:$DC$1048576,MATCH($A980,'Hoja de Trabajo para listado'!$CD$155:$CD$1048576,0),MATCH((CUADRO!P$4&amp;$E980),'Hoja de Trabajo para listado'!$CD$151:$DC$151,0)),0)</f>
        <v>0</v>
      </c>
      <c r="Q980" s="245">
        <f ca="1">+IFERROR(INDEX('Hoja de Trabajo para listado'!$A$155:$Z$1048576,MATCH($A980,'Hoja de Trabajo para listado'!$A$155:$A$1048576,0),MATCH((CUADRO!Q$4&amp;$E980),'Hoja de Trabajo para listado'!$A$151:$Z$151,0)),0)+IFERROR(INDEX('Hoja de Trabajo para listado'!$AB$155:$BA$1048576,MATCH($A980,'Hoja de Trabajo para listado'!$AB$155:$AB$1048576,0),MATCH((CUADRO!Q$4&amp;$E980),'Hoja de Trabajo para listado'!$AB$151:$BA$151,0)),0)+IFERROR(INDEX('Hoja de Trabajo para listado'!$BC$155:$CB$1048576,MATCH($A980,'Hoja de Trabajo para listado'!$BC$155:$BC$1048576,0),MATCH((CUADRO!Q$4&amp;$E980),'Hoja de Trabajo para listado'!$BC$151:$CB$151,0)),0)+IFERROR(INDEX('Hoja de Trabajo para listado'!$DE$153:$DG$274,MATCH($A980,'Hoja de Trabajo para listado'!$DE$153:$DE$1048576,0),MATCH((CUADRO!Q$4&amp;$E980),'Hoja de Trabajo para listado'!$DE$151:$DG$151,0)),0)+IFERROR(INDEX('Hoja de Trabajo para listado'!$CD$155:$DC$1048576,MATCH($A980,'Hoja de Trabajo para listado'!$CD$155:$CD$1048576,0),MATCH((CUADRO!Q$4&amp;$E980),'Hoja de Trabajo para listado'!$CD$151:$DC$151,0)),0)</f>
        <v>0</v>
      </c>
      <c r="R980" s="245">
        <f t="shared" ca="1" si="37"/>
        <v>0</v>
      </c>
      <c r="S980" s="259">
        <f ca="1">+R979+R980</f>
        <v>0</v>
      </c>
      <c r="T980" s="245">
        <f ca="1">+S980</f>
        <v>0</v>
      </c>
      <c r="U980" s="244">
        <f t="shared" si="38"/>
        <v>2</v>
      </c>
      <c r="V980" s="333" t="str">
        <f>+VLOOKUP(A980,bd_lista!$A$3:$E$592,5,FALSE)</f>
        <v>Gobiernos Autonomos Municipales</v>
      </c>
      <c r="W980" s="388"/>
      <c r="X980" s="242">
        <f>+VLOOKUP(A980,[4]Sheet1!$A$13:$D$744,4,FALSE)</f>
        <v>0</v>
      </c>
      <c r="Y980" s="242" t="e">
        <f>+VLOOKUP(X980,bd_lista!$A$3:$C$592,3,FALSE)</f>
        <v>#N/A</v>
      </c>
      <c r="Z980" s="292"/>
      <c r="AA980" s="293"/>
    </row>
    <row r="981" spans="1:27" customFormat="1" ht="15" hidden="1" customHeight="1">
      <c r="A981" s="32">
        <v>1723</v>
      </c>
      <c r="B981" s="392">
        <f>+A981</f>
        <v>1723</v>
      </c>
      <c r="C981" s="247" t="str">
        <f>+VLOOKUP(A981,bd_lista!$A$3:$C$592,3,FALSE)</f>
        <v>Gobierno Autónomo Municipal de Camiri</v>
      </c>
      <c r="D981" s="389" t="str">
        <f>+C981</f>
        <v>Gobierno Autónomo Municipal de Camiri</v>
      </c>
      <c r="E981" s="242" t="s">
        <v>1304</v>
      </c>
      <c r="F981" s="243">
        <f ca="1">+IFERROR(INDEX('Hoja de Trabajo para listado'!$A$155:$Z$1048576,MATCH($A981,'Hoja de Trabajo para listado'!$A$155:$A$1048576,0),MATCH((CUADRO!F$4&amp;$E981),'Hoja de Trabajo para listado'!$A$151:$Z$151,0)),0)+IFERROR(INDEX('Hoja de Trabajo para listado'!$AB$155:$BA$1048576,MATCH($A981,'Hoja de Trabajo para listado'!$AB$155:$AB$1048576,0),MATCH((CUADRO!F$4&amp;$E981),'Hoja de Trabajo para listado'!$AB$151:$BA$151,0)),0)+IFERROR(INDEX('Hoja de Trabajo para listado'!$BC$155:$CB$1048576,MATCH($A981,'Hoja de Trabajo para listado'!$BC$155:$BC$1048576,0),MATCH((CUADRO!F$4&amp;$E981),'Hoja de Trabajo para listado'!$BC$151:$CB$151,0)),0)+IFERROR(INDEX('Hoja de Trabajo para listado'!$DE$153:$DG$274,MATCH($A981,'Hoja de Trabajo para listado'!$DE$153:$DE$1048576,0),MATCH((CUADRO!F$4&amp;$E981),'Hoja de Trabajo para listado'!$DE$151:$DG$151,0)),0)+IFERROR(INDEX('Hoja de Trabajo para listado'!$CD$155:$DC$1048576,MATCH($A981,'Hoja de Trabajo para listado'!$CD$155:$CD$1048576,0),MATCH((CUADRO!F$4&amp;$E981),'Hoja de Trabajo para listado'!$CD$151:$DC$151,0)),0)</f>
        <v>0</v>
      </c>
      <c r="G981" s="243">
        <f ca="1">+IFERROR(INDEX('Hoja de Trabajo para listado'!$A$155:$Z$1048576,MATCH($A981,'Hoja de Trabajo para listado'!$A$155:$A$1048576,0),MATCH((CUADRO!G$4&amp;$E981),'Hoja de Trabajo para listado'!$A$151:$Z$151,0)),0)+IFERROR(INDEX('Hoja de Trabajo para listado'!$AB$155:$BA$1048576,MATCH($A981,'Hoja de Trabajo para listado'!$AB$155:$AB$1048576,0),MATCH((CUADRO!G$4&amp;$E981),'Hoja de Trabajo para listado'!$AB$151:$BA$151,0)),0)+IFERROR(INDEX('Hoja de Trabajo para listado'!$BC$155:$CB$1048576,MATCH($A981,'Hoja de Trabajo para listado'!$BC$155:$BC$1048576,0),MATCH((CUADRO!G$4&amp;$E981),'Hoja de Trabajo para listado'!$BC$151:$CB$151,0)),0)+IFERROR(INDEX('Hoja de Trabajo para listado'!$DE$153:$DG$274,MATCH($A981,'Hoja de Trabajo para listado'!$DE$153:$DE$1048576,0),MATCH((CUADRO!G$4&amp;$E981),'Hoja de Trabajo para listado'!$DE$151:$DG$151,0)),0)+IFERROR(INDEX('Hoja de Trabajo para listado'!$CD$155:$DC$1048576,MATCH($A981,'Hoja de Trabajo para listado'!$CD$155:$CD$1048576,0),MATCH((CUADRO!G$4&amp;$E981),'Hoja de Trabajo para listado'!$CD$151:$DC$151,0)),0)</f>
        <v>0</v>
      </c>
      <c r="H981" s="243">
        <f ca="1">+IFERROR(INDEX('Hoja de Trabajo para listado'!$A$155:$Z$1048576,MATCH($A981,'Hoja de Trabajo para listado'!$A$155:$A$1048576,0),MATCH((CUADRO!H$4&amp;$E981),'Hoja de Trabajo para listado'!$A$151:$Z$151,0)),0)+IFERROR(INDEX('Hoja de Trabajo para listado'!$AB$155:$BA$1048576,MATCH($A981,'Hoja de Trabajo para listado'!$AB$155:$AB$1048576,0),MATCH((CUADRO!H$4&amp;$E981),'Hoja de Trabajo para listado'!$AB$151:$BA$151,0)),0)+IFERROR(INDEX('Hoja de Trabajo para listado'!$BC$155:$CB$1048576,MATCH($A981,'Hoja de Trabajo para listado'!$BC$155:$BC$1048576,0),MATCH((CUADRO!H$4&amp;$E981),'Hoja de Trabajo para listado'!$BC$151:$CB$151,0)),0)+IFERROR(INDEX('Hoja de Trabajo para listado'!$DE$153:$DG$274,MATCH($A981,'Hoja de Trabajo para listado'!$DE$153:$DE$1048576,0),MATCH((CUADRO!H$4&amp;$E981),'Hoja de Trabajo para listado'!$DE$151:$DG$151,0)),0)+IFERROR(INDEX('Hoja de Trabajo para listado'!$CD$155:$DC$1048576,MATCH($A981,'Hoja de Trabajo para listado'!$CD$155:$CD$1048576,0),MATCH((CUADRO!H$4&amp;$E981),'Hoja de Trabajo para listado'!$CD$151:$DC$151,0)),0)</f>
        <v>0</v>
      </c>
      <c r="I981" s="243">
        <f ca="1">+IFERROR(INDEX('Hoja de Trabajo para listado'!$A$155:$Z$1048576,MATCH($A981,'Hoja de Trabajo para listado'!$A$155:$A$1048576,0),MATCH((CUADRO!I$4&amp;$E981),'Hoja de Trabajo para listado'!$A$151:$Z$151,0)),0)+IFERROR(INDEX('Hoja de Trabajo para listado'!$AB$155:$BA$1048576,MATCH($A981,'Hoja de Trabajo para listado'!$AB$155:$AB$1048576,0),MATCH((CUADRO!I$4&amp;$E981),'Hoja de Trabajo para listado'!$AB$151:$BA$151,0)),0)+IFERROR(INDEX('Hoja de Trabajo para listado'!$BC$155:$CB$1048576,MATCH($A981,'Hoja de Trabajo para listado'!$BC$155:$BC$1048576,0),MATCH((CUADRO!I$4&amp;$E981),'Hoja de Trabajo para listado'!$BC$151:$CB$151,0)),0)+IFERROR(INDEX('Hoja de Trabajo para listado'!$DE$153:$DG$274,MATCH($A981,'Hoja de Trabajo para listado'!$DE$153:$DE$1048576,0),MATCH((CUADRO!I$4&amp;$E981),'Hoja de Trabajo para listado'!$DE$151:$DG$151,0)),0)+IFERROR(INDEX('Hoja de Trabajo para listado'!$CD$155:$DC$1048576,MATCH($A981,'Hoja de Trabajo para listado'!$CD$155:$CD$1048576,0),MATCH((CUADRO!I$4&amp;$E981),'Hoja de Trabajo para listado'!$CD$151:$DC$151,0)),0)</f>
        <v>0</v>
      </c>
      <c r="J981" s="243">
        <f ca="1">+IFERROR(INDEX('Hoja de Trabajo para listado'!$A$155:$Z$1048576,MATCH($A981,'Hoja de Trabajo para listado'!$A$155:$A$1048576,0),MATCH((CUADRO!J$4&amp;$E981),'Hoja de Trabajo para listado'!$A$151:$Z$151,0)),0)+IFERROR(INDEX('Hoja de Trabajo para listado'!$AB$155:$BA$1048576,MATCH($A981,'Hoja de Trabajo para listado'!$AB$155:$AB$1048576,0),MATCH((CUADRO!J$4&amp;$E981),'Hoja de Trabajo para listado'!$AB$151:$BA$151,0)),0)+IFERROR(INDEX('Hoja de Trabajo para listado'!$BC$155:$CB$1048576,MATCH($A981,'Hoja de Trabajo para listado'!$BC$155:$BC$1048576,0),MATCH((CUADRO!J$4&amp;$E981),'Hoja de Trabajo para listado'!$BC$151:$CB$151,0)),0)+IFERROR(INDEX('Hoja de Trabajo para listado'!$DE$153:$DG$274,MATCH($A981,'Hoja de Trabajo para listado'!$DE$153:$DE$1048576,0),MATCH((CUADRO!J$4&amp;$E981),'Hoja de Trabajo para listado'!$DE$151:$DG$151,0)),0)+IFERROR(INDEX('Hoja de Trabajo para listado'!$CD$155:$DC$1048576,MATCH($A981,'Hoja de Trabajo para listado'!$CD$155:$CD$1048576,0),MATCH((CUADRO!J$4&amp;$E981),'Hoja de Trabajo para listado'!$CD$151:$DC$151,0)),0)</f>
        <v>0</v>
      </c>
      <c r="K981" s="243">
        <f ca="1">+IFERROR(INDEX('Hoja de Trabajo para listado'!$A$155:$Z$1048576,MATCH($A981,'Hoja de Trabajo para listado'!$A$155:$A$1048576,0),MATCH((CUADRO!K$4&amp;$E981),'Hoja de Trabajo para listado'!$A$151:$Z$151,0)),0)+IFERROR(INDEX('Hoja de Trabajo para listado'!$AB$155:$BA$1048576,MATCH($A981,'Hoja de Trabajo para listado'!$AB$155:$AB$1048576,0),MATCH((CUADRO!K$4&amp;$E981),'Hoja de Trabajo para listado'!$AB$151:$BA$151,0)),0)+IFERROR(INDEX('Hoja de Trabajo para listado'!$BC$155:$CB$1048576,MATCH($A981,'Hoja de Trabajo para listado'!$BC$155:$BC$1048576,0),MATCH((CUADRO!K$4&amp;$E981),'Hoja de Trabajo para listado'!$BC$151:$CB$151,0)),0)+IFERROR(INDEX('Hoja de Trabajo para listado'!$DE$153:$DG$274,MATCH($A981,'Hoja de Trabajo para listado'!$DE$153:$DE$1048576,0),MATCH((CUADRO!K$4&amp;$E981),'Hoja de Trabajo para listado'!$DE$151:$DG$151,0)),0)+IFERROR(INDEX('Hoja de Trabajo para listado'!$CD$155:$DC$1048576,MATCH($A981,'Hoja de Trabajo para listado'!$CD$155:$CD$1048576,0),MATCH((CUADRO!K$4&amp;$E981),'Hoja de Trabajo para listado'!$CD$151:$DC$151,0)),0)</f>
        <v>0</v>
      </c>
      <c r="L981" s="243">
        <f ca="1">+IFERROR(INDEX('Hoja de Trabajo para listado'!$A$155:$Z$1048576,MATCH($A981,'Hoja de Trabajo para listado'!$A$155:$A$1048576,0),MATCH((CUADRO!L$4&amp;$E981),'Hoja de Trabajo para listado'!$A$151:$Z$151,0)),0)+IFERROR(INDEX('Hoja de Trabajo para listado'!$AB$155:$BA$1048576,MATCH($A981,'Hoja de Trabajo para listado'!$AB$155:$AB$1048576,0),MATCH((CUADRO!L$4&amp;$E981),'Hoja de Trabajo para listado'!$AB$151:$BA$151,0)),0)+IFERROR(INDEX('Hoja de Trabajo para listado'!$BC$155:$CB$1048576,MATCH($A981,'Hoja de Trabajo para listado'!$BC$155:$BC$1048576,0),MATCH((CUADRO!L$4&amp;$E981),'Hoja de Trabajo para listado'!$BC$151:$CB$151,0)),0)+IFERROR(INDEX('Hoja de Trabajo para listado'!$DE$153:$DG$274,MATCH($A981,'Hoja de Trabajo para listado'!$DE$153:$DE$1048576,0),MATCH((CUADRO!L$4&amp;$E981),'Hoja de Trabajo para listado'!$DE$151:$DG$151,0)),0)+IFERROR(INDEX('Hoja de Trabajo para listado'!$CD$155:$DC$1048576,MATCH($A981,'Hoja de Trabajo para listado'!$CD$155:$CD$1048576,0),MATCH((CUADRO!L$4&amp;$E981),'Hoja de Trabajo para listado'!$CD$151:$DC$151,0)),0)</f>
        <v>0</v>
      </c>
      <c r="M981" s="243">
        <f ca="1">+IFERROR(INDEX('Hoja de Trabajo para listado'!$A$155:$Z$1048576,MATCH($A981,'Hoja de Trabajo para listado'!$A$155:$A$1048576,0),MATCH((CUADRO!M$4&amp;$E981),'Hoja de Trabajo para listado'!$A$151:$Z$151,0)),0)+IFERROR(INDEX('Hoja de Trabajo para listado'!$AB$155:$BA$1048576,MATCH($A981,'Hoja de Trabajo para listado'!$AB$155:$AB$1048576,0),MATCH((CUADRO!M$4&amp;$E981),'Hoja de Trabajo para listado'!$AB$151:$BA$151,0)),0)+IFERROR(INDEX('Hoja de Trabajo para listado'!$BC$155:$CB$1048576,MATCH($A981,'Hoja de Trabajo para listado'!$BC$155:$BC$1048576,0),MATCH((CUADRO!M$4&amp;$E981),'Hoja de Trabajo para listado'!$BC$151:$CB$151,0)),0)+IFERROR(INDEX('Hoja de Trabajo para listado'!$DE$153:$DG$274,MATCH($A981,'Hoja de Trabajo para listado'!$DE$153:$DE$1048576,0),MATCH((CUADRO!M$4&amp;$E981),'Hoja de Trabajo para listado'!$DE$151:$DG$151,0)),0)+IFERROR(INDEX('Hoja de Trabajo para listado'!$CD$155:$DC$1048576,MATCH($A981,'Hoja de Trabajo para listado'!$CD$155:$CD$1048576,0),MATCH((CUADRO!M$4&amp;$E981),'Hoja de Trabajo para listado'!$CD$151:$DC$151,0)),0)</f>
        <v>0</v>
      </c>
      <c r="N981" s="243">
        <f ca="1">+IFERROR(INDEX('Hoja de Trabajo para listado'!$A$155:$Z$1048576,MATCH($A981,'Hoja de Trabajo para listado'!$A$155:$A$1048576,0),MATCH((CUADRO!N$4&amp;$E981),'Hoja de Trabajo para listado'!$A$151:$Z$151,0)),0)+IFERROR(INDEX('Hoja de Trabajo para listado'!$AB$155:$BA$1048576,MATCH($A981,'Hoja de Trabajo para listado'!$AB$155:$AB$1048576,0),MATCH((CUADRO!N$4&amp;$E981),'Hoja de Trabajo para listado'!$AB$151:$BA$151,0)),0)+IFERROR(INDEX('Hoja de Trabajo para listado'!$BC$155:$CB$1048576,MATCH($A981,'Hoja de Trabajo para listado'!$BC$155:$BC$1048576,0),MATCH((CUADRO!N$4&amp;$E981),'Hoja de Trabajo para listado'!$BC$151:$CB$151,0)),0)+IFERROR(INDEX('Hoja de Trabajo para listado'!$DE$153:$DG$274,MATCH($A981,'Hoja de Trabajo para listado'!$DE$153:$DE$1048576,0),MATCH((CUADRO!N$4&amp;$E981),'Hoja de Trabajo para listado'!$DE$151:$DG$151,0)),0)+IFERROR(INDEX('Hoja de Trabajo para listado'!$CD$155:$DC$1048576,MATCH($A981,'Hoja de Trabajo para listado'!$CD$155:$CD$1048576,0),MATCH((CUADRO!N$4&amp;$E981),'Hoja de Trabajo para listado'!$CD$151:$DC$151,0)),0)</f>
        <v>0</v>
      </c>
      <c r="O981" s="243">
        <f ca="1">+IFERROR(INDEX('Hoja de Trabajo para listado'!$A$155:$Z$1048576,MATCH($A981,'Hoja de Trabajo para listado'!$A$155:$A$1048576,0),MATCH((CUADRO!O$4&amp;$E981),'Hoja de Trabajo para listado'!$A$151:$Z$151,0)),0)+IFERROR(INDEX('Hoja de Trabajo para listado'!$AB$155:$BA$1048576,MATCH($A981,'Hoja de Trabajo para listado'!$AB$155:$AB$1048576,0),MATCH((CUADRO!O$4&amp;$E981),'Hoja de Trabajo para listado'!$AB$151:$BA$151,0)),0)+IFERROR(INDEX('Hoja de Trabajo para listado'!$BC$155:$CB$1048576,MATCH($A981,'Hoja de Trabajo para listado'!$BC$155:$BC$1048576,0),MATCH((CUADRO!O$4&amp;$E981),'Hoja de Trabajo para listado'!$BC$151:$CB$151,0)),0)+IFERROR(INDEX('Hoja de Trabajo para listado'!$DE$153:$DG$274,MATCH($A981,'Hoja de Trabajo para listado'!$DE$153:$DE$1048576,0),MATCH((CUADRO!O$4&amp;$E981),'Hoja de Trabajo para listado'!$DE$151:$DG$151,0)),0)+IFERROR(INDEX('Hoja de Trabajo para listado'!$CD$155:$DC$1048576,MATCH($A981,'Hoja de Trabajo para listado'!$CD$155:$CD$1048576,0),MATCH((CUADRO!O$4&amp;$E981),'Hoja de Trabajo para listado'!$CD$151:$DC$151,0)),0)</f>
        <v>0</v>
      </c>
      <c r="P981" s="243">
        <f ca="1">+IFERROR(INDEX('Hoja de Trabajo para listado'!$A$155:$Z$1048576,MATCH($A981,'Hoja de Trabajo para listado'!$A$155:$A$1048576,0),MATCH((CUADRO!P$4&amp;$E981),'Hoja de Trabajo para listado'!$A$151:$Z$151,0)),0)+IFERROR(INDEX('Hoja de Trabajo para listado'!$AB$155:$BA$1048576,MATCH($A981,'Hoja de Trabajo para listado'!$AB$155:$AB$1048576,0),MATCH((CUADRO!P$4&amp;$E981),'Hoja de Trabajo para listado'!$AB$151:$BA$151,0)),0)+IFERROR(INDEX('Hoja de Trabajo para listado'!$BC$155:$CB$1048576,MATCH($A981,'Hoja de Trabajo para listado'!$BC$155:$BC$1048576,0),MATCH((CUADRO!P$4&amp;$E981),'Hoja de Trabajo para listado'!$BC$151:$CB$151,0)),0)+IFERROR(INDEX('Hoja de Trabajo para listado'!$DE$153:$DG$274,MATCH($A981,'Hoja de Trabajo para listado'!$DE$153:$DE$1048576,0),MATCH((CUADRO!P$4&amp;$E981),'Hoja de Trabajo para listado'!$DE$151:$DG$151,0)),0)+IFERROR(INDEX('Hoja de Trabajo para listado'!$CD$155:$DC$1048576,MATCH($A981,'Hoja de Trabajo para listado'!$CD$155:$CD$1048576,0),MATCH((CUADRO!P$4&amp;$E981),'Hoja de Trabajo para listado'!$CD$151:$DC$151,0)),0)</f>
        <v>0</v>
      </c>
      <c r="Q981" s="243">
        <f ca="1">+IFERROR(INDEX('Hoja de Trabajo para listado'!$A$155:$Z$1048576,MATCH($A981,'Hoja de Trabajo para listado'!$A$155:$A$1048576,0),MATCH((CUADRO!Q$4&amp;$E981),'Hoja de Trabajo para listado'!$A$151:$Z$151,0)),0)+IFERROR(INDEX('Hoja de Trabajo para listado'!$AB$155:$BA$1048576,MATCH($A981,'Hoja de Trabajo para listado'!$AB$155:$AB$1048576,0),MATCH((CUADRO!Q$4&amp;$E981),'Hoja de Trabajo para listado'!$AB$151:$BA$151,0)),0)+IFERROR(INDEX('Hoja de Trabajo para listado'!$BC$155:$CB$1048576,MATCH($A981,'Hoja de Trabajo para listado'!$BC$155:$BC$1048576,0),MATCH((CUADRO!Q$4&amp;$E981),'Hoja de Trabajo para listado'!$BC$151:$CB$151,0)),0)+IFERROR(INDEX('Hoja de Trabajo para listado'!$DE$153:$DG$274,MATCH($A981,'Hoja de Trabajo para listado'!$DE$153:$DE$1048576,0),MATCH((CUADRO!Q$4&amp;$E981),'Hoja de Trabajo para listado'!$DE$151:$DG$151,0)),0)+IFERROR(INDEX('Hoja de Trabajo para listado'!$CD$155:$DC$1048576,MATCH($A981,'Hoja de Trabajo para listado'!$CD$155:$CD$1048576,0),MATCH((CUADRO!Q$4&amp;$E981),'Hoja de Trabajo para listado'!$CD$151:$DC$151,0)),0)</f>
        <v>0</v>
      </c>
      <c r="R981" s="243">
        <f t="shared" ca="1" si="37"/>
        <v>0</v>
      </c>
      <c r="S981" s="249"/>
      <c r="T981" s="243">
        <f ca="1">+T982</f>
        <v>0</v>
      </c>
      <c r="U981" s="242">
        <f t="shared" si="38"/>
        <v>1</v>
      </c>
      <c r="V981" s="333" t="str">
        <f>+VLOOKUP(A981,bd_lista!$A$3:$E$592,5,FALSE)</f>
        <v>Gobiernos Autonomos Municipales</v>
      </c>
      <c r="W981" s="387" t="str">
        <f>+V981</f>
        <v>Gobiernos Autonomos Municipales</v>
      </c>
      <c r="X981" s="242">
        <f>+VLOOKUP(A981,[4]Sheet1!$A$13:$D$744,4,FALSE)</f>
        <v>0</v>
      </c>
      <c r="Y981" s="242" t="e">
        <f>+VLOOKUP(X981,bd_lista!$A$3:$C$592,3,FALSE)</f>
        <v>#N/A</v>
      </c>
      <c r="Z981" s="294">
        <f>+X981</f>
        <v>0</v>
      </c>
      <c r="AA981" s="295" t="e">
        <f>+Y981</f>
        <v>#N/A</v>
      </c>
    </row>
    <row r="982" spans="1:27" customFormat="1" ht="15" hidden="1" customHeight="1">
      <c r="A982" s="32">
        <v>1723</v>
      </c>
      <c r="B982" s="393"/>
      <c r="C982" s="247" t="str">
        <f>+VLOOKUP(A982,bd_lista!$A$3:$C$592,3,FALSE)</f>
        <v>Gobierno Autónomo Municipal de Camiri</v>
      </c>
      <c r="D982" s="390"/>
      <c r="E982" s="244" t="s">
        <v>1305</v>
      </c>
      <c r="F982" s="245">
        <f ca="1">+IFERROR(INDEX('Hoja de Trabajo para listado'!$A$155:$Z$1048576,MATCH($A982,'Hoja de Trabajo para listado'!$A$155:$A$1048576,0),MATCH((CUADRO!F$4&amp;$E982),'Hoja de Trabajo para listado'!$A$151:$Z$151,0)),0)+IFERROR(INDEX('Hoja de Trabajo para listado'!$AB$155:$BA$1048576,MATCH($A982,'Hoja de Trabajo para listado'!$AB$155:$AB$1048576,0),MATCH((CUADRO!F$4&amp;$E982),'Hoja de Trabajo para listado'!$AB$151:$BA$151,0)),0)+IFERROR(INDEX('Hoja de Trabajo para listado'!$BC$155:$CB$1048576,MATCH($A982,'Hoja de Trabajo para listado'!$BC$155:$BC$1048576,0),MATCH((CUADRO!F$4&amp;$E982),'Hoja de Trabajo para listado'!$BC$151:$CB$151,0)),0)+IFERROR(INDEX('Hoja de Trabajo para listado'!$DE$153:$DG$274,MATCH($A982,'Hoja de Trabajo para listado'!$DE$153:$DE$1048576,0),MATCH((CUADRO!F$4&amp;$E982),'Hoja de Trabajo para listado'!$DE$151:$DG$151,0)),0)+IFERROR(INDEX('Hoja de Trabajo para listado'!$CD$155:$DC$1048576,MATCH($A982,'Hoja de Trabajo para listado'!$CD$155:$CD$1048576,0),MATCH((CUADRO!F$4&amp;$E982),'Hoja de Trabajo para listado'!$CD$151:$DC$151,0)),0)</f>
        <v>0</v>
      </c>
      <c r="G982" s="245">
        <f ca="1">+IFERROR(INDEX('Hoja de Trabajo para listado'!$A$155:$Z$1048576,MATCH($A982,'Hoja de Trabajo para listado'!$A$155:$A$1048576,0),MATCH((CUADRO!G$4&amp;$E982),'Hoja de Trabajo para listado'!$A$151:$Z$151,0)),0)+IFERROR(INDEX('Hoja de Trabajo para listado'!$AB$155:$BA$1048576,MATCH($A982,'Hoja de Trabajo para listado'!$AB$155:$AB$1048576,0),MATCH((CUADRO!G$4&amp;$E982),'Hoja de Trabajo para listado'!$AB$151:$BA$151,0)),0)+IFERROR(INDEX('Hoja de Trabajo para listado'!$BC$155:$CB$1048576,MATCH($A982,'Hoja de Trabajo para listado'!$BC$155:$BC$1048576,0),MATCH((CUADRO!G$4&amp;$E982),'Hoja de Trabajo para listado'!$BC$151:$CB$151,0)),0)+IFERROR(INDEX('Hoja de Trabajo para listado'!$DE$153:$DG$274,MATCH($A982,'Hoja de Trabajo para listado'!$DE$153:$DE$1048576,0),MATCH((CUADRO!G$4&amp;$E982),'Hoja de Trabajo para listado'!$DE$151:$DG$151,0)),0)+IFERROR(INDEX('Hoja de Trabajo para listado'!$CD$155:$DC$1048576,MATCH($A982,'Hoja de Trabajo para listado'!$CD$155:$CD$1048576,0),MATCH((CUADRO!G$4&amp;$E982),'Hoja de Trabajo para listado'!$CD$151:$DC$151,0)),0)</f>
        <v>0</v>
      </c>
      <c r="H982" s="245">
        <f ca="1">+IFERROR(INDEX('Hoja de Trabajo para listado'!$A$155:$Z$1048576,MATCH($A982,'Hoja de Trabajo para listado'!$A$155:$A$1048576,0),MATCH((CUADRO!H$4&amp;$E982),'Hoja de Trabajo para listado'!$A$151:$Z$151,0)),0)+IFERROR(INDEX('Hoja de Trabajo para listado'!$AB$155:$BA$1048576,MATCH($A982,'Hoja de Trabajo para listado'!$AB$155:$AB$1048576,0),MATCH((CUADRO!H$4&amp;$E982),'Hoja de Trabajo para listado'!$AB$151:$BA$151,0)),0)+IFERROR(INDEX('Hoja de Trabajo para listado'!$BC$155:$CB$1048576,MATCH($A982,'Hoja de Trabajo para listado'!$BC$155:$BC$1048576,0),MATCH((CUADRO!H$4&amp;$E982),'Hoja de Trabajo para listado'!$BC$151:$CB$151,0)),0)+IFERROR(INDEX('Hoja de Trabajo para listado'!$DE$153:$DG$274,MATCH($A982,'Hoja de Trabajo para listado'!$DE$153:$DE$1048576,0),MATCH((CUADRO!H$4&amp;$E982),'Hoja de Trabajo para listado'!$DE$151:$DG$151,0)),0)+IFERROR(INDEX('Hoja de Trabajo para listado'!$CD$155:$DC$1048576,MATCH($A982,'Hoja de Trabajo para listado'!$CD$155:$CD$1048576,0),MATCH((CUADRO!H$4&amp;$E982),'Hoja de Trabajo para listado'!$CD$151:$DC$151,0)),0)</f>
        <v>0</v>
      </c>
      <c r="I982" s="245">
        <f ca="1">+IFERROR(INDEX('Hoja de Trabajo para listado'!$A$155:$Z$1048576,MATCH($A982,'Hoja de Trabajo para listado'!$A$155:$A$1048576,0),MATCH((CUADRO!I$4&amp;$E982),'Hoja de Trabajo para listado'!$A$151:$Z$151,0)),0)+IFERROR(INDEX('Hoja de Trabajo para listado'!$AB$155:$BA$1048576,MATCH($A982,'Hoja de Trabajo para listado'!$AB$155:$AB$1048576,0),MATCH((CUADRO!I$4&amp;$E982),'Hoja de Trabajo para listado'!$AB$151:$BA$151,0)),0)+IFERROR(INDEX('Hoja de Trabajo para listado'!$BC$155:$CB$1048576,MATCH($A982,'Hoja de Trabajo para listado'!$BC$155:$BC$1048576,0),MATCH((CUADRO!I$4&amp;$E982),'Hoja de Trabajo para listado'!$BC$151:$CB$151,0)),0)+IFERROR(INDEX('Hoja de Trabajo para listado'!$DE$153:$DG$274,MATCH($A982,'Hoja de Trabajo para listado'!$DE$153:$DE$1048576,0),MATCH((CUADRO!I$4&amp;$E982),'Hoja de Trabajo para listado'!$DE$151:$DG$151,0)),0)+IFERROR(INDEX('Hoja de Trabajo para listado'!$CD$155:$DC$1048576,MATCH($A982,'Hoja de Trabajo para listado'!$CD$155:$CD$1048576,0),MATCH((CUADRO!I$4&amp;$E982),'Hoja de Trabajo para listado'!$CD$151:$DC$151,0)),0)</f>
        <v>0</v>
      </c>
      <c r="J982" s="245">
        <f ca="1">+IFERROR(INDEX('Hoja de Trabajo para listado'!$A$155:$Z$1048576,MATCH($A982,'Hoja de Trabajo para listado'!$A$155:$A$1048576,0),MATCH((CUADRO!J$4&amp;$E982),'Hoja de Trabajo para listado'!$A$151:$Z$151,0)),0)+IFERROR(INDEX('Hoja de Trabajo para listado'!$AB$155:$BA$1048576,MATCH($A982,'Hoja de Trabajo para listado'!$AB$155:$AB$1048576,0),MATCH((CUADRO!J$4&amp;$E982),'Hoja de Trabajo para listado'!$AB$151:$BA$151,0)),0)+IFERROR(INDEX('Hoja de Trabajo para listado'!$BC$155:$CB$1048576,MATCH($A982,'Hoja de Trabajo para listado'!$BC$155:$BC$1048576,0),MATCH((CUADRO!J$4&amp;$E982),'Hoja de Trabajo para listado'!$BC$151:$CB$151,0)),0)+IFERROR(INDEX('Hoja de Trabajo para listado'!$DE$153:$DG$274,MATCH($A982,'Hoja de Trabajo para listado'!$DE$153:$DE$1048576,0),MATCH((CUADRO!J$4&amp;$E982),'Hoja de Trabajo para listado'!$DE$151:$DG$151,0)),0)+IFERROR(INDEX('Hoja de Trabajo para listado'!$CD$155:$DC$1048576,MATCH($A982,'Hoja de Trabajo para listado'!$CD$155:$CD$1048576,0),MATCH((CUADRO!J$4&amp;$E982),'Hoja de Trabajo para listado'!$CD$151:$DC$151,0)),0)</f>
        <v>0</v>
      </c>
      <c r="K982" s="245">
        <f ca="1">+IFERROR(INDEX('Hoja de Trabajo para listado'!$A$155:$Z$1048576,MATCH($A982,'Hoja de Trabajo para listado'!$A$155:$A$1048576,0),MATCH((CUADRO!K$4&amp;$E982),'Hoja de Trabajo para listado'!$A$151:$Z$151,0)),0)+IFERROR(INDEX('Hoja de Trabajo para listado'!$AB$155:$BA$1048576,MATCH($A982,'Hoja de Trabajo para listado'!$AB$155:$AB$1048576,0),MATCH((CUADRO!K$4&amp;$E982),'Hoja de Trabajo para listado'!$AB$151:$BA$151,0)),0)+IFERROR(INDEX('Hoja de Trabajo para listado'!$BC$155:$CB$1048576,MATCH($A982,'Hoja de Trabajo para listado'!$BC$155:$BC$1048576,0),MATCH((CUADRO!K$4&amp;$E982),'Hoja de Trabajo para listado'!$BC$151:$CB$151,0)),0)+IFERROR(INDEX('Hoja de Trabajo para listado'!$DE$153:$DG$274,MATCH($A982,'Hoja de Trabajo para listado'!$DE$153:$DE$1048576,0),MATCH((CUADRO!K$4&amp;$E982),'Hoja de Trabajo para listado'!$DE$151:$DG$151,0)),0)+IFERROR(INDEX('Hoja de Trabajo para listado'!$CD$155:$DC$1048576,MATCH($A982,'Hoja de Trabajo para listado'!$CD$155:$CD$1048576,0),MATCH((CUADRO!K$4&amp;$E982),'Hoja de Trabajo para listado'!$CD$151:$DC$151,0)),0)</f>
        <v>0</v>
      </c>
      <c r="L982" s="245">
        <f ca="1">+IFERROR(INDEX('Hoja de Trabajo para listado'!$A$155:$Z$1048576,MATCH($A982,'Hoja de Trabajo para listado'!$A$155:$A$1048576,0),MATCH((CUADRO!L$4&amp;$E982),'Hoja de Trabajo para listado'!$A$151:$Z$151,0)),0)+IFERROR(INDEX('Hoja de Trabajo para listado'!$AB$155:$BA$1048576,MATCH($A982,'Hoja de Trabajo para listado'!$AB$155:$AB$1048576,0),MATCH((CUADRO!L$4&amp;$E982),'Hoja de Trabajo para listado'!$AB$151:$BA$151,0)),0)+IFERROR(INDEX('Hoja de Trabajo para listado'!$BC$155:$CB$1048576,MATCH($A982,'Hoja de Trabajo para listado'!$BC$155:$BC$1048576,0),MATCH((CUADRO!L$4&amp;$E982),'Hoja de Trabajo para listado'!$BC$151:$CB$151,0)),0)+IFERROR(INDEX('Hoja de Trabajo para listado'!$DE$153:$DG$274,MATCH($A982,'Hoja de Trabajo para listado'!$DE$153:$DE$1048576,0),MATCH((CUADRO!L$4&amp;$E982),'Hoja de Trabajo para listado'!$DE$151:$DG$151,0)),0)+IFERROR(INDEX('Hoja de Trabajo para listado'!$CD$155:$DC$1048576,MATCH($A982,'Hoja de Trabajo para listado'!$CD$155:$CD$1048576,0),MATCH((CUADRO!L$4&amp;$E982),'Hoja de Trabajo para listado'!$CD$151:$DC$151,0)),0)</f>
        <v>0</v>
      </c>
      <c r="M982" s="245">
        <f ca="1">+IFERROR(INDEX('Hoja de Trabajo para listado'!$A$155:$Z$1048576,MATCH($A982,'Hoja de Trabajo para listado'!$A$155:$A$1048576,0),MATCH((CUADRO!M$4&amp;$E982),'Hoja de Trabajo para listado'!$A$151:$Z$151,0)),0)+IFERROR(INDEX('Hoja de Trabajo para listado'!$AB$155:$BA$1048576,MATCH($A982,'Hoja de Trabajo para listado'!$AB$155:$AB$1048576,0),MATCH((CUADRO!M$4&amp;$E982),'Hoja de Trabajo para listado'!$AB$151:$BA$151,0)),0)+IFERROR(INDEX('Hoja de Trabajo para listado'!$BC$155:$CB$1048576,MATCH($A982,'Hoja de Trabajo para listado'!$BC$155:$BC$1048576,0),MATCH((CUADRO!M$4&amp;$E982),'Hoja de Trabajo para listado'!$BC$151:$CB$151,0)),0)+IFERROR(INDEX('Hoja de Trabajo para listado'!$DE$153:$DG$274,MATCH($A982,'Hoja de Trabajo para listado'!$DE$153:$DE$1048576,0),MATCH((CUADRO!M$4&amp;$E982),'Hoja de Trabajo para listado'!$DE$151:$DG$151,0)),0)+IFERROR(INDEX('Hoja de Trabajo para listado'!$CD$155:$DC$1048576,MATCH($A982,'Hoja de Trabajo para listado'!$CD$155:$CD$1048576,0),MATCH((CUADRO!M$4&amp;$E982),'Hoja de Trabajo para listado'!$CD$151:$DC$151,0)),0)</f>
        <v>0</v>
      </c>
      <c r="N982" s="243">
        <f ca="1">+IFERROR(INDEX('Hoja de Trabajo para listado'!$A$155:$Z$1048576,MATCH($A982,'Hoja de Trabajo para listado'!$A$155:$A$1048576,0),MATCH((CUADRO!N$4&amp;$E982),'Hoja de Trabajo para listado'!$A$151:$Z$151,0)),0)+IFERROR(INDEX('Hoja de Trabajo para listado'!$AB$155:$BA$1048576,MATCH($A982,'Hoja de Trabajo para listado'!$AB$155:$AB$1048576,0),MATCH((CUADRO!N$4&amp;$E982),'Hoja de Trabajo para listado'!$AB$151:$BA$151,0)),0)+IFERROR(INDEX('Hoja de Trabajo para listado'!$BC$155:$CB$1048576,MATCH($A982,'Hoja de Trabajo para listado'!$BC$155:$BC$1048576,0),MATCH((CUADRO!N$4&amp;$E982),'Hoja de Trabajo para listado'!$BC$151:$CB$151,0)),0)+IFERROR(INDEX('Hoja de Trabajo para listado'!$DE$153:$DG$274,MATCH($A982,'Hoja de Trabajo para listado'!$DE$153:$DE$1048576,0),MATCH((CUADRO!N$4&amp;$E982),'Hoja de Trabajo para listado'!$DE$151:$DG$151,0)),0)+IFERROR(INDEX('Hoja de Trabajo para listado'!$CD$155:$DC$1048576,MATCH($A982,'Hoja de Trabajo para listado'!$CD$155:$CD$1048576,0),MATCH((CUADRO!N$4&amp;$E982),'Hoja de Trabajo para listado'!$CD$151:$DC$151,0)),0)</f>
        <v>0</v>
      </c>
      <c r="O982" s="243">
        <f ca="1">+IFERROR(INDEX('Hoja de Trabajo para listado'!$A$155:$Z$1048576,MATCH($A982,'Hoja de Trabajo para listado'!$A$155:$A$1048576,0),MATCH((CUADRO!O$4&amp;$E982),'Hoja de Trabajo para listado'!$A$151:$Z$151,0)),0)+IFERROR(INDEX('Hoja de Trabajo para listado'!$AB$155:$BA$1048576,MATCH($A982,'Hoja de Trabajo para listado'!$AB$155:$AB$1048576,0),MATCH((CUADRO!O$4&amp;$E982),'Hoja de Trabajo para listado'!$AB$151:$BA$151,0)),0)+IFERROR(INDEX('Hoja de Trabajo para listado'!$BC$155:$CB$1048576,MATCH($A982,'Hoja de Trabajo para listado'!$BC$155:$BC$1048576,0),MATCH((CUADRO!O$4&amp;$E982),'Hoja de Trabajo para listado'!$BC$151:$CB$151,0)),0)+IFERROR(INDEX('Hoja de Trabajo para listado'!$DE$153:$DG$274,MATCH($A982,'Hoja de Trabajo para listado'!$DE$153:$DE$1048576,0),MATCH((CUADRO!O$4&amp;$E982),'Hoja de Trabajo para listado'!$DE$151:$DG$151,0)),0)+IFERROR(INDEX('Hoja de Trabajo para listado'!$CD$155:$DC$1048576,MATCH($A982,'Hoja de Trabajo para listado'!$CD$155:$CD$1048576,0),MATCH((CUADRO!O$4&amp;$E982),'Hoja de Trabajo para listado'!$CD$151:$DC$151,0)),0)</f>
        <v>0</v>
      </c>
      <c r="P982" s="243">
        <f ca="1">+IFERROR(INDEX('Hoja de Trabajo para listado'!$A$155:$Z$1048576,MATCH($A982,'Hoja de Trabajo para listado'!$A$155:$A$1048576,0),MATCH((CUADRO!P$4&amp;$E982),'Hoja de Trabajo para listado'!$A$151:$Z$151,0)),0)+IFERROR(INDEX('Hoja de Trabajo para listado'!$AB$155:$BA$1048576,MATCH($A982,'Hoja de Trabajo para listado'!$AB$155:$AB$1048576,0),MATCH((CUADRO!P$4&amp;$E982),'Hoja de Trabajo para listado'!$AB$151:$BA$151,0)),0)+IFERROR(INDEX('Hoja de Trabajo para listado'!$BC$155:$CB$1048576,MATCH($A982,'Hoja de Trabajo para listado'!$BC$155:$BC$1048576,0),MATCH((CUADRO!P$4&amp;$E982),'Hoja de Trabajo para listado'!$BC$151:$CB$151,0)),0)+IFERROR(INDEX('Hoja de Trabajo para listado'!$DE$153:$DG$274,MATCH($A982,'Hoja de Trabajo para listado'!$DE$153:$DE$1048576,0),MATCH((CUADRO!P$4&amp;$E982),'Hoja de Trabajo para listado'!$DE$151:$DG$151,0)),0)+IFERROR(INDEX('Hoja de Trabajo para listado'!$CD$155:$DC$1048576,MATCH($A982,'Hoja de Trabajo para listado'!$CD$155:$CD$1048576,0),MATCH((CUADRO!P$4&amp;$E982),'Hoja de Trabajo para listado'!$CD$151:$DC$151,0)),0)</f>
        <v>0</v>
      </c>
      <c r="Q982" s="243">
        <f ca="1">+IFERROR(INDEX('Hoja de Trabajo para listado'!$A$155:$Z$1048576,MATCH($A982,'Hoja de Trabajo para listado'!$A$155:$A$1048576,0),MATCH((CUADRO!Q$4&amp;$E982),'Hoja de Trabajo para listado'!$A$151:$Z$151,0)),0)+IFERROR(INDEX('Hoja de Trabajo para listado'!$AB$155:$BA$1048576,MATCH($A982,'Hoja de Trabajo para listado'!$AB$155:$AB$1048576,0),MATCH((CUADRO!Q$4&amp;$E982),'Hoja de Trabajo para listado'!$AB$151:$BA$151,0)),0)+IFERROR(INDEX('Hoja de Trabajo para listado'!$BC$155:$CB$1048576,MATCH($A982,'Hoja de Trabajo para listado'!$BC$155:$BC$1048576,0),MATCH((CUADRO!Q$4&amp;$E982),'Hoja de Trabajo para listado'!$BC$151:$CB$151,0)),0)+IFERROR(INDEX('Hoja de Trabajo para listado'!$DE$153:$DG$274,MATCH($A982,'Hoja de Trabajo para listado'!$DE$153:$DE$1048576,0),MATCH((CUADRO!Q$4&amp;$E982),'Hoja de Trabajo para listado'!$DE$151:$DG$151,0)),0)+IFERROR(INDEX('Hoja de Trabajo para listado'!$CD$155:$DC$1048576,MATCH($A982,'Hoja de Trabajo para listado'!$CD$155:$CD$1048576,0),MATCH((CUADRO!Q$4&amp;$E982),'Hoja de Trabajo para listado'!$CD$151:$DC$151,0)),0)</f>
        <v>0</v>
      </c>
      <c r="R982" s="243">
        <f t="shared" ca="1" si="37"/>
        <v>0</v>
      </c>
      <c r="S982" s="249">
        <f ca="1">+R981+R982</f>
        <v>0</v>
      </c>
      <c r="T982" s="243">
        <f ca="1">+S982</f>
        <v>0</v>
      </c>
      <c r="U982" s="242">
        <f t="shared" si="38"/>
        <v>2</v>
      </c>
      <c r="V982" s="333" t="str">
        <f>+VLOOKUP(A982,bd_lista!$A$3:$E$592,5,FALSE)</f>
        <v>Gobiernos Autonomos Municipales</v>
      </c>
      <c r="W982" s="388"/>
      <c r="X982" s="242">
        <f>+VLOOKUP(A982,[4]Sheet1!$A$13:$D$744,4,FALSE)</f>
        <v>0</v>
      </c>
      <c r="Y982" s="242" t="e">
        <f>+VLOOKUP(X982,bd_lista!$A$3:$C$592,3,FALSE)</f>
        <v>#N/A</v>
      </c>
      <c r="Z982" s="292"/>
      <c r="AA982" s="293"/>
    </row>
    <row r="983" spans="1:27" customFormat="1" ht="15" hidden="1" customHeight="1">
      <c r="A983" s="32">
        <v>1724</v>
      </c>
      <c r="B983" s="392">
        <f>+A983</f>
        <v>1724</v>
      </c>
      <c r="C983" s="247" t="str">
        <f>+VLOOKUP(A983,bd_lista!$A$3:$C$592,3,FALSE)</f>
        <v>Gobierno Autónomo Municipal de Boyuibe</v>
      </c>
      <c r="D983" s="389" t="str">
        <f>+C983</f>
        <v>Gobierno Autónomo Municipal de Boyuibe</v>
      </c>
      <c r="E983" s="242" t="s">
        <v>1304</v>
      </c>
      <c r="F983" s="243">
        <f ca="1">+IFERROR(INDEX('Hoja de Trabajo para listado'!$A$155:$Z$1048576,MATCH($A983,'Hoja de Trabajo para listado'!$A$155:$A$1048576,0),MATCH((CUADRO!F$4&amp;$E983),'Hoja de Trabajo para listado'!$A$151:$Z$151,0)),0)+IFERROR(INDEX('Hoja de Trabajo para listado'!$AB$155:$BA$1048576,MATCH($A983,'Hoja de Trabajo para listado'!$AB$155:$AB$1048576,0),MATCH((CUADRO!F$4&amp;$E983),'Hoja de Trabajo para listado'!$AB$151:$BA$151,0)),0)+IFERROR(INDEX('Hoja de Trabajo para listado'!$BC$155:$CB$1048576,MATCH($A983,'Hoja de Trabajo para listado'!$BC$155:$BC$1048576,0),MATCH((CUADRO!F$4&amp;$E983),'Hoja de Trabajo para listado'!$BC$151:$CB$151,0)),0)+IFERROR(INDEX('Hoja de Trabajo para listado'!$DE$153:$DG$274,MATCH($A983,'Hoja de Trabajo para listado'!$DE$153:$DE$1048576,0),MATCH((CUADRO!F$4&amp;$E983),'Hoja de Trabajo para listado'!$DE$151:$DG$151,0)),0)+IFERROR(INDEX('Hoja de Trabajo para listado'!$CD$155:$DC$1048576,MATCH($A983,'Hoja de Trabajo para listado'!$CD$155:$CD$1048576,0),MATCH((CUADRO!F$4&amp;$E983),'Hoja de Trabajo para listado'!$CD$151:$DC$151,0)),0)</f>
        <v>0</v>
      </c>
      <c r="G983" s="243">
        <f ca="1">+IFERROR(INDEX('Hoja de Trabajo para listado'!$A$155:$Z$1048576,MATCH($A983,'Hoja de Trabajo para listado'!$A$155:$A$1048576,0),MATCH((CUADRO!G$4&amp;$E983),'Hoja de Trabajo para listado'!$A$151:$Z$151,0)),0)+IFERROR(INDEX('Hoja de Trabajo para listado'!$AB$155:$BA$1048576,MATCH($A983,'Hoja de Trabajo para listado'!$AB$155:$AB$1048576,0),MATCH((CUADRO!G$4&amp;$E983),'Hoja de Trabajo para listado'!$AB$151:$BA$151,0)),0)+IFERROR(INDEX('Hoja de Trabajo para listado'!$BC$155:$CB$1048576,MATCH($A983,'Hoja de Trabajo para listado'!$BC$155:$BC$1048576,0),MATCH((CUADRO!G$4&amp;$E983),'Hoja de Trabajo para listado'!$BC$151:$CB$151,0)),0)+IFERROR(INDEX('Hoja de Trabajo para listado'!$DE$153:$DG$274,MATCH($A983,'Hoja de Trabajo para listado'!$DE$153:$DE$1048576,0),MATCH((CUADRO!G$4&amp;$E983),'Hoja de Trabajo para listado'!$DE$151:$DG$151,0)),0)+IFERROR(INDEX('Hoja de Trabajo para listado'!$CD$155:$DC$1048576,MATCH($A983,'Hoja de Trabajo para listado'!$CD$155:$CD$1048576,0),MATCH((CUADRO!G$4&amp;$E983),'Hoja de Trabajo para listado'!$CD$151:$DC$151,0)),0)</f>
        <v>0</v>
      </c>
      <c r="H983" s="243">
        <f ca="1">+IFERROR(INDEX('Hoja de Trabajo para listado'!$A$155:$Z$1048576,MATCH($A983,'Hoja de Trabajo para listado'!$A$155:$A$1048576,0),MATCH((CUADRO!H$4&amp;$E983),'Hoja de Trabajo para listado'!$A$151:$Z$151,0)),0)+IFERROR(INDEX('Hoja de Trabajo para listado'!$AB$155:$BA$1048576,MATCH($A983,'Hoja de Trabajo para listado'!$AB$155:$AB$1048576,0),MATCH((CUADRO!H$4&amp;$E983),'Hoja de Trabajo para listado'!$AB$151:$BA$151,0)),0)+IFERROR(INDEX('Hoja de Trabajo para listado'!$BC$155:$CB$1048576,MATCH($A983,'Hoja de Trabajo para listado'!$BC$155:$BC$1048576,0),MATCH((CUADRO!H$4&amp;$E983),'Hoja de Trabajo para listado'!$BC$151:$CB$151,0)),0)+IFERROR(INDEX('Hoja de Trabajo para listado'!$DE$153:$DG$274,MATCH($A983,'Hoja de Trabajo para listado'!$DE$153:$DE$1048576,0),MATCH((CUADRO!H$4&amp;$E983),'Hoja de Trabajo para listado'!$DE$151:$DG$151,0)),0)+IFERROR(INDEX('Hoja de Trabajo para listado'!$CD$155:$DC$1048576,MATCH($A983,'Hoja de Trabajo para listado'!$CD$155:$CD$1048576,0),MATCH((CUADRO!H$4&amp;$E983),'Hoja de Trabajo para listado'!$CD$151:$DC$151,0)),0)</f>
        <v>0</v>
      </c>
      <c r="I983" s="243">
        <f ca="1">+IFERROR(INDEX('Hoja de Trabajo para listado'!$A$155:$Z$1048576,MATCH($A983,'Hoja de Trabajo para listado'!$A$155:$A$1048576,0),MATCH((CUADRO!I$4&amp;$E983),'Hoja de Trabajo para listado'!$A$151:$Z$151,0)),0)+IFERROR(INDEX('Hoja de Trabajo para listado'!$AB$155:$BA$1048576,MATCH($A983,'Hoja de Trabajo para listado'!$AB$155:$AB$1048576,0),MATCH((CUADRO!I$4&amp;$E983),'Hoja de Trabajo para listado'!$AB$151:$BA$151,0)),0)+IFERROR(INDEX('Hoja de Trabajo para listado'!$BC$155:$CB$1048576,MATCH($A983,'Hoja de Trabajo para listado'!$BC$155:$BC$1048576,0),MATCH((CUADRO!I$4&amp;$E983),'Hoja de Trabajo para listado'!$BC$151:$CB$151,0)),0)+IFERROR(INDEX('Hoja de Trabajo para listado'!$DE$153:$DG$274,MATCH($A983,'Hoja de Trabajo para listado'!$DE$153:$DE$1048576,0),MATCH((CUADRO!I$4&amp;$E983),'Hoja de Trabajo para listado'!$DE$151:$DG$151,0)),0)+IFERROR(INDEX('Hoja de Trabajo para listado'!$CD$155:$DC$1048576,MATCH($A983,'Hoja de Trabajo para listado'!$CD$155:$CD$1048576,0),MATCH((CUADRO!I$4&amp;$E983),'Hoja de Trabajo para listado'!$CD$151:$DC$151,0)),0)</f>
        <v>0</v>
      </c>
      <c r="J983" s="243">
        <f ca="1">+IFERROR(INDEX('Hoja de Trabajo para listado'!$A$155:$Z$1048576,MATCH($A983,'Hoja de Trabajo para listado'!$A$155:$A$1048576,0),MATCH((CUADRO!J$4&amp;$E983),'Hoja de Trabajo para listado'!$A$151:$Z$151,0)),0)+IFERROR(INDEX('Hoja de Trabajo para listado'!$AB$155:$BA$1048576,MATCH($A983,'Hoja de Trabajo para listado'!$AB$155:$AB$1048576,0),MATCH((CUADRO!J$4&amp;$E983),'Hoja de Trabajo para listado'!$AB$151:$BA$151,0)),0)+IFERROR(INDEX('Hoja de Trabajo para listado'!$BC$155:$CB$1048576,MATCH($A983,'Hoja de Trabajo para listado'!$BC$155:$BC$1048576,0),MATCH((CUADRO!J$4&amp;$E983),'Hoja de Trabajo para listado'!$BC$151:$CB$151,0)),0)+IFERROR(INDEX('Hoja de Trabajo para listado'!$DE$153:$DG$274,MATCH($A983,'Hoja de Trabajo para listado'!$DE$153:$DE$1048576,0),MATCH((CUADRO!J$4&amp;$E983),'Hoja de Trabajo para listado'!$DE$151:$DG$151,0)),0)+IFERROR(INDEX('Hoja de Trabajo para listado'!$CD$155:$DC$1048576,MATCH($A983,'Hoja de Trabajo para listado'!$CD$155:$CD$1048576,0),MATCH((CUADRO!J$4&amp;$E983),'Hoja de Trabajo para listado'!$CD$151:$DC$151,0)),0)</f>
        <v>0</v>
      </c>
      <c r="K983" s="243">
        <f ca="1">+IFERROR(INDEX('Hoja de Trabajo para listado'!$A$155:$Z$1048576,MATCH($A983,'Hoja de Trabajo para listado'!$A$155:$A$1048576,0),MATCH((CUADRO!K$4&amp;$E983),'Hoja de Trabajo para listado'!$A$151:$Z$151,0)),0)+IFERROR(INDEX('Hoja de Trabajo para listado'!$AB$155:$BA$1048576,MATCH($A983,'Hoja de Trabajo para listado'!$AB$155:$AB$1048576,0),MATCH((CUADRO!K$4&amp;$E983),'Hoja de Trabajo para listado'!$AB$151:$BA$151,0)),0)+IFERROR(INDEX('Hoja de Trabajo para listado'!$BC$155:$CB$1048576,MATCH($A983,'Hoja de Trabajo para listado'!$BC$155:$BC$1048576,0),MATCH((CUADRO!K$4&amp;$E983),'Hoja de Trabajo para listado'!$BC$151:$CB$151,0)),0)+IFERROR(INDEX('Hoja de Trabajo para listado'!$DE$153:$DG$274,MATCH($A983,'Hoja de Trabajo para listado'!$DE$153:$DE$1048576,0),MATCH((CUADRO!K$4&amp;$E983),'Hoja de Trabajo para listado'!$DE$151:$DG$151,0)),0)+IFERROR(INDEX('Hoja de Trabajo para listado'!$CD$155:$DC$1048576,MATCH($A983,'Hoja de Trabajo para listado'!$CD$155:$CD$1048576,0),MATCH((CUADRO!K$4&amp;$E983),'Hoja de Trabajo para listado'!$CD$151:$DC$151,0)),0)</f>
        <v>0</v>
      </c>
      <c r="L983" s="243">
        <f ca="1">+IFERROR(INDEX('Hoja de Trabajo para listado'!$A$155:$Z$1048576,MATCH($A983,'Hoja de Trabajo para listado'!$A$155:$A$1048576,0),MATCH((CUADRO!L$4&amp;$E983),'Hoja de Trabajo para listado'!$A$151:$Z$151,0)),0)+IFERROR(INDEX('Hoja de Trabajo para listado'!$AB$155:$BA$1048576,MATCH($A983,'Hoja de Trabajo para listado'!$AB$155:$AB$1048576,0),MATCH((CUADRO!L$4&amp;$E983),'Hoja de Trabajo para listado'!$AB$151:$BA$151,0)),0)+IFERROR(INDEX('Hoja de Trabajo para listado'!$BC$155:$CB$1048576,MATCH($A983,'Hoja de Trabajo para listado'!$BC$155:$BC$1048576,0),MATCH((CUADRO!L$4&amp;$E983),'Hoja de Trabajo para listado'!$BC$151:$CB$151,0)),0)+IFERROR(INDEX('Hoja de Trabajo para listado'!$DE$153:$DG$274,MATCH($A983,'Hoja de Trabajo para listado'!$DE$153:$DE$1048576,0),MATCH((CUADRO!L$4&amp;$E983),'Hoja de Trabajo para listado'!$DE$151:$DG$151,0)),0)+IFERROR(INDEX('Hoja de Trabajo para listado'!$CD$155:$DC$1048576,MATCH($A983,'Hoja de Trabajo para listado'!$CD$155:$CD$1048576,0),MATCH((CUADRO!L$4&amp;$E983),'Hoja de Trabajo para listado'!$CD$151:$DC$151,0)),0)</f>
        <v>0</v>
      </c>
      <c r="M983" s="243">
        <f ca="1">+IFERROR(INDEX('Hoja de Trabajo para listado'!$A$155:$Z$1048576,MATCH($A983,'Hoja de Trabajo para listado'!$A$155:$A$1048576,0),MATCH((CUADRO!M$4&amp;$E983),'Hoja de Trabajo para listado'!$A$151:$Z$151,0)),0)+IFERROR(INDEX('Hoja de Trabajo para listado'!$AB$155:$BA$1048576,MATCH($A983,'Hoja de Trabajo para listado'!$AB$155:$AB$1048576,0),MATCH((CUADRO!M$4&amp;$E983),'Hoja de Trabajo para listado'!$AB$151:$BA$151,0)),0)+IFERROR(INDEX('Hoja de Trabajo para listado'!$BC$155:$CB$1048576,MATCH($A983,'Hoja de Trabajo para listado'!$BC$155:$BC$1048576,0),MATCH((CUADRO!M$4&amp;$E983),'Hoja de Trabajo para listado'!$BC$151:$CB$151,0)),0)+IFERROR(INDEX('Hoja de Trabajo para listado'!$DE$153:$DG$274,MATCH($A983,'Hoja de Trabajo para listado'!$DE$153:$DE$1048576,0),MATCH((CUADRO!M$4&amp;$E983),'Hoja de Trabajo para listado'!$DE$151:$DG$151,0)),0)+IFERROR(INDEX('Hoja de Trabajo para listado'!$CD$155:$DC$1048576,MATCH($A983,'Hoja de Trabajo para listado'!$CD$155:$CD$1048576,0),MATCH((CUADRO!M$4&amp;$E983),'Hoja de Trabajo para listado'!$CD$151:$DC$151,0)),0)</f>
        <v>0</v>
      </c>
      <c r="N983" s="243">
        <f ca="1">+IFERROR(INDEX('Hoja de Trabajo para listado'!$A$155:$Z$1048576,MATCH($A983,'Hoja de Trabajo para listado'!$A$155:$A$1048576,0),MATCH((CUADRO!N$4&amp;$E983),'Hoja de Trabajo para listado'!$A$151:$Z$151,0)),0)+IFERROR(INDEX('Hoja de Trabajo para listado'!$AB$155:$BA$1048576,MATCH($A983,'Hoja de Trabajo para listado'!$AB$155:$AB$1048576,0),MATCH((CUADRO!N$4&amp;$E983),'Hoja de Trabajo para listado'!$AB$151:$BA$151,0)),0)+IFERROR(INDEX('Hoja de Trabajo para listado'!$BC$155:$CB$1048576,MATCH($A983,'Hoja de Trabajo para listado'!$BC$155:$BC$1048576,0),MATCH((CUADRO!N$4&amp;$E983),'Hoja de Trabajo para listado'!$BC$151:$CB$151,0)),0)+IFERROR(INDEX('Hoja de Trabajo para listado'!$DE$153:$DG$274,MATCH($A983,'Hoja de Trabajo para listado'!$DE$153:$DE$1048576,0),MATCH((CUADRO!N$4&amp;$E983),'Hoja de Trabajo para listado'!$DE$151:$DG$151,0)),0)+IFERROR(INDEX('Hoja de Trabajo para listado'!$CD$155:$DC$1048576,MATCH($A983,'Hoja de Trabajo para listado'!$CD$155:$CD$1048576,0),MATCH((CUADRO!N$4&amp;$E983),'Hoja de Trabajo para listado'!$CD$151:$DC$151,0)),0)</f>
        <v>0</v>
      </c>
      <c r="O983" s="243">
        <f ca="1">+IFERROR(INDEX('Hoja de Trabajo para listado'!$A$155:$Z$1048576,MATCH($A983,'Hoja de Trabajo para listado'!$A$155:$A$1048576,0),MATCH((CUADRO!O$4&amp;$E983),'Hoja de Trabajo para listado'!$A$151:$Z$151,0)),0)+IFERROR(INDEX('Hoja de Trabajo para listado'!$AB$155:$BA$1048576,MATCH($A983,'Hoja de Trabajo para listado'!$AB$155:$AB$1048576,0),MATCH((CUADRO!O$4&amp;$E983),'Hoja de Trabajo para listado'!$AB$151:$BA$151,0)),0)+IFERROR(INDEX('Hoja de Trabajo para listado'!$BC$155:$CB$1048576,MATCH($A983,'Hoja de Trabajo para listado'!$BC$155:$BC$1048576,0),MATCH((CUADRO!O$4&amp;$E983),'Hoja de Trabajo para listado'!$BC$151:$CB$151,0)),0)+IFERROR(INDEX('Hoja de Trabajo para listado'!$DE$153:$DG$274,MATCH($A983,'Hoja de Trabajo para listado'!$DE$153:$DE$1048576,0),MATCH((CUADRO!O$4&amp;$E983),'Hoja de Trabajo para listado'!$DE$151:$DG$151,0)),0)+IFERROR(INDEX('Hoja de Trabajo para listado'!$CD$155:$DC$1048576,MATCH($A983,'Hoja de Trabajo para listado'!$CD$155:$CD$1048576,0),MATCH((CUADRO!O$4&amp;$E983),'Hoja de Trabajo para listado'!$CD$151:$DC$151,0)),0)</f>
        <v>0</v>
      </c>
      <c r="P983" s="243">
        <f ca="1">+IFERROR(INDEX('Hoja de Trabajo para listado'!$A$155:$Z$1048576,MATCH($A983,'Hoja de Trabajo para listado'!$A$155:$A$1048576,0),MATCH((CUADRO!P$4&amp;$E983),'Hoja de Trabajo para listado'!$A$151:$Z$151,0)),0)+IFERROR(INDEX('Hoja de Trabajo para listado'!$AB$155:$BA$1048576,MATCH($A983,'Hoja de Trabajo para listado'!$AB$155:$AB$1048576,0),MATCH((CUADRO!P$4&amp;$E983),'Hoja de Trabajo para listado'!$AB$151:$BA$151,0)),0)+IFERROR(INDEX('Hoja de Trabajo para listado'!$BC$155:$CB$1048576,MATCH($A983,'Hoja de Trabajo para listado'!$BC$155:$BC$1048576,0),MATCH((CUADRO!P$4&amp;$E983),'Hoja de Trabajo para listado'!$BC$151:$CB$151,0)),0)+IFERROR(INDEX('Hoja de Trabajo para listado'!$DE$153:$DG$274,MATCH($A983,'Hoja de Trabajo para listado'!$DE$153:$DE$1048576,0),MATCH((CUADRO!P$4&amp;$E983),'Hoja de Trabajo para listado'!$DE$151:$DG$151,0)),0)+IFERROR(INDEX('Hoja de Trabajo para listado'!$CD$155:$DC$1048576,MATCH($A983,'Hoja de Trabajo para listado'!$CD$155:$CD$1048576,0),MATCH((CUADRO!P$4&amp;$E983),'Hoja de Trabajo para listado'!$CD$151:$DC$151,0)),0)</f>
        <v>0</v>
      </c>
      <c r="Q983" s="243">
        <f ca="1">+IFERROR(INDEX('Hoja de Trabajo para listado'!$A$155:$Z$1048576,MATCH($A983,'Hoja de Trabajo para listado'!$A$155:$A$1048576,0),MATCH((CUADRO!Q$4&amp;$E983),'Hoja de Trabajo para listado'!$A$151:$Z$151,0)),0)+IFERROR(INDEX('Hoja de Trabajo para listado'!$AB$155:$BA$1048576,MATCH($A983,'Hoja de Trabajo para listado'!$AB$155:$AB$1048576,0),MATCH((CUADRO!Q$4&amp;$E983),'Hoja de Trabajo para listado'!$AB$151:$BA$151,0)),0)+IFERROR(INDEX('Hoja de Trabajo para listado'!$BC$155:$CB$1048576,MATCH($A983,'Hoja de Trabajo para listado'!$BC$155:$BC$1048576,0),MATCH((CUADRO!Q$4&amp;$E983),'Hoja de Trabajo para listado'!$BC$151:$CB$151,0)),0)+IFERROR(INDEX('Hoja de Trabajo para listado'!$DE$153:$DG$274,MATCH($A983,'Hoja de Trabajo para listado'!$DE$153:$DE$1048576,0),MATCH((CUADRO!Q$4&amp;$E983),'Hoja de Trabajo para listado'!$DE$151:$DG$151,0)),0)+IFERROR(INDEX('Hoja de Trabajo para listado'!$CD$155:$DC$1048576,MATCH($A983,'Hoja de Trabajo para listado'!$CD$155:$CD$1048576,0),MATCH((CUADRO!Q$4&amp;$E983),'Hoja de Trabajo para listado'!$CD$151:$DC$151,0)),0)</f>
        <v>0</v>
      </c>
      <c r="R983" s="243">
        <f t="shared" ca="1" si="37"/>
        <v>0</v>
      </c>
      <c r="S983" s="249"/>
      <c r="T983" s="243">
        <f ca="1">+T984</f>
        <v>0</v>
      </c>
      <c r="U983" s="242">
        <f t="shared" si="38"/>
        <v>1</v>
      </c>
      <c r="V983" s="333" t="str">
        <f>+VLOOKUP(A983,bd_lista!$A$3:$E$592,5,FALSE)</f>
        <v>Gobiernos Autonomos Municipales</v>
      </c>
      <c r="W983" s="387" t="str">
        <f>+V983</f>
        <v>Gobiernos Autonomos Municipales</v>
      </c>
      <c r="X983" s="242">
        <f>+VLOOKUP(A983,[4]Sheet1!$A$13:$D$744,4,FALSE)</f>
        <v>0</v>
      </c>
      <c r="Y983" s="242" t="e">
        <f>+VLOOKUP(X983,bd_lista!$A$3:$C$592,3,FALSE)</f>
        <v>#N/A</v>
      </c>
      <c r="Z983" s="294">
        <f>+X983</f>
        <v>0</v>
      </c>
      <c r="AA983" s="295" t="e">
        <f>+Y983</f>
        <v>#N/A</v>
      </c>
    </row>
    <row r="984" spans="1:27" customFormat="1" ht="15" hidden="1" customHeight="1">
      <c r="A984" s="32">
        <v>1724</v>
      </c>
      <c r="B984" s="393"/>
      <c r="C984" s="247" t="str">
        <f>+VLOOKUP(A984,bd_lista!$A$3:$C$592,3,FALSE)</f>
        <v>Gobierno Autónomo Municipal de Boyuibe</v>
      </c>
      <c r="D984" s="390"/>
      <c r="E984" s="244" t="s">
        <v>1305</v>
      </c>
      <c r="F984" s="245">
        <f ca="1">+IFERROR(INDEX('Hoja de Trabajo para listado'!$A$155:$Z$1048576,MATCH($A984,'Hoja de Trabajo para listado'!$A$155:$A$1048576,0),MATCH((CUADRO!F$4&amp;$E984),'Hoja de Trabajo para listado'!$A$151:$Z$151,0)),0)+IFERROR(INDEX('Hoja de Trabajo para listado'!$AB$155:$BA$1048576,MATCH($A984,'Hoja de Trabajo para listado'!$AB$155:$AB$1048576,0),MATCH((CUADRO!F$4&amp;$E984),'Hoja de Trabajo para listado'!$AB$151:$BA$151,0)),0)+IFERROR(INDEX('Hoja de Trabajo para listado'!$BC$155:$CB$1048576,MATCH($A984,'Hoja de Trabajo para listado'!$BC$155:$BC$1048576,0),MATCH((CUADRO!F$4&amp;$E984),'Hoja de Trabajo para listado'!$BC$151:$CB$151,0)),0)+IFERROR(INDEX('Hoja de Trabajo para listado'!$DE$153:$DG$274,MATCH($A984,'Hoja de Trabajo para listado'!$DE$153:$DE$1048576,0),MATCH((CUADRO!F$4&amp;$E984),'Hoja de Trabajo para listado'!$DE$151:$DG$151,0)),0)+IFERROR(INDEX('Hoja de Trabajo para listado'!$CD$155:$DC$1048576,MATCH($A984,'Hoja de Trabajo para listado'!$CD$155:$CD$1048576,0),MATCH((CUADRO!F$4&amp;$E984),'Hoja de Trabajo para listado'!$CD$151:$DC$151,0)),0)</f>
        <v>0</v>
      </c>
      <c r="G984" s="245">
        <f ca="1">+IFERROR(INDEX('Hoja de Trabajo para listado'!$A$155:$Z$1048576,MATCH($A984,'Hoja de Trabajo para listado'!$A$155:$A$1048576,0),MATCH((CUADRO!G$4&amp;$E984),'Hoja de Trabajo para listado'!$A$151:$Z$151,0)),0)+IFERROR(INDEX('Hoja de Trabajo para listado'!$AB$155:$BA$1048576,MATCH($A984,'Hoja de Trabajo para listado'!$AB$155:$AB$1048576,0),MATCH((CUADRO!G$4&amp;$E984),'Hoja de Trabajo para listado'!$AB$151:$BA$151,0)),0)+IFERROR(INDEX('Hoja de Trabajo para listado'!$BC$155:$CB$1048576,MATCH($A984,'Hoja de Trabajo para listado'!$BC$155:$BC$1048576,0),MATCH((CUADRO!G$4&amp;$E984),'Hoja de Trabajo para listado'!$BC$151:$CB$151,0)),0)+IFERROR(INDEX('Hoja de Trabajo para listado'!$DE$153:$DG$274,MATCH($A984,'Hoja de Trabajo para listado'!$DE$153:$DE$1048576,0),MATCH((CUADRO!G$4&amp;$E984),'Hoja de Trabajo para listado'!$DE$151:$DG$151,0)),0)+IFERROR(INDEX('Hoja de Trabajo para listado'!$CD$155:$DC$1048576,MATCH($A984,'Hoja de Trabajo para listado'!$CD$155:$CD$1048576,0),MATCH((CUADRO!G$4&amp;$E984),'Hoja de Trabajo para listado'!$CD$151:$DC$151,0)),0)</f>
        <v>0</v>
      </c>
      <c r="H984" s="245">
        <f ca="1">+IFERROR(INDEX('Hoja de Trabajo para listado'!$A$155:$Z$1048576,MATCH($A984,'Hoja de Trabajo para listado'!$A$155:$A$1048576,0),MATCH((CUADRO!H$4&amp;$E984),'Hoja de Trabajo para listado'!$A$151:$Z$151,0)),0)+IFERROR(INDEX('Hoja de Trabajo para listado'!$AB$155:$BA$1048576,MATCH($A984,'Hoja de Trabajo para listado'!$AB$155:$AB$1048576,0),MATCH((CUADRO!H$4&amp;$E984),'Hoja de Trabajo para listado'!$AB$151:$BA$151,0)),0)+IFERROR(INDEX('Hoja de Trabajo para listado'!$BC$155:$CB$1048576,MATCH($A984,'Hoja de Trabajo para listado'!$BC$155:$BC$1048576,0),MATCH((CUADRO!H$4&amp;$E984),'Hoja de Trabajo para listado'!$BC$151:$CB$151,0)),0)+IFERROR(INDEX('Hoja de Trabajo para listado'!$DE$153:$DG$274,MATCH($A984,'Hoja de Trabajo para listado'!$DE$153:$DE$1048576,0),MATCH((CUADRO!H$4&amp;$E984),'Hoja de Trabajo para listado'!$DE$151:$DG$151,0)),0)+IFERROR(INDEX('Hoja de Trabajo para listado'!$CD$155:$DC$1048576,MATCH($A984,'Hoja de Trabajo para listado'!$CD$155:$CD$1048576,0),MATCH((CUADRO!H$4&amp;$E984),'Hoja de Trabajo para listado'!$CD$151:$DC$151,0)),0)</f>
        <v>0</v>
      </c>
      <c r="I984" s="245">
        <f ca="1">+IFERROR(INDEX('Hoja de Trabajo para listado'!$A$155:$Z$1048576,MATCH($A984,'Hoja de Trabajo para listado'!$A$155:$A$1048576,0),MATCH((CUADRO!I$4&amp;$E984),'Hoja de Trabajo para listado'!$A$151:$Z$151,0)),0)+IFERROR(INDEX('Hoja de Trabajo para listado'!$AB$155:$BA$1048576,MATCH($A984,'Hoja de Trabajo para listado'!$AB$155:$AB$1048576,0),MATCH((CUADRO!I$4&amp;$E984),'Hoja de Trabajo para listado'!$AB$151:$BA$151,0)),0)+IFERROR(INDEX('Hoja de Trabajo para listado'!$BC$155:$CB$1048576,MATCH($A984,'Hoja de Trabajo para listado'!$BC$155:$BC$1048576,0),MATCH((CUADRO!I$4&amp;$E984),'Hoja de Trabajo para listado'!$BC$151:$CB$151,0)),0)+IFERROR(INDEX('Hoja de Trabajo para listado'!$DE$153:$DG$274,MATCH($A984,'Hoja de Trabajo para listado'!$DE$153:$DE$1048576,0),MATCH((CUADRO!I$4&amp;$E984),'Hoja de Trabajo para listado'!$DE$151:$DG$151,0)),0)+IFERROR(INDEX('Hoja de Trabajo para listado'!$CD$155:$DC$1048576,MATCH($A984,'Hoja de Trabajo para listado'!$CD$155:$CD$1048576,0),MATCH((CUADRO!I$4&amp;$E984),'Hoja de Trabajo para listado'!$CD$151:$DC$151,0)),0)</f>
        <v>0</v>
      </c>
      <c r="J984" s="245">
        <f ca="1">+IFERROR(INDEX('Hoja de Trabajo para listado'!$A$155:$Z$1048576,MATCH($A984,'Hoja de Trabajo para listado'!$A$155:$A$1048576,0),MATCH((CUADRO!J$4&amp;$E984),'Hoja de Trabajo para listado'!$A$151:$Z$151,0)),0)+IFERROR(INDEX('Hoja de Trabajo para listado'!$AB$155:$BA$1048576,MATCH($A984,'Hoja de Trabajo para listado'!$AB$155:$AB$1048576,0),MATCH((CUADRO!J$4&amp;$E984),'Hoja de Trabajo para listado'!$AB$151:$BA$151,0)),0)+IFERROR(INDEX('Hoja de Trabajo para listado'!$BC$155:$CB$1048576,MATCH($A984,'Hoja de Trabajo para listado'!$BC$155:$BC$1048576,0),MATCH((CUADRO!J$4&amp;$E984),'Hoja de Trabajo para listado'!$BC$151:$CB$151,0)),0)+IFERROR(INDEX('Hoja de Trabajo para listado'!$DE$153:$DG$274,MATCH($A984,'Hoja de Trabajo para listado'!$DE$153:$DE$1048576,0),MATCH((CUADRO!J$4&amp;$E984),'Hoja de Trabajo para listado'!$DE$151:$DG$151,0)),0)+IFERROR(INDEX('Hoja de Trabajo para listado'!$CD$155:$DC$1048576,MATCH($A984,'Hoja de Trabajo para listado'!$CD$155:$CD$1048576,0),MATCH((CUADRO!J$4&amp;$E984),'Hoja de Trabajo para listado'!$CD$151:$DC$151,0)),0)</f>
        <v>0</v>
      </c>
      <c r="K984" s="245">
        <f ca="1">+IFERROR(INDEX('Hoja de Trabajo para listado'!$A$155:$Z$1048576,MATCH($A984,'Hoja de Trabajo para listado'!$A$155:$A$1048576,0),MATCH((CUADRO!K$4&amp;$E984),'Hoja de Trabajo para listado'!$A$151:$Z$151,0)),0)+IFERROR(INDEX('Hoja de Trabajo para listado'!$AB$155:$BA$1048576,MATCH($A984,'Hoja de Trabajo para listado'!$AB$155:$AB$1048576,0),MATCH((CUADRO!K$4&amp;$E984),'Hoja de Trabajo para listado'!$AB$151:$BA$151,0)),0)+IFERROR(INDEX('Hoja de Trabajo para listado'!$BC$155:$CB$1048576,MATCH($A984,'Hoja de Trabajo para listado'!$BC$155:$BC$1048576,0),MATCH((CUADRO!K$4&amp;$E984),'Hoja de Trabajo para listado'!$BC$151:$CB$151,0)),0)+IFERROR(INDEX('Hoja de Trabajo para listado'!$DE$153:$DG$274,MATCH($A984,'Hoja de Trabajo para listado'!$DE$153:$DE$1048576,0),MATCH((CUADRO!K$4&amp;$E984),'Hoja de Trabajo para listado'!$DE$151:$DG$151,0)),0)+IFERROR(INDEX('Hoja de Trabajo para listado'!$CD$155:$DC$1048576,MATCH($A984,'Hoja de Trabajo para listado'!$CD$155:$CD$1048576,0),MATCH((CUADRO!K$4&amp;$E984),'Hoja de Trabajo para listado'!$CD$151:$DC$151,0)),0)</f>
        <v>0</v>
      </c>
      <c r="L984" s="245">
        <f ca="1">+IFERROR(INDEX('Hoja de Trabajo para listado'!$A$155:$Z$1048576,MATCH($A984,'Hoja de Trabajo para listado'!$A$155:$A$1048576,0),MATCH((CUADRO!L$4&amp;$E984),'Hoja de Trabajo para listado'!$A$151:$Z$151,0)),0)+IFERROR(INDEX('Hoja de Trabajo para listado'!$AB$155:$BA$1048576,MATCH($A984,'Hoja de Trabajo para listado'!$AB$155:$AB$1048576,0),MATCH((CUADRO!L$4&amp;$E984),'Hoja de Trabajo para listado'!$AB$151:$BA$151,0)),0)+IFERROR(INDEX('Hoja de Trabajo para listado'!$BC$155:$CB$1048576,MATCH($A984,'Hoja de Trabajo para listado'!$BC$155:$BC$1048576,0),MATCH((CUADRO!L$4&amp;$E984),'Hoja de Trabajo para listado'!$BC$151:$CB$151,0)),0)+IFERROR(INDEX('Hoja de Trabajo para listado'!$DE$153:$DG$274,MATCH($A984,'Hoja de Trabajo para listado'!$DE$153:$DE$1048576,0),MATCH((CUADRO!L$4&amp;$E984),'Hoja de Trabajo para listado'!$DE$151:$DG$151,0)),0)+IFERROR(INDEX('Hoja de Trabajo para listado'!$CD$155:$DC$1048576,MATCH($A984,'Hoja de Trabajo para listado'!$CD$155:$CD$1048576,0),MATCH((CUADRO!L$4&amp;$E984),'Hoja de Trabajo para listado'!$CD$151:$DC$151,0)),0)</f>
        <v>0</v>
      </c>
      <c r="M984" s="245">
        <f ca="1">+IFERROR(INDEX('Hoja de Trabajo para listado'!$A$155:$Z$1048576,MATCH($A984,'Hoja de Trabajo para listado'!$A$155:$A$1048576,0),MATCH((CUADRO!M$4&amp;$E984),'Hoja de Trabajo para listado'!$A$151:$Z$151,0)),0)+IFERROR(INDEX('Hoja de Trabajo para listado'!$AB$155:$BA$1048576,MATCH($A984,'Hoja de Trabajo para listado'!$AB$155:$AB$1048576,0),MATCH((CUADRO!M$4&amp;$E984),'Hoja de Trabajo para listado'!$AB$151:$BA$151,0)),0)+IFERROR(INDEX('Hoja de Trabajo para listado'!$BC$155:$CB$1048576,MATCH($A984,'Hoja de Trabajo para listado'!$BC$155:$BC$1048576,0),MATCH((CUADRO!M$4&amp;$E984),'Hoja de Trabajo para listado'!$BC$151:$CB$151,0)),0)+IFERROR(INDEX('Hoja de Trabajo para listado'!$DE$153:$DG$274,MATCH($A984,'Hoja de Trabajo para listado'!$DE$153:$DE$1048576,0),MATCH((CUADRO!M$4&amp;$E984),'Hoja de Trabajo para listado'!$DE$151:$DG$151,0)),0)+IFERROR(INDEX('Hoja de Trabajo para listado'!$CD$155:$DC$1048576,MATCH($A984,'Hoja de Trabajo para listado'!$CD$155:$CD$1048576,0),MATCH((CUADRO!M$4&amp;$E984),'Hoja de Trabajo para listado'!$CD$151:$DC$151,0)),0)</f>
        <v>0</v>
      </c>
      <c r="N984" s="245">
        <f ca="1">+IFERROR(INDEX('Hoja de Trabajo para listado'!$A$155:$Z$1048576,MATCH($A984,'Hoja de Trabajo para listado'!$A$155:$A$1048576,0),MATCH((CUADRO!N$4&amp;$E984),'Hoja de Trabajo para listado'!$A$151:$Z$151,0)),0)+IFERROR(INDEX('Hoja de Trabajo para listado'!$AB$155:$BA$1048576,MATCH($A984,'Hoja de Trabajo para listado'!$AB$155:$AB$1048576,0),MATCH((CUADRO!N$4&amp;$E984),'Hoja de Trabajo para listado'!$AB$151:$BA$151,0)),0)+IFERROR(INDEX('Hoja de Trabajo para listado'!$BC$155:$CB$1048576,MATCH($A984,'Hoja de Trabajo para listado'!$BC$155:$BC$1048576,0),MATCH((CUADRO!N$4&amp;$E984),'Hoja de Trabajo para listado'!$BC$151:$CB$151,0)),0)+IFERROR(INDEX('Hoja de Trabajo para listado'!$DE$153:$DG$274,MATCH($A984,'Hoja de Trabajo para listado'!$DE$153:$DE$1048576,0),MATCH((CUADRO!N$4&amp;$E984),'Hoja de Trabajo para listado'!$DE$151:$DG$151,0)),0)+IFERROR(INDEX('Hoja de Trabajo para listado'!$CD$155:$DC$1048576,MATCH($A984,'Hoja de Trabajo para listado'!$CD$155:$CD$1048576,0),MATCH((CUADRO!N$4&amp;$E984),'Hoja de Trabajo para listado'!$CD$151:$DC$151,0)),0)</f>
        <v>0</v>
      </c>
      <c r="O984" s="245">
        <f ca="1">+IFERROR(INDEX('Hoja de Trabajo para listado'!$A$155:$Z$1048576,MATCH($A984,'Hoja de Trabajo para listado'!$A$155:$A$1048576,0),MATCH((CUADRO!O$4&amp;$E984),'Hoja de Trabajo para listado'!$A$151:$Z$151,0)),0)+IFERROR(INDEX('Hoja de Trabajo para listado'!$AB$155:$BA$1048576,MATCH($A984,'Hoja de Trabajo para listado'!$AB$155:$AB$1048576,0),MATCH((CUADRO!O$4&amp;$E984),'Hoja de Trabajo para listado'!$AB$151:$BA$151,0)),0)+IFERROR(INDEX('Hoja de Trabajo para listado'!$BC$155:$CB$1048576,MATCH($A984,'Hoja de Trabajo para listado'!$BC$155:$BC$1048576,0),MATCH((CUADRO!O$4&amp;$E984),'Hoja de Trabajo para listado'!$BC$151:$CB$151,0)),0)+IFERROR(INDEX('Hoja de Trabajo para listado'!$DE$153:$DG$274,MATCH($A984,'Hoja de Trabajo para listado'!$DE$153:$DE$1048576,0),MATCH((CUADRO!O$4&amp;$E984),'Hoja de Trabajo para listado'!$DE$151:$DG$151,0)),0)+IFERROR(INDEX('Hoja de Trabajo para listado'!$CD$155:$DC$1048576,MATCH($A984,'Hoja de Trabajo para listado'!$CD$155:$CD$1048576,0),MATCH((CUADRO!O$4&amp;$E984),'Hoja de Trabajo para listado'!$CD$151:$DC$151,0)),0)</f>
        <v>0</v>
      </c>
      <c r="P984" s="245">
        <f ca="1">+IFERROR(INDEX('Hoja de Trabajo para listado'!$A$155:$Z$1048576,MATCH($A984,'Hoja de Trabajo para listado'!$A$155:$A$1048576,0),MATCH((CUADRO!P$4&amp;$E984),'Hoja de Trabajo para listado'!$A$151:$Z$151,0)),0)+IFERROR(INDEX('Hoja de Trabajo para listado'!$AB$155:$BA$1048576,MATCH($A984,'Hoja de Trabajo para listado'!$AB$155:$AB$1048576,0),MATCH((CUADRO!P$4&amp;$E984),'Hoja de Trabajo para listado'!$AB$151:$BA$151,0)),0)+IFERROR(INDEX('Hoja de Trabajo para listado'!$BC$155:$CB$1048576,MATCH($A984,'Hoja de Trabajo para listado'!$BC$155:$BC$1048576,0),MATCH((CUADRO!P$4&amp;$E984),'Hoja de Trabajo para listado'!$BC$151:$CB$151,0)),0)+IFERROR(INDEX('Hoja de Trabajo para listado'!$DE$153:$DG$274,MATCH($A984,'Hoja de Trabajo para listado'!$DE$153:$DE$1048576,0),MATCH((CUADRO!P$4&amp;$E984),'Hoja de Trabajo para listado'!$DE$151:$DG$151,0)),0)+IFERROR(INDEX('Hoja de Trabajo para listado'!$CD$155:$DC$1048576,MATCH($A984,'Hoja de Trabajo para listado'!$CD$155:$CD$1048576,0),MATCH((CUADRO!P$4&amp;$E984),'Hoja de Trabajo para listado'!$CD$151:$DC$151,0)),0)</f>
        <v>0</v>
      </c>
      <c r="Q984" s="245">
        <f ca="1">+IFERROR(INDEX('Hoja de Trabajo para listado'!$A$155:$Z$1048576,MATCH($A984,'Hoja de Trabajo para listado'!$A$155:$A$1048576,0),MATCH((CUADRO!Q$4&amp;$E984),'Hoja de Trabajo para listado'!$A$151:$Z$151,0)),0)+IFERROR(INDEX('Hoja de Trabajo para listado'!$AB$155:$BA$1048576,MATCH($A984,'Hoja de Trabajo para listado'!$AB$155:$AB$1048576,0),MATCH((CUADRO!Q$4&amp;$E984),'Hoja de Trabajo para listado'!$AB$151:$BA$151,0)),0)+IFERROR(INDEX('Hoja de Trabajo para listado'!$BC$155:$CB$1048576,MATCH($A984,'Hoja de Trabajo para listado'!$BC$155:$BC$1048576,0),MATCH((CUADRO!Q$4&amp;$E984),'Hoja de Trabajo para listado'!$BC$151:$CB$151,0)),0)+IFERROR(INDEX('Hoja de Trabajo para listado'!$DE$153:$DG$274,MATCH($A984,'Hoja de Trabajo para listado'!$DE$153:$DE$1048576,0),MATCH((CUADRO!Q$4&amp;$E984),'Hoja de Trabajo para listado'!$DE$151:$DG$151,0)),0)+IFERROR(INDEX('Hoja de Trabajo para listado'!$CD$155:$DC$1048576,MATCH($A984,'Hoja de Trabajo para listado'!$CD$155:$CD$1048576,0),MATCH((CUADRO!Q$4&amp;$E984),'Hoja de Trabajo para listado'!$CD$151:$DC$151,0)),0)</f>
        <v>0</v>
      </c>
      <c r="R984" s="245">
        <f t="shared" ca="1" si="37"/>
        <v>0</v>
      </c>
      <c r="S984" s="259">
        <f ca="1">+R983+R984</f>
        <v>0</v>
      </c>
      <c r="T984" s="268">
        <f ca="1">+S984</f>
        <v>0</v>
      </c>
      <c r="U984" s="242">
        <f t="shared" si="38"/>
        <v>2</v>
      </c>
      <c r="V984" s="333" t="str">
        <f>+VLOOKUP(A984,bd_lista!$A$3:$E$592,5,FALSE)</f>
        <v>Gobiernos Autonomos Municipales</v>
      </c>
      <c r="W984" s="388"/>
      <c r="X984" s="242">
        <f>+VLOOKUP(A984,[4]Sheet1!$A$13:$D$744,4,FALSE)</f>
        <v>0</v>
      </c>
      <c r="Y984" s="242" t="e">
        <f>+VLOOKUP(X984,bd_lista!$A$3:$C$592,3,FALSE)</f>
        <v>#N/A</v>
      </c>
      <c r="Z984" s="292"/>
      <c r="AA984" s="293"/>
    </row>
    <row r="985" spans="1:27" customFormat="1" ht="15" hidden="1" customHeight="1">
      <c r="A985" s="32">
        <v>1725</v>
      </c>
      <c r="B985" s="392">
        <f>+A985</f>
        <v>1725</v>
      </c>
      <c r="C985" s="247" t="str">
        <f>+VLOOKUP(A985,bd_lista!$A$3:$C$592,3,FALSE)</f>
        <v>Gobierno Autónomo Municipal de Vallegrande</v>
      </c>
      <c r="D985" s="389" t="str">
        <f>+C985</f>
        <v>Gobierno Autónomo Municipal de Vallegrande</v>
      </c>
      <c r="E985" s="242" t="s">
        <v>1304</v>
      </c>
      <c r="F985" s="243">
        <f ca="1">+IFERROR(INDEX('Hoja de Trabajo para listado'!$A$155:$Z$1048576,MATCH($A985,'Hoja de Trabajo para listado'!$A$155:$A$1048576,0),MATCH((CUADRO!F$4&amp;$E985),'Hoja de Trabajo para listado'!$A$151:$Z$151,0)),0)+IFERROR(INDEX('Hoja de Trabajo para listado'!$AB$155:$BA$1048576,MATCH($A985,'Hoja de Trabajo para listado'!$AB$155:$AB$1048576,0),MATCH((CUADRO!F$4&amp;$E985),'Hoja de Trabajo para listado'!$AB$151:$BA$151,0)),0)+IFERROR(INDEX('Hoja de Trabajo para listado'!$BC$155:$CB$1048576,MATCH($A985,'Hoja de Trabajo para listado'!$BC$155:$BC$1048576,0),MATCH((CUADRO!F$4&amp;$E985),'Hoja de Trabajo para listado'!$BC$151:$CB$151,0)),0)+IFERROR(INDEX('Hoja de Trabajo para listado'!$DE$153:$DG$274,MATCH($A985,'Hoja de Trabajo para listado'!$DE$153:$DE$1048576,0),MATCH((CUADRO!F$4&amp;$E985),'Hoja de Trabajo para listado'!$DE$151:$DG$151,0)),0)+IFERROR(INDEX('Hoja de Trabajo para listado'!$CD$155:$DC$1048576,MATCH($A985,'Hoja de Trabajo para listado'!$CD$155:$CD$1048576,0),MATCH((CUADRO!F$4&amp;$E985),'Hoja de Trabajo para listado'!$CD$151:$DC$151,0)),0)</f>
        <v>0</v>
      </c>
      <c r="G985" s="243">
        <f ca="1">+IFERROR(INDEX('Hoja de Trabajo para listado'!$A$155:$Z$1048576,MATCH($A985,'Hoja de Trabajo para listado'!$A$155:$A$1048576,0),MATCH((CUADRO!G$4&amp;$E985),'Hoja de Trabajo para listado'!$A$151:$Z$151,0)),0)+IFERROR(INDEX('Hoja de Trabajo para listado'!$AB$155:$BA$1048576,MATCH($A985,'Hoja de Trabajo para listado'!$AB$155:$AB$1048576,0),MATCH((CUADRO!G$4&amp;$E985),'Hoja de Trabajo para listado'!$AB$151:$BA$151,0)),0)+IFERROR(INDEX('Hoja de Trabajo para listado'!$BC$155:$CB$1048576,MATCH($A985,'Hoja de Trabajo para listado'!$BC$155:$BC$1048576,0),MATCH((CUADRO!G$4&amp;$E985),'Hoja de Trabajo para listado'!$BC$151:$CB$151,0)),0)+IFERROR(INDEX('Hoja de Trabajo para listado'!$DE$153:$DG$274,MATCH($A985,'Hoja de Trabajo para listado'!$DE$153:$DE$1048576,0),MATCH((CUADRO!G$4&amp;$E985),'Hoja de Trabajo para listado'!$DE$151:$DG$151,0)),0)+IFERROR(INDEX('Hoja de Trabajo para listado'!$CD$155:$DC$1048576,MATCH($A985,'Hoja de Trabajo para listado'!$CD$155:$CD$1048576,0),MATCH((CUADRO!G$4&amp;$E985),'Hoja de Trabajo para listado'!$CD$151:$DC$151,0)),0)</f>
        <v>0</v>
      </c>
      <c r="H985" s="243">
        <f ca="1">+IFERROR(INDEX('Hoja de Trabajo para listado'!$A$155:$Z$1048576,MATCH($A985,'Hoja de Trabajo para listado'!$A$155:$A$1048576,0),MATCH((CUADRO!H$4&amp;$E985),'Hoja de Trabajo para listado'!$A$151:$Z$151,0)),0)+IFERROR(INDEX('Hoja de Trabajo para listado'!$AB$155:$BA$1048576,MATCH($A985,'Hoja de Trabajo para listado'!$AB$155:$AB$1048576,0),MATCH((CUADRO!H$4&amp;$E985),'Hoja de Trabajo para listado'!$AB$151:$BA$151,0)),0)+IFERROR(INDEX('Hoja de Trabajo para listado'!$BC$155:$CB$1048576,MATCH($A985,'Hoja de Trabajo para listado'!$BC$155:$BC$1048576,0),MATCH((CUADRO!H$4&amp;$E985),'Hoja de Trabajo para listado'!$BC$151:$CB$151,0)),0)+IFERROR(INDEX('Hoja de Trabajo para listado'!$DE$153:$DG$274,MATCH($A985,'Hoja de Trabajo para listado'!$DE$153:$DE$1048576,0),MATCH((CUADRO!H$4&amp;$E985),'Hoja de Trabajo para listado'!$DE$151:$DG$151,0)),0)+IFERROR(INDEX('Hoja de Trabajo para listado'!$CD$155:$DC$1048576,MATCH($A985,'Hoja de Trabajo para listado'!$CD$155:$CD$1048576,0),MATCH((CUADRO!H$4&amp;$E985),'Hoja de Trabajo para listado'!$CD$151:$DC$151,0)),0)</f>
        <v>0</v>
      </c>
      <c r="I985" s="243">
        <f ca="1">+IFERROR(INDEX('Hoja de Trabajo para listado'!$A$155:$Z$1048576,MATCH($A985,'Hoja de Trabajo para listado'!$A$155:$A$1048576,0),MATCH((CUADRO!I$4&amp;$E985),'Hoja de Trabajo para listado'!$A$151:$Z$151,0)),0)+IFERROR(INDEX('Hoja de Trabajo para listado'!$AB$155:$BA$1048576,MATCH($A985,'Hoja de Trabajo para listado'!$AB$155:$AB$1048576,0),MATCH((CUADRO!I$4&amp;$E985),'Hoja de Trabajo para listado'!$AB$151:$BA$151,0)),0)+IFERROR(INDEX('Hoja de Trabajo para listado'!$BC$155:$CB$1048576,MATCH($A985,'Hoja de Trabajo para listado'!$BC$155:$BC$1048576,0),MATCH((CUADRO!I$4&amp;$E985),'Hoja de Trabajo para listado'!$BC$151:$CB$151,0)),0)+IFERROR(INDEX('Hoja de Trabajo para listado'!$DE$153:$DG$274,MATCH($A985,'Hoja de Trabajo para listado'!$DE$153:$DE$1048576,0),MATCH((CUADRO!I$4&amp;$E985),'Hoja de Trabajo para listado'!$DE$151:$DG$151,0)),0)+IFERROR(INDEX('Hoja de Trabajo para listado'!$CD$155:$DC$1048576,MATCH($A985,'Hoja de Trabajo para listado'!$CD$155:$CD$1048576,0),MATCH((CUADRO!I$4&amp;$E985),'Hoja de Trabajo para listado'!$CD$151:$DC$151,0)),0)</f>
        <v>0</v>
      </c>
      <c r="J985" s="243">
        <f ca="1">+IFERROR(INDEX('Hoja de Trabajo para listado'!$A$155:$Z$1048576,MATCH($A985,'Hoja de Trabajo para listado'!$A$155:$A$1048576,0),MATCH((CUADRO!J$4&amp;$E985),'Hoja de Trabajo para listado'!$A$151:$Z$151,0)),0)+IFERROR(INDEX('Hoja de Trabajo para listado'!$AB$155:$BA$1048576,MATCH($A985,'Hoja de Trabajo para listado'!$AB$155:$AB$1048576,0),MATCH((CUADRO!J$4&amp;$E985),'Hoja de Trabajo para listado'!$AB$151:$BA$151,0)),0)+IFERROR(INDEX('Hoja de Trabajo para listado'!$BC$155:$CB$1048576,MATCH($A985,'Hoja de Trabajo para listado'!$BC$155:$BC$1048576,0),MATCH((CUADRO!J$4&amp;$E985),'Hoja de Trabajo para listado'!$BC$151:$CB$151,0)),0)+IFERROR(INDEX('Hoja de Trabajo para listado'!$DE$153:$DG$274,MATCH($A985,'Hoja de Trabajo para listado'!$DE$153:$DE$1048576,0),MATCH((CUADRO!J$4&amp;$E985),'Hoja de Trabajo para listado'!$DE$151:$DG$151,0)),0)+IFERROR(INDEX('Hoja de Trabajo para listado'!$CD$155:$DC$1048576,MATCH($A985,'Hoja de Trabajo para listado'!$CD$155:$CD$1048576,0),MATCH((CUADRO!J$4&amp;$E985),'Hoja de Trabajo para listado'!$CD$151:$DC$151,0)),0)</f>
        <v>0</v>
      </c>
      <c r="K985" s="243">
        <f ca="1">+IFERROR(INDEX('Hoja de Trabajo para listado'!$A$155:$Z$1048576,MATCH($A985,'Hoja de Trabajo para listado'!$A$155:$A$1048576,0),MATCH((CUADRO!K$4&amp;$E985),'Hoja de Trabajo para listado'!$A$151:$Z$151,0)),0)+IFERROR(INDEX('Hoja de Trabajo para listado'!$AB$155:$BA$1048576,MATCH($A985,'Hoja de Trabajo para listado'!$AB$155:$AB$1048576,0),MATCH((CUADRO!K$4&amp;$E985),'Hoja de Trabajo para listado'!$AB$151:$BA$151,0)),0)+IFERROR(INDEX('Hoja de Trabajo para listado'!$BC$155:$CB$1048576,MATCH($A985,'Hoja de Trabajo para listado'!$BC$155:$BC$1048576,0),MATCH((CUADRO!K$4&amp;$E985),'Hoja de Trabajo para listado'!$BC$151:$CB$151,0)),0)+IFERROR(INDEX('Hoja de Trabajo para listado'!$DE$153:$DG$274,MATCH($A985,'Hoja de Trabajo para listado'!$DE$153:$DE$1048576,0),MATCH((CUADRO!K$4&amp;$E985),'Hoja de Trabajo para listado'!$DE$151:$DG$151,0)),0)+IFERROR(INDEX('Hoja de Trabajo para listado'!$CD$155:$DC$1048576,MATCH($A985,'Hoja de Trabajo para listado'!$CD$155:$CD$1048576,0),MATCH((CUADRO!K$4&amp;$E985),'Hoja de Trabajo para listado'!$CD$151:$DC$151,0)),0)</f>
        <v>0</v>
      </c>
      <c r="L985" s="243">
        <f ca="1">+IFERROR(INDEX('Hoja de Trabajo para listado'!$A$155:$Z$1048576,MATCH($A985,'Hoja de Trabajo para listado'!$A$155:$A$1048576,0),MATCH((CUADRO!L$4&amp;$E985),'Hoja de Trabajo para listado'!$A$151:$Z$151,0)),0)+IFERROR(INDEX('Hoja de Trabajo para listado'!$AB$155:$BA$1048576,MATCH($A985,'Hoja de Trabajo para listado'!$AB$155:$AB$1048576,0),MATCH((CUADRO!L$4&amp;$E985),'Hoja de Trabajo para listado'!$AB$151:$BA$151,0)),0)+IFERROR(INDEX('Hoja de Trabajo para listado'!$BC$155:$CB$1048576,MATCH($A985,'Hoja de Trabajo para listado'!$BC$155:$BC$1048576,0),MATCH((CUADRO!L$4&amp;$E985),'Hoja de Trabajo para listado'!$BC$151:$CB$151,0)),0)+IFERROR(INDEX('Hoja de Trabajo para listado'!$DE$153:$DG$274,MATCH($A985,'Hoja de Trabajo para listado'!$DE$153:$DE$1048576,0),MATCH((CUADRO!L$4&amp;$E985),'Hoja de Trabajo para listado'!$DE$151:$DG$151,0)),0)+IFERROR(INDEX('Hoja de Trabajo para listado'!$CD$155:$DC$1048576,MATCH($A985,'Hoja de Trabajo para listado'!$CD$155:$CD$1048576,0),MATCH((CUADRO!L$4&amp;$E985),'Hoja de Trabajo para listado'!$CD$151:$DC$151,0)),0)</f>
        <v>0</v>
      </c>
      <c r="M985" s="243">
        <f ca="1">+IFERROR(INDEX('Hoja de Trabajo para listado'!$A$155:$Z$1048576,MATCH($A985,'Hoja de Trabajo para listado'!$A$155:$A$1048576,0),MATCH((CUADRO!M$4&amp;$E985),'Hoja de Trabajo para listado'!$A$151:$Z$151,0)),0)+IFERROR(INDEX('Hoja de Trabajo para listado'!$AB$155:$BA$1048576,MATCH($A985,'Hoja de Trabajo para listado'!$AB$155:$AB$1048576,0),MATCH((CUADRO!M$4&amp;$E985),'Hoja de Trabajo para listado'!$AB$151:$BA$151,0)),0)+IFERROR(INDEX('Hoja de Trabajo para listado'!$BC$155:$CB$1048576,MATCH($A985,'Hoja de Trabajo para listado'!$BC$155:$BC$1048576,0),MATCH((CUADRO!M$4&amp;$E985),'Hoja de Trabajo para listado'!$BC$151:$CB$151,0)),0)+IFERROR(INDEX('Hoja de Trabajo para listado'!$DE$153:$DG$274,MATCH($A985,'Hoja de Trabajo para listado'!$DE$153:$DE$1048576,0),MATCH((CUADRO!M$4&amp;$E985),'Hoja de Trabajo para listado'!$DE$151:$DG$151,0)),0)+IFERROR(INDEX('Hoja de Trabajo para listado'!$CD$155:$DC$1048576,MATCH($A985,'Hoja de Trabajo para listado'!$CD$155:$CD$1048576,0),MATCH((CUADRO!M$4&amp;$E985),'Hoja de Trabajo para listado'!$CD$151:$DC$151,0)),0)</f>
        <v>0</v>
      </c>
      <c r="N985" s="243">
        <f ca="1">+IFERROR(INDEX('Hoja de Trabajo para listado'!$A$155:$Z$1048576,MATCH($A985,'Hoja de Trabajo para listado'!$A$155:$A$1048576,0),MATCH((CUADRO!N$4&amp;$E985),'Hoja de Trabajo para listado'!$A$151:$Z$151,0)),0)+IFERROR(INDEX('Hoja de Trabajo para listado'!$AB$155:$BA$1048576,MATCH($A985,'Hoja de Trabajo para listado'!$AB$155:$AB$1048576,0),MATCH((CUADRO!N$4&amp;$E985),'Hoja de Trabajo para listado'!$AB$151:$BA$151,0)),0)+IFERROR(INDEX('Hoja de Trabajo para listado'!$BC$155:$CB$1048576,MATCH($A985,'Hoja de Trabajo para listado'!$BC$155:$BC$1048576,0),MATCH((CUADRO!N$4&amp;$E985),'Hoja de Trabajo para listado'!$BC$151:$CB$151,0)),0)+IFERROR(INDEX('Hoja de Trabajo para listado'!$DE$153:$DG$274,MATCH($A985,'Hoja de Trabajo para listado'!$DE$153:$DE$1048576,0),MATCH((CUADRO!N$4&amp;$E985),'Hoja de Trabajo para listado'!$DE$151:$DG$151,0)),0)+IFERROR(INDEX('Hoja de Trabajo para listado'!$CD$155:$DC$1048576,MATCH($A985,'Hoja de Trabajo para listado'!$CD$155:$CD$1048576,0),MATCH((CUADRO!N$4&amp;$E985),'Hoja de Trabajo para listado'!$CD$151:$DC$151,0)),0)</f>
        <v>0</v>
      </c>
      <c r="O985" s="243">
        <f ca="1">+IFERROR(INDEX('Hoja de Trabajo para listado'!$A$155:$Z$1048576,MATCH($A985,'Hoja de Trabajo para listado'!$A$155:$A$1048576,0),MATCH((CUADRO!O$4&amp;$E985),'Hoja de Trabajo para listado'!$A$151:$Z$151,0)),0)+IFERROR(INDEX('Hoja de Trabajo para listado'!$AB$155:$BA$1048576,MATCH($A985,'Hoja de Trabajo para listado'!$AB$155:$AB$1048576,0),MATCH((CUADRO!O$4&amp;$E985),'Hoja de Trabajo para listado'!$AB$151:$BA$151,0)),0)+IFERROR(INDEX('Hoja de Trabajo para listado'!$BC$155:$CB$1048576,MATCH($A985,'Hoja de Trabajo para listado'!$BC$155:$BC$1048576,0),MATCH((CUADRO!O$4&amp;$E985),'Hoja de Trabajo para listado'!$BC$151:$CB$151,0)),0)+IFERROR(INDEX('Hoja de Trabajo para listado'!$DE$153:$DG$274,MATCH($A985,'Hoja de Trabajo para listado'!$DE$153:$DE$1048576,0),MATCH((CUADRO!O$4&amp;$E985),'Hoja de Trabajo para listado'!$DE$151:$DG$151,0)),0)+IFERROR(INDEX('Hoja de Trabajo para listado'!$CD$155:$DC$1048576,MATCH($A985,'Hoja de Trabajo para listado'!$CD$155:$CD$1048576,0),MATCH((CUADRO!O$4&amp;$E985),'Hoja de Trabajo para listado'!$CD$151:$DC$151,0)),0)</f>
        <v>0</v>
      </c>
      <c r="P985" s="243">
        <f ca="1">+IFERROR(INDEX('Hoja de Trabajo para listado'!$A$155:$Z$1048576,MATCH($A985,'Hoja de Trabajo para listado'!$A$155:$A$1048576,0),MATCH((CUADRO!P$4&amp;$E985),'Hoja de Trabajo para listado'!$A$151:$Z$151,0)),0)+IFERROR(INDEX('Hoja de Trabajo para listado'!$AB$155:$BA$1048576,MATCH($A985,'Hoja de Trabajo para listado'!$AB$155:$AB$1048576,0),MATCH((CUADRO!P$4&amp;$E985),'Hoja de Trabajo para listado'!$AB$151:$BA$151,0)),0)+IFERROR(INDEX('Hoja de Trabajo para listado'!$BC$155:$CB$1048576,MATCH($A985,'Hoja de Trabajo para listado'!$BC$155:$BC$1048576,0),MATCH((CUADRO!P$4&amp;$E985),'Hoja de Trabajo para listado'!$BC$151:$CB$151,0)),0)+IFERROR(INDEX('Hoja de Trabajo para listado'!$DE$153:$DG$274,MATCH($A985,'Hoja de Trabajo para listado'!$DE$153:$DE$1048576,0),MATCH((CUADRO!P$4&amp;$E985),'Hoja de Trabajo para listado'!$DE$151:$DG$151,0)),0)+IFERROR(INDEX('Hoja de Trabajo para listado'!$CD$155:$DC$1048576,MATCH($A985,'Hoja de Trabajo para listado'!$CD$155:$CD$1048576,0),MATCH((CUADRO!P$4&amp;$E985),'Hoja de Trabajo para listado'!$CD$151:$DC$151,0)),0)</f>
        <v>0</v>
      </c>
      <c r="Q985" s="243">
        <f ca="1">+IFERROR(INDEX('Hoja de Trabajo para listado'!$A$155:$Z$1048576,MATCH($A985,'Hoja de Trabajo para listado'!$A$155:$A$1048576,0),MATCH((CUADRO!Q$4&amp;$E985),'Hoja de Trabajo para listado'!$A$151:$Z$151,0)),0)+IFERROR(INDEX('Hoja de Trabajo para listado'!$AB$155:$BA$1048576,MATCH($A985,'Hoja de Trabajo para listado'!$AB$155:$AB$1048576,0),MATCH((CUADRO!Q$4&amp;$E985),'Hoja de Trabajo para listado'!$AB$151:$BA$151,0)),0)+IFERROR(INDEX('Hoja de Trabajo para listado'!$BC$155:$CB$1048576,MATCH($A985,'Hoja de Trabajo para listado'!$BC$155:$BC$1048576,0),MATCH((CUADRO!Q$4&amp;$E985),'Hoja de Trabajo para listado'!$BC$151:$CB$151,0)),0)+IFERROR(INDEX('Hoja de Trabajo para listado'!$DE$153:$DG$274,MATCH($A985,'Hoja de Trabajo para listado'!$DE$153:$DE$1048576,0),MATCH((CUADRO!Q$4&amp;$E985),'Hoja de Trabajo para listado'!$DE$151:$DG$151,0)),0)+IFERROR(INDEX('Hoja de Trabajo para listado'!$CD$155:$DC$1048576,MATCH($A985,'Hoja de Trabajo para listado'!$CD$155:$CD$1048576,0),MATCH((CUADRO!Q$4&amp;$E985),'Hoja de Trabajo para listado'!$CD$151:$DC$151,0)),0)</f>
        <v>0</v>
      </c>
      <c r="R985" s="243">
        <f t="shared" ca="1" si="37"/>
        <v>0</v>
      </c>
      <c r="S985" s="249"/>
      <c r="T985" s="243">
        <f ca="1">+T986</f>
        <v>0</v>
      </c>
      <c r="U985" s="242">
        <f t="shared" si="38"/>
        <v>1</v>
      </c>
      <c r="V985" s="333" t="str">
        <f>+VLOOKUP(A985,bd_lista!$A$3:$E$592,5,FALSE)</f>
        <v>Gobiernos Autonomos Municipales</v>
      </c>
      <c r="W985" s="387" t="str">
        <f>+V985</f>
        <v>Gobiernos Autonomos Municipales</v>
      </c>
      <c r="X985" s="242">
        <f>+VLOOKUP(A985,[4]Sheet1!$A$13:$D$744,4,FALSE)</f>
        <v>0</v>
      </c>
      <c r="Y985" s="242" t="e">
        <f>+VLOOKUP(X985,bd_lista!$A$3:$C$592,3,FALSE)</f>
        <v>#N/A</v>
      </c>
      <c r="Z985" s="294">
        <f>+X985</f>
        <v>0</v>
      </c>
      <c r="AA985" s="295" t="e">
        <f>+Y985</f>
        <v>#N/A</v>
      </c>
    </row>
    <row r="986" spans="1:27" customFormat="1" ht="15" hidden="1" customHeight="1">
      <c r="A986" s="32">
        <v>1725</v>
      </c>
      <c r="B986" s="393"/>
      <c r="C986" s="247" t="str">
        <f>+VLOOKUP(A986,bd_lista!$A$3:$C$592,3,FALSE)</f>
        <v>Gobierno Autónomo Municipal de Vallegrande</v>
      </c>
      <c r="D986" s="390"/>
      <c r="E986" s="244" t="s">
        <v>1305</v>
      </c>
      <c r="F986" s="243">
        <f ca="1">+IFERROR(INDEX('Hoja de Trabajo para listado'!$A$155:$Z$1048576,MATCH($A986,'Hoja de Trabajo para listado'!$A$155:$A$1048576,0),MATCH((CUADRO!F$4&amp;$E986),'Hoja de Trabajo para listado'!$A$151:$Z$151,0)),0)+IFERROR(INDEX('Hoja de Trabajo para listado'!$AB$155:$BA$1048576,MATCH($A986,'Hoja de Trabajo para listado'!$AB$155:$AB$1048576,0),MATCH((CUADRO!F$4&amp;$E986),'Hoja de Trabajo para listado'!$AB$151:$BA$151,0)),0)+IFERROR(INDEX('Hoja de Trabajo para listado'!$BC$155:$CB$1048576,MATCH($A986,'Hoja de Trabajo para listado'!$BC$155:$BC$1048576,0),MATCH((CUADRO!F$4&amp;$E986),'Hoja de Trabajo para listado'!$BC$151:$CB$151,0)),0)+IFERROR(INDEX('Hoja de Trabajo para listado'!$DE$153:$DG$274,MATCH($A986,'Hoja de Trabajo para listado'!$DE$153:$DE$1048576,0),MATCH((CUADRO!F$4&amp;$E986),'Hoja de Trabajo para listado'!$DE$151:$DG$151,0)),0)+IFERROR(INDEX('Hoja de Trabajo para listado'!$CD$155:$DC$1048576,MATCH($A986,'Hoja de Trabajo para listado'!$CD$155:$CD$1048576,0),MATCH((CUADRO!F$4&amp;$E986),'Hoja de Trabajo para listado'!$CD$151:$DC$151,0)),0)</f>
        <v>0</v>
      </c>
      <c r="G986" s="243">
        <f ca="1">+IFERROR(INDEX('Hoja de Trabajo para listado'!$A$155:$Z$1048576,MATCH($A986,'Hoja de Trabajo para listado'!$A$155:$A$1048576,0),MATCH((CUADRO!G$4&amp;$E986),'Hoja de Trabajo para listado'!$A$151:$Z$151,0)),0)+IFERROR(INDEX('Hoja de Trabajo para listado'!$AB$155:$BA$1048576,MATCH($A986,'Hoja de Trabajo para listado'!$AB$155:$AB$1048576,0),MATCH((CUADRO!G$4&amp;$E986),'Hoja de Trabajo para listado'!$AB$151:$BA$151,0)),0)+IFERROR(INDEX('Hoja de Trabajo para listado'!$BC$155:$CB$1048576,MATCH($A986,'Hoja de Trabajo para listado'!$BC$155:$BC$1048576,0),MATCH((CUADRO!G$4&amp;$E986),'Hoja de Trabajo para listado'!$BC$151:$CB$151,0)),0)+IFERROR(INDEX('Hoja de Trabajo para listado'!$DE$153:$DG$274,MATCH($A986,'Hoja de Trabajo para listado'!$DE$153:$DE$1048576,0),MATCH((CUADRO!G$4&amp;$E986),'Hoja de Trabajo para listado'!$DE$151:$DG$151,0)),0)+IFERROR(INDEX('Hoja de Trabajo para listado'!$CD$155:$DC$1048576,MATCH($A986,'Hoja de Trabajo para listado'!$CD$155:$CD$1048576,0),MATCH((CUADRO!G$4&amp;$E986),'Hoja de Trabajo para listado'!$CD$151:$DC$151,0)),0)</f>
        <v>0</v>
      </c>
      <c r="H986" s="243">
        <f ca="1">+IFERROR(INDEX('Hoja de Trabajo para listado'!$A$155:$Z$1048576,MATCH($A986,'Hoja de Trabajo para listado'!$A$155:$A$1048576,0),MATCH((CUADRO!H$4&amp;$E986),'Hoja de Trabajo para listado'!$A$151:$Z$151,0)),0)+IFERROR(INDEX('Hoja de Trabajo para listado'!$AB$155:$BA$1048576,MATCH($A986,'Hoja de Trabajo para listado'!$AB$155:$AB$1048576,0),MATCH((CUADRO!H$4&amp;$E986),'Hoja de Trabajo para listado'!$AB$151:$BA$151,0)),0)+IFERROR(INDEX('Hoja de Trabajo para listado'!$BC$155:$CB$1048576,MATCH($A986,'Hoja de Trabajo para listado'!$BC$155:$BC$1048576,0),MATCH((CUADRO!H$4&amp;$E986),'Hoja de Trabajo para listado'!$BC$151:$CB$151,0)),0)+IFERROR(INDEX('Hoja de Trabajo para listado'!$DE$153:$DG$274,MATCH($A986,'Hoja de Trabajo para listado'!$DE$153:$DE$1048576,0),MATCH((CUADRO!H$4&amp;$E986),'Hoja de Trabajo para listado'!$DE$151:$DG$151,0)),0)+IFERROR(INDEX('Hoja de Trabajo para listado'!$CD$155:$DC$1048576,MATCH($A986,'Hoja de Trabajo para listado'!$CD$155:$CD$1048576,0),MATCH((CUADRO!H$4&amp;$E986),'Hoja de Trabajo para listado'!$CD$151:$DC$151,0)),0)</f>
        <v>0</v>
      </c>
      <c r="I986" s="243">
        <f ca="1">+IFERROR(INDEX('Hoja de Trabajo para listado'!$A$155:$Z$1048576,MATCH($A986,'Hoja de Trabajo para listado'!$A$155:$A$1048576,0),MATCH((CUADRO!I$4&amp;$E986),'Hoja de Trabajo para listado'!$A$151:$Z$151,0)),0)+IFERROR(INDEX('Hoja de Trabajo para listado'!$AB$155:$BA$1048576,MATCH($A986,'Hoja de Trabajo para listado'!$AB$155:$AB$1048576,0),MATCH((CUADRO!I$4&amp;$E986),'Hoja de Trabajo para listado'!$AB$151:$BA$151,0)),0)+IFERROR(INDEX('Hoja de Trabajo para listado'!$BC$155:$CB$1048576,MATCH($A986,'Hoja de Trabajo para listado'!$BC$155:$BC$1048576,0),MATCH((CUADRO!I$4&amp;$E986),'Hoja de Trabajo para listado'!$BC$151:$CB$151,0)),0)+IFERROR(INDEX('Hoja de Trabajo para listado'!$DE$153:$DG$274,MATCH($A986,'Hoja de Trabajo para listado'!$DE$153:$DE$1048576,0),MATCH((CUADRO!I$4&amp;$E986),'Hoja de Trabajo para listado'!$DE$151:$DG$151,0)),0)+IFERROR(INDEX('Hoja de Trabajo para listado'!$CD$155:$DC$1048576,MATCH($A986,'Hoja de Trabajo para listado'!$CD$155:$CD$1048576,0),MATCH((CUADRO!I$4&amp;$E986),'Hoja de Trabajo para listado'!$CD$151:$DC$151,0)),0)</f>
        <v>0</v>
      </c>
      <c r="J986" s="243">
        <f ca="1">+IFERROR(INDEX('Hoja de Trabajo para listado'!$A$155:$Z$1048576,MATCH($A986,'Hoja de Trabajo para listado'!$A$155:$A$1048576,0),MATCH((CUADRO!J$4&amp;$E986),'Hoja de Trabajo para listado'!$A$151:$Z$151,0)),0)+IFERROR(INDEX('Hoja de Trabajo para listado'!$AB$155:$BA$1048576,MATCH($A986,'Hoja de Trabajo para listado'!$AB$155:$AB$1048576,0),MATCH((CUADRO!J$4&amp;$E986),'Hoja de Trabajo para listado'!$AB$151:$BA$151,0)),0)+IFERROR(INDEX('Hoja de Trabajo para listado'!$BC$155:$CB$1048576,MATCH($A986,'Hoja de Trabajo para listado'!$BC$155:$BC$1048576,0),MATCH((CUADRO!J$4&amp;$E986),'Hoja de Trabajo para listado'!$BC$151:$CB$151,0)),0)+IFERROR(INDEX('Hoja de Trabajo para listado'!$DE$153:$DG$274,MATCH($A986,'Hoja de Trabajo para listado'!$DE$153:$DE$1048576,0),MATCH((CUADRO!J$4&amp;$E986),'Hoja de Trabajo para listado'!$DE$151:$DG$151,0)),0)+IFERROR(INDEX('Hoja de Trabajo para listado'!$CD$155:$DC$1048576,MATCH($A986,'Hoja de Trabajo para listado'!$CD$155:$CD$1048576,0),MATCH((CUADRO!J$4&amp;$E986),'Hoja de Trabajo para listado'!$CD$151:$DC$151,0)),0)</f>
        <v>0</v>
      </c>
      <c r="K986" s="243">
        <f ca="1">+IFERROR(INDEX('Hoja de Trabajo para listado'!$A$155:$Z$1048576,MATCH($A986,'Hoja de Trabajo para listado'!$A$155:$A$1048576,0),MATCH((CUADRO!K$4&amp;$E986),'Hoja de Trabajo para listado'!$A$151:$Z$151,0)),0)+IFERROR(INDEX('Hoja de Trabajo para listado'!$AB$155:$BA$1048576,MATCH($A986,'Hoja de Trabajo para listado'!$AB$155:$AB$1048576,0),MATCH((CUADRO!K$4&amp;$E986),'Hoja de Trabajo para listado'!$AB$151:$BA$151,0)),0)+IFERROR(INDEX('Hoja de Trabajo para listado'!$BC$155:$CB$1048576,MATCH($A986,'Hoja de Trabajo para listado'!$BC$155:$BC$1048576,0),MATCH((CUADRO!K$4&amp;$E986),'Hoja de Trabajo para listado'!$BC$151:$CB$151,0)),0)+IFERROR(INDEX('Hoja de Trabajo para listado'!$DE$153:$DG$274,MATCH($A986,'Hoja de Trabajo para listado'!$DE$153:$DE$1048576,0),MATCH((CUADRO!K$4&amp;$E986),'Hoja de Trabajo para listado'!$DE$151:$DG$151,0)),0)+IFERROR(INDEX('Hoja de Trabajo para listado'!$CD$155:$DC$1048576,MATCH($A986,'Hoja de Trabajo para listado'!$CD$155:$CD$1048576,0),MATCH((CUADRO!K$4&amp;$E986),'Hoja de Trabajo para listado'!$CD$151:$DC$151,0)),0)</f>
        <v>0</v>
      </c>
      <c r="L986" s="245">
        <f ca="1">+IFERROR(INDEX('Hoja de Trabajo para listado'!$A$155:$Z$1048576,MATCH($A986,'Hoja de Trabajo para listado'!$A$155:$A$1048576,0),MATCH((CUADRO!L$4&amp;$E986),'Hoja de Trabajo para listado'!$A$151:$Z$151,0)),0)+IFERROR(INDEX('Hoja de Trabajo para listado'!$AB$155:$BA$1048576,MATCH($A986,'Hoja de Trabajo para listado'!$AB$155:$AB$1048576,0),MATCH((CUADRO!L$4&amp;$E986),'Hoja de Trabajo para listado'!$AB$151:$BA$151,0)),0)+IFERROR(INDEX('Hoja de Trabajo para listado'!$BC$155:$CB$1048576,MATCH($A986,'Hoja de Trabajo para listado'!$BC$155:$BC$1048576,0),MATCH((CUADRO!L$4&amp;$E986),'Hoja de Trabajo para listado'!$BC$151:$CB$151,0)),0)+IFERROR(INDEX('Hoja de Trabajo para listado'!$DE$153:$DG$274,MATCH($A986,'Hoja de Trabajo para listado'!$DE$153:$DE$1048576,0),MATCH((CUADRO!L$4&amp;$E986),'Hoja de Trabajo para listado'!$DE$151:$DG$151,0)),0)+IFERROR(INDEX('Hoja de Trabajo para listado'!$CD$155:$DC$1048576,MATCH($A986,'Hoja de Trabajo para listado'!$CD$155:$CD$1048576,0),MATCH((CUADRO!L$4&amp;$E986),'Hoja de Trabajo para listado'!$CD$151:$DC$151,0)),0)</f>
        <v>0</v>
      </c>
      <c r="M986" s="245">
        <f ca="1">+IFERROR(INDEX('Hoja de Trabajo para listado'!$A$155:$Z$1048576,MATCH($A986,'Hoja de Trabajo para listado'!$A$155:$A$1048576,0),MATCH((CUADRO!M$4&amp;$E986),'Hoja de Trabajo para listado'!$A$151:$Z$151,0)),0)+IFERROR(INDEX('Hoja de Trabajo para listado'!$AB$155:$BA$1048576,MATCH($A986,'Hoja de Trabajo para listado'!$AB$155:$AB$1048576,0),MATCH((CUADRO!M$4&amp;$E986),'Hoja de Trabajo para listado'!$AB$151:$BA$151,0)),0)+IFERROR(INDEX('Hoja de Trabajo para listado'!$BC$155:$CB$1048576,MATCH($A986,'Hoja de Trabajo para listado'!$BC$155:$BC$1048576,0),MATCH((CUADRO!M$4&amp;$E986),'Hoja de Trabajo para listado'!$BC$151:$CB$151,0)),0)+IFERROR(INDEX('Hoja de Trabajo para listado'!$DE$153:$DG$274,MATCH($A986,'Hoja de Trabajo para listado'!$DE$153:$DE$1048576,0),MATCH((CUADRO!M$4&amp;$E986),'Hoja de Trabajo para listado'!$DE$151:$DG$151,0)),0)+IFERROR(INDEX('Hoja de Trabajo para listado'!$CD$155:$DC$1048576,MATCH($A986,'Hoja de Trabajo para listado'!$CD$155:$CD$1048576,0),MATCH((CUADRO!M$4&amp;$E986),'Hoja de Trabajo para listado'!$CD$151:$DC$151,0)),0)</f>
        <v>0</v>
      </c>
      <c r="N986" s="243">
        <f ca="1">+IFERROR(INDEX('Hoja de Trabajo para listado'!$A$155:$Z$1048576,MATCH($A986,'Hoja de Trabajo para listado'!$A$155:$A$1048576,0),MATCH((CUADRO!N$4&amp;$E986),'Hoja de Trabajo para listado'!$A$151:$Z$151,0)),0)+IFERROR(INDEX('Hoja de Trabajo para listado'!$AB$155:$BA$1048576,MATCH($A986,'Hoja de Trabajo para listado'!$AB$155:$AB$1048576,0),MATCH((CUADRO!N$4&amp;$E986),'Hoja de Trabajo para listado'!$AB$151:$BA$151,0)),0)+IFERROR(INDEX('Hoja de Trabajo para listado'!$BC$155:$CB$1048576,MATCH($A986,'Hoja de Trabajo para listado'!$BC$155:$BC$1048576,0),MATCH((CUADRO!N$4&amp;$E986),'Hoja de Trabajo para listado'!$BC$151:$CB$151,0)),0)+IFERROR(INDEX('Hoja de Trabajo para listado'!$DE$153:$DG$274,MATCH($A986,'Hoja de Trabajo para listado'!$DE$153:$DE$1048576,0),MATCH((CUADRO!N$4&amp;$E986),'Hoja de Trabajo para listado'!$DE$151:$DG$151,0)),0)+IFERROR(INDEX('Hoja de Trabajo para listado'!$CD$155:$DC$1048576,MATCH($A986,'Hoja de Trabajo para listado'!$CD$155:$CD$1048576,0),MATCH((CUADRO!N$4&amp;$E986),'Hoja de Trabajo para listado'!$CD$151:$DC$151,0)),0)</f>
        <v>0</v>
      </c>
      <c r="O986" s="243">
        <f ca="1">+IFERROR(INDEX('Hoja de Trabajo para listado'!$A$155:$Z$1048576,MATCH($A986,'Hoja de Trabajo para listado'!$A$155:$A$1048576,0),MATCH((CUADRO!O$4&amp;$E986),'Hoja de Trabajo para listado'!$A$151:$Z$151,0)),0)+IFERROR(INDEX('Hoja de Trabajo para listado'!$AB$155:$BA$1048576,MATCH($A986,'Hoja de Trabajo para listado'!$AB$155:$AB$1048576,0),MATCH((CUADRO!O$4&amp;$E986),'Hoja de Trabajo para listado'!$AB$151:$BA$151,0)),0)+IFERROR(INDEX('Hoja de Trabajo para listado'!$BC$155:$CB$1048576,MATCH($A986,'Hoja de Trabajo para listado'!$BC$155:$BC$1048576,0),MATCH((CUADRO!O$4&amp;$E986),'Hoja de Trabajo para listado'!$BC$151:$CB$151,0)),0)+IFERROR(INDEX('Hoja de Trabajo para listado'!$DE$153:$DG$274,MATCH($A986,'Hoja de Trabajo para listado'!$DE$153:$DE$1048576,0),MATCH((CUADRO!O$4&amp;$E986),'Hoja de Trabajo para listado'!$DE$151:$DG$151,0)),0)+IFERROR(INDEX('Hoja de Trabajo para listado'!$CD$155:$DC$1048576,MATCH($A986,'Hoja de Trabajo para listado'!$CD$155:$CD$1048576,0),MATCH((CUADRO!O$4&amp;$E986),'Hoja de Trabajo para listado'!$CD$151:$DC$151,0)),0)</f>
        <v>0</v>
      </c>
      <c r="P986" s="243">
        <f ca="1">+IFERROR(INDEX('Hoja de Trabajo para listado'!$A$155:$Z$1048576,MATCH($A986,'Hoja de Trabajo para listado'!$A$155:$A$1048576,0),MATCH((CUADRO!P$4&amp;$E986),'Hoja de Trabajo para listado'!$A$151:$Z$151,0)),0)+IFERROR(INDEX('Hoja de Trabajo para listado'!$AB$155:$BA$1048576,MATCH($A986,'Hoja de Trabajo para listado'!$AB$155:$AB$1048576,0),MATCH((CUADRO!P$4&amp;$E986),'Hoja de Trabajo para listado'!$AB$151:$BA$151,0)),0)+IFERROR(INDEX('Hoja de Trabajo para listado'!$BC$155:$CB$1048576,MATCH($A986,'Hoja de Trabajo para listado'!$BC$155:$BC$1048576,0),MATCH((CUADRO!P$4&amp;$E986),'Hoja de Trabajo para listado'!$BC$151:$CB$151,0)),0)+IFERROR(INDEX('Hoja de Trabajo para listado'!$DE$153:$DG$274,MATCH($A986,'Hoja de Trabajo para listado'!$DE$153:$DE$1048576,0),MATCH((CUADRO!P$4&amp;$E986),'Hoja de Trabajo para listado'!$DE$151:$DG$151,0)),0)+IFERROR(INDEX('Hoja de Trabajo para listado'!$CD$155:$DC$1048576,MATCH($A986,'Hoja de Trabajo para listado'!$CD$155:$CD$1048576,0),MATCH((CUADRO!P$4&amp;$E986),'Hoja de Trabajo para listado'!$CD$151:$DC$151,0)),0)</f>
        <v>0</v>
      </c>
      <c r="Q986" s="243">
        <f ca="1">+IFERROR(INDEX('Hoja de Trabajo para listado'!$A$155:$Z$1048576,MATCH($A986,'Hoja de Trabajo para listado'!$A$155:$A$1048576,0),MATCH((CUADRO!Q$4&amp;$E986),'Hoja de Trabajo para listado'!$A$151:$Z$151,0)),0)+IFERROR(INDEX('Hoja de Trabajo para listado'!$AB$155:$BA$1048576,MATCH($A986,'Hoja de Trabajo para listado'!$AB$155:$AB$1048576,0),MATCH((CUADRO!Q$4&amp;$E986),'Hoja de Trabajo para listado'!$AB$151:$BA$151,0)),0)+IFERROR(INDEX('Hoja de Trabajo para listado'!$BC$155:$CB$1048576,MATCH($A986,'Hoja de Trabajo para listado'!$BC$155:$BC$1048576,0),MATCH((CUADRO!Q$4&amp;$E986),'Hoja de Trabajo para listado'!$BC$151:$CB$151,0)),0)+IFERROR(INDEX('Hoja de Trabajo para listado'!$DE$153:$DG$274,MATCH($A986,'Hoja de Trabajo para listado'!$DE$153:$DE$1048576,0),MATCH((CUADRO!Q$4&amp;$E986),'Hoja de Trabajo para listado'!$DE$151:$DG$151,0)),0)+IFERROR(INDEX('Hoja de Trabajo para listado'!$CD$155:$DC$1048576,MATCH($A986,'Hoja de Trabajo para listado'!$CD$155:$CD$1048576,0),MATCH((CUADRO!Q$4&amp;$E986),'Hoja de Trabajo para listado'!$CD$151:$DC$151,0)),0)</f>
        <v>0</v>
      </c>
      <c r="R986" s="243">
        <f t="shared" ca="1" si="37"/>
        <v>0</v>
      </c>
      <c r="S986" s="249">
        <f ca="1">+R985+R986</f>
        <v>0</v>
      </c>
      <c r="T986" s="243">
        <f ca="1">+S986</f>
        <v>0</v>
      </c>
      <c r="U986" s="242">
        <f t="shared" si="38"/>
        <v>2</v>
      </c>
      <c r="V986" s="333" t="str">
        <f>+VLOOKUP(A986,bd_lista!$A$3:$E$592,5,FALSE)</f>
        <v>Gobiernos Autonomos Municipales</v>
      </c>
      <c r="W986" s="388"/>
      <c r="X986" s="242">
        <f>+VLOOKUP(A986,[4]Sheet1!$A$13:$D$744,4,FALSE)</f>
        <v>0</v>
      </c>
      <c r="Y986" s="242" t="e">
        <f>+VLOOKUP(X986,bd_lista!$A$3:$C$592,3,FALSE)</f>
        <v>#N/A</v>
      </c>
      <c r="Z986" s="292"/>
      <c r="AA986" s="293"/>
    </row>
    <row r="987" spans="1:27" customFormat="1" ht="15" hidden="1" customHeight="1">
      <c r="A987" s="32">
        <v>1726</v>
      </c>
      <c r="B987" s="392">
        <f>+A987</f>
        <v>1726</v>
      </c>
      <c r="C987" s="247" t="str">
        <f>+VLOOKUP(A987,bd_lista!$A$3:$C$592,3,FALSE)</f>
        <v>Gobierno Autónomo Municipal de Trigal</v>
      </c>
      <c r="D987" s="389" t="str">
        <f>+C987</f>
        <v>Gobierno Autónomo Municipal de Trigal</v>
      </c>
      <c r="E987" s="242" t="s">
        <v>1304</v>
      </c>
      <c r="F987" s="268">
        <f ca="1">+IFERROR(INDEX('Hoja de Trabajo para listado'!$A$155:$Z$1048576,MATCH($A987,'Hoja de Trabajo para listado'!$A$155:$A$1048576,0),MATCH((CUADRO!F$4&amp;$E987),'Hoja de Trabajo para listado'!$A$151:$Z$151,0)),0)+IFERROR(INDEX('Hoja de Trabajo para listado'!$AB$155:$BA$1048576,MATCH($A987,'Hoja de Trabajo para listado'!$AB$155:$AB$1048576,0),MATCH((CUADRO!F$4&amp;$E987),'Hoja de Trabajo para listado'!$AB$151:$BA$151,0)),0)+IFERROR(INDEX('Hoja de Trabajo para listado'!$BC$155:$CB$1048576,MATCH($A987,'Hoja de Trabajo para listado'!$BC$155:$BC$1048576,0),MATCH((CUADRO!F$4&amp;$E987),'Hoja de Trabajo para listado'!$BC$151:$CB$151,0)),0)+IFERROR(INDEX('Hoja de Trabajo para listado'!$DE$153:$DG$274,MATCH($A987,'Hoja de Trabajo para listado'!$DE$153:$DE$1048576,0),MATCH((CUADRO!F$4&amp;$E987),'Hoja de Trabajo para listado'!$DE$151:$DG$151,0)),0)+IFERROR(INDEX('Hoja de Trabajo para listado'!$CD$155:$DC$1048576,MATCH($A987,'Hoja de Trabajo para listado'!$CD$155:$CD$1048576,0),MATCH((CUADRO!F$4&amp;$E987),'Hoja de Trabajo para listado'!$CD$151:$DC$151,0)),0)</f>
        <v>0</v>
      </c>
      <c r="G987" s="268">
        <f ca="1">+IFERROR(INDEX('Hoja de Trabajo para listado'!$A$155:$Z$1048576,MATCH($A987,'Hoja de Trabajo para listado'!$A$155:$A$1048576,0),MATCH((CUADRO!G$4&amp;$E987),'Hoja de Trabajo para listado'!$A$151:$Z$151,0)),0)+IFERROR(INDEX('Hoja de Trabajo para listado'!$AB$155:$BA$1048576,MATCH($A987,'Hoja de Trabajo para listado'!$AB$155:$AB$1048576,0),MATCH((CUADRO!G$4&amp;$E987),'Hoja de Trabajo para listado'!$AB$151:$BA$151,0)),0)+IFERROR(INDEX('Hoja de Trabajo para listado'!$BC$155:$CB$1048576,MATCH($A987,'Hoja de Trabajo para listado'!$BC$155:$BC$1048576,0),MATCH((CUADRO!G$4&amp;$E987),'Hoja de Trabajo para listado'!$BC$151:$CB$151,0)),0)+IFERROR(INDEX('Hoja de Trabajo para listado'!$DE$153:$DG$274,MATCH($A987,'Hoja de Trabajo para listado'!$DE$153:$DE$1048576,0),MATCH((CUADRO!G$4&amp;$E987),'Hoja de Trabajo para listado'!$DE$151:$DG$151,0)),0)+IFERROR(INDEX('Hoja de Trabajo para listado'!$CD$155:$DC$1048576,MATCH($A987,'Hoja de Trabajo para listado'!$CD$155:$CD$1048576,0),MATCH((CUADRO!G$4&amp;$E987),'Hoja de Trabajo para listado'!$CD$151:$DC$151,0)),0)</f>
        <v>0</v>
      </c>
      <c r="H987" s="268">
        <f ca="1">+IFERROR(INDEX('Hoja de Trabajo para listado'!$A$155:$Z$1048576,MATCH($A987,'Hoja de Trabajo para listado'!$A$155:$A$1048576,0),MATCH((CUADRO!H$4&amp;$E987),'Hoja de Trabajo para listado'!$A$151:$Z$151,0)),0)+IFERROR(INDEX('Hoja de Trabajo para listado'!$AB$155:$BA$1048576,MATCH($A987,'Hoja de Trabajo para listado'!$AB$155:$AB$1048576,0),MATCH((CUADRO!H$4&amp;$E987),'Hoja de Trabajo para listado'!$AB$151:$BA$151,0)),0)+IFERROR(INDEX('Hoja de Trabajo para listado'!$BC$155:$CB$1048576,MATCH($A987,'Hoja de Trabajo para listado'!$BC$155:$BC$1048576,0),MATCH((CUADRO!H$4&amp;$E987),'Hoja de Trabajo para listado'!$BC$151:$CB$151,0)),0)+IFERROR(INDEX('Hoja de Trabajo para listado'!$DE$153:$DG$274,MATCH($A987,'Hoja de Trabajo para listado'!$DE$153:$DE$1048576,0),MATCH((CUADRO!H$4&amp;$E987),'Hoja de Trabajo para listado'!$DE$151:$DG$151,0)),0)+IFERROR(INDEX('Hoja de Trabajo para listado'!$CD$155:$DC$1048576,MATCH($A987,'Hoja de Trabajo para listado'!$CD$155:$CD$1048576,0),MATCH((CUADRO!H$4&amp;$E987),'Hoja de Trabajo para listado'!$CD$151:$DC$151,0)),0)</f>
        <v>0</v>
      </c>
      <c r="I987" s="268">
        <f ca="1">+IFERROR(INDEX('Hoja de Trabajo para listado'!$A$155:$Z$1048576,MATCH($A987,'Hoja de Trabajo para listado'!$A$155:$A$1048576,0),MATCH((CUADRO!I$4&amp;$E987),'Hoja de Trabajo para listado'!$A$151:$Z$151,0)),0)+IFERROR(INDEX('Hoja de Trabajo para listado'!$AB$155:$BA$1048576,MATCH($A987,'Hoja de Trabajo para listado'!$AB$155:$AB$1048576,0),MATCH((CUADRO!I$4&amp;$E987),'Hoja de Trabajo para listado'!$AB$151:$BA$151,0)),0)+IFERROR(INDEX('Hoja de Trabajo para listado'!$BC$155:$CB$1048576,MATCH($A987,'Hoja de Trabajo para listado'!$BC$155:$BC$1048576,0),MATCH((CUADRO!I$4&amp;$E987),'Hoja de Trabajo para listado'!$BC$151:$CB$151,0)),0)+IFERROR(INDEX('Hoja de Trabajo para listado'!$DE$153:$DG$274,MATCH($A987,'Hoja de Trabajo para listado'!$DE$153:$DE$1048576,0),MATCH((CUADRO!I$4&amp;$E987),'Hoja de Trabajo para listado'!$DE$151:$DG$151,0)),0)+IFERROR(INDEX('Hoja de Trabajo para listado'!$CD$155:$DC$1048576,MATCH($A987,'Hoja de Trabajo para listado'!$CD$155:$CD$1048576,0),MATCH((CUADRO!I$4&amp;$E987),'Hoja de Trabajo para listado'!$CD$151:$DC$151,0)),0)</f>
        <v>0</v>
      </c>
      <c r="J987" s="268">
        <f ca="1">+IFERROR(INDEX('Hoja de Trabajo para listado'!$A$155:$Z$1048576,MATCH($A987,'Hoja de Trabajo para listado'!$A$155:$A$1048576,0),MATCH((CUADRO!J$4&amp;$E987),'Hoja de Trabajo para listado'!$A$151:$Z$151,0)),0)+IFERROR(INDEX('Hoja de Trabajo para listado'!$AB$155:$BA$1048576,MATCH($A987,'Hoja de Trabajo para listado'!$AB$155:$AB$1048576,0),MATCH((CUADRO!J$4&amp;$E987),'Hoja de Trabajo para listado'!$AB$151:$BA$151,0)),0)+IFERROR(INDEX('Hoja de Trabajo para listado'!$BC$155:$CB$1048576,MATCH($A987,'Hoja de Trabajo para listado'!$BC$155:$BC$1048576,0),MATCH((CUADRO!J$4&amp;$E987),'Hoja de Trabajo para listado'!$BC$151:$CB$151,0)),0)+IFERROR(INDEX('Hoja de Trabajo para listado'!$DE$153:$DG$274,MATCH($A987,'Hoja de Trabajo para listado'!$DE$153:$DE$1048576,0),MATCH((CUADRO!J$4&amp;$E987),'Hoja de Trabajo para listado'!$DE$151:$DG$151,0)),0)+IFERROR(INDEX('Hoja de Trabajo para listado'!$CD$155:$DC$1048576,MATCH($A987,'Hoja de Trabajo para listado'!$CD$155:$CD$1048576,0),MATCH((CUADRO!J$4&amp;$E987),'Hoja de Trabajo para listado'!$CD$151:$DC$151,0)),0)</f>
        <v>0</v>
      </c>
      <c r="K987" s="268">
        <f ca="1">+IFERROR(INDEX('Hoja de Trabajo para listado'!$A$155:$Z$1048576,MATCH($A987,'Hoja de Trabajo para listado'!$A$155:$A$1048576,0),MATCH((CUADRO!K$4&amp;$E987),'Hoja de Trabajo para listado'!$A$151:$Z$151,0)),0)+IFERROR(INDEX('Hoja de Trabajo para listado'!$AB$155:$BA$1048576,MATCH($A987,'Hoja de Trabajo para listado'!$AB$155:$AB$1048576,0),MATCH((CUADRO!K$4&amp;$E987),'Hoja de Trabajo para listado'!$AB$151:$BA$151,0)),0)+IFERROR(INDEX('Hoja de Trabajo para listado'!$BC$155:$CB$1048576,MATCH($A987,'Hoja de Trabajo para listado'!$BC$155:$BC$1048576,0),MATCH((CUADRO!K$4&amp;$E987),'Hoja de Trabajo para listado'!$BC$151:$CB$151,0)),0)+IFERROR(INDEX('Hoja de Trabajo para listado'!$DE$153:$DG$274,MATCH($A987,'Hoja de Trabajo para listado'!$DE$153:$DE$1048576,0),MATCH((CUADRO!K$4&amp;$E987),'Hoja de Trabajo para listado'!$DE$151:$DG$151,0)),0)+IFERROR(INDEX('Hoja de Trabajo para listado'!$CD$155:$DC$1048576,MATCH($A987,'Hoja de Trabajo para listado'!$CD$155:$CD$1048576,0),MATCH((CUADRO!K$4&amp;$E987),'Hoja de Trabajo para listado'!$CD$151:$DC$151,0)),0)</f>
        <v>0</v>
      </c>
      <c r="L987" s="243">
        <f ca="1">+IFERROR(INDEX('Hoja de Trabajo para listado'!$A$155:$Z$1048576,MATCH($A987,'Hoja de Trabajo para listado'!$A$155:$A$1048576,0),MATCH((CUADRO!L$4&amp;$E987),'Hoja de Trabajo para listado'!$A$151:$Z$151,0)),0)+IFERROR(INDEX('Hoja de Trabajo para listado'!$AB$155:$BA$1048576,MATCH($A987,'Hoja de Trabajo para listado'!$AB$155:$AB$1048576,0),MATCH((CUADRO!L$4&amp;$E987),'Hoja de Trabajo para listado'!$AB$151:$BA$151,0)),0)+IFERROR(INDEX('Hoja de Trabajo para listado'!$BC$155:$CB$1048576,MATCH($A987,'Hoja de Trabajo para listado'!$BC$155:$BC$1048576,0),MATCH((CUADRO!L$4&amp;$E987),'Hoja de Trabajo para listado'!$BC$151:$CB$151,0)),0)+IFERROR(INDEX('Hoja de Trabajo para listado'!$DE$153:$DG$274,MATCH($A987,'Hoja de Trabajo para listado'!$DE$153:$DE$1048576,0),MATCH((CUADRO!L$4&amp;$E987),'Hoja de Trabajo para listado'!$DE$151:$DG$151,0)),0)+IFERROR(INDEX('Hoja de Trabajo para listado'!$CD$155:$DC$1048576,MATCH($A987,'Hoja de Trabajo para listado'!$CD$155:$CD$1048576,0),MATCH((CUADRO!L$4&amp;$E987),'Hoja de Trabajo para listado'!$CD$151:$DC$151,0)),0)</f>
        <v>0</v>
      </c>
      <c r="M987" s="243">
        <f ca="1">+IFERROR(INDEX('Hoja de Trabajo para listado'!$A$155:$Z$1048576,MATCH($A987,'Hoja de Trabajo para listado'!$A$155:$A$1048576,0),MATCH((CUADRO!M$4&amp;$E987),'Hoja de Trabajo para listado'!$A$151:$Z$151,0)),0)+IFERROR(INDEX('Hoja de Trabajo para listado'!$AB$155:$BA$1048576,MATCH($A987,'Hoja de Trabajo para listado'!$AB$155:$AB$1048576,0),MATCH((CUADRO!M$4&amp;$E987),'Hoja de Trabajo para listado'!$AB$151:$BA$151,0)),0)+IFERROR(INDEX('Hoja de Trabajo para listado'!$BC$155:$CB$1048576,MATCH($A987,'Hoja de Trabajo para listado'!$BC$155:$BC$1048576,0),MATCH((CUADRO!M$4&amp;$E987),'Hoja de Trabajo para listado'!$BC$151:$CB$151,0)),0)+IFERROR(INDEX('Hoja de Trabajo para listado'!$DE$153:$DG$274,MATCH($A987,'Hoja de Trabajo para listado'!$DE$153:$DE$1048576,0),MATCH((CUADRO!M$4&amp;$E987),'Hoja de Trabajo para listado'!$DE$151:$DG$151,0)),0)+IFERROR(INDEX('Hoja de Trabajo para listado'!$CD$155:$DC$1048576,MATCH($A987,'Hoja de Trabajo para listado'!$CD$155:$CD$1048576,0),MATCH((CUADRO!M$4&amp;$E987),'Hoja de Trabajo para listado'!$CD$151:$DC$151,0)),0)</f>
        <v>0</v>
      </c>
      <c r="N987" s="243">
        <f ca="1">+IFERROR(INDEX('Hoja de Trabajo para listado'!$A$155:$Z$1048576,MATCH($A987,'Hoja de Trabajo para listado'!$A$155:$A$1048576,0),MATCH((CUADRO!N$4&amp;$E987),'Hoja de Trabajo para listado'!$A$151:$Z$151,0)),0)+IFERROR(INDEX('Hoja de Trabajo para listado'!$AB$155:$BA$1048576,MATCH($A987,'Hoja de Trabajo para listado'!$AB$155:$AB$1048576,0),MATCH((CUADRO!N$4&amp;$E987),'Hoja de Trabajo para listado'!$AB$151:$BA$151,0)),0)+IFERROR(INDEX('Hoja de Trabajo para listado'!$BC$155:$CB$1048576,MATCH($A987,'Hoja de Trabajo para listado'!$BC$155:$BC$1048576,0),MATCH((CUADRO!N$4&amp;$E987),'Hoja de Trabajo para listado'!$BC$151:$CB$151,0)),0)+IFERROR(INDEX('Hoja de Trabajo para listado'!$DE$153:$DG$274,MATCH($A987,'Hoja de Trabajo para listado'!$DE$153:$DE$1048576,0),MATCH((CUADRO!N$4&amp;$E987),'Hoja de Trabajo para listado'!$DE$151:$DG$151,0)),0)+IFERROR(INDEX('Hoja de Trabajo para listado'!$CD$155:$DC$1048576,MATCH($A987,'Hoja de Trabajo para listado'!$CD$155:$CD$1048576,0),MATCH((CUADRO!N$4&amp;$E987),'Hoja de Trabajo para listado'!$CD$151:$DC$151,0)),0)</f>
        <v>0</v>
      </c>
      <c r="O987" s="243">
        <f ca="1">+IFERROR(INDEX('Hoja de Trabajo para listado'!$A$155:$Z$1048576,MATCH($A987,'Hoja de Trabajo para listado'!$A$155:$A$1048576,0),MATCH((CUADRO!O$4&amp;$E987),'Hoja de Trabajo para listado'!$A$151:$Z$151,0)),0)+IFERROR(INDEX('Hoja de Trabajo para listado'!$AB$155:$BA$1048576,MATCH($A987,'Hoja de Trabajo para listado'!$AB$155:$AB$1048576,0),MATCH((CUADRO!O$4&amp;$E987),'Hoja de Trabajo para listado'!$AB$151:$BA$151,0)),0)+IFERROR(INDEX('Hoja de Trabajo para listado'!$BC$155:$CB$1048576,MATCH($A987,'Hoja de Trabajo para listado'!$BC$155:$BC$1048576,0),MATCH((CUADRO!O$4&amp;$E987),'Hoja de Trabajo para listado'!$BC$151:$CB$151,0)),0)+IFERROR(INDEX('Hoja de Trabajo para listado'!$DE$153:$DG$274,MATCH($A987,'Hoja de Trabajo para listado'!$DE$153:$DE$1048576,0),MATCH((CUADRO!O$4&amp;$E987),'Hoja de Trabajo para listado'!$DE$151:$DG$151,0)),0)+IFERROR(INDEX('Hoja de Trabajo para listado'!$CD$155:$DC$1048576,MATCH($A987,'Hoja de Trabajo para listado'!$CD$155:$CD$1048576,0),MATCH((CUADRO!O$4&amp;$E987),'Hoja de Trabajo para listado'!$CD$151:$DC$151,0)),0)</f>
        <v>0</v>
      </c>
      <c r="P987" s="243">
        <f ca="1">+IFERROR(INDEX('Hoja de Trabajo para listado'!$A$155:$Z$1048576,MATCH($A987,'Hoja de Trabajo para listado'!$A$155:$A$1048576,0),MATCH((CUADRO!P$4&amp;$E987),'Hoja de Trabajo para listado'!$A$151:$Z$151,0)),0)+IFERROR(INDEX('Hoja de Trabajo para listado'!$AB$155:$BA$1048576,MATCH($A987,'Hoja de Trabajo para listado'!$AB$155:$AB$1048576,0),MATCH((CUADRO!P$4&amp;$E987),'Hoja de Trabajo para listado'!$AB$151:$BA$151,0)),0)+IFERROR(INDEX('Hoja de Trabajo para listado'!$BC$155:$CB$1048576,MATCH($A987,'Hoja de Trabajo para listado'!$BC$155:$BC$1048576,0),MATCH((CUADRO!P$4&amp;$E987),'Hoja de Trabajo para listado'!$BC$151:$CB$151,0)),0)+IFERROR(INDEX('Hoja de Trabajo para listado'!$DE$153:$DG$274,MATCH($A987,'Hoja de Trabajo para listado'!$DE$153:$DE$1048576,0),MATCH((CUADRO!P$4&amp;$E987),'Hoja de Trabajo para listado'!$DE$151:$DG$151,0)),0)+IFERROR(INDEX('Hoja de Trabajo para listado'!$CD$155:$DC$1048576,MATCH($A987,'Hoja de Trabajo para listado'!$CD$155:$CD$1048576,0),MATCH((CUADRO!P$4&amp;$E987),'Hoja de Trabajo para listado'!$CD$151:$DC$151,0)),0)</f>
        <v>0</v>
      </c>
      <c r="Q987" s="243">
        <f ca="1">+IFERROR(INDEX('Hoja de Trabajo para listado'!$A$155:$Z$1048576,MATCH($A987,'Hoja de Trabajo para listado'!$A$155:$A$1048576,0),MATCH((CUADRO!Q$4&amp;$E987),'Hoja de Trabajo para listado'!$A$151:$Z$151,0)),0)+IFERROR(INDEX('Hoja de Trabajo para listado'!$AB$155:$BA$1048576,MATCH($A987,'Hoja de Trabajo para listado'!$AB$155:$AB$1048576,0),MATCH((CUADRO!Q$4&amp;$E987),'Hoja de Trabajo para listado'!$AB$151:$BA$151,0)),0)+IFERROR(INDEX('Hoja de Trabajo para listado'!$BC$155:$CB$1048576,MATCH($A987,'Hoja de Trabajo para listado'!$BC$155:$BC$1048576,0),MATCH((CUADRO!Q$4&amp;$E987),'Hoja de Trabajo para listado'!$BC$151:$CB$151,0)),0)+IFERROR(INDEX('Hoja de Trabajo para listado'!$DE$153:$DG$274,MATCH($A987,'Hoja de Trabajo para listado'!$DE$153:$DE$1048576,0),MATCH((CUADRO!Q$4&amp;$E987),'Hoja de Trabajo para listado'!$DE$151:$DG$151,0)),0)+IFERROR(INDEX('Hoja de Trabajo para listado'!$CD$155:$DC$1048576,MATCH($A987,'Hoja de Trabajo para listado'!$CD$155:$CD$1048576,0),MATCH((CUADRO!Q$4&amp;$E987),'Hoja de Trabajo para listado'!$CD$151:$DC$151,0)),0)</f>
        <v>0</v>
      </c>
      <c r="R987" s="268">
        <f t="shared" ca="1" si="37"/>
        <v>0</v>
      </c>
      <c r="S987" s="270"/>
      <c r="T987" s="243">
        <f ca="1">+T988</f>
        <v>0</v>
      </c>
      <c r="U987" s="242">
        <f t="shared" si="38"/>
        <v>1</v>
      </c>
      <c r="V987" s="333" t="str">
        <f>+VLOOKUP(A987,bd_lista!$A$3:$E$592,5,FALSE)</f>
        <v>Gobiernos Autonomos Municipales</v>
      </c>
      <c r="W987" s="387" t="str">
        <f>+V987</f>
        <v>Gobiernos Autonomos Municipales</v>
      </c>
      <c r="X987" s="242">
        <f>+VLOOKUP(A987,[4]Sheet1!$A$13:$D$744,4,FALSE)</f>
        <v>0</v>
      </c>
      <c r="Y987" s="242" t="e">
        <f>+VLOOKUP(X987,bd_lista!$A$3:$C$592,3,FALSE)</f>
        <v>#N/A</v>
      </c>
      <c r="Z987" s="294">
        <f>+X987</f>
        <v>0</v>
      </c>
      <c r="AA987" s="295" t="e">
        <f>+Y987</f>
        <v>#N/A</v>
      </c>
    </row>
    <row r="988" spans="1:27" customFormat="1" ht="15" hidden="1" customHeight="1">
      <c r="A988" s="32">
        <v>1726</v>
      </c>
      <c r="B988" s="393"/>
      <c r="C988" s="247" t="str">
        <f>+VLOOKUP(A988,bd_lista!$A$3:$C$592,3,FALSE)</f>
        <v>Gobierno Autónomo Municipal de Trigal</v>
      </c>
      <c r="D988" s="390"/>
      <c r="E988" s="244" t="s">
        <v>1305</v>
      </c>
      <c r="F988" s="245">
        <f ca="1">+IFERROR(INDEX('Hoja de Trabajo para listado'!$A$155:$Z$1048576,MATCH($A988,'Hoja de Trabajo para listado'!$A$155:$A$1048576,0),MATCH((CUADRO!F$4&amp;$E988),'Hoja de Trabajo para listado'!$A$151:$Z$151,0)),0)+IFERROR(INDEX('Hoja de Trabajo para listado'!$AB$155:$BA$1048576,MATCH($A988,'Hoja de Trabajo para listado'!$AB$155:$AB$1048576,0),MATCH((CUADRO!F$4&amp;$E988),'Hoja de Trabajo para listado'!$AB$151:$BA$151,0)),0)+IFERROR(INDEX('Hoja de Trabajo para listado'!$BC$155:$CB$1048576,MATCH($A988,'Hoja de Trabajo para listado'!$BC$155:$BC$1048576,0),MATCH((CUADRO!F$4&amp;$E988),'Hoja de Trabajo para listado'!$BC$151:$CB$151,0)),0)+IFERROR(INDEX('Hoja de Trabajo para listado'!$DE$153:$DG$274,MATCH($A988,'Hoja de Trabajo para listado'!$DE$153:$DE$1048576,0),MATCH((CUADRO!F$4&amp;$E988),'Hoja de Trabajo para listado'!$DE$151:$DG$151,0)),0)+IFERROR(INDEX('Hoja de Trabajo para listado'!$CD$155:$DC$1048576,MATCH($A988,'Hoja de Trabajo para listado'!$CD$155:$CD$1048576,0),MATCH((CUADRO!F$4&amp;$E988),'Hoja de Trabajo para listado'!$CD$151:$DC$151,0)),0)</f>
        <v>0</v>
      </c>
      <c r="G988" s="245">
        <f ca="1">+IFERROR(INDEX('Hoja de Trabajo para listado'!$A$155:$Z$1048576,MATCH($A988,'Hoja de Trabajo para listado'!$A$155:$A$1048576,0),MATCH((CUADRO!G$4&amp;$E988),'Hoja de Trabajo para listado'!$A$151:$Z$151,0)),0)+IFERROR(INDEX('Hoja de Trabajo para listado'!$AB$155:$BA$1048576,MATCH($A988,'Hoja de Trabajo para listado'!$AB$155:$AB$1048576,0),MATCH((CUADRO!G$4&amp;$E988),'Hoja de Trabajo para listado'!$AB$151:$BA$151,0)),0)+IFERROR(INDEX('Hoja de Trabajo para listado'!$BC$155:$CB$1048576,MATCH($A988,'Hoja de Trabajo para listado'!$BC$155:$BC$1048576,0),MATCH((CUADRO!G$4&amp;$E988),'Hoja de Trabajo para listado'!$BC$151:$CB$151,0)),0)+IFERROR(INDEX('Hoja de Trabajo para listado'!$DE$153:$DG$274,MATCH($A988,'Hoja de Trabajo para listado'!$DE$153:$DE$1048576,0),MATCH((CUADRO!G$4&amp;$E988),'Hoja de Trabajo para listado'!$DE$151:$DG$151,0)),0)+IFERROR(INDEX('Hoja de Trabajo para listado'!$CD$155:$DC$1048576,MATCH($A988,'Hoja de Trabajo para listado'!$CD$155:$CD$1048576,0),MATCH((CUADRO!G$4&amp;$E988),'Hoja de Trabajo para listado'!$CD$151:$DC$151,0)),0)</f>
        <v>0</v>
      </c>
      <c r="H988" s="245">
        <f ca="1">+IFERROR(INDEX('Hoja de Trabajo para listado'!$A$155:$Z$1048576,MATCH($A988,'Hoja de Trabajo para listado'!$A$155:$A$1048576,0),MATCH((CUADRO!H$4&amp;$E988),'Hoja de Trabajo para listado'!$A$151:$Z$151,0)),0)+IFERROR(INDEX('Hoja de Trabajo para listado'!$AB$155:$BA$1048576,MATCH($A988,'Hoja de Trabajo para listado'!$AB$155:$AB$1048576,0),MATCH((CUADRO!H$4&amp;$E988),'Hoja de Trabajo para listado'!$AB$151:$BA$151,0)),0)+IFERROR(INDEX('Hoja de Trabajo para listado'!$BC$155:$CB$1048576,MATCH($A988,'Hoja de Trabajo para listado'!$BC$155:$BC$1048576,0),MATCH((CUADRO!H$4&amp;$E988),'Hoja de Trabajo para listado'!$BC$151:$CB$151,0)),0)+IFERROR(INDEX('Hoja de Trabajo para listado'!$DE$153:$DG$274,MATCH($A988,'Hoja de Trabajo para listado'!$DE$153:$DE$1048576,0),MATCH((CUADRO!H$4&amp;$E988),'Hoja de Trabajo para listado'!$DE$151:$DG$151,0)),0)+IFERROR(INDEX('Hoja de Trabajo para listado'!$CD$155:$DC$1048576,MATCH($A988,'Hoja de Trabajo para listado'!$CD$155:$CD$1048576,0),MATCH((CUADRO!H$4&amp;$E988),'Hoja de Trabajo para listado'!$CD$151:$DC$151,0)),0)</f>
        <v>0</v>
      </c>
      <c r="I988" s="245">
        <f ca="1">+IFERROR(INDEX('Hoja de Trabajo para listado'!$A$155:$Z$1048576,MATCH($A988,'Hoja de Trabajo para listado'!$A$155:$A$1048576,0),MATCH((CUADRO!I$4&amp;$E988),'Hoja de Trabajo para listado'!$A$151:$Z$151,0)),0)+IFERROR(INDEX('Hoja de Trabajo para listado'!$AB$155:$BA$1048576,MATCH($A988,'Hoja de Trabajo para listado'!$AB$155:$AB$1048576,0),MATCH((CUADRO!I$4&amp;$E988),'Hoja de Trabajo para listado'!$AB$151:$BA$151,0)),0)+IFERROR(INDEX('Hoja de Trabajo para listado'!$BC$155:$CB$1048576,MATCH($A988,'Hoja de Trabajo para listado'!$BC$155:$BC$1048576,0),MATCH((CUADRO!I$4&amp;$E988),'Hoja de Trabajo para listado'!$BC$151:$CB$151,0)),0)+IFERROR(INDEX('Hoja de Trabajo para listado'!$DE$153:$DG$274,MATCH($A988,'Hoja de Trabajo para listado'!$DE$153:$DE$1048576,0),MATCH((CUADRO!I$4&amp;$E988),'Hoja de Trabajo para listado'!$DE$151:$DG$151,0)),0)+IFERROR(INDEX('Hoja de Trabajo para listado'!$CD$155:$DC$1048576,MATCH($A988,'Hoja de Trabajo para listado'!$CD$155:$CD$1048576,0),MATCH((CUADRO!I$4&amp;$E988),'Hoja de Trabajo para listado'!$CD$151:$DC$151,0)),0)</f>
        <v>0</v>
      </c>
      <c r="J988" s="245">
        <f ca="1">+IFERROR(INDEX('Hoja de Trabajo para listado'!$A$155:$Z$1048576,MATCH($A988,'Hoja de Trabajo para listado'!$A$155:$A$1048576,0),MATCH((CUADRO!J$4&amp;$E988),'Hoja de Trabajo para listado'!$A$151:$Z$151,0)),0)+IFERROR(INDEX('Hoja de Trabajo para listado'!$AB$155:$BA$1048576,MATCH($A988,'Hoja de Trabajo para listado'!$AB$155:$AB$1048576,0),MATCH((CUADRO!J$4&amp;$E988),'Hoja de Trabajo para listado'!$AB$151:$BA$151,0)),0)+IFERROR(INDEX('Hoja de Trabajo para listado'!$BC$155:$CB$1048576,MATCH($A988,'Hoja de Trabajo para listado'!$BC$155:$BC$1048576,0),MATCH((CUADRO!J$4&amp;$E988),'Hoja de Trabajo para listado'!$BC$151:$CB$151,0)),0)+IFERROR(INDEX('Hoja de Trabajo para listado'!$DE$153:$DG$274,MATCH($A988,'Hoja de Trabajo para listado'!$DE$153:$DE$1048576,0),MATCH((CUADRO!J$4&amp;$E988),'Hoja de Trabajo para listado'!$DE$151:$DG$151,0)),0)+IFERROR(INDEX('Hoja de Trabajo para listado'!$CD$155:$DC$1048576,MATCH($A988,'Hoja de Trabajo para listado'!$CD$155:$CD$1048576,0),MATCH((CUADRO!J$4&amp;$E988),'Hoja de Trabajo para listado'!$CD$151:$DC$151,0)),0)</f>
        <v>0</v>
      </c>
      <c r="K988" s="245">
        <f ca="1">+IFERROR(INDEX('Hoja de Trabajo para listado'!$A$155:$Z$1048576,MATCH($A988,'Hoja de Trabajo para listado'!$A$155:$A$1048576,0),MATCH((CUADRO!K$4&amp;$E988),'Hoja de Trabajo para listado'!$A$151:$Z$151,0)),0)+IFERROR(INDEX('Hoja de Trabajo para listado'!$AB$155:$BA$1048576,MATCH($A988,'Hoja de Trabajo para listado'!$AB$155:$AB$1048576,0),MATCH((CUADRO!K$4&amp;$E988),'Hoja de Trabajo para listado'!$AB$151:$BA$151,0)),0)+IFERROR(INDEX('Hoja de Trabajo para listado'!$BC$155:$CB$1048576,MATCH($A988,'Hoja de Trabajo para listado'!$BC$155:$BC$1048576,0),MATCH((CUADRO!K$4&amp;$E988),'Hoja de Trabajo para listado'!$BC$151:$CB$151,0)),0)+IFERROR(INDEX('Hoja de Trabajo para listado'!$DE$153:$DG$274,MATCH($A988,'Hoja de Trabajo para listado'!$DE$153:$DE$1048576,0),MATCH((CUADRO!K$4&amp;$E988),'Hoja de Trabajo para listado'!$DE$151:$DG$151,0)),0)+IFERROR(INDEX('Hoja de Trabajo para listado'!$CD$155:$DC$1048576,MATCH($A988,'Hoja de Trabajo para listado'!$CD$155:$CD$1048576,0),MATCH((CUADRO!K$4&amp;$E988),'Hoja de Trabajo para listado'!$CD$151:$DC$151,0)),0)</f>
        <v>0</v>
      </c>
      <c r="L988" s="245">
        <f ca="1">+IFERROR(INDEX('Hoja de Trabajo para listado'!$A$155:$Z$1048576,MATCH($A988,'Hoja de Trabajo para listado'!$A$155:$A$1048576,0),MATCH((CUADRO!L$4&amp;$E988),'Hoja de Trabajo para listado'!$A$151:$Z$151,0)),0)+IFERROR(INDEX('Hoja de Trabajo para listado'!$AB$155:$BA$1048576,MATCH($A988,'Hoja de Trabajo para listado'!$AB$155:$AB$1048576,0),MATCH((CUADRO!L$4&amp;$E988),'Hoja de Trabajo para listado'!$AB$151:$BA$151,0)),0)+IFERROR(INDEX('Hoja de Trabajo para listado'!$BC$155:$CB$1048576,MATCH($A988,'Hoja de Trabajo para listado'!$BC$155:$BC$1048576,0),MATCH((CUADRO!L$4&amp;$E988),'Hoja de Trabajo para listado'!$BC$151:$CB$151,0)),0)+IFERROR(INDEX('Hoja de Trabajo para listado'!$DE$153:$DG$274,MATCH($A988,'Hoja de Trabajo para listado'!$DE$153:$DE$1048576,0),MATCH((CUADRO!L$4&amp;$E988),'Hoja de Trabajo para listado'!$DE$151:$DG$151,0)),0)+IFERROR(INDEX('Hoja de Trabajo para listado'!$CD$155:$DC$1048576,MATCH($A988,'Hoja de Trabajo para listado'!$CD$155:$CD$1048576,0),MATCH((CUADRO!L$4&amp;$E988),'Hoja de Trabajo para listado'!$CD$151:$DC$151,0)),0)</f>
        <v>0</v>
      </c>
      <c r="M988" s="245">
        <f ca="1">+IFERROR(INDEX('Hoja de Trabajo para listado'!$A$155:$Z$1048576,MATCH($A988,'Hoja de Trabajo para listado'!$A$155:$A$1048576,0),MATCH((CUADRO!M$4&amp;$E988),'Hoja de Trabajo para listado'!$A$151:$Z$151,0)),0)+IFERROR(INDEX('Hoja de Trabajo para listado'!$AB$155:$BA$1048576,MATCH($A988,'Hoja de Trabajo para listado'!$AB$155:$AB$1048576,0),MATCH((CUADRO!M$4&amp;$E988),'Hoja de Trabajo para listado'!$AB$151:$BA$151,0)),0)+IFERROR(INDEX('Hoja de Trabajo para listado'!$BC$155:$CB$1048576,MATCH($A988,'Hoja de Trabajo para listado'!$BC$155:$BC$1048576,0),MATCH((CUADRO!M$4&amp;$E988),'Hoja de Trabajo para listado'!$BC$151:$CB$151,0)),0)+IFERROR(INDEX('Hoja de Trabajo para listado'!$DE$153:$DG$274,MATCH($A988,'Hoja de Trabajo para listado'!$DE$153:$DE$1048576,0),MATCH((CUADRO!M$4&amp;$E988),'Hoja de Trabajo para listado'!$DE$151:$DG$151,0)),0)+IFERROR(INDEX('Hoja de Trabajo para listado'!$CD$155:$DC$1048576,MATCH($A988,'Hoja de Trabajo para listado'!$CD$155:$CD$1048576,0),MATCH((CUADRO!M$4&amp;$E988),'Hoja de Trabajo para listado'!$CD$151:$DC$151,0)),0)</f>
        <v>0</v>
      </c>
      <c r="N988" s="245">
        <f ca="1">+IFERROR(INDEX('Hoja de Trabajo para listado'!$A$155:$Z$1048576,MATCH($A988,'Hoja de Trabajo para listado'!$A$155:$A$1048576,0),MATCH((CUADRO!N$4&amp;$E988),'Hoja de Trabajo para listado'!$A$151:$Z$151,0)),0)+IFERROR(INDEX('Hoja de Trabajo para listado'!$AB$155:$BA$1048576,MATCH($A988,'Hoja de Trabajo para listado'!$AB$155:$AB$1048576,0),MATCH((CUADRO!N$4&amp;$E988),'Hoja de Trabajo para listado'!$AB$151:$BA$151,0)),0)+IFERROR(INDEX('Hoja de Trabajo para listado'!$BC$155:$CB$1048576,MATCH($A988,'Hoja de Trabajo para listado'!$BC$155:$BC$1048576,0),MATCH((CUADRO!N$4&amp;$E988),'Hoja de Trabajo para listado'!$BC$151:$CB$151,0)),0)+IFERROR(INDEX('Hoja de Trabajo para listado'!$DE$153:$DG$274,MATCH($A988,'Hoja de Trabajo para listado'!$DE$153:$DE$1048576,0),MATCH((CUADRO!N$4&amp;$E988),'Hoja de Trabajo para listado'!$DE$151:$DG$151,0)),0)+IFERROR(INDEX('Hoja de Trabajo para listado'!$CD$155:$DC$1048576,MATCH($A988,'Hoja de Trabajo para listado'!$CD$155:$CD$1048576,0),MATCH((CUADRO!N$4&amp;$E988),'Hoja de Trabajo para listado'!$CD$151:$DC$151,0)),0)</f>
        <v>0</v>
      </c>
      <c r="O988" s="245">
        <f ca="1">+IFERROR(INDEX('Hoja de Trabajo para listado'!$A$155:$Z$1048576,MATCH($A988,'Hoja de Trabajo para listado'!$A$155:$A$1048576,0),MATCH((CUADRO!O$4&amp;$E988),'Hoja de Trabajo para listado'!$A$151:$Z$151,0)),0)+IFERROR(INDEX('Hoja de Trabajo para listado'!$AB$155:$BA$1048576,MATCH($A988,'Hoja de Trabajo para listado'!$AB$155:$AB$1048576,0),MATCH((CUADRO!O$4&amp;$E988),'Hoja de Trabajo para listado'!$AB$151:$BA$151,0)),0)+IFERROR(INDEX('Hoja de Trabajo para listado'!$BC$155:$CB$1048576,MATCH($A988,'Hoja de Trabajo para listado'!$BC$155:$BC$1048576,0),MATCH((CUADRO!O$4&amp;$E988),'Hoja de Trabajo para listado'!$BC$151:$CB$151,0)),0)+IFERROR(INDEX('Hoja de Trabajo para listado'!$DE$153:$DG$274,MATCH($A988,'Hoja de Trabajo para listado'!$DE$153:$DE$1048576,0),MATCH((CUADRO!O$4&amp;$E988),'Hoja de Trabajo para listado'!$DE$151:$DG$151,0)),0)+IFERROR(INDEX('Hoja de Trabajo para listado'!$CD$155:$DC$1048576,MATCH($A988,'Hoja de Trabajo para listado'!$CD$155:$CD$1048576,0),MATCH((CUADRO!O$4&amp;$E988),'Hoja de Trabajo para listado'!$CD$151:$DC$151,0)),0)</f>
        <v>0</v>
      </c>
      <c r="P988" s="245">
        <f ca="1">+IFERROR(INDEX('Hoja de Trabajo para listado'!$A$155:$Z$1048576,MATCH($A988,'Hoja de Trabajo para listado'!$A$155:$A$1048576,0),MATCH((CUADRO!P$4&amp;$E988),'Hoja de Trabajo para listado'!$A$151:$Z$151,0)),0)+IFERROR(INDEX('Hoja de Trabajo para listado'!$AB$155:$BA$1048576,MATCH($A988,'Hoja de Trabajo para listado'!$AB$155:$AB$1048576,0),MATCH((CUADRO!P$4&amp;$E988),'Hoja de Trabajo para listado'!$AB$151:$BA$151,0)),0)+IFERROR(INDEX('Hoja de Trabajo para listado'!$BC$155:$CB$1048576,MATCH($A988,'Hoja de Trabajo para listado'!$BC$155:$BC$1048576,0),MATCH((CUADRO!P$4&amp;$E988),'Hoja de Trabajo para listado'!$BC$151:$CB$151,0)),0)+IFERROR(INDEX('Hoja de Trabajo para listado'!$DE$153:$DG$274,MATCH($A988,'Hoja de Trabajo para listado'!$DE$153:$DE$1048576,0),MATCH((CUADRO!P$4&amp;$E988),'Hoja de Trabajo para listado'!$DE$151:$DG$151,0)),0)+IFERROR(INDEX('Hoja de Trabajo para listado'!$CD$155:$DC$1048576,MATCH($A988,'Hoja de Trabajo para listado'!$CD$155:$CD$1048576,0),MATCH((CUADRO!P$4&amp;$E988),'Hoja de Trabajo para listado'!$CD$151:$DC$151,0)),0)</f>
        <v>0</v>
      </c>
      <c r="Q988" s="245">
        <f ca="1">+IFERROR(INDEX('Hoja de Trabajo para listado'!$A$155:$Z$1048576,MATCH($A988,'Hoja de Trabajo para listado'!$A$155:$A$1048576,0),MATCH((CUADRO!Q$4&amp;$E988),'Hoja de Trabajo para listado'!$A$151:$Z$151,0)),0)+IFERROR(INDEX('Hoja de Trabajo para listado'!$AB$155:$BA$1048576,MATCH($A988,'Hoja de Trabajo para listado'!$AB$155:$AB$1048576,0),MATCH((CUADRO!Q$4&amp;$E988),'Hoja de Trabajo para listado'!$AB$151:$BA$151,0)),0)+IFERROR(INDEX('Hoja de Trabajo para listado'!$BC$155:$CB$1048576,MATCH($A988,'Hoja de Trabajo para listado'!$BC$155:$BC$1048576,0),MATCH((CUADRO!Q$4&amp;$E988),'Hoja de Trabajo para listado'!$BC$151:$CB$151,0)),0)+IFERROR(INDEX('Hoja de Trabajo para listado'!$DE$153:$DG$274,MATCH($A988,'Hoja de Trabajo para listado'!$DE$153:$DE$1048576,0),MATCH((CUADRO!Q$4&amp;$E988),'Hoja de Trabajo para listado'!$DE$151:$DG$151,0)),0)+IFERROR(INDEX('Hoja de Trabajo para listado'!$CD$155:$DC$1048576,MATCH($A988,'Hoja de Trabajo para listado'!$CD$155:$CD$1048576,0),MATCH((CUADRO!Q$4&amp;$E988),'Hoja de Trabajo para listado'!$CD$151:$DC$151,0)),0)</f>
        <v>0</v>
      </c>
      <c r="R988" s="245">
        <f t="shared" ca="1" si="37"/>
        <v>0</v>
      </c>
      <c r="S988" s="259">
        <f ca="1">+R987+R988</f>
        <v>0</v>
      </c>
      <c r="T988" s="245">
        <f ca="1">+S988</f>
        <v>0</v>
      </c>
      <c r="U988" s="244">
        <f t="shared" si="38"/>
        <v>2</v>
      </c>
      <c r="V988" s="333" t="str">
        <f>+VLOOKUP(A988,bd_lista!$A$3:$E$592,5,FALSE)</f>
        <v>Gobiernos Autonomos Municipales</v>
      </c>
      <c r="W988" s="388"/>
      <c r="X988" s="242">
        <f>+VLOOKUP(A988,[4]Sheet1!$A$13:$D$744,4,FALSE)</f>
        <v>0</v>
      </c>
      <c r="Y988" s="242" t="e">
        <f>+VLOOKUP(X988,bd_lista!$A$3:$C$592,3,FALSE)</f>
        <v>#N/A</v>
      </c>
      <c r="Z988" s="292"/>
      <c r="AA988" s="293"/>
    </row>
    <row r="989" spans="1:27" customFormat="1" ht="15" hidden="1" customHeight="1">
      <c r="A989" s="32">
        <v>1727</v>
      </c>
      <c r="B989" s="392">
        <f>+A989</f>
        <v>1727</v>
      </c>
      <c r="C989" s="247" t="str">
        <f>+VLOOKUP(A989,bd_lista!$A$3:$C$592,3,FALSE)</f>
        <v>Gobierno Autónomo Municipal de Moro Moro</v>
      </c>
      <c r="D989" s="389" t="str">
        <f>+C989</f>
        <v>Gobierno Autónomo Municipal de Moro Moro</v>
      </c>
      <c r="E989" s="242" t="s">
        <v>1304</v>
      </c>
      <c r="F989" s="243">
        <f ca="1">+IFERROR(INDEX('Hoja de Trabajo para listado'!$A$155:$Z$1048576,MATCH($A989,'Hoja de Trabajo para listado'!$A$155:$A$1048576,0),MATCH((CUADRO!F$4&amp;$E989),'Hoja de Trabajo para listado'!$A$151:$Z$151,0)),0)+IFERROR(INDEX('Hoja de Trabajo para listado'!$AB$155:$BA$1048576,MATCH($A989,'Hoja de Trabajo para listado'!$AB$155:$AB$1048576,0),MATCH((CUADRO!F$4&amp;$E989),'Hoja de Trabajo para listado'!$AB$151:$BA$151,0)),0)+IFERROR(INDEX('Hoja de Trabajo para listado'!$BC$155:$CB$1048576,MATCH($A989,'Hoja de Trabajo para listado'!$BC$155:$BC$1048576,0),MATCH((CUADRO!F$4&amp;$E989),'Hoja de Trabajo para listado'!$BC$151:$CB$151,0)),0)+IFERROR(INDEX('Hoja de Trabajo para listado'!$DE$153:$DG$274,MATCH($A989,'Hoja de Trabajo para listado'!$DE$153:$DE$1048576,0),MATCH((CUADRO!F$4&amp;$E989),'Hoja de Trabajo para listado'!$DE$151:$DG$151,0)),0)+IFERROR(INDEX('Hoja de Trabajo para listado'!$CD$155:$DC$1048576,MATCH($A989,'Hoja de Trabajo para listado'!$CD$155:$CD$1048576,0),MATCH((CUADRO!F$4&amp;$E989),'Hoja de Trabajo para listado'!$CD$151:$DC$151,0)),0)</f>
        <v>0</v>
      </c>
      <c r="G989" s="243">
        <f ca="1">+IFERROR(INDEX('Hoja de Trabajo para listado'!$A$155:$Z$1048576,MATCH($A989,'Hoja de Trabajo para listado'!$A$155:$A$1048576,0),MATCH((CUADRO!G$4&amp;$E989),'Hoja de Trabajo para listado'!$A$151:$Z$151,0)),0)+IFERROR(INDEX('Hoja de Trabajo para listado'!$AB$155:$BA$1048576,MATCH($A989,'Hoja de Trabajo para listado'!$AB$155:$AB$1048576,0),MATCH((CUADRO!G$4&amp;$E989),'Hoja de Trabajo para listado'!$AB$151:$BA$151,0)),0)+IFERROR(INDEX('Hoja de Trabajo para listado'!$BC$155:$CB$1048576,MATCH($A989,'Hoja de Trabajo para listado'!$BC$155:$BC$1048576,0),MATCH((CUADRO!G$4&amp;$E989),'Hoja de Trabajo para listado'!$BC$151:$CB$151,0)),0)+IFERROR(INDEX('Hoja de Trabajo para listado'!$DE$153:$DG$274,MATCH($A989,'Hoja de Trabajo para listado'!$DE$153:$DE$1048576,0),MATCH((CUADRO!G$4&amp;$E989),'Hoja de Trabajo para listado'!$DE$151:$DG$151,0)),0)+IFERROR(INDEX('Hoja de Trabajo para listado'!$CD$155:$DC$1048576,MATCH($A989,'Hoja de Trabajo para listado'!$CD$155:$CD$1048576,0),MATCH((CUADRO!G$4&amp;$E989),'Hoja de Trabajo para listado'!$CD$151:$DC$151,0)),0)</f>
        <v>0</v>
      </c>
      <c r="H989" s="243">
        <f ca="1">+IFERROR(INDEX('Hoja de Trabajo para listado'!$A$155:$Z$1048576,MATCH($A989,'Hoja de Trabajo para listado'!$A$155:$A$1048576,0),MATCH((CUADRO!H$4&amp;$E989),'Hoja de Trabajo para listado'!$A$151:$Z$151,0)),0)+IFERROR(INDEX('Hoja de Trabajo para listado'!$AB$155:$BA$1048576,MATCH($A989,'Hoja de Trabajo para listado'!$AB$155:$AB$1048576,0),MATCH((CUADRO!H$4&amp;$E989),'Hoja de Trabajo para listado'!$AB$151:$BA$151,0)),0)+IFERROR(INDEX('Hoja de Trabajo para listado'!$BC$155:$CB$1048576,MATCH($A989,'Hoja de Trabajo para listado'!$BC$155:$BC$1048576,0),MATCH((CUADRO!H$4&amp;$E989),'Hoja de Trabajo para listado'!$BC$151:$CB$151,0)),0)+IFERROR(INDEX('Hoja de Trabajo para listado'!$DE$153:$DG$274,MATCH($A989,'Hoja de Trabajo para listado'!$DE$153:$DE$1048576,0),MATCH((CUADRO!H$4&amp;$E989),'Hoja de Trabajo para listado'!$DE$151:$DG$151,0)),0)+IFERROR(INDEX('Hoja de Trabajo para listado'!$CD$155:$DC$1048576,MATCH($A989,'Hoja de Trabajo para listado'!$CD$155:$CD$1048576,0),MATCH((CUADRO!H$4&amp;$E989),'Hoja de Trabajo para listado'!$CD$151:$DC$151,0)),0)</f>
        <v>0</v>
      </c>
      <c r="I989" s="243">
        <f ca="1">+IFERROR(INDEX('Hoja de Trabajo para listado'!$A$155:$Z$1048576,MATCH($A989,'Hoja de Trabajo para listado'!$A$155:$A$1048576,0),MATCH((CUADRO!I$4&amp;$E989),'Hoja de Trabajo para listado'!$A$151:$Z$151,0)),0)+IFERROR(INDEX('Hoja de Trabajo para listado'!$AB$155:$BA$1048576,MATCH($A989,'Hoja de Trabajo para listado'!$AB$155:$AB$1048576,0),MATCH((CUADRO!I$4&amp;$E989),'Hoja de Trabajo para listado'!$AB$151:$BA$151,0)),0)+IFERROR(INDEX('Hoja de Trabajo para listado'!$BC$155:$CB$1048576,MATCH($A989,'Hoja de Trabajo para listado'!$BC$155:$BC$1048576,0),MATCH((CUADRO!I$4&amp;$E989),'Hoja de Trabajo para listado'!$BC$151:$CB$151,0)),0)+IFERROR(INDEX('Hoja de Trabajo para listado'!$DE$153:$DG$274,MATCH($A989,'Hoja de Trabajo para listado'!$DE$153:$DE$1048576,0),MATCH((CUADRO!I$4&amp;$E989),'Hoja de Trabajo para listado'!$DE$151:$DG$151,0)),0)+IFERROR(INDEX('Hoja de Trabajo para listado'!$CD$155:$DC$1048576,MATCH($A989,'Hoja de Trabajo para listado'!$CD$155:$CD$1048576,0),MATCH((CUADRO!I$4&amp;$E989),'Hoja de Trabajo para listado'!$CD$151:$DC$151,0)),0)</f>
        <v>0</v>
      </c>
      <c r="J989" s="243">
        <f ca="1">+IFERROR(INDEX('Hoja de Trabajo para listado'!$A$155:$Z$1048576,MATCH($A989,'Hoja de Trabajo para listado'!$A$155:$A$1048576,0),MATCH((CUADRO!J$4&amp;$E989),'Hoja de Trabajo para listado'!$A$151:$Z$151,0)),0)+IFERROR(INDEX('Hoja de Trabajo para listado'!$AB$155:$BA$1048576,MATCH($A989,'Hoja de Trabajo para listado'!$AB$155:$AB$1048576,0),MATCH((CUADRO!J$4&amp;$E989),'Hoja de Trabajo para listado'!$AB$151:$BA$151,0)),0)+IFERROR(INDEX('Hoja de Trabajo para listado'!$BC$155:$CB$1048576,MATCH($A989,'Hoja de Trabajo para listado'!$BC$155:$BC$1048576,0),MATCH((CUADRO!J$4&amp;$E989),'Hoja de Trabajo para listado'!$BC$151:$CB$151,0)),0)+IFERROR(INDEX('Hoja de Trabajo para listado'!$DE$153:$DG$274,MATCH($A989,'Hoja de Trabajo para listado'!$DE$153:$DE$1048576,0),MATCH((CUADRO!J$4&amp;$E989),'Hoja de Trabajo para listado'!$DE$151:$DG$151,0)),0)+IFERROR(INDEX('Hoja de Trabajo para listado'!$CD$155:$DC$1048576,MATCH($A989,'Hoja de Trabajo para listado'!$CD$155:$CD$1048576,0),MATCH((CUADRO!J$4&amp;$E989),'Hoja de Trabajo para listado'!$CD$151:$DC$151,0)),0)</f>
        <v>0</v>
      </c>
      <c r="K989" s="243">
        <f ca="1">+IFERROR(INDEX('Hoja de Trabajo para listado'!$A$155:$Z$1048576,MATCH($A989,'Hoja de Trabajo para listado'!$A$155:$A$1048576,0),MATCH((CUADRO!K$4&amp;$E989),'Hoja de Trabajo para listado'!$A$151:$Z$151,0)),0)+IFERROR(INDEX('Hoja de Trabajo para listado'!$AB$155:$BA$1048576,MATCH($A989,'Hoja de Trabajo para listado'!$AB$155:$AB$1048576,0),MATCH((CUADRO!K$4&amp;$E989),'Hoja de Trabajo para listado'!$AB$151:$BA$151,0)),0)+IFERROR(INDEX('Hoja de Trabajo para listado'!$BC$155:$CB$1048576,MATCH($A989,'Hoja de Trabajo para listado'!$BC$155:$BC$1048576,0),MATCH((CUADRO!K$4&amp;$E989),'Hoja de Trabajo para listado'!$BC$151:$CB$151,0)),0)+IFERROR(INDEX('Hoja de Trabajo para listado'!$DE$153:$DG$274,MATCH($A989,'Hoja de Trabajo para listado'!$DE$153:$DE$1048576,0),MATCH((CUADRO!K$4&amp;$E989),'Hoja de Trabajo para listado'!$DE$151:$DG$151,0)),0)+IFERROR(INDEX('Hoja de Trabajo para listado'!$CD$155:$DC$1048576,MATCH($A989,'Hoja de Trabajo para listado'!$CD$155:$CD$1048576,0),MATCH((CUADRO!K$4&amp;$E989),'Hoja de Trabajo para listado'!$CD$151:$DC$151,0)),0)</f>
        <v>0</v>
      </c>
      <c r="L989" s="243">
        <f ca="1">+IFERROR(INDEX('Hoja de Trabajo para listado'!$A$155:$Z$1048576,MATCH($A989,'Hoja de Trabajo para listado'!$A$155:$A$1048576,0),MATCH((CUADRO!L$4&amp;$E989),'Hoja de Trabajo para listado'!$A$151:$Z$151,0)),0)+IFERROR(INDEX('Hoja de Trabajo para listado'!$AB$155:$BA$1048576,MATCH($A989,'Hoja de Trabajo para listado'!$AB$155:$AB$1048576,0),MATCH((CUADRO!L$4&amp;$E989),'Hoja de Trabajo para listado'!$AB$151:$BA$151,0)),0)+IFERROR(INDEX('Hoja de Trabajo para listado'!$BC$155:$CB$1048576,MATCH($A989,'Hoja de Trabajo para listado'!$BC$155:$BC$1048576,0),MATCH((CUADRO!L$4&amp;$E989),'Hoja de Trabajo para listado'!$BC$151:$CB$151,0)),0)+IFERROR(INDEX('Hoja de Trabajo para listado'!$DE$153:$DG$274,MATCH($A989,'Hoja de Trabajo para listado'!$DE$153:$DE$1048576,0),MATCH((CUADRO!L$4&amp;$E989),'Hoja de Trabajo para listado'!$DE$151:$DG$151,0)),0)+IFERROR(INDEX('Hoja de Trabajo para listado'!$CD$155:$DC$1048576,MATCH($A989,'Hoja de Trabajo para listado'!$CD$155:$CD$1048576,0),MATCH((CUADRO!L$4&amp;$E989),'Hoja de Trabajo para listado'!$CD$151:$DC$151,0)),0)</f>
        <v>0</v>
      </c>
      <c r="M989" s="243">
        <f ca="1">+IFERROR(INDEX('Hoja de Trabajo para listado'!$A$155:$Z$1048576,MATCH($A989,'Hoja de Trabajo para listado'!$A$155:$A$1048576,0),MATCH((CUADRO!M$4&amp;$E989),'Hoja de Trabajo para listado'!$A$151:$Z$151,0)),0)+IFERROR(INDEX('Hoja de Trabajo para listado'!$AB$155:$BA$1048576,MATCH($A989,'Hoja de Trabajo para listado'!$AB$155:$AB$1048576,0),MATCH((CUADRO!M$4&amp;$E989),'Hoja de Trabajo para listado'!$AB$151:$BA$151,0)),0)+IFERROR(INDEX('Hoja de Trabajo para listado'!$BC$155:$CB$1048576,MATCH($A989,'Hoja de Trabajo para listado'!$BC$155:$BC$1048576,0),MATCH((CUADRO!M$4&amp;$E989),'Hoja de Trabajo para listado'!$BC$151:$CB$151,0)),0)+IFERROR(INDEX('Hoja de Trabajo para listado'!$DE$153:$DG$274,MATCH($A989,'Hoja de Trabajo para listado'!$DE$153:$DE$1048576,0),MATCH((CUADRO!M$4&amp;$E989),'Hoja de Trabajo para listado'!$DE$151:$DG$151,0)),0)+IFERROR(INDEX('Hoja de Trabajo para listado'!$CD$155:$DC$1048576,MATCH($A989,'Hoja de Trabajo para listado'!$CD$155:$CD$1048576,0),MATCH((CUADRO!M$4&amp;$E989),'Hoja de Trabajo para listado'!$CD$151:$DC$151,0)),0)</f>
        <v>0</v>
      </c>
      <c r="N989" s="243">
        <f ca="1">+IFERROR(INDEX('Hoja de Trabajo para listado'!$A$155:$Z$1048576,MATCH($A989,'Hoja de Trabajo para listado'!$A$155:$A$1048576,0),MATCH((CUADRO!N$4&amp;$E989),'Hoja de Trabajo para listado'!$A$151:$Z$151,0)),0)+IFERROR(INDEX('Hoja de Trabajo para listado'!$AB$155:$BA$1048576,MATCH($A989,'Hoja de Trabajo para listado'!$AB$155:$AB$1048576,0),MATCH((CUADRO!N$4&amp;$E989),'Hoja de Trabajo para listado'!$AB$151:$BA$151,0)),0)+IFERROR(INDEX('Hoja de Trabajo para listado'!$BC$155:$CB$1048576,MATCH($A989,'Hoja de Trabajo para listado'!$BC$155:$BC$1048576,0),MATCH((CUADRO!N$4&amp;$E989),'Hoja de Trabajo para listado'!$BC$151:$CB$151,0)),0)+IFERROR(INDEX('Hoja de Trabajo para listado'!$DE$153:$DG$274,MATCH($A989,'Hoja de Trabajo para listado'!$DE$153:$DE$1048576,0),MATCH((CUADRO!N$4&amp;$E989),'Hoja de Trabajo para listado'!$DE$151:$DG$151,0)),0)+IFERROR(INDEX('Hoja de Trabajo para listado'!$CD$155:$DC$1048576,MATCH($A989,'Hoja de Trabajo para listado'!$CD$155:$CD$1048576,0),MATCH((CUADRO!N$4&amp;$E989),'Hoja de Trabajo para listado'!$CD$151:$DC$151,0)),0)</f>
        <v>0</v>
      </c>
      <c r="O989" s="243">
        <f ca="1">+IFERROR(INDEX('Hoja de Trabajo para listado'!$A$155:$Z$1048576,MATCH($A989,'Hoja de Trabajo para listado'!$A$155:$A$1048576,0),MATCH((CUADRO!O$4&amp;$E989),'Hoja de Trabajo para listado'!$A$151:$Z$151,0)),0)+IFERROR(INDEX('Hoja de Trabajo para listado'!$AB$155:$BA$1048576,MATCH($A989,'Hoja de Trabajo para listado'!$AB$155:$AB$1048576,0),MATCH((CUADRO!O$4&amp;$E989),'Hoja de Trabajo para listado'!$AB$151:$BA$151,0)),0)+IFERROR(INDEX('Hoja de Trabajo para listado'!$BC$155:$CB$1048576,MATCH($A989,'Hoja de Trabajo para listado'!$BC$155:$BC$1048576,0),MATCH((CUADRO!O$4&amp;$E989),'Hoja de Trabajo para listado'!$BC$151:$CB$151,0)),0)+IFERROR(INDEX('Hoja de Trabajo para listado'!$DE$153:$DG$274,MATCH($A989,'Hoja de Trabajo para listado'!$DE$153:$DE$1048576,0),MATCH((CUADRO!O$4&amp;$E989),'Hoja de Trabajo para listado'!$DE$151:$DG$151,0)),0)+IFERROR(INDEX('Hoja de Trabajo para listado'!$CD$155:$DC$1048576,MATCH($A989,'Hoja de Trabajo para listado'!$CD$155:$CD$1048576,0),MATCH((CUADRO!O$4&amp;$E989),'Hoja de Trabajo para listado'!$CD$151:$DC$151,0)),0)</f>
        <v>0</v>
      </c>
      <c r="P989" s="243">
        <f ca="1">+IFERROR(INDEX('Hoja de Trabajo para listado'!$A$155:$Z$1048576,MATCH($A989,'Hoja de Trabajo para listado'!$A$155:$A$1048576,0),MATCH((CUADRO!P$4&amp;$E989),'Hoja de Trabajo para listado'!$A$151:$Z$151,0)),0)+IFERROR(INDEX('Hoja de Trabajo para listado'!$AB$155:$BA$1048576,MATCH($A989,'Hoja de Trabajo para listado'!$AB$155:$AB$1048576,0),MATCH((CUADRO!P$4&amp;$E989),'Hoja de Trabajo para listado'!$AB$151:$BA$151,0)),0)+IFERROR(INDEX('Hoja de Trabajo para listado'!$BC$155:$CB$1048576,MATCH($A989,'Hoja de Trabajo para listado'!$BC$155:$BC$1048576,0),MATCH((CUADRO!P$4&amp;$E989),'Hoja de Trabajo para listado'!$BC$151:$CB$151,0)),0)+IFERROR(INDEX('Hoja de Trabajo para listado'!$DE$153:$DG$274,MATCH($A989,'Hoja de Trabajo para listado'!$DE$153:$DE$1048576,0),MATCH((CUADRO!P$4&amp;$E989),'Hoja de Trabajo para listado'!$DE$151:$DG$151,0)),0)+IFERROR(INDEX('Hoja de Trabajo para listado'!$CD$155:$DC$1048576,MATCH($A989,'Hoja de Trabajo para listado'!$CD$155:$CD$1048576,0),MATCH((CUADRO!P$4&amp;$E989),'Hoja de Trabajo para listado'!$CD$151:$DC$151,0)),0)</f>
        <v>0</v>
      </c>
      <c r="Q989" s="243">
        <f ca="1">+IFERROR(INDEX('Hoja de Trabajo para listado'!$A$155:$Z$1048576,MATCH($A989,'Hoja de Trabajo para listado'!$A$155:$A$1048576,0),MATCH((CUADRO!Q$4&amp;$E989),'Hoja de Trabajo para listado'!$A$151:$Z$151,0)),0)+IFERROR(INDEX('Hoja de Trabajo para listado'!$AB$155:$BA$1048576,MATCH($A989,'Hoja de Trabajo para listado'!$AB$155:$AB$1048576,0),MATCH((CUADRO!Q$4&amp;$E989),'Hoja de Trabajo para listado'!$AB$151:$BA$151,0)),0)+IFERROR(INDEX('Hoja de Trabajo para listado'!$BC$155:$CB$1048576,MATCH($A989,'Hoja de Trabajo para listado'!$BC$155:$BC$1048576,0),MATCH((CUADRO!Q$4&amp;$E989),'Hoja de Trabajo para listado'!$BC$151:$CB$151,0)),0)+IFERROR(INDEX('Hoja de Trabajo para listado'!$DE$153:$DG$274,MATCH($A989,'Hoja de Trabajo para listado'!$DE$153:$DE$1048576,0),MATCH((CUADRO!Q$4&amp;$E989),'Hoja de Trabajo para listado'!$DE$151:$DG$151,0)),0)+IFERROR(INDEX('Hoja de Trabajo para listado'!$CD$155:$DC$1048576,MATCH($A989,'Hoja de Trabajo para listado'!$CD$155:$CD$1048576,0),MATCH((CUADRO!Q$4&amp;$E989),'Hoja de Trabajo para listado'!$CD$151:$DC$151,0)),0)</f>
        <v>0</v>
      </c>
      <c r="R989" s="243">
        <f t="shared" ca="1" si="37"/>
        <v>0</v>
      </c>
      <c r="S989" s="249"/>
      <c r="T989" s="243">
        <f ca="1">+T990</f>
        <v>0</v>
      </c>
      <c r="U989" s="242">
        <f t="shared" si="38"/>
        <v>1</v>
      </c>
      <c r="V989" s="333" t="str">
        <f>+VLOOKUP(A989,bd_lista!$A$3:$E$592,5,FALSE)</f>
        <v>Gobiernos Autonomos Municipales</v>
      </c>
      <c r="W989" s="387" t="str">
        <f>+V989</f>
        <v>Gobiernos Autonomos Municipales</v>
      </c>
      <c r="X989" s="242">
        <f>+VLOOKUP(A989,[4]Sheet1!$A$13:$D$744,4,FALSE)</f>
        <v>0</v>
      </c>
      <c r="Y989" s="242" t="e">
        <f>+VLOOKUP(X989,bd_lista!$A$3:$C$592,3,FALSE)</f>
        <v>#N/A</v>
      </c>
      <c r="Z989" s="294">
        <f>+X989</f>
        <v>0</v>
      </c>
      <c r="AA989" s="295" t="e">
        <f>+Y989</f>
        <v>#N/A</v>
      </c>
    </row>
    <row r="990" spans="1:27" customFormat="1" ht="15" hidden="1" customHeight="1">
      <c r="A990" s="32">
        <v>1727</v>
      </c>
      <c r="B990" s="393"/>
      <c r="C990" s="247" t="str">
        <f>+VLOOKUP(A990,bd_lista!$A$3:$C$592,3,FALSE)</f>
        <v>Gobierno Autónomo Municipal de Moro Moro</v>
      </c>
      <c r="D990" s="390"/>
      <c r="E990" s="244" t="s">
        <v>1305</v>
      </c>
      <c r="F990" s="243">
        <f ca="1">+IFERROR(INDEX('Hoja de Trabajo para listado'!$A$155:$Z$1048576,MATCH($A990,'Hoja de Trabajo para listado'!$A$155:$A$1048576,0),MATCH((CUADRO!F$4&amp;$E990),'Hoja de Trabajo para listado'!$A$151:$Z$151,0)),0)+IFERROR(INDEX('Hoja de Trabajo para listado'!$AB$155:$BA$1048576,MATCH($A990,'Hoja de Trabajo para listado'!$AB$155:$AB$1048576,0),MATCH((CUADRO!F$4&amp;$E990),'Hoja de Trabajo para listado'!$AB$151:$BA$151,0)),0)+IFERROR(INDEX('Hoja de Trabajo para listado'!$BC$155:$CB$1048576,MATCH($A990,'Hoja de Trabajo para listado'!$BC$155:$BC$1048576,0),MATCH((CUADRO!F$4&amp;$E990),'Hoja de Trabajo para listado'!$BC$151:$CB$151,0)),0)+IFERROR(INDEX('Hoja de Trabajo para listado'!$DE$153:$DG$274,MATCH($A990,'Hoja de Trabajo para listado'!$DE$153:$DE$1048576,0),MATCH((CUADRO!F$4&amp;$E990),'Hoja de Trabajo para listado'!$DE$151:$DG$151,0)),0)+IFERROR(INDEX('Hoja de Trabajo para listado'!$CD$155:$DC$1048576,MATCH($A990,'Hoja de Trabajo para listado'!$CD$155:$CD$1048576,0),MATCH((CUADRO!F$4&amp;$E990),'Hoja de Trabajo para listado'!$CD$151:$DC$151,0)),0)</f>
        <v>0</v>
      </c>
      <c r="G990" s="243">
        <f ca="1">+IFERROR(INDEX('Hoja de Trabajo para listado'!$A$155:$Z$1048576,MATCH($A990,'Hoja de Trabajo para listado'!$A$155:$A$1048576,0),MATCH((CUADRO!G$4&amp;$E990),'Hoja de Trabajo para listado'!$A$151:$Z$151,0)),0)+IFERROR(INDEX('Hoja de Trabajo para listado'!$AB$155:$BA$1048576,MATCH($A990,'Hoja de Trabajo para listado'!$AB$155:$AB$1048576,0),MATCH((CUADRO!G$4&amp;$E990),'Hoja de Trabajo para listado'!$AB$151:$BA$151,0)),0)+IFERROR(INDEX('Hoja de Trabajo para listado'!$BC$155:$CB$1048576,MATCH($A990,'Hoja de Trabajo para listado'!$BC$155:$BC$1048576,0),MATCH((CUADRO!G$4&amp;$E990),'Hoja de Trabajo para listado'!$BC$151:$CB$151,0)),0)+IFERROR(INDEX('Hoja de Trabajo para listado'!$DE$153:$DG$274,MATCH($A990,'Hoja de Trabajo para listado'!$DE$153:$DE$1048576,0),MATCH((CUADRO!G$4&amp;$E990),'Hoja de Trabajo para listado'!$DE$151:$DG$151,0)),0)+IFERROR(INDEX('Hoja de Trabajo para listado'!$CD$155:$DC$1048576,MATCH($A990,'Hoja de Trabajo para listado'!$CD$155:$CD$1048576,0),MATCH((CUADRO!G$4&amp;$E990),'Hoja de Trabajo para listado'!$CD$151:$DC$151,0)),0)</f>
        <v>0</v>
      </c>
      <c r="H990" s="243">
        <f ca="1">+IFERROR(INDEX('Hoja de Trabajo para listado'!$A$155:$Z$1048576,MATCH($A990,'Hoja de Trabajo para listado'!$A$155:$A$1048576,0),MATCH((CUADRO!H$4&amp;$E990),'Hoja de Trabajo para listado'!$A$151:$Z$151,0)),0)+IFERROR(INDEX('Hoja de Trabajo para listado'!$AB$155:$BA$1048576,MATCH($A990,'Hoja de Trabajo para listado'!$AB$155:$AB$1048576,0),MATCH((CUADRO!H$4&amp;$E990),'Hoja de Trabajo para listado'!$AB$151:$BA$151,0)),0)+IFERROR(INDEX('Hoja de Trabajo para listado'!$BC$155:$CB$1048576,MATCH($A990,'Hoja de Trabajo para listado'!$BC$155:$BC$1048576,0),MATCH((CUADRO!H$4&amp;$E990),'Hoja de Trabajo para listado'!$BC$151:$CB$151,0)),0)+IFERROR(INDEX('Hoja de Trabajo para listado'!$DE$153:$DG$274,MATCH($A990,'Hoja de Trabajo para listado'!$DE$153:$DE$1048576,0),MATCH((CUADRO!H$4&amp;$E990),'Hoja de Trabajo para listado'!$DE$151:$DG$151,0)),0)+IFERROR(INDEX('Hoja de Trabajo para listado'!$CD$155:$DC$1048576,MATCH($A990,'Hoja de Trabajo para listado'!$CD$155:$CD$1048576,0),MATCH((CUADRO!H$4&amp;$E990),'Hoja de Trabajo para listado'!$CD$151:$DC$151,0)),0)</f>
        <v>0</v>
      </c>
      <c r="I990" s="243">
        <f ca="1">+IFERROR(INDEX('Hoja de Trabajo para listado'!$A$155:$Z$1048576,MATCH($A990,'Hoja de Trabajo para listado'!$A$155:$A$1048576,0),MATCH((CUADRO!I$4&amp;$E990),'Hoja de Trabajo para listado'!$A$151:$Z$151,0)),0)+IFERROR(INDEX('Hoja de Trabajo para listado'!$AB$155:$BA$1048576,MATCH($A990,'Hoja de Trabajo para listado'!$AB$155:$AB$1048576,0),MATCH((CUADRO!I$4&amp;$E990),'Hoja de Trabajo para listado'!$AB$151:$BA$151,0)),0)+IFERROR(INDEX('Hoja de Trabajo para listado'!$BC$155:$CB$1048576,MATCH($A990,'Hoja de Trabajo para listado'!$BC$155:$BC$1048576,0),MATCH((CUADRO!I$4&amp;$E990),'Hoja de Trabajo para listado'!$BC$151:$CB$151,0)),0)+IFERROR(INDEX('Hoja de Trabajo para listado'!$DE$153:$DG$274,MATCH($A990,'Hoja de Trabajo para listado'!$DE$153:$DE$1048576,0),MATCH((CUADRO!I$4&amp;$E990),'Hoja de Trabajo para listado'!$DE$151:$DG$151,0)),0)+IFERROR(INDEX('Hoja de Trabajo para listado'!$CD$155:$DC$1048576,MATCH($A990,'Hoja de Trabajo para listado'!$CD$155:$CD$1048576,0),MATCH((CUADRO!I$4&amp;$E990),'Hoja de Trabajo para listado'!$CD$151:$DC$151,0)),0)</f>
        <v>0</v>
      </c>
      <c r="J990" s="243">
        <f ca="1">+IFERROR(INDEX('Hoja de Trabajo para listado'!$A$155:$Z$1048576,MATCH($A990,'Hoja de Trabajo para listado'!$A$155:$A$1048576,0),MATCH((CUADRO!J$4&amp;$E990),'Hoja de Trabajo para listado'!$A$151:$Z$151,0)),0)+IFERROR(INDEX('Hoja de Trabajo para listado'!$AB$155:$BA$1048576,MATCH($A990,'Hoja de Trabajo para listado'!$AB$155:$AB$1048576,0),MATCH((CUADRO!J$4&amp;$E990),'Hoja de Trabajo para listado'!$AB$151:$BA$151,0)),0)+IFERROR(INDEX('Hoja de Trabajo para listado'!$BC$155:$CB$1048576,MATCH($A990,'Hoja de Trabajo para listado'!$BC$155:$BC$1048576,0),MATCH((CUADRO!J$4&amp;$E990),'Hoja de Trabajo para listado'!$BC$151:$CB$151,0)),0)+IFERROR(INDEX('Hoja de Trabajo para listado'!$DE$153:$DG$274,MATCH($A990,'Hoja de Trabajo para listado'!$DE$153:$DE$1048576,0),MATCH((CUADRO!J$4&amp;$E990),'Hoja de Trabajo para listado'!$DE$151:$DG$151,0)),0)+IFERROR(INDEX('Hoja de Trabajo para listado'!$CD$155:$DC$1048576,MATCH($A990,'Hoja de Trabajo para listado'!$CD$155:$CD$1048576,0),MATCH((CUADRO!J$4&amp;$E990),'Hoja de Trabajo para listado'!$CD$151:$DC$151,0)),0)</f>
        <v>0</v>
      </c>
      <c r="K990" s="243">
        <f ca="1">+IFERROR(INDEX('Hoja de Trabajo para listado'!$A$155:$Z$1048576,MATCH($A990,'Hoja de Trabajo para listado'!$A$155:$A$1048576,0),MATCH((CUADRO!K$4&amp;$E990),'Hoja de Trabajo para listado'!$A$151:$Z$151,0)),0)+IFERROR(INDEX('Hoja de Trabajo para listado'!$AB$155:$BA$1048576,MATCH($A990,'Hoja de Trabajo para listado'!$AB$155:$AB$1048576,0),MATCH((CUADRO!K$4&amp;$E990),'Hoja de Trabajo para listado'!$AB$151:$BA$151,0)),0)+IFERROR(INDEX('Hoja de Trabajo para listado'!$BC$155:$CB$1048576,MATCH($A990,'Hoja de Trabajo para listado'!$BC$155:$BC$1048576,0),MATCH((CUADRO!K$4&amp;$E990),'Hoja de Trabajo para listado'!$BC$151:$CB$151,0)),0)+IFERROR(INDEX('Hoja de Trabajo para listado'!$DE$153:$DG$274,MATCH($A990,'Hoja de Trabajo para listado'!$DE$153:$DE$1048576,0),MATCH((CUADRO!K$4&amp;$E990),'Hoja de Trabajo para listado'!$DE$151:$DG$151,0)),0)+IFERROR(INDEX('Hoja de Trabajo para listado'!$CD$155:$DC$1048576,MATCH($A990,'Hoja de Trabajo para listado'!$CD$155:$CD$1048576,0),MATCH((CUADRO!K$4&amp;$E990),'Hoja de Trabajo para listado'!$CD$151:$DC$151,0)),0)</f>
        <v>0</v>
      </c>
      <c r="L990" s="243">
        <f ca="1">+IFERROR(INDEX('Hoja de Trabajo para listado'!$A$155:$Z$1048576,MATCH($A990,'Hoja de Trabajo para listado'!$A$155:$A$1048576,0),MATCH((CUADRO!L$4&amp;$E990),'Hoja de Trabajo para listado'!$A$151:$Z$151,0)),0)+IFERROR(INDEX('Hoja de Trabajo para listado'!$AB$155:$BA$1048576,MATCH($A990,'Hoja de Trabajo para listado'!$AB$155:$AB$1048576,0),MATCH((CUADRO!L$4&amp;$E990),'Hoja de Trabajo para listado'!$AB$151:$BA$151,0)),0)+IFERROR(INDEX('Hoja de Trabajo para listado'!$BC$155:$CB$1048576,MATCH($A990,'Hoja de Trabajo para listado'!$BC$155:$BC$1048576,0),MATCH((CUADRO!L$4&amp;$E990),'Hoja de Trabajo para listado'!$BC$151:$CB$151,0)),0)+IFERROR(INDEX('Hoja de Trabajo para listado'!$DE$153:$DG$274,MATCH($A990,'Hoja de Trabajo para listado'!$DE$153:$DE$1048576,0),MATCH((CUADRO!L$4&amp;$E990),'Hoja de Trabajo para listado'!$DE$151:$DG$151,0)),0)+IFERROR(INDEX('Hoja de Trabajo para listado'!$CD$155:$DC$1048576,MATCH($A990,'Hoja de Trabajo para listado'!$CD$155:$CD$1048576,0),MATCH((CUADRO!L$4&amp;$E990),'Hoja de Trabajo para listado'!$CD$151:$DC$151,0)),0)</f>
        <v>0</v>
      </c>
      <c r="M990" s="243">
        <f ca="1">+IFERROR(INDEX('Hoja de Trabajo para listado'!$A$155:$Z$1048576,MATCH($A990,'Hoja de Trabajo para listado'!$A$155:$A$1048576,0),MATCH((CUADRO!M$4&amp;$E990),'Hoja de Trabajo para listado'!$A$151:$Z$151,0)),0)+IFERROR(INDEX('Hoja de Trabajo para listado'!$AB$155:$BA$1048576,MATCH($A990,'Hoja de Trabajo para listado'!$AB$155:$AB$1048576,0),MATCH((CUADRO!M$4&amp;$E990),'Hoja de Trabajo para listado'!$AB$151:$BA$151,0)),0)+IFERROR(INDEX('Hoja de Trabajo para listado'!$BC$155:$CB$1048576,MATCH($A990,'Hoja de Trabajo para listado'!$BC$155:$BC$1048576,0),MATCH((CUADRO!M$4&amp;$E990),'Hoja de Trabajo para listado'!$BC$151:$CB$151,0)),0)+IFERROR(INDEX('Hoja de Trabajo para listado'!$DE$153:$DG$274,MATCH($A990,'Hoja de Trabajo para listado'!$DE$153:$DE$1048576,0),MATCH((CUADRO!M$4&amp;$E990),'Hoja de Trabajo para listado'!$DE$151:$DG$151,0)),0)+IFERROR(INDEX('Hoja de Trabajo para listado'!$CD$155:$DC$1048576,MATCH($A990,'Hoja de Trabajo para listado'!$CD$155:$CD$1048576,0),MATCH((CUADRO!M$4&amp;$E990),'Hoja de Trabajo para listado'!$CD$151:$DC$151,0)),0)</f>
        <v>0</v>
      </c>
      <c r="N990" s="243">
        <f ca="1">+IFERROR(INDEX('Hoja de Trabajo para listado'!$A$155:$Z$1048576,MATCH($A990,'Hoja de Trabajo para listado'!$A$155:$A$1048576,0),MATCH((CUADRO!N$4&amp;$E990),'Hoja de Trabajo para listado'!$A$151:$Z$151,0)),0)+IFERROR(INDEX('Hoja de Trabajo para listado'!$AB$155:$BA$1048576,MATCH($A990,'Hoja de Trabajo para listado'!$AB$155:$AB$1048576,0),MATCH((CUADRO!N$4&amp;$E990),'Hoja de Trabajo para listado'!$AB$151:$BA$151,0)),0)+IFERROR(INDEX('Hoja de Trabajo para listado'!$BC$155:$CB$1048576,MATCH($A990,'Hoja de Trabajo para listado'!$BC$155:$BC$1048576,0),MATCH((CUADRO!N$4&amp;$E990),'Hoja de Trabajo para listado'!$BC$151:$CB$151,0)),0)+IFERROR(INDEX('Hoja de Trabajo para listado'!$DE$153:$DG$274,MATCH($A990,'Hoja de Trabajo para listado'!$DE$153:$DE$1048576,0),MATCH((CUADRO!N$4&amp;$E990),'Hoja de Trabajo para listado'!$DE$151:$DG$151,0)),0)+IFERROR(INDEX('Hoja de Trabajo para listado'!$CD$155:$DC$1048576,MATCH($A990,'Hoja de Trabajo para listado'!$CD$155:$CD$1048576,0),MATCH((CUADRO!N$4&amp;$E990),'Hoja de Trabajo para listado'!$CD$151:$DC$151,0)),0)</f>
        <v>0</v>
      </c>
      <c r="O990" s="243">
        <f ca="1">+IFERROR(INDEX('Hoja de Trabajo para listado'!$A$155:$Z$1048576,MATCH($A990,'Hoja de Trabajo para listado'!$A$155:$A$1048576,0),MATCH((CUADRO!O$4&amp;$E990),'Hoja de Trabajo para listado'!$A$151:$Z$151,0)),0)+IFERROR(INDEX('Hoja de Trabajo para listado'!$AB$155:$BA$1048576,MATCH($A990,'Hoja de Trabajo para listado'!$AB$155:$AB$1048576,0),MATCH((CUADRO!O$4&amp;$E990),'Hoja de Trabajo para listado'!$AB$151:$BA$151,0)),0)+IFERROR(INDEX('Hoja de Trabajo para listado'!$BC$155:$CB$1048576,MATCH($A990,'Hoja de Trabajo para listado'!$BC$155:$BC$1048576,0),MATCH((CUADRO!O$4&amp;$E990),'Hoja de Trabajo para listado'!$BC$151:$CB$151,0)),0)+IFERROR(INDEX('Hoja de Trabajo para listado'!$DE$153:$DG$274,MATCH($A990,'Hoja de Trabajo para listado'!$DE$153:$DE$1048576,0),MATCH((CUADRO!O$4&amp;$E990),'Hoja de Trabajo para listado'!$DE$151:$DG$151,0)),0)+IFERROR(INDEX('Hoja de Trabajo para listado'!$CD$155:$DC$1048576,MATCH($A990,'Hoja de Trabajo para listado'!$CD$155:$CD$1048576,0),MATCH((CUADRO!O$4&amp;$E990),'Hoja de Trabajo para listado'!$CD$151:$DC$151,0)),0)</f>
        <v>0</v>
      </c>
      <c r="P990" s="243">
        <f ca="1">+IFERROR(INDEX('Hoja de Trabajo para listado'!$A$155:$Z$1048576,MATCH($A990,'Hoja de Trabajo para listado'!$A$155:$A$1048576,0),MATCH((CUADRO!P$4&amp;$E990),'Hoja de Trabajo para listado'!$A$151:$Z$151,0)),0)+IFERROR(INDEX('Hoja de Trabajo para listado'!$AB$155:$BA$1048576,MATCH($A990,'Hoja de Trabajo para listado'!$AB$155:$AB$1048576,0),MATCH((CUADRO!P$4&amp;$E990),'Hoja de Trabajo para listado'!$AB$151:$BA$151,0)),0)+IFERROR(INDEX('Hoja de Trabajo para listado'!$BC$155:$CB$1048576,MATCH($A990,'Hoja de Trabajo para listado'!$BC$155:$BC$1048576,0),MATCH((CUADRO!P$4&amp;$E990),'Hoja de Trabajo para listado'!$BC$151:$CB$151,0)),0)+IFERROR(INDEX('Hoja de Trabajo para listado'!$DE$153:$DG$274,MATCH($A990,'Hoja de Trabajo para listado'!$DE$153:$DE$1048576,0),MATCH((CUADRO!P$4&amp;$E990),'Hoja de Trabajo para listado'!$DE$151:$DG$151,0)),0)+IFERROR(INDEX('Hoja de Trabajo para listado'!$CD$155:$DC$1048576,MATCH($A990,'Hoja de Trabajo para listado'!$CD$155:$CD$1048576,0),MATCH((CUADRO!P$4&amp;$E990),'Hoja de Trabajo para listado'!$CD$151:$DC$151,0)),0)</f>
        <v>0</v>
      </c>
      <c r="Q990" s="243">
        <f ca="1">+IFERROR(INDEX('Hoja de Trabajo para listado'!$A$155:$Z$1048576,MATCH($A990,'Hoja de Trabajo para listado'!$A$155:$A$1048576,0),MATCH((CUADRO!Q$4&amp;$E990),'Hoja de Trabajo para listado'!$A$151:$Z$151,0)),0)+IFERROR(INDEX('Hoja de Trabajo para listado'!$AB$155:$BA$1048576,MATCH($A990,'Hoja de Trabajo para listado'!$AB$155:$AB$1048576,0),MATCH((CUADRO!Q$4&amp;$E990),'Hoja de Trabajo para listado'!$AB$151:$BA$151,0)),0)+IFERROR(INDEX('Hoja de Trabajo para listado'!$BC$155:$CB$1048576,MATCH($A990,'Hoja de Trabajo para listado'!$BC$155:$BC$1048576,0),MATCH((CUADRO!Q$4&amp;$E990),'Hoja de Trabajo para listado'!$BC$151:$CB$151,0)),0)+IFERROR(INDEX('Hoja de Trabajo para listado'!$DE$153:$DG$274,MATCH($A990,'Hoja de Trabajo para listado'!$DE$153:$DE$1048576,0),MATCH((CUADRO!Q$4&amp;$E990),'Hoja de Trabajo para listado'!$DE$151:$DG$151,0)),0)+IFERROR(INDEX('Hoja de Trabajo para listado'!$CD$155:$DC$1048576,MATCH($A990,'Hoja de Trabajo para listado'!$CD$155:$CD$1048576,0),MATCH((CUADRO!Q$4&amp;$E990),'Hoja de Trabajo para listado'!$CD$151:$DC$151,0)),0)</f>
        <v>0</v>
      </c>
      <c r="R990" s="243">
        <f t="shared" ca="1" si="37"/>
        <v>0</v>
      </c>
      <c r="S990" s="249">
        <f ca="1">+R989+R990</f>
        <v>0</v>
      </c>
      <c r="T990" s="243">
        <f ca="1">+S990</f>
        <v>0</v>
      </c>
      <c r="U990" s="242">
        <f t="shared" si="38"/>
        <v>2</v>
      </c>
      <c r="V990" s="333" t="str">
        <f>+VLOOKUP(A990,bd_lista!$A$3:$E$592,5,FALSE)</f>
        <v>Gobiernos Autonomos Municipales</v>
      </c>
      <c r="W990" s="388"/>
      <c r="X990" s="242">
        <f>+VLOOKUP(A990,[4]Sheet1!$A$13:$D$744,4,FALSE)</f>
        <v>0</v>
      </c>
      <c r="Y990" s="242" t="e">
        <f>+VLOOKUP(X990,bd_lista!$A$3:$C$592,3,FALSE)</f>
        <v>#N/A</v>
      </c>
      <c r="Z990" s="292"/>
      <c r="AA990" s="293"/>
    </row>
    <row r="991" spans="1:27" customFormat="1" ht="15" hidden="1" customHeight="1">
      <c r="A991" s="32">
        <v>1728</v>
      </c>
      <c r="B991" s="392">
        <f>+A991</f>
        <v>1728</v>
      </c>
      <c r="C991" s="247" t="str">
        <f>+VLOOKUP(A991,bd_lista!$A$3:$C$592,3,FALSE)</f>
        <v>Gobierno Autónomo Municipal de Postrer Valle</v>
      </c>
      <c r="D991" s="389" t="str">
        <f>+C991</f>
        <v>Gobierno Autónomo Municipal de Postrer Valle</v>
      </c>
      <c r="E991" s="242" t="s">
        <v>1304</v>
      </c>
      <c r="F991" s="243">
        <f ca="1">+IFERROR(INDEX('Hoja de Trabajo para listado'!$A$155:$Z$1048576,MATCH($A991,'Hoja de Trabajo para listado'!$A$155:$A$1048576,0),MATCH((CUADRO!F$4&amp;$E991),'Hoja de Trabajo para listado'!$A$151:$Z$151,0)),0)+IFERROR(INDEX('Hoja de Trabajo para listado'!$AB$155:$BA$1048576,MATCH($A991,'Hoja de Trabajo para listado'!$AB$155:$AB$1048576,0),MATCH((CUADRO!F$4&amp;$E991),'Hoja de Trabajo para listado'!$AB$151:$BA$151,0)),0)+IFERROR(INDEX('Hoja de Trabajo para listado'!$BC$155:$CB$1048576,MATCH($A991,'Hoja de Trabajo para listado'!$BC$155:$BC$1048576,0),MATCH((CUADRO!F$4&amp;$E991),'Hoja de Trabajo para listado'!$BC$151:$CB$151,0)),0)+IFERROR(INDEX('Hoja de Trabajo para listado'!$DE$153:$DG$274,MATCH($A991,'Hoja de Trabajo para listado'!$DE$153:$DE$1048576,0),MATCH((CUADRO!F$4&amp;$E991),'Hoja de Trabajo para listado'!$DE$151:$DG$151,0)),0)+IFERROR(INDEX('Hoja de Trabajo para listado'!$CD$155:$DC$1048576,MATCH($A991,'Hoja de Trabajo para listado'!$CD$155:$CD$1048576,0),MATCH((CUADRO!F$4&amp;$E991),'Hoja de Trabajo para listado'!$CD$151:$DC$151,0)),0)</f>
        <v>0</v>
      </c>
      <c r="G991" s="243">
        <f ca="1">+IFERROR(INDEX('Hoja de Trabajo para listado'!$A$155:$Z$1048576,MATCH($A991,'Hoja de Trabajo para listado'!$A$155:$A$1048576,0),MATCH((CUADRO!G$4&amp;$E991),'Hoja de Trabajo para listado'!$A$151:$Z$151,0)),0)+IFERROR(INDEX('Hoja de Trabajo para listado'!$AB$155:$BA$1048576,MATCH($A991,'Hoja de Trabajo para listado'!$AB$155:$AB$1048576,0),MATCH((CUADRO!G$4&amp;$E991),'Hoja de Trabajo para listado'!$AB$151:$BA$151,0)),0)+IFERROR(INDEX('Hoja de Trabajo para listado'!$BC$155:$CB$1048576,MATCH($A991,'Hoja de Trabajo para listado'!$BC$155:$BC$1048576,0),MATCH((CUADRO!G$4&amp;$E991),'Hoja de Trabajo para listado'!$BC$151:$CB$151,0)),0)+IFERROR(INDEX('Hoja de Trabajo para listado'!$DE$153:$DG$274,MATCH($A991,'Hoja de Trabajo para listado'!$DE$153:$DE$1048576,0),MATCH((CUADRO!G$4&amp;$E991),'Hoja de Trabajo para listado'!$DE$151:$DG$151,0)),0)+IFERROR(INDEX('Hoja de Trabajo para listado'!$CD$155:$DC$1048576,MATCH($A991,'Hoja de Trabajo para listado'!$CD$155:$CD$1048576,0),MATCH((CUADRO!G$4&amp;$E991),'Hoja de Trabajo para listado'!$CD$151:$DC$151,0)),0)</f>
        <v>0</v>
      </c>
      <c r="H991" s="243">
        <f ca="1">+IFERROR(INDEX('Hoja de Trabajo para listado'!$A$155:$Z$1048576,MATCH($A991,'Hoja de Trabajo para listado'!$A$155:$A$1048576,0),MATCH((CUADRO!H$4&amp;$E991),'Hoja de Trabajo para listado'!$A$151:$Z$151,0)),0)+IFERROR(INDEX('Hoja de Trabajo para listado'!$AB$155:$BA$1048576,MATCH($A991,'Hoja de Trabajo para listado'!$AB$155:$AB$1048576,0),MATCH((CUADRO!H$4&amp;$E991),'Hoja de Trabajo para listado'!$AB$151:$BA$151,0)),0)+IFERROR(INDEX('Hoja de Trabajo para listado'!$BC$155:$CB$1048576,MATCH($A991,'Hoja de Trabajo para listado'!$BC$155:$BC$1048576,0),MATCH((CUADRO!H$4&amp;$E991),'Hoja de Trabajo para listado'!$BC$151:$CB$151,0)),0)+IFERROR(INDEX('Hoja de Trabajo para listado'!$DE$153:$DG$274,MATCH($A991,'Hoja de Trabajo para listado'!$DE$153:$DE$1048576,0),MATCH((CUADRO!H$4&amp;$E991),'Hoja de Trabajo para listado'!$DE$151:$DG$151,0)),0)+IFERROR(INDEX('Hoja de Trabajo para listado'!$CD$155:$DC$1048576,MATCH($A991,'Hoja de Trabajo para listado'!$CD$155:$CD$1048576,0),MATCH((CUADRO!H$4&amp;$E991),'Hoja de Trabajo para listado'!$CD$151:$DC$151,0)),0)</f>
        <v>0</v>
      </c>
      <c r="I991" s="243">
        <f ca="1">+IFERROR(INDEX('Hoja de Trabajo para listado'!$A$155:$Z$1048576,MATCH($A991,'Hoja de Trabajo para listado'!$A$155:$A$1048576,0),MATCH((CUADRO!I$4&amp;$E991),'Hoja de Trabajo para listado'!$A$151:$Z$151,0)),0)+IFERROR(INDEX('Hoja de Trabajo para listado'!$AB$155:$BA$1048576,MATCH($A991,'Hoja de Trabajo para listado'!$AB$155:$AB$1048576,0),MATCH((CUADRO!I$4&amp;$E991),'Hoja de Trabajo para listado'!$AB$151:$BA$151,0)),0)+IFERROR(INDEX('Hoja de Trabajo para listado'!$BC$155:$CB$1048576,MATCH($A991,'Hoja de Trabajo para listado'!$BC$155:$BC$1048576,0),MATCH((CUADRO!I$4&amp;$E991),'Hoja de Trabajo para listado'!$BC$151:$CB$151,0)),0)+IFERROR(INDEX('Hoja de Trabajo para listado'!$DE$153:$DG$274,MATCH($A991,'Hoja de Trabajo para listado'!$DE$153:$DE$1048576,0),MATCH((CUADRO!I$4&amp;$E991),'Hoja de Trabajo para listado'!$DE$151:$DG$151,0)),0)+IFERROR(INDEX('Hoja de Trabajo para listado'!$CD$155:$DC$1048576,MATCH($A991,'Hoja de Trabajo para listado'!$CD$155:$CD$1048576,0),MATCH((CUADRO!I$4&amp;$E991),'Hoja de Trabajo para listado'!$CD$151:$DC$151,0)),0)</f>
        <v>0</v>
      </c>
      <c r="J991" s="243">
        <f ca="1">+IFERROR(INDEX('Hoja de Trabajo para listado'!$A$155:$Z$1048576,MATCH($A991,'Hoja de Trabajo para listado'!$A$155:$A$1048576,0),MATCH((CUADRO!J$4&amp;$E991),'Hoja de Trabajo para listado'!$A$151:$Z$151,0)),0)+IFERROR(INDEX('Hoja de Trabajo para listado'!$AB$155:$BA$1048576,MATCH($A991,'Hoja de Trabajo para listado'!$AB$155:$AB$1048576,0),MATCH((CUADRO!J$4&amp;$E991),'Hoja de Trabajo para listado'!$AB$151:$BA$151,0)),0)+IFERROR(INDEX('Hoja de Trabajo para listado'!$BC$155:$CB$1048576,MATCH($A991,'Hoja de Trabajo para listado'!$BC$155:$BC$1048576,0),MATCH((CUADRO!J$4&amp;$E991),'Hoja de Trabajo para listado'!$BC$151:$CB$151,0)),0)+IFERROR(INDEX('Hoja de Trabajo para listado'!$DE$153:$DG$274,MATCH($A991,'Hoja de Trabajo para listado'!$DE$153:$DE$1048576,0),MATCH((CUADRO!J$4&amp;$E991),'Hoja de Trabajo para listado'!$DE$151:$DG$151,0)),0)+IFERROR(INDEX('Hoja de Trabajo para listado'!$CD$155:$DC$1048576,MATCH($A991,'Hoja de Trabajo para listado'!$CD$155:$CD$1048576,0),MATCH((CUADRO!J$4&amp;$E991),'Hoja de Trabajo para listado'!$CD$151:$DC$151,0)),0)</f>
        <v>0</v>
      </c>
      <c r="K991" s="243">
        <f ca="1">+IFERROR(INDEX('Hoja de Trabajo para listado'!$A$155:$Z$1048576,MATCH($A991,'Hoja de Trabajo para listado'!$A$155:$A$1048576,0),MATCH((CUADRO!K$4&amp;$E991),'Hoja de Trabajo para listado'!$A$151:$Z$151,0)),0)+IFERROR(INDEX('Hoja de Trabajo para listado'!$AB$155:$BA$1048576,MATCH($A991,'Hoja de Trabajo para listado'!$AB$155:$AB$1048576,0),MATCH((CUADRO!K$4&amp;$E991),'Hoja de Trabajo para listado'!$AB$151:$BA$151,0)),0)+IFERROR(INDEX('Hoja de Trabajo para listado'!$BC$155:$CB$1048576,MATCH($A991,'Hoja de Trabajo para listado'!$BC$155:$BC$1048576,0),MATCH((CUADRO!K$4&amp;$E991),'Hoja de Trabajo para listado'!$BC$151:$CB$151,0)),0)+IFERROR(INDEX('Hoja de Trabajo para listado'!$DE$153:$DG$274,MATCH($A991,'Hoja de Trabajo para listado'!$DE$153:$DE$1048576,0),MATCH((CUADRO!K$4&amp;$E991),'Hoja de Trabajo para listado'!$DE$151:$DG$151,0)),0)+IFERROR(INDEX('Hoja de Trabajo para listado'!$CD$155:$DC$1048576,MATCH($A991,'Hoja de Trabajo para listado'!$CD$155:$CD$1048576,0),MATCH((CUADRO!K$4&amp;$E991),'Hoja de Trabajo para listado'!$CD$151:$DC$151,0)),0)</f>
        <v>0</v>
      </c>
      <c r="L991" s="243">
        <f ca="1">+IFERROR(INDEX('Hoja de Trabajo para listado'!$A$155:$Z$1048576,MATCH($A991,'Hoja de Trabajo para listado'!$A$155:$A$1048576,0),MATCH((CUADRO!L$4&amp;$E991),'Hoja de Trabajo para listado'!$A$151:$Z$151,0)),0)+IFERROR(INDEX('Hoja de Trabajo para listado'!$AB$155:$BA$1048576,MATCH($A991,'Hoja de Trabajo para listado'!$AB$155:$AB$1048576,0),MATCH((CUADRO!L$4&amp;$E991),'Hoja de Trabajo para listado'!$AB$151:$BA$151,0)),0)+IFERROR(INDEX('Hoja de Trabajo para listado'!$BC$155:$CB$1048576,MATCH($A991,'Hoja de Trabajo para listado'!$BC$155:$BC$1048576,0),MATCH((CUADRO!L$4&amp;$E991),'Hoja de Trabajo para listado'!$BC$151:$CB$151,0)),0)+IFERROR(INDEX('Hoja de Trabajo para listado'!$DE$153:$DG$274,MATCH($A991,'Hoja de Trabajo para listado'!$DE$153:$DE$1048576,0),MATCH((CUADRO!L$4&amp;$E991),'Hoja de Trabajo para listado'!$DE$151:$DG$151,0)),0)+IFERROR(INDEX('Hoja de Trabajo para listado'!$CD$155:$DC$1048576,MATCH($A991,'Hoja de Trabajo para listado'!$CD$155:$CD$1048576,0),MATCH((CUADRO!L$4&amp;$E991),'Hoja de Trabajo para listado'!$CD$151:$DC$151,0)),0)</f>
        <v>0</v>
      </c>
      <c r="M991" s="243">
        <f ca="1">+IFERROR(INDEX('Hoja de Trabajo para listado'!$A$155:$Z$1048576,MATCH($A991,'Hoja de Trabajo para listado'!$A$155:$A$1048576,0),MATCH((CUADRO!M$4&amp;$E991),'Hoja de Trabajo para listado'!$A$151:$Z$151,0)),0)+IFERROR(INDEX('Hoja de Trabajo para listado'!$AB$155:$BA$1048576,MATCH($A991,'Hoja de Trabajo para listado'!$AB$155:$AB$1048576,0),MATCH((CUADRO!M$4&amp;$E991),'Hoja de Trabajo para listado'!$AB$151:$BA$151,0)),0)+IFERROR(INDEX('Hoja de Trabajo para listado'!$BC$155:$CB$1048576,MATCH($A991,'Hoja de Trabajo para listado'!$BC$155:$BC$1048576,0),MATCH((CUADRO!M$4&amp;$E991),'Hoja de Trabajo para listado'!$BC$151:$CB$151,0)),0)+IFERROR(INDEX('Hoja de Trabajo para listado'!$DE$153:$DG$274,MATCH($A991,'Hoja de Trabajo para listado'!$DE$153:$DE$1048576,0),MATCH((CUADRO!M$4&amp;$E991),'Hoja de Trabajo para listado'!$DE$151:$DG$151,0)),0)+IFERROR(INDEX('Hoja de Trabajo para listado'!$CD$155:$DC$1048576,MATCH($A991,'Hoja de Trabajo para listado'!$CD$155:$CD$1048576,0),MATCH((CUADRO!M$4&amp;$E991),'Hoja de Trabajo para listado'!$CD$151:$DC$151,0)),0)</f>
        <v>0</v>
      </c>
      <c r="N991" s="243">
        <f ca="1">+IFERROR(INDEX('Hoja de Trabajo para listado'!$A$155:$Z$1048576,MATCH($A991,'Hoja de Trabajo para listado'!$A$155:$A$1048576,0),MATCH((CUADRO!N$4&amp;$E991),'Hoja de Trabajo para listado'!$A$151:$Z$151,0)),0)+IFERROR(INDEX('Hoja de Trabajo para listado'!$AB$155:$BA$1048576,MATCH($A991,'Hoja de Trabajo para listado'!$AB$155:$AB$1048576,0),MATCH((CUADRO!N$4&amp;$E991),'Hoja de Trabajo para listado'!$AB$151:$BA$151,0)),0)+IFERROR(INDEX('Hoja de Trabajo para listado'!$BC$155:$CB$1048576,MATCH($A991,'Hoja de Trabajo para listado'!$BC$155:$BC$1048576,0),MATCH((CUADRO!N$4&amp;$E991),'Hoja de Trabajo para listado'!$BC$151:$CB$151,0)),0)+IFERROR(INDEX('Hoja de Trabajo para listado'!$DE$153:$DG$274,MATCH($A991,'Hoja de Trabajo para listado'!$DE$153:$DE$1048576,0),MATCH((CUADRO!N$4&amp;$E991),'Hoja de Trabajo para listado'!$DE$151:$DG$151,0)),0)+IFERROR(INDEX('Hoja de Trabajo para listado'!$CD$155:$DC$1048576,MATCH($A991,'Hoja de Trabajo para listado'!$CD$155:$CD$1048576,0),MATCH((CUADRO!N$4&amp;$E991),'Hoja de Trabajo para listado'!$CD$151:$DC$151,0)),0)</f>
        <v>0</v>
      </c>
      <c r="O991" s="243">
        <f ca="1">+IFERROR(INDEX('Hoja de Trabajo para listado'!$A$155:$Z$1048576,MATCH($A991,'Hoja de Trabajo para listado'!$A$155:$A$1048576,0),MATCH((CUADRO!O$4&amp;$E991),'Hoja de Trabajo para listado'!$A$151:$Z$151,0)),0)+IFERROR(INDEX('Hoja de Trabajo para listado'!$AB$155:$BA$1048576,MATCH($A991,'Hoja de Trabajo para listado'!$AB$155:$AB$1048576,0),MATCH((CUADRO!O$4&amp;$E991),'Hoja de Trabajo para listado'!$AB$151:$BA$151,0)),0)+IFERROR(INDEX('Hoja de Trabajo para listado'!$BC$155:$CB$1048576,MATCH($A991,'Hoja de Trabajo para listado'!$BC$155:$BC$1048576,0),MATCH((CUADRO!O$4&amp;$E991),'Hoja de Trabajo para listado'!$BC$151:$CB$151,0)),0)+IFERROR(INDEX('Hoja de Trabajo para listado'!$DE$153:$DG$274,MATCH($A991,'Hoja de Trabajo para listado'!$DE$153:$DE$1048576,0),MATCH((CUADRO!O$4&amp;$E991),'Hoja de Trabajo para listado'!$DE$151:$DG$151,0)),0)+IFERROR(INDEX('Hoja de Trabajo para listado'!$CD$155:$DC$1048576,MATCH($A991,'Hoja de Trabajo para listado'!$CD$155:$CD$1048576,0),MATCH((CUADRO!O$4&amp;$E991),'Hoja de Trabajo para listado'!$CD$151:$DC$151,0)),0)</f>
        <v>0</v>
      </c>
      <c r="P991" s="243">
        <f ca="1">+IFERROR(INDEX('Hoja de Trabajo para listado'!$A$155:$Z$1048576,MATCH($A991,'Hoja de Trabajo para listado'!$A$155:$A$1048576,0),MATCH((CUADRO!P$4&amp;$E991),'Hoja de Trabajo para listado'!$A$151:$Z$151,0)),0)+IFERROR(INDEX('Hoja de Trabajo para listado'!$AB$155:$BA$1048576,MATCH($A991,'Hoja de Trabajo para listado'!$AB$155:$AB$1048576,0),MATCH((CUADRO!P$4&amp;$E991),'Hoja de Trabajo para listado'!$AB$151:$BA$151,0)),0)+IFERROR(INDEX('Hoja de Trabajo para listado'!$BC$155:$CB$1048576,MATCH($A991,'Hoja de Trabajo para listado'!$BC$155:$BC$1048576,0),MATCH((CUADRO!P$4&amp;$E991),'Hoja de Trabajo para listado'!$BC$151:$CB$151,0)),0)+IFERROR(INDEX('Hoja de Trabajo para listado'!$DE$153:$DG$274,MATCH($A991,'Hoja de Trabajo para listado'!$DE$153:$DE$1048576,0),MATCH((CUADRO!P$4&amp;$E991),'Hoja de Trabajo para listado'!$DE$151:$DG$151,0)),0)+IFERROR(INDEX('Hoja de Trabajo para listado'!$CD$155:$DC$1048576,MATCH($A991,'Hoja de Trabajo para listado'!$CD$155:$CD$1048576,0),MATCH((CUADRO!P$4&amp;$E991),'Hoja de Trabajo para listado'!$CD$151:$DC$151,0)),0)</f>
        <v>0</v>
      </c>
      <c r="Q991" s="243">
        <f ca="1">+IFERROR(INDEX('Hoja de Trabajo para listado'!$A$155:$Z$1048576,MATCH($A991,'Hoja de Trabajo para listado'!$A$155:$A$1048576,0),MATCH((CUADRO!Q$4&amp;$E991),'Hoja de Trabajo para listado'!$A$151:$Z$151,0)),0)+IFERROR(INDEX('Hoja de Trabajo para listado'!$AB$155:$BA$1048576,MATCH($A991,'Hoja de Trabajo para listado'!$AB$155:$AB$1048576,0),MATCH((CUADRO!Q$4&amp;$E991),'Hoja de Trabajo para listado'!$AB$151:$BA$151,0)),0)+IFERROR(INDEX('Hoja de Trabajo para listado'!$BC$155:$CB$1048576,MATCH($A991,'Hoja de Trabajo para listado'!$BC$155:$BC$1048576,0),MATCH((CUADRO!Q$4&amp;$E991),'Hoja de Trabajo para listado'!$BC$151:$CB$151,0)),0)+IFERROR(INDEX('Hoja de Trabajo para listado'!$DE$153:$DG$274,MATCH($A991,'Hoja de Trabajo para listado'!$DE$153:$DE$1048576,0),MATCH((CUADRO!Q$4&amp;$E991),'Hoja de Trabajo para listado'!$DE$151:$DG$151,0)),0)+IFERROR(INDEX('Hoja de Trabajo para listado'!$CD$155:$DC$1048576,MATCH($A991,'Hoja de Trabajo para listado'!$CD$155:$CD$1048576,0),MATCH((CUADRO!Q$4&amp;$E991),'Hoja de Trabajo para listado'!$CD$151:$DC$151,0)),0)</f>
        <v>0</v>
      </c>
      <c r="R991" s="243">
        <f t="shared" ca="1" si="37"/>
        <v>0</v>
      </c>
      <c r="S991" s="249"/>
      <c r="T991" s="243">
        <f ca="1">+T992</f>
        <v>0</v>
      </c>
      <c r="U991" s="242">
        <f t="shared" si="38"/>
        <v>1</v>
      </c>
      <c r="V991" s="333" t="str">
        <f>+VLOOKUP(A991,bd_lista!$A$3:$E$592,5,FALSE)</f>
        <v>Gobiernos Autonomos Municipales</v>
      </c>
      <c r="W991" s="387" t="str">
        <f>+V991</f>
        <v>Gobiernos Autonomos Municipales</v>
      </c>
      <c r="X991" s="242">
        <f>+VLOOKUP(A991,[4]Sheet1!$A$13:$D$744,4,FALSE)</f>
        <v>0</v>
      </c>
      <c r="Y991" s="242" t="e">
        <f>+VLOOKUP(X991,bd_lista!$A$3:$C$592,3,FALSE)</f>
        <v>#N/A</v>
      </c>
      <c r="Z991" s="294">
        <f>+X991</f>
        <v>0</v>
      </c>
      <c r="AA991" s="295" t="e">
        <f>+Y991</f>
        <v>#N/A</v>
      </c>
    </row>
    <row r="992" spans="1:27" customFormat="1" ht="15" hidden="1" customHeight="1">
      <c r="A992" s="32">
        <v>1728</v>
      </c>
      <c r="B992" s="393"/>
      <c r="C992" s="247" t="str">
        <f>+VLOOKUP(A992,bd_lista!$A$3:$C$592,3,FALSE)</f>
        <v>Gobierno Autónomo Municipal de Postrer Valle</v>
      </c>
      <c r="D992" s="390"/>
      <c r="E992" s="244" t="s">
        <v>1305</v>
      </c>
      <c r="F992" s="245">
        <f ca="1">+IFERROR(INDEX('Hoja de Trabajo para listado'!$A$155:$Z$1048576,MATCH($A992,'Hoja de Trabajo para listado'!$A$155:$A$1048576,0),MATCH((CUADRO!F$4&amp;$E992),'Hoja de Trabajo para listado'!$A$151:$Z$151,0)),0)+IFERROR(INDEX('Hoja de Trabajo para listado'!$AB$155:$BA$1048576,MATCH($A992,'Hoja de Trabajo para listado'!$AB$155:$AB$1048576,0),MATCH((CUADRO!F$4&amp;$E992),'Hoja de Trabajo para listado'!$AB$151:$BA$151,0)),0)+IFERROR(INDEX('Hoja de Trabajo para listado'!$BC$155:$CB$1048576,MATCH($A992,'Hoja de Trabajo para listado'!$BC$155:$BC$1048576,0),MATCH((CUADRO!F$4&amp;$E992),'Hoja de Trabajo para listado'!$BC$151:$CB$151,0)),0)+IFERROR(INDEX('Hoja de Trabajo para listado'!$DE$153:$DG$274,MATCH($A992,'Hoja de Trabajo para listado'!$DE$153:$DE$1048576,0),MATCH((CUADRO!F$4&amp;$E992),'Hoja de Trabajo para listado'!$DE$151:$DG$151,0)),0)+IFERROR(INDEX('Hoja de Trabajo para listado'!$CD$155:$DC$1048576,MATCH($A992,'Hoja de Trabajo para listado'!$CD$155:$CD$1048576,0),MATCH((CUADRO!F$4&amp;$E992),'Hoja de Trabajo para listado'!$CD$151:$DC$151,0)),0)</f>
        <v>0</v>
      </c>
      <c r="G992" s="245">
        <f ca="1">+IFERROR(INDEX('Hoja de Trabajo para listado'!$A$155:$Z$1048576,MATCH($A992,'Hoja de Trabajo para listado'!$A$155:$A$1048576,0),MATCH((CUADRO!G$4&amp;$E992),'Hoja de Trabajo para listado'!$A$151:$Z$151,0)),0)+IFERROR(INDEX('Hoja de Trabajo para listado'!$AB$155:$BA$1048576,MATCH($A992,'Hoja de Trabajo para listado'!$AB$155:$AB$1048576,0),MATCH((CUADRO!G$4&amp;$E992),'Hoja de Trabajo para listado'!$AB$151:$BA$151,0)),0)+IFERROR(INDEX('Hoja de Trabajo para listado'!$BC$155:$CB$1048576,MATCH($A992,'Hoja de Trabajo para listado'!$BC$155:$BC$1048576,0),MATCH((CUADRO!G$4&amp;$E992),'Hoja de Trabajo para listado'!$BC$151:$CB$151,0)),0)+IFERROR(INDEX('Hoja de Trabajo para listado'!$DE$153:$DG$274,MATCH($A992,'Hoja de Trabajo para listado'!$DE$153:$DE$1048576,0),MATCH((CUADRO!G$4&amp;$E992),'Hoja de Trabajo para listado'!$DE$151:$DG$151,0)),0)+IFERROR(INDEX('Hoja de Trabajo para listado'!$CD$155:$DC$1048576,MATCH($A992,'Hoja de Trabajo para listado'!$CD$155:$CD$1048576,0),MATCH((CUADRO!G$4&amp;$E992),'Hoja de Trabajo para listado'!$CD$151:$DC$151,0)),0)</f>
        <v>0</v>
      </c>
      <c r="H992" s="245">
        <f ca="1">+IFERROR(INDEX('Hoja de Trabajo para listado'!$A$155:$Z$1048576,MATCH($A992,'Hoja de Trabajo para listado'!$A$155:$A$1048576,0),MATCH((CUADRO!H$4&amp;$E992),'Hoja de Trabajo para listado'!$A$151:$Z$151,0)),0)+IFERROR(INDEX('Hoja de Trabajo para listado'!$AB$155:$BA$1048576,MATCH($A992,'Hoja de Trabajo para listado'!$AB$155:$AB$1048576,0),MATCH((CUADRO!H$4&amp;$E992),'Hoja de Trabajo para listado'!$AB$151:$BA$151,0)),0)+IFERROR(INDEX('Hoja de Trabajo para listado'!$BC$155:$CB$1048576,MATCH($A992,'Hoja de Trabajo para listado'!$BC$155:$BC$1048576,0),MATCH((CUADRO!H$4&amp;$E992),'Hoja de Trabajo para listado'!$BC$151:$CB$151,0)),0)+IFERROR(INDEX('Hoja de Trabajo para listado'!$DE$153:$DG$274,MATCH($A992,'Hoja de Trabajo para listado'!$DE$153:$DE$1048576,0),MATCH((CUADRO!H$4&amp;$E992),'Hoja de Trabajo para listado'!$DE$151:$DG$151,0)),0)+IFERROR(INDEX('Hoja de Trabajo para listado'!$CD$155:$DC$1048576,MATCH($A992,'Hoja de Trabajo para listado'!$CD$155:$CD$1048576,0),MATCH((CUADRO!H$4&amp;$E992),'Hoja de Trabajo para listado'!$CD$151:$DC$151,0)),0)</f>
        <v>0</v>
      </c>
      <c r="I992" s="245">
        <f ca="1">+IFERROR(INDEX('Hoja de Trabajo para listado'!$A$155:$Z$1048576,MATCH($A992,'Hoja de Trabajo para listado'!$A$155:$A$1048576,0),MATCH((CUADRO!I$4&amp;$E992),'Hoja de Trabajo para listado'!$A$151:$Z$151,0)),0)+IFERROR(INDEX('Hoja de Trabajo para listado'!$AB$155:$BA$1048576,MATCH($A992,'Hoja de Trabajo para listado'!$AB$155:$AB$1048576,0),MATCH((CUADRO!I$4&amp;$E992),'Hoja de Trabajo para listado'!$AB$151:$BA$151,0)),0)+IFERROR(INDEX('Hoja de Trabajo para listado'!$BC$155:$CB$1048576,MATCH($A992,'Hoja de Trabajo para listado'!$BC$155:$BC$1048576,0),MATCH((CUADRO!I$4&amp;$E992),'Hoja de Trabajo para listado'!$BC$151:$CB$151,0)),0)+IFERROR(INDEX('Hoja de Trabajo para listado'!$DE$153:$DG$274,MATCH($A992,'Hoja de Trabajo para listado'!$DE$153:$DE$1048576,0),MATCH((CUADRO!I$4&amp;$E992),'Hoja de Trabajo para listado'!$DE$151:$DG$151,0)),0)+IFERROR(INDEX('Hoja de Trabajo para listado'!$CD$155:$DC$1048576,MATCH($A992,'Hoja de Trabajo para listado'!$CD$155:$CD$1048576,0),MATCH((CUADRO!I$4&amp;$E992),'Hoja de Trabajo para listado'!$CD$151:$DC$151,0)),0)</f>
        <v>0</v>
      </c>
      <c r="J992" s="245">
        <f ca="1">+IFERROR(INDEX('Hoja de Trabajo para listado'!$A$155:$Z$1048576,MATCH($A992,'Hoja de Trabajo para listado'!$A$155:$A$1048576,0),MATCH((CUADRO!J$4&amp;$E992),'Hoja de Trabajo para listado'!$A$151:$Z$151,0)),0)+IFERROR(INDEX('Hoja de Trabajo para listado'!$AB$155:$BA$1048576,MATCH($A992,'Hoja de Trabajo para listado'!$AB$155:$AB$1048576,0),MATCH((CUADRO!J$4&amp;$E992),'Hoja de Trabajo para listado'!$AB$151:$BA$151,0)),0)+IFERROR(INDEX('Hoja de Trabajo para listado'!$BC$155:$CB$1048576,MATCH($A992,'Hoja de Trabajo para listado'!$BC$155:$BC$1048576,0),MATCH((CUADRO!J$4&amp;$E992),'Hoja de Trabajo para listado'!$BC$151:$CB$151,0)),0)+IFERROR(INDEX('Hoja de Trabajo para listado'!$DE$153:$DG$274,MATCH($A992,'Hoja de Trabajo para listado'!$DE$153:$DE$1048576,0),MATCH((CUADRO!J$4&amp;$E992),'Hoja de Trabajo para listado'!$DE$151:$DG$151,0)),0)+IFERROR(INDEX('Hoja de Trabajo para listado'!$CD$155:$DC$1048576,MATCH($A992,'Hoja de Trabajo para listado'!$CD$155:$CD$1048576,0),MATCH((CUADRO!J$4&amp;$E992),'Hoja de Trabajo para listado'!$CD$151:$DC$151,0)),0)</f>
        <v>0</v>
      </c>
      <c r="K992" s="245">
        <f ca="1">+IFERROR(INDEX('Hoja de Trabajo para listado'!$A$155:$Z$1048576,MATCH($A992,'Hoja de Trabajo para listado'!$A$155:$A$1048576,0),MATCH((CUADRO!K$4&amp;$E992),'Hoja de Trabajo para listado'!$A$151:$Z$151,0)),0)+IFERROR(INDEX('Hoja de Trabajo para listado'!$AB$155:$BA$1048576,MATCH($A992,'Hoja de Trabajo para listado'!$AB$155:$AB$1048576,0),MATCH((CUADRO!K$4&amp;$E992),'Hoja de Trabajo para listado'!$AB$151:$BA$151,0)),0)+IFERROR(INDEX('Hoja de Trabajo para listado'!$BC$155:$CB$1048576,MATCH($A992,'Hoja de Trabajo para listado'!$BC$155:$BC$1048576,0),MATCH((CUADRO!K$4&amp;$E992),'Hoja de Trabajo para listado'!$BC$151:$CB$151,0)),0)+IFERROR(INDEX('Hoja de Trabajo para listado'!$DE$153:$DG$274,MATCH($A992,'Hoja de Trabajo para listado'!$DE$153:$DE$1048576,0),MATCH((CUADRO!K$4&amp;$E992),'Hoja de Trabajo para listado'!$DE$151:$DG$151,0)),0)+IFERROR(INDEX('Hoja de Trabajo para listado'!$CD$155:$DC$1048576,MATCH($A992,'Hoja de Trabajo para listado'!$CD$155:$CD$1048576,0),MATCH((CUADRO!K$4&amp;$E992),'Hoja de Trabajo para listado'!$CD$151:$DC$151,0)),0)</f>
        <v>0</v>
      </c>
      <c r="L992" s="245">
        <f ca="1">+IFERROR(INDEX('Hoja de Trabajo para listado'!$A$155:$Z$1048576,MATCH($A992,'Hoja de Trabajo para listado'!$A$155:$A$1048576,0),MATCH((CUADRO!L$4&amp;$E992),'Hoja de Trabajo para listado'!$A$151:$Z$151,0)),0)+IFERROR(INDEX('Hoja de Trabajo para listado'!$AB$155:$BA$1048576,MATCH($A992,'Hoja de Trabajo para listado'!$AB$155:$AB$1048576,0),MATCH((CUADRO!L$4&amp;$E992),'Hoja de Trabajo para listado'!$AB$151:$BA$151,0)),0)+IFERROR(INDEX('Hoja de Trabajo para listado'!$BC$155:$CB$1048576,MATCH($A992,'Hoja de Trabajo para listado'!$BC$155:$BC$1048576,0),MATCH((CUADRO!L$4&amp;$E992),'Hoja de Trabajo para listado'!$BC$151:$CB$151,0)),0)+IFERROR(INDEX('Hoja de Trabajo para listado'!$DE$153:$DG$274,MATCH($A992,'Hoja de Trabajo para listado'!$DE$153:$DE$1048576,0),MATCH((CUADRO!L$4&amp;$E992),'Hoja de Trabajo para listado'!$DE$151:$DG$151,0)),0)+IFERROR(INDEX('Hoja de Trabajo para listado'!$CD$155:$DC$1048576,MATCH($A992,'Hoja de Trabajo para listado'!$CD$155:$CD$1048576,0),MATCH((CUADRO!L$4&amp;$E992),'Hoja de Trabajo para listado'!$CD$151:$DC$151,0)),0)</f>
        <v>0</v>
      </c>
      <c r="M992" s="245">
        <f ca="1">+IFERROR(INDEX('Hoja de Trabajo para listado'!$A$155:$Z$1048576,MATCH($A992,'Hoja de Trabajo para listado'!$A$155:$A$1048576,0),MATCH((CUADRO!M$4&amp;$E992),'Hoja de Trabajo para listado'!$A$151:$Z$151,0)),0)+IFERROR(INDEX('Hoja de Trabajo para listado'!$AB$155:$BA$1048576,MATCH($A992,'Hoja de Trabajo para listado'!$AB$155:$AB$1048576,0),MATCH((CUADRO!M$4&amp;$E992),'Hoja de Trabajo para listado'!$AB$151:$BA$151,0)),0)+IFERROR(INDEX('Hoja de Trabajo para listado'!$BC$155:$CB$1048576,MATCH($A992,'Hoja de Trabajo para listado'!$BC$155:$BC$1048576,0),MATCH((CUADRO!M$4&amp;$E992),'Hoja de Trabajo para listado'!$BC$151:$CB$151,0)),0)+IFERROR(INDEX('Hoja de Trabajo para listado'!$DE$153:$DG$274,MATCH($A992,'Hoja de Trabajo para listado'!$DE$153:$DE$1048576,0),MATCH((CUADRO!M$4&amp;$E992),'Hoja de Trabajo para listado'!$DE$151:$DG$151,0)),0)+IFERROR(INDEX('Hoja de Trabajo para listado'!$CD$155:$DC$1048576,MATCH($A992,'Hoja de Trabajo para listado'!$CD$155:$CD$1048576,0),MATCH((CUADRO!M$4&amp;$E992),'Hoja de Trabajo para listado'!$CD$151:$DC$151,0)),0)</f>
        <v>0</v>
      </c>
      <c r="N992" s="245">
        <f ca="1">+IFERROR(INDEX('Hoja de Trabajo para listado'!$A$155:$Z$1048576,MATCH($A992,'Hoja de Trabajo para listado'!$A$155:$A$1048576,0),MATCH((CUADRO!N$4&amp;$E992),'Hoja de Trabajo para listado'!$A$151:$Z$151,0)),0)+IFERROR(INDEX('Hoja de Trabajo para listado'!$AB$155:$BA$1048576,MATCH($A992,'Hoja de Trabajo para listado'!$AB$155:$AB$1048576,0),MATCH((CUADRO!N$4&amp;$E992),'Hoja de Trabajo para listado'!$AB$151:$BA$151,0)),0)+IFERROR(INDEX('Hoja de Trabajo para listado'!$BC$155:$CB$1048576,MATCH($A992,'Hoja de Trabajo para listado'!$BC$155:$BC$1048576,0),MATCH((CUADRO!N$4&amp;$E992),'Hoja de Trabajo para listado'!$BC$151:$CB$151,0)),0)+IFERROR(INDEX('Hoja de Trabajo para listado'!$DE$153:$DG$274,MATCH($A992,'Hoja de Trabajo para listado'!$DE$153:$DE$1048576,0),MATCH((CUADRO!N$4&amp;$E992),'Hoja de Trabajo para listado'!$DE$151:$DG$151,0)),0)+IFERROR(INDEX('Hoja de Trabajo para listado'!$CD$155:$DC$1048576,MATCH($A992,'Hoja de Trabajo para listado'!$CD$155:$CD$1048576,0),MATCH((CUADRO!N$4&amp;$E992),'Hoja de Trabajo para listado'!$CD$151:$DC$151,0)),0)</f>
        <v>0</v>
      </c>
      <c r="O992" s="245">
        <f ca="1">+IFERROR(INDEX('Hoja de Trabajo para listado'!$A$155:$Z$1048576,MATCH($A992,'Hoja de Trabajo para listado'!$A$155:$A$1048576,0),MATCH((CUADRO!O$4&amp;$E992),'Hoja de Trabajo para listado'!$A$151:$Z$151,0)),0)+IFERROR(INDEX('Hoja de Trabajo para listado'!$AB$155:$BA$1048576,MATCH($A992,'Hoja de Trabajo para listado'!$AB$155:$AB$1048576,0),MATCH((CUADRO!O$4&amp;$E992),'Hoja de Trabajo para listado'!$AB$151:$BA$151,0)),0)+IFERROR(INDEX('Hoja de Trabajo para listado'!$BC$155:$CB$1048576,MATCH($A992,'Hoja de Trabajo para listado'!$BC$155:$BC$1048576,0),MATCH((CUADRO!O$4&amp;$E992),'Hoja de Trabajo para listado'!$BC$151:$CB$151,0)),0)+IFERROR(INDEX('Hoja de Trabajo para listado'!$DE$153:$DG$274,MATCH($A992,'Hoja de Trabajo para listado'!$DE$153:$DE$1048576,0),MATCH((CUADRO!O$4&amp;$E992),'Hoja de Trabajo para listado'!$DE$151:$DG$151,0)),0)+IFERROR(INDEX('Hoja de Trabajo para listado'!$CD$155:$DC$1048576,MATCH($A992,'Hoja de Trabajo para listado'!$CD$155:$CD$1048576,0),MATCH((CUADRO!O$4&amp;$E992),'Hoja de Trabajo para listado'!$CD$151:$DC$151,0)),0)</f>
        <v>0</v>
      </c>
      <c r="P992" s="245">
        <f ca="1">+IFERROR(INDEX('Hoja de Trabajo para listado'!$A$155:$Z$1048576,MATCH($A992,'Hoja de Trabajo para listado'!$A$155:$A$1048576,0),MATCH((CUADRO!P$4&amp;$E992),'Hoja de Trabajo para listado'!$A$151:$Z$151,0)),0)+IFERROR(INDEX('Hoja de Trabajo para listado'!$AB$155:$BA$1048576,MATCH($A992,'Hoja de Trabajo para listado'!$AB$155:$AB$1048576,0),MATCH((CUADRO!P$4&amp;$E992),'Hoja de Trabajo para listado'!$AB$151:$BA$151,0)),0)+IFERROR(INDEX('Hoja de Trabajo para listado'!$BC$155:$CB$1048576,MATCH($A992,'Hoja de Trabajo para listado'!$BC$155:$BC$1048576,0),MATCH((CUADRO!P$4&amp;$E992),'Hoja de Trabajo para listado'!$BC$151:$CB$151,0)),0)+IFERROR(INDEX('Hoja de Trabajo para listado'!$DE$153:$DG$274,MATCH($A992,'Hoja de Trabajo para listado'!$DE$153:$DE$1048576,0),MATCH((CUADRO!P$4&amp;$E992),'Hoja de Trabajo para listado'!$DE$151:$DG$151,0)),0)+IFERROR(INDEX('Hoja de Trabajo para listado'!$CD$155:$DC$1048576,MATCH($A992,'Hoja de Trabajo para listado'!$CD$155:$CD$1048576,0),MATCH((CUADRO!P$4&amp;$E992),'Hoja de Trabajo para listado'!$CD$151:$DC$151,0)),0)</f>
        <v>0</v>
      </c>
      <c r="Q992" s="245">
        <f ca="1">+IFERROR(INDEX('Hoja de Trabajo para listado'!$A$155:$Z$1048576,MATCH($A992,'Hoja de Trabajo para listado'!$A$155:$A$1048576,0),MATCH((CUADRO!Q$4&amp;$E992),'Hoja de Trabajo para listado'!$A$151:$Z$151,0)),0)+IFERROR(INDEX('Hoja de Trabajo para listado'!$AB$155:$BA$1048576,MATCH($A992,'Hoja de Trabajo para listado'!$AB$155:$AB$1048576,0),MATCH((CUADRO!Q$4&amp;$E992),'Hoja de Trabajo para listado'!$AB$151:$BA$151,0)),0)+IFERROR(INDEX('Hoja de Trabajo para listado'!$BC$155:$CB$1048576,MATCH($A992,'Hoja de Trabajo para listado'!$BC$155:$BC$1048576,0),MATCH((CUADRO!Q$4&amp;$E992),'Hoja de Trabajo para listado'!$BC$151:$CB$151,0)),0)+IFERROR(INDEX('Hoja de Trabajo para listado'!$DE$153:$DG$274,MATCH($A992,'Hoja de Trabajo para listado'!$DE$153:$DE$1048576,0),MATCH((CUADRO!Q$4&amp;$E992),'Hoja de Trabajo para listado'!$DE$151:$DG$151,0)),0)+IFERROR(INDEX('Hoja de Trabajo para listado'!$CD$155:$DC$1048576,MATCH($A992,'Hoja de Trabajo para listado'!$CD$155:$CD$1048576,0),MATCH((CUADRO!Q$4&amp;$E992),'Hoja de Trabajo para listado'!$CD$151:$DC$151,0)),0)</f>
        <v>0</v>
      </c>
      <c r="R992" s="245">
        <f t="shared" ca="1" si="37"/>
        <v>0</v>
      </c>
      <c r="S992" s="259">
        <f ca="1">+R991+R992</f>
        <v>0</v>
      </c>
      <c r="T992" s="245">
        <f ca="1">+S992</f>
        <v>0</v>
      </c>
      <c r="U992" s="244">
        <f t="shared" si="38"/>
        <v>2</v>
      </c>
      <c r="V992" s="333" t="str">
        <f>+VLOOKUP(A992,bd_lista!$A$3:$E$592,5,FALSE)</f>
        <v>Gobiernos Autonomos Municipales</v>
      </c>
      <c r="W992" s="388"/>
      <c r="X992" s="242">
        <f>+VLOOKUP(A992,[4]Sheet1!$A$13:$D$744,4,FALSE)</f>
        <v>0</v>
      </c>
      <c r="Y992" s="242" t="e">
        <f>+VLOOKUP(X992,bd_lista!$A$3:$C$592,3,FALSE)</f>
        <v>#N/A</v>
      </c>
      <c r="Z992" s="292"/>
      <c r="AA992" s="293"/>
    </row>
    <row r="993" spans="1:27" customFormat="1" ht="15" hidden="1" customHeight="1">
      <c r="A993" s="32">
        <v>1729</v>
      </c>
      <c r="B993" s="392">
        <f>+A993</f>
        <v>1729</v>
      </c>
      <c r="C993" s="247" t="str">
        <f>+VLOOKUP(A993,bd_lista!$A$3:$C$592,3,FALSE)</f>
        <v>Gobierno Autónomo Municipal de Pucara</v>
      </c>
      <c r="D993" s="389" t="str">
        <f>+C993</f>
        <v>Gobierno Autónomo Municipal de Pucara</v>
      </c>
      <c r="E993" s="242" t="s">
        <v>1304</v>
      </c>
      <c r="F993" s="243">
        <f ca="1">+IFERROR(INDEX('Hoja de Trabajo para listado'!$A$155:$Z$1048576,MATCH($A993,'Hoja de Trabajo para listado'!$A$155:$A$1048576,0),MATCH((CUADRO!F$4&amp;$E993),'Hoja de Trabajo para listado'!$A$151:$Z$151,0)),0)+IFERROR(INDEX('Hoja de Trabajo para listado'!$AB$155:$BA$1048576,MATCH($A993,'Hoja de Trabajo para listado'!$AB$155:$AB$1048576,0),MATCH((CUADRO!F$4&amp;$E993),'Hoja de Trabajo para listado'!$AB$151:$BA$151,0)),0)+IFERROR(INDEX('Hoja de Trabajo para listado'!$BC$155:$CB$1048576,MATCH($A993,'Hoja de Trabajo para listado'!$BC$155:$BC$1048576,0),MATCH((CUADRO!F$4&amp;$E993),'Hoja de Trabajo para listado'!$BC$151:$CB$151,0)),0)+IFERROR(INDEX('Hoja de Trabajo para listado'!$DE$153:$DG$274,MATCH($A993,'Hoja de Trabajo para listado'!$DE$153:$DE$1048576,0),MATCH((CUADRO!F$4&amp;$E993),'Hoja de Trabajo para listado'!$DE$151:$DG$151,0)),0)+IFERROR(INDEX('Hoja de Trabajo para listado'!$CD$155:$DC$1048576,MATCH($A993,'Hoja de Trabajo para listado'!$CD$155:$CD$1048576,0),MATCH((CUADRO!F$4&amp;$E993),'Hoja de Trabajo para listado'!$CD$151:$DC$151,0)),0)</f>
        <v>0</v>
      </c>
      <c r="G993" s="243">
        <f ca="1">+IFERROR(INDEX('Hoja de Trabajo para listado'!$A$155:$Z$1048576,MATCH($A993,'Hoja de Trabajo para listado'!$A$155:$A$1048576,0),MATCH((CUADRO!G$4&amp;$E993),'Hoja de Trabajo para listado'!$A$151:$Z$151,0)),0)+IFERROR(INDEX('Hoja de Trabajo para listado'!$AB$155:$BA$1048576,MATCH($A993,'Hoja de Trabajo para listado'!$AB$155:$AB$1048576,0),MATCH((CUADRO!G$4&amp;$E993),'Hoja de Trabajo para listado'!$AB$151:$BA$151,0)),0)+IFERROR(INDEX('Hoja de Trabajo para listado'!$BC$155:$CB$1048576,MATCH($A993,'Hoja de Trabajo para listado'!$BC$155:$BC$1048576,0),MATCH((CUADRO!G$4&amp;$E993),'Hoja de Trabajo para listado'!$BC$151:$CB$151,0)),0)+IFERROR(INDEX('Hoja de Trabajo para listado'!$DE$153:$DG$274,MATCH($A993,'Hoja de Trabajo para listado'!$DE$153:$DE$1048576,0),MATCH((CUADRO!G$4&amp;$E993),'Hoja de Trabajo para listado'!$DE$151:$DG$151,0)),0)+IFERROR(INDEX('Hoja de Trabajo para listado'!$CD$155:$DC$1048576,MATCH($A993,'Hoja de Trabajo para listado'!$CD$155:$CD$1048576,0),MATCH((CUADRO!G$4&amp;$E993),'Hoja de Trabajo para listado'!$CD$151:$DC$151,0)),0)</f>
        <v>0</v>
      </c>
      <c r="H993" s="243">
        <f ca="1">+IFERROR(INDEX('Hoja de Trabajo para listado'!$A$155:$Z$1048576,MATCH($A993,'Hoja de Trabajo para listado'!$A$155:$A$1048576,0),MATCH((CUADRO!H$4&amp;$E993),'Hoja de Trabajo para listado'!$A$151:$Z$151,0)),0)+IFERROR(INDEX('Hoja de Trabajo para listado'!$AB$155:$BA$1048576,MATCH($A993,'Hoja de Trabajo para listado'!$AB$155:$AB$1048576,0),MATCH((CUADRO!H$4&amp;$E993),'Hoja de Trabajo para listado'!$AB$151:$BA$151,0)),0)+IFERROR(INDEX('Hoja de Trabajo para listado'!$BC$155:$CB$1048576,MATCH($A993,'Hoja de Trabajo para listado'!$BC$155:$BC$1048576,0),MATCH((CUADRO!H$4&amp;$E993),'Hoja de Trabajo para listado'!$BC$151:$CB$151,0)),0)+IFERROR(INDEX('Hoja de Trabajo para listado'!$DE$153:$DG$274,MATCH($A993,'Hoja de Trabajo para listado'!$DE$153:$DE$1048576,0),MATCH((CUADRO!H$4&amp;$E993),'Hoja de Trabajo para listado'!$DE$151:$DG$151,0)),0)+IFERROR(INDEX('Hoja de Trabajo para listado'!$CD$155:$DC$1048576,MATCH($A993,'Hoja de Trabajo para listado'!$CD$155:$CD$1048576,0),MATCH((CUADRO!H$4&amp;$E993),'Hoja de Trabajo para listado'!$CD$151:$DC$151,0)),0)</f>
        <v>0</v>
      </c>
      <c r="I993" s="243">
        <f ca="1">+IFERROR(INDEX('Hoja de Trabajo para listado'!$A$155:$Z$1048576,MATCH($A993,'Hoja de Trabajo para listado'!$A$155:$A$1048576,0),MATCH((CUADRO!I$4&amp;$E993),'Hoja de Trabajo para listado'!$A$151:$Z$151,0)),0)+IFERROR(INDEX('Hoja de Trabajo para listado'!$AB$155:$BA$1048576,MATCH($A993,'Hoja de Trabajo para listado'!$AB$155:$AB$1048576,0),MATCH((CUADRO!I$4&amp;$E993),'Hoja de Trabajo para listado'!$AB$151:$BA$151,0)),0)+IFERROR(INDEX('Hoja de Trabajo para listado'!$BC$155:$CB$1048576,MATCH($A993,'Hoja de Trabajo para listado'!$BC$155:$BC$1048576,0),MATCH((CUADRO!I$4&amp;$E993),'Hoja de Trabajo para listado'!$BC$151:$CB$151,0)),0)+IFERROR(INDEX('Hoja de Trabajo para listado'!$DE$153:$DG$274,MATCH($A993,'Hoja de Trabajo para listado'!$DE$153:$DE$1048576,0),MATCH((CUADRO!I$4&amp;$E993),'Hoja de Trabajo para listado'!$DE$151:$DG$151,0)),0)+IFERROR(INDEX('Hoja de Trabajo para listado'!$CD$155:$DC$1048576,MATCH($A993,'Hoja de Trabajo para listado'!$CD$155:$CD$1048576,0),MATCH((CUADRO!I$4&amp;$E993),'Hoja de Trabajo para listado'!$CD$151:$DC$151,0)),0)</f>
        <v>0</v>
      </c>
      <c r="J993" s="243">
        <f ca="1">+IFERROR(INDEX('Hoja de Trabajo para listado'!$A$155:$Z$1048576,MATCH($A993,'Hoja de Trabajo para listado'!$A$155:$A$1048576,0),MATCH((CUADRO!J$4&amp;$E993),'Hoja de Trabajo para listado'!$A$151:$Z$151,0)),0)+IFERROR(INDEX('Hoja de Trabajo para listado'!$AB$155:$BA$1048576,MATCH($A993,'Hoja de Trabajo para listado'!$AB$155:$AB$1048576,0),MATCH((CUADRO!J$4&amp;$E993),'Hoja de Trabajo para listado'!$AB$151:$BA$151,0)),0)+IFERROR(INDEX('Hoja de Trabajo para listado'!$BC$155:$CB$1048576,MATCH($A993,'Hoja de Trabajo para listado'!$BC$155:$BC$1048576,0),MATCH((CUADRO!J$4&amp;$E993),'Hoja de Trabajo para listado'!$BC$151:$CB$151,0)),0)+IFERROR(INDEX('Hoja de Trabajo para listado'!$DE$153:$DG$274,MATCH($A993,'Hoja de Trabajo para listado'!$DE$153:$DE$1048576,0),MATCH((CUADRO!J$4&amp;$E993),'Hoja de Trabajo para listado'!$DE$151:$DG$151,0)),0)+IFERROR(INDEX('Hoja de Trabajo para listado'!$CD$155:$DC$1048576,MATCH($A993,'Hoja de Trabajo para listado'!$CD$155:$CD$1048576,0),MATCH((CUADRO!J$4&amp;$E993),'Hoja de Trabajo para listado'!$CD$151:$DC$151,0)),0)</f>
        <v>0</v>
      </c>
      <c r="K993" s="243">
        <f ca="1">+IFERROR(INDEX('Hoja de Trabajo para listado'!$A$155:$Z$1048576,MATCH($A993,'Hoja de Trabajo para listado'!$A$155:$A$1048576,0),MATCH((CUADRO!K$4&amp;$E993),'Hoja de Trabajo para listado'!$A$151:$Z$151,0)),0)+IFERROR(INDEX('Hoja de Trabajo para listado'!$AB$155:$BA$1048576,MATCH($A993,'Hoja de Trabajo para listado'!$AB$155:$AB$1048576,0),MATCH((CUADRO!K$4&amp;$E993),'Hoja de Trabajo para listado'!$AB$151:$BA$151,0)),0)+IFERROR(INDEX('Hoja de Trabajo para listado'!$BC$155:$CB$1048576,MATCH($A993,'Hoja de Trabajo para listado'!$BC$155:$BC$1048576,0),MATCH((CUADRO!K$4&amp;$E993),'Hoja de Trabajo para listado'!$BC$151:$CB$151,0)),0)+IFERROR(INDEX('Hoja de Trabajo para listado'!$DE$153:$DG$274,MATCH($A993,'Hoja de Trabajo para listado'!$DE$153:$DE$1048576,0),MATCH((CUADRO!K$4&amp;$E993),'Hoja de Trabajo para listado'!$DE$151:$DG$151,0)),0)+IFERROR(INDEX('Hoja de Trabajo para listado'!$CD$155:$DC$1048576,MATCH($A993,'Hoja de Trabajo para listado'!$CD$155:$CD$1048576,0),MATCH((CUADRO!K$4&amp;$E993),'Hoja de Trabajo para listado'!$CD$151:$DC$151,0)),0)</f>
        <v>0</v>
      </c>
      <c r="L993" s="243">
        <f ca="1">+IFERROR(INDEX('Hoja de Trabajo para listado'!$A$155:$Z$1048576,MATCH($A993,'Hoja de Trabajo para listado'!$A$155:$A$1048576,0),MATCH((CUADRO!L$4&amp;$E993),'Hoja de Trabajo para listado'!$A$151:$Z$151,0)),0)+IFERROR(INDEX('Hoja de Trabajo para listado'!$AB$155:$BA$1048576,MATCH($A993,'Hoja de Trabajo para listado'!$AB$155:$AB$1048576,0),MATCH((CUADRO!L$4&amp;$E993),'Hoja de Trabajo para listado'!$AB$151:$BA$151,0)),0)+IFERROR(INDEX('Hoja de Trabajo para listado'!$BC$155:$CB$1048576,MATCH($A993,'Hoja de Trabajo para listado'!$BC$155:$BC$1048576,0),MATCH((CUADRO!L$4&amp;$E993),'Hoja de Trabajo para listado'!$BC$151:$CB$151,0)),0)+IFERROR(INDEX('Hoja de Trabajo para listado'!$DE$153:$DG$274,MATCH($A993,'Hoja de Trabajo para listado'!$DE$153:$DE$1048576,0),MATCH((CUADRO!L$4&amp;$E993),'Hoja de Trabajo para listado'!$DE$151:$DG$151,0)),0)+IFERROR(INDEX('Hoja de Trabajo para listado'!$CD$155:$DC$1048576,MATCH($A993,'Hoja de Trabajo para listado'!$CD$155:$CD$1048576,0),MATCH((CUADRO!L$4&amp;$E993),'Hoja de Trabajo para listado'!$CD$151:$DC$151,0)),0)</f>
        <v>0</v>
      </c>
      <c r="M993" s="243">
        <f ca="1">+IFERROR(INDEX('Hoja de Trabajo para listado'!$A$155:$Z$1048576,MATCH($A993,'Hoja de Trabajo para listado'!$A$155:$A$1048576,0),MATCH((CUADRO!M$4&amp;$E993),'Hoja de Trabajo para listado'!$A$151:$Z$151,0)),0)+IFERROR(INDEX('Hoja de Trabajo para listado'!$AB$155:$BA$1048576,MATCH($A993,'Hoja de Trabajo para listado'!$AB$155:$AB$1048576,0),MATCH((CUADRO!M$4&amp;$E993),'Hoja de Trabajo para listado'!$AB$151:$BA$151,0)),0)+IFERROR(INDEX('Hoja de Trabajo para listado'!$BC$155:$CB$1048576,MATCH($A993,'Hoja de Trabajo para listado'!$BC$155:$BC$1048576,0),MATCH((CUADRO!M$4&amp;$E993),'Hoja de Trabajo para listado'!$BC$151:$CB$151,0)),0)+IFERROR(INDEX('Hoja de Trabajo para listado'!$DE$153:$DG$274,MATCH($A993,'Hoja de Trabajo para listado'!$DE$153:$DE$1048576,0),MATCH((CUADRO!M$4&amp;$E993),'Hoja de Trabajo para listado'!$DE$151:$DG$151,0)),0)+IFERROR(INDEX('Hoja de Trabajo para listado'!$CD$155:$DC$1048576,MATCH($A993,'Hoja de Trabajo para listado'!$CD$155:$CD$1048576,0),MATCH((CUADRO!M$4&amp;$E993),'Hoja de Trabajo para listado'!$CD$151:$DC$151,0)),0)</f>
        <v>0</v>
      </c>
      <c r="N993" s="243">
        <f ca="1">+IFERROR(INDEX('Hoja de Trabajo para listado'!$A$155:$Z$1048576,MATCH($A993,'Hoja de Trabajo para listado'!$A$155:$A$1048576,0),MATCH((CUADRO!N$4&amp;$E993),'Hoja de Trabajo para listado'!$A$151:$Z$151,0)),0)+IFERROR(INDEX('Hoja de Trabajo para listado'!$AB$155:$BA$1048576,MATCH($A993,'Hoja de Trabajo para listado'!$AB$155:$AB$1048576,0),MATCH((CUADRO!N$4&amp;$E993),'Hoja de Trabajo para listado'!$AB$151:$BA$151,0)),0)+IFERROR(INDEX('Hoja de Trabajo para listado'!$BC$155:$CB$1048576,MATCH($A993,'Hoja de Trabajo para listado'!$BC$155:$BC$1048576,0),MATCH((CUADRO!N$4&amp;$E993),'Hoja de Trabajo para listado'!$BC$151:$CB$151,0)),0)+IFERROR(INDEX('Hoja de Trabajo para listado'!$DE$153:$DG$274,MATCH($A993,'Hoja de Trabajo para listado'!$DE$153:$DE$1048576,0),MATCH((CUADRO!N$4&amp;$E993),'Hoja de Trabajo para listado'!$DE$151:$DG$151,0)),0)+IFERROR(INDEX('Hoja de Trabajo para listado'!$CD$155:$DC$1048576,MATCH($A993,'Hoja de Trabajo para listado'!$CD$155:$CD$1048576,0),MATCH((CUADRO!N$4&amp;$E993),'Hoja de Trabajo para listado'!$CD$151:$DC$151,0)),0)</f>
        <v>0</v>
      </c>
      <c r="O993" s="243">
        <f ca="1">+IFERROR(INDEX('Hoja de Trabajo para listado'!$A$155:$Z$1048576,MATCH($A993,'Hoja de Trabajo para listado'!$A$155:$A$1048576,0),MATCH((CUADRO!O$4&amp;$E993),'Hoja de Trabajo para listado'!$A$151:$Z$151,0)),0)+IFERROR(INDEX('Hoja de Trabajo para listado'!$AB$155:$BA$1048576,MATCH($A993,'Hoja de Trabajo para listado'!$AB$155:$AB$1048576,0),MATCH((CUADRO!O$4&amp;$E993),'Hoja de Trabajo para listado'!$AB$151:$BA$151,0)),0)+IFERROR(INDEX('Hoja de Trabajo para listado'!$BC$155:$CB$1048576,MATCH($A993,'Hoja de Trabajo para listado'!$BC$155:$BC$1048576,0),MATCH((CUADRO!O$4&amp;$E993),'Hoja de Trabajo para listado'!$BC$151:$CB$151,0)),0)+IFERROR(INDEX('Hoja de Trabajo para listado'!$DE$153:$DG$274,MATCH($A993,'Hoja de Trabajo para listado'!$DE$153:$DE$1048576,0),MATCH((CUADRO!O$4&amp;$E993),'Hoja de Trabajo para listado'!$DE$151:$DG$151,0)),0)+IFERROR(INDEX('Hoja de Trabajo para listado'!$CD$155:$DC$1048576,MATCH($A993,'Hoja de Trabajo para listado'!$CD$155:$CD$1048576,0),MATCH((CUADRO!O$4&amp;$E993),'Hoja de Trabajo para listado'!$CD$151:$DC$151,0)),0)</f>
        <v>0</v>
      </c>
      <c r="P993" s="243">
        <f ca="1">+IFERROR(INDEX('Hoja de Trabajo para listado'!$A$155:$Z$1048576,MATCH($A993,'Hoja de Trabajo para listado'!$A$155:$A$1048576,0),MATCH((CUADRO!P$4&amp;$E993),'Hoja de Trabajo para listado'!$A$151:$Z$151,0)),0)+IFERROR(INDEX('Hoja de Trabajo para listado'!$AB$155:$BA$1048576,MATCH($A993,'Hoja de Trabajo para listado'!$AB$155:$AB$1048576,0),MATCH((CUADRO!P$4&amp;$E993),'Hoja de Trabajo para listado'!$AB$151:$BA$151,0)),0)+IFERROR(INDEX('Hoja de Trabajo para listado'!$BC$155:$CB$1048576,MATCH($A993,'Hoja de Trabajo para listado'!$BC$155:$BC$1048576,0),MATCH((CUADRO!P$4&amp;$E993),'Hoja de Trabajo para listado'!$BC$151:$CB$151,0)),0)+IFERROR(INDEX('Hoja de Trabajo para listado'!$DE$153:$DG$274,MATCH($A993,'Hoja de Trabajo para listado'!$DE$153:$DE$1048576,0),MATCH((CUADRO!P$4&amp;$E993),'Hoja de Trabajo para listado'!$DE$151:$DG$151,0)),0)+IFERROR(INDEX('Hoja de Trabajo para listado'!$CD$155:$DC$1048576,MATCH($A993,'Hoja de Trabajo para listado'!$CD$155:$CD$1048576,0),MATCH((CUADRO!P$4&amp;$E993),'Hoja de Trabajo para listado'!$CD$151:$DC$151,0)),0)</f>
        <v>0</v>
      </c>
      <c r="Q993" s="243">
        <f ca="1">+IFERROR(INDEX('Hoja de Trabajo para listado'!$A$155:$Z$1048576,MATCH($A993,'Hoja de Trabajo para listado'!$A$155:$A$1048576,0),MATCH((CUADRO!Q$4&amp;$E993),'Hoja de Trabajo para listado'!$A$151:$Z$151,0)),0)+IFERROR(INDEX('Hoja de Trabajo para listado'!$AB$155:$BA$1048576,MATCH($A993,'Hoja de Trabajo para listado'!$AB$155:$AB$1048576,0),MATCH((CUADRO!Q$4&amp;$E993),'Hoja de Trabajo para listado'!$AB$151:$BA$151,0)),0)+IFERROR(INDEX('Hoja de Trabajo para listado'!$BC$155:$CB$1048576,MATCH($A993,'Hoja de Trabajo para listado'!$BC$155:$BC$1048576,0),MATCH((CUADRO!Q$4&amp;$E993),'Hoja de Trabajo para listado'!$BC$151:$CB$151,0)),0)+IFERROR(INDEX('Hoja de Trabajo para listado'!$DE$153:$DG$274,MATCH($A993,'Hoja de Trabajo para listado'!$DE$153:$DE$1048576,0),MATCH((CUADRO!Q$4&amp;$E993),'Hoja de Trabajo para listado'!$DE$151:$DG$151,0)),0)+IFERROR(INDEX('Hoja de Trabajo para listado'!$CD$155:$DC$1048576,MATCH($A993,'Hoja de Trabajo para listado'!$CD$155:$CD$1048576,0),MATCH((CUADRO!Q$4&amp;$E993),'Hoja de Trabajo para listado'!$CD$151:$DC$151,0)),0)</f>
        <v>0</v>
      </c>
      <c r="R993" s="243">
        <f t="shared" ca="1" si="37"/>
        <v>0</v>
      </c>
      <c r="S993" s="249"/>
      <c r="T993" s="243">
        <f ca="1">+T994</f>
        <v>0</v>
      </c>
      <c r="U993" s="242">
        <f t="shared" si="38"/>
        <v>1</v>
      </c>
      <c r="V993" s="333" t="str">
        <f>+VLOOKUP(A993,bd_lista!$A$3:$E$592,5,FALSE)</f>
        <v>Gobiernos Autonomos Municipales</v>
      </c>
      <c r="W993" s="387" t="str">
        <f>+V993</f>
        <v>Gobiernos Autonomos Municipales</v>
      </c>
      <c r="X993" s="242">
        <f>+VLOOKUP(A993,[4]Sheet1!$A$13:$D$744,4,FALSE)</f>
        <v>0</v>
      </c>
      <c r="Y993" s="242" t="e">
        <f>+VLOOKUP(X993,bd_lista!$A$3:$C$592,3,FALSE)</f>
        <v>#N/A</v>
      </c>
      <c r="Z993" s="294">
        <f>+X993</f>
        <v>0</v>
      </c>
      <c r="AA993" s="295" t="e">
        <f>+Y993</f>
        <v>#N/A</v>
      </c>
    </row>
    <row r="994" spans="1:27" customFormat="1" ht="15" hidden="1" customHeight="1">
      <c r="A994" s="32">
        <v>1729</v>
      </c>
      <c r="B994" s="393"/>
      <c r="C994" s="247" t="str">
        <f>+VLOOKUP(A994,bd_lista!$A$3:$C$592,3,FALSE)</f>
        <v>Gobierno Autónomo Municipal de Pucara</v>
      </c>
      <c r="D994" s="390"/>
      <c r="E994" s="244" t="s">
        <v>1305</v>
      </c>
      <c r="F994" s="245">
        <f ca="1">+IFERROR(INDEX('Hoja de Trabajo para listado'!$A$155:$Z$1048576,MATCH($A994,'Hoja de Trabajo para listado'!$A$155:$A$1048576,0),MATCH((CUADRO!F$4&amp;$E994),'Hoja de Trabajo para listado'!$A$151:$Z$151,0)),0)+IFERROR(INDEX('Hoja de Trabajo para listado'!$AB$155:$BA$1048576,MATCH($A994,'Hoja de Trabajo para listado'!$AB$155:$AB$1048576,0),MATCH((CUADRO!F$4&amp;$E994),'Hoja de Trabajo para listado'!$AB$151:$BA$151,0)),0)+IFERROR(INDEX('Hoja de Trabajo para listado'!$BC$155:$CB$1048576,MATCH($A994,'Hoja de Trabajo para listado'!$BC$155:$BC$1048576,0),MATCH((CUADRO!F$4&amp;$E994),'Hoja de Trabajo para listado'!$BC$151:$CB$151,0)),0)+IFERROR(INDEX('Hoja de Trabajo para listado'!$DE$153:$DG$274,MATCH($A994,'Hoja de Trabajo para listado'!$DE$153:$DE$1048576,0),MATCH((CUADRO!F$4&amp;$E994),'Hoja de Trabajo para listado'!$DE$151:$DG$151,0)),0)+IFERROR(INDEX('Hoja de Trabajo para listado'!$CD$155:$DC$1048576,MATCH($A994,'Hoja de Trabajo para listado'!$CD$155:$CD$1048576,0),MATCH((CUADRO!F$4&amp;$E994),'Hoja de Trabajo para listado'!$CD$151:$DC$151,0)),0)</f>
        <v>0</v>
      </c>
      <c r="G994" s="245">
        <f ca="1">+IFERROR(INDEX('Hoja de Trabajo para listado'!$A$155:$Z$1048576,MATCH($A994,'Hoja de Trabajo para listado'!$A$155:$A$1048576,0),MATCH((CUADRO!G$4&amp;$E994),'Hoja de Trabajo para listado'!$A$151:$Z$151,0)),0)+IFERROR(INDEX('Hoja de Trabajo para listado'!$AB$155:$BA$1048576,MATCH($A994,'Hoja de Trabajo para listado'!$AB$155:$AB$1048576,0),MATCH((CUADRO!G$4&amp;$E994),'Hoja de Trabajo para listado'!$AB$151:$BA$151,0)),0)+IFERROR(INDEX('Hoja de Trabajo para listado'!$BC$155:$CB$1048576,MATCH($A994,'Hoja de Trabajo para listado'!$BC$155:$BC$1048576,0),MATCH((CUADRO!G$4&amp;$E994),'Hoja de Trabajo para listado'!$BC$151:$CB$151,0)),0)+IFERROR(INDEX('Hoja de Trabajo para listado'!$DE$153:$DG$274,MATCH($A994,'Hoja de Trabajo para listado'!$DE$153:$DE$1048576,0),MATCH((CUADRO!G$4&amp;$E994),'Hoja de Trabajo para listado'!$DE$151:$DG$151,0)),0)+IFERROR(INDEX('Hoja de Trabajo para listado'!$CD$155:$DC$1048576,MATCH($A994,'Hoja de Trabajo para listado'!$CD$155:$CD$1048576,0),MATCH((CUADRO!G$4&amp;$E994),'Hoja de Trabajo para listado'!$CD$151:$DC$151,0)),0)</f>
        <v>0</v>
      </c>
      <c r="H994" s="245">
        <f ca="1">+IFERROR(INDEX('Hoja de Trabajo para listado'!$A$155:$Z$1048576,MATCH($A994,'Hoja de Trabajo para listado'!$A$155:$A$1048576,0),MATCH((CUADRO!H$4&amp;$E994),'Hoja de Trabajo para listado'!$A$151:$Z$151,0)),0)+IFERROR(INDEX('Hoja de Trabajo para listado'!$AB$155:$BA$1048576,MATCH($A994,'Hoja de Trabajo para listado'!$AB$155:$AB$1048576,0),MATCH((CUADRO!H$4&amp;$E994),'Hoja de Trabajo para listado'!$AB$151:$BA$151,0)),0)+IFERROR(INDEX('Hoja de Trabajo para listado'!$BC$155:$CB$1048576,MATCH($A994,'Hoja de Trabajo para listado'!$BC$155:$BC$1048576,0),MATCH((CUADRO!H$4&amp;$E994),'Hoja de Trabajo para listado'!$BC$151:$CB$151,0)),0)+IFERROR(INDEX('Hoja de Trabajo para listado'!$DE$153:$DG$274,MATCH($A994,'Hoja de Trabajo para listado'!$DE$153:$DE$1048576,0),MATCH((CUADRO!H$4&amp;$E994),'Hoja de Trabajo para listado'!$DE$151:$DG$151,0)),0)+IFERROR(INDEX('Hoja de Trabajo para listado'!$CD$155:$DC$1048576,MATCH($A994,'Hoja de Trabajo para listado'!$CD$155:$CD$1048576,0),MATCH((CUADRO!H$4&amp;$E994),'Hoja de Trabajo para listado'!$CD$151:$DC$151,0)),0)</f>
        <v>0</v>
      </c>
      <c r="I994" s="245">
        <f ca="1">+IFERROR(INDEX('Hoja de Trabajo para listado'!$A$155:$Z$1048576,MATCH($A994,'Hoja de Trabajo para listado'!$A$155:$A$1048576,0),MATCH((CUADRO!I$4&amp;$E994),'Hoja de Trabajo para listado'!$A$151:$Z$151,0)),0)+IFERROR(INDEX('Hoja de Trabajo para listado'!$AB$155:$BA$1048576,MATCH($A994,'Hoja de Trabajo para listado'!$AB$155:$AB$1048576,0),MATCH((CUADRO!I$4&amp;$E994),'Hoja de Trabajo para listado'!$AB$151:$BA$151,0)),0)+IFERROR(INDEX('Hoja de Trabajo para listado'!$BC$155:$CB$1048576,MATCH($A994,'Hoja de Trabajo para listado'!$BC$155:$BC$1048576,0),MATCH((CUADRO!I$4&amp;$E994),'Hoja de Trabajo para listado'!$BC$151:$CB$151,0)),0)+IFERROR(INDEX('Hoja de Trabajo para listado'!$DE$153:$DG$274,MATCH($A994,'Hoja de Trabajo para listado'!$DE$153:$DE$1048576,0),MATCH((CUADRO!I$4&amp;$E994),'Hoja de Trabajo para listado'!$DE$151:$DG$151,0)),0)+IFERROR(INDEX('Hoja de Trabajo para listado'!$CD$155:$DC$1048576,MATCH($A994,'Hoja de Trabajo para listado'!$CD$155:$CD$1048576,0),MATCH((CUADRO!I$4&amp;$E994),'Hoja de Trabajo para listado'!$CD$151:$DC$151,0)),0)</f>
        <v>0</v>
      </c>
      <c r="J994" s="245">
        <f ca="1">+IFERROR(INDEX('Hoja de Trabajo para listado'!$A$155:$Z$1048576,MATCH($A994,'Hoja de Trabajo para listado'!$A$155:$A$1048576,0),MATCH((CUADRO!J$4&amp;$E994),'Hoja de Trabajo para listado'!$A$151:$Z$151,0)),0)+IFERROR(INDEX('Hoja de Trabajo para listado'!$AB$155:$BA$1048576,MATCH($A994,'Hoja de Trabajo para listado'!$AB$155:$AB$1048576,0),MATCH((CUADRO!J$4&amp;$E994),'Hoja de Trabajo para listado'!$AB$151:$BA$151,0)),0)+IFERROR(INDEX('Hoja de Trabajo para listado'!$BC$155:$CB$1048576,MATCH($A994,'Hoja de Trabajo para listado'!$BC$155:$BC$1048576,0),MATCH((CUADRO!J$4&amp;$E994),'Hoja de Trabajo para listado'!$BC$151:$CB$151,0)),0)+IFERROR(INDEX('Hoja de Trabajo para listado'!$DE$153:$DG$274,MATCH($A994,'Hoja de Trabajo para listado'!$DE$153:$DE$1048576,0),MATCH((CUADRO!J$4&amp;$E994),'Hoja de Trabajo para listado'!$DE$151:$DG$151,0)),0)+IFERROR(INDEX('Hoja de Trabajo para listado'!$CD$155:$DC$1048576,MATCH($A994,'Hoja de Trabajo para listado'!$CD$155:$CD$1048576,0),MATCH((CUADRO!J$4&amp;$E994),'Hoja de Trabajo para listado'!$CD$151:$DC$151,0)),0)</f>
        <v>0</v>
      </c>
      <c r="K994" s="245">
        <f ca="1">+IFERROR(INDEX('Hoja de Trabajo para listado'!$A$155:$Z$1048576,MATCH($A994,'Hoja de Trabajo para listado'!$A$155:$A$1048576,0),MATCH((CUADRO!K$4&amp;$E994),'Hoja de Trabajo para listado'!$A$151:$Z$151,0)),0)+IFERROR(INDEX('Hoja de Trabajo para listado'!$AB$155:$BA$1048576,MATCH($A994,'Hoja de Trabajo para listado'!$AB$155:$AB$1048576,0),MATCH((CUADRO!K$4&amp;$E994),'Hoja de Trabajo para listado'!$AB$151:$BA$151,0)),0)+IFERROR(INDEX('Hoja de Trabajo para listado'!$BC$155:$CB$1048576,MATCH($A994,'Hoja de Trabajo para listado'!$BC$155:$BC$1048576,0),MATCH((CUADRO!K$4&amp;$E994),'Hoja de Trabajo para listado'!$BC$151:$CB$151,0)),0)+IFERROR(INDEX('Hoja de Trabajo para listado'!$DE$153:$DG$274,MATCH($A994,'Hoja de Trabajo para listado'!$DE$153:$DE$1048576,0),MATCH((CUADRO!K$4&amp;$E994),'Hoja de Trabajo para listado'!$DE$151:$DG$151,0)),0)+IFERROR(INDEX('Hoja de Trabajo para listado'!$CD$155:$DC$1048576,MATCH($A994,'Hoja de Trabajo para listado'!$CD$155:$CD$1048576,0),MATCH((CUADRO!K$4&amp;$E994),'Hoja de Trabajo para listado'!$CD$151:$DC$151,0)),0)</f>
        <v>0</v>
      </c>
      <c r="L994" s="243">
        <f ca="1">+IFERROR(INDEX('Hoja de Trabajo para listado'!$A$155:$Z$1048576,MATCH($A994,'Hoja de Trabajo para listado'!$A$155:$A$1048576,0),MATCH((CUADRO!L$4&amp;$E994),'Hoja de Trabajo para listado'!$A$151:$Z$151,0)),0)+IFERROR(INDEX('Hoja de Trabajo para listado'!$AB$155:$BA$1048576,MATCH($A994,'Hoja de Trabajo para listado'!$AB$155:$AB$1048576,0),MATCH((CUADRO!L$4&amp;$E994),'Hoja de Trabajo para listado'!$AB$151:$BA$151,0)),0)+IFERROR(INDEX('Hoja de Trabajo para listado'!$BC$155:$CB$1048576,MATCH($A994,'Hoja de Trabajo para listado'!$BC$155:$BC$1048576,0),MATCH((CUADRO!L$4&amp;$E994),'Hoja de Trabajo para listado'!$BC$151:$CB$151,0)),0)+IFERROR(INDEX('Hoja de Trabajo para listado'!$DE$153:$DG$274,MATCH($A994,'Hoja de Trabajo para listado'!$DE$153:$DE$1048576,0),MATCH((CUADRO!L$4&amp;$E994),'Hoja de Trabajo para listado'!$DE$151:$DG$151,0)),0)+IFERROR(INDEX('Hoja de Trabajo para listado'!$CD$155:$DC$1048576,MATCH($A994,'Hoja de Trabajo para listado'!$CD$155:$CD$1048576,0),MATCH((CUADRO!L$4&amp;$E994),'Hoja de Trabajo para listado'!$CD$151:$DC$151,0)),0)</f>
        <v>0</v>
      </c>
      <c r="M994" s="243">
        <f ca="1">+IFERROR(INDEX('Hoja de Trabajo para listado'!$A$155:$Z$1048576,MATCH($A994,'Hoja de Trabajo para listado'!$A$155:$A$1048576,0),MATCH((CUADRO!M$4&amp;$E994),'Hoja de Trabajo para listado'!$A$151:$Z$151,0)),0)+IFERROR(INDEX('Hoja de Trabajo para listado'!$AB$155:$BA$1048576,MATCH($A994,'Hoja de Trabajo para listado'!$AB$155:$AB$1048576,0),MATCH((CUADRO!M$4&amp;$E994),'Hoja de Trabajo para listado'!$AB$151:$BA$151,0)),0)+IFERROR(INDEX('Hoja de Trabajo para listado'!$BC$155:$CB$1048576,MATCH($A994,'Hoja de Trabajo para listado'!$BC$155:$BC$1048576,0),MATCH((CUADRO!M$4&amp;$E994),'Hoja de Trabajo para listado'!$BC$151:$CB$151,0)),0)+IFERROR(INDEX('Hoja de Trabajo para listado'!$DE$153:$DG$274,MATCH($A994,'Hoja de Trabajo para listado'!$DE$153:$DE$1048576,0),MATCH((CUADRO!M$4&amp;$E994),'Hoja de Trabajo para listado'!$DE$151:$DG$151,0)),0)+IFERROR(INDEX('Hoja de Trabajo para listado'!$CD$155:$DC$1048576,MATCH($A994,'Hoja de Trabajo para listado'!$CD$155:$CD$1048576,0),MATCH((CUADRO!M$4&amp;$E994),'Hoja de Trabajo para listado'!$CD$151:$DC$151,0)),0)</f>
        <v>0</v>
      </c>
      <c r="N994" s="243">
        <f ca="1">+IFERROR(INDEX('Hoja de Trabajo para listado'!$A$155:$Z$1048576,MATCH($A994,'Hoja de Trabajo para listado'!$A$155:$A$1048576,0),MATCH((CUADRO!N$4&amp;$E994),'Hoja de Trabajo para listado'!$A$151:$Z$151,0)),0)+IFERROR(INDEX('Hoja de Trabajo para listado'!$AB$155:$BA$1048576,MATCH($A994,'Hoja de Trabajo para listado'!$AB$155:$AB$1048576,0),MATCH((CUADRO!N$4&amp;$E994),'Hoja de Trabajo para listado'!$AB$151:$BA$151,0)),0)+IFERROR(INDEX('Hoja de Trabajo para listado'!$BC$155:$CB$1048576,MATCH($A994,'Hoja de Trabajo para listado'!$BC$155:$BC$1048576,0),MATCH((CUADRO!N$4&amp;$E994),'Hoja de Trabajo para listado'!$BC$151:$CB$151,0)),0)+IFERROR(INDEX('Hoja de Trabajo para listado'!$DE$153:$DG$274,MATCH($A994,'Hoja de Trabajo para listado'!$DE$153:$DE$1048576,0),MATCH((CUADRO!N$4&amp;$E994),'Hoja de Trabajo para listado'!$DE$151:$DG$151,0)),0)+IFERROR(INDEX('Hoja de Trabajo para listado'!$CD$155:$DC$1048576,MATCH($A994,'Hoja de Trabajo para listado'!$CD$155:$CD$1048576,0),MATCH((CUADRO!N$4&amp;$E994),'Hoja de Trabajo para listado'!$CD$151:$DC$151,0)),0)</f>
        <v>0</v>
      </c>
      <c r="O994" s="243">
        <f ca="1">+IFERROR(INDEX('Hoja de Trabajo para listado'!$A$155:$Z$1048576,MATCH($A994,'Hoja de Trabajo para listado'!$A$155:$A$1048576,0),MATCH((CUADRO!O$4&amp;$E994),'Hoja de Trabajo para listado'!$A$151:$Z$151,0)),0)+IFERROR(INDEX('Hoja de Trabajo para listado'!$AB$155:$BA$1048576,MATCH($A994,'Hoja de Trabajo para listado'!$AB$155:$AB$1048576,0),MATCH((CUADRO!O$4&amp;$E994),'Hoja de Trabajo para listado'!$AB$151:$BA$151,0)),0)+IFERROR(INDEX('Hoja de Trabajo para listado'!$BC$155:$CB$1048576,MATCH($A994,'Hoja de Trabajo para listado'!$BC$155:$BC$1048576,0),MATCH((CUADRO!O$4&amp;$E994),'Hoja de Trabajo para listado'!$BC$151:$CB$151,0)),0)+IFERROR(INDEX('Hoja de Trabajo para listado'!$DE$153:$DG$274,MATCH($A994,'Hoja de Trabajo para listado'!$DE$153:$DE$1048576,0),MATCH((CUADRO!O$4&amp;$E994),'Hoja de Trabajo para listado'!$DE$151:$DG$151,0)),0)+IFERROR(INDEX('Hoja de Trabajo para listado'!$CD$155:$DC$1048576,MATCH($A994,'Hoja de Trabajo para listado'!$CD$155:$CD$1048576,0),MATCH((CUADRO!O$4&amp;$E994),'Hoja de Trabajo para listado'!$CD$151:$DC$151,0)),0)</f>
        <v>0</v>
      </c>
      <c r="P994" s="243">
        <f ca="1">+IFERROR(INDEX('Hoja de Trabajo para listado'!$A$155:$Z$1048576,MATCH($A994,'Hoja de Trabajo para listado'!$A$155:$A$1048576,0),MATCH((CUADRO!P$4&amp;$E994),'Hoja de Trabajo para listado'!$A$151:$Z$151,0)),0)+IFERROR(INDEX('Hoja de Trabajo para listado'!$AB$155:$BA$1048576,MATCH($A994,'Hoja de Trabajo para listado'!$AB$155:$AB$1048576,0),MATCH((CUADRO!P$4&amp;$E994),'Hoja de Trabajo para listado'!$AB$151:$BA$151,0)),0)+IFERROR(INDEX('Hoja de Trabajo para listado'!$BC$155:$CB$1048576,MATCH($A994,'Hoja de Trabajo para listado'!$BC$155:$BC$1048576,0),MATCH((CUADRO!P$4&amp;$E994),'Hoja de Trabajo para listado'!$BC$151:$CB$151,0)),0)+IFERROR(INDEX('Hoja de Trabajo para listado'!$DE$153:$DG$274,MATCH($A994,'Hoja de Trabajo para listado'!$DE$153:$DE$1048576,0),MATCH((CUADRO!P$4&amp;$E994),'Hoja de Trabajo para listado'!$DE$151:$DG$151,0)),0)+IFERROR(INDEX('Hoja de Trabajo para listado'!$CD$155:$DC$1048576,MATCH($A994,'Hoja de Trabajo para listado'!$CD$155:$CD$1048576,0),MATCH((CUADRO!P$4&amp;$E994),'Hoja de Trabajo para listado'!$CD$151:$DC$151,0)),0)</f>
        <v>0</v>
      </c>
      <c r="Q994" s="243">
        <f ca="1">+IFERROR(INDEX('Hoja de Trabajo para listado'!$A$155:$Z$1048576,MATCH($A994,'Hoja de Trabajo para listado'!$A$155:$A$1048576,0),MATCH((CUADRO!Q$4&amp;$E994),'Hoja de Trabajo para listado'!$A$151:$Z$151,0)),0)+IFERROR(INDEX('Hoja de Trabajo para listado'!$AB$155:$BA$1048576,MATCH($A994,'Hoja de Trabajo para listado'!$AB$155:$AB$1048576,0),MATCH((CUADRO!Q$4&amp;$E994),'Hoja de Trabajo para listado'!$AB$151:$BA$151,0)),0)+IFERROR(INDEX('Hoja de Trabajo para listado'!$BC$155:$CB$1048576,MATCH($A994,'Hoja de Trabajo para listado'!$BC$155:$BC$1048576,0),MATCH((CUADRO!Q$4&amp;$E994),'Hoja de Trabajo para listado'!$BC$151:$CB$151,0)),0)+IFERROR(INDEX('Hoja de Trabajo para listado'!$DE$153:$DG$274,MATCH($A994,'Hoja de Trabajo para listado'!$DE$153:$DE$1048576,0),MATCH((CUADRO!Q$4&amp;$E994),'Hoja de Trabajo para listado'!$DE$151:$DG$151,0)),0)+IFERROR(INDEX('Hoja de Trabajo para listado'!$CD$155:$DC$1048576,MATCH($A994,'Hoja de Trabajo para listado'!$CD$155:$CD$1048576,0),MATCH((CUADRO!Q$4&amp;$E994),'Hoja de Trabajo para listado'!$CD$151:$DC$151,0)),0)</f>
        <v>0</v>
      </c>
      <c r="R994" s="245">
        <f t="shared" ca="1" si="37"/>
        <v>0</v>
      </c>
      <c r="S994" s="259">
        <f ca="1">+R993+R994</f>
        <v>0</v>
      </c>
      <c r="T994" s="243">
        <f ca="1">+S994</f>
        <v>0</v>
      </c>
      <c r="U994" s="242">
        <f t="shared" si="38"/>
        <v>2</v>
      </c>
      <c r="V994" s="333" t="str">
        <f>+VLOOKUP(A994,bd_lista!$A$3:$E$592,5,FALSE)</f>
        <v>Gobiernos Autonomos Municipales</v>
      </c>
      <c r="W994" s="388"/>
      <c r="X994" s="242">
        <f>+VLOOKUP(A994,[4]Sheet1!$A$13:$D$744,4,FALSE)</f>
        <v>0</v>
      </c>
      <c r="Y994" s="242" t="e">
        <f>+VLOOKUP(X994,bd_lista!$A$3:$C$592,3,FALSE)</f>
        <v>#N/A</v>
      </c>
      <c r="Z994" s="292"/>
      <c r="AA994" s="293"/>
    </row>
    <row r="995" spans="1:27" customFormat="1" ht="15" hidden="1" customHeight="1">
      <c r="A995" s="32">
        <v>1730</v>
      </c>
      <c r="B995" s="392">
        <f>+A995</f>
        <v>1730</v>
      </c>
      <c r="C995" s="247" t="str">
        <f>+VLOOKUP(A995,bd_lista!$A$3:$C$592,3,FALSE)</f>
        <v>Gobierno Autónomo Municipal de Samaipata</v>
      </c>
      <c r="D995" s="389" t="str">
        <f>+C995</f>
        <v>Gobierno Autónomo Municipal de Samaipata</v>
      </c>
      <c r="E995" s="242" t="s">
        <v>1304</v>
      </c>
      <c r="F995" s="243">
        <f ca="1">+IFERROR(INDEX('Hoja de Trabajo para listado'!$A$155:$Z$1048576,MATCH($A995,'Hoja de Trabajo para listado'!$A$155:$A$1048576,0),MATCH((CUADRO!F$4&amp;$E995),'Hoja de Trabajo para listado'!$A$151:$Z$151,0)),0)+IFERROR(INDEX('Hoja de Trabajo para listado'!$AB$155:$BA$1048576,MATCH($A995,'Hoja de Trabajo para listado'!$AB$155:$AB$1048576,0),MATCH((CUADRO!F$4&amp;$E995),'Hoja de Trabajo para listado'!$AB$151:$BA$151,0)),0)+IFERROR(INDEX('Hoja de Trabajo para listado'!$BC$155:$CB$1048576,MATCH($A995,'Hoja de Trabajo para listado'!$BC$155:$BC$1048576,0),MATCH((CUADRO!F$4&amp;$E995),'Hoja de Trabajo para listado'!$BC$151:$CB$151,0)),0)+IFERROR(INDEX('Hoja de Trabajo para listado'!$DE$153:$DG$274,MATCH($A995,'Hoja de Trabajo para listado'!$DE$153:$DE$1048576,0),MATCH((CUADRO!F$4&amp;$E995),'Hoja de Trabajo para listado'!$DE$151:$DG$151,0)),0)+IFERROR(INDEX('Hoja de Trabajo para listado'!$CD$155:$DC$1048576,MATCH($A995,'Hoja de Trabajo para listado'!$CD$155:$CD$1048576,0),MATCH((CUADRO!F$4&amp;$E995),'Hoja de Trabajo para listado'!$CD$151:$DC$151,0)),0)</f>
        <v>0</v>
      </c>
      <c r="G995" s="243">
        <f ca="1">+IFERROR(INDEX('Hoja de Trabajo para listado'!$A$155:$Z$1048576,MATCH($A995,'Hoja de Trabajo para listado'!$A$155:$A$1048576,0),MATCH((CUADRO!G$4&amp;$E995),'Hoja de Trabajo para listado'!$A$151:$Z$151,0)),0)+IFERROR(INDEX('Hoja de Trabajo para listado'!$AB$155:$BA$1048576,MATCH($A995,'Hoja de Trabajo para listado'!$AB$155:$AB$1048576,0),MATCH((CUADRO!G$4&amp;$E995),'Hoja de Trabajo para listado'!$AB$151:$BA$151,0)),0)+IFERROR(INDEX('Hoja de Trabajo para listado'!$BC$155:$CB$1048576,MATCH($A995,'Hoja de Trabajo para listado'!$BC$155:$BC$1048576,0),MATCH((CUADRO!G$4&amp;$E995),'Hoja de Trabajo para listado'!$BC$151:$CB$151,0)),0)+IFERROR(INDEX('Hoja de Trabajo para listado'!$DE$153:$DG$274,MATCH($A995,'Hoja de Trabajo para listado'!$DE$153:$DE$1048576,0),MATCH((CUADRO!G$4&amp;$E995),'Hoja de Trabajo para listado'!$DE$151:$DG$151,0)),0)+IFERROR(INDEX('Hoja de Trabajo para listado'!$CD$155:$DC$1048576,MATCH($A995,'Hoja de Trabajo para listado'!$CD$155:$CD$1048576,0),MATCH((CUADRO!G$4&amp;$E995),'Hoja de Trabajo para listado'!$CD$151:$DC$151,0)),0)</f>
        <v>0</v>
      </c>
      <c r="H995" s="243">
        <f ca="1">+IFERROR(INDEX('Hoja de Trabajo para listado'!$A$155:$Z$1048576,MATCH($A995,'Hoja de Trabajo para listado'!$A$155:$A$1048576,0),MATCH((CUADRO!H$4&amp;$E995),'Hoja de Trabajo para listado'!$A$151:$Z$151,0)),0)+IFERROR(INDEX('Hoja de Trabajo para listado'!$AB$155:$BA$1048576,MATCH($A995,'Hoja de Trabajo para listado'!$AB$155:$AB$1048576,0),MATCH((CUADRO!H$4&amp;$E995),'Hoja de Trabajo para listado'!$AB$151:$BA$151,0)),0)+IFERROR(INDEX('Hoja de Trabajo para listado'!$BC$155:$CB$1048576,MATCH($A995,'Hoja de Trabajo para listado'!$BC$155:$BC$1048576,0),MATCH((CUADRO!H$4&amp;$E995),'Hoja de Trabajo para listado'!$BC$151:$CB$151,0)),0)+IFERROR(INDEX('Hoja de Trabajo para listado'!$DE$153:$DG$274,MATCH($A995,'Hoja de Trabajo para listado'!$DE$153:$DE$1048576,0),MATCH((CUADRO!H$4&amp;$E995),'Hoja de Trabajo para listado'!$DE$151:$DG$151,0)),0)+IFERROR(INDEX('Hoja de Trabajo para listado'!$CD$155:$DC$1048576,MATCH($A995,'Hoja de Trabajo para listado'!$CD$155:$CD$1048576,0),MATCH((CUADRO!H$4&amp;$E995),'Hoja de Trabajo para listado'!$CD$151:$DC$151,0)),0)</f>
        <v>0</v>
      </c>
      <c r="I995" s="243">
        <f ca="1">+IFERROR(INDEX('Hoja de Trabajo para listado'!$A$155:$Z$1048576,MATCH($A995,'Hoja de Trabajo para listado'!$A$155:$A$1048576,0),MATCH((CUADRO!I$4&amp;$E995),'Hoja de Trabajo para listado'!$A$151:$Z$151,0)),0)+IFERROR(INDEX('Hoja de Trabajo para listado'!$AB$155:$BA$1048576,MATCH($A995,'Hoja de Trabajo para listado'!$AB$155:$AB$1048576,0),MATCH((CUADRO!I$4&amp;$E995),'Hoja de Trabajo para listado'!$AB$151:$BA$151,0)),0)+IFERROR(INDEX('Hoja de Trabajo para listado'!$BC$155:$CB$1048576,MATCH($A995,'Hoja de Trabajo para listado'!$BC$155:$BC$1048576,0),MATCH((CUADRO!I$4&amp;$E995),'Hoja de Trabajo para listado'!$BC$151:$CB$151,0)),0)+IFERROR(INDEX('Hoja de Trabajo para listado'!$DE$153:$DG$274,MATCH($A995,'Hoja de Trabajo para listado'!$DE$153:$DE$1048576,0),MATCH((CUADRO!I$4&amp;$E995),'Hoja de Trabajo para listado'!$DE$151:$DG$151,0)),0)+IFERROR(INDEX('Hoja de Trabajo para listado'!$CD$155:$DC$1048576,MATCH($A995,'Hoja de Trabajo para listado'!$CD$155:$CD$1048576,0),MATCH((CUADRO!I$4&amp;$E995),'Hoja de Trabajo para listado'!$CD$151:$DC$151,0)),0)</f>
        <v>0</v>
      </c>
      <c r="J995" s="243">
        <f ca="1">+IFERROR(INDEX('Hoja de Trabajo para listado'!$A$155:$Z$1048576,MATCH($A995,'Hoja de Trabajo para listado'!$A$155:$A$1048576,0),MATCH((CUADRO!J$4&amp;$E995),'Hoja de Trabajo para listado'!$A$151:$Z$151,0)),0)+IFERROR(INDEX('Hoja de Trabajo para listado'!$AB$155:$BA$1048576,MATCH($A995,'Hoja de Trabajo para listado'!$AB$155:$AB$1048576,0),MATCH((CUADRO!J$4&amp;$E995),'Hoja de Trabajo para listado'!$AB$151:$BA$151,0)),0)+IFERROR(INDEX('Hoja de Trabajo para listado'!$BC$155:$CB$1048576,MATCH($A995,'Hoja de Trabajo para listado'!$BC$155:$BC$1048576,0),MATCH((CUADRO!J$4&amp;$E995),'Hoja de Trabajo para listado'!$BC$151:$CB$151,0)),0)+IFERROR(INDEX('Hoja de Trabajo para listado'!$DE$153:$DG$274,MATCH($A995,'Hoja de Trabajo para listado'!$DE$153:$DE$1048576,0),MATCH((CUADRO!J$4&amp;$E995),'Hoja de Trabajo para listado'!$DE$151:$DG$151,0)),0)+IFERROR(INDEX('Hoja de Trabajo para listado'!$CD$155:$DC$1048576,MATCH($A995,'Hoja de Trabajo para listado'!$CD$155:$CD$1048576,0),MATCH((CUADRO!J$4&amp;$E995),'Hoja de Trabajo para listado'!$CD$151:$DC$151,0)),0)</f>
        <v>0</v>
      </c>
      <c r="K995" s="243">
        <f ca="1">+IFERROR(INDEX('Hoja de Trabajo para listado'!$A$155:$Z$1048576,MATCH($A995,'Hoja de Trabajo para listado'!$A$155:$A$1048576,0),MATCH((CUADRO!K$4&amp;$E995),'Hoja de Trabajo para listado'!$A$151:$Z$151,0)),0)+IFERROR(INDEX('Hoja de Trabajo para listado'!$AB$155:$BA$1048576,MATCH($A995,'Hoja de Trabajo para listado'!$AB$155:$AB$1048576,0),MATCH((CUADRO!K$4&amp;$E995),'Hoja de Trabajo para listado'!$AB$151:$BA$151,0)),0)+IFERROR(INDEX('Hoja de Trabajo para listado'!$BC$155:$CB$1048576,MATCH($A995,'Hoja de Trabajo para listado'!$BC$155:$BC$1048576,0),MATCH((CUADRO!K$4&amp;$E995),'Hoja de Trabajo para listado'!$BC$151:$CB$151,0)),0)+IFERROR(INDEX('Hoja de Trabajo para listado'!$DE$153:$DG$274,MATCH($A995,'Hoja de Trabajo para listado'!$DE$153:$DE$1048576,0),MATCH((CUADRO!K$4&amp;$E995),'Hoja de Trabajo para listado'!$DE$151:$DG$151,0)),0)+IFERROR(INDEX('Hoja de Trabajo para listado'!$CD$155:$DC$1048576,MATCH($A995,'Hoja de Trabajo para listado'!$CD$155:$CD$1048576,0),MATCH((CUADRO!K$4&amp;$E995),'Hoja de Trabajo para listado'!$CD$151:$DC$151,0)),0)</f>
        <v>0</v>
      </c>
      <c r="L995" s="243">
        <f ca="1">+IFERROR(INDEX('Hoja de Trabajo para listado'!$A$155:$Z$1048576,MATCH($A995,'Hoja de Trabajo para listado'!$A$155:$A$1048576,0),MATCH((CUADRO!L$4&amp;$E995),'Hoja de Trabajo para listado'!$A$151:$Z$151,0)),0)+IFERROR(INDEX('Hoja de Trabajo para listado'!$AB$155:$BA$1048576,MATCH($A995,'Hoja de Trabajo para listado'!$AB$155:$AB$1048576,0),MATCH((CUADRO!L$4&amp;$E995),'Hoja de Trabajo para listado'!$AB$151:$BA$151,0)),0)+IFERROR(INDEX('Hoja de Trabajo para listado'!$BC$155:$CB$1048576,MATCH($A995,'Hoja de Trabajo para listado'!$BC$155:$BC$1048576,0),MATCH((CUADRO!L$4&amp;$E995),'Hoja de Trabajo para listado'!$BC$151:$CB$151,0)),0)+IFERROR(INDEX('Hoja de Trabajo para listado'!$DE$153:$DG$274,MATCH($A995,'Hoja de Trabajo para listado'!$DE$153:$DE$1048576,0),MATCH((CUADRO!L$4&amp;$E995),'Hoja de Trabajo para listado'!$DE$151:$DG$151,0)),0)+IFERROR(INDEX('Hoja de Trabajo para listado'!$CD$155:$DC$1048576,MATCH($A995,'Hoja de Trabajo para listado'!$CD$155:$CD$1048576,0),MATCH((CUADRO!L$4&amp;$E995),'Hoja de Trabajo para listado'!$CD$151:$DC$151,0)),0)</f>
        <v>0</v>
      </c>
      <c r="M995" s="243">
        <f ca="1">+IFERROR(INDEX('Hoja de Trabajo para listado'!$A$155:$Z$1048576,MATCH($A995,'Hoja de Trabajo para listado'!$A$155:$A$1048576,0),MATCH((CUADRO!M$4&amp;$E995),'Hoja de Trabajo para listado'!$A$151:$Z$151,0)),0)+IFERROR(INDEX('Hoja de Trabajo para listado'!$AB$155:$BA$1048576,MATCH($A995,'Hoja de Trabajo para listado'!$AB$155:$AB$1048576,0),MATCH((CUADRO!M$4&amp;$E995),'Hoja de Trabajo para listado'!$AB$151:$BA$151,0)),0)+IFERROR(INDEX('Hoja de Trabajo para listado'!$BC$155:$CB$1048576,MATCH($A995,'Hoja de Trabajo para listado'!$BC$155:$BC$1048576,0),MATCH((CUADRO!M$4&amp;$E995),'Hoja de Trabajo para listado'!$BC$151:$CB$151,0)),0)+IFERROR(INDEX('Hoja de Trabajo para listado'!$DE$153:$DG$274,MATCH($A995,'Hoja de Trabajo para listado'!$DE$153:$DE$1048576,0),MATCH((CUADRO!M$4&amp;$E995),'Hoja de Trabajo para listado'!$DE$151:$DG$151,0)),0)+IFERROR(INDEX('Hoja de Trabajo para listado'!$CD$155:$DC$1048576,MATCH($A995,'Hoja de Trabajo para listado'!$CD$155:$CD$1048576,0),MATCH((CUADRO!M$4&amp;$E995),'Hoja de Trabajo para listado'!$CD$151:$DC$151,0)),0)</f>
        <v>0</v>
      </c>
      <c r="N995" s="243">
        <f ca="1">+IFERROR(INDEX('Hoja de Trabajo para listado'!$A$155:$Z$1048576,MATCH($A995,'Hoja de Trabajo para listado'!$A$155:$A$1048576,0),MATCH((CUADRO!N$4&amp;$E995),'Hoja de Trabajo para listado'!$A$151:$Z$151,0)),0)+IFERROR(INDEX('Hoja de Trabajo para listado'!$AB$155:$BA$1048576,MATCH($A995,'Hoja de Trabajo para listado'!$AB$155:$AB$1048576,0),MATCH((CUADRO!N$4&amp;$E995),'Hoja de Trabajo para listado'!$AB$151:$BA$151,0)),0)+IFERROR(INDEX('Hoja de Trabajo para listado'!$BC$155:$CB$1048576,MATCH($A995,'Hoja de Trabajo para listado'!$BC$155:$BC$1048576,0),MATCH((CUADRO!N$4&amp;$E995),'Hoja de Trabajo para listado'!$BC$151:$CB$151,0)),0)+IFERROR(INDEX('Hoja de Trabajo para listado'!$DE$153:$DG$274,MATCH($A995,'Hoja de Trabajo para listado'!$DE$153:$DE$1048576,0),MATCH((CUADRO!N$4&amp;$E995),'Hoja de Trabajo para listado'!$DE$151:$DG$151,0)),0)+IFERROR(INDEX('Hoja de Trabajo para listado'!$CD$155:$DC$1048576,MATCH($A995,'Hoja de Trabajo para listado'!$CD$155:$CD$1048576,0),MATCH((CUADRO!N$4&amp;$E995),'Hoja de Trabajo para listado'!$CD$151:$DC$151,0)),0)</f>
        <v>0</v>
      </c>
      <c r="O995" s="243">
        <f ca="1">+IFERROR(INDEX('Hoja de Trabajo para listado'!$A$155:$Z$1048576,MATCH($A995,'Hoja de Trabajo para listado'!$A$155:$A$1048576,0),MATCH((CUADRO!O$4&amp;$E995),'Hoja de Trabajo para listado'!$A$151:$Z$151,0)),0)+IFERROR(INDEX('Hoja de Trabajo para listado'!$AB$155:$BA$1048576,MATCH($A995,'Hoja de Trabajo para listado'!$AB$155:$AB$1048576,0),MATCH((CUADRO!O$4&amp;$E995),'Hoja de Trabajo para listado'!$AB$151:$BA$151,0)),0)+IFERROR(INDEX('Hoja de Trabajo para listado'!$BC$155:$CB$1048576,MATCH($A995,'Hoja de Trabajo para listado'!$BC$155:$BC$1048576,0),MATCH((CUADRO!O$4&amp;$E995),'Hoja de Trabajo para listado'!$BC$151:$CB$151,0)),0)+IFERROR(INDEX('Hoja de Trabajo para listado'!$DE$153:$DG$274,MATCH($A995,'Hoja de Trabajo para listado'!$DE$153:$DE$1048576,0),MATCH((CUADRO!O$4&amp;$E995),'Hoja de Trabajo para listado'!$DE$151:$DG$151,0)),0)+IFERROR(INDEX('Hoja de Trabajo para listado'!$CD$155:$DC$1048576,MATCH($A995,'Hoja de Trabajo para listado'!$CD$155:$CD$1048576,0),MATCH((CUADRO!O$4&amp;$E995),'Hoja de Trabajo para listado'!$CD$151:$DC$151,0)),0)</f>
        <v>0</v>
      </c>
      <c r="P995" s="243">
        <f ca="1">+IFERROR(INDEX('Hoja de Trabajo para listado'!$A$155:$Z$1048576,MATCH($A995,'Hoja de Trabajo para listado'!$A$155:$A$1048576,0),MATCH((CUADRO!P$4&amp;$E995),'Hoja de Trabajo para listado'!$A$151:$Z$151,0)),0)+IFERROR(INDEX('Hoja de Trabajo para listado'!$AB$155:$BA$1048576,MATCH($A995,'Hoja de Trabajo para listado'!$AB$155:$AB$1048576,0),MATCH((CUADRO!P$4&amp;$E995),'Hoja de Trabajo para listado'!$AB$151:$BA$151,0)),0)+IFERROR(INDEX('Hoja de Trabajo para listado'!$BC$155:$CB$1048576,MATCH($A995,'Hoja de Trabajo para listado'!$BC$155:$BC$1048576,0),MATCH((CUADRO!P$4&amp;$E995),'Hoja de Trabajo para listado'!$BC$151:$CB$151,0)),0)+IFERROR(INDEX('Hoja de Trabajo para listado'!$DE$153:$DG$274,MATCH($A995,'Hoja de Trabajo para listado'!$DE$153:$DE$1048576,0),MATCH((CUADRO!P$4&amp;$E995),'Hoja de Trabajo para listado'!$DE$151:$DG$151,0)),0)+IFERROR(INDEX('Hoja de Trabajo para listado'!$CD$155:$DC$1048576,MATCH($A995,'Hoja de Trabajo para listado'!$CD$155:$CD$1048576,0),MATCH((CUADRO!P$4&amp;$E995),'Hoja de Trabajo para listado'!$CD$151:$DC$151,0)),0)</f>
        <v>0</v>
      </c>
      <c r="Q995" s="243">
        <f ca="1">+IFERROR(INDEX('Hoja de Trabajo para listado'!$A$155:$Z$1048576,MATCH($A995,'Hoja de Trabajo para listado'!$A$155:$A$1048576,0),MATCH((CUADRO!Q$4&amp;$E995),'Hoja de Trabajo para listado'!$A$151:$Z$151,0)),0)+IFERROR(INDEX('Hoja de Trabajo para listado'!$AB$155:$BA$1048576,MATCH($A995,'Hoja de Trabajo para listado'!$AB$155:$AB$1048576,0),MATCH((CUADRO!Q$4&amp;$E995),'Hoja de Trabajo para listado'!$AB$151:$BA$151,0)),0)+IFERROR(INDEX('Hoja de Trabajo para listado'!$BC$155:$CB$1048576,MATCH($A995,'Hoja de Trabajo para listado'!$BC$155:$BC$1048576,0),MATCH((CUADRO!Q$4&amp;$E995),'Hoja de Trabajo para listado'!$BC$151:$CB$151,0)),0)+IFERROR(INDEX('Hoja de Trabajo para listado'!$DE$153:$DG$274,MATCH($A995,'Hoja de Trabajo para listado'!$DE$153:$DE$1048576,0),MATCH((CUADRO!Q$4&amp;$E995),'Hoja de Trabajo para listado'!$DE$151:$DG$151,0)),0)+IFERROR(INDEX('Hoja de Trabajo para listado'!$CD$155:$DC$1048576,MATCH($A995,'Hoja de Trabajo para listado'!$CD$155:$CD$1048576,0),MATCH((CUADRO!Q$4&amp;$E995),'Hoja de Trabajo para listado'!$CD$151:$DC$151,0)),0)</f>
        <v>0</v>
      </c>
      <c r="R995" s="243">
        <f t="shared" ca="1" si="37"/>
        <v>0</v>
      </c>
      <c r="S995" s="249"/>
      <c r="T995" s="243">
        <f ca="1">+T996</f>
        <v>0</v>
      </c>
      <c r="U995" s="242">
        <f t="shared" si="38"/>
        <v>1</v>
      </c>
      <c r="V995" s="333" t="str">
        <f>+VLOOKUP(A995,bd_lista!$A$3:$E$592,5,FALSE)</f>
        <v>Gobiernos Autonomos Municipales</v>
      </c>
      <c r="W995" s="387" t="str">
        <f>+V995</f>
        <v>Gobiernos Autonomos Municipales</v>
      </c>
      <c r="X995" s="242">
        <f>+VLOOKUP(A995,[4]Sheet1!$A$13:$D$744,4,FALSE)</f>
        <v>0</v>
      </c>
      <c r="Y995" s="242" t="e">
        <f>+VLOOKUP(X995,bd_lista!$A$3:$C$592,3,FALSE)</f>
        <v>#N/A</v>
      </c>
      <c r="Z995" s="294">
        <f>+X995</f>
        <v>0</v>
      </c>
      <c r="AA995" s="295" t="e">
        <f>+Y995</f>
        <v>#N/A</v>
      </c>
    </row>
    <row r="996" spans="1:27" customFormat="1" ht="15" hidden="1" customHeight="1">
      <c r="A996" s="32">
        <v>1730</v>
      </c>
      <c r="B996" s="393"/>
      <c r="C996" s="247" t="str">
        <f>+VLOOKUP(A996,bd_lista!$A$3:$C$592,3,FALSE)</f>
        <v>Gobierno Autónomo Municipal de Samaipata</v>
      </c>
      <c r="D996" s="390"/>
      <c r="E996" s="244" t="s">
        <v>1305</v>
      </c>
      <c r="F996" s="245">
        <f ca="1">+IFERROR(INDEX('Hoja de Trabajo para listado'!$A$155:$Z$1048576,MATCH($A996,'Hoja de Trabajo para listado'!$A$155:$A$1048576,0),MATCH((CUADRO!F$4&amp;$E996),'Hoja de Trabajo para listado'!$A$151:$Z$151,0)),0)+IFERROR(INDEX('Hoja de Trabajo para listado'!$AB$155:$BA$1048576,MATCH($A996,'Hoja de Trabajo para listado'!$AB$155:$AB$1048576,0),MATCH((CUADRO!F$4&amp;$E996),'Hoja de Trabajo para listado'!$AB$151:$BA$151,0)),0)+IFERROR(INDEX('Hoja de Trabajo para listado'!$BC$155:$CB$1048576,MATCH($A996,'Hoja de Trabajo para listado'!$BC$155:$BC$1048576,0),MATCH((CUADRO!F$4&amp;$E996),'Hoja de Trabajo para listado'!$BC$151:$CB$151,0)),0)+IFERROR(INDEX('Hoja de Trabajo para listado'!$DE$153:$DG$274,MATCH($A996,'Hoja de Trabajo para listado'!$DE$153:$DE$1048576,0),MATCH((CUADRO!F$4&amp;$E996),'Hoja de Trabajo para listado'!$DE$151:$DG$151,0)),0)+IFERROR(INDEX('Hoja de Trabajo para listado'!$CD$155:$DC$1048576,MATCH($A996,'Hoja de Trabajo para listado'!$CD$155:$CD$1048576,0),MATCH((CUADRO!F$4&amp;$E996),'Hoja de Trabajo para listado'!$CD$151:$DC$151,0)),0)</f>
        <v>0</v>
      </c>
      <c r="G996" s="245">
        <f ca="1">+IFERROR(INDEX('Hoja de Trabajo para listado'!$A$155:$Z$1048576,MATCH($A996,'Hoja de Trabajo para listado'!$A$155:$A$1048576,0),MATCH((CUADRO!G$4&amp;$E996),'Hoja de Trabajo para listado'!$A$151:$Z$151,0)),0)+IFERROR(INDEX('Hoja de Trabajo para listado'!$AB$155:$BA$1048576,MATCH($A996,'Hoja de Trabajo para listado'!$AB$155:$AB$1048576,0),MATCH((CUADRO!G$4&amp;$E996),'Hoja de Trabajo para listado'!$AB$151:$BA$151,0)),0)+IFERROR(INDEX('Hoja de Trabajo para listado'!$BC$155:$CB$1048576,MATCH($A996,'Hoja de Trabajo para listado'!$BC$155:$BC$1048576,0),MATCH((CUADRO!G$4&amp;$E996),'Hoja de Trabajo para listado'!$BC$151:$CB$151,0)),0)+IFERROR(INDEX('Hoja de Trabajo para listado'!$DE$153:$DG$274,MATCH($A996,'Hoja de Trabajo para listado'!$DE$153:$DE$1048576,0),MATCH((CUADRO!G$4&amp;$E996),'Hoja de Trabajo para listado'!$DE$151:$DG$151,0)),0)+IFERROR(INDEX('Hoja de Trabajo para listado'!$CD$155:$DC$1048576,MATCH($A996,'Hoja de Trabajo para listado'!$CD$155:$CD$1048576,0),MATCH((CUADRO!G$4&amp;$E996),'Hoja de Trabajo para listado'!$CD$151:$DC$151,0)),0)</f>
        <v>0</v>
      </c>
      <c r="H996" s="245">
        <f ca="1">+IFERROR(INDEX('Hoja de Trabajo para listado'!$A$155:$Z$1048576,MATCH($A996,'Hoja de Trabajo para listado'!$A$155:$A$1048576,0),MATCH((CUADRO!H$4&amp;$E996),'Hoja de Trabajo para listado'!$A$151:$Z$151,0)),0)+IFERROR(INDEX('Hoja de Trabajo para listado'!$AB$155:$BA$1048576,MATCH($A996,'Hoja de Trabajo para listado'!$AB$155:$AB$1048576,0),MATCH((CUADRO!H$4&amp;$E996),'Hoja de Trabajo para listado'!$AB$151:$BA$151,0)),0)+IFERROR(INDEX('Hoja de Trabajo para listado'!$BC$155:$CB$1048576,MATCH($A996,'Hoja de Trabajo para listado'!$BC$155:$BC$1048576,0),MATCH((CUADRO!H$4&amp;$E996),'Hoja de Trabajo para listado'!$BC$151:$CB$151,0)),0)+IFERROR(INDEX('Hoja de Trabajo para listado'!$DE$153:$DG$274,MATCH($A996,'Hoja de Trabajo para listado'!$DE$153:$DE$1048576,0),MATCH((CUADRO!H$4&amp;$E996),'Hoja de Trabajo para listado'!$DE$151:$DG$151,0)),0)+IFERROR(INDEX('Hoja de Trabajo para listado'!$CD$155:$DC$1048576,MATCH($A996,'Hoja de Trabajo para listado'!$CD$155:$CD$1048576,0),MATCH((CUADRO!H$4&amp;$E996),'Hoja de Trabajo para listado'!$CD$151:$DC$151,0)),0)</f>
        <v>0</v>
      </c>
      <c r="I996" s="245">
        <f ca="1">+IFERROR(INDEX('Hoja de Trabajo para listado'!$A$155:$Z$1048576,MATCH($A996,'Hoja de Trabajo para listado'!$A$155:$A$1048576,0),MATCH((CUADRO!I$4&amp;$E996),'Hoja de Trabajo para listado'!$A$151:$Z$151,0)),0)+IFERROR(INDEX('Hoja de Trabajo para listado'!$AB$155:$BA$1048576,MATCH($A996,'Hoja de Trabajo para listado'!$AB$155:$AB$1048576,0),MATCH((CUADRO!I$4&amp;$E996),'Hoja de Trabajo para listado'!$AB$151:$BA$151,0)),0)+IFERROR(INDEX('Hoja de Trabajo para listado'!$BC$155:$CB$1048576,MATCH($A996,'Hoja de Trabajo para listado'!$BC$155:$BC$1048576,0),MATCH((CUADRO!I$4&amp;$E996),'Hoja de Trabajo para listado'!$BC$151:$CB$151,0)),0)+IFERROR(INDEX('Hoja de Trabajo para listado'!$DE$153:$DG$274,MATCH($A996,'Hoja de Trabajo para listado'!$DE$153:$DE$1048576,0),MATCH((CUADRO!I$4&amp;$E996),'Hoja de Trabajo para listado'!$DE$151:$DG$151,0)),0)+IFERROR(INDEX('Hoja de Trabajo para listado'!$CD$155:$DC$1048576,MATCH($A996,'Hoja de Trabajo para listado'!$CD$155:$CD$1048576,0),MATCH((CUADRO!I$4&amp;$E996),'Hoja de Trabajo para listado'!$CD$151:$DC$151,0)),0)</f>
        <v>0</v>
      </c>
      <c r="J996" s="245">
        <f ca="1">+IFERROR(INDEX('Hoja de Trabajo para listado'!$A$155:$Z$1048576,MATCH($A996,'Hoja de Trabajo para listado'!$A$155:$A$1048576,0),MATCH((CUADRO!J$4&amp;$E996),'Hoja de Trabajo para listado'!$A$151:$Z$151,0)),0)+IFERROR(INDEX('Hoja de Trabajo para listado'!$AB$155:$BA$1048576,MATCH($A996,'Hoja de Trabajo para listado'!$AB$155:$AB$1048576,0),MATCH((CUADRO!J$4&amp;$E996),'Hoja de Trabajo para listado'!$AB$151:$BA$151,0)),0)+IFERROR(INDEX('Hoja de Trabajo para listado'!$BC$155:$CB$1048576,MATCH($A996,'Hoja de Trabajo para listado'!$BC$155:$BC$1048576,0),MATCH((CUADRO!J$4&amp;$E996),'Hoja de Trabajo para listado'!$BC$151:$CB$151,0)),0)+IFERROR(INDEX('Hoja de Trabajo para listado'!$DE$153:$DG$274,MATCH($A996,'Hoja de Trabajo para listado'!$DE$153:$DE$1048576,0),MATCH((CUADRO!J$4&amp;$E996),'Hoja de Trabajo para listado'!$DE$151:$DG$151,0)),0)+IFERROR(INDEX('Hoja de Trabajo para listado'!$CD$155:$DC$1048576,MATCH($A996,'Hoja de Trabajo para listado'!$CD$155:$CD$1048576,0),MATCH((CUADRO!J$4&amp;$E996),'Hoja de Trabajo para listado'!$CD$151:$DC$151,0)),0)</f>
        <v>0</v>
      </c>
      <c r="K996" s="245">
        <f ca="1">+IFERROR(INDEX('Hoja de Trabajo para listado'!$A$155:$Z$1048576,MATCH($A996,'Hoja de Trabajo para listado'!$A$155:$A$1048576,0),MATCH((CUADRO!K$4&amp;$E996),'Hoja de Trabajo para listado'!$A$151:$Z$151,0)),0)+IFERROR(INDEX('Hoja de Trabajo para listado'!$AB$155:$BA$1048576,MATCH($A996,'Hoja de Trabajo para listado'!$AB$155:$AB$1048576,0),MATCH((CUADRO!K$4&amp;$E996),'Hoja de Trabajo para listado'!$AB$151:$BA$151,0)),0)+IFERROR(INDEX('Hoja de Trabajo para listado'!$BC$155:$CB$1048576,MATCH($A996,'Hoja de Trabajo para listado'!$BC$155:$BC$1048576,0),MATCH((CUADRO!K$4&amp;$E996),'Hoja de Trabajo para listado'!$BC$151:$CB$151,0)),0)+IFERROR(INDEX('Hoja de Trabajo para listado'!$DE$153:$DG$274,MATCH($A996,'Hoja de Trabajo para listado'!$DE$153:$DE$1048576,0),MATCH((CUADRO!K$4&amp;$E996),'Hoja de Trabajo para listado'!$DE$151:$DG$151,0)),0)+IFERROR(INDEX('Hoja de Trabajo para listado'!$CD$155:$DC$1048576,MATCH($A996,'Hoja de Trabajo para listado'!$CD$155:$CD$1048576,0),MATCH((CUADRO!K$4&amp;$E996),'Hoja de Trabajo para listado'!$CD$151:$DC$151,0)),0)</f>
        <v>0</v>
      </c>
      <c r="L996" s="245">
        <f ca="1">+IFERROR(INDEX('Hoja de Trabajo para listado'!$A$155:$Z$1048576,MATCH($A996,'Hoja de Trabajo para listado'!$A$155:$A$1048576,0),MATCH((CUADRO!L$4&amp;$E996),'Hoja de Trabajo para listado'!$A$151:$Z$151,0)),0)+IFERROR(INDEX('Hoja de Trabajo para listado'!$AB$155:$BA$1048576,MATCH($A996,'Hoja de Trabajo para listado'!$AB$155:$AB$1048576,0),MATCH((CUADRO!L$4&amp;$E996),'Hoja de Trabajo para listado'!$AB$151:$BA$151,0)),0)+IFERROR(INDEX('Hoja de Trabajo para listado'!$BC$155:$CB$1048576,MATCH($A996,'Hoja de Trabajo para listado'!$BC$155:$BC$1048576,0),MATCH((CUADRO!L$4&amp;$E996),'Hoja de Trabajo para listado'!$BC$151:$CB$151,0)),0)+IFERROR(INDEX('Hoja de Trabajo para listado'!$DE$153:$DG$274,MATCH($A996,'Hoja de Trabajo para listado'!$DE$153:$DE$1048576,0),MATCH((CUADRO!L$4&amp;$E996),'Hoja de Trabajo para listado'!$DE$151:$DG$151,0)),0)+IFERROR(INDEX('Hoja de Trabajo para listado'!$CD$155:$DC$1048576,MATCH($A996,'Hoja de Trabajo para listado'!$CD$155:$CD$1048576,0),MATCH((CUADRO!L$4&amp;$E996),'Hoja de Trabajo para listado'!$CD$151:$DC$151,0)),0)</f>
        <v>0</v>
      </c>
      <c r="M996" s="245">
        <f ca="1">+IFERROR(INDEX('Hoja de Trabajo para listado'!$A$155:$Z$1048576,MATCH($A996,'Hoja de Trabajo para listado'!$A$155:$A$1048576,0),MATCH((CUADRO!M$4&amp;$E996),'Hoja de Trabajo para listado'!$A$151:$Z$151,0)),0)+IFERROR(INDEX('Hoja de Trabajo para listado'!$AB$155:$BA$1048576,MATCH($A996,'Hoja de Trabajo para listado'!$AB$155:$AB$1048576,0),MATCH((CUADRO!M$4&amp;$E996),'Hoja de Trabajo para listado'!$AB$151:$BA$151,0)),0)+IFERROR(INDEX('Hoja de Trabajo para listado'!$BC$155:$CB$1048576,MATCH($A996,'Hoja de Trabajo para listado'!$BC$155:$BC$1048576,0),MATCH((CUADRO!M$4&amp;$E996),'Hoja de Trabajo para listado'!$BC$151:$CB$151,0)),0)+IFERROR(INDEX('Hoja de Trabajo para listado'!$DE$153:$DG$274,MATCH($A996,'Hoja de Trabajo para listado'!$DE$153:$DE$1048576,0),MATCH((CUADRO!M$4&amp;$E996),'Hoja de Trabajo para listado'!$DE$151:$DG$151,0)),0)+IFERROR(INDEX('Hoja de Trabajo para listado'!$CD$155:$DC$1048576,MATCH($A996,'Hoja de Trabajo para listado'!$CD$155:$CD$1048576,0),MATCH((CUADRO!M$4&amp;$E996),'Hoja de Trabajo para listado'!$CD$151:$DC$151,0)),0)</f>
        <v>0</v>
      </c>
      <c r="N996" s="245">
        <f ca="1">+IFERROR(INDEX('Hoja de Trabajo para listado'!$A$155:$Z$1048576,MATCH($A996,'Hoja de Trabajo para listado'!$A$155:$A$1048576,0),MATCH((CUADRO!N$4&amp;$E996),'Hoja de Trabajo para listado'!$A$151:$Z$151,0)),0)+IFERROR(INDEX('Hoja de Trabajo para listado'!$AB$155:$BA$1048576,MATCH($A996,'Hoja de Trabajo para listado'!$AB$155:$AB$1048576,0),MATCH((CUADRO!N$4&amp;$E996),'Hoja de Trabajo para listado'!$AB$151:$BA$151,0)),0)+IFERROR(INDEX('Hoja de Trabajo para listado'!$BC$155:$CB$1048576,MATCH($A996,'Hoja de Trabajo para listado'!$BC$155:$BC$1048576,0),MATCH((CUADRO!N$4&amp;$E996),'Hoja de Trabajo para listado'!$BC$151:$CB$151,0)),0)+IFERROR(INDEX('Hoja de Trabajo para listado'!$DE$153:$DG$274,MATCH($A996,'Hoja de Trabajo para listado'!$DE$153:$DE$1048576,0),MATCH((CUADRO!N$4&amp;$E996),'Hoja de Trabajo para listado'!$DE$151:$DG$151,0)),0)+IFERROR(INDEX('Hoja de Trabajo para listado'!$CD$155:$DC$1048576,MATCH($A996,'Hoja de Trabajo para listado'!$CD$155:$CD$1048576,0),MATCH((CUADRO!N$4&amp;$E996),'Hoja de Trabajo para listado'!$CD$151:$DC$151,0)),0)</f>
        <v>0</v>
      </c>
      <c r="O996" s="245">
        <f ca="1">+IFERROR(INDEX('Hoja de Trabajo para listado'!$A$155:$Z$1048576,MATCH($A996,'Hoja de Trabajo para listado'!$A$155:$A$1048576,0),MATCH((CUADRO!O$4&amp;$E996),'Hoja de Trabajo para listado'!$A$151:$Z$151,0)),0)+IFERROR(INDEX('Hoja de Trabajo para listado'!$AB$155:$BA$1048576,MATCH($A996,'Hoja de Trabajo para listado'!$AB$155:$AB$1048576,0),MATCH((CUADRO!O$4&amp;$E996),'Hoja de Trabajo para listado'!$AB$151:$BA$151,0)),0)+IFERROR(INDEX('Hoja de Trabajo para listado'!$BC$155:$CB$1048576,MATCH($A996,'Hoja de Trabajo para listado'!$BC$155:$BC$1048576,0),MATCH((CUADRO!O$4&amp;$E996),'Hoja de Trabajo para listado'!$BC$151:$CB$151,0)),0)+IFERROR(INDEX('Hoja de Trabajo para listado'!$DE$153:$DG$274,MATCH($A996,'Hoja de Trabajo para listado'!$DE$153:$DE$1048576,0),MATCH((CUADRO!O$4&amp;$E996),'Hoja de Trabajo para listado'!$DE$151:$DG$151,0)),0)+IFERROR(INDEX('Hoja de Trabajo para listado'!$CD$155:$DC$1048576,MATCH($A996,'Hoja de Trabajo para listado'!$CD$155:$CD$1048576,0),MATCH((CUADRO!O$4&amp;$E996),'Hoja de Trabajo para listado'!$CD$151:$DC$151,0)),0)</f>
        <v>0</v>
      </c>
      <c r="P996" s="245">
        <f ca="1">+IFERROR(INDEX('Hoja de Trabajo para listado'!$A$155:$Z$1048576,MATCH($A996,'Hoja de Trabajo para listado'!$A$155:$A$1048576,0),MATCH((CUADRO!P$4&amp;$E996),'Hoja de Trabajo para listado'!$A$151:$Z$151,0)),0)+IFERROR(INDEX('Hoja de Trabajo para listado'!$AB$155:$BA$1048576,MATCH($A996,'Hoja de Trabajo para listado'!$AB$155:$AB$1048576,0),MATCH((CUADRO!P$4&amp;$E996),'Hoja de Trabajo para listado'!$AB$151:$BA$151,0)),0)+IFERROR(INDEX('Hoja de Trabajo para listado'!$BC$155:$CB$1048576,MATCH($A996,'Hoja de Trabajo para listado'!$BC$155:$BC$1048576,0),MATCH((CUADRO!P$4&amp;$E996),'Hoja de Trabajo para listado'!$BC$151:$CB$151,0)),0)+IFERROR(INDEX('Hoja de Trabajo para listado'!$DE$153:$DG$274,MATCH($A996,'Hoja de Trabajo para listado'!$DE$153:$DE$1048576,0),MATCH((CUADRO!P$4&amp;$E996),'Hoja de Trabajo para listado'!$DE$151:$DG$151,0)),0)+IFERROR(INDEX('Hoja de Trabajo para listado'!$CD$155:$DC$1048576,MATCH($A996,'Hoja de Trabajo para listado'!$CD$155:$CD$1048576,0),MATCH((CUADRO!P$4&amp;$E996),'Hoja de Trabajo para listado'!$CD$151:$DC$151,0)),0)</f>
        <v>0</v>
      </c>
      <c r="Q996" s="245">
        <f ca="1">+IFERROR(INDEX('Hoja de Trabajo para listado'!$A$155:$Z$1048576,MATCH($A996,'Hoja de Trabajo para listado'!$A$155:$A$1048576,0),MATCH((CUADRO!Q$4&amp;$E996),'Hoja de Trabajo para listado'!$A$151:$Z$151,0)),0)+IFERROR(INDEX('Hoja de Trabajo para listado'!$AB$155:$BA$1048576,MATCH($A996,'Hoja de Trabajo para listado'!$AB$155:$AB$1048576,0),MATCH((CUADRO!Q$4&amp;$E996),'Hoja de Trabajo para listado'!$AB$151:$BA$151,0)),0)+IFERROR(INDEX('Hoja de Trabajo para listado'!$BC$155:$CB$1048576,MATCH($A996,'Hoja de Trabajo para listado'!$BC$155:$BC$1048576,0),MATCH((CUADRO!Q$4&amp;$E996),'Hoja de Trabajo para listado'!$BC$151:$CB$151,0)),0)+IFERROR(INDEX('Hoja de Trabajo para listado'!$DE$153:$DG$274,MATCH($A996,'Hoja de Trabajo para listado'!$DE$153:$DE$1048576,0),MATCH((CUADRO!Q$4&amp;$E996),'Hoja de Trabajo para listado'!$DE$151:$DG$151,0)),0)+IFERROR(INDEX('Hoja de Trabajo para listado'!$CD$155:$DC$1048576,MATCH($A996,'Hoja de Trabajo para listado'!$CD$155:$CD$1048576,0),MATCH((CUADRO!Q$4&amp;$E996),'Hoja de Trabajo para listado'!$CD$151:$DC$151,0)),0)</f>
        <v>0</v>
      </c>
      <c r="R996" s="245">
        <f t="shared" ca="1" si="37"/>
        <v>0</v>
      </c>
      <c r="S996" s="259">
        <f ca="1">+R995+R996</f>
        <v>0</v>
      </c>
      <c r="T996" s="243">
        <f ca="1">+S996</f>
        <v>0</v>
      </c>
      <c r="U996" s="242">
        <f t="shared" si="38"/>
        <v>2</v>
      </c>
      <c r="V996" s="333" t="str">
        <f>+VLOOKUP(A996,bd_lista!$A$3:$E$592,5,FALSE)</f>
        <v>Gobiernos Autonomos Municipales</v>
      </c>
      <c r="W996" s="388"/>
      <c r="X996" s="242">
        <f>+VLOOKUP(A996,[4]Sheet1!$A$13:$D$744,4,FALSE)</f>
        <v>0</v>
      </c>
      <c r="Y996" s="242" t="e">
        <f>+VLOOKUP(X996,bd_lista!$A$3:$C$592,3,FALSE)</f>
        <v>#N/A</v>
      </c>
      <c r="Z996" s="292"/>
      <c r="AA996" s="293"/>
    </row>
    <row r="997" spans="1:27" customFormat="1" ht="15" hidden="1" customHeight="1">
      <c r="A997" s="32">
        <v>1731</v>
      </c>
      <c r="B997" s="392">
        <f>+A997</f>
        <v>1731</v>
      </c>
      <c r="C997" s="247" t="str">
        <f>+VLOOKUP(A997,bd_lista!$A$3:$C$592,3,FALSE)</f>
        <v>Gobierno Autónomo Municipal de Pampa Grande</v>
      </c>
      <c r="D997" s="389" t="str">
        <f>+C997</f>
        <v>Gobierno Autónomo Municipal de Pampa Grande</v>
      </c>
      <c r="E997" s="242" t="s">
        <v>1304</v>
      </c>
      <c r="F997" s="243">
        <f ca="1">+IFERROR(INDEX('Hoja de Trabajo para listado'!$A$155:$Z$1048576,MATCH($A997,'Hoja de Trabajo para listado'!$A$155:$A$1048576,0),MATCH((CUADRO!F$4&amp;$E997),'Hoja de Trabajo para listado'!$A$151:$Z$151,0)),0)+IFERROR(INDEX('Hoja de Trabajo para listado'!$AB$155:$BA$1048576,MATCH($A997,'Hoja de Trabajo para listado'!$AB$155:$AB$1048576,0),MATCH((CUADRO!F$4&amp;$E997),'Hoja de Trabajo para listado'!$AB$151:$BA$151,0)),0)+IFERROR(INDEX('Hoja de Trabajo para listado'!$BC$155:$CB$1048576,MATCH($A997,'Hoja de Trabajo para listado'!$BC$155:$BC$1048576,0),MATCH((CUADRO!F$4&amp;$E997),'Hoja de Trabajo para listado'!$BC$151:$CB$151,0)),0)+IFERROR(INDEX('Hoja de Trabajo para listado'!$DE$153:$DG$274,MATCH($A997,'Hoja de Trabajo para listado'!$DE$153:$DE$1048576,0),MATCH((CUADRO!F$4&amp;$E997),'Hoja de Trabajo para listado'!$DE$151:$DG$151,0)),0)+IFERROR(INDEX('Hoja de Trabajo para listado'!$CD$155:$DC$1048576,MATCH($A997,'Hoja de Trabajo para listado'!$CD$155:$CD$1048576,0),MATCH((CUADRO!F$4&amp;$E997),'Hoja de Trabajo para listado'!$CD$151:$DC$151,0)),0)</f>
        <v>0</v>
      </c>
      <c r="G997" s="243">
        <f ca="1">+IFERROR(INDEX('Hoja de Trabajo para listado'!$A$155:$Z$1048576,MATCH($A997,'Hoja de Trabajo para listado'!$A$155:$A$1048576,0),MATCH((CUADRO!G$4&amp;$E997),'Hoja de Trabajo para listado'!$A$151:$Z$151,0)),0)+IFERROR(INDEX('Hoja de Trabajo para listado'!$AB$155:$BA$1048576,MATCH($A997,'Hoja de Trabajo para listado'!$AB$155:$AB$1048576,0),MATCH((CUADRO!G$4&amp;$E997),'Hoja de Trabajo para listado'!$AB$151:$BA$151,0)),0)+IFERROR(INDEX('Hoja de Trabajo para listado'!$BC$155:$CB$1048576,MATCH($A997,'Hoja de Trabajo para listado'!$BC$155:$BC$1048576,0),MATCH((CUADRO!G$4&amp;$E997),'Hoja de Trabajo para listado'!$BC$151:$CB$151,0)),0)+IFERROR(INDEX('Hoja de Trabajo para listado'!$DE$153:$DG$274,MATCH($A997,'Hoja de Trabajo para listado'!$DE$153:$DE$1048576,0),MATCH((CUADRO!G$4&amp;$E997),'Hoja de Trabajo para listado'!$DE$151:$DG$151,0)),0)+IFERROR(INDEX('Hoja de Trabajo para listado'!$CD$155:$DC$1048576,MATCH($A997,'Hoja de Trabajo para listado'!$CD$155:$CD$1048576,0),MATCH((CUADRO!G$4&amp;$E997),'Hoja de Trabajo para listado'!$CD$151:$DC$151,0)),0)</f>
        <v>0</v>
      </c>
      <c r="H997" s="243">
        <f ca="1">+IFERROR(INDEX('Hoja de Trabajo para listado'!$A$155:$Z$1048576,MATCH($A997,'Hoja de Trabajo para listado'!$A$155:$A$1048576,0),MATCH((CUADRO!H$4&amp;$E997),'Hoja de Trabajo para listado'!$A$151:$Z$151,0)),0)+IFERROR(INDEX('Hoja de Trabajo para listado'!$AB$155:$BA$1048576,MATCH($A997,'Hoja de Trabajo para listado'!$AB$155:$AB$1048576,0),MATCH((CUADRO!H$4&amp;$E997),'Hoja de Trabajo para listado'!$AB$151:$BA$151,0)),0)+IFERROR(INDEX('Hoja de Trabajo para listado'!$BC$155:$CB$1048576,MATCH($A997,'Hoja de Trabajo para listado'!$BC$155:$BC$1048576,0),MATCH((CUADRO!H$4&amp;$E997),'Hoja de Trabajo para listado'!$BC$151:$CB$151,0)),0)+IFERROR(INDEX('Hoja de Trabajo para listado'!$DE$153:$DG$274,MATCH($A997,'Hoja de Trabajo para listado'!$DE$153:$DE$1048576,0),MATCH((CUADRO!H$4&amp;$E997),'Hoja de Trabajo para listado'!$DE$151:$DG$151,0)),0)+IFERROR(INDEX('Hoja de Trabajo para listado'!$CD$155:$DC$1048576,MATCH($A997,'Hoja de Trabajo para listado'!$CD$155:$CD$1048576,0),MATCH((CUADRO!H$4&amp;$E997),'Hoja de Trabajo para listado'!$CD$151:$DC$151,0)),0)</f>
        <v>0</v>
      </c>
      <c r="I997" s="243">
        <f ca="1">+IFERROR(INDEX('Hoja de Trabajo para listado'!$A$155:$Z$1048576,MATCH($A997,'Hoja de Trabajo para listado'!$A$155:$A$1048576,0),MATCH((CUADRO!I$4&amp;$E997),'Hoja de Trabajo para listado'!$A$151:$Z$151,0)),0)+IFERROR(INDEX('Hoja de Trabajo para listado'!$AB$155:$BA$1048576,MATCH($A997,'Hoja de Trabajo para listado'!$AB$155:$AB$1048576,0),MATCH((CUADRO!I$4&amp;$E997),'Hoja de Trabajo para listado'!$AB$151:$BA$151,0)),0)+IFERROR(INDEX('Hoja de Trabajo para listado'!$BC$155:$CB$1048576,MATCH($A997,'Hoja de Trabajo para listado'!$BC$155:$BC$1048576,0),MATCH((CUADRO!I$4&amp;$E997),'Hoja de Trabajo para listado'!$BC$151:$CB$151,0)),0)+IFERROR(INDEX('Hoja de Trabajo para listado'!$DE$153:$DG$274,MATCH($A997,'Hoja de Trabajo para listado'!$DE$153:$DE$1048576,0),MATCH((CUADRO!I$4&amp;$E997),'Hoja de Trabajo para listado'!$DE$151:$DG$151,0)),0)+IFERROR(INDEX('Hoja de Trabajo para listado'!$CD$155:$DC$1048576,MATCH($A997,'Hoja de Trabajo para listado'!$CD$155:$CD$1048576,0),MATCH((CUADRO!I$4&amp;$E997),'Hoja de Trabajo para listado'!$CD$151:$DC$151,0)),0)</f>
        <v>0</v>
      </c>
      <c r="J997" s="243">
        <f ca="1">+IFERROR(INDEX('Hoja de Trabajo para listado'!$A$155:$Z$1048576,MATCH($A997,'Hoja de Trabajo para listado'!$A$155:$A$1048576,0),MATCH((CUADRO!J$4&amp;$E997),'Hoja de Trabajo para listado'!$A$151:$Z$151,0)),0)+IFERROR(INDEX('Hoja de Trabajo para listado'!$AB$155:$BA$1048576,MATCH($A997,'Hoja de Trabajo para listado'!$AB$155:$AB$1048576,0),MATCH((CUADRO!J$4&amp;$E997),'Hoja de Trabajo para listado'!$AB$151:$BA$151,0)),0)+IFERROR(INDEX('Hoja de Trabajo para listado'!$BC$155:$CB$1048576,MATCH($A997,'Hoja de Trabajo para listado'!$BC$155:$BC$1048576,0),MATCH((CUADRO!J$4&amp;$E997),'Hoja de Trabajo para listado'!$BC$151:$CB$151,0)),0)+IFERROR(INDEX('Hoja de Trabajo para listado'!$DE$153:$DG$274,MATCH($A997,'Hoja de Trabajo para listado'!$DE$153:$DE$1048576,0),MATCH((CUADRO!J$4&amp;$E997),'Hoja de Trabajo para listado'!$DE$151:$DG$151,0)),0)+IFERROR(INDEX('Hoja de Trabajo para listado'!$CD$155:$DC$1048576,MATCH($A997,'Hoja de Trabajo para listado'!$CD$155:$CD$1048576,0),MATCH((CUADRO!J$4&amp;$E997),'Hoja de Trabajo para listado'!$CD$151:$DC$151,0)),0)</f>
        <v>0</v>
      </c>
      <c r="K997" s="243">
        <f ca="1">+IFERROR(INDEX('Hoja de Trabajo para listado'!$A$155:$Z$1048576,MATCH($A997,'Hoja de Trabajo para listado'!$A$155:$A$1048576,0),MATCH((CUADRO!K$4&amp;$E997),'Hoja de Trabajo para listado'!$A$151:$Z$151,0)),0)+IFERROR(INDEX('Hoja de Trabajo para listado'!$AB$155:$BA$1048576,MATCH($A997,'Hoja de Trabajo para listado'!$AB$155:$AB$1048576,0),MATCH((CUADRO!K$4&amp;$E997),'Hoja de Trabajo para listado'!$AB$151:$BA$151,0)),0)+IFERROR(INDEX('Hoja de Trabajo para listado'!$BC$155:$CB$1048576,MATCH($A997,'Hoja de Trabajo para listado'!$BC$155:$BC$1048576,0),MATCH((CUADRO!K$4&amp;$E997),'Hoja de Trabajo para listado'!$BC$151:$CB$151,0)),0)+IFERROR(INDEX('Hoja de Trabajo para listado'!$DE$153:$DG$274,MATCH($A997,'Hoja de Trabajo para listado'!$DE$153:$DE$1048576,0),MATCH((CUADRO!K$4&amp;$E997),'Hoja de Trabajo para listado'!$DE$151:$DG$151,0)),0)+IFERROR(INDEX('Hoja de Trabajo para listado'!$CD$155:$DC$1048576,MATCH($A997,'Hoja de Trabajo para listado'!$CD$155:$CD$1048576,0),MATCH((CUADRO!K$4&amp;$E997),'Hoja de Trabajo para listado'!$CD$151:$DC$151,0)),0)</f>
        <v>0</v>
      </c>
      <c r="L997" s="243">
        <f ca="1">+IFERROR(INDEX('Hoja de Trabajo para listado'!$A$155:$Z$1048576,MATCH($A997,'Hoja de Trabajo para listado'!$A$155:$A$1048576,0),MATCH((CUADRO!L$4&amp;$E997),'Hoja de Trabajo para listado'!$A$151:$Z$151,0)),0)+IFERROR(INDEX('Hoja de Trabajo para listado'!$AB$155:$BA$1048576,MATCH($A997,'Hoja de Trabajo para listado'!$AB$155:$AB$1048576,0),MATCH((CUADRO!L$4&amp;$E997),'Hoja de Trabajo para listado'!$AB$151:$BA$151,0)),0)+IFERROR(INDEX('Hoja de Trabajo para listado'!$BC$155:$CB$1048576,MATCH($A997,'Hoja de Trabajo para listado'!$BC$155:$BC$1048576,0),MATCH((CUADRO!L$4&amp;$E997),'Hoja de Trabajo para listado'!$BC$151:$CB$151,0)),0)+IFERROR(INDEX('Hoja de Trabajo para listado'!$DE$153:$DG$274,MATCH($A997,'Hoja de Trabajo para listado'!$DE$153:$DE$1048576,0),MATCH((CUADRO!L$4&amp;$E997),'Hoja de Trabajo para listado'!$DE$151:$DG$151,0)),0)+IFERROR(INDEX('Hoja de Trabajo para listado'!$CD$155:$DC$1048576,MATCH($A997,'Hoja de Trabajo para listado'!$CD$155:$CD$1048576,0),MATCH((CUADRO!L$4&amp;$E997),'Hoja de Trabajo para listado'!$CD$151:$DC$151,0)),0)</f>
        <v>0</v>
      </c>
      <c r="M997" s="243">
        <f ca="1">+IFERROR(INDEX('Hoja de Trabajo para listado'!$A$155:$Z$1048576,MATCH($A997,'Hoja de Trabajo para listado'!$A$155:$A$1048576,0),MATCH((CUADRO!M$4&amp;$E997),'Hoja de Trabajo para listado'!$A$151:$Z$151,0)),0)+IFERROR(INDEX('Hoja de Trabajo para listado'!$AB$155:$BA$1048576,MATCH($A997,'Hoja de Trabajo para listado'!$AB$155:$AB$1048576,0),MATCH((CUADRO!M$4&amp;$E997),'Hoja de Trabajo para listado'!$AB$151:$BA$151,0)),0)+IFERROR(INDEX('Hoja de Trabajo para listado'!$BC$155:$CB$1048576,MATCH($A997,'Hoja de Trabajo para listado'!$BC$155:$BC$1048576,0),MATCH((CUADRO!M$4&amp;$E997),'Hoja de Trabajo para listado'!$BC$151:$CB$151,0)),0)+IFERROR(INDEX('Hoja de Trabajo para listado'!$DE$153:$DG$274,MATCH($A997,'Hoja de Trabajo para listado'!$DE$153:$DE$1048576,0),MATCH((CUADRO!M$4&amp;$E997),'Hoja de Trabajo para listado'!$DE$151:$DG$151,0)),0)+IFERROR(INDEX('Hoja de Trabajo para listado'!$CD$155:$DC$1048576,MATCH($A997,'Hoja de Trabajo para listado'!$CD$155:$CD$1048576,0),MATCH((CUADRO!M$4&amp;$E997),'Hoja de Trabajo para listado'!$CD$151:$DC$151,0)),0)</f>
        <v>0</v>
      </c>
      <c r="N997" s="243">
        <f ca="1">+IFERROR(INDEX('Hoja de Trabajo para listado'!$A$155:$Z$1048576,MATCH($A997,'Hoja de Trabajo para listado'!$A$155:$A$1048576,0),MATCH((CUADRO!N$4&amp;$E997),'Hoja de Trabajo para listado'!$A$151:$Z$151,0)),0)+IFERROR(INDEX('Hoja de Trabajo para listado'!$AB$155:$BA$1048576,MATCH($A997,'Hoja de Trabajo para listado'!$AB$155:$AB$1048576,0),MATCH((CUADRO!N$4&amp;$E997),'Hoja de Trabajo para listado'!$AB$151:$BA$151,0)),0)+IFERROR(INDEX('Hoja de Trabajo para listado'!$BC$155:$CB$1048576,MATCH($A997,'Hoja de Trabajo para listado'!$BC$155:$BC$1048576,0),MATCH((CUADRO!N$4&amp;$E997),'Hoja de Trabajo para listado'!$BC$151:$CB$151,0)),0)+IFERROR(INDEX('Hoja de Trabajo para listado'!$DE$153:$DG$274,MATCH($A997,'Hoja de Trabajo para listado'!$DE$153:$DE$1048576,0),MATCH((CUADRO!N$4&amp;$E997),'Hoja de Trabajo para listado'!$DE$151:$DG$151,0)),0)+IFERROR(INDEX('Hoja de Trabajo para listado'!$CD$155:$DC$1048576,MATCH($A997,'Hoja de Trabajo para listado'!$CD$155:$CD$1048576,0),MATCH((CUADRO!N$4&amp;$E997),'Hoja de Trabajo para listado'!$CD$151:$DC$151,0)),0)</f>
        <v>0</v>
      </c>
      <c r="O997" s="243">
        <f ca="1">+IFERROR(INDEX('Hoja de Trabajo para listado'!$A$155:$Z$1048576,MATCH($A997,'Hoja de Trabajo para listado'!$A$155:$A$1048576,0),MATCH((CUADRO!O$4&amp;$E997),'Hoja de Trabajo para listado'!$A$151:$Z$151,0)),0)+IFERROR(INDEX('Hoja de Trabajo para listado'!$AB$155:$BA$1048576,MATCH($A997,'Hoja de Trabajo para listado'!$AB$155:$AB$1048576,0),MATCH((CUADRO!O$4&amp;$E997),'Hoja de Trabajo para listado'!$AB$151:$BA$151,0)),0)+IFERROR(INDEX('Hoja de Trabajo para listado'!$BC$155:$CB$1048576,MATCH($A997,'Hoja de Trabajo para listado'!$BC$155:$BC$1048576,0),MATCH((CUADRO!O$4&amp;$E997),'Hoja de Trabajo para listado'!$BC$151:$CB$151,0)),0)+IFERROR(INDEX('Hoja de Trabajo para listado'!$DE$153:$DG$274,MATCH($A997,'Hoja de Trabajo para listado'!$DE$153:$DE$1048576,0),MATCH((CUADRO!O$4&amp;$E997),'Hoja de Trabajo para listado'!$DE$151:$DG$151,0)),0)+IFERROR(INDEX('Hoja de Trabajo para listado'!$CD$155:$DC$1048576,MATCH($A997,'Hoja de Trabajo para listado'!$CD$155:$CD$1048576,0),MATCH((CUADRO!O$4&amp;$E997),'Hoja de Trabajo para listado'!$CD$151:$DC$151,0)),0)</f>
        <v>0</v>
      </c>
      <c r="P997" s="243">
        <f ca="1">+IFERROR(INDEX('Hoja de Trabajo para listado'!$A$155:$Z$1048576,MATCH($A997,'Hoja de Trabajo para listado'!$A$155:$A$1048576,0),MATCH((CUADRO!P$4&amp;$E997),'Hoja de Trabajo para listado'!$A$151:$Z$151,0)),0)+IFERROR(INDEX('Hoja de Trabajo para listado'!$AB$155:$BA$1048576,MATCH($A997,'Hoja de Trabajo para listado'!$AB$155:$AB$1048576,0),MATCH((CUADRO!P$4&amp;$E997),'Hoja de Trabajo para listado'!$AB$151:$BA$151,0)),0)+IFERROR(INDEX('Hoja de Trabajo para listado'!$BC$155:$CB$1048576,MATCH($A997,'Hoja de Trabajo para listado'!$BC$155:$BC$1048576,0),MATCH((CUADRO!P$4&amp;$E997),'Hoja de Trabajo para listado'!$BC$151:$CB$151,0)),0)+IFERROR(INDEX('Hoja de Trabajo para listado'!$DE$153:$DG$274,MATCH($A997,'Hoja de Trabajo para listado'!$DE$153:$DE$1048576,0),MATCH((CUADRO!P$4&amp;$E997),'Hoja de Trabajo para listado'!$DE$151:$DG$151,0)),0)+IFERROR(INDEX('Hoja de Trabajo para listado'!$CD$155:$DC$1048576,MATCH($A997,'Hoja de Trabajo para listado'!$CD$155:$CD$1048576,0),MATCH((CUADRO!P$4&amp;$E997),'Hoja de Trabajo para listado'!$CD$151:$DC$151,0)),0)</f>
        <v>0</v>
      </c>
      <c r="Q997" s="243">
        <f ca="1">+IFERROR(INDEX('Hoja de Trabajo para listado'!$A$155:$Z$1048576,MATCH($A997,'Hoja de Trabajo para listado'!$A$155:$A$1048576,0),MATCH((CUADRO!Q$4&amp;$E997),'Hoja de Trabajo para listado'!$A$151:$Z$151,0)),0)+IFERROR(INDEX('Hoja de Trabajo para listado'!$AB$155:$BA$1048576,MATCH($A997,'Hoja de Trabajo para listado'!$AB$155:$AB$1048576,0),MATCH((CUADRO!Q$4&amp;$E997),'Hoja de Trabajo para listado'!$AB$151:$BA$151,0)),0)+IFERROR(INDEX('Hoja de Trabajo para listado'!$BC$155:$CB$1048576,MATCH($A997,'Hoja de Trabajo para listado'!$BC$155:$BC$1048576,0),MATCH((CUADRO!Q$4&amp;$E997),'Hoja de Trabajo para listado'!$BC$151:$CB$151,0)),0)+IFERROR(INDEX('Hoja de Trabajo para listado'!$DE$153:$DG$274,MATCH($A997,'Hoja de Trabajo para listado'!$DE$153:$DE$1048576,0),MATCH((CUADRO!Q$4&amp;$E997),'Hoja de Trabajo para listado'!$DE$151:$DG$151,0)),0)+IFERROR(INDEX('Hoja de Trabajo para listado'!$CD$155:$DC$1048576,MATCH($A997,'Hoja de Trabajo para listado'!$CD$155:$CD$1048576,0),MATCH((CUADRO!Q$4&amp;$E997),'Hoja de Trabajo para listado'!$CD$151:$DC$151,0)),0)</f>
        <v>0</v>
      </c>
      <c r="R997" s="243">
        <f t="shared" ca="1" si="37"/>
        <v>0</v>
      </c>
      <c r="S997" s="249"/>
      <c r="T997" s="268">
        <f ca="1">+T998</f>
        <v>0</v>
      </c>
      <c r="U997" s="275">
        <f t="shared" si="38"/>
        <v>1</v>
      </c>
      <c r="V997" s="333" t="str">
        <f>+VLOOKUP(A997,bd_lista!$A$3:$E$592,5,FALSE)</f>
        <v>Gobiernos Autonomos Municipales</v>
      </c>
      <c r="W997" s="387" t="str">
        <f>+V997</f>
        <v>Gobiernos Autonomos Municipales</v>
      </c>
      <c r="X997" s="242">
        <f>+VLOOKUP(A997,[4]Sheet1!$A$13:$D$744,4,FALSE)</f>
        <v>0</v>
      </c>
      <c r="Y997" s="242" t="e">
        <f>+VLOOKUP(X997,bd_lista!$A$3:$C$592,3,FALSE)</f>
        <v>#N/A</v>
      </c>
      <c r="Z997" s="294">
        <f>+X997</f>
        <v>0</v>
      </c>
      <c r="AA997" s="295" t="e">
        <f>+Y997</f>
        <v>#N/A</v>
      </c>
    </row>
    <row r="998" spans="1:27" customFormat="1" ht="15" hidden="1" customHeight="1">
      <c r="A998" s="32">
        <v>1731</v>
      </c>
      <c r="B998" s="393"/>
      <c r="C998" s="247" t="str">
        <f>+VLOOKUP(A998,bd_lista!$A$3:$C$592,3,FALSE)</f>
        <v>Gobierno Autónomo Municipal de Pampa Grande</v>
      </c>
      <c r="D998" s="390"/>
      <c r="E998" s="244" t="s">
        <v>1305</v>
      </c>
      <c r="F998" s="245">
        <f ca="1">+IFERROR(INDEX('Hoja de Trabajo para listado'!$A$155:$Z$1048576,MATCH($A998,'Hoja de Trabajo para listado'!$A$155:$A$1048576,0),MATCH((CUADRO!F$4&amp;$E998),'Hoja de Trabajo para listado'!$A$151:$Z$151,0)),0)+IFERROR(INDEX('Hoja de Trabajo para listado'!$AB$155:$BA$1048576,MATCH($A998,'Hoja de Trabajo para listado'!$AB$155:$AB$1048576,0),MATCH((CUADRO!F$4&amp;$E998),'Hoja de Trabajo para listado'!$AB$151:$BA$151,0)),0)+IFERROR(INDEX('Hoja de Trabajo para listado'!$BC$155:$CB$1048576,MATCH($A998,'Hoja de Trabajo para listado'!$BC$155:$BC$1048576,0),MATCH((CUADRO!F$4&amp;$E998),'Hoja de Trabajo para listado'!$BC$151:$CB$151,0)),0)+IFERROR(INDEX('Hoja de Trabajo para listado'!$DE$153:$DG$274,MATCH($A998,'Hoja de Trabajo para listado'!$DE$153:$DE$1048576,0),MATCH((CUADRO!F$4&amp;$E998),'Hoja de Trabajo para listado'!$DE$151:$DG$151,0)),0)+IFERROR(INDEX('Hoja de Trabajo para listado'!$CD$155:$DC$1048576,MATCH($A998,'Hoja de Trabajo para listado'!$CD$155:$CD$1048576,0),MATCH((CUADRO!F$4&amp;$E998),'Hoja de Trabajo para listado'!$CD$151:$DC$151,0)),0)</f>
        <v>0</v>
      </c>
      <c r="G998" s="245">
        <f ca="1">+IFERROR(INDEX('Hoja de Trabajo para listado'!$A$155:$Z$1048576,MATCH($A998,'Hoja de Trabajo para listado'!$A$155:$A$1048576,0),MATCH((CUADRO!G$4&amp;$E998),'Hoja de Trabajo para listado'!$A$151:$Z$151,0)),0)+IFERROR(INDEX('Hoja de Trabajo para listado'!$AB$155:$BA$1048576,MATCH($A998,'Hoja de Trabajo para listado'!$AB$155:$AB$1048576,0),MATCH((CUADRO!G$4&amp;$E998),'Hoja de Trabajo para listado'!$AB$151:$BA$151,0)),0)+IFERROR(INDEX('Hoja de Trabajo para listado'!$BC$155:$CB$1048576,MATCH($A998,'Hoja de Trabajo para listado'!$BC$155:$BC$1048576,0),MATCH((CUADRO!G$4&amp;$E998),'Hoja de Trabajo para listado'!$BC$151:$CB$151,0)),0)+IFERROR(INDEX('Hoja de Trabajo para listado'!$DE$153:$DG$274,MATCH($A998,'Hoja de Trabajo para listado'!$DE$153:$DE$1048576,0),MATCH((CUADRO!G$4&amp;$E998),'Hoja de Trabajo para listado'!$DE$151:$DG$151,0)),0)+IFERROR(INDEX('Hoja de Trabajo para listado'!$CD$155:$DC$1048576,MATCH($A998,'Hoja de Trabajo para listado'!$CD$155:$CD$1048576,0),MATCH((CUADRO!G$4&amp;$E998),'Hoja de Trabajo para listado'!$CD$151:$DC$151,0)),0)</f>
        <v>0</v>
      </c>
      <c r="H998" s="245">
        <f ca="1">+IFERROR(INDEX('Hoja de Trabajo para listado'!$A$155:$Z$1048576,MATCH($A998,'Hoja de Trabajo para listado'!$A$155:$A$1048576,0),MATCH((CUADRO!H$4&amp;$E998),'Hoja de Trabajo para listado'!$A$151:$Z$151,0)),0)+IFERROR(INDEX('Hoja de Trabajo para listado'!$AB$155:$BA$1048576,MATCH($A998,'Hoja de Trabajo para listado'!$AB$155:$AB$1048576,0),MATCH((CUADRO!H$4&amp;$E998),'Hoja de Trabajo para listado'!$AB$151:$BA$151,0)),0)+IFERROR(INDEX('Hoja de Trabajo para listado'!$BC$155:$CB$1048576,MATCH($A998,'Hoja de Trabajo para listado'!$BC$155:$BC$1048576,0),MATCH((CUADRO!H$4&amp;$E998),'Hoja de Trabajo para listado'!$BC$151:$CB$151,0)),0)+IFERROR(INDEX('Hoja de Trabajo para listado'!$DE$153:$DG$274,MATCH($A998,'Hoja de Trabajo para listado'!$DE$153:$DE$1048576,0),MATCH((CUADRO!H$4&amp;$E998),'Hoja de Trabajo para listado'!$DE$151:$DG$151,0)),0)+IFERROR(INDEX('Hoja de Trabajo para listado'!$CD$155:$DC$1048576,MATCH($A998,'Hoja de Trabajo para listado'!$CD$155:$CD$1048576,0),MATCH((CUADRO!H$4&amp;$E998),'Hoja de Trabajo para listado'!$CD$151:$DC$151,0)),0)</f>
        <v>0</v>
      </c>
      <c r="I998" s="245">
        <f ca="1">+IFERROR(INDEX('Hoja de Trabajo para listado'!$A$155:$Z$1048576,MATCH($A998,'Hoja de Trabajo para listado'!$A$155:$A$1048576,0),MATCH((CUADRO!I$4&amp;$E998),'Hoja de Trabajo para listado'!$A$151:$Z$151,0)),0)+IFERROR(INDEX('Hoja de Trabajo para listado'!$AB$155:$BA$1048576,MATCH($A998,'Hoja de Trabajo para listado'!$AB$155:$AB$1048576,0),MATCH((CUADRO!I$4&amp;$E998),'Hoja de Trabajo para listado'!$AB$151:$BA$151,0)),0)+IFERROR(INDEX('Hoja de Trabajo para listado'!$BC$155:$CB$1048576,MATCH($A998,'Hoja de Trabajo para listado'!$BC$155:$BC$1048576,0),MATCH((CUADRO!I$4&amp;$E998),'Hoja de Trabajo para listado'!$BC$151:$CB$151,0)),0)+IFERROR(INDEX('Hoja de Trabajo para listado'!$DE$153:$DG$274,MATCH($A998,'Hoja de Trabajo para listado'!$DE$153:$DE$1048576,0),MATCH((CUADRO!I$4&amp;$E998),'Hoja de Trabajo para listado'!$DE$151:$DG$151,0)),0)+IFERROR(INDEX('Hoja de Trabajo para listado'!$CD$155:$DC$1048576,MATCH($A998,'Hoja de Trabajo para listado'!$CD$155:$CD$1048576,0),MATCH((CUADRO!I$4&amp;$E998),'Hoja de Trabajo para listado'!$CD$151:$DC$151,0)),0)</f>
        <v>0</v>
      </c>
      <c r="J998" s="245">
        <f ca="1">+IFERROR(INDEX('Hoja de Trabajo para listado'!$A$155:$Z$1048576,MATCH($A998,'Hoja de Trabajo para listado'!$A$155:$A$1048576,0),MATCH((CUADRO!J$4&amp;$E998),'Hoja de Trabajo para listado'!$A$151:$Z$151,0)),0)+IFERROR(INDEX('Hoja de Trabajo para listado'!$AB$155:$BA$1048576,MATCH($A998,'Hoja de Trabajo para listado'!$AB$155:$AB$1048576,0),MATCH((CUADRO!J$4&amp;$E998),'Hoja de Trabajo para listado'!$AB$151:$BA$151,0)),0)+IFERROR(INDEX('Hoja de Trabajo para listado'!$BC$155:$CB$1048576,MATCH($A998,'Hoja de Trabajo para listado'!$BC$155:$BC$1048576,0),MATCH((CUADRO!J$4&amp;$E998),'Hoja de Trabajo para listado'!$BC$151:$CB$151,0)),0)+IFERROR(INDEX('Hoja de Trabajo para listado'!$DE$153:$DG$274,MATCH($A998,'Hoja de Trabajo para listado'!$DE$153:$DE$1048576,0),MATCH((CUADRO!J$4&amp;$E998),'Hoja de Trabajo para listado'!$DE$151:$DG$151,0)),0)+IFERROR(INDEX('Hoja de Trabajo para listado'!$CD$155:$DC$1048576,MATCH($A998,'Hoja de Trabajo para listado'!$CD$155:$CD$1048576,0),MATCH((CUADRO!J$4&amp;$E998),'Hoja de Trabajo para listado'!$CD$151:$DC$151,0)),0)</f>
        <v>0</v>
      </c>
      <c r="K998" s="245">
        <f ca="1">+IFERROR(INDEX('Hoja de Trabajo para listado'!$A$155:$Z$1048576,MATCH($A998,'Hoja de Trabajo para listado'!$A$155:$A$1048576,0),MATCH((CUADRO!K$4&amp;$E998),'Hoja de Trabajo para listado'!$A$151:$Z$151,0)),0)+IFERROR(INDEX('Hoja de Trabajo para listado'!$AB$155:$BA$1048576,MATCH($A998,'Hoja de Trabajo para listado'!$AB$155:$AB$1048576,0),MATCH((CUADRO!K$4&amp;$E998),'Hoja de Trabajo para listado'!$AB$151:$BA$151,0)),0)+IFERROR(INDEX('Hoja de Trabajo para listado'!$BC$155:$CB$1048576,MATCH($A998,'Hoja de Trabajo para listado'!$BC$155:$BC$1048576,0),MATCH((CUADRO!K$4&amp;$E998),'Hoja de Trabajo para listado'!$BC$151:$CB$151,0)),0)+IFERROR(INDEX('Hoja de Trabajo para listado'!$DE$153:$DG$274,MATCH($A998,'Hoja de Trabajo para listado'!$DE$153:$DE$1048576,0),MATCH((CUADRO!K$4&amp;$E998),'Hoja de Trabajo para listado'!$DE$151:$DG$151,0)),0)+IFERROR(INDEX('Hoja de Trabajo para listado'!$CD$155:$DC$1048576,MATCH($A998,'Hoja de Trabajo para listado'!$CD$155:$CD$1048576,0),MATCH((CUADRO!K$4&amp;$E998),'Hoja de Trabajo para listado'!$CD$151:$DC$151,0)),0)</f>
        <v>0</v>
      </c>
      <c r="L998" s="245">
        <f ca="1">+IFERROR(INDEX('Hoja de Trabajo para listado'!$A$155:$Z$1048576,MATCH($A998,'Hoja de Trabajo para listado'!$A$155:$A$1048576,0),MATCH((CUADRO!L$4&amp;$E998),'Hoja de Trabajo para listado'!$A$151:$Z$151,0)),0)+IFERROR(INDEX('Hoja de Trabajo para listado'!$AB$155:$BA$1048576,MATCH($A998,'Hoja de Trabajo para listado'!$AB$155:$AB$1048576,0),MATCH((CUADRO!L$4&amp;$E998),'Hoja de Trabajo para listado'!$AB$151:$BA$151,0)),0)+IFERROR(INDEX('Hoja de Trabajo para listado'!$BC$155:$CB$1048576,MATCH($A998,'Hoja de Trabajo para listado'!$BC$155:$BC$1048576,0),MATCH((CUADRO!L$4&amp;$E998),'Hoja de Trabajo para listado'!$BC$151:$CB$151,0)),0)+IFERROR(INDEX('Hoja de Trabajo para listado'!$DE$153:$DG$274,MATCH($A998,'Hoja de Trabajo para listado'!$DE$153:$DE$1048576,0),MATCH((CUADRO!L$4&amp;$E998),'Hoja de Trabajo para listado'!$DE$151:$DG$151,0)),0)+IFERROR(INDEX('Hoja de Trabajo para listado'!$CD$155:$DC$1048576,MATCH($A998,'Hoja de Trabajo para listado'!$CD$155:$CD$1048576,0),MATCH((CUADRO!L$4&amp;$E998),'Hoja de Trabajo para listado'!$CD$151:$DC$151,0)),0)</f>
        <v>0</v>
      </c>
      <c r="M998" s="245">
        <f ca="1">+IFERROR(INDEX('Hoja de Trabajo para listado'!$A$155:$Z$1048576,MATCH($A998,'Hoja de Trabajo para listado'!$A$155:$A$1048576,0),MATCH((CUADRO!M$4&amp;$E998),'Hoja de Trabajo para listado'!$A$151:$Z$151,0)),0)+IFERROR(INDEX('Hoja de Trabajo para listado'!$AB$155:$BA$1048576,MATCH($A998,'Hoja de Trabajo para listado'!$AB$155:$AB$1048576,0),MATCH((CUADRO!M$4&amp;$E998),'Hoja de Trabajo para listado'!$AB$151:$BA$151,0)),0)+IFERROR(INDEX('Hoja de Trabajo para listado'!$BC$155:$CB$1048576,MATCH($A998,'Hoja de Trabajo para listado'!$BC$155:$BC$1048576,0),MATCH((CUADRO!M$4&amp;$E998),'Hoja de Trabajo para listado'!$BC$151:$CB$151,0)),0)+IFERROR(INDEX('Hoja de Trabajo para listado'!$DE$153:$DG$274,MATCH($A998,'Hoja de Trabajo para listado'!$DE$153:$DE$1048576,0),MATCH((CUADRO!M$4&amp;$E998),'Hoja de Trabajo para listado'!$DE$151:$DG$151,0)),0)+IFERROR(INDEX('Hoja de Trabajo para listado'!$CD$155:$DC$1048576,MATCH($A998,'Hoja de Trabajo para listado'!$CD$155:$CD$1048576,0),MATCH((CUADRO!M$4&amp;$E998),'Hoja de Trabajo para listado'!$CD$151:$DC$151,0)),0)</f>
        <v>0</v>
      </c>
      <c r="N998" s="245">
        <f ca="1">+IFERROR(INDEX('Hoja de Trabajo para listado'!$A$155:$Z$1048576,MATCH($A998,'Hoja de Trabajo para listado'!$A$155:$A$1048576,0),MATCH((CUADRO!N$4&amp;$E998),'Hoja de Trabajo para listado'!$A$151:$Z$151,0)),0)+IFERROR(INDEX('Hoja de Trabajo para listado'!$AB$155:$BA$1048576,MATCH($A998,'Hoja de Trabajo para listado'!$AB$155:$AB$1048576,0),MATCH((CUADRO!N$4&amp;$E998),'Hoja de Trabajo para listado'!$AB$151:$BA$151,0)),0)+IFERROR(INDEX('Hoja de Trabajo para listado'!$BC$155:$CB$1048576,MATCH($A998,'Hoja de Trabajo para listado'!$BC$155:$BC$1048576,0),MATCH((CUADRO!N$4&amp;$E998),'Hoja de Trabajo para listado'!$BC$151:$CB$151,0)),0)+IFERROR(INDEX('Hoja de Trabajo para listado'!$DE$153:$DG$274,MATCH($A998,'Hoja de Trabajo para listado'!$DE$153:$DE$1048576,0),MATCH((CUADRO!N$4&amp;$E998),'Hoja de Trabajo para listado'!$DE$151:$DG$151,0)),0)+IFERROR(INDEX('Hoja de Trabajo para listado'!$CD$155:$DC$1048576,MATCH($A998,'Hoja de Trabajo para listado'!$CD$155:$CD$1048576,0),MATCH((CUADRO!N$4&amp;$E998),'Hoja de Trabajo para listado'!$CD$151:$DC$151,0)),0)</f>
        <v>0</v>
      </c>
      <c r="O998" s="245">
        <f ca="1">+IFERROR(INDEX('Hoja de Trabajo para listado'!$A$155:$Z$1048576,MATCH($A998,'Hoja de Trabajo para listado'!$A$155:$A$1048576,0),MATCH((CUADRO!O$4&amp;$E998),'Hoja de Trabajo para listado'!$A$151:$Z$151,0)),0)+IFERROR(INDEX('Hoja de Trabajo para listado'!$AB$155:$BA$1048576,MATCH($A998,'Hoja de Trabajo para listado'!$AB$155:$AB$1048576,0),MATCH((CUADRO!O$4&amp;$E998),'Hoja de Trabajo para listado'!$AB$151:$BA$151,0)),0)+IFERROR(INDEX('Hoja de Trabajo para listado'!$BC$155:$CB$1048576,MATCH($A998,'Hoja de Trabajo para listado'!$BC$155:$BC$1048576,0),MATCH((CUADRO!O$4&amp;$E998),'Hoja de Trabajo para listado'!$BC$151:$CB$151,0)),0)+IFERROR(INDEX('Hoja de Trabajo para listado'!$DE$153:$DG$274,MATCH($A998,'Hoja de Trabajo para listado'!$DE$153:$DE$1048576,0),MATCH((CUADRO!O$4&amp;$E998),'Hoja de Trabajo para listado'!$DE$151:$DG$151,0)),0)+IFERROR(INDEX('Hoja de Trabajo para listado'!$CD$155:$DC$1048576,MATCH($A998,'Hoja de Trabajo para listado'!$CD$155:$CD$1048576,0),MATCH((CUADRO!O$4&amp;$E998),'Hoja de Trabajo para listado'!$CD$151:$DC$151,0)),0)</f>
        <v>0</v>
      </c>
      <c r="P998" s="245">
        <f ca="1">+IFERROR(INDEX('Hoja de Trabajo para listado'!$A$155:$Z$1048576,MATCH($A998,'Hoja de Trabajo para listado'!$A$155:$A$1048576,0),MATCH((CUADRO!P$4&amp;$E998),'Hoja de Trabajo para listado'!$A$151:$Z$151,0)),0)+IFERROR(INDEX('Hoja de Trabajo para listado'!$AB$155:$BA$1048576,MATCH($A998,'Hoja de Trabajo para listado'!$AB$155:$AB$1048576,0),MATCH((CUADRO!P$4&amp;$E998),'Hoja de Trabajo para listado'!$AB$151:$BA$151,0)),0)+IFERROR(INDEX('Hoja de Trabajo para listado'!$BC$155:$CB$1048576,MATCH($A998,'Hoja de Trabajo para listado'!$BC$155:$BC$1048576,0),MATCH((CUADRO!P$4&amp;$E998),'Hoja de Trabajo para listado'!$BC$151:$CB$151,0)),0)+IFERROR(INDEX('Hoja de Trabajo para listado'!$DE$153:$DG$274,MATCH($A998,'Hoja de Trabajo para listado'!$DE$153:$DE$1048576,0),MATCH((CUADRO!P$4&amp;$E998),'Hoja de Trabajo para listado'!$DE$151:$DG$151,0)),0)+IFERROR(INDEX('Hoja de Trabajo para listado'!$CD$155:$DC$1048576,MATCH($A998,'Hoja de Trabajo para listado'!$CD$155:$CD$1048576,0),MATCH((CUADRO!P$4&amp;$E998),'Hoja de Trabajo para listado'!$CD$151:$DC$151,0)),0)</f>
        <v>0</v>
      </c>
      <c r="Q998" s="245">
        <f ca="1">+IFERROR(INDEX('Hoja de Trabajo para listado'!$A$155:$Z$1048576,MATCH($A998,'Hoja de Trabajo para listado'!$A$155:$A$1048576,0),MATCH((CUADRO!Q$4&amp;$E998),'Hoja de Trabajo para listado'!$A$151:$Z$151,0)),0)+IFERROR(INDEX('Hoja de Trabajo para listado'!$AB$155:$BA$1048576,MATCH($A998,'Hoja de Trabajo para listado'!$AB$155:$AB$1048576,0),MATCH((CUADRO!Q$4&amp;$E998),'Hoja de Trabajo para listado'!$AB$151:$BA$151,0)),0)+IFERROR(INDEX('Hoja de Trabajo para listado'!$BC$155:$CB$1048576,MATCH($A998,'Hoja de Trabajo para listado'!$BC$155:$BC$1048576,0),MATCH((CUADRO!Q$4&amp;$E998),'Hoja de Trabajo para listado'!$BC$151:$CB$151,0)),0)+IFERROR(INDEX('Hoja de Trabajo para listado'!$DE$153:$DG$274,MATCH($A998,'Hoja de Trabajo para listado'!$DE$153:$DE$1048576,0),MATCH((CUADRO!Q$4&amp;$E998),'Hoja de Trabajo para listado'!$DE$151:$DG$151,0)),0)+IFERROR(INDEX('Hoja de Trabajo para listado'!$CD$155:$DC$1048576,MATCH($A998,'Hoja de Trabajo para listado'!$CD$155:$CD$1048576,0),MATCH((CUADRO!Q$4&amp;$E998),'Hoja de Trabajo para listado'!$CD$151:$DC$151,0)),0)</f>
        <v>0</v>
      </c>
      <c r="R998" s="245">
        <f t="shared" ca="1" si="37"/>
        <v>0</v>
      </c>
      <c r="S998" s="259">
        <f ca="1">+R997+R998</f>
        <v>0</v>
      </c>
      <c r="T998" s="245">
        <f ca="1">+S998</f>
        <v>0</v>
      </c>
      <c r="U998" s="244">
        <f t="shared" si="38"/>
        <v>2</v>
      </c>
      <c r="V998" s="333" t="str">
        <f>+VLOOKUP(A998,bd_lista!$A$3:$E$592,5,FALSE)</f>
        <v>Gobiernos Autonomos Municipales</v>
      </c>
      <c r="W998" s="388"/>
      <c r="X998" s="242">
        <f>+VLOOKUP(A998,[4]Sheet1!$A$13:$D$744,4,FALSE)</f>
        <v>0</v>
      </c>
      <c r="Y998" s="242" t="e">
        <f>+VLOOKUP(X998,bd_lista!$A$3:$C$592,3,FALSE)</f>
        <v>#N/A</v>
      </c>
      <c r="Z998" s="292"/>
      <c r="AA998" s="293"/>
    </row>
    <row r="999" spans="1:27" customFormat="1" ht="15" hidden="1" customHeight="1">
      <c r="A999" s="32">
        <v>1732</v>
      </c>
      <c r="B999" s="392">
        <f>+A999</f>
        <v>1732</v>
      </c>
      <c r="C999" s="247" t="str">
        <f>+VLOOKUP(A999,bd_lista!$A$3:$C$592,3,FALSE)</f>
        <v>Gobierno Autónomo Municipal de Mairana</v>
      </c>
      <c r="D999" s="389" t="str">
        <f>+C999</f>
        <v>Gobierno Autónomo Municipal de Mairana</v>
      </c>
      <c r="E999" s="242" t="s">
        <v>1304</v>
      </c>
      <c r="F999" s="243">
        <f ca="1">+IFERROR(INDEX('Hoja de Trabajo para listado'!$A$155:$Z$1048576,MATCH($A999,'Hoja de Trabajo para listado'!$A$155:$A$1048576,0),MATCH((CUADRO!F$4&amp;$E999),'Hoja de Trabajo para listado'!$A$151:$Z$151,0)),0)+IFERROR(INDEX('Hoja de Trabajo para listado'!$AB$155:$BA$1048576,MATCH($A999,'Hoja de Trabajo para listado'!$AB$155:$AB$1048576,0),MATCH((CUADRO!F$4&amp;$E999),'Hoja de Trabajo para listado'!$AB$151:$BA$151,0)),0)+IFERROR(INDEX('Hoja de Trabajo para listado'!$BC$155:$CB$1048576,MATCH($A999,'Hoja de Trabajo para listado'!$BC$155:$BC$1048576,0),MATCH((CUADRO!F$4&amp;$E999),'Hoja de Trabajo para listado'!$BC$151:$CB$151,0)),0)+IFERROR(INDEX('Hoja de Trabajo para listado'!$DE$153:$DG$274,MATCH($A999,'Hoja de Trabajo para listado'!$DE$153:$DE$1048576,0),MATCH((CUADRO!F$4&amp;$E999),'Hoja de Trabajo para listado'!$DE$151:$DG$151,0)),0)+IFERROR(INDEX('Hoja de Trabajo para listado'!$CD$155:$DC$1048576,MATCH($A999,'Hoja de Trabajo para listado'!$CD$155:$CD$1048576,0),MATCH((CUADRO!F$4&amp;$E999),'Hoja de Trabajo para listado'!$CD$151:$DC$151,0)),0)</f>
        <v>0</v>
      </c>
      <c r="G999" s="243">
        <f ca="1">+IFERROR(INDEX('Hoja de Trabajo para listado'!$A$155:$Z$1048576,MATCH($A999,'Hoja de Trabajo para listado'!$A$155:$A$1048576,0),MATCH((CUADRO!G$4&amp;$E999),'Hoja de Trabajo para listado'!$A$151:$Z$151,0)),0)+IFERROR(INDEX('Hoja de Trabajo para listado'!$AB$155:$BA$1048576,MATCH($A999,'Hoja de Trabajo para listado'!$AB$155:$AB$1048576,0),MATCH((CUADRO!G$4&amp;$E999),'Hoja de Trabajo para listado'!$AB$151:$BA$151,0)),0)+IFERROR(INDEX('Hoja de Trabajo para listado'!$BC$155:$CB$1048576,MATCH($A999,'Hoja de Trabajo para listado'!$BC$155:$BC$1048576,0),MATCH((CUADRO!G$4&amp;$E999),'Hoja de Trabajo para listado'!$BC$151:$CB$151,0)),0)+IFERROR(INDEX('Hoja de Trabajo para listado'!$DE$153:$DG$274,MATCH($A999,'Hoja de Trabajo para listado'!$DE$153:$DE$1048576,0),MATCH((CUADRO!G$4&amp;$E999),'Hoja de Trabajo para listado'!$DE$151:$DG$151,0)),0)+IFERROR(INDEX('Hoja de Trabajo para listado'!$CD$155:$DC$1048576,MATCH($A999,'Hoja de Trabajo para listado'!$CD$155:$CD$1048576,0),MATCH((CUADRO!G$4&amp;$E999),'Hoja de Trabajo para listado'!$CD$151:$DC$151,0)),0)</f>
        <v>0</v>
      </c>
      <c r="H999" s="243">
        <f ca="1">+IFERROR(INDEX('Hoja de Trabajo para listado'!$A$155:$Z$1048576,MATCH($A999,'Hoja de Trabajo para listado'!$A$155:$A$1048576,0),MATCH((CUADRO!H$4&amp;$E999),'Hoja de Trabajo para listado'!$A$151:$Z$151,0)),0)+IFERROR(INDEX('Hoja de Trabajo para listado'!$AB$155:$BA$1048576,MATCH($A999,'Hoja de Trabajo para listado'!$AB$155:$AB$1048576,0),MATCH((CUADRO!H$4&amp;$E999),'Hoja de Trabajo para listado'!$AB$151:$BA$151,0)),0)+IFERROR(INDEX('Hoja de Trabajo para listado'!$BC$155:$CB$1048576,MATCH($A999,'Hoja de Trabajo para listado'!$BC$155:$BC$1048576,0),MATCH((CUADRO!H$4&amp;$E999),'Hoja de Trabajo para listado'!$BC$151:$CB$151,0)),0)+IFERROR(INDEX('Hoja de Trabajo para listado'!$DE$153:$DG$274,MATCH($A999,'Hoja de Trabajo para listado'!$DE$153:$DE$1048576,0),MATCH((CUADRO!H$4&amp;$E999),'Hoja de Trabajo para listado'!$DE$151:$DG$151,0)),0)+IFERROR(INDEX('Hoja de Trabajo para listado'!$CD$155:$DC$1048576,MATCH($A999,'Hoja de Trabajo para listado'!$CD$155:$CD$1048576,0),MATCH((CUADRO!H$4&amp;$E999),'Hoja de Trabajo para listado'!$CD$151:$DC$151,0)),0)</f>
        <v>0</v>
      </c>
      <c r="I999" s="243">
        <f ca="1">+IFERROR(INDEX('Hoja de Trabajo para listado'!$A$155:$Z$1048576,MATCH($A999,'Hoja de Trabajo para listado'!$A$155:$A$1048576,0),MATCH((CUADRO!I$4&amp;$E999),'Hoja de Trabajo para listado'!$A$151:$Z$151,0)),0)+IFERROR(INDEX('Hoja de Trabajo para listado'!$AB$155:$BA$1048576,MATCH($A999,'Hoja de Trabajo para listado'!$AB$155:$AB$1048576,0),MATCH((CUADRO!I$4&amp;$E999),'Hoja de Trabajo para listado'!$AB$151:$BA$151,0)),0)+IFERROR(INDEX('Hoja de Trabajo para listado'!$BC$155:$CB$1048576,MATCH($A999,'Hoja de Trabajo para listado'!$BC$155:$BC$1048576,0),MATCH((CUADRO!I$4&amp;$E999),'Hoja de Trabajo para listado'!$BC$151:$CB$151,0)),0)+IFERROR(INDEX('Hoja de Trabajo para listado'!$DE$153:$DG$274,MATCH($A999,'Hoja de Trabajo para listado'!$DE$153:$DE$1048576,0),MATCH((CUADRO!I$4&amp;$E999),'Hoja de Trabajo para listado'!$DE$151:$DG$151,0)),0)+IFERROR(INDEX('Hoja de Trabajo para listado'!$CD$155:$DC$1048576,MATCH($A999,'Hoja de Trabajo para listado'!$CD$155:$CD$1048576,0),MATCH((CUADRO!I$4&amp;$E999),'Hoja de Trabajo para listado'!$CD$151:$DC$151,0)),0)</f>
        <v>0</v>
      </c>
      <c r="J999" s="243">
        <f ca="1">+IFERROR(INDEX('Hoja de Trabajo para listado'!$A$155:$Z$1048576,MATCH($A999,'Hoja de Trabajo para listado'!$A$155:$A$1048576,0),MATCH((CUADRO!J$4&amp;$E999),'Hoja de Trabajo para listado'!$A$151:$Z$151,0)),0)+IFERROR(INDEX('Hoja de Trabajo para listado'!$AB$155:$BA$1048576,MATCH($A999,'Hoja de Trabajo para listado'!$AB$155:$AB$1048576,0),MATCH((CUADRO!J$4&amp;$E999),'Hoja de Trabajo para listado'!$AB$151:$BA$151,0)),0)+IFERROR(INDEX('Hoja de Trabajo para listado'!$BC$155:$CB$1048576,MATCH($A999,'Hoja de Trabajo para listado'!$BC$155:$BC$1048576,0),MATCH((CUADRO!J$4&amp;$E999),'Hoja de Trabajo para listado'!$BC$151:$CB$151,0)),0)+IFERROR(INDEX('Hoja de Trabajo para listado'!$DE$153:$DG$274,MATCH($A999,'Hoja de Trabajo para listado'!$DE$153:$DE$1048576,0),MATCH((CUADRO!J$4&amp;$E999),'Hoja de Trabajo para listado'!$DE$151:$DG$151,0)),0)+IFERROR(INDEX('Hoja de Trabajo para listado'!$CD$155:$DC$1048576,MATCH($A999,'Hoja de Trabajo para listado'!$CD$155:$CD$1048576,0),MATCH((CUADRO!J$4&amp;$E999),'Hoja de Trabajo para listado'!$CD$151:$DC$151,0)),0)</f>
        <v>0</v>
      </c>
      <c r="K999" s="243">
        <f ca="1">+IFERROR(INDEX('Hoja de Trabajo para listado'!$A$155:$Z$1048576,MATCH($A999,'Hoja de Trabajo para listado'!$A$155:$A$1048576,0),MATCH((CUADRO!K$4&amp;$E999),'Hoja de Trabajo para listado'!$A$151:$Z$151,0)),0)+IFERROR(INDEX('Hoja de Trabajo para listado'!$AB$155:$BA$1048576,MATCH($A999,'Hoja de Trabajo para listado'!$AB$155:$AB$1048576,0),MATCH((CUADRO!K$4&amp;$E999),'Hoja de Trabajo para listado'!$AB$151:$BA$151,0)),0)+IFERROR(INDEX('Hoja de Trabajo para listado'!$BC$155:$CB$1048576,MATCH($A999,'Hoja de Trabajo para listado'!$BC$155:$BC$1048576,0),MATCH((CUADRO!K$4&amp;$E999),'Hoja de Trabajo para listado'!$BC$151:$CB$151,0)),0)+IFERROR(INDEX('Hoja de Trabajo para listado'!$DE$153:$DG$274,MATCH($A999,'Hoja de Trabajo para listado'!$DE$153:$DE$1048576,0),MATCH((CUADRO!K$4&amp;$E999),'Hoja de Trabajo para listado'!$DE$151:$DG$151,0)),0)+IFERROR(INDEX('Hoja de Trabajo para listado'!$CD$155:$DC$1048576,MATCH($A999,'Hoja de Trabajo para listado'!$CD$155:$CD$1048576,0),MATCH((CUADRO!K$4&amp;$E999),'Hoja de Trabajo para listado'!$CD$151:$DC$151,0)),0)</f>
        <v>0</v>
      </c>
      <c r="L999" s="243">
        <f ca="1">+IFERROR(INDEX('Hoja de Trabajo para listado'!$A$155:$Z$1048576,MATCH($A999,'Hoja de Trabajo para listado'!$A$155:$A$1048576,0),MATCH((CUADRO!L$4&amp;$E999),'Hoja de Trabajo para listado'!$A$151:$Z$151,0)),0)+IFERROR(INDEX('Hoja de Trabajo para listado'!$AB$155:$BA$1048576,MATCH($A999,'Hoja de Trabajo para listado'!$AB$155:$AB$1048576,0),MATCH((CUADRO!L$4&amp;$E999),'Hoja de Trabajo para listado'!$AB$151:$BA$151,0)),0)+IFERROR(INDEX('Hoja de Trabajo para listado'!$BC$155:$CB$1048576,MATCH($A999,'Hoja de Trabajo para listado'!$BC$155:$BC$1048576,0),MATCH((CUADRO!L$4&amp;$E999),'Hoja de Trabajo para listado'!$BC$151:$CB$151,0)),0)+IFERROR(INDEX('Hoja de Trabajo para listado'!$DE$153:$DG$274,MATCH($A999,'Hoja de Trabajo para listado'!$DE$153:$DE$1048576,0),MATCH((CUADRO!L$4&amp;$E999),'Hoja de Trabajo para listado'!$DE$151:$DG$151,0)),0)+IFERROR(INDEX('Hoja de Trabajo para listado'!$CD$155:$DC$1048576,MATCH($A999,'Hoja de Trabajo para listado'!$CD$155:$CD$1048576,0),MATCH((CUADRO!L$4&amp;$E999),'Hoja de Trabajo para listado'!$CD$151:$DC$151,0)),0)</f>
        <v>0</v>
      </c>
      <c r="M999" s="243">
        <f ca="1">+IFERROR(INDEX('Hoja de Trabajo para listado'!$A$155:$Z$1048576,MATCH($A999,'Hoja de Trabajo para listado'!$A$155:$A$1048576,0),MATCH((CUADRO!M$4&amp;$E999),'Hoja de Trabajo para listado'!$A$151:$Z$151,0)),0)+IFERROR(INDEX('Hoja de Trabajo para listado'!$AB$155:$BA$1048576,MATCH($A999,'Hoja de Trabajo para listado'!$AB$155:$AB$1048576,0),MATCH((CUADRO!M$4&amp;$E999),'Hoja de Trabajo para listado'!$AB$151:$BA$151,0)),0)+IFERROR(INDEX('Hoja de Trabajo para listado'!$BC$155:$CB$1048576,MATCH($A999,'Hoja de Trabajo para listado'!$BC$155:$BC$1048576,0),MATCH((CUADRO!M$4&amp;$E999),'Hoja de Trabajo para listado'!$BC$151:$CB$151,0)),0)+IFERROR(INDEX('Hoja de Trabajo para listado'!$DE$153:$DG$274,MATCH($A999,'Hoja de Trabajo para listado'!$DE$153:$DE$1048576,0),MATCH((CUADRO!M$4&amp;$E999),'Hoja de Trabajo para listado'!$DE$151:$DG$151,0)),0)+IFERROR(INDEX('Hoja de Trabajo para listado'!$CD$155:$DC$1048576,MATCH($A999,'Hoja de Trabajo para listado'!$CD$155:$CD$1048576,0),MATCH((CUADRO!M$4&amp;$E999),'Hoja de Trabajo para listado'!$CD$151:$DC$151,0)),0)</f>
        <v>0</v>
      </c>
      <c r="N999" s="243">
        <f ca="1">+IFERROR(INDEX('Hoja de Trabajo para listado'!$A$155:$Z$1048576,MATCH($A999,'Hoja de Trabajo para listado'!$A$155:$A$1048576,0),MATCH((CUADRO!N$4&amp;$E999),'Hoja de Trabajo para listado'!$A$151:$Z$151,0)),0)+IFERROR(INDEX('Hoja de Trabajo para listado'!$AB$155:$BA$1048576,MATCH($A999,'Hoja de Trabajo para listado'!$AB$155:$AB$1048576,0),MATCH((CUADRO!N$4&amp;$E999),'Hoja de Trabajo para listado'!$AB$151:$BA$151,0)),0)+IFERROR(INDEX('Hoja de Trabajo para listado'!$BC$155:$CB$1048576,MATCH($A999,'Hoja de Trabajo para listado'!$BC$155:$BC$1048576,0),MATCH((CUADRO!N$4&amp;$E999),'Hoja de Trabajo para listado'!$BC$151:$CB$151,0)),0)+IFERROR(INDEX('Hoja de Trabajo para listado'!$DE$153:$DG$274,MATCH($A999,'Hoja de Trabajo para listado'!$DE$153:$DE$1048576,0),MATCH((CUADRO!N$4&amp;$E999),'Hoja de Trabajo para listado'!$DE$151:$DG$151,0)),0)+IFERROR(INDEX('Hoja de Trabajo para listado'!$CD$155:$DC$1048576,MATCH($A999,'Hoja de Trabajo para listado'!$CD$155:$CD$1048576,0),MATCH((CUADRO!N$4&amp;$E999),'Hoja de Trabajo para listado'!$CD$151:$DC$151,0)),0)</f>
        <v>0</v>
      </c>
      <c r="O999" s="243">
        <f ca="1">+IFERROR(INDEX('Hoja de Trabajo para listado'!$A$155:$Z$1048576,MATCH($A999,'Hoja de Trabajo para listado'!$A$155:$A$1048576,0),MATCH((CUADRO!O$4&amp;$E999),'Hoja de Trabajo para listado'!$A$151:$Z$151,0)),0)+IFERROR(INDEX('Hoja de Trabajo para listado'!$AB$155:$BA$1048576,MATCH($A999,'Hoja de Trabajo para listado'!$AB$155:$AB$1048576,0),MATCH((CUADRO!O$4&amp;$E999),'Hoja de Trabajo para listado'!$AB$151:$BA$151,0)),0)+IFERROR(INDEX('Hoja de Trabajo para listado'!$BC$155:$CB$1048576,MATCH($A999,'Hoja de Trabajo para listado'!$BC$155:$BC$1048576,0),MATCH((CUADRO!O$4&amp;$E999),'Hoja de Trabajo para listado'!$BC$151:$CB$151,0)),0)+IFERROR(INDEX('Hoja de Trabajo para listado'!$DE$153:$DG$274,MATCH($A999,'Hoja de Trabajo para listado'!$DE$153:$DE$1048576,0),MATCH((CUADRO!O$4&amp;$E999),'Hoja de Trabajo para listado'!$DE$151:$DG$151,0)),0)+IFERROR(INDEX('Hoja de Trabajo para listado'!$CD$155:$DC$1048576,MATCH($A999,'Hoja de Trabajo para listado'!$CD$155:$CD$1048576,0),MATCH((CUADRO!O$4&amp;$E999),'Hoja de Trabajo para listado'!$CD$151:$DC$151,0)),0)</f>
        <v>0</v>
      </c>
      <c r="P999" s="243">
        <f ca="1">+IFERROR(INDEX('Hoja de Trabajo para listado'!$A$155:$Z$1048576,MATCH($A999,'Hoja de Trabajo para listado'!$A$155:$A$1048576,0),MATCH((CUADRO!P$4&amp;$E999),'Hoja de Trabajo para listado'!$A$151:$Z$151,0)),0)+IFERROR(INDEX('Hoja de Trabajo para listado'!$AB$155:$BA$1048576,MATCH($A999,'Hoja de Trabajo para listado'!$AB$155:$AB$1048576,0),MATCH((CUADRO!P$4&amp;$E999),'Hoja de Trabajo para listado'!$AB$151:$BA$151,0)),0)+IFERROR(INDEX('Hoja de Trabajo para listado'!$BC$155:$CB$1048576,MATCH($A999,'Hoja de Trabajo para listado'!$BC$155:$BC$1048576,0),MATCH((CUADRO!P$4&amp;$E999),'Hoja de Trabajo para listado'!$BC$151:$CB$151,0)),0)+IFERROR(INDEX('Hoja de Trabajo para listado'!$DE$153:$DG$274,MATCH($A999,'Hoja de Trabajo para listado'!$DE$153:$DE$1048576,0),MATCH((CUADRO!P$4&amp;$E999),'Hoja de Trabajo para listado'!$DE$151:$DG$151,0)),0)+IFERROR(INDEX('Hoja de Trabajo para listado'!$CD$155:$DC$1048576,MATCH($A999,'Hoja de Trabajo para listado'!$CD$155:$CD$1048576,0),MATCH((CUADRO!P$4&amp;$E999),'Hoja de Trabajo para listado'!$CD$151:$DC$151,0)),0)</f>
        <v>0</v>
      </c>
      <c r="Q999" s="243">
        <f ca="1">+IFERROR(INDEX('Hoja de Trabajo para listado'!$A$155:$Z$1048576,MATCH($A999,'Hoja de Trabajo para listado'!$A$155:$A$1048576,0),MATCH((CUADRO!Q$4&amp;$E999),'Hoja de Trabajo para listado'!$A$151:$Z$151,0)),0)+IFERROR(INDEX('Hoja de Trabajo para listado'!$AB$155:$BA$1048576,MATCH($A999,'Hoja de Trabajo para listado'!$AB$155:$AB$1048576,0),MATCH((CUADRO!Q$4&amp;$E999),'Hoja de Trabajo para listado'!$AB$151:$BA$151,0)),0)+IFERROR(INDEX('Hoja de Trabajo para listado'!$BC$155:$CB$1048576,MATCH($A999,'Hoja de Trabajo para listado'!$BC$155:$BC$1048576,0),MATCH((CUADRO!Q$4&amp;$E999),'Hoja de Trabajo para listado'!$BC$151:$CB$151,0)),0)+IFERROR(INDEX('Hoja de Trabajo para listado'!$DE$153:$DG$274,MATCH($A999,'Hoja de Trabajo para listado'!$DE$153:$DE$1048576,0),MATCH((CUADRO!Q$4&amp;$E999),'Hoja de Trabajo para listado'!$DE$151:$DG$151,0)),0)+IFERROR(INDEX('Hoja de Trabajo para listado'!$CD$155:$DC$1048576,MATCH($A999,'Hoja de Trabajo para listado'!$CD$155:$CD$1048576,0),MATCH((CUADRO!Q$4&amp;$E999),'Hoja de Trabajo para listado'!$CD$151:$DC$151,0)),0)</f>
        <v>0</v>
      </c>
      <c r="R999" s="243">
        <f t="shared" ca="1" si="37"/>
        <v>0</v>
      </c>
      <c r="S999" s="249"/>
      <c r="T999" s="243">
        <f ca="1">+T1000</f>
        <v>0</v>
      </c>
      <c r="U999" s="242">
        <f t="shared" si="38"/>
        <v>1</v>
      </c>
      <c r="V999" s="333" t="str">
        <f>+VLOOKUP(A999,bd_lista!$A$3:$E$592,5,FALSE)</f>
        <v>Gobiernos Autonomos Municipales</v>
      </c>
      <c r="W999" s="387" t="str">
        <f>+V999</f>
        <v>Gobiernos Autonomos Municipales</v>
      </c>
      <c r="X999" s="242">
        <f>+VLOOKUP(A999,[4]Sheet1!$A$13:$D$744,4,FALSE)</f>
        <v>0</v>
      </c>
      <c r="Y999" s="242" t="e">
        <f>+VLOOKUP(X999,bd_lista!$A$3:$C$592,3,FALSE)</f>
        <v>#N/A</v>
      </c>
      <c r="Z999" s="294">
        <f>+X999</f>
        <v>0</v>
      </c>
      <c r="AA999" s="295" t="e">
        <f>+Y999</f>
        <v>#N/A</v>
      </c>
    </row>
    <row r="1000" spans="1:27" customFormat="1" ht="15" hidden="1" customHeight="1">
      <c r="A1000" s="32">
        <v>1732</v>
      </c>
      <c r="B1000" s="393"/>
      <c r="C1000" s="247" t="str">
        <f>+VLOOKUP(A1000,bd_lista!$A$3:$C$592,3,FALSE)</f>
        <v>Gobierno Autónomo Municipal de Mairana</v>
      </c>
      <c r="D1000" s="390"/>
      <c r="E1000" s="244" t="s">
        <v>1305</v>
      </c>
      <c r="F1000" s="245">
        <f ca="1">+IFERROR(INDEX('Hoja de Trabajo para listado'!$A$155:$Z$1048576,MATCH($A1000,'Hoja de Trabajo para listado'!$A$155:$A$1048576,0),MATCH((CUADRO!F$4&amp;$E1000),'Hoja de Trabajo para listado'!$A$151:$Z$151,0)),0)+IFERROR(INDEX('Hoja de Trabajo para listado'!$AB$155:$BA$1048576,MATCH($A1000,'Hoja de Trabajo para listado'!$AB$155:$AB$1048576,0),MATCH((CUADRO!F$4&amp;$E1000),'Hoja de Trabajo para listado'!$AB$151:$BA$151,0)),0)+IFERROR(INDEX('Hoja de Trabajo para listado'!$BC$155:$CB$1048576,MATCH($A1000,'Hoja de Trabajo para listado'!$BC$155:$BC$1048576,0),MATCH((CUADRO!F$4&amp;$E1000),'Hoja de Trabajo para listado'!$BC$151:$CB$151,0)),0)+IFERROR(INDEX('Hoja de Trabajo para listado'!$DE$153:$DG$274,MATCH($A1000,'Hoja de Trabajo para listado'!$DE$153:$DE$1048576,0),MATCH((CUADRO!F$4&amp;$E1000),'Hoja de Trabajo para listado'!$DE$151:$DG$151,0)),0)+IFERROR(INDEX('Hoja de Trabajo para listado'!$CD$155:$DC$1048576,MATCH($A1000,'Hoja de Trabajo para listado'!$CD$155:$CD$1048576,0),MATCH((CUADRO!F$4&amp;$E1000),'Hoja de Trabajo para listado'!$CD$151:$DC$151,0)),0)</f>
        <v>0</v>
      </c>
      <c r="G1000" s="245">
        <f ca="1">+IFERROR(INDEX('Hoja de Trabajo para listado'!$A$155:$Z$1048576,MATCH($A1000,'Hoja de Trabajo para listado'!$A$155:$A$1048576,0),MATCH((CUADRO!G$4&amp;$E1000),'Hoja de Trabajo para listado'!$A$151:$Z$151,0)),0)+IFERROR(INDEX('Hoja de Trabajo para listado'!$AB$155:$BA$1048576,MATCH($A1000,'Hoja de Trabajo para listado'!$AB$155:$AB$1048576,0),MATCH((CUADRO!G$4&amp;$E1000),'Hoja de Trabajo para listado'!$AB$151:$BA$151,0)),0)+IFERROR(INDEX('Hoja de Trabajo para listado'!$BC$155:$CB$1048576,MATCH($A1000,'Hoja de Trabajo para listado'!$BC$155:$BC$1048576,0),MATCH((CUADRO!G$4&amp;$E1000),'Hoja de Trabajo para listado'!$BC$151:$CB$151,0)),0)+IFERROR(INDEX('Hoja de Trabajo para listado'!$DE$153:$DG$274,MATCH($A1000,'Hoja de Trabajo para listado'!$DE$153:$DE$1048576,0),MATCH((CUADRO!G$4&amp;$E1000),'Hoja de Trabajo para listado'!$DE$151:$DG$151,0)),0)+IFERROR(INDEX('Hoja de Trabajo para listado'!$CD$155:$DC$1048576,MATCH($A1000,'Hoja de Trabajo para listado'!$CD$155:$CD$1048576,0),MATCH((CUADRO!G$4&amp;$E1000),'Hoja de Trabajo para listado'!$CD$151:$DC$151,0)),0)</f>
        <v>0</v>
      </c>
      <c r="H1000" s="245">
        <f ca="1">+IFERROR(INDEX('Hoja de Trabajo para listado'!$A$155:$Z$1048576,MATCH($A1000,'Hoja de Trabajo para listado'!$A$155:$A$1048576,0),MATCH((CUADRO!H$4&amp;$E1000),'Hoja de Trabajo para listado'!$A$151:$Z$151,0)),0)+IFERROR(INDEX('Hoja de Trabajo para listado'!$AB$155:$BA$1048576,MATCH($A1000,'Hoja de Trabajo para listado'!$AB$155:$AB$1048576,0),MATCH((CUADRO!H$4&amp;$E1000),'Hoja de Trabajo para listado'!$AB$151:$BA$151,0)),0)+IFERROR(INDEX('Hoja de Trabajo para listado'!$BC$155:$CB$1048576,MATCH($A1000,'Hoja de Trabajo para listado'!$BC$155:$BC$1048576,0),MATCH((CUADRO!H$4&amp;$E1000),'Hoja de Trabajo para listado'!$BC$151:$CB$151,0)),0)+IFERROR(INDEX('Hoja de Trabajo para listado'!$DE$153:$DG$274,MATCH($A1000,'Hoja de Trabajo para listado'!$DE$153:$DE$1048576,0),MATCH((CUADRO!H$4&amp;$E1000),'Hoja de Trabajo para listado'!$DE$151:$DG$151,0)),0)+IFERROR(INDEX('Hoja de Trabajo para listado'!$CD$155:$DC$1048576,MATCH($A1000,'Hoja de Trabajo para listado'!$CD$155:$CD$1048576,0),MATCH((CUADRO!H$4&amp;$E1000),'Hoja de Trabajo para listado'!$CD$151:$DC$151,0)),0)</f>
        <v>0</v>
      </c>
      <c r="I1000" s="245">
        <f ca="1">+IFERROR(INDEX('Hoja de Trabajo para listado'!$A$155:$Z$1048576,MATCH($A1000,'Hoja de Trabajo para listado'!$A$155:$A$1048576,0),MATCH((CUADRO!I$4&amp;$E1000),'Hoja de Trabajo para listado'!$A$151:$Z$151,0)),0)+IFERROR(INDEX('Hoja de Trabajo para listado'!$AB$155:$BA$1048576,MATCH($A1000,'Hoja de Trabajo para listado'!$AB$155:$AB$1048576,0),MATCH((CUADRO!I$4&amp;$E1000),'Hoja de Trabajo para listado'!$AB$151:$BA$151,0)),0)+IFERROR(INDEX('Hoja de Trabajo para listado'!$BC$155:$CB$1048576,MATCH($A1000,'Hoja de Trabajo para listado'!$BC$155:$BC$1048576,0),MATCH((CUADRO!I$4&amp;$E1000),'Hoja de Trabajo para listado'!$BC$151:$CB$151,0)),0)+IFERROR(INDEX('Hoja de Trabajo para listado'!$DE$153:$DG$274,MATCH($A1000,'Hoja de Trabajo para listado'!$DE$153:$DE$1048576,0),MATCH((CUADRO!I$4&amp;$E1000),'Hoja de Trabajo para listado'!$DE$151:$DG$151,0)),0)+IFERROR(INDEX('Hoja de Trabajo para listado'!$CD$155:$DC$1048576,MATCH($A1000,'Hoja de Trabajo para listado'!$CD$155:$CD$1048576,0),MATCH((CUADRO!I$4&amp;$E1000),'Hoja de Trabajo para listado'!$CD$151:$DC$151,0)),0)</f>
        <v>0</v>
      </c>
      <c r="J1000" s="245">
        <f ca="1">+IFERROR(INDEX('Hoja de Trabajo para listado'!$A$155:$Z$1048576,MATCH($A1000,'Hoja de Trabajo para listado'!$A$155:$A$1048576,0),MATCH((CUADRO!J$4&amp;$E1000),'Hoja de Trabajo para listado'!$A$151:$Z$151,0)),0)+IFERROR(INDEX('Hoja de Trabajo para listado'!$AB$155:$BA$1048576,MATCH($A1000,'Hoja de Trabajo para listado'!$AB$155:$AB$1048576,0),MATCH((CUADRO!J$4&amp;$E1000),'Hoja de Trabajo para listado'!$AB$151:$BA$151,0)),0)+IFERROR(INDEX('Hoja de Trabajo para listado'!$BC$155:$CB$1048576,MATCH($A1000,'Hoja de Trabajo para listado'!$BC$155:$BC$1048576,0),MATCH((CUADRO!J$4&amp;$E1000),'Hoja de Trabajo para listado'!$BC$151:$CB$151,0)),0)+IFERROR(INDEX('Hoja de Trabajo para listado'!$DE$153:$DG$274,MATCH($A1000,'Hoja de Trabajo para listado'!$DE$153:$DE$1048576,0),MATCH((CUADRO!J$4&amp;$E1000),'Hoja de Trabajo para listado'!$DE$151:$DG$151,0)),0)+IFERROR(INDEX('Hoja de Trabajo para listado'!$CD$155:$DC$1048576,MATCH($A1000,'Hoja de Trabajo para listado'!$CD$155:$CD$1048576,0),MATCH((CUADRO!J$4&amp;$E1000),'Hoja de Trabajo para listado'!$CD$151:$DC$151,0)),0)</f>
        <v>0</v>
      </c>
      <c r="K1000" s="245">
        <f ca="1">+IFERROR(INDEX('Hoja de Trabajo para listado'!$A$155:$Z$1048576,MATCH($A1000,'Hoja de Trabajo para listado'!$A$155:$A$1048576,0),MATCH((CUADRO!K$4&amp;$E1000),'Hoja de Trabajo para listado'!$A$151:$Z$151,0)),0)+IFERROR(INDEX('Hoja de Trabajo para listado'!$AB$155:$BA$1048576,MATCH($A1000,'Hoja de Trabajo para listado'!$AB$155:$AB$1048576,0),MATCH((CUADRO!K$4&amp;$E1000),'Hoja de Trabajo para listado'!$AB$151:$BA$151,0)),0)+IFERROR(INDEX('Hoja de Trabajo para listado'!$BC$155:$CB$1048576,MATCH($A1000,'Hoja de Trabajo para listado'!$BC$155:$BC$1048576,0),MATCH((CUADRO!K$4&amp;$E1000),'Hoja de Trabajo para listado'!$BC$151:$CB$151,0)),0)+IFERROR(INDEX('Hoja de Trabajo para listado'!$DE$153:$DG$274,MATCH($A1000,'Hoja de Trabajo para listado'!$DE$153:$DE$1048576,0),MATCH((CUADRO!K$4&amp;$E1000),'Hoja de Trabajo para listado'!$DE$151:$DG$151,0)),0)+IFERROR(INDEX('Hoja de Trabajo para listado'!$CD$155:$DC$1048576,MATCH($A1000,'Hoja de Trabajo para listado'!$CD$155:$CD$1048576,0),MATCH((CUADRO!K$4&amp;$E1000),'Hoja de Trabajo para listado'!$CD$151:$DC$151,0)),0)</f>
        <v>0</v>
      </c>
      <c r="L1000" s="245">
        <f ca="1">+IFERROR(INDEX('Hoja de Trabajo para listado'!$A$155:$Z$1048576,MATCH($A1000,'Hoja de Trabajo para listado'!$A$155:$A$1048576,0),MATCH((CUADRO!L$4&amp;$E1000),'Hoja de Trabajo para listado'!$A$151:$Z$151,0)),0)+IFERROR(INDEX('Hoja de Trabajo para listado'!$AB$155:$BA$1048576,MATCH($A1000,'Hoja de Trabajo para listado'!$AB$155:$AB$1048576,0),MATCH((CUADRO!L$4&amp;$E1000),'Hoja de Trabajo para listado'!$AB$151:$BA$151,0)),0)+IFERROR(INDEX('Hoja de Trabajo para listado'!$BC$155:$CB$1048576,MATCH($A1000,'Hoja de Trabajo para listado'!$BC$155:$BC$1048576,0),MATCH((CUADRO!L$4&amp;$E1000),'Hoja de Trabajo para listado'!$BC$151:$CB$151,0)),0)+IFERROR(INDEX('Hoja de Trabajo para listado'!$DE$153:$DG$274,MATCH($A1000,'Hoja de Trabajo para listado'!$DE$153:$DE$1048576,0),MATCH((CUADRO!L$4&amp;$E1000),'Hoja de Trabajo para listado'!$DE$151:$DG$151,0)),0)+IFERROR(INDEX('Hoja de Trabajo para listado'!$CD$155:$DC$1048576,MATCH($A1000,'Hoja de Trabajo para listado'!$CD$155:$CD$1048576,0),MATCH((CUADRO!L$4&amp;$E1000),'Hoja de Trabajo para listado'!$CD$151:$DC$151,0)),0)</f>
        <v>0</v>
      </c>
      <c r="M1000" s="245">
        <f ca="1">+IFERROR(INDEX('Hoja de Trabajo para listado'!$A$155:$Z$1048576,MATCH($A1000,'Hoja de Trabajo para listado'!$A$155:$A$1048576,0),MATCH((CUADRO!M$4&amp;$E1000),'Hoja de Trabajo para listado'!$A$151:$Z$151,0)),0)+IFERROR(INDEX('Hoja de Trabajo para listado'!$AB$155:$BA$1048576,MATCH($A1000,'Hoja de Trabajo para listado'!$AB$155:$AB$1048576,0),MATCH((CUADRO!M$4&amp;$E1000),'Hoja de Trabajo para listado'!$AB$151:$BA$151,0)),0)+IFERROR(INDEX('Hoja de Trabajo para listado'!$BC$155:$CB$1048576,MATCH($A1000,'Hoja de Trabajo para listado'!$BC$155:$BC$1048576,0),MATCH((CUADRO!M$4&amp;$E1000),'Hoja de Trabajo para listado'!$BC$151:$CB$151,0)),0)+IFERROR(INDEX('Hoja de Trabajo para listado'!$DE$153:$DG$274,MATCH($A1000,'Hoja de Trabajo para listado'!$DE$153:$DE$1048576,0),MATCH((CUADRO!M$4&amp;$E1000),'Hoja de Trabajo para listado'!$DE$151:$DG$151,0)),0)+IFERROR(INDEX('Hoja de Trabajo para listado'!$CD$155:$DC$1048576,MATCH($A1000,'Hoja de Trabajo para listado'!$CD$155:$CD$1048576,0),MATCH((CUADRO!M$4&amp;$E1000),'Hoja de Trabajo para listado'!$CD$151:$DC$151,0)),0)</f>
        <v>0</v>
      </c>
      <c r="N1000" s="245">
        <f ca="1">+IFERROR(INDEX('Hoja de Trabajo para listado'!$A$155:$Z$1048576,MATCH($A1000,'Hoja de Trabajo para listado'!$A$155:$A$1048576,0),MATCH((CUADRO!N$4&amp;$E1000),'Hoja de Trabajo para listado'!$A$151:$Z$151,0)),0)+IFERROR(INDEX('Hoja de Trabajo para listado'!$AB$155:$BA$1048576,MATCH($A1000,'Hoja de Trabajo para listado'!$AB$155:$AB$1048576,0),MATCH((CUADRO!N$4&amp;$E1000),'Hoja de Trabajo para listado'!$AB$151:$BA$151,0)),0)+IFERROR(INDEX('Hoja de Trabajo para listado'!$BC$155:$CB$1048576,MATCH($A1000,'Hoja de Trabajo para listado'!$BC$155:$BC$1048576,0),MATCH((CUADRO!N$4&amp;$E1000),'Hoja de Trabajo para listado'!$BC$151:$CB$151,0)),0)+IFERROR(INDEX('Hoja de Trabajo para listado'!$DE$153:$DG$274,MATCH($A1000,'Hoja de Trabajo para listado'!$DE$153:$DE$1048576,0),MATCH((CUADRO!N$4&amp;$E1000),'Hoja de Trabajo para listado'!$DE$151:$DG$151,0)),0)+IFERROR(INDEX('Hoja de Trabajo para listado'!$CD$155:$DC$1048576,MATCH($A1000,'Hoja de Trabajo para listado'!$CD$155:$CD$1048576,0),MATCH((CUADRO!N$4&amp;$E1000),'Hoja de Trabajo para listado'!$CD$151:$DC$151,0)),0)</f>
        <v>0</v>
      </c>
      <c r="O1000" s="245">
        <f ca="1">+IFERROR(INDEX('Hoja de Trabajo para listado'!$A$155:$Z$1048576,MATCH($A1000,'Hoja de Trabajo para listado'!$A$155:$A$1048576,0),MATCH((CUADRO!O$4&amp;$E1000),'Hoja de Trabajo para listado'!$A$151:$Z$151,0)),0)+IFERROR(INDEX('Hoja de Trabajo para listado'!$AB$155:$BA$1048576,MATCH($A1000,'Hoja de Trabajo para listado'!$AB$155:$AB$1048576,0),MATCH((CUADRO!O$4&amp;$E1000),'Hoja de Trabajo para listado'!$AB$151:$BA$151,0)),0)+IFERROR(INDEX('Hoja de Trabajo para listado'!$BC$155:$CB$1048576,MATCH($A1000,'Hoja de Trabajo para listado'!$BC$155:$BC$1048576,0),MATCH((CUADRO!O$4&amp;$E1000),'Hoja de Trabajo para listado'!$BC$151:$CB$151,0)),0)+IFERROR(INDEX('Hoja de Trabajo para listado'!$DE$153:$DG$274,MATCH($A1000,'Hoja de Trabajo para listado'!$DE$153:$DE$1048576,0),MATCH((CUADRO!O$4&amp;$E1000),'Hoja de Trabajo para listado'!$DE$151:$DG$151,0)),0)+IFERROR(INDEX('Hoja de Trabajo para listado'!$CD$155:$DC$1048576,MATCH($A1000,'Hoja de Trabajo para listado'!$CD$155:$CD$1048576,0),MATCH((CUADRO!O$4&amp;$E1000),'Hoja de Trabajo para listado'!$CD$151:$DC$151,0)),0)</f>
        <v>0</v>
      </c>
      <c r="P1000" s="245">
        <f ca="1">+IFERROR(INDEX('Hoja de Trabajo para listado'!$A$155:$Z$1048576,MATCH($A1000,'Hoja de Trabajo para listado'!$A$155:$A$1048576,0),MATCH((CUADRO!P$4&amp;$E1000),'Hoja de Trabajo para listado'!$A$151:$Z$151,0)),0)+IFERROR(INDEX('Hoja de Trabajo para listado'!$AB$155:$BA$1048576,MATCH($A1000,'Hoja de Trabajo para listado'!$AB$155:$AB$1048576,0),MATCH((CUADRO!P$4&amp;$E1000),'Hoja de Trabajo para listado'!$AB$151:$BA$151,0)),0)+IFERROR(INDEX('Hoja de Trabajo para listado'!$BC$155:$CB$1048576,MATCH($A1000,'Hoja de Trabajo para listado'!$BC$155:$BC$1048576,0),MATCH((CUADRO!P$4&amp;$E1000),'Hoja de Trabajo para listado'!$BC$151:$CB$151,0)),0)+IFERROR(INDEX('Hoja de Trabajo para listado'!$DE$153:$DG$274,MATCH($A1000,'Hoja de Trabajo para listado'!$DE$153:$DE$1048576,0),MATCH((CUADRO!P$4&amp;$E1000),'Hoja de Trabajo para listado'!$DE$151:$DG$151,0)),0)+IFERROR(INDEX('Hoja de Trabajo para listado'!$CD$155:$DC$1048576,MATCH($A1000,'Hoja de Trabajo para listado'!$CD$155:$CD$1048576,0),MATCH((CUADRO!P$4&amp;$E1000),'Hoja de Trabajo para listado'!$CD$151:$DC$151,0)),0)</f>
        <v>0</v>
      </c>
      <c r="Q1000" s="245">
        <f ca="1">+IFERROR(INDEX('Hoja de Trabajo para listado'!$A$155:$Z$1048576,MATCH($A1000,'Hoja de Trabajo para listado'!$A$155:$A$1048576,0),MATCH((CUADRO!Q$4&amp;$E1000),'Hoja de Trabajo para listado'!$A$151:$Z$151,0)),0)+IFERROR(INDEX('Hoja de Trabajo para listado'!$AB$155:$BA$1048576,MATCH($A1000,'Hoja de Trabajo para listado'!$AB$155:$AB$1048576,0),MATCH((CUADRO!Q$4&amp;$E1000),'Hoja de Trabajo para listado'!$AB$151:$BA$151,0)),0)+IFERROR(INDEX('Hoja de Trabajo para listado'!$BC$155:$CB$1048576,MATCH($A1000,'Hoja de Trabajo para listado'!$BC$155:$BC$1048576,0),MATCH((CUADRO!Q$4&amp;$E1000),'Hoja de Trabajo para listado'!$BC$151:$CB$151,0)),0)+IFERROR(INDEX('Hoja de Trabajo para listado'!$DE$153:$DG$274,MATCH($A1000,'Hoja de Trabajo para listado'!$DE$153:$DE$1048576,0),MATCH((CUADRO!Q$4&amp;$E1000),'Hoja de Trabajo para listado'!$DE$151:$DG$151,0)),0)+IFERROR(INDEX('Hoja de Trabajo para listado'!$CD$155:$DC$1048576,MATCH($A1000,'Hoja de Trabajo para listado'!$CD$155:$CD$1048576,0),MATCH((CUADRO!Q$4&amp;$E1000),'Hoja de Trabajo para listado'!$CD$151:$DC$151,0)),0)</f>
        <v>0</v>
      </c>
      <c r="R1000" s="245">
        <f t="shared" ca="1" si="37"/>
        <v>0</v>
      </c>
      <c r="S1000" s="259">
        <f ca="1">+R999+R1000</f>
        <v>0</v>
      </c>
      <c r="T1000" s="243">
        <f ca="1">+S1000</f>
        <v>0</v>
      </c>
      <c r="U1000" s="244">
        <f t="shared" si="38"/>
        <v>2</v>
      </c>
      <c r="V1000" s="333" t="str">
        <f>+VLOOKUP(A1000,bd_lista!$A$3:$E$592,5,FALSE)</f>
        <v>Gobiernos Autonomos Municipales</v>
      </c>
      <c r="W1000" s="388"/>
      <c r="X1000" s="242">
        <f>+VLOOKUP(A1000,[4]Sheet1!$A$13:$D$744,4,FALSE)</f>
        <v>0</v>
      </c>
      <c r="Y1000" s="242" t="e">
        <f>+VLOOKUP(X1000,bd_lista!$A$3:$C$592,3,FALSE)</f>
        <v>#N/A</v>
      </c>
      <c r="Z1000" s="292"/>
      <c r="AA1000" s="293"/>
    </row>
    <row r="1001" spans="1:27" customFormat="1" ht="15" hidden="1" customHeight="1">
      <c r="A1001" s="32">
        <v>1733</v>
      </c>
      <c r="B1001" s="392">
        <f>+A1001</f>
        <v>1733</v>
      </c>
      <c r="C1001" s="247" t="str">
        <f>+VLOOKUP(A1001,bd_lista!$A$3:$C$592,3,FALSE)</f>
        <v>Gobierno Autónomo Municipal de Quirusillas</v>
      </c>
      <c r="D1001" s="389" t="str">
        <f>+C1001</f>
        <v>Gobierno Autónomo Municipal de Quirusillas</v>
      </c>
      <c r="E1001" s="242" t="s">
        <v>1304</v>
      </c>
      <c r="F1001" s="243">
        <f ca="1">+IFERROR(INDEX('Hoja de Trabajo para listado'!$A$155:$Z$1048576,MATCH($A1001,'Hoja de Trabajo para listado'!$A$155:$A$1048576,0),MATCH((CUADRO!F$4&amp;$E1001),'Hoja de Trabajo para listado'!$A$151:$Z$151,0)),0)+IFERROR(INDEX('Hoja de Trabajo para listado'!$AB$155:$BA$1048576,MATCH($A1001,'Hoja de Trabajo para listado'!$AB$155:$AB$1048576,0),MATCH((CUADRO!F$4&amp;$E1001),'Hoja de Trabajo para listado'!$AB$151:$BA$151,0)),0)+IFERROR(INDEX('Hoja de Trabajo para listado'!$BC$155:$CB$1048576,MATCH($A1001,'Hoja de Trabajo para listado'!$BC$155:$BC$1048576,0),MATCH((CUADRO!F$4&amp;$E1001),'Hoja de Trabajo para listado'!$BC$151:$CB$151,0)),0)+IFERROR(INDEX('Hoja de Trabajo para listado'!$DE$153:$DG$274,MATCH($A1001,'Hoja de Trabajo para listado'!$DE$153:$DE$1048576,0),MATCH((CUADRO!F$4&amp;$E1001),'Hoja de Trabajo para listado'!$DE$151:$DG$151,0)),0)+IFERROR(INDEX('Hoja de Trabajo para listado'!$CD$155:$DC$1048576,MATCH($A1001,'Hoja de Trabajo para listado'!$CD$155:$CD$1048576,0),MATCH((CUADRO!F$4&amp;$E1001),'Hoja de Trabajo para listado'!$CD$151:$DC$151,0)),0)</f>
        <v>0</v>
      </c>
      <c r="G1001" s="243">
        <f ca="1">+IFERROR(INDEX('Hoja de Trabajo para listado'!$A$155:$Z$1048576,MATCH($A1001,'Hoja de Trabajo para listado'!$A$155:$A$1048576,0),MATCH((CUADRO!G$4&amp;$E1001),'Hoja de Trabajo para listado'!$A$151:$Z$151,0)),0)+IFERROR(INDEX('Hoja de Trabajo para listado'!$AB$155:$BA$1048576,MATCH($A1001,'Hoja de Trabajo para listado'!$AB$155:$AB$1048576,0),MATCH((CUADRO!G$4&amp;$E1001),'Hoja de Trabajo para listado'!$AB$151:$BA$151,0)),0)+IFERROR(INDEX('Hoja de Trabajo para listado'!$BC$155:$CB$1048576,MATCH($A1001,'Hoja de Trabajo para listado'!$BC$155:$BC$1048576,0),MATCH((CUADRO!G$4&amp;$E1001),'Hoja de Trabajo para listado'!$BC$151:$CB$151,0)),0)+IFERROR(INDEX('Hoja de Trabajo para listado'!$DE$153:$DG$274,MATCH($A1001,'Hoja de Trabajo para listado'!$DE$153:$DE$1048576,0),MATCH((CUADRO!G$4&amp;$E1001),'Hoja de Trabajo para listado'!$DE$151:$DG$151,0)),0)+IFERROR(INDEX('Hoja de Trabajo para listado'!$CD$155:$DC$1048576,MATCH($A1001,'Hoja de Trabajo para listado'!$CD$155:$CD$1048576,0),MATCH((CUADRO!G$4&amp;$E1001),'Hoja de Trabajo para listado'!$CD$151:$DC$151,0)),0)</f>
        <v>0</v>
      </c>
      <c r="H1001" s="243">
        <f ca="1">+IFERROR(INDEX('Hoja de Trabajo para listado'!$A$155:$Z$1048576,MATCH($A1001,'Hoja de Trabajo para listado'!$A$155:$A$1048576,0),MATCH((CUADRO!H$4&amp;$E1001),'Hoja de Trabajo para listado'!$A$151:$Z$151,0)),0)+IFERROR(INDEX('Hoja de Trabajo para listado'!$AB$155:$BA$1048576,MATCH($A1001,'Hoja de Trabajo para listado'!$AB$155:$AB$1048576,0),MATCH((CUADRO!H$4&amp;$E1001),'Hoja de Trabajo para listado'!$AB$151:$BA$151,0)),0)+IFERROR(INDEX('Hoja de Trabajo para listado'!$BC$155:$CB$1048576,MATCH($A1001,'Hoja de Trabajo para listado'!$BC$155:$BC$1048576,0),MATCH((CUADRO!H$4&amp;$E1001),'Hoja de Trabajo para listado'!$BC$151:$CB$151,0)),0)+IFERROR(INDEX('Hoja de Trabajo para listado'!$DE$153:$DG$274,MATCH($A1001,'Hoja de Trabajo para listado'!$DE$153:$DE$1048576,0),MATCH((CUADRO!H$4&amp;$E1001),'Hoja de Trabajo para listado'!$DE$151:$DG$151,0)),0)+IFERROR(INDEX('Hoja de Trabajo para listado'!$CD$155:$DC$1048576,MATCH($A1001,'Hoja de Trabajo para listado'!$CD$155:$CD$1048576,0),MATCH((CUADRO!H$4&amp;$E1001),'Hoja de Trabajo para listado'!$CD$151:$DC$151,0)),0)</f>
        <v>0</v>
      </c>
      <c r="I1001" s="243">
        <f ca="1">+IFERROR(INDEX('Hoja de Trabajo para listado'!$A$155:$Z$1048576,MATCH($A1001,'Hoja de Trabajo para listado'!$A$155:$A$1048576,0),MATCH((CUADRO!I$4&amp;$E1001),'Hoja de Trabajo para listado'!$A$151:$Z$151,0)),0)+IFERROR(INDEX('Hoja de Trabajo para listado'!$AB$155:$BA$1048576,MATCH($A1001,'Hoja de Trabajo para listado'!$AB$155:$AB$1048576,0),MATCH((CUADRO!I$4&amp;$E1001),'Hoja de Trabajo para listado'!$AB$151:$BA$151,0)),0)+IFERROR(INDEX('Hoja de Trabajo para listado'!$BC$155:$CB$1048576,MATCH($A1001,'Hoja de Trabajo para listado'!$BC$155:$BC$1048576,0),MATCH((CUADRO!I$4&amp;$E1001),'Hoja de Trabajo para listado'!$BC$151:$CB$151,0)),0)+IFERROR(INDEX('Hoja de Trabajo para listado'!$DE$153:$DG$274,MATCH($A1001,'Hoja de Trabajo para listado'!$DE$153:$DE$1048576,0),MATCH((CUADRO!I$4&amp;$E1001),'Hoja de Trabajo para listado'!$DE$151:$DG$151,0)),0)+IFERROR(INDEX('Hoja de Trabajo para listado'!$CD$155:$DC$1048576,MATCH($A1001,'Hoja de Trabajo para listado'!$CD$155:$CD$1048576,0),MATCH((CUADRO!I$4&amp;$E1001),'Hoja de Trabajo para listado'!$CD$151:$DC$151,0)),0)</f>
        <v>0</v>
      </c>
      <c r="J1001" s="243">
        <f ca="1">+IFERROR(INDEX('Hoja de Trabajo para listado'!$A$155:$Z$1048576,MATCH($A1001,'Hoja de Trabajo para listado'!$A$155:$A$1048576,0),MATCH((CUADRO!J$4&amp;$E1001),'Hoja de Trabajo para listado'!$A$151:$Z$151,0)),0)+IFERROR(INDEX('Hoja de Trabajo para listado'!$AB$155:$BA$1048576,MATCH($A1001,'Hoja de Trabajo para listado'!$AB$155:$AB$1048576,0),MATCH((CUADRO!J$4&amp;$E1001),'Hoja de Trabajo para listado'!$AB$151:$BA$151,0)),0)+IFERROR(INDEX('Hoja de Trabajo para listado'!$BC$155:$CB$1048576,MATCH($A1001,'Hoja de Trabajo para listado'!$BC$155:$BC$1048576,0),MATCH((CUADRO!J$4&amp;$E1001),'Hoja de Trabajo para listado'!$BC$151:$CB$151,0)),0)+IFERROR(INDEX('Hoja de Trabajo para listado'!$DE$153:$DG$274,MATCH($A1001,'Hoja de Trabajo para listado'!$DE$153:$DE$1048576,0),MATCH((CUADRO!J$4&amp;$E1001),'Hoja de Trabajo para listado'!$DE$151:$DG$151,0)),0)+IFERROR(INDEX('Hoja de Trabajo para listado'!$CD$155:$DC$1048576,MATCH($A1001,'Hoja de Trabajo para listado'!$CD$155:$CD$1048576,0),MATCH((CUADRO!J$4&amp;$E1001),'Hoja de Trabajo para listado'!$CD$151:$DC$151,0)),0)</f>
        <v>0</v>
      </c>
      <c r="K1001" s="243">
        <f ca="1">+IFERROR(INDEX('Hoja de Trabajo para listado'!$A$155:$Z$1048576,MATCH($A1001,'Hoja de Trabajo para listado'!$A$155:$A$1048576,0),MATCH((CUADRO!K$4&amp;$E1001),'Hoja de Trabajo para listado'!$A$151:$Z$151,0)),0)+IFERROR(INDEX('Hoja de Trabajo para listado'!$AB$155:$BA$1048576,MATCH($A1001,'Hoja de Trabajo para listado'!$AB$155:$AB$1048576,0),MATCH((CUADRO!K$4&amp;$E1001),'Hoja de Trabajo para listado'!$AB$151:$BA$151,0)),0)+IFERROR(INDEX('Hoja de Trabajo para listado'!$BC$155:$CB$1048576,MATCH($A1001,'Hoja de Trabajo para listado'!$BC$155:$BC$1048576,0),MATCH((CUADRO!K$4&amp;$E1001),'Hoja de Trabajo para listado'!$BC$151:$CB$151,0)),0)+IFERROR(INDEX('Hoja de Trabajo para listado'!$DE$153:$DG$274,MATCH($A1001,'Hoja de Trabajo para listado'!$DE$153:$DE$1048576,0),MATCH((CUADRO!K$4&amp;$E1001),'Hoja de Trabajo para listado'!$DE$151:$DG$151,0)),0)+IFERROR(INDEX('Hoja de Trabajo para listado'!$CD$155:$DC$1048576,MATCH($A1001,'Hoja de Trabajo para listado'!$CD$155:$CD$1048576,0),MATCH((CUADRO!K$4&amp;$E1001),'Hoja de Trabajo para listado'!$CD$151:$DC$151,0)),0)</f>
        <v>0</v>
      </c>
      <c r="L1001" s="243">
        <f ca="1">+IFERROR(INDEX('Hoja de Trabajo para listado'!$A$155:$Z$1048576,MATCH($A1001,'Hoja de Trabajo para listado'!$A$155:$A$1048576,0),MATCH((CUADRO!L$4&amp;$E1001),'Hoja de Trabajo para listado'!$A$151:$Z$151,0)),0)+IFERROR(INDEX('Hoja de Trabajo para listado'!$AB$155:$BA$1048576,MATCH($A1001,'Hoja de Trabajo para listado'!$AB$155:$AB$1048576,0),MATCH((CUADRO!L$4&amp;$E1001),'Hoja de Trabajo para listado'!$AB$151:$BA$151,0)),0)+IFERROR(INDEX('Hoja de Trabajo para listado'!$BC$155:$CB$1048576,MATCH($A1001,'Hoja de Trabajo para listado'!$BC$155:$BC$1048576,0),MATCH((CUADRO!L$4&amp;$E1001),'Hoja de Trabajo para listado'!$BC$151:$CB$151,0)),0)+IFERROR(INDEX('Hoja de Trabajo para listado'!$DE$153:$DG$274,MATCH($A1001,'Hoja de Trabajo para listado'!$DE$153:$DE$1048576,0),MATCH((CUADRO!L$4&amp;$E1001),'Hoja de Trabajo para listado'!$DE$151:$DG$151,0)),0)+IFERROR(INDEX('Hoja de Trabajo para listado'!$CD$155:$DC$1048576,MATCH($A1001,'Hoja de Trabajo para listado'!$CD$155:$CD$1048576,0),MATCH((CUADRO!L$4&amp;$E1001),'Hoja de Trabajo para listado'!$CD$151:$DC$151,0)),0)</f>
        <v>0</v>
      </c>
      <c r="M1001" s="243">
        <f ca="1">+IFERROR(INDEX('Hoja de Trabajo para listado'!$A$155:$Z$1048576,MATCH($A1001,'Hoja de Trabajo para listado'!$A$155:$A$1048576,0),MATCH((CUADRO!M$4&amp;$E1001),'Hoja de Trabajo para listado'!$A$151:$Z$151,0)),0)+IFERROR(INDEX('Hoja de Trabajo para listado'!$AB$155:$BA$1048576,MATCH($A1001,'Hoja de Trabajo para listado'!$AB$155:$AB$1048576,0),MATCH((CUADRO!M$4&amp;$E1001),'Hoja de Trabajo para listado'!$AB$151:$BA$151,0)),0)+IFERROR(INDEX('Hoja de Trabajo para listado'!$BC$155:$CB$1048576,MATCH($A1001,'Hoja de Trabajo para listado'!$BC$155:$BC$1048576,0),MATCH((CUADRO!M$4&amp;$E1001),'Hoja de Trabajo para listado'!$BC$151:$CB$151,0)),0)+IFERROR(INDEX('Hoja de Trabajo para listado'!$DE$153:$DG$274,MATCH($A1001,'Hoja de Trabajo para listado'!$DE$153:$DE$1048576,0),MATCH((CUADRO!M$4&amp;$E1001),'Hoja de Trabajo para listado'!$DE$151:$DG$151,0)),0)+IFERROR(INDEX('Hoja de Trabajo para listado'!$CD$155:$DC$1048576,MATCH($A1001,'Hoja de Trabajo para listado'!$CD$155:$CD$1048576,0),MATCH((CUADRO!M$4&amp;$E1001),'Hoja de Trabajo para listado'!$CD$151:$DC$151,0)),0)</f>
        <v>0</v>
      </c>
      <c r="N1001" s="243">
        <f ca="1">+IFERROR(INDEX('Hoja de Trabajo para listado'!$A$155:$Z$1048576,MATCH($A1001,'Hoja de Trabajo para listado'!$A$155:$A$1048576,0),MATCH((CUADRO!N$4&amp;$E1001),'Hoja de Trabajo para listado'!$A$151:$Z$151,0)),0)+IFERROR(INDEX('Hoja de Trabajo para listado'!$AB$155:$BA$1048576,MATCH($A1001,'Hoja de Trabajo para listado'!$AB$155:$AB$1048576,0),MATCH((CUADRO!N$4&amp;$E1001),'Hoja de Trabajo para listado'!$AB$151:$BA$151,0)),0)+IFERROR(INDEX('Hoja de Trabajo para listado'!$BC$155:$CB$1048576,MATCH($A1001,'Hoja de Trabajo para listado'!$BC$155:$BC$1048576,0),MATCH((CUADRO!N$4&amp;$E1001),'Hoja de Trabajo para listado'!$BC$151:$CB$151,0)),0)+IFERROR(INDEX('Hoja de Trabajo para listado'!$DE$153:$DG$274,MATCH($A1001,'Hoja de Trabajo para listado'!$DE$153:$DE$1048576,0),MATCH((CUADRO!N$4&amp;$E1001),'Hoja de Trabajo para listado'!$DE$151:$DG$151,0)),0)+IFERROR(INDEX('Hoja de Trabajo para listado'!$CD$155:$DC$1048576,MATCH($A1001,'Hoja de Trabajo para listado'!$CD$155:$CD$1048576,0),MATCH((CUADRO!N$4&amp;$E1001),'Hoja de Trabajo para listado'!$CD$151:$DC$151,0)),0)</f>
        <v>0</v>
      </c>
      <c r="O1001" s="243">
        <f ca="1">+IFERROR(INDEX('Hoja de Trabajo para listado'!$A$155:$Z$1048576,MATCH($A1001,'Hoja de Trabajo para listado'!$A$155:$A$1048576,0),MATCH((CUADRO!O$4&amp;$E1001),'Hoja de Trabajo para listado'!$A$151:$Z$151,0)),0)+IFERROR(INDEX('Hoja de Trabajo para listado'!$AB$155:$BA$1048576,MATCH($A1001,'Hoja de Trabajo para listado'!$AB$155:$AB$1048576,0),MATCH((CUADRO!O$4&amp;$E1001),'Hoja de Trabajo para listado'!$AB$151:$BA$151,0)),0)+IFERROR(INDEX('Hoja de Trabajo para listado'!$BC$155:$CB$1048576,MATCH($A1001,'Hoja de Trabajo para listado'!$BC$155:$BC$1048576,0),MATCH((CUADRO!O$4&amp;$E1001),'Hoja de Trabajo para listado'!$BC$151:$CB$151,0)),0)+IFERROR(INDEX('Hoja de Trabajo para listado'!$DE$153:$DG$274,MATCH($A1001,'Hoja de Trabajo para listado'!$DE$153:$DE$1048576,0),MATCH((CUADRO!O$4&amp;$E1001),'Hoja de Trabajo para listado'!$DE$151:$DG$151,0)),0)+IFERROR(INDEX('Hoja de Trabajo para listado'!$CD$155:$DC$1048576,MATCH($A1001,'Hoja de Trabajo para listado'!$CD$155:$CD$1048576,0),MATCH((CUADRO!O$4&amp;$E1001),'Hoja de Trabajo para listado'!$CD$151:$DC$151,0)),0)</f>
        <v>0</v>
      </c>
      <c r="P1001" s="243">
        <f ca="1">+IFERROR(INDEX('Hoja de Trabajo para listado'!$A$155:$Z$1048576,MATCH($A1001,'Hoja de Trabajo para listado'!$A$155:$A$1048576,0),MATCH((CUADRO!P$4&amp;$E1001),'Hoja de Trabajo para listado'!$A$151:$Z$151,0)),0)+IFERROR(INDEX('Hoja de Trabajo para listado'!$AB$155:$BA$1048576,MATCH($A1001,'Hoja de Trabajo para listado'!$AB$155:$AB$1048576,0),MATCH((CUADRO!P$4&amp;$E1001),'Hoja de Trabajo para listado'!$AB$151:$BA$151,0)),0)+IFERROR(INDEX('Hoja de Trabajo para listado'!$BC$155:$CB$1048576,MATCH($A1001,'Hoja de Trabajo para listado'!$BC$155:$BC$1048576,0),MATCH((CUADRO!P$4&amp;$E1001),'Hoja de Trabajo para listado'!$BC$151:$CB$151,0)),0)+IFERROR(INDEX('Hoja de Trabajo para listado'!$DE$153:$DG$274,MATCH($A1001,'Hoja de Trabajo para listado'!$DE$153:$DE$1048576,0),MATCH((CUADRO!P$4&amp;$E1001),'Hoja de Trabajo para listado'!$DE$151:$DG$151,0)),0)+IFERROR(INDEX('Hoja de Trabajo para listado'!$CD$155:$DC$1048576,MATCH($A1001,'Hoja de Trabajo para listado'!$CD$155:$CD$1048576,0),MATCH((CUADRO!P$4&amp;$E1001),'Hoja de Trabajo para listado'!$CD$151:$DC$151,0)),0)</f>
        <v>0</v>
      </c>
      <c r="Q1001" s="243">
        <f ca="1">+IFERROR(INDEX('Hoja de Trabajo para listado'!$A$155:$Z$1048576,MATCH($A1001,'Hoja de Trabajo para listado'!$A$155:$A$1048576,0),MATCH((CUADRO!Q$4&amp;$E1001),'Hoja de Trabajo para listado'!$A$151:$Z$151,0)),0)+IFERROR(INDEX('Hoja de Trabajo para listado'!$AB$155:$BA$1048576,MATCH($A1001,'Hoja de Trabajo para listado'!$AB$155:$AB$1048576,0),MATCH((CUADRO!Q$4&amp;$E1001),'Hoja de Trabajo para listado'!$AB$151:$BA$151,0)),0)+IFERROR(INDEX('Hoja de Trabajo para listado'!$BC$155:$CB$1048576,MATCH($A1001,'Hoja de Trabajo para listado'!$BC$155:$BC$1048576,0),MATCH((CUADRO!Q$4&amp;$E1001),'Hoja de Trabajo para listado'!$BC$151:$CB$151,0)),0)+IFERROR(INDEX('Hoja de Trabajo para listado'!$DE$153:$DG$274,MATCH($A1001,'Hoja de Trabajo para listado'!$DE$153:$DE$1048576,0),MATCH((CUADRO!Q$4&amp;$E1001),'Hoja de Trabajo para listado'!$DE$151:$DG$151,0)),0)+IFERROR(INDEX('Hoja de Trabajo para listado'!$CD$155:$DC$1048576,MATCH($A1001,'Hoja de Trabajo para listado'!$CD$155:$CD$1048576,0),MATCH((CUADRO!Q$4&amp;$E1001),'Hoja de Trabajo para listado'!$CD$151:$DC$151,0)),0)</f>
        <v>0</v>
      </c>
      <c r="R1001" s="243">
        <f t="shared" ca="1" si="37"/>
        <v>0</v>
      </c>
      <c r="S1001" s="249"/>
      <c r="T1001" s="243">
        <f ca="1">+T1002</f>
        <v>0</v>
      </c>
      <c r="U1001" s="242">
        <f t="shared" si="38"/>
        <v>1</v>
      </c>
      <c r="V1001" s="333" t="str">
        <f>+VLOOKUP(A1001,bd_lista!$A$3:$E$592,5,FALSE)</f>
        <v>Gobiernos Autonomos Municipales</v>
      </c>
      <c r="W1001" s="387" t="str">
        <f>+V1001</f>
        <v>Gobiernos Autonomos Municipales</v>
      </c>
      <c r="X1001" s="242">
        <f>+VLOOKUP(A1001,[4]Sheet1!$A$13:$D$744,4,FALSE)</f>
        <v>0</v>
      </c>
      <c r="Y1001" s="242" t="e">
        <f>+VLOOKUP(X1001,bd_lista!$A$3:$C$592,3,FALSE)</f>
        <v>#N/A</v>
      </c>
      <c r="Z1001" s="294">
        <f>+X1001</f>
        <v>0</v>
      </c>
      <c r="AA1001" s="295" t="e">
        <f>+Y1001</f>
        <v>#N/A</v>
      </c>
    </row>
    <row r="1002" spans="1:27" customFormat="1" ht="15" hidden="1" customHeight="1">
      <c r="A1002" s="32">
        <v>1733</v>
      </c>
      <c r="B1002" s="393"/>
      <c r="C1002" s="247" t="str">
        <f>+VLOOKUP(A1002,bd_lista!$A$3:$C$592,3,FALSE)</f>
        <v>Gobierno Autónomo Municipal de Quirusillas</v>
      </c>
      <c r="D1002" s="390"/>
      <c r="E1002" s="244" t="s">
        <v>1305</v>
      </c>
      <c r="F1002" s="243">
        <f ca="1">+IFERROR(INDEX('Hoja de Trabajo para listado'!$A$155:$Z$1048576,MATCH($A1002,'Hoja de Trabajo para listado'!$A$155:$A$1048576,0),MATCH((CUADRO!F$4&amp;$E1002),'Hoja de Trabajo para listado'!$A$151:$Z$151,0)),0)+IFERROR(INDEX('Hoja de Trabajo para listado'!$AB$155:$BA$1048576,MATCH($A1002,'Hoja de Trabajo para listado'!$AB$155:$AB$1048576,0),MATCH((CUADRO!F$4&amp;$E1002),'Hoja de Trabajo para listado'!$AB$151:$BA$151,0)),0)+IFERROR(INDEX('Hoja de Trabajo para listado'!$BC$155:$CB$1048576,MATCH($A1002,'Hoja de Trabajo para listado'!$BC$155:$BC$1048576,0),MATCH((CUADRO!F$4&amp;$E1002),'Hoja de Trabajo para listado'!$BC$151:$CB$151,0)),0)+IFERROR(INDEX('Hoja de Trabajo para listado'!$DE$153:$DG$274,MATCH($A1002,'Hoja de Trabajo para listado'!$DE$153:$DE$1048576,0),MATCH((CUADRO!F$4&amp;$E1002),'Hoja de Trabajo para listado'!$DE$151:$DG$151,0)),0)+IFERROR(INDEX('Hoja de Trabajo para listado'!$CD$155:$DC$1048576,MATCH($A1002,'Hoja de Trabajo para listado'!$CD$155:$CD$1048576,0),MATCH((CUADRO!F$4&amp;$E1002),'Hoja de Trabajo para listado'!$CD$151:$DC$151,0)),0)</f>
        <v>0</v>
      </c>
      <c r="G1002" s="243">
        <f ca="1">+IFERROR(INDEX('Hoja de Trabajo para listado'!$A$155:$Z$1048576,MATCH($A1002,'Hoja de Trabajo para listado'!$A$155:$A$1048576,0),MATCH((CUADRO!G$4&amp;$E1002),'Hoja de Trabajo para listado'!$A$151:$Z$151,0)),0)+IFERROR(INDEX('Hoja de Trabajo para listado'!$AB$155:$BA$1048576,MATCH($A1002,'Hoja de Trabajo para listado'!$AB$155:$AB$1048576,0),MATCH((CUADRO!G$4&amp;$E1002),'Hoja de Trabajo para listado'!$AB$151:$BA$151,0)),0)+IFERROR(INDEX('Hoja de Trabajo para listado'!$BC$155:$CB$1048576,MATCH($A1002,'Hoja de Trabajo para listado'!$BC$155:$BC$1048576,0),MATCH((CUADRO!G$4&amp;$E1002),'Hoja de Trabajo para listado'!$BC$151:$CB$151,0)),0)+IFERROR(INDEX('Hoja de Trabajo para listado'!$DE$153:$DG$274,MATCH($A1002,'Hoja de Trabajo para listado'!$DE$153:$DE$1048576,0),MATCH((CUADRO!G$4&amp;$E1002),'Hoja de Trabajo para listado'!$DE$151:$DG$151,0)),0)+IFERROR(INDEX('Hoja de Trabajo para listado'!$CD$155:$DC$1048576,MATCH($A1002,'Hoja de Trabajo para listado'!$CD$155:$CD$1048576,0),MATCH((CUADRO!G$4&amp;$E1002),'Hoja de Trabajo para listado'!$CD$151:$DC$151,0)),0)</f>
        <v>0</v>
      </c>
      <c r="H1002" s="243">
        <f ca="1">+IFERROR(INDEX('Hoja de Trabajo para listado'!$A$155:$Z$1048576,MATCH($A1002,'Hoja de Trabajo para listado'!$A$155:$A$1048576,0),MATCH((CUADRO!H$4&amp;$E1002),'Hoja de Trabajo para listado'!$A$151:$Z$151,0)),0)+IFERROR(INDEX('Hoja de Trabajo para listado'!$AB$155:$BA$1048576,MATCH($A1002,'Hoja de Trabajo para listado'!$AB$155:$AB$1048576,0),MATCH((CUADRO!H$4&amp;$E1002),'Hoja de Trabajo para listado'!$AB$151:$BA$151,0)),0)+IFERROR(INDEX('Hoja de Trabajo para listado'!$BC$155:$CB$1048576,MATCH($A1002,'Hoja de Trabajo para listado'!$BC$155:$BC$1048576,0),MATCH((CUADRO!H$4&amp;$E1002),'Hoja de Trabajo para listado'!$BC$151:$CB$151,0)),0)+IFERROR(INDEX('Hoja de Trabajo para listado'!$DE$153:$DG$274,MATCH($A1002,'Hoja de Trabajo para listado'!$DE$153:$DE$1048576,0),MATCH((CUADRO!H$4&amp;$E1002),'Hoja de Trabajo para listado'!$DE$151:$DG$151,0)),0)+IFERROR(INDEX('Hoja de Trabajo para listado'!$CD$155:$DC$1048576,MATCH($A1002,'Hoja de Trabajo para listado'!$CD$155:$CD$1048576,0),MATCH((CUADRO!H$4&amp;$E1002),'Hoja de Trabajo para listado'!$CD$151:$DC$151,0)),0)</f>
        <v>0</v>
      </c>
      <c r="I1002" s="243">
        <f ca="1">+IFERROR(INDEX('Hoja de Trabajo para listado'!$A$155:$Z$1048576,MATCH($A1002,'Hoja de Trabajo para listado'!$A$155:$A$1048576,0),MATCH((CUADRO!I$4&amp;$E1002),'Hoja de Trabajo para listado'!$A$151:$Z$151,0)),0)+IFERROR(INDEX('Hoja de Trabajo para listado'!$AB$155:$BA$1048576,MATCH($A1002,'Hoja de Trabajo para listado'!$AB$155:$AB$1048576,0),MATCH((CUADRO!I$4&amp;$E1002),'Hoja de Trabajo para listado'!$AB$151:$BA$151,0)),0)+IFERROR(INDEX('Hoja de Trabajo para listado'!$BC$155:$CB$1048576,MATCH($A1002,'Hoja de Trabajo para listado'!$BC$155:$BC$1048576,0),MATCH((CUADRO!I$4&amp;$E1002),'Hoja de Trabajo para listado'!$BC$151:$CB$151,0)),0)+IFERROR(INDEX('Hoja de Trabajo para listado'!$DE$153:$DG$274,MATCH($A1002,'Hoja de Trabajo para listado'!$DE$153:$DE$1048576,0),MATCH((CUADRO!I$4&amp;$E1002),'Hoja de Trabajo para listado'!$DE$151:$DG$151,0)),0)+IFERROR(INDEX('Hoja de Trabajo para listado'!$CD$155:$DC$1048576,MATCH($A1002,'Hoja de Trabajo para listado'!$CD$155:$CD$1048576,0),MATCH((CUADRO!I$4&amp;$E1002),'Hoja de Trabajo para listado'!$CD$151:$DC$151,0)),0)</f>
        <v>0</v>
      </c>
      <c r="J1002" s="243">
        <f ca="1">+IFERROR(INDEX('Hoja de Trabajo para listado'!$A$155:$Z$1048576,MATCH($A1002,'Hoja de Trabajo para listado'!$A$155:$A$1048576,0),MATCH((CUADRO!J$4&amp;$E1002),'Hoja de Trabajo para listado'!$A$151:$Z$151,0)),0)+IFERROR(INDEX('Hoja de Trabajo para listado'!$AB$155:$BA$1048576,MATCH($A1002,'Hoja de Trabajo para listado'!$AB$155:$AB$1048576,0),MATCH((CUADRO!J$4&amp;$E1002),'Hoja de Trabajo para listado'!$AB$151:$BA$151,0)),0)+IFERROR(INDEX('Hoja de Trabajo para listado'!$BC$155:$CB$1048576,MATCH($A1002,'Hoja de Trabajo para listado'!$BC$155:$BC$1048576,0),MATCH((CUADRO!J$4&amp;$E1002),'Hoja de Trabajo para listado'!$BC$151:$CB$151,0)),0)+IFERROR(INDEX('Hoja de Trabajo para listado'!$DE$153:$DG$274,MATCH($A1002,'Hoja de Trabajo para listado'!$DE$153:$DE$1048576,0),MATCH((CUADRO!J$4&amp;$E1002),'Hoja de Trabajo para listado'!$DE$151:$DG$151,0)),0)+IFERROR(INDEX('Hoja de Trabajo para listado'!$CD$155:$DC$1048576,MATCH($A1002,'Hoja de Trabajo para listado'!$CD$155:$CD$1048576,0),MATCH((CUADRO!J$4&amp;$E1002),'Hoja de Trabajo para listado'!$CD$151:$DC$151,0)),0)</f>
        <v>0</v>
      </c>
      <c r="K1002" s="243">
        <f ca="1">+IFERROR(INDEX('Hoja de Trabajo para listado'!$A$155:$Z$1048576,MATCH($A1002,'Hoja de Trabajo para listado'!$A$155:$A$1048576,0),MATCH((CUADRO!K$4&amp;$E1002),'Hoja de Trabajo para listado'!$A$151:$Z$151,0)),0)+IFERROR(INDEX('Hoja de Trabajo para listado'!$AB$155:$BA$1048576,MATCH($A1002,'Hoja de Trabajo para listado'!$AB$155:$AB$1048576,0),MATCH((CUADRO!K$4&amp;$E1002),'Hoja de Trabajo para listado'!$AB$151:$BA$151,0)),0)+IFERROR(INDEX('Hoja de Trabajo para listado'!$BC$155:$CB$1048576,MATCH($A1002,'Hoja de Trabajo para listado'!$BC$155:$BC$1048576,0),MATCH((CUADRO!K$4&amp;$E1002),'Hoja de Trabajo para listado'!$BC$151:$CB$151,0)),0)+IFERROR(INDEX('Hoja de Trabajo para listado'!$DE$153:$DG$274,MATCH($A1002,'Hoja de Trabajo para listado'!$DE$153:$DE$1048576,0),MATCH((CUADRO!K$4&amp;$E1002),'Hoja de Trabajo para listado'!$DE$151:$DG$151,0)),0)+IFERROR(INDEX('Hoja de Trabajo para listado'!$CD$155:$DC$1048576,MATCH($A1002,'Hoja de Trabajo para listado'!$CD$155:$CD$1048576,0),MATCH((CUADRO!K$4&amp;$E1002),'Hoja de Trabajo para listado'!$CD$151:$DC$151,0)),0)</f>
        <v>0</v>
      </c>
      <c r="L1002" s="243">
        <f ca="1">+IFERROR(INDEX('Hoja de Trabajo para listado'!$A$155:$Z$1048576,MATCH($A1002,'Hoja de Trabajo para listado'!$A$155:$A$1048576,0),MATCH((CUADRO!L$4&amp;$E1002),'Hoja de Trabajo para listado'!$A$151:$Z$151,0)),0)+IFERROR(INDEX('Hoja de Trabajo para listado'!$AB$155:$BA$1048576,MATCH($A1002,'Hoja de Trabajo para listado'!$AB$155:$AB$1048576,0),MATCH((CUADRO!L$4&amp;$E1002),'Hoja de Trabajo para listado'!$AB$151:$BA$151,0)),0)+IFERROR(INDEX('Hoja de Trabajo para listado'!$BC$155:$CB$1048576,MATCH($A1002,'Hoja de Trabajo para listado'!$BC$155:$BC$1048576,0),MATCH((CUADRO!L$4&amp;$E1002),'Hoja de Trabajo para listado'!$BC$151:$CB$151,0)),0)+IFERROR(INDEX('Hoja de Trabajo para listado'!$DE$153:$DG$274,MATCH($A1002,'Hoja de Trabajo para listado'!$DE$153:$DE$1048576,0),MATCH((CUADRO!L$4&amp;$E1002),'Hoja de Trabajo para listado'!$DE$151:$DG$151,0)),0)+IFERROR(INDEX('Hoja de Trabajo para listado'!$CD$155:$DC$1048576,MATCH($A1002,'Hoja de Trabajo para listado'!$CD$155:$CD$1048576,0),MATCH((CUADRO!L$4&amp;$E1002),'Hoja de Trabajo para listado'!$CD$151:$DC$151,0)),0)</f>
        <v>0</v>
      </c>
      <c r="M1002" s="243">
        <f ca="1">+IFERROR(INDEX('Hoja de Trabajo para listado'!$A$155:$Z$1048576,MATCH($A1002,'Hoja de Trabajo para listado'!$A$155:$A$1048576,0),MATCH((CUADRO!M$4&amp;$E1002),'Hoja de Trabajo para listado'!$A$151:$Z$151,0)),0)+IFERROR(INDEX('Hoja de Trabajo para listado'!$AB$155:$BA$1048576,MATCH($A1002,'Hoja de Trabajo para listado'!$AB$155:$AB$1048576,0),MATCH((CUADRO!M$4&amp;$E1002),'Hoja de Trabajo para listado'!$AB$151:$BA$151,0)),0)+IFERROR(INDEX('Hoja de Trabajo para listado'!$BC$155:$CB$1048576,MATCH($A1002,'Hoja de Trabajo para listado'!$BC$155:$BC$1048576,0),MATCH((CUADRO!M$4&amp;$E1002),'Hoja de Trabajo para listado'!$BC$151:$CB$151,0)),0)+IFERROR(INDEX('Hoja de Trabajo para listado'!$DE$153:$DG$274,MATCH($A1002,'Hoja de Trabajo para listado'!$DE$153:$DE$1048576,0),MATCH((CUADRO!M$4&amp;$E1002),'Hoja de Trabajo para listado'!$DE$151:$DG$151,0)),0)+IFERROR(INDEX('Hoja de Trabajo para listado'!$CD$155:$DC$1048576,MATCH($A1002,'Hoja de Trabajo para listado'!$CD$155:$CD$1048576,0),MATCH((CUADRO!M$4&amp;$E1002),'Hoja de Trabajo para listado'!$CD$151:$DC$151,0)),0)</f>
        <v>0</v>
      </c>
      <c r="N1002" s="243">
        <f ca="1">+IFERROR(INDEX('Hoja de Trabajo para listado'!$A$155:$Z$1048576,MATCH($A1002,'Hoja de Trabajo para listado'!$A$155:$A$1048576,0),MATCH((CUADRO!N$4&amp;$E1002),'Hoja de Trabajo para listado'!$A$151:$Z$151,0)),0)+IFERROR(INDEX('Hoja de Trabajo para listado'!$AB$155:$BA$1048576,MATCH($A1002,'Hoja de Trabajo para listado'!$AB$155:$AB$1048576,0),MATCH((CUADRO!N$4&amp;$E1002),'Hoja de Trabajo para listado'!$AB$151:$BA$151,0)),0)+IFERROR(INDEX('Hoja de Trabajo para listado'!$BC$155:$CB$1048576,MATCH($A1002,'Hoja de Trabajo para listado'!$BC$155:$BC$1048576,0),MATCH((CUADRO!N$4&amp;$E1002),'Hoja de Trabajo para listado'!$BC$151:$CB$151,0)),0)+IFERROR(INDEX('Hoja de Trabajo para listado'!$DE$153:$DG$274,MATCH($A1002,'Hoja de Trabajo para listado'!$DE$153:$DE$1048576,0),MATCH((CUADRO!N$4&amp;$E1002),'Hoja de Trabajo para listado'!$DE$151:$DG$151,0)),0)+IFERROR(INDEX('Hoja de Trabajo para listado'!$CD$155:$DC$1048576,MATCH($A1002,'Hoja de Trabajo para listado'!$CD$155:$CD$1048576,0),MATCH((CUADRO!N$4&amp;$E1002),'Hoja de Trabajo para listado'!$CD$151:$DC$151,0)),0)</f>
        <v>0</v>
      </c>
      <c r="O1002" s="243">
        <f ca="1">+IFERROR(INDEX('Hoja de Trabajo para listado'!$A$155:$Z$1048576,MATCH($A1002,'Hoja de Trabajo para listado'!$A$155:$A$1048576,0),MATCH((CUADRO!O$4&amp;$E1002),'Hoja de Trabajo para listado'!$A$151:$Z$151,0)),0)+IFERROR(INDEX('Hoja de Trabajo para listado'!$AB$155:$BA$1048576,MATCH($A1002,'Hoja de Trabajo para listado'!$AB$155:$AB$1048576,0),MATCH((CUADRO!O$4&amp;$E1002),'Hoja de Trabajo para listado'!$AB$151:$BA$151,0)),0)+IFERROR(INDEX('Hoja de Trabajo para listado'!$BC$155:$CB$1048576,MATCH($A1002,'Hoja de Trabajo para listado'!$BC$155:$BC$1048576,0),MATCH((CUADRO!O$4&amp;$E1002),'Hoja de Trabajo para listado'!$BC$151:$CB$151,0)),0)+IFERROR(INDEX('Hoja de Trabajo para listado'!$DE$153:$DG$274,MATCH($A1002,'Hoja de Trabajo para listado'!$DE$153:$DE$1048576,0),MATCH((CUADRO!O$4&amp;$E1002),'Hoja de Trabajo para listado'!$DE$151:$DG$151,0)),0)+IFERROR(INDEX('Hoja de Trabajo para listado'!$CD$155:$DC$1048576,MATCH($A1002,'Hoja de Trabajo para listado'!$CD$155:$CD$1048576,0),MATCH((CUADRO!O$4&amp;$E1002),'Hoja de Trabajo para listado'!$CD$151:$DC$151,0)),0)</f>
        <v>0</v>
      </c>
      <c r="P1002" s="243">
        <f ca="1">+IFERROR(INDEX('Hoja de Trabajo para listado'!$A$155:$Z$1048576,MATCH($A1002,'Hoja de Trabajo para listado'!$A$155:$A$1048576,0),MATCH((CUADRO!P$4&amp;$E1002),'Hoja de Trabajo para listado'!$A$151:$Z$151,0)),0)+IFERROR(INDEX('Hoja de Trabajo para listado'!$AB$155:$BA$1048576,MATCH($A1002,'Hoja de Trabajo para listado'!$AB$155:$AB$1048576,0),MATCH((CUADRO!P$4&amp;$E1002),'Hoja de Trabajo para listado'!$AB$151:$BA$151,0)),0)+IFERROR(INDEX('Hoja de Trabajo para listado'!$BC$155:$CB$1048576,MATCH($A1002,'Hoja de Trabajo para listado'!$BC$155:$BC$1048576,0),MATCH((CUADRO!P$4&amp;$E1002),'Hoja de Trabajo para listado'!$BC$151:$CB$151,0)),0)+IFERROR(INDEX('Hoja de Trabajo para listado'!$DE$153:$DG$274,MATCH($A1002,'Hoja de Trabajo para listado'!$DE$153:$DE$1048576,0),MATCH((CUADRO!P$4&amp;$E1002),'Hoja de Trabajo para listado'!$DE$151:$DG$151,0)),0)+IFERROR(INDEX('Hoja de Trabajo para listado'!$CD$155:$DC$1048576,MATCH($A1002,'Hoja de Trabajo para listado'!$CD$155:$CD$1048576,0),MATCH((CUADRO!P$4&amp;$E1002),'Hoja de Trabajo para listado'!$CD$151:$DC$151,0)),0)</f>
        <v>0</v>
      </c>
      <c r="Q1002" s="243">
        <f ca="1">+IFERROR(INDEX('Hoja de Trabajo para listado'!$A$155:$Z$1048576,MATCH($A1002,'Hoja de Trabajo para listado'!$A$155:$A$1048576,0),MATCH((CUADRO!Q$4&amp;$E1002),'Hoja de Trabajo para listado'!$A$151:$Z$151,0)),0)+IFERROR(INDEX('Hoja de Trabajo para listado'!$AB$155:$BA$1048576,MATCH($A1002,'Hoja de Trabajo para listado'!$AB$155:$AB$1048576,0),MATCH((CUADRO!Q$4&amp;$E1002),'Hoja de Trabajo para listado'!$AB$151:$BA$151,0)),0)+IFERROR(INDEX('Hoja de Trabajo para listado'!$BC$155:$CB$1048576,MATCH($A1002,'Hoja de Trabajo para listado'!$BC$155:$BC$1048576,0),MATCH((CUADRO!Q$4&amp;$E1002),'Hoja de Trabajo para listado'!$BC$151:$CB$151,0)),0)+IFERROR(INDEX('Hoja de Trabajo para listado'!$DE$153:$DG$274,MATCH($A1002,'Hoja de Trabajo para listado'!$DE$153:$DE$1048576,0),MATCH((CUADRO!Q$4&amp;$E1002),'Hoja de Trabajo para listado'!$DE$151:$DG$151,0)),0)+IFERROR(INDEX('Hoja de Trabajo para listado'!$CD$155:$DC$1048576,MATCH($A1002,'Hoja de Trabajo para listado'!$CD$155:$CD$1048576,0),MATCH((CUADRO!Q$4&amp;$E1002),'Hoja de Trabajo para listado'!$CD$151:$DC$151,0)),0)</f>
        <v>0</v>
      </c>
      <c r="R1002" s="243">
        <f t="shared" ca="1" si="37"/>
        <v>0</v>
      </c>
      <c r="S1002" s="249">
        <f ca="1">+R1001+R1002</f>
        <v>0</v>
      </c>
      <c r="T1002" s="243">
        <f ca="1">+S1002</f>
        <v>0</v>
      </c>
      <c r="U1002" s="242">
        <f t="shared" si="38"/>
        <v>2</v>
      </c>
      <c r="V1002" s="333" t="str">
        <f>+VLOOKUP(A1002,bd_lista!$A$3:$E$592,5,FALSE)</f>
        <v>Gobiernos Autonomos Municipales</v>
      </c>
      <c r="W1002" s="388"/>
      <c r="X1002" s="242">
        <f>+VLOOKUP(A1002,[4]Sheet1!$A$13:$D$744,4,FALSE)</f>
        <v>0</v>
      </c>
      <c r="Y1002" s="242" t="e">
        <f>+VLOOKUP(X1002,bd_lista!$A$3:$C$592,3,FALSE)</f>
        <v>#N/A</v>
      </c>
      <c r="Z1002" s="292"/>
      <c r="AA1002" s="293"/>
    </row>
    <row r="1003" spans="1:27" customFormat="1" ht="15" hidden="1" customHeight="1">
      <c r="A1003" s="32">
        <v>1734</v>
      </c>
      <c r="B1003" s="392">
        <f>+A1003</f>
        <v>1734</v>
      </c>
      <c r="C1003" s="247" t="str">
        <f>+VLOOKUP(A1003,bd_lista!$A$3:$C$592,3,FALSE)</f>
        <v>Gobierno Autónomo Municipal de Montero</v>
      </c>
      <c r="D1003" s="389" t="str">
        <f>+C1003</f>
        <v>Gobierno Autónomo Municipal de Montero</v>
      </c>
      <c r="E1003" s="242" t="s">
        <v>1304</v>
      </c>
      <c r="F1003" s="243">
        <f ca="1">+IFERROR(INDEX('Hoja de Trabajo para listado'!$A$155:$Z$1048576,MATCH($A1003,'Hoja de Trabajo para listado'!$A$155:$A$1048576,0),MATCH((CUADRO!F$4&amp;$E1003),'Hoja de Trabajo para listado'!$A$151:$Z$151,0)),0)+IFERROR(INDEX('Hoja de Trabajo para listado'!$AB$155:$BA$1048576,MATCH($A1003,'Hoja de Trabajo para listado'!$AB$155:$AB$1048576,0),MATCH((CUADRO!F$4&amp;$E1003),'Hoja de Trabajo para listado'!$AB$151:$BA$151,0)),0)+IFERROR(INDEX('Hoja de Trabajo para listado'!$BC$155:$CB$1048576,MATCH($A1003,'Hoja de Trabajo para listado'!$BC$155:$BC$1048576,0),MATCH((CUADRO!F$4&amp;$E1003),'Hoja de Trabajo para listado'!$BC$151:$CB$151,0)),0)+IFERROR(INDEX('Hoja de Trabajo para listado'!$DE$153:$DG$274,MATCH($A1003,'Hoja de Trabajo para listado'!$DE$153:$DE$1048576,0),MATCH((CUADRO!F$4&amp;$E1003),'Hoja de Trabajo para listado'!$DE$151:$DG$151,0)),0)+IFERROR(INDEX('Hoja de Trabajo para listado'!$CD$155:$DC$1048576,MATCH($A1003,'Hoja de Trabajo para listado'!$CD$155:$CD$1048576,0),MATCH((CUADRO!F$4&amp;$E1003),'Hoja de Trabajo para listado'!$CD$151:$DC$151,0)),0)</f>
        <v>0</v>
      </c>
      <c r="G1003" s="243">
        <f ca="1">+IFERROR(INDEX('Hoja de Trabajo para listado'!$A$155:$Z$1048576,MATCH($A1003,'Hoja de Trabajo para listado'!$A$155:$A$1048576,0),MATCH((CUADRO!G$4&amp;$E1003),'Hoja de Trabajo para listado'!$A$151:$Z$151,0)),0)+IFERROR(INDEX('Hoja de Trabajo para listado'!$AB$155:$BA$1048576,MATCH($A1003,'Hoja de Trabajo para listado'!$AB$155:$AB$1048576,0),MATCH((CUADRO!G$4&amp;$E1003),'Hoja de Trabajo para listado'!$AB$151:$BA$151,0)),0)+IFERROR(INDEX('Hoja de Trabajo para listado'!$BC$155:$CB$1048576,MATCH($A1003,'Hoja de Trabajo para listado'!$BC$155:$BC$1048576,0),MATCH((CUADRO!G$4&amp;$E1003),'Hoja de Trabajo para listado'!$BC$151:$CB$151,0)),0)+IFERROR(INDEX('Hoja de Trabajo para listado'!$DE$153:$DG$274,MATCH($A1003,'Hoja de Trabajo para listado'!$DE$153:$DE$1048576,0),MATCH((CUADRO!G$4&amp;$E1003),'Hoja de Trabajo para listado'!$DE$151:$DG$151,0)),0)+IFERROR(INDEX('Hoja de Trabajo para listado'!$CD$155:$DC$1048576,MATCH($A1003,'Hoja de Trabajo para listado'!$CD$155:$CD$1048576,0),MATCH((CUADRO!G$4&amp;$E1003),'Hoja de Trabajo para listado'!$CD$151:$DC$151,0)),0)</f>
        <v>0</v>
      </c>
      <c r="H1003" s="243">
        <f ca="1">+IFERROR(INDEX('Hoja de Trabajo para listado'!$A$155:$Z$1048576,MATCH($A1003,'Hoja de Trabajo para listado'!$A$155:$A$1048576,0),MATCH((CUADRO!H$4&amp;$E1003),'Hoja de Trabajo para listado'!$A$151:$Z$151,0)),0)+IFERROR(INDEX('Hoja de Trabajo para listado'!$AB$155:$BA$1048576,MATCH($A1003,'Hoja de Trabajo para listado'!$AB$155:$AB$1048576,0),MATCH((CUADRO!H$4&amp;$E1003),'Hoja de Trabajo para listado'!$AB$151:$BA$151,0)),0)+IFERROR(INDEX('Hoja de Trabajo para listado'!$BC$155:$CB$1048576,MATCH($A1003,'Hoja de Trabajo para listado'!$BC$155:$BC$1048576,0),MATCH((CUADRO!H$4&amp;$E1003),'Hoja de Trabajo para listado'!$BC$151:$CB$151,0)),0)+IFERROR(INDEX('Hoja de Trabajo para listado'!$DE$153:$DG$274,MATCH($A1003,'Hoja de Trabajo para listado'!$DE$153:$DE$1048576,0),MATCH((CUADRO!H$4&amp;$E1003),'Hoja de Trabajo para listado'!$DE$151:$DG$151,0)),0)+IFERROR(INDEX('Hoja de Trabajo para listado'!$CD$155:$DC$1048576,MATCH($A1003,'Hoja de Trabajo para listado'!$CD$155:$CD$1048576,0),MATCH((CUADRO!H$4&amp;$E1003),'Hoja de Trabajo para listado'!$CD$151:$DC$151,0)),0)</f>
        <v>0</v>
      </c>
      <c r="I1003" s="243">
        <f ca="1">+IFERROR(INDEX('Hoja de Trabajo para listado'!$A$155:$Z$1048576,MATCH($A1003,'Hoja de Trabajo para listado'!$A$155:$A$1048576,0),MATCH((CUADRO!I$4&amp;$E1003),'Hoja de Trabajo para listado'!$A$151:$Z$151,0)),0)+IFERROR(INDEX('Hoja de Trabajo para listado'!$AB$155:$BA$1048576,MATCH($A1003,'Hoja de Trabajo para listado'!$AB$155:$AB$1048576,0),MATCH((CUADRO!I$4&amp;$E1003),'Hoja de Trabajo para listado'!$AB$151:$BA$151,0)),0)+IFERROR(INDEX('Hoja de Trabajo para listado'!$BC$155:$CB$1048576,MATCH($A1003,'Hoja de Trabajo para listado'!$BC$155:$BC$1048576,0),MATCH((CUADRO!I$4&amp;$E1003),'Hoja de Trabajo para listado'!$BC$151:$CB$151,0)),0)+IFERROR(INDEX('Hoja de Trabajo para listado'!$DE$153:$DG$274,MATCH($A1003,'Hoja de Trabajo para listado'!$DE$153:$DE$1048576,0),MATCH((CUADRO!I$4&amp;$E1003),'Hoja de Trabajo para listado'!$DE$151:$DG$151,0)),0)+IFERROR(INDEX('Hoja de Trabajo para listado'!$CD$155:$DC$1048576,MATCH($A1003,'Hoja de Trabajo para listado'!$CD$155:$CD$1048576,0),MATCH((CUADRO!I$4&amp;$E1003),'Hoja de Trabajo para listado'!$CD$151:$DC$151,0)),0)</f>
        <v>0</v>
      </c>
      <c r="J1003" s="243">
        <f ca="1">+IFERROR(INDEX('Hoja de Trabajo para listado'!$A$155:$Z$1048576,MATCH($A1003,'Hoja de Trabajo para listado'!$A$155:$A$1048576,0),MATCH((CUADRO!J$4&amp;$E1003),'Hoja de Trabajo para listado'!$A$151:$Z$151,0)),0)+IFERROR(INDEX('Hoja de Trabajo para listado'!$AB$155:$BA$1048576,MATCH($A1003,'Hoja de Trabajo para listado'!$AB$155:$AB$1048576,0),MATCH((CUADRO!J$4&amp;$E1003),'Hoja de Trabajo para listado'!$AB$151:$BA$151,0)),0)+IFERROR(INDEX('Hoja de Trabajo para listado'!$BC$155:$CB$1048576,MATCH($A1003,'Hoja de Trabajo para listado'!$BC$155:$BC$1048576,0),MATCH((CUADRO!J$4&amp;$E1003),'Hoja de Trabajo para listado'!$BC$151:$CB$151,0)),0)+IFERROR(INDEX('Hoja de Trabajo para listado'!$DE$153:$DG$274,MATCH($A1003,'Hoja de Trabajo para listado'!$DE$153:$DE$1048576,0),MATCH((CUADRO!J$4&amp;$E1003),'Hoja de Trabajo para listado'!$DE$151:$DG$151,0)),0)+IFERROR(INDEX('Hoja de Trabajo para listado'!$CD$155:$DC$1048576,MATCH($A1003,'Hoja de Trabajo para listado'!$CD$155:$CD$1048576,0),MATCH((CUADRO!J$4&amp;$E1003),'Hoja de Trabajo para listado'!$CD$151:$DC$151,0)),0)</f>
        <v>0</v>
      </c>
      <c r="K1003" s="243">
        <f ca="1">+IFERROR(INDEX('Hoja de Trabajo para listado'!$A$155:$Z$1048576,MATCH($A1003,'Hoja de Trabajo para listado'!$A$155:$A$1048576,0),MATCH((CUADRO!K$4&amp;$E1003),'Hoja de Trabajo para listado'!$A$151:$Z$151,0)),0)+IFERROR(INDEX('Hoja de Trabajo para listado'!$AB$155:$BA$1048576,MATCH($A1003,'Hoja de Trabajo para listado'!$AB$155:$AB$1048576,0),MATCH((CUADRO!K$4&amp;$E1003),'Hoja de Trabajo para listado'!$AB$151:$BA$151,0)),0)+IFERROR(INDEX('Hoja de Trabajo para listado'!$BC$155:$CB$1048576,MATCH($A1003,'Hoja de Trabajo para listado'!$BC$155:$BC$1048576,0),MATCH((CUADRO!K$4&amp;$E1003),'Hoja de Trabajo para listado'!$BC$151:$CB$151,0)),0)+IFERROR(INDEX('Hoja de Trabajo para listado'!$DE$153:$DG$274,MATCH($A1003,'Hoja de Trabajo para listado'!$DE$153:$DE$1048576,0),MATCH((CUADRO!K$4&amp;$E1003),'Hoja de Trabajo para listado'!$DE$151:$DG$151,0)),0)+IFERROR(INDEX('Hoja de Trabajo para listado'!$CD$155:$DC$1048576,MATCH($A1003,'Hoja de Trabajo para listado'!$CD$155:$CD$1048576,0),MATCH((CUADRO!K$4&amp;$E1003),'Hoja de Trabajo para listado'!$CD$151:$DC$151,0)),0)</f>
        <v>0</v>
      </c>
      <c r="L1003" s="243">
        <f ca="1">+IFERROR(INDEX('Hoja de Trabajo para listado'!$A$155:$Z$1048576,MATCH($A1003,'Hoja de Trabajo para listado'!$A$155:$A$1048576,0),MATCH((CUADRO!L$4&amp;$E1003),'Hoja de Trabajo para listado'!$A$151:$Z$151,0)),0)+IFERROR(INDEX('Hoja de Trabajo para listado'!$AB$155:$BA$1048576,MATCH($A1003,'Hoja de Trabajo para listado'!$AB$155:$AB$1048576,0),MATCH((CUADRO!L$4&amp;$E1003),'Hoja de Trabajo para listado'!$AB$151:$BA$151,0)),0)+IFERROR(INDEX('Hoja de Trabajo para listado'!$BC$155:$CB$1048576,MATCH($A1003,'Hoja de Trabajo para listado'!$BC$155:$BC$1048576,0),MATCH((CUADRO!L$4&amp;$E1003),'Hoja de Trabajo para listado'!$BC$151:$CB$151,0)),0)+IFERROR(INDEX('Hoja de Trabajo para listado'!$DE$153:$DG$274,MATCH($A1003,'Hoja de Trabajo para listado'!$DE$153:$DE$1048576,0),MATCH((CUADRO!L$4&amp;$E1003),'Hoja de Trabajo para listado'!$DE$151:$DG$151,0)),0)+IFERROR(INDEX('Hoja de Trabajo para listado'!$CD$155:$DC$1048576,MATCH($A1003,'Hoja de Trabajo para listado'!$CD$155:$CD$1048576,0),MATCH((CUADRO!L$4&amp;$E1003),'Hoja de Trabajo para listado'!$CD$151:$DC$151,0)),0)</f>
        <v>0</v>
      </c>
      <c r="M1003" s="243">
        <f ca="1">+IFERROR(INDEX('Hoja de Trabajo para listado'!$A$155:$Z$1048576,MATCH($A1003,'Hoja de Trabajo para listado'!$A$155:$A$1048576,0),MATCH((CUADRO!M$4&amp;$E1003),'Hoja de Trabajo para listado'!$A$151:$Z$151,0)),0)+IFERROR(INDEX('Hoja de Trabajo para listado'!$AB$155:$BA$1048576,MATCH($A1003,'Hoja de Trabajo para listado'!$AB$155:$AB$1048576,0),MATCH((CUADRO!M$4&amp;$E1003),'Hoja de Trabajo para listado'!$AB$151:$BA$151,0)),0)+IFERROR(INDEX('Hoja de Trabajo para listado'!$BC$155:$CB$1048576,MATCH($A1003,'Hoja de Trabajo para listado'!$BC$155:$BC$1048576,0),MATCH((CUADRO!M$4&amp;$E1003),'Hoja de Trabajo para listado'!$BC$151:$CB$151,0)),0)+IFERROR(INDEX('Hoja de Trabajo para listado'!$DE$153:$DG$274,MATCH($A1003,'Hoja de Trabajo para listado'!$DE$153:$DE$1048576,0),MATCH((CUADRO!M$4&amp;$E1003),'Hoja de Trabajo para listado'!$DE$151:$DG$151,0)),0)+IFERROR(INDEX('Hoja de Trabajo para listado'!$CD$155:$DC$1048576,MATCH($A1003,'Hoja de Trabajo para listado'!$CD$155:$CD$1048576,0),MATCH((CUADRO!M$4&amp;$E1003),'Hoja de Trabajo para listado'!$CD$151:$DC$151,0)),0)</f>
        <v>0</v>
      </c>
      <c r="N1003" s="243">
        <f ca="1">+IFERROR(INDEX('Hoja de Trabajo para listado'!$A$155:$Z$1048576,MATCH($A1003,'Hoja de Trabajo para listado'!$A$155:$A$1048576,0),MATCH((CUADRO!N$4&amp;$E1003),'Hoja de Trabajo para listado'!$A$151:$Z$151,0)),0)+IFERROR(INDEX('Hoja de Trabajo para listado'!$AB$155:$BA$1048576,MATCH($A1003,'Hoja de Trabajo para listado'!$AB$155:$AB$1048576,0),MATCH((CUADRO!N$4&amp;$E1003),'Hoja de Trabajo para listado'!$AB$151:$BA$151,0)),0)+IFERROR(INDEX('Hoja de Trabajo para listado'!$BC$155:$CB$1048576,MATCH($A1003,'Hoja de Trabajo para listado'!$BC$155:$BC$1048576,0),MATCH((CUADRO!N$4&amp;$E1003),'Hoja de Trabajo para listado'!$BC$151:$CB$151,0)),0)+IFERROR(INDEX('Hoja de Trabajo para listado'!$DE$153:$DG$274,MATCH($A1003,'Hoja de Trabajo para listado'!$DE$153:$DE$1048576,0),MATCH((CUADRO!N$4&amp;$E1003),'Hoja de Trabajo para listado'!$DE$151:$DG$151,0)),0)+IFERROR(INDEX('Hoja de Trabajo para listado'!$CD$155:$DC$1048576,MATCH($A1003,'Hoja de Trabajo para listado'!$CD$155:$CD$1048576,0),MATCH((CUADRO!N$4&amp;$E1003),'Hoja de Trabajo para listado'!$CD$151:$DC$151,0)),0)</f>
        <v>0</v>
      </c>
      <c r="O1003" s="243">
        <f ca="1">+IFERROR(INDEX('Hoja de Trabajo para listado'!$A$155:$Z$1048576,MATCH($A1003,'Hoja de Trabajo para listado'!$A$155:$A$1048576,0),MATCH((CUADRO!O$4&amp;$E1003),'Hoja de Trabajo para listado'!$A$151:$Z$151,0)),0)+IFERROR(INDEX('Hoja de Trabajo para listado'!$AB$155:$BA$1048576,MATCH($A1003,'Hoja de Trabajo para listado'!$AB$155:$AB$1048576,0),MATCH((CUADRO!O$4&amp;$E1003),'Hoja de Trabajo para listado'!$AB$151:$BA$151,0)),0)+IFERROR(INDEX('Hoja de Trabajo para listado'!$BC$155:$CB$1048576,MATCH($A1003,'Hoja de Trabajo para listado'!$BC$155:$BC$1048576,0),MATCH((CUADRO!O$4&amp;$E1003),'Hoja de Trabajo para listado'!$BC$151:$CB$151,0)),0)+IFERROR(INDEX('Hoja de Trabajo para listado'!$DE$153:$DG$274,MATCH($A1003,'Hoja de Trabajo para listado'!$DE$153:$DE$1048576,0),MATCH((CUADRO!O$4&amp;$E1003),'Hoja de Trabajo para listado'!$DE$151:$DG$151,0)),0)+IFERROR(INDEX('Hoja de Trabajo para listado'!$CD$155:$DC$1048576,MATCH($A1003,'Hoja de Trabajo para listado'!$CD$155:$CD$1048576,0),MATCH((CUADRO!O$4&amp;$E1003),'Hoja de Trabajo para listado'!$CD$151:$DC$151,0)),0)</f>
        <v>0</v>
      </c>
      <c r="P1003" s="243">
        <f ca="1">+IFERROR(INDEX('Hoja de Trabajo para listado'!$A$155:$Z$1048576,MATCH($A1003,'Hoja de Trabajo para listado'!$A$155:$A$1048576,0),MATCH((CUADRO!P$4&amp;$E1003),'Hoja de Trabajo para listado'!$A$151:$Z$151,0)),0)+IFERROR(INDEX('Hoja de Trabajo para listado'!$AB$155:$BA$1048576,MATCH($A1003,'Hoja de Trabajo para listado'!$AB$155:$AB$1048576,0),MATCH((CUADRO!P$4&amp;$E1003),'Hoja de Trabajo para listado'!$AB$151:$BA$151,0)),0)+IFERROR(INDEX('Hoja de Trabajo para listado'!$BC$155:$CB$1048576,MATCH($A1003,'Hoja de Trabajo para listado'!$BC$155:$BC$1048576,0),MATCH((CUADRO!P$4&amp;$E1003),'Hoja de Trabajo para listado'!$BC$151:$CB$151,0)),0)+IFERROR(INDEX('Hoja de Trabajo para listado'!$DE$153:$DG$274,MATCH($A1003,'Hoja de Trabajo para listado'!$DE$153:$DE$1048576,0),MATCH((CUADRO!P$4&amp;$E1003),'Hoja de Trabajo para listado'!$DE$151:$DG$151,0)),0)+IFERROR(INDEX('Hoja de Trabajo para listado'!$CD$155:$DC$1048576,MATCH($A1003,'Hoja de Trabajo para listado'!$CD$155:$CD$1048576,0),MATCH((CUADRO!P$4&amp;$E1003),'Hoja de Trabajo para listado'!$CD$151:$DC$151,0)),0)</f>
        <v>0</v>
      </c>
      <c r="Q1003" s="243">
        <f ca="1">+IFERROR(INDEX('Hoja de Trabajo para listado'!$A$155:$Z$1048576,MATCH($A1003,'Hoja de Trabajo para listado'!$A$155:$A$1048576,0),MATCH((CUADRO!Q$4&amp;$E1003),'Hoja de Trabajo para listado'!$A$151:$Z$151,0)),0)+IFERROR(INDEX('Hoja de Trabajo para listado'!$AB$155:$BA$1048576,MATCH($A1003,'Hoja de Trabajo para listado'!$AB$155:$AB$1048576,0),MATCH((CUADRO!Q$4&amp;$E1003),'Hoja de Trabajo para listado'!$AB$151:$BA$151,0)),0)+IFERROR(INDEX('Hoja de Trabajo para listado'!$BC$155:$CB$1048576,MATCH($A1003,'Hoja de Trabajo para listado'!$BC$155:$BC$1048576,0),MATCH((CUADRO!Q$4&amp;$E1003),'Hoja de Trabajo para listado'!$BC$151:$CB$151,0)),0)+IFERROR(INDEX('Hoja de Trabajo para listado'!$DE$153:$DG$274,MATCH($A1003,'Hoja de Trabajo para listado'!$DE$153:$DE$1048576,0),MATCH((CUADRO!Q$4&amp;$E1003),'Hoja de Trabajo para listado'!$DE$151:$DG$151,0)),0)+IFERROR(INDEX('Hoja de Trabajo para listado'!$CD$155:$DC$1048576,MATCH($A1003,'Hoja de Trabajo para listado'!$CD$155:$CD$1048576,0),MATCH((CUADRO!Q$4&amp;$E1003),'Hoja de Trabajo para listado'!$CD$151:$DC$151,0)),0)</f>
        <v>0</v>
      </c>
      <c r="R1003" s="243">
        <f t="shared" ca="1" si="37"/>
        <v>0</v>
      </c>
      <c r="S1003" s="249"/>
      <c r="T1003" s="243">
        <f ca="1">+T1004</f>
        <v>0</v>
      </c>
      <c r="U1003" s="242">
        <f t="shared" si="38"/>
        <v>1</v>
      </c>
      <c r="V1003" s="333" t="str">
        <f>+VLOOKUP(A1003,bd_lista!$A$3:$E$592,5,FALSE)</f>
        <v>Gobiernos Autonomos Municipales</v>
      </c>
      <c r="W1003" s="387" t="str">
        <f>+V1003</f>
        <v>Gobiernos Autonomos Municipales</v>
      </c>
      <c r="X1003" s="242">
        <f>+VLOOKUP(A1003,[4]Sheet1!$A$13:$D$744,4,FALSE)</f>
        <v>0</v>
      </c>
      <c r="Y1003" s="242" t="e">
        <f>+VLOOKUP(X1003,bd_lista!$A$3:$C$592,3,FALSE)</f>
        <v>#N/A</v>
      </c>
      <c r="Z1003" s="294">
        <f>+X1003</f>
        <v>0</v>
      </c>
      <c r="AA1003" s="295" t="e">
        <f>+Y1003</f>
        <v>#N/A</v>
      </c>
    </row>
    <row r="1004" spans="1:27" customFormat="1" ht="15" hidden="1" customHeight="1">
      <c r="A1004" s="32">
        <v>1734</v>
      </c>
      <c r="B1004" s="393"/>
      <c r="C1004" s="247" t="str">
        <f>+VLOOKUP(A1004,bd_lista!$A$3:$C$592,3,FALSE)</f>
        <v>Gobierno Autónomo Municipal de Montero</v>
      </c>
      <c r="D1004" s="390"/>
      <c r="E1004" s="244" t="s">
        <v>1305</v>
      </c>
      <c r="F1004" s="243">
        <f ca="1">+IFERROR(INDEX('Hoja de Trabajo para listado'!$A$155:$Z$1048576,MATCH($A1004,'Hoja de Trabajo para listado'!$A$155:$A$1048576,0),MATCH((CUADRO!F$4&amp;$E1004),'Hoja de Trabajo para listado'!$A$151:$Z$151,0)),0)+IFERROR(INDEX('Hoja de Trabajo para listado'!$AB$155:$BA$1048576,MATCH($A1004,'Hoja de Trabajo para listado'!$AB$155:$AB$1048576,0),MATCH((CUADRO!F$4&amp;$E1004),'Hoja de Trabajo para listado'!$AB$151:$BA$151,0)),0)+IFERROR(INDEX('Hoja de Trabajo para listado'!$BC$155:$CB$1048576,MATCH($A1004,'Hoja de Trabajo para listado'!$BC$155:$BC$1048576,0),MATCH((CUADRO!F$4&amp;$E1004),'Hoja de Trabajo para listado'!$BC$151:$CB$151,0)),0)+IFERROR(INDEX('Hoja de Trabajo para listado'!$DE$153:$DG$274,MATCH($A1004,'Hoja de Trabajo para listado'!$DE$153:$DE$1048576,0),MATCH((CUADRO!F$4&amp;$E1004),'Hoja de Trabajo para listado'!$DE$151:$DG$151,0)),0)+IFERROR(INDEX('Hoja de Trabajo para listado'!$CD$155:$DC$1048576,MATCH($A1004,'Hoja de Trabajo para listado'!$CD$155:$CD$1048576,0),MATCH((CUADRO!F$4&amp;$E1004),'Hoja de Trabajo para listado'!$CD$151:$DC$151,0)),0)</f>
        <v>0</v>
      </c>
      <c r="G1004" s="243">
        <f ca="1">+IFERROR(INDEX('Hoja de Trabajo para listado'!$A$155:$Z$1048576,MATCH($A1004,'Hoja de Trabajo para listado'!$A$155:$A$1048576,0),MATCH((CUADRO!G$4&amp;$E1004),'Hoja de Trabajo para listado'!$A$151:$Z$151,0)),0)+IFERROR(INDEX('Hoja de Trabajo para listado'!$AB$155:$BA$1048576,MATCH($A1004,'Hoja de Trabajo para listado'!$AB$155:$AB$1048576,0),MATCH((CUADRO!G$4&amp;$E1004),'Hoja de Trabajo para listado'!$AB$151:$BA$151,0)),0)+IFERROR(INDEX('Hoja de Trabajo para listado'!$BC$155:$CB$1048576,MATCH($A1004,'Hoja de Trabajo para listado'!$BC$155:$BC$1048576,0),MATCH((CUADRO!G$4&amp;$E1004),'Hoja de Trabajo para listado'!$BC$151:$CB$151,0)),0)+IFERROR(INDEX('Hoja de Trabajo para listado'!$DE$153:$DG$274,MATCH($A1004,'Hoja de Trabajo para listado'!$DE$153:$DE$1048576,0),MATCH((CUADRO!G$4&amp;$E1004),'Hoja de Trabajo para listado'!$DE$151:$DG$151,0)),0)+IFERROR(INDEX('Hoja de Trabajo para listado'!$CD$155:$DC$1048576,MATCH($A1004,'Hoja de Trabajo para listado'!$CD$155:$CD$1048576,0),MATCH((CUADRO!G$4&amp;$E1004),'Hoja de Trabajo para listado'!$CD$151:$DC$151,0)),0)</f>
        <v>0</v>
      </c>
      <c r="H1004" s="243">
        <f ca="1">+IFERROR(INDEX('Hoja de Trabajo para listado'!$A$155:$Z$1048576,MATCH($A1004,'Hoja de Trabajo para listado'!$A$155:$A$1048576,0),MATCH((CUADRO!H$4&amp;$E1004),'Hoja de Trabajo para listado'!$A$151:$Z$151,0)),0)+IFERROR(INDEX('Hoja de Trabajo para listado'!$AB$155:$BA$1048576,MATCH($A1004,'Hoja de Trabajo para listado'!$AB$155:$AB$1048576,0),MATCH((CUADRO!H$4&amp;$E1004),'Hoja de Trabajo para listado'!$AB$151:$BA$151,0)),0)+IFERROR(INDEX('Hoja de Trabajo para listado'!$BC$155:$CB$1048576,MATCH($A1004,'Hoja de Trabajo para listado'!$BC$155:$BC$1048576,0),MATCH((CUADRO!H$4&amp;$E1004),'Hoja de Trabajo para listado'!$BC$151:$CB$151,0)),0)+IFERROR(INDEX('Hoja de Trabajo para listado'!$DE$153:$DG$274,MATCH($A1004,'Hoja de Trabajo para listado'!$DE$153:$DE$1048576,0),MATCH((CUADRO!H$4&amp;$E1004),'Hoja de Trabajo para listado'!$DE$151:$DG$151,0)),0)+IFERROR(INDEX('Hoja de Trabajo para listado'!$CD$155:$DC$1048576,MATCH($A1004,'Hoja de Trabajo para listado'!$CD$155:$CD$1048576,0),MATCH((CUADRO!H$4&amp;$E1004),'Hoja de Trabajo para listado'!$CD$151:$DC$151,0)),0)</f>
        <v>0</v>
      </c>
      <c r="I1004" s="243">
        <f ca="1">+IFERROR(INDEX('Hoja de Trabajo para listado'!$A$155:$Z$1048576,MATCH($A1004,'Hoja de Trabajo para listado'!$A$155:$A$1048576,0),MATCH((CUADRO!I$4&amp;$E1004),'Hoja de Trabajo para listado'!$A$151:$Z$151,0)),0)+IFERROR(INDEX('Hoja de Trabajo para listado'!$AB$155:$BA$1048576,MATCH($A1004,'Hoja de Trabajo para listado'!$AB$155:$AB$1048576,0),MATCH((CUADRO!I$4&amp;$E1004),'Hoja de Trabajo para listado'!$AB$151:$BA$151,0)),0)+IFERROR(INDEX('Hoja de Trabajo para listado'!$BC$155:$CB$1048576,MATCH($A1004,'Hoja de Trabajo para listado'!$BC$155:$BC$1048576,0),MATCH((CUADRO!I$4&amp;$E1004),'Hoja de Trabajo para listado'!$BC$151:$CB$151,0)),0)+IFERROR(INDEX('Hoja de Trabajo para listado'!$DE$153:$DG$274,MATCH($A1004,'Hoja de Trabajo para listado'!$DE$153:$DE$1048576,0),MATCH((CUADRO!I$4&amp;$E1004),'Hoja de Trabajo para listado'!$DE$151:$DG$151,0)),0)+IFERROR(INDEX('Hoja de Trabajo para listado'!$CD$155:$DC$1048576,MATCH($A1004,'Hoja de Trabajo para listado'!$CD$155:$CD$1048576,0),MATCH((CUADRO!I$4&amp;$E1004),'Hoja de Trabajo para listado'!$CD$151:$DC$151,0)),0)</f>
        <v>0</v>
      </c>
      <c r="J1004" s="243">
        <f ca="1">+IFERROR(INDEX('Hoja de Trabajo para listado'!$A$155:$Z$1048576,MATCH($A1004,'Hoja de Trabajo para listado'!$A$155:$A$1048576,0),MATCH((CUADRO!J$4&amp;$E1004),'Hoja de Trabajo para listado'!$A$151:$Z$151,0)),0)+IFERROR(INDEX('Hoja de Trabajo para listado'!$AB$155:$BA$1048576,MATCH($A1004,'Hoja de Trabajo para listado'!$AB$155:$AB$1048576,0),MATCH((CUADRO!J$4&amp;$E1004),'Hoja de Trabajo para listado'!$AB$151:$BA$151,0)),0)+IFERROR(INDEX('Hoja de Trabajo para listado'!$BC$155:$CB$1048576,MATCH($A1004,'Hoja de Trabajo para listado'!$BC$155:$BC$1048576,0),MATCH((CUADRO!J$4&amp;$E1004),'Hoja de Trabajo para listado'!$BC$151:$CB$151,0)),0)+IFERROR(INDEX('Hoja de Trabajo para listado'!$DE$153:$DG$274,MATCH($A1004,'Hoja de Trabajo para listado'!$DE$153:$DE$1048576,0),MATCH((CUADRO!J$4&amp;$E1004),'Hoja de Trabajo para listado'!$DE$151:$DG$151,0)),0)+IFERROR(INDEX('Hoja de Trabajo para listado'!$CD$155:$DC$1048576,MATCH($A1004,'Hoja de Trabajo para listado'!$CD$155:$CD$1048576,0),MATCH((CUADRO!J$4&amp;$E1004),'Hoja de Trabajo para listado'!$CD$151:$DC$151,0)),0)</f>
        <v>0</v>
      </c>
      <c r="K1004" s="243">
        <f ca="1">+IFERROR(INDEX('Hoja de Trabajo para listado'!$A$155:$Z$1048576,MATCH($A1004,'Hoja de Trabajo para listado'!$A$155:$A$1048576,0),MATCH((CUADRO!K$4&amp;$E1004),'Hoja de Trabajo para listado'!$A$151:$Z$151,0)),0)+IFERROR(INDEX('Hoja de Trabajo para listado'!$AB$155:$BA$1048576,MATCH($A1004,'Hoja de Trabajo para listado'!$AB$155:$AB$1048576,0),MATCH((CUADRO!K$4&amp;$E1004),'Hoja de Trabajo para listado'!$AB$151:$BA$151,0)),0)+IFERROR(INDEX('Hoja de Trabajo para listado'!$BC$155:$CB$1048576,MATCH($A1004,'Hoja de Trabajo para listado'!$BC$155:$BC$1048576,0),MATCH((CUADRO!K$4&amp;$E1004),'Hoja de Trabajo para listado'!$BC$151:$CB$151,0)),0)+IFERROR(INDEX('Hoja de Trabajo para listado'!$DE$153:$DG$274,MATCH($A1004,'Hoja de Trabajo para listado'!$DE$153:$DE$1048576,0),MATCH((CUADRO!K$4&amp;$E1004),'Hoja de Trabajo para listado'!$DE$151:$DG$151,0)),0)+IFERROR(INDEX('Hoja de Trabajo para listado'!$CD$155:$DC$1048576,MATCH($A1004,'Hoja de Trabajo para listado'!$CD$155:$CD$1048576,0),MATCH((CUADRO!K$4&amp;$E1004),'Hoja de Trabajo para listado'!$CD$151:$DC$151,0)),0)</f>
        <v>0</v>
      </c>
      <c r="L1004" s="243">
        <f ca="1">+IFERROR(INDEX('Hoja de Trabajo para listado'!$A$155:$Z$1048576,MATCH($A1004,'Hoja de Trabajo para listado'!$A$155:$A$1048576,0),MATCH((CUADRO!L$4&amp;$E1004),'Hoja de Trabajo para listado'!$A$151:$Z$151,0)),0)+IFERROR(INDEX('Hoja de Trabajo para listado'!$AB$155:$BA$1048576,MATCH($A1004,'Hoja de Trabajo para listado'!$AB$155:$AB$1048576,0),MATCH((CUADRO!L$4&amp;$E1004),'Hoja de Trabajo para listado'!$AB$151:$BA$151,0)),0)+IFERROR(INDEX('Hoja de Trabajo para listado'!$BC$155:$CB$1048576,MATCH($A1004,'Hoja de Trabajo para listado'!$BC$155:$BC$1048576,0),MATCH((CUADRO!L$4&amp;$E1004),'Hoja de Trabajo para listado'!$BC$151:$CB$151,0)),0)+IFERROR(INDEX('Hoja de Trabajo para listado'!$DE$153:$DG$274,MATCH($A1004,'Hoja de Trabajo para listado'!$DE$153:$DE$1048576,0),MATCH((CUADRO!L$4&amp;$E1004),'Hoja de Trabajo para listado'!$DE$151:$DG$151,0)),0)+IFERROR(INDEX('Hoja de Trabajo para listado'!$CD$155:$DC$1048576,MATCH($A1004,'Hoja de Trabajo para listado'!$CD$155:$CD$1048576,0),MATCH((CUADRO!L$4&amp;$E1004),'Hoja de Trabajo para listado'!$CD$151:$DC$151,0)),0)</f>
        <v>0</v>
      </c>
      <c r="M1004" s="243">
        <f ca="1">+IFERROR(INDEX('Hoja de Trabajo para listado'!$A$155:$Z$1048576,MATCH($A1004,'Hoja de Trabajo para listado'!$A$155:$A$1048576,0),MATCH((CUADRO!M$4&amp;$E1004),'Hoja de Trabajo para listado'!$A$151:$Z$151,0)),0)+IFERROR(INDEX('Hoja de Trabajo para listado'!$AB$155:$BA$1048576,MATCH($A1004,'Hoja de Trabajo para listado'!$AB$155:$AB$1048576,0),MATCH((CUADRO!M$4&amp;$E1004),'Hoja de Trabajo para listado'!$AB$151:$BA$151,0)),0)+IFERROR(INDEX('Hoja de Trabajo para listado'!$BC$155:$CB$1048576,MATCH($A1004,'Hoja de Trabajo para listado'!$BC$155:$BC$1048576,0),MATCH((CUADRO!M$4&amp;$E1004),'Hoja de Trabajo para listado'!$BC$151:$CB$151,0)),0)+IFERROR(INDEX('Hoja de Trabajo para listado'!$DE$153:$DG$274,MATCH($A1004,'Hoja de Trabajo para listado'!$DE$153:$DE$1048576,0),MATCH((CUADRO!M$4&amp;$E1004),'Hoja de Trabajo para listado'!$DE$151:$DG$151,0)),0)+IFERROR(INDEX('Hoja de Trabajo para listado'!$CD$155:$DC$1048576,MATCH($A1004,'Hoja de Trabajo para listado'!$CD$155:$CD$1048576,0),MATCH((CUADRO!M$4&amp;$E1004),'Hoja de Trabajo para listado'!$CD$151:$DC$151,0)),0)</f>
        <v>0</v>
      </c>
      <c r="N1004" s="243">
        <f ca="1">+IFERROR(INDEX('Hoja de Trabajo para listado'!$A$155:$Z$1048576,MATCH($A1004,'Hoja de Trabajo para listado'!$A$155:$A$1048576,0),MATCH((CUADRO!N$4&amp;$E1004),'Hoja de Trabajo para listado'!$A$151:$Z$151,0)),0)+IFERROR(INDEX('Hoja de Trabajo para listado'!$AB$155:$BA$1048576,MATCH($A1004,'Hoja de Trabajo para listado'!$AB$155:$AB$1048576,0),MATCH((CUADRO!N$4&amp;$E1004),'Hoja de Trabajo para listado'!$AB$151:$BA$151,0)),0)+IFERROR(INDEX('Hoja de Trabajo para listado'!$BC$155:$CB$1048576,MATCH($A1004,'Hoja de Trabajo para listado'!$BC$155:$BC$1048576,0),MATCH((CUADRO!N$4&amp;$E1004),'Hoja de Trabajo para listado'!$BC$151:$CB$151,0)),0)+IFERROR(INDEX('Hoja de Trabajo para listado'!$DE$153:$DG$274,MATCH($A1004,'Hoja de Trabajo para listado'!$DE$153:$DE$1048576,0),MATCH((CUADRO!N$4&amp;$E1004),'Hoja de Trabajo para listado'!$DE$151:$DG$151,0)),0)+IFERROR(INDEX('Hoja de Trabajo para listado'!$CD$155:$DC$1048576,MATCH($A1004,'Hoja de Trabajo para listado'!$CD$155:$CD$1048576,0),MATCH((CUADRO!N$4&amp;$E1004),'Hoja de Trabajo para listado'!$CD$151:$DC$151,0)),0)</f>
        <v>0</v>
      </c>
      <c r="O1004" s="243">
        <f ca="1">+IFERROR(INDEX('Hoja de Trabajo para listado'!$A$155:$Z$1048576,MATCH($A1004,'Hoja de Trabajo para listado'!$A$155:$A$1048576,0),MATCH((CUADRO!O$4&amp;$E1004),'Hoja de Trabajo para listado'!$A$151:$Z$151,0)),0)+IFERROR(INDEX('Hoja de Trabajo para listado'!$AB$155:$BA$1048576,MATCH($A1004,'Hoja de Trabajo para listado'!$AB$155:$AB$1048576,0),MATCH((CUADRO!O$4&amp;$E1004),'Hoja de Trabajo para listado'!$AB$151:$BA$151,0)),0)+IFERROR(INDEX('Hoja de Trabajo para listado'!$BC$155:$CB$1048576,MATCH($A1004,'Hoja de Trabajo para listado'!$BC$155:$BC$1048576,0),MATCH((CUADRO!O$4&amp;$E1004),'Hoja de Trabajo para listado'!$BC$151:$CB$151,0)),0)+IFERROR(INDEX('Hoja de Trabajo para listado'!$DE$153:$DG$274,MATCH($A1004,'Hoja de Trabajo para listado'!$DE$153:$DE$1048576,0),MATCH((CUADRO!O$4&amp;$E1004),'Hoja de Trabajo para listado'!$DE$151:$DG$151,0)),0)+IFERROR(INDEX('Hoja de Trabajo para listado'!$CD$155:$DC$1048576,MATCH($A1004,'Hoja de Trabajo para listado'!$CD$155:$CD$1048576,0),MATCH((CUADRO!O$4&amp;$E1004),'Hoja de Trabajo para listado'!$CD$151:$DC$151,0)),0)</f>
        <v>0</v>
      </c>
      <c r="P1004" s="243">
        <f ca="1">+IFERROR(INDEX('Hoja de Trabajo para listado'!$A$155:$Z$1048576,MATCH($A1004,'Hoja de Trabajo para listado'!$A$155:$A$1048576,0),MATCH((CUADRO!P$4&amp;$E1004),'Hoja de Trabajo para listado'!$A$151:$Z$151,0)),0)+IFERROR(INDEX('Hoja de Trabajo para listado'!$AB$155:$BA$1048576,MATCH($A1004,'Hoja de Trabajo para listado'!$AB$155:$AB$1048576,0),MATCH((CUADRO!P$4&amp;$E1004),'Hoja de Trabajo para listado'!$AB$151:$BA$151,0)),0)+IFERROR(INDEX('Hoja de Trabajo para listado'!$BC$155:$CB$1048576,MATCH($A1004,'Hoja de Trabajo para listado'!$BC$155:$BC$1048576,0),MATCH((CUADRO!P$4&amp;$E1004),'Hoja de Trabajo para listado'!$BC$151:$CB$151,0)),0)+IFERROR(INDEX('Hoja de Trabajo para listado'!$DE$153:$DG$274,MATCH($A1004,'Hoja de Trabajo para listado'!$DE$153:$DE$1048576,0),MATCH((CUADRO!P$4&amp;$E1004),'Hoja de Trabajo para listado'!$DE$151:$DG$151,0)),0)+IFERROR(INDEX('Hoja de Trabajo para listado'!$CD$155:$DC$1048576,MATCH($A1004,'Hoja de Trabajo para listado'!$CD$155:$CD$1048576,0),MATCH((CUADRO!P$4&amp;$E1004),'Hoja de Trabajo para listado'!$CD$151:$DC$151,0)),0)</f>
        <v>0</v>
      </c>
      <c r="Q1004" s="243">
        <f ca="1">+IFERROR(INDEX('Hoja de Trabajo para listado'!$A$155:$Z$1048576,MATCH($A1004,'Hoja de Trabajo para listado'!$A$155:$A$1048576,0),MATCH((CUADRO!Q$4&amp;$E1004),'Hoja de Trabajo para listado'!$A$151:$Z$151,0)),0)+IFERROR(INDEX('Hoja de Trabajo para listado'!$AB$155:$BA$1048576,MATCH($A1004,'Hoja de Trabajo para listado'!$AB$155:$AB$1048576,0),MATCH((CUADRO!Q$4&amp;$E1004),'Hoja de Trabajo para listado'!$AB$151:$BA$151,0)),0)+IFERROR(INDEX('Hoja de Trabajo para listado'!$BC$155:$CB$1048576,MATCH($A1004,'Hoja de Trabajo para listado'!$BC$155:$BC$1048576,0),MATCH((CUADRO!Q$4&amp;$E1004),'Hoja de Trabajo para listado'!$BC$151:$CB$151,0)),0)+IFERROR(INDEX('Hoja de Trabajo para listado'!$DE$153:$DG$274,MATCH($A1004,'Hoja de Trabajo para listado'!$DE$153:$DE$1048576,0),MATCH((CUADRO!Q$4&amp;$E1004),'Hoja de Trabajo para listado'!$DE$151:$DG$151,0)),0)+IFERROR(INDEX('Hoja de Trabajo para listado'!$CD$155:$DC$1048576,MATCH($A1004,'Hoja de Trabajo para listado'!$CD$155:$CD$1048576,0),MATCH((CUADRO!Q$4&amp;$E1004),'Hoja de Trabajo para listado'!$CD$151:$DC$151,0)),0)</f>
        <v>0</v>
      </c>
      <c r="R1004" s="243">
        <f t="shared" ca="1" si="37"/>
        <v>0</v>
      </c>
      <c r="S1004" s="249">
        <f ca="1">+R1003+R1004</f>
        <v>0</v>
      </c>
      <c r="T1004" s="243">
        <f ca="1">+S1004</f>
        <v>0</v>
      </c>
      <c r="U1004" s="242">
        <f t="shared" si="38"/>
        <v>2</v>
      </c>
      <c r="V1004" s="333" t="str">
        <f>+VLOOKUP(A1004,bd_lista!$A$3:$E$592,5,FALSE)</f>
        <v>Gobiernos Autonomos Municipales</v>
      </c>
      <c r="W1004" s="388"/>
      <c r="X1004" s="242">
        <f>+VLOOKUP(A1004,[4]Sheet1!$A$13:$D$744,4,FALSE)</f>
        <v>0</v>
      </c>
      <c r="Y1004" s="242" t="e">
        <f>+VLOOKUP(X1004,bd_lista!$A$3:$C$592,3,FALSE)</f>
        <v>#N/A</v>
      </c>
      <c r="Z1004" s="292"/>
      <c r="AA1004" s="293"/>
    </row>
    <row r="1005" spans="1:27" customFormat="1" ht="15" hidden="1" customHeight="1">
      <c r="A1005" s="32">
        <v>1735</v>
      </c>
      <c r="B1005" s="392">
        <f>+A1005</f>
        <v>1735</v>
      </c>
      <c r="C1005" s="247" t="str">
        <f>+VLOOKUP(A1005,bd_lista!$A$3:$C$592,3,FALSE)</f>
        <v>Gobierno Autónomo Municipal de General Agustín Saavedra</v>
      </c>
      <c r="D1005" s="389" t="str">
        <f>+C1005</f>
        <v>Gobierno Autónomo Municipal de General Agustín Saavedra</v>
      </c>
      <c r="E1005" s="242" t="s">
        <v>1304</v>
      </c>
      <c r="F1005" s="243">
        <f ca="1">+IFERROR(INDEX('Hoja de Trabajo para listado'!$A$155:$Z$1048576,MATCH($A1005,'Hoja de Trabajo para listado'!$A$155:$A$1048576,0),MATCH((CUADRO!F$4&amp;$E1005),'Hoja de Trabajo para listado'!$A$151:$Z$151,0)),0)+IFERROR(INDEX('Hoja de Trabajo para listado'!$AB$155:$BA$1048576,MATCH($A1005,'Hoja de Trabajo para listado'!$AB$155:$AB$1048576,0),MATCH((CUADRO!F$4&amp;$E1005),'Hoja de Trabajo para listado'!$AB$151:$BA$151,0)),0)+IFERROR(INDEX('Hoja de Trabajo para listado'!$BC$155:$CB$1048576,MATCH($A1005,'Hoja de Trabajo para listado'!$BC$155:$BC$1048576,0),MATCH((CUADRO!F$4&amp;$E1005),'Hoja de Trabajo para listado'!$BC$151:$CB$151,0)),0)+IFERROR(INDEX('Hoja de Trabajo para listado'!$DE$153:$DG$274,MATCH($A1005,'Hoja de Trabajo para listado'!$DE$153:$DE$1048576,0),MATCH((CUADRO!F$4&amp;$E1005),'Hoja de Trabajo para listado'!$DE$151:$DG$151,0)),0)+IFERROR(INDEX('Hoja de Trabajo para listado'!$CD$155:$DC$1048576,MATCH($A1005,'Hoja de Trabajo para listado'!$CD$155:$CD$1048576,0),MATCH((CUADRO!F$4&amp;$E1005),'Hoja de Trabajo para listado'!$CD$151:$DC$151,0)),0)</f>
        <v>0</v>
      </c>
      <c r="G1005" s="243">
        <f ca="1">+IFERROR(INDEX('Hoja de Trabajo para listado'!$A$155:$Z$1048576,MATCH($A1005,'Hoja de Trabajo para listado'!$A$155:$A$1048576,0),MATCH((CUADRO!G$4&amp;$E1005),'Hoja de Trabajo para listado'!$A$151:$Z$151,0)),0)+IFERROR(INDEX('Hoja de Trabajo para listado'!$AB$155:$BA$1048576,MATCH($A1005,'Hoja de Trabajo para listado'!$AB$155:$AB$1048576,0),MATCH((CUADRO!G$4&amp;$E1005),'Hoja de Trabajo para listado'!$AB$151:$BA$151,0)),0)+IFERROR(INDEX('Hoja de Trabajo para listado'!$BC$155:$CB$1048576,MATCH($A1005,'Hoja de Trabajo para listado'!$BC$155:$BC$1048576,0),MATCH((CUADRO!G$4&amp;$E1005),'Hoja de Trabajo para listado'!$BC$151:$CB$151,0)),0)+IFERROR(INDEX('Hoja de Trabajo para listado'!$DE$153:$DG$274,MATCH($A1005,'Hoja de Trabajo para listado'!$DE$153:$DE$1048576,0),MATCH((CUADRO!G$4&amp;$E1005),'Hoja de Trabajo para listado'!$DE$151:$DG$151,0)),0)+IFERROR(INDEX('Hoja de Trabajo para listado'!$CD$155:$DC$1048576,MATCH($A1005,'Hoja de Trabajo para listado'!$CD$155:$CD$1048576,0),MATCH((CUADRO!G$4&amp;$E1005),'Hoja de Trabajo para listado'!$CD$151:$DC$151,0)),0)</f>
        <v>0</v>
      </c>
      <c r="H1005" s="243">
        <f ca="1">+IFERROR(INDEX('Hoja de Trabajo para listado'!$A$155:$Z$1048576,MATCH($A1005,'Hoja de Trabajo para listado'!$A$155:$A$1048576,0),MATCH((CUADRO!H$4&amp;$E1005),'Hoja de Trabajo para listado'!$A$151:$Z$151,0)),0)+IFERROR(INDEX('Hoja de Trabajo para listado'!$AB$155:$BA$1048576,MATCH($A1005,'Hoja de Trabajo para listado'!$AB$155:$AB$1048576,0),MATCH((CUADRO!H$4&amp;$E1005),'Hoja de Trabajo para listado'!$AB$151:$BA$151,0)),0)+IFERROR(INDEX('Hoja de Trabajo para listado'!$BC$155:$CB$1048576,MATCH($A1005,'Hoja de Trabajo para listado'!$BC$155:$BC$1048576,0),MATCH((CUADRO!H$4&amp;$E1005),'Hoja de Trabajo para listado'!$BC$151:$CB$151,0)),0)+IFERROR(INDEX('Hoja de Trabajo para listado'!$DE$153:$DG$274,MATCH($A1005,'Hoja de Trabajo para listado'!$DE$153:$DE$1048576,0),MATCH((CUADRO!H$4&amp;$E1005),'Hoja de Trabajo para listado'!$DE$151:$DG$151,0)),0)+IFERROR(INDEX('Hoja de Trabajo para listado'!$CD$155:$DC$1048576,MATCH($A1005,'Hoja de Trabajo para listado'!$CD$155:$CD$1048576,0),MATCH((CUADRO!H$4&amp;$E1005),'Hoja de Trabajo para listado'!$CD$151:$DC$151,0)),0)</f>
        <v>0</v>
      </c>
      <c r="I1005" s="243">
        <f ca="1">+IFERROR(INDEX('Hoja de Trabajo para listado'!$A$155:$Z$1048576,MATCH($A1005,'Hoja de Trabajo para listado'!$A$155:$A$1048576,0),MATCH((CUADRO!I$4&amp;$E1005),'Hoja de Trabajo para listado'!$A$151:$Z$151,0)),0)+IFERROR(INDEX('Hoja de Trabajo para listado'!$AB$155:$BA$1048576,MATCH($A1005,'Hoja de Trabajo para listado'!$AB$155:$AB$1048576,0),MATCH((CUADRO!I$4&amp;$E1005),'Hoja de Trabajo para listado'!$AB$151:$BA$151,0)),0)+IFERROR(INDEX('Hoja de Trabajo para listado'!$BC$155:$CB$1048576,MATCH($A1005,'Hoja de Trabajo para listado'!$BC$155:$BC$1048576,0),MATCH((CUADRO!I$4&amp;$E1005),'Hoja de Trabajo para listado'!$BC$151:$CB$151,0)),0)+IFERROR(INDEX('Hoja de Trabajo para listado'!$DE$153:$DG$274,MATCH($A1005,'Hoja de Trabajo para listado'!$DE$153:$DE$1048576,0),MATCH((CUADRO!I$4&amp;$E1005),'Hoja de Trabajo para listado'!$DE$151:$DG$151,0)),0)+IFERROR(INDEX('Hoja de Trabajo para listado'!$CD$155:$DC$1048576,MATCH($A1005,'Hoja de Trabajo para listado'!$CD$155:$CD$1048576,0),MATCH((CUADRO!I$4&amp;$E1005),'Hoja de Trabajo para listado'!$CD$151:$DC$151,0)),0)</f>
        <v>0</v>
      </c>
      <c r="J1005" s="243">
        <f ca="1">+IFERROR(INDEX('Hoja de Trabajo para listado'!$A$155:$Z$1048576,MATCH($A1005,'Hoja de Trabajo para listado'!$A$155:$A$1048576,0),MATCH((CUADRO!J$4&amp;$E1005),'Hoja de Trabajo para listado'!$A$151:$Z$151,0)),0)+IFERROR(INDEX('Hoja de Trabajo para listado'!$AB$155:$BA$1048576,MATCH($A1005,'Hoja de Trabajo para listado'!$AB$155:$AB$1048576,0),MATCH((CUADRO!J$4&amp;$E1005),'Hoja de Trabajo para listado'!$AB$151:$BA$151,0)),0)+IFERROR(INDEX('Hoja de Trabajo para listado'!$BC$155:$CB$1048576,MATCH($A1005,'Hoja de Trabajo para listado'!$BC$155:$BC$1048576,0),MATCH((CUADRO!J$4&amp;$E1005),'Hoja de Trabajo para listado'!$BC$151:$CB$151,0)),0)+IFERROR(INDEX('Hoja de Trabajo para listado'!$DE$153:$DG$274,MATCH($A1005,'Hoja de Trabajo para listado'!$DE$153:$DE$1048576,0),MATCH((CUADRO!J$4&amp;$E1005),'Hoja de Trabajo para listado'!$DE$151:$DG$151,0)),0)+IFERROR(INDEX('Hoja de Trabajo para listado'!$CD$155:$DC$1048576,MATCH($A1005,'Hoja de Trabajo para listado'!$CD$155:$CD$1048576,0),MATCH((CUADRO!J$4&amp;$E1005),'Hoja de Trabajo para listado'!$CD$151:$DC$151,0)),0)</f>
        <v>0</v>
      </c>
      <c r="K1005" s="243">
        <f ca="1">+IFERROR(INDEX('Hoja de Trabajo para listado'!$A$155:$Z$1048576,MATCH($A1005,'Hoja de Trabajo para listado'!$A$155:$A$1048576,0),MATCH((CUADRO!K$4&amp;$E1005),'Hoja de Trabajo para listado'!$A$151:$Z$151,0)),0)+IFERROR(INDEX('Hoja de Trabajo para listado'!$AB$155:$BA$1048576,MATCH($A1005,'Hoja de Trabajo para listado'!$AB$155:$AB$1048576,0),MATCH((CUADRO!K$4&amp;$E1005),'Hoja de Trabajo para listado'!$AB$151:$BA$151,0)),0)+IFERROR(INDEX('Hoja de Trabajo para listado'!$BC$155:$CB$1048576,MATCH($A1005,'Hoja de Trabajo para listado'!$BC$155:$BC$1048576,0),MATCH((CUADRO!K$4&amp;$E1005),'Hoja de Trabajo para listado'!$BC$151:$CB$151,0)),0)+IFERROR(INDEX('Hoja de Trabajo para listado'!$DE$153:$DG$274,MATCH($A1005,'Hoja de Trabajo para listado'!$DE$153:$DE$1048576,0),MATCH((CUADRO!K$4&amp;$E1005),'Hoja de Trabajo para listado'!$DE$151:$DG$151,0)),0)+IFERROR(INDEX('Hoja de Trabajo para listado'!$CD$155:$DC$1048576,MATCH($A1005,'Hoja de Trabajo para listado'!$CD$155:$CD$1048576,0),MATCH((CUADRO!K$4&amp;$E1005),'Hoja de Trabajo para listado'!$CD$151:$DC$151,0)),0)</f>
        <v>0</v>
      </c>
      <c r="L1005" s="243">
        <f ca="1">+IFERROR(INDEX('Hoja de Trabajo para listado'!$A$155:$Z$1048576,MATCH($A1005,'Hoja de Trabajo para listado'!$A$155:$A$1048576,0),MATCH((CUADRO!L$4&amp;$E1005),'Hoja de Trabajo para listado'!$A$151:$Z$151,0)),0)+IFERROR(INDEX('Hoja de Trabajo para listado'!$AB$155:$BA$1048576,MATCH($A1005,'Hoja de Trabajo para listado'!$AB$155:$AB$1048576,0),MATCH((CUADRO!L$4&amp;$E1005),'Hoja de Trabajo para listado'!$AB$151:$BA$151,0)),0)+IFERROR(INDEX('Hoja de Trabajo para listado'!$BC$155:$CB$1048576,MATCH($A1005,'Hoja de Trabajo para listado'!$BC$155:$BC$1048576,0),MATCH((CUADRO!L$4&amp;$E1005),'Hoja de Trabajo para listado'!$BC$151:$CB$151,0)),0)+IFERROR(INDEX('Hoja de Trabajo para listado'!$DE$153:$DG$274,MATCH($A1005,'Hoja de Trabajo para listado'!$DE$153:$DE$1048576,0),MATCH((CUADRO!L$4&amp;$E1005),'Hoja de Trabajo para listado'!$DE$151:$DG$151,0)),0)+IFERROR(INDEX('Hoja de Trabajo para listado'!$CD$155:$DC$1048576,MATCH($A1005,'Hoja de Trabajo para listado'!$CD$155:$CD$1048576,0),MATCH((CUADRO!L$4&amp;$E1005),'Hoja de Trabajo para listado'!$CD$151:$DC$151,0)),0)</f>
        <v>0</v>
      </c>
      <c r="M1005" s="243">
        <f ca="1">+IFERROR(INDEX('Hoja de Trabajo para listado'!$A$155:$Z$1048576,MATCH($A1005,'Hoja de Trabajo para listado'!$A$155:$A$1048576,0),MATCH((CUADRO!M$4&amp;$E1005),'Hoja de Trabajo para listado'!$A$151:$Z$151,0)),0)+IFERROR(INDEX('Hoja de Trabajo para listado'!$AB$155:$BA$1048576,MATCH($A1005,'Hoja de Trabajo para listado'!$AB$155:$AB$1048576,0),MATCH((CUADRO!M$4&amp;$E1005),'Hoja de Trabajo para listado'!$AB$151:$BA$151,0)),0)+IFERROR(INDEX('Hoja de Trabajo para listado'!$BC$155:$CB$1048576,MATCH($A1005,'Hoja de Trabajo para listado'!$BC$155:$BC$1048576,0),MATCH((CUADRO!M$4&amp;$E1005),'Hoja de Trabajo para listado'!$BC$151:$CB$151,0)),0)+IFERROR(INDEX('Hoja de Trabajo para listado'!$DE$153:$DG$274,MATCH($A1005,'Hoja de Trabajo para listado'!$DE$153:$DE$1048576,0),MATCH((CUADRO!M$4&amp;$E1005),'Hoja de Trabajo para listado'!$DE$151:$DG$151,0)),0)+IFERROR(INDEX('Hoja de Trabajo para listado'!$CD$155:$DC$1048576,MATCH($A1005,'Hoja de Trabajo para listado'!$CD$155:$CD$1048576,0),MATCH((CUADRO!M$4&amp;$E1005),'Hoja de Trabajo para listado'!$CD$151:$DC$151,0)),0)</f>
        <v>0</v>
      </c>
      <c r="N1005" s="243">
        <f ca="1">+IFERROR(INDEX('Hoja de Trabajo para listado'!$A$155:$Z$1048576,MATCH($A1005,'Hoja de Trabajo para listado'!$A$155:$A$1048576,0),MATCH((CUADRO!N$4&amp;$E1005),'Hoja de Trabajo para listado'!$A$151:$Z$151,0)),0)+IFERROR(INDEX('Hoja de Trabajo para listado'!$AB$155:$BA$1048576,MATCH($A1005,'Hoja de Trabajo para listado'!$AB$155:$AB$1048576,0),MATCH((CUADRO!N$4&amp;$E1005),'Hoja de Trabajo para listado'!$AB$151:$BA$151,0)),0)+IFERROR(INDEX('Hoja de Trabajo para listado'!$BC$155:$CB$1048576,MATCH($A1005,'Hoja de Trabajo para listado'!$BC$155:$BC$1048576,0),MATCH((CUADRO!N$4&amp;$E1005),'Hoja de Trabajo para listado'!$BC$151:$CB$151,0)),0)+IFERROR(INDEX('Hoja de Trabajo para listado'!$DE$153:$DG$274,MATCH($A1005,'Hoja de Trabajo para listado'!$DE$153:$DE$1048576,0),MATCH((CUADRO!N$4&amp;$E1005),'Hoja de Trabajo para listado'!$DE$151:$DG$151,0)),0)+IFERROR(INDEX('Hoja de Trabajo para listado'!$CD$155:$DC$1048576,MATCH($A1005,'Hoja de Trabajo para listado'!$CD$155:$CD$1048576,0),MATCH((CUADRO!N$4&amp;$E1005),'Hoja de Trabajo para listado'!$CD$151:$DC$151,0)),0)</f>
        <v>0</v>
      </c>
      <c r="O1005" s="243">
        <f ca="1">+IFERROR(INDEX('Hoja de Trabajo para listado'!$A$155:$Z$1048576,MATCH($A1005,'Hoja de Trabajo para listado'!$A$155:$A$1048576,0),MATCH((CUADRO!O$4&amp;$E1005),'Hoja de Trabajo para listado'!$A$151:$Z$151,0)),0)+IFERROR(INDEX('Hoja de Trabajo para listado'!$AB$155:$BA$1048576,MATCH($A1005,'Hoja de Trabajo para listado'!$AB$155:$AB$1048576,0),MATCH((CUADRO!O$4&amp;$E1005),'Hoja de Trabajo para listado'!$AB$151:$BA$151,0)),0)+IFERROR(INDEX('Hoja de Trabajo para listado'!$BC$155:$CB$1048576,MATCH($A1005,'Hoja de Trabajo para listado'!$BC$155:$BC$1048576,0),MATCH((CUADRO!O$4&amp;$E1005),'Hoja de Trabajo para listado'!$BC$151:$CB$151,0)),0)+IFERROR(INDEX('Hoja de Trabajo para listado'!$DE$153:$DG$274,MATCH($A1005,'Hoja de Trabajo para listado'!$DE$153:$DE$1048576,0),MATCH((CUADRO!O$4&amp;$E1005),'Hoja de Trabajo para listado'!$DE$151:$DG$151,0)),0)+IFERROR(INDEX('Hoja de Trabajo para listado'!$CD$155:$DC$1048576,MATCH($A1005,'Hoja de Trabajo para listado'!$CD$155:$CD$1048576,0),MATCH((CUADRO!O$4&amp;$E1005),'Hoja de Trabajo para listado'!$CD$151:$DC$151,0)),0)</f>
        <v>0</v>
      </c>
      <c r="P1005" s="243">
        <f ca="1">+IFERROR(INDEX('Hoja de Trabajo para listado'!$A$155:$Z$1048576,MATCH($A1005,'Hoja de Trabajo para listado'!$A$155:$A$1048576,0),MATCH((CUADRO!P$4&amp;$E1005),'Hoja de Trabajo para listado'!$A$151:$Z$151,0)),0)+IFERROR(INDEX('Hoja de Trabajo para listado'!$AB$155:$BA$1048576,MATCH($A1005,'Hoja de Trabajo para listado'!$AB$155:$AB$1048576,0),MATCH((CUADRO!P$4&amp;$E1005),'Hoja de Trabajo para listado'!$AB$151:$BA$151,0)),0)+IFERROR(INDEX('Hoja de Trabajo para listado'!$BC$155:$CB$1048576,MATCH($A1005,'Hoja de Trabajo para listado'!$BC$155:$BC$1048576,0),MATCH((CUADRO!P$4&amp;$E1005),'Hoja de Trabajo para listado'!$BC$151:$CB$151,0)),0)+IFERROR(INDEX('Hoja de Trabajo para listado'!$DE$153:$DG$274,MATCH($A1005,'Hoja de Trabajo para listado'!$DE$153:$DE$1048576,0),MATCH((CUADRO!P$4&amp;$E1005),'Hoja de Trabajo para listado'!$DE$151:$DG$151,0)),0)+IFERROR(INDEX('Hoja de Trabajo para listado'!$CD$155:$DC$1048576,MATCH($A1005,'Hoja de Trabajo para listado'!$CD$155:$CD$1048576,0),MATCH((CUADRO!P$4&amp;$E1005),'Hoja de Trabajo para listado'!$CD$151:$DC$151,0)),0)</f>
        <v>0</v>
      </c>
      <c r="Q1005" s="243">
        <f ca="1">+IFERROR(INDEX('Hoja de Trabajo para listado'!$A$155:$Z$1048576,MATCH($A1005,'Hoja de Trabajo para listado'!$A$155:$A$1048576,0),MATCH((CUADRO!Q$4&amp;$E1005),'Hoja de Trabajo para listado'!$A$151:$Z$151,0)),0)+IFERROR(INDEX('Hoja de Trabajo para listado'!$AB$155:$BA$1048576,MATCH($A1005,'Hoja de Trabajo para listado'!$AB$155:$AB$1048576,0),MATCH((CUADRO!Q$4&amp;$E1005),'Hoja de Trabajo para listado'!$AB$151:$BA$151,0)),0)+IFERROR(INDEX('Hoja de Trabajo para listado'!$BC$155:$CB$1048576,MATCH($A1005,'Hoja de Trabajo para listado'!$BC$155:$BC$1048576,0),MATCH((CUADRO!Q$4&amp;$E1005),'Hoja de Trabajo para listado'!$BC$151:$CB$151,0)),0)+IFERROR(INDEX('Hoja de Trabajo para listado'!$DE$153:$DG$274,MATCH($A1005,'Hoja de Trabajo para listado'!$DE$153:$DE$1048576,0),MATCH((CUADRO!Q$4&amp;$E1005),'Hoja de Trabajo para listado'!$DE$151:$DG$151,0)),0)+IFERROR(INDEX('Hoja de Trabajo para listado'!$CD$155:$DC$1048576,MATCH($A1005,'Hoja de Trabajo para listado'!$CD$155:$CD$1048576,0),MATCH((CUADRO!Q$4&amp;$E1005),'Hoja de Trabajo para listado'!$CD$151:$DC$151,0)),0)</f>
        <v>0</v>
      </c>
      <c r="R1005" s="243">
        <f t="shared" ca="1" si="37"/>
        <v>0</v>
      </c>
      <c r="S1005" s="249"/>
      <c r="T1005" s="268">
        <f ca="1">+T1006</f>
        <v>0</v>
      </c>
      <c r="U1005" s="242">
        <f t="shared" si="38"/>
        <v>1</v>
      </c>
      <c r="V1005" s="333" t="str">
        <f>+VLOOKUP(A1005,bd_lista!$A$3:$E$592,5,FALSE)</f>
        <v>Gobiernos Autonomos Municipales</v>
      </c>
      <c r="W1005" s="387" t="str">
        <f>+V1005</f>
        <v>Gobiernos Autonomos Municipales</v>
      </c>
      <c r="X1005" s="242">
        <f>+VLOOKUP(A1005,[4]Sheet1!$A$13:$D$744,4,FALSE)</f>
        <v>0</v>
      </c>
      <c r="Y1005" s="242" t="e">
        <f>+VLOOKUP(X1005,bd_lista!$A$3:$C$592,3,FALSE)</f>
        <v>#N/A</v>
      </c>
      <c r="Z1005" s="294">
        <f>+X1005</f>
        <v>0</v>
      </c>
      <c r="AA1005" s="295" t="e">
        <f>+Y1005</f>
        <v>#N/A</v>
      </c>
    </row>
    <row r="1006" spans="1:27" customFormat="1" ht="15" hidden="1" customHeight="1">
      <c r="A1006" s="32">
        <v>1735</v>
      </c>
      <c r="B1006" s="393"/>
      <c r="C1006" s="247" t="str">
        <f>+VLOOKUP(A1006,bd_lista!$A$3:$C$592,3,FALSE)</f>
        <v>Gobierno Autónomo Municipal de General Agustín Saavedra</v>
      </c>
      <c r="D1006" s="390"/>
      <c r="E1006" s="244" t="s">
        <v>1305</v>
      </c>
      <c r="F1006" s="245">
        <f ca="1">+IFERROR(INDEX('Hoja de Trabajo para listado'!$A$155:$Z$1048576,MATCH($A1006,'Hoja de Trabajo para listado'!$A$155:$A$1048576,0),MATCH((CUADRO!F$4&amp;$E1006),'Hoja de Trabajo para listado'!$A$151:$Z$151,0)),0)+IFERROR(INDEX('Hoja de Trabajo para listado'!$AB$155:$BA$1048576,MATCH($A1006,'Hoja de Trabajo para listado'!$AB$155:$AB$1048576,0),MATCH((CUADRO!F$4&amp;$E1006),'Hoja de Trabajo para listado'!$AB$151:$BA$151,0)),0)+IFERROR(INDEX('Hoja de Trabajo para listado'!$BC$155:$CB$1048576,MATCH($A1006,'Hoja de Trabajo para listado'!$BC$155:$BC$1048576,0),MATCH((CUADRO!F$4&amp;$E1006),'Hoja de Trabajo para listado'!$BC$151:$CB$151,0)),0)+IFERROR(INDEX('Hoja de Trabajo para listado'!$DE$153:$DG$274,MATCH($A1006,'Hoja de Trabajo para listado'!$DE$153:$DE$1048576,0),MATCH((CUADRO!F$4&amp;$E1006),'Hoja de Trabajo para listado'!$DE$151:$DG$151,0)),0)+IFERROR(INDEX('Hoja de Trabajo para listado'!$CD$155:$DC$1048576,MATCH($A1006,'Hoja de Trabajo para listado'!$CD$155:$CD$1048576,0),MATCH((CUADRO!F$4&amp;$E1006),'Hoja de Trabajo para listado'!$CD$151:$DC$151,0)),0)</f>
        <v>0</v>
      </c>
      <c r="G1006" s="245">
        <f ca="1">+IFERROR(INDEX('Hoja de Trabajo para listado'!$A$155:$Z$1048576,MATCH($A1006,'Hoja de Trabajo para listado'!$A$155:$A$1048576,0),MATCH((CUADRO!G$4&amp;$E1006),'Hoja de Trabajo para listado'!$A$151:$Z$151,0)),0)+IFERROR(INDEX('Hoja de Trabajo para listado'!$AB$155:$BA$1048576,MATCH($A1006,'Hoja de Trabajo para listado'!$AB$155:$AB$1048576,0),MATCH((CUADRO!G$4&amp;$E1006),'Hoja de Trabajo para listado'!$AB$151:$BA$151,0)),0)+IFERROR(INDEX('Hoja de Trabajo para listado'!$BC$155:$CB$1048576,MATCH($A1006,'Hoja de Trabajo para listado'!$BC$155:$BC$1048576,0),MATCH((CUADRO!G$4&amp;$E1006),'Hoja de Trabajo para listado'!$BC$151:$CB$151,0)),0)+IFERROR(INDEX('Hoja de Trabajo para listado'!$DE$153:$DG$274,MATCH($A1006,'Hoja de Trabajo para listado'!$DE$153:$DE$1048576,0),MATCH((CUADRO!G$4&amp;$E1006),'Hoja de Trabajo para listado'!$DE$151:$DG$151,0)),0)+IFERROR(INDEX('Hoja de Trabajo para listado'!$CD$155:$DC$1048576,MATCH($A1006,'Hoja de Trabajo para listado'!$CD$155:$CD$1048576,0),MATCH((CUADRO!G$4&amp;$E1006),'Hoja de Trabajo para listado'!$CD$151:$DC$151,0)),0)</f>
        <v>0</v>
      </c>
      <c r="H1006" s="245">
        <f ca="1">+IFERROR(INDEX('Hoja de Trabajo para listado'!$A$155:$Z$1048576,MATCH($A1006,'Hoja de Trabajo para listado'!$A$155:$A$1048576,0),MATCH((CUADRO!H$4&amp;$E1006),'Hoja de Trabajo para listado'!$A$151:$Z$151,0)),0)+IFERROR(INDEX('Hoja de Trabajo para listado'!$AB$155:$BA$1048576,MATCH($A1006,'Hoja de Trabajo para listado'!$AB$155:$AB$1048576,0),MATCH((CUADRO!H$4&amp;$E1006),'Hoja de Trabajo para listado'!$AB$151:$BA$151,0)),0)+IFERROR(INDEX('Hoja de Trabajo para listado'!$BC$155:$CB$1048576,MATCH($A1006,'Hoja de Trabajo para listado'!$BC$155:$BC$1048576,0),MATCH((CUADRO!H$4&amp;$E1006),'Hoja de Trabajo para listado'!$BC$151:$CB$151,0)),0)+IFERROR(INDEX('Hoja de Trabajo para listado'!$DE$153:$DG$274,MATCH($A1006,'Hoja de Trabajo para listado'!$DE$153:$DE$1048576,0),MATCH((CUADRO!H$4&amp;$E1006),'Hoja de Trabajo para listado'!$DE$151:$DG$151,0)),0)+IFERROR(INDEX('Hoja de Trabajo para listado'!$CD$155:$DC$1048576,MATCH($A1006,'Hoja de Trabajo para listado'!$CD$155:$CD$1048576,0),MATCH((CUADRO!H$4&amp;$E1006),'Hoja de Trabajo para listado'!$CD$151:$DC$151,0)),0)</f>
        <v>0</v>
      </c>
      <c r="I1006" s="245">
        <f ca="1">+IFERROR(INDEX('Hoja de Trabajo para listado'!$A$155:$Z$1048576,MATCH($A1006,'Hoja de Trabajo para listado'!$A$155:$A$1048576,0),MATCH((CUADRO!I$4&amp;$E1006),'Hoja de Trabajo para listado'!$A$151:$Z$151,0)),0)+IFERROR(INDEX('Hoja de Trabajo para listado'!$AB$155:$BA$1048576,MATCH($A1006,'Hoja de Trabajo para listado'!$AB$155:$AB$1048576,0),MATCH((CUADRO!I$4&amp;$E1006),'Hoja de Trabajo para listado'!$AB$151:$BA$151,0)),0)+IFERROR(INDEX('Hoja de Trabajo para listado'!$BC$155:$CB$1048576,MATCH($A1006,'Hoja de Trabajo para listado'!$BC$155:$BC$1048576,0),MATCH((CUADRO!I$4&amp;$E1006),'Hoja de Trabajo para listado'!$BC$151:$CB$151,0)),0)+IFERROR(INDEX('Hoja de Trabajo para listado'!$DE$153:$DG$274,MATCH($A1006,'Hoja de Trabajo para listado'!$DE$153:$DE$1048576,0),MATCH((CUADRO!I$4&amp;$E1006),'Hoja de Trabajo para listado'!$DE$151:$DG$151,0)),0)+IFERROR(INDEX('Hoja de Trabajo para listado'!$CD$155:$DC$1048576,MATCH($A1006,'Hoja de Trabajo para listado'!$CD$155:$CD$1048576,0),MATCH((CUADRO!I$4&amp;$E1006),'Hoja de Trabajo para listado'!$CD$151:$DC$151,0)),0)</f>
        <v>0</v>
      </c>
      <c r="J1006" s="245">
        <f ca="1">+IFERROR(INDEX('Hoja de Trabajo para listado'!$A$155:$Z$1048576,MATCH($A1006,'Hoja de Trabajo para listado'!$A$155:$A$1048576,0),MATCH((CUADRO!J$4&amp;$E1006),'Hoja de Trabajo para listado'!$A$151:$Z$151,0)),0)+IFERROR(INDEX('Hoja de Trabajo para listado'!$AB$155:$BA$1048576,MATCH($A1006,'Hoja de Trabajo para listado'!$AB$155:$AB$1048576,0),MATCH((CUADRO!J$4&amp;$E1006),'Hoja de Trabajo para listado'!$AB$151:$BA$151,0)),0)+IFERROR(INDEX('Hoja de Trabajo para listado'!$BC$155:$CB$1048576,MATCH($A1006,'Hoja de Trabajo para listado'!$BC$155:$BC$1048576,0),MATCH((CUADRO!J$4&amp;$E1006),'Hoja de Trabajo para listado'!$BC$151:$CB$151,0)),0)+IFERROR(INDEX('Hoja de Trabajo para listado'!$DE$153:$DG$274,MATCH($A1006,'Hoja de Trabajo para listado'!$DE$153:$DE$1048576,0),MATCH((CUADRO!J$4&amp;$E1006),'Hoja de Trabajo para listado'!$DE$151:$DG$151,0)),0)+IFERROR(INDEX('Hoja de Trabajo para listado'!$CD$155:$DC$1048576,MATCH($A1006,'Hoja de Trabajo para listado'!$CD$155:$CD$1048576,0),MATCH((CUADRO!J$4&amp;$E1006),'Hoja de Trabajo para listado'!$CD$151:$DC$151,0)),0)</f>
        <v>0</v>
      </c>
      <c r="K1006" s="245">
        <f ca="1">+IFERROR(INDEX('Hoja de Trabajo para listado'!$A$155:$Z$1048576,MATCH($A1006,'Hoja de Trabajo para listado'!$A$155:$A$1048576,0),MATCH((CUADRO!K$4&amp;$E1006),'Hoja de Trabajo para listado'!$A$151:$Z$151,0)),0)+IFERROR(INDEX('Hoja de Trabajo para listado'!$AB$155:$BA$1048576,MATCH($A1006,'Hoja de Trabajo para listado'!$AB$155:$AB$1048576,0),MATCH((CUADRO!K$4&amp;$E1006),'Hoja de Trabajo para listado'!$AB$151:$BA$151,0)),0)+IFERROR(INDEX('Hoja de Trabajo para listado'!$BC$155:$CB$1048576,MATCH($A1006,'Hoja de Trabajo para listado'!$BC$155:$BC$1048576,0),MATCH((CUADRO!K$4&amp;$E1006),'Hoja de Trabajo para listado'!$BC$151:$CB$151,0)),0)+IFERROR(INDEX('Hoja de Trabajo para listado'!$DE$153:$DG$274,MATCH($A1006,'Hoja de Trabajo para listado'!$DE$153:$DE$1048576,0),MATCH((CUADRO!K$4&amp;$E1006),'Hoja de Trabajo para listado'!$DE$151:$DG$151,0)),0)+IFERROR(INDEX('Hoja de Trabajo para listado'!$CD$155:$DC$1048576,MATCH($A1006,'Hoja de Trabajo para listado'!$CD$155:$CD$1048576,0),MATCH((CUADRO!K$4&amp;$E1006),'Hoja de Trabajo para listado'!$CD$151:$DC$151,0)),0)</f>
        <v>0</v>
      </c>
      <c r="L1006" s="245">
        <f ca="1">+IFERROR(INDEX('Hoja de Trabajo para listado'!$A$155:$Z$1048576,MATCH($A1006,'Hoja de Trabajo para listado'!$A$155:$A$1048576,0),MATCH((CUADRO!L$4&amp;$E1006),'Hoja de Trabajo para listado'!$A$151:$Z$151,0)),0)+IFERROR(INDEX('Hoja de Trabajo para listado'!$AB$155:$BA$1048576,MATCH($A1006,'Hoja de Trabajo para listado'!$AB$155:$AB$1048576,0),MATCH((CUADRO!L$4&amp;$E1006),'Hoja de Trabajo para listado'!$AB$151:$BA$151,0)),0)+IFERROR(INDEX('Hoja de Trabajo para listado'!$BC$155:$CB$1048576,MATCH($A1006,'Hoja de Trabajo para listado'!$BC$155:$BC$1048576,0),MATCH((CUADRO!L$4&amp;$E1006),'Hoja de Trabajo para listado'!$BC$151:$CB$151,0)),0)+IFERROR(INDEX('Hoja de Trabajo para listado'!$DE$153:$DG$274,MATCH($A1006,'Hoja de Trabajo para listado'!$DE$153:$DE$1048576,0),MATCH((CUADRO!L$4&amp;$E1006),'Hoja de Trabajo para listado'!$DE$151:$DG$151,0)),0)+IFERROR(INDEX('Hoja de Trabajo para listado'!$CD$155:$DC$1048576,MATCH($A1006,'Hoja de Trabajo para listado'!$CD$155:$CD$1048576,0),MATCH((CUADRO!L$4&amp;$E1006),'Hoja de Trabajo para listado'!$CD$151:$DC$151,0)),0)</f>
        <v>0</v>
      </c>
      <c r="M1006" s="245">
        <f ca="1">+IFERROR(INDEX('Hoja de Trabajo para listado'!$A$155:$Z$1048576,MATCH($A1006,'Hoja de Trabajo para listado'!$A$155:$A$1048576,0),MATCH((CUADRO!M$4&amp;$E1006),'Hoja de Trabajo para listado'!$A$151:$Z$151,0)),0)+IFERROR(INDEX('Hoja de Trabajo para listado'!$AB$155:$BA$1048576,MATCH($A1006,'Hoja de Trabajo para listado'!$AB$155:$AB$1048576,0),MATCH((CUADRO!M$4&amp;$E1006),'Hoja de Trabajo para listado'!$AB$151:$BA$151,0)),0)+IFERROR(INDEX('Hoja de Trabajo para listado'!$BC$155:$CB$1048576,MATCH($A1006,'Hoja de Trabajo para listado'!$BC$155:$BC$1048576,0),MATCH((CUADRO!M$4&amp;$E1006),'Hoja de Trabajo para listado'!$BC$151:$CB$151,0)),0)+IFERROR(INDEX('Hoja de Trabajo para listado'!$DE$153:$DG$274,MATCH($A1006,'Hoja de Trabajo para listado'!$DE$153:$DE$1048576,0),MATCH((CUADRO!M$4&amp;$E1006),'Hoja de Trabajo para listado'!$DE$151:$DG$151,0)),0)+IFERROR(INDEX('Hoja de Trabajo para listado'!$CD$155:$DC$1048576,MATCH($A1006,'Hoja de Trabajo para listado'!$CD$155:$CD$1048576,0),MATCH((CUADRO!M$4&amp;$E1006),'Hoja de Trabajo para listado'!$CD$151:$DC$151,0)),0)</f>
        <v>0</v>
      </c>
      <c r="N1006" s="245">
        <f ca="1">+IFERROR(INDEX('Hoja de Trabajo para listado'!$A$155:$Z$1048576,MATCH($A1006,'Hoja de Trabajo para listado'!$A$155:$A$1048576,0),MATCH((CUADRO!N$4&amp;$E1006),'Hoja de Trabajo para listado'!$A$151:$Z$151,0)),0)+IFERROR(INDEX('Hoja de Trabajo para listado'!$AB$155:$BA$1048576,MATCH($A1006,'Hoja de Trabajo para listado'!$AB$155:$AB$1048576,0),MATCH((CUADRO!N$4&amp;$E1006),'Hoja de Trabajo para listado'!$AB$151:$BA$151,0)),0)+IFERROR(INDEX('Hoja de Trabajo para listado'!$BC$155:$CB$1048576,MATCH($A1006,'Hoja de Trabajo para listado'!$BC$155:$BC$1048576,0),MATCH((CUADRO!N$4&amp;$E1006),'Hoja de Trabajo para listado'!$BC$151:$CB$151,0)),0)+IFERROR(INDEX('Hoja de Trabajo para listado'!$DE$153:$DG$274,MATCH($A1006,'Hoja de Trabajo para listado'!$DE$153:$DE$1048576,0),MATCH((CUADRO!N$4&amp;$E1006),'Hoja de Trabajo para listado'!$DE$151:$DG$151,0)),0)+IFERROR(INDEX('Hoja de Trabajo para listado'!$CD$155:$DC$1048576,MATCH($A1006,'Hoja de Trabajo para listado'!$CD$155:$CD$1048576,0),MATCH((CUADRO!N$4&amp;$E1006),'Hoja de Trabajo para listado'!$CD$151:$DC$151,0)),0)</f>
        <v>0</v>
      </c>
      <c r="O1006" s="245">
        <f ca="1">+IFERROR(INDEX('Hoja de Trabajo para listado'!$A$155:$Z$1048576,MATCH($A1006,'Hoja de Trabajo para listado'!$A$155:$A$1048576,0),MATCH((CUADRO!O$4&amp;$E1006),'Hoja de Trabajo para listado'!$A$151:$Z$151,0)),0)+IFERROR(INDEX('Hoja de Trabajo para listado'!$AB$155:$BA$1048576,MATCH($A1006,'Hoja de Trabajo para listado'!$AB$155:$AB$1048576,0),MATCH((CUADRO!O$4&amp;$E1006),'Hoja de Trabajo para listado'!$AB$151:$BA$151,0)),0)+IFERROR(INDEX('Hoja de Trabajo para listado'!$BC$155:$CB$1048576,MATCH($A1006,'Hoja de Trabajo para listado'!$BC$155:$BC$1048576,0),MATCH((CUADRO!O$4&amp;$E1006),'Hoja de Trabajo para listado'!$BC$151:$CB$151,0)),0)+IFERROR(INDEX('Hoja de Trabajo para listado'!$DE$153:$DG$274,MATCH($A1006,'Hoja de Trabajo para listado'!$DE$153:$DE$1048576,0),MATCH((CUADRO!O$4&amp;$E1006),'Hoja de Trabajo para listado'!$DE$151:$DG$151,0)),0)+IFERROR(INDEX('Hoja de Trabajo para listado'!$CD$155:$DC$1048576,MATCH($A1006,'Hoja de Trabajo para listado'!$CD$155:$CD$1048576,0),MATCH((CUADRO!O$4&amp;$E1006),'Hoja de Trabajo para listado'!$CD$151:$DC$151,0)),0)</f>
        <v>0</v>
      </c>
      <c r="P1006" s="245">
        <f ca="1">+IFERROR(INDEX('Hoja de Trabajo para listado'!$A$155:$Z$1048576,MATCH($A1006,'Hoja de Trabajo para listado'!$A$155:$A$1048576,0),MATCH((CUADRO!P$4&amp;$E1006),'Hoja de Trabajo para listado'!$A$151:$Z$151,0)),0)+IFERROR(INDEX('Hoja de Trabajo para listado'!$AB$155:$BA$1048576,MATCH($A1006,'Hoja de Trabajo para listado'!$AB$155:$AB$1048576,0),MATCH((CUADRO!P$4&amp;$E1006),'Hoja de Trabajo para listado'!$AB$151:$BA$151,0)),0)+IFERROR(INDEX('Hoja de Trabajo para listado'!$BC$155:$CB$1048576,MATCH($A1006,'Hoja de Trabajo para listado'!$BC$155:$BC$1048576,0),MATCH((CUADRO!P$4&amp;$E1006),'Hoja de Trabajo para listado'!$BC$151:$CB$151,0)),0)+IFERROR(INDEX('Hoja de Trabajo para listado'!$DE$153:$DG$274,MATCH($A1006,'Hoja de Trabajo para listado'!$DE$153:$DE$1048576,0),MATCH((CUADRO!P$4&amp;$E1006),'Hoja de Trabajo para listado'!$DE$151:$DG$151,0)),0)+IFERROR(INDEX('Hoja de Trabajo para listado'!$CD$155:$DC$1048576,MATCH($A1006,'Hoja de Trabajo para listado'!$CD$155:$CD$1048576,0),MATCH((CUADRO!P$4&amp;$E1006),'Hoja de Trabajo para listado'!$CD$151:$DC$151,0)),0)</f>
        <v>0</v>
      </c>
      <c r="Q1006" s="245">
        <f ca="1">+IFERROR(INDEX('Hoja de Trabajo para listado'!$A$155:$Z$1048576,MATCH($A1006,'Hoja de Trabajo para listado'!$A$155:$A$1048576,0),MATCH((CUADRO!Q$4&amp;$E1006),'Hoja de Trabajo para listado'!$A$151:$Z$151,0)),0)+IFERROR(INDEX('Hoja de Trabajo para listado'!$AB$155:$BA$1048576,MATCH($A1006,'Hoja de Trabajo para listado'!$AB$155:$AB$1048576,0),MATCH((CUADRO!Q$4&amp;$E1006),'Hoja de Trabajo para listado'!$AB$151:$BA$151,0)),0)+IFERROR(INDEX('Hoja de Trabajo para listado'!$BC$155:$CB$1048576,MATCH($A1006,'Hoja de Trabajo para listado'!$BC$155:$BC$1048576,0),MATCH((CUADRO!Q$4&amp;$E1006),'Hoja de Trabajo para listado'!$BC$151:$CB$151,0)),0)+IFERROR(INDEX('Hoja de Trabajo para listado'!$DE$153:$DG$274,MATCH($A1006,'Hoja de Trabajo para listado'!$DE$153:$DE$1048576,0),MATCH((CUADRO!Q$4&amp;$E1006),'Hoja de Trabajo para listado'!$DE$151:$DG$151,0)),0)+IFERROR(INDEX('Hoja de Trabajo para listado'!$CD$155:$DC$1048576,MATCH($A1006,'Hoja de Trabajo para listado'!$CD$155:$CD$1048576,0),MATCH((CUADRO!Q$4&amp;$E1006),'Hoja de Trabajo para listado'!$CD$151:$DC$151,0)),0)</f>
        <v>0</v>
      </c>
      <c r="R1006" s="245">
        <f t="shared" ca="1" si="37"/>
        <v>0</v>
      </c>
      <c r="S1006" s="259">
        <f ca="1">+R1005+R1006</f>
        <v>0</v>
      </c>
      <c r="T1006" s="245">
        <f ca="1">+S1006</f>
        <v>0</v>
      </c>
      <c r="U1006" s="244">
        <f t="shared" si="38"/>
        <v>2</v>
      </c>
      <c r="V1006" s="333" t="str">
        <f>+VLOOKUP(A1006,bd_lista!$A$3:$E$592,5,FALSE)</f>
        <v>Gobiernos Autonomos Municipales</v>
      </c>
      <c r="W1006" s="388"/>
      <c r="X1006" s="242">
        <f>+VLOOKUP(A1006,[4]Sheet1!$A$13:$D$744,4,FALSE)</f>
        <v>0</v>
      </c>
      <c r="Y1006" s="242" t="e">
        <f>+VLOOKUP(X1006,bd_lista!$A$3:$C$592,3,FALSE)</f>
        <v>#N/A</v>
      </c>
      <c r="Z1006" s="292"/>
      <c r="AA1006" s="293"/>
    </row>
    <row r="1007" spans="1:27" customFormat="1" ht="15" hidden="1" customHeight="1">
      <c r="A1007" s="32">
        <v>1736</v>
      </c>
      <c r="B1007" s="392">
        <f>+A1007</f>
        <v>1736</v>
      </c>
      <c r="C1007" s="247" t="str">
        <f>+VLOOKUP(A1007,bd_lista!$A$3:$C$592,3,FALSE)</f>
        <v>Gobierno Autónomo Municipal de Mineros</v>
      </c>
      <c r="D1007" s="389" t="str">
        <f>+C1007</f>
        <v>Gobierno Autónomo Municipal de Mineros</v>
      </c>
      <c r="E1007" s="242" t="s">
        <v>1304</v>
      </c>
      <c r="F1007" s="243">
        <f ca="1">+IFERROR(INDEX('Hoja de Trabajo para listado'!$A$155:$Z$1048576,MATCH($A1007,'Hoja de Trabajo para listado'!$A$155:$A$1048576,0),MATCH((CUADRO!F$4&amp;$E1007),'Hoja de Trabajo para listado'!$A$151:$Z$151,0)),0)+IFERROR(INDEX('Hoja de Trabajo para listado'!$AB$155:$BA$1048576,MATCH($A1007,'Hoja de Trabajo para listado'!$AB$155:$AB$1048576,0),MATCH((CUADRO!F$4&amp;$E1007),'Hoja de Trabajo para listado'!$AB$151:$BA$151,0)),0)+IFERROR(INDEX('Hoja de Trabajo para listado'!$BC$155:$CB$1048576,MATCH($A1007,'Hoja de Trabajo para listado'!$BC$155:$BC$1048576,0),MATCH((CUADRO!F$4&amp;$E1007),'Hoja de Trabajo para listado'!$BC$151:$CB$151,0)),0)+IFERROR(INDEX('Hoja de Trabajo para listado'!$DE$153:$DG$274,MATCH($A1007,'Hoja de Trabajo para listado'!$DE$153:$DE$1048576,0),MATCH((CUADRO!F$4&amp;$E1007),'Hoja de Trabajo para listado'!$DE$151:$DG$151,0)),0)+IFERROR(INDEX('Hoja de Trabajo para listado'!$CD$155:$DC$1048576,MATCH($A1007,'Hoja de Trabajo para listado'!$CD$155:$CD$1048576,0),MATCH((CUADRO!F$4&amp;$E1007),'Hoja de Trabajo para listado'!$CD$151:$DC$151,0)),0)</f>
        <v>0</v>
      </c>
      <c r="G1007" s="243">
        <f ca="1">+IFERROR(INDEX('Hoja de Trabajo para listado'!$A$155:$Z$1048576,MATCH($A1007,'Hoja de Trabajo para listado'!$A$155:$A$1048576,0),MATCH((CUADRO!G$4&amp;$E1007),'Hoja de Trabajo para listado'!$A$151:$Z$151,0)),0)+IFERROR(INDEX('Hoja de Trabajo para listado'!$AB$155:$BA$1048576,MATCH($A1007,'Hoja de Trabajo para listado'!$AB$155:$AB$1048576,0),MATCH((CUADRO!G$4&amp;$E1007),'Hoja de Trabajo para listado'!$AB$151:$BA$151,0)),0)+IFERROR(INDEX('Hoja de Trabajo para listado'!$BC$155:$CB$1048576,MATCH($A1007,'Hoja de Trabajo para listado'!$BC$155:$BC$1048576,0),MATCH((CUADRO!G$4&amp;$E1007),'Hoja de Trabajo para listado'!$BC$151:$CB$151,0)),0)+IFERROR(INDEX('Hoja de Trabajo para listado'!$DE$153:$DG$274,MATCH($A1007,'Hoja de Trabajo para listado'!$DE$153:$DE$1048576,0),MATCH((CUADRO!G$4&amp;$E1007),'Hoja de Trabajo para listado'!$DE$151:$DG$151,0)),0)+IFERROR(INDEX('Hoja de Trabajo para listado'!$CD$155:$DC$1048576,MATCH($A1007,'Hoja de Trabajo para listado'!$CD$155:$CD$1048576,0),MATCH((CUADRO!G$4&amp;$E1007),'Hoja de Trabajo para listado'!$CD$151:$DC$151,0)),0)</f>
        <v>0</v>
      </c>
      <c r="H1007" s="243">
        <f ca="1">+IFERROR(INDEX('Hoja de Trabajo para listado'!$A$155:$Z$1048576,MATCH($A1007,'Hoja de Trabajo para listado'!$A$155:$A$1048576,0),MATCH((CUADRO!H$4&amp;$E1007),'Hoja de Trabajo para listado'!$A$151:$Z$151,0)),0)+IFERROR(INDEX('Hoja de Trabajo para listado'!$AB$155:$BA$1048576,MATCH($A1007,'Hoja de Trabajo para listado'!$AB$155:$AB$1048576,0),MATCH((CUADRO!H$4&amp;$E1007),'Hoja de Trabajo para listado'!$AB$151:$BA$151,0)),0)+IFERROR(INDEX('Hoja de Trabajo para listado'!$BC$155:$CB$1048576,MATCH($A1007,'Hoja de Trabajo para listado'!$BC$155:$BC$1048576,0),MATCH((CUADRO!H$4&amp;$E1007),'Hoja de Trabajo para listado'!$BC$151:$CB$151,0)),0)+IFERROR(INDEX('Hoja de Trabajo para listado'!$DE$153:$DG$274,MATCH($A1007,'Hoja de Trabajo para listado'!$DE$153:$DE$1048576,0),MATCH((CUADRO!H$4&amp;$E1007),'Hoja de Trabajo para listado'!$DE$151:$DG$151,0)),0)+IFERROR(INDEX('Hoja de Trabajo para listado'!$CD$155:$DC$1048576,MATCH($A1007,'Hoja de Trabajo para listado'!$CD$155:$CD$1048576,0),MATCH((CUADRO!H$4&amp;$E1007),'Hoja de Trabajo para listado'!$CD$151:$DC$151,0)),0)</f>
        <v>0</v>
      </c>
      <c r="I1007" s="243">
        <f ca="1">+IFERROR(INDEX('Hoja de Trabajo para listado'!$A$155:$Z$1048576,MATCH($A1007,'Hoja de Trabajo para listado'!$A$155:$A$1048576,0),MATCH((CUADRO!I$4&amp;$E1007),'Hoja de Trabajo para listado'!$A$151:$Z$151,0)),0)+IFERROR(INDEX('Hoja de Trabajo para listado'!$AB$155:$BA$1048576,MATCH($A1007,'Hoja de Trabajo para listado'!$AB$155:$AB$1048576,0),MATCH((CUADRO!I$4&amp;$E1007),'Hoja de Trabajo para listado'!$AB$151:$BA$151,0)),0)+IFERROR(INDEX('Hoja de Trabajo para listado'!$BC$155:$CB$1048576,MATCH($A1007,'Hoja de Trabajo para listado'!$BC$155:$BC$1048576,0),MATCH((CUADRO!I$4&amp;$E1007),'Hoja de Trabajo para listado'!$BC$151:$CB$151,0)),0)+IFERROR(INDEX('Hoja de Trabajo para listado'!$DE$153:$DG$274,MATCH($A1007,'Hoja de Trabajo para listado'!$DE$153:$DE$1048576,0),MATCH((CUADRO!I$4&amp;$E1007),'Hoja de Trabajo para listado'!$DE$151:$DG$151,0)),0)+IFERROR(INDEX('Hoja de Trabajo para listado'!$CD$155:$DC$1048576,MATCH($A1007,'Hoja de Trabajo para listado'!$CD$155:$CD$1048576,0),MATCH((CUADRO!I$4&amp;$E1007),'Hoja de Trabajo para listado'!$CD$151:$DC$151,0)),0)</f>
        <v>0</v>
      </c>
      <c r="J1007" s="243">
        <f ca="1">+IFERROR(INDEX('Hoja de Trabajo para listado'!$A$155:$Z$1048576,MATCH($A1007,'Hoja de Trabajo para listado'!$A$155:$A$1048576,0),MATCH((CUADRO!J$4&amp;$E1007),'Hoja de Trabajo para listado'!$A$151:$Z$151,0)),0)+IFERROR(INDEX('Hoja de Trabajo para listado'!$AB$155:$BA$1048576,MATCH($A1007,'Hoja de Trabajo para listado'!$AB$155:$AB$1048576,0),MATCH((CUADRO!J$4&amp;$E1007),'Hoja de Trabajo para listado'!$AB$151:$BA$151,0)),0)+IFERROR(INDEX('Hoja de Trabajo para listado'!$BC$155:$CB$1048576,MATCH($A1007,'Hoja de Trabajo para listado'!$BC$155:$BC$1048576,0),MATCH((CUADRO!J$4&amp;$E1007),'Hoja de Trabajo para listado'!$BC$151:$CB$151,0)),0)+IFERROR(INDEX('Hoja de Trabajo para listado'!$DE$153:$DG$274,MATCH($A1007,'Hoja de Trabajo para listado'!$DE$153:$DE$1048576,0),MATCH((CUADRO!J$4&amp;$E1007),'Hoja de Trabajo para listado'!$DE$151:$DG$151,0)),0)+IFERROR(INDEX('Hoja de Trabajo para listado'!$CD$155:$DC$1048576,MATCH($A1007,'Hoja de Trabajo para listado'!$CD$155:$CD$1048576,0),MATCH((CUADRO!J$4&amp;$E1007),'Hoja de Trabajo para listado'!$CD$151:$DC$151,0)),0)</f>
        <v>0</v>
      </c>
      <c r="K1007" s="243">
        <f ca="1">+IFERROR(INDEX('Hoja de Trabajo para listado'!$A$155:$Z$1048576,MATCH($A1007,'Hoja de Trabajo para listado'!$A$155:$A$1048576,0),MATCH((CUADRO!K$4&amp;$E1007),'Hoja de Trabajo para listado'!$A$151:$Z$151,0)),0)+IFERROR(INDEX('Hoja de Trabajo para listado'!$AB$155:$BA$1048576,MATCH($A1007,'Hoja de Trabajo para listado'!$AB$155:$AB$1048576,0),MATCH((CUADRO!K$4&amp;$E1007),'Hoja de Trabajo para listado'!$AB$151:$BA$151,0)),0)+IFERROR(INDEX('Hoja de Trabajo para listado'!$BC$155:$CB$1048576,MATCH($A1007,'Hoja de Trabajo para listado'!$BC$155:$BC$1048576,0),MATCH((CUADRO!K$4&amp;$E1007),'Hoja de Trabajo para listado'!$BC$151:$CB$151,0)),0)+IFERROR(INDEX('Hoja de Trabajo para listado'!$DE$153:$DG$274,MATCH($A1007,'Hoja de Trabajo para listado'!$DE$153:$DE$1048576,0),MATCH((CUADRO!K$4&amp;$E1007),'Hoja de Trabajo para listado'!$DE$151:$DG$151,0)),0)+IFERROR(INDEX('Hoja de Trabajo para listado'!$CD$155:$DC$1048576,MATCH($A1007,'Hoja de Trabajo para listado'!$CD$155:$CD$1048576,0),MATCH((CUADRO!K$4&amp;$E1007),'Hoja de Trabajo para listado'!$CD$151:$DC$151,0)),0)</f>
        <v>0</v>
      </c>
      <c r="L1007" s="243">
        <f ca="1">+IFERROR(INDEX('Hoja de Trabajo para listado'!$A$155:$Z$1048576,MATCH($A1007,'Hoja de Trabajo para listado'!$A$155:$A$1048576,0),MATCH((CUADRO!L$4&amp;$E1007),'Hoja de Trabajo para listado'!$A$151:$Z$151,0)),0)+IFERROR(INDEX('Hoja de Trabajo para listado'!$AB$155:$BA$1048576,MATCH($A1007,'Hoja de Trabajo para listado'!$AB$155:$AB$1048576,0),MATCH((CUADRO!L$4&amp;$E1007),'Hoja de Trabajo para listado'!$AB$151:$BA$151,0)),0)+IFERROR(INDEX('Hoja de Trabajo para listado'!$BC$155:$CB$1048576,MATCH($A1007,'Hoja de Trabajo para listado'!$BC$155:$BC$1048576,0),MATCH((CUADRO!L$4&amp;$E1007),'Hoja de Trabajo para listado'!$BC$151:$CB$151,0)),0)+IFERROR(INDEX('Hoja de Trabajo para listado'!$DE$153:$DG$274,MATCH($A1007,'Hoja de Trabajo para listado'!$DE$153:$DE$1048576,0),MATCH((CUADRO!L$4&amp;$E1007),'Hoja de Trabajo para listado'!$DE$151:$DG$151,0)),0)+IFERROR(INDEX('Hoja de Trabajo para listado'!$CD$155:$DC$1048576,MATCH($A1007,'Hoja de Trabajo para listado'!$CD$155:$CD$1048576,0),MATCH((CUADRO!L$4&amp;$E1007),'Hoja de Trabajo para listado'!$CD$151:$DC$151,0)),0)</f>
        <v>0</v>
      </c>
      <c r="M1007" s="243">
        <f ca="1">+IFERROR(INDEX('Hoja de Trabajo para listado'!$A$155:$Z$1048576,MATCH($A1007,'Hoja de Trabajo para listado'!$A$155:$A$1048576,0),MATCH((CUADRO!M$4&amp;$E1007),'Hoja de Trabajo para listado'!$A$151:$Z$151,0)),0)+IFERROR(INDEX('Hoja de Trabajo para listado'!$AB$155:$BA$1048576,MATCH($A1007,'Hoja de Trabajo para listado'!$AB$155:$AB$1048576,0),MATCH((CUADRO!M$4&amp;$E1007),'Hoja de Trabajo para listado'!$AB$151:$BA$151,0)),0)+IFERROR(INDEX('Hoja de Trabajo para listado'!$BC$155:$CB$1048576,MATCH($A1007,'Hoja de Trabajo para listado'!$BC$155:$BC$1048576,0),MATCH((CUADRO!M$4&amp;$E1007),'Hoja de Trabajo para listado'!$BC$151:$CB$151,0)),0)+IFERROR(INDEX('Hoja de Trabajo para listado'!$DE$153:$DG$274,MATCH($A1007,'Hoja de Trabajo para listado'!$DE$153:$DE$1048576,0),MATCH((CUADRO!M$4&amp;$E1007),'Hoja de Trabajo para listado'!$DE$151:$DG$151,0)),0)+IFERROR(INDEX('Hoja de Trabajo para listado'!$CD$155:$DC$1048576,MATCH($A1007,'Hoja de Trabajo para listado'!$CD$155:$CD$1048576,0),MATCH((CUADRO!M$4&amp;$E1007),'Hoja de Trabajo para listado'!$CD$151:$DC$151,0)),0)</f>
        <v>0</v>
      </c>
      <c r="N1007" s="243">
        <f ca="1">+IFERROR(INDEX('Hoja de Trabajo para listado'!$A$155:$Z$1048576,MATCH($A1007,'Hoja de Trabajo para listado'!$A$155:$A$1048576,0),MATCH((CUADRO!N$4&amp;$E1007),'Hoja de Trabajo para listado'!$A$151:$Z$151,0)),0)+IFERROR(INDEX('Hoja de Trabajo para listado'!$AB$155:$BA$1048576,MATCH($A1007,'Hoja de Trabajo para listado'!$AB$155:$AB$1048576,0),MATCH((CUADRO!N$4&amp;$E1007),'Hoja de Trabajo para listado'!$AB$151:$BA$151,0)),0)+IFERROR(INDEX('Hoja de Trabajo para listado'!$BC$155:$CB$1048576,MATCH($A1007,'Hoja de Trabajo para listado'!$BC$155:$BC$1048576,0),MATCH((CUADRO!N$4&amp;$E1007),'Hoja de Trabajo para listado'!$BC$151:$CB$151,0)),0)+IFERROR(INDEX('Hoja de Trabajo para listado'!$DE$153:$DG$274,MATCH($A1007,'Hoja de Trabajo para listado'!$DE$153:$DE$1048576,0),MATCH((CUADRO!N$4&amp;$E1007),'Hoja de Trabajo para listado'!$DE$151:$DG$151,0)),0)+IFERROR(INDEX('Hoja de Trabajo para listado'!$CD$155:$DC$1048576,MATCH($A1007,'Hoja de Trabajo para listado'!$CD$155:$CD$1048576,0),MATCH((CUADRO!N$4&amp;$E1007),'Hoja de Trabajo para listado'!$CD$151:$DC$151,0)),0)</f>
        <v>0</v>
      </c>
      <c r="O1007" s="243">
        <f ca="1">+IFERROR(INDEX('Hoja de Trabajo para listado'!$A$155:$Z$1048576,MATCH($A1007,'Hoja de Trabajo para listado'!$A$155:$A$1048576,0),MATCH((CUADRO!O$4&amp;$E1007),'Hoja de Trabajo para listado'!$A$151:$Z$151,0)),0)+IFERROR(INDEX('Hoja de Trabajo para listado'!$AB$155:$BA$1048576,MATCH($A1007,'Hoja de Trabajo para listado'!$AB$155:$AB$1048576,0),MATCH((CUADRO!O$4&amp;$E1007),'Hoja de Trabajo para listado'!$AB$151:$BA$151,0)),0)+IFERROR(INDEX('Hoja de Trabajo para listado'!$BC$155:$CB$1048576,MATCH($A1007,'Hoja de Trabajo para listado'!$BC$155:$BC$1048576,0),MATCH((CUADRO!O$4&amp;$E1007),'Hoja de Trabajo para listado'!$BC$151:$CB$151,0)),0)+IFERROR(INDEX('Hoja de Trabajo para listado'!$DE$153:$DG$274,MATCH($A1007,'Hoja de Trabajo para listado'!$DE$153:$DE$1048576,0),MATCH((CUADRO!O$4&amp;$E1007),'Hoja de Trabajo para listado'!$DE$151:$DG$151,0)),0)+IFERROR(INDEX('Hoja de Trabajo para listado'!$CD$155:$DC$1048576,MATCH($A1007,'Hoja de Trabajo para listado'!$CD$155:$CD$1048576,0),MATCH((CUADRO!O$4&amp;$E1007),'Hoja de Trabajo para listado'!$CD$151:$DC$151,0)),0)</f>
        <v>0</v>
      </c>
      <c r="P1007" s="243">
        <f ca="1">+IFERROR(INDEX('Hoja de Trabajo para listado'!$A$155:$Z$1048576,MATCH($A1007,'Hoja de Trabajo para listado'!$A$155:$A$1048576,0),MATCH((CUADRO!P$4&amp;$E1007),'Hoja de Trabajo para listado'!$A$151:$Z$151,0)),0)+IFERROR(INDEX('Hoja de Trabajo para listado'!$AB$155:$BA$1048576,MATCH($A1007,'Hoja de Trabajo para listado'!$AB$155:$AB$1048576,0),MATCH((CUADRO!P$4&amp;$E1007),'Hoja de Trabajo para listado'!$AB$151:$BA$151,0)),0)+IFERROR(INDEX('Hoja de Trabajo para listado'!$BC$155:$CB$1048576,MATCH($A1007,'Hoja de Trabajo para listado'!$BC$155:$BC$1048576,0),MATCH((CUADRO!P$4&amp;$E1007),'Hoja de Trabajo para listado'!$BC$151:$CB$151,0)),0)+IFERROR(INDEX('Hoja de Trabajo para listado'!$DE$153:$DG$274,MATCH($A1007,'Hoja de Trabajo para listado'!$DE$153:$DE$1048576,0),MATCH((CUADRO!P$4&amp;$E1007),'Hoja de Trabajo para listado'!$DE$151:$DG$151,0)),0)+IFERROR(INDEX('Hoja de Trabajo para listado'!$CD$155:$DC$1048576,MATCH($A1007,'Hoja de Trabajo para listado'!$CD$155:$CD$1048576,0),MATCH((CUADRO!P$4&amp;$E1007),'Hoja de Trabajo para listado'!$CD$151:$DC$151,0)),0)</f>
        <v>0</v>
      </c>
      <c r="Q1007" s="243">
        <f ca="1">+IFERROR(INDEX('Hoja de Trabajo para listado'!$A$155:$Z$1048576,MATCH($A1007,'Hoja de Trabajo para listado'!$A$155:$A$1048576,0),MATCH((CUADRO!Q$4&amp;$E1007),'Hoja de Trabajo para listado'!$A$151:$Z$151,0)),0)+IFERROR(INDEX('Hoja de Trabajo para listado'!$AB$155:$BA$1048576,MATCH($A1007,'Hoja de Trabajo para listado'!$AB$155:$AB$1048576,0),MATCH((CUADRO!Q$4&amp;$E1007),'Hoja de Trabajo para listado'!$AB$151:$BA$151,0)),0)+IFERROR(INDEX('Hoja de Trabajo para listado'!$BC$155:$CB$1048576,MATCH($A1007,'Hoja de Trabajo para listado'!$BC$155:$BC$1048576,0),MATCH((CUADRO!Q$4&amp;$E1007),'Hoja de Trabajo para listado'!$BC$151:$CB$151,0)),0)+IFERROR(INDEX('Hoja de Trabajo para listado'!$DE$153:$DG$274,MATCH($A1007,'Hoja de Trabajo para listado'!$DE$153:$DE$1048576,0),MATCH((CUADRO!Q$4&amp;$E1007),'Hoja de Trabajo para listado'!$DE$151:$DG$151,0)),0)+IFERROR(INDEX('Hoja de Trabajo para listado'!$CD$155:$DC$1048576,MATCH($A1007,'Hoja de Trabajo para listado'!$CD$155:$CD$1048576,0),MATCH((CUADRO!Q$4&amp;$E1007),'Hoja de Trabajo para listado'!$CD$151:$DC$151,0)),0)</f>
        <v>0</v>
      </c>
      <c r="R1007" s="243">
        <f t="shared" ca="1" si="37"/>
        <v>0</v>
      </c>
      <c r="S1007" s="249"/>
      <c r="T1007" s="243">
        <f ca="1">+T1008</f>
        <v>0</v>
      </c>
      <c r="U1007" s="242">
        <f t="shared" si="38"/>
        <v>1</v>
      </c>
      <c r="V1007" s="333" t="str">
        <f>+VLOOKUP(A1007,bd_lista!$A$3:$E$592,5,FALSE)</f>
        <v>Gobiernos Autonomos Municipales</v>
      </c>
      <c r="W1007" s="387" t="str">
        <f>+V1007</f>
        <v>Gobiernos Autonomos Municipales</v>
      </c>
      <c r="X1007" s="242">
        <f>+VLOOKUP(A1007,[4]Sheet1!$A$13:$D$744,4,FALSE)</f>
        <v>0</v>
      </c>
      <c r="Y1007" s="242" t="e">
        <f>+VLOOKUP(X1007,bd_lista!$A$3:$C$592,3,FALSE)</f>
        <v>#N/A</v>
      </c>
      <c r="Z1007" s="294">
        <f>+X1007</f>
        <v>0</v>
      </c>
      <c r="AA1007" s="295" t="e">
        <f>+Y1007</f>
        <v>#N/A</v>
      </c>
    </row>
    <row r="1008" spans="1:27" customFormat="1" ht="15" hidden="1" customHeight="1">
      <c r="A1008" s="32">
        <v>1736</v>
      </c>
      <c r="B1008" s="393"/>
      <c r="C1008" s="247" t="str">
        <f>+VLOOKUP(A1008,bd_lista!$A$3:$C$592,3,FALSE)</f>
        <v>Gobierno Autónomo Municipal de Mineros</v>
      </c>
      <c r="D1008" s="390"/>
      <c r="E1008" s="244" t="s">
        <v>1305</v>
      </c>
      <c r="F1008" s="245">
        <f ca="1">+IFERROR(INDEX('Hoja de Trabajo para listado'!$A$155:$Z$1048576,MATCH($A1008,'Hoja de Trabajo para listado'!$A$155:$A$1048576,0),MATCH((CUADRO!F$4&amp;$E1008),'Hoja de Trabajo para listado'!$A$151:$Z$151,0)),0)+IFERROR(INDEX('Hoja de Trabajo para listado'!$AB$155:$BA$1048576,MATCH($A1008,'Hoja de Trabajo para listado'!$AB$155:$AB$1048576,0),MATCH((CUADRO!F$4&amp;$E1008),'Hoja de Trabajo para listado'!$AB$151:$BA$151,0)),0)+IFERROR(INDEX('Hoja de Trabajo para listado'!$BC$155:$CB$1048576,MATCH($A1008,'Hoja de Trabajo para listado'!$BC$155:$BC$1048576,0),MATCH((CUADRO!F$4&amp;$E1008),'Hoja de Trabajo para listado'!$BC$151:$CB$151,0)),0)+IFERROR(INDEX('Hoja de Trabajo para listado'!$DE$153:$DG$274,MATCH($A1008,'Hoja de Trabajo para listado'!$DE$153:$DE$1048576,0),MATCH((CUADRO!F$4&amp;$E1008),'Hoja de Trabajo para listado'!$DE$151:$DG$151,0)),0)+IFERROR(INDEX('Hoja de Trabajo para listado'!$CD$155:$DC$1048576,MATCH($A1008,'Hoja de Trabajo para listado'!$CD$155:$CD$1048576,0),MATCH((CUADRO!F$4&amp;$E1008),'Hoja de Trabajo para listado'!$CD$151:$DC$151,0)),0)</f>
        <v>0</v>
      </c>
      <c r="G1008" s="245">
        <f ca="1">+IFERROR(INDEX('Hoja de Trabajo para listado'!$A$155:$Z$1048576,MATCH($A1008,'Hoja de Trabajo para listado'!$A$155:$A$1048576,0),MATCH((CUADRO!G$4&amp;$E1008),'Hoja de Trabajo para listado'!$A$151:$Z$151,0)),0)+IFERROR(INDEX('Hoja de Trabajo para listado'!$AB$155:$BA$1048576,MATCH($A1008,'Hoja de Trabajo para listado'!$AB$155:$AB$1048576,0),MATCH((CUADRO!G$4&amp;$E1008),'Hoja de Trabajo para listado'!$AB$151:$BA$151,0)),0)+IFERROR(INDEX('Hoja de Trabajo para listado'!$BC$155:$CB$1048576,MATCH($A1008,'Hoja de Trabajo para listado'!$BC$155:$BC$1048576,0),MATCH((CUADRO!G$4&amp;$E1008),'Hoja de Trabajo para listado'!$BC$151:$CB$151,0)),0)+IFERROR(INDEX('Hoja de Trabajo para listado'!$DE$153:$DG$274,MATCH($A1008,'Hoja de Trabajo para listado'!$DE$153:$DE$1048576,0),MATCH((CUADRO!G$4&amp;$E1008),'Hoja de Trabajo para listado'!$DE$151:$DG$151,0)),0)+IFERROR(INDEX('Hoja de Trabajo para listado'!$CD$155:$DC$1048576,MATCH($A1008,'Hoja de Trabajo para listado'!$CD$155:$CD$1048576,0),MATCH((CUADRO!G$4&amp;$E1008),'Hoja de Trabajo para listado'!$CD$151:$DC$151,0)),0)</f>
        <v>0</v>
      </c>
      <c r="H1008" s="245">
        <f ca="1">+IFERROR(INDEX('Hoja de Trabajo para listado'!$A$155:$Z$1048576,MATCH($A1008,'Hoja de Trabajo para listado'!$A$155:$A$1048576,0),MATCH((CUADRO!H$4&amp;$E1008),'Hoja de Trabajo para listado'!$A$151:$Z$151,0)),0)+IFERROR(INDEX('Hoja de Trabajo para listado'!$AB$155:$BA$1048576,MATCH($A1008,'Hoja de Trabajo para listado'!$AB$155:$AB$1048576,0),MATCH((CUADRO!H$4&amp;$E1008),'Hoja de Trabajo para listado'!$AB$151:$BA$151,0)),0)+IFERROR(INDEX('Hoja de Trabajo para listado'!$BC$155:$CB$1048576,MATCH($A1008,'Hoja de Trabajo para listado'!$BC$155:$BC$1048576,0),MATCH((CUADRO!H$4&amp;$E1008),'Hoja de Trabajo para listado'!$BC$151:$CB$151,0)),0)+IFERROR(INDEX('Hoja de Trabajo para listado'!$DE$153:$DG$274,MATCH($A1008,'Hoja de Trabajo para listado'!$DE$153:$DE$1048576,0),MATCH((CUADRO!H$4&amp;$E1008),'Hoja de Trabajo para listado'!$DE$151:$DG$151,0)),0)+IFERROR(INDEX('Hoja de Trabajo para listado'!$CD$155:$DC$1048576,MATCH($A1008,'Hoja de Trabajo para listado'!$CD$155:$CD$1048576,0),MATCH((CUADRO!H$4&amp;$E1008),'Hoja de Trabajo para listado'!$CD$151:$DC$151,0)),0)</f>
        <v>0</v>
      </c>
      <c r="I1008" s="245">
        <f ca="1">+IFERROR(INDEX('Hoja de Trabajo para listado'!$A$155:$Z$1048576,MATCH($A1008,'Hoja de Trabajo para listado'!$A$155:$A$1048576,0),MATCH((CUADRO!I$4&amp;$E1008),'Hoja de Trabajo para listado'!$A$151:$Z$151,0)),0)+IFERROR(INDEX('Hoja de Trabajo para listado'!$AB$155:$BA$1048576,MATCH($A1008,'Hoja de Trabajo para listado'!$AB$155:$AB$1048576,0),MATCH((CUADRO!I$4&amp;$E1008),'Hoja de Trabajo para listado'!$AB$151:$BA$151,0)),0)+IFERROR(INDEX('Hoja de Trabajo para listado'!$BC$155:$CB$1048576,MATCH($A1008,'Hoja de Trabajo para listado'!$BC$155:$BC$1048576,0),MATCH((CUADRO!I$4&amp;$E1008),'Hoja de Trabajo para listado'!$BC$151:$CB$151,0)),0)+IFERROR(INDEX('Hoja de Trabajo para listado'!$DE$153:$DG$274,MATCH($A1008,'Hoja de Trabajo para listado'!$DE$153:$DE$1048576,0),MATCH((CUADRO!I$4&amp;$E1008),'Hoja de Trabajo para listado'!$DE$151:$DG$151,0)),0)+IFERROR(INDEX('Hoja de Trabajo para listado'!$CD$155:$DC$1048576,MATCH($A1008,'Hoja de Trabajo para listado'!$CD$155:$CD$1048576,0),MATCH((CUADRO!I$4&amp;$E1008),'Hoja de Trabajo para listado'!$CD$151:$DC$151,0)),0)</f>
        <v>0</v>
      </c>
      <c r="J1008" s="245">
        <f ca="1">+IFERROR(INDEX('Hoja de Trabajo para listado'!$A$155:$Z$1048576,MATCH($A1008,'Hoja de Trabajo para listado'!$A$155:$A$1048576,0),MATCH((CUADRO!J$4&amp;$E1008),'Hoja de Trabajo para listado'!$A$151:$Z$151,0)),0)+IFERROR(INDEX('Hoja de Trabajo para listado'!$AB$155:$BA$1048576,MATCH($A1008,'Hoja de Trabajo para listado'!$AB$155:$AB$1048576,0),MATCH((CUADRO!J$4&amp;$E1008),'Hoja de Trabajo para listado'!$AB$151:$BA$151,0)),0)+IFERROR(INDEX('Hoja de Trabajo para listado'!$BC$155:$CB$1048576,MATCH($A1008,'Hoja de Trabajo para listado'!$BC$155:$BC$1048576,0),MATCH((CUADRO!J$4&amp;$E1008),'Hoja de Trabajo para listado'!$BC$151:$CB$151,0)),0)+IFERROR(INDEX('Hoja de Trabajo para listado'!$DE$153:$DG$274,MATCH($A1008,'Hoja de Trabajo para listado'!$DE$153:$DE$1048576,0),MATCH((CUADRO!J$4&amp;$E1008),'Hoja de Trabajo para listado'!$DE$151:$DG$151,0)),0)+IFERROR(INDEX('Hoja de Trabajo para listado'!$CD$155:$DC$1048576,MATCH($A1008,'Hoja de Trabajo para listado'!$CD$155:$CD$1048576,0),MATCH((CUADRO!J$4&amp;$E1008),'Hoja de Trabajo para listado'!$CD$151:$DC$151,0)),0)</f>
        <v>0</v>
      </c>
      <c r="K1008" s="245">
        <f ca="1">+IFERROR(INDEX('Hoja de Trabajo para listado'!$A$155:$Z$1048576,MATCH($A1008,'Hoja de Trabajo para listado'!$A$155:$A$1048576,0),MATCH((CUADRO!K$4&amp;$E1008),'Hoja de Trabajo para listado'!$A$151:$Z$151,0)),0)+IFERROR(INDEX('Hoja de Trabajo para listado'!$AB$155:$BA$1048576,MATCH($A1008,'Hoja de Trabajo para listado'!$AB$155:$AB$1048576,0),MATCH((CUADRO!K$4&amp;$E1008),'Hoja de Trabajo para listado'!$AB$151:$BA$151,0)),0)+IFERROR(INDEX('Hoja de Trabajo para listado'!$BC$155:$CB$1048576,MATCH($A1008,'Hoja de Trabajo para listado'!$BC$155:$BC$1048576,0),MATCH((CUADRO!K$4&amp;$E1008),'Hoja de Trabajo para listado'!$BC$151:$CB$151,0)),0)+IFERROR(INDEX('Hoja de Trabajo para listado'!$DE$153:$DG$274,MATCH($A1008,'Hoja de Trabajo para listado'!$DE$153:$DE$1048576,0),MATCH((CUADRO!K$4&amp;$E1008),'Hoja de Trabajo para listado'!$DE$151:$DG$151,0)),0)+IFERROR(INDEX('Hoja de Trabajo para listado'!$CD$155:$DC$1048576,MATCH($A1008,'Hoja de Trabajo para listado'!$CD$155:$CD$1048576,0),MATCH((CUADRO!K$4&amp;$E1008),'Hoja de Trabajo para listado'!$CD$151:$DC$151,0)),0)</f>
        <v>0</v>
      </c>
      <c r="L1008" s="245">
        <f ca="1">+IFERROR(INDEX('Hoja de Trabajo para listado'!$A$155:$Z$1048576,MATCH($A1008,'Hoja de Trabajo para listado'!$A$155:$A$1048576,0),MATCH((CUADRO!L$4&amp;$E1008),'Hoja de Trabajo para listado'!$A$151:$Z$151,0)),0)+IFERROR(INDEX('Hoja de Trabajo para listado'!$AB$155:$BA$1048576,MATCH($A1008,'Hoja de Trabajo para listado'!$AB$155:$AB$1048576,0),MATCH((CUADRO!L$4&amp;$E1008),'Hoja de Trabajo para listado'!$AB$151:$BA$151,0)),0)+IFERROR(INDEX('Hoja de Trabajo para listado'!$BC$155:$CB$1048576,MATCH($A1008,'Hoja de Trabajo para listado'!$BC$155:$BC$1048576,0),MATCH((CUADRO!L$4&amp;$E1008),'Hoja de Trabajo para listado'!$BC$151:$CB$151,0)),0)+IFERROR(INDEX('Hoja de Trabajo para listado'!$DE$153:$DG$274,MATCH($A1008,'Hoja de Trabajo para listado'!$DE$153:$DE$1048576,0),MATCH((CUADRO!L$4&amp;$E1008),'Hoja de Trabajo para listado'!$DE$151:$DG$151,0)),0)+IFERROR(INDEX('Hoja de Trabajo para listado'!$CD$155:$DC$1048576,MATCH($A1008,'Hoja de Trabajo para listado'!$CD$155:$CD$1048576,0),MATCH((CUADRO!L$4&amp;$E1008),'Hoja de Trabajo para listado'!$CD$151:$DC$151,0)),0)</f>
        <v>0</v>
      </c>
      <c r="M1008" s="245">
        <f ca="1">+IFERROR(INDEX('Hoja de Trabajo para listado'!$A$155:$Z$1048576,MATCH($A1008,'Hoja de Trabajo para listado'!$A$155:$A$1048576,0),MATCH((CUADRO!M$4&amp;$E1008),'Hoja de Trabajo para listado'!$A$151:$Z$151,0)),0)+IFERROR(INDEX('Hoja de Trabajo para listado'!$AB$155:$BA$1048576,MATCH($A1008,'Hoja de Trabajo para listado'!$AB$155:$AB$1048576,0),MATCH((CUADRO!M$4&amp;$E1008),'Hoja de Trabajo para listado'!$AB$151:$BA$151,0)),0)+IFERROR(INDEX('Hoja de Trabajo para listado'!$BC$155:$CB$1048576,MATCH($A1008,'Hoja de Trabajo para listado'!$BC$155:$BC$1048576,0),MATCH((CUADRO!M$4&amp;$E1008),'Hoja de Trabajo para listado'!$BC$151:$CB$151,0)),0)+IFERROR(INDEX('Hoja de Trabajo para listado'!$DE$153:$DG$274,MATCH($A1008,'Hoja de Trabajo para listado'!$DE$153:$DE$1048576,0),MATCH((CUADRO!M$4&amp;$E1008),'Hoja de Trabajo para listado'!$DE$151:$DG$151,0)),0)+IFERROR(INDEX('Hoja de Trabajo para listado'!$CD$155:$DC$1048576,MATCH($A1008,'Hoja de Trabajo para listado'!$CD$155:$CD$1048576,0),MATCH((CUADRO!M$4&amp;$E1008),'Hoja de Trabajo para listado'!$CD$151:$DC$151,0)),0)</f>
        <v>0</v>
      </c>
      <c r="N1008" s="245">
        <f ca="1">+IFERROR(INDEX('Hoja de Trabajo para listado'!$A$155:$Z$1048576,MATCH($A1008,'Hoja de Trabajo para listado'!$A$155:$A$1048576,0),MATCH((CUADRO!N$4&amp;$E1008),'Hoja de Trabajo para listado'!$A$151:$Z$151,0)),0)+IFERROR(INDEX('Hoja de Trabajo para listado'!$AB$155:$BA$1048576,MATCH($A1008,'Hoja de Trabajo para listado'!$AB$155:$AB$1048576,0),MATCH((CUADRO!N$4&amp;$E1008),'Hoja de Trabajo para listado'!$AB$151:$BA$151,0)),0)+IFERROR(INDEX('Hoja de Trabajo para listado'!$BC$155:$CB$1048576,MATCH($A1008,'Hoja de Trabajo para listado'!$BC$155:$BC$1048576,0),MATCH((CUADRO!N$4&amp;$E1008),'Hoja de Trabajo para listado'!$BC$151:$CB$151,0)),0)+IFERROR(INDEX('Hoja de Trabajo para listado'!$DE$153:$DG$274,MATCH($A1008,'Hoja de Trabajo para listado'!$DE$153:$DE$1048576,0),MATCH((CUADRO!N$4&amp;$E1008),'Hoja de Trabajo para listado'!$DE$151:$DG$151,0)),0)+IFERROR(INDEX('Hoja de Trabajo para listado'!$CD$155:$DC$1048576,MATCH($A1008,'Hoja de Trabajo para listado'!$CD$155:$CD$1048576,0),MATCH((CUADRO!N$4&amp;$E1008),'Hoja de Trabajo para listado'!$CD$151:$DC$151,0)),0)</f>
        <v>0</v>
      </c>
      <c r="O1008" s="245">
        <f ca="1">+IFERROR(INDEX('Hoja de Trabajo para listado'!$A$155:$Z$1048576,MATCH($A1008,'Hoja de Trabajo para listado'!$A$155:$A$1048576,0),MATCH((CUADRO!O$4&amp;$E1008),'Hoja de Trabajo para listado'!$A$151:$Z$151,0)),0)+IFERROR(INDEX('Hoja de Trabajo para listado'!$AB$155:$BA$1048576,MATCH($A1008,'Hoja de Trabajo para listado'!$AB$155:$AB$1048576,0),MATCH((CUADRO!O$4&amp;$E1008),'Hoja de Trabajo para listado'!$AB$151:$BA$151,0)),0)+IFERROR(INDEX('Hoja de Trabajo para listado'!$BC$155:$CB$1048576,MATCH($A1008,'Hoja de Trabajo para listado'!$BC$155:$BC$1048576,0),MATCH((CUADRO!O$4&amp;$E1008),'Hoja de Trabajo para listado'!$BC$151:$CB$151,0)),0)+IFERROR(INDEX('Hoja de Trabajo para listado'!$DE$153:$DG$274,MATCH($A1008,'Hoja de Trabajo para listado'!$DE$153:$DE$1048576,0),MATCH((CUADRO!O$4&amp;$E1008),'Hoja de Trabajo para listado'!$DE$151:$DG$151,0)),0)+IFERROR(INDEX('Hoja de Trabajo para listado'!$CD$155:$DC$1048576,MATCH($A1008,'Hoja de Trabajo para listado'!$CD$155:$CD$1048576,0),MATCH((CUADRO!O$4&amp;$E1008),'Hoja de Trabajo para listado'!$CD$151:$DC$151,0)),0)</f>
        <v>0</v>
      </c>
      <c r="P1008" s="245">
        <f ca="1">+IFERROR(INDEX('Hoja de Trabajo para listado'!$A$155:$Z$1048576,MATCH($A1008,'Hoja de Trabajo para listado'!$A$155:$A$1048576,0),MATCH((CUADRO!P$4&amp;$E1008),'Hoja de Trabajo para listado'!$A$151:$Z$151,0)),0)+IFERROR(INDEX('Hoja de Trabajo para listado'!$AB$155:$BA$1048576,MATCH($A1008,'Hoja de Trabajo para listado'!$AB$155:$AB$1048576,0),MATCH((CUADRO!P$4&amp;$E1008),'Hoja de Trabajo para listado'!$AB$151:$BA$151,0)),0)+IFERROR(INDEX('Hoja de Trabajo para listado'!$BC$155:$CB$1048576,MATCH($A1008,'Hoja de Trabajo para listado'!$BC$155:$BC$1048576,0),MATCH((CUADRO!P$4&amp;$E1008),'Hoja de Trabajo para listado'!$BC$151:$CB$151,0)),0)+IFERROR(INDEX('Hoja de Trabajo para listado'!$DE$153:$DG$274,MATCH($A1008,'Hoja de Trabajo para listado'!$DE$153:$DE$1048576,0),MATCH((CUADRO!P$4&amp;$E1008),'Hoja de Trabajo para listado'!$DE$151:$DG$151,0)),0)+IFERROR(INDEX('Hoja de Trabajo para listado'!$CD$155:$DC$1048576,MATCH($A1008,'Hoja de Trabajo para listado'!$CD$155:$CD$1048576,0),MATCH((CUADRO!P$4&amp;$E1008),'Hoja de Trabajo para listado'!$CD$151:$DC$151,0)),0)</f>
        <v>0</v>
      </c>
      <c r="Q1008" s="245">
        <f ca="1">+IFERROR(INDEX('Hoja de Trabajo para listado'!$A$155:$Z$1048576,MATCH($A1008,'Hoja de Trabajo para listado'!$A$155:$A$1048576,0),MATCH((CUADRO!Q$4&amp;$E1008),'Hoja de Trabajo para listado'!$A$151:$Z$151,0)),0)+IFERROR(INDEX('Hoja de Trabajo para listado'!$AB$155:$BA$1048576,MATCH($A1008,'Hoja de Trabajo para listado'!$AB$155:$AB$1048576,0),MATCH((CUADRO!Q$4&amp;$E1008),'Hoja de Trabajo para listado'!$AB$151:$BA$151,0)),0)+IFERROR(INDEX('Hoja de Trabajo para listado'!$BC$155:$CB$1048576,MATCH($A1008,'Hoja de Trabajo para listado'!$BC$155:$BC$1048576,0),MATCH((CUADRO!Q$4&amp;$E1008),'Hoja de Trabajo para listado'!$BC$151:$CB$151,0)),0)+IFERROR(INDEX('Hoja de Trabajo para listado'!$DE$153:$DG$274,MATCH($A1008,'Hoja de Trabajo para listado'!$DE$153:$DE$1048576,0),MATCH((CUADRO!Q$4&amp;$E1008),'Hoja de Trabajo para listado'!$DE$151:$DG$151,0)),0)+IFERROR(INDEX('Hoja de Trabajo para listado'!$CD$155:$DC$1048576,MATCH($A1008,'Hoja de Trabajo para listado'!$CD$155:$CD$1048576,0),MATCH((CUADRO!Q$4&amp;$E1008),'Hoja de Trabajo para listado'!$CD$151:$DC$151,0)),0)</f>
        <v>0</v>
      </c>
      <c r="R1008" s="245">
        <f t="shared" ca="1" si="37"/>
        <v>0</v>
      </c>
      <c r="S1008" s="259">
        <f ca="1">+R1007+R1008</f>
        <v>0</v>
      </c>
      <c r="T1008" s="243">
        <f ca="1">+S1008</f>
        <v>0</v>
      </c>
      <c r="U1008" s="242">
        <f t="shared" si="38"/>
        <v>2</v>
      </c>
      <c r="V1008" s="333" t="str">
        <f>+VLOOKUP(A1008,bd_lista!$A$3:$E$592,5,FALSE)</f>
        <v>Gobiernos Autonomos Municipales</v>
      </c>
      <c r="W1008" s="388"/>
      <c r="X1008" s="242">
        <f>+VLOOKUP(A1008,[4]Sheet1!$A$13:$D$744,4,FALSE)</f>
        <v>0</v>
      </c>
      <c r="Y1008" s="242" t="e">
        <f>+VLOOKUP(X1008,bd_lista!$A$3:$C$592,3,FALSE)</f>
        <v>#N/A</v>
      </c>
      <c r="Z1008" s="292"/>
      <c r="AA1008" s="293"/>
    </row>
    <row r="1009" spans="1:27" customFormat="1" ht="15" hidden="1" customHeight="1">
      <c r="A1009" s="32">
        <v>1737</v>
      </c>
      <c r="B1009" s="392">
        <f>+A1009</f>
        <v>1737</v>
      </c>
      <c r="C1009" s="247" t="str">
        <f>+VLOOKUP(A1009,bd_lista!$A$3:$C$592,3,FALSE)</f>
        <v>Gobierno Autónomo Municipal de Concepción</v>
      </c>
      <c r="D1009" s="389" t="str">
        <f>+C1009</f>
        <v>Gobierno Autónomo Municipal de Concepción</v>
      </c>
      <c r="E1009" s="242" t="s">
        <v>1304</v>
      </c>
      <c r="F1009" s="243">
        <f ca="1">+IFERROR(INDEX('Hoja de Trabajo para listado'!$A$155:$Z$1048576,MATCH($A1009,'Hoja de Trabajo para listado'!$A$155:$A$1048576,0),MATCH((CUADRO!F$4&amp;$E1009),'Hoja de Trabajo para listado'!$A$151:$Z$151,0)),0)+IFERROR(INDEX('Hoja de Trabajo para listado'!$AB$155:$BA$1048576,MATCH($A1009,'Hoja de Trabajo para listado'!$AB$155:$AB$1048576,0),MATCH((CUADRO!F$4&amp;$E1009),'Hoja de Trabajo para listado'!$AB$151:$BA$151,0)),0)+IFERROR(INDEX('Hoja de Trabajo para listado'!$BC$155:$CB$1048576,MATCH($A1009,'Hoja de Trabajo para listado'!$BC$155:$BC$1048576,0),MATCH((CUADRO!F$4&amp;$E1009),'Hoja de Trabajo para listado'!$BC$151:$CB$151,0)),0)+IFERROR(INDEX('Hoja de Trabajo para listado'!$DE$153:$DG$274,MATCH($A1009,'Hoja de Trabajo para listado'!$DE$153:$DE$1048576,0),MATCH((CUADRO!F$4&amp;$E1009),'Hoja de Trabajo para listado'!$DE$151:$DG$151,0)),0)+IFERROR(INDEX('Hoja de Trabajo para listado'!$CD$155:$DC$1048576,MATCH($A1009,'Hoja de Trabajo para listado'!$CD$155:$CD$1048576,0),MATCH((CUADRO!F$4&amp;$E1009),'Hoja de Trabajo para listado'!$CD$151:$DC$151,0)),0)</f>
        <v>0</v>
      </c>
      <c r="G1009" s="243">
        <f ca="1">+IFERROR(INDEX('Hoja de Trabajo para listado'!$A$155:$Z$1048576,MATCH($A1009,'Hoja de Trabajo para listado'!$A$155:$A$1048576,0),MATCH((CUADRO!G$4&amp;$E1009),'Hoja de Trabajo para listado'!$A$151:$Z$151,0)),0)+IFERROR(INDEX('Hoja de Trabajo para listado'!$AB$155:$BA$1048576,MATCH($A1009,'Hoja de Trabajo para listado'!$AB$155:$AB$1048576,0),MATCH((CUADRO!G$4&amp;$E1009),'Hoja de Trabajo para listado'!$AB$151:$BA$151,0)),0)+IFERROR(INDEX('Hoja de Trabajo para listado'!$BC$155:$CB$1048576,MATCH($A1009,'Hoja de Trabajo para listado'!$BC$155:$BC$1048576,0),MATCH((CUADRO!G$4&amp;$E1009),'Hoja de Trabajo para listado'!$BC$151:$CB$151,0)),0)+IFERROR(INDEX('Hoja de Trabajo para listado'!$DE$153:$DG$274,MATCH($A1009,'Hoja de Trabajo para listado'!$DE$153:$DE$1048576,0),MATCH((CUADRO!G$4&amp;$E1009),'Hoja de Trabajo para listado'!$DE$151:$DG$151,0)),0)+IFERROR(INDEX('Hoja de Trabajo para listado'!$CD$155:$DC$1048576,MATCH($A1009,'Hoja de Trabajo para listado'!$CD$155:$CD$1048576,0),MATCH((CUADRO!G$4&amp;$E1009),'Hoja de Trabajo para listado'!$CD$151:$DC$151,0)),0)</f>
        <v>0</v>
      </c>
      <c r="H1009" s="243">
        <f ca="1">+IFERROR(INDEX('Hoja de Trabajo para listado'!$A$155:$Z$1048576,MATCH($A1009,'Hoja de Trabajo para listado'!$A$155:$A$1048576,0),MATCH((CUADRO!H$4&amp;$E1009),'Hoja de Trabajo para listado'!$A$151:$Z$151,0)),0)+IFERROR(INDEX('Hoja de Trabajo para listado'!$AB$155:$BA$1048576,MATCH($A1009,'Hoja de Trabajo para listado'!$AB$155:$AB$1048576,0),MATCH((CUADRO!H$4&amp;$E1009),'Hoja de Trabajo para listado'!$AB$151:$BA$151,0)),0)+IFERROR(INDEX('Hoja de Trabajo para listado'!$BC$155:$CB$1048576,MATCH($A1009,'Hoja de Trabajo para listado'!$BC$155:$BC$1048576,0),MATCH((CUADRO!H$4&amp;$E1009),'Hoja de Trabajo para listado'!$BC$151:$CB$151,0)),0)+IFERROR(INDEX('Hoja de Trabajo para listado'!$DE$153:$DG$274,MATCH($A1009,'Hoja de Trabajo para listado'!$DE$153:$DE$1048576,0),MATCH((CUADRO!H$4&amp;$E1009),'Hoja de Trabajo para listado'!$DE$151:$DG$151,0)),0)+IFERROR(INDEX('Hoja de Trabajo para listado'!$CD$155:$DC$1048576,MATCH($A1009,'Hoja de Trabajo para listado'!$CD$155:$CD$1048576,0),MATCH((CUADRO!H$4&amp;$E1009),'Hoja de Trabajo para listado'!$CD$151:$DC$151,0)),0)</f>
        <v>0</v>
      </c>
      <c r="I1009" s="243">
        <f ca="1">+IFERROR(INDEX('Hoja de Trabajo para listado'!$A$155:$Z$1048576,MATCH($A1009,'Hoja de Trabajo para listado'!$A$155:$A$1048576,0),MATCH((CUADRO!I$4&amp;$E1009),'Hoja de Trabajo para listado'!$A$151:$Z$151,0)),0)+IFERROR(INDEX('Hoja de Trabajo para listado'!$AB$155:$BA$1048576,MATCH($A1009,'Hoja de Trabajo para listado'!$AB$155:$AB$1048576,0),MATCH((CUADRO!I$4&amp;$E1009),'Hoja de Trabajo para listado'!$AB$151:$BA$151,0)),0)+IFERROR(INDEX('Hoja de Trabajo para listado'!$BC$155:$CB$1048576,MATCH($A1009,'Hoja de Trabajo para listado'!$BC$155:$BC$1048576,0),MATCH((CUADRO!I$4&amp;$E1009),'Hoja de Trabajo para listado'!$BC$151:$CB$151,0)),0)+IFERROR(INDEX('Hoja de Trabajo para listado'!$DE$153:$DG$274,MATCH($A1009,'Hoja de Trabajo para listado'!$DE$153:$DE$1048576,0),MATCH((CUADRO!I$4&amp;$E1009),'Hoja de Trabajo para listado'!$DE$151:$DG$151,0)),0)+IFERROR(INDEX('Hoja de Trabajo para listado'!$CD$155:$DC$1048576,MATCH($A1009,'Hoja de Trabajo para listado'!$CD$155:$CD$1048576,0),MATCH((CUADRO!I$4&amp;$E1009),'Hoja de Trabajo para listado'!$CD$151:$DC$151,0)),0)</f>
        <v>0</v>
      </c>
      <c r="J1009" s="243">
        <f ca="1">+IFERROR(INDEX('Hoja de Trabajo para listado'!$A$155:$Z$1048576,MATCH($A1009,'Hoja de Trabajo para listado'!$A$155:$A$1048576,0),MATCH((CUADRO!J$4&amp;$E1009),'Hoja de Trabajo para listado'!$A$151:$Z$151,0)),0)+IFERROR(INDEX('Hoja de Trabajo para listado'!$AB$155:$BA$1048576,MATCH($A1009,'Hoja de Trabajo para listado'!$AB$155:$AB$1048576,0),MATCH((CUADRO!J$4&amp;$E1009),'Hoja de Trabajo para listado'!$AB$151:$BA$151,0)),0)+IFERROR(INDEX('Hoja de Trabajo para listado'!$BC$155:$CB$1048576,MATCH($A1009,'Hoja de Trabajo para listado'!$BC$155:$BC$1048576,0),MATCH((CUADRO!J$4&amp;$E1009),'Hoja de Trabajo para listado'!$BC$151:$CB$151,0)),0)+IFERROR(INDEX('Hoja de Trabajo para listado'!$DE$153:$DG$274,MATCH($A1009,'Hoja de Trabajo para listado'!$DE$153:$DE$1048576,0),MATCH((CUADRO!J$4&amp;$E1009),'Hoja de Trabajo para listado'!$DE$151:$DG$151,0)),0)+IFERROR(INDEX('Hoja de Trabajo para listado'!$CD$155:$DC$1048576,MATCH($A1009,'Hoja de Trabajo para listado'!$CD$155:$CD$1048576,0),MATCH((CUADRO!J$4&amp;$E1009),'Hoja de Trabajo para listado'!$CD$151:$DC$151,0)),0)</f>
        <v>0</v>
      </c>
      <c r="K1009" s="243">
        <f ca="1">+IFERROR(INDEX('Hoja de Trabajo para listado'!$A$155:$Z$1048576,MATCH($A1009,'Hoja de Trabajo para listado'!$A$155:$A$1048576,0),MATCH((CUADRO!K$4&amp;$E1009),'Hoja de Trabajo para listado'!$A$151:$Z$151,0)),0)+IFERROR(INDEX('Hoja de Trabajo para listado'!$AB$155:$BA$1048576,MATCH($A1009,'Hoja de Trabajo para listado'!$AB$155:$AB$1048576,0),MATCH((CUADRO!K$4&amp;$E1009),'Hoja de Trabajo para listado'!$AB$151:$BA$151,0)),0)+IFERROR(INDEX('Hoja de Trabajo para listado'!$BC$155:$CB$1048576,MATCH($A1009,'Hoja de Trabajo para listado'!$BC$155:$BC$1048576,0),MATCH((CUADRO!K$4&amp;$E1009),'Hoja de Trabajo para listado'!$BC$151:$CB$151,0)),0)+IFERROR(INDEX('Hoja de Trabajo para listado'!$DE$153:$DG$274,MATCH($A1009,'Hoja de Trabajo para listado'!$DE$153:$DE$1048576,0),MATCH((CUADRO!K$4&amp;$E1009),'Hoja de Trabajo para listado'!$DE$151:$DG$151,0)),0)+IFERROR(INDEX('Hoja de Trabajo para listado'!$CD$155:$DC$1048576,MATCH($A1009,'Hoja de Trabajo para listado'!$CD$155:$CD$1048576,0),MATCH((CUADRO!K$4&amp;$E1009),'Hoja de Trabajo para listado'!$CD$151:$DC$151,0)),0)</f>
        <v>0</v>
      </c>
      <c r="L1009" s="243">
        <f ca="1">+IFERROR(INDEX('Hoja de Trabajo para listado'!$A$155:$Z$1048576,MATCH($A1009,'Hoja de Trabajo para listado'!$A$155:$A$1048576,0),MATCH((CUADRO!L$4&amp;$E1009),'Hoja de Trabajo para listado'!$A$151:$Z$151,0)),0)+IFERROR(INDEX('Hoja de Trabajo para listado'!$AB$155:$BA$1048576,MATCH($A1009,'Hoja de Trabajo para listado'!$AB$155:$AB$1048576,0),MATCH((CUADRO!L$4&amp;$E1009),'Hoja de Trabajo para listado'!$AB$151:$BA$151,0)),0)+IFERROR(INDEX('Hoja de Trabajo para listado'!$BC$155:$CB$1048576,MATCH($A1009,'Hoja de Trabajo para listado'!$BC$155:$BC$1048576,0),MATCH((CUADRO!L$4&amp;$E1009),'Hoja de Trabajo para listado'!$BC$151:$CB$151,0)),0)+IFERROR(INDEX('Hoja de Trabajo para listado'!$DE$153:$DG$274,MATCH($A1009,'Hoja de Trabajo para listado'!$DE$153:$DE$1048576,0),MATCH((CUADRO!L$4&amp;$E1009),'Hoja de Trabajo para listado'!$DE$151:$DG$151,0)),0)+IFERROR(INDEX('Hoja de Trabajo para listado'!$CD$155:$DC$1048576,MATCH($A1009,'Hoja de Trabajo para listado'!$CD$155:$CD$1048576,0),MATCH((CUADRO!L$4&amp;$E1009),'Hoja de Trabajo para listado'!$CD$151:$DC$151,0)),0)</f>
        <v>0</v>
      </c>
      <c r="M1009" s="243">
        <f ca="1">+IFERROR(INDEX('Hoja de Trabajo para listado'!$A$155:$Z$1048576,MATCH($A1009,'Hoja de Trabajo para listado'!$A$155:$A$1048576,0),MATCH((CUADRO!M$4&amp;$E1009),'Hoja de Trabajo para listado'!$A$151:$Z$151,0)),0)+IFERROR(INDEX('Hoja de Trabajo para listado'!$AB$155:$BA$1048576,MATCH($A1009,'Hoja de Trabajo para listado'!$AB$155:$AB$1048576,0),MATCH((CUADRO!M$4&amp;$E1009),'Hoja de Trabajo para listado'!$AB$151:$BA$151,0)),0)+IFERROR(INDEX('Hoja de Trabajo para listado'!$BC$155:$CB$1048576,MATCH($A1009,'Hoja de Trabajo para listado'!$BC$155:$BC$1048576,0),MATCH((CUADRO!M$4&amp;$E1009),'Hoja de Trabajo para listado'!$BC$151:$CB$151,0)),0)+IFERROR(INDEX('Hoja de Trabajo para listado'!$DE$153:$DG$274,MATCH($A1009,'Hoja de Trabajo para listado'!$DE$153:$DE$1048576,0),MATCH((CUADRO!M$4&amp;$E1009),'Hoja de Trabajo para listado'!$DE$151:$DG$151,0)),0)+IFERROR(INDEX('Hoja de Trabajo para listado'!$CD$155:$DC$1048576,MATCH($A1009,'Hoja de Trabajo para listado'!$CD$155:$CD$1048576,0),MATCH((CUADRO!M$4&amp;$E1009),'Hoja de Trabajo para listado'!$CD$151:$DC$151,0)),0)</f>
        <v>0</v>
      </c>
      <c r="N1009" s="243">
        <f ca="1">+IFERROR(INDEX('Hoja de Trabajo para listado'!$A$155:$Z$1048576,MATCH($A1009,'Hoja de Trabajo para listado'!$A$155:$A$1048576,0),MATCH((CUADRO!N$4&amp;$E1009),'Hoja de Trabajo para listado'!$A$151:$Z$151,0)),0)+IFERROR(INDEX('Hoja de Trabajo para listado'!$AB$155:$BA$1048576,MATCH($A1009,'Hoja de Trabajo para listado'!$AB$155:$AB$1048576,0),MATCH((CUADRO!N$4&amp;$E1009),'Hoja de Trabajo para listado'!$AB$151:$BA$151,0)),0)+IFERROR(INDEX('Hoja de Trabajo para listado'!$BC$155:$CB$1048576,MATCH($A1009,'Hoja de Trabajo para listado'!$BC$155:$BC$1048576,0),MATCH((CUADRO!N$4&amp;$E1009),'Hoja de Trabajo para listado'!$BC$151:$CB$151,0)),0)+IFERROR(INDEX('Hoja de Trabajo para listado'!$DE$153:$DG$274,MATCH($A1009,'Hoja de Trabajo para listado'!$DE$153:$DE$1048576,0),MATCH((CUADRO!N$4&amp;$E1009),'Hoja de Trabajo para listado'!$DE$151:$DG$151,0)),0)+IFERROR(INDEX('Hoja de Trabajo para listado'!$CD$155:$DC$1048576,MATCH($A1009,'Hoja de Trabajo para listado'!$CD$155:$CD$1048576,0),MATCH((CUADRO!N$4&amp;$E1009),'Hoja de Trabajo para listado'!$CD$151:$DC$151,0)),0)</f>
        <v>0</v>
      </c>
      <c r="O1009" s="243">
        <f ca="1">+IFERROR(INDEX('Hoja de Trabajo para listado'!$A$155:$Z$1048576,MATCH($A1009,'Hoja de Trabajo para listado'!$A$155:$A$1048576,0),MATCH((CUADRO!O$4&amp;$E1009),'Hoja de Trabajo para listado'!$A$151:$Z$151,0)),0)+IFERROR(INDEX('Hoja de Trabajo para listado'!$AB$155:$BA$1048576,MATCH($A1009,'Hoja de Trabajo para listado'!$AB$155:$AB$1048576,0),MATCH((CUADRO!O$4&amp;$E1009),'Hoja de Trabajo para listado'!$AB$151:$BA$151,0)),0)+IFERROR(INDEX('Hoja de Trabajo para listado'!$BC$155:$CB$1048576,MATCH($A1009,'Hoja de Trabajo para listado'!$BC$155:$BC$1048576,0),MATCH((CUADRO!O$4&amp;$E1009),'Hoja de Trabajo para listado'!$BC$151:$CB$151,0)),0)+IFERROR(INDEX('Hoja de Trabajo para listado'!$DE$153:$DG$274,MATCH($A1009,'Hoja de Trabajo para listado'!$DE$153:$DE$1048576,0),MATCH((CUADRO!O$4&amp;$E1009),'Hoja de Trabajo para listado'!$DE$151:$DG$151,0)),0)+IFERROR(INDEX('Hoja de Trabajo para listado'!$CD$155:$DC$1048576,MATCH($A1009,'Hoja de Trabajo para listado'!$CD$155:$CD$1048576,0),MATCH((CUADRO!O$4&amp;$E1009),'Hoja de Trabajo para listado'!$CD$151:$DC$151,0)),0)</f>
        <v>0</v>
      </c>
      <c r="P1009" s="243">
        <f ca="1">+IFERROR(INDEX('Hoja de Trabajo para listado'!$A$155:$Z$1048576,MATCH($A1009,'Hoja de Trabajo para listado'!$A$155:$A$1048576,0),MATCH((CUADRO!P$4&amp;$E1009),'Hoja de Trabajo para listado'!$A$151:$Z$151,0)),0)+IFERROR(INDEX('Hoja de Trabajo para listado'!$AB$155:$BA$1048576,MATCH($A1009,'Hoja de Trabajo para listado'!$AB$155:$AB$1048576,0),MATCH((CUADRO!P$4&amp;$E1009),'Hoja de Trabajo para listado'!$AB$151:$BA$151,0)),0)+IFERROR(INDEX('Hoja de Trabajo para listado'!$BC$155:$CB$1048576,MATCH($A1009,'Hoja de Trabajo para listado'!$BC$155:$BC$1048576,0),MATCH((CUADRO!P$4&amp;$E1009),'Hoja de Trabajo para listado'!$BC$151:$CB$151,0)),0)+IFERROR(INDEX('Hoja de Trabajo para listado'!$DE$153:$DG$274,MATCH($A1009,'Hoja de Trabajo para listado'!$DE$153:$DE$1048576,0),MATCH((CUADRO!P$4&amp;$E1009),'Hoja de Trabajo para listado'!$DE$151:$DG$151,0)),0)+IFERROR(INDEX('Hoja de Trabajo para listado'!$CD$155:$DC$1048576,MATCH($A1009,'Hoja de Trabajo para listado'!$CD$155:$CD$1048576,0),MATCH((CUADRO!P$4&amp;$E1009),'Hoja de Trabajo para listado'!$CD$151:$DC$151,0)),0)</f>
        <v>0</v>
      </c>
      <c r="Q1009" s="243">
        <f ca="1">+IFERROR(INDEX('Hoja de Trabajo para listado'!$A$155:$Z$1048576,MATCH($A1009,'Hoja de Trabajo para listado'!$A$155:$A$1048576,0),MATCH((CUADRO!Q$4&amp;$E1009),'Hoja de Trabajo para listado'!$A$151:$Z$151,0)),0)+IFERROR(INDEX('Hoja de Trabajo para listado'!$AB$155:$BA$1048576,MATCH($A1009,'Hoja de Trabajo para listado'!$AB$155:$AB$1048576,0),MATCH((CUADRO!Q$4&amp;$E1009),'Hoja de Trabajo para listado'!$AB$151:$BA$151,0)),0)+IFERROR(INDEX('Hoja de Trabajo para listado'!$BC$155:$CB$1048576,MATCH($A1009,'Hoja de Trabajo para listado'!$BC$155:$BC$1048576,0),MATCH((CUADRO!Q$4&amp;$E1009),'Hoja de Trabajo para listado'!$BC$151:$CB$151,0)),0)+IFERROR(INDEX('Hoja de Trabajo para listado'!$DE$153:$DG$274,MATCH($A1009,'Hoja de Trabajo para listado'!$DE$153:$DE$1048576,0),MATCH((CUADRO!Q$4&amp;$E1009),'Hoja de Trabajo para listado'!$DE$151:$DG$151,0)),0)+IFERROR(INDEX('Hoja de Trabajo para listado'!$CD$155:$DC$1048576,MATCH($A1009,'Hoja de Trabajo para listado'!$CD$155:$CD$1048576,0),MATCH((CUADRO!Q$4&amp;$E1009),'Hoja de Trabajo para listado'!$CD$151:$DC$151,0)),0)</f>
        <v>0</v>
      </c>
      <c r="R1009" s="243">
        <f t="shared" ca="1" si="37"/>
        <v>0</v>
      </c>
      <c r="S1009" s="249"/>
      <c r="T1009" s="243">
        <f ca="1">+T1010</f>
        <v>0</v>
      </c>
      <c r="U1009" s="242">
        <f t="shared" si="38"/>
        <v>1</v>
      </c>
      <c r="V1009" s="333" t="str">
        <f>+VLOOKUP(A1009,bd_lista!$A$3:$E$592,5,FALSE)</f>
        <v>Gobiernos Autonomos Municipales</v>
      </c>
      <c r="W1009" s="387" t="str">
        <f>+V1009</f>
        <v>Gobiernos Autonomos Municipales</v>
      </c>
      <c r="X1009" s="242">
        <f>+VLOOKUP(A1009,[4]Sheet1!$A$13:$D$744,4,FALSE)</f>
        <v>0</v>
      </c>
      <c r="Y1009" s="242" t="e">
        <f>+VLOOKUP(X1009,bd_lista!$A$3:$C$592,3,FALSE)</f>
        <v>#N/A</v>
      </c>
      <c r="Z1009" s="294">
        <f>+X1009</f>
        <v>0</v>
      </c>
      <c r="AA1009" s="295" t="e">
        <f>+Y1009</f>
        <v>#N/A</v>
      </c>
    </row>
    <row r="1010" spans="1:27" customFormat="1" ht="15" hidden="1" customHeight="1">
      <c r="A1010" s="32">
        <v>1737</v>
      </c>
      <c r="B1010" s="393"/>
      <c r="C1010" s="247" t="str">
        <f>+VLOOKUP(A1010,bd_lista!$A$3:$C$592,3,FALSE)</f>
        <v>Gobierno Autónomo Municipal de Concepción</v>
      </c>
      <c r="D1010" s="390"/>
      <c r="E1010" s="244" t="s">
        <v>1305</v>
      </c>
      <c r="F1010" s="245">
        <f ca="1">+IFERROR(INDEX('Hoja de Trabajo para listado'!$A$155:$Z$1048576,MATCH($A1010,'Hoja de Trabajo para listado'!$A$155:$A$1048576,0),MATCH((CUADRO!F$4&amp;$E1010),'Hoja de Trabajo para listado'!$A$151:$Z$151,0)),0)+IFERROR(INDEX('Hoja de Trabajo para listado'!$AB$155:$BA$1048576,MATCH($A1010,'Hoja de Trabajo para listado'!$AB$155:$AB$1048576,0),MATCH((CUADRO!F$4&amp;$E1010),'Hoja de Trabajo para listado'!$AB$151:$BA$151,0)),0)+IFERROR(INDEX('Hoja de Trabajo para listado'!$BC$155:$CB$1048576,MATCH($A1010,'Hoja de Trabajo para listado'!$BC$155:$BC$1048576,0),MATCH((CUADRO!F$4&amp;$E1010),'Hoja de Trabajo para listado'!$BC$151:$CB$151,0)),0)+IFERROR(INDEX('Hoja de Trabajo para listado'!$DE$153:$DG$274,MATCH($A1010,'Hoja de Trabajo para listado'!$DE$153:$DE$1048576,0),MATCH((CUADRO!F$4&amp;$E1010),'Hoja de Trabajo para listado'!$DE$151:$DG$151,0)),0)+IFERROR(INDEX('Hoja de Trabajo para listado'!$CD$155:$DC$1048576,MATCH($A1010,'Hoja de Trabajo para listado'!$CD$155:$CD$1048576,0),MATCH((CUADRO!F$4&amp;$E1010),'Hoja de Trabajo para listado'!$CD$151:$DC$151,0)),0)</f>
        <v>0</v>
      </c>
      <c r="G1010" s="245">
        <f ca="1">+IFERROR(INDEX('Hoja de Trabajo para listado'!$A$155:$Z$1048576,MATCH($A1010,'Hoja de Trabajo para listado'!$A$155:$A$1048576,0),MATCH((CUADRO!G$4&amp;$E1010),'Hoja de Trabajo para listado'!$A$151:$Z$151,0)),0)+IFERROR(INDEX('Hoja de Trabajo para listado'!$AB$155:$BA$1048576,MATCH($A1010,'Hoja de Trabajo para listado'!$AB$155:$AB$1048576,0),MATCH((CUADRO!G$4&amp;$E1010),'Hoja de Trabajo para listado'!$AB$151:$BA$151,0)),0)+IFERROR(INDEX('Hoja de Trabajo para listado'!$BC$155:$CB$1048576,MATCH($A1010,'Hoja de Trabajo para listado'!$BC$155:$BC$1048576,0),MATCH((CUADRO!G$4&amp;$E1010),'Hoja de Trabajo para listado'!$BC$151:$CB$151,0)),0)+IFERROR(INDEX('Hoja de Trabajo para listado'!$DE$153:$DG$274,MATCH($A1010,'Hoja de Trabajo para listado'!$DE$153:$DE$1048576,0),MATCH((CUADRO!G$4&amp;$E1010),'Hoja de Trabajo para listado'!$DE$151:$DG$151,0)),0)+IFERROR(INDEX('Hoja de Trabajo para listado'!$CD$155:$DC$1048576,MATCH($A1010,'Hoja de Trabajo para listado'!$CD$155:$CD$1048576,0),MATCH((CUADRO!G$4&amp;$E1010),'Hoja de Trabajo para listado'!$CD$151:$DC$151,0)),0)</f>
        <v>0</v>
      </c>
      <c r="H1010" s="245">
        <f ca="1">+IFERROR(INDEX('Hoja de Trabajo para listado'!$A$155:$Z$1048576,MATCH($A1010,'Hoja de Trabajo para listado'!$A$155:$A$1048576,0),MATCH((CUADRO!H$4&amp;$E1010),'Hoja de Trabajo para listado'!$A$151:$Z$151,0)),0)+IFERROR(INDEX('Hoja de Trabajo para listado'!$AB$155:$BA$1048576,MATCH($A1010,'Hoja de Trabajo para listado'!$AB$155:$AB$1048576,0),MATCH((CUADRO!H$4&amp;$E1010),'Hoja de Trabajo para listado'!$AB$151:$BA$151,0)),0)+IFERROR(INDEX('Hoja de Trabajo para listado'!$BC$155:$CB$1048576,MATCH($A1010,'Hoja de Trabajo para listado'!$BC$155:$BC$1048576,0),MATCH((CUADRO!H$4&amp;$E1010),'Hoja de Trabajo para listado'!$BC$151:$CB$151,0)),0)+IFERROR(INDEX('Hoja de Trabajo para listado'!$DE$153:$DG$274,MATCH($A1010,'Hoja de Trabajo para listado'!$DE$153:$DE$1048576,0),MATCH((CUADRO!H$4&amp;$E1010),'Hoja de Trabajo para listado'!$DE$151:$DG$151,0)),0)+IFERROR(INDEX('Hoja de Trabajo para listado'!$CD$155:$DC$1048576,MATCH($A1010,'Hoja de Trabajo para listado'!$CD$155:$CD$1048576,0),MATCH((CUADRO!H$4&amp;$E1010),'Hoja de Trabajo para listado'!$CD$151:$DC$151,0)),0)</f>
        <v>0</v>
      </c>
      <c r="I1010" s="245">
        <f ca="1">+IFERROR(INDEX('Hoja de Trabajo para listado'!$A$155:$Z$1048576,MATCH($A1010,'Hoja de Trabajo para listado'!$A$155:$A$1048576,0),MATCH((CUADRO!I$4&amp;$E1010),'Hoja de Trabajo para listado'!$A$151:$Z$151,0)),0)+IFERROR(INDEX('Hoja de Trabajo para listado'!$AB$155:$BA$1048576,MATCH($A1010,'Hoja de Trabajo para listado'!$AB$155:$AB$1048576,0),MATCH((CUADRO!I$4&amp;$E1010),'Hoja de Trabajo para listado'!$AB$151:$BA$151,0)),0)+IFERROR(INDEX('Hoja de Trabajo para listado'!$BC$155:$CB$1048576,MATCH($A1010,'Hoja de Trabajo para listado'!$BC$155:$BC$1048576,0),MATCH((CUADRO!I$4&amp;$E1010),'Hoja de Trabajo para listado'!$BC$151:$CB$151,0)),0)+IFERROR(INDEX('Hoja de Trabajo para listado'!$DE$153:$DG$274,MATCH($A1010,'Hoja de Trabajo para listado'!$DE$153:$DE$1048576,0),MATCH((CUADRO!I$4&amp;$E1010),'Hoja de Trabajo para listado'!$DE$151:$DG$151,0)),0)+IFERROR(INDEX('Hoja de Trabajo para listado'!$CD$155:$DC$1048576,MATCH($A1010,'Hoja de Trabajo para listado'!$CD$155:$CD$1048576,0),MATCH((CUADRO!I$4&amp;$E1010),'Hoja de Trabajo para listado'!$CD$151:$DC$151,0)),0)</f>
        <v>0</v>
      </c>
      <c r="J1010" s="245">
        <f ca="1">+IFERROR(INDEX('Hoja de Trabajo para listado'!$A$155:$Z$1048576,MATCH($A1010,'Hoja de Trabajo para listado'!$A$155:$A$1048576,0),MATCH((CUADRO!J$4&amp;$E1010),'Hoja de Trabajo para listado'!$A$151:$Z$151,0)),0)+IFERROR(INDEX('Hoja de Trabajo para listado'!$AB$155:$BA$1048576,MATCH($A1010,'Hoja de Trabajo para listado'!$AB$155:$AB$1048576,0),MATCH((CUADRO!J$4&amp;$E1010),'Hoja de Trabajo para listado'!$AB$151:$BA$151,0)),0)+IFERROR(INDEX('Hoja de Trabajo para listado'!$BC$155:$CB$1048576,MATCH($A1010,'Hoja de Trabajo para listado'!$BC$155:$BC$1048576,0),MATCH((CUADRO!J$4&amp;$E1010),'Hoja de Trabajo para listado'!$BC$151:$CB$151,0)),0)+IFERROR(INDEX('Hoja de Trabajo para listado'!$DE$153:$DG$274,MATCH($A1010,'Hoja de Trabajo para listado'!$DE$153:$DE$1048576,0),MATCH((CUADRO!J$4&amp;$E1010),'Hoja de Trabajo para listado'!$DE$151:$DG$151,0)),0)+IFERROR(INDEX('Hoja de Trabajo para listado'!$CD$155:$DC$1048576,MATCH($A1010,'Hoja de Trabajo para listado'!$CD$155:$CD$1048576,0),MATCH((CUADRO!J$4&amp;$E1010),'Hoja de Trabajo para listado'!$CD$151:$DC$151,0)),0)</f>
        <v>0</v>
      </c>
      <c r="K1010" s="245">
        <f ca="1">+IFERROR(INDEX('Hoja de Trabajo para listado'!$A$155:$Z$1048576,MATCH($A1010,'Hoja de Trabajo para listado'!$A$155:$A$1048576,0),MATCH((CUADRO!K$4&amp;$E1010),'Hoja de Trabajo para listado'!$A$151:$Z$151,0)),0)+IFERROR(INDEX('Hoja de Trabajo para listado'!$AB$155:$BA$1048576,MATCH($A1010,'Hoja de Trabajo para listado'!$AB$155:$AB$1048576,0),MATCH((CUADRO!K$4&amp;$E1010),'Hoja de Trabajo para listado'!$AB$151:$BA$151,0)),0)+IFERROR(INDEX('Hoja de Trabajo para listado'!$BC$155:$CB$1048576,MATCH($A1010,'Hoja de Trabajo para listado'!$BC$155:$BC$1048576,0),MATCH((CUADRO!K$4&amp;$E1010),'Hoja de Trabajo para listado'!$BC$151:$CB$151,0)),0)+IFERROR(INDEX('Hoja de Trabajo para listado'!$DE$153:$DG$274,MATCH($A1010,'Hoja de Trabajo para listado'!$DE$153:$DE$1048576,0),MATCH((CUADRO!K$4&amp;$E1010),'Hoja de Trabajo para listado'!$DE$151:$DG$151,0)),0)+IFERROR(INDEX('Hoja de Trabajo para listado'!$CD$155:$DC$1048576,MATCH($A1010,'Hoja de Trabajo para listado'!$CD$155:$CD$1048576,0),MATCH((CUADRO!K$4&amp;$E1010),'Hoja de Trabajo para listado'!$CD$151:$DC$151,0)),0)</f>
        <v>0</v>
      </c>
      <c r="L1010" s="245">
        <f ca="1">+IFERROR(INDEX('Hoja de Trabajo para listado'!$A$155:$Z$1048576,MATCH($A1010,'Hoja de Trabajo para listado'!$A$155:$A$1048576,0),MATCH((CUADRO!L$4&amp;$E1010),'Hoja de Trabajo para listado'!$A$151:$Z$151,0)),0)+IFERROR(INDEX('Hoja de Trabajo para listado'!$AB$155:$BA$1048576,MATCH($A1010,'Hoja de Trabajo para listado'!$AB$155:$AB$1048576,0),MATCH((CUADRO!L$4&amp;$E1010),'Hoja de Trabajo para listado'!$AB$151:$BA$151,0)),0)+IFERROR(INDEX('Hoja de Trabajo para listado'!$BC$155:$CB$1048576,MATCH($A1010,'Hoja de Trabajo para listado'!$BC$155:$BC$1048576,0),MATCH((CUADRO!L$4&amp;$E1010),'Hoja de Trabajo para listado'!$BC$151:$CB$151,0)),0)+IFERROR(INDEX('Hoja de Trabajo para listado'!$DE$153:$DG$274,MATCH($A1010,'Hoja de Trabajo para listado'!$DE$153:$DE$1048576,0),MATCH((CUADRO!L$4&amp;$E1010),'Hoja de Trabajo para listado'!$DE$151:$DG$151,0)),0)+IFERROR(INDEX('Hoja de Trabajo para listado'!$CD$155:$DC$1048576,MATCH($A1010,'Hoja de Trabajo para listado'!$CD$155:$CD$1048576,0),MATCH((CUADRO!L$4&amp;$E1010),'Hoja de Trabajo para listado'!$CD$151:$DC$151,0)),0)</f>
        <v>0</v>
      </c>
      <c r="M1010" s="245">
        <f ca="1">+IFERROR(INDEX('Hoja de Trabajo para listado'!$A$155:$Z$1048576,MATCH($A1010,'Hoja de Trabajo para listado'!$A$155:$A$1048576,0),MATCH((CUADRO!M$4&amp;$E1010),'Hoja de Trabajo para listado'!$A$151:$Z$151,0)),0)+IFERROR(INDEX('Hoja de Trabajo para listado'!$AB$155:$BA$1048576,MATCH($A1010,'Hoja de Trabajo para listado'!$AB$155:$AB$1048576,0),MATCH((CUADRO!M$4&amp;$E1010),'Hoja de Trabajo para listado'!$AB$151:$BA$151,0)),0)+IFERROR(INDEX('Hoja de Trabajo para listado'!$BC$155:$CB$1048576,MATCH($A1010,'Hoja de Trabajo para listado'!$BC$155:$BC$1048576,0),MATCH((CUADRO!M$4&amp;$E1010),'Hoja de Trabajo para listado'!$BC$151:$CB$151,0)),0)+IFERROR(INDEX('Hoja de Trabajo para listado'!$DE$153:$DG$274,MATCH($A1010,'Hoja de Trabajo para listado'!$DE$153:$DE$1048576,0),MATCH((CUADRO!M$4&amp;$E1010),'Hoja de Trabajo para listado'!$DE$151:$DG$151,0)),0)+IFERROR(INDEX('Hoja de Trabajo para listado'!$CD$155:$DC$1048576,MATCH($A1010,'Hoja de Trabajo para listado'!$CD$155:$CD$1048576,0),MATCH((CUADRO!M$4&amp;$E1010),'Hoja de Trabajo para listado'!$CD$151:$DC$151,0)),0)</f>
        <v>0</v>
      </c>
      <c r="N1010" s="245">
        <f ca="1">+IFERROR(INDEX('Hoja de Trabajo para listado'!$A$155:$Z$1048576,MATCH($A1010,'Hoja de Trabajo para listado'!$A$155:$A$1048576,0),MATCH((CUADRO!N$4&amp;$E1010),'Hoja de Trabajo para listado'!$A$151:$Z$151,0)),0)+IFERROR(INDEX('Hoja de Trabajo para listado'!$AB$155:$BA$1048576,MATCH($A1010,'Hoja de Trabajo para listado'!$AB$155:$AB$1048576,0),MATCH((CUADRO!N$4&amp;$E1010),'Hoja de Trabajo para listado'!$AB$151:$BA$151,0)),0)+IFERROR(INDEX('Hoja de Trabajo para listado'!$BC$155:$CB$1048576,MATCH($A1010,'Hoja de Trabajo para listado'!$BC$155:$BC$1048576,0),MATCH((CUADRO!N$4&amp;$E1010),'Hoja de Trabajo para listado'!$BC$151:$CB$151,0)),0)+IFERROR(INDEX('Hoja de Trabajo para listado'!$DE$153:$DG$274,MATCH($A1010,'Hoja de Trabajo para listado'!$DE$153:$DE$1048576,0),MATCH((CUADRO!N$4&amp;$E1010),'Hoja de Trabajo para listado'!$DE$151:$DG$151,0)),0)+IFERROR(INDEX('Hoja de Trabajo para listado'!$CD$155:$DC$1048576,MATCH($A1010,'Hoja de Trabajo para listado'!$CD$155:$CD$1048576,0),MATCH((CUADRO!N$4&amp;$E1010),'Hoja de Trabajo para listado'!$CD$151:$DC$151,0)),0)</f>
        <v>0</v>
      </c>
      <c r="O1010" s="245">
        <f ca="1">+IFERROR(INDEX('Hoja de Trabajo para listado'!$A$155:$Z$1048576,MATCH($A1010,'Hoja de Trabajo para listado'!$A$155:$A$1048576,0),MATCH((CUADRO!O$4&amp;$E1010),'Hoja de Trabajo para listado'!$A$151:$Z$151,0)),0)+IFERROR(INDEX('Hoja de Trabajo para listado'!$AB$155:$BA$1048576,MATCH($A1010,'Hoja de Trabajo para listado'!$AB$155:$AB$1048576,0),MATCH((CUADRO!O$4&amp;$E1010),'Hoja de Trabajo para listado'!$AB$151:$BA$151,0)),0)+IFERROR(INDEX('Hoja de Trabajo para listado'!$BC$155:$CB$1048576,MATCH($A1010,'Hoja de Trabajo para listado'!$BC$155:$BC$1048576,0),MATCH((CUADRO!O$4&amp;$E1010),'Hoja de Trabajo para listado'!$BC$151:$CB$151,0)),0)+IFERROR(INDEX('Hoja de Trabajo para listado'!$DE$153:$DG$274,MATCH($A1010,'Hoja de Trabajo para listado'!$DE$153:$DE$1048576,0),MATCH((CUADRO!O$4&amp;$E1010),'Hoja de Trabajo para listado'!$DE$151:$DG$151,0)),0)+IFERROR(INDEX('Hoja de Trabajo para listado'!$CD$155:$DC$1048576,MATCH($A1010,'Hoja de Trabajo para listado'!$CD$155:$CD$1048576,0),MATCH((CUADRO!O$4&amp;$E1010),'Hoja de Trabajo para listado'!$CD$151:$DC$151,0)),0)</f>
        <v>0</v>
      </c>
      <c r="P1010" s="245">
        <f ca="1">+IFERROR(INDEX('Hoja de Trabajo para listado'!$A$155:$Z$1048576,MATCH($A1010,'Hoja de Trabajo para listado'!$A$155:$A$1048576,0),MATCH((CUADRO!P$4&amp;$E1010),'Hoja de Trabajo para listado'!$A$151:$Z$151,0)),0)+IFERROR(INDEX('Hoja de Trabajo para listado'!$AB$155:$BA$1048576,MATCH($A1010,'Hoja de Trabajo para listado'!$AB$155:$AB$1048576,0),MATCH((CUADRO!P$4&amp;$E1010),'Hoja de Trabajo para listado'!$AB$151:$BA$151,0)),0)+IFERROR(INDEX('Hoja de Trabajo para listado'!$BC$155:$CB$1048576,MATCH($A1010,'Hoja de Trabajo para listado'!$BC$155:$BC$1048576,0),MATCH((CUADRO!P$4&amp;$E1010),'Hoja de Trabajo para listado'!$BC$151:$CB$151,0)),0)+IFERROR(INDEX('Hoja de Trabajo para listado'!$DE$153:$DG$274,MATCH($A1010,'Hoja de Trabajo para listado'!$DE$153:$DE$1048576,0),MATCH((CUADRO!P$4&amp;$E1010),'Hoja de Trabajo para listado'!$DE$151:$DG$151,0)),0)+IFERROR(INDEX('Hoja de Trabajo para listado'!$CD$155:$DC$1048576,MATCH($A1010,'Hoja de Trabajo para listado'!$CD$155:$CD$1048576,0),MATCH((CUADRO!P$4&amp;$E1010),'Hoja de Trabajo para listado'!$CD$151:$DC$151,0)),0)</f>
        <v>0</v>
      </c>
      <c r="Q1010" s="245">
        <f ca="1">+IFERROR(INDEX('Hoja de Trabajo para listado'!$A$155:$Z$1048576,MATCH($A1010,'Hoja de Trabajo para listado'!$A$155:$A$1048576,0),MATCH((CUADRO!Q$4&amp;$E1010),'Hoja de Trabajo para listado'!$A$151:$Z$151,0)),0)+IFERROR(INDEX('Hoja de Trabajo para listado'!$AB$155:$BA$1048576,MATCH($A1010,'Hoja de Trabajo para listado'!$AB$155:$AB$1048576,0),MATCH((CUADRO!Q$4&amp;$E1010),'Hoja de Trabajo para listado'!$AB$151:$BA$151,0)),0)+IFERROR(INDEX('Hoja de Trabajo para listado'!$BC$155:$CB$1048576,MATCH($A1010,'Hoja de Trabajo para listado'!$BC$155:$BC$1048576,0),MATCH((CUADRO!Q$4&amp;$E1010),'Hoja de Trabajo para listado'!$BC$151:$CB$151,0)),0)+IFERROR(INDEX('Hoja de Trabajo para listado'!$DE$153:$DG$274,MATCH($A1010,'Hoja de Trabajo para listado'!$DE$153:$DE$1048576,0),MATCH((CUADRO!Q$4&amp;$E1010),'Hoja de Trabajo para listado'!$DE$151:$DG$151,0)),0)+IFERROR(INDEX('Hoja de Trabajo para listado'!$CD$155:$DC$1048576,MATCH($A1010,'Hoja de Trabajo para listado'!$CD$155:$CD$1048576,0),MATCH((CUADRO!Q$4&amp;$E1010),'Hoja de Trabajo para listado'!$CD$151:$DC$151,0)),0)</f>
        <v>0</v>
      </c>
      <c r="R1010" s="245">
        <f t="shared" ca="1" si="37"/>
        <v>0</v>
      </c>
      <c r="S1010" s="259">
        <f ca="1">+R1009+R1010</f>
        <v>0</v>
      </c>
      <c r="T1010" s="245">
        <f ca="1">+S1010</f>
        <v>0</v>
      </c>
      <c r="U1010" s="244">
        <f t="shared" si="38"/>
        <v>2</v>
      </c>
      <c r="V1010" s="333" t="str">
        <f>+VLOOKUP(A1010,bd_lista!$A$3:$E$592,5,FALSE)</f>
        <v>Gobiernos Autonomos Municipales</v>
      </c>
      <c r="W1010" s="388"/>
      <c r="X1010" s="242">
        <f>+VLOOKUP(A1010,[4]Sheet1!$A$13:$D$744,4,FALSE)</f>
        <v>0</v>
      </c>
      <c r="Y1010" s="242" t="e">
        <f>+VLOOKUP(X1010,bd_lista!$A$3:$C$592,3,FALSE)</f>
        <v>#N/A</v>
      </c>
      <c r="Z1010" s="292"/>
      <c r="AA1010" s="293"/>
    </row>
    <row r="1011" spans="1:27" customFormat="1" ht="15" hidden="1" customHeight="1">
      <c r="A1011" s="32">
        <v>1738</v>
      </c>
      <c r="B1011" s="392">
        <f>+A1011</f>
        <v>1738</v>
      </c>
      <c r="C1011" s="247" t="str">
        <f>+VLOOKUP(A1011,bd_lista!$A$3:$C$592,3,FALSE)</f>
        <v>Gobierno Autónomo Municipal de San Javier</v>
      </c>
      <c r="D1011" s="389" t="str">
        <f>+C1011</f>
        <v>Gobierno Autónomo Municipal de San Javier</v>
      </c>
      <c r="E1011" s="242" t="s">
        <v>1304</v>
      </c>
      <c r="F1011" s="243">
        <f ca="1">+IFERROR(INDEX('Hoja de Trabajo para listado'!$A$155:$Z$1048576,MATCH($A1011,'Hoja de Trabajo para listado'!$A$155:$A$1048576,0),MATCH((CUADRO!F$4&amp;$E1011),'Hoja de Trabajo para listado'!$A$151:$Z$151,0)),0)+IFERROR(INDEX('Hoja de Trabajo para listado'!$AB$155:$BA$1048576,MATCH($A1011,'Hoja de Trabajo para listado'!$AB$155:$AB$1048576,0),MATCH((CUADRO!F$4&amp;$E1011),'Hoja de Trabajo para listado'!$AB$151:$BA$151,0)),0)+IFERROR(INDEX('Hoja de Trabajo para listado'!$BC$155:$CB$1048576,MATCH($A1011,'Hoja de Trabajo para listado'!$BC$155:$BC$1048576,0),MATCH((CUADRO!F$4&amp;$E1011),'Hoja de Trabajo para listado'!$BC$151:$CB$151,0)),0)+IFERROR(INDEX('Hoja de Trabajo para listado'!$DE$153:$DG$274,MATCH($A1011,'Hoja de Trabajo para listado'!$DE$153:$DE$1048576,0),MATCH((CUADRO!F$4&amp;$E1011),'Hoja de Trabajo para listado'!$DE$151:$DG$151,0)),0)+IFERROR(INDEX('Hoja de Trabajo para listado'!$CD$155:$DC$1048576,MATCH($A1011,'Hoja de Trabajo para listado'!$CD$155:$CD$1048576,0),MATCH((CUADRO!F$4&amp;$E1011),'Hoja de Trabajo para listado'!$CD$151:$DC$151,0)),0)</f>
        <v>0</v>
      </c>
      <c r="G1011" s="243">
        <f ca="1">+IFERROR(INDEX('Hoja de Trabajo para listado'!$A$155:$Z$1048576,MATCH($A1011,'Hoja de Trabajo para listado'!$A$155:$A$1048576,0),MATCH((CUADRO!G$4&amp;$E1011),'Hoja de Trabajo para listado'!$A$151:$Z$151,0)),0)+IFERROR(INDEX('Hoja de Trabajo para listado'!$AB$155:$BA$1048576,MATCH($A1011,'Hoja de Trabajo para listado'!$AB$155:$AB$1048576,0),MATCH((CUADRO!G$4&amp;$E1011),'Hoja de Trabajo para listado'!$AB$151:$BA$151,0)),0)+IFERROR(INDEX('Hoja de Trabajo para listado'!$BC$155:$CB$1048576,MATCH($A1011,'Hoja de Trabajo para listado'!$BC$155:$BC$1048576,0),MATCH((CUADRO!G$4&amp;$E1011),'Hoja de Trabajo para listado'!$BC$151:$CB$151,0)),0)+IFERROR(INDEX('Hoja de Trabajo para listado'!$DE$153:$DG$274,MATCH($A1011,'Hoja de Trabajo para listado'!$DE$153:$DE$1048576,0),MATCH((CUADRO!G$4&amp;$E1011),'Hoja de Trabajo para listado'!$DE$151:$DG$151,0)),0)+IFERROR(INDEX('Hoja de Trabajo para listado'!$CD$155:$DC$1048576,MATCH($A1011,'Hoja de Trabajo para listado'!$CD$155:$CD$1048576,0),MATCH((CUADRO!G$4&amp;$E1011),'Hoja de Trabajo para listado'!$CD$151:$DC$151,0)),0)</f>
        <v>0</v>
      </c>
      <c r="H1011" s="243">
        <f ca="1">+IFERROR(INDEX('Hoja de Trabajo para listado'!$A$155:$Z$1048576,MATCH($A1011,'Hoja de Trabajo para listado'!$A$155:$A$1048576,0),MATCH((CUADRO!H$4&amp;$E1011),'Hoja de Trabajo para listado'!$A$151:$Z$151,0)),0)+IFERROR(INDEX('Hoja de Trabajo para listado'!$AB$155:$BA$1048576,MATCH($A1011,'Hoja de Trabajo para listado'!$AB$155:$AB$1048576,0),MATCH((CUADRO!H$4&amp;$E1011),'Hoja de Trabajo para listado'!$AB$151:$BA$151,0)),0)+IFERROR(INDEX('Hoja de Trabajo para listado'!$BC$155:$CB$1048576,MATCH($A1011,'Hoja de Trabajo para listado'!$BC$155:$BC$1048576,0),MATCH((CUADRO!H$4&amp;$E1011),'Hoja de Trabajo para listado'!$BC$151:$CB$151,0)),0)+IFERROR(INDEX('Hoja de Trabajo para listado'!$DE$153:$DG$274,MATCH($A1011,'Hoja de Trabajo para listado'!$DE$153:$DE$1048576,0),MATCH((CUADRO!H$4&amp;$E1011),'Hoja de Trabajo para listado'!$DE$151:$DG$151,0)),0)+IFERROR(INDEX('Hoja de Trabajo para listado'!$CD$155:$DC$1048576,MATCH($A1011,'Hoja de Trabajo para listado'!$CD$155:$CD$1048576,0),MATCH((CUADRO!H$4&amp;$E1011),'Hoja de Trabajo para listado'!$CD$151:$DC$151,0)),0)</f>
        <v>0</v>
      </c>
      <c r="I1011" s="243">
        <f ca="1">+IFERROR(INDEX('Hoja de Trabajo para listado'!$A$155:$Z$1048576,MATCH($A1011,'Hoja de Trabajo para listado'!$A$155:$A$1048576,0),MATCH((CUADRO!I$4&amp;$E1011),'Hoja de Trabajo para listado'!$A$151:$Z$151,0)),0)+IFERROR(INDEX('Hoja de Trabajo para listado'!$AB$155:$BA$1048576,MATCH($A1011,'Hoja de Trabajo para listado'!$AB$155:$AB$1048576,0),MATCH((CUADRO!I$4&amp;$E1011),'Hoja de Trabajo para listado'!$AB$151:$BA$151,0)),0)+IFERROR(INDEX('Hoja de Trabajo para listado'!$BC$155:$CB$1048576,MATCH($A1011,'Hoja de Trabajo para listado'!$BC$155:$BC$1048576,0),MATCH((CUADRO!I$4&amp;$E1011),'Hoja de Trabajo para listado'!$BC$151:$CB$151,0)),0)+IFERROR(INDEX('Hoja de Trabajo para listado'!$DE$153:$DG$274,MATCH($A1011,'Hoja de Trabajo para listado'!$DE$153:$DE$1048576,0),MATCH((CUADRO!I$4&amp;$E1011),'Hoja de Trabajo para listado'!$DE$151:$DG$151,0)),0)+IFERROR(INDEX('Hoja de Trabajo para listado'!$CD$155:$DC$1048576,MATCH($A1011,'Hoja de Trabajo para listado'!$CD$155:$CD$1048576,0),MATCH((CUADRO!I$4&amp;$E1011),'Hoja de Trabajo para listado'!$CD$151:$DC$151,0)),0)</f>
        <v>0</v>
      </c>
      <c r="J1011" s="243">
        <f ca="1">+IFERROR(INDEX('Hoja de Trabajo para listado'!$A$155:$Z$1048576,MATCH($A1011,'Hoja de Trabajo para listado'!$A$155:$A$1048576,0),MATCH((CUADRO!J$4&amp;$E1011),'Hoja de Trabajo para listado'!$A$151:$Z$151,0)),0)+IFERROR(INDEX('Hoja de Trabajo para listado'!$AB$155:$BA$1048576,MATCH($A1011,'Hoja de Trabajo para listado'!$AB$155:$AB$1048576,0),MATCH((CUADRO!J$4&amp;$E1011),'Hoja de Trabajo para listado'!$AB$151:$BA$151,0)),0)+IFERROR(INDEX('Hoja de Trabajo para listado'!$BC$155:$CB$1048576,MATCH($A1011,'Hoja de Trabajo para listado'!$BC$155:$BC$1048576,0),MATCH((CUADRO!J$4&amp;$E1011),'Hoja de Trabajo para listado'!$BC$151:$CB$151,0)),0)+IFERROR(INDEX('Hoja de Trabajo para listado'!$DE$153:$DG$274,MATCH($A1011,'Hoja de Trabajo para listado'!$DE$153:$DE$1048576,0),MATCH((CUADRO!J$4&amp;$E1011),'Hoja de Trabajo para listado'!$DE$151:$DG$151,0)),0)+IFERROR(INDEX('Hoja de Trabajo para listado'!$CD$155:$DC$1048576,MATCH($A1011,'Hoja de Trabajo para listado'!$CD$155:$CD$1048576,0),MATCH((CUADRO!J$4&amp;$E1011),'Hoja de Trabajo para listado'!$CD$151:$DC$151,0)),0)</f>
        <v>0</v>
      </c>
      <c r="K1011" s="243">
        <f ca="1">+IFERROR(INDEX('Hoja de Trabajo para listado'!$A$155:$Z$1048576,MATCH($A1011,'Hoja de Trabajo para listado'!$A$155:$A$1048576,0),MATCH((CUADRO!K$4&amp;$E1011),'Hoja de Trabajo para listado'!$A$151:$Z$151,0)),0)+IFERROR(INDEX('Hoja de Trabajo para listado'!$AB$155:$BA$1048576,MATCH($A1011,'Hoja de Trabajo para listado'!$AB$155:$AB$1048576,0),MATCH((CUADRO!K$4&amp;$E1011),'Hoja de Trabajo para listado'!$AB$151:$BA$151,0)),0)+IFERROR(INDEX('Hoja de Trabajo para listado'!$BC$155:$CB$1048576,MATCH($A1011,'Hoja de Trabajo para listado'!$BC$155:$BC$1048576,0),MATCH((CUADRO!K$4&amp;$E1011),'Hoja de Trabajo para listado'!$BC$151:$CB$151,0)),0)+IFERROR(INDEX('Hoja de Trabajo para listado'!$DE$153:$DG$274,MATCH($A1011,'Hoja de Trabajo para listado'!$DE$153:$DE$1048576,0),MATCH((CUADRO!K$4&amp;$E1011),'Hoja de Trabajo para listado'!$DE$151:$DG$151,0)),0)+IFERROR(INDEX('Hoja de Trabajo para listado'!$CD$155:$DC$1048576,MATCH($A1011,'Hoja de Trabajo para listado'!$CD$155:$CD$1048576,0),MATCH((CUADRO!K$4&amp;$E1011),'Hoja de Trabajo para listado'!$CD$151:$DC$151,0)),0)</f>
        <v>0</v>
      </c>
      <c r="L1011" s="243">
        <f ca="1">+IFERROR(INDEX('Hoja de Trabajo para listado'!$A$155:$Z$1048576,MATCH($A1011,'Hoja de Trabajo para listado'!$A$155:$A$1048576,0),MATCH((CUADRO!L$4&amp;$E1011),'Hoja de Trabajo para listado'!$A$151:$Z$151,0)),0)+IFERROR(INDEX('Hoja de Trabajo para listado'!$AB$155:$BA$1048576,MATCH($A1011,'Hoja de Trabajo para listado'!$AB$155:$AB$1048576,0),MATCH((CUADRO!L$4&amp;$E1011),'Hoja de Trabajo para listado'!$AB$151:$BA$151,0)),0)+IFERROR(INDEX('Hoja de Trabajo para listado'!$BC$155:$CB$1048576,MATCH($A1011,'Hoja de Trabajo para listado'!$BC$155:$BC$1048576,0),MATCH((CUADRO!L$4&amp;$E1011),'Hoja de Trabajo para listado'!$BC$151:$CB$151,0)),0)+IFERROR(INDEX('Hoja de Trabajo para listado'!$DE$153:$DG$274,MATCH($A1011,'Hoja de Trabajo para listado'!$DE$153:$DE$1048576,0),MATCH((CUADRO!L$4&amp;$E1011),'Hoja de Trabajo para listado'!$DE$151:$DG$151,0)),0)+IFERROR(INDEX('Hoja de Trabajo para listado'!$CD$155:$DC$1048576,MATCH($A1011,'Hoja de Trabajo para listado'!$CD$155:$CD$1048576,0),MATCH((CUADRO!L$4&amp;$E1011),'Hoja de Trabajo para listado'!$CD$151:$DC$151,0)),0)</f>
        <v>0</v>
      </c>
      <c r="M1011" s="243">
        <f ca="1">+IFERROR(INDEX('Hoja de Trabajo para listado'!$A$155:$Z$1048576,MATCH($A1011,'Hoja de Trabajo para listado'!$A$155:$A$1048576,0),MATCH((CUADRO!M$4&amp;$E1011),'Hoja de Trabajo para listado'!$A$151:$Z$151,0)),0)+IFERROR(INDEX('Hoja de Trabajo para listado'!$AB$155:$BA$1048576,MATCH($A1011,'Hoja de Trabajo para listado'!$AB$155:$AB$1048576,0),MATCH((CUADRO!M$4&amp;$E1011),'Hoja de Trabajo para listado'!$AB$151:$BA$151,0)),0)+IFERROR(INDEX('Hoja de Trabajo para listado'!$BC$155:$CB$1048576,MATCH($A1011,'Hoja de Trabajo para listado'!$BC$155:$BC$1048576,0),MATCH((CUADRO!M$4&amp;$E1011),'Hoja de Trabajo para listado'!$BC$151:$CB$151,0)),0)+IFERROR(INDEX('Hoja de Trabajo para listado'!$DE$153:$DG$274,MATCH($A1011,'Hoja de Trabajo para listado'!$DE$153:$DE$1048576,0),MATCH((CUADRO!M$4&amp;$E1011),'Hoja de Trabajo para listado'!$DE$151:$DG$151,0)),0)+IFERROR(INDEX('Hoja de Trabajo para listado'!$CD$155:$DC$1048576,MATCH($A1011,'Hoja de Trabajo para listado'!$CD$155:$CD$1048576,0),MATCH((CUADRO!M$4&amp;$E1011),'Hoja de Trabajo para listado'!$CD$151:$DC$151,0)),0)</f>
        <v>0</v>
      </c>
      <c r="N1011" s="243">
        <f ca="1">+IFERROR(INDEX('Hoja de Trabajo para listado'!$A$155:$Z$1048576,MATCH($A1011,'Hoja de Trabajo para listado'!$A$155:$A$1048576,0),MATCH((CUADRO!N$4&amp;$E1011),'Hoja de Trabajo para listado'!$A$151:$Z$151,0)),0)+IFERROR(INDEX('Hoja de Trabajo para listado'!$AB$155:$BA$1048576,MATCH($A1011,'Hoja de Trabajo para listado'!$AB$155:$AB$1048576,0),MATCH((CUADRO!N$4&amp;$E1011),'Hoja de Trabajo para listado'!$AB$151:$BA$151,0)),0)+IFERROR(INDEX('Hoja de Trabajo para listado'!$BC$155:$CB$1048576,MATCH($A1011,'Hoja de Trabajo para listado'!$BC$155:$BC$1048576,0),MATCH((CUADRO!N$4&amp;$E1011),'Hoja de Trabajo para listado'!$BC$151:$CB$151,0)),0)+IFERROR(INDEX('Hoja de Trabajo para listado'!$DE$153:$DG$274,MATCH($A1011,'Hoja de Trabajo para listado'!$DE$153:$DE$1048576,0),MATCH((CUADRO!N$4&amp;$E1011),'Hoja de Trabajo para listado'!$DE$151:$DG$151,0)),0)+IFERROR(INDEX('Hoja de Trabajo para listado'!$CD$155:$DC$1048576,MATCH($A1011,'Hoja de Trabajo para listado'!$CD$155:$CD$1048576,0),MATCH((CUADRO!N$4&amp;$E1011),'Hoja de Trabajo para listado'!$CD$151:$DC$151,0)),0)</f>
        <v>0</v>
      </c>
      <c r="O1011" s="243">
        <f ca="1">+IFERROR(INDEX('Hoja de Trabajo para listado'!$A$155:$Z$1048576,MATCH($A1011,'Hoja de Trabajo para listado'!$A$155:$A$1048576,0),MATCH((CUADRO!O$4&amp;$E1011),'Hoja de Trabajo para listado'!$A$151:$Z$151,0)),0)+IFERROR(INDEX('Hoja de Trabajo para listado'!$AB$155:$BA$1048576,MATCH($A1011,'Hoja de Trabajo para listado'!$AB$155:$AB$1048576,0),MATCH((CUADRO!O$4&amp;$E1011),'Hoja de Trabajo para listado'!$AB$151:$BA$151,0)),0)+IFERROR(INDEX('Hoja de Trabajo para listado'!$BC$155:$CB$1048576,MATCH($A1011,'Hoja de Trabajo para listado'!$BC$155:$BC$1048576,0),MATCH((CUADRO!O$4&amp;$E1011),'Hoja de Trabajo para listado'!$BC$151:$CB$151,0)),0)+IFERROR(INDEX('Hoja de Trabajo para listado'!$DE$153:$DG$274,MATCH($A1011,'Hoja de Trabajo para listado'!$DE$153:$DE$1048576,0),MATCH((CUADRO!O$4&amp;$E1011),'Hoja de Trabajo para listado'!$DE$151:$DG$151,0)),0)+IFERROR(INDEX('Hoja de Trabajo para listado'!$CD$155:$DC$1048576,MATCH($A1011,'Hoja de Trabajo para listado'!$CD$155:$CD$1048576,0),MATCH((CUADRO!O$4&amp;$E1011),'Hoja de Trabajo para listado'!$CD$151:$DC$151,0)),0)</f>
        <v>0</v>
      </c>
      <c r="P1011" s="243">
        <f ca="1">+IFERROR(INDEX('Hoja de Trabajo para listado'!$A$155:$Z$1048576,MATCH($A1011,'Hoja de Trabajo para listado'!$A$155:$A$1048576,0),MATCH((CUADRO!P$4&amp;$E1011),'Hoja de Trabajo para listado'!$A$151:$Z$151,0)),0)+IFERROR(INDEX('Hoja de Trabajo para listado'!$AB$155:$BA$1048576,MATCH($A1011,'Hoja de Trabajo para listado'!$AB$155:$AB$1048576,0),MATCH((CUADRO!P$4&amp;$E1011),'Hoja de Trabajo para listado'!$AB$151:$BA$151,0)),0)+IFERROR(INDEX('Hoja de Trabajo para listado'!$BC$155:$CB$1048576,MATCH($A1011,'Hoja de Trabajo para listado'!$BC$155:$BC$1048576,0),MATCH((CUADRO!P$4&amp;$E1011),'Hoja de Trabajo para listado'!$BC$151:$CB$151,0)),0)+IFERROR(INDEX('Hoja de Trabajo para listado'!$DE$153:$DG$274,MATCH($A1011,'Hoja de Trabajo para listado'!$DE$153:$DE$1048576,0),MATCH((CUADRO!P$4&amp;$E1011),'Hoja de Trabajo para listado'!$DE$151:$DG$151,0)),0)+IFERROR(INDEX('Hoja de Trabajo para listado'!$CD$155:$DC$1048576,MATCH($A1011,'Hoja de Trabajo para listado'!$CD$155:$CD$1048576,0),MATCH((CUADRO!P$4&amp;$E1011),'Hoja de Trabajo para listado'!$CD$151:$DC$151,0)),0)</f>
        <v>0</v>
      </c>
      <c r="Q1011" s="243">
        <f ca="1">+IFERROR(INDEX('Hoja de Trabajo para listado'!$A$155:$Z$1048576,MATCH($A1011,'Hoja de Trabajo para listado'!$A$155:$A$1048576,0),MATCH((CUADRO!Q$4&amp;$E1011),'Hoja de Trabajo para listado'!$A$151:$Z$151,0)),0)+IFERROR(INDEX('Hoja de Trabajo para listado'!$AB$155:$BA$1048576,MATCH($A1011,'Hoja de Trabajo para listado'!$AB$155:$AB$1048576,0),MATCH((CUADRO!Q$4&amp;$E1011),'Hoja de Trabajo para listado'!$AB$151:$BA$151,0)),0)+IFERROR(INDEX('Hoja de Trabajo para listado'!$BC$155:$CB$1048576,MATCH($A1011,'Hoja de Trabajo para listado'!$BC$155:$BC$1048576,0),MATCH((CUADRO!Q$4&amp;$E1011),'Hoja de Trabajo para listado'!$BC$151:$CB$151,0)),0)+IFERROR(INDEX('Hoja de Trabajo para listado'!$DE$153:$DG$274,MATCH($A1011,'Hoja de Trabajo para listado'!$DE$153:$DE$1048576,0),MATCH((CUADRO!Q$4&amp;$E1011),'Hoja de Trabajo para listado'!$DE$151:$DG$151,0)),0)+IFERROR(INDEX('Hoja de Trabajo para listado'!$CD$155:$DC$1048576,MATCH($A1011,'Hoja de Trabajo para listado'!$CD$155:$CD$1048576,0),MATCH((CUADRO!Q$4&amp;$E1011),'Hoja de Trabajo para listado'!$CD$151:$DC$151,0)),0)</f>
        <v>0</v>
      </c>
      <c r="R1011" s="243">
        <f t="shared" ca="1" si="37"/>
        <v>0</v>
      </c>
      <c r="S1011" s="249"/>
      <c r="T1011" s="268">
        <f ca="1">+T1012</f>
        <v>0</v>
      </c>
      <c r="U1011" s="275">
        <f t="shared" si="38"/>
        <v>1</v>
      </c>
      <c r="V1011" s="333" t="str">
        <f>+VLOOKUP(A1011,bd_lista!$A$3:$E$592,5,FALSE)</f>
        <v>Gobiernos Autonomos Municipales</v>
      </c>
      <c r="W1011" s="387" t="str">
        <f>+V1011</f>
        <v>Gobiernos Autonomos Municipales</v>
      </c>
      <c r="X1011" s="242">
        <f>+VLOOKUP(A1011,[4]Sheet1!$A$13:$D$744,4,FALSE)</f>
        <v>0</v>
      </c>
      <c r="Y1011" s="242" t="e">
        <f>+VLOOKUP(X1011,bd_lista!$A$3:$C$592,3,FALSE)</f>
        <v>#N/A</v>
      </c>
      <c r="Z1011" s="294">
        <f>+X1011</f>
        <v>0</v>
      </c>
      <c r="AA1011" s="295" t="e">
        <f>+Y1011</f>
        <v>#N/A</v>
      </c>
    </row>
    <row r="1012" spans="1:27" customFormat="1" ht="27" hidden="1" customHeight="1">
      <c r="A1012" s="32">
        <v>1738</v>
      </c>
      <c r="B1012" s="393"/>
      <c r="C1012" s="247" t="str">
        <f>+VLOOKUP(A1012,bd_lista!$A$3:$C$592,3,FALSE)</f>
        <v>Gobierno Autónomo Municipal de San Javier</v>
      </c>
      <c r="D1012" s="390"/>
      <c r="E1012" s="244" t="s">
        <v>1305</v>
      </c>
      <c r="F1012" s="245">
        <f ca="1">+IFERROR(INDEX('Hoja de Trabajo para listado'!$A$155:$Z$1048576,MATCH($A1012,'Hoja de Trabajo para listado'!$A$155:$A$1048576,0),MATCH((CUADRO!F$4&amp;$E1012),'Hoja de Trabajo para listado'!$A$151:$Z$151,0)),0)+IFERROR(INDEX('Hoja de Trabajo para listado'!$AB$155:$BA$1048576,MATCH($A1012,'Hoja de Trabajo para listado'!$AB$155:$AB$1048576,0),MATCH((CUADRO!F$4&amp;$E1012),'Hoja de Trabajo para listado'!$AB$151:$BA$151,0)),0)+IFERROR(INDEX('Hoja de Trabajo para listado'!$BC$155:$CB$1048576,MATCH($A1012,'Hoja de Trabajo para listado'!$BC$155:$BC$1048576,0),MATCH((CUADRO!F$4&amp;$E1012),'Hoja de Trabajo para listado'!$BC$151:$CB$151,0)),0)+IFERROR(INDEX('Hoja de Trabajo para listado'!$DE$153:$DG$274,MATCH($A1012,'Hoja de Trabajo para listado'!$DE$153:$DE$1048576,0),MATCH((CUADRO!F$4&amp;$E1012),'Hoja de Trabajo para listado'!$DE$151:$DG$151,0)),0)+IFERROR(INDEX('Hoja de Trabajo para listado'!$CD$155:$DC$1048576,MATCH($A1012,'Hoja de Trabajo para listado'!$CD$155:$CD$1048576,0),MATCH((CUADRO!F$4&amp;$E1012),'Hoja de Trabajo para listado'!$CD$151:$DC$151,0)),0)</f>
        <v>0</v>
      </c>
      <c r="G1012" s="245">
        <f ca="1">+IFERROR(INDEX('Hoja de Trabajo para listado'!$A$155:$Z$1048576,MATCH($A1012,'Hoja de Trabajo para listado'!$A$155:$A$1048576,0),MATCH((CUADRO!G$4&amp;$E1012),'Hoja de Trabajo para listado'!$A$151:$Z$151,0)),0)+IFERROR(INDEX('Hoja de Trabajo para listado'!$AB$155:$BA$1048576,MATCH($A1012,'Hoja de Trabajo para listado'!$AB$155:$AB$1048576,0),MATCH((CUADRO!G$4&amp;$E1012),'Hoja de Trabajo para listado'!$AB$151:$BA$151,0)),0)+IFERROR(INDEX('Hoja de Trabajo para listado'!$BC$155:$CB$1048576,MATCH($A1012,'Hoja de Trabajo para listado'!$BC$155:$BC$1048576,0),MATCH((CUADRO!G$4&amp;$E1012),'Hoja de Trabajo para listado'!$BC$151:$CB$151,0)),0)+IFERROR(INDEX('Hoja de Trabajo para listado'!$DE$153:$DG$274,MATCH($A1012,'Hoja de Trabajo para listado'!$DE$153:$DE$1048576,0),MATCH((CUADRO!G$4&amp;$E1012),'Hoja de Trabajo para listado'!$DE$151:$DG$151,0)),0)+IFERROR(INDEX('Hoja de Trabajo para listado'!$CD$155:$DC$1048576,MATCH($A1012,'Hoja de Trabajo para listado'!$CD$155:$CD$1048576,0),MATCH((CUADRO!G$4&amp;$E1012),'Hoja de Trabajo para listado'!$CD$151:$DC$151,0)),0)</f>
        <v>0</v>
      </c>
      <c r="H1012" s="245">
        <f ca="1">+IFERROR(INDEX('Hoja de Trabajo para listado'!$A$155:$Z$1048576,MATCH($A1012,'Hoja de Trabajo para listado'!$A$155:$A$1048576,0),MATCH((CUADRO!H$4&amp;$E1012),'Hoja de Trabajo para listado'!$A$151:$Z$151,0)),0)+IFERROR(INDEX('Hoja de Trabajo para listado'!$AB$155:$BA$1048576,MATCH($A1012,'Hoja de Trabajo para listado'!$AB$155:$AB$1048576,0),MATCH((CUADRO!H$4&amp;$E1012),'Hoja de Trabajo para listado'!$AB$151:$BA$151,0)),0)+IFERROR(INDEX('Hoja de Trabajo para listado'!$BC$155:$CB$1048576,MATCH($A1012,'Hoja de Trabajo para listado'!$BC$155:$BC$1048576,0),MATCH((CUADRO!H$4&amp;$E1012),'Hoja de Trabajo para listado'!$BC$151:$CB$151,0)),0)+IFERROR(INDEX('Hoja de Trabajo para listado'!$DE$153:$DG$274,MATCH($A1012,'Hoja de Trabajo para listado'!$DE$153:$DE$1048576,0),MATCH((CUADRO!H$4&amp;$E1012),'Hoja de Trabajo para listado'!$DE$151:$DG$151,0)),0)+IFERROR(INDEX('Hoja de Trabajo para listado'!$CD$155:$DC$1048576,MATCH($A1012,'Hoja de Trabajo para listado'!$CD$155:$CD$1048576,0),MATCH((CUADRO!H$4&amp;$E1012),'Hoja de Trabajo para listado'!$CD$151:$DC$151,0)),0)</f>
        <v>0</v>
      </c>
      <c r="I1012" s="245">
        <f ca="1">+IFERROR(INDEX('Hoja de Trabajo para listado'!$A$155:$Z$1048576,MATCH($A1012,'Hoja de Trabajo para listado'!$A$155:$A$1048576,0),MATCH((CUADRO!I$4&amp;$E1012),'Hoja de Trabajo para listado'!$A$151:$Z$151,0)),0)+IFERROR(INDEX('Hoja de Trabajo para listado'!$AB$155:$BA$1048576,MATCH($A1012,'Hoja de Trabajo para listado'!$AB$155:$AB$1048576,0),MATCH((CUADRO!I$4&amp;$E1012),'Hoja de Trabajo para listado'!$AB$151:$BA$151,0)),0)+IFERROR(INDEX('Hoja de Trabajo para listado'!$BC$155:$CB$1048576,MATCH($A1012,'Hoja de Trabajo para listado'!$BC$155:$BC$1048576,0),MATCH((CUADRO!I$4&amp;$E1012),'Hoja de Trabajo para listado'!$BC$151:$CB$151,0)),0)+IFERROR(INDEX('Hoja de Trabajo para listado'!$DE$153:$DG$274,MATCH($A1012,'Hoja de Trabajo para listado'!$DE$153:$DE$1048576,0),MATCH((CUADRO!I$4&amp;$E1012),'Hoja de Trabajo para listado'!$DE$151:$DG$151,0)),0)+IFERROR(INDEX('Hoja de Trabajo para listado'!$CD$155:$DC$1048576,MATCH($A1012,'Hoja de Trabajo para listado'!$CD$155:$CD$1048576,0),MATCH((CUADRO!I$4&amp;$E1012),'Hoja de Trabajo para listado'!$CD$151:$DC$151,0)),0)</f>
        <v>0</v>
      </c>
      <c r="J1012" s="245">
        <f ca="1">+IFERROR(INDEX('Hoja de Trabajo para listado'!$A$155:$Z$1048576,MATCH($A1012,'Hoja de Trabajo para listado'!$A$155:$A$1048576,0),MATCH((CUADRO!J$4&amp;$E1012),'Hoja de Trabajo para listado'!$A$151:$Z$151,0)),0)+IFERROR(INDEX('Hoja de Trabajo para listado'!$AB$155:$BA$1048576,MATCH($A1012,'Hoja de Trabajo para listado'!$AB$155:$AB$1048576,0),MATCH((CUADRO!J$4&amp;$E1012),'Hoja de Trabajo para listado'!$AB$151:$BA$151,0)),0)+IFERROR(INDEX('Hoja de Trabajo para listado'!$BC$155:$CB$1048576,MATCH($A1012,'Hoja de Trabajo para listado'!$BC$155:$BC$1048576,0),MATCH((CUADRO!J$4&amp;$E1012),'Hoja de Trabajo para listado'!$BC$151:$CB$151,0)),0)+IFERROR(INDEX('Hoja de Trabajo para listado'!$DE$153:$DG$274,MATCH($A1012,'Hoja de Trabajo para listado'!$DE$153:$DE$1048576,0),MATCH((CUADRO!J$4&amp;$E1012),'Hoja de Trabajo para listado'!$DE$151:$DG$151,0)),0)+IFERROR(INDEX('Hoja de Trabajo para listado'!$CD$155:$DC$1048576,MATCH($A1012,'Hoja de Trabajo para listado'!$CD$155:$CD$1048576,0),MATCH((CUADRO!J$4&amp;$E1012),'Hoja de Trabajo para listado'!$CD$151:$DC$151,0)),0)</f>
        <v>0</v>
      </c>
      <c r="K1012" s="245">
        <f ca="1">+IFERROR(INDEX('Hoja de Trabajo para listado'!$A$155:$Z$1048576,MATCH($A1012,'Hoja de Trabajo para listado'!$A$155:$A$1048576,0),MATCH((CUADRO!K$4&amp;$E1012),'Hoja de Trabajo para listado'!$A$151:$Z$151,0)),0)+IFERROR(INDEX('Hoja de Trabajo para listado'!$AB$155:$BA$1048576,MATCH($A1012,'Hoja de Trabajo para listado'!$AB$155:$AB$1048576,0),MATCH((CUADRO!K$4&amp;$E1012),'Hoja de Trabajo para listado'!$AB$151:$BA$151,0)),0)+IFERROR(INDEX('Hoja de Trabajo para listado'!$BC$155:$CB$1048576,MATCH($A1012,'Hoja de Trabajo para listado'!$BC$155:$BC$1048576,0),MATCH((CUADRO!K$4&amp;$E1012),'Hoja de Trabajo para listado'!$BC$151:$CB$151,0)),0)+IFERROR(INDEX('Hoja de Trabajo para listado'!$DE$153:$DG$274,MATCH($A1012,'Hoja de Trabajo para listado'!$DE$153:$DE$1048576,0),MATCH((CUADRO!K$4&amp;$E1012),'Hoja de Trabajo para listado'!$DE$151:$DG$151,0)),0)+IFERROR(INDEX('Hoja de Trabajo para listado'!$CD$155:$DC$1048576,MATCH($A1012,'Hoja de Trabajo para listado'!$CD$155:$CD$1048576,0),MATCH((CUADRO!K$4&amp;$E1012),'Hoja de Trabajo para listado'!$CD$151:$DC$151,0)),0)</f>
        <v>0</v>
      </c>
      <c r="L1012" s="245">
        <f ca="1">+IFERROR(INDEX('Hoja de Trabajo para listado'!$A$155:$Z$1048576,MATCH($A1012,'Hoja de Trabajo para listado'!$A$155:$A$1048576,0),MATCH((CUADRO!L$4&amp;$E1012),'Hoja de Trabajo para listado'!$A$151:$Z$151,0)),0)+IFERROR(INDEX('Hoja de Trabajo para listado'!$AB$155:$BA$1048576,MATCH($A1012,'Hoja de Trabajo para listado'!$AB$155:$AB$1048576,0),MATCH((CUADRO!L$4&amp;$E1012),'Hoja de Trabajo para listado'!$AB$151:$BA$151,0)),0)+IFERROR(INDEX('Hoja de Trabajo para listado'!$BC$155:$CB$1048576,MATCH($A1012,'Hoja de Trabajo para listado'!$BC$155:$BC$1048576,0),MATCH((CUADRO!L$4&amp;$E1012),'Hoja de Trabajo para listado'!$BC$151:$CB$151,0)),0)+IFERROR(INDEX('Hoja de Trabajo para listado'!$DE$153:$DG$274,MATCH($A1012,'Hoja de Trabajo para listado'!$DE$153:$DE$1048576,0),MATCH((CUADRO!L$4&amp;$E1012),'Hoja de Trabajo para listado'!$DE$151:$DG$151,0)),0)+IFERROR(INDEX('Hoja de Trabajo para listado'!$CD$155:$DC$1048576,MATCH($A1012,'Hoja de Trabajo para listado'!$CD$155:$CD$1048576,0),MATCH((CUADRO!L$4&amp;$E1012),'Hoja de Trabajo para listado'!$CD$151:$DC$151,0)),0)</f>
        <v>0</v>
      </c>
      <c r="M1012" s="245">
        <f ca="1">+IFERROR(INDEX('Hoja de Trabajo para listado'!$A$155:$Z$1048576,MATCH($A1012,'Hoja de Trabajo para listado'!$A$155:$A$1048576,0),MATCH((CUADRO!M$4&amp;$E1012),'Hoja de Trabajo para listado'!$A$151:$Z$151,0)),0)+IFERROR(INDEX('Hoja de Trabajo para listado'!$AB$155:$BA$1048576,MATCH($A1012,'Hoja de Trabajo para listado'!$AB$155:$AB$1048576,0),MATCH((CUADRO!M$4&amp;$E1012),'Hoja de Trabajo para listado'!$AB$151:$BA$151,0)),0)+IFERROR(INDEX('Hoja de Trabajo para listado'!$BC$155:$CB$1048576,MATCH($A1012,'Hoja de Trabajo para listado'!$BC$155:$BC$1048576,0),MATCH((CUADRO!M$4&amp;$E1012),'Hoja de Trabajo para listado'!$BC$151:$CB$151,0)),0)+IFERROR(INDEX('Hoja de Trabajo para listado'!$DE$153:$DG$274,MATCH($A1012,'Hoja de Trabajo para listado'!$DE$153:$DE$1048576,0),MATCH((CUADRO!M$4&amp;$E1012),'Hoja de Trabajo para listado'!$DE$151:$DG$151,0)),0)+IFERROR(INDEX('Hoja de Trabajo para listado'!$CD$155:$DC$1048576,MATCH($A1012,'Hoja de Trabajo para listado'!$CD$155:$CD$1048576,0),MATCH((CUADRO!M$4&amp;$E1012),'Hoja de Trabajo para listado'!$CD$151:$DC$151,0)),0)</f>
        <v>0</v>
      </c>
      <c r="N1012" s="245">
        <f ca="1">+IFERROR(INDEX('Hoja de Trabajo para listado'!$A$155:$Z$1048576,MATCH($A1012,'Hoja de Trabajo para listado'!$A$155:$A$1048576,0),MATCH((CUADRO!N$4&amp;$E1012),'Hoja de Trabajo para listado'!$A$151:$Z$151,0)),0)+IFERROR(INDEX('Hoja de Trabajo para listado'!$AB$155:$BA$1048576,MATCH($A1012,'Hoja de Trabajo para listado'!$AB$155:$AB$1048576,0),MATCH((CUADRO!N$4&amp;$E1012),'Hoja de Trabajo para listado'!$AB$151:$BA$151,0)),0)+IFERROR(INDEX('Hoja de Trabajo para listado'!$BC$155:$CB$1048576,MATCH($A1012,'Hoja de Trabajo para listado'!$BC$155:$BC$1048576,0),MATCH((CUADRO!N$4&amp;$E1012),'Hoja de Trabajo para listado'!$BC$151:$CB$151,0)),0)+IFERROR(INDEX('Hoja de Trabajo para listado'!$DE$153:$DG$274,MATCH($A1012,'Hoja de Trabajo para listado'!$DE$153:$DE$1048576,0),MATCH((CUADRO!N$4&amp;$E1012),'Hoja de Trabajo para listado'!$DE$151:$DG$151,0)),0)+IFERROR(INDEX('Hoja de Trabajo para listado'!$CD$155:$DC$1048576,MATCH($A1012,'Hoja de Trabajo para listado'!$CD$155:$CD$1048576,0),MATCH((CUADRO!N$4&amp;$E1012),'Hoja de Trabajo para listado'!$CD$151:$DC$151,0)),0)</f>
        <v>0</v>
      </c>
      <c r="O1012" s="245">
        <f ca="1">+IFERROR(INDEX('Hoja de Trabajo para listado'!$A$155:$Z$1048576,MATCH($A1012,'Hoja de Trabajo para listado'!$A$155:$A$1048576,0),MATCH((CUADRO!O$4&amp;$E1012),'Hoja de Trabajo para listado'!$A$151:$Z$151,0)),0)+IFERROR(INDEX('Hoja de Trabajo para listado'!$AB$155:$BA$1048576,MATCH($A1012,'Hoja de Trabajo para listado'!$AB$155:$AB$1048576,0),MATCH((CUADRO!O$4&amp;$E1012),'Hoja de Trabajo para listado'!$AB$151:$BA$151,0)),0)+IFERROR(INDEX('Hoja de Trabajo para listado'!$BC$155:$CB$1048576,MATCH($A1012,'Hoja de Trabajo para listado'!$BC$155:$BC$1048576,0),MATCH((CUADRO!O$4&amp;$E1012),'Hoja de Trabajo para listado'!$BC$151:$CB$151,0)),0)+IFERROR(INDEX('Hoja de Trabajo para listado'!$DE$153:$DG$274,MATCH($A1012,'Hoja de Trabajo para listado'!$DE$153:$DE$1048576,0),MATCH((CUADRO!O$4&amp;$E1012),'Hoja de Trabajo para listado'!$DE$151:$DG$151,0)),0)+IFERROR(INDEX('Hoja de Trabajo para listado'!$CD$155:$DC$1048576,MATCH($A1012,'Hoja de Trabajo para listado'!$CD$155:$CD$1048576,0),MATCH((CUADRO!O$4&amp;$E1012),'Hoja de Trabajo para listado'!$CD$151:$DC$151,0)),0)</f>
        <v>0</v>
      </c>
      <c r="P1012" s="245">
        <f ca="1">+IFERROR(INDEX('Hoja de Trabajo para listado'!$A$155:$Z$1048576,MATCH($A1012,'Hoja de Trabajo para listado'!$A$155:$A$1048576,0),MATCH((CUADRO!P$4&amp;$E1012),'Hoja de Trabajo para listado'!$A$151:$Z$151,0)),0)+IFERROR(INDEX('Hoja de Trabajo para listado'!$AB$155:$BA$1048576,MATCH($A1012,'Hoja de Trabajo para listado'!$AB$155:$AB$1048576,0),MATCH((CUADRO!P$4&amp;$E1012),'Hoja de Trabajo para listado'!$AB$151:$BA$151,0)),0)+IFERROR(INDEX('Hoja de Trabajo para listado'!$BC$155:$CB$1048576,MATCH($A1012,'Hoja de Trabajo para listado'!$BC$155:$BC$1048576,0),MATCH((CUADRO!P$4&amp;$E1012),'Hoja de Trabajo para listado'!$BC$151:$CB$151,0)),0)+IFERROR(INDEX('Hoja de Trabajo para listado'!$DE$153:$DG$274,MATCH($A1012,'Hoja de Trabajo para listado'!$DE$153:$DE$1048576,0),MATCH((CUADRO!P$4&amp;$E1012),'Hoja de Trabajo para listado'!$DE$151:$DG$151,0)),0)+IFERROR(INDEX('Hoja de Trabajo para listado'!$CD$155:$DC$1048576,MATCH($A1012,'Hoja de Trabajo para listado'!$CD$155:$CD$1048576,0),MATCH((CUADRO!P$4&amp;$E1012),'Hoja de Trabajo para listado'!$CD$151:$DC$151,0)),0)</f>
        <v>0</v>
      </c>
      <c r="Q1012" s="245">
        <f ca="1">+IFERROR(INDEX('Hoja de Trabajo para listado'!$A$155:$Z$1048576,MATCH($A1012,'Hoja de Trabajo para listado'!$A$155:$A$1048576,0),MATCH((CUADRO!Q$4&amp;$E1012),'Hoja de Trabajo para listado'!$A$151:$Z$151,0)),0)+IFERROR(INDEX('Hoja de Trabajo para listado'!$AB$155:$BA$1048576,MATCH($A1012,'Hoja de Trabajo para listado'!$AB$155:$AB$1048576,0),MATCH((CUADRO!Q$4&amp;$E1012),'Hoja de Trabajo para listado'!$AB$151:$BA$151,0)),0)+IFERROR(INDEX('Hoja de Trabajo para listado'!$BC$155:$CB$1048576,MATCH($A1012,'Hoja de Trabajo para listado'!$BC$155:$BC$1048576,0),MATCH((CUADRO!Q$4&amp;$E1012),'Hoja de Trabajo para listado'!$BC$151:$CB$151,0)),0)+IFERROR(INDEX('Hoja de Trabajo para listado'!$DE$153:$DG$274,MATCH($A1012,'Hoja de Trabajo para listado'!$DE$153:$DE$1048576,0),MATCH((CUADRO!Q$4&amp;$E1012),'Hoja de Trabajo para listado'!$DE$151:$DG$151,0)),0)+IFERROR(INDEX('Hoja de Trabajo para listado'!$CD$155:$DC$1048576,MATCH($A1012,'Hoja de Trabajo para listado'!$CD$155:$CD$1048576,0),MATCH((CUADRO!Q$4&amp;$E1012),'Hoja de Trabajo para listado'!$CD$151:$DC$151,0)),0)</f>
        <v>0</v>
      </c>
      <c r="R1012" s="245">
        <f t="shared" ca="1" si="37"/>
        <v>0</v>
      </c>
      <c r="S1012" s="259">
        <f ca="1">+R1011+R1012</f>
        <v>0</v>
      </c>
      <c r="T1012" s="243">
        <f ca="1">+S1012</f>
        <v>0</v>
      </c>
      <c r="U1012" s="242">
        <f t="shared" si="38"/>
        <v>2</v>
      </c>
      <c r="V1012" s="333" t="str">
        <f>+VLOOKUP(A1012,bd_lista!$A$3:$E$592,5,FALSE)</f>
        <v>Gobiernos Autonomos Municipales</v>
      </c>
      <c r="W1012" s="388"/>
      <c r="X1012" s="242">
        <f>+VLOOKUP(A1012,[4]Sheet1!$A$13:$D$744,4,FALSE)</f>
        <v>0</v>
      </c>
      <c r="Y1012" s="242" t="e">
        <f>+VLOOKUP(X1012,bd_lista!$A$3:$C$592,3,FALSE)</f>
        <v>#N/A</v>
      </c>
      <c r="Z1012" s="292"/>
      <c r="AA1012" s="293"/>
    </row>
    <row r="1013" spans="1:27" customFormat="1" ht="15" hidden="1" customHeight="1">
      <c r="A1013" s="32">
        <v>1739</v>
      </c>
      <c r="B1013" s="392">
        <f>+A1013</f>
        <v>1739</v>
      </c>
      <c r="C1013" s="247" t="str">
        <f>+VLOOKUP(A1013,bd_lista!$A$3:$C$592,3,FALSE)</f>
        <v>Gobierno Autónomo Municipal de San Julián</v>
      </c>
      <c r="D1013" s="389" t="str">
        <f>+C1013</f>
        <v>Gobierno Autónomo Municipal de San Julián</v>
      </c>
      <c r="E1013" s="242" t="s">
        <v>1304</v>
      </c>
      <c r="F1013" s="243">
        <f ca="1">+IFERROR(INDEX('Hoja de Trabajo para listado'!$A$155:$Z$1048576,MATCH($A1013,'Hoja de Trabajo para listado'!$A$155:$A$1048576,0),MATCH((CUADRO!F$4&amp;$E1013),'Hoja de Trabajo para listado'!$A$151:$Z$151,0)),0)+IFERROR(INDEX('Hoja de Trabajo para listado'!$AB$155:$BA$1048576,MATCH($A1013,'Hoja de Trabajo para listado'!$AB$155:$AB$1048576,0),MATCH((CUADRO!F$4&amp;$E1013),'Hoja de Trabajo para listado'!$AB$151:$BA$151,0)),0)+IFERROR(INDEX('Hoja de Trabajo para listado'!$BC$155:$CB$1048576,MATCH($A1013,'Hoja de Trabajo para listado'!$BC$155:$BC$1048576,0),MATCH((CUADRO!F$4&amp;$E1013),'Hoja de Trabajo para listado'!$BC$151:$CB$151,0)),0)+IFERROR(INDEX('Hoja de Trabajo para listado'!$DE$153:$DG$274,MATCH($A1013,'Hoja de Trabajo para listado'!$DE$153:$DE$1048576,0),MATCH((CUADRO!F$4&amp;$E1013),'Hoja de Trabajo para listado'!$DE$151:$DG$151,0)),0)+IFERROR(INDEX('Hoja de Trabajo para listado'!$CD$155:$DC$1048576,MATCH($A1013,'Hoja de Trabajo para listado'!$CD$155:$CD$1048576,0),MATCH((CUADRO!F$4&amp;$E1013),'Hoja de Trabajo para listado'!$CD$151:$DC$151,0)),0)</f>
        <v>0</v>
      </c>
      <c r="G1013" s="243">
        <f ca="1">+IFERROR(INDEX('Hoja de Trabajo para listado'!$A$155:$Z$1048576,MATCH($A1013,'Hoja de Trabajo para listado'!$A$155:$A$1048576,0),MATCH((CUADRO!G$4&amp;$E1013),'Hoja de Trabajo para listado'!$A$151:$Z$151,0)),0)+IFERROR(INDEX('Hoja de Trabajo para listado'!$AB$155:$BA$1048576,MATCH($A1013,'Hoja de Trabajo para listado'!$AB$155:$AB$1048576,0),MATCH((CUADRO!G$4&amp;$E1013),'Hoja de Trabajo para listado'!$AB$151:$BA$151,0)),0)+IFERROR(INDEX('Hoja de Trabajo para listado'!$BC$155:$CB$1048576,MATCH($A1013,'Hoja de Trabajo para listado'!$BC$155:$BC$1048576,0),MATCH((CUADRO!G$4&amp;$E1013),'Hoja de Trabajo para listado'!$BC$151:$CB$151,0)),0)+IFERROR(INDEX('Hoja de Trabajo para listado'!$DE$153:$DG$274,MATCH($A1013,'Hoja de Trabajo para listado'!$DE$153:$DE$1048576,0),MATCH((CUADRO!G$4&amp;$E1013),'Hoja de Trabajo para listado'!$DE$151:$DG$151,0)),0)+IFERROR(INDEX('Hoja de Trabajo para listado'!$CD$155:$DC$1048576,MATCH($A1013,'Hoja de Trabajo para listado'!$CD$155:$CD$1048576,0),MATCH((CUADRO!G$4&amp;$E1013),'Hoja de Trabajo para listado'!$CD$151:$DC$151,0)),0)</f>
        <v>0</v>
      </c>
      <c r="H1013" s="243">
        <f ca="1">+IFERROR(INDEX('Hoja de Trabajo para listado'!$A$155:$Z$1048576,MATCH($A1013,'Hoja de Trabajo para listado'!$A$155:$A$1048576,0),MATCH((CUADRO!H$4&amp;$E1013),'Hoja de Trabajo para listado'!$A$151:$Z$151,0)),0)+IFERROR(INDEX('Hoja de Trabajo para listado'!$AB$155:$BA$1048576,MATCH($A1013,'Hoja de Trabajo para listado'!$AB$155:$AB$1048576,0),MATCH((CUADRO!H$4&amp;$E1013),'Hoja de Trabajo para listado'!$AB$151:$BA$151,0)),0)+IFERROR(INDEX('Hoja de Trabajo para listado'!$BC$155:$CB$1048576,MATCH($A1013,'Hoja de Trabajo para listado'!$BC$155:$BC$1048576,0),MATCH((CUADRO!H$4&amp;$E1013),'Hoja de Trabajo para listado'!$BC$151:$CB$151,0)),0)+IFERROR(INDEX('Hoja de Trabajo para listado'!$DE$153:$DG$274,MATCH($A1013,'Hoja de Trabajo para listado'!$DE$153:$DE$1048576,0),MATCH((CUADRO!H$4&amp;$E1013),'Hoja de Trabajo para listado'!$DE$151:$DG$151,0)),0)+IFERROR(INDEX('Hoja de Trabajo para listado'!$CD$155:$DC$1048576,MATCH($A1013,'Hoja de Trabajo para listado'!$CD$155:$CD$1048576,0),MATCH((CUADRO!H$4&amp;$E1013),'Hoja de Trabajo para listado'!$CD$151:$DC$151,0)),0)</f>
        <v>0</v>
      </c>
      <c r="I1013" s="243">
        <f ca="1">+IFERROR(INDEX('Hoja de Trabajo para listado'!$A$155:$Z$1048576,MATCH($A1013,'Hoja de Trabajo para listado'!$A$155:$A$1048576,0),MATCH((CUADRO!I$4&amp;$E1013),'Hoja de Trabajo para listado'!$A$151:$Z$151,0)),0)+IFERROR(INDEX('Hoja de Trabajo para listado'!$AB$155:$BA$1048576,MATCH($A1013,'Hoja de Trabajo para listado'!$AB$155:$AB$1048576,0),MATCH((CUADRO!I$4&amp;$E1013),'Hoja de Trabajo para listado'!$AB$151:$BA$151,0)),0)+IFERROR(INDEX('Hoja de Trabajo para listado'!$BC$155:$CB$1048576,MATCH($A1013,'Hoja de Trabajo para listado'!$BC$155:$BC$1048576,0),MATCH((CUADRO!I$4&amp;$E1013),'Hoja de Trabajo para listado'!$BC$151:$CB$151,0)),0)+IFERROR(INDEX('Hoja de Trabajo para listado'!$DE$153:$DG$274,MATCH($A1013,'Hoja de Trabajo para listado'!$DE$153:$DE$1048576,0),MATCH((CUADRO!I$4&amp;$E1013),'Hoja de Trabajo para listado'!$DE$151:$DG$151,0)),0)+IFERROR(INDEX('Hoja de Trabajo para listado'!$CD$155:$DC$1048576,MATCH($A1013,'Hoja de Trabajo para listado'!$CD$155:$CD$1048576,0),MATCH((CUADRO!I$4&amp;$E1013),'Hoja de Trabajo para listado'!$CD$151:$DC$151,0)),0)</f>
        <v>0</v>
      </c>
      <c r="J1013" s="243">
        <f ca="1">+IFERROR(INDEX('Hoja de Trabajo para listado'!$A$155:$Z$1048576,MATCH($A1013,'Hoja de Trabajo para listado'!$A$155:$A$1048576,0),MATCH((CUADRO!J$4&amp;$E1013),'Hoja de Trabajo para listado'!$A$151:$Z$151,0)),0)+IFERROR(INDEX('Hoja de Trabajo para listado'!$AB$155:$BA$1048576,MATCH($A1013,'Hoja de Trabajo para listado'!$AB$155:$AB$1048576,0),MATCH((CUADRO!J$4&amp;$E1013),'Hoja de Trabajo para listado'!$AB$151:$BA$151,0)),0)+IFERROR(INDEX('Hoja de Trabajo para listado'!$BC$155:$CB$1048576,MATCH($A1013,'Hoja de Trabajo para listado'!$BC$155:$BC$1048576,0),MATCH((CUADRO!J$4&amp;$E1013),'Hoja de Trabajo para listado'!$BC$151:$CB$151,0)),0)+IFERROR(INDEX('Hoja de Trabajo para listado'!$DE$153:$DG$274,MATCH($A1013,'Hoja de Trabajo para listado'!$DE$153:$DE$1048576,0),MATCH((CUADRO!J$4&amp;$E1013),'Hoja de Trabajo para listado'!$DE$151:$DG$151,0)),0)+IFERROR(INDEX('Hoja de Trabajo para listado'!$CD$155:$DC$1048576,MATCH($A1013,'Hoja de Trabajo para listado'!$CD$155:$CD$1048576,0),MATCH((CUADRO!J$4&amp;$E1013),'Hoja de Trabajo para listado'!$CD$151:$DC$151,0)),0)</f>
        <v>0</v>
      </c>
      <c r="K1013" s="243">
        <f ca="1">+IFERROR(INDEX('Hoja de Trabajo para listado'!$A$155:$Z$1048576,MATCH($A1013,'Hoja de Trabajo para listado'!$A$155:$A$1048576,0),MATCH((CUADRO!K$4&amp;$E1013),'Hoja de Trabajo para listado'!$A$151:$Z$151,0)),0)+IFERROR(INDEX('Hoja de Trabajo para listado'!$AB$155:$BA$1048576,MATCH($A1013,'Hoja de Trabajo para listado'!$AB$155:$AB$1048576,0),MATCH((CUADRO!K$4&amp;$E1013),'Hoja de Trabajo para listado'!$AB$151:$BA$151,0)),0)+IFERROR(INDEX('Hoja de Trabajo para listado'!$BC$155:$CB$1048576,MATCH($A1013,'Hoja de Trabajo para listado'!$BC$155:$BC$1048576,0),MATCH((CUADRO!K$4&amp;$E1013),'Hoja de Trabajo para listado'!$BC$151:$CB$151,0)),0)+IFERROR(INDEX('Hoja de Trabajo para listado'!$DE$153:$DG$274,MATCH($A1013,'Hoja de Trabajo para listado'!$DE$153:$DE$1048576,0),MATCH((CUADRO!K$4&amp;$E1013),'Hoja de Trabajo para listado'!$DE$151:$DG$151,0)),0)+IFERROR(INDEX('Hoja de Trabajo para listado'!$CD$155:$DC$1048576,MATCH($A1013,'Hoja de Trabajo para listado'!$CD$155:$CD$1048576,0),MATCH((CUADRO!K$4&amp;$E1013),'Hoja de Trabajo para listado'!$CD$151:$DC$151,0)),0)</f>
        <v>0</v>
      </c>
      <c r="L1013" s="243">
        <f ca="1">+IFERROR(INDEX('Hoja de Trabajo para listado'!$A$155:$Z$1048576,MATCH($A1013,'Hoja de Trabajo para listado'!$A$155:$A$1048576,0),MATCH((CUADRO!L$4&amp;$E1013),'Hoja de Trabajo para listado'!$A$151:$Z$151,0)),0)+IFERROR(INDEX('Hoja de Trabajo para listado'!$AB$155:$BA$1048576,MATCH($A1013,'Hoja de Trabajo para listado'!$AB$155:$AB$1048576,0),MATCH((CUADRO!L$4&amp;$E1013),'Hoja de Trabajo para listado'!$AB$151:$BA$151,0)),0)+IFERROR(INDEX('Hoja de Trabajo para listado'!$BC$155:$CB$1048576,MATCH($A1013,'Hoja de Trabajo para listado'!$BC$155:$BC$1048576,0),MATCH((CUADRO!L$4&amp;$E1013),'Hoja de Trabajo para listado'!$BC$151:$CB$151,0)),0)+IFERROR(INDEX('Hoja de Trabajo para listado'!$DE$153:$DG$274,MATCH($A1013,'Hoja de Trabajo para listado'!$DE$153:$DE$1048576,0),MATCH((CUADRO!L$4&amp;$E1013),'Hoja de Trabajo para listado'!$DE$151:$DG$151,0)),0)+IFERROR(INDEX('Hoja de Trabajo para listado'!$CD$155:$DC$1048576,MATCH($A1013,'Hoja de Trabajo para listado'!$CD$155:$CD$1048576,0),MATCH((CUADRO!L$4&amp;$E1013),'Hoja de Trabajo para listado'!$CD$151:$DC$151,0)),0)</f>
        <v>0</v>
      </c>
      <c r="M1013" s="243">
        <f ca="1">+IFERROR(INDEX('Hoja de Trabajo para listado'!$A$155:$Z$1048576,MATCH($A1013,'Hoja de Trabajo para listado'!$A$155:$A$1048576,0),MATCH((CUADRO!M$4&amp;$E1013),'Hoja de Trabajo para listado'!$A$151:$Z$151,0)),0)+IFERROR(INDEX('Hoja de Trabajo para listado'!$AB$155:$BA$1048576,MATCH($A1013,'Hoja de Trabajo para listado'!$AB$155:$AB$1048576,0),MATCH((CUADRO!M$4&amp;$E1013),'Hoja de Trabajo para listado'!$AB$151:$BA$151,0)),0)+IFERROR(INDEX('Hoja de Trabajo para listado'!$BC$155:$CB$1048576,MATCH($A1013,'Hoja de Trabajo para listado'!$BC$155:$BC$1048576,0),MATCH((CUADRO!M$4&amp;$E1013),'Hoja de Trabajo para listado'!$BC$151:$CB$151,0)),0)+IFERROR(INDEX('Hoja de Trabajo para listado'!$DE$153:$DG$274,MATCH($A1013,'Hoja de Trabajo para listado'!$DE$153:$DE$1048576,0),MATCH((CUADRO!M$4&amp;$E1013),'Hoja de Trabajo para listado'!$DE$151:$DG$151,0)),0)+IFERROR(INDEX('Hoja de Trabajo para listado'!$CD$155:$DC$1048576,MATCH($A1013,'Hoja de Trabajo para listado'!$CD$155:$CD$1048576,0),MATCH((CUADRO!M$4&amp;$E1013),'Hoja de Trabajo para listado'!$CD$151:$DC$151,0)),0)</f>
        <v>0</v>
      </c>
      <c r="N1013" s="243">
        <f ca="1">+IFERROR(INDEX('Hoja de Trabajo para listado'!$A$155:$Z$1048576,MATCH($A1013,'Hoja de Trabajo para listado'!$A$155:$A$1048576,0),MATCH((CUADRO!N$4&amp;$E1013),'Hoja de Trabajo para listado'!$A$151:$Z$151,0)),0)+IFERROR(INDEX('Hoja de Trabajo para listado'!$AB$155:$BA$1048576,MATCH($A1013,'Hoja de Trabajo para listado'!$AB$155:$AB$1048576,0),MATCH((CUADRO!N$4&amp;$E1013),'Hoja de Trabajo para listado'!$AB$151:$BA$151,0)),0)+IFERROR(INDEX('Hoja de Trabajo para listado'!$BC$155:$CB$1048576,MATCH($A1013,'Hoja de Trabajo para listado'!$BC$155:$BC$1048576,0),MATCH((CUADRO!N$4&amp;$E1013),'Hoja de Trabajo para listado'!$BC$151:$CB$151,0)),0)+IFERROR(INDEX('Hoja de Trabajo para listado'!$DE$153:$DG$274,MATCH($A1013,'Hoja de Trabajo para listado'!$DE$153:$DE$1048576,0),MATCH((CUADRO!N$4&amp;$E1013),'Hoja de Trabajo para listado'!$DE$151:$DG$151,0)),0)+IFERROR(INDEX('Hoja de Trabajo para listado'!$CD$155:$DC$1048576,MATCH($A1013,'Hoja de Trabajo para listado'!$CD$155:$CD$1048576,0),MATCH((CUADRO!N$4&amp;$E1013),'Hoja de Trabajo para listado'!$CD$151:$DC$151,0)),0)</f>
        <v>0</v>
      </c>
      <c r="O1013" s="243">
        <f ca="1">+IFERROR(INDEX('Hoja de Trabajo para listado'!$A$155:$Z$1048576,MATCH($A1013,'Hoja de Trabajo para listado'!$A$155:$A$1048576,0),MATCH((CUADRO!O$4&amp;$E1013),'Hoja de Trabajo para listado'!$A$151:$Z$151,0)),0)+IFERROR(INDEX('Hoja de Trabajo para listado'!$AB$155:$BA$1048576,MATCH($A1013,'Hoja de Trabajo para listado'!$AB$155:$AB$1048576,0),MATCH((CUADRO!O$4&amp;$E1013),'Hoja de Trabajo para listado'!$AB$151:$BA$151,0)),0)+IFERROR(INDEX('Hoja de Trabajo para listado'!$BC$155:$CB$1048576,MATCH($A1013,'Hoja de Trabajo para listado'!$BC$155:$BC$1048576,0),MATCH((CUADRO!O$4&amp;$E1013),'Hoja de Trabajo para listado'!$BC$151:$CB$151,0)),0)+IFERROR(INDEX('Hoja de Trabajo para listado'!$DE$153:$DG$274,MATCH($A1013,'Hoja de Trabajo para listado'!$DE$153:$DE$1048576,0),MATCH((CUADRO!O$4&amp;$E1013),'Hoja de Trabajo para listado'!$DE$151:$DG$151,0)),0)+IFERROR(INDEX('Hoja de Trabajo para listado'!$CD$155:$DC$1048576,MATCH($A1013,'Hoja de Trabajo para listado'!$CD$155:$CD$1048576,0),MATCH((CUADRO!O$4&amp;$E1013),'Hoja de Trabajo para listado'!$CD$151:$DC$151,0)),0)</f>
        <v>0</v>
      </c>
      <c r="P1013" s="243">
        <f ca="1">+IFERROR(INDEX('Hoja de Trabajo para listado'!$A$155:$Z$1048576,MATCH($A1013,'Hoja de Trabajo para listado'!$A$155:$A$1048576,0),MATCH((CUADRO!P$4&amp;$E1013),'Hoja de Trabajo para listado'!$A$151:$Z$151,0)),0)+IFERROR(INDEX('Hoja de Trabajo para listado'!$AB$155:$BA$1048576,MATCH($A1013,'Hoja de Trabajo para listado'!$AB$155:$AB$1048576,0),MATCH((CUADRO!P$4&amp;$E1013),'Hoja de Trabajo para listado'!$AB$151:$BA$151,0)),0)+IFERROR(INDEX('Hoja de Trabajo para listado'!$BC$155:$CB$1048576,MATCH($A1013,'Hoja de Trabajo para listado'!$BC$155:$BC$1048576,0),MATCH((CUADRO!P$4&amp;$E1013),'Hoja de Trabajo para listado'!$BC$151:$CB$151,0)),0)+IFERROR(INDEX('Hoja de Trabajo para listado'!$DE$153:$DG$274,MATCH($A1013,'Hoja de Trabajo para listado'!$DE$153:$DE$1048576,0),MATCH((CUADRO!P$4&amp;$E1013),'Hoja de Trabajo para listado'!$DE$151:$DG$151,0)),0)+IFERROR(INDEX('Hoja de Trabajo para listado'!$CD$155:$DC$1048576,MATCH($A1013,'Hoja de Trabajo para listado'!$CD$155:$CD$1048576,0),MATCH((CUADRO!P$4&amp;$E1013),'Hoja de Trabajo para listado'!$CD$151:$DC$151,0)),0)</f>
        <v>0</v>
      </c>
      <c r="Q1013" s="243">
        <f ca="1">+IFERROR(INDEX('Hoja de Trabajo para listado'!$A$155:$Z$1048576,MATCH($A1013,'Hoja de Trabajo para listado'!$A$155:$A$1048576,0),MATCH((CUADRO!Q$4&amp;$E1013),'Hoja de Trabajo para listado'!$A$151:$Z$151,0)),0)+IFERROR(INDEX('Hoja de Trabajo para listado'!$AB$155:$BA$1048576,MATCH($A1013,'Hoja de Trabajo para listado'!$AB$155:$AB$1048576,0),MATCH((CUADRO!Q$4&amp;$E1013),'Hoja de Trabajo para listado'!$AB$151:$BA$151,0)),0)+IFERROR(INDEX('Hoja de Trabajo para listado'!$BC$155:$CB$1048576,MATCH($A1013,'Hoja de Trabajo para listado'!$BC$155:$BC$1048576,0),MATCH((CUADRO!Q$4&amp;$E1013),'Hoja de Trabajo para listado'!$BC$151:$CB$151,0)),0)+IFERROR(INDEX('Hoja de Trabajo para listado'!$DE$153:$DG$274,MATCH($A1013,'Hoja de Trabajo para listado'!$DE$153:$DE$1048576,0),MATCH((CUADRO!Q$4&amp;$E1013),'Hoja de Trabajo para listado'!$DE$151:$DG$151,0)),0)+IFERROR(INDEX('Hoja de Trabajo para listado'!$CD$155:$DC$1048576,MATCH($A1013,'Hoja de Trabajo para listado'!$CD$155:$CD$1048576,0),MATCH((CUADRO!Q$4&amp;$E1013),'Hoja de Trabajo para listado'!$CD$151:$DC$151,0)),0)</f>
        <v>0</v>
      </c>
      <c r="R1013" s="243">
        <f t="shared" ca="1" si="37"/>
        <v>0</v>
      </c>
      <c r="S1013" s="249"/>
      <c r="T1013" s="243">
        <f ca="1">+T1014</f>
        <v>0</v>
      </c>
      <c r="U1013" s="242">
        <f t="shared" si="38"/>
        <v>1</v>
      </c>
      <c r="V1013" s="333" t="str">
        <f>+VLOOKUP(A1013,bd_lista!$A$3:$E$592,5,FALSE)</f>
        <v>Gobiernos Autonomos Municipales</v>
      </c>
      <c r="W1013" s="387" t="str">
        <f>+V1013</f>
        <v>Gobiernos Autonomos Municipales</v>
      </c>
      <c r="X1013" s="242">
        <f>+VLOOKUP(A1013,[4]Sheet1!$A$13:$D$744,4,FALSE)</f>
        <v>0</v>
      </c>
      <c r="Y1013" s="242" t="e">
        <f>+VLOOKUP(X1013,bd_lista!$A$3:$C$592,3,FALSE)</f>
        <v>#N/A</v>
      </c>
      <c r="Z1013" s="294">
        <f>+X1013</f>
        <v>0</v>
      </c>
      <c r="AA1013" s="295" t="e">
        <f>+Y1013</f>
        <v>#N/A</v>
      </c>
    </row>
    <row r="1014" spans="1:27" customFormat="1" ht="15" hidden="1" customHeight="1">
      <c r="A1014" s="32">
        <v>1739</v>
      </c>
      <c r="B1014" s="393"/>
      <c r="C1014" s="247" t="str">
        <f>+VLOOKUP(A1014,bd_lista!$A$3:$C$592,3,FALSE)</f>
        <v>Gobierno Autónomo Municipal de San Julián</v>
      </c>
      <c r="D1014" s="390"/>
      <c r="E1014" s="244" t="s">
        <v>1305</v>
      </c>
      <c r="F1014" s="243">
        <f ca="1">+IFERROR(INDEX('Hoja de Trabajo para listado'!$A$155:$Z$1048576,MATCH($A1014,'Hoja de Trabajo para listado'!$A$155:$A$1048576,0),MATCH((CUADRO!F$4&amp;$E1014),'Hoja de Trabajo para listado'!$A$151:$Z$151,0)),0)+IFERROR(INDEX('Hoja de Trabajo para listado'!$AB$155:$BA$1048576,MATCH($A1014,'Hoja de Trabajo para listado'!$AB$155:$AB$1048576,0),MATCH((CUADRO!F$4&amp;$E1014),'Hoja de Trabajo para listado'!$AB$151:$BA$151,0)),0)+IFERROR(INDEX('Hoja de Trabajo para listado'!$BC$155:$CB$1048576,MATCH($A1014,'Hoja de Trabajo para listado'!$BC$155:$BC$1048576,0),MATCH((CUADRO!F$4&amp;$E1014),'Hoja de Trabajo para listado'!$BC$151:$CB$151,0)),0)+IFERROR(INDEX('Hoja de Trabajo para listado'!$DE$153:$DG$274,MATCH($A1014,'Hoja de Trabajo para listado'!$DE$153:$DE$1048576,0),MATCH((CUADRO!F$4&amp;$E1014),'Hoja de Trabajo para listado'!$DE$151:$DG$151,0)),0)+IFERROR(INDEX('Hoja de Trabajo para listado'!$CD$155:$DC$1048576,MATCH($A1014,'Hoja de Trabajo para listado'!$CD$155:$CD$1048576,0),MATCH((CUADRO!F$4&amp;$E1014),'Hoja de Trabajo para listado'!$CD$151:$DC$151,0)),0)</f>
        <v>0</v>
      </c>
      <c r="G1014" s="243">
        <f ca="1">+IFERROR(INDEX('Hoja de Trabajo para listado'!$A$155:$Z$1048576,MATCH($A1014,'Hoja de Trabajo para listado'!$A$155:$A$1048576,0),MATCH((CUADRO!G$4&amp;$E1014),'Hoja de Trabajo para listado'!$A$151:$Z$151,0)),0)+IFERROR(INDEX('Hoja de Trabajo para listado'!$AB$155:$BA$1048576,MATCH($A1014,'Hoja de Trabajo para listado'!$AB$155:$AB$1048576,0),MATCH((CUADRO!G$4&amp;$E1014),'Hoja de Trabajo para listado'!$AB$151:$BA$151,0)),0)+IFERROR(INDEX('Hoja de Trabajo para listado'!$BC$155:$CB$1048576,MATCH($A1014,'Hoja de Trabajo para listado'!$BC$155:$BC$1048576,0),MATCH((CUADRO!G$4&amp;$E1014),'Hoja de Trabajo para listado'!$BC$151:$CB$151,0)),0)+IFERROR(INDEX('Hoja de Trabajo para listado'!$DE$153:$DG$274,MATCH($A1014,'Hoja de Trabajo para listado'!$DE$153:$DE$1048576,0),MATCH((CUADRO!G$4&amp;$E1014),'Hoja de Trabajo para listado'!$DE$151:$DG$151,0)),0)+IFERROR(INDEX('Hoja de Trabajo para listado'!$CD$155:$DC$1048576,MATCH($A1014,'Hoja de Trabajo para listado'!$CD$155:$CD$1048576,0),MATCH((CUADRO!G$4&amp;$E1014),'Hoja de Trabajo para listado'!$CD$151:$DC$151,0)),0)</f>
        <v>0</v>
      </c>
      <c r="H1014" s="243">
        <f ca="1">+IFERROR(INDEX('Hoja de Trabajo para listado'!$A$155:$Z$1048576,MATCH($A1014,'Hoja de Trabajo para listado'!$A$155:$A$1048576,0),MATCH((CUADRO!H$4&amp;$E1014),'Hoja de Trabajo para listado'!$A$151:$Z$151,0)),0)+IFERROR(INDEX('Hoja de Trabajo para listado'!$AB$155:$BA$1048576,MATCH($A1014,'Hoja de Trabajo para listado'!$AB$155:$AB$1048576,0),MATCH((CUADRO!H$4&amp;$E1014),'Hoja de Trabajo para listado'!$AB$151:$BA$151,0)),0)+IFERROR(INDEX('Hoja de Trabajo para listado'!$BC$155:$CB$1048576,MATCH($A1014,'Hoja de Trabajo para listado'!$BC$155:$BC$1048576,0),MATCH((CUADRO!H$4&amp;$E1014),'Hoja de Trabajo para listado'!$BC$151:$CB$151,0)),0)+IFERROR(INDEX('Hoja de Trabajo para listado'!$DE$153:$DG$274,MATCH($A1014,'Hoja de Trabajo para listado'!$DE$153:$DE$1048576,0),MATCH((CUADRO!H$4&amp;$E1014),'Hoja de Trabajo para listado'!$DE$151:$DG$151,0)),0)+IFERROR(INDEX('Hoja de Trabajo para listado'!$CD$155:$DC$1048576,MATCH($A1014,'Hoja de Trabajo para listado'!$CD$155:$CD$1048576,0),MATCH((CUADRO!H$4&amp;$E1014),'Hoja de Trabajo para listado'!$CD$151:$DC$151,0)),0)</f>
        <v>0</v>
      </c>
      <c r="I1014" s="243">
        <f ca="1">+IFERROR(INDEX('Hoja de Trabajo para listado'!$A$155:$Z$1048576,MATCH($A1014,'Hoja de Trabajo para listado'!$A$155:$A$1048576,0),MATCH((CUADRO!I$4&amp;$E1014),'Hoja de Trabajo para listado'!$A$151:$Z$151,0)),0)+IFERROR(INDEX('Hoja de Trabajo para listado'!$AB$155:$BA$1048576,MATCH($A1014,'Hoja de Trabajo para listado'!$AB$155:$AB$1048576,0),MATCH((CUADRO!I$4&amp;$E1014),'Hoja de Trabajo para listado'!$AB$151:$BA$151,0)),0)+IFERROR(INDEX('Hoja de Trabajo para listado'!$BC$155:$CB$1048576,MATCH($A1014,'Hoja de Trabajo para listado'!$BC$155:$BC$1048576,0),MATCH((CUADRO!I$4&amp;$E1014),'Hoja de Trabajo para listado'!$BC$151:$CB$151,0)),0)+IFERROR(INDEX('Hoja de Trabajo para listado'!$DE$153:$DG$274,MATCH($A1014,'Hoja de Trabajo para listado'!$DE$153:$DE$1048576,0),MATCH((CUADRO!I$4&amp;$E1014),'Hoja de Trabajo para listado'!$DE$151:$DG$151,0)),0)+IFERROR(INDEX('Hoja de Trabajo para listado'!$CD$155:$DC$1048576,MATCH($A1014,'Hoja de Trabajo para listado'!$CD$155:$CD$1048576,0),MATCH((CUADRO!I$4&amp;$E1014),'Hoja de Trabajo para listado'!$CD$151:$DC$151,0)),0)</f>
        <v>0</v>
      </c>
      <c r="J1014" s="243">
        <f ca="1">+IFERROR(INDEX('Hoja de Trabajo para listado'!$A$155:$Z$1048576,MATCH($A1014,'Hoja de Trabajo para listado'!$A$155:$A$1048576,0),MATCH((CUADRO!J$4&amp;$E1014),'Hoja de Trabajo para listado'!$A$151:$Z$151,0)),0)+IFERROR(INDEX('Hoja de Trabajo para listado'!$AB$155:$BA$1048576,MATCH($A1014,'Hoja de Trabajo para listado'!$AB$155:$AB$1048576,0),MATCH((CUADRO!J$4&amp;$E1014),'Hoja de Trabajo para listado'!$AB$151:$BA$151,0)),0)+IFERROR(INDEX('Hoja de Trabajo para listado'!$BC$155:$CB$1048576,MATCH($A1014,'Hoja de Trabajo para listado'!$BC$155:$BC$1048576,0),MATCH((CUADRO!J$4&amp;$E1014),'Hoja de Trabajo para listado'!$BC$151:$CB$151,0)),0)+IFERROR(INDEX('Hoja de Trabajo para listado'!$DE$153:$DG$274,MATCH($A1014,'Hoja de Trabajo para listado'!$DE$153:$DE$1048576,0),MATCH((CUADRO!J$4&amp;$E1014),'Hoja de Trabajo para listado'!$DE$151:$DG$151,0)),0)+IFERROR(INDEX('Hoja de Trabajo para listado'!$CD$155:$DC$1048576,MATCH($A1014,'Hoja de Trabajo para listado'!$CD$155:$CD$1048576,0),MATCH((CUADRO!J$4&amp;$E1014),'Hoja de Trabajo para listado'!$CD$151:$DC$151,0)),0)</f>
        <v>0</v>
      </c>
      <c r="K1014" s="243">
        <f ca="1">+IFERROR(INDEX('Hoja de Trabajo para listado'!$A$155:$Z$1048576,MATCH($A1014,'Hoja de Trabajo para listado'!$A$155:$A$1048576,0),MATCH((CUADRO!K$4&amp;$E1014),'Hoja de Trabajo para listado'!$A$151:$Z$151,0)),0)+IFERROR(INDEX('Hoja de Trabajo para listado'!$AB$155:$BA$1048576,MATCH($A1014,'Hoja de Trabajo para listado'!$AB$155:$AB$1048576,0),MATCH((CUADRO!K$4&amp;$E1014),'Hoja de Trabajo para listado'!$AB$151:$BA$151,0)),0)+IFERROR(INDEX('Hoja de Trabajo para listado'!$BC$155:$CB$1048576,MATCH($A1014,'Hoja de Trabajo para listado'!$BC$155:$BC$1048576,0),MATCH((CUADRO!K$4&amp;$E1014),'Hoja de Trabajo para listado'!$BC$151:$CB$151,0)),0)+IFERROR(INDEX('Hoja de Trabajo para listado'!$DE$153:$DG$274,MATCH($A1014,'Hoja de Trabajo para listado'!$DE$153:$DE$1048576,0),MATCH((CUADRO!K$4&amp;$E1014),'Hoja de Trabajo para listado'!$DE$151:$DG$151,0)),0)+IFERROR(INDEX('Hoja de Trabajo para listado'!$CD$155:$DC$1048576,MATCH($A1014,'Hoja de Trabajo para listado'!$CD$155:$CD$1048576,0),MATCH((CUADRO!K$4&amp;$E1014),'Hoja de Trabajo para listado'!$CD$151:$DC$151,0)),0)</f>
        <v>0</v>
      </c>
      <c r="L1014" s="243">
        <f ca="1">+IFERROR(INDEX('Hoja de Trabajo para listado'!$A$155:$Z$1048576,MATCH($A1014,'Hoja de Trabajo para listado'!$A$155:$A$1048576,0),MATCH((CUADRO!L$4&amp;$E1014),'Hoja de Trabajo para listado'!$A$151:$Z$151,0)),0)+IFERROR(INDEX('Hoja de Trabajo para listado'!$AB$155:$BA$1048576,MATCH($A1014,'Hoja de Trabajo para listado'!$AB$155:$AB$1048576,0),MATCH((CUADRO!L$4&amp;$E1014),'Hoja de Trabajo para listado'!$AB$151:$BA$151,0)),0)+IFERROR(INDEX('Hoja de Trabajo para listado'!$BC$155:$CB$1048576,MATCH($A1014,'Hoja de Trabajo para listado'!$BC$155:$BC$1048576,0),MATCH((CUADRO!L$4&amp;$E1014),'Hoja de Trabajo para listado'!$BC$151:$CB$151,0)),0)+IFERROR(INDEX('Hoja de Trabajo para listado'!$DE$153:$DG$274,MATCH($A1014,'Hoja de Trabajo para listado'!$DE$153:$DE$1048576,0),MATCH((CUADRO!L$4&amp;$E1014),'Hoja de Trabajo para listado'!$DE$151:$DG$151,0)),0)+IFERROR(INDEX('Hoja de Trabajo para listado'!$CD$155:$DC$1048576,MATCH($A1014,'Hoja de Trabajo para listado'!$CD$155:$CD$1048576,0),MATCH((CUADRO!L$4&amp;$E1014),'Hoja de Trabajo para listado'!$CD$151:$DC$151,0)),0)</f>
        <v>0</v>
      </c>
      <c r="M1014" s="243">
        <f ca="1">+IFERROR(INDEX('Hoja de Trabajo para listado'!$A$155:$Z$1048576,MATCH($A1014,'Hoja de Trabajo para listado'!$A$155:$A$1048576,0),MATCH((CUADRO!M$4&amp;$E1014),'Hoja de Trabajo para listado'!$A$151:$Z$151,0)),0)+IFERROR(INDEX('Hoja de Trabajo para listado'!$AB$155:$BA$1048576,MATCH($A1014,'Hoja de Trabajo para listado'!$AB$155:$AB$1048576,0),MATCH((CUADRO!M$4&amp;$E1014),'Hoja de Trabajo para listado'!$AB$151:$BA$151,0)),0)+IFERROR(INDEX('Hoja de Trabajo para listado'!$BC$155:$CB$1048576,MATCH($A1014,'Hoja de Trabajo para listado'!$BC$155:$BC$1048576,0),MATCH((CUADRO!M$4&amp;$E1014),'Hoja de Trabajo para listado'!$BC$151:$CB$151,0)),0)+IFERROR(INDEX('Hoja de Trabajo para listado'!$DE$153:$DG$274,MATCH($A1014,'Hoja de Trabajo para listado'!$DE$153:$DE$1048576,0),MATCH((CUADRO!M$4&amp;$E1014),'Hoja de Trabajo para listado'!$DE$151:$DG$151,0)),0)+IFERROR(INDEX('Hoja de Trabajo para listado'!$CD$155:$DC$1048576,MATCH($A1014,'Hoja de Trabajo para listado'!$CD$155:$CD$1048576,0),MATCH((CUADRO!M$4&amp;$E1014),'Hoja de Trabajo para listado'!$CD$151:$DC$151,0)),0)</f>
        <v>0</v>
      </c>
      <c r="N1014" s="243">
        <f ca="1">+IFERROR(INDEX('Hoja de Trabajo para listado'!$A$155:$Z$1048576,MATCH($A1014,'Hoja de Trabajo para listado'!$A$155:$A$1048576,0),MATCH((CUADRO!N$4&amp;$E1014),'Hoja de Trabajo para listado'!$A$151:$Z$151,0)),0)+IFERROR(INDEX('Hoja de Trabajo para listado'!$AB$155:$BA$1048576,MATCH($A1014,'Hoja de Trabajo para listado'!$AB$155:$AB$1048576,0),MATCH((CUADRO!N$4&amp;$E1014),'Hoja de Trabajo para listado'!$AB$151:$BA$151,0)),0)+IFERROR(INDEX('Hoja de Trabajo para listado'!$BC$155:$CB$1048576,MATCH($A1014,'Hoja de Trabajo para listado'!$BC$155:$BC$1048576,0),MATCH((CUADRO!N$4&amp;$E1014),'Hoja de Trabajo para listado'!$BC$151:$CB$151,0)),0)+IFERROR(INDEX('Hoja de Trabajo para listado'!$DE$153:$DG$274,MATCH($A1014,'Hoja de Trabajo para listado'!$DE$153:$DE$1048576,0),MATCH((CUADRO!N$4&amp;$E1014),'Hoja de Trabajo para listado'!$DE$151:$DG$151,0)),0)+IFERROR(INDEX('Hoja de Trabajo para listado'!$CD$155:$DC$1048576,MATCH($A1014,'Hoja de Trabajo para listado'!$CD$155:$CD$1048576,0),MATCH((CUADRO!N$4&amp;$E1014),'Hoja de Trabajo para listado'!$CD$151:$DC$151,0)),0)</f>
        <v>0</v>
      </c>
      <c r="O1014" s="243">
        <f ca="1">+IFERROR(INDEX('Hoja de Trabajo para listado'!$A$155:$Z$1048576,MATCH($A1014,'Hoja de Trabajo para listado'!$A$155:$A$1048576,0),MATCH((CUADRO!O$4&amp;$E1014),'Hoja de Trabajo para listado'!$A$151:$Z$151,0)),0)+IFERROR(INDEX('Hoja de Trabajo para listado'!$AB$155:$BA$1048576,MATCH($A1014,'Hoja de Trabajo para listado'!$AB$155:$AB$1048576,0),MATCH((CUADRO!O$4&amp;$E1014),'Hoja de Trabajo para listado'!$AB$151:$BA$151,0)),0)+IFERROR(INDEX('Hoja de Trabajo para listado'!$BC$155:$CB$1048576,MATCH($A1014,'Hoja de Trabajo para listado'!$BC$155:$BC$1048576,0),MATCH((CUADRO!O$4&amp;$E1014),'Hoja de Trabajo para listado'!$BC$151:$CB$151,0)),0)+IFERROR(INDEX('Hoja de Trabajo para listado'!$DE$153:$DG$274,MATCH($A1014,'Hoja de Trabajo para listado'!$DE$153:$DE$1048576,0),MATCH((CUADRO!O$4&amp;$E1014),'Hoja de Trabajo para listado'!$DE$151:$DG$151,0)),0)+IFERROR(INDEX('Hoja de Trabajo para listado'!$CD$155:$DC$1048576,MATCH($A1014,'Hoja de Trabajo para listado'!$CD$155:$CD$1048576,0),MATCH((CUADRO!O$4&amp;$E1014),'Hoja de Trabajo para listado'!$CD$151:$DC$151,0)),0)</f>
        <v>0</v>
      </c>
      <c r="P1014" s="243">
        <f ca="1">+IFERROR(INDEX('Hoja de Trabajo para listado'!$A$155:$Z$1048576,MATCH($A1014,'Hoja de Trabajo para listado'!$A$155:$A$1048576,0),MATCH((CUADRO!P$4&amp;$E1014),'Hoja de Trabajo para listado'!$A$151:$Z$151,0)),0)+IFERROR(INDEX('Hoja de Trabajo para listado'!$AB$155:$BA$1048576,MATCH($A1014,'Hoja de Trabajo para listado'!$AB$155:$AB$1048576,0),MATCH((CUADRO!P$4&amp;$E1014),'Hoja de Trabajo para listado'!$AB$151:$BA$151,0)),0)+IFERROR(INDEX('Hoja de Trabajo para listado'!$BC$155:$CB$1048576,MATCH($A1014,'Hoja de Trabajo para listado'!$BC$155:$BC$1048576,0),MATCH((CUADRO!P$4&amp;$E1014),'Hoja de Trabajo para listado'!$BC$151:$CB$151,0)),0)+IFERROR(INDEX('Hoja de Trabajo para listado'!$DE$153:$DG$274,MATCH($A1014,'Hoja de Trabajo para listado'!$DE$153:$DE$1048576,0),MATCH((CUADRO!P$4&amp;$E1014),'Hoja de Trabajo para listado'!$DE$151:$DG$151,0)),0)+IFERROR(INDEX('Hoja de Trabajo para listado'!$CD$155:$DC$1048576,MATCH($A1014,'Hoja de Trabajo para listado'!$CD$155:$CD$1048576,0),MATCH((CUADRO!P$4&amp;$E1014),'Hoja de Trabajo para listado'!$CD$151:$DC$151,0)),0)</f>
        <v>0</v>
      </c>
      <c r="Q1014" s="243">
        <f ca="1">+IFERROR(INDEX('Hoja de Trabajo para listado'!$A$155:$Z$1048576,MATCH($A1014,'Hoja de Trabajo para listado'!$A$155:$A$1048576,0),MATCH((CUADRO!Q$4&amp;$E1014),'Hoja de Trabajo para listado'!$A$151:$Z$151,0)),0)+IFERROR(INDEX('Hoja de Trabajo para listado'!$AB$155:$BA$1048576,MATCH($A1014,'Hoja de Trabajo para listado'!$AB$155:$AB$1048576,0),MATCH((CUADRO!Q$4&amp;$E1014),'Hoja de Trabajo para listado'!$AB$151:$BA$151,0)),0)+IFERROR(INDEX('Hoja de Trabajo para listado'!$BC$155:$CB$1048576,MATCH($A1014,'Hoja de Trabajo para listado'!$BC$155:$BC$1048576,0),MATCH((CUADRO!Q$4&amp;$E1014),'Hoja de Trabajo para listado'!$BC$151:$CB$151,0)),0)+IFERROR(INDEX('Hoja de Trabajo para listado'!$DE$153:$DG$274,MATCH($A1014,'Hoja de Trabajo para listado'!$DE$153:$DE$1048576,0),MATCH((CUADRO!Q$4&amp;$E1014),'Hoja de Trabajo para listado'!$DE$151:$DG$151,0)),0)+IFERROR(INDEX('Hoja de Trabajo para listado'!$CD$155:$DC$1048576,MATCH($A1014,'Hoja de Trabajo para listado'!$CD$155:$CD$1048576,0),MATCH((CUADRO!Q$4&amp;$E1014),'Hoja de Trabajo para listado'!$CD$151:$DC$151,0)),0)</f>
        <v>0</v>
      </c>
      <c r="R1014" s="243">
        <f t="shared" ca="1" si="37"/>
        <v>0</v>
      </c>
      <c r="S1014" s="249">
        <f ca="1">+R1013+R1014</f>
        <v>0</v>
      </c>
      <c r="T1014" s="243">
        <f ca="1">+S1014</f>
        <v>0</v>
      </c>
      <c r="U1014" s="242">
        <f t="shared" si="38"/>
        <v>2</v>
      </c>
      <c r="V1014" s="333" t="str">
        <f>+VLOOKUP(A1014,bd_lista!$A$3:$E$592,5,FALSE)</f>
        <v>Gobiernos Autonomos Municipales</v>
      </c>
      <c r="W1014" s="388"/>
      <c r="X1014" s="242">
        <f>+VLOOKUP(A1014,[4]Sheet1!$A$13:$D$744,4,FALSE)</f>
        <v>0</v>
      </c>
      <c r="Y1014" s="242" t="e">
        <f>+VLOOKUP(X1014,bd_lista!$A$3:$C$592,3,FALSE)</f>
        <v>#N/A</v>
      </c>
      <c r="Z1014" s="292"/>
      <c r="AA1014" s="293"/>
    </row>
    <row r="1015" spans="1:27" customFormat="1" ht="15" hidden="1" customHeight="1">
      <c r="A1015" s="32">
        <v>1740</v>
      </c>
      <c r="B1015" s="392">
        <f>+A1015</f>
        <v>1740</v>
      </c>
      <c r="C1015" s="247" t="str">
        <f>+VLOOKUP(A1015,bd_lista!$A$3:$C$592,3,FALSE)</f>
        <v>Gobierno Autónomo Municipal de San Matías</v>
      </c>
      <c r="D1015" s="389" t="str">
        <f>+C1015</f>
        <v>Gobierno Autónomo Municipal de San Matías</v>
      </c>
      <c r="E1015" s="242" t="s">
        <v>1304</v>
      </c>
      <c r="F1015" s="243">
        <f ca="1">+IFERROR(INDEX('Hoja de Trabajo para listado'!$A$155:$Z$1048576,MATCH($A1015,'Hoja de Trabajo para listado'!$A$155:$A$1048576,0),MATCH((CUADRO!F$4&amp;$E1015),'Hoja de Trabajo para listado'!$A$151:$Z$151,0)),0)+IFERROR(INDEX('Hoja de Trabajo para listado'!$AB$155:$BA$1048576,MATCH($A1015,'Hoja de Trabajo para listado'!$AB$155:$AB$1048576,0),MATCH((CUADRO!F$4&amp;$E1015),'Hoja de Trabajo para listado'!$AB$151:$BA$151,0)),0)+IFERROR(INDEX('Hoja de Trabajo para listado'!$BC$155:$CB$1048576,MATCH($A1015,'Hoja de Trabajo para listado'!$BC$155:$BC$1048576,0),MATCH((CUADRO!F$4&amp;$E1015),'Hoja de Trabajo para listado'!$BC$151:$CB$151,0)),0)+IFERROR(INDEX('Hoja de Trabajo para listado'!$DE$153:$DG$274,MATCH($A1015,'Hoja de Trabajo para listado'!$DE$153:$DE$1048576,0),MATCH((CUADRO!F$4&amp;$E1015),'Hoja de Trabajo para listado'!$DE$151:$DG$151,0)),0)+IFERROR(INDEX('Hoja de Trabajo para listado'!$CD$155:$DC$1048576,MATCH($A1015,'Hoja de Trabajo para listado'!$CD$155:$CD$1048576,0),MATCH((CUADRO!F$4&amp;$E1015),'Hoja de Trabajo para listado'!$CD$151:$DC$151,0)),0)</f>
        <v>0</v>
      </c>
      <c r="G1015" s="243">
        <f ca="1">+IFERROR(INDEX('Hoja de Trabajo para listado'!$A$155:$Z$1048576,MATCH($A1015,'Hoja de Trabajo para listado'!$A$155:$A$1048576,0),MATCH((CUADRO!G$4&amp;$E1015),'Hoja de Trabajo para listado'!$A$151:$Z$151,0)),0)+IFERROR(INDEX('Hoja de Trabajo para listado'!$AB$155:$BA$1048576,MATCH($A1015,'Hoja de Trabajo para listado'!$AB$155:$AB$1048576,0),MATCH((CUADRO!G$4&amp;$E1015),'Hoja de Trabajo para listado'!$AB$151:$BA$151,0)),0)+IFERROR(INDEX('Hoja de Trabajo para listado'!$BC$155:$CB$1048576,MATCH($A1015,'Hoja de Trabajo para listado'!$BC$155:$BC$1048576,0),MATCH((CUADRO!G$4&amp;$E1015),'Hoja de Trabajo para listado'!$BC$151:$CB$151,0)),0)+IFERROR(INDEX('Hoja de Trabajo para listado'!$DE$153:$DG$274,MATCH($A1015,'Hoja de Trabajo para listado'!$DE$153:$DE$1048576,0),MATCH((CUADRO!G$4&amp;$E1015),'Hoja de Trabajo para listado'!$DE$151:$DG$151,0)),0)+IFERROR(INDEX('Hoja de Trabajo para listado'!$CD$155:$DC$1048576,MATCH($A1015,'Hoja de Trabajo para listado'!$CD$155:$CD$1048576,0),MATCH((CUADRO!G$4&amp;$E1015),'Hoja de Trabajo para listado'!$CD$151:$DC$151,0)),0)</f>
        <v>0</v>
      </c>
      <c r="H1015" s="243">
        <f ca="1">+IFERROR(INDEX('Hoja de Trabajo para listado'!$A$155:$Z$1048576,MATCH($A1015,'Hoja de Trabajo para listado'!$A$155:$A$1048576,0),MATCH((CUADRO!H$4&amp;$E1015),'Hoja de Trabajo para listado'!$A$151:$Z$151,0)),0)+IFERROR(INDEX('Hoja de Trabajo para listado'!$AB$155:$BA$1048576,MATCH($A1015,'Hoja de Trabajo para listado'!$AB$155:$AB$1048576,0),MATCH((CUADRO!H$4&amp;$E1015),'Hoja de Trabajo para listado'!$AB$151:$BA$151,0)),0)+IFERROR(INDEX('Hoja de Trabajo para listado'!$BC$155:$CB$1048576,MATCH($A1015,'Hoja de Trabajo para listado'!$BC$155:$BC$1048576,0),MATCH((CUADRO!H$4&amp;$E1015),'Hoja de Trabajo para listado'!$BC$151:$CB$151,0)),0)+IFERROR(INDEX('Hoja de Trabajo para listado'!$DE$153:$DG$274,MATCH($A1015,'Hoja de Trabajo para listado'!$DE$153:$DE$1048576,0),MATCH((CUADRO!H$4&amp;$E1015),'Hoja de Trabajo para listado'!$DE$151:$DG$151,0)),0)+IFERROR(INDEX('Hoja de Trabajo para listado'!$CD$155:$DC$1048576,MATCH($A1015,'Hoja de Trabajo para listado'!$CD$155:$CD$1048576,0),MATCH((CUADRO!H$4&amp;$E1015),'Hoja de Trabajo para listado'!$CD$151:$DC$151,0)),0)</f>
        <v>0</v>
      </c>
      <c r="I1015" s="243">
        <f ca="1">+IFERROR(INDEX('Hoja de Trabajo para listado'!$A$155:$Z$1048576,MATCH($A1015,'Hoja de Trabajo para listado'!$A$155:$A$1048576,0),MATCH((CUADRO!I$4&amp;$E1015),'Hoja de Trabajo para listado'!$A$151:$Z$151,0)),0)+IFERROR(INDEX('Hoja de Trabajo para listado'!$AB$155:$BA$1048576,MATCH($A1015,'Hoja de Trabajo para listado'!$AB$155:$AB$1048576,0),MATCH((CUADRO!I$4&amp;$E1015),'Hoja de Trabajo para listado'!$AB$151:$BA$151,0)),0)+IFERROR(INDEX('Hoja de Trabajo para listado'!$BC$155:$CB$1048576,MATCH($A1015,'Hoja de Trabajo para listado'!$BC$155:$BC$1048576,0),MATCH((CUADRO!I$4&amp;$E1015),'Hoja de Trabajo para listado'!$BC$151:$CB$151,0)),0)+IFERROR(INDEX('Hoja de Trabajo para listado'!$DE$153:$DG$274,MATCH($A1015,'Hoja de Trabajo para listado'!$DE$153:$DE$1048576,0),MATCH((CUADRO!I$4&amp;$E1015),'Hoja de Trabajo para listado'!$DE$151:$DG$151,0)),0)+IFERROR(INDEX('Hoja de Trabajo para listado'!$CD$155:$DC$1048576,MATCH($A1015,'Hoja de Trabajo para listado'!$CD$155:$CD$1048576,0),MATCH((CUADRO!I$4&amp;$E1015),'Hoja de Trabajo para listado'!$CD$151:$DC$151,0)),0)</f>
        <v>0</v>
      </c>
      <c r="J1015" s="243">
        <f ca="1">+IFERROR(INDEX('Hoja de Trabajo para listado'!$A$155:$Z$1048576,MATCH($A1015,'Hoja de Trabajo para listado'!$A$155:$A$1048576,0),MATCH((CUADRO!J$4&amp;$E1015),'Hoja de Trabajo para listado'!$A$151:$Z$151,0)),0)+IFERROR(INDEX('Hoja de Trabajo para listado'!$AB$155:$BA$1048576,MATCH($A1015,'Hoja de Trabajo para listado'!$AB$155:$AB$1048576,0),MATCH((CUADRO!J$4&amp;$E1015),'Hoja de Trabajo para listado'!$AB$151:$BA$151,0)),0)+IFERROR(INDEX('Hoja de Trabajo para listado'!$BC$155:$CB$1048576,MATCH($A1015,'Hoja de Trabajo para listado'!$BC$155:$BC$1048576,0),MATCH((CUADRO!J$4&amp;$E1015),'Hoja de Trabajo para listado'!$BC$151:$CB$151,0)),0)+IFERROR(INDEX('Hoja de Trabajo para listado'!$DE$153:$DG$274,MATCH($A1015,'Hoja de Trabajo para listado'!$DE$153:$DE$1048576,0),MATCH((CUADRO!J$4&amp;$E1015),'Hoja de Trabajo para listado'!$DE$151:$DG$151,0)),0)+IFERROR(INDEX('Hoja de Trabajo para listado'!$CD$155:$DC$1048576,MATCH($A1015,'Hoja de Trabajo para listado'!$CD$155:$CD$1048576,0),MATCH((CUADRO!J$4&amp;$E1015),'Hoja de Trabajo para listado'!$CD$151:$DC$151,0)),0)</f>
        <v>0</v>
      </c>
      <c r="K1015" s="243">
        <f ca="1">+IFERROR(INDEX('Hoja de Trabajo para listado'!$A$155:$Z$1048576,MATCH($A1015,'Hoja de Trabajo para listado'!$A$155:$A$1048576,0),MATCH((CUADRO!K$4&amp;$E1015),'Hoja de Trabajo para listado'!$A$151:$Z$151,0)),0)+IFERROR(INDEX('Hoja de Trabajo para listado'!$AB$155:$BA$1048576,MATCH($A1015,'Hoja de Trabajo para listado'!$AB$155:$AB$1048576,0),MATCH((CUADRO!K$4&amp;$E1015),'Hoja de Trabajo para listado'!$AB$151:$BA$151,0)),0)+IFERROR(INDEX('Hoja de Trabajo para listado'!$BC$155:$CB$1048576,MATCH($A1015,'Hoja de Trabajo para listado'!$BC$155:$BC$1048576,0),MATCH((CUADRO!K$4&amp;$E1015),'Hoja de Trabajo para listado'!$BC$151:$CB$151,0)),0)+IFERROR(INDEX('Hoja de Trabajo para listado'!$DE$153:$DG$274,MATCH($A1015,'Hoja de Trabajo para listado'!$DE$153:$DE$1048576,0),MATCH((CUADRO!K$4&amp;$E1015),'Hoja de Trabajo para listado'!$DE$151:$DG$151,0)),0)+IFERROR(INDEX('Hoja de Trabajo para listado'!$CD$155:$DC$1048576,MATCH($A1015,'Hoja de Trabajo para listado'!$CD$155:$CD$1048576,0),MATCH((CUADRO!K$4&amp;$E1015),'Hoja de Trabajo para listado'!$CD$151:$DC$151,0)),0)</f>
        <v>0</v>
      </c>
      <c r="L1015" s="243">
        <f ca="1">+IFERROR(INDEX('Hoja de Trabajo para listado'!$A$155:$Z$1048576,MATCH($A1015,'Hoja de Trabajo para listado'!$A$155:$A$1048576,0),MATCH((CUADRO!L$4&amp;$E1015),'Hoja de Trabajo para listado'!$A$151:$Z$151,0)),0)+IFERROR(INDEX('Hoja de Trabajo para listado'!$AB$155:$BA$1048576,MATCH($A1015,'Hoja de Trabajo para listado'!$AB$155:$AB$1048576,0),MATCH((CUADRO!L$4&amp;$E1015),'Hoja de Trabajo para listado'!$AB$151:$BA$151,0)),0)+IFERROR(INDEX('Hoja de Trabajo para listado'!$BC$155:$CB$1048576,MATCH($A1015,'Hoja de Trabajo para listado'!$BC$155:$BC$1048576,0),MATCH((CUADRO!L$4&amp;$E1015),'Hoja de Trabajo para listado'!$BC$151:$CB$151,0)),0)+IFERROR(INDEX('Hoja de Trabajo para listado'!$DE$153:$DG$274,MATCH($A1015,'Hoja de Trabajo para listado'!$DE$153:$DE$1048576,0),MATCH((CUADRO!L$4&amp;$E1015),'Hoja de Trabajo para listado'!$DE$151:$DG$151,0)),0)+IFERROR(INDEX('Hoja de Trabajo para listado'!$CD$155:$DC$1048576,MATCH($A1015,'Hoja de Trabajo para listado'!$CD$155:$CD$1048576,0),MATCH((CUADRO!L$4&amp;$E1015),'Hoja de Trabajo para listado'!$CD$151:$DC$151,0)),0)</f>
        <v>0</v>
      </c>
      <c r="M1015" s="243">
        <f ca="1">+IFERROR(INDEX('Hoja de Trabajo para listado'!$A$155:$Z$1048576,MATCH($A1015,'Hoja de Trabajo para listado'!$A$155:$A$1048576,0),MATCH((CUADRO!M$4&amp;$E1015),'Hoja de Trabajo para listado'!$A$151:$Z$151,0)),0)+IFERROR(INDEX('Hoja de Trabajo para listado'!$AB$155:$BA$1048576,MATCH($A1015,'Hoja de Trabajo para listado'!$AB$155:$AB$1048576,0),MATCH((CUADRO!M$4&amp;$E1015),'Hoja de Trabajo para listado'!$AB$151:$BA$151,0)),0)+IFERROR(INDEX('Hoja de Trabajo para listado'!$BC$155:$CB$1048576,MATCH($A1015,'Hoja de Trabajo para listado'!$BC$155:$BC$1048576,0),MATCH((CUADRO!M$4&amp;$E1015),'Hoja de Trabajo para listado'!$BC$151:$CB$151,0)),0)+IFERROR(INDEX('Hoja de Trabajo para listado'!$DE$153:$DG$274,MATCH($A1015,'Hoja de Trabajo para listado'!$DE$153:$DE$1048576,0),MATCH((CUADRO!M$4&amp;$E1015),'Hoja de Trabajo para listado'!$DE$151:$DG$151,0)),0)+IFERROR(INDEX('Hoja de Trabajo para listado'!$CD$155:$DC$1048576,MATCH($A1015,'Hoja de Trabajo para listado'!$CD$155:$CD$1048576,0),MATCH((CUADRO!M$4&amp;$E1015),'Hoja de Trabajo para listado'!$CD$151:$DC$151,0)),0)</f>
        <v>0</v>
      </c>
      <c r="N1015" s="243">
        <f ca="1">+IFERROR(INDEX('Hoja de Trabajo para listado'!$A$155:$Z$1048576,MATCH($A1015,'Hoja de Trabajo para listado'!$A$155:$A$1048576,0),MATCH((CUADRO!N$4&amp;$E1015),'Hoja de Trabajo para listado'!$A$151:$Z$151,0)),0)+IFERROR(INDEX('Hoja de Trabajo para listado'!$AB$155:$BA$1048576,MATCH($A1015,'Hoja de Trabajo para listado'!$AB$155:$AB$1048576,0),MATCH((CUADRO!N$4&amp;$E1015),'Hoja de Trabajo para listado'!$AB$151:$BA$151,0)),0)+IFERROR(INDEX('Hoja de Trabajo para listado'!$BC$155:$CB$1048576,MATCH($A1015,'Hoja de Trabajo para listado'!$BC$155:$BC$1048576,0),MATCH((CUADRO!N$4&amp;$E1015),'Hoja de Trabajo para listado'!$BC$151:$CB$151,0)),0)+IFERROR(INDEX('Hoja de Trabajo para listado'!$DE$153:$DG$274,MATCH($A1015,'Hoja de Trabajo para listado'!$DE$153:$DE$1048576,0),MATCH((CUADRO!N$4&amp;$E1015),'Hoja de Trabajo para listado'!$DE$151:$DG$151,0)),0)+IFERROR(INDEX('Hoja de Trabajo para listado'!$CD$155:$DC$1048576,MATCH($A1015,'Hoja de Trabajo para listado'!$CD$155:$CD$1048576,0),MATCH((CUADRO!N$4&amp;$E1015),'Hoja de Trabajo para listado'!$CD$151:$DC$151,0)),0)</f>
        <v>0</v>
      </c>
      <c r="O1015" s="243">
        <f ca="1">+IFERROR(INDEX('Hoja de Trabajo para listado'!$A$155:$Z$1048576,MATCH($A1015,'Hoja de Trabajo para listado'!$A$155:$A$1048576,0),MATCH((CUADRO!O$4&amp;$E1015),'Hoja de Trabajo para listado'!$A$151:$Z$151,0)),0)+IFERROR(INDEX('Hoja de Trabajo para listado'!$AB$155:$BA$1048576,MATCH($A1015,'Hoja de Trabajo para listado'!$AB$155:$AB$1048576,0),MATCH((CUADRO!O$4&amp;$E1015),'Hoja de Trabajo para listado'!$AB$151:$BA$151,0)),0)+IFERROR(INDEX('Hoja de Trabajo para listado'!$BC$155:$CB$1048576,MATCH($A1015,'Hoja de Trabajo para listado'!$BC$155:$BC$1048576,0),MATCH((CUADRO!O$4&amp;$E1015),'Hoja de Trabajo para listado'!$BC$151:$CB$151,0)),0)+IFERROR(INDEX('Hoja de Trabajo para listado'!$DE$153:$DG$274,MATCH($A1015,'Hoja de Trabajo para listado'!$DE$153:$DE$1048576,0),MATCH((CUADRO!O$4&amp;$E1015),'Hoja de Trabajo para listado'!$DE$151:$DG$151,0)),0)+IFERROR(INDEX('Hoja de Trabajo para listado'!$CD$155:$DC$1048576,MATCH($A1015,'Hoja de Trabajo para listado'!$CD$155:$CD$1048576,0),MATCH((CUADRO!O$4&amp;$E1015),'Hoja de Trabajo para listado'!$CD$151:$DC$151,0)),0)</f>
        <v>0</v>
      </c>
      <c r="P1015" s="243">
        <f ca="1">+IFERROR(INDEX('Hoja de Trabajo para listado'!$A$155:$Z$1048576,MATCH($A1015,'Hoja de Trabajo para listado'!$A$155:$A$1048576,0),MATCH((CUADRO!P$4&amp;$E1015),'Hoja de Trabajo para listado'!$A$151:$Z$151,0)),0)+IFERROR(INDEX('Hoja de Trabajo para listado'!$AB$155:$BA$1048576,MATCH($A1015,'Hoja de Trabajo para listado'!$AB$155:$AB$1048576,0),MATCH((CUADRO!P$4&amp;$E1015),'Hoja de Trabajo para listado'!$AB$151:$BA$151,0)),0)+IFERROR(INDEX('Hoja de Trabajo para listado'!$BC$155:$CB$1048576,MATCH($A1015,'Hoja de Trabajo para listado'!$BC$155:$BC$1048576,0),MATCH((CUADRO!P$4&amp;$E1015),'Hoja de Trabajo para listado'!$BC$151:$CB$151,0)),0)+IFERROR(INDEX('Hoja de Trabajo para listado'!$DE$153:$DG$274,MATCH($A1015,'Hoja de Trabajo para listado'!$DE$153:$DE$1048576,0),MATCH((CUADRO!P$4&amp;$E1015),'Hoja de Trabajo para listado'!$DE$151:$DG$151,0)),0)+IFERROR(INDEX('Hoja de Trabajo para listado'!$CD$155:$DC$1048576,MATCH($A1015,'Hoja de Trabajo para listado'!$CD$155:$CD$1048576,0),MATCH((CUADRO!P$4&amp;$E1015),'Hoja de Trabajo para listado'!$CD$151:$DC$151,0)),0)</f>
        <v>0</v>
      </c>
      <c r="Q1015" s="243">
        <f ca="1">+IFERROR(INDEX('Hoja de Trabajo para listado'!$A$155:$Z$1048576,MATCH($A1015,'Hoja de Trabajo para listado'!$A$155:$A$1048576,0),MATCH((CUADRO!Q$4&amp;$E1015),'Hoja de Trabajo para listado'!$A$151:$Z$151,0)),0)+IFERROR(INDEX('Hoja de Trabajo para listado'!$AB$155:$BA$1048576,MATCH($A1015,'Hoja de Trabajo para listado'!$AB$155:$AB$1048576,0),MATCH((CUADRO!Q$4&amp;$E1015),'Hoja de Trabajo para listado'!$AB$151:$BA$151,0)),0)+IFERROR(INDEX('Hoja de Trabajo para listado'!$BC$155:$CB$1048576,MATCH($A1015,'Hoja de Trabajo para listado'!$BC$155:$BC$1048576,0),MATCH((CUADRO!Q$4&amp;$E1015),'Hoja de Trabajo para listado'!$BC$151:$CB$151,0)),0)+IFERROR(INDEX('Hoja de Trabajo para listado'!$DE$153:$DG$274,MATCH($A1015,'Hoja de Trabajo para listado'!$DE$153:$DE$1048576,0),MATCH((CUADRO!Q$4&amp;$E1015),'Hoja de Trabajo para listado'!$DE$151:$DG$151,0)),0)+IFERROR(INDEX('Hoja de Trabajo para listado'!$CD$155:$DC$1048576,MATCH($A1015,'Hoja de Trabajo para listado'!$CD$155:$CD$1048576,0),MATCH((CUADRO!Q$4&amp;$E1015),'Hoja de Trabajo para listado'!$CD$151:$DC$151,0)),0)</f>
        <v>0</v>
      </c>
      <c r="R1015" s="243">
        <f t="shared" ca="1" si="37"/>
        <v>0</v>
      </c>
      <c r="S1015" s="249"/>
      <c r="T1015" s="243">
        <f ca="1">+T1016</f>
        <v>0</v>
      </c>
      <c r="U1015" s="242">
        <f t="shared" si="38"/>
        <v>1</v>
      </c>
      <c r="V1015" s="333" t="str">
        <f>+VLOOKUP(A1015,bd_lista!$A$3:$E$592,5,FALSE)</f>
        <v>Gobiernos Autonomos Municipales</v>
      </c>
      <c r="W1015" s="387" t="str">
        <f>+V1015</f>
        <v>Gobiernos Autonomos Municipales</v>
      </c>
      <c r="X1015" s="242">
        <f>+VLOOKUP(A1015,[4]Sheet1!$A$13:$D$744,4,FALSE)</f>
        <v>0</v>
      </c>
      <c r="Y1015" s="242" t="e">
        <f>+VLOOKUP(X1015,bd_lista!$A$3:$C$592,3,FALSE)</f>
        <v>#N/A</v>
      </c>
      <c r="Z1015" s="294">
        <f>+X1015</f>
        <v>0</v>
      </c>
      <c r="AA1015" s="295" t="e">
        <f>+Y1015</f>
        <v>#N/A</v>
      </c>
    </row>
    <row r="1016" spans="1:27" customFormat="1" ht="15" hidden="1" customHeight="1">
      <c r="A1016" s="32">
        <v>1740</v>
      </c>
      <c r="B1016" s="393"/>
      <c r="C1016" s="247" t="str">
        <f>+VLOOKUP(A1016,bd_lista!$A$3:$C$592,3,FALSE)</f>
        <v>Gobierno Autónomo Municipal de San Matías</v>
      </c>
      <c r="D1016" s="390"/>
      <c r="E1016" s="244" t="s">
        <v>1305</v>
      </c>
      <c r="F1016" s="243">
        <f ca="1">+IFERROR(INDEX('Hoja de Trabajo para listado'!$A$155:$Z$1048576,MATCH($A1016,'Hoja de Trabajo para listado'!$A$155:$A$1048576,0),MATCH((CUADRO!F$4&amp;$E1016),'Hoja de Trabajo para listado'!$A$151:$Z$151,0)),0)+IFERROR(INDEX('Hoja de Trabajo para listado'!$AB$155:$BA$1048576,MATCH($A1016,'Hoja de Trabajo para listado'!$AB$155:$AB$1048576,0),MATCH((CUADRO!F$4&amp;$E1016),'Hoja de Trabajo para listado'!$AB$151:$BA$151,0)),0)+IFERROR(INDEX('Hoja de Trabajo para listado'!$BC$155:$CB$1048576,MATCH($A1016,'Hoja de Trabajo para listado'!$BC$155:$BC$1048576,0),MATCH((CUADRO!F$4&amp;$E1016),'Hoja de Trabajo para listado'!$BC$151:$CB$151,0)),0)+IFERROR(INDEX('Hoja de Trabajo para listado'!$DE$153:$DG$274,MATCH($A1016,'Hoja de Trabajo para listado'!$DE$153:$DE$1048576,0),MATCH((CUADRO!F$4&amp;$E1016),'Hoja de Trabajo para listado'!$DE$151:$DG$151,0)),0)+IFERROR(INDEX('Hoja de Trabajo para listado'!$CD$155:$DC$1048576,MATCH($A1016,'Hoja de Trabajo para listado'!$CD$155:$CD$1048576,0),MATCH((CUADRO!F$4&amp;$E1016),'Hoja de Trabajo para listado'!$CD$151:$DC$151,0)),0)</f>
        <v>0</v>
      </c>
      <c r="G1016" s="243">
        <f ca="1">+IFERROR(INDEX('Hoja de Trabajo para listado'!$A$155:$Z$1048576,MATCH($A1016,'Hoja de Trabajo para listado'!$A$155:$A$1048576,0),MATCH((CUADRO!G$4&amp;$E1016),'Hoja de Trabajo para listado'!$A$151:$Z$151,0)),0)+IFERROR(INDEX('Hoja de Trabajo para listado'!$AB$155:$BA$1048576,MATCH($A1016,'Hoja de Trabajo para listado'!$AB$155:$AB$1048576,0),MATCH((CUADRO!G$4&amp;$E1016),'Hoja de Trabajo para listado'!$AB$151:$BA$151,0)),0)+IFERROR(INDEX('Hoja de Trabajo para listado'!$BC$155:$CB$1048576,MATCH($A1016,'Hoja de Trabajo para listado'!$BC$155:$BC$1048576,0),MATCH((CUADRO!G$4&amp;$E1016),'Hoja de Trabajo para listado'!$BC$151:$CB$151,0)),0)+IFERROR(INDEX('Hoja de Trabajo para listado'!$DE$153:$DG$274,MATCH($A1016,'Hoja de Trabajo para listado'!$DE$153:$DE$1048576,0),MATCH((CUADRO!G$4&amp;$E1016),'Hoja de Trabajo para listado'!$DE$151:$DG$151,0)),0)+IFERROR(INDEX('Hoja de Trabajo para listado'!$CD$155:$DC$1048576,MATCH($A1016,'Hoja de Trabajo para listado'!$CD$155:$CD$1048576,0),MATCH((CUADRO!G$4&amp;$E1016),'Hoja de Trabajo para listado'!$CD$151:$DC$151,0)),0)</f>
        <v>0</v>
      </c>
      <c r="H1016" s="243">
        <f ca="1">+IFERROR(INDEX('Hoja de Trabajo para listado'!$A$155:$Z$1048576,MATCH($A1016,'Hoja de Trabajo para listado'!$A$155:$A$1048576,0),MATCH((CUADRO!H$4&amp;$E1016),'Hoja de Trabajo para listado'!$A$151:$Z$151,0)),0)+IFERROR(INDEX('Hoja de Trabajo para listado'!$AB$155:$BA$1048576,MATCH($A1016,'Hoja de Trabajo para listado'!$AB$155:$AB$1048576,0),MATCH((CUADRO!H$4&amp;$E1016),'Hoja de Trabajo para listado'!$AB$151:$BA$151,0)),0)+IFERROR(INDEX('Hoja de Trabajo para listado'!$BC$155:$CB$1048576,MATCH($A1016,'Hoja de Trabajo para listado'!$BC$155:$BC$1048576,0),MATCH((CUADRO!H$4&amp;$E1016),'Hoja de Trabajo para listado'!$BC$151:$CB$151,0)),0)+IFERROR(INDEX('Hoja de Trabajo para listado'!$DE$153:$DG$274,MATCH($A1016,'Hoja de Trabajo para listado'!$DE$153:$DE$1048576,0),MATCH((CUADRO!H$4&amp;$E1016),'Hoja de Trabajo para listado'!$DE$151:$DG$151,0)),0)+IFERROR(INDEX('Hoja de Trabajo para listado'!$CD$155:$DC$1048576,MATCH($A1016,'Hoja de Trabajo para listado'!$CD$155:$CD$1048576,0),MATCH((CUADRO!H$4&amp;$E1016),'Hoja de Trabajo para listado'!$CD$151:$DC$151,0)),0)</f>
        <v>0</v>
      </c>
      <c r="I1016" s="243">
        <f ca="1">+IFERROR(INDEX('Hoja de Trabajo para listado'!$A$155:$Z$1048576,MATCH($A1016,'Hoja de Trabajo para listado'!$A$155:$A$1048576,0),MATCH((CUADRO!I$4&amp;$E1016),'Hoja de Trabajo para listado'!$A$151:$Z$151,0)),0)+IFERROR(INDEX('Hoja de Trabajo para listado'!$AB$155:$BA$1048576,MATCH($A1016,'Hoja de Trabajo para listado'!$AB$155:$AB$1048576,0),MATCH((CUADRO!I$4&amp;$E1016),'Hoja de Trabajo para listado'!$AB$151:$BA$151,0)),0)+IFERROR(INDEX('Hoja de Trabajo para listado'!$BC$155:$CB$1048576,MATCH($A1016,'Hoja de Trabajo para listado'!$BC$155:$BC$1048576,0),MATCH((CUADRO!I$4&amp;$E1016),'Hoja de Trabajo para listado'!$BC$151:$CB$151,0)),0)+IFERROR(INDEX('Hoja de Trabajo para listado'!$DE$153:$DG$274,MATCH($A1016,'Hoja de Trabajo para listado'!$DE$153:$DE$1048576,0),MATCH((CUADRO!I$4&amp;$E1016),'Hoja de Trabajo para listado'!$DE$151:$DG$151,0)),0)+IFERROR(INDEX('Hoja de Trabajo para listado'!$CD$155:$DC$1048576,MATCH($A1016,'Hoja de Trabajo para listado'!$CD$155:$CD$1048576,0),MATCH((CUADRO!I$4&amp;$E1016),'Hoja de Trabajo para listado'!$CD$151:$DC$151,0)),0)</f>
        <v>0</v>
      </c>
      <c r="J1016" s="243">
        <f ca="1">+IFERROR(INDEX('Hoja de Trabajo para listado'!$A$155:$Z$1048576,MATCH($A1016,'Hoja de Trabajo para listado'!$A$155:$A$1048576,0),MATCH((CUADRO!J$4&amp;$E1016),'Hoja de Trabajo para listado'!$A$151:$Z$151,0)),0)+IFERROR(INDEX('Hoja de Trabajo para listado'!$AB$155:$BA$1048576,MATCH($A1016,'Hoja de Trabajo para listado'!$AB$155:$AB$1048576,0),MATCH((CUADRO!J$4&amp;$E1016),'Hoja de Trabajo para listado'!$AB$151:$BA$151,0)),0)+IFERROR(INDEX('Hoja de Trabajo para listado'!$BC$155:$CB$1048576,MATCH($A1016,'Hoja de Trabajo para listado'!$BC$155:$BC$1048576,0),MATCH((CUADRO!J$4&amp;$E1016),'Hoja de Trabajo para listado'!$BC$151:$CB$151,0)),0)+IFERROR(INDEX('Hoja de Trabajo para listado'!$DE$153:$DG$274,MATCH($A1016,'Hoja de Trabajo para listado'!$DE$153:$DE$1048576,0),MATCH((CUADRO!J$4&amp;$E1016),'Hoja de Trabajo para listado'!$DE$151:$DG$151,0)),0)+IFERROR(INDEX('Hoja de Trabajo para listado'!$CD$155:$DC$1048576,MATCH($A1016,'Hoja de Trabajo para listado'!$CD$155:$CD$1048576,0),MATCH((CUADRO!J$4&amp;$E1016),'Hoja de Trabajo para listado'!$CD$151:$DC$151,0)),0)</f>
        <v>0</v>
      </c>
      <c r="K1016" s="243">
        <f ca="1">+IFERROR(INDEX('Hoja de Trabajo para listado'!$A$155:$Z$1048576,MATCH($A1016,'Hoja de Trabajo para listado'!$A$155:$A$1048576,0),MATCH((CUADRO!K$4&amp;$E1016),'Hoja de Trabajo para listado'!$A$151:$Z$151,0)),0)+IFERROR(INDEX('Hoja de Trabajo para listado'!$AB$155:$BA$1048576,MATCH($A1016,'Hoja de Trabajo para listado'!$AB$155:$AB$1048576,0),MATCH((CUADRO!K$4&amp;$E1016),'Hoja de Trabajo para listado'!$AB$151:$BA$151,0)),0)+IFERROR(INDEX('Hoja de Trabajo para listado'!$BC$155:$CB$1048576,MATCH($A1016,'Hoja de Trabajo para listado'!$BC$155:$BC$1048576,0),MATCH((CUADRO!K$4&amp;$E1016),'Hoja de Trabajo para listado'!$BC$151:$CB$151,0)),0)+IFERROR(INDEX('Hoja de Trabajo para listado'!$DE$153:$DG$274,MATCH($A1016,'Hoja de Trabajo para listado'!$DE$153:$DE$1048576,0),MATCH((CUADRO!K$4&amp;$E1016),'Hoja de Trabajo para listado'!$DE$151:$DG$151,0)),0)+IFERROR(INDEX('Hoja de Trabajo para listado'!$CD$155:$DC$1048576,MATCH($A1016,'Hoja de Trabajo para listado'!$CD$155:$CD$1048576,0),MATCH((CUADRO!K$4&amp;$E1016),'Hoja de Trabajo para listado'!$CD$151:$DC$151,0)),0)</f>
        <v>0</v>
      </c>
      <c r="L1016" s="243">
        <f ca="1">+IFERROR(INDEX('Hoja de Trabajo para listado'!$A$155:$Z$1048576,MATCH($A1016,'Hoja de Trabajo para listado'!$A$155:$A$1048576,0),MATCH((CUADRO!L$4&amp;$E1016),'Hoja de Trabajo para listado'!$A$151:$Z$151,0)),0)+IFERROR(INDEX('Hoja de Trabajo para listado'!$AB$155:$BA$1048576,MATCH($A1016,'Hoja de Trabajo para listado'!$AB$155:$AB$1048576,0),MATCH((CUADRO!L$4&amp;$E1016),'Hoja de Trabajo para listado'!$AB$151:$BA$151,0)),0)+IFERROR(INDEX('Hoja de Trabajo para listado'!$BC$155:$CB$1048576,MATCH($A1016,'Hoja de Trabajo para listado'!$BC$155:$BC$1048576,0),MATCH((CUADRO!L$4&amp;$E1016),'Hoja de Trabajo para listado'!$BC$151:$CB$151,0)),0)+IFERROR(INDEX('Hoja de Trabajo para listado'!$DE$153:$DG$274,MATCH($A1016,'Hoja de Trabajo para listado'!$DE$153:$DE$1048576,0),MATCH((CUADRO!L$4&amp;$E1016),'Hoja de Trabajo para listado'!$DE$151:$DG$151,0)),0)+IFERROR(INDEX('Hoja de Trabajo para listado'!$CD$155:$DC$1048576,MATCH($A1016,'Hoja de Trabajo para listado'!$CD$155:$CD$1048576,0),MATCH((CUADRO!L$4&amp;$E1016),'Hoja de Trabajo para listado'!$CD$151:$DC$151,0)),0)</f>
        <v>0</v>
      </c>
      <c r="M1016" s="243">
        <f ca="1">+IFERROR(INDEX('Hoja de Trabajo para listado'!$A$155:$Z$1048576,MATCH($A1016,'Hoja de Trabajo para listado'!$A$155:$A$1048576,0),MATCH((CUADRO!M$4&amp;$E1016),'Hoja de Trabajo para listado'!$A$151:$Z$151,0)),0)+IFERROR(INDEX('Hoja de Trabajo para listado'!$AB$155:$BA$1048576,MATCH($A1016,'Hoja de Trabajo para listado'!$AB$155:$AB$1048576,0),MATCH((CUADRO!M$4&amp;$E1016),'Hoja de Trabajo para listado'!$AB$151:$BA$151,0)),0)+IFERROR(INDEX('Hoja de Trabajo para listado'!$BC$155:$CB$1048576,MATCH($A1016,'Hoja de Trabajo para listado'!$BC$155:$BC$1048576,0),MATCH((CUADRO!M$4&amp;$E1016),'Hoja de Trabajo para listado'!$BC$151:$CB$151,0)),0)+IFERROR(INDEX('Hoja de Trabajo para listado'!$DE$153:$DG$274,MATCH($A1016,'Hoja de Trabajo para listado'!$DE$153:$DE$1048576,0),MATCH((CUADRO!M$4&amp;$E1016),'Hoja de Trabajo para listado'!$DE$151:$DG$151,0)),0)+IFERROR(INDEX('Hoja de Trabajo para listado'!$CD$155:$DC$1048576,MATCH($A1016,'Hoja de Trabajo para listado'!$CD$155:$CD$1048576,0),MATCH((CUADRO!M$4&amp;$E1016),'Hoja de Trabajo para listado'!$CD$151:$DC$151,0)),0)</f>
        <v>0</v>
      </c>
      <c r="N1016" s="243">
        <f ca="1">+IFERROR(INDEX('Hoja de Trabajo para listado'!$A$155:$Z$1048576,MATCH($A1016,'Hoja de Trabajo para listado'!$A$155:$A$1048576,0),MATCH((CUADRO!N$4&amp;$E1016),'Hoja de Trabajo para listado'!$A$151:$Z$151,0)),0)+IFERROR(INDEX('Hoja de Trabajo para listado'!$AB$155:$BA$1048576,MATCH($A1016,'Hoja de Trabajo para listado'!$AB$155:$AB$1048576,0),MATCH((CUADRO!N$4&amp;$E1016),'Hoja de Trabajo para listado'!$AB$151:$BA$151,0)),0)+IFERROR(INDEX('Hoja de Trabajo para listado'!$BC$155:$CB$1048576,MATCH($A1016,'Hoja de Trabajo para listado'!$BC$155:$BC$1048576,0),MATCH((CUADRO!N$4&amp;$E1016),'Hoja de Trabajo para listado'!$BC$151:$CB$151,0)),0)+IFERROR(INDEX('Hoja de Trabajo para listado'!$DE$153:$DG$274,MATCH($A1016,'Hoja de Trabajo para listado'!$DE$153:$DE$1048576,0),MATCH((CUADRO!N$4&amp;$E1016),'Hoja de Trabajo para listado'!$DE$151:$DG$151,0)),0)+IFERROR(INDEX('Hoja de Trabajo para listado'!$CD$155:$DC$1048576,MATCH($A1016,'Hoja de Trabajo para listado'!$CD$155:$CD$1048576,0),MATCH((CUADRO!N$4&amp;$E1016),'Hoja de Trabajo para listado'!$CD$151:$DC$151,0)),0)</f>
        <v>0</v>
      </c>
      <c r="O1016" s="243">
        <f ca="1">+IFERROR(INDEX('Hoja de Trabajo para listado'!$A$155:$Z$1048576,MATCH($A1016,'Hoja de Trabajo para listado'!$A$155:$A$1048576,0),MATCH((CUADRO!O$4&amp;$E1016),'Hoja de Trabajo para listado'!$A$151:$Z$151,0)),0)+IFERROR(INDEX('Hoja de Trabajo para listado'!$AB$155:$BA$1048576,MATCH($A1016,'Hoja de Trabajo para listado'!$AB$155:$AB$1048576,0),MATCH((CUADRO!O$4&amp;$E1016),'Hoja de Trabajo para listado'!$AB$151:$BA$151,0)),0)+IFERROR(INDEX('Hoja de Trabajo para listado'!$BC$155:$CB$1048576,MATCH($A1016,'Hoja de Trabajo para listado'!$BC$155:$BC$1048576,0),MATCH((CUADRO!O$4&amp;$E1016),'Hoja de Trabajo para listado'!$BC$151:$CB$151,0)),0)+IFERROR(INDEX('Hoja de Trabajo para listado'!$DE$153:$DG$274,MATCH($A1016,'Hoja de Trabajo para listado'!$DE$153:$DE$1048576,0),MATCH((CUADRO!O$4&amp;$E1016),'Hoja de Trabajo para listado'!$DE$151:$DG$151,0)),0)+IFERROR(INDEX('Hoja de Trabajo para listado'!$CD$155:$DC$1048576,MATCH($A1016,'Hoja de Trabajo para listado'!$CD$155:$CD$1048576,0),MATCH((CUADRO!O$4&amp;$E1016),'Hoja de Trabajo para listado'!$CD$151:$DC$151,0)),0)</f>
        <v>0</v>
      </c>
      <c r="P1016" s="243">
        <f ca="1">+IFERROR(INDEX('Hoja de Trabajo para listado'!$A$155:$Z$1048576,MATCH($A1016,'Hoja de Trabajo para listado'!$A$155:$A$1048576,0),MATCH((CUADRO!P$4&amp;$E1016),'Hoja de Trabajo para listado'!$A$151:$Z$151,0)),0)+IFERROR(INDEX('Hoja de Trabajo para listado'!$AB$155:$BA$1048576,MATCH($A1016,'Hoja de Trabajo para listado'!$AB$155:$AB$1048576,0),MATCH((CUADRO!P$4&amp;$E1016),'Hoja de Trabajo para listado'!$AB$151:$BA$151,0)),0)+IFERROR(INDEX('Hoja de Trabajo para listado'!$BC$155:$CB$1048576,MATCH($A1016,'Hoja de Trabajo para listado'!$BC$155:$BC$1048576,0),MATCH((CUADRO!P$4&amp;$E1016),'Hoja de Trabajo para listado'!$BC$151:$CB$151,0)),0)+IFERROR(INDEX('Hoja de Trabajo para listado'!$DE$153:$DG$274,MATCH($A1016,'Hoja de Trabajo para listado'!$DE$153:$DE$1048576,0),MATCH((CUADRO!P$4&amp;$E1016),'Hoja de Trabajo para listado'!$DE$151:$DG$151,0)),0)+IFERROR(INDEX('Hoja de Trabajo para listado'!$CD$155:$DC$1048576,MATCH($A1016,'Hoja de Trabajo para listado'!$CD$155:$CD$1048576,0),MATCH((CUADRO!P$4&amp;$E1016),'Hoja de Trabajo para listado'!$CD$151:$DC$151,0)),0)</f>
        <v>0</v>
      </c>
      <c r="Q1016" s="243">
        <f ca="1">+IFERROR(INDEX('Hoja de Trabajo para listado'!$A$155:$Z$1048576,MATCH($A1016,'Hoja de Trabajo para listado'!$A$155:$A$1048576,0),MATCH((CUADRO!Q$4&amp;$E1016),'Hoja de Trabajo para listado'!$A$151:$Z$151,0)),0)+IFERROR(INDEX('Hoja de Trabajo para listado'!$AB$155:$BA$1048576,MATCH($A1016,'Hoja de Trabajo para listado'!$AB$155:$AB$1048576,0),MATCH((CUADRO!Q$4&amp;$E1016),'Hoja de Trabajo para listado'!$AB$151:$BA$151,0)),0)+IFERROR(INDEX('Hoja de Trabajo para listado'!$BC$155:$CB$1048576,MATCH($A1016,'Hoja de Trabajo para listado'!$BC$155:$BC$1048576,0),MATCH((CUADRO!Q$4&amp;$E1016),'Hoja de Trabajo para listado'!$BC$151:$CB$151,0)),0)+IFERROR(INDEX('Hoja de Trabajo para listado'!$DE$153:$DG$274,MATCH($A1016,'Hoja de Trabajo para listado'!$DE$153:$DE$1048576,0),MATCH((CUADRO!Q$4&amp;$E1016),'Hoja de Trabajo para listado'!$DE$151:$DG$151,0)),0)+IFERROR(INDEX('Hoja de Trabajo para listado'!$CD$155:$DC$1048576,MATCH($A1016,'Hoja de Trabajo para listado'!$CD$155:$CD$1048576,0),MATCH((CUADRO!Q$4&amp;$E1016),'Hoja de Trabajo para listado'!$CD$151:$DC$151,0)),0)</f>
        <v>0</v>
      </c>
      <c r="R1016" s="243">
        <f t="shared" ca="1" si="37"/>
        <v>0</v>
      </c>
      <c r="S1016" s="249">
        <f ca="1">+R1015+R1016</f>
        <v>0</v>
      </c>
      <c r="T1016" s="243">
        <f ca="1">+S1016</f>
        <v>0</v>
      </c>
      <c r="U1016" s="242">
        <f t="shared" si="38"/>
        <v>2</v>
      </c>
      <c r="V1016" s="333" t="str">
        <f>+VLOOKUP(A1016,bd_lista!$A$3:$E$592,5,FALSE)</f>
        <v>Gobiernos Autonomos Municipales</v>
      </c>
      <c r="W1016" s="388"/>
      <c r="X1016" s="242">
        <f>+VLOOKUP(A1016,[4]Sheet1!$A$13:$D$744,4,FALSE)</f>
        <v>0</v>
      </c>
      <c r="Y1016" s="242" t="e">
        <f>+VLOOKUP(X1016,bd_lista!$A$3:$C$592,3,FALSE)</f>
        <v>#N/A</v>
      </c>
      <c r="Z1016" s="292"/>
      <c r="AA1016" s="293"/>
    </row>
    <row r="1017" spans="1:27" customFormat="1" ht="15" hidden="1" customHeight="1">
      <c r="A1017" s="32">
        <v>1741</v>
      </c>
      <c r="B1017" s="392">
        <f>+A1017</f>
        <v>1741</v>
      </c>
      <c r="C1017" s="247" t="str">
        <f>+VLOOKUP(A1017,bd_lista!$A$3:$C$592,3,FALSE)</f>
        <v>Gobierno Autónomo Municipal de Comarapa</v>
      </c>
      <c r="D1017" s="389" t="str">
        <f>+C1017</f>
        <v>Gobierno Autónomo Municipal de Comarapa</v>
      </c>
      <c r="E1017" s="242" t="s">
        <v>1304</v>
      </c>
      <c r="F1017" s="243">
        <f ca="1">+IFERROR(INDEX('Hoja de Trabajo para listado'!$A$155:$Z$1048576,MATCH($A1017,'Hoja de Trabajo para listado'!$A$155:$A$1048576,0),MATCH((CUADRO!F$4&amp;$E1017),'Hoja de Trabajo para listado'!$A$151:$Z$151,0)),0)+IFERROR(INDEX('Hoja de Trabajo para listado'!$AB$155:$BA$1048576,MATCH($A1017,'Hoja de Trabajo para listado'!$AB$155:$AB$1048576,0),MATCH((CUADRO!F$4&amp;$E1017),'Hoja de Trabajo para listado'!$AB$151:$BA$151,0)),0)+IFERROR(INDEX('Hoja de Trabajo para listado'!$BC$155:$CB$1048576,MATCH($A1017,'Hoja de Trabajo para listado'!$BC$155:$BC$1048576,0),MATCH((CUADRO!F$4&amp;$E1017),'Hoja de Trabajo para listado'!$BC$151:$CB$151,0)),0)+IFERROR(INDEX('Hoja de Trabajo para listado'!$DE$153:$DG$274,MATCH($A1017,'Hoja de Trabajo para listado'!$DE$153:$DE$1048576,0),MATCH((CUADRO!F$4&amp;$E1017),'Hoja de Trabajo para listado'!$DE$151:$DG$151,0)),0)+IFERROR(INDEX('Hoja de Trabajo para listado'!$CD$155:$DC$1048576,MATCH($A1017,'Hoja de Trabajo para listado'!$CD$155:$CD$1048576,0),MATCH((CUADRO!F$4&amp;$E1017),'Hoja de Trabajo para listado'!$CD$151:$DC$151,0)),0)</f>
        <v>0</v>
      </c>
      <c r="G1017" s="243">
        <f ca="1">+IFERROR(INDEX('Hoja de Trabajo para listado'!$A$155:$Z$1048576,MATCH($A1017,'Hoja de Trabajo para listado'!$A$155:$A$1048576,0),MATCH((CUADRO!G$4&amp;$E1017),'Hoja de Trabajo para listado'!$A$151:$Z$151,0)),0)+IFERROR(INDEX('Hoja de Trabajo para listado'!$AB$155:$BA$1048576,MATCH($A1017,'Hoja de Trabajo para listado'!$AB$155:$AB$1048576,0),MATCH((CUADRO!G$4&amp;$E1017),'Hoja de Trabajo para listado'!$AB$151:$BA$151,0)),0)+IFERROR(INDEX('Hoja de Trabajo para listado'!$BC$155:$CB$1048576,MATCH($A1017,'Hoja de Trabajo para listado'!$BC$155:$BC$1048576,0),MATCH((CUADRO!G$4&amp;$E1017),'Hoja de Trabajo para listado'!$BC$151:$CB$151,0)),0)+IFERROR(INDEX('Hoja de Trabajo para listado'!$DE$153:$DG$274,MATCH($A1017,'Hoja de Trabajo para listado'!$DE$153:$DE$1048576,0),MATCH((CUADRO!G$4&amp;$E1017),'Hoja de Trabajo para listado'!$DE$151:$DG$151,0)),0)+IFERROR(INDEX('Hoja de Trabajo para listado'!$CD$155:$DC$1048576,MATCH($A1017,'Hoja de Trabajo para listado'!$CD$155:$CD$1048576,0),MATCH((CUADRO!G$4&amp;$E1017),'Hoja de Trabajo para listado'!$CD$151:$DC$151,0)),0)</f>
        <v>0</v>
      </c>
      <c r="H1017" s="243">
        <f ca="1">+IFERROR(INDEX('Hoja de Trabajo para listado'!$A$155:$Z$1048576,MATCH($A1017,'Hoja de Trabajo para listado'!$A$155:$A$1048576,0),MATCH((CUADRO!H$4&amp;$E1017),'Hoja de Trabajo para listado'!$A$151:$Z$151,0)),0)+IFERROR(INDEX('Hoja de Trabajo para listado'!$AB$155:$BA$1048576,MATCH($A1017,'Hoja de Trabajo para listado'!$AB$155:$AB$1048576,0),MATCH((CUADRO!H$4&amp;$E1017),'Hoja de Trabajo para listado'!$AB$151:$BA$151,0)),0)+IFERROR(INDEX('Hoja de Trabajo para listado'!$BC$155:$CB$1048576,MATCH($A1017,'Hoja de Trabajo para listado'!$BC$155:$BC$1048576,0),MATCH((CUADRO!H$4&amp;$E1017),'Hoja de Trabajo para listado'!$BC$151:$CB$151,0)),0)+IFERROR(INDEX('Hoja de Trabajo para listado'!$DE$153:$DG$274,MATCH($A1017,'Hoja de Trabajo para listado'!$DE$153:$DE$1048576,0),MATCH((CUADRO!H$4&amp;$E1017),'Hoja de Trabajo para listado'!$DE$151:$DG$151,0)),0)+IFERROR(INDEX('Hoja de Trabajo para listado'!$CD$155:$DC$1048576,MATCH($A1017,'Hoja de Trabajo para listado'!$CD$155:$CD$1048576,0),MATCH((CUADRO!H$4&amp;$E1017),'Hoja de Trabajo para listado'!$CD$151:$DC$151,0)),0)</f>
        <v>0</v>
      </c>
      <c r="I1017" s="243">
        <f ca="1">+IFERROR(INDEX('Hoja de Trabajo para listado'!$A$155:$Z$1048576,MATCH($A1017,'Hoja de Trabajo para listado'!$A$155:$A$1048576,0),MATCH((CUADRO!I$4&amp;$E1017),'Hoja de Trabajo para listado'!$A$151:$Z$151,0)),0)+IFERROR(INDEX('Hoja de Trabajo para listado'!$AB$155:$BA$1048576,MATCH($A1017,'Hoja de Trabajo para listado'!$AB$155:$AB$1048576,0),MATCH((CUADRO!I$4&amp;$E1017),'Hoja de Trabajo para listado'!$AB$151:$BA$151,0)),0)+IFERROR(INDEX('Hoja de Trabajo para listado'!$BC$155:$CB$1048576,MATCH($A1017,'Hoja de Trabajo para listado'!$BC$155:$BC$1048576,0),MATCH((CUADRO!I$4&amp;$E1017),'Hoja de Trabajo para listado'!$BC$151:$CB$151,0)),0)+IFERROR(INDEX('Hoja de Trabajo para listado'!$DE$153:$DG$274,MATCH($A1017,'Hoja de Trabajo para listado'!$DE$153:$DE$1048576,0),MATCH((CUADRO!I$4&amp;$E1017),'Hoja de Trabajo para listado'!$DE$151:$DG$151,0)),0)+IFERROR(INDEX('Hoja de Trabajo para listado'!$CD$155:$DC$1048576,MATCH($A1017,'Hoja de Trabajo para listado'!$CD$155:$CD$1048576,0),MATCH((CUADRO!I$4&amp;$E1017),'Hoja de Trabajo para listado'!$CD$151:$DC$151,0)),0)</f>
        <v>0</v>
      </c>
      <c r="J1017" s="243">
        <f ca="1">+IFERROR(INDEX('Hoja de Trabajo para listado'!$A$155:$Z$1048576,MATCH($A1017,'Hoja de Trabajo para listado'!$A$155:$A$1048576,0),MATCH((CUADRO!J$4&amp;$E1017),'Hoja de Trabajo para listado'!$A$151:$Z$151,0)),0)+IFERROR(INDEX('Hoja de Trabajo para listado'!$AB$155:$BA$1048576,MATCH($A1017,'Hoja de Trabajo para listado'!$AB$155:$AB$1048576,0),MATCH((CUADRO!J$4&amp;$E1017),'Hoja de Trabajo para listado'!$AB$151:$BA$151,0)),0)+IFERROR(INDEX('Hoja de Trabajo para listado'!$BC$155:$CB$1048576,MATCH($A1017,'Hoja de Trabajo para listado'!$BC$155:$BC$1048576,0),MATCH((CUADRO!J$4&amp;$E1017),'Hoja de Trabajo para listado'!$BC$151:$CB$151,0)),0)+IFERROR(INDEX('Hoja de Trabajo para listado'!$DE$153:$DG$274,MATCH($A1017,'Hoja de Trabajo para listado'!$DE$153:$DE$1048576,0),MATCH((CUADRO!J$4&amp;$E1017),'Hoja de Trabajo para listado'!$DE$151:$DG$151,0)),0)+IFERROR(INDEX('Hoja de Trabajo para listado'!$CD$155:$DC$1048576,MATCH($A1017,'Hoja de Trabajo para listado'!$CD$155:$CD$1048576,0),MATCH((CUADRO!J$4&amp;$E1017),'Hoja de Trabajo para listado'!$CD$151:$DC$151,0)),0)</f>
        <v>0</v>
      </c>
      <c r="K1017" s="243">
        <f ca="1">+IFERROR(INDEX('Hoja de Trabajo para listado'!$A$155:$Z$1048576,MATCH($A1017,'Hoja de Trabajo para listado'!$A$155:$A$1048576,0),MATCH((CUADRO!K$4&amp;$E1017),'Hoja de Trabajo para listado'!$A$151:$Z$151,0)),0)+IFERROR(INDEX('Hoja de Trabajo para listado'!$AB$155:$BA$1048576,MATCH($A1017,'Hoja de Trabajo para listado'!$AB$155:$AB$1048576,0),MATCH((CUADRO!K$4&amp;$E1017),'Hoja de Trabajo para listado'!$AB$151:$BA$151,0)),0)+IFERROR(INDEX('Hoja de Trabajo para listado'!$BC$155:$CB$1048576,MATCH($A1017,'Hoja de Trabajo para listado'!$BC$155:$BC$1048576,0),MATCH((CUADRO!K$4&amp;$E1017),'Hoja de Trabajo para listado'!$BC$151:$CB$151,0)),0)+IFERROR(INDEX('Hoja de Trabajo para listado'!$DE$153:$DG$274,MATCH($A1017,'Hoja de Trabajo para listado'!$DE$153:$DE$1048576,0),MATCH((CUADRO!K$4&amp;$E1017),'Hoja de Trabajo para listado'!$DE$151:$DG$151,0)),0)+IFERROR(INDEX('Hoja de Trabajo para listado'!$CD$155:$DC$1048576,MATCH($A1017,'Hoja de Trabajo para listado'!$CD$155:$CD$1048576,0),MATCH((CUADRO!K$4&amp;$E1017),'Hoja de Trabajo para listado'!$CD$151:$DC$151,0)),0)</f>
        <v>0</v>
      </c>
      <c r="L1017" s="243">
        <f ca="1">+IFERROR(INDEX('Hoja de Trabajo para listado'!$A$155:$Z$1048576,MATCH($A1017,'Hoja de Trabajo para listado'!$A$155:$A$1048576,0),MATCH((CUADRO!L$4&amp;$E1017),'Hoja de Trabajo para listado'!$A$151:$Z$151,0)),0)+IFERROR(INDEX('Hoja de Trabajo para listado'!$AB$155:$BA$1048576,MATCH($A1017,'Hoja de Trabajo para listado'!$AB$155:$AB$1048576,0),MATCH((CUADRO!L$4&amp;$E1017),'Hoja de Trabajo para listado'!$AB$151:$BA$151,0)),0)+IFERROR(INDEX('Hoja de Trabajo para listado'!$BC$155:$CB$1048576,MATCH($A1017,'Hoja de Trabajo para listado'!$BC$155:$BC$1048576,0),MATCH((CUADRO!L$4&amp;$E1017),'Hoja de Trabajo para listado'!$BC$151:$CB$151,0)),0)+IFERROR(INDEX('Hoja de Trabajo para listado'!$DE$153:$DG$274,MATCH($A1017,'Hoja de Trabajo para listado'!$DE$153:$DE$1048576,0),MATCH((CUADRO!L$4&amp;$E1017),'Hoja de Trabajo para listado'!$DE$151:$DG$151,0)),0)+IFERROR(INDEX('Hoja de Trabajo para listado'!$CD$155:$DC$1048576,MATCH($A1017,'Hoja de Trabajo para listado'!$CD$155:$CD$1048576,0),MATCH((CUADRO!L$4&amp;$E1017),'Hoja de Trabajo para listado'!$CD$151:$DC$151,0)),0)</f>
        <v>0</v>
      </c>
      <c r="M1017" s="243">
        <f ca="1">+IFERROR(INDEX('Hoja de Trabajo para listado'!$A$155:$Z$1048576,MATCH($A1017,'Hoja de Trabajo para listado'!$A$155:$A$1048576,0),MATCH((CUADRO!M$4&amp;$E1017),'Hoja de Trabajo para listado'!$A$151:$Z$151,0)),0)+IFERROR(INDEX('Hoja de Trabajo para listado'!$AB$155:$BA$1048576,MATCH($A1017,'Hoja de Trabajo para listado'!$AB$155:$AB$1048576,0),MATCH((CUADRO!M$4&amp;$E1017),'Hoja de Trabajo para listado'!$AB$151:$BA$151,0)),0)+IFERROR(INDEX('Hoja de Trabajo para listado'!$BC$155:$CB$1048576,MATCH($A1017,'Hoja de Trabajo para listado'!$BC$155:$BC$1048576,0),MATCH((CUADRO!M$4&amp;$E1017),'Hoja de Trabajo para listado'!$BC$151:$CB$151,0)),0)+IFERROR(INDEX('Hoja de Trabajo para listado'!$DE$153:$DG$274,MATCH($A1017,'Hoja de Trabajo para listado'!$DE$153:$DE$1048576,0),MATCH((CUADRO!M$4&amp;$E1017),'Hoja de Trabajo para listado'!$DE$151:$DG$151,0)),0)+IFERROR(INDEX('Hoja de Trabajo para listado'!$CD$155:$DC$1048576,MATCH($A1017,'Hoja de Trabajo para listado'!$CD$155:$CD$1048576,0),MATCH((CUADRO!M$4&amp;$E1017),'Hoja de Trabajo para listado'!$CD$151:$DC$151,0)),0)</f>
        <v>0</v>
      </c>
      <c r="N1017" s="243">
        <f ca="1">+IFERROR(INDEX('Hoja de Trabajo para listado'!$A$155:$Z$1048576,MATCH($A1017,'Hoja de Trabajo para listado'!$A$155:$A$1048576,0),MATCH((CUADRO!N$4&amp;$E1017),'Hoja de Trabajo para listado'!$A$151:$Z$151,0)),0)+IFERROR(INDEX('Hoja de Trabajo para listado'!$AB$155:$BA$1048576,MATCH($A1017,'Hoja de Trabajo para listado'!$AB$155:$AB$1048576,0),MATCH((CUADRO!N$4&amp;$E1017),'Hoja de Trabajo para listado'!$AB$151:$BA$151,0)),0)+IFERROR(INDEX('Hoja de Trabajo para listado'!$BC$155:$CB$1048576,MATCH($A1017,'Hoja de Trabajo para listado'!$BC$155:$BC$1048576,0),MATCH((CUADRO!N$4&amp;$E1017),'Hoja de Trabajo para listado'!$BC$151:$CB$151,0)),0)+IFERROR(INDEX('Hoja de Trabajo para listado'!$DE$153:$DG$274,MATCH($A1017,'Hoja de Trabajo para listado'!$DE$153:$DE$1048576,0),MATCH((CUADRO!N$4&amp;$E1017),'Hoja de Trabajo para listado'!$DE$151:$DG$151,0)),0)+IFERROR(INDEX('Hoja de Trabajo para listado'!$CD$155:$DC$1048576,MATCH($A1017,'Hoja de Trabajo para listado'!$CD$155:$CD$1048576,0),MATCH((CUADRO!N$4&amp;$E1017),'Hoja de Trabajo para listado'!$CD$151:$DC$151,0)),0)</f>
        <v>0</v>
      </c>
      <c r="O1017" s="243">
        <f ca="1">+IFERROR(INDEX('Hoja de Trabajo para listado'!$A$155:$Z$1048576,MATCH($A1017,'Hoja de Trabajo para listado'!$A$155:$A$1048576,0),MATCH((CUADRO!O$4&amp;$E1017),'Hoja de Trabajo para listado'!$A$151:$Z$151,0)),0)+IFERROR(INDEX('Hoja de Trabajo para listado'!$AB$155:$BA$1048576,MATCH($A1017,'Hoja de Trabajo para listado'!$AB$155:$AB$1048576,0),MATCH((CUADRO!O$4&amp;$E1017),'Hoja de Trabajo para listado'!$AB$151:$BA$151,0)),0)+IFERROR(INDEX('Hoja de Trabajo para listado'!$BC$155:$CB$1048576,MATCH($A1017,'Hoja de Trabajo para listado'!$BC$155:$BC$1048576,0),MATCH((CUADRO!O$4&amp;$E1017),'Hoja de Trabajo para listado'!$BC$151:$CB$151,0)),0)+IFERROR(INDEX('Hoja de Trabajo para listado'!$DE$153:$DG$274,MATCH($A1017,'Hoja de Trabajo para listado'!$DE$153:$DE$1048576,0),MATCH((CUADRO!O$4&amp;$E1017),'Hoja de Trabajo para listado'!$DE$151:$DG$151,0)),0)+IFERROR(INDEX('Hoja de Trabajo para listado'!$CD$155:$DC$1048576,MATCH($A1017,'Hoja de Trabajo para listado'!$CD$155:$CD$1048576,0),MATCH((CUADRO!O$4&amp;$E1017),'Hoja de Trabajo para listado'!$CD$151:$DC$151,0)),0)</f>
        <v>0</v>
      </c>
      <c r="P1017" s="243">
        <f ca="1">+IFERROR(INDEX('Hoja de Trabajo para listado'!$A$155:$Z$1048576,MATCH($A1017,'Hoja de Trabajo para listado'!$A$155:$A$1048576,0),MATCH((CUADRO!P$4&amp;$E1017),'Hoja de Trabajo para listado'!$A$151:$Z$151,0)),0)+IFERROR(INDEX('Hoja de Trabajo para listado'!$AB$155:$BA$1048576,MATCH($A1017,'Hoja de Trabajo para listado'!$AB$155:$AB$1048576,0),MATCH((CUADRO!P$4&amp;$E1017),'Hoja de Trabajo para listado'!$AB$151:$BA$151,0)),0)+IFERROR(INDEX('Hoja de Trabajo para listado'!$BC$155:$CB$1048576,MATCH($A1017,'Hoja de Trabajo para listado'!$BC$155:$BC$1048576,0),MATCH((CUADRO!P$4&amp;$E1017),'Hoja de Trabajo para listado'!$BC$151:$CB$151,0)),0)+IFERROR(INDEX('Hoja de Trabajo para listado'!$DE$153:$DG$274,MATCH($A1017,'Hoja de Trabajo para listado'!$DE$153:$DE$1048576,0),MATCH((CUADRO!P$4&amp;$E1017),'Hoja de Trabajo para listado'!$DE$151:$DG$151,0)),0)+IFERROR(INDEX('Hoja de Trabajo para listado'!$CD$155:$DC$1048576,MATCH($A1017,'Hoja de Trabajo para listado'!$CD$155:$CD$1048576,0),MATCH((CUADRO!P$4&amp;$E1017),'Hoja de Trabajo para listado'!$CD$151:$DC$151,0)),0)</f>
        <v>0</v>
      </c>
      <c r="Q1017" s="243">
        <f ca="1">+IFERROR(INDEX('Hoja de Trabajo para listado'!$A$155:$Z$1048576,MATCH($A1017,'Hoja de Trabajo para listado'!$A$155:$A$1048576,0),MATCH((CUADRO!Q$4&amp;$E1017),'Hoja de Trabajo para listado'!$A$151:$Z$151,0)),0)+IFERROR(INDEX('Hoja de Trabajo para listado'!$AB$155:$BA$1048576,MATCH($A1017,'Hoja de Trabajo para listado'!$AB$155:$AB$1048576,0),MATCH((CUADRO!Q$4&amp;$E1017),'Hoja de Trabajo para listado'!$AB$151:$BA$151,0)),0)+IFERROR(INDEX('Hoja de Trabajo para listado'!$BC$155:$CB$1048576,MATCH($A1017,'Hoja de Trabajo para listado'!$BC$155:$BC$1048576,0),MATCH((CUADRO!Q$4&amp;$E1017),'Hoja de Trabajo para listado'!$BC$151:$CB$151,0)),0)+IFERROR(INDEX('Hoja de Trabajo para listado'!$DE$153:$DG$274,MATCH($A1017,'Hoja de Trabajo para listado'!$DE$153:$DE$1048576,0),MATCH((CUADRO!Q$4&amp;$E1017),'Hoja de Trabajo para listado'!$DE$151:$DG$151,0)),0)+IFERROR(INDEX('Hoja de Trabajo para listado'!$CD$155:$DC$1048576,MATCH($A1017,'Hoja de Trabajo para listado'!$CD$155:$CD$1048576,0),MATCH((CUADRO!Q$4&amp;$E1017),'Hoja de Trabajo para listado'!$CD$151:$DC$151,0)),0)</f>
        <v>0</v>
      </c>
      <c r="R1017" s="243">
        <f t="shared" ca="1" si="37"/>
        <v>0</v>
      </c>
      <c r="S1017" s="249"/>
      <c r="T1017" s="268">
        <f ca="1">+T1018</f>
        <v>0</v>
      </c>
      <c r="U1017" s="275">
        <f t="shared" si="38"/>
        <v>1</v>
      </c>
      <c r="V1017" s="333" t="str">
        <f>+VLOOKUP(A1017,bd_lista!$A$3:$E$592,5,FALSE)</f>
        <v>Gobiernos Autonomos Municipales</v>
      </c>
      <c r="W1017" s="387" t="str">
        <f>+V1017</f>
        <v>Gobiernos Autonomos Municipales</v>
      </c>
      <c r="X1017" s="242">
        <f>+VLOOKUP(A1017,[4]Sheet1!$A$13:$D$744,4,FALSE)</f>
        <v>0</v>
      </c>
      <c r="Y1017" s="242" t="e">
        <f>+VLOOKUP(X1017,bd_lista!$A$3:$C$592,3,FALSE)</f>
        <v>#N/A</v>
      </c>
      <c r="Z1017" s="294">
        <f>+X1017</f>
        <v>0</v>
      </c>
      <c r="AA1017" s="295" t="e">
        <f>+Y1017</f>
        <v>#N/A</v>
      </c>
    </row>
    <row r="1018" spans="1:27" customFormat="1" ht="15" hidden="1" customHeight="1">
      <c r="A1018" s="32">
        <v>1741</v>
      </c>
      <c r="B1018" s="393"/>
      <c r="C1018" s="247" t="str">
        <f>+VLOOKUP(A1018,bd_lista!$A$3:$C$592,3,FALSE)</f>
        <v>Gobierno Autónomo Municipal de Comarapa</v>
      </c>
      <c r="D1018" s="390"/>
      <c r="E1018" s="244" t="s">
        <v>1305</v>
      </c>
      <c r="F1018" s="245">
        <f ca="1">+IFERROR(INDEX('Hoja de Trabajo para listado'!$A$155:$Z$1048576,MATCH($A1018,'Hoja de Trabajo para listado'!$A$155:$A$1048576,0),MATCH((CUADRO!F$4&amp;$E1018),'Hoja de Trabajo para listado'!$A$151:$Z$151,0)),0)+IFERROR(INDEX('Hoja de Trabajo para listado'!$AB$155:$BA$1048576,MATCH($A1018,'Hoja de Trabajo para listado'!$AB$155:$AB$1048576,0),MATCH((CUADRO!F$4&amp;$E1018),'Hoja de Trabajo para listado'!$AB$151:$BA$151,0)),0)+IFERROR(INDEX('Hoja de Trabajo para listado'!$BC$155:$CB$1048576,MATCH($A1018,'Hoja de Trabajo para listado'!$BC$155:$BC$1048576,0),MATCH((CUADRO!F$4&amp;$E1018),'Hoja de Trabajo para listado'!$BC$151:$CB$151,0)),0)+IFERROR(INDEX('Hoja de Trabajo para listado'!$DE$153:$DG$274,MATCH($A1018,'Hoja de Trabajo para listado'!$DE$153:$DE$1048576,0),MATCH((CUADRO!F$4&amp;$E1018),'Hoja de Trabajo para listado'!$DE$151:$DG$151,0)),0)+IFERROR(INDEX('Hoja de Trabajo para listado'!$CD$155:$DC$1048576,MATCH($A1018,'Hoja de Trabajo para listado'!$CD$155:$CD$1048576,0),MATCH((CUADRO!F$4&amp;$E1018),'Hoja de Trabajo para listado'!$CD$151:$DC$151,0)),0)</f>
        <v>0</v>
      </c>
      <c r="G1018" s="245">
        <f ca="1">+IFERROR(INDEX('Hoja de Trabajo para listado'!$A$155:$Z$1048576,MATCH($A1018,'Hoja de Trabajo para listado'!$A$155:$A$1048576,0),MATCH((CUADRO!G$4&amp;$E1018),'Hoja de Trabajo para listado'!$A$151:$Z$151,0)),0)+IFERROR(INDEX('Hoja de Trabajo para listado'!$AB$155:$BA$1048576,MATCH($A1018,'Hoja de Trabajo para listado'!$AB$155:$AB$1048576,0),MATCH((CUADRO!G$4&amp;$E1018),'Hoja de Trabajo para listado'!$AB$151:$BA$151,0)),0)+IFERROR(INDEX('Hoja de Trabajo para listado'!$BC$155:$CB$1048576,MATCH($A1018,'Hoja de Trabajo para listado'!$BC$155:$BC$1048576,0),MATCH((CUADRO!G$4&amp;$E1018),'Hoja de Trabajo para listado'!$BC$151:$CB$151,0)),0)+IFERROR(INDEX('Hoja de Trabajo para listado'!$DE$153:$DG$274,MATCH($A1018,'Hoja de Trabajo para listado'!$DE$153:$DE$1048576,0),MATCH((CUADRO!G$4&amp;$E1018),'Hoja de Trabajo para listado'!$DE$151:$DG$151,0)),0)+IFERROR(INDEX('Hoja de Trabajo para listado'!$CD$155:$DC$1048576,MATCH($A1018,'Hoja de Trabajo para listado'!$CD$155:$CD$1048576,0),MATCH((CUADRO!G$4&amp;$E1018),'Hoja de Trabajo para listado'!$CD$151:$DC$151,0)),0)</f>
        <v>0</v>
      </c>
      <c r="H1018" s="245">
        <f ca="1">+IFERROR(INDEX('Hoja de Trabajo para listado'!$A$155:$Z$1048576,MATCH($A1018,'Hoja de Trabajo para listado'!$A$155:$A$1048576,0),MATCH((CUADRO!H$4&amp;$E1018),'Hoja de Trabajo para listado'!$A$151:$Z$151,0)),0)+IFERROR(INDEX('Hoja de Trabajo para listado'!$AB$155:$BA$1048576,MATCH($A1018,'Hoja de Trabajo para listado'!$AB$155:$AB$1048576,0),MATCH((CUADRO!H$4&amp;$E1018),'Hoja de Trabajo para listado'!$AB$151:$BA$151,0)),0)+IFERROR(INDEX('Hoja de Trabajo para listado'!$BC$155:$CB$1048576,MATCH($A1018,'Hoja de Trabajo para listado'!$BC$155:$BC$1048576,0),MATCH((CUADRO!H$4&amp;$E1018),'Hoja de Trabajo para listado'!$BC$151:$CB$151,0)),0)+IFERROR(INDEX('Hoja de Trabajo para listado'!$DE$153:$DG$274,MATCH($A1018,'Hoja de Trabajo para listado'!$DE$153:$DE$1048576,0),MATCH((CUADRO!H$4&amp;$E1018),'Hoja de Trabajo para listado'!$DE$151:$DG$151,0)),0)+IFERROR(INDEX('Hoja de Trabajo para listado'!$CD$155:$DC$1048576,MATCH($A1018,'Hoja de Trabajo para listado'!$CD$155:$CD$1048576,0),MATCH((CUADRO!H$4&amp;$E1018),'Hoja de Trabajo para listado'!$CD$151:$DC$151,0)),0)</f>
        <v>0</v>
      </c>
      <c r="I1018" s="245">
        <f ca="1">+IFERROR(INDEX('Hoja de Trabajo para listado'!$A$155:$Z$1048576,MATCH($A1018,'Hoja de Trabajo para listado'!$A$155:$A$1048576,0),MATCH((CUADRO!I$4&amp;$E1018),'Hoja de Trabajo para listado'!$A$151:$Z$151,0)),0)+IFERROR(INDEX('Hoja de Trabajo para listado'!$AB$155:$BA$1048576,MATCH($A1018,'Hoja de Trabajo para listado'!$AB$155:$AB$1048576,0),MATCH((CUADRO!I$4&amp;$E1018),'Hoja de Trabajo para listado'!$AB$151:$BA$151,0)),0)+IFERROR(INDEX('Hoja de Trabajo para listado'!$BC$155:$CB$1048576,MATCH($A1018,'Hoja de Trabajo para listado'!$BC$155:$BC$1048576,0),MATCH((CUADRO!I$4&amp;$E1018),'Hoja de Trabajo para listado'!$BC$151:$CB$151,0)),0)+IFERROR(INDEX('Hoja de Trabajo para listado'!$DE$153:$DG$274,MATCH($A1018,'Hoja de Trabajo para listado'!$DE$153:$DE$1048576,0),MATCH((CUADRO!I$4&amp;$E1018),'Hoja de Trabajo para listado'!$DE$151:$DG$151,0)),0)+IFERROR(INDEX('Hoja de Trabajo para listado'!$CD$155:$DC$1048576,MATCH($A1018,'Hoja de Trabajo para listado'!$CD$155:$CD$1048576,0),MATCH((CUADRO!I$4&amp;$E1018),'Hoja de Trabajo para listado'!$CD$151:$DC$151,0)),0)</f>
        <v>0</v>
      </c>
      <c r="J1018" s="245">
        <f ca="1">+IFERROR(INDEX('Hoja de Trabajo para listado'!$A$155:$Z$1048576,MATCH($A1018,'Hoja de Trabajo para listado'!$A$155:$A$1048576,0),MATCH((CUADRO!J$4&amp;$E1018),'Hoja de Trabajo para listado'!$A$151:$Z$151,0)),0)+IFERROR(INDEX('Hoja de Trabajo para listado'!$AB$155:$BA$1048576,MATCH($A1018,'Hoja de Trabajo para listado'!$AB$155:$AB$1048576,0),MATCH((CUADRO!J$4&amp;$E1018),'Hoja de Trabajo para listado'!$AB$151:$BA$151,0)),0)+IFERROR(INDEX('Hoja de Trabajo para listado'!$BC$155:$CB$1048576,MATCH($A1018,'Hoja de Trabajo para listado'!$BC$155:$BC$1048576,0),MATCH((CUADRO!J$4&amp;$E1018),'Hoja de Trabajo para listado'!$BC$151:$CB$151,0)),0)+IFERROR(INDEX('Hoja de Trabajo para listado'!$DE$153:$DG$274,MATCH($A1018,'Hoja de Trabajo para listado'!$DE$153:$DE$1048576,0),MATCH((CUADRO!J$4&amp;$E1018),'Hoja de Trabajo para listado'!$DE$151:$DG$151,0)),0)+IFERROR(INDEX('Hoja de Trabajo para listado'!$CD$155:$DC$1048576,MATCH($A1018,'Hoja de Trabajo para listado'!$CD$155:$CD$1048576,0),MATCH((CUADRO!J$4&amp;$E1018),'Hoja de Trabajo para listado'!$CD$151:$DC$151,0)),0)</f>
        <v>0</v>
      </c>
      <c r="K1018" s="245">
        <f ca="1">+IFERROR(INDEX('Hoja de Trabajo para listado'!$A$155:$Z$1048576,MATCH($A1018,'Hoja de Trabajo para listado'!$A$155:$A$1048576,0),MATCH((CUADRO!K$4&amp;$E1018),'Hoja de Trabajo para listado'!$A$151:$Z$151,0)),0)+IFERROR(INDEX('Hoja de Trabajo para listado'!$AB$155:$BA$1048576,MATCH($A1018,'Hoja de Trabajo para listado'!$AB$155:$AB$1048576,0),MATCH((CUADRO!K$4&amp;$E1018),'Hoja de Trabajo para listado'!$AB$151:$BA$151,0)),0)+IFERROR(INDEX('Hoja de Trabajo para listado'!$BC$155:$CB$1048576,MATCH($A1018,'Hoja de Trabajo para listado'!$BC$155:$BC$1048576,0),MATCH((CUADRO!K$4&amp;$E1018),'Hoja de Trabajo para listado'!$BC$151:$CB$151,0)),0)+IFERROR(INDEX('Hoja de Trabajo para listado'!$DE$153:$DG$274,MATCH($A1018,'Hoja de Trabajo para listado'!$DE$153:$DE$1048576,0),MATCH((CUADRO!K$4&amp;$E1018),'Hoja de Trabajo para listado'!$DE$151:$DG$151,0)),0)+IFERROR(INDEX('Hoja de Trabajo para listado'!$CD$155:$DC$1048576,MATCH($A1018,'Hoja de Trabajo para listado'!$CD$155:$CD$1048576,0),MATCH((CUADRO!K$4&amp;$E1018),'Hoja de Trabajo para listado'!$CD$151:$DC$151,0)),0)</f>
        <v>0</v>
      </c>
      <c r="L1018" s="245">
        <f ca="1">+IFERROR(INDEX('Hoja de Trabajo para listado'!$A$155:$Z$1048576,MATCH($A1018,'Hoja de Trabajo para listado'!$A$155:$A$1048576,0),MATCH((CUADRO!L$4&amp;$E1018),'Hoja de Trabajo para listado'!$A$151:$Z$151,0)),0)+IFERROR(INDEX('Hoja de Trabajo para listado'!$AB$155:$BA$1048576,MATCH($A1018,'Hoja de Trabajo para listado'!$AB$155:$AB$1048576,0),MATCH((CUADRO!L$4&amp;$E1018),'Hoja de Trabajo para listado'!$AB$151:$BA$151,0)),0)+IFERROR(INDEX('Hoja de Trabajo para listado'!$BC$155:$CB$1048576,MATCH($A1018,'Hoja de Trabajo para listado'!$BC$155:$BC$1048576,0),MATCH((CUADRO!L$4&amp;$E1018),'Hoja de Trabajo para listado'!$BC$151:$CB$151,0)),0)+IFERROR(INDEX('Hoja de Trabajo para listado'!$DE$153:$DG$274,MATCH($A1018,'Hoja de Trabajo para listado'!$DE$153:$DE$1048576,0),MATCH((CUADRO!L$4&amp;$E1018),'Hoja de Trabajo para listado'!$DE$151:$DG$151,0)),0)+IFERROR(INDEX('Hoja de Trabajo para listado'!$CD$155:$DC$1048576,MATCH($A1018,'Hoja de Trabajo para listado'!$CD$155:$CD$1048576,0),MATCH((CUADRO!L$4&amp;$E1018),'Hoja de Trabajo para listado'!$CD$151:$DC$151,0)),0)</f>
        <v>0</v>
      </c>
      <c r="M1018" s="245">
        <f ca="1">+IFERROR(INDEX('Hoja de Trabajo para listado'!$A$155:$Z$1048576,MATCH($A1018,'Hoja de Trabajo para listado'!$A$155:$A$1048576,0),MATCH((CUADRO!M$4&amp;$E1018),'Hoja de Trabajo para listado'!$A$151:$Z$151,0)),0)+IFERROR(INDEX('Hoja de Trabajo para listado'!$AB$155:$BA$1048576,MATCH($A1018,'Hoja de Trabajo para listado'!$AB$155:$AB$1048576,0),MATCH((CUADRO!M$4&amp;$E1018),'Hoja de Trabajo para listado'!$AB$151:$BA$151,0)),0)+IFERROR(INDEX('Hoja de Trabajo para listado'!$BC$155:$CB$1048576,MATCH($A1018,'Hoja de Trabajo para listado'!$BC$155:$BC$1048576,0),MATCH((CUADRO!M$4&amp;$E1018),'Hoja de Trabajo para listado'!$BC$151:$CB$151,0)),0)+IFERROR(INDEX('Hoja de Trabajo para listado'!$DE$153:$DG$274,MATCH($A1018,'Hoja de Trabajo para listado'!$DE$153:$DE$1048576,0),MATCH((CUADRO!M$4&amp;$E1018),'Hoja de Trabajo para listado'!$DE$151:$DG$151,0)),0)+IFERROR(INDEX('Hoja de Trabajo para listado'!$CD$155:$DC$1048576,MATCH($A1018,'Hoja de Trabajo para listado'!$CD$155:$CD$1048576,0),MATCH((CUADRO!M$4&amp;$E1018),'Hoja de Trabajo para listado'!$CD$151:$DC$151,0)),0)</f>
        <v>0</v>
      </c>
      <c r="N1018" s="245">
        <f ca="1">+IFERROR(INDEX('Hoja de Trabajo para listado'!$A$155:$Z$1048576,MATCH($A1018,'Hoja de Trabajo para listado'!$A$155:$A$1048576,0),MATCH((CUADRO!N$4&amp;$E1018),'Hoja de Trabajo para listado'!$A$151:$Z$151,0)),0)+IFERROR(INDEX('Hoja de Trabajo para listado'!$AB$155:$BA$1048576,MATCH($A1018,'Hoja de Trabajo para listado'!$AB$155:$AB$1048576,0),MATCH((CUADRO!N$4&amp;$E1018),'Hoja de Trabajo para listado'!$AB$151:$BA$151,0)),0)+IFERROR(INDEX('Hoja de Trabajo para listado'!$BC$155:$CB$1048576,MATCH($A1018,'Hoja de Trabajo para listado'!$BC$155:$BC$1048576,0),MATCH((CUADRO!N$4&amp;$E1018),'Hoja de Trabajo para listado'!$BC$151:$CB$151,0)),0)+IFERROR(INDEX('Hoja de Trabajo para listado'!$DE$153:$DG$274,MATCH($A1018,'Hoja de Trabajo para listado'!$DE$153:$DE$1048576,0),MATCH((CUADRO!N$4&amp;$E1018),'Hoja de Trabajo para listado'!$DE$151:$DG$151,0)),0)+IFERROR(INDEX('Hoja de Trabajo para listado'!$CD$155:$DC$1048576,MATCH($A1018,'Hoja de Trabajo para listado'!$CD$155:$CD$1048576,0),MATCH((CUADRO!N$4&amp;$E1018),'Hoja de Trabajo para listado'!$CD$151:$DC$151,0)),0)</f>
        <v>0</v>
      </c>
      <c r="O1018" s="245">
        <f ca="1">+IFERROR(INDEX('Hoja de Trabajo para listado'!$A$155:$Z$1048576,MATCH($A1018,'Hoja de Trabajo para listado'!$A$155:$A$1048576,0),MATCH((CUADRO!O$4&amp;$E1018),'Hoja de Trabajo para listado'!$A$151:$Z$151,0)),0)+IFERROR(INDEX('Hoja de Trabajo para listado'!$AB$155:$BA$1048576,MATCH($A1018,'Hoja de Trabajo para listado'!$AB$155:$AB$1048576,0),MATCH((CUADRO!O$4&amp;$E1018),'Hoja de Trabajo para listado'!$AB$151:$BA$151,0)),0)+IFERROR(INDEX('Hoja de Trabajo para listado'!$BC$155:$CB$1048576,MATCH($A1018,'Hoja de Trabajo para listado'!$BC$155:$BC$1048576,0),MATCH((CUADRO!O$4&amp;$E1018),'Hoja de Trabajo para listado'!$BC$151:$CB$151,0)),0)+IFERROR(INDEX('Hoja de Trabajo para listado'!$DE$153:$DG$274,MATCH($A1018,'Hoja de Trabajo para listado'!$DE$153:$DE$1048576,0),MATCH((CUADRO!O$4&amp;$E1018),'Hoja de Trabajo para listado'!$DE$151:$DG$151,0)),0)+IFERROR(INDEX('Hoja de Trabajo para listado'!$CD$155:$DC$1048576,MATCH($A1018,'Hoja de Trabajo para listado'!$CD$155:$CD$1048576,0),MATCH((CUADRO!O$4&amp;$E1018),'Hoja de Trabajo para listado'!$CD$151:$DC$151,0)),0)</f>
        <v>0</v>
      </c>
      <c r="P1018" s="245">
        <f ca="1">+IFERROR(INDEX('Hoja de Trabajo para listado'!$A$155:$Z$1048576,MATCH($A1018,'Hoja de Trabajo para listado'!$A$155:$A$1048576,0),MATCH((CUADRO!P$4&amp;$E1018),'Hoja de Trabajo para listado'!$A$151:$Z$151,0)),0)+IFERROR(INDEX('Hoja de Trabajo para listado'!$AB$155:$BA$1048576,MATCH($A1018,'Hoja de Trabajo para listado'!$AB$155:$AB$1048576,0),MATCH((CUADRO!P$4&amp;$E1018),'Hoja de Trabajo para listado'!$AB$151:$BA$151,0)),0)+IFERROR(INDEX('Hoja de Trabajo para listado'!$BC$155:$CB$1048576,MATCH($A1018,'Hoja de Trabajo para listado'!$BC$155:$BC$1048576,0),MATCH((CUADRO!P$4&amp;$E1018),'Hoja de Trabajo para listado'!$BC$151:$CB$151,0)),0)+IFERROR(INDEX('Hoja de Trabajo para listado'!$DE$153:$DG$274,MATCH($A1018,'Hoja de Trabajo para listado'!$DE$153:$DE$1048576,0),MATCH((CUADRO!P$4&amp;$E1018),'Hoja de Trabajo para listado'!$DE$151:$DG$151,0)),0)+IFERROR(INDEX('Hoja de Trabajo para listado'!$CD$155:$DC$1048576,MATCH($A1018,'Hoja de Trabajo para listado'!$CD$155:$CD$1048576,0),MATCH((CUADRO!P$4&amp;$E1018),'Hoja de Trabajo para listado'!$CD$151:$DC$151,0)),0)</f>
        <v>0</v>
      </c>
      <c r="Q1018" s="245">
        <f ca="1">+IFERROR(INDEX('Hoja de Trabajo para listado'!$A$155:$Z$1048576,MATCH($A1018,'Hoja de Trabajo para listado'!$A$155:$A$1048576,0),MATCH((CUADRO!Q$4&amp;$E1018),'Hoja de Trabajo para listado'!$A$151:$Z$151,0)),0)+IFERROR(INDEX('Hoja de Trabajo para listado'!$AB$155:$BA$1048576,MATCH($A1018,'Hoja de Trabajo para listado'!$AB$155:$AB$1048576,0),MATCH((CUADRO!Q$4&amp;$E1018),'Hoja de Trabajo para listado'!$AB$151:$BA$151,0)),0)+IFERROR(INDEX('Hoja de Trabajo para listado'!$BC$155:$CB$1048576,MATCH($A1018,'Hoja de Trabajo para listado'!$BC$155:$BC$1048576,0),MATCH((CUADRO!Q$4&amp;$E1018),'Hoja de Trabajo para listado'!$BC$151:$CB$151,0)),0)+IFERROR(INDEX('Hoja de Trabajo para listado'!$DE$153:$DG$274,MATCH($A1018,'Hoja de Trabajo para listado'!$DE$153:$DE$1048576,0),MATCH((CUADRO!Q$4&amp;$E1018),'Hoja de Trabajo para listado'!$DE$151:$DG$151,0)),0)+IFERROR(INDEX('Hoja de Trabajo para listado'!$CD$155:$DC$1048576,MATCH($A1018,'Hoja de Trabajo para listado'!$CD$155:$CD$1048576,0),MATCH((CUADRO!Q$4&amp;$E1018),'Hoja de Trabajo para listado'!$CD$151:$DC$151,0)),0)</f>
        <v>0</v>
      </c>
      <c r="R1018" s="245">
        <f t="shared" ca="1" si="37"/>
        <v>0</v>
      </c>
      <c r="S1018" s="249">
        <f ca="1">+R1017+R1018</f>
        <v>0</v>
      </c>
      <c r="T1018" s="245">
        <f ca="1">+S1018</f>
        <v>0</v>
      </c>
      <c r="U1018" s="244">
        <f t="shared" si="38"/>
        <v>2</v>
      </c>
      <c r="V1018" s="333" t="str">
        <f>+VLOOKUP(A1018,bd_lista!$A$3:$E$592,5,FALSE)</f>
        <v>Gobiernos Autonomos Municipales</v>
      </c>
      <c r="W1018" s="388"/>
      <c r="X1018" s="242">
        <f>+VLOOKUP(A1018,[4]Sheet1!$A$13:$D$744,4,FALSE)</f>
        <v>0</v>
      </c>
      <c r="Y1018" s="242" t="e">
        <f>+VLOOKUP(X1018,bd_lista!$A$3:$C$592,3,FALSE)</f>
        <v>#N/A</v>
      </c>
      <c r="Z1018" s="292"/>
      <c r="AA1018" s="293"/>
    </row>
    <row r="1019" spans="1:27" customFormat="1" ht="15" hidden="1" customHeight="1">
      <c r="A1019" s="32">
        <v>1742</v>
      </c>
      <c r="B1019" s="392">
        <f>+A1019</f>
        <v>1742</v>
      </c>
      <c r="C1019" s="247" t="str">
        <f>+VLOOKUP(A1019,bd_lista!$A$3:$C$592,3,FALSE)</f>
        <v>Gobierno Autónomo Municipal de Saipina</v>
      </c>
      <c r="D1019" s="389" t="str">
        <f>+C1019</f>
        <v>Gobierno Autónomo Municipal de Saipina</v>
      </c>
      <c r="E1019" s="242" t="s">
        <v>1304</v>
      </c>
      <c r="F1019" s="243">
        <f ca="1">+IFERROR(INDEX('Hoja de Trabajo para listado'!$A$155:$Z$1048576,MATCH($A1019,'Hoja de Trabajo para listado'!$A$155:$A$1048576,0),MATCH((CUADRO!F$4&amp;$E1019),'Hoja de Trabajo para listado'!$A$151:$Z$151,0)),0)+IFERROR(INDEX('Hoja de Trabajo para listado'!$AB$155:$BA$1048576,MATCH($A1019,'Hoja de Trabajo para listado'!$AB$155:$AB$1048576,0),MATCH((CUADRO!F$4&amp;$E1019),'Hoja de Trabajo para listado'!$AB$151:$BA$151,0)),0)+IFERROR(INDEX('Hoja de Trabajo para listado'!$BC$155:$CB$1048576,MATCH($A1019,'Hoja de Trabajo para listado'!$BC$155:$BC$1048576,0),MATCH((CUADRO!F$4&amp;$E1019),'Hoja de Trabajo para listado'!$BC$151:$CB$151,0)),0)+IFERROR(INDEX('Hoja de Trabajo para listado'!$DE$153:$DG$274,MATCH($A1019,'Hoja de Trabajo para listado'!$DE$153:$DE$1048576,0),MATCH((CUADRO!F$4&amp;$E1019),'Hoja de Trabajo para listado'!$DE$151:$DG$151,0)),0)+IFERROR(INDEX('Hoja de Trabajo para listado'!$CD$155:$DC$1048576,MATCH($A1019,'Hoja de Trabajo para listado'!$CD$155:$CD$1048576,0),MATCH((CUADRO!F$4&amp;$E1019),'Hoja de Trabajo para listado'!$CD$151:$DC$151,0)),0)</f>
        <v>0</v>
      </c>
      <c r="G1019" s="243">
        <f ca="1">+IFERROR(INDEX('Hoja de Trabajo para listado'!$A$155:$Z$1048576,MATCH($A1019,'Hoja de Trabajo para listado'!$A$155:$A$1048576,0),MATCH((CUADRO!G$4&amp;$E1019),'Hoja de Trabajo para listado'!$A$151:$Z$151,0)),0)+IFERROR(INDEX('Hoja de Trabajo para listado'!$AB$155:$BA$1048576,MATCH($A1019,'Hoja de Trabajo para listado'!$AB$155:$AB$1048576,0),MATCH((CUADRO!G$4&amp;$E1019),'Hoja de Trabajo para listado'!$AB$151:$BA$151,0)),0)+IFERROR(INDEX('Hoja de Trabajo para listado'!$BC$155:$CB$1048576,MATCH($A1019,'Hoja de Trabajo para listado'!$BC$155:$BC$1048576,0),MATCH((CUADRO!G$4&amp;$E1019),'Hoja de Trabajo para listado'!$BC$151:$CB$151,0)),0)+IFERROR(INDEX('Hoja de Trabajo para listado'!$DE$153:$DG$274,MATCH($A1019,'Hoja de Trabajo para listado'!$DE$153:$DE$1048576,0),MATCH((CUADRO!G$4&amp;$E1019),'Hoja de Trabajo para listado'!$DE$151:$DG$151,0)),0)+IFERROR(INDEX('Hoja de Trabajo para listado'!$CD$155:$DC$1048576,MATCH($A1019,'Hoja de Trabajo para listado'!$CD$155:$CD$1048576,0),MATCH((CUADRO!G$4&amp;$E1019),'Hoja de Trabajo para listado'!$CD$151:$DC$151,0)),0)</f>
        <v>0</v>
      </c>
      <c r="H1019" s="243">
        <f ca="1">+IFERROR(INDEX('Hoja de Trabajo para listado'!$A$155:$Z$1048576,MATCH($A1019,'Hoja de Trabajo para listado'!$A$155:$A$1048576,0),MATCH((CUADRO!H$4&amp;$E1019),'Hoja de Trabajo para listado'!$A$151:$Z$151,0)),0)+IFERROR(INDEX('Hoja de Trabajo para listado'!$AB$155:$BA$1048576,MATCH($A1019,'Hoja de Trabajo para listado'!$AB$155:$AB$1048576,0),MATCH((CUADRO!H$4&amp;$E1019),'Hoja de Trabajo para listado'!$AB$151:$BA$151,0)),0)+IFERROR(INDEX('Hoja de Trabajo para listado'!$BC$155:$CB$1048576,MATCH($A1019,'Hoja de Trabajo para listado'!$BC$155:$BC$1048576,0),MATCH((CUADRO!H$4&amp;$E1019),'Hoja de Trabajo para listado'!$BC$151:$CB$151,0)),0)+IFERROR(INDEX('Hoja de Trabajo para listado'!$DE$153:$DG$274,MATCH($A1019,'Hoja de Trabajo para listado'!$DE$153:$DE$1048576,0),MATCH((CUADRO!H$4&amp;$E1019),'Hoja de Trabajo para listado'!$DE$151:$DG$151,0)),0)+IFERROR(INDEX('Hoja de Trabajo para listado'!$CD$155:$DC$1048576,MATCH($A1019,'Hoja de Trabajo para listado'!$CD$155:$CD$1048576,0),MATCH((CUADRO!H$4&amp;$E1019),'Hoja de Trabajo para listado'!$CD$151:$DC$151,0)),0)</f>
        <v>0</v>
      </c>
      <c r="I1019" s="243">
        <f ca="1">+IFERROR(INDEX('Hoja de Trabajo para listado'!$A$155:$Z$1048576,MATCH($A1019,'Hoja de Trabajo para listado'!$A$155:$A$1048576,0),MATCH((CUADRO!I$4&amp;$E1019),'Hoja de Trabajo para listado'!$A$151:$Z$151,0)),0)+IFERROR(INDEX('Hoja de Trabajo para listado'!$AB$155:$BA$1048576,MATCH($A1019,'Hoja de Trabajo para listado'!$AB$155:$AB$1048576,0),MATCH((CUADRO!I$4&amp;$E1019),'Hoja de Trabajo para listado'!$AB$151:$BA$151,0)),0)+IFERROR(INDEX('Hoja de Trabajo para listado'!$BC$155:$CB$1048576,MATCH($A1019,'Hoja de Trabajo para listado'!$BC$155:$BC$1048576,0),MATCH((CUADRO!I$4&amp;$E1019),'Hoja de Trabajo para listado'!$BC$151:$CB$151,0)),0)+IFERROR(INDEX('Hoja de Trabajo para listado'!$DE$153:$DG$274,MATCH($A1019,'Hoja de Trabajo para listado'!$DE$153:$DE$1048576,0),MATCH((CUADRO!I$4&amp;$E1019),'Hoja de Trabajo para listado'!$DE$151:$DG$151,0)),0)+IFERROR(INDEX('Hoja de Trabajo para listado'!$CD$155:$DC$1048576,MATCH($A1019,'Hoja de Trabajo para listado'!$CD$155:$CD$1048576,0),MATCH((CUADRO!I$4&amp;$E1019),'Hoja de Trabajo para listado'!$CD$151:$DC$151,0)),0)</f>
        <v>0</v>
      </c>
      <c r="J1019" s="243">
        <f ca="1">+IFERROR(INDEX('Hoja de Trabajo para listado'!$A$155:$Z$1048576,MATCH($A1019,'Hoja de Trabajo para listado'!$A$155:$A$1048576,0),MATCH((CUADRO!J$4&amp;$E1019),'Hoja de Trabajo para listado'!$A$151:$Z$151,0)),0)+IFERROR(INDEX('Hoja de Trabajo para listado'!$AB$155:$BA$1048576,MATCH($A1019,'Hoja de Trabajo para listado'!$AB$155:$AB$1048576,0),MATCH((CUADRO!J$4&amp;$E1019),'Hoja de Trabajo para listado'!$AB$151:$BA$151,0)),0)+IFERROR(INDEX('Hoja de Trabajo para listado'!$BC$155:$CB$1048576,MATCH($A1019,'Hoja de Trabajo para listado'!$BC$155:$BC$1048576,0),MATCH((CUADRO!J$4&amp;$E1019),'Hoja de Trabajo para listado'!$BC$151:$CB$151,0)),0)+IFERROR(INDEX('Hoja de Trabajo para listado'!$DE$153:$DG$274,MATCH($A1019,'Hoja de Trabajo para listado'!$DE$153:$DE$1048576,0),MATCH((CUADRO!J$4&amp;$E1019),'Hoja de Trabajo para listado'!$DE$151:$DG$151,0)),0)+IFERROR(INDEX('Hoja de Trabajo para listado'!$CD$155:$DC$1048576,MATCH($A1019,'Hoja de Trabajo para listado'!$CD$155:$CD$1048576,0),MATCH((CUADRO!J$4&amp;$E1019),'Hoja de Trabajo para listado'!$CD$151:$DC$151,0)),0)</f>
        <v>0</v>
      </c>
      <c r="K1019" s="243">
        <f ca="1">+IFERROR(INDEX('Hoja de Trabajo para listado'!$A$155:$Z$1048576,MATCH($A1019,'Hoja de Trabajo para listado'!$A$155:$A$1048576,0),MATCH((CUADRO!K$4&amp;$E1019),'Hoja de Trabajo para listado'!$A$151:$Z$151,0)),0)+IFERROR(INDEX('Hoja de Trabajo para listado'!$AB$155:$BA$1048576,MATCH($A1019,'Hoja de Trabajo para listado'!$AB$155:$AB$1048576,0),MATCH((CUADRO!K$4&amp;$E1019),'Hoja de Trabajo para listado'!$AB$151:$BA$151,0)),0)+IFERROR(INDEX('Hoja de Trabajo para listado'!$BC$155:$CB$1048576,MATCH($A1019,'Hoja de Trabajo para listado'!$BC$155:$BC$1048576,0),MATCH((CUADRO!K$4&amp;$E1019),'Hoja de Trabajo para listado'!$BC$151:$CB$151,0)),0)+IFERROR(INDEX('Hoja de Trabajo para listado'!$DE$153:$DG$274,MATCH($A1019,'Hoja de Trabajo para listado'!$DE$153:$DE$1048576,0),MATCH((CUADRO!K$4&amp;$E1019),'Hoja de Trabajo para listado'!$DE$151:$DG$151,0)),0)+IFERROR(INDEX('Hoja de Trabajo para listado'!$CD$155:$DC$1048576,MATCH($A1019,'Hoja de Trabajo para listado'!$CD$155:$CD$1048576,0),MATCH((CUADRO!K$4&amp;$E1019),'Hoja de Trabajo para listado'!$CD$151:$DC$151,0)),0)</f>
        <v>0</v>
      </c>
      <c r="L1019" s="243">
        <f ca="1">+IFERROR(INDEX('Hoja de Trabajo para listado'!$A$155:$Z$1048576,MATCH($A1019,'Hoja de Trabajo para listado'!$A$155:$A$1048576,0),MATCH((CUADRO!L$4&amp;$E1019),'Hoja de Trabajo para listado'!$A$151:$Z$151,0)),0)+IFERROR(INDEX('Hoja de Trabajo para listado'!$AB$155:$BA$1048576,MATCH($A1019,'Hoja de Trabajo para listado'!$AB$155:$AB$1048576,0),MATCH((CUADRO!L$4&amp;$E1019),'Hoja de Trabajo para listado'!$AB$151:$BA$151,0)),0)+IFERROR(INDEX('Hoja de Trabajo para listado'!$BC$155:$CB$1048576,MATCH($A1019,'Hoja de Trabajo para listado'!$BC$155:$BC$1048576,0),MATCH((CUADRO!L$4&amp;$E1019),'Hoja de Trabajo para listado'!$BC$151:$CB$151,0)),0)+IFERROR(INDEX('Hoja de Trabajo para listado'!$DE$153:$DG$274,MATCH($A1019,'Hoja de Trabajo para listado'!$DE$153:$DE$1048576,0),MATCH((CUADRO!L$4&amp;$E1019),'Hoja de Trabajo para listado'!$DE$151:$DG$151,0)),0)+IFERROR(INDEX('Hoja de Trabajo para listado'!$CD$155:$DC$1048576,MATCH($A1019,'Hoja de Trabajo para listado'!$CD$155:$CD$1048576,0),MATCH((CUADRO!L$4&amp;$E1019),'Hoja de Trabajo para listado'!$CD$151:$DC$151,0)),0)</f>
        <v>0</v>
      </c>
      <c r="M1019" s="243">
        <f ca="1">+IFERROR(INDEX('Hoja de Trabajo para listado'!$A$155:$Z$1048576,MATCH($A1019,'Hoja de Trabajo para listado'!$A$155:$A$1048576,0),MATCH((CUADRO!M$4&amp;$E1019),'Hoja de Trabajo para listado'!$A$151:$Z$151,0)),0)+IFERROR(INDEX('Hoja de Trabajo para listado'!$AB$155:$BA$1048576,MATCH($A1019,'Hoja de Trabajo para listado'!$AB$155:$AB$1048576,0),MATCH((CUADRO!M$4&amp;$E1019),'Hoja de Trabajo para listado'!$AB$151:$BA$151,0)),0)+IFERROR(INDEX('Hoja de Trabajo para listado'!$BC$155:$CB$1048576,MATCH($A1019,'Hoja de Trabajo para listado'!$BC$155:$BC$1048576,0),MATCH((CUADRO!M$4&amp;$E1019),'Hoja de Trabajo para listado'!$BC$151:$CB$151,0)),0)+IFERROR(INDEX('Hoja de Trabajo para listado'!$DE$153:$DG$274,MATCH($A1019,'Hoja de Trabajo para listado'!$DE$153:$DE$1048576,0),MATCH((CUADRO!M$4&amp;$E1019),'Hoja de Trabajo para listado'!$DE$151:$DG$151,0)),0)+IFERROR(INDEX('Hoja de Trabajo para listado'!$CD$155:$DC$1048576,MATCH($A1019,'Hoja de Trabajo para listado'!$CD$155:$CD$1048576,0),MATCH((CUADRO!M$4&amp;$E1019),'Hoja de Trabajo para listado'!$CD$151:$DC$151,0)),0)</f>
        <v>0</v>
      </c>
      <c r="N1019" s="243">
        <f ca="1">+IFERROR(INDEX('Hoja de Trabajo para listado'!$A$155:$Z$1048576,MATCH($A1019,'Hoja de Trabajo para listado'!$A$155:$A$1048576,0),MATCH((CUADRO!N$4&amp;$E1019),'Hoja de Trabajo para listado'!$A$151:$Z$151,0)),0)+IFERROR(INDEX('Hoja de Trabajo para listado'!$AB$155:$BA$1048576,MATCH($A1019,'Hoja de Trabajo para listado'!$AB$155:$AB$1048576,0),MATCH((CUADRO!N$4&amp;$E1019),'Hoja de Trabajo para listado'!$AB$151:$BA$151,0)),0)+IFERROR(INDEX('Hoja de Trabajo para listado'!$BC$155:$CB$1048576,MATCH($A1019,'Hoja de Trabajo para listado'!$BC$155:$BC$1048576,0),MATCH((CUADRO!N$4&amp;$E1019),'Hoja de Trabajo para listado'!$BC$151:$CB$151,0)),0)+IFERROR(INDEX('Hoja de Trabajo para listado'!$DE$153:$DG$274,MATCH($A1019,'Hoja de Trabajo para listado'!$DE$153:$DE$1048576,0),MATCH((CUADRO!N$4&amp;$E1019),'Hoja de Trabajo para listado'!$DE$151:$DG$151,0)),0)+IFERROR(INDEX('Hoja de Trabajo para listado'!$CD$155:$DC$1048576,MATCH($A1019,'Hoja de Trabajo para listado'!$CD$155:$CD$1048576,0),MATCH((CUADRO!N$4&amp;$E1019),'Hoja de Trabajo para listado'!$CD$151:$DC$151,0)),0)</f>
        <v>0</v>
      </c>
      <c r="O1019" s="243">
        <f ca="1">+IFERROR(INDEX('Hoja de Trabajo para listado'!$A$155:$Z$1048576,MATCH($A1019,'Hoja de Trabajo para listado'!$A$155:$A$1048576,0),MATCH((CUADRO!O$4&amp;$E1019),'Hoja de Trabajo para listado'!$A$151:$Z$151,0)),0)+IFERROR(INDEX('Hoja de Trabajo para listado'!$AB$155:$BA$1048576,MATCH($A1019,'Hoja de Trabajo para listado'!$AB$155:$AB$1048576,0),MATCH((CUADRO!O$4&amp;$E1019),'Hoja de Trabajo para listado'!$AB$151:$BA$151,0)),0)+IFERROR(INDEX('Hoja de Trabajo para listado'!$BC$155:$CB$1048576,MATCH($A1019,'Hoja de Trabajo para listado'!$BC$155:$BC$1048576,0),MATCH((CUADRO!O$4&amp;$E1019),'Hoja de Trabajo para listado'!$BC$151:$CB$151,0)),0)+IFERROR(INDEX('Hoja de Trabajo para listado'!$DE$153:$DG$274,MATCH($A1019,'Hoja de Trabajo para listado'!$DE$153:$DE$1048576,0),MATCH((CUADRO!O$4&amp;$E1019),'Hoja de Trabajo para listado'!$DE$151:$DG$151,0)),0)+IFERROR(INDEX('Hoja de Trabajo para listado'!$CD$155:$DC$1048576,MATCH($A1019,'Hoja de Trabajo para listado'!$CD$155:$CD$1048576,0),MATCH((CUADRO!O$4&amp;$E1019),'Hoja de Trabajo para listado'!$CD$151:$DC$151,0)),0)</f>
        <v>0</v>
      </c>
      <c r="P1019" s="243">
        <f ca="1">+IFERROR(INDEX('Hoja de Trabajo para listado'!$A$155:$Z$1048576,MATCH($A1019,'Hoja de Trabajo para listado'!$A$155:$A$1048576,0),MATCH((CUADRO!P$4&amp;$E1019),'Hoja de Trabajo para listado'!$A$151:$Z$151,0)),0)+IFERROR(INDEX('Hoja de Trabajo para listado'!$AB$155:$BA$1048576,MATCH($A1019,'Hoja de Trabajo para listado'!$AB$155:$AB$1048576,0),MATCH((CUADRO!P$4&amp;$E1019),'Hoja de Trabajo para listado'!$AB$151:$BA$151,0)),0)+IFERROR(INDEX('Hoja de Trabajo para listado'!$BC$155:$CB$1048576,MATCH($A1019,'Hoja de Trabajo para listado'!$BC$155:$BC$1048576,0),MATCH((CUADRO!P$4&amp;$E1019),'Hoja de Trabajo para listado'!$BC$151:$CB$151,0)),0)+IFERROR(INDEX('Hoja de Trabajo para listado'!$DE$153:$DG$274,MATCH($A1019,'Hoja de Trabajo para listado'!$DE$153:$DE$1048576,0),MATCH((CUADRO!P$4&amp;$E1019),'Hoja de Trabajo para listado'!$DE$151:$DG$151,0)),0)+IFERROR(INDEX('Hoja de Trabajo para listado'!$CD$155:$DC$1048576,MATCH($A1019,'Hoja de Trabajo para listado'!$CD$155:$CD$1048576,0),MATCH((CUADRO!P$4&amp;$E1019),'Hoja de Trabajo para listado'!$CD$151:$DC$151,0)),0)</f>
        <v>0</v>
      </c>
      <c r="Q1019" s="243">
        <f ca="1">+IFERROR(INDEX('Hoja de Trabajo para listado'!$A$155:$Z$1048576,MATCH($A1019,'Hoja de Trabajo para listado'!$A$155:$A$1048576,0),MATCH((CUADRO!Q$4&amp;$E1019),'Hoja de Trabajo para listado'!$A$151:$Z$151,0)),0)+IFERROR(INDEX('Hoja de Trabajo para listado'!$AB$155:$BA$1048576,MATCH($A1019,'Hoja de Trabajo para listado'!$AB$155:$AB$1048576,0),MATCH((CUADRO!Q$4&amp;$E1019),'Hoja de Trabajo para listado'!$AB$151:$BA$151,0)),0)+IFERROR(INDEX('Hoja de Trabajo para listado'!$BC$155:$CB$1048576,MATCH($A1019,'Hoja de Trabajo para listado'!$BC$155:$BC$1048576,0),MATCH((CUADRO!Q$4&amp;$E1019),'Hoja de Trabajo para listado'!$BC$151:$CB$151,0)),0)+IFERROR(INDEX('Hoja de Trabajo para listado'!$DE$153:$DG$274,MATCH($A1019,'Hoja de Trabajo para listado'!$DE$153:$DE$1048576,0),MATCH((CUADRO!Q$4&amp;$E1019),'Hoja de Trabajo para listado'!$DE$151:$DG$151,0)),0)+IFERROR(INDEX('Hoja de Trabajo para listado'!$CD$155:$DC$1048576,MATCH($A1019,'Hoja de Trabajo para listado'!$CD$155:$CD$1048576,0),MATCH((CUADRO!Q$4&amp;$E1019),'Hoja de Trabajo para listado'!$CD$151:$DC$151,0)),0)</f>
        <v>0</v>
      </c>
      <c r="R1019" s="243">
        <f t="shared" ca="1" si="37"/>
        <v>0</v>
      </c>
      <c r="S1019" s="270"/>
      <c r="T1019" s="243">
        <f ca="1">+T1020</f>
        <v>0</v>
      </c>
      <c r="U1019" s="242">
        <f t="shared" si="38"/>
        <v>1</v>
      </c>
      <c r="V1019" s="333" t="str">
        <f>+VLOOKUP(A1019,bd_lista!$A$3:$E$592,5,FALSE)</f>
        <v>Gobiernos Autonomos Municipales</v>
      </c>
      <c r="W1019" s="387" t="str">
        <f>+V1019</f>
        <v>Gobiernos Autonomos Municipales</v>
      </c>
      <c r="X1019" s="242">
        <f>+VLOOKUP(A1019,[4]Sheet1!$A$13:$D$744,4,FALSE)</f>
        <v>0</v>
      </c>
      <c r="Y1019" s="242" t="e">
        <f>+VLOOKUP(X1019,bd_lista!$A$3:$C$592,3,FALSE)</f>
        <v>#N/A</v>
      </c>
      <c r="Z1019" s="294">
        <f>+X1019</f>
        <v>0</v>
      </c>
      <c r="AA1019" s="295" t="e">
        <f>+Y1019</f>
        <v>#N/A</v>
      </c>
    </row>
    <row r="1020" spans="1:27" customFormat="1" ht="15" hidden="1" customHeight="1">
      <c r="A1020" s="32">
        <v>1742</v>
      </c>
      <c r="B1020" s="393"/>
      <c r="C1020" s="247" t="str">
        <f>+VLOOKUP(A1020,bd_lista!$A$3:$C$592,3,FALSE)</f>
        <v>Gobierno Autónomo Municipal de Saipina</v>
      </c>
      <c r="D1020" s="390"/>
      <c r="E1020" s="244" t="s">
        <v>1305</v>
      </c>
      <c r="F1020" s="245">
        <f ca="1">+IFERROR(INDEX('Hoja de Trabajo para listado'!$A$155:$Z$1048576,MATCH($A1020,'Hoja de Trabajo para listado'!$A$155:$A$1048576,0),MATCH((CUADRO!F$4&amp;$E1020),'Hoja de Trabajo para listado'!$A$151:$Z$151,0)),0)+IFERROR(INDEX('Hoja de Trabajo para listado'!$AB$155:$BA$1048576,MATCH($A1020,'Hoja de Trabajo para listado'!$AB$155:$AB$1048576,0),MATCH((CUADRO!F$4&amp;$E1020),'Hoja de Trabajo para listado'!$AB$151:$BA$151,0)),0)+IFERROR(INDEX('Hoja de Trabajo para listado'!$BC$155:$CB$1048576,MATCH($A1020,'Hoja de Trabajo para listado'!$BC$155:$BC$1048576,0),MATCH((CUADRO!F$4&amp;$E1020),'Hoja de Trabajo para listado'!$BC$151:$CB$151,0)),0)+IFERROR(INDEX('Hoja de Trabajo para listado'!$DE$153:$DG$274,MATCH($A1020,'Hoja de Trabajo para listado'!$DE$153:$DE$1048576,0),MATCH((CUADRO!F$4&amp;$E1020),'Hoja de Trabajo para listado'!$DE$151:$DG$151,0)),0)+IFERROR(INDEX('Hoja de Trabajo para listado'!$CD$155:$DC$1048576,MATCH($A1020,'Hoja de Trabajo para listado'!$CD$155:$CD$1048576,0),MATCH((CUADRO!F$4&amp;$E1020),'Hoja de Trabajo para listado'!$CD$151:$DC$151,0)),0)</f>
        <v>0</v>
      </c>
      <c r="G1020" s="245">
        <f ca="1">+IFERROR(INDEX('Hoja de Trabajo para listado'!$A$155:$Z$1048576,MATCH($A1020,'Hoja de Trabajo para listado'!$A$155:$A$1048576,0),MATCH((CUADRO!G$4&amp;$E1020),'Hoja de Trabajo para listado'!$A$151:$Z$151,0)),0)+IFERROR(INDEX('Hoja de Trabajo para listado'!$AB$155:$BA$1048576,MATCH($A1020,'Hoja de Trabajo para listado'!$AB$155:$AB$1048576,0),MATCH((CUADRO!G$4&amp;$E1020),'Hoja de Trabajo para listado'!$AB$151:$BA$151,0)),0)+IFERROR(INDEX('Hoja de Trabajo para listado'!$BC$155:$CB$1048576,MATCH($A1020,'Hoja de Trabajo para listado'!$BC$155:$BC$1048576,0),MATCH((CUADRO!G$4&amp;$E1020),'Hoja de Trabajo para listado'!$BC$151:$CB$151,0)),0)+IFERROR(INDEX('Hoja de Trabajo para listado'!$DE$153:$DG$274,MATCH($A1020,'Hoja de Trabajo para listado'!$DE$153:$DE$1048576,0),MATCH((CUADRO!G$4&amp;$E1020),'Hoja de Trabajo para listado'!$DE$151:$DG$151,0)),0)+IFERROR(INDEX('Hoja de Trabajo para listado'!$CD$155:$DC$1048576,MATCH($A1020,'Hoja de Trabajo para listado'!$CD$155:$CD$1048576,0),MATCH((CUADRO!G$4&amp;$E1020),'Hoja de Trabajo para listado'!$CD$151:$DC$151,0)),0)</f>
        <v>0</v>
      </c>
      <c r="H1020" s="245">
        <f ca="1">+IFERROR(INDEX('Hoja de Trabajo para listado'!$A$155:$Z$1048576,MATCH($A1020,'Hoja de Trabajo para listado'!$A$155:$A$1048576,0),MATCH((CUADRO!H$4&amp;$E1020),'Hoja de Trabajo para listado'!$A$151:$Z$151,0)),0)+IFERROR(INDEX('Hoja de Trabajo para listado'!$AB$155:$BA$1048576,MATCH($A1020,'Hoja de Trabajo para listado'!$AB$155:$AB$1048576,0),MATCH((CUADRO!H$4&amp;$E1020),'Hoja de Trabajo para listado'!$AB$151:$BA$151,0)),0)+IFERROR(INDEX('Hoja de Trabajo para listado'!$BC$155:$CB$1048576,MATCH($A1020,'Hoja de Trabajo para listado'!$BC$155:$BC$1048576,0),MATCH((CUADRO!H$4&amp;$E1020),'Hoja de Trabajo para listado'!$BC$151:$CB$151,0)),0)+IFERROR(INDEX('Hoja de Trabajo para listado'!$DE$153:$DG$274,MATCH($A1020,'Hoja de Trabajo para listado'!$DE$153:$DE$1048576,0),MATCH((CUADRO!H$4&amp;$E1020),'Hoja de Trabajo para listado'!$DE$151:$DG$151,0)),0)+IFERROR(INDEX('Hoja de Trabajo para listado'!$CD$155:$DC$1048576,MATCH($A1020,'Hoja de Trabajo para listado'!$CD$155:$CD$1048576,0),MATCH((CUADRO!H$4&amp;$E1020),'Hoja de Trabajo para listado'!$CD$151:$DC$151,0)),0)</f>
        <v>0</v>
      </c>
      <c r="I1020" s="245">
        <f ca="1">+IFERROR(INDEX('Hoja de Trabajo para listado'!$A$155:$Z$1048576,MATCH($A1020,'Hoja de Trabajo para listado'!$A$155:$A$1048576,0),MATCH((CUADRO!I$4&amp;$E1020),'Hoja de Trabajo para listado'!$A$151:$Z$151,0)),0)+IFERROR(INDEX('Hoja de Trabajo para listado'!$AB$155:$BA$1048576,MATCH($A1020,'Hoja de Trabajo para listado'!$AB$155:$AB$1048576,0),MATCH((CUADRO!I$4&amp;$E1020),'Hoja de Trabajo para listado'!$AB$151:$BA$151,0)),0)+IFERROR(INDEX('Hoja de Trabajo para listado'!$BC$155:$CB$1048576,MATCH($A1020,'Hoja de Trabajo para listado'!$BC$155:$BC$1048576,0),MATCH((CUADRO!I$4&amp;$E1020),'Hoja de Trabajo para listado'!$BC$151:$CB$151,0)),0)+IFERROR(INDEX('Hoja de Trabajo para listado'!$DE$153:$DG$274,MATCH($A1020,'Hoja de Trabajo para listado'!$DE$153:$DE$1048576,0),MATCH((CUADRO!I$4&amp;$E1020),'Hoja de Trabajo para listado'!$DE$151:$DG$151,0)),0)+IFERROR(INDEX('Hoja de Trabajo para listado'!$CD$155:$DC$1048576,MATCH($A1020,'Hoja de Trabajo para listado'!$CD$155:$CD$1048576,0),MATCH((CUADRO!I$4&amp;$E1020),'Hoja de Trabajo para listado'!$CD$151:$DC$151,0)),0)</f>
        <v>0</v>
      </c>
      <c r="J1020" s="245">
        <f ca="1">+IFERROR(INDEX('Hoja de Trabajo para listado'!$A$155:$Z$1048576,MATCH($A1020,'Hoja de Trabajo para listado'!$A$155:$A$1048576,0),MATCH((CUADRO!J$4&amp;$E1020),'Hoja de Trabajo para listado'!$A$151:$Z$151,0)),0)+IFERROR(INDEX('Hoja de Trabajo para listado'!$AB$155:$BA$1048576,MATCH($A1020,'Hoja de Trabajo para listado'!$AB$155:$AB$1048576,0),MATCH((CUADRO!J$4&amp;$E1020),'Hoja de Trabajo para listado'!$AB$151:$BA$151,0)),0)+IFERROR(INDEX('Hoja de Trabajo para listado'!$BC$155:$CB$1048576,MATCH($A1020,'Hoja de Trabajo para listado'!$BC$155:$BC$1048576,0),MATCH((CUADRO!J$4&amp;$E1020),'Hoja de Trabajo para listado'!$BC$151:$CB$151,0)),0)+IFERROR(INDEX('Hoja de Trabajo para listado'!$DE$153:$DG$274,MATCH($A1020,'Hoja de Trabajo para listado'!$DE$153:$DE$1048576,0),MATCH((CUADRO!J$4&amp;$E1020),'Hoja de Trabajo para listado'!$DE$151:$DG$151,0)),0)+IFERROR(INDEX('Hoja de Trabajo para listado'!$CD$155:$DC$1048576,MATCH($A1020,'Hoja de Trabajo para listado'!$CD$155:$CD$1048576,0),MATCH((CUADRO!J$4&amp;$E1020),'Hoja de Trabajo para listado'!$CD$151:$DC$151,0)),0)</f>
        <v>0</v>
      </c>
      <c r="K1020" s="245">
        <f ca="1">+IFERROR(INDEX('Hoja de Trabajo para listado'!$A$155:$Z$1048576,MATCH($A1020,'Hoja de Trabajo para listado'!$A$155:$A$1048576,0),MATCH((CUADRO!K$4&amp;$E1020),'Hoja de Trabajo para listado'!$A$151:$Z$151,0)),0)+IFERROR(INDEX('Hoja de Trabajo para listado'!$AB$155:$BA$1048576,MATCH($A1020,'Hoja de Trabajo para listado'!$AB$155:$AB$1048576,0),MATCH((CUADRO!K$4&amp;$E1020),'Hoja de Trabajo para listado'!$AB$151:$BA$151,0)),0)+IFERROR(INDEX('Hoja de Trabajo para listado'!$BC$155:$CB$1048576,MATCH($A1020,'Hoja de Trabajo para listado'!$BC$155:$BC$1048576,0),MATCH((CUADRO!K$4&amp;$E1020),'Hoja de Trabajo para listado'!$BC$151:$CB$151,0)),0)+IFERROR(INDEX('Hoja de Trabajo para listado'!$DE$153:$DG$274,MATCH($A1020,'Hoja de Trabajo para listado'!$DE$153:$DE$1048576,0),MATCH((CUADRO!K$4&amp;$E1020),'Hoja de Trabajo para listado'!$DE$151:$DG$151,0)),0)+IFERROR(INDEX('Hoja de Trabajo para listado'!$CD$155:$DC$1048576,MATCH($A1020,'Hoja de Trabajo para listado'!$CD$155:$CD$1048576,0),MATCH((CUADRO!K$4&amp;$E1020),'Hoja de Trabajo para listado'!$CD$151:$DC$151,0)),0)</f>
        <v>0</v>
      </c>
      <c r="L1020" s="245">
        <f ca="1">+IFERROR(INDEX('Hoja de Trabajo para listado'!$A$155:$Z$1048576,MATCH($A1020,'Hoja de Trabajo para listado'!$A$155:$A$1048576,0),MATCH((CUADRO!L$4&amp;$E1020),'Hoja de Trabajo para listado'!$A$151:$Z$151,0)),0)+IFERROR(INDEX('Hoja de Trabajo para listado'!$AB$155:$BA$1048576,MATCH($A1020,'Hoja de Trabajo para listado'!$AB$155:$AB$1048576,0),MATCH((CUADRO!L$4&amp;$E1020),'Hoja de Trabajo para listado'!$AB$151:$BA$151,0)),0)+IFERROR(INDEX('Hoja de Trabajo para listado'!$BC$155:$CB$1048576,MATCH($A1020,'Hoja de Trabajo para listado'!$BC$155:$BC$1048576,0),MATCH((CUADRO!L$4&amp;$E1020),'Hoja de Trabajo para listado'!$BC$151:$CB$151,0)),0)+IFERROR(INDEX('Hoja de Trabajo para listado'!$DE$153:$DG$274,MATCH($A1020,'Hoja de Trabajo para listado'!$DE$153:$DE$1048576,0),MATCH((CUADRO!L$4&amp;$E1020),'Hoja de Trabajo para listado'!$DE$151:$DG$151,0)),0)+IFERROR(INDEX('Hoja de Trabajo para listado'!$CD$155:$DC$1048576,MATCH($A1020,'Hoja de Trabajo para listado'!$CD$155:$CD$1048576,0),MATCH((CUADRO!L$4&amp;$E1020),'Hoja de Trabajo para listado'!$CD$151:$DC$151,0)),0)</f>
        <v>0</v>
      </c>
      <c r="M1020" s="245">
        <f ca="1">+IFERROR(INDEX('Hoja de Trabajo para listado'!$A$155:$Z$1048576,MATCH($A1020,'Hoja de Trabajo para listado'!$A$155:$A$1048576,0),MATCH((CUADRO!M$4&amp;$E1020),'Hoja de Trabajo para listado'!$A$151:$Z$151,0)),0)+IFERROR(INDEX('Hoja de Trabajo para listado'!$AB$155:$BA$1048576,MATCH($A1020,'Hoja de Trabajo para listado'!$AB$155:$AB$1048576,0),MATCH((CUADRO!M$4&amp;$E1020),'Hoja de Trabajo para listado'!$AB$151:$BA$151,0)),0)+IFERROR(INDEX('Hoja de Trabajo para listado'!$BC$155:$CB$1048576,MATCH($A1020,'Hoja de Trabajo para listado'!$BC$155:$BC$1048576,0),MATCH((CUADRO!M$4&amp;$E1020),'Hoja de Trabajo para listado'!$BC$151:$CB$151,0)),0)+IFERROR(INDEX('Hoja de Trabajo para listado'!$DE$153:$DG$274,MATCH($A1020,'Hoja de Trabajo para listado'!$DE$153:$DE$1048576,0),MATCH((CUADRO!M$4&amp;$E1020),'Hoja de Trabajo para listado'!$DE$151:$DG$151,0)),0)+IFERROR(INDEX('Hoja de Trabajo para listado'!$CD$155:$DC$1048576,MATCH($A1020,'Hoja de Trabajo para listado'!$CD$155:$CD$1048576,0),MATCH((CUADRO!M$4&amp;$E1020),'Hoja de Trabajo para listado'!$CD$151:$DC$151,0)),0)</f>
        <v>0</v>
      </c>
      <c r="N1020" s="245">
        <f ca="1">+IFERROR(INDEX('Hoja de Trabajo para listado'!$A$155:$Z$1048576,MATCH($A1020,'Hoja de Trabajo para listado'!$A$155:$A$1048576,0),MATCH((CUADRO!N$4&amp;$E1020),'Hoja de Trabajo para listado'!$A$151:$Z$151,0)),0)+IFERROR(INDEX('Hoja de Trabajo para listado'!$AB$155:$BA$1048576,MATCH($A1020,'Hoja de Trabajo para listado'!$AB$155:$AB$1048576,0),MATCH((CUADRO!N$4&amp;$E1020),'Hoja de Trabajo para listado'!$AB$151:$BA$151,0)),0)+IFERROR(INDEX('Hoja de Trabajo para listado'!$BC$155:$CB$1048576,MATCH($A1020,'Hoja de Trabajo para listado'!$BC$155:$BC$1048576,0),MATCH((CUADRO!N$4&amp;$E1020),'Hoja de Trabajo para listado'!$BC$151:$CB$151,0)),0)+IFERROR(INDEX('Hoja de Trabajo para listado'!$DE$153:$DG$274,MATCH($A1020,'Hoja de Trabajo para listado'!$DE$153:$DE$1048576,0),MATCH((CUADRO!N$4&amp;$E1020),'Hoja de Trabajo para listado'!$DE$151:$DG$151,0)),0)+IFERROR(INDEX('Hoja de Trabajo para listado'!$CD$155:$DC$1048576,MATCH($A1020,'Hoja de Trabajo para listado'!$CD$155:$CD$1048576,0),MATCH((CUADRO!N$4&amp;$E1020),'Hoja de Trabajo para listado'!$CD$151:$DC$151,0)),0)</f>
        <v>0</v>
      </c>
      <c r="O1020" s="245">
        <f ca="1">+IFERROR(INDEX('Hoja de Trabajo para listado'!$A$155:$Z$1048576,MATCH($A1020,'Hoja de Trabajo para listado'!$A$155:$A$1048576,0),MATCH((CUADRO!O$4&amp;$E1020),'Hoja de Trabajo para listado'!$A$151:$Z$151,0)),0)+IFERROR(INDEX('Hoja de Trabajo para listado'!$AB$155:$BA$1048576,MATCH($A1020,'Hoja de Trabajo para listado'!$AB$155:$AB$1048576,0),MATCH((CUADRO!O$4&amp;$E1020),'Hoja de Trabajo para listado'!$AB$151:$BA$151,0)),0)+IFERROR(INDEX('Hoja de Trabajo para listado'!$BC$155:$CB$1048576,MATCH($A1020,'Hoja de Trabajo para listado'!$BC$155:$BC$1048576,0),MATCH((CUADRO!O$4&amp;$E1020),'Hoja de Trabajo para listado'!$BC$151:$CB$151,0)),0)+IFERROR(INDEX('Hoja de Trabajo para listado'!$DE$153:$DG$274,MATCH($A1020,'Hoja de Trabajo para listado'!$DE$153:$DE$1048576,0),MATCH((CUADRO!O$4&amp;$E1020),'Hoja de Trabajo para listado'!$DE$151:$DG$151,0)),0)+IFERROR(INDEX('Hoja de Trabajo para listado'!$CD$155:$DC$1048576,MATCH($A1020,'Hoja de Trabajo para listado'!$CD$155:$CD$1048576,0),MATCH((CUADRO!O$4&amp;$E1020),'Hoja de Trabajo para listado'!$CD$151:$DC$151,0)),0)</f>
        <v>0</v>
      </c>
      <c r="P1020" s="245">
        <f ca="1">+IFERROR(INDEX('Hoja de Trabajo para listado'!$A$155:$Z$1048576,MATCH($A1020,'Hoja de Trabajo para listado'!$A$155:$A$1048576,0),MATCH((CUADRO!P$4&amp;$E1020),'Hoja de Trabajo para listado'!$A$151:$Z$151,0)),0)+IFERROR(INDEX('Hoja de Trabajo para listado'!$AB$155:$BA$1048576,MATCH($A1020,'Hoja de Trabajo para listado'!$AB$155:$AB$1048576,0),MATCH((CUADRO!P$4&amp;$E1020),'Hoja de Trabajo para listado'!$AB$151:$BA$151,0)),0)+IFERROR(INDEX('Hoja de Trabajo para listado'!$BC$155:$CB$1048576,MATCH($A1020,'Hoja de Trabajo para listado'!$BC$155:$BC$1048576,0),MATCH((CUADRO!P$4&amp;$E1020),'Hoja de Trabajo para listado'!$BC$151:$CB$151,0)),0)+IFERROR(INDEX('Hoja de Trabajo para listado'!$DE$153:$DG$274,MATCH($A1020,'Hoja de Trabajo para listado'!$DE$153:$DE$1048576,0),MATCH((CUADRO!P$4&amp;$E1020),'Hoja de Trabajo para listado'!$DE$151:$DG$151,0)),0)+IFERROR(INDEX('Hoja de Trabajo para listado'!$CD$155:$DC$1048576,MATCH($A1020,'Hoja de Trabajo para listado'!$CD$155:$CD$1048576,0),MATCH((CUADRO!P$4&amp;$E1020),'Hoja de Trabajo para listado'!$CD$151:$DC$151,0)),0)</f>
        <v>0</v>
      </c>
      <c r="Q1020" s="245">
        <f ca="1">+IFERROR(INDEX('Hoja de Trabajo para listado'!$A$155:$Z$1048576,MATCH($A1020,'Hoja de Trabajo para listado'!$A$155:$A$1048576,0),MATCH((CUADRO!Q$4&amp;$E1020),'Hoja de Trabajo para listado'!$A$151:$Z$151,0)),0)+IFERROR(INDEX('Hoja de Trabajo para listado'!$AB$155:$BA$1048576,MATCH($A1020,'Hoja de Trabajo para listado'!$AB$155:$AB$1048576,0),MATCH((CUADRO!Q$4&amp;$E1020),'Hoja de Trabajo para listado'!$AB$151:$BA$151,0)),0)+IFERROR(INDEX('Hoja de Trabajo para listado'!$BC$155:$CB$1048576,MATCH($A1020,'Hoja de Trabajo para listado'!$BC$155:$BC$1048576,0),MATCH((CUADRO!Q$4&amp;$E1020),'Hoja de Trabajo para listado'!$BC$151:$CB$151,0)),0)+IFERROR(INDEX('Hoja de Trabajo para listado'!$DE$153:$DG$274,MATCH($A1020,'Hoja de Trabajo para listado'!$DE$153:$DE$1048576,0),MATCH((CUADRO!Q$4&amp;$E1020),'Hoja de Trabajo para listado'!$DE$151:$DG$151,0)),0)+IFERROR(INDEX('Hoja de Trabajo para listado'!$CD$155:$DC$1048576,MATCH($A1020,'Hoja de Trabajo para listado'!$CD$155:$CD$1048576,0),MATCH((CUADRO!Q$4&amp;$E1020),'Hoja de Trabajo para listado'!$CD$151:$DC$151,0)),0)</f>
        <v>0</v>
      </c>
      <c r="R1020" s="245">
        <f t="shared" ca="1" si="37"/>
        <v>0</v>
      </c>
      <c r="S1020" s="259">
        <f ca="1">+R1019+R1020</f>
        <v>0</v>
      </c>
      <c r="T1020" s="245">
        <f ca="1">+S1020</f>
        <v>0</v>
      </c>
      <c r="U1020" s="244">
        <f t="shared" si="38"/>
        <v>2</v>
      </c>
      <c r="V1020" s="333" t="str">
        <f>+VLOOKUP(A1020,bd_lista!$A$3:$E$592,5,FALSE)</f>
        <v>Gobiernos Autonomos Municipales</v>
      </c>
      <c r="W1020" s="388"/>
      <c r="X1020" s="242">
        <f>+VLOOKUP(A1020,[4]Sheet1!$A$13:$D$744,4,FALSE)</f>
        <v>0</v>
      </c>
      <c r="Y1020" s="242" t="e">
        <f>+VLOOKUP(X1020,bd_lista!$A$3:$C$592,3,FALSE)</f>
        <v>#N/A</v>
      </c>
      <c r="Z1020" s="292"/>
      <c r="AA1020" s="293"/>
    </row>
    <row r="1021" spans="1:27" customFormat="1" ht="15" hidden="1" customHeight="1">
      <c r="A1021" s="32">
        <v>1743</v>
      </c>
      <c r="B1021" s="392">
        <f>+A1021</f>
        <v>1743</v>
      </c>
      <c r="C1021" s="247" t="str">
        <f>+VLOOKUP(A1021,bd_lista!$A$3:$C$592,3,FALSE)</f>
        <v>Gobierno Autónomo Municipal de Puerto Suárez</v>
      </c>
      <c r="D1021" s="389" t="str">
        <f>+C1021</f>
        <v>Gobierno Autónomo Municipal de Puerto Suárez</v>
      </c>
      <c r="E1021" s="242" t="s">
        <v>1304</v>
      </c>
      <c r="F1021" s="243">
        <f ca="1">+IFERROR(INDEX('Hoja de Trabajo para listado'!$A$155:$Z$1048576,MATCH($A1021,'Hoja de Trabajo para listado'!$A$155:$A$1048576,0),MATCH((CUADRO!F$4&amp;$E1021),'Hoja de Trabajo para listado'!$A$151:$Z$151,0)),0)+IFERROR(INDEX('Hoja de Trabajo para listado'!$AB$155:$BA$1048576,MATCH($A1021,'Hoja de Trabajo para listado'!$AB$155:$AB$1048576,0),MATCH((CUADRO!F$4&amp;$E1021),'Hoja de Trabajo para listado'!$AB$151:$BA$151,0)),0)+IFERROR(INDEX('Hoja de Trabajo para listado'!$BC$155:$CB$1048576,MATCH($A1021,'Hoja de Trabajo para listado'!$BC$155:$BC$1048576,0),MATCH((CUADRO!F$4&amp;$E1021),'Hoja de Trabajo para listado'!$BC$151:$CB$151,0)),0)+IFERROR(INDEX('Hoja de Trabajo para listado'!$DE$153:$DG$274,MATCH($A1021,'Hoja de Trabajo para listado'!$DE$153:$DE$1048576,0),MATCH((CUADRO!F$4&amp;$E1021),'Hoja de Trabajo para listado'!$DE$151:$DG$151,0)),0)+IFERROR(INDEX('Hoja de Trabajo para listado'!$CD$155:$DC$1048576,MATCH($A1021,'Hoja de Trabajo para listado'!$CD$155:$CD$1048576,0),MATCH((CUADRO!F$4&amp;$E1021),'Hoja de Trabajo para listado'!$CD$151:$DC$151,0)),0)</f>
        <v>0</v>
      </c>
      <c r="G1021" s="243">
        <f ca="1">+IFERROR(INDEX('Hoja de Trabajo para listado'!$A$155:$Z$1048576,MATCH($A1021,'Hoja de Trabajo para listado'!$A$155:$A$1048576,0),MATCH((CUADRO!G$4&amp;$E1021),'Hoja de Trabajo para listado'!$A$151:$Z$151,0)),0)+IFERROR(INDEX('Hoja de Trabajo para listado'!$AB$155:$BA$1048576,MATCH($A1021,'Hoja de Trabajo para listado'!$AB$155:$AB$1048576,0),MATCH((CUADRO!G$4&amp;$E1021),'Hoja de Trabajo para listado'!$AB$151:$BA$151,0)),0)+IFERROR(INDEX('Hoja de Trabajo para listado'!$BC$155:$CB$1048576,MATCH($A1021,'Hoja de Trabajo para listado'!$BC$155:$BC$1048576,0),MATCH((CUADRO!G$4&amp;$E1021),'Hoja de Trabajo para listado'!$BC$151:$CB$151,0)),0)+IFERROR(INDEX('Hoja de Trabajo para listado'!$DE$153:$DG$274,MATCH($A1021,'Hoja de Trabajo para listado'!$DE$153:$DE$1048576,0),MATCH((CUADRO!G$4&amp;$E1021),'Hoja de Trabajo para listado'!$DE$151:$DG$151,0)),0)+IFERROR(INDEX('Hoja de Trabajo para listado'!$CD$155:$DC$1048576,MATCH($A1021,'Hoja de Trabajo para listado'!$CD$155:$CD$1048576,0),MATCH((CUADRO!G$4&amp;$E1021),'Hoja de Trabajo para listado'!$CD$151:$DC$151,0)),0)</f>
        <v>0</v>
      </c>
      <c r="H1021" s="243">
        <f ca="1">+IFERROR(INDEX('Hoja de Trabajo para listado'!$A$155:$Z$1048576,MATCH($A1021,'Hoja de Trabajo para listado'!$A$155:$A$1048576,0),MATCH((CUADRO!H$4&amp;$E1021),'Hoja de Trabajo para listado'!$A$151:$Z$151,0)),0)+IFERROR(INDEX('Hoja de Trabajo para listado'!$AB$155:$BA$1048576,MATCH($A1021,'Hoja de Trabajo para listado'!$AB$155:$AB$1048576,0),MATCH((CUADRO!H$4&amp;$E1021),'Hoja de Trabajo para listado'!$AB$151:$BA$151,0)),0)+IFERROR(INDEX('Hoja de Trabajo para listado'!$BC$155:$CB$1048576,MATCH($A1021,'Hoja de Trabajo para listado'!$BC$155:$BC$1048576,0),MATCH((CUADRO!H$4&amp;$E1021),'Hoja de Trabajo para listado'!$BC$151:$CB$151,0)),0)+IFERROR(INDEX('Hoja de Trabajo para listado'!$DE$153:$DG$274,MATCH($A1021,'Hoja de Trabajo para listado'!$DE$153:$DE$1048576,0),MATCH((CUADRO!H$4&amp;$E1021),'Hoja de Trabajo para listado'!$DE$151:$DG$151,0)),0)+IFERROR(INDEX('Hoja de Trabajo para listado'!$CD$155:$DC$1048576,MATCH($A1021,'Hoja de Trabajo para listado'!$CD$155:$CD$1048576,0),MATCH((CUADRO!H$4&amp;$E1021),'Hoja de Trabajo para listado'!$CD$151:$DC$151,0)),0)</f>
        <v>0</v>
      </c>
      <c r="I1021" s="243">
        <f ca="1">+IFERROR(INDEX('Hoja de Trabajo para listado'!$A$155:$Z$1048576,MATCH($A1021,'Hoja de Trabajo para listado'!$A$155:$A$1048576,0),MATCH((CUADRO!I$4&amp;$E1021),'Hoja de Trabajo para listado'!$A$151:$Z$151,0)),0)+IFERROR(INDEX('Hoja de Trabajo para listado'!$AB$155:$BA$1048576,MATCH($A1021,'Hoja de Trabajo para listado'!$AB$155:$AB$1048576,0),MATCH((CUADRO!I$4&amp;$E1021),'Hoja de Trabajo para listado'!$AB$151:$BA$151,0)),0)+IFERROR(INDEX('Hoja de Trabajo para listado'!$BC$155:$CB$1048576,MATCH($A1021,'Hoja de Trabajo para listado'!$BC$155:$BC$1048576,0),MATCH((CUADRO!I$4&amp;$E1021),'Hoja de Trabajo para listado'!$BC$151:$CB$151,0)),0)+IFERROR(INDEX('Hoja de Trabajo para listado'!$DE$153:$DG$274,MATCH($A1021,'Hoja de Trabajo para listado'!$DE$153:$DE$1048576,0),MATCH((CUADRO!I$4&amp;$E1021),'Hoja de Trabajo para listado'!$DE$151:$DG$151,0)),0)+IFERROR(INDEX('Hoja de Trabajo para listado'!$CD$155:$DC$1048576,MATCH($A1021,'Hoja de Trabajo para listado'!$CD$155:$CD$1048576,0),MATCH((CUADRO!I$4&amp;$E1021),'Hoja de Trabajo para listado'!$CD$151:$DC$151,0)),0)</f>
        <v>0</v>
      </c>
      <c r="J1021" s="243">
        <f ca="1">+IFERROR(INDEX('Hoja de Trabajo para listado'!$A$155:$Z$1048576,MATCH($A1021,'Hoja de Trabajo para listado'!$A$155:$A$1048576,0),MATCH((CUADRO!J$4&amp;$E1021),'Hoja de Trabajo para listado'!$A$151:$Z$151,0)),0)+IFERROR(INDEX('Hoja de Trabajo para listado'!$AB$155:$BA$1048576,MATCH($A1021,'Hoja de Trabajo para listado'!$AB$155:$AB$1048576,0),MATCH((CUADRO!J$4&amp;$E1021),'Hoja de Trabajo para listado'!$AB$151:$BA$151,0)),0)+IFERROR(INDEX('Hoja de Trabajo para listado'!$BC$155:$CB$1048576,MATCH($A1021,'Hoja de Trabajo para listado'!$BC$155:$BC$1048576,0),MATCH((CUADRO!J$4&amp;$E1021),'Hoja de Trabajo para listado'!$BC$151:$CB$151,0)),0)+IFERROR(INDEX('Hoja de Trabajo para listado'!$DE$153:$DG$274,MATCH($A1021,'Hoja de Trabajo para listado'!$DE$153:$DE$1048576,0),MATCH((CUADRO!J$4&amp;$E1021),'Hoja de Trabajo para listado'!$DE$151:$DG$151,0)),0)+IFERROR(INDEX('Hoja de Trabajo para listado'!$CD$155:$DC$1048576,MATCH($A1021,'Hoja de Trabajo para listado'!$CD$155:$CD$1048576,0),MATCH((CUADRO!J$4&amp;$E1021),'Hoja de Trabajo para listado'!$CD$151:$DC$151,0)),0)</f>
        <v>0</v>
      </c>
      <c r="K1021" s="243">
        <f ca="1">+IFERROR(INDEX('Hoja de Trabajo para listado'!$A$155:$Z$1048576,MATCH($A1021,'Hoja de Trabajo para listado'!$A$155:$A$1048576,0),MATCH((CUADRO!K$4&amp;$E1021),'Hoja de Trabajo para listado'!$A$151:$Z$151,0)),0)+IFERROR(INDEX('Hoja de Trabajo para listado'!$AB$155:$BA$1048576,MATCH($A1021,'Hoja de Trabajo para listado'!$AB$155:$AB$1048576,0),MATCH((CUADRO!K$4&amp;$E1021),'Hoja de Trabajo para listado'!$AB$151:$BA$151,0)),0)+IFERROR(INDEX('Hoja de Trabajo para listado'!$BC$155:$CB$1048576,MATCH($A1021,'Hoja de Trabajo para listado'!$BC$155:$BC$1048576,0),MATCH((CUADRO!K$4&amp;$E1021),'Hoja de Trabajo para listado'!$BC$151:$CB$151,0)),0)+IFERROR(INDEX('Hoja de Trabajo para listado'!$DE$153:$DG$274,MATCH($A1021,'Hoja de Trabajo para listado'!$DE$153:$DE$1048576,0),MATCH((CUADRO!K$4&amp;$E1021),'Hoja de Trabajo para listado'!$DE$151:$DG$151,0)),0)+IFERROR(INDEX('Hoja de Trabajo para listado'!$CD$155:$DC$1048576,MATCH($A1021,'Hoja de Trabajo para listado'!$CD$155:$CD$1048576,0),MATCH((CUADRO!K$4&amp;$E1021),'Hoja de Trabajo para listado'!$CD$151:$DC$151,0)),0)</f>
        <v>0</v>
      </c>
      <c r="L1021" s="243">
        <f ca="1">+IFERROR(INDEX('Hoja de Trabajo para listado'!$A$155:$Z$1048576,MATCH($A1021,'Hoja de Trabajo para listado'!$A$155:$A$1048576,0),MATCH((CUADRO!L$4&amp;$E1021),'Hoja de Trabajo para listado'!$A$151:$Z$151,0)),0)+IFERROR(INDEX('Hoja de Trabajo para listado'!$AB$155:$BA$1048576,MATCH($A1021,'Hoja de Trabajo para listado'!$AB$155:$AB$1048576,0),MATCH((CUADRO!L$4&amp;$E1021),'Hoja de Trabajo para listado'!$AB$151:$BA$151,0)),0)+IFERROR(INDEX('Hoja de Trabajo para listado'!$BC$155:$CB$1048576,MATCH($A1021,'Hoja de Trabajo para listado'!$BC$155:$BC$1048576,0),MATCH((CUADRO!L$4&amp;$E1021),'Hoja de Trabajo para listado'!$BC$151:$CB$151,0)),0)+IFERROR(INDEX('Hoja de Trabajo para listado'!$DE$153:$DG$274,MATCH($A1021,'Hoja de Trabajo para listado'!$DE$153:$DE$1048576,0),MATCH((CUADRO!L$4&amp;$E1021),'Hoja de Trabajo para listado'!$DE$151:$DG$151,0)),0)+IFERROR(INDEX('Hoja de Trabajo para listado'!$CD$155:$DC$1048576,MATCH($A1021,'Hoja de Trabajo para listado'!$CD$155:$CD$1048576,0),MATCH((CUADRO!L$4&amp;$E1021),'Hoja de Trabajo para listado'!$CD$151:$DC$151,0)),0)</f>
        <v>0</v>
      </c>
      <c r="M1021" s="243">
        <f ca="1">+IFERROR(INDEX('Hoja de Trabajo para listado'!$A$155:$Z$1048576,MATCH($A1021,'Hoja de Trabajo para listado'!$A$155:$A$1048576,0),MATCH((CUADRO!M$4&amp;$E1021),'Hoja de Trabajo para listado'!$A$151:$Z$151,0)),0)+IFERROR(INDEX('Hoja de Trabajo para listado'!$AB$155:$BA$1048576,MATCH($A1021,'Hoja de Trabajo para listado'!$AB$155:$AB$1048576,0),MATCH((CUADRO!M$4&amp;$E1021),'Hoja de Trabajo para listado'!$AB$151:$BA$151,0)),0)+IFERROR(INDEX('Hoja de Trabajo para listado'!$BC$155:$CB$1048576,MATCH($A1021,'Hoja de Trabajo para listado'!$BC$155:$BC$1048576,0),MATCH((CUADRO!M$4&amp;$E1021),'Hoja de Trabajo para listado'!$BC$151:$CB$151,0)),0)+IFERROR(INDEX('Hoja de Trabajo para listado'!$DE$153:$DG$274,MATCH($A1021,'Hoja de Trabajo para listado'!$DE$153:$DE$1048576,0),MATCH((CUADRO!M$4&amp;$E1021),'Hoja de Trabajo para listado'!$DE$151:$DG$151,0)),0)+IFERROR(INDEX('Hoja de Trabajo para listado'!$CD$155:$DC$1048576,MATCH($A1021,'Hoja de Trabajo para listado'!$CD$155:$CD$1048576,0),MATCH((CUADRO!M$4&amp;$E1021),'Hoja de Trabajo para listado'!$CD$151:$DC$151,0)),0)</f>
        <v>0</v>
      </c>
      <c r="N1021" s="243">
        <f ca="1">+IFERROR(INDEX('Hoja de Trabajo para listado'!$A$155:$Z$1048576,MATCH($A1021,'Hoja de Trabajo para listado'!$A$155:$A$1048576,0),MATCH((CUADRO!N$4&amp;$E1021),'Hoja de Trabajo para listado'!$A$151:$Z$151,0)),0)+IFERROR(INDEX('Hoja de Trabajo para listado'!$AB$155:$BA$1048576,MATCH($A1021,'Hoja de Trabajo para listado'!$AB$155:$AB$1048576,0),MATCH((CUADRO!N$4&amp;$E1021),'Hoja de Trabajo para listado'!$AB$151:$BA$151,0)),0)+IFERROR(INDEX('Hoja de Trabajo para listado'!$BC$155:$CB$1048576,MATCH($A1021,'Hoja de Trabajo para listado'!$BC$155:$BC$1048576,0),MATCH((CUADRO!N$4&amp;$E1021),'Hoja de Trabajo para listado'!$BC$151:$CB$151,0)),0)+IFERROR(INDEX('Hoja de Trabajo para listado'!$DE$153:$DG$274,MATCH($A1021,'Hoja de Trabajo para listado'!$DE$153:$DE$1048576,0),MATCH((CUADRO!N$4&amp;$E1021),'Hoja de Trabajo para listado'!$DE$151:$DG$151,0)),0)+IFERROR(INDEX('Hoja de Trabajo para listado'!$CD$155:$DC$1048576,MATCH($A1021,'Hoja de Trabajo para listado'!$CD$155:$CD$1048576,0),MATCH((CUADRO!N$4&amp;$E1021),'Hoja de Trabajo para listado'!$CD$151:$DC$151,0)),0)</f>
        <v>0</v>
      </c>
      <c r="O1021" s="243">
        <f ca="1">+IFERROR(INDEX('Hoja de Trabajo para listado'!$A$155:$Z$1048576,MATCH($A1021,'Hoja de Trabajo para listado'!$A$155:$A$1048576,0),MATCH((CUADRO!O$4&amp;$E1021),'Hoja de Trabajo para listado'!$A$151:$Z$151,0)),0)+IFERROR(INDEX('Hoja de Trabajo para listado'!$AB$155:$BA$1048576,MATCH($A1021,'Hoja de Trabajo para listado'!$AB$155:$AB$1048576,0),MATCH((CUADRO!O$4&amp;$E1021),'Hoja de Trabajo para listado'!$AB$151:$BA$151,0)),0)+IFERROR(INDEX('Hoja de Trabajo para listado'!$BC$155:$CB$1048576,MATCH($A1021,'Hoja de Trabajo para listado'!$BC$155:$BC$1048576,0),MATCH((CUADRO!O$4&amp;$E1021),'Hoja de Trabajo para listado'!$BC$151:$CB$151,0)),0)+IFERROR(INDEX('Hoja de Trabajo para listado'!$DE$153:$DG$274,MATCH($A1021,'Hoja de Trabajo para listado'!$DE$153:$DE$1048576,0),MATCH((CUADRO!O$4&amp;$E1021),'Hoja de Trabajo para listado'!$DE$151:$DG$151,0)),0)+IFERROR(INDEX('Hoja de Trabajo para listado'!$CD$155:$DC$1048576,MATCH($A1021,'Hoja de Trabajo para listado'!$CD$155:$CD$1048576,0),MATCH((CUADRO!O$4&amp;$E1021),'Hoja de Trabajo para listado'!$CD$151:$DC$151,0)),0)</f>
        <v>0</v>
      </c>
      <c r="P1021" s="243">
        <f ca="1">+IFERROR(INDEX('Hoja de Trabajo para listado'!$A$155:$Z$1048576,MATCH($A1021,'Hoja de Trabajo para listado'!$A$155:$A$1048576,0),MATCH((CUADRO!P$4&amp;$E1021),'Hoja de Trabajo para listado'!$A$151:$Z$151,0)),0)+IFERROR(INDEX('Hoja de Trabajo para listado'!$AB$155:$BA$1048576,MATCH($A1021,'Hoja de Trabajo para listado'!$AB$155:$AB$1048576,0),MATCH((CUADRO!P$4&amp;$E1021),'Hoja de Trabajo para listado'!$AB$151:$BA$151,0)),0)+IFERROR(INDEX('Hoja de Trabajo para listado'!$BC$155:$CB$1048576,MATCH($A1021,'Hoja de Trabajo para listado'!$BC$155:$BC$1048576,0),MATCH((CUADRO!P$4&amp;$E1021),'Hoja de Trabajo para listado'!$BC$151:$CB$151,0)),0)+IFERROR(INDEX('Hoja de Trabajo para listado'!$DE$153:$DG$274,MATCH($A1021,'Hoja de Trabajo para listado'!$DE$153:$DE$1048576,0),MATCH((CUADRO!P$4&amp;$E1021),'Hoja de Trabajo para listado'!$DE$151:$DG$151,0)),0)+IFERROR(INDEX('Hoja de Trabajo para listado'!$CD$155:$DC$1048576,MATCH($A1021,'Hoja de Trabajo para listado'!$CD$155:$CD$1048576,0),MATCH((CUADRO!P$4&amp;$E1021),'Hoja de Trabajo para listado'!$CD$151:$DC$151,0)),0)</f>
        <v>0</v>
      </c>
      <c r="Q1021" s="243">
        <f ca="1">+IFERROR(INDEX('Hoja de Trabajo para listado'!$A$155:$Z$1048576,MATCH($A1021,'Hoja de Trabajo para listado'!$A$155:$A$1048576,0),MATCH((CUADRO!Q$4&amp;$E1021),'Hoja de Trabajo para listado'!$A$151:$Z$151,0)),0)+IFERROR(INDEX('Hoja de Trabajo para listado'!$AB$155:$BA$1048576,MATCH($A1021,'Hoja de Trabajo para listado'!$AB$155:$AB$1048576,0),MATCH((CUADRO!Q$4&amp;$E1021),'Hoja de Trabajo para listado'!$AB$151:$BA$151,0)),0)+IFERROR(INDEX('Hoja de Trabajo para listado'!$BC$155:$CB$1048576,MATCH($A1021,'Hoja de Trabajo para listado'!$BC$155:$BC$1048576,0),MATCH((CUADRO!Q$4&amp;$E1021),'Hoja de Trabajo para listado'!$BC$151:$CB$151,0)),0)+IFERROR(INDEX('Hoja de Trabajo para listado'!$DE$153:$DG$274,MATCH($A1021,'Hoja de Trabajo para listado'!$DE$153:$DE$1048576,0),MATCH((CUADRO!Q$4&amp;$E1021),'Hoja de Trabajo para listado'!$DE$151:$DG$151,0)),0)+IFERROR(INDEX('Hoja de Trabajo para listado'!$CD$155:$DC$1048576,MATCH($A1021,'Hoja de Trabajo para listado'!$CD$155:$CD$1048576,0),MATCH((CUADRO!Q$4&amp;$E1021),'Hoja de Trabajo para listado'!$CD$151:$DC$151,0)),0)</f>
        <v>0</v>
      </c>
      <c r="R1021" s="243">
        <f t="shared" ca="1" si="37"/>
        <v>0</v>
      </c>
      <c r="S1021" s="249"/>
      <c r="T1021" s="243">
        <f ca="1">+T1022</f>
        <v>0</v>
      </c>
      <c r="U1021" s="242">
        <f t="shared" si="38"/>
        <v>1</v>
      </c>
      <c r="V1021" s="333" t="str">
        <f>+VLOOKUP(A1021,bd_lista!$A$3:$E$592,5,FALSE)</f>
        <v>Gobiernos Autonomos Municipales</v>
      </c>
      <c r="W1021" s="387" t="str">
        <f>+V1021</f>
        <v>Gobiernos Autonomos Municipales</v>
      </c>
      <c r="X1021" s="242">
        <f>+VLOOKUP(A1021,[4]Sheet1!$A$13:$D$744,4,FALSE)</f>
        <v>0</v>
      </c>
      <c r="Y1021" s="242" t="e">
        <f>+VLOOKUP(X1021,bd_lista!$A$3:$C$592,3,FALSE)</f>
        <v>#N/A</v>
      </c>
      <c r="Z1021" s="294">
        <f>+X1021</f>
        <v>0</v>
      </c>
      <c r="AA1021" s="295" t="e">
        <f>+Y1021</f>
        <v>#N/A</v>
      </c>
    </row>
    <row r="1022" spans="1:27" customFormat="1" ht="15" hidden="1" customHeight="1">
      <c r="A1022" s="32">
        <v>1743</v>
      </c>
      <c r="B1022" s="393"/>
      <c r="C1022" s="247" t="str">
        <f>+VLOOKUP(A1022,bd_lista!$A$3:$C$592,3,FALSE)</f>
        <v>Gobierno Autónomo Municipal de Puerto Suárez</v>
      </c>
      <c r="D1022" s="390"/>
      <c r="E1022" s="244" t="s">
        <v>1305</v>
      </c>
      <c r="F1022" s="245">
        <f ca="1">+IFERROR(INDEX('Hoja de Trabajo para listado'!$A$155:$Z$1048576,MATCH($A1022,'Hoja de Trabajo para listado'!$A$155:$A$1048576,0),MATCH((CUADRO!F$4&amp;$E1022),'Hoja de Trabajo para listado'!$A$151:$Z$151,0)),0)+IFERROR(INDEX('Hoja de Trabajo para listado'!$AB$155:$BA$1048576,MATCH($A1022,'Hoja de Trabajo para listado'!$AB$155:$AB$1048576,0),MATCH((CUADRO!F$4&amp;$E1022),'Hoja de Trabajo para listado'!$AB$151:$BA$151,0)),0)+IFERROR(INDEX('Hoja de Trabajo para listado'!$BC$155:$CB$1048576,MATCH($A1022,'Hoja de Trabajo para listado'!$BC$155:$BC$1048576,0),MATCH((CUADRO!F$4&amp;$E1022),'Hoja de Trabajo para listado'!$BC$151:$CB$151,0)),0)+IFERROR(INDEX('Hoja de Trabajo para listado'!$DE$153:$DG$274,MATCH($A1022,'Hoja de Trabajo para listado'!$DE$153:$DE$1048576,0),MATCH((CUADRO!F$4&amp;$E1022),'Hoja de Trabajo para listado'!$DE$151:$DG$151,0)),0)+IFERROR(INDEX('Hoja de Trabajo para listado'!$CD$155:$DC$1048576,MATCH($A1022,'Hoja de Trabajo para listado'!$CD$155:$CD$1048576,0),MATCH((CUADRO!F$4&amp;$E1022),'Hoja de Trabajo para listado'!$CD$151:$DC$151,0)),0)</f>
        <v>0</v>
      </c>
      <c r="G1022" s="245">
        <f ca="1">+IFERROR(INDEX('Hoja de Trabajo para listado'!$A$155:$Z$1048576,MATCH($A1022,'Hoja de Trabajo para listado'!$A$155:$A$1048576,0),MATCH((CUADRO!G$4&amp;$E1022),'Hoja de Trabajo para listado'!$A$151:$Z$151,0)),0)+IFERROR(INDEX('Hoja de Trabajo para listado'!$AB$155:$BA$1048576,MATCH($A1022,'Hoja de Trabajo para listado'!$AB$155:$AB$1048576,0),MATCH((CUADRO!G$4&amp;$E1022),'Hoja de Trabajo para listado'!$AB$151:$BA$151,0)),0)+IFERROR(INDEX('Hoja de Trabajo para listado'!$BC$155:$CB$1048576,MATCH($A1022,'Hoja de Trabajo para listado'!$BC$155:$BC$1048576,0),MATCH((CUADRO!G$4&amp;$E1022),'Hoja de Trabajo para listado'!$BC$151:$CB$151,0)),0)+IFERROR(INDEX('Hoja de Trabajo para listado'!$DE$153:$DG$274,MATCH($A1022,'Hoja de Trabajo para listado'!$DE$153:$DE$1048576,0),MATCH((CUADRO!G$4&amp;$E1022),'Hoja de Trabajo para listado'!$DE$151:$DG$151,0)),0)+IFERROR(INDEX('Hoja de Trabajo para listado'!$CD$155:$DC$1048576,MATCH($A1022,'Hoja de Trabajo para listado'!$CD$155:$CD$1048576,0),MATCH((CUADRO!G$4&amp;$E1022),'Hoja de Trabajo para listado'!$CD$151:$DC$151,0)),0)</f>
        <v>0</v>
      </c>
      <c r="H1022" s="245">
        <f ca="1">+IFERROR(INDEX('Hoja de Trabajo para listado'!$A$155:$Z$1048576,MATCH($A1022,'Hoja de Trabajo para listado'!$A$155:$A$1048576,0),MATCH((CUADRO!H$4&amp;$E1022),'Hoja de Trabajo para listado'!$A$151:$Z$151,0)),0)+IFERROR(INDEX('Hoja de Trabajo para listado'!$AB$155:$BA$1048576,MATCH($A1022,'Hoja de Trabajo para listado'!$AB$155:$AB$1048576,0),MATCH((CUADRO!H$4&amp;$E1022),'Hoja de Trabajo para listado'!$AB$151:$BA$151,0)),0)+IFERROR(INDEX('Hoja de Trabajo para listado'!$BC$155:$CB$1048576,MATCH($A1022,'Hoja de Trabajo para listado'!$BC$155:$BC$1048576,0),MATCH((CUADRO!H$4&amp;$E1022),'Hoja de Trabajo para listado'!$BC$151:$CB$151,0)),0)+IFERROR(INDEX('Hoja de Trabajo para listado'!$DE$153:$DG$274,MATCH($A1022,'Hoja de Trabajo para listado'!$DE$153:$DE$1048576,0),MATCH((CUADRO!H$4&amp;$E1022),'Hoja de Trabajo para listado'!$DE$151:$DG$151,0)),0)+IFERROR(INDEX('Hoja de Trabajo para listado'!$CD$155:$DC$1048576,MATCH($A1022,'Hoja de Trabajo para listado'!$CD$155:$CD$1048576,0),MATCH((CUADRO!H$4&amp;$E1022),'Hoja de Trabajo para listado'!$CD$151:$DC$151,0)),0)</f>
        <v>0</v>
      </c>
      <c r="I1022" s="245">
        <f ca="1">+IFERROR(INDEX('Hoja de Trabajo para listado'!$A$155:$Z$1048576,MATCH($A1022,'Hoja de Trabajo para listado'!$A$155:$A$1048576,0),MATCH((CUADRO!I$4&amp;$E1022),'Hoja de Trabajo para listado'!$A$151:$Z$151,0)),0)+IFERROR(INDEX('Hoja de Trabajo para listado'!$AB$155:$BA$1048576,MATCH($A1022,'Hoja de Trabajo para listado'!$AB$155:$AB$1048576,0),MATCH((CUADRO!I$4&amp;$E1022),'Hoja de Trabajo para listado'!$AB$151:$BA$151,0)),0)+IFERROR(INDEX('Hoja de Trabajo para listado'!$BC$155:$CB$1048576,MATCH($A1022,'Hoja de Trabajo para listado'!$BC$155:$BC$1048576,0),MATCH((CUADRO!I$4&amp;$E1022),'Hoja de Trabajo para listado'!$BC$151:$CB$151,0)),0)+IFERROR(INDEX('Hoja de Trabajo para listado'!$DE$153:$DG$274,MATCH($A1022,'Hoja de Trabajo para listado'!$DE$153:$DE$1048576,0),MATCH((CUADRO!I$4&amp;$E1022),'Hoja de Trabajo para listado'!$DE$151:$DG$151,0)),0)+IFERROR(INDEX('Hoja de Trabajo para listado'!$CD$155:$DC$1048576,MATCH($A1022,'Hoja de Trabajo para listado'!$CD$155:$CD$1048576,0),MATCH((CUADRO!I$4&amp;$E1022),'Hoja de Trabajo para listado'!$CD$151:$DC$151,0)),0)</f>
        <v>0</v>
      </c>
      <c r="J1022" s="245">
        <f ca="1">+IFERROR(INDEX('Hoja de Trabajo para listado'!$A$155:$Z$1048576,MATCH($A1022,'Hoja de Trabajo para listado'!$A$155:$A$1048576,0),MATCH((CUADRO!J$4&amp;$E1022),'Hoja de Trabajo para listado'!$A$151:$Z$151,0)),0)+IFERROR(INDEX('Hoja de Trabajo para listado'!$AB$155:$BA$1048576,MATCH($A1022,'Hoja de Trabajo para listado'!$AB$155:$AB$1048576,0),MATCH((CUADRO!J$4&amp;$E1022),'Hoja de Trabajo para listado'!$AB$151:$BA$151,0)),0)+IFERROR(INDEX('Hoja de Trabajo para listado'!$BC$155:$CB$1048576,MATCH($A1022,'Hoja de Trabajo para listado'!$BC$155:$BC$1048576,0),MATCH((CUADRO!J$4&amp;$E1022),'Hoja de Trabajo para listado'!$BC$151:$CB$151,0)),0)+IFERROR(INDEX('Hoja de Trabajo para listado'!$DE$153:$DG$274,MATCH($A1022,'Hoja de Trabajo para listado'!$DE$153:$DE$1048576,0),MATCH((CUADRO!J$4&amp;$E1022),'Hoja de Trabajo para listado'!$DE$151:$DG$151,0)),0)+IFERROR(INDEX('Hoja de Trabajo para listado'!$CD$155:$DC$1048576,MATCH($A1022,'Hoja de Trabajo para listado'!$CD$155:$CD$1048576,0),MATCH((CUADRO!J$4&amp;$E1022),'Hoja de Trabajo para listado'!$CD$151:$DC$151,0)),0)</f>
        <v>0</v>
      </c>
      <c r="K1022" s="245">
        <f ca="1">+IFERROR(INDEX('Hoja de Trabajo para listado'!$A$155:$Z$1048576,MATCH($A1022,'Hoja de Trabajo para listado'!$A$155:$A$1048576,0),MATCH((CUADRO!K$4&amp;$E1022),'Hoja de Trabajo para listado'!$A$151:$Z$151,0)),0)+IFERROR(INDEX('Hoja de Trabajo para listado'!$AB$155:$BA$1048576,MATCH($A1022,'Hoja de Trabajo para listado'!$AB$155:$AB$1048576,0),MATCH((CUADRO!K$4&amp;$E1022),'Hoja de Trabajo para listado'!$AB$151:$BA$151,0)),0)+IFERROR(INDEX('Hoja de Trabajo para listado'!$BC$155:$CB$1048576,MATCH($A1022,'Hoja de Trabajo para listado'!$BC$155:$BC$1048576,0),MATCH((CUADRO!K$4&amp;$E1022),'Hoja de Trabajo para listado'!$BC$151:$CB$151,0)),0)+IFERROR(INDEX('Hoja de Trabajo para listado'!$DE$153:$DG$274,MATCH($A1022,'Hoja de Trabajo para listado'!$DE$153:$DE$1048576,0),MATCH((CUADRO!K$4&amp;$E1022),'Hoja de Trabajo para listado'!$DE$151:$DG$151,0)),0)+IFERROR(INDEX('Hoja de Trabajo para listado'!$CD$155:$DC$1048576,MATCH($A1022,'Hoja de Trabajo para listado'!$CD$155:$CD$1048576,0),MATCH((CUADRO!K$4&amp;$E1022),'Hoja de Trabajo para listado'!$CD$151:$DC$151,0)),0)</f>
        <v>0</v>
      </c>
      <c r="L1022" s="245">
        <f ca="1">+IFERROR(INDEX('Hoja de Trabajo para listado'!$A$155:$Z$1048576,MATCH($A1022,'Hoja de Trabajo para listado'!$A$155:$A$1048576,0),MATCH((CUADRO!L$4&amp;$E1022),'Hoja de Trabajo para listado'!$A$151:$Z$151,0)),0)+IFERROR(INDEX('Hoja de Trabajo para listado'!$AB$155:$BA$1048576,MATCH($A1022,'Hoja de Trabajo para listado'!$AB$155:$AB$1048576,0),MATCH((CUADRO!L$4&amp;$E1022),'Hoja de Trabajo para listado'!$AB$151:$BA$151,0)),0)+IFERROR(INDEX('Hoja de Trabajo para listado'!$BC$155:$CB$1048576,MATCH($A1022,'Hoja de Trabajo para listado'!$BC$155:$BC$1048576,0),MATCH((CUADRO!L$4&amp;$E1022),'Hoja de Trabajo para listado'!$BC$151:$CB$151,0)),0)+IFERROR(INDEX('Hoja de Trabajo para listado'!$DE$153:$DG$274,MATCH($A1022,'Hoja de Trabajo para listado'!$DE$153:$DE$1048576,0),MATCH((CUADRO!L$4&amp;$E1022),'Hoja de Trabajo para listado'!$DE$151:$DG$151,0)),0)+IFERROR(INDEX('Hoja de Trabajo para listado'!$CD$155:$DC$1048576,MATCH($A1022,'Hoja de Trabajo para listado'!$CD$155:$CD$1048576,0),MATCH((CUADRO!L$4&amp;$E1022),'Hoja de Trabajo para listado'!$CD$151:$DC$151,0)),0)</f>
        <v>0</v>
      </c>
      <c r="M1022" s="245">
        <f ca="1">+IFERROR(INDEX('Hoja de Trabajo para listado'!$A$155:$Z$1048576,MATCH($A1022,'Hoja de Trabajo para listado'!$A$155:$A$1048576,0),MATCH((CUADRO!M$4&amp;$E1022),'Hoja de Trabajo para listado'!$A$151:$Z$151,0)),0)+IFERROR(INDEX('Hoja de Trabajo para listado'!$AB$155:$BA$1048576,MATCH($A1022,'Hoja de Trabajo para listado'!$AB$155:$AB$1048576,0),MATCH((CUADRO!M$4&amp;$E1022),'Hoja de Trabajo para listado'!$AB$151:$BA$151,0)),0)+IFERROR(INDEX('Hoja de Trabajo para listado'!$BC$155:$CB$1048576,MATCH($A1022,'Hoja de Trabajo para listado'!$BC$155:$BC$1048576,0),MATCH((CUADRO!M$4&amp;$E1022),'Hoja de Trabajo para listado'!$BC$151:$CB$151,0)),0)+IFERROR(INDEX('Hoja de Trabajo para listado'!$DE$153:$DG$274,MATCH($A1022,'Hoja de Trabajo para listado'!$DE$153:$DE$1048576,0),MATCH((CUADRO!M$4&amp;$E1022),'Hoja de Trabajo para listado'!$DE$151:$DG$151,0)),0)+IFERROR(INDEX('Hoja de Trabajo para listado'!$CD$155:$DC$1048576,MATCH($A1022,'Hoja de Trabajo para listado'!$CD$155:$CD$1048576,0),MATCH((CUADRO!M$4&amp;$E1022),'Hoja de Trabajo para listado'!$CD$151:$DC$151,0)),0)</f>
        <v>0</v>
      </c>
      <c r="N1022" s="245">
        <f ca="1">+IFERROR(INDEX('Hoja de Trabajo para listado'!$A$155:$Z$1048576,MATCH($A1022,'Hoja de Trabajo para listado'!$A$155:$A$1048576,0),MATCH((CUADRO!N$4&amp;$E1022),'Hoja de Trabajo para listado'!$A$151:$Z$151,0)),0)+IFERROR(INDEX('Hoja de Trabajo para listado'!$AB$155:$BA$1048576,MATCH($A1022,'Hoja de Trabajo para listado'!$AB$155:$AB$1048576,0),MATCH((CUADRO!N$4&amp;$E1022),'Hoja de Trabajo para listado'!$AB$151:$BA$151,0)),0)+IFERROR(INDEX('Hoja de Trabajo para listado'!$BC$155:$CB$1048576,MATCH($A1022,'Hoja de Trabajo para listado'!$BC$155:$BC$1048576,0),MATCH((CUADRO!N$4&amp;$E1022),'Hoja de Trabajo para listado'!$BC$151:$CB$151,0)),0)+IFERROR(INDEX('Hoja de Trabajo para listado'!$DE$153:$DG$274,MATCH($A1022,'Hoja de Trabajo para listado'!$DE$153:$DE$1048576,0),MATCH((CUADRO!N$4&amp;$E1022),'Hoja de Trabajo para listado'!$DE$151:$DG$151,0)),0)+IFERROR(INDEX('Hoja de Trabajo para listado'!$CD$155:$DC$1048576,MATCH($A1022,'Hoja de Trabajo para listado'!$CD$155:$CD$1048576,0),MATCH((CUADRO!N$4&amp;$E1022),'Hoja de Trabajo para listado'!$CD$151:$DC$151,0)),0)</f>
        <v>0</v>
      </c>
      <c r="O1022" s="245">
        <f ca="1">+IFERROR(INDEX('Hoja de Trabajo para listado'!$A$155:$Z$1048576,MATCH($A1022,'Hoja de Trabajo para listado'!$A$155:$A$1048576,0),MATCH((CUADRO!O$4&amp;$E1022),'Hoja de Trabajo para listado'!$A$151:$Z$151,0)),0)+IFERROR(INDEX('Hoja de Trabajo para listado'!$AB$155:$BA$1048576,MATCH($A1022,'Hoja de Trabajo para listado'!$AB$155:$AB$1048576,0),MATCH((CUADRO!O$4&amp;$E1022),'Hoja de Trabajo para listado'!$AB$151:$BA$151,0)),0)+IFERROR(INDEX('Hoja de Trabajo para listado'!$BC$155:$CB$1048576,MATCH($A1022,'Hoja de Trabajo para listado'!$BC$155:$BC$1048576,0),MATCH((CUADRO!O$4&amp;$E1022),'Hoja de Trabajo para listado'!$BC$151:$CB$151,0)),0)+IFERROR(INDEX('Hoja de Trabajo para listado'!$DE$153:$DG$274,MATCH($A1022,'Hoja de Trabajo para listado'!$DE$153:$DE$1048576,0),MATCH((CUADRO!O$4&amp;$E1022),'Hoja de Trabajo para listado'!$DE$151:$DG$151,0)),0)+IFERROR(INDEX('Hoja de Trabajo para listado'!$CD$155:$DC$1048576,MATCH($A1022,'Hoja de Trabajo para listado'!$CD$155:$CD$1048576,0),MATCH((CUADRO!O$4&amp;$E1022),'Hoja de Trabajo para listado'!$CD$151:$DC$151,0)),0)</f>
        <v>0</v>
      </c>
      <c r="P1022" s="245">
        <f ca="1">+IFERROR(INDEX('Hoja de Trabajo para listado'!$A$155:$Z$1048576,MATCH($A1022,'Hoja de Trabajo para listado'!$A$155:$A$1048576,0),MATCH((CUADRO!P$4&amp;$E1022),'Hoja de Trabajo para listado'!$A$151:$Z$151,0)),0)+IFERROR(INDEX('Hoja de Trabajo para listado'!$AB$155:$BA$1048576,MATCH($A1022,'Hoja de Trabajo para listado'!$AB$155:$AB$1048576,0),MATCH((CUADRO!P$4&amp;$E1022),'Hoja de Trabajo para listado'!$AB$151:$BA$151,0)),0)+IFERROR(INDEX('Hoja de Trabajo para listado'!$BC$155:$CB$1048576,MATCH($A1022,'Hoja de Trabajo para listado'!$BC$155:$BC$1048576,0),MATCH((CUADRO!P$4&amp;$E1022),'Hoja de Trabajo para listado'!$BC$151:$CB$151,0)),0)+IFERROR(INDEX('Hoja de Trabajo para listado'!$DE$153:$DG$274,MATCH($A1022,'Hoja de Trabajo para listado'!$DE$153:$DE$1048576,0),MATCH((CUADRO!P$4&amp;$E1022),'Hoja de Trabajo para listado'!$DE$151:$DG$151,0)),0)+IFERROR(INDEX('Hoja de Trabajo para listado'!$CD$155:$DC$1048576,MATCH($A1022,'Hoja de Trabajo para listado'!$CD$155:$CD$1048576,0),MATCH((CUADRO!P$4&amp;$E1022),'Hoja de Trabajo para listado'!$CD$151:$DC$151,0)),0)</f>
        <v>0</v>
      </c>
      <c r="Q1022" s="245">
        <f ca="1">+IFERROR(INDEX('Hoja de Trabajo para listado'!$A$155:$Z$1048576,MATCH($A1022,'Hoja de Trabajo para listado'!$A$155:$A$1048576,0),MATCH((CUADRO!Q$4&amp;$E1022),'Hoja de Trabajo para listado'!$A$151:$Z$151,0)),0)+IFERROR(INDEX('Hoja de Trabajo para listado'!$AB$155:$BA$1048576,MATCH($A1022,'Hoja de Trabajo para listado'!$AB$155:$AB$1048576,0),MATCH((CUADRO!Q$4&amp;$E1022),'Hoja de Trabajo para listado'!$AB$151:$BA$151,0)),0)+IFERROR(INDEX('Hoja de Trabajo para listado'!$BC$155:$CB$1048576,MATCH($A1022,'Hoja de Trabajo para listado'!$BC$155:$BC$1048576,0),MATCH((CUADRO!Q$4&amp;$E1022),'Hoja de Trabajo para listado'!$BC$151:$CB$151,0)),0)+IFERROR(INDEX('Hoja de Trabajo para listado'!$DE$153:$DG$274,MATCH($A1022,'Hoja de Trabajo para listado'!$DE$153:$DE$1048576,0),MATCH((CUADRO!Q$4&amp;$E1022),'Hoja de Trabajo para listado'!$DE$151:$DG$151,0)),0)+IFERROR(INDEX('Hoja de Trabajo para listado'!$CD$155:$DC$1048576,MATCH($A1022,'Hoja de Trabajo para listado'!$CD$155:$CD$1048576,0),MATCH((CUADRO!Q$4&amp;$E1022),'Hoja de Trabajo para listado'!$CD$151:$DC$151,0)),0)</f>
        <v>0</v>
      </c>
      <c r="R1022" s="245">
        <f t="shared" ca="1" si="37"/>
        <v>0</v>
      </c>
      <c r="S1022" s="259">
        <f ca="1">+R1021+R1022</f>
        <v>0</v>
      </c>
      <c r="T1022" s="245">
        <f ca="1">+S1022</f>
        <v>0</v>
      </c>
      <c r="U1022" s="244">
        <f t="shared" si="38"/>
        <v>2</v>
      </c>
      <c r="V1022" s="333" t="str">
        <f>+VLOOKUP(A1022,bd_lista!$A$3:$E$592,5,FALSE)</f>
        <v>Gobiernos Autonomos Municipales</v>
      </c>
      <c r="W1022" s="388"/>
      <c r="X1022" s="242">
        <f>+VLOOKUP(A1022,[4]Sheet1!$A$13:$D$744,4,FALSE)</f>
        <v>0</v>
      </c>
      <c r="Y1022" s="242" t="e">
        <f>+VLOOKUP(X1022,bd_lista!$A$3:$C$592,3,FALSE)</f>
        <v>#N/A</v>
      </c>
      <c r="Z1022" s="292"/>
      <c r="AA1022" s="293"/>
    </row>
    <row r="1023" spans="1:27" customFormat="1" ht="15" hidden="1" customHeight="1">
      <c r="A1023" s="32">
        <v>1744</v>
      </c>
      <c r="B1023" s="392">
        <f>+A1023</f>
        <v>1744</v>
      </c>
      <c r="C1023" s="247" t="str">
        <f>+VLOOKUP(A1023,bd_lista!$A$3:$C$592,3,FALSE)</f>
        <v>Gobierno Autónomo Municipal de Puerto Quijarro</v>
      </c>
      <c r="D1023" s="389" t="str">
        <f>+C1023</f>
        <v>Gobierno Autónomo Municipal de Puerto Quijarro</v>
      </c>
      <c r="E1023" s="242" t="s">
        <v>1304</v>
      </c>
      <c r="F1023" s="243">
        <f ca="1">+IFERROR(INDEX('Hoja de Trabajo para listado'!$A$155:$Z$1048576,MATCH($A1023,'Hoja de Trabajo para listado'!$A$155:$A$1048576,0),MATCH((CUADRO!F$4&amp;$E1023),'Hoja de Trabajo para listado'!$A$151:$Z$151,0)),0)+IFERROR(INDEX('Hoja de Trabajo para listado'!$AB$155:$BA$1048576,MATCH($A1023,'Hoja de Trabajo para listado'!$AB$155:$AB$1048576,0),MATCH((CUADRO!F$4&amp;$E1023),'Hoja de Trabajo para listado'!$AB$151:$BA$151,0)),0)+IFERROR(INDEX('Hoja de Trabajo para listado'!$BC$155:$CB$1048576,MATCH($A1023,'Hoja de Trabajo para listado'!$BC$155:$BC$1048576,0),MATCH((CUADRO!F$4&amp;$E1023),'Hoja de Trabajo para listado'!$BC$151:$CB$151,0)),0)+IFERROR(INDEX('Hoja de Trabajo para listado'!$DE$153:$DG$274,MATCH($A1023,'Hoja de Trabajo para listado'!$DE$153:$DE$1048576,0),MATCH((CUADRO!F$4&amp;$E1023),'Hoja de Trabajo para listado'!$DE$151:$DG$151,0)),0)+IFERROR(INDEX('Hoja de Trabajo para listado'!$CD$155:$DC$1048576,MATCH($A1023,'Hoja de Trabajo para listado'!$CD$155:$CD$1048576,0),MATCH((CUADRO!F$4&amp;$E1023),'Hoja de Trabajo para listado'!$CD$151:$DC$151,0)),0)</f>
        <v>0</v>
      </c>
      <c r="G1023" s="243">
        <f ca="1">+IFERROR(INDEX('Hoja de Trabajo para listado'!$A$155:$Z$1048576,MATCH($A1023,'Hoja de Trabajo para listado'!$A$155:$A$1048576,0),MATCH((CUADRO!G$4&amp;$E1023),'Hoja de Trabajo para listado'!$A$151:$Z$151,0)),0)+IFERROR(INDEX('Hoja de Trabajo para listado'!$AB$155:$BA$1048576,MATCH($A1023,'Hoja de Trabajo para listado'!$AB$155:$AB$1048576,0),MATCH((CUADRO!G$4&amp;$E1023),'Hoja de Trabajo para listado'!$AB$151:$BA$151,0)),0)+IFERROR(INDEX('Hoja de Trabajo para listado'!$BC$155:$CB$1048576,MATCH($A1023,'Hoja de Trabajo para listado'!$BC$155:$BC$1048576,0),MATCH((CUADRO!G$4&amp;$E1023),'Hoja de Trabajo para listado'!$BC$151:$CB$151,0)),0)+IFERROR(INDEX('Hoja de Trabajo para listado'!$DE$153:$DG$274,MATCH($A1023,'Hoja de Trabajo para listado'!$DE$153:$DE$1048576,0),MATCH((CUADRO!G$4&amp;$E1023),'Hoja de Trabajo para listado'!$DE$151:$DG$151,0)),0)+IFERROR(INDEX('Hoja de Trabajo para listado'!$CD$155:$DC$1048576,MATCH($A1023,'Hoja de Trabajo para listado'!$CD$155:$CD$1048576,0),MATCH((CUADRO!G$4&amp;$E1023),'Hoja de Trabajo para listado'!$CD$151:$DC$151,0)),0)</f>
        <v>0</v>
      </c>
      <c r="H1023" s="243">
        <f ca="1">+IFERROR(INDEX('Hoja de Trabajo para listado'!$A$155:$Z$1048576,MATCH($A1023,'Hoja de Trabajo para listado'!$A$155:$A$1048576,0),MATCH((CUADRO!H$4&amp;$E1023),'Hoja de Trabajo para listado'!$A$151:$Z$151,0)),0)+IFERROR(INDEX('Hoja de Trabajo para listado'!$AB$155:$BA$1048576,MATCH($A1023,'Hoja de Trabajo para listado'!$AB$155:$AB$1048576,0),MATCH((CUADRO!H$4&amp;$E1023),'Hoja de Trabajo para listado'!$AB$151:$BA$151,0)),0)+IFERROR(INDEX('Hoja de Trabajo para listado'!$BC$155:$CB$1048576,MATCH($A1023,'Hoja de Trabajo para listado'!$BC$155:$BC$1048576,0),MATCH((CUADRO!H$4&amp;$E1023),'Hoja de Trabajo para listado'!$BC$151:$CB$151,0)),0)+IFERROR(INDEX('Hoja de Trabajo para listado'!$DE$153:$DG$274,MATCH($A1023,'Hoja de Trabajo para listado'!$DE$153:$DE$1048576,0),MATCH((CUADRO!H$4&amp;$E1023),'Hoja de Trabajo para listado'!$DE$151:$DG$151,0)),0)+IFERROR(INDEX('Hoja de Trabajo para listado'!$CD$155:$DC$1048576,MATCH($A1023,'Hoja de Trabajo para listado'!$CD$155:$CD$1048576,0),MATCH((CUADRO!H$4&amp;$E1023),'Hoja de Trabajo para listado'!$CD$151:$DC$151,0)),0)</f>
        <v>0</v>
      </c>
      <c r="I1023" s="243">
        <f ca="1">+IFERROR(INDEX('Hoja de Trabajo para listado'!$A$155:$Z$1048576,MATCH($A1023,'Hoja de Trabajo para listado'!$A$155:$A$1048576,0),MATCH((CUADRO!I$4&amp;$E1023),'Hoja de Trabajo para listado'!$A$151:$Z$151,0)),0)+IFERROR(INDEX('Hoja de Trabajo para listado'!$AB$155:$BA$1048576,MATCH($A1023,'Hoja de Trabajo para listado'!$AB$155:$AB$1048576,0),MATCH((CUADRO!I$4&amp;$E1023),'Hoja de Trabajo para listado'!$AB$151:$BA$151,0)),0)+IFERROR(INDEX('Hoja de Trabajo para listado'!$BC$155:$CB$1048576,MATCH($A1023,'Hoja de Trabajo para listado'!$BC$155:$BC$1048576,0),MATCH((CUADRO!I$4&amp;$E1023),'Hoja de Trabajo para listado'!$BC$151:$CB$151,0)),0)+IFERROR(INDEX('Hoja de Trabajo para listado'!$DE$153:$DG$274,MATCH($A1023,'Hoja de Trabajo para listado'!$DE$153:$DE$1048576,0),MATCH((CUADRO!I$4&amp;$E1023),'Hoja de Trabajo para listado'!$DE$151:$DG$151,0)),0)+IFERROR(INDEX('Hoja de Trabajo para listado'!$CD$155:$DC$1048576,MATCH($A1023,'Hoja de Trabajo para listado'!$CD$155:$CD$1048576,0),MATCH((CUADRO!I$4&amp;$E1023),'Hoja de Trabajo para listado'!$CD$151:$DC$151,0)),0)</f>
        <v>0</v>
      </c>
      <c r="J1023" s="243">
        <f ca="1">+IFERROR(INDEX('Hoja de Trabajo para listado'!$A$155:$Z$1048576,MATCH($A1023,'Hoja de Trabajo para listado'!$A$155:$A$1048576,0),MATCH((CUADRO!J$4&amp;$E1023),'Hoja de Trabajo para listado'!$A$151:$Z$151,0)),0)+IFERROR(INDEX('Hoja de Trabajo para listado'!$AB$155:$BA$1048576,MATCH($A1023,'Hoja de Trabajo para listado'!$AB$155:$AB$1048576,0),MATCH((CUADRO!J$4&amp;$E1023),'Hoja de Trabajo para listado'!$AB$151:$BA$151,0)),0)+IFERROR(INDEX('Hoja de Trabajo para listado'!$BC$155:$CB$1048576,MATCH($A1023,'Hoja de Trabajo para listado'!$BC$155:$BC$1048576,0),MATCH((CUADRO!J$4&amp;$E1023),'Hoja de Trabajo para listado'!$BC$151:$CB$151,0)),0)+IFERROR(INDEX('Hoja de Trabajo para listado'!$DE$153:$DG$274,MATCH($A1023,'Hoja de Trabajo para listado'!$DE$153:$DE$1048576,0),MATCH((CUADRO!J$4&amp;$E1023),'Hoja de Trabajo para listado'!$DE$151:$DG$151,0)),0)+IFERROR(INDEX('Hoja de Trabajo para listado'!$CD$155:$DC$1048576,MATCH($A1023,'Hoja de Trabajo para listado'!$CD$155:$CD$1048576,0),MATCH((CUADRO!J$4&amp;$E1023),'Hoja de Trabajo para listado'!$CD$151:$DC$151,0)),0)</f>
        <v>0</v>
      </c>
      <c r="K1023" s="243">
        <f ca="1">+IFERROR(INDEX('Hoja de Trabajo para listado'!$A$155:$Z$1048576,MATCH($A1023,'Hoja de Trabajo para listado'!$A$155:$A$1048576,0),MATCH((CUADRO!K$4&amp;$E1023),'Hoja de Trabajo para listado'!$A$151:$Z$151,0)),0)+IFERROR(INDEX('Hoja de Trabajo para listado'!$AB$155:$BA$1048576,MATCH($A1023,'Hoja de Trabajo para listado'!$AB$155:$AB$1048576,0),MATCH((CUADRO!K$4&amp;$E1023),'Hoja de Trabajo para listado'!$AB$151:$BA$151,0)),0)+IFERROR(INDEX('Hoja de Trabajo para listado'!$BC$155:$CB$1048576,MATCH($A1023,'Hoja de Trabajo para listado'!$BC$155:$BC$1048576,0),MATCH((CUADRO!K$4&amp;$E1023),'Hoja de Trabajo para listado'!$BC$151:$CB$151,0)),0)+IFERROR(INDEX('Hoja de Trabajo para listado'!$DE$153:$DG$274,MATCH($A1023,'Hoja de Trabajo para listado'!$DE$153:$DE$1048576,0),MATCH((CUADRO!K$4&amp;$E1023),'Hoja de Trabajo para listado'!$DE$151:$DG$151,0)),0)+IFERROR(INDEX('Hoja de Trabajo para listado'!$CD$155:$DC$1048576,MATCH($A1023,'Hoja de Trabajo para listado'!$CD$155:$CD$1048576,0),MATCH((CUADRO!K$4&amp;$E1023),'Hoja de Trabajo para listado'!$CD$151:$DC$151,0)),0)</f>
        <v>0</v>
      </c>
      <c r="L1023" s="243">
        <f ca="1">+IFERROR(INDEX('Hoja de Trabajo para listado'!$A$155:$Z$1048576,MATCH($A1023,'Hoja de Trabajo para listado'!$A$155:$A$1048576,0),MATCH((CUADRO!L$4&amp;$E1023),'Hoja de Trabajo para listado'!$A$151:$Z$151,0)),0)+IFERROR(INDEX('Hoja de Trabajo para listado'!$AB$155:$BA$1048576,MATCH($A1023,'Hoja de Trabajo para listado'!$AB$155:$AB$1048576,0),MATCH((CUADRO!L$4&amp;$E1023),'Hoja de Trabajo para listado'!$AB$151:$BA$151,0)),0)+IFERROR(INDEX('Hoja de Trabajo para listado'!$BC$155:$CB$1048576,MATCH($A1023,'Hoja de Trabajo para listado'!$BC$155:$BC$1048576,0),MATCH((CUADRO!L$4&amp;$E1023),'Hoja de Trabajo para listado'!$BC$151:$CB$151,0)),0)+IFERROR(INDEX('Hoja de Trabajo para listado'!$DE$153:$DG$274,MATCH($A1023,'Hoja de Trabajo para listado'!$DE$153:$DE$1048576,0),MATCH((CUADRO!L$4&amp;$E1023),'Hoja de Trabajo para listado'!$DE$151:$DG$151,0)),0)+IFERROR(INDEX('Hoja de Trabajo para listado'!$CD$155:$DC$1048576,MATCH($A1023,'Hoja de Trabajo para listado'!$CD$155:$CD$1048576,0),MATCH((CUADRO!L$4&amp;$E1023),'Hoja de Trabajo para listado'!$CD$151:$DC$151,0)),0)</f>
        <v>0</v>
      </c>
      <c r="M1023" s="243">
        <f ca="1">+IFERROR(INDEX('Hoja de Trabajo para listado'!$A$155:$Z$1048576,MATCH($A1023,'Hoja de Trabajo para listado'!$A$155:$A$1048576,0),MATCH((CUADRO!M$4&amp;$E1023),'Hoja de Trabajo para listado'!$A$151:$Z$151,0)),0)+IFERROR(INDEX('Hoja de Trabajo para listado'!$AB$155:$BA$1048576,MATCH($A1023,'Hoja de Trabajo para listado'!$AB$155:$AB$1048576,0),MATCH((CUADRO!M$4&amp;$E1023),'Hoja de Trabajo para listado'!$AB$151:$BA$151,0)),0)+IFERROR(INDEX('Hoja de Trabajo para listado'!$BC$155:$CB$1048576,MATCH($A1023,'Hoja de Trabajo para listado'!$BC$155:$BC$1048576,0),MATCH((CUADRO!M$4&amp;$E1023),'Hoja de Trabajo para listado'!$BC$151:$CB$151,0)),0)+IFERROR(INDEX('Hoja de Trabajo para listado'!$DE$153:$DG$274,MATCH($A1023,'Hoja de Trabajo para listado'!$DE$153:$DE$1048576,0),MATCH((CUADRO!M$4&amp;$E1023),'Hoja de Trabajo para listado'!$DE$151:$DG$151,0)),0)+IFERROR(INDEX('Hoja de Trabajo para listado'!$CD$155:$DC$1048576,MATCH($A1023,'Hoja de Trabajo para listado'!$CD$155:$CD$1048576,0),MATCH((CUADRO!M$4&amp;$E1023),'Hoja de Trabajo para listado'!$CD$151:$DC$151,0)),0)</f>
        <v>0</v>
      </c>
      <c r="N1023" s="243">
        <f ca="1">+IFERROR(INDEX('Hoja de Trabajo para listado'!$A$155:$Z$1048576,MATCH($A1023,'Hoja de Trabajo para listado'!$A$155:$A$1048576,0),MATCH((CUADRO!N$4&amp;$E1023),'Hoja de Trabajo para listado'!$A$151:$Z$151,0)),0)+IFERROR(INDEX('Hoja de Trabajo para listado'!$AB$155:$BA$1048576,MATCH($A1023,'Hoja de Trabajo para listado'!$AB$155:$AB$1048576,0),MATCH((CUADRO!N$4&amp;$E1023),'Hoja de Trabajo para listado'!$AB$151:$BA$151,0)),0)+IFERROR(INDEX('Hoja de Trabajo para listado'!$BC$155:$CB$1048576,MATCH($A1023,'Hoja de Trabajo para listado'!$BC$155:$BC$1048576,0),MATCH((CUADRO!N$4&amp;$E1023),'Hoja de Trabajo para listado'!$BC$151:$CB$151,0)),0)+IFERROR(INDEX('Hoja de Trabajo para listado'!$DE$153:$DG$274,MATCH($A1023,'Hoja de Trabajo para listado'!$DE$153:$DE$1048576,0),MATCH((CUADRO!N$4&amp;$E1023),'Hoja de Trabajo para listado'!$DE$151:$DG$151,0)),0)+IFERROR(INDEX('Hoja de Trabajo para listado'!$CD$155:$DC$1048576,MATCH($A1023,'Hoja de Trabajo para listado'!$CD$155:$CD$1048576,0),MATCH((CUADRO!N$4&amp;$E1023),'Hoja de Trabajo para listado'!$CD$151:$DC$151,0)),0)</f>
        <v>0</v>
      </c>
      <c r="O1023" s="243">
        <f ca="1">+IFERROR(INDEX('Hoja de Trabajo para listado'!$A$155:$Z$1048576,MATCH($A1023,'Hoja de Trabajo para listado'!$A$155:$A$1048576,0),MATCH((CUADRO!O$4&amp;$E1023),'Hoja de Trabajo para listado'!$A$151:$Z$151,0)),0)+IFERROR(INDEX('Hoja de Trabajo para listado'!$AB$155:$BA$1048576,MATCH($A1023,'Hoja de Trabajo para listado'!$AB$155:$AB$1048576,0),MATCH((CUADRO!O$4&amp;$E1023),'Hoja de Trabajo para listado'!$AB$151:$BA$151,0)),0)+IFERROR(INDEX('Hoja de Trabajo para listado'!$BC$155:$CB$1048576,MATCH($A1023,'Hoja de Trabajo para listado'!$BC$155:$BC$1048576,0),MATCH((CUADRO!O$4&amp;$E1023),'Hoja de Trabajo para listado'!$BC$151:$CB$151,0)),0)+IFERROR(INDEX('Hoja de Trabajo para listado'!$DE$153:$DG$274,MATCH($A1023,'Hoja de Trabajo para listado'!$DE$153:$DE$1048576,0),MATCH((CUADRO!O$4&amp;$E1023),'Hoja de Trabajo para listado'!$DE$151:$DG$151,0)),0)+IFERROR(INDEX('Hoja de Trabajo para listado'!$CD$155:$DC$1048576,MATCH($A1023,'Hoja de Trabajo para listado'!$CD$155:$CD$1048576,0),MATCH((CUADRO!O$4&amp;$E1023),'Hoja de Trabajo para listado'!$CD$151:$DC$151,0)),0)</f>
        <v>0</v>
      </c>
      <c r="P1023" s="243">
        <f ca="1">+IFERROR(INDEX('Hoja de Trabajo para listado'!$A$155:$Z$1048576,MATCH($A1023,'Hoja de Trabajo para listado'!$A$155:$A$1048576,0),MATCH((CUADRO!P$4&amp;$E1023),'Hoja de Trabajo para listado'!$A$151:$Z$151,0)),0)+IFERROR(INDEX('Hoja de Trabajo para listado'!$AB$155:$BA$1048576,MATCH($A1023,'Hoja de Trabajo para listado'!$AB$155:$AB$1048576,0),MATCH((CUADRO!P$4&amp;$E1023),'Hoja de Trabajo para listado'!$AB$151:$BA$151,0)),0)+IFERROR(INDEX('Hoja de Trabajo para listado'!$BC$155:$CB$1048576,MATCH($A1023,'Hoja de Trabajo para listado'!$BC$155:$BC$1048576,0),MATCH((CUADRO!P$4&amp;$E1023),'Hoja de Trabajo para listado'!$BC$151:$CB$151,0)),0)+IFERROR(INDEX('Hoja de Trabajo para listado'!$DE$153:$DG$274,MATCH($A1023,'Hoja de Trabajo para listado'!$DE$153:$DE$1048576,0),MATCH((CUADRO!P$4&amp;$E1023),'Hoja de Trabajo para listado'!$DE$151:$DG$151,0)),0)+IFERROR(INDEX('Hoja de Trabajo para listado'!$CD$155:$DC$1048576,MATCH($A1023,'Hoja de Trabajo para listado'!$CD$155:$CD$1048576,0),MATCH((CUADRO!P$4&amp;$E1023),'Hoja de Trabajo para listado'!$CD$151:$DC$151,0)),0)</f>
        <v>0</v>
      </c>
      <c r="Q1023" s="243">
        <f ca="1">+IFERROR(INDEX('Hoja de Trabajo para listado'!$A$155:$Z$1048576,MATCH($A1023,'Hoja de Trabajo para listado'!$A$155:$A$1048576,0),MATCH((CUADRO!Q$4&amp;$E1023),'Hoja de Trabajo para listado'!$A$151:$Z$151,0)),0)+IFERROR(INDEX('Hoja de Trabajo para listado'!$AB$155:$BA$1048576,MATCH($A1023,'Hoja de Trabajo para listado'!$AB$155:$AB$1048576,0),MATCH((CUADRO!Q$4&amp;$E1023),'Hoja de Trabajo para listado'!$AB$151:$BA$151,0)),0)+IFERROR(INDEX('Hoja de Trabajo para listado'!$BC$155:$CB$1048576,MATCH($A1023,'Hoja de Trabajo para listado'!$BC$155:$BC$1048576,0),MATCH((CUADRO!Q$4&amp;$E1023),'Hoja de Trabajo para listado'!$BC$151:$CB$151,0)),0)+IFERROR(INDEX('Hoja de Trabajo para listado'!$DE$153:$DG$274,MATCH($A1023,'Hoja de Trabajo para listado'!$DE$153:$DE$1048576,0),MATCH((CUADRO!Q$4&amp;$E1023),'Hoja de Trabajo para listado'!$DE$151:$DG$151,0)),0)+IFERROR(INDEX('Hoja de Trabajo para listado'!$CD$155:$DC$1048576,MATCH($A1023,'Hoja de Trabajo para listado'!$CD$155:$CD$1048576,0),MATCH((CUADRO!Q$4&amp;$E1023),'Hoja de Trabajo para listado'!$CD$151:$DC$151,0)),0)</f>
        <v>0</v>
      </c>
      <c r="R1023" s="243">
        <f t="shared" ca="1" si="37"/>
        <v>0</v>
      </c>
      <c r="S1023" s="249"/>
      <c r="T1023" s="243">
        <f ca="1">+T1024</f>
        <v>0</v>
      </c>
      <c r="U1023" s="242">
        <f t="shared" si="38"/>
        <v>1</v>
      </c>
      <c r="V1023" s="333" t="str">
        <f>+VLOOKUP(A1023,bd_lista!$A$3:$E$592,5,FALSE)</f>
        <v>Gobiernos Autonomos Municipales</v>
      </c>
      <c r="W1023" s="387" t="str">
        <f>+V1023</f>
        <v>Gobiernos Autonomos Municipales</v>
      </c>
      <c r="X1023" s="242">
        <f>+VLOOKUP(A1023,[4]Sheet1!$A$13:$D$744,4,FALSE)</f>
        <v>0</v>
      </c>
      <c r="Y1023" s="242" t="e">
        <f>+VLOOKUP(X1023,bd_lista!$A$3:$C$592,3,FALSE)</f>
        <v>#N/A</v>
      </c>
      <c r="Z1023" s="294">
        <f>+X1023</f>
        <v>0</v>
      </c>
      <c r="AA1023" s="295" t="e">
        <f>+Y1023</f>
        <v>#N/A</v>
      </c>
    </row>
    <row r="1024" spans="1:27" customFormat="1" ht="15" hidden="1" customHeight="1">
      <c r="A1024" s="32">
        <v>1744</v>
      </c>
      <c r="B1024" s="393"/>
      <c r="C1024" s="247" t="str">
        <f>+VLOOKUP(A1024,bd_lista!$A$3:$C$592,3,FALSE)</f>
        <v>Gobierno Autónomo Municipal de Puerto Quijarro</v>
      </c>
      <c r="D1024" s="390"/>
      <c r="E1024" s="244" t="s">
        <v>1305</v>
      </c>
      <c r="F1024" s="243">
        <f ca="1">+IFERROR(INDEX('Hoja de Trabajo para listado'!$A$155:$Z$1048576,MATCH($A1024,'Hoja de Trabajo para listado'!$A$155:$A$1048576,0),MATCH((CUADRO!F$4&amp;$E1024),'Hoja de Trabajo para listado'!$A$151:$Z$151,0)),0)+IFERROR(INDEX('Hoja de Trabajo para listado'!$AB$155:$BA$1048576,MATCH($A1024,'Hoja de Trabajo para listado'!$AB$155:$AB$1048576,0),MATCH((CUADRO!F$4&amp;$E1024),'Hoja de Trabajo para listado'!$AB$151:$BA$151,0)),0)+IFERROR(INDEX('Hoja de Trabajo para listado'!$BC$155:$CB$1048576,MATCH($A1024,'Hoja de Trabajo para listado'!$BC$155:$BC$1048576,0),MATCH((CUADRO!F$4&amp;$E1024),'Hoja de Trabajo para listado'!$BC$151:$CB$151,0)),0)+IFERROR(INDEX('Hoja de Trabajo para listado'!$DE$153:$DG$274,MATCH($A1024,'Hoja de Trabajo para listado'!$DE$153:$DE$1048576,0),MATCH((CUADRO!F$4&amp;$E1024),'Hoja de Trabajo para listado'!$DE$151:$DG$151,0)),0)+IFERROR(INDEX('Hoja de Trabajo para listado'!$CD$155:$DC$1048576,MATCH($A1024,'Hoja de Trabajo para listado'!$CD$155:$CD$1048576,0),MATCH((CUADRO!F$4&amp;$E1024),'Hoja de Trabajo para listado'!$CD$151:$DC$151,0)),0)</f>
        <v>0</v>
      </c>
      <c r="G1024" s="243">
        <f ca="1">+IFERROR(INDEX('Hoja de Trabajo para listado'!$A$155:$Z$1048576,MATCH($A1024,'Hoja de Trabajo para listado'!$A$155:$A$1048576,0),MATCH((CUADRO!G$4&amp;$E1024),'Hoja de Trabajo para listado'!$A$151:$Z$151,0)),0)+IFERROR(INDEX('Hoja de Trabajo para listado'!$AB$155:$BA$1048576,MATCH($A1024,'Hoja de Trabajo para listado'!$AB$155:$AB$1048576,0),MATCH((CUADRO!G$4&amp;$E1024),'Hoja de Trabajo para listado'!$AB$151:$BA$151,0)),0)+IFERROR(INDEX('Hoja de Trabajo para listado'!$BC$155:$CB$1048576,MATCH($A1024,'Hoja de Trabajo para listado'!$BC$155:$BC$1048576,0),MATCH((CUADRO!G$4&amp;$E1024),'Hoja de Trabajo para listado'!$BC$151:$CB$151,0)),0)+IFERROR(INDEX('Hoja de Trabajo para listado'!$DE$153:$DG$274,MATCH($A1024,'Hoja de Trabajo para listado'!$DE$153:$DE$1048576,0),MATCH((CUADRO!G$4&amp;$E1024),'Hoja de Trabajo para listado'!$DE$151:$DG$151,0)),0)+IFERROR(INDEX('Hoja de Trabajo para listado'!$CD$155:$DC$1048576,MATCH($A1024,'Hoja de Trabajo para listado'!$CD$155:$CD$1048576,0),MATCH((CUADRO!G$4&amp;$E1024),'Hoja de Trabajo para listado'!$CD$151:$DC$151,0)),0)</f>
        <v>0</v>
      </c>
      <c r="H1024" s="243">
        <f ca="1">+IFERROR(INDEX('Hoja de Trabajo para listado'!$A$155:$Z$1048576,MATCH($A1024,'Hoja de Trabajo para listado'!$A$155:$A$1048576,0),MATCH((CUADRO!H$4&amp;$E1024),'Hoja de Trabajo para listado'!$A$151:$Z$151,0)),0)+IFERROR(INDEX('Hoja de Trabajo para listado'!$AB$155:$BA$1048576,MATCH($A1024,'Hoja de Trabajo para listado'!$AB$155:$AB$1048576,0),MATCH((CUADRO!H$4&amp;$E1024),'Hoja de Trabajo para listado'!$AB$151:$BA$151,0)),0)+IFERROR(INDEX('Hoja de Trabajo para listado'!$BC$155:$CB$1048576,MATCH($A1024,'Hoja de Trabajo para listado'!$BC$155:$BC$1048576,0),MATCH((CUADRO!H$4&amp;$E1024),'Hoja de Trabajo para listado'!$BC$151:$CB$151,0)),0)+IFERROR(INDEX('Hoja de Trabajo para listado'!$DE$153:$DG$274,MATCH($A1024,'Hoja de Trabajo para listado'!$DE$153:$DE$1048576,0),MATCH((CUADRO!H$4&amp;$E1024),'Hoja de Trabajo para listado'!$DE$151:$DG$151,0)),0)+IFERROR(INDEX('Hoja de Trabajo para listado'!$CD$155:$DC$1048576,MATCH($A1024,'Hoja de Trabajo para listado'!$CD$155:$CD$1048576,0),MATCH((CUADRO!H$4&amp;$E1024),'Hoja de Trabajo para listado'!$CD$151:$DC$151,0)),0)</f>
        <v>0</v>
      </c>
      <c r="I1024" s="243">
        <f ca="1">+IFERROR(INDEX('Hoja de Trabajo para listado'!$A$155:$Z$1048576,MATCH($A1024,'Hoja de Trabajo para listado'!$A$155:$A$1048576,0),MATCH((CUADRO!I$4&amp;$E1024),'Hoja de Trabajo para listado'!$A$151:$Z$151,0)),0)+IFERROR(INDEX('Hoja de Trabajo para listado'!$AB$155:$BA$1048576,MATCH($A1024,'Hoja de Trabajo para listado'!$AB$155:$AB$1048576,0),MATCH((CUADRO!I$4&amp;$E1024),'Hoja de Trabajo para listado'!$AB$151:$BA$151,0)),0)+IFERROR(INDEX('Hoja de Trabajo para listado'!$BC$155:$CB$1048576,MATCH($A1024,'Hoja de Trabajo para listado'!$BC$155:$BC$1048576,0),MATCH((CUADRO!I$4&amp;$E1024),'Hoja de Trabajo para listado'!$BC$151:$CB$151,0)),0)+IFERROR(INDEX('Hoja de Trabajo para listado'!$DE$153:$DG$274,MATCH($A1024,'Hoja de Trabajo para listado'!$DE$153:$DE$1048576,0),MATCH((CUADRO!I$4&amp;$E1024),'Hoja de Trabajo para listado'!$DE$151:$DG$151,0)),0)+IFERROR(INDEX('Hoja de Trabajo para listado'!$CD$155:$DC$1048576,MATCH($A1024,'Hoja de Trabajo para listado'!$CD$155:$CD$1048576,0),MATCH((CUADRO!I$4&amp;$E1024),'Hoja de Trabajo para listado'!$CD$151:$DC$151,0)),0)</f>
        <v>0</v>
      </c>
      <c r="J1024" s="243">
        <f ca="1">+IFERROR(INDEX('Hoja de Trabajo para listado'!$A$155:$Z$1048576,MATCH($A1024,'Hoja de Trabajo para listado'!$A$155:$A$1048576,0),MATCH((CUADRO!J$4&amp;$E1024),'Hoja de Trabajo para listado'!$A$151:$Z$151,0)),0)+IFERROR(INDEX('Hoja de Trabajo para listado'!$AB$155:$BA$1048576,MATCH($A1024,'Hoja de Trabajo para listado'!$AB$155:$AB$1048576,0),MATCH((CUADRO!J$4&amp;$E1024),'Hoja de Trabajo para listado'!$AB$151:$BA$151,0)),0)+IFERROR(INDEX('Hoja de Trabajo para listado'!$BC$155:$CB$1048576,MATCH($A1024,'Hoja de Trabajo para listado'!$BC$155:$BC$1048576,0),MATCH((CUADRO!J$4&amp;$E1024),'Hoja de Trabajo para listado'!$BC$151:$CB$151,0)),0)+IFERROR(INDEX('Hoja de Trabajo para listado'!$DE$153:$DG$274,MATCH($A1024,'Hoja de Trabajo para listado'!$DE$153:$DE$1048576,0),MATCH((CUADRO!J$4&amp;$E1024),'Hoja de Trabajo para listado'!$DE$151:$DG$151,0)),0)+IFERROR(INDEX('Hoja de Trabajo para listado'!$CD$155:$DC$1048576,MATCH($A1024,'Hoja de Trabajo para listado'!$CD$155:$CD$1048576,0),MATCH((CUADRO!J$4&amp;$E1024),'Hoja de Trabajo para listado'!$CD$151:$DC$151,0)),0)</f>
        <v>0</v>
      </c>
      <c r="K1024" s="243">
        <f ca="1">+IFERROR(INDEX('Hoja de Trabajo para listado'!$A$155:$Z$1048576,MATCH($A1024,'Hoja de Trabajo para listado'!$A$155:$A$1048576,0),MATCH((CUADRO!K$4&amp;$E1024),'Hoja de Trabajo para listado'!$A$151:$Z$151,0)),0)+IFERROR(INDEX('Hoja de Trabajo para listado'!$AB$155:$BA$1048576,MATCH($A1024,'Hoja de Trabajo para listado'!$AB$155:$AB$1048576,0),MATCH((CUADRO!K$4&amp;$E1024),'Hoja de Trabajo para listado'!$AB$151:$BA$151,0)),0)+IFERROR(INDEX('Hoja de Trabajo para listado'!$BC$155:$CB$1048576,MATCH($A1024,'Hoja de Trabajo para listado'!$BC$155:$BC$1048576,0),MATCH((CUADRO!K$4&amp;$E1024),'Hoja de Trabajo para listado'!$BC$151:$CB$151,0)),0)+IFERROR(INDEX('Hoja de Trabajo para listado'!$DE$153:$DG$274,MATCH($A1024,'Hoja de Trabajo para listado'!$DE$153:$DE$1048576,0),MATCH((CUADRO!K$4&amp;$E1024),'Hoja de Trabajo para listado'!$DE$151:$DG$151,0)),0)+IFERROR(INDEX('Hoja de Trabajo para listado'!$CD$155:$DC$1048576,MATCH($A1024,'Hoja de Trabajo para listado'!$CD$155:$CD$1048576,0),MATCH((CUADRO!K$4&amp;$E1024),'Hoja de Trabajo para listado'!$CD$151:$DC$151,0)),0)</f>
        <v>0</v>
      </c>
      <c r="L1024" s="243">
        <f ca="1">+IFERROR(INDEX('Hoja de Trabajo para listado'!$A$155:$Z$1048576,MATCH($A1024,'Hoja de Trabajo para listado'!$A$155:$A$1048576,0),MATCH((CUADRO!L$4&amp;$E1024),'Hoja de Trabajo para listado'!$A$151:$Z$151,0)),0)+IFERROR(INDEX('Hoja de Trabajo para listado'!$AB$155:$BA$1048576,MATCH($A1024,'Hoja de Trabajo para listado'!$AB$155:$AB$1048576,0),MATCH((CUADRO!L$4&amp;$E1024),'Hoja de Trabajo para listado'!$AB$151:$BA$151,0)),0)+IFERROR(INDEX('Hoja de Trabajo para listado'!$BC$155:$CB$1048576,MATCH($A1024,'Hoja de Trabajo para listado'!$BC$155:$BC$1048576,0),MATCH((CUADRO!L$4&amp;$E1024),'Hoja de Trabajo para listado'!$BC$151:$CB$151,0)),0)+IFERROR(INDEX('Hoja de Trabajo para listado'!$DE$153:$DG$274,MATCH($A1024,'Hoja de Trabajo para listado'!$DE$153:$DE$1048576,0),MATCH((CUADRO!L$4&amp;$E1024),'Hoja de Trabajo para listado'!$DE$151:$DG$151,0)),0)+IFERROR(INDEX('Hoja de Trabajo para listado'!$CD$155:$DC$1048576,MATCH($A1024,'Hoja de Trabajo para listado'!$CD$155:$CD$1048576,0),MATCH((CUADRO!L$4&amp;$E1024),'Hoja de Trabajo para listado'!$CD$151:$DC$151,0)),0)</f>
        <v>0</v>
      </c>
      <c r="M1024" s="243">
        <f ca="1">+IFERROR(INDEX('Hoja de Trabajo para listado'!$A$155:$Z$1048576,MATCH($A1024,'Hoja de Trabajo para listado'!$A$155:$A$1048576,0),MATCH((CUADRO!M$4&amp;$E1024),'Hoja de Trabajo para listado'!$A$151:$Z$151,0)),0)+IFERROR(INDEX('Hoja de Trabajo para listado'!$AB$155:$BA$1048576,MATCH($A1024,'Hoja de Trabajo para listado'!$AB$155:$AB$1048576,0),MATCH((CUADRO!M$4&amp;$E1024),'Hoja de Trabajo para listado'!$AB$151:$BA$151,0)),0)+IFERROR(INDEX('Hoja de Trabajo para listado'!$BC$155:$CB$1048576,MATCH($A1024,'Hoja de Trabajo para listado'!$BC$155:$BC$1048576,0),MATCH((CUADRO!M$4&amp;$E1024),'Hoja de Trabajo para listado'!$BC$151:$CB$151,0)),0)+IFERROR(INDEX('Hoja de Trabajo para listado'!$DE$153:$DG$274,MATCH($A1024,'Hoja de Trabajo para listado'!$DE$153:$DE$1048576,0),MATCH((CUADRO!M$4&amp;$E1024),'Hoja de Trabajo para listado'!$DE$151:$DG$151,0)),0)+IFERROR(INDEX('Hoja de Trabajo para listado'!$CD$155:$DC$1048576,MATCH($A1024,'Hoja de Trabajo para listado'!$CD$155:$CD$1048576,0),MATCH((CUADRO!M$4&amp;$E1024),'Hoja de Trabajo para listado'!$CD$151:$DC$151,0)),0)</f>
        <v>0</v>
      </c>
      <c r="N1024" s="243">
        <f ca="1">+IFERROR(INDEX('Hoja de Trabajo para listado'!$A$155:$Z$1048576,MATCH($A1024,'Hoja de Trabajo para listado'!$A$155:$A$1048576,0),MATCH((CUADRO!N$4&amp;$E1024),'Hoja de Trabajo para listado'!$A$151:$Z$151,0)),0)+IFERROR(INDEX('Hoja de Trabajo para listado'!$AB$155:$BA$1048576,MATCH($A1024,'Hoja de Trabajo para listado'!$AB$155:$AB$1048576,0),MATCH((CUADRO!N$4&amp;$E1024),'Hoja de Trabajo para listado'!$AB$151:$BA$151,0)),0)+IFERROR(INDEX('Hoja de Trabajo para listado'!$BC$155:$CB$1048576,MATCH($A1024,'Hoja de Trabajo para listado'!$BC$155:$BC$1048576,0),MATCH((CUADRO!N$4&amp;$E1024),'Hoja de Trabajo para listado'!$BC$151:$CB$151,0)),0)+IFERROR(INDEX('Hoja de Trabajo para listado'!$DE$153:$DG$274,MATCH($A1024,'Hoja de Trabajo para listado'!$DE$153:$DE$1048576,0),MATCH((CUADRO!N$4&amp;$E1024),'Hoja de Trabajo para listado'!$DE$151:$DG$151,0)),0)+IFERROR(INDEX('Hoja de Trabajo para listado'!$CD$155:$DC$1048576,MATCH($A1024,'Hoja de Trabajo para listado'!$CD$155:$CD$1048576,0),MATCH((CUADRO!N$4&amp;$E1024),'Hoja de Trabajo para listado'!$CD$151:$DC$151,0)),0)</f>
        <v>0</v>
      </c>
      <c r="O1024" s="243">
        <f ca="1">+IFERROR(INDEX('Hoja de Trabajo para listado'!$A$155:$Z$1048576,MATCH($A1024,'Hoja de Trabajo para listado'!$A$155:$A$1048576,0),MATCH((CUADRO!O$4&amp;$E1024),'Hoja de Trabajo para listado'!$A$151:$Z$151,0)),0)+IFERROR(INDEX('Hoja de Trabajo para listado'!$AB$155:$BA$1048576,MATCH($A1024,'Hoja de Trabajo para listado'!$AB$155:$AB$1048576,0),MATCH((CUADRO!O$4&amp;$E1024),'Hoja de Trabajo para listado'!$AB$151:$BA$151,0)),0)+IFERROR(INDEX('Hoja de Trabajo para listado'!$BC$155:$CB$1048576,MATCH($A1024,'Hoja de Trabajo para listado'!$BC$155:$BC$1048576,0),MATCH((CUADRO!O$4&amp;$E1024),'Hoja de Trabajo para listado'!$BC$151:$CB$151,0)),0)+IFERROR(INDEX('Hoja de Trabajo para listado'!$DE$153:$DG$274,MATCH($A1024,'Hoja de Trabajo para listado'!$DE$153:$DE$1048576,0),MATCH((CUADRO!O$4&amp;$E1024),'Hoja de Trabajo para listado'!$DE$151:$DG$151,0)),0)+IFERROR(INDEX('Hoja de Trabajo para listado'!$CD$155:$DC$1048576,MATCH($A1024,'Hoja de Trabajo para listado'!$CD$155:$CD$1048576,0),MATCH((CUADRO!O$4&amp;$E1024),'Hoja de Trabajo para listado'!$CD$151:$DC$151,0)),0)</f>
        <v>0</v>
      </c>
      <c r="P1024" s="243">
        <f ca="1">+IFERROR(INDEX('Hoja de Trabajo para listado'!$A$155:$Z$1048576,MATCH($A1024,'Hoja de Trabajo para listado'!$A$155:$A$1048576,0),MATCH((CUADRO!P$4&amp;$E1024),'Hoja de Trabajo para listado'!$A$151:$Z$151,0)),0)+IFERROR(INDEX('Hoja de Trabajo para listado'!$AB$155:$BA$1048576,MATCH($A1024,'Hoja de Trabajo para listado'!$AB$155:$AB$1048576,0),MATCH((CUADRO!P$4&amp;$E1024),'Hoja de Trabajo para listado'!$AB$151:$BA$151,0)),0)+IFERROR(INDEX('Hoja de Trabajo para listado'!$BC$155:$CB$1048576,MATCH($A1024,'Hoja de Trabajo para listado'!$BC$155:$BC$1048576,0),MATCH((CUADRO!P$4&amp;$E1024),'Hoja de Trabajo para listado'!$BC$151:$CB$151,0)),0)+IFERROR(INDEX('Hoja de Trabajo para listado'!$DE$153:$DG$274,MATCH($A1024,'Hoja de Trabajo para listado'!$DE$153:$DE$1048576,0),MATCH((CUADRO!P$4&amp;$E1024),'Hoja de Trabajo para listado'!$DE$151:$DG$151,0)),0)+IFERROR(INDEX('Hoja de Trabajo para listado'!$CD$155:$DC$1048576,MATCH($A1024,'Hoja de Trabajo para listado'!$CD$155:$CD$1048576,0),MATCH((CUADRO!P$4&amp;$E1024),'Hoja de Trabajo para listado'!$CD$151:$DC$151,0)),0)</f>
        <v>0</v>
      </c>
      <c r="Q1024" s="243">
        <f ca="1">+IFERROR(INDEX('Hoja de Trabajo para listado'!$A$155:$Z$1048576,MATCH($A1024,'Hoja de Trabajo para listado'!$A$155:$A$1048576,0),MATCH((CUADRO!Q$4&amp;$E1024),'Hoja de Trabajo para listado'!$A$151:$Z$151,0)),0)+IFERROR(INDEX('Hoja de Trabajo para listado'!$AB$155:$BA$1048576,MATCH($A1024,'Hoja de Trabajo para listado'!$AB$155:$AB$1048576,0),MATCH((CUADRO!Q$4&amp;$E1024),'Hoja de Trabajo para listado'!$AB$151:$BA$151,0)),0)+IFERROR(INDEX('Hoja de Trabajo para listado'!$BC$155:$CB$1048576,MATCH($A1024,'Hoja de Trabajo para listado'!$BC$155:$BC$1048576,0),MATCH((CUADRO!Q$4&amp;$E1024),'Hoja de Trabajo para listado'!$BC$151:$CB$151,0)),0)+IFERROR(INDEX('Hoja de Trabajo para listado'!$DE$153:$DG$274,MATCH($A1024,'Hoja de Trabajo para listado'!$DE$153:$DE$1048576,0),MATCH((CUADRO!Q$4&amp;$E1024),'Hoja de Trabajo para listado'!$DE$151:$DG$151,0)),0)+IFERROR(INDEX('Hoja de Trabajo para listado'!$CD$155:$DC$1048576,MATCH($A1024,'Hoja de Trabajo para listado'!$CD$155:$CD$1048576,0),MATCH((CUADRO!Q$4&amp;$E1024),'Hoja de Trabajo para listado'!$CD$151:$DC$151,0)),0)</f>
        <v>0</v>
      </c>
      <c r="R1024" s="243">
        <f t="shared" ca="1" si="37"/>
        <v>0</v>
      </c>
      <c r="S1024" s="249">
        <f ca="1">+R1023+R1024</f>
        <v>0</v>
      </c>
      <c r="T1024" s="243">
        <f ca="1">+S1024</f>
        <v>0</v>
      </c>
      <c r="U1024" s="242">
        <f t="shared" si="38"/>
        <v>2</v>
      </c>
      <c r="V1024" s="333" t="str">
        <f>+VLOOKUP(A1024,bd_lista!$A$3:$E$592,5,FALSE)</f>
        <v>Gobiernos Autonomos Municipales</v>
      </c>
      <c r="W1024" s="388"/>
      <c r="X1024" s="242">
        <f>+VLOOKUP(A1024,[4]Sheet1!$A$13:$D$744,4,FALSE)</f>
        <v>0</v>
      </c>
      <c r="Y1024" s="242" t="e">
        <f>+VLOOKUP(X1024,bd_lista!$A$3:$C$592,3,FALSE)</f>
        <v>#N/A</v>
      </c>
      <c r="Z1024" s="292"/>
      <c r="AA1024" s="293"/>
    </row>
    <row r="1025" spans="1:27" customFormat="1" ht="15" hidden="1" customHeight="1">
      <c r="A1025" s="32">
        <v>1745</v>
      </c>
      <c r="B1025" s="392">
        <f>+A1025</f>
        <v>1745</v>
      </c>
      <c r="C1025" s="247" t="str">
        <f>+VLOOKUP(A1025,bd_lista!$A$3:$C$592,3,FALSE)</f>
        <v>Gobierno Autónomo Municipal de Ascención de Guarayos</v>
      </c>
      <c r="D1025" s="389" t="str">
        <f>+C1025</f>
        <v>Gobierno Autónomo Municipal de Ascención de Guarayos</v>
      </c>
      <c r="E1025" s="242" t="s">
        <v>1304</v>
      </c>
      <c r="F1025" s="243">
        <f ca="1">+IFERROR(INDEX('Hoja de Trabajo para listado'!$A$155:$Z$1048576,MATCH($A1025,'Hoja de Trabajo para listado'!$A$155:$A$1048576,0),MATCH((CUADRO!F$4&amp;$E1025),'Hoja de Trabajo para listado'!$A$151:$Z$151,0)),0)+IFERROR(INDEX('Hoja de Trabajo para listado'!$AB$155:$BA$1048576,MATCH($A1025,'Hoja de Trabajo para listado'!$AB$155:$AB$1048576,0),MATCH((CUADRO!F$4&amp;$E1025),'Hoja de Trabajo para listado'!$AB$151:$BA$151,0)),0)+IFERROR(INDEX('Hoja de Trabajo para listado'!$BC$155:$CB$1048576,MATCH($A1025,'Hoja de Trabajo para listado'!$BC$155:$BC$1048576,0),MATCH((CUADRO!F$4&amp;$E1025),'Hoja de Trabajo para listado'!$BC$151:$CB$151,0)),0)+IFERROR(INDEX('Hoja de Trabajo para listado'!$DE$153:$DG$274,MATCH($A1025,'Hoja de Trabajo para listado'!$DE$153:$DE$1048576,0),MATCH((CUADRO!F$4&amp;$E1025),'Hoja de Trabajo para listado'!$DE$151:$DG$151,0)),0)+IFERROR(INDEX('Hoja de Trabajo para listado'!$CD$155:$DC$1048576,MATCH($A1025,'Hoja de Trabajo para listado'!$CD$155:$CD$1048576,0),MATCH((CUADRO!F$4&amp;$E1025),'Hoja de Trabajo para listado'!$CD$151:$DC$151,0)),0)</f>
        <v>0</v>
      </c>
      <c r="G1025" s="243">
        <f ca="1">+IFERROR(INDEX('Hoja de Trabajo para listado'!$A$155:$Z$1048576,MATCH($A1025,'Hoja de Trabajo para listado'!$A$155:$A$1048576,0),MATCH((CUADRO!G$4&amp;$E1025),'Hoja de Trabajo para listado'!$A$151:$Z$151,0)),0)+IFERROR(INDEX('Hoja de Trabajo para listado'!$AB$155:$BA$1048576,MATCH($A1025,'Hoja de Trabajo para listado'!$AB$155:$AB$1048576,0),MATCH((CUADRO!G$4&amp;$E1025),'Hoja de Trabajo para listado'!$AB$151:$BA$151,0)),0)+IFERROR(INDEX('Hoja de Trabajo para listado'!$BC$155:$CB$1048576,MATCH($A1025,'Hoja de Trabajo para listado'!$BC$155:$BC$1048576,0),MATCH((CUADRO!G$4&amp;$E1025),'Hoja de Trabajo para listado'!$BC$151:$CB$151,0)),0)+IFERROR(INDEX('Hoja de Trabajo para listado'!$DE$153:$DG$274,MATCH($A1025,'Hoja de Trabajo para listado'!$DE$153:$DE$1048576,0),MATCH((CUADRO!G$4&amp;$E1025),'Hoja de Trabajo para listado'!$DE$151:$DG$151,0)),0)+IFERROR(INDEX('Hoja de Trabajo para listado'!$CD$155:$DC$1048576,MATCH($A1025,'Hoja de Trabajo para listado'!$CD$155:$CD$1048576,0),MATCH((CUADRO!G$4&amp;$E1025),'Hoja de Trabajo para listado'!$CD$151:$DC$151,0)),0)</f>
        <v>0</v>
      </c>
      <c r="H1025" s="243">
        <f ca="1">+IFERROR(INDEX('Hoja de Trabajo para listado'!$A$155:$Z$1048576,MATCH($A1025,'Hoja de Trabajo para listado'!$A$155:$A$1048576,0),MATCH((CUADRO!H$4&amp;$E1025),'Hoja de Trabajo para listado'!$A$151:$Z$151,0)),0)+IFERROR(INDEX('Hoja de Trabajo para listado'!$AB$155:$BA$1048576,MATCH($A1025,'Hoja de Trabajo para listado'!$AB$155:$AB$1048576,0),MATCH((CUADRO!H$4&amp;$E1025),'Hoja de Trabajo para listado'!$AB$151:$BA$151,0)),0)+IFERROR(INDEX('Hoja de Trabajo para listado'!$BC$155:$CB$1048576,MATCH($A1025,'Hoja de Trabajo para listado'!$BC$155:$BC$1048576,0),MATCH((CUADRO!H$4&amp;$E1025),'Hoja de Trabajo para listado'!$BC$151:$CB$151,0)),0)+IFERROR(INDEX('Hoja de Trabajo para listado'!$DE$153:$DG$274,MATCH($A1025,'Hoja de Trabajo para listado'!$DE$153:$DE$1048576,0),MATCH((CUADRO!H$4&amp;$E1025),'Hoja de Trabajo para listado'!$DE$151:$DG$151,0)),0)+IFERROR(INDEX('Hoja de Trabajo para listado'!$CD$155:$DC$1048576,MATCH($A1025,'Hoja de Trabajo para listado'!$CD$155:$CD$1048576,0),MATCH((CUADRO!H$4&amp;$E1025),'Hoja de Trabajo para listado'!$CD$151:$DC$151,0)),0)</f>
        <v>0</v>
      </c>
      <c r="I1025" s="243">
        <f ca="1">+IFERROR(INDEX('Hoja de Trabajo para listado'!$A$155:$Z$1048576,MATCH($A1025,'Hoja de Trabajo para listado'!$A$155:$A$1048576,0),MATCH((CUADRO!I$4&amp;$E1025),'Hoja de Trabajo para listado'!$A$151:$Z$151,0)),0)+IFERROR(INDEX('Hoja de Trabajo para listado'!$AB$155:$BA$1048576,MATCH($A1025,'Hoja de Trabajo para listado'!$AB$155:$AB$1048576,0),MATCH((CUADRO!I$4&amp;$E1025),'Hoja de Trabajo para listado'!$AB$151:$BA$151,0)),0)+IFERROR(INDEX('Hoja de Trabajo para listado'!$BC$155:$CB$1048576,MATCH($A1025,'Hoja de Trabajo para listado'!$BC$155:$BC$1048576,0),MATCH((CUADRO!I$4&amp;$E1025),'Hoja de Trabajo para listado'!$BC$151:$CB$151,0)),0)+IFERROR(INDEX('Hoja de Trabajo para listado'!$DE$153:$DG$274,MATCH($A1025,'Hoja de Trabajo para listado'!$DE$153:$DE$1048576,0),MATCH((CUADRO!I$4&amp;$E1025),'Hoja de Trabajo para listado'!$DE$151:$DG$151,0)),0)+IFERROR(INDEX('Hoja de Trabajo para listado'!$CD$155:$DC$1048576,MATCH($A1025,'Hoja de Trabajo para listado'!$CD$155:$CD$1048576,0),MATCH((CUADRO!I$4&amp;$E1025),'Hoja de Trabajo para listado'!$CD$151:$DC$151,0)),0)</f>
        <v>0</v>
      </c>
      <c r="J1025" s="243">
        <f ca="1">+IFERROR(INDEX('Hoja de Trabajo para listado'!$A$155:$Z$1048576,MATCH($A1025,'Hoja de Trabajo para listado'!$A$155:$A$1048576,0),MATCH((CUADRO!J$4&amp;$E1025),'Hoja de Trabajo para listado'!$A$151:$Z$151,0)),0)+IFERROR(INDEX('Hoja de Trabajo para listado'!$AB$155:$BA$1048576,MATCH($A1025,'Hoja de Trabajo para listado'!$AB$155:$AB$1048576,0),MATCH((CUADRO!J$4&amp;$E1025),'Hoja de Trabajo para listado'!$AB$151:$BA$151,0)),0)+IFERROR(INDEX('Hoja de Trabajo para listado'!$BC$155:$CB$1048576,MATCH($A1025,'Hoja de Trabajo para listado'!$BC$155:$BC$1048576,0),MATCH((CUADRO!J$4&amp;$E1025),'Hoja de Trabajo para listado'!$BC$151:$CB$151,0)),0)+IFERROR(INDEX('Hoja de Trabajo para listado'!$DE$153:$DG$274,MATCH($A1025,'Hoja de Trabajo para listado'!$DE$153:$DE$1048576,0),MATCH((CUADRO!J$4&amp;$E1025),'Hoja de Trabajo para listado'!$DE$151:$DG$151,0)),0)+IFERROR(INDEX('Hoja de Trabajo para listado'!$CD$155:$DC$1048576,MATCH($A1025,'Hoja de Trabajo para listado'!$CD$155:$CD$1048576,0),MATCH((CUADRO!J$4&amp;$E1025),'Hoja de Trabajo para listado'!$CD$151:$DC$151,0)),0)</f>
        <v>0</v>
      </c>
      <c r="K1025" s="243">
        <f ca="1">+IFERROR(INDEX('Hoja de Trabajo para listado'!$A$155:$Z$1048576,MATCH($A1025,'Hoja de Trabajo para listado'!$A$155:$A$1048576,0),MATCH((CUADRO!K$4&amp;$E1025),'Hoja de Trabajo para listado'!$A$151:$Z$151,0)),0)+IFERROR(INDEX('Hoja de Trabajo para listado'!$AB$155:$BA$1048576,MATCH($A1025,'Hoja de Trabajo para listado'!$AB$155:$AB$1048576,0),MATCH((CUADRO!K$4&amp;$E1025),'Hoja de Trabajo para listado'!$AB$151:$BA$151,0)),0)+IFERROR(INDEX('Hoja de Trabajo para listado'!$BC$155:$CB$1048576,MATCH($A1025,'Hoja de Trabajo para listado'!$BC$155:$BC$1048576,0),MATCH((CUADRO!K$4&amp;$E1025),'Hoja de Trabajo para listado'!$BC$151:$CB$151,0)),0)+IFERROR(INDEX('Hoja de Trabajo para listado'!$DE$153:$DG$274,MATCH($A1025,'Hoja de Trabajo para listado'!$DE$153:$DE$1048576,0),MATCH((CUADRO!K$4&amp;$E1025),'Hoja de Trabajo para listado'!$DE$151:$DG$151,0)),0)+IFERROR(INDEX('Hoja de Trabajo para listado'!$CD$155:$DC$1048576,MATCH($A1025,'Hoja de Trabajo para listado'!$CD$155:$CD$1048576,0),MATCH((CUADRO!K$4&amp;$E1025),'Hoja de Trabajo para listado'!$CD$151:$DC$151,0)),0)</f>
        <v>0</v>
      </c>
      <c r="L1025" s="243">
        <f ca="1">+IFERROR(INDEX('Hoja de Trabajo para listado'!$A$155:$Z$1048576,MATCH($A1025,'Hoja de Trabajo para listado'!$A$155:$A$1048576,0),MATCH((CUADRO!L$4&amp;$E1025),'Hoja de Trabajo para listado'!$A$151:$Z$151,0)),0)+IFERROR(INDEX('Hoja de Trabajo para listado'!$AB$155:$BA$1048576,MATCH($A1025,'Hoja de Trabajo para listado'!$AB$155:$AB$1048576,0),MATCH((CUADRO!L$4&amp;$E1025),'Hoja de Trabajo para listado'!$AB$151:$BA$151,0)),0)+IFERROR(INDEX('Hoja de Trabajo para listado'!$BC$155:$CB$1048576,MATCH($A1025,'Hoja de Trabajo para listado'!$BC$155:$BC$1048576,0),MATCH((CUADRO!L$4&amp;$E1025),'Hoja de Trabajo para listado'!$BC$151:$CB$151,0)),0)+IFERROR(INDEX('Hoja de Trabajo para listado'!$DE$153:$DG$274,MATCH($A1025,'Hoja de Trabajo para listado'!$DE$153:$DE$1048576,0),MATCH((CUADRO!L$4&amp;$E1025),'Hoja de Trabajo para listado'!$DE$151:$DG$151,0)),0)+IFERROR(INDEX('Hoja de Trabajo para listado'!$CD$155:$DC$1048576,MATCH($A1025,'Hoja de Trabajo para listado'!$CD$155:$CD$1048576,0),MATCH((CUADRO!L$4&amp;$E1025),'Hoja de Trabajo para listado'!$CD$151:$DC$151,0)),0)</f>
        <v>0</v>
      </c>
      <c r="M1025" s="243">
        <f ca="1">+IFERROR(INDEX('Hoja de Trabajo para listado'!$A$155:$Z$1048576,MATCH($A1025,'Hoja de Trabajo para listado'!$A$155:$A$1048576,0),MATCH((CUADRO!M$4&amp;$E1025),'Hoja de Trabajo para listado'!$A$151:$Z$151,0)),0)+IFERROR(INDEX('Hoja de Trabajo para listado'!$AB$155:$BA$1048576,MATCH($A1025,'Hoja de Trabajo para listado'!$AB$155:$AB$1048576,0),MATCH((CUADRO!M$4&amp;$E1025),'Hoja de Trabajo para listado'!$AB$151:$BA$151,0)),0)+IFERROR(INDEX('Hoja de Trabajo para listado'!$BC$155:$CB$1048576,MATCH($A1025,'Hoja de Trabajo para listado'!$BC$155:$BC$1048576,0),MATCH((CUADRO!M$4&amp;$E1025),'Hoja de Trabajo para listado'!$BC$151:$CB$151,0)),0)+IFERROR(INDEX('Hoja de Trabajo para listado'!$DE$153:$DG$274,MATCH($A1025,'Hoja de Trabajo para listado'!$DE$153:$DE$1048576,0),MATCH((CUADRO!M$4&amp;$E1025),'Hoja de Trabajo para listado'!$DE$151:$DG$151,0)),0)+IFERROR(INDEX('Hoja de Trabajo para listado'!$CD$155:$DC$1048576,MATCH($A1025,'Hoja de Trabajo para listado'!$CD$155:$CD$1048576,0),MATCH((CUADRO!M$4&amp;$E1025),'Hoja de Trabajo para listado'!$CD$151:$DC$151,0)),0)</f>
        <v>0</v>
      </c>
      <c r="N1025" s="243">
        <f ca="1">+IFERROR(INDEX('Hoja de Trabajo para listado'!$A$155:$Z$1048576,MATCH($A1025,'Hoja de Trabajo para listado'!$A$155:$A$1048576,0),MATCH((CUADRO!N$4&amp;$E1025),'Hoja de Trabajo para listado'!$A$151:$Z$151,0)),0)+IFERROR(INDEX('Hoja de Trabajo para listado'!$AB$155:$BA$1048576,MATCH($A1025,'Hoja de Trabajo para listado'!$AB$155:$AB$1048576,0),MATCH((CUADRO!N$4&amp;$E1025),'Hoja de Trabajo para listado'!$AB$151:$BA$151,0)),0)+IFERROR(INDEX('Hoja de Trabajo para listado'!$BC$155:$CB$1048576,MATCH($A1025,'Hoja de Trabajo para listado'!$BC$155:$BC$1048576,0),MATCH((CUADRO!N$4&amp;$E1025),'Hoja de Trabajo para listado'!$BC$151:$CB$151,0)),0)+IFERROR(INDEX('Hoja de Trabajo para listado'!$DE$153:$DG$274,MATCH($A1025,'Hoja de Trabajo para listado'!$DE$153:$DE$1048576,0),MATCH((CUADRO!N$4&amp;$E1025),'Hoja de Trabajo para listado'!$DE$151:$DG$151,0)),0)+IFERROR(INDEX('Hoja de Trabajo para listado'!$CD$155:$DC$1048576,MATCH($A1025,'Hoja de Trabajo para listado'!$CD$155:$CD$1048576,0),MATCH((CUADRO!N$4&amp;$E1025),'Hoja de Trabajo para listado'!$CD$151:$DC$151,0)),0)</f>
        <v>0</v>
      </c>
      <c r="O1025" s="243">
        <f ca="1">+IFERROR(INDEX('Hoja de Trabajo para listado'!$A$155:$Z$1048576,MATCH($A1025,'Hoja de Trabajo para listado'!$A$155:$A$1048576,0),MATCH((CUADRO!O$4&amp;$E1025),'Hoja de Trabajo para listado'!$A$151:$Z$151,0)),0)+IFERROR(INDEX('Hoja de Trabajo para listado'!$AB$155:$BA$1048576,MATCH($A1025,'Hoja de Trabajo para listado'!$AB$155:$AB$1048576,0),MATCH((CUADRO!O$4&amp;$E1025),'Hoja de Trabajo para listado'!$AB$151:$BA$151,0)),0)+IFERROR(INDEX('Hoja de Trabajo para listado'!$BC$155:$CB$1048576,MATCH($A1025,'Hoja de Trabajo para listado'!$BC$155:$BC$1048576,0),MATCH((CUADRO!O$4&amp;$E1025),'Hoja de Trabajo para listado'!$BC$151:$CB$151,0)),0)+IFERROR(INDEX('Hoja de Trabajo para listado'!$DE$153:$DG$274,MATCH($A1025,'Hoja de Trabajo para listado'!$DE$153:$DE$1048576,0),MATCH((CUADRO!O$4&amp;$E1025),'Hoja de Trabajo para listado'!$DE$151:$DG$151,0)),0)+IFERROR(INDEX('Hoja de Trabajo para listado'!$CD$155:$DC$1048576,MATCH($A1025,'Hoja de Trabajo para listado'!$CD$155:$CD$1048576,0),MATCH((CUADRO!O$4&amp;$E1025),'Hoja de Trabajo para listado'!$CD$151:$DC$151,0)),0)</f>
        <v>0</v>
      </c>
      <c r="P1025" s="243">
        <f ca="1">+IFERROR(INDEX('Hoja de Trabajo para listado'!$A$155:$Z$1048576,MATCH($A1025,'Hoja de Trabajo para listado'!$A$155:$A$1048576,0),MATCH((CUADRO!P$4&amp;$E1025),'Hoja de Trabajo para listado'!$A$151:$Z$151,0)),0)+IFERROR(INDEX('Hoja de Trabajo para listado'!$AB$155:$BA$1048576,MATCH($A1025,'Hoja de Trabajo para listado'!$AB$155:$AB$1048576,0),MATCH((CUADRO!P$4&amp;$E1025),'Hoja de Trabajo para listado'!$AB$151:$BA$151,0)),0)+IFERROR(INDEX('Hoja de Trabajo para listado'!$BC$155:$CB$1048576,MATCH($A1025,'Hoja de Trabajo para listado'!$BC$155:$BC$1048576,0),MATCH((CUADRO!P$4&amp;$E1025),'Hoja de Trabajo para listado'!$BC$151:$CB$151,0)),0)+IFERROR(INDEX('Hoja de Trabajo para listado'!$DE$153:$DG$274,MATCH($A1025,'Hoja de Trabajo para listado'!$DE$153:$DE$1048576,0),MATCH((CUADRO!P$4&amp;$E1025),'Hoja de Trabajo para listado'!$DE$151:$DG$151,0)),0)+IFERROR(INDEX('Hoja de Trabajo para listado'!$CD$155:$DC$1048576,MATCH($A1025,'Hoja de Trabajo para listado'!$CD$155:$CD$1048576,0),MATCH((CUADRO!P$4&amp;$E1025),'Hoja de Trabajo para listado'!$CD$151:$DC$151,0)),0)</f>
        <v>0</v>
      </c>
      <c r="Q1025" s="243">
        <f ca="1">+IFERROR(INDEX('Hoja de Trabajo para listado'!$A$155:$Z$1048576,MATCH($A1025,'Hoja de Trabajo para listado'!$A$155:$A$1048576,0),MATCH((CUADRO!Q$4&amp;$E1025),'Hoja de Trabajo para listado'!$A$151:$Z$151,0)),0)+IFERROR(INDEX('Hoja de Trabajo para listado'!$AB$155:$BA$1048576,MATCH($A1025,'Hoja de Trabajo para listado'!$AB$155:$AB$1048576,0),MATCH((CUADRO!Q$4&amp;$E1025),'Hoja de Trabajo para listado'!$AB$151:$BA$151,0)),0)+IFERROR(INDEX('Hoja de Trabajo para listado'!$BC$155:$CB$1048576,MATCH($A1025,'Hoja de Trabajo para listado'!$BC$155:$BC$1048576,0),MATCH((CUADRO!Q$4&amp;$E1025),'Hoja de Trabajo para listado'!$BC$151:$CB$151,0)),0)+IFERROR(INDEX('Hoja de Trabajo para listado'!$DE$153:$DG$274,MATCH($A1025,'Hoja de Trabajo para listado'!$DE$153:$DE$1048576,0),MATCH((CUADRO!Q$4&amp;$E1025),'Hoja de Trabajo para listado'!$DE$151:$DG$151,0)),0)+IFERROR(INDEX('Hoja de Trabajo para listado'!$CD$155:$DC$1048576,MATCH($A1025,'Hoja de Trabajo para listado'!$CD$155:$CD$1048576,0),MATCH((CUADRO!Q$4&amp;$E1025),'Hoja de Trabajo para listado'!$CD$151:$DC$151,0)),0)</f>
        <v>0</v>
      </c>
      <c r="R1025" s="243">
        <f t="shared" ca="1" si="37"/>
        <v>0</v>
      </c>
      <c r="S1025" s="249"/>
      <c r="T1025" s="243">
        <f ca="1">+T1026</f>
        <v>0</v>
      </c>
      <c r="U1025" s="242">
        <f t="shared" si="38"/>
        <v>1</v>
      </c>
      <c r="V1025" s="333" t="str">
        <f>+VLOOKUP(A1025,bd_lista!$A$3:$E$592,5,FALSE)</f>
        <v>Gobiernos Autonomos Municipales</v>
      </c>
      <c r="W1025" s="387" t="str">
        <f>+V1025</f>
        <v>Gobiernos Autonomos Municipales</v>
      </c>
      <c r="X1025" s="242">
        <f>+VLOOKUP(A1025,[4]Sheet1!$A$13:$D$744,4,FALSE)</f>
        <v>0</v>
      </c>
      <c r="Y1025" s="242" t="e">
        <f>+VLOOKUP(X1025,bd_lista!$A$3:$C$592,3,FALSE)</f>
        <v>#N/A</v>
      </c>
      <c r="Z1025" s="294">
        <f>+X1025</f>
        <v>0</v>
      </c>
      <c r="AA1025" s="295" t="e">
        <f>+Y1025</f>
        <v>#N/A</v>
      </c>
    </row>
    <row r="1026" spans="1:27" customFormat="1" ht="15" hidden="1" customHeight="1">
      <c r="A1026" s="32">
        <v>1745</v>
      </c>
      <c r="B1026" s="393"/>
      <c r="C1026" s="247" t="str">
        <f>+VLOOKUP(A1026,bd_lista!$A$3:$C$592,3,FALSE)</f>
        <v>Gobierno Autónomo Municipal de Ascención de Guarayos</v>
      </c>
      <c r="D1026" s="390"/>
      <c r="E1026" s="244" t="s">
        <v>1305</v>
      </c>
      <c r="F1026" s="243">
        <f ca="1">+IFERROR(INDEX('Hoja de Trabajo para listado'!$A$155:$Z$1048576,MATCH($A1026,'Hoja de Trabajo para listado'!$A$155:$A$1048576,0),MATCH((CUADRO!F$4&amp;$E1026),'Hoja de Trabajo para listado'!$A$151:$Z$151,0)),0)+IFERROR(INDEX('Hoja de Trabajo para listado'!$AB$155:$BA$1048576,MATCH($A1026,'Hoja de Trabajo para listado'!$AB$155:$AB$1048576,0),MATCH((CUADRO!F$4&amp;$E1026),'Hoja de Trabajo para listado'!$AB$151:$BA$151,0)),0)+IFERROR(INDEX('Hoja de Trabajo para listado'!$BC$155:$CB$1048576,MATCH($A1026,'Hoja de Trabajo para listado'!$BC$155:$BC$1048576,0),MATCH((CUADRO!F$4&amp;$E1026),'Hoja de Trabajo para listado'!$BC$151:$CB$151,0)),0)+IFERROR(INDEX('Hoja de Trabajo para listado'!$DE$153:$DG$274,MATCH($A1026,'Hoja de Trabajo para listado'!$DE$153:$DE$1048576,0),MATCH((CUADRO!F$4&amp;$E1026),'Hoja de Trabajo para listado'!$DE$151:$DG$151,0)),0)+IFERROR(INDEX('Hoja de Trabajo para listado'!$CD$155:$DC$1048576,MATCH($A1026,'Hoja de Trabajo para listado'!$CD$155:$CD$1048576,0),MATCH((CUADRO!F$4&amp;$E1026),'Hoja de Trabajo para listado'!$CD$151:$DC$151,0)),0)</f>
        <v>0</v>
      </c>
      <c r="G1026" s="243">
        <f ca="1">+IFERROR(INDEX('Hoja de Trabajo para listado'!$A$155:$Z$1048576,MATCH($A1026,'Hoja de Trabajo para listado'!$A$155:$A$1048576,0),MATCH((CUADRO!G$4&amp;$E1026),'Hoja de Trabajo para listado'!$A$151:$Z$151,0)),0)+IFERROR(INDEX('Hoja de Trabajo para listado'!$AB$155:$BA$1048576,MATCH($A1026,'Hoja de Trabajo para listado'!$AB$155:$AB$1048576,0),MATCH((CUADRO!G$4&amp;$E1026),'Hoja de Trabajo para listado'!$AB$151:$BA$151,0)),0)+IFERROR(INDEX('Hoja de Trabajo para listado'!$BC$155:$CB$1048576,MATCH($A1026,'Hoja de Trabajo para listado'!$BC$155:$BC$1048576,0),MATCH((CUADRO!G$4&amp;$E1026),'Hoja de Trabajo para listado'!$BC$151:$CB$151,0)),0)+IFERROR(INDEX('Hoja de Trabajo para listado'!$DE$153:$DG$274,MATCH($A1026,'Hoja de Trabajo para listado'!$DE$153:$DE$1048576,0),MATCH((CUADRO!G$4&amp;$E1026),'Hoja de Trabajo para listado'!$DE$151:$DG$151,0)),0)+IFERROR(INDEX('Hoja de Trabajo para listado'!$CD$155:$DC$1048576,MATCH($A1026,'Hoja de Trabajo para listado'!$CD$155:$CD$1048576,0),MATCH((CUADRO!G$4&amp;$E1026),'Hoja de Trabajo para listado'!$CD$151:$DC$151,0)),0)</f>
        <v>0</v>
      </c>
      <c r="H1026" s="243">
        <f ca="1">+IFERROR(INDEX('Hoja de Trabajo para listado'!$A$155:$Z$1048576,MATCH($A1026,'Hoja de Trabajo para listado'!$A$155:$A$1048576,0),MATCH((CUADRO!H$4&amp;$E1026),'Hoja de Trabajo para listado'!$A$151:$Z$151,0)),0)+IFERROR(INDEX('Hoja de Trabajo para listado'!$AB$155:$BA$1048576,MATCH($A1026,'Hoja de Trabajo para listado'!$AB$155:$AB$1048576,0),MATCH((CUADRO!H$4&amp;$E1026),'Hoja de Trabajo para listado'!$AB$151:$BA$151,0)),0)+IFERROR(INDEX('Hoja de Trabajo para listado'!$BC$155:$CB$1048576,MATCH($A1026,'Hoja de Trabajo para listado'!$BC$155:$BC$1048576,0),MATCH((CUADRO!H$4&amp;$E1026),'Hoja de Trabajo para listado'!$BC$151:$CB$151,0)),0)+IFERROR(INDEX('Hoja de Trabajo para listado'!$DE$153:$DG$274,MATCH($A1026,'Hoja de Trabajo para listado'!$DE$153:$DE$1048576,0),MATCH((CUADRO!H$4&amp;$E1026),'Hoja de Trabajo para listado'!$DE$151:$DG$151,0)),0)+IFERROR(INDEX('Hoja de Trabajo para listado'!$CD$155:$DC$1048576,MATCH($A1026,'Hoja de Trabajo para listado'!$CD$155:$CD$1048576,0),MATCH((CUADRO!H$4&amp;$E1026),'Hoja de Trabajo para listado'!$CD$151:$DC$151,0)),0)</f>
        <v>0</v>
      </c>
      <c r="I1026" s="243">
        <f ca="1">+IFERROR(INDEX('Hoja de Trabajo para listado'!$A$155:$Z$1048576,MATCH($A1026,'Hoja de Trabajo para listado'!$A$155:$A$1048576,0),MATCH((CUADRO!I$4&amp;$E1026),'Hoja de Trabajo para listado'!$A$151:$Z$151,0)),0)+IFERROR(INDEX('Hoja de Trabajo para listado'!$AB$155:$BA$1048576,MATCH($A1026,'Hoja de Trabajo para listado'!$AB$155:$AB$1048576,0),MATCH((CUADRO!I$4&amp;$E1026),'Hoja de Trabajo para listado'!$AB$151:$BA$151,0)),0)+IFERROR(INDEX('Hoja de Trabajo para listado'!$BC$155:$CB$1048576,MATCH($A1026,'Hoja de Trabajo para listado'!$BC$155:$BC$1048576,0),MATCH((CUADRO!I$4&amp;$E1026),'Hoja de Trabajo para listado'!$BC$151:$CB$151,0)),0)+IFERROR(INDEX('Hoja de Trabajo para listado'!$DE$153:$DG$274,MATCH($A1026,'Hoja de Trabajo para listado'!$DE$153:$DE$1048576,0),MATCH((CUADRO!I$4&amp;$E1026),'Hoja de Trabajo para listado'!$DE$151:$DG$151,0)),0)+IFERROR(INDEX('Hoja de Trabajo para listado'!$CD$155:$DC$1048576,MATCH($A1026,'Hoja de Trabajo para listado'!$CD$155:$CD$1048576,0),MATCH((CUADRO!I$4&amp;$E1026),'Hoja de Trabajo para listado'!$CD$151:$DC$151,0)),0)</f>
        <v>0</v>
      </c>
      <c r="J1026" s="243">
        <f ca="1">+IFERROR(INDEX('Hoja de Trabajo para listado'!$A$155:$Z$1048576,MATCH($A1026,'Hoja de Trabajo para listado'!$A$155:$A$1048576,0),MATCH((CUADRO!J$4&amp;$E1026),'Hoja de Trabajo para listado'!$A$151:$Z$151,0)),0)+IFERROR(INDEX('Hoja de Trabajo para listado'!$AB$155:$BA$1048576,MATCH($A1026,'Hoja de Trabajo para listado'!$AB$155:$AB$1048576,0),MATCH((CUADRO!J$4&amp;$E1026),'Hoja de Trabajo para listado'!$AB$151:$BA$151,0)),0)+IFERROR(INDEX('Hoja de Trabajo para listado'!$BC$155:$CB$1048576,MATCH($A1026,'Hoja de Trabajo para listado'!$BC$155:$BC$1048576,0),MATCH((CUADRO!J$4&amp;$E1026),'Hoja de Trabajo para listado'!$BC$151:$CB$151,0)),0)+IFERROR(INDEX('Hoja de Trabajo para listado'!$DE$153:$DG$274,MATCH($A1026,'Hoja de Trabajo para listado'!$DE$153:$DE$1048576,0),MATCH((CUADRO!J$4&amp;$E1026),'Hoja de Trabajo para listado'!$DE$151:$DG$151,0)),0)+IFERROR(INDEX('Hoja de Trabajo para listado'!$CD$155:$DC$1048576,MATCH($A1026,'Hoja de Trabajo para listado'!$CD$155:$CD$1048576,0),MATCH((CUADRO!J$4&amp;$E1026),'Hoja de Trabajo para listado'!$CD$151:$DC$151,0)),0)</f>
        <v>0</v>
      </c>
      <c r="K1026" s="243">
        <f ca="1">+IFERROR(INDEX('Hoja de Trabajo para listado'!$A$155:$Z$1048576,MATCH($A1026,'Hoja de Trabajo para listado'!$A$155:$A$1048576,0),MATCH((CUADRO!K$4&amp;$E1026),'Hoja de Trabajo para listado'!$A$151:$Z$151,0)),0)+IFERROR(INDEX('Hoja de Trabajo para listado'!$AB$155:$BA$1048576,MATCH($A1026,'Hoja de Trabajo para listado'!$AB$155:$AB$1048576,0),MATCH((CUADRO!K$4&amp;$E1026),'Hoja de Trabajo para listado'!$AB$151:$BA$151,0)),0)+IFERROR(INDEX('Hoja de Trabajo para listado'!$BC$155:$CB$1048576,MATCH($A1026,'Hoja de Trabajo para listado'!$BC$155:$BC$1048576,0),MATCH((CUADRO!K$4&amp;$E1026),'Hoja de Trabajo para listado'!$BC$151:$CB$151,0)),0)+IFERROR(INDEX('Hoja de Trabajo para listado'!$DE$153:$DG$274,MATCH($A1026,'Hoja de Trabajo para listado'!$DE$153:$DE$1048576,0),MATCH((CUADRO!K$4&amp;$E1026),'Hoja de Trabajo para listado'!$DE$151:$DG$151,0)),0)+IFERROR(INDEX('Hoja de Trabajo para listado'!$CD$155:$DC$1048576,MATCH($A1026,'Hoja de Trabajo para listado'!$CD$155:$CD$1048576,0),MATCH((CUADRO!K$4&amp;$E1026),'Hoja de Trabajo para listado'!$CD$151:$DC$151,0)),0)</f>
        <v>0</v>
      </c>
      <c r="L1026" s="243">
        <f ca="1">+IFERROR(INDEX('Hoja de Trabajo para listado'!$A$155:$Z$1048576,MATCH($A1026,'Hoja de Trabajo para listado'!$A$155:$A$1048576,0),MATCH((CUADRO!L$4&amp;$E1026),'Hoja de Trabajo para listado'!$A$151:$Z$151,0)),0)+IFERROR(INDEX('Hoja de Trabajo para listado'!$AB$155:$BA$1048576,MATCH($A1026,'Hoja de Trabajo para listado'!$AB$155:$AB$1048576,0),MATCH((CUADRO!L$4&amp;$E1026),'Hoja de Trabajo para listado'!$AB$151:$BA$151,0)),0)+IFERROR(INDEX('Hoja de Trabajo para listado'!$BC$155:$CB$1048576,MATCH($A1026,'Hoja de Trabajo para listado'!$BC$155:$BC$1048576,0),MATCH((CUADRO!L$4&amp;$E1026),'Hoja de Trabajo para listado'!$BC$151:$CB$151,0)),0)+IFERROR(INDEX('Hoja de Trabajo para listado'!$DE$153:$DG$274,MATCH($A1026,'Hoja de Trabajo para listado'!$DE$153:$DE$1048576,0),MATCH((CUADRO!L$4&amp;$E1026),'Hoja de Trabajo para listado'!$DE$151:$DG$151,0)),0)+IFERROR(INDEX('Hoja de Trabajo para listado'!$CD$155:$DC$1048576,MATCH($A1026,'Hoja de Trabajo para listado'!$CD$155:$CD$1048576,0),MATCH((CUADRO!L$4&amp;$E1026),'Hoja de Trabajo para listado'!$CD$151:$DC$151,0)),0)</f>
        <v>0</v>
      </c>
      <c r="M1026" s="243">
        <f ca="1">+IFERROR(INDEX('Hoja de Trabajo para listado'!$A$155:$Z$1048576,MATCH($A1026,'Hoja de Trabajo para listado'!$A$155:$A$1048576,0),MATCH((CUADRO!M$4&amp;$E1026),'Hoja de Trabajo para listado'!$A$151:$Z$151,0)),0)+IFERROR(INDEX('Hoja de Trabajo para listado'!$AB$155:$BA$1048576,MATCH($A1026,'Hoja de Trabajo para listado'!$AB$155:$AB$1048576,0),MATCH((CUADRO!M$4&amp;$E1026),'Hoja de Trabajo para listado'!$AB$151:$BA$151,0)),0)+IFERROR(INDEX('Hoja de Trabajo para listado'!$BC$155:$CB$1048576,MATCH($A1026,'Hoja de Trabajo para listado'!$BC$155:$BC$1048576,0),MATCH((CUADRO!M$4&amp;$E1026),'Hoja de Trabajo para listado'!$BC$151:$CB$151,0)),0)+IFERROR(INDEX('Hoja de Trabajo para listado'!$DE$153:$DG$274,MATCH($A1026,'Hoja de Trabajo para listado'!$DE$153:$DE$1048576,0),MATCH((CUADRO!M$4&amp;$E1026),'Hoja de Trabajo para listado'!$DE$151:$DG$151,0)),0)+IFERROR(INDEX('Hoja de Trabajo para listado'!$CD$155:$DC$1048576,MATCH($A1026,'Hoja de Trabajo para listado'!$CD$155:$CD$1048576,0),MATCH((CUADRO!M$4&amp;$E1026),'Hoja de Trabajo para listado'!$CD$151:$DC$151,0)),0)</f>
        <v>0</v>
      </c>
      <c r="N1026" s="243">
        <f ca="1">+IFERROR(INDEX('Hoja de Trabajo para listado'!$A$155:$Z$1048576,MATCH($A1026,'Hoja de Trabajo para listado'!$A$155:$A$1048576,0),MATCH((CUADRO!N$4&amp;$E1026),'Hoja de Trabajo para listado'!$A$151:$Z$151,0)),0)+IFERROR(INDEX('Hoja de Trabajo para listado'!$AB$155:$BA$1048576,MATCH($A1026,'Hoja de Trabajo para listado'!$AB$155:$AB$1048576,0),MATCH((CUADRO!N$4&amp;$E1026),'Hoja de Trabajo para listado'!$AB$151:$BA$151,0)),0)+IFERROR(INDEX('Hoja de Trabajo para listado'!$BC$155:$CB$1048576,MATCH($A1026,'Hoja de Trabajo para listado'!$BC$155:$BC$1048576,0),MATCH((CUADRO!N$4&amp;$E1026),'Hoja de Trabajo para listado'!$BC$151:$CB$151,0)),0)+IFERROR(INDEX('Hoja de Trabajo para listado'!$DE$153:$DG$274,MATCH($A1026,'Hoja de Trabajo para listado'!$DE$153:$DE$1048576,0),MATCH((CUADRO!N$4&amp;$E1026),'Hoja de Trabajo para listado'!$DE$151:$DG$151,0)),0)+IFERROR(INDEX('Hoja de Trabajo para listado'!$CD$155:$DC$1048576,MATCH($A1026,'Hoja de Trabajo para listado'!$CD$155:$CD$1048576,0),MATCH((CUADRO!N$4&amp;$E1026),'Hoja de Trabajo para listado'!$CD$151:$DC$151,0)),0)</f>
        <v>0</v>
      </c>
      <c r="O1026" s="243">
        <f ca="1">+IFERROR(INDEX('Hoja de Trabajo para listado'!$A$155:$Z$1048576,MATCH($A1026,'Hoja de Trabajo para listado'!$A$155:$A$1048576,0),MATCH((CUADRO!O$4&amp;$E1026),'Hoja de Trabajo para listado'!$A$151:$Z$151,0)),0)+IFERROR(INDEX('Hoja de Trabajo para listado'!$AB$155:$BA$1048576,MATCH($A1026,'Hoja de Trabajo para listado'!$AB$155:$AB$1048576,0),MATCH((CUADRO!O$4&amp;$E1026),'Hoja de Trabajo para listado'!$AB$151:$BA$151,0)),0)+IFERROR(INDEX('Hoja de Trabajo para listado'!$BC$155:$CB$1048576,MATCH($A1026,'Hoja de Trabajo para listado'!$BC$155:$BC$1048576,0),MATCH((CUADRO!O$4&amp;$E1026),'Hoja de Trabajo para listado'!$BC$151:$CB$151,0)),0)+IFERROR(INDEX('Hoja de Trabajo para listado'!$DE$153:$DG$274,MATCH($A1026,'Hoja de Trabajo para listado'!$DE$153:$DE$1048576,0),MATCH((CUADRO!O$4&amp;$E1026),'Hoja de Trabajo para listado'!$DE$151:$DG$151,0)),0)+IFERROR(INDEX('Hoja de Trabajo para listado'!$CD$155:$DC$1048576,MATCH($A1026,'Hoja de Trabajo para listado'!$CD$155:$CD$1048576,0),MATCH((CUADRO!O$4&amp;$E1026),'Hoja de Trabajo para listado'!$CD$151:$DC$151,0)),0)</f>
        <v>0</v>
      </c>
      <c r="P1026" s="243">
        <f ca="1">+IFERROR(INDEX('Hoja de Trabajo para listado'!$A$155:$Z$1048576,MATCH($A1026,'Hoja de Trabajo para listado'!$A$155:$A$1048576,0),MATCH((CUADRO!P$4&amp;$E1026),'Hoja de Trabajo para listado'!$A$151:$Z$151,0)),0)+IFERROR(INDEX('Hoja de Trabajo para listado'!$AB$155:$BA$1048576,MATCH($A1026,'Hoja de Trabajo para listado'!$AB$155:$AB$1048576,0),MATCH((CUADRO!P$4&amp;$E1026),'Hoja de Trabajo para listado'!$AB$151:$BA$151,0)),0)+IFERROR(INDEX('Hoja de Trabajo para listado'!$BC$155:$CB$1048576,MATCH($A1026,'Hoja de Trabajo para listado'!$BC$155:$BC$1048576,0),MATCH((CUADRO!P$4&amp;$E1026),'Hoja de Trabajo para listado'!$BC$151:$CB$151,0)),0)+IFERROR(INDEX('Hoja de Trabajo para listado'!$DE$153:$DG$274,MATCH($A1026,'Hoja de Trabajo para listado'!$DE$153:$DE$1048576,0),MATCH((CUADRO!P$4&amp;$E1026),'Hoja de Trabajo para listado'!$DE$151:$DG$151,0)),0)+IFERROR(INDEX('Hoja de Trabajo para listado'!$CD$155:$DC$1048576,MATCH($A1026,'Hoja de Trabajo para listado'!$CD$155:$CD$1048576,0),MATCH((CUADRO!P$4&amp;$E1026),'Hoja de Trabajo para listado'!$CD$151:$DC$151,0)),0)</f>
        <v>0</v>
      </c>
      <c r="Q1026" s="243">
        <f ca="1">+IFERROR(INDEX('Hoja de Trabajo para listado'!$A$155:$Z$1048576,MATCH($A1026,'Hoja de Trabajo para listado'!$A$155:$A$1048576,0),MATCH((CUADRO!Q$4&amp;$E1026),'Hoja de Trabajo para listado'!$A$151:$Z$151,0)),0)+IFERROR(INDEX('Hoja de Trabajo para listado'!$AB$155:$BA$1048576,MATCH($A1026,'Hoja de Trabajo para listado'!$AB$155:$AB$1048576,0),MATCH((CUADRO!Q$4&amp;$E1026),'Hoja de Trabajo para listado'!$AB$151:$BA$151,0)),0)+IFERROR(INDEX('Hoja de Trabajo para listado'!$BC$155:$CB$1048576,MATCH($A1026,'Hoja de Trabajo para listado'!$BC$155:$BC$1048576,0),MATCH((CUADRO!Q$4&amp;$E1026),'Hoja de Trabajo para listado'!$BC$151:$CB$151,0)),0)+IFERROR(INDEX('Hoja de Trabajo para listado'!$DE$153:$DG$274,MATCH($A1026,'Hoja de Trabajo para listado'!$DE$153:$DE$1048576,0),MATCH((CUADRO!Q$4&amp;$E1026),'Hoja de Trabajo para listado'!$DE$151:$DG$151,0)),0)+IFERROR(INDEX('Hoja de Trabajo para listado'!$CD$155:$DC$1048576,MATCH($A1026,'Hoja de Trabajo para listado'!$CD$155:$CD$1048576,0),MATCH((CUADRO!Q$4&amp;$E1026),'Hoja de Trabajo para listado'!$CD$151:$DC$151,0)),0)</f>
        <v>0</v>
      </c>
      <c r="R1026" s="243">
        <f t="shared" ca="1" si="37"/>
        <v>0</v>
      </c>
      <c r="S1026" s="249">
        <f ca="1">+R1025+R1026</f>
        <v>0</v>
      </c>
      <c r="T1026" s="243">
        <f ca="1">+S1026</f>
        <v>0</v>
      </c>
      <c r="U1026" s="242">
        <f t="shared" si="38"/>
        <v>2</v>
      </c>
      <c r="V1026" s="333" t="str">
        <f>+VLOOKUP(A1026,bd_lista!$A$3:$E$592,5,FALSE)</f>
        <v>Gobiernos Autonomos Municipales</v>
      </c>
      <c r="W1026" s="388"/>
      <c r="X1026" s="242">
        <f>+VLOOKUP(A1026,[4]Sheet1!$A$13:$D$744,4,FALSE)</f>
        <v>0</v>
      </c>
      <c r="Y1026" s="242" t="e">
        <f>+VLOOKUP(X1026,bd_lista!$A$3:$C$592,3,FALSE)</f>
        <v>#N/A</v>
      </c>
      <c r="Z1026" s="292"/>
      <c r="AA1026" s="293"/>
    </row>
    <row r="1027" spans="1:27" customFormat="1" ht="15" hidden="1" customHeight="1">
      <c r="A1027" s="32">
        <v>1746</v>
      </c>
      <c r="B1027" s="392">
        <f>+A1027</f>
        <v>1746</v>
      </c>
      <c r="C1027" s="247" t="str">
        <f>+VLOOKUP(A1027,bd_lista!$A$3:$C$592,3,FALSE)</f>
        <v>Gobierno Autónomo Municipal de Urubicha</v>
      </c>
      <c r="D1027" s="389" t="str">
        <f>+C1027</f>
        <v>Gobierno Autónomo Municipal de Urubicha</v>
      </c>
      <c r="E1027" s="242" t="s">
        <v>1304</v>
      </c>
      <c r="F1027" s="243">
        <f ca="1">+IFERROR(INDEX('Hoja de Trabajo para listado'!$A$155:$Z$1048576,MATCH($A1027,'Hoja de Trabajo para listado'!$A$155:$A$1048576,0),MATCH((CUADRO!F$4&amp;$E1027),'Hoja de Trabajo para listado'!$A$151:$Z$151,0)),0)+IFERROR(INDEX('Hoja de Trabajo para listado'!$AB$155:$BA$1048576,MATCH($A1027,'Hoja de Trabajo para listado'!$AB$155:$AB$1048576,0),MATCH((CUADRO!F$4&amp;$E1027),'Hoja de Trabajo para listado'!$AB$151:$BA$151,0)),0)+IFERROR(INDEX('Hoja de Trabajo para listado'!$BC$155:$CB$1048576,MATCH($A1027,'Hoja de Trabajo para listado'!$BC$155:$BC$1048576,0),MATCH((CUADRO!F$4&amp;$E1027),'Hoja de Trabajo para listado'!$BC$151:$CB$151,0)),0)+IFERROR(INDEX('Hoja de Trabajo para listado'!$DE$153:$DG$274,MATCH($A1027,'Hoja de Trabajo para listado'!$DE$153:$DE$1048576,0),MATCH((CUADRO!F$4&amp;$E1027),'Hoja de Trabajo para listado'!$DE$151:$DG$151,0)),0)+IFERROR(INDEX('Hoja de Trabajo para listado'!$CD$155:$DC$1048576,MATCH($A1027,'Hoja de Trabajo para listado'!$CD$155:$CD$1048576,0),MATCH((CUADRO!F$4&amp;$E1027),'Hoja de Trabajo para listado'!$CD$151:$DC$151,0)),0)</f>
        <v>0</v>
      </c>
      <c r="G1027" s="243">
        <f ca="1">+IFERROR(INDEX('Hoja de Trabajo para listado'!$A$155:$Z$1048576,MATCH($A1027,'Hoja de Trabajo para listado'!$A$155:$A$1048576,0),MATCH((CUADRO!G$4&amp;$E1027),'Hoja de Trabajo para listado'!$A$151:$Z$151,0)),0)+IFERROR(INDEX('Hoja de Trabajo para listado'!$AB$155:$BA$1048576,MATCH($A1027,'Hoja de Trabajo para listado'!$AB$155:$AB$1048576,0),MATCH((CUADRO!G$4&amp;$E1027),'Hoja de Trabajo para listado'!$AB$151:$BA$151,0)),0)+IFERROR(INDEX('Hoja de Trabajo para listado'!$BC$155:$CB$1048576,MATCH($A1027,'Hoja de Trabajo para listado'!$BC$155:$BC$1048576,0),MATCH((CUADRO!G$4&amp;$E1027),'Hoja de Trabajo para listado'!$BC$151:$CB$151,0)),0)+IFERROR(INDEX('Hoja de Trabajo para listado'!$DE$153:$DG$274,MATCH($A1027,'Hoja de Trabajo para listado'!$DE$153:$DE$1048576,0),MATCH((CUADRO!G$4&amp;$E1027),'Hoja de Trabajo para listado'!$DE$151:$DG$151,0)),0)+IFERROR(INDEX('Hoja de Trabajo para listado'!$CD$155:$DC$1048576,MATCH($A1027,'Hoja de Trabajo para listado'!$CD$155:$CD$1048576,0),MATCH((CUADRO!G$4&amp;$E1027),'Hoja de Trabajo para listado'!$CD$151:$DC$151,0)),0)</f>
        <v>0</v>
      </c>
      <c r="H1027" s="243">
        <f ca="1">+IFERROR(INDEX('Hoja de Trabajo para listado'!$A$155:$Z$1048576,MATCH($A1027,'Hoja de Trabajo para listado'!$A$155:$A$1048576,0),MATCH((CUADRO!H$4&amp;$E1027),'Hoja de Trabajo para listado'!$A$151:$Z$151,0)),0)+IFERROR(INDEX('Hoja de Trabajo para listado'!$AB$155:$BA$1048576,MATCH($A1027,'Hoja de Trabajo para listado'!$AB$155:$AB$1048576,0),MATCH((CUADRO!H$4&amp;$E1027),'Hoja de Trabajo para listado'!$AB$151:$BA$151,0)),0)+IFERROR(INDEX('Hoja de Trabajo para listado'!$BC$155:$CB$1048576,MATCH($A1027,'Hoja de Trabajo para listado'!$BC$155:$BC$1048576,0),MATCH((CUADRO!H$4&amp;$E1027),'Hoja de Trabajo para listado'!$BC$151:$CB$151,0)),0)+IFERROR(INDEX('Hoja de Trabajo para listado'!$DE$153:$DG$274,MATCH($A1027,'Hoja de Trabajo para listado'!$DE$153:$DE$1048576,0),MATCH((CUADRO!H$4&amp;$E1027),'Hoja de Trabajo para listado'!$DE$151:$DG$151,0)),0)+IFERROR(INDEX('Hoja de Trabajo para listado'!$CD$155:$DC$1048576,MATCH($A1027,'Hoja de Trabajo para listado'!$CD$155:$CD$1048576,0),MATCH((CUADRO!H$4&amp;$E1027),'Hoja de Trabajo para listado'!$CD$151:$DC$151,0)),0)</f>
        <v>0</v>
      </c>
      <c r="I1027" s="243">
        <f ca="1">+IFERROR(INDEX('Hoja de Trabajo para listado'!$A$155:$Z$1048576,MATCH($A1027,'Hoja de Trabajo para listado'!$A$155:$A$1048576,0),MATCH((CUADRO!I$4&amp;$E1027),'Hoja de Trabajo para listado'!$A$151:$Z$151,0)),0)+IFERROR(INDEX('Hoja de Trabajo para listado'!$AB$155:$BA$1048576,MATCH($A1027,'Hoja de Trabajo para listado'!$AB$155:$AB$1048576,0),MATCH((CUADRO!I$4&amp;$E1027),'Hoja de Trabajo para listado'!$AB$151:$BA$151,0)),0)+IFERROR(INDEX('Hoja de Trabajo para listado'!$BC$155:$CB$1048576,MATCH($A1027,'Hoja de Trabajo para listado'!$BC$155:$BC$1048576,0),MATCH((CUADRO!I$4&amp;$E1027),'Hoja de Trabajo para listado'!$BC$151:$CB$151,0)),0)+IFERROR(INDEX('Hoja de Trabajo para listado'!$DE$153:$DG$274,MATCH($A1027,'Hoja de Trabajo para listado'!$DE$153:$DE$1048576,0),MATCH((CUADRO!I$4&amp;$E1027),'Hoja de Trabajo para listado'!$DE$151:$DG$151,0)),0)+IFERROR(INDEX('Hoja de Trabajo para listado'!$CD$155:$DC$1048576,MATCH($A1027,'Hoja de Trabajo para listado'!$CD$155:$CD$1048576,0),MATCH((CUADRO!I$4&amp;$E1027),'Hoja de Trabajo para listado'!$CD$151:$DC$151,0)),0)</f>
        <v>0</v>
      </c>
      <c r="J1027" s="243">
        <f ca="1">+IFERROR(INDEX('Hoja de Trabajo para listado'!$A$155:$Z$1048576,MATCH($A1027,'Hoja de Trabajo para listado'!$A$155:$A$1048576,0),MATCH((CUADRO!J$4&amp;$E1027),'Hoja de Trabajo para listado'!$A$151:$Z$151,0)),0)+IFERROR(INDEX('Hoja de Trabajo para listado'!$AB$155:$BA$1048576,MATCH($A1027,'Hoja de Trabajo para listado'!$AB$155:$AB$1048576,0),MATCH((CUADRO!J$4&amp;$E1027),'Hoja de Trabajo para listado'!$AB$151:$BA$151,0)),0)+IFERROR(INDEX('Hoja de Trabajo para listado'!$BC$155:$CB$1048576,MATCH($A1027,'Hoja de Trabajo para listado'!$BC$155:$BC$1048576,0),MATCH((CUADRO!J$4&amp;$E1027),'Hoja de Trabajo para listado'!$BC$151:$CB$151,0)),0)+IFERROR(INDEX('Hoja de Trabajo para listado'!$DE$153:$DG$274,MATCH($A1027,'Hoja de Trabajo para listado'!$DE$153:$DE$1048576,0),MATCH((CUADRO!J$4&amp;$E1027),'Hoja de Trabajo para listado'!$DE$151:$DG$151,0)),0)+IFERROR(INDEX('Hoja de Trabajo para listado'!$CD$155:$DC$1048576,MATCH($A1027,'Hoja de Trabajo para listado'!$CD$155:$CD$1048576,0),MATCH((CUADRO!J$4&amp;$E1027),'Hoja de Trabajo para listado'!$CD$151:$DC$151,0)),0)</f>
        <v>0</v>
      </c>
      <c r="K1027" s="243">
        <f ca="1">+IFERROR(INDEX('Hoja de Trabajo para listado'!$A$155:$Z$1048576,MATCH($A1027,'Hoja de Trabajo para listado'!$A$155:$A$1048576,0),MATCH((CUADRO!K$4&amp;$E1027),'Hoja de Trabajo para listado'!$A$151:$Z$151,0)),0)+IFERROR(INDEX('Hoja de Trabajo para listado'!$AB$155:$BA$1048576,MATCH($A1027,'Hoja de Trabajo para listado'!$AB$155:$AB$1048576,0),MATCH((CUADRO!K$4&amp;$E1027),'Hoja de Trabajo para listado'!$AB$151:$BA$151,0)),0)+IFERROR(INDEX('Hoja de Trabajo para listado'!$BC$155:$CB$1048576,MATCH($A1027,'Hoja de Trabajo para listado'!$BC$155:$BC$1048576,0),MATCH((CUADRO!K$4&amp;$E1027),'Hoja de Trabajo para listado'!$BC$151:$CB$151,0)),0)+IFERROR(INDEX('Hoja de Trabajo para listado'!$DE$153:$DG$274,MATCH($A1027,'Hoja de Trabajo para listado'!$DE$153:$DE$1048576,0),MATCH((CUADRO!K$4&amp;$E1027),'Hoja de Trabajo para listado'!$DE$151:$DG$151,0)),0)+IFERROR(INDEX('Hoja de Trabajo para listado'!$CD$155:$DC$1048576,MATCH($A1027,'Hoja de Trabajo para listado'!$CD$155:$CD$1048576,0),MATCH((CUADRO!K$4&amp;$E1027),'Hoja de Trabajo para listado'!$CD$151:$DC$151,0)),0)</f>
        <v>0</v>
      </c>
      <c r="L1027" s="243">
        <f ca="1">+IFERROR(INDEX('Hoja de Trabajo para listado'!$A$155:$Z$1048576,MATCH($A1027,'Hoja de Trabajo para listado'!$A$155:$A$1048576,0),MATCH((CUADRO!L$4&amp;$E1027),'Hoja de Trabajo para listado'!$A$151:$Z$151,0)),0)+IFERROR(INDEX('Hoja de Trabajo para listado'!$AB$155:$BA$1048576,MATCH($A1027,'Hoja de Trabajo para listado'!$AB$155:$AB$1048576,0),MATCH((CUADRO!L$4&amp;$E1027),'Hoja de Trabajo para listado'!$AB$151:$BA$151,0)),0)+IFERROR(INDEX('Hoja de Trabajo para listado'!$BC$155:$CB$1048576,MATCH($A1027,'Hoja de Trabajo para listado'!$BC$155:$BC$1048576,0),MATCH((CUADRO!L$4&amp;$E1027),'Hoja de Trabajo para listado'!$BC$151:$CB$151,0)),0)+IFERROR(INDEX('Hoja de Trabajo para listado'!$DE$153:$DG$274,MATCH($A1027,'Hoja de Trabajo para listado'!$DE$153:$DE$1048576,0),MATCH((CUADRO!L$4&amp;$E1027),'Hoja de Trabajo para listado'!$DE$151:$DG$151,0)),0)+IFERROR(INDEX('Hoja de Trabajo para listado'!$CD$155:$DC$1048576,MATCH($A1027,'Hoja de Trabajo para listado'!$CD$155:$CD$1048576,0),MATCH((CUADRO!L$4&amp;$E1027),'Hoja de Trabajo para listado'!$CD$151:$DC$151,0)),0)</f>
        <v>0</v>
      </c>
      <c r="M1027" s="243">
        <f ca="1">+IFERROR(INDEX('Hoja de Trabajo para listado'!$A$155:$Z$1048576,MATCH($A1027,'Hoja de Trabajo para listado'!$A$155:$A$1048576,0),MATCH((CUADRO!M$4&amp;$E1027),'Hoja de Trabajo para listado'!$A$151:$Z$151,0)),0)+IFERROR(INDEX('Hoja de Trabajo para listado'!$AB$155:$BA$1048576,MATCH($A1027,'Hoja de Trabajo para listado'!$AB$155:$AB$1048576,0),MATCH((CUADRO!M$4&amp;$E1027),'Hoja de Trabajo para listado'!$AB$151:$BA$151,0)),0)+IFERROR(INDEX('Hoja de Trabajo para listado'!$BC$155:$CB$1048576,MATCH($A1027,'Hoja de Trabajo para listado'!$BC$155:$BC$1048576,0),MATCH((CUADRO!M$4&amp;$E1027),'Hoja de Trabajo para listado'!$BC$151:$CB$151,0)),0)+IFERROR(INDEX('Hoja de Trabajo para listado'!$DE$153:$DG$274,MATCH($A1027,'Hoja de Trabajo para listado'!$DE$153:$DE$1048576,0),MATCH((CUADRO!M$4&amp;$E1027),'Hoja de Trabajo para listado'!$DE$151:$DG$151,0)),0)+IFERROR(INDEX('Hoja de Trabajo para listado'!$CD$155:$DC$1048576,MATCH($A1027,'Hoja de Trabajo para listado'!$CD$155:$CD$1048576,0),MATCH((CUADRO!M$4&amp;$E1027),'Hoja de Trabajo para listado'!$CD$151:$DC$151,0)),0)</f>
        <v>0</v>
      </c>
      <c r="N1027" s="243">
        <f ca="1">+IFERROR(INDEX('Hoja de Trabajo para listado'!$A$155:$Z$1048576,MATCH($A1027,'Hoja de Trabajo para listado'!$A$155:$A$1048576,0),MATCH((CUADRO!N$4&amp;$E1027),'Hoja de Trabajo para listado'!$A$151:$Z$151,0)),0)+IFERROR(INDEX('Hoja de Trabajo para listado'!$AB$155:$BA$1048576,MATCH($A1027,'Hoja de Trabajo para listado'!$AB$155:$AB$1048576,0),MATCH((CUADRO!N$4&amp;$E1027),'Hoja de Trabajo para listado'!$AB$151:$BA$151,0)),0)+IFERROR(INDEX('Hoja de Trabajo para listado'!$BC$155:$CB$1048576,MATCH($A1027,'Hoja de Trabajo para listado'!$BC$155:$BC$1048576,0),MATCH((CUADRO!N$4&amp;$E1027),'Hoja de Trabajo para listado'!$BC$151:$CB$151,0)),0)+IFERROR(INDEX('Hoja de Trabajo para listado'!$DE$153:$DG$274,MATCH($A1027,'Hoja de Trabajo para listado'!$DE$153:$DE$1048576,0),MATCH((CUADRO!N$4&amp;$E1027),'Hoja de Trabajo para listado'!$DE$151:$DG$151,0)),0)+IFERROR(INDEX('Hoja de Trabajo para listado'!$CD$155:$DC$1048576,MATCH($A1027,'Hoja de Trabajo para listado'!$CD$155:$CD$1048576,0),MATCH((CUADRO!N$4&amp;$E1027),'Hoja de Trabajo para listado'!$CD$151:$DC$151,0)),0)</f>
        <v>0</v>
      </c>
      <c r="O1027" s="243">
        <f ca="1">+IFERROR(INDEX('Hoja de Trabajo para listado'!$A$155:$Z$1048576,MATCH($A1027,'Hoja de Trabajo para listado'!$A$155:$A$1048576,0),MATCH((CUADRO!O$4&amp;$E1027),'Hoja de Trabajo para listado'!$A$151:$Z$151,0)),0)+IFERROR(INDEX('Hoja de Trabajo para listado'!$AB$155:$BA$1048576,MATCH($A1027,'Hoja de Trabajo para listado'!$AB$155:$AB$1048576,0),MATCH((CUADRO!O$4&amp;$E1027),'Hoja de Trabajo para listado'!$AB$151:$BA$151,0)),0)+IFERROR(INDEX('Hoja de Trabajo para listado'!$BC$155:$CB$1048576,MATCH($A1027,'Hoja de Trabajo para listado'!$BC$155:$BC$1048576,0),MATCH((CUADRO!O$4&amp;$E1027),'Hoja de Trabajo para listado'!$BC$151:$CB$151,0)),0)+IFERROR(INDEX('Hoja de Trabajo para listado'!$DE$153:$DG$274,MATCH($A1027,'Hoja de Trabajo para listado'!$DE$153:$DE$1048576,0),MATCH((CUADRO!O$4&amp;$E1027),'Hoja de Trabajo para listado'!$DE$151:$DG$151,0)),0)+IFERROR(INDEX('Hoja de Trabajo para listado'!$CD$155:$DC$1048576,MATCH($A1027,'Hoja de Trabajo para listado'!$CD$155:$CD$1048576,0),MATCH((CUADRO!O$4&amp;$E1027),'Hoja de Trabajo para listado'!$CD$151:$DC$151,0)),0)</f>
        <v>0</v>
      </c>
      <c r="P1027" s="243">
        <f ca="1">+IFERROR(INDEX('Hoja de Trabajo para listado'!$A$155:$Z$1048576,MATCH($A1027,'Hoja de Trabajo para listado'!$A$155:$A$1048576,0),MATCH((CUADRO!P$4&amp;$E1027),'Hoja de Trabajo para listado'!$A$151:$Z$151,0)),0)+IFERROR(INDEX('Hoja de Trabajo para listado'!$AB$155:$BA$1048576,MATCH($A1027,'Hoja de Trabajo para listado'!$AB$155:$AB$1048576,0),MATCH((CUADRO!P$4&amp;$E1027),'Hoja de Trabajo para listado'!$AB$151:$BA$151,0)),0)+IFERROR(INDEX('Hoja de Trabajo para listado'!$BC$155:$CB$1048576,MATCH($A1027,'Hoja de Trabajo para listado'!$BC$155:$BC$1048576,0),MATCH((CUADRO!P$4&amp;$E1027),'Hoja de Trabajo para listado'!$BC$151:$CB$151,0)),0)+IFERROR(INDEX('Hoja de Trabajo para listado'!$DE$153:$DG$274,MATCH($A1027,'Hoja de Trabajo para listado'!$DE$153:$DE$1048576,0),MATCH((CUADRO!P$4&amp;$E1027),'Hoja de Trabajo para listado'!$DE$151:$DG$151,0)),0)+IFERROR(INDEX('Hoja de Trabajo para listado'!$CD$155:$DC$1048576,MATCH($A1027,'Hoja de Trabajo para listado'!$CD$155:$CD$1048576,0),MATCH((CUADRO!P$4&amp;$E1027),'Hoja de Trabajo para listado'!$CD$151:$DC$151,0)),0)</f>
        <v>0</v>
      </c>
      <c r="Q1027" s="243">
        <f ca="1">+IFERROR(INDEX('Hoja de Trabajo para listado'!$A$155:$Z$1048576,MATCH($A1027,'Hoja de Trabajo para listado'!$A$155:$A$1048576,0),MATCH((CUADRO!Q$4&amp;$E1027),'Hoja de Trabajo para listado'!$A$151:$Z$151,0)),0)+IFERROR(INDEX('Hoja de Trabajo para listado'!$AB$155:$BA$1048576,MATCH($A1027,'Hoja de Trabajo para listado'!$AB$155:$AB$1048576,0),MATCH((CUADRO!Q$4&amp;$E1027),'Hoja de Trabajo para listado'!$AB$151:$BA$151,0)),0)+IFERROR(INDEX('Hoja de Trabajo para listado'!$BC$155:$CB$1048576,MATCH($A1027,'Hoja de Trabajo para listado'!$BC$155:$BC$1048576,0),MATCH((CUADRO!Q$4&amp;$E1027),'Hoja de Trabajo para listado'!$BC$151:$CB$151,0)),0)+IFERROR(INDEX('Hoja de Trabajo para listado'!$DE$153:$DG$274,MATCH($A1027,'Hoja de Trabajo para listado'!$DE$153:$DE$1048576,0),MATCH((CUADRO!Q$4&amp;$E1027),'Hoja de Trabajo para listado'!$DE$151:$DG$151,0)),0)+IFERROR(INDEX('Hoja de Trabajo para listado'!$CD$155:$DC$1048576,MATCH($A1027,'Hoja de Trabajo para listado'!$CD$155:$CD$1048576,0),MATCH((CUADRO!Q$4&amp;$E1027),'Hoja de Trabajo para listado'!$CD$151:$DC$151,0)),0)</f>
        <v>0</v>
      </c>
      <c r="R1027" s="243">
        <f t="shared" ca="1" si="37"/>
        <v>0</v>
      </c>
      <c r="S1027" s="249"/>
      <c r="T1027" s="243">
        <f ca="1">+T1028</f>
        <v>0</v>
      </c>
      <c r="U1027" s="242">
        <f t="shared" si="38"/>
        <v>1</v>
      </c>
      <c r="V1027" s="333" t="str">
        <f>+VLOOKUP(A1027,bd_lista!$A$3:$E$592,5,FALSE)</f>
        <v>Gobiernos Autonomos Municipales</v>
      </c>
      <c r="W1027" s="387" t="str">
        <f>+V1027</f>
        <v>Gobiernos Autonomos Municipales</v>
      </c>
      <c r="X1027" s="242">
        <f>+VLOOKUP(A1027,[4]Sheet1!$A$13:$D$744,4,FALSE)</f>
        <v>0</v>
      </c>
      <c r="Y1027" s="242" t="e">
        <f>+VLOOKUP(X1027,bd_lista!$A$3:$C$592,3,FALSE)</f>
        <v>#N/A</v>
      </c>
      <c r="Z1027" s="294">
        <f>+X1027</f>
        <v>0</v>
      </c>
      <c r="AA1027" s="295" t="e">
        <f>+Y1027</f>
        <v>#N/A</v>
      </c>
    </row>
    <row r="1028" spans="1:27" customFormat="1" ht="15" hidden="1" customHeight="1">
      <c r="A1028" s="32">
        <v>1746</v>
      </c>
      <c r="B1028" s="393"/>
      <c r="C1028" s="247" t="str">
        <f>+VLOOKUP(A1028,bd_lista!$A$3:$C$592,3,FALSE)</f>
        <v>Gobierno Autónomo Municipal de Urubicha</v>
      </c>
      <c r="D1028" s="390"/>
      <c r="E1028" s="244" t="s">
        <v>1305</v>
      </c>
      <c r="F1028" s="245">
        <f ca="1">+IFERROR(INDEX('Hoja de Trabajo para listado'!$A$155:$Z$1048576,MATCH($A1028,'Hoja de Trabajo para listado'!$A$155:$A$1048576,0),MATCH((CUADRO!F$4&amp;$E1028),'Hoja de Trabajo para listado'!$A$151:$Z$151,0)),0)+IFERROR(INDEX('Hoja de Trabajo para listado'!$AB$155:$BA$1048576,MATCH($A1028,'Hoja de Trabajo para listado'!$AB$155:$AB$1048576,0),MATCH((CUADRO!F$4&amp;$E1028),'Hoja de Trabajo para listado'!$AB$151:$BA$151,0)),0)+IFERROR(INDEX('Hoja de Trabajo para listado'!$BC$155:$CB$1048576,MATCH($A1028,'Hoja de Trabajo para listado'!$BC$155:$BC$1048576,0),MATCH((CUADRO!F$4&amp;$E1028),'Hoja de Trabajo para listado'!$BC$151:$CB$151,0)),0)+IFERROR(INDEX('Hoja de Trabajo para listado'!$DE$153:$DG$274,MATCH($A1028,'Hoja de Trabajo para listado'!$DE$153:$DE$1048576,0),MATCH((CUADRO!F$4&amp;$E1028),'Hoja de Trabajo para listado'!$DE$151:$DG$151,0)),0)+IFERROR(INDEX('Hoja de Trabajo para listado'!$CD$155:$DC$1048576,MATCH($A1028,'Hoja de Trabajo para listado'!$CD$155:$CD$1048576,0),MATCH((CUADRO!F$4&amp;$E1028),'Hoja de Trabajo para listado'!$CD$151:$DC$151,0)),0)</f>
        <v>0</v>
      </c>
      <c r="G1028" s="245">
        <f ca="1">+IFERROR(INDEX('Hoja de Trabajo para listado'!$A$155:$Z$1048576,MATCH($A1028,'Hoja de Trabajo para listado'!$A$155:$A$1048576,0),MATCH((CUADRO!G$4&amp;$E1028),'Hoja de Trabajo para listado'!$A$151:$Z$151,0)),0)+IFERROR(INDEX('Hoja de Trabajo para listado'!$AB$155:$BA$1048576,MATCH($A1028,'Hoja de Trabajo para listado'!$AB$155:$AB$1048576,0),MATCH((CUADRO!G$4&amp;$E1028),'Hoja de Trabajo para listado'!$AB$151:$BA$151,0)),0)+IFERROR(INDEX('Hoja de Trabajo para listado'!$BC$155:$CB$1048576,MATCH($A1028,'Hoja de Trabajo para listado'!$BC$155:$BC$1048576,0),MATCH((CUADRO!G$4&amp;$E1028),'Hoja de Trabajo para listado'!$BC$151:$CB$151,0)),0)+IFERROR(INDEX('Hoja de Trabajo para listado'!$DE$153:$DG$274,MATCH($A1028,'Hoja de Trabajo para listado'!$DE$153:$DE$1048576,0),MATCH((CUADRO!G$4&amp;$E1028),'Hoja de Trabajo para listado'!$DE$151:$DG$151,0)),0)+IFERROR(INDEX('Hoja de Trabajo para listado'!$CD$155:$DC$1048576,MATCH($A1028,'Hoja de Trabajo para listado'!$CD$155:$CD$1048576,0),MATCH((CUADRO!G$4&amp;$E1028),'Hoja de Trabajo para listado'!$CD$151:$DC$151,0)),0)</f>
        <v>0</v>
      </c>
      <c r="H1028" s="245">
        <f ca="1">+IFERROR(INDEX('Hoja de Trabajo para listado'!$A$155:$Z$1048576,MATCH($A1028,'Hoja de Trabajo para listado'!$A$155:$A$1048576,0),MATCH((CUADRO!H$4&amp;$E1028),'Hoja de Trabajo para listado'!$A$151:$Z$151,0)),0)+IFERROR(INDEX('Hoja de Trabajo para listado'!$AB$155:$BA$1048576,MATCH($A1028,'Hoja de Trabajo para listado'!$AB$155:$AB$1048576,0),MATCH((CUADRO!H$4&amp;$E1028),'Hoja de Trabajo para listado'!$AB$151:$BA$151,0)),0)+IFERROR(INDEX('Hoja de Trabajo para listado'!$BC$155:$CB$1048576,MATCH($A1028,'Hoja de Trabajo para listado'!$BC$155:$BC$1048576,0),MATCH((CUADRO!H$4&amp;$E1028),'Hoja de Trabajo para listado'!$BC$151:$CB$151,0)),0)+IFERROR(INDEX('Hoja de Trabajo para listado'!$DE$153:$DG$274,MATCH($A1028,'Hoja de Trabajo para listado'!$DE$153:$DE$1048576,0),MATCH((CUADRO!H$4&amp;$E1028),'Hoja de Trabajo para listado'!$DE$151:$DG$151,0)),0)+IFERROR(INDEX('Hoja de Trabajo para listado'!$CD$155:$DC$1048576,MATCH($A1028,'Hoja de Trabajo para listado'!$CD$155:$CD$1048576,0),MATCH((CUADRO!H$4&amp;$E1028),'Hoja de Trabajo para listado'!$CD$151:$DC$151,0)),0)</f>
        <v>0</v>
      </c>
      <c r="I1028" s="245">
        <f ca="1">+IFERROR(INDEX('Hoja de Trabajo para listado'!$A$155:$Z$1048576,MATCH($A1028,'Hoja de Trabajo para listado'!$A$155:$A$1048576,0),MATCH((CUADRO!I$4&amp;$E1028),'Hoja de Trabajo para listado'!$A$151:$Z$151,0)),0)+IFERROR(INDEX('Hoja de Trabajo para listado'!$AB$155:$BA$1048576,MATCH($A1028,'Hoja de Trabajo para listado'!$AB$155:$AB$1048576,0),MATCH((CUADRO!I$4&amp;$E1028),'Hoja de Trabajo para listado'!$AB$151:$BA$151,0)),0)+IFERROR(INDEX('Hoja de Trabajo para listado'!$BC$155:$CB$1048576,MATCH($A1028,'Hoja de Trabajo para listado'!$BC$155:$BC$1048576,0),MATCH((CUADRO!I$4&amp;$E1028),'Hoja de Trabajo para listado'!$BC$151:$CB$151,0)),0)+IFERROR(INDEX('Hoja de Trabajo para listado'!$DE$153:$DG$274,MATCH($A1028,'Hoja de Trabajo para listado'!$DE$153:$DE$1048576,0),MATCH((CUADRO!I$4&amp;$E1028),'Hoja de Trabajo para listado'!$DE$151:$DG$151,0)),0)+IFERROR(INDEX('Hoja de Trabajo para listado'!$CD$155:$DC$1048576,MATCH($A1028,'Hoja de Trabajo para listado'!$CD$155:$CD$1048576,0),MATCH((CUADRO!I$4&amp;$E1028),'Hoja de Trabajo para listado'!$CD$151:$DC$151,0)),0)</f>
        <v>0</v>
      </c>
      <c r="J1028" s="245">
        <f ca="1">+IFERROR(INDEX('Hoja de Trabajo para listado'!$A$155:$Z$1048576,MATCH($A1028,'Hoja de Trabajo para listado'!$A$155:$A$1048576,0),MATCH((CUADRO!J$4&amp;$E1028),'Hoja de Trabajo para listado'!$A$151:$Z$151,0)),0)+IFERROR(INDEX('Hoja de Trabajo para listado'!$AB$155:$BA$1048576,MATCH($A1028,'Hoja de Trabajo para listado'!$AB$155:$AB$1048576,0),MATCH((CUADRO!J$4&amp;$E1028),'Hoja de Trabajo para listado'!$AB$151:$BA$151,0)),0)+IFERROR(INDEX('Hoja de Trabajo para listado'!$BC$155:$CB$1048576,MATCH($A1028,'Hoja de Trabajo para listado'!$BC$155:$BC$1048576,0),MATCH((CUADRO!J$4&amp;$E1028),'Hoja de Trabajo para listado'!$BC$151:$CB$151,0)),0)+IFERROR(INDEX('Hoja de Trabajo para listado'!$DE$153:$DG$274,MATCH($A1028,'Hoja de Trabajo para listado'!$DE$153:$DE$1048576,0),MATCH((CUADRO!J$4&amp;$E1028),'Hoja de Trabajo para listado'!$DE$151:$DG$151,0)),0)+IFERROR(INDEX('Hoja de Trabajo para listado'!$CD$155:$DC$1048576,MATCH($A1028,'Hoja de Trabajo para listado'!$CD$155:$CD$1048576,0),MATCH((CUADRO!J$4&amp;$E1028),'Hoja de Trabajo para listado'!$CD$151:$DC$151,0)),0)</f>
        <v>0</v>
      </c>
      <c r="K1028" s="245">
        <f ca="1">+IFERROR(INDEX('Hoja de Trabajo para listado'!$A$155:$Z$1048576,MATCH($A1028,'Hoja de Trabajo para listado'!$A$155:$A$1048576,0),MATCH((CUADRO!K$4&amp;$E1028),'Hoja de Trabajo para listado'!$A$151:$Z$151,0)),0)+IFERROR(INDEX('Hoja de Trabajo para listado'!$AB$155:$BA$1048576,MATCH($A1028,'Hoja de Trabajo para listado'!$AB$155:$AB$1048576,0),MATCH((CUADRO!K$4&amp;$E1028),'Hoja de Trabajo para listado'!$AB$151:$BA$151,0)),0)+IFERROR(INDEX('Hoja de Trabajo para listado'!$BC$155:$CB$1048576,MATCH($A1028,'Hoja de Trabajo para listado'!$BC$155:$BC$1048576,0),MATCH((CUADRO!K$4&amp;$E1028),'Hoja de Trabajo para listado'!$BC$151:$CB$151,0)),0)+IFERROR(INDEX('Hoja de Trabajo para listado'!$DE$153:$DG$274,MATCH($A1028,'Hoja de Trabajo para listado'!$DE$153:$DE$1048576,0),MATCH((CUADRO!K$4&amp;$E1028),'Hoja de Trabajo para listado'!$DE$151:$DG$151,0)),0)+IFERROR(INDEX('Hoja de Trabajo para listado'!$CD$155:$DC$1048576,MATCH($A1028,'Hoja de Trabajo para listado'!$CD$155:$CD$1048576,0),MATCH((CUADRO!K$4&amp;$E1028),'Hoja de Trabajo para listado'!$CD$151:$DC$151,0)),0)</f>
        <v>0</v>
      </c>
      <c r="L1028" s="245">
        <f ca="1">+IFERROR(INDEX('Hoja de Trabajo para listado'!$A$155:$Z$1048576,MATCH($A1028,'Hoja de Trabajo para listado'!$A$155:$A$1048576,0),MATCH((CUADRO!L$4&amp;$E1028),'Hoja de Trabajo para listado'!$A$151:$Z$151,0)),0)+IFERROR(INDEX('Hoja de Trabajo para listado'!$AB$155:$BA$1048576,MATCH($A1028,'Hoja de Trabajo para listado'!$AB$155:$AB$1048576,0),MATCH((CUADRO!L$4&amp;$E1028),'Hoja de Trabajo para listado'!$AB$151:$BA$151,0)),0)+IFERROR(INDEX('Hoja de Trabajo para listado'!$BC$155:$CB$1048576,MATCH($A1028,'Hoja de Trabajo para listado'!$BC$155:$BC$1048576,0),MATCH((CUADRO!L$4&amp;$E1028),'Hoja de Trabajo para listado'!$BC$151:$CB$151,0)),0)+IFERROR(INDEX('Hoja de Trabajo para listado'!$DE$153:$DG$274,MATCH($A1028,'Hoja de Trabajo para listado'!$DE$153:$DE$1048576,0),MATCH((CUADRO!L$4&amp;$E1028),'Hoja de Trabajo para listado'!$DE$151:$DG$151,0)),0)+IFERROR(INDEX('Hoja de Trabajo para listado'!$CD$155:$DC$1048576,MATCH($A1028,'Hoja de Trabajo para listado'!$CD$155:$CD$1048576,0),MATCH((CUADRO!L$4&amp;$E1028),'Hoja de Trabajo para listado'!$CD$151:$DC$151,0)),0)</f>
        <v>0</v>
      </c>
      <c r="M1028" s="245">
        <f ca="1">+IFERROR(INDEX('Hoja de Trabajo para listado'!$A$155:$Z$1048576,MATCH($A1028,'Hoja de Trabajo para listado'!$A$155:$A$1048576,0),MATCH((CUADRO!M$4&amp;$E1028),'Hoja de Trabajo para listado'!$A$151:$Z$151,0)),0)+IFERROR(INDEX('Hoja de Trabajo para listado'!$AB$155:$BA$1048576,MATCH($A1028,'Hoja de Trabajo para listado'!$AB$155:$AB$1048576,0),MATCH((CUADRO!M$4&amp;$E1028),'Hoja de Trabajo para listado'!$AB$151:$BA$151,0)),0)+IFERROR(INDEX('Hoja de Trabajo para listado'!$BC$155:$CB$1048576,MATCH($A1028,'Hoja de Trabajo para listado'!$BC$155:$BC$1048576,0),MATCH((CUADRO!M$4&amp;$E1028),'Hoja de Trabajo para listado'!$BC$151:$CB$151,0)),0)+IFERROR(INDEX('Hoja de Trabajo para listado'!$DE$153:$DG$274,MATCH($A1028,'Hoja de Trabajo para listado'!$DE$153:$DE$1048576,0),MATCH((CUADRO!M$4&amp;$E1028),'Hoja de Trabajo para listado'!$DE$151:$DG$151,0)),0)+IFERROR(INDEX('Hoja de Trabajo para listado'!$CD$155:$DC$1048576,MATCH($A1028,'Hoja de Trabajo para listado'!$CD$155:$CD$1048576,0),MATCH((CUADRO!M$4&amp;$E1028),'Hoja de Trabajo para listado'!$CD$151:$DC$151,0)),0)</f>
        <v>0</v>
      </c>
      <c r="N1028" s="245">
        <f ca="1">+IFERROR(INDEX('Hoja de Trabajo para listado'!$A$155:$Z$1048576,MATCH($A1028,'Hoja de Trabajo para listado'!$A$155:$A$1048576,0),MATCH((CUADRO!N$4&amp;$E1028),'Hoja de Trabajo para listado'!$A$151:$Z$151,0)),0)+IFERROR(INDEX('Hoja de Trabajo para listado'!$AB$155:$BA$1048576,MATCH($A1028,'Hoja de Trabajo para listado'!$AB$155:$AB$1048576,0),MATCH((CUADRO!N$4&amp;$E1028),'Hoja de Trabajo para listado'!$AB$151:$BA$151,0)),0)+IFERROR(INDEX('Hoja de Trabajo para listado'!$BC$155:$CB$1048576,MATCH($A1028,'Hoja de Trabajo para listado'!$BC$155:$BC$1048576,0),MATCH((CUADRO!N$4&amp;$E1028),'Hoja de Trabajo para listado'!$BC$151:$CB$151,0)),0)+IFERROR(INDEX('Hoja de Trabajo para listado'!$DE$153:$DG$274,MATCH($A1028,'Hoja de Trabajo para listado'!$DE$153:$DE$1048576,0),MATCH((CUADRO!N$4&amp;$E1028),'Hoja de Trabajo para listado'!$DE$151:$DG$151,0)),0)+IFERROR(INDEX('Hoja de Trabajo para listado'!$CD$155:$DC$1048576,MATCH($A1028,'Hoja de Trabajo para listado'!$CD$155:$CD$1048576,0),MATCH((CUADRO!N$4&amp;$E1028),'Hoja de Trabajo para listado'!$CD$151:$DC$151,0)),0)</f>
        <v>0</v>
      </c>
      <c r="O1028" s="245">
        <f ca="1">+IFERROR(INDEX('Hoja de Trabajo para listado'!$A$155:$Z$1048576,MATCH($A1028,'Hoja de Trabajo para listado'!$A$155:$A$1048576,0),MATCH((CUADRO!O$4&amp;$E1028),'Hoja de Trabajo para listado'!$A$151:$Z$151,0)),0)+IFERROR(INDEX('Hoja de Trabajo para listado'!$AB$155:$BA$1048576,MATCH($A1028,'Hoja de Trabajo para listado'!$AB$155:$AB$1048576,0),MATCH((CUADRO!O$4&amp;$E1028),'Hoja de Trabajo para listado'!$AB$151:$BA$151,0)),0)+IFERROR(INDEX('Hoja de Trabajo para listado'!$BC$155:$CB$1048576,MATCH($A1028,'Hoja de Trabajo para listado'!$BC$155:$BC$1048576,0),MATCH((CUADRO!O$4&amp;$E1028),'Hoja de Trabajo para listado'!$BC$151:$CB$151,0)),0)+IFERROR(INDEX('Hoja de Trabajo para listado'!$DE$153:$DG$274,MATCH($A1028,'Hoja de Trabajo para listado'!$DE$153:$DE$1048576,0),MATCH((CUADRO!O$4&amp;$E1028),'Hoja de Trabajo para listado'!$DE$151:$DG$151,0)),0)+IFERROR(INDEX('Hoja de Trabajo para listado'!$CD$155:$DC$1048576,MATCH($A1028,'Hoja de Trabajo para listado'!$CD$155:$CD$1048576,0),MATCH((CUADRO!O$4&amp;$E1028),'Hoja de Trabajo para listado'!$CD$151:$DC$151,0)),0)</f>
        <v>0</v>
      </c>
      <c r="P1028" s="245">
        <f ca="1">+IFERROR(INDEX('Hoja de Trabajo para listado'!$A$155:$Z$1048576,MATCH($A1028,'Hoja de Trabajo para listado'!$A$155:$A$1048576,0),MATCH((CUADRO!P$4&amp;$E1028),'Hoja de Trabajo para listado'!$A$151:$Z$151,0)),0)+IFERROR(INDEX('Hoja de Trabajo para listado'!$AB$155:$BA$1048576,MATCH($A1028,'Hoja de Trabajo para listado'!$AB$155:$AB$1048576,0),MATCH((CUADRO!P$4&amp;$E1028),'Hoja de Trabajo para listado'!$AB$151:$BA$151,0)),0)+IFERROR(INDEX('Hoja de Trabajo para listado'!$BC$155:$CB$1048576,MATCH($A1028,'Hoja de Trabajo para listado'!$BC$155:$BC$1048576,0),MATCH((CUADRO!P$4&amp;$E1028),'Hoja de Trabajo para listado'!$BC$151:$CB$151,0)),0)+IFERROR(INDEX('Hoja de Trabajo para listado'!$DE$153:$DG$274,MATCH($A1028,'Hoja de Trabajo para listado'!$DE$153:$DE$1048576,0),MATCH((CUADRO!P$4&amp;$E1028),'Hoja de Trabajo para listado'!$DE$151:$DG$151,0)),0)+IFERROR(INDEX('Hoja de Trabajo para listado'!$CD$155:$DC$1048576,MATCH($A1028,'Hoja de Trabajo para listado'!$CD$155:$CD$1048576,0),MATCH((CUADRO!P$4&amp;$E1028),'Hoja de Trabajo para listado'!$CD$151:$DC$151,0)),0)</f>
        <v>0</v>
      </c>
      <c r="Q1028" s="245">
        <f ca="1">+IFERROR(INDEX('Hoja de Trabajo para listado'!$A$155:$Z$1048576,MATCH($A1028,'Hoja de Trabajo para listado'!$A$155:$A$1048576,0),MATCH((CUADRO!Q$4&amp;$E1028),'Hoja de Trabajo para listado'!$A$151:$Z$151,0)),0)+IFERROR(INDEX('Hoja de Trabajo para listado'!$AB$155:$BA$1048576,MATCH($A1028,'Hoja de Trabajo para listado'!$AB$155:$AB$1048576,0),MATCH((CUADRO!Q$4&amp;$E1028),'Hoja de Trabajo para listado'!$AB$151:$BA$151,0)),0)+IFERROR(INDEX('Hoja de Trabajo para listado'!$BC$155:$CB$1048576,MATCH($A1028,'Hoja de Trabajo para listado'!$BC$155:$BC$1048576,0),MATCH((CUADRO!Q$4&amp;$E1028),'Hoja de Trabajo para listado'!$BC$151:$CB$151,0)),0)+IFERROR(INDEX('Hoja de Trabajo para listado'!$DE$153:$DG$274,MATCH($A1028,'Hoja de Trabajo para listado'!$DE$153:$DE$1048576,0),MATCH((CUADRO!Q$4&amp;$E1028),'Hoja de Trabajo para listado'!$DE$151:$DG$151,0)),0)+IFERROR(INDEX('Hoja de Trabajo para listado'!$CD$155:$DC$1048576,MATCH($A1028,'Hoja de Trabajo para listado'!$CD$155:$CD$1048576,0),MATCH((CUADRO!Q$4&amp;$E1028),'Hoja de Trabajo para listado'!$CD$151:$DC$151,0)),0)</f>
        <v>0</v>
      </c>
      <c r="R1028" s="245">
        <f t="shared" ca="1" si="37"/>
        <v>0</v>
      </c>
      <c r="S1028" s="259">
        <f ca="1">+R1027+R1028</f>
        <v>0</v>
      </c>
      <c r="T1028" s="243">
        <f ca="1">+S1028</f>
        <v>0</v>
      </c>
      <c r="U1028" s="244">
        <f t="shared" si="38"/>
        <v>2</v>
      </c>
      <c r="V1028" s="333" t="str">
        <f>+VLOOKUP(A1028,bd_lista!$A$3:$E$592,5,FALSE)</f>
        <v>Gobiernos Autonomos Municipales</v>
      </c>
      <c r="W1028" s="388"/>
      <c r="X1028" s="242">
        <f>+VLOOKUP(A1028,[4]Sheet1!$A$13:$D$744,4,FALSE)</f>
        <v>0</v>
      </c>
      <c r="Y1028" s="242" t="e">
        <f>+VLOOKUP(X1028,bd_lista!$A$3:$C$592,3,FALSE)</f>
        <v>#N/A</v>
      </c>
      <c r="Z1028" s="292"/>
      <c r="AA1028" s="293"/>
    </row>
    <row r="1029" spans="1:27" customFormat="1" ht="15" hidden="1" customHeight="1">
      <c r="A1029" s="32">
        <v>1747</v>
      </c>
      <c r="B1029" s="392">
        <f>+A1029</f>
        <v>1747</v>
      </c>
      <c r="C1029" s="247" t="str">
        <f>+VLOOKUP(A1029,bd_lista!$A$3:$C$592,3,FALSE)</f>
        <v>Gobierno Autónomo Municipal de El Puente</v>
      </c>
      <c r="D1029" s="389" t="str">
        <f>+C1029</f>
        <v>Gobierno Autónomo Municipal de El Puente</v>
      </c>
      <c r="E1029" s="242" t="s">
        <v>1304</v>
      </c>
      <c r="F1029" s="243">
        <f ca="1">+IFERROR(INDEX('Hoja de Trabajo para listado'!$A$155:$Z$1048576,MATCH($A1029,'Hoja de Trabajo para listado'!$A$155:$A$1048576,0),MATCH((CUADRO!F$4&amp;$E1029),'Hoja de Trabajo para listado'!$A$151:$Z$151,0)),0)+IFERROR(INDEX('Hoja de Trabajo para listado'!$AB$155:$BA$1048576,MATCH($A1029,'Hoja de Trabajo para listado'!$AB$155:$AB$1048576,0),MATCH((CUADRO!F$4&amp;$E1029),'Hoja de Trabajo para listado'!$AB$151:$BA$151,0)),0)+IFERROR(INDEX('Hoja de Trabajo para listado'!$BC$155:$CB$1048576,MATCH($A1029,'Hoja de Trabajo para listado'!$BC$155:$BC$1048576,0),MATCH((CUADRO!F$4&amp;$E1029),'Hoja de Trabajo para listado'!$BC$151:$CB$151,0)),0)+IFERROR(INDEX('Hoja de Trabajo para listado'!$DE$153:$DG$274,MATCH($A1029,'Hoja de Trabajo para listado'!$DE$153:$DE$1048576,0),MATCH((CUADRO!F$4&amp;$E1029),'Hoja de Trabajo para listado'!$DE$151:$DG$151,0)),0)+IFERROR(INDEX('Hoja de Trabajo para listado'!$CD$155:$DC$1048576,MATCH($A1029,'Hoja de Trabajo para listado'!$CD$155:$CD$1048576,0),MATCH((CUADRO!F$4&amp;$E1029),'Hoja de Trabajo para listado'!$CD$151:$DC$151,0)),0)</f>
        <v>0</v>
      </c>
      <c r="G1029" s="243">
        <f ca="1">+IFERROR(INDEX('Hoja de Trabajo para listado'!$A$155:$Z$1048576,MATCH($A1029,'Hoja de Trabajo para listado'!$A$155:$A$1048576,0),MATCH((CUADRO!G$4&amp;$E1029),'Hoja de Trabajo para listado'!$A$151:$Z$151,0)),0)+IFERROR(INDEX('Hoja de Trabajo para listado'!$AB$155:$BA$1048576,MATCH($A1029,'Hoja de Trabajo para listado'!$AB$155:$AB$1048576,0),MATCH((CUADRO!G$4&amp;$E1029),'Hoja de Trabajo para listado'!$AB$151:$BA$151,0)),0)+IFERROR(INDEX('Hoja de Trabajo para listado'!$BC$155:$CB$1048576,MATCH($A1029,'Hoja de Trabajo para listado'!$BC$155:$BC$1048576,0),MATCH((CUADRO!G$4&amp;$E1029),'Hoja de Trabajo para listado'!$BC$151:$CB$151,0)),0)+IFERROR(INDEX('Hoja de Trabajo para listado'!$DE$153:$DG$274,MATCH($A1029,'Hoja de Trabajo para listado'!$DE$153:$DE$1048576,0),MATCH((CUADRO!G$4&amp;$E1029),'Hoja de Trabajo para listado'!$DE$151:$DG$151,0)),0)+IFERROR(INDEX('Hoja de Trabajo para listado'!$CD$155:$DC$1048576,MATCH($A1029,'Hoja de Trabajo para listado'!$CD$155:$CD$1048576,0),MATCH((CUADRO!G$4&amp;$E1029),'Hoja de Trabajo para listado'!$CD$151:$DC$151,0)),0)</f>
        <v>0</v>
      </c>
      <c r="H1029" s="243">
        <f ca="1">+IFERROR(INDEX('Hoja de Trabajo para listado'!$A$155:$Z$1048576,MATCH($A1029,'Hoja de Trabajo para listado'!$A$155:$A$1048576,0),MATCH((CUADRO!H$4&amp;$E1029),'Hoja de Trabajo para listado'!$A$151:$Z$151,0)),0)+IFERROR(INDEX('Hoja de Trabajo para listado'!$AB$155:$BA$1048576,MATCH($A1029,'Hoja de Trabajo para listado'!$AB$155:$AB$1048576,0),MATCH((CUADRO!H$4&amp;$E1029),'Hoja de Trabajo para listado'!$AB$151:$BA$151,0)),0)+IFERROR(INDEX('Hoja de Trabajo para listado'!$BC$155:$CB$1048576,MATCH($A1029,'Hoja de Trabajo para listado'!$BC$155:$BC$1048576,0),MATCH((CUADRO!H$4&amp;$E1029),'Hoja de Trabajo para listado'!$BC$151:$CB$151,0)),0)+IFERROR(INDEX('Hoja de Trabajo para listado'!$DE$153:$DG$274,MATCH($A1029,'Hoja de Trabajo para listado'!$DE$153:$DE$1048576,0),MATCH((CUADRO!H$4&amp;$E1029),'Hoja de Trabajo para listado'!$DE$151:$DG$151,0)),0)+IFERROR(INDEX('Hoja de Trabajo para listado'!$CD$155:$DC$1048576,MATCH($A1029,'Hoja de Trabajo para listado'!$CD$155:$CD$1048576,0),MATCH((CUADRO!H$4&amp;$E1029),'Hoja de Trabajo para listado'!$CD$151:$DC$151,0)),0)</f>
        <v>0</v>
      </c>
      <c r="I1029" s="243">
        <f ca="1">+IFERROR(INDEX('Hoja de Trabajo para listado'!$A$155:$Z$1048576,MATCH($A1029,'Hoja de Trabajo para listado'!$A$155:$A$1048576,0),MATCH((CUADRO!I$4&amp;$E1029),'Hoja de Trabajo para listado'!$A$151:$Z$151,0)),0)+IFERROR(INDEX('Hoja de Trabajo para listado'!$AB$155:$BA$1048576,MATCH($A1029,'Hoja de Trabajo para listado'!$AB$155:$AB$1048576,0),MATCH((CUADRO!I$4&amp;$E1029),'Hoja de Trabajo para listado'!$AB$151:$BA$151,0)),0)+IFERROR(INDEX('Hoja de Trabajo para listado'!$BC$155:$CB$1048576,MATCH($A1029,'Hoja de Trabajo para listado'!$BC$155:$BC$1048576,0),MATCH((CUADRO!I$4&amp;$E1029),'Hoja de Trabajo para listado'!$BC$151:$CB$151,0)),0)+IFERROR(INDEX('Hoja de Trabajo para listado'!$DE$153:$DG$274,MATCH($A1029,'Hoja de Trabajo para listado'!$DE$153:$DE$1048576,0),MATCH((CUADRO!I$4&amp;$E1029),'Hoja de Trabajo para listado'!$DE$151:$DG$151,0)),0)+IFERROR(INDEX('Hoja de Trabajo para listado'!$CD$155:$DC$1048576,MATCH($A1029,'Hoja de Trabajo para listado'!$CD$155:$CD$1048576,0),MATCH((CUADRO!I$4&amp;$E1029),'Hoja de Trabajo para listado'!$CD$151:$DC$151,0)),0)</f>
        <v>0</v>
      </c>
      <c r="J1029" s="243">
        <f ca="1">+IFERROR(INDEX('Hoja de Trabajo para listado'!$A$155:$Z$1048576,MATCH($A1029,'Hoja de Trabajo para listado'!$A$155:$A$1048576,0),MATCH((CUADRO!J$4&amp;$E1029),'Hoja de Trabajo para listado'!$A$151:$Z$151,0)),0)+IFERROR(INDEX('Hoja de Trabajo para listado'!$AB$155:$BA$1048576,MATCH($A1029,'Hoja de Trabajo para listado'!$AB$155:$AB$1048576,0),MATCH((CUADRO!J$4&amp;$E1029),'Hoja de Trabajo para listado'!$AB$151:$BA$151,0)),0)+IFERROR(INDEX('Hoja de Trabajo para listado'!$BC$155:$CB$1048576,MATCH($A1029,'Hoja de Trabajo para listado'!$BC$155:$BC$1048576,0),MATCH((CUADRO!J$4&amp;$E1029),'Hoja de Trabajo para listado'!$BC$151:$CB$151,0)),0)+IFERROR(INDEX('Hoja de Trabajo para listado'!$DE$153:$DG$274,MATCH($A1029,'Hoja de Trabajo para listado'!$DE$153:$DE$1048576,0),MATCH((CUADRO!J$4&amp;$E1029),'Hoja de Trabajo para listado'!$DE$151:$DG$151,0)),0)+IFERROR(INDEX('Hoja de Trabajo para listado'!$CD$155:$DC$1048576,MATCH($A1029,'Hoja de Trabajo para listado'!$CD$155:$CD$1048576,0),MATCH((CUADRO!J$4&amp;$E1029),'Hoja de Trabajo para listado'!$CD$151:$DC$151,0)),0)</f>
        <v>0</v>
      </c>
      <c r="K1029" s="243">
        <f ca="1">+IFERROR(INDEX('Hoja de Trabajo para listado'!$A$155:$Z$1048576,MATCH($A1029,'Hoja de Trabajo para listado'!$A$155:$A$1048576,0),MATCH((CUADRO!K$4&amp;$E1029),'Hoja de Trabajo para listado'!$A$151:$Z$151,0)),0)+IFERROR(INDEX('Hoja de Trabajo para listado'!$AB$155:$BA$1048576,MATCH($A1029,'Hoja de Trabajo para listado'!$AB$155:$AB$1048576,0),MATCH((CUADRO!K$4&amp;$E1029),'Hoja de Trabajo para listado'!$AB$151:$BA$151,0)),0)+IFERROR(INDEX('Hoja de Trabajo para listado'!$BC$155:$CB$1048576,MATCH($A1029,'Hoja de Trabajo para listado'!$BC$155:$BC$1048576,0),MATCH((CUADRO!K$4&amp;$E1029),'Hoja de Trabajo para listado'!$BC$151:$CB$151,0)),0)+IFERROR(INDEX('Hoja de Trabajo para listado'!$DE$153:$DG$274,MATCH($A1029,'Hoja de Trabajo para listado'!$DE$153:$DE$1048576,0),MATCH((CUADRO!K$4&amp;$E1029),'Hoja de Trabajo para listado'!$DE$151:$DG$151,0)),0)+IFERROR(INDEX('Hoja de Trabajo para listado'!$CD$155:$DC$1048576,MATCH($A1029,'Hoja de Trabajo para listado'!$CD$155:$CD$1048576,0),MATCH((CUADRO!K$4&amp;$E1029),'Hoja de Trabajo para listado'!$CD$151:$DC$151,0)),0)</f>
        <v>0</v>
      </c>
      <c r="L1029" s="243">
        <f ca="1">+IFERROR(INDEX('Hoja de Trabajo para listado'!$A$155:$Z$1048576,MATCH($A1029,'Hoja de Trabajo para listado'!$A$155:$A$1048576,0),MATCH((CUADRO!L$4&amp;$E1029),'Hoja de Trabajo para listado'!$A$151:$Z$151,0)),0)+IFERROR(INDEX('Hoja de Trabajo para listado'!$AB$155:$BA$1048576,MATCH($A1029,'Hoja de Trabajo para listado'!$AB$155:$AB$1048576,0),MATCH((CUADRO!L$4&amp;$E1029),'Hoja de Trabajo para listado'!$AB$151:$BA$151,0)),0)+IFERROR(INDEX('Hoja de Trabajo para listado'!$BC$155:$CB$1048576,MATCH($A1029,'Hoja de Trabajo para listado'!$BC$155:$BC$1048576,0),MATCH((CUADRO!L$4&amp;$E1029),'Hoja de Trabajo para listado'!$BC$151:$CB$151,0)),0)+IFERROR(INDEX('Hoja de Trabajo para listado'!$DE$153:$DG$274,MATCH($A1029,'Hoja de Trabajo para listado'!$DE$153:$DE$1048576,0),MATCH((CUADRO!L$4&amp;$E1029),'Hoja de Trabajo para listado'!$DE$151:$DG$151,0)),0)+IFERROR(INDEX('Hoja de Trabajo para listado'!$CD$155:$DC$1048576,MATCH($A1029,'Hoja de Trabajo para listado'!$CD$155:$CD$1048576,0),MATCH((CUADRO!L$4&amp;$E1029),'Hoja de Trabajo para listado'!$CD$151:$DC$151,0)),0)</f>
        <v>0</v>
      </c>
      <c r="M1029" s="243">
        <f ca="1">+IFERROR(INDEX('Hoja de Trabajo para listado'!$A$155:$Z$1048576,MATCH($A1029,'Hoja de Trabajo para listado'!$A$155:$A$1048576,0),MATCH((CUADRO!M$4&amp;$E1029),'Hoja de Trabajo para listado'!$A$151:$Z$151,0)),0)+IFERROR(INDEX('Hoja de Trabajo para listado'!$AB$155:$BA$1048576,MATCH($A1029,'Hoja de Trabajo para listado'!$AB$155:$AB$1048576,0),MATCH((CUADRO!M$4&amp;$E1029),'Hoja de Trabajo para listado'!$AB$151:$BA$151,0)),0)+IFERROR(INDEX('Hoja de Trabajo para listado'!$BC$155:$CB$1048576,MATCH($A1029,'Hoja de Trabajo para listado'!$BC$155:$BC$1048576,0),MATCH((CUADRO!M$4&amp;$E1029),'Hoja de Trabajo para listado'!$BC$151:$CB$151,0)),0)+IFERROR(INDEX('Hoja de Trabajo para listado'!$DE$153:$DG$274,MATCH($A1029,'Hoja de Trabajo para listado'!$DE$153:$DE$1048576,0),MATCH((CUADRO!M$4&amp;$E1029),'Hoja de Trabajo para listado'!$DE$151:$DG$151,0)),0)+IFERROR(INDEX('Hoja de Trabajo para listado'!$CD$155:$DC$1048576,MATCH($A1029,'Hoja de Trabajo para listado'!$CD$155:$CD$1048576,0),MATCH((CUADRO!M$4&amp;$E1029),'Hoja de Trabajo para listado'!$CD$151:$DC$151,0)),0)</f>
        <v>0</v>
      </c>
      <c r="N1029" s="243">
        <f ca="1">+IFERROR(INDEX('Hoja de Trabajo para listado'!$A$155:$Z$1048576,MATCH($A1029,'Hoja de Trabajo para listado'!$A$155:$A$1048576,0),MATCH((CUADRO!N$4&amp;$E1029),'Hoja de Trabajo para listado'!$A$151:$Z$151,0)),0)+IFERROR(INDEX('Hoja de Trabajo para listado'!$AB$155:$BA$1048576,MATCH($A1029,'Hoja de Trabajo para listado'!$AB$155:$AB$1048576,0),MATCH((CUADRO!N$4&amp;$E1029),'Hoja de Trabajo para listado'!$AB$151:$BA$151,0)),0)+IFERROR(INDEX('Hoja de Trabajo para listado'!$BC$155:$CB$1048576,MATCH($A1029,'Hoja de Trabajo para listado'!$BC$155:$BC$1048576,0),MATCH((CUADRO!N$4&amp;$E1029),'Hoja de Trabajo para listado'!$BC$151:$CB$151,0)),0)+IFERROR(INDEX('Hoja de Trabajo para listado'!$DE$153:$DG$274,MATCH($A1029,'Hoja de Trabajo para listado'!$DE$153:$DE$1048576,0),MATCH((CUADRO!N$4&amp;$E1029),'Hoja de Trabajo para listado'!$DE$151:$DG$151,0)),0)+IFERROR(INDEX('Hoja de Trabajo para listado'!$CD$155:$DC$1048576,MATCH($A1029,'Hoja de Trabajo para listado'!$CD$155:$CD$1048576,0),MATCH((CUADRO!N$4&amp;$E1029),'Hoja de Trabajo para listado'!$CD$151:$DC$151,0)),0)</f>
        <v>0</v>
      </c>
      <c r="O1029" s="243">
        <f ca="1">+IFERROR(INDEX('Hoja de Trabajo para listado'!$A$155:$Z$1048576,MATCH($A1029,'Hoja de Trabajo para listado'!$A$155:$A$1048576,0),MATCH((CUADRO!O$4&amp;$E1029),'Hoja de Trabajo para listado'!$A$151:$Z$151,0)),0)+IFERROR(INDEX('Hoja de Trabajo para listado'!$AB$155:$BA$1048576,MATCH($A1029,'Hoja de Trabajo para listado'!$AB$155:$AB$1048576,0),MATCH((CUADRO!O$4&amp;$E1029),'Hoja de Trabajo para listado'!$AB$151:$BA$151,0)),0)+IFERROR(INDEX('Hoja de Trabajo para listado'!$BC$155:$CB$1048576,MATCH($A1029,'Hoja de Trabajo para listado'!$BC$155:$BC$1048576,0),MATCH((CUADRO!O$4&amp;$E1029),'Hoja de Trabajo para listado'!$BC$151:$CB$151,0)),0)+IFERROR(INDEX('Hoja de Trabajo para listado'!$DE$153:$DG$274,MATCH($A1029,'Hoja de Trabajo para listado'!$DE$153:$DE$1048576,0),MATCH((CUADRO!O$4&amp;$E1029),'Hoja de Trabajo para listado'!$DE$151:$DG$151,0)),0)+IFERROR(INDEX('Hoja de Trabajo para listado'!$CD$155:$DC$1048576,MATCH($A1029,'Hoja de Trabajo para listado'!$CD$155:$CD$1048576,0),MATCH((CUADRO!O$4&amp;$E1029),'Hoja de Trabajo para listado'!$CD$151:$DC$151,0)),0)</f>
        <v>0</v>
      </c>
      <c r="P1029" s="243">
        <f ca="1">+IFERROR(INDEX('Hoja de Trabajo para listado'!$A$155:$Z$1048576,MATCH($A1029,'Hoja de Trabajo para listado'!$A$155:$A$1048576,0),MATCH((CUADRO!P$4&amp;$E1029),'Hoja de Trabajo para listado'!$A$151:$Z$151,0)),0)+IFERROR(INDEX('Hoja de Trabajo para listado'!$AB$155:$BA$1048576,MATCH($A1029,'Hoja de Trabajo para listado'!$AB$155:$AB$1048576,0),MATCH((CUADRO!P$4&amp;$E1029),'Hoja de Trabajo para listado'!$AB$151:$BA$151,0)),0)+IFERROR(INDEX('Hoja de Trabajo para listado'!$BC$155:$CB$1048576,MATCH($A1029,'Hoja de Trabajo para listado'!$BC$155:$BC$1048576,0),MATCH((CUADRO!P$4&amp;$E1029),'Hoja de Trabajo para listado'!$BC$151:$CB$151,0)),0)+IFERROR(INDEX('Hoja de Trabajo para listado'!$DE$153:$DG$274,MATCH($A1029,'Hoja de Trabajo para listado'!$DE$153:$DE$1048576,0),MATCH((CUADRO!P$4&amp;$E1029),'Hoja de Trabajo para listado'!$DE$151:$DG$151,0)),0)+IFERROR(INDEX('Hoja de Trabajo para listado'!$CD$155:$DC$1048576,MATCH($A1029,'Hoja de Trabajo para listado'!$CD$155:$CD$1048576,0),MATCH((CUADRO!P$4&amp;$E1029),'Hoja de Trabajo para listado'!$CD$151:$DC$151,0)),0)</f>
        <v>0</v>
      </c>
      <c r="Q1029" s="243">
        <f ca="1">+IFERROR(INDEX('Hoja de Trabajo para listado'!$A$155:$Z$1048576,MATCH($A1029,'Hoja de Trabajo para listado'!$A$155:$A$1048576,0),MATCH((CUADRO!Q$4&amp;$E1029),'Hoja de Trabajo para listado'!$A$151:$Z$151,0)),0)+IFERROR(INDEX('Hoja de Trabajo para listado'!$AB$155:$BA$1048576,MATCH($A1029,'Hoja de Trabajo para listado'!$AB$155:$AB$1048576,0),MATCH((CUADRO!Q$4&amp;$E1029),'Hoja de Trabajo para listado'!$AB$151:$BA$151,0)),0)+IFERROR(INDEX('Hoja de Trabajo para listado'!$BC$155:$CB$1048576,MATCH($A1029,'Hoja de Trabajo para listado'!$BC$155:$BC$1048576,0),MATCH((CUADRO!Q$4&amp;$E1029),'Hoja de Trabajo para listado'!$BC$151:$CB$151,0)),0)+IFERROR(INDEX('Hoja de Trabajo para listado'!$DE$153:$DG$274,MATCH($A1029,'Hoja de Trabajo para listado'!$DE$153:$DE$1048576,0),MATCH((CUADRO!Q$4&amp;$E1029),'Hoja de Trabajo para listado'!$DE$151:$DG$151,0)),0)+IFERROR(INDEX('Hoja de Trabajo para listado'!$CD$155:$DC$1048576,MATCH($A1029,'Hoja de Trabajo para listado'!$CD$155:$CD$1048576,0),MATCH((CUADRO!Q$4&amp;$E1029),'Hoja de Trabajo para listado'!$CD$151:$DC$151,0)),0)</f>
        <v>0</v>
      </c>
      <c r="R1029" s="243">
        <f t="shared" ca="1" si="37"/>
        <v>0</v>
      </c>
      <c r="S1029" s="249"/>
      <c r="T1029" s="268">
        <f ca="1">+T1030</f>
        <v>0</v>
      </c>
      <c r="U1029" s="242">
        <f t="shared" si="38"/>
        <v>1</v>
      </c>
      <c r="V1029" s="333" t="str">
        <f>+VLOOKUP(A1029,bd_lista!$A$3:$E$592,5,FALSE)</f>
        <v>Gobiernos Autonomos Municipales</v>
      </c>
      <c r="W1029" s="387" t="str">
        <f>+V1029</f>
        <v>Gobiernos Autonomos Municipales</v>
      </c>
      <c r="X1029" s="242">
        <f>+VLOOKUP(A1029,[4]Sheet1!$A$13:$D$744,4,FALSE)</f>
        <v>0</v>
      </c>
      <c r="Y1029" s="242" t="e">
        <f>+VLOOKUP(X1029,bd_lista!$A$3:$C$592,3,FALSE)</f>
        <v>#N/A</v>
      </c>
      <c r="Z1029" s="294">
        <f>+X1029</f>
        <v>0</v>
      </c>
      <c r="AA1029" s="295" t="e">
        <f>+Y1029</f>
        <v>#N/A</v>
      </c>
    </row>
    <row r="1030" spans="1:27" customFormat="1" ht="15" hidden="1" customHeight="1">
      <c r="A1030" s="32">
        <v>1747</v>
      </c>
      <c r="B1030" s="393"/>
      <c r="C1030" s="247" t="str">
        <f>+VLOOKUP(A1030,bd_lista!$A$3:$C$592,3,FALSE)</f>
        <v>Gobierno Autónomo Municipal de El Puente</v>
      </c>
      <c r="D1030" s="390"/>
      <c r="E1030" s="244" t="s">
        <v>1305</v>
      </c>
      <c r="F1030" s="245">
        <f ca="1">+IFERROR(INDEX('Hoja de Trabajo para listado'!$A$155:$Z$1048576,MATCH($A1030,'Hoja de Trabajo para listado'!$A$155:$A$1048576,0),MATCH((CUADRO!F$4&amp;$E1030),'Hoja de Trabajo para listado'!$A$151:$Z$151,0)),0)+IFERROR(INDEX('Hoja de Trabajo para listado'!$AB$155:$BA$1048576,MATCH($A1030,'Hoja de Trabajo para listado'!$AB$155:$AB$1048576,0),MATCH((CUADRO!F$4&amp;$E1030),'Hoja de Trabajo para listado'!$AB$151:$BA$151,0)),0)+IFERROR(INDEX('Hoja de Trabajo para listado'!$BC$155:$CB$1048576,MATCH($A1030,'Hoja de Trabajo para listado'!$BC$155:$BC$1048576,0),MATCH((CUADRO!F$4&amp;$E1030),'Hoja de Trabajo para listado'!$BC$151:$CB$151,0)),0)+IFERROR(INDEX('Hoja de Trabajo para listado'!$DE$153:$DG$274,MATCH($A1030,'Hoja de Trabajo para listado'!$DE$153:$DE$1048576,0),MATCH((CUADRO!F$4&amp;$E1030),'Hoja de Trabajo para listado'!$DE$151:$DG$151,0)),0)+IFERROR(INDEX('Hoja de Trabajo para listado'!$CD$155:$DC$1048576,MATCH($A1030,'Hoja de Trabajo para listado'!$CD$155:$CD$1048576,0),MATCH((CUADRO!F$4&amp;$E1030),'Hoja de Trabajo para listado'!$CD$151:$DC$151,0)),0)</f>
        <v>0</v>
      </c>
      <c r="G1030" s="245">
        <f ca="1">+IFERROR(INDEX('Hoja de Trabajo para listado'!$A$155:$Z$1048576,MATCH($A1030,'Hoja de Trabajo para listado'!$A$155:$A$1048576,0),MATCH((CUADRO!G$4&amp;$E1030),'Hoja de Trabajo para listado'!$A$151:$Z$151,0)),0)+IFERROR(INDEX('Hoja de Trabajo para listado'!$AB$155:$BA$1048576,MATCH($A1030,'Hoja de Trabajo para listado'!$AB$155:$AB$1048576,0),MATCH((CUADRO!G$4&amp;$E1030),'Hoja de Trabajo para listado'!$AB$151:$BA$151,0)),0)+IFERROR(INDEX('Hoja de Trabajo para listado'!$BC$155:$CB$1048576,MATCH($A1030,'Hoja de Trabajo para listado'!$BC$155:$BC$1048576,0),MATCH((CUADRO!G$4&amp;$E1030),'Hoja de Trabajo para listado'!$BC$151:$CB$151,0)),0)+IFERROR(INDEX('Hoja de Trabajo para listado'!$DE$153:$DG$274,MATCH($A1030,'Hoja de Trabajo para listado'!$DE$153:$DE$1048576,0),MATCH((CUADRO!G$4&amp;$E1030),'Hoja de Trabajo para listado'!$DE$151:$DG$151,0)),0)+IFERROR(INDEX('Hoja de Trabajo para listado'!$CD$155:$DC$1048576,MATCH($A1030,'Hoja de Trabajo para listado'!$CD$155:$CD$1048576,0),MATCH((CUADRO!G$4&amp;$E1030),'Hoja de Trabajo para listado'!$CD$151:$DC$151,0)),0)</f>
        <v>0</v>
      </c>
      <c r="H1030" s="245">
        <f ca="1">+IFERROR(INDEX('Hoja de Trabajo para listado'!$A$155:$Z$1048576,MATCH($A1030,'Hoja de Trabajo para listado'!$A$155:$A$1048576,0),MATCH((CUADRO!H$4&amp;$E1030),'Hoja de Trabajo para listado'!$A$151:$Z$151,0)),0)+IFERROR(INDEX('Hoja de Trabajo para listado'!$AB$155:$BA$1048576,MATCH($A1030,'Hoja de Trabajo para listado'!$AB$155:$AB$1048576,0),MATCH((CUADRO!H$4&amp;$E1030),'Hoja de Trabajo para listado'!$AB$151:$BA$151,0)),0)+IFERROR(INDEX('Hoja de Trabajo para listado'!$BC$155:$CB$1048576,MATCH($A1030,'Hoja de Trabajo para listado'!$BC$155:$BC$1048576,0),MATCH((CUADRO!H$4&amp;$E1030),'Hoja de Trabajo para listado'!$BC$151:$CB$151,0)),0)+IFERROR(INDEX('Hoja de Trabajo para listado'!$DE$153:$DG$274,MATCH($A1030,'Hoja de Trabajo para listado'!$DE$153:$DE$1048576,0),MATCH((CUADRO!H$4&amp;$E1030),'Hoja de Trabajo para listado'!$DE$151:$DG$151,0)),0)+IFERROR(INDEX('Hoja de Trabajo para listado'!$CD$155:$DC$1048576,MATCH($A1030,'Hoja de Trabajo para listado'!$CD$155:$CD$1048576,0),MATCH((CUADRO!H$4&amp;$E1030),'Hoja de Trabajo para listado'!$CD$151:$DC$151,0)),0)</f>
        <v>0</v>
      </c>
      <c r="I1030" s="245">
        <f ca="1">+IFERROR(INDEX('Hoja de Trabajo para listado'!$A$155:$Z$1048576,MATCH($A1030,'Hoja de Trabajo para listado'!$A$155:$A$1048576,0),MATCH((CUADRO!I$4&amp;$E1030),'Hoja de Trabajo para listado'!$A$151:$Z$151,0)),0)+IFERROR(INDEX('Hoja de Trabajo para listado'!$AB$155:$BA$1048576,MATCH($A1030,'Hoja de Trabajo para listado'!$AB$155:$AB$1048576,0),MATCH((CUADRO!I$4&amp;$E1030),'Hoja de Trabajo para listado'!$AB$151:$BA$151,0)),0)+IFERROR(INDEX('Hoja de Trabajo para listado'!$BC$155:$CB$1048576,MATCH($A1030,'Hoja de Trabajo para listado'!$BC$155:$BC$1048576,0),MATCH((CUADRO!I$4&amp;$E1030),'Hoja de Trabajo para listado'!$BC$151:$CB$151,0)),0)+IFERROR(INDEX('Hoja de Trabajo para listado'!$DE$153:$DG$274,MATCH($A1030,'Hoja de Trabajo para listado'!$DE$153:$DE$1048576,0),MATCH((CUADRO!I$4&amp;$E1030),'Hoja de Trabajo para listado'!$DE$151:$DG$151,0)),0)+IFERROR(INDEX('Hoja de Trabajo para listado'!$CD$155:$DC$1048576,MATCH($A1030,'Hoja de Trabajo para listado'!$CD$155:$CD$1048576,0),MATCH((CUADRO!I$4&amp;$E1030),'Hoja de Trabajo para listado'!$CD$151:$DC$151,0)),0)</f>
        <v>0</v>
      </c>
      <c r="J1030" s="245">
        <f ca="1">+IFERROR(INDEX('Hoja de Trabajo para listado'!$A$155:$Z$1048576,MATCH($A1030,'Hoja de Trabajo para listado'!$A$155:$A$1048576,0),MATCH((CUADRO!J$4&amp;$E1030),'Hoja de Trabajo para listado'!$A$151:$Z$151,0)),0)+IFERROR(INDEX('Hoja de Trabajo para listado'!$AB$155:$BA$1048576,MATCH($A1030,'Hoja de Trabajo para listado'!$AB$155:$AB$1048576,0),MATCH((CUADRO!J$4&amp;$E1030),'Hoja de Trabajo para listado'!$AB$151:$BA$151,0)),0)+IFERROR(INDEX('Hoja de Trabajo para listado'!$BC$155:$CB$1048576,MATCH($A1030,'Hoja de Trabajo para listado'!$BC$155:$BC$1048576,0),MATCH((CUADRO!J$4&amp;$E1030),'Hoja de Trabajo para listado'!$BC$151:$CB$151,0)),0)+IFERROR(INDEX('Hoja de Trabajo para listado'!$DE$153:$DG$274,MATCH($A1030,'Hoja de Trabajo para listado'!$DE$153:$DE$1048576,0),MATCH((CUADRO!J$4&amp;$E1030),'Hoja de Trabajo para listado'!$DE$151:$DG$151,0)),0)+IFERROR(INDEX('Hoja de Trabajo para listado'!$CD$155:$DC$1048576,MATCH($A1030,'Hoja de Trabajo para listado'!$CD$155:$CD$1048576,0),MATCH((CUADRO!J$4&amp;$E1030),'Hoja de Trabajo para listado'!$CD$151:$DC$151,0)),0)</f>
        <v>0</v>
      </c>
      <c r="K1030" s="245">
        <f ca="1">+IFERROR(INDEX('Hoja de Trabajo para listado'!$A$155:$Z$1048576,MATCH($A1030,'Hoja de Trabajo para listado'!$A$155:$A$1048576,0),MATCH((CUADRO!K$4&amp;$E1030),'Hoja de Trabajo para listado'!$A$151:$Z$151,0)),0)+IFERROR(INDEX('Hoja de Trabajo para listado'!$AB$155:$BA$1048576,MATCH($A1030,'Hoja de Trabajo para listado'!$AB$155:$AB$1048576,0),MATCH((CUADRO!K$4&amp;$E1030),'Hoja de Trabajo para listado'!$AB$151:$BA$151,0)),0)+IFERROR(INDEX('Hoja de Trabajo para listado'!$BC$155:$CB$1048576,MATCH($A1030,'Hoja de Trabajo para listado'!$BC$155:$BC$1048576,0),MATCH((CUADRO!K$4&amp;$E1030),'Hoja de Trabajo para listado'!$BC$151:$CB$151,0)),0)+IFERROR(INDEX('Hoja de Trabajo para listado'!$DE$153:$DG$274,MATCH($A1030,'Hoja de Trabajo para listado'!$DE$153:$DE$1048576,0),MATCH((CUADRO!K$4&amp;$E1030),'Hoja de Trabajo para listado'!$DE$151:$DG$151,0)),0)+IFERROR(INDEX('Hoja de Trabajo para listado'!$CD$155:$DC$1048576,MATCH($A1030,'Hoja de Trabajo para listado'!$CD$155:$CD$1048576,0),MATCH((CUADRO!K$4&amp;$E1030),'Hoja de Trabajo para listado'!$CD$151:$DC$151,0)),0)</f>
        <v>0</v>
      </c>
      <c r="L1030" s="245">
        <f ca="1">+IFERROR(INDEX('Hoja de Trabajo para listado'!$A$155:$Z$1048576,MATCH($A1030,'Hoja de Trabajo para listado'!$A$155:$A$1048576,0),MATCH((CUADRO!L$4&amp;$E1030),'Hoja de Trabajo para listado'!$A$151:$Z$151,0)),0)+IFERROR(INDEX('Hoja de Trabajo para listado'!$AB$155:$BA$1048576,MATCH($A1030,'Hoja de Trabajo para listado'!$AB$155:$AB$1048576,0),MATCH((CUADRO!L$4&amp;$E1030),'Hoja de Trabajo para listado'!$AB$151:$BA$151,0)),0)+IFERROR(INDEX('Hoja de Trabajo para listado'!$BC$155:$CB$1048576,MATCH($A1030,'Hoja de Trabajo para listado'!$BC$155:$BC$1048576,0),MATCH((CUADRO!L$4&amp;$E1030),'Hoja de Trabajo para listado'!$BC$151:$CB$151,0)),0)+IFERROR(INDEX('Hoja de Trabajo para listado'!$DE$153:$DG$274,MATCH($A1030,'Hoja de Trabajo para listado'!$DE$153:$DE$1048576,0),MATCH((CUADRO!L$4&amp;$E1030),'Hoja de Trabajo para listado'!$DE$151:$DG$151,0)),0)+IFERROR(INDEX('Hoja de Trabajo para listado'!$CD$155:$DC$1048576,MATCH($A1030,'Hoja de Trabajo para listado'!$CD$155:$CD$1048576,0),MATCH((CUADRO!L$4&amp;$E1030),'Hoja de Trabajo para listado'!$CD$151:$DC$151,0)),0)</f>
        <v>0</v>
      </c>
      <c r="M1030" s="245">
        <f ca="1">+IFERROR(INDEX('Hoja de Trabajo para listado'!$A$155:$Z$1048576,MATCH($A1030,'Hoja de Trabajo para listado'!$A$155:$A$1048576,0),MATCH((CUADRO!M$4&amp;$E1030),'Hoja de Trabajo para listado'!$A$151:$Z$151,0)),0)+IFERROR(INDEX('Hoja de Trabajo para listado'!$AB$155:$BA$1048576,MATCH($A1030,'Hoja de Trabajo para listado'!$AB$155:$AB$1048576,0),MATCH((CUADRO!M$4&amp;$E1030),'Hoja de Trabajo para listado'!$AB$151:$BA$151,0)),0)+IFERROR(INDEX('Hoja de Trabajo para listado'!$BC$155:$CB$1048576,MATCH($A1030,'Hoja de Trabajo para listado'!$BC$155:$BC$1048576,0),MATCH((CUADRO!M$4&amp;$E1030),'Hoja de Trabajo para listado'!$BC$151:$CB$151,0)),0)+IFERROR(INDEX('Hoja de Trabajo para listado'!$DE$153:$DG$274,MATCH($A1030,'Hoja de Trabajo para listado'!$DE$153:$DE$1048576,0),MATCH((CUADRO!M$4&amp;$E1030),'Hoja de Trabajo para listado'!$DE$151:$DG$151,0)),0)+IFERROR(INDEX('Hoja de Trabajo para listado'!$CD$155:$DC$1048576,MATCH($A1030,'Hoja de Trabajo para listado'!$CD$155:$CD$1048576,0),MATCH((CUADRO!M$4&amp;$E1030),'Hoja de Trabajo para listado'!$CD$151:$DC$151,0)),0)</f>
        <v>0</v>
      </c>
      <c r="N1030" s="245">
        <f ca="1">+IFERROR(INDEX('Hoja de Trabajo para listado'!$A$155:$Z$1048576,MATCH($A1030,'Hoja de Trabajo para listado'!$A$155:$A$1048576,0),MATCH((CUADRO!N$4&amp;$E1030),'Hoja de Trabajo para listado'!$A$151:$Z$151,0)),0)+IFERROR(INDEX('Hoja de Trabajo para listado'!$AB$155:$BA$1048576,MATCH($A1030,'Hoja de Trabajo para listado'!$AB$155:$AB$1048576,0),MATCH((CUADRO!N$4&amp;$E1030),'Hoja de Trabajo para listado'!$AB$151:$BA$151,0)),0)+IFERROR(INDEX('Hoja de Trabajo para listado'!$BC$155:$CB$1048576,MATCH($A1030,'Hoja de Trabajo para listado'!$BC$155:$BC$1048576,0),MATCH((CUADRO!N$4&amp;$E1030),'Hoja de Trabajo para listado'!$BC$151:$CB$151,0)),0)+IFERROR(INDEX('Hoja de Trabajo para listado'!$DE$153:$DG$274,MATCH($A1030,'Hoja de Trabajo para listado'!$DE$153:$DE$1048576,0),MATCH((CUADRO!N$4&amp;$E1030),'Hoja de Trabajo para listado'!$DE$151:$DG$151,0)),0)+IFERROR(INDEX('Hoja de Trabajo para listado'!$CD$155:$DC$1048576,MATCH($A1030,'Hoja de Trabajo para listado'!$CD$155:$CD$1048576,0),MATCH((CUADRO!N$4&amp;$E1030),'Hoja de Trabajo para listado'!$CD$151:$DC$151,0)),0)</f>
        <v>0</v>
      </c>
      <c r="O1030" s="245">
        <f ca="1">+IFERROR(INDEX('Hoja de Trabajo para listado'!$A$155:$Z$1048576,MATCH($A1030,'Hoja de Trabajo para listado'!$A$155:$A$1048576,0),MATCH((CUADRO!O$4&amp;$E1030),'Hoja de Trabajo para listado'!$A$151:$Z$151,0)),0)+IFERROR(INDEX('Hoja de Trabajo para listado'!$AB$155:$BA$1048576,MATCH($A1030,'Hoja de Trabajo para listado'!$AB$155:$AB$1048576,0),MATCH((CUADRO!O$4&amp;$E1030),'Hoja de Trabajo para listado'!$AB$151:$BA$151,0)),0)+IFERROR(INDEX('Hoja de Trabajo para listado'!$BC$155:$CB$1048576,MATCH($A1030,'Hoja de Trabajo para listado'!$BC$155:$BC$1048576,0),MATCH((CUADRO!O$4&amp;$E1030),'Hoja de Trabajo para listado'!$BC$151:$CB$151,0)),0)+IFERROR(INDEX('Hoja de Trabajo para listado'!$DE$153:$DG$274,MATCH($A1030,'Hoja de Trabajo para listado'!$DE$153:$DE$1048576,0),MATCH((CUADRO!O$4&amp;$E1030),'Hoja de Trabajo para listado'!$DE$151:$DG$151,0)),0)+IFERROR(INDEX('Hoja de Trabajo para listado'!$CD$155:$DC$1048576,MATCH($A1030,'Hoja de Trabajo para listado'!$CD$155:$CD$1048576,0),MATCH((CUADRO!O$4&amp;$E1030),'Hoja de Trabajo para listado'!$CD$151:$DC$151,0)),0)</f>
        <v>0</v>
      </c>
      <c r="P1030" s="245">
        <f ca="1">+IFERROR(INDEX('Hoja de Trabajo para listado'!$A$155:$Z$1048576,MATCH($A1030,'Hoja de Trabajo para listado'!$A$155:$A$1048576,0),MATCH((CUADRO!P$4&amp;$E1030),'Hoja de Trabajo para listado'!$A$151:$Z$151,0)),0)+IFERROR(INDEX('Hoja de Trabajo para listado'!$AB$155:$BA$1048576,MATCH($A1030,'Hoja de Trabajo para listado'!$AB$155:$AB$1048576,0),MATCH((CUADRO!P$4&amp;$E1030),'Hoja de Trabajo para listado'!$AB$151:$BA$151,0)),0)+IFERROR(INDEX('Hoja de Trabajo para listado'!$BC$155:$CB$1048576,MATCH($A1030,'Hoja de Trabajo para listado'!$BC$155:$BC$1048576,0),MATCH((CUADRO!P$4&amp;$E1030),'Hoja de Trabajo para listado'!$BC$151:$CB$151,0)),0)+IFERROR(INDEX('Hoja de Trabajo para listado'!$DE$153:$DG$274,MATCH($A1030,'Hoja de Trabajo para listado'!$DE$153:$DE$1048576,0),MATCH((CUADRO!P$4&amp;$E1030),'Hoja de Trabajo para listado'!$DE$151:$DG$151,0)),0)+IFERROR(INDEX('Hoja de Trabajo para listado'!$CD$155:$DC$1048576,MATCH($A1030,'Hoja de Trabajo para listado'!$CD$155:$CD$1048576,0),MATCH((CUADRO!P$4&amp;$E1030),'Hoja de Trabajo para listado'!$CD$151:$DC$151,0)),0)</f>
        <v>0</v>
      </c>
      <c r="Q1030" s="245">
        <f ca="1">+IFERROR(INDEX('Hoja de Trabajo para listado'!$A$155:$Z$1048576,MATCH($A1030,'Hoja de Trabajo para listado'!$A$155:$A$1048576,0),MATCH((CUADRO!Q$4&amp;$E1030),'Hoja de Trabajo para listado'!$A$151:$Z$151,0)),0)+IFERROR(INDEX('Hoja de Trabajo para listado'!$AB$155:$BA$1048576,MATCH($A1030,'Hoja de Trabajo para listado'!$AB$155:$AB$1048576,0),MATCH((CUADRO!Q$4&amp;$E1030),'Hoja de Trabajo para listado'!$AB$151:$BA$151,0)),0)+IFERROR(INDEX('Hoja de Trabajo para listado'!$BC$155:$CB$1048576,MATCH($A1030,'Hoja de Trabajo para listado'!$BC$155:$BC$1048576,0),MATCH((CUADRO!Q$4&amp;$E1030),'Hoja de Trabajo para listado'!$BC$151:$CB$151,0)),0)+IFERROR(INDEX('Hoja de Trabajo para listado'!$DE$153:$DG$274,MATCH($A1030,'Hoja de Trabajo para listado'!$DE$153:$DE$1048576,0),MATCH((CUADRO!Q$4&amp;$E1030),'Hoja de Trabajo para listado'!$DE$151:$DG$151,0)),0)+IFERROR(INDEX('Hoja de Trabajo para listado'!$CD$155:$DC$1048576,MATCH($A1030,'Hoja de Trabajo para listado'!$CD$155:$CD$1048576,0),MATCH((CUADRO!Q$4&amp;$E1030),'Hoja de Trabajo para listado'!$CD$151:$DC$151,0)),0)</f>
        <v>0</v>
      </c>
      <c r="R1030" s="245">
        <f t="shared" ca="1" si="37"/>
        <v>0</v>
      </c>
      <c r="S1030" s="249">
        <f ca="1">+R1029+R1030</f>
        <v>0</v>
      </c>
      <c r="T1030" s="243">
        <f ca="1">+S1030</f>
        <v>0</v>
      </c>
      <c r="U1030" s="244">
        <f t="shared" si="38"/>
        <v>2</v>
      </c>
      <c r="V1030" s="333" t="str">
        <f>+VLOOKUP(A1030,bd_lista!$A$3:$E$592,5,FALSE)</f>
        <v>Gobiernos Autonomos Municipales</v>
      </c>
      <c r="W1030" s="388"/>
      <c r="X1030" s="242">
        <f>+VLOOKUP(A1030,[4]Sheet1!$A$13:$D$744,4,FALSE)</f>
        <v>0</v>
      </c>
      <c r="Y1030" s="242" t="e">
        <f>+VLOOKUP(X1030,bd_lista!$A$3:$C$592,3,FALSE)</f>
        <v>#N/A</v>
      </c>
      <c r="Z1030" s="292"/>
      <c r="AA1030" s="293"/>
    </row>
    <row r="1031" spans="1:27" customFormat="1" ht="27" hidden="1" customHeight="1">
      <c r="A1031" s="32">
        <v>1748</v>
      </c>
      <c r="B1031" s="392">
        <f>+A1031</f>
        <v>1748</v>
      </c>
      <c r="C1031" s="247" t="str">
        <f>+VLOOKUP(A1031,bd_lista!$A$3:$C$592,3,FALSE)</f>
        <v>Gobierno Autónomo Municipal de Okinawa Uno</v>
      </c>
      <c r="D1031" s="389" t="str">
        <f>+C1031</f>
        <v>Gobierno Autónomo Municipal de Okinawa Uno</v>
      </c>
      <c r="E1031" s="242" t="s">
        <v>1304</v>
      </c>
      <c r="F1031" s="243">
        <f ca="1">+IFERROR(INDEX('Hoja de Trabajo para listado'!$A$155:$Z$1048576,MATCH($A1031,'Hoja de Trabajo para listado'!$A$155:$A$1048576,0),MATCH((CUADRO!F$4&amp;$E1031),'Hoja de Trabajo para listado'!$A$151:$Z$151,0)),0)+IFERROR(INDEX('Hoja de Trabajo para listado'!$AB$155:$BA$1048576,MATCH($A1031,'Hoja de Trabajo para listado'!$AB$155:$AB$1048576,0),MATCH((CUADRO!F$4&amp;$E1031),'Hoja de Trabajo para listado'!$AB$151:$BA$151,0)),0)+IFERROR(INDEX('Hoja de Trabajo para listado'!$BC$155:$CB$1048576,MATCH($A1031,'Hoja de Trabajo para listado'!$BC$155:$BC$1048576,0),MATCH((CUADRO!F$4&amp;$E1031),'Hoja de Trabajo para listado'!$BC$151:$CB$151,0)),0)+IFERROR(INDEX('Hoja de Trabajo para listado'!$DE$153:$DG$274,MATCH($A1031,'Hoja de Trabajo para listado'!$DE$153:$DE$1048576,0),MATCH((CUADRO!F$4&amp;$E1031),'Hoja de Trabajo para listado'!$DE$151:$DG$151,0)),0)+IFERROR(INDEX('Hoja de Trabajo para listado'!$CD$155:$DC$1048576,MATCH($A1031,'Hoja de Trabajo para listado'!$CD$155:$CD$1048576,0),MATCH((CUADRO!F$4&amp;$E1031),'Hoja de Trabajo para listado'!$CD$151:$DC$151,0)),0)</f>
        <v>0</v>
      </c>
      <c r="G1031" s="243">
        <f ca="1">+IFERROR(INDEX('Hoja de Trabajo para listado'!$A$155:$Z$1048576,MATCH($A1031,'Hoja de Trabajo para listado'!$A$155:$A$1048576,0),MATCH((CUADRO!G$4&amp;$E1031),'Hoja de Trabajo para listado'!$A$151:$Z$151,0)),0)+IFERROR(INDEX('Hoja de Trabajo para listado'!$AB$155:$BA$1048576,MATCH($A1031,'Hoja de Trabajo para listado'!$AB$155:$AB$1048576,0),MATCH((CUADRO!G$4&amp;$E1031),'Hoja de Trabajo para listado'!$AB$151:$BA$151,0)),0)+IFERROR(INDEX('Hoja de Trabajo para listado'!$BC$155:$CB$1048576,MATCH($A1031,'Hoja de Trabajo para listado'!$BC$155:$BC$1048576,0),MATCH((CUADRO!G$4&amp;$E1031),'Hoja de Trabajo para listado'!$BC$151:$CB$151,0)),0)+IFERROR(INDEX('Hoja de Trabajo para listado'!$DE$153:$DG$274,MATCH($A1031,'Hoja de Trabajo para listado'!$DE$153:$DE$1048576,0),MATCH((CUADRO!G$4&amp;$E1031),'Hoja de Trabajo para listado'!$DE$151:$DG$151,0)),0)+IFERROR(INDEX('Hoja de Trabajo para listado'!$CD$155:$DC$1048576,MATCH($A1031,'Hoja de Trabajo para listado'!$CD$155:$CD$1048576,0),MATCH((CUADRO!G$4&amp;$E1031),'Hoja de Trabajo para listado'!$CD$151:$DC$151,0)),0)</f>
        <v>0</v>
      </c>
      <c r="H1031" s="243">
        <f ca="1">+IFERROR(INDEX('Hoja de Trabajo para listado'!$A$155:$Z$1048576,MATCH($A1031,'Hoja de Trabajo para listado'!$A$155:$A$1048576,0),MATCH((CUADRO!H$4&amp;$E1031),'Hoja de Trabajo para listado'!$A$151:$Z$151,0)),0)+IFERROR(INDEX('Hoja de Trabajo para listado'!$AB$155:$BA$1048576,MATCH($A1031,'Hoja de Trabajo para listado'!$AB$155:$AB$1048576,0),MATCH((CUADRO!H$4&amp;$E1031),'Hoja de Trabajo para listado'!$AB$151:$BA$151,0)),0)+IFERROR(INDEX('Hoja de Trabajo para listado'!$BC$155:$CB$1048576,MATCH($A1031,'Hoja de Trabajo para listado'!$BC$155:$BC$1048576,0),MATCH((CUADRO!H$4&amp;$E1031),'Hoja de Trabajo para listado'!$BC$151:$CB$151,0)),0)+IFERROR(INDEX('Hoja de Trabajo para listado'!$DE$153:$DG$274,MATCH($A1031,'Hoja de Trabajo para listado'!$DE$153:$DE$1048576,0),MATCH((CUADRO!H$4&amp;$E1031),'Hoja de Trabajo para listado'!$DE$151:$DG$151,0)),0)+IFERROR(INDEX('Hoja de Trabajo para listado'!$CD$155:$DC$1048576,MATCH($A1031,'Hoja de Trabajo para listado'!$CD$155:$CD$1048576,0),MATCH((CUADRO!H$4&amp;$E1031),'Hoja de Trabajo para listado'!$CD$151:$DC$151,0)),0)</f>
        <v>0</v>
      </c>
      <c r="I1031" s="243">
        <f ca="1">+IFERROR(INDEX('Hoja de Trabajo para listado'!$A$155:$Z$1048576,MATCH($A1031,'Hoja de Trabajo para listado'!$A$155:$A$1048576,0),MATCH((CUADRO!I$4&amp;$E1031),'Hoja de Trabajo para listado'!$A$151:$Z$151,0)),0)+IFERROR(INDEX('Hoja de Trabajo para listado'!$AB$155:$BA$1048576,MATCH($A1031,'Hoja de Trabajo para listado'!$AB$155:$AB$1048576,0),MATCH((CUADRO!I$4&amp;$E1031),'Hoja de Trabajo para listado'!$AB$151:$BA$151,0)),0)+IFERROR(INDEX('Hoja de Trabajo para listado'!$BC$155:$CB$1048576,MATCH($A1031,'Hoja de Trabajo para listado'!$BC$155:$BC$1048576,0),MATCH((CUADRO!I$4&amp;$E1031),'Hoja de Trabajo para listado'!$BC$151:$CB$151,0)),0)+IFERROR(INDEX('Hoja de Trabajo para listado'!$DE$153:$DG$274,MATCH($A1031,'Hoja de Trabajo para listado'!$DE$153:$DE$1048576,0),MATCH((CUADRO!I$4&amp;$E1031),'Hoja de Trabajo para listado'!$DE$151:$DG$151,0)),0)+IFERROR(INDEX('Hoja de Trabajo para listado'!$CD$155:$DC$1048576,MATCH($A1031,'Hoja de Trabajo para listado'!$CD$155:$CD$1048576,0),MATCH((CUADRO!I$4&amp;$E1031),'Hoja de Trabajo para listado'!$CD$151:$DC$151,0)),0)</f>
        <v>0</v>
      </c>
      <c r="J1031" s="243">
        <f ca="1">+IFERROR(INDEX('Hoja de Trabajo para listado'!$A$155:$Z$1048576,MATCH($A1031,'Hoja de Trabajo para listado'!$A$155:$A$1048576,0),MATCH((CUADRO!J$4&amp;$E1031),'Hoja de Trabajo para listado'!$A$151:$Z$151,0)),0)+IFERROR(INDEX('Hoja de Trabajo para listado'!$AB$155:$BA$1048576,MATCH($A1031,'Hoja de Trabajo para listado'!$AB$155:$AB$1048576,0),MATCH((CUADRO!J$4&amp;$E1031),'Hoja de Trabajo para listado'!$AB$151:$BA$151,0)),0)+IFERROR(INDEX('Hoja de Trabajo para listado'!$BC$155:$CB$1048576,MATCH($A1031,'Hoja de Trabajo para listado'!$BC$155:$BC$1048576,0),MATCH((CUADRO!J$4&amp;$E1031),'Hoja de Trabajo para listado'!$BC$151:$CB$151,0)),0)+IFERROR(INDEX('Hoja de Trabajo para listado'!$DE$153:$DG$274,MATCH($A1031,'Hoja de Trabajo para listado'!$DE$153:$DE$1048576,0),MATCH((CUADRO!J$4&amp;$E1031),'Hoja de Trabajo para listado'!$DE$151:$DG$151,0)),0)+IFERROR(INDEX('Hoja de Trabajo para listado'!$CD$155:$DC$1048576,MATCH($A1031,'Hoja de Trabajo para listado'!$CD$155:$CD$1048576,0),MATCH((CUADRO!J$4&amp;$E1031),'Hoja de Trabajo para listado'!$CD$151:$DC$151,0)),0)</f>
        <v>0</v>
      </c>
      <c r="K1031" s="243">
        <f ca="1">+IFERROR(INDEX('Hoja de Trabajo para listado'!$A$155:$Z$1048576,MATCH($A1031,'Hoja de Trabajo para listado'!$A$155:$A$1048576,0),MATCH((CUADRO!K$4&amp;$E1031),'Hoja de Trabajo para listado'!$A$151:$Z$151,0)),0)+IFERROR(INDEX('Hoja de Trabajo para listado'!$AB$155:$BA$1048576,MATCH($A1031,'Hoja de Trabajo para listado'!$AB$155:$AB$1048576,0),MATCH((CUADRO!K$4&amp;$E1031),'Hoja de Trabajo para listado'!$AB$151:$BA$151,0)),0)+IFERROR(INDEX('Hoja de Trabajo para listado'!$BC$155:$CB$1048576,MATCH($A1031,'Hoja de Trabajo para listado'!$BC$155:$BC$1048576,0),MATCH((CUADRO!K$4&amp;$E1031),'Hoja de Trabajo para listado'!$BC$151:$CB$151,0)),0)+IFERROR(INDEX('Hoja de Trabajo para listado'!$DE$153:$DG$274,MATCH($A1031,'Hoja de Trabajo para listado'!$DE$153:$DE$1048576,0),MATCH((CUADRO!K$4&amp;$E1031),'Hoja de Trabajo para listado'!$DE$151:$DG$151,0)),0)+IFERROR(INDEX('Hoja de Trabajo para listado'!$CD$155:$DC$1048576,MATCH($A1031,'Hoja de Trabajo para listado'!$CD$155:$CD$1048576,0),MATCH((CUADRO!K$4&amp;$E1031),'Hoja de Trabajo para listado'!$CD$151:$DC$151,0)),0)</f>
        <v>0</v>
      </c>
      <c r="L1031" s="243">
        <f ca="1">+IFERROR(INDEX('Hoja de Trabajo para listado'!$A$155:$Z$1048576,MATCH($A1031,'Hoja de Trabajo para listado'!$A$155:$A$1048576,0),MATCH((CUADRO!L$4&amp;$E1031),'Hoja de Trabajo para listado'!$A$151:$Z$151,0)),0)+IFERROR(INDEX('Hoja de Trabajo para listado'!$AB$155:$BA$1048576,MATCH($A1031,'Hoja de Trabajo para listado'!$AB$155:$AB$1048576,0),MATCH((CUADRO!L$4&amp;$E1031),'Hoja de Trabajo para listado'!$AB$151:$BA$151,0)),0)+IFERROR(INDEX('Hoja de Trabajo para listado'!$BC$155:$CB$1048576,MATCH($A1031,'Hoja de Trabajo para listado'!$BC$155:$BC$1048576,0),MATCH((CUADRO!L$4&amp;$E1031),'Hoja de Trabajo para listado'!$BC$151:$CB$151,0)),0)+IFERROR(INDEX('Hoja de Trabajo para listado'!$DE$153:$DG$274,MATCH($A1031,'Hoja de Trabajo para listado'!$DE$153:$DE$1048576,0),MATCH((CUADRO!L$4&amp;$E1031),'Hoja de Trabajo para listado'!$DE$151:$DG$151,0)),0)+IFERROR(INDEX('Hoja de Trabajo para listado'!$CD$155:$DC$1048576,MATCH($A1031,'Hoja de Trabajo para listado'!$CD$155:$CD$1048576,0),MATCH((CUADRO!L$4&amp;$E1031),'Hoja de Trabajo para listado'!$CD$151:$DC$151,0)),0)</f>
        <v>0</v>
      </c>
      <c r="M1031" s="243">
        <f ca="1">+IFERROR(INDEX('Hoja de Trabajo para listado'!$A$155:$Z$1048576,MATCH($A1031,'Hoja de Trabajo para listado'!$A$155:$A$1048576,0),MATCH((CUADRO!M$4&amp;$E1031),'Hoja de Trabajo para listado'!$A$151:$Z$151,0)),0)+IFERROR(INDEX('Hoja de Trabajo para listado'!$AB$155:$BA$1048576,MATCH($A1031,'Hoja de Trabajo para listado'!$AB$155:$AB$1048576,0),MATCH((CUADRO!M$4&amp;$E1031),'Hoja de Trabajo para listado'!$AB$151:$BA$151,0)),0)+IFERROR(INDEX('Hoja de Trabajo para listado'!$BC$155:$CB$1048576,MATCH($A1031,'Hoja de Trabajo para listado'!$BC$155:$BC$1048576,0),MATCH((CUADRO!M$4&amp;$E1031),'Hoja de Trabajo para listado'!$BC$151:$CB$151,0)),0)+IFERROR(INDEX('Hoja de Trabajo para listado'!$DE$153:$DG$274,MATCH($A1031,'Hoja de Trabajo para listado'!$DE$153:$DE$1048576,0),MATCH((CUADRO!M$4&amp;$E1031),'Hoja de Trabajo para listado'!$DE$151:$DG$151,0)),0)+IFERROR(INDEX('Hoja de Trabajo para listado'!$CD$155:$DC$1048576,MATCH($A1031,'Hoja de Trabajo para listado'!$CD$155:$CD$1048576,0),MATCH((CUADRO!M$4&amp;$E1031),'Hoja de Trabajo para listado'!$CD$151:$DC$151,0)),0)</f>
        <v>0</v>
      </c>
      <c r="N1031" s="243">
        <f ca="1">+IFERROR(INDEX('Hoja de Trabajo para listado'!$A$155:$Z$1048576,MATCH($A1031,'Hoja de Trabajo para listado'!$A$155:$A$1048576,0),MATCH((CUADRO!N$4&amp;$E1031),'Hoja de Trabajo para listado'!$A$151:$Z$151,0)),0)+IFERROR(INDEX('Hoja de Trabajo para listado'!$AB$155:$BA$1048576,MATCH($A1031,'Hoja de Trabajo para listado'!$AB$155:$AB$1048576,0),MATCH((CUADRO!N$4&amp;$E1031),'Hoja de Trabajo para listado'!$AB$151:$BA$151,0)),0)+IFERROR(INDEX('Hoja de Trabajo para listado'!$BC$155:$CB$1048576,MATCH($A1031,'Hoja de Trabajo para listado'!$BC$155:$BC$1048576,0),MATCH((CUADRO!N$4&amp;$E1031),'Hoja de Trabajo para listado'!$BC$151:$CB$151,0)),0)+IFERROR(INDEX('Hoja de Trabajo para listado'!$DE$153:$DG$274,MATCH($A1031,'Hoja de Trabajo para listado'!$DE$153:$DE$1048576,0),MATCH((CUADRO!N$4&amp;$E1031),'Hoja de Trabajo para listado'!$DE$151:$DG$151,0)),0)+IFERROR(INDEX('Hoja de Trabajo para listado'!$CD$155:$DC$1048576,MATCH($A1031,'Hoja de Trabajo para listado'!$CD$155:$CD$1048576,0),MATCH((CUADRO!N$4&amp;$E1031),'Hoja de Trabajo para listado'!$CD$151:$DC$151,0)),0)</f>
        <v>0</v>
      </c>
      <c r="O1031" s="243">
        <f ca="1">+IFERROR(INDEX('Hoja de Trabajo para listado'!$A$155:$Z$1048576,MATCH($A1031,'Hoja de Trabajo para listado'!$A$155:$A$1048576,0),MATCH((CUADRO!O$4&amp;$E1031),'Hoja de Trabajo para listado'!$A$151:$Z$151,0)),0)+IFERROR(INDEX('Hoja de Trabajo para listado'!$AB$155:$BA$1048576,MATCH($A1031,'Hoja de Trabajo para listado'!$AB$155:$AB$1048576,0),MATCH((CUADRO!O$4&amp;$E1031),'Hoja de Trabajo para listado'!$AB$151:$BA$151,0)),0)+IFERROR(INDEX('Hoja de Trabajo para listado'!$BC$155:$CB$1048576,MATCH($A1031,'Hoja de Trabajo para listado'!$BC$155:$BC$1048576,0),MATCH((CUADRO!O$4&amp;$E1031),'Hoja de Trabajo para listado'!$BC$151:$CB$151,0)),0)+IFERROR(INDEX('Hoja de Trabajo para listado'!$DE$153:$DG$274,MATCH($A1031,'Hoja de Trabajo para listado'!$DE$153:$DE$1048576,0),MATCH((CUADRO!O$4&amp;$E1031),'Hoja de Trabajo para listado'!$DE$151:$DG$151,0)),0)+IFERROR(INDEX('Hoja de Trabajo para listado'!$CD$155:$DC$1048576,MATCH($A1031,'Hoja de Trabajo para listado'!$CD$155:$CD$1048576,0),MATCH((CUADRO!O$4&amp;$E1031),'Hoja de Trabajo para listado'!$CD$151:$DC$151,0)),0)</f>
        <v>0</v>
      </c>
      <c r="P1031" s="243">
        <f ca="1">+IFERROR(INDEX('Hoja de Trabajo para listado'!$A$155:$Z$1048576,MATCH($A1031,'Hoja de Trabajo para listado'!$A$155:$A$1048576,0),MATCH((CUADRO!P$4&amp;$E1031),'Hoja de Trabajo para listado'!$A$151:$Z$151,0)),0)+IFERROR(INDEX('Hoja de Trabajo para listado'!$AB$155:$BA$1048576,MATCH($A1031,'Hoja de Trabajo para listado'!$AB$155:$AB$1048576,0),MATCH((CUADRO!P$4&amp;$E1031),'Hoja de Trabajo para listado'!$AB$151:$BA$151,0)),0)+IFERROR(INDEX('Hoja de Trabajo para listado'!$BC$155:$CB$1048576,MATCH($A1031,'Hoja de Trabajo para listado'!$BC$155:$BC$1048576,0),MATCH((CUADRO!P$4&amp;$E1031),'Hoja de Trabajo para listado'!$BC$151:$CB$151,0)),0)+IFERROR(INDEX('Hoja de Trabajo para listado'!$DE$153:$DG$274,MATCH($A1031,'Hoja de Trabajo para listado'!$DE$153:$DE$1048576,0),MATCH((CUADRO!P$4&amp;$E1031),'Hoja de Trabajo para listado'!$DE$151:$DG$151,0)),0)+IFERROR(INDEX('Hoja de Trabajo para listado'!$CD$155:$DC$1048576,MATCH($A1031,'Hoja de Trabajo para listado'!$CD$155:$CD$1048576,0),MATCH((CUADRO!P$4&amp;$E1031),'Hoja de Trabajo para listado'!$CD$151:$DC$151,0)),0)</f>
        <v>0</v>
      </c>
      <c r="Q1031" s="243">
        <f ca="1">+IFERROR(INDEX('Hoja de Trabajo para listado'!$A$155:$Z$1048576,MATCH($A1031,'Hoja de Trabajo para listado'!$A$155:$A$1048576,0),MATCH((CUADRO!Q$4&amp;$E1031),'Hoja de Trabajo para listado'!$A$151:$Z$151,0)),0)+IFERROR(INDEX('Hoja de Trabajo para listado'!$AB$155:$BA$1048576,MATCH($A1031,'Hoja de Trabajo para listado'!$AB$155:$AB$1048576,0),MATCH((CUADRO!Q$4&amp;$E1031),'Hoja de Trabajo para listado'!$AB$151:$BA$151,0)),0)+IFERROR(INDEX('Hoja de Trabajo para listado'!$BC$155:$CB$1048576,MATCH($A1031,'Hoja de Trabajo para listado'!$BC$155:$BC$1048576,0),MATCH((CUADRO!Q$4&amp;$E1031),'Hoja de Trabajo para listado'!$BC$151:$CB$151,0)),0)+IFERROR(INDEX('Hoja de Trabajo para listado'!$DE$153:$DG$274,MATCH($A1031,'Hoja de Trabajo para listado'!$DE$153:$DE$1048576,0),MATCH((CUADRO!Q$4&amp;$E1031),'Hoja de Trabajo para listado'!$DE$151:$DG$151,0)),0)+IFERROR(INDEX('Hoja de Trabajo para listado'!$CD$155:$DC$1048576,MATCH($A1031,'Hoja de Trabajo para listado'!$CD$155:$CD$1048576,0),MATCH((CUADRO!Q$4&amp;$E1031),'Hoja de Trabajo para listado'!$CD$151:$DC$151,0)),0)</f>
        <v>0</v>
      </c>
      <c r="R1031" s="243">
        <f t="shared" ca="1" si="37"/>
        <v>0</v>
      </c>
      <c r="S1031" s="249"/>
      <c r="T1031" s="243">
        <f ca="1">+T1032</f>
        <v>0</v>
      </c>
      <c r="U1031" s="242">
        <f t="shared" si="38"/>
        <v>1</v>
      </c>
      <c r="V1031" s="333" t="str">
        <f>+VLOOKUP(A1031,bd_lista!$A$3:$E$592,5,FALSE)</f>
        <v>Gobiernos Autonomos Municipales</v>
      </c>
      <c r="W1031" s="387" t="str">
        <f>+V1031</f>
        <v>Gobiernos Autonomos Municipales</v>
      </c>
      <c r="X1031" s="242">
        <f>+VLOOKUP(A1031,[4]Sheet1!$A$13:$D$744,4,FALSE)</f>
        <v>0</v>
      </c>
      <c r="Y1031" s="242" t="e">
        <f>+VLOOKUP(X1031,bd_lista!$A$3:$C$592,3,FALSE)</f>
        <v>#N/A</v>
      </c>
      <c r="Z1031" s="294">
        <f>+X1031</f>
        <v>0</v>
      </c>
      <c r="AA1031" s="295" t="e">
        <f>+Y1031</f>
        <v>#N/A</v>
      </c>
    </row>
    <row r="1032" spans="1:27" customFormat="1" ht="27" hidden="1" customHeight="1">
      <c r="A1032" s="32">
        <v>1748</v>
      </c>
      <c r="B1032" s="393"/>
      <c r="C1032" s="247" t="str">
        <f>+VLOOKUP(A1032,bd_lista!$A$3:$C$592,3,FALSE)</f>
        <v>Gobierno Autónomo Municipal de Okinawa Uno</v>
      </c>
      <c r="D1032" s="390"/>
      <c r="E1032" s="244" t="s">
        <v>1305</v>
      </c>
      <c r="F1032" s="243">
        <f ca="1">+IFERROR(INDEX('Hoja de Trabajo para listado'!$A$155:$Z$1048576,MATCH($A1032,'Hoja de Trabajo para listado'!$A$155:$A$1048576,0),MATCH((CUADRO!F$4&amp;$E1032),'Hoja de Trabajo para listado'!$A$151:$Z$151,0)),0)+IFERROR(INDEX('Hoja de Trabajo para listado'!$AB$155:$BA$1048576,MATCH($A1032,'Hoja de Trabajo para listado'!$AB$155:$AB$1048576,0),MATCH((CUADRO!F$4&amp;$E1032),'Hoja de Trabajo para listado'!$AB$151:$BA$151,0)),0)+IFERROR(INDEX('Hoja de Trabajo para listado'!$BC$155:$CB$1048576,MATCH($A1032,'Hoja de Trabajo para listado'!$BC$155:$BC$1048576,0),MATCH((CUADRO!F$4&amp;$E1032),'Hoja de Trabajo para listado'!$BC$151:$CB$151,0)),0)+IFERROR(INDEX('Hoja de Trabajo para listado'!$DE$153:$DG$274,MATCH($A1032,'Hoja de Trabajo para listado'!$DE$153:$DE$1048576,0),MATCH((CUADRO!F$4&amp;$E1032),'Hoja de Trabajo para listado'!$DE$151:$DG$151,0)),0)+IFERROR(INDEX('Hoja de Trabajo para listado'!$CD$155:$DC$1048576,MATCH($A1032,'Hoja de Trabajo para listado'!$CD$155:$CD$1048576,0),MATCH((CUADRO!F$4&amp;$E1032),'Hoja de Trabajo para listado'!$CD$151:$DC$151,0)),0)</f>
        <v>0</v>
      </c>
      <c r="G1032" s="243">
        <f ca="1">+IFERROR(INDEX('Hoja de Trabajo para listado'!$A$155:$Z$1048576,MATCH($A1032,'Hoja de Trabajo para listado'!$A$155:$A$1048576,0),MATCH((CUADRO!G$4&amp;$E1032),'Hoja de Trabajo para listado'!$A$151:$Z$151,0)),0)+IFERROR(INDEX('Hoja de Trabajo para listado'!$AB$155:$BA$1048576,MATCH($A1032,'Hoja de Trabajo para listado'!$AB$155:$AB$1048576,0),MATCH((CUADRO!G$4&amp;$E1032),'Hoja de Trabajo para listado'!$AB$151:$BA$151,0)),0)+IFERROR(INDEX('Hoja de Trabajo para listado'!$BC$155:$CB$1048576,MATCH($A1032,'Hoja de Trabajo para listado'!$BC$155:$BC$1048576,0),MATCH((CUADRO!G$4&amp;$E1032),'Hoja de Trabajo para listado'!$BC$151:$CB$151,0)),0)+IFERROR(INDEX('Hoja de Trabajo para listado'!$DE$153:$DG$274,MATCH($A1032,'Hoja de Trabajo para listado'!$DE$153:$DE$1048576,0),MATCH((CUADRO!G$4&amp;$E1032),'Hoja de Trabajo para listado'!$DE$151:$DG$151,0)),0)+IFERROR(INDEX('Hoja de Trabajo para listado'!$CD$155:$DC$1048576,MATCH($A1032,'Hoja de Trabajo para listado'!$CD$155:$CD$1048576,0),MATCH((CUADRO!G$4&amp;$E1032),'Hoja de Trabajo para listado'!$CD$151:$DC$151,0)),0)</f>
        <v>0</v>
      </c>
      <c r="H1032" s="243">
        <f ca="1">+IFERROR(INDEX('Hoja de Trabajo para listado'!$A$155:$Z$1048576,MATCH($A1032,'Hoja de Trabajo para listado'!$A$155:$A$1048576,0),MATCH((CUADRO!H$4&amp;$E1032),'Hoja de Trabajo para listado'!$A$151:$Z$151,0)),0)+IFERROR(INDEX('Hoja de Trabajo para listado'!$AB$155:$BA$1048576,MATCH($A1032,'Hoja de Trabajo para listado'!$AB$155:$AB$1048576,0),MATCH((CUADRO!H$4&amp;$E1032),'Hoja de Trabajo para listado'!$AB$151:$BA$151,0)),0)+IFERROR(INDEX('Hoja de Trabajo para listado'!$BC$155:$CB$1048576,MATCH($A1032,'Hoja de Trabajo para listado'!$BC$155:$BC$1048576,0),MATCH((CUADRO!H$4&amp;$E1032),'Hoja de Trabajo para listado'!$BC$151:$CB$151,0)),0)+IFERROR(INDEX('Hoja de Trabajo para listado'!$DE$153:$DG$274,MATCH($A1032,'Hoja de Trabajo para listado'!$DE$153:$DE$1048576,0),MATCH((CUADRO!H$4&amp;$E1032),'Hoja de Trabajo para listado'!$DE$151:$DG$151,0)),0)+IFERROR(INDEX('Hoja de Trabajo para listado'!$CD$155:$DC$1048576,MATCH($A1032,'Hoja de Trabajo para listado'!$CD$155:$CD$1048576,0),MATCH((CUADRO!H$4&amp;$E1032),'Hoja de Trabajo para listado'!$CD$151:$DC$151,0)),0)</f>
        <v>0</v>
      </c>
      <c r="I1032" s="243">
        <f ca="1">+IFERROR(INDEX('Hoja de Trabajo para listado'!$A$155:$Z$1048576,MATCH($A1032,'Hoja de Trabajo para listado'!$A$155:$A$1048576,0),MATCH((CUADRO!I$4&amp;$E1032),'Hoja de Trabajo para listado'!$A$151:$Z$151,0)),0)+IFERROR(INDEX('Hoja de Trabajo para listado'!$AB$155:$BA$1048576,MATCH($A1032,'Hoja de Trabajo para listado'!$AB$155:$AB$1048576,0),MATCH((CUADRO!I$4&amp;$E1032),'Hoja de Trabajo para listado'!$AB$151:$BA$151,0)),0)+IFERROR(INDEX('Hoja de Trabajo para listado'!$BC$155:$CB$1048576,MATCH($A1032,'Hoja de Trabajo para listado'!$BC$155:$BC$1048576,0),MATCH((CUADRO!I$4&amp;$E1032),'Hoja de Trabajo para listado'!$BC$151:$CB$151,0)),0)+IFERROR(INDEX('Hoja de Trabajo para listado'!$DE$153:$DG$274,MATCH($A1032,'Hoja de Trabajo para listado'!$DE$153:$DE$1048576,0),MATCH((CUADRO!I$4&amp;$E1032),'Hoja de Trabajo para listado'!$DE$151:$DG$151,0)),0)+IFERROR(INDEX('Hoja de Trabajo para listado'!$CD$155:$DC$1048576,MATCH($A1032,'Hoja de Trabajo para listado'!$CD$155:$CD$1048576,0),MATCH((CUADRO!I$4&amp;$E1032),'Hoja de Trabajo para listado'!$CD$151:$DC$151,0)),0)</f>
        <v>0</v>
      </c>
      <c r="J1032" s="243">
        <f ca="1">+IFERROR(INDEX('Hoja de Trabajo para listado'!$A$155:$Z$1048576,MATCH($A1032,'Hoja de Trabajo para listado'!$A$155:$A$1048576,0),MATCH((CUADRO!J$4&amp;$E1032),'Hoja de Trabajo para listado'!$A$151:$Z$151,0)),0)+IFERROR(INDEX('Hoja de Trabajo para listado'!$AB$155:$BA$1048576,MATCH($A1032,'Hoja de Trabajo para listado'!$AB$155:$AB$1048576,0),MATCH((CUADRO!J$4&amp;$E1032),'Hoja de Trabajo para listado'!$AB$151:$BA$151,0)),0)+IFERROR(INDEX('Hoja de Trabajo para listado'!$BC$155:$CB$1048576,MATCH($A1032,'Hoja de Trabajo para listado'!$BC$155:$BC$1048576,0),MATCH((CUADRO!J$4&amp;$E1032),'Hoja de Trabajo para listado'!$BC$151:$CB$151,0)),0)+IFERROR(INDEX('Hoja de Trabajo para listado'!$DE$153:$DG$274,MATCH($A1032,'Hoja de Trabajo para listado'!$DE$153:$DE$1048576,0),MATCH((CUADRO!J$4&amp;$E1032),'Hoja de Trabajo para listado'!$DE$151:$DG$151,0)),0)+IFERROR(INDEX('Hoja de Trabajo para listado'!$CD$155:$DC$1048576,MATCH($A1032,'Hoja de Trabajo para listado'!$CD$155:$CD$1048576,0),MATCH((CUADRO!J$4&amp;$E1032),'Hoja de Trabajo para listado'!$CD$151:$DC$151,0)),0)</f>
        <v>0</v>
      </c>
      <c r="K1032" s="243">
        <f ca="1">+IFERROR(INDEX('Hoja de Trabajo para listado'!$A$155:$Z$1048576,MATCH($A1032,'Hoja de Trabajo para listado'!$A$155:$A$1048576,0),MATCH((CUADRO!K$4&amp;$E1032),'Hoja de Trabajo para listado'!$A$151:$Z$151,0)),0)+IFERROR(INDEX('Hoja de Trabajo para listado'!$AB$155:$BA$1048576,MATCH($A1032,'Hoja de Trabajo para listado'!$AB$155:$AB$1048576,0),MATCH((CUADRO!K$4&amp;$E1032),'Hoja de Trabajo para listado'!$AB$151:$BA$151,0)),0)+IFERROR(INDEX('Hoja de Trabajo para listado'!$BC$155:$CB$1048576,MATCH($A1032,'Hoja de Trabajo para listado'!$BC$155:$BC$1048576,0),MATCH((CUADRO!K$4&amp;$E1032),'Hoja de Trabajo para listado'!$BC$151:$CB$151,0)),0)+IFERROR(INDEX('Hoja de Trabajo para listado'!$DE$153:$DG$274,MATCH($A1032,'Hoja de Trabajo para listado'!$DE$153:$DE$1048576,0),MATCH((CUADRO!K$4&amp;$E1032),'Hoja de Trabajo para listado'!$DE$151:$DG$151,0)),0)+IFERROR(INDEX('Hoja de Trabajo para listado'!$CD$155:$DC$1048576,MATCH($A1032,'Hoja de Trabajo para listado'!$CD$155:$CD$1048576,0),MATCH((CUADRO!K$4&amp;$E1032),'Hoja de Trabajo para listado'!$CD$151:$DC$151,0)),0)</f>
        <v>0</v>
      </c>
      <c r="L1032" s="243">
        <f ca="1">+IFERROR(INDEX('Hoja de Trabajo para listado'!$A$155:$Z$1048576,MATCH($A1032,'Hoja de Trabajo para listado'!$A$155:$A$1048576,0),MATCH((CUADRO!L$4&amp;$E1032),'Hoja de Trabajo para listado'!$A$151:$Z$151,0)),0)+IFERROR(INDEX('Hoja de Trabajo para listado'!$AB$155:$BA$1048576,MATCH($A1032,'Hoja de Trabajo para listado'!$AB$155:$AB$1048576,0),MATCH((CUADRO!L$4&amp;$E1032),'Hoja de Trabajo para listado'!$AB$151:$BA$151,0)),0)+IFERROR(INDEX('Hoja de Trabajo para listado'!$BC$155:$CB$1048576,MATCH($A1032,'Hoja de Trabajo para listado'!$BC$155:$BC$1048576,0),MATCH((CUADRO!L$4&amp;$E1032),'Hoja de Trabajo para listado'!$BC$151:$CB$151,0)),0)+IFERROR(INDEX('Hoja de Trabajo para listado'!$DE$153:$DG$274,MATCH($A1032,'Hoja de Trabajo para listado'!$DE$153:$DE$1048576,0),MATCH((CUADRO!L$4&amp;$E1032),'Hoja de Trabajo para listado'!$DE$151:$DG$151,0)),0)+IFERROR(INDEX('Hoja de Trabajo para listado'!$CD$155:$DC$1048576,MATCH($A1032,'Hoja de Trabajo para listado'!$CD$155:$CD$1048576,0),MATCH((CUADRO!L$4&amp;$E1032),'Hoja de Trabajo para listado'!$CD$151:$DC$151,0)),0)</f>
        <v>0</v>
      </c>
      <c r="M1032" s="243">
        <f ca="1">+IFERROR(INDEX('Hoja de Trabajo para listado'!$A$155:$Z$1048576,MATCH($A1032,'Hoja de Trabajo para listado'!$A$155:$A$1048576,0),MATCH((CUADRO!M$4&amp;$E1032),'Hoja de Trabajo para listado'!$A$151:$Z$151,0)),0)+IFERROR(INDEX('Hoja de Trabajo para listado'!$AB$155:$BA$1048576,MATCH($A1032,'Hoja de Trabajo para listado'!$AB$155:$AB$1048576,0),MATCH((CUADRO!M$4&amp;$E1032),'Hoja de Trabajo para listado'!$AB$151:$BA$151,0)),0)+IFERROR(INDEX('Hoja de Trabajo para listado'!$BC$155:$CB$1048576,MATCH($A1032,'Hoja de Trabajo para listado'!$BC$155:$BC$1048576,0),MATCH((CUADRO!M$4&amp;$E1032),'Hoja de Trabajo para listado'!$BC$151:$CB$151,0)),0)+IFERROR(INDEX('Hoja de Trabajo para listado'!$DE$153:$DG$274,MATCH($A1032,'Hoja de Trabajo para listado'!$DE$153:$DE$1048576,0),MATCH((CUADRO!M$4&amp;$E1032),'Hoja de Trabajo para listado'!$DE$151:$DG$151,0)),0)+IFERROR(INDEX('Hoja de Trabajo para listado'!$CD$155:$DC$1048576,MATCH($A1032,'Hoja de Trabajo para listado'!$CD$155:$CD$1048576,0),MATCH((CUADRO!M$4&amp;$E1032),'Hoja de Trabajo para listado'!$CD$151:$DC$151,0)),0)</f>
        <v>0</v>
      </c>
      <c r="N1032" s="243">
        <f ca="1">+IFERROR(INDEX('Hoja de Trabajo para listado'!$A$155:$Z$1048576,MATCH($A1032,'Hoja de Trabajo para listado'!$A$155:$A$1048576,0),MATCH((CUADRO!N$4&amp;$E1032),'Hoja de Trabajo para listado'!$A$151:$Z$151,0)),0)+IFERROR(INDEX('Hoja de Trabajo para listado'!$AB$155:$BA$1048576,MATCH($A1032,'Hoja de Trabajo para listado'!$AB$155:$AB$1048576,0),MATCH((CUADRO!N$4&amp;$E1032),'Hoja de Trabajo para listado'!$AB$151:$BA$151,0)),0)+IFERROR(INDEX('Hoja de Trabajo para listado'!$BC$155:$CB$1048576,MATCH($A1032,'Hoja de Trabajo para listado'!$BC$155:$BC$1048576,0),MATCH((CUADRO!N$4&amp;$E1032),'Hoja de Trabajo para listado'!$BC$151:$CB$151,0)),0)+IFERROR(INDEX('Hoja de Trabajo para listado'!$DE$153:$DG$274,MATCH($A1032,'Hoja de Trabajo para listado'!$DE$153:$DE$1048576,0),MATCH((CUADRO!N$4&amp;$E1032),'Hoja de Trabajo para listado'!$DE$151:$DG$151,0)),0)+IFERROR(INDEX('Hoja de Trabajo para listado'!$CD$155:$DC$1048576,MATCH($A1032,'Hoja de Trabajo para listado'!$CD$155:$CD$1048576,0),MATCH((CUADRO!N$4&amp;$E1032),'Hoja de Trabajo para listado'!$CD$151:$DC$151,0)),0)</f>
        <v>0</v>
      </c>
      <c r="O1032" s="243">
        <f ca="1">+IFERROR(INDEX('Hoja de Trabajo para listado'!$A$155:$Z$1048576,MATCH($A1032,'Hoja de Trabajo para listado'!$A$155:$A$1048576,0),MATCH((CUADRO!O$4&amp;$E1032),'Hoja de Trabajo para listado'!$A$151:$Z$151,0)),0)+IFERROR(INDEX('Hoja de Trabajo para listado'!$AB$155:$BA$1048576,MATCH($A1032,'Hoja de Trabajo para listado'!$AB$155:$AB$1048576,0),MATCH((CUADRO!O$4&amp;$E1032),'Hoja de Trabajo para listado'!$AB$151:$BA$151,0)),0)+IFERROR(INDEX('Hoja de Trabajo para listado'!$BC$155:$CB$1048576,MATCH($A1032,'Hoja de Trabajo para listado'!$BC$155:$BC$1048576,0),MATCH((CUADRO!O$4&amp;$E1032),'Hoja de Trabajo para listado'!$BC$151:$CB$151,0)),0)+IFERROR(INDEX('Hoja de Trabajo para listado'!$DE$153:$DG$274,MATCH($A1032,'Hoja de Trabajo para listado'!$DE$153:$DE$1048576,0),MATCH((CUADRO!O$4&amp;$E1032),'Hoja de Trabajo para listado'!$DE$151:$DG$151,0)),0)+IFERROR(INDEX('Hoja de Trabajo para listado'!$CD$155:$DC$1048576,MATCH($A1032,'Hoja de Trabajo para listado'!$CD$155:$CD$1048576,0),MATCH((CUADRO!O$4&amp;$E1032),'Hoja de Trabajo para listado'!$CD$151:$DC$151,0)),0)</f>
        <v>0</v>
      </c>
      <c r="P1032" s="243">
        <f ca="1">+IFERROR(INDEX('Hoja de Trabajo para listado'!$A$155:$Z$1048576,MATCH($A1032,'Hoja de Trabajo para listado'!$A$155:$A$1048576,0),MATCH((CUADRO!P$4&amp;$E1032),'Hoja de Trabajo para listado'!$A$151:$Z$151,0)),0)+IFERROR(INDEX('Hoja de Trabajo para listado'!$AB$155:$BA$1048576,MATCH($A1032,'Hoja de Trabajo para listado'!$AB$155:$AB$1048576,0),MATCH((CUADRO!P$4&amp;$E1032),'Hoja de Trabajo para listado'!$AB$151:$BA$151,0)),0)+IFERROR(INDEX('Hoja de Trabajo para listado'!$BC$155:$CB$1048576,MATCH($A1032,'Hoja de Trabajo para listado'!$BC$155:$BC$1048576,0),MATCH((CUADRO!P$4&amp;$E1032),'Hoja de Trabajo para listado'!$BC$151:$CB$151,0)),0)+IFERROR(INDEX('Hoja de Trabajo para listado'!$DE$153:$DG$274,MATCH($A1032,'Hoja de Trabajo para listado'!$DE$153:$DE$1048576,0),MATCH((CUADRO!P$4&amp;$E1032),'Hoja de Trabajo para listado'!$DE$151:$DG$151,0)),0)+IFERROR(INDEX('Hoja de Trabajo para listado'!$CD$155:$DC$1048576,MATCH($A1032,'Hoja de Trabajo para listado'!$CD$155:$CD$1048576,0),MATCH((CUADRO!P$4&amp;$E1032),'Hoja de Trabajo para listado'!$CD$151:$DC$151,0)),0)</f>
        <v>0</v>
      </c>
      <c r="Q1032" s="243">
        <f ca="1">+IFERROR(INDEX('Hoja de Trabajo para listado'!$A$155:$Z$1048576,MATCH($A1032,'Hoja de Trabajo para listado'!$A$155:$A$1048576,0),MATCH((CUADRO!Q$4&amp;$E1032),'Hoja de Trabajo para listado'!$A$151:$Z$151,0)),0)+IFERROR(INDEX('Hoja de Trabajo para listado'!$AB$155:$BA$1048576,MATCH($A1032,'Hoja de Trabajo para listado'!$AB$155:$AB$1048576,0),MATCH((CUADRO!Q$4&amp;$E1032),'Hoja de Trabajo para listado'!$AB$151:$BA$151,0)),0)+IFERROR(INDEX('Hoja de Trabajo para listado'!$BC$155:$CB$1048576,MATCH($A1032,'Hoja de Trabajo para listado'!$BC$155:$BC$1048576,0),MATCH((CUADRO!Q$4&amp;$E1032),'Hoja de Trabajo para listado'!$BC$151:$CB$151,0)),0)+IFERROR(INDEX('Hoja de Trabajo para listado'!$DE$153:$DG$274,MATCH($A1032,'Hoja de Trabajo para listado'!$DE$153:$DE$1048576,0),MATCH((CUADRO!Q$4&amp;$E1032),'Hoja de Trabajo para listado'!$DE$151:$DG$151,0)),0)+IFERROR(INDEX('Hoja de Trabajo para listado'!$CD$155:$DC$1048576,MATCH($A1032,'Hoja de Trabajo para listado'!$CD$155:$CD$1048576,0),MATCH((CUADRO!Q$4&amp;$E1032),'Hoja de Trabajo para listado'!$CD$151:$DC$151,0)),0)</f>
        <v>0</v>
      </c>
      <c r="R1032" s="243">
        <f t="shared" ca="1" si="37"/>
        <v>0</v>
      </c>
      <c r="S1032" s="249">
        <f ca="1">+R1031+R1032</f>
        <v>0</v>
      </c>
      <c r="T1032" s="243">
        <f ca="1">+S1032</f>
        <v>0</v>
      </c>
      <c r="U1032" s="242">
        <f t="shared" si="38"/>
        <v>2</v>
      </c>
      <c r="V1032" s="333" t="str">
        <f>+VLOOKUP(A1032,bd_lista!$A$3:$E$592,5,FALSE)</f>
        <v>Gobiernos Autonomos Municipales</v>
      </c>
      <c r="W1032" s="388"/>
      <c r="X1032" s="242">
        <f>+VLOOKUP(A1032,[4]Sheet1!$A$13:$D$744,4,FALSE)</f>
        <v>0</v>
      </c>
      <c r="Y1032" s="242" t="e">
        <f>+VLOOKUP(X1032,bd_lista!$A$3:$C$592,3,FALSE)</f>
        <v>#N/A</v>
      </c>
      <c r="Z1032" s="292"/>
      <c r="AA1032" s="293"/>
    </row>
    <row r="1033" spans="1:27" customFormat="1" ht="15" hidden="1" customHeight="1">
      <c r="A1033" s="32">
        <v>1749</v>
      </c>
      <c r="B1033" s="392">
        <f>+A1033</f>
        <v>1749</v>
      </c>
      <c r="C1033" s="247" t="str">
        <f>+VLOOKUP(A1033,bd_lista!$A$3:$C$592,3,FALSE)</f>
        <v>Gobierno Autónomo Municipal de San Antonio de Lomerio</v>
      </c>
      <c r="D1033" s="389" t="str">
        <f>+C1033</f>
        <v>Gobierno Autónomo Municipal de San Antonio de Lomerio</v>
      </c>
      <c r="E1033" s="242" t="s">
        <v>1304</v>
      </c>
      <c r="F1033" s="243">
        <f ca="1">+IFERROR(INDEX('Hoja de Trabajo para listado'!$A$155:$Z$1048576,MATCH($A1033,'Hoja de Trabajo para listado'!$A$155:$A$1048576,0),MATCH((CUADRO!F$4&amp;$E1033),'Hoja de Trabajo para listado'!$A$151:$Z$151,0)),0)+IFERROR(INDEX('Hoja de Trabajo para listado'!$AB$155:$BA$1048576,MATCH($A1033,'Hoja de Trabajo para listado'!$AB$155:$AB$1048576,0),MATCH((CUADRO!F$4&amp;$E1033),'Hoja de Trabajo para listado'!$AB$151:$BA$151,0)),0)+IFERROR(INDEX('Hoja de Trabajo para listado'!$BC$155:$CB$1048576,MATCH($A1033,'Hoja de Trabajo para listado'!$BC$155:$BC$1048576,0),MATCH((CUADRO!F$4&amp;$E1033),'Hoja de Trabajo para listado'!$BC$151:$CB$151,0)),0)+IFERROR(INDEX('Hoja de Trabajo para listado'!$DE$153:$DG$274,MATCH($A1033,'Hoja de Trabajo para listado'!$DE$153:$DE$1048576,0),MATCH((CUADRO!F$4&amp;$E1033),'Hoja de Trabajo para listado'!$DE$151:$DG$151,0)),0)+IFERROR(INDEX('Hoja de Trabajo para listado'!$CD$155:$DC$1048576,MATCH($A1033,'Hoja de Trabajo para listado'!$CD$155:$CD$1048576,0),MATCH((CUADRO!F$4&amp;$E1033),'Hoja de Trabajo para listado'!$CD$151:$DC$151,0)),0)</f>
        <v>0</v>
      </c>
      <c r="G1033" s="243">
        <f ca="1">+IFERROR(INDEX('Hoja de Trabajo para listado'!$A$155:$Z$1048576,MATCH($A1033,'Hoja de Trabajo para listado'!$A$155:$A$1048576,0),MATCH((CUADRO!G$4&amp;$E1033),'Hoja de Trabajo para listado'!$A$151:$Z$151,0)),0)+IFERROR(INDEX('Hoja de Trabajo para listado'!$AB$155:$BA$1048576,MATCH($A1033,'Hoja de Trabajo para listado'!$AB$155:$AB$1048576,0),MATCH((CUADRO!G$4&amp;$E1033),'Hoja de Trabajo para listado'!$AB$151:$BA$151,0)),0)+IFERROR(INDEX('Hoja de Trabajo para listado'!$BC$155:$CB$1048576,MATCH($A1033,'Hoja de Trabajo para listado'!$BC$155:$BC$1048576,0),MATCH((CUADRO!G$4&amp;$E1033),'Hoja de Trabajo para listado'!$BC$151:$CB$151,0)),0)+IFERROR(INDEX('Hoja de Trabajo para listado'!$DE$153:$DG$274,MATCH($A1033,'Hoja de Trabajo para listado'!$DE$153:$DE$1048576,0),MATCH((CUADRO!G$4&amp;$E1033),'Hoja de Trabajo para listado'!$DE$151:$DG$151,0)),0)+IFERROR(INDEX('Hoja de Trabajo para listado'!$CD$155:$DC$1048576,MATCH($A1033,'Hoja de Trabajo para listado'!$CD$155:$CD$1048576,0),MATCH((CUADRO!G$4&amp;$E1033),'Hoja de Trabajo para listado'!$CD$151:$DC$151,0)),0)</f>
        <v>0</v>
      </c>
      <c r="H1033" s="243">
        <f ca="1">+IFERROR(INDEX('Hoja de Trabajo para listado'!$A$155:$Z$1048576,MATCH($A1033,'Hoja de Trabajo para listado'!$A$155:$A$1048576,0),MATCH((CUADRO!H$4&amp;$E1033),'Hoja de Trabajo para listado'!$A$151:$Z$151,0)),0)+IFERROR(INDEX('Hoja de Trabajo para listado'!$AB$155:$BA$1048576,MATCH($A1033,'Hoja de Trabajo para listado'!$AB$155:$AB$1048576,0),MATCH((CUADRO!H$4&amp;$E1033),'Hoja de Trabajo para listado'!$AB$151:$BA$151,0)),0)+IFERROR(INDEX('Hoja de Trabajo para listado'!$BC$155:$CB$1048576,MATCH($A1033,'Hoja de Trabajo para listado'!$BC$155:$BC$1048576,0),MATCH((CUADRO!H$4&amp;$E1033),'Hoja de Trabajo para listado'!$BC$151:$CB$151,0)),0)+IFERROR(INDEX('Hoja de Trabajo para listado'!$DE$153:$DG$274,MATCH($A1033,'Hoja de Trabajo para listado'!$DE$153:$DE$1048576,0),MATCH((CUADRO!H$4&amp;$E1033),'Hoja de Trabajo para listado'!$DE$151:$DG$151,0)),0)+IFERROR(INDEX('Hoja de Trabajo para listado'!$CD$155:$DC$1048576,MATCH($A1033,'Hoja de Trabajo para listado'!$CD$155:$CD$1048576,0),MATCH((CUADRO!H$4&amp;$E1033),'Hoja de Trabajo para listado'!$CD$151:$DC$151,0)),0)</f>
        <v>0</v>
      </c>
      <c r="I1033" s="243">
        <f ca="1">+IFERROR(INDEX('Hoja de Trabajo para listado'!$A$155:$Z$1048576,MATCH($A1033,'Hoja de Trabajo para listado'!$A$155:$A$1048576,0),MATCH((CUADRO!I$4&amp;$E1033),'Hoja de Trabajo para listado'!$A$151:$Z$151,0)),0)+IFERROR(INDEX('Hoja de Trabajo para listado'!$AB$155:$BA$1048576,MATCH($A1033,'Hoja de Trabajo para listado'!$AB$155:$AB$1048576,0),MATCH((CUADRO!I$4&amp;$E1033),'Hoja de Trabajo para listado'!$AB$151:$BA$151,0)),0)+IFERROR(INDEX('Hoja de Trabajo para listado'!$BC$155:$CB$1048576,MATCH($A1033,'Hoja de Trabajo para listado'!$BC$155:$BC$1048576,0),MATCH((CUADRO!I$4&amp;$E1033),'Hoja de Trabajo para listado'!$BC$151:$CB$151,0)),0)+IFERROR(INDEX('Hoja de Trabajo para listado'!$DE$153:$DG$274,MATCH($A1033,'Hoja de Trabajo para listado'!$DE$153:$DE$1048576,0),MATCH((CUADRO!I$4&amp;$E1033),'Hoja de Trabajo para listado'!$DE$151:$DG$151,0)),0)+IFERROR(INDEX('Hoja de Trabajo para listado'!$CD$155:$DC$1048576,MATCH($A1033,'Hoja de Trabajo para listado'!$CD$155:$CD$1048576,0),MATCH((CUADRO!I$4&amp;$E1033),'Hoja de Trabajo para listado'!$CD$151:$DC$151,0)),0)</f>
        <v>0</v>
      </c>
      <c r="J1033" s="243">
        <f ca="1">+IFERROR(INDEX('Hoja de Trabajo para listado'!$A$155:$Z$1048576,MATCH($A1033,'Hoja de Trabajo para listado'!$A$155:$A$1048576,0),MATCH((CUADRO!J$4&amp;$E1033),'Hoja de Trabajo para listado'!$A$151:$Z$151,0)),0)+IFERROR(INDEX('Hoja de Trabajo para listado'!$AB$155:$BA$1048576,MATCH($A1033,'Hoja de Trabajo para listado'!$AB$155:$AB$1048576,0),MATCH((CUADRO!J$4&amp;$E1033),'Hoja de Trabajo para listado'!$AB$151:$BA$151,0)),0)+IFERROR(INDEX('Hoja de Trabajo para listado'!$BC$155:$CB$1048576,MATCH($A1033,'Hoja de Trabajo para listado'!$BC$155:$BC$1048576,0),MATCH((CUADRO!J$4&amp;$E1033),'Hoja de Trabajo para listado'!$BC$151:$CB$151,0)),0)+IFERROR(INDEX('Hoja de Trabajo para listado'!$DE$153:$DG$274,MATCH($A1033,'Hoja de Trabajo para listado'!$DE$153:$DE$1048576,0),MATCH((CUADRO!J$4&amp;$E1033),'Hoja de Trabajo para listado'!$DE$151:$DG$151,0)),0)+IFERROR(INDEX('Hoja de Trabajo para listado'!$CD$155:$DC$1048576,MATCH($A1033,'Hoja de Trabajo para listado'!$CD$155:$CD$1048576,0),MATCH((CUADRO!J$4&amp;$E1033),'Hoja de Trabajo para listado'!$CD$151:$DC$151,0)),0)</f>
        <v>0</v>
      </c>
      <c r="K1033" s="243">
        <f ca="1">+IFERROR(INDEX('Hoja de Trabajo para listado'!$A$155:$Z$1048576,MATCH($A1033,'Hoja de Trabajo para listado'!$A$155:$A$1048576,0),MATCH((CUADRO!K$4&amp;$E1033),'Hoja de Trabajo para listado'!$A$151:$Z$151,0)),0)+IFERROR(INDEX('Hoja de Trabajo para listado'!$AB$155:$BA$1048576,MATCH($A1033,'Hoja de Trabajo para listado'!$AB$155:$AB$1048576,0),MATCH((CUADRO!K$4&amp;$E1033),'Hoja de Trabajo para listado'!$AB$151:$BA$151,0)),0)+IFERROR(INDEX('Hoja de Trabajo para listado'!$BC$155:$CB$1048576,MATCH($A1033,'Hoja de Trabajo para listado'!$BC$155:$BC$1048576,0),MATCH((CUADRO!K$4&amp;$E1033),'Hoja de Trabajo para listado'!$BC$151:$CB$151,0)),0)+IFERROR(INDEX('Hoja de Trabajo para listado'!$DE$153:$DG$274,MATCH($A1033,'Hoja de Trabajo para listado'!$DE$153:$DE$1048576,0),MATCH((CUADRO!K$4&amp;$E1033),'Hoja de Trabajo para listado'!$DE$151:$DG$151,0)),0)+IFERROR(INDEX('Hoja de Trabajo para listado'!$CD$155:$DC$1048576,MATCH($A1033,'Hoja de Trabajo para listado'!$CD$155:$CD$1048576,0),MATCH((CUADRO!K$4&amp;$E1033),'Hoja de Trabajo para listado'!$CD$151:$DC$151,0)),0)</f>
        <v>0</v>
      </c>
      <c r="L1033" s="243">
        <f ca="1">+IFERROR(INDEX('Hoja de Trabajo para listado'!$A$155:$Z$1048576,MATCH($A1033,'Hoja de Trabajo para listado'!$A$155:$A$1048576,0),MATCH((CUADRO!L$4&amp;$E1033),'Hoja de Trabajo para listado'!$A$151:$Z$151,0)),0)+IFERROR(INDEX('Hoja de Trabajo para listado'!$AB$155:$BA$1048576,MATCH($A1033,'Hoja de Trabajo para listado'!$AB$155:$AB$1048576,0),MATCH((CUADRO!L$4&amp;$E1033),'Hoja de Trabajo para listado'!$AB$151:$BA$151,0)),0)+IFERROR(INDEX('Hoja de Trabajo para listado'!$BC$155:$CB$1048576,MATCH($A1033,'Hoja de Trabajo para listado'!$BC$155:$BC$1048576,0),MATCH((CUADRO!L$4&amp;$E1033),'Hoja de Trabajo para listado'!$BC$151:$CB$151,0)),0)+IFERROR(INDEX('Hoja de Trabajo para listado'!$DE$153:$DG$274,MATCH($A1033,'Hoja de Trabajo para listado'!$DE$153:$DE$1048576,0),MATCH((CUADRO!L$4&amp;$E1033),'Hoja de Trabajo para listado'!$DE$151:$DG$151,0)),0)+IFERROR(INDEX('Hoja de Trabajo para listado'!$CD$155:$DC$1048576,MATCH($A1033,'Hoja de Trabajo para listado'!$CD$155:$CD$1048576,0),MATCH((CUADRO!L$4&amp;$E1033),'Hoja de Trabajo para listado'!$CD$151:$DC$151,0)),0)</f>
        <v>0</v>
      </c>
      <c r="M1033" s="243">
        <f ca="1">+IFERROR(INDEX('Hoja de Trabajo para listado'!$A$155:$Z$1048576,MATCH($A1033,'Hoja de Trabajo para listado'!$A$155:$A$1048576,0),MATCH((CUADRO!M$4&amp;$E1033),'Hoja de Trabajo para listado'!$A$151:$Z$151,0)),0)+IFERROR(INDEX('Hoja de Trabajo para listado'!$AB$155:$BA$1048576,MATCH($A1033,'Hoja de Trabajo para listado'!$AB$155:$AB$1048576,0),MATCH((CUADRO!M$4&amp;$E1033),'Hoja de Trabajo para listado'!$AB$151:$BA$151,0)),0)+IFERROR(INDEX('Hoja de Trabajo para listado'!$BC$155:$CB$1048576,MATCH($A1033,'Hoja de Trabajo para listado'!$BC$155:$BC$1048576,0),MATCH((CUADRO!M$4&amp;$E1033),'Hoja de Trabajo para listado'!$BC$151:$CB$151,0)),0)+IFERROR(INDEX('Hoja de Trabajo para listado'!$DE$153:$DG$274,MATCH($A1033,'Hoja de Trabajo para listado'!$DE$153:$DE$1048576,0),MATCH((CUADRO!M$4&amp;$E1033),'Hoja de Trabajo para listado'!$DE$151:$DG$151,0)),0)+IFERROR(INDEX('Hoja de Trabajo para listado'!$CD$155:$DC$1048576,MATCH($A1033,'Hoja de Trabajo para listado'!$CD$155:$CD$1048576,0),MATCH((CUADRO!M$4&amp;$E1033),'Hoja de Trabajo para listado'!$CD$151:$DC$151,0)),0)</f>
        <v>0</v>
      </c>
      <c r="N1033" s="243">
        <f ca="1">+IFERROR(INDEX('Hoja de Trabajo para listado'!$A$155:$Z$1048576,MATCH($A1033,'Hoja de Trabajo para listado'!$A$155:$A$1048576,0),MATCH((CUADRO!N$4&amp;$E1033),'Hoja de Trabajo para listado'!$A$151:$Z$151,0)),0)+IFERROR(INDEX('Hoja de Trabajo para listado'!$AB$155:$BA$1048576,MATCH($A1033,'Hoja de Trabajo para listado'!$AB$155:$AB$1048576,0),MATCH((CUADRO!N$4&amp;$E1033),'Hoja de Trabajo para listado'!$AB$151:$BA$151,0)),0)+IFERROR(INDEX('Hoja de Trabajo para listado'!$BC$155:$CB$1048576,MATCH($A1033,'Hoja de Trabajo para listado'!$BC$155:$BC$1048576,0),MATCH((CUADRO!N$4&amp;$E1033),'Hoja de Trabajo para listado'!$BC$151:$CB$151,0)),0)+IFERROR(INDEX('Hoja de Trabajo para listado'!$DE$153:$DG$274,MATCH($A1033,'Hoja de Trabajo para listado'!$DE$153:$DE$1048576,0),MATCH((CUADRO!N$4&amp;$E1033),'Hoja de Trabajo para listado'!$DE$151:$DG$151,0)),0)+IFERROR(INDEX('Hoja de Trabajo para listado'!$CD$155:$DC$1048576,MATCH($A1033,'Hoja de Trabajo para listado'!$CD$155:$CD$1048576,0),MATCH((CUADRO!N$4&amp;$E1033),'Hoja de Trabajo para listado'!$CD$151:$DC$151,0)),0)</f>
        <v>0</v>
      </c>
      <c r="O1033" s="243">
        <f ca="1">+IFERROR(INDEX('Hoja de Trabajo para listado'!$A$155:$Z$1048576,MATCH($A1033,'Hoja de Trabajo para listado'!$A$155:$A$1048576,0),MATCH((CUADRO!O$4&amp;$E1033),'Hoja de Trabajo para listado'!$A$151:$Z$151,0)),0)+IFERROR(INDEX('Hoja de Trabajo para listado'!$AB$155:$BA$1048576,MATCH($A1033,'Hoja de Trabajo para listado'!$AB$155:$AB$1048576,0),MATCH((CUADRO!O$4&amp;$E1033),'Hoja de Trabajo para listado'!$AB$151:$BA$151,0)),0)+IFERROR(INDEX('Hoja de Trabajo para listado'!$BC$155:$CB$1048576,MATCH($A1033,'Hoja de Trabajo para listado'!$BC$155:$BC$1048576,0),MATCH((CUADRO!O$4&amp;$E1033),'Hoja de Trabajo para listado'!$BC$151:$CB$151,0)),0)+IFERROR(INDEX('Hoja de Trabajo para listado'!$DE$153:$DG$274,MATCH($A1033,'Hoja de Trabajo para listado'!$DE$153:$DE$1048576,0),MATCH((CUADRO!O$4&amp;$E1033),'Hoja de Trabajo para listado'!$DE$151:$DG$151,0)),0)+IFERROR(INDEX('Hoja de Trabajo para listado'!$CD$155:$DC$1048576,MATCH($A1033,'Hoja de Trabajo para listado'!$CD$155:$CD$1048576,0),MATCH((CUADRO!O$4&amp;$E1033),'Hoja de Trabajo para listado'!$CD$151:$DC$151,0)),0)</f>
        <v>0</v>
      </c>
      <c r="P1033" s="243">
        <f ca="1">+IFERROR(INDEX('Hoja de Trabajo para listado'!$A$155:$Z$1048576,MATCH($A1033,'Hoja de Trabajo para listado'!$A$155:$A$1048576,0),MATCH((CUADRO!P$4&amp;$E1033),'Hoja de Trabajo para listado'!$A$151:$Z$151,0)),0)+IFERROR(INDEX('Hoja de Trabajo para listado'!$AB$155:$BA$1048576,MATCH($A1033,'Hoja de Trabajo para listado'!$AB$155:$AB$1048576,0),MATCH((CUADRO!P$4&amp;$E1033),'Hoja de Trabajo para listado'!$AB$151:$BA$151,0)),0)+IFERROR(INDEX('Hoja de Trabajo para listado'!$BC$155:$CB$1048576,MATCH($A1033,'Hoja de Trabajo para listado'!$BC$155:$BC$1048576,0),MATCH((CUADRO!P$4&amp;$E1033),'Hoja de Trabajo para listado'!$BC$151:$CB$151,0)),0)+IFERROR(INDEX('Hoja de Trabajo para listado'!$DE$153:$DG$274,MATCH($A1033,'Hoja de Trabajo para listado'!$DE$153:$DE$1048576,0),MATCH((CUADRO!P$4&amp;$E1033),'Hoja de Trabajo para listado'!$DE$151:$DG$151,0)),0)+IFERROR(INDEX('Hoja de Trabajo para listado'!$CD$155:$DC$1048576,MATCH($A1033,'Hoja de Trabajo para listado'!$CD$155:$CD$1048576,0),MATCH((CUADRO!P$4&amp;$E1033),'Hoja de Trabajo para listado'!$CD$151:$DC$151,0)),0)</f>
        <v>0</v>
      </c>
      <c r="Q1033" s="243">
        <f ca="1">+IFERROR(INDEX('Hoja de Trabajo para listado'!$A$155:$Z$1048576,MATCH($A1033,'Hoja de Trabajo para listado'!$A$155:$A$1048576,0),MATCH((CUADRO!Q$4&amp;$E1033),'Hoja de Trabajo para listado'!$A$151:$Z$151,0)),0)+IFERROR(INDEX('Hoja de Trabajo para listado'!$AB$155:$BA$1048576,MATCH($A1033,'Hoja de Trabajo para listado'!$AB$155:$AB$1048576,0),MATCH((CUADRO!Q$4&amp;$E1033),'Hoja de Trabajo para listado'!$AB$151:$BA$151,0)),0)+IFERROR(INDEX('Hoja de Trabajo para listado'!$BC$155:$CB$1048576,MATCH($A1033,'Hoja de Trabajo para listado'!$BC$155:$BC$1048576,0),MATCH((CUADRO!Q$4&amp;$E1033),'Hoja de Trabajo para listado'!$BC$151:$CB$151,0)),0)+IFERROR(INDEX('Hoja de Trabajo para listado'!$DE$153:$DG$274,MATCH($A1033,'Hoja de Trabajo para listado'!$DE$153:$DE$1048576,0),MATCH((CUADRO!Q$4&amp;$E1033),'Hoja de Trabajo para listado'!$DE$151:$DG$151,0)),0)+IFERROR(INDEX('Hoja de Trabajo para listado'!$CD$155:$DC$1048576,MATCH($A1033,'Hoja de Trabajo para listado'!$CD$155:$CD$1048576,0),MATCH((CUADRO!Q$4&amp;$E1033),'Hoja de Trabajo para listado'!$CD$151:$DC$151,0)),0)</f>
        <v>0</v>
      </c>
      <c r="R1033" s="243">
        <f t="shared" ref="R1033:R1096" ca="1" si="39">+SUM(F1033:Q1033)</f>
        <v>0</v>
      </c>
      <c r="S1033" s="249"/>
      <c r="T1033" s="243">
        <f ca="1">+T1034</f>
        <v>0</v>
      </c>
      <c r="U1033" s="242">
        <f t="shared" ref="U1033:U1096" si="40">+IF(E1033="Débitos",1,2)</f>
        <v>1</v>
      </c>
      <c r="V1033" s="333" t="str">
        <f>+VLOOKUP(A1033,bd_lista!$A$3:$E$592,5,FALSE)</f>
        <v>Gobiernos Autonomos Municipales</v>
      </c>
      <c r="W1033" s="387" t="str">
        <f>+V1033</f>
        <v>Gobiernos Autonomos Municipales</v>
      </c>
      <c r="X1033" s="242">
        <f>+VLOOKUP(A1033,[4]Sheet1!$A$13:$D$744,4,FALSE)</f>
        <v>0</v>
      </c>
      <c r="Y1033" s="242" t="e">
        <f>+VLOOKUP(X1033,bd_lista!$A$3:$C$592,3,FALSE)</f>
        <v>#N/A</v>
      </c>
      <c r="Z1033" s="294">
        <f>+X1033</f>
        <v>0</v>
      </c>
      <c r="AA1033" s="295" t="e">
        <f>+Y1033</f>
        <v>#N/A</v>
      </c>
    </row>
    <row r="1034" spans="1:27" customFormat="1" ht="15" hidden="1" customHeight="1">
      <c r="A1034" s="32">
        <v>1749</v>
      </c>
      <c r="B1034" s="393"/>
      <c r="C1034" s="247" t="str">
        <f>+VLOOKUP(A1034,bd_lista!$A$3:$C$592,3,FALSE)</f>
        <v>Gobierno Autónomo Municipal de San Antonio de Lomerio</v>
      </c>
      <c r="D1034" s="390"/>
      <c r="E1034" s="244" t="s">
        <v>1305</v>
      </c>
      <c r="F1034" s="245">
        <f ca="1">+IFERROR(INDEX('Hoja de Trabajo para listado'!$A$155:$Z$1048576,MATCH($A1034,'Hoja de Trabajo para listado'!$A$155:$A$1048576,0),MATCH((CUADRO!F$4&amp;$E1034),'Hoja de Trabajo para listado'!$A$151:$Z$151,0)),0)+IFERROR(INDEX('Hoja de Trabajo para listado'!$AB$155:$BA$1048576,MATCH($A1034,'Hoja de Trabajo para listado'!$AB$155:$AB$1048576,0),MATCH((CUADRO!F$4&amp;$E1034),'Hoja de Trabajo para listado'!$AB$151:$BA$151,0)),0)+IFERROR(INDEX('Hoja de Trabajo para listado'!$BC$155:$CB$1048576,MATCH($A1034,'Hoja de Trabajo para listado'!$BC$155:$BC$1048576,0),MATCH((CUADRO!F$4&amp;$E1034),'Hoja de Trabajo para listado'!$BC$151:$CB$151,0)),0)+IFERROR(INDEX('Hoja de Trabajo para listado'!$DE$153:$DG$274,MATCH($A1034,'Hoja de Trabajo para listado'!$DE$153:$DE$1048576,0),MATCH((CUADRO!F$4&amp;$E1034),'Hoja de Trabajo para listado'!$DE$151:$DG$151,0)),0)+IFERROR(INDEX('Hoja de Trabajo para listado'!$CD$155:$DC$1048576,MATCH($A1034,'Hoja de Trabajo para listado'!$CD$155:$CD$1048576,0),MATCH((CUADRO!F$4&amp;$E1034),'Hoja de Trabajo para listado'!$CD$151:$DC$151,0)),0)</f>
        <v>0</v>
      </c>
      <c r="G1034" s="245">
        <f ca="1">+IFERROR(INDEX('Hoja de Trabajo para listado'!$A$155:$Z$1048576,MATCH($A1034,'Hoja de Trabajo para listado'!$A$155:$A$1048576,0),MATCH((CUADRO!G$4&amp;$E1034),'Hoja de Trabajo para listado'!$A$151:$Z$151,0)),0)+IFERROR(INDEX('Hoja de Trabajo para listado'!$AB$155:$BA$1048576,MATCH($A1034,'Hoja de Trabajo para listado'!$AB$155:$AB$1048576,0),MATCH((CUADRO!G$4&amp;$E1034),'Hoja de Trabajo para listado'!$AB$151:$BA$151,0)),0)+IFERROR(INDEX('Hoja de Trabajo para listado'!$BC$155:$CB$1048576,MATCH($A1034,'Hoja de Trabajo para listado'!$BC$155:$BC$1048576,0),MATCH((CUADRO!G$4&amp;$E1034),'Hoja de Trabajo para listado'!$BC$151:$CB$151,0)),0)+IFERROR(INDEX('Hoja de Trabajo para listado'!$DE$153:$DG$274,MATCH($A1034,'Hoja de Trabajo para listado'!$DE$153:$DE$1048576,0),MATCH((CUADRO!G$4&amp;$E1034),'Hoja de Trabajo para listado'!$DE$151:$DG$151,0)),0)+IFERROR(INDEX('Hoja de Trabajo para listado'!$CD$155:$DC$1048576,MATCH($A1034,'Hoja de Trabajo para listado'!$CD$155:$CD$1048576,0),MATCH((CUADRO!G$4&amp;$E1034),'Hoja de Trabajo para listado'!$CD$151:$DC$151,0)),0)</f>
        <v>0</v>
      </c>
      <c r="H1034" s="245">
        <f ca="1">+IFERROR(INDEX('Hoja de Trabajo para listado'!$A$155:$Z$1048576,MATCH($A1034,'Hoja de Trabajo para listado'!$A$155:$A$1048576,0),MATCH((CUADRO!H$4&amp;$E1034),'Hoja de Trabajo para listado'!$A$151:$Z$151,0)),0)+IFERROR(INDEX('Hoja de Trabajo para listado'!$AB$155:$BA$1048576,MATCH($A1034,'Hoja de Trabajo para listado'!$AB$155:$AB$1048576,0),MATCH((CUADRO!H$4&amp;$E1034),'Hoja de Trabajo para listado'!$AB$151:$BA$151,0)),0)+IFERROR(INDEX('Hoja de Trabajo para listado'!$BC$155:$CB$1048576,MATCH($A1034,'Hoja de Trabajo para listado'!$BC$155:$BC$1048576,0),MATCH((CUADRO!H$4&amp;$E1034),'Hoja de Trabajo para listado'!$BC$151:$CB$151,0)),0)+IFERROR(INDEX('Hoja de Trabajo para listado'!$DE$153:$DG$274,MATCH($A1034,'Hoja de Trabajo para listado'!$DE$153:$DE$1048576,0),MATCH((CUADRO!H$4&amp;$E1034),'Hoja de Trabajo para listado'!$DE$151:$DG$151,0)),0)+IFERROR(INDEX('Hoja de Trabajo para listado'!$CD$155:$DC$1048576,MATCH($A1034,'Hoja de Trabajo para listado'!$CD$155:$CD$1048576,0),MATCH((CUADRO!H$4&amp;$E1034),'Hoja de Trabajo para listado'!$CD$151:$DC$151,0)),0)</f>
        <v>0</v>
      </c>
      <c r="I1034" s="245">
        <f ca="1">+IFERROR(INDEX('Hoja de Trabajo para listado'!$A$155:$Z$1048576,MATCH($A1034,'Hoja de Trabajo para listado'!$A$155:$A$1048576,0),MATCH((CUADRO!I$4&amp;$E1034),'Hoja de Trabajo para listado'!$A$151:$Z$151,0)),0)+IFERROR(INDEX('Hoja de Trabajo para listado'!$AB$155:$BA$1048576,MATCH($A1034,'Hoja de Trabajo para listado'!$AB$155:$AB$1048576,0),MATCH((CUADRO!I$4&amp;$E1034),'Hoja de Trabajo para listado'!$AB$151:$BA$151,0)),0)+IFERROR(INDEX('Hoja de Trabajo para listado'!$BC$155:$CB$1048576,MATCH($A1034,'Hoja de Trabajo para listado'!$BC$155:$BC$1048576,0),MATCH((CUADRO!I$4&amp;$E1034),'Hoja de Trabajo para listado'!$BC$151:$CB$151,0)),0)+IFERROR(INDEX('Hoja de Trabajo para listado'!$DE$153:$DG$274,MATCH($A1034,'Hoja de Trabajo para listado'!$DE$153:$DE$1048576,0),MATCH((CUADRO!I$4&amp;$E1034),'Hoja de Trabajo para listado'!$DE$151:$DG$151,0)),0)+IFERROR(INDEX('Hoja de Trabajo para listado'!$CD$155:$DC$1048576,MATCH($A1034,'Hoja de Trabajo para listado'!$CD$155:$CD$1048576,0),MATCH((CUADRO!I$4&amp;$E1034),'Hoja de Trabajo para listado'!$CD$151:$DC$151,0)),0)</f>
        <v>0</v>
      </c>
      <c r="J1034" s="245">
        <f ca="1">+IFERROR(INDEX('Hoja de Trabajo para listado'!$A$155:$Z$1048576,MATCH($A1034,'Hoja de Trabajo para listado'!$A$155:$A$1048576,0),MATCH((CUADRO!J$4&amp;$E1034),'Hoja de Trabajo para listado'!$A$151:$Z$151,0)),0)+IFERROR(INDEX('Hoja de Trabajo para listado'!$AB$155:$BA$1048576,MATCH($A1034,'Hoja de Trabajo para listado'!$AB$155:$AB$1048576,0),MATCH((CUADRO!J$4&amp;$E1034),'Hoja de Trabajo para listado'!$AB$151:$BA$151,0)),0)+IFERROR(INDEX('Hoja de Trabajo para listado'!$BC$155:$CB$1048576,MATCH($A1034,'Hoja de Trabajo para listado'!$BC$155:$BC$1048576,0),MATCH((CUADRO!J$4&amp;$E1034),'Hoja de Trabajo para listado'!$BC$151:$CB$151,0)),0)+IFERROR(INDEX('Hoja de Trabajo para listado'!$DE$153:$DG$274,MATCH($A1034,'Hoja de Trabajo para listado'!$DE$153:$DE$1048576,0),MATCH((CUADRO!J$4&amp;$E1034),'Hoja de Trabajo para listado'!$DE$151:$DG$151,0)),0)+IFERROR(INDEX('Hoja de Trabajo para listado'!$CD$155:$DC$1048576,MATCH($A1034,'Hoja de Trabajo para listado'!$CD$155:$CD$1048576,0),MATCH((CUADRO!J$4&amp;$E1034),'Hoja de Trabajo para listado'!$CD$151:$DC$151,0)),0)</f>
        <v>0</v>
      </c>
      <c r="K1034" s="245">
        <f ca="1">+IFERROR(INDEX('Hoja de Trabajo para listado'!$A$155:$Z$1048576,MATCH($A1034,'Hoja de Trabajo para listado'!$A$155:$A$1048576,0),MATCH((CUADRO!K$4&amp;$E1034),'Hoja de Trabajo para listado'!$A$151:$Z$151,0)),0)+IFERROR(INDEX('Hoja de Trabajo para listado'!$AB$155:$BA$1048576,MATCH($A1034,'Hoja de Trabajo para listado'!$AB$155:$AB$1048576,0),MATCH((CUADRO!K$4&amp;$E1034),'Hoja de Trabajo para listado'!$AB$151:$BA$151,0)),0)+IFERROR(INDEX('Hoja de Trabajo para listado'!$BC$155:$CB$1048576,MATCH($A1034,'Hoja de Trabajo para listado'!$BC$155:$BC$1048576,0),MATCH((CUADRO!K$4&amp;$E1034),'Hoja de Trabajo para listado'!$BC$151:$CB$151,0)),0)+IFERROR(INDEX('Hoja de Trabajo para listado'!$DE$153:$DG$274,MATCH($A1034,'Hoja de Trabajo para listado'!$DE$153:$DE$1048576,0),MATCH((CUADRO!K$4&amp;$E1034),'Hoja de Trabajo para listado'!$DE$151:$DG$151,0)),0)+IFERROR(INDEX('Hoja de Trabajo para listado'!$CD$155:$DC$1048576,MATCH($A1034,'Hoja de Trabajo para listado'!$CD$155:$CD$1048576,0),MATCH((CUADRO!K$4&amp;$E1034),'Hoja de Trabajo para listado'!$CD$151:$DC$151,0)),0)</f>
        <v>0</v>
      </c>
      <c r="L1034" s="245">
        <f ca="1">+IFERROR(INDEX('Hoja de Trabajo para listado'!$A$155:$Z$1048576,MATCH($A1034,'Hoja de Trabajo para listado'!$A$155:$A$1048576,0),MATCH((CUADRO!L$4&amp;$E1034),'Hoja de Trabajo para listado'!$A$151:$Z$151,0)),0)+IFERROR(INDEX('Hoja de Trabajo para listado'!$AB$155:$BA$1048576,MATCH($A1034,'Hoja de Trabajo para listado'!$AB$155:$AB$1048576,0),MATCH((CUADRO!L$4&amp;$E1034),'Hoja de Trabajo para listado'!$AB$151:$BA$151,0)),0)+IFERROR(INDEX('Hoja de Trabajo para listado'!$BC$155:$CB$1048576,MATCH($A1034,'Hoja de Trabajo para listado'!$BC$155:$BC$1048576,0),MATCH((CUADRO!L$4&amp;$E1034),'Hoja de Trabajo para listado'!$BC$151:$CB$151,0)),0)+IFERROR(INDEX('Hoja de Trabajo para listado'!$DE$153:$DG$274,MATCH($A1034,'Hoja de Trabajo para listado'!$DE$153:$DE$1048576,0),MATCH((CUADRO!L$4&amp;$E1034),'Hoja de Trabajo para listado'!$DE$151:$DG$151,0)),0)+IFERROR(INDEX('Hoja de Trabajo para listado'!$CD$155:$DC$1048576,MATCH($A1034,'Hoja de Trabajo para listado'!$CD$155:$CD$1048576,0),MATCH((CUADRO!L$4&amp;$E1034),'Hoja de Trabajo para listado'!$CD$151:$DC$151,0)),0)</f>
        <v>0</v>
      </c>
      <c r="M1034" s="245">
        <f ca="1">+IFERROR(INDEX('Hoja de Trabajo para listado'!$A$155:$Z$1048576,MATCH($A1034,'Hoja de Trabajo para listado'!$A$155:$A$1048576,0),MATCH((CUADRO!M$4&amp;$E1034),'Hoja de Trabajo para listado'!$A$151:$Z$151,0)),0)+IFERROR(INDEX('Hoja de Trabajo para listado'!$AB$155:$BA$1048576,MATCH($A1034,'Hoja de Trabajo para listado'!$AB$155:$AB$1048576,0),MATCH((CUADRO!M$4&amp;$E1034),'Hoja de Trabajo para listado'!$AB$151:$BA$151,0)),0)+IFERROR(INDEX('Hoja de Trabajo para listado'!$BC$155:$CB$1048576,MATCH($A1034,'Hoja de Trabajo para listado'!$BC$155:$BC$1048576,0),MATCH((CUADRO!M$4&amp;$E1034),'Hoja de Trabajo para listado'!$BC$151:$CB$151,0)),0)+IFERROR(INDEX('Hoja de Trabajo para listado'!$DE$153:$DG$274,MATCH($A1034,'Hoja de Trabajo para listado'!$DE$153:$DE$1048576,0),MATCH((CUADRO!M$4&amp;$E1034),'Hoja de Trabajo para listado'!$DE$151:$DG$151,0)),0)+IFERROR(INDEX('Hoja de Trabajo para listado'!$CD$155:$DC$1048576,MATCH($A1034,'Hoja de Trabajo para listado'!$CD$155:$CD$1048576,0),MATCH((CUADRO!M$4&amp;$E1034),'Hoja de Trabajo para listado'!$CD$151:$DC$151,0)),0)</f>
        <v>0</v>
      </c>
      <c r="N1034" s="245">
        <f ca="1">+IFERROR(INDEX('Hoja de Trabajo para listado'!$A$155:$Z$1048576,MATCH($A1034,'Hoja de Trabajo para listado'!$A$155:$A$1048576,0),MATCH((CUADRO!N$4&amp;$E1034),'Hoja de Trabajo para listado'!$A$151:$Z$151,0)),0)+IFERROR(INDEX('Hoja de Trabajo para listado'!$AB$155:$BA$1048576,MATCH($A1034,'Hoja de Trabajo para listado'!$AB$155:$AB$1048576,0),MATCH((CUADRO!N$4&amp;$E1034),'Hoja de Trabajo para listado'!$AB$151:$BA$151,0)),0)+IFERROR(INDEX('Hoja de Trabajo para listado'!$BC$155:$CB$1048576,MATCH($A1034,'Hoja de Trabajo para listado'!$BC$155:$BC$1048576,0),MATCH((CUADRO!N$4&amp;$E1034),'Hoja de Trabajo para listado'!$BC$151:$CB$151,0)),0)+IFERROR(INDEX('Hoja de Trabajo para listado'!$DE$153:$DG$274,MATCH($A1034,'Hoja de Trabajo para listado'!$DE$153:$DE$1048576,0),MATCH((CUADRO!N$4&amp;$E1034),'Hoja de Trabajo para listado'!$DE$151:$DG$151,0)),0)+IFERROR(INDEX('Hoja de Trabajo para listado'!$CD$155:$DC$1048576,MATCH($A1034,'Hoja de Trabajo para listado'!$CD$155:$CD$1048576,0),MATCH((CUADRO!N$4&amp;$E1034),'Hoja de Trabajo para listado'!$CD$151:$DC$151,0)),0)</f>
        <v>0</v>
      </c>
      <c r="O1034" s="245">
        <f ca="1">+IFERROR(INDEX('Hoja de Trabajo para listado'!$A$155:$Z$1048576,MATCH($A1034,'Hoja de Trabajo para listado'!$A$155:$A$1048576,0),MATCH((CUADRO!O$4&amp;$E1034),'Hoja de Trabajo para listado'!$A$151:$Z$151,0)),0)+IFERROR(INDEX('Hoja de Trabajo para listado'!$AB$155:$BA$1048576,MATCH($A1034,'Hoja de Trabajo para listado'!$AB$155:$AB$1048576,0),MATCH((CUADRO!O$4&amp;$E1034),'Hoja de Trabajo para listado'!$AB$151:$BA$151,0)),0)+IFERROR(INDEX('Hoja de Trabajo para listado'!$BC$155:$CB$1048576,MATCH($A1034,'Hoja de Trabajo para listado'!$BC$155:$BC$1048576,0),MATCH((CUADRO!O$4&amp;$E1034),'Hoja de Trabajo para listado'!$BC$151:$CB$151,0)),0)+IFERROR(INDEX('Hoja de Trabajo para listado'!$DE$153:$DG$274,MATCH($A1034,'Hoja de Trabajo para listado'!$DE$153:$DE$1048576,0),MATCH((CUADRO!O$4&amp;$E1034),'Hoja de Trabajo para listado'!$DE$151:$DG$151,0)),0)+IFERROR(INDEX('Hoja de Trabajo para listado'!$CD$155:$DC$1048576,MATCH($A1034,'Hoja de Trabajo para listado'!$CD$155:$CD$1048576,0),MATCH((CUADRO!O$4&amp;$E1034),'Hoja de Trabajo para listado'!$CD$151:$DC$151,0)),0)</f>
        <v>0</v>
      </c>
      <c r="P1034" s="245">
        <f ca="1">+IFERROR(INDEX('Hoja de Trabajo para listado'!$A$155:$Z$1048576,MATCH($A1034,'Hoja de Trabajo para listado'!$A$155:$A$1048576,0),MATCH((CUADRO!P$4&amp;$E1034),'Hoja de Trabajo para listado'!$A$151:$Z$151,0)),0)+IFERROR(INDEX('Hoja de Trabajo para listado'!$AB$155:$BA$1048576,MATCH($A1034,'Hoja de Trabajo para listado'!$AB$155:$AB$1048576,0),MATCH((CUADRO!P$4&amp;$E1034),'Hoja de Trabajo para listado'!$AB$151:$BA$151,0)),0)+IFERROR(INDEX('Hoja de Trabajo para listado'!$BC$155:$CB$1048576,MATCH($A1034,'Hoja de Trabajo para listado'!$BC$155:$BC$1048576,0),MATCH((CUADRO!P$4&amp;$E1034),'Hoja de Trabajo para listado'!$BC$151:$CB$151,0)),0)+IFERROR(INDEX('Hoja de Trabajo para listado'!$DE$153:$DG$274,MATCH($A1034,'Hoja de Trabajo para listado'!$DE$153:$DE$1048576,0),MATCH((CUADRO!P$4&amp;$E1034),'Hoja de Trabajo para listado'!$DE$151:$DG$151,0)),0)+IFERROR(INDEX('Hoja de Trabajo para listado'!$CD$155:$DC$1048576,MATCH($A1034,'Hoja de Trabajo para listado'!$CD$155:$CD$1048576,0),MATCH((CUADRO!P$4&amp;$E1034),'Hoja de Trabajo para listado'!$CD$151:$DC$151,0)),0)</f>
        <v>0</v>
      </c>
      <c r="Q1034" s="245">
        <f ca="1">+IFERROR(INDEX('Hoja de Trabajo para listado'!$A$155:$Z$1048576,MATCH($A1034,'Hoja de Trabajo para listado'!$A$155:$A$1048576,0),MATCH((CUADRO!Q$4&amp;$E1034),'Hoja de Trabajo para listado'!$A$151:$Z$151,0)),0)+IFERROR(INDEX('Hoja de Trabajo para listado'!$AB$155:$BA$1048576,MATCH($A1034,'Hoja de Trabajo para listado'!$AB$155:$AB$1048576,0),MATCH((CUADRO!Q$4&amp;$E1034),'Hoja de Trabajo para listado'!$AB$151:$BA$151,0)),0)+IFERROR(INDEX('Hoja de Trabajo para listado'!$BC$155:$CB$1048576,MATCH($A1034,'Hoja de Trabajo para listado'!$BC$155:$BC$1048576,0),MATCH((CUADRO!Q$4&amp;$E1034),'Hoja de Trabajo para listado'!$BC$151:$CB$151,0)),0)+IFERROR(INDEX('Hoja de Trabajo para listado'!$DE$153:$DG$274,MATCH($A1034,'Hoja de Trabajo para listado'!$DE$153:$DE$1048576,0),MATCH((CUADRO!Q$4&amp;$E1034),'Hoja de Trabajo para listado'!$DE$151:$DG$151,0)),0)+IFERROR(INDEX('Hoja de Trabajo para listado'!$CD$155:$DC$1048576,MATCH($A1034,'Hoja de Trabajo para listado'!$CD$155:$CD$1048576,0),MATCH((CUADRO!Q$4&amp;$E1034),'Hoja de Trabajo para listado'!$CD$151:$DC$151,0)),0)</f>
        <v>0</v>
      </c>
      <c r="R1034" s="245">
        <f t="shared" ca="1" si="39"/>
        <v>0</v>
      </c>
      <c r="S1034" s="249">
        <f ca="1">+R1033+R1034</f>
        <v>0</v>
      </c>
      <c r="T1034" s="243">
        <f ca="1">+S1034</f>
        <v>0</v>
      </c>
      <c r="U1034" s="242">
        <f t="shared" si="40"/>
        <v>2</v>
      </c>
      <c r="V1034" s="333" t="str">
        <f>+VLOOKUP(A1034,bd_lista!$A$3:$E$592,5,FALSE)</f>
        <v>Gobiernos Autonomos Municipales</v>
      </c>
      <c r="W1034" s="388"/>
      <c r="X1034" s="242">
        <f>+VLOOKUP(A1034,[4]Sheet1!$A$13:$D$744,4,FALSE)</f>
        <v>0</v>
      </c>
      <c r="Y1034" s="242" t="e">
        <f>+VLOOKUP(X1034,bd_lista!$A$3:$C$592,3,FALSE)</f>
        <v>#N/A</v>
      </c>
      <c r="Z1034" s="292"/>
      <c r="AA1034" s="293"/>
    </row>
    <row r="1035" spans="1:27" customFormat="1" ht="15" hidden="1" customHeight="1">
      <c r="A1035" s="32">
        <v>1750</v>
      </c>
      <c r="B1035" s="392">
        <f>+A1035</f>
        <v>1750</v>
      </c>
      <c r="C1035" s="247" t="str">
        <f>+VLOOKUP(A1035,bd_lista!$A$3:$C$592,3,FALSE)</f>
        <v>Gobierno Autónomo Municipal de San Ramón</v>
      </c>
      <c r="D1035" s="389" t="str">
        <f>+C1035</f>
        <v>Gobierno Autónomo Municipal de San Ramón</v>
      </c>
      <c r="E1035" s="242" t="s">
        <v>1304</v>
      </c>
      <c r="F1035" s="243">
        <f ca="1">+IFERROR(INDEX('Hoja de Trabajo para listado'!$A$155:$Z$1048576,MATCH($A1035,'Hoja de Trabajo para listado'!$A$155:$A$1048576,0),MATCH((CUADRO!F$4&amp;$E1035),'Hoja de Trabajo para listado'!$A$151:$Z$151,0)),0)+IFERROR(INDEX('Hoja de Trabajo para listado'!$AB$155:$BA$1048576,MATCH($A1035,'Hoja de Trabajo para listado'!$AB$155:$AB$1048576,0),MATCH((CUADRO!F$4&amp;$E1035),'Hoja de Trabajo para listado'!$AB$151:$BA$151,0)),0)+IFERROR(INDEX('Hoja de Trabajo para listado'!$BC$155:$CB$1048576,MATCH($A1035,'Hoja de Trabajo para listado'!$BC$155:$BC$1048576,0),MATCH((CUADRO!F$4&amp;$E1035),'Hoja de Trabajo para listado'!$BC$151:$CB$151,0)),0)+IFERROR(INDEX('Hoja de Trabajo para listado'!$DE$153:$DG$274,MATCH($A1035,'Hoja de Trabajo para listado'!$DE$153:$DE$1048576,0),MATCH((CUADRO!F$4&amp;$E1035),'Hoja de Trabajo para listado'!$DE$151:$DG$151,0)),0)+IFERROR(INDEX('Hoja de Trabajo para listado'!$CD$155:$DC$1048576,MATCH($A1035,'Hoja de Trabajo para listado'!$CD$155:$CD$1048576,0),MATCH((CUADRO!F$4&amp;$E1035),'Hoja de Trabajo para listado'!$CD$151:$DC$151,0)),0)</f>
        <v>0</v>
      </c>
      <c r="G1035" s="243">
        <f ca="1">+IFERROR(INDEX('Hoja de Trabajo para listado'!$A$155:$Z$1048576,MATCH($A1035,'Hoja de Trabajo para listado'!$A$155:$A$1048576,0),MATCH((CUADRO!G$4&amp;$E1035),'Hoja de Trabajo para listado'!$A$151:$Z$151,0)),0)+IFERROR(INDEX('Hoja de Trabajo para listado'!$AB$155:$BA$1048576,MATCH($A1035,'Hoja de Trabajo para listado'!$AB$155:$AB$1048576,0),MATCH((CUADRO!G$4&amp;$E1035),'Hoja de Trabajo para listado'!$AB$151:$BA$151,0)),0)+IFERROR(INDEX('Hoja de Trabajo para listado'!$BC$155:$CB$1048576,MATCH($A1035,'Hoja de Trabajo para listado'!$BC$155:$BC$1048576,0),MATCH((CUADRO!G$4&amp;$E1035),'Hoja de Trabajo para listado'!$BC$151:$CB$151,0)),0)+IFERROR(INDEX('Hoja de Trabajo para listado'!$DE$153:$DG$274,MATCH($A1035,'Hoja de Trabajo para listado'!$DE$153:$DE$1048576,0),MATCH((CUADRO!G$4&amp;$E1035),'Hoja de Trabajo para listado'!$DE$151:$DG$151,0)),0)+IFERROR(INDEX('Hoja de Trabajo para listado'!$CD$155:$DC$1048576,MATCH($A1035,'Hoja de Trabajo para listado'!$CD$155:$CD$1048576,0),MATCH((CUADRO!G$4&amp;$E1035),'Hoja de Trabajo para listado'!$CD$151:$DC$151,0)),0)</f>
        <v>0</v>
      </c>
      <c r="H1035" s="243">
        <f ca="1">+IFERROR(INDEX('Hoja de Trabajo para listado'!$A$155:$Z$1048576,MATCH($A1035,'Hoja de Trabajo para listado'!$A$155:$A$1048576,0),MATCH((CUADRO!H$4&amp;$E1035),'Hoja de Trabajo para listado'!$A$151:$Z$151,0)),0)+IFERROR(INDEX('Hoja de Trabajo para listado'!$AB$155:$BA$1048576,MATCH($A1035,'Hoja de Trabajo para listado'!$AB$155:$AB$1048576,0),MATCH((CUADRO!H$4&amp;$E1035),'Hoja de Trabajo para listado'!$AB$151:$BA$151,0)),0)+IFERROR(INDEX('Hoja de Trabajo para listado'!$BC$155:$CB$1048576,MATCH($A1035,'Hoja de Trabajo para listado'!$BC$155:$BC$1048576,0),MATCH((CUADRO!H$4&amp;$E1035),'Hoja de Trabajo para listado'!$BC$151:$CB$151,0)),0)+IFERROR(INDEX('Hoja de Trabajo para listado'!$DE$153:$DG$274,MATCH($A1035,'Hoja de Trabajo para listado'!$DE$153:$DE$1048576,0),MATCH((CUADRO!H$4&amp;$E1035),'Hoja de Trabajo para listado'!$DE$151:$DG$151,0)),0)+IFERROR(INDEX('Hoja de Trabajo para listado'!$CD$155:$DC$1048576,MATCH($A1035,'Hoja de Trabajo para listado'!$CD$155:$CD$1048576,0),MATCH((CUADRO!H$4&amp;$E1035),'Hoja de Trabajo para listado'!$CD$151:$DC$151,0)),0)</f>
        <v>0</v>
      </c>
      <c r="I1035" s="243">
        <f ca="1">+IFERROR(INDEX('Hoja de Trabajo para listado'!$A$155:$Z$1048576,MATCH($A1035,'Hoja de Trabajo para listado'!$A$155:$A$1048576,0),MATCH((CUADRO!I$4&amp;$E1035),'Hoja de Trabajo para listado'!$A$151:$Z$151,0)),0)+IFERROR(INDEX('Hoja de Trabajo para listado'!$AB$155:$BA$1048576,MATCH($A1035,'Hoja de Trabajo para listado'!$AB$155:$AB$1048576,0),MATCH((CUADRO!I$4&amp;$E1035),'Hoja de Trabajo para listado'!$AB$151:$BA$151,0)),0)+IFERROR(INDEX('Hoja de Trabajo para listado'!$BC$155:$CB$1048576,MATCH($A1035,'Hoja de Trabajo para listado'!$BC$155:$BC$1048576,0),MATCH((CUADRO!I$4&amp;$E1035),'Hoja de Trabajo para listado'!$BC$151:$CB$151,0)),0)+IFERROR(INDEX('Hoja de Trabajo para listado'!$DE$153:$DG$274,MATCH($A1035,'Hoja de Trabajo para listado'!$DE$153:$DE$1048576,0),MATCH((CUADRO!I$4&amp;$E1035),'Hoja de Trabajo para listado'!$DE$151:$DG$151,0)),0)+IFERROR(INDEX('Hoja de Trabajo para listado'!$CD$155:$DC$1048576,MATCH($A1035,'Hoja de Trabajo para listado'!$CD$155:$CD$1048576,0),MATCH((CUADRO!I$4&amp;$E1035),'Hoja de Trabajo para listado'!$CD$151:$DC$151,0)),0)</f>
        <v>0</v>
      </c>
      <c r="J1035" s="243">
        <f ca="1">+IFERROR(INDEX('Hoja de Trabajo para listado'!$A$155:$Z$1048576,MATCH($A1035,'Hoja de Trabajo para listado'!$A$155:$A$1048576,0),MATCH((CUADRO!J$4&amp;$E1035),'Hoja de Trabajo para listado'!$A$151:$Z$151,0)),0)+IFERROR(INDEX('Hoja de Trabajo para listado'!$AB$155:$BA$1048576,MATCH($A1035,'Hoja de Trabajo para listado'!$AB$155:$AB$1048576,0),MATCH((CUADRO!J$4&amp;$E1035),'Hoja de Trabajo para listado'!$AB$151:$BA$151,0)),0)+IFERROR(INDEX('Hoja de Trabajo para listado'!$BC$155:$CB$1048576,MATCH($A1035,'Hoja de Trabajo para listado'!$BC$155:$BC$1048576,0),MATCH((CUADRO!J$4&amp;$E1035),'Hoja de Trabajo para listado'!$BC$151:$CB$151,0)),0)+IFERROR(INDEX('Hoja de Trabajo para listado'!$DE$153:$DG$274,MATCH($A1035,'Hoja de Trabajo para listado'!$DE$153:$DE$1048576,0),MATCH((CUADRO!J$4&amp;$E1035),'Hoja de Trabajo para listado'!$DE$151:$DG$151,0)),0)+IFERROR(INDEX('Hoja de Trabajo para listado'!$CD$155:$DC$1048576,MATCH($A1035,'Hoja de Trabajo para listado'!$CD$155:$CD$1048576,0),MATCH((CUADRO!J$4&amp;$E1035),'Hoja de Trabajo para listado'!$CD$151:$DC$151,0)),0)</f>
        <v>0</v>
      </c>
      <c r="K1035" s="243">
        <f ca="1">+IFERROR(INDEX('Hoja de Trabajo para listado'!$A$155:$Z$1048576,MATCH($A1035,'Hoja de Trabajo para listado'!$A$155:$A$1048576,0),MATCH((CUADRO!K$4&amp;$E1035),'Hoja de Trabajo para listado'!$A$151:$Z$151,0)),0)+IFERROR(INDEX('Hoja de Trabajo para listado'!$AB$155:$BA$1048576,MATCH($A1035,'Hoja de Trabajo para listado'!$AB$155:$AB$1048576,0),MATCH((CUADRO!K$4&amp;$E1035),'Hoja de Trabajo para listado'!$AB$151:$BA$151,0)),0)+IFERROR(INDEX('Hoja de Trabajo para listado'!$BC$155:$CB$1048576,MATCH($A1035,'Hoja de Trabajo para listado'!$BC$155:$BC$1048576,0),MATCH((CUADRO!K$4&amp;$E1035),'Hoja de Trabajo para listado'!$BC$151:$CB$151,0)),0)+IFERROR(INDEX('Hoja de Trabajo para listado'!$DE$153:$DG$274,MATCH($A1035,'Hoja de Trabajo para listado'!$DE$153:$DE$1048576,0),MATCH((CUADRO!K$4&amp;$E1035),'Hoja de Trabajo para listado'!$DE$151:$DG$151,0)),0)+IFERROR(INDEX('Hoja de Trabajo para listado'!$CD$155:$DC$1048576,MATCH($A1035,'Hoja de Trabajo para listado'!$CD$155:$CD$1048576,0),MATCH((CUADRO!K$4&amp;$E1035),'Hoja de Trabajo para listado'!$CD$151:$DC$151,0)),0)</f>
        <v>0</v>
      </c>
      <c r="L1035" s="243">
        <f ca="1">+IFERROR(INDEX('Hoja de Trabajo para listado'!$A$155:$Z$1048576,MATCH($A1035,'Hoja de Trabajo para listado'!$A$155:$A$1048576,0),MATCH((CUADRO!L$4&amp;$E1035),'Hoja de Trabajo para listado'!$A$151:$Z$151,0)),0)+IFERROR(INDEX('Hoja de Trabajo para listado'!$AB$155:$BA$1048576,MATCH($A1035,'Hoja de Trabajo para listado'!$AB$155:$AB$1048576,0),MATCH((CUADRO!L$4&amp;$E1035),'Hoja de Trabajo para listado'!$AB$151:$BA$151,0)),0)+IFERROR(INDEX('Hoja de Trabajo para listado'!$BC$155:$CB$1048576,MATCH($A1035,'Hoja de Trabajo para listado'!$BC$155:$BC$1048576,0),MATCH((CUADRO!L$4&amp;$E1035),'Hoja de Trabajo para listado'!$BC$151:$CB$151,0)),0)+IFERROR(INDEX('Hoja de Trabajo para listado'!$DE$153:$DG$274,MATCH($A1035,'Hoja de Trabajo para listado'!$DE$153:$DE$1048576,0),MATCH((CUADRO!L$4&amp;$E1035),'Hoja de Trabajo para listado'!$DE$151:$DG$151,0)),0)+IFERROR(INDEX('Hoja de Trabajo para listado'!$CD$155:$DC$1048576,MATCH($A1035,'Hoja de Trabajo para listado'!$CD$155:$CD$1048576,0),MATCH((CUADRO!L$4&amp;$E1035),'Hoja de Trabajo para listado'!$CD$151:$DC$151,0)),0)</f>
        <v>0</v>
      </c>
      <c r="M1035" s="243">
        <f ca="1">+IFERROR(INDEX('Hoja de Trabajo para listado'!$A$155:$Z$1048576,MATCH($A1035,'Hoja de Trabajo para listado'!$A$155:$A$1048576,0),MATCH((CUADRO!M$4&amp;$E1035),'Hoja de Trabajo para listado'!$A$151:$Z$151,0)),0)+IFERROR(INDEX('Hoja de Trabajo para listado'!$AB$155:$BA$1048576,MATCH($A1035,'Hoja de Trabajo para listado'!$AB$155:$AB$1048576,0),MATCH((CUADRO!M$4&amp;$E1035),'Hoja de Trabajo para listado'!$AB$151:$BA$151,0)),0)+IFERROR(INDEX('Hoja de Trabajo para listado'!$BC$155:$CB$1048576,MATCH($A1035,'Hoja de Trabajo para listado'!$BC$155:$BC$1048576,0),MATCH((CUADRO!M$4&amp;$E1035),'Hoja de Trabajo para listado'!$BC$151:$CB$151,0)),0)+IFERROR(INDEX('Hoja de Trabajo para listado'!$DE$153:$DG$274,MATCH($A1035,'Hoja de Trabajo para listado'!$DE$153:$DE$1048576,0),MATCH((CUADRO!M$4&amp;$E1035),'Hoja de Trabajo para listado'!$DE$151:$DG$151,0)),0)+IFERROR(INDEX('Hoja de Trabajo para listado'!$CD$155:$DC$1048576,MATCH($A1035,'Hoja de Trabajo para listado'!$CD$155:$CD$1048576,0),MATCH((CUADRO!M$4&amp;$E1035),'Hoja de Trabajo para listado'!$CD$151:$DC$151,0)),0)</f>
        <v>0</v>
      </c>
      <c r="N1035" s="243">
        <f ca="1">+IFERROR(INDEX('Hoja de Trabajo para listado'!$A$155:$Z$1048576,MATCH($A1035,'Hoja de Trabajo para listado'!$A$155:$A$1048576,0),MATCH((CUADRO!N$4&amp;$E1035),'Hoja de Trabajo para listado'!$A$151:$Z$151,0)),0)+IFERROR(INDEX('Hoja de Trabajo para listado'!$AB$155:$BA$1048576,MATCH($A1035,'Hoja de Trabajo para listado'!$AB$155:$AB$1048576,0),MATCH((CUADRO!N$4&amp;$E1035),'Hoja de Trabajo para listado'!$AB$151:$BA$151,0)),0)+IFERROR(INDEX('Hoja de Trabajo para listado'!$BC$155:$CB$1048576,MATCH($A1035,'Hoja de Trabajo para listado'!$BC$155:$BC$1048576,0),MATCH((CUADRO!N$4&amp;$E1035),'Hoja de Trabajo para listado'!$BC$151:$CB$151,0)),0)+IFERROR(INDEX('Hoja de Trabajo para listado'!$DE$153:$DG$274,MATCH($A1035,'Hoja de Trabajo para listado'!$DE$153:$DE$1048576,0),MATCH((CUADRO!N$4&amp;$E1035),'Hoja de Trabajo para listado'!$DE$151:$DG$151,0)),0)+IFERROR(INDEX('Hoja de Trabajo para listado'!$CD$155:$DC$1048576,MATCH($A1035,'Hoja de Trabajo para listado'!$CD$155:$CD$1048576,0),MATCH((CUADRO!N$4&amp;$E1035),'Hoja de Trabajo para listado'!$CD$151:$DC$151,0)),0)</f>
        <v>0</v>
      </c>
      <c r="O1035" s="243">
        <f ca="1">+IFERROR(INDEX('Hoja de Trabajo para listado'!$A$155:$Z$1048576,MATCH($A1035,'Hoja de Trabajo para listado'!$A$155:$A$1048576,0),MATCH((CUADRO!O$4&amp;$E1035),'Hoja de Trabajo para listado'!$A$151:$Z$151,0)),0)+IFERROR(INDEX('Hoja de Trabajo para listado'!$AB$155:$BA$1048576,MATCH($A1035,'Hoja de Trabajo para listado'!$AB$155:$AB$1048576,0),MATCH((CUADRO!O$4&amp;$E1035),'Hoja de Trabajo para listado'!$AB$151:$BA$151,0)),0)+IFERROR(INDEX('Hoja de Trabajo para listado'!$BC$155:$CB$1048576,MATCH($A1035,'Hoja de Trabajo para listado'!$BC$155:$BC$1048576,0),MATCH((CUADRO!O$4&amp;$E1035),'Hoja de Trabajo para listado'!$BC$151:$CB$151,0)),0)+IFERROR(INDEX('Hoja de Trabajo para listado'!$DE$153:$DG$274,MATCH($A1035,'Hoja de Trabajo para listado'!$DE$153:$DE$1048576,0),MATCH((CUADRO!O$4&amp;$E1035),'Hoja de Trabajo para listado'!$DE$151:$DG$151,0)),0)+IFERROR(INDEX('Hoja de Trabajo para listado'!$CD$155:$DC$1048576,MATCH($A1035,'Hoja de Trabajo para listado'!$CD$155:$CD$1048576,0),MATCH((CUADRO!O$4&amp;$E1035),'Hoja de Trabajo para listado'!$CD$151:$DC$151,0)),0)</f>
        <v>0</v>
      </c>
      <c r="P1035" s="243">
        <f ca="1">+IFERROR(INDEX('Hoja de Trabajo para listado'!$A$155:$Z$1048576,MATCH($A1035,'Hoja de Trabajo para listado'!$A$155:$A$1048576,0),MATCH((CUADRO!P$4&amp;$E1035),'Hoja de Trabajo para listado'!$A$151:$Z$151,0)),0)+IFERROR(INDEX('Hoja de Trabajo para listado'!$AB$155:$BA$1048576,MATCH($A1035,'Hoja de Trabajo para listado'!$AB$155:$AB$1048576,0),MATCH((CUADRO!P$4&amp;$E1035),'Hoja de Trabajo para listado'!$AB$151:$BA$151,0)),0)+IFERROR(INDEX('Hoja de Trabajo para listado'!$BC$155:$CB$1048576,MATCH($A1035,'Hoja de Trabajo para listado'!$BC$155:$BC$1048576,0),MATCH((CUADRO!P$4&amp;$E1035),'Hoja de Trabajo para listado'!$BC$151:$CB$151,0)),0)+IFERROR(INDEX('Hoja de Trabajo para listado'!$DE$153:$DG$274,MATCH($A1035,'Hoja de Trabajo para listado'!$DE$153:$DE$1048576,0),MATCH((CUADRO!P$4&amp;$E1035),'Hoja de Trabajo para listado'!$DE$151:$DG$151,0)),0)+IFERROR(INDEX('Hoja de Trabajo para listado'!$CD$155:$DC$1048576,MATCH($A1035,'Hoja de Trabajo para listado'!$CD$155:$CD$1048576,0),MATCH((CUADRO!P$4&amp;$E1035),'Hoja de Trabajo para listado'!$CD$151:$DC$151,0)),0)</f>
        <v>0</v>
      </c>
      <c r="Q1035" s="243">
        <f ca="1">+IFERROR(INDEX('Hoja de Trabajo para listado'!$A$155:$Z$1048576,MATCH($A1035,'Hoja de Trabajo para listado'!$A$155:$A$1048576,0),MATCH((CUADRO!Q$4&amp;$E1035),'Hoja de Trabajo para listado'!$A$151:$Z$151,0)),0)+IFERROR(INDEX('Hoja de Trabajo para listado'!$AB$155:$BA$1048576,MATCH($A1035,'Hoja de Trabajo para listado'!$AB$155:$AB$1048576,0),MATCH((CUADRO!Q$4&amp;$E1035),'Hoja de Trabajo para listado'!$AB$151:$BA$151,0)),0)+IFERROR(INDEX('Hoja de Trabajo para listado'!$BC$155:$CB$1048576,MATCH($A1035,'Hoja de Trabajo para listado'!$BC$155:$BC$1048576,0),MATCH((CUADRO!Q$4&amp;$E1035),'Hoja de Trabajo para listado'!$BC$151:$CB$151,0)),0)+IFERROR(INDEX('Hoja de Trabajo para listado'!$DE$153:$DG$274,MATCH($A1035,'Hoja de Trabajo para listado'!$DE$153:$DE$1048576,0),MATCH((CUADRO!Q$4&amp;$E1035),'Hoja de Trabajo para listado'!$DE$151:$DG$151,0)),0)+IFERROR(INDEX('Hoja de Trabajo para listado'!$CD$155:$DC$1048576,MATCH($A1035,'Hoja de Trabajo para listado'!$CD$155:$CD$1048576,0),MATCH((CUADRO!Q$4&amp;$E1035),'Hoja de Trabajo para listado'!$CD$151:$DC$151,0)),0)</f>
        <v>0</v>
      </c>
      <c r="R1035" s="243">
        <f t="shared" ca="1" si="39"/>
        <v>0</v>
      </c>
      <c r="S1035" s="249"/>
      <c r="T1035" s="243">
        <f ca="1">+T1036</f>
        <v>0</v>
      </c>
      <c r="U1035" s="242">
        <f t="shared" si="40"/>
        <v>1</v>
      </c>
      <c r="V1035" s="333" t="str">
        <f>+VLOOKUP(A1035,bd_lista!$A$3:$E$592,5,FALSE)</f>
        <v>Gobiernos Autonomos Municipales</v>
      </c>
      <c r="W1035" s="387" t="str">
        <f>+V1035</f>
        <v>Gobiernos Autonomos Municipales</v>
      </c>
      <c r="X1035" s="242">
        <f>+VLOOKUP(A1035,[4]Sheet1!$A$13:$D$744,4,FALSE)</f>
        <v>0</v>
      </c>
      <c r="Y1035" s="242" t="e">
        <f>+VLOOKUP(X1035,bd_lista!$A$3:$C$592,3,FALSE)</f>
        <v>#N/A</v>
      </c>
      <c r="Z1035" s="294">
        <f>+X1035</f>
        <v>0</v>
      </c>
      <c r="AA1035" s="295" t="e">
        <f>+Y1035</f>
        <v>#N/A</v>
      </c>
    </row>
    <row r="1036" spans="1:27" customFormat="1" ht="15" hidden="1" customHeight="1">
      <c r="A1036" s="32">
        <v>1750</v>
      </c>
      <c r="B1036" s="393"/>
      <c r="C1036" s="247" t="str">
        <f>+VLOOKUP(A1036,bd_lista!$A$3:$C$592,3,FALSE)</f>
        <v>Gobierno Autónomo Municipal de San Ramón</v>
      </c>
      <c r="D1036" s="390"/>
      <c r="E1036" s="244" t="s">
        <v>1305</v>
      </c>
      <c r="F1036" s="243">
        <f ca="1">+IFERROR(INDEX('Hoja de Trabajo para listado'!$A$155:$Z$1048576,MATCH($A1036,'Hoja de Trabajo para listado'!$A$155:$A$1048576,0),MATCH((CUADRO!F$4&amp;$E1036),'Hoja de Trabajo para listado'!$A$151:$Z$151,0)),0)+IFERROR(INDEX('Hoja de Trabajo para listado'!$AB$155:$BA$1048576,MATCH($A1036,'Hoja de Trabajo para listado'!$AB$155:$AB$1048576,0),MATCH((CUADRO!F$4&amp;$E1036),'Hoja de Trabajo para listado'!$AB$151:$BA$151,0)),0)+IFERROR(INDEX('Hoja de Trabajo para listado'!$BC$155:$CB$1048576,MATCH($A1036,'Hoja de Trabajo para listado'!$BC$155:$BC$1048576,0),MATCH((CUADRO!F$4&amp;$E1036),'Hoja de Trabajo para listado'!$BC$151:$CB$151,0)),0)+IFERROR(INDEX('Hoja de Trabajo para listado'!$DE$153:$DG$274,MATCH($A1036,'Hoja de Trabajo para listado'!$DE$153:$DE$1048576,0),MATCH((CUADRO!F$4&amp;$E1036),'Hoja de Trabajo para listado'!$DE$151:$DG$151,0)),0)+IFERROR(INDEX('Hoja de Trabajo para listado'!$CD$155:$DC$1048576,MATCH($A1036,'Hoja de Trabajo para listado'!$CD$155:$CD$1048576,0),MATCH((CUADRO!F$4&amp;$E1036),'Hoja de Trabajo para listado'!$CD$151:$DC$151,0)),0)</f>
        <v>0</v>
      </c>
      <c r="G1036" s="243">
        <f ca="1">+IFERROR(INDEX('Hoja de Trabajo para listado'!$A$155:$Z$1048576,MATCH($A1036,'Hoja de Trabajo para listado'!$A$155:$A$1048576,0),MATCH((CUADRO!G$4&amp;$E1036),'Hoja de Trabajo para listado'!$A$151:$Z$151,0)),0)+IFERROR(INDEX('Hoja de Trabajo para listado'!$AB$155:$BA$1048576,MATCH($A1036,'Hoja de Trabajo para listado'!$AB$155:$AB$1048576,0),MATCH((CUADRO!G$4&amp;$E1036),'Hoja de Trabajo para listado'!$AB$151:$BA$151,0)),0)+IFERROR(INDEX('Hoja de Trabajo para listado'!$BC$155:$CB$1048576,MATCH($A1036,'Hoja de Trabajo para listado'!$BC$155:$BC$1048576,0),MATCH((CUADRO!G$4&amp;$E1036),'Hoja de Trabajo para listado'!$BC$151:$CB$151,0)),0)+IFERROR(INDEX('Hoja de Trabajo para listado'!$DE$153:$DG$274,MATCH($A1036,'Hoja de Trabajo para listado'!$DE$153:$DE$1048576,0),MATCH((CUADRO!G$4&amp;$E1036),'Hoja de Trabajo para listado'!$DE$151:$DG$151,0)),0)+IFERROR(INDEX('Hoja de Trabajo para listado'!$CD$155:$DC$1048576,MATCH($A1036,'Hoja de Trabajo para listado'!$CD$155:$CD$1048576,0),MATCH((CUADRO!G$4&amp;$E1036),'Hoja de Trabajo para listado'!$CD$151:$DC$151,0)),0)</f>
        <v>0</v>
      </c>
      <c r="H1036" s="243">
        <f ca="1">+IFERROR(INDEX('Hoja de Trabajo para listado'!$A$155:$Z$1048576,MATCH($A1036,'Hoja de Trabajo para listado'!$A$155:$A$1048576,0),MATCH((CUADRO!H$4&amp;$E1036),'Hoja de Trabajo para listado'!$A$151:$Z$151,0)),0)+IFERROR(INDEX('Hoja de Trabajo para listado'!$AB$155:$BA$1048576,MATCH($A1036,'Hoja de Trabajo para listado'!$AB$155:$AB$1048576,0),MATCH((CUADRO!H$4&amp;$E1036),'Hoja de Trabajo para listado'!$AB$151:$BA$151,0)),0)+IFERROR(INDEX('Hoja de Trabajo para listado'!$BC$155:$CB$1048576,MATCH($A1036,'Hoja de Trabajo para listado'!$BC$155:$BC$1048576,0),MATCH((CUADRO!H$4&amp;$E1036),'Hoja de Trabajo para listado'!$BC$151:$CB$151,0)),0)+IFERROR(INDEX('Hoja de Trabajo para listado'!$DE$153:$DG$274,MATCH($A1036,'Hoja de Trabajo para listado'!$DE$153:$DE$1048576,0),MATCH((CUADRO!H$4&amp;$E1036),'Hoja de Trabajo para listado'!$DE$151:$DG$151,0)),0)+IFERROR(INDEX('Hoja de Trabajo para listado'!$CD$155:$DC$1048576,MATCH($A1036,'Hoja de Trabajo para listado'!$CD$155:$CD$1048576,0),MATCH((CUADRO!H$4&amp;$E1036),'Hoja de Trabajo para listado'!$CD$151:$DC$151,0)),0)</f>
        <v>0</v>
      </c>
      <c r="I1036" s="243">
        <f ca="1">+IFERROR(INDEX('Hoja de Trabajo para listado'!$A$155:$Z$1048576,MATCH($A1036,'Hoja de Trabajo para listado'!$A$155:$A$1048576,0),MATCH((CUADRO!I$4&amp;$E1036),'Hoja de Trabajo para listado'!$A$151:$Z$151,0)),0)+IFERROR(INDEX('Hoja de Trabajo para listado'!$AB$155:$BA$1048576,MATCH($A1036,'Hoja de Trabajo para listado'!$AB$155:$AB$1048576,0),MATCH((CUADRO!I$4&amp;$E1036),'Hoja de Trabajo para listado'!$AB$151:$BA$151,0)),0)+IFERROR(INDEX('Hoja de Trabajo para listado'!$BC$155:$CB$1048576,MATCH($A1036,'Hoja de Trabajo para listado'!$BC$155:$BC$1048576,0),MATCH((CUADRO!I$4&amp;$E1036),'Hoja de Trabajo para listado'!$BC$151:$CB$151,0)),0)+IFERROR(INDEX('Hoja de Trabajo para listado'!$DE$153:$DG$274,MATCH($A1036,'Hoja de Trabajo para listado'!$DE$153:$DE$1048576,0),MATCH((CUADRO!I$4&amp;$E1036),'Hoja de Trabajo para listado'!$DE$151:$DG$151,0)),0)+IFERROR(INDEX('Hoja de Trabajo para listado'!$CD$155:$DC$1048576,MATCH($A1036,'Hoja de Trabajo para listado'!$CD$155:$CD$1048576,0),MATCH((CUADRO!I$4&amp;$E1036),'Hoja de Trabajo para listado'!$CD$151:$DC$151,0)),0)</f>
        <v>0</v>
      </c>
      <c r="J1036" s="243">
        <f ca="1">+IFERROR(INDEX('Hoja de Trabajo para listado'!$A$155:$Z$1048576,MATCH($A1036,'Hoja de Trabajo para listado'!$A$155:$A$1048576,0),MATCH((CUADRO!J$4&amp;$E1036),'Hoja de Trabajo para listado'!$A$151:$Z$151,0)),0)+IFERROR(INDEX('Hoja de Trabajo para listado'!$AB$155:$BA$1048576,MATCH($A1036,'Hoja de Trabajo para listado'!$AB$155:$AB$1048576,0),MATCH((CUADRO!J$4&amp;$E1036),'Hoja de Trabajo para listado'!$AB$151:$BA$151,0)),0)+IFERROR(INDEX('Hoja de Trabajo para listado'!$BC$155:$CB$1048576,MATCH($A1036,'Hoja de Trabajo para listado'!$BC$155:$BC$1048576,0),MATCH((CUADRO!J$4&amp;$E1036),'Hoja de Trabajo para listado'!$BC$151:$CB$151,0)),0)+IFERROR(INDEX('Hoja de Trabajo para listado'!$DE$153:$DG$274,MATCH($A1036,'Hoja de Trabajo para listado'!$DE$153:$DE$1048576,0),MATCH((CUADRO!J$4&amp;$E1036),'Hoja de Trabajo para listado'!$DE$151:$DG$151,0)),0)+IFERROR(INDEX('Hoja de Trabajo para listado'!$CD$155:$DC$1048576,MATCH($A1036,'Hoja de Trabajo para listado'!$CD$155:$CD$1048576,0),MATCH((CUADRO!J$4&amp;$E1036),'Hoja de Trabajo para listado'!$CD$151:$DC$151,0)),0)</f>
        <v>0</v>
      </c>
      <c r="K1036" s="243">
        <f ca="1">+IFERROR(INDEX('Hoja de Trabajo para listado'!$A$155:$Z$1048576,MATCH($A1036,'Hoja de Trabajo para listado'!$A$155:$A$1048576,0),MATCH((CUADRO!K$4&amp;$E1036),'Hoja de Trabajo para listado'!$A$151:$Z$151,0)),0)+IFERROR(INDEX('Hoja de Trabajo para listado'!$AB$155:$BA$1048576,MATCH($A1036,'Hoja de Trabajo para listado'!$AB$155:$AB$1048576,0),MATCH((CUADRO!K$4&amp;$E1036),'Hoja de Trabajo para listado'!$AB$151:$BA$151,0)),0)+IFERROR(INDEX('Hoja de Trabajo para listado'!$BC$155:$CB$1048576,MATCH($A1036,'Hoja de Trabajo para listado'!$BC$155:$BC$1048576,0),MATCH((CUADRO!K$4&amp;$E1036),'Hoja de Trabajo para listado'!$BC$151:$CB$151,0)),0)+IFERROR(INDEX('Hoja de Trabajo para listado'!$DE$153:$DG$274,MATCH($A1036,'Hoja de Trabajo para listado'!$DE$153:$DE$1048576,0),MATCH((CUADRO!K$4&amp;$E1036),'Hoja de Trabajo para listado'!$DE$151:$DG$151,0)),0)+IFERROR(INDEX('Hoja de Trabajo para listado'!$CD$155:$DC$1048576,MATCH($A1036,'Hoja de Trabajo para listado'!$CD$155:$CD$1048576,0),MATCH((CUADRO!K$4&amp;$E1036),'Hoja de Trabajo para listado'!$CD$151:$DC$151,0)),0)</f>
        <v>0</v>
      </c>
      <c r="L1036" s="243">
        <f ca="1">+IFERROR(INDEX('Hoja de Trabajo para listado'!$A$155:$Z$1048576,MATCH($A1036,'Hoja de Trabajo para listado'!$A$155:$A$1048576,0),MATCH((CUADRO!L$4&amp;$E1036),'Hoja de Trabajo para listado'!$A$151:$Z$151,0)),0)+IFERROR(INDEX('Hoja de Trabajo para listado'!$AB$155:$BA$1048576,MATCH($A1036,'Hoja de Trabajo para listado'!$AB$155:$AB$1048576,0),MATCH((CUADRO!L$4&amp;$E1036),'Hoja de Trabajo para listado'!$AB$151:$BA$151,0)),0)+IFERROR(INDEX('Hoja de Trabajo para listado'!$BC$155:$CB$1048576,MATCH($A1036,'Hoja de Trabajo para listado'!$BC$155:$BC$1048576,0),MATCH((CUADRO!L$4&amp;$E1036),'Hoja de Trabajo para listado'!$BC$151:$CB$151,0)),0)+IFERROR(INDEX('Hoja de Trabajo para listado'!$DE$153:$DG$274,MATCH($A1036,'Hoja de Trabajo para listado'!$DE$153:$DE$1048576,0),MATCH((CUADRO!L$4&amp;$E1036),'Hoja de Trabajo para listado'!$DE$151:$DG$151,0)),0)+IFERROR(INDEX('Hoja de Trabajo para listado'!$CD$155:$DC$1048576,MATCH($A1036,'Hoja de Trabajo para listado'!$CD$155:$CD$1048576,0),MATCH((CUADRO!L$4&amp;$E1036),'Hoja de Trabajo para listado'!$CD$151:$DC$151,0)),0)</f>
        <v>0</v>
      </c>
      <c r="M1036" s="243">
        <f ca="1">+IFERROR(INDEX('Hoja de Trabajo para listado'!$A$155:$Z$1048576,MATCH($A1036,'Hoja de Trabajo para listado'!$A$155:$A$1048576,0),MATCH((CUADRO!M$4&amp;$E1036),'Hoja de Trabajo para listado'!$A$151:$Z$151,0)),0)+IFERROR(INDEX('Hoja de Trabajo para listado'!$AB$155:$BA$1048576,MATCH($A1036,'Hoja de Trabajo para listado'!$AB$155:$AB$1048576,0),MATCH((CUADRO!M$4&amp;$E1036),'Hoja de Trabajo para listado'!$AB$151:$BA$151,0)),0)+IFERROR(INDEX('Hoja de Trabajo para listado'!$BC$155:$CB$1048576,MATCH($A1036,'Hoja de Trabajo para listado'!$BC$155:$BC$1048576,0),MATCH((CUADRO!M$4&amp;$E1036),'Hoja de Trabajo para listado'!$BC$151:$CB$151,0)),0)+IFERROR(INDEX('Hoja de Trabajo para listado'!$DE$153:$DG$274,MATCH($A1036,'Hoja de Trabajo para listado'!$DE$153:$DE$1048576,0),MATCH((CUADRO!M$4&amp;$E1036),'Hoja de Trabajo para listado'!$DE$151:$DG$151,0)),0)+IFERROR(INDEX('Hoja de Trabajo para listado'!$CD$155:$DC$1048576,MATCH($A1036,'Hoja de Trabajo para listado'!$CD$155:$CD$1048576,0),MATCH((CUADRO!M$4&amp;$E1036),'Hoja de Trabajo para listado'!$CD$151:$DC$151,0)),0)</f>
        <v>0</v>
      </c>
      <c r="N1036" s="243">
        <f ca="1">+IFERROR(INDEX('Hoja de Trabajo para listado'!$A$155:$Z$1048576,MATCH($A1036,'Hoja de Trabajo para listado'!$A$155:$A$1048576,0),MATCH((CUADRO!N$4&amp;$E1036),'Hoja de Trabajo para listado'!$A$151:$Z$151,0)),0)+IFERROR(INDEX('Hoja de Trabajo para listado'!$AB$155:$BA$1048576,MATCH($A1036,'Hoja de Trabajo para listado'!$AB$155:$AB$1048576,0),MATCH((CUADRO!N$4&amp;$E1036),'Hoja de Trabajo para listado'!$AB$151:$BA$151,0)),0)+IFERROR(INDEX('Hoja de Trabajo para listado'!$BC$155:$CB$1048576,MATCH($A1036,'Hoja de Trabajo para listado'!$BC$155:$BC$1048576,0),MATCH((CUADRO!N$4&amp;$E1036),'Hoja de Trabajo para listado'!$BC$151:$CB$151,0)),0)+IFERROR(INDEX('Hoja de Trabajo para listado'!$DE$153:$DG$274,MATCH($A1036,'Hoja de Trabajo para listado'!$DE$153:$DE$1048576,0),MATCH((CUADRO!N$4&amp;$E1036),'Hoja de Trabajo para listado'!$DE$151:$DG$151,0)),0)+IFERROR(INDEX('Hoja de Trabajo para listado'!$CD$155:$DC$1048576,MATCH($A1036,'Hoja de Trabajo para listado'!$CD$155:$CD$1048576,0),MATCH((CUADRO!N$4&amp;$E1036),'Hoja de Trabajo para listado'!$CD$151:$DC$151,0)),0)</f>
        <v>0</v>
      </c>
      <c r="O1036" s="243">
        <f ca="1">+IFERROR(INDEX('Hoja de Trabajo para listado'!$A$155:$Z$1048576,MATCH($A1036,'Hoja de Trabajo para listado'!$A$155:$A$1048576,0),MATCH((CUADRO!O$4&amp;$E1036),'Hoja de Trabajo para listado'!$A$151:$Z$151,0)),0)+IFERROR(INDEX('Hoja de Trabajo para listado'!$AB$155:$BA$1048576,MATCH($A1036,'Hoja de Trabajo para listado'!$AB$155:$AB$1048576,0),MATCH((CUADRO!O$4&amp;$E1036),'Hoja de Trabajo para listado'!$AB$151:$BA$151,0)),0)+IFERROR(INDEX('Hoja de Trabajo para listado'!$BC$155:$CB$1048576,MATCH($A1036,'Hoja de Trabajo para listado'!$BC$155:$BC$1048576,0),MATCH((CUADRO!O$4&amp;$E1036),'Hoja de Trabajo para listado'!$BC$151:$CB$151,0)),0)+IFERROR(INDEX('Hoja de Trabajo para listado'!$DE$153:$DG$274,MATCH($A1036,'Hoja de Trabajo para listado'!$DE$153:$DE$1048576,0),MATCH((CUADRO!O$4&amp;$E1036),'Hoja de Trabajo para listado'!$DE$151:$DG$151,0)),0)+IFERROR(INDEX('Hoja de Trabajo para listado'!$CD$155:$DC$1048576,MATCH($A1036,'Hoja de Trabajo para listado'!$CD$155:$CD$1048576,0),MATCH((CUADRO!O$4&amp;$E1036),'Hoja de Trabajo para listado'!$CD$151:$DC$151,0)),0)</f>
        <v>0</v>
      </c>
      <c r="P1036" s="243">
        <f ca="1">+IFERROR(INDEX('Hoja de Trabajo para listado'!$A$155:$Z$1048576,MATCH($A1036,'Hoja de Trabajo para listado'!$A$155:$A$1048576,0),MATCH((CUADRO!P$4&amp;$E1036),'Hoja de Trabajo para listado'!$A$151:$Z$151,0)),0)+IFERROR(INDEX('Hoja de Trabajo para listado'!$AB$155:$BA$1048576,MATCH($A1036,'Hoja de Trabajo para listado'!$AB$155:$AB$1048576,0),MATCH((CUADRO!P$4&amp;$E1036),'Hoja de Trabajo para listado'!$AB$151:$BA$151,0)),0)+IFERROR(INDEX('Hoja de Trabajo para listado'!$BC$155:$CB$1048576,MATCH($A1036,'Hoja de Trabajo para listado'!$BC$155:$BC$1048576,0),MATCH((CUADRO!P$4&amp;$E1036),'Hoja de Trabajo para listado'!$BC$151:$CB$151,0)),0)+IFERROR(INDEX('Hoja de Trabajo para listado'!$DE$153:$DG$274,MATCH($A1036,'Hoja de Trabajo para listado'!$DE$153:$DE$1048576,0),MATCH((CUADRO!P$4&amp;$E1036),'Hoja de Trabajo para listado'!$DE$151:$DG$151,0)),0)+IFERROR(INDEX('Hoja de Trabajo para listado'!$CD$155:$DC$1048576,MATCH($A1036,'Hoja de Trabajo para listado'!$CD$155:$CD$1048576,0),MATCH((CUADRO!P$4&amp;$E1036),'Hoja de Trabajo para listado'!$CD$151:$DC$151,0)),0)</f>
        <v>0</v>
      </c>
      <c r="Q1036" s="243">
        <f ca="1">+IFERROR(INDEX('Hoja de Trabajo para listado'!$A$155:$Z$1048576,MATCH($A1036,'Hoja de Trabajo para listado'!$A$155:$A$1048576,0),MATCH((CUADRO!Q$4&amp;$E1036),'Hoja de Trabajo para listado'!$A$151:$Z$151,0)),0)+IFERROR(INDEX('Hoja de Trabajo para listado'!$AB$155:$BA$1048576,MATCH($A1036,'Hoja de Trabajo para listado'!$AB$155:$AB$1048576,0),MATCH((CUADRO!Q$4&amp;$E1036),'Hoja de Trabajo para listado'!$AB$151:$BA$151,0)),0)+IFERROR(INDEX('Hoja de Trabajo para listado'!$BC$155:$CB$1048576,MATCH($A1036,'Hoja de Trabajo para listado'!$BC$155:$BC$1048576,0),MATCH((CUADRO!Q$4&amp;$E1036),'Hoja de Trabajo para listado'!$BC$151:$CB$151,0)),0)+IFERROR(INDEX('Hoja de Trabajo para listado'!$DE$153:$DG$274,MATCH($A1036,'Hoja de Trabajo para listado'!$DE$153:$DE$1048576,0),MATCH((CUADRO!Q$4&amp;$E1036),'Hoja de Trabajo para listado'!$DE$151:$DG$151,0)),0)+IFERROR(INDEX('Hoja de Trabajo para listado'!$CD$155:$DC$1048576,MATCH($A1036,'Hoja de Trabajo para listado'!$CD$155:$CD$1048576,0),MATCH((CUADRO!Q$4&amp;$E1036),'Hoja de Trabajo para listado'!$CD$151:$DC$151,0)),0)</f>
        <v>0</v>
      </c>
      <c r="R1036" s="243">
        <f t="shared" ca="1" si="39"/>
        <v>0</v>
      </c>
      <c r="S1036" s="249">
        <f ca="1">+R1035+R1036</f>
        <v>0</v>
      </c>
      <c r="T1036" s="243">
        <f ca="1">+S1036</f>
        <v>0</v>
      </c>
      <c r="U1036" s="242">
        <f t="shared" si="40"/>
        <v>2</v>
      </c>
      <c r="V1036" s="333" t="str">
        <f>+VLOOKUP(A1036,bd_lista!$A$3:$E$592,5,FALSE)</f>
        <v>Gobiernos Autonomos Municipales</v>
      </c>
      <c r="W1036" s="388"/>
      <c r="X1036" s="242">
        <f>+VLOOKUP(A1036,[4]Sheet1!$A$13:$D$744,4,FALSE)</f>
        <v>0</v>
      </c>
      <c r="Y1036" s="242" t="e">
        <f>+VLOOKUP(X1036,bd_lista!$A$3:$C$592,3,FALSE)</f>
        <v>#N/A</v>
      </c>
      <c r="Z1036" s="292"/>
      <c r="AA1036" s="293"/>
    </row>
    <row r="1037" spans="1:27" customFormat="1" ht="15" hidden="1" customHeight="1">
      <c r="A1037" s="32">
        <v>1751</v>
      </c>
      <c r="B1037" s="392">
        <f>+A1037</f>
        <v>1751</v>
      </c>
      <c r="C1037" s="247" t="str">
        <f>+VLOOKUP(A1037,bd_lista!$A$3:$C$592,3,FALSE)</f>
        <v>Gobierno Autónomo Municipal de El Carmen Rivero Tórrez</v>
      </c>
      <c r="D1037" s="389" t="str">
        <f>+C1037</f>
        <v>Gobierno Autónomo Municipal de El Carmen Rivero Tórrez</v>
      </c>
      <c r="E1037" s="242" t="s">
        <v>1304</v>
      </c>
      <c r="F1037" s="243">
        <f ca="1">+IFERROR(INDEX('Hoja de Trabajo para listado'!$A$155:$Z$1048576,MATCH($A1037,'Hoja de Trabajo para listado'!$A$155:$A$1048576,0),MATCH((CUADRO!F$4&amp;$E1037),'Hoja de Trabajo para listado'!$A$151:$Z$151,0)),0)+IFERROR(INDEX('Hoja de Trabajo para listado'!$AB$155:$BA$1048576,MATCH($A1037,'Hoja de Trabajo para listado'!$AB$155:$AB$1048576,0),MATCH((CUADRO!F$4&amp;$E1037),'Hoja de Trabajo para listado'!$AB$151:$BA$151,0)),0)+IFERROR(INDEX('Hoja de Trabajo para listado'!$BC$155:$CB$1048576,MATCH($A1037,'Hoja de Trabajo para listado'!$BC$155:$BC$1048576,0),MATCH((CUADRO!F$4&amp;$E1037),'Hoja de Trabajo para listado'!$BC$151:$CB$151,0)),0)+IFERROR(INDEX('Hoja de Trabajo para listado'!$DE$153:$DG$274,MATCH($A1037,'Hoja de Trabajo para listado'!$DE$153:$DE$1048576,0),MATCH((CUADRO!F$4&amp;$E1037),'Hoja de Trabajo para listado'!$DE$151:$DG$151,0)),0)+IFERROR(INDEX('Hoja de Trabajo para listado'!$CD$155:$DC$1048576,MATCH($A1037,'Hoja de Trabajo para listado'!$CD$155:$CD$1048576,0),MATCH((CUADRO!F$4&amp;$E1037),'Hoja de Trabajo para listado'!$CD$151:$DC$151,0)),0)</f>
        <v>0</v>
      </c>
      <c r="G1037" s="243">
        <f ca="1">+IFERROR(INDEX('Hoja de Trabajo para listado'!$A$155:$Z$1048576,MATCH($A1037,'Hoja de Trabajo para listado'!$A$155:$A$1048576,0),MATCH((CUADRO!G$4&amp;$E1037),'Hoja de Trabajo para listado'!$A$151:$Z$151,0)),0)+IFERROR(INDEX('Hoja de Trabajo para listado'!$AB$155:$BA$1048576,MATCH($A1037,'Hoja de Trabajo para listado'!$AB$155:$AB$1048576,0),MATCH((CUADRO!G$4&amp;$E1037),'Hoja de Trabajo para listado'!$AB$151:$BA$151,0)),0)+IFERROR(INDEX('Hoja de Trabajo para listado'!$BC$155:$CB$1048576,MATCH($A1037,'Hoja de Trabajo para listado'!$BC$155:$BC$1048576,0),MATCH((CUADRO!G$4&amp;$E1037),'Hoja de Trabajo para listado'!$BC$151:$CB$151,0)),0)+IFERROR(INDEX('Hoja de Trabajo para listado'!$DE$153:$DG$274,MATCH($A1037,'Hoja de Trabajo para listado'!$DE$153:$DE$1048576,0),MATCH((CUADRO!G$4&amp;$E1037),'Hoja de Trabajo para listado'!$DE$151:$DG$151,0)),0)+IFERROR(INDEX('Hoja de Trabajo para listado'!$CD$155:$DC$1048576,MATCH($A1037,'Hoja de Trabajo para listado'!$CD$155:$CD$1048576,0),MATCH((CUADRO!G$4&amp;$E1037),'Hoja de Trabajo para listado'!$CD$151:$DC$151,0)),0)</f>
        <v>0</v>
      </c>
      <c r="H1037" s="243">
        <f ca="1">+IFERROR(INDEX('Hoja de Trabajo para listado'!$A$155:$Z$1048576,MATCH($A1037,'Hoja de Trabajo para listado'!$A$155:$A$1048576,0),MATCH((CUADRO!H$4&amp;$E1037),'Hoja de Trabajo para listado'!$A$151:$Z$151,0)),0)+IFERROR(INDEX('Hoja de Trabajo para listado'!$AB$155:$BA$1048576,MATCH($A1037,'Hoja de Trabajo para listado'!$AB$155:$AB$1048576,0),MATCH((CUADRO!H$4&amp;$E1037),'Hoja de Trabajo para listado'!$AB$151:$BA$151,0)),0)+IFERROR(INDEX('Hoja de Trabajo para listado'!$BC$155:$CB$1048576,MATCH($A1037,'Hoja de Trabajo para listado'!$BC$155:$BC$1048576,0),MATCH((CUADRO!H$4&amp;$E1037),'Hoja de Trabajo para listado'!$BC$151:$CB$151,0)),0)+IFERROR(INDEX('Hoja de Trabajo para listado'!$DE$153:$DG$274,MATCH($A1037,'Hoja de Trabajo para listado'!$DE$153:$DE$1048576,0),MATCH((CUADRO!H$4&amp;$E1037),'Hoja de Trabajo para listado'!$DE$151:$DG$151,0)),0)+IFERROR(INDEX('Hoja de Trabajo para listado'!$CD$155:$DC$1048576,MATCH($A1037,'Hoja de Trabajo para listado'!$CD$155:$CD$1048576,0),MATCH((CUADRO!H$4&amp;$E1037),'Hoja de Trabajo para listado'!$CD$151:$DC$151,0)),0)</f>
        <v>0</v>
      </c>
      <c r="I1037" s="243">
        <f ca="1">+IFERROR(INDEX('Hoja de Trabajo para listado'!$A$155:$Z$1048576,MATCH($A1037,'Hoja de Trabajo para listado'!$A$155:$A$1048576,0),MATCH((CUADRO!I$4&amp;$E1037),'Hoja de Trabajo para listado'!$A$151:$Z$151,0)),0)+IFERROR(INDEX('Hoja de Trabajo para listado'!$AB$155:$BA$1048576,MATCH($A1037,'Hoja de Trabajo para listado'!$AB$155:$AB$1048576,0),MATCH((CUADRO!I$4&amp;$E1037),'Hoja de Trabajo para listado'!$AB$151:$BA$151,0)),0)+IFERROR(INDEX('Hoja de Trabajo para listado'!$BC$155:$CB$1048576,MATCH($A1037,'Hoja de Trabajo para listado'!$BC$155:$BC$1048576,0),MATCH((CUADRO!I$4&amp;$E1037),'Hoja de Trabajo para listado'!$BC$151:$CB$151,0)),0)+IFERROR(INDEX('Hoja de Trabajo para listado'!$DE$153:$DG$274,MATCH($A1037,'Hoja de Trabajo para listado'!$DE$153:$DE$1048576,0),MATCH((CUADRO!I$4&amp;$E1037),'Hoja de Trabajo para listado'!$DE$151:$DG$151,0)),0)+IFERROR(INDEX('Hoja de Trabajo para listado'!$CD$155:$DC$1048576,MATCH($A1037,'Hoja de Trabajo para listado'!$CD$155:$CD$1048576,0),MATCH((CUADRO!I$4&amp;$E1037),'Hoja de Trabajo para listado'!$CD$151:$DC$151,0)),0)</f>
        <v>0</v>
      </c>
      <c r="J1037" s="243">
        <f ca="1">+IFERROR(INDEX('Hoja de Trabajo para listado'!$A$155:$Z$1048576,MATCH($A1037,'Hoja de Trabajo para listado'!$A$155:$A$1048576,0),MATCH((CUADRO!J$4&amp;$E1037),'Hoja de Trabajo para listado'!$A$151:$Z$151,0)),0)+IFERROR(INDEX('Hoja de Trabajo para listado'!$AB$155:$BA$1048576,MATCH($A1037,'Hoja de Trabajo para listado'!$AB$155:$AB$1048576,0),MATCH((CUADRO!J$4&amp;$E1037),'Hoja de Trabajo para listado'!$AB$151:$BA$151,0)),0)+IFERROR(INDEX('Hoja de Trabajo para listado'!$BC$155:$CB$1048576,MATCH($A1037,'Hoja de Trabajo para listado'!$BC$155:$BC$1048576,0),MATCH((CUADRO!J$4&amp;$E1037),'Hoja de Trabajo para listado'!$BC$151:$CB$151,0)),0)+IFERROR(INDEX('Hoja de Trabajo para listado'!$DE$153:$DG$274,MATCH($A1037,'Hoja de Trabajo para listado'!$DE$153:$DE$1048576,0),MATCH((CUADRO!J$4&amp;$E1037),'Hoja de Trabajo para listado'!$DE$151:$DG$151,0)),0)+IFERROR(INDEX('Hoja de Trabajo para listado'!$CD$155:$DC$1048576,MATCH($A1037,'Hoja de Trabajo para listado'!$CD$155:$CD$1048576,0),MATCH((CUADRO!J$4&amp;$E1037),'Hoja de Trabajo para listado'!$CD$151:$DC$151,0)),0)</f>
        <v>0</v>
      </c>
      <c r="K1037" s="243">
        <f ca="1">+IFERROR(INDEX('Hoja de Trabajo para listado'!$A$155:$Z$1048576,MATCH($A1037,'Hoja de Trabajo para listado'!$A$155:$A$1048576,0),MATCH((CUADRO!K$4&amp;$E1037),'Hoja de Trabajo para listado'!$A$151:$Z$151,0)),0)+IFERROR(INDEX('Hoja de Trabajo para listado'!$AB$155:$BA$1048576,MATCH($A1037,'Hoja de Trabajo para listado'!$AB$155:$AB$1048576,0),MATCH((CUADRO!K$4&amp;$E1037),'Hoja de Trabajo para listado'!$AB$151:$BA$151,0)),0)+IFERROR(INDEX('Hoja de Trabajo para listado'!$BC$155:$CB$1048576,MATCH($A1037,'Hoja de Trabajo para listado'!$BC$155:$BC$1048576,0),MATCH((CUADRO!K$4&amp;$E1037),'Hoja de Trabajo para listado'!$BC$151:$CB$151,0)),0)+IFERROR(INDEX('Hoja de Trabajo para listado'!$DE$153:$DG$274,MATCH($A1037,'Hoja de Trabajo para listado'!$DE$153:$DE$1048576,0),MATCH((CUADRO!K$4&amp;$E1037),'Hoja de Trabajo para listado'!$DE$151:$DG$151,0)),0)+IFERROR(INDEX('Hoja de Trabajo para listado'!$CD$155:$DC$1048576,MATCH($A1037,'Hoja de Trabajo para listado'!$CD$155:$CD$1048576,0),MATCH((CUADRO!K$4&amp;$E1037),'Hoja de Trabajo para listado'!$CD$151:$DC$151,0)),0)</f>
        <v>0</v>
      </c>
      <c r="L1037" s="243">
        <f ca="1">+IFERROR(INDEX('Hoja de Trabajo para listado'!$A$155:$Z$1048576,MATCH($A1037,'Hoja de Trabajo para listado'!$A$155:$A$1048576,0),MATCH((CUADRO!L$4&amp;$E1037),'Hoja de Trabajo para listado'!$A$151:$Z$151,0)),0)+IFERROR(INDEX('Hoja de Trabajo para listado'!$AB$155:$BA$1048576,MATCH($A1037,'Hoja de Trabajo para listado'!$AB$155:$AB$1048576,0),MATCH((CUADRO!L$4&amp;$E1037),'Hoja de Trabajo para listado'!$AB$151:$BA$151,0)),0)+IFERROR(INDEX('Hoja de Trabajo para listado'!$BC$155:$CB$1048576,MATCH($A1037,'Hoja de Trabajo para listado'!$BC$155:$BC$1048576,0),MATCH((CUADRO!L$4&amp;$E1037),'Hoja de Trabajo para listado'!$BC$151:$CB$151,0)),0)+IFERROR(INDEX('Hoja de Trabajo para listado'!$DE$153:$DG$274,MATCH($A1037,'Hoja de Trabajo para listado'!$DE$153:$DE$1048576,0),MATCH((CUADRO!L$4&amp;$E1037),'Hoja de Trabajo para listado'!$DE$151:$DG$151,0)),0)+IFERROR(INDEX('Hoja de Trabajo para listado'!$CD$155:$DC$1048576,MATCH($A1037,'Hoja de Trabajo para listado'!$CD$155:$CD$1048576,0),MATCH((CUADRO!L$4&amp;$E1037),'Hoja de Trabajo para listado'!$CD$151:$DC$151,0)),0)</f>
        <v>0</v>
      </c>
      <c r="M1037" s="243">
        <f ca="1">+IFERROR(INDEX('Hoja de Trabajo para listado'!$A$155:$Z$1048576,MATCH($A1037,'Hoja de Trabajo para listado'!$A$155:$A$1048576,0),MATCH((CUADRO!M$4&amp;$E1037),'Hoja de Trabajo para listado'!$A$151:$Z$151,0)),0)+IFERROR(INDEX('Hoja de Trabajo para listado'!$AB$155:$BA$1048576,MATCH($A1037,'Hoja de Trabajo para listado'!$AB$155:$AB$1048576,0),MATCH((CUADRO!M$4&amp;$E1037),'Hoja de Trabajo para listado'!$AB$151:$BA$151,0)),0)+IFERROR(INDEX('Hoja de Trabajo para listado'!$BC$155:$CB$1048576,MATCH($A1037,'Hoja de Trabajo para listado'!$BC$155:$BC$1048576,0),MATCH((CUADRO!M$4&amp;$E1037),'Hoja de Trabajo para listado'!$BC$151:$CB$151,0)),0)+IFERROR(INDEX('Hoja de Trabajo para listado'!$DE$153:$DG$274,MATCH($A1037,'Hoja de Trabajo para listado'!$DE$153:$DE$1048576,0),MATCH((CUADRO!M$4&amp;$E1037),'Hoja de Trabajo para listado'!$DE$151:$DG$151,0)),0)+IFERROR(INDEX('Hoja de Trabajo para listado'!$CD$155:$DC$1048576,MATCH($A1037,'Hoja de Trabajo para listado'!$CD$155:$CD$1048576,0),MATCH((CUADRO!M$4&amp;$E1037),'Hoja de Trabajo para listado'!$CD$151:$DC$151,0)),0)</f>
        <v>0</v>
      </c>
      <c r="N1037" s="243">
        <f ca="1">+IFERROR(INDEX('Hoja de Trabajo para listado'!$A$155:$Z$1048576,MATCH($A1037,'Hoja de Trabajo para listado'!$A$155:$A$1048576,0),MATCH((CUADRO!N$4&amp;$E1037),'Hoja de Trabajo para listado'!$A$151:$Z$151,0)),0)+IFERROR(INDEX('Hoja de Trabajo para listado'!$AB$155:$BA$1048576,MATCH($A1037,'Hoja de Trabajo para listado'!$AB$155:$AB$1048576,0),MATCH((CUADRO!N$4&amp;$E1037),'Hoja de Trabajo para listado'!$AB$151:$BA$151,0)),0)+IFERROR(INDEX('Hoja de Trabajo para listado'!$BC$155:$CB$1048576,MATCH($A1037,'Hoja de Trabajo para listado'!$BC$155:$BC$1048576,0),MATCH((CUADRO!N$4&amp;$E1037),'Hoja de Trabajo para listado'!$BC$151:$CB$151,0)),0)+IFERROR(INDEX('Hoja de Trabajo para listado'!$DE$153:$DG$274,MATCH($A1037,'Hoja de Trabajo para listado'!$DE$153:$DE$1048576,0),MATCH((CUADRO!N$4&amp;$E1037),'Hoja de Trabajo para listado'!$DE$151:$DG$151,0)),0)+IFERROR(INDEX('Hoja de Trabajo para listado'!$CD$155:$DC$1048576,MATCH($A1037,'Hoja de Trabajo para listado'!$CD$155:$CD$1048576,0),MATCH((CUADRO!N$4&amp;$E1037),'Hoja de Trabajo para listado'!$CD$151:$DC$151,0)),0)</f>
        <v>0</v>
      </c>
      <c r="O1037" s="243">
        <f ca="1">+IFERROR(INDEX('Hoja de Trabajo para listado'!$A$155:$Z$1048576,MATCH($A1037,'Hoja de Trabajo para listado'!$A$155:$A$1048576,0),MATCH((CUADRO!O$4&amp;$E1037),'Hoja de Trabajo para listado'!$A$151:$Z$151,0)),0)+IFERROR(INDEX('Hoja de Trabajo para listado'!$AB$155:$BA$1048576,MATCH($A1037,'Hoja de Trabajo para listado'!$AB$155:$AB$1048576,0),MATCH((CUADRO!O$4&amp;$E1037),'Hoja de Trabajo para listado'!$AB$151:$BA$151,0)),0)+IFERROR(INDEX('Hoja de Trabajo para listado'!$BC$155:$CB$1048576,MATCH($A1037,'Hoja de Trabajo para listado'!$BC$155:$BC$1048576,0),MATCH((CUADRO!O$4&amp;$E1037),'Hoja de Trabajo para listado'!$BC$151:$CB$151,0)),0)+IFERROR(INDEX('Hoja de Trabajo para listado'!$DE$153:$DG$274,MATCH($A1037,'Hoja de Trabajo para listado'!$DE$153:$DE$1048576,0),MATCH((CUADRO!O$4&amp;$E1037),'Hoja de Trabajo para listado'!$DE$151:$DG$151,0)),0)+IFERROR(INDEX('Hoja de Trabajo para listado'!$CD$155:$DC$1048576,MATCH($A1037,'Hoja de Trabajo para listado'!$CD$155:$CD$1048576,0),MATCH((CUADRO!O$4&amp;$E1037),'Hoja de Trabajo para listado'!$CD$151:$DC$151,0)),0)</f>
        <v>0</v>
      </c>
      <c r="P1037" s="243">
        <f ca="1">+IFERROR(INDEX('Hoja de Trabajo para listado'!$A$155:$Z$1048576,MATCH($A1037,'Hoja de Trabajo para listado'!$A$155:$A$1048576,0),MATCH((CUADRO!P$4&amp;$E1037),'Hoja de Trabajo para listado'!$A$151:$Z$151,0)),0)+IFERROR(INDEX('Hoja de Trabajo para listado'!$AB$155:$BA$1048576,MATCH($A1037,'Hoja de Trabajo para listado'!$AB$155:$AB$1048576,0),MATCH((CUADRO!P$4&amp;$E1037),'Hoja de Trabajo para listado'!$AB$151:$BA$151,0)),0)+IFERROR(INDEX('Hoja de Trabajo para listado'!$BC$155:$CB$1048576,MATCH($A1037,'Hoja de Trabajo para listado'!$BC$155:$BC$1048576,0),MATCH((CUADRO!P$4&amp;$E1037),'Hoja de Trabajo para listado'!$BC$151:$CB$151,0)),0)+IFERROR(INDEX('Hoja de Trabajo para listado'!$DE$153:$DG$274,MATCH($A1037,'Hoja de Trabajo para listado'!$DE$153:$DE$1048576,0),MATCH((CUADRO!P$4&amp;$E1037),'Hoja de Trabajo para listado'!$DE$151:$DG$151,0)),0)+IFERROR(INDEX('Hoja de Trabajo para listado'!$CD$155:$DC$1048576,MATCH($A1037,'Hoja de Trabajo para listado'!$CD$155:$CD$1048576,0),MATCH((CUADRO!P$4&amp;$E1037),'Hoja de Trabajo para listado'!$CD$151:$DC$151,0)),0)</f>
        <v>0</v>
      </c>
      <c r="Q1037" s="243">
        <f ca="1">+IFERROR(INDEX('Hoja de Trabajo para listado'!$A$155:$Z$1048576,MATCH($A1037,'Hoja de Trabajo para listado'!$A$155:$A$1048576,0),MATCH((CUADRO!Q$4&amp;$E1037),'Hoja de Trabajo para listado'!$A$151:$Z$151,0)),0)+IFERROR(INDEX('Hoja de Trabajo para listado'!$AB$155:$BA$1048576,MATCH($A1037,'Hoja de Trabajo para listado'!$AB$155:$AB$1048576,0),MATCH((CUADRO!Q$4&amp;$E1037),'Hoja de Trabajo para listado'!$AB$151:$BA$151,0)),0)+IFERROR(INDEX('Hoja de Trabajo para listado'!$BC$155:$CB$1048576,MATCH($A1037,'Hoja de Trabajo para listado'!$BC$155:$BC$1048576,0),MATCH((CUADRO!Q$4&amp;$E1037),'Hoja de Trabajo para listado'!$BC$151:$CB$151,0)),0)+IFERROR(INDEX('Hoja de Trabajo para listado'!$DE$153:$DG$274,MATCH($A1037,'Hoja de Trabajo para listado'!$DE$153:$DE$1048576,0),MATCH((CUADRO!Q$4&amp;$E1037),'Hoja de Trabajo para listado'!$DE$151:$DG$151,0)),0)+IFERROR(INDEX('Hoja de Trabajo para listado'!$CD$155:$DC$1048576,MATCH($A1037,'Hoja de Trabajo para listado'!$CD$155:$CD$1048576,0),MATCH((CUADRO!Q$4&amp;$E1037),'Hoja de Trabajo para listado'!$CD$151:$DC$151,0)),0)</f>
        <v>0</v>
      </c>
      <c r="R1037" s="243">
        <f t="shared" ca="1" si="39"/>
        <v>0</v>
      </c>
      <c r="S1037" s="249"/>
      <c r="T1037" s="243">
        <f ca="1">+T1038</f>
        <v>0</v>
      </c>
      <c r="U1037" s="242">
        <f t="shared" si="40"/>
        <v>1</v>
      </c>
      <c r="V1037" s="333" t="str">
        <f>+VLOOKUP(A1037,bd_lista!$A$3:$E$592,5,FALSE)</f>
        <v>Gobiernos Autonomos Municipales</v>
      </c>
      <c r="W1037" s="387" t="str">
        <f>+V1037</f>
        <v>Gobiernos Autonomos Municipales</v>
      </c>
      <c r="X1037" s="242">
        <f>+VLOOKUP(A1037,[4]Sheet1!$A$13:$D$744,4,FALSE)</f>
        <v>0</v>
      </c>
      <c r="Y1037" s="242" t="e">
        <f>+VLOOKUP(X1037,bd_lista!$A$3:$C$592,3,FALSE)</f>
        <v>#N/A</v>
      </c>
      <c r="Z1037" s="294">
        <f>+X1037</f>
        <v>0</v>
      </c>
      <c r="AA1037" s="295" t="e">
        <f>+Y1037</f>
        <v>#N/A</v>
      </c>
    </row>
    <row r="1038" spans="1:27" customFormat="1" ht="15" hidden="1" customHeight="1">
      <c r="A1038" s="32">
        <v>1751</v>
      </c>
      <c r="B1038" s="393"/>
      <c r="C1038" s="247" t="str">
        <f>+VLOOKUP(A1038,bd_lista!$A$3:$C$592,3,FALSE)</f>
        <v>Gobierno Autónomo Municipal de El Carmen Rivero Tórrez</v>
      </c>
      <c r="D1038" s="390"/>
      <c r="E1038" s="244" t="s">
        <v>1305</v>
      </c>
      <c r="F1038" s="243">
        <f ca="1">+IFERROR(INDEX('Hoja de Trabajo para listado'!$A$155:$Z$1048576,MATCH($A1038,'Hoja de Trabajo para listado'!$A$155:$A$1048576,0),MATCH((CUADRO!F$4&amp;$E1038),'Hoja de Trabajo para listado'!$A$151:$Z$151,0)),0)+IFERROR(INDEX('Hoja de Trabajo para listado'!$AB$155:$BA$1048576,MATCH($A1038,'Hoja de Trabajo para listado'!$AB$155:$AB$1048576,0),MATCH((CUADRO!F$4&amp;$E1038),'Hoja de Trabajo para listado'!$AB$151:$BA$151,0)),0)+IFERROR(INDEX('Hoja de Trabajo para listado'!$BC$155:$CB$1048576,MATCH($A1038,'Hoja de Trabajo para listado'!$BC$155:$BC$1048576,0),MATCH((CUADRO!F$4&amp;$E1038),'Hoja de Trabajo para listado'!$BC$151:$CB$151,0)),0)+IFERROR(INDEX('Hoja de Trabajo para listado'!$DE$153:$DG$274,MATCH($A1038,'Hoja de Trabajo para listado'!$DE$153:$DE$1048576,0),MATCH((CUADRO!F$4&amp;$E1038),'Hoja de Trabajo para listado'!$DE$151:$DG$151,0)),0)+IFERROR(INDEX('Hoja de Trabajo para listado'!$CD$155:$DC$1048576,MATCH($A1038,'Hoja de Trabajo para listado'!$CD$155:$CD$1048576,0),MATCH((CUADRO!F$4&amp;$E1038),'Hoja de Trabajo para listado'!$CD$151:$DC$151,0)),0)</f>
        <v>0</v>
      </c>
      <c r="G1038" s="243">
        <f ca="1">+IFERROR(INDEX('Hoja de Trabajo para listado'!$A$155:$Z$1048576,MATCH($A1038,'Hoja de Trabajo para listado'!$A$155:$A$1048576,0),MATCH((CUADRO!G$4&amp;$E1038),'Hoja de Trabajo para listado'!$A$151:$Z$151,0)),0)+IFERROR(INDEX('Hoja de Trabajo para listado'!$AB$155:$BA$1048576,MATCH($A1038,'Hoja de Trabajo para listado'!$AB$155:$AB$1048576,0),MATCH((CUADRO!G$4&amp;$E1038),'Hoja de Trabajo para listado'!$AB$151:$BA$151,0)),0)+IFERROR(INDEX('Hoja de Trabajo para listado'!$BC$155:$CB$1048576,MATCH($A1038,'Hoja de Trabajo para listado'!$BC$155:$BC$1048576,0),MATCH((CUADRO!G$4&amp;$E1038),'Hoja de Trabajo para listado'!$BC$151:$CB$151,0)),0)+IFERROR(INDEX('Hoja de Trabajo para listado'!$DE$153:$DG$274,MATCH($A1038,'Hoja de Trabajo para listado'!$DE$153:$DE$1048576,0),MATCH((CUADRO!G$4&amp;$E1038),'Hoja de Trabajo para listado'!$DE$151:$DG$151,0)),0)+IFERROR(INDEX('Hoja de Trabajo para listado'!$CD$155:$DC$1048576,MATCH($A1038,'Hoja de Trabajo para listado'!$CD$155:$CD$1048576,0),MATCH((CUADRO!G$4&amp;$E1038),'Hoja de Trabajo para listado'!$CD$151:$DC$151,0)),0)</f>
        <v>0</v>
      </c>
      <c r="H1038" s="243">
        <f ca="1">+IFERROR(INDEX('Hoja de Trabajo para listado'!$A$155:$Z$1048576,MATCH($A1038,'Hoja de Trabajo para listado'!$A$155:$A$1048576,0),MATCH((CUADRO!H$4&amp;$E1038),'Hoja de Trabajo para listado'!$A$151:$Z$151,0)),0)+IFERROR(INDEX('Hoja de Trabajo para listado'!$AB$155:$BA$1048576,MATCH($A1038,'Hoja de Trabajo para listado'!$AB$155:$AB$1048576,0),MATCH((CUADRO!H$4&amp;$E1038),'Hoja de Trabajo para listado'!$AB$151:$BA$151,0)),0)+IFERROR(INDEX('Hoja de Trabajo para listado'!$BC$155:$CB$1048576,MATCH($A1038,'Hoja de Trabajo para listado'!$BC$155:$BC$1048576,0),MATCH((CUADRO!H$4&amp;$E1038),'Hoja de Trabajo para listado'!$BC$151:$CB$151,0)),0)+IFERROR(INDEX('Hoja de Trabajo para listado'!$DE$153:$DG$274,MATCH($A1038,'Hoja de Trabajo para listado'!$DE$153:$DE$1048576,0),MATCH((CUADRO!H$4&amp;$E1038),'Hoja de Trabajo para listado'!$DE$151:$DG$151,0)),0)+IFERROR(INDEX('Hoja de Trabajo para listado'!$CD$155:$DC$1048576,MATCH($A1038,'Hoja de Trabajo para listado'!$CD$155:$CD$1048576,0),MATCH((CUADRO!H$4&amp;$E1038),'Hoja de Trabajo para listado'!$CD$151:$DC$151,0)),0)</f>
        <v>0</v>
      </c>
      <c r="I1038" s="243">
        <f ca="1">+IFERROR(INDEX('Hoja de Trabajo para listado'!$A$155:$Z$1048576,MATCH($A1038,'Hoja de Trabajo para listado'!$A$155:$A$1048576,0),MATCH((CUADRO!I$4&amp;$E1038),'Hoja de Trabajo para listado'!$A$151:$Z$151,0)),0)+IFERROR(INDEX('Hoja de Trabajo para listado'!$AB$155:$BA$1048576,MATCH($A1038,'Hoja de Trabajo para listado'!$AB$155:$AB$1048576,0),MATCH((CUADRO!I$4&amp;$E1038),'Hoja de Trabajo para listado'!$AB$151:$BA$151,0)),0)+IFERROR(INDEX('Hoja de Trabajo para listado'!$BC$155:$CB$1048576,MATCH($A1038,'Hoja de Trabajo para listado'!$BC$155:$BC$1048576,0),MATCH((CUADRO!I$4&amp;$E1038),'Hoja de Trabajo para listado'!$BC$151:$CB$151,0)),0)+IFERROR(INDEX('Hoja de Trabajo para listado'!$DE$153:$DG$274,MATCH($A1038,'Hoja de Trabajo para listado'!$DE$153:$DE$1048576,0),MATCH((CUADRO!I$4&amp;$E1038),'Hoja de Trabajo para listado'!$DE$151:$DG$151,0)),0)+IFERROR(INDEX('Hoja de Trabajo para listado'!$CD$155:$DC$1048576,MATCH($A1038,'Hoja de Trabajo para listado'!$CD$155:$CD$1048576,0),MATCH((CUADRO!I$4&amp;$E1038),'Hoja de Trabajo para listado'!$CD$151:$DC$151,0)),0)</f>
        <v>0</v>
      </c>
      <c r="J1038" s="243">
        <f ca="1">+IFERROR(INDEX('Hoja de Trabajo para listado'!$A$155:$Z$1048576,MATCH($A1038,'Hoja de Trabajo para listado'!$A$155:$A$1048576,0),MATCH((CUADRO!J$4&amp;$E1038),'Hoja de Trabajo para listado'!$A$151:$Z$151,0)),0)+IFERROR(INDEX('Hoja de Trabajo para listado'!$AB$155:$BA$1048576,MATCH($A1038,'Hoja de Trabajo para listado'!$AB$155:$AB$1048576,0),MATCH((CUADRO!J$4&amp;$E1038),'Hoja de Trabajo para listado'!$AB$151:$BA$151,0)),0)+IFERROR(INDEX('Hoja de Trabajo para listado'!$BC$155:$CB$1048576,MATCH($A1038,'Hoja de Trabajo para listado'!$BC$155:$BC$1048576,0),MATCH((CUADRO!J$4&amp;$E1038),'Hoja de Trabajo para listado'!$BC$151:$CB$151,0)),0)+IFERROR(INDEX('Hoja de Trabajo para listado'!$DE$153:$DG$274,MATCH($A1038,'Hoja de Trabajo para listado'!$DE$153:$DE$1048576,0),MATCH((CUADRO!J$4&amp;$E1038),'Hoja de Trabajo para listado'!$DE$151:$DG$151,0)),0)+IFERROR(INDEX('Hoja de Trabajo para listado'!$CD$155:$DC$1048576,MATCH($A1038,'Hoja de Trabajo para listado'!$CD$155:$CD$1048576,0),MATCH((CUADRO!J$4&amp;$E1038),'Hoja de Trabajo para listado'!$CD$151:$DC$151,0)),0)</f>
        <v>0</v>
      </c>
      <c r="K1038" s="243">
        <f ca="1">+IFERROR(INDEX('Hoja de Trabajo para listado'!$A$155:$Z$1048576,MATCH($A1038,'Hoja de Trabajo para listado'!$A$155:$A$1048576,0),MATCH((CUADRO!K$4&amp;$E1038),'Hoja de Trabajo para listado'!$A$151:$Z$151,0)),0)+IFERROR(INDEX('Hoja de Trabajo para listado'!$AB$155:$BA$1048576,MATCH($A1038,'Hoja de Trabajo para listado'!$AB$155:$AB$1048576,0),MATCH((CUADRO!K$4&amp;$E1038),'Hoja de Trabajo para listado'!$AB$151:$BA$151,0)),0)+IFERROR(INDEX('Hoja de Trabajo para listado'!$BC$155:$CB$1048576,MATCH($A1038,'Hoja de Trabajo para listado'!$BC$155:$BC$1048576,0),MATCH((CUADRO!K$4&amp;$E1038),'Hoja de Trabajo para listado'!$BC$151:$CB$151,0)),0)+IFERROR(INDEX('Hoja de Trabajo para listado'!$DE$153:$DG$274,MATCH($A1038,'Hoja de Trabajo para listado'!$DE$153:$DE$1048576,0),MATCH((CUADRO!K$4&amp;$E1038),'Hoja de Trabajo para listado'!$DE$151:$DG$151,0)),0)+IFERROR(INDEX('Hoja de Trabajo para listado'!$CD$155:$DC$1048576,MATCH($A1038,'Hoja de Trabajo para listado'!$CD$155:$CD$1048576,0),MATCH((CUADRO!K$4&amp;$E1038),'Hoja de Trabajo para listado'!$CD$151:$DC$151,0)),0)</f>
        <v>0</v>
      </c>
      <c r="L1038" s="243">
        <f ca="1">+IFERROR(INDEX('Hoja de Trabajo para listado'!$A$155:$Z$1048576,MATCH($A1038,'Hoja de Trabajo para listado'!$A$155:$A$1048576,0),MATCH((CUADRO!L$4&amp;$E1038),'Hoja de Trabajo para listado'!$A$151:$Z$151,0)),0)+IFERROR(INDEX('Hoja de Trabajo para listado'!$AB$155:$BA$1048576,MATCH($A1038,'Hoja de Trabajo para listado'!$AB$155:$AB$1048576,0),MATCH((CUADRO!L$4&amp;$E1038),'Hoja de Trabajo para listado'!$AB$151:$BA$151,0)),0)+IFERROR(INDEX('Hoja de Trabajo para listado'!$BC$155:$CB$1048576,MATCH($A1038,'Hoja de Trabajo para listado'!$BC$155:$BC$1048576,0),MATCH((CUADRO!L$4&amp;$E1038),'Hoja de Trabajo para listado'!$BC$151:$CB$151,0)),0)+IFERROR(INDEX('Hoja de Trabajo para listado'!$DE$153:$DG$274,MATCH($A1038,'Hoja de Trabajo para listado'!$DE$153:$DE$1048576,0),MATCH((CUADRO!L$4&amp;$E1038),'Hoja de Trabajo para listado'!$DE$151:$DG$151,0)),0)+IFERROR(INDEX('Hoja de Trabajo para listado'!$CD$155:$DC$1048576,MATCH($A1038,'Hoja de Trabajo para listado'!$CD$155:$CD$1048576,0),MATCH((CUADRO!L$4&amp;$E1038),'Hoja de Trabajo para listado'!$CD$151:$DC$151,0)),0)</f>
        <v>0</v>
      </c>
      <c r="M1038" s="243">
        <f ca="1">+IFERROR(INDEX('Hoja de Trabajo para listado'!$A$155:$Z$1048576,MATCH($A1038,'Hoja de Trabajo para listado'!$A$155:$A$1048576,0),MATCH((CUADRO!M$4&amp;$E1038),'Hoja de Trabajo para listado'!$A$151:$Z$151,0)),0)+IFERROR(INDEX('Hoja de Trabajo para listado'!$AB$155:$BA$1048576,MATCH($A1038,'Hoja de Trabajo para listado'!$AB$155:$AB$1048576,0),MATCH((CUADRO!M$4&amp;$E1038),'Hoja de Trabajo para listado'!$AB$151:$BA$151,0)),0)+IFERROR(INDEX('Hoja de Trabajo para listado'!$BC$155:$CB$1048576,MATCH($A1038,'Hoja de Trabajo para listado'!$BC$155:$BC$1048576,0),MATCH((CUADRO!M$4&amp;$E1038),'Hoja de Trabajo para listado'!$BC$151:$CB$151,0)),0)+IFERROR(INDEX('Hoja de Trabajo para listado'!$DE$153:$DG$274,MATCH($A1038,'Hoja de Trabajo para listado'!$DE$153:$DE$1048576,0),MATCH((CUADRO!M$4&amp;$E1038),'Hoja de Trabajo para listado'!$DE$151:$DG$151,0)),0)+IFERROR(INDEX('Hoja de Trabajo para listado'!$CD$155:$DC$1048576,MATCH($A1038,'Hoja de Trabajo para listado'!$CD$155:$CD$1048576,0),MATCH((CUADRO!M$4&amp;$E1038),'Hoja de Trabajo para listado'!$CD$151:$DC$151,0)),0)</f>
        <v>0</v>
      </c>
      <c r="N1038" s="243">
        <f ca="1">+IFERROR(INDEX('Hoja de Trabajo para listado'!$A$155:$Z$1048576,MATCH($A1038,'Hoja de Trabajo para listado'!$A$155:$A$1048576,0),MATCH((CUADRO!N$4&amp;$E1038),'Hoja de Trabajo para listado'!$A$151:$Z$151,0)),0)+IFERROR(INDEX('Hoja de Trabajo para listado'!$AB$155:$BA$1048576,MATCH($A1038,'Hoja de Trabajo para listado'!$AB$155:$AB$1048576,0),MATCH((CUADRO!N$4&amp;$E1038),'Hoja de Trabajo para listado'!$AB$151:$BA$151,0)),0)+IFERROR(INDEX('Hoja de Trabajo para listado'!$BC$155:$CB$1048576,MATCH($A1038,'Hoja de Trabajo para listado'!$BC$155:$BC$1048576,0),MATCH((CUADRO!N$4&amp;$E1038),'Hoja de Trabajo para listado'!$BC$151:$CB$151,0)),0)+IFERROR(INDEX('Hoja de Trabajo para listado'!$DE$153:$DG$274,MATCH($A1038,'Hoja de Trabajo para listado'!$DE$153:$DE$1048576,0),MATCH((CUADRO!N$4&amp;$E1038),'Hoja de Trabajo para listado'!$DE$151:$DG$151,0)),0)+IFERROR(INDEX('Hoja de Trabajo para listado'!$CD$155:$DC$1048576,MATCH($A1038,'Hoja de Trabajo para listado'!$CD$155:$CD$1048576,0),MATCH((CUADRO!N$4&amp;$E1038),'Hoja de Trabajo para listado'!$CD$151:$DC$151,0)),0)</f>
        <v>0</v>
      </c>
      <c r="O1038" s="243">
        <f ca="1">+IFERROR(INDEX('Hoja de Trabajo para listado'!$A$155:$Z$1048576,MATCH($A1038,'Hoja de Trabajo para listado'!$A$155:$A$1048576,0),MATCH((CUADRO!O$4&amp;$E1038),'Hoja de Trabajo para listado'!$A$151:$Z$151,0)),0)+IFERROR(INDEX('Hoja de Trabajo para listado'!$AB$155:$BA$1048576,MATCH($A1038,'Hoja de Trabajo para listado'!$AB$155:$AB$1048576,0),MATCH((CUADRO!O$4&amp;$E1038),'Hoja de Trabajo para listado'!$AB$151:$BA$151,0)),0)+IFERROR(INDEX('Hoja de Trabajo para listado'!$BC$155:$CB$1048576,MATCH($A1038,'Hoja de Trabajo para listado'!$BC$155:$BC$1048576,0),MATCH((CUADRO!O$4&amp;$E1038),'Hoja de Trabajo para listado'!$BC$151:$CB$151,0)),0)+IFERROR(INDEX('Hoja de Trabajo para listado'!$DE$153:$DG$274,MATCH($A1038,'Hoja de Trabajo para listado'!$DE$153:$DE$1048576,0),MATCH((CUADRO!O$4&amp;$E1038),'Hoja de Trabajo para listado'!$DE$151:$DG$151,0)),0)+IFERROR(INDEX('Hoja de Trabajo para listado'!$CD$155:$DC$1048576,MATCH($A1038,'Hoja de Trabajo para listado'!$CD$155:$CD$1048576,0),MATCH((CUADRO!O$4&amp;$E1038),'Hoja de Trabajo para listado'!$CD$151:$DC$151,0)),0)</f>
        <v>0</v>
      </c>
      <c r="P1038" s="243">
        <f ca="1">+IFERROR(INDEX('Hoja de Trabajo para listado'!$A$155:$Z$1048576,MATCH($A1038,'Hoja de Trabajo para listado'!$A$155:$A$1048576,0),MATCH((CUADRO!P$4&amp;$E1038),'Hoja de Trabajo para listado'!$A$151:$Z$151,0)),0)+IFERROR(INDEX('Hoja de Trabajo para listado'!$AB$155:$BA$1048576,MATCH($A1038,'Hoja de Trabajo para listado'!$AB$155:$AB$1048576,0),MATCH((CUADRO!P$4&amp;$E1038),'Hoja de Trabajo para listado'!$AB$151:$BA$151,0)),0)+IFERROR(INDEX('Hoja de Trabajo para listado'!$BC$155:$CB$1048576,MATCH($A1038,'Hoja de Trabajo para listado'!$BC$155:$BC$1048576,0),MATCH((CUADRO!P$4&amp;$E1038),'Hoja de Trabajo para listado'!$BC$151:$CB$151,0)),0)+IFERROR(INDEX('Hoja de Trabajo para listado'!$DE$153:$DG$274,MATCH($A1038,'Hoja de Trabajo para listado'!$DE$153:$DE$1048576,0),MATCH((CUADRO!P$4&amp;$E1038),'Hoja de Trabajo para listado'!$DE$151:$DG$151,0)),0)+IFERROR(INDEX('Hoja de Trabajo para listado'!$CD$155:$DC$1048576,MATCH($A1038,'Hoja de Trabajo para listado'!$CD$155:$CD$1048576,0),MATCH((CUADRO!P$4&amp;$E1038),'Hoja de Trabajo para listado'!$CD$151:$DC$151,0)),0)</f>
        <v>0</v>
      </c>
      <c r="Q1038" s="243">
        <f ca="1">+IFERROR(INDEX('Hoja de Trabajo para listado'!$A$155:$Z$1048576,MATCH($A1038,'Hoja de Trabajo para listado'!$A$155:$A$1048576,0),MATCH((CUADRO!Q$4&amp;$E1038),'Hoja de Trabajo para listado'!$A$151:$Z$151,0)),0)+IFERROR(INDEX('Hoja de Trabajo para listado'!$AB$155:$BA$1048576,MATCH($A1038,'Hoja de Trabajo para listado'!$AB$155:$AB$1048576,0),MATCH((CUADRO!Q$4&amp;$E1038),'Hoja de Trabajo para listado'!$AB$151:$BA$151,0)),0)+IFERROR(INDEX('Hoja de Trabajo para listado'!$BC$155:$CB$1048576,MATCH($A1038,'Hoja de Trabajo para listado'!$BC$155:$BC$1048576,0),MATCH((CUADRO!Q$4&amp;$E1038),'Hoja de Trabajo para listado'!$BC$151:$CB$151,0)),0)+IFERROR(INDEX('Hoja de Trabajo para listado'!$DE$153:$DG$274,MATCH($A1038,'Hoja de Trabajo para listado'!$DE$153:$DE$1048576,0),MATCH((CUADRO!Q$4&amp;$E1038),'Hoja de Trabajo para listado'!$DE$151:$DG$151,0)),0)+IFERROR(INDEX('Hoja de Trabajo para listado'!$CD$155:$DC$1048576,MATCH($A1038,'Hoja de Trabajo para listado'!$CD$155:$CD$1048576,0),MATCH((CUADRO!Q$4&amp;$E1038),'Hoja de Trabajo para listado'!$CD$151:$DC$151,0)),0)</f>
        <v>0</v>
      </c>
      <c r="R1038" s="243">
        <f t="shared" ca="1" si="39"/>
        <v>0</v>
      </c>
      <c r="S1038" s="249">
        <f ca="1">+R1037+R1038</f>
        <v>0</v>
      </c>
      <c r="T1038" s="243">
        <f ca="1">+S1038</f>
        <v>0</v>
      </c>
      <c r="U1038" s="242">
        <f t="shared" si="40"/>
        <v>2</v>
      </c>
      <c r="V1038" s="333" t="str">
        <f>+VLOOKUP(A1038,bd_lista!$A$3:$E$592,5,FALSE)</f>
        <v>Gobiernos Autonomos Municipales</v>
      </c>
      <c r="W1038" s="388"/>
      <c r="X1038" s="242">
        <f>+VLOOKUP(A1038,[4]Sheet1!$A$13:$D$744,4,FALSE)</f>
        <v>0</v>
      </c>
      <c r="Y1038" s="242" t="e">
        <f>+VLOOKUP(X1038,bd_lista!$A$3:$C$592,3,FALSE)</f>
        <v>#N/A</v>
      </c>
      <c r="Z1038" s="292"/>
      <c r="AA1038" s="293"/>
    </row>
    <row r="1039" spans="1:27" customFormat="1" ht="27" hidden="1" customHeight="1">
      <c r="A1039" s="32">
        <v>1752</v>
      </c>
      <c r="B1039" s="392">
        <f>+A1039</f>
        <v>1752</v>
      </c>
      <c r="C1039" s="247" t="str">
        <f>+VLOOKUP(A1039,bd_lista!$A$3:$C$592,3,FALSE)</f>
        <v>Gobierno Autónomo Municipal de San Juan</v>
      </c>
      <c r="D1039" s="389" t="str">
        <f>+C1039</f>
        <v>Gobierno Autónomo Municipal de San Juan</v>
      </c>
      <c r="E1039" s="242" t="s">
        <v>1304</v>
      </c>
      <c r="F1039" s="243">
        <f ca="1">+IFERROR(INDEX('Hoja de Trabajo para listado'!$A$155:$Z$1048576,MATCH($A1039,'Hoja de Trabajo para listado'!$A$155:$A$1048576,0),MATCH((CUADRO!F$4&amp;$E1039),'Hoja de Trabajo para listado'!$A$151:$Z$151,0)),0)+IFERROR(INDEX('Hoja de Trabajo para listado'!$AB$155:$BA$1048576,MATCH($A1039,'Hoja de Trabajo para listado'!$AB$155:$AB$1048576,0),MATCH((CUADRO!F$4&amp;$E1039),'Hoja de Trabajo para listado'!$AB$151:$BA$151,0)),0)+IFERROR(INDEX('Hoja de Trabajo para listado'!$BC$155:$CB$1048576,MATCH($A1039,'Hoja de Trabajo para listado'!$BC$155:$BC$1048576,0),MATCH((CUADRO!F$4&amp;$E1039),'Hoja de Trabajo para listado'!$BC$151:$CB$151,0)),0)+IFERROR(INDEX('Hoja de Trabajo para listado'!$DE$153:$DG$274,MATCH($A1039,'Hoja de Trabajo para listado'!$DE$153:$DE$1048576,0),MATCH((CUADRO!F$4&amp;$E1039),'Hoja de Trabajo para listado'!$DE$151:$DG$151,0)),0)+IFERROR(INDEX('Hoja de Trabajo para listado'!$CD$155:$DC$1048576,MATCH($A1039,'Hoja de Trabajo para listado'!$CD$155:$CD$1048576,0),MATCH((CUADRO!F$4&amp;$E1039),'Hoja de Trabajo para listado'!$CD$151:$DC$151,0)),0)</f>
        <v>0</v>
      </c>
      <c r="G1039" s="243">
        <f ca="1">+IFERROR(INDEX('Hoja de Trabajo para listado'!$A$155:$Z$1048576,MATCH($A1039,'Hoja de Trabajo para listado'!$A$155:$A$1048576,0),MATCH((CUADRO!G$4&amp;$E1039),'Hoja de Trabajo para listado'!$A$151:$Z$151,0)),0)+IFERROR(INDEX('Hoja de Trabajo para listado'!$AB$155:$BA$1048576,MATCH($A1039,'Hoja de Trabajo para listado'!$AB$155:$AB$1048576,0),MATCH((CUADRO!G$4&amp;$E1039),'Hoja de Trabajo para listado'!$AB$151:$BA$151,0)),0)+IFERROR(INDEX('Hoja de Trabajo para listado'!$BC$155:$CB$1048576,MATCH($A1039,'Hoja de Trabajo para listado'!$BC$155:$BC$1048576,0),MATCH((CUADRO!G$4&amp;$E1039),'Hoja de Trabajo para listado'!$BC$151:$CB$151,0)),0)+IFERROR(INDEX('Hoja de Trabajo para listado'!$DE$153:$DG$274,MATCH($A1039,'Hoja de Trabajo para listado'!$DE$153:$DE$1048576,0),MATCH((CUADRO!G$4&amp;$E1039),'Hoja de Trabajo para listado'!$DE$151:$DG$151,0)),0)+IFERROR(INDEX('Hoja de Trabajo para listado'!$CD$155:$DC$1048576,MATCH($A1039,'Hoja de Trabajo para listado'!$CD$155:$CD$1048576,0),MATCH((CUADRO!G$4&amp;$E1039),'Hoja de Trabajo para listado'!$CD$151:$DC$151,0)),0)</f>
        <v>0</v>
      </c>
      <c r="H1039" s="243">
        <f ca="1">+IFERROR(INDEX('Hoja de Trabajo para listado'!$A$155:$Z$1048576,MATCH($A1039,'Hoja de Trabajo para listado'!$A$155:$A$1048576,0),MATCH((CUADRO!H$4&amp;$E1039),'Hoja de Trabajo para listado'!$A$151:$Z$151,0)),0)+IFERROR(INDEX('Hoja de Trabajo para listado'!$AB$155:$BA$1048576,MATCH($A1039,'Hoja de Trabajo para listado'!$AB$155:$AB$1048576,0),MATCH((CUADRO!H$4&amp;$E1039),'Hoja de Trabajo para listado'!$AB$151:$BA$151,0)),0)+IFERROR(INDEX('Hoja de Trabajo para listado'!$BC$155:$CB$1048576,MATCH($A1039,'Hoja de Trabajo para listado'!$BC$155:$BC$1048576,0),MATCH((CUADRO!H$4&amp;$E1039),'Hoja de Trabajo para listado'!$BC$151:$CB$151,0)),0)+IFERROR(INDEX('Hoja de Trabajo para listado'!$DE$153:$DG$274,MATCH($A1039,'Hoja de Trabajo para listado'!$DE$153:$DE$1048576,0),MATCH((CUADRO!H$4&amp;$E1039),'Hoja de Trabajo para listado'!$DE$151:$DG$151,0)),0)+IFERROR(INDEX('Hoja de Trabajo para listado'!$CD$155:$DC$1048576,MATCH($A1039,'Hoja de Trabajo para listado'!$CD$155:$CD$1048576,0),MATCH((CUADRO!H$4&amp;$E1039),'Hoja de Trabajo para listado'!$CD$151:$DC$151,0)),0)</f>
        <v>0</v>
      </c>
      <c r="I1039" s="243">
        <f ca="1">+IFERROR(INDEX('Hoja de Trabajo para listado'!$A$155:$Z$1048576,MATCH($A1039,'Hoja de Trabajo para listado'!$A$155:$A$1048576,0),MATCH((CUADRO!I$4&amp;$E1039),'Hoja de Trabajo para listado'!$A$151:$Z$151,0)),0)+IFERROR(INDEX('Hoja de Trabajo para listado'!$AB$155:$BA$1048576,MATCH($A1039,'Hoja de Trabajo para listado'!$AB$155:$AB$1048576,0),MATCH((CUADRO!I$4&amp;$E1039),'Hoja de Trabajo para listado'!$AB$151:$BA$151,0)),0)+IFERROR(INDEX('Hoja de Trabajo para listado'!$BC$155:$CB$1048576,MATCH($A1039,'Hoja de Trabajo para listado'!$BC$155:$BC$1048576,0),MATCH((CUADRO!I$4&amp;$E1039),'Hoja de Trabajo para listado'!$BC$151:$CB$151,0)),0)+IFERROR(INDEX('Hoja de Trabajo para listado'!$DE$153:$DG$274,MATCH($A1039,'Hoja de Trabajo para listado'!$DE$153:$DE$1048576,0),MATCH((CUADRO!I$4&amp;$E1039),'Hoja de Trabajo para listado'!$DE$151:$DG$151,0)),0)+IFERROR(INDEX('Hoja de Trabajo para listado'!$CD$155:$DC$1048576,MATCH($A1039,'Hoja de Trabajo para listado'!$CD$155:$CD$1048576,0),MATCH((CUADRO!I$4&amp;$E1039),'Hoja de Trabajo para listado'!$CD$151:$DC$151,0)),0)</f>
        <v>0</v>
      </c>
      <c r="J1039" s="243">
        <f ca="1">+IFERROR(INDEX('Hoja de Trabajo para listado'!$A$155:$Z$1048576,MATCH($A1039,'Hoja de Trabajo para listado'!$A$155:$A$1048576,0),MATCH((CUADRO!J$4&amp;$E1039),'Hoja de Trabajo para listado'!$A$151:$Z$151,0)),0)+IFERROR(INDEX('Hoja de Trabajo para listado'!$AB$155:$BA$1048576,MATCH($A1039,'Hoja de Trabajo para listado'!$AB$155:$AB$1048576,0),MATCH((CUADRO!J$4&amp;$E1039),'Hoja de Trabajo para listado'!$AB$151:$BA$151,0)),0)+IFERROR(INDEX('Hoja de Trabajo para listado'!$BC$155:$CB$1048576,MATCH($A1039,'Hoja de Trabajo para listado'!$BC$155:$BC$1048576,0),MATCH((CUADRO!J$4&amp;$E1039),'Hoja de Trabajo para listado'!$BC$151:$CB$151,0)),0)+IFERROR(INDEX('Hoja de Trabajo para listado'!$DE$153:$DG$274,MATCH($A1039,'Hoja de Trabajo para listado'!$DE$153:$DE$1048576,0),MATCH((CUADRO!J$4&amp;$E1039),'Hoja de Trabajo para listado'!$DE$151:$DG$151,0)),0)+IFERROR(INDEX('Hoja de Trabajo para listado'!$CD$155:$DC$1048576,MATCH($A1039,'Hoja de Trabajo para listado'!$CD$155:$CD$1048576,0),MATCH((CUADRO!J$4&amp;$E1039),'Hoja de Trabajo para listado'!$CD$151:$DC$151,0)),0)</f>
        <v>0</v>
      </c>
      <c r="K1039" s="243">
        <f ca="1">+IFERROR(INDEX('Hoja de Trabajo para listado'!$A$155:$Z$1048576,MATCH($A1039,'Hoja de Trabajo para listado'!$A$155:$A$1048576,0),MATCH((CUADRO!K$4&amp;$E1039),'Hoja de Trabajo para listado'!$A$151:$Z$151,0)),0)+IFERROR(INDEX('Hoja de Trabajo para listado'!$AB$155:$BA$1048576,MATCH($A1039,'Hoja de Trabajo para listado'!$AB$155:$AB$1048576,0),MATCH((CUADRO!K$4&amp;$E1039),'Hoja de Trabajo para listado'!$AB$151:$BA$151,0)),0)+IFERROR(INDEX('Hoja de Trabajo para listado'!$BC$155:$CB$1048576,MATCH($A1039,'Hoja de Trabajo para listado'!$BC$155:$BC$1048576,0),MATCH((CUADRO!K$4&amp;$E1039),'Hoja de Trabajo para listado'!$BC$151:$CB$151,0)),0)+IFERROR(INDEX('Hoja de Trabajo para listado'!$DE$153:$DG$274,MATCH($A1039,'Hoja de Trabajo para listado'!$DE$153:$DE$1048576,0),MATCH((CUADRO!K$4&amp;$E1039),'Hoja de Trabajo para listado'!$DE$151:$DG$151,0)),0)+IFERROR(INDEX('Hoja de Trabajo para listado'!$CD$155:$DC$1048576,MATCH($A1039,'Hoja de Trabajo para listado'!$CD$155:$CD$1048576,0),MATCH((CUADRO!K$4&amp;$E1039),'Hoja de Trabajo para listado'!$CD$151:$DC$151,0)),0)</f>
        <v>0</v>
      </c>
      <c r="L1039" s="243">
        <f ca="1">+IFERROR(INDEX('Hoja de Trabajo para listado'!$A$155:$Z$1048576,MATCH($A1039,'Hoja de Trabajo para listado'!$A$155:$A$1048576,0),MATCH((CUADRO!L$4&amp;$E1039),'Hoja de Trabajo para listado'!$A$151:$Z$151,0)),0)+IFERROR(INDEX('Hoja de Trabajo para listado'!$AB$155:$BA$1048576,MATCH($A1039,'Hoja de Trabajo para listado'!$AB$155:$AB$1048576,0),MATCH((CUADRO!L$4&amp;$E1039),'Hoja de Trabajo para listado'!$AB$151:$BA$151,0)),0)+IFERROR(INDEX('Hoja de Trabajo para listado'!$BC$155:$CB$1048576,MATCH($A1039,'Hoja de Trabajo para listado'!$BC$155:$BC$1048576,0),MATCH((CUADRO!L$4&amp;$E1039),'Hoja de Trabajo para listado'!$BC$151:$CB$151,0)),0)+IFERROR(INDEX('Hoja de Trabajo para listado'!$DE$153:$DG$274,MATCH($A1039,'Hoja de Trabajo para listado'!$DE$153:$DE$1048576,0),MATCH((CUADRO!L$4&amp;$E1039),'Hoja de Trabajo para listado'!$DE$151:$DG$151,0)),0)+IFERROR(INDEX('Hoja de Trabajo para listado'!$CD$155:$DC$1048576,MATCH($A1039,'Hoja de Trabajo para listado'!$CD$155:$CD$1048576,0),MATCH((CUADRO!L$4&amp;$E1039),'Hoja de Trabajo para listado'!$CD$151:$DC$151,0)),0)</f>
        <v>0</v>
      </c>
      <c r="M1039" s="243">
        <f ca="1">+IFERROR(INDEX('Hoja de Trabajo para listado'!$A$155:$Z$1048576,MATCH($A1039,'Hoja de Trabajo para listado'!$A$155:$A$1048576,0),MATCH((CUADRO!M$4&amp;$E1039),'Hoja de Trabajo para listado'!$A$151:$Z$151,0)),0)+IFERROR(INDEX('Hoja de Trabajo para listado'!$AB$155:$BA$1048576,MATCH($A1039,'Hoja de Trabajo para listado'!$AB$155:$AB$1048576,0),MATCH((CUADRO!M$4&amp;$E1039),'Hoja de Trabajo para listado'!$AB$151:$BA$151,0)),0)+IFERROR(INDEX('Hoja de Trabajo para listado'!$BC$155:$CB$1048576,MATCH($A1039,'Hoja de Trabajo para listado'!$BC$155:$BC$1048576,0),MATCH((CUADRO!M$4&amp;$E1039),'Hoja de Trabajo para listado'!$BC$151:$CB$151,0)),0)+IFERROR(INDEX('Hoja de Trabajo para listado'!$DE$153:$DG$274,MATCH($A1039,'Hoja de Trabajo para listado'!$DE$153:$DE$1048576,0),MATCH((CUADRO!M$4&amp;$E1039),'Hoja de Trabajo para listado'!$DE$151:$DG$151,0)),0)+IFERROR(INDEX('Hoja de Trabajo para listado'!$CD$155:$DC$1048576,MATCH($A1039,'Hoja de Trabajo para listado'!$CD$155:$CD$1048576,0),MATCH((CUADRO!M$4&amp;$E1039),'Hoja de Trabajo para listado'!$CD$151:$DC$151,0)),0)</f>
        <v>0</v>
      </c>
      <c r="N1039" s="243">
        <f ca="1">+IFERROR(INDEX('Hoja de Trabajo para listado'!$A$155:$Z$1048576,MATCH($A1039,'Hoja de Trabajo para listado'!$A$155:$A$1048576,0),MATCH((CUADRO!N$4&amp;$E1039),'Hoja de Trabajo para listado'!$A$151:$Z$151,0)),0)+IFERROR(INDEX('Hoja de Trabajo para listado'!$AB$155:$BA$1048576,MATCH($A1039,'Hoja de Trabajo para listado'!$AB$155:$AB$1048576,0),MATCH((CUADRO!N$4&amp;$E1039),'Hoja de Trabajo para listado'!$AB$151:$BA$151,0)),0)+IFERROR(INDEX('Hoja de Trabajo para listado'!$BC$155:$CB$1048576,MATCH($A1039,'Hoja de Trabajo para listado'!$BC$155:$BC$1048576,0),MATCH((CUADRO!N$4&amp;$E1039),'Hoja de Trabajo para listado'!$BC$151:$CB$151,0)),0)+IFERROR(INDEX('Hoja de Trabajo para listado'!$DE$153:$DG$274,MATCH($A1039,'Hoja de Trabajo para listado'!$DE$153:$DE$1048576,0),MATCH((CUADRO!N$4&amp;$E1039),'Hoja de Trabajo para listado'!$DE$151:$DG$151,0)),0)+IFERROR(INDEX('Hoja de Trabajo para listado'!$CD$155:$DC$1048576,MATCH($A1039,'Hoja de Trabajo para listado'!$CD$155:$CD$1048576,0),MATCH((CUADRO!N$4&amp;$E1039),'Hoja de Trabajo para listado'!$CD$151:$DC$151,0)),0)</f>
        <v>0</v>
      </c>
      <c r="O1039" s="243">
        <f ca="1">+IFERROR(INDEX('Hoja de Trabajo para listado'!$A$155:$Z$1048576,MATCH($A1039,'Hoja de Trabajo para listado'!$A$155:$A$1048576,0),MATCH((CUADRO!O$4&amp;$E1039),'Hoja de Trabajo para listado'!$A$151:$Z$151,0)),0)+IFERROR(INDEX('Hoja de Trabajo para listado'!$AB$155:$BA$1048576,MATCH($A1039,'Hoja de Trabajo para listado'!$AB$155:$AB$1048576,0),MATCH((CUADRO!O$4&amp;$E1039),'Hoja de Trabajo para listado'!$AB$151:$BA$151,0)),0)+IFERROR(INDEX('Hoja de Trabajo para listado'!$BC$155:$CB$1048576,MATCH($A1039,'Hoja de Trabajo para listado'!$BC$155:$BC$1048576,0),MATCH((CUADRO!O$4&amp;$E1039),'Hoja de Trabajo para listado'!$BC$151:$CB$151,0)),0)+IFERROR(INDEX('Hoja de Trabajo para listado'!$DE$153:$DG$274,MATCH($A1039,'Hoja de Trabajo para listado'!$DE$153:$DE$1048576,0),MATCH((CUADRO!O$4&amp;$E1039),'Hoja de Trabajo para listado'!$DE$151:$DG$151,0)),0)+IFERROR(INDEX('Hoja de Trabajo para listado'!$CD$155:$DC$1048576,MATCH($A1039,'Hoja de Trabajo para listado'!$CD$155:$CD$1048576,0),MATCH((CUADRO!O$4&amp;$E1039),'Hoja de Trabajo para listado'!$CD$151:$DC$151,0)),0)</f>
        <v>0</v>
      </c>
      <c r="P1039" s="243">
        <f ca="1">+IFERROR(INDEX('Hoja de Trabajo para listado'!$A$155:$Z$1048576,MATCH($A1039,'Hoja de Trabajo para listado'!$A$155:$A$1048576,0),MATCH((CUADRO!P$4&amp;$E1039),'Hoja de Trabajo para listado'!$A$151:$Z$151,0)),0)+IFERROR(INDEX('Hoja de Trabajo para listado'!$AB$155:$BA$1048576,MATCH($A1039,'Hoja de Trabajo para listado'!$AB$155:$AB$1048576,0),MATCH((CUADRO!P$4&amp;$E1039),'Hoja de Trabajo para listado'!$AB$151:$BA$151,0)),0)+IFERROR(INDEX('Hoja de Trabajo para listado'!$BC$155:$CB$1048576,MATCH($A1039,'Hoja de Trabajo para listado'!$BC$155:$BC$1048576,0),MATCH((CUADRO!P$4&amp;$E1039),'Hoja de Trabajo para listado'!$BC$151:$CB$151,0)),0)+IFERROR(INDEX('Hoja de Trabajo para listado'!$DE$153:$DG$274,MATCH($A1039,'Hoja de Trabajo para listado'!$DE$153:$DE$1048576,0),MATCH((CUADRO!P$4&amp;$E1039),'Hoja de Trabajo para listado'!$DE$151:$DG$151,0)),0)+IFERROR(INDEX('Hoja de Trabajo para listado'!$CD$155:$DC$1048576,MATCH($A1039,'Hoja de Trabajo para listado'!$CD$155:$CD$1048576,0),MATCH((CUADRO!P$4&amp;$E1039),'Hoja de Trabajo para listado'!$CD$151:$DC$151,0)),0)</f>
        <v>0</v>
      </c>
      <c r="Q1039" s="243">
        <f ca="1">+IFERROR(INDEX('Hoja de Trabajo para listado'!$A$155:$Z$1048576,MATCH($A1039,'Hoja de Trabajo para listado'!$A$155:$A$1048576,0),MATCH((CUADRO!Q$4&amp;$E1039),'Hoja de Trabajo para listado'!$A$151:$Z$151,0)),0)+IFERROR(INDEX('Hoja de Trabajo para listado'!$AB$155:$BA$1048576,MATCH($A1039,'Hoja de Trabajo para listado'!$AB$155:$AB$1048576,0),MATCH((CUADRO!Q$4&amp;$E1039),'Hoja de Trabajo para listado'!$AB$151:$BA$151,0)),0)+IFERROR(INDEX('Hoja de Trabajo para listado'!$BC$155:$CB$1048576,MATCH($A1039,'Hoja de Trabajo para listado'!$BC$155:$BC$1048576,0),MATCH((CUADRO!Q$4&amp;$E1039),'Hoja de Trabajo para listado'!$BC$151:$CB$151,0)),0)+IFERROR(INDEX('Hoja de Trabajo para listado'!$DE$153:$DG$274,MATCH($A1039,'Hoja de Trabajo para listado'!$DE$153:$DE$1048576,0),MATCH((CUADRO!Q$4&amp;$E1039),'Hoja de Trabajo para listado'!$DE$151:$DG$151,0)),0)+IFERROR(INDEX('Hoja de Trabajo para listado'!$CD$155:$DC$1048576,MATCH($A1039,'Hoja de Trabajo para listado'!$CD$155:$CD$1048576,0),MATCH((CUADRO!Q$4&amp;$E1039),'Hoja de Trabajo para listado'!$CD$151:$DC$151,0)),0)</f>
        <v>0</v>
      </c>
      <c r="R1039" s="243">
        <f t="shared" ca="1" si="39"/>
        <v>0</v>
      </c>
      <c r="S1039" s="249"/>
      <c r="T1039" s="243">
        <f ca="1">+T1040</f>
        <v>0</v>
      </c>
      <c r="U1039" s="242">
        <f t="shared" si="40"/>
        <v>1</v>
      </c>
      <c r="V1039" s="333" t="str">
        <f>+VLOOKUP(A1039,bd_lista!$A$3:$E$592,5,FALSE)</f>
        <v>Gobiernos Autonomos Municipales</v>
      </c>
      <c r="W1039" s="387" t="str">
        <f>+V1039</f>
        <v>Gobiernos Autonomos Municipales</v>
      </c>
      <c r="X1039" s="242">
        <f>+VLOOKUP(A1039,[4]Sheet1!$A$13:$D$744,4,FALSE)</f>
        <v>0</v>
      </c>
      <c r="Y1039" s="242" t="e">
        <f>+VLOOKUP(X1039,bd_lista!$A$3:$C$592,3,FALSE)</f>
        <v>#N/A</v>
      </c>
      <c r="Z1039" s="294">
        <f>+X1039</f>
        <v>0</v>
      </c>
      <c r="AA1039" s="295" t="e">
        <f>+Y1039</f>
        <v>#N/A</v>
      </c>
    </row>
    <row r="1040" spans="1:27" customFormat="1" ht="27" hidden="1" customHeight="1">
      <c r="A1040" s="32">
        <v>1752</v>
      </c>
      <c r="B1040" s="393"/>
      <c r="C1040" s="247" t="str">
        <f>+VLOOKUP(A1040,bd_lista!$A$3:$C$592,3,FALSE)</f>
        <v>Gobierno Autónomo Municipal de San Juan</v>
      </c>
      <c r="D1040" s="390"/>
      <c r="E1040" s="244" t="s">
        <v>1305</v>
      </c>
      <c r="F1040" s="243">
        <f ca="1">+IFERROR(INDEX('Hoja de Trabajo para listado'!$A$155:$Z$1048576,MATCH($A1040,'Hoja de Trabajo para listado'!$A$155:$A$1048576,0),MATCH((CUADRO!F$4&amp;$E1040),'Hoja de Trabajo para listado'!$A$151:$Z$151,0)),0)+IFERROR(INDEX('Hoja de Trabajo para listado'!$AB$155:$BA$1048576,MATCH($A1040,'Hoja de Trabajo para listado'!$AB$155:$AB$1048576,0),MATCH((CUADRO!F$4&amp;$E1040),'Hoja de Trabajo para listado'!$AB$151:$BA$151,0)),0)+IFERROR(INDEX('Hoja de Trabajo para listado'!$BC$155:$CB$1048576,MATCH($A1040,'Hoja de Trabajo para listado'!$BC$155:$BC$1048576,0),MATCH((CUADRO!F$4&amp;$E1040),'Hoja de Trabajo para listado'!$BC$151:$CB$151,0)),0)+IFERROR(INDEX('Hoja de Trabajo para listado'!$DE$153:$DG$274,MATCH($A1040,'Hoja de Trabajo para listado'!$DE$153:$DE$1048576,0),MATCH((CUADRO!F$4&amp;$E1040),'Hoja de Trabajo para listado'!$DE$151:$DG$151,0)),0)+IFERROR(INDEX('Hoja de Trabajo para listado'!$CD$155:$DC$1048576,MATCH($A1040,'Hoja de Trabajo para listado'!$CD$155:$CD$1048576,0),MATCH((CUADRO!F$4&amp;$E1040),'Hoja de Trabajo para listado'!$CD$151:$DC$151,0)),0)</f>
        <v>0</v>
      </c>
      <c r="G1040" s="243">
        <f ca="1">+IFERROR(INDEX('Hoja de Trabajo para listado'!$A$155:$Z$1048576,MATCH($A1040,'Hoja de Trabajo para listado'!$A$155:$A$1048576,0),MATCH((CUADRO!G$4&amp;$E1040),'Hoja de Trabajo para listado'!$A$151:$Z$151,0)),0)+IFERROR(INDEX('Hoja de Trabajo para listado'!$AB$155:$BA$1048576,MATCH($A1040,'Hoja de Trabajo para listado'!$AB$155:$AB$1048576,0),MATCH((CUADRO!G$4&amp;$E1040),'Hoja de Trabajo para listado'!$AB$151:$BA$151,0)),0)+IFERROR(INDEX('Hoja de Trabajo para listado'!$BC$155:$CB$1048576,MATCH($A1040,'Hoja de Trabajo para listado'!$BC$155:$BC$1048576,0),MATCH((CUADRO!G$4&amp;$E1040),'Hoja de Trabajo para listado'!$BC$151:$CB$151,0)),0)+IFERROR(INDEX('Hoja de Trabajo para listado'!$DE$153:$DG$274,MATCH($A1040,'Hoja de Trabajo para listado'!$DE$153:$DE$1048576,0),MATCH((CUADRO!G$4&amp;$E1040),'Hoja de Trabajo para listado'!$DE$151:$DG$151,0)),0)+IFERROR(INDEX('Hoja de Trabajo para listado'!$CD$155:$DC$1048576,MATCH($A1040,'Hoja de Trabajo para listado'!$CD$155:$CD$1048576,0),MATCH((CUADRO!G$4&amp;$E1040),'Hoja de Trabajo para listado'!$CD$151:$DC$151,0)),0)</f>
        <v>0</v>
      </c>
      <c r="H1040" s="243">
        <f ca="1">+IFERROR(INDEX('Hoja de Trabajo para listado'!$A$155:$Z$1048576,MATCH($A1040,'Hoja de Trabajo para listado'!$A$155:$A$1048576,0),MATCH((CUADRO!H$4&amp;$E1040),'Hoja de Trabajo para listado'!$A$151:$Z$151,0)),0)+IFERROR(INDEX('Hoja de Trabajo para listado'!$AB$155:$BA$1048576,MATCH($A1040,'Hoja de Trabajo para listado'!$AB$155:$AB$1048576,0),MATCH((CUADRO!H$4&amp;$E1040),'Hoja de Trabajo para listado'!$AB$151:$BA$151,0)),0)+IFERROR(INDEX('Hoja de Trabajo para listado'!$BC$155:$CB$1048576,MATCH($A1040,'Hoja de Trabajo para listado'!$BC$155:$BC$1048576,0),MATCH((CUADRO!H$4&amp;$E1040),'Hoja de Trabajo para listado'!$BC$151:$CB$151,0)),0)+IFERROR(INDEX('Hoja de Trabajo para listado'!$DE$153:$DG$274,MATCH($A1040,'Hoja de Trabajo para listado'!$DE$153:$DE$1048576,0),MATCH((CUADRO!H$4&amp;$E1040),'Hoja de Trabajo para listado'!$DE$151:$DG$151,0)),0)+IFERROR(INDEX('Hoja de Trabajo para listado'!$CD$155:$DC$1048576,MATCH($A1040,'Hoja de Trabajo para listado'!$CD$155:$CD$1048576,0),MATCH((CUADRO!H$4&amp;$E1040),'Hoja de Trabajo para listado'!$CD$151:$DC$151,0)),0)</f>
        <v>0</v>
      </c>
      <c r="I1040" s="243">
        <f ca="1">+IFERROR(INDEX('Hoja de Trabajo para listado'!$A$155:$Z$1048576,MATCH($A1040,'Hoja de Trabajo para listado'!$A$155:$A$1048576,0),MATCH((CUADRO!I$4&amp;$E1040),'Hoja de Trabajo para listado'!$A$151:$Z$151,0)),0)+IFERROR(INDEX('Hoja de Trabajo para listado'!$AB$155:$BA$1048576,MATCH($A1040,'Hoja de Trabajo para listado'!$AB$155:$AB$1048576,0),MATCH((CUADRO!I$4&amp;$E1040),'Hoja de Trabajo para listado'!$AB$151:$BA$151,0)),0)+IFERROR(INDEX('Hoja de Trabajo para listado'!$BC$155:$CB$1048576,MATCH($A1040,'Hoja de Trabajo para listado'!$BC$155:$BC$1048576,0),MATCH((CUADRO!I$4&amp;$E1040),'Hoja de Trabajo para listado'!$BC$151:$CB$151,0)),0)+IFERROR(INDEX('Hoja de Trabajo para listado'!$DE$153:$DG$274,MATCH($A1040,'Hoja de Trabajo para listado'!$DE$153:$DE$1048576,0),MATCH((CUADRO!I$4&amp;$E1040),'Hoja de Trabajo para listado'!$DE$151:$DG$151,0)),0)+IFERROR(INDEX('Hoja de Trabajo para listado'!$CD$155:$DC$1048576,MATCH($A1040,'Hoja de Trabajo para listado'!$CD$155:$CD$1048576,0),MATCH((CUADRO!I$4&amp;$E1040),'Hoja de Trabajo para listado'!$CD$151:$DC$151,0)),0)</f>
        <v>0</v>
      </c>
      <c r="J1040" s="243">
        <f ca="1">+IFERROR(INDEX('Hoja de Trabajo para listado'!$A$155:$Z$1048576,MATCH($A1040,'Hoja de Trabajo para listado'!$A$155:$A$1048576,0),MATCH((CUADRO!J$4&amp;$E1040),'Hoja de Trabajo para listado'!$A$151:$Z$151,0)),0)+IFERROR(INDEX('Hoja de Trabajo para listado'!$AB$155:$BA$1048576,MATCH($A1040,'Hoja de Trabajo para listado'!$AB$155:$AB$1048576,0),MATCH((CUADRO!J$4&amp;$E1040),'Hoja de Trabajo para listado'!$AB$151:$BA$151,0)),0)+IFERROR(INDEX('Hoja de Trabajo para listado'!$BC$155:$CB$1048576,MATCH($A1040,'Hoja de Trabajo para listado'!$BC$155:$BC$1048576,0),MATCH((CUADRO!J$4&amp;$E1040),'Hoja de Trabajo para listado'!$BC$151:$CB$151,0)),0)+IFERROR(INDEX('Hoja de Trabajo para listado'!$DE$153:$DG$274,MATCH($A1040,'Hoja de Trabajo para listado'!$DE$153:$DE$1048576,0),MATCH((CUADRO!J$4&amp;$E1040),'Hoja de Trabajo para listado'!$DE$151:$DG$151,0)),0)+IFERROR(INDEX('Hoja de Trabajo para listado'!$CD$155:$DC$1048576,MATCH($A1040,'Hoja de Trabajo para listado'!$CD$155:$CD$1048576,0),MATCH((CUADRO!J$4&amp;$E1040),'Hoja de Trabajo para listado'!$CD$151:$DC$151,0)),0)</f>
        <v>0</v>
      </c>
      <c r="K1040" s="243">
        <f ca="1">+IFERROR(INDEX('Hoja de Trabajo para listado'!$A$155:$Z$1048576,MATCH($A1040,'Hoja de Trabajo para listado'!$A$155:$A$1048576,0),MATCH((CUADRO!K$4&amp;$E1040),'Hoja de Trabajo para listado'!$A$151:$Z$151,0)),0)+IFERROR(INDEX('Hoja de Trabajo para listado'!$AB$155:$BA$1048576,MATCH($A1040,'Hoja de Trabajo para listado'!$AB$155:$AB$1048576,0),MATCH((CUADRO!K$4&amp;$E1040),'Hoja de Trabajo para listado'!$AB$151:$BA$151,0)),0)+IFERROR(INDEX('Hoja de Trabajo para listado'!$BC$155:$CB$1048576,MATCH($A1040,'Hoja de Trabajo para listado'!$BC$155:$BC$1048576,0),MATCH((CUADRO!K$4&amp;$E1040),'Hoja de Trabajo para listado'!$BC$151:$CB$151,0)),0)+IFERROR(INDEX('Hoja de Trabajo para listado'!$DE$153:$DG$274,MATCH($A1040,'Hoja de Trabajo para listado'!$DE$153:$DE$1048576,0),MATCH((CUADRO!K$4&amp;$E1040),'Hoja de Trabajo para listado'!$DE$151:$DG$151,0)),0)+IFERROR(INDEX('Hoja de Trabajo para listado'!$CD$155:$DC$1048576,MATCH($A1040,'Hoja de Trabajo para listado'!$CD$155:$CD$1048576,0),MATCH((CUADRO!K$4&amp;$E1040),'Hoja de Trabajo para listado'!$CD$151:$DC$151,0)),0)</f>
        <v>0</v>
      </c>
      <c r="L1040" s="243">
        <f ca="1">+IFERROR(INDEX('Hoja de Trabajo para listado'!$A$155:$Z$1048576,MATCH($A1040,'Hoja de Trabajo para listado'!$A$155:$A$1048576,0),MATCH((CUADRO!L$4&amp;$E1040),'Hoja de Trabajo para listado'!$A$151:$Z$151,0)),0)+IFERROR(INDEX('Hoja de Trabajo para listado'!$AB$155:$BA$1048576,MATCH($A1040,'Hoja de Trabajo para listado'!$AB$155:$AB$1048576,0),MATCH((CUADRO!L$4&amp;$E1040),'Hoja de Trabajo para listado'!$AB$151:$BA$151,0)),0)+IFERROR(INDEX('Hoja de Trabajo para listado'!$BC$155:$CB$1048576,MATCH($A1040,'Hoja de Trabajo para listado'!$BC$155:$BC$1048576,0),MATCH((CUADRO!L$4&amp;$E1040),'Hoja de Trabajo para listado'!$BC$151:$CB$151,0)),0)+IFERROR(INDEX('Hoja de Trabajo para listado'!$DE$153:$DG$274,MATCH($A1040,'Hoja de Trabajo para listado'!$DE$153:$DE$1048576,0),MATCH((CUADRO!L$4&amp;$E1040),'Hoja de Trabajo para listado'!$DE$151:$DG$151,0)),0)+IFERROR(INDEX('Hoja de Trabajo para listado'!$CD$155:$DC$1048576,MATCH($A1040,'Hoja de Trabajo para listado'!$CD$155:$CD$1048576,0),MATCH((CUADRO!L$4&amp;$E1040),'Hoja de Trabajo para listado'!$CD$151:$DC$151,0)),0)</f>
        <v>0</v>
      </c>
      <c r="M1040" s="243">
        <f ca="1">+IFERROR(INDEX('Hoja de Trabajo para listado'!$A$155:$Z$1048576,MATCH($A1040,'Hoja de Trabajo para listado'!$A$155:$A$1048576,0),MATCH((CUADRO!M$4&amp;$E1040),'Hoja de Trabajo para listado'!$A$151:$Z$151,0)),0)+IFERROR(INDEX('Hoja de Trabajo para listado'!$AB$155:$BA$1048576,MATCH($A1040,'Hoja de Trabajo para listado'!$AB$155:$AB$1048576,0),MATCH((CUADRO!M$4&amp;$E1040),'Hoja de Trabajo para listado'!$AB$151:$BA$151,0)),0)+IFERROR(INDEX('Hoja de Trabajo para listado'!$BC$155:$CB$1048576,MATCH($A1040,'Hoja de Trabajo para listado'!$BC$155:$BC$1048576,0),MATCH((CUADRO!M$4&amp;$E1040),'Hoja de Trabajo para listado'!$BC$151:$CB$151,0)),0)+IFERROR(INDEX('Hoja de Trabajo para listado'!$DE$153:$DG$274,MATCH($A1040,'Hoja de Trabajo para listado'!$DE$153:$DE$1048576,0),MATCH((CUADRO!M$4&amp;$E1040),'Hoja de Trabajo para listado'!$DE$151:$DG$151,0)),0)+IFERROR(INDEX('Hoja de Trabajo para listado'!$CD$155:$DC$1048576,MATCH($A1040,'Hoja de Trabajo para listado'!$CD$155:$CD$1048576,0),MATCH((CUADRO!M$4&amp;$E1040),'Hoja de Trabajo para listado'!$CD$151:$DC$151,0)),0)</f>
        <v>0</v>
      </c>
      <c r="N1040" s="243">
        <f ca="1">+IFERROR(INDEX('Hoja de Trabajo para listado'!$A$155:$Z$1048576,MATCH($A1040,'Hoja de Trabajo para listado'!$A$155:$A$1048576,0),MATCH((CUADRO!N$4&amp;$E1040),'Hoja de Trabajo para listado'!$A$151:$Z$151,0)),0)+IFERROR(INDEX('Hoja de Trabajo para listado'!$AB$155:$BA$1048576,MATCH($A1040,'Hoja de Trabajo para listado'!$AB$155:$AB$1048576,0),MATCH((CUADRO!N$4&amp;$E1040),'Hoja de Trabajo para listado'!$AB$151:$BA$151,0)),0)+IFERROR(INDEX('Hoja de Trabajo para listado'!$BC$155:$CB$1048576,MATCH($A1040,'Hoja de Trabajo para listado'!$BC$155:$BC$1048576,0),MATCH((CUADRO!N$4&amp;$E1040),'Hoja de Trabajo para listado'!$BC$151:$CB$151,0)),0)+IFERROR(INDEX('Hoja de Trabajo para listado'!$DE$153:$DG$274,MATCH($A1040,'Hoja de Trabajo para listado'!$DE$153:$DE$1048576,0),MATCH((CUADRO!N$4&amp;$E1040),'Hoja de Trabajo para listado'!$DE$151:$DG$151,0)),0)+IFERROR(INDEX('Hoja de Trabajo para listado'!$CD$155:$DC$1048576,MATCH($A1040,'Hoja de Trabajo para listado'!$CD$155:$CD$1048576,0),MATCH((CUADRO!N$4&amp;$E1040),'Hoja de Trabajo para listado'!$CD$151:$DC$151,0)),0)</f>
        <v>0</v>
      </c>
      <c r="O1040" s="243">
        <f ca="1">+IFERROR(INDEX('Hoja de Trabajo para listado'!$A$155:$Z$1048576,MATCH($A1040,'Hoja de Trabajo para listado'!$A$155:$A$1048576,0),MATCH((CUADRO!O$4&amp;$E1040),'Hoja de Trabajo para listado'!$A$151:$Z$151,0)),0)+IFERROR(INDEX('Hoja de Trabajo para listado'!$AB$155:$BA$1048576,MATCH($A1040,'Hoja de Trabajo para listado'!$AB$155:$AB$1048576,0),MATCH((CUADRO!O$4&amp;$E1040),'Hoja de Trabajo para listado'!$AB$151:$BA$151,0)),0)+IFERROR(INDEX('Hoja de Trabajo para listado'!$BC$155:$CB$1048576,MATCH($A1040,'Hoja de Trabajo para listado'!$BC$155:$BC$1048576,0),MATCH((CUADRO!O$4&amp;$E1040),'Hoja de Trabajo para listado'!$BC$151:$CB$151,0)),0)+IFERROR(INDEX('Hoja de Trabajo para listado'!$DE$153:$DG$274,MATCH($A1040,'Hoja de Trabajo para listado'!$DE$153:$DE$1048576,0),MATCH((CUADRO!O$4&amp;$E1040),'Hoja de Trabajo para listado'!$DE$151:$DG$151,0)),0)+IFERROR(INDEX('Hoja de Trabajo para listado'!$CD$155:$DC$1048576,MATCH($A1040,'Hoja de Trabajo para listado'!$CD$155:$CD$1048576,0),MATCH((CUADRO!O$4&amp;$E1040),'Hoja de Trabajo para listado'!$CD$151:$DC$151,0)),0)</f>
        <v>0</v>
      </c>
      <c r="P1040" s="243">
        <f ca="1">+IFERROR(INDEX('Hoja de Trabajo para listado'!$A$155:$Z$1048576,MATCH($A1040,'Hoja de Trabajo para listado'!$A$155:$A$1048576,0),MATCH((CUADRO!P$4&amp;$E1040),'Hoja de Trabajo para listado'!$A$151:$Z$151,0)),0)+IFERROR(INDEX('Hoja de Trabajo para listado'!$AB$155:$BA$1048576,MATCH($A1040,'Hoja de Trabajo para listado'!$AB$155:$AB$1048576,0),MATCH((CUADRO!P$4&amp;$E1040),'Hoja de Trabajo para listado'!$AB$151:$BA$151,0)),0)+IFERROR(INDEX('Hoja de Trabajo para listado'!$BC$155:$CB$1048576,MATCH($A1040,'Hoja de Trabajo para listado'!$BC$155:$BC$1048576,0),MATCH((CUADRO!P$4&amp;$E1040),'Hoja de Trabajo para listado'!$BC$151:$CB$151,0)),0)+IFERROR(INDEX('Hoja de Trabajo para listado'!$DE$153:$DG$274,MATCH($A1040,'Hoja de Trabajo para listado'!$DE$153:$DE$1048576,0),MATCH((CUADRO!P$4&amp;$E1040),'Hoja de Trabajo para listado'!$DE$151:$DG$151,0)),0)+IFERROR(INDEX('Hoja de Trabajo para listado'!$CD$155:$DC$1048576,MATCH($A1040,'Hoja de Trabajo para listado'!$CD$155:$CD$1048576,0),MATCH((CUADRO!P$4&amp;$E1040),'Hoja de Trabajo para listado'!$CD$151:$DC$151,0)),0)</f>
        <v>0</v>
      </c>
      <c r="Q1040" s="243">
        <f ca="1">+IFERROR(INDEX('Hoja de Trabajo para listado'!$A$155:$Z$1048576,MATCH($A1040,'Hoja de Trabajo para listado'!$A$155:$A$1048576,0),MATCH((CUADRO!Q$4&amp;$E1040),'Hoja de Trabajo para listado'!$A$151:$Z$151,0)),0)+IFERROR(INDEX('Hoja de Trabajo para listado'!$AB$155:$BA$1048576,MATCH($A1040,'Hoja de Trabajo para listado'!$AB$155:$AB$1048576,0),MATCH((CUADRO!Q$4&amp;$E1040),'Hoja de Trabajo para listado'!$AB$151:$BA$151,0)),0)+IFERROR(INDEX('Hoja de Trabajo para listado'!$BC$155:$CB$1048576,MATCH($A1040,'Hoja de Trabajo para listado'!$BC$155:$BC$1048576,0),MATCH((CUADRO!Q$4&amp;$E1040),'Hoja de Trabajo para listado'!$BC$151:$CB$151,0)),0)+IFERROR(INDEX('Hoja de Trabajo para listado'!$DE$153:$DG$274,MATCH($A1040,'Hoja de Trabajo para listado'!$DE$153:$DE$1048576,0),MATCH((CUADRO!Q$4&amp;$E1040),'Hoja de Trabajo para listado'!$DE$151:$DG$151,0)),0)+IFERROR(INDEX('Hoja de Trabajo para listado'!$CD$155:$DC$1048576,MATCH($A1040,'Hoja de Trabajo para listado'!$CD$155:$CD$1048576,0),MATCH((CUADRO!Q$4&amp;$E1040),'Hoja de Trabajo para listado'!$CD$151:$DC$151,0)),0)</f>
        <v>0</v>
      </c>
      <c r="R1040" s="243">
        <f t="shared" ca="1" si="39"/>
        <v>0</v>
      </c>
      <c r="S1040" s="249">
        <f ca="1">+R1039+R1040</f>
        <v>0</v>
      </c>
      <c r="T1040" s="243">
        <f ca="1">+S1040</f>
        <v>0</v>
      </c>
      <c r="U1040" s="242">
        <f t="shared" si="40"/>
        <v>2</v>
      </c>
      <c r="V1040" s="333" t="str">
        <f>+VLOOKUP(A1040,bd_lista!$A$3:$E$592,5,FALSE)</f>
        <v>Gobiernos Autonomos Municipales</v>
      </c>
      <c r="W1040" s="388"/>
      <c r="X1040" s="242">
        <f>+VLOOKUP(A1040,[4]Sheet1!$A$13:$D$744,4,FALSE)</f>
        <v>0</v>
      </c>
      <c r="Y1040" s="242" t="e">
        <f>+VLOOKUP(X1040,bd_lista!$A$3:$C$592,3,FALSE)</f>
        <v>#N/A</v>
      </c>
      <c r="Z1040" s="292"/>
      <c r="AA1040" s="293"/>
    </row>
    <row r="1041" spans="1:27" customFormat="1" ht="15" hidden="1" customHeight="1">
      <c r="A1041" s="32">
        <v>1753</v>
      </c>
      <c r="B1041" s="392">
        <f>+A1041</f>
        <v>1753</v>
      </c>
      <c r="C1041" s="247" t="str">
        <f>+VLOOKUP(A1041,bd_lista!$A$3:$C$592,3,FALSE)</f>
        <v>Gobierno Autónomo Municipal de Fernández Alonso</v>
      </c>
      <c r="D1041" s="389" t="str">
        <f>+C1041</f>
        <v>Gobierno Autónomo Municipal de Fernández Alonso</v>
      </c>
      <c r="E1041" s="242" t="s">
        <v>1304</v>
      </c>
      <c r="F1041" s="243">
        <f ca="1">+IFERROR(INDEX('Hoja de Trabajo para listado'!$A$155:$Z$1048576,MATCH($A1041,'Hoja de Trabajo para listado'!$A$155:$A$1048576,0),MATCH((CUADRO!F$4&amp;$E1041),'Hoja de Trabajo para listado'!$A$151:$Z$151,0)),0)+IFERROR(INDEX('Hoja de Trabajo para listado'!$AB$155:$BA$1048576,MATCH($A1041,'Hoja de Trabajo para listado'!$AB$155:$AB$1048576,0),MATCH((CUADRO!F$4&amp;$E1041),'Hoja de Trabajo para listado'!$AB$151:$BA$151,0)),0)+IFERROR(INDEX('Hoja de Trabajo para listado'!$BC$155:$CB$1048576,MATCH($A1041,'Hoja de Trabajo para listado'!$BC$155:$BC$1048576,0),MATCH((CUADRO!F$4&amp;$E1041),'Hoja de Trabajo para listado'!$BC$151:$CB$151,0)),0)+IFERROR(INDEX('Hoja de Trabajo para listado'!$DE$153:$DG$274,MATCH($A1041,'Hoja de Trabajo para listado'!$DE$153:$DE$1048576,0),MATCH((CUADRO!F$4&amp;$E1041),'Hoja de Trabajo para listado'!$DE$151:$DG$151,0)),0)+IFERROR(INDEX('Hoja de Trabajo para listado'!$CD$155:$DC$1048576,MATCH($A1041,'Hoja de Trabajo para listado'!$CD$155:$CD$1048576,0),MATCH((CUADRO!F$4&amp;$E1041),'Hoja de Trabajo para listado'!$CD$151:$DC$151,0)),0)</f>
        <v>0</v>
      </c>
      <c r="G1041" s="243">
        <f ca="1">+IFERROR(INDEX('Hoja de Trabajo para listado'!$A$155:$Z$1048576,MATCH($A1041,'Hoja de Trabajo para listado'!$A$155:$A$1048576,0),MATCH((CUADRO!G$4&amp;$E1041),'Hoja de Trabajo para listado'!$A$151:$Z$151,0)),0)+IFERROR(INDEX('Hoja de Trabajo para listado'!$AB$155:$BA$1048576,MATCH($A1041,'Hoja de Trabajo para listado'!$AB$155:$AB$1048576,0),MATCH((CUADRO!G$4&amp;$E1041),'Hoja de Trabajo para listado'!$AB$151:$BA$151,0)),0)+IFERROR(INDEX('Hoja de Trabajo para listado'!$BC$155:$CB$1048576,MATCH($A1041,'Hoja de Trabajo para listado'!$BC$155:$BC$1048576,0),MATCH((CUADRO!G$4&amp;$E1041),'Hoja de Trabajo para listado'!$BC$151:$CB$151,0)),0)+IFERROR(INDEX('Hoja de Trabajo para listado'!$DE$153:$DG$274,MATCH($A1041,'Hoja de Trabajo para listado'!$DE$153:$DE$1048576,0),MATCH((CUADRO!G$4&amp;$E1041),'Hoja de Trabajo para listado'!$DE$151:$DG$151,0)),0)+IFERROR(INDEX('Hoja de Trabajo para listado'!$CD$155:$DC$1048576,MATCH($A1041,'Hoja de Trabajo para listado'!$CD$155:$CD$1048576,0),MATCH((CUADRO!G$4&amp;$E1041),'Hoja de Trabajo para listado'!$CD$151:$DC$151,0)),0)</f>
        <v>0</v>
      </c>
      <c r="H1041" s="243">
        <f ca="1">+IFERROR(INDEX('Hoja de Trabajo para listado'!$A$155:$Z$1048576,MATCH($A1041,'Hoja de Trabajo para listado'!$A$155:$A$1048576,0),MATCH((CUADRO!H$4&amp;$E1041),'Hoja de Trabajo para listado'!$A$151:$Z$151,0)),0)+IFERROR(INDEX('Hoja de Trabajo para listado'!$AB$155:$BA$1048576,MATCH($A1041,'Hoja de Trabajo para listado'!$AB$155:$AB$1048576,0),MATCH((CUADRO!H$4&amp;$E1041),'Hoja de Trabajo para listado'!$AB$151:$BA$151,0)),0)+IFERROR(INDEX('Hoja de Trabajo para listado'!$BC$155:$CB$1048576,MATCH($A1041,'Hoja de Trabajo para listado'!$BC$155:$BC$1048576,0),MATCH((CUADRO!H$4&amp;$E1041),'Hoja de Trabajo para listado'!$BC$151:$CB$151,0)),0)+IFERROR(INDEX('Hoja de Trabajo para listado'!$DE$153:$DG$274,MATCH($A1041,'Hoja de Trabajo para listado'!$DE$153:$DE$1048576,0),MATCH((CUADRO!H$4&amp;$E1041),'Hoja de Trabajo para listado'!$DE$151:$DG$151,0)),0)+IFERROR(INDEX('Hoja de Trabajo para listado'!$CD$155:$DC$1048576,MATCH($A1041,'Hoja de Trabajo para listado'!$CD$155:$CD$1048576,0),MATCH((CUADRO!H$4&amp;$E1041),'Hoja de Trabajo para listado'!$CD$151:$DC$151,0)),0)</f>
        <v>0</v>
      </c>
      <c r="I1041" s="243">
        <f ca="1">+IFERROR(INDEX('Hoja de Trabajo para listado'!$A$155:$Z$1048576,MATCH($A1041,'Hoja de Trabajo para listado'!$A$155:$A$1048576,0),MATCH((CUADRO!I$4&amp;$E1041),'Hoja de Trabajo para listado'!$A$151:$Z$151,0)),0)+IFERROR(INDEX('Hoja de Trabajo para listado'!$AB$155:$BA$1048576,MATCH($A1041,'Hoja de Trabajo para listado'!$AB$155:$AB$1048576,0),MATCH((CUADRO!I$4&amp;$E1041),'Hoja de Trabajo para listado'!$AB$151:$BA$151,0)),0)+IFERROR(INDEX('Hoja de Trabajo para listado'!$BC$155:$CB$1048576,MATCH($A1041,'Hoja de Trabajo para listado'!$BC$155:$BC$1048576,0),MATCH((CUADRO!I$4&amp;$E1041),'Hoja de Trabajo para listado'!$BC$151:$CB$151,0)),0)+IFERROR(INDEX('Hoja de Trabajo para listado'!$DE$153:$DG$274,MATCH($A1041,'Hoja de Trabajo para listado'!$DE$153:$DE$1048576,0),MATCH((CUADRO!I$4&amp;$E1041),'Hoja de Trabajo para listado'!$DE$151:$DG$151,0)),0)+IFERROR(INDEX('Hoja de Trabajo para listado'!$CD$155:$DC$1048576,MATCH($A1041,'Hoja de Trabajo para listado'!$CD$155:$CD$1048576,0),MATCH((CUADRO!I$4&amp;$E1041),'Hoja de Trabajo para listado'!$CD$151:$DC$151,0)),0)</f>
        <v>0</v>
      </c>
      <c r="J1041" s="243">
        <f ca="1">+IFERROR(INDEX('Hoja de Trabajo para listado'!$A$155:$Z$1048576,MATCH($A1041,'Hoja de Trabajo para listado'!$A$155:$A$1048576,0),MATCH((CUADRO!J$4&amp;$E1041),'Hoja de Trabajo para listado'!$A$151:$Z$151,0)),0)+IFERROR(INDEX('Hoja de Trabajo para listado'!$AB$155:$BA$1048576,MATCH($A1041,'Hoja de Trabajo para listado'!$AB$155:$AB$1048576,0),MATCH((CUADRO!J$4&amp;$E1041),'Hoja de Trabajo para listado'!$AB$151:$BA$151,0)),0)+IFERROR(INDEX('Hoja de Trabajo para listado'!$BC$155:$CB$1048576,MATCH($A1041,'Hoja de Trabajo para listado'!$BC$155:$BC$1048576,0),MATCH((CUADRO!J$4&amp;$E1041),'Hoja de Trabajo para listado'!$BC$151:$CB$151,0)),0)+IFERROR(INDEX('Hoja de Trabajo para listado'!$DE$153:$DG$274,MATCH($A1041,'Hoja de Trabajo para listado'!$DE$153:$DE$1048576,0),MATCH((CUADRO!J$4&amp;$E1041),'Hoja de Trabajo para listado'!$DE$151:$DG$151,0)),0)+IFERROR(INDEX('Hoja de Trabajo para listado'!$CD$155:$DC$1048576,MATCH($A1041,'Hoja de Trabajo para listado'!$CD$155:$CD$1048576,0),MATCH((CUADRO!J$4&amp;$E1041),'Hoja de Trabajo para listado'!$CD$151:$DC$151,0)),0)</f>
        <v>0</v>
      </c>
      <c r="K1041" s="243">
        <f ca="1">+IFERROR(INDEX('Hoja de Trabajo para listado'!$A$155:$Z$1048576,MATCH($A1041,'Hoja de Trabajo para listado'!$A$155:$A$1048576,0),MATCH((CUADRO!K$4&amp;$E1041),'Hoja de Trabajo para listado'!$A$151:$Z$151,0)),0)+IFERROR(INDEX('Hoja de Trabajo para listado'!$AB$155:$BA$1048576,MATCH($A1041,'Hoja de Trabajo para listado'!$AB$155:$AB$1048576,0),MATCH((CUADRO!K$4&amp;$E1041),'Hoja de Trabajo para listado'!$AB$151:$BA$151,0)),0)+IFERROR(INDEX('Hoja de Trabajo para listado'!$BC$155:$CB$1048576,MATCH($A1041,'Hoja de Trabajo para listado'!$BC$155:$BC$1048576,0),MATCH((CUADRO!K$4&amp;$E1041),'Hoja de Trabajo para listado'!$BC$151:$CB$151,0)),0)+IFERROR(INDEX('Hoja de Trabajo para listado'!$DE$153:$DG$274,MATCH($A1041,'Hoja de Trabajo para listado'!$DE$153:$DE$1048576,0),MATCH((CUADRO!K$4&amp;$E1041),'Hoja de Trabajo para listado'!$DE$151:$DG$151,0)),0)+IFERROR(INDEX('Hoja de Trabajo para listado'!$CD$155:$DC$1048576,MATCH($A1041,'Hoja de Trabajo para listado'!$CD$155:$CD$1048576,0),MATCH((CUADRO!K$4&amp;$E1041),'Hoja de Trabajo para listado'!$CD$151:$DC$151,0)),0)</f>
        <v>0</v>
      </c>
      <c r="L1041" s="243">
        <f ca="1">+IFERROR(INDEX('Hoja de Trabajo para listado'!$A$155:$Z$1048576,MATCH($A1041,'Hoja de Trabajo para listado'!$A$155:$A$1048576,0),MATCH((CUADRO!L$4&amp;$E1041),'Hoja de Trabajo para listado'!$A$151:$Z$151,0)),0)+IFERROR(INDEX('Hoja de Trabajo para listado'!$AB$155:$BA$1048576,MATCH($A1041,'Hoja de Trabajo para listado'!$AB$155:$AB$1048576,0),MATCH((CUADRO!L$4&amp;$E1041),'Hoja de Trabajo para listado'!$AB$151:$BA$151,0)),0)+IFERROR(INDEX('Hoja de Trabajo para listado'!$BC$155:$CB$1048576,MATCH($A1041,'Hoja de Trabajo para listado'!$BC$155:$BC$1048576,0),MATCH((CUADRO!L$4&amp;$E1041),'Hoja de Trabajo para listado'!$BC$151:$CB$151,0)),0)+IFERROR(INDEX('Hoja de Trabajo para listado'!$DE$153:$DG$274,MATCH($A1041,'Hoja de Trabajo para listado'!$DE$153:$DE$1048576,0),MATCH((CUADRO!L$4&amp;$E1041),'Hoja de Trabajo para listado'!$DE$151:$DG$151,0)),0)+IFERROR(INDEX('Hoja de Trabajo para listado'!$CD$155:$DC$1048576,MATCH($A1041,'Hoja de Trabajo para listado'!$CD$155:$CD$1048576,0),MATCH((CUADRO!L$4&amp;$E1041),'Hoja de Trabajo para listado'!$CD$151:$DC$151,0)),0)</f>
        <v>0</v>
      </c>
      <c r="M1041" s="243">
        <f ca="1">+IFERROR(INDEX('Hoja de Trabajo para listado'!$A$155:$Z$1048576,MATCH($A1041,'Hoja de Trabajo para listado'!$A$155:$A$1048576,0),MATCH((CUADRO!M$4&amp;$E1041),'Hoja de Trabajo para listado'!$A$151:$Z$151,0)),0)+IFERROR(INDEX('Hoja de Trabajo para listado'!$AB$155:$BA$1048576,MATCH($A1041,'Hoja de Trabajo para listado'!$AB$155:$AB$1048576,0),MATCH((CUADRO!M$4&amp;$E1041),'Hoja de Trabajo para listado'!$AB$151:$BA$151,0)),0)+IFERROR(INDEX('Hoja de Trabajo para listado'!$BC$155:$CB$1048576,MATCH($A1041,'Hoja de Trabajo para listado'!$BC$155:$BC$1048576,0),MATCH((CUADRO!M$4&amp;$E1041),'Hoja de Trabajo para listado'!$BC$151:$CB$151,0)),0)+IFERROR(INDEX('Hoja de Trabajo para listado'!$DE$153:$DG$274,MATCH($A1041,'Hoja de Trabajo para listado'!$DE$153:$DE$1048576,0),MATCH((CUADRO!M$4&amp;$E1041),'Hoja de Trabajo para listado'!$DE$151:$DG$151,0)),0)+IFERROR(INDEX('Hoja de Trabajo para listado'!$CD$155:$DC$1048576,MATCH($A1041,'Hoja de Trabajo para listado'!$CD$155:$CD$1048576,0),MATCH((CUADRO!M$4&amp;$E1041),'Hoja de Trabajo para listado'!$CD$151:$DC$151,0)),0)</f>
        <v>0</v>
      </c>
      <c r="N1041" s="243">
        <f ca="1">+IFERROR(INDEX('Hoja de Trabajo para listado'!$A$155:$Z$1048576,MATCH($A1041,'Hoja de Trabajo para listado'!$A$155:$A$1048576,0),MATCH((CUADRO!N$4&amp;$E1041),'Hoja de Trabajo para listado'!$A$151:$Z$151,0)),0)+IFERROR(INDEX('Hoja de Trabajo para listado'!$AB$155:$BA$1048576,MATCH($A1041,'Hoja de Trabajo para listado'!$AB$155:$AB$1048576,0),MATCH((CUADRO!N$4&amp;$E1041),'Hoja de Trabajo para listado'!$AB$151:$BA$151,0)),0)+IFERROR(INDEX('Hoja de Trabajo para listado'!$BC$155:$CB$1048576,MATCH($A1041,'Hoja de Trabajo para listado'!$BC$155:$BC$1048576,0),MATCH((CUADRO!N$4&amp;$E1041),'Hoja de Trabajo para listado'!$BC$151:$CB$151,0)),0)+IFERROR(INDEX('Hoja de Trabajo para listado'!$DE$153:$DG$274,MATCH($A1041,'Hoja de Trabajo para listado'!$DE$153:$DE$1048576,0),MATCH((CUADRO!N$4&amp;$E1041),'Hoja de Trabajo para listado'!$DE$151:$DG$151,0)),0)+IFERROR(INDEX('Hoja de Trabajo para listado'!$CD$155:$DC$1048576,MATCH($A1041,'Hoja de Trabajo para listado'!$CD$155:$CD$1048576,0),MATCH((CUADRO!N$4&amp;$E1041),'Hoja de Trabajo para listado'!$CD$151:$DC$151,0)),0)</f>
        <v>0</v>
      </c>
      <c r="O1041" s="243">
        <f ca="1">+IFERROR(INDEX('Hoja de Trabajo para listado'!$A$155:$Z$1048576,MATCH($A1041,'Hoja de Trabajo para listado'!$A$155:$A$1048576,0),MATCH((CUADRO!O$4&amp;$E1041),'Hoja de Trabajo para listado'!$A$151:$Z$151,0)),0)+IFERROR(INDEX('Hoja de Trabajo para listado'!$AB$155:$BA$1048576,MATCH($A1041,'Hoja de Trabajo para listado'!$AB$155:$AB$1048576,0),MATCH((CUADRO!O$4&amp;$E1041),'Hoja de Trabajo para listado'!$AB$151:$BA$151,0)),0)+IFERROR(INDEX('Hoja de Trabajo para listado'!$BC$155:$CB$1048576,MATCH($A1041,'Hoja de Trabajo para listado'!$BC$155:$BC$1048576,0),MATCH((CUADRO!O$4&amp;$E1041),'Hoja de Trabajo para listado'!$BC$151:$CB$151,0)),0)+IFERROR(INDEX('Hoja de Trabajo para listado'!$DE$153:$DG$274,MATCH($A1041,'Hoja de Trabajo para listado'!$DE$153:$DE$1048576,0),MATCH((CUADRO!O$4&amp;$E1041),'Hoja de Trabajo para listado'!$DE$151:$DG$151,0)),0)+IFERROR(INDEX('Hoja de Trabajo para listado'!$CD$155:$DC$1048576,MATCH($A1041,'Hoja de Trabajo para listado'!$CD$155:$CD$1048576,0),MATCH((CUADRO!O$4&amp;$E1041),'Hoja de Trabajo para listado'!$CD$151:$DC$151,0)),0)</f>
        <v>0</v>
      </c>
      <c r="P1041" s="243">
        <f ca="1">+IFERROR(INDEX('Hoja de Trabajo para listado'!$A$155:$Z$1048576,MATCH($A1041,'Hoja de Trabajo para listado'!$A$155:$A$1048576,0),MATCH((CUADRO!P$4&amp;$E1041),'Hoja de Trabajo para listado'!$A$151:$Z$151,0)),0)+IFERROR(INDEX('Hoja de Trabajo para listado'!$AB$155:$BA$1048576,MATCH($A1041,'Hoja de Trabajo para listado'!$AB$155:$AB$1048576,0),MATCH((CUADRO!P$4&amp;$E1041),'Hoja de Trabajo para listado'!$AB$151:$BA$151,0)),0)+IFERROR(INDEX('Hoja de Trabajo para listado'!$BC$155:$CB$1048576,MATCH($A1041,'Hoja de Trabajo para listado'!$BC$155:$BC$1048576,0),MATCH((CUADRO!P$4&amp;$E1041),'Hoja de Trabajo para listado'!$BC$151:$CB$151,0)),0)+IFERROR(INDEX('Hoja de Trabajo para listado'!$DE$153:$DG$274,MATCH($A1041,'Hoja de Trabajo para listado'!$DE$153:$DE$1048576,0),MATCH((CUADRO!P$4&amp;$E1041),'Hoja de Trabajo para listado'!$DE$151:$DG$151,0)),0)+IFERROR(INDEX('Hoja de Trabajo para listado'!$CD$155:$DC$1048576,MATCH($A1041,'Hoja de Trabajo para listado'!$CD$155:$CD$1048576,0),MATCH((CUADRO!P$4&amp;$E1041),'Hoja de Trabajo para listado'!$CD$151:$DC$151,0)),0)</f>
        <v>0</v>
      </c>
      <c r="Q1041" s="243">
        <f ca="1">+IFERROR(INDEX('Hoja de Trabajo para listado'!$A$155:$Z$1048576,MATCH($A1041,'Hoja de Trabajo para listado'!$A$155:$A$1048576,0),MATCH((CUADRO!Q$4&amp;$E1041),'Hoja de Trabajo para listado'!$A$151:$Z$151,0)),0)+IFERROR(INDEX('Hoja de Trabajo para listado'!$AB$155:$BA$1048576,MATCH($A1041,'Hoja de Trabajo para listado'!$AB$155:$AB$1048576,0),MATCH((CUADRO!Q$4&amp;$E1041),'Hoja de Trabajo para listado'!$AB$151:$BA$151,0)),0)+IFERROR(INDEX('Hoja de Trabajo para listado'!$BC$155:$CB$1048576,MATCH($A1041,'Hoja de Trabajo para listado'!$BC$155:$BC$1048576,0),MATCH((CUADRO!Q$4&amp;$E1041),'Hoja de Trabajo para listado'!$BC$151:$CB$151,0)),0)+IFERROR(INDEX('Hoja de Trabajo para listado'!$DE$153:$DG$274,MATCH($A1041,'Hoja de Trabajo para listado'!$DE$153:$DE$1048576,0),MATCH((CUADRO!Q$4&amp;$E1041),'Hoja de Trabajo para listado'!$DE$151:$DG$151,0)),0)+IFERROR(INDEX('Hoja de Trabajo para listado'!$CD$155:$DC$1048576,MATCH($A1041,'Hoja de Trabajo para listado'!$CD$155:$CD$1048576,0),MATCH((CUADRO!Q$4&amp;$E1041),'Hoja de Trabajo para listado'!$CD$151:$DC$151,0)),0)</f>
        <v>0</v>
      </c>
      <c r="R1041" s="243">
        <f t="shared" ca="1" si="39"/>
        <v>0</v>
      </c>
      <c r="S1041" s="270"/>
      <c r="T1041" s="268">
        <f ca="1">+T1042</f>
        <v>0</v>
      </c>
      <c r="U1041" s="242">
        <f t="shared" si="40"/>
        <v>1</v>
      </c>
      <c r="V1041" s="333" t="str">
        <f>+VLOOKUP(A1041,bd_lista!$A$3:$E$592,5,FALSE)</f>
        <v>Gobiernos Autonomos Municipales</v>
      </c>
      <c r="W1041" s="387" t="str">
        <f>+V1041</f>
        <v>Gobiernos Autonomos Municipales</v>
      </c>
      <c r="X1041" s="242">
        <f>+VLOOKUP(A1041,[4]Sheet1!$A$13:$D$744,4,FALSE)</f>
        <v>0</v>
      </c>
      <c r="Y1041" s="242" t="e">
        <f>+VLOOKUP(X1041,bd_lista!$A$3:$C$592,3,FALSE)</f>
        <v>#N/A</v>
      </c>
      <c r="Z1041" s="294">
        <f>+X1041</f>
        <v>0</v>
      </c>
      <c r="AA1041" s="295" t="e">
        <f>+Y1041</f>
        <v>#N/A</v>
      </c>
    </row>
    <row r="1042" spans="1:27" customFormat="1" ht="15" hidden="1" customHeight="1">
      <c r="A1042" s="32">
        <v>1753</v>
      </c>
      <c r="B1042" s="393"/>
      <c r="C1042" s="247" t="str">
        <f>+VLOOKUP(A1042,bd_lista!$A$3:$C$592,3,FALSE)</f>
        <v>Gobierno Autónomo Municipal de Fernández Alonso</v>
      </c>
      <c r="D1042" s="390"/>
      <c r="E1042" s="244" t="s">
        <v>1305</v>
      </c>
      <c r="F1042" s="245">
        <f ca="1">+IFERROR(INDEX('Hoja de Trabajo para listado'!$A$155:$Z$1048576,MATCH($A1042,'Hoja de Trabajo para listado'!$A$155:$A$1048576,0),MATCH((CUADRO!F$4&amp;$E1042),'Hoja de Trabajo para listado'!$A$151:$Z$151,0)),0)+IFERROR(INDEX('Hoja de Trabajo para listado'!$AB$155:$BA$1048576,MATCH($A1042,'Hoja de Trabajo para listado'!$AB$155:$AB$1048576,0),MATCH((CUADRO!F$4&amp;$E1042),'Hoja de Trabajo para listado'!$AB$151:$BA$151,0)),0)+IFERROR(INDEX('Hoja de Trabajo para listado'!$BC$155:$CB$1048576,MATCH($A1042,'Hoja de Trabajo para listado'!$BC$155:$BC$1048576,0),MATCH((CUADRO!F$4&amp;$E1042),'Hoja de Trabajo para listado'!$BC$151:$CB$151,0)),0)+IFERROR(INDEX('Hoja de Trabajo para listado'!$DE$153:$DG$274,MATCH($A1042,'Hoja de Trabajo para listado'!$DE$153:$DE$1048576,0),MATCH((CUADRO!F$4&amp;$E1042),'Hoja de Trabajo para listado'!$DE$151:$DG$151,0)),0)+IFERROR(INDEX('Hoja de Trabajo para listado'!$CD$155:$DC$1048576,MATCH($A1042,'Hoja de Trabajo para listado'!$CD$155:$CD$1048576,0),MATCH((CUADRO!F$4&amp;$E1042),'Hoja de Trabajo para listado'!$CD$151:$DC$151,0)),0)</f>
        <v>0</v>
      </c>
      <c r="G1042" s="245">
        <f ca="1">+IFERROR(INDEX('Hoja de Trabajo para listado'!$A$155:$Z$1048576,MATCH($A1042,'Hoja de Trabajo para listado'!$A$155:$A$1048576,0),MATCH((CUADRO!G$4&amp;$E1042),'Hoja de Trabajo para listado'!$A$151:$Z$151,0)),0)+IFERROR(INDEX('Hoja de Trabajo para listado'!$AB$155:$BA$1048576,MATCH($A1042,'Hoja de Trabajo para listado'!$AB$155:$AB$1048576,0),MATCH((CUADRO!G$4&amp;$E1042),'Hoja de Trabajo para listado'!$AB$151:$BA$151,0)),0)+IFERROR(INDEX('Hoja de Trabajo para listado'!$BC$155:$CB$1048576,MATCH($A1042,'Hoja de Trabajo para listado'!$BC$155:$BC$1048576,0),MATCH((CUADRO!G$4&amp;$E1042),'Hoja de Trabajo para listado'!$BC$151:$CB$151,0)),0)+IFERROR(INDEX('Hoja de Trabajo para listado'!$DE$153:$DG$274,MATCH($A1042,'Hoja de Trabajo para listado'!$DE$153:$DE$1048576,0),MATCH((CUADRO!G$4&amp;$E1042),'Hoja de Trabajo para listado'!$DE$151:$DG$151,0)),0)+IFERROR(INDEX('Hoja de Trabajo para listado'!$CD$155:$DC$1048576,MATCH($A1042,'Hoja de Trabajo para listado'!$CD$155:$CD$1048576,0),MATCH((CUADRO!G$4&amp;$E1042),'Hoja de Trabajo para listado'!$CD$151:$DC$151,0)),0)</f>
        <v>0</v>
      </c>
      <c r="H1042" s="245">
        <f ca="1">+IFERROR(INDEX('Hoja de Trabajo para listado'!$A$155:$Z$1048576,MATCH($A1042,'Hoja de Trabajo para listado'!$A$155:$A$1048576,0),MATCH((CUADRO!H$4&amp;$E1042),'Hoja de Trabajo para listado'!$A$151:$Z$151,0)),0)+IFERROR(INDEX('Hoja de Trabajo para listado'!$AB$155:$BA$1048576,MATCH($A1042,'Hoja de Trabajo para listado'!$AB$155:$AB$1048576,0),MATCH((CUADRO!H$4&amp;$E1042),'Hoja de Trabajo para listado'!$AB$151:$BA$151,0)),0)+IFERROR(INDEX('Hoja de Trabajo para listado'!$BC$155:$CB$1048576,MATCH($A1042,'Hoja de Trabajo para listado'!$BC$155:$BC$1048576,0),MATCH((CUADRO!H$4&amp;$E1042),'Hoja de Trabajo para listado'!$BC$151:$CB$151,0)),0)+IFERROR(INDEX('Hoja de Trabajo para listado'!$DE$153:$DG$274,MATCH($A1042,'Hoja de Trabajo para listado'!$DE$153:$DE$1048576,0),MATCH((CUADRO!H$4&amp;$E1042),'Hoja de Trabajo para listado'!$DE$151:$DG$151,0)),0)+IFERROR(INDEX('Hoja de Trabajo para listado'!$CD$155:$DC$1048576,MATCH($A1042,'Hoja de Trabajo para listado'!$CD$155:$CD$1048576,0),MATCH((CUADRO!H$4&amp;$E1042),'Hoja de Trabajo para listado'!$CD$151:$DC$151,0)),0)</f>
        <v>0</v>
      </c>
      <c r="I1042" s="245">
        <f ca="1">+IFERROR(INDEX('Hoja de Trabajo para listado'!$A$155:$Z$1048576,MATCH($A1042,'Hoja de Trabajo para listado'!$A$155:$A$1048576,0),MATCH((CUADRO!I$4&amp;$E1042),'Hoja de Trabajo para listado'!$A$151:$Z$151,0)),0)+IFERROR(INDEX('Hoja de Trabajo para listado'!$AB$155:$BA$1048576,MATCH($A1042,'Hoja de Trabajo para listado'!$AB$155:$AB$1048576,0),MATCH((CUADRO!I$4&amp;$E1042),'Hoja de Trabajo para listado'!$AB$151:$BA$151,0)),0)+IFERROR(INDEX('Hoja de Trabajo para listado'!$BC$155:$CB$1048576,MATCH($A1042,'Hoja de Trabajo para listado'!$BC$155:$BC$1048576,0),MATCH((CUADRO!I$4&amp;$E1042),'Hoja de Trabajo para listado'!$BC$151:$CB$151,0)),0)+IFERROR(INDEX('Hoja de Trabajo para listado'!$DE$153:$DG$274,MATCH($A1042,'Hoja de Trabajo para listado'!$DE$153:$DE$1048576,0),MATCH((CUADRO!I$4&amp;$E1042),'Hoja de Trabajo para listado'!$DE$151:$DG$151,0)),0)+IFERROR(INDEX('Hoja de Trabajo para listado'!$CD$155:$DC$1048576,MATCH($A1042,'Hoja de Trabajo para listado'!$CD$155:$CD$1048576,0),MATCH((CUADRO!I$4&amp;$E1042),'Hoja de Trabajo para listado'!$CD$151:$DC$151,0)),0)</f>
        <v>0</v>
      </c>
      <c r="J1042" s="245">
        <f ca="1">+IFERROR(INDEX('Hoja de Trabajo para listado'!$A$155:$Z$1048576,MATCH($A1042,'Hoja de Trabajo para listado'!$A$155:$A$1048576,0),MATCH((CUADRO!J$4&amp;$E1042),'Hoja de Trabajo para listado'!$A$151:$Z$151,0)),0)+IFERROR(INDEX('Hoja de Trabajo para listado'!$AB$155:$BA$1048576,MATCH($A1042,'Hoja de Trabajo para listado'!$AB$155:$AB$1048576,0),MATCH((CUADRO!J$4&amp;$E1042),'Hoja de Trabajo para listado'!$AB$151:$BA$151,0)),0)+IFERROR(INDEX('Hoja de Trabajo para listado'!$BC$155:$CB$1048576,MATCH($A1042,'Hoja de Trabajo para listado'!$BC$155:$BC$1048576,0),MATCH((CUADRO!J$4&amp;$E1042),'Hoja de Trabajo para listado'!$BC$151:$CB$151,0)),0)+IFERROR(INDEX('Hoja de Trabajo para listado'!$DE$153:$DG$274,MATCH($A1042,'Hoja de Trabajo para listado'!$DE$153:$DE$1048576,0),MATCH((CUADRO!J$4&amp;$E1042),'Hoja de Trabajo para listado'!$DE$151:$DG$151,0)),0)+IFERROR(INDEX('Hoja de Trabajo para listado'!$CD$155:$DC$1048576,MATCH($A1042,'Hoja de Trabajo para listado'!$CD$155:$CD$1048576,0),MATCH((CUADRO!J$4&amp;$E1042),'Hoja de Trabajo para listado'!$CD$151:$DC$151,0)),0)</f>
        <v>0</v>
      </c>
      <c r="K1042" s="245">
        <f ca="1">+IFERROR(INDEX('Hoja de Trabajo para listado'!$A$155:$Z$1048576,MATCH($A1042,'Hoja de Trabajo para listado'!$A$155:$A$1048576,0),MATCH((CUADRO!K$4&amp;$E1042),'Hoja de Trabajo para listado'!$A$151:$Z$151,0)),0)+IFERROR(INDEX('Hoja de Trabajo para listado'!$AB$155:$BA$1048576,MATCH($A1042,'Hoja de Trabajo para listado'!$AB$155:$AB$1048576,0),MATCH((CUADRO!K$4&amp;$E1042),'Hoja de Trabajo para listado'!$AB$151:$BA$151,0)),0)+IFERROR(INDEX('Hoja de Trabajo para listado'!$BC$155:$CB$1048576,MATCH($A1042,'Hoja de Trabajo para listado'!$BC$155:$BC$1048576,0),MATCH((CUADRO!K$4&amp;$E1042),'Hoja de Trabajo para listado'!$BC$151:$CB$151,0)),0)+IFERROR(INDEX('Hoja de Trabajo para listado'!$DE$153:$DG$274,MATCH($A1042,'Hoja de Trabajo para listado'!$DE$153:$DE$1048576,0),MATCH((CUADRO!K$4&amp;$E1042),'Hoja de Trabajo para listado'!$DE$151:$DG$151,0)),0)+IFERROR(INDEX('Hoja de Trabajo para listado'!$CD$155:$DC$1048576,MATCH($A1042,'Hoja de Trabajo para listado'!$CD$155:$CD$1048576,0),MATCH((CUADRO!K$4&amp;$E1042),'Hoja de Trabajo para listado'!$CD$151:$DC$151,0)),0)</f>
        <v>0</v>
      </c>
      <c r="L1042" s="245">
        <f ca="1">+IFERROR(INDEX('Hoja de Trabajo para listado'!$A$155:$Z$1048576,MATCH($A1042,'Hoja de Trabajo para listado'!$A$155:$A$1048576,0),MATCH((CUADRO!L$4&amp;$E1042),'Hoja de Trabajo para listado'!$A$151:$Z$151,0)),0)+IFERROR(INDEX('Hoja de Trabajo para listado'!$AB$155:$BA$1048576,MATCH($A1042,'Hoja de Trabajo para listado'!$AB$155:$AB$1048576,0),MATCH((CUADRO!L$4&amp;$E1042),'Hoja de Trabajo para listado'!$AB$151:$BA$151,0)),0)+IFERROR(INDEX('Hoja de Trabajo para listado'!$BC$155:$CB$1048576,MATCH($A1042,'Hoja de Trabajo para listado'!$BC$155:$BC$1048576,0),MATCH((CUADRO!L$4&amp;$E1042),'Hoja de Trabajo para listado'!$BC$151:$CB$151,0)),0)+IFERROR(INDEX('Hoja de Trabajo para listado'!$DE$153:$DG$274,MATCH($A1042,'Hoja de Trabajo para listado'!$DE$153:$DE$1048576,0),MATCH((CUADRO!L$4&amp;$E1042),'Hoja de Trabajo para listado'!$DE$151:$DG$151,0)),0)+IFERROR(INDEX('Hoja de Trabajo para listado'!$CD$155:$DC$1048576,MATCH($A1042,'Hoja de Trabajo para listado'!$CD$155:$CD$1048576,0),MATCH((CUADRO!L$4&amp;$E1042),'Hoja de Trabajo para listado'!$CD$151:$DC$151,0)),0)</f>
        <v>0</v>
      </c>
      <c r="M1042" s="245">
        <f ca="1">+IFERROR(INDEX('Hoja de Trabajo para listado'!$A$155:$Z$1048576,MATCH($A1042,'Hoja de Trabajo para listado'!$A$155:$A$1048576,0),MATCH((CUADRO!M$4&amp;$E1042),'Hoja de Trabajo para listado'!$A$151:$Z$151,0)),0)+IFERROR(INDEX('Hoja de Trabajo para listado'!$AB$155:$BA$1048576,MATCH($A1042,'Hoja de Trabajo para listado'!$AB$155:$AB$1048576,0),MATCH((CUADRO!M$4&amp;$E1042),'Hoja de Trabajo para listado'!$AB$151:$BA$151,0)),0)+IFERROR(INDEX('Hoja de Trabajo para listado'!$BC$155:$CB$1048576,MATCH($A1042,'Hoja de Trabajo para listado'!$BC$155:$BC$1048576,0),MATCH((CUADRO!M$4&amp;$E1042),'Hoja de Trabajo para listado'!$BC$151:$CB$151,0)),0)+IFERROR(INDEX('Hoja de Trabajo para listado'!$DE$153:$DG$274,MATCH($A1042,'Hoja de Trabajo para listado'!$DE$153:$DE$1048576,0),MATCH((CUADRO!M$4&amp;$E1042),'Hoja de Trabajo para listado'!$DE$151:$DG$151,0)),0)+IFERROR(INDEX('Hoja de Trabajo para listado'!$CD$155:$DC$1048576,MATCH($A1042,'Hoja de Trabajo para listado'!$CD$155:$CD$1048576,0),MATCH((CUADRO!M$4&amp;$E1042),'Hoja de Trabajo para listado'!$CD$151:$DC$151,0)),0)</f>
        <v>0</v>
      </c>
      <c r="N1042" s="245">
        <f ca="1">+IFERROR(INDEX('Hoja de Trabajo para listado'!$A$155:$Z$1048576,MATCH($A1042,'Hoja de Trabajo para listado'!$A$155:$A$1048576,0),MATCH((CUADRO!N$4&amp;$E1042),'Hoja de Trabajo para listado'!$A$151:$Z$151,0)),0)+IFERROR(INDEX('Hoja de Trabajo para listado'!$AB$155:$BA$1048576,MATCH($A1042,'Hoja de Trabajo para listado'!$AB$155:$AB$1048576,0),MATCH((CUADRO!N$4&amp;$E1042),'Hoja de Trabajo para listado'!$AB$151:$BA$151,0)),0)+IFERROR(INDEX('Hoja de Trabajo para listado'!$BC$155:$CB$1048576,MATCH($A1042,'Hoja de Trabajo para listado'!$BC$155:$BC$1048576,0),MATCH((CUADRO!N$4&amp;$E1042),'Hoja de Trabajo para listado'!$BC$151:$CB$151,0)),0)+IFERROR(INDEX('Hoja de Trabajo para listado'!$DE$153:$DG$274,MATCH($A1042,'Hoja de Trabajo para listado'!$DE$153:$DE$1048576,0),MATCH((CUADRO!N$4&amp;$E1042),'Hoja de Trabajo para listado'!$DE$151:$DG$151,0)),0)+IFERROR(INDEX('Hoja de Trabajo para listado'!$CD$155:$DC$1048576,MATCH($A1042,'Hoja de Trabajo para listado'!$CD$155:$CD$1048576,0),MATCH((CUADRO!N$4&amp;$E1042),'Hoja de Trabajo para listado'!$CD$151:$DC$151,0)),0)</f>
        <v>0</v>
      </c>
      <c r="O1042" s="245">
        <f ca="1">+IFERROR(INDEX('Hoja de Trabajo para listado'!$A$155:$Z$1048576,MATCH($A1042,'Hoja de Trabajo para listado'!$A$155:$A$1048576,0),MATCH((CUADRO!O$4&amp;$E1042),'Hoja de Trabajo para listado'!$A$151:$Z$151,0)),0)+IFERROR(INDEX('Hoja de Trabajo para listado'!$AB$155:$BA$1048576,MATCH($A1042,'Hoja de Trabajo para listado'!$AB$155:$AB$1048576,0),MATCH((CUADRO!O$4&amp;$E1042),'Hoja de Trabajo para listado'!$AB$151:$BA$151,0)),0)+IFERROR(INDEX('Hoja de Trabajo para listado'!$BC$155:$CB$1048576,MATCH($A1042,'Hoja de Trabajo para listado'!$BC$155:$BC$1048576,0),MATCH((CUADRO!O$4&amp;$E1042),'Hoja de Trabajo para listado'!$BC$151:$CB$151,0)),0)+IFERROR(INDEX('Hoja de Trabajo para listado'!$DE$153:$DG$274,MATCH($A1042,'Hoja de Trabajo para listado'!$DE$153:$DE$1048576,0),MATCH((CUADRO!O$4&amp;$E1042),'Hoja de Trabajo para listado'!$DE$151:$DG$151,0)),0)+IFERROR(INDEX('Hoja de Trabajo para listado'!$CD$155:$DC$1048576,MATCH($A1042,'Hoja de Trabajo para listado'!$CD$155:$CD$1048576,0),MATCH((CUADRO!O$4&amp;$E1042),'Hoja de Trabajo para listado'!$CD$151:$DC$151,0)),0)</f>
        <v>0</v>
      </c>
      <c r="P1042" s="245">
        <f ca="1">+IFERROR(INDEX('Hoja de Trabajo para listado'!$A$155:$Z$1048576,MATCH($A1042,'Hoja de Trabajo para listado'!$A$155:$A$1048576,0),MATCH((CUADRO!P$4&amp;$E1042),'Hoja de Trabajo para listado'!$A$151:$Z$151,0)),0)+IFERROR(INDEX('Hoja de Trabajo para listado'!$AB$155:$BA$1048576,MATCH($A1042,'Hoja de Trabajo para listado'!$AB$155:$AB$1048576,0),MATCH((CUADRO!P$4&amp;$E1042),'Hoja de Trabajo para listado'!$AB$151:$BA$151,0)),0)+IFERROR(INDEX('Hoja de Trabajo para listado'!$BC$155:$CB$1048576,MATCH($A1042,'Hoja de Trabajo para listado'!$BC$155:$BC$1048576,0),MATCH((CUADRO!P$4&amp;$E1042),'Hoja de Trabajo para listado'!$BC$151:$CB$151,0)),0)+IFERROR(INDEX('Hoja de Trabajo para listado'!$DE$153:$DG$274,MATCH($A1042,'Hoja de Trabajo para listado'!$DE$153:$DE$1048576,0),MATCH((CUADRO!P$4&amp;$E1042),'Hoja de Trabajo para listado'!$DE$151:$DG$151,0)),0)+IFERROR(INDEX('Hoja de Trabajo para listado'!$CD$155:$DC$1048576,MATCH($A1042,'Hoja de Trabajo para listado'!$CD$155:$CD$1048576,0),MATCH((CUADRO!P$4&amp;$E1042),'Hoja de Trabajo para listado'!$CD$151:$DC$151,0)),0)</f>
        <v>0</v>
      </c>
      <c r="Q1042" s="245">
        <f ca="1">+IFERROR(INDEX('Hoja de Trabajo para listado'!$A$155:$Z$1048576,MATCH($A1042,'Hoja de Trabajo para listado'!$A$155:$A$1048576,0),MATCH((CUADRO!Q$4&amp;$E1042),'Hoja de Trabajo para listado'!$A$151:$Z$151,0)),0)+IFERROR(INDEX('Hoja de Trabajo para listado'!$AB$155:$BA$1048576,MATCH($A1042,'Hoja de Trabajo para listado'!$AB$155:$AB$1048576,0),MATCH((CUADRO!Q$4&amp;$E1042),'Hoja de Trabajo para listado'!$AB$151:$BA$151,0)),0)+IFERROR(INDEX('Hoja de Trabajo para listado'!$BC$155:$CB$1048576,MATCH($A1042,'Hoja de Trabajo para listado'!$BC$155:$BC$1048576,0),MATCH((CUADRO!Q$4&amp;$E1042),'Hoja de Trabajo para listado'!$BC$151:$CB$151,0)),0)+IFERROR(INDEX('Hoja de Trabajo para listado'!$DE$153:$DG$274,MATCH($A1042,'Hoja de Trabajo para listado'!$DE$153:$DE$1048576,0),MATCH((CUADRO!Q$4&amp;$E1042),'Hoja de Trabajo para listado'!$DE$151:$DG$151,0)),0)+IFERROR(INDEX('Hoja de Trabajo para listado'!$CD$155:$DC$1048576,MATCH($A1042,'Hoja de Trabajo para listado'!$CD$155:$CD$1048576,0),MATCH((CUADRO!Q$4&amp;$E1042),'Hoja de Trabajo para listado'!$CD$151:$DC$151,0)),0)</f>
        <v>0</v>
      </c>
      <c r="R1042" s="245">
        <f t="shared" ca="1" si="39"/>
        <v>0</v>
      </c>
      <c r="S1042" s="249">
        <f ca="1">+R1041+R1042</f>
        <v>0</v>
      </c>
      <c r="T1042" s="245">
        <f ca="1">+S1042</f>
        <v>0</v>
      </c>
      <c r="U1042" s="242">
        <f t="shared" si="40"/>
        <v>2</v>
      </c>
      <c r="V1042" s="333" t="str">
        <f>+VLOOKUP(A1042,bd_lista!$A$3:$E$592,5,FALSE)</f>
        <v>Gobiernos Autonomos Municipales</v>
      </c>
      <c r="W1042" s="388"/>
      <c r="X1042" s="242">
        <f>+VLOOKUP(A1042,[4]Sheet1!$A$13:$D$744,4,FALSE)</f>
        <v>0</v>
      </c>
      <c r="Y1042" s="242" t="e">
        <f>+VLOOKUP(X1042,bd_lista!$A$3:$C$592,3,FALSE)</f>
        <v>#N/A</v>
      </c>
      <c r="Z1042" s="292"/>
      <c r="AA1042" s="293"/>
    </row>
    <row r="1043" spans="1:27" customFormat="1" ht="27" hidden="1" customHeight="1">
      <c r="A1043" s="32">
        <v>1754</v>
      </c>
      <c r="B1043" s="392">
        <f>+A1043</f>
        <v>1754</v>
      </c>
      <c r="C1043" s="247" t="str">
        <f>+VLOOKUP(A1043,bd_lista!$A$3:$C$592,3,FALSE)</f>
        <v>Gobierno Autónomo Municipal de San Pedro</v>
      </c>
      <c r="D1043" s="389" t="str">
        <f>+C1043</f>
        <v>Gobierno Autónomo Municipal de San Pedro</v>
      </c>
      <c r="E1043" s="242" t="s">
        <v>1304</v>
      </c>
      <c r="F1043" s="243">
        <f ca="1">+IFERROR(INDEX('Hoja de Trabajo para listado'!$A$155:$Z$1048576,MATCH($A1043,'Hoja de Trabajo para listado'!$A$155:$A$1048576,0),MATCH((CUADRO!F$4&amp;$E1043),'Hoja de Trabajo para listado'!$A$151:$Z$151,0)),0)+IFERROR(INDEX('Hoja de Trabajo para listado'!$AB$155:$BA$1048576,MATCH($A1043,'Hoja de Trabajo para listado'!$AB$155:$AB$1048576,0),MATCH((CUADRO!F$4&amp;$E1043),'Hoja de Trabajo para listado'!$AB$151:$BA$151,0)),0)+IFERROR(INDEX('Hoja de Trabajo para listado'!$BC$155:$CB$1048576,MATCH($A1043,'Hoja de Trabajo para listado'!$BC$155:$BC$1048576,0),MATCH((CUADRO!F$4&amp;$E1043),'Hoja de Trabajo para listado'!$BC$151:$CB$151,0)),0)+IFERROR(INDEX('Hoja de Trabajo para listado'!$DE$153:$DG$274,MATCH($A1043,'Hoja de Trabajo para listado'!$DE$153:$DE$1048576,0),MATCH((CUADRO!F$4&amp;$E1043),'Hoja de Trabajo para listado'!$DE$151:$DG$151,0)),0)+IFERROR(INDEX('Hoja de Trabajo para listado'!$CD$155:$DC$1048576,MATCH($A1043,'Hoja de Trabajo para listado'!$CD$155:$CD$1048576,0),MATCH((CUADRO!F$4&amp;$E1043),'Hoja de Trabajo para listado'!$CD$151:$DC$151,0)),0)</f>
        <v>0</v>
      </c>
      <c r="G1043" s="243">
        <f ca="1">+IFERROR(INDEX('Hoja de Trabajo para listado'!$A$155:$Z$1048576,MATCH($A1043,'Hoja de Trabajo para listado'!$A$155:$A$1048576,0),MATCH((CUADRO!G$4&amp;$E1043),'Hoja de Trabajo para listado'!$A$151:$Z$151,0)),0)+IFERROR(INDEX('Hoja de Trabajo para listado'!$AB$155:$BA$1048576,MATCH($A1043,'Hoja de Trabajo para listado'!$AB$155:$AB$1048576,0),MATCH((CUADRO!G$4&amp;$E1043),'Hoja de Trabajo para listado'!$AB$151:$BA$151,0)),0)+IFERROR(INDEX('Hoja de Trabajo para listado'!$BC$155:$CB$1048576,MATCH($A1043,'Hoja de Trabajo para listado'!$BC$155:$BC$1048576,0),MATCH((CUADRO!G$4&amp;$E1043),'Hoja de Trabajo para listado'!$BC$151:$CB$151,0)),0)+IFERROR(INDEX('Hoja de Trabajo para listado'!$DE$153:$DG$274,MATCH($A1043,'Hoja de Trabajo para listado'!$DE$153:$DE$1048576,0),MATCH((CUADRO!G$4&amp;$E1043),'Hoja de Trabajo para listado'!$DE$151:$DG$151,0)),0)+IFERROR(INDEX('Hoja de Trabajo para listado'!$CD$155:$DC$1048576,MATCH($A1043,'Hoja de Trabajo para listado'!$CD$155:$CD$1048576,0),MATCH((CUADRO!G$4&amp;$E1043),'Hoja de Trabajo para listado'!$CD$151:$DC$151,0)),0)</f>
        <v>0</v>
      </c>
      <c r="H1043" s="243">
        <f ca="1">+IFERROR(INDEX('Hoja de Trabajo para listado'!$A$155:$Z$1048576,MATCH($A1043,'Hoja de Trabajo para listado'!$A$155:$A$1048576,0),MATCH((CUADRO!H$4&amp;$E1043),'Hoja de Trabajo para listado'!$A$151:$Z$151,0)),0)+IFERROR(INDEX('Hoja de Trabajo para listado'!$AB$155:$BA$1048576,MATCH($A1043,'Hoja de Trabajo para listado'!$AB$155:$AB$1048576,0),MATCH((CUADRO!H$4&amp;$E1043),'Hoja de Trabajo para listado'!$AB$151:$BA$151,0)),0)+IFERROR(INDEX('Hoja de Trabajo para listado'!$BC$155:$CB$1048576,MATCH($A1043,'Hoja de Trabajo para listado'!$BC$155:$BC$1048576,0),MATCH((CUADRO!H$4&amp;$E1043),'Hoja de Trabajo para listado'!$BC$151:$CB$151,0)),0)+IFERROR(INDEX('Hoja de Trabajo para listado'!$DE$153:$DG$274,MATCH($A1043,'Hoja de Trabajo para listado'!$DE$153:$DE$1048576,0),MATCH((CUADRO!H$4&amp;$E1043),'Hoja de Trabajo para listado'!$DE$151:$DG$151,0)),0)+IFERROR(INDEX('Hoja de Trabajo para listado'!$CD$155:$DC$1048576,MATCH($A1043,'Hoja de Trabajo para listado'!$CD$155:$CD$1048576,0),MATCH((CUADRO!H$4&amp;$E1043),'Hoja de Trabajo para listado'!$CD$151:$DC$151,0)),0)</f>
        <v>0</v>
      </c>
      <c r="I1043" s="243">
        <f ca="1">+IFERROR(INDEX('Hoja de Trabajo para listado'!$A$155:$Z$1048576,MATCH($A1043,'Hoja de Trabajo para listado'!$A$155:$A$1048576,0),MATCH((CUADRO!I$4&amp;$E1043),'Hoja de Trabajo para listado'!$A$151:$Z$151,0)),0)+IFERROR(INDEX('Hoja de Trabajo para listado'!$AB$155:$BA$1048576,MATCH($A1043,'Hoja de Trabajo para listado'!$AB$155:$AB$1048576,0),MATCH((CUADRO!I$4&amp;$E1043),'Hoja de Trabajo para listado'!$AB$151:$BA$151,0)),0)+IFERROR(INDEX('Hoja de Trabajo para listado'!$BC$155:$CB$1048576,MATCH($A1043,'Hoja de Trabajo para listado'!$BC$155:$BC$1048576,0),MATCH((CUADRO!I$4&amp;$E1043),'Hoja de Trabajo para listado'!$BC$151:$CB$151,0)),0)+IFERROR(INDEX('Hoja de Trabajo para listado'!$DE$153:$DG$274,MATCH($A1043,'Hoja de Trabajo para listado'!$DE$153:$DE$1048576,0),MATCH((CUADRO!I$4&amp;$E1043),'Hoja de Trabajo para listado'!$DE$151:$DG$151,0)),0)+IFERROR(INDEX('Hoja de Trabajo para listado'!$CD$155:$DC$1048576,MATCH($A1043,'Hoja de Trabajo para listado'!$CD$155:$CD$1048576,0),MATCH((CUADRO!I$4&amp;$E1043),'Hoja de Trabajo para listado'!$CD$151:$DC$151,0)),0)</f>
        <v>0</v>
      </c>
      <c r="J1043" s="243">
        <f ca="1">+IFERROR(INDEX('Hoja de Trabajo para listado'!$A$155:$Z$1048576,MATCH($A1043,'Hoja de Trabajo para listado'!$A$155:$A$1048576,0),MATCH((CUADRO!J$4&amp;$E1043),'Hoja de Trabajo para listado'!$A$151:$Z$151,0)),0)+IFERROR(INDEX('Hoja de Trabajo para listado'!$AB$155:$BA$1048576,MATCH($A1043,'Hoja de Trabajo para listado'!$AB$155:$AB$1048576,0),MATCH((CUADRO!J$4&amp;$E1043),'Hoja de Trabajo para listado'!$AB$151:$BA$151,0)),0)+IFERROR(INDEX('Hoja de Trabajo para listado'!$BC$155:$CB$1048576,MATCH($A1043,'Hoja de Trabajo para listado'!$BC$155:$BC$1048576,0),MATCH((CUADRO!J$4&amp;$E1043),'Hoja de Trabajo para listado'!$BC$151:$CB$151,0)),0)+IFERROR(INDEX('Hoja de Trabajo para listado'!$DE$153:$DG$274,MATCH($A1043,'Hoja de Trabajo para listado'!$DE$153:$DE$1048576,0),MATCH((CUADRO!J$4&amp;$E1043),'Hoja de Trabajo para listado'!$DE$151:$DG$151,0)),0)+IFERROR(INDEX('Hoja de Trabajo para listado'!$CD$155:$DC$1048576,MATCH($A1043,'Hoja de Trabajo para listado'!$CD$155:$CD$1048576,0),MATCH((CUADRO!J$4&amp;$E1043),'Hoja de Trabajo para listado'!$CD$151:$DC$151,0)),0)</f>
        <v>0</v>
      </c>
      <c r="K1043" s="243">
        <f ca="1">+IFERROR(INDEX('Hoja de Trabajo para listado'!$A$155:$Z$1048576,MATCH($A1043,'Hoja de Trabajo para listado'!$A$155:$A$1048576,0),MATCH((CUADRO!K$4&amp;$E1043),'Hoja de Trabajo para listado'!$A$151:$Z$151,0)),0)+IFERROR(INDEX('Hoja de Trabajo para listado'!$AB$155:$BA$1048576,MATCH($A1043,'Hoja de Trabajo para listado'!$AB$155:$AB$1048576,0),MATCH((CUADRO!K$4&amp;$E1043),'Hoja de Trabajo para listado'!$AB$151:$BA$151,0)),0)+IFERROR(INDEX('Hoja de Trabajo para listado'!$BC$155:$CB$1048576,MATCH($A1043,'Hoja de Trabajo para listado'!$BC$155:$BC$1048576,0),MATCH((CUADRO!K$4&amp;$E1043),'Hoja de Trabajo para listado'!$BC$151:$CB$151,0)),0)+IFERROR(INDEX('Hoja de Trabajo para listado'!$DE$153:$DG$274,MATCH($A1043,'Hoja de Trabajo para listado'!$DE$153:$DE$1048576,0),MATCH((CUADRO!K$4&amp;$E1043),'Hoja de Trabajo para listado'!$DE$151:$DG$151,0)),0)+IFERROR(INDEX('Hoja de Trabajo para listado'!$CD$155:$DC$1048576,MATCH($A1043,'Hoja de Trabajo para listado'!$CD$155:$CD$1048576,0),MATCH((CUADRO!K$4&amp;$E1043),'Hoja de Trabajo para listado'!$CD$151:$DC$151,0)),0)</f>
        <v>0</v>
      </c>
      <c r="L1043" s="243">
        <f ca="1">+IFERROR(INDEX('Hoja de Trabajo para listado'!$A$155:$Z$1048576,MATCH($A1043,'Hoja de Trabajo para listado'!$A$155:$A$1048576,0),MATCH((CUADRO!L$4&amp;$E1043),'Hoja de Trabajo para listado'!$A$151:$Z$151,0)),0)+IFERROR(INDEX('Hoja de Trabajo para listado'!$AB$155:$BA$1048576,MATCH($A1043,'Hoja de Trabajo para listado'!$AB$155:$AB$1048576,0),MATCH((CUADRO!L$4&amp;$E1043),'Hoja de Trabajo para listado'!$AB$151:$BA$151,0)),0)+IFERROR(INDEX('Hoja de Trabajo para listado'!$BC$155:$CB$1048576,MATCH($A1043,'Hoja de Trabajo para listado'!$BC$155:$BC$1048576,0),MATCH((CUADRO!L$4&amp;$E1043),'Hoja de Trabajo para listado'!$BC$151:$CB$151,0)),0)+IFERROR(INDEX('Hoja de Trabajo para listado'!$DE$153:$DG$274,MATCH($A1043,'Hoja de Trabajo para listado'!$DE$153:$DE$1048576,0),MATCH((CUADRO!L$4&amp;$E1043),'Hoja de Trabajo para listado'!$DE$151:$DG$151,0)),0)+IFERROR(INDEX('Hoja de Trabajo para listado'!$CD$155:$DC$1048576,MATCH($A1043,'Hoja de Trabajo para listado'!$CD$155:$CD$1048576,0),MATCH((CUADRO!L$4&amp;$E1043),'Hoja de Trabajo para listado'!$CD$151:$DC$151,0)),0)</f>
        <v>0</v>
      </c>
      <c r="M1043" s="243">
        <f ca="1">+IFERROR(INDEX('Hoja de Trabajo para listado'!$A$155:$Z$1048576,MATCH($A1043,'Hoja de Trabajo para listado'!$A$155:$A$1048576,0),MATCH((CUADRO!M$4&amp;$E1043),'Hoja de Trabajo para listado'!$A$151:$Z$151,0)),0)+IFERROR(INDEX('Hoja de Trabajo para listado'!$AB$155:$BA$1048576,MATCH($A1043,'Hoja de Trabajo para listado'!$AB$155:$AB$1048576,0),MATCH((CUADRO!M$4&amp;$E1043),'Hoja de Trabajo para listado'!$AB$151:$BA$151,0)),0)+IFERROR(INDEX('Hoja de Trabajo para listado'!$BC$155:$CB$1048576,MATCH($A1043,'Hoja de Trabajo para listado'!$BC$155:$BC$1048576,0),MATCH((CUADRO!M$4&amp;$E1043),'Hoja de Trabajo para listado'!$BC$151:$CB$151,0)),0)+IFERROR(INDEX('Hoja de Trabajo para listado'!$DE$153:$DG$274,MATCH($A1043,'Hoja de Trabajo para listado'!$DE$153:$DE$1048576,0),MATCH((CUADRO!M$4&amp;$E1043),'Hoja de Trabajo para listado'!$DE$151:$DG$151,0)),0)+IFERROR(INDEX('Hoja de Trabajo para listado'!$CD$155:$DC$1048576,MATCH($A1043,'Hoja de Trabajo para listado'!$CD$155:$CD$1048576,0),MATCH((CUADRO!M$4&amp;$E1043),'Hoja de Trabajo para listado'!$CD$151:$DC$151,0)),0)</f>
        <v>0</v>
      </c>
      <c r="N1043" s="243">
        <f ca="1">+IFERROR(INDEX('Hoja de Trabajo para listado'!$A$155:$Z$1048576,MATCH($A1043,'Hoja de Trabajo para listado'!$A$155:$A$1048576,0),MATCH((CUADRO!N$4&amp;$E1043),'Hoja de Trabajo para listado'!$A$151:$Z$151,0)),0)+IFERROR(INDEX('Hoja de Trabajo para listado'!$AB$155:$BA$1048576,MATCH($A1043,'Hoja de Trabajo para listado'!$AB$155:$AB$1048576,0),MATCH((CUADRO!N$4&amp;$E1043),'Hoja de Trabajo para listado'!$AB$151:$BA$151,0)),0)+IFERROR(INDEX('Hoja de Trabajo para listado'!$BC$155:$CB$1048576,MATCH($A1043,'Hoja de Trabajo para listado'!$BC$155:$BC$1048576,0),MATCH((CUADRO!N$4&amp;$E1043),'Hoja de Trabajo para listado'!$BC$151:$CB$151,0)),0)+IFERROR(INDEX('Hoja de Trabajo para listado'!$DE$153:$DG$274,MATCH($A1043,'Hoja de Trabajo para listado'!$DE$153:$DE$1048576,0),MATCH((CUADRO!N$4&amp;$E1043),'Hoja de Trabajo para listado'!$DE$151:$DG$151,0)),0)+IFERROR(INDEX('Hoja de Trabajo para listado'!$CD$155:$DC$1048576,MATCH($A1043,'Hoja de Trabajo para listado'!$CD$155:$CD$1048576,0),MATCH((CUADRO!N$4&amp;$E1043),'Hoja de Trabajo para listado'!$CD$151:$DC$151,0)),0)</f>
        <v>0</v>
      </c>
      <c r="O1043" s="243">
        <f ca="1">+IFERROR(INDEX('Hoja de Trabajo para listado'!$A$155:$Z$1048576,MATCH($A1043,'Hoja de Trabajo para listado'!$A$155:$A$1048576,0),MATCH((CUADRO!O$4&amp;$E1043),'Hoja de Trabajo para listado'!$A$151:$Z$151,0)),0)+IFERROR(INDEX('Hoja de Trabajo para listado'!$AB$155:$BA$1048576,MATCH($A1043,'Hoja de Trabajo para listado'!$AB$155:$AB$1048576,0),MATCH((CUADRO!O$4&amp;$E1043),'Hoja de Trabajo para listado'!$AB$151:$BA$151,0)),0)+IFERROR(INDEX('Hoja de Trabajo para listado'!$BC$155:$CB$1048576,MATCH($A1043,'Hoja de Trabajo para listado'!$BC$155:$BC$1048576,0),MATCH((CUADRO!O$4&amp;$E1043),'Hoja de Trabajo para listado'!$BC$151:$CB$151,0)),0)+IFERROR(INDEX('Hoja de Trabajo para listado'!$DE$153:$DG$274,MATCH($A1043,'Hoja de Trabajo para listado'!$DE$153:$DE$1048576,0),MATCH((CUADRO!O$4&amp;$E1043),'Hoja de Trabajo para listado'!$DE$151:$DG$151,0)),0)+IFERROR(INDEX('Hoja de Trabajo para listado'!$CD$155:$DC$1048576,MATCH($A1043,'Hoja de Trabajo para listado'!$CD$155:$CD$1048576,0),MATCH((CUADRO!O$4&amp;$E1043),'Hoja de Trabajo para listado'!$CD$151:$DC$151,0)),0)</f>
        <v>0</v>
      </c>
      <c r="P1043" s="243">
        <f ca="1">+IFERROR(INDEX('Hoja de Trabajo para listado'!$A$155:$Z$1048576,MATCH($A1043,'Hoja de Trabajo para listado'!$A$155:$A$1048576,0),MATCH((CUADRO!P$4&amp;$E1043),'Hoja de Trabajo para listado'!$A$151:$Z$151,0)),0)+IFERROR(INDEX('Hoja de Trabajo para listado'!$AB$155:$BA$1048576,MATCH($A1043,'Hoja de Trabajo para listado'!$AB$155:$AB$1048576,0),MATCH((CUADRO!P$4&amp;$E1043),'Hoja de Trabajo para listado'!$AB$151:$BA$151,0)),0)+IFERROR(INDEX('Hoja de Trabajo para listado'!$BC$155:$CB$1048576,MATCH($A1043,'Hoja de Trabajo para listado'!$BC$155:$BC$1048576,0),MATCH((CUADRO!P$4&amp;$E1043),'Hoja de Trabajo para listado'!$BC$151:$CB$151,0)),0)+IFERROR(INDEX('Hoja de Trabajo para listado'!$DE$153:$DG$274,MATCH($A1043,'Hoja de Trabajo para listado'!$DE$153:$DE$1048576,0),MATCH((CUADRO!P$4&amp;$E1043),'Hoja de Trabajo para listado'!$DE$151:$DG$151,0)),0)+IFERROR(INDEX('Hoja de Trabajo para listado'!$CD$155:$DC$1048576,MATCH($A1043,'Hoja de Trabajo para listado'!$CD$155:$CD$1048576,0),MATCH((CUADRO!P$4&amp;$E1043),'Hoja de Trabajo para listado'!$CD$151:$DC$151,0)),0)</f>
        <v>0</v>
      </c>
      <c r="Q1043" s="243">
        <f ca="1">+IFERROR(INDEX('Hoja de Trabajo para listado'!$A$155:$Z$1048576,MATCH($A1043,'Hoja de Trabajo para listado'!$A$155:$A$1048576,0),MATCH((CUADRO!Q$4&amp;$E1043),'Hoja de Trabajo para listado'!$A$151:$Z$151,0)),0)+IFERROR(INDEX('Hoja de Trabajo para listado'!$AB$155:$BA$1048576,MATCH($A1043,'Hoja de Trabajo para listado'!$AB$155:$AB$1048576,0),MATCH((CUADRO!Q$4&amp;$E1043),'Hoja de Trabajo para listado'!$AB$151:$BA$151,0)),0)+IFERROR(INDEX('Hoja de Trabajo para listado'!$BC$155:$CB$1048576,MATCH($A1043,'Hoja de Trabajo para listado'!$BC$155:$BC$1048576,0),MATCH((CUADRO!Q$4&amp;$E1043),'Hoja de Trabajo para listado'!$BC$151:$CB$151,0)),0)+IFERROR(INDEX('Hoja de Trabajo para listado'!$DE$153:$DG$274,MATCH($A1043,'Hoja de Trabajo para listado'!$DE$153:$DE$1048576,0),MATCH((CUADRO!Q$4&amp;$E1043),'Hoja de Trabajo para listado'!$DE$151:$DG$151,0)),0)+IFERROR(INDEX('Hoja de Trabajo para listado'!$CD$155:$DC$1048576,MATCH($A1043,'Hoja de Trabajo para listado'!$CD$155:$CD$1048576,0),MATCH((CUADRO!Q$4&amp;$E1043),'Hoja de Trabajo para listado'!$CD$151:$DC$151,0)),0)</f>
        <v>0</v>
      </c>
      <c r="R1043" s="243">
        <f t="shared" ca="1" si="39"/>
        <v>0</v>
      </c>
      <c r="S1043" s="249"/>
      <c r="T1043" s="243">
        <f ca="1">+T1044</f>
        <v>0</v>
      </c>
      <c r="U1043" s="242">
        <f t="shared" si="40"/>
        <v>1</v>
      </c>
      <c r="V1043" s="333" t="str">
        <f>+VLOOKUP(A1043,bd_lista!$A$3:$E$592,5,FALSE)</f>
        <v>Gobiernos Autonomos Municipales</v>
      </c>
      <c r="W1043" s="387" t="str">
        <f>+V1043</f>
        <v>Gobiernos Autonomos Municipales</v>
      </c>
      <c r="X1043" s="242">
        <f>+VLOOKUP(A1043,[4]Sheet1!$A$13:$D$744,4,FALSE)</f>
        <v>0</v>
      </c>
      <c r="Y1043" s="242" t="e">
        <f>+VLOOKUP(X1043,bd_lista!$A$3:$C$592,3,FALSE)</f>
        <v>#N/A</v>
      </c>
      <c r="Z1043" s="294">
        <f>+X1043</f>
        <v>0</v>
      </c>
      <c r="AA1043" s="295" t="e">
        <f>+Y1043</f>
        <v>#N/A</v>
      </c>
    </row>
    <row r="1044" spans="1:27" customFormat="1" ht="27" hidden="1" customHeight="1">
      <c r="A1044" s="32">
        <v>1754</v>
      </c>
      <c r="B1044" s="393"/>
      <c r="C1044" s="247" t="str">
        <f>+VLOOKUP(A1044,bd_lista!$A$3:$C$592,3,FALSE)</f>
        <v>Gobierno Autónomo Municipal de San Pedro</v>
      </c>
      <c r="D1044" s="390"/>
      <c r="E1044" s="244" t="s">
        <v>1305</v>
      </c>
      <c r="F1044" s="243">
        <f ca="1">+IFERROR(INDEX('Hoja de Trabajo para listado'!$A$155:$Z$1048576,MATCH($A1044,'Hoja de Trabajo para listado'!$A$155:$A$1048576,0),MATCH((CUADRO!F$4&amp;$E1044),'Hoja de Trabajo para listado'!$A$151:$Z$151,0)),0)+IFERROR(INDEX('Hoja de Trabajo para listado'!$AB$155:$BA$1048576,MATCH($A1044,'Hoja de Trabajo para listado'!$AB$155:$AB$1048576,0),MATCH((CUADRO!F$4&amp;$E1044),'Hoja de Trabajo para listado'!$AB$151:$BA$151,0)),0)+IFERROR(INDEX('Hoja de Trabajo para listado'!$BC$155:$CB$1048576,MATCH($A1044,'Hoja de Trabajo para listado'!$BC$155:$BC$1048576,0),MATCH((CUADRO!F$4&amp;$E1044),'Hoja de Trabajo para listado'!$BC$151:$CB$151,0)),0)+IFERROR(INDEX('Hoja de Trabajo para listado'!$DE$153:$DG$274,MATCH($A1044,'Hoja de Trabajo para listado'!$DE$153:$DE$1048576,0),MATCH((CUADRO!F$4&amp;$E1044),'Hoja de Trabajo para listado'!$DE$151:$DG$151,0)),0)+IFERROR(INDEX('Hoja de Trabajo para listado'!$CD$155:$DC$1048576,MATCH($A1044,'Hoja de Trabajo para listado'!$CD$155:$CD$1048576,0),MATCH((CUADRO!F$4&amp;$E1044),'Hoja de Trabajo para listado'!$CD$151:$DC$151,0)),0)</f>
        <v>0</v>
      </c>
      <c r="G1044" s="243">
        <f ca="1">+IFERROR(INDEX('Hoja de Trabajo para listado'!$A$155:$Z$1048576,MATCH($A1044,'Hoja de Trabajo para listado'!$A$155:$A$1048576,0),MATCH((CUADRO!G$4&amp;$E1044),'Hoja de Trabajo para listado'!$A$151:$Z$151,0)),0)+IFERROR(INDEX('Hoja de Trabajo para listado'!$AB$155:$BA$1048576,MATCH($A1044,'Hoja de Trabajo para listado'!$AB$155:$AB$1048576,0),MATCH((CUADRO!G$4&amp;$E1044),'Hoja de Trabajo para listado'!$AB$151:$BA$151,0)),0)+IFERROR(INDEX('Hoja de Trabajo para listado'!$BC$155:$CB$1048576,MATCH($A1044,'Hoja de Trabajo para listado'!$BC$155:$BC$1048576,0),MATCH((CUADRO!G$4&amp;$E1044),'Hoja de Trabajo para listado'!$BC$151:$CB$151,0)),0)+IFERROR(INDEX('Hoja de Trabajo para listado'!$DE$153:$DG$274,MATCH($A1044,'Hoja de Trabajo para listado'!$DE$153:$DE$1048576,0),MATCH((CUADRO!G$4&amp;$E1044),'Hoja de Trabajo para listado'!$DE$151:$DG$151,0)),0)+IFERROR(INDEX('Hoja de Trabajo para listado'!$CD$155:$DC$1048576,MATCH($A1044,'Hoja de Trabajo para listado'!$CD$155:$CD$1048576,0),MATCH((CUADRO!G$4&amp;$E1044),'Hoja de Trabajo para listado'!$CD$151:$DC$151,0)),0)</f>
        <v>0</v>
      </c>
      <c r="H1044" s="243">
        <f ca="1">+IFERROR(INDEX('Hoja de Trabajo para listado'!$A$155:$Z$1048576,MATCH($A1044,'Hoja de Trabajo para listado'!$A$155:$A$1048576,0),MATCH((CUADRO!H$4&amp;$E1044),'Hoja de Trabajo para listado'!$A$151:$Z$151,0)),0)+IFERROR(INDEX('Hoja de Trabajo para listado'!$AB$155:$BA$1048576,MATCH($A1044,'Hoja de Trabajo para listado'!$AB$155:$AB$1048576,0),MATCH((CUADRO!H$4&amp;$E1044),'Hoja de Trabajo para listado'!$AB$151:$BA$151,0)),0)+IFERROR(INDEX('Hoja de Trabajo para listado'!$BC$155:$CB$1048576,MATCH($A1044,'Hoja de Trabajo para listado'!$BC$155:$BC$1048576,0),MATCH((CUADRO!H$4&amp;$E1044),'Hoja de Trabajo para listado'!$BC$151:$CB$151,0)),0)+IFERROR(INDEX('Hoja de Trabajo para listado'!$DE$153:$DG$274,MATCH($A1044,'Hoja de Trabajo para listado'!$DE$153:$DE$1048576,0),MATCH((CUADRO!H$4&amp;$E1044),'Hoja de Trabajo para listado'!$DE$151:$DG$151,0)),0)+IFERROR(INDEX('Hoja de Trabajo para listado'!$CD$155:$DC$1048576,MATCH($A1044,'Hoja de Trabajo para listado'!$CD$155:$CD$1048576,0),MATCH((CUADRO!H$4&amp;$E1044),'Hoja de Trabajo para listado'!$CD$151:$DC$151,0)),0)</f>
        <v>0</v>
      </c>
      <c r="I1044" s="243">
        <f ca="1">+IFERROR(INDEX('Hoja de Trabajo para listado'!$A$155:$Z$1048576,MATCH($A1044,'Hoja de Trabajo para listado'!$A$155:$A$1048576,0),MATCH((CUADRO!I$4&amp;$E1044),'Hoja de Trabajo para listado'!$A$151:$Z$151,0)),0)+IFERROR(INDEX('Hoja de Trabajo para listado'!$AB$155:$BA$1048576,MATCH($A1044,'Hoja de Trabajo para listado'!$AB$155:$AB$1048576,0),MATCH((CUADRO!I$4&amp;$E1044),'Hoja de Trabajo para listado'!$AB$151:$BA$151,0)),0)+IFERROR(INDEX('Hoja de Trabajo para listado'!$BC$155:$CB$1048576,MATCH($A1044,'Hoja de Trabajo para listado'!$BC$155:$BC$1048576,0),MATCH((CUADRO!I$4&amp;$E1044),'Hoja de Trabajo para listado'!$BC$151:$CB$151,0)),0)+IFERROR(INDEX('Hoja de Trabajo para listado'!$DE$153:$DG$274,MATCH($A1044,'Hoja de Trabajo para listado'!$DE$153:$DE$1048576,0),MATCH((CUADRO!I$4&amp;$E1044),'Hoja de Trabajo para listado'!$DE$151:$DG$151,0)),0)+IFERROR(INDEX('Hoja de Trabajo para listado'!$CD$155:$DC$1048576,MATCH($A1044,'Hoja de Trabajo para listado'!$CD$155:$CD$1048576,0),MATCH((CUADRO!I$4&amp;$E1044),'Hoja de Trabajo para listado'!$CD$151:$DC$151,0)),0)</f>
        <v>0</v>
      </c>
      <c r="J1044" s="243">
        <f ca="1">+IFERROR(INDEX('Hoja de Trabajo para listado'!$A$155:$Z$1048576,MATCH($A1044,'Hoja de Trabajo para listado'!$A$155:$A$1048576,0),MATCH((CUADRO!J$4&amp;$E1044),'Hoja de Trabajo para listado'!$A$151:$Z$151,0)),0)+IFERROR(INDEX('Hoja de Trabajo para listado'!$AB$155:$BA$1048576,MATCH($A1044,'Hoja de Trabajo para listado'!$AB$155:$AB$1048576,0),MATCH((CUADRO!J$4&amp;$E1044),'Hoja de Trabajo para listado'!$AB$151:$BA$151,0)),0)+IFERROR(INDEX('Hoja de Trabajo para listado'!$BC$155:$CB$1048576,MATCH($A1044,'Hoja de Trabajo para listado'!$BC$155:$BC$1048576,0),MATCH((CUADRO!J$4&amp;$E1044),'Hoja de Trabajo para listado'!$BC$151:$CB$151,0)),0)+IFERROR(INDEX('Hoja de Trabajo para listado'!$DE$153:$DG$274,MATCH($A1044,'Hoja de Trabajo para listado'!$DE$153:$DE$1048576,0),MATCH((CUADRO!J$4&amp;$E1044),'Hoja de Trabajo para listado'!$DE$151:$DG$151,0)),0)+IFERROR(INDEX('Hoja de Trabajo para listado'!$CD$155:$DC$1048576,MATCH($A1044,'Hoja de Trabajo para listado'!$CD$155:$CD$1048576,0),MATCH((CUADRO!J$4&amp;$E1044),'Hoja de Trabajo para listado'!$CD$151:$DC$151,0)),0)</f>
        <v>0</v>
      </c>
      <c r="K1044" s="243">
        <f ca="1">+IFERROR(INDEX('Hoja de Trabajo para listado'!$A$155:$Z$1048576,MATCH($A1044,'Hoja de Trabajo para listado'!$A$155:$A$1048576,0),MATCH((CUADRO!K$4&amp;$E1044),'Hoja de Trabajo para listado'!$A$151:$Z$151,0)),0)+IFERROR(INDEX('Hoja de Trabajo para listado'!$AB$155:$BA$1048576,MATCH($A1044,'Hoja de Trabajo para listado'!$AB$155:$AB$1048576,0),MATCH((CUADRO!K$4&amp;$E1044),'Hoja de Trabajo para listado'!$AB$151:$BA$151,0)),0)+IFERROR(INDEX('Hoja de Trabajo para listado'!$BC$155:$CB$1048576,MATCH($A1044,'Hoja de Trabajo para listado'!$BC$155:$BC$1048576,0),MATCH((CUADRO!K$4&amp;$E1044),'Hoja de Trabajo para listado'!$BC$151:$CB$151,0)),0)+IFERROR(INDEX('Hoja de Trabajo para listado'!$DE$153:$DG$274,MATCH($A1044,'Hoja de Trabajo para listado'!$DE$153:$DE$1048576,0),MATCH((CUADRO!K$4&amp;$E1044),'Hoja de Trabajo para listado'!$DE$151:$DG$151,0)),0)+IFERROR(INDEX('Hoja de Trabajo para listado'!$CD$155:$DC$1048576,MATCH($A1044,'Hoja de Trabajo para listado'!$CD$155:$CD$1048576,0),MATCH((CUADRO!K$4&amp;$E1044),'Hoja de Trabajo para listado'!$CD$151:$DC$151,0)),0)</f>
        <v>0</v>
      </c>
      <c r="L1044" s="243">
        <f ca="1">+IFERROR(INDEX('Hoja de Trabajo para listado'!$A$155:$Z$1048576,MATCH($A1044,'Hoja de Trabajo para listado'!$A$155:$A$1048576,0),MATCH((CUADRO!L$4&amp;$E1044),'Hoja de Trabajo para listado'!$A$151:$Z$151,0)),0)+IFERROR(INDEX('Hoja de Trabajo para listado'!$AB$155:$BA$1048576,MATCH($A1044,'Hoja de Trabajo para listado'!$AB$155:$AB$1048576,0),MATCH((CUADRO!L$4&amp;$E1044),'Hoja de Trabajo para listado'!$AB$151:$BA$151,0)),0)+IFERROR(INDEX('Hoja de Trabajo para listado'!$BC$155:$CB$1048576,MATCH($A1044,'Hoja de Trabajo para listado'!$BC$155:$BC$1048576,0),MATCH((CUADRO!L$4&amp;$E1044),'Hoja de Trabajo para listado'!$BC$151:$CB$151,0)),0)+IFERROR(INDEX('Hoja de Trabajo para listado'!$DE$153:$DG$274,MATCH($A1044,'Hoja de Trabajo para listado'!$DE$153:$DE$1048576,0),MATCH((CUADRO!L$4&amp;$E1044),'Hoja de Trabajo para listado'!$DE$151:$DG$151,0)),0)+IFERROR(INDEX('Hoja de Trabajo para listado'!$CD$155:$DC$1048576,MATCH($A1044,'Hoja de Trabajo para listado'!$CD$155:$CD$1048576,0),MATCH((CUADRO!L$4&amp;$E1044),'Hoja de Trabajo para listado'!$CD$151:$DC$151,0)),0)</f>
        <v>0</v>
      </c>
      <c r="M1044" s="243">
        <f ca="1">+IFERROR(INDEX('Hoja de Trabajo para listado'!$A$155:$Z$1048576,MATCH($A1044,'Hoja de Trabajo para listado'!$A$155:$A$1048576,0),MATCH((CUADRO!M$4&amp;$E1044),'Hoja de Trabajo para listado'!$A$151:$Z$151,0)),0)+IFERROR(INDEX('Hoja de Trabajo para listado'!$AB$155:$BA$1048576,MATCH($A1044,'Hoja de Trabajo para listado'!$AB$155:$AB$1048576,0),MATCH((CUADRO!M$4&amp;$E1044),'Hoja de Trabajo para listado'!$AB$151:$BA$151,0)),0)+IFERROR(INDEX('Hoja de Trabajo para listado'!$BC$155:$CB$1048576,MATCH($A1044,'Hoja de Trabajo para listado'!$BC$155:$BC$1048576,0),MATCH((CUADRO!M$4&amp;$E1044),'Hoja de Trabajo para listado'!$BC$151:$CB$151,0)),0)+IFERROR(INDEX('Hoja de Trabajo para listado'!$DE$153:$DG$274,MATCH($A1044,'Hoja de Trabajo para listado'!$DE$153:$DE$1048576,0),MATCH((CUADRO!M$4&amp;$E1044),'Hoja de Trabajo para listado'!$DE$151:$DG$151,0)),0)+IFERROR(INDEX('Hoja de Trabajo para listado'!$CD$155:$DC$1048576,MATCH($A1044,'Hoja de Trabajo para listado'!$CD$155:$CD$1048576,0),MATCH((CUADRO!M$4&amp;$E1044),'Hoja de Trabajo para listado'!$CD$151:$DC$151,0)),0)</f>
        <v>0</v>
      </c>
      <c r="N1044" s="243">
        <f ca="1">+IFERROR(INDEX('Hoja de Trabajo para listado'!$A$155:$Z$1048576,MATCH($A1044,'Hoja de Trabajo para listado'!$A$155:$A$1048576,0),MATCH((CUADRO!N$4&amp;$E1044),'Hoja de Trabajo para listado'!$A$151:$Z$151,0)),0)+IFERROR(INDEX('Hoja de Trabajo para listado'!$AB$155:$BA$1048576,MATCH($A1044,'Hoja de Trabajo para listado'!$AB$155:$AB$1048576,0),MATCH((CUADRO!N$4&amp;$E1044),'Hoja de Trabajo para listado'!$AB$151:$BA$151,0)),0)+IFERROR(INDEX('Hoja de Trabajo para listado'!$BC$155:$CB$1048576,MATCH($A1044,'Hoja de Trabajo para listado'!$BC$155:$BC$1048576,0),MATCH((CUADRO!N$4&amp;$E1044),'Hoja de Trabajo para listado'!$BC$151:$CB$151,0)),0)+IFERROR(INDEX('Hoja de Trabajo para listado'!$DE$153:$DG$274,MATCH($A1044,'Hoja de Trabajo para listado'!$DE$153:$DE$1048576,0),MATCH((CUADRO!N$4&amp;$E1044),'Hoja de Trabajo para listado'!$DE$151:$DG$151,0)),0)+IFERROR(INDEX('Hoja de Trabajo para listado'!$CD$155:$DC$1048576,MATCH($A1044,'Hoja de Trabajo para listado'!$CD$155:$CD$1048576,0),MATCH((CUADRO!N$4&amp;$E1044),'Hoja de Trabajo para listado'!$CD$151:$DC$151,0)),0)</f>
        <v>0</v>
      </c>
      <c r="O1044" s="243">
        <f ca="1">+IFERROR(INDEX('Hoja de Trabajo para listado'!$A$155:$Z$1048576,MATCH($A1044,'Hoja de Trabajo para listado'!$A$155:$A$1048576,0),MATCH((CUADRO!O$4&amp;$E1044),'Hoja de Trabajo para listado'!$A$151:$Z$151,0)),0)+IFERROR(INDEX('Hoja de Trabajo para listado'!$AB$155:$BA$1048576,MATCH($A1044,'Hoja de Trabajo para listado'!$AB$155:$AB$1048576,0),MATCH((CUADRO!O$4&amp;$E1044),'Hoja de Trabajo para listado'!$AB$151:$BA$151,0)),0)+IFERROR(INDEX('Hoja de Trabajo para listado'!$BC$155:$CB$1048576,MATCH($A1044,'Hoja de Trabajo para listado'!$BC$155:$BC$1048576,0),MATCH((CUADRO!O$4&amp;$E1044),'Hoja de Trabajo para listado'!$BC$151:$CB$151,0)),0)+IFERROR(INDEX('Hoja de Trabajo para listado'!$DE$153:$DG$274,MATCH($A1044,'Hoja de Trabajo para listado'!$DE$153:$DE$1048576,0),MATCH((CUADRO!O$4&amp;$E1044),'Hoja de Trabajo para listado'!$DE$151:$DG$151,0)),0)+IFERROR(INDEX('Hoja de Trabajo para listado'!$CD$155:$DC$1048576,MATCH($A1044,'Hoja de Trabajo para listado'!$CD$155:$CD$1048576,0),MATCH((CUADRO!O$4&amp;$E1044),'Hoja de Trabajo para listado'!$CD$151:$DC$151,0)),0)</f>
        <v>0</v>
      </c>
      <c r="P1044" s="243">
        <f ca="1">+IFERROR(INDEX('Hoja de Trabajo para listado'!$A$155:$Z$1048576,MATCH($A1044,'Hoja de Trabajo para listado'!$A$155:$A$1048576,0),MATCH((CUADRO!P$4&amp;$E1044),'Hoja de Trabajo para listado'!$A$151:$Z$151,0)),0)+IFERROR(INDEX('Hoja de Trabajo para listado'!$AB$155:$BA$1048576,MATCH($A1044,'Hoja de Trabajo para listado'!$AB$155:$AB$1048576,0),MATCH((CUADRO!P$4&amp;$E1044),'Hoja de Trabajo para listado'!$AB$151:$BA$151,0)),0)+IFERROR(INDEX('Hoja de Trabajo para listado'!$BC$155:$CB$1048576,MATCH($A1044,'Hoja de Trabajo para listado'!$BC$155:$BC$1048576,0),MATCH((CUADRO!P$4&amp;$E1044),'Hoja de Trabajo para listado'!$BC$151:$CB$151,0)),0)+IFERROR(INDEX('Hoja de Trabajo para listado'!$DE$153:$DG$274,MATCH($A1044,'Hoja de Trabajo para listado'!$DE$153:$DE$1048576,0),MATCH((CUADRO!P$4&amp;$E1044),'Hoja de Trabajo para listado'!$DE$151:$DG$151,0)),0)+IFERROR(INDEX('Hoja de Trabajo para listado'!$CD$155:$DC$1048576,MATCH($A1044,'Hoja de Trabajo para listado'!$CD$155:$CD$1048576,0),MATCH((CUADRO!P$4&amp;$E1044),'Hoja de Trabajo para listado'!$CD$151:$DC$151,0)),0)</f>
        <v>0</v>
      </c>
      <c r="Q1044" s="243">
        <f ca="1">+IFERROR(INDEX('Hoja de Trabajo para listado'!$A$155:$Z$1048576,MATCH($A1044,'Hoja de Trabajo para listado'!$A$155:$A$1048576,0),MATCH((CUADRO!Q$4&amp;$E1044),'Hoja de Trabajo para listado'!$A$151:$Z$151,0)),0)+IFERROR(INDEX('Hoja de Trabajo para listado'!$AB$155:$BA$1048576,MATCH($A1044,'Hoja de Trabajo para listado'!$AB$155:$AB$1048576,0),MATCH((CUADRO!Q$4&amp;$E1044),'Hoja de Trabajo para listado'!$AB$151:$BA$151,0)),0)+IFERROR(INDEX('Hoja de Trabajo para listado'!$BC$155:$CB$1048576,MATCH($A1044,'Hoja de Trabajo para listado'!$BC$155:$BC$1048576,0),MATCH((CUADRO!Q$4&amp;$E1044),'Hoja de Trabajo para listado'!$BC$151:$CB$151,0)),0)+IFERROR(INDEX('Hoja de Trabajo para listado'!$DE$153:$DG$274,MATCH($A1044,'Hoja de Trabajo para listado'!$DE$153:$DE$1048576,0),MATCH((CUADRO!Q$4&amp;$E1044),'Hoja de Trabajo para listado'!$DE$151:$DG$151,0)),0)+IFERROR(INDEX('Hoja de Trabajo para listado'!$CD$155:$DC$1048576,MATCH($A1044,'Hoja de Trabajo para listado'!$CD$155:$CD$1048576,0),MATCH((CUADRO!Q$4&amp;$E1044),'Hoja de Trabajo para listado'!$CD$151:$DC$151,0)),0)</f>
        <v>0</v>
      </c>
      <c r="R1044" s="243">
        <f t="shared" ca="1" si="39"/>
        <v>0</v>
      </c>
      <c r="S1044" s="249">
        <f ca="1">+R1043+R1044</f>
        <v>0</v>
      </c>
      <c r="T1044" s="243">
        <f ca="1">+S1044</f>
        <v>0</v>
      </c>
      <c r="U1044" s="242">
        <f t="shared" si="40"/>
        <v>2</v>
      </c>
      <c r="V1044" s="333" t="str">
        <f>+VLOOKUP(A1044,bd_lista!$A$3:$E$592,5,FALSE)</f>
        <v>Gobiernos Autonomos Municipales</v>
      </c>
      <c r="W1044" s="388"/>
      <c r="X1044" s="242">
        <f>+VLOOKUP(A1044,[4]Sheet1!$A$13:$D$744,4,FALSE)</f>
        <v>0</v>
      </c>
      <c r="Y1044" s="242" t="e">
        <f>+VLOOKUP(X1044,bd_lista!$A$3:$C$592,3,FALSE)</f>
        <v>#N/A</v>
      </c>
      <c r="Z1044" s="292"/>
      <c r="AA1044" s="293"/>
    </row>
    <row r="1045" spans="1:27" customFormat="1" ht="15" hidden="1" customHeight="1">
      <c r="A1045" s="32">
        <v>1755</v>
      </c>
      <c r="B1045" s="392">
        <f>+A1045</f>
        <v>1755</v>
      </c>
      <c r="C1045" s="247" t="str">
        <f>+VLOOKUP(A1045,bd_lista!$A$3:$C$592,3,FALSE)</f>
        <v>Gobierno Autónomo Municipal de Cuatro Cañadas</v>
      </c>
      <c r="D1045" s="389" t="str">
        <f>+C1045</f>
        <v>Gobierno Autónomo Municipal de Cuatro Cañadas</v>
      </c>
      <c r="E1045" s="242" t="s">
        <v>1304</v>
      </c>
      <c r="F1045" s="243">
        <f ca="1">+IFERROR(INDEX('Hoja de Trabajo para listado'!$A$155:$Z$1048576,MATCH($A1045,'Hoja de Trabajo para listado'!$A$155:$A$1048576,0),MATCH((CUADRO!F$4&amp;$E1045),'Hoja de Trabajo para listado'!$A$151:$Z$151,0)),0)+IFERROR(INDEX('Hoja de Trabajo para listado'!$AB$155:$BA$1048576,MATCH($A1045,'Hoja de Trabajo para listado'!$AB$155:$AB$1048576,0),MATCH((CUADRO!F$4&amp;$E1045),'Hoja de Trabajo para listado'!$AB$151:$BA$151,0)),0)+IFERROR(INDEX('Hoja de Trabajo para listado'!$BC$155:$CB$1048576,MATCH($A1045,'Hoja de Trabajo para listado'!$BC$155:$BC$1048576,0),MATCH((CUADRO!F$4&amp;$E1045),'Hoja de Trabajo para listado'!$BC$151:$CB$151,0)),0)+IFERROR(INDEX('Hoja de Trabajo para listado'!$DE$153:$DG$274,MATCH($A1045,'Hoja de Trabajo para listado'!$DE$153:$DE$1048576,0),MATCH((CUADRO!F$4&amp;$E1045),'Hoja de Trabajo para listado'!$DE$151:$DG$151,0)),0)+IFERROR(INDEX('Hoja de Trabajo para listado'!$CD$155:$DC$1048576,MATCH($A1045,'Hoja de Trabajo para listado'!$CD$155:$CD$1048576,0),MATCH((CUADRO!F$4&amp;$E1045),'Hoja de Trabajo para listado'!$CD$151:$DC$151,0)),0)</f>
        <v>0</v>
      </c>
      <c r="G1045" s="243">
        <f ca="1">+IFERROR(INDEX('Hoja de Trabajo para listado'!$A$155:$Z$1048576,MATCH($A1045,'Hoja de Trabajo para listado'!$A$155:$A$1048576,0),MATCH((CUADRO!G$4&amp;$E1045),'Hoja de Trabajo para listado'!$A$151:$Z$151,0)),0)+IFERROR(INDEX('Hoja de Trabajo para listado'!$AB$155:$BA$1048576,MATCH($A1045,'Hoja de Trabajo para listado'!$AB$155:$AB$1048576,0),MATCH((CUADRO!G$4&amp;$E1045),'Hoja de Trabajo para listado'!$AB$151:$BA$151,0)),0)+IFERROR(INDEX('Hoja de Trabajo para listado'!$BC$155:$CB$1048576,MATCH($A1045,'Hoja de Trabajo para listado'!$BC$155:$BC$1048576,0),MATCH((CUADRO!G$4&amp;$E1045),'Hoja de Trabajo para listado'!$BC$151:$CB$151,0)),0)+IFERROR(INDEX('Hoja de Trabajo para listado'!$DE$153:$DG$274,MATCH($A1045,'Hoja de Trabajo para listado'!$DE$153:$DE$1048576,0),MATCH((CUADRO!G$4&amp;$E1045),'Hoja de Trabajo para listado'!$DE$151:$DG$151,0)),0)+IFERROR(INDEX('Hoja de Trabajo para listado'!$CD$155:$DC$1048576,MATCH($A1045,'Hoja de Trabajo para listado'!$CD$155:$CD$1048576,0),MATCH((CUADRO!G$4&amp;$E1045),'Hoja de Trabajo para listado'!$CD$151:$DC$151,0)),0)</f>
        <v>0</v>
      </c>
      <c r="H1045" s="243">
        <f ca="1">+IFERROR(INDEX('Hoja de Trabajo para listado'!$A$155:$Z$1048576,MATCH($A1045,'Hoja de Trabajo para listado'!$A$155:$A$1048576,0),MATCH((CUADRO!H$4&amp;$E1045),'Hoja de Trabajo para listado'!$A$151:$Z$151,0)),0)+IFERROR(INDEX('Hoja de Trabajo para listado'!$AB$155:$BA$1048576,MATCH($A1045,'Hoja de Trabajo para listado'!$AB$155:$AB$1048576,0),MATCH((CUADRO!H$4&amp;$E1045),'Hoja de Trabajo para listado'!$AB$151:$BA$151,0)),0)+IFERROR(INDEX('Hoja de Trabajo para listado'!$BC$155:$CB$1048576,MATCH($A1045,'Hoja de Trabajo para listado'!$BC$155:$BC$1048576,0),MATCH((CUADRO!H$4&amp;$E1045),'Hoja de Trabajo para listado'!$BC$151:$CB$151,0)),0)+IFERROR(INDEX('Hoja de Trabajo para listado'!$DE$153:$DG$274,MATCH($A1045,'Hoja de Trabajo para listado'!$DE$153:$DE$1048576,0),MATCH((CUADRO!H$4&amp;$E1045),'Hoja de Trabajo para listado'!$DE$151:$DG$151,0)),0)+IFERROR(INDEX('Hoja de Trabajo para listado'!$CD$155:$DC$1048576,MATCH($A1045,'Hoja de Trabajo para listado'!$CD$155:$CD$1048576,0),MATCH((CUADRO!H$4&amp;$E1045),'Hoja de Trabajo para listado'!$CD$151:$DC$151,0)),0)</f>
        <v>0</v>
      </c>
      <c r="I1045" s="243">
        <f ca="1">+IFERROR(INDEX('Hoja de Trabajo para listado'!$A$155:$Z$1048576,MATCH($A1045,'Hoja de Trabajo para listado'!$A$155:$A$1048576,0),MATCH((CUADRO!I$4&amp;$E1045),'Hoja de Trabajo para listado'!$A$151:$Z$151,0)),0)+IFERROR(INDEX('Hoja de Trabajo para listado'!$AB$155:$BA$1048576,MATCH($A1045,'Hoja de Trabajo para listado'!$AB$155:$AB$1048576,0),MATCH((CUADRO!I$4&amp;$E1045),'Hoja de Trabajo para listado'!$AB$151:$BA$151,0)),0)+IFERROR(INDEX('Hoja de Trabajo para listado'!$BC$155:$CB$1048576,MATCH($A1045,'Hoja de Trabajo para listado'!$BC$155:$BC$1048576,0),MATCH((CUADRO!I$4&amp;$E1045),'Hoja de Trabajo para listado'!$BC$151:$CB$151,0)),0)+IFERROR(INDEX('Hoja de Trabajo para listado'!$DE$153:$DG$274,MATCH($A1045,'Hoja de Trabajo para listado'!$DE$153:$DE$1048576,0),MATCH((CUADRO!I$4&amp;$E1045),'Hoja de Trabajo para listado'!$DE$151:$DG$151,0)),0)+IFERROR(INDEX('Hoja de Trabajo para listado'!$CD$155:$DC$1048576,MATCH($A1045,'Hoja de Trabajo para listado'!$CD$155:$CD$1048576,0),MATCH((CUADRO!I$4&amp;$E1045),'Hoja de Trabajo para listado'!$CD$151:$DC$151,0)),0)</f>
        <v>0</v>
      </c>
      <c r="J1045" s="243">
        <f ca="1">+IFERROR(INDEX('Hoja de Trabajo para listado'!$A$155:$Z$1048576,MATCH($A1045,'Hoja de Trabajo para listado'!$A$155:$A$1048576,0),MATCH((CUADRO!J$4&amp;$E1045),'Hoja de Trabajo para listado'!$A$151:$Z$151,0)),0)+IFERROR(INDEX('Hoja de Trabajo para listado'!$AB$155:$BA$1048576,MATCH($A1045,'Hoja de Trabajo para listado'!$AB$155:$AB$1048576,0),MATCH((CUADRO!J$4&amp;$E1045),'Hoja de Trabajo para listado'!$AB$151:$BA$151,0)),0)+IFERROR(INDEX('Hoja de Trabajo para listado'!$BC$155:$CB$1048576,MATCH($A1045,'Hoja de Trabajo para listado'!$BC$155:$BC$1048576,0),MATCH((CUADRO!J$4&amp;$E1045),'Hoja de Trabajo para listado'!$BC$151:$CB$151,0)),0)+IFERROR(INDEX('Hoja de Trabajo para listado'!$DE$153:$DG$274,MATCH($A1045,'Hoja de Trabajo para listado'!$DE$153:$DE$1048576,0),MATCH((CUADRO!J$4&amp;$E1045),'Hoja de Trabajo para listado'!$DE$151:$DG$151,0)),0)+IFERROR(INDEX('Hoja de Trabajo para listado'!$CD$155:$DC$1048576,MATCH($A1045,'Hoja de Trabajo para listado'!$CD$155:$CD$1048576,0),MATCH((CUADRO!J$4&amp;$E1045),'Hoja de Trabajo para listado'!$CD$151:$DC$151,0)),0)</f>
        <v>0</v>
      </c>
      <c r="K1045" s="243">
        <f ca="1">+IFERROR(INDEX('Hoja de Trabajo para listado'!$A$155:$Z$1048576,MATCH($A1045,'Hoja de Trabajo para listado'!$A$155:$A$1048576,0),MATCH((CUADRO!K$4&amp;$E1045),'Hoja de Trabajo para listado'!$A$151:$Z$151,0)),0)+IFERROR(INDEX('Hoja de Trabajo para listado'!$AB$155:$BA$1048576,MATCH($A1045,'Hoja de Trabajo para listado'!$AB$155:$AB$1048576,0),MATCH((CUADRO!K$4&amp;$E1045),'Hoja de Trabajo para listado'!$AB$151:$BA$151,0)),0)+IFERROR(INDEX('Hoja de Trabajo para listado'!$BC$155:$CB$1048576,MATCH($A1045,'Hoja de Trabajo para listado'!$BC$155:$BC$1048576,0),MATCH((CUADRO!K$4&amp;$E1045),'Hoja de Trabajo para listado'!$BC$151:$CB$151,0)),0)+IFERROR(INDEX('Hoja de Trabajo para listado'!$DE$153:$DG$274,MATCH($A1045,'Hoja de Trabajo para listado'!$DE$153:$DE$1048576,0),MATCH((CUADRO!K$4&amp;$E1045),'Hoja de Trabajo para listado'!$DE$151:$DG$151,0)),0)+IFERROR(INDEX('Hoja de Trabajo para listado'!$CD$155:$DC$1048576,MATCH($A1045,'Hoja de Trabajo para listado'!$CD$155:$CD$1048576,0),MATCH((CUADRO!K$4&amp;$E1045),'Hoja de Trabajo para listado'!$CD$151:$DC$151,0)),0)</f>
        <v>0</v>
      </c>
      <c r="L1045" s="243">
        <f ca="1">+IFERROR(INDEX('Hoja de Trabajo para listado'!$A$155:$Z$1048576,MATCH($A1045,'Hoja de Trabajo para listado'!$A$155:$A$1048576,0),MATCH((CUADRO!L$4&amp;$E1045),'Hoja de Trabajo para listado'!$A$151:$Z$151,0)),0)+IFERROR(INDEX('Hoja de Trabajo para listado'!$AB$155:$BA$1048576,MATCH($A1045,'Hoja de Trabajo para listado'!$AB$155:$AB$1048576,0),MATCH((CUADRO!L$4&amp;$E1045),'Hoja de Trabajo para listado'!$AB$151:$BA$151,0)),0)+IFERROR(INDEX('Hoja de Trabajo para listado'!$BC$155:$CB$1048576,MATCH($A1045,'Hoja de Trabajo para listado'!$BC$155:$BC$1048576,0),MATCH((CUADRO!L$4&amp;$E1045),'Hoja de Trabajo para listado'!$BC$151:$CB$151,0)),0)+IFERROR(INDEX('Hoja de Trabajo para listado'!$DE$153:$DG$274,MATCH($A1045,'Hoja de Trabajo para listado'!$DE$153:$DE$1048576,0),MATCH((CUADRO!L$4&amp;$E1045),'Hoja de Trabajo para listado'!$DE$151:$DG$151,0)),0)+IFERROR(INDEX('Hoja de Trabajo para listado'!$CD$155:$DC$1048576,MATCH($A1045,'Hoja de Trabajo para listado'!$CD$155:$CD$1048576,0),MATCH((CUADRO!L$4&amp;$E1045),'Hoja de Trabajo para listado'!$CD$151:$DC$151,0)),0)</f>
        <v>0</v>
      </c>
      <c r="M1045" s="243">
        <f ca="1">+IFERROR(INDEX('Hoja de Trabajo para listado'!$A$155:$Z$1048576,MATCH($A1045,'Hoja de Trabajo para listado'!$A$155:$A$1048576,0),MATCH((CUADRO!M$4&amp;$E1045),'Hoja de Trabajo para listado'!$A$151:$Z$151,0)),0)+IFERROR(INDEX('Hoja de Trabajo para listado'!$AB$155:$BA$1048576,MATCH($A1045,'Hoja de Trabajo para listado'!$AB$155:$AB$1048576,0),MATCH((CUADRO!M$4&amp;$E1045),'Hoja de Trabajo para listado'!$AB$151:$BA$151,0)),0)+IFERROR(INDEX('Hoja de Trabajo para listado'!$BC$155:$CB$1048576,MATCH($A1045,'Hoja de Trabajo para listado'!$BC$155:$BC$1048576,0),MATCH((CUADRO!M$4&amp;$E1045),'Hoja de Trabajo para listado'!$BC$151:$CB$151,0)),0)+IFERROR(INDEX('Hoja de Trabajo para listado'!$DE$153:$DG$274,MATCH($A1045,'Hoja de Trabajo para listado'!$DE$153:$DE$1048576,0),MATCH((CUADRO!M$4&amp;$E1045),'Hoja de Trabajo para listado'!$DE$151:$DG$151,0)),0)+IFERROR(INDEX('Hoja de Trabajo para listado'!$CD$155:$DC$1048576,MATCH($A1045,'Hoja de Trabajo para listado'!$CD$155:$CD$1048576,0),MATCH((CUADRO!M$4&amp;$E1045),'Hoja de Trabajo para listado'!$CD$151:$DC$151,0)),0)</f>
        <v>0</v>
      </c>
      <c r="N1045" s="243">
        <f ca="1">+IFERROR(INDEX('Hoja de Trabajo para listado'!$A$155:$Z$1048576,MATCH($A1045,'Hoja de Trabajo para listado'!$A$155:$A$1048576,0),MATCH((CUADRO!N$4&amp;$E1045),'Hoja de Trabajo para listado'!$A$151:$Z$151,0)),0)+IFERROR(INDEX('Hoja de Trabajo para listado'!$AB$155:$BA$1048576,MATCH($A1045,'Hoja de Trabajo para listado'!$AB$155:$AB$1048576,0),MATCH((CUADRO!N$4&amp;$E1045),'Hoja de Trabajo para listado'!$AB$151:$BA$151,0)),0)+IFERROR(INDEX('Hoja de Trabajo para listado'!$BC$155:$CB$1048576,MATCH($A1045,'Hoja de Trabajo para listado'!$BC$155:$BC$1048576,0),MATCH((CUADRO!N$4&amp;$E1045),'Hoja de Trabajo para listado'!$BC$151:$CB$151,0)),0)+IFERROR(INDEX('Hoja de Trabajo para listado'!$DE$153:$DG$274,MATCH($A1045,'Hoja de Trabajo para listado'!$DE$153:$DE$1048576,0),MATCH((CUADRO!N$4&amp;$E1045),'Hoja de Trabajo para listado'!$DE$151:$DG$151,0)),0)+IFERROR(INDEX('Hoja de Trabajo para listado'!$CD$155:$DC$1048576,MATCH($A1045,'Hoja de Trabajo para listado'!$CD$155:$CD$1048576,0),MATCH((CUADRO!N$4&amp;$E1045),'Hoja de Trabajo para listado'!$CD$151:$DC$151,0)),0)</f>
        <v>0</v>
      </c>
      <c r="O1045" s="243">
        <f ca="1">+IFERROR(INDEX('Hoja de Trabajo para listado'!$A$155:$Z$1048576,MATCH($A1045,'Hoja de Trabajo para listado'!$A$155:$A$1048576,0),MATCH((CUADRO!O$4&amp;$E1045),'Hoja de Trabajo para listado'!$A$151:$Z$151,0)),0)+IFERROR(INDEX('Hoja de Trabajo para listado'!$AB$155:$BA$1048576,MATCH($A1045,'Hoja de Trabajo para listado'!$AB$155:$AB$1048576,0),MATCH((CUADRO!O$4&amp;$E1045),'Hoja de Trabajo para listado'!$AB$151:$BA$151,0)),0)+IFERROR(INDEX('Hoja de Trabajo para listado'!$BC$155:$CB$1048576,MATCH($A1045,'Hoja de Trabajo para listado'!$BC$155:$BC$1048576,0),MATCH((CUADRO!O$4&amp;$E1045),'Hoja de Trabajo para listado'!$BC$151:$CB$151,0)),0)+IFERROR(INDEX('Hoja de Trabajo para listado'!$DE$153:$DG$274,MATCH($A1045,'Hoja de Trabajo para listado'!$DE$153:$DE$1048576,0),MATCH((CUADRO!O$4&amp;$E1045),'Hoja de Trabajo para listado'!$DE$151:$DG$151,0)),0)+IFERROR(INDEX('Hoja de Trabajo para listado'!$CD$155:$DC$1048576,MATCH($A1045,'Hoja de Trabajo para listado'!$CD$155:$CD$1048576,0),MATCH((CUADRO!O$4&amp;$E1045),'Hoja de Trabajo para listado'!$CD$151:$DC$151,0)),0)</f>
        <v>0</v>
      </c>
      <c r="P1045" s="243">
        <f ca="1">+IFERROR(INDEX('Hoja de Trabajo para listado'!$A$155:$Z$1048576,MATCH($A1045,'Hoja de Trabajo para listado'!$A$155:$A$1048576,0),MATCH((CUADRO!P$4&amp;$E1045),'Hoja de Trabajo para listado'!$A$151:$Z$151,0)),0)+IFERROR(INDEX('Hoja de Trabajo para listado'!$AB$155:$BA$1048576,MATCH($A1045,'Hoja de Trabajo para listado'!$AB$155:$AB$1048576,0),MATCH((CUADRO!P$4&amp;$E1045),'Hoja de Trabajo para listado'!$AB$151:$BA$151,0)),0)+IFERROR(INDEX('Hoja de Trabajo para listado'!$BC$155:$CB$1048576,MATCH($A1045,'Hoja de Trabajo para listado'!$BC$155:$BC$1048576,0),MATCH((CUADRO!P$4&amp;$E1045),'Hoja de Trabajo para listado'!$BC$151:$CB$151,0)),0)+IFERROR(INDEX('Hoja de Trabajo para listado'!$DE$153:$DG$274,MATCH($A1045,'Hoja de Trabajo para listado'!$DE$153:$DE$1048576,0),MATCH((CUADRO!P$4&amp;$E1045),'Hoja de Trabajo para listado'!$DE$151:$DG$151,0)),0)+IFERROR(INDEX('Hoja de Trabajo para listado'!$CD$155:$DC$1048576,MATCH($A1045,'Hoja de Trabajo para listado'!$CD$155:$CD$1048576,0),MATCH((CUADRO!P$4&amp;$E1045),'Hoja de Trabajo para listado'!$CD$151:$DC$151,0)),0)</f>
        <v>0</v>
      </c>
      <c r="Q1045" s="243">
        <f ca="1">+IFERROR(INDEX('Hoja de Trabajo para listado'!$A$155:$Z$1048576,MATCH($A1045,'Hoja de Trabajo para listado'!$A$155:$A$1048576,0),MATCH((CUADRO!Q$4&amp;$E1045),'Hoja de Trabajo para listado'!$A$151:$Z$151,0)),0)+IFERROR(INDEX('Hoja de Trabajo para listado'!$AB$155:$BA$1048576,MATCH($A1045,'Hoja de Trabajo para listado'!$AB$155:$AB$1048576,0),MATCH((CUADRO!Q$4&amp;$E1045),'Hoja de Trabajo para listado'!$AB$151:$BA$151,0)),0)+IFERROR(INDEX('Hoja de Trabajo para listado'!$BC$155:$CB$1048576,MATCH($A1045,'Hoja de Trabajo para listado'!$BC$155:$BC$1048576,0),MATCH((CUADRO!Q$4&amp;$E1045),'Hoja de Trabajo para listado'!$BC$151:$CB$151,0)),0)+IFERROR(INDEX('Hoja de Trabajo para listado'!$DE$153:$DG$274,MATCH($A1045,'Hoja de Trabajo para listado'!$DE$153:$DE$1048576,0),MATCH((CUADRO!Q$4&amp;$E1045),'Hoja de Trabajo para listado'!$DE$151:$DG$151,0)),0)+IFERROR(INDEX('Hoja de Trabajo para listado'!$CD$155:$DC$1048576,MATCH($A1045,'Hoja de Trabajo para listado'!$CD$155:$CD$1048576,0),MATCH((CUADRO!Q$4&amp;$E1045),'Hoja de Trabajo para listado'!$CD$151:$DC$151,0)),0)</f>
        <v>0</v>
      </c>
      <c r="R1045" s="243">
        <f t="shared" ca="1" si="39"/>
        <v>0</v>
      </c>
      <c r="S1045" s="249"/>
      <c r="T1045" s="243">
        <f ca="1">+T1046</f>
        <v>0</v>
      </c>
      <c r="U1045" s="242">
        <f t="shared" si="40"/>
        <v>1</v>
      </c>
      <c r="V1045" s="333" t="str">
        <f>+VLOOKUP(A1045,bd_lista!$A$3:$E$592,5,FALSE)</f>
        <v>Gobiernos Autonomos Municipales</v>
      </c>
      <c r="W1045" s="387" t="str">
        <f>+V1045</f>
        <v>Gobiernos Autonomos Municipales</v>
      </c>
      <c r="X1045" s="242">
        <f>+VLOOKUP(A1045,[4]Sheet1!$A$13:$D$744,4,FALSE)</f>
        <v>0</v>
      </c>
      <c r="Y1045" s="242" t="e">
        <f>+VLOOKUP(X1045,bd_lista!$A$3:$C$592,3,FALSE)</f>
        <v>#N/A</v>
      </c>
      <c r="Z1045" s="294">
        <f>+X1045</f>
        <v>0</v>
      </c>
      <c r="AA1045" s="295" t="e">
        <f>+Y1045</f>
        <v>#N/A</v>
      </c>
    </row>
    <row r="1046" spans="1:27" customFormat="1" ht="15" hidden="1" customHeight="1">
      <c r="A1046" s="32">
        <v>1755</v>
      </c>
      <c r="B1046" s="393"/>
      <c r="C1046" s="247" t="str">
        <f>+VLOOKUP(A1046,bd_lista!$A$3:$C$592,3,FALSE)</f>
        <v>Gobierno Autónomo Municipal de Cuatro Cañadas</v>
      </c>
      <c r="D1046" s="390"/>
      <c r="E1046" s="244" t="s">
        <v>1305</v>
      </c>
      <c r="F1046" s="243">
        <f ca="1">+IFERROR(INDEX('Hoja de Trabajo para listado'!$A$155:$Z$1048576,MATCH($A1046,'Hoja de Trabajo para listado'!$A$155:$A$1048576,0),MATCH((CUADRO!F$4&amp;$E1046),'Hoja de Trabajo para listado'!$A$151:$Z$151,0)),0)+IFERROR(INDEX('Hoja de Trabajo para listado'!$AB$155:$BA$1048576,MATCH($A1046,'Hoja de Trabajo para listado'!$AB$155:$AB$1048576,0),MATCH((CUADRO!F$4&amp;$E1046),'Hoja de Trabajo para listado'!$AB$151:$BA$151,0)),0)+IFERROR(INDEX('Hoja de Trabajo para listado'!$BC$155:$CB$1048576,MATCH($A1046,'Hoja de Trabajo para listado'!$BC$155:$BC$1048576,0),MATCH((CUADRO!F$4&amp;$E1046),'Hoja de Trabajo para listado'!$BC$151:$CB$151,0)),0)+IFERROR(INDEX('Hoja de Trabajo para listado'!$DE$153:$DG$274,MATCH($A1046,'Hoja de Trabajo para listado'!$DE$153:$DE$1048576,0),MATCH((CUADRO!F$4&amp;$E1046),'Hoja de Trabajo para listado'!$DE$151:$DG$151,0)),0)+IFERROR(INDEX('Hoja de Trabajo para listado'!$CD$155:$DC$1048576,MATCH($A1046,'Hoja de Trabajo para listado'!$CD$155:$CD$1048576,0),MATCH((CUADRO!F$4&amp;$E1046),'Hoja de Trabajo para listado'!$CD$151:$DC$151,0)),0)</f>
        <v>0</v>
      </c>
      <c r="G1046" s="243">
        <f ca="1">+IFERROR(INDEX('Hoja de Trabajo para listado'!$A$155:$Z$1048576,MATCH($A1046,'Hoja de Trabajo para listado'!$A$155:$A$1048576,0),MATCH((CUADRO!G$4&amp;$E1046),'Hoja de Trabajo para listado'!$A$151:$Z$151,0)),0)+IFERROR(INDEX('Hoja de Trabajo para listado'!$AB$155:$BA$1048576,MATCH($A1046,'Hoja de Trabajo para listado'!$AB$155:$AB$1048576,0),MATCH((CUADRO!G$4&amp;$E1046),'Hoja de Trabajo para listado'!$AB$151:$BA$151,0)),0)+IFERROR(INDEX('Hoja de Trabajo para listado'!$BC$155:$CB$1048576,MATCH($A1046,'Hoja de Trabajo para listado'!$BC$155:$BC$1048576,0),MATCH((CUADRO!G$4&amp;$E1046),'Hoja de Trabajo para listado'!$BC$151:$CB$151,0)),0)+IFERROR(INDEX('Hoja de Trabajo para listado'!$DE$153:$DG$274,MATCH($A1046,'Hoja de Trabajo para listado'!$DE$153:$DE$1048576,0),MATCH((CUADRO!G$4&amp;$E1046),'Hoja de Trabajo para listado'!$DE$151:$DG$151,0)),0)+IFERROR(INDEX('Hoja de Trabajo para listado'!$CD$155:$DC$1048576,MATCH($A1046,'Hoja de Trabajo para listado'!$CD$155:$CD$1048576,0),MATCH((CUADRO!G$4&amp;$E1046),'Hoja de Trabajo para listado'!$CD$151:$DC$151,0)),0)</f>
        <v>0</v>
      </c>
      <c r="H1046" s="243">
        <f ca="1">+IFERROR(INDEX('Hoja de Trabajo para listado'!$A$155:$Z$1048576,MATCH($A1046,'Hoja de Trabajo para listado'!$A$155:$A$1048576,0),MATCH((CUADRO!H$4&amp;$E1046),'Hoja de Trabajo para listado'!$A$151:$Z$151,0)),0)+IFERROR(INDEX('Hoja de Trabajo para listado'!$AB$155:$BA$1048576,MATCH($A1046,'Hoja de Trabajo para listado'!$AB$155:$AB$1048576,0),MATCH((CUADRO!H$4&amp;$E1046),'Hoja de Trabajo para listado'!$AB$151:$BA$151,0)),0)+IFERROR(INDEX('Hoja de Trabajo para listado'!$BC$155:$CB$1048576,MATCH($A1046,'Hoja de Trabajo para listado'!$BC$155:$BC$1048576,0),MATCH((CUADRO!H$4&amp;$E1046),'Hoja de Trabajo para listado'!$BC$151:$CB$151,0)),0)+IFERROR(INDEX('Hoja de Trabajo para listado'!$DE$153:$DG$274,MATCH($A1046,'Hoja de Trabajo para listado'!$DE$153:$DE$1048576,0),MATCH((CUADRO!H$4&amp;$E1046),'Hoja de Trabajo para listado'!$DE$151:$DG$151,0)),0)+IFERROR(INDEX('Hoja de Trabajo para listado'!$CD$155:$DC$1048576,MATCH($A1046,'Hoja de Trabajo para listado'!$CD$155:$CD$1048576,0),MATCH((CUADRO!H$4&amp;$E1046),'Hoja de Trabajo para listado'!$CD$151:$DC$151,0)),0)</f>
        <v>0</v>
      </c>
      <c r="I1046" s="243">
        <f ca="1">+IFERROR(INDEX('Hoja de Trabajo para listado'!$A$155:$Z$1048576,MATCH($A1046,'Hoja de Trabajo para listado'!$A$155:$A$1048576,0),MATCH((CUADRO!I$4&amp;$E1046),'Hoja de Trabajo para listado'!$A$151:$Z$151,0)),0)+IFERROR(INDEX('Hoja de Trabajo para listado'!$AB$155:$BA$1048576,MATCH($A1046,'Hoja de Trabajo para listado'!$AB$155:$AB$1048576,0),MATCH((CUADRO!I$4&amp;$E1046),'Hoja de Trabajo para listado'!$AB$151:$BA$151,0)),0)+IFERROR(INDEX('Hoja de Trabajo para listado'!$BC$155:$CB$1048576,MATCH($A1046,'Hoja de Trabajo para listado'!$BC$155:$BC$1048576,0),MATCH((CUADRO!I$4&amp;$E1046),'Hoja de Trabajo para listado'!$BC$151:$CB$151,0)),0)+IFERROR(INDEX('Hoja de Trabajo para listado'!$DE$153:$DG$274,MATCH($A1046,'Hoja de Trabajo para listado'!$DE$153:$DE$1048576,0),MATCH((CUADRO!I$4&amp;$E1046),'Hoja de Trabajo para listado'!$DE$151:$DG$151,0)),0)+IFERROR(INDEX('Hoja de Trabajo para listado'!$CD$155:$DC$1048576,MATCH($A1046,'Hoja de Trabajo para listado'!$CD$155:$CD$1048576,0),MATCH((CUADRO!I$4&amp;$E1046),'Hoja de Trabajo para listado'!$CD$151:$DC$151,0)),0)</f>
        <v>0</v>
      </c>
      <c r="J1046" s="243">
        <f ca="1">+IFERROR(INDEX('Hoja de Trabajo para listado'!$A$155:$Z$1048576,MATCH($A1046,'Hoja de Trabajo para listado'!$A$155:$A$1048576,0),MATCH((CUADRO!J$4&amp;$E1046),'Hoja de Trabajo para listado'!$A$151:$Z$151,0)),0)+IFERROR(INDEX('Hoja de Trabajo para listado'!$AB$155:$BA$1048576,MATCH($A1046,'Hoja de Trabajo para listado'!$AB$155:$AB$1048576,0),MATCH((CUADRO!J$4&amp;$E1046),'Hoja de Trabajo para listado'!$AB$151:$BA$151,0)),0)+IFERROR(INDEX('Hoja de Trabajo para listado'!$BC$155:$CB$1048576,MATCH($A1046,'Hoja de Trabajo para listado'!$BC$155:$BC$1048576,0),MATCH((CUADRO!J$4&amp;$E1046),'Hoja de Trabajo para listado'!$BC$151:$CB$151,0)),0)+IFERROR(INDEX('Hoja de Trabajo para listado'!$DE$153:$DG$274,MATCH($A1046,'Hoja de Trabajo para listado'!$DE$153:$DE$1048576,0),MATCH((CUADRO!J$4&amp;$E1046),'Hoja de Trabajo para listado'!$DE$151:$DG$151,0)),0)+IFERROR(INDEX('Hoja de Trabajo para listado'!$CD$155:$DC$1048576,MATCH($A1046,'Hoja de Trabajo para listado'!$CD$155:$CD$1048576,0),MATCH((CUADRO!J$4&amp;$E1046),'Hoja de Trabajo para listado'!$CD$151:$DC$151,0)),0)</f>
        <v>0</v>
      </c>
      <c r="K1046" s="243">
        <f ca="1">+IFERROR(INDEX('Hoja de Trabajo para listado'!$A$155:$Z$1048576,MATCH($A1046,'Hoja de Trabajo para listado'!$A$155:$A$1048576,0),MATCH((CUADRO!K$4&amp;$E1046),'Hoja de Trabajo para listado'!$A$151:$Z$151,0)),0)+IFERROR(INDEX('Hoja de Trabajo para listado'!$AB$155:$BA$1048576,MATCH($A1046,'Hoja de Trabajo para listado'!$AB$155:$AB$1048576,0),MATCH((CUADRO!K$4&amp;$E1046),'Hoja de Trabajo para listado'!$AB$151:$BA$151,0)),0)+IFERROR(INDEX('Hoja de Trabajo para listado'!$BC$155:$CB$1048576,MATCH($A1046,'Hoja de Trabajo para listado'!$BC$155:$BC$1048576,0),MATCH((CUADRO!K$4&amp;$E1046),'Hoja de Trabajo para listado'!$BC$151:$CB$151,0)),0)+IFERROR(INDEX('Hoja de Trabajo para listado'!$DE$153:$DG$274,MATCH($A1046,'Hoja de Trabajo para listado'!$DE$153:$DE$1048576,0),MATCH((CUADRO!K$4&amp;$E1046),'Hoja de Trabajo para listado'!$DE$151:$DG$151,0)),0)+IFERROR(INDEX('Hoja de Trabajo para listado'!$CD$155:$DC$1048576,MATCH($A1046,'Hoja de Trabajo para listado'!$CD$155:$CD$1048576,0),MATCH((CUADRO!K$4&amp;$E1046),'Hoja de Trabajo para listado'!$CD$151:$DC$151,0)),0)</f>
        <v>0</v>
      </c>
      <c r="L1046" s="243">
        <f ca="1">+IFERROR(INDEX('Hoja de Trabajo para listado'!$A$155:$Z$1048576,MATCH($A1046,'Hoja de Trabajo para listado'!$A$155:$A$1048576,0),MATCH((CUADRO!L$4&amp;$E1046),'Hoja de Trabajo para listado'!$A$151:$Z$151,0)),0)+IFERROR(INDEX('Hoja de Trabajo para listado'!$AB$155:$BA$1048576,MATCH($A1046,'Hoja de Trabajo para listado'!$AB$155:$AB$1048576,0),MATCH((CUADRO!L$4&amp;$E1046),'Hoja de Trabajo para listado'!$AB$151:$BA$151,0)),0)+IFERROR(INDEX('Hoja de Trabajo para listado'!$BC$155:$CB$1048576,MATCH($A1046,'Hoja de Trabajo para listado'!$BC$155:$BC$1048576,0),MATCH((CUADRO!L$4&amp;$E1046),'Hoja de Trabajo para listado'!$BC$151:$CB$151,0)),0)+IFERROR(INDEX('Hoja de Trabajo para listado'!$DE$153:$DG$274,MATCH($A1046,'Hoja de Trabajo para listado'!$DE$153:$DE$1048576,0),MATCH((CUADRO!L$4&amp;$E1046),'Hoja de Trabajo para listado'!$DE$151:$DG$151,0)),0)+IFERROR(INDEX('Hoja de Trabajo para listado'!$CD$155:$DC$1048576,MATCH($A1046,'Hoja de Trabajo para listado'!$CD$155:$CD$1048576,0),MATCH((CUADRO!L$4&amp;$E1046),'Hoja de Trabajo para listado'!$CD$151:$DC$151,0)),0)</f>
        <v>0</v>
      </c>
      <c r="M1046" s="243">
        <f ca="1">+IFERROR(INDEX('Hoja de Trabajo para listado'!$A$155:$Z$1048576,MATCH($A1046,'Hoja de Trabajo para listado'!$A$155:$A$1048576,0),MATCH((CUADRO!M$4&amp;$E1046),'Hoja de Trabajo para listado'!$A$151:$Z$151,0)),0)+IFERROR(INDEX('Hoja de Trabajo para listado'!$AB$155:$BA$1048576,MATCH($A1046,'Hoja de Trabajo para listado'!$AB$155:$AB$1048576,0),MATCH((CUADRO!M$4&amp;$E1046),'Hoja de Trabajo para listado'!$AB$151:$BA$151,0)),0)+IFERROR(INDEX('Hoja de Trabajo para listado'!$BC$155:$CB$1048576,MATCH($A1046,'Hoja de Trabajo para listado'!$BC$155:$BC$1048576,0),MATCH((CUADRO!M$4&amp;$E1046),'Hoja de Trabajo para listado'!$BC$151:$CB$151,0)),0)+IFERROR(INDEX('Hoja de Trabajo para listado'!$DE$153:$DG$274,MATCH($A1046,'Hoja de Trabajo para listado'!$DE$153:$DE$1048576,0),MATCH((CUADRO!M$4&amp;$E1046),'Hoja de Trabajo para listado'!$DE$151:$DG$151,0)),0)+IFERROR(INDEX('Hoja de Trabajo para listado'!$CD$155:$DC$1048576,MATCH($A1046,'Hoja de Trabajo para listado'!$CD$155:$CD$1048576,0),MATCH((CUADRO!M$4&amp;$E1046),'Hoja de Trabajo para listado'!$CD$151:$DC$151,0)),0)</f>
        <v>0</v>
      </c>
      <c r="N1046" s="243">
        <f ca="1">+IFERROR(INDEX('Hoja de Trabajo para listado'!$A$155:$Z$1048576,MATCH($A1046,'Hoja de Trabajo para listado'!$A$155:$A$1048576,0),MATCH((CUADRO!N$4&amp;$E1046),'Hoja de Trabajo para listado'!$A$151:$Z$151,0)),0)+IFERROR(INDEX('Hoja de Trabajo para listado'!$AB$155:$BA$1048576,MATCH($A1046,'Hoja de Trabajo para listado'!$AB$155:$AB$1048576,0),MATCH((CUADRO!N$4&amp;$E1046),'Hoja de Trabajo para listado'!$AB$151:$BA$151,0)),0)+IFERROR(INDEX('Hoja de Trabajo para listado'!$BC$155:$CB$1048576,MATCH($A1046,'Hoja de Trabajo para listado'!$BC$155:$BC$1048576,0),MATCH((CUADRO!N$4&amp;$E1046),'Hoja de Trabajo para listado'!$BC$151:$CB$151,0)),0)+IFERROR(INDEX('Hoja de Trabajo para listado'!$DE$153:$DG$274,MATCH($A1046,'Hoja de Trabajo para listado'!$DE$153:$DE$1048576,0),MATCH((CUADRO!N$4&amp;$E1046),'Hoja de Trabajo para listado'!$DE$151:$DG$151,0)),0)+IFERROR(INDEX('Hoja de Trabajo para listado'!$CD$155:$DC$1048576,MATCH($A1046,'Hoja de Trabajo para listado'!$CD$155:$CD$1048576,0),MATCH((CUADRO!N$4&amp;$E1046),'Hoja de Trabajo para listado'!$CD$151:$DC$151,0)),0)</f>
        <v>0</v>
      </c>
      <c r="O1046" s="243">
        <f ca="1">+IFERROR(INDEX('Hoja de Trabajo para listado'!$A$155:$Z$1048576,MATCH($A1046,'Hoja de Trabajo para listado'!$A$155:$A$1048576,0),MATCH((CUADRO!O$4&amp;$E1046),'Hoja de Trabajo para listado'!$A$151:$Z$151,0)),0)+IFERROR(INDEX('Hoja de Trabajo para listado'!$AB$155:$BA$1048576,MATCH($A1046,'Hoja de Trabajo para listado'!$AB$155:$AB$1048576,0),MATCH((CUADRO!O$4&amp;$E1046),'Hoja de Trabajo para listado'!$AB$151:$BA$151,0)),0)+IFERROR(INDEX('Hoja de Trabajo para listado'!$BC$155:$CB$1048576,MATCH($A1046,'Hoja de Trabajo para listado'!$BC$155:$BC$1048576,0),MATCH((CUADRO!O$4&amp;$E1046),'Hoja de Trabajo para listado'!$BC$151:$CB$151,0)),0)+IFERROR(INDEX('Hoja de Trabajo para listado'!$DE$153:$DG$274,MATCH($A1046,'Hoja de Trabajo para listado'!$DE$153:$DE$1048576,0),MATCH((CUADRO!O$4&amp;$E1046),'Hoja de Trabajo para listado'!$DE$151:$DG$151,0)),0)+IFERROR(INDEX('Hoja de Trabajo para listado'!$CD$155:$DC$1048576,MATCH($A1046,'Hoja de Trabajo para listado'!$CD$155:$CD$1048576,0),MATCH((CUADRO!O$4&amp;$E1046),'Hoja de Trabajo para listado'!$CD$151:$DC$151,0)),0)</f>
        <v>0</v>
      </c>
      <c r="P1046" s="243">
        <f ca="1">+IFERROR(INDEX('Hoja de Trabajo para listado'!$A$155:$Z$1048576,MATCH($A1046,'Hoja de Trabajo para listado'!$A$155:$A$1048576,0),MATCH((CUADRO!P$4&amp;$E1046),'Hoja de Trabajo para listado'!$A$151:$Z$151,0)),0)+IFERROR(INDEX('Hoja de Trabajo para listado'!$AB$155:$BA$1048576,MATCH($A1046,'Hoja de Trabajo para listado'!$AB$155:$AB$1048576,0),MATCH((CUADRO!P$4&amp;$E1046),'Hoja de Trabajo para listado'!$AB$151:$BA$151,0)),0)+IFERROR(INDEX('Hoja de Trabajo para listado'!$BC$155:$CB$1048576,MATCH($A1046,'Hoja de Trabajo para listado'!$BC$155:$BC$1048576,0),MATCH((CUADRO!P$4&amp;$E1046),'Hoja de Trabajo para listado'!$BC$151:$CB$151,0)),0)+IFERROR(INDEX('Hoja de Trabajo para listado'!$DE$153:$DG$274,MATCH($A1046,'Hoja de Trabajo para listado'!$DE$153:$DE$1048576,0),MATCH((CUADRO!P$4&amp;$E1046),'Hoja de Trabajo para listado'!$DE$151:$DG$151,0)),0)+IFERROR(INDEX('Hoja de Trabajo para listado'!$CD$155:$DC$1048576,MATCH($A1046,'Hoja de Trabajo para listado'!$CD$155:$CD$1048576,0),MATCH((CUADRO!P$4&amp;$E1046),'Hoja de Trabajo para listado'!$CD$151:$DC$151,0)),0)</f>
        <v>0</v>
      </c>
      <c r="Q1046" s="243">
        <f ca="1">+IFERROR(INDEX('Hoja de Trabajo para listado'!$A$155:$Z$1048576,MATCH($A1046,'Hoja de Trabajo para listado'!$A$155:$A$1048576,0),MATCH((CUADRO!Q$4&amp;$E1046),'Hoja de Trabajo para listado'!$A$151:$Z$151,0)),0)+IFERROR(INDEX('Hoja de Trabajo para listado'!$AB$155:$BA$1048576,MATCH($A1046,'Hoja de Trabajo para listado'!$AB$155:$AB$1048576,0),MATCH((CUADRO!Q$4&amp;$E1046),'Hoja de Trabajo para listado'!$AB$151:$BA$151,0)),0)+IFERROR(INDEX('Hoja de Trabajo para listado'!$BC$155:$CB$1048576,MATCH($A1046,'Hoja de Trabajo para listado'!$BC$155:$BC$1048576,0),MATCH((CUADRO!Q$4&amp;$E1046),'Hoja de Trabajo para listado'!$BC$151:$CB$151,0)),0)+IFERROR(INDEX('Hoja de Trabajo para listado'!$DE$153:$DG$274,MATCH($A1046,'Hoja de Trabajo para listado'!$DE$153:$DE$1048576,0),MATCH((CUADRO!Q$4&amp;$E1046),'Hoja de Trabajo para listado'!$DE$151:$DG$151,0)),0)+IFERROR(INDEX('Hoja de Trabajo para listado'!$CD$155:$DC$1048576,MATCH($A1046,'Hoja de Trabajo para listado'!$CD$155:$CD$1048576,0),MATCH((CUADRO!Q$4&amp;$E1046),'Hoja de Trabajo para listado'!$CD$151:$DC$151,0)),0)</f>
        <v>0</v>
      </c>
      <c r="R1046" s="243">
        <f t="shared" ca="1" si="39"/>
        <v>0</v>
      </c>
      <c r="S1046" s="249">
        <f ca="1">+R1045+R1046</f>
        <v>0</v>
      </c>
      <c r="T1046" s="243">
        <f ca="1">+S1046</f>
        <v>0</v>
      </c>
      <c r="U1046" s="242">
        <f t="shared" si="40"/>
        <v>2</v>
      </c>
      <c r="V1046" s="333" t="str">
        <f>+VLOOKUP(A1046,bd_lista!$A$3:$E$592,5,FALSE)</f>
        <v>Gobiernos Autonomos Municipales</v>
      </c>
      <c r="W1046" s="388"/>
      <c r="X1046" s="242">
        <f>+VLOOKUP(A1046,[4]Sheet1!$A$13:$D$744,4,FALSE)</f>
        <v>0</v>
      </c>
      <c r="Y1046" s="242" t="e">
        <f>+VLOOKUP(X1046,bd_lista!$A$3:$C$592,3,FALSE)</f>
        <v>#N/A</v>
      </c>
      <c r="Z1046" s="292"/>
      <c r="AA1046" s="293"/>
    </row>
    <row r="1047" spans="1:27" customFormat="1" ht="15" hidden="1" customHeight="1">
      <c r="A1047" s="32">
        <v>1756</v>
      </c>
      <c r="B1047" s="392">
        <f>+A1047</f>
        <v>1756</v>
      </c>
      <c r="C1047" s="247" t="str">
        <f>+VLOOKUP(A1047,bd_lista!$A$3:$C$592,3,FALSE)</f>
        <v>Gobierno Autónomo Municipal de Colpa Bélgica</v>
      </c>
      <c r="D1047" s="389" t="str">
        <f>+C1047</f>
        <v>Gobierno Autónomo Municipal de Colpa Bélgica</v>
      </c>
      <c r="E1047" s="242" t="s">
        <v>1304</v>
      </c>
      <c r="F1047" s="243">
        <f ca="1">+IFERROR(INDEX('Hoja de Trabajo para listado'!$A$155:$Z$1048576,MATCH($A1047,'Hoja de Trabajo para listado'!$A$155:$A$1048576,0),MATCH((CUADRO!F$4&amp;$E1047),'Hoja de Trabajo para listado'!$A$151:$Z$151,0)),0)+IFERROR(INDEX('Hoja de Trabajo para listado'!$AB$155:$BA$1048576,MATCH($A1047,'Hoja de Trabajo para listado'!$AB$155:$AB$1048576,0),MATCH((CUADRO!F$4&amp;$E1047),'Hoja de Trabajo para listado'!$AB$151:$BA$151,0)),0)+IFERROR(INDEX('Hoja de Trabajo para listado'!$BC$155:$CB$1048576,MATCH($A1047,'Hoja de Trabajo para listado'!$BC$155:$BC$1048576,0),MATCH((CUADRO!F$4&amp;$E1047),'Hoja de Trabajo para listado'!$BC$151:$CB$151,0)),0)+IFERROR(INDEX('Hoja de Trabajo para listado'!$DE$153:$DG$274,MATCH($A1047,'Hoja de Trabajo para listado'!$DE$153:$DE$1048576,0),MATCH((CUADRO!F$4&amp;$E1047),'Hoja de Trabajo para listado'!$DE$151:$DG$151,0)),0)+IFERROR(INDEX('Hoja de Trabajo para listado'!$CD$155:$DC$1048576,MATCH($A1047,'Hoja de Trabajo para listado'!$CD$155:$CD$1048576,0),MATCH((CUADRO!F$4&amp;$E1047),'Hoja de Trabajo para listado'!$CD$151:$DC$151,0)),0)</f>
        <v>0</v>
      </c>
      <c r="G1047" s="243">
        <f ca="1">+IFERROR(INDEX('Hoja de Trabajo para listado'!$A$155:$Z$1048576,MATCH($A1047,'Hoja de Trabajo para listado'!$A$155:$A$1048576,0),MATCH((CUADRO!G$4&amp;$E1047),'Hoja de Trabajo para listado'!$A$151:$Z$151,0)),0)+IFERROR(INDEX('Hoja de Trabajo para listado'!$AB$155:$BA$1048576,MATCH($A1047,'Hoja de Trabajo para listado'!$AB$155:$AB$1048576,0),MATCH((CUADRO!G$4&amp;$E1047),'Hoja de Trabajo para listado'!$AB$151:$BA$151,0)),0)+IFERROR(INDEX('Hoja de Trabajo para listado'!$BC$155:$CB$1048576,MATCH($A1047,'Hoja de Trabajo para listado'!$BC$155:$BC$1048576,0),MATCH((CUADRO!G$4&amp;$E1047),'Hoja de Trabajo para listado'!$BC$151:$CB$151,0)),0)+IFERROR(INDEX('Hoja de Trabajo para listado'!$DE$153:$DG$274,MATCH($A1047,'Hoja de Trabajo para listado'!$DE$153:$DE$1048576,0),MATCH((CUADRO!G$4&amp;$E1047),'Hoja de Trabajo para listado'!$DE$151:$DG$151,0)),0)+IFERROR(INDEX('Hoja de Trabajo para listado'!$CD$155:$DC$1048576,MATCH($A1047,'Hoja de Trabajo para listado'!$CD$155:$CD$1048576,0),MATCH((CUADRO!G$4&amp;$E1047),'Hoja de Trabajo para listado'!$CD$151:$DC$151,0)),0)</f>
        <v>0</v>
      </c>
      <c r="H1047" s="243">
        <f ca="1">+IFERROR(INDEX('Hoja de Trabajo para listado'!$A$155:$Z$1048576,MATCH($A1047,'Hoja de Trabajo para listado'!$A$155:$A$1048576,0),MATCH((CUADRO!H$4&amp;$E1047),'Hoja de Trabajo para listado'!$A$151:$Z$151,0)),0)+IFERROR(INDEX('Hoja de Trabajo para listado'!$AB$155:$BA$1048576,MATCH($A1047,'Hoja de Trabajo para listado'!$AB$155:$AB$1048576,0),MATCH((CUADRO!H$4&amp;$E1047),'Hoja de Trabajo para listado'!$AB$151:$BA$151,0)),0)+IFERROR(INDEX('Hoja de Trabajo para listado'!$BC$155:$CB$1048576,MATCH($A1047,'Hoja de Trabajo para listado'!$BC$155:$BC$1048576,0),MATCH((CUADRO!H$4&amp;$E1047),'Hoja de Trabajo para listado'!$BC$151:$CB$151,0)),0)+IFERROR(INDEX('Hoja de Trabajo para listado'!$DE$153:$DG$274,MATCH($A1047,'Hoja de Trabajo para listado'!$DE$153:$DE$1048576,0),MATCH((CUADRO!H$4&amp;$E1047),'Hoja de Trabajo para listado'!$DE$151:$DG$151,0)),0)+IFERROR(INDEX('Hoja de Trabajo para listado'!$CD$155:$DC$1048576,MATCH($A1047,'Hoja de Trabajo para listado'!$CD$155:$CD$1048576,0),MATCH((CUADRO!H$4&amp;$E1047),'Hoja de Trabajo para listado'!$CD$151:$DC$151,0)),0)</f>
        <v>0</v>
      </c>
      <c r="I1047" s="243">
        <f ca="1">+IFERROR(INDEX('Hoja de Trabajo para listado'!$A$155:$Z$1048576,MATCH($A1047,'Hoja de Trabajo para listado'!$A$155:$A$1048576,0),MATCH((CUADRO!I$4&amp;$E1047),'Hoja de Trabajo para listado'!$A$151:$Z$151,0)),0)+IFERROR(INDEX('Hoja de Trabajo para listado'!$AB$155:$BA$1048576,MATCH($A1047,'Hoja de Trabajo para listado'!$AB$155:$AB$1048576,0),MATCH((CUADRO!I$4&amp;$E1047),'Hoja de Trabajo para listado'!$AB$151:$BA$151,0)),0)+IFERROR(INDEX('Hoja de Trabajo para listado'!$BC$155:$CB$1048576,MATCH($A1047,'Hoja de Trabajo para listado'!$BC$155:$BC$1048576,0),MATCH((CUADRO!I$4&amp;$E1047),'Hoja de Trabajo para listado'!$BC$151:$CB$151,0)),0)+IFERROR(INDEX('Hoja de Trabajo para listado'!$DE$153:$DG$274,MATCH($A1047,'Hoja de Trabajo para listado'!$DE$153:$DE$1048576,0),MATCH((CUADRO!I$4&amp;$E1047),'Hoja de Trabajo para listado'!$DE$151:$DG$151,0)),0)+IFERROR(INDEX('Hoja de Trabajo para listado'!$CD$155:$DC$1048576,MATCH($A1047,'Hoja de Trabajo para listado'!$CD$155:$CD$1048576,0),MATCH((CUADRO!I$4&amp;$E1047),'Hoja de Trabajo para listado'!$CD$151:$DC$151,0)),0)</f>
        <v>0</v>
      </c>
      <c r="J1047" s="243">
        <f ca="1">+IFERROR(INDEX('Hoja de Trabajo para listado'!$A$155:$Z$1048576,MATCH($A1047,'Hoja de Trabajo para listado'!$A$155:$A$1048576,0),MATCH((CUADRO!J$4&amp;$E1047),'Hoja de Trabajo para listado'!$A$151:$Z$151,0)),0)+IFERROR(INDEX('Hoja de Trabajo para listado'!$AB$155:$BA$1048576,MATCH($A1047,'Hoja de Trabajo para listado'!$AB$155:$AB$1048576,0),MATCH((CUADRO!J$4&amp;$E1047),'Hoja de Trabajo para listado'!$AB$151:$BA$151,0)),0)+IFERROR(INDEX('Hoja de Trabajo para listado'!$BC$155:$CB$1048576,MATCH($A1047,'Hoja de Trabajo para listado'!$BC$155:$BC$1048576,0),MATCH((CUADRO!J$4&amp;$E1047),'Hoja de Trabajo para listado'!$BC$151:$CB$151,0)),0)+IFERROR(INDEX('Hoja de Trabajo para listado'!$DE$153:$DG$274,MATCH($A1047,'Hoja de Trabajo para listado'!$DE$153:$DE$1048576,0),MATCH((CUADRO!J$4&amp;$E1047),'Hoja de Trabajo para listado'!$DE$151:$DG$151,0)),0)+IFERROR(INDEX('Hoja de Trabajo para listado'!$CD$155:$DC$1048576,MATCH($A1047,'Hoja de Trabajo para listado'!$CD$155:$CD$1048576,0),MATCH((CUADRO!J$4&amp;$E1047),'Hoja de Trabajo para listado'!$CD$151:$DC$151,0)),0)</f>
        <v>0</v>
      </c>
      <c r="K1047" s="243">
        <f ca="1">+IFERROR(INDEX('Hoja de Trabajo para listado'!$A$155:$Z$1048576,MATCH($A1047,'Hoja de Trabajo para listado'!$A$155:$A$1048576,0),MATCH((CUADRO!K$4&amp;$E1047),'Hoja de Trabajo para listado'!$A$151:$Z$151,0)),0)+IFERROR(INDEX('Hoja de Trabajo para listado'!$AB$155:$BA$1048576,MATCH($A1047,'Hoja de Trabajo para listado'!$AB$155:$AB$1048576,0),MATCH((CUADRO!K$4&amp;$E1047),'Hoja de Trabajo para listado'!$AB$151:$BA$151,0)),0)+IFERROR(INDEX('Hoja de Trabajo para listado'!$BC$155:$CB$1048576,MATCH($A1047,'Hoja de Trabajo para listado'!$BC$155:$BC$1048576,0),MATCH((CUADRO!K$4&amp;$E1047),'Hoja de Trabajo para listado'!$BC$151:$CB$151,0)),0)+IFERROR(INDEX('Hoja de Trabajo para listado'!$DE$153:$DG$274,MATCH($A1047,'Hoja de Trabajo para listado'!$DE$153:$DE$1048576,0),MATCH((CUADRO!K$4&amp;$E1047),'Hoja de Trabajo para listado'!$DE$151:$DG$151,0)),0)+IFERROR(INDEX('Hoja de Trabajo para listado'!$CD$155:$DC$1048576,MATCH($A1047,'Hoja de Trabajo para listado'!$CD$155:$CD$1048576,0),MATCH((CUADRO!K$4&amp;$E1047),'Hoja de Trabajo para listado'!$CD$151:$DC$151,0)),0)</f>
        <v>0</v>
      </c>
      <c r="L1047" s="243">
        <f ca="1">+IFERROR(INDEX('Hoja de Trabajo para listado'!$A$155:$Z$1048576,MATCH($A1047,'Hoja de Trabajo para listado'!$A$155:$A$1048576,0),MATCH((CUADRO!L$4&amp;$E1047),'Hoja de Trabajo para listado'!$A$151:$Z$151,0)),0)+IFERROR(INDEX('Hoja de Trabajo para listado'!$AB$155:$BA$1048576,MATCH($A1047,'Hoja de Trabajo para listado'!$AB$155:$AB$1048576,0),MATCH((CUADRO!L$4&amp;$E1047),'Hoja de Trabajo para listado'!$AB$151:$BA$151,0)),0)+IFERROR(INDEX('Hoja de Trabajo para listado'!$BC$155:$CB$1048576,MATCH($A1047,'Hoja de Trabajo para listado'!$BC$155:$BC$1048576,0),MATCH((CUADRO!L$4&amp;$E1047),'Hoja de Trabajo para listado'!$BC$151:$CB$151,0)),0)+IFERROR(INDEX('Hoja de Trabajo para listado'!$DE$153:$DG$274,MATCH($A1047,'Hoja de Trabajo para listado'!$DE$153:$DE$1048576,0),MATCH((CUADRO!L$4&amp;$E1047),'Hoja de Trabajo para listado'!$DE$151:$DG$151,0)),0)+IFERROR(INDEX('Hoja de Trabajo para listado'!$CD$155:$DC$1048576,MATCH($A1047,'Hoja de Trabajo para listado'!$CD$155:$CD$1048576,0),MATCH((CUADRO!L$4&amp;$E1047),'Hoja de Trabajo para listado'!$CD$151:$DC$151,0)),0)</f>
        <v>0</v>
      </c>
      <c r="M1047" s="243">
        <f ca="1">+IFERROR(INDEX('Hoja de Trabajo para listado'!$A$155:$Z$1048576,MATCH($A1047,'Hoja de Trabajo para listado'!$A$155:$A$1048576,0),MATCH((CUADRO!M$4&amp;$E1047),'Hoja de Trabajo para listado'!$A$151:$Z$151,0)),0)+IFERROR(INDEX('Hoja de Trabajo para listado'!$AB$155:$BA$1048576,MATCH($A1047,'Hoja de Trabajo para listado'!$AB$155:$AB$1048576,0),MATCH((CUADRO!M$4&amp;$E1047),'Hoja de Trabajo para listado'!$AB$151:$BA$151,0)),0)+IFERROR(INDEX('Hoja de Trabajo para listado'!$BC$155:$CB$1048576,MATCH($A1047,'Hoja de Trabajo para listado'!$BC$155:$BC$1048576,0),MATCH((CUADRO!M$4&amp;$E1047),'Hoja de Trabajo para listado'!$BC$151:$CB$151,0)),0)+IFERROR(INDEX('Hoja de Trabajo para listado'!$DE$153:$DG$274,MATCH($A1047,'Hoja de Trabajo para listado'!$DE$153:$DE$1048576,0),MATCH((CUADRO!M$4&amp;$E1047),'Hoja de Trabajo para listado'!$DE$151:$DG$151,0)),0)+IFERROR(INDEX('Hoja de Trabajo para listado'!$CD$155:$DC$1048576,MATCH($A1047,'Hoja de Trabajo para listado'!$CD$155:$CD$1048576,0),MATCH((CUADRO!M$4&amp;$E1047),'Hoja de Trabajo para listado'!$CD$151:$DC$151,0)),0)</f>
        <v>0</v>
      </c>
      <c r="N1047" s="243">
        <f ca="1">+IFERROR(INDEX('Hoja de Trabajo para listado'!$A$155:$Z$1048576,MATCH($A1047,'Hoja de Trabajo para listado'!$A$155:$A$1048576,0),MATCH((CUADRO!N$4&amp;$E1047),'Hoja de Trabajo para listado'!$A$151:$Z$151,0)),0)+IFERROR(INDEX('Hoja de Trabajo para listado'!$AB$155:$BA$1048576,MATCH($A1047,'Hoja de Trabajo para listado'!$AB$155:$AB$1048576,0),MATCH((CUADRO!N$4&amp;$E1047),'Hoja de Trabajo para listado'!$AB$151:$BA$151,0)),0)+IFERROR(INDEX('Hoja de Trabajo para listado'!$BC$155:$CB$1048576,MATCH($A1047,'Hoja de Trabajo para listado'!$BC$155:$BC$1048576,0),MATCH((CUADRO!N$4&amp;$E1047),'Hoja de Trabajo para listado'!$BC$151:$CB$151,0)),0)+IFERROR(INDEX('Hoja de Trabajo para listado'!$DE$153:$DG$274,MATCH($A1047,'Hoja de Trabajo para listado'!$DE$153:$DE$1048576,0),MATCH((CUADRO!N$4&amp;$E1047),'Hoja de Trabajo para listado'!$DE$151:$DG$151,0)),0)+IFERROR(INDEX('Hoja de Trabajo para listado'!$CD$155:$DC$1048576,MATCH($A1047,'Hoja de Trabajo para listado'!$CD$155:$CD$1048576,0),MATCH((CUADRO!N$4&amp;$E1047),'Hoja de Trabajo para listado'!$CD$151:$DC$151,0)),0)</f>
        <v>0</v>
      </c>
      <c r="O1047" s="243">
        <f ca="1">+IFERROR(INDEX('Hoja de Trabajo para listado'!$A$155:$Z$1048576,MATCH($A1047,'Hoja de Trabajo para listado'!$A$155:$A$1048576,0),MATCH((CUADRO!O$4&amp;$E1047),'Hoja de Trabajo para listado'!$A$151:$Z$151,0)),0)+IFERROR(INDEX('Hoja de Trabajo para listado'!$AB$155:$BA$1048576,MATCH($A1047,'Hoja de Trabajo para listado'!$AB$155:$AB$1048576,0),MATCH((CUADRO!O$4&amp;$E1047),'Hoja de Trabajo para listado'!$AB$151:$BA$151,0)),0)+IFERROR(INDEX('Hoja de Trabajo para listado'!$BC$155:$CB$1048576,MATCH($A1047,'Hoja de Trabajo para listado'!$BC$155:$BC$1048576,0),MATCH((CUADRO!O$4&amp;$E1047),'Hoja de Trabajo para listado'!$BC$151:$CB$151,0)),0)+IFERROR(INDEX('Hoja de Trabajo para listado'!$DE$153:$DG$274,MATCH($A1047,'Hoja de Trabajo para listado'!$DE$153:$DE$1048576,0),MATCH((CUADRO!O$4&amp;$E1047),'Hoja de Trabajo para listado'!$DE$151:$DG$151,0)),0)+IFERROR(INDEX('Hoja de Trabajo para listado'!$CD$155:$DC$1048576,MATCH($A1047,'Hoja de Trabajo para listado'!$CD$155:$CD$1048576,0),MATCH((CUADRO!O$4&amp;$E1047),'Hoja de Trabajo para listado'!$CD$151:$DC$151,0)),0)</f>
        <v>0</v>
      </c>
      <c r="P1047" s="243">
        <f ca="1">+IFERROR(INDEX('Hoja de Trabajo para listado'!$A$155:$Z$1048576,MATCH($A1047,'Hoja de Trabajo para listado'!$A$155:$A$1048576,0),MATCH((CUADRO!P$4&amp;$E1047),'Hoja de Trabajo para listado'!$A$151:$Z$151,0)),0)+IFERROR(INDEX('Hoja de Trabajo para listado'!$AB$155:$BA$1048576,MATCH($A1047,'Hoja de Trabajo para listado'!$AB$155:$AB$1048576,0),MATCH((CUADRO!P$4&amp;$E1047),'Hoja de Trabajo para listado'!$AB$151:$BA$151,0)),0)+IFERROR(INDEX('Hoja de Trabajo para listado'!$BC$155:$CB$1048576,MATCH($A1047,'Hoja de Trabajo para listado'!$BC$155:$BC$1048576,0),MATCH((CUADRO!P$4&amp;$E1047),'Hoja de Trabajo para listado'!$BC$151:$CB$151,0)),0)+IFERROR(INDEX('Hoja de Trabajo para listado'!$DE$153:$DG$274,MATCH($A1047,'Hoja de Trabajo para listado'!$DE$153:$DE$1048576,0),MATCH((CUADRO!P$4&amp;$E1047),'Hoja de Trabajo para listado'!$DE$151:$DG$151,0)),0)+IFERROR(INDEX('Hoja de Trabajo para listado'!$CD$155:$DC$1048576,MATCH($A1047,'Hoja de Trabajo para listado'!$CD$155:$CD$1048576,0),MATCH((CUADRO!P$4&amp;$E1047),'Hoja de Trabajo para listado'!$CD$151:$DC$151,0)),0)</f>
        <v>0</v>
      </c>
      <c r="Q1047" s="243">
        <f ca="1">+IFERROR(INDEX('Hoja de Trabajo para listado'!$A$155:$Z$1048576,MATCH($A1047,'Hoja de Trabajo para listado'!$A$155:$A$1048576,0),MATCH((CUADRO!Q$4&amp;$E1047),'Hoja de Trabajo para listado'!$A$151:$Z$151,0)),0)+IFERROR(INDEX('Hoja de Trabajo para listado'!$AB$155:$BA$1048576,MATCH($A1047,'Hoja de Trabajo para listado'!$AB$155:$AB$1048576,0),MATCH((CUADRO!Q$4&amp;$E1047),'Hoja de Trabajo para listado'!$AB$151:$BA$151,0)),0)+IFERROR(INDEX('Hoja de Trabajo para listado'!$BC$155:$CB$1048576,MATCH($A1047,'Hoja de Trabajo para listado'!$BC$155:$BC$1048576,0),MATCH((CUADRO!Q$4&amp;$E1047),'Hoja de Trabajo para listado'!$BC$151:$CB$151,0)),0)+IFERROR(INDEX('Hoja de Trabajo para listado'!$DE$153:$DG$274,MATCH($A1047,'Hoja de Trabajo para listado'!$DE$153:$DE$1048576,0),MATCH((CUADRO!Q$4&amp;$E1047),'Hoja de Trabajo para listado'!$DE$151:$DG$151,0)),0)+IFERROR(INDEX('Hoja de Trabajo para listado'!$CD$155:$DC$1048576,MATCH($A1047,'Hoja de Trabajo para listado'!$CD$155:$CD$1048576,0),MATCH((CUADRO!Q$4&amp;$E1047),'Hoja de Trabajo para listado'!$CD$151:$DC$151,0)),0)</f>
        <v>0</v>
      </c>
      <c r="R1047" s="243">
        <f t="shared" ca="1" si="39"/>
        <v>0</v>
      </c>
      <c r="S1047" s="249"/>
      <c r="T1047" s="243">
        <f ca="1">+T1048</f>
        <v>0</v>
      </c>
      <c r="U1047" s="242">
        <f t="shared" si="40"/>
        <v>1</v>
      </c>
      <c r="V1047" s="333" t="str">
        <f>+VLOOKUP(A1047,bd_lista!$A$3:$E$592,5,FALSE)</f>
        <v>Gobiernos Autonomos Municipales</v>
      </c>
      <c r="W1047" s="387" t="str">
        <f>+V1047</f>
        <v>Gobiernos Autonomos Municipales</v>
      </c>
      <c r="X1047" s="242">
        <f>+VLOOKUP(A1047,[4]Sheet1!$A$13:$D$744,4,FALSE)</f>
        <v>0</v>
      </c>
      <c r="Y1047" s="242" t="e">
        <f>+VLOOKUP(X1047,bd_lista!$A$3:$C$592,3,FALSE)</f>
        <v>#N/A</v>
      </c>
      <c r="Z1047" s="294">
        <f>+X1047</f>
        <v>0</v>
      </c>
      <c r="AA1047" s="295" t="e">
        <f>+Y1047</f>
        <v>#N/A</v>
      </c>
    </row>
    <row r="1048" spans="1:27" customFormat="1" ht="15" hidden="1" customHeight="1">
      <c r="A1048" s="32">
        <v>1756</v>
      </c>
      <c r="B1048" s="393"/>
      <c r="C1048" s="247" t="str">
        <f>+VLOOKUP(A1048,bd_lista!$A$3:$C$592,3,FALSE)</f>
        <v>Gobierno Autónomo Municipal de Colpa Bélgica</v>
      </c>
      <c r="D1048" s="390"/>
      <c r="E1048" s="244" t="s">
        <v>1305</v>
      </c>
      <c r="F1048" s="243">
        <f ca="1">+IFERROR(INDEX('Hoja de Trabajo para listado'!$A$155:$Z$1048576,MATCH($A1048,'Hoja de Trabajo para listado'!$A$155:$A$1048576,0),MATCH((CUADRO!F$4&amp;$E1048),'Hoja de Trabajo para listado'!$A$151:$Z$151,0)),0)+IFERROR(INDEX('Hoja de Trabajo para listado'!$AB$155:$BA$1048576,MATCH($A1048,'Hoja de Trabajo para listado'!$AB$155:$AB$1048576,0),MATCH((CUADRO!F$4&amp;$E1048),'Hoja de Trabajo para listado'!$AB$151:$BA$151,0)),0)+IFERROR(INDEX('Hoja de Trabajo para listado'!$BC$155:$CB$1048576,MATCH($A1048,'Hoja de Trabajo para listado'!$BC$155:$BC$1048576,0),MATCH((CUADRO!F$4&amp;$E1048),'Hoja de Trabajo para listado'!$BC$151:$CB$151,0)),0)+IFERROR(INDEX('Hoja de Trabajo para listado'!$DE$153:$DG$274,MATCH($A1048,'Hoja de Trabajo para listado'!$DE$153:$DE$1048576,0),MATCH((CUADRO!F$4&amp;$E1048),'Hoja de Trabajo para listado'!$DE$151:$DG$151,0)),0)+IFERROR(INDEX('Hoja de Trabajo para listado'!$CD$155:$DC$1048576,MATCH($A1048,'Hoja de Trabajo para listado'!$CD$155:$CD$1048576,0),MATCH((CUADRO!F$4&amp;$E1048),'Hoja de Trabajo para listado'!$CD$151:$DC$151,0)),0)</f>
        <v>0</v>
      </c>
      <c r="G1048" s="243">
        <f ca="1">+IFERROR(INDEX('Hoja de Trabajo para listado'!$A$155:$Z$1048576,MATCH($A1048,'Hoja de Trabajo para listado'!$A$155:$A$1048576,0),MATCH((CUADRO!G$4&amp;$E1048),'Hoja de Trabajo para listado'!$A$151:$Z$151,0)),0)+IFERROR(INDEX('Hoja de Trabajo para listado'!$AB$155:$BA$1048576,MATCH($A1048,'Hoja de Trabajo para listado'!$AB$155:$AB$1048576,0),MATCH((CUADRO!G$4&amp;$E1048),'Hoja de Trabajo para listado'!$AB$151:$BA$151,0)),0)+IFERROR(INDEX('Hoja de Trabajo para listado'!$BC$155:$CB$1048576,MATCH($A1048,'Hoja de Trabajo para listado'!$BC$155:$BC$1048576,0),MATCH((CUADRO!G$4&amp;$E1048),'Hoja de Trabajo para listado'!$BC$151:$CB$151,0)),0)+IFERROR(INDEX('Hoja de Trabajo para listado'!$DE$153:$DG$274,MATCH($A1048,'Hoja de Trabajo para listado'!$DE$153:$DE$1048576,0),MATCH((CUADRO!G$4&amp;$E1048),'Hoja de Trabajo para listado'!$DE$151:$DG$151,0)),0)+IFERROR(INDEX('Hoja de Trabajo para listado'!$CD$155:$DC$1048576,MATCH($A1048,'Hoja de Trabajo para listado'!$CD$155:$CD$1048576,0),MATCH((CUADRO!G$4&amp;$E1048),'Hoja de Trabajo para listado'!$CD$151:$DC$151,0)),0)</f>
        <v>0</v>
      </c>
      <c r="H1048" s="243">
        <f ca="1">+IFERROR(INDEX('Hoja de Trabajo para listado'!$A$155:$Z$1048576,MATCH($A1048,'Hoja de Trabajo para listado'!$A$155:$A$1048576,0),MATCH((CUADRO!H$4&amp;$E1048),'Hoja de Trabajo para listado'!$A$151:$Z$151,0)),0)+IFERROR(INDEX('Hoja de Trabajo para listado'!$AB$155:$BA$1048576,MATCH($A1048,'Hoja de Trabajo para listado'!$AB$155:$AB$1048576,0),MATCH((CUADRO!H$4&amp;$E1048),'Hoja de Trabajo para listado'!$AB$151:$BA$151,0)),0)+IFERROR(INDEX('Hoja de Trabajo para listado'!$BC$155:$CB$1048576,MATCH($A1048,'Hoja de Trabajo para listado'!$BC$155:$BC$1048576,0),MATCH((CUADRO!H$4&amp;$E1048),'Hoja de Trabajo para listado'!$BC$151:$CB$151,0)),0)+IFERROR(INDEX('Hoja de Trabajo para listado'!$DE$153:$DG$274,MATCH($A1048,'Hoja de Trabajo para listado'!$DE$153:$DE$1048576,0),MATCH((CUADRO!H$4&amp;$E1048),'Hoja de Trabajo para listado'!$DE$151:$DG$151,0)),0)+IFERROR(INDEX('Hoja de Trabajo para listado'!$CD$155:$DC$1048576,MATCH($A1048,'Hoja de Trabajo para listado'!$CD$155:$CD$1048576,0),MATCH((CUADRO!H$4&amp;$E1048),'Hoja de Trabajo para listado'!$CD$151:$DC$151,0)),0)</f>
        <v>0</v>
      </c>
      <c r="I1048" s="243">
        <f ca="1">+IFERROR(INDEX('Hoja de Trabajo para listado'!$A$155:$Z$1048576,MATCH($A1048,'Hoja de Trabajo para listado'!$A$155:$A$1048576,0),MATCH((CUADRO!I$4&amp;$E1048),'Hoja de Trabajo para listado'!$A$151:$Z$151,0)),0)+IFERROR(INDEX('Hoja de Trabajo para listado'!$AB$155:$BA$1048576,MATCH($A1048,'Hoja de Trabajo para listado'!$AB$155:$AB$1048576,0),MATCH((CUADRO!I$4&amp;$E1048),'Hoja de Trabajo para listado'!$AB$151:$BA$151,0)),0)+IFERROR(INDEX('Hoja de Trabajo para listado'!$BC$155:$CB$1048576,MATCH($A1048,'Hoja de Trabajo para listado'!$BC$155:$BC$1048576,0),MATCH((CUADRO!I$4&amp;$E1048),'Hoja de Trabajo para listado'!$BC$151:$CB$151,0)),0)+IFERROR(INDEX('Hoja de Trabajo para listado'!$DE$153:$DG$274,MATCH($A1048,'Hoja de Trabajo para listado'!$DE$153:$DE$1048576,0),MATCH((CUADRO!I$4&amp;$E1048),'Hoja de Trabajo para listado'!$DE$151:$DG$151,0)),0)+IFERROR(INDEX('Hoja de Trabajo para listado'!$CD$155:$DC$1048576,MATCH($A1048,'Hoja de Trabajo para listado'!$CD$155:$CD$1048576,0),MATCH((CUADRO!I$4&amp;$E1048),'Hoja de Trabajo para listado'!$CD$151:$DC$151,0)),0)</f>
        <v>0</v>
      </c>
      <c r="J1048" s="243">
        <f ca="1">+IFERROR(INDEX('Hoja de Trabajo para listado'!$A$155:$Z$1048576,MATCH($A1048,'Hoja de Trabajo para listado'!$A$155:$A$1048576,0),MATCH((CUADRO!J$4&amp;$E1048),'Hoja de Trabajo para listado'!$A$151:$Z$151,0)),0)+IFERROR(INDEX('Hoja de Trabajo para listado'!$AB$155:$BA$1048576,MATCH($A1048,'Hoja de Trabajo para listado'!$AB$155:$AB$1048576,0),MATCH((CUADRO!J$4&amp;$E1048),'Hoja de Trabajo para listado'!$AB$151:$BA$151,0)),0)+IFERROR(INDEX('Hoja de Trabajo para listado'!$BC$155:$CB$1048576,MATCH($A1048,'Hoja de Trabajo para listado'!$BC$155:$BC$1048576,0),MATCH((CUADRO!J$4&amp;$E1048),'Hoja de Trabajo para listado'!$BC$151:$CB$151,0)),0)+IFERROR(INDEX('Hoja de Trabajo para listado'!$DE$153:$DG$274,MATCH($A1048,'Hoja de Trabajo para listado'!$DE$153:$DE$1048576,0),MATCH((CUADRO!J$4&amp;$E1048),'Hoja de Trabajo para listado'!$DE$151:$DG$151,0)),0)+IFERROR(INDEX('Hoja de Trabajo para listado'!$CD$155:$DC$1048576,MATCH($A1048,'Hoja de Trabajo para listado'!$CD$155:$CD$1048576,0),MATCH((CUADRO!J$4&amp;$E1048),'Hoja de Trabajo para listado'!$CD$151:$DC$151,0)),0)</f>
        <v>0</v>
      </c>
      <c r="K1048" s="243">
        <f ca="1">+IFERROR(INDEX('Hoja de Trabajo para listado'!$A$155:$Z$1048576,MATCH($A1048,'Hoja de Trabajo para listado'!$A$155:$A$1048576,0),MATCH((CUADRO!K$4&amp;$E1048),'Hoja de Trabajo para listado'!$A$151:$Z$151,0)),0)+IFERROR(INDEX('Hoja de Trabajo para listado'!$AB$155:$BA$1048576,MATCH($A1048,'Hoja de Trabajo para listado'!$AB$155:$AB$1048576,0),MATCH((CUADRO!K$4&amp;$E1048),'Hoja de Trabajo para listado'!$AB$151:$BA$151,0)),0)+IFERROR(INDEX('Hoja de Trabajo para listado'!$BC$155:$CB$1048576,MATCH($A1048,'Hoja de Trabajo para listado'!$BC$155:$BC$1048576,0),MATCH((CUADRO!K$4&amp;$E1048),'Hoja de Trabajo para listado'!$BC$151:$CB$151,0)),0)+IFERROR(INDEX('Hoja de Trabajo para listado'!$DE$153:$DG$274,MATCH($A1048,'Hoja de Trabajo para listado'!$DE$153:$DE$1048576,0),MATCH((CUADRO!K$4&amp;$E1048),'Hoja de Trabajo para listado'!$DE$151:$DG$151,0)),0)+IFERROR(INDEX('Hoja de Trabajo para listado'!$CD$155:$DC$1048576,MATCH($A1048,'Hoja de Trabajo para listado'!$CD$155:$CD$1048576,0),MATCH((CUADRO!K$4&amp;$E1048),'Hoja de Trabajo para listado'!$CD$151:$DC$151,0)),0)</f>
        <v>0</v>
      </c>
      <c r="L1048" s="243">
        <f ca="1">+IFERROR(INDEX('Hoja de Trabajo para listado'!$A$155:$Z$1048576,MATCH($A1048,'Hoja de Trabajo para listado'!$A$155:$A$1048576,0),MATCH((CUADRO!L$4&amp;$E1048),'Hoja de Trabajo para listado'!$A$151:$Z$151,0)),0)+IFERROR(INDEX('Hoja de Trabajo para listado'!$AB$155:$BA$1048576,MATCH($A1048,'Hoja de Trabajo para listado'!$AB$155:$AB$1048576,0),MATCH((CUADRO!L$4&amp;$E1048),'Hoja de Trabajo para listado'!$AB$151:$BA$151,0)),0)+IFERROR(INDEX('Hoja de Trabajo para listado'!$BC$155:$CB$1048576,MATCH($A1048,'Hoja de Trabajo para listado'!$BC$155:$BC$1048576,0),MATCH((CUADRO!L$4&amp;$E1048),'Hoja de Trabajo para listado'!$BC$151:$CB$151,0)),0)+IFERROR(INDEX('Hoja de Trabajo para listado'!$DE$153:$DG$274,MATCH($A1048,'Hoja de Trabajo para listado'!$DE$153:$DE$1048576,0),MATCH((CUADRO!L$4&amp;$E1048),'Hoja de Trabajo para listado'!$DE$151:$DG$151,0)),0)+IFERROR(INDEX('Hoja de Trabajo para listado'!$CD$155:$DC$1048576,MATCH($A1048,'Hoja de Trabajo para listado'!$CD$155:$CD$1048576,0),MATCH((CUADRO!L$4&amp;$E1048),'Hoja de Trabajo para listado'!$CD$151:$DC$151,0)),0)</f>
        <v>0</v>
      </c>
      <c r="M1048" s="243">
        <f ca="1">+IFERROR(INDEX('Hoja de Trabajo para listado'!$A$155:$Z$1048576,MATCH($A1048,'Hoja de Trabajo para listado'!$A$155:$A$1048576,0),MATCH((CUADRO!M$4&amp;$E1048),'Hoja de Trabajo para listado'!$A$151:$Z$151,0)),0)+IFERROR(INDEX('Hoja de Trabajo para listado'!$AB$155:$BA$1048576,MATCH($A1048,'Hoja de Trabajo para listado'!$AB$155:$AB$1048576,0),MATCH((CUADRO!M$4&amp;$E1048),'Hoja de Trabajo para listado'!$AB$151:$BA$151,0)),0)+IFERROR(INDEX('Hoja de Trabajo para listado'!$BC$155:$CB$1048576,MATCH($A1048,'Hoja de Trabajo para listado'!$BC$155:$BC$1048576,0),MATCH((CUADRO!M$4&amp;$E1048),'Hoja de Trabajo para listado'!$BC$151:$CB$151,0)),0)+IFERROR(INDEX('Hoja de Trabajo para listado'!$DE$153:$DG$274,MATCH($A1048,'Hoja de Trabajo para listado'!$DE$153:$DE$1048576,0),MATCH((CUADRO!M$4&amp;$E1048),'Hoja de Trabajo para listado'!$DE$151:$DG$151,0)),0)+IFERROR(INDEX('Hoja de Trabajo para listado'!$CD$155:$DC$1048576,MATCH($A1048,'Hoja de Trabajo para listado'!$CD$155:$CD$1048576,0),MATCH((CUADRO!M$4&amp;$E1048),'Hoja de Trabajo para listado'!$CD$151:$DC$151,0)),0)</f>
        <v>0</v>
      </c>
      <c r="N1048" s="243">
        <f ca="1">+IFERROR(INDEX('Hoja de Trabajo para listado'!$A$155:$Z$1048576,MATCH($A1048,'Hoja de Trabajo para listado'!$A$155:$A$1048576,0),MATCH((CUADRO!N$4&amp;$E1048),'Hoja de Trabajo para listado'!$A$151:$Z$151,0)),0)+IFERROR(INDEX('Hoja de Trabajo para listado'!$AB$155:$BA$1048576,MATCH($A1048,'Hoja de Trabajo para listado'!$AB$155:$AB$1048576,0),MATCH((CUADRO!N$4&amp;$E1048),'Hoja de Trabajo para listado'!$AB$151:$BA$151,0)),0)+IFERROR(INDEX('Hoja de Trabajo para listado'!$BC$155:$CB$1048576,MATCH($A1048,'Hoja de Trabajo para listado'!$BC$155:$BC$1048576,0),MATCH((CUADRO!N$4&amp;$E1048),'Hoja de Trabajo para listado'!$BC$151:$CB$151,0)),0)+IFERROR(INDEX('Hoja de Trabajo para listado'!$DE$153:$DG$274,MATCH($A1048,'Hoja de Trabajo para listado'!$DE$153:$DE$1048576,0),MATCH((CUADRO!N$4&amp;$E1048),'Hoja de Trabajo para listado'!$DE$151:$DG$151,0)),0)+IFERROR(INDEX('Hoja de Trabajo para listado'!$CD$155:$DC$1048576,MATCH($A1048,'Hoja de Trabajo para listado'!$CD$155:$CD$1048576,0),MATCH((CUADRO!N$4&amp;$E1048),'Hoja de Trabajo para listado'!$CD$151:$DC$151,0)),0)</f>
        <v>0</v>
      </c>
      <c r="O1048" s="243">
        <f ca="1">+IFERROR(INDEX('Hoja de Trabajo para listado'!$A$155:$Z$1048576,MATCH($A1048,'Hoja de Trabajo para listado'!$A$155:$A$1048576,0),MATCH((CUADRO!O$4&amp;$E1048),'Hoja de Trabajo para listado'!$A$151:$Z$151,0)),0)+IFERROR(INDEX('Hoja de Trabajo para listado'!$AB$155:$BA$1048576,MATCH($A1048,'Hoja de Trabajo para listado'!$AB$155:$AB$1048576,0),MATCH((CUADRO!O$4&amp;$E1048),'Hoja de Trabajo para listado'!$AB$151:$BA$151,0)),0)+IFERROR(INDEX('Hoja de Trabajo para listado'!$BC$155:$CB$1048576,MATCH($A1048,'Hoja de Trabajo para listado'!$BC$155:$BC$1048576,0),MATCH((CUADRO!O$4&amp;$E1048),'Hoja de Trabajo para listado'!$BC$151:$CB$151,0)),0)+IFERROR(INDEX('Hoja de Trabajo para listado'!$DE$153:$DG$274,MATCH($A1048,'Hoja de Trabajo para listado'!$DE$153:$DE$1048576,0),MATCH((CUADRO!O$4&amp;$E1048),'Hoja de Trabajo para listado'!$DE$151:$DG$151,0)),0)+IFERROR(INDEX('Hoja de Trabajo para listado'!$CD$155:$DC$1048576,MATCH($A1048,'Hoja de Trabajo para listado'!$CD$155:$CD$1048576,0),MATCH((CUADRO!O$4&amp;$E1048),'Hoja de Trabajo para listado'!$CD$151:$DC$151,0)),0)</f>
        <v>0</v>
      </c>
      <c r="P1048" s="243">
        <f ca="1">+IFERROR(INDEX('Hoja de Trabajo para listado'!$A$155:$Z$1048576,MATCH($A1048,'Hoja de Trabajo para listado'!$A$155:$A$1048576,0),MATCH((CUADRO!P$4&amp;$E1048),'Hoja de Trabajo para listado'!$A$151:$Z$151,0)),0)+IFERROR(INDEX('Hoja de Trabajo para listado'!$AB$155:$BA$1048576,MATCH($A1048,'Hoja de Trabajo para listado'!$AB$155:$AB$1048576,0),MATCH((CUADRO!P$4&amp;$E1048),'Hoja de Trabajo para listado'!$AB$151:$BA$151,0)),0)+IFERROR(INDEX('Hoja de Trabajo para listado'!$BC$155:$CB$1048576,MATCH($A1048,'Hoja de Trabajo para listado'!$BC$155:$BC$1048576,0),MATCH((CUADRO!P$4&amp;$E1048),'Hoja de Trabajo para listado'!$BC$151:$CB$151,0)),0)+IFERROR(INDEX('Hoja de Trabajo para listado'!$DE$153:$DG$274,MATCH($A1048,'Hoja de Trabajo para listado'!$DE$153:$DE$1048576,0),MATCH((CUADRO!P$4&amp;$E1048),'Hoja de Trabajo para listado'!$DE$151:$DG$151,0)),0)+IFERROR(INDEX('Hoja de Trabajo para listado'!$CD$155:$DC$1048576,MATCH($A1048,'Hoja de Trabajo para listado'!$CD$155:$CD$1048576,0),MATCH((CUADRO!P$4&amp;$E1048),'Hoja de Trabajo para listado'!$CD$151:$DC$151,0)),0)</f>
        <v>0</v>
      </c>
      <c r="Q1048" s="243">
        <f ca="1">+IFERROR(INDEX('Hoja de Trabajo para listado'!$A$155:$Z$1048576,MATCH($A1048,'Hoja de Trabajo para listado'!$A$155:$A$1048576,0),MATCH((CUADRO!Q$4&amp;$E1048),'Hoja de Trabajo para listado'!$A$151:$Z$151,0)),0)+IFERROR(INDEX('Hoja de Trabajo para listado'!$AB$155:$BA$1048576,MATCH($A1048,'Hoja de Trabajo para listado'!$AB$155:$AB$1048576,0),MATCH((CUADRO!Q$4&amp;$E1048),'Hoja de Trabajo para listado'!$AB$151:$BA$151,0)),0)+IFERROR(INDEX('Hoja de Trabajo para listado'!$BC$155:$CB$1048576,MATCH($A1048,'Hoja de Trabajo para listado'!$BC$155:$BC$1048576,0),MATCH((CUADRO!Q$4&amp;$E1048),'Hoja de Trabajo para listado'!$BC$151:$CB$151,0)),0)+IFERROR(INDEX('Hoja de Trabajo para listado'!$DE$153:$DG$274,MATCH($A1048,'Hoja de Trabajo para listado'!$DE$153:$DE$1048576,0),MATCH((CUADRO!Q$4&amp;$E1048),'Hoja de Trabajo para listado'!$DE$151:$DG$151,0)),0)+IFERROR(INDEX('Hoja de Trabajo para listado'!$CD$155:$DC$1048576,MATCH($A1048,'Hoja de Trabajo para listado'!$CD$155:$CD$1048576,0),MATCH((CUADRO!Q$4&amp;$E1048),'Hoja de Trabajo para listado'!$CD$151:$DC$151,0)),0)</f>
        <v>0</v>
      </c>
      <c r="R1048" s="243">
        <f t="shared" ca="1" si="39"/>
        <v>0</v>
      </c>
      <c r="S1048" s="249">
        <f ca="1">+R1047+R1048</f>
        <v>0</v>
      </c>
      <c r="T1048" s="243">
        <f ca="1">+S1048</f>
        <v>0</v>
      </c>
      <c r="U1048" s="242">
        <f t="shared" si="40"/>
        <v>2</v>
      </c>
      <c r="V1048" s="333" t="str">
        <f>+VLOOKUP(A1048,bd_lista!$A$3:$E$592,5,FALSE)</f>
        <v>Gobiernos Autonomos Municipales</v>
      </c>
      <c r="W1048" s="388"/>
      <c r="X1048" s="242">
        <f>+VLOOKUP(A1048,[4]Sheet1!$A$13:$D$744,4,FALSE)</f>
        <v>0</v>
      </c>
      <c r="Y1048" s="242" t="e">
        <f>+VLOOKUP(X1048,bd_lista!$A$3:$C$592,3,FALSE)</f>
        <v>#N/A</v>
      </c>
      <c r="Z1048" s="292"/>
      <c r="AA1048" s="293"/>
    </row>
    <row r="1049" spans="1:27" customFormat="1" ht="15" hidden="1" customHeight="1">
      <c r="A1049" s="32">
        <v>1801</v>
      </c>
      <c r="B1049" s="392">
        <f>+A1049</f>
        <v>1801</v>
      </c>
      <c r="C1049" s="247" t="str">
        <f>+VLOOKUP(A1049,bd_lista!$A$3:$C$592,3,FALSE)</f>
        <v>Gobierno Autónomo Municipal de Trinidad</v>
      </c>
      <c r="D1049" s="389" t="str">
        <f>+C1049</f>
        <v>Gobierno Autónomo Municipal de Trinidad</v>
      </c>
      <c r="E1049" s="242" t="s">
        <v>1304</v>
      </c>
      <c r="F1049" s="243">
        <f ca="1">+IFERROR(INDEX('Hoja de Trabajo para listado'!$A$155:$Z$1048576,MATCH($A1049,'Hoja de Trabajo para listado'!$A$155:$A$1048576,0),MATCH((CUADRO!F$4&amp;$E1049),'Hoja de Trabajo para listado'!$A$151:$Z$151,0)),0)+IFERROR(INDEX('Hoja de Trabajo para listado'!$AB$155:$BA$1048576,MATCH($A1049,'Hoja de Trabajo para listado'!$AB$155:$AB$1048576,0),MATCH((CUADRO!F$4&amp;$E1049),'Hoja de Trabajo para listado'!$AB$151:$BA$151,0)),0)+IFERROR(INDEX('Hoja de Trabajo para listado'!$BC$155:$CB$1048576,MATCH($A1049,'Hoja de Trabajo para listado'!$BC$155:$BC$1048576,0),MATCH((CUADRO!F$4&amp;$E1049),'Hoja de Trabajo para listado'!$BC$151:$CB$151,0)),0)+IFERROR(INDEX('Hoja de Trabajo para listado'!$DE$153:$DG$274,MATCH($A1049,'Hoja de Trabajo para listado'!$DE$153:$DE$1048576,0),MATCH((CUADRO!F$4&amp;$E1049),'Hoja de Trabajo para listado'!$DE$151:$DG$151,0)),0)+IFERROR(INDEX('Hoja de Trabajo para listado'!$CD$155:$DC$1048576,MATCH($A1049,'Hoja de Trabajo para listado'!$CD$155:$CD$1048576,0),MATCH((CUADRO!F$4&amp;$E1049),'Hoja de Trabajo para listado'!$CD$151:$DC$151,0)),0)</f>
        <v>0</v>
      </c>
      <c r="G1049" s="243">
        <f ca="1">+IFERROR(INDEX('Hoja de Trabajo para listado'!$A$155:$Z$1048576,MATCH($A1049,'Hoja de Trabajo para listado'!$A$155:$A$1048576,0),MATCH((CUADRO!G$4&amp;$E1049),'Hoja de Trabajo para listado'!$A$151:$Z$151,0)),0)+IFERROR(INDEX('Hoja de Trabajo para listado'!$AB$155:$BA$1048576,MATCH($A1049,'Hoja de Trabajo para listado'!$AB$155:$AB$1048576,0),MATCH((CUADRO!G$4&amp;$E1049),'Hoja de Trabajo para listado'!$AB$151:$BA$151,0)),0)+IFERROR(INDEX('Hoja de Trabajo para listado'!$BC$155:$CB$1048576,MATCH($A1049,'Hoja de Trabajo para listado'!$BC$155:$BC$1048576,0),MATCH((CUADRO!G$4&amp;$E1049),'Hoja de Trabajo para listado'!$BC$151:$CB$151,0)),0)+IFERROR(INDEX('Hoja de Trabajo para listado'!$DE$153:$DG$274,MATCH($A1049,'Hoja de Trabajo para listado'!$DE$153:$DE$1048576,0),MATCH((CUADRO!G$4&amp;$E1049),'Hoja de Trabajo para listado'!$DE$151:$DG$151,0)),0)+IFERROR(INDEX('Hoja de Trabajo para listado'!$CD$155:$DC$1048576,MATCH($A1049,'Hoja de Trabajo para listado'!$CD$155:$CD$1048576,0),MATCH((CUADRO!G$4&amp;$E1049),'Hoja de Trabajo para listado'!$CD$151:$DC$151,0)),0)</f>
        <v>0</v>
      </c>
      <c r="H1049" s="243">
        <f ca="1">+IFERROR(INDEX('Hoja de Trabajo para listado'!$A$155:$Z$1048576,MATCH($A1049,'Hoja de Trabajo para listado'!$A$155:$A$1048576,0),MATCH((CUADRO!H$4&amp;$E1049),'Hoja de Trabajo para listado'!$A$151:$Z$151,0)),0)+IFERROR(INDEX('Hoja de Trabajo para listado'!$AB$155:$BA$1048576,MATCH($A1049,'Hoja de Trabajo para listado'!$AB$155:$AB$1048576,0),MATCH((CUADRO!H$4&amp;$E1049),'Hoja de Trabajo para listado'!$AB$151:$BA$151,0)),0)+IFERROR(INDEX('Hoja de Trabajo para listado'!$BC$155:$CB$1048576,MATCH($A1049,'Hoja de Trabajo para listado'!$BC$155:$BC$1048576,0),MATCH((CUADRO!H$4&amp;$E1049),'Hoja de Trabajo para listado'!$BC$151:$CB$151,0)),0)+IFERROR(INDEX('Hoja de Trabajo para listado'!$DE$153:$DG$274,MATCH($A1049,'Hoja de Trabajo para listado'!$DE$153:$DE$1048576,0),MATCH((CUADRO!H$4&amp;$E1049),'Hoja de Trabajo para listado'!$DE$151:$DG$151,0)),0)+IFERROR(INDEX('Hoja de Trabajo para listado'!$CD$155:$DC$1048576,MATCH($A1049,'Hoja de Trabajo para listado'!$CD$155:$CD$1048576,0),MATCH((CUADRO!H$4&amp;$E1049),'Hoja de Trabajo para listado'!$CD$151:$DC$151,0)),0)</f>
        <v>0</v>
      </c>
      <c r="I1049" s="243">
        <f ca="1">+IFERROR(INDEX('Hoja de Trabajo para listado'!$A$155:$Z$1048576,MATCH($A1049,'Hoja de Trabajo para listado'!$A$155:$A$1048576,0),MATCH((CUADRO!I$4&amp;$E1049),'Hoja de Trabajo para listado'!$A$151:$Z$151,0)),0)+IFERROR(INDEX('Hoja de Trabajo para listado'!$AB$155:$BA$1048576,MATCH($A1049,'Hoja de Trabajo para listado'!$AB$155:$AB$1048576,0),MATCH((CUADRO!I$4&amp;$E1049),'Hoja de Trabajo para listado'!$AB$151:$BA$151,0)),0)+IFERROR(INDEX('Hoja de Trabajo para listado'!$BC$155:$CB$1048576,MATCH($A1049,'Hoja de Trabajo para listado'!$BC$155:$BC$1048576,0),MATCH((CUADRO!I$4&amp;$E1049),'Hoja de Trabajo para listado'!$BC$151:$CB$151,0)),0)+IFERROR(INDEX('Hoja de Trabajo para listado'!$DE$153:$DG$274,MATCH($A1049,'Hoja de Trabajo para listado'!$DE$153:$DE$1048576,0),MATCH((CUADRO!I$4&amp;$E1049),'Hoja de Trabajo para listado'!$DE$151:$DG$151,0)),0)+IFERROR(INDEX('Hoja de Trabajo para listado'!$CD$155:$DC$1048576,MATCH($A1049,'Hoja de Trabajo para listado'!$CD$155:$CD$1048576,0),MATCH((CUADRO!I$4&amp;$E1049),'Hoja de Trabajo para listado'!$CD$151:$DC$151,0)),0)</f>
        <v>0</v>
      </c>
      <c r="J1049" s="243">
        <f ca="1">+IFERROR(INDEX('Hoja de Trabajo para listado'!$A$155:$Z$1048576,MATCH($A1049,'Hoja de Trabajo para listado'!$A$155:$A$1048576,0),MATCH((CUADRO!J$4&amp;$E1049),'Hoja de Trabajo para listado'!$A$151:$Z$151,0)),0)+IFERROR(INDEX('Hoja de Trabajo para listado'!$AB$155:$BA$1048576,MATCH($A1049,'Hoja de Trabajo para listado'!$AB$155:$AB$1048576,0),MATCH((CUADRO!J$4&amp;$E1049),'Hoja de Trabajo para listado'!$AB$151:$BA$151,0)),0)+IFERROR(INDEX('Hoja de Trabajo para listado'!$BC$155:$CB$1048576,MATCH($A1049,'Hoja de Trabajo para listado'!$BC$155:$BC$1048576,0),MATCH((CUADRO!J$4&amp;$E1049),'Hoja de Trabajo para listado'!$BC$151:$CB$151,0)),0)+IFERROR(INDEX('Hoja de Trabajo para listado'!$DE$153:$DG$274,MATCH($A1049,'Hoja de Trabajo para listado'!$DE$153:$DE$1048576,0),MATCH((CUADRO!J$4&amp;$E1049),'Hoja de Trabajo para listado'!$DE$151:$DG$151,0)),0)+IFERROR(INDEX('Hoja de Trabajo para listado'!$CD$155:$DC$1048576,MATCH($A1049,'Hoja de Trabajo para listado'!$CD$155:$CD$1048576,0),MATCH((CUADRO!J$4&amp;$E1049),'Hoja de Trabajo para listado'!$CD$151:$DC$151,0)),0)</f>
        <v>0</v>
      </c>
      <c r="K1049" s="243">
        <f ca="1">+IFERROR(INDEX('Hoja de Trabajo para listado'!$A$155:$Z$1048576,MATCH($A1049,'Hoja de Trabajo para listado'!$A$155:$A$1048576,0),MATCH((CUADRO!K$4&amp;$E1049),'Hoja de Trabajo para listado'!$A$151:$Z$151,0)),0)+IFERROR(INDEX('Hoja de Trabajo para listado'!$AB$155:$BA$1048576,MATCH($A1049,'Hoja de Trabajo para listado'!$AB$155:$AB$1048576,0),MATCH((CUADRO!K$4&amp;$E1049),'Hoja de Trabajo para listado'!$AB$151:$BA$151,0)),0)+IFERROR(INDEX('Hoja de Trabajo para listado'!$BC$155:$CB$1048576,MATCH($A1049,'Hoja de Trabajo para listado'!$BC$155:$BC$1048576,0),MATCH((CUADRO!K$4&amp;$E1049),'Hoja de Trabajo para listado'!$BC$151:$CB$151,0)),0)+IFERROR(INDEX('Hoja de Trabajo para listado'!$DE$153:$DG$274,MATCH($A1049,'Hoja de Trabajo para listado'!$DE$153:$DE$1048576,0),MATCH((CUADRO!K$4&amp;$E1049),'Hoja de Trabajo para listado'!$DE$151:$DG$151,0)),0)+IFERROR(INDEX('Hoja de Trabajo para listado'!$CD$155:$DC$1048576,MATCH($A1049,'Hoja de Trabajo para listado'!$CD$155:$CD$1048576,0),MATCH((CUADRO!K$4&amp;$E1049),'Hoja de Trabajo para listado'!$CD$151:$DC$151,0)),0)</f>
        <v>0</v>
      </c>
      <c r="L1049" s="243">
        <f ca="1">+IFERROR(INDEX('Hoja de Trabajo para listado'!$A$155:$Z$1048576,MATCH($A1049,'Hoja de Trabajo para listado'!$A$155:$A$1048576,0),MATCH((CUADRO!L$4&amp;$E1049),'Hoja de Trabajo para listado'!$A$151:$Z$151,0)),0)+IFERROR(INDEX('Hoja de Trabajo para listado'!$AB$155:$BA$1048576,MATCH($A1049,'Hoja de Trabajo para listado'!$AB$155:$AB$1048576,0),MATCH((CUADRO!L$4&amp;$E1049),'Hoja de Trabajo para listado'!$AB$151:$BA$151,0)),0)+IFERROR(INDEX('Hoja de Trabajo para listado'!$BC$155:$CB$1048576,MATCH($A1049,'Hoja de Trabajo para listado'!$BC$155:$BC$1048576,0),MATCH((CUADRO!L$4&amp;$E1049),'Hoja de Trabajo para listado'!$BC$151:$CB$151,0)),0)+IFERROR(INDEX('Hoja de Trabajo para listado'!$DE$153:$DG$274,MATCH($A1049,'Hoja de Trabajo para listado'!$DE$153:$DE$1048576,0),MATCH((CUADRO!L$4&amp;$E1049),'Hoja de Trabajo para listado'!$DE$151:$DG$151,0)),0)+IFERROR(INDEX('Hoja de Trabajo para listado'!$CD$155:$DC$1048576,MATCH($A1049,'Hoja de Trabajo para listado'!$CD$155:$CD$1048576,0),MATCH((CUADRO!L$4&amp;$E1049),'Hoja de Trabajo para listado'!$CD$151:$DC$151,0)),0)</f>
        <v>0</v>
      </c>
      <c r="M1049" s="243">
        <f ca="1">+IFERROR(INDEX('Hoja de Trabajo para listado'!$A$155:$Z$1048576,MATCH($A1049,'Hoja de Trabajo para listado'!$A$155:$A$1048576,0),MATCH((CUADRO!M$4&amp;$E1049),'Hoja de Trabajo para listado'!$A$151:$Z$151,0)),0)+IFERROR(INDEX('Hoja de Trabajo para listado'!$AB$155:$BA$1048576,MATCH($A1049,'Hoja de Trabajo para listado'!$AB$155:$AB$1048576,0),MATCH((CUADRO!M$4&amp;$E1049),'Hoja de Trabajo para listado'!$AB$151:$BA$151,0)),0)+IFERROR(INDEX('Hoja de Trabajo para listado'!$BC$155:$CB$1048576,MATCH($A1049,'Hoja de Trabajo para listado'!$BC$155:$BC$1048576,0),MATCH((CUADRO!M$4&amp;$E1049),'Hoja de Trabajo para listado'!$BC$151:$CB$151,0)),0)+IFERROR(INDEX('Hoja de Trabajo para listado'!$DE$153:$DG$274,MATCH($A1049,'Hoja de Trabajo para listado'!$DE$153:$DE$1048576,0),MATCH((CUADRO!M$4&amp;$E1049),'Hoja de Trabajo para listado'!$DE$151:$DG$151,0)),0)+IFERROR(INDEX('Hoja de Trabajo para listado'!$CD$155:$DC$1048576,MATCH($A1049,'Hoja de Trabajo para listado'!$CD$155:$CD$1048576,0),MATCH((CUADRO!M$4&amp;$E1049),'Hoja de Trabajo para listado'!$CD$151:$DC$151,0)),0)</f>
        <v>0</v>
      </c>
      <c r="N1049" s="243">
        <f ca="1">+IFERROR(INDEX('Hoja de Trabajo para listado'!$A$155:$Z$1048576,MATCH($A1049,'Hoja de Trabajo para listado'!$A$155:$A$1048576,0),MATCH((CUADRO!N$4&amp;$E1049),'Hoja de Trabajo para listado'!$A$151:$Z$151,0)),0)+IFERROR(INDEX('Hoja de Trabajo para listado'!$AB$155:$BA$1048576,MATCH($A1049,'Hoja de Trabajo para listado'!$AB$155:$AB$1048576,0),MATCH((CUADRO!N$4&amp;$E1049),'Hoja de Trabajo para listado'!$AB$151:$BA$151,0)),0)+IFERROR(INDEX('Hoja de Trabajo para listado'!$BC$155:$CB$1048576,MATCH($A1049,'Hoja de Trabajo para listado'!$BC$155:$BC$1048576,0),MATCH((CUADRO!N$4&amp;$E1049),'Hoja de Trabajo para listado'!$BC$151:$CB$151,0)),0)+IFERROR(INDEX('Hoja de Trabajo para listado'!$DE$153:$DG$274,MATCH($A1049,'Hoja de Trabajo para listado'!$DE$153:$DE$1048576,0),MATCH((CUADRO!N$4&amp;$E1049),'Hoja de Trabajo para listado'!$DE$151:$DG$151,0)),0)+IFERROR(INDEX('Hoja de Trabajo para listado'!$CD$155:$DC$1048576,MATCH($A1049,'Hoja de Trabajo para listado'!$CD$155:$CD$1048576,0),MATCH((CUADRO!N$4&amp;$E1049),'Hoja de Trabajo para listado'!$CD$151:$DC$151,0)),0)</f>
        <v>0</v>
      </c>
      <c r="O1049" s="243">
        <f ca="1">+IFERROR(INDEX('Hoja de Trabajo para listado'!$A$155:$Z$1048576,MATCH($A1049,'Hoja de Trabajo para listado'!$A$155:$A$1048576,0),MATCH((CUADRO!O$4&amp;$E1049),'Hoja de Trabajo para listado'!$A$151:$Z$151,0)),0)+IFERROR(INDEX('Hoja de Trabajo para listado'!$AB$155:$BA$1048576,MATCH($A1049,'Hoja de Trabajo para listado'!$AB$155:$AB$1048576,0),MATCH((CUADRO!O$4&amp;$E1049),'Hoja de Trabajo para listado'!$AB$151:$BA$151,0)),0)+IFERROR(INDEX('Hoja de Trabajo para listado'!$BC$155:$CB$1048576,MATCH($A1049,'Hoja de Trabajo para listado'!$BC$155:$BC$1048576,0),MATCH((CUADRO!O$4&amp;$E1049),'Hoja de Trabajo para listado'!$BC$151:$CB$151,0)),0)+IFERROR(INDEX('Hoja de Trabajo para listado'!$DE$153:$DG$274,MATCH($A1049,'Hoja de Trabajo para listado'!$DE$153:$DE$1048576,0),MATCH((CUADRO!O$4&amp;$E1049),'Hoja de Trabajo para listado'!$DE$151:$DG$151,0)),0)+IFERROR(INDEX('Hoja de Trabajo para listado'!$CD$155:$DC$1048576,MATCH($A1049,'Hoja de Trabajo para listado'!$CD$155:$CD$1048576,0),MATCH((CUADRO!O$4&amp;$E1049),'Hoja de Trabajo para listado'!$CD$151:$DC$151,0)),0)</f>
        <v>0</v>
      </c>
      <c r="P1049" s="243">
        <f ca="1">+IFERROR(INDEX('Hoja de Trabajo para listado'!$A$155:$Z$1048576,MATCH($A1049,'Hoja de Trabajo para listado'!$A$155:$A$1048576,0),MATCH((CUADRO!P$4&amp;$E1049),'Hoja de Trabajo para listado'!$A$151:$Z$151,0)),0)+IFERROR(INDEX('Hoja de Trabajo para listado'!$AB$155:$BA$1048576,MATCH($A1049,'Hoja de Trabajo para listado'!$AB$155:$AB$1048576,0),MATCH((CUADRO!P$4&amp;$E1049),'Hoja de Trabajo para listado'!$AB$151:$BA$151,0)),0)+IFERROR(INDEX('Hoja de Trabajo para listado'!$BC$155:$CB$1048576,MATCH($A1049,'Hoja de Trabajo para listado'!$BC$155:$BC$1048576,0),MATCH((CUADRO!P$4&amp;$E1049),'Hoja de Trabajo para listado'!$BC$151:$CB$151,0)),0)+IFERROR(INDEX('Hoja de Trabajo para listado'!$DE$153:$DG$274,MATCH($A1049,'Hoja de Trabajo para listado'!$DE$153:$DE$1048576,0),MATCH((CUADRO!P$4&amp;$E1049),'Hoja de Trabajo para listado'!$DE$151:$DG$151,0)),0)+IFERROR(INDEX('Hoja de Trabajo para listado'!$CD$155:$DC$1048576,MATCH($A1049,'Hoja de Trabajo para listado'!$CD$155:$CD$1048576,0),MATCH((CUADRO!P$4&amp;$E1049),'Hoja de Trabajo para listado'!$CD$151:$DC$151,0)),0)</f>
        <v>0</v>
      </c>
      <c r="Q1049" s="243">
        <f ca="1">+IFERROR(INDEX('Hoja de Trabajo para listado'!$A$155:$Z$1048576,MATCH($A1049,'Hoja de Trabajo para listado'!$A$155:$A$1048576,0),MATCH((CUADRO!Q$4&amp;$E1049),'Hoja de Trabajo para listado'!$A$151:$Z$151,0)),0)+IFERROR(INDEX('Hoja de Trabajo para listado'!$AB$155:$BA$1048576,MATCH($A1049,'Hoja de Trabajo para listado'!$AB$155:$AB$1048576,0),MATCH((CUADRO!Q$4&amp;$E1049),'Hoja de Trabajo para listado'!$AB$151:$BA$151,0)),0)+IFERROR(INDEX('Hoja de Trabajo para listado'!$BC$155:$CB$1048576,MATCH($A1049,'Hoja de Trabajo para listado'!$BC$155:$BC$1048576,0),MATCH((CUADRO!Q$4&amp;$E1049),'Hoja de Trabajo para listado'!$BC$151:$CB$151,0)),0)+IFERROR(INDEX('Hoja de Trabajo para listado'!$DE$153:$DG$274,MATCH($A1049,'Hoja de Trabajo para listado'!$DE$153:$DE$1048576,0),MATCH((CUADRO!Q$4&amp;$E1049),'Hoja de Trabajo para listado'!$DE$151:$DG$151,0)),0)+IFERROR(INDEX('Hoja de Trabajo para listado'!$CD$155:$DC$1048576,MATCH($A1049,'Hoja de Trabajo para listado'!$CD$155:$CD$1048576,0),MATCH((CUADRO!Q$4&amp;$E1049),'Hoja de Trabajo para listado'!$CD$151:$DC$151,0)),0)</f>
        <v>0</v>
      </c>
      <c r="R1049" s="243">
        <f t="shared" ca="1" si="39"/>
        <v>0</v>
      </c>
      <c r="S1049" s="249"/>
      <c r="T1049" s="243">
        <f ca="1">+T1050</f>
        <v>0</v>
      </c>
      <c r="U1049" s="242">
        <f t="shared" si="40"/>
        <v>1</v>
      </c>
      <c r="V1049" s="333" t="str">
        <f>+VLOOKUP(A1049,bd_lista!$A$3:$E$592,5,FALSE)</f>
        <v>Gobiernos Autonomos Municipales</v>
      </c>
      <c r="W1049" s="387" t="str">
        <f>+V1049</f>
        <v>Gobiernos Autonomos Municipales</v>
      </c>
      <c r="X1049" s="242">
        <f>+VLOOKUP(A1049,[4]Sheet1!$A$13:$D$744,4,FALSE)</f>
        <v>0</v>
      </c>
      <c r="Y1049" s="242" t="e">
        <f>+VLOOKUP(X1049,bd_lista!$A$3:$C$592,3,FALSE)</f>
        <v>#N/A</v>
      </c>
      <c r="Z1049" s="294">
        <f>+X1049</f>
        <v>0</v>
      </c>
      <c r="AA1049" s="295" t="e">
        <f>+Y1049</f>
        <v>#N/A</v>
      </c>
    </row>
    <row r="1050" spans="1:27" customFormat="1" ht="15" hidden="1" customHeight="1">
      <c r="A1050" s="32">
        <v>1801</v>
      </c>
      <c r="B1050" s="393"/>
      <c r="C1050" s="247" t="str">
        <f>+VLOOKUP(A1050,bd_lista!$A$3:$C$592,3,FALSE)</f>
        <v>Gobierno Autónomo Municipal de Trinidad</v>
      </c>
      <c r="D1050" s="390"/>
      <c r="E1050" s="244" t="s">
        <v>1305</v>
      </c>
      <c r="F1050" s="243">
        <f ca="1">+IFERROR(INDEX('Hoja de Trabajo para listado'!$A$155:$Z$1048576,MATCH($A1050,'Hoja de Trabajo para listado'!$A$155:$A$1048576,0),MATCH((CUADRO!F$4&amp;$E1050),'Hoja de Trabajo para listado'!$A$151:$Z$151,0)),0)+IFERROR(INDEX('Hoja de Trabajo para listado'!$AB$155:$BA$1048576,MATCH($A1050,'Hoja de Trabajo para listado'!$AB$155:$AB$1048576,0),MATCH((CUADRO!F$4&amp;$E1050),'Hoja de Trabajo para listado'!$AB$151:$BA$151,0)),0)+IFERROR(INDEX('Hoja de Trabajo para listado'!$BC$155:$CB$1048576,MATCH($A1050,'Hoja de Trabajo para listado'!$BC$155:$BC$1048576,0),MATCH((CUADRO!F$4&amp;$E1050),'Hoja de Trabajo para listado'!$BC$151:$CB$151,0)),0)+IFERROR(INDEX('Hoja de Trabajo para listado'!$DE$153:$DG$274,MATCH($A1050,'Hoja de Trabajo para listado'!$DE$153:$DE$1048576,0),MATCH((CUADRO!F$4&amp;$E1050),'Hoja de Trabajo para listado'!$DE$151:$DG$151,0)),0)+IFERROR(INDEX('Hoja de Trabajo para listado'!$CD$155:$DC$1048576,MATCH($A1050,'Hoja de Trabajo para listado'!$CD$155:$CD$1048576,0),MATCH((CUADRO!F$4&amp;$E1050),'Hoja de Trabajo para listado'!$CD$151:$DC$151,0)),0)</f>
        <v>0</v>
      </c>
      <c r="G1050" s="243">
        <f ca="1">+IFERROR(INDEX('Hoja de Trabajo para listado'!$A$155:$Z$1048576,MATCH($A1050,'Hoja de Trabajo para listado'!$A$155:$A$1048576,0),MATCH((CUADRO!G$4&amp;$E1050),'Hoja de Trabajo para listado'!$A$151:$Z$151,0)),0)+IFERROR(INDEX('Hoja de Trabajo para listado'!$AB$155:$BA$1048576,MATCH($A1050,'Hoja de Trabajo para listado'!$AB$155:$AB$1048576,0),MATCH((CUADRO!G$4&amp;$E1050),'Hoja de Trabajo para listado'!$AB$151:$BA$151,0)),0)+IFERROR(INDEX('Hoja de Trabajo para listado'!$BC$155:$CB$1048576,MATCH($A1050,'Hoja de Trabajo para listado'!$BC$155:$BC$1048576,0),MATCH((CUADRO!G$4&amp;$E1050),'Hoja de Trabajo para listado'!$BC$151:$CB$151,0)),0)+IFERROR(INDEX('Hoja de Trabajo para listado'!$DE$153:$DG$274,MATCH($A1050,'Hoja de Trabajo para listado'!$DE$153:$DE$1048576,0),MATCH((CUADRO!G$4&amp;$E1050),'Hoja de Trabajo para listado'!$DE$151:$DG$151,0)),0)+IFERROR(INDEX('Hoja de Trabajo para listado'!$CD$155:$DC$1048576,MATCH($A1050,'Hoja de Trabajo para listado'!$CD$155:$CD$1048576,0),MATCH((CUADRO!G$4&amp;$E1050),'Hoja de Trabajo para listado'!$CD$151:$DC$151,0)),0)</f>
        <v>0</v>
      </c>
      <c r="H1050" s="243">
        <f ca="1">+IFERROR(INDEX('Hoja de Trabajo para listado'!$A$155:$Z$1048576,MATCH($A1050,'Hoja de Trabajo para listado'!$A$155:$A$1048576,0),MATCH((CUADRO!H$4&amp;$E1050),'Hoja de Trabajo para listado'!$A$151:$Z$151,0)),0)+IFERROR(INDEX('Hoja de Trabajo para listado'!$AB$155:$BA$1048576,MATCH($A1050,'Hoja de Trabajo para listado'!$AB$155:$AB$1048576,0),MATCH((CUADRO!H$4&amp;$E1050),'Hoja de Trabajo para listado'!$AB$151:$BA$151,0)),0)+IFERROR(INDEX('Hoja de Trabajo para listado'!$BC$155:$CB$1048576,MATCH($A1050,'Hoja de Trabajo para listado'!$BC$155:$BC$1048576,0),MATCH((CUADRO!H$4&amp;$E1050),'Hoja de Trabajo para listado'!$BC$151:$CB$151,0)),0)+IFERROR(INDEX('Hoja de Trabajo para listado'!$DE$153:$DG$274,MATCH($A1050,'Hoja de Trabajo para listado'!$DE$153:$DE$1048576,0),MATCH((CUADRO!H$4&amp;$E1050),'Hoja de Trabajo para listado'!$DE$151:$DG$151,0)),0)+IFERROR(INDEX('Hoja de Trabajo para listado'!$CD$155:$DC$1048576,MATCH($A1050,'Hoja de Trabajo para listado'!$CD$155:$CD$1048576,0),MATCH((CUADRO!H$4&amp;$E1050),'Hoja de Trabajo para listado'!$CD$151:$DC$151,0)),0)</f>
        <v>0</v>
      </c>
      <c r="I1050" s="243">
        <f ca="1">+IFERROR(INDEX('Hoja de Trabajo para listado'!$A$155:$Z$1048576,MATCH($A1050,'Hoja de Trabajo para listado'!$A$155:$A$1048576,0),MATCH((CUADRO!I$4&amp;$E1050),'Hoja de Trabajo para listado'!$A$151:$Z$151,0)),0)+IFERROR(INDEX('Hoja de Trabajo para listado'!$AB$155:$BA$1048576,MATCH($A1050,'Hoja de Trabajo para listado'!$AB$155:$AB$1048576,0),MATCH((CUADRO!I$4&amp;$E1050),'Hoja de Trabajo para listado'!$AB$151:$BA$151,0)),0)+IFERROR(INDEX('Hoja de Trabajo para listado'!$BC$155:$CB$1048576,MATCH($A1050,'Hoja de Trabajo para listado'!$BC$155:$BC$1048576,0),MATCH((CUADRO!I$4&amp;$E1050),'Hoja de Trabajo para listado'!$BC$151:$CB$151,0)),0)+IFERROR(INDEX('Hoja de Trabajo para listado'!$DE$153:$DG$274,MATCH($A1050,'Hoja de Trabajo para listado'!$DE$153:$DE$1048576,0),MATCH((CUADRO!I$4&amp;$E1050),'Hoja de Trabajo para listado'!$DE$151:$DG$151,0)),0)+IFERROR(INDEX('Hoja de Trabajo para listado'!$CD$155:$DC$1048576,MATCH($A1050,'Hoja de Trabajo para listado'!$CD$155:$CD$1048576,0),MATCH((CUADRO!I$4&amp;$E1050),'Hoja de Trabajo para listado'!$CD$151:$DC$151,0)),0)</f>
        <v>0</v>
      </c>
      <c r="J1050" s="243">
        <f ca="1">+IFERROR(INDEX('Hoja de Trabajo para listado'!$A$155:$Z$1048576,MATCH($A1050,'Hoja de Trabajo para listado'!$A$155:$A$1048576,0),MATCH((CUADRO!J$4&amp;$E1050),'Hoja de Trabajo para listado'!$A$151:$Z$151,0)),0)+IFERROR(INDEX('Hoja de Trabajo para listado'!$AB$155:$BA$1048576,MATCH($A1050,'Hoja de Trabajo para listado'!$AB$155:$AB$1048576,0),MATCH((CUADRO!J$4&amp;$E1050),'Hoja de Trabajo para listado'!$AB$151:$BA$151,0)),0)+IFERROR(INDEX('Hoja de Trabajo para listado'!$BC$155:$CB$1048576,MATCH($A1050,'Hoja de Trabajo para listado'!$BC$155:$BC$1048576,0),MATCH((CUADRO!J$4&amp;$E1050),'Hoja de Trabajo para listado'!$BC$151:$CB$151,0)),0)+IFERROR(INDEX('Hoja de Trabajo para listado'!$DE$153:$DG$274,MATCH($A1050,'Hoja de Trabajo para listado'!$DE$153:$DE$1048576,0),MATCH((CUADRO!J$4&amp;$E1050),'Hoja de Trabajo para listado'!$DE$151:$DG$151,0)),0)+IFERROR(INDEX('Hoja de Trabajo para listado'!$CD$155:$DC$1048576,MATCH($A1050,'Hoja de Trabajo para listado'!$CD$155:$CD$1048576,0),MATCH((CUADRO!J$4&amp;$E1050),'Hoja de Trabajo para listado'!$CD$151:$DC$151,0)),0)</f>
        <v>0</v>
      </c>
      <c r="K1050" s="243">
        <f ca="1">+IFERROR(INDEX('Hoja de Trabajo para listado'!$A$155:$Z$1048576,MATCH($A1050,'Hoja de Trabajo para listado'!$A$155:$A$1048576,0),MATCH((CUADRO!K$4&amp;$E1050),'Hoja de Trabajo para listado'!$A$151:$Z$151,0)),0)+IFERROR(INDEX('Hoja de Trabajo para listado'!$AB$155:$BA$1048576,MATCH($A1050,'Hoja de Trabajo para listado'!$AB$155:$AB$1048576,0),MATCH((CUADRO!K$4&amp;$E1050),'Hoja de Trabajo para listado'!$AB$151:$BA$151,0)),0)+IFERROR(INDEX('Hoja de Trabajo para listado'!$BC$155:$CB$1048576,MATCH($A1050,'Hoja de Trabajo para listado'!$BC$155:$BC$1048576,0),MATCH((CUADRO!K$4&amp;$E1050),'Hoja de Trabajo para listado'!$BC$151:$CB$151,0)),0)+IFERROR(INDEX('Hoja de Trabajo para listado'!$DE$153:$DG$274,MATCH($A1050,'Hoja de Trabajo para listado'!$DE$153:$DE$1048576,0),MATCH((CUADRO!K$4&amp;$E1050),'Hoja de Trabajo para listado'!$DE$151:$DG$151,0)),0)+IFERROR(INDEX('Hoja de Trabajo para listado'!$CD$155:$DC$1048576,MATCH($A1050,'Hoja de Trabajo para listado'!$CD$155:$CD$1048576,0),MATCH((CUADRO!K$4&amp;$E1050),'Hoja de Trabajo para listado'!$CD$151:$DC$151,0)),0)</f>
        <v>0</v>
      </c>
      <c r="L1050" s="243">
        <f ca="1">+IFERROR(INDEX('Hoja de Trabajo para listado'!$A$155:$Z$1048576,MATCH($A1050,'Hoja de Trabajo para listado'!$A$155:$A$1048576,0),MATCH((CUADRO!L$4&amp;$E1050),'Hoja de Trabajo para listado'!$A$151:$Z$151,0)),0)+IFERROR(INDEX('Hoja de Trabajo para listado'!$AB$155:$BA$1048576,MATCH($A1050,'Hoja de Trabajo para listado'!$AB$155:$AB$1048576,0),MATCH((CUADRO!L$4&amp;$E1050),'Hoja de Trabajo para listado'!$AB$151:$BA$151,0)),0)+IFERROR(INDEX('Hoja de Trabajo para listado'!$BC$155:$CB$1048576,MATCH($A1050,'Hoja de Trabajo para listado'!$BC$155:$BC$1048576,0),MATCH((CUADRO!L$4&amp;$E1050),'Hoja de Trabajo para listado'!$BC$151:$CB$151,0)),0)+IFERROR(INDEX('Hoja de Trabajo para listado'!$DE$153:$DG$274,MATCH($A1050,'Hoja de Trabajo para listado'!$DE$153:$DE$1048576,0),MATCH((CUADRO!L$4&amp;$E1050),'Hoja de Trabajo para listado'!$DE$151:$DG$151,0)),0)+IFERROR(INDEX('Hoja de Trabajo para listado'!$CD$155:$DC$1048576,MATCH($A1050,'Hoja de Trabajo para listado'!$CD$155:$CD$1048576,0),MATCH((CUADRO!L$4&amp;$E1050),'Hoja de Trabajo para listado'!$CD$151:$DC$151,0)),0)</f>
        <v>0</v>
      </c>
      <c r="M1050" s="243">
        <f ca="1">+IFERROR(INDEX('Hoja de Trabajo para listado'!$A$155:$Z$1048576,MATCH($A1050,'Hoja de Trabajo para listado'!$A$155:$A$1048576,0),MATCH((CUADRO!M$4&amp;$E1050),'Hoja de Trabajo para listado'!$A$151:$Z$151,0)),0)+IFERROR(INDEX('Hoja de Trabajo para listado'!$AB$155:$BA$1048576,MATCH($A1050,'Hoja de Trabajo para listado'!$AB$155:$AB$1048576,0),MATCH((CUADRO!M$4&amp;$E1050),'Hoja de Trabajo para listado'!$AB$151:$BA$151,0)),0)+IFERROR(INDEX('Hoja de Trabajo para listado'!$BC$155:$CB$1048576,MATCH($A1050,'Hoja de Trabajo para listado'!$BC$155:$BC$1048576,0),MATCH((CUADRO!M$4&amp;$E1050),'Hoja de Trabajo para listado'!$BC$151:$CB$151,0)),0)+IFERROR(INDEX('Hoja de Trabajo para listado'!$DE$153:$DG$274,MATCH($A1050,'Hoja de Trabajo para listado'!$DE$153:$DE$1048576,0),MATCH((CUADRO!M$4&amp;$E1050),'Hoja de Trabajo para listado'!$DE$151:$DG$151,0)),0)+IFERROR(INDEX('Hoja de Trabajo para listado'!$CD$155:$DC$1048576,MATCH($A1050,'Hoja de Trabajo para listado'!$CD$155:$CD$1048576,0),MATCH((CUADRO!M$4&amp;$E1050),'Hoja de Trabajo para listado'!$CD$151:$DC$151,0)),0)</f>
        <v>0</v>
      </c>
      <c r="N1050" s="243">
        <f ca="1">+IFERROR(INDEX('Hoja de Trabajo para listado'!$A$155:$Z$1048576,MATCH($A1050,'Hoja de Trabajo para listado'!$A$155:$A$1048576,0),MATCH((CUADRO!N$4&amp;$E1050),'Hoja de Trabajo para listado'!$A$151:$Z$151,0)),0)+IFERROR(INDEX('Hoja de Trabajo para listado'!$AB$155:$BA$1048576,MATCH($A1050,'Hoja de Trabajo para listado'!$AB$155:$AB$1048576,0),MATCH((CUADRO!N$4&amp;$E1050),'Hoja de Trabajo para listado'!$AB$151:$BA$151,0)),0)+IFERROR(INDEX('Hoja de Trabajo para listado'!$BC$155:$CB$1048576,MATCH($A1050,'Hoja de Trabajo para listado'!$BC$155:$BC$1048576,0),MATCH((CUADRO!N$4&amp;$E1050),'Hoja de Trabajo para listado'!$BC$151:$CB$151,0)),0)+IFERROR(INDEX('Hoja de Trabajo para listado'!$DE$153:$DG$274,MATCH($A1050,'Hoja de Trabajo para listado'!$DE$153:$DE$1048576,0),MATCH((CUADRO!N$4&amp;$E1050),'Hoja de Trabajo para listado'!$DE$151:$DG$151,0)),0)+IFERROR(INDEX('Hoja de Trabajo para listado'!$CD$155:$DC$1048576,MATCH($A1050,'Hoja de Trabajo para listado'!$CD$155:$CD$1048576,0),MATCH((CUADRO!N$4&amp;$E1050),'Hoja de Trabajo para listado'!$CD$151:$DC$151,0)),0)</f>
        <v>0</v>
      </c>
      <c r="O1050" s="243">
        <f ca="1">+IFERROR(INDEX('Hoja de Trabajo para listado'!$A$155:$Z$1048576,MATCH($A1050,'Hoja de Trabajo para listado'!$A$155:$A$1048576,0),MATCH((CUADRO!O$4&amp;$E1050),'Hoja de Trabajo para listado'!$A$151:$Z$151,0)),0)+IFERROR(INDEX('Hoja de Trabajo para listado'!$AB$155:$BA$1048576,MATCH($A1050,'Hoja de Trabajo para listado'!$AB$155:$AB$1048576,0),MATCH((CUADRO!O$4&amp;$E1050),'Hoja de Trabajo para listado'!$AB$151:$BA$151,0)),0)+IFERROR(INDEX('Hoja de Trabajo para listado'!$BC$155:$CB$1048576,MATCH($A1050,'Hoja de Trabajo para listado'!$BC$155:$BC$1048576,0),MATCH((CUADRO!O$4&amp;$E1050),'Hoja de Trabajo para listado'!$BC$151:$CB$151,0)),0)+IFERROR(INDEX('Hoja de Trabajo para listado'!$DE$153:$DG$274,MATCH($A1050,'Hoja de Trabajo para listado'!$DE$153:$DE$1048576,0),MATCH((CUADRO!O$4&amp;$E1050),'Hoja de Trabajo para listado'!$DE$151:$DG$151,0)),0)+IFERROR(INDEX('Hoja de Trabajo para listado'!$CD$155:$DC$1048576,MATCH($A1050,'Hoja de Trabajo para listado'!$CD$155:$CD$1048576,0),MATCH((CUADRO!O$4&amp;$E1050),'Hoja de Trabajo para listado'!$CD$151:$DC$151,0)),0)</f>
        <v>0</v>
      </c>
      <c r="P1050" s="243">
        <f ca="1">+IFERROR(INDEX('Hoja de Trabajo para listado'!$A$155:$Z$1048576,MATCH($A1050,'Hoja de Trabajo para listado'!$A$155:$A$1048576,0),MATCH((CUADRO!P$4&amp;$E1050),'Hoja de Trabajo para listado'!$A$151:$Z$151,0)),0)+IFERROR(INDEX('Hoja de Trabajo para listado'!$AB$155:$BA$1048576,MATCH($A1050,'Hoja de Trabajo para listado'!$AB$155:$AB$1048576,0),MATCH((CUADRO!P$4&amp;$E1050),'Hoja de Trabajo para listado'!$AB$151:$BA$151,0)),0)+IFERROR(INDEX('Hoja de Trabajo para listado'!$BC$155:$CB$1048576,MATCH($A1050,'Hoja de Trabajo para listado'!$BC$155:$BC$1048576,0),MATCH((CUADRO!P$4&amp;$E1050),'Hoja de Trabajo para listado'!$BC$151:$CB$151,0)),0)+IFERROR(INDEX('Hoja de Trabajo para listado'!$DE$153:$DG$274,MATCH($A1050,'Hoja de Trabajo para listado'!$DE$153:$DE$1048576,0),MATCH((CUADRO!P$4&amp;$E1050),'Hoja de Trabajo para listado'!$DE$151:$DG$151,0)),0)+IFERROR(INDEX('Hoja de Trabajo para listado'!$CD$155:$DC$1048576,MATCH($A1050,'Hoja de Trabajo para listado'!$CD$155:$CD$1048576,0),MATCH((CUADRO!P$4&amp;$E1050),'Hoja de Trabajo para listado'!$CD$151:$DC$151,0)),0)</f>
        <v>0</v>
      </c>
      <c r="Q1050" s="243">
        <f ca="1">+IFERROR(INDEX('Hoja de Trabajo para listado'!$A$155:$Z$1048576,MATCH($A1050,'Hoja de Trabajo para listado'!$A$155:$A$1048576,0),MATCH((CUADRO!Q$4&amp;$E1050),'Hoja de Trabajo para listado'!$A$151:$Z$151,0)),0)+IFERROR(INDEX('Hoja de Trabajo para listado'!$AB$155:$BA$1048576,MATCH($A1050,'Hoja de Trabajo para listado'!$AB$155:$AB$1048576,0),MATCH((CUADRO!Q$4&amp;$E1050),'Hoja de Trabajo para listado'!$AB$151:$BA$151,0)),0)+IFERROR(INDEX('Hoja de Trabajo para listado'!$BC$155:$CB$1048576,MATCH($A1050,'Hoja de Trabajo para listado'!$BC$155:$BC$1048576,0),MATCH((CUADRO!Q$4&amp;$E1050),'Hoja de Trabajo para listado'!$BC$151:$CB$151,0)),0)+IFERROR(INDEX('Hoja de Trabajo para listado'!$DE$153:$DG$274,MATCH($A1050,'Hoja de Trabajo para listado'!$DE$153:$DE$1048576,0),MATCH((CUADRO!Q$4&amp;$E1050),'Hoja de Trabajo para listado'!$DE$151:$DG$151,0)),0)+IFERROR(INDEX('Hoja de Trabajo para listado'!$CD$155:$DC$1048576,MATCH($A1050,'Hoja de Trabajo para listado'!$CD$155:$CD$1048576,0),MATCH((CUADRO!Q$4&amp;$E1050),'Hoja de Trabajo para listado'!$CD$151:$DC$151,0)),0)</f>
        <v>0</v>
      </c>
      <c r="R1050" s="243">
        <f t="shared" ca="1" si="39"/>
        <v>0</v>
      </c>
      <c r="S1050" s="249">
        <f ca="1">+R1049+R1050</f>
        <v>0</v>
      </c>
      <c r="T1050" s="243">
        <f ca="1">+S1050</f>
        <v>0</v>
      </c>
      <c r="U1050" s="242">
        <f t="shared" si="40"/>
        <v>2</v>
      </c>
      <c r="V1050" s="333" t="str">
        <f>+VLOOKUP(A1050,bd_lista!$A$3:$E$592,5,FALSE)</f>
        <v>Gobiernos Autonomos Municipales</v>
      </c>
      <c r="W1050" s="388"/>
      <c r="X1050" s="242">
        <f>+VLOOKUP(A1050,[4]Sheet1!$A$13:$D$744,4,FALSE)</f>
        <v>0</v>
      </c>
      <c r="Y1050" s="242" t="e">
        <f>+VLOOKUP(X1050,bd_lista!$A$3:$C$592,3,FALSE)</f>
        <v>#N/A</v>
      </c>
      <c r="Z1050" s="292"/>
      <c r="AA1050" s="293"/>
    </row>
    <row r="1051" spans="1:27" customFormat="1" ht="15" hidden="1" customHeight="1">
      <c r="A1051" s="32">
        <v>1802</v>
      </c>
      <c r="B1051" s="392">
        <f>+A1051</f>
        <v>1802</v>
      </c>
      <c r="C1051" s="247" t="str">
        <f>+VLOOKUP(A1051,bd_lista!$A$3:$C$592,3,FALSE)</f>
        <v>Gobierno Autónomo Municipal de San Javier</v>
      </c>
      <c r="D1051" s="389" t="str">
        <f>+C1051</f>
        <v>Gobierno Autónomo Municipal de San Javier</v>
      </c>
      <c r="E1051" s="242" t="s">
        <v>1304</v>
      </c>
      <c r="F1051" s="243">
        <f ca="1">+IFERROR(INDEX('Hoja de Trabajo para listado'!$A$155:$Z$1048576,MATCH($A1051,'Hoja de Trabajo para listado'!$A$155:$A$1048576,0),MATCH((CUADRO!F$4&amp;$E1051),'Hoja de Trabajo para listado'!$A$151:$Z$151,0)),0)+IFERROR(INDEX('Hoja de Trabajo para listado'!$AB$155:$BA$1048576,MATCH($A1051,'Hoja de Trabajo para listado'!$AB$155:$AB$1048576,0),MATCH((CUADRO!F$4&amp;$E1051),'Hoja de Trabajo para listado'!$AB$151:$BA$151,0)),0)+IFERROR(INDEX('Hoja de Trabajo para listado'!$BC$155:$CB$1048576,MATCH($A1051,'Hoja de Trabajo para listado'!$BC$155:$BC$1048576,0),MATCH((CUADRO!F$4&amp;$E1051),'Hoja de Trabajo para listado'!$BC$151:$CB$151,0)),0)+IFERROR(INDEX('Hoja de Trabajo para listado'!$DE$153:$DG$274,MATCH($A1051,'Hoja de Trabajo para listado'!$DE$153:$DE$1048576,0),MATCH((CUADRO!F$4&amp;$E1051),'Hoja de Trabajo para listado'!$DE$151:$DG$151,0)),0)+IFERROR(INDEX('Hoja de Trabajo para listado'!$CD$155:$DC$1048576,MATCH($A1051,'Hoja de Trabajo para listado'!$CD$155:$CD$1048576,0),MATCH((CUADRO!F$4&amp;$E1051),'Hoja de Trabajo para listado'!$CD$151:$DC$151,0)),0)</f>
        <v>0</v>
      </c>
      <c r="G1051" s="243">
        <f ca="1">+IFERROR(INDEX('Hoja de Trabajo para listado'!$A$155:$Z$1048576,MATCH($A1051,'Hoja de Trabajo para listado'!$A$155:$A$1048576,0),MATCH((CUADRO!G$4&amp;$E1051),'Hoja de Trabajo para listado'!$A$151:$Z$151,0)),0)+IFERROR(INDEX('Hoja de Trabajo para listado'!$AB$155:$BA$1048576,MATCH($A1051,'Hoja de Trabajo para listado'!$AB$155:$AB$1048576,0),MATCH((CUADRO!G$4&amp;$E1051),'Hoja de Trabajo para listado'!$AB$151:$BA$151,0)),0)+IFERROR(INDEX('Hoja de Trabajo para listado'!$BC$155:$CB$1048576,MATCH($A1051,'Hoja de Trabajo para listado'!$BC$155:$BC$1048576,0),MATCH((CUADRO!G$4&amp;$E1051),'Hoja de Trabajo para listado'!$BC$151:$CB$151,0)),0)+IFERROR(INDEX('Hoja de Trabajo para listado'!$DE$153:$DG$274,MATCH($A1051,'Hoja de Trabajo para listado'!$DE$153:$DE$1048576,0),MATCH((CUADRO!G$4&amp;$E1051),'Hoja de Trabajo para listado'!$DE$151:$DG$151,0)),0)+IFERROR(INDEX('Hoja de Trabajo para listado'!$CD$155:$DC$1048576,MATCH($A1051,'Hoja de Trabajo para listado'!$CD$155:$CD$1048576,0),MATCH((CUADRO!G$4&amp;$E1051),'Hoja de Trabajo para listado'!$CD$151:$DC$151,0)),0)</f>
        <v>0</v>
      </c>
      <c r="H1051" s="243">
        <f ca="1">+IFERROR(INDEX('Hoja de Trabajo para listado'!$A$155:$Z$1048576,MATCH($A1051,'Hoja de Trabajo para listado'!$A$155:$A$1048576,0),MATCH((CUADRO!H$4&amp;$E1051),'Hoja de Trabajo para listado'!$A$151:$Z$151,0)),0)+IFERROR(INDEX('Hoja de Trabajo para listado'!$AB$155:$BA$1048576,MATCH($A1051,'Hoja de Trabajo para listado'!$AB$155:$AB$1048576,0),MATCH((CUADRO!H$4&amp;$E1051),'Hoja de Trabajo para listado'!$AB$151:$BA$151,0)),0)+IFERROR(INDEX('Hoja de Trabajo para listado'!$BC$155:$CB$1048576,MATCH($A1051,'Hoja de Trabajo para listado'!$BC$155:$BC$1048576,0),MATCH((CUADRO!H$4&amp;$E1051),'Hoja de Trabajo para listado'!$BC$151:$CB$151,0)),0)+IFERROR(INDEX('Hoja de Trabajo para listado'!$DE$153:$DG$274,MATCH($A1051,'Hoja de Trabajo para listado'!$DE$153:$DE$1048576,0),MATCH((CUADRO!H$4&amp;$E1051),'Hoja de Trabajo para listado'!$DE$151:$DG$151,0)),0)+IFERROR(INDEX('Hoja de Trabajo para listado'!$CD$155:$DC$1048576,MATCH($A1051,'Hoja de Trabajo para listado'!$CD$155:$CD$1048576,0),MATCH((CUADRO!H$4&amp;$E1051),'Hoja de Trabajo para listado'!$CD$151:$DC$151,0)),0)</f>
        <v>0</v>
      </c>
      <c r="I1051" s="243">
        <f ca="1">+IFERROR(INDEX('Hoja de Trabajo para listado'!$A$155:$Z$1048576,MATCH($A1051,'Hoja de Trabajo para listado'!$A$155:$A$1048576,0),MATCH((CUADRO!I$4&amp;$E1051),'Hoja de Trabajo para listado'!$A$151:$Z$151,0)),0)+IFERROR(INDEX('Hoja de Trabajo para listado'!$AB$155:$BA$1048576,MATCH($A1051,'Hoja de Trabajo para listado'!$AB$155:$AB$1048576,0),MATCH((CUADRO!I$4&amp;$E1051),'Hoja de Trabajo para listado'!$AB$151:$BA$151,0)),0)+IFERROR(INDEX('Hoja de Trabajo para listado'!$BC$155:$CB$1048576,MATCH($A1051,'Hoja de Trabajo para listado'!$BC$155:$BC$1048576,0),MATCH((CUADRO!I$4&amp;$E1051),'Hoja de Trabajo para listado'!$BC$151:$CB$151,0)),0)+IFERROR(INDEX('Hoja de Trabajo para listado'!$DE$153:$DG$274,MATCH($A1051,'Hoja de Trabajo para listado'!$DE$153:$DE$1048576,0),MATCH((CUADRO!I$4&amp;$E1051),'Hoja de Trabajo para listado'!$DE$151:$DG$151,0)),0)+IFERROR(INDEX('Hoja de Trabajo para listado'!$CD$155:$DC$1048576,MATCH($A1051,'Hoja de Trabajo para listado'!$CD$155:$CD$1048576,0),MATCH((CUADRO!I$4&amp;$E1051),'Hoja de Trabajo para listado'!$CD$151:$DC$151,0)),0)</f>
        <v>0</v>
      </c>
      <c r="J1051" s="243">
        <f ca="1">+IFERROR(INDEX('Hoja de Trabajo para listado'!$A$155:$Z$1048576,MATCH($A1051,'Hoja de Trabajo para listado'!$A$155:$A$1048576,0),MATCH((CUADRO!J$4&amp;$E1051),'Hoja de Trabajo para listado'!$A$151:$Z$151,0)),0)+IFERROR(INDEX('Hoja de Trabajo para listado'!$AB$155:$BA$1048576,MATCH($A1051,'Hoja de Trabajo para listado'!$AB$155:$AB$1048576,0),MATCH((CUADRO!J$4&amp;$E1051),'Hoja de Trabajo para listado'!$AB$151:$BA$151,0)),0)+IFERROR(INDEX('Hoja de Trabajo para listado'!$BC$155:$CB$1048576,MATCH($A1051,'Hoja de Trabajo para listado'!$BC$155:$BC$1048576,0),MATCH((CUADRO!J$4&amp;$E1051),'Hoja de Trabajo para listado'!$BC$151:$CB$151,0)),0)+IFERROR(INDEX('Hoja de Trabajo para listado'!$DE$153:$DG$274,MATCH($A1051,'Hoja de Trabajo para listado'!$DE$153:$DE$1048576,0),MATCH((CUADRO!J$4&amp;$E1051),'Hoja de Trabajo para listado'!$DE$151:$DG$151,0)),0)+IFERROR(INDEX('Hoja de Trabajo para listado'!$CD$155:$DC$1048576,MATCH($A1051,'Hoja de Trabajo para listado'!$CD$155:$CD$1048576,0),MATCH((CUADRO!J$4&amp;$E1051),'Hoja de Trabajo para listado'!$CD$151:$DC$151,0)),0)</f>
        <v>0</v>
      </c>
      <c r="K1051" s="243">
        <f ca="1">+IFERROR(INDEX('Hoja de Trabajo para listado'!$A$155:$Z$1048576,MATCH($A1051,'Hoja de Trabajo para listado'!$A$155:$A$1048576,0),MATCH((CUADRO!K$4&amp;$E1051),'Hoja de Trabajo para listado'!$A$151:$Z$151,0)),0)+IFERROR(INDEX('Hoja de Trabajo para listado'!$AB$155:$BA$1048576,MATCH($A1051,'Hoja de Trabajo para listado'!$AB$155:$AB$1048576,0),MATCH((CUADRO!K$4&amp;$E1051),'Hoja de Trabajo para listado'!$AB$151:$BA$151,0)),0)+IFERROR(INDEX('Hoja de Trabajo para listado'!$BC$155:$CB$1048576,MATCH($A1051,'Hoja de Trabajo para listado'!$BC$155:$BC$1048576,0),MATCH((CUADRO!K$4&amp;$E1051),'Hoja de Trabajo para listado'!$BC$151:$CB$151,0)),0)+IFERROR(INDEX('Hoja de Trabajo para listado'!$DE$153:$DG$274,MATCH($A1051,'Hoja de Trabajo para listado'!$DE$153:$DE$1048576,0),MATCH((CUADRO!K$4&amp;$E1051),'Hoja de Trabajo para listado'!$DE$151:$DG$151,0)),0)+IFERROR(INDEX('Hoja de Trabajo para listado'!$CD$155:$DC$1048576,MATCH($A1051,'Hoja de Trabajo para listado'!$CD$155:$CD$1048576,0),MATCH((CUADRO!K$4&amp;$E1051),'Hoja de Trabajo para listado'!$CD$151:$DC$151,0)),0)</f>
        <v>0</v>
      </c>
      <c r="L1051" s="243">
        <f ca="1">+IFERROR(INDEX('Hoja de Trabajo para listado'!$A$155:$Z$1048576,MATCH($A1051,'Hoja de Trabajo para listado'!$A$155:$A$1048576,0),MATCH((CUADRO!L$4&amp;$E1051),'Hoja de Trabajo para listado'!$A$151:$Z$151,0)),0)+IFERROR(INDEX('Hoja de Trabajo para listado'!$AB$155:$BA$1048576,MATCH($A1051,'Hoja de Trabajo para listado'!$AB$155:$AB$1048576,0),MATCH((CUADRO!L$4&amp;$E1051),'Hoja de Trabajo para listado'!$AB$151:$BA$151,0)),0)+IFERROR(INDEX('Hoja de Trabajo para listado'!$BC$155:$CB$1048576,MATCH($A1051,'Hoja de Trabajo para listado'!$BC$155:$BC$1048576,0),MATCH((CUADRO!L$4&amp;$E1051),'Hoja de Trabajo para listado'!$BC$151:$CB$151,0)),0)+IFERROR(INDEX('Hoja de Trabajo para listado'!$DE$153:$DG$274,MATCH($A1051,'Hoja de Trabajo para listado'!$DE$153:$DE$1048576,0),MATCH((CUADRO!L$4&amp;$E1051),'Hoja de Trabajo para listado'!$DE$151:$DG$151,0)),0)+IFERROR(INDEX('Hoja de Trabajo para listado'!$CD$155:$DC$1048576,MATCH($A1051,'Hoja de Trabajo para listado'!$CD$155:$CD$1048576,0),MATCH((CUADRO!L$4&amp;$E1051),'Hoja de Trabajo para listado'!$CD$151:$DC$151,0)),0)</f>
        <v>0</v>
      </c>
      <c r="M1051" s="243">
        <f ca="1">+IFERROR(INDEX('Hoja de Trabajo para listado'!$A$155:$Z$1048576,MATCH($A1051,'Hoja de Trabajo para listado'!$A$155:$A$1048576,0),MATCH((CUADRO!M$4&amp;$E1051),'Hoja de Trabajo para listado'!$A$151:$Z$151,0)),0)+IFERROR(INDEX('Hoja de Trabajo para listado'!$AB$155:$BA$1048576,MATCH($A1051,'Hoja de Trabajo para listado'!$AB$155:$AB$1048576,0),MATCH((CUADRO!M$4&amp;$E1051),'Hoja de Trabajo para listado'!$AB$151:$BA$151,0)),0)+IFERROR(INDEX('Hoja de Trabajo para listado'!$BC$155:$CB$1048576,MATCH($A1051,'Hoja de Trabajo para listado'!$BC$155:$BC$1048576,0),MATCH((CUADRO!M$4&amp;$E1051),'Hoja de Trabajo para listado'!$BC$151:$CB$151,0)),0)+IFERROR(INDEX('Hoja de Trabajo para listado'!$DE$153:$DG$274,MATCH($A1051,'Hoja de Trabajo para listado'!$DE$153:$DE$1048576,0),MATCH((CUADRO!M$4&amp;$E1051),'Hoja de Trabajo para listado'!$DE$151:$DG$151,0)),0)+IFERROR(INDEX('Hoja de Trabajo para listado'!$CD$155:$DC$1048576,MATCH($A1051,'Hoja de Trabajo para listado'!$CD$155:$CD$1048576,0),MATCH((CUADRO!M$4&amp;$E1051),'Hoja de Trabajo para listado'!$CD$151:$DC$151,0)),0)</f>
        <v>0</v>
      </c>
      <c r="N1051" s="243">
        <f ca="1">+IFERROR(INDEX('Hoja de Trabajo para listado'!$A$155:$Z$1048576,MATCH($A1051,'Hoja de Trabajo para listado'!$A$155:$A$1048576,0),MATCH((CUADRO!N$4&amp;$E1051),'Hoja de Trabajo para listado'!$A$151:$Z$151,0)),0)+IFERROR(INDEX('Hoja de Trabajo para listado'!$AB$155:$BA$1048576,MATCH($A1051,'Hoja de Trabajo para listado'!$AB$155:$AB$1048576,0),MATCH((CUADRO!N$4&amp;$E1051),'Hoja de Trabajo para listado'!$AB$151:$BA$151,0)),0)+IFERROR(INDEX('Hoja de Trabajo para listado'!$BC$155:$CB$1048576,MATCH($A1051,'Hoja de Trabajo para listado'!$BC$155:$BC$1048576,0),MATCH((CUADRO!N$4&amp;$E1051),'Hoja de Trabajo para listado'!$BC$151:$CB$151,0)),0)+IFERROR(INDEX('Hoja de Trabajo para listado'!$DE$153:$DG$274,MATCH($A1051,'Hoja de Trabajo para listado'!$DE$153:$DE$1048576,0),MATCH((CUADRO!N$4&amp;$E1051),'Hoja de Trabajo para listado'!$DE$151:$DG$151,0)),0)+IFERROR(INDEX('Hoja de Trabajo para listado'!$CD$155:$DC$1048576,MATCH($A1051,'Hoja de Trabajo para listado'!$CD$155:$CD$1048576,0),MATCH((CUADRO!N$4&amp;$E1051),'Hoja de Trabajo para listado'!$CD$151:$DC$151,0)),0)</f>
        <v>0</v>
      </c>
      <c r="O1051" s="243">
        <f ca="1">+IFERROR(INDEX('Hoja de Trabajo para listado'!$A$155:$Z$1048576,MATCH($A1051,'Hoja de Trabajo para listado'!$A$155:$A$1048576,0),MATCH((CUADRO!O$4&amp;$E1051),'Hoja de Trabajo para listado'!$A$151:$Z$151,0)),0)+IFERROR(INDEX('Hoja de Trabajo para listado'!$AB$155:$BA$1048576,MATCH($A1051,'Hoja de Trabajo para listado'!$AB$155:$AB$1048576,0),MATCH((CUADRO!O$4&amp;$E1051),'Hoja de Trabajo para listado'!$AB$151:$BA$151,0)),0)+IFERROR(INDEX('Hoja de Trabajo para listado'!$BC$155:$CB$1048576,MATCH($A1051,'Hoja de Trabajo para listado'!$BC$155:$BC$1048576,0),MATCH((CUADRO!O$4&amp;$E1051),'Hoja de Trabajo para listado'!$BC$151:$CB$151,0)),0)+IFERROR(INDEX('Hoja de Trabajo para listado'!$DE$153:$DG$274,MATCH($A1051,'Hoja de Trabajo para listado'!$DE$153:$DE$1048576,0),MATCH((CUADRO!O$4&amp;$E1051),'Hoja de Trabajo para listado'!$DE$151:$DG$151,0)),0)+IFERROR(INDEX('Hoja de Trabajo para listado'!$CD$155:$DC$1048576,MATCH($A1051,'Hoja de Trabajo para listado'!$CD$155:$CD$1048576,0),MATCH((CUADRO!O$4&amp;$E1051),'Hoja de Trabajo para listado'!$CD$151:$DC$151,0)),0)</f>
        <v>0</v>
      </c>
      <c r="P1051" s="243">
        <f ca="1">+IFERROR(INDEX('Hoja de Trabajo para listado'!$A$155:$Z$1048576,MATCH($A1051,'Hoja de Trabajo para listado'!$A$155:$A$1048576,0),MATCH((CUADRO!P$4&amp;$E1051),'Hoja de Trabajo para listado'!$A$151:$Z$151,0)),0)+IFERROR(INDEX('Hoja de Trabajo para listado'!$AB$155:$BA$1048576,MATCH($A1051,'Hoja de Trabajo para listado'!$AB$155:$AB$1048576,0),MATCH((CUADRO!P$4&amp;$E1051),'Hoja de Trabajo para listado'!$AB$151:$BA$151,0)),0)+IFERROR(INDEX('Hoja de Trabajo para listado'!$BC$155:$CB$1048576,MATCH($A1051,'Hoja de Trabajo para listado'!$BC$155:$BC$1048576,0),MATCH((CUADRO!P$4&amp;$E1051),'Hoja de Trabajo para listado'!$BC$151:$CB$151,0)),0)+IFERROR(INDEX('Hoja de Trabajo para listado'!$DE$153:$DG$274,MATCH($A1051,'Hoja de Trabajo para listado'!$DE$153:$DE$1048576,0),MATCH((CUADRO!P$4&amp;$E1051),'Hoja de Trabajo para listado'!$DE$151:$DG$151,0)),0)+IFERROR(INDEX('Hoja de Trabajo para listado'!$CD$155:$DC$1048576,MATCH($A1051,'Hoja de Trabajo para listado'!$CD$155:$CD$1048576,0),MATCH((CUADRO!P$4&amp;$E1051),'Hoja de Trabajo para listado'!$CD$151:$DC$151,0)),0)</f>
        <v>0</v>
      </c>
      <c r="Q1051" s="243">
        <f ca="1">+IFERROR(INDEX('Hoja de Trabajo para listado'!$A$155:$Z$1048576,MATCH($A1051,'Hoja de Trabajo para listado'!$A$155:$A$1048576,0),MATCH((CUADRO!Q$4&amp;$E1051),'Hoja de Trabajo para listado'!$A$151:$Z$151,0)),0)+IFERROR(INDEX('Hoja de Trabajo para listado'!$AB$155:$BA$1048576,MATCH($A1051,'Hoja de Trabajo para listado'!$AB$155:$AB$1048576,0),MATCH((CUADRO!Q$4&amp;$E1051),'Hoja de Trabajo para listado'!$AB$151:$BA$151,0)),0)+IFERROR(INDEX('Hoja de Trabajo para listado'!$BC$155:$CB$1048576,MATCH($A1051,'Hoja de Trabajo para listado'!$BC$155:$BC$1048576,0),MATCH((CUADRO!Q$4&amp;$E1051),'Hoja de Trabajo para listado'!$BC$151:$CB$151,0)),0)+IFERROR(INDEX('Hoja de Trabajo para listado'!$DE$153:$DG$274,MATCH($A1051,'Hoja de Trabajo para listado'!$DE$153:$DE$1048576,0),MATCH((CUADRO!Q$4&amp;$E1051),'Hoja de Trabajo para listado'!$DE$151:$DG$151,0)),0)+IFERROR(INDEX('Hoja de Trabajo para listado'!$CD$155:$DC$1048576,MATCH($A1051,'Hoja de Trabajo para listado'!$CD$155:$CD$1048576,0),MATCH((CUADRO!Q$4&amp;$E1051),'Hoja de Trabajo para listado'!$CD$151:$DC$151,0)),0)</f>
        <v>0</v>
      </c>
      <c r="R1051" s="243">
        <f t="shared" ca="1" si="39"/>
        <v>0</v>
      </c>
      <c r="S1051" s="249"/>
      <c r="T1051" s="243">
        <f ca="1">+T1052</f>
        <v>0</v>
      </c>
      <c r="U1051" s="242">
        <f t="shared" si="40"/>
        <v>1</v>
      </c>
      <c r="V1051" s="333" t="str">
        <f>+VLOOKUP(A1051,bd_lista!$A$3:$E$592,5,FALSE)</f>
        <v>Gobiernos Autonomos Municipales</v>
      </c>
      <c r="W1051" s="387" t="str">
        <f>+V1051</f>
        <v>Gobiernos Autonomos Municipales</v>
      </c>
      <c r="X1051" s="242">
        <f>+VLOOKUP(A1051,[4]Sheet1!$A$13:$D$744,4,FALSE)</f>
        <v>0</v>
      </c>
      <c r="Y1051" s="242" t="e">
        <f>+VLOOKUP(X1051,bd_lista!$A$3:$C$592,3,FALSE)</f>
        <v>#N/A</v>
      </c>
      <c r="Z1051" s="294">
        <f>+X1051</f>
        <v>0</v>
      </c>
      <c r="AA1051" s="295" t="e">
        <f>+Y1051</f>
        <v>#N/A</v>
      </c>
    </row>
    <row r="1052" spans="1:27" customFormat="1" ht="15" hidden="1" customHeight="1">
      <c r="A1052" s="32">
        <v>1802</v>
      </c>
      <c r="B1052" s="393"/>
      <c r="C1052" s="247" t="str">
        <f>+VLOOKUP(A1052,bd_lista!$A$3:$C$592,3,FALSE)</f>
        <v>Gobierno Autónomo Municipal de San Javier</v>
      </c>
      <c r="D1052" s="390"/>
      <c r="E1052" s="244" t="s">
        <v>1305</v>
      </c>
      <c r="F1052" s="243">
        <f ca="1">+IFERROR(INDEX('Hoja de Trabajo para listado'!$A$155:$Z$1048576,MATCH($A1052,'Hoja de Trabajo para listado'!$A$155:$A$1048576,0),MATCH((CUADRO!F$4&amp;$E1052),'Hoja de Trabajo para listado'!$A$151:$Z$151,0)),0)+IFERROR(INDEX('Hoja de Trabajo para listado'!$AB$155:$BA$1048576,MATCH($A1052,'Hoja de Trabajo para listado'!$AB$155:$AB$1048576,0),MATCH((CUADRO!F$4&amp;$E1052),'Hoja de Trabajo para listado'!$AB$151:$BA$151,0)),0)+IFERROR(INDEX('Hoja de Trabajo para listado'!$BC$155:$CB$1048576,MATCH($A1052,'Hoja de Trabajo para listado'!$BC$155:$BC$1048576,0),MATCH((CUADRO!F$4&amp;$E1052),'Hoja de Trabajo para listado'!$BC$151:$CB$151,0)),0)+IFERROR(INDEX('Hoja de Trabajo para listado'!$DE$153:$DG$274,MATCH($A1052,'Hoja de Trabajo para listado'!$DE$153:$DE$1048576,0),MATCH((CUADRO!F$4&amp;$E1052),'Hoja de Trabajo para listado'!$DE$151:$DG$151,0)),0)+IFERROR(INDEX('Hoja de Trabajo para listado'!$CD$155:$DC$1048576,MATCH($A1052,'Hoja de Trabajo para listado'!$CD$155:$CD$1048576,0),MATCH((CUADRO!F$4&amp;$E1052),'Hoja de Trabajo para listado'!$CD$151:$DC$151,0)),0)</f>
        <v>0</v>
      </c>
      <c r="G1052" s="243">
        <f ca="1">+IFERROR(INDEX('Hoja de Trabajo para listado'!$A$155:$Z$1048576,MATCH($A1052,'Hoja de Trabajo para listado'!$A$155:$A$1048576,0),MATCH((CUADRO!G$4&amp;$E1052),'Hoja de Trabajo para listado'!$A$151:$Z$151,0)),0)+IFERROR(INDEX('Hoja de Trabajo para listado'!$AB$155:$BA$1048576,MATCH($A1052,'Hoja de Trabajo para listado'!$AB$155:$AB$1048576,0),MATCH((CUADRO!G$4&amp;$E1052),'Hoja de Trabajo para listado'!$AB$151:$BA$151,0)),0)+IFERROR(INDEX('Hoja de Trabajo para listado'!$BC$155:$CB$1048576,MATCH($A1052,'Hoja de Trabajo para listado'!$BC$155:$BC$1048576,0),MATCH((CUADRO!G$4&amp;$E1052),'Hoja de Trabajo para listado'!$BC$151:$CB$151,0)),0)+IFERROR(INDEX('Hoja de Trabajo para listado'!$DE$153:$DG$274,MATCH($A1052,'Hoja de Trabajo para listado'!$DE$153:$DE$1048576,0),MATCH((CUADRO!G$4&amp;$E1052),'Hoja de Trabajo para listado'!$DE$151:$DG$151,0)),0)+IFERROR(INDEX('Hoja de Trabajo para listado'!$CD$155:$DC$1048576,MATCH($A1052,'Hoja de Trabajo para listado'!$CD$155:$CD$1048576,0),MATCH((CUADRO!G$4&amp;$E1052),'Hoja de Trabajo para listado'!$CD$151:$DC$151,0)),0)</f>
        <v>0</v>
      </c>
      <c r="H1052" s="243">
        <f ca="1">+IFERROR(INDEX('Hoja de Trabajo para listado'!$A$155:$Z$1048576,MATCH($A1052,'Hoja de Trabajo para listado'!$A$155:$A$1048576,0),MATCH((CUADRO!H$4&amp;$E1052),'Hoja de Trabajo para listado'!$A$151:$Z$151,0)),0)+IFERROR(INDEX('Hoja de Trabajo para listado'!$AB$155:$BA$1048576,MATCH($A1052,'Hoja de Trabajo para listado'!$AB$155:$AB$1048576,0),MATCH((CUADRO!H$4&amp;$E1052),'Hoja de Trabajo para listado'!$AB$151:$BA$151,0)),0)+IFERROR(INDEX('Hoja de Trabajo para listado'!$BC$155:$CB$1048576,MATCH($A1052,'Hoja de Trabajo para listado'!$BC$155:$BC$1048576,0),MATCH((CUADRO!H$4&amp;$E1052),'Hoja de Trabajo para listado'!$BC$151:$CB$151,0)),0)+IFERROR(INDEX('Hoja de Trabajo para listado'!$DE$153:$DG$274,MATCH($A1052,'Hoja de Trabajo para listado'!$DE$153:$DE$1048576,0),MATCH((CUADRO!H$4&amp;$E1052),'Hoja de Trabajo para listado'!$DE$151:$DG$151,0)),0)+IFERROR(INDEX('Hoja de Trabajo para listado'!$CD$155:$DC$1048576,MATCH($A1052,'Hoja de Trabajo para listado'!$CD$155:$CD$1048576,0),MATCH((CUADRO!H$4&amp;$E1052),'Hoja de Trabajo para listado'!$CD$151:$DC$151,0)),0)</f>
        <v>0</v>
      </c>
      <c r="I1052" s="243">
        <f ca="1">+IFERROR(INDEX('Hoja de Trabajo para listado'!$A$155:$Z$1048576,MATCH($A1052,'Hoja de Trabajo para listado'!$A$155:$A$1048576,0),MATCH((CUADRO!I$4&amp;$E1052),'Hoja de Trabajo para listado'!$A$151:$Z$151,0)),0)+IFERROR(INDEX('Hoja de Trabajo para listado'!$AB$155:$BA$1048576,MATCH($A1052,'Hoja de Trabajo para listado'!$AB$155:$AB$1048576,0),MATCH((CUADRO!I$4&amp;$E1052),'Hoja de Trabajo para listado'!$AB$151:$BA$151,0)),0)+IFERROR(INDEX('Hoja de Trabajo para listado'!$BC$155:$CB$1048576,MATCH($A1052,'Hoja de Trabajo para listado'!$BC$155:$BC$1048576,0),MATCH((CUADRO!I$4&amp;$E1052),'Hoja de Trabajo para listado'!$BC$151:$CB$151,0)),0)+IFERROR(INDEX('Hoja de Trabajo para listado'!$DE$153:$DG$274,MATCH($A1052,'Hoja de Trabajo para listado'!$DE$153:$DE$1048576,0),MATCH((CUADRO!I$4&amp;$E1052),'Hoja de Trabajo para listado'!$DE$151:$DG$151,0)),0)+IFERROR(INDEX('Hoja de Trabajo para listado'!$CD$155:$DC$1048576,MATCH($A1052,'Hoja de Trabajo para listado'!$CD$155:$CD$1048576,0),MATCH((CUADRO!I$4&amp;$E1052),'Hoja de Trabajo para listado'!$CD$151:$DC$151,0)),0)</f>
        <v>0</v>
      </c>
      <c r="J1052" s="243">
        <f ca="1">+IFERROR(INDEX('Hoja de Trabajo para listado'!$A$155:$Z$1048576,MATCH($A1052,'Hoja de Trabajo para listado'!$A$155:$A$1048576,0),MATCH((CUADRO!J$4&amp;$E1052),'Hoja de Trabajo para listado'!$A$151:$Z$151,0)),0)+IFERROR(INDEX('Hoja de Trabajo para listado'!$AB$155:$BA$1048576,MATCH($A1052,'Hoja de Trabajo para listado'!$AB$155:$AB$1048576,0),MATCH((CUADRO!J$4&amp;$E1052),'Hoja de Trabajo para listado'!$AB$151:$BA$151,0)),0)+IFERROR(INDEX('Hoja de Trabajo para listado'!$BC$155:$CB$1048576,MATCH($A1052,'Hoja de Trabajo para listado'!$BC$155:$BC$1048576,0),MATCH((CUADRO!J$4&amp;$E1052),'Hoja de Trabajo para listado'!$BC$151:$CB$151,0)),0)+IFERROR(INDEX('Hoja de Trabajo para listado'!$DE$153:$DG$274,MATCH($A1052,'Hoja de Trabajo para listado'!$DE$153:$DE$1048576,0),MATCH((CUADRO!J$4&amp;$E1052),'Hoja de Trabajo para listado'!$DE$151:$DG$151,0)),0)+IFERROR(INDEX('Hoja de Trabajo para listado'!$CD$155:$DC$1048576,MATCH($A1052,'Hoja de Trabajo para listado'!$CD$155:$CD$1048576,0),MATCH((CUADRO!J$4&amp;$E1052),'Hoja de Trabajo para listado'!$CD$151:$DC$151,0)),0)</f>
        <v>0</v>
      </c>
      <c r="K1052" s="243">
        <f ca="1">+IFERROR(INDEX('Hoja de Trabajo para listado'!$A$155:$Z$1048576,MATCH($A1052,'Hoja de Trabajo para listado'!$A$155:$A$1048576,0),MATCH((CUADRO!K$4&amp;$E1052),'Hoja de Trabajo para listado'!$A$151:$Z$151,0)),0)+IFERROR(INDEX('Hoja de Trabajo para listado'!$AB$155:$BA$1048576,MATCH($A1052,'Hoja de Trabajo para listado'!$AB$155:$AB$1048576,0),MATCH((CUADRO!K$4&amp;$E1052),'Hoja de Trabajo para listado'!$AB$151:$BA$151,0)),0)+IFERROR(INDEX('Hoja de Trabajo para listado'!$BC$155:$CB$1048576,MATCH($A1052,'Hoja de Trabajo para listado'!$BC$155:$BC$1048576,0),MATCH((CUADRO!K$4&amp;$E1052),'Hoja de Trabajo para listado'!$BC$151:$CB$151,0)),0)+IFERROR(INDEX('Hoja de Trabajo para listado'!$DE$153:$DG$274,MATCH($A1052,'Hoja de Trabajo para listado'!$DE$153:$DE$1048576,0),MATCH((CUADRO!K$4&amp;$E1052),'Hoja de Trabajo para listado'!$DE$151:$DG$151,0)),0)+IFERROR(INDEX('Hoja de Trabajo para listado'!$CD$155:$DC$1048576,MATCH($A1052,'Hoja de Trabajo para listado'!$CD$155:$CD$1048576,0),MATCH((CUADRO!K$4&amp;$E1052),'Hoja de Trabajo para listado'!$CD$151:$DC$151,0)),0)</f>
        <v>0</v>
      </c>
      <c r="L1052" s="243">
        <f ca="1">+IFERROR(INDEX('Hoja de Trabajo para listado'!$A$155:$Z$1048576,MATCH($A1052,'Hoja de Trabajo para listado'!$A$155:$A$1048576,0),MATCH((CUADRO!L$4&amp;$E1052),'Hoja de Trabajo para listado'!$A$151:$Z$151,0)),0)+IFERROR(INDEX('Hoja de Trabajo para listado'!$AB$155:$BA$1048576,MATCH($A1052,'Hoja de Trabajo para listado'!$AB$155:$AB$1048576,0),MATCH((CUADRO!L$4&amp;$E1052),'Hoja de Trabajo para listado'!$AB$151:$BA$151,0)),0)+IFERROR(INDEX('Hoja de Trabajo para listado'!$BC$155:$CB$1048576,MATCH($A1052,'Hoja de Trabajo para listado'!$BC$155:$BC$1048576,0),MATCH((CUADRO!L$4&amp;$E1052),'Hoja de Trabajo para listado'!$BC$151:$CB$151,0)),0)+IFERROR(INDEX('Hoja de Trabajo para listado'!$DE$153:$DG$274,MATCH($A1052,'Hoja de Trabajo para listado'!$DE$153:$DE$1048576,0),MATCH((CUADRO!L$4&amp;$E1052),'Hoja de Trabajo para listado'!$DE$151:$DG$151,0)),0)+IFERROR(INDEX('Hoja de Trabajo para listado'!$CD$155:$DC$1048576,MATCH($A1052,'Hoja de Trabajo para listado'!$CD$155:$CD$1048576,0),MATCH((CUADRO!L$4&amp;$E1052),'Hoja de Trabajo para listado'!$CD$151:$DC$151,0)),0)</f>
        <v>0</v>
      </c>
      <c r="M1052" s="243">
        <f ca="1">+IFERROR(INDEX('Hoja de Trabajo para listado'!$A$155:$Z$1048576,MATCH($A1052,'Hoja de Trabajo para listado'!$A$155:$A$1048576,0),MATCH((CUADRO!M$4&amp;$E1052),'Hoja de Trabajo para listado'!$A$151:$Z$151,0)),0)+IFERROR(INDEX('Hoja de Trabajo para listado'!$AB$155:$BA$1048576,MATCH($A1052,'Hoja de Trabajo para listado'!$AB$155:$AB$1048576,0),MATCH((CUADRO!M$4&amp;$E1052),'Hoja de Trabajo para listado'!$AB$151:$BA$151,0)),0)+IFERROR(INDEX('Hoja de Trabajo para listado'!$BC$155:$CB$1048576,MATCH($A1052,'Hoja de Trabajo para listado'!$BC$155:$BC$1048576,0),MATCH((CUADRO!M$4&amp;$E1052),'Hoja de Trabajo para listado'!$BC$151:$CB$151,0)),0)+IFERROR(INDEX('Hoja de Trabajo para listado'!$DE$153:$DG$274,MATCH($A1052,'Hoja de Trabajo para listado'!$DE$153:$DE$1048576,0),MATCH((CUADRO!M$4&amp;$E1052),'Hoja de Trabajo para listado'!$DE$151:$DG$151,0)),0)+IFERROR(INDEX('Hoja de Trabajo para listado'!$CD$155:$DC$1048576,MATCH($A1052,'Hoja de Trabajo para listado'!$CD$155:$CD$1048576,0),MATCH((CUADRO!M$4&amp;$E1052),'Hoja de Trabajo para listado'!$CD$151:$DC$151,0)),0)</f>
        <v>0</v>
      </c>
      <c r="N1052" s="243">
        <f ca="1">+IFERROR(INDEX('Hoja de Trabajo para listado'!$A$155:$Z$1048576,MATCH($A1052,'Hoja de Trabajo para listado'!$A$155:$A$1048576,0),MATCH((CUADRO!N$4&amp;$E1052),'Hoja de Trabajo para listado'!$A$151:$Z$151,0)),0)+IFERROR(INDEX('Hoja de Trabajo para listado'!$AB$155:$BA$1048576,MATCH($A1052,'Hoja de Trabajo para listado'!$AB$155:$AB$1048576,0),MATCH((CUADRO!N$4&amp;$E1052),'Hoja de Trabajo para listado'!$AB$151:$BA$151,0)),0)+IFERROR(INDEX('Hoja de Trabajo para listado'!$BC$155:$CB$1048576,MATCH($A1052,'Hoja de Trabajo para listado'!$BC$155:$BC$1048576,0),MATCH((CUADRO!N$4&amp;$E1052),'Hoja de Trabajo para listado'!$BC$151:$CB$151,0)),0)+IFERROR(INDEX('Hoja de Trabajo para listado'!$DE$153:$DG$274,MATCH($A1052,'Hoja de Trabajo para listado'!$DE$153:$DE$1048576,0),MATCH((CUADRO!N$4&amp;$E1052),'Hoja de Trabajo para listado'!$DE$151:$DG$151,0)),0)+IFERROR(INDEX('Hoja de Trabajo para listado'!$CD$155:$DC$1048576,MATCH($A1052,'Hoja de Trabajo para listado'!$CD$155:$CD$1048576,0),MATCH((CUADRO!N$4&amp;$E1052),'Hoja de Trabajo para listado'!$CD$151:$DC$151,0)),0)</f>
        <v>0</v>
      </c>
      <c r="O1052" s="243">
        <f ca="1">+IFERROR(INDEX('Hoja de Trabajo para listado'!$A$155:$Z$1048576,MATCH($A1052,'Hoja de Trabajo para listado'!$A$155:$A$1048576,0),MATCH((CUADRO!O$4&amp;$E1052),'Hoja de Trabajo para listado'!$A$151:$Z$151,0)),0)+IFERROR(INDEX('Hoja de Trabajo para listado'!$AB$155:$BA$1048576,MATCH($A1052,'Hoja de Trabajo para listado'!$AB$155:$AB$1048576,0),MATCH((CUADRO!O$4&amp;$E1052),'Hoja de Trabajo para listado'!$AB$151:$BA$151,0)),0)+IFERROR(INDEX('Hoja de Trabajo para listado'!$BC$155:$CB$1048576,MATCH($A1052,'Hoja de Trabajo para listado'!$BC$155:$BC$1048576,0),MATCH((CUADRO!O$4&amp;$E1052),'Hoja de Trabajo para listado'!$BC$151:$CB$151,0)),0)+IFERROR(INDEX('Hoja de Trabajo para listado'!$DE$153:$DG$274,MATCH($A1052,'Hoja de Trabajo para listado'!$DE$153:$DE$1048576,0),MATCH((CUADRO!O$4&amp;$E1052),'Hoja de Trabajo para listado'!$DE$151:$DG$151,0)),0)+IFERROR(INDEX('Hoja de Trabajo para listado'!$CD$155:$DC$1048576,MATCH($A1052,'Hoja de Trabajo para listado'!$CD$155:$CD$1048576,0),MATCH((CUADRO!O$4&amp;$E1052),'Hoja de Trabajo para listado'!$CD$151:$DC$151,0)),0)</f>
        <v>0</v>
      </c>
      <c r="P1052" s="243">
        <f ca="1">+IFERROR(INDEX('Hoja de Trabajo para listado'!$A$155:$Z$1048576,MATCH($A1052,'Hoja de Trabajo para listado'!$A$155:$A$1048576,0),MATCH((CUADRO!P$4&amp;$E1052),'Hoja de Trabajo para listado'!$A$151:$Z$151,0)),0)+IFERROR(INDEX('Hoja de Trabajo para listado'!$AB$155:$BA$1048576,MATCH($A1052,'Hoja de Trabajo para listado'!$AB$155:$AB$1048576,0),MATCH((CUADRO!P$4&amp;$E1052),'Hoja de Trabajo para listado'!$AB$151:$BA$151,0)),0)+IFERROR(INDEX('Hoja de Trabajo para listado'!$BC$155:$CB$1048576,MATCH($A1052,'Hoja de Trabajo para listado'!$BC$155:$BC$1048576,0),MATCH((CUADRO!P$4&amp;$E1052),'Hoja de Trabajo para listado'!$BC$151:$CB$151,0)),0)+IFERROR(INDEX('Hoja de Trabajo para listado'!$DE$153:$DG$274,MATCH($A1052,'Hoja de Trabajo para listado'!$DE$153:$DE$1048576,0),MATCH((CUADRO!P$4&amp;$E1052),'Hoja de Trabajo para listado'!$DE$151:$DG$151,0)),0)+IFERROR(INDEX('Hoja de Trabajo para listado'!$CD$155:$DC$1048576,MATCH($A1052,'Hoja de Trabajo para listado'!$CD$155:$CD$1048576,0),MATCH((CUADRO!P$4&amp;$E1052),'Hoja de Trabajo para listado'!$CD$151:$DC$151,0)),0)</f>
        <v>0</v>
      </c>
      <c r="Q1052" s="243">
        <f ca="1">+IFERROR(INDEX('Hoja de Trabajo para listado'!$A$155:$Z$1048576,MATCH($A1052,'Hoja de Trabajo para listado'!$A$155:$A$1048576,0),MATCH((CUADRO!Q$4&amp;$E1052),'Hoja de Trabajo para listado'!$A$151:$Z$151,0)),0)+IFERROR(INDEX('Hoja de Trabajo para listado'!$AB$155:$BA$1048576,MATCH($A1052,'Hoja de Trabajo para listado'!$AB$155:$AB$1048576,0),MATCH((CUADRO!Q$4&amp;$E1052),'Hoja de Trabajo para listado'!$AB$151:$BA$151,0)),0)+IFERROR(INDEX('Hoja de Trabajo para listado'!$BC$155:$CB$1048576,MATCH($A1052,'Hoja de Trabajo para listado'!$BC$155:$BC$1048576,0),MATCH((CUADRO!Q$4&amp;$E1052),'Hoja de Trabajo para listado'!$BC$151:$CB$151,0)),0)+IFERROR(INDEX('Hoja de Trabajo para listado'!$DE$153:$DG$274,MATCH($A1052,'Hoja de Trabajo para listado'!$DE$153:$DE$1048576,0),MATCH((CUADRO!Q$4&amp;$E1052),'Hoja de Trabajo para listado'!$DE$151:$DG$151,0)),0)+IFERROR(INDEX('Hoja de Trabajo para listado'!$CD$155:$DC$1048576,MATCH($A1052,'Hoja de Trabajo para listado'!$CD$155:$CD$1048576,0),MATCH((CUADRO!Q$4&amp;$E1052),'Hoja de Trabajo para listado'!$CD$151:$DC$151,0)),0)</f>
        <v>0</v>
      </c>
      <c r="R1052" s="243">
        <f t="shared" ca="1" si="39"/>
        <v>0</v>
      </c>
      <c r="S1052" s="249">
        <f ca="1">+R1051+R1052</f>
        <v>0</v>
      </c>
      <c r="T1052" s="243">
        <f ca="1">+S1052</f>
        <v>0</v>
      </c>
      <c r="U1052" s="242">
        <f t="shared" si="40"/>
        <v>2</v>
      </c>
      <c r="V1052" s="333" t="str">
        <f>+VLOOKUP(A1052,bd_lista!$A$3:$E$592,5,FALSE)</f>
        <v>Gobiernos Autonomos Municipales</v>
      </c>
      <c r="W1052" s="388"/>
      <c r="X1052" s="242">
        <f>+VLOOKUP(A1052,[4]Sheet1!$A$13:$D$744,4,FALSE)</f>
        <v>0</v>
      </c>
      <c r="Y1052" s="242" t="e">
        <f>+VLOOKUP(X1052,bd_lista!$A$3:$C$592,3,FALSE)</f>
        <v>#N/A</v>
      </c>
      <c r="Z1052" s="292"/>
      <c r="AA1052" s="293"/>
    </row>
    <row r="1053" spans="1:27" customFormat="1" ht="15" hidden="1" customHeight="1">
      <c r="A1053" s="32">
        <v>1803</v>
      </c>
      <c r="B1053" s="392">
        <f>+A1053</f>
        <v>1803</v>
      </c>
      <c r="C1053" s="247" t="str">
        <f>+VLOOKUP(A1053,bd_lista!$A$3:$C$592,3,FALSE)</f>
        <v>Gobierno Autónomo Municipal de Riberalta</v>
      </c>
      <c r="D1053" s="389" t="str">
        <f>+C1053</f>
        <v>Gobierno Autónomo Municipal de Riberalta</v>
      </c>
      <c r="E1053" s="242" t="s">
        <v>1304</v>
      </c>
      <c r="F1053" s="243">
        <f ca="1">+IFERROR(INDEX('Hoja de Trabajo para listado'!$A$155:$Z$1048576,MATCH($A1053,'Hoja de Trabajo para listado'!$A$155:$A$1048576,0),MATCH((CUADRO!F$4&amp;$E1053),'Hoja de Trabajo para listado'!$A$151:$Z$151,0)),0)+IFERROR(INDEX('Hoja de Trabajo para listado'!$AB$155:$BA$1048576,MATCH($A1053,'Hoja de Trabajo para listado'!$AB$155:$AB$1048576,0),MATCH((CUADRO!F$4&amp;$E1053),'Hoja de Trabajo para listado'!$AB$151:$BA$151,0)),0)+IFERROR(INDEX('Hoja de Trabajo para listado'!$BC$155:$CB$1048576,MATCH($A1053,'Hoja de Trabajo para listado'!$BC$155:$BC$1048576,0),MATCH((CUADRO!F$4&amp;$E1053),'Hoja de Trabajo para listado'!$BC$151:$CB$151,0)),0)+IFERROR(INDEX('Hoja de Trabajo para listado'!$DE$153:$DG$274,MATCH($A1053,'Hoja de Trabajo para listado'!$DE$153:$DE$1048576,0),MATCH((CUADRO!F$4&amp;$E1053),'Hoja de Trabajo para listado'!$DE$151:$DG$151,0)),0)+IFERROR(INDEX('Hoja de Trabajo para listado'!$CD$155:$DC$1048576,MATCH($A1053,'Hoja de Trabajo para listado'!$CD$155:$CD$1048576,0),MATCH((CUADRO!F$4&amp;$E1053),'Hoja de Trabajo para listado'!$CD$151:$DC$151,0)),0)</f>
        <v>0</v>
      </c>
      <c r="G1053" s="243">
        <f ca="1">+IFERROR(INDEX('Hoja de Trabajo para listado'!$A$155:$Z$1048576,MATCH($A1053,'Hoja de Trabajo para listado'!$A$155:$A$1048576,0),MATCH((CUADRO!G$4&amp;$E1053),'Hoja de Trabajo para listado'!$A$151:$Z$151,0)),0)+IFERROR(INDEX('Hoja de Trabajo para listado'!$AB$155:$BA$1048576,MATCH($A1053,'Hoja de Trabajo para listado'!$AB$155:$AB$1048576,0),MATCH((CUADRO!G$4&amp;$E1053),'Hoja de Trabajo para listado'!$AB$151:$BA$151,0)),0)+IFERROR(INDEX('Hoja de Trabajo para listado'!$BC$155:$CB$1048576,MATCH($A1053,'Hoja de Trabajo para listado'!$BC$155:$BC$1048576,0),MATCH((CUADRO!G$4&amp;$E1053),'Hoja de Trabajo para listado'!$BC$151:$CB$151,0)),0)+IFERROR(INDEX('Hoja de Trabajo para listado'!$DE$153:$DG$274,MATCH($A1053,'Hoja de Trabajo para listado'!$DE$153:$DE$1048576,0),MATCH((CUADRO!G$4&amp;$E1053),'Hoja de Trabajo para listado'!$DE$151:$DG$151,0)),0)+IFERROR(INDEX('Hoja de Trabajo para listado'!$CD$155:$DC$1048576,MATCH($A1053,'Hoja de Trabajo para listado'!$CD$155:$CD$1048576,0),MATCH((CUADRO!G$4&amp;$E1053),'Hoja de Trabajo para listado'!$CD$151:$DC$151,0)),0)</f>
        <v>0</v>
      </c>
      <c r="H1053" s="243">
        <f ca="1">+IFERROR(INDEX('Hoja de Trabajo para listado'!$A$155:$Z$1048576,MATCH($A1053,'Hoja de Trabajo para listado'!$A$155:$A$1048576,0),MATCH((CUADRO!H$4&amp;$E1053),'Hoja de Trabajo para listado'!$A$151:$Z$151,0)),0)+IFERROR(INDEX('Hoja de Trabajo para listado'!$AB$155:$BA$1048576,MATCH($A1053,'Hoja de Trabajo para listado'!$AB$155:$AB$1048576,0),MATCH((CUADRO!H$4&amp;$E1053),'Hoja de Trabajo para listado'!$AB$151:$BA$151,0)),0)+IFERROR(INDEX('Hoja de Trabajo para listado'!$BC$155:$CB$1048576,MATCH($A1053,'Hoja de Trabajo para listado'!$BC$155:$BC$1048576,0),MATCH((CUADRO!H$4&amp;$E1053),'Hoja de Trabajo para listado'!$BC$151:$CB$151,0)),0)+IFERROR(INDEX('Hoja de Trabajo para listado'!$DE$153:$DG$274,MATCH($A1053,'Hoja de Trabajo para listado'!$DE$153:$DE$1048576,0),MATCH((CUADRO!H$4&amp;$E1053),'Hoja de Trabajo para listado'!$DE$151:$DG$151,0)),0)+IFERROR(INDEX('Hoja de Trabajo para listado'!$CD$155:$DC$1048576,MATCH($A1053,'Hoja de Trabajo para listado'!$CD$155:$CD$1048576,0),MATCH((CUADRO!H$4&amp;$E1053),'Hoja de Trabajo para listado'!$CD$151:$DC$151,0)),0)</f>
        <v>0</v>
      </c>
      <c r="I1053" s="243">
        <f ca="1">+IFERROR(INDEX('Hoja de Trabajo para listado'!$A$155:$Z$1048576,MATCH($A1053,'Hoja de Trabajo para listado'!$A$155:$A$1048576,0),MATCH((CUADRO!I$4&amp;$E1053),'Hoja de Trabajo para listado'!$A$151:$Z$151,0)),0)+IFERROR(INDEX('Hoja de Trabajo para listado'!$AB$155:$BA$1048576,MATCH($A1053,'Hoja de Trabajo para listado'!$AB$155:$AB$1048576,0),MATCH((CUADRO!I$4&amp;$E1053),'Hoja de Trabajo para listado'!$AB$151:$BA$151,0)),0)+IFERROR(INDEX('Hoja de Trabajo para listado'!$BC$155:$CB$1048576,MATCH($A1053,'Hoja de Trabajo para listado'!$BC$155:$BC$1048576,0),MATCH((CUADRO!I$4&amp;$E1053),'Hoja de Trabajo para listado'!$BC$151:$CB$151,0)),0)+IFERROR(INDEX('Hoja de Trabajo para listado'!$DE$153:$DG$274,MATCH($A1053,'Hoja de Trabajo para listado'!$DE$153:$DE$1048576,0),MATCH((CUADRO!I$4&amp;$E1053),'Hoja de Trabajo para listado'!$DE$151:$DG$151,0)),0)+IFERROR(INDEX('Hoja de Trabajo para listado'!$CD$155:$DC$1048576,MATCH($A1053,'Hoja de Trabajo para listado'!$CD$155:$CD$1048576,0),MATCH((CUADRO!I$4&amp;$E1053),'Hoja de Trabajo para listado'!$CD$151:$DC$151,0)),0)</f>
        <v>0</v>
      </c>
      <c r="J1053" s="243">
        <f ca="1">+IFERROR(INDEX('Hoja de Trabajo para listado'!$A$155:$Z$1048576,MATCH($A1053,'Hoja de Trabajo para listado'!$A$155:$A$1048576,0),MATCH((CUADRO!J$4&amp;$E1053),'Hoja de Trabajo para listado'!$A$151:$Z$151,0)),0)+IFERROR(INDEX('Hoja de Trabajo para listado'!$AB$155:$BA$1048576,MATCH($A1053,'Hoja de Trabajo para listado'!$AB$155:$AB$1048576,0),MATCH((CUADRO!J$4&amp;$E1053),'Hoja de Trabajo para listado'!$AB$151:$BA$151,0)),0)+IFERROR(INDEX('Hoja de Trabajo para listado'!$BC$155:$CB$1048576,MATCH($A1053,'Hoja de Trabajo para listado'!$BC$155:$BC$1048576,0),MATCH((CUADRO!J$4&amp;$E1053),'Hoja de Trabajo para listado'!$BC$151:$CB$151,0)),0)+IFERROR(INDEX('Hoja de Trabajo para listado'!$DE$153:$DG$274,MATCH($A1053,'Hoja de Trabajo para listado'!$DE$153:$DE$1048576,0),MATCH((CUADRO!J$4&amp;$E1053),'Hoja de Trabajo para listado'!$DE$151:$DG$151,0)),0)+IFERROR(INDEX('Hoja de Trabajo para listado'!$CD$155:$DC$1048576,MATCH($A1053,'Hoja de Trabajo para listado'!$CD$155:$CD$1048576,0),MATCH((CUADRO!J$4&amp;$E1053),'Hoja de Trabajo para listado'!$CD$151:$DC$151,0)),0)</f>
        <v>0</v>
      </c>
      <c r="K1053" s="243">
        <f ca="1">+IFERROR(INDEX('Hoja de Trabajo para listado'!$A$155:$Z$1048576,MATCH($A1053,'Hoja de Trabajo para listado'!$A$155:$A$1048576,0),MATCH((CUADRO!K$4&amp;$E1053),'Hoja de Trabajo para listado'!$A$151:$Z$151,0)),0)+IFERROR(INDEX('Hoja de Trabajo para listado'!$AB$155:$BA$1048576,MATCH($A1053,'Hoja de Trabajo para listado'!$AB$155:$AB$1048576,0),MATCH((CUADRO!K$4&amp;$E1053),'Hoja de Trabajo para listado'!$AB$151:$BA$151,0)),0)+IFERROR(INDEX('Hoja de Trabajo para listado'!$BC$155:$CB$1048576,MATCH($A1053,'Hoja de Trabajo para listado'!$BC$155:$BC$1048576,0),MATCH((CUADRO!K$4&amp;$E1053),'Hoja de Trabajo para listado'!$BC$151:$CB$151,0)),0)+IFERROR(INDEX('Hoja de Trabajo para listado'!$DE$153:$DG$274,MATCH($A1053,'Hoja de Trabajo para listado'!$DE$153:$DE$1048576,0),MATCH((CUADRO!K$4&amp;$E1053),'Hoja de Trabajo para listado'!$DE$151:$DG$151,0)),0)+IFERROR(INDEX('Hoja de Trabajo para listado'!$CD$155:$DC$1048576,MATCH($A1053,'Hoja de Trabajo para listado'!$CD$155:$CD$1048576,0),MATCH((CUADRO!K$4&amp;$E1053),'Hoja de Trabajo para listado'!$CD$151:$DC$151,0)),0)</f>
        <v>0</v>
      </c>
      <c r="L1053" s="243">
        <f ca="1">+IFERROR(INDEX('Hoja de Trabajo para listado'!$A$155:$Z$1048576,MATCH($A1053,'Hoja de Trabajo para listado'!$A$155:$A$1048576,0),MATCH((CUADRO!L$4&amp;$E1053),'Hoja de Trabajo para listado'!$A$151:$Z$151,0)),0)+IFERROR(INDEX('Hoja de Trabajo para listado'!$AB$155:$BA$1048576,MATCH($A1053,'Hoja de Trabajo para listado'!$AB$155:$AB$1048576,0),MATCH((CUADRO!L$4&amp;$E1053),'Hoja de Trabajo para listado'!$AB$151:$BA$151,0)),0)+IFERROR(INDEX('Hoja de Trabajo para listado'!$BC$155:$CB$1048576,MATCH($A1053,'Hoja de Trabajo para listado'!$BC$155:$BC$1048576,0),MATCH((CUADRO!L$4&amp;$E1053),'Hoja de Trabajo para listado'!$BC$151:$CB$151,0)),0)+IFERROR(INDEX('Hoja de Trabajo para listado'!$DE$153:$DG$274,MATCH($A1053,'Hoja de Trabajo para listado'!$DE$153:$DE$1048576,0),MATCH((CUADRO!L$4&amp;$E1053),'Hoja de Trabajo para listado'!$DE$151:$DG$151,0)),0)+IFERROR(INDEX('Hoja de Trabajo para listado'!$CD$155:$DC$1048576,MATCH($A1053,'Hoja de Trabajo para listado'!$CD$155:$CD$1048576,0),MATCH((CUADRO!L$4&amp;$E1053),'Hoja de Trabajo para listado'!$CD$151:$DC$151,0)),0)</f>
        <v>0</v>
      </c>
      <c r="M1053" s="243">
        <f ca="1">+IFERROR(INDEX('Hoja de Trabajo para listado'!$A$155:$Z$1048576,MATCH($A1053,'Hoja de Trabajo para listado'!$A$155:$A$1048576,0),MATCH((CUADRO!M$4&amp;$E1053),'Hoja de Trabajo para listado'!$A$151:$Z$151,0)),0)+IFERROR(INDEX('Hoja de Trabajo para listado'!$AB$155:$BA$1048576,MATCH($A1053,'Hoja de Trabajo para listado'!$AB$155:$AB$1048576,0),MATCH((CUADRO!M$4&amp;$E1053),'Hoja de Trabajo para listado'!$AB$151:$BA$151,0)),0)+IFERROR(INDEX('Hoja de Trabajo para listado'!$BC$155:$CB$1048576,MATCH($A1053,'Hoja de Trabajo para listado'!$BC$155:$BC$1048576,0),MATCH((CUADRO!M$4&amp;$E1053),'Hoja de Trabajo para listado'!$BC$151:$CB$151,0)),0)+IFERROR(INDEX('Hoja de Trabajo para listado'!$DE$153:$DG$274,MATCH($A1053,'Hoja de Trabajo para listado'!$DE$153:$DE$1048576,0),MATCH((CUADRO!M$4&amp;$E1053),'Hoja de Trabajo para listado'!$DE$151:$DG$151,0)),0)+IFERROR(INDEX('Hoja de Trabajo para listado'!$CD$155:$DC$1048576,MATCH($A1053,'Hoja de Trabajo para listado'!$CD$155:$CD$1048576,0),MATCH((CUADRO!M$4&amp;$E1053),'Hoja de Trabajo para listado'!$CD$151:$DC$151,0)),0)</f>
        <v>0</v>
      </c>
      <c r="N1053" s="243">
        <f ca="1">+IFERROR(INDEX('Hoja de Trabajo para listado'!$A$155:$Z$1048576,MATCH($A1053,'Hoja de Trabajo para listado'!$A$155:$A$1048576,0),MATCH((CUADRO!N$4&amp;$E1053),'Hoja de Trabajo para listado'!$A$151:$Z$151,0)),0)+IFERROR(INDEX('Hoja de Trabajo para listado'!$AB$155:$BA$1048576,MATCH($A1053,'Hoja de Trabajo para listado'!$AB$155:$AB$1048576,0),MATCH((CUADRO!N$4&amp;$E1053),'Hoja de Trabajo para listado'!$AB$151:$BA$151,0)),0)+IFERROR(INDEX('Hoja de Trabajo para listado'!$BC$155:$CB$1048576,MATCH($A1053,'Hoja de Trabajo para listado'!$BC$155:$BC$1048576,0),MATCH((CUADRO!N$4&amp;$E1053),'Hoja de Trabajo para listado'!$BC$151:$CB$151,0)),0)+IFERROR(INDEX('Hoja de Trabajo para listado'!$DE$153:$DG$274,MATCH($A1053,'Hoja de Trabajo para listado'!$DE$153:$DE$1048576,0),MATCH((CUADRO!N$4&amp;$E1053),'Hoja de Trabajo para listado'!$DE$151:$DG$151,0)),0)+IFERROR(INDEX('Hoja de Trabajo para listado'!$CD$155:$DC$1048576,MATCH($A1053,'Hoja de Trabajo para listado'!$CD$155:$CD$1048576,0),MATCH((CUADRO!N$4&amp;$E1053),'Hoja de Trabajo para listado'!$CD$151:$DC$151,0)),0)</f>
        <v>0</v>
      </c>
      <c r="O1053" s="243">
        <f ca="1">+IFERROR(INDEX('Hoja de Trabajo para listado'!$A$155:$Z$1048576,MATCH($A1053,'Hoja de Trabajo para listado'!$A$155:$A$1048576,0),MATCH((CUADRO!O$4&amp;$E1053),'Hoja de Trabajo para listado'!$A$151:$Z$151,0)),0)+IFERROR(INDEX('Hoja de Trabajo para listado'!$AB$155:$BA$1048576,MATCH($A1053,'Hoja de Trabajo para listado'!$AB$155:$AB$1048576,0),MATCH((CUADRO!O$4&amp;$E1053),'Hoja de Trabajo para listado'!$AB$151:$BA$151,0)),0)+IFERROR(INDEX('Hoja de Trabajo para listado'!$BC$155:$CB$1048576,MATCH($A1053,'Hoja de Trabajo para listado'!$BC$155:$BC$1048576,0),MATCH((CUADRO!O$4&amp;$E1053),'Hoja de Trabajo para listado'!$BC$151:$CB$151,0)),0)+IFERROR(INDEX('Hoja de Trabajo para listado'!$DE$153:$DG$274,MATCH($A1053,'Hoja de Trabajo para listado'!$DE$153:$DE$1048576,0),MATCH((CUADRO!O$4&amp;$E1053),'Hoja de Trabajo para listado'!$DE$151:$DG$151,0)),0)+IFERROR(INDEX('Hoja de Trabajo para listado'!$CD$155:$DC$1048576,MATCH($A1053,'Hoja de Trabajo para listado'!$CD$155:$CD$1048576,0),MATCH((CUADRO!O$4&amp;$E1053),'Hoja de Trabajo para listado'!$CD$151:$DC$151,0)),0)</f>
        <v>0</v>
      </c>
      <c r="P1053" s="243">
        <f ca="1">+IFERROR(INDEX('Hoja de Trabajo para listado'!$A$155:$Z$1048576,MATCH($A1053,'Hoja de Trabajo para listado'!$A$155:$A$1048576,0),MATCH((CUADRO!P$4&amp;$E1053),'Hoja de Trabajo para listado'!$A$151:$Z$151,0)),0)+IFERROR(INDEX('Hoja de Trabajo para listado'!$AB$155:$BA$1048576,MATCH($A1053,'Hoja de Trabajo para listado'!$AB$155:$AB$1048576,0),MATCH((CUADRO!P$4&amp;$E1053),'Hoja de Trabajo para listado'!$AB$151:$BA$151,0)),0)+IFERROR(INDEX('Hoja de Trabajo para listado'!$BC$155:$CB$1048576,MATCH($A1053,'Hoja de Trabajo para listado'!$BC$155:$BC$1048576,0),MATCH((CUADRO!P$4&amp;$E1053),'Hoja de Trabajo para listado'!$BC$151:$CB$151,0)),0)+IFERROR(INDEX('Hoja de Trabajo para listado'!$DE$153:$DG$274,MATCH($A1053,'Hoja de Trabajo para listado'!$DE$153:$DE$1048576,0),MATCH((CUADRO!P$4&amp;$E1053),'Hoja de Trabajo para listado'!$DE$151:$DG$151,0)),0)+IFERROR(INDEX('Hoja de Trabajo para listado'!$CD$155:$DC$1048576,MATCH($A1053,'Hoja de Trabajo para listado'!$CD$155:$CD$1048576,0),MATCH((CUADRO!P$4&amp;$E1053),'Hoja de Trabajo para listado'!$CD$151:$DC$151,0)),0)</f>
        <v>0</v>
      </c>
      <c r="Q1053" s="243">
        <f ca="1">+IFERROR(INDEX('Hoja de Trabajo para listado'!$A$155:$Z$1048576,MATCH($A1053,'Hoja de Trabajo para listado'!$A$155:$A$1048576,0),MATCH((CUADRO!Q$4&amp;$E1053),'Hoja de Trabajo para listado'!$A$151:$Z$151,0)),0)+IFERROR(INDEX('Hoja de Trabajo para listado'!$AB$155:$BA$1048576,MATCH($A1053,'Hoja de Trabajo para listado'!$AB$155:$AB$1048576,0),MATCH((CUADRO!Q$4&amp;$E1053),'Hoja de Trabajo para listado'!$AB$151:$BA$151,0)),0)+IFERROR(INDEX('Hoja de Trabajo para listado'!$BC$155:$CB$1048576,MATCH($A1053,'Hoja de Trabajo para listado'!$BC$155:$BC$1048576,0),MATCH((CUADRO!Q$4&amp;$E1053),'Hoja de Trabajo para listado'!$BC$151:$CB$151,0)),0)+IFERROR(INDEX('Hoja de Trabajo para listado'!$DE$153:$DG$274,MATCH($A1053,'Hoja de Trabajo para listado'!$DE$153:$DE$1048576,0),MATCH((CUADRO!Q$4&amp;$E1053),'Hoja de Trabajo para listado'!$DE$151:$DG$151,0)),0)+IFERROR(INDEX('Hoja de Trabajo para listado'!$CD$155:$DC$1048576,MATCH($A1053,'Hoja de Trabajo para listado'!$CD$155:$CD$1048576,0),MATCH((CUADRO!Q$4&amp;$E1053),'Hoja de Trabajo para listado'!$CD$151:$DC$151,0)),0)</f>
        <v>0</v>
      </c>
      <c r="R1053" s="243">
        <f t="shared" ca="1" si="39"/>
        <v>0</v>
      </c>
      <c r="S1053" s="249"/>
      <c r="T1053" s="243">
        <f ca="1">+T1054</f>
        <v>0</v>
      </c>
      <c r="U1053" s="242">
        <f t="shared" si="40"/>
        <v>1</v>
      </c>
      <c r="V1053" s="333" t="str">
        <f>+VLOOKUP(A1053,bd_lista!$A$3:$E$592,5,FALSE)</f>
        <v>Gobiernos Autonomos Municipales</v>
      </c>
      <c r="W1053" s="387" t="str">
        <f>+V1053</f>
        <v>Gobiernos Autonomos Municipales</v>
      </c>
      <c r="X1053" s="242">
        <f>+VLOOKUP(A1053,[4]Sheet1!$A$13:$D$744,4,FALSE)</f>
        <v>0</v>
      </c>
      <c r="Y1053" s="242" t="e">
        <f>+VLOOKUP(X1053,bd_lista!$A$3:$C$592,3,FALSE)</f>
        <v>#N/A</v>
      </c>
      <c r="Z1053" s="294">
        <f>+X1053</f>
        <v>0</v>
      </c>
      <c r="AA1053" s="295" t="e">
        <f>+Y1053</f>
        <v>#N/A</v>
      </c>
    </row>
    <row r="1054" spans="1:27" customFormat="1" ht="15" hidden="1" customHeight="1">
      <c r="A1054" s="32">
        <v>1803</v>
      </c>
      <c r="B1054" s="393"/>
      <c r="C1054" s="247" t="str">
        <f>+VLOOKUP(A1054,bd_lista!$A$3:$C$592,3,FALSE)</f>
        <v>Gobierno Autónomo Municipal de Riberalta</v>
      </c>
      <c r="D1054" s="390"/>
      <c r="E1054" s="244" t="s">
        <v>1305</v>
      </c>
      <c r="F1054" s="243">
        <f ca="1">+IFERROR(INDEX('Hoja de Trabajo para listado'!$A$155:$Z$1048576,MATCH($A1054,'Hoja de Trabajo para listado'!$A$155:$A$1048576,0),MATCH((CUADRO!F$4&amp;$E1054),'Hoja de Trabajo para listado'!$A$151:$Z$151,0)),0)+IFERROR(INDEX('Hoja de Trabajo para listado'!$AB$155:$BA$1048576,MATCH($A1054,'Hoja de Trabajo para listado'!$AB$155:$AB$1048576,0),MATCH((CUADRO!F$4&amp;$E1054),'Hoja de Trabajo para listado'!$AB$151:$BA$151,0)),0)+IFERROR(INDEX('Hoja de Trabajo para listado'!$BC$155:$CB$1048576,MATCH($A1054,'Hoja de Trabajo para listado'!$BC$155:$BC$1048576,0),MATCH((CUADRO!F$4&amp;$E1054),'Hoja de Trabajo para listado'!$BC$151:$CB$151,0)),0)+IFERROR(INDEX('Hoja de Trabajo para listado'!$DE$153:$DG$274,MATCH($A1054,'Hoja de Trabajo para listado'!$DE$153:$DE$1048576,0),MATCH((CUADRO!F$4&amp;$E1054),'Hoja de Trabajo para listado'!$DE$151:$DG$151,0)),0)+IFERROR(INDEX('Hoja de Trabajo para listado'!$CD$155:$DC$1048576,MATCH($A1054,'Hoja de Trabajo para listado'!$CD$155:$CD$1048576,0),MATCH((CUADRO!F$4&amp;$E1054),'Hoja de Trabajo para listado'!$CD$151:$DC$151,0)),0)</f>
        <v>0</v>
      </c>
      <c r="G1054" s="243">
        <f ca="1">+IFERROR(INDEX('Hoja de Trabajo para listado'!$A$155:$Z$1048576,MATCH($A1054,'Hoja de Trabajo para listado'!$A$155:$A$1048576,0),MATCH((CUADRO!G$4&amp;$E1054),'Hoja de Trabajo para listado'!$A$151:$Z$151,0)),0)+IFERROR(INDEX('Hoja de Trabajo para listado'!$AB$155:$BA$1048576,MATCH($A1054,'Hoja de Trabajo para listado'!$AB$155:$AB$1048576,0),MATCH((CUADRO!G$4&amp;$E1054),'Hoja de Trabajo para listado'!$AB$151:$BA$151,0)),0)+IFERROR(INDEX('Hoja de Trabajo para listado'!$BC$155:$CB$1048576,MATCH($A1054,'Hoja de Trabajo para listado'!$BC$155:$BC$1048576,0),MATCH((CUADRO!G$4&amp;$E1054),'Hoja de Trabajo para listado'!$BC$151:$CB$151,0)),0)+IFERROR(INDEX('Hoja de Trabajo para listado'!$DE$153:$DG$274,MATCH($A1054,'Hoja de Trabajo para listado'!$DE$153:$DE$1048576,0),MATCH((CUADRO!G$4&amp;$E1054),'Hoja de Trabajo para listado'!$DE$151:$DG$151,0)),0)+IFERROR(INDEX('Hoja de Trabajo para listado'!$CD$155:$DC$1048576,MATCH($A1054,'Hoja de Trabajo para listado'!$CD$155:$CD$1048576,0),MATCH((CUADRO!G$4&amp;$E1054),'Hoja de Trabajo para listado'!$CD$151:$DC$151,0)),0)</f>
        <v>0</v>
      </c>
      <c r="H1054" s="243">
        <f ca="1">+IFERROR(INDEX('Hoja de Trabajo para listado'!$A$155:$Z$1048576,MATCH($A1054,'Hoja de Trabajo para listado'!$A$155:$A$1048576,0),MATCH((CUADRO!H$4&amp;$E1054),'Hoja de Trabajo para listado'!$A$151:$Z$151,0)),0)+IFERROR(INDEX('Hoja de Trabajo para listado'!$AB$155:$BA$1048576,MATCH($A1054,'Hoja de Trabajo para listado'!$AB$155:$AB$1048576,0),MATCH((CUADRO!H$4&amp;$E1054),'Hoja de Trabajo para listado'!$AB$151:$BA$151,0)),0)+IFERROR(INDEX('Hoja de Trabajo para listado'!$BC$155:$CB$1048576,MATCH($A1054,'Hoja de Trabajo para listado'!$BC$155:$BC$1048576,0),MATCH((CUADRO!H$4&amp;$E1054),'Hoja de Trabajo para listado'!$BC$151:$CB$151,0)),0)+IFERROR(INDEX('Hoja de Trabajo para listado'!$DE$153:$DG$274,MATCH($A1054,'Hoja de Trabajo para listado'!$DE$153:$DE$1048576,0),MATCH((CUADRO!H$4&amp;$E1054),'Hoja de Trabajo para listado'!$DE$151:$DG$151,0)),0)+IFERROR(INDEX('Hoja de Trabajo para listado'!$CD$155:$DC$1048576,MATCH($A1054,'Hoja de Trabajo para listado'!$CD$155:$CD$1048576,0),MATCH((CUADRO!H$4&amp;$E1054),'Hoja de Trabajo para listado'!$CD$151:$DC$151,0)),0)</f>
        <v>0</v>
      </c>
      <c r="I1054" s="243">
        <f ca="1">+IFERROR(INDEX('Hoja de Trabajo para listado'!$A$155:$Z$1048576,MATCH($A1054,'Hoja de Trabajo para listado'!$A$155:$A$1048576,0),MATCH((CUADRO!I$4&amp;$E1054),'Hoja de Trabajo para listado'!$A$151:$Z$151,0)),0)+IFERROR(INDEX('Hoja de Trabajo para listado'!$AB$155:$BA$1048576,MATCH($A1054,'Hoja de Trabajo para listado'!$AB$155:$AB$1048576,0),MATCH((CUADRO!I$4&amp;$E1054),'Hoja de Trabajo para listado'!$AB$151:$BA$151,0)),0)+IFERROR(INDEX('Hoja de Trabajo para listado'!$BC$155:$CB$1048576,MATCH($A1054,'Hoja de Trabajo para listado'!$BC$155:$BC$1048576,0),MATCH((CUADRO!I$4&amp;$E1054),'Hoja de Trabajo para listado'!$BC$151:$CB$151,0)),0)+IFERROR(INDEX('Hoja de Trabajo para listado'!$DE$153:$DG$274,MATCH($A1054,'Hoja de Trabajo para listado'!$DE$153:$DE$1048576,0),MATCH((CUADRO!I$4&amp;$E1054),'Hoja de Trabajo para listado'!$DE$151:$DG$151,0)),0)+IFERROR(INDEX('Hoja de Trabajo para listado'!$CD$155:$DC$1048576,MATCH($A1054,'Hoja de Trabajo para listado'!$CD$155:$CD$1048576,0),MATCH((CUADRO!I$4&amp;$E1054),'Hoja de Trabajo para listado'!$CD$151:$DC$151,0)),0)</f>
        <v>0</v>
      </c>
      <c r="J1054" s="243">
        <f ca="1">+IFERROR(INDEX('Hoja de Trabajo para listado'!$A$155:$Z$1048576,MATCH($A1054,'Hoja de Trabajo para listado'!$A$155:$A$1048576,0),MATCH((CUADRO!J$4&amp;$E1054),'Hoja de Trabajo para listado'!$A$151:$Z$151,0)),0)+IFERROR(INDEX('Hoja de Trabajo para listado'!$AB$155:$BA$1048576,MATCH($A1054,'Hoja de Trabajo para listado'!$AB$155:$AB$1048576,0),MATCH((CUADRO!J$4&amp;$E1054),'Hoja de Trabajo para listado'!$AB$151:$BA$151,0)),0)+IFERROR(INDEX('Hoja de Trabajo para listado'!$BC$155:$CB$1048576,MATCH($A1054,'Hoja de Trabajo para listado'!$BC$155:$BC$1048576,0),MATCH((CUADRO!J$4&amp;$E1054),'Hoja de Trabajo para listado'!$BC$151:$CB$151,0)),0)+IFERROR(INDEX('Hoja de Trabajo para listado'!$DE$153:$DG$274,MATCH($A1054,'Hoja de Trabajo para listado'!$DE$153:$DE$1048576,0),MATCH((CUADRO!J$4&amp;$E1054),'Hoja de Trabajo para listado'!$DE$151:$DG$151,0)),0)+IFERROR(INDEX('Hoja de Trabajo para listado'!$CD$155:$DC$1048576,MATCH($A1054,'Hoja de Trabajo para listado'!$CD$155:$CD$1048576,0),MATCH((CUADRO!J$4&amp;$E1054),'Hoja de Trabajo para listado'!$CD$151:$DC$151,0)),0)</f>
        <v>0</v>
      </c>
      <c r="K1054" s="243">
        <f ca="1">+IFERROR(INDEX('Hoja de Trabajo para listado'!$A$155:$Z$1048576,MATCH($A1054,'Hoja de Trabajo para listado'!$A$155:$A$1048576,0),MATCH((CUADRO!K$4&amp;$E1054),'Hoja de Trabajo para listado'!$A$151:$Z$151,0)),0)+IFERROR(INDEX('Hoja de Trabajo para listado'!$AB$155:$BA$1048576,MATCH($A1054,'Hoja de Trabajo para listado'!$AB$155:$AB$1048576,0),MATCH((CUADRO!K$4&amp;$E1054),'Hoja de Trabajo para listado'!$AB$151:$BA$151,0)),0)+IFERROR(INDEX('Hoja de Trabajo para listado'!$BC$155:$CB$1048576,MATCH($A1054,'Hoja de Trabajo para listado'!$BC$155:$BC$1048576,0),MATCH((CUADRO!K$4&amp;$E1054),'Hoja de Trabajo para listado'!$BC$151:$CB$151,0)),0)+IFERROR(INDEX('Hoja de Trabajo para listado'!$DE$153:$DG$274,MATCH($A1054,'Hoja de Trabajo para listado'!$DE$153:$DE$1048576,0),MATCH((CUADRO!K$4&amp;$E1054),'Hoja de Trabajo para listado'!$DE$151:$DG$151,0)),0)+IFERROR(INDEX('Hoja de Trabajo para listado'!$CD$155:$DC$1048576,MATCH($A1054,'Hoja de Trabajo para listado'!$CD$155:$CD$1048576,0),MATCH((CUADRO!K$4&amp;$E1054),'Hoja de Trabajo para listado'!$CD$151:$DC$151,0)),0)</f>
        <v>0</v>
      </c>
      <c r="L1054" s="243">
        <f ca="1">+IFERROR(INDEX('Hoja de Trabajo para listado'!$A$155:$Z$1048576,MATCH($A1054,'Hoja de Trabajo para listado'!$A$155:$A$1048576,0),MATCH((CUADRO!L$4&amp;$E1054),'Hoja de Trabajo para listado'!$A$151:$Z$151,0)),0)+IFERROR(INDEX('Hoja de Trabajo para listado'!$AB$155:$BA$1048576,MATCH($A1054,'Hoja de Trabajo para listado'!$AB$155:$AB$1048576,0),MATCH((CUADRO!L$4&amp;$E1054),'Hoja de Trabajo para listado'!$AB$151:$BA$151,0)),0)+IFERROR(INDEX('Hoja de Trabajo para listado'!$BC$155:$CB$1048576,MATCH($A1054,'Hoja de Trabajo para listado'!$BC$155:$BC$1048576,0),MATCH((CUADRO!L$4&amp;$E1054),'Hoja de Trabajo para listado'!$BC$151:$CB$151,0)),0)+IFERROR(INDEX('Hoja de Trabajo para listado'!$DE$153:$DG$274,MATCH($A1054,'Hoja de Trabajo para listado'!$DE$153:$DE$1048576,0),MATCH((CUADRO!L$4&amp;$E1054),'Hoja de Trabajo para listado'!$DE$151:$DG$151,0)),0)+IFERROR(INDEX('Hoja de Trabajo para listado'!$CD$155:$DC$1048576,MATCH($A1054,'Hoja de Trabajo para listado'!$CD$155:$CD$1048576,0),MATCH((CUADRO!L$4&amp;$E1054),'Hoja de Trabajo para listado'!$CD$151:$DC$151,0)),0)</f>
        <v>0</v>
      </c>
      <c r="M1054" s="243">
        <f ca="1">+IFERROR(INDEX('Hoja de Trabajo para listado'!$A$155:$Z$1048576,MATCH($A1054,'Hoja de Trabajo para listado'!$A$155:$A$1048576,0),MATCH((CUADRO!M$4&amp;$E1054),'Hoja de Trabajo para listado'!$A$151:$Z$151,0)),0)+IFERROR(INDEX('Hoja de Trabajo para listado'!$AB$155:$BA$1048576,MATCH($A1054,'Hoja de Trabajo para listado'!$AB$155:$AB$1048576,0),MATCH((CUADRO!M$4&amp;$E1054),'Hoja de Trabajo para listado'!$AB$151:$BA$151,0)),0)+IFERROR(INDEX('Hoja de Trabajo para listado'!$BC$155:$CB$1048576,MATCH($A1054,'Hoja de Trabajo para listado'!$BC$155:$BC$1048576,0),MATCH((CUADRO!M$4&amp;$E1054),'Hoja de Trabajo para listado'!$BC$151:$CB$151,0)),0)+IFERROR(INDEX('Hoja de Trabajo para listado'!$DE$153:$DG$274,MATCH($A1054,'Hoja de Trabajo para listado'!$DE$153:$DE$1048576,0),MATCH((CUADRO!M$4&amp;$E1054),'Hoja de Trabajo para listado'!$DE$151:$DG$151,0)),0)+IFERROR(INDEX('Hoja de Trabajo para listado'!$CD$155:$DC$1048576,MATCH($A1054,'Hoja de Trabajo para listado'!$CD$155:$CD$1048576,0),MATCH((CUADRO!M$4&amp;$E1054),'Hoja de Trabajo para listado'!$CD$151:$DC$151,0)),0)</f>
        <v>0</v>
      </c>
      <c r="N1054" s="243">
        <f ca="1">+IFERROR(INDEX('Hoja de Trabajo para listado'!$A$155:$Z$1048576,MATCH($A1054,'Hoja de Trabajo para listado'!$A$155:$A$1048576,0),MATCH((CUADRO!N$4&amp;$E1054),'Hoja de Trabajo para listado'!$A$151:$Z$151,0)),0)+IFERROR(INDEX('Hoja de Trabajo para listado'!$AB$155:$BA$1048576,MATCH($A1054,'Hoja de Trabajo para listado'!$AB$155:$AB$1048576,0),MATCH((CUADRO!N$4&amp;$E1054),'Hoja de Trabajo para listado'!$AB$151:$BA$151,0)),0)+IFERROR(INDEX('Hoja de Trabajo para listado'!$BC$155:$CB$1048576,MATCH($A1054,'Hoja de Trabajo para listado'!$BC$155:$BC$1048576,0),MATCH((CUADRO!N$4&amp;$E1054),'Hoja de Trabajo para listado'!$BC$151:$CB$151,0)),0)+IFERROR(INDEX('Hoja de Trabajo para listado'!$DE$153:$DG$274,MATCH($A1054,'Hoja de Trabajo para listado'!$DE$153:$DE$1048576,0),MATCH((CUADRO!N$4&amp;$E1054),'Hoja de Trabajo para listado'!$DE$151:$DG$151,0)),0)+IFERROR(INDEX('Hoja de Trabajo para listado'!$CD$155:$DC$1048576,MATCH($A1054,'Hoja de Trabajo para listado'!$CD$155:$CD$1048576,0),MATCH((CUADRO!N$4&amp;$E1054),'Hoja de Trabajo para listado'!$CD$151:$DC$151,0)),0)</f>
        <v>0</v>
      </c>
      <c r="O1054" s="243">
        <f ca="1">+IFERROR(INDEX('Hoja de Trabajo para listado'!$A$155:$Z$1048576,MATCH($A1054,'Hoja de Trabajo para listado'!$A$155:$A$1048576,0),MATCH((CUADRO!O$4&amp;$E1054),'Hoja de Trabajo para listado'!$A$151:$Z$151,0)),0)+IFERROR(INDEX('Hoja de Trabajo para listado'!$AB$155:$BA$1048576,MATCH($A1054,'Hoja de Trabajo para listado'!$AB$155:$AB$1048576,0),MATCH((CUADRO!O$4&amp;$E1054),'Hoja de Trabajo para listado'!$AB$151:$BA$151,0)),0)+IFERROR(INDEX('Hoja de Trabajo para listado'!$BC$155:$CB$1048576,MATCH($A1054,'Hoja de Trabajo para listado'!$BC$155:$BC$1048576,0),MATCH((CUADRO!O$4&amp;$E1054),'Hoja de Trabajo para listado'!$BC$151:$CB$151,0)),0)+IFERROR(INDEX('Hoja de Trabajo para listado'!$DE$153:$DG$274,MATCH($A1054,'Hoja de Trabajo para listado'!$DE$153:$DE$1048576,0),MATCH((CUADRO!O$4&amp;$E1054),'Hoja de Trabajo para listado'!$DE$151:$DG$151,0)),0)+IFERROR(INDEX('Hoja de Trabajo para listado'!$CD$155:$DC$1048576,MATCH($A1054,'Hoja de Trabajo para listado'!$CD$155:$CD$1048576,0),MATCH((CUADRO!O$4&amp;$E1054),'Hoja de Trabajo para listado'!$CD$151:$DC$151,0)),0)</f>
        <v>0</v>
      </c>
      <c r="P1054" s="243">
        <f ca="1">+IFERROR(INDEX('Hoja de Trabajo para listado'!$A$155:$Z$1048576,MATCH($A1054,'Hoja de Trabajo para listado'!$A$155:$A$1048576,0),MATCH((CUADRO!P$4&amp;$E1054),'Hoja de Trabajo para listado'!$A$151:$Z$151,0)),0)+IFERROR(INDEX('Hoja de Trabajo para listado'!$AB$155:$BA$1048576,MATCH($A1054,'Hoja de Trabajo para listado'!$AB$155:$AB$1048576,0),MATCH((CUADRO!P$4&amp;$E1054),'Hoja de Trabajo para listado'!$AB$151:$BA$151,0)),0)+IFERROR(INDEX('Hoja de Trabajo para listado'!$BC$155:$CB$1048576,MATCH($A1054,'Hoja de Trabajo para listado'!$BC$155:$BC$1048576,0),MATCH((CUADRO!P$4&amp;$E1054),'Hoja de Trabajo para listado'!$BC$151:$CB$151,0)),0)+IFERROR(INDEX('Hoja de Trabajo para listado'!$DE$153:$DG$274,MATCH($A1054,'Hoja de Trabajo para listado'!$DE$153:$DE$1048576,0),MATCH((CUADRO!P$4&amp;$E1054),'Hoja de Trabajo para listado'!$DE$151:$DG$151,0)),0)+IFERROR(INDEX('Hoja de Trabajo para listado'!$CD$155:$DC$1048576,MATCH($A1054,'Hoja de Trabajo para listado'!$CD$155:$CD$1048576,0),MATCH((CUADRO!P$4&amp;$E1054),'Hoja de Trabajo para listado'!$CD$151:$DC$151,0)),0)</f>
        <v>0</v>
      </c>
      <c r="Q1054" s="243">
        <f ca="1">+IFERROR(INDEX('Hoja de Trabajo para listado'!$A$155:$Z$1048576,MATCH($A1054,'Hoja de Trabajo para listado'!$A$155:$A$1048576,0),MATCH((CUADRO!Q$4&amp;$E1054),'Hoja de Trabajo para listado'!$A$151:$Z$151,0)),0)+IFERROR(INDEX('Hoja de Trabajo para listado'!$AB$155:$BA$1048576,MATCH($A1054,'Hoja de Trabajo para listado'!$AB$155:$AB$1048576,0),MATCH((CUADRO!Q$4&amp;$E1054),'Hoja de Trabajo para listado'!$AB$151:$BA$151,0)),0)+IFERROR(INDEX('Hoja de Trabajo para listado'!$BC$155:$CB$1048576,MATCH($A1054,'Hoja de Trabajo para listado'!$BC$155:$BC$1048576,0),MATCH((CUADRO!Q$4&amp;$E1054),'Hoja de Trabajo para listado'!$BC$151:$CB$151,0)),0)+IFERROR(INDEX('Hoja de Trabajo para listado'!$DE$153:$DG$274,MATCH($A1054,'Hoja de Trabajo para listado'!$DE$153:$DE$1048576,0),MATCH((CUADRO!Q$4&amp;$E1054),'Hoja de Trabajo para listado'!$DE$151:$DG$151,0)),0)+IFERROR(INDEX('Hoja de Trabajo para listado'!$CD$155:$DC$1048576,MATCH($A1054,'Hoja de Trabajo para listado'!$CD$155:$CD$1048576,0),MATCH((CUADRO!Q$4&amp;$E1054),'Hoja de Trabajo para listado'!$CD$151:$DC$151,0)),0)</f>
        <v>0</v>
      </c>
      <c r="R1054" s="243">
        <f t="shared" ca="1" si="39"/>
        <v>0</v>
      </c>
      <c r="S1054" s="249">
        <f ca="1">+R1053+R1054</f>
        <v>0</v>
      </c>
      <c r="T1054" s="243">
        <f ca="1">+S1054</f>
        <v>0</v>
      </c>
      <c r="U1054" s="242">
        <f t="shared" si="40"/>
        <v>2</v>
      </c>
      <c r="V1054" s="333" t="str">
        <f>+VLOOKUP(A1054,bd_lista!$A$3:$E$592,5,FALSE)</f>
        <v>Gobiernos Autonomos Municipales</v>
      </c>
      <c r="W1054" s="388"/>
      <c r="X1054" s="242">
        <f>+VLOOKUP(A1054,[4]Sheet1!$A$13:$D$744,4,FALSE)</f>
        <v>0</v>
      </c>
      <c r="Y1054" s="242" t="e">
        <f>+VLOOKUP(X1054,bd_lista!$A$3:$C$592,3,FALSE)</f>
        <v>#N/A</v>
      </c>
      <c r="Z1054" s="292"/>
      <c r="AA1054" s="293"/>
    </row>
    <row r="1055" spans="1:27" customFormat="1" ht="15" hidden="1" customHeight="1">
      <c r="A1055" s="32">
        <v>1805</v>
      </c>
      <c r="B1055" s="392">
        <f>+A1055</f>
        <v>1805</v>
      </c>
      <c r="C1055" s="247" t="str">
        <f>+VLOOKUP(A1055,bd_lista!$A$3:$C$592,3,FALSE)</f>
        <v>Gobierno Autónomo Municipal de Puerto Guayaramerín</v>
      </c>
      <c r="D1055" s="389" t="str">
        <f>+C1055</f>
        <v>Gobierno Autónomo Municipal de Puerto Guayaramerín</v>
      </c>
      <c r="E1055" s="242" t="s">
        <v>1304</v>
      </c>
      <c r="F1055" s="243">
        <f ca="1">+IFERROR(INDEX('Hoja de Trabajo para listado'!$A$155:$Z$1048576,MATCH($A1055,'Hoja de Trabajo para listado'!$A$155:$A$1048576,0),MATCH((CUADRO!F$4&amp;$E1055),'Hoja de Trabajo para listado'!$A$151:$Z$151,0)),0)+IFERROR(INDEX('Hoja de Trabajo para listado'!$AB$155:$BA$1048576,MATCH($A1055,'Hoja de Trabajo para listado'!$AB$155:$AB$1048576,0),MATCH((CUADRO!F$4&amp;$E1055),'Hoja de Trabajo para listado'!$AB$151:$BA$151,0)),0)+IFERROR(INDEX('Hoja de Trabajo para listado'!$BC$155:$CB$1048576,MATCH($A1055,'Hoja de Trabajo para listado'!$BC$155:$BC$1048576,0),MATCH((CUADRO!F$4&amp;$E1055),'Hoja de Trabajo para listado'!$BC$151:$CB$151,0)),0)+IFERROR(INDEX('Hoja de Trabajo para listado'!$DE$153:$DG$274,MATCH($A1055,'Hoja de Trabajo para listado'!$DE$153:$DE$1048576,0),MATCH((CUADRO!F$4&amp;$E1055),'Hoja de Trabajo para listado'!$DE$151:$DG$151,0)),0)+IFERROR(INDEX('Hoja de Trabajo para listado'!$CD$155:$DC$1048576,MATCH($A1055,'Hoja de Trabajo para listado'!$CD$155:$CD$1048576,0),MATCH((CUADRO!F$4&amp;$E1055),'Hoja de Trabajo para listado'!$CD$151:$DC$151,0)),0)</f>
        <v>0</v>
      </c>
      <c r="G1055" s="243">
        <f ca="1">+IFERROR(INDEX('Hoja de Trabajo para listado'!$A$155:$Z$1048576,MATCH($A1055,'Hoja de Trabajo para listado'!$A$155:$A$1048576,0),MATCH((CUADRO!G$4&amp;$E1055),'Hoja de Trabajo para listado'!$A$151:$Z$151,0)),0)+IFERROR(INDEX('Hoja de Trabajo para listado'!$AB$155:$BA$1048576,MATCH($A1055,'Hoja de Trabajo para listado'!$AB$155:$AB$1048576,0),MATCH((CUADRO!G$4&amp;$E1055),'Hoja de Trabajo para listado'!$AB$151:$BA$151,0)),0)+IFERROR(INDEX('Hoja de Trabajo para listado'!$BC$155:$CB$1048576,MATCH($A1055,'Hoja de Trabajo para listado'!$BC$155:$BC$1048576,0),MATCH((CUADRO!G$4&amp;$E1055),'Hoja de Trabajo para listado'!$BC$151:$CB$151,0)),0)+IFERROR(INDEX('Hoja de Trabajo para listado'!$DE$153:$DG$274,MATCH($A1055,'Hoja de Trabajo para listado'!$DE$153:$DE$1048576,0),MATCH((CUADRO!G$4&amp;$E1055),'Hoja de Trabajo para listado'!$DE$151:$DG$151,0)),0)+IFERROR(INDEX('Hoja de Trabajo para listado'!$CD$155:$DC$1048576,MATCH($A1055,'Hoja de Trabajo para listado'!$CD$155:$CD$1048576,0),MATCH((CUADRO!G$4&amp;$E1055),'Hoja de Trabajo para listado'!$CD$151:$DC$151,0)),0)</f>
        <v>0</v>
      </c>
      <c r="H1055" s="243">
        <f ca="1">+IFERROR(INDEX('Hoja de Trabajo para listado'!$A$155:$Z$1048576,MATCH($A1055,'Hoja de Trabajo para listado'!$A$155:$A$1048576,0),MATCH((CUADRO!H$4&amp;$E1055),'Hoja de Trabajo para listado'!$A$151:$Z$151,0)),0)+IFERROR(INDEX('Hoja de Trabajo para listado'!$AB$155:$BA$1048576,MATCH($A1055,'Hoja de Trabajo para listado'!$AB$155:$AB$1048576,0),MATCH((CUADRO!H$4&amp;$E1055),'Hoja de Trabajo para listado'!$AB$151:$BA$151,0)),0)+IFERROR(INDEX('Hoja de Trabajo para listado'!$BC$155:$CB$1048576,MATCH($A1055,'Hoja de Trabajo para listado'!$BC$155:$BC$1048576,0),MATCH((CUADRO!H$4&amp;$E1055),'Hoja de Trabajo para listado'!$BC$151:$CB$151,0)),0)+IFERROR(INDEX('Hoja de Trabajo para listado'!$DE$153:$DG$274,MATCH($A1055,'Hoja de Trabajo para listado'!$DE$153:$DE$1048576,0),MATCH((CUADRO!H$4&amp;$E1055),'Hoja de Trabajo para listado'!$DE$151:$DG$151,0)),0)+IFERROR(INDEX('Hoja de Trabajo para listado'!$CD$155:$DC$1048576,MATCH($A1055,'Hoja de Trabajo para listado'!$CD$155:$CD$1048576,0),MATCH((CUADRO!H$4&amp;$E1055),'Hoja de Trabajo para listado'!$CD$151:$DC$151,0)),0)</f>
        <v>0</v>
      </c>
      <c r="I1055" s="243">
        <f ca="1">+IFERROR(INDEX('Hoja de Trabajo para listado'!$A$155:$Z$1048576,MATCH($A1055,'Hoja de Trabajo para listado'!$A$155:$A$1048576,0),MATCH((CUADRO!I$4&amp;$E1055),'Hoja de Trabajo para listado'!$A$151:$Z$151,0)),0)+IFERROR(INDEX('Hoja de Trabajo para listado'!$AB$155:$BA$1048576,MATCH($A1055,'Hoja de Trabajo para listado'!$AB$155:$AB$1048576,0),MATCH((CUADRO!I$4&amp;$E1055),'Hoja de Trabajo para listado'!$AB$151:$BA$151,0)),0)+IFERROR(INDEX('Hoja de Trabajo para listado'!$BC$155:$CB$1048576,MATCH($A1055,'Hoja de Trabajo para listado'!$BC$155:$BC$1048576,0),MATCH((CUADRO!I$4&amp;$E1055),'Hoja de Trabajo para listado'!$BC$151:$CB$151,0)),0)+IFERROR(INDEX('Hoja de Trabajo para listado'!$DE$153:$DG$274,MATCH($A1055,'Hoja de Trabajo para listado'!$DE$153:$DE$1048576,0),MATCH((CUADRO!I$4&amp;$E1055),'Hoja de Trabajo para listado'!$DE$151:$DG$151,0)),0)+IFERROR(INDEX('Hoja de Trabajo para listado'!$CD$155:$DC$1048576,MATCH($A1055,'Hoja de Trabajo para listado'!$CD$155:$CD$1048576,0),MATCH((CUADRO!I$4&amp;$E1055),'Hoja de Trabajo para listado'!$CD$151:$DC$151,0)),0)</f>
        <v>0</v>
      </c>
      <c r="J1055" s="243">
        <f ca="1">+IFERROR(INDEX('Hoja de Trabajo para listado'!$A$155:$Z$1048576,MATCH($A1055,'Hoja de Trabajo para listado'!$A$155:$A$1048576,0),MATCH((CUADRO!J$4&amp;$E1055),'Hoja de Trabajo para listado'!$A$151:$Z$151,0)),0)+IFERROR(INDEX('Hoja de Trabajo para listado'!$AB$155:$BA$1048576,MATCH($A1055,'Hoja de Trabajo para listado'!$AB$155:$AB$1048576,0),MATCH((CUADRO!J$4&amp;$E1055),'Hoja de Trabajo para listado'!$AB$151:$BA$151,0)),0)+IFERROR(INDEX('Hoja de Trabajo para listado'!$BC$155:$CB$1048576,MATCH($A1055,'Hoja de Trabajo para listado'!$BC$155:$BC$1048576,0),MATCH((CUADRO!J$4&amp;$E1055),'Hoja de Trabajo para listado'!$BC$151:$CB$151,0)),0)+IFERROR(INDEX('Hoja de Trabajo para listado'!$DE$153:$DG$274,MATCH($A1055,'Hoja de Trabajo para listado'!$DE$153:$DE$1048576,0),MATCH((CUADRO!J$4&amp;$E1055),'Hoja de Trabajo para listado'!$DE$151:$DG$151,0)),0)+IFERROR(INDEX('Hoja de Trabajo para listado'!$CD$155:$DC$1048576,MATCH($A1055,'Hoja de Trabajo para listado'!$CD$155:$CD$1048576,0),MATCH((CUADRO!J$4&amp;$E1055),'Hoja de Trabajo para listado'!$CD$151:$DC$151,0)),0)</f>
        <v>0</v>
      </c>
      <c r="K1055" s="243">
        <f ca="1">+IFERROR(INDEX('Hoja de Trabajo para listado'!$A$155:$Z$1048576,MATCH($A1055,'Hoja de Trabajo para listado'!$A$155:$A$1048576,0),MATCH((CUADRO!K$4&amp;$E1055),'Hoja de Trabajo para listado'!$A$151:$Z$151,0)),0)+IFERROR(INDEX('Hoja de Trabajo para listado'!$AB$155:$BA$1048576,MATCH($A1055,'Hoja de Trabajo para listado'!$AB$155:$AB$1048576,0),MATCH((CUADRO!K$4&amp;$E1055),'Hoja de Trabajo para listado'!$AB$151:$BA$151,0)),0)+IFERROR(INDEX('Hoja de Trabajo para listado'!$BC$155:$CB$1048576,MATCH($A1055,'Hoja de Trabajo para listado'!$BC$155:$BC$1048576,0),MATCH((CUADRO!K$4&amp;$E1055),'Hoja de Trabajo para listado'!$BC$151:$CB$151,0)),0)+IFERROR(INDEX('Hoja de Trabajo para listado'!$DE$153:$DG$274,MATCH($A1055,'Hoja de Trabajo para listado'!$DE$153:$DE$1048576,0),MATCH((CUADRO!K$4&amp;$E1055),'Hoja de Trabajo para listado'!$DE$151:$DG$151,0)),0)+IFERROR(INDEX('Hoja de Trabajo para listado'!$CD$155:$DC$1048576,MATCH($A1055,'Hoja de Trabajo para listado'!$CD$155:$CD$1048576,0),MATCH((CUADRO!K$4&amp;$E1055),'Hoja de Trabajo para listado'!$CD$151:$DC$151,0)),0)</f>
        <v>0</v>
      </c>
      <c r="L1055" s="243">
        <f ca="1">+IFERROR(INDEX('Hoja de Trabajo para listado'!$A$155:$Z$1048576,MATCH($A1055,'Hoja de Trabajo para listado'!$A$155:$A$1048576,0),MATCH((CUADRO!L$4&amp;$E1055),'Hoja de Trabajo para listado'!$A$151:$Z$151,0)),0)+IFERROR(INDEX('Hoja de Trabajo para listado'!$AB$155:$BA$1048576,MATCH($A1055,'Hoja de Trabajo para listado'!$AB$155:$AB$1048576,0),MATCH((CUADRO!L$4&amp;$E1055),'Hoja de Trabajo para listado'!$AB$151:$BA$151,0)),0)+IFERROR(INDEX('Hoja de Trabajo para listado'!$BC$155:$CB$1048576,MATCH($A1055,'Hoja de Trabajo para listado'!$BC$155:$BC$1048576,0),MATCH((CUADRO!L$4&amp;$E1055),'Hoja de Trabajo para listado'!$BC$151:$CB$151,0)),0)+IFERROR(INDEX('Hoja de Trabajo para listado'!$DE$153:$DG$274,MATCH($A1055,'Hoja de Trabajo para listado'!$DE$153:$DE$1048576,0),MATCH((CUADRO!L$4&amp;$E1055),'Hoja de Trabajo para listado'!$DE$151:$DG$151,0)),0)+IFERROR(INDEX('Hoja de Trabajo para listado'!$CD$155:$DC$1048576,MATCH($A1055,'Hoja de Trabajo para listado'!$CD$155:$CD$1048576,0),MATCH((CUADRO!L$4&amp;$E1055),'Hoja de Trabajo para listado'!$CD$151:$DC$151,0)),0)</f>
        <v>0</v>
      </c>
      <c r="M1055" s="243">
        <f ca="1">+IFERROR(INDEX('Hoja de Trabajo para listado'!$A$155:$Z$1048576,MATCH($A1055,'Hoja de Trabajo para listado'!$A$155:$A$1048576,0),MATCH((CUADRO!M$4&amp;$E1055),'Hoja de Trabajo para listado'!$A$151:$Z$151,0)),0)+IFERROR(INDEX('Hoja de Trabajo para listado'!$AB$155:$BA$1048576,MATCH($A1055,'Hoja de Trabajo para listado'!$AB$155:$AB$1048576,0),MATCH((CUADRO!M$4&amp;$E1055),'Hoja de Trabajo para listado'!$AB$151:$BA$151,0)),0)+IFERROR(INDEX('Hoja de Trabajo para listado'!$BC$155:$CB$1048576,MATCH($A1055,'Hoja de Trabajo para listado'!$BC$155:$BC$1048576,0),MATCH((CUADRO!M$4&amp;$E1055),'Hoja de Trabajo para listado'!$BC$151:$CB$151,0)),0)+IFERROR(INDEX('Hoja de Trabajo para listado'!$DE$153:$DG$274,MATCH($A1055,'Hoja de Trabajo para listado'!$DE$153:$DE$1048576,0),MATCH((CUADRO!M$4&amp;$E1055),'Hoja de Trabajo para listado'!$DE$151:$DG$151,0)),0)+IFERROR(INDEX('Hoja de Trabajo para listado'!$CD$155:$DC$1048576,MATCH($A1055,'Hoja de Trabajo para listado'!$CD$155:$CD$1048576,0),MATCH((CUADRO!M$4&amp;$E1055),'Hoja de Trabajo para listado'!$CD$151:$DC$151,0)),0)</f>
        <v>0</v>
      </c>
      <c r="N1055" s="243">
        <f ca="1">+IFERROR(INDEX('Hoja de Trabajo para listado'!$A$155:$Z$1048576,MATCH($A1055,'Hoja de Trabajo para listado'!$A$155:$A$1048576,0),MATCH((CUADRO!N$4&amp;$E1055),'Hoja de Trabajo para listado'!$A$151:$Z$151,0)),0)+IFERROR(INDEX('Hoja de Trabajo para listado'!$AB$155:$BA$1048576,MATCH($A1055,'Hoja de Trabajo para listado'!$AB$155:$AB$1048576,0),MATCH((CUADRO!N$4&amp;$E1055),'Hoja de Trabajo para listado'!$AB$151:$BA$151,0)),0)+IFERROR(INDEX('Hoja de Trabajo para listado'!$BC$155:$CB$1048576,MATCH($A1055,'Hoja de Trabajo para listado'!$BC$155:$BC$1048576,0),MATCH((CUADRO!N$4&amp;$E1055),'Hoja de Trabajo para listado'!$BC$151:$CB$151,0)),0)+IFERROR(INDEX('Hoja de Trabajo para listado'!$DE$153:$DG$274,MATCH($A1055,'Hoja de Trabajo para listado'!$DE$153:$DE$1048576,0),MATCH((CUADRO!N$4&amp;$E1055),'Hoja de Trabajo para listado'!$DE$151:$DG$151,0)),0)+IFERROR(INDEX('Hoja de Trabajo para listado'!$CD$155:$DC$1048576,MATCH($A1055,'Hoja de Trabajo para listado'!$CD$155:$CD$1048576,0),MATCH((CUADRO!N$4&amp;$E1055),'Hoja de Trabajo para listado'!$CD$151:$DC$151,0)),0)</f>
        <v>0</v>
      </c>
      <c r="O1055" s="243">
        <f ca="1">+IFERROR(INDEX('Hoja de Trabajo para listado'!$A$155:$Z$1048576,MATCH($A1055,'Hoja de Trabajo para listado'!$A$155:$A$1048576,0),MATCH((CUADRO!O$4&amp;$E1055),'Hoja de Trabajo para listado'!$A$151:$Z$151,0)),0)+IFERROR(INDEX('Hoja de Trabajo para listado'!$AB$155:$BA$1048576,MATCH($A1055,'Hoja de Trabajo para listado'!$AB$155:$AB$1048576,0),MATCH((CUADRO!O$4&amp;$E1055),'Hoja de Trabajo para listado'!$AB$151:$BA$151,0)),0)+IFERROR(INDEX('Hoja de Trabajo para listado'!$BC$155:$CB$1048576,MATCH($A1055,'Hoja de Trabajo para listado'!$BC$155:$BC$1048576,0),MATCH((CUADRO!O$4&amp;$E1055),'Hoja de Trabajo para listado'!$BC$151:$CB$151,0)),0)+IFERROR(INDEX('Hoja de Trabajo para listado'!$DE$153:$DG$274,MATCH($A1055,'Hoja de Trabajo para listado'!$DE$153:$DE$1048576,0),MATCH((CUADRO!O$4&amp;$E1055),'Hoja de Trabajo para listado'!$DE$151:$DG$151,0)),0)+IFERROR(INDEX('Hoja de Trabajo para listado'!$CD$155:$DC$1048576,MATCH($A1055,'Hoja de Trabajo para listado'!$CD$155:$CD$1048576,0),MATCH((CUADRO!O$4&amp;$E1055),'Hoja de Trabajo para listado'!$CD$151:$DC$151,0)),0)</f>
        <v>0</v>
      </c>
      <c r="P1055" s="243">
        <f ca="1">+IFERROR(INDEX('Hoja de Trabajo para listado'!$A$155:$Z$1048576,MATCH($A1055,'Hoja de Trabajo para listado'!$A$155:$A$1048576,0),MATCH((CUADRO!P$4&amp;$E1055),'Hoja de Trabajo para listado'!$A$151:$Z$151,0)),0)+IFERROR(INDEX('Hoja de Trabajo para listado'!$AB$155:$BA$1048576,MATCH($A1055,'Hoja de Trabajo para listado'!$AB$155:$AB$1048576,0),MATCH((CUADRO!P$4&amp;$E1055),'Hoja de Trabajo para listado'!$AB$151:$BA$151,0)),0)+IFERROR(INDEX('Hoja de Trabajo para listado'!$BC$155:$CB$1048576,MATCH($A1055,'Hoja de Trabajo para listado'!$BC$155:$BC$1048576,0),MATCH((CUADRO!P$4&amp;$E1055),'Hoja de Trabajo para listado'!$BC$151:$CB$151,0)),0)+IFERROR(INDEX('Hoja de Trabajo para listado'!$DE$153:$DG$274,MATCH($A1055,'Hoja de Trabajo para listado'!$DE$153:$DE$1048576,0),MATCH((CUADRO!P$4&amp;$E1055),'Hoja de Trabajo para listado'!$DE$151:$DG$151,0)),0)+IFERROR(INDEX('Hoja de Trabajo para listado'!$CD$155:$DC$1048576,MATCH($A1055,'Hoja de Trabajo para listado'!$CD$155:$CD$1048576,0),MATCH((CUADRO!P$4&amp;$E1055),'Hoja de Trabajo para listado'!$CD$151:$DC$151,0)),0)</f>
        <v>0</v>
      </c>
      <c r="Q1055" s="243">
        <f ca="1">+IFERROR(INDEX('Hoja de Trabajo para listado'!$A$155:$Z$1048576,MATCH($A1055,'Hoja de Trabajo para listado'!$A$155:$A$1048576,0),MATCH((CUADRO!Q$4&amp;$E1055),'Hoja de Trabajo para listado'!$A$151:$Z$151,0)),0)+IFERROR(INDEX('Hoja de Trabajo para listado'!$AB$155:$BA$1048576,MATCH($A1055,'Hoja de Trabajo para listado'!$AB$155:$AB$1048576,0),MATCH((CUADRO!Q$4&amp;$E1055),'Hoja de Trabajo para listado'!$AB$151:$BA$151,0)),0)+IFERROR(INDEX('Hoja de Trabajo para listado'!$BC$155:$CB$1048576,MATCH($A1055,'Hoja de Trabajo para listado'!$BC$155:$BC$1048576,0),MATCH((CUADRO!Q$4&amp;$E1055),'Hoja de Trabajo para listado'!$BC$151:$CB$151,0)),0)+IFERROR(INDEX('Hoja de Trabajo para listado'!$DE$153:$DG$274,MATCH($A1055,'Hoja de Trabajo para listado'!$DE$153:$DE$1048576,0),MATCH((CUADRO!Q$4&amp;$E1055),'Hoja de Trabajo para listado'!$DE$151:$DG$151,0)),0)+IFERROR(INDEX('Hoja de Trabajo para listado'!$CD$155:$DC$1048576,MATCH($A1055,'Hoja de Trabajo para listado'!$CD$155:$CD$1048576,0),MATCH((CUADRO!Q$4&amp;$E1055),'Hoja de Trabajo para listado'!$CD$151:$DC$151,0)),0)</f>
        <v>0</v>
      </c>
      <c r="R1055" s="243">
        <f t="shared" ca="1" si="39"/>
        <v>0</v>
      </c>
      <c r="S1055" s="249"/>
      <c r="T1055" s="243">
        <f ca="1">+T1056</f>
        <v>0</v>
      </c>
      <c r="U1055" s="242">
        <f t="shared" si="40"/>
        <v>1</v>
      </c>
      <c r="V1055" s="333" t="str">
        <f>+VLOOKUP(A1055,bd_lista!$A$3:$E$592,5,FALSE)</f>
        <v>Gobiernos Autonomos Municipales</v>
      </c>
      <c r="W1055" s="387" t="str">
        <f>+V1055</f>
        <v>Gobiernos Autonomos Municipales</v>
      </c>
      <c r="X1055" s="242">
        <f>+VLOOKUP(A1055,[4]Sheet1!$A$13:$D$744,4,FALSE)</f>
        <v>0</v>
      </c>
      <c r="Y1055" s="242" t="e">
        <f>+VLOOKUP(X1055,bd_lista!$A$3:$C$592,3,FALSE)</f>
        <v>#N/A</v>
      </c>
      <c r="Z1055" s="294">
        <f>+X1055</f>
        <v>0</v>
      </c>
      <c r="AA1055" s="295" t="e">
        <f>+Y1055</f>
        <v>#N/A</v>
      </c>
    </row>
    <row r="1056" spans="1:27" customFormat="1" ht="15" hidden="1" customHeight="1">
      <c r="A1056" s="32">
        <v>1805</v>
      </c>
      <c r="B1056" s="393"/>
      <c r="C1056" s="247" t="str">
        <f>+VLOOKUP(A1056,bd_lista!$A$3:$C$592,3,FALSE)</f>
        <v>Gobierno Autónomo Municipal de Puerto Guayaramerín</v>
      </c>
      <c r="D1056" s="390"/>
      <c r="E1056" s="244" t="s">
        <v>1305</v>
      </c>
      <c r="F1056" s="243">
        <f ca="1">+IFERROR(INDEX('Hoja de Trabajo para listado'!$A$155:$Z$1048576,MATCH($A1056,'Hoja de Trabajo para listado'!$A$155:$A$1048576,0),MATCH((CUADRO!F$4&amp;$E1056),'Hoja de Trabajo para listado'!$A$151:$Z$151,0)),0)+IFERROR(INDEX('Hoja de Trabajo para listado'!$AB$155:$BA$1048576,MATCH($A1056,'Hoja de Trabajo para listado'!$AB$155:$AB$1048576,0),MATCH((CUADRO!F$4&amp;$E1056),'Hoja de Trabajo para listado'!$AB$151:$BA$151,0)),0)+IFERROR(INDEX('Hoja de Trabajo para listado'!$BC$155:$CB$1048576,MATCH($A1056,'Hoja de Trabajo para listado'!$BC$155:$BC$1048576,0),MATCH((CUADRO!F$4&amp;$E1056),'Hoja de Trabajo para listado'!$BC$151:$CB$151,0)),0)+IFERROR(INDEX('Hoja de Trabajo para listado'!$DE$153:$DG$274,MATCH($A1056,'Hoja de Trabajo para listado'!$DE$153:$DE$1048576,0),MATCH((CUADRO!F$4&amp;$E1056),'Hoja de Trabajo para listado'!$DE$151:$DG$151,0)),0)+IFERROR(INDEX('Hoja de Trabajo para listado'!$CD$155:$DC$1048576,MATCH($A1056,'Hoja de Trabajo para listado'!$CD$155:$CD$1048576,0),MATCH((CUADRO!F$4&amp;$E1056),'Hoja de Trabajo para listado'!$CD$151:$DC$151,0)),0)</f>
        <v>0</v>
      </c>
      <c r="G1056" s="243">
        <f ca="1">+IFERROR(INDEX('Hoja de Trabajo para listado'!$A$155:$Z$1048576,MATCH($A1056,'Hoja de Trabajo para listado'!$A$155:$A$1048576,0),MATCH((CUADRO!G$4&amp;$E1056),'Hoja de Trabajo para listado'!$A$151:$Z$151,0)),0)+IFERROR(INDEX('Hoja de Trabajo para listado'!$AB$155:$BA$1048576,MATCH($A1056,'Hoja de Trabajo para listado'!$AB$155:$AB$1048576,0),MATCH((CUADRO!G$4&amp;$E1056),'Hoja de Trabajo para listado'!$AB$151:$BA$151,0)),0)+IFERROR(INDEX('Hoja de Trabajo para listado'!$BC$155:$CB$1048576,MATCH($A1056,'Hoja de Trabajo para listado'!$BC$155:$BC$1048576,0),MATCH((CUADRO!G$4&amp;$E1056),'Hoja de Trabajo para listado'!$BC$151:$CB$151,0)),0)+IFERROR(INDEX('Hoja de Trabajo para listado'!$DE$153:$DG$274,MATCH($A1056,'Hoja de Trabajo para listado'!$DE$153:$DE$1048576,0),MATCH((CUADRO!G$4&amp;$E1056),'Hoja de Trabajo para listado'!$DE$151:$DG$151,0)),0)+IFERROR(INDEX('Hoja de Trabajo para listado'!$CD$155:$DC$1048576,MATCH($A1056,'Hoja de Trabajo para listado'!$CD$155:$CD$1048576,0),MATCH((CUADRO!G$4&amp;$E1056),'Hoja de Trabajo para listado'!$CD$151:$DC$151,0)),0)</f>
        <v>0</v>
      </c>
      <c r="H1056" s="243">
        <f ca="1">+IFERROR(INDEX('Hoja de Trabajo para listado'!$A$155:$Z$1048576,MATCH($A1056,'Hoja de Trabajo para listado'!$A$155:$A$1048576,0),MATCH((CUADRO!H$4&amp;$E1056),'Hoja de Trabajo para listado'!$A$151:$Z$151,0)),0)+IFERROR(INDEX('Hoja de Trabajo para listado'!$AB$155:$BA$1048576,MATCH($A1056,'Hoja de Trabajo para listado'!$AB$155:$AB$1048576,0),MATCH((CUADRO!H$4&amp;$E1056),'Hoja de Trabajo para listado'!$AB$151:$BA$151,0)),0)+IFERROR(INDEX('Hoja de Trabajo para listado'!$BC$155:$CB$1048576,MATCH($A1056,'Hoja de Trabajo para listado'!$BC$155:$BC$1048576,0),MATCH((CUADRO!H$4&amp;$E1056),'Hoja de Trabajo para listado'!$BC$151:$CB$151,0)),0)+IFERROR(INDEX('Hoja de Trabajo para listado'!$DE$153:$DG$274,MATCH($A1056,'Hoja de Trabajo para listado'!$DE$153:$DE$1048576,0),MATCH((CUADRO!H$4&amp;$E1056),'Hoja de Trabajo para listado'!$DE$151:$DG$151,0)),0)+IFERROR(INDEX('Hoja de Trabajo para listado'!$CD$155:$DC$1048576,MATCH($A1056,'Hoja de Trabajo para listado'!$CD$155:$CD$1048576,0),MATCH((CUADRO!H$4&amp;$E1056),'Hoja de Trabajo para listado'!$CD$151:$DC$151,0)),0)</f>
        <v>0</v>
      </c>
      <c r="I1056" s="243">
        <f ca="1">+IFERROR(INDEX('Hoja de Trabajo para listado'!$A$155:$Z$1048576,MATCH($A1056,'Hoja de Trabajo para listado'!$A$155:$A$1048576,0),MATCH((CUADRO!I$4&amp;$E1056),'Hoja de Trabajo para listado'!$A$151:$Z$151,0)),0)+IFERROR(INDEX('Hoja de Trabajo para listado'!$AB$155:$BA$1048576,MATCH($A1056,'Hoja de Trabajo para listado'!$AB$155:$AB$1048576,0),MATCH((CUADRO!I$4&amp;$E1056),'Hoja de Trabajo para listado'!$AB$151:$BA$151,0)),0)+IFERROR(INDEX('Hoja de Trabajo para listado'!$BC$155:$CB$1048576,MATCH($A1056,'Hoja de Trabajo para listado'!$BC$155:$BC$1048576,0),MATCH((CUADRO!I$4&amp;$E1056),'Hoja de Trabajo para listado'!$BC$151:$CB$151,0)),0)+IFERROR(INDEX('Hoja de Trabajo para listado'!$DE$153:$DG$274,MATCH($A1056,'Hoja de Trabajo para listado'!$DE$153:$DE$1048576,0),MATCH((CUADRO!I$4&amp;$E1056),'Hoja de Trabajo para listado'!$DE$151:$DG$151,0)),0)+IFERROR(INDEX('Hoja de Trabajo para listado'!$CD$155:$DC$1048576,MATCH($A1056,'Hoja de Trabajo para listado'!$CD$155:$CD$1048576,0),MATCH((CUADRO!I$4&amp;$E1056),'Hoja de Trabajo para listado'!$CD$151:$DC$151,0)),0)</f>
        <v>0</v>
      </c>
      <c r="J1056" s="243">
        <f ca="1">+IFERROR(INDEX('Hoja de Trabajo para listado'!$A$155:$Z$1048576,MATCH($A1056,'Hoja de Trabajo para listado'!$A$155:$A$1048576,0),MATCH((CUADRO!J$4&amp;$E1056),'Hoja de Trabajo para listado'!$A$151:$Z$151,0)),0)+IFERROR(INDEX('Hoja de Trabajo para listado'!$AB$155:$BA$1048576,MATCH($A1056,'Hoja de Trabajo para listado'!$AB$155:$AB$1048576,0),MATCH((CUADRO!J$4&amp;$E1056),'Hoja de Trabajo para listado'!$AB$151:$BA$151,0)),0)+IFERROR(INDEX('Hoja de Trabajo para listado'!$BC$155:$CB$1048576,MATCH($A1056,'Hoja de Trabajo para listado'!$BC$155:$BC$1048576,0),MATCH((CUADRO!J$4&amp;$E1056),'Hoja de Trabajo para listado'!$BC$151:$CB$151,0)),0)+IFERROR(INDEX('Hoja de Trabajo para listado'!$DE$153:$DG$274,MATCH($A1056,'Hoja de Trabajo para listado'!$DE$153:$DE$1048576,0),MATCH((CUADRO!J$4&amp;$E1056),'Hoja de Trabajo para listado'!$DE$151:$DG$151,0)),0)+IFERROR(INDEX('Hoja de Trabajo para listado'!$CD$155:$DC$1048576,MATCH($A1056,'Hoja de Trabajo para listado'!$CD$155:$CD$1048576,0),MATCH((CUADRO!J$4&amp;$E1056),'Hoja de Trabajo para listado'!$CD$151:$DC$151,0)),0)</f>
        <v>0</v>
      </c>
      <c r="K1056" s="243">
        <f ca="1">+IFERROR(INDEX('Hoja de Trabajo para listado'!$A$155:$Z$1048576,MATCH($A1056,'Hoja de Trabajo para listado'!$A$155:$A$1048576,0),MATCH((CUADRO!K$4&amp;$E1056),'Hoja de Trabajo para listado'!$A$151:$Z$151,0)),0)+IFERROR(INDEX('Hoja de Trabajo para listado'!$AB$155:$BA$1048576,MATCH($A1056,'Hoja de Trabajo para listado'!$AB$155:$AB$1048576,0),MATCH((CUADRO!K$4&amp;$E1056),'Hoja de Trabajo para listado'!$AB$151:$BA$151,0)),0)+IFERROR(INDEX('Hoja de Trabajo para listado'!$BC$155:$CB$1048576,MATCH($A1056,'Hoja de Trabajo para listado'!$BC$155:$BC$1048576,0),MATCH((CUADRO!K$4&amp;$E1056),'Hoja de Trabajo para listado'!$BC$151:$CB$151,0)),0)+IFERROR(INDEX('Hoja de Trabajo para listado'!$DE$153:$DG$274,MATCH($A1056,'Hoja de Trabajo para listado'!$DE$153:$DE$1048576,0),MATCH((CUADRO!K$4&amp;$E1056),'Hoja de Trabajo para listado'!$DE$151:$DG$151,0)),0)+IFERROR(INDEX('Hoja de Trabajo para listado'!$CD$155:$DC$1048576,MATCH($A1056,'Hoja de Trabajo para listado'!$CD$155:$CD$1048576,0),MATCH((CUADRO!K$4&amp;$E1056),'Hoja de Trabajo para listado'!$CD$151:$DC$151,0)),0)</f>
        <v>0</v>
      </c>
      <c r="L1056" s="243">
        <f ca="1">+IFERROR(INDEX('Hoja de Trabajo para listado'!$A$155:$Z$1048576,MATCH($A1056,'Hoja de Trabajo para listado'!$A$155:$A$1048576,0),MATCH((CUADRO!L$4&amp;$E1056),'Hoja de Trabajo para listado'!$A$151:$Z$151,0)),0)+IFERROR(INDEX('Hoja de Trabajo para listado'!$AB$155:$BA$1048576,MATCH($A1056,'Hoja de Trabajo para listado'!$AB$155:$AB$1048576,0),MATCH((CUADRO!L$4&amp;$E1056),'Hoja de Trabajo para listado'!$AB$151:$BA$151,0)),0)+IFERROR(INDEX('Hoja de Trabajo para listado'!$BC$155:$CB$1048576,MATCH($A1056,'Hoja de Trabajo para listado'!$BC$155:$BC$1048576,0),MATCH((CUADRO!L$4&amp;$E1056),'Hoja de Trabajo para listado'!$BC$151:$CB$151,0)),0)+IFERROR(INDEX('Hoja de Trabajo para listado'!$DE$153:$DG$274,MATCH($A1056,'Hoja de Trabajo para listado'!$DE$153:$DE$1048576,0),MATCH((CUADRO!L$4&amp;$E1056),'Hoja de Trabajo para listado'!$DE$151:$DG$151,0)),0)+IFERROR(INDEX('Hoja de Trabajo para listado'!$CD$155:$DC$1048576,MATCH($A1056,'Hoja de Trabajo para listado'!$CD$155:$CD$1048576,0),MATCH((CUADRO!L$4&amp;$E1056),'Hoja de Trabajo para listado'!$CD$151:$DC$151,0)),0)</f>
        <v>0</v>
      </c>
      <c r="M1056" s="243">
        <f ca="1">+IFERROR(INDEX('Hoja de Trabajo para listado'!$A$155:$Z$1048576,MATCH($A1056,'Hoja de Trabajo para listado'!$A$155:$A$1048576,0),MATCH((CUADRO!M$4&amp;$E1056),'Hoja de Trabajo para listado'!$A$151:$Z$151,0)),0)+IFERROR(INDEX('Hoja de Trabajo para listado'!$AB$155:$BA$1048576,MATCH($A1056,'Hoja de Trabajo para listado'!$AB$155:$AB$1048576,0),MATCH((CUADRO!M$4&amp;$E1056),'Hoja de Trabajo para listado'!$AB$151:$BA$151,0)),0)+IFERROR(INDEX('Hoja de Trabajo para listado'!$BC$155:$CB$1048576,MATCH($A1056,'Hoja de Trabajo para listado'!$BC$155:$BC$1048576,0),MATCH((CUADRO!M$4&amp;$E1056),'Hoja de Trabajo para listado'!$BC$151:$CB$151,0)),0)+IFERROR(INDEX('Hoja de Trabajo para listado'!$DE$153:$DG$274,MATCH($A1056,'Hoja de Trabajo para listado'!$DE$153:$DE$1048576,0),MATCH((CUADRO!M$4&amp;$E1056),'Hoja de Trabajo para listado'!$DE$151:$DG$151,0)),0)+IFERROR(INDEX('Hoja de Trabajo para listado'!$CD$155:$DC$1048576,MATCH($A1056,'Hoja de Trabajo para listado'!$CD$155:$CD$1048576,0),MATCH((CUADRO!M$4&amp;$E1056),'Hoja de Trabajo para listado'!$CD$151:$DC$151,0)),0)</f>
        <v>0</v>
      </c>
      <c r="N1056" s="243">
        <f ca="1">+IFERROR(INDEX('Hoja de Trabajo para listado'!$A$155:$Z$1048576,MATCH($A1056,'Hoja de Trabajo para listado'!$A$155:$A$1048576,0),MATCH((CUADRO!N$4&amp;$E1056),'Hoja de Trabajo para listado'!$A$151:$Z$151,0)),0)+IFERROR(INDEX('Hoja de Trabajo para listado'!$AB$155:$BA$1048576,MATCH($A1056,'Hoja de Trabajo para listado'!$AB$155:$AB$1048576,0),MATCH((CUADRO!N$4&amp;$E1056),'Hoja de Trabajo para listado'!$AB$151:$BA$151,0)),0)+IFERROR(INDEX('Hoja de Trabajo para listado'!$BC$155:$CB$1048576,MATCH($A1056,'Hoja de Trabajo para listado'!$BC$155:$BC$1048576,0),MATCH((CUADRO!N$4&amp;$E1056),'Hoja de Trabajo para listado'!$BC$151:$CB$151,0)),0)+IFERROR(INDEX('Hoja de Trabajo para listado'!$DE$153:$DG$274,MATCH($A1056,'Hoja de Trabajo para listado'!$DE$153:$DE$1048576,0),MATCH((CUADRO!N$4&amp;$E1056),'Hoja de Trabajo para listado'!$DE$151:$DG$151,0)),0)+IFERROR(INDEX('Hoja de Trabajo para listado'!$CD$155:$DC$1048576,MATCH($A1056,'Hoja de Trabajo para listado'!$CD$155:$CD$1048576,0),MATCH((CUADRO!N$4&amp;$E1056),'Hoja de Trabajo para listado'!$CD$151:$DC$151,0)),0)</f>
        <v>0</v>
      </c>
      <c r="O1056" s="243">
        <f ca="1">+IFERROR(INDEX('Hoja de Trabajo para listado'!$A$155:$Z$1048576,MATCH($A1056,'Hoja de Trabajo para listado'!$A$155:$A$1048576,0),MATCH((CUADRO!O$4&amp;$E1056),'Hoja de Trabajo para listado'!$A$151:$Z$151,0)),0)+IFERROR(INDEX('Hoja de Trabajo para listado'!$AB$155:$BA$1048576,MATCH($A1056,'Hoja de Trabajo para listado'!$AB$155:$AB$1048576,0),MATCH((CUADRO!O$4&amp;$E1056),'Hoja de Trabajo para listado'!$AB$151:$BA$151,0)),0)+IFERROR(INDEX('Hoja de Trabajo para listado'!$BC$155:$CB$1048576,MATCH($A1056,'Hoja de Trabajo para listado'!$BC$155:$BC$1048576,0),MATCH((CUADRO!O$4&amp;$E1056),'Hoja de Trabajo para listado'!$BC$151:$CB$151,0)),0)+IFERROR(INDEX('Hoja de Trabajo para listado'!$DE$153:$DG$274,MATCH($A1056,'Hoja de Trabajo para listado'!$DE$153:$DE$1048576,0),MATCH((CUADRO!O$4&amp;$E1056),'Hoja de Trabajo para listado'!$DE$151:$DG$151,0)),0)+IFERROR(INDEX('Hoja de Trabajo para listado'!$CD$155:$DC$1048576,MATCH($A1056,'Hoja de Trabajo para listado'!$CD$155:$CD$1048576,0),MATCH((CUADRO!O$4&amp;$E1056),'Hoja de Trabajo para listado'!$CD$151:$DC$151,0)),0)</f>
        <v>0</v>
      </c>
      <c r="P1056" s="243">
        <f ca="1">+IFERROR(INDEX('Hoja de Trabajo para listado'!$A$155:$Z$1048576,MATCH($A1056,'Hoja de Trabajo para listado'!$A$155:$A$1048576,0),MATCH((CUADRO!P$4&amp;$E1056),'Hoja de Trabajo para listado'!$A$151:$Z$151,0)),0)+IFERROR(INDEX('Hoja de Trabajo para listado'!$AB$155:$BA$1048576,MATCH($A1056,'Hoja de Trabajo para listado'!$AB$155:$AB$1048576,0),MATCH((CUADRO!P$4&amp;$E1056),'Hoja de Trabajo para listado'!$AB$151:$BA$151,0)),0)+IFERROR(INDEX('Hoja de Trabajo para listado'!$BC$155:$CB$1048576,MATCH($A1056,'Hoja de Trabajo para listado'!$BC$155:$BC$1048576,0),MATCH((CUADRO!P$4&amp;$E1056),'Hoja de Trabajo para listado'!$BC$151:$CB$151,0)),0)+IFERROR(INDEX('Hoja de Trabajo para listado'!$DE$153:$DG$274,MATCH($A1056,'Hoja de Trabajo para listado'!$DE$153:$DE$1048576,0),MATCH((CUADRO!P$4&amp;$E1056),'Hoja de Trabajo para listado'!$DE$151:$DG$151,0)),0)+IFERROR(INDEX('Hoja de Trabajo para listado'!$CD$155:$DC$1048576,MATCH($A1056,'Hoja de Trabajo para listado'!$CD$155:$CD$1048576,0),MATCH((CUADRO!P$4&amp;$E1056),'Hoja de Trabajo para listado'!$CD$151:$DC$151,0)),0)</f>
        <v>0</v>
      </c>
      <c r="Q1056" s="243">
        <f ca="1">+IFERROR(INDEX('Hoja de Trabajo para listado'!$A$155:$Z$1048576,MATCH($A1056,'Hoja de Trabajo para listado'!$A$155:$A$1048576,0),MATCH((CUADRO!Q$4&amp;$E1056),'Hoja de Trabajo para listado'!$A$151:$Z$151,0)),0)+IFERROR(INDEX('Hoja de Trabajo para listado'!$AB$155:$BA$1048576,MATCH($A1056,'Hoja de Trabajo para listado'!$AB$155:$AB$1048576,0),MATCH((CUADRO!Q$4&amp;$E1056),'Hoja de Trabajo para listado'!$AB$151:$BA$151,0)),0)+IFERROR(INDEX('Hoja de Trabajo para listado'!$BC$155:$CB$1048576,MATCH($A1056,'Hoja de Trabajo para listado'!$BC$155:$BC$1048576,0),MATCH((CUADRO!Q$4&amp;$E1056),'Hoja de Trabajo para listado'!$BC$151:$CB$151,0)),0)+IFERROR(INDEX('Hoja de Trabajo para listado'!$DE$153:$DG$274,MATCH($A1056,'Hoja de Trabajo para listado'!$DE$153:$DE$1048576,0),MATCH((CUADRO!Q$4&amp;$E1056),'Hoja de Trabajo para listado'!$DE$151:$DG$151,0)),0)+IFERROR(INDEX('Hoja de Trabajo para listado'!$CD$155:$DC$1048576,MATCH($A1056,'Hoja de Trabajo para listado'!$CD$155:$CD$1048576,0),MATCH((CUADRO!Q$4&amp;$E1056),'Hoja de Trabajo para listado'!$CD$151:$DC$151,0)),0)</f>
        <v>0</v>
      </c>
      <c r="R1056" s="243">
        <f t="shared" ca="1" si="39"/>
        <v>0</v>
      </c>
      <c r="S1056" s="249">
        <f ca="1">+R1055+R1056</f>
        <v>0</v>
      </c>
      <c r="T1056" s="243">
        <f ca="1">+S1056</f>
        <v>0</v>
      </c>
      <c r="U1056" s="242">
        <f t="shared" si="40"/>
        <v>2</v>
      </c>
      <c r="V1056" s="333" t="str">
        <f>+VLOOKUP(A1056,bd_lista!$A$3:$E$592,5,FALSE)</f>
        <v>Gobiernos Autonomos Municipales</v>
      </c>
      <c r="W1056" s="388"/>
      <c r="X1056" s="242">
        <f>+VLOOKUP(A1056,[4]Sheet1!$A$13:$D$744,4,FALSE)</f>
        <v>0</v>
      </c>
      <c r="Y1056" s="242" t="e">
        <f>+VLOOKUP(X1056,bd_lista!$A$3:$C$592,3,FALSE)</f>
        <v>#N/A</v>
      </c>
      <c r="Z1056" s="292"/>
      <c r="AA1056" s="293"/>
    </row>
    <row r="1057" spans="1:27" customFormat="1" ht="15" hidden="1" customHeight="1">
      <c r="A1057" s="32">
        <v>1806</v>
      </c>
      <c r="B1057" s="392">
        <f>+A1057</f>
        <v>1806</v>
      </c>
      <c r="C1057" s="247" t="str">
        <f>+VLOOKUP(A1057,bd_lista!$A$3:$C$592,3,FALSE)</f>
        <v>Gobierno Autónomo Municipal de Reyes</v>
      </c>
      <c r="D1057" s="389" t="str">
        <f>+C1057</f>
        <v>Gobierno Autónomo Municipal de Reyes</v>
      </c>
      <c r="E1057" s="242" t="s">
        <v>1304</v>
      </c>
      <c r="F1057" s="243">
        <f ca="1">+IFERROR(INDEX('Hoja de Trabajo para listado'!$A$155:$Z$1048576,MATCH($A1057,'Hoja de Trabajo para listado'!$A$155:$A$1048576,0),MATCH((CUADRO!F$4&amp;$E1057),'Hoja de Trabajo para listado'!$A$151:$Z$151,0)),0)+IFERROR(INDEX('Hoja de Trabajo para listado'!$AB$155:$BA$1048576,MATCH($A1057,'Hoja de Trabajo para listado'!$AB$155:$AB$1048576,0),MATCH((CUADRO!F$4&amp;$E1057),'Hoja de Trabajo para listado'!$AB$151:$BA$151,0)),0)+IFERROR(INDEX('Hoja de Trabajo para listado'!$BC$155:$CB$1048576,MATCH($A1057,'Hoja de Trabajo para listado'!$BC$155:$BC$1048576,0),MATCH((CUADRO!F$4&amp;$E1057),'Hoja de Trabajo para listado'!$BC$151:$CB$151,0)),0)+IFERROR(INDEX('Hoja de Trabajo para listado'!$DE$153:$DG$274,MATCH($A1057,'Hoja de Trabajo para listado'!$DE$153:$DE$1048576,0),MATCH((CUADRO!F$4&amp;$E1057),'Hoja de Trabajo para listado'!$DE$151:$DG$151,0)),0)+IFERROR(INDEX('Hoja de Trabajo para listado'!$CD$155:$DC$1048576,MATCH($A1057,'Hoja de Trabajo para listado'!$CD$155:$CD$1048576,0),MATCH((CUADRO!F$4&amp;$E1057),'Hoja de Trabajo para listado'!$CD$151:$DC$151,0)),0)</f>
        <v>0</v>
      </c>
      <c r="G1057" s="243">
        <f ca="1">+IFERROR(INDEX('Hoja de Trabajo para listado'!$A$155:$Z$1048576,MATCH($A1057,'Hoja de Trabajo para listado'!$A$155:$A$1048576,0),MATCH((CUADRO!G$4&amp;$E1057),'Hoja de Trabajo para listado'!$A$151:$Z$151,0)),0)+IFERROR(INDEX('Hoja de Trabajo para listado'!$AB$155:$BA$1048576,MATCH($A1057,'Hoja de Trabajo para listado'!$AB$155:$AB$1048576,0),MATCH((CUADRO!G$4&amp;$E1057),'Hoja de Trabajo para listado'!$AB$151:$BA$151,0)),0)+IFERROR(INDEX('Hoja de Trabajo para listado'!$BC$155:$CB$1048576,MATCH($A1057,'Hoja de Trabajo para listado'!$BC$155:$BC$1048576,0),MATCH((CUADRO!G$4&amp;$E1057),'Hoja de Trabajo para listado'!$BC$151:$CB$151,0)),0)+IFERROR(INDEX('Hoja de Trabajo para listado'!$DE$153:$DG$274,MATCH($A1057,'Hoja de Trabajo para listado'!$DE$153:$DE$1048576,0),MATCH((CUADRO!G$4&amp;$E1057),'Hoja de Trabajo para listado'!$DE$151:$DG$151,0)),0)+IFERROR(INDEX('Hoja de Trabajo para listado'!$CD$155:$DC$1048576,MATCH($A1057,'Hoja de Trabajo para listado'!$CD$155:$CD$1048576,0),MATCH((CUADRO!G$4&amp;$E1057),'Hoja de Trabajo para listado'!$CD$151:$DC$151,0)),0)</f>
        <v>0</v>
      </c>
      <c r="H1057" s="243">
        <f ca="1">+IFERROR(INDEX('Hoja de Trabajo para listado'!$A$155:$Z$1048576,MATCH($A1057,'Hoja de Trabajo para listado'!$A$155:$A$1048576,0),MATCH((CUADRO!H$4&amp;$E1057),'Hoja de Trabajo para listado'!$A$151:$Z$151,0)),0)+IFERROR(INDEX('Hoja de Trabajo para listado'!$AB$155:$BA$1048576,MATCH($A1057,'Hoja de Trabajo para listado'!$AB$155:$AB$1048576,0),MATCH((CUADRO!H$4&amp;$E1057),'Hoja de Trabajo para listado'!$AB$151:$BA$151,0)),0)+IFERROR(INDEX('Hoja de Trabajo para listado'!$BC$155:$CB$1048576,MATCH($A1057,'Hoja de Trabajo para listado'!$BC$155:$BC$1048576,0),MATCH((CUADRO!H$4&amp;$E1057),'Hoja de Trabajo para listado'!$BC$151:$CB$151,0)),0)+IFERROR(INDEX('Hoja de Trabajo para listado'!$DE$153:$DG$274,MATCH($A1057,'Hoja de Trabajo para listado'!$DE$153:$DE$1048576,0),MATCH((CUADRO!H$4&amp;$E1057),'Hoja de Trabajo para listado'!$DE$151:$DG$151,0)),0)+IFERROR(INDEX('Hoja de Trabajo para listado'!$CD$155:$DC$1048576,MATCH($A1057,'Hoja de Trabajo para listado'!$CD$155:$CD$1048576,0),MATCH((CUADRO!H$4&amp;$E1057),'Hoja de Trabajo para listado'!$CD$151:$DC$151,0)),0)</f>
        <v>0</v>
      </c>
      <c r="I1057" s="243">
        <f ca="1">+IFERROR(INDEX('Hoja de Trabajo para listado'!$A$155:$Z$1048576,MATCH($A1057,'Hoja de Trabajo para listado'!$A$155:$A$1048576,0),MATCH((CUADRO!I$4&amp;$E1057),'Hoja de Trabajo para listado'!$A$151:$Z$151,0)),0)+IFERROR(INDEX('Hoja de Trabajo para listado'!$AB$155:$BA$1048576,MATCH($A1057,'Hoja de Trabajo para listado'!$AB$155:$AB$1048576,0),MATCH((CUADRO!I$4&amp;$E1057),'Hoja de Trabajo para listado'!$AB$151:$BA$151,0)),0)+IFERROR(INDEX('Hoja de Trabajo para listado'!$BC$155:$CB$1048576,MATCH($A1057,'Hoja de Trabajo para listado'!$BC$155:$BC$1048576,0),MATCH((CUADRO!I$4&amp;$E1057),'Hoja de Trabajo para listado'!$BC$151:$CB$151,0)),0)+IFERROR(INDEX('Hoja de Trabajo para listado'!$DE$153:$DG$274,MATCH($A1057,'Hoja de Trabajo para listado'!$DE$153:$DE$1048576,0),MATCH((CUADRO!I$4&amp;$E1057),'Hoja de Trabajo para listado'!$DE$151:$DG$151,0)),0)+IFERROR(INDEX('Hoja de Trabajo para listado'!$CD$155:$DC$1048576,MATCH($A1057,'Hoja de Trabajo para listado'!$CD$155:$CD$1048576,0),MATCH((CUADRO!I$4&amp;$E1057),'Hoja de Trabajo para listado'!$CD$151:$DC$151,0)),0)</f>
        <v>0</v>
      </c>
      <c r="J1057" s="243">
        <f ca="1">+IFERROR(INDEX('Hoja de Trabajo para listado'!$A$155:$Z$1048576,MATCH($A1057,'Hoja de Trabajo para listado'!$A$155:$A$1048576,0),MATCH((CUADRO!J$4&amp;$E1057),'Hoja de Trabajo para listado'!$A$151:$Z$151,0)),0)+IFERROR(INDEX('Hoja de Trabajo para listado'!$AB$155:$BA$1048576,MATCH($A1057,'Hoja de Trabajo para listado'!$AB$155:$AB$1048576,0),MATCH((CUADRO!J$4&amp;$E1057),'Hoja de Trabajo para listado'!$AB$151:$BA$151,0)),0)+IFERROR(INDEX('Hoja de Trabajo para listado'!$BC$155:$CB$1048576,MATCH($A1057,'Hoja de Trabajo para listado'!$BC$155:$BC$1048576,0),MATCH((CUADRO!J$4&amp;$E1057),'Hoja de Trabajo para listado'!$BC$151:$CB$151,0)),0)+IFERROR(INDEX('Hoja de Trabajo para listado'!$DE$153:$DG$274,MATCH($A1057,'Hoja de Trabajo para listado'!$DE$153:$DE$1048576,0),MATCH((CUADRO!J$4&amp;$E1057),'Hoja de Trabajo para listado'!$DE$151:$DG$151,0)),0)+IFERROR(INDEX('Hoja de Trabajo para listado'!$CD$155:$DC$1048576,MATCH($A1057,'Hoja de Trabajo para listado'!$CD$155:$CD$1048576,0),MATCH((CUADRO!J$4&amp;$E1057),'Hoja de Trabajo para listado'!$CD$151:$DC$151,0)),0)</f>
        <v>0</v>
      </c>
      <c r="K1057" s="243">
        <f ca="1">+IFERROR(INDEX('Hoja de Trabajo para listado'!$A$155:$Z$1048576,MATCH($A1057,'Hoja de Trabajo para listado'!$A$155:$A$1048576,0),MATCH((CUADRO!K$4&amp;$E1057),'Hoja de Trabajo para listado'!$A$151:$Z$151,0)),0)+IFERROR(INDEX('Hoja de Trabajo para listado'!$AB$155:$BA$1048576,MATCH($A1057,'Hoja de Trabajo para listado'!$AB$155:$AB$1048576,0),MATCH((CUADRO!K$4&amp;$E1057),'Hoja de Trabajo para listado'!$AB$151:$BA$151,0)),0)+IFERROR(INDEX('Hoja de Trabajo para listado'!$BC$155:$CB$1048576,MATCH($A1057,'Hoja de Trabajo para listado'!$BC$155:$BC$1048576,0),MATCH((CUADRO!K$4&amp;$E1057),'Hoja de Trabajo para listado'!$BC$151:$CB$151,0)),0)+IFERROR(INDEX('Hoja de Trabajo para listado'!$DE$153:$DG$274,MATCH($A1057,'Hoja de Trabajo para listado'!$DE$153:$DE$1048576,0),MATCH((CUADRO!K$4&amp;$E1057),'Hoja de Trabajo para listado'!$DE$151:$DG$151,0)),0)+IFERROR(INDEX('Hoja de Trabajo para listado'!$CD$155:$DC$1048576,MATCH($A1057,'Hoja de Trabajo para listado'!$CD$155:$CD$1048576,0),MATCH((CUADRO!K$4&amp;$E1057),'Hoja de Trabajo para listado'!$CD$151:$DC$151,0)),0)</f>
        <v>0</v>
      </c>
      <c r="L1057" s="243">
        <f ca="1">+IFERROR(INDEX('Hoja de Trabajo para listado'!$A$155:$Z$1048576,MATCH($A1057,'Hoja de Trabajo para listado'!$A$155:$A$1048576,0),MATCH((CUADRO!L$4&amp;$E1057),'Hoja de Trabajo para listado'!$A$151:$Z$151,0)),0)+IFERROR(INDEX('Hoja de Trabajo para listado'!$AB$155:$BA$1048576,MATCH($A1057,'Hoja de Trabajo para listado'!$AB$155:$AB$1048576,0),MATCH((CUADRO!L$4&amp;$E1057),'Hoja de Trabajo para listado'!$AB$151:$BA$151,0)),0)+IFERROR(INDEX('Hoja de Trabajo para listado'!$BC$155:$CB$1048576,MATCH($A1057,'Hoja de Trabajo para listado'!$BC$155:$BC$1048576,0),MATCH((CUADRO!L$4&amp;$E1057),'Hoja de Trabajo para listado'!$BC$151:$CB$151,0)),0)+IFERROR(INDEX('Hoja de Trabajo para listado'!$DE$153:$DG$274,MATCH($A1057,'Hoja de Trabajo para listado'!$DE$153:$DE$1048576,0),MATCH((CUADRO!L$4&amp;$E1057),'Hoja de Trabajo para listado'!$DE$151:$DG$151,0)),0)+IFERROR(INDEX('Hoja de Trabajo para listado'!$CD$155:$DC$1048576,MATCH($A1057,'Hoja de Trabajo para listado'!$CD$155:$CD$1048576,0),MATCH((CUADRO!L$4&amp;$E1057),'Hoja de Trabajo para listado'!$CD$151:$DC$151,0)),0)</f>
        <v>0</v>
      </c>
      <c r="M1057" s="243">
        <f ca="1">+IFERROR(INDEX('Hoja de Trabajo para listado'!$A$155:$Z$1048576,MATCH($A1057,'Hoja de Trabajo para listado'!$A$155:$A$1048576,0),MATCH((CUADRO!M$4&amp;$E1057),'Hoja de Trabajo para listado'!$A$151:$Z$151,0)),0)+IFERROR(INDEX('Hoja de Trabajo para listado'!$AB$155:$BA$1048576,MATCH($A1057,'Hoja de Trabajo para listado'!$AB$155:$AB$1048576,0),MATCH((CUADRO!M$4&amp;$E1057),'Hoja de Trabajo para listado'!$AB$151:$BA$151,0)),0)+IFERROR(INDEX('Hoja de Trabajo para listado'!$BC$155:$CB$1048576,MATCH($A1057,'Hoja de Trabajo para listado'!$BC$155:$BC$1048576,0),MATCH((CUADRO!M$4&amp;$E1057),'Hoja de Trabajo para listado'!$BC$151:$CB$151,0)),0)+IFERROR(INDEX('Hoja de Trabajo para listado'!$DE$153:$DG$274,MATCH($A1057,'Hoja de Trabajo para listado'!$DE$153:$DE$1048576,0),MATCH((CUADRO!M$4&amp;$E1057),'Hoja de Trabajo para listado'!$DE$151:$DG$151,0)),0)+IFERROR(INDEX('Hoja de Trabajo para listado'!$CD$155:$DC$1048576,MATCH($A1057,'Hoja de Trabajo para listado'!$CD$155:$CD$1048576,0),MATCH((CUADRO!M$4&amp;$E1057),'Hoja de Trabajo para listado'!$CD$151:$DC$151,0)),0)</f>
        <v>0</v>
      </c>
      <c r="N1057" s="243">
        <f ca="1">+IFERROR(INDEX('Hoja de Trabajo para listado'!$A$155:$Z$1048576,MATCH($A1057,'Hoja de Trabajo para listado'!$A$155:$A$1048576,0),MATCH((CUADRO!N$4&amp;$E1057),'Hoja de Trabajo para listado'!$A$151:$Z$151,0)),0)+IFERROR(INDEX('Hoja de Trabajo para listado'!$AB$155:$BA$1048576,MATCH($A1057,'Hoja de Trabajo para listado'!$AB$155:$AB$1048576,0),MATCH((CUADRO!N$4&amp;$E1057),'Hoja de Trabajo para listado'!$AB$151:$BA$151,0)),0)+IFERROR(INDEX('Hoja de Trabajo para listado'!$BC$155:$CB$1048576,MATCH($A1057,'Hoja de Trabajo para listado'!$BC$155:$BC$1048576,0),MATCH((CUADRO!N$4&amp;$E1057),'Hoja de Trabajo para listado'!$BC$151:$CB$151,0)),0)+IFERROR(INDEX('Hoja de Trabajo para listado'!$DE$153:$DG$274,MATCH($A1057,'Hoja de Trabajo para listado'!$DE$153:$DE$1048576,0),MATCH((CUADRO!N$4&amp;$E1057),'Hoja de Trabajo para listado'!$DE$151:$DG$151,0)),0)+IFERROR(INDEX('Hoja de Trabajo para listado'!$CD$155:$DC$1048576,MATCH($A1057,'Hoja de Trabajo para listado'!$CD$155:$CD$1048576,0),MATCH((CUADRO!N$4&amp;$E1057),'Hoja de Trabajo para listado'!$CD$151:$DC$151,0)),0)</f>
        <v>0</v>
      </c>
      <c r="O1057" s="243">
        <f ca="1">+IFERROR(INDEX('Hoja de Trabajo para listado'!$A$155:$Z$1048576,MATCH($A1057,'Hoja de Trabajo para listado'!$A$155:$A$1048576,0),MATCH((CUADRO!O$4&amp;$E1057),'Hoja de Trabajo para listado'!$A$151:$Z$151,0)),0)+IFERROR(INDEX('Hoja de Trabajo para listado'!$AB$155:$BA$1048576,MATCH($A1057,'Hoja de Trabajo para listado'!$AB$155:$AB$1048576,0),MATCH((CUADRO!O$4&amp;$E1057),'Hoja de Trabajo para listado'!$AB$151:$BA$151,0)),0)+IFERROR(INDEX('Hoja de Trabajo para listado'!$BC$155:$CB$1048576,MATCH($A1057,'Hoja de Trabajo para listado'!$BC$155:$BC$1048576,0),MATCH((CUADRO!O$4&amp;$E1057),'Hoja de Trabajo para listado'!$BC$151:$CB$151,0)),0)+IFERROR(INDEX('Hoja de Trabajo para listado'!$DE$153:$DG$274,MATCH($A1057,'Hoja de Trabajo para listado'!$DE$153:$DE$1048576,0),MATCH((CUADRO!O$4&amp;$E1057),'Hoja de Trabajo para listado'!$DE$151:$DG$151,0)),0)+IFERROR(INDEX('Hoja de Trabajo para listado'!$CD$155:$DC$1048576,MATCH($A1057,'Hoja de Trabajo para listado'!$CD$155:$CD$1048576,0),MATCH((CUADRO!O$4&amp;$E1057),'Hoja de Trabajo para listado'!$CD$151:$DC$151,0)),0)</f>
        <v>0</v>
      </c>
      <c r="P1057" s="243">
        <f ca="1">+IFERROR(INDEX('Hoja de Trabajo para listado'!$A$155:$Z$1048576,MATCH($A1057,'Hoja de Trabajo para listado'!$A$155:$A$1048576,0),MATCH((CUADRO!P$4&amp;$E1057),'Hoja de Trabajo para listado'!$A$151:$Z$151,0)),0)+IFERROR(INDEX('Hoja de Trabajo para listado'!$AB$155:$BA$1048576,MATCH($A1057,'Hoja de Trabajo para listado'!$AB$155:$AB$1048576,0),MATCH((CUADRO!P$4&amp;$E1057),'Hoja de Trabajo para listado'!$AB$151:$BA$151,0)),0)+IFERROR(INDEX('Hoja de Trabajo para listado'!$BC$155:$CB$1048576,MATCH($A1057,'Hoja de Trabajo para listado'!$BC$155:$BC$1048576,0),MATCH((CUADRO!P$4&amp;$E1057),'Hoja de Trabajo para listado'!$BC$151:$CB$151,0)),0)+IFERROR(INDEX('Hoja de Trabajo para listado'!$DE$153:$DG$274,MATCH($A1057,'Hoja de Trabajo para listado'!$DE$153:$DE$1048576,0),MATCH((CUADRO!P$4&amp;$E1057),'Hoja de Trabajo para listado'!$DE$151:$DG$151,0)),0)+IFERROR(INDEX('Hoja de Trabajo para listado'!$CD$155:$DC$1048576,MATCH($A1057,'Hoja de Trabajo para listado'!$CD$155:$CD$1048576,0),MATCH((CUADRO!P$4&amp;$E1057),'Hoja de Trabajo para listado'!$CD$151:$DC$151,0)),0)</f>
        <v>0</v>
      </c>
      <c r="Q1057" s="243">
        <f ca="1">+IFERROR(INDEX('Hoja de Trabajo para listado'!$A$155:$Z$1048576,MATCH($A1057,'Hoja de Trabajo para listado'!$A$155:$A$1048576,0),MATCH((CUADRO!Q$4&amp;$E1057),'Hoja de Trabajo para listado'!$A$151:$Z$151,0)),0)+IFERROR(INDEX('Hoja de Trabajo para listado'!$AB$155:$BA$1048576,MATCH($A1057,'Hoja de Trabajo para listado'!$AB$155:$AB$1048576,0),MATCH((CUADRO!Q$4&amp;$E1057),'Hoja de Trabajo para listado'!$AB$151:$BA$151,0)),0)+IFERROR(INDEX('Hoja de Trabajo para listado'!$BC$155:$CB$1048576,MATCH($A1057,'Hoja de Trabajo para listado'!$BC$155:$BC$1048576,0),MATCH((CUADRO!Q$4&amp;$E1057),'Hoja de Trabajo para listado'!$BC$151:$CB$151,0)),0)+IFERROR(INDEX('Hoja de Trabajo para listado'!$DE$153:$DG$274,MATCH($A1057,'Hoja de Trabajo para listado'!$DE$153:$DE$1048576,0),MATCH((CUADRO!Q$4&amp;$E1057),'Hoja de Trabajo para listado'!$DE$151:$DG$151,0)),0)+IFERROR(INDEX('Hoja de Trabajo para listado'!$CD$155:$DC$1048576,MATCH($A1057,'Hoja de Trabajo para listado'!$CD$155:$CD$1048576,0),MATCH((CUADRO!Q$4&amp;$E1057),'Hoja de Trabajo para listado'!$CD$151:$DC$151,0)),0)</f>
        <v>0</v>
      </c>
      <c r="R1057" s="243">
        <f t="shared" ca="1" si="39"/>
        <v>0</v>
      </c>
      <c r="S1057" s="249"/>
      <c r="T1057" s="243">
        <f ca="1">+T1058</f>
        <v>0</v>
      </c>
      <c r="U1057" s="242">
        <f t="shared" si="40"/>
        <v>1</v>
      </c>
      <c r="V1057" s="333" t="str">
        <f>+VLOOKUP(A1057,bd_lista!$A$3:$E$592,5,FALSE)</f>
        <v>Gobiernos Autonomos Municipales</v>
      </c>
      <c r="W1057" s="387" t="str">
        <f>+V1057</f>
        <v>Gobiernos Autonomos Municipales</v>
      </c>
      <c r="X1057" s="242">
        <f>+VLOOKUP(A1057,[4]Sheet1!$A$13:$D$744,4,FALSE)</f>
        <v>0</v>
      </c>
      <c r="Y1057" s="242" t="e">
        <f>+VLOOKUP(X1057,bd_lista!$A$3:$C$592,3,FALSE)</f>
        <v>#N/A</v>
      </c>
      <c r="Z1057" s="294">
        <f>+X1057</f>
        <v>0</v>
      </c>
      <c r="AA1057" s="295" t="e">
        <f>+Y1057</f>
        <v>#N/A</v>
      </c>
    </row>
    <row r="1058" spans="1:27" customFormat="1" ht="15" hidden="1" customHeight="1">
      <c r="A1058" s="32">
        <v>1806</v>
      </c>
      <c r="B1058" s="393"/>
      <c r="C1058" s="247" t="str">
        <f>+VLOOKUP(A1058,bd_lista!$A$3:$C$592,3,FALSE)</f>
        <v>Gobierno Autónomo Municipal de Reyes</v>
      </c>
      <c r="D1058" s="390"/>
      <c r="E1058" s="244" t="s">
        <v>1305</v>
      </c>
      <c r="F1058" s="243">
        <f ca="1">+IFERROR(INDEX('Hoja de Trabajo para listado'!$A$155:$Z$1048576,MATCH($A1058,'Hoja de Trabajo para listado'!$A$155:$A$1048576,0),MATCH((CUADRO!F$4&amp;$E1058),'Hoja de Trabajo para listado'!$A$151:$Z$151,0)),0)+IFERROR(INDEX('Hoja de Trabajo para listado'!$AB$155:$BA$1048576,MATCH($A1058,'Hoja de Trabajo para listado'!$AB$155:$AB$1048576,0),MATCH((CUADRO!F$4&amp;$E1058),'Hoja de Trabajo para listado'!$AB$151:$BA$151,0)),0)+IFERROR(INDEX('Hoja de Trabajo para listado'!$BC$155:$CB$1048576,MATCH($A1058,'Hoja de Trabajo para listado'!$BC$155:$BC$1048576,0),MATCH((CUADRO!F$4&amp;$E1058),'Hoja de Trabajo para listado'!$BC$151:$CB$151,0)),0)+IFERROR(INDEX('Hoja de Trabajo para listado'!$DE$153:$DG$274,MATCH($A1058,'Hoja de Trabajo para listado'!$DE$153:$DE$1048576,0),MATCH((CUADRO!F$4&amp;$E1058),'Hoja de Trabajo para listado'!$DE$151:$DG$151,0)),0)+IFERROR(INDEX('Hoja de Trabajo para listado'!$CD$155:$DC$1048576,MATCH($A1058,'Hoja de Trabajo para listado'!$CD$155:$CD$1048576,0),MATCH((CUADRO!F$4&amp;$E1058),'Hoja de Trabajo para listado'!$CD$151:$DC$151,0)),0)</f>
        <v>0</v>
      </c>
      <c r="G1058" s="243">
        <f ca="1">+IFERROR(INDEX('Hoja de Trabajo para listado'!$A$155:$Z$1048576,MATCH($A1058,'Hoja de Trabajo para listado'!$A$155:$A$1048576,0),MATCH((CUADRO!G$4&amp;$E1058),'Hoja de Trabajo para listado'!$A$151:$Z$151,0)),0)+IFERROR(INDEX('Hoja de Trabajo para listado'!$AB$155:$BA$1048576,MATCH($A1058,'Hoja de Trabajo para listado'!$AB$155:$AB$1048576,0),MATCH((CUADRO!G$4&amp;$E1058),'Hoja de Trabajo para listado'!$AB$151:$BA$151,0)),0)+IFERROR(INDEX('Hoja de Trabajo para listado'!$BC$155:$CB$1048576,MATCH($A1058,'Hoja de Trabajo para listado'!$BC$155:$BC$1048576,0),MATCH((CUADRO!G$4&amp;$E1058),'Hoja de Trabajo para listado'!$BC$151:$CB$151,0)),0)+IFERROR(INDEX('Hoja de Trabajo para listado'!$DE$153:$DG$274,MATCH($A1058,'Hoja de Trabajo para listado'!$DE$153:$DE$1048576,0),MATCH((CUADRO!G$4&amp;$E1058),'Hoja de Trabajo para listado'!$DE$151:$DG$151,0)),0)+IFERROR(INDEX('Hoja de Trabajo para listado'!$CD$155:$DC$1048576,MATCH($A1058,'Hoja de Trabajo para listado'!$CD$155:$CD$1048576,0),MATCH((CUADRO!G$4&amp;$E1058),'Hoja de Trabajo para listado'!$CD$151:$DC$151,0)),0)</f>
        <v>0</v>
      </c>
      <c r="H1058" s="243">
        <f ca="1">+IFERROR(INDEX('Hoja de Trabajo para listado'!$A$155:$Z$1048576,MATCH($A1058,'Hoja de Trabajo para listado'!$A$155:$A$1048576,0),MATCH((CUADRO!H$4&amp;$E1058),'Hoja de Trabajo para listado'!$A$151:$Z$151,0)),0)+IFERROR(INDEX('Hoja de Trabajo para listado'!$AB$155:$BA$1048576,MATCH($A1058,'Hoja de Trabajo para listado'!$AB$155:$AB$1048576,0),MATCH((CUADRO!H$4&amp;$E1058),'Hoja de Trabajo para listado'!$AB$151:$BA$151,0)),0)+IFERROR(INDEX('Hoja de Trabajo para listado'!$BC$155:$CB$1048576,MATCH($A1058,'Hoja de Trabajo para listado'!$BC$155:$BC$1048576,0),MATCH((CUADRO!H$4&amp;$E1058),'Hoja de Trabajo para listado'!$BC$151:$CB$151,0)),0)+IFERROR(INDEX('Hoja de Trabajo para listado'!$DE$153:$DG$274,MATCH($A1058,'Hoja de Trabajo para listado'!$DE$153:$DE$1048576,0),MATCH((CUADRO!H$4&amp;$E1058),'Hoja de Trabajo para listado'!$DE$151:$DG$151,0)),0)+IFERROR(INDEX('Hoja de Trabajo para listado'!$CD$155:$DC$1048576,MATCH($A1058,'Hoja de Trabajo para listado'!$CD$155:$CD$1048576,0),MATCH((CUADRO!H$4&amp;$E1058),'Hoja de Trabajo para listado'!$CD$151:$DC$151,0)),0)</f>
        <v>0</v>
      </c>
      <c r="I1058" s="243">
        <f ca="1">+IFERROR(INDEX('Hoja de Trabajo para listado'!$A$155:$Z$1048576,MATCH($A1058,'Hoja de Trabajo para listado'!$A$155:$A$1048576,0),MATCH((CUADRO!I$4&amp;$E1058),'Hoja de Trabajo para listado'!$A$151:$Z$151,0)),0)+IFERROR(INDEX('Hoja de Trabajo para listado'!$AB$155:$BA$1048576,MATCH($A1058,'Hoja de Trabajo para listado'!$AB$155:$AB$1048576,0),MATCH((CUADRO!I$4&amp;$E1058),'Hoja de Trabajo para listado'!$AB$151:$BA$151,0)),0)+IFERROR(INDEX('Hoja de Trabajo para listado'!$BC$155:$CB$1048576,MATCH($A1058,'Hoja de Trabajo para listado'!$BC$155:$BC$1048576,0),MATCH((CUADRO!I$4&amp;$E1058),'Hoja de Trabajo para listado'!$BC$151:$CB$151,0)),0)+IFERROR(INDEX('Hoja de Trabajo para listado'!$DE$153:$DG$274,MATCH($A1058,'Hoja de Trabajo para listado'!$DE$153:$DE$1048576,0),MATCH((CUADRO!I$4&amp;$E1058),'Hoja de Trabajo para listado'!$DE$151:$DG$151,0)),0)+IFERROR(INDEX('Hoja de Trabajo para listado'!$CD$155:$DC$1048576,MATCH($A1058,'Hoja de Trabajo para listado'!$CD$155:$CD$1048576,0),MATCH((CUADRO!I$4&amp;$E1058),'Hoja de Trabajo para listado'!$CD$151:$DC$151,0)),0)</f>
        <v>0</v>
      </c>
      <c r="J1058" s="243">
        <f ca="1">+IFERROR(INDEX('Hoja de Trabajo para listado'!$A$155:$Z$1048576,MATCH($A1058,'Hoja de Trabajo para listado'!$A$155:$A$1048576,0),MATCH((CUADRO!J$4&amp;$E1058),'Hoja de Trabajo para listado'!$A$151:$Z$151,0)),0)+IFERROR(INDEX('Hoja de Trabajo para listado'!$AB$155:$BA$1048576,MATCH($A1058,'Hoja de Trabajo para listado'!$AB$155:$AB$1048576,0),MATCH((CUADRO!J$4&amp;$E1058),'Hoja de Trabajo para listado'!$AB$151:$BA$151,0)),0)+IFERROR(INDEX('Hoja de Trabajo para listado'!$BC$155:$CB$1048576,MATCH($A1058,'Hoja de Trabajo para listado'!$BC$155:$BC$1048576,0),MATCH((CUADRO!J$4&amp;$E1058),'Hoja de Trabajo para listado'!$BC$151:$CB$151,0)),0)+IFERROR(INDEX('Hoja de Trabajo para listado'!$DE$153:$DG$274,MATCH($A1058,'Hoja de Trabajo para listado'!$DE$153:$DE$1048576,0),MATCH((CUADRO!J$4&amp;$E1058),'Hoja de Trabajo para listado'!$DE$151:$DG$151,0)),0)+IFERROR(INDEX('Hoja de Trabajo para listado'!$CD$155:$DC$1048576,MATCH($A1058,'Hoja de Trabajo para listado'!$CD$155:$CD$1048576,0),MATCH((CUADRO!J$4&amp;$E1058),'Hoja de Trabajo para listado'!$CD$151:$DC$151,0)),0)</f>
        <v>0</v>
      </c>
      <c r="K1058" s="243">
        <f ca="1">+IFERROR(INDEX('Hoja de Trabajo para listado'!$A$155:$Z$1048576,MATCH($A1058,'Hoja de Trabajo para listado'!$A$155:$A$1048576,0),MATCH((CUADRO!K$4&amp;$E1058),'Hoja de Trabajo para listado'!$A$151:$Z$151,0)),0)+IFERROR(INDEX('Hoja de Trabajo para listado'!$AB$155:$BA$1048576,MATCH($A1058,'Hoja de Trabajo para listado'!$AB$155:$AB$1048576,0),MATCH((CUADRO!K$4&amp;$E1058),'Hoja de Trabajo para listado'!$AB$151:$BA$151,0)),0)+IFERROR(INDEX('Hoja de Trabajo para listado'!$BC$155:$CB$1048576,MATCH($A1058,'Hoja de Trabajo para listado'!$BC$155:$BC$1048576,0),MATCH((CUADRO!K$4&amp;$E1058),'Hoja de Trabajo para listado'!$BC$151:$CB$151,0)),0)+IFERROR(INDEX('Hoja de Trabajo para listado'!$DE$153:$DG$274,MATCH($A1058,'Hoja de Trabajo para listado'!$DE$153:$DE$1048576,0),MATCH((CUADRO!K$4&amp;$E1058),'Hoja de Trabajo para listado'!$DE$151:$DG$151,0)),0)+IFERROR(INDEX('Hoja de Trabajo para listado'!$CD$155:$DC$1048576,MATCH($A1058,'Hoja de Trabajo para listado'!$CD$155:$CD$1048576,0),MATCH((CUADRO!K$4&amp;$E1058),'Hoja de Trabajo para listado'!$CD$151:$DC$151,0)),0)</f>
        <v>0</v>
      </c>
      <c r="L1058" s="243">
        <f ca="1">+IFERROR(INDEX('Hoja de Trabajo para listado'!$A$155:$Z$1048576,MATCH($A1058,'Hoja de Trabajo para listado'!$A$155:$A$1048576,0),MATCH((CUADRO!L$4&amp;$E1058),'Hoja de Trabajo para listado'!$A$151:$Z$151,0)),0)+IFERROR(INDEX('Hoja de Trabajo para listado'!$AB$155:$BA$1048576,MATCH($A1058,'Hoja de Trabajo para listado'!$AB$155:$AB$1048576,0),MATCH((CUADRO!L$4&amp;$E1058),'Hoja de Trabajo para listado'!$AB$151:$BA$151,0)),0)+IFERROR(INDEX('Hoja de Trabajo para listado'!$BC$155:$CB$1048576,MATCH($A1058,'Hoja de Trabajo para listado'!$BC$155:$BC$1048576,0),MATCH((CUADRO!L$4&amp;$E1058),'Hoja de Trabajo para listado'!$BC$151:$CB$151,0)),0)+IFERROR(INDEX('Hoja de Trabajo para listado'!$DE$153:$DG$274,MATCH($A1058,'Hoja de Trabajo para listado'!$DE$153:$DE$1048576,0),MATCH((CUADRO!L$4&amp;$E1058),'Hoja de Trabajo para listado'!$DE$151:$DG$151,0)),0)+IFERROR(INDEX('Hoja de Trabajo para listado'!$CD$155:$DC$1048576,MATCH($A1058,'Hoja de Trabajo para listado'!$CD$155:$CD$1048576,0),MATCH((CUADRO!L$4&amp;$E1058),'Hoja de Trabajo para listado'!$CD$151:$DC$151,0)),0)</f>
        <v>0</v>
      </c>
      <c r="M1058" s="243">
        <f ca="1">+IFERROR(INDEX('Hoja de Trabajo para listado'!$A$155:$Z$1048576,MATCH($A1058,'Hoja de Trabajo para listado'!$A$155:$A$1048576,0),MATCH((CUADRO!M$4&amp;$E1058),'Hoja de Trabajo para listado'!$A$151:$Z$151,0)),0)+IFERROR(INDEX('Hoja de Trabajo para listado'!$AB$155:$BA$1048576,MATCH($A1058,'Hoja de Trabajo para listado'!$AB$155:$AB$1048576,0),MATCH((CUADRO!M$4&amp;$E1058),'Hoja de Trabajo para listado'!$AB$151:$BA$151,0)),0)+IFERROR(INDEX('Hoja de Trabajo para listado'!$BC$155:$CB$1048576,MATCH($A1058,'Hoja de Trabajo para listado'!$BC$155:$BC$1048576,0),MATCH((CUADRO!M$4&amp;$E1058),'Hoja de Trabajo para listado'!$BC$151:$CB$151,0)),0)+IFERROR(INDEX('Hoja de Trabajo para listado'!$DE$153:$DG$274,MATCH($A1058,'Hoja de Trabajo para listado'!$DE$153:$DE$1048576,0),MATCH((CUADRO!M$4&amp;$E1058),'Hoja de Trabajo para listado'!$DE$151:$DG$151,0)),0)+IFERROR(INDEX('Hoja de Trabajo para listado'!$CD$155:$DC$1048576,MATCH($A1058,'Hoja de Trabajo para listado'!$CD$155:$CD$1048576,0),MATCH((CUADRO!M$4&amp;$E1058),'Hoja de Trabajo para listado'!$CD$151:$DC$151,0)),0)</f>
        <v>0</v>
      </c>
      <c r="N1058" s="243">
        <f ca="1">+IFERROR(INDEX('Hoja de Trabajo para listado'!$A$155:$Z$1048576,MATCH($A1058,'Hoja de Trabajo para listado'!$A$155:$A$1048576,0),MATCH((CUADRO!N$4&amp;$E1058),'Hoja de Trabajo para listado'!$A$151:$Z$151,0)),0)+IFERROR(INDEX('Hoja de Trabajo para listado'!$AB$155:$BA$1048576,MATCH($A1058,'Hoja de Trabajo para listado'!$AB$155:$AB$1048576,0),MATCH((CUADRO!N$4&amp;$E1058),'Hoja de Trabajo para listado'!$AB$151:$BA$151,0)),0)+IFERROR(INDEX('Hoja de Trabajo para listado'!$BC$155:$CB$1048576,MATCH($A1058,'Hoja de Trabajo para listado'!$BC$155:$BC$1048576,0),MATCH((CUADRO!N$4&amp;$E1058),'Hoja de Trabajo para listado'!$BC$151:$CB$151,0)),0)+IFERROR(INDEX('Hoja de Trabajo para listado'!$DE$153:$DG$274,MATCH($A1058,'Hoja de Trabajo para listado'!$DE$153:$DE$1048576,0),MATCH((CUADRO!N$4&amp;$E1058),'Hoja de Trabajo para listado'!$DE$151:$DG$151,0)),0)+IFERROR(INDEX('Hoja de Trabajo para listado'!$CD$155:$DC$1048576,MATCH($A1058,'Hoja de Trabajo para listado'!$CD$155:$CD$1048576,0),MATCH((CUADRO!N$4&amp;$E1058),'Hoja de Trabajo para listado'!$CD$151:$DC$151,0)),0)</f>
        <v>0</v>
      </c>
      <c r="O1058" s="243">
        <f ca="1">+IFERROR(INDEX('Hoja de Trabajo para listado'!$A$155:$Z$1048576,MATCH($A1058,'Hoja de Trabajo para listado'!$A$155:$A$1048576,0),MATCH((CUADRO!O$4&amp;$E1058),'Hoja de Trabajo para listado'!$A$151:$Z$151,0)),0)+IFERROR(INDEX('Hoja de Trabajo para listado'!$AB$155:$BA$1048576,MATCH($A1058,'Hoja de Trabajo para listado'!$AB$155:$AB$1048576,0),MATCH((CUADRO!O$4&amp;$E1058),'Hoja de Trabajo para listado'!$AB$151:$BA$151,0)),0)+IFERROR(INDEX('Hoja de Trabajo para listado'!$BC$155:$CB$1048576,MATCH($A1058,'Hoja de Trabajo para listado'!$BC$155:$BC$1048576,0),MATCH((CUADRO!O$4&amp;$E1058),'Hoja de Trabajo para listado'!$BC$151:$CB$151,0)),0)+IFERROR(INDEX('Hoja de Trabajo para listado'!$DE$153:$DG$274,MATCH($A1058,'Hoja de Trabajo para listado'!$DE$153:$DE$1048576,0),MATCH((CUADRO!O$4&amp;$E1058),'Hoja de Trabajo para listado'!$DE$151:$DG$151,0)),0)+IFERROR(INDEX('Hoja de Trabajo para listado'!$CD$155:$DC$1048576,MATCH($A1058,'Hoja de Trabajo para listado'!$CD$155:$CD$1048576,0),MATCH((CUADRO!O$4&amp;$E1058),'Hoja de Trabajo para listado'!$CD$151:$DC$151,0)),0)</f>
        <v>0</v>
      </c>
      <c r="P1058" s="243">
        <f ca="1">+IFERROR(INDEX('Hoja de Trabajo para listado'!$A$155:$Z$1048576,MATCH($A1058,'Hoja de Trabajo para listado'!$A$155:$A$1048576,0),MATCH((CUADRO!P$4&amp;$E1058),'Hoja de Trabajo para listado'!$A$151:$Z$151,0)),0)+IFERROR(INDEX('Hoja de Trabajo para listado'!$AB$155:$BA$1048576,MATCH($A1058,'Hoja de Trabajo para listado'!$AB$155:$AB$1048576,0),MATCH((CUADRO!P$4&amp;$E1058),'Hoja de Trabajo para listado'!$AB$151:$BA$151,0)),0)+IFERROR(INDEX('Hoja de Trabajo para listado'!$BC$155:$CB$1048576,MATCH($A1058,'Hoja de Trabajo para listado'!$BC$155:$BC$1048576,0),MATCH((CUADRO!P$4&amp;$E1058),'Hoja de Trabajo para listado'!$BC$151:$CB$151,0)),0)+IFERROR(INDEX('Hoja de Trabajo para listado'!$DE$153:$DG$274,MATCH($A1058,'Hoja de Trabajo para listado'!$DE$153:$DE$1048576,0),MATCH((CUADRO!P$4&amp;$E1058),'Hoja de Trabajo para listado'!$DE$151:$DG$151,0)),0)+IFERROR(INDEX('Hoja de Trabajo para listado'!$CD$155:$DC$1048576,MATCH($A1058,'Hoja de Trabajo para listado'!$CD$155:$CD$1048576,0),MATCH((CUADRO!P$4&amp;$E1058),'Hoja de Trabajo para listado'!$CD$151:$DC$151,0)),0)</f>
        <v>0</v>
      </c>
      <c r="Q1058" s="243">
        <f ca="1">+IFERROR(INDEX('Hoja de Trabajo para listado'!$A$155:$Z$1048576,MATCH($A1058,'Hoja de Trabajo para listado'!$A$155:$A$1048576,0),MATCH((CUADRO!Q$4&amp;$E1058),'Hoja de Trabajo para listado'!$A$151:$Z$151,0)),0)+IFERROR(INDEX('Hoja de Trabajo para listado'!$AB$155:$BA$1048576,MATCH($A1058,'Hoja de Trabajo para listado'!$AB$155:$AB$1048576,0),MATCH((CUADRO!Q$4&amp;$E1058),'Hoja de Trabajo para listado'!$AB$151:$BA$151,0)),0)+IFERROR(INDEX('Hoja de Trabajo para listado'!$BC$155:$CB$1048576,MATCH($A1058,'Hoja de Trabajo para listado'!$BC$155:$BC$1048576,0),MATCH((CUADRO!Q$4&amp;$E1058),'Hoja de Trabajo para listado'!$BC$151:$CB$151,0)),0)+IFERROR(INDEX('Hoja de Trabajo para listado'!$DE$153:$DG$274,MATCH($A1058,'Hoja de Trabajo para listado'!$DE$153:$DE$1048576,0),MATCH((CUADRO!Q$4&amp;$E1058),'Hoja de Trabajo para listado'!$DE$151:$DG$151,0)),0)+IFERROR(INDEX('Hoja de Trabajo para listado'!$CD$155:$DC$1048576,MATCH($A1058,'Hoja de Trabajo para listado'!$CD$155:$CD$1048576,0),MATCH((CUADRO!Q$4&amp;$E1058),'Hoja de Trabajo para listado'!$CD$151:$DC$151,0)),0)</f>
        <v>0</v>
      </c>
      <c r="R1058" s="243">
        <f t="shared" ca="1" si="39"/>
        <v>0</v>
      </c>
      <c r="S1058" s="249">
        <f ca="1">+R1057+R1058</f>
        <v>0</v>
      </c>
      <c r="T1058" s="243">
        <f ca="1">+S1058</f>
        <v>0</v>
      </c>
      <c r="U1058" s="242">
        <f t="shared" si="40"/>
        <v>2</v>
      </c>
      <c r="V1058" s="333" t="str">
        <f>+VLOOKUP(A1058,bd_lista!$A$3:$E$592,5,FALSE)</f>
        <v>Gobiernos Autonomos Municipales</v>
      </c>
      <c r="W1058" s="388"/>
      <c r="X1058" s="242">
        <f>+VLOOKUP(A1058,[4]Sheet1!$A$13:$D$744,4,FALSE)</f>
        <v>0</v>
      </c>
      <c r="Y1058" s="242" t="e">
        <f>+VLOOKUP(X1058,bd_lista!$A$3:$C$592,3,FALSE)</f>
        <v>#N/A</v>
      </c>
      <c r="Z1058" s="292"/>
      <c r="AA1058" s="293"/>
    </row>
    <row r="1059" spans="1:27" customFormat="1" ht="15" hidden="1" customHeight="1">
      <c r="A1059" s="32">
        <v>1807</v>
      </c>
      <c r="B1059" s="392">
        <f>+A1059</f>
        <v>1807</v>
      </c>
      <c r="C1059" s="247" t="str">
        <f>+VLOOKUP(A1059,bd_lista!$A$3:$C$592,3,FALSE)</f>
        <v>Gobierno Autónomo Municipal de Puerto Rurrenabaque</v>
      </c>
      <c r="D1059" s="389" t="str">
        <f>+C1059</f>
        <v>Gobierno Autónomo Municipal de Puerto Rurrenabaque</v>
      </c>
      <c r="E1059" s="242" t="s">
        <v>1304</v>
      </c>
      <c r="F1059" s="243">
        <f ca="1">+IFERROR(INDEX('Hoja de Trabajo para listado'!$A$155:$Z$1048576,MATCH($A1059,'Hoja de Trabajo para listado'!$A$155:$A$1048576,0),MATCH((CUADRO!F$4&amp;$E1059),'Hoja de Trabajo para listado'!$A$151:$Z$151,0)),0)+IFERROR(INDEX('Hoja de Trabajo para listado'!$AB$155:$BA$1048576,MATCH($A1059,'Hoja de Trabajo para listado'!$AB$155:$AB$1048576,0),MATCH((CUADRO!F$4&amp;$E1059),'Hoja de Trabajo para listado'!$AB$151:$BA$151,0)),0)+IFERROR(INDEX('Hoja de Trabajo para listado'!$BC$155:$CB$1048576,MATCH($A1059,'Hoja de Trabajo para listado'!$BC$155:$BC$1048576,0),MATCH((CUADRO!F$4&amp;$E1059),'Hoja de Trabajo para listado'!$BC$151:$CB$151,0)),0)+IFERROR(INDEX('Hoja de Trabajo para listado'!$DE$153:$DG$274,MATCH($A1059,'Hoja de Trabajo para listado'!$DE$153:$DE$1048576,0),MATCH((CUADRO!F$4&amp;$E1059),'Hoja de Trabajo para listado'!$DE$151:$DG$151,0)),0)+IFERROR(INDEX('Hoja de Trabajo para listado'!$CD$155:$DC$1048576,MATCH($A1059,'Hoja de Trabajo para listado'!$CD$155:$CD$1048576,0),MATCH((CUADRO!F$4&amp;$E1059),'Hoja de Trabajo para listado'!$CD$151:$DC$151,0)),0)</f>
        <v>0</v>
      </c>
      <c r="G1059" s="243">
        <f ca="1">+IFERROR(INDEX('Hoja de Trabajo para listado'!$A$155:$Z$1048576,MATCH($A1059,'Hoja de Trabajo para listado'!$A$155:$A$1048576,0),MATCH((CUADRO!G$4&amp;$E1059),'Hoja de Trabajo para listado'!$A$151:$Z$151,0)),0)+IFERROR(INDEX('Hoja de Trabajo para listado'!$AB$155:$BA$1048576,MATCH($A1059,'Hoja de Trabajo para listado'!$AB$155:$AB$1048576,0),MATCH((CUADRO!G$4&amp;$E1059),'Hoja de Trabajo para listado'!$AB$151:$BA$151,0)),0)+IFERROR(INDEX('Hoja de Trabajo para listado'!$BC$155:$CB$1048576,MATCH($A1059,'Hoja de Trabajo para listado'!$BC$155:$BC$1048576,0),MATCH((CUADRO!G$4&amp;$E1059),'Hoja de Trabajo para listado'!$BC$151:$CB$151,0)),0)+IFERROR(INDEX('Hoja de Trabajo para listado'!$DE$153:$DG$274,MATCH($A1059,'Hoja de Trabajo para listado'!$DE$153:$DE$1048576,0),MATCH((CUADRO!G$4&amp;$E1059),'Hoja de Trabajo para listado'!$DE$151:$DG$151,0)),0)+IFERROR(INDEX('Hoja de Trabajo para listado'!$CD$155:$DC$1048576,MATCH($A1059,'Hoja de Trabajo para listado'!$CD$155:$CD$1048576,0),MATCH((CUADRO!G$4&amp;$E1059),'Hoja de Trabajo para listado'!$CD$151:$DC$151,0)),0)</f>
        <v>0</v>
      </c>
      <c r="H1059" s="243">
        <f ca="1">+IFERROR(INDEX('Hoja de Trabajo para listado'!$A$155:$Z$1048576,MATCH($A1059,'Hoja de Trabajo para listado'!$A$155:$A$1048576,0),MATCH((CUADRO!H$4&amp;$E1059),'Hoja de Trabajo para listado'!$A$151:$Z$151,0)),0)+IFERROR(INDEX('Hoja de Trabajo para listado'!$AB$155:$BA$1048576,MATCH($A1059,'Hoja de Trabajo para listado'!$AB$155:$AB$1048576,0),MATCH((CUADRO!H$4&amp;$E1059),'Hoja de Trabajo para listado'!$AB$151:$BA$151,0)),0)+IFERROR(INDEX('Hoja de Trabajo para listado'!$BC$155:$CB$1048576,MATCH($A1059,'Hoja de Trabajo para listado'!$BC$155:$BC$1048576,0),MATCH((CUADRO!H$4&amp;$E1059),'Hoja de Trabajo para listado'!$BC$151:$CB$151,0)),0)+IFERROR(INDEX('Hoja de Trabajo para listado'!$DE$153:$DG$274,MATCH($A1059,'Hoja de Trabajo para listado'!$DE$153:$DE$1048576,0),MATCH((CUADRO!H$4&amp;$E1059),'Hoja de Trabajo para listado'!$DE$151:$DG$151,0)),0)+IFERROR(INDEX('Hoja de Trabajo para listado'!$CD$155:$DC$1048576,MATCH($A1059,'Hoja de Trabajo para listado'!$CD$155:$CD$1048576,0),MATCH((CUADRO!H$4&amp;$E1059),'Hoja de Trabajo para listado'!$CD$151:$DC$151,0)),0)</f>
        <v>0</v>
      </c>
      <c r="I1059" s="243">
        <f ca="1">+IFERROR(INDEX('Hoja de Trabajo para listado'!$A$155:$Z$1048576,MATCH($A1059,'Hoja de Trabajo para listado'!$A$155:$A$1048576,0),MATCH((CUADRO!I$4&amp;$E1059),'Hoja de Trabajo para listado'!$A$151:$Z$151,0)),0)+IFERROR(INDEX('Hoja de Trabajo para listado'!$AB$155:$BA$1048576,MATCH($A1059,'Hoja de Trabajo para listado'!$AB$155:$AB$1048576,0),MATCH((CUADRO!I$4&amp;$E1059),'Hoja de Trabajo para listado'!$AB$151:$BA$151,0)),0)+IFERROR(INDEX('Hoja de Trabajo para listado'!$BC$155:$CB$1048576,MATCH($A1059,'Hoja de Trabajo para listado'!$BC$155:$BC$1048576,0),MATCH((CUADRO!I$4&amp;$E1059),'Hoja de Trabajo para listado'!$BC$151:$CB$151,0)),0)+IFERROR(INDEX('Hoja de Trabajo para listado'!$DE$153:$DG$274,MATCH($A1059,'Hoja de Trabajo para listado'!$DE$153:$DE$1048576,0),MATCH((CUADRO!I$4&amp;$E1059),'Hoja de Trabajo para listado'!$DE$151:$DG$151,0)),0)+IFERROR(INDEX('Hoja de Trabajo para listado'!$CD$155:$DC$1048576,MATCH($A1059,'Hoja de Trabajo para listado'!$CD$155:$CD$1048576,0),MATCH((CUADRO!I$4&amp;$E1059),'Hoja de Trabajo para listado'!$CD$151:$DC$151,0)),0)</f>
        <v>0</v>
      </c>
      <c r="J1059" s="243">
        <f ca="1">+IFERROR(INDEX('Hoja de Trabajo para listado'!$A$155:$Z$1048576,MATCH($A1059,'Hoja de Trabajo para listado'!$A$155:$A$1048576,0),MATCH((CUADRO!J$4&amp;$E1059),'Hoja de Trabajo para listado'!$A$151:$Z$151,0)),0)+IFERROR(INDEX('Hoja de Trabajo para listado'!$AB$155:$BA$1048576,MATCH($A1059,'Hoja de Trabajo para listado'!$AB$155:$AB$1048576,0),MATCH((CUADRO!J$4&amp;$E1059),'Hoja de Trabajo para listado'!$AB$151:$BA$151,0)),0)+IFERROR(INDEX('Hoja de Trabajo para listado'!$BC$155:$CB$1048576,MATCH($A1059,'Hoja de Trabajo para listado'!$BC$155:$BC$1048576,0),MATCH((CUADRO!J$4&amp;$E1059),'Hoja de Trabajo para listado'!$BC$151:$CB$151,0)),0)+IFERROR(INDEX('Hoja de Trabajo para listado'!$DE$153:$DG$274,MATCH($A1059,'Hoja de Trabajo para listado'!$DE$153:$DE$1048576,0),MATCH((CUADRO!J$4&amp;$E1059),'Hoja de Trabajo para listado'!$DE$151:$DG$151,0)),0)+IFERROR(INDEX('Hoja de Trabajo para listado'!$CD$155:$DC$1048576,MATCH($A1059,'Hoja de Trabajo para listado'!$CD$155:$CD$1048576,0),MATCH((CUADRO!J$4&amp;$E1059),'Hoja de Trabajo para listado'!$CD$151:$DC$151,0)),0)</f>
        <v>0</v>
      </c>
      <c r="K1059" s="243">
        <f ca="1">+IFERROR(INDEX('Hoja de Trabajo para listado'!$A$155:$Z$1048576,MATCH($A1059,'Hoja de Trabajo para listado'!$A$155:$A$1048576,0),MATCH((CUADRO!K$4&amp;$E1059),'Hoja de Trabajo para listado'!$A$151:$Z$151,0)),0)+IFERROR(INDEX('Hoja de Trabajo para listado'!$AB$155:$BA$1048576,MATCH($A1059,'Hoja de Trabajo para listado'!$AB$155:$AB$1048576,0),MATCH((CUADRO!K$4&amp;$E1059),'Hoja de Trabajo para listado'!$AB$151:$BA$151,0)),0)+IFERROR(INDEX('Hoja de Trabajo para listado'!$BC$155:$CB$1048576,MATCH($A1059,'Hoja de Trabajo para listado'!$BC$155:$BC$1048576,0),MATCH((CUADRO!K$4&amp;$E1059),'Hoja de Trabajo para listado'!$BC$151:$CB$151,0)),0)+IFERROR(INDEX('Hoja de Trabajo para listado'!$DE$153:$DG$274,MATCH($A1059,'Hoja de Trabajo para listado'!$DE$153:$DE$1048576,0),MATCH((CUADRO!K$4&amp;$E1059),'Hoja de Trabajo para listado'!$DE$151:$DG$151,0)),0)+IFERROR(INDEX('Hoja de Trabajo para listado'!$CD$155:$DC$1048576,MATCH($A1059,'Hoja de Trabajo para listado'!$CD$155:$CD$1048576,0),MATCH((CUADRO!K$4&amp;$E1059),'Hoja de Trabajo para listado'!$CD$151:$DC$151,0)),0)</f>
        <v>0</v>
      </c>
      <c r="L1059" s="243">
        <f ca="1">+IFERROR(INDEX('Hoja de Trabajo para listado'!$A$155:$Z$1048576,MATCH($A1059,'Hoja de Trabajo para listado'!$A$155:$A$1048576,0),MATCH((CUADRO!L$4&amp;$E1059),'Hoja de Trabajo para listado'!$A$151:$Z$151,0)),0)+IFERROR(INDEX('Hoja de Trabajo para listado'!$AB$155:$BA$1048576,MATCH($A1059,'Hoja de Trabajo para listado'!$AB$155:$AB$1048576,0),MATCH((CUADRO!L$4&amp;$E1059),'Hoja de Trabajo para listado'!$AB$151:$BA$151,0)),0)+IFERROR(INDEX('Hoja de Trabajo para listado'!$BC$155:$CB$1048576,MATCH($A1059,'Hoja de Trabajo para listado'!$BC$155:$BC$1048576,0),MATCH((CUADRO!L$4&amp;$E1059),'Hoja de Trabajo para listado'!$BC$151:$CB$151,0)),0)+IFERROR(INDEX('Hoja de Trabajo para listado'!$DE$153:$DG$274,MATCH($A1059,'Hoja de Trabajo para listado'!$DE$153:$DE$1048576,0),MATCH((CUADRO!L$4&amp;$E1059),'Hoja de Trabajo para listado'!$DE$151:$DG$151,0)),0)+IFERROR(INDEX('Hoja de Trabajo para listado'!$CD$155:$DC$1048576,MATCH($A1059,'Hoja de Trabajo para listado'!$CD$155:$CD$1048576,0),MATCH((CUADRO!L$4&amp;$E1059),'Hoja de Trabajo para listado'!$CD$151:$DC$151,0)),0)</f>
        <v>0</v>
      </c>
      <c r="M1059" s="243">
        <f ca="1">+IFERROR(INDEX('Hoja de Trabajo para listado'!$A$155:$Z$1048576,MATCH($A1059,'Hoja de Trabajo para listado'!$A$155:$A$1048576,0),MATCH((CUADRO!M$4&amp;$E1059),'Hoja de Trabajo para listado'!$A$151:$Z$151,0)),0)+IFERROR(INDEX('Hoja de Trabajo para listado'!$AB$155:$BA$1048576,MATCH($A1059,'Hoja de Trabajo para listado'!$AB$155:$AB$1048576,0),MATCH((CUADRO!M$4&amp;$E1059),'Hoja de Trabajo para listado'!$AB$151:$BA$151,0)),0)+IFERROR(INDEX('Hoja de Trabajo para listado'!$BC$155:$CB$1048576,MATCH($A1059,'Hoja de Trabajo para listado'!$BC$155:$BC$1048576,0),MATCH((CUADRO!M$4&amp;$E1059),'Hoja de Trabajo para listado'!$BC$151:$CB$151,0)),0)+IFERROR(INDEX('Hoja de Trabajo para listado'!$DE$153:$DG$274,MATCH($A1059,'Hoja de Trabajo para listado'!$DE$153:$DE$1048576,0),MATCH((CUADRO!M$4&amp;$E1059),'Hoja de Trabajo para listado'!$DE$151:$DG$151,0)),0)+IFERROR(INDEX('Hoja de Trabajo para listado'!$CD$155:$DC$1048576,MATCH($A1059,'Hoja de Trabajo para listado'!$CD$155:$CD$1048576,0),MATCH((CUADRO!M$4&amp;$E1059),'Hoja de Trabajo para listado'!$CD$151:$DC$151,0)),0)</f>
        <v>0</v>
      </c>
      <c r="N1059" s="243">
        <f ca="1">+IFERROR(INDEX('Hoja de Trabajo para listado'!$A$155:$Z$1048576,MATCH($A1059,'Hoja de Trabajo para listado'!$A$155:$A$1048576,0),MATCH((CUADRO!N$4&amp;$E1059),'Hoja de Trabajo para listado'!$A$151:$Z$151,0)),0)+IFERROR(INDEX('Hoja de Trabajo para listado'!$AB$155:$BA$1048576,MATCH($A1059,'Hoja de Trabajo para listado'!$AB$155:$AB$1048576,0),MATCH((CUADRO!N$4&amp;$E1059),'Hoja de Trabajo para listado'!$AB$151:$BA$151,0)),0)+IFERROR(INDEX('Hoja de Trabajo para listado'!$BC$155:$CB$1048576,MATCH($A1059,'Hoja de Trabajo para listado'!$BC$155:$BC$1048576,0),MATCH((CUADRO!N$4&amp;$E1059),'Hoja de Trabajo para listado'!$BC$151:$CB$151,0)),0)+IFERROR(INDEX('Hoja de Trabajo para listado'!$DE$153:$DG$274,MATCH($A1059,'Hoja de Trabajo para listado'!$DE$153:$DE$1048576,0),MATCH((CUADRO!N$4&amp;$E1059),'Hoja de Trabajo para listado'!$DE$151:$DG$151,0)),0)+IFERROR(INDEX('Hoja de Trabajo para listado'!$CD$155:$DC$1048576,MATCH($A1059,'Hoja de Trabajo para listado'!$CD$155:$CD$1048576,0),MATCH((CUADRO!N$4&amp;$E1059),'Hoja de Trabajo para listado'!$CD$151:$DC$151,0)),0)</f>
        <v>0</v>
      </c>
      <c r="O1059" s="243">
        <f ca="1">+IFERROR(INDEX('Hoja de Trabajo para listado'!$A$155:$Z$1048576,MATCH($A1059,'Hoja de Trabajo para listado'!$A$155:$A$1048576,0),MATCH((CUADRO!O$4&amp;$E1059),'Hoja de Trabajo para listado'!$A$151:$Z$151,0)),0)+IFERROR(INDEX('Hoja de Trabajo para listado'!$AB$155:$BA$1048576,MATCH($A1059,'Hoja de Trabajo para listado'!$AB$155:$AB$1048576,0),MATCH((CUADRO!O$4&amp;$E1059),'Hoja de Trabajo para listado'!$AB$151:$BA$151,0)),0)+IFERROR(INDEX('Hoja de Trabajo para listado'!$BC$155:$CB$1048576,MATCH($A1059,'Hoja de Trabajo para listado'!$BC$155:$BC$1048576,0),MATCH((CUADRO!O$4&amp;$E1059),'Hoja de Trabajo para listado'!$BC$151:$CB$151,0)),0)+IFERROR(INDEX('Hoja de Trabajo para listado'!$DE$153:$DG$274,MATCH($A1059,'Hoja de Trabajo para listado'!$DE$153:$DE$1048576,0),MATCH((CUADRO!O$4&amp;$E1059),'Hoja de Trabajo para listado'!$DE$151:$DG$151,0)),0)+IFERROR(INDEX('Hoja de Trabajo para listado'!$CD$155:$DC$1048576,MATCH($A1059,'Hoja de Trabajo para listado'!$CD$155:$CD$1048576,0),MATCH((CUADRO!O$4&amp;$E1059),'Hoja de Trabajo para listado'!$CD$151:$DC$151,0)),0)</f>
        <v>0</v>
      </c>
      <c r="P1059" s="243">
        <f ca="1">+IFERROR(INDEX('Hoja de Trabajo para listado'!$A$155:$Z$1048576,MATCH($A1059,'Hoja de Trabajo para listado'!$A$155:$A$1048576,0),MATCH((CUADRO!P$4&amp;$E1059),'Hoja de Trabajo para listado'!$A$151:$Z$151,0)),0)+IFERROR(INDEX('Hoja de Trabajo para listado'!$AB$155:$BA$1048576,MATCH($A1059,'Hoja de Trabajo para listado'!$AB$155:$AB$1048576,0),MATCH((CUADRO!P$4&amp;$E1059),'Hoja de Trabajo para listado'!$AB$151:$BA$151,0)),0)+IFERROR(INDEX('Hoja de Trabajo para listado'!$BC$155:$CB$1048576,MATCH($A1059,'Hoja de Trabajo para listado'!$BC$155:$BC$1048576,0),MATCH((CUADRO!P$4&amp;$E1059),'Hoja de Trabajo para listado'!$BC$151:$CB$151,0)),0)+IFERROR(INDEX('Hoja de Trabajo para listado'!$DE$153:$DG$274,MATCH($A1059,'Hoja de Trabajo para listado'!$DE$153:$DE$1048576,0),MATCH((CUADRO!P$4&amp;$E1059),'Hoja de Trabajo para listado'!$DE$151:$DG$151,0)),0)+IFERROR(INDEX('Hoja de Trabajo para listado'!$CD$155:$DC$1048576,MATCH($A1059,'Hoja de Trabajo para listado'!$CD$155:$CD$1048576,0),MATCH((CUADRO!P$4&amp;$E1059),'Hoja de Trabajo para listado'!$CD$151:$DC$151,0)),0)</f>
        <v>0</v>
      </c>
      <c r="Q1059" s="243">
        <f ca="1">+IFERROR(INDEX('Hoja de Trabajo para listado'!$A$155:$Z$1048576,MATCH($A1059,'Hoja de Trabajo para listado'!$A$155:$A$1048576,0),MATCH((CUADRO!Q$4&amp;$E1059),'Hoja de Trabajo para listado'!$A$151:$Z$151,0)),0)+IFERROR(INDEX('Hoja de Trabajo para listado'!$AB$155:$BA$1048576,MATCH($A1059,'Hoja de Trabajo para listado'!$AB$155:$AB$1048576,0),MATCH((CUADRO!Q$4&amp;$E1059),'Hoja de Trabajo para listado'!$AB$151:$BA$151,0)),0)+IFERROR(INDEX('Hoja de Trabajo para listado'!$BC$155:$CB$1048576,MATCH($A1059,'Hoja de Trabajo para listado'!$BC$155:$BC$1048576,0),MATCH((CUADRO!Q$4&amp;$E1059),'Hoja de Trabajo para listado'!$BC$151:$CB$151,0)),0)+IFERROR(INDEX('Hoja de Trabajo para listado'!$DE$153:$DG$274,MATCH($A1059,'Hoja de Trabajo para listado'!$DE$153:$DE$1048576,0),MATCH((CUADRO!Q$4&amp;$E1059),'Hoja de Trabajo para listado'!$DE$151:$DG$151,0)),0)+IFERROR(INDEX('Hoja de Trabajo para listado'!$CD$155:$DC$1048576,MATCH($A1059,'Hoja de Trabajo para listado'!$CD$155:$CD$1048576,0),MATCH((CUADRO!Q$4&amp;$E1059),'Hoja de Trabajo para listado'!$CD$151:$DC$151,0)),0)</f>
        <v>0</v>
      </c>
      <c r="R1059" s="243">
        <f t="shared" ca="1" si="39"/>
        <v>0</v>
      </c>
      <c r="S1059" s="249"/>
      <c r="T1059" s="243">
        <f ca="1">+T1060</f>
        <v>0</v>
      </c>
      <c r="U1059" s="242">
        <f t="shared" si="40"/>
        <v>1</v>
      </c>
      <c r="V1059" s="333" t="str">
        <f>+VLOOKUP(A1059,bd_lista!$A$3:$E$592,5,FALSE)</f>
        <v>Gobiernos Autonomos Municipales</v>
      </c>
      <c r="W1059" s="387" t="str">
        <f>+V1059</f>
        <v>Gobiernos Autonomos Municipales</v>
      </c>
      <c r="X1059" s="242">
        <f>+VLOOKUP(A1059,[4]Sheet1!$A$13:$D$744,4,FALSE)</f>
        <v>0</v>
      </c>
      <c r="Y1059" s="242" t="e">
        <f>+VLOOKUP(X1059,bd_lista!$A$3:$C$592,3,FALSE)</f>
        <v>#N/A</v>
      </c>
      <c r="Z1059" s="294">
        <f>+X1059</f>
        <v>0</v>
      </c>
      <c r="AA1059" s="295" t="e">
        <f>+Y1059</f>
        <v>#N/A</v>
      </c>
    </row>
    <row r="1060" spans="1:27" customFormat="1" ht="15" hidden="1" customHeight="1">
      <c r="A1060" s="32">
        <v>1807</v>
      </c>
      <c r="B1060" s="393"/>
      <c r="C1060" s="247" t="str">
        <f>+VLOOKUP(A1060,bd_lista!$A$3:$C$592,3,FALSE)</f>
        <v>Gobierno Autónomo Municipal de Puerto Rurrenabaque</v>
      </c>
      <c r="D1060" s="390"/>
      <c r="E1060" s="244" t="s">
        <v>1305</v>
      </c>
      <c r="F1060" s="243">
        <f ca="1">+IFERROR(INDEX('Hoja de Trabajo para listado'!$A$155:$Z$1048576,MATCH($A1060,'Hoja de Trabajo para listado'!$A$155:$A$1048576,0),MATCH((CUADRO!F$4&amp;$E1060),'Hoja de Trabajo para listado'!$A$151:$Z$151,0)),0)+IFERROR(INDEX('Hoja de Trabajo para listado'!$AB$155:$BA$1048576,MATCH($A1060,'Hoja de Trabajo para listado'!$AB$155:$AB$1048576,0),MATCH((CUADRO!F$4&amp;$E1060),'Hoja de Trabajo para listado'!$AB$151:$BA$151,0)),0)+IFERROR(INDEX('Hoja de Trabajo para listado'!$BC$155:$CB$1048576,MATCH($A1060,'Hoja de Trabajo para listado'!$BC$155:$BC$1048576,0),MATCH((CUADRO!F$4&amp;$E1060),'Hoja de Trabajo para listado'!$BC$151:$CB$151,0)),0)+IFERROR(INDEX('Hoja de Trabajo para listado'!$DE$153:$DG$274,MATCH($A1060,'Hoja de Trabajo para listado'!$DE$153:$DE$1048576,0),MATCH((CUADRO!F$4&amp;$E1060),'Hoja de Trabajo para listado'!$DE$151:$DG$151,0)),0)+IFERROR(INDEX('Hoja de Trabajo para listado'!$CD$155:$DC$1048576,MATCH($A1060,'Hoja de Trabajo para listado'!$CD$155:$CD$1048576,0),MATCH((CUADRO!F$4&amp;$E1060),'Hoja de Trabajo para listado'!$CD$151:$DC$151,0)),0)</f>
        <v>0</v>
      </c>
      <c r="G1060" s="243">
        <f ca="1">+IFERROR(INDEX('Hoja de Trabajo para listado'!$A$155:$Z$1048576,MATCH($A1060,'Hoja de Trabajo para listado'!$A$155:$A$1048576,0),MATCH((CUADRO!G$4&amp;$E1060),'Hoja de Trabajo para listado'!$A$151:$Z$151,0)),0)+IFERROR(INDEX('Hoja de Trabajo para listado'!$AB$155:$BA$1048576,MATCH($A1060,'Hoja de Trabajo para listado'!$AB$155:$AB$1048576,0),MATCH((CUADRO!G$4&amp;$E1060),'Hoja de Trabajo para listado'!$AB$151:$BA$151,0)),0)+IFERROR(INDEX('Hoja de Trabajo para listado'!$BC$155:$CB$1048576,MATCH($A1060,'Hoja de Trabajo para listado'!$BC$155:$BC$1048576,0),MATCH((CUADRO!G$4&amp;$E1060),'Hoja de Trabajo para listado'!$BC$151:$CB$151,0)),0)+IFERROR(INDEX('Hoja de Trabajo para listado'!$DE$153:$DG$274,MATCH($A1060,'Hoja de Trabajo para listado'!$DE$153:$DE$1048576,0),MATCH((CUADRO!G$4&amp;$E1060),'Hoja de Trabajo para listado'!$DE$151:$DG$151,0)),0)+IFERROR(INDEX('Hoja de Trabajo para listado'!$CD$155:$DC$1048576,MATCH($A1060,'Hoja de Trabajo para listado'!$CD$155:$CD$1048576,0),MATCH((CUADRO!G$4&amp;$E1060),'Hoja de Trabajo para listado'!$CD$151:$DC$151,0)),0)</f>
        <v>0</v>
      </c>
      <c r="H1060" s="243">
        <f ca="1">+IFERROR(INDEX('Hoja de Trabajo para listado'!$A$155:$Z$1048576,MATCH($A1060,'Hoja de Trabajo para listado'!$A$155:$A$1048576,0),MATCH((CUADRO!H$4&amp;$E1060),'Hoja de Trabajo para listado'!$A$151:$Z$151,0)),0)+IFERROR(INDEX('Hoja de Trabajo para listado'!$AB$155:$BA$1048576,MATCH($A1060,'Hoja de Trabajo para listado'!$AB$155:$AB$1048576,0),MATCH((CUADRO!H$4&amp;$E1060),'Hoja de Trabajo para listado'!$AB$151:$BA$151,0)),0)+IFERROR(INDEX('Hoja de Trabajo para listado'!$BC$155:$CB$1048576,MATCH($A1060,'Hoja de Trabajo para listado'!$BC$155:$BC$1048576,0),MATCH((CUADRO!H$4&amp;$E1060),'Hoja de Trabajo para listado'!$BC$151:$CB$151,0)),0)+IFERROR(INDEX('Hoja de Trabajo para listado'!$DE$153:$DG$274,MATCH($A1060,'Hoja de Trabajo para listado'!$DE$153:$DE$1048576,0),MATCH((CUADRO!H$4&amp;$E1060),'Hoja de Trabajo para listado'!$DE$151:$DG$151,0)),0)+IFERROR(INDEX('Hoja de Trabajo para listado'!$CD$155:$DC$1048576,MATCH($A1060,'Hoja de Trabajo para listado'!$CD$155:$CD$1048576,0),MATCH((CUADRO!H$4&amp;$E1060),'Hoja de Trabajo para listado'!$CD$151:$DC$151,0)),0)</f>
        <v>0</v>
      </c>
      <c r="I1060" s="243">
        <f ca="1">+IFERROR(INDEX('Hoja de Trabajo para listado'!$A$155:$Z$1048576,MATCH($A1060,'Hoja de Trabajo para listado'!$A$155:$A$1048576,0),MATCH((CUADRO!I$4&amp;$E1060),'Hoja de Trabajo para listado'!$A$151:$Z$151,0)),0)+IFERROR(INDEX('Hoja de Trabajo para listado'!$AB$155:$BA$1048576,MATCH($A1060,'Hoja de Trabajo para listado'!$AB$155:$AB$1048576,0),MATCH((CUADRO!I$4&amp;$E1060),'Hoja de Trabajo para listado'!$AB$151:$BA$151,0)),0)+IFERROR(INDEX('Hoja de Trabajo para listado'!$BC$155:$CB$1048576,MATCH($A1060,'Hoja de Trabajo para listado'!$BC$155:$BC$1048576,0),MATCH((CUADRO!I$4&amp;$E1060),'Hoja de Trabajo para listado'!$BC$151:$CB$151,0)),0)+IFERROR(INDEX('Hoja de Trabajo para listado'!$DE$153:$DG$274,MATCH($A1060,'Hoja de Trabajo para listado'!$DE$153:$DE$1048576,0),MATCH((CUADRO!I$4&amp;$E1060),'Hoja de Trabajo para listado'!$DE$151:$DG$151,0)),0)+IFERROR(INDEX('Hoja de Trabajo para listado'!$CD$155:$DC$1048576,MATCH($A1060,'Hoja de Trabajo para listado'!$CD$155:$CD$1048576,0),MATCH((CUADRO!I$4&amp;$E1060),'Hoja de Trabajo para listado'!$CD$151:$DC$151,0)),0)</f>
        <v>0</v>
      </c>
      <c r="J1060" s="243">
        <f ca="1">+IFERROR(INDEX('Hoja de Trabajo para listado'!$A$155:$Z$1048576,MATCH($A1060,'Hoja de Trabajo para listado'!$A$155:$A$1048576,0),MATCH((CUADRO!J$4&amp;$E1060),'Hoja de Trabajo para listado'!$A$151:$Z$151,0)),0)+IFERROR(INDEX('Hoja de Trabajo para listado'!$AB$155:$BA$1048576,MATCH($A1060,'Hoja de Trabajo para listado'!$AB$155:$AB$1048576,0),MATCH((CUADRO!J$4&amp;$E1060),'Hoja de Trabajo para listado'!$AB$151:$BA$151,0)),0)+IFERROR(INDEX('Hoja de Trabajo para listado'!$BC$155:$CB$1048576,MATCH($A1060,'Hoja de Trabajo para listado'!$BC$155:$BC$1048576,0),MATCH((CUADRO!J$4&amp;$E1060),'Hoja de Trabajo para listado'!$BC$151:$CB$151,0)),0)+IFERROR(INDEX('Hoja de Trabajo para listado'!$DE$153:$DG$274,MATCH($A1060,'Hoja de Trabajo para listado'!$DE$153:$DE$1048576,0),MATCH((CUADRO!J$4&amp;$E1060),'Hoja de Trabajo para listado'!$DE$151:$DG$151,0)),0)+IFERROR(INDEX('Hoja de Trabajo para listado'!$CD$155:$DC$1048576,MATCH($A1060,'Hoja de Trabajo para listado'!$CD$155:$CD$1048576,0),MATCH((CUADRO!J$4&amp;$E1060),'Hoja de Trabajo para listado'!$CD$151:$DC$151,0)),0)</f>
        <v>0</v>
      </c>
      <c r="K1060" s="243">
        <f ca="1">+IFERROR(INDEX('Hoja de Trabajo para listado'!$A$155:$Z$1048576,MATCH($A1060,'Hoja de Trabajo para listado'!$A$155:$A$1048576,0),MATCH((CUADRO!K$4&amp;$E1060),'Hoja de Trabajo para listado'!$A$151:$Z$151,0)),0)+IFERROR(INDEX('Hoja de Trabajo para listado'!$AB$155:$BA$1048576,MATCH($A1060,'Hoja de Trabajo para listado'!$AB$155:$AB$1048576,0),MATCH((CUADRO!K$4&amp;$E1060),'Hoja de Trabajo para listado'!$AB$151:$BA$151,0)),0)+IFERROR(INDEX('Hoja de Trabajo para listado'!$BC$155:$CB$1048576,MATCH($A1060,'Hoja de Trabajo para listado'!$BC$155:$BC$1048576,0),MATCH((CUADRO!K$4&amp;$E1060),'Hoja de Trabajo para listado'!$BC$151:$CB$151,0)),0)+IFERROR(INDEX('Hoja de Trabajo para listado'!$DE$153:$DG$274,MATCH($A1060,'Hoja de Trabajo para listado'!$DE$153:$DE$1048576,0),MATCH((CUADRO!K$4&amp;$E1060),'Hoja de Trabajo para listado'!$DE$151:$DG$151,0)),0)+IFERROR(INDEX('Hoja de Trabajo para listado'!$CD$155:$DC$1048576,MATCH($A1060,'Hoja de Trabajo para listado'!$CD$155:$CD$1048576,0),MATCH((CUADRO!K$4&amp;$E1060),'Hoja de Trabajo para listado'!$CD$151:$DC$151,0)),0)</f>
        <v>0</v>
      </c>
      <c r="L1060" s="243">
        <f ca="1">+IFERROR(INDEX('Hoja de Trabajo para listado'!$A$155:$Z$1048576,MATCH($A1060,'Hoja de Trabajo para listado'!$A$155:$A$1048576,0),MATCH((CUADRO!L$4&amp;$E1060),'Hoja de Trabajo para listado'!$A$151:$Z$151,0)),0)+IFERROR(INDEX('Hoja de Trabajo para listado'!$AB$155:$BA$1048576,MATCH($A1060,'Hoja de Trabajo para listado'!$AB$155:$AB$1048576,0),MATCH((CUADRO!L$4&amp;$E1060),'Hoja de Trabajo para listado'!$AB$151:$BA$151,0)),0)+IFERROR(INDEX('Hoja de Trabajo para listado'!$BC$155:$CB$1048576,MATCH($A1060,'Hoja de Trabajo para listado'!$BC$155:$BC$1048576,0),MATCH((CUADRO!L$4&amp;$E1060),'Hoja de Trabajo para listado'!$BC$151:$CB$151,0)),0)+IFERROR(INDEX('Hoja de Trabajo para listado'!$DE$153:$DG$274,MATCH($A1060,'Hoja de Trabajo para listado'!$DE$153:$DE$1048576,0),MATCH((CUADRO!L$4&amp;$E1060),'Hoja de Trabajo para listado'!$DE$151:$DG$151,0)),0)+IFERROR(INDEX('Hoja de Trabajo para listado'!$CD$155:$DC$1048576,MATCH($A1060,'Hoja de Trabajo para listado'!$CD$155:$CD$1048576,0),MATCH((CUADRO!L$4&amp;$E1060),'Hoja de Trabajo para listado'!$CD$151:$DC$151,0)),0)</f>
        <v>0</v>
      </c>
      <c r="M1060" s="243">
        <f ca="1">+IFERROR(INDEX('Hoja de Trabajo para listado'!$A$155:$Z$1048576,MATCH($A1060,'Hoja de Trabajo para listado'!$A$155:$A$1048576,0),MATCH((CUADRO!M$4&amp;$E1060),'Hoja de Trabajo para listado'!$A$151:$Z$151,0)),0)+IFERROR(INDEX('Hoja de Trabajo para listado'!$AB$155:$BA$1048576,MATCH($A1060,'Hoja de Trabajo para listado'!$AB$155:$AB$1048576,0),MATCH((CUADRO!M$4&amp;$E1060),'Hoja de Trabajo para listado'!$AB$151:$BA$151,0)),0)+IFERROR(INDEX('Hoja de Trabajo para listado'!$BC$155:$CB$1048576,MATCH($A1060,'Hoja de Trabajo para listado'!$BC$155:$BC$1048576,0),MATCH((CUADRO!M$4&amp;$E1060),'Hoja de Trabajo para listado'!$BC$151:$CB$151,0)),0)+IFERROR(INDEX('Hoja de Trabajo para listado'!$DE$153:$DG$274,MATCH($A1060,'Hoja de Trabajo para listado'!$DE$153:$DE$1048576,0),MATCH((CUADRO!M$4&amp;$E1060),'Hoja de Trabajo para listado'!$DE$151:$DG$151,0)),0)+IFERROR(INDEX('Hoja de Trabajo para listado'!$CD$155:$DC$1048576,MATCH($A1060,'Hoja de Trabajo para listado'!$CD$155:$CD$1048576,0),MATCH((CUADRO!M$4&amp;$E1060),'Hoja de Trabajo para listado'!$CD$151:$DC$151,0)),0)</f>
        <v>0</v>
      </c>
      <c r="N1060" s="243">
        <f ca="1">+IFERROR(INDEX('Hoja de Trabajo para listado'!$A$155:$Z$1048576,MATCH($A1060,'Hoja de Trabajo para listado'!$A$155:$A$1048576,0),MATCH((CUADRO!N$4&amp;$E1060),'Hoja de Trabajo para listado'!$A$151:$Z$151,0)),0)+IFERROR(INDEX('Hoja de Trabajo para listado'!$AB$155:$BA$1048576,MATCH($A1060,'Hoja de Trabajo para listado'!$AB$155:$AB$1048576,0),MATCH((CUADRO!N$4&amp;$E1060),'Hoja de Trabajo para listado'!$AB$151:$BA$151,0)),0)+IFERROR(INDEX('Hoja de Trabajo para listado'!$BC$155:$CB$1048576,MATCH($A1060,'Hoja de Trabajo para listado'!$BC$155:$BC$1048576,0),MATCH((CUADRO!N$4&amp;$E1060),'Hoja de Trabajo para listado'!$BC$151:$CB$151,0)),0)+IFERROR(INDEX('Hoja de Trabajo para listado'!$DE$153:$DG$274,MATCH($A1060,'Hoja de Trabajo para listado'!$DE$153:$DE$1048576,0),MATCH((CUADRO!N$4&amp;$E1060),'Hoja de Trabajo para listado'!$DE$151:$DG$151,0)),0)+IFERROR(INDEX('Hoja de Trabajo para listado'!$CD$155:$DC$1048576,MATCH($A1060,'Hoja de Trabajo para listado'!$CD$155:$CD$1048576,0),MATCH((CUADRO!N$4&amp;$E1060),'Hoja de Trabajo para listado'!$CD$151:$DC$151,0)),0)</f>
        <v>0</v>
      </c>
      <c r="O1060" s="243">
        <f ca="1">+IFERROR(INDEX('Hoja de Trabajo para listado'!$A$155:$Z$1048576,MATCH($A1060,'Hoja de Trabajo para listado'!$A$155:$A$1048576,0),MATCH((CUADRO!O$4&amp;$E1060),'Hoja de Trabajo para listado'!$A$151:$Z$151,0)),0)+IFERROR(INDEX('Hoja de Trabajo para listado'!$AB$155:$BA$1048576,MATCH($A1060,'Hoja de Trabajo para listado'!$AB$155:$AB$1048576,0),MATCH((CUADRO!O$4&amp;$E1060),'Hoja de Trabajo para listado'!$AB$151:$BA$151,0)),0)+IFERROR(INDEX('Hoja de Trabajo para listado'!$BC$155:$CB$1048576,MATCH($A1060,'Hoja de Trabajo para listado'!$BC$155:$BC$1048576,0),MATCH((CUADRO!O$4&amp;$E1060),'Hoja de Trabajo para listado'!$BC$151:$CB$151,0)),0)+IFERROR(INDEX('Hoja de Trabajo para listado'!$DE$153:$DG$274,MATCH($A1060,'Hoja de Trabajo para listado'!$DE$153:$DE$1048576,0),MATCH((CUADRO!O$4&amp;$E1060),'Hoja de Trabajo para listado'!$DE$151:$DG$151,0)),0)+IFERROR(INDEX('Hoja de Trabajo para listado'!$CD$155:$DC$1048576,MATCH($A1060,'Hoja de Trabajo para listado'!$CD$155:$CD$1048576,0),MATCH((CUADRO!O$4&amp;$E1060),'Hoja de Trabajo para listado'!$CD$151:$DC$151,0)),0)</f>
        <v>0</v>
      </c>
      <c r="P1060" s="243">
        <f ca="1">+IFERROR(INDEX('Hoja de Trabajo para listado'!$A$155:$Z$1048576,MATCH($A1060,'Hoja de Trabajo para listado'!$A$155:$A$1048576,0),MATCH((CUADRO!P$4&amp;$E1060),'Hoja de Trabajo para listado'!$A$151:$Z$151,0)),0)+IFERROR(INDEX('Hoja de Trabajo para listado'!$AB$155:$BA$1048576,MATCH($A1060,'Hoja de Trabajo para listado'!$AB$155:$AB$1048576,0),MATCH((CUADRO!P$4&amp;$E1060),'Hoja de Trabajo para listado'!$AB$151:$BA$151,0)),0)+IFERROR(INDEX('Hoja de Trabajo para listado'!$BC$155:$CB$1048576,MATCH($A1060,'Hoja de Trabajo para listado'!$BC$155:$BC$1048576,0),MATCH((CUADRO!P$4&amp;$E1060),'Hoja de Trabajo para listado'!$BC$151:$CB$151,0)),0)+IFERROR(INDEX('Hoja de Trabajo para listado'!$DE$153:$DG$274,MATCH($A1060,'Hoja de Trabajo para listado'!$DE$153:$DE$1048576,0),MATCH((CUADRO!P$4&amp;$E1060),'Hoja de Trabajo para listado'!$DE$151:$DG$151,0)),0)+IFERROR(INDEX('Hoja de Trabajo para listado'!$CD$155:$DC$1048576,MATCH($A1060,'Hoja de Trabajo para listado'!$CD$155:$CD$1048576,0),MATCH((CUADRO!P$4&amp;$E1060),'Hoja de Trabajo para listado'!$CD$151:$DC$151,0)),0)</f>
        <v>0</v>
      </c>
      <c r="Q1060" s="243">
        <f ca="1">+IFERROR(INDEX('Hoja de Trabajo para listado'!$A$155:$Z$1048576,MATCH($A1060,'Hoja de Trabajo para listado'!$A$155:$A$1048576,0),MATCH((CUADRO!Q$4&amp;$E1060),'Hoja de Trabajo para listado'!$A$151:$Z$151,0)),0)+IFERROR(INDEX('Hoja de Trabajo para listado'!$AB$155:$BA$1048576,MATCH($A1060,'Hoja de Trabajo para listado'!$AB$155:$AB$1048576,0),MATCH((CUADRO!Q$4&amp;$E1060),'Hoja de Trabajo para listado'!$AB$151:$BA$151,0)),0)+IFERROR(INDEX('Hoja de Trabajo para listado'!$BC$155:$CB$1048576,MATCH($A1060,'Hoja de Trabajo para listado'!$BC$155:$BC$1048576,0),MATCH((CUADRO!Q$4&amp;$E1060),'Hoja de Trabajo para listado'!$BC$151:$CB$151,0)),0)+IFERROR(INDEX('Hoja de Trabajo para listado'!$DE$153:$DG$274,MATCH($A1060,'Hoja de Trabajo para listado'!$DE$153:$DE$1048576,0),MATCH((CUADRO!Q$4&amp;$E1060),'Hoja de Trabajo para listado'!$DE$151:$DG$151,0)),0)+IFERROR(INDEX('Hoja de Trabajo para listado'!$CD$155:$DC$1048576,MATCH($A1060,'Hoja de Trabajo para listado'!$CD$155:$CD$1048576,0),MATCH((CUADRO!Q$4&amp;$E1060),'Hoja de Trabajo para listado'!$CD$151:$DC$151,0)),0)</f>
        <v>0</v>
      </c>
      <c r="R1060" s="243">
        <f t="shared" ca="1" si="39"/>
        <v>0</v>
      </c>
      <c r="S1060" s="249">
        <f ca="1">+R1059+R1060</f>
        <v>0</v>
      </c>
      <c r="T1060" s="243">
        <f ca="1">+S1060</f>
        <v>0</v>
      </c>
      <c r="U1060" s="242">
        <f t="shared" si="40"/>
        <v>2</v>
      </c>
      <c r="V1060" s="333" t="str">
        <f>+VLOOKUP(A1060,bd_lista!$A$3:$E$592,5,FALSE)</f>
        <v>Gobiernos Autonomos Municipales</v>
      </c>
      <c r="W1060" s="388"/>
      <c r="X1060" s="242">
        <f>+VLOOKUP(A1060,[4]Sheet1!$A$13:$D$744,4,FALSE)</f>
        <v>0</v>
      </c>
      <c r="Y1060" s="242" t="e">
        <f>+VLOOKUP(X1060,bd_lista!$A$3:$C$592,3,FALSE)</f>
        <v>#N/A</v>
      </c>
      <c r="Z1060" s="292"/>
      <c r="AA1060" s="293"/>
    </row>
    <row r="1061" spans="1:27" customFormat="1" ht="15" hidden="1" customHeight="1">
      <c r="A1061" s="32">
        <v>1808</v>
      </c>
      <c r="B1061" s="392">
        <f>+A1061</f>
        <v>1808</v>
      </c>
      <c r="C1061" s="247" t="str">
        <f>+VLOOKUP(A1061,bd_lista!$A$3:$C$592,3,FALSE)</f>
        <v>Gobierno Autónomo Municipal de San Borja</v>
      </c>
      <c r="D1061" s="389" t="str">
        <f>+C1061</f>
        <v>Gobierno Autónomo Municipal de San Borja</v>
      </c>
      <c r="E1061" s="242" t="s">
        <v>1304</v>
      </c>
      <c r="F1061" s="243">
        <f ca="1">+IFERROR(INDEX('Hoja de Trabajo para listado'!$A$155:$Z$1048576,MATCH($A1061,'Hoja de Trabajo para listado'!$A$155:$A$1048576,0),MATCH((CUADRO!F$4&amp;$E1061),'Hoja de Trabajo para listado'!$A$151:$Z$151,0)),0)+IFERROR(INDEX('Hoja de Trabajo para listado'!$AB$155:$BA$1048576,MATCH($A1061,'Hoja de Trabajo para listado'!$AB$155:$AB$1048576,0),MATCH((CUADRO!F$4&amp;$E1061),'Hoja de Trabajo para listado'!$AB$151:$BA$151,0)),0)+IFERROR(INDEX('Hoja de Trabajo para listado'!$BC$155:$CB$1048576,MATCH($A1061,'Hoja de Trabajo para listado'!$BC$155:$BC$1048576,0),MATCH((CUADRO!F$4&amp;$E1061),'Hoja de Trabajo para listado'!$BC$151:$CB$151,0)),0)+IFERROR(INDEX('Hoja de Trabajo para listado'!$DE$153:$DG$274,MATCH($A1061,'Hoja de Trabajo para listado'!$DE$153:$DE$1048576,0),MATCH((CUADRO!F$4&amp;$E1061),'Hoja de Trabajo para listado'!$DE$151:$DG$151,0)),0)+IFERROR(INDEX('Hoja de Trabajo para listado'!$CD$155:$DC$1048576,MATCH($A1061,'Hoja de Trabajo para listado'!$CD$155:$CD$1048576,0),MATCH((CUADRO!F$4&amp;$E1061),'Hoja de Trabajo para listado'!$CD$151:$DC$151,0)),0)</f>
        <v>0</v>
      </c>
      <c r="G1061" s="243">
        <f ca="1">+IFERROR(INDEX('Hoja de Trabajo para listado'!$A$155:$Z$1048576,MATCH($A1061,'Hoja de Trabajo para listado'!$A$155:$A$1048576,0),MATCH((CUADRO!G$4&amp;$E1061),'Hoja de Trabajo para listado'!$A$151:$Z$151,0)),0)+IFERROR(INDEX('Hoja de Trabajo para listado'!$AB$155:$BA$1048576,MATCH($A1061,'Hoja de Trabajo para listado'!$AB$155:$AB$1048576,0),MATCH((CUADRO!G$4&amp;$E1061),'Hoja de Trabajo para listado'!$AB$151:$BA$151,0)),0)+IFERROR(INDEX('Hoja de Trabajo para listado'!$BC$155:$CB$1048576,MATCH($A1061,'Hoja de Trabajo para listado'!$BC$155:$BC$1048576,0),MATCH((CUADRO!G$4&amp;$E1061),'Hoja de Trabajo para listado'!$BC$151:$CB$151,0)),0)+IFERROR(INDEX('Hoja de Trabajo para listado'!$DE$153:$DG$274,MATCH($A1061,'Hoja de Trabajo para listado'!$DE$153:$DE$1048576,0),MATCH((CUADRO!G$4&amp;$E1061),'Hoja de Trabajo para listado'!$DE$151:$DG$151,0)),0)+IFERROR(INDEX('Hoja de Trabajo para listado'!$CD$155:$DC$1048576,MATCH($A1061,'Hoja de Trabajo para listado'!$CD$155:$CD$1048576,0),MATCH((CUADRO!G$4&amp;$E1061),'Hoja de Trabajo para listado'!$CD$151:$DC$151,0)),0)</f>
        <v>0</v>
      </c>
      <c r="H1061" s="243">
        <f ca="1">+IFERROR(INDEX('Hoja de Trabajo para listado'!$A$155:$Z$1048576,MATCH($A1061,'Hoja de Trabajo para listado'!$A$155:$A$1048576,0),MATCH((CUADRO!H$4&amp;$E1061),'Hoja de Trabajo para listado'!$A$151:$Z$151,0)),0)+IFERROR(INDEX('Hoja de Trabajo para listado'!$AB$155:$BA$1048576,MATCH($A1061,'Hoja de Trabajo para listado'!$AB$155:$AB$1048576,0),MATCH((CUADRO!H$4&amp;$E1061),'Hoja de Trabajo para listado'!$AB$151:$BA$151,0)),0)+IFERROR(INDEX('Hoja de Trabajo para listado'!$BC$155:$CB$1048576,MATCH($A1061,'Hoja de Trabajo para listado'!$BC$155:$BC$1048576,0),MATCH((CUADRO!H$4&amp;$E1061),'Hoja de Trabajo para listado'!$BC$151:$CB$151,0)),0)+IFERROR(INDEX('Hoja de Trabajo para listado'!$DE$153:$DG$274,MATCH($A1061,'Hoja de Trabajo para listado'!$DE$153:$DE$1048576,0),MATCH((CUADRO!H$4&amp;$E1061),'Hoja de Trabajo para listado'!$DE$151:$DG$151,0)),0)+IFERROR(INDEX('Hoja de Trabajo para listado'!$CD$155:$DC$1048576,MATCH($A1061,'Hoja de Trabajo para listado'!$CD$155:$CD$1048576,0),MATCH((CUADRO!H$4&amp;$E1061),'Hoja de Trabajo para listado'!$CD$151:$DC$151,0)),0)</f>
        <v>0</v>
      </c>
      <c r="I1061" s="243">
        <f ca="1">+IFERROR(INDEX('Hoja de Trabajo para listado'!$A$155:$Z$1048576,MATCH($A1061,'Hoja de Trabajo para listado'!$A$155:$A$1048576,0),MATCH((CUADRO!I$4&amp;$E1061),'Hoja de Trabajo para listado'!$A$151:$Z$151,0)),0)+IFERROR(INDEX('Hoja de Trabajo para listado'!$AB$155:$BA$1048576,MATCH($A1061,'Hoja de Trabajo para listado'!$AB$155:$AB$1048576,0),MATCH((CUADRO!I$4&amp;$E1061),'Hoja de Trabajo para listado'!$AB$151:$BA$151,0)),0)+IFERROR(INDEX('Hoja de Trabajo para listado'!$BC$155:$CB$1048576,MATCH($A1061,'Hoja de Trabajo para listado'!$BC$155:$BC$1048576,0),MATCH((CUADRO!I$4&amp;$E1061),'Hoja de Trabajo para listado'!$BC$151:$CB$151,0)),0)+IFERROR(INDEX('Hoja de Trabajo para listado'!$DE$153:$DG$274,MATCH($A1061,'Hoja de Trabajo para listado'!$DE$153:$DE$1048576,0),MATCH((CUADRO!I$4&amp;$E1061),'Hoja de Trabajo para listado'!$DE$151:$DG$151,0)),0)+IFERROR(INDEX('Hoja de Trabajo para listado'!$CD$155:$DC$1048576,MATCH($A1061,'Hoja de Trabajo para listado'!$CD$155:$CD$1048576,0),MATCH((CUADRO!I$4&amp;$E1061),'Hoja de Trabajo para listado'!$CD$151:$DC$151,0)),0)</f>
        <v>0</v>
      </c>
      <c r="J1061" s="243">
        <f ca="1">+IFERROR(INDEX('Hoja de Trabajo para listado'!$A$155:$Z$1048576,MATCH($A1061,'Hoja de Trabajo para listado'!$A$155:$A$1048576,0),MATCH((CUADRO!J$4&amp;$E1061),'Hoja de Trabajo para listado'!$A$151:$Z$151,0)),0)+IFERROR(INDEX('Hoja de Trabajo para listado'!$AB$155:$BA$1048576,MATCH($A1061,'Hoja de Trabajo para listado'!$AB$155:$AB$1048576,0),MATCH((CUADRO!J$4&amp;$E1061),'Hoja de Trabajo para listado'!$AB$151:$BA$151,0)),0)+IFERROR(INDEX('Hoja de Trabajo para listado'!$BC$155:$CB$1048576,MATCH($A1061,'Hoja de Trabajo para listado'!$BC$155:$BC$1048576,0),MATCH((CUADRO!J$4&amp;$E1061),'Hoja de Trabajo para listado'!$BC$151:$CB$151,0)),0)+IFERROR(INDEX('Hoja de Trabajo para listado'!$DE$153:$DG$274,MATCH($A1061,'Hoja de Trabajo para listado'!$DE$153:$DE$1048576,0),MATCH((CUADRO!J$4&amp;$E1061),'Hoja de Trabajo para listado'!$DE$151:$DG$151,0)),0)+IFERROR(INDEX('Hoja de Trabajo para listado'!$CD$155:$DC$1048576,MATCH($A1061,'Hoja de Trabajo para listado'!$CD$155:$CD$1048576,0),MATCH((CUADRO!J$4&amp;$E1061),'Hoja de Trabajo para listado'!$CD$151:$DC$151,0)),0)</f>
        <v>0</v>
      </c>
      <c r="K1061" s="243">
        <f ca="1">+IFERROR(INDEX('Hoja de Trabajo para listado'!$A$155:$Z$1048576,MATCH($A1061,'Hoja de Trabajo para listado'!$A$155:$A$1048576,0),MATCH((CUADRO!K$4&amp;$E1061),'Hoja de Trabajo para listado'!$A$151:$Z$151,0)),0)+IFERROR(INDEX('Hoja de Trabajo para listado'!$AB$155:$BA$1048576,MATCH($A1061,'Hoja de Trabajo para listado'!$AB$155:$AB$1048576,0),MATCH((CUADRO!K$4&amp;$E1061),'Hoja de Trabajo para listado'!$AB$151:$BA$151,0)),0)+IFERROR(INDEX('Hoja de Trabajo para listado'!$BC$155:$CB$1048576,MATCH($A1061,'Hoja de Trabajo para listado'!$BC$155:$BC$1048576,0),MATCH((CUADRO!K$4&amp;$E1061),'Hoja de Trabajo para listado'!$BC$151:$CB$151,0)),0)+IFERROR(INDEX('Hoja de Trabajo para listado'!$DE$153:$DG$274,MATCH($A1061,'Hoja de Trabajo para listado'!$DE$153:$DE$1048576,0),MATCH((CUADRO!K$4&amp;$E1061),'Hoja de Trabajo para listado'!$DE$151:$DG$151,0)),0)+IFERROR(INDEX('Hoja de Trabajo para listado'!$CD$155:$DC$1048576,MATCH($A1061,'Hoja de Trabajo para listado'!$CD$155:$CD$1048576,0),MATCH((CUADRO!K$4&amp;$E1061),'Hoja de Trabajo para listado'!$CD$151:$DC$151,0)),0)</f>
        <v>0</v>
      </c>
      <c r="L1061" s="243">
        <f ca="1">+IFERROR(INDEX('Hoja de Trabajo para listado'!$A$155:$Z$1048576,MATCH($A1061,'Hoja de Trabajo para listado'!$A$155:$A$1048576,0),MATCH((CUADRO!L$4&amp;$E1061),'Hoja de Trabajo para listado'!$A$151:$Z$151,0)),0)+IFERROR(INDEX('Hoja de Trabajo para listado'!$AB$155:$BA$1048576,MATCH($A1061,'Hoja de Trabajo para listado'!$AB$155:$AB$1048576,0),MATCH((CUADRO!L$4&amp;$E1061),'Hoja de Trabajo para listado'!$AB$151:$BA$151,0)),0)+IFERROR(INDEX('Hoja de Trabajo para listado'!$BC$155:$CB$1048576,MATCH($A1061,'Hoja de Trabajo para listado'!$BC$155:$BC$1048576,0),MATCH((CUADRO!L$4&amp;$E1061),'Hoja de Trabajo para listado'!$BC$151:$CB$151,0)),0)+IFERROR(INDEX('Hoja de Trabajo para listado'!$DE$153:$DG$274,MATCH($A1061,'Hoja de Trabajo para listado'!$DE$153:$DE$1048576,0),MATCH((CUADRO!L$4&amp;$E1061),'Hoja de Trabajo para listado'!$DE$151:$DG$151,0)),0)+IFERROR(INDEX('Hoja de Trabajo para listado'!$CD$155:$DC$1048576,MATCH($A1061,'Hoja de Trabajo para listado'!$CD$155:$CD$1048576,0),MATCH((CUADRO!L$4&amp;$E1061),'Hoja de Trabajo para listado'!$CD$151:$DC$151,0)),0)</f>
        <v>0</v>
      </c>
      <c r="M1061" s="243">
        <f ca="1">+IFERROR(INDEX('Hoja de Trabajo para listado'!$A$155:$Z$1048576,MATCH($A1061,'Hoja de Trabajo para listado'!$A$155:$A$1048576,0),MATCH((CUADRO!M$4&amp;$E1061),'Hoja de Trabajo para listado'!$A$151:$Z$151,0)),0)+IFERROR(INDEX('Hoja de Trabajo para listado'!$AB$155:$BA$1048576,MATCH($A1061,'Hoja de Trabajo para listado'!$AB$155:$AB$1048576,0),MATCH((CUADRO!M$4&amp;$E1061),'Hoja de Trabajo para listado'!$AB$151:$BA$151,0)),0)+IFERROR(INDEX('Hoja de Trabajo para listado'!$BC$155:$CB$1048576,MATCH($A1061,'Hoja de Trabajo para listado'!$BC$155:$BC$1048576,0),MATCH((CUADRO!M$4&amp;$E1061),'Hoja de Trabajo para listado'!$BC$151:$CB$151,0)),0)+IFERROR(INDEX('Hoja de Trabajo para listado'!$DE$153:$DG$274,MATCH($A1061,'Hoja de Trabajo para listado'!$DE$153:$DE$1048576,0),MATCH((CUADRO!M$4&amp;$E1061),'Hoja de Trabajo para listado'!$DE$151:$DG$151,0)),0)+IFERROR(INDEX('Hoja de Trabajo para listado'!$CD$155:$DC$1048576,MATCH($A1061,'Hoja de Trabajo para listado'!$CD$155:$CD$1048576,0),MATCH((CUADRO!M$4&amp;$E1061),'Hoja de Trabajo para listado'!$CD$151:$DC$151,0)),0)</f>
        <v>0</v>
      </c>
      <c r="N1061" s="243">
        <f ca="1">+IFERROR(INDEX('Hoja de Trabajo para listado'!$A$155:$Z$1048576,MATCH($A1061,'Hoja de Trabajo para listado'!$A$155:$A$1048576,0),MATCH((CUADRO!N$4&amp;$E1061),'Hoja de Trabajo para listado'!$A$151:$Z$151,0)),0)+IFERROR(INDEX('Hoja de Trabajo para listado'!$AB$155:$BA$1048576,MATCH($A1061,'Hoja de Trabajo para listado'!$AB$155:$AB$1048576,0),MATCH((CUADRO!N$4&amp;$E1061),'Hoja de Trabajo para listado'!$AB$151:$BA$151,0)),0)+IFERROR(INDEX('Hoja de Trabajo para listado'!$BC$155:$CB$1048576,MATCH($A1061,'Hoja de Trabajo para listado'!$BC$155:$BC$1048576,0),MATCH((CUADRO!N$4&amp;$E1061),'Hoja de Trabajo para listado'!$BC$151:$CB$151,0)),0)+IFERROR(INDEX('Hoja de Trabajo para listado'!$DE$153:$DG$274,MATCH($A1061,'Hoja de Trabajo para listado'!$DE$153:$DE$1048576,0),MATCH((CUADRO!N$4&amp;$E1061),'Hoja de Trabajo para listado'!$DE$151:$DG$151,0)),0)+IFERROR(INDEX('Hoja de Trabajo para listado'!$CD$155:$DC$1048576,MATCH($A1061,'Hoja de Trabajo para listado'!$CD$155:$CD$1048576,0),MATCH((CUADRO!N$4&amp;$E1061),'Hoja de Trabajo para listado'!$CD$151:$DC$151,0)),0)</f>
        <v>0</v>
      </c>
      <c r="O1061" s="243">
        <f ca="1">+IFERROR(INDEX('Hoja de Trabajo para listado'!$A$155:$Z$1048576,MATCH($A1061,'Hoja de Trabajo para listado'!$A$155:$A$1048576,0),MATCH((CUADRO!O$4&amp;$E1061),'Hoja de Trabajo para listado'!$A$151:$Z$151,0)),0)+IFERROR(INDEX('Hoja de Trabajo para listado'!$AB$155:$BA$1048576,MATCH($A1061,'Hoja de Trabajo para listado'!$AB$155:$AB$1048576,0),MATCH((CUADRO!O$4&amp;$E1061),'Hoja de Trabajo para listado'!$AB$151:$BA$151,0)),0)+IFERROR(INDEX('Hoja de Trabajo para listado'!$BC$155:$CB$1048576,MATCH($A1061,'Hoja de Trabajo para listado'!$BC$155:$BC$1048576,0),MATCH((CUADRO!O$4&amp;$E1061),'Hoja de Trabajo para listado'!$BC$151:$CB$151,0)),0)+IFERROR(INDEX('Hoja de Trabajo para listado'!$DE$153:$DG$274,MATCH($A1061,'Hoja de Trabajo para listado'!$DE$153:$DE$1048576,0),MATCH((CUADRO!O$4&amp;$E1061),'Hoja de Trabajo para listado'!$DE$151:$DG$151,0)),0)+IFERROR(INDEX('Hoja de Trabajo para listado'!$CD$155:$DC$1048576,MATCH($A1061,'Hoja de Trabajo para listado'!$CD$155:$CD$1048576,0),MATCH((CUADRO!O$4&amp;$E1061),'Hoja de Trabajo para listado'!$CD$151:$DC$151,0)),0)</f>
        <v>0</v>
      </c>
      <c r="P1061" s="243">
        <f ca="1">+IFERROR(INDEX('Hoja de Trabajo para listado'!$A$155:$Z$1048576,MATCH($A1061,'Hoja de Trabajo para listado'!$A$155:$A$1048576,0),MATCH((CUADRO!P$4&amp;$E1061),'Hoja de Trabajo para listado'!$A$151:$Z$151,0)),0)+IFERROR(INDEX('Hoja de Trabajo para listado'!$AB$155:$BA$1048576,MATCH($A1061,'Hoja de Trabajo para listado'!$AB$155:$AB$1048576,0),MATCH((CUADRO!P$4&amp;$E1061),'Hoja de Trabajo para listado'!$AB$151:$BA$151,0)),0)+IFERROR(INDEX('Hoja de Trabajo para listado'!$BC$155:$CB$1048576,MATCH($A1061,'Hoja de Trabajo para listado'!$BC$155:$BC$1048576,0),MATCH((CUADRO!P$4&amp;$E1061),'Hoja de Trabajo para listado'!$BC$151:$CB$151,0)),0)+IFERROR(INDEX('Hoja de Trabajo para listado'!$DE$153:$DG$274,MATCH($A1061,'Hoja de Trabajo para listado'!$DE$153:$DE$1048576,0),MATCH((CUADRO!P$4&amp;$E1061),'Hoja de Trabajo para listado'!$DE$151:$DG$151,0)),0)+IFERROR(INDEX('Hoja de Trabajo para listado'!$CD$155:$DC$1048576,MATCH($A1061,'Hoja de Trabajo para listado'!$CD$155:$CD$1048576,0),MATCH((CUADRO!P$4&amp;$E1061),'Hoja de Trabajo para listado'!$CD$151:$DC$151,0)),0)</f>
        <v>0</v>
      </c>
      <c r="Q1061" s="243">
        <f ca="1">+IFERROR(INDEX('Hoja de Trabajo para listado'!$A$155:$Z$1048576,MATCH($A1061,'Hoja de Trabajo para listado'!$A$155:$A$1048576,0),MATCH((CUADRO!Q$4&amp;$E1061),'Hoja de Trabajo para listado'!$A$151:$Z$151,0)),0)+IFERROR(INDEX('Hoja de Trabajo para listado'!$AB$155:$BA$1048576,MATCH($A1061,'Hoja de Trabajo para listado'!$AB$155:$AB$1048576,0),MATCH((CUADRO!Q$4&amp;$E1061),'Hoja de Trabajo para listado'!$AB$151:$BA$151,0)),0)+IFERROR(INDEX('Hoja de Trabajo para listado'!$BC$155:$CB$1048576,MATCH($A1061,'Hoja de Trabajo para listado'!$BC$155:$BC$1048576,0),MATCH((CUADRO!Q$4&amp;$E1061),'Hoja de Trabajo para listado'!$BC$151:$CB$151,0)),0)+IFERROR(INDEX('Hoja de Trabajo para listado'!$DE$153:$DG$274,MATCH($A1061,'Hoja de Trabajo para listado'!$DE$153:$DE$1048576,0),MATCH((CUADRO!Q$4&amp;$E1061),'Hoja de Trabajo para listado'!$DE$151:$DG$151,0)),0)+IFERROR(INDEX('Hoja de Trabajo para listado'!$CD$155:$DC$1048576,MATCH($A1061,'Hoja de Trabajo para listado'!$CD$155:$CD$1048576,0),MATCH((CUADRO!Q$4&amp;$E1061),'Hoja de Trabajo para listado'!$CD$151:$DC$151,0)),0)</f>
        <v>0</v>
      </c>
      <c r="R1061" s="243">
        <f t="shared" ca="1" si="39"/>
        <v>0</v>
      </c>
      <c r="S1061" s="270"/>
      <c r="T1061" s="243">
        <f ca="1">+T1062</f>
        <v>0</v>
      </c>
      <c r="U1061" s="275">
        <f t="shared" si="40"/>
        <v>1</v>
      </c>
      <c r="V1061" s="247" t="str">
        <f>+VLOOKUP(A1061,bd_lista!$A$3:$E$592,5,FALSE)</f>
        <v>Gobiernos Autonomos Municipales</v>
      </c>
      <c r="W1061" s="387" t="str">
        <f>+V1061</f>
        <v>Gobiernos Autonomos Municipales</v>
      </c>
      <c r="X1061" s="242">
        <f>+VLOOKUP(A1061,[4]Sheet1!$A$13:$D$744,4,FALSE)</f>
        <v>0</v>
      </c>
      <c r="Y1061" s="242" t="e">
        <f>+VLOOKUP(X1061,bd_lista!$A$3:$C$592,3,FALSE)</f>
        <v>#N/A</v>
      </c>
      <c r="Z1061" s="294">
        <f>+X1061</f>
        <v>0</v>
      </c>
      <c r="AA1061" s="295" t="e">
        <f>+Y1061</f>
        <v>#N/A</v>
      </c>
    </row>
    <row r="1062" spans="1:27" customFormat="1" hidden="1">
      <c r="A1062" s="32">
        <v>1808</v>
      </c>
      <c r="B1062" s="393"/>
      <c r="C1062" s="247" t="str">
        <f>+VLOOKUP(A1062,bd_lista!$A$3:$C$592,3,FALSE)</f>
        <v>Gobierno Autónomo Municipal de San Borja</v>
      </c>
      <c r="D1062" s="390"/>
      <c r="E1062" s="244" t="s">
        <v>1305</v>
      </c>
      <c r="F1062" s="245">
        <f ca="1">+IFERROR(INDEX('Hoja de Trabajo para listado'!$A$155:$Z$1048576,MATCH($A1062,'Hoja de Trabajo para listado'!$A$155:$A$1048576,0),MATCH((CUADRO!F$4&amp;$E1062),'Hoja de Trabajo para listado'!$A$151:$Z$151,0)),0)+IFERROR(INDEX('Hoja de Trabajo para listado'!$AB$155:$BA$1048576,MATCH($A1062,'Hoja de Trabajo para listado'!$AB$155:$AB$1048576,0),MATCH((CUADRO!F$4&amp;$E1062),'Hoja de Trabajo para listado'!$AB$151:$BA$151,0)),0)+IFERROR(INDEX('Hoja de Trabajo para listado'!$BC$155:$CB$1048576,MATCH($A1062,'Hoja de Trabajo para listado'!$BC$155:$BC$1048576,0),MATCH((CUADRO!F$4&amp;$E1062),'Hoja de Trabajo para listado'!$BC$151:$CB$151,0)),0)+IFERROR(INDEX('Hoja de Trabajo para listado'!$DE$153:$DG$274,MATCH($A1062,'Hoja de Trabajo para listado'!$DE$153:$DE$1048576,0),MATCH((CUADRO!F$4&amp;$E1062),'Hoja de Trabajo para listado'!$DE$151:$DG$151,0)),0)+IFERROR(INDEX('Hoja de Trabajo para listado'!$CD$155:$DC$1048576,MATCH($A1062,'Hoja de Trabajo para listado'!$CD$155:$CD$1048576,0),MATCH((CUADRO!F$4&amp;$E1062),'Hoja de Trabajo para listado'!$CD$151:$DC$151,0)),0)</f>
        <v>0</v>
      </c>
      <c r="G1062" s="245">
        <f ca="1">+IFERROR(INDEX('Hoja de Trabajo para listado'!$A$155:$Z$1048576,MATCH($A1062,'Hoja de Trabajo para listado'!$A$155:$A$1048576,0),MATCH((CUADRO!G$4&amp;$E1062),'Hoja de Trabajo para listado'!$A$151:$Z$151,0)),0)+IFERROR(INDEX('Hoja de Trabajo para listado'!$AB$155:$BA$1048576,MATCH($A1062,'Hoja de Trabajo para listado'!$AB$155:$AB$1048576,0),MATCH((CUADRO!G$4&amp;$E1062),'Hoja de Trabajo para listado'!$AB$151:$BA$151,0)),0)+IFERROR(INDEX('Hoja de Trabajo para listado'!$BC$155:$CB$1048576,MATCH($A1062,'Hoja de Trabajo para listado'!$BC$155:$BC$1048576,0),MATCH((CUADRO!G$4&amp;$E1062),'Hoja de Trabajo para listado'!$BC$151:$CB$151,0)),0)+IFERROR(INDEX('Hoja de Trabajo para listado'!$DE$153:$DG$274,MATCH($A1062,'Hoja de Trabajo para listado'!$DE$153:$DE$1048576,0),MATCH((CUADRO!G$4&amp;$E1062),'Hoja de Trabajo para listado'!$DE$151:$DG$151,0)),0)+IFERROR(INDEX('Hoja de Trabajo para listado'!$CD$155:$DC$1048576,MATCH($A1062,'Hoja de Trabajo para listado'!$CD$155:$CD$1048576,0),MATCH((CUADRO!G$4&amp;$E1062),'Hoja de Trabajo para listado'!$CD$151:$DC$151,0)),0)</f>
        <v>0</v>
      </c>
      <c r="H1062" s="245">
        <f ca="1">+IFERROR(INDEX('Hoja de Trabajo para listado'!$A$155:$Z$1048576,MATCH($A1062,'Hoja de Trabajo para listado'!$A$155:$A$1048576,0),MATCH((CUADRO!H$4&amp;$E1062),'Hoja de Trabajo para listado'!$A$151:$Z$151,0)),0)+IFERROR(INDEX('Hoja de Trabajo para listado'!$AB$155:$BA$1048576,MATCH($A1062,'Hoja de Trabajo para listado'!$AB$155:$AB$1048576,0),MATCH((CUADRO!H$4&amp;$E1062),'Hoja de Trabajo para listado'!$AB$151:$BA$151,0)),0)+IFERROR(INDEX('Hoja de Trabajo para listado'!$BC$155:$CB$1048576,MATCH($A1062,'Hoja de Trabajo para listado'!$BC$155:$BC$1048576,0),MATCH((CUADRO!H$4&amp;$E1062),'Hoja de Trabajo para listado'!$BC$151:$CB$151,0)),0)+IFERROR(INDEX('Hoja de Trabajo para listado'!$DE$153:$DG$274,MATCH($A1062,'Hoja de Trabajo para listado'!$DE$153:$DE$1048576,0),MATCH((CUADRO!H$4&amp;$E1062),'Hoja de Trabajo para listado'!$DE$151:$DG$151,0)),0)+IFERROR(INDEX('Hoja de Trabajo para listado'!$CD$155:$DC$1048576,MATCH($A1062,'Hoja de Trabajo para listado'!$CD$155:$CD$1048576,0),MATCH((CUADRO!H$4&amp;$E1062),'Hoja de Trabajo para listado'!$CD$151:$DC$151,0)),0)</f>
        <v>0</v>
      </c>
      <c r="I1062" s="245">
        <f ca="1">+IFERROR(INDEX('Hoja de Trabajo para listado'!$A$155:$Z$1048576,MATCH($A1062,'Hoja de Trabajo para listado'!$A$155:$A$1048576,0),MATCH((CUADRO!I$4&amp;$E1062),'Hoja de Trabajo para listado'!$A$151:$Z$151,0)),0)+IFERROR(INDEX('Hoja de Trabajo para listado'!$AB$155:$BA$1048576,MATCH($A1062,'Hoja de Trabajo para listado'!$AB$155:$AB$1048576,0),MATCH((CUADRO!I$4&amp;$E1062),'Hoja de Trabajo para listado'!$AB$151:$BA$151,0)),0)+IFERROR(INDEX('Hoja de Trabajo para listado'!$BC$155:$CB$1048576,MATCH($A1062,'Hoja de Trabajo para listado'!$BC$155:$BC$1048576,0),MATCH((CUADRO!I$4&amp;$E1062),'Hoja de Trabajo para listado'!$BC$151:$CB$151,0)),0)+IFERROR(INDEX('Hoja de Trabajo para listado'!$DE$153:$DG$274,MATCH($A1062,'Hoja de Trabajo para listado'!$DE$153:$DE$1048576,0),MATCH((CUADRO!I$4&amp;$E1062),'Hoja de Trabajo para listado'!$DE$151:$DG$151,0)),0)+IFERROR(INDEX('Hoja de Trabajo para listado'!$CD$155:$DC$1048576,MATCH($A1062,'Hoja de Trabajo para listado'!$CD$155:$CD$1048576,0),MATCH((CUADRO!I$4&amp;$E1062),'Hoja de Trabajo para listado'!$CD$151:$DC$151,0)),0)</f>
        <v>0</v>
      </c>
      <c r="J1062" s="245">
        <f ca="1">+IFERROR(INDEX('Hoja de Trabajo para listado'!$A$155:$Z$1048576,MATCH($A1062,'Hoja de Trabajo para listado'!$A$155:$A$1048576,0),MATCH((CUADRO!J$4&amp;$E1062),'Hoja de Trabajo para listado'!$A$151:$Z$151,0)),0)+IFERROR(INDEX('Hoja de Trabajo para listado'!$AB$155:$BA$1048576,MATCH($A1062,'Hoja de Trabajo para listado'!$AB$155:$AB$1048576,0),MATCH((CUADRO!J$4&amp;$E1062),'Hoja de Trabajo para listado'!$AB$151:$BA$151,0)),0)+IFERROR(INDEX('Hoja de Trabajo para listado'!$BC$155:$CB$1048576,MATCH($A1062,'Hoja de Trabajo para listado'!$BC$155:$BC$1048576,0),MATCH((CUADRO!J$4&amp;$E1062),'Hoja de Trabajo para listado'!$BC$151:$CB$151,0)),0)+IFERROR(INDEX('Hoja de Trabajo para listado'!$DE$153:$DG$274,MATCH($A1062,'Hoja de Trabajo para listado'!$DE$153:$DE$1048576,0),MATCH((CUADRO!J$4&amp;$E1062),'Hoja de Trabajo para listado'!$DE$151:$DG$151,0)),0)+IFERROR(INDEX('Hoja de Trabajo para listado'!$CD$155:$DC$1048576,MATCH($A1062,'Hoja de Trabajo para listado'!$CD$155:$CD$1048576,0),MATCH((CUADRO!J$4&amp;$E1062),'Hoja de Trabajo para listado'!$CD$151:$DC$151,0)),0)</f>
        <v>0</v>
      </c>
      <c r="K1062" s="245">
        <f ca="1">+IFERROR(INDEX('Hoja de Trabajo para listado'!$A$155:$Z$1048576,MATCH($A1062,'Hoja de Trabajo para listado'!$A$155:$A$1048576,0),MATCH((CUADRO!K$4&amp;$E1062),'Hoja de Trabajo para listado'!$A$151:$Z$151,0)),0)+IFERROR(INDEX('Hoja de Trabajo para listado'!$AB$155:$BA$1048576,MATCH($A1062,'Hoja de Trabajo para listado'!$AB$155:$AB$1048576,0),MATCH((CUADRO!K$4&amp;$E1062),'Hoja de Trabajo para listado'!$AB$151:$BA$151,0)),0)+IFERROR(INDEX('Hoja de Trabajo para listado'!$BC$155:$CB$1048576,MATCH($A1062,'Hoja de Trabajo para listado'!$BC$155:$BC$1048576,0),MATCH((CUADRO!K$4&amp;$E1062),'Hoja de Trabajo para listado'!$BC$151:$CB$151,0)),0)+IFERROR(INDEX('Hoja de Trabajo para listado'!$DE$153:$DG$274,MATCH($A1062,'Hoja de Trabajo para listado'!$DE$153:$DE$1048576,0),MATCH((CUADRO!K$4&amp;$E1062),'Hoja de Trabajo para listado'!$DE$151:$DG$151,0)),0)+IFERROR(INDEX('Hoja de Trabajo para listado'!$CD$155:$DC$1048576,MATCH($A1062,'Hoja de Trabajo para listado'!$CD$155:$CD$1048576,0),MATCH((CUADRO!K$4&amp;$E1062),'Hoja de Trabajo para listado'!$CD$151:$DC$151,0)),0)</f>
        <v>0</v>
      </c>
      <c r="L1062" s="245">
        <f ca="1">+IFERROR(INDEX('Hoja de Trabajo para listado'!$A$155:$Z$1048576,MATCH($A1062,'Hoja de Trabajo para listado'!$A$155:$A$1048576,0),MATCH((CUADRO!L$4&amp;$E1062),'Hoja de Trabajo para listado'!$A$151:$Z$151,0)),0)+IFERROR(INDEX('Hoja de Trabajo para listado'!$AB$155:$BA$1048576,MATCH($A1062,'Hoja de Trabajo para listado'!$AB$155:$AB$1048576,0),MATCH((CUADRO!L$4&amp;$E1062),'Hoja de Trabajo para listado'!$AB$151:$BA$151,0)),0)+IFERROR(INDEX('Hoja de Trabajo para listado'!$BC$155:$CB$1048576,MATCH($A1062,'Hoja de Trabajo para listado'!$BC$155:$BC$1048576,0),MATCH((CUADRO!L$4&amp;$E1062),'Hoja de Trabajo para listado'!$BC$151:$CB$151,0)),0)+IFERROR(INDEX('Hoja de Trabajo para listado'!$DE$153:$DG$274,MATCH($A1062,'Hoja de Trabajo para listado'!$DE$153:$DE$1048576,0),MATCH((CUADRO!L$4&amp;$E1062),'Hoja de Trabajo para listado'!$DE$151:$DG$151,0)),0)+IFERROR(INDEX('Hoja de Trabajo para listado'!$CD$155:$DC$1048576,MATCH($A1062,'Hoja de Trabajo para listado'!$CD$155:$CD$1048576,0),MATCH((CUADRO!L$4&amp;$E1062),'Hoja de Trabajo para listado'!$CD$151:$DC$151,0)),0)</f>
        <v>0</v>
      </c>
      <c r="M1062" s="245">
        <f ca="1">+IFERROR(INDEX('Hoja de Trabajo para listado'!$A$155:$Z$1048576,MATCH($A1062,'Hoja de Trabajo para listado'!$A$155:$A$1048576,0),MATCH((CUADRO!M$4&amp;$E1062),'Hoja de Trabajo para listado'!$A$151:$Z$151,0)),0)+IFERROR(INDEX('Hoja de Trabajo para listado'!$AB$155:$BA$1048576,MATCH($A1062,'Hoja de Trabajo para listado'!$AB$155:$AB$1048576,0),MATCH((CUADRO!M$4&amp;$E1062),'Hoja de Trabajo para listado'!$AB$151:$BA$151,0)),0)+IFERROR(INDEX('Hoja de Trabajo para listado'!$BC$155:$CB$1048576,MATCH($A1062,'Hoja de Trabajo para listado'!$BC$155:$BC$1048576,0),MATCH((CUADRO!M$4&amp;$E1062),'Hoja de Trabajo para listado'!$BC$151:$CB$151,0)),0)+IFERROR(INDEX('Hoja de Trabajo para listado'!$DE$153:$DG$274,MATCH($A1062,'Hoja de Trabajo para listado'!$DE$153:$DE$1048576,0),MATCH((CUADRO!M$4&amp;$E1062),'Hoja de Trabajo para listado'!$DE$151:$DG$151,0)),0)+IFERROR(INDEX('Hoja de Trabajo para listado'!$CD$155:$DC$1048576,MATCH($A1062,'Hoja de Trabajo para listado'!$CD$155:$CD$1048576,0),MATCH((CUADRO!M$4&amp;$E1062),'Hoja de Trabajo para listado'!$CD$151:$DC$151,0)),0)</f>
        <v>0</v>
      </c>
      <c r="N1062" s="245">
        <f ca="1">+IFERROR(INDEX('Hoja de Trabajo para listado'!$A$155:$Z$1048576,MATCH($A1062,'Hoja de Trabajo para listado'!$A$155:$A$1048576,0),MATCH((CUADRO!N$4&amp;$E1062),'Hoja de Trabajo para listado'!$A$151:$Z$151,0)),0)+IFERROR(INDEX('Hoja de Trabajo para listado'!$AB$155:$BA$1048576,MATCH($A1062,'Hoja de Trabajo para listado'!$AB$155:$AB$1048576,0),MATCH((CUADRO!N$4&amp;$E1062),'Hoja de Trabajo para listado'!$AB$151:$BA$151,0)),0)+IFERROR(INDEX('Hoja de Trabajo para listado'!$BC$155:$CB$1048576,MATCH($A1062,'Hoja de Trabajo para listado'!$BC$155:$BC$1048576,0),MATCH((CUADRO!N$4&amp;$E1062),'Hoja de Trabajo para listado'!$BC$151:$CB$151,0)),0)+IFERROR(INDEX('Hoja de Trabajo para listado'!$DE$153:$DG$274,MATCH($A1062,'Hoja de Trabajo para listado'!$DE$153:$DE$1048576,0),MATCH((CUADRO!N$4&amp;$E1062),'Hoja de Trabajo para listado'!$DE$151:$DG$151,0)),0)+IFERROR(INDEX('Hoja de Trabajo para listado'!$CD$155:$DC$1048576,MATCH($A1062,'Hoja de Trabajo para listado'!$CD$155:$CD$1048576,0),MATCH((CUADRO!N$4&amp;$E1062),'Hoja de Trabajo para listado'!$CD$151:$DC$151,0)),0)</f>
        <v>0</v>
      </c>
      <c r="O1062" s="245">
        <f ca="1">+IFERROR(INDEX('Hoja de Trabajo para listado'!$A$155:$Z$1048576,MATCH($A1062,'Hoja de Trabajo para listado'!$A$155:$A$1048576,0),MATCH((CUADRO!O$4&amp;$E1062),'Hoja de Trabajo para listado'!$A$151:$Z$151,0)),0)+IFERROR(INDEX('Hoja de Trabajo para listado'!$AB$155:$BA$1048576,MATCH($A1062,'Hoja de Trabajo para listado'!$AB$155:$AB$1048576,0),MATCH((CUADRO!O$4&amp;$E1062),'Hoja de Trabajo para listado'!$AB$151:$BA$151,0)),0)+IFERROR(INDEX('Hoja de Trabajo para listado'!$BC$155:$CB$1048576,MATCH($A1062,'Hoja de Trabajo para listado'!$BC$155:$BC$1048576,0),MATCH((CUADRO!O$4&amp;$E1062),'Hoja de Trabajo para listado'!$BC$151:$CB$151,0)),0)+IFERROR(INDEX('Hoja de Trabajo para listado'!$DE$153:$DG$274,MATCH($A1062,'Hoja de Trabajo para listado'!$DE$153:$DE$1048576,0),MATCH((CUADRO!O$4&amp;$E1062),'Hoja de Trabajo para listado'!$DE$151:$DG$151,0)),0)+IFERROR(INDEX('Hoja de Trabajo para listado'!$CD$155:$DC$1048576,MATCH($A1062,'Hoja de Trabajo para listado'!$CD$155:$CD$1048576,0),MATCH((CUADRO!O$4&amp;$E1062),'Hoja de Trabajo para listado'!$CD$151:$DC$151,0)),0)</f>
        <v>0</v>
      </c>
      <c r="P1062" s="245">
        <f ca="1">+IFERROR(INDEX('Hoja de Trabajo para listado'!$A$155:$Z$1048576,MATCH($A1062,'Hoja de Trabajo para listado'!$A$155:$A$1048576,0),MATCH((CUADRO!P$4&amp;$E1062),'Hoja de Trabajo para listado'!$A$151:$Z$151,0)),0)+IFERROR(INDEX('Hoja de Trabajo para listado'!$AB$155:$BA$1048576,MATCH($A1062,'Hoja de Trabajo para listado'!$AB$155:$AB$1048576,0),MATCH((CUADRO!P$4&amp;$E1062),'Hoja de Trabajo para listado'!$AB$151:$BA$151,0)),0)+IFERROR(INDEX('Hoja de Trabajo para listado'!$BC$155:$CB$1048576,MATCH($A1062,'Hoja de Trabajo para listado'!$BC$155:$BC$1048576,0),MATCH((CUADRO!P$4&amp;$E1062),'Hoja de Trabajo para listado'!$BC$151:$CB$151,0)),0)+IFERROR(INDEX('Hoja de Trabajo para listado'!$DE$153:$DG$274,MATCH($A1062,'Hoja de Trabajo para listado'!$DE$153:$DE$1048576,0),MATCH((CUADRO!P$4&amp;$E1062),'Hoja de Trabajo para listado'!$DE$151:$DG$151,0)),0)+IFERROR(INDEX('Hoja de Trabajo para listado'!$CD$155:$DC$1048576,MATCH($A1062,'Hoja de Trabajo para listado'!$CD$155:$CD$1048576,0),MATCH((CUADRO!P$4&amp;$E1062),'Hoja de Trabajo para listado'!$CD$151:$DC$151,0)),0)</f>
        <v>0</v>
      </c>
      <c r="Q1062" s="245">
        <f ca="1">+IFERROR(INDEX('Hoja de Trabajo para listado'!$A$155:$Z$1048576,MATCH($A1062,'Hoja de Trabajo para listado'!$A$155:$A$1048576,0),MATCH((CUADRO!Q$4&amp;$E1062),'Hoja de Trabajo para listado'!$A$151:$Z$151,0)),0)+IFERROR(INDEX('Hoja de Trabajo para listado'!$AB$155:$BA$1048576,MATCH($A1062,'Hoja de Trabajo para listado'!$AB$155:$AB$1048576,0),MATCH((CUADRO!Q$4&amp;$E1062),'Hoja de Trabajo para listado'!$AB$151:$BA$151,0)),0)+IFERROR(INDEX('Hoja de Trabajo para listado'!$BC$155:$CB$1048576,MATCH($A1062,'Hoja de Trabajo para listado'!$BC$155:$BC$1048576,0),MATCH((CUADRO!Q$4&amp;$E1062),'Hoja de Trabajo para listado'!$BC$151:$CB$151,0)),0)+IFERROR(INDEX('Hoja de Trabajo para listado'!$DE$153:$DG$274,MATCH($A1062,'Hoja de Trabajo para listado'!$DE$153:$DE$1048576,0),MATCH((CUADRO!Q$4&amp;$E1062),'Hoja de Trabajo para listado'!$DE$151:$DG$151,0)),0)+IFERROR(INDEX('Hoja de Trabajo para listado'!$CD$155:$DC$1048576,MATCH($A1062,'Hoja de Trabajo para listado'!$CD$155:$CD$1048576,0),MATCH((CUADRO!Q$4&amp;$E1062),'Hoja de Trabajo para listado'!$CD$151:$DC$151,0)),0)</f>
        <v>0</v>
      </c>
      <c r="R1062" s="245">
        <f t="shared" ca="1" si="39"/>
        <v>0</v>
      </c>
      <c r="S1062" s="259">
        <f ca="1">+R1061+R1062</f>
        <v>0</v>
      </c>
      <c r="T1062" s="245">
        <f ca="1">+S1062</f>
        <v>0</v>
      </c>
      <c r="U1062" s="244">
        <f t="shared" si="40"/>
        <v>2</v>
      </c>
      <c r="V1062" s="333" t="str">
        <f>+VLOOKUP(A1062,bd_lista!$A$3:$E$592,5,FALSE)</f>
        <v>Gobiernos Autonomos Municipales</v>
      </c>
      <c r="W1062" s="388"/>
      <c r="X1062" s="242">
        <f>+VLOOKUP(A1062,[4]Sheet1!$A$13:$D$744,4,FALSE)</f>
        <v>0</v>
      </c>
      <c r="Y1062" s="242" t="e">
        <f>+VLOOKUP(X1062,bd_lista!$A$3:$C$592,3,FALSE)</f>
        <v>#N/A</v>
      </c>
      <c r="Z1062" s="292"/>
      <c r="AA1062" s="293"/>
    </row>
    <row r="1063" spans="1:27" customFormat="1" ht="15" hidden="1" customHeight="1">
      <c r="A1063" s="32">
        <v>1809</v>
      </c>
      <c r="B1063" s="392">
        <f>+A1063</f>
        <v>1809</v>
      </c>
      <c r="C1063" s="247" t="str">
        <f>+VLOOKUP(A1063,bd_lista!$A$3:$C$592,3,FALSE)</f>
        <v>Gobierno Autónomo Municipal de Santa Rosa</v>
      </c>
      <c r="D1063" s="389" t="str">
        <f>+C1063</f>
        <v>Gobierno Autónomo Municipal de Santa Rosa</v>
      </c>
      <c r="E1063" s="242" t="s">
        <v>1304</v>
      </c>
      <c r="F1063" s="243">
        <f ca="1">+IFERROR(INDEX('Hoja de Trabajo para listado'!$A$155:$Z$1048576,MATCH($A1063,'Hoja de Trabajo para listado'!$A$155:$A$1048576,0),MATCH((CUADRO!F$4&amp;$E1063),'Hoja de Trabajo para listado'!$A$151:$Z$151,0)),0)+IFERROR(INDEX('Hoja de Trabajo para listado'!$AB$155:$BA$1048576,MATCH($A1063,'Hoja de Trabajo para listado'!$AB$155:$AB$1048576,0),MATCH((CUADRO!F$4&amp;$E1063),'Hoja de Trabajo para listado'!$AB$151:$BA$151,0)),0)+IFERROR(INDEX('Hoja de Trabajo para listado'!$BC$155:$CB$1048576,MATCH($A1063,'Hoja de Trabajo para listado'!$BC$155:$BC$1048576,0),MATCH((CUADRO!F$4&amp;$E1063),'Hoja de Trabajo para listado'!$BC$151:$CB$151,0)),0)+IFERROR(INDEX('Hoja de Trabajo para listado'!$DE$153:$DG$274,MATCH($A1063,'Hoja de Trabajo para listado'!$DE$153:$DE$1048576,0),MATCH((CUADRO!F$4&amp;$E1063),'Hoja de Trabajo para listado'!$DE$151:$DG$151,0)),0)+IFERROR(INDEX('Hoja de Trabajo para listado'!$CD$155:$DC$1048576,MATCH($A1063,'Hoja de Trabajo para listado'!$CD$155:$CD$1048576,0),MATCH((CUADRO!F$4&amp;$E1063),'Hoja de Trabajo para listado'!$CD$151:$DC$151,0)),0)</f>
        <v>0</v>
      </c>
      <c r="G1063" s="243">
        <f ca="1">+IFERROR(INDEX('Hoja de Trabajo para listado'!$A$155:$Z$1048576,MATCH($A1063,'Hoja de Trabajo para listado'!$A$155:$A$1048576,0),MATCH((CUADRO!G$4&amp;$E1063),'Hoja de Trabajo para listado'!$A$151:$Z$151,0)),0)+IFERROR(INDEX('Hoja de Trabajo para listado'!$AB$155:$BA$1048576,MATCH($A1063,'Hoja de Trabajo para listado'!$AB$155:$AB$1048576,0),MATCH((CUADRO!G$4&amp;$E1063),'Hoja de Trabajo para listado'!$AB$151:$BA$151,0)),0)+IFERROR(INDEX('Hoja de Trabajo para listado'!$BC$155:$CB$1048576,MATCH($A1063,'Hoja de Trabajo para listado'!$BC$155:$BC$1048576,0),MATCH((CUADRO!G$4&amp;$E1063),'Hoja de Trabajo para listado'!$BC$151:$CB$151,0)),0)+IFERROR(INDEX('Hoja de Trabajo para listado'!$DE$153:$DG$274,MATCH($A1063,'Hoja de Trabajo para listado'!$DE$153:$DE$1048576,0),MATCH((CUADRO!G$4&amp;$E1063),'Hoja de Trabajo para listado'!$DE$151:$DG$151,0)),0)+IFERROR(INDEX('Hoja de Trabajo para listado'!$CD$155:$DC$1048576,MATCH($A1063,'Hoja de Trabajo para listado'!$CD$155:$CD$1048576,0),MATCH((CUADRO!G$4&amp;$E1063),'Hoja de Trabajo para listado'!$CD$151:$DC$151,0)),0)</f>
        <v>0</v>
      </c>
      <c r="H1063" s="243">
        <f ca="1">+IFERROR(INDEX('Hoja de Trabajo para listado'!$A$155:$Z$1048576,MATCH($A1063,'Hoja de Trabajo para listado'!$A$155:$A$1048576,0),MATCH((CUADRO!H$4&amp;$E1063),'Hoja de Trabajo para listado'!$A$151:$Z$151,0)),0)+IFERROR(INDEX('Hoja de Trabajo para listado'!$AB$155:$BA$1048576,MATCH($A1063,'Hoja de Trabajo para listado'!$AB$155:$AB$1048576,0),MATCH((CUADRO!H$4&amp;$E1063),'Hoja de Trabajo para listado'!$AB$151:$BA$151,0)),0)+IFERROR(INDEX('Hoja de Trabajo para listado'!$BC$155:$CB$1048576,MATCH($A1063,'Hoja de Trabajo para listado'!$BC$155:$BC$1048576,0),MATCH((CUADRO!H$4&amp;$E1063),'Hoja de Trabajo para listado'!$BC$151:$CB$151,0)),0)+IFERROR(INDEX('Hoja de Trabajo para listado'!$DE$153:$DG$274,MATCH($A1063,'Hoja de Trabajo para listado'!$DE$153:$DE$1048576,0),MATCH((CUADRO!H$4&amp;$E1063),'Hoja de Trabajo para listado'!$DE$151:$DG$151,0)),0)+IFERROR(INDEX('Hoja de Trabajo para listado'!$CD$155:$DC$1048576,MATCH($A1063,'Hoja de Trabajo para listado'!$CD$155:$CD$1048576,0),MATCH((CUADRO!H$4&amp;$E1063),'Hoja de Trabajo para listado'!$CD$151:$DC$151,0)),0)</f>
        <v>0</v>
      </c>
      <c r="I1063" s="243">
        <f ca="1">+IFERROR(INDEX('Hoja de Trabajo para listado'!$A$155:$Z$1048576,MATCH($A1063,'Hoja de Trabajo para listado'!$A$155:$A$1048576,0),MATCH((CUADRO!I$4&amp;$E1063),'Hoja de Trabajo para listado'!$A$151:$Z$151,0)),0)+IFERROR(INDEX('Hoja de Trabajo para listado'!$AB$155:$BA$1048576,MATCH($A1063,'Hoja de Trabajo para listado'!$AB$155:$AB$1048576,0),MATCH((CUADRO!I$4&amp;$E1063),'Hoja de Trabajo para listado'!$AB$151:$BA$151,0)),0)+IFERROR(INDEX('Hoja de Trabajo para listado'!$BC$155:$CB$1048576,MATCH($A1063,'Hoja de Trabajo para listado'!$BC$155:$BC$1048576,0),MATCH((CUADRO!I$4&amp;$E1063),'Hoja de Trabajo para listado'!$BC$151:$CB$151,0)),0)+IFERROR(INDEX('Hoja de Trabajo para listado'!$DE$153:$DG$274,MATCH($A1063,'Hoja de Trabajo para listado'!$DE$153:$DE$1048576,0),MATCH((CUADRO!I$4&amp;$E1063),'Hoja de Trabajo para listado'!$DE$151:$DG$151,0)),0)+IFERROR(INDEX('Hoja de Trabajo para listado'!$CD$155:$DC$1048576,MATCH($A1063,'Hoja de Trabajo para listado'!$CD$155:$CD$1048576,0),MATCH((CUADRO!I$4&amp;$E1063),'Hoja de Trabajo para listado'!$CD$151:$DC$151,0)),0)</f>
        <v>0</v>
      </c>
      <c r="J1063" s="243">
        <f ca="1">+IFERROR(INDEX('Hoja de Trabajo para listado'!$A$155:$Z$1048576,MATCH($A1063,'Hoja de Trabajo para listado'!$A$155:$A$1048576,0),MATCH((CUADRO!J$4&amp;$E1063),'Hoja de Trabajo para listado'!$A$151:$Z$151,0)),0)+IFERROR(INDEX('Hoja de Trabajo para listado'!$AB$155:$BA$1048576,MATCH($A1063,'Hoja de Trabajo para listado'!$AB$155:$AB$1048576,0),MATCH((CUADRO!J$4&amp;$E1063),'Hoja de Trabajo para listado'!$AB$151:$BA$151,0)),0)+IFERROR(INDEX('Hoja de Trabajo para listado'!$BC$155:$CB$1048576,MATCH($A1063,'Hoja de Trabajo para listado'!$BC$155:$BC$1048576,0),MATCH((CUADRO!J$4&amp;$E1063),'Hoja de Trabajo para listado'!$BC$151:$CB$151,0)),0)+IFERROR(INDEX('Hoja de Trabajo para listado'!$DE$153:$DG$274,MATCH($A1063,'Hoja de Trabajo para listado'!$DE$153:$DE$1048576,0),MATCH((CUADRO!J$4&amp;$E1063),'Hoja de Trabajo para listado'!$DE$151:$DG$151,0)),0)+IFERROR(INDEX('Hoja de Trabajo para listado'!$CD$155:$DC$1048576,MATCH($A1063,'Hoja de Trabajo para listado'!$CD$155:$CD$1048576,0),MATCH((CUADRO!J$4&amp;$E1063),'Hoja de Trabajo para listado'!$CD$151:$DC$151,0)),0)</f>
        <v>0</v>
      </c>
      <c r="K1063" s="243">
        <f ca="1">+IFERROR(INDEX('Hoja de Trabajo para listado'!$A$155:$Z$1048576,MATCH($A1063,'Hoja de Trabajo para listado'!$A$155:$A$1048576,0),MATCH((CUADRO!K$4&amp;$E1063),'Hoja de Trabajo para listado'!$A$151:$Z$151,0)),0)+IFERROR(INDEX('Hoja de Trabajo para listado'!$AB$155:$BA$1048576,MATCH($A1063,'Hoja de Trabajo para listado'!$AB$155:$AB$1048576,0),MATCH((CUADRO!K$4&amp;$E1063),'Hoja de Trabajo para listado'!$AB$151:$BA$151,0)),0)+IFERROR(INDEX('Hoja de Trabajo para listado'!$BC$155:$CB$1048576,MATCH($A1063,'Hoja de Trabajo para listado'!$BC$155:$BC$1048576,0),MATCH((CUADRO!K$4&amp;$E1063),'Hoja de Trabajo para listado'!$BC$151:$CB$151,0)),0)+IFERROR(INDEX('Hoja de Trabajo para listado'!$DE$153:$DG$274,MATCH($A1063,'Hoja de Trabajo para listado'!$DE$153:$DE$1048576,0),MATCH((CUADRO!K$4&amp;$E1063),'Hoja de Trabajo para listado'!$DE$151:$DG$151,0)),0)+IFERROR(INDEX('Hoja de Trabajo para listado'!$CD$155:$DC$1048576,MATCH($A1063,'Hoja de Trabajo para listado'!$CD$155:$CD$1048576,0),MATCH((CUADRO!K$4&amp;$E1063),'Hoja de Trabajo para listado'!$CD$151:$DC$151,0)),0)</f>
        <v>0</v>
      </c>
      <c r="L1063" s="243">
        <f ca="1">+IFERROR(INDEX('Hoja de Trabajo para listado'!$A$155:$Z$1048576,MATCH($A1063,'Hoja de Trabajo para listado'!$A$155:$A$1048576,0),MATCH((CUADRO!L$4&amp;$E1063),'Hoja de Trabajo para listado'!$A$151:$Z$151,0)),0)+IFERROR(INDEX('Hoja de Trabajo para listado'!$AB$155:$BA$1048576,MATCH($A1063,'Hoja de Trabajo para listado'!$AB$155:$AB$1048576,0),MATCH((CUADRO!L$4&amp;$E1063),'Hoja de Trabajo para listado'!$AB$151:$BA$151,0)),0)+IFERROR(INDEX('Hoja de Trabajo para listado'!$BC$155:$CB$1048576,MATCH($A1063,'Hoja de Trabajo para listado'!$BC$155:$BC$1048576,0),MATCH((CUADRO!L$4&amp;$E1063),'Hoja de Trabajo para listado'!$BC$151:$CB$151,0)),0)+IFERROR(INDEX('Hoja de Trabajo para listado'!$DE$153:$DG$274,MATCH($A1063,'Hoja de Trabajo para listado'!$DE$153:$DE$1048576,0),MATCH((CUADRO!L$4&amp;$E1063),'Hoja de Trabajo para listado'!$DE$151:$DG$151,0)),0)+IFERROR(INDEX('Hoja de Trabajo para listado'!$CD$155:$DC$1048576,MATCH($A1063,'Hoja de Trabajo para listado'!$CD$155:$CD$1048576,0),MATCH((CUADRO!L$4&amp;$E1063),'Hoja de Trabajo para listado'!$CD$151:$DC$151,0)),0)</f>
        <v>0</v>
      </c>
      <c r="M1063" s="243">
        <f ca="1">+IFERROR(INDEX('Hoja de Trabajo para listado'!$A$155:$Z$1048576,MATCH($A1063,'Hoja de Trabajo para listado'!$A$155:$A$1048576,0),MATCH((CUADRO!M$4&amp;$E1063),'Hoja de Trabajo para listado'!$A$151:$Z$151,0)),0)+IFERROR(INDEX('Hoja de Trabajo para listado'!$AB$155:$BA$1048576,MATCH($A1063,'Hoja de Trabajo para listado'!$AB$155:$AB$1048576,0),MATCH((CUADRO!M$4&amp;$E1063),'Hoja de Trabajo para listado'!$AB$151:$BA$151,0)),0)+IFERROR(INDEX('Hoja de Trabajo para listado'!$BC$155:$CB$1048576,MATCH($A1063,'Hoja de Trabajo para listado'!$BC$155:$BC$1048576,0),MATCH((CUADRO!M$4&amp;$E1063),'Hoja de Trabajo para listado'!$BC$151:$CB$151,0)),0)+IFERROR(INDEX('Hoja de Trabajo para listado'!$DE$153:$DG$274,MATCH($A1063,'Hoja de Trabajo para listado'!$DE$153:$DE$1048576,0),MATCH((CUADRO!M$4&amp;$E1063),'Hoja de Trabajo para listado'!$DE$151:$DG$151,0)),0)+IFERROR(INDEX('Hoja de Trabajo para listado'!$CD$155:$DC$1048576,MATCH($A1063,'Hoja de Trabajo para listado'!$CD$155:$CD$1048576,0),MATCH((CUADRO!M$4&amp;$E1063),'Hoja de Trabajo para listado'!$CD$151:$DC$151,0)),0)</f>
        <v>0</v>
      </c>
      <c r="N1063" s="243">
        <f ca="1">+IFERROR(INDEX('Hoja de Trabajo para listado'!$A$155:$Z$1048576,MATCH($A1063,'Hoja de Trabajo para listado'!$A$155:$A$1048576,0),MATCH((CUADRO!N$4&amp;$E1063),'Hoja de Trabajo para listado'!$A$151:$Z$151,0)),0)+IFERROR(INDEX('Hoja de Trabajo para listado'!$AB$155:$BA$1048576,MATCH($A1063,'Hoja de Trabajo para listado'!$AB$155:$AB$1048576,0),MATCH((CUADRO!N$4&amp;$E1063),'Hoja de Trabajo para listado'!$AB$151:$BA$151,0)),0)+IFERROR(INDEX('Hoja de Trabajo para listado'!$BC$155:$CB$1048576,MATCH($A1063,'Hoja de Trabajo para listado'!$BC$155:$BC$1048576,0),MATCH((CUADRO!N$4&amp;$E1063),'Hoja de Trabajo para listado'!$BC$151:$CB$151,0)),0)+IFERROR(INDEX('Hoja de Trabajo para listado'!$DE$153:$DG$274,MATCH($A1063,'Hoja de Trabajo para listado'!$DE$153:$DE$1048576,0),MATCH((CUADRO!N$4&amp;$E1063),'Hoja de Trabajo para listado'!$DE$151:$DG$151,0)),0)+IFERROR(INDEX('Hoja de Trabajo para listado'!$CD$155:$DC$1048576,MATCH($A1063,'Hoja de Trabajo para listado'!$CD$155:$CD$1048576,0),MATCH((CUADRO!N$4&amp;$E1063),'Hoja de Trabajo para listado'!$CD$151:$DC$151,0)),0)</f>
        <v>0</v>
      </c>
      <c r="O1063" s="243">
        <f ca="1">+IFERROR(INDEX('Hoja de Trabajo para listado'!$A$155:$Z$1048576,MATCH($A1063,'Hoja de Trabajo para listado'!$A$155:$A$1048576,0),MATCH((CUADRO!O$4&amp;$E1063),'Hoja de Trabajo para listado'!$A$151:$Z$151,0)),0)+IFERROR(INDEX('Hoja de Trabajo para listado'!$AB$155:$BA$1048576,MATCH($A1063,'Hoja de Trabajo para listado'!$AB$155:$AB$1048576,0),MATCH((CUADRO!O$4&amp;$E1063),'Hoja de Trabajo para listado'!$AB$151:$BA$151,0)),0)+IFERROR(INDEX('Hoja de Trabajo para listado'!$BC$155:$CB$1048576,MATCH($A1063,'Hoja de Trabajo para listado'!$BC$155:$BC$1048576,0),MATCH((CUADRO!O$4&amp;$E1063),'Hoja de Trabajo para listado'!$BC$151:$CB$151,0)),0)+IFERROR(INDEX('Hoja de Trabajo para listado'!$DE$153:$DG$274,MATCH($A1063,'Hoja de Trabajo para listado'!$DE$153:$DE$1048576,0),MATCH((CUADRO!O$4&amp;$E1063),'Hoja de Trabajo para listado'!$DE$151:$DG$151,0)),0)+IFERROR(INDEX('Hoja de Trabajo para listado'!$CD$155:$DC$1048576,MATCH($A1063,'Hoja de Trabajo para listado'!$CD$155:$CD$1048576,0),MATCH((CUADRO!O$4&amp;$E1063),'Hoja de Trabajo para listado'!$CD$151:$DC$151,0)),0)</f>
        <v>0</v>
      </c>
      <c r="P1063" s="243">
        <f ca="1">+IFERROR(INDEX('Hoja de Trabajo para listado'!$A$155:$Z$1048576,MATCH($A1063,'Hoja de Trabajo para listado'!$A$155:$A$1048576,0),MATCH((CUADRO!P$4&amp;$E1063),'Hoja de Trabajo para listado'!$A$151:$Z$151,0)),0)+IFERROR(INDEX('Hoja de Trabajo para listado'!$AB$155:$BA$1048576,MATCH($A1063,'Hoja de Trabajo para listado'!$AB$155:$AB$1048576,0),MATCH((CUADRO!P$4&amp;$E1063),'Hoja de Trabajo para listado'!$AB$151:$BA$151,0)),0)+IFERROR(INDEX('Hoja de Trabajo para listado'!$BC$155:$CB$1048576,MATCH($A1063,'Hoja de Trabajo para listado'!$BC$155:$BC$1048576,0),MATCH((CUADRO!P$4&amp;$E1063),'Hoja de Trabajo para listado'!$BC$151:$CB$151,0)),0)+IFERROR(INDEX('Hoja de Trabajo para listado'!$DE$153:$DG$274,MATCH($A1063,'Hoja de Trabajo para listado'!$DE$153:$DE$1048576,0),MATCH((CUADRO!P$4&amp;$E1063),'Hoja de Trabajo para listado'!$DE$151:$DG$151,0)),0)+IFERROR(INDEX('Hoja de Trabajo para listado'!$CD$155:$DC$1048576,MATCH($A1063,'Hoja de Trabajo para listado'!$CD$155:$CD$1048576,0),MATCH((CUADRO!P$4&amp;$E1063),'Hoja de Trabajo para listado'!$CD$151:$DC$151,0)),0)</f>
        <v>0</v>
      </c>
      <c r="Q1063" s="243">
        <f ca="1">+IFERROR(INDEX('Hoja de Trabajo para listado'!$A$155:$Z$1048576,MATCH($A1063,'Hoja de Trabajo para listado'!$A$155:$A$1048576,0),MATCH((CUADRO!Q$4&amp;$E1063),'Hoja de Trabajo para listado'!$A$151:$Z$151,0)),0)+IFERROR(INDEX('Hoja de Trabajo para listado'!$AB$155:$BA$1048576,MATCH($A1063,'Hoja de Trabajo para listado'!$AB$155:$AB$1048576,0),MATCH((CUADRO!Q$4&amp;$E1063),'Hoja de Trabajo para listado'!$AB$151:$BA$151,0)),0)+IFERROR(INDEX('Hoja de Trabajo para listado'!$BC$155:$CB$1048576,MATCH($A1063,'Hoja de Trabajo para listado'!$BC$155:$BC$1048576,0),MATCH((CUADRO!Q$4&amp;$E1063),'Hoja de Trabajo para listado'!$BC$151:$CB$151,0)),0)+IFERROR(INDEX('Hoja de Trabajo para listado'!$DE$153:$DG$274,MATCH($A1063,'Hoja de Trabajo para listado'!$DE$153:$DE$1048576,0),MATCH((CUADRO!Q$4&amp;$E1063),'Hoja de Trabajo para listado'!$DE$151:$DG$151,0)),0)+IFERROR(INDEX('Hoja de Trabajo para listado'!$CD$155:$DC$1048576,MATCH($A1063,'Hoja de Trabajo para listado'!$CD$155:$CD$1048576,0),MATCH((CUADRO!Q$4&amp;$E1063),'Hoja de Trabajo para listado'!$CD$151:$DC$151,0)),0)</f>
        <v>0</v>
      </c>
      <c r="R1063" s="243">
        <f t="shared" ca="1" si="39"/>
        <v>0</v>
      </c>
      <c r="S1063" s="249"/>
      <c r="T1063" s="243">
        <f ca="1">+T1064</f>
        <v>0</v>
      </c>
      <c r="U1063" s="242">
        <f t="shared" si="40"/>
        <v>1</v>
      </c>
      <c r="V1063" s="333" t="str">
        <f>+VLOOKUP(A1063,bd_lista!$A$3:$E$592,5,FALSE)</f>
        <v>Gobiernos Autonomos Municipales</v>
      </c>
      <c r="W1063" s="387" t="str">
        <f>+V1063</f>
        <v>Gobiernos Autonomos Municipales</v>
      </c>
      <c r="X1063" s="242">
        <f>+VLOOKUP(A1063,[4]Sheet1!$A$13:$D$744,4,FALSE)</f>
        <v>0</v>
      </c>
      <c r="Y1063" s="242" t="e">
        <f>+VLOOKUP(X1063,bd_lista!$A$3:$C$592,3,FALSE)</f>
        <v>#N/A</v>
      </c>
      <c r="Z1063" s="294">
        <f>+X1063</f>
        <v>0</v>
      </c>
      <c r="AA1063" s="295" t="e">
        <f>+Y1063</f>
        <v>#N/A</v>
      </c>
    </row>
    <row r="1064" spans="1:27" customFormat="1" ht="15" hidden="1" customHeight="1">
      <c r="A1064" s="32">
        <v>1809</v>
      </c>
      <c r="B1064" s="393"/>
      <c r="C1064" s="247" t="str">
        <f>+VLOOKUP(A1064,bd_lista!$A$3:$C$592,3,FALSE)</f>
        <v>Gobierno Autónomo Municipal de Santa Rosa</v>
      </c>
      <c r="D1064" s="390"/>
      <c r="E1064" s="244" t="s">
        <v>1305</v>
      </c>
      <c r="F1064" s="243">
        <f ca="1">+IFERROR(INDEX('Hoja de Trabajo para listado'!$A$155:$Z$1048576,MATCH($A1064,'Hoja de Trabajo para listado'!$A$155:$A$1048576,0),MATCH((CUADRO!F$4&amp;$E1064),'Hoja de Trabajo para listado'!$A$151:$Z$151,0)),0)+IFERROR(INDEX('Hoja de Trabajo para listado'!$AB$155:$BA$1048576,MATCH($A1064,'Hoja de Trabajo para listado'!$AB$155:$AB$1048576,0),MATCH((CUADRO!F$4&amp;$E1064),'Hoja de Trabajo para listado'!$AB$151:$BA$151,0)),0)+IFERROR(INDEX('Hoja de Trabajo para listado'!$BC$155:$CB$1048576,MATCH($A1064,'Hoja de Trabajo para listado'!$BC$155:$BC$1048576,0),MATCH((CUADRO!F$4&amp;$E1064),'Hoja de Trabajo para listado'!$BC$151:$CB$151,0)),0)+IFERROR(INDEX('Hoja de Trabajo para listado'!$DE$153:$DG$274,MATCH($A1064,'Hoja de Trabajo para listado'!$DE$153:$DE$1048576,0),MATCH((CUADRO!F$4&amp;$E1064),'Hoja de Trabajo para listado'!$DE$151:$DG$151,0)),0)+IFERROR(INDEX('Hoja de Trabajo para listado'!$CD$155:$DC$1048576,MATCH($A1064,'Hoja de Trabajo para listado'!$CD$155:$CD$1048576,0),MATCH((CUADRO!F$4&amp;$E1064),'Hoja de Trabajo para listado'!$CD$151:$DC$151,0)),0)</f>
        <v>0</v>
      </c>
      <c r="G1064" s="243">
        <f ca="1">+IFERROR(INDEX('Hoja de Trabajo para listado'!$A$155:$Z$1048576,MATCH($A1064,'Hoja de Trabajo para listado'!$A$155:$A$1048576,0),MATCH((CUADRO!G$4&amp;$E1064),'Hoja de Trabajo para listado'!$A$151:$Z$151,0)),0)+IFERROR(INDEX('Hoja de Trabajo para listado'!$AB$155:$BA$1048576,MATCH($A1064,'Hoja de Trabajo para listado'!$AB$155:$AB$1048576,0),MATCH((CUADRO!G$4&amp;$E1064),'Hoja de Trabajo para listado'!$AB$151:$BA$151,0)),0)+IFERROR(INDEX('Hoja de Trabajo para listado'!$BC$155:$CB$1048576,MATCH($A1064,'Hoja de Trabajo para listado'!$BC$155:$BC$1048576,0),MATCH((CUADRO!G$4&amp;$E1064),'Hoja de Trabajo para listado'!$BC$151:$CB$151,0)),0)+IFERROR(INDEX('Hoja de Trabajo para listado'!$DE$153:$DG$274,MATCH($A1064,'Hoja de Trabajo para listado'!$DE$153:$DE$1048576,0),MATCH((CUADRO!G$4&amp;$E1064),'Hoja de Trabajo para listado'!$DE$151:$DG$151,0)),0)+IFERROR(INDEX('Hoja de Trabajo para listado'!$CD$155:$DC$1048576,MATCH($A1064,'Hoja de Trabajo para listado'!$CD$155:$CD$1048576,0),MATCH((CUADRO!G$4&amp;$E1064),'Hoja de Trabajo para listado'!$CD$151:$DC$151,0)),0)</f>
        <v>0</v>
      </c>
      <c r="H1064" s="243">
        <f ca="1">+IFERROR(INDEX('Hoja de Trabajo para listado'!$A$155:$Z$1048576,MATCH($A1064,'Hoja de Trabajo para listado'!$A$155:$A$1048576,0),MATCH((CUADRO!H$4&amp;$E1064),'Hoja de Trabajo para listado'!$A$151:$Z$151,0)),0)+IFERROR(INDEX('Hoja de Trabajo para listado'!$AB$155:$BA$1048576,MATCH($A1064,'Hoja de Trabajo para listado'!$AB$155:$AB$1048576,0),MATCH((CUADRO!H$4&amp;$E1064),'Hoja de Trabajo para listado'!$AB$151:$BA$151,0)),0)+IFERROR(INDEX('Hoja de Trabajo para listado'!$BC$155:$CB$1048576,MATCH($A1064,'Hoja de Trabajo para listado'!$BC$155:$BC$1048576,0),MATCH((CUADRO!H$4&amp;$E1064),'Hoja de Trabajo para listado'!$BC$151:$CB$151,0)),0)+IFERROR(INDEX('Hoja de Trabajo para listado'!$DE$153:$DG$274,MATCH($A1064,'Hoja de Trabajo para listado'!$DE$153:$DE$1048576,0),MATCH((CUADRO!H$4&amp;$E1064),'Hoja de Trabajo para listado'!$DE$151:$DG$151,0)),0)+IFERROR(INDEX('Hoja de Trabajo para listado'!$CD$155:$DC$1048576,MATCH($A1064,'Hoja de Trabajo para listado'!$CD$155:$CD$1048576,0),MATCH((CUADRO!H$4&amp;$E1064),'Hoja de Trabajo para listado'!$CD$151:$DC$151,0)),0)</f>
        <v>0</v>
      </c>
      <c r="I1064" s="243">
        <f ca="1">+IFERROR(INDEX('Hoja de Trabajo para listado'!$A$155:$Z$1048576,MATCH($A1064,'Hoja de Trabajo para listado'!$A$155:$A$1048576,0),MATCH((CUADRO!I$4&amp;$E1064),'Hoja de Trabajo para listado'!$A$151:$Z$151,0)),0)+IFERROR(INDEX('Hoja de Trabajo para listado'!$AB$155:$BA$1048576,MATCH($A1064,'Hoja de Trabajo para listado'!$AB$155:$AB$1048576,0),MATCH((CUADRO!I$4&amp;$E1064),'Hoja de Trabajo para listado'!$AB$151:$BA$151,0)),0)+IFERROR(INDEX('Hoja de Trabajo para listado'!$BC$155:$CB$1048576,MATCH($A1064,'Hoja de Trabajo para listado'!$BC$155:$BC$1048576,0),MATCH((CUADRO!I$4&amp;$E1064),'Hoja de Trabajo para listado'!$BC$151:$CB$151,0)),0)+IFERROR(INDEX('Hoja de Trabajo para listado'!$DE$153:$DG$274,MATCH($A1064,'Hoja de Trabajo para listado'!$DE$153:$DE$1048576,0),MATCH((CUADRO!I$4&amp;$E1064),'Hoja de Trabajo para listado'!$DE$151:$DG$151,0)),0)+IFERROR(INDEX('Hoja de Trabajo para listado'!$CD$155:$DC$1048576,MATCH($A1064,'Hoja de Trabajo para listado'!$CD$155:$CD$1048576,0),MATCH((CUADRO!I$4&amp;$E1064),'Hoja de Trabajo para listado'!$CD$151:$DC$151,0)),0)</f>
        <v>0</v>
      </c>
      <c r="J1064" s="243">
        <f ca="1">+IFERROR(INDEX('Hoja de Trabajo para listado'!$A$155:$Z$1048576,MATCH($A1064,'Hoja de Trabajo para listado'!$A$155:$A$1048576,0),MATCH((CUADRO!J$4&amp;$E1064),'Hoja de Trabajo para listado'!$A$151:$Z$151,0)),0)+IFERROR(INDEX('Hoja de Trabajo para listado'!$AB$155:$BA$1048576,MATCH($A1064,'Hoja de Trabajo para listado'!$AB$155:$AB$1048576,0),MATCH((CUADRO!J$4&amp;$E1064),'Hoja de Trabajo para listado'!$AB$151:$BA$151,0)),0)+IFERROR(INDEX('Hoja de Trabajo para listado'!$BC$155:$CB$1048576,MATCH($A1064,'Hoja de Trabajo para listado'!$BC$155:$BC$1048576,0),MATCH((CUADRO!J$4&amp;$E1064),'Hoja de Trabajo para listado'!$BC$151:$CB$151,0)),0)+IFERROR(INDEX('Hoja de Trabajo para listado'!$DE$153:$DG$274,MATCH($A1064,'Hoja de Trabajo para listado'!$DE$153:$DE$1048576,0),MATCH((CUADRO!J$4&amp;$E1064),'Hoja de Trabajo para listado'!$DE$151:$DG$151,0)),0)+IFERROR(INDEX('Hoja de Trabajo para listado'!$CD$155:$DC$1048576,MATCH($A1064,'Hoja de Trabajo para listado'!$CD$155:$CD$1048576,0),MATCH((CUADRO!J$4&amp;$E1064),'Hoja de Trabajo para listado'!$CD$151:$DC$151,0)),0)</f>
        <v>0</v>
      </c>
      <c r="K1064" s="243">
        <f ca="1">+IFERROR(INDEX('Hoja de Trabajo para listado'!$A$155:$Z$1048576,MATCH($A1064,'Hoja de Trabajo para listado'!$A$155:$A$1048576,0),MATCH((CUADRO!K$4&amp;$E1064),'Hoja de Trabajo para listado'!$A$151:$Z$151,0)),0)+IFERROR(INDEX('Hoja de Trabajo para listado'!$AB$155:$BA$1048576,MATCH($A1064,'Hoja de Trabajo para listado'!$AB$155:$AB$1048576,0),MATCH((CUADRO!K$4&amp;$E1064),'Hoja de Trabajo para listado'!$AB$151:$BA$151,0)),0)+IFERROR(INDEX('Hoja de Trabajo para listado'!$BC$155:$CB$1048576,MATCH($A1064,'Hoja de Trabajo para listado'!$BC$155:$BC$1048576,0),MATCH((CUADRO!K$4&amp;$E1064),'Hoja de Trabajo para listado'!$BC$151:$CB$151,0)),0)+IFERROR(INDEX('Hoja de Trabajo para listado'!$DE$153:$DG$274,MATCH($A1064,'Hoja de Trabajo para listado'!$DE$153:$DE$1048576,0),MATCH((CUADRO!K$4&amp;$E1064),'Hoja de Trabajo para listado'!$DE$151:$DG$151,0)),0)+IFERROR(INDEX('Hoja de Trabajo para listado'!$CD$155:$DC$1048576,MATCH($A1064,'Hoja de Trabajo para listado'!$CD$155:$CD$1048576,0),MATCH((CUADRO!K$4&amp;$E1064),'Hoja de Trabajo para listado'!$CD$151:$DC$151,0)),0)</f>
        <v>0</v>
      </c>
      <c r="L1064" s="243">
        <f ca="1">+IFERROR(INDEX('Hoja de Trabajo para listado'!$A$155:$Z$1048576,MATCH($A1064,'Hoja de Trabajo para listado'!$A$155:$A$1048576,0),MATCH((CUADRO!L$4&amp;$E1064),'Hoja de Trabajo para listado'!$A$151:$Z$151,0)),0)+IFERROR(INDEX('Hoja de Trabajo para listado'!$AB$155:$BA$1048576,MATCH($A1064,'Hoja de Trabajo para listado'!$AB$155:$AB$1048576,0),MATCH((CUADRO!L$4&amp;$E1064),'Hoja de Trabajo para listado'!$AB$151:$BA$151,0)),0)+IFERROR(INDEX('Hoja de Trabajo para listado'!$BC$155:$CB$1048576,MATCH($A1064,'Hoja de Trabajo para listado'!$BC$155:$BC$1048576,0),MATCH((CUADRO!L$4&amp;$E1064),'Hoja de Trabajo para listado'!$BC$151:$CB$151,0)),0)+IFERROR(INDEX('Hoja de Trabajo para listado'!$DE$153:$DG$274,MATCH($A1064,'Hoja de Trabajo para listado'!$DE$153:$DE$1048576,0),MATCH((CUADRO!L$4&amp;$E1064),'Hoja de Trabajo para listado'!$DE$151:$DG$151,0)),0)+IFERROR(INDEX('Hoja de Trabajo para listado'!$CD$155:$DC$1048576,MATCH($A1064,'Hoja de Trabajo para listado'!$CD$155:$CD$1048576,0),MATCH((CUADRO!L$4&amp;$E1064),'Hoja de Trabajo para listado'!$CD$151:$DC$151,0)),0)</f>
        <v>0</v>
      </c>
      <c r="M1064" s="243">
        <f ca="1">+IFERROR(INDEX('Hoja de Trabajo para listado'!$A$155:$Z$1048576,MATCH($A1064,'Hoja de Trabajo para listado'!$A$155:$A$1048576,0),MATCH((CUADRO!M$4&amp;$E1064),'Hoja de Trabajo para listado'!$A$151:$Z$151,0)),0)+IFERROR(INDEX('Hoja de Trabajo para listado'!$AB$155:$BA$1048576,MATCH($A1064,'Hoja de Trabajo para listado'!$AB$155:$AB$1048576,0),MATCH((CUADRO!M$4&amp;$E1064),'Hoja de Trabajo para listado'!$AB$151:$BA$151,0)),0)+IFERROR(INDEX('Hoja de Trabajo para listado'!$BC$155:$CB$1048576,MATCH($A1064,'Hoja de Trabajo para listado'!$BC$155:$BC$1048576,0),MATCH((CUADRO!M$4&amp;$E1064),'Hoja de Trabajo para listado'!$BC$151:$CB$151,0)),0)+IFERROR(INDEX('Hoja de Trabajo para listado'!$DE$153:$DG$274,MATCH($A1064,'Hoja de Trabajo para listado'!$DE$153:$DE$1048576,0),MATCH((CUADRO!M$4&amp;$E1064),'Hoja de Trabajo para listado'!$DE$151:$DG$151,0)),0)+IFERROR(INDEX('Hoja de Trabajo para listado'!$CD$155:$DC$1048576,MATCH($A1064,'Hoja de Trabajo para listado'!$CD$155:$CD$1048576,0),MATCH((CUADRO!M$4&amp;$E1064),'Hoja de Trabajo para listado'!$CD$151:$DC$151,0)),0)</f>
        <v>0</v>
      </c>
      <c r="N1064" s="243">
        <f ca="1">+IFERROR(INDEX('Hoja de Trabajo para listado'!$A$155:$Z$1048576,MATCH($A1064,'Hoja de Trabajo para listado'!$A$155:$A$1048576,0),MATCH((CUADRO!N$4&amp;$E1064),'Hoja de Trabajo para listado'!$A$151:$Z$151,0)),0)+IFERROR(INDEX('Hoja de Trabajo para listado'!$AB$155:$BA$1048576,MATCH($A1064,'Hoja de Trabajo para listado'!$AB$155:$AB$1048576,0),MATCH((CUADRO!N$4&amp;$E1064),'Hoja de Trabajo para listado'!$AB$151:$BA$151,0)),0)+IFERROR(INDEX('Hoja de Trabajo para listado'!$BC$155:$CB$1048576,MATCH($A1064,'Hoja de Trabajo para listado'!$BC$155:$BC$1048576,0),MATCH((CUADRO!N$4&amp;$E1064),'Hoja de Trabajo para listado'!$BC$151:$CB$151,0)),0)+IFERROR(INDEX('Hoja de Trabajo para listado'!$DE$153:$DG$274,MATCH($A1064,'Hoja de Trabajo para listado'!$DE$153:$DE$1048576,0),MATCH((CUADRO!N$4&amp;$E1064),'Hoja de Trabajo para listado'!$DE$151:$DG$151,0)),0)+IFERROR(INDEX('Hoja de Trabajo para listado'!$CD$155:$DC$1048576,MATCH($A1064,'Hoja de Trabajo para listado'!$CD$155:$CD$1048576,0),MATCH((CUADRO!N$4&amp;$E1064),'Hoja de Trabajo para listado'!$CD$151:$DC$151,0)),0)</f>
        <v>0</v>
      </c>
      <c r="O1064" s="243">
        <f ca="1">+IFERROR(INDEX('Hoja de Trabajo para listado'!$A$155:$Z$1048576,MATCH($A1064,'Hoja de Trabajo para listado'!$A$155:$A$1048576,0),MATCH((CUADRO!O$4&amp;$E1064),'Hoja de Trabajo para listado'!$A$151:$Z$151,0)),0)+IFERROR(INDEX('Hoja de Trabajo para listado'!$AB$155:$BA$1048576,MATCH($A1064,'Hoja de Trabajo para listado'!$AB$155:$AB$1048576,0),MATCH((CUADRO!O$4&amp;$E1064),'Hoja de Trabajo para listado'!$AB$151:$BA$151,0)),0)+IFERROR(INDEX('Hoja de Trabajo para listado'!$BC$155:$CB$1048576,MATCH($A1064,'Hoja de Trabajo para listado'!$BC$155:$BC$1048576,0),MATCH((CUADRO!O$4&amp;$E1064),'Hoja de Trabajo para listado'!$BC$151:$CB$151,0)),0)+IFERROR(INDEX('Hoja de Trabajo para listado'!$DE$153:$DG$274,MATCH($A1064,'Hoja de Trabajo para listado'!$DE$153:$DE$1048576,0),MATCH((CUADRO!O$4&amp;$E1064),'Hoja de Trabajo para listado'!$DE$151:$DG$151,0)),0)+IFERROR(INDEX('Hoja de Trabajo para listado'!$CD$155:$DC$1048576,MATCH($A1064,'Hoja de Trabajo para listado'!$CD$155:$CD$1048576,0),MATCH((CUADRO!O$4&amp;$E1064),'Hoja de Trabajo para listado'!$CD$151:$DC$151,0)),0)</f>
        <v>0</v>
      </c>
      <c r="P1064" s="243">
        <f ca="1">+IFERROR(INDEX('Hoja de Trabajo para listado'!$A$155:$Z$1048576,MATCH($A1064,'Hoja de Trabajo para listado'!$A$155:$A$1048576,0),MATCH((CUADRO!P$4&amp;$E1064),'Hoja de Trabajo para listado'!$A$151:$Z$151,0)),0)+IFERROR(INDEX('Hoja de Trabajo para listado'!$AB$155:$BA$1048576,MATCH($A1064,'Hoja de Trabajo para listado'!$AB$155:$AB$1048576,0),MATCH((CUADRO!P$4&amp;$E1064),'Hoja de Trabajo para listado'!$AB$151:$BA$151,0)),0)+IFERROR(INDEX('Hoja de Trabajo para listado'!$BC$155:$CB$1048576,MATCH($A1064,'Hoja de Trabajo para listado'!$BC$155:$BC$1048576,0),MATCH((CUADRO!P$4&amp;$E1064),'Hoja de Trabajo para listado'!$BC$151:$CB$151,0)),0)+IFERROR(INDEX('Hoja de Trabajo para listado'!$DE$153:$DG$274,MATCH($A1064,'Hoja de Trabajo para listado'!$DE$153:$DE$1048576,0),MATCH((CUADRO!P$4&amp;$E1064),'Hoja de Trabajo para listado'!$DE$151:$DG$151,0)),0)+IFERROR(INDEX('Hoja de Trabajo para listado'!$CD$155:$DC$1048576,MATCH($A1064,'Hoja de Trabajo para listado'!$CD$155:$CD$1048576,0),MATCH((CUADRO!P$4&amp;$E1064),'Hoja de Trabajo para listado'!$CD$151:$DC$151,0)),0)</f>
        <v>0</v>
      </c>
      <c r="Q1064" s="243">
        <f ca="1">+IFERROR(INDEX('Hoja de Trabajo para listado'!$A$155:$Z$1048576,MATCH($A1064,'Hoja de Trabajo para listado'!$A$155:$A$1048576,0),MATCH((CUADRO!Q$4&amp;$E1064),'Hoja de Trabajo para listado'!$A$151:$Z$151,0)),0)+IFERROR(INDEX('Hoja de Trabajo para listado'!$AB$155:$BA$1048576,MATCH($A1064,'Hoja de Trabajo para listado'!$AB$155:$AB$1048576,0),MATCH((CUADRO!Q$4&amp;$E1064),'Hoja de Trabajo para listado'!$AB$151:$BA$151,0)),0)+IFERROR(INDEX('Hoja de Trabajo para listado'!$BC$155:$CB$1048576,MATCH($A1064,'Hoja de Trabajo para listado'!$BC$155:$BC$1048576,0),MATCH((CUADRO!Q$4&amp;$E1064),'Hoja de Trabajo para listado'!$BC$151:$CB$151,0)),0)+IFERROR(INDEX('Hoja de Trabajo para listado'!$DE$153:$DG$274,MATCH($A1064,'Hoja de Trabajo para listado'!$DE$153:$DE$1048576,0),MATCH((CUADRO!Q$4&amp;$E1064),'Hoja de Trabajo para listado'!$DE$151:$DG$151,0)),0)+IFERROR(INDEX('Hoja de Trabajo para listado'!$CD$155:$DC$1048576,MATCH($A1064,'Hoja de Trabajo para listado'!$CD$155:$CD$1048576,0),MATCH((CUADRO!Q$4&amp;$E1064),'Hoja de Trabajo para listado'!$CD$151:$DC$151,0)),0)</f>
        <v>0</v>
      </c>
      <c r="R1064" s="243">
        <f t="shared" ca="1" si="39"/>
        <v>0</v>
      </c>
      <c r="S1064" s="249">
        <f ca="1">+R1063+R1064</f>
        <v>0</v>
      </c>
      <c r="T1064" s="243">
        <f ca="1">+S1064</f>
        <v>0</v>
      </c>
      <c r="U1064" s="242">
        <f t="shared" si="40"/>
        <v>2</v>
      </c>
      <c r="V1064" s="333" t="str">
        <f>+VLOOKUP(A1064,bd_lista!$A$3:$E$592,5,FALSE)</f>
        <v>Gobiernos Autonomos Municipales</v>
      </c>
      <c r="W1064" s="388"/>
      <c r="X1064" s="242">
        <f>+VLOOKUP(A1064,[4]Sheet1!$A$13:$D$744,4,FALSE)</f>
        <v>0</v>
      </c>
      <c r="Y1064" s="242" t="e">
        <f>+VLOOKUP(X1064,bd_lista!$A$3:$C$592,3,FALSE)</f>
        <v>#N/A</v>
      </c>
      <c r="Z1064" s="292"/>
      <c r="AA1064" s="293"/>
    </row>
    <row r="1065" spans="1:27" customFormat="1" ht="27" hidden="1" customHeight="1">
      <c r="A1065" s="32">
        <v>1810</v>
      </c>
      <c r="B1065" s="392">
        <f>+A1065</f>
        <v>1810</v>
      </c>
      <c r="C1065" s="247" t="str">
        <f>+VLOOKUP(A1065,bd_lista!$A$3:$C$592,3,FALSE)</f>
        <v>Gobierno Autónomo Municipal de Santa Ana</v>
      </c>
      <c r="D1065" s="389" t="str">
        <f>+C1065</f>
        <v>Gobierno Autónomo Municipal de Santa Ana</v>
      </c>
      <c r="E1065" s="242" t="s">
        <v>1304</v>
      </c>
      <c r="F1065" s="243">
        <f ca="1">+IFERROR(INDEX('Hoja de Trabajo para listado'!$A$155:$Z$1048576,MATCH($A1065,'Hoja de Trabajo para listado'!$A$155:$A$1048576,0),MATCH((CUADRO!F$4&amp;$E1065),'Hoja de Trabajo para listado'!$A$151:$Z$151,0)),0)+IFERROR(INDEX('Hoja de Trabajo para listado'!$AB$155:$BA$1048576,MATCH($A1065,'Hoja de Trabajo para listado'!$AB$155:$AB$1048576,0),MATCH((CUADRO!F$4&amp;$E1065),'Hoja de Trabajo para listado'!$AB$151:$BA$151,0)),0)+IFERROR(INDEX('Hoja de Trabajo para listado'!$BC$155:$CB$1048576,MATCH($A1065,'Hoja de Trabajo para listado'!$BC$155:$BC$1048576,0),MATCH((CUADRO!F$4&amp;$E1065),'Hoja de Trabajo para listado'!$BC$151:$CB$151,0)),0)+IFERROR(INDEX('Hoja de Trabajo para listado'!$DE$153:$DG$274,MATCH($A1065,'Hoja de Trabajo para listado'!$DE$153:$DE$1048576,0),MATCH((CUADRO!F$4&amp;$E1065),'Hoja de Trabajo para listado'!$DE$151:$DG$151,0)),0)+IFERROR(INDEX('Hoja de Trabajo para listado'!$CD$155:$DC$1048576,MATCH($A1065,'Hoja de Trabajo para listado'!$CD$155:$CD$1048576,0),MATCH((CUADRO!F$4&amp;$E1065),'Hoja de Trabajo para listado'!$CD$151:$DC$151,0)),0)</f>
        <v>0</v>
      </c>
      <c r="G1065" s="243">
        <f ca="1">+IFERROR(INDEX('Hoja de Trabajo para listado'!$A$155:$Z$1048576,MATCH($A1065,'Hoja de Trabajo para listado'!$A$155:$A$1048576,0),MATCH((CUADRO!G$4&amp;$E1065),'Hoja de Trabajo para listado'!$A$151:$Z$151,0)),0)+IFERROR(INDEX('Hoja de Trabajo para listado'!$AB$155:$BA$1048576,MATCH($A1065,'Hoja de Trabajo para listado'!$AB$155:$AB$1048576,0),MATCH((CUADRO!G$4&amp;$E1065),'Hoja de Trabajo para listado'!$AB$151:$BA$151,0)),0)+IFERROR(INDEX('Hoja de Trabajo para listado'!$BC$155:$CB$1048576,MATCH($A1065,'Hoja de Trabajo para listado'!$BC$155:$BC$1048576,0),MATCH((CUADRO!G$4&amp;$E1065),'Hoja de Trabajo para listado'!$BC$151:$CB$151,0)),0)+IFERROR(INDEX('Hoja de Trabajo para listado'!$DE$153:$DG$274,MATCH($A1065,'Hoja de Trabajo para listado'!$DE$153:$DE$1048576,0),MATCH((CUADRO!G$4&amp;$E1065),'Hoja de Trabajo para listado'!$DE$151:$DG$151,0)),0)+IFERROR(INDEX('Hoja de Trabajo para listado'!$CD$155:$DC$1048576,MATCH($A1065,'Hoja de Trabajo para listado'!$CD$155:$CD$1048576,0),MATCH((CUADRO!G$4&amp;$E1065),'Hoja de Trabajo para listado'!$CD$151:$DC$151,0)),0)</f>
        <v>0</v>
      </c>
      <c r="H1065" s="243">
        <f ca="1">+IFERROR(INDEX('Hoja de Trabajo para listado'!$A$155:$Z$1048576,MATCH($A1065,'Hoja de Trabajo para listado'!$A$155:$A$1048576,0),MATCH((CUADRO!H$4&amp;$E1065),'Hoja de Trabajo para listado'!$A$151:$Z$151,0)),0)+IFERROR(INDEX('Hoja de Trabajo para listado'!$AB$155:$BA$1048576,MATCH($A1065,'Hoja de Trabajo para listado'!$AB$155:$AB$1048576,0),MATCH((CUADRO!H$4&amp;$E1065),'Hoja de Trabajo para listado'!$AB$151:$BA$151,0)),0)+IFERROR(INDEX('Hoja de Trabajo para listado'!$BC$155:$CB$1048576,MATCH($A1065,'Hoja de Trabajo para listado'!$BC$155:$BC$1048576,0),MATCH((CUADRO!H$4&amp;$E1065),'Hoja de Trabajo para listado'!$BC$151:$CB$151,0)),0)+IFERROR(INDEX('Hoja de Trabajo para listado'!$DE$153:$DG$274,MATCH($A1065,'Hoja de Trabajo para listado'!$DE$153:$DE$1048576,0),MATCH((CUADRO!H$4&amp;$E1065),'Hoja de Trabajo para listado'!$DE$151:$DG$151,0)),0)+IFERROR(INDEX('Hoja de Trabajo para listado'!$CD$155:$DC$1048576,MATCH($A1065,'Hoja de Trabajo para listado'!$CD$155:$CD$1048576,0),MATCH((CUADRO!H$4&amp;$E1065),'Hoja de Trabajo para listado'!$CD$151:$DC$151,0)),0)</f>
        <v>0</v>
      </c>
      <c r="I1065" s="243">
        <f ca="1">+IFERROR(INDEX('Hoja de Trabajo para listado'!$A$155:$Z$1048576,MATCH($A1065,'Hoja de Trabajo para listado'!$A$155:$A$1048576,0),MATCH((CUADRO!I$4&amp;$E1065),'Hoja de Trabajo para listado'!$A$151:$Z$151,0)),0)+IFERROR(INDEX('Hoja de Trabajo para listado'!$AB$155:$BA$1048576,MATCH($A1065,'Hoja de Trabajo para listado'!$AB$155:$AB$1048576,0),MATCH((CUADRO!I$4&amp;$E1065),'Hoja de Trabajo para listado'!$AB$151:$BA$151,0)),0)+IFERROR(INDEX('Hoja de Trabajo para listado'!$BC$155:$CB$1048576,MATCH($A1065,'Hoja de Trabajo para listado'!$BC$155:$BC$1048576,0),MATCH((CUADRO!I$4&amp;$E1065),'Hoja de Trabajo para listado'!$BC$151:$CB$151,0)),0)+IFERROR(INDEX('Hoja de Trabajo para listado'!$DE$153:$DG$274,MATCH($A1065,'Hoja de Trabajo para listado'!$DE$153:$DE$1048576,0),MATCH((CUADRO!I$4&amp;$E1065),'Hoja de Trabajo para listado'!$DE$151:$DG$151,0)),0)+IFERROR(INDEX('Hoja de Trabajo para listado'!$CD$155:$DC$1048576,MATCH($A1065,'Hoja de Trabajo para listado'!$CD$155:$CD$1048576,0),MATCH((CUADRO!I$4&amp;$E1065),'Hoja de Trabajo para listado'!$CD$151:$DC$151,0)),0)</f>
        <v>0</v>
      </c>
      <c r="J1065" s="243">
        <f ca="1">+IFERROR(INDEX('Hoja de Trabajo para listado'!$A$155:$Z$1048576,MATCH($A1065,'Hoja de Trabajo para listado'!$A$155:$A$1048576,0),MATCH((CUADRO!J$4&amp;$E1065),'Hoja de Trabajo para listado'!$A$151:$Z$151,0)),0)+IFERROR(INDEX('Hoja de Trabajo para listado'!$AB$155:$BA$1048576,MATCH($A1065,'Hoja de Trabajo para listado'!$AB$155:$AB$1048576,0),MATCH((CUADRO!J$4&amp;$E1065),'Hoja de Trabajo para listado'!$AB$151:$BA$151,0)),0)+IFERROR(INDEX('Hoja de Trabajo para listado'!$BC$155:$CB$1048576,MATCH($A1065,'Hoja de Trabajo para listado'!$BC$155:$BC$1048576,0),MATCH((CUADRO!J$4&amp;$E1065),'Hoja de Trabajo para listado'!$BC$151:$CB$151,0)),0)+IFERROR(INDEX('Hoja de Trabajo para listado'!$DE$153:$DG$274,MATCH($A1065,'Hoja de Trabajo para listado'!$DE$153:$DE$1048576,0),MATCH((CUADRO!J$4&amp;$E1065),'Hoja de Trabajo para listado'!$DE$151:$DG$151,0)),0)+IFERROR(INDEX('Hoja de Trabajo para listado'!$CD$155:$DC$1048576,MATCH($A1065,'Hoja de Trabajo para listado'!$CD$155:$CD$1048576,0),MATCH((CUADRO!J$4&amp;$E1065),'Hoja de Trabajo para listado'!$CD$151:$DC$151,0)),0)</f>
        <v>0</v>
      </c>
      <c r="K1065" s="243">
        <f ca="1">+IFERROR(INDEX('Hoja de Trabajo para listado'!$A$155:$Z$1048576,MATCH($A1065,'Hoja de Trabajo para listado'!$A$155:$A$1048576,0),MATCH((CUADRO!K$4&amp;$E1065),'Hoja de Trabajo para listado'!$A$151:$Z$151,0)),0)+IFERROR(INDEX('Hoja de Trabajo para listado'!$AB$155:$BA$1048576,MATCH($A1065,'Hoja de Trabajo para listado'!$AB$155:$AB$1048576,0),MATCH((CUADRO!K$4&amp;$E1065),'Hoja de Trabajo para listado'!$AB$151:$BA$151,0)),0)+IFERROR(INDEX('Hoja de Trabajo para listado'!$BC$155:$CB$1048576,MATCH($A1065,'Hoja de Trabajo para listado'!$BC$155:$BC$1048576,0),MATCH((CUADRO!K$4&amp;$E1065),'Hoja de Trabajo para listado'!$BC$151:$CB$151,0)),0)+IFERROR(INDEX('Hoja de Trabajo para listado'!$DE$153:$DG$274,MATCH($A1065,'Hoja de Trabajo para listado'!$DE$153:$DE$1048576,0),MATCH((CUADRO!K$4&amp;$E1065),'Hoja de Trabajo para listado'!$DE$151:$DG$151,0)),0)+IFERROR(INDEX('Hoja de Trabajo para listado'!$CD$155:$DC$1048576,MATCH($A1065,'Hoja de Trabajo para listado'!$CD$155:$CD$1048576,0),MATCH((CUADRO!K$4&amp;$E1065),'Hoja de Trabajo para listado'!$CD$151:$DC$151,0)),0)</f>
        <v>0</v>
      </c>
      <c r="L1065" s="243">
        <f ca="1">+IFERROR(INDEX('Hoja de Trabajo para listado'!$A$155:$Z$1048576,MATCH($A1065,'Hoja de Trabajo para listado'!$A$155:$A$1048576,0),MATCH((CUADRO!L$4&amp;$E1065),'Hoja de Trabajo para listado'!$A$151:$Z$151,0)),0)+IFERROR(INDEX('Hoja de Trabajo para listado'!$AB$155:$BA$1048576,MATCH($A1065,'Hoja de Trabajo para listado'!$AB$155:$AB$1048576,0),MATCH((CUADRO!L$4&amp;$E1065),'Hoja de Trabajo para listado'!$AB$151:$BA$151,0)),0)+IFERROR(INDEX('Hoja de Trabajo para listado'!$BC$155:$CB$1048576,MATCH($A1065,'Hoja de Trabajo para listado'!$BC$155:$BC$1048576,0),MATCH((CUADRO!L$4&amp;$E1065),'Hoja de Trabajo para listado'!$BC$151:$CB$151,0)),0)+IFERROR(INDEX('Hoja de Trabajo para listado'!$DE$153:$DG$274,MATCH($A1065,'Hoja de Trabajo para listado'!$DE$153:$DE$1048576,0),MATCH((CUADRO!L$4&amp;$E1065),'Hoja de Trabajo para listado'!$DE$151:$DG$151,0)),0)+IFERROR(INDEX('Hoja de Trabajo para listado'!$CD$155:$DC$1048576,MATCH($A1065,'Hoja de Trabajo para listado'!$CD$155:$CD$1048576,0),MATCH((CUADRO!L$4&amp;$E1065),'Hoja de Trabajo para listado'!$CD$151:$DC$151,0)),0)</f>
        <v>0</v>
      </c>
      <c r="M1065" s="243">
        <f ca="1">+IFERROR(INDEX('Hoja de Trabajo para listado'!$A$155:$Z$1048576,MATCH($A1065,'Hoja de Trabajo para listado'!$A$155:$A$1048576,0),MATCH((CUADRO!M$4&amp;$E1065),'Hoja de Trabajo para listado'!$A$151:$Z$151,0)),0)+IFERROR(INDEX('Hoja de Trabajo para listado'!$AB$155:$BA$1048576,MATCH($A1065,'Hoja de Trabajo para listado'!$AB$155:$AB$1048576,0),MATCH((CUADRO!M$4&amp;$E1065),'Hoja de Trabajo para listado'!$AB$151:$BA$151,0)),0)+IFERROR(INDEX('Hoja de Trabajo para listado'!$BC$155:$CB$1048576,MATCH($A1065,'Hoja de Trabajo para listado'!$BC$155:$BC$1048576,0),MATCH((CUADRO!M$4&amp;$E1065),'Hoja de Trabajo para listado'!$BC$151:$CB$151,0)),0)+IFERROR(INDEX('Hoja de Trabajo para listado'!$DE$153:$DG$274,MATCH($A1065,'Hoja de Trabajo para listado'!$DE$153:$DE$1048576,0),MATCH((CUADRO!M$4&amp;$E1065),'Hoja de Trabajo para listado'!$DE$151:$DG$151,0)),0)+IFERROR(INDEX('Hoja de Trabajo para listado'!$CD$155:$DC$1048576,MATCH($A1065,'Hoja de Trabajo para listado'!$CD$155:$CD$1048576,0),MATCH((CUADRO!M$4&amp;$E1065),'Hoja de Trabajo para listado'!$CD$151:$DC$151,0)),0)</f>
        <v>0</v>
      </c>
      <c r="N1065" s="243">
        <f ca="1">+IFERROR(INDEX('Hoja de Trabajo para listado'!$A$155:$Z$1048576,MATCH($A1065,'Hoja de Trabajo para listado'!$A$155:$A$1048576,0),MATCH((CUADRO!N$4&amp;$E1065),'Hoja de Trabajo para listado'!$A$151:$Z$151,0)),0)+IFERROR(INDEX('Hoja de Trabajo para listado'!$AB$155:$BA$1048576,MATCH($A1065,'Hoja de Trabajo para listado'!$AB$155:$AB$1048576,0),MATCH((CUADRO!N$4&amp;$E1065),'Hoja de Trabajo para listado'!$AB$151:$BA$151,0)),0)+IFERROR(INDEX('Hoja de Trabajo para listado'!$BC$155:$CB$1048576,MATCH($A1065,'Hoja de Trabajo para listado'!$BC$155:$BC$1048576,0),MATCH((CUADRO!N$4&amp;$E1065),'Hoja de Trabajo para listado'!$BC$151:$CB$151,0)),0)+IFERROR(INDEX('Hoja de Trabajo para listado'!$DE$153:$DG$274,MATCH($A1065,'Hoja de Trabajo para listado'!$DE$153:$DE$1048576,0),MATCH((CUADRO!N$4&amp;$E1065),'Hoja de Trabajo para listado'!$DE$151:$DG$151,0)),0)+IFERROR(INDEX('Hoja de Trabajo para listado'!$CD$155:$DC$1048576,MATCH($A1065,'Hoja de Trabajo para listado'!$CD$155:$CD$1048576,0),MATCH((CUADRO!N$4&amp;$E1065),'Hoja de Trabajo para listado'!$CD$151:$DC$151,0)),0)</f>
        <v>0</v>
      </c>
      <c r="O1065" s="243">
        <f ca="1">+IFERROR(INDEX('Hoja de Trabajo para listado'!$A$155:$Z$1048576,MATCH($A1065,'Hoja de Trabajo para listado'!$A$155:$A$1048576,0),MATCH((CUADRO!O$4&amp;$E1065),'Hoja de Trabajo para listado'!$A$151:$Z$151,0)),0)+IFERROR(INDEX('Hoja de Trabajo para listado'!$AB$155:$BA$1048576,MATCH($A1065,'Hoja de Trabajo para listado'!$AB$155:$AB$1048576,0),MATCH((CUADRO!O$4&amp;$E1065),'Hoja de Trabajo para listado'!$AB$151:$BA$151,0)),0)+IFERROR(INDEX('Hoja de Trabajo para listado'!$BC$155:$CB$1048576,MATCH($A1065,'Hoja de Trabajo para listado'!$BC$155:$BC$1048576,0),MATCH((CUADRO!O$4&amp;$E1065),'Hoja de Trabajo para listado'!$BC$151:$CB$151,0)),0)+IFERROR(INDEX('Hoja de Trabajo para listado'!$DE$153:$DG$274,MATCH($A1065,'Hoja de Trabajo para listado'!$DE$153:$DE$1048576,0),MATCH((CUADRO!O$4&amp;$E1065),'Hoja de Trabajo para listado'!$DE$151:$DG$151,0)),0)+IFERROR(INDEX('Hoja de Trabajo para listado'!$CD$155:$DC$1048576,MATCH($A1065,'Hoja de Trabajo para listado'!$CD$155:$CD$1048576,0),MATCH((CUADRO!O$4&amp;$E1065),'Hoja de Trabajo para listado'!$CD$151:$DC$151,0)),0)</f>
        <v>0</v>
      </c>
      <c r="P1065" s="243">
        <f ca="1">+IFERROR(INDEX('Hoja de Trabajo para listado'!$A$155:$Z$1048576,MATCH($A1065,'Hoja de Trabajo para listado'!$A$155:$A$1048576,0),MATCH((CUADRO!P$4&amp;$E1065),'Hoja de Trabajo para listado'!$A$151:$Z$151,0)),0)+IFERROR(INDEX('Hoja de Trabajo para listado'!$AB$155:$BA$1048576,MATCH($A1065,'Hoja de Trabajo para listado'!$AB$155:$AB$1048576,0),MATCH((CUADRO!P$4&amp;$E1065),'Hoja de Trabajo para listado'!$AB$151:$BA$151,0)),0)+IFERROR(INDEX('Hoja de Trabajo para listado'!$BC$155:$CB$1048576,MATCH($A1065,'Hoja de Trabajo para listado'!$BC$155:$BC$1048576,0),MATCH((CUADRO!P$4&amp;$E1065),'Hoja de Trabajo para listado'!$BC$151:$CB$151,0)),0)+IFERROR(INDEX('Hoja de Trabajo para listado'!$DE$153:$DG$274,MATCH($A1065,'Hoja de Trabajo para listado'!$DE$153:$DE$1048576,0),MATCH((CUADRO!P$4&amp;$E1065),'Hoja de Trabajo para listado'!$DE$151:$DG$151,0)),0)+IFERROR(INDEX('Hoja de Trabajo para listado'!$CD$155:$DC$1048576,MATCH($A1065,'Hoja de Trabajo para listado'!$CD$155:$CD$1048576,0),MATCH((CUADRO!P$4&amp;$E1065),'Hoja de Trabajo para listado'!$CD$151:$DC$151,0)),0)</f>
        <v>0</v>
      </c>
      <c r="Q1065" s="243">
        <f ca="1">+IFERROR(INDEX('Hoja de Trabajo para listado'!$A$155:$Z$1048576,MATCH($A1065,'Hoja de Trabajo para listado'!$A$155:$A$1048576,0),MATCH((CUADRO!Q$4&amp;$E1065),'Hoja de Trabajo para listado'!$A$151:$Z$151,0)),0)+IFERROR(INDEX('Hoja de Trabajo para listado'!$AB$155:$BA$1048576,MATCH($A1065,'Hoja de Trabajo para listado'!$AB$155:$AB$1048576,0),MATCH((CUADRO!Q$4&amp;$E1065),'Hoja de Trabajo para listado'!$AB$151:$BA$151,0)),0)+IFERROR(INDEX('Hoja de Trabajo para listado'!$BC$155:$CB$1048576,MATCH($A1065,'Hoja de Trabajo para listado'!$BC$155:$BC$1048576,0),MATCH((CUADRO!Q$4&amp;$E1065),'Hoja de Trabajo para listado'!$BC$151:$CB$151,0)),0)+IFERROR(INDEX('Hoja de Trabajo para listado'!$DE$153:$DG$274,MATCH($A1065,'Hoja de Trabajo para listado'!$DE$153:$DE$1048576,0),MATCH((CUADRO!Q$4&amp;$E1065),'Hoja de Trabajo para listado'!$DE$151:$DG$151,0)),0)+IFERROR(INDEX('Hoja de Trabajo para listado'!$CD$155:$DC$1048576,MATCH($A1065,'Hoja de Trabajo para listado'!$CD$155:$CD$1048576,0),MATCH((CUADRO!Q$4&amp;$E1065),'Hoja de Trabajo para listado'!$CD$151:$DC$151,0)),0)</f>
        <v>0</v>
      </c>
      <c r="R1065" s="243">
        <f t="shared" ca="1" si="39"/>
        <v>0</v>
      </c>
      <c r="S1065" s="249"/>
      <c r="T1065" s="243">
        <f ca="1">+T1066</f>
        <v>0</v>
      </c>
      <c r="U1065" s="242">
        <f t="shared" si="40"/>
        <v>1</v>
      </c>
      <c r="V1065" s="333" t="str">
        <f>+VLOOKUP(A1065,bd_lista!$A$3:$E$592,5,FALSE)</f>
        <v>Gobiernos Autonomos Municipales</v>
      </c>
      <c r="W1065" s="387" t="str">
        <f>+V1065</f>
        <v>Gobiernos Autonomos Municipales</v>
      </c>
      <c r="X1065" s="242">
        <f>+VLOOKUP(A1065,[4]Sheet1!$A$13:$D$744,4,FALSE)</f>
        <v>0</v>
      </c>
      <c r="Y1065" s="242" t="e">
        <f>+VLOOKUP(X1065,bd_lista!$A$3:$C$592,3,FALSE)</f>
        <v>#N/A</v>
      </c>
      <c r="Z1065" s="294">
        <f>+X1065</f>
        <v>0</v>
      </c>
      <c r="AA1065" s="295" t="e">
        <f>+Y1065</f>
        <v>#N/A</v>
      </c>
    </row>
    <row r="1066" spans="1:27" customFormat="1" ht="27" hidden="1" customHeight="1">
      <c r="A1066" s="32">
        <v>1810</v>
      </c>
      <c r="B1066" s="393"/>
      <c r="C1066" s="247" t="str">
        <f>+VLOOKUP(A1066,bd_lista!$A$3:$C$592,3,FALSE)</f>
        <v>Gobierno Autónomo Municipal de Santa Ana</v>
      </c>
      <c r="D1066" s="390"/>
      <c r="E1066" s="244" t="s">
        <v>1305</v>
      </c>
      <c r="F1066" s="243">
        <f ca="1">+IFERROR(INDEX('Hoja de Trabajo para listado'!$A$155:$Z$1048576,MATCH($A1066,'Hoja de Trabajo para listado'!$A$155:$A$1048576,0),MATCH((CUADRO!F$4&amp;$E1066),'Hoja de Trabajo para listado'!$A$151:$Z$151,0)),0)+IFERROR(INDEX('Hoja de Trabajo para listado'!$AB$155:$BA$1048576,MATCH($A1066,'Hoja de Trabajo para listado'!$AB$155:$AB$1048576,0),MATCH((CUADRO!F$4&amp;$E1066),'Hoja de Trabajo para listado'!$AB$151:$BA$151,0)),0)+IFERROR(INDEX('Hoja de Trabajo para listado'!$BC$155:$CB$1048576,MATCH($A1066,'Hoja de Trabajo para listado'!$BC$155:$BC$1048576,0),MATCH((CUADRO!F$4&amp;$E1066),'Hoja de Trabajo para listado'!$BC$151:$CB$151,0)),0)+IFERROR(INDEX('Hoja de Trabajo para listado'!$DE$153:$DG$274,MATCH($A1066,'Hoja de Trabajo para listado'!$DE$153:$DE$1048576,0),MATCH((CUADRO!F$4&amp;$E1066),'Hoja de Trabajo para listado'!$DE$151:$DG$151,0)),0)+IFERROR(INDEX('Hoja de Trabajo para listado'!$CD$155:$DC$1048576,MATCH($A1066,'Hoja de Trabajo para listado'!$CD$155:$CD$1048576,0),MATCH((CUADRO!F$4&amp;$E1066),'Hoja de Trabajo para listado'!$CD$151:$DC$151,0)),0)</f>
        <v>0</v>
      </c>
      <c r="G1066" s="243">
        <f ca="1">+IFERROR(INDEX('Hoja de Trabajo para listado'!$A$155:$Z$1048576,MATCH($A1066,'Hoja de Trabajo para listado'!$A$155:$A$1048576,0),MATCH((CUADRO!G$4&amp;$E1066),'Hoja de Trabajo para listado'!$A$151:$Z$151,0)),0)+IFERROR(INDEX('Hoja de Trabajo para listado'!$AB$155:$BA$1048576,MATCH($A1066,'Hoja de Trabajo para listado'!$AB$155:$AB$1048576,0),MATCH((CUADRO!G$4&amp;$E1066),'Hoja de Trabajo para listado'!$AB$151:$BA$151,0)),0)+IFERROR(INDEX('Hoja de Trabajo para listado'!$BC$155:$CB$1048576,MATCH($A1066,'Hoja de Trabajo para listado'!$BC$155:$BC$1048576,0),MATCH((CUADRO!G$4&amp;$E1066),'Hoja de Trabajo para listado'!$BC$151:$CB$151,0)),0)+IFERROR(INDEX('Hoja de Trabajo para listado'!$DE$153:$DG$274,MATCH($A1066,'Hoja de Trabajo para listado'!$DE$153:$DE$1048576,0),MATCH((CUADRO!G$4&amp;$E1066),'Hoja de Trabajo para listado'!$DE$151:$DG$151,0)),0)+IFERROR(INDEX('Hoja de Trabajo para listado'!$CD$155:$DC$1048576,MATCH($A1066,'Hoja de Trabajo para listado'!$CD$155:$CD$1048576,0),MATCH((CUADRO!G$4&amp;$E1066),'Hoja de Trabajo para listado'!$CD$151:$DC$151,0)),0)</f>
        <v>0</v>
      </c>
      <c r="H1066" s="243">
        <f ca="1">+IFERROR(INDEX('Hoja de Trabajo para listado'!$A$155:$Z$1048576,MATCH($A1066,'Hoja de Trabajo para listado'!$A$155:$A$1048576,0),MATCH((CUADRO!H$4&amp;$E1066),'Hoja de Trabajo para listado'!$A$151:$Z$151,0)),0)+IFERROR(INDEX('Hoja de Trabajo para listado'!$AB$155:$BA$1048576,MATCH($A1066,'Hoja de Trabajo para listado'!$AB$155:$AB$1048576,0),MATCH((CUADRO!H$4&amp;$E1066),'Hoja de Trabajo para listado'!$AB$151:$BA$151,0)),0)+IFERROR(INDEX('Hoja de Trabajo para listado'!$BC$155:$CB$1048576,MATCH($A1066,'Hoja de Trabajo para listado'!$BC$155:$BC$1048576,0),MATCH((CUADRO!H$4&amp;$E1066),'Hoja de Trabajo para listado'!$BC$151:$CB$151,0)),0)+IFERROR(INDEX('Hoja de Trabajo para listado'!$DE$153:$DG$274,MATCH($A1066,'Hoja de Trabajo para listado'!$DE$153:$DE$1048576,0),MATCH((CUADRO!H$4&amp;$E1066),'Hoja de Trabajo para listado'!$DE$151:$DG$151,0)),0)+IFERROR(INDEX('Hoja de Trabajo para listado'!$CD$155:$DC$1048576,MATCH($A1066,'Hoja de Trabajo para listado'!$CD$155:$CD$1048576,0),MATCH((CUADRO!H$4&amp;$E1066),'Hoja de Trabajo para listado'!$CD$151:$DC$151,0)),0)</f>
        <v>0</v>
      </c>
      <c r="I1066" s="243">
        <f ca="1">+IFERROR(INDEX('Hoja de Trabajo para listado'!$A$155:$Z$1048576,MATCH($A1066,'Hoja de Trabajo para listado'!$A$155:$A$1048576,0),MATCH((CUADRO!I$4&amp;$E1066),'Hoja de Trabajo para listado'!$A$151:$Z$151,0)),0)+IFERROR(INDEX('Hoja de Trabajo para listado'!$AB$155:$BA$1048576,MATCH($A1066,'Hoja de Trabajo para listado'!$AB$155:$AB$1048576,0),MATCH((CUADRO!I$4&amp;$E1066),'Hoja de Trabajo para listado'!$AB$151:$BA$151,0)),0)+IFERROR(INDEX('Hoja de Trabajo para listado'!$BC$155:$CB$1048576,MATCH($A1066,'Hoja de Trabajo para listado'!$BC$155:$BC$1048576,0),MATCH((CUADRO!I$4&amp;$E1066),'Hoja de Trabajo para listado'!$BC$151:$CB$151,0)),0)+IFERROR(INDEX('Hoja de Trabajo para listado'!$DE$153:$DG$274,MATCH($A1066,'Hoja de Trabajo para listado'!$DE$153:$DE$1048576,0),MATCH((CUADRO!I$4&amp;$E1066),'Hoja de Trabajo para listado'!$DE$151:$DG$151,0)),0)+IFERROR(INDEX('Hoja de Trabajo para listado'!$CD$155:$DC$1048576,MATCH($A1066,'Hoja de Trabajo para listado'!$CD$155:$CD$1048576,0),MATCH((CUADRO!I$4&amp;$E1066),'Hoja de Trabajo para listado'!$CD$151:$DC$151,0)),0)</f>
        <v>0</v>
      </c>
      <c r="J1066" s="243">
        <f ca="1">+IFERROR(INDEX('Hoja de Trabajo para listado'!$A$155:$Z$1048576,MATCH($A1066,'Hoja de Trabajo para listado'!$A$155:$A$1048576,0),MATCH((CUADRO!J$4&amp;$E1066),'Hoja de Trabajo para listado'!$A$151:$Z$151,0)),0)+IFERROR(INDEX('Hoja de Trabajo para listado'!$AB$155:$BA$1048576,MATCH($A1066,'Hoja de Trabajo para listado'!$AB$155:$AB$1048576,0),MATCH((CUADRO!J$4&amp;$E1066),'Hoja de Trabajo para listado'!$AB$151:$BA$151,0)),0)+IFERROR(INDEX('Hoja de Trabajo para listado'!$BC$155:$CB$1048576,MATCH($A1066,'Hoja de Trabajo para listado'!$BC$155:$BC$1048576,0),MATCH((CUADRO!J$4&amp;$E1066),'Hoja de Trabajo para listado'!$BC$151:$CB$151,0)),0)+IFERROR(INDEX('Hoja de Trabajo para listado'!$DE$153:$DG$274,MATCH($A1066,'Hoja de Trabajo para listado'!$DE$153:$DE$1048576,0),MATCH((CUADRO!J$4&amp;$E1066),'Hoja de Trabajo para listado'!$DE$151:$DG$151,0)),0)+IFERROR(INDEX('Hoja de Trabajo para listado'!$CD$155:$DC$1048576,MATCH($A1066,'Hoja de Trabajo para listado'!$CD$155:$CD$1048576,0),MATCH((CUADRO!J$4&amp;$E1066),'Hoja de Trabajo para listado'!$CD$151:$DC$151,0)),0)</f>
        <v>0</v>
      </c>
      <c r="K1066" s="243">
        <f ca="1">+IFERROR(INDEX('Hoja de Trabajo para listado'!$A$155:$Z$1048576,MATCH($A1066,'Hoja de Trabajo para listado'!$A$155:$A$1048576,0),MATCH((CUADRO!K$4&amp;$E1066),'Hoja de Trabajo para listado'!$A$151:$Z$151,0)),0)+IFERROR(INDEX('Hoja de Trabajo para listado'!$AB$155:$BA$1048576,MATCH($A1066,'Hoja de Trabajo para listado'!$AB$155:$AB$1048576,0),MATCH((CUADRO!K$4&amp;$E1066),'Hoja de Trabajo para listado'!$AB$151:$BA$151,0)),0)+IFERROR(INDEX('Hoja de Trabajo para listado'!$BC$155:$CB$1048576,MATCH($A1066,'Hoja de Trabajo para listado'!$BC$155:$BC$1048576,0),MATCH((CUADRO!K$4&amp;$E1066),'Hoja de Trabajo para listado'!$BC$151:$CB$151,0)),0)+IFERROR(INDEX('Hoja de Trabajo para listado'!$DE$153:$DG$274,MATCH($A1066,'Hoja de Trabajo para listado'!$DE$153:$DE$1048576,0),MATCH((CUADRO!K$4&amp;$E1066),'Hoja de Trabajo para listado'!$DE$151:$DG$151,0)),0)+IFERROR(INDEX('Hoja de Trabajo para listado'!$CD$155:$DC$1048576,MATCH($A1066,'Hoja de Trabajo para listado'!$CD$155:$CD$1048576,0),MATCH((CUADRO!K$4&amp;$E1066),'Hoja de Trabajo para listado'!$CD$151:$DC$151,0)),0)</f>
        <v>0</v>
      </c>
      <c r="L1066" s="243">
        <f ca="1">+IFERROR(INDEX('Hoja de Trabajo para listado'!$A$155:$Z$1048576,MATCH($A1066,'Hoja de Trabajo para listado'!$A$155:$A$1048576,0),MATCH((CUADRO!L$4&amp;$E1066),'Hoja de Trabajo para listado'!$A$151:$Z$151,0)),0)+IFERROR(INDEX('Hoja de Trabajo para listado'!$AB$155:$BA$1048576,MATCH($A1066,'Hoja de Trabajo para listado'!$AB$155:$AB$1048576,0),MATCH((CUADRO!L$4&amp;$E1066),'Hoja de Trabajo para listado'!$AB$151:$BA$151,0)),0)+IFERROR(INDEX('Hoja de Trabajo para listado'!$BC$155:$CB$1048576,MATCH($A1066,'Hoja de Trabajo para listado'!$BC$155:$BC$1048576,0),MATCH((CUADRO!L$4&amp;$E1066),'Hoja de Trabajo para listado'!$BC$151:$CB$151,0)),0)+IFERROR(INDEX('Hoja de Trabajo para listado'!$DE$153:$DG$274,MATCH($A1066,'Hoja de Trabajo para listado'!$DE$153:$DE$1048576,0),MATCH((CUADRO!L$4&amp;$E1066),'Hoja de Trabajo para listado'!$DE$151:$DG$151,0)),0)+IFERROR(INDEX('Hoja de Trabajo para listado'!$CD$155:$DC$1048576,MATCH($A1066,'Hoja de Trabajo para listado'!$CD$155:$CD$1048576,0),MATCH((CUADRO!L$4&amp;$E1066),'Hoja de Trabajo para listado'!$CD$151:$DC$151,0)),0)</f>
        <v>0</v>
      </c>
      <c r="M1066" s="243">
        <f ca="1">+IFERROR(INDEX('Hoja de Trabajo para listado'!$A$155:$Z$1048576,MATCH($A1066,'Hoja de Trabajo para listado'!$A$155:$A$1048576,0),MATCH((CUADRO!M$4&amp;$E1066),'Hoja de Trabajo para listado'!$A$151:$Z$151,0)),0)+IFERROR(INDEX('Hoja de Trabajo para listado'!$AB$155:$BA$1048576,MATCH($A1066,'Hoja de Trabajo para listado'!$AB$155:$AB$1048576,0),MATCH((CUADRO!M$4&amp;$E1066),'Hoja de Trabajo para listado'!$AB$151:$BA$151,0)),0)+IFERROR(INDEX('Hoja de Trabajo para listado'!$BC$155:$CB$1048576,MATCH($A1066,'Hoja de Trabajo para listado'!$BC$155:$BC$1048576,0),MATCH((CUADRO!M$4&amp;$E1066),'Hoja de Trabajo para listado'!$BC$151:$CB$151,0)),0)+IFERROR(INDEX('Hoja de Trabajo para listado'!$DE$153:$DG$274,MATCH($A1066,'Hoja de Trabajo para listado'!$DE$153:$DE$1048576,0),MATCH((CUADRO!M$4&amp;$E1066),'Hoja de Trabajo para listado'!$DE$151:$DG$151,0)),0)+IFERROR(INDEX('Hoja de Trabajo para listado'!$CD$155:$DC$1048576,MATCH($A1066,'Hoja de Trabajo para listado'!$CD$155:$CD$1048576,0),MATCH((CUADRO!M$4&amp;$E1066),'Hoja de Trabajo para listado'!$CD$151:$DC$151,0)),0)</f>
        <v>0</v>
      </c>
      <c r="N1066" s="243">
        <f ca="1">+IFERROR(INDEX('Hoja de Trabajo para listado'!$A$155:$Z$1048576,MATCH($A1066,'Hoja de Trabajo para listado'!$A$155:$A$1048576,0),MATCH((CUADRO!N$4&amp;$E1066),'Hoja de Trabajo para listado'!$A$151:$Z$151,0)),0)+IFERROR(INDEX('Hoja de Trabajo para listado'!$AB$155:$BA$1048576,MATCH($A1066,'Hoja de Trabajo para listado'!$AB$155:$AB$1048576,0),MATCH((CUADRO!N$4&amp;$E1066),'Hoja de Trabajo para listado'!$AB$151:$BA$151,0)),0)+IFERROR(INDEX('Hoja de Trabajo para listado'!$BC$155:$CB$1048576,MATCH($A1066,'Hoja de Trabajo para listado'!$BC$155:$BC$1048576,0),MATCH((CUADRO!N$4&amp;$E1066),'Hoja de Trabajo para listado'!$BC$151:$CB$151,0)),0)+IFERROR(INDEX('Hoja de Trabajo para listado'!$DE$153:$DG$274,MATCH($A1066,'Hoja de Trabajo para listado'!$DE$153:$DE$1048576,0),MATCH((CUADRO!N$4&amp;$E1066),'Hoja de Trabajo para listado'!$DE$151:$DG$151,0)),0)+IFERROR(INDEX('Hoja de Trabajo para listado'!$CD$155:$DC$1048576,MATCH($A1066,'Hoja de Trabajo para listado'!$CD$155:$CD$1048576,0),MATCH((CUADRO!N$4&amp;$E1066),'Hoja de Trabajo para listado'!$CD$151:$DC$151,0)),0)</f>
        <v>0</v>
      </c>
      <c r="O1066" s="243">
        <f ca="1">+IFERROR(INDEX('Hoja de Trabajo para listado'!$A$155:$Z$1048576,MATCH($A1066,'Hoja de Trabajo para listado'!$A$155:$A$1048576,0),MATCH((CUADRO!O$4&amp;$E1066),'Hoja de Trabajo para listado'!$A$151:$Z$151,0)),0)+IFERROR(INDEX('Hoja de Trabajo para listado'!$AB$155:$BA$1048576,MATCH($A1066,'Hoja de Trabajo para listado'!$AB$155:$AB$1048576,0),MATCH((CUADRO!O$4&amp;$E1066),'Hoja de Trabajo para listado'!$AB$151:$BA$151,0)),0)+IFERROR(INDEX('Hoja de Trabajo para listado'!$BC$155:$CB$1048576,MATCH($A1066,'Hoja de Trabajo para listado'!$BC$155:$BC$1048576,0),MATCH((CUADRO!O$4&amp;$E1066),'Hoja de Trabajo para listado'!$BC$151:$CB$151,0)),0)+IFERROR(INDEX('Hoja de Trabajo para listado'!$DE$153:$DG$274,MATCH($A1066,'Hoja de Trabajo para listado'!$DE$153:$DE$1048576,0),MATCH((CUADRO!O$4&amp;$E1066),'Hoja de Trabajo para listado'!$DE$151:$DG$151,0)),0)+IFERROR(INDEX('Hoja de Trabajo para listado'!$CD$155:$DC$1048576,MATCH($A1066,'Hoja de Trabajo para listado'!$CD$155:$CD$1048576,0),MATCH((CUADRO!O$4&amp;$E1066),'Hoja de Trabajo para listado'!$CD$151:$DC$151,0)),0)</f>
        <v>0</v>
      </c>
      <c r="P1066" s="243">
        <f ca="1">+IFERROR(INDEX('Hoja de Trabajo para listado'!$A$155:$Z$1048576,MATCH($A1066,'Hoja de Trabajo para listado'!$A$155:$A$1048576,0),MATCH((CUADRO!P$4&amp;$E1066),'Hoja de Trabajo para listado'!$A$151:$Z$151,0)),0)+IFERROR(INDEX('Hoja de Trabajo para listado'!$AB$155:$BA$1048576,MATCH($A1066,'Hoja de Trabajo para listado'!$AB$155:$AB$1048576,0),MATCH((CUADRO!P$4&amp;$E1066),'Hoja de Trabajo para listado'!$AB$151:$BA$151,0)),0)+IFERROR(INDEX('Hoja de Trabajo para listado'!$BC$155:$CB$1048576,MATCH($A1066,'Hoja de Trabajo para listado'!$BC$155:$BC$1048576,0),MATCH((CUADRO!P$4&amp;$E1066),'Hoja de Trabajo para listado'!$BC$151:$CB$151,0)),0)+IFERROR(INDEX('Hoja de Trabajo para listado'!$DE$153:$DG$274,MATCH($A1066,'Hoja de Trabajo para listado'!$DE$153:$DE$1048576,0),MATCH((CUADRO!P$4&amp;$E1066),'Hoja de Trabajo para listado'!$DE$151:$DG$151,0)),0)+IFERROR(INDEX('Hoja de Trabajo para listado'!$CD$155:$DC$1048576,MATCH($A1066,'Hoja de Trabajo para listado'!$CD$155:$CD$1048576,0),MATCH((CUADRO!P$4&amp;$E1066),'Hoja de Trabajo para listado'!$CD$151:$DC$151,0)),0)</f>
        <v>0</v>
      </c>
      <c r="Q1066" s="243">
        <f ca="1">+IFERROR(INDEX('Hoja de Trabajo para listado'!$A$155:$Z$1048576,MATCH($A1066,'Hoja de Trabajo para listado'!$A$155:$A$1048576,0),MATCH((CUADRO!Q$4&amp;$E1066),'Hoja de Trabajo para listado'!$A$151:$Z$151,0)),0)+IFERROR(INDEX('Hoja de Trabajo para listado'!$AB$155:$BA$1048576,MATCH($A1066,'Hoja de Trabajo para listado'!$AB$155:$AB$1048576,0),MATCH((CUADRO!Q$4&amp;$E1066),'Hoja de Trabajo para listado'!$AB$151:$BA$151,0)),0)+IFERROR(INDEX('Hoja de Trabajo para listado'!$BC$155:$CB$1048576,MATCH($A1066,'Hoja de Trabajo para listado'!$BC$155:$BC$1048576,0),MATCH((CUADRO!Q$4&amp;$E1066),'Hoja de Trabajo para listado'!$BC$151:$CB$151,0)),0)+IFERROR(INDEX('Hoja de Trabajo para listado'!$DE$153:$DG$274,MATCH($A1066,'Hoja de Trabajo para listado'!$DE$153:$DE$1048576,0),MATCH((CUADRO!Q$4&amp;$E1066),'Hoja de Trabajo para listado'!$DE$151:$DG$151,0)),0)+IFERROR(INDEX('Hoja de Trabajo para listado'!$CD$155:$DC$1048576,MATCH($A1066,'Hoja de Trabajo para listado'!$CD$155:$CD$1048576,0),MATCH((CUADRO!Q$4&amp;$E1066),'Hoja de Trabajo para listado'!$CD$151:$DC$151,0)),0)</f>
        <v>0</v>
      </c>
      <c r="R1066" s="243">
        <f t="shared" ca="1" si="39"/>
        <v>0</v>
      </c>
      <c r="S1066" s="249">
        <f ca="1">+R1065+R1066</f>
        <v>0</v>
      </c>
      <c r="T1066" s="243">
        <f ca="1">+S1066</f>
        <v>0</v>
      </c>
      <c r="U1066" s="242">
        <f t="shared" si="40"/>
        <v>2</v>
      </c>
      <c r="V1066" s="333" t="str">
        <f>+VLOOKUP(A1066,bd_lista!$A$3:$E$592,5,FALSE)</f>
        <v>Gobiernos Autonomos Municipales</v>
      </c>
      <c r="W1066" s="388"/>
      <c r="X1066" s="242">
        <f>+VLOOKUP(A1066,[4]Sheet1!$A$13:$D$744,4,FALSE)</f>
        <v>0</v>
      </c>
      <c r="Y1066" s="242" t="e">
        <f>+VLOOKUP(X1066,bd_lista!$A$3:$C$592,3,FALSE)</f>
        <v>#N/A</v>
      </c>
      <c r="Z1066" s="292"/>
      <c r="AA1066" s="293"/>
    </row>
    <row r="1067" spans="1:27" customFormat="1" ht="15" hidden="1" customHeight="1">
      <c r="A1067" s="32">
        <v>1811</v>
      </c>
      <c r="B1067" s="392">
        <f>+A1067</f>
        <v>1811</v>
      </c>
      <c r="C1067" s="247" t="str">
        <f>+VLOOKUP(A1067,bd_lista!$A$3:$C$592,3,FALSE)</f>
        <v>Gobierno Autónomo Municipal de San Ignacio</v>
      </c>
      <c r="D1067" s="389" t="str">
        <f>+C1067</f>
        <v>Gobierno Autónomo Municipal de San Ignacio</v>
      </c>
      <c r="E1067" s="242" t="s">
        <v>1304</v>
      </c>
      <c r="F1067" s="243">
        <f ca="1">+IFERROR(INDEX('Hoja de Trabajo para listado'!$A$155:$Z$1048576,MATCH($A1067,'Hoja de Trabajo para listado'!$A$155:$A$1048576,0),MATCH((CUADRO!F$4&amp;$E1067),'Hoja de Trabajo para listado'!$A$151:$Z$151,0)),0)+IFERROR(INDEX('Hoja de Trabajo para listado'!$AB$155:$BA$1048576,MATCH($A1067,'Hoja de Trabajo para listado'!$AB$155:$AB$1048576,0),MATCH((CUADRO!F$4&amp;$E1067),'Hoja de Trabajo para listado'!$AB$151:$BA$151,0)),0)+IFERROR(INDEX('Hoja de Trabajo para listado'!$BC$155:$CB$1048576,MATCH($A1067,'Hoja de Trabajo para listado'!$BC$155:$BC$1048576,0),MATCH((CUADRO!F$4&amp;$E1067),'Hoja de Trabajo para listado'!$BC$151:$CB$151,0)),0)+IFERROR(INDEX('Hoja de Trabajo para listado'!$DE$153:$DG$274,MATCH($A1067,'Hoja de Trabajo para listado'!$DE$153:$DE$1048576,0),MATCH((CUADRO!F$4&amp;$E1067),'Hoja de Trabajo para listado'!$DE$151:$DG$151,0)),0)+IFERROR(INDEX('Hoja de Trabajo para listado'!$CD$155:$DC$1048576,MATCH($A1067,'Hoja de Trabajo para listado'!$CD$155:$CD$1048576,0),MATCH((CUADRO!F$4&amp;$E1067),'Hoja de Trabajo para listado'!$CD$151:$DC$151,0)),0)</f>
        <v>0</v>
      </c>
      <c r="G1067" s="243">
        <f ca="1">+IFERROR(INDEX('Hoja de Trabajo para listado'!$A$155:$Z$1048576,MATCH($A1067,'Hoja de Trabajo para listado'!$A$155:$A$1048576,0),MATCH((CUADRO!G$4&amp;$E1067),'Hoja de Trabajo para listado'!$A$151:$Z$151,0)),0)+IFERROR(INDEX('Hoja de Trabajo para listado'!$AB$155:$BA$1048576,MATCH($A1067,'Hoja de Trabajo para listado'!$AB$155:$AB$1048576,0),MATCH((CUADRO!G$4&amp;$E1067),'Hoja de Trabajo para listado'!$AB$151:$BA$151,0)),0)+IFERROR(INDEX('Hoja de Trabajo para listado'!$BC$155:$CB$1048576,MATCH($A1067,'Hoja de Trabajo para listado'!$BC$155:$BC$1048576,0),MATCH((CUADRO!G$4&amp;$E1067),'Hoja de Trabajo para listado'!$BC$151:$CB$151,0)),0)+IFERROR(INDEX('Hoja de Trabajo para listado'!$DE$153:$DG$274,MATCH($A1067,'Hoja de Trabajo para listado'!$DE$153:$DE$1048576,0),MATCH((CUADRO!G$4&amp;$E1067),'Hoja de Trabajo para listado'!$DE$151:$DG$151,0)),0)+IFERROR(INDEX('Hoja de Trabajo para listado'!$CD$155:$DC$1048576,MATCH($A1067,'Hoja de Trabajo para listado'!$CD$155:$CD$1048576,0),MATCH((CUADRO!G$4&amp;$E1067),'Hoja de Trabajo para listado'!$CD$151:$DC$151,0)),0)</f>
        <v>0</v>
      </c>
      <c r="H1067" s="243">
        <f ca="1">+IFERROR(INDEX('Hoja de Trabajo para listado'!$A$155:$Z$1048576,MATCH($A1067,'Hoja de Trabajo para listado'!$A$155:$A$1048576,0),MATCH((CUADRO!H$4&amp;$E1067),'Hoja de Trabajo para listado'!$A$151:$Z$151,0)),0)+IFERROR(INDEX('Hoja de Trabajo para listado'!$AB$155:$BA$1048576,MATCH($A1067,'Hoja de Trabajo para listado'!$AB$155:$AB$1048576,0),MATCH((CUADRO!H$4&amp;$E1067),'Hoja de Trabajo para listado'!$AB$151:$BA$151,0)),0)+IFERROR(INDEX('Hoja de Trabajo para listado'!$BC$155:$CB$1048576,MATCH($A1067,'Hoja de Trabajo para listado'!$BC$155:$BC$1048576,0),MATCH((CUADRO!H$4&amp;$E1067),'Hoja de Trabajo para listado'!$BC$151:$CB$151,0)),0)+IFERROR(INDEX('Hoja de Trabajo para listado'!$DE$153:$DG$274,MATCH($A1067,'Hoja de Trabajo para listado'!$DE$153:$DE$1048576,0),MATCH((CUADRO!H$4&amp;$E1067),'Hoja de Trabajo para listado'!$DE$151:$DG$151,0)),0)+IFERROR(INDEX('Hoja de Trabajo para listado'!$CD$155:$DC$1048576,MATCH($A1067,'Hoja de Trabajo para listado'!$CD$155:$CD$1048576,0),MATCH((CUADRO!H$4&amp;$E1067),'Hoja de Trabajo para listado'!$CD$151:$DC$151,0)),0)</f>
        <v>0</v>
      </c>
      <c r="I1067" s="243">
        <f ca="1">+IFERROR(INDEX('Hoja de Trabajo para listado'!$A$155:$Z$1048576,MATCH($A1067,'Hoja de Trabajo para listado'!$A$155:$A$1048576,0),MATCH((CUADRO!I$4&amp;$E1067),'Hoja de Trabajo para listado'!$A$151:$Z$151,0)),0)+IFERROR(INDEX('Hoja de Trabajo para listado'!$AB$155:$BA$1048576,MATCH($A1067,'Hoja de Trabajo para listado'!$AB$155:$AB$1048576,0),MATCH((CUADRO!I$4&amp;$E1067),'Hoja de Trabajo para listado'!$AB$151:$BA$151,0)),0)+IFERROR(INDEX('Hoja de Trabajo para listado'!$BC$155:$CB$1048576,MATCH($A1067,'Hoja de Trabajo para listado'!$BC$155:$BC$1048576,0),MATCH((CUADRO!I$4&amp;$E1067),'Hoja de Trabajo para listado'!$BC$151:$CB$151,0)),0)+IFERROR(INDEX('Hoja de Trabajo para listado'!$DE$153:$DG$274,MATCH($A1067,'Hoja de Trabajo para listado'!$DE$153:$DE$1048576,0),MATCH((CUADRO!I$4&amp;$E1067),'Hoja de Trabajo para listado'!$DE$151:$DG$151,0)),0)+IFERROR(INDEX('Hoja de Trabajo para listado'!$CD$155:$DC$1048576,MATCH($A1067,'Hoja de Trabajo para listado'!$CD$155:$CD$1048576,0),MATCH((CUADRO!I$4&amp;$E1067),'Hoja de Trabajo para listado'!$CD$151:$DC$151,0)),0)</f>
        <v>0</v>
      </c>
      <c r="J1067" s="243">
        <f ca="1">+IFERROR(INDEX('Hoja de Trabajo para listado'!$A$155:$Z$1048576,MATCH($A1067,'Hoja de Trabajo para listado'!$A$155:$A$1048576,0),MATCH((CUADRO!J$4&amp;$E1067),'Hoja de Trabajo para listado'!$A$151:$Z$151,0)),0)+IFERROR(INDEX('Hoja de Trabajo para listado'!$AB$155:$BA$1048576,MATCH($A1067,'Hoja de Trabajo para listado'!$AB$155:$AB$1048576,0),MATCH((CUADRO!J$4&amp;$E1067),'Hoja de Trabajo para listado'!$AB$151:$BA$151,0)),0)+IFERROR(INDEX('Hoja de Trabajo para listado'!$BC$155:$CB$1048576,MATCH($A1067,'Hoja de Trabajo para listado'!$BC$155:$BC$1048576,0),MATCH((CUADRO!J$4&amp;$E1067),'Hoja de Trabajo para listado'!$BC$151:$CB$151,0)),0)+IFERROR(INDEX('Hoja de Trabajo para listado'!$DE$153:$DG$274,MATCH($A1067,'Hoja de Trabajo para listado'!$DE$153:$DE$1048576,0),MATCH((CUADRO!J$4&amp;$E1067),'Hoja de Trabajo para listado'!$DE$151:$DG$151,0)),0)+IFERROR(INDEX('Hoja de Trabajo para listado'!$CD$155:$DC$1048576,MATCH($A1067,'Hoja de Trabajo para listado'!$CD$155:$CD$1048576,0),MATCH((CUADRO!J$4&amp;$E1067),'Hoja de Trabajo para listado'!$CD$151:$DC$151,0)),0)</f>
        <v>0</v>
      </c>
      <c r="K1067" s="243">
        <f ca="1">+IFERROR(INDEX('Hoja de Trabajo para listado'!$A$155:$Z$1048576,MATCH($A1067,'Hoja de Trabajo para listado'!$A$155:$A$1048576,0),MATCH((CUADRO!K$4&amp;$E1067),'Hoja de Trabajo para listado'!$A$151:$Z$151,0)),0)+IFERROR(INDEX('Hoja de Trabajo para listado'!$AB$155:$BA$1048576,MATCH($A1067,'Hoja de Trabajo para listado'!$AB$155:$AB$1048576,0),MATCH((CUADRO!K$4&amp;$E1067),'Hoja de Trabajo para listado'!$AB$151:$BA$151,0)),0)+IFERROR(INDEX('Hoja de Trabajo para listado'!$BC$155:$CB$1048576,MATCH($A1067,'Hoja de Trabajo para listado'!$BC$155:$BC$1048576,0),MATCH((CUADRO!K$4&amp;$E1067),'Hoja de Trabajo para listado'!$BC$151:$CB$151,0)),0)+IFERROR(INDEX('Hoja de Trabajo para listado'!$DE$153:$DG$274,MATCH($A1067,'Hoja de Trabajo para listado'!$DE$153:$DE$1048576,0),MATCH((CUADRO!K$4&amp;$E1067),'Hoja de Trabajo para listado'!$DE$151:$DG$151,0)),0)+IFERROR(INDEX('Hoja de Trabajo para listado'!$CD$155:$DC$1048576,MATCH($A1067,'Hoja de Trabajo para listado'!$CD$155:$CD$1048576,0),MATCH((CUADRO!K$4&amp;$E1067),'Hoja de Trabajo para listado'!$CD$151:$DC$151,0)),0)</f>
        <v>0</v>
      </c>
      <c r="L1067" s="243">
        <f ca="1">+IFERROR(INDEX('Hoja de Trabajo para listado'!$A$155:$Z$1048576,MATCH($A1067,'Hoja de Trabajo para listado'!$A$155:$A$1048576,0),MATCH((CUADRO!L$4&amp;$E1067),'Hoja de Trabajo para listado'!$A$151:$Z$151,0)),0)+IFERROR(INDEX('Hoja de Trabajo para listado'!$AB$155:$BA$1048576,MATCH($A1067,'Hoja de Trabajo para listado'!$AB$155:$AB$1048576,0),MATCH((CUADRO!L$4&amp;$E1067),'Hoja de Trabajo para listado'!$AB$151:$BA$151,0)),0)+IFERROR(INDEX('Hoja de Trabajo para listado'!$BC$155:$CB$1048576,MATCH($A1067,'Hoja de Trabajo para listado'!$BC$155:$BC$1048576,0),MATCH((CUADRO!L$4&amp;$E1067),'Hoja de Trabajo para listado'!$BC$151:$CB$151,0)),0)+IFERROR(INDEX('Hoja de Trabajo para listado'!$DE$153:$DG$274,MATCH($A1067,'Hoja de Trabajo para listado'!$DE$153:$DE$1048576,0),MATCH((CUADRO!L$4&amp;$E1067),'Hoja de Trabajo para listado'!$DE$151:$DG$151,0)),0)+IFERROR(INDEX('Hoja de Trabajo para listado'!$CD$155:$DC$1048576,MATCH($A1067,'Hoja de Trabajo para listado'!$CD$155:$CD$1048576,0),MATCH((CUADRO!L$4&amp;$E1067),'Hoja de Trabajo para listado'!$CD$151:$DC$151,0)),0)</f>
        <v>0</v>
      </c>
      <c r="M1067" s="243">
        <f ca="1">+IFERROR(INDEX('Hoja de Trabajo para listado'!$A$155:$Z$1048576,MATCH($A1067,'Hoja de Trabajo para listado'!$A$155:$A$1048576,0),MATCH((CUADRO!M$4&amp;$E1067),'Hoja de Trabajo para listado'!$A$151:$Z$151,0)),0)+IFERROR(INDEX('Hoja de Trabajo para listado'!$AB$155:$BA$1048576,MATCH($A1067,'Hoja de Trabajo para listado'!$AB$155:$AB$1048576,0),MATCH((CUADRO!M$4&amp;$E1067),'Hoja de Trabajo para listado'!$AB$151:$BA$151,0)),0)+IFERROR(INDEX('Hoja de Trabajo para listado'!$BC$155:$CB$1048576,MATCH($A1067,'Hoja de Trabajo para listado'!$BC$155:$BC$1048576,0),MATCH((CUADRO!M$4&amp;$E1067),'Hoja de Trabajo para listado'!$BC$151:$CB$151,0)),0)+IFERROR(INDEX('Hoja de Trabajo para listado'!$DE$153:$DG$274,MATCH($A1067,'Hoja de Trabajo para listado'!$DE$153:$DE$1048576,0),MATCH((CUADRO!M$4&amp;$E1067),'Hoja de Trabajo para listado'!$DE$151:$DG$151,0)),0)+IFERROR(INDEX('Hoja de Trabajo para listado'!$CD$155:$DC$1048576,MATCH($A1067,'Hoja de Trabajo para listado'!$CD$155:$CD$1048576,0),MATCH((CUADRO!M$4&amp;$E1067),'Hoja de Trabajo para listado'!$CD$151:$DC$151,0)),0)</f>
        <v>0</v>
      </c>
      <c r="N1067" s="243">
        <f ca="1">+IFERROR(INDEX('Hoja de Trabajo para listado'!$A$155:$Z$1048576,MATCH($A1067,'Hoja de Trabajo para listado'!$A$155:$A$1048576,0),MATCH((CUADRO!N$4&amp;$E1067),'Hoja de Trabajo para listado'!$A$151:$Z$151,0)),0)+IFERROR(INDEX('Hoja de Trabajo para listado'!$AB$155:$BA$1048576,MATCH($A1067,'Hoja de Trabajo para listado'!$AB$155:$AB$1048576,0),MATCH((CUADRO!N$4&amp;$E1067),'Hoja de Trabajo para listado'!$AB$151:$BA$151,0)),0)+IFERROR(INDEX('Hoja de Trabajo para listado'!$BC$155:$CB$1048576,MATCH($A1067,'Hoja de Trabajo para listado'!$BC$155:$BC$1048576,0),MATCH((CUADRO!N$4&amp;$E1067),'Hoja de Trabajo para listado'!$BC$151:$CB$151,0)),0)+IFERROR(INDEX('Hoja de Trabajo para listado'!$DE$153:$DG$274,MATCH($A1067,'Hoja de Trabajo para listado'!$DE$153:$DE$1048576,0),MATCH((CUADRO!N$4&amp;$E1067),'Hoja de Trabajo para listado'!$DE$151:$DG$151,0)),0)+IFERROR(INDEX('Hoja de Trabajo para listado'!$CD$155:$DC$1048576,MATCH($A1067,'Hoja de Trabajo para listado'!$CD$155:$CD$1048576,0),MATCH((CUADRO!N$4&amp;$E1067),'Hoja de Trabajo para listado'!$CD$151:$DC$151,0)),0)</f>
        <v>0</v>
      </c>
      <c r="O1067" s="243">
        <f ca="1">+IFERROR(INDEX('Hoja de Trabajo para listado'!$A$155:$Z$1048576,MATCH($A1067,'Hoja de Trabajo para listado'!$A$155:$A$1048576,0),MATCH((CUADRO!O$4&amp;$E1067),'Hoja de Trabajo para listado'!$A$151:$Z$151,0)),0)+IFERROR(INDEX('Hoja de Trabajo para listado'!$AB$155:$BA$1048576,MATCH($A1067,'Hoja de Trabajo para listado'!$AB$155:$AB$1048576,0),MATCH((CUADRO!O$4&amp;$E1067),'Hoja de Trabajo para listado'!$AB$151:$BA$151,0)),0)+IFERROR(INDEX('Hoja de Trabajo para listado'!$BC$155:$CB$1048576,MATCH($A1067,'Hoja de Trabajo para listado'!$BC$155:$BC$1048576,0),MATCH((CUADRO!O$4&amp;$E1067),'Hoja de Trabajo para listado'!$BC$151:$CB$151,0)),0)+IFERROR(INDEX('Hoja de Trabajo para listado'!$DE$153:$DG$274,MATCH($A1067,'Hoja de Trabajo para listado'!$DE$153:$DE$1048576,0),MATCH((CUADRO!O$4&amp;$E1067),'Hoja de Trabajo para listado'!$DE$151:$DG$151,0)),0)+IFERROR(INDEX('Hoja de Trabajo para listado'!$CD$155:$DC$1048576,MATCH($A1067,'Hoja de Trabajo para listado'!$CD$155:$CD$1048576,0),MATCH((CUADRO!O$4&amp;$E1067),'Hoja de Trabajo para listado'!$CD$151:$DC$151,0)),0)</f>
        <v>0</v>
      </c>
      <c r="P1067" s="243">
        <f ca="1">+IFERROR(INDEX('Hoja de Trabajo para listado'!$A$155:$Z$1048576,MATCH($A1067,'Hoja de Trabajo para listado'!$A$155:$A$1048576,0),MATCH((CUADRO!P$4&amp;$E1067),'Hoja de Trabajo para listado'!$A$151:$Z$151,0)),0)+IFERROR(INDEX('Hoja de Trabajo para listado'!$AB$155:$BA$1048576,MATCH($A1067,'Hoja de Trabajo para listado'!$AB$155:$AB$1048576,0),MATCH((CUADRO!P$4&amp;$E1067),'Hoja de Trabajo para listado'!$AB$151:$BA$151,0)),0)+IFERROR(INDEX('Hoja de Trabajo para listado'!$BC$155:$CB$1048576,MATCH($A1067,'Hoja de Trabajo para listado'!$BC$155:$BC$1048576,0),MATCH((CUADRO!P$4&amp;$E1067),'Hoja de Trabajo para listado'!$BC$151:$CB$151,0)),0)+IFERROR(INDEX('Hoja de Trabajo para listado'!$DE$153:$DG$274,MATCH($A1067,'Hoja de Trabajo para listado'!$DE$153:$DE$1048576,0),MATCH((CUADRO!P$4&amp;$E1067),'Hoja de Trabajo para listado'!$DE$151:$DG$151,0)),0)+IFERROR(INDEX('Hoja de Trabajo para listado'!$CD$155:$DC$1048576,MATCH($A1067,'Hoja de Trabajo para listado'!$CD$155:$CD$1048576,0),MATCH((CUADRO!P$4&amp;$E1067),'Hoja de Trabajo para listado'!$CD$151:$DC$151,0)),0)</f>
        <v>0</v>
      </c>
      <c r="Q1067" s="243">
        <f ca="1">+IFERROR(INDEX('Hoja de Trabajo para listado'!$A$155:$Z$1048576,MATCH($A1067,'Hoja de Trabajo para listado'!$A$155:$A$1048576,0),MATCH((CUADRO!Q$4&amp;$E1067),'Hoja de Trabajo para listado'!$A$151:$Z$151,0)),0)+IFERROR(INDEX('Hoja de Trabajo para listado'!$AB$155:$BA$1048576,MATCH($A1067,'Hoja de Trabajo para listado'!$AB$155:$AB$1048576,0),MATCH((CUADRO!Q$4&amp;$E1067),'Hoja de Trabajo para listado'!$AB$151:$BA$151,0)),0)+IFERROR(INDEX('Hoja de Trabajo para listado'!$BC$155:$CB$1048576,MATCH($A1067,'Hoja de Trabajo para listado'!$BC$155:$BC$1048576,0),MATCH((CUADRO!Q$4&amp;$E1067),'Hoja de Trabajo para listado'!$BC$151:$CB$151,0)),0)+IFERROR(INDEX('Hoja de Trabajo para listado'!$DE$153:$DG$274,MATCH($A1067,'Hoja de Trabajo para listado'!$DE$153:$DE$1048576,0),MATCH((CUADRO!Q$4&amp;$E1067),'Hoja de Trabajo para listado'!$DE$151:$DG$151,0)),0)+IFERROR(INDEX('Hoja de Trabajo para listado'!$CD$155:$DC$1048576,MATCH($A1067,'Hoja de Trabajo para listado'!$CD$155:$CD$1048576,0),MATCH((CUADRO!Q$4&amp;$E1067),'Hoja de Trabajo para listado'!$CD$151:$DC$151,0)),0)</f>
        <v>0</v>
      </c>
      <c r="R1067" s="243">
        <f t="shared" ca="1" si="39"/>
        <v>0</v>
      </c>
      <c r="S1067" s="249"/>
      <c r="T1067" s="243">
        <f ca="1">+T1068</f>
        <v>0</v>
      </c>
      <c r="U1067" s="242">
        <f t="shared" si="40"/>
        <v>1</v>
      </c>
      <c r="V1067" s="333" t="str">
        <f>+VLOOKUP(A1067,bd_lista!$A$3:$E$592,5,FALSE)</f>
        <v>Gobiernos Autonomos Municipales</v>
      </c>
      <c r="W1067" s="387" t="str">
        <f>+V1067</f>
        <v>Gobiernos Autonomos Municipales</v>
      </c>
      <c r="X1067" s="242">
        <f>+VLOOKUP(A1067,[4]Sheet1!$A$13:$D$744,4,FALSE)</f>
        <v>0</v>
      </c>
      <c r="Y1067" s="242" t="e">
        <f>+VLOOKUP(X1067,bd_lista!$A$3:$C$592,3,FALSE)</f>
        <v>#N/A</v>
      </c>
      <c r="Z1067" s="294">
        <f>+X1067</f>
        <v>0</v>
      </c>
      <c r="AA1067" s="295" t="e">
        <f>+Y1067</f>
        <v>#N/A</v>
      </c>
    </row>
    <row r="1068" spans="1:27" customFormat="1" ht="15" hidden="1" customHeight="1">
      <c r="A1068" s="32">
        <v>1811</v>
      </c>
      <c r="B1068" s="393"/>
      <c r="C1068" s="247" t="str">
        <f>+VLOOKUP(A1068,bd_lista!$A$3:$C$592,3,FALSE)</f>
        <v>Gobierno Autónomo Municipal de San Ignacio</v>
      </c>
      <c r="D1068" s="390"/>
      <c r="E1068" s="244" t="s">
        <v>1305</v>
      </c>
      <c r="F1068" s="245">
        <f ca="1">+IFERROR(INDEX('Hoja de Trabajo para listado'!$A$155:$Z$1048576,MATCH($A1068,'Hoja de Trabajo para listado'!$A$155:$A$1048576,0),MATCH((CUADRO!F$4&amp;$E1068),'Hoja de Trabajo para listado'!$A$151:$Z$151,0)),0)+IFERROR(INDEX('Hoja de Trabajo para listado'!$AB$155:$BA$1048576,MATCH($A1068,'Hoja de Trabajo para listado'!$AB$155:$AB$1048576,0),MATCH((CUADRO!F$4&amp;$E1068),'Hoja de Trabajo para listado'!$AB$151:$BA$151,0)),0)+IFERROR(INDEX('Hoja de Trabajo para listado'!$BC$155:$CB$1048576,MATCH($A1068,'Hoja de Trabajo para listado'!$BC$155:$BC$1048576,0),MATCH((CUADRO!F$4&amp;$E1068),'Hoja de Trabajo para listado'!$BC$151:$CB$151,0)),0)+IFERROR(INDEX('Hoja de Trabajo para listado'!$DE$153:$DG$274,MATCH($A1068,'Hoja de Trabajo para listado'!$DE$153:$DE$1048576,0),MATCH((CUADRO!F$4&amp;$E1068),'Hoja de Trabajo para listado'!$DE$151:$DG$151,0)),0)+IFERROR(INDEX('Hoja de Trabajo para listado'!$CD$155:$DC$1048576,MATCH($A1068,'Hoja de Trabajo para listado'!$CD$155:$CD$1048576,0),MATCH((CUADRO!F$4&amp;$E1068),'Hoja de Trabajo para listado'!$CD$151:$DC$151,0)),0)</f>
        <v>0</v>
      </c>
      <c r="G1068" s="245">
        <f ca="1">+IFERROR(INDEX('Hoja de Trabajo para listado'!$A$155:$Z$1048576,MATCH($A1068,'Hoja de Trabajo para listado'!$A$155:$A$1048576,0),MATCH((CUADRO!G$4&amp;$E1068),'Hoja de Trabajo para listado'!$A$151:$Z$151,0)),0)+IFERROR(INDEX('Hoja de Trabajo para listado'!$AB$155:$BA$1048576,MATCH($A1068,'Hoja de Trabajo para listado'!$AB$155:$AB$1048576,0),MATCH((CUADRO!G$4&amp;$E1068),'Hoja de Trabajo para listado'!$AB$151:$BA$151,0)),0)+IFERROR(INDEX('Hoja de Trabajo para listado'!$BC$155:$CB$1048576,MATCH($A1068,'Hoja de Trabajo para listado'!$BC$155:$BC$1048576,0),MATCH((CUADRO!G$4&amp;$E1068),'Hoja de Trabajo para listado'!$BC$151:$CB$151,0)),0)+IFERROR(INDEX('Hoja de Trabajo para listado'!$DE$153:$DG$274,MATCH($A1068,'Hoja de Trabajo para listado'!$DE$153:$DE$1048576,0),MATCH((CUADRO!G$4&amp;$E1068),'Hoja de Trabajo para listado'!$DE$151:$DG$151,0)),0)+IFERROR(INDEX('Hoja de Trabajo para listado'!$CD$155:$DC$1048576,MATCH($A1068,'Hoja de Trabajo para listado'!$CD$155:$CD$1048576,0),MATCH((CUADRO!G$4&amp;$E1068),'Hoja de Trabajo para listado'!$CD$151:$DC$151,0)),0)</f>
        <v>0</v>
      </c>
      <c r="H1068" s="245">
        <f ca="1">+IFERROR(INDEX('Hoja de Trabajo para listado'!$A$155:$Z$1048576,MATCH($A1068,'Hoja de Trabajo para listado'!$A$155:$A$1048576,0),MATCH((CUADRO!H$4&amp;$E1068),'Hoja de Trabajo para listado'!$A$151:$Z$151,0)),0)+IFERROR(INDEX('Hoja de Trabajo para listado'!$AB$155:$BA$1048576,MATCH($A1068,'Hoja de Trabajo para listado'!$AB$155:$AB$1048576,0),MATCH((CUADRO!H$4&amp;$E1068),'Hoja de Trabajo para listado'!$AB$151:$BA$151,0)),0)+IFERROR(INDEX('Hoja de Trabajo para listado'!$BC$155:$CB$1048576,MATCH($A1068,'Hoja de Trabajo para listado'!$BC$155:$BC$1048576,0),MATCH((CUADRO!H$4&amp;$E1068),'Hoja de Trabajo para listado'!$BC$151:$CB$151,0)),0)+IFERROR(INDEX('Hoja de Trabajo para listado'!$DE$153:$DG$274,MATCH($A1068,'Hoja de Trabajo para listado'!$DE$153:$DE$1048576,0),MATCH((CUADRO!H$4&amp;$E1068),'Hoja de Trabajo para listado'!$DE$151:$DG$151,0)),0)+IFERROR(INDEX('Hoja de Trabajo para listado'!$CD$155:$DC$1048576,MATCH($A1068,'Hoja de Trabajo para listado'!$CD$155:$CD$1048576,0),MATCH((CUADRO!H$4&amp;$E1068),'Hoja de Trabajo para listado'!$CD$151:$DC$151,0)),0)</f>
        <v>0</v>
      </c>
      <c r="I1068" s="245">
        <f ca="1">+IFERROR(INDEX('Hoja de Trabajo para listado'!$A$155:$Z$1048576,MATCH($A1068,'Hoja de Trabajo para listado'!$A$155:$A$1048576,0),MATCH((CUADRO!I$4&amp;$E1068),'Hoja de Trabajo para listado'!$A$151:$Z$151,0)),0)+IFERROR(INDEX('Hoja de Trabajo para listado'!$AB$155:$BA$1048576,MATCH($A1068,'Hoja de Trabajo para listado'!$AB$155:$AB$1048576,0),MATCH((CUADRO!I$4&amp;$E1068),'Hoja de Trabajo para listado'!$AB$151:$BA$151,0)),0)+IFERROR(INDEX('Hoja de Trabajo para listado'!$BC$155:$CB$1048576,MATCH($A1068,'Hoja de Trabajo para listado'!$BC$155:$BC$1048576,0),MATCH((CUADRO!I$4&amp;$E1068),'Hoja de Trabajo para listado'!$BC$151:$CB$151,0)),0)+IFERROR(INDEX('Hoja de Trabajo para listado'!$DE$153:$DG$274,MATCH($A1068,'Hoja de Trabajo para listado'!$DE$153:$DE$1048576,0),MATCH((CUADRO!I$4&amp;$E1068),'Hoja de Trabajo para listado'!$DE$151:$DG$151,0)),0)+IFERROR(INDEX('Hoja de Trabajo para listado'!$CD$155:$DC$1048576,MATCH($A1068,'Hoja de Trabajo para listado'!$CD$155:$CD$1048576,0),MATCH((CUADRO!I$4&amp;$E1068),'Hoja de Trabajo para listado'!$CD$151:$DC$151,0)),0)</f>
        <v>0</v>
      </c>
      <c r="J1068" s="245">
        <f ca="1">+IFERROR(INDEX('Hoja de Trabajo para listado'!$A$155:$Z$1048576,MATCH($A1068,'Hoja de Trabajo para listado'!$A$155:$A$1048576,0),MATCH((CUADRO!J$4&amp;$E1068),'Hoja de Trabajo para listado'!$A$151:$Z$151,0)),0)+IFERROR(INDEX('Hoja de Trabajo para listado'!$AB$155:$BA$1048576,MATCH($A1068,'Hoja de Trabajo para listado'!$AB$155:$AB$1048576,0),MATCH((CUADRO!J$4&amp;$E1068),'Hoja de Trabajo para listado'!$AB$151:$BA$151,0)),0)+IFERROR(INDEX('Hoja de Trabajo para listado'!$BC$155:$CB$1048576,MATCH($A1068,'Hoja de Trabajo para listado'!$BC$155:$BC$1048576,0),MATCH((CUADRO!J$4&amp;$E1068),'Hoja de Trabajo para listado'!$BC$151:$CB$151,0)),0)+IFERROR(INDEX('Hoja de Trabajo para listado'!$DE$153:$DG$274,MATCH($A1068,'Hoja de Trabajo para listado'!$DE$153:$DE$1048576,0),MATCH((CUADRO!J$4&amp;$E1068),'Hoja de Trabajo para listado'!$DE$151:$DG$151,0)),0)+IFERROR(INDEX('Hoja de Trabajo para listado'!$CD$155:$DC$1048576,MATCH($A1068,'Hoja de Trabajo para listado'!$CD$155:$CD$1048576,0),MATCH((CUADRO!J$4&amp;$E1068),'Hoja de Trabajo para listado'!$CD$151:$DC$151,0)),0)</f>
        <v>0</v>
      </c>
      <c r="K1068" s="245">
        <f ca="1">+IFERROR(INDEX('Hoja de Trabajo para listado'!$A$155:$Z$1048576,MATCH($A1068,'Hoja de Trabajo para listado'!$A$155:$A$1048576,0),MATCH((CUADRO!K$4&amp;$E1068),'Hoja de Trabajo para listado'!$A$151:$Z$151,0)),0)+IFERROR(INDEX('Hoja de Trabajo para listado'!$AB$155:$BA$1048576,MATCH($A1068,'Hoja de Trabajo para listado'!$AB$155:$AB$1048576,0),MATCH((CUADRO!K$4&amp;$E1068),'Hoja de Trabajo para listado'!$AB$151:$BA$151,0)),0)+IFERROR(INDEX('Hoja de Trabajo para listado'!$BC$155:$CB$1048576,MATCH($A1068,'Hoja de Trabajo para listado'!$BC$155:$BC$1048576,0),MATCH((CUADRO!K$4&amp;$E1068),'Hoja de Trabajo para listado'!$BC$151:$CB$151,0)),0)+IFERROR(INDEX('Hoja de Trabajo para listado'!$DE$153:$DG$274,MATCH($A1068,'Hoja de Trabajo para listado'!$DE$153:$DE$1048576,0),MATCH((CUADRO!K$4&amp;$E1068),'Hoja de Trabajo para listado'!$DE$151:$DG$151,0)),0)+IFERROR(INDEX('Hoja de Trabajo para listado'!$CD$155:$DC$1048576,MATCH($A1068,'Hoja de Trabajo para listado'!$CD$155:$CD$1048576,0),MATCH((CUADRO!K$4&amp;$E1068),'Hoja de Trabajo para listado'!$CD$151:$DC$151,0)),0)</f>
        <v>0</v>
      </c>
      <c r="L1068" s="245">
        <f ca="1">+IFERROR(INDEX('Hoja de Trabajo para listado'!$A$155:$Z$1048576,MATCH($A1068,'Hoja de Trabajo para listado'!$A$155:$A$1048576,0),MATCH((CUADRO!L$4&amp;$E1068),'Hoja de Trabajo para listado'!$A$151:$Z$151,0)),0)+IFERROR(INDEX('Hoja de Trabajo para listado'!$AB$155:$BA$1048576,MATCH($A1068,'Hoja de Trabajo para listado'!$AB$155:$AB$1048576,0),MATCH((CUADRO!L$4&amp;$E1068),'Hoja de Trabajo para listado'!$AB$151:$BA$151,0)),0)+IFERROR(INDEX('Hoja de Trabajo para listado'!$BC$155:$CB$1048576,MATCH($A1068,'Hoja de Trabajo para listado'!$BC$155:$BC$1048576,0),MATCH((CUADRO!L$4&amp;$E1068),'Hoja de Trabajo para listado'!$BC$151:$CB$151,0)),0)+IFERROR(INDEX('Hoja de Trabajo para listado'!$DE$153:$DG$274,MATCH($A1068,'Hoja de Trabajo para listado'!$DE$153:$DE$1048576,0),MATCH((CUADRO!L$4&amp;$E1068),'Hoja de Trabajo para listado'!$DE$151:$DG$151,0)),0)+IFERROR(INDEX('Hoja de Trabajo para listado'!$CD$155:$DC$1048576,MATCH($A1068,'Hoja de Trabajo para listado'!$CD$155:$CD$1048576,0),MATCH((CUADRO!L$4&amp;$E1068),'Hoja de Trabajo para listado'!$CD$151:$DC$151,0)),0)</f>
        <v>0</v>
      </c>
      <c r="M1068" s="245">
        <f ca="1">+IFERROR(INDEX('Hoja de Trabajo para listado'!$A$155:$Z$1048576,MATCH($A1068,'Hoja de Trabajo para listado'!$A$155:$A$1048576,0),MATCH((CUADRO!M$4&amp;$E1068),'Hoja de Trabajo para listado'!$A$151:$Z$151,0)),0)+IFERROR(INDEX('Hoja de Trabajo para listado'!$AB$155:$BA$1048576,MATCH($A1068,'Hoja de Trabajo para listado'!$AB$155:$AB$1048576,0),MATCH((CUADRO!M$4&amp;$E1068),'Hoja de Trabajo para listado'!$AB$151:$BA$151,0)),0)+IFERROR(INDEX('Hoja de Trabajo para listado'!$BC$155:$CB$1048576,MATCH($A1068,'Hoja de Trabajo para listado'!$BC$155:$BC$1048576,0),MATCH((CUADRO!M$4&amp;$E1068),'Hoja de Trabajo para listado'!$BC$151:$CB$151,0)),0)+IFERROR(INDEX('Hoja de Trabajo para listado'!$DE$153:$DG$274,MATCH($A1068,'Hoja de Trabajo para listado'!$DE$153:$DE$1048576,0),MATCH((CUADRO!M$4&amp;$E1068),'Hoja de Trabajo para listado'!$DE$151:$DG$151,0)),0)+IFERROR(INDEX('Hoja de Trabajo para listado'!$CD$155:$DC$1048576,MATCH($A1068,'Hoja de Trabajo para listado'!$CD$155:$CD$1048576,0),MATCH((CUADRO!M$4&amp;$E1068),'Hoja de Trabajo para listado'!$CD$151:$DC$151,0)),0)</f>
        <v>0</v>
      </c>
      <c r="N1068" s="245">
        <f ca="1">+IFERROR(INDEX('Hoja de Trabajo para listado'!$A$155:$Z$1048576,MATCH($A1068,'Hoja de Trabajo para listado'!$A$155:$A$1048576,0),MATCH((CUADRO!N$4&amp;$E1068),'Hoja de Trabajo para listado'!$A$151:$Z$151,0)),0)+IFERROR(INDEX('Hoja de Trabajo para listado'!$AB$155:$BA$1048576,MATCH($A1068,'Hoja de Trabajo para listado'!$AB$155:$AB$1048576,0),MATCH((CUADRO!N$4&amp;$E1068),'Hoja de Trabajo para listado'!$AB$151:$BA$151,0)),0)+IFERROR(INDEX('Hoja de Trabajo para listado'!$BC$155:$CB$1048576,MATCH($A1068,'Hoja de Trabajo para listado'!$BC$155:$BC$1048576,0),MATCH((CUADRO!N$4&amp;$E1068),'Hoja de Trabajo para listado'!$BC$151:$CB$151,0)),0)+IFERROR(INDEX('Hoja de Trabajo para listado'!$DE$153:$DG$274,MATCH($A1068,'Hoja de Trabajo para listado'!$DE$153:$DE$1048576,0),MATCH((CUADRO!N$4&amp;$E1068),'Hoja de Trabajo para listado'!$DE$151:$DG$151,0)),0)+IFERROR(INDEX('Hoja de Trabajo para listado'!$CD$155:$DC$1048576,MATCH($A1068,'Hoja de Trabajo para listado'!$CD$155:$CD$1048576,0),MATCH((CUADRO!N$4&amp;$E1068),'Hoja de Trabajo para listado'!$CD$151:$DC$151,0)),0)</f>
        <v>0</v>
      </c>
      <c r="O1068" s="245">
        <f ca="1">+IFERROR(INDEX('Hoja de Trabajo para listado'!$A$155:$Z$1048576,MATCH($A1068,'Hoja de Trabajo para listado'!$A$155:$A$1048576,0),MATCH((CUADRO!O$4&amp;$E1068),'Hoja de Trabajo para listado'!$A$151:$Z$151,0)),0)+IFERROR(INDEX('Hoja de Trabajo para listado'!$AB$155:$BA$1048576,MATCH($A1068,'Hoja de Trabajo para listado'!$AB$155:$AB$1048576,0),MATCH((CUADRO!O$4&amp;$E1068),'Hoja de Trabajo para listado'!$AB$151:$BA$151,0)),0)+IFERROR(INDEX('Hoja de Trabajo para listado'!$BC$155:$CB$1048576,MATCH($A1068,'Hoja de Trabajo para listado'!$BC$155:$BC$1048576,0),MATCH((CUADRO!O$4&amp;$E1068),'Hoja de Trabajo para listado'!$BC$151:$CB$151,0)),0)+IFERROR(INDEX('Hoja de Trabajo para listado'!$DE$153:$DG$274,MATCH($A1068,'Hoja de Trabajo para listado'!$DE$153:$DE$1048576,0),MATCH((CUADRO!O$4&amp;$E1068),'Hoja de Trabajo para listado'!$DE$151:$DG$151,0)),0)+IFERROR(INDEX('Hoja de Trabajo para listado'!$CD$155:$DC$1048576,MATCH($A1068,'Hoja de Trabajo para listado'!$CD$155:$CD$1048576,0),MATCH((CUADRO!O$4&amp;$E1068),'Hoja de Trabajo para listado'!$CD$151:$DC$151,0)),0)</f>
        <v>0</v>
      </c>
      <c r="P1068" s="245">
        <f ca="1">+IFERROR(INDEX('Hoja de Trabajo para listado'!$A$155:$Z$1048576,MATCH($A1068,'Hoja de Trabajo para listado'!$A$155:$A$1048576,0),MATCH((CUADRO!P$4&amp;$E1068),'Hoja de Trabajo para listado'!$A$151:$Z$151,0)),0)+IFERROR(INDEX('Hoja de Trabajo para listado'!$AB$155:$BA$1048576,MATCH($A1068,'Hoja de Trabajo para listado'!$AB$155:$AB$1048576,0),MATCH((CUADRO!P$4&amp;$E1068),'Hoja de Trabajo para listado'!$AB$151:$BA$151,0)),0)+IFERROR(INDEX('Hoja de Trabajo para listado'!$BC$155:$CB$1048576,MATCH($A1068,'Hoja de Trabajo para listado'!$BC$155:$BC$1048576,0),MATCH((CUADRO!P$4&amp;$E1068),'Hoja de Trabajo para listado'!$BC$151:$CB$151,0)),0)+IFERROR(INDEX('Hoja de Trabajo para listado'!$DE$153:$DG$274,MATCH($A1068,'Hoja de Trabajo para listado'!$DE$153:$DE$1048576,0),MATCH((CUADRO!P$4&amp;$E1068),'Hoja de Trabajo para listado'!$DE$151:$DG$151,0)),0)+IFERROR(INDEX('Hoja de Trabajo para listado'!$CD$155:$DC$1048576,MATCH($A1068,'Hoja de Trabajo para listado'!$CD$155:$CD$1048576,0),MATCH((CUADRO!P$4&amp;$E1068),'Hoja de Trabajo para listado'!$CD$151:$DC$151,0)),0)</f>
        <v>0</v>
      </c>
      <c r="Q1068" s="245">
        <f ca="1">+IFERROR(INDEX('Hoja de Trabajo para listado'!$A$155:$Z$1048576,MATCH($A1068,'Hoja de Trabajo para listado'!$A$155:$A$1048576,0),MATCH((CUADRO!Q$4&amp;$E1068),'Hoja de Trabajo para listado'!$A$151:$Z$151,0)),0)+IFERROR(INDEX('Hoja de Trabajo para listado'!$AB$155:$BA$1048576,MATCH($A1068,'Hoja de Trabajo para listado'!$AB$155:$AB$1048576,0),MATCH((CUADRO!Q$4&amp;$E1068),'Hoja de Trabajo para listado'!$AB$151:$BA$151,0)),0)+IFERROR(INDEX('Hoja de Trabajo para listado'!$BC$155:$CB$1048576,MATCH($A1068,'Hoja de Trabajo para listado'!$BC$155:$BC$1048576,0),MATCH((CUADRO!Q$4&amp;$E1068),'Hoja de Trabajo para listado'!$BC$151:$CB$151,0)),0)+IFERROR(INDEX('Hoja de Trabajo para listado'!$DE$153:$DG$274,MATCH($A1068,'Hoja de Trabajo para listado'!$DE$153:$DE$1048576,0),MATCH((CUADRO!Q$4&amp;$E1068),'Hoja de Trabajo para listado'!$DE$151:$DG$151,0)),0)+IFERROR(INDEX('Hoja de Trabajo para listado'!$CD$155:$DC$1048576,MATCH($A1068,'Hoja de Trabajo para listado'!$CD$155:$CD$1048576,0),MATCH((CUADRO!Q$4&amp;$E1068),'Hoja de Trabajo para listado'!$CD$151:$DC$151,0)),0)</f>
        <v>0</v>
      </c>
      <c r="R1068" s="245">
        <f t="shared" ca="1" si="39"/>
        <v>0</v>
      </c>
      <c r="S1068" s="259">
        <f ca="1">+R1067+R1068</f>
        <v>0</v>
      </c>
      <c r="T1068" s="243">
        <f ca="1">+S1068</f>
        <v>0</v>
      </c>
      <c r="U1068" s="242">
        <f t="shared" si="40"/>
        <v>2</v>
      </c>
      <c r="V1068" s="333" t="str">
        <f>+VLOOKUP(A1068,bd_lista!$A$3:$E$592,5,FALSE)</f>
        <v>Gobiernos Autonomos Municipales</v>
      </c>
      <c r="W1068" s="388"/>
      <c r="X1068" s="242">
        <f>+VLOOKUP(A1068,[4]Sheet1!$A$13:$D$744,4,FALSE)</f>
        <v>0</v>
      </c>
      <c r="Y1068" s="242" t="e">
        <f>+VLOOKUP(X1068,bd_lista!$A$3:$C$592,3,FALSE)</f>
        <v>#N/A</v>
      </c>
      <c r="Z1068" s="292"/>
      <c r="AA1068" s="293"/>
    </row>
    <row r="1069" spans="1:27" customFormat="1" ht="15" hidden="1" customHeight="1">
      <c r="A1069" s="32">
        <v>1812</v>
      </c>
      <c r="B1069" s="392">
        <f>+A1069</f>
        <v>1812</v>
      </c>
      <c r="C1069" s="247" t="str">
        <f>+VLOOKUP(A1069,bd_lista!$A$3:$C$592,3,FALSE)</f>
        <v>Gobierno Autónomo Municipal de Loreto</v>
      </c>
      <c r="D1069" s="389" t="str">
        <f>+C1069</f>
        <v>Gobierno Autónomo Municipal de Loreto</v>
      </c>
      <c r="E1069" s="242" t="s">
        <v>1304</v>
      </c>
      <c r="F1069" s="243">
        <f ca="1">+IFERROR(INDEX('Hoja de Trabajo para listado'!$A$155:$Z$1048576,MATCH($A1069,'Hoja de Trabajo para listado'!$A$155:$A$1048576,0),MATCH((CUADRO!F$4&amp;$E1069),'Hoja de Trabajo para listado'!$A$151:$Z$151,0)),0)+IFERROR(INDEX('Hoja de Trabajo para listado'!$AB$155:$BA$1048576,MATCH($A1069,'Hoja de Trabajo para listado'!$AB$155:$AB$1048576,0),MATCH((CUADRO!F$4&amp;$E1069),'Hoja de Trabajo para listado'!$AB$151:$BA$151,0)),0)+IFERROR(INDEX('Hoja de Trabajo para listado'!$BC$155:$CB$1048576,MATCH($A1069,'Hoja de Trabajo para listado'!$BC$155:$BC$1048576,0),MATCH((CUADRO!F$4&amp;$E1069),'Hoja de Trabajo para listado'!$BC$151:$CB$151,0)),0)+IFERROR(INDEX('Hoja de Trabajo para listado'!$DE$153:$DG$274,MATCH($A1069,'Hoja de Trabajo para listado'!$DE$153:$DE$1048576,0),MATCH((CUADRO!F$4&amp;$E1069),'Hoja de Trabajo para listado'!$DE$151:$DG$151,0)),0)+IFERROR(INDEX('Hoja de Trabajo para listado'!$CD$155:$DC$1048576,MATCH($A1069,'Hoja de Trabajo para listado'!$CD$155:$CD$1048576,0),MATCH((CUADRO!F$4&amp;$E1069),'Hoja de Trabajo para listado'!$CD$151:$DC$151,0)),0)</f>
        <v>0</v>
      </c>
      <c r="G1069" s="243">
        <f ca="1">+IFERROR(INDEX('Hoja de Trabajo para listado'!$A$155:$Z$1048576,MATCH($A1069,'Hoja de Trabajo para listado'!$A$155:$A$1048576,0),MATCH((CUADRO!G$4&amp;$E1069),'Hoja de Trabajo para listado'!$A$151:$Z$151,0)),0)+IFERROR(INDEX('Hoja de Trabajo para listado'!$AB$155:$BA$1048576,MATCH($A1069,'Hoja de Trabajo para listado'!$AB$155:$AB$1048576,0),MATCH((CUADRO!G$4&amp;$E1069),'Hoja de Trabajo para listado'!$AB$151:$BA$151,0)),0)+IFERROR(INDEX('Hoja de Trabajo para listado'!$BC$155:$CB$1048576,MATCH($A1069,'Hoja de Trabajo para listado'!$BC$155:$BC$1048576,0),MATCH((CUADRO!G$4&amp;$E1069),'Hoja de Trabajo para listado'!$BC$151:$CB$151,0)),0)+IFERROR(INDEX('Hoja de Trabajo para listado'!$DE$153:$DG$274,MATCH($A1069,'Hoja de Trabajo para listado'!$DE$153:$DE$1048576,0),MATCH((CUADRO!G$4&amp;$E1069),'Hoja de Trabajo para listado'!$DE$151:$DG$151,0)),0)+IFERROR(INDEX('Hoja de Trabajo para listado'!$CD$155:$DC$1048576,MATCH($A1069,'Hoja de Trabajo para listado'!$CD$155:$CD$1048576,0),MATCH((CUADRO!G$4&amp;$E1069),'Hoja de Trabajo para listado'!$CD$151:$DC$151,0)),0)</f>
        <v>0</v>
      </c>
      <c r="H1069" s="243">
        <f ca="1">+IFERROR(INDEX('Hoja de Trabajo para listado'!$A$155:$Z$1048576,MATCH($A1069,'Hoja de Trabajo para listado'!$A$155:$A$1048576,0),MATCH((CUADRO!H$4&amp;$E1069),'Hoja de Trabajo para listado'!$A$151:$Z$151,0)),0)+IFERROR(INDEX('Hoja de Trabajo para listado'!$AB$155:$BA$1048576,MATCH($A1069,'Hoja de Trabajo para listado'!$AB$155:$AB$1048576,0),MATCH((CUADRO!H$4&amp;$E1069),'Hoja de Trabajo para listado'!$AB$151:$BA$151,0)),0)+IFERROR(INDEX('Hoja de Trabajo para listado'!$BC$155:$CB$1048576,MATCH($A1069,'Hoja de Trabajo para listado'!$BC$155:$BC$1048576,0),MATCH((CUADRO!H$4&amp;$E1069),'Hoja de Trabajo para listado'!$BC$151:$CB$151,0)),0)+IFERROR(INDEX('Hoja de Trabajo para listado'!$DE$153:$DG$274,MATCH($A1069,'Hoja de Trabajo para listado'!$DE$153:$DE$1048576,0),MATCH((CUADRO!H$4&amp;$E1069),'Hoja de Trabajo para listado'!$DE$151:$DG$151,0)),0)+IFERROR(INDEX('Hoja de Trabajo para listado'!$CD$155:$DC$1048576,MATCH($A1069,'Hoja de Trabajo para listado'!$CD$155:$CD$1048576,0),MATCH((CUADRO!H$4&amp;$E1069),'Hoja de Trabajo para listado'!$CD$151:$DC$151,0)),0)</f>
        <v>0</v>
      </c>
      <c r="I1069" s="243">
        <f ca="1">+IFERROR(INDEX('Hoja de Trabajo para listado'!$A$155:$Z$1048576,MATCH($A1069,'Hoja de Trabajo para listado'!$A$155:$A$1048576,0),MATCH((CUADRO!I$4&amp;$E1069),'Hoja de Trabajo para listado'!$A$151:$Z$151,0)),0)+IFERROR(INDEX('Hoja de Trabajo para listado'!$AB$155:$BA$1048576,MATCH($A1069,'Hoja de Trabajo para listado'!$AB$155:$AB$1048576,0),MATCH((CUADRO!I$4&amp;$E1069),'Hoja de Trabajo para listado'!$AB$151:$BA$151,0)),0)+IFERROR(INDEX('Hoja de Trabajo para listado'!$BC$155:$CB$1048576,MATCH($A1069,'Hoja de Trabajo para listado'!$BC$155:$BC$1048576,0),MATCH((CUADRO!I$4&amp;$E1069),'Hoja de Trabajo para listado'!$BC$151:$CB$151,0)),0)+IFERROR(INDEX('Hoja de Trabajo para listado'!$DE$153:$DG$274,MATCH($A1069,'Hoja de Trabajo para listado'!$DE$153:$DE$1048576,0),MATCH((CUADRO!I$4&amp;$E1069),'Hoja de Trabajo para listado'!$DE$151:$DG$151,0)),0)+IFERROR(INDEX('Hoja de Trabajo para listado'!$CD$155:$DC$1048576,MATCH($A1069,'Hoja de Trabajo para listado'!$CD$155:$CD$1048576,0),MATCH((CUADRO!I$4&amp;$E1069),'Hoja de Trabajo para listado'!$CD$151:$DC$151,0)),0)</f>
        <v>0</v>
      </c>
      <c r="J1069" s="243">
        <f ca="1">+IFERROR(INDEX('Hoja de Trabajo para listado'!$A$155:$Z$1048576,MATCH($A1069,'Hoja de Trabajo para listado'!$A$155:$A$1048576,0),MATCH((CUADRO!J$4&amp;$E1069),'Hoja de Trabajo para listado'!$A$151:$Z$151,0)),0)+IFERROR(INDEX('Hoja de Trabajo para listado'!$AB$155:$BA$1048576,MATCH($A1069,'Hoja de Trabajo para listado'!$AB$155:$AB$1048576,0),MATCH((CUADRO!J$4&amp;$E1069),'Hoja de Trabajo para listado'!$AB$151:$BA$151,0)),0)+IFERROR(INDEX('Hoja de Trabajo para listado'!$BC$155:$CB$1048576,MATCH($A1069,'Hoja de Trabajo para listado'!$BC$155:$BC$1048576,0),MATCH((CUADRO!J$4&amp;$E1069),'Hoja de Trabajo para listado'!$BC$151:$CB$151,0)),0)+IFERROR(INDEX('Hoja de Trabajo para listado'!$DE$153:$DG$274,MATCH($A1069,'Hoja de Trabajo para listado'!$DE$153:$DE$1048576,0),MATCH((CUADRO!J$4&amp;$E1069),'Hoja de Trabajo para listado'!$DE$151:$DG$151,0)),0)+IFERROR(INDEX('Hoja de Trabajo para listado'!$CD$155:$DC$1048576,MATCH($A1069,'Hoja de Trabajo para listado'!$CD$155:$CD$1048576,0),MATCH((CUADRO!J$4&amp;$E1069),'Hoja de Trabajo para listado'!$CD$151:$DC$151,0)),0)</f>
        <v>0</v>
      </c>
      <c r="K1069" s="243">
        <f ca="1">+IFERROR(INDEX('Hoja de Trabajo para listado'!$A$155:$Z$1048576,MATCH($A1069,'Hoja de Trabajo para listado'!$A$155:$A$1048576,0),MATCH((CUADRO!K$4&amp;$E1069),'Hoja de Trabajo para listado'!$A$151:$Z$151,0)),0)+IFERROR(INDEX('Hoja de Trabajo para listado'!$AB$155:$BA$1048576,MATCH($A1069,'Hoja de Trabajo para listado'!$AB$155:$AB$1048576,0),MATCH((CUADRO!K$4&amp;$E1069),'Hoja de Trabajo para listado'!$AB$151:$BA$151,0)),0)+IFERROR(INDEX('Hoja de Trabajo para listado'!$BC$155:$CB$1048576,MATCH($A1069,'Hoja de Trabajo para listado'!$BC$155:$BC$1048576,0),MATCH((CUADRO!K$4&amp;$E1069),'Hoja de Trabajo para listado'!$BC$151:$CB$151,0)),0)+IFERROR(INDEX('Hoja de Trabajo para listado'!$DE$153:$DG$274,MATCH($A1069,'Hoja de Trabajo para listado'!$DE$153:$DE$1048576,0),MATCH((CUADRO!K$4&amp;$E1069),'Hoja de Trabajo para listado'!$DE$151:$DG$151,0)),0)+IFERROR(INDEX('Hoja de Trabajo para listado'!$CD$155:$DC$1048576,MATCH($A1069,'Hoja de Trabajo para listado'!$CD$155:$CD$1048576,0),MATCH((CUADRO!K$4&amp;$E1069),'Hoja de Trabajo para listado'!$CD$151:$DC$151,0)),0)</f>
        <v>0</v>
      </c>
      <c r="L1069" s="243">
        <f ca="1">+IFERROR(INDEX('Hoja de Trabajo para listado'!$A$155:$Z$1048576,MATCH($A1069,'Hoja de Trabajo para listado'!$A$155:$A$1048576,0),MATCH((CUADRO!L$4&amp;$E1069),'Hoja de Trabajo para listado'!$A$151:$Z$151,0)),0)+IFERROR(INDEX('Hoja de Trabajo para listado'!$AB$155:$BA$1048576,MATCH($A1069,'Hoja de Trabajo para listado'!$AB$155:$AB$1048576,0),MATCH((CUADRO!L$4&amp;$E1069),'Hoja de Trabajo para listado'!$AB$151:$BA$151,0)),0)+IFERROR(INDEX('Hoja de Trabajo para listado'!$BC$155:$CB$1048576,MATCH($A1069,'Hoja de Trabajo para listado'!$BC$155:$BC$1048576,0),MATCH((CUADRO!L$4&amp;$E1069),'Hoja de Trabajo para listado'!$BC$151:$CB$151,0)),0)+IFERROR(INDEX('Hoja de Trabajo para listado'!$DE$153:$DG$274,MATCH($A1069,'Hoja de Trabajo para listado'!$DE$153:$DE$1048576,0),MATCH((CUADRO!L$4&amp;$E1069),'Hoja de Trabajo para listado'!$DE$151:$DG$151,0)),0)+IFERROR(INDEX('Hoja de Trabajo para listado'!$CD$155:$DC$1048576,MATCH($A1069,'Hoja de Trabajo para listado'!$CD$155:$CD$1048576,0),MATCH((CUADRO!L$4&amp;$E1069),'Hoja de Trabajo para listado'!$CD$151:$DC$151,0)),0)</f>
        <v>0</v>
      </c>
      <c r="M1069" s="243">
        <f ca="1">+IFERROR(INDEX('Hoja de Trabajo para listado'!$A$155:$Z$1048576,MATCH($A1069,'Hoja de Trabajo para listado'!$A$155:$A$1048576,0),MATCH((CUADRO!M$4&amp;$E1069),'Hoja de Trabajo para listado'!$A$151:$Z$151,0)),0)+IFERROR(INDEX('Hoja de Trabajo para listado'!$AB$155:$BA$1048576,MATCH($A1069,'Hoja de Trabajo para listado'!$AB$155:$AB$1048576,0),MATCH((CUADRO!M$4&amp;$E1069),'Hoja de Trabajo para listado'!$AB$151:$BA$151,0)),0)+IFERROR(INDEX('Hoja de Trabajo para listado'!$BC$155:$CB$1048576,MATCH($A1069,'Hoja de Trabajo para listado'!$BC$155:$BC$1048576,0),MATCH((CUADRO!M$4&amp;$E1069),'Hoja de Trabajo para listado'!$BC$151:$CB$151,0)),0)+IFERROR(INDEX('Hoja de Trabajo para listado'!$DE$153:$DG$274,MATCH($A1069,'Hoja de Trabajo para listado'!$DE$153:$DE$1048576,0),MATCH((CUADRO!M$4&amp;$E1069),'Hoja de Trabajo para listado'!$DE$151:$DG$151,0)),0)+IFERROR(INDEX('Hoja de Trabajo para listado'!$CD$155:$DC$1048576,MATCH($A1069,'Hoja de Trabajo para listado'!$CD$155:$CD$1048576,0),MATCH((CUADRO!M$4&amp;$E1069),'Hoja de Trabajo para listado'!$CD$151:$DC$151,0)),0)</f>
        <v>0</v>
      </c>
      <c r="N1069" s="243">
        <f ca="1">+IFERROR(INDEX('Hoja de Trabajo para listado'!$A$155:$Z$1048576,MATCH($A1069,'Hoja de Trabajo para listado'!$A$155:$A$1048576,0),MATCH((CUADRO!N$4&amp;$E1069),'Hoja de Trabajo para listado'!$A$151:$Z$151,0)),0)+IFERROR(INDEX('Hoja de Trabajo para listado'!$AB$155:$BA$1048576,MATCH($A1069,'Hoja de Trabajo para listado'!$AB$155:$AB$1048576,0),MATCH((CUADRO!N$4&amp;$E1069),'Hoja de Trabajo para listado'!$AB$151:$BA$151,0)),0)+IFERROR(INDEX('Hoja de Trabajo para listado'!$BC$155:$CB$1048576,MATCH($A1069,'Hoja de Trabajo para listado'!$BC$155:$BC$1048576,0),MATCH((CUADRO!N$4&amp;$E1069),'Hoja de Trabajo para listado'!$BC$151:$CB$151,0)),0)+IFERROR(INDEX('Hoja de Trabajo para listado'!$DE$153:$DG$274,MATCH($A1069,'Hoja de Trabajo para listado'!$DE$153:$DE$1048576,0),MATCH((CUADRO!N$4&amp;$E1069),'Hoja de Trabajo para listado'!$DE$151:$DG$151,0)),0)+IFERROR(INDEX('Hoja de Trabajo para listado'!$CD$155:$DC$1048576,MATCH($A1069,'Hoja de Trabajo para listado'!$CD$155:$CD$1048576,0),MATCH((CUADRO!N$4&amp;$E1069),'Hoja de Trabajo para listado'!$CD$151:$DC$151,0)),0)</f>
        <v>0</v>
      </c>
      <c r="O1069" s="243">
        <f ca="1">+IFERROR(INDEX('Hoja de Trabajo para listado'!$A$155:$Z$1048576,MATCH($A1069,'Hoja de Trabajo para listado'!$A$155:$A$1048576,0),MATCH((CUADRO!O$4&amp;$E1069),'Hoja de Trabajo para listado'!$A$151:$Z$151,0)),0)+IFERROR(INDEX('Hoja de Trabajo para listado'!$AB$155:$BA$1048576,MATCH($A1069,'Hoja de Trabajo para listado'!$AB$155:$AB$1048576,0),MATCH((CUADRO!O$4&amp;$E1069),'Hoja de Trabajo para listado'!$AB$151:$BA$151,0)),0)+IFERROR(INDEX('Hoja de Trabajo para listado'!$BC$155:$CB$1048576,MATCH($A1069,'Hoja de Trabajo para listado'!$BC$155:$BC$1048576,0),MATCH((CUADRO!O$4&amp;$E1069),'Hoja de Trabajo para listado'!$BC$151:$CB$151,0)),0)+IFERROR(INDEX('Hoja de Trabajo para listado'!$DE$153:$DG$274,MATCH($A1069,'Hoja de Trabajo para listado'!$DE$153:$DE$1048576,0),MATCH((CUADRO!O$4&amp;$E1069),'Hoja de Trabajo para listado'!$DE$151:$DG$151,0)),0)+IFERROR(INDEX('Hoja de Trabajo para listado'!$CD$155:$DC$1048576,MATCH($A1069,'Hoja de Trabajo para listado'!$CD$155:$CD$1048576,0),MATCH((CUADRO!O$4&amp;$E1069),'Hoja de Trabajo para listado'!$CD$151:$DC$151,0)),0)</f>
        <v>0</v>
      </c>
      <c r="P1069" s="243">
        <f ca="1">+IFERROR(INDEX('Hoja de Trabajo para listado'!$A$155:$Z$1048576,MATCH($A1069,'Hoja de Trabajo para listado'!$A$155:$A$1048576,0),MATCH((CUADRO!P$4&amp;$E1069),'Hoja de Trabajo para listado'!$A$151:$Z$151,0)),0)+IFERROR(INDEX('Hoja de Trabajo para listado'!$AB$155:$BA$1048576,MATCH($A1069,'Hoja de Trabajo para listado'!$AB$155:$AB$1048576,0),MATCH((CUADRO!P$4&amp;$E1069),'Hoja de Trabajo para listado'!$AB$151:$BA$151,0)),0)+IFERROR(INDEX('Hoja de Trabajo para listado'!$BC$155:$CB$1048576,MATCH($A1069,'Hoja de Trabajo para listado'!$BC$155:$BC$1048576,0),MATCH((CUADRO!P$4&amp;$E1069),'Hoja de Trabajo para listado'!$BC$151:$CB$151,0)),0)+IFERROR(INDEX('Hoja de Trabajo para listado'!$DE$153:$DG$274,MATCH($A1069,'Hoja de Trabajo para listado'!$DE$153:$DE$1048576,0),MATCH((CUADRO!P$4&amp;$E1069),'Hoja de Trabajo para listado'!$DE$151:$DG$151,0)),0)+IFERROR(INDEX('Hoja de Trabajo para listado'!$CD$155:$DC$1048576,MATCH($A1069,'Hoja de Trabajo para listado'!$CD$155:$CD$1048576,0),MATCH((CUADRO!P$4&amp;$E1069),'Hoja de Trabajo para listado'!$CD$151:$DC$151,0)),0)</f>
        <v>0</v>
      </c>
      <c r="Q1069" s="243">
        <f ca="1">+IFERROR(INDEX('Hoja de Trabajo para listado'!$A$155:$Z$1048576,MATCH($A1069,'Hoja de Trabajo para listado'!$A$155:$A$1048576,0),MATCH((CUADRO!Q$4&amp;$E1069),'Hoja de Trabajo para listado'!$A$151:$Z$151,0)),0)+IFERROR(INDEX('Hoja de Trabajo para listado'!$AB$155:$BA$1048576,MATCH($A1069,'Hoja de Trabajo para listado'!$AB$155:$AB$1048576,0),MATCH((CUADRO!Q$4&amp;$E1069),'Hoja de Trabajo para listado'!$AB$151:$BA$151,0)),0)+IFERROR(INDEX('Hoja de Trabajo para listado'!$BC$155:$CB$1048576,MATCH($A1069,'Hoja de Trabajo para listado'!$BC$155:$BC$1048576,0),MATCH((CUADRO!Q$4&amp;$E1069),'Hoja de Trabajo para listado'!$BC$151:$CB$151,0)),0)+IFERROR(INDEX('Hoja de Trabajo para listado'!$DE$153:$DG$274,MATCH($A1069,'Hoja de Trabajo para listado'!$DE$153:$DE$1048576,0),MATCH((CUADRO!Q$4&amp;$E1069),'Hoja de Trabajo para listado'!$DE$151:$DG$151,0)),0)+IFERROR(INDEX('Hoja de Trabajo para listado'!$CD$155:$DC$1048576,MATCH($A1069,'Hoja de Trabajo para listado'!$CD$155:$CD$1048576,0),MATCH((CUADRO!Q$4&amp;$E1069),'Hoja de Trabajo para listado'!$CD$151:$DC$151,0)),0)</f>
        <v>0</v>
      </c>
      <c r="R1069" s="243">
        <f t="shared" ca="1" si="39"/>
        <v>0</v>
      </c>
      <c r="S1069" s="249"/>
      <c r="T1069" s="243">
        <f ca="1">+T1070</f>
        <v>0</v>
      </c>
      <c r="U1069" s="242">
        <f t="shared" si="40"/>
        <v>1</v>
      </c>
      <c r="V1069" s="333" t="str">
        <f>+VLOOKUP(A1069,bd_lista!$A$3:$E$592,5,FALSE)</f>
        <v>Gobiernos Autonomos Municipales</v>
      </c>
      <c r="W1069" s="387" t="str">
        <f>+V1069</f>
        <v>Gobiernos Autonomos Municipales</v>
      </c>
      <c r="X1069" s="242">
        <f>+VLOOKUP(A1069,[4]Sheet1!$A$13:$D$744,4,FALSE)</f>
        <v>0</v>
      </c>
      <c r="Y1069" s="242" t="e">
        <f>+VLOOKUP(X1069,bd_lista!$A$3:$C$592,3,FALSE)</f>
        <v>#N/A</v>
      </c>
      <c r="Z1069" s="294">
        <f>+X1069</f>
        <v>0</v>
      </c>
      <c r="AA1069" s="295" t="e">
        <f>+Y1069</f>
        <v>#N/A</v>
      </c>
    </row>
    <row r="1070" spans="1:27" customFormat="1" ht="15" hidden="1" customHeight="1">
      <c r="A1070" s="32">
        <v>1812</v>
      </c>
      <c r="B1070" s="393"/>
      <c r="C1070" s="247" t="str">
        <f>+VLOOKUP(A1070,bd_lista!$A$3:$C$592,3,FALSE)</f>
        <v>Gobierno Autónomo Municipal de Loreto</v>
      </c>
      <c r="D1070" s="390"/>
      <c r="E1070" s="244" t="s">
        <v>1305</v>
      </c>
      <c r="F1070" s="243">
        <f ca="1">+IFERROR(INDEX('Hoja de Trabajo para listado'!$A$155:$Z$1048576,MATCH($A1070,'Hoja de Trabajo para listado'!$A$155:$A$1048576,0),MATCH((CUADRO!F$4&amp;$E1070),'Hoja de Trabajo para listado'!$A$151:$Z$151,0)),0)+IFERROR(INDEX('Hoja de Trabajo para listado'!$AB$155:$BA$1048576,MATCH($A1070,'Hoja de Trabajo para listado'!$AB$155:$AB$1048576,0),MATCH((CUADRO!F$4&amp;$E1070),'Hoja de Trabajo para listado'!$AB$151:$BA$151,0)),0)+IFERROR(INDEX('Hoja de Trabajo para listado'!$BC$155:$CB$1048576,MATCH($A1070,'Hoja de Trabajo para listado'!$BC$155:$BC$1048576,0),MATCH((CUADRO!F$4&amp;$E1070),'Hoja de Trabajo para listado'!$BC$151:$CB$151,0)),0)+IFERROR(INDEX('Hoja de Trabajo para listado'!$DE$153:$DG$274,MATCH($A1070,'Hoja de Trabajo para listado'!$DE$153:$DE$1048576,0),MATCH((CUADRO!F$4&amp;$E1070),'Hoja de Trabajo para listado'!$DE$151:$DG$151,0)),0)+IFERROR(INDEX('Hoja de Trabajo para listado'!$CD$155:$DC$1048576,MATCH($A1070,'Hoja de Trabajo para listado'!$CD$155:$CD$1048576,0),MATCH((CUADRO!F$4&amp;$E1070),'Hoja de Trabajo para listado'!$CD$151:$DC$151,0)),0)</f>
        <v>0</v>
      </c>
      <c r="G1070" s="243">
        <f ca="1">+IFERROR(INDEX('Hoja de Trabajo para listado'!$A$155:$Z$1048576,MATCH($A1070,'Hoja de Trabajo para listado'!$A$155:$A$1048576,0),MATCH((CUADRO!G$4&amp;$E1070),'Hoja de Trabajo para listado'!$A$151:$Z$151,0)),0)+IFERROR(INDEX('Hoja de Trabajo para listado'!$AB$155:$BA$1048576,MATCH($A1070,'Hoja de Trabajo para listado'!$AB$155:$AB$1048576,0),MATCH((CUADRO!G$4&amp;$E1070),'Hoja de Trabajo para listado'!$AB$151:$BA$151,0)),0)+IFERROR(INDEX('Hoja de Trabajo para listado'!$BC$155:$CB$1048576,MATCH($A1070,'Hoja de Trabajo para listado'!$BC$155:$BC$1048576,0),MATCH((CUADRO!G$4&amp;$E1070),'Hoja de Trabajo para listado'!$BC$151:$CB$151,0)),0)+IFERROR(INDEX('Hoja de Trabajo para listado'!$DE$153:$DG$274,MATCH($A1070,'Hoja de Trabajo para listado'!$DE$153:$DE$1048576,0),MATCH((CUADRO!G$4&amp;$E1070),'Hoja de Trabajo para listado'!$DE$151:$DG$151,0)),0)+IFERROR(INDEX('Hoja de Trabajo para listado'!$CD$155:$DC$1048576,MATCH($A1070,'Hoja de Trabajo para listado'!$CD$155:$CD$1048576,0),MATCH((CUADRO!G$4&amp;$E1070),'Hoja de Trabajo para listado'!$CD$151:$DC$151,0)),0)</f>
        <v>0</v>
      </c>
      <c r="H1070" s="243">
        <f ca="1">+IFERROR(INDEX('Hoja de Trabajo para listado'!$A$155:$Z$1048576,MATCH($A1070,'Hoja de Trabajo para listado'!$A$155:$A$1048576,0),MATCH((CUADRO!H$4&amp;$E1070),'Hoja de Trabajo para listado'!$A$151:$Z$151,0)),0)+IFERROR(INDEX('Hoja de Trabajo para listado'!$AB$155:$BA$1048576,MATCH($A1070,'Hoja de Trabajo para listado'!$AB$155:$AB$1048576,0),MATCH((CUADRO!H$4&amp;$E1070),'Hoja de Trabajo para listado'!$AB$151:$BA$151,0)),0)+IFERROR(INDEX('Hoja de Trabajo para listado'!$BC$155:$CB$1048576,MATCH($A1070,'Hoja de Trabajo para listado'!$BC$155:$BC$1048576,0),MATCH((CUADRO!H$4&amp;$E1070),'Hoja de Trabajo para listado'!$BC$151:$CB$151,0)),0)+IFERROR(INDEX('Hoja de Trabajo para listado'!$DE$153:$DG$274,MATCH($A1070,'Hoja de Trabajo para listado'!$DE$153:$DE$1048576,0),MATCH((CUADRO!H$4&amp;$E1070),'Hoja de Trabajo para listado'!$DE$151:$DG$151,0)),0)+IFERROR(INDEX('Hoja de Trabajo para listado'!$CD$155:$DC$1048576,MATCH($A1070,'Hoja de Trabajo para listado'!$CD$155:$CD$1048576,0),MATCH((CUADRO!H$4&amp;$E1070),'Hoja de Trabajo para listado'!$CD$151:$DC$151,0)),0)</f>
        <v>0</v>
      </c>
      <c r="I1070" s="243">
        <f ca="1">+IFERROR(INDEX('Hoja de Trabajo para listado'!$A$155:$Z$1048576,MATCH($A1070,'Hoja de Trabajo para listado'!$A$155:$A$1048576,0),MATCH((CUADRO!I$4&amp;$E1070),'Hoja de Trabajo para listado'!$A$151:$Z$151,0)),0)+IFERROR(INDEX('Hoja de Trabajo para listado'!$AB$155:$BA$1048576,MATCH($A1070,'Hoja de Trabajo para listado'!$AB$155:$AB$1048576,0),MATCH((CUADRO!I$4&amp;$E1070),'Hoja de Trabajo para listado'!$AB$151:$BA$151,0)),0)+IFERROR(INDEX('Hoja de Trabajo para listado'!$BC$155:$CB$1048576,MATCH($A1070,'Hoja de Trabajo para listado'!$BC$155:$BC$1048576,0),MATCH((CUADRO!I$4&amp;$E1070),'Hoja de Trabajo para listado'!$BC$151:$CB$151,0)),0)+IFERROR(INDEX('Hoja de Trabajo para listado'!$DE$153:$DG$274,MATCH($A1070,'Hoja de Trabajo para listado'!$DE$153:$DE$1048576,0),MATCH((CUADRO!I$4&amp;$E1070),'Hoja de Trabajo para listado'!$DE$151:$DG$151,0)),0)+IFERROR(INDEX('Hoja de Trabajo para listado'!$CD$155:$DC$1048576,MATCH($A1070,'Hoja de Trabajo para listado'!$CD$155:$CD$1048576,0),MATCH((CUADRO!I$4&amp;$E1070),'Hoja de Trabajo para listado'!$CD$151:$DC$151,0)),0)</f>
        <v>0</v>
      </c>
      <c r="J1070" s="243">
        <f ca="1">+IFERROR(INDEX('Hoja de Trabajo para listado'!$A$155:$Z$1048576,MATCH($A1070,'Hoja de Trabajo para listado'!$A$155:$A$1048576,0),MATCH((CUADRO!J$4&amp;$E1070),'Hoja de Trabajo para listado'!$A$151:$Z$151,0)),0)+IFERROR(INDEX('Hoja de Trabajo para listado'!$AB$155:$BA$1048576,MATCH($A1070,'Hoja de Trabajo para listado'!$AB$155:$AB$1048576,0),MATCH((CUADRO!J$4&amp;$E1070),'Hoja de Trabajo para listado'!$AB$151:$BA$151,0)),0)+IFERROR(INDEX('Hoja de Trabajo para listado'!$BC$155:$CB$1048576,MATCH($A1070,'Hoja de Trabajo para listado'!$BC$155:$BC$1048576,0),MATCH((CUADRO!J$4&amp;$E1070),'Hoja de Trabajo para listado'!$BC$151:$CB$151,0)),0)+IFERROR(INDEX('Hoja de Trabajo para listado'!$DE$153:$DG$274,MATCH($A1070,'Hoja de Trabajo para listado'!$DE$153:$DE$1048576,0),MATCH((CUADRO!J$4&amp;$E1070),'Hoja de Trabajo para listado'!$DE$151:$DG$151,0)),0)+IFERROR(INDEX('Hoja de Trabajo para listado'!$CD$155:$DC$1048576,MATCH($A1070,'Hoja de Trabajo para listado'!$CD$155:$CD$1048576,0),MATCH((CUADRO!J$4&amp;$E1070),'Hoja de Trabajo para listado'!$CD$151:$DC$151,0)),0)</f>
        <v>0</v>
      </c>
      <c r="K1070" s="243">
        <f ca="1">+IFERROR(INDEX('Hoja de Trabajo para listado'!$A$155:$Z$1048576,MATCH($A1070,'Hoja de Trabajo para listado'!$A$155:$A$1048576,0),MATCH((CUADRO!K$4&amp;$E1070),'Hoja de Trabajo para listado'!$A$151:$Z$151,0)),0)+IFERROR(INDEX('Hoja de Trabajo para listado'!$AB$155:$BA$1048576,MATCH($A1070,'Hoja de Trabajo para listado'!$AB$155:$AB$1048576,0),MATCH((CUADRO!K$4&amp;$E1070),'Hoja de Trabajo para listado'!$AB$151:$BA$151,0)),0)+IFERROR(INDEX('Hoja de Trabajo para listado'!$BC$155:$CB$1048576,MATCH($A1070,'Hoja de Trabajo para listado'!$BC$155:$BC$1048576,0),MATCH((CUADRO!K$4&amp;$E1070),'Hoja de Trabajo para listado'!$BC$151:$CB$151,0)),0)+IFERROR(INDEX('Hoja de Trabajo para listado'!$DE$153:$DG$274,MATCH($A1070,'Hoja de Trabajo para listado'!$DE$153:$DE$1048576,0),MATCH((CUADRO!K$4&amp;$E1070),'Hoja de Trabajo para listado'!$DE$151:$DG$151,0)),0)+IFERROR(INDEX('Hoja de Trabajo para listado'!$CD$155:$DC$1048576,MATCH($A1070,'Hoja de Trabajo para listado'!$CD$155:$CD$1048576,0),MATCH((CUADRO!K$4&amp;$E1070),'Hoja de Trabajo para listado'!$CD$151:$DC$151,0)),0)</f>
        <v>0</v>
      </c>
      <c r="L1070" s="243">
        <f ca="1">+IFERROR(INDEX('Hoja de Trabajo para listado'!$A$155:$Z$1048576,MATCH($A1070,'Hoja de Trabajo para listado'!$A$155:$A$1048576,0),MATCH((CUADRO!L$4&amp;$E1070),'Hoja de Trabajo para listado'!$A$151:$Z$151,0)),0)+IFERROR(INDEX('Hoja de Trabajo para listado'!$AB$155:$BA$1048576,MATCH($A1070,'Hoja de Trabajo para listado'!$AB$155:$AB$1048576,0),MATCH((CUADRO!L$4&amp;$E1070),'Hoja de Trabajo para listado'!$AB$151:$BA$151,0)),0)+IFERROR(INDEX('Hoja de Trabajo para listado'!$BC$155:$CB$1048576,MATCH($A1070,'Hoja de Trabajo para listado'!$BC$155:$BC$1048576,0),MATCH((CUADRO!L$4&amp;$E1070),'Hoja de Trabajo para listado'!$BC$151:$CB$151,0)),0)+IFERROR(INDEX('Hoja de Trabajo para listado'!$DE$153:$DG$274,MATCH($A1070,'Hoja de Trabajo para listado'!$DE$153:$DE$1048576,0),MATCH((CUADRO!L$4&amp;$E1070),'Hoja de Trabajo para listado'!$DE$151:$DG$151,0)),0)+IFERROR(INDEX('Hoja de Trabajo para listado'!$CD$155:$DC$1048576,MATCH($A1070,'Hoja de Trabajo para listado'!$CD$155:$CD$1048576,0),MATCH((CUADRO!L$4&amp;$E1070),'Hoja de Trabajo para listado'!$CD$151:$DC$151,0)),0)</f>
        <v>0</v>
      </c>
      <c r="M1070" s="243">
        <f ca="1">+IFERROR(INDEX('Hoja de Trabajo para listado'!$A$155:$Z$1048576,MATCH($A1070,'Hoja de Trabajo para listado'!$A$155:$A$1048576,0),MATCH((CUADRO!M$4&amp;$E1070),'Hoja de Trabajo para listado'!$A$151:$Z$151,0)),0)+IFERROR(INDEX('Hoja de Trabajo para listado'!$AB$155:$BA$1048576,MATCH($A1070,'Hoja de Trabajo para listado'!$AB$155:$AB$1048576,0),MATCH((CUADRO!M$4&amp;$E1070),'Hoja de Trabajo para listado'!$AB$151:$BA$151,0)),0)+IFERROR(INDEX('Hoja de Trabajo para listado'!$BC$155:$CB$1048576,MATCH($A1070,'Hoja de Trabajo para listado'!$BC$155:$BC$1048576,0),MATCH((CUADRO!M$4&amp;$E1070),'Hoja de Trabajo para listado'!$BC$151:$CB$151,0)),0)+IFERROR(INDEX('Hoja de Trabajo para listado'!$DE$153:$DG$274,MATCH($A1070,'Hoja de Trabajo para listado'!$DE$153:$DE$1048576,0),MATCH((CUADRO!M$4&amp;$E1070),'Hoja de Trabajo para listado'!$DE$151:$DG$151,0)),0)+IFERROR(INDEX('Hoja de Trabajo para listado'!$CD$155:$DC$1048576,MATCH($A1070,'Hoja de Trabajo para listado'!$CD$155:$CD$1048576,0),MATCH((CUADRO!M$4&amp;$E1070),'Hoja de Trabajo para listado'!$CD$151:$DC$151,0)),0)</f>
        <v>0</v>
      </c>
      <c r="N1070" s="243">
        <f ca="1">+IFERROR(INDEX('Hoja de Trabajo para listado'!$A$155:$Z$1048576,MATCH($A1070,'Hoja de Trabajo para listado'!$A$155:$A$1048576,0),MATCH((CUADRO!N$4&amp;$E1070),'Hoja de Trabajo para listado'!$A$151:$Z$151,0)),0)+IFERROR(INDEX('Hoja de Trabajo para listado'!$AB$155:$BA$1048576,MATCH($A1070,'Hoja de Trabajo para listado'!$AB$155:$AB$1048576,0),MATCH((CUADRO!N$4&amp;$E1070),'Hoja de Trabajo para listado'!$AB$151:$BA$151,0)),0)+IFERROR(INDEX('Hoja de Trabajo para listado'!$BC$155:$CB$1048576,MATCH($A1070,'Hoja de Trabajo para listado'!$BC$155:$BC$1048576,0),MATCH((CUADRO!N$4&amp;$E1070),'Hoja de Trabajo para listado'!$BC$151:$CB$151,0)),0)+IFERROR(INDEX('Hoja de Trabajo para listado'!$DE$153:$DG$274,MATCH($A1070,'Hoja de Trabajo para listado'!$DE$153:$DE$1048576,0),MATCH((CUADRO!N$4&amp;$E1070),'Hoja de Trabajo para listado'!$DE$151:$DG$151,0)),0)+IFERROR(INDEX('Hoja de Trabajo para listado'!$CD$155:$DC$1048576,MATCH($A1070,'Hoja de Trabajo para listado'!$CD$155:$CD$1048576,0),MATCH((CUADRO!N$4&amp;$E1070),'Hoja de Trabajo para listado'!$CD$151:$DC$151,0)),0)</f>
        <v>0</v>
      </c>
      <c r="O1070" s="243">
        <f ca="1">+IFERROR(INDEX('Hoja de Trabajo para listado'!$A$155:$Z$1048576,MATCH($A1070,'Hoja de Trabajo para listado'!$A$155:$A$1048576,0),MATCH((CUADRO!O$4&amp;$E1070),'Hoja de Trabajo para listado'!$A$151:$Z$151,0)),0)+IFERROR(INDEX('Hoja de Trabajo para listado'!$AB$155:$BA$1048576,MATCH($A1070,'Hoja de Trabajo para listado'!$AB$155:$AB$1048576,0),MATCH((CUADRO!O$4&amp;$E1070),'Hoja de Trabajo para listado'!$AB$151:$BA$151,0)),0)+IFERROR(INDEX('Hoja de Trabajo para listado'!$BC$155:$CB$1048576,MATCH($A1070,'Hoja de Trabajo para listado'!$BC$155:$BC$1048576,0),MATCH((CUADRO!O$4&amp;$E1070),'Hoja de Trabajo para listado'!$BC$151:$CB$151,0)),0)+IFERROR(INDEX('Hoja de Trabajo para listado'!$DE$153:$DG$274,MATCH($A1070,'Hoja de Trabajo para listado'!$DE$153:$DE$1048576,0),MATCH((CUADRO!O$4&amp;$E1070),'Hoja de Trabajo para listado'!$DE$151:$DG$151,0)),0)+IFERROR(INDEX('Hoja de Trabajo para listado'!$CD$155:$DC$1048576,MATCH($A1070,'Hoja de Trabajo para listado'!$CD$155:$CD$1048576,0),MATCH((CUADRO!O$4&amp;$E1070),'Hoja de Trabajo para listado'!$CD$151:$DC$151,0)),0)</f>
        <v>0</v>
      </c>
      <c r="P1070" s="243">
        <f ca="1">+IFERROR(INDEX('Hoja de Trabajo para listado'!$A$155:$Z$1048576,MATCH($A1070,'Hoja de Trabajo para listado'!$A$155:$A$1048576,0),MATCH((CUADRO!P$4&amp;$E1070),'Hoja de Trabajo para listado'!$A$151:$Z$151,0)),0)+IFERROR(INDEX('Hoja de Trabajo para listado'!$AB$155:$BA$1048576,MATCH($A1070,'Hoja de Trabajo para listado'!$AB$155:$AB$1048576,0),MATCH((CUADRO!P$4&amp;$E1070),'Hoja de Trabajo para listado'!$AB$151:$BA$151,0)),0)+IFERROR(INDEX('Hoja de Trabajo para listado'!$BC$155:$CB$1048576,MATCH($A1070,'Hoja de Trabajo para listado'!$BC$155:$BC$1048576,0),MATCH((CUADRO!P$4&amp;$E1070),'Hoja de Trabajo para listado'!$BC$151:$CB$151,0)),0)+IFERROR(INDEX('Hoja de Trabajo para listado'!$DE$153:$DG$274,MATCH($A1070,'Hoja de Trabajo para listado'!$DE$153:$DE$1048576,0),MATCH((CUADRO!P$4&amp;$E1070),'Hoja de Trabajo para listado'!$DE$151:$DG$151,0)),0)+IFERROR(INDEX('Hoja de Trabajo para listado'!$CD$155:$DC$1048576,MATCH($A1070,'Hoja de Trabajo para listado'!$CD$155:$CD$1048576,0),MATCH((CUADRO!P$4&amp;$E1070),'Hoja de Trabajo para listado'!$CD$151:$DC$151,0)),0)</f>
        <v>0</v>
      </c>
      <c r="Q1070" s="243">
        <f ca="1">+IFERROR(INDEX('Hoja de Trabajo para listado'!$A$155:$Z$1048576,MATCH($A1070,'Hoja de Trabajo para listado'!$A$155:$A$1048576,0),MATCH((CUADRO!Q$4&amp;$E1070),'Hoja de Trabajo para listado'!$A$151:$Z$151,0)),0)+IFERROR(INDEX('Hoja de Trabajo para listado'!$AB$155:$BA$1048576,MATCH($A1070,'Hoja de Trabajo para listado'!$AB$155:$AB$1048576,0),MATCH((CUADRO!Q$4&amp;$E1070),'Hoja de Trabajo para listado'!$AB$151:$BA$151,0)),0)+IFERROR(INDEX('Hoja de Trabajo para listado'!$BC$155:$CB$1048576,MATCH($A1070,'Hoja de Trabajo para listado'!$BC$155:$BC$1048576,0),MATCH((CUADRO!Q$4&amp;$E1070),'Hoja de Trabajo para listado'!$BC$151:$CB$151,0)),0)+IFERROR(INDEX('Hoja de Trabajo para listado'!$DE$153:$DG$274,MATCH($A1070,'Hoja de Trabajo para listado'!$DE$153:$DE$1048576,0),MATCH((CUADRO!Q$4&amp;$E1070),'Hoja de Trabajo para listado'!$DE$151:$DG$151,0)),0)+IFERROR(INDEX('Hoja de Trabajo para listado'!$CD$155:$DC$1048576,MATCH($A1070,'Hoja de Trabajo para listado'!$CD$155:$CD$1048576,0),MATCH((CUADRO!Q$4&amp;$E1070),'Hoja de Trabajo para listado'!$CD$151:$DC$151,0)),0)</f>
        <v>0</v>
      </c>
      <c r="R1070" s="243">
        <f t="shared" ca="1" si="39"/>
        <v>0</v>
      </c>
      <c r="S1070" s="249">
        <f ca="1">+R1069+R1070</f>
        <v>0</v>
      </c>
      <c r="T1070" s="243">
        <f ca="1">+S1070</f>
        <v>0</v>
      </c>
      <c r="U1070" s="242">
        <f t="shared" si="40"/>
        <v>2</v>
      </c>
      <c r="V1070" s="333" t="str">
        <f>+VLOOKUP(A1070,bd_lista!$A$3:$E$592,5,FALSE)</f>
        <v>Gobiernos Autonomos Municipales</v>
      </c>
      <c r="W1070" s="388"/>
      <c r="X1070" s="242">
        <f>+VLOOKUP(A1070,[4]Sheet1!$A$13:$D$744,4,FALSE)</f>
        <v>0</v>
      </c>
      <c r="Y1070" s="242" t="e">
        <f>+VLOOKUP(X1070,bd_lista!$A$3:$C$592,3,FALSE)</f>
        <v>#N/A</v>
      </c>
      <c r="Z1070" s="292"/>
      <c r="AA1070" s="293"/>
    </row>
    <row r="1071" spans="1:27" customFormat="1" ht="15" hidden="1" customHeight="1">
      <c r="A1071" s="32">
        <v>1813</v>
      </c>
      <c r="B1071" s="392">
        <f>+A1071</f>
        <v>1813</v>
      </c>
      <c r="C1071" s="247" t="str">
        <f>+VLOOKUP(A1071,bd_lista!$A$3:$C$592,3,FALSE)</f>
        <v>Gobierno Autónomo Municipal de San Andrés</v>
      </c>
      <c r="D1071" s="389" t="str">
        <f>+C1071</f>
        <v>Gobierno Autónomo Municipal de San Andrés</v>
      </c>
      <c r="E1071" s="242" t="s">
        <v>1304</v>
      </c>
      <c r="F1071" s="243">
        <f ca="1">+IFERROR(INDEX('Hoja de Trabajo para listado'!$A$155:$Z$1048576,MATCH($A1071,'Hoja de Trabajo para listado'!$A$155:$A$1048576,0),MATCH((CUADRO!F$4&amp;$E1071),'Hoja de Trabajo para listado'!$A$151:$Z$151,0)),0)+IFERROR(INDEX('Hoja de Trabajo para listado'!$AB$155:$BA$1048576,MATCH($A1071,'Hoja de Trabajo para listado'!$AB$155:$AB$1048576,0),MATCH((CUADRO!F$4&amp;$E1071),'Hoja de Trabajo para listado'!$AB$151:$BA$151,0)),0)+IFERROR(INDEX('Hoja de Trabajo para listado'!$BC$155:$CB$1048576,MATCH($A1071,'Hoja de Trabajo para listado'!$BC$155:$BC$1048576,0),MATCH((CUADRO!F$4&amp;$E1071),'Hoja de Trabajo para listado'!$BC$151:$CB$151,0)),0)+IFERROR(INDEX('Hoja de Trabajo para listado'!$DE$153:$DG$274,MATCH($A1071,'Hoja de Trabajo para listado'!$DE$153:$DE$1048576,0),MATCH((CUADRO!F$4&amp;$E1071),'Hoja de Trabajo para listado'!$DE$151:$DG$151,0)),0)+IFERROR(INDEX('Hoja de Trabajo para listado'!$CD$155:$DC$1048576,MATCH($A1071,'Hoja de Trabajo para listado'!$CD$155:$CD$1048576,0),MATCH((CUADRO!F$4&amp;$E1071),'Hoja de Trabajo para listado'!$CD$151:$DC$151,0)),0)</f>
        <v>0</v>
      </c>
      <c r="G1071" s="243">
        <f ca="1">+IFERROR(INDEX('Hoja de Trabajo para listado'!$A$155:$Z$1048576,MATCH($A1071,'Hoja de Trabajo para listado'!$A$155:$A$1048576,0),MATCH((CUADRO!G$4&amp;$E1071),'Hoja de Trabajo para listado'!$A$151:$Z$151,0)),0)+IFERROR(INDEX('Hoja de Trabajo para listado'!$AB$155:$BA$1048576,MATCH($A1071,'Hoja de Trabajo para listado'!$AB$155:$AB$1048576,0),MATCH((CUADRO!G$4&amp;$E1071),'Hoja de Trabajo para listado'!$AB$151:$BA$151,0)),0)+IFERROR(INDEX('Hoja de Trabajo para listado'!$BC$155:$CB$1048576,MATCH($A1071,'Hoja de Trabajo para listado'!$BC$155:$BC$1048576,0),MATCH((CUADRO!G$4&amp;$E1071),'Hoja de Trabajo para listado'!$BC$151:$CB$151,0)),0)+IFERROR(INDEX('Hoja de Trabajo para listado'!$DE$153:$DG$274,MATCH($A1071,'Hoja de Trabajo para listado'!$DE$153:$DE$1048576,0),MATCH((CUADRO!G$4&amp;$E1071),'Hoja de Trabajo para listado'!$DE$151:$DG$151,0)),0)+IFERROR(INDEX('Hoja de Trabajo para listado'!$CD$155:$DC$1048576,MATCH($A1071,'Hoja de Trabajo para listado'!$CD$155:$CD$1048576,0),MATCH((CUADRO!G$4&amp;$E1071),'Hoja de Trabajo para listado'!$CD$151:$DC$151,0)),0)</f>
        <v>0</v>
      </c>
      <c r="H1071" s="243">
        <f ca="1">+IFERROR(INDEX('Hoja de Trabajo para listado'!$A$155:$Z$1048576,MATCH($A1071,'Hoja de Trabajo para listado'!$A$155:$A$1048576,0),MATCH((CUADRO!H$4&amp;$E1071),'Hoja de Trabajo para listado'!$A$151:$Z$151,0)),0)+IFERROR(INDEX('Hoja de Trabajo para listado'!$AB$155:$BA$1048576,MATCH($A1071,'Hoja de Trabajo para listado'!$AB$155:$AB$1048576,0),MATCH((CUADRO!H$4&amp;$E1071),'Hoja de Trabajo para listado'!$AB$151:$BA$151,0)),0)+IFERROR(INDEX('Hoja de Trabajo para listado'!$BC$155:$CB$1048576,MATCH($A1071,'Hoja de Trabajo para listado'!$BC$155:$BC$1048576,0),MATCH((CUADRO!H$4&amp;$E1071),'Hoja de Trabajo para listado'!$BC$151:$CB$151,0)),0)+IFERROR(INDEX('Hoja de Trabajo para listado'!$DE$153:$DG$274,MATCH($A1071,'Hoja de Trabajo para listado'!$DE$153:$DE$1048576,0),MATCH((CUADRO!H$4&amp;$E1071),'Hoja de Trabajo para listado'!$DE$151:$DG$151,0)),0)+IFERROR(INDEX('Hoja de Trabajo para listado'!$CD$155:$DC$1048576,MATCH($A1071,'Hoja de Trabajo para listado'!$CD$155:$CD$1048576,0),MATCH((CUADRO!H$4&amp;$E1071),'Hoja de Trabajo para listado'!$CD$151:$DC$151,0)),0)</f>
        <v>0</v>
      </c>
      <c r="I1071" s="243">
        <f ca="1">+IFERROR(INDEX('Hoja de Trabajo para listado'!$A$155:$Z$1048576,MATCH($A1071,'Hoja de Trabajo para listado'!$A$155:$A$1048576,0),MATCH((CUADRO!I$4&amp;$E1071),'Hoja de Trabajo para listado'!$A$151:$Z$151,0)),0)+IFERROR(INDEX('Hoja de Trabajo para listado'!$AB$155:$BA$1048576,MATCH($A1071,'Hoja de Trabajo para listado'!$AB$155:$AB$1048576,0),MATCH((CUADRO!I$4&amp;$E1071),'Hoja de Trabajo para listado'!$AB$151:$BA$151,0)),0)+IFERROR(INDEX('Hoja de Trabajo para listado'!$BC$155:$CB$1048576,MATCH($A1071,'Hoja de Trabajo para listado'!$BC$155:$BC$1048576,0),MATCH((CUADRO!I$4&amp;$E1071),'Hoja de Trabajo para listado'!$BC$151:$CB$151,0)),0)+IFERROR(INDEX('Hoja de Trabajo para listado'!$DE$153:$DG$274,MATCH($A1071,'Hoja de Trabajo para listado'!$DE$153:$DE$1048576,0),MATCH((CUADRO!I$4&amp;$E1071),'Hoja de Trabajo para listado'!$DE$151:$DG$151,0)),0)+IFERROR(INDEX('Hoja de Trabajo para listado'!$CD$155:$DC$1048576,MATCH($A1071,'Hoja de Trabajo para listado'!$CD$155:$CD$1048576,0),MATCH((CUADRO!I$4&amp;$E1071),'Hoja de Trabajo para listado'!$CD$151:$DC$151,0)),0)</f>
        <v>0</v>
      </c>
      <c r="J1071" s="243">
        <f ca="1">+IFERROR(INDEX('Hoja de Trabajo para listado'!$A$155:$Z$1048576,MATCH($A1071,'Hoja de Trabajo para listado'!$A$155:$A$1048576,0),MATCH((CUADRO!J$4&amp;$E1071),'Hoja de Trabajo para listado'!$A$151:$Z$151,0)),0)+IFERROR(INDEX('Hoja de Trabajo para listado'!$AB$155:$BA$1048576,MATCH($A1071,'Hoja de Trabajo para listado'!$AB$155:$AB$1048576,0),MATCH((CUADRO!J$4&amp;$E1071),'Hoja de Trabajo para listado'!$AB$151:$BA$151,0)),0)+IFERROR(INDEX('Hoja de Trabajo para listado'!$BC$155:$CB$1048576,MATCH($A1071,'Hoja de Trabajo para listado'!$BC$155:$BC$1048576,0),MATCH((CUADRO!J$4&amp;$E1071),'Hoja de Trabajo para listado'!$BC$151:$CB$151,0)),0)+IFERROR(INDEX('Hoja de Trabajo para listado'!$DE$153:$DG$274,MATCH($A1071,'Hoja de Trabajo para listado'!$DE$153:$DE$1048576,0),MATCH((CUADRO!J$4&amp;$E1071),'Hoja de Trabajo para listado'!$DE$151:$DG$151,0)),0)+IFERROR(INDEX('Hoja de Trabajo para listado'!$CD$155:$DC$1048576,MATCH($A1071,'Hoja de Trabajo para listado'!$CD$155:$CD$1048576,0),MATCH((CUADRO!J$4&amp;$E1071),'Hoja de Trabajo para listado'!$CD$151:$DC$151,0)),0)</f>
        <v>0</v>
      </c>
      <c r="K1071" s="243">
        <f ca="1">+IFERROR(INDEX('Hoja de Trabajo para listado'!$A$155:$Z$1048576,MATCH($A1071,'Hoja de Trabajo para listado'!$A$155:$A$1048576,0),MATCH((CUADRO!K$4&amp;$E1071),'Hoja de Trabajo para listado'!$A$151:$Z$151,0)),0)+IFERROR(INDEX('Hoja de Trabajo para listado'!$AB$155:$BA$1048576,MATCH($A1071,'Hoja de Trabajo para listado'!$AB$155:$AB$1048576,0),MATCH((CUADRO!K$4&amp;$E1071),'Hoja de Trabajo para listado'!$AB$151:$BA$151,0)),0)+IFERROR(INDEX('Hoja de Trabajo para listado'!$BC$155:$CB$1048576,MATCH($A1071,'Hoja de Trabajo para listado'!$BC$155:$BC$1048576,0),MATCH((CUADRO!K$4&amp;$E1071),'Hoja de Trabajo para listado'!$BC$151:$CB$151,0)),0)+IFERROR(INDEX('Hoja de Trabajo para listado'!$DE$153:$DG$274,MATCH($A1071,'Hoja de Trabajo para listado'!$DE$153:$DE$1048576,0),MATCH((CUADRO!K$4&amp;$E1071),'Hoja de Trabajo para listado'!$DE$151:$DG$151,0)),0)+IFERROR(INDEX('Hoja de Trabajo para listado'!$CD$155:$DC$1048576,MATCH($A1071,'Hoja de Trabajo para listado'!$CD$155:$CD$1048576,0),MATCH((CUADRO!K$4&amp;$E1071),'Hoja de Trabajo para listado'!$CD$151:$DC$151,0)),0)</f>
        <v>0</v>
      </c>
      <c r="L1071" s="243">
        <f ca="1">+IFERROR(INDEX('Hoja de Trabajo para listado'!$A$155:$Z$1048576,MATCH($A1071,'Hoja de Trabajo para listado'!$A$155:$A$1048576,0),MATCH((CUADRO!L$4&amp;$E1071),'Hoja de Trabajo para listado'!$A$151:$Z$151,0)),0)+IFERROR(INDEX('Hoja de Trabajo para listado'!$AB$155:$BA$1048576,MATCH($A1071,'Hoja de Trabajo para listado'!$AB$155:$AB$1048576,0),MATCH((CUADRO!L$4&amp;$E1071),'Hoja de Trabajo para listado'!$AB$151:$BA$151,0)),0)+IFERROR(INDEX('Hoja de Trabajo para listado'!$BC$155:$CB$1048576,MATCH($A1071,'Hoja de Trabajo para listado'!$BC$155:$BC$1048576,0),MATCH((CUADRO!L$4&amp;$E1071),'Hoja de Trabajo para listado'!$BC$151:$CB$151,0)),0)+IFERROR(INDEX('Hoja de Trabajo para listado'!$DE$153:$DG$274,MATCH($A1071,'Hoja de Trabajo para listado'!$DE$153:$DE$1048576,0),MATCH((CUADRO!L$4&amp;$E1071),'Hoja de Trabajo para listado'!$DE$151:$DG$151,0)),0)+IFERROR(INDEX('Hoja de Trabajo para listado'!$CD$155:$DC$1048576,MATCH($A1071,'Hoja de Trabajo para listado'!$CD$155:$CD$1048576,0),MATCH((CUADRO!L$4&amp;$E1071),'Hoja de Trabajo para listado'!$CD$151:$DC$151,0)),0)</f>
        <v>0</v>
      </c>
      <c r="M1071" s="243">
        <f ca="1">+IFERROR(INDEX('Hoja de Trabajo para listado'!$A$155:$Z$1048576,MATCH($A1071,'Hoja de Trabajo para listado'!$A$155:$A$1048576,0),MATCH((CUADRO!M$4&amp;$E1071),'Hoja de Trabajo para listado'!$A$151:$Z$151,0)),0)+IFERROR(INDEX('Hoja de Trabajo para listado'!$AB$155:$BA$1048576,MATCH($A1071,'Hoja de Trabajo para listado'!$AB$155:$AB$1048576,0),MATCH((CUADRO!M$4&amp;$E1071),'Hoja de Trabajo para listado'!$AB$151:$BA$151,0)),0)+IFERROR(INDEX('Hoja de Trabajo para listado'!$BC$155:$CB$1048576,MATCH($A1071,'Hoja de Trabajo para listado'!$BC$155:$BC$1048576,0),MATCH((CUADRO!M$4&amp;$E1071),'Hoja de Trabajo para listado'!$BC$151:$CB$151,0)),0)+IFERROR(INDEX('Hoja de Trabajo para listado'!$DE$153:$DG$274,MATCH($A1071,'Hoja de Trabajo para listado'!$DE$153:$DE$1048576,0),MATCH((CUADRO!M$4&amp;$E1071),'Hoja de Trabajo para listado'!$DE$151:$DG$151,0)),0)+IFERROR(INDEX('Hoja de Trabajo para listado'!$CD$155:$DC$1048576,MATCH($A1071,'Hoja de Trabajo para listado'!$CD$155:$CD$1048576,0),MATCH((CUADRO!M$4&amp;$E1071),'Hoja de Trabajo para listado'!$CD$151:$DC$151,0)),0)</f>
        <v>0</v>
      </c>
      <c r="N1071" s="243">
        <f ca="1">+IFERROR(INDEX('Hoja de Trabajo para listado'!$A$155:$Z$1048576,MATCH($A1071,'Hoja de Trabajo para listado'!$A$155:$A$1048576,0),MATCH((CUADRO!N$4&amp;$E1071),'Hoja de Trabajo para listado'!$A$151:$Z$151,0)),0)+IFERROR(INDEX('Hoja de Trabajo para listado'!$AB$155:$BA$1048576,MATCH($A1071,'Hoja de Trabajo para listado'!$AB$155:$AB$1048576,0),MATCH((CUADRO!N$4&amp;$E1071),'Hoja de Trabajo para listado'!$AB$151:$BA$151,0)),0)+IFERROR(INDEX('Hoja de Trabajo para listado'!$BC$155:$CB$1048576,MATCH($A1071,'Hoja de Trabajo para listado'!$BC$155:$BC$1048576,0),MATCH((CUADRO!N$4&amp;$E1071),'Hoja de Trabajo para listado'!$BC$151:$CB$151,0)),0)+IFERROR(INDEX('Hoja de Trabajo para listado'!$DE$153:$DG$274,MATCH($A1071,'Hoja de Trabajo para listado'!$DE$153:$DE$1048576,0),MATCH((CUADRO!N$4&amp;$E1071),'Hoja de Trabajo para listado'!$DE$151:$DG$151,0)),0)+IFERROR(INDEX('Hoja de Trabajo para listado'!$CD$155:$DC$1048576,MATCH($A1071,'Hoja de Trabajo para listado'!$CD$155:$CD$1048576,0),MATCH((CUADRO!N$4&amp;$E1071),'Hoja de Trabajo para listado'!$CD$151:$DC$151,0)),0)</f>
        <v>0</v>
      </c>
      <c r="O1071" s="243">
        <f ca="1">+IFERROR(INDEX('Hoja de Trabajo para listado'!$A$155:$Z$1048576,MATCH($A1071,'Hoja de Trabajo para listado'!$A$155:$A$1048576,0),MATCH((CUADRO!O$4&amp;$E1071),'Hoja de Trabajo para listado'!$A$151:$Z$151,0)),0)+IFERROR(INDEX('Hoja de Trabajo para listado'!$AB$155:$BA$1048576,MATCH($A1071,'Hoja de Trabajo para listado'!$AB$155:$AB$1048576,0),MATCH((CUADRO!O$4&amp;$E1071),'Hoja de Trabajo para listado'!$AB$151:$BA$151,0)),0)+IFERROR(INDEX('Hoja de Trabajo para listado'!$BC$155:$CB$1048576,MATCH($A1071,'Hoja de Trabajo para listado'!$BC$155:$BC$1048576,0),MATCH((CUADRO!O$4&amp;$E1071),'Hoja de Trabajo para listado'!$BC$151:$CB$151,0)),0)+IFERROR(INDEX('Hoja de Trabajo para listado'!$DE$153:$DG$274,MATCH($A1071,'Hoja de Trabajo para listado'!$DE$153:$DE$1048576,0),MATCH((CUADRO!O$4&amp;$E1071),'Hoja de Trabajo para listado'!$DE$151:$DG$151,0)),0)+IFERROR(INDEX('Hoja de Trabajo para listado'!$CD$155:$DC$1048576,MATCH($A1071,'Hoja de Trabajo para listado'!$CD$155:$CD$1048576,0),MATCH((CUADRO!O$4&amp;$E1071),'Hoja de Trabajo para listado'!$CD$151:$DC$151,0)),0)</f>
        <v>0</v>
      </c>
      <c r="P1071" s="243">
        <f ca="1">+IFERROR(INDEX('Hoja de Trabajo para listado'!$A$155:$Z$1048576,MATCH($A1071,'Hoja de Trabajo para listado'!$A$155:$A$1048576,0),MATCH((CUADRO!P$4&amp;$E1071),'Hoja de Trabajo para listado'!$A$151:$Z$151,0)),0)+IFERROR(INDEX('Hoja de Trabajo para listado'!$AB$155:$BA$1048576,MATCH($A1071,'Hoja de Trabajo para listado'!$AB$155:$AB$1048576,0),MATCH((CUADRO!P$4&amp;$E1071),'Hoja de Trabajo para listado'!$AB$151:$BA$151,0)),0)+IFERROR(INDEX('Hoja de Trabajo para listado'!$BC$155:$CB$1048576,MATCH($A1071,'Hoja de Trabajo para listado'!$BC$155:$BC$1048576,0),MATCH((CUADRO!P$4&amp;$E1071),'Hoja de Trabajo para listado'!$BC$151:$CB$151,0)),0)+IFERROR(INDEX('Hoja de Trabajo para listado'!$DE$153:$DG$274,MATCH($A1071,'Hoja de Trabajo para listado'!$DE$153:$DE$1048576,0),MATCH((CUADRO!P$4&amp;$E1071),'Hoja de Trabajo para listado'!$DE$151:$DG$151,0)),0)+IFERROR(INDEX('Hoja de Trabajo para listado'!$CD$155:$DC$1048576,MATCH($A1071,'Hoja de Trabajo para listado'!$CD$155:$CD$1048576,0),MATCH((CUADRO!P$4&amp;$E1071),'Hoja de Trabajo para listado'!$CD$151:$DC$151,0)),0)</f>
        <v>0</v>
      </c>
      <c r="Q1071" s="243">
        <f ca="1">+IFERROR(INDEX('Hoja de Trabajo para listado'!$A$155:$Z$1048576,MATCH($A1071,'Hoja de Trabajo para listado'!$A$155:$A$1048576,0),MATCH((CUADRO!Q$4&amp;$E1071),'Hoja de Trabajo para listado'!$A$151:$Z$151,0)),0)+IFERROR(INDEX('Hoja de Trabajo para listado'!$AB$155:$BA$1048576,MATCH($A1071,'Hoja de Trabajo para listado'!$AB$155:$AB$1048576,0),MATCH((CUADRO!Q$4&amp;$E1071),'Hoja de Trabajo para listado'!$AB$151:$BA$151,0)),0)+IFERROR(INDEX('Hoja de Trabajo para listado'!$BC$155:$CB$1048576,MATCH($A1071,'Hoja de Trabajo para listado'!$BC$155:$BC$1048576,0),MATCH((CUADRO!Q$4&amp;$E1071),'Hoja de Trabajo para listado'!$BC$151:$CB$151,0)),0)+IFERROR(INDEX('Hoja de Trabajo para listado'!$DE$153:$DG$274,MATCH($A1071,'Hoja de Trabajo para listado'!$DE$153:$DE$1048576,0),MATCH((CUADRO!Q$4&amp;$E1071),'Hoja de Trabajo para listado'!$DE$151:$DG$151,0)),0)+IFERROR(INDEX('Hoja de Trabajo para listado'!$CD$155:$DC$1048576,MATCH($A1071,'Hoja de Trabajo para listado'!$CD$155:$CD$1048576,0),MATCH((CUADRO!Q$4&amp;$E1071),'Hoja de Trabajo para listado'!$CD$151:$DC$151,0)),0)</f>
        <v>0</v>
      </c>
      <c r="R1071" s="243">
        <f t="shared" ca="1" si="39"/>
        <v>0</v>
      </c>
      <c r="S1071" s="249"/>
      <c r="T1071" s="243">
        <f ca="1">+T1072</f>
        <v>0</v>
      </c>
      <c r="U1071" s="242">
        <f t="shared" si="40"/>
        <v>1</v>
      </c>
      <c r="V1071" s="333" t="str">
        <f>+VLOOKUP(A1071,bd_lista!$A$3:$E$592,5,FALSE)</f>
        <v>Gobiernos Autonomos Municipales</v>
      </c>
      <c r="W1071" s="387" t="str">
        <f>+V1071</f>
        <v>Gobiernos Autonomos Municipales</v>
      </c>
      <c r="X1071" s="242">
        <f>+VLOOKUP(A1071,[4]Sheet1!$A$13:$D$744,4,FALSE)</f>
        <v>0</v>
      </c>
      <c r="Y1071" s="242" t="e">
        <f>+VLOOKUP(X1071,bd_lista!$A$3:$C$592,3,FALSE)</f>
        <v>#N/A</v>
      </c>
      <c r="Z1071" s="294">
        <f>+X1071</f>
        <v>0</v>
      </c>
      <c r="AA1071" s="295" t="e">
        <f>+Y1071</f>
        <v>#N/A</v>
      </c>
    </row>
    <row r="1072" spans="1:27" customFormat="1" ht="15" hidden="1" customHeight="1">
      <c r="A1072" s="32">
        <v>1813</v>
      </c>
      <c r="B1072" s="393"/>
      <c r="C1072" s="247" t="str">
        <f>+VLOOKUP(A1072,bd_lista!$A$3:$C$592,3,FALSE)</f>
        <v>Gobierno Autónomo Municipal de San Andrés</v>
      </c>
      <c r="D1072" s="390"/>
      <c r="E1072" s="244" t="s">
        <v>1305</v>
      </c>
      <c r="F1072" s="243">
        <f ca="1">+IFERROR(INDEX('Hoja de Trabajo para listado'!$A$155:$Z$1048576,MATCH($A1072,'Hoja de Trabajo para listado'!$A$155:$A$1048576,0),MATCH((CUADRO!F$4&amp;$E1072),'Hoja de Trabajo para listado'!$A$151:$Z$151,0)),0)+IFERROR(INDEX('Hoja de Trabajo para listado'!$AB$155:$BA$1048576,MATCH($A1072,'Hoja de Trabajo para listado'!$AB$155:$AB$1048576,0),MATCH((CUADRO!F$4&amp;$E1072),'Hoja de Trabajo para listado'!$AB$151:$BA$151,0)),0)+IFERROR(INDEX('Hoja de Trabajo para listado'!$BC$155:$CB$1048576,MATCH($A1072,'Hoja de Trabajo para listado'!$BC$155:$BC$1048576,0),MATCH((CUADRO!F$4&amp;$E1072),'Hoja de Trabajo para listado'!$BC$151:$CB$151,0)),0)+IFERROR(INDEX('Hoja de Trabajo para listado'!$DE$153:$DG$274,MATCH($A1072,'Hoja de Trabajo para listado'!$DE$153:$DE$1048576,0),MATCH((CUADRO!F$4&amp;$E1072),'Hoja de Trabajo para listado'!$DE$151:$DG$151,0)),0)+IFERROR(INDEX('Hoja de Trabajo para listado'!$CD$155:$DC$1048576,MATCH($A1072,'Hoja de Trabajo para listado'!$CD$155:$CD$1048576,0),MATCH((CUADRO!F$4&amp;$E1072),'Hoja de Trabajo para listado'!$CD$151:$DC$151,0)),0)</f>
        <v>0</v>
      </c>
      <c r="G1072" s="243">
        <f ca="1">+IFERROR(INDEX('Hoja de Trabajo para listado'!$A$155:$Z$1048576,MATCH($A1072,'Hoja de Trabajo para listado'!$A$155:$A$1048576,0),MATCH((CUADRO!G$4&amp;$E1072),'Hoja de Trabajo para listado'!$A$151:$Z$151,0)),0)+IFERROR(INDEX('Hoja de Trabajo para listado'!$AB$155:$BA$1048576,MATCH($A1072,'Hoja de Trabajo para listado'!$AB$155:$AB$1048576,0),MATCH((CUADRO!G$4&amp;$E1072),'Hoja de Trabajo para listado'!$AB$151:$BA$151,0)),0)+IFERROR(INDEX('Hoja de Trabajo para listado'!$BC$155:$CB$1048576,MATCH($A1072,'Hoja de Trabajo para listado'!$BC$155:$BC$1048576,0),MATCH((CUADRO!G$4&amp;$E1072),'Hoja de Trabajo para listado'!$BC$151:$CB$151,0)),0)+IFERROR(INDEX('Hoja de Trabajo para listado'!$DE$153:$DG$274,MATCH($A1072,'Hoja de Trabajo para listado'!$DE$153:$DE$1048576,0),MATCH((CUADRO!G$4&amp;$E1072),'Hoja de Trabajo para listado'!$DE$151:$DG$151,0)),0)+IFERROR(INDEX('Hoja de Trabajo para listado'!$CD$155:$DC$1048576,MATCH($A1072,'Hoja de Trabajo para listado'!$CD$155:$CD$1048576,0),MATCH((CUADRO!G$4&amp;$E1072),'Hoja de Trabajo para listado'!$CD$151:$DC$151,0)),0)</f>
        <v>0</v>
      </c>
      <c r="H1072" s="243">
        <f ca="1">+IFERROR(INDEX('Hoja de Trabajo para listado'!$A$155:$Z$1048576,MATCH($A1072,'Hoja de Trabajo para listado'!$A$155:$A$1048576,0),MATCH((CUADRO!H$4&amp;$E1072),'Hoja de Trabajo para listado'!$A$151:$Z$151,0)),0)+IFERROR(INDEX('Hoja de Trabajo para listado'!$AB$155:$BA$1048576,MATCH($A1072,'Hoja de Trabajo para listado'!$AB$155:$AB$1048576,0),MATCH((CUADRO!H$4&amp;$E1072),'Hoja de Trabajo para listado'!$AB$151:$BA$151,0)),0)+IFERROR(INDEX('Hoja de Trabajo para listado'!$BC$155:$CB$1048576,MATCH($A1072,'Hoja de Trabajo para listado'!$BC$155:$BC$1048576,0),MATCH((CUADRO!H$4&amp;$E1072),'Hoja de Trabajo para listado'!$BC$151:$CB$151,0)),0)+IFERROR(INDEX('Hoja de Trabajo para listado'!$DE$153:$DG$274,MATCH($A1072,'Hoja de Trabajo para listado'!$DE$153:$DE$1048576,0),MATCH((CUADRO!H$4&amp;$E1072),'Hoja de Trabajo para listado'!$DE$151:$DG$151,0)),0)+IFERROR(INDEX('Hoja de Trabajo para listado'!$CD$155:$DC$1048576,MATCH($A1072,'Hoja de Trabajo para listado'!$CD$155:$CD$1048576,0),MATCH((CUADRO!H$4&amp;$E1072),'Hoja de Trabajo para listado'!$CD$151:$DC$151,0)),0)</f>
        <v>0</v>
      </c>
      <c r="I1072" s="243">
        <f ca="1">+IFERROR(INDEX('Hoja de Trabajo para listado'!$A$155:$Z$1048576,MATCH($A1072,'Hoja de Trabajo para listado'!$A$155:$A$1048576,0),MATCH((CUADRO!I$4&amp;$E1072),'Hoja de Trabajo para listado'!$A$151:$Z$151,0)),0)+IFERROR(INDEX('Hoja de Trabajo para listado'!$AB$155:$BA$1048576,MATCH($A1072,'Hoja de Trabajo para listado'!$AB$155:$AB$1048576,0),MATCH((CUADRO!I$4&amp;$E1072),'Hoja de Trabajo para listado'!$AB$151:$BA$151,0)),0)+IFERROR(INDEX('Hoja de Trabajo para listado'!$BC$155:$CB$1048576,MATCH($A1072,'Hoja de Trabajo para listado'!$BC$155:$BC$1048576,0),MATCH((CUADRO!I$4&amp;$E1072),'Hoja de Trabajo para listado'!$BC$151:$CB$151,0)),0)+IFERROR(INDEX('Hoja de Trabajo para listado'!$DE$153:$DG$274,MATCH($A1072,'Hoja de Trabajo para listado'!$DE$153:$DE$1048576,0),MATCH((CUADRO!I$4&amp;$E1072),'Hoja de Trabajo para listado'!$DE$151:$DG$151,0)),0)+IFERROR(INDEX('Hoja de Trabajo para listado'!$CD$155:$DC$1048576,MATCH($A1072,'Hoja de Trabajo para listado'!$CD$155:$CD$1048576,0),MATCH((CUADRO!I$4&amp;$E1072),'Hoja de Trabajo para listado'!$CD$151:$DC$151,0)),0)</f>
        <v>0</v>
      </c>
      <c r="J1072" s="243">
        <f ca="1">+IFERROR(INDEX('Hoja de Trabajo para listado'!$A$155:$Z$1048576,MATCH($A1072,'Hoja de Trabajo para listado'!$A$155:$A$1048576,0),MATCH((CUADRO!J$4&amp;$E1072),'Hoja de Trabajo para listado'!$A$151:$Z$151,0)),0)+IFERROR(INDEX('Hoja de Trabajo para listado'!$AB$155:$BA$1048576,MATCH($A1072,'Hoja de Trabajo para listado'!$AB$155:$AB$1048576,0),MATCH((CUADRO!J$4&amp;$E1072),'Hoja de Trabajo para listado'!$AB$151:$BA$151,0)),0)+IFERROR(INDEX('Hoja de Trabajo para listado'!$BC$155:$CB$1048576,MATCH($A1072,'Hoja de Trabajo para listado'!$BC$155:$BC$1048576,0),MATCH((CUADRO!J$4&amp;$E1072),'Hoja de Trabajo para listado'!$BC$151:$CB$151,0)),0)+IFERROR(INDEX('Hoja de Trabajo para listado'!$DE$153:$DG$274,MATCH($A1072,'Hoja de Trabajo para listado'!$DE$153:$DE$1048576,0),MATCH((CUADRO!J$4&amp;$E1072),'Hoja de Trabajo para listado'!$DE$151:$DG$151,0)),0)+IFERROR(INDEX('Hoja de Trabajo para listado'!$CD$155:$DC$1048576,MATCH($A1072,'Hoja de Trabajo para listado'!$CD$155:$CD$1048576,0),MATCH((CUADRO!J$4&amp;$E1072),'Hoja de Trabajo para listado'!$CD$151:$DC$151,0)),0)</f>
        <v>0</v>
      </c>
      <c r="K1072" s="243">
        <f ca="1">+IFERROR(INDEX('Hoja de Trabajo para listado'!$A$155:$Z$1048576,MATCH($A1072,'Hoja de Trabajo para listado'!$A$155:$A$1048576,0),MATCH((CUADRO!K$4&amp;$E1072),'Hoja de Trabajo para listado'!$A$151:$Z$151,0)),0)+IFERROR(INDEX('Hoja de Trabajo para listado'!$AB$155:$BA$1048576,MATCH($A1072,'Hoja de Trabajo para listado'!$AB$155:$AB$1048576,0),MATCH((CUADRO!K$4&amp;$E1072),'Hoja de Trabajo para listado'!$AB$151:$BA$151,0)),0)+IFERROR(INDEX('Hoja de Trabajo para listado'!$BC$155:$CB$1048576,MATCH($A1072,'Hoja de Trabajo para listado'!$BC$155:$BC$1048576,0),MATCH((CUADRO!K$4&amp;$E1072),'Hoja de Trabajo para listado'!$BC$151:$CB$151,0)),0)+IFERROR(INDEX('Hoja de Trabajo para listado'!$DE$153:$DG$274,MATCH($A1072,'Hoja de Trabajo para listado'!$DE$153:$DE$1048576,0),MATCH((CUADRO!K$4&amp;$E1072),'Hoja de Trabajo para listado'!$DE$151:$DG$151,0)),0)+IFERROR(INDEX('Hoja de Trabajo para listado'!$CD$155:$DC$1048576,MATCH($A1072,'Hoja de Trabajo para listado'!$CD$155:$CD$1048576,0),MATCH((CUADRO!K$4&amp;$E1072),'Hoja de Trabajo para listado'!$CD$151:$DC$151,0)),0)</f>
        <v>0</v>
      </c>
      <c r="L1072" s="243">
        <f ca="1">+IFERROR(INDEX('Hoja de Trabajo para listado'!$A$155:$Z$1048576,MATCH($A1072,'Hoja de Trabajo para listado'!$A$155:$A$1048576,0),MATCH((CUADRO!L$4&amp;$E1072),'Hoja de Trabajo para listado'!$A$151:$Z$151,0)),0)+IFERROR(INDEX('Hoja de Trabajo para listado'!$AB$155:$BA$1048576,MATCH($A1072,'Hoja de Trabajo para listado'!$AB$155:$AB$1048576,0),MATCH((CUADRO!L$4&amp;$E1072),'Hoja de Trabajo para listado'!$AB$151:$BA$151,0)),0)+IFERROR(INDEX('Hoja de Trabajo para listado'!$BC$155:$CB$1048576,MATCH($A1072,'Hoja de Trabajo para listado'!$BC$155:$BC$1048576,0),MATCH((CUADRO!L$4&amp;$E1072),'Hoja de Trabajo para listado'!$BC$151:$CB$151,0)),0)+IFERROR(INDEX('Hoja de Trabajo para listado'!$DE$153:$DG$274,MATCH($A1072,'Hoja de Trabajo para listado'!$DE$153:$DE$1048576,0),MATCH((CUADRO!L$4&amp;$E1072),'Hoja de Trabajo para listado'!$DE$151:$DG$151,0)),0)+IFERROR(INDEX('Hoja de Trabajo para listado'!$CD$155:$DC$1048576,MATCH($A1072,'Hoja de Trabajo para listado'!$CD$155:$CD$1048576,0),MATCH((CUADRO!L$4&amp;$E1072),'Hoja de Trabajo para listado'!$CD$151:$DC$151,0)),0)</f>
        <v>0</v>
      </c>
      <c r="M1072" s="243">
        <f ca="1">+IFERROR(INDEX('Hoja de Trabajo para listado'!$A$155:$Z$1048576,MATCH($A1072,'Hoja de Trabajo para listado'!$A$155:$A$1048576,0),MATCH((CUADRO!M$4&amp;$E1072),'Hoja de Trabajo para listado'!$A$151:$Z$151,0)),0)+IFERROR(INDEX('Hoja de Trabajo para listado'!$AB$155:$BA$1048576,MATCH($A1072,'Hoja de Trabajo para listado'!$AB$155:$AB$1048576,0),MATCH((CUADRO!M$4&amp;$E1072),'Hoja de Trabajo para listado'!$AB$151:$BA$151,0)),0)+IFERROR(INDEX('Hoja de Trabajo para listado'!$BC$155:$CB$1048576,MATCH($A1072,'Hoja de Trabajo para listado'!$BC$155:$BC$1048576,0),MATCH((CUADRO!M$4&amp;$E1072),'Hoja de Trabajo para listado'!$BC$151:$CB$151,0)),0)+IFERROR(INDEX('Hoja de Trabajo para listado'!$DE$153:$DG$274,MATCH($A1072,'Hoja de Trabajo para listado'!$DE$153:$DE$1048576,0),MATCH((CUADRO!M$4&amp;$E1072),'Hoja de Trabajo para listado'!$DE$151:$DG$151,0)),0)+IFERROR(INDEX('Hoja de Trabajo para listado'!$CD$155:$DC$1048576,MATCH($A1072,'Hoja de Trabajo para listado'!$CD$155:$CD$1048576,0),MATCH((CUADRO!M$4&amp;$E1072),'Hoja de Trabajo para listado'!$CD$151:$DC$151,0)),0)</f>
        <v>0</v>
      </c>
      <c r="N1072" s="243">
        <f ca="1">+IFERROR(INDEX('Hoja de Trabajo para listado'!$A$155:$Z$1048576,MATCH($A1072,'Hoja de Trabajo para listado'!$A$155:$A$1048576,0),MATCH((CUADRO!N$4&amp;$E1072),'Hoja de Trabajo para listado'!$A$151:$Z$151,0)),0)+IFERROR(INDEX('Hoja de Trabajo para listado'!$AB$155:$BA$1048576,MATCH($A1072,'Hoja de Trabajo para listado'!$AB$155:$AB$1048576,0),MATCH((CUADRO!N$4&amp;$E1072),'Hoja de Trabajo para listado'!$AB$151:$BA$151,0)),0)+IFERROR(INDEX('Hoja de Trabajo para listado'!$BC$155:$CB$1048576,MATCH($A1072,'Hoja de Trabajo para listado'!$BC$155:$BC$1048576,0),MATCH((CUADRO!N$4&amp;$E1072),'Hoja de Trabajo para listado'!$BC$151:$CB$151,0)),0)+IFERROR(INDEX('Hoja de Trabajo para listado'!$DE$153:$DG$274,MATCH($A1072,'Hoja de Trabajo para listado'!$DE$153:$DE$1048576,0),MATCH((CUADRO!N$4&amp;$E1072),'Hoja de Trabajo para listado'!$DE$151:$DG$151,0)),0)+IFERROR(INDEX('Hoja de Trabajo para listado'!$CD$155:$DC$1048576,MATCH($A1072,'Hoja de Trabajo para listado'!$CD$155:$CD$1048576,0),MATCH((CUADRO!N$4&amp;$E1072),'Hoja de Trabajo para listado'!$CD$151:$DC$151,0)),0)</f>
        <v>0</v>
      </c>
      <c r="O1072" s="243">
        <f ca="1">+IFERROR(INDEX('Hoja de Trabajo para listado'!$A$155:$Z$1048576,MATCH($A1072,'Hoja de Trabajo para listado'!$A$155:$A$1048576,0),MATCH((CUADRO!O$4&amp;$E1072),'Hoja de Trabajo para listado'!$A$151:$Z$151,0)),0)+IFERROR(INDEX('Hoja de Trabajo para listado'!$AB$155:$BA$1048576,MATCH($A1072,'Hoja de Trabajo para listado'!$AB$155:$AB$1048576,0),MATCH((CUADRO!O$4&amp;$E1072),'Hoja de Trabajo para listado'!$AB$151:$BA$151,0)),0)+IFERROR(INDEX('Hoja de Trabajo para listado'!$BC$155:$CB$1048576,MATCH($A1072,'Hoja de Trabajo para listado'!$BC$155:$BC$1048576,0),MATCH((CUADRO!O$4&amp;$E1072),'Hoja de Trabajo para listado'!$BC$151:$CB$151,0)),0)+IFERROR(INDEX('Hoja de Trabajo para listado'!$DE$153:$DG$274,MATCH($A1072,'Hoja de Trabajo para listado'!$DE$153:$DE$1048576,0),MATCH((CUADRO!O$4&amp;$E1072),'Hoja de Trabajo para listado'!$DE$151:$DG$151,0)),0)+IFERROR(INDEX('Hoja de Trabajo para listado'!$CD$155:$DC$1048576,MATCH($A1072,'Hoja de Trabajo para listado'!$CD$155:$CD$1048576,0),MATCH((CUADRO!O$4&amp;$E1072),'Hoja de Trabajo para listado'!$CD$151:$DC$151,0)),0)</f>
        <v>0</v>
      </c>
      <c r="P1072" s="243">
        <f ca="1">+IFERROR(INDEX('Hoja de Trabajo para listado'!$A$155:$Z$1048576,MATCH($A1072,'Hoja de Trabajo para listado'!$A$155:$A$1048576,0),MATCH((CUADRO!P$4&amp;$E1072),'Hoja de Trabajo para listado'!$A$151:$Z$151,0)),0)+IFERROR(INDEX('Hoja de Trabajo para listado'!$AB$155:$BA$1048576,MATCH($A1072,'Hoja de Trabajo para listado'!$AB$155:$AB$1048576,0),MATCH((CUADRO!P$4&amp;$E1072),'Hoja de Trabajo para listado'!$AB$151:$BA$151,0)),0)+IFERROR(INDEX('Hoja de Trabajo para listado'!$BC$155:$CB$1048576,MATCH($A1072,'Hoja de Trabajo para listado'!$BC$155:$BC$1048576,0),MATCH((CUADRO!P$4&amp;$E1072),'Hoja de Trabajo para listado'!$BC$151:$CB$151,0)),0)+IFERROR(INDEX('Hoja de Trabajo para listado'!$DE$153:$DG$274,MATCH($A1072,'Hoja de Trabajo para listado'!$DE$153:$DE$1048576,0),MATCH((CUADRO!P$4&amp;$E1072),'Hoja de Trabajo para listado'!$DE$151:$DG$151,0)),0)+IFERROR(INDEX('Hoja de Trabajo para listado'!$CD$155:$DC$1048576,MATCH($A1072,'Hoja de Trabajo para listado'!$CD$155:$CD$1048576,0),MATCH((CUADRO!P$4&amp;$E1072),'Hoja de Trabajo para listado'!$CD$151:$DC$151,0)),0)</f>
        <v>0</v>
      </c>
      <c r="Q1072" s="243">
        <f ca="1">+IFERROR(INDEX('Hoja de Trabajo para listado'!$A$155:$Z$1048576,MATCH($A1072,'Hoja de Trabajo para listado'!$A$155:$A$1048576,0),MATCH((CUADRO!Q$4&amp;$E1072),'Hoja de Trabajo para listado'!$A$151:$Z$151,0)),0)+IFERROR(INDEX('Hoja de Trabajo para listado'!$AB$155:$BA$1048576,MATCH($A1072,'Hoja de Trabajo para listado'!$AB$155:$AB$1048576,0),MATCH((CUADRO!Q$4&amp;$E1072),'Hoja de Trabajo para listado'!$AB$151:$BA$151,0)),0)+IFERROR(INDEX('Hoja de Trabajo para listado'!$BC$155:$CB$1048576,MATCH($A1072,'Hoja de Trabajo para listado'!$BC$155:$BC$1048576,0),MATCH((CUADRO!Q$4&amp;$E1072),'Hoja de Trabajo para listado'!$BC$151:$CB$151,0)),0)+IFERROR(INDEX('Hoja de Trabajo para listado'!$DE$153:$DG$274,MATCH($A1072,'Hoja de Trabajo para listado'!$DE$153:$DE$1048576,0),MATCH((CUADRO!Q$4&amp;$E1072),'Hoja de Trabajo para listado'!$DE$151:$DG$151,0)),0)+IFERROR(INDEX('Hoja de Trabajo para listado'!$CD$155:$DC$1048576,MATCH($A1072,'Hoja de Trabajo para listado'!$CD$155:$CD$1048576,0),MATCH((CUADRO!Q$4&amp;$E1072),'Hoja de Trabajo para listado'!$CD$151:$DC$151,0)),0)</f>
        <v>0</v>
      </c>
      <c r="R1072" s="243">
        <f t="shared" ca="1" si="39"/>
        <v>0</v>
      </c>
      <c r="S1072" s="249">
        <f ca="1">+R1071+R1072</f>
        <v>0</v>
      </c>
      <c r="T1072" s="243">
        <f ca="1">+S1072</f>
        <v>0</v>
      </c>
      <c r="U1072" s="242">
        <f t="shared" si="40"/>
        <v>2</v>
      </c>
      <c r="V1072" s="333" t="str">
        <f>+VLOOKUP(A1072,bd_lista!$A$3:$E$592,5,FALSE)</f>
        <v>Gobiernos Autonomos Municipales</v>
      </c>
      <c r="W1072" s="388"/>
      <c r="X1072" s="242">
        <f>+VLOOKUP(A1072,[4]Sheet1!$A$13:$D$744,4,FALSE)</f>
        <v>0</v>
      </c>
      <c r="Y1072" s="242" t="e">
        <f>+VLOOKUP(X1072,bd_lista!$A$3:$C$592,3,FALSE)</f>
        <v>#N/A</v>
      </c>
      <c r="Z1072" s="292"/>
      <c r="AA1072" s="293"/>
    </row>
    <row r="1073" spans="1:27" customFormat="1" ht="15" hidden="1" customHeight="1">
      <c r="A1073" s="32">
        <v>1814</v>
      </c>
      <c r="B1073" s="392">
        <f>+A1073</f>
        <v>1814</v>
      </c>
      <c r="C1073" s="247" t="str">
        <f>+VLOOKUP(A1073,bd_lista!$A$3:$C$592,3,FALSE)</f>
        <v>Gobierno Autónomo Municipal de San Joaquín</v>
      </c>
      <c r="D1073" s="389" t="str">
        <f>+C1073</f>
        <v>Gobierno Autónomo Municipal de San Joaquín</v>
      </c>
      <c r="E1073" s="242" t="s">
        <v>1304</v>
      </c>
      <c r="F1073" s="243">
        <f ca="1">+IFERROR(INDEX('Hoja de Trabajo para listado'!$A$155:$Z$1048576,MATCH($A1073,'Hoja de Trabajo para listado'!$A$155:$A$1048576,0),MATCH((CUADRO!F$4&amp;$E1073),'Hoja de Trabajo para listado'!$A$151:$Z$151,0)),0)+IFERROR(INDEX('Hoja de Trabajo para listado'!$AB$155:$BA$1048576,MATCH($A1073,'Hoja de Trabajo para listado'!$AB$155:$AB$1048576,0),MATCH((CUADRO!F$4&amp;$E1073),'Hoja de Trabajo para listado'!$AB$151:$BA$151,0)),0)+IFERROR(INDEX('Hoja de Trabajo para listado'!$BC$155:$CB$1048576,MATCH($A1073,'Hoja de Trabajo para listado'!$BC$155:$BC$1048576,0),MATCH((CUADRO!F$4&amp;$E1073),'Hoja de Trabajo para listado'!$BC$151:$CB$151,0)),0)+IFERROR(INDEX('Hoja de Trabajo para listado'!$DE$153:$DG$274,MATCH($A1073,'Hoja de Trabajo para listado'!$DE$153:$DE$1048576,0),MATCH((CUADRO!F$4&amp;$E1073),'Hoja de Trabajo para listado'!$DE$151:$DG$151,0)),0)+IFERROR(INDEX('Hoja de Trabajo para listado'!$CD$155:$DC$1048576,MATCH($A1073,'Hoja de Trabajo para listado'!$CD$155:$CD$1048576,0),MATCH((CUADRO!F$4&amp;$E1073),'Hoja de Trabajo para listado'!$CD$151:$DC$151,0)),0)</f>
        <v>0</v>
      </c>
      <c r="G1073" s="243">
        <f ca="1">+IFERROR(INDEX('Hoja de Trabajo para listado'!$A$155:$Z$1048576,MATCH($A1073,'Hoja de Trabajo para listado'!$A$155:$A$1048576,0),MATCH((CUADRO!G$4&amp;$E1073),'Hoja de Trabajo para listado'!$A$151:$Z$151,0)),0)+IFERROR(INDEX('Hoja de Trabajo para listado'!$AB$155:$BA$1048576,MATCH($A1073,'Hoja de Trabajo para listado'!$AB$155:$AB$1048576,0),MATCH((CUADRO!G$4&amp;$E1073),'Hoja de Trabajo para listado'!$AB$151:$BA$151,0)),0)+IFERROR(INDEX('Hoja de Trabajo para listado'!$BC$155:$CB$1048576,MATCH($A1073,'Hoja de Trabajo para listado'!$BC$155:$BC$1048576,0),MATCH((CUADRO!G$4&amp;$E1073),'Hoja de Trabajo para listado'!$BC$151:$CB$151,0)),0)+IFERROR(INDEX('Hoja de Trabajo para listado'!$DE$153:$DG$274,MATCH($A1073,'Hoja de Trabajo para listado'!$DE$153:$DE$1048576,0),MATCH((CUADRO!G$4&amp;$E1073),'Hoja de Trabajo para listado'!$DE$151:$DG$151,0)),0)+IFERROR(INDEX('Hoja de Trabajo para listado'!$CD$155:$DC$1048576,MATCH($A1073,'Hoja de Trabajo para listado'!$CD$155:$CD$1048576,0),MATCH((CUADRO!G$4&amp;$E1073),'Hoja de Trabajo para listado'!$CD$151:$DC$151,0)),0)</f>
        <v>0</v>
      </c>
      <c r="H1073" s="243">
        <f ca="1">+IFERROR(INDEX('Hoja de Trabajo para listado'!$A$155:$Z$1048576,MATCH($A1073,'Hoja de Trabajo para listado'!$A$155:$A$1048576,0),MATCH((CUADRO!H$4&amp;$E1073),'Hoja de Trabajo para listado'!$A$151:$Z$151,0)),0)+IFERROR(INDEX('Hoja de Trabajo para listado'!$AB$155:$BA$1048576,MATCH($A1073,'Hoja de Trabajo para listado'!$AB$155:$AB$1048576,0),MATCH((CUADRO!H$4&amp;$E1073),'Hoja de Trabajo para listado'!$AB$151:$BA$151,0)),0)+IFERROR(INDEX('Hoja de Trabajo para listado'!$BC$155:$CB$1048576,MATCH($A1073,'Hoja de Trabajo para listado'!$BC$155:$BC$1048576,0),MATCH((CUADRO!H$4&amp;$E1073),'Hoja de Trabajo para listado'!$BC$151:$CB$151,0)),0)+IFERROR(INDEX('Hoja de Trabajo para listado'!$DE$153:$DG$274,MATCH($A1073,'Hoja de Trabajo para listado'!$DE$153:$DE$1048576,0),MATCH((CUADRO!H$4&amp;$E1073),'Hoja de Trabajo para listado'!$DE$151:$DG$151,0)),0)+IFERROR(INDEX('Hoja de Trabajo para listado'!$CD$155:$DC$1048576,MATCH($A1073,'Hoja de Trabajo para listado'!$CD$155:$CD$1048576,0),MATCH((CUADRO!H$4&amp;$E1073),'Hoja de Trabajo para listado'!$CD$151:$DC$151,0)),0)</f>
        <v>0</v>
      </c>
      <c r="I1073" s="243">
        <f ca="1">+IFERROR(INDEX('Hoja de Trabajo para listado'!$A$155:$Z$1048576,MATCH($A1073,'Hoja de Trabajo para listado'!$A$155:$A$1048576,0),MATCH((CUADRO!I$4&amp;$E1073),'Hoja de Trabajo para listado'!$A$151:$Z$151,0)),0)+IFERROR(INDEX('Hoja de Trabajo para listado'!$AB$155:$BA$1048576,MATCH($A1073,'Hoja de Trabajo para listado'!$AB$155:$AB$1048576,0),MATCH((CUADRO!I$4&amp;$E1073),'Hoja de Trabajo para listado'!$AB$151:$BA$151,0)),0)+IFERROR(INDEX('Hoja de Trabajo para listado'!$BC$155:$CB$1048576,MATCH($A1073,'Hoja de Trabajo para listado'!$BC$155:$BC$1048576,0),MATCH((CUADRO!I$4&amp;$E1073),'Hoja de Trabajo para listado'!$BC$151:$CB$151,0)),0)+IFERROR(INDEX('Hoja de Trabajo para listado'!$DE$153:$DG$274,MATCH($A1073,'Hoja de Trabajo para listado'!$DE$153:$DE$1048576,0),MATCH((CUADRO!I$4&amp;$E1073),'Hoja de Trabajo para listado'!$DE$151:$DG$151,0)),0)+IFERROR(INDEX('Hoja de Trabajo para listado'!$CD$155:$DC$1048576,MATCH($A1073,'Hoja de Trabajo para listado'!$CD$155:$CD$1048576,0),MATCH((CUADRO!I$4&amp;$E1073),'Hoja de Trabajo para listado'!$CD$151:$DC$151,0)),0)</f>
        <v>0</v>
      </c>
      <c r="J1073" s="243">
        <f ca="1">+IFERROR(INDEX('Hoja de Trabajo para listado'!$A$155:$Z$1048576,MATCH($A1073,'Hoja de Trabajo para listado'!$A$155:$A$1048576,0),MATCH((CUADRO!J$4&amp;$E1073),'Hoja de Trabajo para listado'!$A$151:$Z$151,0)),0)+IFERROR(INDEX('Hoja de Trabajo para listado'!$AB$155:$BA$1048576,MATCH($A1073,'Hoja de Trabajo para listado'!$AB$155:$AB$1048576,0),MATCH((CUADRO!J$4&amp;$E1073),'Hoja de Trabajo para listado'!$AB$151:$BA$151,0)),0)+IFERROR(INDEX('Hoja de Trabajo para listado'!$BC$155:$CB$1048576,MATCH($A1073,'Hoja de Trabajo para listado'!$BC$155:$BC$1048576,0),MATCH((CUADRO!J$4&amp;$E1073),'Hoja de Trabajo para listado'!$BC$151:$CB$151,0)),0)+IFERROR(INDEX('Hoja de Trabajo para listado'!$DE$153:$DG$274,MATCH($A1073,'Hoja de Trabajo para listado'!$DE$153:$DE$1048576,0),MATCH((CUADRO!J$4&amp;$E1073),'Hoja de Trabajo para listado'!$DE$151:$DG$151,0)),0)+IFERROR(INDEX('Hoja de Trabajo para listado'!$CD$155:$DC$1048576,MATCH($A1073,'Hoja de Trabajo para listado'!$CD$155:$CD$1048576,0),MATCH((CUADRO!J$4&amp;$E1073),'Hoja de Trabajo para listado'!$CD$151:$DC$151,0)),0)</f>
        <v>0</v>
      </c>
      <c r="K1073" s="243">
        <f ca="1">+IFERROR(INDEX('Hoja de Trabajo para listado'!$A$155:$Z$1048576,MATCH($A1073,'Hoja de Trabajo para listado'!$A$155:$A$1048576,0),MATCH((CUADRO!K$4&amp;$E1073),'Hoja de Trabajo para listado'!$A$151:$Z$151,0)),0)+IFERROR(INDEX('Hoja de Trabajo para listado'!$AB$155:$BA$1048576,MATCH($A1073,'Hoja de Trabajo para listado'!$AB$155:$AB$1048576,0),MATCH((CUADRO!K$4&amp;$E1073),'Hoja de Trabajo para listado'!$AB$151:$BA$151,0)),0)+IFERROR(INDEX('Hoja de Trabajo para listado'!$BC$155:$CB$1048576,MATCH($A1073,'Hoja de Trabajo para listado'!$BC$155:$BC$1048576,0),MATCH((CUADRO!K$4&amp;$E1073),'Hoja de Trabajo para listado'!$BC$151:$CB$151,0)),0)+IFERROR(INDEX('Hoja de Trabajo para listado'!$DE$153:$DG$274,MATCH($A1073,'Hoja de Trabajo para listado'!$DE$153:$DE$1048576,0),MATCH((CUADRO!K$4&amp;$E1073),'Hoja de Trabajo para listado'!$DE$151:$DG$151,0)),0)+IFERROR(INDEX('Hoja de Trabajo para listado'!$CD$155:$DC$1048576,MATCH($A1073,'Hoja de Trabajo para listado'!$CD$155:$CD$1048576,0),MATCH((CUADRO!K$4&amp;$E1073),'Hoja de Trabajo para listado'!$CD$151:$DC$151,0)),0)</f>
        <v>0</v>
      </c>
      <c r="L1073" s="243">
        <f ca="1">+IFERROR(INDEX('Hoja de Trabajo para listado'!$A$155:$Z$1048576,MATCH($A1073,'Hoja de Trabajo para listado'!$A$155:$A$1048576,0),MATCH((CUADRO!L$4&amp;$E1073),'Hoja de Trabajo para listado'!$A$151:$Z$151,0)),0)+IFERROR(INDEX('Hoja de Trabajo para listado'!$AB$155:$BA$1048576,MATCH($A1073,'Hoja de Trabajo para listado'!$AB$155:$AB$1048576,0),MATCH((CUADRO!L$4&amp;$E1073),'Hoja de Trabajo para listado'!$AB$151:$BA$151,0)),0)+IFERROR(INDEX('Hoja de Trabajo para listado'!$BC$155:$CB$1048576,MATCH($A1073,'Hoja de Trabajo para listado'!$BC$155:$BC$1048576,0),MATCH((CUADRO!L$4&amp;$E1073),'Hoja de Trabajo para listado'!$BC$151:$CB$151,0)),0)+IFERROR(INDEX('Hoja de Trabajo para listado'!$DE$153:$DG$274,MATCH($A1073,'Hoja de Trabajo para listado'!$DE$153:$DE$1048576,0),MATCH((CUADRO!L$4&amp;$E1073),'Hoja de Trabajo para listado'!$DE$151:$DG$151,0)),0)+IFERROR(INDEX('Hoja de Trabajo para listado'!$CD$155:$DC$1048576,MATCH($A1073,'Hoja de Trabajo para listado'!$CD$155:$CD$1048576,0),MATCH((CUADRO!L$4&amp;$E1073),'Hoja de Trabajo para listado'!$CD$151:$DC$151,0)),0)</f>
        <v>0</v>
      </c>
      <c r="M1073" s="243">
        <f ca="1">+IFERROR(INDEX('Hoja de Trabajo para listado'!$A$155:$Z$1048576,MATCH($A1073,'Hoja de Trabajo para listado'!$A$155:$A$1048576,0),MATCH((CUADRO!M$4&amp;$E1073),'Hoja de Trabajo para listado'!$A$151:$Z$151,0)),0)+IFERROR(INDEX('Hoja de Trabajo para listado'!$AB$155:$BA$1048576,MATCH($A1073,'Hoja de Trabajo para listado'!$AB$155:$AB$1048576,0),MATCH((CUADRO!M$4&amp;$E1073),'Hoja de Trabajo para listado'!$AB$151:$BA$151,0)),0)+IFERROR(INDEX('Hoja de Trabajo para listado'!$BC$155:$CB$1048576,MATCH($A1073,'Hoja de Trabajo para listado'!$BC$155:$BC$1048576,0),MATCH((CUADRO!M$4&amp;$E1073),'Hoja de Trabajo para listado'!$BC$151:$CB$151,0)),0)+IFERROR(INDEX('Hoja de Trabajo para listado'!$DE$153:$DG$274,MATCH($A1073,'Hoja de Trabajo para listado'!$DE$153:$DE$1048576,0),MATCH((CUADRO!M$4&amp;$E1073),'Hoja de Trabajo para listado'!$DE$151:$DG$151,0)),0)+IFERROR(INDEX('Hoja de Trabajo para listado'!$CD$155:$DC$1048576,MATCH($A1073,'Hoja de Trabajo para listado'!$CD$155:$CD$1048576,0),MATCH((CUADRO!M$4&amp;$E1073),'Hoja de Trabajo para listado'!$CD$151:$DC$151,0)),0)</f>
        <v>0</v>
      </c>
      <c r="N1073" s="243">
        <f ca="1">+IFERROR(INDEX('Hoja de Trabajo para listado'!$A$155:$Z$1048576,MATCH($A1073,'Hoja de Trabajo para listado'!$A$155:$A$1048576,0),MATCH((CUADRO!N$4&amp;$E1073),'Hoja de Trabajo para listado'!$A$151:$Z$151,0)),0)+IFERROR(INDEX('Hoja de Trabajo para listado'!$AB$155:$BA$1048576,MATCH($A1073,'Hoja de Trabajo para listado'!$AB$155:$AB$1048576,0),MATCH((CUADRO!N$4&amp;$E1073),'Hoja de Trabajo para listado'!$AB$151:$BA$151,0)),0)+IFERROR(INDEX('Hoja de Trabajo para listado'!$BC$155:$CB$1048576,MATCH($A1073,'Hoja de Trabajo para listado'!$BC$155:$BC$1048576,0),MATCH((CUADRO!N$4&amp;$E1073),'Hoja de Trabajo para listado'!$BC$151:$CB$151,0)),0)+IFERROR(INDEX('Hoja de Trabajo para listado'!$DE$153:$DG$274,MATCH($A1073,'Hoja de Trabajo para listado'!$DE$153:$DE$1048576,0),MATCH((CUADRO!N$4&amp;$E1073),'Hoja de Trabajo para listado'!$DE$151:$DG$151,0)),0)+IFERROR(INDEX('Hoja de Trabajo para listado'!$CD$155:$DC$1048576,MATCH($A1073,'Hoja de Trabajo para listado'!$CD$155:$CD$1048576,0),MATCH((CUADRO!N$4&amp;$E1073),'Hoja de Trabajo para listado'!$CD$151:$DC$151,0)),0)</f>
        <v>0</v>
      </c>
      <c r="O1073" s="243">
        <f ca="1">+IFERROR(INDEX('Hoja de Trabajo para listado'!$A$155:$Z$1048576,MATCH($A1073,'Hoja de Trabajo para listado'!$A$155:$A$1048576,0),MATCH((CUADRO!O$4&amp;$E1073),'Hoja de Trabajo para listado'!$A$151:$Z$151,0)),0)+IFERROR(INDEX('Hoja de Trabajo para listado'!$AB$155:$BA$1048576,MATCH($A1073,'Hoja de Trabajo para listado'!$AB$155:$AB$1048576,0),MATCH((CUADRO!O$4&amp;$E1073),'Hoja de Trabajo para listado'!$AB$151:$BA$151,0)),0)+IFERROR(INDEX('Hoja de Trabajo para listado'!$BC$155:$CB$1048576,MATCH($A1073,'Hoja de Trabajo para listado'!$BC$155:$BC$1048576,0),MATCH((CUADRO!O$4&amp;$E1073),'Hoja de Trabajo para listado'!$BC$151:$CB$151,0)),0)+IFERROR(INDEX('Hoja de Trabajo para listado'!$DE$153:$DG$274,MATCH($A1073,'Hoja de Trabajo para listado'!$DE$153:$DE$1048576,0),MATCH((CUADRO!O$4&amp;$E1073),'Hoja de Trabajo para listado'!$DE$151:$DG$151,0)),0)+IFERROR(INDEX('Hoja de Trabajo para listado'!$CD$155:$DC$1048576,MATCH($A1073,'Hoja de Trabajo para listado'!$CD$155:$CD$1048576,0),MATCH((CUADRO!O$4&amp;$E1073),'Hoja de Trabajo para listado'!$CD$151:$DC$151,0)),0)</f>
        <v>0</v>
      </c>
      <c r="P1073" s="243">
        <f ca="1">+IFERROR(INDEX('Hoja de Trabajo para listado'!$A$155:$Z$1048576,MATCH($A1073,'Hoja de Trabajo para listado'!$A$155:$A$1048576,0),MATCH((CUADRO!P$4&amp;$E1073),'Hoja de Trabajo para listado'!$A$151:$Z$151,0)),0)+IFERROR(INDEX('Hoja de Trabajo para listado'!$AB$155:$BA$1048576,MATCH($A1073,'Hoja de Trabajo para listado'!$AB$155:$AB$1048576,0),MATCH((CUADRO!P$4&amp;$E1073),'Hoja de Trabajo para listado'!$AB$151:$BA$151,0)),0)+IFERROR(INDEX('Hoja de Trabajo para listado'!$BC$155:$CB$1048576,MATCH($A1073,'Hoja de Trabajo para listado'!$BC$155:$BC$1048576,0),MATCH((CUADRO!P$4&amp;$E1073),'Hoja de Trabajo para listado'!$BC$151:$CB$151,0)),0)+IFERROR(INDEX('Hoja de Trabajo para listado'!$DE$153:$DG$274,MATCH($A1073,'Hoja de Trabajo para listado'!$DE$153:$DE$1048576,0),MATCH((CUADRO!P$4&amp;$E1073),'Hoja de Trabajo para listado'!$DE$151:$DG$151,0)),0)+IFERROR(INDEX('Hoja de Trabajo para listado'!$CD$155:$DC$1048576,MATCH($A1073,'Hoja de Trabajo para listado'!$CD$155:$CD$1048576,0),MATCH((CUADRO!P$4&amp;$E1073),'Hoja de Trabajo para listado'!$CD$151:$DC$151,0)),0)</f>
        <v>0</v>
      </c>
      <c r="Q1073" s="243">
        <f ca="1">+IFERROR(INDEX('Hoja de Trabajo para listado'!$A$155:$Z$1048576,MATCH($A1073,'Hoja de Trabajo para listado'!$A$155:$A$1048576,0),MATCH((CUADRO!Q$4&amp;$E1073),'Hoja de Trabajo para listado'!$A$151:$Z$151,0)),0)+IFERROR(INDEX('Hoja de Trabajo para listado'!$AB$155:$BA$1048576,MATCH($A1073,'Hoja de Trabajo para listado'!$AB$155:$AB$1048576,0),MATCH((CUADRO!Q$4&amp;$E1073),'Hoja de Trabajo para listado'!$AB$151:$BA$151,0)),0)+IFERROR(INDEX('Hoja de Trabajo para listado'!$BC$155:$CB$1048576,MATCH($A1073,'Hoja de Trabajo para listado'!$BC$155:$BC$1048576,0),MATCH((CUADRO!Q$4&amp;$E1073),'Hoja de Trabajo para listado'!$BC$151:$CB$151,0)),0)+IFERROR(INDEX('Hoja de Trabajo para listado'!$DE$153:$DG$274,MATCH($A1073,'Hoja de Trabajo para listado'!$DE$153:$DE$1048576,0),MATCH((CUADRO!Q$4&amp;$E1073),'Hoja de Trabajo para listado'!$DE$151:$DG$151,0)),0)+IFERROR(INDEX('Hoja de Trabajo para listado'!$CD$155:$DC$1048576,MATCH($A1073,'Hoja de Trabajo para listado'!$CD$155:$CD$1048576,0),MATCH((CUADRO!Q$4&amp;$E1073),'Hoja de Trabajo para listado'!$CD$151:$DC$151,0)),0)</f>
        <v>0</v>
      </c>
      <c r="R1073" s="243">
        <f t="shared" ca="1" si="39"/>
        <v>0</v>
      </c>
      <c r="S1073" s="249"/>
      <c r="T1073" s="243">
        <f ca="1">+T1074</f>
        <v>0</v>
      </c>
      <c r="U1073" s="242">
        <f t="shared" si="40"/>
        <v>1</v>
      </c>
      <c r="V1073" s="333" t="str">
        <f>+VLOOKUP(A1073,bd_lista!$A$3:$E$592,5,FALSE)</f>
        <v>Gobiernos Autonomos Municipales</v>
      </c>
      <c r="W1073" s="387" t="str">
        <f>+V1073</f>
        <v>Gobiernos Autonomos Municipales</v>
      </c>
      <c r="X1073" s="242">
        <f>+VLOOKUP(A1073,[4]Sheet1!$A$13:$D$744,4,FALSE)</f>
        <v>0</v>
      </c>
      <c r="Y1073" s="242" t="e">
        <f>+VLOOKUP(X1073,bd_lista!$A$3:$C$592,3,FALSE)</f>
        <v>#N/A</v>
      </c>
      <c r="Z1073" s="294">
        <f>+X1073</f>
        <v>0</v>
      </c>
      <c r="AA1073" s="295" t="e">
        <f>+Y1073</f>
        <v>#N/A</v>
      </c>
    </row>
    <row r="1074" spans="1:27" customFormat="1" ht="15" hidden="1" customHeight="1">
      <c r="A1074" s="32">
        <v>1814</v>
      </c>
      <c r="B1074" s="393"/>
      <c r="C1074" s="247" t="str">
        <f>+VLOOKUP(A1074,bd_lista!$A$3:$C$592,3,FALSE)</f>
        <v>Gobierno Autónomo Municipal de San Joaquín</v>
      </c>
      <c r="D1074" s="390"/>
      <c r="E1074" s="244" t="s">
        <v>1305</v>
      </c>
      <c r="F1074" s="243">
        <f ca="1">+IFERROR(INDEX('Hoja de Trabajo para listado'!$A$155:$Z$1048576,MATCH($A1074,'Hoja de Trabajo para listado'!$A$155:$A$1048576,0),MATCH((CUADRO!F$4&amp;$E1074),'Hoja de Trabajo para listado'!$A$151:$Z$151,0)),0)+IFERROR(INDEX('Hoja de Trabajo para listado'!$AB$155:$BA$1048576,MATCH($A1074,'Hoja de Trabajo para listado'!$AB$155:$AB$1048576,0),MATCH((CUADRO!F$4&amp;$E1074),'Hoja de Trabajo para listado'!$AB$151:$BA$151,0)),0)+IFERROR(INDEX('Hoja de Trabajo para listado'!$BC$155:$CB$1048576,MATCH($A1074,'Hoja de Trabajo para listado'!$BC$155:$BC$1048576,0),MATCH((CUADRO!F$4&amp;$E1074),'Hoja de Trabajo para listado'!$BC$151:$CB$151,0)),0)+IFERROR(INDEX('Hoja de Trabajo para listado'!$DE$153:$DG$274,MATCH($A1074,'Hoja de Trabajo para listado'!$DE$153:$DE$1048576,0),MATCH((CUADRO!F$4&amp;$E1074),'Hoja de Trabajo para listado'!$DE$151:$DG$151,0)),0)+IFERROR(INDEX('Hoja de Trabajo para listado'!$CD$155:$DC$1048576,MATCH($A1074,'Hoja de Trabajo para listado'!$CD$155:$CD$1048576,0),MATCH((CUADRO!F$4&amp;$E1074),'Hoja de Trabajo para listado'!$CD$151:$DC$151,0)),0)</f>
        <v>0</v>
      </c>
      <c r="G1074" s="243">
        <f ca="1">+IFERROR(INDEX('Hoja de Trabajo para listado'!$A$155:$Z$1048576,MATCH($A1074,'Hoja de Trabajo para listado'!$A$155:$A$1048576,0),MATCH((CUADRO!G$4&amp;$E1074),'Hoja de Trabajo para listado'!$A$151:$Z$151,0)),0)+IFERROR(INDEX('Hoja de Trabajo para listado'!$AB$155:$BA$1048576,MATCH($A1074,'Hoja de Trabajo para listado'!$AB$155:$AB$1048576,0),MATCH((CUADRO!G$4&amp;$E1074),'Hoja de Trabajo para listado'!$AB$151:$BA$151,0)),0)+IFERROR(INDEX('Hoja de Trabajo para listado'!$BC$155:$CB$1048576,MATCH($A1074,'Hoja de Trabajo para listado'!$BC$155:$BC$1048576,0),MATCH((CUADRO!G$4&amp;$E1074),'Hoja de Trabajo para listado'!$BC$151:$CB$151,0)),0)+IFERROR(INDEX('Hoja de Trabajo para listado'!$DE$153:$DG$274,MATCH($A1074,'Hoja de Trabajo para listado'!$DE$153:$DE$1048576,0),MATCH((CUADRO!G$4&amp;$E1074),'Hoja de Trabajo para listado'!$DE$151:$DG$151,0)),0)+IFERROR(INDEX('Hoja de Trabajo para listado'!$CD$155:$DC$1048576,MATCH($A1074,'Hoja de Trabajo para listado'!$CD$155:$CD$1048576,0),MATCH((CUADRO!G$4&amp;$E1074),'Hoja de Trabajo para listado'!$CD$151:$DC$151,0)),0)</f>
        <v>0</v>
      </c>
      <c r="H1074" s="243">
        <f ca="1">+IFERROR(INDEX('Hoja de Trabajo para listado'!$A$155:$Z$1048576,MATCH($A1074,'Hoja de Trabajo para listado'!$A$155:$A$1048576,0),MATCH((CUADRO!H$4&amp;$E1074),'Hoja de Trabajo para listado'!$A$151:$Z$151,0)),0)+IFERROR(INDEX('Hoja de Trabajo para listado'!$AB$155:$BA$1048576,MATCH($A1074,'Hoja de Trabajo para listado'!$AB$155:$AB$1048576,0),MATCH((CUADRO!H$4&amp;$E1074),'Hoja de Trabajo para listado'!$AB$151:$BA$151,0)),0)+IFERROR(INDEX('Hoja de Trabajo para listado'!$BC$155:$CB$1048576,MATCH($A1074,'Hoja de Trabajo para listado'!$BC$155:$BC$1048576,0),MATCH((CUADRO!H$4&amp;$E1074),'Hoja de Trabajo para listado'!$BC$151:$CB$151,0)),0)+IFERROR(INDEX('Hoja de Trabajo para listado'!$DE$153:$DG$274,MATCH($A1074,'Hoja de Trabajo para listado'!$DE$153:$DE$1048576,0),MATCH((CUADRO!H$4&amp;$E1074),'Hoja de Trabajo para listado'!$DE$151:$DG$151,0)),0)+IFERROR(INDEX('Hoja de Trabajo para listado'!$CD$155:$DC$1048576,MATCH($A1074,'Hoja de Trabajo para listado'!$CD$155:$CD$1048576,0),MATCH((CUADRO!H$4&amp;$E1074),'Hoja de Trabajo para listado'!$CD$151:$DC$151,0)),0)</f>
        <v>0</v>
      </c>
      <c r="I1074" s="243">
        <f ca="1">+IFERROR(INDEX('Hoja de Trabajo para listado'!$A$155:$Z$1048576,MATCH($A1074,'Hoja de Trabajo para listado'!$A$155:$A$1048576,0),MATCH((CUADRO!I$4&amp;$E1074),'Hoja de Trabajo para listado'!$A$151:$Z$151,0)),0)+IFERROR(INDEX('Hoja de Trabajo para listado'!$AB$155:$BA$1048576,MATCH($A1074,'Hoja de Trabajo para listado'!$AB$155:$AB$1048576,0),MATCH((CUADRO!I$4&amp;$E1074),'Hoja de Trabajo para listado'!$AB$151:$BA$151,0)),0)+IFERROR(INDEX('Hoja de Trabajo para listado'!$BC$155:$CB$1048576,MATCH($A1074,'Hoja de Trabajo para listado'!$BC$155:$BC$1048576,0),MATCH((CUADRO!I$4&amp;$E1074),'Hoja de Trabajo para listado'!$BC$151:$CB$151,0)),0)+IFERROR(INDEX('Hoja de Trabajo para listado'!$DE$153:$DG$274,MATCH($A1074,'Hoja de Trabajo para listado'!$DE$153:$DE$1048576,0),MATCH((CUADRO!I$4&amp;$E1074),'Hoja de Trabajo para listado'!$DE$151:$DG$151,0)),0)+IFERROR(INDEX('Hoja de Trabajo para listado'!$CD$155:$DC$1048576,MATCH($A1074,'Hoja de Trabajo para listado'!$CD$155:$CD$1048576,0),MATCH((CUADRO!I$4&amp;$E1074),'Hoja de Trabajo para listado'!$CD$151:$DC$151,0)),0)</f>
        <v>0</v>
      </c>
      <c r="J1074" s="243">
        <f ca="1">+IFERROR(INDEX('Hoja de Trabajo para listado'!$A$155:$Z$1048576,MATCH($A1074,'Hoja de Trabajo para listado'!$A$155:$A$1048576,0),MATCH((CUADRO!J$4&amp;$E1074),'Hoja de Trabajo para listado'!$A$151:$Z$151,0)),0)+IFERROR(INDEX('Hoja de Trabajo para listado'!$AB$155:$BA$1048576,MATCH($A1074,'Hoja de Trabajo para listado'!$AB$155:$AB$1048576,0),MATCH((CUADRO!J$4&amp;$E1074),'Hoja de Trabajo para listado'!$AB$151:$BA$151,0)),0)+IFERROR(INDEX('Hoja de Trabajo para listado'!$BC$155:$CB$1048576,MATCH($A1074,'Hoja de Trabajo para listado'!$BC$155:$BC$1048576,0),MATCH((CUADRO!J$4&amp;$E1074),'Hoja de Trabajo para listado'!$BC$151:$CB$151,0)),0)+IFERROR(INDEX('Hoja de Trabajo para listado'!$DE$153:$DG$274,MATCH($A1074,'Hoja de Trabajo para listado'!$DE$153:$DE$1048576,0),MATCH((CUADRO!J$4&amp;$E1074),'Hoja de Trabajo para listado'!$DE$151:$DG$151,0)),0)+IFERROR(INDEX('Hoja de Trabajo para listado'!$CD$155:$DC$1048576,MATCH($A1074,'Hoja de Trabajo para listado'!$CD$155:$CD$1048576,0),MATCH((CUADRO!J$4&amp;$E1074),'Hoja de Trabajo para listado'!$CD$151:$DC$151,0)),0)</f>
        <v>0</v>
      </c>
      <c r="K1074" s="243">
        <f ca="1">+IFERROR(INDEX('Hoja de Trabajo para listado'!$A$155:$Z$1048576,MATCH($A1074,'Hoja de Trabajo para listado'!$A$155:$A$1048576,0),MATCH((CUADRO!K$4&amp;$E1074),'Hoja de Trabajo para listado'!$A$151:$Z$151,0)),0)+IFERROR(INDEX('Hoja de Trabajo para listado'!$AB$155:$BA$1048576,MATCH($A1074,'Hoja de Trabajo para listado'!$AB$155:$AB$1048576,0),MATCH((CUADRO!K$4&amp;$E1074),'Hoja de Trabajo para listado'!$AB$151:$BA$151,0)),0)+IFERROR(INDEX('Hoja de Trabajo para listado'!$BC$155:$CB$1048576,MATCH($A1074,'Hoja de Trabajo para listado'!$BC$155:$BC$1048576,0),MATCH((CUADRO!K$4&amp;$E1074),'Hoja de Trabajo para listado'!$BC$151:$CB$151,0)),0)+IFERROR(INDEX('Hoja de Trabajo para listado'!$DE$153:$DG$274,MATCH($A1074,'Hoja de Trabajo para listado'!$DE$153:$DE$1048576,0),MATCH((CUADRO!K$4&amp;$E1074),'Hoja de Trabajo para listado'!$DE$151:$DG$151,0)),0)+IFERROR(INDEX('Hoja de Trabajo para listado'!$CD$155:$DC$1048576,MATCH($A1074,'Hoja de Trabajo para listado'!$CD$155:$CD$1048576,0),MATCH((CUADRO!K$4&amp;$E1074),'Hoja de Trabajo para listado'!$CD$151:$DC$151,0)),0)</f>
        <v>0</v>
      </c>
      <c r="L1074" s="243">
        <f ca="1">+IFERROR(INDEX('Hoja de Trabajo para listado'!$A$155:$Z$1048576,MATCH($A1074,'Hoja de Trabajo para listado'!$A$155:$A$1048576,0),MATCH((CUADRO!L$4&amp;$E1074),'Hoja de Trabajo para listado'!$A$151:$Z$151,0)),0)+IFERROR(INDEX('Hoja de Trabajo para listado'!$AB$155:$BA$1048576,MATCH($A1074,'Hoja de Trabajo para listado'!$AB$155:$AB$1048576,0),MATCH((CUADRO!L$4&amp;$E1074),'Hoja de Trabajo para listado'!$AB$151:$BA$151,0)),0)+IFERROR(INDEX('Hoja de Trabajo para listado'!$BC$155:$CB$1048576,MATCH($A1074,'Hoja de Trabajo para listado'!$BC$155:$BC$1048576,0),MATCH((CUADRO!L$4&amp;$E1074),'Hoja de Trabajo para listado'!$BC$151:$CB$151,0)),0)+IFERROR(INDEX('Hoja de Trabajo para listado'!$DE$153:$DG$274,MATCH($A1074,'Hoja de Trabajo para listado'!$DE$153:$DE$1048576,0),MATCH((CUADRO!L$4&amp;$E1074),'Hoja de Trabajo para listado'!$DE$151:$DG$151,0)),0)+IFERROR(INDEX('Hoja de Trabajo para listado'!$CD$155:$DC$1048576,MATCH($A1074,'Hoja de Trabajo para listado'!$CD$155:$CD$1048576,0),MATCH((CUADRO!L$4&amp;$E1074),'Hoja de Trabajo para listado'!$CD$151:$DC$151,0)),0)</f>
        <v>0</v>
      </c>
      <c r="M1074" s="243">
        <f ca="1">+IFERROR(INDEX('Hoja de Trabajo para listado'!$A$155:$Z$1048576,MATCH($A1074,'Hoja de Trabajo para listado'!$A$155:$A$1048576,0),MATCH((CUADRO!M$4&amp;$E1074),'Hoja de Trabajo para listado'!$A$151:$Z$151,0)),0)+IFERROR(INDEX('Hoja de Trabajo para listado'!$AB$155:$BA$1048576,MATCH($A1074,'Hoja de Trabajo para listado'!$AB$155:$AB$1048576,0),MATCH((CUADRO!M$4&amp;$E1074),'Hoja de Trabajo para listado'!$AB$151:$BA$151,0)),0)+IFERROR(INDEX('Hoja de Trabajo para listado'!$BC$155:$CB$1048576,MATCH($A1074,'Hoja de Trabajo para listado'!$BC$155:$BC$1048576,0),MATCH((CUADRO!M$4&amp;$E1074),'Hoja de Trabajo para listado'!$BC$151:$CB$151,0)),0)+IFERROR(INDEX('Hoja de Trabajo para listado'!$DE$153:$DG$274,MATCH($A1074,'Hoja de Trabajo para listado'!$DE$153:$DE$1048576,0),MATCH((CUADRO!M$4&amp;$E1074),'Hoja de Trabajo para listado'!$DE$151:$DG$151,0)),0)+IFERROR(INDEX('Hoja de Trabajo para listado'!$CD$155:$DC$1048576,MATCH($A1074,'Hoja de Trabajo para listado'!$CD$155:$CD$1048576,0),MATCH((CUADRO!M$4&amp;$E1074),'Hoja de Trabajo para listado'!$CD$151:$DC$151,0)),0)</f>
        <v>0</v>
      </c>
      <c r="N1074" s="243">
        <f ca="1">+IFERROR(INDEX('Hoja de Trabajo para listado'!$A$155:$Z$1048576,MATCH($A1074,'Hoja de Trabajo para listado'!$A$155:$A$1048576,0),MATCH((CUADRO!N$4&amp;$E1074),'Hoja de Trabajo para listado'!$A$151:$Z$151,0)),0)+IFERROR(INDEX('Hoja de Trabajo para listado'!$AB$155:$BA$1048576,MATCH($A1074,'Hoja de Trabajo para listado'!$AB$155:$AB$1048576,0),MATCH((CUADRO!N$4&amp;$E1074),'Hoja de Trabajo para listado'!$AB$151:$BA$151,0)),0)+IFERROR(INDEX('Hoja de Trabajo para listado'!$BC$155:$CB$1048576,MATCH($A1074,'Hoja de Trabajo para listado'!$BC$155:$BC$1048576,0),MATCH((CUADRO!N$4&amp;$E1074),'Hoja de Trabajo para listado'!$BC$151:$CB$151,0)),0)+IFERROR(INDEX('Hoja de Trabajo para listado'!$DE$153:$DG$274,MATCH($A1074,'Hoja de Trabajo para listado'!$DE$153:$DE$1048576,0),MATCH((CUADRO!N$4&amp;$E1074),'Hoja de Trabajo para listado'!$DE$151:$DG$151,0)),0)+IFERROR(INDEX('Hoja de Trabajo para listado'!$CD$155:$DC$1048576,MATCH($A1074,'Hoja de Trabajo para listado'!$CD$155:$CD$1048576,0),MATCH((CUADRO!N$4&amp;$E1074),'Hoja de Trabajo para listado'!$CD$151:$DC$151,0)),0)</f>
        <v>0</v>
      </c>
      <c r="O1074" s="243">
        <f ca="1">+IFERROR(INDEX('Hoja de Trabajo para listado'!$A$155:$Z$1048576,MATCH($A1074,'Hoja de Trabajo para listado'!$A$155:$A$1048576,0),MATCH((CUADRO!O$4&amp;$E1074),'Hoja de Trabajo para listado'!$A$151:$Z$151,0)),0)+IFERROR(INDEX('Hoja de Trabajo para listado'!$AB$155:$BA$1048576,MATCH($A1074,'Hoja de Trabajo para listado'!$AB$155:$AB$1048576,0),MATCH((CUADRO!O$4&amp;$E1074),'Hoja de Trabajo para listado'!$AB$151:$BA$151,0)),0)+IFERROR(INDEX('Hoja de Trabajo para listado'!$BC$155:$CB$1048576,MATCH($A1074,'Hoja de Trabajo para listado'!$BC$155:$BC$1048576,0),MATCH((CUADRO!O$4&amp;$E1074),'Hoja de Trabajo para listado'!$BC$151:$CB$151,0)),0)+IFERROR(INDEX('Hoja de Trabajo para listado'!$DE$153:$DG$274,MATCH($A1074,'Hoja de Trabajo para listado'!$DE$153:$DE$1048576,0),MATCH((CUADRO!O$4&amp;$E1074),'Hoja de Trabajo para listado'!$DE$151:$DG$151,0)),0)+IFERROR(INDEX('Hoja de Trabajo para listado'!$CD$155:$DC$1048576,MATCH($A1074,'Hoja de Trabajo para listado'!$CD$155:$CD$1048576,0),MATCH((CUADRO!O$4&amp;$E1074),'Hoja de Trabajo para listado'!$CD$151:$DC$151,0)),0)</f>
        <v>0</v>
      </c>
      <c r="P1074" s="243">
        <f ca="1">+IFERROR(INDEX('Hoja de Trabajo para listado'!$A$155:$Z$1048576,MATCH($A1074,'Hoja de Trabajo para listado'!$A$155:$A$1048576,0),MATCH((CUADRO!P$4&amp;$E1074),'Hoja de Trabajo para listado'!$A$151:$Z$151,0)),0)+IFERROR(INDEX('Hoja de Trabajo para listado'!$AB$155:$BA$1048576,MATCH($A1074,'Hoja de Trabajo para listado'!$AB$155:$AB$1048576,0),MATCH((CUADRO!P$4&amp;$E1074),'Hoja de Trabajo para listado'!$AB$151:$BA$151,0)),0)+IFERROR(INDEX('Hoja de Trabajo para listado'!$BC$155:$CB$1048576,MATCH($A1074,'Hoja de Trabajo para listado'!$BC$155:$BC$1048576,0),MATCH((CUADRO!P$4&amp;$E1074),'Hoja de Trabajo para listado'!$BC$151:$CB$151,0)),0)+IFERROR(INDEX('Hoja de Trabajo para listado'!$DE$153:$DG$274,MATCH($A1074,'Hoja de Trabajo para listado'!$DE$153:$DE$1048576,0),MATCH((CUADRO!P$4&amp;$E1074),'Hoja de Trabajo para listado'!$DE$151:$DG$151,0)),0)+IFERROR(INDEX('Hoja de Trabajo para listado'!$CD$155:$DC$1048576,MATCH($A1074,'Hoja de Trabajo para listado'!$CD$155:$CD$1048576,0),MATCH((CUADRO!P$4&amp;$E1074),'Hoja de Trabajo para listado'!$CD$151:$DC$151,0)),0)</f>
        <v>0</v>
      </c>
      <c r="Q1074" s="243">
        <f ca="1">+IFERROR(INDEX('Hoja de Trabajo para listado'!$A$155:$Z$1048576,MATCH($A1074,'Hoja de Trabajo para listado'!$A$155:$A$1048576,0),MATCH((CUADRO!Q$4&amp;$E1074),'Hoja de Trabajo para listado'!$A$151:$Z$151,0)),0)+IFERROR(INDEX('Hoja de Trabajo para listado'!$AB$155:$BA$1048576,MATCH($A1074,'Hoja de Trabajo para listado'!$AB$155:$AB$1048576,0),MATCH((CUADRO!Q$4&amp;$E1074),'Hoja de Trabajo para listado'!$AB$151:$BA$151,0)),0)+IFERROR(INDEX('Hoja de Trabajo para listado'!$BC$155:$CB$1048576,MATCH($A1074,'Hoja de Trabajo para listado'!$BC$155:$BC$1048576,0),MATCH((CUADRO!Q$4&amp;$E1074),'Hoja de Trabajo para listado'!$BC$151:$CB$151,0)),0)+IFERROR(INDEX('Hoja de Trabajo para listado'!$DE$153:$DG$274,MATCH($A1074,'Hoja de Trabajo para listado'!$DE$153:$DE$1048576,0),MATCH((CUADRO!Q$4&amp;$E1074),'Hoja de Trabajo para listado'!$DE$151:$DG$151,0)),0)+IFERROR(INDEX('Hoja de Trabajo para listado'!$CD$155:$DC$1048576,MATCH($A1074,'Hoja de Trabajo para listado'!$CD$155:$CD$1048576,0),MATCH((CUADRO!Q$4&amp;$E1074),'Hoja de Trabajo para listado'!$CD$151:$DC$151,0)),0)</f>
        <v>0</v>
      </c>
      <c r="R1074" s="243">
        <f t="shared" ca="1" si="39"/>
        <v>0</v>
      </c>
      <c r="S1074" s="249">
        <f ca="1">+R1073+R1074</f>
        <v>0</v>
      </c>
      <c r="T1074" s="243">
        <f ca="1">+S1074</f>
        <v>0</v>
      </c>
      <c r="U1074" s="242">
        <f t="shared" si="40"/>
        <v>2</v>
      </c>
      <c r="V1074" s="333" t="str">
        <f>+VLOOKUP(A1074,bd_lista!$A$3:$E$592,5,FALSE)</f>
        <v>Gobiernos Autonomos Municipales</v>
      </c>
      <c r="W1074" s="388"/>
      <c r="X1074" s="242">
        <f>+VLOOKUP(A1074,[4]Sheet1!$A$13:$D$744,4,FALSE)</f>
        <v>0</v>
      </c>
      <c r="Y1074" s="242" t="e">
        <f>+VLOOKUP(X1074,bd_lista!$A$3:$C$592,3,FALSE)</f>
        <v>#N/A</v>
      </c>
      <c r="Z1074" s="292"/>
      <c r="AA1074" s="293"/>
    </row>
    <row r="1075" spans="1:27" customFormat="1" ht="15" hidden="1" customHeight="1">
      <c r="A1075" s="32">
        <v>1815</v>
      </c>
      <c r="B1075" s="392">
        <f>+A1075</f>
        <v>1815</v>
      </c>
      <c r="C1075" s="247" t="str">
        <f>+VLOOKUP(A1075,bd_lista!$A$3:$C$592,3,FALSE)</f>
        <v>Gobierno Autónomo Municipal de San Ramón</v>
      </c>
      <c r="D1075" s="389" t="str">
        <f>+C1075</f>
        <v>Gobierno Autónomo Municipal de San Ramón</v>
      </c>
      <c r="E1075" s="242" t="s">
        <v>1304</v>
      </c>
      <c r="F1075" s="243">
        <f ca="1">+IFERROR(INDEX('Hoja de Trabajo para listado'!$A$155:$Z$1048576,MATCH($A1075,'Hoja de Trabajo para listado'!$A$155:$A$1048576,0),MATCH((CUADRO!F$4&amp;$E1075),'Hoja de Trabajo para listado'!$A$151:$Z$151,0)),0)+IFERROR(INDEX('Hoja de Trabajo para listado'!$AB$155:$BA$1048576,MATCH($A1075,'Hoja de Trabajo para listado'!$AB$155:$AB$1048576,0),MATCH((CUADRO!F$4&amp;$E1075),'Hoja de Trabajo para listado'!$AB$151:$BA$151,0)),0)+IFERROR(INDEX('Hoja de Trabajo para listado'!$BC$155:$CB$1048576,MATCH($A1075,'Hoja de Trabajo para listado'!$BC$155:$BC$1048576,0),MATCH((CUADRO!F$4&amp;$E1075),'Hoja de Trabajo para listado'!$BC$151:$CB$151,0)),0)+IFERROR(INDEX('Hoja de Trabajo para listado'!$DE$153:$DG$274,MATCH($A1075,'Hoja de Trabajo para listado'!$DE$153:$DE$1048576,0),MATCH((CUADRO!F$4&amp;$E1075),'Hoja de Trabajo para listado'!$DE$151:$DG$151,0)),0)+IFERROR(INDEX('Hoja de Trabajo para listado'!$CD$155:$DC$1048576,MATCH($A1075,'Hoja de Trabajo para listado'!$CD$155:$CD$1048576,0),MATCH((CUADRO!F$4&amp;$E1075),'Hoja de Trabajo para listado'!$CD$151:$DC$151,0)),0)</f>
        <v>0</v>
      </c>
      <c r="G1075" s="243">
        <f ca="1">+IFERROR(INDEX('Hoja de Trabajo para listado'!$A$155:$Z$1048576,MATCH($A1075,'Hoja de Trabajo para listado'!$A$155:$A$1048576,0),MATCH((CUADRO!G$4&amp;$E1075),'Hoja de Trabajo para listado'!$A$151:$Z$151,0)),0)+IFERROR(INDEX('Hoja de Trabajo para listado'!$AB$155:$BA$1048576,MATCH($A1075,'Hoja de Trabajo para listado'!$AB$155:$AB$1048576,0),MATCH((CUADRO!G$4&amp;$E1075),'Hoja de Trabajo para listado'!$AB$151:$BA$151,0)),0)+IFERROR(INDEX('Hoja de Trabajo para listado'!$BC$155:$CB$1048576,MATCH($A1075,'Hoja de Trabajo para listado'!$BC$155:$BC$1048576,0),MATCH((CUADRO!G$4&amp;$E1075),'Hoja de Trabajo para listado'!$BC$151:$CB$151,0)),0)+IFERROR(INDEX('Hoja de Trabajo para listado'!$DE$153:$DG$274,MATCH($A1075,'Hoja de Trabajo para listado'!$DE$153:$DE$1048576,0),MATCH((CUADRO!G$4&amp;$E1075),'Hoja de Trabajo para listado'!$DE$151:$DG$151,0)),0)+IFERROR(INDEX('Hoja de Trabajo para listado'!$CD$155:$DC$1048576,MATCH($A1075,'Hoja de Trabajo para listado'!$CD$155:$CD$1048576,0),MATCH((CUADRO!G$4&amp;$E1075),'Hoja de Trabajo para listado'!$CD$151:$DC$151,0)),0)</f>
        <v>0</v>
      </c>
      <c r="H1075" s="243">
        <f ca="1">+IFERROR(INDEX('Hoja de Trabajo para listado'!$A$155:$Z$1048576,MATCH($A1075,'Hoja de Trabajo para listado'!$A$155:$A$1048576,0),MATCH((CUADRO!H$4&amp;$E1075),'Hoja de Trabajo para listado'!$A$151:$Z$151,0)),0)+IFERROR(INDEX('Hoja de Trabajo para listado'!$AB$155:$BA$1048576,MATCH($A1075,'Hoja de Trabajo para listado'!$AB$155:$AB$1048576,0),MATCH((CUADRO!H$4&amp;$E1075),'Hoja de Trabajo para listado'!$AB$151:$BA$151,0)),0)+IFERROR(INDEX('Hoja de Trabajo para listado'!$BC$155:$CB$1048576,MATCH($A1075,'Hoja de Trabajo para listado'!$BC$155:$BC$1048576,0),MATCH((CUADRO!H$4&amp;$E1075),'Hoja de Trabajo para listado'!$BC$151:$CB$151,0)),0)+IFERROR(INDEX('Hoja de Trabajo para listado'!$DE$153:$DG$274,MATCH($A1075,'Hoja de Trabajo para listado'!$DE$153:$DE$1048576,0),MATCH((CUADRO!H$4&amp;$E1075),'Hoja de Trabajo para listado'!$DE$151:$DG$151,0)),0)+IFERROR(INDEX('Hoja de Trabajo para listado'!$CD$155:$DC$1048576,MATCH($A1075,'Hoja de Trabajo para listado'!$CD$155:$CD$1048576,0),MATCH((CUADRO!H$4&amp;$E1075),'Hoja de Trabajo para listado'!$CD$151:$DC$151,0)),0)</f>
        <v>0</v>
      </c>
      <c r="I1075" s="243">
        <f ca="1">+IFERROR(INDEX('Hoja de Trabajo para listado'!$A$155:$Z$1048576,MATCH($A1075,'Hoja de Trabajo para listado'!$A$155:$A$1048576,0),MATCH((CUADRO!I$4&amp;$E1075),'Hoja de Trabajo para listado'!$A$151:$Z$151,0)),0)+IFERROR(INDEX('Hoja de Trabajo para listado'!$AB$155:$BA$1048576,MATCH($A1075,'Hoja de Trabajo para listado'!$AB$155:$AB$1048576,0),MATCH((CUADRO!I$4&amp;$E1075),'Hoja de Trabajo para listado'!$AB$151:$BA$151,0)),0)+IFERROR(INDEX('Hoja de Trabajo para listado'!$BC$155:$CB$1048576,MATCH($A1075,'Hoja de Trabajo para listado'!$BC$155:$BC$1048576,0),MATCH((CUADRO!I$4&amp;$E1075),'Hoja de Trabajo para listado'!$BC$151:$CB$151,0)),0)+IFERROR(INDEX('Hoja de Trabajo para listado'!$DE$153:$DG$274,MATCH($A1075,'Hoja de Trabajo para listado'!$DE$153:$DE$1048576,0),MATCH((CUADRO!I$4&amp;$E1075),'Hoja de Trabajo para listado'!$DE$151:$DG$151,0)),0)+IFERROR(INDEX('Hoja de Trabajo para listado'!$CD$155:$DC$1048576,MATCH($A1075,'Hoja de Trabajo para listado'!$CD$155:$CD$1048576,0),MATCH((CUADRO!I$4&amp;$E1075),'Hoja de Trabajo para listado'!$CD$151:$DC$151,0)),0)</f>
        <v>0</v>
      </c>
      <c r="J1075" s="243">
        <f ca="1">+IFERROR(INDEX('Hoja de Trabajo para listado'!$A$155:$Z$1048576,MATCH($A1075,'Hoja de Trabajo para listado'!$A$155:$A$1048576,0),MATCH((CUADRO!J$4&amp;$E1075),'Hoja de Trabajo para listado'!$A$151:$Z$151,0)),0)+IFERROR(INDEX('Hoja de Trabajo para listado'!$AB$155:$BA$1048576,MATCH($A1075,'Hoja de Trabajo para listado'!$AB$155:$AB$1048576,0),MATCH((CUADRO!J$4&amp;$E1075),'Hoja de Trabajo para listado'!$AB$151:$BA$151,0)),0)+IFERROR(INDEX('Hoja de Trabajo para listado'!$BC$155:$CB$1048576,MATCH($A1075,'Hoja de Trabajo para listado'!$BC$155:$BC$1048576,0),MATCH((CUADRO!J$4&amp;$E1075),'Hoja de Trabajo para listado'!$BC$151:$CB$151,0)),0)+IFERROR(INDEX('Hoja de Trabajo para listado'!$DE$153:$DG$274,MATCH($A1075,'Hoja de Trabajo para listado'!$DE$153:$DE$1048576,0),MATCH((CUADRO!J$4&amp;$E1075),'Hoja de Trabajo para listado'!$DE$151:$DG$151,0)),0)+IFERROR(INDEX('Hoja de Trabajo para listado'!$CD$155:$DC$1048576,MATCH($A1075,'Hoja de Trabajo para listado'!$CD$155:$CD$1048576,0),MATCH((CUADRO!J$4&amp;$E1075),'Hoja de Trabajo para listado'!$CD$151:$DC$151,0)),0)</f>
        <v>0</v>
      </c>
      <c r="K1075" s="243">
        <f ca="1">+IFERROR(INDEX('Hoja de Trabajo para listado'!$A$155:$Z$1048576,MATCH($A1075,'Hoja de Trabajo para listado'!$A$155:$A$1048576,0),MATCH((CUADRO!K$4&amp;$E1075),'Hoja de Trabajo para listado'!$A$151:$Z$151,0)),0)+IFERROR(INDEX('Hoja de Trabajo para listado'!$AB$155:$BA$1048576,MATCH($A1075,'Hoja de Trabajo para listado'!$AB$155:$AB$1048576,0),MATCH((CUADRO!K$4&amp;$E1075),'Hoja de Trabajo para listado'!$AB$151:$BA$151,0)),0)+IFERROR(INDEX('Hoja de Trabajo para listado'!$BC$155:$CB$1048576,MATCH($A1075,'Hoja de Trabajo para listado'!$BC$155:$BC$1048576,0),MATCH((CUADRO!K$4&amp;$E1075),'Hoja de Trabajo para listado'!$BC$151:$CB$151,0)),0)+IFERROR(INDEX('Hoja de Trabajo para listado'!$DE$153:$DG$274,MATCH($A1075,'Hoja de Trabajo para listado'!$DE$153:$DE$1048576,0),MATCH((CUADRO!K$4&amp;$E1075),'Hoja de Trabajo para listado'!$DE$151:$DG$151,0)),0)+IFERROR(INDEX('Hoja de Trabajo para listado'!$CD$155:$DC$1048576,MATCH($A1075,'Hoja de Trabajo para listado'!$CD$155:$CD$1048576,0),MATCH((CUADRO!K$4&amp;$E1075),'Hoja de Trabajo para listado'!$CD$151:$DC$151,0)),0)</f>
        <v>0</v>
      </c>
      <c r="L1075" s="243">
        <f ca="1">+IFERROR(INDEX('Hoja de Trabajo para listado'!$A$155:$Z$1048576,MATCH($A1075,'Hoja de Trabajo para listado'!$A$155:$A$1048576,0),MATCH((CUADRO!L$4&amp;$E1075),'Hoja de Trabajo para listado'!$A$151:$Z$151,0)),0)+IFERROR(INDEX('Hoja de Trabajo para listado'!$AB$155:$BA$1048576,MATCH($A1075,'Hoja de Trabajo para listado'!$AB$155:$AB$1048576,0),MATCH((CUADRO!L$4&amp;$E1075),'Hoja de Trabajo para listado'!$AB$151:$BA$151,0)),0)+IFERROR(INDEX('Hoja de Trabajo para listado'!$BC$155:$CB$1048576,MATCH($A1075,'Hoja de Trabajo para listado'!$BC$155:$BC$1048576,0),MATCH((CUADRO!L$4&amp;$E1075),'Hoja de Trabajo para listado'!$BC$151:$CB$151,0)),0)+IFERROR(INDEX('Hoja de Trabajo para listado'!$DE$153:$DG$274,MATCH($A1075,'Hoja de Trabajo para listado'!$DE$153:$DE$1048576,0),MATCH((CUADRO!L$4&amp;$E1075),'Hoja de Trabajo para listado'!$DE$151:$DG$151,0)),0)+IFERROR(INDEX('Hoja de Trabajo para listado'!$CD$155:$DC$1048576,MATCH($A1075,'Hoja de Trabajo para listado'!$CD$155:$CD$1048576,0),MATCH((CUADRO!L$4&amp;$E1075),'Hoja de Trabajo para listado'!$CD$151:$DC$151,0)),0)</f>
        <v>0</v>
      </c>
      <c r="M1075" s="243">
        <f ca="1">+IFERROR(INDEX('Hoja de Trabajo para listado'!$A$155:$Z$1048576,MATCH($A1075,'Hoja de Trabajo para listado'!$A$155:$A$1048576,0),MATCH((CUADRO!M$4&amp;$E1075),'Hoja de Trabajo para listado'!$A$151:$Z$151,0)),0)+IFERROR(INDEX('Hoja de Trabajo para listado'!$AB$155:$BA$1048576,MATCH($A1075,'Hoja de Trabajo para listado'!$AB$155:$AB$1048576,0),MATCH((CUADRO!M$4&amp;$E1075),'Hoja de Trabajo para listado'!$AB$151:$BA$151,0)),0)+IFERROR(INDEX('Hoja de Trabajo para listado'!$BC$155:$CB$1048576,MATCH($A1075,'Hoja de Trabajo para listado'!$BC$155:$BC$1048576,0),MATCH((CUADRO!M$4&amp;$E1075),'Hoja de Trabajo para listado'!$BC$151:$CB$151,0)),0)+IFERROR(INDEX('Hoja de Trabajo para listado'!$DE$153:$DG$274,MATCH($A1075,'Hoja de Trabajo para listado'!$DE$153:$DE$1048576,0),MATCH((CUADRO!M$4&amp;$E1075),'Hoja de Trabajo para listado'!$DE$151:$DG$151,0)),0)+IFERROR(INDEX('Hoja de Trabajo para listado'!$CD$155:$DC$1048576,MATCH($A1075,'Hoja de Trabajo para listado'!$CD$155:$CD$1048576,0),MATCH((CUADRO!M$4&amp;$E1075),'Hoja de Trabajo para listado'!$CD$151:$DC$151,0)),0)</f>
        <v>0</v>
      </c>
      <c r="N1075" s="243">
        <f ca="1">+IFERROR(INDEX('Hoja de Trabajo para listado'!$A$155:$Z$1048576,MATCH($A1075,'Hoja de Trabajo para listado'!$A$155:$A$1048576,0),MATCH((CUADRO!N$4&amp;$E1075),'Hoja de Trabajo para listado'!$A$151:$Z$151,0)),0)+IFERROR(INDEX('Hoja de Trabajo para listado'!$AB$155:$BA$1048576,MATCH($A1075,'Hoja de Trabajo para listado'!$AB$155:$AB$1048576,0),MATCH((CUADRO!N$4&amp;$E1075),'Hoja de Trabajo para listado'!$AB$151:$BA$151,0)),0)+IFERROR(INDEX('Hoja de Trabajo para listado'!$BC$155:$CB$1048576,MATCH($A1075,'Hoja de Trabajo para listado'!$BC$155:$BC$1048576,0),MATCH((CUADRO!N$4&amp;$E1075),'Hoja de Trabajo para listado'!$BC$151:$CB$151,0)),0)+IFERROR(INDEX('Hoja de Trabajo para listado'!$DE$153:$DG$274,MATCH($A1075,'Hoja de Trabajo para listado'!$DE$153:$DE$1048576,0),MATCH((CUADRO!N$4&amp;$E1075),'Hoja de Trabajo para listado'!$DE$151:$DG$151,0)),0)+IFERROR(INDEX('Hoja de Trabajo para listado'!$CD$155:$DC$1048576,MATCH($A1075,'Hoja de Trabajo para listado'!$CD$155:$CD$1048576,0),MATCH((CUADRO!N$4&amp;$E1075),'Hoja de Trabajo para listado'!$CD$151:$DC$151,0)),0)</f>
        <v>0</v>
      </c>
      <c r="O1075" s="243">
        <f ca="1">+IFERROR(INDEX('Hoja de Trabajo para listado'!$A$155:$Z$1048576,MATCH($A1075,'Hoja de Trabajo para listado'!$A$155:$A$1048576,0),MATCH((CUADRO!O$4&amp;$E1075),'Hoja de Trabajo para listado'!$A$151:$Z$151,0)),0)+IFERROR(INDEX('Hoja de Trabajo para listado'!$AB$155:$BA$1048576,MATCH($A1075,'Hoja de Trabajo para listado'!$AB$155:$AB$1048576,0),MATCH((CUADRO!O$4&amp;$E1075),'Hoja de Trabajo para listado'!$AB$151:$BA$151,0)),0)+IFERROR(INDEX('Hoja de Trabajo para listado'!$BC$155:$CB$1048576,MATCH($A1075,'Hoja de Trabajo para listado'!$BC$155:$BC$1048576,0),MATCH((CUADRO!O$4&amp;$E1075),'Hoja de Trabajo para listado'!$BC$151:$CB$151,0)),0)+IFERROR(INDEX('Hoja de Trabajo para listado'!$DE$153:$DG$274,MATCH($A1075,'Hoja de Trabajo para listado'!$DE$153:$DE$1048576,0),MATCH((CUADRO!O$4&amp;$E1075),'Hoja de Trabajo para listado'!$DE$151:$DG$151,0)),0)+IFERROR(INDEX('Hoja de Trabajo para listado'!$CD$155:$DC$1048576,MATCH($A1075,'Hoja de Trabajo para listado'!$CD$155:$CD$1048576,0),MATCH((CUADRO!O$4&amp;$E1075),'Hoja de Trabajo para listado'!$CD$151:$DC$151,0)),0)</f>
        <v>0</v>
      </c>
      <c r="P1075" s="243">
        <f ca="1">+IFERROR(INDEX('Hoja de Trabajo para listado'!$A$155:$Z$1048576,MATCH($A1075,'Hoja de Trabajo para listado'!$A$155:$A$1048576,0),MATCH((CUADRO!P$4&amp;$E1075),'Hoja de Trabajo para listado'!$A$151:$Z$151,0)),0)+IFERROR(INDEX('Hoja de Trabajo para listado'!$AB$155:$BA$1048576,MATCH($A1075,'Hoja de Trabajo para listado'!$AB$155:$AB$1048576,0),MATCH((CUADRO!P$4&amp;$E1075),'Hoja de Trabajo para listado'!$AB$151:$BA$151,0)),0)+IFERROR(INDEX('Hoja de Trabajo para listado'!$BC$155:$CB$1048576,MATCH($A1075,'Hoja de Trabajo para listado'!$BC$155:$BC$1048576,0),MATCH((CUADRO!P$4&amp;$E1075),'Hoja de Trabajo para listado'!$BC$151:$CB$151,0)),0)+IFERROR(INDEX('Hoja de Trabajo para listado'!$DE$153:$DG$274,MATCH($A1075,'Hoja de Trabajo para listado'!$DE$153:$DE$1048576,0),MATCH((CUADRO!P$4&amp;$E1075),'Hoja de Trabajo para listado'!$DE$151:$DG$151,0)),0)+IFERROR(INDEX('Hoja de Trabajo para listado'!$CD$155:$DC$1048576,MATCH($A1075,'Hoja de Trabajo para listado'!$CD$155:$CD$1048576,0),MATCH((CUADRO!P$4&amp;$E1075),'Hoja de Trabajo para listado'!$CD$151:$DC$151,0)),0)</f>
        <v>0</v>
      </c>
      <c r="Q1075" s="243">
        <f ca="1">+IFERROR(INDEX('Hoja de Trabajo para listado'!$A$155:$Z$1048576,MATCH($A1075,'Hoja de Trabajo para listado'!$A$155:$A$1048576,0),MATCH((CUADRO!Q$4&amp;$E1075),'Hoja de Trabajo para listado'!$A$151:$Z$151,0)),0)+IFERROR(INDEX('Hoja de Trabajo para listado'!$AB$155:$BA$1048576,MATCH($A1075,'Hoja de Trabajo para listado'!$AB$155:$AB$1048576,0),MATCH((CUADRO!Q$4&amp;$E1075),'Hoja de Trabajo para listado'!$AB$151:$BA$151,0)),0)+IFERROR(INDEX('Hoja de Trabajo para listado'!$BC$155:$CB$1048576,MATCH($A1075,'Hoja de Trabajo para listado'!$BC$155:$BC$1048576,0),MATCH((CUADRO!Q$4&amp;$E1075),'Hoja de Trabajo para listado'!$BC$151:$CB$151,0)),0)+IFERROR(INDEX('Hoja de Trabajo para listado'!$DE$153:$DG$274,MATCH($A1075,'Hoja de Trabajo para listado'!$DE$153:$DE$1048576,0),MATCH((CUADRO!Q$4&amp;$E1075),'Hoja de Trabajo para listado'!$DE$151:$DG$151,0)),0)+IFERROR(INDEX('Hoja de Trabajo para listado'!$CD$155:$DC$1048576,MATCH($A1075,'Hoja de Trabajo para listado'!$CD$155:$CD$1048576,0),MATCH((CUADRO!Q$4&amp;$E1075),'Hoja de Trabajo para listado'!$CD$151:$DC$151,0)),0)</f>
        <v>0</v>
      </c>
      <c r="R1075" s="243">
        <f t="shared" ca="1" si="39"/>
        <v>0</v>
      </c>
      <c r="S1075" s="249"/>
      <c r="T1075" s="243">
        <f ca="1">+T1076</f>
        <v>0</v>
      </c>
      <c r="U1075" s="242">
        <f t="shared" si="40"/>
        <v>1</v>
      </c>
      <c r="V1075" s="333" t="str">
        <f>+VLOOKUP(A1075,bd_lista!$A$3:$E$592,5,FALSE)</f>
        <v>Gobiernos Autonomos Municipales</v>
      </c>
      <c r="W1075" s="387" t="str">
        <f>+V1075</f>
        <v>Gobiernos Autonomos Municipales</v>
      </c>
      <c r="X1075" s="242">
        <f>+VLOOKUP(A1075,[4]Sheet1!$A$13:$D$744,4,FALSE)</f>
        <v>0</v>
      </c>
      <c r="Y1075" s="242" t="e">
        <f>+VLOOKUP(X1075,bd_lista!$A$3:$C$592,3,FALSE)</f>
        <v>#N/A</v>
      </c>
      <c r="Z1075" s="294">
        <f>+X1075</f>
        <v>0</v>
      </c>
      <c r="AA1075" s="295" t="e">
        <f>+Y1075</f>
        <v>#N/A</v>
      </c>
    </row>
    <row r="1076" spans="1:27" customFormat="1" ht="15" hidden="1" customHeight="1">
      <c r="A1076" s="32">
        <v>1815</v>
      </c>
      <c r="B1076" s="393"/>
      <c r="C1076" s="247" t="str">
        <f>+VLOOKUP(A1076,bd_lista!$A$3:$C$592,3,FALSE)</f>
        <v>Gobierno Autónomo Municipal de San Ramón</v>
      </c>
      <c r="D1076" s="390"/>
      <c r="E1076" s="244" t="s">
        <v>1305</v>
      </c>
      <c r="F1076" s="245">
        <f ca="1">+IFERROR(INDEX('Hoja de Trabajo para listado'!$A$155:$Z$1048576,MATCH($A1076,'Hoja de Trabajo para listado'!$A$155:$A$1048576,0),MATCH((CUADRO!F$4&amp;$E1076),'Hoja de Trabajo para listado'!$A$151:$Z$151,0)),0)+IFERROR(INDEX('Hoja de Trabajo para listado'!$AB$155:$BA$1048576,MATCH($A1076,'Hoja de Trabajo para listado'!$AB$155:$AB$1048576,0),MATCH((CUADRO!F$4&amp;$E1076),'Hoja de Trabajo para listado'!$AB$151:$BA$151,0)),0)+IFERROR(INDEX('Hoja de Trabajo para listado'!$BC$155:$CB$1048576,MATCH($A1076,'Hoja de Trabajo para listado'!$BC$155:$BC$1048576,0),MATCH((CUADRO!F$4&amp;$E1076),'Hoja de Trabajo para listado'!$BC$151:$CB$151,0)),0)+IFERROR(INDEX('Hoja de Trabajo para listado'!$DE$153:$DG$274,MATCH($A1076,'Hoja de Trabajo para listado'!$DE$153:$DE$1048576,0),MATCH((CUADRO!F$4&amp;$E1076),'Hoja de Trabajo para listado'!$DE$151:$DG$151,0)),0)+IFERROR(INDEX('Hoja de Trabajo para listado'!$CD$155:$DC$1048576,MATCH($A1076,'Hoja de Trabajo para listado'!$CD$155:$CD$1048576,0),MATCH((CUADRO!F$4&amp;$E1076),'Hoja de Trabajo para listado'!$CD$151:$DC$151,0)),0)</f>
        <v>0</v>
      </c>
      <c r="G1076" s="245">
        <f ca="1">+IFERROR(INDEX('Hoja de Trabajo para listado'!$A$155:$Z$1048576,MATCH($A1076,'Hoja de Trabajo para listado'!$A$155:$A$1048576,0),MATCH((CUADRO!G$4&amp;$E1076),'Hoja de Trabajo para listado'!$A$151:$Z$151,0)),0)+IFERROR(INDEX('Hoja de Trabajo para listado'!$AB$155:$BA$1048576,MATCH($A1076,'Hoja de Trabajo para listado'!$AB$155:$AB$1048576,0),MATCH((CUADRO!G$4&amp;$E1076),'Hoja de Trabajo para listado'!$AB$151:$BA$151,0)),0)+IFERROR(INDEX('Hoja de Trabajo para listado'!$BC$155:$CB$1048576,MATCH($A1076,'Hoja de Trabajo para listado'!$BC$155:$BC$1048576,0),MATCH((CUADRO!G$4&amp;$E1076),'Hoja de Trabajo para listado'!$BC$151:$CB$151,0)),0)+IFERROR(INDEX('Hoja de Trabajo para listado'!$DE$153:$DG$274,MATCH($A1076,'Hoja de Trabajo para listado'!$DE$153:$DE$1048576,0),MATCH((CUADRO!G$4&amp;$E1076),'Hoja de Trabajo para listado'!$DE$151:$DG$151,0)),0)+IFERROR(INDEX('Hoja de Trabajo para listado'!$CD$155:$DC$1048576,MATCH($A1076,'Hoja de Trabajo para listado'!$CD$155:$CD$1048576,0),MATCH((CUADRO!G$4&amp;$E1076),'Hoja de Trabajo para listado'!$CD$151:$DC$151,0)),0)</f>
        <v>0</v>
      </c>
      <c r="H1076" s="245">
        <f ca="1">+IFERROR(INDEX('Hoja de Trabajo para listado'!$A$155:$Z$1048576,MATCH($A1076,'Hoja de Trabajo para listado'!$A$155:$A$1048576,0),MATCH((CUADRO!H$4&amp;$E1076),'Hoja de Trabajo para listado'!$A$151:$Z$151,0)),0)+IFERROR(INDEX('Hoja de Trabajo para listado'!$AB$155:$BA$1048576,MATCH($A1076,'Hoja de Trabajo para listado'!$AB$155:$AB$1048576,0),MATCH((CUADRO!H$4&amp;$E1076),'Hoja de Trabajo para listado'!$AB$151:$BA$151,0)),0)+IFERROR(INDEX('Hoja de Trabajo para listado'!$BC$155:$CB$1048576,MATCH($A1076,'Hoja de Trabajo para listado'!$BC$155:$BC$1048576,0),MATCH((CUADRO!H$4&amp;$E1076),'Hoja de Trabajo para listado'!$BC$151:$CB$151,0)),0)+IFERROR(INDEX('Hoja de Trabajo para listado'!$DE$153:$DG$274,MATCH($A1076,'Hoja de Trabajo para listado'!$DE$153:$DE$1048576,0),MATCH((CUADRO!H$4&amp;$E1076),'Hoja de Trabajo para listado'!$DE$151:$DG$151,0)),0)+IFERROR(INDEX('Hoja de Trabajo para listado'!$CD$155:$DC$1048576,MATCH($A1076,'Hoja de Trabajo para listado'!$CD$155:$CD$1048576,0),MATCH((CUADRO!H$4&amp;$E1076),'Hoja de Trabajo para listado'!$CD$151:$DC$151,0)),0)</f>
        <v>0</v>
      </c>
      <c r="I1076" s="245">
        <f ca="1">+IFERROR(INDEX('Hoja de Trabajo para listado'!$A$155:$Z$1048576,MATCH($A1076,'Hoja de Trabajo para listado'!$A$155:$A$1048576,0),MATCH((CUADRO!I$4&amp;$E1076),'Hoja de Trabajo para listado'!$A$151:$Z$151,0)),0)+IFERROR(INDEX('Hoja de Trabajo para listado'!$AB$155:$BA$1048576,MATCH($A1076,'Hoja de Trabajo para listado'!$AB$155:$AB$1048576,0),MATCH((CUADRO!I$4&amp;$E1076),'Hoja de Trabajo para listado'!$AB$151:$BA$151,0)),0)+IFERROR(INDEX('Hoja de Trabajo para listado'!$BC$155:$CB$1048576,MATCH($A1076,'Hoja de Trabajo para listado'!$BC$155:$BC$1048576,0),MATCH((CUADRO!I$4&amp;$E1076),'Hoja de Trabajo para listado'!$BC$151:$CB$151,0)),0)+IFERROR(INDEX('Hoja de Trabajo para listado'!$DE$153:$DG$274,MATCH($A1076,'Hoja de Trabajo para listado'!$DE$153:$DE$1048576,0),MATCH((CUADRO!I$4&amp;$E1076),'Hoja de Trabajo para listado'!$DE$151:$DG$151,0)),0)+IFERROR(INDEX('Hoja de Trabajo para listado'!$CD$155:$DC$1048576,MATCH($A1076,'Hoja de Trabajo para listado'!$CD$155:$CD$1048576,0),MATCH((CUADRO!I$4&amp;$E1076),'Hoja de Trabajo para listado'!$CD$151:$DC$151,0)),0)</f>
        <v>0</v>
      </c>
      <c r="J1076" s="245">
        <f ca="1">+IFERROR(INDEX('Hoja de Trabajo para listado'!$A$155:$Z$1048576,MATCH($A1076,'Hoja de Trabajo para listado'!$A$155:$A$1048576,0),MATCH((CUADRO!J$4&amp;$E1076),'Hoja de Trabajo para listado'!$A$151:$Z$151,0)),0)+IFERROR(INDEX('Hoja de Trabajo para listado'!$AB$155:$BA$1048576,MATCH($A1076,'Hoja de Trabajo para listado'!$AB$155:$AB$1048576,0),MATCH((CUADRO!J$4&amp;$E1076),'Hoja de Trabajo para listado'!$AB$151:$BA$151,0)),0)+IFERROR(INDEX('Hoja de Trabajo para listado'!$BC$155:$CB$1048576,MATCH($A1076,'Hoja de Trabajo para listado'!$BC$155:$BC$1048576,0),MATCH((CUADRO!J$4&amp;$E1076),'Hoja de Trabajo para listado'!$BC$151:$CB$151,0)),0)+IFERROR(INDEX('Hoja de Trabajo para listado'!$DE$153:$DG$274,MATCH($A1076,'Hoja de Trabajo para listado'!$DE$153:$DE$1048576,0),MATCH((CUADRO!J$4&amp;$E1076),'Hoja de Trabajo para listado'!$DE$151:$DG$151,0)),0)+IFERROR(INDEX('Hoja de Trabajo para listado'!$CD$155:$DC$1048576,MATCH($A1076,'Hoja de Trabajo para listado'!$CD$155:$CD$1048576,0),MATCH((CUADRO!J$4&amp;$E1076),'Hoja de Trabajo para listado'!$CD$151:$DC$151,0)),0)</f>
        <v>0</v>
      </c>
      <c r="K1076" s="245">
        <f ca="1">+IFERROR(INDEX('Hoja de Trabajo para listado'!$A$155:$Z$1048576,MATCH($A1076,'Hoja de Trabajo para listado'!$A$155:$A$1048576,0),MATCH((CUADRO!K$4&amp;$E1076),'Hoja de Trabajo para listado'!$A$151:$Z$151,0)),0)+IFERROR(INDEX('Hoja de Trabajo para listado'!$AB$155:$BA$1048576,MATCH($A1076,'Hoja de Trabajo para listado'!$AB$155:$AB$1048576,0),MATCH((CUADRO!K$4&amp;$E1076),'Hoja de Trabajo para listado'!$AB$151:$BA$151,0)),0)+IFERROR(INDEX('Hoja de Trabajo para listado'!$BC$155:$CB$1048576,MATCH($A1076,'Hoja de Trabajo para listado'!$BC$155:$BC$1048576,0),MATCH((CUADRO!K$4&amp;$E1076),'Hoja de Trabajo para listado'!$BC$151:$CB$151,0)),0)+IFERROR(INDEX('Hoja de Trabajo para listado'!$DE$153:$DG$274,MATCH($A1076,'Hoja de Trabajo para listado'!$DE$153:$DE$1048576,0),MATCH((CUADRO!K$4&amp;$E1076),'Hoja de Trabajo para listado'!$DE$151:$DG$151,0)),0)+IFERROR(INDEX('Hoja de Trabajo para listado'!$CD$155:$DC$1048576,MATCH($A1076,'Hoja de Trabajo para listado'!$CD$155:$CD$1048576,0),MATCH((CUADRO!K$4&amp;$E1076),'Hoja de Trabajo para listado'!$CD$151:$DC$151,0)),0)</f>
        <v>0</v>
      </c>
      <c r="L1076" s="245">
        <f ca="1">+IFERROR(INDEX('Hoja de Trabajo para listado'!$A$155:$Z$1048576,MATCH($A1076,'Hoja de Trabajo para listado'!$A$155:$A$1048576,0),MATCH((CUADRO!L$4&amp;$E1076),'Hoja de Trabajo para listado'!$A$151:$Z$151,0)),0)+IFERROR(INDEX('Hoja de Trabajo para listado'!$AB$155:$BA$1048576,MATCH($A1076,'Hoja de Trabajo para listado'!$AB$155:$AB$1048576,0),MATCH((CUADRO!L$4&amp;$E1076),'Hoja de Trabajo para listado'!$AB$151:$BA$151,0)),0)+IFERROR(INDEX('Hoja de Trabajo para listado'!$BC$155:$CB$1048576,MATCH($A1076,'Hoja de Trabajo para listado'!$BC$155:$BC$1048576,0),MATCH((CUADRO!L$4&amp;$E1076),'Hoja de Trabajo para listado'!$BC$151:$CB$151,0)),0)+IFERROR(INDEX('Hoja de Trabajo para listado'!$DE$153:$DG$274,MATCH($A1076,'Hoja de Trabajo para listado'!$DE$153:$DE$1048576,0),MATCH((CUADRO!L$4&amp;$E1076),'Hoja de Trabajo para listado'!$DE$151:$DG$151,0)),0)+IFERROR(INDEX('Hoja de Trabajo para listado'!$CD$155:$DC$1048576,MATCH($A1076,'Hoja de Trabajo para listado'!$CD$155:$CD$1048576,0),MATCH((CUADRO!L$4&amp;$E1076),'Hoja de Trabajo para listado'!$CD$151:$DC$151,0)),0)</f>
        <v>0</v>
      </c>
      <c r="M1076" s="245">
        <f ca="1">+IFERROR(INDEX('Hoja de Trabajo para listado'!$A$155:$Z$1048576,MATCH($A1076,'Hoja de Trabajo para listado'!$A$155:$A$1048576,0),MATCH((CUADRO!M$4&amp;$E1076),'Hoja de Trabajo para listado'!$A$151:$Z$151,0)),0)+IFERROR(INDEX('Hoja de Trabajo para listado'!$AB$155:$BA$1048576,MATCH($A1076,'Hoja de Trabajo para listado'!$AB$155:$AB$1048576,0),MATCH((CUADRO!M$4&amp;$E1076),'Hoja de Trabajo para listado'!$AB$151:$BA$151,0)),0)+IFERROR(INDEX('Hoja de Trabajo para listado'!$BC$155:$CB$1048576,MATCH($A1076,'Hoja de Trabajo para listado'!$BC$155:$BC$1048576,0),MATCH((CUADRO!M$4&amp;$E1076),'Hoja de Trabajo para listado'!$BC$151:$CB$151,0)),0)+IFERROR(INDEX('Hoja de Trabajo para listado'!$DE$153:$DG$274,MATCH($A1076,'Hoja de Trabajo para listado'!$DE$153:$DE$1048576,0),MATCH((CUADRO!M$4&amp;$E1076),'Hoja de Trabajo para listado'!$DE$151:$DG$151,0)),0)+IFERROR(INDEX('Hoja de Trabajo para listado'!$CD$155:$DC$1048576,MATCH($A1076,'Hoja de Trabajo para listado'!$CD$155:$CD$1048576,0),MATCH((CUADRO!M$4&amp;$E1076),'Hoja de Trabajo para listado'!$CD$151:$DC$151,0)),0)</f>
        <v>0</v>
      </c>
      <c r="N1076" s="245">
        <f ca="1">+IFERROR(INDEX('Hoja de Trabajo para listado'!$A$155:$Z$1048576,MATCH($A1076,'Hoja de Trabajo para listado'!$A$155:$A$1048576,0),MATCH((CUADRO!N$4&amp;$E1076),'Hoja de Trabajo para listado'!$A$151:$Z$151,0)),0)+IFERROR(INDEX('Hoja de Trabajo para listado'!$AB$155:$BA$1048576,MATCH($A1076,'Hoja de Trabajo para listado'!$AB$155:$AB$1048576,0),MATCH((CUADRO!N$4&amp;$E1076),'Hoja de Trabajo para listado'!$AB$151:$BA$151,0)),0)+IFERROR(INDEX('Hoja de Trabajo para listado'!$BC$155:$CB$1048576,MATCH($A1076,'Hoja de Trabajo para listado'!$BC$155:$BC$1048576,0),MATCH((CUADRO!N$4&amp;$E1076),'Hoja de Trabajo para listado'!$BC$151:$CB$151,0)),0)+IFERROR(INDEX('Hoja de Trabajo para listado'!$DE$153:$DG$274,MATCH($A1076,'Hoja de Trabajo para listado'!$DE$153:$DE$1048576,0),MATCH((CUADRO!N$4&amp;$E1076),'Hoja de Trabajo para listado'!$DE$151:$DG$151,0)),0)+IFERROR(INDEX('Hoja de Trabajo para listado'!$CD$155:$DC$1048576,MATCH($A1076,'Hoja de Trabajo para listado'!$CD$155:$CD$1048576,0),MATCH((CUADRO!N$4&amp;$E1076),'Hoja de Trabajo para listado'!$CD$151:$DC$151,0)),0)</f>
        <v>0</v>
      </c>
      <c r="O1076" s="245">
        <f ca="1">+IFERROR(INDEX('Hoja de Trabajo para listado'!$A$155:$Z$1048576,MATCH($A1076,'Hoja de Trabajo para listado'!$A$155:$A$1048576,0),MATCH((CUADRO!O$4&amp;$E1076),'Hoja de Trabajo para listado'!$A$151:$Z$151,0)),0)+IFERROR(INDEX('Hoja de Trabajo para listado'!$AB$155:$BA$1048576,MATCH($A1076,'Hoja de Trabajo para listado'!$AB$155:$AB$1048576,0),MATCH((CUADRO!O$4&amp;$E1076),'Hoja de Trabajo para listado'!$AB$151:$BA$151,0)),0)+IFERROR(INDEX('Hoja de Trabajo para listado'!$BC$155:$CB$1048576,MATCH($A1076,'Hoja de Trabajo para listado'!$BC$155:$BC$1048576,0),MATCH((CUADRO!O$4&amp;$E1076),'Hoja de Trabajo para listado'!$BC$151:$CB$151,0)),0)+IFERROR(INDEX('Hoja de Trabajo para listado'!$DE$153:$DG$274,MATCH($A1076,'Hoja de Trabajo para listado'!$DE$153:$DE$1048576,0),MATCH((CUADRO!O$4&amp;$E1076),'Hoja de Trabajo para listado'!$DE$151:$DG$151,0)),0)+IFERROR(INDEX('Hoja de Trabajo para listado'!$CD$155:$DC$1048576,MATCH($A1076,'Hoja de Trabajo para listado'!$CD$155:$CD$1048576,0),MATCH((CUADRO!O$4&amp;$E1076),'Hoja de Trabajo para listado'!$CD$151:$DC$151,0)),0)</f>
        <v>0</v>
      </c>
      <c r="P1076" s="245">
        <f ca="1">+IFERROR(INDEX('Hoja de Trabajo para listado'!$A$155:$Z$1048576,MATCH($A1076,'Hoja de Trabajo para listado'!$A$155:$A$1048576,0),MATCH((CUADRO!P$4&amp;$E1076),'Hoja de Trabajo para listado'!$A$151:$Z$151,0)),0)+IFERROR(INDEX('Hoja de Trabajo para listado'!$AB$155:$BA$1048576,MATCH($A1076,'Hoja de Trabajo para listado'!$AB$155:$AB$1048576,0),MATCH((CUADRO!P$4&amp;$E1076),'Hoja de Trabajo para listado'!$AB$151:$BA$151,0)),0)+IFERROR(INDEX('Hoja de Trabajo para listado'!$BC$155:$CB$1048576,MATCH($A1076,'Hoja de Trabajo para listado'!$BC$155:$BC$1048576,0),MATCH((CUADRO!P$4&amp;$E1076),'Hoja de Trabajo para listado'!$BC$151:$CB$151,0)),0)+IFERROR(INDEX('Hoja de Trabajo para listado'!$DE$153:$DG$274,MATCH($A1076,'Hoja de Trabajo para listado'!$DE$153:$DE$1048576,0),MATCH((CUADRO!P$4&amp;$E1076),'Hoja de Trabajo para listado'!$DE$151:$DG$151,0)),0)+IFERROR(INDEX('Hoja de Trabajo para listado'!$CD$155:$DC$1048576,MATCH($A1076,'Hoja de Trabajo para listado'!$CD$155:$CD$1048576,0),MATCH((CUADRO!P$4&amp;$E1076),'Hoja de Trabajo para listado'!$CD$151:$DC$151,0)),0)</f>
        <v>0</v>
      </c>
      <c r="Q1076" s="245">
        <f ca="1">+IFERROR(INDEX('Hoja de Trabajo para listado'!$A$155:$Z$1048576,MATCH($A1076,'Hoja de Trabajo para listado'!$A$155:$A$1048576,0),MATCH((CUADRO!Q$4&amp;$E1076),'Hoja de Trabajo para listado'!$A$151:$Z$151,0)),0)+IFERROR(INDEX('Hoja de Trabajo para listado'!$AB$155:$BA$1048576,MATCH($A1076,'Hoja de Trabajo para listado'!$AB$155:$AB$1048576,0),MATCH((CUADRO!Q$4&amp;$E1076),'Hoja de Trabajo para listado'!$AB$151:$BA$151,0)),0)+IFERROR(INDEX('Hoja de Trabajo para listado'!$BC$155:$CB$1048576,MATCH($A1076,'Hoja de Trabajo para listado'!$BC$155:$BC$1048576,0),MATCH((CUADRO!Q$4&amp;$E1076),'Hoja de Trabajo para listado'!$BC$151:$CB$151,0)),0)+IFERROR(INDEX('Hoja de Trabajo para listado'!$DE$153:$DG$274,MATCH($A1076,'Hoja de Trabajo para listado'!$DE$153:$DE$1048576,0),MATCH((CUADRO!Q$4&amp;$E1076),'Hoja de Trabajo para listado'!$DE$151:$DG$151,0)),0)+IFERROR(INDEX('Hoja de Trabajo para listado'!$CD$155:$DC$1048576,MATCH($A1076,'Hoja de Trabajo para listado'!$CD$155:$CD$1048576,0),MATCH((CUADRO!Q$4&amp;$E1076),'Hoja de Trabajo para listado'!$CD$151:$DC$151,0)),0)</f>
        <v>0</v>
      </c>
      <c r="R1076" s="245">
        <f t="shared" ca="1" si="39"/>
        <v>0</v>
      </c>
      <c r="S1076" s="259">
        <f ca="1">+R1075+R1076</f>
        <v>0</v>
      </c>
      <c r="T1076" s="243">
        <f ca="1">+S1076</f>
        <v>0</v>
      </c>
      <c r="U1076" s="242">
        <f t="shared" si="40"/>
        <v>2</v>
      </c>
      <c r="V1076" s="333" t="str">
        <f>+VLOOKUP(A1076,bd_lista!$A$3:$E$592,5,FALSE)</f>
        <v>Gobiernos Autonomos Municipales</v>
      </c>
      <c r="W1076" s="388"/>
      <c r="X1076" s="242">
        <f>+VLOOKUP(A1076,[4]Sheet1!$A$13:$D$744,4,FALSE)</f>
        <v>0</v>
      </c>
      <c r="Y1076" s="242" t="e">
        <f>+VLOOKUP(X1076,bd_lista!$A$3:$C$592,3,FALSE)</f>
        <v>#N/A</v>
      </c>
      <c r="Z1076" s="292"/>
      <c r="AA1076" s="293"/>
    </row>
    <row r="1077" spans="1:27" customFormat="1" ht="15" hidden="1" customHeight="1">
      <c r="A1077" s="32">
        <v>1816</v>
      </c>
      <c r="B1077" s="392">
        <f>+A1077</f>
        <v>1816</v>
      </c>
      <c r="C1077" s="247" t="str">
        <f>+VLOOKUP(A1077,bd_lista!$A$3:$C$592,3,FALSE)</f>
        <v>Gobierno Autónomo Municipal de Puerto Síles</v>
      </c>
      <c r="D1077" s="389" t="str">
        <f>+C1077</f>
        <v>Gobierno Autónomo Municipal de Puerto Síles</v>
      </c>
      <c r="E1077" s="242" t="s">
        <v>1304</v>
      </c>
      <c r="F1077" s="243">
        <f ca="1">+IFERROR(INDEX('Hoja de Trabajo para listado'!$A$155:$Z$1048576,MATCH($A1077,'Hoja de Trabajo para listado'!$A$155:$A$1048576,0),MATCH((CUADRO!F$4&amp;$E1077),'Hoja de Trabajo para listado'!$A$151:$Z$151,0)),0)+IFERROR(INDEX('Hoja de Trabajo para listado'!$AB$155:$BA$1048576,MATCH($A1077,'Hoja de Trabajo para listado'!$AB$155:$AB$1048576,0),MATCH((CUADRO!F$4&amp;$E1077),'Hoja de Trabajo para listado'!$AB$151:$BA$151,0)),0)+IFERROR(INDEX('Hoja de Trabajo para listado'!$BC$155:$CB$1048576,MATCH($A1077,'Hoja de Trabajo para listado'!$BC$155:$BC$1048576,0),MATCH((CUADRO!F$4&amp;$E1077),'Hoja de Trabajo para listado'!$BC$151:$CB$151,0)),0)+IFERROR(INDEX('Hoja de Trabajo para listado'!$DE$153:$DG$274,MATCH($A1077,'Hoja de Trabajo para listado'!$DE$153:$DE$1048576,0),MATCH((CUADRO!F$4&amp;$E1077),'Hoja de Trabajo para listado'!$DE$151:$DG$151,0)),0)+IFERROR(INDEX('Hoja de Trabajo para listado'!$CD$155:$DC$1048576,MATCH($A1077,'Hoja de Trabajo para listado'!$CD$155:$CD$1048576,0),MATCH((CUADRO!F$4&amp;$E1077),'Hoja de Trabajo para listado'!$CD$151:$DC$151,0)),0)</f>
        <v>0</v>
      </c>
      <c r="G1077" s="243">
        <f ca="1">+IFERROR(INDEX('Hoja de Trabajo para listado'!$A$155:$Z$1048576,MATCH($A1077,'Hoja de Trabajo para listado'!$A$155:$A$1048576,0),MATCH((CUADRO!G$4&amp;$E1077),'Hoja de Trabajo para listado'!$A$151:$Z$151,0)),0)+IFERROR(INDEX('Hoja de Trabajo para listado'!$AB$155:$BA$1048576,MATCH($A1077,'Hoja de Trabajo para listado'!$AB$155:$AB$1048576,0),MATCH((CUADRO!G$4&amp;$E1077),'Hoja de Trabajo para listado'!$AB$151:$BA$151,0)),0)+IFERROR(INDEX('Hoja de Trabajo para listado'!$BC$155:$CB$1048576,MATCH($A1077,'Hoja de Trabajo para listado'!$BC$155:$BC$1048576,0),MATCH((CUADRO!G$4&amp;$E1077),'Hoja de Trabajo para listado'!$BC$151:$CB$151,0)),0)+IFERROR(INDEX('Hoja de Trabajo para listado'!$DE$153:$DG$274,MATCH($A1077,'Hoja de Trabajo para listado'!$DE$153:$DE$1048576,0),MATCH((CUADRO!G$4&amp;$E1077),'Hoja de Trabajo para listado'!$DE$151:$DG$151,0)),0)+IFERROR(INDEX('Hoja de Trabajo para listado'!$CD$155:$DC$1048576,MATCH($A1077,'Hoja de Trabajo para listado'!$CD$155:$CD$1048576,0),MATCH((CUADRO!G$4&amp;$E1077),'Hoja de Trabajo para listado'!$CD$151:$DC$151,0)),0)</f>
        <v>0</v>
      </c>
      <c r="H1077" s="243">
        <f ca="1">+IFERROR(INDEX('Hoja de Trabajo para listado'!$A$155:$Z$1048576,MATCH($A1077,'Hoja de Trabajo para listado'!$A$155:$A$1048576,0),MATCH((CUADRO!H$4&amp;$E1077),'Hoja de Trabajo para listado'!$A$151:$Z$151,0)),0)+IFERROR(INDEX('Hoja de Trabajo para listado'!$AB$155:$BA$1048576,MATCH($A1077,'Hoja de Trabajo para listado'!$AB$155:$AB$1048576,0),MATCH((CUADRO!H$4&amp;$E1077),'Hoja de Trabajo para listado'!$AB$151:$BA$151,0)),0)+IFERROR(INDEX('Hoja de Trabajo para listado'!$BC$155:$CB$1048576,MATCH($A1077,'Hoja de Trabajo para listado'!$BC$155:$BC$1048576,0),MATCH((CUADRO!H$4&amp;$E1077),'Hoja de Trabajo para listado'!$BC$151:$CB$151,0)),0)+IFERROR(INDEX('Hoja de Trabajo para listado'!$DE$153:$DG$274,MATCH($A1077,'Hoja de Trabajo para listado'!$DE$153:$DE$1048576,0),MATCH((CUADRO!H$4&amp;$E1077),'Hoja de Trabajo para listado'!$DE$151:$DG$151,0)),0)+IFERROR(INDEX('Hoja de Trabajo para listado'!$CD$155:$DC$1048576,MATCH($A1077,'Hoja de Trabajo para listado'!$CD$155:$CD$1048576,0),MATCH((CUADRO!H$4&amp;$E1077),'Hoja de Trabajo para listado'!$CD$151:$DC$151,0)),0)</f>
        <v>0</v>
      </c>
      <c r="I1077" s="243">
        <f ca="1">+IFERROR(INDEX('Hoja de Trabajo para listado'!$A$155:$Z$1048576,MATCH($A1077,'Hoja de Trabajo para listado'!$A$155:$A$1048576,0),MATCH((CUADRO!I$4&amp;$E1077),'Hoja de Trabajo para listado'!$A$151:$Z$151,0)),0)+IFERROR(INDEX('Hoja de Trabajo para listado'!$AB$155:$BA$1048576,MATCH($A1077,'Hoja de Trabajo para listado'!$AB$155:$AB$1048576,0),MATCH((CUADRO!I$4&amp;$E1077),'Hoja de Trabajo para listado'!$AB$151:$BA$151,0)),0)+IFERROR(INDEX('Hoja de Trabajo para listado'!$BC$155:$CB$1048576,MATCH($A1077,'Hoja de Trabajo para listado'!$BC$155:$BC$1048576,0),MATCH((CUADRO!I$4&amp;$E1077),'Hoja de Trabajo para listado'!$BC$151:$CB$151,0)),0)+IFERROR(INDEX('Hoja de Trabajo para listado'!$DE$153:$DG$274,MATCH($A1077,'Hoja de Trabajo para listado'!$DE$153:$DE$1048576,0),MATCH((CUADRO!I$4&amp;$E1077),'Hoja de Trabajo para listado'!$DE$151:$DG$151,0)),0)+IFERROR(INDEX('Hoja de Trabajo para listado'!$CD$155:$DC$1048576,MATCH($A1077,'Hoja de Trabajo para listado'!$CD$155:$CD$1048576,0),MATCH((CUADRO!I$4&amp;$E1077),'Hoja de Trabajo para listado'!$CD$151:$DC$151,0)),0)</f>
        <v>0</v>
      </c>
      <c r="J1077" s="243">
        <f ca="1">+IFERROR(INDEX('Hoja de Trabajo para listado'!$A$155:$Z$1048576,MATCH($A1077,'Hoja de Trabajo para listado'!$A$155:$A$1048576,0),MATCH((CUADRO!J$4&amp;$E1077),'Hoja de Trabajo para listado'!$A$151:$Z$151,0)),0)+IFERROR(INDEX('Hoja de Trabajo para listado'!$AB$155:$BA$1048576,MATCH($A1077,'Hoja de Trabajo para listado'!$AB$155:$AB$1048576,0),MATCH((CUADRO!J$4&amp;$E1077),'Hoja de Trabajo para listado'!$AB$151:$BA$151,0)),0)+IFERROR(INDEX('Hoja de Trabajo para listado'!$BC$155:$CB$1048576,MATCH($A1077,'Hoja de Trabajo para listado'!$BC$155:$BC$1048576,0),MATCH((CUADRO!J$4&amp;$E1077),'Hoja de Trabajo para listado'!$BC$151:$CB$151,0)),0)+IFERROR(INDEX('Hoja de Trabajo para listado'!$DE$153:$DG$274,MATCH($A1077,'Hoja de Trabajo para listado'!$DE$153:$DE$1048576,0),MATCH((CUADRO!J$4&amp;$E1077),'Hoja de Trabajo para listado'!$DE$151:$DG$151,0)),0)+IFERROR(INDEX('Hoja de Trabajo para listado'!$CD$155:$DC$1048576,MATCH($A1077,'Hoja de Trabajo para listado'!$CD$155:$CD$1048576,0),MATCH((CUADRO!J$4&amp;$E1077),'Hoja de Trabajo para listado'!$CD$151:$DC$151,0)),0)</f>
        <v>0</v>
      </c>
      <c r="K1077" s="243">
        <f ca="1">+IFERROR(INDEX('Hoja de Trabajo para listado'!$A$155:$Z$1048576,MATCH($A1077,'Hoja de Trabajo para listado'!$A$155:$A$1048576,0),MATCH((CUADRO!K$4&amp;$E1077),'Hoja de Trabajo para listado'!$A$151:$Z$151,0)),0)+IFERROR(INDEX('Hoja de Trabajo para listado'!$AB$155:$BA$1048576,MATCH($A1077,'Hoja de Trabajo para listado'!$AB$155:$AB$1048576,0),MATCH((CUADRO!K$4&amp;$E1077),'Hoja de Trabajo para listado'!$AB$151:$BA$151,0)),0)+IFERROR(INDEX('Hoja de Trabajo para listado'!$BC$155:$CB$1048576,MATCH($A1077,'Hoja de Trabajo para listado'!$BC$155:$BC$1048576,0),MATCH((CUADRO!K$4&amp;$E1077),'Hoja de Trabajo para listado'!$BC$151:$CB$151,0)),0)+IFERROR(INDEX('Hoja de Trabajo para listado'!$DE$153:$DG$274,MATCH($A1077,'Hoja de Trabajo para listado'!$DE$153:$DE$1048576,0),MATCH((CUADRO!K$4&amp;$E1077),'Hoja de Trabajo para listado'!$DE$151:$DG$151,0)),0)+IFERROR(INDEX('Hoja de Trabajo para listado'!$CD$155:$DC$1048576,MATCH($A1077,'Hoja de Trabajo para listado'!$CD$155:$CD$1048576,0),MATCH((CUADRO!K$4&amp;$E1077),'Hoja de Trabajo para listado'!$CD$151:$DC$151,0)),0)</f>
        <v>0</v>
      </c>
      <c r="L1077" s="243">
        <f ca="1">+IFERROR(INDEX('Hoja de Trabajo para listado'!$A$155:$Z$1048576,MATCH($A1077,'Hoja de Trabajo para listado'!$A$155:$A$1048576,0),MATCH((CUADRO!L$4&amp;$E1077),'Hoja de Trabajo para listado'!$A$151:$Z$151,0)),0)+IFERROR(INDEX('Hoja de Trabajo para listado'!$AB$155:$BA$1048576,MATCH($A1077,'Hoja de Trabajo para listado'!$AB$155:$AB$1048576,0),MATCH((CUADRO!L$4&amp;$E1077),'Hoja de Trabajo para listado'!$AB$151:$BA$151,0)),0)+IFERROR(INDEX('Hoja de Trabajo para listado'!$BC$155:$CB$1048576,MATCH($A1077,'Hoja de Trabajo para listado'!$BC$155:$BC$1048576,0),MATCH((CUADRO!L$4&amp;$E1077),'Hoja de Trabajo para listado'!$BC$151:$CB$151,0)),0)+IFERROR(INDEX('Hoja de Trabajo para listado'!$DE$153:$DG$274,MATCH($A1077,'Hoja de Trabajo para listado'!$DE$153:$DE$1048576,0),MATCH((CUADRO!L$4&amp;$E1077),'Hoja de Trabajo para listado'!$DE$151:$DG$151,0)),0)+IFERROR(INDEX('Hoja de Trabajo para listado'!$CD$155:$DC$1048576,MATCH($A1077,'Hoja de Trabajo para listado'!$CD$155:$CD$1048576,0),MATCH((CUADRO!L$4&amp;$E1077),'Hoja de Trabajo para listado'!$CD$151:$DC$151,0)),0)</f>
        <v>0</v>
      </c>
      <c r="M1077" s="243">
        <f ca="1">+IFERROR(INDEX('Hoja de Trabajo para listado'!$A$155:$Z$1048576,MATCH($A1077,'Hoja de Trabajo para listado'!$A$155:$A$1048576,0),MATCH((CUADRO!M$4&amp;$E1077),'Hoja de Trabajo para listado'!$A$151:$Z$151,0)),0)+IFERROR(INDEX('Hoja de Trabajo para listado'!$AB$155:$BA$1048576,MATCH($A1077,'Hoja de Trabajo para listado'!$AB$155:$AB$1048576,0),MATCH((CUADRO!M$4&amp;$E1077),'Hoja de Trabajo para listado'!$AB$151:$BA$151,0)),0)+IFERROR(INDEX('Hoja de Trabajo para listado'!$BC$155:$CB$1048576,MATCH($A1077,'Hoja de Trabajo para listado'!$BC$155:$BC$1048576,0),MATCH((CUADRO!M$4&amp;$E1077),'Hoja de Trabajo para listado'!$BC$151:$CB$151,0)),0)+IFERROR(INDEX('Hoja de Trabajo para listado'!$DE$153:$DG$274,MATCH($A1077,'Hoja de Trabajo para listado'!$DE$153:$DE$1048576,0),MATCH((CUADRO!M$4&amp;$E1077),'Hoja de Trabajo para listado'!$DE$151:$DG$151,0)),0)+IFERROR(INDEX('Hoja de Trabajo para listado'!$CD$155:$DC$1048576,MATCH($A1077,'Hoja de Trabajo para listado'!$CD$155:$CD$1048576,0),MATCH((CUADRO!M$4&amp;$E1077),'Hoja de Trabajo para listado'!$CD$151:$DC$151,0)),0)</f>
        <v>0</v>
      </c>
      <c r="N1077" s="243">
        <f ca="1">+IFERROR(INDEX('Hoja de Trabajo para listado'!$A$155:$Z$1048576,MATCH($A1077,'Hoja de Trabajo para listado'!$A$155:$A$1048576,0),MATCH((CUADRO!N$4&amp;$E1077),'Hoja de Trabajo para listado'!$A$151:$Z$151,0)),0)+IFERROR(INDEX('Hoja de Trabajo para listado'!$AB$155:$BA$1048576,MATCH($A1077,'Hoja de Trabajo para listado'!$AB$155:$AB$1048576,0),MATCH((CUADRO!N$4&amp;$E1077),'Hoja de Trabajo para listado'!$AB$151:$BA$151,0)),0)+IFERROR(INDEX('Hoja de Trabajo para listado'!$BC$155:$CB$1048576,MATCH($A1077,'Hoja de Trabajo para listado'!$BC$155:$BC$1048576,0),MATCH((CUADRO!N$4&amp;$E1077),'Hoja de Trabajo para listado'!$BC$151:$CB$151,0)),0)+IFERROR(INDEX('Hoja de Trabajo para listado'!$DE$153:$DG$274,MATCH($A1077,'Hoja de Trabajo para listado'!$DE$153:$DE$1048576,0),MATCH((CUADRO!N$4&amp;$E1077),'Hoja de Trabajo para listado'!$DE$151:$DG$151,0)),0)+IFERROR(INDEX('Hoja de Trabajo para listado'!$CD$155:$DC$1048576,MATCH($A1077,'Hoja de Trabajo para listado'!$CD$155:$CD$1048576,0),MATCH((CUADRO!N$4&amp;$E1077),'Hoja de Trabajo para listado'!$CD$151:$DC$151,0)),0)</f>
        <v>0</v>
      </c>
      <c r="O1077" s="243">
        <f ca="1">+IFERROR(INDEX('Hoja de Trabajo para listado'!$A$155:$Z$1048576,MATCH($A1077,'Hoja de Trabajo para listado'!$A$155:$A$1048576,0),MATCH((CUADRO!O$4&amp;$E1077),'Hoja de Trabajo para listado'!$A$151:$Z$151,0)),0)+IFERROR(INDEX('Hoja de Trabajo para listado'!$AB$155:$BA$1048576,MATCH($A1077,'Hoja de Trabajo para listado'!$AB$155:$AB$1048576,0),MATCH((CUADRO!O$4&amp;$E1077),'Hoja de Trabajo para listado'!$AB$151:$BA$151,0)),0)+IFERROR(INDEX('Hoja de Trabajo para listado'!$BC$155:$CB$1048576,MATCH($A1077,'Hoja de Trabajo para listado'!$BC$155:$BC$1048576,0),MATCH((CUADRO!O$4&amp;$E1077),'Hoja de Trabajo para listado'!$BC$151:$CB$151,0)),0)+IFERROR(INDEX('Hoja de Trabajo para listado'!$DE$153:$DG$274,MATCH($A1077,'Hoja de Trabajo para listado'!$DE$153:$DE$1048576,0),MATCH((CUADRO!O$4&amp;$E1077),'Hoja de Trabajo para listado'!$DE$151:$DG$151,0)),0)+IFERROR(INDEX('Hoja de Trabajo para listado'!$CD$155:$DC$1048576,MATCH($A1077,'Hoja de Trabajo para listado'!$CD$155:$CD$1048576,0),MATCH((CUADRO!O$4&amp;$E1077),'Hoja de Trabajo para listado'!$CD$151:$DC$151,0)),0)</f>
        <v>0</v>
      </c>
      <c r="P1077" s="243">
        <f ca="1">+IFERROR(INDEX('Hoja de Trabajo para listado'!$A$155:$Z$1048576,MATCH($A1077,'Hoja de Trabajo para listado'!$A$155:$A$1048576,0),MATCH((CUADRO!P$4&amp;$E1077),'Hoja de Trabajo para listado'!$A$151:$Z$151,0)),0)+IFERROR(INDEX('Hoja de Trabajo para listado'!$AB$155:$BA$1048576,MATCH($A1077,'Hoja de Trabajo para listado'!$AB$155:$AB$1048576,0),MATCH((CUADRO!P$4&amp;$E1077),'Hoja de Trabajo para listado'!$AB$151:$BA$151,0)),0)+IFERROR(INDEX('Hoja de Trabajo para listado'!$BC$155:$CB$1048576,MATCH($A1077,'Hoja de Trabajo para listado'!$BC$155:$BC$1048576,0),MATCH((CUADRO!P$4&amp;$E1077),'Hoja de Trabajo para listado'!$BC$151:$CB$151,0)),0)+IFERROR(INDEX('Hoja de Trabajo para listado'!$DE$153:$DG$274,MATCH($A1077,'Hoja de Trabajo para listado'!$DE$153:$DE$1048576,0),MATCH((CUADRO!P$4&amp;$E1077),'Hoja de Trabajo para listado'!$DE$151:$DG$151,0)),0)+IFERROR(INDEX('Hoja de Trabajo para listado'!$CD$155:$DC$1048576,MATCH($A1077,'Hoja de Trabajo para listado'!$CD$155:$CD$1048576,0),MATCH((CUADRO!P$4&amp;$E1077),'Hoja de Trabajo para listado'!$CD$151:$DC$151,0)),0)</f>
        <v>0</v>
      </c>
      <c r="Q1077" s="243">
        <f ca="1">+IFERROR(INDEX('Hoja de Trabajo para listado'!$A$155:$Z$1048576,MATCH($A1077,'Hoja de Trabajo para listado'!$A$155:$A$1048576,0),MATCH((CUADRO!Q$4&amp;$E1077),'Hoja de Trabajo para listado'!$A$151:$Z$151,0)),0)+IFERROR(INDEX('Hoja de Trabajo para listado'!$AB$155:$BA$1048576,MATCH($A1077,'Hoja de Trabajo para listado'!$AB$155:$AB$1048576,0),MATCH((CUADRO!Q$4&amp;$E1077),'Hoja de Trabajo para listado'!$AB$151:$BA$151,0)),0)+IFERROR(INDEX('Hoja de Trabajo para listado'!$BC$155:$CB$1048576,MATCH($A1077,'Hoja de Trabajo para listado'!$BC$155:$BC$1048576,0),MATCH((CUADRO!Q$4&amp;$E1077),'Hoja de Trabajo para listado'!$BC$151:$CB$151,0)),0)+IFERROR(INDEX('Hoja de Trabajo para listado'!$DE$153:$DG$274,MATCH($A1077,'Hoja de Trabajo para listado'!$DE$153:$DE$1048576,0),MATCH((CUADRO!Q$4&amp;$E1077),'Hoja de Trabajo para listado'!$DE$151:$DG$151,0)),0)+IFERROR(INDEX('Hoja de Trabajo para listado'!$CD$155:$DC$1048576,MATCH($A1077,'Hoja de Trabajo para listado'!$CD$155:$CD$1048576,0),MATCH((CUADRO!Q$4&amp;$E1077),'Hoja de Trabajo para listado'!$CD$151:$DC$151,0)),0)</f>
        <v>0</v>
      </c>
      <c r="R1077" s="243">
        <f t="shared" ca="1" si="39"/>
        <v>0</v>
      </c>
      <c r="S1077" s="249"/>
      <c r="T1077" s="243">
        <f ca="1">+T1078</f>
        <v>0</v>
      </c>
      <c r="U1077" s="242">
        <f t="shared" si="40"/>
        <v>1</v>
      </c>
      <c r="V1077" s="333" t="str">
        <f>+VLOOKUP(A1077,bd_lista!$A$3:$E$592,5,FALSE)</f>
        <v>Gobiernos Autonomos Municipales</v>
      </c>
      <c r="W1077" s="387" t="str">
        <f>+V1077</f>
        <v>Gobiernos Autonomos Municipales</v>
      </c>
      <c r="X1077" s="242">
        <f>+VLOOKUP(A1077,[4]Sheet1!$A$13:$D$744,4,FALSE)</f>
        <v>0</v>
      </c>
      <c r="Y1077" s="242" t="e">
        <f>+VLOOKUP(X1077,bd_lista!$A$3:$C$592,3,FALSE)</f>
        <v>#N/A</v>
      </c>
      <c r="Z1077" s="294">
        <f>+X1077</f>
        <v>0</v>
      </c>
      <c r="AA1077" s="295" t="e">
        <f>+Y1077</f>
        <v>#N/A</v>
      </c>
    </row>
    <row r="1078" spans="1:27" customFormat="1" ht="15" hidden="1" customHeight="1">
      <c r="A1078" s="32">
        <v>1816</v>
      </c>
      <c r="B1078" s="393"/>
      <c r="C1078" s="247" t="str">
        <f>+VLOOKUP(A1078,bd_lista!$A$3:$C$592,3,FALSE)</f>
        <v>Gobierno Autónomo Municipal de Puerto Síles</v>
      </c>
      <c r="D1078" s="390"/>
      <c r="E1078" s="244" t="s">
        <v>1305</v>
      </c>
      <c r="F1078" s="243">
        <f ca="1">+IFERROR(INDEX('Hoja de Trabajo para listado'!$A$155:$Z$1048576,MATCH($A1078,'Hoja de Trabajo para listado'!$A$155:$A$1048576,0),MATCH((CUADRO!F$4&amp;$E1078),'Hoja de Trabajo para listado'!$A$151:$Z$151,0)),0)+IFERROR(INDEX('Hoja de Trabajo para listado'!$AB$155:$BA$1048576,MATCH($A1078,'Hoja de Trabajo para listado'!$AB$155:$AB$1048576,0),MATCH((CUADRO!F$4&amp;$E1078),'Hoja de Trabajo para listado'!$AB$151:$BA$151,0)),0)+IFERROR(INDEX('Hoja de Trabajo para listado'!$BC$155:$CB$1048576,MATCH($A1078,'Hoja de Trabajo para listado'!$BC$155:$BC$1048576,0),MATCH((CUADRO!F$4&amp;$E1078),'Hoja de Trabajo para listado'!$BC$151:$CB$151,0)),0)+IFERROR(INDEX('Hoja de Trabajo para listado'!$DE$153:$DG$274,MATCH($A1078,'Hoja de Trabajo para listado'!$DE$153:$DE$1048576,0),MATCH((CUADRO!F$4&amp;$E1078),'Hoja de Trabajo para listado'!$DE$151:$DG$151,0)),0)+IFERROR(INDEX('Hoja de Trabajo para listado'!$CD$155:$DC$1048576,MATCH($A1078,'Hoja de Trabajo para listado'!$CD$155:$CD$1048576,0),MATCH((CUADRO!F$4&amp;$E1078),'Hoja de Trabajo para listado'!$CD$151:$DC$151,0)),0)</f>
        <v>0</v>
      </c>
      <c r="G1078" s="243">
        <f ca="1">+IFERROR(INDEX('Hoja de Trabajo para listado'!$A$155:$Z$1048576,MATCH($A1078,'Hoja de Trabajo para listado'!$A$155:$A$1048576,0),MATCH((CUADRO!G$4&amp;$E1078),'Hoja de Trabajo para listado'!$A$151:$Z$151,0)),0)+IFERROR(INDEX('Hoja de Trabajo para listado'!$AB$155:$BA$1048576,MATCH($A1078,'Hoja de Trabajo para listado'!$AB$155:$AB$1048576,0),MATCH((CUADRO!G$4&amp;$E1078),'Hoja de Trabajo para listado'!$AB$151:$BA$151,0)),0)+IFERROR(INDEX('Hoja de Trabajo para listado'!$BC$155:$CB$1048576,MATCH($A1078,'Hoja de Trabajo para listado'!$BC$155:$BC$1048576,0),MATCH((CUADRO!G$4&amp;$E1078),'Hoja de Trabajo para listado'!$BC$151:$CB$151,0)),0)+IFERROR(INDEX('Hoja de Trabajo para listado'!$DE$153:$DG$274,MATCH($A1078,'Hoja de Trabajo para listado'!$DE$153:$DE$1048576,0),MATCH((CUADRO!G$4&amp;$E1078),'Hoja de Trabajo para listado'!$DE$151:$DG$151,0)),0)+IFERROR(INDEX('Hoja de Trabajo para listado'!$CD$155:$DC$1048576,MATCH($A1078,'Hoja de Trabajo para listado'!$CD$155:$CD$1048576,0),MATCH((CUADRO!G$4&amp;$E1078),'Hoja de Trabajo para listado'!$CD$151:$DC$151,0)),0)</f>
        <v>0</v>
      </c>
      <c r="H1078" s="243">
        <f ca="1">+IFERROR(INDEX('Hoja de Trabajo para listado'!$A$155:$Z$1048576,MATCH($A1078,'Hoja de Trabajo para listado'!$A$155:$A$1048576,0),MATCH((CUADRO!H$4&amp;$E1078),'Hoja de Trabajo para listado'!$A$151:$Z$151,0)),0)+IFERROR(INDEX('Hoja de Trabajo para listado'!$AB$155:$BA$1048576,MATCH($A1078,'Hoja de Trabajo para listado'!$AB$155:$AB$1048576,0),MATCH((CUADRO!H$4&amp;$E1078),'Hoja de Trabajo para listado'!$AB$151:$BA$151,0)),0)+IFERROR(INDEX('Hoja de Trabajo para listado'!$BC$155:$CB$1048576,MATCH($A1078,'Hoja de Trabajo para listado'!$BC$155:$BC$1048576,0),MATCH((CUADRO!H$4&amp;$E1078),'Hoja de Trabajo para listado'!$BC$151:$CB$151,0)),0)+IFERROR(INDEX('Hoja de Trabajo para listado'!$DE$153:$DG$274,MATCH($A1078,'Hoja de Trabajo para listado'!$DE$153:$DE$1048576,0),MATCH((CUADRO!H$4&amp;$E1078),'Hoja de Trabajo para listado'!$DE$151:$DG$151,0)),0)+IFERROR(INDEX('Hoja de Trabajo para listado'!$CD$155:$DC$1048576,MATCH($A1078,'Hoja de Trabajo para listado'!$CD$155:$CD$1048576,0),MATCH((CUADRO!H$4&amp;$E1078),'Hoja de Trabajo para listado'!$CD$151:$DC$151,0)),0)</f>
        <v>0</v>
      </c>
      <c r="I1078" s="243">
        <f ca="1">+IFERROR(INDEX('Hoja de Trabajo para listado'!$A$155:$Z$1048576,MATCH($A1078,'Hoja de Trabajo para listado'!$A$155:$A$1048576,0),MATCH((CUADRO!I$4&amp;$E1078),'Hoja de Trabajo para listado'!$A$151:$Z$151,0)),0)+IFERROR(INDEX('Hoja de Trabajo para listado'!$AB$155:$BA$1048576,MATCH($A1078,'Hoja de Trabajo para listado'!$AB$155:$AB$1048576,0),MATCH((CUADRO!I$4&amp;$E1078),'Hoja de Trabajo para listado'!$AB$151:$BA$151,0)),0)+IFERROR(INDEX('Hoja de Trabajo para listado'!$BC$155:$CB$1048576,MATCH($A1078,'Hoja de Trabajo para listado'!$BC$155:$BC$1048576,0),MATCH((CUADRO!I$4&amp;$E1078),'Hoja de Trabajo para listado'!$BC$151:$CB$151,0)),0)+IFERROR(INDEX('Hoja de Trabajo para listado'!$DE$153:$DG$274,MATCH($A1078,'Hoja de Trabajo para listado'!$DE$153:$DE$1048576,0),MATCH((CUADRO!I$4&amp;$E1078),'Hoja de Trabajo para listado'!$DE$151:$DG$151,0)),0)+IFERROR(INDEX('Hoja de Trabajo para listado'!$CD$155:$DC$1048576,MATCH($A1078,'Hoja de Trabajo para listado'!$CD$155:$CD$1048576,0),MATCH((CUADRO!I$4&amp;$E1078),'Hoja de Trabajo para listado'!$CD$151:$DC$151,0)),0)</f>
        <v>0</v>
      </c>
      <c r="J1078" s="243">
        <f ca="1">+IFERROR(INDEX('Hoja de Trabajo para listado'!$A$155:$Z$1048576,MATCH($A1078,'Hoja de Trabajo para listado'!$A$155:$A$1048576,0),MATCH((CUADRO!J$4&amp;$E1078),'Hoja de Trabajo para listado'!$A$151:$Z$151,0)),0)+IFERROR(INDEX('Hoja de Trabajo para listado'!$AB$155:$BA$1048576,MATCH($A1078,'Hoja de Trabajo para listado'!$AB$155:$AB$1048576,0),MATCH((CUADRO!J$4&amp;$E1078),'Hoja de Trabajo para listado'!$AB$151:$BA$151,0)),0)+IFERROR(INDEX('Hoja de Trabajo para listado'!$BC$155:$CB$1048576,MATCH($A1078,'Hoja de Trabajo para listado'!$BC$155:$BC$1048576,0),MATCH((CUADRO!J$4&amp;$E1078),'Hoja de Trabajo para listado'!$BC$151:$CB$151,0)),0)+IFERROR(INDEX('Hoja de Trabajo para listado'!$DE$153:$DG$274,MATCH($A1078,'Hoja de Trabajo para listado'!$DE$153:$DE$1048576,0),MATCH((CUADRO!J$4&amp;$E1078),'Hoja de Trabajo para listado'!$DE$151:$DG$151,0)),0)+IFERROR(INDEX('Hoja de Trabajo para listado'!$CD$155:$DC$1048576,MATCH($A1078,'Hoja de Trabajo para listado'!$CD$155:$CD$1048576,0),MATCH((CUADRO!J$4&amp;$E1078),'Hoja de Trabajo para listado'!$CD$151:$DC$151,0)),0)</f>
        <v>0</v>
      </c>
      <c r="K1078" s="243">
        <f ca="1">+IFERROR(INDEX('Hoja de Trabajo para listado'!$A$155:$Z$1048576,MATCH($A1078,'Hoja de Trabajo para listado'!$A$155:$A$1048576,0),MATCH((CUADRO!K$4&amp;$E1078),'Hoja de Trabajo para listado'!$A$151:$Z$151,0)),0)+IFERROR(INDEX('Hoja de Trabajo para listado'!$AB$155:$BA$1048576,MATCH($A1078,'Hoja de Trabajo para listado'!$AB$155:$AB$1048576,0),MATCH((CUADRO!K$4&amp;$E1078),'Hoja de Trabajo para listado'!$AB$151:$BA$151,0)),0)+IFERROR(INDEX('Hoja de Trabajo para listado'!$BC$155:$CB$1048576,MATCH($A1078,'Hoja de Trabajo para listado'!$BC$155:$BC$1048576,0),MATCH((CUADRO!K$4&amp;$E1078),'Hoja de Trabajo para listado'!$BC$151:$CB$151,0)),0)+IFERROR(INDEX('Hoja de Trabajo para listado'!$DE$153:$DG$274,MATCH($A1078,'Hoja de Trabajo para listado'!$DE$153:$DE$1048576,0),MATCH((CUADRO!K$4&amp;$E1078),'Hoja de Trabajo para listado'!$DE$151:$DG$151,0)),0)+IFERROR(INDEX('Hoja de Trabajo para listado'!$CD$155:$DC$1048576,MATCH($A1078,'Hoja de Trabajo para listado'!$CD$155:$CD$1048576,0),MATCH((CUADRO!K$4&amp;$E1078),'Hoja de Trabajo para listado'!$CD$151:$DC$151,0)),0)</f>
        <v>0</v>
      </c>
      <c r="L1078" s="243">
        <f ca="1">+IFERROR(INDEX('Hoja de Trabajo para listado'!$A$155:$Z$1048576,MATCH($A1078,'Hoja de Trabajo para listado'!$A$155:$A$1048576,0),MATCH((CUADRO!L$4&amp;$E1078),'Hoja de Trabajo para listado'!$A$151:$Z$151,0)),0)+IFERROR(INDEX('Hoja de Trabajo para listado'!$AB$155:$BA$1048576,MATCH($A1078,'Hoja de Trabajo para listado'!$AB$155:$AB$1048576,0),MATCH((CUADRO!L$4&amp;$E1078),'Hoja de Trabajo para listado'!$AB$151:$BA$151,0)),0)+IFERROR(INDEX('Hoja de Trabajo para listado'!$BC$155:$CB$1048576,MATCH($A1078,'Hoja de Trabajo para listado'!$BC$155:$BC$1048576,0),MATCH((CUADRO!L$4&amp;$E1078),'Hoja de Trabajo para listado'!$BC$151:$CB$151,0)),0)+IFERROR(INDEX('Hoja de Trabajo para listado'!$DE$153:$DG$274,MATCH($A1078,'Hoja de Trabajo para listado'!$DE$153:$DE$1048576,0),MATCH((CUADRO!L$4&amp;$E1078),'Hoja de Trabajo para listado'!$DE$151:$DG$151,0)),0)+IFERROR(INDEX('Hoja de Trabajo para listado'!$CD$155:$DC$1048576,MATCH($A1078,'Hoja de Trabajo para listado'!$CD$155:$CD$1048576,0),MATCH((CUADRO!L$4&amp;$E1078),'Hoja de Trabajo para listado'!$CD$151:$DC$151,0)),0)</f>
        <v>0</v>
      </c>
      <c r="M1078" s="243">
        <f ca="1">+IFERROR(INDEX('Hoja de Trabajo para listado'!$A$155:$Z$1048576,MATCH($A1078,'Hoja de Trabajo para listado'!$A$155:$A$1048576,0),MATCH((CUADRO!M$4&amp;$E1078),'Hoja de Trabajo para listado'!$A$151:$Z$151,0)),0)+IFERROR(INDEX('Hoja de Trabajo para listado'!$AB$155:$BA$1048576,MATCH($A1078,'Hoja de Trabajo para listado'!$AB$155:$AB$1048576,0),MATCH((CUADRO!M$4&amp;$E1078),'Hoja de Trabajo para listado'!$AB$151:$BA$151,0)),0)+IFERROR(INDEX('Hoja de Trabajo para listado'!$BC$155:$CB$1048576,MATCH($A1078,'Hoja de Trabajo para listado'!$BC$155:$BC$1048576,0),MATCH((CUADRO!M$4&amp;$E1078),'Hoja de Trabajo para listado'!$BC$151:$CB$151,0)),0)+IFERROR(INDEX('Hoja de Trabajo para listado'!$DE$153:$DG$274,MATCH($A1078,'Hoja de Trabajo para listado'!$DE$153:$DE$1048576,0),MATCH((CUADRO!M$4&amp;$E1078),'Hoja de Trabajo para listado'!$DE$151:$DG$151,0)),0)+IFERROR(INDEX('Hoja de Trabajo para listado'!$CD$155:$DC$1048576,MATCH($A1078,'Hoja de Trabajo para listado'!$CD$155:$CD$1048576,0),MATCH((CUADRO!M$4&amp;$E1078),'Hoja de Trabajo para listado'!$CD$151:$DC$151,0)),0)</f>
        <v>0</v>
      </c>
      <c r="N1078" s="243">
        <f ca="1">+IFERROR(INDEX('Hoja de Trabajo para listado'!$A$155:$Z$1048576,MATCH($A1078,'Hoja de Trabajo para listado'!$A$155:$A$1048576,0),MATCH((CUADRO!N$4&amp;$E1078),'Hoja de Trabajo para listado'!$A$151:$Z$151,0)),0)+IFERROR(INDEX('Hoja de Trabajo para listado'!$AB$155:$BA$1048576,MATCH($A1078,'Hoja de Trabajo para listado'!$AB$155:$AB$1048576,0),MATCH((CUADRO!N$4&amp;$E1078),'Hoja de Trabajo para listado'!$AB$151:$BA$151,0)),0)+IFERROR(INDEX('Hoja de Trabajo para listado'!$BC$155:$CB$1048576,MATCH($A1078,'Hoja de Trabajo para listado'!$BC$155:$BC$1048576,0),MATCH((CUADRO!N$4&amp;$E1078),'Hoja de Trabajo para listado'!$BC$151:$CB$151,0)),0)+IFERROR(INDEX('Hoja de Trabajo para listado'!$DE$153:$DG$274,MATCH($A1078,'Hoja de Trabajo para listado'!$DE$153:$DE$1048576,0),MATCH((CUADRO!N$4&amp;$E1078),'Hoja de Trabajo para listado'!$DE$151:$DG$151,0)),0)+IFERROR(INDEX('Hoja de Trabajo para listado'!$CD$155:$DC$1048576,MATCH($A1078,'Hoja de Trabajo para listado'!$CD$155:$CD$1048576,0),MATCH((CUADRO!N$4&amp;$E1078),'Hoja de Trabajo para listado'!$CD$151:$DC$151,0)),0)</f>
        <v>0</v>
      </c>
      <c r="O1078" s="243">
        <f ca="1">+IFERROR(INDEX('Hoja de Trabajo para listado'!$A$155:$Z$1048576,MATCH($A1078,'Hoja de Trabajo para listado'!$A$155:$A$1048576,0),MATCH((CUADRO!O$4&amp;$E1078),'Hoja de Trabajo para listado'!$A$151:$Z$151,0)),0)+IFERROR(INDEX('Hoja de Trabajo para listado'!$AB$155:$BA$1048576,MATCH($A1078,'Hoja de Trabajo para listado'!$AB$155:$AB$1048576,0),MATCH((CUADRO!O$4&amp;$E1078),'Hoja de Trabajo para listado'!$AB$151:$BA$151,0)),0)+IFERROR(INDEX('Hoja de Trabajo para listado'!$BC$155:$CB$1048576,MATCH($A1078,'Hoja de Trabajo para listado'!$BC$155:$BC$1048576,0),MATCH((CUADRO!O$4&amp;$E1078),'Hoja de Trabajo para listado'!$BC$151:$CB$151,0)),0)+IFERROR(INDEX('Hoja de Trabajo para listado'!$DE$153:$DG$274,MATCH($A1078,'Hoja de Trabajo para listado'!$DE$153:$DE$1048576,0),MATCH((CUADRO!O$4&amp;$E1078),'Hoja de Trabajo para listado'!$DE$151:$DG$151,0)),0)+IFERROR(INDEX('Hoja de Trabajo para listado'!$CD$155:$DC$1048576,MATCH($A1078,'Hoja de Trabajo para listado'!$CD$155:$CD$1048576,0),MATCH((CUADRO!O$4&amp;$E1078),'Hoja de Trabajo para listado'!$CD$151:$DC$151,0)),0)</f>
        <v>0</v>
      </c>
      <c r="P1078" s="243">
        <f ca="1">+IFERROR(INDEX('Hoja de Trabajo para listado'!$A$155:$Z$1048576,MATCH($A1078,'Hoja de Trabajo para listado'!$A$155:$A$1048576,0),MATCH((CUADRO!P$4&amp;$E1078),'Hoja de Trabajo para listado'!$A$151:$Z$151,0)),0)+IFERROR(INDEX('Hoja de Trabajo para listado'!$AB$155:$BA$1048576,MATCH($A1078,'Hoja de Trabajo para listado'!$AB$155:$AB$1048576,0),MATCH((CUADRO!P$4&amp;$E1078),'Hoja de Trabajo para listado'!$AB$151:$BA$151,0)),0)+IFERROR(INDEX('Hoja de Trabajo para listado'!$BC$155:$CB$1048576,MATCH($A1078,'Hoja de Trabajo para listado'!$BC$155:$BC$1048576,0),MATCH((CUADRO!P$4&amp;$E1078),'Hoja de Trabajo para listado'!$BC$151:$CB$151,0)),0)+IFERROR(INDEX('Hoja de Trabajo para listado'!$DE$153:$DG$274,MATCH($A1078,'Hoja de Trabajo para listado'!$DE$153:$DE$1048576,0),MATCH((CUADRO!P$4&amp;$E1078),'Hoja de Trabajo para listado'!$DE$151:$DG$151,0)),0)+IFERROR(INDEX('Hoja de Trabajo para listado'!$CD$155:$DC$1048576,MATCH($A1078,'Hoja de Trabajo para listado'!$CD$155:$CD$1048576,0),MATCH((CUADRO!P$4&amp;$E1078),'Hoja de Trabajo para listado'!$CD$151:$DC$151,0)),0)</f>
        <v>0</v>
      </c>
      <c r="Q1078" s="243">
        <f ca="1">+IFERROR(INDEX('Hoja de Trabajo para listado'!$A$155:$Z$1048576,MATCH($A1078,'Hoja de Trabajo para listado'!$A$155:$A$1048576,0),MATCH((CUADRO!Q$4&amp;$E1078),'Hoja de Trabajo para listado'!$A$151:$Z$151,0)),0)+IFERROR(INDEX('Hoja de Trabajo para listado'!$AB$155:$BA$1048576,MATCH($A1078,'Hoja de Trabajo para listado'!$AB$155:$AB$1048576,0),MATCH((CUADRO!Q$4&amp;$E1078),'Hoja de Trabajo para listado'!$AB$151:$BA$151,0)),0)+IFERROR(INDEX('Hoja de Trabajo para listado'!$BC$155:$CB$1048576,MATCH($A1078,'Hoja de Trabajo para listado'!$BC$155:$BC$1048576,0),MATCH((CUADRO!Q$4&amp;$E1078),'Hoja de Trabajo para listado'!$BC$151:$CB$151,0)),0)+IFERROR(INDEX('Hoja de Trabajo para listado'!$DE$153:$DG$274,MATCH($A1078,'Hoja de Trabajo para listado'!$DE$153:$DE$1048576,0),MATCH((CUADRO!Q$4&amp;$E1078),'Hoja de Trabajo para listado'!$DE$151:$DG$151,0)),0)+IFERROR(INDEX('Hoja de Trabajo para listado'!$CD$155:$DC$1048576,MATCH($A1078,'Hoja de Trabajo para listado'!$CD$155:$CD$1048576,0),MATCH((CUADRO!Q$4&amp;$E1078),'Hoja de Trabajo para listado'!$CD$151:$DC$151,0)),0)</f>
        <v>0</v>
      </c>
      <c r="R1078" s="243">
        <f t="shared" ca="1" si="39"/>
        <v>0</v>
      </c>
      <c r="S1078" s="249">
        <f ca="1">+R1077+R1078</f>
        <v>0</v>
      </c>
      <c r="T1078" s="243">
        <f ca="1">+S1078</f>
        <v>0</v>
      </c>
      <c r="U1078" s="242">
        <f t="shared" si="40"/>
        <v>2</v>
      </c>
      <c r="V1078" s="333" t="str">
        <f>+VLOOKUP(A1078,bd_lista!$A$3:$E$592,5,FALSE)</f>
        <v>Gobiernos Autonomos Municipales</v>
      </c>
      <c r="W1078" s="388"/>
      <c r="X1078" s="242">
        <f>+VLOOKUP(A1078,[4]Sheet1!$A$13:$D$744,4,FALSE)</f>
        <v>0</v>
      </c>
      <c r="Y1078" s="242" t="e">
        <f>+VLOOKUP(X1078,bd_lista!$A$3:$C$592,3,FALSE)</f>
        <v>#N/A</v>
      </c>
      <c r="Z1078" s="292"/>
      <c r="AA1078" s="293"/>
    </row>
    <row r="1079" spans="1:27" customFormat="1" ht="15" hidden="1" customHeight="1">
      <c r="A1079" s="32">
        <v>1817</v>
      </c>
      <c r="B1079" s="392">
        <f>+A1079</f>
        <v>1817</v>
      </c>
      <c r="C1079" s="247" t="str">
        <f>+VLOOKUP(A1079,bd_lista!$A$3:$C$592,3,FALSE)</f>
        <v>Gobierno Autónomo Municipal de Magdalena</v>
      </c>
      <c r="D1079" s="389" t="str">
        <f>+C1079</f>
        <v>Gobierno Autónomo Municipal de Magdalena</v>
      </c>
      <c r="E1079" s="242" t="s">
        <v>1304</v>
      </c>
      <c r="F1079" s="243">
        <f ca="1">+IFERROR(INDEX('Hoja de Trabajo para listado'!$A$155:$Z$1048576,MATCH($A1079,'Hoja de Trabajo para listado'!$A$155:$A$1048576,0),MATCH((CUADRO!F$4&amp;$E1079),'Hoja de Trabajo para listado'!$A$151:$Z$151,0)),0)+IFERROR(INDEX('Hoja de Trabajo para listado'!$AB$155:$BA$1048576,MATCH($A1079,'Hoja de Trabajo para listado'!$AB$155:$AB$1048576,0),MATCH((CUADRO!F$4&amp;$E1079),'Hoja de Trabajo para listado'!$AB$151:$BA$151,0)),0)+IFERROR(INDEX('Hoja de Trabajo para listado'!$BC$155:$CB$1048576,MATCH($A1079,'Hoja de Trabajo para listado'!$BC$155:$BC$1048576,0),MATCH((CUADRO!F$4&amp;$E1079),'Hoja de Trabajo para listado'!$BC$151:$CB$151,0)),0)+IFERROR(INDEX('Hoja de Trabajo para listado'!$DE$153:$DG$274,MATCH($A1079,'Hoja de Trabajo para listado'!$DE$153:$DE$1048576,0),MATCH((CUADRO!F$4&amp;$E1079),'Hoja de Trabajo para listado'!$DE$151:$DG$151,0)),0)+IFERROR(INDEX('Hoja de Trabajo para listado'!$CD$155:$DC$1048576,MATCH($A1079,'Hoja de Trabajo para listado'!$CD$155:$CD$1048576,0),MATCH((CUADRO!F$4&amp;$E1079),'Hoja de Trabajo para listado'!$CD$151:$DC$151,0)),0)</f>
        <v>0</v>
      </c>
      <c r="G1079" s="243">
        <f ca="1">+IFERROR(INDEX('Hoja de Trabajo para listado'!$A$155:$Z$1048576,MATCH($A1079,'Hoja de Trabajo para listado'!$A$155:$A$1048576,0),MATCH((CUADRO!G$4&amp;$E1079),'Hoja de Trabajo para listado'!$A$151:$Z$151,0)),0)+IFERROR(INDEX('Hoja de Trabajo para listado'!$AB$155:$BA$1048576,MATCH($A1079,'Hoja de Trabajo para listado'!$AB$155:$AB$1048576,0),MATCH((CUADRO!G$4&amp;$E1079),'Hoja de Trabajo para listado'!$AB$151:$BA$151,0)),0)+IFERROR(INDEX('Hoja de Trabajo para listado'!$BC$155:$CB$1048576,MATCH($A1079,'Hoja de Trabajo para listado'!$BC$155:$BC$1048576,0),MATCH((CUADRO!G$4&amp;$E1079),'Hoja de Trabajo para listado'!$BC$151:$CB$151,0)),0)+IFERROR(INDEX('Hoja de Trabajo para listado'!$DE$153:$DG$274,MATCH($A1079,'Hoja de Trabajo para listado'!$DE$153:$DE$1048576,0),MATCH((CUADRO!G$4&amp;$E1079),'Hoja de Trabajo para listado'!$DE$151:$DG$151,0)),0)+IFERROR(INDEX('Hoja de Trabajo para listado'!$CD$155:$DC$1048576,MATCH($A1079,'Hoja de Trabajo para listado'!$CD$155:$CD$1048576,0),MATCH((CUADRO!G$4&amp;$E1079),'Hoja de Trabajo para listado'!$CD$151:$DC$151,0)),0)</f>
        <v>0</v>
      </c>
      <c r="H1079" s="243">
        <f ca="1">+IFERROR(INDEX('Hoja de Trabajo para listado'!$A$155:$Z$1048576,MATCH($A1079,'Hoja de Trabajo para listado'!$A$155:$A$1048576,0),MATCH((CUADRO!H$4&amp;$E1079),'Hoja de Trabajo para listado'!$A$151:$Z$151,0)),0)+IFERROR(INDEX('Hoja de Trabajo para listado'!$AB$155:$BA$1048576,MATCH($A1079,'Hoja de Trabajo para listado'!$AB$155:$AB$1048576,0),MATCH((CUADRO!H$4&amp;$E1079),'Hoja de Trabajo para listado'!$AB$151:$BA$151,0)),0)+IFERROR(INDEX('Hoja de Trabajo para listado'!$BC$155:$CB$1048576,MATCH($A1079,'Hoja de Trabajo para listado'!$BC$155:$BC$1048576,0),MATCH((CUADRO!H$4&amp;$E1079),'Hoja de Trabajo para listado'!$BC$151:$CB$151,0)),0)+IFERROR(INDEX('Hoja de Trabajo para listado'!$DE$153:$DG$274,MATCH($A1079,'Hoja de Trabajo para listado'!$DE$153:$DE$1048576,0),MATCH((CUADRO!H$4&amp;$E1079),'Hoja de Trabajo para listado'!$DE$151:$DG$151,0)),0)+IFERROR(INDEX('Hoja de Trabajo para listado'!$CD$155:$DC$1048576,MATCH($A1079,'Hoja de Trabajo para listado'!$CD$155:$CD$1048576,0),MATCH((CUADRO!H$4&amp;$E1079),'Hoja de Trabajo para listado'!$CD$151:$DC$151,0)),0)</f>
        <v>0</v>
      </c>
      <c r="I1079" s="243">
        <f ca="1">+IFERROR(INDEX('Hoja de Trabajo para listado'!$A$155:$Z$1048576,MATCH($A1079,'Hoja de Trabajo para listado'!$A$155:$A$1048576,0),MATCH((CUADRO!I$4&amp;$E1079),'Hoja de Trabajo para listado'!$A$151:$Z$151,0)),0)+IFERROR(INDEX('Hoja de Trabajo para listado'!$AB$155:$BA$1048576,MATCH($A1079,'Hoja de Trabajo para listado'!$AB$155:$AB$1048576,0),MATCH((CUADRO!I$4&amp;$E1079),'Hoja de Trabajo para listado'!$AB$151:$BA$151,0)),0)+IFERROR(INDEX('Hoja de Trabajo para listado'!$BC$155:$CB$1048576,MATCH($A1079,'Hoja de Trabajo para listado'!$BC$155:$BC$1048576,0),MATCH((CUADRO!I$4&amp;$E1079),'Hoja de Trabajo para listado'!$BC$151:$CB$151,0)),0)+IFERROR(INDEX('Hoja de Trabajo para listado'!$DE$153:$DG$274,MATCH($A1079,'Hoja de Trabajo para listado'!$DE$153:$DE$1048576,0),MATCH((CUADRO!I$4&amp;$E1079),'Hoja de Trabajo para listado'!$DE$151:$DG$151,0)),0)+IFERROR(INDEX('Hoja de Trabajo para listado'!$CD$155:$DC$1048576,MATCH($A1079,'Hoja de Trabajo para listado'!$CD$155:$CD$1048576,0),MATCH((CUADRO!I$4&amp;$E1079),'Hoja de Trabajo para listado'!$CD$151:$DC$151,0)),0)</f>
        <v>0</v>
      </c>
      <c r="J1079" s="243">
        <f ca="1">+IFERROR(INDEX('Hoja de Trabajo para listado'!$A$155:$Z$1048576,MATCH($A1079,'Hoja de Trabajo para listado'!$A$155:$A$1048576,0),MATCH((CUADRO!J$4&amp;$E1079),'Hoja de Trabajo para listado'!$A$151:$Z$151,0)),0)+IFERROR(INDEX('Hoja de Trabajo para listado'!$AB$155:$BA$1048576,MATCH($A1079,'Hoja de Trabajo para listado'!$AB$155:$AB$1048576,0),MATCH((CUADRO!J$4&amp;$E1079),'Hoja de Trabajo para listado'!$AB$151:$BA$151,0)),0)+IFERROR(INDEX('Hoja de Trabajo para listado'!$BC$155:$CB$1048576,MATCH($A1079,'Hoja de Trabajo para listado'!$BC$155:$BC$1048576,0),MATCH((CUADRO!J$4&amp;$E1079),'Hoja de Trabajo para listado'!$BC$151:$CB$151,0)),0)+IFERROR(INDEX('Hoja de Trabajo para listado'!$DE$153:$DG$274,MATCH($A1079,'Hoja de Trabajo para listado'!$DE$153:$DE$1048576,0),MATCH((CUADRO!J$4&amp;$E1079),'Hoja de Trabajo para listado'!$DE$151:$DG$151,0)),0)+IFERROR(INDEX('Hoja de Trabajo para listado'!$CD$155:$DC$1048576,MATCH($A1079,'Hoja de Trabajo para listado'!$CD$155:$CD$1048576,0),MATCH((CUADRO!J$4&amp;$E1079),'Hoja de Trabajo para listado'!$CD$151:$DC$151,0)),0)</f>
        <v>0</v>
      </c>
      <c r="K1079" s="243">
        <f ca="1">+IFERROR(INDEX('Hoja de Trabajo para listado'!$A$155:$Z$1048576,MATCH($A1079,'Hoja de Trabajo para listado'!$A$155:$A$1048576,0),MATCH((CUADRO!K$4&amp;$E1079),'Hoja de Trabajo para listado'!$A$151:$Z$151,0)),0)+IFERROR(INDEX('Hoja de Trabajo para listado'!$AB$155:$BA$1048576,MATCH($A1079,'Hoja de Trabajo para listado'!$AB$155:$AB$1048576,0),MATCH((CUADRO!K$4&amp;$E1079),'Hoja de Trabajo para listado'!$AB$151:$BA$151,0)),0)+IFERROR(INDEX('Hoja de Trabajo para listado'!$BC$155:$CB$1048576,MATCH($A1079,'Hoja de Trabajo para listado'!$BC$155:$BC$1048576,0),MATCH((CUADRO!K$4&amp;$E1079),'Hoja de Trabajo para listado'!$BC$151:$CB$151,0)),0)+IFERROR(INDEX('Hoja de Trabajo para listado'!$DE$153:$DG$274,MATCH($A1079,'Hoja de Trabajo para listado'!$DE$153:$DE$1048576,0),MATCH((CUADRO!K$4&amp;$E1079),'Hoja de Trabajo para listado'!$DE$151:$DG$151,0)),0)+IFERROR(INDEX('Hoja de Trabajo para listado'!$CD$155:$DC$1048576,MATCH($A1079,'Hoja de Trabajo para listado'!$CD$155:$CD$1048576,0),MATCH((CUADRO!K$4&amp;$E1079),'Hoja de Trabajo para listado'!$CD$151:$DC$151,0)),0)</f>
        <v>0</v>
      </c>
      <c r="L1079" s="243">
        <f ca="1">+IFERROR(INDEX('Hoja de Trabajo para listado'!$A$155:$Z$1048576,MATCH($A1079,'Hoja de Trabajo para listado'!$A$155:$A$1048576,0),MATCH((CUADRO!L$4&amp;$E1079),'Hoja de Trabajo para listado'!$A$151:$Z$151,0)),0)+IFERROR(INDEX('Hoja de Trabajo para listado'!$AB$155:$BA$1048576,MATCH($A1079,'Hoja de Trabajo para listado'!$AB$155:$AB$1048576,0),MATCH((CUADRO!L$4&amp;$E1079),'Hoja de Trabajo para listado'!$AB$151:$BA$151,0)),0)+IFERROR(INDEX('Hoja de Trabajo para listado'!$BC$155:$CB$1048576,MATCH($A1079,'Hoja de Trabajo para listado'!$BC$155:$BC$1048576,0),MATCH((CUADRO!L$4&amp;$E1079),'Hoja de Trabajo para listado'!$BC$151:$CB$151,0)),0)+IFERROR(INDEX('Hoja de Trabajo para listado'!$DE$153:$DG$274,MATCH($A1079,'Hoja de Trabajo para listado'!$DE$153:$DE$1048576,0),MATCH((CUADRO!L$4&amp;$E1079),'Hoja de Trabajo para listado'!$DE$151:$DG$151,0)),0)+IFERROR(INDEX('Hoja de Trabajo para listado'!$CD$155:$DC$1048576,MATCH($A1079,'Hoja de Trabajo para listado'!$CD$155:$CD$1048576,0),MATCH((CUADRO!L$4&amp;$E1079),'Hoja de Trabajo para listado'!$CD$151:$DC$151,0)),0)</f>
        <v>0</v>
      </c>
      <c r="M1079" s="243">
        <f ca="1">+IFERROR(INDEX('Hoja de Trabajo para listado'!$A$155:$Z$1048576,MATCH($A1079,'Hoja de Trabajo para listado'!$A$155:$A$1048576,0),MATCH((CUADRO!M$4&amp;$E1079),'Hoja de Trabajo para listado'!$A$151:$Z$151,0)),0)+IFERROR(INDEX('Hoja de Trabajo para listado'!$AB$155:$BA$1048576,MATCH($A1079,'Hoja de Trabajo para listado'!$AB$155:$AB$1048576,0),MATCH((CUADRO!M$4&amp;$E1079),'Hoja de Trabajo para listado'!$AB$151:$BA$151,0)),0)+IFERROR(INDEX('Hoja de Trabajo para listado'!$BC$155:$CB$1048576,MATCH($A1079,'Hoja de Trabajo para listado'!$BC$155:$BC$1048576,0),MATCH((CUADRO!M$4&amp;$E1079),'Hoja de Trabajo para listado'!$BC$151:$CB$151,0)),0)+IFERROR(INDEX('Hoja de Trabajo para listado'!$DE$153:$DG$274,MATCH($A1079,'Hoja de Trabajo para listado'!$DE$153:$DE$1048576,0),MATCH((CUADRO!M$4&amp;$E1079),'Hoja de Trabajo para listado'!$DE$151:$DG$151,0)),0)+IFERROR(INDEX('Hoja de Trabajo para listado'!$CD$155:$DC$1048576,MATCH($A1079,'Hoja de Trabajo para listado'!$CD$155:$CD$1048576,0),MATCH((CUADRO!M$4&amp;$E1079),'Hoja de Trabajo para listado'!$CD$151:$DC$151,0)),0)</f>
        <v>0</v>
      </c>
      <c r="N1079" s="243">
        <f ca="1">+IFERROR(INDEX('Hoja de Trabajo para listado'!$A$155:$Z$1048576,MATCH($A1079,'Hoja de Trabajo para listado'!$A$155:$A$1048576,0),MATCH((CUADRO!N$4&amp;$E1079),'Hoja de Trabajo para listado'!$A$151:$Z$151,0)),0)+IFERROR(INDEX('Hoja de Trabajo para listado'!$AB$155:$BA$1048576,MATCH($A1079,'Hoja de Trabajo para listado'!$AB$155:$AB$1048576,0),MATCH((CUADRO!N$4&amp;$E1079),'Hoja de Trabajo para listado'!$AB$151:$BA$151,0)),0)+IFERROR(INDEX('Hoja de Trabajo para listado'!$BC$155:$CB$1048576,MATCH($A1079,'Hoja de Trabajo para listado'!$BC$155:$BC$1048576,0),MATCH((CUADRO!N$4&amp;$E1079),'Hoja de Trabajo para listado'!$BC$151:$CB$151,0)),0)+IFERROR(INDEX('Hoja de Trabajo para listado'!$DE$153:$DG$274,MATCH($A1079,'Hoja de Trabajo para listado'!$DE$153:$DE$1048576,0),MATCH((CUADRO!N$4&amp;$E1079),'Hoja de Trabajo para listado'!$DE$151:$DG$151,0)),0)+IFERROR(INDEX('Hoja de Trabajo para listado'!$CD$155:$DC$1048576,MATCH($A1079,'Hoja de Trabajo para listado'!$CD$155:$CD$1048576,0),MATCH((CUADRO!N$4&amp;$E1079),'Hoja de Trabajo para listado'!$CD$151:$DC$151,0)),0)</f>
        <v>0</v>
      </c>
      <c r="O1079" s="243">
        <f ca="1">+IFERROR(INDEX('Hoja de Trabajo para listado'!$A$155:$Z$1048576,MATCH($A1079,'Hoja de Trabajo para listado'!$A$155:$A$1048576,0),MATCH((CUADRO!O$4&amp;$E1079),'Hoja de Trabajo para listado'!$A$151:$Z$151,0)),0)+IFERROR(INDEX('Hoja de Trabajo para listado'!$AB$155:$BA$1048576,MATCH($A1079,'Hoja de Trabajo para listado'!$AB$155:$AB$1048576,0),MATCH((CUADRO!O$4&amp;$E1079),'Hoja de Trabajo para listado'!$AB$151:$BA$151,0)),0)+IFERROR(INDEX('Hoja de Trabajo para listado'!$BC$155:$CB$1048576,MATCH($A1079,'Hoja de Trabajo para listado'!$BC$155:$BC$1048576,0),MATCH((CUADRO!O$4&amp;$E1079),'Hoja de Trabajo para listado'!$BC$151:$CB$151,0)),0)+IFERROR(INDEX('Hoja de Trabajo para listado'!$DE$153:$DG$274,MATCH($A1079,'Hoja de Trabajo para listado'!$DE$153:$DE$1048576,0),MATCH((CUADRO!O$4&amp;$E1079),'Hoja de Trabajo para listado'!$DE$151:$DG$151,0)),0)+IFERROR(INDEX('Hoja de Trabajo para listado'!$CD$155:$DC$1048576,MATCH($A1079,'Hoja de Trabajo para listado'!$CD$155:$CD$1048576,0),MATCH((CUADRO!O$4&amp;$E1079),'Hoja de Trabajo para listado'!$CD$151:$DC$151,0)),0)</f>
        <v>0</v>
      </c>
      <c r="P1079" s="243">
        <f ca="1">+IFERROR(INDEX('Hoja de Trabajo para listado'!$A$155:$Z$1048576,MATCH($A1079,'Hoja de Trabajo para listado'!$A$155:$A$1048576,0),MATCH((CUADRO!P$4&amp;$E1079),'Hoja de Trabajo para listado'!$A$151:$Z$151,0)),0)+IFERROR(INDEX('Hoja de Trabajo para listado'!$AB$155:$BA$1048576,MATCH($A1079,'Hoja de Trabajo para listado'!$AB$155:$AB$1048576,0),MATCH((CUADRO!P$4&amp;$E1079),'Hoja de Trabajo para listado'!$AB$151:$BA$151,0)),0)+IFERROR(INDEX('Hoja de Trabajo para listado'!$BC$155:$CB$1048576,MATCH($A1079,'Hoja de Trabajo para listado'!$BC$155:$BC$1048576,0),MATCH((CUADRO!P$4&amp;$E1079),'Hoja de Trabajo para listado'!$BC$151:$CB$151,0)),0)+IFERROR(INDEX('Hoja de Trabajo para listado'!$DE$153:$DG$274,MATCH($A1079,'Hoja de Trabajo para listado'!$DE$153:$DE$1048576,0),MATCH((CUADRO!P$4&amp;$E1079),'Hoja de Trabajo para listado'!$DE$151:$DG$151,0)),0)+IFERROR(INDEX('Hoja de Trabajo para listado'!$CD$155:$DC$1048576,MATCH($A1079,'Hoja de Trabajo para listado'!$CD$155:$CD$1048576,0),MATCH((CUADRO!P$4&amp;$E1079),'Hoja de Trabajo para listado'!$CD$151:$DC$151,0)),0)</f>
        <v>0</v>
      </c>
      <c r="Q1079" s="243">
        <f ca="1">+IFERROR(INDEX('Hoja de Trabajo para listado'!$A$155:$Z$1048576,MATCH($A1079,'Hoja de Trabajo para listado'!$A$155:$A$1048576,0),MATCH((CUADRO!Q$4&amp;$E1079),'Hoja de Trabajo para listado'!$A$151:$Z$151,0)),0)+IFERROR(INDEX('Hoja de Trabajo para listado'!$AB$155:$BA$1048576,MATCH($A1079,'Hoja de Trabajo para listado'!$AB$155:$AB$1048576,0),MATCH((CUADRO!Q$4&amp;$E1079),'Hoja de Trabajo para listado'!$AB$151:$BA$151,0)),0)+IFERROR(INDEX('Hoja de Trabajo para listado'!$BC$155:$CB$1048576,MATCH($A1079,'Hoja de Trabajo para listado'!$BC$155:$BC$1048576,0),MATCH((CUADRO!Q$4&amp;$E1079),'Hoja de Trabajo para listado'!$BC$151:$CB$151,0)),0)+IFERROR(INDEX('Hoja de Trabajo para listado'!$DE$153:$DG$274,MATCH($A1079,'Hoja de Trabajo para listado'!$DE$153:$DE$1048576,0),MATCH((CUADRO!Q$4&amp;$E1079),'Hoja de Trabajo para listado'!$DE$151:$DG$151,0)),0)+IFERROR(INDEX('Hoja de Trabajo para listado'!$CD$155:$DC$1048576,MATCH($A1079,'Hoja de Trabajo para listado'!$CD$155:$CD$1048576,0),MATCH((CUADRO!Q$4&amp;$E1079),'Hoja de Trabajo para listado'!$CD$151:$DC$151,0)),0)</f>
        <v>0</v>
      </c>
      <c r="R1079" s="243">
        <f t="shared" ca="1" si="39"/>
        <v>0</v>
      </c>
      <c r="S1079" s="249"/>
      <c r="T1079" s="243">
        <f ca="1">+T1080</f>
        <v>0</v>
      </c>
      <c r="U1079" s="242">
        <f t="shared" si="40"/>
        <v>1</v>
      </c>
      <c r="V1079" s="333" t="str">
        <f>+VLOOKUP(A1079,bd_lista!$A$3:$E$592,5,FALSE)</f>
        <v>Gobiernos Autonomos Municipales</v>
      </c>
      <c r="W1079" s="387" t="str">
        <f>+V1079</f>
        <v>Gobiernos Autonomos Municipales</v>
      </c>
      <c r="X1079" s="242">
        <f>+VLOOKUP(A1079,[4]Sheet1!$A$13:$D$744,4,FALSE)</f>
        <v>0</v>
      </c>
      <c r="Y1079" s="242" t="e">
        <f>+VLOOKUP(X1079,bd_lista!$A$3:$C$592,3,FALSE)</f>
        <v>#N/A</v>
      </c>
      <c r="Z1079" s="294">
        <f>+X1079</f>
        <v>0</v>
      </c>
      <c r="AA1079" s="295" t="e">
        <f>+Y1079</f>
        <v>#N/A</v>
      </c>
    </row>
    <row r="1080" spans="1:27" customFormat="1" ht="15" hidden="1" customHeight="1">
      <c r="A1080" s="32">
        <v>1817</v>
      </c>
      <c r="B1080" s="393"/>
      <c r="C1080" s="247" t="str">
        <f>+VLOOKUP(A1080,bd_lista!$A$3:$C$592,3,FALSE)</f>
        <v>Gobierno Autónomo Municipal de Magdalena</v>
      </c>
      <c r="D1080" s="390"/>
      <c r="E1080" s="244" t="s">
        <v>1305</v>
      </c>
      <c r="F1080" s="245">
        <f ca="1">+IFERROR(INDEX('Hoja de Trabajo para listado'!$A$155:$Z$1048576,MATCH($A1080,'Hoja de Trabajo para listado'!$A$155:$A$1048576,0),MATCH((CUADRO!F$4&amp;$E1080),'Hoja de Trabajo para listado'!$A$151:$Z$151,0)),0)+IFERROR(INDEX('Hoja de Trabajo para listado'!$AB$155:$BA$1048576,MATCH($A1080,'Hoja de Trabajo para listado'!$AB$155:$AB$1048576,0),MATCH((CUADRO!F$4&amp;$E1080),'Hoja de Trabajo para listado'!$AB$151:$BA$151,0)),0)+IFERROR(INDEX('Hoja de Trabajo para listado'!$BC$155:$CB$1048576,MATCH($A1080,'Hoja de Trabajo para listado'!$BC$155:$BC$1048576,0),MATCH((CUADRO!F$4&amp;$E1080),'Hoja de Trabajo para listado'!$BC$151:$CB$151,0)),0)+IFERROR(INDEX('Hoja de Trabajo para listado'!$DE$153:$DG$274,MATCH($A1080,'Hoja de Trabajo para listado'!$DE$153:$DE$1048576,0),MATCH((CUADRO!F$4&amp;$E1080),'Hoja de Trabajo para listado'!$DE$151:$DG$151,0)),0)+IFERROR(INDEX('Hoja de Trabajo para listado'!$CD$155:$DC$1048576,MATCH($A1080,'Hoja de Trabajo para listado'!$CD$155:$CD$1048576,0),MATCH((CUADRO!F$4&amp;$E1080),'Hoja de Trabajo para listado'!$CD$151:$DC$151,0)),0)</f>
        <v>0</v>
      </c>
      <c r="G1080" s="245">
        <f ca="1">+IFERROR(INDEX('Hoja de Trabajo para listado'!$A$155:$Z$1048576,MATCH($A1080,'Hoja de Trabajo para listado'!$A$155:$A$1048576,0),MATCH((CUADRO!G$4&amp;$E1080),'Hoja de Trabajo para listado'!$A$151:$Z$151,0)),0)+IFERROR(INDEX('Hoja de Trabajo para listado'!$AB$155:$BA$1048576,MATCH($A1080,'Hoja de Trabajo para listado'!$AB$155:$AB$1048576,0),MATCH((CUADRO!G$4&amp;$E1080),'Hoja de Trabajo para listado'!$AB$151:$BA$151,0)),0)+IFERROR(INDEX('Hoja de Trabajo para listado'!$BC$155:$CB$1048576,MATCH($A1080,'Hoja de Trabajo para listado'!$BC$155:$BC$1048576,0),MATCH((CUADRO!G$4&amp;$E1080),'Hoja de Trabajo para listado'!$BC$151:$CB$151,0)),0)+IFERROR(INDEX('Hoja de Trabajo para listado'!$DE$153:$DG$274,MATCH($A1080,'Hoja de Trabajo para listado'!$DE$153:$DE$1048576,0),MATCH((CUADRO!G$4&amp;$E1080),'Hoja de Trabajo para listado'!$DE$151:$DG$151,0)),0)+IFERROR(INDEX('Hoja de Trabajo para listado'!$CD$155:$DC$1048576,MATCH($A1080,'Hoja de Trabajo para listado'!$CD$155:$CD$1048576,0),MATCH((CUADRO!G$4&amp;$E1080),'Hoja de Trabajo para listado'!$CD$151:$DC$151,0)),0)</f>
        <v>0</v>
      </c>
      <c r="H1080" s="245">
        <f ca="1">+IFERROR(INDEX('Hoja de Trabajo para listado'!$A$155:$Z$1048576,MATCH($A1080,'Hoja de Trabajo para listado'!$A$155:$A$1048576,0),MATCH((CUADRO!H$4&amp;$E1080),'Hoja de Trabajo para listado'!$A$151:$Z$151,0)),0)+IFERROR(INDEX('Hoja de Trabajo para listado'!$AB$155:$BA$1048576,MATCH($A1080,'Hoja de Trabajo para listado'!$AB$155:$AB$1048576,0),MATCH((CUADRO!H$4&amp;$E1080),'Hoja de Trabajo para listado'!$AB$151:$BA$151,0)),0)+IFERROR(INDEX('Hoja de Trabajo para listado'!$BC$155:$CB$1048576,MATCH($A1080,'Hoja de Trabajo para listado'!$BC$155:$BC$1048576,0),MATCH((CUADRO!H$4&amp;$E1080),'Hoja de Trabajo para listado'!$BC$151:$CB$151,0)),0)+IFERROR(INDEX('Hoja de Trabajo para listado'!$DE$153:$DG$274,MATCH($A1080,'Hoja de Trabajo para listado'!$DE$153:$DE$1048576,0),MATCH((CUADRO!H$4&amp;$E1080),'Hoja de Trabajo para listado'!$DE$151:$DG$151,0)),0)+IFERROR(INDEX('Hoja de Trabajo para listado'!$CD$155:$DC$1048576,MATCH($A1080,'Hoja de Trabajo para listado'!$CD$155:$CD$1048576,0),MATCH((CUADRO!H$4&amp;$E1080),'Hoja de Trabajo para listado'!$CD$151:$DC$151,0)),0)</f>
        <v>0</v>
      </c>
      <c r="I1080" s="245">
        <f ca="1">+IFERROR(INDEX('Hoja de Trabajo para listado'!$A$155:$Z$1048576,MATCH($A1080,'Hoja de Trabajo para listado'!$A$155:$A$1048576,0),MATCH((CUADRO!I$4&amp;$E1080),'Hoja de Trabajo para listado'!$A$151:$Z$151,0)),0)+IFERROR(INDEX('Hoja de Trabajo para listado'!$AB$155:$BA$1048576,MATCH($A1080,'Hoja de Trabajo para listado'!$AB$155:$AB$1048576,0),MATCH((CUADRO!I$4&amp;$E1080),'Hoja de Trabajo para listado'!$AB$151:$BA$151,0)),0)+IFERROR(INDEX('Hoja de Trabajo para listado'!$BC$155:$CB$1048576,MATCH($A1080,'Hoja de Trabajo para listado'!$BC$155:$BC$1048576,0),MATCH((CUADRO!I$4&amp;$E1080),'Hoja de Trabajo para listado'!$BC$151:$CB$151,0)),0)+IFERROR(INDEX('Hoja de Trabajo para listado'!$DE$153:$DG$274,MATCH($A1080,'Hoja de Trabajo para listado'!$DE$153:$DE$1048576,0),MATCH((CUADRO!I$4&amp;$E1080),'Hoja de Trabajo para listado'!$DE$151:$DG$151,0)),0)+IFERROR(INDEX('Hoja de Trabajo para listado'!$CD$155:$DC$1048576,MATCH($A1080,'Hoja de Trabajo para listado'!$CD$155:$CD$1048576,0),MATCH((CUADRO!I$4&amp;$E1080),'Hoja de Trabajo para listado'!$CD$151:$DC$151,0)),0)</f>
        <v>0</v>
      </c>
      <c r="J1080" s="245">
        <f ca="1">+IFERROR(INDEX('Hoja de Trabajo para listado'!$A$155:$Z$1048576,MATCH($A1080,'Hoja de Trabajo para listado'!$A$155:$A$1048576,0),MATCH((CUADRO!J$4&amp;$E1080),'Hoja de Trabajo para listado'!$A$151:$Z$151,0)),0)+IFERROR(INDEX('Hoja de Trabajo para listado'!$AB$155:$BA$1048576,MATCH($A1080,'Hoja de Trabajo para listado'!$AB$155:$AB$1048576,0),MATCH((CUADRO!J$4&amp;$E1080),'Hoja de Trabajo para listado'!$AB$151:$BA$151,0)),0)+IFERROR(INDEX('Hoja de Trabajo para listado'!$BC$155:$CB$1048576,MATCH($A1080,'Hoja de Trabajo para listado'!$BC$155:$BC$1048576,0),MATCH((CUADRO!J$4&amp;$E1080),'Hoja de Trabajo para listado'!$BC$151:$CB$151,0)),0)+IFERROR(INDEX('Hoja de Trabajo para listado'!$DE$153:$DG$274,MATCH($A1080,'Hoja de Trabajo para listado'!$DE$153:$DE$1048576,0),MATCH((CUADRO!J$4&amp;$E1080),'Hoja de Trabajo para listado'!$DE$151:$DG$151,0)),0)+IFERROR(INDEX('Hoja de Trabajo para listado'!$CD$155:$DC$1048576,MATCH($A1080,'Hoja de Trabajo para listado'!$CD$155:$CD$1048576,0),MATCH((CUADRO!J$4&amp;$E1080),'Hoja de Trabajo para listado'!$CD$151:$DC$151,0)),0)</f>
        <v>0</v>
      </c>
      <c r="K1080" s="245">
        <f ca="1">+IFERROR(INDEX('Hoja de Trabajo para listado'!$A$155:$Z$1048576,MATCH($A1080,'Hoja de Trabajo para listado'!$A$155:$A$1048576,0),MATCH((CUADRO!K$4&amp;$E1080),'Hoja de Trabajo para listado'!$A$151:$Z$151,0)),0)+IFERROR(INDEX('Hoja de Trabajo para listado'!$AB$155:$BA$1048576,MATCH($A1080,'Hoja de Trabajo para listado'!$AB$155:$AB$1048576,0),MATCH((CUADRO!K$4&amp;$E1080),'Hoja de Trabajo para listado'!$AB$151:$BA$151,0)),0)+IFERROR(INDEX('Hoja de Trabajo para listado'!$BC$155:$CB$1048576,MATCH($A1080,'Hoja de Trabajo para listado'!$BC$155:$BC$1048576,0),MATCH((CUADRO!K$4&amp;$E1080),'Hoja de Trabajo para listado'!$BC$151:$CB$151,0)),0)+IFERROR(INDEX('Hoja de Trabajo para listado'!$DE$153:$DG$274,MATCH($A1080,'Hoja de Trabajo para listado'!$DE$153:$DE$1048576,0),MATCH((CUADRO!K$4&amp;$E1080),'Hoja de Trabajo para listado'!$DE$151:$DG$151,0)),0)+IFERROR(INDEX('Hoja de Trabajo para listado'!$CD$155:$DC$1048576,MATCH($A1080,'Hoja de Trabajo para listado'!$CD$155:$CD$1048576,0),MATCH((CUADRO!K$4&amp;$E1080),'Hoja de Trabajo para listado'!$CD$151:$DC$151,0)),0)</f>
        <v>0</v>
      </c>
      <c r="L1080" s="245">
        <f ca="1">+IFERROR(INDEX('Hoja de Trabajo para listado'!$A$155:$Z$1048576,MATCH($A1080,'Hoja de Trabajo para listado'!$A$155:$A$1048576,0),MATCH((CUADRO!L$4&amp;$E1080),'Hoja de Trabajo para listado'!$A$151:$Z$151,0)),0)+IFERROR(INDEX('Hoja de Trabajo para listado'!$AB$155:$BA$1048576,MATCH($A1080,'Hoja de Trabajo para listado'!$AB$155:$AB$1048576,0),MATCH((CUADRO!L$4&amp;$E1080),'Hoja de Trabajo para listado'!$AB$151:$BA$151,0)),0)+IFERROR(INDEX('Hoja de Trabajo para listado'!$BC$155:$CB$1048576,MATCH($A1080,'Hoja de Trabajo para listado'!$BC$155:$BC$1048576,0),MATCH((CUADRO!L$4&amp;$E1080),'Hoja de Trabajo para listado'!$BC$151:$CB$151,0)),0)+IFERROR(INDEX('Hoja de Trabajo para listado'!$DE$153:$DG$274,MATCH($A1080,'Hoja de Trabajo para listado'!$DE$153:$DE$1048576,0),MATCH((CUADRO!L$4&amp;$E1080),'Hoja de Trabajo para listado'!$DE$151:$DG$151,0)),0)+IFERROR(INDEX('Hoja de Trabajo para listado'!$CD$155:$DC$1048576,MATCH($A1080,'Hoja de Trabajo para listado'!$CD$155:$CD$1048576,0),MATCH((CUADRO!L$4&amp;$E1080),'Hoja de Trabajo para listado'!$CD$151:$DC$151,0)),0)</f>
        <v>0</v>
      </c>
      <c r="M1080" s="245">
        <f ca="1">+IFERROR(INDEX('Hoja de Trabajo para listado'!$A$155:$Z$1048576,MATCH($A1080,'Hoja de Trabajo para listado'!$A$155:$A$1048576,0),MATCH((CUADRO!M$4&amp;$E1080),'Hoja de Trabajo para listado'!$A$151:$Z$151,0)),0)+IFERROR(INDEX('Hoja de Trabajo para listado'!$AB$155:$BA$1048576,MATCH($A1080,'Hoja de Trabajo para listado'!$AB$155:$AB$1048576,0),MATCH((CUADRO!M$4&amp;$E1080),'Hoja de Trabajo para listado'!$AB$151:$BA$151,0)),0)+IFERROR(INDEX('Hoja de Trabajo para listado'!$BC$155:$CB$1048576,MATCH($A1080,'Hoja de Trabajo para listado'!$BC$155:$BC$1048576,0),MATCH((CUADRO!M$4&amp;$E1080),'Hoja de Trabajo para listado'!$BC$151:$CB$151,0)),0)+IFERROR(INDEX('Hoja de Trabajo para listado'!$DE$153:$DG$274,MATCH($A1080,'Hoja de Trabajo para listado'!$DE$153:$DE$1048576,0),MATCH((CUADRO!M$4&amp;$E1080),'Hoja de Trabajo para listado'!$DE$151:$DG$151,0)),0)+IFERROR(INDEX('Hoja de Trabajo para listado'!$CD$155:$DC$1048576,MATCH($A1080,'Hoja de Trabajo para listado'!$CD$155:$CD$1048576,0),MATCH((CUADRO!M$4&amp;$E1080),'Hoja de Trabajo para listado'!$CD$151:$DC$151,0)),0)</f>
        <v>0</v>
      </c>
      <c r="N1080" s="245">
        <f ca="1">+IFERROR(INDEX('Hoja de Trabajo para listado'!$A$155:$Z$1048576,MATCH($A1080,'Hoja de Trabajo para listado'!$A$155:$A$1048576,0),MATCH((CUADRO!N$4&amp;$E1080),'Hoja de Trabajo para listado'!$A$151:$Z$151,0)),0)+IFERROR(INDEX('Hoja de Trabajo para listado'!$AB$155:$BA$1048576,MATCH($A1080,'Hoja de Trabajo para listado'!$AB$155:$AB$1048576,0),MATCH((CUADRO!N$4&amp;$E1080),'Hoja de Trabajo para listado'!$AB$151:$BA$151,0)),0)+IFERROR(INDEX('Hoja de Trabajo para listado'!$BC$155:$CB$1048576,MATCH($A1080,'Hoja de Trabajo para listado'!$BC$155:$BC$1048576,0),MATCH((CUADRO!N$4&amp;$E1080),'Hoja de Trabajo para listado'!$BC$151:$CB$151,0)),0)+IFERROR(INDEX('Hoja de Trabajo para listado'!$DE$153:$DG$274,MATCH($A1080,'Hoja de Trabajo para listado'!$DE$153:$DE$1048576,0),MATCH((CUADRO!N$4&amp;$E1080),'Hoja de Trabajo para listado'!$DE$151:$DG$151,0)),0)+IFERROR(INDEX('Hoja de Trabajo para listado'!$CD$155:$DC$1048576,MATCH($A1080,'Hoja de Trabajo para listado'!$CD$155:$CD$1048576,0),MATCH((CUADRO!N$4&amp;$E1080),'Hoja de Trabajo para listado'!$CD$151:$DC$151,0)),0)</f>
        <v>0</v>
      </c>
      <c r="O1080" s="245">
        <f ca="1">+IFERROR(INDEX('Hoja de Trabajo para listado'!$A$155:$Z$1048576,MATCH($A1080,'Hoja de Trabajo para listado'!$A$155:$A$1048576,0),MATCH((CUADRO!O$4&amp;$E1080),'Hoja de Trabajo para listado'!$A$151:$Z$151,0)),0)+IFERROR(INDEX('Hoja de Trabajo para listado'!$AB$155:$BA$1048576,MATCH($A1080,'Hoja de Trabajo para listado'!$AB$155:$AB$1048576,0),MATCH((CUADRO!O$4&amp;$E1080),'Hoja de Trabajo para listado'!$AB$151:$BA$151,0)),0)+IFERROR(INDEX('Hoja de Trabajo para listado'!$BC$155:$CB$1048576,MATCH($A1080,'Hoja de Trabajo para listado'!$BC$155:$BC$1048576,0),MATCH((CUADRO!O$4&amp;$E1080),'Hoja de Trabajo para listado'!$BC$151:$CB$151,0)),0)+IFERROR(INDEX('Hoja de Trabajo para listado'!$DE$153:$DG$274,MATCH($A1080,'Hoja de Trabajo para listado'!$DE$153:$DE$1048576,0),MATCH((CUADRO!O$4&amp;$E1080),'Hoja de Trabajo para listado'!$DE$151:$DG$151,0)),0)+IFERROR(INDEX('Hoja de Trabajo para listado'!$CD$155:$DC$1048576,MATCH($A1080,'Hoja de Trabajo para listado'!$CD$155:$CD$1048576,0),MATCH((CUADRO!O$4&amp;$E1080),'Hoja de Trabajo para listado'!$CD$151:$DC$151,0)),0)</f>
        <v>0</v>
      </c>
      <c r="P1080" s="245">
        <f ca="1">+IFERROR(INDEX('Hoja de Trabajo para listado'!$A$155:$Z$1048576,MATCH($A1080,'Hoja de Trabajo para listado'!$A$155:$A$1048576,0),MATCH((CUADRO!P$4&amp;$E1080),'Hoja de Trabajo para listado'!$A$151:$Z$151,0)),0)+IFERROR(INDEX('Hoja de Trabajo para listado'!$AB$155:$BA$1048576,MATCH($A1080,'Hoja de Trabajo para listado'!$AB$155:$AB$1048576,0),MATCH((CUADRO!P$4&amp;$E1080),'Hoja de Trabajo para listado'!$AB$151:$BA$151,0)),0)+IFERROR(INDEX('Hoja de Trabajo para listado'!$BC$155:$CB$1048576,MATCH($A1080,'Hoja de Trabajo para listado'!$BC$155:$BC$1048576,0),MATCH((CUADRO!P$4&amp;$E1080),'Hoja de Trabajo para listado'!$BC$151:$CB$151,0)),0)+IFERROR(INDEX('Hoja de Trabajo para listado'!$DE$153:$DG$274,MATCH($A1080,'Hoja de Trabajo para listado'!$DE$153:$DE$1048576,0),MATCH((CUADRO!P$4&amp;$E1080),'Hoja de Trabajo para listado'!$DE$151:$DG$151,0)),0)+IFERROR(INDEX('Hoja de Trabajo para listado'!$CD$155:$DC$1048576,MATCH($A1080,'Hoja de Trabajo para listado'!$CD$155:$CD$1048576,0),MATCH((CUADRO!P$4&amp;$E1080),'Hoja de Trabajo para listado'!$CD$151:$DC$151,0)),0)</f>
        <v>0</v>
      </c>
      <c r="Q1080" s="245">
        <f ca="1">+IFERROR(INDEX('Hoja de Trabajo para listado'!$A$155:$Z$1048576,MATCH($A1080,'Hoja de Trabajo para listado'!$A$155:$A$1048576,0),MATCH((CUADRO!Q$4&amp;$E1080),'Hoja de Trabajo para listado'!$A$151:$Z$151,0)),0)+IFERROR(INDEX('Hoja de Trabajo para listado'!$AB$155:$BA$1048576,MATCH($A1080,'Hoja de Trabajo para listado'!$AB$155:$AB$1048576,0),MATCH((CUADRO!Q$4&amp;$E1080),'Hoja de Trabajo para listado'!$AB$151:$BA$151,0)),0)+IFERROR(INDEX('Hoja de Trabajo para listado'!$BC$155:$CB$1048576,MATCH($A1080,'Hoja de Trabajo para listado'!$BC$155:$BC$1048576,0),MATCH((CUADRO!Q$4&amp;$E1080),'Hoja de Trabajo para listado'!$BC$151:$CB$151,0)),0)+IFERROR(INDEX('Hoja de Trabajo para listado'!$DE$153:$DG$274,MATCH($A1080,'Hoja de Trabajo para listado'!$DE$153:$DE$1048576,0),MATCH((CUADRO!Q$4&amp;$E1080),'Hoja de Trabajo para listado'!$DE$151:$DG$151,0)),0)+IFERROR(INDEX('Hoja de Trabajo para listado'!$CD$155:$DC$1048576,MATCH($A1080,'Hoja de Trabajo para listado'!$CD$155:$CD$1048576,0),MATCH((CUADRO!Q$4&amp;$E1080),'Hoja de Trabajo para listado'!$CD$151:$DC$151,0)),0)</f>
        <v>0</v>
      </c>
      <c r="R1080" s="245">
        <f t="shared" ca="1" si="39"/>
        <v>0</v>
      </c>
      <c r="S1080" s="259">
        <f ca="1">+R1079+R1080</f>
        <v>0</v>
      </c>
      <c r="T1080" s="243">
        <f ca="1">+S1080</f>
        <v>0</v>
      </c>
      <c r="U1080" s="242">
        <f t="shared" si="40"/>
        <v>2</v>
      </c>
      <c r="V1080" s="333" t="str">
        <f>+VLOOKUP(A1080,bd_lista!$A$3:$E$592,5,FALSE)</f>
        <v>Gobiernos Autonomos Municipales</v>
      </c>
      <c r="W1080" s="388"/>
      <c r="X1080" s="242">
        <f>+VLOOKUP(A1080,[4]Sheet1!$A$13:$D$744,4,FALSE)</f>
        <v>0</v>
      </c>
      <c r="Y1080" s="242" t="e">
        <f>+VLOOKUP(X1080,bd_lista!$A$3:$C$592,3,FALSE)</f>
        <v>#N/A</v>
      </c>
      <c r="Z1080" s="292"/>
      <c r="AA1080" s="293"/>
    </row>
    <row r="1081" spans="1:27" customFormat="1" ht="15" hidden="1" customHeight="1">
      <c r="A1081" s="32">
        <v>1818</v>
      </c>
      <c r="B1081" s="392">
        <f>+A1081</f>
        <v>1818</v>
      </c>
      <c r="C1081" s="247" t="str">
        <f>+VLOOKUP(A1081,bd_lista!$A$3:$C$592,3,FALSE)</f>
        <v>Gobierno Autónomo Municipal de Baures</v>
      </c>
      <c r="D1081" s="389" t="str">
        <f>+C1081</f>
        <v>Gobierno Autónomo Municipal de Baures</v>
      </c>
      <c r="E1081" s="242" t="s">
        <v>1304</v>
      </c>
      <c r="F1081" s="243">
        <f ca="1">+IFERROR(INDEX('Hoja de Trabajo para listado'!$A$155:$Z$1048576,MATCH($A1081,'Hoja de Trabajo para listado'!$A$155:$A$1048576,0),MATCH((CUADRO!F$4&amp;$E1081),'Hoja de Trabajo para listado'!$A$151:$Z$151,0)),0)+IFERROR(INDEX('Hoja de Trabajo para listado'!$AB$155:$BA$1048576,MATCH($A1081,'Hoja de Trabajo para listado'!$AB$155:$AB$1048576,0),MATCH((CUADRO!F$4&amp;$E1081),'Hoja de Trabajo para listado'!$AB$151:$BA$151,0)),0)+IFERROR(INDEX('Hoja de Trabajo para listado'!$BC$155:$CB$1048576,MATCH($A1081,'Hoja de Trabajo para listado'!$BC$155:$BC$1048576,0),MATCH((CUADRO!F$4&amp;$E1081),'Hoja de Trabajo para listado'!$BC$151:$CB$151,0)),0)+IFERROR(INDEX('Hoja de Trabajo para listado'!$DE$153:$DG$274,MATCH($A1081,'Hoja de Trabajo para listado'!$DE$153:$DE$1048576,0),MATCH((CUADRO!F$4&amp;$E1081),'Hoja de Trabajo para listado'!$DE$151:$DG$151,0)),0)+IFERROR(INDEX('Hoja de Trabajo para listado'!$CD$155:$DC$1048576,MATCH($A1081,'Hoja de Trabajo para listado'!$CD$155:$CD$1048576,0),MATCH((CUADRO!F$4&amp;$E1081),'Hoja de Trabajo para listado'!$CD$151:$DC$151,0)),0)</f>
        <v>0</v>
      </c>
      <c r="G1081" s="243">
        <f ca="1">+IFERROR(INDEX('Hoja de Trabajo para listado'!$A$155:$Z$1048576,MATCH($A1081,'Hoja de Trabajo para listado'!$A$155:$A$1048576,0),MATCH((CUADRO!G$4&amp;$E1081),'Hoja de Trabajo para listado'!$A$151:$Z$151,0)),0)+IFERROR(INDEX('Hoja de Trabajo para listado'!$AB$155:$BA$1048576,MATCH($A1081,'Hoja de Trabajo para listado'!$AB$155:$AB$1048576,0),MATCH((CUADRO!G$4&amp;$E1081),'Hoja de Trabajo para listado'!$AB$151:$BA$151,0)),0)+IFERROR(INDEX('Hoja de Trabajo para listado'!$BC$155:$CB$1048576,MATCH($A1081,'Hoja de Trabajo para listado'!$BC$155:$BC$1048576,0),MATCH((CUADRO!G$4&amp;$E1081),'Hoja de Trabajo para listado'!$BC$151:$CB$151,0)),0)+IFERROR(INDEX('Hoja de Trabajo para listado'!$DE$153:$DG$274,MATCH($A1081,'Hoja de Trabajo para listado'!$DE$153:$DE$1048576,0),MATCH((CUADRO!G$4&amp;$E1081),'Hoja de Trabajo para listado'!$DE$151:$DG$151,0)),0)+IFERROR(INDEX('Hoja de Trabajo para listado'!$CD$155:$DC$1048576,MATCH($A1081,'Hoja de Trabajo para listado'!$CD$155:$CD$1048576,0),MATCH((CUADRO!G$4&amp;$E1081),'Hoja de Trabajo para listado'!$CD$151:$DC$151,0)),0)</f>
        <v>0</v>
      </c>
      <c r="H1081" s="243">
        <f ca="1">+IFERROR(INDEX('Hoja de Trabajo para listado'!$A$155:$Z$1048576,MATCH($A1081,'Hoja de Trabajo para listado'!$A$155:$A$1048576,0),MATCH((CUADRO!H$4&amp;$E1081),'Hoja de Trabajo para listado'!$A$151:$Z$151,0)),0)+IFERROR(INDEX('Hoja de Trabajo para listado'!$AB$155:$BA$1048576,MATCH($A1081,'Hoja de Trabajo para listado'!$AB$155:$AB$1048576,0),MATCH((CUADRO!H$4&amp;$E1081),'Hoja de Trabajo para listado'!$AB$151:$BA$151,0)),0)+IFERROR(INDEX('Hoja de Trabajo para listado'!$BC$155:$CB$1048576,MATCH($A1081,'Hoja de Trabajo para listado'!$BC$155:$BC$1048576,0),MATCH((CUADRO!H$4&amp;$E1081),'Hoja de Trabajo para listado'!$BC$151:$CB$151,0)),0)+IFERROR(INDEX('Hoja de Trabajo para listado'!$DE$153:$DG$274,MATCH($A1081,'Hoja de Trabajo para listado'!$DE$153:$DE$1048576,0),MATCH((CUADRO!H$4&amp;$E1081),'Hoja de Trabajo para listado'!$DE$151:$DG$151,0)),0)+IFERROR(INDEX('Hoja de Trabajo para listado'!$CD$155:$DC$1048576,MATCH($A1081,'Hoja de Trabajo para listado'!$CD$155:$CD$1048576,0),MATCH((CUADRO!H$4&amp;$E1081),'Hoja de Trabajo para listado'!$CD$151:$DC$151,0)),0)</f>
        <v>0</v>
      </c>
      <c r="I1081" s="243">
        <f ca="1">+IFERROR(INDEX('Hoja de Trabajo para listado'!$A$155:$Z$1048576,MATCH($A1081,'Hoja de Trabajo para listado'!$A$155:$A$1048576,0),MATCH((CUADRO!I$4&amp;$E1081),'Hoja de Trabajo para listado'!$A$151:$Z$151,0)),0)+IFERROR(INDEX('Hoja de Trabajo para listado'!$AB$155:$BA$1048576,MATCH($A1081,'Hoja de Trabajo para listado'!$AB$155:$AB$1048576,0),MATCH((CUADRO!I$4&amp;$E1081),'Hoja de Trabajo para listado'!$AB$151:$BA$151,0)),0)+IFERROR(INDEX('Hoja de Trabajo para listado'!$BC$155:$CB$1048576,MATCH($A1081,'Hoja de Trabajo para listado'!$BC$155:$BC$1048576,0),MATCH((CUADRO!I$4&amp;$E1081),'Hoja de Trabajo para listado'!$BC$151:$CB$151,0)),0)+IFERROR(INDEX('Hoja de Trabajo para listado'!$DE$153:$DG$274,MATCH($A1081,'Hoja de Trabajo para listado'!$DE$153:$DE$1048576,0),MATCH((CUADRO!I$4&amp;$E1081),'Hoja de Trabajo para listado'!$DE$151:$DG$151,0)),0)+IFERROR(INDEX('Hoja de Trabajo para listado'!$CD$155:$DC$1048576,MATCH($A1081,'Hoja de Trabajo para listado'!$CD$155:$CD$1048576,0),MATCH((CUADRO!I$4&amp;$E1081),'Hoja de Trabajo para listado'!$CD$151:$DC$151,0)),0)</f>
        <v>0</v>
      </c>
      <c r="J1081" s="243">
        <f ca="1">+IFERROR(INDEX('Hoja de Trabajo para listado'!$A$155:$Z$1048576,MATCH($A1081,'Hoja de Trabajo para listado'!$A$155:$A$1048576,0),MATCH((CUADRO!J$4&amp;$E1081),'Hoja de Trabajo para listado'!$A$151:$Z$151,0)),0)+IFERROR(INDEX('Hoja de Trabajo para listado'!$AB$155:$BA$1048576,MATCH($A1081,'Hoja de Trabajo para listado'!$AB$155:$AB$1048576,0),MATCH((CUADRO!J$4&amp;$E1081),'Hoja de Trabajo para listado'!$AB$151:$BA$151,0)),0)+IFERROR(INDEX('Hoja de Trabajo para listado'!$BC$155:$CB$1048576,MATCH($A1081,'Hoja de Trabajo para listado'!$BC$155:$BC$1048576,0),MATCH((CUADRO!J$4&amp;$E1081),'Hoja de Trabajo para listado'!$BC$151:$CB$151,0)),0)+IFERROR(INDEX('Hoja de Trabajo para listado'!$DE$153:$DG$274,MATCH($A1081,'Hoja de Trabajo para listado'!$DE$153:$DE$1048576,0),MATCH((CUADRO!J$4&amp;$E1081),'Hoja de Trabajo para listado'!$DE$151:$DG$151,0)),0)+IFERROR(INDEX('Hoja de Trabajo para listado'!$CD$155:$DC$1048576,MATCH($A1081,'Hoja de Trabajo para listado'!$CD$155:$CD$1048576,0),MATCH((CUADRO!J$4&amp;$E1081),'Hoja de Trabajo para listado'!$CD$151:$DC$151,0)),0)</f>
        <v>0</v>
      </c>
      <c r="K1081" s="243">
        <f ca="1">+IFERROR(INDEX('Hoja de Trabajo para listado'!$A$155:$Z$1048576,MATCH($A1081,'Hoja de Trabajo para listado'!$A$155:$A$1048576,0),MATCH((CUADRO!K$4&amp;$E1081),'Hoja de Trabajo para listado'!$A$151:$Z$151,0)),0)+IFERROR(INDEX('Hoja de Trabajo para listado'!$AB$155:$BA$1048576,MATCH($A1081,'Hoja de Trabajo para listado'!$AB$155:$AB$1048576,0),MATCH((CUADRO!K$4&amp;$E1081),'Hoja de Trabajo para listado'!$AB$151:$BA$151,0)),0)+IFERROR(INDEX('Hoja de Trabajo para listado'!$BC$155:$CB$1048576,MATCH($A1081,'Hoja de Trabajo para listado'!$BC$155:$BC$1048576,0),MATCH((CUADRO!K$4&amp;$E1081),'Hoja de Trabajo para listado'!$BC$151:$CB$151,0)),0)+IFERROR(INDEX('Hoja de Trabajo para listado'!$DE$153:$DG$274,MATCH($A1081,'Hoja de Trabajo para listado'!$DE$153:$DE$1048576,0),MATCH((CUADRO!K$4&amp;$E1081),'Hoja de Trabajo para listado'!$DE$151:$DG$151,0)),0)+IFERROR(INDEX('Hoja de Trabajo para listado'!$CD$155:$DC$1048576,MATCH($A1081,'Hoja de Trabajo para listado'!$CD$155:$CD$1048576,0),MATCH((CUADRO!K$4&amp;$E1081),'Hoja de Trabajo para listado'!$CD$151:$DC$151,0)),0)</f>
        <v>0</v>
      </c>
      <c r="L1081" s="243">
        <f ca="1">+IFERROR(INDEX('Hoja de Trabajo para listado'!$A$155:$Z$1048576,MATCH($A1081,'Hoja de Trabajo para listado'!$A$155:$A$1048576,0),MATCH((CUADRO!L$4&amp;$E1081),'Hoja de Trabajo para listado'!$A$151:$Z$151,0)),0)+IFERROR(INDEX('Hoja de Trabajo para listado'!$AB$155:$BA$1048576,MATCH($A1081,'Hoja de Trabajo para listado'!$AB$155:$AB$1048576,0),MATCH((CUADRO!L$4&amp;$E1081),'Hoja de Trabajo para listado'!$AB$151:$BA$151,0)),0)+IFERROR(INDEX('Hoja de Trabajo para listado'!$BC$155:$CB$1048576,MATCH($A1081,'Hoja de Trabajo para listado'!$BC$155:$BC$1048576,0),MATCH((CUADRO!L$4&amp;$E1081),'Hoja de Trabajo para listado'!$BC$151:$CB$151,0)),0)+IFERROR(INDEX('Hoja de Trabajo para listado'!$DE$153:$DG$274,MATCH($A1081,'Hoja de Trabajo para listado'!$DE$153:$DE$1048576,0),MATCH((CUADRO!L$4&amp;$E1081),'Hoja de Trabajo para listado'!$DE$151:$DG$151,0)),0)+IFERROR(INDEX('Hoja de Trabajo para listado'!$CD$155:$DC$1048576,MATCH($A1081,'Hoja de Trabajo para listado'!$CD$155:$CD$1048576,0),MATCH((CUADRO!L$4&amp;$E1081),'Hoja de Trabajo para listado'!$CD$151:$DC$151,0)),0)</f>
        <v>0</v>
      </c>
      <c r="M1081" s="243">
        <f ca="1">+IFERROR(INDEX('Hoja de Trabajo para listado'!$A$155:$Z$1048576,MATCH($A1081,'Hoja de Trabajo para listado'!$A$155:$A$1048576,0),MATCH((CUADRO!M$4&amp;$E1081),'Hoja de Trabajo para listado'!$A$151:$Z$151,0)),0)+IFERROR(INDEX('Hoja de Trabajo para listado'!$AB$155:$BA$1048576,MATCH($A1081,'Hoja de Trabajo para listado'!$AB$155:$AB$1048576,0),MATCH((CUADRO!M$4&amp;$E1081),'Hoja de Trabajo para listado'!$AB$151:$BA$151,0)),0)+IFERROR(INDEX('Hoja de Trabajo para listado'!$BC$155:$CB$1048576,MATCH($A1081,'Hoja de Trabajo para listado'!$BC$155:$BC$1048576,0),MATCH((CUADRO!M$4&amp;$E1081),'Hoja de Trabajo para listado'!$BC$151:$CB$151,0)),0)+IFERROR(INDEX('Hoja de Trabajo para listado'!$DE$153:$DG$274,MATCH($A1081,'Hoja de Trabajo para listado'!$DE$153:$DE$1048576,0),MATCH((CUADRO!M$4&amp;$E1081),'Hoja de Trabajo para listado'!$DE$151:$DG$151,0)),0)+IFERROR(INDEX('Hoja de Trabajo para listado'!$CD$155:$DC$1048576,MATCH($A1081,'Hoja de Trabajo para listado'!$CD$155:$CD$1048576,0),MATCH((CUADRO!M$4&amp;$E1081),'Hoja de Trabajo para listado'!$CD$151:$DC$151,0)),0)</f>
        <v>0</v>
      </c>
      <c r="N1081" s="243">
        <f ca="1">+IFERROR(INDEX('Hoja de Trabajo para listado'!$A$155:$Z$1048576,MATCH($A1081,'Hoja de Trabajo para listado'!$A$155:$A$1048576,0),MATCH((CUADRO!N$4&amp;$E1081),'Hoja de Trabajo para listado'!$A$151:$Z$151,0)),0)+IFERROR(INDEX('Hoja de Trabajo para listado'!$AB$155:$BA$1048576,MATCH($A1081,'Hoja de Trabajo para listado'!$AB$155:$AB$1048576,0),MATCH((CUADRO!N$4&amp;$E1081),'Hoja de Trabajo para listado'!$AB$151:$BA$151,0)),0)+IFERROR(INDEX('Hoja de Trabajo para listado'!$BC$155:$CB$1048576,MATCH($A1081,'Hoja de Trabajo para listado'!$BC$155:$BC$1048576,0),MATCH((CUADRO!N$4&amp;$E1081),'Hoja de Trabajo para listado'!$BC$151:$CB$151,0)),0)+IFERROR(INDEX('Hoja de Trabajo para listado'!$DE$153:$DG$274,MATCH($A1081,'Hoja de Trabajo para listado'!$DE$153:$DE$1048576,0),MATCH((CUADRO!N$4&amp;$E1081),'Hoja de Trabajo para listado'!$DE$151:$DG$151,0)),0)+IFERROR(INDEX('Hoja de Trabajo para listado'!$CD$155:$DC$1048576,MATCH($A1081,'Hoja de Trabajo para listado'!$CD$155:$CD$1048576,0),MATCH((CUADRO!N$4&amp;$E1081),'Hoja de Trabajo para listado'!$CD$151:$DC$151,0)),0)</f>
        <v>0</v>
      </c>
      <c r="O1081" s="243">
        <f ca="1">+IFERROR(INDEX('Hoja de Trabajo para listado'!$A$155:$Z$1048576,MATCH($A1081,'Hoja de Trabajo para listado'!$A$155:$A$1048576,0),MATCH((CUADRO!O$4&amp;$E1081),'Hoja de Trabajo para listado'!$A$151:$Z$151,0)),0)+IFERROR(INDEX('Hoja de Trabajo para listado'!$AB$155:$BA$1048576,MATCH($A1081,'Hoja de Trabajo para listado'!$AB$155:$AB$1048576,0),MATCH((CUADRO!O$4&amp;$E1081),'Hoja de Trabajo para listado'!$AB$151:$BA$151,0)),0)+IFERROR(INDEX('Hoja de Trabajo para listado'!$BC$155:$CB$1048576,MATCH($A1081,'Hoja de Trabajo para listado'!$BC$155:$BC$1048576,0),MATCH((CUADRO!O$4&amp;$E1081),'Hoja de Trabajo para listado'!$BC$151:$CB$151,0)),0)+IFERROR(INDEX('Hoja de Trabajo para listado'!$DE$153:$DG$274,MATCH($A1081,'Hoja de Trabajo para listado'!$DE$153:$DE$1048576,0),MATCH((CUADRO!O$4&amp;$E1081),'Hoja de Trabajo para listado'!$DE$151:$DG$151,0)),0)+IFERROR(INDEX('Hoja de Trabajo para listado'!$CD$155:$DC$1048576,MATCH($A1081,'Hoja de Trabajo para listado'!$CD$155:$CD$1048576,0),MATCH((CUADRO!O$4&amp;$E1081),'Hoja de Trabajo para listado'!$CD$151:$DC$151,0)),0)</f>
        <v>0</v>
      </c>
      <c r="P1081" s="243">
        <f ca="1">+IFERROR(INDEX('Hoja de Trabajo para listado'!$A$155:$Z$1048576,MATCH($A1081,'Hoja de Trabajo para listado'!$A$155:$A$1048576,0),MATCH((CUADRO!P$4&amp;$E1081),'Hoja de Trabajo para listado'!$A$151:$Z$151,0)),0)+IFERROR(INDEX('Hoja de Trabajo para listado'!$AB$155:$BA$1048576,MATCH($A1081,'Hoja de Trabajo para listado'!$AB$155:$AB$1048576,0),MATCH((CUADRO!P$4&amp;$E1081),'Hoja de Trabajo para listado'!$AB$151:$BA$151,0)),0)+IFERROR(INDEX('Hoja de Trabajo para listado'!$BC$155:$CB$1048576,MATCH($A1081,'Hoja de Trabajo para listado'!$BC$155:$BC$1048576,0),MATCH((CUADRO!P$4&amp;$E1081),'Hoja de Trabajo para listado'!$BC$151:$CB$151,0)),0)+IFERROR(INDEX('Hoja de Trabajo para listado'!$DE$153:$DG$274,MATCH($A1081,'Hoja de Trabajo para listado'!$DE$153:$DE$1048576,0),MATCH((CUADRO!P$4&amp;$E1081),'Hoja de Trabajo para listado'!$DE$151:$DG$151,0)),0)+IFERROR(INDEX('Hoja de Trabajo para listado'!$CD$155:$DC$1048576,MATCH($A1081,'Hoja de Trabajo para listado'!$CD$155:$CD$1048576,0),MATCH((CUADRO!P$4&amp;$E1081),'Hoja de Trabajo para listado'!$CD$151:$DC$151,0)),0)</f>
        <v>0</v>
      </c>
      <c r="Q1081" s="243">
        <f ca="1">+IFERROR(INDEX('Hoja de Trabajo para listado'!$A$155:$Z$1048576,MATCH($A1081,'Hoja de Trabajo para listado'!$A$155:$A$1048576,0),MATCH((CUADRO!Q$4&amp;$E1081),'Hoja de Trabajo para listado'!$A$151:$Z$151,0)),0)+IFERROR(INDEX('Hoja de Trabajo para listado'!$AB$155:$BA$1048576,MATCH($A1081,'Hoja de Trabajo para listado'!$AB$155:$AB$1048576,0),MATCH((CUADRO!Q$4&amp;$E1081),'Hoja de Trabajo para listado'!$AB$151:$BA$151,0)),0)+IFERROR(INDEX('Hoja de Trabajo para listado'!$BC$155:$CB$1048576,MATCH($A1081,'Hoja de Trabajo para listado'!$BC$155:$BC$1048576,0),MATCH((CUADRO!Q$4&amp;$E1081),'Hoja de Trabajo para listado'!$BC$151:$CB$151,0)),0)+IFERROR(INDEX('Hoja de Trabajo para listado'!$DE$153:$DG$274,MATCH($A1081,'Hoja de Trabajo para listado'!$DE$153:$DE$1048576,0),MATCH((CUADRO!Q$4&amp;$E1081),'Hoja de Trabajo para listado'!$DE$151:$DG$151,0)),0)+IFERROR(INDEX('Hoja de Trabajo para listado'!$CD$155:$DC$1048576,MATCH($A1081,'Hoja de Trabajo para listado'!$CD$155:$CD$1048576,0),MATCH((CUADRO!Q$4&amp;$E1081),'Hoja de Trabajo para listado'!$CD$151:$DC$151,0)),0)</f>
        <v>0</v>
      </c>
      <c r="R1081" s="243">
        <f t="shared" ca="1" si="39"/>
        <v>0</v>
      </c>
      <c r="S1081" s="249"/>
      <c r="T1081" s="243">
        <f ca="1">+T1082</f>
        <v>0</v>
      </c>
      <c r="U1081" s="242">
        <f t="shared" si="40"/>
        <v>1</v>
      </c>
      <c r="V1081" s="333" t="str">
        <f>+VLOOKUP(A1081,bd_lista!$A$3:$E$592,5,FALSE)</f>
        <v>Gobiernos Autonomos Municipales</v>
      </c>
      <c r="W1081" s="387" t="str">
        <f>+V1081</f>
        <v>Gobiernos Autonomos Municipales</v>
      </c>
      <c r="X1081" s="242">
        <f>+VLOOKUP(A1081,[4]Sheet1!$A$13:$D$744,4,FALSE)</f>
        <v>0</v>
      </c>
      <c r="Y1081" s="242" t="e">
        <f>+VLOOKUP(X1081,bd_lista!$A$3:$C$592,3,FALSE)</f>
        <v>#N/A</v>
      </c>
      <c r="Z1081" s="294">
        <f>+X1081</f>
        <v>0</v>
      </c>
      <c r="AA1081" s="295" t="e">
        <f>+Y1081</f>
        <v>#N/A</v>
      </c>
    </row>
    <row r="1082" spans="1:27" customFormat="1" ht="15" hidden="1" customHeight="1">
      <c r="A1082" s="32">
        <v>1818</v>
      </c>
      <c r="B1082" s="393"/>
      <c r="C1082" s="247" t="str">
        <f>+VLOOKUP(A1082,bd_lista!$A$3:$C$592,3,FALSE)</f>
        <v>Gobierno Autónomo Municipal de Baures</v>
      </c>
      <c r="D1082" s="390"/>
      <c r="E1082" s="244" t="s">
        <v>1305</v>
      </c>
      <c r="F1082" s="245">
        <f ca="1">+IFERROR(INDEX('Hoja de Trabajo para listado'!$A$155:$Z$1048576,MATCH($A1082,'Hoja de Trabajo para listado'!$A$155:$A$1048576,0),MATCH((CUADRO!F$4&amp;$E1082),'Hoja de Trabajo para listado'!$A$151:$Z$151,0)),0)+IFERROR(INDEX('Hoja de Trabajo para listado'!$AB$155:$BA$1048576,MATCH($A1082,'Hoja de Trabajo para listado'!$AB$155:$AB$1048576,0),MATCH((CUADRO!F$4&amp;$E1082),'Hoja de Trabajo para listado'!$AB$151:$BA$151,0)),0)+IFERROR(INDEX('Hoja de Trabajo para listado'!$BC$155:$CB$1048576,MATCH($A1082,'Hoja de Trabajo para listado'!$BC$155:$BC$1048576,0),MATCH((CUADRO!F$4&amp;$E1082),'Hoja de Trabajo para listado'!$BC$151:$CB$151,0)),0)+IFERROR(INDEX('Hoja de Trabajo para listado'!$DE$153:$DG$274,MATCH($A1082,'Hoja de Trabajo para listado'!$DE$153:$DE$1048576,0),MATCH((CUADRO!F$4&amp;$E1082),'Hoja de Trabajo para listado'!$DE$151:$DG$151,0)),0)+IFERROR(INDEX('Hoja de Trabajo para listado'!$CD$155:$DC$1048576,MATCH($A1082,'Hoja de Trabajo para listado'!$CD$155:$CD$1048576,0),MATCH((CUADRO!F$4&amp;$E1082),'Hoja de Trabajo para listado'!$CD$151:$DC$151,0)),0)</f>
        <v>0</v>
      </c>
      <c r="G1082" s="245">
        <f ca="1">+IFERROR(INDEX('Hoja de Trabajo para listado'!$A$155:$Z$1048576,MATCH($A1082,'Hoja de Trabajo para listado'!$A$155:$A$1048576,0),MATCH((CUADRO!G$4&amp;$E1082),'Hoja de Trabajo para listado'!$A$151:$Z$151,0)),0)+IFERROR(INDEX('Hoja de Trabajo para listado'!$AB$155:$BA$1048576,MATCH($A1082,'Hoja de Trabajo para listado'!$AB$155:$AB$1048576,0),MATCH((CUADRO!G$4&amp;$E1082),'Hoja de Trabajo para listado'!$AB$151:$BA$151,0)),0)+IFERROR(INDEX('Hoja de Trabajo para listado'!$BC$155:$CB$1048576,MATCH($A1082,'Hoja de Trabajo para listado'!$BC$155:$BC$1048576,0),MATCH((CUADRO!G$4&amp;$E1082),'Hoja de Trabajo para listado'!$BC$151:$CB$151,0)),0)+IFERROR(INDEX('Hoja de Trabajo para listado'!$DE$153:$DG$274,MATCH($A1082,'Hoja de Trabajo para listado'!$DE$153:$DE$1048576,0),MATCH((CUADRO!G$4&amp;$E1082),'Hoja de Trabajo para listado'!$DE$151:$DG$151,0)),0)+IFERROR(INDEX('Hoja de Trabajo para listado'!$CD$155:$DC$1048576,MATCH($A1082,'Hoja de Trabajo para listado'!$CD$155:$CD$1048576,0),MATCH((CUADRO!G$4&amp;$E1082),'Hoja de Trabajo para listado'!$CD$151:$DC$151,0)),0)</f>
        <v>0</v>
      </c>
      <c r="H1082" s="245">
        <f ca="1">+IFERROR(INDEX('Hoja de Trabajo para listado'!$A$155:$Z$1048576,MATCH($A1082,'Hoja de Trabajo para listado'!$A$155:$A$1048576,0),MATCH((CUADRO!H$4&amp;$E1082),'Hoja de Trabajo para listado'!$A$151:$Z$151,0)),0)+IFERROR(INDEX('Hoja de Trabajo para listado'!$AB$155:$BA$1048576,MATCH($A1082,'Hoja de Trabajo para listado'!$AB$155:$AB$1048576,0),MATCH((CUADRO!H$4&amp;$E1082),'Hoja de Trabajo para listado'!$AB$151:$BA$151,0)),0)+IFERROR(INDEX('Hoja de Trabajo para listado'!$BC$155:$CB$1048576,MATCH($A1082,'Hoja de Trabajo para listado'!$BC$155:$BC$1048576,0),MATCH((CUADRO!H$4&amp;$E1082),'Hoja de Trabajo para listado'!$BC$151:$CB$151,0)),0)+IFERROR(INDEX('Hoja de Trabajo para listado'!$DE$153:$DG$274,MATCH($A1082,'Hoja de Trabajo para listado'!$DE$153:$DE$1048576,0),MATCH((CUADRO!H$4&amp;$E1082),'Hoja de Trabajo para listado'!$DE$151:$DG$151,0)),0)+IFERROR(INDEX('Hoja de Trabajo para listado'!$CD$155:$DC$1048576,MATCH($A1082,'Hoja de Trabajo para listado'!$CD$155:$CD$1048576,0),MATCH((CUADRO!H$4&amp;$E1082),'Hoja de Trabajo para listado'!$CD$151:$DC$151,0)),0)</f>
        <v>0</v>
      </c>
      <c r="I1082" s="245">
        <f ca="1">+IFERROR(INDEX('Hoja de Trabajo para listado'!$A$155:$Z$1048576,MATCH($A1082,'Hoja de Trabajo para listado'!$A$155:$A$1048576,0),MATCH((CUADRO!I$4&amp;$E1082),'Hoja de Trabajo para listado'!$A$151:$Z$151,0)),0)+IFERROR(INDEX('Hoja de Trabajo para listado'!$AB$155:$BA$1048576,MATCH($A1082,'Hoja de Trabajo para listado'!$AB$155:$AB$1048576,0),MATCH((CUADRO!I$4&amp;$E1082),'Hoja de Trabajo para listado'!$AB$151:$BA$151,0)),0)+IFERROR(INDEX('Hoja de Trabajo para listado'!$BC$155:$CB$1048576,MATCH($A1082,'Hoja de Trabajo para listado'!$BC$155:$BC$1048576,0),MATCH((CUADRO!I$4&amp;$E1082),'Hoja de Trabajo para listado'!$BC$151:$CB$151,0)),0)+IFERROR(INDEX('Hoja de Trabajo para listado'!$DE$153:$DG$274,MATCH($A1082,'Hoja de Trabajo para listado'!$DE$153:$DE$1048576,0),MATCH((CUADRO!I$4&amp;$E1082),'Hoja de Trabajo para listado'!$DE$151:$DG$151,0)),0)+IFERROR(INDEX('Hoja de Trabajo para listado'!$CD$155:$DC$1048576,MATCH($A1082,'Hoja de Trabajo para listado'!$CD$155:$CD$1048576,0),MATCH((CUADRO!I$4&amp;$E1082),'Hoja de Trabajo para listado'!$CD$151:$DC$151,0)),0)</f>
        <v>0</v>
      </c>
      <c r="J1082" s="245">
        <f ca="1">+IFERROR(INDEX('Hoja de Trabajo para listado'!$A$155:$Z$1048576,MATCH($A1082,'Hoja de Trabajo para listado'!$A$155:$A$1048576,0),MATCH((CUADRO!J$4&amp;$E1082),'Hoja de Trabajo para listado'!$A$151:$Z$151,0)),0)+IFERROR(INDEX('Hoja de Trabajo para listado'!$AB$155:$BA$1048576,MATCH($A1082,'Hoja de Trabajo para listado'!$AB$155:$AB$1048576,0),MATCH((CUADRO!J$4&amp;$E1082),'Hoja de Trabajo para listado'!$AB$151:$BA$151,0)),0)+IFERROR(INDEX('Hoja de Trabajo para listado'!$BC$155:$CB$1048576,MATCH($A1082,'Hoja de Trabajo para listado'!$BC$155:$BC$1048576,0),MATCH((CUADRO!J$4&amp;$E1082),'Hoja de Trabajo para listado'!$BC$151:$CB$151,0)),0)+IFERROR(INDEX('Hoja de Trabajo para listado'!$DE$153:$DG$274,MATCH($A1082,'Hoja de Trabajo para listado'!$DE$153:$DE$1048576,0),MATCH((CUADRO!J$4&amp;$E1082),'Hoja de Trabajo para listado'!$DE$151:$DG$151,0)),0)+IFERROR(INDEX('Hoja de Trabajo para listado'!$CD$155:$DC$1048576,MATCH($A1082,'Hoja de Trabajo para listado'!$CD$155:$CD$1048576,0),MATCH((CUADRO!J$4&amp;$E1082),'Hoja de Trabajo para listado'!$CD$151:$DC$151,0)),0)</f>
        <v>0</v>
      </c>
      <c r="K1082" s="245">
        <f ca="1">+IFERROR(INDEX('Hoja de Trabajo para listado'!$A$155:$Z$1048576,MATCH($A1082,'Hoja de Trabajo para listado'!$A$155:$A$1048576,0),MATCH((CUADRO!K$4&amp;$E1082),'Hoja de Trabajo para listado'!$A$151:$Z$151,0)),0)+IFERROR(INDEX('Hoja de Trabajo para listado'!$AB$155:$BA$1048576,MATCH($A1082,'Hoja de Trabajo para listado'!$AB$155:$AB$1048576,0),MATCH((CUADRO!K$4&amp;$E1082),'Hoja de Trabajo para listado'!$AB$151:$BA$151,0)),0)+IFERROR(INDEX('Hoja de Trabajo para listado'!$BC$155:$CB$1048576,MATCH($A1082,'Hoja de Trabajo para listado'!$BC$155:$BC$1048576,0),MATCH((CUADRO!K$4&amp;$E1082),'Hoja de Trabajo para listado'!$BC$151:$CB$151,0)),0)+IFERROR(INDEX('Hoja de Trabajo para listado'!$DE$153:$DG$274,MATCH($A1082,'Hoja de Trabajo para listado'!$DE$153:$DE$1048576,0),MATCH((CUADRO!K$4&amp;$E1082),'Hoja de Trabajo para listado'!$DE$151:$DG$151,0)),0)+IFERROR(INDEX('Hoja de Trabajo para listado'!$CD$155:$DC$1048576,MATCH($A1082,'Hoja de Trabajo para listado'!$CD$155:$CD$1048576,0),MATCH((CUADRO!K$4&amp;$E1082),'Hoja de Trabajo para listado'!$CD$151:$DC$151,0)),0)</f>
        <v>0</v>
      </c>
      <c r="L1082" s="245">
        <f ca="1">+IFERROR(INDEX('Hoja de Trabajo para listado'!$A$155:$Z$1048576,MATCH($A1082,'Hoja de Trabajo para listado'!$A$155:$A$1048576,0),MATCH((CUADRO!L$4&amp;$E1082),'Hoja de Trabajo para listado'!$A$151:$Z$151,0)),0)+IFERROR(INDEX('Hoja de Trabajo para listado'!$AB$155:$BA$1048576,MATCH($A1082,'Hoja de Trabajo para listado'!$AB$155:$AB$1048576,0),MATCH((CUADRO!L$4&amp;$E1082),'Hoja de Trabajo para listado'!$AB$151:$BA$151,0)),0)+IFERROR(INDEX('Hoja de Trabajo para listado'!$BC$155:$CB$1048576,MATCH($A1082,'Hoja de Trabajo para listado'!$BC$155:$BC$1048576,0),MATCH((CUADRO!L$4&amp;$E1082),'Hoja de Trabajo para listado'!$BC$151:$CB$151,0)),0)+IFERROR(INDEX('Hoja de Trabajo para listado'!$DE$153:$DG$274,MATCH($A1082,'Hoja de Trabajo para listado'!$DE$153:$DE$1048576,0),MATCH((CUADRO!L$4&amp;$E1082),'Hoja de Trabajo para listado'!$DE$151:$DG$151,0)),0)+IFERROR(INDEX('Hoja de Trabajo para listado'!$CD$155:$DC$1048576,MATCH($A1082,'Hoja de Trabajo para listado'!$CD$155:$CD$1048576,0),MATCH((CUADRO!L$4&amp;$E1082),'Hoja de Trabajo para listado'!$CD$151:$DC$151,0)),0)</f>
        <v>0</v>
      </c>
      <c r="M1082" s="245">
        <f ca="1">+IFERROR(INDEX('Hoja de Trabajo para listado'!$A$155:$Z$1048576,MATCH($A1082,'Hoja de Trabajo para listado'!$A$155:$A$1048576,0),MATCH((CUADRO!M$4&amp;$E1082),'Hoja de Trabajo para listado'!$A$151:$Z$151,0)),0)+IFERROR(INDEX('Hoja de Trabajo para listado'!$AB$155:$BA$1048576,MATCH($A1082,'Hoja de Trabajo para listado'!$AB$155:$AB$1048576,0),MATCH((CUADRO!M$4&amp;$E1082),'Hoja de Trabajo para listado'!$AB$151:$BA$151,0)),0)+IFERROR(INDEX('Hoja de Trabajo para listado'!$BC$155:$CB$1048576,MATCH($A1082,'Hoja de Trabajo para listado'!$BC$155:$BC$1048576,0),MATCH((CUADRO!M$4&amp;$E1082),'Hoja de Trabajo para listado'!$BC$151:$CB$151,0)),0)+IFERROR(INDEX('Hoja de Trabajo para listado'!$DE$153:$DG$274,MATCH($A1082,'Hoja de Trabajo para listado'!$DE$153:$DE$1048576,0),MATCH((CUADRO!M$4&amp;$E1082),'Hoja de Trabajo para listado'!$DE$151:$DG$151,0)),0)+IFERROR(INDEX('Hoja de Trabajo para listado'!$CD$155:$DC$1048576,MATCH($A1082,'Hoja de Trabajo para listado'!$CD$155:$CD$1048576,0),MATCH((CUADRO!M$4&amp;$E1082),'Hoja de Trabajo para listado'!$CD$151:$DC$151,0)),0)</f>
        <v>0</v>
      </c>
      <c r="N1082" s="245">
        <f ca="1">+IFERROR(INDEX('Hoja de Trabajo para listado'!$A$155:$Z$1048576,MATCH($A1082,'Hoja de Trabajo para listado'!$A$155:$A$1048576,0),MATCH((CUADRO!N$4&amp;$E1082),'Hoja de Trabajo para listado'!$A$151:$Z$151,0)),0)+IFERROR(INDEX('Hoja de Trabajo para listado'!$AB$155:$BA$1048576,MATCH($A1082,'Hoja de Trabajo para listado'!$AB$155:$AB$1048576,0),MATCH((CUADRO!N$4&amp;$E1082),'Hoja de Trabajo para listado'!$AB$151:$BA$151,0)),0)+IFERROR(INDEX('Hoja de Trabajo para listado'!$BC$155:$CB$1048576,MATCH($A1082,'Hoja de Trabajo para listado'!$BC$155:$BC$1048576,0),MATCH((CUADRO!N$4&amp;$E1082),'Hoja de Trabajo para listado'!$BC$151:$CB$151,0)),0)+IFERROR(INDEX('Hoja de Trabajo para listado'!$DE$153:$DG$274,MATCH($A1082,'Hoja de Trabajo para listado'!$DE$153:$DE$1048576,0),MATCH((CUADRO!N$4&amp;$E1082),'Hoja de Trabajo para listado'!$DE$151:$DG$151,0)),0)+IFERROR(INDEX('Hoja de Trabajo para listado'!$CD$155:$DC$1048576,MATCH($A1082,'Hoja de Trabajo para listado'!$CD$155:$CD$1048576,0),MATCH((CUADRO!N$4&amp;$E1082),'Hoja de Trabajo para listado'!$CD$151:$DC$151,0)),0)</f>
        <v>0</v>
      </c>
      <c r="O1082" s="245">
        <f ca="1">+IFERROR(INDEX('Hoja de Trabajo para listado'!$A$155:$Z$1048576,MATCH($A1082,'Hoja de Trabajo para listado'!$A$155:$A$1048576,0),MATCH((CUADRO!O$4&amp;$E1082),'Hoja de Trabajo para listado'!$A$151:$Z$151,0)),0)+IFERROR(INDEX('Hoja de Trabajo para listado'!$AB$155:$BA$1048576,MATCH($A1082,'Hoja de Trabajo para listado'!$AB$155:$AB$1048576,0),MATCH((CUADRO!O$4&amp;$E1082),'Hoja de Trabajo para listado'!$AB$151:$BA$151,0)),0)+IFERROR(INDEX('Hoja de Trabajo para listado'!$BC$155:$CB$1048576,MATCH($A1082,'Hoja de Trabajo para listado'!$BC$155:$BC$1048576,0),MATCH((CUADRO!O$4&amp;$E1082),'Hoja de Trabajo para listado'!$BC$151:$CB$151,0)),0)+IFERROR(INDEX('Hoja de Trabajo para listado'!$DE$153:$DG$274,MATCH($A1082,'Hoja de Trabajo para listado'!$DE$153:$DE$1048576,0),MATCH((CUADRO!O$4&amp;$E1082),'Hoja de Trabajo para listado'!$DE$151:$DG$151,0)),0)+IFERROR(INDEX('Hoja de Trabajo para listado'!$CD$155:$DC$1048576,MATCH($A1082,'Hoja de Trabajo para listado'!$CD$155:$CD$1048576,0),MATCH((CUADRO!O$4&amp;$E1082),'Hoja de Trabajo para listado'!$CD$151:$DC$151,0)),0)</f>
        <v>0</v>
      </c>
      <c r="P1082" s="245">
        <f ca="1">+IFERROR(INDEX('Hoja de Trabajo para listado'!$A$155:$Z$1048576,MATCH($A1082,'Hoja de Trabajo para listado'!$A$155:$A$1048576,0),MATCH((CUADRO!P$4&amp;$E1082),'Hoja de Trabajo para listado'!$A$151:$Z$151,0)),0)+IFERROR(INDEX('Hoja de Trabajo para listado'!$AB$155:$BA$1048576,MATCH($A1082,'Hoja de Trabajo para listado'!$AB$155:$AB$1048576,0),MATCH((CUADRO!P$4&amp;$E1082),'Hoja de Trabajo para listado'!$AB$151:$BA$151,0)),0)+IFERROR(INDEX('Hoja de Trabajo para listado'!$BC$155:$CB$1048576,MATCH($A1082,'Hoja de Trabajo para listado'!$BC$155:$BC$1048576,0),MATCH((CUADRO!P$4&amp;$E1082),'Hoja de Trabajo para listado'!$BC$151:$CB$151,0)),0)+IFERROR(INDEX('Hoja de Trabajo para listado'!$DE$153:$DG$274,MATCH($A1082,'Hoja de Trabajo para listado'!$DE$153:$DE$1048576,0),MATCH((CUADRO!P$4&amp;$E1082),'Hoja de Trabajo para listado'!$DE$151:$DG$151,0)),0)+IFERROR(INDEX('Hoja de Trabajo para listado'!$CD$155:$DC$1048576,MATCH($A1082,'Hoja de Trabajo para listado'!$CD$155:$CD$1048576,0),MATCH((CUADRO!P$4&amp;$E1082),'Hoja de Trabajo para listado'!$CD$151:$DC$151,0)),0)</f>
        <v>0</v>
      </c>
      <c r="Q1082" s="245">
        <f ca="1">+IFERROR(INDEX('Hoja de Trabajo para listado'!$A$155:$Z$1048576,MATCH($A1082,'Hoja de Trabajo para listado'!$A$155:$A$1048576,0),MATCH((CUADRO!Q$4&amp;$E1082),'Hoja de Trabajo para listado'!$A$151:$Z$151,0)),0)+IFERROR(INDEX('Hoja de Trabajo para listado'!$AB$155:$BA$1048576,MATCH($A1082,'Hoja de Trabajo para listado'!$AB$155:$AB$1048576,0),MATCH((CUADRO!Q$4&amp;$E1082),'Hoja de Trabajo para listado'!$AB$151:$BA$151,0)),0)+IFERROR(INDEX('Hoja de Trabajo para listado'!$BC$155:$CB$1048576,MATCH($A1082,'Hoja de Trabajo para listado'!$BC$155:$BC$1048576,0),MATCH((CUADRO!Q$4&amp;$E1082),'Hoja de Trabajo para listado'!$BC$151:$CB$151,0)),0)+IFERROR(INDEX('Hoja de Trabajo para listado'!$DE$153:$DG$274,MATCH($A1082,'Hoja de Trabajo para listado'!$DE$153:$DE$1048576,0),MATCH((CUADRO!Q$4&amp;$E1082),'Hoja de Trabajo para listado'!$DE$151:$DG$151,0)),0)+IFERROR(INDEX('Hoja de Trabajo para listado'!$CD$155:$DC$1048576,MATCH($A1082,'Hoja de Trabajo para listado'!$CD$155:$CD$1048576,0),MATCH((CUADRO!Q$4&amp;$E1082),'Hoja de Trabajo para listado'!$CD$151:$DC$151,0)),0)</f>
        <v>0</v>
      </c>
      <c r="R1082" s="245">
        <f t="shared" ca="1" si="39"/>
        <v>0</v>
      </c>
      <c r="S1082" s="259">
        <f ca="1">+R1081+R1082</f>
        <v>0</v>
      </c>
      <c r="T1082" s="243">
        <f ca="1">+S1082</f>
        <v>0</v>
      </c>
      <c r="U1082" s="242">
        <f t="shared" si="40"/>
        <v>2</v>
      </c>
      <c r="V1082" s="333" t="str">
        <f>+VLOOKUP(A1082,bd_lista!$A$3:$E$592,5,FALSE)</f>
        <v>Gobiernos Autonomos Municipales</v>
      </c>
      <c r="W1082" s="388"/>
      <c r="X1082" s="242">
        <f>+VLOOKUP(A1082,[4]Sheet1!$A$13:$D$744,4,FALSE)</f>
        <v>0</v>
      </c>
      <c r="Y1082" s="242" t="e">
        <f>+VLOOKUP(X1082,bd_lista!$A$3:$C$592,3,FALSE)</f>
        <v>#N/A</v>
      </c>
      <c r="Z1082" s="292"/>
      <c r="AA1082" s="293"/>
    </row>
    <row r="1083" spans="1:27" customFormat="1" ht="15" hidden="1" customHeight="1">
      <c r="A1083" s="32">
        <v>1819</v>
      </c>
      <c r="B1083" s="392">
        <f>+A1083</f>
        <v>1819</v>
      </c>
      <c r="C1083" s="247" t="str">
        <f>+VLOOKUP(A1083,bd_lista!$A$3:$C$592,3,FALSE)</f>
        <v>Gobierno Autónomo Municipal de Huacaraje</v>
      </c>
      <c r="D1083" s="389" t="str">
        <f>+C1083</f>
        <v>Gobierno Autónomo Municipal de Huacaraje</v>
      </c>
      <c r="E1083" s="242" t="s">
        <v>1304</v>
      </c>
      <c r="F1083" s="243">
        <f ca="1">+IFERROR(INDEX('Hoja de Trabajo para listado'!$A$155:$Z$1048576,MATCH($A1083,'Hoja de Trabajo para listado'!$A$155:$A$1048576,0),MATCH((CUADRO!F$4&amp;$E1083),'Hoja de Trabajo para listado'!$A$151:$Z$151,0)),0)+IFERROR(INDEX('Hoja de Trabajo para listado'!$AB$155:$BA$1048576,MATCH($A1083,'Hoja de Trabajo para listado'!$AB$155:$AB$1048576,0),MATCH((CUADRO!F$4&amp;$E1083),'Hoja de Trabajo para listado'!$AB$151:$BA$151,0)),0)+IFERROR(INDEX('Hoja de Trabajo para listado'!$BC$155:$CB$1048576,MATCH($A1083,'Hoja de Trabajo para listado'!$BC$155:$BC$1048576,0),MATCH((CUADRO!F$4&amp;$E1083),'Hoja de Trabajo para listado'!$BC$151:$CB$151,0)),0)+IFERROR(INDEX('Hoja de Trabajo para listado'!$DE$153:$DG$274,MATCH($A1083,'Hoja de Trabajo para listado'!$DE$153:$DE$1048576,0),MATCH((CUADRO!F$4&amp;$E1083),'Hoja de Trabajo para listado'!$DE$151:$DG$151,0)),0)+IFERROR(INDEX('Hoja de Trabajo para listado'!$CD$155:$DC$1048576,MATCH($A1083,'Hoja de Trabajo para listado'!$CD$155:$CD$1048576,0),MATCH((CUADRO!F$4&amp;$E1083),'Hoja de Trabajo para listado'!$CD$151:$DC$151,0)),0)</f>
        <v>0</v>
      </c>
      <c r="G1083" s="243">
        <f ca="1">+IFERROR(INDEX('Hoja de Trabajo para listado'!$A$155:$Z$1048576,MATCH($A1083,'Hoja de Trabajo para listado'!$A$155:$A$1048576,0),MATCH((CUADRO!G$4&amp;$E1083),'Hoja de Trabajo para listado'!$A$151:$Z$151,0)),0)+IFERROR(INDEX('Hoja de Trabajo para listado'!$AB$155:$BA$1048576,MATCH($A1083,'Hoja de Trabajo para listado'!$AB$155:$AB$1048576,0),MATCH((CUADRO!G$4&amp;$E1083),'Hoja de Trabajo para listado'!$AB$151:$BA$151,0)),0)+IFERROR(INDEX('Hoja de Trabajo para listado'!$BC$155:$CB$1048576,MATCH($A1083,'Hoja de Trabajo para listado'!$BC$155:$BC$1048576,0),MATCH((CUADRO!G$4&amp;$E1083),'Hoja de Trabajo para listado'!$BC$151:$CB$151,0)),0)+IFERROR(INDEX('Hoja de Trabajo para listado'!$DE$153:$DG$274,MATCH($A1083,'Hoja de Trabajo para listado'!$DE$153:$DE$1048576,0),MATCH((CUADRO!G$4&amp;$E1083),'Hoja de Trabajo para listado'!$DE$151:$DG$151,0)),0)+IFERROR(INDEX('Hoja de Trabajo para listado'!$CD$155:$DC$1048576,MATCH($A1083,'Hoja de Trabajo para listado'!$CD$155:$CD$1048576,0),MATCH((CUADRO!G$4&amp;$E1083),'Hoja de Trabajo para listado'!$CD$151:$DC$151,0)),0)</f>
        <v>0</v>
      </c>
      <c r="H1083" s="243">
        <f ca="1">+IFERROR(INDEX('Hoja de Trabajo para listado'!$A$155:$Z$1048576,MATCH($A1083,'Hoja de Trabajo para listado'!$A$155:$A$1048576,0),MATCH((CUADRO!H$4&amp;$E1083),'Hoja de Trabajo para listado'!$A$151:$Z$151,0)),0)+IFERROR(INDEX('Hoja de Trabajo para listado'!$AB$155:$BA$1048576,MATCH($A1083,'Hoja de Trabajo para listado'!$AB$155:$AB$1048576,0),MATCH((CUADRO!H$4&amp;$E1083),'Hoja de Trabajo para listado'!$AB$151:$BA$151,0)),0)+IFERROR(INDEX('Hoja de Trabajo para listado'!$BC$155:$CB$1048576,MATCH($A1083,'Hoja de Trabajo para listado'!$BC$155:$BC$1048576,0),MATCH((CUADRO!H$4&amp;$E1083),'Hoja de Trabajo para listado'!$BC$151:$CB$151,0)),0)+IFERROR(INDEX('Hoja de Trabajo para listado'!$DE$153:$DG$274,MATCH($A1083,'Hoja de Trabajo para listado'!$DE$153:$DE$1048576,0),MATCH((CUADRO!H$4&amp;$E1083),'Hoja de Trabajo para listado'!$DE$151:$DG$151,0)),0)+IFERROR(INDEX('Hoja de Trabajo para listado'!$CD$155:$DC$1048576,MATCH($A1083,'Hoja de Trabajo para listado'!$CD$155:$CD$1048576,0),MATCH((CUADRO!H$4&amp;$E1083),'Hoja de Trabajo para listado'!$CD$151:$DC$151,0)),0)</f>
        <v>0</v>
      </c>
      <c r="I1083" s="243">
        <f ca="1">+IFERROR(INDEX('Hoja de Trabajo para listado'!$A$155:$Z$1048576,MATCH($A1083,'Hoja de Trabajo para listado'!$A$155:$A$1048576,0),MATCH((CUADRO!I$4&amp;$E1083),'Hoja de Trabajo para listado'!$A$151:$Z$151,0)),0)+IFERROR(INDEX('Hoja de Trabajo para listado'!$AB$155:$BA$1048576,MATCH($A1083,'Hoja de Trabajo para listado'!$AB$155:$AB$1048576,0),MATCH((CUADRO!I$4&amp;$E1083),'Hoja de Trabajo para listado'!$AB$151:$BA$151,0)),0)+IFERROR(INDEX('Hoja de Trabajo para listado'!$BC$155:$CB$1048576,MATCH($A1083,'Hoja de Trabajo para listado'!$BC$155:$BC$1048576,0),MATCH((CUADRO!I$4&amp;$E1083),'Hoja de Trabajo para listado'!$BC$151:$CB$151,0)),0)+IFERROR(INDEX('Hoja de Trabajo para listado'!$DE$153:$DG$274,MATCH($A1083,'Hoja de Trabajo para listado'!$DE$153:$DE$1048576,0),MATCH((CUADRO!I$4&amp;$E1083),'Hoja de Trabajo para listado'!$DE$151:$DG$151,0)),0)+IFERROR(INDEX('Hoja de Trabajo para listado'!$CD$155:$DC$1048576,MATCH($A1083,'Hoja de Trabajo para listado'!$CD$155:$CD$1048576,0),MATCH((CUADRO!I$4&amp;$E1083),'Hoja de Trabajo para listado'!$CD$151:$DC$151,0)),0)</f>
        <v>0</v>
      </c>
      <c r="J1083" s="243">
        <f ca="1">+IFERROR(INDEX('Hoja de Trabajo para listado'!$A$155:$Z$1048576,MATCH($A1083,'Hoja de Trabajo para listado'!$A$155:$A$1048576,0),MATCH((CUADRO!J$4&amp;$E1083),'Hoja de Trabajo para listado'!$A$151:$Z$151,0)),0)+IFERROR(INDEX('Hoja de Trabajo para listado'!$AB$155:$BA$1048576,MATCH($A1083,'Hoja de Trabajo para listado'!$AB$155:$AB$1048576,0),MATCH((CUADRO!J$4&amp;$E1083),'Hoja de Trabajo para listado'!$AB$151:$BA$151,0)),0)+IFERROR(INDEX('Hoja de Trabajo para listado'!$BC$155:$CB$1048576,MATCH($A1083,'Hoja de Trabajo para listado'!$BC$155:$BC$1048576,0),MATCH((CUADRO!J$4&amp;$E1083),'Hoja de Trabajo para listado'!$BC$151:$CB$151,0)),0)+IFERROR(INDEX('Hoja de Trabajo para listado'!$DE$153:$DG$274,MATCH($A1083,'Hoja de Trabajo para listado'!$DE$153:$DE$1048576,0),MATCH((CUADRO!J$4&amp;$E1083),'Hoja de Trabajo para listado'!$DE$151:$DG$151,0)),0)+IFERROR(INDEX('Hoja de Trabajo para listado'!$CD$155:$DC$1048576,MATCH($A1083,'Hoja de Trabajo para listado'!$CD$155:$CD$1048576,0),MATCH((CUADRO!J$4&amp;$E1083),'Hoja de Trabajo para listado'!$CD$151:$DC$151,0)),0)</f>
        <v>0</v>
      </c>
      <c r="K1083" s="243">
        <f ca="1">+IFERROR(INDEX('Hoja de Trabajo para listado'!$A$155:$Z$1048576,MATCH($A1083,'Hoja de Trabajo para listado'!$A$155:$A$1048576,0),MATCH((CUADRO!K$4&amp;$E1083),'Hoja de Trabajo para listado'!$A$151:$Z$151,0)),0)+IFERROR(INDEX('Hoja de Trabajo para listado'!$AB$155:$BA$1048576,MATCH($A1083,'Hoja de Trabajo para listado'!$AB$155:$AB$1048576,0),MATCH((CUADRO!K$4&amp;$E1083),'Hoja de Trabajo para listado'!$AB$151:$BA$151,0)),0)+IFERROR(INDEX('Hoja de Trabajo para listado'!$BC$155:$CB$1048576,MATCH($A1083,'Hoja de Trabajo para listado'!$BC$155:$BC$1048576,0),MATCH((CUADRO!K$4&amp;$E1083),'Hoja de Trabajo para listado'!$BC$151:$CB$151,0)),0)+IFERROR(INDEX('Hoja de Trabajo para listado'!$DE$153:$DG$274,MATCH($A1083,'Hoja de Trabajo para listado'!$DE$153:$DE$1048576,0),MATCH((CUADRO!K$4&amp;$E1083),'Hoja de Trabajo para listado'!$DE$151:$DG$151,0)),0)+IFERROR(INDEX('Hoja de Trabajo para listado'!$CD$155:$DC$1048576,MATCH($A1083,'Hoja de Trabajo para listado'!$CD$155:$CD$1048576,0),MATCH((CUADRO!K$4&amp;$E1083),'Hoja de Trabajo para listado'!$CD$151:$DC$151,0)),0)</f>
        <v>0</v>
      </c>
      <c r="L1083" s="243">
        <f ca="1">+IFERROR(INDEX('Hoja de Trabajo para listado'!$A$155:$Z$1048576,MATCH($A1083,'Hoja de Trabajo para listado'!$A$155:$A$1048576,0),MATCH((CUADRO!L$4&amp;$E1083),'Hoja de Trabajo para listado'!$A$151:$Z$151,0)),0)+IFERROR(INDEX('Hoja de Trabajo para listado'!$AB$155:$BA$1048576,MATCH($A1083,'Hoja de Trabajo para listado'!$AB$155:$AB$1048576,0),MATCH((CUADRO!L$4&amp;$E1083),'Hoja de Trabajo para listado'!$AB$151:$BA$151,0)),0)+IFERROR(INDEX('Hoja de Trabajo para listado'!$BC$155:$CB$1048576,MATCH($A1083,'Hoja de Trabajo para listado'!$BC$155:$BC$1048576,0),MATCH((CUADRO!L$4&amp;$E1083),'Hoja de Trabajo para listado'!$BC$151:$CB$151,0)),0)+IFERROR(INDEX('Hoja de Trabajo para listado'!$DE$153:$DG$274,MATCH($A1083,'Hoja de Trabajo para listado'!$DE$153:$DE$1048576,0),MATCH((CUADRO!L$4&amp;$E1083),'Hoja de Trabajo para listado'!$DE$151:$DG$151,0)),0)+IFERROR(INDEX('Hoja de Trabajo para listado'!$CD$155:$DC$1048576,MATCH($A1083,'Hoja de Trabajo para listado'!$CD$155:$CD$1048576,0),MATCH((CUADRO!L$4&amp;$E1083),'Hoja de Trabajo para listado'!$CD$151:$DC$151,0)),0)</f>
        <v>0</v>
      </c>
      <c r="M1083" s="243">
        <f ca="1">+IFERROR(INDEX('Hoja de Trabajo para listado'!$A$155:$Z$1048576,MATCH($A1083,'Hoja de Trabajo para listado'!$A$155:$A$1048576,0),MATCH((CUADRO!M$4&amp;$E1083),'Hoja de Trabajo para listado'!$A$151:$Z$151,0)),0)+IFERROR(INDEX('Hoja de Trabajo para listado'!$AB$155:$BA$1048576,MATCH($A1083,'Hoja de Trabajo para listado'!$AB$155:$AB$1048576,0),MATCH((CUADRO!M$4&amp;$E1083),'Hoja de Trabajo para listado'!$AB$151:$BA$151,0)),0)+IFERROR(INDEX('Hoja de Trabajo para listado'!$BC$155:$CB$1048576,MATCH($A1083,'Hoja de Trabajo para listado'!$BC$155:$BC$1048576,0),MATCH((CUADRO!M$4&amp;$E1083),'Hoja de Trabajo para listado'!$BC$151:$CB$151,0)),0)+IFERROR(INDEX('Hoja de Trabajo para listado'!$DE$153:$DG$274,MATCH($A1083,'Hoja de Trabajo para listado'!$DE$153:$DE$1048576,0),MATCH((CUADRO!M$4&amp;$E1083),'Hoja de Trabajo para listado'!$DE$151:$DG$151,0)),0)+IFERROR(INDEX('Hoja de Trabajo para listado'!$CD$155:$DC$1048576,MATCH($A1083,'Hoja de Trabajo para listado'!$CD$155:$CD$1048576,0),MATCH((CUADRO!M$4&amp;$E1083),'Hoja de Trabajo para listado'!$CD$151:$DC$151,0)),0)</f>
        <v>0</v>
      </c>
      <c r="N1083" s="243">
        <f ca="1">+IFERROR(INDEX('Hoja de Trabajo para listado'!$A$155:$Z$1048576,MATCH($A1083,'Hoja de Trabajo para listado'!$A$155:$A$1048576,0),MATCH((CUADRO!N$4&amp;$E1083),'Hoja de Trabajo para listado'!$A$151:$Z$151,0)),0)+IFERROR(INDEX('Hoja de Trabajo para listado'!$AB$155:$BA$1048576,MATCH($A1083,'Hoja de Trabajo para listado'!$AB$155:$AB$1048576,0),MATCH((CUADRO!N$4&amp;$E1083),'Hoja de Trabajo para listado'!$AB$151:$BA$151,0)),0)+IFERROR(INDEX('Hoja de Trabajo para listado'!$BC$155:$CB$1048576,MATCH($A1083,'Hoja de Trabajo para listado'!$BC$155:$BC$1048576,0),MATCH((CUADRO!N$4&amp;$E1083),'Hoja de Trabajo para listado'!$BC$151:$CB$151,0)),0)+IFERROR(INDEX('Hoja de Trabajo para listado'!$DE$153:$DG$274,MATCH($A1083,'Hoja de Trabajo para listado'!$DE$153:$DE$1048576,0),MATCH((CUADRO!N$4&amp;$E1083),'Hoja de Trabajo para listado'!$DE$151:$DG$151,0)),0)+IFERROR(INDEX('Hoja de Trabajo para listado'!$CD$155:$DC$1048576,MATCH($A1083,'Hoja de Trabajo para listado'!$CD$155:$CD$1048576,0),MATCH((CUADRO!N$4&amp;$E1083),'Hoja de Trabajo para listado'!$CD$151:$DC$151,0)),0)</f>
        <v>0</v>
      </c>
      <c r="O1083" s="243">
        <f ca="1">+IFERROR(INDEX('Hoja de Trabajo para listado'!$A$155:$Z$1048576,MATCH($A1083,'Hoja de Trabajo para listado'!$A$155:$A$1048576,0),MATCH((CUADRO!O$4&amp;$E1083),'Hoja de Trabajo para listado'!$A$151:$Z$151,0)),0)+IFERROR(INDEX('Hoja de Trabajo para listado'!$AB$155:$BA$1048576,MATCH($A1083,'Hoja de Trabajo para listado'!$AB$155:$AB$1048576,0),MATCH((CUADRO!O$4&amp;$E1083),'Hoja de Trabajo para listado'!$AB$151:$BA$151,0)),0)+IFERROR(INDEX('Hoja de Trabajo para listado'!$BC$155:$CB$1048576,MATCH($A1083,'Hoja de Trabajo para listado'!$BC$155:$BC$1048576,0),MATCH((CUADRO!O$4&amp;$E1083),'Hoja de Trabajo para listado'!$BC$151:$CB$151,0)),0)+IFERROR(INDEX('Hoja de Trabajo para listado'!$DE$153:$DG$274,MATCH($A1083,'Hoja de Trabajo para listado'!$DE$153:$DE$1048576,0),MATCH((CUADRO!O$4&amp;$E1083),'Hoja de Trabajo para listado'!$DE$151:$DG$151,0)),0)+IFERROR(INDEX('Hoja de Trabajo para listado'!$CD$155:$DC$1048576,MATCH($A1083,'Hoja de Trabajo para listado'!$CD$155:$CD$1048576,0),MATCH((CUADRO!O$4&amp;$E1083),'Hoja de Trabajo para listado'!$CD$151:$DC$151,0)),0)</f>
        <v>0</v>
      </c>
      <c r="P1083" s="243">
        <f ca="1">+IFERROR(INDEX('Hoja de Trabajo para listado'!$A$155:$Z$1048576,MATCH($A1083,'Hoja de Trabajo para listado'!$A$155:$A$1048576,0),MATCH((CUADRO!P$4&amp;$E1083),'Hoja de Trabajo para listado'!$A$151:$Z$151,0)),0)+IFERROR(INDEX('Hoja de Trabajo para listado'!$AB$155:$BA$1048576,MATCH($A1083,'Hoja de Trabajo para listado'!$AB$155:$AB$1048576,0),MATCH((CUADRO!P$4&amp;$E1083),'Hoja de Trabajo para listado'!$AB$151:$BA$151,0)),0)+IFERROR(INDEX('Hoja de Trabajo para listado'!$BC$155:$CB$1048576,MATCH($A1083,'Hoja de Trabajo para listado'!$BC$155:$BC$1048576,0),MATCH((CUADRO!P$4&amp;$E1083),'Hoja de Trabajo para listado'!$BC$151:$CB$151,0)),0)+IFERROR(INDEX('Hoja de Trabajo para listado'!$DE$153:$DG$274,MATCH($A1083,'Hoja de Trabajo para listado'!$DE$153:$DE$1048576,0),MATCH((CUADRO!P$4&amp;$E1083),'Hoja de Trabajo para listado'!$DE$151:$DG$151,0)),0)+IFERROR(INDEX('Hoja de Trabajo para listado'!$CD$155:$DC$1048576,MATCH($A1083,'Hoja de Trabajo para listado'!$CD$155:$CD$1048576,0),MATCH((CUADRO!P$4&amp;$E1083),'Hoja de Trabajo para listado'!$CD$151:$DC$151,0)),0)</f>
        <v>0</v>
      </c>
      <c r="Q1083" s="243">
        <f ca="1">+IFERROR(INDEX('Hoja de Trabajo para listado'!$A$155:$Z$1048576,MATCH($A1083,'Hoja de Trabajo para listado'!$A$155:$A$1048576,0),MATCH((CUADRO!Q$4&amp;$E1083),'Hoja de Trabajo para listado'!$A$151:$Z$151,0)),0)+IFERROR(INDEX('Hoja de Trabajo para listado'!$AB$155:$BA$1048576,MATCH($A1083,'Hoja de Trabajo para listado'!$AB$155:$AB$1048576,0),MATCH((CUADRO!Q$4&amp;$E1083),'Hoja de Trabajo para listado'!$AB$151:$BA$151,0)),0)+IFERROR(INDEX('Hoja de Trabajo para listado'!$BC$155:$CB$1048576,MATCH($A1083,'Hoja de Trabajo para listado'!$BC$155:$BC$1048576,0),MATCH((CUADRO!Q$4&amp;$E1083),'Hoja de Trabajo para listado'!$BC$151:$CB$151,0)),0)+IFERROR(INDEX('Hoja de Trabajo para listado'!$DE$153:$DG$274,MATCH($A1083,'Hoja de Trabajo para listado'!$DE$153:$DE$1048576,0),MATCH((CUADRO!Q$4&amp;$E1083),'Hoja de Trabajo para listado'!$DE$151:$DG$151,0)),0)+IFERROR(INDEX('Hoja de Trabajo para listado'!$CD$155:$DC$1048576,MATCH($A1083,'Hoja de Trabajo para listado'!$CD$155:$CD$1048576,0),MATCH((CUADRO!Q$4&amp;$E1083),'Hoja de Trabajo para listado'!$CD$151:$DC$151,0)),0)</f>
        <v>0</v>
      </c>
      <c r="R1083" s="243">
        <f t="shared" ca="1" si="39"/>
        <v>0</v>
      </c>
      <c r="S1083" s="249"/>
      <c r="T1083" s="243">
        <f ca="1">+T1084</f>
        <v>0</v>
      </c>
      <c r="U1083" s="242">
        <f t="shared" si="40"/>
        <v>1</v>
      </c>
      <c r="V1083" s="333" t="str">
        <f>+VLOOKUP(A1083,bd_lista!$A$3:$E$592,5,FALSE)</f>
        <v>Gobiernos Autonomos Municipales</v>
      </c>
      <c r="W1083" s="387" t="str">
        <f>+V1083</f>
        <v>Gobiernos Autonomos Municipales</v>
      </c>
      <c r="X1083" s="242">
        <f>+VLOOKUP(A1083,[4]Sheet1!$A$13:$D$744,4,FALSE)</f>
        <v>0</v>
      </c>
      <c r="Y1083" s="242" t="e">
        <f>+VLOOKUP(X1083,bd_lista!$A$3:$C$592,3,FALSE)</f>
        <v>#N/A</v>
      </c>
      <c r="Z1083" s="294">
        <f>+X1083</f>
        <v>0</v>
      </c>
      <c r="AA1083" s="295" t="e">
        <f>+Y1083</f>
        <v>#N/A</v>
      </c>
    </row>
    <row r="1084" spans="1:27" customFormat="1" ht="15" hidden="1" customHeight="1">
      <c r="A1084" s="32">
        <v>1819</v>
      </c>
      <c r="B1084" s="393"/>
      <c r="C1084" s="247" t="str">
        <f>+VLOOKUP(A1084,bd_lista!$A$3:$C$592,3,FALSE)</f>
        <v>Gobierno Autónomo Municipal de Huacaraje</v>
      </c>
      <c r="D1084" s="390"/>
      <c r="E1084" s="244" t="s">
        <v>1305</v>
      </c>
      <c r="F1084" s="245">
        <f ca="1">+IFERROR(INDEX('Hoja de Trabajo para listado'!$A$155:$Z$1048576,MATCH($A1084,'Hoja de Trabajo para listado'!$A$155:$A$1048576,0),MATCH((CUADRO!F$4&amp;$E1084),'Hoja de Trabajo para listado'!$A$151:$Z$151,0)),0)+IFERROR(INDEX('Hoja de Trabajo para listado'!$AB$155:$BA$1048576,MATCH($A1084,'Hoja de Trabajo para listado'!$AB$155:$AB$1048576,0),MATCH((CUADRO!F$4&amp;$E1084),'Hoja de Trabajo para listado'!$AB$151:$BA$151,0)),0)+IFERROR(INDEX('Hoja de Trabajo para listado'!$BC$155:$CB$1048576,MATCH($A1084,'Hoja de Trabajo para listado'!$BC$155:$BC$1048576,0),MATCH((CUADRO!F$4&amp;$E1084),'Hoja de Trabajo para listado'!$BC$151:$CB$151,0)),0)+IFERROR(INDEX('Hoja de Trabajo para listado'!$DE$153:$DG$274,MATCH($A1084,'Hoja de Trabajo para listado'!$DE$153:$DE$1048576,0),MATCH((CUADRO!F$4&amp;$E1084),'Hoja de Trabajo para listado'!$DE$151:$DG$151,0)),0)+IFERROR(INDEX('Hoja de Trabajo para listado'!$CD$155:$DC$1048576,MATCH($A1084,'Hoja de Trabajo para listado'!$CD$155:$CD$1048576,0),MATCH((CUADRO!F$4&amp;$E1084),'Hoja de Trabajo para listado'!$CD$151:$DC$151,0)),0)</f>
        <v>0</v>
      </c>
      <c r="G1084" s="245">
        <f ca="1">+IFERROR(INDEX('Hoja de Trabajo para listado'!$A$155:$Z$1048576,MATCH($A1084,'Hoja de Trabajo para listado'!$A$155:$A$1048576,0),MATCH((CUADRO!G$4&amp;$E1084),'Hoja de Trabajo para listado'!$A$151:$Z$151,0)),0)+IFERROR(INDEX('Hoja de Trabajo para listado'!$AB$155:$BA$1048576,MATCH($A1084,'Hoja de Trabajo para listado'!$AB$155:$AB$1048576,0),MATCH((CUADRO!G$4&amp;$E1084),'Hoja de Trabajo para listado'!$AB$151:$BA$151,0)),0)+IFERROR(INDEX('Hoja de Trabajo para listado'!$BC$155:$CB$1048576,MATCH($A1084,'Hoja de Trabajo para listado'!$BC$155:$BC$1048576,0),MATCH((CUADRO!G$4&amp;$E1084),'Hoja de Trabajo para listado'!$BC$151:$CB$151,0)),0)+IFERROR(INDEX('Hoja de Trabajo para listado'!$DE$153:$DG$274,MATCH($A1084,'Hoja de Trabajo para listado'!$DE$153:$DE$1048576,0),MATCH((CUADRO!G$4&amp;$E1084),'Hoja de Trabajo para listado'!$DE$151:$DG$151,0)),0)+IFERROR(INDEX('Hoja de Trabajo para listado'!$CD$155:$DC$1048576,MATCH($A1084,'Hoja de Trabajo para listado'!$CD$155:$CD$1048576,0),MATCH((CUADRO!G$4&amp;$E1084),'Hoja de Trabajo para listado'!$CD$151:$DC$151,0)),0)</f>
        <v>0</v>
      </c>
      <c r="H1084" s="245">
        <f ca="1">+IFERROR(INDEX('Hoja de Trabajo para listado'!$A$155:$Z$1048576,MATCH($A1084,'Hoja de Trabajo para listado'!$A$155:$A$1048576,0),MATCH((CUADRO!H$4&amp;$E1084),'Hoja de Trabajo para listado'!$A$151:$Z$151,0)),0)+IFERROR(INDEX('Hoja de Trabajo para listado'!$AB$155:$BA$1048576,MATCH($A1084,'Hoja de Trabajo para listado'!$AB$155:$AB$1048576,0),MATCH((CUADRO!H$4&amp;$E1084),'Hoja de Trabajo para listado'!$AB$151:$BA$151,0)),0)+IFERROR(INDEX('Hoja de Trabajo para listado'!$BC$155:$CB$1048576,MATCH($A1084,'Hoja de Trabajo para listado'!$BC$155:$BC$1048576,0),MATCH((CUADRO!H$4&amp;$E1084),'Hoja de Trabajo para listado'!$BC$151:$CB$151,0)),0)+IFERROR(INDEX('Hoja de Trabajo para listado'!$DE$153:$DG$274,MATCH($A1084,'Hoja de Trabajo para listado'!$DE$153:$DE$1048576,0),MATCH((CUADRO!H$4&amp;$E1084),'Hoja de Trabajo para listado'!$DE$151:$DG$151,0)),0)+IFERROR(INDEX('Hoja de Trabajo para listado'!$CD$155:$DC$1048576,MATCH($A1084,'Hoja de Trabajo para listado'!$CD$155:$CD$1048576,0),MATCH((CUADRO!H$4&amp;$E1084),'Hoja de Trabajo para listado'!$CD$151:$DC$151,0)),0)</f>
        <v>0</v>
      </c>
      <c r="I1084" s="245">
        <f ca="1">+IFERROR(INDEX('Hoja de Trabajo para listado'!$A$155:$Z$1048576,MATCH($A1084,'Hoja de Trabajo para listado'!$A$155:$A$1048576,0),MATCH((CUADRO!I$4&amp;$E1084),'Hoja de Trabajo para listado'!$A$151:$Z$151,0)),0)+IFERROR(INDEX('Hoja de Trabajo para listado'!$AB$155:$BA$1048576,MATCH($A1084,'Hoja de Trabajo para listado'!$AB$155:$AB$1048576,0),MATCH((CUADRO!I$4&amp;$E1084),'Hoja de Trabajo para listado'!$AB$151:$BA$151,0)),0)+IFERROR(INDEX('Hoja de Trabajo para listado'!$BC$155:$CB$1048576,MATCH($A1084,'Hoja de Trabajo para listado'!$BC$155:$BC$1048576,0),MATCH((CUADRO!I$4&amp;$E1084),'Hoja de Trabajo para listado'!$BC$151:$CB$151,0)),0)+IFERROR(INDEX('Hoja de Trabajo para listado'!$DE$153:$DG$274,MATCH($A1084,'Hoja de Trabajo para listado'!$DE$153:$DE$1048576,0),MATCH((CUADRO!I$4&amp;$E1084),'Hoja de Trabajo para listado'!$DE$151:$DG$151,0)),0)+IFERROR(INDEX('Hoja de Trabajo para listado'!$CD$155:$DC$1048576,MATCH($A1084,'Hoja de Trabajo para listado'!$CD$155:$CD$1048576,0),MATCH((CUADRO!I$4&amp;$E1084),'Hoja de Trabajo para listado'!$CD$151:$DC$151,0)),0)</f>
        <v>0</v>
      </c>
      <c r="J1084" s="245">
        <f ca="1">+IFERROR(INDEX('Hoja de Trabajo para listado'!$A$155:$Z$1048576,MATCH($A1084,'Hoja de Trabajo para listado'!$A$155:$A$1048576,0),MATCH((CUADRO!J$4&amp;$E1084),'Hoja de Trabajo para listado'!$A$151:$Z$151,0)),0)+IFERROR(INDEX('Hoja de Trabajo para listado'!$AB$155:$BA$1048576,MATCH($A1084,'Hoja de Trabajo para listado'!$AB$155:$AB$1048576,0),MATCH((CUADRO!J$4&amp;$E1084),'Hoja de Trabajo para listado'!$AB$151:$BA$151,0)),0)+IFERROR(INDEX('Hoja de Trabajo para listado'!$BC$155:$CB$1048576,MATCH($A1084,'Hoja de Trabajo para listado'!$BC$155:$BC$1048576,0),MATCH((CUADRO!J$4&amp;$E1084),'Hoja de Trabajo para listado'!$BC$151:$CB$151,0)),0)+IFERROR(INDEX('Hoja de Trabajo para listado'!$DE$153:$DG$274,MATCH($A1084,'Hoja de Trabajo para listado'!$DE$153:$DE$1048576,0),MATCH((CUADRO!J$4&amp;$E1084),'Hoja de Trabajo para listado'!$DE$151:$DG$151,0)),0)+IFERROR(INDEX('Hoja de Trabajo para listado'!$CD$155:$DC$1048576,MATCH($A1084,'Hoja de Trabajo para listado'!$CD$155:$CD$1048576,0),MATCH((CUADRO!J$4&amp;$E1084),'Hoja de Trabajo para listado'!$CD$151:$DC$151,0)),0)</f>
        <v>0</v>
      </c>
      <c r="K1084" s="245">
        <f ca="1">+IFERROR(INDEX('Hoja de Trabajo para listado'!$A$155:$Z$1048576,MATCH($A1084,'Hoja de Trabajo para listado'!$A$155:$A$1048576,0),MATCH((CUADRO!K$4&amp;$E1084),'Hoja de Trabajo para listado'!$A$151:$Z$151,0)),0)+IFERROR(INDEX('Hoja de Trabajo para listado'!$AB$155:$BA$1048576,MATCH($A1084,'Hoja de Trabajo para listado'!$AB$155:$AB$1048576,0),MATCH((CUADRO!K$4&amp;$E1084),'Hoja de Trabajo para listado'!$AB$151:$BA$151,0)),0)+IFERROR(INDEX('Hoja de Trabajo para listado'!$BC$155:$CB$1048576,MATCH($A1084,'Hoja de Trabajo para listado'!$BC$155:$BC$1048576,0),MATCH((CUADRO!K$4&amp;$E1084),'Hoja de Trabajo para listado'!$BC$151:$CB$151,0)),0)+IFERROR(INDEX('Hoja de Trabajo para listado'!$DE$153:$DG$274,MATCH($A1084,'Hoja de Trabajo para listado'!$DE$153:$DE$1048576,0),MATCH((CUADRO!K$4&amp;$E1084),'Hoja de Trabajo para listado'!$DE$151:$DG$151,0)),0)+IFERROR(INDEX('Hoja de Trabajo para listado'!$CD$155:$DC$1048576,MATCH($A1084,'Hoja de Trabajo para listado'!$CD$155:$CD$1048576,0),MATCH((CUADRO!K$4&amp;$E1084),'Hoja de Trabajo para listado'!$CD$151:$DC$151,0)),0)</f>
        <v>0</v>
      </c>
      <c r="L1084" s="245">
        <f ca="1">+IFERROR(INDEX('Hoja de Trabajo para listado'!$A$155:$Z$1048576,MATCH($A1084,'Hoja de Trabajo para listado'!$A$155:$A$1048576,0),MATCH((CUADRO!L$4&amp;$E1084),'Hoja de Trabajo para listado'!$A$151:$Z$151,0)),0)+IFERROR(INDEX('Hoja de Trabajo para listado'!$AB$155:$BA$1048576,MATCH($A1084,'Hoja de Trabajo para listado'!$AB$155:$AB$1048576,0),MATCH((CUADRO!L$4&amp;$E1084),'Hoja de Trabajo para listado'!$AB$151:$BA$151,0)),0)+IFERROR(INDEX('Hoja de Trabajo para listado'!$BC$155:$CB$1048576,MATCH($A1084,'Hoja de Trabajo para listado'!$BC$155:$BC$1048576,0),MATCH((CUADRO!L$4&amp;$E1084),'Hoja de Trabajo para listado'!$BC$151:$CB$151,0)),0)+IFERROR(INDEX('Hoja de Trabajo para listado'!$DE$153:$DG$274,MATCH($A1084,'Hoja de Trabajo para listado'!$DE$153:$DE$1048576,0),MATCH((CUADRO!L$4&amp;$E1084),'Hoja de Trabajo para listado'!$DE$151:$DG$151,0)),0)+IFERROR(INDEX('Hoja de Trabajo para listado'!$CD$155:$DC$1048576,MATCH($A1084,'Hoja de Trabajo para listado'!$CD$155:$CD$1048576,0),MATCH((CUADRO!L$4&amp;$E1084),'Hoja de Trabajo para listado'!$CD$151:$DC$151,0)),0)</f>
        <v>0</v>
      </c>
      <c r="M1084" s="245">
        <f ca="1">+IFERROR(INDEX('Hoja de Trabajo para listado'!$A$155:$Z$1048576,MATCH($A1084,'Hoja de Trabajo para listado'!$A$155:$A$1048576,0),MATCH((CUADRO!M$4&amp;$E1084),'Hoja de Trabajo para listado'!$A$151:$Z$151,0)),0)+IFERROR(INDEX('Hoja de Trabajo para listado'!$AB$155:$BA$1048576,MATCH($A1084,'Hoja de Trabajo para listado'!$AB$155:$AB$1048576,0),MATCH((CUADRO!M$4&amp;$E1084),'Hoja de Trabajo para listado'!$AB$151:$BA$151,0)),0)+IFERROR(INDEX('Hoja de Trabajo para listado'!$BC$155:$CB$1048576,MATCH($A1084,'Hoja de Trabajo para listado'!$BC$155:$BC$1048576,0),MATCH((CUADRO!M$4&amp;$E1084),'Hoja de Trabajo para listado'!$BC$151:$CB$151,0)),0)+IFERROR(INDEX('Hoja de Trabajo para listado'!$DE$153:$DG$274,MATCH($A1084,'Hoja de Trabajo para listado'!$DE$153:$DE$1048576,0),MATCH((CUADRO!M$4&amp;$E1084),'Hoja de Trabajo para listado'!$DE$151:$DG$151,0)),0)+IFERROR(INDEX('Hoja de Trabajo para listado'!$CD$155:$DC$1048576,MATCH($A1084,'Hoja de Trabajo para listado'!$CD$155:$CD$1048576,0),MATCH((CUADRO!M$4&amp;$E1084),'Hoja de Trabajo para listado'!$CD$151:$DC$151,0)),0)</f>
        <v>0</v>
      </c>
      <c r="N1084" s="245">
        <f ca="1">+IFERROR(INDEX('Hoja de Trabajo para listado'!$A$155:$Z$1048576,MATCH($A1084,'Hoja de Trabajo para listado'!$A$155:$A$1048576,0),MATCH((CUADRO!N$4&amp;$E1084),'Hoja de Trabajo para listado'!$A$151:$Z$151,0)),0)+IFERROR(INDEX('Hoja de Trabajo para listado'!$AB$155:$BA$1048576,MATCH($A1084,'Hoja de Trabajo para listado'!$AB$155:$AB$1048576,0),MATCH((CUADRO!N$4&amp;$E1084),'Hoja de Trabajo para listado'!$AB$151:$BA$151,0)),0)+IFERROR(INDEX('Hoja de Trabajo para listado'!$BC$155:$CB$1048576,MATCH($A1084,'Hoja de Trabajo para listado'!$BC$155:$BC$1048576,0),MATCH((CUADRO!N$4&amp;$E1084),'Hoja de Trabajo para listado'!$BC$151:$CB$151,0)),0)+IFERROR(INDEX('Hoja de Trabajo para listado'!$DE$153:$DG$274,MATCH($A1084,'Hoja de Trabajo para listado'!$DE$153:$DE$1048576,0),MATCH((CUADRO!N$4&amp;$E1084),'Hoja de Trabajo para listado'!$DE$151:$DG$151,0)),0)+IFERROR(INDEX('Hoja de Trabajo para listado'!$CD$155:$DC$1048576,MATCH($A1084,'Hoja de Trabajo para listado'!$CD$155:$CD$1048576,0),MATCH((CUADRO!N$4&amp;$E1084),'Hoja de Trabajo para listado'!$CD$151:$DC$151,0)),0)</f>
        <v>0</v>
      </c>
      <c r="O1084" s="245">
        <f ca="1">+IFERROR(INDEX('Hoja de Trabajo para listado'!$A$155:$Z$1048576,MATCH($A1084,'Hoja de Trabajo para listado'!$A$155:$A$1048576,0),MATCH((CUADRO!O$4&amp;$E1084),'Hoja de Trabajo para listado'!$A$151:$Z$151,0)),0)+IFERROR(INDEX('Hoja de Trabajo para listado'!$AB$155:$BA$1048576,MATCH($A1084,'Hoja de Trabajo para listado'!$AB$155:$AB$1048576,0),MATCH((CUADRO!O$4&amp;$E1084),'Hoja de Trabajo para listado'!$AB$151:$BA$151,0)),0)+IFERROR(INDEX('Hoja de Trabajo para listado'!$BC$155:$CB$1048576,MATCH($A1084,'Hoja de Trabajo para listado'!$BC$155:$BC$1048576,0),MATCH((CUADRO!O$4&amp;$E1084),'Hoja de Trabajo para listado'!$BC$151:$CB$151,0)),0)+IFERROR(INDEX('Hoja de Trabajo para listado'!$DE$153:$DG$274,MATCH($A1084,'Hoja de Trabajo para listado'!$DE$153:$DE$1048576,0),MATCH((CUADRO!O$4&amp;$E1084),'Hoja de Trabajo para listado'!$DE$151:$DG$151,0)),0)+IFERROR(INDEX('Hoja de Trabajo para listado'!$CD$155:$DC$1048576,MATCH($A1084,'Hoja de Trabajo para listado'!$CD$155:$CD$1048576,0),MATCH((CUADRO!O$4&amp;$E1084),'Hoja de Trabajo para listado'!$CD$151:$DC$151,0)),0)</f>
        <v>0</v>
      </c>
      <c r="P1084" s="245">
        <f ca="1">+IFERROR(INDEX('Hoja de Trabajo para listado'!$A$155:$Z$1048576,MATCH($A1084,'Hoja de Trabajo para listado'!$A$155:$A$1048576,0),MATCH((CUADRO!P$4&amp;$E1084),'Hoja de Trabajo para listado'!$A$151:$Z$151,0)),0)+IFERROR(INDEX('Hoja de Trabajo para listado'!$AB$155:$BA$1048576,MATCH($A1084,'Hoja de Trabajo para listado'!$AB$155:$AB$1048576,0),MATCH((CUADRO!P$4&amp;$E1084),'Hoja de Trabajo para listado'!$AB$151:$BA$151,0)),0)+IFERROR(INDEX('Hoja de Trabajo para listado'!$BC$155:$CB$1048576,MATCH($A1084,'Hoja de Trabajo para listado'!$BC$155:$BC$1048576,0),MATCH((CUADRO!P$4&amp;$E1084),'Hoja de Trabajo para listado'!$BC$151:$CB$151,0)),0)+IFERROR(INDEX('Hoja de Trabajo para listado'!$DE$153:$DG$274,MATCH($A1084,'Hoja de Trabajo para listado'!$DE$153:$DE$1048576,0),MATCH((CUADRO!P$4&amp;$E1084),'Hoja de Trabajo para listado'!$DE$151:$DG$151,0)),0)+IFERROR(INDEX('Hoja de Trabajo para listado'!$CD$155:$DC$1048576,MATCH($A1084,'Hoja de Trabajo para listado'!$CD$155:$CD$1048576,0),MATCH((CUADRO!P$4&amp;$E1084),'Hoja de Trabajo para listado'!$CD$151:$DC$151,0)),0)</f>
        <v>0</v>
      </c>
      <c r="Q1084" s="245">
        <f ca="1">+IFERROR(INDEX('Hoja de Trabajo para listado'!$A$155:$Z$1048576,MATCH($A1084,'Hoja de Trabajo para listado'!$A$155:$A$1048576,0),MATCH((CUADRO!Q$4&amp;$E1084),'Hoja de Trabajo para listado'!$A$151:$Z$151,0)),0)+IFERROR(INDEX('Hoja de Trabajo para listado'!$AB$155:$BA$1048576,MATCH($A1084,'Hoja de Trabajo para listado'!$AB$155:$AB$1048576,0),MATCH((CUADRO!Q$4&amp;$E1084),'Hoja de Trabajo para listado'!$AB$151:$BA$151,0)),0)+IFERROR(INDEX('Hoja de Trabajo para listado'!$BC$155:$CB$1048576,MATCH($A1084,'Hoja de Trabajo para listado'!$BC$155:$BC$1048576,0),MATCH((CUADRO!Q$4&amp;$E1084),'Hoja de Trabajo para listado'!$BC$151:$CB$151,0)),0)+IFERROR(INDEX('Hoja de Trabajo para listado'!$DE$153:$DG$274,MATCH($A1084,'Hoja de Trabajo para listado'!$DE$153:$DE$1048576,0),MATCH((CUADRO!Q$4&amp;$E1084),'Hoja de Trabajo para listado'!$DE$151:$DG$151,0)),0)+IFERROR(INDEX('Hoja de Trabajo para listado'!$CD$155:$DC$1048576,MATCH($A1084,'Hoja de Trabajo para listado'!$CD$155:$CD$1048576,0),MATCH((CUADRO!Q$4&amp;$E1084),'Hoja de Trabajo para listado'!$CD$151:$DC$151,0)),0)</f>
        <v>0</v>
      </c>
      <c r="R1084" s="245">
        <f t="shared" ca="1" si="39"/>
        <v>0</v>
      </c>
      <c r="S1084" s="259">
        <f ca="1">+R1083+R1084</f>
        <v>0</v>
      </c>
      <c r="T1084" s="245">
        <f ca="1">+S1084</f>
        <v>0</v>
      </c>
      <c r="U1084" s="244">
        <f t="shared" si="40"/>
        <v>2</v>
      </c>
      <c r="V1084" s="333" t="str">
        <f>+VLOOKUP(A1084,bd_lista!$A$3:$E$592,5,FALSE)</f>
        <v>Gobiernos Autonomos Municipales</v>
      </c>
      <c r="W1084" s="388"/>
      <c r="X1084" s="242">
        <f>+VLOOKUP(A1084,[4]Sheet1!$A$13:$D$744,4,FALSE)</f>
        <v>0</v>
      </c>
      <c r="Y1084" s="242" t="e">
        <f>+VLOOKUP(X1084,bd_lista!$A$3:$C$592,3,FALSE)</f>
        <v>#N/A</v>
      </c>
      <c r="Z1084" s="292"/>
      <c r="AA1084" s="293"/>
    </row>
    <row r="1085" spans="1:27" customFormat="1" ht="15" hidden="1" customHeight="1">
      <c r="A1085" s="32">
        <v>1820</v>
      </c>
      <c r="B1085" s="392">
        <f>+A1085</f>
        <v>1820</v>
      </c>
      <c r="C1085" s="247" t="str">
        <f>+VLOOKUP(A1085,bd_lista!$A$3:$C$592,3,FALSE)</f>
        <v>Gobierno Autónomo Municipal de Exaltación</v>
      </c>
      <c r="D1085" s="389" t="str">
        <f>+C1085</f>
        <v>Gobierno Autónomo Municipal de Exaltación</v>
      </c>
      <c r="E1085" s="242" t="s">
        <v>1304</v>
      </c>
      <c r="F1085" s="243">
        <f ca="1">+IFERROR(INDEX('Hoja de Trabajo para listado'!$A$155:$Z$1048576,MATCH($A1085,'Hoja de Trabajo para listado'!$A$155:$A$1048576,0),MATCH((CUADRO!F$4&amp;$E1085),'Hoja de Trabajo para listado'!$A$151:$Z$151,0)),0)+IFERROR(INDEX('Hoja de Trabajo para listado'!$AB$155:$BA$1048576,MATCH($A1085,'Hoja de Trabajo para listado'!$AB$155:$AB$1048576,0),MATCH((CUADRO!F$4&amp;$E1085),'Hoja de Trabajo para listado'!$AB$151:$BA$151,0)),0)+IFERROR(INDEX('Hoja de Trabajo para listado'!$BC$155:$CB$1048576,MATCH($A1085,'Hoja de Trabajo para listado'!$BC$155:$BC$1048576,0),MATCH((CUADRO!F$4&amp;$E1085),'Hoja de Trabajo para listado'!$BC$151:$CB$151,0)),0)+IFERROR(INDEX('Hoja de Trabajo para listado'!$DE$153:$DG$274,MATCH($A1085,'Hoja de Trabajo para listado'!$DE$153:$DE$1048576,0),MATCH((CUADRO!F$4&amp;$E1085),'Hoja de Trabajo para listado'!$DE$151:$DG$151,0)),0)+IFERROR(INDEX('Hoja de Trabajo para listado'!$CD$155:$DC$1048576,MATCH($A1085,'Hoja de Trabajo para listado'!$CD$155:$CD$1048576,0),MATCH((CUADRO!F$4&amp;$E1085),'Hoja de Trabajo para listado'!$CD$151:$DC$151,0)),0)</f>
        <v>0</v>
      </c>
      <c r="G1085" s="243">
        <f ca="1">+IFERROR(INDEX('Hoja de Trabajo para listado'!$A$155:$Z$1048576,MATCH($A1085,'Hoja de Trabajo para listado'!$A$155:$A$1048576,0),MATCH((CUADRO!G$4&amp;$E1085),'Hoja de Trabajo para listado'!$A$151:$Z$151,0)),0)+IFERROR(INDEX('Hoja de Trabajo para listado'!$AB$155:$BA$1048576,MATCH($A1085,'Hoja de Trabajo para listado'!$AB$155:$AB$1048576,0),MATCH((CUADRO!G$4&amp;$E1085),'Hoja de Trabajo para listado'!$AB$151:$BA$151,0)),0)+IFERROR(INDEX('Hoja de Trabajo para listado'!$BC$155:$CB$1048576,MATCH($A1085,'Hoja de Trabajo para listado'!$BC$155:$BC$1048576,0),MATCH((CUADRO!G$4&amp;$E1085),'Hoja de Trabajo para listado'!$BC$151:$CB$151,0)),0)+IFERROR(INDEX('Hoja de Trabajo para listado'!$DE$153:$DG$274,MATCH($A1085,'Hoja de Trabajo para listado'!$DE$153:$DE$1048576,0),MATCH((CUADRO!G$4&amp;$E1085),'Hoja de Trabajo para listado'!$DE$151:$DG$151,0)),0)+IFERROR(INDEX('Hoja de Trabajo para listado'!$CD$155:$DC$1048576,MATCH($A1085,'Hoja de Trabajo para listado'!$CD$155:$CD$1048576,0),MATCH((CUADRO!G$4&amp;$E1085),'Hoja de Trabajo para listado'!$CD$151:$DC$151,0)),0)</f>
        <v>0</v>
      </c>
      <c r="H1085" s="243">
        <f ca="1">+IFERROR(INDEX('Hoja de Trabajo para listado'!$A$155:$Z$1048576,MATCH($A1085,'Hoja de Trabajo para listado'!$A$155:$A$1048576,0),MATCH((CUADRO!H$4&amp;$E1085),'Hoja de Trabajo para listado'!$A$151:$Z$151,0)),0)+IFERROR(INDEX('Hoja de Trabajo para listado'!$AB$155:$BA$1048576,MATCH($A1085,'Hoja de Trabajo para listado'!$AB$155:$AB$1048576,0),MATCH((CUADRO!H$4&amp;$E1085),'Hoja de Trabajo para listado'!$AB$151:$BA$151,0)),0)+IFERROR(INDEX('Hoja de Trabajo para listado'!$BC$155:$CB$1048576,MATCH($A1085,'Hoja de Trabajo para listado'!$BC$155:$BC$1048576,0),MATCH((CUADRO!H$4&amp;$E1085),'Hoja de Trabajo para listado'!$BC$151:$CB$151,0)),0)+IFERROR(INDEX('Hoja de Trabajo para listado'!$DE$153:$DG$274,MATCH($A1085,'Hoja de Trabajo para listado'!$DE$153:$DE$1048576,0),MATCH((CUADRO!H$4&amp;$E1085),'Hoja de Trabajo para listado'!$DE$151:$DG$151,0)),0)+IFERROR(INDEX('Hoja de Trabajo para listado'!$CD$155:$DC$1048576,MATCH($A1085,'Hoja de Trabajo para listado'!$CD$155:$CD$1048576,0),MATCH((CUADRO!H$4&amp;$E1085),'Hoja de Trabajo para listado'!$CD$151:$DC$151,0)),0)</f>
        <v>0</v>
      </c>
      <c r="I1085" s="243">
        <f ca="1">+IFERROR(INDEX('Hoja de Trabajo para listado'!$A$155:$Z$1048576,MATCH($A1085,'Hoja de Trabajo para listado'!$A$155:$A$1048576,0),MATCH((CUADRO!I$4&amp;$E1085),'Hoja de Trabajo para listado'!$A$151:$Z$151,0)),0)+IFERROR(INDEX('Hoja de Trabajo para listado'!$AB$155:$BA$1048576,MATCH($A1085,'Hoja de Trabajo para listado'!$AB$155:$AB$1048576,0),MATCH((CUADRO!I$4&amp;$E1085),'Hoja de Trabajo para listado'!$AB$151:$BA$151,0)),0)+IFERROR(INDEX('Hoja de Trabajo para listado'!$BC$155:$CB$1048576,MATCH($A1085,'Hoja de Trabajo para listado'!$BC$155:$BC$1048576,0),MATCH((CUADRO!I$4&amp;$E1085),'Hoja de Trabajo para listado'!$BC$151:$CB$151,0)),0)+IFERROR(INDEX('Hoja de Trabajo para listado'!$DE$153:$DG$274,MATCH($A1085,'Hoja de Trabajo para listado'!$DE$153:$DE$1048576,0),MATCH((CUADRO!I$4&amp;$E1085),'Hoja de Trabajo para listado'!$DE$151:$DG$151,0)),0)+IFERROR(INDEX('Hoja de Trabajo para listado'!$CD$155:$DC$1048576,MATCH($A1085,'Hoja de Trabajo para listado'!$CD$155:$CD$1048576,0),MATCH((CUADRO!I$4&amp;$E1085),'Hoja de Trabajo para listado'!$CD$151:$DC$151,0)),0)</f>
        <v>0</v>
      </c>
      <c r="J1085" s="243">
        <f ca="1">+IFERROR(INDEX('Hoja de Trabajo para listado'!$A$155:$Z$1048576,MATCH($A1085,'Hoja de Trabajo para listado'!$A$155:$A$1048576,0),MATCH((CUADRO!J$4&amp;$E1085),'Hoja de Trabajo para listado'!$A$151:$Z$151,0)),0)+IFERROR(INDEX('Hoja de Trabajo para listado'!$AB$155:$BA$1048576,MATCH($A1085,'Hoja de Trabajo para listado'!$AB$155:$AB$1048576,0),MATCH((CUADRO!J$4&amp;$E1085),'Hoja de Trabajo para listado'!$AB$151:$BA$151,0)),0)+IFERROR(INDEX('Hoja de Trabajo para listado'!$BC$155:$CB$1048576,MATCH($A1085,'Hoja de Trabajo para listado'!$BC$155:$BC$1048576,0),MATCH((CUADRO!J$4&amp;$E1085),'Hoja de Trabajo para listado'!$BC$151:$CB$151,0)),0)+IFERROR(INDEX('Hoja de Trabajo para listado'!$DE$153:$DG$274,MATCH($A1085,'Hoja de Trabajo para listado'!$DE$153:$DE$1048576,0),MATCH((CUADRO!J$4&amp;$E1085),'Hoja de Trabajo para listado'!$DE$151:$DG$151,0)),0)+IFERROR(INDEX('Hoja de Trabajo para listado'!$CD$155:$DC$1048576,MATCH($A1085,'Hoja de Trabajo para listado'!$CD$155:$CD$1048576,0),MATCH((CUADRO!J$4&amp;$E1085),'Hoja de Trabajo para listado'!$CD$151:$DC$151,0)),0)</f>
        <v>0</v>
      </c>
      <c r="K1085" s="243">
        <f ca="1">+IFERROR(INDEX('Hoja de Trabajo para listado'!$A$155:$Z$1048576,MATCH($A1085,'Hoja de Trabajo para listado'!$A$155:$A$1048576,0),MATCH((CUADRO!K$4&amp;$E1085),'Hoja de Trabajo para listado'!$A$151:$Z$151,0)),0)+IFERROR(INDEX('Hoja de Trabajo para listado'!$AB$155:$BA$1048576,MATCH($A1085,'Hoja de Trabajo para listado'!$AB$155:$AB$1048576,0),MATCH((CUADRO!K$4&amp;$E1085),'Hoja de Trabajo para listado'!$AB$151:$BA$151,0)),0)+IFERROR(INDEX('Hoja de Trabajo para listado'!$BC$155:$CB$1048576,MATCH($A1085,'Hoja de Trabajo para listado'!$BC$155:$BC$1048576,0),MATCH((CUADRO!K$4&amp;$E1085),'Hoja de Trabajo para listado'!$BC$151:$CB$151,0)),0)+IFERROR(INDEX('Hoja de Trabajo para listado'!$DE$153:$DG$274,MATCH($A1085,'Hoja de Trabajo para listado'!$DE$153:$DE$1048576,0),MATCH((CUADRO!K$4&amp;$E1085),'Hoja de Trabajo para listado'!$DE$151:$DG$151,0)),0)+IFERROR(INDEX('Hoja de Trabajo para listado'!$CD$155:$DC$1048576,MATCH($A1085,'Hoja de Trabajo para listado'!$CD$155:$CD$1048576,0),MATCH((CUADRO!K$4&amp;$E1085),'Hoja de Trabajo para listado'!$CD$151:$DC$151,0)),0)</f>
        <v>0</v>
      </c>
      <c r="L1085" s="243">
        <f ca="1">+IFERROR(INDEX('Hoja de Trabajo para listado'!$A$155:$Z$1048576,MATCH($A1085,'Hoja de Trabajo para listado'!$A$155:$A$1048576,0),MATCH((CUADRO!L$4&amp;$E1085),'Hoja de Trabajo para listado'!$A$151:$Z$151,0)),0)+IFERROR(INDEX('Hoja de Trabajo para listado'!$AB$155:$BA$1048576,MATCH($A1085,'Hoja de Trabajo para listado'!$AB$155:$AB$1048576,0),MATCH((CUADRO!L$4&amp;$E1085),'Hoja de Trabajo para listado'!$AB$151:$BA$151,0)),0)+IFERROR(INDEX('Hoja de Trabajo para listado'!$BC$155:$CB$1048576,MATCH($A1085,'Hoja de Trabajo para listado'!$BC$155:$BC$1048576,0),MATCH((CUADRO!L$4&amp;$E1085),'Hoja de Trabajo para listado'!$BC$151:$CB$151,0)),0)+IFERROR(INDEX('Hoja de Trabajo para listado'!$DE$153:$DG$274,MATCH($A1085,'Hoja de Trabajo para listado'!$DE$153:$DE$1048576,0),MATCH((CUADRO!L$4&amp;$E1085),'Hoja de Trabajo para listado'!$DE$151:$DG$151,0)),0)+IFERROR(INDEX('Hoja de Trabajo para listado'!$CD$155:$DC$1048576,MATCH($A1085,'Hoja de Trabajo para listado'!$CD$155:$CD$1048576,0),MATCH((CUADRO!L$4&amp;$E1085),'Hoja de Trabajo para listado'!$CD$151:$DC$151,0)),0)</f>
        <v>0</v>
      </c>
      <c r="M1085" s="243">
        <f ca="1">+IFERROR(INDEX('Hoja de Trabajo para listado'!$A$155:$Z$1048576,MATCH($A1085,'Hoja de Trabajo para listado'!$A$155:$A$1048576,0),MATCH((CUADRO!M$4&amp;$E1085),'Hoja de Trabajo para listado'!$A$151:$Z$151,0)),0)+IFERROR(INDEX('Hoja de Trabajo para listado'!$AB$155:$BA$1048576,MATCH($A1085,'Hoja de Trabajo para listado'!$AB$155:$AB$1048576,0),MATCH((CUADRO!M$4&amp;$E1085),'Hoja de Trabajo para listado'!$AB$151:$BA$151,0)),0)+IFERROR(INDEX('Hoja de Trabajo para listado'!$BC$155:$CB$1048576,MATCH($A1085,'Hoja de Trabajo para listado'!$BC$155:$BC$1048576,0),MATCH((CUADRO!M$4&amp;$E1085),'Hoja de Trabajo para listado'!$BC$151:$CB$151,0)),0)+IFERROR(INDEX('Hoja de Trabajo para listado'!$DE$153:$DG$274,MATCH($A1085,'Hoja de Trabajo para listado'!$DE$153:$DE$1048576,0),MATCH((CUADRO!M$4&amp;$E1085),'Hoja de Trabajo para listado'!$DE$151:$DG$151,0)),0)+IFERROR(INDEX('Hoja de Trabajo para listado'!$CD$155:$DC$1048576,MATCH($A1085,'Hoja de Trabajo para listado'!$CD$155:$CD$1048576,0),MATCH((CUADRO!M$4&amp;$E1085),'Hoja de Trabajo para listado'!$CD$151:$DC$151,0)),0)</f>
        <v>0</v>
      </c>
      <c r="N1085" s="243">
        <f ca="1">+IFERROR(INDEX('Hoja de Trabajo para listado'!$A$155:$Z$1048576,MATCH($A1085,'Hoja de Trabajo para listado'!$A$155:$A$1048576,0),MATCH((CUADRO!N$4&amp;$E1085),'Hoja de Trabajo para listado'!$A$151:$Z$151,0)),0)+IFERROR(INDEX('Hoja de Trabajo para listado'!$AB$155:$BA$1048576,MATCH($A1085,'Hoja de Trabajo para listado'!$AB$155:$AB$1048576,0),MATCH((CUADRO!N$4&amp;$E1085),'Hoja de Trabajo para listado'!$AB$151:$BA$151,0)),0)+IFERROR(INDEX('Hoja de Trabajo para listado'!$BC$155:$CB$1048576,MATCH($A1085,'Hoja de Trabajo para listado'!$BC$155:$BC$1048576,0),MATCH((CUADRO!N$4&amp;$E1085),'Hoja de Trabajo para listado'!$BC$151:$CB$151,0)),0)+IFERROR(INDEX('Hoja de Trabajo para listado'!$DE$153:$DG$274,MATCH($A1085,'Hoja de Trabajo para listado'!$DE$153:$DE$1048576,0),MATCH((CUADRO!N$4&amp;$E1085),'Hoja de Trabajo para listado'!$DE$151:$DG$151,0)),0)+IFERROR(INDEX('Hoja de Trabajo para listado'!$CD$155:$DC$1048576,MATCH($A1085,'Hoja de Trabajo para listado'!$CD$155:$CD$1048576,0),MATCH((CUADRO!N$4&amp;$E1085),'Hoja de Trabajo para listado'!$CD$151:$DC$151,0)),0)</f>
        <v>0</v>
      </c>
      <c r="O1085" s="243">
        <f ca="1">+IFERROR(INDEX('Hoja de Trabajo para listado'!$A$155:$Z$1048576,MATCH($A1085,'Hoja de Trabajo para listado'!$A$155:$A$1048576,0),MATCH((CUADRO!O$4&amp;$E1085),'Hoja de Trabajo para listado'!$A$151:$Z$151,0)),0)+IFERROR(INDEX('Hoja de Trabajo para listado'!$AB$155:$BA$1048576,MATCH($A1085,'Hoja de Trabajo para listado'!$AB$155:$AB$1048576,0),MATCH((CUADRO!O$4&amp;$E1085),'Hoja de Trabajo para listado'!$AB$151:$BA$151,0)),0)+IFERROR(INDEX('Hoja de Trabajo para listado'!$BC$155:$CB$1048576,MATCH($A1085,'Hoja de Trabajo para listado'!$BC$155:$BC$1048576,0),MATCH((CUADRO!O$4&amp;$E1085),'Hoja de Trabajo para listado'!$BC$151:$CB$151,0)),0)+IFERROR(INDEX('Hoja de Trabajo para listado'!$DE$153:$DG$274,MATCH($A1085,'Hoja de Trabajo para listado'!$DE$153:$DE$1048576,0),MATCH((CUADRO!O$4&amp;$E1085),'Hoja de Trabajo para listado'!$DE$151:$DG$151,0)),0)+IFERROR(INDEX('Hoja de Trabajo para listado'!$CD$155:$DC$1048576,MATCH($A1085,'Hoja de Trabajo para listado'!$CD$155:$CD$1048576,0),MATCH((CUADRO!O$4&amp;$E1085),'Hoja de Trabajo para listado'!$CD$151:$DC$151,0)),0)</f>
        <v>0</v>
      </c>
      <c r="P1085" s="243">
        <f ca="1">+IFERROR(INDEX('Hoja de Trabajo para listado'!$A$155:$Z$1048576,MATCH($A1085,'Hoja de Trabajo para listado'!$A$155:$A$1048576,0),MATCH((CUADRO!P$4&amp;$E1085),'Hoja de Trabajo para listado'!$A$151:$Z$151,0)),0)+IFERROR(INDEX('Hoja de Trabajo para listado'!$AB$155:$BA$1048576,MATCH($A1085,'Hoja de Trabajo para listado'!$AB$155:$AB$1048576,0),MATCH((CUADRO!P$4&amp;$E1085),'Hoja de Trabajo para listado'!$AB$151:$BA$151,0)),0)+IFERROR(INDEX('Hoja de Trabajo para listado'!$BC$155:$CB$1048576,MATCH($A1085,'Hoja de Trabajo para listado'!$BC$155:$BC$1048576,0),MATCH((CUADRO!P$4&amp;$E1085),'Hoja de Trabajo para listado'!$BC$151:$CB$151,0)),0)+IFERROR(INDEX('Hoja de Trabajo para listado'!$DE$153:$DG$274,MATCH($A1085,'Hoja de Trabajo para listado'!$DE$153:$DE$1048576,0),MATCH((CUADRO!P$4&amp;$E1085),'Hoja de Trabajo para listado'!$DE$151:$DG$151,0)),0)+IFERROR(INDEX('Hoja de Trabajo para listado'!$CD$155:$DC$1048576,MATCH($A1085,'Hoja de Trabajo para listado'!$CD$155:$CD$1048576,0),MATCH((CUADRO!P$4&amp;$E1085),'Hoja de Trabajo para listado'!$CD$151:$DC$151,0)),0)</f>
        <v>0</v>
      </c>
      <c r="Q1085" s="243">
        <f ca="1">+IFERROR(INDEX('Hoja de Trabajo para listado'!$A$155:$Z$1048576,MATCH($A1085,'Hoja de Trabajo para listado'!$A$155:$A$1048576,0),MATCH((CUADRO!Q$4&amp;$E1085),'Hoja de Trabajo para listado'!$A$151:$Z$151,0)),0)+IFERROR(INDEX('Hoja de Trabajo para listado'!$AB$155:$BA$1048576,MATCH($A1085,'Hoja de Trabajo para listado'!$AB$155:$AB$1048576,0),MATCH((CUADRO!Q$4&amp;$E1085),'Hoja de Trabajo para listado'!$AB$151:$BA$151,0)),0)+IFERROR(INDEX('Hoja de Trabajo para listado'!$BC$155:$CB$1048576,MATCH($A1085,'Hoja de Trabajo para listado'!$BC$155:$BC$1048576,0),MATCH((CUADRO!Q$4&amp;$E1085),'Hoja de Trabajo para listado'!$BC$151:$CB$151,0)),0)+IFERROR(INDEX('Hoja de Trabajo para listado'!$DE$153:$DG$274,MATCH($A1085,'Hoja de Trabajo para listado'!$DE$153:$DE$1048576,0),MATCH((CUADRO!Q$4&amp;$E1085),'Hoja de Trabajo para listado'!$DE$151:$DG$151,0)),0)+IFERROR(INDEX('Hoja de Trabajo para listado'!$CD$155:$DC$1048576,MATCH($A1085,'Hoja de Trabajo para listado'!$CD$155:$CD$1048576,0),MATCH((CUADRO!Q$4&amp;$E1085),'Hoja de Trabajo para listado'!$CD$151:$DC$151,0)),0)</f>
        <v>0</v>
      </c>
      <c r="R1085" s="243">
        <f t="shared" ca="1" si="39"/>
        <v>0</v>
      </c>
      <c r="S1085" s="249"/>
      <c r="T1085" s="243">
        <f ca="1">+T1086</f>
        <v>0</v>
      </c>
      <c r="U1085" s="242">
        <f t="shared" si="40"/>
        <v>1</v>
      </c>
      <c r="V1085" s="333" t="str">
        <f>+VLOOKUP(A1085,bd_lista!$A$3:$E$592,5,FALSE)</f>
        <v>Gobiernos Autonomos Municipales</v>
      </c>
      <c r="W1085" s="387" t="str">
        <f>+V1085</f>
        <v>Gobiernos Autonomos Municipales</v>
      </c>
      <c r="X1085" s="242">
        <f>+VLOOKUP(A1085,[4]Sheet1!$A$13:$D$744,4,FALSE)</f>
        <v>0</v>
      </c>
      <c r="Y1085" s="242" t="e">
        <f>+VLOOKUP(X1085,bd_lista!$A$3:$C$592,3,FALSE)</f>
        <v>#N/A</v>
      </c>
      <c r="Z1085" s="294">
        <f>+X1085</f>
        <v>0</v>
      </c>
      <c r="AA1085" s="295" t="e">
        <f>+Y1085</f>
        <v>#N/A</v>
      </c>
    </row>
    <row r="1086" spans="1:27" customFormat="1" ht="15" hidden="1" customHeight="1">
      <c r="A1086" s="32">
        <v>1820</v>
      </c>
      <c r="B1086" s="393"/>
      <c r="C1086" s="247" t="str">
        <f>+VLOOKUP(A1086,bd_lista!$A$3:$C$592,3,FALSE)</f>
        <v>Gobierno Autónomo Municipal de Exaltación</v>
      </c>
      <c r="D1086" s="390"/>
      <c r="E1086" s="244" t="s">
        <v>1305</v>
      </c>
      <c r="F1086" s="245">
        <f ca="1">+IFERROR(INDEX('Hoja de Trabajo para listado'!$A$155:$Z$1048576,MATCH($A1086,'Hoja de Trabajo para listado'!$A$155:$A$1048576,0),MATCH((CUADRO!F$4&amp;$E1086),'Hoja de Trabajo para listado'!$A$151:$Z$151,0)),0)+IFERROR(INDEX('Hoja de Trabajo para listado'!$AB$155:$BA$1048576,MATCH($A1086,'Hoja de Trabajo para listado'!$AB$155:$AB$1048576,0),MATCH((CUADRO!F$4&amp;$E1086),'Hoja de Trabajo para listado'!$AB$151:$BA$151,0)),0)+IFERROR(INDEX('Hoja de Trabajo para listado'!$BC$155:$CB$1048576,MATCH($A1086,'Hoja de Trabajo para listado'!$BC$155:$BC$1048576,0),MATCH((CUADRO!F$4&amp;$E1086),'Hoja de Trabajo para listado'!$BC$151:$CB$151,0)),0)+IFERROR(INDEX('Hoja de Trabajo para listado'!$DE$153:$DG$274,MATCH($A1086,'Hoja de Trabajo para listado'!$DE$153:$DE$1048576,0),MATCH((CUADRO!F$4&amp;$E1086),'Hoja de Trabajo para listado'!$DE$151:$DG$151,0)),0)+IFERROR(INDEX('Hoja de Trabajo para listado'!$CD$155:$DC$1048576,MATCH($A1086,'Hoja de Trabajo para listado'!$CD$155:$CD$1048576,0),MATCH((CUADRO!F$4&amp;$E1086),'Hoja de Trabajo para listado'!$CD$151:$DC$151,0)),0)</f>
        <v>0</v>
      </c>
      <c r="G1086" s="245">
        <f ca="1">+IFERROR(INDEX('Hoja de Trabajo para listado'!$A$155:$Z$1048576,MATCH($A1086,'Hoja de Trabajo para listado'!$A$155:$A$1048576,0),MATCH((CUADRO!G$4&amp;$E1086),'Hoja de Trabajo para listado'!$A$151:$Z$151,0)),0)+IFERROR(INDEX('Hoja de Trabajo para listado'!$AB$155:$BA$1048576,MATCH($A1086,'Hoja de Trabajo para listado'!$AB$155:$AB$1048576,0),MATCH((CUADRO!G$4&amp;$E1086),'Hoja de Trabajo para listado'!$AB$151:$BA$151,0)),0)+IFERROR(INDEX('Hoja de Trabajo para listado'!$BC$155:$CB$1048576,MATCH($A1086,'Hoja de Trabajo para listado'!$BC$155:$BC$1048576,0),MATCH((CUADRO!G$4&amp;$E1086),'Hoja de Trabajo para listado'!$BC$151:$CB$151,0)),0)+IFERROR(INDEX('Hoja de Trabajo para listado'!$DE$153:$DG$274,MATCH($A1086,'Hoja de Trabajo para listado'!$DE$153:$DE$1048576,0),MATCH((CUADRO!G$4&amp;$E1086),'Hoja de Trabajo para listado'!$DE$151:$DG$151,0)),0)+IFERROR(INDEX('Hoja de Trabajo para listado'!$CD$155:$DC$1048576,MATCH($A1086,'Hoja de Trabajo para listado'!$CD$155:$CD$1048576,0),MATCH((CUADRO!G$4&amp;$E1086),'Hoja de Trabajo para listado'!$CD$151:$DC$151,0)),0)</f>
        <v>0</v>
      </c>
      <c r="H1086" s="245">
        <f ca="1">+IFERROR(INDEX('Hoja de Trabajo para listado'!$A$155:$Z$1048576,MATCH($A1086,'Hoja de Trabajo para listado'!$A$155:$A$1048576,0),MATCH((CUADRO!H$4&amp;$E1086),'Hoja de Trabajo para listado'!$A$151:$Z$151,0)),0)+IFERROR(INDEX('Hoja de Trabajo para listado'!$AB$155:$BA$1048576,MATCH($A1086,'Hoja de Trabajo para listado'!$AB$155:$AB$1048576,0),MATCH((CUADRO!H$4&amp;$E1086),'Hoja de Trabajo para listado'!$AB$151:$BA$151,0)),0)+IFERROR(INDEX('Hoja de Trabajo para listado'!$BC$155:$CB$1048576,MATCH($A1086,'Hoja de Trabajo para listado'!$BC$155:$BC$1048576,0),MATCH((CUADRO!H$4&amp;$E1086),'Hoja de Trabajo para listado'!$BC$151:$CB$151,0)),0)+IFERROR(INDEX('Hoja de Trabajo para listado'!$DE$153:$DG$274,MATCH($A1086,'Hoja de Trabajo para listado'!$DE$153:$DE$1048576,0),MATCH((CUADRO!H$4&amp;$E1086),'Hoja de Trabajo para listado'!$DE$151:$DG$151,0)),0)+IFERROR(INDEX('Hoja de Trabajo para listado'!$CD$155:$DC$1048576,MATCH($A1086,'Hoja de Trabajo para listado'!$CD$155:$CD$1048576,0),MATCH((CUADRO!H$4&amp;$E1086),'Hoja de Trabajo para listado'!$CD$151:$DC$151,0)),0)</f>
        <v>0</v>
      </c>
      <c r="I1086" s="245">
        <f ca="1">+IFERROR(INDEX('Hoja de Trabajo para listado'!$A$155:$Z$1048576,MATCH($A1086,'Hoja de Trabajo para listado'!$A$155:$A$1048576,0),MATCH((CUADRO!I$4&amp;$E1086),'Hoja de Trabajo para listado'!$A$151:$Z$151,0)),0)+IFERROR(INDEX('Hoja de Trabajo para listado'!$AB$155:$BA$1048576,MATCH($A1086,'Hoja de Trabajo para listado'!$AB$155:$AB$1048576,0),MATCH((CUADRO!I$4&amp;$E1086),'Hoja de Trabajo para listado'!$AB$151:$BA$151,0)),0)+IFERROR(INDEX('Hoja de Trabajo para listado'!$BC$155:$CB$1048576,MATCH($A1086,'Hoja de Trabajo para listado'!$BC$155:$BC$1048576,0),MATCH((CUADRO!I$4&amp;$E1086),'Hoja de Trabajo para listado'!$BC$151:$CB$151,0)),0)+IFERROR(INDEX('Hoja de Trabajo para listado'!$DE$153:$DG$274,MATCH($A1086,'Hoja de Trabajo para listado'!$DE$153:$DE$1048576,0),MATCH((CUADRO!I$4&amp;$E1086),'Hoja de Trabajo para listado'!$DE$151:$DG$151,0)),0)+IFERROR(INDEX('Hoja de Trabajo para listado'!$CD$155:$DC$1048576,MATCH($A1086,'Hoja de Trabajo para listado'!$CD$155:$CD$1048576,0),MATCH((CUADRO!I$4&amp;$E1086),'Hoja de Trabajo para listado'!$CD$151:$DC$151,0)),0)</f>
        <v>0</v>
      </c>
      <c r="J1086" s="245">
        <f ca="1">+IFERROR(INDEX('Hoja de Trabajo para listado'!$A$155:$Z$1048576,MATCH($A1086,'Hoja de Trabajo para listado'!$A$155:$A$1048576,0),MATCH((CUADRO!J$4&amp;$E1086),'Hoja de Trabajo para listado'!$A$151:$Z$151,0)),0)+IFERROR(INDEX('Hoja de Trabajo para listado'!$AB$155:$BA$1048576,MATCH($A1086,'Hoja de Trabajo para listado'!$AB$155:$AB$1048576,0),MATCH((CUADRO!J$4&amp;$E1086),'Hoja de Trabajo para listado'!$AB$151:$BA$151,0)),0)+IFERROR(INDEX('Hoja de Trabajo para listado'!$BC$155:$CB$1048576,MATCH($A1086,'Hoja de Trabajo para listado'!$BC$155:$BC$1048576,0),MATCH((CUADRO!J$4&amp;$E1086),'Hoja de Trabajo para listado'!$BC$151:$CB$151,0)),0)+IFERROR(INDEX('Hoja de Trabajo para listado'!$DE$153:$DG$274,MATCH($A1086,'Hoja de Trabajo para listado'!$DE$153:$DE$1048576,0),MATCH((CUADRO!J$4&amp;$E1086),'Hoja de Trabajo para listado'!$DE$151:$DG$151,0)),0)+IFERROR(INDEX('Hoja de Trabajo para listado'!$CD$155:$DC$1048576,MATCH($A1086,'Hoja de Trabajo para listado'!$CD$155:$CD$1048576,0),MATCH((CUADRO!J$4&amp;$E1086),'Hoja de Trabajo para listado'!$CD$151:$DC$151,0)),0)</f>
        <v>0</v>
      </c>
      <c r="K1086" s="245">
        <f ca="1">+IFERROR(INDEX('Hoja de Trabajo para listado'!$A$155:$Z$1048576,MATCH($A1086,'Hoja de Trabajo para listado'!$A$155:$A$1048576,0),MATCH((CUADRO!K$4&amp;$E1086),'Hoja de Trabajo para listado'!$A$151:$Z$151,0)),0)+IFERROR(INDEX('Hoja de Trabajo para listado'!$AB$155:$BA$1048576,MATCH($A1086,'Hoja de Trabajo para listado'!$AB$155:$AB$1048576,0),MATCH((CUADRO!K$4&amp;$E1086),'Hoja de Trabajo para listado'!$AB$151:$BA$151,0)),0)+IFERROR(INDEX('Hoja de Trabajo para listado'!$BC$155:$CB$1048576,MATCH($A1086,'Hoja de Trabajo para listado'!$BC$155:$BC$1048576,0),MATCH((CUADRO!K$4&amp;$E1086),'Hoja de Trabajo para listado'!$BC$151:$CB$151,0)),0)+IFERROR(INDEX('Hoja de Trabajo para listado'!$DE$153:$DG$274,MATCH($A1086,'Hoja de Trabajo para listado'!$DE$153:$DE$1048576,0),MATCH((CUADRO!K$4&amp;$E1086),'Hoja de Trabajo para listado'!$DE$151:$DG$151,0)),0)+IFERROR(INDEX('Hoja de Trabajo para listado'!$CD$155:$DC$1048576,MATCH($A1086,'Hoja de Trabajo para listado'!$CD$155:$CD$1048576,0),MATCH((CUADRO!K$4&amp;$E1086),'Hoja de Trabajo para listado'!$CD$151:$DC$151,0)),0)</f>
        <v>0</v>
      </c>
      <c r="L1086" s="245">
        <f ca="1">+IFERROR(INDEX('Hoja de Trabajo para listado'!$A$155:$Z$1048576,MATCH($A1086,'Hoja de Trabajo para listado'!$A$155:$A$1048576,0),MATCH((CUADRO!L$4&amp;$E1086),'Hoja de Trabajo para listado'!$A$151:$Z$151,0)),0)+IFERROR(INDEX('Hoja de Trabajo para listado'!$AB$155:$BA$1048576,MATCH($A1086,'Hoja de Trabajo para listado'!$AB$155:$AB$1048576,0),MATCH((CUADRO!L$4&amp;$E1086),'Hoja de Trabajo para listado'!$AB$151:$BA$151,0)),0)+IFERROR(INDEX('Hoja de Trabajo para listado'!$BC$155:$CB$1048576,MATCH($A1086,'Hoja de Trabajo para listado'!$BC$155:$BC$1048576,0),MATCH((CUADRO!L$4&amp;$E1086),'Hoja de Trabajo para listado'!$BC$151:$CB$151,0)),0)+IFERROR(INDEX('Hoja de Trabajo para listado'!$DE$153:$DG$274,MATCH($A1086,'Hoja de Trabajo para listado'!$DE$153:$DE$1048576,0),MATCH((CUADRO!L$4&amp;$E1086),'Hoja de Trabajo para listado'!$DE$151:$DG$151,0)),0)+IFERROR(INDEX('Hoja de Trabajo para listado'!$CD$155:$DC$1048576,MATCH($A1086,'Hoja de Trabajo para listado'!$CD$155:$CD$1048576,0),MATCH((CUADRO!L$4&amp;$E1086),'Hoja de Trabajo para listado'!$CD$151:$DC$151,0)),0)</f>
        <v>0</v>
      </c>
      <c r="M1086" s="245">
        <f ca="1">+IFERROR(INDEX('Hoja de Trabajo para listado'!$A$155:$Z$1048576,MATCH($A1086,'Hoja de Trabajo para listado'!$A$155:$A$1048576,0),MATCH((CUADRO!M$4&amp;$E1086),'Hoja de Trabajo para listado'!$A$151:$Z$151,0)),0)+IFERROR(INDEX('Hoja de Trabajo para listado'!$AB$155:$BA$1048576,MATCH($A1086,'Hoja de Trabajo para listado'!$AB$155:$AB$1048576,0),MATCH((CUADRO!M$4&amp;$E1086),'Hoja de Trabajo para listado'!$AB$151:$BA$151,0)),0)+IFERROR(INDEX('Hoja de Trabajo para listado'!$BC$155:$CB$1048576,MATCH($A1086,'Hoja de Trabajo para listado'!$BC$155:$BC$1048576,0),MATCH((CUADRO!M$4&amp;$E1086),'Hoja de Trabajo para listado'!$BC$151:$CB$151,0)),0)+IFERROR(INDEX('Hoja de Trabajo para listado'!$DE$153:$DG$274,MATCH($A1086,'Hoja de Trabajo para listado'!$DE$153:$DE$1048576,0),MATCH((CUADRO!M$4&amp;$E1086),'Hoja de Trabajo para listado'!$DE$151:$DG$151,0)),0)+IFERROR(INDEX('Hoja de Trabajo para listado'!$CD$155:$DC$1048576,MATCH($A1086,'Hoja de Trabajo para listado'!$CD$155:$CD$1048576,0),MATCH((CUADRO!M$4&amp;$E1086),'Hoja de Trabajo para listado'!$CD$151:$DC$151,0)),0)</f>
        <v>0</v>
      </c>
      <c r="N1086" s="245">
        <f ca="1">+IFERROR(INDEX('Hoja de Trabajo para listado'!$A$155:$Z$1048576,MATCH($A1086,'Hoja de Trabajo para listado'!$A$155:$A$1048576,0),MATCH((CUADRO!N$4&amp;$E1086),'Hoja de Trabajo para listado'!$A$151:$Z$151,0)),0)+IFERROR(INDEX('Hoja de Trabajo para listado'!$AB$155:$BA$1048576,MATCH($A1086,'Hoja de Trabajo para listado'!$AB$155:$AB$1048576,0),MATCH((CUADRO!N$4&amp;$E1086),'Hoja de Trabajo para listado'!$AB$151:$BA$151,0)),0)+IFERROR(INDEX('Hoja de Trabajo para listado'!$BC$155:$CB$1048576,MATCH($A1086,'Hoja de Trabajo para listado'!$BC$155:$BC$1048576,0),MATCH((CUADRO!N$4&amp;$E1086),'Hoja de Trabajo para listado'!$BC$151:$CB$151,0)),0)+IFERROR(INDEX('Hoja de Trabajo para listado'!$DE$153:$DG$274,MATCH($A1086,'Hoja de Trabajo para listado'!$DE$153:$DE$1048576,0),MATCH((CUADRO!N$4&amp;$E1086),'Hoja de Trabajo para listado'!$DE$151:$DG$151,0)),0)+IFERROR(INDEX('Hoja de Trabajo para listado'!$CD$155:$DC$1048576,MATCH($A1086,'Hoja de Trabajo para listado'!$CD$155:$CD$1048576,0),MATCH((CUADRO!N$4&amp;$E1086),'Hoja de Trabajo para listado'!$CD$151:$DC$151,0)),0)</f>
        <v>0</v>
      </c>
      <c r="O1086" s="245">
        <f ca="1">+IFERROR(INDEX('Hoja de Trabajo para listado'!$A$155:$Z$1048576,MATCH($A1086,'Hoja de Trabajo para listado'!$A$155:$A$1048576,0),MATCH((CUADRO!O$4&amp;$E1086),'Hoja de Trabajo para listado'!$A$151:$Z$151,0)),0)+IFERROR(INDEX('Hoja de Trabajo para listado'!$AB$155:$BA$1048576,MATCH($A1086,'Hoja de Trabajo para listado'!$AB$155:$AB$1048576,0),MATCH((CUADRO!O$4&amp;$E1086),'Hoja de Trabajo para listado'!$AB$151:$BA$151,0)),0)+IFERROR(INDEX('Hoja de Trabajo para listado'!$BC$155:$CB$1048576,MATCH($A1086,'Hoja de Trabajo para listado'!$BC$155:$BC$1048576,0),MATCH((CUADRO!O$4&amp;$E1086),'Hoja de Trabajo para listado'!$BC$151:$CB$151,0)),0)+IFERROR(INDEX('Hoja de Trabajo para listado'!$DE$153:$DG$274,MATCH($A1086,'Hoja de Trabajo para listado'!$DE$153:$DE$1048576,0),MATCH((CUADRO!O$4&amp;$E1086),'Hoja de Trabajo para listado'!$DE$151:$DG$151,0)),0)+IFERROR(INDEX('Hoja de Trabajo para listado'!$CD$155:$DC$1048576,MATCH($A1086,'Hoja de Trabajo para listado'!$CD$155:$CD$1048576,0),MATCH((CUADRO!O$4&amp;$E1086),'Hoja de Trabajo para listado'!$CD$151:$DC$151,0)),0)</f>
        <v>0</v>
      </c>
      <c r="P1086" s="245">
        <f ca="1">+IFERROR(INDEX('Hoja de Trabajo para listado'!$A$155:$Z$1048576,MATCH($A1086,'Hoja de Trabajo para listado'!$A$155:$A$1048576,0),MATCH((CUADRO!P$4&amp;$E1086),'Hoja de Trabajo para listado'!$A$151:$Z$151,0)),0)+IFERROR(INDEX('Hoja de Trabajo para listado'!$AB$155:$BA$1048576,MATCH($A1086,'Hoja de Trabajo para listado'!$AB$155:$AB$1048576,0),MATCH((CUADRO!P$4&amp;$E1086),'Hoja de Trabajo para listado'!$AB$151:$BA$151,0)),0)+IFERROR(INDEX('Hoja de Trabajo para listado'!$BC$155:$CB$1048576,MATCH($A1086,'Hoja de Trabajo para listado'!$BC$155:$BC$1048576,0),MATCH((CUADRO!P$4&amp;$E1086),'Hoja de Trabajo para listado'!$BC$151:$CB$151,0)),0)+IFERROR(INDEX('Hoja de Trabajo para listado'!$DE$153:$DG$274,MATCH($A1086,'Hoja de Trabajo para listado'!$DE$153:$DE$1048576,0),MATCH((CUADRO!P$4&amp;$E1086),'Hoja de Trabajo para listado'!$DE$151:$DG$151,0)),0)+IFERROR(INDEX('Hoja de Trabajo para listado'!$CD$155:$DC$1048576,MATCH($A1086,'Hoja de Trabajo para listado'!$CD$155:$CD$1048576,0),MATCH((CUADRO!P$4&amp;$E1086),'Hoja de Trabajo para listado'!$CD$151:$DC$151,0)),0)</f>
        <v>0</v>
      </c>
      <c r="Q1086" s="245">
        <f ca="1">+IFERROR(INDEX('Hoja de Trabajo para listado'!$A$155:$Z$1048576,MATCH($A1086,'Hoja de Trabajo para listado'!$A$155:$A$1048576,0),MATCH((CUADRO!Q$4&amp;$E1086),'Hoja de Trabajo para listado'!$A$151:$Z$151,0)),0)+IFERROR(INDEX('Hoja de Trabajo para listado'!$AB$155:$BA$1048576,MATCH($A1086,'Hoja de Trabajo para listado'!$AB$155:$AB$1048576,0),MATCH((CUADRO!Q$4&amp;$E1086),'Hoja de Trabajo para listado'!$AB$151:$BA$151,0)),0)+IFERROR(INDEX('Hoja de Trabajo para listado'!$BC$155:$CB$1048576,MATCH($A1086,'Hoja de Trabajo para listado'!$BC$155:$BC$1048576,0),MATCH((CUADRO!Q$4&amp;$E1086),'Hoja de Trabajo para listado'!$BC$151:$CB$151,0)),0)+IFERROR(INDEX('Hoja de Trabajo para listado'!$DE$153:$DG$274,MATCH($A1086,'Hoja de Trabajo para listado'!$DE$153:$DE$1048576,0),MATCH((CUADRO!Q$4&amp;$E1086),'Hoja de Trabajo para listado'!$DE$151:$DG$151,0)),0)+IFERROR(INDEX('Hoja de Trabajo para listado'!$CD$155:$DC$1048576,MATCH($A1086,'Hoja de Trabajo para listado'!$CD$155:$CD$1048576,0),MATCH((CUADRO!Q$4&amp;$E1086),'Hoja de Trabajo para listado'!$CD$151:$DC$151,0)),0)</f>
        <v>0</v>
      </c>
      <c r="R1086" s="243">
        <f t="shared" ca="1" si="39"/>
        <v>0</v>
      </c>
      <c r="S1086" s="249">
        <f ca="1">+R1085+R1086</f>
        <v>0</v>
      </c>
      <c r="T1086" s="243">
        <f ca="1">+S1086</f>
        <v>0</v>
      </c>
      <c r="U1086" s="242">
        <f t="shared" si="40"/>
        <v>2</v>
      </c>
      <c r="V1086" s="333" t="str">
        <f>+VLOOKUP(A1086,bd_lista!$A$3:$E$592,5,FALSE)</f>
        <v>Gobiernos Autonomos Municipales</v>
      </c>
      <c r="W1086" s="388"/>
      <c r="X1086" s="242">
        <f>+VLOOKUP(A1086,[4]Sheet1!$A$13:$D$744,4,FALSE)</f>
        <v>0</v>
      </c>
      <c r="Y1086" s="242" t="e">
        <f>+VLOOKUP(X1086,bd_lista!$A$3:$C$592,3,FALSE)</f>
        <v>#N/A</v>
      </c>
      <c r="Z1086" s="292"/>
      <c r="AA1086" s="293"/>
    </row>
    <row r="1087" spans="1:27" customFormat="1" ht="15" hidden="1" customHeight="1">
      <c r="A1087" s="32">
        <v>1901</v>
      </c>
      <c r="B1087" s="392">
        <f>+A1087</f>
        <v>1901</v>
      </c>
      <c r="C1087" s="247" t="str">
        <f>+VLOOKUP(A1087,bd_lista!$A$3:$C$592,3,FALSE)</f>
        <v>Gobierno Autónomo Municipal de Cobija</v>
      </c>
      <c r="D1087" s="389" t="str">
        <f>+C1087</f>
        <v>Gobierno Autónomo Municipal de Cobija</v>
      </c>
      <c r="E1087" s="242" t="s">
        <v>1304</v>
      </c>
      <c r="F1087" s="268">
        <f ca="1">+IFERROR(INDEX('Hoja de Trabajo para listado'!$A$155:$Z$1048576,MATCH($A1087,'Hoja de Trabajo para listado'!$A$155:$A$1048576,0),MATCH((CUADRO!F$4&amp;$E1087),'Hoja de Trabajo para listado'!$A$151:$Z$151,0)),0)+IFERROR(INDEX('Hoja de Trabajo para listado'!$AB$155:$BA$1048576,MATCH($A1087,'Hoja de Trabajo para listado'!$AB$155:$AB$1048576,0),MATCH((CUADRO!F$4&amp;$E1087),'Hoja de Trabajo para listado'!$AB$151:$BA$151,0)),0)+IFERROR(INDEX('Hoja de Trabajo para listado'!$BC$155:$CB$1048576,MATCH($A1087,'Hoja de Trabajo para listado'!$BC$155:$BC$1048576,0),MATCH((CUADRO!F$4&amp;$E1087),'Hoja de Trabajo para listado'!$BC$151:$CB$151,0)),0)+IFERROR(INDEX('Hoja de Trabajo para listado'!$DE$153:$DG$274,MATCH($A1087,'Hoja de Trabajo para listado'!$DE$153:$DE$1048576,0),MATCH((CUADRO!F$4&amp;$E1087),'Hoja de Trabajo para listado'!$DE$151:$DG$151,0)),0)+IFERROR(INDEX('Hoja de Trabajo para listado'!$CD$155:$DC$1048576,MATCH($A1087,'Hoja de Trabajo para listado'!$CD$155:$CD$1048576,0),MATCH((CUADRO!F$4&amp;$E1087),'Hoja de Trabajo para listado'!$CD$151:$DC$151,0)),0)</f>
        <v>0</v>
      </c>
      <c r="G1087" s="268">
        <f ca="1">+IFERROR(INDEX('Hoja de Trabajo para listado'!$A$155:$Z$1048576,MATCH($A1087,'Hoja de Trabajo para listado'!$A$155:$A$1048576,0),MATCH((CUADRO!G$4&amp;$E1087),'Hoja de Trabajo para listado'!$A$151:$Z$151,0)),0)+IFERROR(INDEX('Hoja de Trabajo para listado'!$AB$155:$BA$1048576,MATCH($A1087,'Hoja de Trabajo para listado'!$AB$155:$AB$1048576,0),MATCH((CUADRO!G$4&amp;$E1087),'Hoja de Trabajo para listado'!$AB$151:$BA$151,0)),0)+IFERROR(INDEX('Hoja de Trabajo para listado'!$BC$155:$CB$1048576,MATCH($A1087,'Hoja de Trabajo para listado'!$BC$155:$BC$1048576,0),MATCH((CUADRO!G$4&amp;$E1087),'Hoja de Trabajo para listado'!$BC$151:$CB$151,0)),0)+IFERROR(INDEX('Hoja de Trabajo para listado'!$DE$153:$DG$274,MATCH($A1087,'Hoja de Trabajo para listado'!$DE$153:$DE$1048576,0),MATCH((CUADRO!G$4&amp;$E1087),'Hoja de Trabajo para listado'!$DE$151:$DG$151,0)),0)+IFERROR(INDEX('Hoja de Trabajo para listado'!$CD$155:$DC$1048576,MATCH($A1087,'Hoja de Trabajo para listado'!$CD$155:$CD$1048576,0),MATCH((CUADRO!G$4&amp;$E1087),'Hoja de Trabajo para listado'!$CD$151:$DC$151,0)),0)</f>
        <v>0</v>
      </c>
      <c r="H1087" s="268">
        <f ca="1">+IFERROR(INDEX('Hoja de Trabajo para listado'!$A$155:$Z$1048576,MATCH($A1087,'Hoja de Trabajo para listado'!$A$155:$A$1048576,0),MATCH((CUADRO!H$4&amp;$E1087),'Hoja de Trabajo para listado'!$A$151:$Z$151,0)),0)+IFERROR(INDEX('Hoja de Trabajo para listado'!$AB$155:$BA$1048576,MATCH($A1087,'Hoja de Trabajo para listado'!$AB$155:$AB$1048576,0),MATCH((CUADRO!H$4&amp;$E1087),'Hoja de Trabajo para listado'!$AB$151:$BA$151,0)),0)+IFERROR(INDEX('Hoja de Trabajo para listado'!$BC$155:$CB$1048576,MATCH($A1087,'Hoja de Trabajo para listado'!$BC$155:$BC$1048576,0),MATCH((CUADRO!H$4&amp;$E1087),'Hoja de Trabajo para listado'!$BC$151:$CB$151,0)),0)+IFERROR(INDEX('Hoja de Trabajo para listado'!$DE$153:$DG$274,MATCH($A1087,'Hoja de Trabajo para listado'!$DE$153:$DE$1048576,0),MATCH((CUADRO!H$4&amp;$E1087),'Hoja de Trabajo para listado'!$DE$151:$DG$151,0)),0)+IFERROR(INDEX('Hoja de Trabajo para listado'!$CD$155:$DC$1048576,MATCH($A1087,'Hoja de Trabajo para listado'!$CD$155:$CD$1048576,0),MATCH((CUADRO!H$4&amp;$E1087),'Hoja de Trabajo para listado'!$CD$151:$DC$151,0)),0)</f>
        <v>0</v>
      </c>
      <c r="I1087" s="268">
        <f ca="1">+IFERROR(INDEX('Hoja de Trabajo para listado'!$A$155:$Z$1048576,MATCH($A1087,'Hoja de Trabajo para listado'!$A$155:$A$1048576,0),MATCH((CUADRO!I$4&amp;$E1087),'Hoja de Trabajo para listado'!$A$151:$Z$151,0)),0)+IFERROR(INDEX('Hoja de Trabajo para listado'!$AB$155:$BA$1048576,MATCH($A1087,'Hoja de Trabajo para listado'!$AB$155:$AB$1048576,0),MATCH((CUADRO!I$4&amp;$E1087),'Hoja de Trabajo para listado'!$AB$151:$BA$151,0)),0)+IFERROR(INDEX('Hoja de Trabajo para listado'!$BC$155:$CB$1048576,MATCH($A1087,'Hoja de Trabajo para listado'!$BC$155:$BC$1048576,0),MATCH((CUADRO!I$4&amp;$E1087),'Hoja de Trabajo para listado'!$BC$151:$CB$151,0)),0)+IFERROR(INDEX('Hoja de Trabajo para listado'!$DE$153:$DG$274,MATCH($A1087,'Hoja de Trabajo para listado'!$DE$153:$DE$1048576,0),MATCH((CUADRO!I$4&amp;$E1087),'Hoja de Trabajo para listado'!$DE$151:$DG$151,0)),0)+IFERROR(INDEX('Hoja de Trabajo para listado'!$CD$155:$DC$1048576,MATCH($A1087,'Hoja de Trabajo para listado'!$CD$155:$CD$1048576,0),MATCH((CUADRO!I$4&amp;$E1087),'Hoja de Trabajo para listado'!$CD$151:$DC$151,0)),0)</f>
        <v>0</v>
      </c>
      <c r="J1087" s="268">
        <f ca="1">+IFERROR(INDEX('Hoja de Trabajo para listado'!$A$155:$Z$1048576,MATCH($A1087,'Hoja de Trabajo para listado'!$A$155:$A$1048576,0),MATCH((CUADRO!J$4&amp;$E1087),'Hoja de Trabajo para listado'!$A$151:$Z$151,0)),0)+IFERROR(INDEX('Hoja de Trabajo para listado'!$AB$155:$BA$1048576,MATCH($A1087,'Hoja de Trabajo para listado'!$AB$155:$AB$1048576,0),MATCH((CUADRO!J$4&amp;$E1087),'Hoja de Trabajo para listado'!$AB$151:$BA$151,0)),0)+IFERROR(INDEX('Hoja de Trabajo para listado'!$BC$155:$CB$1048576,MATCH($A1087,'Hoja de Trabajo para listado'!$BC$155:$BC$1048576,0),MATCH((CUADRO!J$4&amp;$E1087),'Hoja de Trabajo para listado'!$BC$151:$CB$151,0)),0)+IFERROR(INDEX('Hoja de Trabajo para listado'!$DE$153:$DG$274,MATCH($A1087,'Hoja de Trabajo para listado'!$DE$153:$DE$1048576,0),MATCH((CUADRO!J$4&amp;$E1087),'Hoja de Trabajo para listado'!$DE$151:$DG$151,0)),0)+IFERROR(INDEX('Hoja de Trabajo para listado'!$CD$155:$DC$1048576,MATCH($A1087,'Hoja de Trabajo para listado'!$CD$155:$CD$1048576,0),MATCH((CUADRO!J$4&amp;$E1087),'Hoja de Trabajo para listado'!$CD$151:$DC$151,0)),0)</f>
        <v>0</v>
      </c>
      <c r="K1087" s="268">
        <f ca="1">+IFERROR(INDEX('Hoja de Trabajo para listado'!$A$155:$Z$1048576,MATCH($A1087,'Hoja de Trabajo para listado'!$A$155:$A$1048576,0),MATCH((CUADRO!K$4&amp;$E1087),'Hoja de Trabajo para listado'!$A$151:$Z$151,0)),0)+IFERROR(INDEX('Hoja de Trabajo para listado'!$AB$155:$BA$1048576,MATCH($A1087,'Hoja de Trabajo para listado'!$AB$155:$AB$1048576,0),MATCH((CUADRO!K$4&amp;$E1087),'Hoja de Trabajo para listado'!$AB$151:$BA$151,0)),0)+IFERROR(INDEX('Hoja de Trabajo para listado'!$BC$155:$CB$1048576,MATCH($A1087,'Hoja de Trabajo para listado'!$BC$155:$BC$1048576,0),MATCH((CUADRO!K$4&amp;$E1087),'Hoja de Trabajo para listado'!$BC$151:$CB$151,0)),0)+IFERROR(INDEX('Hoja de Trabajo para listado'!$DE$153:$DG$274,MATCH($A1087,'Hoja de Trabajo para listado'!$DE$153:$DE$1048576,0),MATCH((CUADRO!K$4&amp;$E1087),'Hoja de Trabajo para listado'!$DE$151:$DG$151,0)),0)+IFERROR(INDEX('Hoja de Trabajo para listado'!$CD$155:$DC$1048576,MATCH($A1087,'Hoja de Trabajo para listado'!$CD$155:$CD$1048576,0),MATCH((CUADRO!K$4&amp;$E1087),'Hoja de Trabajo para listado'!$CD$151:$DC$151,0)),0)</f>
        <v>0</v>
      </c>
      <c r="L1087" s="268">
        <f ca="1">+IFERROR(INDEX('Hoja de Trabajo para listado'!$A$155:$Z$1048576,MATCH($A1087,'Hoja de Trabajo para listado'!$A$155:$A$1048576,0),MATCH((CUADRO!L$4&amp;$E1087),'Hoja de Trabajo para listado'!$A$151:$Z$151,0)),0)+IFERROR(INDEX('Hoja de Trabajo para listado'!$AB$155:$BA$1048576,MATCH($A1087,'Hoja de Trabajo para listado'!$AB$155:$AB$1048576,0),MATCH((CUADRO!L$4&amp;$E1087),'Hoja de Trabajo para listado'!$AB$151:$BA$151,0)),0)+IFERROR(INDEX('Hoja de Trabajo para listado'!$BC$155:$CB$1048576,MATCH($A1087,'Hoja de Trabajo para listado'!$BC$155:$BC$1048576,0),MATCH((CUADRO!L$4&amp;$E1087),'Hoja de Trabajo para listado'!$BC$151:$CB$151,0)),0)+IFERROR(INDEX('Hoja de Trabajo para listado'!$DE$153:$DG$274,MATCH($A1087,'Hoja de Trabajo para listado'!$DE$153:$DE$1048576,0),MATCH((CUADRO!L$4&amp;$E1087),'Hoja de Trabajo para listado'!$DE$151:$DG$151,0)),0)+IFERROR(INDEX('Hoja de Trabajo para listado'!$CD$155:$DC$1048576,MATCH($A1087,'Hoja de Trabajo para listado'!$CD$155:$CD$1048576,0),MATCH((CUADRO!L$4&amp;$E1087),'Hoja de Trabajo para listado'!$CD$151:$DC$151,0)),0)</f>
        <v>0</v>
      </c>
      <c r="M1087" s="268">
        <f ca="1">+IFERROR(INDEX('Hoja de Trabajo para listado'!$A$155:$Z$1048576,MATCH($A1087,'Hoja de Trabajo para listado'!$A$155:$A$1048576,0),MATCH((CUADRO!M$4&amp;$E1087),'Hoja de Trabajo para listado'!$A$151:$Z$151,0)),0)+IFERROR(INDEX('Hoja de Trabajo para listado'!$AB$155:$BA$1048576,MATCH($A1087,'Hoja de Trabajo para listado'!$AB$155:$AB$1048576,0),MATCH((CUADRO!M$4&amp;$E1087),'Hoja de Trabajo para listado'!$AB$151:$BA$151,0)),0)+IFERROR(INDEX('Hoja de Trabajo para listado'!$BC$155:$CB$1048576,MATCH($A1087,'Hoja de Trabajo para listado'!$BC$155:$BC$1048576,0),MATCH((CUADRO!M$4&amp;$E1087),'Hoja de Trabajo para listado'!$BC$151:$CB$151,0)),0)+IFERROR(INDEX('Hoja de Trabajo para listado'!$DE$153:$DG$274,MATCH($A1087,'Hoja de Trabajo para listado'!$DE$153:$DE$1048576,0),MATCH((CUADRO!M$4&amp;$E1087),'Hoja de Trabajo para listado'!$DE$151:$DG$151,0)),0)+IFERROR(INDEX('Hoja de Trabajo para listado'!$CD$155:$DC$1048576,MATCH($A1087,'Hoja de Trabajo para listado'!$CD$155:$CD$1048576,0),MATCH((CUADRO!M$4&amp;$E1087),'Hoja de Trabajo para listado'!$CD$151:$DC$151,0)),0)</f>
        <v>0</v>
      </c>
      <c r="N1087" s="268">
        <f ca="1">+IFERROR(INDEX('Hoja de Trabajo para listado'!$A$155:$Z$1048576,MATCH($A1087,'Hoja de Trabajo para listado'!$A$155:$A$1048576,0),MATCH((CUADRO!N$4&amp;$E1087),'Hoja de Trabajo para listado'!$A$151:$Z$151,0)),0)+IFERROR(INDEX('Hoja de Trabajo para listado'!$AB$155:$BA$1048576,MATCH($A1087,'Hoja de Trabajo para listado'!$AB$155:$AB$1048576,0),MATCH((CUADRO!N$4&amp;$E1087),'Hoja de Trabajo para listado'!$AB$151:$BA$151,0)),0)+IFERROR(INDEX('Hoja de Trabajo para listado'!$BC$155:$CB$1048576,MATCH($A1087,'Hoja de Trabajo para listado'!$BC$155:$BC$1048576,0),MATCH((CUADRO!N$4&amp;$E1087),'Hoja de Trabajo para listado'!$BC$151:$CB$151,0)),0)+IFERROR(INDEX('Hoja de Trabajo para listado'!$DE$153:$DG$274,MATCH($A1087,'Hoja de Trabajo para listado'!$DE$153:$DE$1048576,0),MATCH((CUADRO!N$4&amp;$E1087),'Hoja de Trabajo para listado'!$DE$151:$DG$151,0)),0)+IFERROR(INDEX('Hoja de Trabajo para listado'!$CD$155:$DC$1048576,MATCH($A1087,'Hoja de Trabajo para listado'!$CD$155:$CD$1048576,0),MATCH((CUADRO!N$4&amp;$E1087),'Hoja de Trabajo para listado'!$CD$151:$DC$151,0)),0)</f>
        <v>0</v>
      </c>
      <c r="O1087" s="268">
        <f ca="1">+IFERROR(INDEX('Hoja de Trabajo para listado'!$A$155:$Z$1048576,MATCH($A1087,'Hoja de Trabajo para listado'!$A$155:$A$1048576,0),MATCH((CUADRO!O$4&amp;$E1087),'Hoja de Trabajo para listado'!$A$151:$Z$151,0)),0)+IFERROR(INDEX('Hoja de Trabajo para listado'!$AB$155:$BA$1048576,MATCH($A1087,'Hoja de Trabajo para listado'!$AB$155:$AB$1048576,0),MATCH((CUADRO!O$4&amp;$E1087),'Hoja de Trabajo para listado'!$AB$151:$BA$151,0)),0)+IFERROR(INDEX('Hoja de Trabajo para listado'!$BC$155:$CB$1048576,MATCH($A1087,'Hoja de Trabajo para listado'!$BC$155:$BC$1048576,0),MATCH((CUADRO!O$4&amp;$E1087),'Hoja de Trabajo para listado'!$BC$151:$CB$151,0)),0)+IFERROR(INDEX('Hoja de Trabajo para listado'!$DE$153:$DG$274,MATCH($A1087,'Hoja de Trabajo para listado'!$DE$153:$DE$1048576,0),MATCH((CUADRO!O$4&amp;$E1087),'Hoja de Trabajo para listado'!$DE$151:$DG$151,0)),0)+IFERROR(INDEX('Hoja de Trabajo para listado'!$CD$155:$DC$1048576,MATCH($A1087,'Hoja de Trabajo para listado'!$CD$155:$CD$1048576,0),MATCH((CUADRO!O$4&amp;$E1087),'Hoja de Trabajo para listado'!$CD$151:$DC$151,0)),0)</f>
        <v>0</v>
      </c>
      <c r="P1087" s="243">
        <f ca="1">+IFERROR(INDEX('Hoja de Trabajo para listado'!$A$155:$Z$1048576,MATCH($A1087,'Hoja de Trabajo para listado'!$A$155:$A$1048576,0),MATCH((CUADRO!P$4&amp;$E1087),'Hoja de Trabajo para listado'!$A$151:$Z$151,0)),0)+IFERROR(INDEX('Hoja de Trabajo para listado'!$AB$155:$BA$1048576,MATCH($A1087,'Hoja de Trabajo para listado'!$AB$155:$AB$1048576,0),MATCH((CUADRO!P$4&amp;$E1087),'Hoja de Trabajo para listado'!$AB$151:$BA$151,0)),0)+IFERROR(INDEX('Hoja de Trabajo para listado'!$BC$155:$CB$1048576,MATCH($A1087,'Hoja de Trabajo para listado'!$BC$155:$BC$1048576,0),MATCH((CUADRO!P$4&amp;$E1087),'Hoja de Trabajo para listado'!$BC$151:$CB$151,0)),0)+IFERROR(INDEX('Hoja de Trabajo para listado'!$DE$153:$DG$274,MATCH($A1087,'Hoja de Trabajo para listado'!$DE$153:$DE$1048576,0),MATCH((CUADRO!P$4&amp;$E1087),'Hoja de Trabajo para listado'!$DE$151:$DG$151,0)),0)+IFERROR(INDEX('Hoja de Trabajo para listado'!$CD$155:$DC$1048576,MATCH($A1087,'Hoja de Trabajo para listado'!$CD$155:$CD$1048576,0),MATCH((CUADRO!P$4&amp;$E1087),'Hoja de Trabajo para listado'!$CD$151:$DC$151,0)),0)</f>
        <v>0</v>
      </c>
      <c r="Q1087" s="243">
        <f ca="1">+IFERROR(INDEX('Hoja de Trabajo para listado'!$A$155:$Z$1048576,MATCH($A1087,'Hoja de Trabajo para listado'!$A$155:$A$1048576,0),MATCH((CUADRO!Q$4&amp;$E1087),'Hoja de Trabajo para listado'!$A$151:$Z$151,0)),0)+IFERROR(INDEX('Hoja de Trabajo para listado'!$AB$155:$BA$1048576,MATCH($A1087,'Hoja de Trabajo para listado'!$AB$155:$AB$1048576,0),MATCH((CUADRO!Q$4&amp;$E1087),'Hoja de Trabajo para listado'!$AB$151:$BA$151,0)),0)+IFERROR(INDEX('Hoja de Trabajo para listado'!$BC$155:$CB$1048576,MATCH($A1087,'Hoja de Trabajo para listado'!$BC$155:$BC$1048576,0),MATCH((CUADRO!Q$4&amp;$E1087),'Hoja de Trabajo para listado'!$BC$151:$CB$151,0)),0)+IFERROR(INDEX('Hoja de Trabajo para listado'!$DE$153:$DG$274,MATCH($A1087,'Hoja de Trabajo para listado'!$DE$153:$DE$1048576,0),MATCH((CUADRO!Q$4&amp;$E1087),'Hoja de Trabajo para listado'!$DE$151:$DG$151,0)),0)+IFERROR(INDEX('Hoja de Trabajo para listado'!$CD$155:$DC$1048576,MATCH($A1087,'Hoja de Trabajo para listado'!$CD$155:$CD$1048576,0),MATCH((CUADRO!Q$4&amp;$E1087),'Hoja de Trabajo para listado'!$CD$151:$DC$151,0)),0)</f>
        <v>0</v>
      </c>
      <c r="R1087" s="268">
        <f t="shared" ca="1" si="39"/>
        <v>0</v>
      </c>
      <c r="S1087" s="270"/>
      <c r="T1087" s="243">
        <f ca="1">+T1088</f>
        <v>0</v>
      </c>
      <c r="U1087" s="242">
        <f t="shared" si="40"/>
        <v>1</v>
      </c>
      <c r="V1087" s="333" t="str">
        <f>+VLOOKUP(A1087,bd_lista!$A$3:$E$592,5,FALSE)</f>
        <v>Gobiernos Autonomos Municipales</v>
      </c>
      <c r="W1087" s="387" t="str">
        <f>+V1087</f>
        <v>Gobiernos Autonomos Municipales</v>
      </c>
      <c r="X1087" s="242">
        <f>+VLOOKUP(A1087,[4]Sheet1!$A$13:$D$744,4,FALSE)</f>
        <v>0</v>
      </c>
      <c r="Y1087" s="242" t="e">
        <f>+VLOOKUP(X1087,bd_lista!$A$3:$C$592,3,FALSE)</f>
        <v>#N/A</v>
      </c>
      <c r="Z1087" s="294">
        <f>+X1087</f>
        <v>0</v>
      </c>
      <c r="AA1087" s="295" t="e">
        <f>+Y1087</f>
        <v>#N/A</v>
      </c>
    </row>
    <row r="1088" spans="1:27" customFormat="1" ht="15" hidden="1" customHeight="1">
      <c r="A1088" s="32">
        <v>1901</v>
      </c>
      <c r="B1088" s="393"/>
      <c r="C1088" s="247" t="str">
        <f>+VLOOKUP(A1088,bd_lista!$A$3:$C$592,3,FALSE)</f>
        <v>Gobierno Autónomo Municipal de Cobija</v>
      </c>
      <c r="D1088" s="390"/>
      <c r="E1088" s="244" t="s">
        <v>1305</v>
      </c>
      <c r="F1088" s="245">
        <f ca="1">+IFERROR(INDEX('Hoja de Trabajo para listado'!$A$155:$Z$1048576,MATCH($A1088,'Hoja de Trabajo para listado'!$A$155:$A$1048576,0),MATCH((CUADRO!F$4&amp;$E1088),'Hoja de Trabajo para listado'!$A$151:$Z$151,0)),0)+IFERROR(INDEX('Hoja de Trabajo para listado'!$AB$155:$BA$1048576,MATCH($A1088,'Hoja de Trabajo para listado'!$AB$155:$AB$1048576,0),MATCH((CUADRO!F$4&amp;$E1088),'Hoja de Trabajo para listado'!$AB$151:$BA$151,0)),0)+IFERROR(INDEX('Hoja de Trabajo para listado'!$BC$155:$CB$1048576,MATCH($A1088,'Hoja de Trabajo para listado'!$BC$155:$BC$1048576,0),MATCH((CUADRO!F$4&amp;$E1088),'Hoja de Trabajo para listado'!$BC$151:$CB$151,0)),0)+IFERROR(INDEX('Hoja de Trabajo para listado'!$DE$153:$DG$274,MATCH($A1088,'Hoja de Trabajo para listado'!$DE$153:$DE$1048576,0),MATCH((CUADRO!F$4&amp;$E1088),'Hoja de Trabajo para listado'!$DE$151:$DG$151,0)),0)+IFERROR(INDEX('Hoja de Trabajo para listado'!$CD$155:$DC$1048576,MATCH($A1088,'Hoja de Trabajo para listado'!$CD$155:$CD$1048576,0),MATCH((CUADRO!F$4&amp;$E1088),'Hoja de Trabajo para listado'!$CD$151:$DC$151,0)),0)</f>
        <v>0</v>
      </c>
      <c r="G1088" s="245">
        <f ca="1">+IFERROR(INDEX('Hoja de Trabajo para listado'!$A$155:$Z$1048576,MATCH($A1088,'Hoja de Trabajo para listado'!$A$155:$A$1048576,0),MATCH((CUADRO!G$4&amp;$E1088),'Hoja de Trabajo para listado'!$A$151:$Z$151,0)),0)+IFERROR(INDEX('Hoja de Trabajo para listado'!$AB$155:$BA$1048576,MATCH($A1088,'Hoja de Trabajo para listado'!$AB$155:$AB$1048576,0),MATCH((CUADRO!G$4&amp;$E1088),'Hoja de Trabajo para listado'!$AB$151:$BA$151,0)),0)+IFERROR(INDEX('Hoja de Trabajo para listado'!$BC$155:$CB$1048576,MATCH($A1088,'Hoja de Trabajo para listado'!$BC$155:$BC$1048576,0),MATCH((CUADRO!G$4&amp;$E1088),'Hoja de Trabajo para listado'!$BC$151:$CB$151,0)),0)+IFERROR(INDEX('Hoja de Trabajo para listado'!$DE$153:$DG$274,MATCH($A1088,'Hoja de Trabajo para listado'!$DE$153:$DE$1048576,0),MATCH((CUADRO!G$4&amp;$E1088),'Hoja de Trabajo para listado'!$DE$151:$DG$151,0)),0)+IFERROR(INDEX('Hoja de Trabajo para listado'!$CD$155:$DC$1048576,MATCH($A1088,'Hoja de Trabajo para listado'!$CD$155:$CD$1048576,0),MATCH((CUADRO!G$4&amp;$E1088),'Hoja de Trabajo para listado'!$CD$151:$DC$151,0)),0)</f>
        <v>0</v>
      </c>
      <c r="H1088" s="245">
        <f ca="1">+IFERROR(INDEX('Hoja de Trabajo para listado'!$A$155:$Z$1048576,MATCH($A1088,'Hoja de Trabajo para listado'!$A$155:$A$1048576,0),MATCH((CUADRO!H$4&amp;$E1088),'Hoja de Trabajo para listado'!$A$151:$Z$151,0)),0)+IFERROR(INDEX('Hoja de Trabajo para listado'!$AB$155:$BA$1048576,MATCH($A1088,'Hoja de Trabajo para listado'!$AB$155:$AB$1048576,0),MATCH((CUADRO!H$4&amp;$E1088),'Hoja de Trabajo para listado'!$AB$151:$BA$151,0)),0)+IFERROR(INDEX('Hoja de Trabajo para listado'!$BC$155:$CB$1048576,MATCH($A1088,'Hoja de Trabajo para listado'!$BC$155:$BC$1048576,0),MATCH((CUADRO!H$4&amp;$E1088),'Hoja de Trabajo para listado'!$BC$151:$CB$151,0)),0)+IFERROR(INDEX('Hoja de Trabajo para listado'!$DE$153:$DG$274,MATCH($A1088,'Hoja de Trabajo para listado'!$DE$153:$DE$1048576,0),MATCH((CUADRO!H$4&amp;$E1088),'Hoja de Trabajo para listado'!$DE$151:$DG$151,0)),0)+IFERROR(INDEX('Hoja de Trabajo para listado'!$CD$155:$DC$1048576,MATCH($A1088,'Hoja de Trabajo para listado'!$CD$155:$CD$1048576,0),MATCH((CUADRO!H$4&amp;$E1088),'Hoja de Trabajo para listado'!$CD$151:$DC$151,0)),0)</f>
        <v>0</v>
      </c>
      <c r="I1088" s="245">
        <f ca="1">+IFERROR(INDEX('Hoja de Trabajo para listado'!$A$155:$Z$1048576,MATCH($A1088,'Hoja de Trabajo para listado'!$A$155:$A$1048576,0),MATCH((CUADRO!I$4&amp;$E1088),'Hoja de Trabajo para listado'!$A$151:$Z$151,0)),0)+IFERROR(INDEX('Hoja de Trabajo para listado'!$AB$155:$BA$1048576,MATCH($A1088,'Hoja de Trabajo para listado'!$AB$155:$AB$1048576,0),MATCH((CUADRO!I$4&amp;$E1088),'Hoja de Trabajo para listado'!$AB$151:$BA$151,0)),0)+IFERROR(INDEX('Hoja de Trabajo para listado'!$BC$155:$CB$1048576,MATCH($A1088,'Hoja de Trabajo para listado'!$BC$155:$BC$1048576,0),MATCH((CUADRO!I$4&amp;$E1088),'Hoja de Trabajo para listado'!$BC$151:$CB$151,0)),0)+IFERROR(INDEX('Hoja de Trabajo para listado'!$DE$153:$DG$274,MATCH($A1088,'Hoja de Trabajo para listado'!$DE$153:$DE$1048576,0),MATCH((CUADRO!I$4&amp;$E1088),'Hoja de Trabajo para listado'!$DE$151:$DG$151,0)),0)+IFERROR(INDEX('Hoja de Trabajo para listado'!$CD$155:$DC$1048576,MATCH($A1088,'Hoja de Trabajo para listado'!$CD$155:$CD$1048576,0),MATCH((CUADRO!I$4&amp;$E1088),'Hoja de Trabajo para listado'!$CD$151:$DC$151,0)),0)</f>
        <v>0</v>
      </c>
      <c r="J1088" s="245">
        <f ca="1">+IFERROR(INDEX('Hoja de Trabajo para listado'!$A$155:$Z$1048576,MATCH($A1088,'Hoja de Trabajo para listado'!$A$155:$A$1048576,0),MATCH((CUADRO!J$4&amp;$E1088),'Hoja de Trabajo para listado'!$A$151:$Z$151,0)),0)+IFERROR(INDEX('Hoja de Trabajo para listado'!$AB$155:$BA$1048576,MATCH($A1088,'Hoja de Trabajo para listado'!$AB$155:$AB$1048576,0),MATCH((CUADRO!J$4&amp;$E1088),'Hoja de Trabajo para listado'!$AB$151:$BA$151,0)),0)+IFERROR(INDEX('Hoja de Trabajo para listado'!$BC$155:$CB$1048576,MATCH($A1088,'Hoja de Trabajo para listado'!$BC$155:$BC$1048576,0),MATCH((CUADRO!J$4&amp;$E1088),'Hoja de Trabajo para listado'!$BC$151:$CB$151,0)),0)+IFERROR(INDEX('Hoja de Trabajo para listado'!$DE$153:$DG$274,MATCH($A1088,'Hoja de Trabajo para listado'!$DE$153:$DE$1048576,0),MATCH((CUADRO!J$4&amp;$E1088),'Hoja de Trabajo para listado'!$DE$151:$DG$151,0)),0)+IFERROR(INDEX('Hoja de Trabajo para listado'!$CD$155:$DC$1048576,MATCH($A1088,'Hoja de Trabajo para listado'!$CD$155:$CD$1048576,0),MATCH((CUADRO!J$4&amp;$E1088),'Hoja de Trabajo para listado'!$CD$151:$DC$151,0)),0)</f>
        <v>0</v>
      </c>
      <c r="K1088" s="245">
        <f ca="1">+IFERROR(INDEX('Hoja de Trabajo para listado'!$A$155:$Z$1048576,MATCH($A1088,'Hoja de Trabajo para listado'!$A$155:$A$1048576,0),MATCH((CUADRO!K$4&amp;$E1088),'Hoja de Trabajo para listado'!$A$151:$Z$151,0)),0)+IFERROR(INDEX('Hoja de Trabajo para listado'!$AB$155:$BA$1048576,MATCH($A1088,'Hoja de Trabajo para listado'!$AB$155:$AB$1048576,0),MATCH((CUADRO!K$4&amp;$E1088),'Hoja de Trabajo para listado'!$AB$151:$BA$151,0)),0)+IFERROR(INDEX('Hoja de Trabajo para listado'!$BC$155:$CB$1048576,MATCH($A1088,'Hoja de Trabajo para listado'!$BC$155:$BC$1048576,0),MATCH((CUADRO!K$4&amp;$E1088),'Hoja de Trabajo para listado'!$BC$151:$CB$151,0)),0)+IFERROR(INDEX('Hoja de Trabajo para listado'!$DE$153:$DG$274,MATCH($A1088,'Hoja de Trabajo para listado'!$DE$153:$DE$1048576,0),MATCH((CUADRO!K$4&amp;$E1088),'Hoja de Trabajo para listado'!$DE$151:$DG$151,0)),0)+IFERROR(INDEX('Hoja de Trabajo para listado'!$CD$155:$DC$1048576,MATCH($A1088,'Hoja de Trabajo para listado'!$CD$155:$CD$1048576,0),MATCH((CUADRO!K$4&amp;$E1088),'Hoja de Trabajo para listado'!$CD$151:$DC$151,0)),0)</f>
        <v>0</v>
      </c>
      <c r="L1088" s="245">
        <f ca="1">+IFERROR(INDEX('Hoja de Trabajo para listado'!$A$155:$Z$1048576,MATCH($A1088,'Hoja de Trabajo para listado'!$A$155:$A$1048576,0),MATCH((CUADRO!L$4&amp;$E1088),'Hoja de Trabajo para listado'!$A$151:$Z$151,0)),0)+IFERROR(INDEX('Hoja de Trabajo para listado'!$AB$155:$BA$1048576,MATCH($A1088,'Hoja de Trabajo para listado'!$AB$155:$AB$1048576,0),MATCH((CUADRO!L$4&amp;$E1088),'Hoja de Trabajo para listado'!$AB$151:$BA$151,0)),0)+IFERROR(INDEX('Hoja de Trabajo para listado'!$BC$155:$CB$1048576,MATCH($A1088,'Hoja de Trabajo para listado'!$BC$155:$BC$1048576,0),MATCH((CUADRO!L$4&amp;$E1088),'Hoja de Trabajo para listado'!$BC$151:$CB$151,0)),0)+IFERROR(INDEX('Hoja de Trabajo para listado'!$DE$153:$DG$274,MATCH($A1088,'Hoja de Trabajo para listado'!$DE$153:$DE$1048576,0),MATCH((CUADRO!L$4&amp;$E1088),'Hoja de Trabajo para listado'!$DE$151:$DG$151,0)),0)+IFERROR(INDEX('Hoja de Trabajo para listado'!$CD$155:$DC$1048576,MATCH($A1088,'Hoja de Trabajo para listado'!$CD$155:$CD$1048576,0),MATCH((CUADRO!L$4&amp;$E1088),'Hoja de Trabajo para listado'!$CD$151:$DC$151,0)),0)</f>
        <v>0</v>
      </c>
      <c r="M1088" s="245">
        <f ca="1">+IFERROR(INDEX('Hoja de Trabajo para listado'!$A$155:$Z$1048576,MATCH($A1088,'Hoja de Trabajo para listado'!$A$155:$A$1048576,0),MATCH((CUADRO!M$4&amp;$E1088),'Hoja de Trabajo para listado'!$A$151:$Z$151,0)),0)+IFERROR(INDEX('Hoja de Trabajo para listado'!$AB$155:$BA$1048576,MATCH($A1088,'Hoja de Trabajo para listado'!$AB$155:$AB$1048576,0),MATCH((CUADRO!M$4&amp;$E1088),'Hoja de Trabajo para listado'!$AB$151:$BA$151,0)),0)+IFERROR(INDEX('Hoja de Trabajo para listado'!$BC$155:$CB$1048576,MATCH($A1088,'Hoja de Trabajo para listado'!$BC$155:$BC$1048576,0),MATCH((CUADRO!M$4&amp;$E1088),'Hoja de Trabajo para listado'!$BC$151:$CB$151,0)),0)+IFERROR(INDEX('Hoja de Trabajo para listado'!$DE$153:$DG$274,MATCH($A1088,'Hoja de Trabajo para listado'!$DE$153:$DE$1048576,0),MATCH((CUADRO!M$4&amp;$E1088),'Hoja de Trabajo para listado'!$DE$151:$DG$151,0)),0)+IFERROR(INDEX('Hoja de Trabajo para listado'!$CD$155:$DC$1048576,MATCH($A1088,'Hoja de Trabajo para listado'!$CD$155:$CD$1048576,0),MATCH((CUADRO!M$4&amp;$E1088),'Hoja de Trabajo para listado'!$CD$151:$DC$151,0)),0)</f>
        <v>0</v>
      </c>
      <c r="N1088" s="245">
        <f ca="1">+IFERROR(INDEX('Hoja de Trabajo para listado'!$A$155:$Z$1048576,MATCH($A1088,'Hoja de Trabajo para listado'!$A$155:$A$1048576,0),MATCH((CUADRO!N$4&amp;$E1088),'Hoja de Trabajo para listado'!$A$151:$Z$151,0)),0)+IFERROR(INDEX('Hoja de Trabajo para listado'!$AB$155:$BA$1048576,MATCH($A1088,'Hoja de Trabajo para listado'!$AB$155:$AB$1048576,0),MATCH((CUADRO!N$4&amp;$E1088),'Hoja de Trabajo para listado'!$AB$151:$BA$151,0)),0)+IFERROR(INDEX('Hoja de Trabajo para listado'!$BC$155:$CB$1048576,MATCH($A1088,'Hoja de Trabajo para listado'!$BC$155:$BC$1048576,0),MATCH((CUADRO!N$4&amp;$E1088),'Hoja de Trabajo para listado'!$BC$151:$CB$151,0)),0)+IFERROR(INDEX('Hoja de Trabajo para listado'!$DE$153:$DG$274,MATCH($A1088,'Hoja de Trabajo para listado'!$DE$153:$DE$1048576,0),MATCH((CUADRO!N$4&amp;$E1088),'Hoja de Trabajo para listado'!$DE$151:$DG$151,0)),0)+IFERROR(INDEX('Hoja de Trabajo para listado'!$CD$155:$DC$1048576,MATCH($A1088,'Hoja de Trabajo para listado'!$CD$155:$CD$1048576,0),MATCH((CUADRO!N$4&amp;$E1088),'Hoja de Trabajo para listado'!$CD$151:$DC$151,0)),0)</f>
        <v>0</v>
      </c>
      <c r="O1088" s="245">
        <f ca="1">+IFERROR(INDEX('Hoja de Trabajo para listado'!$A$155:$Z$1048576,MATCH($A1088,'Hoja de Trabajo para listado'!$A$155:$A$1048576,0),MATCH((CUADRO!O$4&amp;$E1088),'Hoja de Trabajo para listado'!$A$151:$Z$151,0)),0)+IFERROR(INDEX('Hoja de Trabajo para listado'!$AB$155:$BA$1048576,MATCH($A1088,'Hoja de Trabajo para listado'!$AB$155:$AB$1048576,0),MATCH((CUADRO!O$4&amp;$E1088),'Hoja de Trabajo para listado'!$AB$151:$BA$151,0)),0)+IFERROR(INDEX('Hoja de Trabajo para listado'!$BC$155:$CB$1048576,MATCH($A1088,'Hoja de Trabajo para listado'!$BC$155:$BC$1048576,0),MATCH((CUADRO!O$4&amp;$E1088),'Hoja de Trabajo para listado'!$BC$151:$CB$151,0)),0)+IFERROR(INDEX('Hoja de Trabajo para listado'!$DE$153:$DG$274,MATCH($A1088,'Hoja de Trabajo para listado'!$DE$153:$DE$1048576,0),MATCH((CUADRO!O$4&amp;$E1088),'Hoja de Trabajo para listado'!$DE$151:$DG$151,0)),0)+IFERROR(INDEX('Hoja de Trabajo para listado'!$CD$155:$DC$1048576,MATCH($A1088,'Hoja de Trabajo para listado'!$CD$155:$CD$1048576,0),MATCH((CUADRO!O$4&amp;$E1088),'Hoja de Trabajo para listado'!$CD$151:$DC$151,0)),0)</f>
        <v>0</v>
      </c>
      <c r="P1088" s="245">
        <f ca="1">+IFERROR(INDEX('Hoja de Trabajo para listado'!$A$155:$Z$1048576,MATCH($A1088,'Hoja de Trabajo para listado'!$A$155:$A$1048576,0),MATCH((CUADRO!P$4&amp;$E1088),'Hoja de Trabajo para listado'!$A$151:$Z$151,0)),0)+IFERROR(INDEX('Hoja de Trabajo para listado'!$AB$155:$BA$1048576,MATCH($A1088,'Hoja de Trabajo para listado'!$AB$155:$AB$1048576,0),MATCH((CUADRO!P$4&amp;$E1088),'Hoja de Trabajo para listado'!$AB$151:$BA$151,0)),0)+IFERROR(INDEX('Hoja de Trabajo para listado'!$BC$155:$CB$1048576,MATCH($A1088,'Hoja de Trabajo para listado'!$BC$155:$BC$1048576,0),MATCH((CUADRO!P$4&amp;$E1088),'Hoja de Trabajo para listado'!$BC$151:$CB$151,0)),0)+IFERROR(INDEX('Hoja de Trabajo para listado'!$DE$153:$DG$274,MATCH($A1088,'Hoja de Trabajo para listado'!$DE$153:$DE$1048576,0),MATCH((CUADRO!P$4&amp;$E1088),'Hoja de Trabajo para listado'!$DE$151:$DG$151,0)),0)+IFERROR(INDEX('Hoja de Trabajo para listado'!$CD$155:$DC$1048576,MATCH($A1088,'Hoja de Trabajo para listado'!$CD$155:$CD$1048576,0),MATCH((CUADRO!P$4&amp;$E1088),'Hoja de Trabajo para listado'!$CD$151:$DC$151,0)),0)</f>
        <v>0</v>
      </c>
      <c r="Q1088" s="245">
        <f ca="1">+IFERROR(INDEX('Hoja de Trabajo para listado'!$A$155:$Z$1048576,MATCH($A1088,'Hoja de Trabajo para listado'!$A$155:$A$1048576,0),MATCH((CUADRO!Q$4&amp;$E1088),'Hoja de Trabajo para listado'!$A$151:$Z$151,0)),0)+IFERROR(INDEX('Hoja de Trabajo para listado'!$AB$155:$BA$1048576,MATCH($A1088,'Hoja de Trabajo para listado'!$AB$155:$AB$1048576,0),MATCH((CUADRO!Q$4&amp;$E1088),'Hoja de Trabajo para listado'!$AB$151:$BA$151,0)),0)+IFERROR(INDEX('Hoja de Trabajo para listado'!$BC$155:$CB$1048576,MATCH($A1088,'Hoja de Trabajo para listado'!$BC$155:$BC$1048576,0),MATCH((CUADRO!Q$4&amp;$E1088),'Hoja de Trabajo para listado'!$BC$151:$CB$151,0)),0)+IFERROR(INDEX('Hoja de Trabajo para listado'!$DE$153:$DG$274,MATCH($A1088,'Hoja de Trabajo para listado'!$DE$153:$DE$1048576,0),MATCH((CUADRO!Q$4&amp;$E1088),'Hoja de Trabajo para listado'!$DE$151:$DG$151,0)),0)+IFERROR(INDEX('Hoja de Trabajo para listado'!$CD$155:$DC$1048576,MATCH($A1088,'Hoja de Trabajo para listado'!$CD$155:$CD$1048576,0),MATCH((CUADRO!Q$4&amp;$E1088),'Hoja de Trabajo para listado'!$CD$151:$DC$151,0)),0)</f>
        <v>0</v>
      </c>
      <c r="R1088" s="245">
        <f t="shared" ca="1" si="39"/>
        <v>0</v>
      </c>
      <c r="S1088" s="259">
        <f ca="1">+R1087+R1088</f>
        <v>0</v>
      </c>
      <c r="T1088" s="245">
        <f ca="1">+S1088</f>
        <v>0</v>
      </c>
      <c r="U1088" s="244">
        <f t="shared" si="40"/>
        <v>2</v>
      </c>
      <c r="V1088" s="333" t="str">
        <f>+VLOOKUP(A1088,bd_lista!$A$3:$E$592,5,FALSE)</f>
        <v>Gobiernos Autonomos Municipales</v>
      </c>
      <c r="W1088" s="388"/>
      <c r="X1088" s="242">
        <f>+VLOOKUP(A1088,[4]Sheet1!$A$13:$D$744,4,FALSE)</f>
        <v>0</v>
      </c>
      <c r="Y1088" s="242" t="e">
        <f>+VLOOKUP(X1088,bd_lista!$A$3:$C$592,3,FALSE)</f>
        <v>#N/A</v>
      </c>
      <c r="Z1088" s="292"/>
      <c r="AA1088" s="293"/>
    </row>
    <row r="1089" spans="1:27" customFormat="1" ht="15" hidden="1" customHeight="1">
      <c r="A1089" s="32">
        <v>1902</v>
      </c>
      <c r="B1089" s="392">
        <f>+A1089</f>
        <v>1902</v>
      </c>
      <c r="C1089" s="247" t="str">
        <f>+VLOOKUP(A1089,bd_lista!$A$3:$C$592,3,FALSE)</f>
        <v>Gobierno Autónomo Municipal de Porvenir</v>
      </c>
      <c r="D1089" s="389" t="str">
        <f>+C1089</f>
        <v>Gobierno Autónomo Municipal de Porvenir</v>
      </c>
      <c r="E1089" s="242" t="s">
        <v>1304</v>
      </c>
      <c r="F1089" s="268">
        <f ca="1">+IFERROR(INDEX('Hoja de Trabajo para listado'!$A$155:$Z$1048576,MATCH($A1089,'Hoja de Trabajo para listado'!$A$155:$A$1048576,0),MATCH((CUADRO!F$4&amp;$E1089),'Hoja de Trabajo para listado'!$A$151:$Z$151,0)),0)+IFERROR(INDEX('Hoja de Trabajo para listado'!$AB$155:$BA$1048576,MATCH($A1089,'Hoja de Trabajo para listado'!$AB$155:$AB$1048576,0),MATCH((CUADRO!F$4&amp;$E1089),'Hoja de Trabajo para listado'!$AB$151:$BA$151,0)),0)+IFERROR(INDEX('Hoja de Trabajo para listado'!$BC$155:$CB$1048576,MATCH($A1089,'Hoja de Trabajo para listado'!$BC$155:$BC$1048576,0),MATCH((CUADRO!F$4&amp;$E1089),'Hoja de Trabajo para listado'!$BC$151:$CB$151,0)),0)+IFERROR(INDEX('Hoja de Trabajo para listado'!$DE$153:$DG$274,MATCH($A1089,'Hoja de Trabajo para listado'!$DE$153:$DE$1048576,0),MATCH((CUADRO!F$4&amp;$E1089),'Hoja de Trabajo para listado'!$DE$151:$DG$151,0)),0)+IFERROR(INDEX('Hoja de Trabajo para listado'!$CD$155:$DC$1048576,MATCH($A1089,'Hoja de Trabajo para listado'!$CD$155:$CD$1048576,0),MATCH((CUADRO!F$4&amp;$E1089),'Hoja de Trabajo para listado'!$CD$151:$DC$151,0)),0)</f>
        <v>0</v>
      </c>
      <c r="G1089" s="268">
        <f ca="1">+IFERROR(INDEX('Hoja de Trabajo para listado'!$A$155:$Z$1048576,MATCH($A1089,'Hoja de Trabajo para listado'!$A$155:$A$1048576,0),MATCH((CUADRO!G$4&amp;$E1089),'Hoja de Trabajo para listado'!$A$151:$Z$151,0)),0)+IFERROR(INDEX('Hoja de Trabajo para listado'!$AB$155:$BA$1048576,MATCH($A1089,'Hoja de Trabajo para listado'!$AB$155:$AB$1048576,0),MATCH((CUADRO!G$4&amp;$E1089),'Hoja de Trabajo para listado'!$AB$151:$BA$151,0)),0)+IFERROR(INDEX('Hoja de Trabajo para listado'!$BC$155:$CB$1048576,MATCH($A1089,'Hoja de Trabajo para listado'!$BC$155:$BC$1048576,0),MATCH((CUADRO!G$4&amp;$E1089),'Hoja de Trabajo para listado'!$BC$151:$CB$151,0)),0)+IFERROR(INDEX('Hoja de Trabajo para listado'!$DE$153:$DG$274,MATCH($A1089,'Hoja de Trabajo para listado'!$DE$153:$DE$1048576,0),MATCH((CUADRO!G$4&amp;$E1089),'Hoja de Trabajo para listado'!$DE$151:$DG$151,0)),0)+IFERROR(INDEX('Hoja de Trabajo para listado'!$CD$155:$DC$1048576,MATCH($A1089,'Hoja de Trabajo para listado'!$CD$155:$CD$1048576,0),MATCH((CUADRO!G$4&amp;$E1089),'Hoja de Trabajo para listado'!$CD$151:$DC$151,0)),0)</f>
        <v>0</v>
      </c>
      <c r="H1089" s="268">
        <f ca="1">+IFERROR(INDEX('Hoja de Trabajo para listado'!$A$155:$Z$1048576,MATCH($A1089,'Hoja de Trabajo para listado'!$A$155:$A$1048576,0),MATCH((CUADRO!H$4&amp;$E1089),'Hoja de Trabajo para listado'!$A$151:$Z$151,0)),0)+IFERROR(INDEX('Hoja de Trabajo para listado'!$AB$155:$BA$1048576,MATCH($A1089,'Hoja de Trabajo para listado'!$AB$155:$AB$1048576,0),MATCH((CUADRO!H$4&amp;$E1089),'Hoja de Trabajo para listado'!$AB$151:$BA$151,0)),0)+IFERROR(INDEX('Hoja de Trabajo para listado'!$BC$155:$CB$1048576,MATCH($A1089,'Hoja de Trabajo para listado'!$BC$155:$BC$1048576,0),MATCH((CUADRO!H$4&amp;$E1089),'Hoja de Trabajo para listado'!$BC$151:$CB$151,0)),0)+IFERROR(INDEX('Hoja de Trabajo para listado'!$DE$153:$DG$274,MATCH($A1089,'Hoja de Trabajo para listado'!$DE$153:$DE$1048576,0),MATCH((CUADRO!H$4&amp;$E1089),'Hoja de Trabajo para listado'!$DE$151:$DG$151,0)),0)+IFERROR(INDEX('Hoja de Trabajo para listado'!$CD$155:$DC$1048576,MATCH($A1089,'Hoja de Trabajo para listado'!$CD$155:$CD$1048576,0),MATCH((CUADRO!H$4&amp;$E1089),'Hoja de Trabajo para listado'!$CD$151:$DC$151,0)),0)</f>
        <v>0</v>
      </c>
      <c r="I1089" s="268">
        <f ca="1">+IFERROR(INDEX('Hoja de Trabajo para listado'!$A$155:$Z$1048576,MATCH($A1089,'Hoja de Trabajo para listado'!$A$155:$A$1048576,0),MATCH((CUADRO!I$4&amp;$E1089),'Hoja de Trabajo para listado'!$A$151:$Z$151,0)),0)+IFERROR(INDEX('Hoja de Trabajo para listado'!$AB$155:$BA$1048576,MATCH($A1089,'Hoja de Trabajo para listado'!$AB$155:$AB$1048576,0),MATCH((CUADRO!I$4&amp;$E1089),'Hoja de Trabajo para listado'!$AB$151:$BA$151,0)),0)+IFERROR(INDEX('Hoja de Trabajo para listado'!$BC$155:$CB$1048576,MATCH($A1089,'Hoja de Trabajo para listado'!$BC$155:$BC$1048576,0),MATCH((CUADRO!I$4&amp;$E1089),'Hoja de Trabajo para listado'!$BC$151:$CB$151,0)),0)+IFERROR(INDEX('Hoja de Trabajo para listado'!$DE$153:$DG$274,MATCH($A1089,'Hoja de Trabajo para listado'!$DE$153:$DE$1048576,0),MATCH((CUADRO!I$4&amp;$E1089),'Hoja de Trabajo para listado'!$DE$151:$DG$151,0)),0)+IFERROR(INDEX('Hoja de Trabajo para listado'!$CD$155:$DC$1048576,MATCH($A1089,'Hoja de Trabajo para listado'!$CD$155:$CD$1048576,0),MATCH((CUADRO!I$4&amp;$E1089),'Hoja de Trabajo para listado'!$CD$151:$DC$151,0)),0)</f>
        <v>0</v>
      </c>
      <c r="J1089" s="268">
        <f ca="1">+IFERROR(INDEX('Hoja de Trabajo para listado'!$A$155:$Z$1048576,MATCH($A1089,'Hoja de Trabajo para listado'!$A$155:$A$1048576,0),MATCH((CUADRO!J$4&amp;$E1089),'Hoja de Trabajo para listado'!$A$151:$Z$151,0)),0)+IFERROR(INDEX('Hoja de Trabajo para listado'!$AB$155:$BA$1048576,MATCH($A1089,'Hoja de Trabajo para listado'!$AB$155:$AB$1048576,0),MATCH((CUADRO!J$4&amp;$E1089),'Hoja de Trabajo para listado'!$AB$151:$BA$151,0)),0)+IFERROR(INDEX('Hoja de Trabajo para listado'!$BC$155:$CB$1048576,MATCH($A1089,'Hoja de Trabajo para listado'!$BC$155:$BC$1048576,0),MATCH((CUADRO!J$4&amp;$E1089),'Hoja de Trabajo para listado'!$BC$151:$CB$151,0)),0)+IFERROR(INDEX('Hoja de Trabajo para listado'!$DE$153:$DG$274,MATCH($A1089,'Hoja de Trabajo para listado'!$DE$153:$DE$1048576,0),MATCH((CUADRO!J$4&amp;$E1089),'Hoja de Trabajo para listado'!$DE$151:$DG$151,0)),0)+IFERROR(INDEX('Hoja de Trabajo para listado'!$CD$155:$DC$1048576,MATCH($A1089,'Hoja de Trabajo para listado'!$CD$155:$CD$1048576,0),MATCH((CUADRO!J$4&amp;$E1089),'Hoja de Trabajo para listado'!$CD$151:$DC$151,0)),0)</f>
        <v>0</v>
      </c>
      <c r="K1089" s="268">
        <f ca="1">+IFERROR(INDEX('Hoja de Trabajo para listado'!$A$155:$Z$1048576,MATCH($A1089,'Hoja de Trabajo para listado'!$A$155:$A$1048576,0),MATCH((CUADRO!K$4&amp;$E1089),'Hoja de Trabajo para listado'!$A$151:$Z$151,0)),0)+IFERROR(INDEX('Hoja de Trabajo para listado'!$AB$155:$BA$1048576,MATCH($A1089,'Hoja de Trabajo para listado'!$AB$155:$AB$1048576,0),MATCH((CUADRO!K$4&amp;$E1089),'Hoja de Trabajo para listado'!$AB$151:$BA$151,0)),0)+IFERROR(INDEX('Hoja de Trabajo para listado'!$BC$155:$CB$1048576,MATCH($A1089,'Hoja de Trabajo para listado'!$BC$155:$BC$1048576,0),MATCH((CUADRO!K$4&amp;$E1089),'Hoja de Trabajo para listado'!$BC$151:$CB$151,0)),0)+IFERROR(INDEX('Hoja de Trabajo para listado'!$DE$153:$DG$274,MATCH($A1089,'Hoja de Trabajo para listado'!$DE$153:$DE$1048576,0),MATCH((CUADRO!K$4&amp;$E1089),'Hoja de Trabajo para listado'!$DE$151:$DG$151,0)),0)+IFERROR(INDEX('Hoja de Trabajo para listado'!$CD$155:$DC$1048576,MATCH($A1089,'Hoja de Trabajo para listado'!$CD$155:$CD$1048576,0),MATCH((CUADRO!K$4&amp;$E1089),'Hoja de Trabajo para listado'!$CD$151:$DC$151,0)),0)</f>
        <v>0</v>
      </c>
      <c r="L1089" s="268">
        <f ca="1">+IFERROR(INDEX('Hoja de Trabajo para listado'!$A$155:$Z$1048576,MATCH($A1089,'Hoja de Trabajo para listado'!$A$155:$A$1048576,0),MATCH((CUADRO!L$4&amp;$E1089),'Hoja de Trabajo para listado'!$A$151:$Z$151,0)),0)+IFERROR(INDEX('Hoja de Trabajo para listado'!$AB$155:$BA$1048576,MATCH($A1089,'Hoja de Trabajo para listado'!$AB$155:$AB$1048576,0),MATCH((CUADRO!L$4&amp;$E1089),'Hoja de Trabajo para listado'!$AB$151:$BA$151,0)),0)+IFERROR(INDEX('Hoja de Trabajo para listado'!$BC$155:$CB$1048576,MATCH($A1089,'Hoja de Trabajo para listado'!$BC$155:$BC$1048576,0),MATCH((CUADRO!L$4&amp;$E1089),'Hoja de Trabajo para listado'!$BC$151:$CB$151,0)),0)+IFERROR(INDEX('Hoja de Trabajo para listado'!$DE$153:$DG$274,MATCH($A1089,'Hoja de Trabajo para listado'!$DE$153:$DE$1048576,0),MATCH((CUADRO!L$4&amp;$E1089),'Hoja de Trabajo para listado'!$DE$151:$DG$151,0)),0)+IFERROR(INDEX('Hoja de Trabajo para listado'!$CD$155:$DC$1048576,MATCH($A1089,'Hoja de Trabajo para listado'!$CD$155:$CD$1048576,0),MATCH((CUADRO!L$4&amp;$E1089),'Hoja de Trabajo para listado'!$CD$151:$DC$151,0)),0)</f>
        <v>0</v>
      </c>
      <c r="M1089" s="268">
        <f ca="1">+IFERROR(INDEX('Hoja de Trabajo para listado'!$A$155:$Z$1048576,MATCH($A1089,'Hoja de Trabajo para listado'!$A$155:$A$1048576,0),MATCH((CUADRO!M$4&amp;$E1089),'Hoja de Trabajo para listado'!$A$151:$Z$151,0)),0)+IFERROR(INDEX('Hoja de Trabajo para listado'!$AB$155:$BA$1048576,MATCH($A1089,'Hoja de Trabajo para listado'!$AB$155:$AB$1048576,0),MATCH((CUADRO!M$4&amp;$E1089),'Hoja de Trabajo para listado'!$AB$151:$BA$151,0)),0)+IFERROR(INDEX('Hoja de Trabajo para listado'!$BC$155:$CB$1048576,MATCH($A1089,'Hoja de Trabajo para listado'!$BC$155:$BC$1048576,0),MATCH((CUADRO!M$4&amp;$E1089),'Hoja de Trabajo para listado'!$BC$151:$CB$151,0)),0)+IFERROR(INDEX('Hoja de Trabajo para listado'!$DE$153:$DG$274,MATCH($A1089,'Hoja de Trabajo para listado'!$DE$153:$DE$1048576,0),MATCH((CUADRO!M$4&amp;$E1089),'Hoja de Trabajo para listado'!$DE$151:$DG$151,0)),0)+IFERROR(INDEX('Hoja de Trabajo para listado'!$CD$155:$DC$1048576,MATCH($A1089,'Hoja de Trabajo para listado'!$CD$155:$CD$1048576,0),MATCH((CUADRO!M$4&amp;$E1089),'Hoja de Trabajo para listado'!$CD$151:$DC$151,0)),0)</f>
        <v>0</v>
      </c>
      <c r="N1089" s="268">
        <f ca="1">+IFERROR(INDEX('Hoja de Trabajo para listado'!$A$155:$Z$1048576,MATCH($A1089,'Hoja de Trabajo para listado'!$A$155:$A$1048576,0),MATCH((CUADRO!N$4&amp;$E1089),'Hoja de Trabajo para listado'!$A$151:$Z$151,0)),0)+IFERROR(INDEX('Hoja de Trabajo para listado'!$AB$155:$BA$1048576,MATCH($A1089,'Hoja de Trabajo para listado'!$AB$155:$AB$1048576,0),MATCH((CUADRO!N$4&amp;$E1089),'Hoja de Trabajo para listado'!$AB$151:$BA$151,0)),0)+IFERROR(INDEX('Hoja de Trabajo para listado'!$BC$155:$CB$1048576,MATCH($A1089,'Hoja de Trabajo para listado'!$BC$155:$BC$1048576,0),MATCH((CUADRO!N$4&amp;$E1089),'Hoja de Trabajo para listado'!$BC$151:$CB$151,0)),0)+IFERROR(INDEX('Hoja de Trabajo para listado'!$DE$153:$DG$274,MATCH($A1089,'Hoja de Trabajo para listado'!$DE$153:$DE$1048576,0),MATCH((CUADRO!N$4&amp;$E1089),'Hoja de Trabajo para listado'!$DE$151:$DG$151,0)),0)+IFERROR(INDEX('Hoja de Trabajo para listado'!$CD$155:$DC$1048576,MATCH($A1089,'Hoja de Trabajo para listado'!$CD$155:$CD$1048576,0),MATCH((CUADRO!N$4&amp;$E1089),'Hoja de Trabajo para listado'!$CD$151:$DC$151,0)),0)</f>
        <v>0</v>
      </c>
      <c r="O1089" s="268">
        <f ca="1">+IFERROR(INDEX('Hoja de Trabajo para listado'!$A$155:$Z$1048576,MATCH($A1089,'Hoja de Trabajo para listado'!$A$155:$A$1048576,0),MATCH((CUADRO!O$4&amp;$E1089),'Hoja de Trabajo para listado'!$A$151:$Z$151,0)),0)+IFERROR(INDEX('Hoja de Trabajo para listado'!$AB$155:$BA$1048576,MATCH($A1089,'Hoja de Trabajo para listado'!$AB$155:$AB$1048576,0),MATCH((CUADRO!O$4&amp;$E1089),'Hoja de Trabajo para listado'!$AB$151:$BA$151,0)),0)+IFERROR(INDEX('Hoja de Trabajo para listado'!$BC$155:$CB$1048576,MATCH($A1089,'Hoja de Trabajo para listado'!$BC$155:$BC$1048576,0),MATCH((CUADRO!O$4&amp;$E1089),'Hoja de Trabajo para listado'!$BC$151:$CB$151,0)),0)+IFERROR(INDEX('Hoja de Trabajo para listado'!$DE$153:$DG$274,MATCH($A1089,'Hoja de Trabajo para listado'!$DE$153:$DE$1048576,0),MATCH((CUADRO!O$4&amp;$E1089),'Hoja de Trabajo para listado'!$DE$151:$DG$151,0)),0)+IFERROR(INDEX('Hoja de Trabajo para listado'!$CD$155:$DC$1048576,MATCH($A1089,'Hoja de Trabajo para listado'!$CD$155:$CD$1048576,0),MATCH((CUADRO!O$4&amp;$E1089),'Hoja de Trabajo para listado'!$CD$151:$DC$151,0)),0)</f>
        <v>0</v>
      </c>
      <c r="P1089" s="268">
        <f ca="1">+IFERROR(INDEX('Hoja de Trabajo para listado'!$A$155:$Z$1048576,MATCH($A1089,'Hoja de Trabajo para listado'!$A$155:$A$1048576,0),MATCH((CUADRO!P$4&amp;$E1089),'Hoja de Trabajo para listado'!$A$151:$Z$151,0)),0)+IFERROR(INDEX('Hoja de Trabajo para listado'!$AB$155:$BA$1048576,MATCH($A1089,'Hoja de Trabajo para listado'!$AB$155:$AB$1048576,0),MATCH((CUADRO!P$4&amp;$E1089),'Hoja de Trabajo para listado'!$AB$151:$BA$151,0)),0)+IFERROR(INDEX('Hoja de Trabajo para listado'!$BC$155:$CB$1048576,MATCH($A1089,'Hoja de Trabajo para listado'!$BC$155:$BC$1048576,0),MATCH((CUADRO!P$4&amp;$E1089),'Hoja de Trabajo para listado'!$BC$151:$CB$151,0)),0)+IFERROR(INDEX('Hoja de Trabajo para listado'!$DE$153:$DG$274,MATCH($A1089,'Hoja de Trabajo para listado'!$DE$153:$DE$1048576,0),MATCH((CUADRO!P$4&amp;$E1089),'Hoja de Trabajo para listado'!$DE$151:$DG$151,0)),0)+IFERROR(INDEX('Hoja de Trabajo para listado'!$CD$155:$DC$1048576,MATCH($A1089,'Hoja de Trabajo para listado'!$CD$155:$CD$1048576,0),MATCH((CUADRO!P$4&amp;$E1089),'Hoja de Trabajo para listado'!$CD$151:$DC$151,0)),0)</f>
        <v>0</v>
      </c>
      <c r="Q1089" s="268">
        <f ca="1">+IFERROR(INDEX('Hoja de Trabajo para listado'!$A$155:$Z$1048576,MATCH($A1089,'Hoja de Trabajo para listado'!$A$155:$A$1048576,0),MATCH((CUADRO!Q$4&amp;$E1089),'Hoja de Trabajo para listado'!$A$151:$Z$151,0)),0)+IFERROR(INDEX('Hoja de Trabajo para listado'!$AB$155:$BA$1048576,MATCH($A1089,'Hoja de Trabajo para listado'!$AB$155:$AB$1048576,0),MATCH((CUADRO!Q$4&amp;$E1089),'Hoja de Trabajo para listado'!$AB$151:$BA$151,0)),0)+IFERROR(INDEX('Hoja de Trabajo para listado'!$BC$155:$CB$1048576,MATCH($A1089,'Hoja de Trabajo para listado'!$BC$155:$BC$1048576,0),MATCH((CUADRO!Q$4&amp;$E1089),'Hoja de Trabajo para listado'!$BC$151:$CB$151,0)),0)+IFERROR(INDEX('Hoja de Trabajo para listado'!$DE$153:$DG$274,MATCH($A1089,'Hoja de Trabajo para listado'!$DE$153:$DE$1048576,0),MATCH((CUADRO!Q$4&amp;$E1089),'Hoja de Trabajo para listado'!$DE$151:$DG$151,0)),0)+IFERROR(INDEX('Hoja de Trabajo para listado'!$CD$155:$DC$1048576,MATCH($A1089,'Hoja de Trabajo para listado'!$CD$155:$CD$1048576,0),MATCH((CUADRO!Q$4&amp;$E1089),'Hoja de Trabajo para listado'!$CD$151:$DC$151,0)),0)</f>
        <v>0</v>
      </c>
      <c r="R1089" s="268">
        <f t="shared" ca="1" si="39"/>
        <v>0</v>
      </c>
      <c r="S1089" s="270"/>
      <c r="T1089" s="268">
        <f ca="1">+T1090</f>
        <v>0</v>
      </c>
      <c r="U1089" s="275">
        <f t="shared" si="40"/>
        <v>1</v>
      </c>
      <c r="V1089" s="333" t="str">
        <f>+VLOOKUP(A1089,bd_lista!$A$3:$E$592,5,FALSE)</f>
        <v>Gobiernos Autonomos Municipales</v>
      </c>
      <c r="W1089" s="387" t="str">
        <f>+V1089</f>
        <v>Gobiernos Autonomos Municipales</v>
      </c>
      <c r="X1089" s="242">
        <f>+VLOOKUP(A1089,[4]Sheet1!$A$13:$D$744,4,FALSE)</f>
        <v>0</v>
      </c>
      <c r="Y1089" s="242" t="e">
        <f>+VLOOKUP(X1089,bd_lista!$A$3:$C$592,3,FALSE)</f>
        <v>#N/A</v>
      </c>
      <c r="Z1089" s="294">
        <f>+X1089</f>
        <v>0</v>
      </c>
      <c r="AA1089" s="295" t="e">
        <f>+Y1089</f>
        <v>#N/A</v>
      </c>
    </row>
    <row r="1090" spans="1:27" customFormat="1" ht="15" hidden="1" customHeight="1">
      <c r="A1090" s="32">
        <v>1902</v>
      </c>
      <c r="B1090" s="393"/>
      <c r="C1090" s="247" t="str">
        <f>+VLOOKUP(A1090,bd_lista!$A$3:$C$592,3,FALSE)</f>
        <v>Gobierno Autónomo Municipal de Porvenir</v>
      </c>
      <c r="D1090" s="390"/>
      <c r="E1090" s="244" t="s">
        <v>1305</v>
      </c>
      <c r="F1090" s="245">
        <f ca="1">+IFERROR(INDEX('Hoja de Trabajo para listado'!$A$155:$Z$1048576,MATCH($A1090,'Hoja de Trabajo para listado'!$A$155:$A$1048576,0),MATCH((CUADRO!F$4&amp;$E1090),'Hoja de Trabajo para listado'!$A$151:$Z$151,0)),0)+IFERROR(INDEX('Hoja de Trabajo para listado'!$AB$155:$BA$1048576,MATCH($A1090,'Hoja de Trabajo para listado'!$AB$155:$AB$1048576,0),MATCH((CUADRO!F$4&amp;$E1090),'Hoja de Trabajo para listado'!$AB$151:$BA$151,0)),0)+IFERROR(INDEX('Hoja de Trabajo para listado'!$BC$155:$CB$1048576,MATCH($A1090,'Hoja de Trabajo para listado'!$BC$155:$BC$1048576,0),MATCH((CUADRO!F$4&amp;$E1090),'Hoja de Trabajo para listado'!$BC$151:$CB$151,0)),0)+IFERROR(INDEX('Hoja de Trabajo para listado'!$DE$153:$DG$274,MATCH($A1090,'Hoja de Trabajo para listado'!$DE$153:$DE$1048576,0),MATCH((CUADRO!F$4&amp;$E1090),'Hoja de Trabajo para listado'!$DE$151:$DG$151,0)),0)+IFERROR(INDEX('Hoja de Trabajo para listado'!$CD$155:$DC$1048576,MATCH($A1090,'Hoja de Trabajo para listado'!$CD$155:$CD$1048576,0),MATCH((CUADRO!F$4&amp;$E1090),'Hoja de Trabajo para listado'!$CD$151:$DC$151,0)),0)</f>
        <v>0</v>
      </c>
      <c r="G1090" s="245">
        <f ca="1">+IFERROR(INDEX('Hoja de Trabajo para listado'!$A$155:$Z$1048576,MATCH($A1090,'Hoja de Trabajo para listado'!$A$155:$A$1048576,0),MATCH((CUADRO!G$4&amp;$E1090),'Hoja de Trabajo para listado'!$A$151:$Z$151,0)),0)+IFERROR(INDEX('Hoja de Trabajo para listado'!$AB$155:$BA$1048576,MATCH($A1090,'Hoja de Trabajo para listado'!$AB$155:$AB$1048576,0),MATCH((CUADRO!G$4&amp;$E1090),'Hoja de Trabajo para listado'!$AB$151:$BA$151,0)),0)+IFERROR(INDEX('Hoja de Trabajo para listado'!$BC$155:$CB$1048576,MATCH($A1090,'Hoja de Trabajo para listado'!$BC$155:$BC$1048576,0),MATCH((CUADRO!G$4&amp;$E1090),'Hoja de Trabajo para listado'!$BC$151:$CB$151,0)),0)+IFERROR(INDEX('Hoja de Trabajo para listado'!$DE$153:$DG$274,MATCH($A1090,'Hoja de Trabajo para listado'!$DE$153:$DE$1048576,0),MATCH((CUADRO!G$4&amp;$E1090),'Hoja de Trabajo para listado'!$DE$151:$DG$151,0)),0)+IFERROR(INDEX('Hoja de Trabajo para listado'!$CD$155:$DC$1048576,MATCH($A1090,'Hoja de Trabajo para listado'!$CD$155:$CD$1048576,0),MATCH((CUADRO!G$4&amp;$E1090),'Hoja de Trabajo para listado'!$CD$151:$DC$151,0)),0)</f>
        <v>0</v>
      </c>
      <c r="H1090" s="245">
        <f ca="1">+IFERROR(INDEX('Hoja de Trabajo para listado'!$A$155:$Z$1048576,MATCH($A1090,'Hoja de Trabajo para listado'!$A$155:$A$1048576,0),MATCH((CUADRO!H$4&amp;$E1090),'Hoja de Trabajo para listado'!$A$151:$Z$151,0)),0)+IFERROR(INDEX('Hoja de Trabajo para listado'!$AB$155:$BA$1048576,MATCH($A1090,'Hoja de Trabajo para listado'!$AB$155:$AB$1048576,0),MATCH((CUADRO!H$4&amp;$E1090),'Hoja de Trabajo para listado'!$AB$151:$BA$151,0)),0)+IFERROR(INDEX('Hoja de Trabajo para listado'!$BC$155:$CB$1048576,MATCH($A1090,'Hoja de Trabajo para listado'!$BC$155:$BC$1048576,0),MATCH((CUADRO!H$4&amp;$E1090),'Hoja de Trabajo para listado'!$BC$151:$CB$151,0)),0)+IFERROR(INDEX('Hoja de Trabajo para listado'!$DE$153:$DG$274,MATCH($A1090,'Hoja de Trabajo para listado'!$DE$153:$DE$1048576,0),MATCH((CUADRO!H$4&amp;$E1090),'Hoja de Trabajo para listado'!$DE$151:$DG$151,0)),0)+IFERROR(INDEX('Hoja de Trabajo para listado'!$CD$155:$DC$1048576,MATCH($A1090,'Hoja de Trabajo para listado'!$CD$155:$CD$1048576,0),MATCH((CUADRO!H$4&amp;$E1090),'Hoja de Trabajo para listado'!$CD$151:$DC$151,0)),0)</f>
        <v>0</v>
      </c>
      <c r="I1090" s="245">
        <f ca="1">+IFERROR(INDEX('Hoja de Trabajo para listado'!$A$155:$Z$1048576,MATCH($A1090,'Hoja de Trabajo para listado'!$A$155:$A$1048576,0),MATCH((CUADRO!I$4&amp;$E1090),'Hoja de Trabajo para listado'!$A$151:$Z$151,0)),0)+IFERROR(INDEX('Hoja de Trabajo para listado'!$AB$155:$BA$1048576,MATCH($A1090,'Hoja de Trabajo para listado'!$AB$155:$AB$1048576,0),MATCH((CUADRO!I$4&amp;$E1090),'Hoja de Trabajo para listado'!$AB$151:$BA$151,0)),0)+IFERROR(INDEX('Hoja de Trabajo para listado'!$BC$155:$CB$1048576,MATCH($A1090,'Hoja de Trabajo para listado'!$BC$155:$BC$1048576,0),MATCH((CUADRO!I$4&amp;$E1090),'Hoja de Trabajo para listado'!$BC$151:$CB$151,0)),0)+IFERROR(INDEX('Hoja de Trabajo para listado'!$DE$153:$DG$274,MATCH($A1090,'Hoja de Trabajo para listado'!$DE$153:$DE$1048576,0),MATCH((CUADRO!I$4&amp;$E1090),'Hoja de Trabajo para listado'!$DE$151:$DG$151,0)),0)+IFERROR(INDEX('Hoja de Trabajo para listado'!$CD$155:$DC$1048576,MATCH($A1090,'Hoja de Trabajo para listado'!$CD$155:$CD$1048576,0),MATCH((CUADRO!I$4&amp;$E1090),'Hoja de Trabajo para listado'!$CD$151:$DC$151,0)),0)</f>
        <v>0</v>
      </c>
      <c r="J1090" s="245">
        <f ca="1">+IFERROR(INDEX('Hoja de Trabajo para listado'!$A$155:$Z$1048576,MATCH($A1090,'Hoja de Trabajo para listado'!$A$155:$A$1048576,0),MATCH((CUADRO!J$4&amp;$E1090),'Hoja de Trabajo para listado'!$A$151:$Z$151,0)),0)+IFERROR(INDEX('Hoja de Trabajo para listado'!$AB$155:$BA$1048576,MATCH($A1090,'Hoja de Trabajo para listado'!$AB$155:$AB$1048576,0),MATCH((CUADRO!J$4&amp;$E1090),'Hoja de Trabajo para listado'!$AB$151:$BA$151,0)),0)+IFERROR(INDEX('Hoja de Trabajo para listado'!$BC$155:$CB$1048576,MATCH($A1090,'Hoja de Trabajo para listado'!$BC$155:$BC$1048576,0),MATCH((CUADRO!J$4&amp;$E1090),'Hoja de Trabajo para listado'!$BC$151:$CB$151,0)),0)+IFERROR(INDEX('Hoja de Trabajo para listado'!$DE$153:$DG$274,MATCH($A1090,'Hoja de Trabajo para listado'!$DE$153:$DE$1048576,0),MATCH((CUADRO!J$4&amp;$E1090),'Hoja de Trabajo para listado'!$DE$151:$DG$151,0)),0)+IFERROR(INDEX('Hoja de Trabajo para listado'!$CD$155:$DC$1048576,MATCH($A1090,'Hoja de Trabajo para listado'!$CD$155:$CD$1048576,0),MATCH((CUADRO!J$4&amp;$E1090),'Hoja de Trabajo para listado'!$CD$151:$DC$151,0)),0)</f>
        <v>0</v>
      </c>
      <c r="K1090" s="245">
        <f ca="1">+IFERROR(INDEX('Hoja de Trabajo para listado'!$A$155:$Z$1048576,MATCH($A1090,'Hoja de Trabajo para listado'!$A$155:$A$1048576,0),MATCH((CUADRO!K$4&amp;$E1090),'Hoja de Trabajo para listado'!$A$151:$Z$151,0)),0)+IFERROR(INDEX('Hoja de Trabajo para listado'!$AB$155:$BA$1048576,MATCH($A1090,'Hoja de Trabajo para listado'!$AB$155:$AB$1048576,0),MATCH((CUADRO!K$4&amp;$E1090),'Hoja de Trabajo para listado'!$AB$151:$BA$151,0)),0)+IFERROR(INDEX('Hoja de Trabajo para listado'!$BC$155:$CB$1048576,MATCH($A1090,'Hoja de Trabajo para listado'!$BC$155:$BC$1048576,0),MATCH((CUADRO!K$4&amp;$E1090),'Hoja de Trabajo para listado'!$BC$151:$CB$151,0)),0)+IFERROR(INDEX('Hoja de Trabajo para listado'!$DE$153:$DG$274,MATCH($A1090,'Hoja de Trabajo para listado'!$DE$153:$DE$1048576,0),MATCH((CUADRO!K$4&amp;$E1090),'Hoja de Trabajo para listado'!$DE$151:$DG$151,0)),0)+IFERROR(INDEX('Hoja de Trabajo para listado'!$CD$155:$DC$1048576,MATCH($A1090,'Hoja de Trabajo para listado'!$CD$155:$CD$1048576,0),MATCH((CUADRO!K$4&amp;$E1090),'Hoja de Trabajo para listado'!$CD$151:$DC$151,0)),0)</f>
        <v>0</v>
      </c>
      <c r="L1090" s="245">
        <f ca="1">+IFERROR(INDEX('Hoja de Trabajo para listado'!$A$155:$Z$1048576,MATCH($A1090,'Hoja de Trabajo para listado'!$A$155:$A$1048576,0),MATCH((CUADRO!L$4&amp;$E1090),'Hoja de Trabajo para listado'!$A$151:$Z$151,0)),0)+IFERROR(INDEX('Hoja de Trabajo para listado'!$AB$155:$BA$1048576,MATCH($A1090,'Hoja de Trabajo para listado'!$AB$155:$AB$1048576,0),MATCH((CUADRO!L$4&amp;$E1090),'Hoja de Trabajo para listado'!$AB$151:$BA$151,0)),0)+IFERROR(INDEX('Hoja de Trabajo para listado'!$BC$155:$CB$1048576,MATCH($A1090,'Hoja de Trabajo para listado'!$BC$155:$BC$1048576,0),MATCH((CUADRO!L$4&amp;$E1090),'Hoja de Trabajo para listado'!$BC$151:$CB$151,0)),0)+IFERROR(INDEX('Hoja de Trabajo para listado'!$DE$153:$DG$274,MATCH($A1090,'Hoja de Trabajo para listado'!$DE$153:$DE$1048576,0),MATCH((CUADRO!L$4&amp;$E1090),'Hoja de Trabajo para listado'!$DE$151:$DG$151,0)),0)+IFERROR(INDEX('Hoja de Trabajo para listado'!$CD$155:$DC$1048576,MATCH($A1090,'Hoja de Trabajo para listado'!$CD$155:$CD$1048576,0),MATCH((CUADRO!L$4&amp;$E1090),'Hoja de Trabajo para listado'!$CD$151:$DC$151,0)),0)</f>
        <v>0</v>
      </c>
      <c r="M1090" s="245">
        <f ca="1">+IFERROR(INDEX('Hoja de Trabajo para listado'!$A$155:$Z$1048576,MATCH($A1090,'Hoja de Trabajo para listado'!$A$155:$A$1048576,0),MATCH((CUADRO!M$4&amp;$E1090),'Hoja de Trabajo para listado'!$A$151:$Z$151,0)),0)+IFERROR(INDEX('Hoja de Trabajo para listado'!$AB$155:$BA$1048576,MATCH($A1090,'Hoja de Trabajo para listado'!$AB$155:$AB$1048576,0),MATCH((CUADRO!M$4&amp;$E1090),'Hoja de Trabajo para listado'!$AB$151:$BA$151,0)),0)+IFERROR(INDEX('Hoja de Trabajo para listado'!$BC$155:$CB$1048576,MATCH($A1090,'Hoja de Trabajo para listado'!$BC$155:$BC$1048576,0),MATCH((CUADRO!M$4&amp;$E1090),'Hoja de Trabajo para listado'!$BC$151:$CB$151,0)),0)+IFERROR(INDEX('Hoja de Trabajo para listado'!$DE$153:$DG$274,MATCH($A1090,'Hoja de Trabajo para listado'!$DE$153:$DE$1048576,0),MATCH((CUADRO!M$4&amp;$E1090),'Hoja de Trabajo para listado'!$DE$151:$DG$151,0)),0)+IFERROR(INDEX('Hoja de Trabajo para listado'!$CD$155:$DC$1048576,MATCH($A1090,'Hoja de Trabajo para listado'!$CD$155:$CD$1048576,0),MATCH((CUADRO!M$4&amp;$E1090),'Hoja de Trabajo para listado'!$CD$151:$DC$151,0)),0)</f>
        <v>0</v>
      </c>
      <c r="N1090" s="245">
        <f ca="1">+IFERROR(INDEX('Hoja de Trabajo para listado'!$A$155:$Z$1048576,MATCH($A1090,'Hoja de Trabajo para listado'!$A$155:$A$1048576,0),MATCH((CUADRO!N$4&amp;$E1090),'Hoja de Trabajo para listado'!$A$151:$Z$151,0)),0)+IFERROR(INDEX('Hoja de Trabajo para listado'!$AB$155:$BA$1048576,MATCH($A1090,'Hoja de Trabajo para listado'!$AB$155:$AB$1048576,0),MATCH((CUADRO!N$4&amp;$E1090),'Hoja de Trabajo para listado'!$AB$151:$BA$151,0)),0)+IFERROR(INDEX('Hoja de Trabajo para listado'!$BC$155:$CB$1048576,MATCH($A1090,'Hoja de Trabajo para listado'!$BC$155:$BC$1048576,0),MATCH((CUADRO!N$4&amp;$E1090),'Hoja de Trabajo para listado'!$BC$151:$CB$151,0)),0)+IFERROR(INDEX('Hoja de Trabajo para listado'!$DE$153:$DG$274,MATCH($A1090,'Hoja de Trabajo para listado'!$DE$153:$DE$1048576,0),MATCH((CUADRO!N$4&amp;$E1090),'Hoja de Trabajo para listado'!$DE$151:$DG$151,0)),0)+IFERROR(INDEX('Hoja de Trabajo para listado'!$CD$155:$DC$1048576,MATCH($A1090,'Hoja de Trabajo para listado'!$CD$155:$CD$1048576,0),MATCH((CUADRO!N$4&amp;$E1090),'Hoja de Trabajo para listado'!$CD$151:$DC$151,0)),0)</f>
        <v>0</v>
      </c>
      <c r="O1090" s="245">
        <f ca="1">+IFERROR(INDEX('Hoja de Trabajo para listado'!$A$155:$Z$1048576,MATCH($A1090,'Hoja de Trabajo para listado'!$A$155:$A$1048576,0),MATCH((CUADRO!O$4&amp;$E1090),'Hoja de Trabajo para listado'!$A$151:$Z$151,0)),0)+IFERROR(INDEX('Hoja de Trabajo para listado'!$AB$155:$BA$1048576,MATCH($A1090,'Hoja de Trabajo para listado'!$AB$155:$AB$1048576,0),MATCH((CUADRO!O$4&amp;$E1090),'Hoja de Trabajo para listado'!$AB$151:$BA$151,0)),0)+IFERROR(INDEX('Hoja de Trabajo para listado'!$BC$155:$CB$1048576,MATCH($A1090,'Hoja de Trabajo para listado'!$BC$155:$BC$1048576,0),MATCH((CUADRO!O$4&amp;$E1090),'Hoja de Trabajo para listado'!$BC$151:$CB$151,0)),0)+IFERROR(INDEX('Hoja de Trabajo para listado'!$DE$153:$DG$274,MATCH($A1090,'Hoja de Trabajo para listado'!$DE$153:$DE$1048576,0),MATCH((CUADRO!O$4&amp;$E1090),'Hoja de Trabajo para listado'!$DE$151:$DG$151,0)),0)+IFERROR(INDEX('Hoja de Trabajo para listado'!$CD$155:$DC$1048576,MATCH($A1090,'Hoja de Trabajo para listado'!$CD$155:$CD$1048576,0),MATCH((CUADRO!O$4&amp;$E1090),'Hoja de Trabajo para listado'!$CD$151:$DC$151,0)),0)</f>
        <v>0</v>
      </c>
      <c r="P1090" s="245">
        <f ca="1">+IFERROR(INDEX('Hoja de Trabajo para listado'!$A$155:$Z$1048576,MATCH($A1090,'Hoja de Trabajo para listado'!$A$155:$A$1048576,0),MATCH((CUADRO!P$4&amp;$E1090),'Hoja de Trabajo para listado'!$A$151:$Z$151,0)),0)+IFERROR(INDEX('Hoja de Trabajo para listado'!$AB$155:$BA$1048576,MATCH($A1090,'Hoja de Trabajo para listado'!$AB$155:$AB$1048576,0),MATCH((CUADRO!P$4&amp;$E1090),'Hoja de Trabajo para listado'!$AB$151:$BA$151,0)),0)+IFERROR(INDEX('Hoja de Trabajo para listado'!$BC$155:$CB$1048576,MATCH($A1090,'Hoja de Trabajo para listado'!$BC$155:$BC$1048576,0),MATCH((CUADRO!P$4&amp;$E1090),'Hoja de Trabajo para listado'!$BC$151:$CB$151,0)),0)+IFERROR(INDEX('Hoja de Trabajo para listado'!$DE$153:$DG$274,MATCH($A1090,'Hoja de Trabajo para listado'!$DE$153:$DE$1048576,0),MATCH((CUADRO!P$4&amp;$E1090),'Hoja de Trabajo para listado'!$DE$151:$DG$151,0)),0)+IFERROR(INDEX('Hoja de Trabajo para listado'!$CD$155:$DC$1048576,MATCH($A1090,'Hoja de Trabajo para listado'!$CD$155:$CD$1048576,0),MATCH((CUADRO!P$4&amp;$E1090),'Hoja de Trabajo para listado'!$CD$151:$DC$151,0)),0)</f>
        <v>0</v>
      </c>
      <c r="Q1090" s="245">
        <f ca="1">+IFERROR(INDEX('Hoja de Trabajo para listado'!$A$155:$Z$1048576,MATCH($A1090,'Hoja de Trabajo para listado'!$A$155:$A$1048576,0),MATCH((CUADRO!Q$4&amp;$E1090),'Hoja de Trabajo para listado'!$A$151:$Z$151,0)),0)+IFERROR(INDEX('Hoja de Trabajo para listado'!$AB$155:$BA$1048576,MATCH($A1090,'Hoja de Trabajo para listado'!$AB$155:$AB$1048576,0),MATCH((CUADRO!Q$4&amp;$E1090),'Hoja de Trabajo para listado'!$AB$151:$BA$151,0)),0)+IFERROR(INDEX('Hoja de Trabajo para listado'!$BC$155:$CB$1048576,MATCH($A1090,'Hoja de Trabajo para listado'!$BC$155:$BC$1048576,0),MATCH((CUADRO!Q$4&amp;$E1090),'Hoja de Trabajo para listado'!$BC$151:$CB$151,0)),0)+IFERROR(INDEX('Hoja de Trabajo para listado'!$DE$153:$DG$274,MATCH($A1090,'Hoja de Trabajo para listado'!$DE$153:$DE$1048576,0),MATCH((CUADRO!Q$4&amp;$E1090),'Hoja de Trabajo para listado'!$DE$151:$DG$151,0)),0)+IFERROR(INDEX('Hoja de Trabajo para listado'!$CD$155:$DC$1048576,MATCH($A1090,'Hoja de Trabajo para listado'!$CD$155:$CD$1048576,0),MATCH((CUADRO!Q$4&amp;$E1090),'Hoja de Trabajo para listado'!$CD$151:$DC$151,0)),0)</f>
        <v>0</v>
      </c>
      <c r="R1090" s="245">
        <f t="shared" ca="1" si="39"/>
        <v>0</v>
      </c>
      <c r="S1090" s="259">
        <f ca="1">+R1089+R1090</f>
        <v>0</v>
      </c>
      <c r="T1090" s="245">
        <f ca="1">+S1090</f>
        <v>0</v>
      </c>
      <c r="U1090" s="244">
        <f t="shared" si="40"/>
        <v>2</v>
      </c>
      <c r="V1090" s="333" t="str">
        <f>+VLOOKUP(A1090,bd_lista!$A$3:$E$592,5,FALSE)</f>
        <v>Gobiernos Autonomos Municipales</v>
      </c>
      <c r="W1090" s="388"/>
      <c r="X1090" s="242">
        <f>+VLOOKUP(A1090,[4]Sheet1!$A$13:$D$744,4,FALSE)</f>
        <v>0</v>
      </c>
      <c r="Y1090" s="242" t="e">
        <f>+VLOOKUP(X1090,bd_lista!$A$3:$C$592,3,FALSE)</f>
        <v>#N/A</v>
      </c>
      <c r="Z1090" s="292"/>
      <c r="AA1090" s="293"/>
    </row>
    <row r="1091" spans="1:27" customFormat="1" ht="15" hidden="1" customHeight="1">
      <c r="A1091" s="32">
        <v>1903</v>
      </c>
      <c r="B1091" s="392">
        <f>+A1091</f>
        <v>1903</v>
      </c>
      <c r="C1091" s="247" t="str">
        <f>+VLOOKUP(A1091,bd_lista!$A$3:$C$592,3,FALSE)</f>
        <v>Gobierno Autónomo Municipal de Bolpebra</v>
      </c>
      <c r="D1091" s="389" t="str">
        <f>+C1091</f>
        <v>Gobierno Autónomo Municipal de Bolpebra</v>
      </c>
      <c r="E1091" s="242" t="s">
        <v>1304</v>
      </c>
      <c r="F1091" s="243">
        <f ca="1">+IFERROR(INDEX('Hoja de Trabajo para listado'!$A$155:$Z$1048576,MATCH($A1091,'Hoja de Trabajo para listado'!$A$155:$A$1048576,0),MATCH((CUADRO!F$4&amp;$E1091),'Hoja de Trabajo para listado'!$A$151:$Z$151,0)),0)+IFERROR(INDEX('Hoja de Trabajo para listado'!$AB$155:$BA$1048576,MATCH($A1091,'Hoja de Trabajo para listado'!$AB$155:$AB$1048576,0),MATCH((CUADRO!F$4&amp;$E1091),'Hoja de Trabajo para listado'!$AB$151:$BA$151,0)),0)+IFERROR(INDEX('Hoja de Trabajo para listado'!$BC$155:$CB$1048576,MATCH($A1091,'Hoja de Trabajo para listado'!$BC$155:$BC$1048576,0),MATCH((CUADRO!F$4&amp;$E1091),'Hoja de Trabajo para listado'!$BC$151:$CB$151,0)),0)+IFERROR(INDEX('Hoja de Trabajo para listado'!$DE$153:$DG$274,MATCH($A1091,'Hoja de Trabajo para listado'!$DE$153:$DE$1048576,0),MATCH((CUADRO!F$4&amp;$E1091),'Hoja de Trabajo para listado'!$DE$151:$DG$151,0)),0)+IFERROR(INDEX('Hoja de Trabajo para listado'!$CD$155:$DC$1048576,MATCH($A1091,'Hoja de Trabajo para listado'!$CD$155:$CD$1048576,0),MATCH((CUADRO!F$4&amp;$E1091),'Hoja de Trabajo para listado'!$CD$151:$DC$151,0)),0)</f>
        <v>0</v>
      </c>
      <c r="G1091" s="243">
        <f ca="1">+IFERROR(INDEX('Hoja de Trabajo para listado'!$A$155:$Z$1048576,MATCH($A1091,'Hoja de Trabajo para listado'!$A$155:$A$1048576,0),MATCH((CUADRO!G$4&amp;$E1091),'Hoja de Trabajo para listado'!$A$151:$Z$151,0)),0)+IFERROR(INDEX('Hoja de Trabajo para listado'!$AB$155:$BA$1048576,MATCH($A1091,'Hoja de Trabajo para listado'!$AB$155:$AB$1048576,0),MATCH((CUADRO!G$4&amp;$E1091),'Hoja de Trabajo para listado'!$AB$151:$BA$151,0)),0)+IFERROR(INDEX('Hoja de Trabajo para listado'!$BC$155:$CB$1048576,MATCH($A1091,'Hoja de Trabajo para listado'!$BC$155:$BC$1048576,0),MATCH((CUADRO!G$4&amp;$E1091),'Hoja de Trabajo para listado'!$BC$151:$CB$151,0)),0)+IFERROR(INDEX('Hoja de Trabajo para listado'!$DE$153:$DG$274,MATCH($A1091,'Hoja de Trabajo para listado'!$DE$153:$DE$1048576,0),MATCH((CUADRO!G$4&amp;$E1091),'Hoja de Trabajo para listado'!$DE$151:$DG$151,0)),0)+IFERROR(INDEX('Hoja de Trabajo para listado'!$CD$155:$DC$1048576,MATCH($A1091,'Hoja de Trabajo para listado'!$CD$155:$CD$1048576,0),MATCH((CUADRO!G$4&amp;$E1091),'Hoja de Trabajo para listado'!$CD$151:$DC$151,0)),0)</f>
        <v>0</v>
      </c>
      <c r="H1091" s="243">
        <f ca="1">+IFERROR(INDEX('Hoja de Trabajo para listado'!$A$155:$Z$1048576,MATCH($A1091,'Hoja de Trabajo para listado'!$A$155:$A$1048576,0),MATCH((CUADRO!H$4&amp;$E1091),'Hoja de Trabajo para listado'!$A$151:$Z$151,0)),0)+IFERROR(INDEX('Hoja de Trabajo para listado'!$AB$155:$BA$1048576,MATCH($A1091,'Hoja de Trabajo para listado'!$AB$155:$AB$1048576,0),MATCH((CUADRO!H$4&amp;$E1091),'Hoja de Trabajo para listado'!$AB$151:$BA$151,0)),0)+IFERROR(INDEX('Hoja de Trabajo para listado'!$BC$155:$CB$1048576,MATCH($A1091,'Hoja de Trabajo para listado'!$BC$155:$BC$1048576,0),MATCH((CUADRO!H$4&amp;$E1091),'Hoja de Trabajo para listado'!$BC$151:$CB$151,0)),0)+IFERROR(INDEX('Hoja de Trabajo para listado'!$DE$153:$DG$274,MATCH($A1091,'Hoja de Trabajo para listado'!$DE$153:$DE$1048576,0),MATCH((CUADRO!H$4&amp;$E1091),'Hoja de Trabajo para listado'!$DE$151:$DG$151,0)),0)+IFERROR(INDEX('Hoja de Trabajo para listado'!$CD$155:$DC$1048576,MATCH($A1091,'Hoja de Trabajo para listado'!$CD$155:$CD$1048576,0),MATCH((CUADRO!H$4&amp;$E1091),'Hoja de Trabajo para listado'!$CD$151:$DC$151,0)),0)</f>
        <v>0</v>
      </c>
      <c r="I1091" s="243">
        <f ca="1">+IFERROR(INDEX('Hoja de Trabajo para listado'!$A$155:$Z$1048576,MATCH($A1091,'Hoja de Trabajo para listado'!$A$155:$A$1048576,0),MATCH((CUADRO!I$4&amp;$E1091),'Hoja de Trabajo para listado'!$A$151:$Z$151,0)),0)+IFERROR(INDEX('Hoja de Trabajo para listado'!$AB$155:$BA$1048576,MATCH($A1091,'Hoja de Trabajo para listado'!$AB$155:$AB$1048576,0),MATCH((CUADRO!I$4&amp;$E1091),'Hoja de Trabajo para listado'!$AB$151:$BA$151,0)),0)+IFERROR(INDEX('Hoja de Trabajo para listado'!$BC$155:$CB$1048576,MATCH($A1091,'Hoja de Trabajo para listado'!$BC$155:$BC$1048576,0),MATCH((CUADRO!I$4&amp;$E1091),'Hoja de Trabajo para listado'!$BC$151:$CB$151,0)),0)+IFERROR(INDEX('Hoja de Trabajo para listado'!$DE$153:$DG$274,MATCH($A1091,'Hoja de Trabajo para listado'!$DE$153:$DE$1048576,0),MATCH((CUADRO!I$4&amp;$E1091),'Hoja de Trabajo para listado'!$DE$151:$DG$151,0)),0)+IFERROR(INDEX('Hoja de Trabajo para listado'!$CD$155:$DC$1048576,MATCH($A1091,'Hoja de Trabajo para listado'!$CD$155:$CD$1048576,0),MATCH((CUADRO!I$4&amp;$E1091),'Hoja de Trabajo para listado'!$CD$151:$DC$151,0)),0)</f>
        <v>0</v>
      </c>
      <c r="J1091" s="243">
        <f ca="1">+IFERROR(INDEX('Hoja de Trabajo para listado'!$A$155:$Z$1048576,MATCH($A1091,'Hoja de Trabajo para listado'!$A$155:$A$1048576,0),MATCH((CUADRO!J$4&amp;$E1091),'Hoja de Trabajo para listado'!$A$151:$Z$151,0)),0)+IFERROR(INDEX('Hoja de Trabajo para listado'!$AB$155:$BA$1048576,MATCH($A1091,'Hoja de Trabajo para listado'!$AB$155:$AB$1048576,0),MATCH((CUADRO!J$4&amp;$E1091),'Hoja de Trabajo para listado'!$AB$151:$BA$151,0)),0)+IFERROR(INDEX('Hoja de Trabajo para listado'!$BC$155:$CB$1048576,MATCH($A1091,'Hoja de Trabajo para listado'!$BC$155:$BC$1048576,0),MATCH((CUADRO!J$4&amp;$E1091),'Hoja de Trabajo para listado'!$BC$151:$CB$151,0)),0)+IFERROR(INDEX('Hoja de Trabajo para listado'!$DE$153:$DG$274,MATCH($A1091,'Hoja de Trabajo para listado'!$DE$153:$DE$1048576,0),MATCH((CUADRO!J$4&amp;$E1091),'Hoja de Trabajo para listado'!$DE$151:$DG$151,0)),0)+IFERROR(INDEX('Hoja de Trabajo para listado'!$CD$155:$DC$1048576,MATCH($A1091,'Hoja de Trabajo para listado'!$CD$155:$CD$1048576,0),MATCH((CUADRO!J$4&amp;$E1091),'Hoja de Trabajo para listado'!$CD$151:$DC$151,0)),0)</f>
        <v>0</v>
      </c>
      <c r="K1091" s="243">
        <f ca="1">+IFERROR(INDEX('Hoja de Trabajo para listado'!$A$155:$Z$1048576,MATCH($A1091,'Hoja de Trabajo para listado'!$A$155:$A$1048576,0),MATCH((CUADRO!K$4&amp;$E1091),'Hoja de Trabajo para listado'!$A$151:$Z$151,0)),0)+IFERROR(INDEX('Hoja de Trabajo para listado'!$AB$155:$BA$1048576,MATCH($A1091,'Hoja de Trabajo para listado'!$AB$155:$AB$1048576,0),MATCH((CUADRO!K$4&amp;$E1091),'Hoja de Trabajo para listado'!$AB$151:$BA$151,0)),0)+IFERROR(INDEX('Hoja de Trabajo para listado'!$BC$155:$CB$1048576,MATCH($A1091,'Hoja de Trabajo para listado'!$BC$155:$BC$1048576,0),MATCH((CUADRO!K$4&amp;$E1091),'Hoja de Trabajo para listado'!$BC$151:$CB$151,0)),0)+IFERROR(INDEX('Hoja de Trabajo para listado'!$DE$153:$DG$274,MATCH($A1091,'Hoja de Trabajo para listado'!$DE$153:$DE$1048576,0),MATCH((CUADRO!K$4&amp;$E1091),'Hoja de Trabajo para listado'!$DE$151:$DG$151,0)),0)+IFERROR(INDEX('Hoja de Trabajo para listado'!$CD$155:$DC$1048576,MATCH($A1091,'Hoja de Trabajo para listado'!$CD$155:$CD$1048576,0),MATCH((CUADRO!K$4&amp;$E1091),'Hoja de Trabajo para listado'!$CD$151:$DC$151,0)),0)</f>
        <v>0</v>
      </c>
      <c r="L1091" s="243">
        <f ca="1">+IFERROR(INDEX('Hoja de Trabajo para listado'!$A$155:$Z$1048576,MATCH($A1091,'Hoja de Trabajo para listado'!$A$155:$A$1048576,0),MATCH((CUADRO!L$4&amp;$E1091),'Hoja de Trabajo para listado'!$A$151:$Z$151,0)),0)+IFERROR(INDEX('Hoja de Trabajo para listado'!$AB$155:$BA$1048576,MATCH($A1091,'Hoja de Trabajo para listado'!$AB$155:$AB$1048576,0),MATCH((CUADRO!L$4&amp;$E1091),'Hoja de Trabajo para listado'!$AB$151:$BA$151,0)),0)+IFERROR(INDEX('Hoja de Trabajo para listado'!$BC$155:$CB$1048576,MATCH($A1091,'Hoja de Trabajo para listado'!$BC$155:$BC$1048576,0),MATCH((CUADRO!L$4&amp;$E1091),'Hoja de Trabajo para listado'!$BC$151:$CB$151,0)),0)+IFERROR(INDEX('Hoja de Trabajo para listado'!$DE$153:$DG$274,MATCH($A1091,'Hoja de Trabajo para listado'!$DE$153:$DE$1048576,0),MATCH((CUADRO!L$4&amp;$E1091),'Hoja de Trabajo para listado'!$DE$151:$DG$151,0)),0)+IFERROR(INDEX('Hoja de Trabajo para listado'!$CD$155:$DC$1048576,MATCH($A1091,'Hoja de Trabajo para listado'!$CD$155:$CD$1048576,0),MATCH((CUADRO!L$4&amp;$E1091),'Hoja de Trabajo para listado'!$CD$151:$DC$151,0)),0)</f>
        <v>0</v>
      </c>
      <c r="M1091" s="243">
        <f ca="1">+IFERROR(INDEX('Hoja de Trabajo para listado'!$A$155:$Z$1048576,MATCH($A1091,'Hoja de Trabajo para listado'!$A$155:$A$1048576,0),MATCH((CUADRO!M$4&amp;$E1091),'Hoja de Trabajo para listado'!$A$151:$Z$151,0)),0)+IFERROR(INDEX('Hoja de Trabajo para listado'!$AB$155:$BA$1048576,MATCH($A1091,'Hoja de Trabajo para listado'!$AB$155:$AB$1048576,0),MATCH((CUADRO!M$4&amp;$E1091),'Hoja de Trabajo para listado'!$AB$151:$BA$151,0)),0)+IFERROR(INDEX('Hoja de Trabajo para listado'!$BC$155:$CB$1048576,MATCH($A1091,'Hoja de Trabajo para listado'!$BC$155:$BC$1048576,0),MATCH((CUADRO!M$4&amp;$E1091),'Hoja de Trabajo para listado'!$BC$151:$CB$151,0)),0)+IFERROR(INDEX('Hoja de Trabajo para listado'!$DE$153:$DG$274,MATCH($A1091,'Hoja de Trabajo para listado'!$DE$153:$DE$1048576,0),MATCH((CUADRO!M$4&amp;$E1091),'Hoja de Trabajo para listado'!$DE$151:$DG$151,0)),0)+IFERROR(INDEX('Hoja de Trabajo para listado'!$CD$155:$DC$1048576,MATCH($A1091,'Hoja de Trabajo para listado'!$CD$155:$CD$1048576,0),MATCH((CUADRO!M$4&amp;$E1091),'Hoja de Trabajo para listado'!$CD$151:$DC$151,0)),0)</f>
        <v>0</v>
      </c>
      <c r="N1091" s="243">
        <f ca="1">+IFERROR(INDEX('Hoja de Trabajo para listado'!$A$155:$Z$1048576,MATCH($A1091,'Hoja de Trabajo para listado'!$A$155:$A$1048576,0),MATCH((CUADRO!N$4&amp;$E1091),'Hoja de Trabajo para listado'!$A$151:$Z$151,0)),0)+IFERROR(INDEX('Hoja de Trabajo para listado'!$AB$155:$BA$1048576,MATCH($A1091,'Hoja de Trabajo para listado'!$AB$155:$AB$1048576,0),MATCH((CUADRO!N$4&amp;$E1091),'Hoja de Trabajo para listado'!$AB$151:$BA$151,0)),0)+IFERROR(INDEX('Hoja de Trabajo para listado'!$BC$155:$CB$1048576,MATCH($A1091,'Hoja de Trabajo para listado'!$BC$155:$BC$1048576,0),MATCH((CUADRO!N$4&amp;$E1091),'Hoja de Trabajo para listado'!$BC$151:$CB$151,0)),0)+IFERROR(INDEX('Hoja de Trabajo para listado'!$DE$153:$DG$274,MATCH($A1091,'Hoja de Trabajo para listado'!$DE$153:$DE$1048576,0),MATCH((CUADRO!N$4&amp;$E1091),'Hoja de Trabajo para listado'!$DE$151:$DG$151,0)),0)+IFERROR(INDEX('Hoja de Trabajo para listado'!$CD$155:$DC$1048576,MATCH($A1091,'Hoja de Trabajo para listado'!$CD$155:$CD$1048576,0),MATCH((CUADRO!N$4&amp;$E1091),'Hoja de Trabajo para listado'!$CD$151:$DC$151,0)),0)</f>
        <v>0</v>
      </c>
      <c r="O1091" s="243">
        <f ca="1">+IFERROR(INDEX('Hoja de Trabajo para listado'!$A$155:$Z$1048576,MATCH($A1091,'Hoja de Trabajo para listado'!$A$155:$A$1048576,0),MATCH((CUADRO!O$4&amp;$E1091),'Hoja de Trabajo para listado'!$A$151:$Z$151,0)),0)+IFERROR(INDEX('Hoja de Trabajo para listado'!$AB$155:$BA$1048576,MATCH($A1091,'Hoja de Trabajo para listado'!$AB$155:$AB$1048576,0),MATCH((CUADRO!O$4&amp;$E1091),'Hoja de Trabajo para listado'!$AB$151:$BA$151,0)),0)+IFERROR(INDEX('Hoja de Trabajo para listado'!$BC$155:$CB$1048576,MATCH($A1091,'Hoja de Trabajo para listado'!$BC$155:$BC$1048576,0),MATCH((CUADRO!O$4&amp;$E1091),'Hoja de Trabajo para listado'!$BC$151:$CB$151,0)),0)+IFERROR(INDEX('Hoja de Trabajo para listado'!$DE$153:$DG$274,MATCH($A1091,'Hoja de Trabajo para listado'!$DE$153:$DE$1048576,0),MATCH((CUADRO!O$4&amp;$E1091),'Hoja de Trabajo para listado'!$DE$151:$DG$151,0)),0)+IFERROR(INDEX('Hoja de Trabajo para listado'!$CD$155:$DC$1048576,MATCH($A1091,'Hoja de Trabajo para listado'!$CD$155:$CD$1048576,0),MATCH((CUADRO!O$4&amp;$E1091),'Hoja de Trabajo para listado'!$CD$151:$DC$151,0)),0)</f>
        <v>0</v>
      </c>
      <c r="P1091" s="243">
        <f ca="1">+IFERROR(INDEX('Hoja de Trabajo para listado'!$A$155:$Z$1048576,MATCH($A1091,'Hoja de Trabajo para listado'!$A$155:$A$1048576,0),MATCH((CUADRO!P$4&amp;$E1091),'Hoja de Trabajo para listado'!$A$151:$Z$151,0)),0)+IFERROR(INDEX('Hoja de Trabajo para listado'!$AB$155:$BA$1048576,MATCH($A1091,'Hoja de Trabajo para listado'!$AB$155:$AB$1048576,0),MATCH((CUADRO!P$4&amp;$E1091),'Hoja de Trabajo para listado'!$AB$151:$BA$151,0)),0)+IFERROR(INDEX('Hoja de Trabajo para listado'!$BC$155:$CB$1048576,MATCH($A1091,'Hoja de Trabajo para listado'!$BC$155:$BC$1048576,0),MATCH((CUADRO!P$4&amp;$E1091),'Hoja de Trabajo para listado'!$BC$151:$CB$151,0)),0)+IFERROR(INDEX('Hoja de Trabajo para listado'!$DE$153:$DG$274,MATCH($A1091,'Hoja de Trabajo para listado'!$DE$153:$DE$1048576,0),MATCH((CUADRO!P$4&amp;$E1091),'Hoja de Trabajo para listado'!$DE$151:$DG$151,0)),0)+IFERROR(INDEX('Hoja de Trabajo para listado'!$CD$155:$DC$1048576,MATCH($A1091,'Hoja de Trabajo para listado'!$CD$155:$CD$1048576,0),MATCH((CUADRO!P$4&amp;$E1091),'Hoja de Trabajo para listado'!$CD$151:$DC$151,0)),0)</f>
        <v>0</v>
      </c>
      <c r="Q1091" s="243">
        <f ca="1">+IFERROR(INDEX('Hoja de Trabajo para listado'!$A$155:$Z$1048576,MATCH($A1091,'Hoja de Trabajo para listado'!$A$155:$A$1048576,0),MATCH((CUADRO!Q$4&amp;$E1091),'Hoja de Trabajo para listado'!$A$151:$Z$151,0)),0)+IFERROR(INDEX('Hoja de Trabajo para listado'!$AB$155:$BA$1048576,MATCH($A1091,'Hoja de Trabajo para listado'!$AB$155:$AB$1048576,0),MATCH((CUADRO!Q$4&amp;$E1091),'Hoja de Trabajo para listado'!$AB$151:$BA$151,0)),0)+IFERROR(INDEX('Hoja de Trabajo para listado'!$BC$155:$CB$1048576,MATCH($A1091,'Hoja de Trabajo para listado'!$BC$155:$BC$1048576,0),MATCH((CUADRO!Q$4&amp;$E1091),'Hoja de Trabajo para listado'!$BC$151:$CB$151,0)),0)+IFERROR(INDEX('Hoja de Trabajo para listado'!$DE$153:$DG$274,MATCH($A1091,'Hoja de Trabajo para listado'!$DE$153:$DE$1048576,0),MATCH((CUADRO!Q$4&amp;$E1091),'Hoja de Trabajo para listado'!$DE$151:$DG$151,0)),0)+IFERROR(INDEX('Hoja de Trabajo para listado'!$CD$155:$DC$1048576,MATCH($A1091,'Hoja de Trabajo para listado'!$CD$155:$CD$1048576,0),MATCH((CUADRO!Q$4&amp;$E1091),'Hoja de Trabajo para listado'!$CD$151:$DC$151,0)),0)</f>
        <v>0</v>
      </c>
      <c r="R1091" s="243">
        <f t="shared" ca="1" si="39"/>
        <v>0</v>
      </c>
      <c r="S1091" s="249"/>
      <c r="T1091" s="243">
        <f ca="1">+T1092</f>
        <v>0</v>
      </c>
      <c r="U1091" s="242">
        <f t="shared" si="40"/>
        <v>1</v>
      </c>
      <c r="V1091" s="333" t="str">
        <f>+VLOOKUP(A1091,bd_lista!$A$3:$E$592,5,FALSE)</f>
        <v>Gobiernos Autonomos Municipales</v>
      </c>
      <c r="W1091" s="387" t="str">
        <f>+V1091</f>
        <v>Gobiernos Autonomos Municipales</v>
      </c>
      <c r="X1091" s="242">
        <f>+VLOOKUP(A1091,[4]Sheet1!$A$13:$D$744,4,FALSE)</f>
        <v>0</v>
      </c>
      <c r="Y1091" s="242" t="e">
        <f>+VLOOKUP(X1091,bd_lista!$A$3:$C$592,3,FALSE)</f>
        <v>#N/A</v>
      </c>
      <c r="Z1091" s="294">
        <f>+X1091</f>
        <v>0</v>
      </c>
      <c r="AA1091" s="295" t="e">
        <f>+Y1091</f>
        <v>#N/A</v>
      </c>
    </row>
    <row r="1092" spans="1:27" customFormat="1" ht="15" hidden="1" customHeight="1">
      <c r="A1092" s="32">
        <v>1903</v>
      </c>
      <c r="B1092" s="393"/>
      <c r="C1092" s="247" t="str">
        <f>+VLOOKUP(A1092,bd_lista!$A$3:$C$592,3,FALSE)</f>
        <v>Gobierno Autónomo Municipal de Bolpebra</v>
      </c>
      <c r="D1092" s="390"/>
      <c r="E1092" s="244" t="s">
        <v>1305</v>
      </c>
      <c r="F1092" s="245">
        <f ca="1">+IFERROR(INDEX('Hoja de Trabajo para listado'!$A$155:$Z$1048576,MATCH($A1092,'Hoja de Trabajo para listado'!$A$155:$A$1048576,0),MATCH((CUADRO!F$4&amp;$E1092),'Hoja de Trabajo para listado'!$A$151:$Z$151,0)),0)+IFERROR(INDEX('Hoja de Trabajo para listado'!$AB$155:$BA$1048576,MATCH($A1092,'Hoja de Trabajo para listado'!$AB$155:$AB$1048576,0),MATCH((CUADRO!F$4&amp;$E1092),'Hoja de Trabajo para listado'!$AB$151:$BA$151,0)),0)+IFERROR(INDEX('Hoja de Trabajo para listado'!$BC$155:$CB$1048576,MATCH($A1092,'Hoja de Trabajo para listado'!$BC$155:$BC$1048576,0),MATCH((CUADRO!F$4&amp;$E1092),'Hoja de Trabajo para listado'!$BC$151:$CB$151,0)),0)+IFERROR(INDEX('Hoja de Trabajo para listado'!$DE$153:$DG$274,MATCH($A1092,'Hoja de Trabajo para listado'!$DE$153:$DE$1048576,0),MATCH((CUADRO!F$4&amp;$E1092),'Hoja de Trabajo para listado'!$DE$151:$DG$151,0)),0)+IFERROR(INDEX('Hoja de Trabajo para listado'!$CD$155:$DC$1048576,MATCH($A1092,'Hoja de Trabajo para listado'!$CD$155:$CD$1048576,0),MATCH((CUADRO!F$4&amp;$E1092),'Hoja de Trabajo para listado'!$CD$151:$DC$151,0)),0)</f>
        <v>0</v>
      </c>
      <c r="G1092" s="245">
        <f ca="1">+IFERROR(INDEX('Hoja de Trabajo para listado'!$A$155:$Z$1048576,MATCH($A1092,'Hoja de Trabajo para listado'!$A$155:$A$1048576,0),MATCH((CUADRO!G$4&amp;$E1092),'Hoja de Trabajo para listado'!$A$151:$Z$151,0)),0)+IFERROR(INDEX('Hoja de Trabajo para listado'!$AB$155:$BA$1048576,MATCH($A1092,'Hoja de Trabajo para listado'!$AB$155:$AB$1048576,0),MATCH((CUADRO!G$4&amp;$E1092),'Hoja de Trabajo para listado'!$AB$151:$BA$151,0)),0)+IFERROR(INDEX('Hoja de Trabajo para listado'!$BC$155:$CB$1048576,MATCH($A1092,'Hoja de Trabajo para listado'!$BC$155:$BC$1048576,0),MATCH((CUADRO!G$4&amp;$E1092),'Hoja de Trabajo para listado'!$BC$151:$CB$151,0)),0)+IFERROR(INDEX('Hoja de Trabajo para listado'!$DE$153:$DG$274,MATCH($A1092,'Hoja de Trabajo para listado'!$DE$153:$DE$1048576,0),MATCH((CUADRO!G$4&amp;$E1092),'Hoja de Trabajo para listado'!$DE$151:$DG$151,0)),0)+IFERROR(INDEX('Hoja de Trabajo para listado'!$CD$155:$DC$1048576,MATCH($A1092,'Hoja de Trabajo para listado'!$CD$155:$CD$1048576,0),MATCH((CUADRO!G$4&amp;$E1092),'Hoja de Trabajo para listado'!$CD$151:$DC$151,0)),0)</f>
        <v>0</v>
      </c>
      <c r="H1092" s="245">
        <f ca="1">+IFERROR(INDEX('Hoja de Trabajo para listado'!$A$155:$Z$1048576,MATCH($A1092,'Hoja de Trabajo para listado'!$A$155:$A$1048576,0),MATCH((CUADRO!H$4&amp;$E1092),'Hoja de Trabajo para listado'!$A$151:$Z$151,0)),0)+IFERROR(INDEX('Hoja de Trabajo para listado'!$AB$155:$BA$1048576,MATCH($A1092,'Hoja de Trabajo para listado'!$AB$155:$AB$1048576,0),MATCH((CUADRO!H$4&amp;$E1092),'Hoja de Trabajo para listado'!$AB$151:$BA$151,0)),0)+IFERROR(INDEX('Hoja de Trabajo para listado'!$BC$155:$CB$1048576,MATCH($A1092,'Hoja de Trabajo para listado'!$BC$155:$BC$1048576,0),MATCH((CUADRO!H$4&amp;$E1092),'Hoja de Trabajo para listado'!$BC$151:$CB$151,0)),0)+IFERROR(INDEX('Hoja de Trabajo para listado'!$DE$153:$DG$274,MATCH($A1092,'Hoja de Trabajo para listado'!$DE$153:$DE$1048576,0),MATCH((CUADRO!H$4&amp;$E1092),'Hoja de Trabajo para listado'!$DE$151:$DG$151,0)),0)+IFERROR(INDEX('Hoja de Trabajo para listado'!$CD$155:$DC$1048576,MATCH($A1092,'Hoja de Trabajo para listado'!$CD$155:$CD$1048576,0),MATCH((CUADRO!H$4&amp;$E1092),'Hoja de Trabajo para listado'!$CD$151:$DC$151,0)),0)</f>
        <v>0</v>
      </c>
      <c r="I1092" s="245">
        <f ca="1">+IFERROR(INDEX('Hoja de Trabajo para listado'!$A$155:$Z$1048576,MATCH($A1092,'Hoja de Trabajo para listado'!$A$155:$A$1048576,0),MATCH((CUADRO!I$4&amp;$E1092),'Hoja de Trabajo para listado'!$A$151:$Z$151,0)),0)+IFERROR(INDEX('Hoja de Trabajo para listado'!$AB$155:$BA$1048576,MATCH($A1092,'Hoja de Trabajo para listado'!$AB$155:$AB$1048576,0),MATCH((CUADRO!I$4&amp;$E1092),'Hoja de Trabajo para listado'!$AB$151:$BA$151,0)),0)+IFERROR(INDEX('Hoja de Trabajo para listado'!$BC$155:$CB$1048576,MATCH($A1092,'Hoja de Trabajo para listado'!$BC$155:$BC$1048576,0),MATCH((CUADRO!I$4&amp;$E1092),'Hoja de Trabajo para listado'!$BC$151:$CB$151,0)),0)+IFERROR(INDEX('Hoja de Trabajo para listado'!$DE$153:$DG$274,MATCH($A1092,'Hoja de Trabajo para listado'!$DE$153:$DE$1048576,0),MATCH((CUADRO!I$4&amp;$E1092),'Hoja de Trabajo para listado'!$DE$151:$DG$151,0)),0)+IFERROR(INDEX('Hoja de Trabajo para listado'!$CD$155:$DC$1048576,MATCH($A1092,'Hoja de Trabajo para listado'!$CD$155:$CD$1048576,0),MATCH((CUADRO!I$4&amp;$E1092),'Hoja de Trabajo para listado'!$CD$151:$DC$151,0)),0)</f>
        <v>0</v>
      </c>
      <c r="J1092" s="245">
        <f ca="1">+IFERROR(INDEX('Hoja de Trabajo para listado'!$A$155:$Z$1048576,MATCH($A1092,'Hoja de Trabajo para listado'!$A$155:$A$1048576,0),MATCH((CUADRO!J$4&amp;$E1092),'Hoja de Trabajo para listado'!$A$151:$Z$151,0)),0)+IFERROR(INDEX('Hoja de Trabajo para listado'!$AB$155:$BA$1048576,MATCH($A1092,'Hoja de Trabajo para listado'!$AB$155:$AB$1048576,0),MATCH((CUADRO!J$4&amp;$E1092),'Hoja de Trabajo para listado'!$AB$151:$BA$151,0)),0)+IFERROR(INDEX('Hoja de Trabajo para listado'!$BC$155:$CB$1048576,MATCH($A1092,'Hoja de Trabajo para listado'!$BC$155:$BC$1048576,0),MATCH((CUADRO!J$4&amp;$E1092),'Hoja de Trabajo para listado'!$BC$151:$CB$151,0)),0)+IFERROR(INDEX('Hoja de Trabajo para listado'!$DE$153:$DG$274,MATCH($A1092,'Hoja de Trabajo para listado'!$DE$153:$DE$1048576,0),MATCH((CUADRO!J$4&amp;$E1092),'Hoja de Trabajo para listado'!$DE$151:$DG$151,0)),0)+IFERROR(INDEX('Hoja de Trabajo para listado'!$CD$155:$DC$1048576,MATCH($A1092,'Hoja de Trabajo para listado'!$CD$155:$CD$1048576,0),MATCH((CUADRO!J$4&amp;$E1092),'Hoja de Trabajo para listado'!$CD$151:$DC$151,0)),0)</f>
        <v>0</v>
      </c>
      <c r="K1092" s="245">
        <f ca="1">+IFERROR(INDEX('Hoja de Trabajo para listado'!$A$155:$Z$1048576,MATCH($A1092,'Hoja de Trabajo para listado'!$A$155:$A$1048576,0),MATCH((CUADRO!K$4&amp;$E1092),'Hoja de Trabajo para listado'!$A$151:$Z$151,0)),0)+IFERROR(INDEX('Hoja de Trabajo para listado'!$AB$155:$BA$1048576,MATCH($A1092,'Hoja de Trabajo para listado'!$AB$155:$AB$1048576,0),MATCH((CUADRO!K$4&amp;$E1092),'Hoja de Trabajo para listado'!$AB$151:$BA$151,0)),0)+IFERROR(INDEX('Hoja de Trabajo para listado'!$BC$155:$CB$1048576,MATCH($A1092,'Hoja de Trabajo para listado'!$BC$155:$BC$1048576,0),MATCH((CUADRO!K$4&amp;$E1092),'Hoja de Trabajo para listado'!$BC$151:$CB$151,0)),0)+IFERROR(INDEX('Hoja de Trabajo para listado'!$DE$153:$DG$274,MATCH($A1092,'Hoja de Trabajo para listado'!$DE$153:$DE$1048576,0),MATCH((CUADRO!K$4&amp;$E1092),'Hoja de Trabajo para listado'!$DE$151:$DG$151,0)),0)+IFERROR(INDEX('Hoja de Trabajo para listado'!$CD$155:$DC$1048576,MATCH($A1092,'Hoja de Trabajo para listado'!$CD$155:$CD$1048576,0),MATCH((CUADRO!K$4&amp;$E1092),'Hoja de Trabajo para listado'!$CD$151:$DC$151,0)),0)</f>
        <v>0</v>
      </c>
      <c r="L1092" s="245">
        <f ca="1">+IFERROR(INDEX('Hoja de Trabajo para listado'!$A$155:$Z$1048576,MATCH($A1092,'Hoja de Trabajo para listado'!$A$155:$A$1048576,0),MATCH((CUADRO!L$4&amp;$E1092),'Hoja de Trabajo para listado'!$A$151:$Z$151,0)),0)+IFERROR(INDEX('Hoja de Trabajo para listado'!$AB$155:$BA$1048576,MATCH($A1092,'Hoja de Trabajo para listado'!$AB$155:$AB$1048576,0),MATCH((CUADRO!L$4&amp;$E1092),'Hoja de Trabajo para listado'!$AB$151:$BA$151,0)),0)+IFERROR(INDEX('Hoja de Trabajo para listado'!$BC$155:$CB$1048576,MATCH($A1092,'Hoja de Trabajo para listado'!$BC$155:$BC$1048576,0),MATCH((CUADRO!L$4&amp;$E1092),'Hoja de Trabajo para listado'!$BC$151:$CB$151,0)),0)+IFERROR(INDEX('Hoja de Trabajo para listado'!$DE$153:$DG$274,MATCH($A1092,'Hoja de Trabajo para listado'!$DE$153:$DE$1048576,0),MATCH((CUADRO!L$4&amp;$E1092),'Hoja de Trabajo para listado'!$DE$151:$DG$151,0)),0)+IFERROR(INDEX('Hoja de Trabajo para listado'!$CD$155:$DC$1048576,MATCH($A1092,'Hoja de Trabajo para listado'!$CD$155:$CD$1048576,0),MATCH((CUADRO!L$4&amp;$E1092),'Hoja de Trabajo para listado'!$CD$151:$DC$151,0)),0)</f>
        <v>0</v>
      </c>
      <c r="M1092" s="245">
        <f ca="1">+IFERROR(INDEX('Hoja de Trabajo para listado'!$A$155:$Z$1048576,MATCH($A1092,'Hoja de Trabajo para listado'!$A$155:$A$1048576,0),MATCH((CUADRO!M$4&amp;$E1092),'Hoja de Trabajo para listado'!$A$151:$Z$151,0)),0)+IFERROR(INDEX('Hoja de Trabajo para listado'!$AB$155:$BA$1048576,MATCH($A1092,'Hoja de Trabajo para listado'!$AB$155:$AB$1048576,0),MATCH((CUADRO!M$4&amp;$E1092),'Hoja de Trabajo para listado'!$AB$151:$BA$151,0)),0)+IFERROR(INDEX('Hoja de Trabajo para listado'!$BC$155:$CB$1048576,MATCH($A1092,'Hoja de Trabajo para listado'!$BC$155:$BC$1048576,0),MATCH((CUADRO!M$4&amp;$E1092),'Hoja de Trabajo para listado'!$BC$151:$CB$151,0)),0)+IFERROR(INDEX('Hoja de Trabajo para listado'!$DE$153:$DG$274,MATCH($A1092,'Hoja de Trabajo para listado'!$DE$153:$DE$1048576,0),MATCH((CUADRO!M$4&amp;$E1092),'Hoja de Trabajo para listado'!$DE$151:$DG$151,0)),0)+IFERROR(INDEX('Hoja de Trabajo para listado'!$CD$155:$DC$1048576,MATCH($A1092,'Hoja de Trabajo para listado'!$CD$155:$CD$1048576,0),MATCH((CUADRO!M$4&amp;$E1092),'Hoja de Trabajo para listado'!$CD$151:$DC$151,0)),0)</f>
        <v>0</v>
      </c>
      <c r="N1092" s="245">
        <f ca="1">+IFERROR(INDEX('Hoja de Trabajo para listado'!$A$155:$Z$1048576,MATCH($A1092,'Hoja de Trabajo para listado'!$A$155:$A$1048576,0),MATCH((CUADRO!N$4&amp;$E1092),'Hoja de Trabajo para listado'!$A$151:$Z$151,0)),0)+IFERROR(INDEX('Hoja de Trabajo para listado'!$AB$155:$BA$1048576,MATCH($A1092,'Hoja de Trabajo para listado'!$AB$155:$AB$1048576,0),MATCH((CUADRO!N$4&amp;$E1092),'Hoja de Trabajo para listado'!$AB$151:$BA$151,0)),0)+IFERROR(INDEX('Hoja de Trabajo para listado'!$BC$155:$CB$1048576,MATCH($A1092,'Hoja de Trabajo para listado'!$BC$155:$BC$1048576,0),MATCH((CUADRO!N$4&amp;$E1092),'Hoja de Trabajo para listado'!$BC$151:$CB$151,0)),0)+IFERROR(INDEX('Hoja de Trabajo para listado'!$DE$153:$DG$274,MATCH($A1092,'Hoja de Trabajo para listado'!$DE$153:$DE$1048576,0),MATCH((CUADRO!N$4&amp;$E1092),'Hoja de Trabajo para listado'!$DE$151:$DG$151,0)),0)+IFERROR(INDEX('Hoja de Trabajo para listado'!$CD$155:$DC$1048576,MATCH($A1092,'Hoja de Trabajo para listado'!$CD$155:$CD$1048576,0),MATCH((CUADRO!N$4&amp;$E1092),'Hoja de Trabajo para listado'!$CD$151:$DC$151,0)),0)</f>
        <v>0</v>
      </c>
      <c r="O1092" s="245">
        <f ca="1">+IFERROR(INDEX('Hoja de Trabajo para listado'!$A$155:$Z$1048576,MATCH($A1092,'Hoja de Trabajo para listado'!$A$155:$A$1048576,0),MATCH((CUADRO!O$4&amp;$E1092),'Hoja de Trabajo para listado'!$A$151:$Z$151,0)),0)+IFERROR(INDEX('Hoja de Trabajo para listado'!$AB$155:$BA$1048576,MATCH($A1092,'Hoja de Trabajo para listado'!$AB$155:$AB$1048576,0),MATCH((CUADRO!O$4&amp;$E1092),'Hoja de Trabajo para listado'!$AB$151:$BA$151,0)),0)+IFERROR(INDEX('Hoja de Trabajo para listado'!$BC$155:$CB$1048576,MATCH($A1092,'Hoja de Trabajo para listado'!$BC$155:$BC$1048576,0),MATCH((CUADRO!O$4&amp;$E1092),'Hoja de Trabajo para listado'!$BC$151:$CB$151,0)),0)+IFERROR(INDEX('Hoja de Trabajo para listado'!$DE$153:$DG$274,MATCH($A1092,'Hoja de Trabajo para listado'!$DE$153:$DE$1048576,0),MATCH((CUADRO!O$4&amp;$E1092),'Hoja de Trabajo para listado'!$DE$151:$DG$151,0)),0)+IFERROR(INDEX('Hoja de Trabajo para listado'!$CD$155:$DC$1048576,MATCH($A1092,'Hoja de Trabajo para listado'!$CD$155:$CD$1048576,0),MATCH((CUADRO!O$4&amp;$E1092),'Hoja de Trabajo para listado'!$CD$151:$DC$151,0)),0)</f>
        <v>0</v>
      </c>
      <c r="P1092" s="245">
        <f ca="1">+IFERROR(INDEX('Hoja de Trabajo para listado'!$A$155:$Z$1048576,MATCH($A1092,'Hoja de Trabajo para listado'!$A$155:$A$1048576,0),MATCH((CUADRO!P$4&amp;$E1092),'Hoja de Trabajo para listado'!$A$151:$Z$151,0)),0)+IFERROR(INDEX('Hoja de Trabajo para listado'!$AB$155:$BA$1048576,MATCH($A1092,'Hoja de Trabajo para listado'!$AB$155:$AB$1048576,0),MATCH((CUADRO!P$4&amp;$E1092),'Hoja de Trabajo para listado'!$AB$151:$BA$151,0)),0)+IFERROR(INDEX('Hoja de Trabajo para listado'!$BC$155:$CB$1048576,MATCH($A1092,'Hoja de Trabajo para listado'!$BC$155:$BC$1048576,0),MATCH((CUADRO!P$4&amp;$E1092),'Hoja de Trabajo para listado'!$BC$151:$CB$151,0)),0)+IFERROR(INDEX('Hoja de Trabajo para listado'!$DE$153:$DG$274,MATCH($A1092,'Hoja de Trabajo para listado'!$DE$153:$DE$1048576,0),MATCH((CUADRO!P$4&amp;$E1092),'Hoja de Trabajo para listado'!$DE$151:$DG$151,0)),0)+IFERROR(INDEX('Hoja de Trabajo para listado'!$CD$155:$DC$1048576,MATCH($A1092,'Hoja de Trabajo para listado'!$CD$155:$CD$1048576,0),MATCH((CUADRO!P$4&amp;$E1092),'Hoja de Trabajo para listado'!$CD$151:$DC$151,0)),0)</f>
        <v>0</v>
      </c>
      <c r="Q1092" s="245">
        <f ca="1">+IFERROR(INDEX('Hoja de Trabajo para listado'!$A$155:$Z$1048576,MATCH($A1092,'Hoja de Trabajo para listado'!$A$155:$A$1048576,0),MATCH((CUADRO!Q$4&amp;$E1092),'Hoja de Trabajo para listado'!$A$151:$Z$151,0)),0)+IFERROR(INDEX('Hoja de Trabajo para listado'!$AB$155:$BA$1048576,MATCH($A1092,'Hoja de Trabajo para listado'!$AB$155:$AB$1048576,0),MATCH((CUADRO!Q$4&amp;$E1092),'Hoja de Trabajo para listado'!$AB$151:$BA$151,0)),0)+IFERROR(INDEX('Hoja de Trabajo para listado'!$BC$155:$CB$1048576,MATCH($A1092,'Hoja de Trabajo para listado'!$BC$155:$BC$1048576,0),MATCH((CUADRO!Q$4&amp;$E1092),'Hoja de Trabajo para listado'!$BC$151:$CB$151,0)),0)+IFERROR(INDEX('Hoja de Trabajo para listado'!$DE$153:$DG$274,MATCH($A1092,'Hoja de Trabajo para listado'!$DE$153:$DE$1048576,0),MATCH((CUADRO!Q$4&amp;$E1092),'Hoja de Trabajo para listado'!$DE$151:$DG$151,0)),0)+IFERROR(INDEX('Hoja de Trabajo para listado'!$CD$155:$DC$1048576,MATCH($A1092,'Hoja de Trabajo para listado'!$CD$155:$CD$1048576,0),MATCH((CUADRO!Q$4&amp;$E1092),'Hoja de Trabajo para listado'!$CD$151:$DC$151,0)),0)</f>
        <v>0</v>
      </c>
      <c r="R1092" s="245">
        <f t="shared" ca="1" si="39"/>
        <v>0</v>
      </c>
      <c r="S1092" s="259">
        <f ca="1">+R1091+R1092</f>
        <v>0</v>
      </c>
      <c r="T1092" s="245">
        <f ca="1">+S1092</f>
        <v>0</v>
      </c>
      <c r="U1092" s="244">
        <f t="shared" si="40"/>
        <v>2</v>
      </c>
      <c r="V1092" s="333" t="str">
        <f>+VLOOKUP(A1092,bd_lista!$A$3:$E$592,5,FALSE)</f>
        <v>Gobiernos Autonomos Municipales</v>
      </c>
      <c r="W1092" s="388"/>
      <c r="X1092" s="242">
        <f>+VLOOKUP(A1092,[4]Sheet1!$A$13:$D$744,4,FALSE)</f>
        <v>0</v>
      </c>
      <c r="Y1092" s="242" t="e">
        <f>+VLOOKUP(X1092,bd_lista!$A$3:$C$592,3,FALSE)</f>
        <v>#N/A</v>
      </c>
      <c r="Z1092" s="292"/>
      <c r="AA1092" s="293"/>
    </row>
    <row r="1093" spans="1:27" customFormat="1" ht="15" hidden="1" customHeight="1">
      <c r="A1093" s="32">
        <v>1904</v>
      </c>
      <c r="B1093" s="392">
        <f>+A1093</f>
        <v>1904</v>
      </c>
      <c r="C1093" s="247" t="str">
        <f>+VLOOKUP(A1093,bd_lista!$A$3:$C$592,3,FALSE)</f>
        <v>Gobierno Autónomo Municipal de Bella Flor</v>
      </c>
      <c r="D1093" s="389" t="str">
        <f>+C1093</f>
        <v>Gobierno Autónomo Municipal de Bella Flor</v>
      </c>
      <c r="E1093" s="242" t="s">
        <v>1304</v>
      </c>
      <c r="F1093" s="243">
        <f ca="1">+IFERROR(INDEX('Hoja de Trabajo para listado'!$A$155:$Z$1048576,MATCH($A1093,'Hoja de Trabajo para listado'!$A$155:$A$1048576,0),MATCH((CUADRO!F$4&amp;$E1093),'Hoja de Trabajo para listado'!$A$151:$Z$151,0)),0)+IFERROR(INDEX('Hoja de Trabajo para listado'!$AB$155:$BA$1048576,MATCH($A1093,'Hoja de Trabajo para listado'!$AB$155:$AB$1048576,0),MATCH((CUADRO!F$4&amp;$E1093),'Hoja de Trabajo para listado'!$AB$151:$BA$151,0)),0)+IFERROR(INDEX('Hoja de Trabajo para listado'!$BC$155:$CB$1048576,MATCH($A1093,'Hoja de Trabajo para listado'!$BC$155:$BC$1048576,0),MATCH((CUADRO!F$4&amp;$E1093),'Hoja de Trabajo para listado'!$BC$151:$CB$151,0)),0)+IFERROR(INDEX('Hoja de Trabajo para listado'!$DE$153:$DG$274,MATCH($A1093,'Hoja de Trabajo para listado'!$DE$153:$DE$1048576,0),MATCH((CUADRO!F$4&amp;$E1093),'Hoja de Trabajo para listado'!$DE$151:$DG$151,0)),0)+IFERROR(INDEX('Hoja de Trabajo para listado'!$CD$155:$DC$1048576,MATCH($A1093,'Hoja de Trabajo para listado'!$CD$155:$CD$1048576,0),MATCH((CUADRO!F$4&amp;$E1093),'Hoja de Trabajo para listado'!$CD$151:$DC$151,0)),0)</f>
        <v>0</v>
      </c>
      <c r="G1093" s="243">
        <f ca="1">+IFERROR(INDEX('Hoja de Trabajo para listado'!$A$155:$Z$1048576,MATCH($A1093,'Hoja de Trabajo para listado'!$A$155:$A$1048576,0),MATCH((CUADRO!G$4&amp;$E1093),'Hoja de Trabajo para listado'!$A$151:$Z$151,0)),0)+IFERROR(INDEX('Hoja de Trabajo para listado'!$AB$155:$BA$1048576,MATCH($A1093,'Hoja de Trabajo para listado'!$AB$155:$AB$1048576,0),MATCH((CUADRO!G$4&amp;$E1093),'Hoja de Trabajo para listado'!$AB$151:$BA$151,0)),0)+IFERROR(INDEX('Hoja de Trabajo para listado'!$BC$155:$CB$1048576,MATCH($A1093,'Hoja de Trabajo para listado'!$BC$155:$BC$1048576,0),MATCH((CUADRO!G$4&amp;$E1093),'Hoja de Trabajo para listado'!$BC$151:$CB$151,0)),0)+IFERROR(INDEX('Hoja de Trabajo para listado'!$DE$153:$DG$274,MATCH($A1093,'Hoja de Trabajo para listado'!$DE$153:$DE$1048576,0),MATCH((CUADRO!G$4&amp;$E1093),'Hoja de Trabajo para listado'!$DE$151:$DG$151,0)),0)+IFERROR(INDEX('Hoja de Trabajo para listado'!$CD$155:$DC$1048576,MATCH($A1093,'Hoja de Trabajo para listado'!$CD$155:$CD$1048576,0),MATCH((CUADRO!G$4&amp;$E1093),'Hoja de Trabajo para listado'!$CD$151:$DC$151,0)),0)</f>
        <v>0</v>
      </c>
      <c r="H1093" s="243">
        <f ca="1">+IFERROR(INDEX('Hoja de Trabajo para listado'!$A$155:$Z$1048576,MATCH($A1093,'Hoja de Trabajo para listado'!$A$155:$A$1048576,0),MATCH((CUADRO!H$4&amp;$E1093),'Hoja de Trabajo para listado'!$A$151:$Z$151,0)),0)+IFERROR(INDEX('Hoja de Trabajo para listado'!$AB$155:$BA$1048576,MATCH($A1093,'Hoja de Trabajo para listado'!$AB$155:$AB$1048576,0),MATCH((CUADRO!H$4&amp;$E1093),'Hoja de Trabajo para listado'!$AB$151:$BA$151,0)),0)+IFERROR(INDEX('Hoja de Trabajo para listado'!$BC$155:$CB$1048576,MATCH($A1093,'Hoja de Trabajo para listado'!$BC$155:$BC$1048576,0),MATCH((CUADRO!H$4&amp;$E1093),'Hoja de Trabajo para listado'!$BC$151:$CB$151,0)),0)+IFERROR(INDEX('Hoja de Trabajo para listado'!$DE$153:$DG$274,MATCH($A1093,'Hoja de Trabajo para listado'!$DE$153:$DE$1048576,0),MATCH((CUADRO!H$4&amp;$E1093),'Hoja de Trabajo para listado'!$DE$151:$DG$151,0)),0)+IFERROR(INDEX('Hoja de Trabajo para listado'!$CD$155:$DC$1048576,MATCH($A1093,'Hoja de Trabajo para listado'!$CD$155:$CD$1048576,0),MATCH((CUADRO!H$4&amp;$E1093),'Hoja de Trabajo para listado'!$CD$151:$DC$151,0)),0)</f>
        <v>0</v>
      </c>
      <c r="I1093" s="243">
        <f ca="1">+IFERROR(INDEX('Hoja de Trabajo para listado'!$A$155:$Z$1048576,MATCH($A1093,'Hoja de Trabajo para listado'!$A$155:$A$1048576,0),MATCH((CUADRO!I$4&amp;$E1093),'Hoja de Trabajo para listado'!$A$151:$Z$151,0)),0)+IFERROR(INDEX('Hoja de Trabajo para listado'!$AB$155:$BA$1048576,MATCH($A1093,'Hoja de Trabajo para listado'!$AB$155:$AB$1048576,0),MATCH((CUADRO!I$4&amp;$E1093),'Hoja de Trabajo para listado'!$AB$151:$BA$151,0)),0)+IFERROR(INDEX('Hoja de Trabajo para listado'!$BC$155:$CB$1048576,MATCH($A1093,'Hoja de Trabajo para listado'!$BC$155:$BC$1048576,0),MATCH((CUADRO!I$4&amp;$E1093),'Hoja de Trabajo para listado'!$BC$151:$CB$151,0)),0)+IFERROR(INDEX('Hoja de Trabajo para listado'!$DE$153:$DG$274,MATCH($A1093,'Hoja de Trabajo para listado'!$DE$153:$DE$1048576,0),MATCH((CUADRO!I$4&amp;$E1093),'Hoja de Trabajo para listado'!$DE$151:$DG$151,0)),0)+IFERROR(INDEX('Hoja de Trabajo para listado'!$CD$155:$DC$1048576,MATCH($A1093,'Hoja de Trabajo para listado'!$CD$155:$CD$1048576,0),MATCH((CUADRO!I$4&amp;$E1093),'Hoja de Trabajo para listado'!$CD$151:$DC$151,0)),0)</f>
        <v>0</v>
      </c>
      <c r="J1093" s="243">
        <f ca="1">+IFERROR(INDEX('Hoja de Trabajo para listado'!$A$155:$Z$1048576,MATCH($A1093,'Hoja de Trabajo para listado'!$A$155:$A$1048576,0),MATCH((CUADRO!J$4&amp;$E1093),'Hoja de Trabajo para listado'!$A$151:$Z$151,0)),0)+IFERROR(INDEX('Hoja de Trabajo para listado'!$AB$155:$BA$1048576,MATCH($A1093,'Hoja de Trabajo para listado'!$AB$155:$AB$1048576,0),MATCH((CUADRO!J$4&amp;$E1093),'Hoja de Trabajo para listado'!$AB$151:$BA$151,0)),0)+IFERROR(INDEX('Hoja de Trabajo para listado'!$BC$155:$CB$1048576,MATCH($A1093,'Hoja de Trabajo para listado'!$BC$155:$BC$1048576,0),MATCH((CUADRO!J$4&amp;$E1093),'Hoja de Trabajo para listado'!$BC$151:$CB$151,0)),0)+IFERROR(INDEX('Hoja de Trabajo para listado'!$DE$153:$DG$274,MATCH($A1093,'Hoja de Trabajo para listado'!$DE$153:$DE$1048576,0),MATCH((CUADRO!J$4&amp;$E1093),'Hoja de Trabajo para listado'!$DE$151:$DG$151,0)),0)+IFERROR(INDEX('Hoja de Trabajo para listado'!$CD$155:$DC$1048576,MATCH($A1093,'Hoja de Trabajo para listado'!$CD$155:$CD$1048576,0),MATCH((CUADRO!J$4&amp;$E1093),'Hoja de Trabajo para listado'!$CD$151:$DC$151,0)),0)</f>
        <v>0</v>
      </c>
      <c r="K1093" s="243">
        <f ca="1">+IFERROR(INDEX('Hoja de Trabajo para listado'!$A$155:$Z$1048576,MATCH($A1093,'Hoja de Trabajo para listado'!$A$155:$A$1048576,0),MATCH((CUADRO!K$4&amp;$E1093),'Hoja de Trabajo para listado'!$A$151:$Z$151,0)),0)+IFERROR(INDEX('Hoja de Trabajo para listado'!$AB$155:$BA$1048576,MATCH($A1093,'Hoja de Trabajo para listado'!$AB$155:$AB$1048576,0),MATCH((CUADRO!K$4&amp;$E1093),'Hoja de Trabajo para listado'!$AB$151:$BA$151,0)),0)+IFERROR(INDEX('Hoja de Trabajo para listado'!$BC$155:$CB$1048576,MATCH($A1093,'Hoja de Trabajo para listado'!$BC$155:$BC$1048576,0),MATCH((CUADRO!K$4&amp;$E1093),'Hoja de Trabajo para listado'!$BC$151:$CB$151,0)),0)+IFERROR(INDEX('Hoja de Trabajo para listado'!$DE$153:$DG$274,MATCH($A1093,'Hoja de Trabajo para listado'!$DE$153:$DE$1048576,0),MATCH((CUADRO!K$4&amp;$E1093),'Hoja de Trabajo para listado'!$DE$151:$DG$151,0)),0)+IFERROR(INDEX('Hoja de Trabajo para listado'!$CD$155:$DC$1048576,MATCH($A1093,'Hoja de Trabajo para listado'!$CD$155:$CD$1048576,0),MATCH((CUADRO!K$4&amp;$E1093),'Hoja de Trabajo para listado'!$CD$151:$DC$151,0)),0)</f>
        <v>0</v>
      </c>
      <c r="L1093" s="243">
        <f ca="1">+IFERROR(INDEX('Hoja de Trabajo para listado'!$A$155:$Z$1048576,MATCH($A1093,'Hoja de Trabajo para listado'!$A$155:$A$1048576,0),MATCH((CUADRO!L$4&amp;$E1093),'Hoja de Trabajo para listado'!$A$151:$Z$151,0)),0)+IFERROR(INDEX('Hoja de Trabajo para listado'!$AB$155:$BA$1048576,MATCH($A1093,'Hoja de Trabajo para listado'!$AB$155:$AB$1048576,0),MATCH((CUADRO!L$4&amp;$E1093),'Hoja de Trabajo para listado'!$AB$151:$BA$151,0)),0)+IFERROR(INDEX('Hoja de Trabajo para listado'!$BC$155:$CB$1048576,MATCH($A1093,'Hoja de Trabajo para listado'!$BC$155:$BC$1048576,0),MATCH((CUADRO!L$4&amp;$E1093),'Hoja de Trabajo para listado'!$BC$151:$CB$151,0)),0)+IFERROR(INDEX('Hoja de Trabajo para listado'!$DE$153:$DG$274,MATCH($A1093,'Hoja de Trabajo para listado'!$DE$153:$DE$1048576,0),MATCH((CUADRO!L$4&amp;$E1093),'Hoja de Trabajo para listado'!$DE$151:$DG$151,0)),0)+IFERROR(INDEX('Hoja de Trabajo para listado'!$CD$155:$DC$1048576,MATCH($A1093,'Hoja de Trabajo para listado'!$CD$155:$CD$1048576,0),MATCH((CUADRO!L$4&amp;$E1093),'Hoja de Trabajo para listado'!$CD$151:$DC$151,0)),0)</f>
        <v>0</v>
      </c>
      <c r="M1093" s="243">
        <f ca="1">+IFERROR(INDEX('Hoja de Trabajo para listado'!$A$155:$Z$1048576,MATCH($A1093,'Hoja de Trabajo para listado'!$A$155:$A$1048576,0),MATCH((CUADRO!M$4&amp;$E1093),'Hoja de Trabajo para listado'!$A$151:$Z$151,0)),0)+IFERROR(INDEX('Hoja de Trabajo para listado'!$AB$155:$BA$1048576,MATCH($A1093,'Hoja de Trabajo para listado'!$AB$155:$AB$1048576,0),MATCH((CUADRO!M$4&amp;$E1093),'Hoja de Trabajo para listado'!$AB$151:$BA$151,0)),0)+IFERROR(INDEX('Hoja de Trabajo para listado'!$BC$155:$CB$1048576,MATCH($A1093,'Hoja de Trabajo para listado'!$BC$155:$BC$1048576,0),MATCH((CUADRO!M$4&amp;$E1093),'Hoja de Trabajo para listado'!$BC$151:$CB$151,0)),0)+IFERROR(INDEX('Hoja de Trabajo para listado'!$DE$153:$DG$274,MATCH($A1093,'Hoja de Trabajo para listado'!$DE$153:$DE$1048576,0),MATCH((CUADRO!M$4&amp;$E1093),'Hoja de Trabajo para listado'!$DE$151:$DG$151,0)),0)+IFERROR(INDEX('Hoja de Trabajo para listado'!$CD$155:$DC$1048576,MATCH($A1093,'Hoja de Trabajo para listado'!$CD$155:$CD$1048576,0),MATCH((CUADRO!M$4&amp;$E1093),'Hoja de Trabajo para listado'!$CD$151:$DC$151,0)),0)</f>
        <v>0</v>
      </c>
      <c r="N1093" s="243">
        <f ca="1">+IFERROR(INDEX('Hoja de Trabajo para listado'!$A$155:$Z$1048576,MATCH($A1093,'Hoja de Trabajo para listado'!$A$155:$A$1048576,0),MATCH((CUADRO!N$4&amp;$E1093),'Hoja de Trabajo para listado'!$A$151:$Z$151,0)),0)+IFERROR(INDEX('Hoja de Trabajo para listado'!$AB$155:$BA$1048576,MATCH($A1093,'Hoja de Trabajo para listado'!$AB$155:$AB$1048576,0),MATCH((CUADRO!N$4&amp;$E1093),'Hoja de Trabajo para listado'!$AB$151:$BA$151,0)),0)+IFERROR(INDEX('Hoja de Trabajo para listado'!$BC$155:$CB$1048576,MATCH($A1093,'Hoja de Trabajo para listado'!$BC$155:$BC$1048576,0),MATCH((CUADRO!N$4&amp;$E1093),'Hoja de Trabajo para listado'!$BC$151:$CB$151,0)),0)+IFERROR(INDEX('Hoja de Trabajo para listado'!$DE$153:$DG$274,MATCH($A1093,'Hoja de Trabajo para listado'!$DE$153:$DE$1048576,0),MATCH((CUADRO!N$4&amp;$E1093),'Hoja de Trabajo para listado'!$DE$151:$DG$151,0)),0)+IFERROR(INDEX('Hoja de Trabajo para listado'!$CD$155:$DC$1048576,MATCH($A1093,'Hoja de Trabajo para listado'!$CD$155:$CD$1048576,0),MATCH((CUADRO!N$4&amp;$E1093),'Hoja de Trabajo para listado'!$CD$151:$DC$151,0)),0)</f>
        <v>0</v>
      </c>
      <c r="O1093" s="243">
        <f ca="1">+IFERROR(INDEX('Hoja de Trabajo para listado'!$A$155:$Z$1048576,MATCH($A1093,'Hoja de Trabajo para listado'!$A$155:$A$1048576,0),MATCH((CUADRO!O$4&amp;$E1093),'Hoja de Trabajo para listado'!$A$151:$Z$151,0)),0)+IFERROR(INDEX('Hoja de Trabajo para listado'!$AB$155:$BA$1048576,MATCH($A1093,'Hoja de Trabajo para listado'!$AB$155:$AB$1048576,0),MATCH((CUADRO!O$4&amp;$E1093),'Hoja de Trabajo para listado'!$AB$151:$BA$151,0)),0)+IFERROR(INDEX('Hoja de Trabajo para listado'!$BC$155:$CB$1048576,MATCH($A1093,'Hoja de Trabajo para listado'!$BC$155:$BC$1048576,0),MATCH((CUADRO!O$4&amp;$E1093),'Hoja de Trabajo para listado'!$BC$151:$CB$151,0)),0)+IFERROR(INDEX('Hoja de Trabajo para listado'!$DE$153:$DG$274,MATCH($A1093,'Hoja de Trabajo para listado'!$DE$153:$DE$1048576,0),MATCH((CUADRO!O$4&amp;$E1093),'Hoja de Trabajo para listado'!$DE$151:$DG$151,0)),0)+IFERROR(INDEX('Hoja de Trabajo para listado'!$CD$155:$DC$1048576,MATCH($A1093,'Hoja de Trabajo para listado'!$CD$155:$CD$1048576,0),MATCH((CUADRO!O$4&amp;$E1093),'Hoja de Trabajo para listado'!$CD$151:$DC$151,0)),0)</f>
        <v>0</v>
      </c>
      <c r="P1093" s="243">
        <f ca="1">+IFERROR(INDEX('Hoja de Trabajo para listado'!$A$155:$Z$1048576,MATCH($A1093,'Hoja de Trabajo para listado'!$A$155:$A$1048576,0),MATCH((CUADRO!P$4&amp;$E1093),'Hoja de Trabajo para listado'!$A$151:$Z$151,0)),0)+IFERROR(INDEX('Hoja de Trabajo para listado'!$AB$155:$BA$1048576,MATCH($A1093,'Hoja de Trabajo para listado'!$AB$155:$AB$1048576,0),MATCH((CUADRO!P$4&amp;$E1093),'Hoja de Trabajo para listado'!$AB$151:$BA$151,0)),0)+IFERROR(INDEX('Hoja de Trabajo para listado'!$BC$155:$CB$1048576,MATCH($A1093,'Hoja de Trabajo para listado'!$BC$155:$BC$1048576,0),MATCH((CUADRO!P$4&amp;$E1093),'Hoja de Trabajo para listado'!$BC$151:$CB$151,0)),0)+IFERROR(INDEX('Hoja de Trabajo para listado'!$DE$153:$DG$274,MATCH($A1093,'Hoja de Trabajo para listado'!$DE$153:$DE$1048576,0),MATCH((CUADRO!P$4&amp;$E1093),'Hoja de Trabajo para listado'!$DE$151:$DG$151,0)),0)+IFERROR(INDEX('Hoja de Trabajo para listado'!$CD$155:$DC$1048576,MATCH($A1093,'Hoja de Trabajo para listado'!$CD$155:$CD$1048576,0),MATCH((CUADRO!P$4&amp;$E1093),'Hoja de Trabajo para listado'!$CD$151:$DC$151,0)),0)</f>
        <v>0</v>
      </c>
      <c r="Q1093" s="243">
        <f ca="1">+IFERROR(INDEX('Hoja de Trabajo para listado'!$A$155:$Z$1048576,MATCH($A1093,'Hoja de Trabajo para listado'!$A$155:$A$1048576,0),MATCH((CUADRO!Q$4&amp;$E1093),'Hoja de Trabajo para listado'!$A$151:$Z$151,0)),0)+IFERROR(INDEX('Hoja de Trabajo para listado'!$AB$155:$BA$1048576,MATCH($A1093,'Hoja de Trabajo para listado'!$AB$155:$AB$1048576,0),MATCH((CUADRO!Q$4&amp;$E1093),'Hoja de Trabajo para listado'!$AB$151:$BA$151,0)),0)+IFERROR(INDEX('Hoja de Trabajo para listado'!$BC$155:$CB$1048576,MATCH($A1093,'Hoja de Trabajo para listado'!$BC$155:$BC$1048576,0),MATCH((CUADRO!Q$4&amp;$E1093),'Hoja de Trabajo para listado'!$BC$151:$CB$151,0)),0)+IFERROR(INDEX('Hoja de Trabajo para listado'!$DE$153:$DG$274,MATCH($A1093,'Hoja de Trabajo para listado'!$DE$153:$DE$1048576,0),MATCH((CUADRO!Q$4&amp;$E1093),'Hoja de Trabajo para listado'!$DE$151:$DG$151,0)),0)+IFERROR(INDEX('Hoja de Trabajo para listado'!$CD$155:$DC$1048576,MATCH($A1093,'Hoja de Trabajo para listado'!$CD$155:$CD$1048576,0),MATCH((CUADRO!Q$4&amp;$E1093),'Hoja de Trabajo para listado'!$CD$151:$DC$151,0)),0)</f>
        <v>0</v>
      </c>
      <c r="R1093" s="268">
        <f t="shared" ca="1" si="39"/>
        <v>0</v>
      </c>
      <c r="S1093" s="270"/>
      <c r="T1093" s="243">
        <f ca="1">+T1094</f>
        <v>0</v>
      </c>
      <c r="U1093" s="242">
        <f t="shared" si="40"/>
        <v>1</v>
      </c>
      <c r="V1093" s="333" t="str">
        <f>+VLOOKUP(A1093,bd_lista!$A$3:$E$592,5,FALSE)</f>
        <v>Gobiernos Autonomos Municipales</v>
      </c>
      <c r="W1093" s="387" t="str">
        <f>+V1093</f>
        <v>Gobiernos Autonomos Municipales</v>
      </c>
      <c r="X1093" s="242">
        <f>+VLOOKUP(A1093,[4]Sheet1!$A$13:$D$744,4,FALSE)</f>
        <v>0</v>
      </c>
      <c r="Y1093" s="242" t="e">
        <f>+VLOOKUP(X1093,bd_lista!$A$3:$C$592,3,FALSE)</f>
        <v>#N/A</v>
      </c>
      <c r="Z1093" s="294">
        <f>+X1093</f>
        <v>0</v>
      </c>
      <c r="AA1093" s="295" t="e">
        <f>+Y1093</f>
        <v>#N/A</v>
      </c>
    </row>
    <row r="1094" spans="1:27" customFormat="1" ht="15" hidden="1" customHeight="1">
      <c r="A1094" s="32">
        <v>1904</v>
      </c>
      <c r="B1094" s="393"/>
      <c r="C1094" s="247" t="str">
        <f>+VLOOKUP(A1094,bd_lista!$A$3:$C$592,3,FALSE)</f>
        <v>Gobierno Autónomo Municipal de Bella Flor</v>
      </c>
      <c r="D1094" s="390"/>
      <c r="E1094" s="244" t="s">
        <v>1305</v>
      </c>
      <c r="F1094" s="245">
        <f ca="1">+IFERROR(INDEX('Hoja de Trabajo para listado'!$A$155:$Z$1048576,MATCH($A1094,'Hoja de Trabajo para listado'!$A$155:$A$1048576,0),MATCH((CUADRO!F$4&amp;$E1094),'Hoja de Trabajo para listado'!$A$151:$Z$151,0)),0)+IFERROR(INDEX('Hoja de Trabajo para listado'!$AB$155:$BA$1048576,MATCH($A1094,'Hoja de Trabajo para listado'!$AB$155:$AB$1048576,0),MATCH((CUADRO!F$4&amp;$E1094),'Hoja de Trabajo para listado'!$AB$151:$BA$151,0)),0)+IFERROR(INDEX('Hoja de Trabajo para listado'!$BC$155:$CB$1048576,MATCH($A1094,'Hoja de Trabajo para listado'!$BC$155:$BC$1048576,0),MATCH((CUADRO!F$4&amp;$E1094),'Hoja de Trabajo para listado'!$BC$151:$CB$151,0)),0)+IFERROR(INDEX('Hoja de Trabajo para listado'!$DE$153:$DG$274,MATCH($A1094,'Hoja de Trabajo para listado'!$DE$153:$DE$1048576,0),MATCH((CUADRO!F$4&amp;$E1094),'Hoja de Trabajo para listado'!$DE$151:$DG$151,0)),0)+IFERROR(INDEX('Hoja de Trabajo para listado'!$CD$155:$DC$1048576,MATCH($A1094,'Hoja de Trabajo para listado'!$CD$155:$CD$1048576,0),MATCH((CUADRO!F$4&amp;$E1094),'Hoja de Trabajo para listado'!$CD$151:$DC$151,0)),0)</f>
        <v>0</v>
      </c>
      <c r="G1094" s="245">
        <f ca="1">+IFERROR(INDEX('Hoja de Trabajo para listado'!$A$155:$Z$1048576,MATCH($A1094,'Hoja de Trabajo para listado'!$A$155:$A$1048576,0),MATCH((CUADRO!G$4&amp;$E1094),'Hoja de Trabajo para listado'!$A$151:$Z$151,0)),0)+IFERROR(INDEX('Hoja de Trabajo para listado'!$AB$155:$BA$1048576,MATCH($A1094,'Hoja de Trabajo para listado'!$AB$155:$AB$1048576,0),MATCH((CUADRO!G$4&amp;$E1094),'Hoja de Trabajo para listado'!$AB$151:$BA$151,0)),0)+IFERROR(INDEX('Hoja de Trabajo para listado'!$BC$155:$CB$1048576,MATCH($A1094,'Hoja de Trabajo para listado'!$BC$155:$BC$1048576,0),MATCH((CUADRO!G$4&amp;$E1094),'Hoja de Trabajo para listado'!$BC$151:$CB$151,0)),0)+IFERROR(INDEX('Hoja de Trabajo para listado'!$DE$153:$DG$274,MATCH($A1094,'Hoja de Trabajo para listado'!$DE$153:$DE$1048576,0),MATCH((CUADRO!G$4&amp;$E1094),'Hoja de Trabajo para listado'!$DE$151:$DG$151,0)),0)+IFERROR(INDEX('Hoja de Trabajo para listado'!$CD$155:$DC$1048576,MATCH($A1094,'Hoja de Trabajo para listado'!$CD$155:$CD$1048576,0),MATCH((CUADRO!G$4&amp;$E1094),'Hoja de Trabajo para listado'!$CD$151:$DC$151,0)),0)</f>
        <v>0</v>
      </c>
      <c r="H1094" s="245">
        <f ca="1">+IFERROR(INDEX('Hoja de Trabajo para listado'!$A$155:$Z$1048576,MATCH($A1094,'Hoja de Trabajo para listado'!$A$155:$A$1048576,0),MATCH((CUADRO!H$4&amp;$E1094),'Hoja de Trabajo para listado'!$A$151:$Z$151,0)),0)+IFERROR(INDEX('Hoja de Trabajo para listado'!$AB$155:$BA$1048576,MATCH($A1094,'Hoja de Trabajo para listado'!$AB$155:$AB$1048576,0),MATCH((CUADRO!H$4&amp;$E1094),'Hoja de Trabajo para listado'!$AB$151:$BA$151,0)),0)+IFERROR(INDEX('Hoja de Trabajo para listado'!$BC$155:$CB$1048576,MATCH($A1094,'Hoja de Trabajo para listado'!$BC$155:$BC$1048576,0),MATCH((CUADRO!H$4&amp;$E1094),'Hoja de Trabajo para listado'!$BC$151:$CB$151,0)),0)+IFERROR(INDEX('Hoja de Trabajo para listado'!$DE$153:$DG$274,MATCH($A1094,'Hoja de Trabajo para listado'!$DE$153:$DE$1048576,0),MATCH((CUADRO!H$4&amp;$E1094),'Hoja de Trabajo para listado'!$DE$151:$DG$151,0)),0)+IFERROR(INDEX('Hoja de Trabajo para listado'!$CD$155:$DC$1048576,MATCH($A1094,'Hoja de Trabajo para listado'!$CD$155:$CD$1048576,0),MATCH((CUADRO!H$4&amp;$E1094),'Hoja de Trabajo para listado'!$CD$151:$DC$151,0)),0)</f>
        <v>0</v>
      </c>
      <c r="I1094" s="245">
        <f ca="1">+IFERROR(INDEX('Hoja de Trabajo para listado'!$A$155:$Z$1048576,MATCH($A1094,'Hoja de Trabajo para listado'!$A$155:$A$1048576,0),MATCH((CUADRO!I$4&amp;$E1094),'Hoja de Trabajo para listado'!$A$151:$Z$151,0)),0)+IFERROR(INDEX('Hoja de Trabajo para listado'!$AB$155:$BA$1048576,MATCH($A1094,'Hoja de Trabajo para listado'!$AB$155:$AB$1048576,0),MATCH((CUADRO!I$4&amp;$E1094),'Hoja de Trabajo para listado'!$AB$151:$BA$151,0)),0)+IFERROR(INDEX('Hoja de Trabajo para listado'!$BC$155:$CB$1048576,MATCH($A1094,'Hoja de Trabajo para listado'!$BC$155:$BC$1048576,0),MATCH((CUADRO!I$4&amp;$E1094),'Hoja de Trabajo para listado'!$BC$151:$CB$151,0)),0)+IFERROR(INDEX('Hoja de Trabajo para listado'!$DE$153:$DG$274,MATCH($A1094,'Hoja de Trabajo para listado'!$DE$153:$DE$1048576,0),MATCH((CUADRO!I$4&amp;$E1094),'Hoja de Trabajo para listado'!$DE$151:$DG$151,0)),0)+IFERROR(INDEX('Hoja de Trabajo para listado'!$CD$155:$DC$1048576,MATCH($A1094,'Hoja de Trabajo para listado'!$CD$155:$CD$1048576,0),MATCH((CUADRO!I$4&amp;$E1094),'Hoja de Trabajo para listado'!$CD$151:$DC$151,0)),0)</f>
        <v>0</v>
      </c>
      <c r="J1094" s="245">
        <f ca="1">+IFERROR(INDEX('Hoja de Trabajo para listado'!$A$155:$Z$1048576,MATCH($A1094,'Hoja de Trabajo para listado'!$A$155:$A$1048576,0),MATCH((CUADRO!J$4&amp;$E1094),'Hoja de Trabajo para listado'!$A$151:$Z$151,0)),0)+IFERROR(INDEX('Hoja de Trabajo para listado'!$AB$155:$BA$1048576,MATCH($A1094,'Hoja de Trabajo para listado'!$AB$155:$AB$1048576,0),MATCH((CUADRO!J$4&amp;$E1094),'Hoja de Trabajo para listado'!$AB$151:$BA$151,0)),0)+IFERROR(INDEX('Hoja de Trabajo para listado'!$BC$155:$CB$1048576,MATCH($A1094,'Hoja de Trabajo para listado'!$BC$155:$BC$1048576,0),MATCH((CUADRO!J$4&amp;$E1094),'Hoja de Trabajo para listado'!$BC$151:$CB$151,0)),0)+IFERROR(INDEX('Hoja de Trabajo para listado'!$DE$153:$DG$274,MATCH($A1094,'Hoja de Trabajo para listado'!$DE$153:$DE$1048576,0),MATCH((CUADRO!J$4&amp;$E1094),'Hoja de Trabajo para listado'!$DE$151:$DG$151,0)),0)+IFERROR(INDEX('Hoja de Trabajo para listado'!$CD$155:$DC$1048576,MATCH($A1094,'Hoja de Trabajo para listado'!$CD$155:$CD$1048576,0),MATCH((CUADRO!J$4&amp;$E1094),'Hoja de Trabajo para listado'!$CD$151:$DC$151,0)),0)</f>
        <v>0</v>
      </c>
      <c r="K1094" s="245">
        <f ca="1">+IFERROR(INDEX('Hoja de Trabajo para listado'!$A$155:$Z$1048576,MATCH($A1094,'Hoja de Trabajo para listado'!$A$155:$A$1048576,0),MATCH((CUADRO!K$4&amp;$E1094),'Hoja de Trabajo para listado'!$A$151:$Z$151,0)),0)+IFERROR(INDEX('Hoja de Trabajo para listado'!$AB$155:$BA$1048576,MATCH($A1094,'Hoja de Trabajo para listado'!$AB$155:$AB$1048576,0),MATCH((CUADRO!K$4&amp;$E1094),'Hoja de Trabajo para listado'!$AB$151:$BA$151,0)),0)+IFERROR(INDEX('Hoja de Trabajo para listado'!$BC$155:$CB$1048576,MATCH($A1094,'Hoja de Trabajo para listado'!$BC$155:$BC$1048576,0),MATCH((CUADRO!K$4&amp;$E1094),'Hoja de Trabajo para listado'!$BC$151:$CB$151,0)),0)+IFERROR(INDEX('Hoja de Trabajo para listado'!$DE$153:$DG$274,MATCH($A1094,'Hoja de Trabajo para listado'!$DE$153:$DE$1048576,0),MATCH((CUADRO!K$4&amp;$E1094),'Hoja de Trabajo para listado'!$DE$151:$DG$151,0)),0)+IFERROR(INDEX('Hoja de Trabajo para listado'!$CD$155:$DC$1048576,MATCH($A1094,'Hoja de Trabajo para listado'!$CD$155:$CD$1048576,0),MATCH((CUADRO!K$4&amp;$E1094),'Hoja de Trabajo para listado'!$CD$151:$DC$151,0)),0)</f>
        <v>0</v>
      </c>
      <c r="L1094" s="245">
        <f ca="1">+IFERROR(INDEX('Hoja de Trabajo para listado'!$A$155:$Z$1048576,MATCH($A1094,'Hoja de Trabajo para listado'!$A$155:$A$1048576,0),MATCH((CUADRO!L$4&amp;$E1094),'Hoja de Trabajo para listado'!$A$151:$Z$151,0)),0)+IFERROR(INDEX('Hoja de Trabajo para listado'!$AB$155:$BA$1048576,MATCH($A1094,'Hoja de Trabajo para listado'!$AB$155:$AB$1048576,0),MATCH((CUADRO!L$4&amp;$E1094),'Hoja de Trabajo para listado'!$AB$151:$BA$151,0)),0)+IFERROR(INDEX('Hoja de Trabajo para listado'!$BC$155:$CB$1048576,MATCH($A1094,'Hoja de Trabajo para listado'!$BC$155:$BC$1048576,0),MATCH((CUADRO!L$4&amp;$E1094),'Hoja de Trabajo para listado'!$BC$151:$CB$151,0)),0)+IFERROR(INDEX('Hoja de Trabajo para listado'!$DE$153:$DG$274,MATCH($A1094,'Hoja de Trabajo para listado'!$DE$153:$DE$1048576,0),MATCH((CUADRO!L$4&amp;$E1094),'Hoja de Trabajo para listado'!$DE$151:$DG$151,0)),0)+IFERROR(INDEX('Hoja de Trabajo para listado'!$CD$155:$DC$1048576,MATCH($A1094,'Hoja de Trabajo para listado'!$CD$155:$CD$1048576,0),MATCH((CUADRO!L$4&amp;$E1094),'Hoja de Trabajo para listado'!$CD$151:$DC$151,0)),0)</f>
        <v>0</v>
      </c>
      <c r="M1094" s="245">
        <f ca="1">+IFERROR(INDEX('Hoja de Trabajo para listado'!$A$155:$Z$1048576,MATCH($A1094,'Hoja de Trabajo para listado'!$A$155:$A$1048576,0),MATCH((CUADRO!M$4&amp;$E1094),'Hoja de Trabajo para listado'!$A$151:$Z$151,0)),0)+IFERROR(INDEX('Hoja de Trabajo para listado'!$AB$155:$BA$1048576,MATCH($A1094,'Hoja de Trabajo para listado'!$AB$155:$AB$1048576,0),MATCH((CUADRO!M$4&amp;$E1094),'Hoja de Trabajo para listado'!$AB$151:$BA$151,0)),0)+IFERROR(INDEX('Hoja de Trabajo para listado'!$BC$155:$CB$1048576,MATCH($A1094,'Hoja de Trabajo para listado'!$BC$155:$BC$1048576,0),MATCH((CUADRO!M$4&amp;$E1094),'Hoja de Trabajo para listado'!$BC$151:$CB$151,0)),0)+IFERROR(INDEX('Hoja de Trabajo para listado'!$DE$153:$DG$274,MATCH($A1094,'Hoja de Trabajo para listado'!$DE$153:$DE$1048576,0),MATCH((CUADRO!M$4&amp;$E1094),'Hoja de Trabajo para listado'!$DE$151:$DG$151,0)),0)+IFERROR(INDEX('Hoja de Trabajo para listado'!$CD$155:$DC$1048576,MATCH($A1094,'Hoja de Trabajo para listado'!$CD$155:$CD$1048576,0),MATCH((CUADRO!M$4&amp;$E1094),'Hoja de Trabajo para listado'!$CD$151:$DC$151,0)),0)</f>
        <v>0</v>
      </c>
      <c r="N1094" s="245">
        <f ca="1">+IFERROR(INDEX('Hoja de Trabajo para listado'!$A$155:$Z$1048576,MATCH($A1094,'Hoja de Trabajo para listado'!$A$155:$A$1048576,0),MATCH((CUADRO!N$4&amp;$E1094),'Hoja de Trabajo para listado'!$A$151:$Z$151,0)),0)+IFERROR(INDEX('Hoja de Trabajo para listado'!$AB$155:$BA$1048576,MATCH($A1094,'Hoja de Trabajo para listado'!$AB$155:$AB$1048576,0),MATCH((CUADRO!N$4&amp;$E1094),'Hoja de Trabajo para listado'!$AB$151:$BA$151,0)),0)+IFERROR(INDEX('Hoja de Trabajo para listado'!$BC$155:$CB$1048576,MATCH($A1094,'Hoja de Trabajo para listado'!$BC$155:$BC$1048576,0),MATCH((CUADRO!N$4&amp;$E1094),'Hoja de Trabajo para listado'!$BC$151:$CB$151,0)),0)+IFERROR(INDEX('Hoja de Trabajo para listado'!$DE$153:$DG$274,MATCH($A1094,'Hoja de Trabajo para listado'!$DE$153:$DE$1048576,0),MATCH((CUADRO!N$4&amp;$E1094),'Hoja de Trabajo para listado'!$DE$151:$DG$151,0)),0)+IFERROR(INDEX('Hoja de Trabajo para listado'!$CD$155:$DC$1048576,MATCH($A1094,'Hoja de Trabajo para listado'!$CD$155:$CD$1048576,0),MATCH((CUADRO!N$4&amp;$E1094),'Hoja de Trabajo para listado'!$CD$151:$DC$151,0)),0)</f>
        <v>0</v>
      </c>
      <c r="O1094" s="245">
        <f ca="1">+IFERROR(INDEX('Hoja de Trabajo para listado'!$A$155:$Z$1048576,MATCH($A1094,'Hoja de Trabajo para listado'!$A$155:$A$1048576,0),MATCH((CUADRO!O$4&amp;$E1094),'Hoja de Trabajo para listado'!$A$151:$Z$151,0)),0)+IFERROR(INDEX('Hoja de Trabajo para listado'!$AB$155:$BA$1048576,MATCH($A1094,'Hoja de Trabajo para listado'!$AB$155:$AB$1048576,0),MATCH((CUADRO!O$4&amp;$E1094),'Hoja de Trabajo para listado'!$AB$151:$BA$151,0)),0)+IFERROR(INDEX('Hoja de Trabajo para listado'!$BC$155:$CB$1048576,MATCH($A1094,'Hoja de Trabajo para listado'!$BC$155:$BC$1048576,0),MATCH((CUADRO!O$4&amp;$E1094),'Hoja de Trabajo para listado'!$BC$151:$CB$151,0)),0)+IFERROR(INDEX('Hoja de Trabajo para listado'!$DE$153:$DG$274,MATCH($A1094,'Hoja de Trabajo para listado'!$DE$153:$DE$1048576,0),MATCH((CUADRO!O$4&amp;$E1094),'Hoja de Trabajo para listado'!$DE$151:$DG$151,0)),0)+IFERROR(INDEX('Hoja de Trabajo para listado'!$CD$155:$DC$1048576,MATCH($A1094,'Hoja de Trabajo para listado'!$CD$155:$CD$1048576,0),MATCH((CUADRO!O$4&amp;$E1094),'Hoja de Trabajo para listado'!$CD$151:$DC$151,0)),0)</f>
        <v>0</v>
      </c>
      <c r="P1094" s="245">
        <f ca="1">+IFERROR(INDEX('Hoja de Trabajo para listado'!$A$155:$Z$1048576,MATCH($A1094,'Hoja de Trabajo para listado'!$A$155:$A$1048576,0),MATCH((CUADRO!P$4&amp;$E1094),'Hoja de Trabajo para listado'!$A$151:$Z$151,0)),0)+IFERROR(INDEX('Hoja de Trabajo para listado'!$AB$155:$BA$1048576,MATCH($A1094,'Hoja de Trabajo para listado'!$AB$155:$AB$1048576,0),MATCH((CUADRO!P$4&amp;$E1094),'Hoja de Trabajo para listado'!$AB$151:$BA$151,0)),0)+IFERROR(INDEX('Hoja de Trabajo para listado'!$BC$155:$CB$1048576,MATCH($A1094,'Hoja de Trabajo para listado'!$BC$155:$BC$1048576,0),MATCH((CUADRO!P$4&amp;$E1094),'Hoja de Trabajo para listado'!$BC$151:$CB$151,0)),0)+IFERROR(INDEX('Hoja de Trabajo para listado'!$DE$153:$DG$274,MATCH($A1094,'Hoja de Trabajo para listado'!$DE$153:$DE$1048576,0),MATCH((CUADRO!P$4&amp;$E1094),'Hoja de Trabajo para listado'!$DE$151:$DG$151,0)),0)+IFERROR(INDEX('Hoja de Trabajo para listado'!$CD$155:$DC$1048576,MATCH($A1094,'Hoja de Trabajo para listado'!$CD$155:$CD$1048576,0),MATCH((CUADRO!P$4&amp;$E1094),'Hoja de Trabajo para listado'!$CD$151:$DC$151,0)),0)</f>
        <v>0</v>
      </c>
      <c r="Q1094" s="245">
        <f ca="1">+IFERROR(INDEX('Hoja de Trabajo para listado'!$A$155:$Z$1048576,MATCH($A1094,'Hoja de Trabajo para listado'!$A$155:$A$1048576,0),MATCH((CUADRO!Q$4&amp;$E1094),'Hoja de Trabajo para listado'!$A$151:$Z$151,0)),0)+IFERROR(INDEX('Hoja de Trabajo para listado'!$AB$155:$BA$1048576,MATCH($A1094,'Hoja de Trabajo para listado'!$AB$155:$AB$1048576,0),MATCH((CUADRO!Q$4&amp;$E1094),'Hoja de Trabajo para listado'!$AB$151:$BA$151,0)),0)+IFERROR(INDEX('Hoja de Trabajo para listado'!$BC$155:$CB$1048576,MATCH($A1094,'Hoja de Trabajo para listado'!$BC$155:$BC$1048576,0),MATCH((CUADRO!Q$4&amp;$E1094),'Hoja de Trabajo para listado'!$BC$151:$CB$151,0)),0)+IFERROR(INDEX('Hoja de Trabajo para listado'!$DE$153:$DG$274,MATCH($A1094,'Hoja de Trabajo para listado'!$DE$153:$DE$1048576,0),MATCH((CUADRO!Q$4&amp;$E1094),'Hoja de Trabajo para listado'!$DE$151:$DG$151,0)),0)+IFERROR(INDEX('Hoja de Trabajo para listado'!$CD$155:$DC$1048576,MATCH($A1094,'Hoja de Trabajo para listado'!$CD$155:$CD$1048576,0),MATCH((CUADRO!Q$4&amp;$E1094),'Hoja de Trabajo para listado'!$CD$151:$DC$151,0)),0)</f>
        <v>0</v>
      </c>
      <c r="R1094" s="245">
        <f t="shared" ca="1" si="39"/>
        <v>0</v>
      </c>
      <c r="S1094" s="259">
        <f ca="1">+R1093+R1094</f>
        <v>0</v>
      </c>
      <c r="T1094" s="245">
        <f ca="1">+S1094</f>
        <v>0</v>
      </c>
      <c r="U1094" s="244">
        <f t="shared" si="40"/>
        <v>2</v>
      </c>
      <c r="V1094" s="333" t="str">
        <f>+VLOOKUP(A1094,bd_lista!$A$3:$E$592,5,FALSE)</f>
        <v>Gobiernos Autonomos Municipales</v>
      </c>
      <c r="W1094" s="388"/>
      <c r="X1094" s="242">
        <f>+VLOOKUP(A1094,[4]Sheet1!$A$13:$D$744,4,FALSE)</f>
        <v>0</v>
      </c>
      <c r="Y1094" s="242" t="e">
        <f>+VLOOKUP(X1094,bd_lista!$A$3:$C$592,3,FALSE)</f>
        <v>#N/A</v>
      </c>
      <c r="Z1094" s="292"/>
      <c r="AA1094" s="293"/>
    </row>
    <row r="1095" spans="1:27" customFormat="1" ht="15" hidden="1" customHeight="1">
      <c r="A1095" s="32">
        <v>1905</v>
      </c>
      <c r="B1095" s="392">
        <f>+A1095</f>
        <v>1905</v>
      </c>
      <c r="C1095" s="247" t="str">
        <f>+VLOOKUP(A1095,bd_lista!$A$3:$C$592,3,FALSE)</f>
        <v>Gobierno Autónomo Municipal de Puerto Rico</v>
      </c>
      <c r="D1095" s="389" t="str">
        <f>+C1095</f>
        <v>Gobierno Autónomo Municipal de Puerto Rico</v>
      </c>
      <c r="E1095" s="242" t="s">
        <v>1304</v>
      </c>
      <c r="F1095" s="243">
        <f ca="1">+IFERROR(INDEX('Hoja de Trabajo para listado'!$A$155:$Z$1048576,MATCH($A1095,'Hoja de Trabajo para listado'!$A$155:$A$1048576,0),MATCH((CUADRO!F$4&amp;$E1095),'Hoja de Trabajo para listado'!$A$151:$Z$151,0)),0)+IFERROR(INDEX('Hoja de Trabajo para listado'!$AB$155:$BA$1048576,MATCH($A1095,'Hoja de Trabajo para listado'!$AB$155:$AB$1048576,0),MATCH((CUADRO!F$4&amp;$E1095),'Hoja de Trabajo para listado'!$AB$151:$BA$151,0)),0)+IFERROR(INDEX('Hoja de Trabajo para listado'!$BC$155:$CB$1048576,MATCH($A1095,'Hoja de Trabajo para listado'!$BC$155:$BC$1048576,0),MATCH((CUADRO!F$4&amp;$E1095),'Hoja de Trabajo para listado'!$BC$151:$CB$151,0)),0)+IFERROR(INDEX('Hoja de Trabajo para listado'!$DE$153:$DG$274,MATCH($A1095,'Hoja de Trabajo para listado'!$DE$153:$DE$1048576,0),MATCH((CUADRO!F$4&amp;$E1095),'Hoja de Trabajo para listado'!$DE$151:$DG$151,0)),0)+IFERROR(INDEX('Hoja de Trabajo para listado'!$CD$155:$DC$1048576,MATCH($A1095,'Hoja de Trabajo para listado'!$CD$155:$CD$1048576,0),MATCH((CUADRO!F$4&amp;$E1095),'Hoja de Trabajo para listado'!$CD$151:$DC$151,0)),0)</f>
        <v>0</v>
      </c>
      <c r="G1095" s="243">
        <f ca="1">+IFERROR(INDEX('Hoja de Trabajo para listado'!$A$155:$Z$1048576,MATCH($A1095,'Hoja de Trabajo para listado'!$A$155:$A$1048576,0),MATCH((CUADRO!G$4&amp;$E1095),'Hoja de Trabajo para listado'!$A$151:$Z$151,0)),0)+IFERROR(INDEX('Hoja de Trabajo para listado'!$AB$155:$BA$1048576,MATCH($A1095,'Hoja de Trabajo para listado'!$AB$155:$AB$1048576,0),MATCH((CUADRO!G$4&amp;$E1095),'Hoja de Trabajo para listado'!$AB$151:$BA$151,0)),0)+IFERROR(INDEX('Hoja de Trabajo para listado'!$BC$155:$CB$1048576,MATCH($A1095,'Hoja de Trabajo para listado'!$BC$155:$BC$1048576,0),MATCH((CUADRO!G$4&amp;$E1095),'Hoja de Trabajo para listado'!$BC$151:$CB$151,0)),0)+IFERROR(INDEX('Hoja de Trabajo para listado'!$DE$153:$DG$274,MATCH($A1095,'Hoja de Trabajo para listado'!$DE$153:$DE$1048576,0),MATCH((CUADRO!G$4&amp;$E1095),'Hoja de Trabajo para listado'!$DE$151:$DG$151,0)),0)+IFERROR(INDEX('Hoja de Trabajo para listado'!$CD$155:$DC$1048576,MATCH($A1095,'Hoja de Trabajo para listado'!$CD$155:$CD$1048576,0),MATCH((CUADRO!G$4&amp;$E1095),'Hoja de Trabajo para listado'!$CD$151:$DC$151,0)),0)</f>
        <v>0</v>
      </c>
      <c r="H1095" s="243">
        <f ca="1">+IFERROR(INDEX('Hoja de Trabajo para listado'!$A$155:$Z$1048576,MATCH($A1095,'Hoja de Trabajo para listado'!$A$155:$A$1048576,0),MATCH((CUADRO!H$4&amp;$E1095),'Hoja de Trabajo para listado'!$A$151:$Z$151,0)),0)+IFERROR(INDEX('Hoja de Trabajo para listado'!$AB$155:$BA$1048576,MATCH($A1095,'Hoja de Trabajo para listado'!$AB$155:$AB$1048576,0),MATCH((CUADRO!H$4&amp;$E1095),'Hoja de Trabajo para listado'!$AB$151:$BA$151,0)),0)+IFERROR(INDEX('Hoja de Trabajo para listado'!$BC$155:$CB$1048576,MATCH($A1095,'Hoja de Trabajo para listado'!$BC$155:$BC$1048576,0),MATCH((CUADRO!H$4&amp;$E1095),'Hoja de Trabajo para listado'!$BC$151:$CB$151,0)),0)+IFERROR(INDEX('Hoja de Trabajo para listado'!$DE$153:$DG$274,MATCH($A1095,'Hoja de Trabajo para listado'!$DE$153:$DE$1048576,0),MATCH((CUADRO!H$4&amp;$E1095),'Hoja de Trabajo para listado'!$DE$151:$DG$151,0)),0)+IFERROR(INDEX('Hoja de Trabajo para listado'!$CD$155:$DC$1048576,MATCH($A1095,'Hoja de Trabajo para listado'!$CD$155:$CD$1048576,0),MATCH((CUADRO!H$4&amp;$E1095),'Hoja de Trabajo para listado'!$CD$151:$DC$151,0)),0)</f>
        <v>0</v>
      </c>
      <c r="I1095" s="243">
        <f ca="1">+IFERROR(INDEX('Hoja de Trabajo para listado'!$A$155:$Z$1048576,MATCH($A1095,'Hoja de Trabajo para listado'!$A$155:$A$1048576,0),MATCH((CUADRO!I$4&amp;$E1095),'Hoja de Trabajo para listado'!$A$151:$Z$151,0)),0)+IFERROR(INDEX('Hoja de Trabajo para listado'!$AB$155:$BA$1048576,MATCH($A1095,'Hoja de Trabajo para listado'!$AB$155:$AB$1048576,0),MATCH((CUADRO!I$4&amp;$E1095),'Hoja de Trabajo para listado'!$AB$151:$BA$151,0)),0)+IFERROR(INDEX('Hoja de Trabajo para listado'!$BC$155:$CB$1048576,MATCH($A1095,'Hoja de Trabajo para listado'!$BC$155:$BC$1048576,0),MATCH((CUADRO!I$4&amp;$E1095),'Hoja de Trabajo para listado'!$BC$151:$CB$151,0)),0)+IFERROR(INDEX('Hoja de Trabajo para listado'!$DE$153:$DG$274,MATCH($A1095,'Hoja de Trabajo para listado'!$DE$153:$DE$1048576,0),MATCH((CUADRO!I$4&amp;$E1095),'Hoja de Trabajo para listado'!$DE$151:$DG$151,0)),0)+IFERROR(INDEX('Hoja de Trabajo para listado'!$CD$155:$DC$1048576,MATCH($A1095,'Hoja de Trabajo para listado'!$CD$155:$CD$1048576,0),MATCH((CUADRO!I$4&amp;$E1095),'Hoja de Trabajo para listado'!$CD$151:$DC$151,0)),0)</f>
        <v>0</v>
      </c>
      <c r="J1095" s="243">
        <f ca="1">+IFERROR(INDEX('Hoja de Trabajo para listado'!$A$155:$Z$1048576,MATCH($A1095,'Hoja de Trabajo para listado'!$A$155:$A$1048576,0),MATCH((CUADRO!J$4&amp;$E1095),'Hoja de Trabajo para listado'!$A$151:$Z$151,0)),0)+IFERROR(INDEX('Hoja de Trabajo para listado'!$AB$155:$BA$1048576,MATCH($A1095,'Hoja de Trabajo para listado'!$AB$155:$AB$1048576,0),MATCH((CUADRO!J$4&amp;$E1095),'Hoja de Trabajo para listado'!$AB$151:$BA$151,0)),0)+IFERROR(INDEX('Hoja de Trabajo para listado'!$BC$155:$CB$1048576,MATCH($A1095,'Hoja de Trabajo para listado'!$BC$155:$BC$1048576,0),MATCH((CUADRO!J$4&amp;$E1095),'Hoja de Trabajo para listado'!$BC$151:$CB$151,0)),0)+IFERROR(INDEX('Hoja de Trabajo para listado'!$DE$153:$DG$274,MATCH($A1095,'Hoja de Trabajo para listado'!$DE$153:$DE$1048576,0),MATCH((CUADRO!J$4&amp;$E1095),'Hoja de Trabajo para listado'!$DE$151:$DG$151,0)),0)+IFERROR(INDEX('Hoja de Trabajo para listado'!$CD$155:$DC$1048576,MATCH($A1095,'Hoja de Trabajo para listado'!$CD$155:$CD$1048576,0),MATCH((CUADRO!J$4&amp;$E1095),'Hoja de Trabajo para listado'!$CD$151:$DC$151,0)),0)</f>
        <v>0</v>
      </c>
      <c r="K1095" s="243">
        <f ca="1">+IFERROR(INDEX('Hoja de Trabajo para listado'!$A$155:$Z$1048576,MATCH($A1095,'Hoja de Trabajo para listado'!$A$155:$A$1048576,0),MATCH((CUADRO!K$4&amp;$E1095),'Hoja de Trabajo para listado'!$A$151:$Z$151,0)),0)+IFERROR(INDEX('Hoja de Trabajo para listado'!$AB$155:$BA$1048576,MATCH($A1095,'Hoja de Trabajo para listado'!$AB$155:$AB$1048576,0),MATCH((CUADRO!K$4&amp;$E1095),'Hoja de Trabajo para listado'!$AB$151:$BA$151,0)),0)+IFERROR(INDEX('Hoja de Trabajo para listado'!$BC$155:$CB$1048576,MATCH($A1095,'Hoja de Trabajo para listado'!$BC$155:$BC$1048576,0),MATCH((CUADRO!K$4&amp;$E1095),'Hoja de Trabajo para listado'!$BC$151:$CB$151,0)),0)+IFERROR(INDEX('Hoja de Trabajo para listado'!$DE$153:$DG$274,MATCH($A1095,'Hoja de Trabajo para listado'!$DE$153:$DE$1048576,0),MATCH((CUADRO!K$4&amp;$E1095),'Hoja de Trabajo para listado'!$DE$151:$DG$151,0)),0)+IFERROR(INDEX('Hoja de Trabajo para listado'!$CD$155:$DC$1048576,MATCH($A1095,'Hoja de Trabajo para listado'!$CD$155:$CD$1048576,0),MATCH((CUADRO!K$4&amp;$E1095),'Hoja de Trabajo para listado'!$CD$151:$DC$151,0)),0)</f>
        <v>0</v>
      </c>
      <c r="L1095" s="268">
        <f ca="1">+IFERROR(INDEX('Hoja de Trabajo para listado'!$A$155:$Z$1048576,MATCH($A1095,'Hoja de Trabajo para listado'!$A$155:$A$1048576,0),MATCH((CUADRO!L$4&amp;$E1095),'Hoja de Trabajo para listado'!$A$151:$Z$151,0)),0)+IFERROR(INDEX('Hoja de Trabajo para listado'!$AB$155:$BA$1048576,MATCH($A1095,'Hoja de Trabajo para listado'!$AB$155:$AB$1048576,0),MATCH((CUADRO!L$4&amp;$E1095),'Hoja de Trabajo para listado'!$AB$151:$BA$151,0)),0)+IFERROR(INDEX('Hoja de Trabajo para listado'!$BC$155:$CB$1048576,MATCH($A1095,'Hoja de Trabajo para listado'!$BC$155:$BC$1048576,0),MATCH((CUADRO!L$4&amp;$E1095),'Hoja de Trabajo para listado'!$BC$151:$CB$151,0)),0)+IFERROR(INDEX('Hoja de Trabajo para listado'!$DE$153:$DG$274,MATCH($A1095,'Hoja de Trabajo para listado'!$DE$153:$DE$1048576,0),MATCH((CUADRO!L$4&amp;$E1095),'Hoja de Trabajo para listado'!$DE$151:$DG$151,0)),0)+IFERROR(INDEX('Hoja de Trabajo para listado'!$CD$155:$DC$1048576,MATCH($A1095,'Hoja de Trabajo para listado'!$CD$155:$CD$1048576,0),MATCH((CUADRO!L$4&amp;$E1095),'Hoja de Trabajo para listado'!$CD$151:$DC$151,0)),0)</f>
        <v>0</v>
      </c>
      <c r="M1095" s="243">
        <f ca="1">+IFERROR(INDEX('Hoja de Trabajo para listado'!$A$155:$Z$1048576,MATCH($A1095,'Hoja de Trabajo para listado'!$A$155:$A$1048576,0),MATCH((CUADRO!M$4&amp;$E1095),'Hoja de Trabajo para listado'!$A$151:$Z$151,0)),0)+IFERROR(INDEX('Hoja de Trabajo para listado'!$AB$155:$BA$1048576,MATCH($A1095,'Hoja de Trabajo para listado'!$AB$155:$AB$1048576,0),MATCH((CUADRO!M$4&amp;$E1095),'Hoja de Trabajo para listado'!$AB$151:$BA$151,0)),0)+IFERROR(INDEX('Hoja de Trabajo para listado'!$BC$155:$CB$1048576,MATCH($A1095,'Hoja de Trabajo para listado'!$BC$155:$BC$1048576,0),MATCH((CUADRO!M$4&amp;$E1095),'Hoja de Trabajo para listado'!$BC$151:$CB$151,0)),0)+IFERROR(INDEX('Hoja de Trabajo para listado'!$DE$153:$DG$274,MATCH($A1095,'Hoja de Trabajo para listado'!$DE$153:$DE$1048576,0),MATCH((CUADRO!M$4&amp;$E1095),'Hoja de Trabajo para listado'!$DE$151:$DG$151,0)),0)+IFERROR(INDEX('Hoja de Trabajo para listado'!$CD$155:$DC$1048576,MATCH($A1095,'Hoja de Trabajo para listado'!$CD$155:$CD$1048576,0),MATCH((CUADRO!M$4&amp;$E1095),'Hoja de Trabajo para listado'!$CD$151:$DC$151,0)),0)</f>
        <v>0</v>
      </c>
      <c r="N1095" s="243">
        <f ca="1">+IFERROR(INDEX('Hoja de Trabajo para listado'!$A$155:$Z$1048576,MATCH($A1095,'Hoja de Trabajo para listado'!$A$155:$A$1048576,0),MATCH((CUADRO!N$4&amp;$E1095),'Hoja de Trabajo para listado'!$A$151:$Z$151,0)),0)+IFERROR(INDEX('Hoja de Trabajo para listado'!$AB$155:$BA$1048576,MATCH($A1095,'Hoja de Trabajo para listado'!$AB$155:$AB$1048576,0),MATCH((CUADRO!N$4&amp;$E1095),'Hoja de Trabajo para listado'!$AB$151:$BA$151,0)),0)+IFERROR(INDEX('Hoja de Trabajo para listado'!$BC$155:$CB$1048576,MATCH($A1095,'Hoja de Trabajo para listado'!$BC$155:$BC$1048576,0),MATCH((CUADRO!N$4&amp;$E1095),'Hoja de Trabajo para listado'!$BC$151:$CB$151,0)),0)+IFERROR(INDEX('Hoja de Trabajo para listado'!$DE$153:$DG$274,MATCH($A1095,'Hoja de Trabajo para listado'!$DE$153:$DE$1048576,0),MATCH((CUADRO!N$4&amp;$E1095),'Hoja de Trabajo para listado'!$DE$151:$DG$151,0)),0)+IFERROR(INDEX('Hoja de Trabajo para listado'!$CD$155:$DC$1048576,MATCH($A1095,'Hoja de Trabajo para listado'!$CD$155:$CD$1048576,0),MATCH((CUADRO!N$4&amp;$E1095),'Hoja de Trabajo para listado'!$CD$151:$DC$151,0)),0)</f>
        <v>0</v>
      </c>
      <c r="O1095" s="243">
        <f ca="1">+IFERROR(INDEX('Hoja de Trabajo para listado'!$A$155:$Z$1048576,MATCH($A1095,'Hoja de Trabajo para listado'!$A$155:$A$1048576,0),MATCH((CUADRO!O$4&amp;$E1095),'Hoja de Trabajo para listado'!$A$151:$Z$151,0)),0)+IFERROR(INDEX('Hoja de Trabajo para listado'!$AB$155:$BA$1048576,MATCH($A1095,'Hoja de Trabajo para listado'!$AB$155:$AB$1048576,0),MATCH((CUADRO!O$4&amp;$E1095),'Hoja de Trabajo para listado'!$AB$151:$BA$151,0)),0)+IFERROR(INDEX('Hoja de Trabajo para listado'!$BC$155:$CB$1048576,MATCH($A1095,'Hoja de Trabajo para listado'!$BC$155:$BC$1048576,0),MATCH((CUADRO!O$4&amp;$E1095),'Hoja de Trabajo para listado'!$BC$151:$CB$151,0)),0)+IFERROR(INDEX('Hoja de Trabajo para listado'!$DE$153:$DG$274,MATCH($A1095,'Hoja de Trabajo para listado'!$DE$153:$DE$1048576,0),MATCH((CUADRO!O$4&amp;$E1095),'Hoja de Trabajo para listado'!$DE$151:$DG$151,0)),0)+IFERROR(INDEX('Hoja de Trabajo para listado'!$CD$155:$DC$1048576,MATCH($A1095,'Hoja de Trabajo para listado'!$CD$155:$CD$1048576,0),MATCH((CUADRO!O$4&amp;$E1095),'Hoja de Trabajo para listado'!$CD$151:$DC$151,0)),0)</f>
        <v>0</v>
      </c>
      <c r="P1095" s="243">
        <f ca="1">+IFERROR(INDEX('Hoja de Trabajo para listado'!$A$155:$Z$1048576,MATCH($A1095,'Hoja de Trabajo para listado'!$A$155:$A$1048576,0),MATCH((CUADRO!P$4&amp;$E1095),'Hoja de Trabajo para listado'!$A$151:$Z$151,0)),0)+IFERROR(INDEX('Hoja de Trabajo para listado'!$AB$155:$BA$1048576,MATCH($A1095,'Hoja de Trabajo para listado'!$AB$155:$AB$1048576,0),MATCH((CUADRO!P$4&amp;$E1095),'Hoja de Trabajo para listado'!$AB$151:$BA$151,0)),0)+IFERROR(INDEX('Hoja de Trabajo para listado'!$BC$155:$CB$1048576,MATCH($A1095,'Hoja de Trabajo para listado'!$BC$155:$BC$1048576,0),MATCH((CUADRO!P$4&amp;$E1095),'Hoja de Trabajo para listado'!$BC$151:$CB$151,0)),0)+IFERROR(INDEX('Hoja de Trabajo para listado'!$DE$153:$DG$274,MATCH($A1095,'Hoja de Trabajo para listado'!$DE$153:$DE$1048576,0),MATCH((CUADRO!P$4&amp;$E1095),'Hoja de Trabajo para listado'!$DE$151:$DG$151,0)),0)+IFERROR(INDEX('Hoja de Trabajo para listado'!$CD$155:$DC$1048576,MATCH($A1095,'Hoja de Trabajo para listado'!$CD$155:$CD$1048576,0),MATCH((CUADRO!P$4&amp;$E1095),'Hoja de Trabajo para listado'!$CD$151:$DC$151,0)),0)</f>
        <v>0</v>
      </c>
      <c r="Q1095" s="243">
        <f ca="1">+IFERROR(INDEX('Hoja de Trabajo para listado'!$A$155:$Z$1048576,MATCH($A1095,'Hoja de Trabajo para listado'!$A$155:$A$1048576,0),MATCH((CUADRO!Q$4&amp;$E1095),'Hoja de Trabajo para listado'!$A$151:$Z$151,0)),0)+IFERROR(INDEX('Hoja de Trabajo para listado'!$AB$155:$BA$1048576,MATCH($A1095,'Hoja de Trabajo para listado'!$AB$155:$AB$1048576,0),MATCH((CUADRO!Q$4&amp;$E1095),'Hoja de Trabajo para listado'!$AB$151:$BA$151,0)),0)+IFERROR(INDEX('Hoja de Trabajo para listado'!$BC$155:$CB$1048576,MATCH($A1095,'Hoja de Trabajo para listado'!$BC$155:$BC$1048576,0),MATCH((CUADRO!Q$4&amp;$E1095),'Hoja de Trabajo para listado'!$BC$151:$CB$151,0)),0)+IFERROR(INDEX('Hoja de Trabajo para listado'!$DE$153:$DG$274,MATCH($A1095,'Hoja de Trabajo para listado'!$DE$153:$DE$1048576,0),MATCH((CUADRO!Q$4&amp;$E1095),'Hoja de Trabajo para listado'!$DE$151:$DG$151,0)),0)+IFERROR(INDEX('Hoja de Trabajo para listado'!$CD$155:$DC$1048576,MATCH($A1095,'Hoja de Trabajo para listado'!$CD$155:$CD$1048576,0),MATCH((CUADRO!Q$4&amp;$E1095),'Hoja de Trabajo para listado'!$CD$151:$DC$151,0)),0)</f>
        <v>0</v>
      </c>
      <c r="R1095" s="243">
        <f t="shared" ca="1" si="39"/>
        <v>0</v>
      </c>
      <c r="S1095" s="249"/>
      <c r="T1095" s="243">
        <f ca="1">+T1096</f>
        <v>0</v>
      </c>
      <c r="U1095" s="242">
        <f t="shared" si="40"/>
        <v>1</v>
      </c>
      <c r="V1095" s="333" t="str">
        <f>+VLOOKUP(A1095,bd_lista!$A$3:$E$592,5,FALSE)</f>
        <v>Gobiernos Autonomos Municipales</v>
      </c>
      <c r="W1095" s="387" t="str">
        <f>+V1095</f>
        <v>Gobiernos Autonomos Municipales</v>
      </c>
      <c r="X1095" s="242">
        <f>+VLOOKUP(A1095,[4]Sheet1!$A$13:$D$744,4,FALSE)</f>
        <v>0</v>
      </c>
      <c r="Y1095" s="242" t="e">
        <f>+VLOOKUP(X1095,bd_lista!$A$3:$C$592,3,FALSE)</f>
        <v>#N/A</v>
      </c>
      <c r="Z1095" s="294">
        <f>+X1095</f>
        <v>0</v>
      </c>
      <c r="AA1095" s="295" t="e">
        <f>+Y1095</f>
        <v>#N/A</v>
      </c>
    </row>
    <row r="1096" spans="1:27" customFormat="1" ht="15" hidden="1" customHeight="1">
      <c r="A1096" s="32">
        <v>1905</v>
      </c>
      <c r="B1096" s="393"/>
      <c r="C1096" s="247" t="str">
        <f>+VLOOKUP(A1096,bd_lista!$A$3:$C$592,3,FALSE)</f>
        <v>Gobierno Autónomo Municipal de Puerto Rico</v>
      </c>
      <c r="D1096" s="390"/>
      <c r="E1096" s="244" t="s">
        <v>1305</v>
      </c>
      <c r="F1096" s="245">
        <f ca="1">+IFERROR(INDEX('Hoja de Trabajo para listado'!$A$155:$Z$1048576,MATCH($A1096,'Hoja de Trabajo para listado'!$A$155:$A$1048576,0),MATCH((CUADRO!F$4&amp;$E1096),'Hoja de Trabajo para listado'!$A$151:$Z$151,0)),0)+IFERROR(INDEX('Hoja de Trabajo para listado'!$AB$155:$BA$1048576,MATCH($A1096,'Hoja de Trabajo para listado'!$AB$155:$AB$1048576,0),MATCH((CUADRO!F$4&amp;$E1096),'Hoja de Trabajo para listado'!$AB$151:$BA$151,0)),0)+IFERROR(INDEX('Hoja de Trabajo para listado'!$BC$155:$CB$1048576,MATCH($A1096,'Hoja de Trabajo para listado'!$BC$155:$BC$1048576,0),MATCH((CUADRO!F$4&amp;$E1096),'Hoja de Trabajo para listado'!$BC$151:$CB$151,0)),0)+IFERROR(INDEX('Hoja de Trabajo para listado'!$DE$153:$DG$274,MATCH($A1096,'Hoja de Trabajo para listado'!$DE$153:$DE$1048576,0),MATCH((CUADRO!F$4&amp;$E1096),'Hoja de Trabajo para listado'!$DE$151:$DG$151,0)),0)+IFERROR(INDEX('Hoja de Trabajo para listado'!$CD$155:$DC$1048576,MATCH($A1096,'Hoja de Trabajo para listado'!$CD$155:$CD$1048576,0),MATCH((CUADRO!F$4&amp;$E1096),'Hoja de Trabajo para listado'!$CD$151:$DC$151,0)),0)</f>
        <v>0</v>
      </c>
      <c r="G1096" s="245">
        <f ca="1">+IFERROR(INDEX('Hoja de Trabajo para listado'!$A$155:$Z$1048576,MATCH($A1096,'Hoja de Trabajo para listado'!$A$155:$A$1048576,0),MATCH((CUADRO!G$4&amp;$E1096),'Hoja de Trabajo para listado'!$A$151:$Z$151,0)),0)+IFERROR(INDEX('Hoja de Trabajo para listado'!$AB$155:$BA$1048576,MATCH($A1096,'Hoja de Trabajo para listado'!$AB$155:$AB$1048576,0),MATCH((CUADRO!G$4&amp;$E1096),'Hoja de Trabajo para listado'!$AB$151:$BA$151,0)),0)+IFERROR(INDEX('Hoja de Trabajo para listado'!$BC$155:$CB$1048576,MATCH($A1096,'Hoja de Trabajo para listado'!$BC$155:$BC$1048576,0),MATCH((CUADRO!G$4&amp;$E1096),'Hoja de Trabajo para listado'!$BC$151:$CB$151,0)),0)+IFERROR(INDEX('Hoja de Trabajo para listado'!$DE$153:$DG$274,MATCH($A1096,'Hoja de Trabajo para listado'!$DE$153:$DE$1048576,0),MATCH((CUADRO!G$4&amp;$E1096),'Hoja de Trabajo para listado'!$DE$151:$DG$151,0)),0)+IFERROR(INDEX('Hoja de Trabajo para listado'!$CD$155:$DC$1048576,MATCH($A1096,'Hoja de Trabajo para listado'!$CD$155:$CD$1048576,0),MATCH((CUADRO!G$4&amp;$E1096),'Hoja de Trabajo para listado'!$CD$151:$DC$151,0)),0)</f>
        <v>0</v>
      </c>
      <c r="H1096" s="245">
        <f ca="1">+IFERROR(INDEX('Hoja de Trabajo para listado'!$A$155:$Z$1048576,MATCH($A1096,'Hoja de Trabajo para listado'!$A$155:$A$1048576,0),MATCH((CUADRO!H$4&amp;$E1096),'Hoja de Trabajo para listado'!$A$151:$Z$151,0)),0)+IFERROR(INDEX('Hoja de Trabajo para listado'!$AB$155:$BA$1048576,MATCH($A1096,'Hoja de Trabajo para listado'!$AB$155:$AB$1048576,0),MATCH((CUADRO!H$4&amp;$E1096),'Hoja de Trabajo para listado'!$AB$151:$BA$151,0)),0)+IFERROR(INDEX('Hoja de Trabajo para listado'!$BC$155:$CB$1048576,MATCH($A1096,'Hoja de Trabajo para listado'!$BC$155:$BC$1048576,0),MATCH((CUADRO!H$4&amp;$E1096),'Hoja de Trabajo para listado'!$BC$151:$CB$151,0)),0)+IFERROR(INDEX('Hoja de Trabajo para listado'!$DE$153:$DG$274,MATCH($A1096,'Hoja de Trabajo para listado'!$DE$153:$DE$1048576,0),MATCH((CUADRO!H$4&amp;$E1096),'Hoja de Trabajo para listado'!$DE$151:$DG$151,0)),0)+IFERROR(INDEX('Hoja de Trabajo para listado'!$CD$155:$DC$1048576,MATCH($A1096,'Hoja de Trabajo para listado'!$CD$155:$CD$1048576,0),MATCH((CUADRO!H$4&amp;$E1096),'Hoja de Trabajo para listado'!$CD$151:$DC$151,0)),0)</f>
        <v>0</v>
      </c>
      <c r="I1096" s="245">
        <f ca="1">+IFERROR(INDEX('Hoja de Trabajo para listado'!$A$155:$Z$1048576,MATCH($A1096,'Hoja de Trabajo para listado'!$A$155:$A$1048576,0),MATCH((CUADRO!I$4&amp;$E1096),'Hoja de Trabajo para listado'!$A$151:$Z$151,0)),0)+IFERROR(INDEX('Hoja de Trabajo para listado'!$AB$155:$BA$1048576,MATCH($A1096,'Hoja de Trabajo para listado'!$AB$155:$AB$1048576,0),MATCH((CUADRO!I$4&amp;$E1096),'Hoja de Trabajo para listado'!$AB$151:$BA$151,0)),0)+IFERROR(INDEX('Hoja de Trabajo para listado'!$BC$155:$CB$1048576,MATCH($A1096,'Hoja de Trabajo para listado'!$BC$155:$BC$1048576,0),MATCH((CUADRO!I$4&amp;$E1096),'Hoja de Trabajo para listado'!$BC$151:$CB$151,0)),0)+IFERROR(INDEX('Hoja de Trabajo para listado'!$DE$153:$DG$274,MATCH($A1096,'Hoja de Trabajo para listado'!$DE$153:$DE$1048576,0),MATCH((CUADRO!I$4&amp;$E1096),'Hoja de Trabajo para listado'!$DE$151:$DG$151,0)),0)+IFERROR(INDEX('Hoja de Trabajo para listado'!$CD$155:$DC$1048576,MATCH($A1096,'Hoja de Trabajo para listado'!$CD$155:$CD$1048576,0),MATCH((CUADRO!I$4&amp;$E1096),'Hoja de Trabajo para listado'!$CD$151:$DC$151,0)),0)</f>
        <v>0</v>
      </c>
      <c r="J1096" s="245">
        <f ca="1">+IFERROR(INDEX('Hoja de Trabajo para listado'!$A$155:$Z$1048576,MATCH($A1096,'Hoja de Trabajo para listado'!$A$155:$A$1048576,0),MATCH((CUADRO!J$4&amp;$E1096),'Hoja de Trabajo para listado'!$A$151:$Z$151,0)),0)+IFERROR(INDEX('Hoja de Trabajo para listado'!$AB$155:$BA$1048576,MATCH($A1096,'Hoja de Trabajo para listado'!$AB$155:$AB$1048576,0),MATCH((CUADRO!J$4&amp;$E1096),'Hoja de Trabajo para listado'!$AB$151:$BA$151,0)),0)+IFERROR(INDEX('Hoja de Trabajo para listado'!$BC$155:$CB$1048576,MATCH($A1096,'Hoja de Trabajo para listado'!$BC$155:$BC$1048576,0),MATCH((CUADRO!J$4&amp;$E1096),'Hoja de Trabajo para listado'!$BC$151:$CB$151,0)),0)+IFERROR(INDEX('Hoja de Trabajo para listado'!$DE$153:$DG$274,MATCH($A1096,'Hoja de Trabajo para listado'!$DE$153:$DE$1048576,0),MATCH((CUADRO!J$4&amp;$E1096),'Hoja de Trabajo para listado'!$DE$151:$DG$151,0)),0)+IFERROR(INDEX('Hoja de Trabajo para listado'!$CD$155:$DC$1048576,MATCH($A1096,'Hoja de Trabajo para listado'!$CD$155:$CD$1048576,0),MATCH((CUADRO!J$4&amp;$E1096),'Hoja de Trabajo para listado'!$CD$151:$DC$151,0)),0)</f>
        <v>0</v>
      </c>
      <c r="K1096" s="245">
        <f ca="1">+IFERROR(INDEX('Hoja de Trabajo para listado'!$A$155:$Z$1048576,MATCH($A1096,'Hoja de Trabajo para listado'!$A$155:$A$1048576,0),MATCH((CUADRO!K$4&amp;$E1096),'Hoja de Trabajo para listado'!$A$151:$Z$151,0)),0)+IFERROR(INDEX('Hoja de Trabajo para listado'!$AB$155:$BA$1048576,MATCH($A1096,'Hoja de Trabajo para listado'!$AB$155:$AB$1048576,0),MATCH((CUADRO!K$4&amp;$E1096),'Hoja de Trabajo para listado'!$AB$151:$BA$151,0)),0)+IFERROR(INDEX('Hoja de Trabajo para listado'!$BC$155:$CB$1048576,MATCH($A1096,'Hoja de Trabajo para listado'!$BC$155:$BC$1048576,0),MATCH((CUADRO!K$4&amp;$E1096),'Hoja de Trabajo para listado'!$BC$151:$CB$151,0)),0)+IFERROR(INDEX('Hoja de Trabajo para listado'!$DE$153:$DG$274,MATCH($A1096,'Hoja de Trabajo para listado'!$DE$153:$DE$1048576,0),MATCH((CUADRO!K$4&amp;$E1096),'Hoja de Trabajo para listado'!$DE$151:$DG$151,0)),0)+IFERROR(INDEX('Hoja de Trabajo para listado'!$CD$155:$DC$1048576,MATCH($A1096,'Hoja de Trabajo para listado'!$CD$155:$CD$1048576,0),MATCH((CUADRO!K$4&amp;$E1096),'Hoja de Trabajo para listado'!$CD$151:$DC$151,0)),0)</f>
        <v>0</v>
      </c>
      <c r="L1096" s="245">
        <f ca="1">+IFERROR(INDEX('Hoja de Trabajo para listado'!$A$155:$Z$1048576,MATCH($A1096,'Hoja de Trabajo para listado'!$A$155:$A$1048576,0),MATCH((CUADRO!L$4&amp;$E1096),'Hoja de Trabajo para listado'!$A$151:$Z$151,0)),0)+IFERROR(INDEX('Hoja de Trabajo para listado'!$AB$155:$BA$1048576,MATCH($A1096,'Hoja de Trabajo para listado'!$AB$155:$AB$1048576,0),MATCH((CUADRO!L$4&amp;$E1096),'Hoja de Trabajo para listado'!$AB$151:$BA$151,0)),0)+IFERROR(INDEX('Hoja de Trabajo para listado'!$BC$155:$CB$1048576,MATCH($A1096,'Hoja de Trabajo para listado'!$BC$155:$BC$1048576,0),MATCH((CUADRO!L$4&amp;$E1096),'Hoja de Trabajo para listado'!$BC$151:$CB$151,0)),0)+IFERROR(INDEX('Hoja de Trabajo para listado'!$DE$153:$DG$274,MATCH($A1096,'Hoja de Trabajo para listado'!$DE$153:$DE$1048576,0),MATCH((CUADRO!L$4&amp;$E1096),'Hoja de Trabajo para listado'!$DE$151:$DG$151,0)),0)+IFERROR(INDEX('Hoja de Trabajo para listado'!$CD$155:$DC$1048576,MATCH($A1096,'Hoja de Trabajo para listado'!$CD$155:$CD$1048576,0),MATCH((CUADRO!L$4&amp;$E1096),'Hoja de Trabajo para listado'!$CD$151:$DC$151,0)),0)</f>
        <v>0</v>
      </c>
      <c r="M1096" s="245">
        <f ca="1">+IFERROR(INDEX('Hoja de Trabajo para listado'!$A$155:$Z$1048576,MATCH($A1096,'Hoja de Trabajo para listado'!$A$155:$A$1048576,0),MATCH((CUADRO!M$4&amp;$E1096),'Hoja de Trabajo para listado'!$A$151:$Z$151,0)),0)+IFERROR(INDEX('Hoja de Trabajo para listado'!$AB$155:$BA$1048576,MATCH($A1096,'Hoja de Trabajo para listado'!$AB$155:$AB$1048576,0),MATCH((CUADRO!M$4&amp;$E1096),'Hoja de Trabajo para listado'!$AB$151:$BA$151,0)),0)+IFERROR(INDEX('Hoja de Trabajo para listado'!$BC$155:$CB$1048576,MATCH($A1096,'Hoja de Trabajo para listado'!$BC$155:$BC$1048576,0),MATCH((CUADRO!M$4&amp;$E1096),'Hoja de Trabajo para listado'!$BC$151:$CB$151,0)),0)+IFERROR(INDEX('Hoja de Trabajo para listado'!$DE$153:$DG$274,MATCH($A1096,'Hoja de Trabajo para listado'!$DE$153:$DE$1048576,0),MATCH((CUADRO!M$4&amp;$E1096),'Hoja de Trabajo para listado'!$DE$151:$DG$151,0)),0)+IFERROR(INDEX('Hoja de Trabajo para listado'!$CD$155:$DC$1048576,MATCH($A1096,'Hoja de Trabajo para listado'!$CD$155:$CD$1048576,0),MATCH((CUADRO!M$4&amp;$E1096),'Hoja de Trabajo para listado'!$CD$151:$DC$151,0)),0)</f>
        <v>0</v>
      </c>
      <c r="N1096" s="245">
        <f ca="1">+IFERROR(INDEX('Hoja de Trabajo para listado'!$A$155:$Z$1048576,MATCH($A1096,'Hoja de Trabajo para listado'!$A$155:$A$1048576,0),MATCH((CUADRO!N$4&amp;$E1096),'Hoja de Trabajo para listado'!$A$151:$Z$151,0)),0)+IFERROR(INDEX('Hoja de Trabajo para listado'!$AB$155:$BA$1048576,MATCH($A1096,'Hoja de Trabajo para listado'!$AB$155:$AB$1048576,0),MATCH((CUADRO!N$4&amp;$E1096),'Hoja de Trabajo para listado'!$AB$151:$BA$151,0)),0)+IFERROR(INDEX('Hoja de Trabajo para listado'!$BC$155:$CB$1048576,MATCH($A1096,'Hoja de Trabajo para listado'!$BC$155:$BC$1048576,0),MATCH((CUADRO!N$4&amp;$E1096),'Hoja de Trabajo para listado'!$BC$151:$CB$151,0)),0)+IFERROR(INDEX('Hoja de Trabajo para listado'!$DE$153:$DG$274,MATCH($A1096,'Hoja de Trabajo para listado'!$DE$153:$DE$1048576,0),MATCH((CUADRO!N$4&amp;$E1096),'Hoja de Trabajo para listado'!$DE$151:$DG$151,0)),0)+IFERROR(INDEX('Hoja de Trabajo para listado'!$CD$155:$DC$1048576,MATCH($A1096,'Hoja de Trabajo para listado'!$CD$155:$CD$1048576,0),MATCH((CUADRO!N$4&amp;$E1096),'Hoja de Trabajo para listado'!$CD$151:$DC$151,0)),0)</f>
        <v>0</v>
      </c>
      <c r="O1096" s="245">
        <f ca="1">+IFERROR(INDEX('Hoja de Trabajo para listado'!$A$155:$Z$1048576,MATCH($A1096,'Hoja de Trabajo para listado'!$A$155:$A$1048576,0),MATCH((CUADRO!O$4&amp;$E1096),'Hoja de Trabajo para listado'!$A$151:$Z$151,0)),0)+IFERROR(INDEX('Hoja de Trabajo para listado'!$AB$155:$BA$1048576,MATCH($A1096,'Hoja de Trabajo para listado'!$AB$155:$AB$1048576,0),MATCH((CUADRO!O$4&amp;$E1096),'Hoja de Trabajo para listado'!$AB$151:$BA$151,0)),0)+IFERROR(INDEX('Hoja de Trabajo para listado'!$BC$155:$CB$1048576,MATCH($A1096,'Hoja de Trabajo para listado'!$BC$155:$BC$1048576,0),MATCH((CUADRO!O$4&amp;$E1096),'Hoja de Trabajo para listado'!$BC$151:$CB$151,0)),0)+IFERROR(INDEX('Hoja de Trabajo para listado'!$DE$153:$DG$274,MATCH($A1096,'Hoja de Trabajo para listado'!$DE$153:$DE$1048576,0),MATCH((CUADRO!O$4&amp;$E1096),'Hoja de Trabajo para listado'!$DE$151:$DG$151,0)),0)+IFERROR(INDEX('Hoja de Trabajo para listado'!$CD$155:$DC$1048576,MATCH($A1096,'Hoja de Trabajo para listado'!$CD$155:$CD$1048576,0),MATCH((CUADRO!O$4&amp;$E1096),'Hoja de Trabajo para listado'!$CD$151:$DC$151,0)),0)</f>
        <v>0</v>
      </c>
      <c r="P1096" s="245">
        <f ca="1">+IFERROR(INDEX('Hoja de Trabajo para listado'!$A$155:$Z$1048576,MATCH($A1096,'Hoja de Trabajo para listado'!$A$155:$A$1048576,0),MATCH((CUADRO!P$4&amp;$E1096),'Hoja de Trabajo para listado'!$A$151:$Z$151,0)),0)+IFERROR(INDEX('Hoja de Trabajo para listado'!$AB$155:$BA$1048576,MATCH($A1096,'Hoja de Trabajo para listado'!$AB$155:$AB$1048576,0),MATCH((CUADRO!P$4&amp;$E1096),'Hoja de Trabajo para listado'!$AB$151:$BA$151,0)),0)+IFERROR(INDEX('Hoja de Trabajo para listado'!$BC$155:$CB$1048576,MATCH($A1096,'Hoja de Trabajo para listado'!$BC$155:$BC$1048576,0),MATCH((CUADRO!P$4&amp;$E1096),'Hoja de Trabajo para listado'!$BC$151:$CB$151,0)),0)+IFERROR(INDEX('Hoja de Trabajo para listado'!$DE$153:$DG$274,MATCH($A1096,'Hoja de Trabajo para listado'!$DE$153:$DE$1048576,0),MATCH((CUADRO!P$4&amp;$E1096),'Hoja de Trabajo para listado'!$DE$151:$DG$151,0)),0)+IFERROR(INDEX('Hoja de Trabajo para listado'!$CD$155:$DC$1048576,MATCH($A1096,'Hoja de Trabajo para listado'!$CD$155:$CD$1048576,0),MATCH((CUADRO!P$4&amp;$E1096),'Hoja de Trabajo para listado'!$CD$151:$DC$151,0)),0)</f>
        <v>0</v>
      </c>
      <c r="Q1096" s="245">
        <f ca="1">+IFERROR(INDEX('Hoja de Trabajo para listado'!$A$155:$Z$1048576,MATCH($A1096,'Hoja de Trabajo para listado'!$A$155:$A$1048576,0),MATCH((CUADRO!Q$4&amp;$E1096),'Hoja de Trabajo para listado'!$A$151:$Z$151,0)),0)+IFERROR(INDEX('Hoja de Trabajo para listado'!$AB$155:$BA$1048576,MATCH($A1096,'Hoja de Trabajo para listado'!$AB$155:$AB$1048576,0),MATCH((CUADRO!Q$4&amp;$E1096),'Hoja de Trabajo para listado'!$AB$151:$BA$151,0)),0)+IFERROR(INDEX('Hoja de Trabajo para listado'!$BC$155:$CB$1048576,MATCH($A1096,'Hoja de Trabajo para listado'!$BC$155:$BC$1048576,0),MATCH((CUADRO!Q$4&amp;$E1096),'Hoja de Trabajo para listado'!$BC$151:$CB$151,0)),0)+IFERROR(INDEX('Hoja de Trabajo para listado'!$DE$153:$DG$274,MATCH($A1096,'Hoja de Trabajo para listado'!$DE$153:$DE$1048576,0),MATCH((CUADRO!Q$4&amp;$E1096),'Hoja de Trabajo para listado'!$DE$151:$DG$151,0)),0)+IFERROR(INDEX('Hoja de Trabajo para listado'!$CD$155:$DC$1048576,MATCH($A1096,'Hoja de Trabajo para listado'!$CD$155:$CD$1048576,0),MATCH((CUADRO!Q$4&amp;$E1096),'Hoja de Trabajo para listado'!$CD$151:$DC$151,0)),0)</f>
        <v>0</v>
      </c>
      <c r="R1096" s="245">
        <f t="shared" ca="1" si="39"/>
        <v>0</v>
      </c>
      <c r="S1096" s="259">
        <f ca="1">+R1095+R1096</f>
        <v>0</v>
      </c>
      <c r="T1096" s="245">
        <f ca="1">+S1096</f>
        <v>0</v>
      </c>
      <c r="U1096" s="244">
        <f t="shared" si="40"/>
        <v>2</v>
      </c>
      <c r="V1096" s="333" t="str">
        <f>+VLOOKUP(A1096,bd_lista!$A$3:$E$592,5,FALSE)</f>
        <v>Gobiernos Autonomos Municipales</v>
      </c>
      <c r="W1096" s="388"/>
      <c r="X1096" s="242">
        <f>+VLOOKUP(A1096,[4]Sheet1!$A$13:$D$744,4,FALSE)</f>
        <v>0</v>
      </c>
      <c r="Y1096" s="242" t="e">
        <f>+VLOOKUP(X1096,bd_lista!$A$3:$C$592,3,FALSE)</f>
        <v>#N/A</v>
      </c>
      <c r="Z1096" s="292"/>
      <c r="AA1096" s="293"/>
    </row>
    <row r="1097" spans="1:27" customFormat="1" ht="15" hidden="1" customHeight="1">
      <c r="A1097" s="32">
        <v>1906</v>
      </c>
      <c r="B1097" s="392">
        <f>+A1097</f>
        <v>1906</v>
      </c>
      <c r="C1097" s="247" t="str">
        <f>+VLOOKUP(A1097,bd_lista!$A$3:$C$592,3,FALSE)</f>
        <v>Gobierno Autónomo Municipal de San Pedro</v>
      </c>
      <c r="D1097" s="389" t="str">
        <f>+C1097</f>
        <v>Gobierno Autónomo Municipal de San Pedro</v>
      </c>
      <c r="E1097" s="242" t="s">
        <v>1304</v>
      </c>
      <c r="F1097" s="243">
        <f ca="1">+IFERROR(INDEX('Hoja de Trabajo para listado'!$A$155:$Z$1048576,MATCH($A1097,'Hoja de Trabajo para listado'!$A$155:$A$1048576,0),MATCH((CUADRO!F$4&amp;$E1097),'Hoja de Trabajo para listado'!$A$151:$Z$151,0)),0)+IFERROR(INDEX('Hoja de Trabajo para listado'!$AB$155:$BA$1048576,MATCH($A1097,'Hoja de Trabajo para listado'!$AB$155:$AB$1048576,0),MATCH((CUADRO!F$4&amp;$E1097),'Hoja de Trabajo para listado'!$AB$151:$BA$151,0)),0)+IFERROR(INDEX('Hoja de Trabajo para listado'!$BC$155:$CB$1048576,MATCH($A1097,'Hoja de Trabajo para listado'!$BC$155:$BC$1048576,0),MATCH((CUADRO!F$4&amp;$E1097),'Hoja de Trabajo para listado'!$BC$151:$CB$151,0)),0)+IFERROR(INDEX('Hoja de Trabajo para listado'!$DE$153:$DG$274,MATCH($A1097,'Hoja de Trabajo para listado'!$DE$153:$DE$1048576,0),MATCH((CUADRO!F$4&amp;$E1097),'Hoja de Trabajo para listado'!$DE$151:$DG$151,0)),0)+IFERROR(INDEX('Hoja de Trabajo para listado'!$CD$155:$DC$1048576,MATCH($A1097,'Hoja de Trabajo para listado'!$CD$155:$CD$1048576,0),MATCH((CUADRO!F$4&amp;$E1097),'Hoja de Trabajo para listado'!$CD$151:$DC$151,0)),0)</f>
        <v>0</v>
      </c>
      <c r="G1097" s="243">
        <f ca="1">+IFERROR(INDEX('Hoja de Trabajo para listado'!$A$155:$Z$1048576,MATCH($A1097,'Hoja de Trabajo para listado'!$A$155:$A$1048576,0),MATCH((CUADRO!G$4&amp;$E1097),'Hoja de Trabajo para listado'!$A$151:$Z$151,0)),0)+IFERROR(INDEX('Hoja de Trabajo para listado'!$AB$155:$BA$1048576,MATCH($A1097,'Hoja de Trabajo para listado'!$AB$155:$AB$1048576,0),MATCH((CUADRO!G$4&amp;$E1097),'Hoja de Trabajo para listado'!$AB$151:$BA$151,0)),0)+IFERROR(INDEX('Hoja de Trabajo para listado'!$BC$155:$CB$1048576,MATCH($A1097,'Hoja de Trabajo para listado'!$BC$155:$BC$1048576,0),MATCH((CUADRO!G$4&amp;$E1097),'Hoja de Trabajo para listado'!$BC$151:$CB$151,0)),0)+IFERROR(INDEX('Hoja de Trabajo para listado'!$DE$153:$DG$274,MATCH($A1097,'Hoja de Trabajo para listado'!$DE$153:$DE$1048576,0),MATCH((CUADRO!G$4&amp;$E1097),'Hoja de Trabajo para listado'!$DE$151:$DG$151,0)),0)+IFERROR(INDEX('Hoja de Trabajo para listado'!$CD$155:$DC$1048576,MATCH($A1097,'Hoja de Trabajo para listado'!$CD$155:$CD$1048576,0),MATCH((CUADRO!G$4&amp;$E1097),'Hoja de Trabajo para listado'!$CD$151:$DC$151,0)),0)</f>
        <v>0</v>
      </c>
      <c r="H1097" s="243">
        <f ca="1">+IFERROR(INDEX('Hoja de Trabajo para listado'!$A$155:$Z$1048576,MATCH($A1097,'Hoja de Trabajo para listado'!$A$155:$A$1048576,0),MATCH((CUADRO!H$4&amp;$E1097),'Hoja de Trabajo para listado'!$A$151:$Z$151,0)),0)+IFERROR(INDEX('Hoja de Trabajo para listado'!$AB$155:$BA$1048576,MATCH($A1097,'Hoja de Trabajo para listado'!$AB$155:$AB$1048576,0),MATCH((CUADRO!H$4&amp;$E1097),'Hoja de Trabajo para listado'!$AB$151:$BA$151,0)),0)+IFERROR(INDEX('Hoja de Trabajo para listado'!$BC$155:$CB$1048576,MATCH($A1097,'Hoja de Trabajo para listado'!$BC$155:$BC$1048576,0),MATCH((CUADRO!H$4&amp;$E1097),'Hoja de Trabajo para listado'!$BC$151:$CB$151,0)),0)+IFERROR(INDEX('Hoja de Trabajo para listado'!$DE$153:$DG$274,MATCH($A1097,'Hoja de Trabajo para listado'!$DE$153:$DE$1048576,0),MATCH((CUADRO!H$4&amp;$E1097),'Hoja de Trabajo para listado'!$DE$151:$DG$151,0)),0)+IFERROR(INDEX('Hoja de Trabajo para listado'!$CD$155:$DC$1048576,MATCH($A1097,'Hoja de Trabajo para listado'!$CD$155:$CD$1048576,0),MATCH((CUADRO!H$4&amp;$E1097),'Hoja de Trabajo para listado'!$CD$151:$DC$151,0)),0)</f>
        <v>0</v>
      </c>
      <c r="I1097" s="243">
        <f ca="1">+IFERROR(INDEX('Hoja de Trabajo para listado'!$A$155:$Z$1048576,MATCH($A1097,'Hoja de Trabajo para listado'!$A$155:$A$1048576,0),MATCH((CUADRO!I$4&amp;$E1097),'Hoja de Trabajo para listado'!$A$151:$Z$151,0)),0)+IFERROR(INDEX('Hoja de Trabajo para listado'!$AB$155:$BA$1048576,MATCH($A1097,'Hoja de Trabajo para listado'!$AB$155:$AB$1048576,0),MATCH((CUADRO!I$4&amp;$E1097),'Hoja de Trabajo para listado'!$AB$151:$BA$151,0)),0)+IFERROR(INDEX('Hoja de Trabajo para listado'!$BC$155:$CB$1048576,MATCH($A1097,'Hoja de Trabajo para listado'!$BC$155:$BC$1048576,0),MATCH((CUADRO!I$4&amp;$E1097),'Hoja de Trabajo para listado'!$BC$151:$CB$151,0)),0)+IFERROR(INDEX('Hoja de Trabajo para listado'!$DE$153:$DG$274,MATCH($A1097,'Hoja de Trabajo para listado'!$DE$153:$DE$1048576,0),MATCH((CUADRO!I$4&amp;$E1097),'Hoja de Trabajo para listado'!$DE$151:$DG$151,0)),0)+IFERROR(INDEX('Hoja de Trabajo para listado'!$CD$155:$DC$1048576,MATCH($A1097,'Hoja de Trabajo para listado'!$CD$155:$CD$1048576,0),MATCH((CUADRO!I$4&amp;$E1097),'Hoja de Trabajo para listado'!$CD$151:$DC$151,0)),0)</f>
        <v>0</v>
      </c>
      <c r="J1097" s="243">
        <f ca="1">+IFERROR(INDEX('Hoja de Trabajo para listado'!$A$155:$Z$1048576,MATCH($A1097,'Hoja de Trabajo para listado'!$A$155:$A$1048576,0),MATCH((CUADRO!J$4&amp;$E1097),'Hoja de Trabajo para listado'!$A$151:$Z$151,0)),0)+IFERROR(INDEX('Hoja de Trabajo para listado'!$AB$155:$BA$1048576,MATCH($A1097,'Hoja de Trabajo para listado'!$AB$155:$AB$1048576,0),MATCH((CUADRO!J$4&amp;$E1097),'Hoja de Trabajo para listado'!$AB$151:$BA$151,0)),0)+IFERROR(INDEX('Hoja de Trabajo para listado'!$BC$155:$CB$1048576,MATCH($A1097,'Hoja de Trabajo para listado'!$BC$155:$BC$1048576,0),MATCH((CUADRO!J$4&amp;$E1097),'Hoja de Trabajo para listado'!$BC$151:$CB$151,0)),0)+IFERROR(INDEX('Hoja de Trabajo para listado'!$DE$153:$DG$274,MATCH($A1097,'Hoja de Trabajo para listado'!$DE$153:$DE$1048576,0),MATCH((CUADRO!J$4&amp;$E1097),'Hoja de Trabajo para listado'!$DE$151:$DG$151,0)),0)+IFERROR(INDEX('Hoja de Trabajo para listado'!$CD$155:$DC$1048576,MATCH($A1097,'Hoja de Trabajo para listado'!$CD$155:$CD$1048576,0),MATCH((CUADRO!J$4&amp;$E1097),'Hoja de Trabajo para listado'!$CD$151:$DC$151,0)),0)</f>
        <v>0</v>
      </c>
      <c r="K1097" s="243">
        <f ca="1">+IFERROR(INDEX('Hoja de Trabajo para listado'!$A$155:$Z$1048576,MATCH($A1097,'Hoja de Trabajo para listado'!$A$155:$A$1048576,0),MATCH((CUADRO!K$4&amp;$E1097),'Hoja de Trabajo para listado'!$A$151:$Z$151,0)),0)+IFERROR(INDEX('Hoja de Trabajo para listado'!$AB$155:$BA$1048576,MATCH($A1097,'Hoja de Trabajo para listado'!$AB$155:$AB$1048576,0),MATCH((CUADRO!K$4&amp;$E1097),'Hoja de Trabajo para listado'!$AB$151:$BA$151,0)),0)+IFERROR(INDEX('Hoja de Trabajo para listado'!$BC$155:$CB$1048576,MATCH($A1097,'Hoja de Trabajo para listado'!$BC$155:$BC$1048576,0),MATCH((CUADRO!K$4&amp;$E1097),'Hoja de Trabajo para listado'!$BC$151:$CB$151,0)),0)+IFERROR(INDEX('Hoja de Trabajo para listado'!$DE$153:$DG$274,MATCH($A1097,'Hoja de Trabajo para listado'!$DE$153:$DE$1048576,0),MATCH((CUADRO!K$4&amp;$E1097),'Hoja de Trabajo para listado'!$DE$151:$DG$151,0)),0)+IFERROR(INDEX('Hoja de Trabajo para listado'!$CD$155:$DC$1048576,MATCH($A1097,'Hoja de Trabajo para listado'!$CD$155:$CD$1048576,0),MATCH((CUADRO!K$4&amp;$E1097),'Hoja de Trabajo para listado'!$CD$151:$DC$151,0)),0)</f>
        <v>0</v>
      </c>
      <c r="L1097" s="243">
        <f ca="1">+IFERROR(INDEX('Hoja de Trabajo para listado'!$A$155:$Z$1048576,MATCH($A1097,'Hoja de Trabajo para listado'!$A$155:$A$1048576,0),MATCH((CUADRO!L$4&amp;$E1097),'Hoja de Trabajo para listado'!$A$151:$Z$151,0)),0)+IFERROR(INDEX('Hoja de Trabajo para listado'!$AB$155:$BA$1048576,MATCH($A1097,'Hoja de Trabajo para listado'!$AB$155:$AB$1048576,0),MATCH((CUADRO!L$4&amp;$E1097),'Hoja de Trabajo para listado'!$AB$151:$BA$151,0)),0)+IFERROR(INDEX('Hoja de Trabajo para listado'!$BC$155:$CB$1048576,MATCH($A1097,'Hoja de Trabajo para listado'!$BC$155:$BC$1048576,0),MATCH((CUADRO!L$4&amp;$E1097),'Hoja de Trabajo para listado'!$BC$151:$CB$151,0)),0)+IFERROR(INDEX('Hoja de Trabajo para listado'!$DE$153:$DG$274,MATCH($A1097,'Hoja de Trabajo para listado'!$DE$153:$DE$1048576,0),MATCH((CUADRO!L$4&amp;$E1097),'Hoja de Trabajo para listado'!$DE$151:$DG$151,0)),0)+IFERROR(INDEX('Hoja de Trabajo para listado'!$CD$155:$DC$1048576,MATCH($A1097,'Hoja de Trabajo para listado'!$CD$155:$CD$1048576,0),MATCH((CUADRO!L$4&amp;$E1097),'Hoja de Trabajo para listado'!$CD$151:$DC$151,0)),0)</f>
        <v>0</v>
      </c>
      <c r="M1097" s="243">
        <f ca="1">+IFERROR(INDEX('Hoja de Trabajo para listado'!$A$155:$Z$1048576,MATCH($A1097,'Hoja de Trabajo para listado'!$A$155:$A$1048576,0),MATCH((CUADRO!M$4&amp;$E1097),'Hoja de Trabajo para listado'!$A$151:$Z$151,0)),0)+IFERROR(INDEX('Hoja de Trabajo para listado'!$AB$155:$BA$1048576,MATCH($A1097,'Hoja de Trabajo para listado'!$AB$155:$AB$1048576,0),MATCH((CUADRO!M$4&amp;$E1097),'Hoja de Trabajo para listado'!$AB$151:$BA$151,0)),0)+IFERROR(INDEX('Hoja de Trabajo para listado'!$BC$155:$CB$1048576,MATCH($A1097,'Hoja de Trabajo para listado'!$BC$155:$BC$1048576,0),MATCH((CUADRO!M$4&amp;$E1097),'Hoja de Trabajo para listado'!$BC$151:$CB$151,0)),0)+IFERROR(INDEX('Hoja de Trabajo para listado'!$DE$153:$DG$274,MATCH($A1097,'Hoja de Trabajo para listado'!$DE$153:$DE$1048576,0),MATCH((CUADRO!M$4&amp;$E1097),'Hoja de Trabajo para listado'!$DE$151:$DG$151,0)),0)+IFERROR(INDEX('Hoja de Trabajo para listado'!$CD$155:$DC$1048576,MATCH($A1097,'Hoja de Trabajo para listado'!$CD$155:$CD$1048576,0),MATCH((CUADRO!M$4&amp;$E1097),'Hoja de Trabajo para listado'!$CD$151:$DC$151,0)),0)</f>
        <v>0</v>
      </c>
      <c r="N1097" s="243">
        <f ca="1">+IFERROR(INDEX('Hoja de Trabajo para listado'!$A$155:$Z$1048576,MATCH($A1097,'Hoja de Trabajo para listado'!$A$155:$A$1048576,0),MATCH((CUADRO!N$4&amp;$E1097),'Hoja de Trabajo para listado'!$A$151:$Z$151,0)),0)+IFERROR(INDEX('Hoja de Trabajo para listado'!$AB$155:$BA$1048576,MATCH($A1097,'Hoja de Trabajo para listado'!$AB$155:$AB$1048576,0),MATCH((CUADRO!N$4&amp;$E1097),'Hoja de Trabajo para listado'!$AB$151:$BA$151,0)),0)+IFERROR(INDEX('Hoja de Trabajo para listado'!$BC$155:$CB$1048576,MATCH($A1097,'Hoja de Trabajo para listado'!$BC$155:$BC$1048576,0),MATCH((CUADRO!N$4&amp;$E1097),'Hoja de Trabajo para listado'!$BC$151:$CB$151,0)),0)+IFERROR(INDEX('Hoja de Trabajo para listado'!$DE$153:$DG$274,MATCH($A1097,'Hoja de Trabajo para listado'!$DE$153:$DE$1048576,0),MATCH((CUADRO!N$4&amp;$E1097),'Hoja de Trabajo para listado'!$DE$151:$DG$151,0)),0)+IFERROR(INDEX('Hoja de Trabajo para listado'!$CD$155:$DC$1048576,MATCH($A1097,'Hoja de Trabajo para listado'!$CD$155:$CD$1048576,0),MATCH((CUADRO!N$4&amp;$E1097),'Hoja de Trabajo para listado'!$CD$151:$DC$151,0)),0)</f>
        <v>0</v>
      </c>
      <c r="O1097" s="243">
        <f ca="1">+IFERROR(INDEX('Hoja de Trabajo para listado'!$A$155:$Z$1048576,MATCH($A1097,'Hoja de Trabajo para listado'!$A$155:$A$1048576,0),MATCH((CUADRO!O$4&amp;$E1097),'Hoja de Trabajo para listado'!$A$151:$Z$151,0)),0)+IFERROR(INDEX('Hoja de Trabajo para listado'!$AB$155:$BA$1048576,MATCH($A1097,'Hoja de Trabajo para listado'!$AB$155:$AB$1048576,0),MATCH((CUADRO!O$4&amp;$E1097),'Hoja de Trabajo para listado'!$AB$151:$BA$151,0)),0)+IFERROR(INDEX('Hoja de Trabajo para listado'!$BC$155:$CB$1048576,MATCH($A1097,'Hoja de Trabajo para listado'!$BC$155:$BC$1048576,0),MATCH((CUADRO!O$4&amp;$E1097),'Hoja de Trabajo para listado'!$BC$151:$CB$151,0)),0)+IFERROR(INDEX('Hoja de Trabajo para listado'!$DE$153:$DG$274,MATCH($A1097,'Hoja de Trabajo para listado'!$DE$153:$DE$1048576,0),MATCH((CUADRO!O$4&amp;$E1097),'Hoja de Trabajo para listado'!$DE$151:$DG$151,0)),0)+IFERROR(INDEX('Hoja de Trabajo para listado'!$CD$155:$DC$1048576,MATCH($A1097,'Hoja de Trabajo para listado'!$CD$155:$CD$1048576,0),MATCH((CUADRO!O$4&amp;$E1097),'Hoja de Trabajo para listado'!$CD$151:$DC$151,0)),0)</f>
        <v>0</v>
      </c>
      <c r="P1097" s="243">
        <f ca="1">+IFERROR(INDEX('Hoja de Trabajo para listado'!$A$155:$Z$1048576,MATCH($A1097,'Hoja de Trabajo para listado'!$A$155:$A$1048576,0),MATCH((CUADRO!P$4&amp;$E1097),'Hoja de Trabajo para listado'!$A$151:$Z$151,0)),0)+IFERROR(INDEX('Hoja de Trabajo para listado'!$AB$155:$BA$1048576,MATCH($A1097,'Hoja de Trabajo para listado'!$AB$155:$AB$1048576,0),MATCH((CUADRO!P$4&amp;$E1097),'Hoja de Trabajo para listado'!$AB$151:$BA$151,0)),0)+IFERROR(INDEX('Hoja de Trabajo para listado'!$BC$155:$CB$1048576,MATCH($A1097,'Hoja de Trabajo para listado'!$BC$155:$BC$1048576,0),MATCH((CUADRO!P$4&amp;$E1097),'Hoja de Trabajo para listado'!$BC$151:$CB$151,0)),0)+IFERROR(INDEX('Hoja de Trabajo para listado'!$DE$153:$DG$274,MATCH($A1097,'Hoja de Trabajo para listado'!$DE$153:$DE$1048576,0),MATCH((CUADRO!P$4&amp;$E1097),'Hoja de Trabajo para listado'!$DE$151:$DG$151,0)),0)+IFERROR(INDEX('Hoja de Trabajo para listado'!$CD$155:$DC$1048576,MATCH($A1097,'Hoja de Trabajo para listado'!$CD$155:$CD$1048576,0),MATCH((CUADRO!P$4&amp;$E1097),'Hoja de Trabajo para listado'!$CD$151:$DC$151,0)),0)</f>
        <v>0</v>
      </c>
      <c r="Q1097" s="243">
        <f ca="1">+IFERROR(INDEX('Hoja de Trabajo para listado'!$A$155:$Z$1048576,MATCH($A1097,'Hoja de Trabajo para listado'!$A$155:$A$1048576,0),MATCH((CUADRO!Q$4&amp;$E1097),'Hoja de Trabajo para listado'!$A$151:$Z$151,0)),0)+IFERROR(INDEX('Hoja de Trabajo para listado'!$AB$155:$BA$1048576,MATCH($A1097,'Hoja de Trabajo para listado'!$AB$155:$AB$1048576,0),MATCH((CUADRO!Q$4&amp;$E1097),'Hoja de Trabajo para listado'!$AB$151:$BA$151,0)),0)+IFERROR(INDEX('Hoja de Trabajo para listado'!$BC$155:$CB$1048576,MATCH($A1097,'Hoja de Trabajo para listado'!$BC$155:$BC$1048576,0),MATCH((CUADRO!Q$4&amp;$E1097),'Hoja de Trabajo para listado'!$BC$151:$CB$151,0)),0)+IFERROR(INDEX('Hoja de Trabajo para listado'!$DE$153:$DG$274,MATCH($A1097,'Hoja de Trabajo para listado'!$DE$153:$DE$1048576,0),MATCH((CUADRO!Q$4&amp;$E1097),'Hoja de Trabajo para listado'!$DE$151:$DG$151,0)),0)+IFERROR(INDEX('Hoja de Trabajo para listado'!$CD$155:$DC$1048576,MATCH($A1097,'Hoja de Trabajo para listado'!$CD$155:$CD$1048576,0),MATCH((CUADRO!Q$4&amp;$E1097),'Hoja de Trabajo para listado'!$CD$151:$DC$151,0)),0)</f>
        <v>0</v>
      </c>
      <c r="R1097" s="243">
        <f t="shared" ref="R1097:R1160" ca="1" si="41">+SUM(F1097:Q1097)</f>
        <v>0</v>
      </c>
      <c r="S1097" s="249"/>
      <c r="T1097" s="243">
        <f ca="1">+T1098</f>
        <v>0</v>
      </c>
      <c r="U1097" s="242">
        <f t="shared" ref="U1097:U1160" si="42">+IF(E1097="Débitos",1,2)</f>
        <v>1</v>
      </c>
      <c r="V1097" s="333" t="str">
        <f>+VLOOKUP(A1097,bd_lista!$A$3:$E$592,5,FALSE)</f>
        <v>Gobiernos Autonomos Municipales</v>
      </c>
      <c r="W1097" s="387" t="str">
        <f>+V1097</f>
        <v>Gobiernos Autonomos Municipales</v>
      </c>
      <c r="X1097" s="242">
        <f>+VLOOKUP(A1097,[4]Sheet1!$A$13:$D$744,4,FALSE)</f>
        <v>0</v>
      </c>
      <c r="Y1097" s="242" t="e">
        <f>+VLOOKUP(X1097,bd_lista!$A$3:$C$592,3,FALSE)</f>
        <v>#N/A</v>
      </c>
      <c r="Z1097" s="294">
        <f>+X1097</f>
        <v>0</v>
      </c>
      <c r="AA1097" s="295" t="e">
        <f>+Y1097</f>
        <v>#N/A</v>
      </c>
    </row>
    <row r="1098" spans="1:27" customFormat="1" ht="15" hidden="1" customHeight="1">
      <c r="A1098" s="32">
        <v>1906</v>
      </c>
      <c r="B1098" s="393"/>
      <c r="C1098" s="247" t="str">
        <f>+VLOOKUP(A1098,bd_lista!$A$3:$C$592,3,FALSE)</f>
        <v>Gobierno Autónomo Municipal de San Pedro</v>
      </c>
      <c r="D1098" s="390"/>
      <c r="E1098" s="244" t="s">
        <v>1305</v>
      </c>
      <c r="F1098" s="245">
        <f ca="1">+IFERROR(INDEX('Hoja de Trabajo para listado'!$A$155:$Z$1048576,MATCH($A1098,'Hoja de Trabajo para listado'!$A$155:$A$1048576,0),MATCH((CUADRO!F$4&amp;$E1098),'Hoja de Trabajo para listado'!$A$151:$Z$151,0)),0)+IFERROR(INDEX('Hoja de Trabajo para listado'!$AB$155:$BA$1048576,MATCH($A1098,'Hoja de Trabajo para listado'!$AB$155:$AB$1048576,0),MATCH((CUADRO!F$4&amp;$E1098),'Hoja de Trabajo para listado'!$AB$151:$BA$151,0)),0)+IFERROR(INDEX('Hoja de Trabajo para listado'!$BC$155:$CB$1048576,MATCH($A1098,'Hoja de Trabajo para listado'!$BC$155:$BC$1048576,0),MATCH((CUADRO!F$4&amp;$E1098),'Hoja de Trabajo para listado'!$BC$151:$CB$151,0)),0)+IFERROR(INDEX('Hoja de Trabajo para listado'!$DE$153:$DG$274,MATCH($A1098,'Hoja de Trabajo para listado'!$DE$153:$DE$1048576,0),MATCH((CUADRO!F$4&amp;$E1098),'Hoja de Trabajo para listado'!$DE$151:$DG$151,0)),0)+IFERROR(INDEX('Hoja de Trabajo para listado'!$CD$155:$DC$1048576,MATCH($A1098,'Hoja de Trabajo para listado'!$CD$155:$CD$1048576,0),MATCH((CUADRO!F$4&amp;$E1098),'Hoja de Trabajo para listado'!$CD$151:$DC$151,0)),0)</f>
        <v>0</v>
      </c>
      <c r="G1098" s="245">
        <f ca="1">+IFERROR(INDEX('Hoja de Trabajo para listado'!$A$155:$Z$1048576,MATCH($A1098,'Hoja de Trabajo para listado'!$A$155:$A$1048576,0),MATCH((CUADRO!G$4&amp;$E1098),'Hoja de Trabajo para listado'!$A$151:$Z$151,0)),0)+IFERROR(INDEX('Hoja de Trabajo para listado'!$AB$155:$BA$1048576,MATCH($A1098,'Hoja de Trabajo para listado'!$AB$155:$AB$1048576,0),MATCH((CUADRO!G$4&amp;$E1098),'Hoja de Trabajo para listado'!$AB$151:$BA$151,0)),0)+IFERROR(INDEX('Hoja de Trabajo para listado'!$BC$155:$CB$1048576,MATCH($A1098,'Hoja de Trabajo para listado'!$BC$155:$BC$1048576,0),MATCH((CUADRO!G$4&amp;$E1098),'Hoja de Trabajo para listado'!$BC$151:$CB$151,0)),0)+IFERROR(INDEX('Hoja de Trabajo para listado'!$DE$153:$DG$274,MATCH($A1098,'Hoja de Trabajo para listado'!$DE$153:$DE$1048576,0),MATCH((CUADRO!G$4&amp;$E1098),'Hoja de Trabajo para listado'!$DE$151:$DG$151,0)),0)+IFERROR(INDEX('Hoja de Trabajo para listado'!$CD$155:$DC$1048576,MATCH($A1098,'Hoja de Trabajo para listado'!$CD$155:$CD$1048576,0),MATCH((CUADRO!G$4&amp;$E1098),'Hoja de Trabajo para listado'!$CD$151:$DC$151,0)),0)</f>
        <v>0</v>
      </c>
      <c r="H1098" s="245">
        <f ca="1">+IFERROR(INDEX('Hoja de Trabajo para listado'!$A$155:$Z$1048576,MATCH($A1098,'Hoja de Trabajo para listado'!$A$155:$A$1048576,0),MATCH((CUADRO!H$4&amp;$E1098),'Hoja de Trabajo para listado'!$A$151:$Z$151,0)),0)+IFERROR(INDEX('Hoja de Trabajo para listado'!$AB$155:$BA$1048576,MATCH($A1098,'Hoja de Trabajo para listado'!$AB$155:$AB$1048576,0),MATCH((CUADRO!H$4&amp;$E1098),'Hoja de Trabajo para listado'!$AB$151:$BA$151,0)),0)+IFERROR(INDEX('Hoja de Trabajo para listado'!$BC$155:$CB$1048576,MATCH($A1098,'Hoja de Trabajo para listado'!$BC$155:$BC$1048576,0),MATCH((CUADRO!H$4&amp;$E1098),'Hoja de Trabajo para listado'!$BC$151:$CB$151,0)),0)+IFERROR(INDEX('Hoja de Trabajo para listado'!$DE$153:$DG$274,MATCH($A1098,'Hoja de Trabajo para listado'!$DE$153:$DE$1048576,0),MATCH((CUADRO!H$4&amp;$E1098),'Hoja de Trabajo para listado'!$DE$151:$DG$151,0)),0)+IFERROR(INDEX('Hoja de Trabajo para listado'!$CD$155:$DC$1048576,MATCH($A1098,'Hoja de Trabajo para listado'!$CD$155:$CD$1048576,0),MATCH((CUADRO!H$4&amp;$E1098),'Hoja de Trabajo para listado'!$CD$151:$DC$151,0)),0)</f>
        <v>0</v>
      </c>
      <c r="I1098" s="245">
        <f ca="1">+IFERROR(INDEX('Hoja de Trabajo para listado'!$A$155:$Z$1048576,MATCH($A1098,'Hoja de Trabajo para listado'!$A$155:$A$1048576,0),MATCH((CUADRO!I$4&amp;$E1098),'Hoja de Trabajo para listado'!$A$151:$Z$151,0)),0)+IFERROR(INDEX('Hoja de Trabajo para listado'!$AB$155:$BA$1048576,MATCH($A1098,'Hoja de Trabajo para listado'!$AB$155:$AB$1048576,0),MATCH((CUADRO!I$4&amp;$E1098),'Hoja de Trabajo para listado'!$AB$151:$BA$151,0)),0)+IFERROR(INDEX('Hoja de Trabajo para listado'!$BC$155:$CB$1048576,MATCH($A1098,'Hoja de Trabajo para listado'!$BC$155:$BC$1048576,0),MATCH((CUADRO!I$4&amp;$E1098),'Hoja de Trabajo para listado'!$BC$151:$CB$151,0)),0)+IFERROR(INDEX('Hoja de Trabajo para listado'!$DE$153:$DG$274,MATCH($A1098,'Hoja de Trabajo para listado'!$DE$153:$DE$1048576,0),MATCH((CUADRO!I$4&amp;$E1098),'Hoja de Trabajo para listado'!$DE$151:$DG$151,0)),0)+IFERROR(INDEX('Hoja de Trabajo para listado'!$CD$155:$DC$1048576,MATCH($A1098,'Hoja de Trabajo para listado'!$CD$155:$CD$1048576,0),MATCH((CUADRO!I$4&amp;$E1098),'Hoja de Trabajo para listado'!$CD$151:$DC$151,0)),0)</f>
        <v>0</v>
      </c>
      <c r="J1098" s="245">
        <f ca="1">+IFERROR(INDEX('Hoja de Trabajo para listado'!$A$155:$Z$1048576,MATCH($A1098,'Hoja de Trabajo para listado'!$A$155:$A$1048576,0),MATCH((CUADRO!J$4&amp;$E1098),'Hoja de Trabajo para listado'!$A$151:$Z$151,0)),0)+IFERROR(INDEX('Hoja de Trabajo para listado'!$AB$155:$BA$1048576,MATCH($A1098,'Hoja de Trabajo para listado'!$AB$155:$AB$1048576,0),MATCH((CUADRO!J$4&amp;$E1098),'Hoja de Trabajo para listado'!$AB$151:$BA$151,0)),0)+IFERROR(INDEX('Hoja de Trabajo para listado'!$BC$155:$CB$1048576,MATCH($A1098,'Hoja de Trabajo para listado'!$BC$155:$BC$1048576,0),MATCH((CUADRO!J$4&amp;$E1098),'Hoja de Trabajo para listado'!$BC$151:$CB$151,0)),0)+IFERROR(INDEX('Hoja de Trabajo para listado'!$DE$153:$DG$274,MATCH($A1098,'Hoja de Trabajo para listado'!$DE$153:$DE$1048576,0),MATCH((CUADRO!J$4&amp;$E1098),'Hoja de Trabajo para listado'!$DE$151:$DG$151,0)),0)+IFERROR(INDEX('Hoja de Trabajo para listado'!$CD$155:$DC$1048576,MATCH($A1098,'Hoja de Trabajo para listado'!$CD$155:$CD$1048576,0),MATCH((CUADRO!J$4&amp;$E1098),'Hoja de Trabajo para listado'!$CD$151:$DC$151,0)),0)</f>
        <v>0</v>
      </c>
      <c r="K1098" s="245">
        <f ca="1">+IFERROR(INDEX('Hoja de Trabajo para listado'!$A$155:$Z$1048576,MATCH($A1098,'Hoja de Trabajo para listado'!$A$155:$A$1048576,0),MATCH((CUADRO!K$4&amp;$E1098),'Hoja de Trabajo para listado'!$A$151:$Z$151,0)),0)+IFERROR(INDEX('Hoja de Trabajo para listado'!$AB$155:$BA$1048576,MATCH($A1098,'Hoja de Trabajo para listado'!$AB$155:$AB$1048576,0),MATCH((CUADRO!K$4&amp;$E1098),'Hoja de Trabajo para listado'!$AB$151:$BA$151,0)),0)+IFERROR(INDEX('Hoja de Trabajo para listado'!$BC$155:$CB$1048576,MATCH($A1098,'Hoja de Trabajo para listado'!$BC$155:$BC$1048576,0),MATCH((CUADRO!K$4&amp;$E1098),'Hoja de Trabajo para listado'!$BC$151:$CB$151,0)),0)+IFERROR(INDEX('Hoja de Trabajo para listado'!$DE$153:$DG$274,MATCH($A1098,'Hoja de Trabajo para listado'!$DE$153:$DE$1048576,0),MATCH((CUADRO!K$4&amp;$E1098),'Hoja de Trabajo para listado'!$DE$151:$DG$151,0)),0)+IFERROR(INDEX('Hoja de Trabajo para listado'!$CD$155:$DC$1048576,MATCH($A1098,'Hoja de Trabajo para listado'!$CD$155:$CD$1048576,0),MATCH((CUADRO!K$4&amp;$E1098),'Hoja de Trabajo para listado'!$CD$151:$DC$151,0)),0)</f>
        <v>0</v>
      </c>
      <c r="L1098" s="245">
        <f ca="1">+IFERROR(INDEX('Hoja de Trabajo para listado'!$A$155:$Z$1048576,MATCH($A1098,'Hoja de Trabajo para listado'!$A$155:$A$1048576,0),MATCH((CUADRO!L$4&amp;$E1098),'Hoja de Trabajo para listado'!$A$151:$Z$151,0)),0)+IFERROR(INDEX('Hoja de Trabajo para listado'!$AB$155:$BA$1048576,MATCH($A1098,'Hoja de Trabajo para listado'!$AB$155:$AB$1048576,0),MATCH((CUADRO!L$4&amp;$E1098),'Hoja de Trabajo para listado'!$AB$151:$BA$151,0)),0)+IFERROR(INDEX('Hoja de Trabajo para listado'!$BC$155:$CB$1048576,MATCH($A1098,'Hoja de Trabajo para listado'!$BC$155:$BC$1048576,0),MATCH((CUADRO!L$4&amp;$E1098),'Hoja de Trabajo para listado'!$BC$151:$CB$151,0)),0)+IFERROR(INDEX('Hoja de Trabajo para listado'!$DE$153:$DG$274,MATCH($A1098,'Hoja de Trabajo para listado'!$DE$153:$DE$1048576,0),MATCH((CUADRO!L$4&amp;$E1098),'Hoja de Trabajo para listado'!$DE$151:$DG$151,0)),0)+IFERROR(INDEX('Hoja de Trabajo para listado'!$CD$155:$DC$1048576,MATCH($A1098,'Hoja de Trabajo para listado'!$CD$155:$CD$1048576,0),MATCH((CUADRO!L$4&amp;$E1098),'Hoja de Trabajo para listado'!$CD$151:$DC$151,0)),0)</f>
        <v>0</v>
      </c>
      <c r="M1098" s="245">
        <f ca="1">+IFERROR(INDEX('Hoja de Trabajo para listado'!$A$155:$Z$1048576,MATCH($A1098,'Hoja de Trabajo para listado'!$A$155:$A$1048576,0),MATCH((CUADRO!M$4&amp;$E1098),'Hoja de Trabajo para listado'!$A$151:$Z$151,0)),0)+IFERROR(INDEX('Hoja de Trabajo para listado'!$AB$155:$BA$1048576,MATCH($A1098,'Hoja de Trabajo para listado'!$AB$155:$AB$1048576,0),MATCH((CUADRO!M$4&amp;$E1098),'Hoja de Trabajo para listado'!$AB$151:$BA$151,0)),0)+IFERROR(INDEX('Hoja de Trabajo para listado'!$BC$155:$CB$1048576,MATCH($A1098,'Hoja de Trabajo para listado'!$BC$155:$BC$1048576,0),MATCH((CUADRO!M$4&amp;$E1098),'Hoja de Trabajo para listado'!$BC$151:$CB$151,0)),0)+IFERROR(INDEX('Hoja de Trabajo para listado'!$DE$153:$DG$274,MATCH($A1098,'Hoja de Trabajo para listado'!$DE$153:$DE$1048576,0),MATCH((CUADRO!M$4&amp;$E1098),'Hoja de Trabajo para listado'!$DE$151:$DG$151,0)),0)+IFERROR(INDEX('Hoja de Trabajo para listado'!$CD$155:$DC$1048576,MATCH($A1098,'Hoja de Trabajo para listado'!$CD$155:$CD$1048576,0),MATCH((CUADRO!M$4&amp;$E1098),'Hoja de Trabajo para listado'!$CD$151:$DC$151,0)),0)</f>
        <v>0</v>
      </c>
      <c r="N1098" s="245">
        <f ca="1">+IFERROR(INDEX('Hoja de Trabajo para listado'!$A$155:$Z$1048576,MATCH($A1098,'Hoja de Trabajo para listado'!$A$155:$A$1048576,0),MATCH((CUADRO!N$4&amp;$E1098),'Hoja de Trabajo para listado'!$A$151:$Z$151,0)),0)+IFERROR(INDEX('Hoja de Trabajo para listado'!$AB$155:$BA$1048576,MATCH($A1098,'Hoja de Trabajo para listado'!$AB$155:$AB$1048576,0),MATCH((CUADRO!N$4&amp;$E1098),'Hoja de Trabajo para listado'!$AB$151:$BA$151,0)),0)+IFERROR(INDEX('Hoja de Trabajo para listado'!$BC$155:$CB$1048576,MATCH($A1098,'Hoja de Trabajo para listado'!$BC$155:$BC$1048576,0),MATCH((CUADRO!N$4&amp;$E1098),'Hoja de Trabajo para listado'!$BC$151:$CB$151,0)),0)+IFERROR(INDEX('Hoja de Trabajo para listado'!$DE$153:$DG$274,MATCH($A1098,'Hoja de Trabajo para listado'!$DE$153:$DE$1048576,0),MATCH((CUADRO!N$4&amp;$E1098),'Hoja de Trabajo para listado'!$DE$151:$DG$151,0)),0)+IFERROR(INDEX('Hoja de Trabajo para listado'!$CD$155:$DC$1048576,MATCH($A1098,'Hoja de Trabajo para listado'!$CD$155:$CD$1048576,0),MATCH((CUADRO!N$4&amp;$E1098),'Hoja de Trabajo para listado'!$CD$151:$DC$151,0)),0)</f>
        <v>0</v>
      </c>
      <c r="O1098" s="245">
        <f ca="1">+IFERROR(INDEX('Hoja de Trabajo para listado'!$A$155:$Z$1048576,MATCH($A1098,'Hoja de Trabajo para listado'!$A$155:$A$1048576,0),MATCH((CUADRO!O$4&amp;$E1098),'Hoja de Trabajo para listado'!$A$151:$Z$151,0)),0)+IFERROR(INDEX('Hoja de Trabajo para listado'!$AB$155:$BA$1048576,MATCH($A1098,'Hoja de Trabajo para listado'!$AB$155:$AB$1048576,0),MATCH((CUADRO!O$4&amp;$E1098),'Hoja de Trabajo para listado'!$AB$151:$BA$151,0)),0)+IFERROR(INDEX('Hoja de Trabajo para listado'!$BC$155:$CB$1048576,MATCH($A1098,'Hoja de Trabajo para listado'!$BC$155:$BC$1048576,0),MATCH((CUADRO!O$4&amp;$E1098),'Hoja de Trabajo para listado'!$BC$151:$CB$151,0)),0)+IFERROR(INDEX('Hoja de Trabajo para listado'!$DE$153:$DG$274,MATCH($A1098,'Hoja de Trabajo para listado'!$DE$153:$DE$1048576,0),MATCH((CUADRO!O$4&amp;$E1098),'Hoja de Trabajo para listado'!$DE$151:$DG$151,0)),0)+IFERROR(INDEX('Hoja de Trabajo para listado'!$CD$155:$DC$1048576,MATCH($A1098,'Hoja de Trabajo para listado'!$CD$155:$CD$1048576,0),MATCH((CUADRO!O$4&amp;$E1098),'Hoja de Trabajo para listado'!$CD$151:$DC$151,0)),0)</f>
        <v>0</v>
      </c>
      <c r="P1098" s="245">
        <f ca="1">+IFERROR(INDEX('Hoja de Trabajo para listado'!$A$155:$Z$1048576,MATCH($A1098,'Hoja de Trabajo para listado'!$A$155:$A$1048576,0),MATCH((CUADRO!P$4&amp;$E1098),'Hoja de Trabajo para listado'!$A$151:$Z$151,0)),0)+IFERROR(INDEX('Hoja de Trabajo para listado'!$AB$155:$BA$1048576,MATCH($A1098,'Hoja de Trabajo para listado'!$AB$155:$AB$1048576,0),MATCH((CUADRO!P$4&amp;$E1098),'Hoja de Trabajo para listado'!$AB$151:$BA$151,0)),0)+IFERROR(INDEX('Hoja de Trabajo para listado'!$BC$155:$CB$1048576,MATCH($A1098,'Hoja de Trabajo para listado'!$BC$155:$BC$1048576,0),MATCH((CUADRO!P$4&amp;$E1098),'Hoja de Trabajo para listado'!$BC$151:$CB$151,0)),0)+IFERROR(INDEX('Hoja de Trabajo para listado'!$DE$153:$DG$274,MATCH($A1098,'Hoja de Trabajo para listado'!$DE$153:$DE$1048576,0),MATCH((CUADRO!P$4&amp;$E1098),'Hoja de Trabajo para listado'!$DE$151:$DG$151,0)),0)+IFERROR(INDEX('Hoja de Trabajo para listado'!$CD$155:$DC$1048576,MATCH($A1098,'Hoja de Trabajo para listado'!$CD$155:$CD$1048576,0),MATCH((CUADRO!P$4&amp;$E1098),'Hoja de Trabajo para listado'!$CD$151:$DC$151,0)),0)</f>
        <v>0</v>
      </c>
      <c r="Q1098" s="245">
        <f ca="1">+IFERROR(INDEX('Hoja de Trabajo para listado'!$A$155:$Z$1048576,MATCH($A1098,'Hoja de Trabajo para listado'!$A$155:$A$1048576,0),MATCH((CUADRO!Q$4&amp;$E1098),'Hoja de Trabajo para listado'!$A$151:$Z$151,0)),0)+IFERROR(INDEX('Hoja de Trabajo para listado'!$AB$155:$BA$1048576,MATCH($A1098,'Hoja de Trabajo para listado'!$AB$155:$AB$1048576,0),MATCH((CUADRO!Q$4&amp;$E1098),'Hoja de Trabajo para listado'!$AB$151:$BA$151,0)),0)+IFERROR(INDEX('Hoja de Trabajo para listado'!$BC$155:$CB$1048576,MATCH($A1098,'Hoja de Trabajo para listado'!$BC$155:$BC$1048576,0),MATCH((CUADRO!Q$4&amp;$E1098),'Hoja de Trabajo para listado'!$BC$151:$CB$151,0)),0)+IFERROR(INDEX('Hoja de Trabajo para listado'!$DE$153:$DG$274,MATCH($A1098,'Hoja de Trabajo para listado'!$DE$153:$DE$1048576,0),MATCH((CUADRO!Q$4&amp;$E1098),'Hoja de Trabajo para listado'!$DE$151:$DG$151,0)),0)+IFERROR(INDEX('Hoja de Trabajo para listado'!$CD$155:$DC$1048576,MATCH($A1098,'Hoja de Trabajo para listado'!$CD$155:$CD$1048576,0),MATCH((CUADRO!Q$4&amp;$E1098),'Hoja de Trabajo para listado'!$CD$151:$DC$151,0)),0)</f>
        <v>0</v>
      </c>
      <c r="R1098" s="245">
        <f t="shared" ca="1" si="41"/>
        <v>0</v>
      </c>
      <c r="S1098" s="259">
        <f ca="1">+R1097+R1098</f>
        <v>0</v>
      </c>
      <c r="T1098" s="245">
        <f ca="1">+S1098</f>
        <v>0</v>
      </c>
      <c r="U1098" s="244">
        <f t="shared" si="42"/>
        <v>2</v>
      </c>
      <c r="V1098" s="333" t="str">
        <f>+VLOOKUP(A1098,bd_lista!$A$3:$E$592,5,FALSE)</f>
        <v>Gobiernos Autonomos Municipales</v>
      </c>
      <c r="W1098" s="388"/>
      <c r="X1098" s="242">
        <f>+VLOOKUP(A1098,[4]Sheet1!$A$13:$D$744,4,FALSE)</f>
        <v>0</v>
      </c>
      <c r="Y1098" s="242" t="e">
        <f>+VLOOKUP(X1098,bd_lista!$A$3:$C$592,3,FALSE)</f>
        <v>#N/A</v>
      </c>
      <c r="Z1098" s="292"/>
      <c r="AA1098" s="293"/>
    </row>
    <row r="1099" spans="1:27" customFormat="1" ht="15" hidden="1" customHeight="1">
      <c r="A1099" s="32">
        <v>1907</v>
      </c>
      <c r="B1099" s="392">
        <f>+A1099</f>
        <v>1907</v>
      </c>
      <c r="C1099" s="247" t="str">
        <f>+VLOOKUP(A1099,bd_lista!$A$3:$C$592,3,FALSE)</f>
        <v>Gobierno Autónomo Municipal de Filadelfia</v>
      </c>
      <c r="D1099" s="389" t="str">
        <f>+C1099</f>
        <v>Gobierno Autónomo Municipal de Filadelfia</v>
      </c>
      <c r="E1099" s="242" t="s">
        <v>1304</v>
      </c>
      <c r="F1099" s="243">
        <f ca="1">+IFERROR(INDEX('Hoja de Trabajo para listado'!$A$155:$Z$1048576,MATCH($A1099,'Hoja de Trabajo para listado'!$A$155:$A$1048576,0),MATCH((CUADRO!F$4&amp;$E1099),'Hoja de Trabajo para listado'!$A$151:$Z$151,0)),0)+IFERROR(INDEX('Hoja de Trabajo para listado'!$AB$155:$BA$1048576,MATCH($A1099,'Hoja de Trabajo para listado'!$AB$155:$AB$1048576,0),MATCH((CUADRO!F$4&amp;$E1099),'Hoja de Trabajo para listado'!$AB$151:$BA$151,0)),0)+IFERROR(INDEX('Hoja de Trabajo para listado'!$BC$155:$CB$1048576,MATCH($A1099,'Hoja de Trabajo para listado'!$BC$155:$BC$1048576,0),MATCH((CUADRO!F$4&amp;$E1099),'Hoja de Trabajo para listado'!$BC$151:$CB$151,0)),0)+IFERROR(INDEX('Hoja de Trabajo para listado'!$DE$153:$DG$274,MATCH($A1099,'Hoja de Trabajo para listado'!$DE$153:$DE$1048576,0),MATCH((CUADRO!F$4&amp;$E1099),'Hoja de Trabajo para listado'!$DE$151:$DG$151,0)),0)+IFERROR(INDEX('Hoja de Trabajo para listado'!$CD$155:$DC$1048576,MATCH($A1099,'Hoja de Trabajo para listado'!$CD$155:$CD$1048576,0),MATCH((CUADRO!F$4&amp;$E1099),'Hoja de Trabajo para listado'!$CD$151:$DC$151,0)),0)</f>
        <v>0</v>
      </c>
      <c r="G1099" s="243">
        <f ca="1">+IFERROR(INDEX('Hoja de Trabajo para listado'!$A$155:$Z$1048576,MATCH($A1099,'Hoja de Trabajo para listado'!$A$155:$A$1048576,0),MATCH((CUADRO!G$4&amp;$E1099),'Hoja de Trabajo para listado'!$A$151:$Z$151,0)),0)+IFERROR(INDEX('Hoja de Trabajo para listado'!$AB$155:$BA$1048576,MATCH($A1099,'Hoja de Trabajo para listado'!$AB$155:$AB$1048576,0),MATCH((CUADRO!G$4&amp;$E1099),'Hoja de Trabajo para listado'!$AB$151:$BA$151,0)),0)+IFERROR(INDEX('Hoja de Trabajo para listado'!$BC$155:$CB$1048576,MATCH($A1099,'Hoja de Trabajo para listado'!$BC$155:$BC$1048576,0),MATCH((CUADRO!G$4&amp;$E1099),'Hoja de Trabajo para listado'!$BC$151:$CB$151,0)),0)+IFERROR(INDEX('Hoja de Trabajo para listado'!$DE$153:$DG$274,MATCH($A1099,'Hoja de Trabajo para listado'!$DE$153:$DE$1048576,0),MATCH((CUADRO!G$4&amp;$E1099),'Hoja de Trabajo para listado'!$DE$151:$DG$151,0)),0)+IFERROR(INDEX('Hoja de Trabajo para listado'!$CD$155:$DC$1048576,MATCH($A1099,'Hoja de Trabajo para listado'!$CD$155:$CD$1048576,0),MATCH((CUADRO!G$4&amp;$E1099),'Hoja de Trabajo para listado'!$CD$151:$DC$151,0)),0)</f>
        <v>0</v>
      </c>
      <c r="H1099" s="243">
        <f ca="1">+IFERROR(INDEX('Hoja de Trabajo para listado'!$A$155:$Z$1048576,MATCH($A1099,'Hoja de Trabajo para listado'!$A$155:$A$1048576,0),MATCH((CUADRO!H$4&amp;$E1099),'Hoja de Trabajo para listado'!$A$151:$Z$151,0)),0)+IFERROR(INDEX('Hoja de Trabajo para listado'!$AB$155:$BA$1048576,MATCH($A1099,'Hoja de Trabajo para listado'!$AB$155:$AB$1048576,0),MATCH((CUADRO!H$4&amp;$E1099),'Hoja de Trabajo para listado'!$AB$151:$BA$151,0)),0)+IFERROR(INDEX('Hoja de Trabajo para listado'!$BC$155:$CB$1048576,MATCH($A1099,'Hoja de Trabajo para listado'!$BC$155:$BC$1048576,0),MATCH((CUADRO!H$4&amp;$E1099),'Hoja de Trabajo para listado'!$BC$151:$CB$151,0)),0)+IFERROR(INDEX('Hoja de Trabajo para listado'!$DE$153:$DG$274,MATCH($A1099,'Hoja de Trabajo para listado'!$DE$153:$DE$1048576,0),MATCH((CUADRO!H$4&amp;$E1099),'Hoja de Trabajo para listado'!$DE$151:$DG$151,0)),0)+IFERROR(INDEX('Hoja de Trabajo para listado'!$CD$155:$DC$1048576,MATCH($A1099,'Hoja de Trabajo para listado'!$CD$155:$CD$1048576,0),MATCH((CUADRO!H$4&amp;$E1099),'Hoja de Trabajo para listado'!$CD$151:$DC$151,0)),0)</f>
        <v>0</v>
      </c>
      <c r="I1099" s="243">
        <f ca="1">+IFERROR(INDEX('Hoja de Trabajo para listado'!$A$155:$Z$1048576,MATCH($A1099,'Hoja de Trabajo para listado'!$A$155:$A$1048576,0),MATCH((CUADRO!I$4&amp;$E1099),'Hoja de Trabajo para listado'!$A$151:$Z$151,0)),0)+IFERROR(INDEX('Hoja de Trabajo para listado'!$AB$155:$BA$1048576,MATCH($A1099,'Hoja de Trabajo para listado'!$AB$155:$AB$1048576,0),MATCH((CUADRO!I$4&amp;$E1099),'Hoja de Trabajo para listado'!$AB$151:$BA$151,0)),0)+IFERROR(INDEX('Hoja de Trabajo para listado'!$BC$155:$CB$1048576,MATCH($A1099,'Hoja de Trabajo para listado'!$BC$155:$BC$1048576,0),MATCH((CUADRO!I$4&amp;$E1099),'Hoja de Trabajo para listado'!$BC$151:$CB$151,0)),0)+IFERROR(INDEX('Hoja de Trabajo para listado'!$DE$153:$DG$274,MATCH($A1099,'Hoja de Trabajo para listado'!$DE$153:$DE$1048576,0),MATCH((CUADRO!I$4&amp;$E1099),'Hoja de Trabajo para listado'!$DE$151:$DG$151,0)),0)+IFERROR(INDEX('Hoja de Trabajo para listado'!$CD$155:$DC$1048576,MATCH($A1099,'Hoja de Trabajo para listado'!$CD$155:$CD$1048576,0),MATCH((CUADRO!I$4&amp;$E1099),'Hoja de Trabajo para listado'!$CD$151:$DC$151,0)),0)</f>
        <v>0</v>
      </c>
      <c r="J1099" s="243">
        <f ca="1">+IFERROR(INDEX('Hoja de Trabajo para listado'!$A$155:$Z$1048576,MATCH($A1099,'Hoja de Trabajo para listado'!$A$155:$A$1048576,0),MATCH((CUADRO!J$4&amp;$E1099),'Hoja de Trabajo para listado'!$A$151:$Z$151,0)),0)+IFERROR(INDEX('Hoja de Trabajo para listado'!$AB$155:$BA$1048576,MATCH($A1099,'Hoja de Trabajo para listado'!$AB$155:$AB$1048576,0),MATCH((CUADRO!J$4&amp;$E1099),'Hoja de Trabajo para listado'!$AB$151:$BA$151,0)),0)+IFERROR(INDEX('Hoja de Trabajo para listado'!$BC$155:$CB$1048576,MATCH($A1099,'Hoja de Trabajo para listado'!$BC$155:$BC$1048576,0),MATCH((CUADRO!J$4&amp;$E1099),'Hoja de Trabajo para listado'!$BC$151:$CB$151,0)),0)+IFERROR(INDEX('Hoja de Trabajo para listado'!$DE$153:$DG$274,MATCH($A1099,'Hoja de Trabajo para listado'!$DE$153:$DE$1048576,0),MATCH((CUADRO!J$4&amp;$E1099),'Hoja de Trabajo para listado'!$DE$151:$DG$151,0)),0)+IFERROR(INDEX('Hoja de Trabajo para listado'!$CD$155:$DC$1048576,MATCH($A1099,'Hoja de Trabajo para listado'!$CD$155:$CD$1048576,0),MATCH((CUADRO!J$4&amp;$E1099),'Hoja de Trabajo para listado'!$CD$151:$DC$151,0)),0)</f>
        <v>0</v>
      </c>
      <c r="K1099" s="243">
        <f ca="1">+IFERROR(INDEX('Hoja de Trabajo para listado'!$A$155:$Z$1048576,MATCH($A1099,'Hoja de Trabajo para listado'!$A$155:$A$1048576,0),MATCH((CUADRO!K$4&amp;$E1099),'Hoja de Trabajo para listado'!$A$151:$Z$151,0)),0)+IFERROR(INDEX('Hoja de Trabajo para listado'!$AB$155:$BA$1048576,MATCH($A1099,'Hoja de Trabajo para listado'!$AB$155:$AB$1048576,0),MATCH((CUADRO!K$4&amp;$E1099),'Hoja de Trabajo para listado'!$AB$151:$BA$151,0)),0)+IFERROR(INDEX('Hoja de Trabajo para listado'!$BC$155:$CB$1048576,MATCH($A1099,'Hoja de Trabajo para listado'!$BC$155:$BC$1048576,0),MATCH((CUADRO!K$4&amp;$E1099),'Hoja de Trabajo para listado'!$BC$151:$CB$151,0)),0)+IFERROR(INDEX('Hoja de Trabajo para listado'!$DE$153:$DG$274,MATCH($A1099,'Hoja de Trabajo para listado'!$DE$153:$DE$1048576,0),MATCH((CUADRO!K$4&amp;$E1099),'Hoja de Trabajo para listado'!$DE$151:$DG$151,0)),0)+IFERROR(INDEX('Hoja de Trabajo para listado'!$CD$155:$DC$1048576,MATCH($A1099,'Hoja de Trabajo para listado'!$CD$155:$CD$1048576,0),MATCH((CUADRO!K$4&amp;$E1099),'Hoja de Trabajo para listado'!$CD$151:$DC$151,0)),0)</f>
        <v>0</v>
      </c>
      <c r="L1099" s="243">
        <f ca="1">+IFERROR(INDEX('Hoja de Trabajo para listado'!$A$155:$Z$1048576,MATCH($A1099,'Hoja de Trabajo para listado'!$A$155:$A$1048576,0),MATCH((CUADRO!L$4&amp;$E1099),'Hoja de Trabajo para listado'!$A$151:$Z$151,0)),0)+IFERROR(INDEX('Hoja de Trabajo para listado'!$AB$155:$BA$1048576,MATCH($A1099,'Hoja de Trabajo para listado'!$AB$155:$AB$1048576,0),MATCH((CUADRO!L$4&amp;$E1099),'Hoja de Trabajo para listado'!$AB$151:$BA$151,0)),0)+IFERROR(INDEX('Hoja de Trabajo para listado'!$BC$155:$CB$1048576,MATCH($A1099,'Hoja de Trabajo para listado'!$BC$155:$BC$1048576,0),MATCH((CUADRO!L$4&amp;$E1099),'Hoja de Trabajo para listado'!$BC$151:$CB$151,0)),0)+IFERROR(INDEX('Hoja de Trabajo para listado'!$DE$153:$DG$274,MATCH($A1099,'Hoja de Trabajo para listado'!$DE$153:$DE$1048576,0),MATCH((CUADRO!L$4&amp;$E1099),'Hoja de Trabajo para listado'!$DE$151:$DG$151,0)),0)+IFERROR(INDEX('Hoja de Trabajo para listado'!$CD$155:$DC$1048576,MATCH($A1099,'Hoja de Trabajo para listado'!$CD$155:$CD$1048576,0),MATCH((CUADRO!L$4&amp;$E1099),'Hoja de Trabajo para listado'!$CD$151:$DC$151,0)),0)</f>
        <v>0</v>
      </c>
      <c r="M1099" s="243">
        <f ca="1">+IFERROR(INDEX('Hoja de Trabajo para listado'!$A$155:$Z$1048576,MATCH($A1099,'Hoja de Trabajo para listado'!$A$155:$A$1048576,0),MATCH((CUADRO!M$4&amp;$E1099),'Hoja de Trabajo para listado'!$A$151:$Z$151,0)),0)+IFERROR(INDEX('Hoja de Trabajo para listado'!$AB$155:$BA$1048576,MATCH($A1099,'Hoja de Trabajo para listado'!$AB$155:$AB$1048576,0),MATCH((CUADRO!M$4&amp;$E1099),'Hoja de Trabajo para listado'!$AB$151:$BA$151,0)),0)+IFERROR(INDEX('Hoja de Trabajo para listado'!$BC$155:$CB$1048576,MATCH($A1099,'Hoja de Trabajo para listado'!$BC$155:$BC$1048576,0),MATCH((CUADRO!M$4&amp;$E1099),'Hoja de Trabajo para listado'!$BC$151:$CB$151,0)),0)+IFERROR(INDEX('Hoja de Trabajo para listado'!$DE$153:$DG$274,MATCH($A1099,'Hoja de Trabajo para listado'!$DE$153:$DE$1048576,0),MATCH((CUADRO!M$4&amp;$E1099),'Hoja de Trabajo para listado'!$DE$151:$DG$151,0)),0)+IFERROR(INDEX('Hoja de Trabajo para listado'!$CD$155:$DC$1048576,MATCH($A1099,'Hoja de Trabajo para listado'!$CD$155:$CD$1048576,0),MATCH((CUADRO!M$4&amp;$E1099),'Hoja de Trabajo para listado'!$CD$151:$DC$151,0)),0)</f>
        <v>0</v>
      </c>
      <c r="N1099" s="243">
        <f ca="1">+IFERROR(INDEX('Hoja de Trabajo para listado'!$A$155:$Z$1048576,MATCH($A1099,'Hoja de Trabajo para listado'!$A$155:$A$1048576,0),MATCH((CUADRO!N$4&amp;$E1099),'Hoja de Trabajo para listado'!$A$151:$Z$151,0)),0)+IFERROR(INDEX('Hoja de Trabajo para listado'!$AB$155:$BA$1048576,MATCH($A1099,'Hoja de Trabajo para listado'!$AB$155:$AB$1048576,0),MATCH((CUADRO!N$4&amp;$E1099),'Hoja de Trabajo para listado'!$AB$151:$BA$151,0)),0)+IFERROR(INDEX('Hoja de Trabajo para listado'!$BC$155:$CB$1048576,MATCH($A1099,'Hoja de Trabajo para listado'!$BC$155:$BC$1048576,0),MATCH((CUADRO!N$4&amp;$E1099),'Hoja de Trabajo para listado'!$BC$151:$CB$151,0)),0)+IFERROR(INDEX('Hoja de Trabajo para listado'!$DE$153:$DG$274,MATCH($A1099,'Hoja de Trabajo para listado'!$DE$153:$DE$1048576,0),MATCH((CUADRO!N$4&amp;$E1099),'Hoja de Trabajo para listado'!$DE$151:$DG$151,0)),0)+IFERROR(INDEX('Hoja de Trabajo para listado'!$CD$155:$DC$1048576,MATCH($A1099,'Hoja de Trabajo para listado'!$CD$155:$CD$1048576,0),MATCH((CUADRO!N$4&amp;$E1099),'Hoja de Trabajo para listado'!$CD$151:$DC$151,0)),0)</f>
        <v>0</v>
      </c>
      <c r="O1099" s="243">
        <f ca="1">+IFERROR(INDEX('Hoja de Trabajo para listado'!$A$155:$Z$1048576,MATCH($A1099,'Hoja de Trabajo para listado'!$A$155:$A$1048576,0),MATCH((CUADRO!O$4&amp;$E1099),'Hoja de Trabajo para listado'!$A$151:$Z$151,0)),0)+IFERROR(INDEX('Hoja de Trabajo para listado'!$AB$155:$BA$1048576,MATCH($A1099,'Hoja de Trabajo para listado'!$AB$155:$AB$1048576,0),MATCH((CUADRO!O$4&amp;$E1099),'Hoja de Trabajo para listado'!$AB$151:$BA$151,0)),0)+IFERROR(INDEX('Hoja de Trabajo para listado'!$BC$155:$CB$1048576,MATCH($A1099,'Hoja de Trabajo para listado'!$BC$155:$BC$1048576,0),MATCH((CUADRO!O$4&amp;$E1099),'Hoja de Trabajo para listado'!$BC$151:$CB$151,0)),0)+IFERROR(INDEX('Hoja de Trabajo para listado'!$DE$153:$DG$274,MATCH($A1099,'Hoja de Trabajo para listado'!$DE$153:$DE$1048576,0),MATCH((CUADRO!O$4&amp;$E1099),'Hoja de Trabajo para listado'!$DE$151:$DG$151,0)),0)+IFERROR(INDEX('Hoja de Trabajo para listado'!$CD$155:$DC$1048576,MATCH($A1099,'Hoja de Trabajo para listado'!$CD$155:$CD$1048576,0),MATCH((CUADRO!O$4&amp;$E1099),'Hoja de Trabajo para listado'!$CD$151:$DC$151,0)),0)</f>
        <v>0</v>
      </c>
      <c r="P1099" s="243">
        <f ca="1">+IFERROR(INDEX('Hoja de Trabajo para listado'!$A$155:$Z$1048576,MATCH($A1099,'Hoja de Trabajo para listado'!$A$155:$A$1048576,0),MATCH((CUADRO!P$4&amp;$E1099),'Hoja de Trabajo para listado'!$A$151:$Z$151,0)),0)+IFERROR(INDEX('Hoja de Trabajo para listado'!$AB$155:$BA$1048576,MATCH($A1099,'Hoja de Trabajo para listado'!$AB$155:$AB$1048576,0),MATCH((CUADRO!P$4&amp;$E1099),'Hoja de Trabajo para listado'!$AB$151:$BA$151,0)),0)+IFERROR(INDEX('Hoja de Trabajo para listado'!$BC$155:$CB$1048576,MATCH($A1099,'Hoja de Trabajo para listado'!$BC$155:$BC$1048576,0),MATCH((CUADRO!P$4&amp;$E1099),'Hoja de Trabajo para listado'!$BC$151:$CB$151,0)),0)+IFERROR(INDEX('Hoja de Trabajo para listado'!$DE$153:$DG$274,MATCH($A1099,'Hoja de Trabajo para listado'!$DE$153:$DE$1048576,0),MATCH((CUADRO!P$4&amp;$E1099),'Hoja de Trabajo para listado'!$DE$151:$DG$151,0)),0)+IFERROR(INDEX('Hoja de Trabajo para listado'!$CD$155:$DC$1048576,MATCH($A1099,'Hoja de Trabajo para listado'!$CD$155:$CD$1048576,0),MATCH((CUADRO!P$4&amp;$E1099),'Hoja de Trabajo para listado'!$CD$151:$DC$151,0)),0)</f>
        <v>0</v>
      </c>
      <c r="Q1099" s="243">
        <f ca="1">+IFERROR(INDEX('Hoja de Trabajo para listado'!$A$155:$Z$1048576,MATCH($A1099,'Hoja de Trabajo para listado'!$A$155:$A$1048576,0),MATCH((CUADRO!Q$4&amp;$E1099),'Hoja de Trabajo para listado'!$A$151:$Z$151,0)),0)+IFERROR(INDEX('Hoja de Trabajo para listado'!$AB$155:$BA$1048576,MATCH($A1099,'Hoja de Trabajo para listado'!$AB$155:$AB$1048576,0),MATCH((CUADRO!Q$4&amp;$E1099),'Hoja de Trabajo para listado'!$AB$151:$BA$151,0)),0)+IFERROR(INDEX('Hoja de Trabajo para listado'!$BC$155:$CB$1048576,MATCH($A1099,'Hoja de Trabajo para listado'!$BC$155:$BC$1048576,0),MATCH((CUADRO!Q$4&amp;$E1099),'Hoja de Trabajo para listado'!$BC$151:$CB$151,0)),0)+IFERROR(INDEX('Hoja de Trabajo para listado'!$DE$153:$DG$274,MATCH($A1099,'Hoja de Trabajo para listado'!$DE$153:$DE$1048576,0),MATCH((CUADRO!Q$4&amp;$E1099),'Hoja de Trabajo para listado'!$DE$151:$DG$151,0)),0)+IFERROR(INDEX('Hoja de Trabajo para listado'!$CD$155:$DC$1048576,MATCH($A1099,'Hoja de Trabajo para listado'!$CD$155:$CD$1048576,0),MATCH((CUADRO!Q$4&amp;$E1099),'Hoja de Trabajo para listado'!$CD$151:$DC$151,0)),0)</f>
        <v>0</v>
      </c>
      <c r="R1099" s="243">
        <f t="shared" ca="1" si="41"/>
        <v>0</v>
      </c>
      <c r="S1099" s="249"/>
      <c r="T1099" s="243">
        <f ca="1">+T1100</f>
        <v>0</v>
      </c>
      <c r="U1099" s="242">
        <f t="shared" si="42"/>
        <v>1</v>
      </c>
      <c r="V1099" s="333" t="str">
        <f>+VLOOKUP(A1099,bd_lista!$A$3:$E$592,5,FALSE)</f>
        <v>Gobiernos Autonomos Municipales</v>
      </c>
      <c r="W1099" s="387" t="str">
        <f>+V1099</f>
        <v>Gobiernos Autonomos Municipales</v>
      </c>
      <c r="X1099" s="242">
        <f>+VLOOKUP(A1099,[4]Sheet1!$A$13:$D$744,4,FALSE)</f>
        <v>0</v>
      </c>
      <c r="Y1099" s="242" t="e">
        <f>+VLOOKUP(X1099,bd_lista!$A$3:$C$592,3,FALSE)</f>
        <v>#N/A</v>
      </c>
      <c r="Z1099" s="294">
        <f>+X1099</f>
        <v>0</v>
      </c>
      <c r="AA1099" s="295" t="e">
        <f>+Y1099</f>
        <v>#N/A</v>
      </c>
    </row>
    <row r="1100" spans="1:27" customFormat="1" ht="15" hidden="1" customHeight="1">
      <c r="A1100" s="32">
        <v>1907</v>
      </c>
      <c r="B1100" s="393"/>
      <c r="C1100" s="247" t="str">
        <f>+VLOOKUP(A1100,bd_lista!$A$3:$C$592,3,FALSE)</f>
        <v>Gobierno Autónomo Municipal de Filadelfia</v>
      </c>
      <c r="D1100" s="390"/>
      <c r="E1100" s="244" t="s">
        <v>1305</v>
      </c>
      <c r="F1100" s="245">
        <f ca="1">+IFERROR(INDEX('Hoja de Trabajo para listado'!$A$155:$Z$1048576,MATCH($A1100,'Hoja de Trabajo para listado'!$A$155:$A$1048576,0),MATCH((CUADRO!F$4&amp;$E1100),'Hoja de Trabajo para listado'!$A$151:$Z$151,0)),0)+IFERROR(INDEX('Hoja de Trabajo para listado'!$AB$155:$BA$1048576,MATCH($A1100,'Hoja de Trabajo para listado'!$AB$155:$AB$1048576,0),MATCH((CUADRO!F$4&amp;$E1100),'Hoja de Trabajo para listado'!$AB$151:$BA$151,0)),0)+IFERROR(INDEX('Hoja de Trabajo para listado'!$BC$155:$CB$1048576,MATCH($A1100,'Hoja de Trabajo para listado'!$BC$155:$BC$1048576,0),MATCH((CUADRO!F$4&amp;$E1100),'Hoja de Trabajo para listado'!$BC$151:$CB$151,0)),0)+IFERROR(INDEX('Hoja de Trabajo para listado'!$DE$153:$DG$274,MATCH($A1100,'Hoja de Trabajo para listado'!$DE$153:$DE$1048576,0),MATCH((CUADRO!F$4&amp;$E1100),'Hoja de Trabajo para listado'!$DE$151:$DG$151,0)),0)+IFERROR(INDEX('Hoja de Trabajo para listado'!$CD$155:$DC$1048576,MATCH($A1100,'Hoja de Trabajo para listado'!$CD$155:$CD$1048576,0),MATCH((CUADRO!F$4&amp;$E1100),'Hoja de Trabajo para listado'!$CD$151:$DC$151,0)),0)</f>
        <v>0</v>
      </c>
      <c r="G1100" s="245">
        <f ca="1">+IFERROR(INDEX('Hoja de Trabajo para listado'!$A$155:$Z$1048576,MATCH($A1100,'Hoja de Trabajo para listado'!$A$155:$A$1048576,0),MATCH((CUADRO!G$4&amp;$E1100),'Hoja de Trabajo para listado'!$A$151:$Z$151,0)),0)+IFERROR(INDEX('Hoja de Trabajo para listado'!$AB$155:$BA$1048576,MATCH($A1100,'Hoja de Trabajo para listado'!$AB$155:$AB$1048576,0),MATCH((CUADRO!G$4&amp;$E1100),'Hoja de Trabajo para listado'!$AB$151:$BA$151,0)),0)+IFERROR(INDEX('Hoja de Trabajo para listado'!$BC$155:$CB$1048576,MATCH($A1100,'Hoja de Trabajo para listado'!$BC$155:$BC$1048576,0),MATCH((CUADRO!G$4&amp;$E1100),'Hoja de Trabajo para listado'!$BC$151:$CB$151,0)),0)+IFERROR(INDEX('Hoja de Trabajo para listado'!$DE$153:$DG$274,MATCH($A1100,'Hoja de Trabajo para listado'!$DE$153:$DE$1048576,0),MATCH((CUADRO!G$4&amp;$E1100),'Hoja de Trabajo para listado'!$DE$151:$DG$151,0)),0)+IFERROR(INDEX('Hoja de Trabajo para listado'!$CD$155:$DC$1048576,MATCH($A1100,'Hoja de Trabajo para listado'!$CD$155:$CD$1048576,0),MATCH((CUADRO!G$4&amp;$E1100),'Hoja de Trabajo para listado'!$CD$151:$DC$151,0)),0)</f>
        <v>0</v>
      </c>
      <c r="H1100" s="245">
        <f ca="1">+IFERROR(INDEX('Hoja de Trabajo para listado'!$A$155:$Z$1048576,MATCH($A1100,'Hoja de Trabajo para listado'!$A$155:$A$1048576,0),MATCH((CUADRO!H$4&amp;$E1100),'Hoja de Trabajo para listado'!$A$151:$Z$151,0)),0)+IFERROR(INDEX('Hoja de Trabajo para listado'!$AB$155:$BA$1048576,MATCH($A1100,'Hoja de Trabajo para listado'!$AB$155:$AB$1048576,0),MATCH((CUADRO!H$4&amp;$E1100),'Hoja de Trabajo para listado'!$AB$151:$BA$151,0)),0)+IFERROR(INDEX('Hoja de Trabajo para listado'!$BC$155:$CB$1048576,MATCH($A1100,'Hoja de Trabajo para listado'!$BC$155:$BC$1048576,0),MATCH((CUADRO!H$4&amp;$E1100),'Hoja de Trabajo para listado'!$BC$151:$CB$151,0)),0)+IFERROR(INDEX('Hoja de Trabajo para listado'!$DE$153:$DG$274,MATCH($A1100,'Hoja de Trabajo para listado'!$DE$153:$DE$1048576,0),MATCH((CUADRO!H$4&amp;$E1100),'Hoja de Trabajo para listado'!$DE$151:$DG$151,0)),0)+IFERROR(INDEX('Hoja de Trabajo para listado'!$CD$155:$DC$1048576,MATCH($A1100,'Hoja de Trabajo para listado'!$CD$155:$CD$1048576,0),MATCH((CUADRO!H$4&amp;$E1100),'Hoja de Trabajo para listado'!$CD$151:$DC$151,0)),0)</f>
        <v>0</v>
      </c>
      <c r="I1100" s="245">
        <f ca="1">+IFERROR(INDEX('Hoja de Trabajo para listado'!$A$155:$Z$1048576,MATCH($A1100,'Hoja de Trabajo para listado'!$A$155:$A$1048576,0),MATCH((CUADRO!I$4&amp;$E1100),'Hoja de Trabajo para listado'!$A$151:$Z$151,0)),0)+IFERROR(INDEX('Hoja de Trabajo para listado'!$AB$155:$BA$1048576,MATCH($A1100,'Hoja de Trabajo para listado'!$AB$155:$AB$1048576,0),MATCH((CUADRO!I$4&amp;$E1100),'Hoja de Trabajo para listado'!$AB$151:$BA$151,0)),0)+IFERROR(INDEX('Hoja de Trabajo para listado'!$BC$155:$CB$1048576,MATCH($A1100,'Hoja de Trabajo para listado'!$BC$155:$BC$1048576,0),MATCH((CUADRO!I$4&amp;$E1100),'Hoja de Trabajo para listado'!$BC$151:$CB$151,0)),0)+IFERROR(INDEX('Hoja de Trabajo para listado'!$DE$153:$DG$274,MATCH($A1100,'Hoja de Trabajo para listado'!$DE$153:$DE$1048576,0),MATCH((CUADRO!I$4&amp;$E1100),'Hoja de Trabajo para listado'!$DE$151:$DG$151,0)),0)+IFERROR(INDEX('Hoja de Trabajo para listado'!$CD$155:$DC$1048576,MATCH($A1100,'Hoja de Trabajo para listado'!$CD$155:$CD$1048576,0),MATCH((CUADRO!I$4&amp;$E1100),'Hoja de Trabajo para listado'!$CD$151:$DC$151,0)),0)</f>
        <v>0</v>
      </c>
      <c r="J1100" s="245">
        <f ca="1">+IFERROR(INDEX('Hoja de Trabajo para listado'!$A$155:$Z$1048576,MATCH($A1100,'Hoja de Trabajo para listado'!$A$155:$A$1048576,0),MATCH((CUADRO!J$4&amp;$E1100),'Hoja de Trabajo para listado'!$A$151:$Z$151,0)),0)+IFERROR(INDEX('Hoja de Trabajo para listado'!$AB$155:$BA$1048576,MATCH($A1100,'Hoja de Trabajo para listado'!$AB$155:$AB$1048576,0),MATCH((CUADRO!J$4&amp;$E1100),'Hoja de Trabajo para listado'!$AB$151:$BA$151,0)),0)+IFERROR(INDEX('Hoja de Trabajo para listado'!$BC$155:$CB$1048576,MATCH($A1100,'Hoja de Trabajo para listado'!$BC$155:$BC$1048576,0),MATCH((CUADRO!J$4&amp;$E1100),'Hoja de Trabajo para listado'!$BC$151:$CB$151,0)),0)+IFERROR(INDEX('Hoja de Trabajo para listado'!$DE$153:$DG$274,MATCH($A1100,'Hoja de Trabajo para listado'!$DE$153:$DE$1048576,0),MATCH((CUADRO!J$4&amp;$E1100),'Hoja de Trabajo para listado'!$DE$151:$DG$151,0)),0)+IFERROR(INDEX('Hoja de Trabajo para listado'!$CD$155:$DC$1048576,MATCH($A1100,'Hoja de Trabajo para listado'!$CD$155:$CD$1048576,0),MATCH((CUADRO!J$4&amp;$E1100),'Hoja de Trabajo para listado'!$CD$151:$DC$151,0)),0)</f>
        <v>0</v>
      </c>
      <c r="K1100" s="245">
        <f ca="1">+IFERROR(INDEX('Hoja de Trabajo para listado'!$A$155:$Z$1048576,MATCH($A1100,'Hoja de Trabajo para listado'!$A$155:$A$1048576,0),MATCH((CUADRO!K$4&amp;$E1100),'Hoja de Trabajo para listado'!$A$151:$Z$151,0)),0)+IFERROR(INDEX('Hoja de Trabajo para listado'!$AB$155:$BA$1048576,MATCH($A1100,'Hoja de Trabajo para listado'!$AB$155:$AB$1048576,0),MATCH((CUADRO!K$4&amp;$E1100),'Hoja de Trabajo para listado'!$AB$151:$BA$151,0)),0)+IFERROR(INDEX('Hoja de Trabajo para listado'!$BC$155:$CB$1048576,MATCH($A1100,'Hoja de Trabajo para listado'!$BC$155:$BC$1048576,0),MATCH((CUADRO!K$4&amp;$E1100),'Hoja de Trabajo para listado'!$BC$151:$CB$151,0)),0)+IFERROR(INDEX('Hoja de Trabajo para listado'!$DE$153:$DG$274,MATCH($A1100,'Hoja de Trabajo para listado'!$DE$153:$DE$1048576,0),MATCH((CUADRO!K$4&amp;$E1100),'Hoja de Trabajo para listado'!$DE$151:$DG$151,0)),0)+IFERROR(INDEX('Hoja de Trabajo para listado'!$CD$155:$DC$1048576,MATCH($A1100,'Hoja de Trabajo para listado'!$CD$155:$CD$1048576,0),MATCH((CUADRO!K$4&amp;$E1100),'Hoja de Trabajo para listado'!$CD$151:$DC$151,0)),0)</f>
        <v>0</v>
      </c>
      <c r="L1100" s="245">
        <f ca="1">+IFERROR(INDEX('Hoja de Trabajo para listado'!$A$155:$Z$1048576,MATCH($A1100,'Hoja de Trabajo para listado'!$A$155:$A$1048576,0),MATCH((CUADRO!L$4&amp;$E1100),'Hoja de Trabajo para listado'!$A$151:$Z$151,0)),0)+IFERROR(INDEX('Hoja de Trabajo para listado'!$AB$155:$BA$1048576,MATCH($A1100,'Hoja de Trabajo para listado'!$AB$155:$AB$1048576,0),MATCH((CUADRO!L$4&amp;$E1100),'Hoja de Trabajo para listado'!$AB$151:$BA$151,0)),0)+IFERROR(INDEX('Hoja de Trabajo para listado'!$BC$155:$CB$1048576,MATCH($A1100,'Hoja de Trabajo para listado'!$BC$155:$BC$1048576,0),MATCH((CUADRO!L$4&amp;$E1100),'Hoja de Trabajo para listado'!$BC$151:$CB$151,0)),0)+IFERROR(INDEX('Hoja de Trabajo para listado'!$DE$153:$DG$274,MATCH($A1100,'Hoja de Trabajo para listado'!$DE$153:$DE$1048576,0),MATCH((CUADRO!L$4&amp;$E1100),'Hoja de Trabajo para listado'!$DE$151:$DG$151,0)),0)+IFERROR(INDEX('Hoja de Trabajo para listado'!$CD$155:$DC$1048576,MATCH($A1100,'Hoja de Trabajo para listado'!$CD$155:$CD$1048576,0),MATCH((CUADRO!L$4&amp;$E1100),'Hoja de Trabajo para listado'!$CD$151:$DC$151,0)),0)</f>
        <v>0</v>
      </c>
      <c r="M1100" s="245">
        <f ca="1">+IFERROR(INDEX('Hoja de Trabajo para listado'!$A$155:$Z$1048576,MATCH($A1100,'Hoja de Trabajo para listado'!$A$155:$A$1048576,0),MATCH((CUADRO!M$4&amp;$E1100),'Hoja de Trabajo para listado'!$A$151:$Z$151,0)),0)+IFERROR(INDEX('Hoja de Trabajo para listado'!$AB$155:$BA$1048576,MATCH($A1100,'Hoja de Trabajo para listado'!$AB$155:$AB$1048576,0),MATCH((CUADRO!M$4&amp;$E1100),'Hoja de Trabajo para listado'!$AB$151:$BA$151,0)),0)+IFERROR(INDEX('Hoja de Trabajo para listado'!$BC$155:$CB$1048576,MATCH($A1100,'Hoja de Trabajo para listado'!$BC$155:$BC$1048576,0),MATCH((CUADRO!M$4&amp;$E1100),'Hoja de Trabajo para listado'!$BC$151:$CB$151,0)),0)+IFERROR(INDEX('Hoja de Trabajo para listado'!$DE$153:$DG$274,MATCH($A1100,'Hoja de Trabajo para listado'!$DE$153:$DE$1048576,0),MATCH((CUADRO!M$4&amp;$E1100),'Hoja de Trabajo para listado'!$DE$151:$DG$151,0)),0)+IFERROR(INDEX('Hoja de Trabajo para listado'!$CD$155:$DC$1048576,MATCH($A1100,'Hoja de Trabajo para listado'!$CD$155:$CD$1048576,0),MATCH((CUADRO!M$4&amp;$E1100),'Hoja de Trabajo para listado'!$CD$151:$DC$151,0)),0)</f>
        <v>0</v>
      </c>
      <c r="N1100" s="245">
        <f ca="1">+IFERROR(INDEX('Hoja de Trabajo para listado'!$A$155:$Z$1048576,MATCH($A1100,'Hoja de Trabajo para listado'!$A$155:$A$1048576,0),MATCH((CUADRO!N$4&amp;$E1100),'Hoja de Trabajo para listado'!$A$151:$Z$151,0)),0)+IFERROR(INDEX('Hoja de Trabajo para listado'!$AB$155:$BA$1048576,MATCH($A1100,'Hoja de Trabajo para listado'!$AB$155:$AB$1048576,0),MATCH((CUADRO!N$4&amp;$E1100),'Hoja de Trabajo para listado'!$AB$151:$BA$151,0)),0)+IFERROR(INDEX('Hoja de Trabajo para listado'!$BC$155:$CB$1048576,MATCH($A1100,'Hoja de Trabajo para listado'!$BC$155:$BC$1048576,0),MATCH((CUADRO!N$4&amp;$E1100),'Hoja de Trabajo para listado'!$BC$151:$CB$151,0)),0)+IFERROR(INDEX('Hoja de Trabajo para listado'!$DE$153:$DG$274,MATCH($A1100,'Hoja de Trabajo para listado'!$DE$153:$DE$1048576,0),MATCH((CUADRO!N$4&amp;$E1100),'Hoja de Trabajo para listado'!$DE$151:$DG$151,0)),0)+IFERROR(INDEX('Hoja de Trabajo para listado'!$CD$155:$DC$1048576,MATCH($A1100,'Hoja de Trabajo para listado'!$CD$155:$CD$1048576,0),MATCH((CUADRO!N$4&amp;$E1100),'Hoja de Trabajo para listado'!$CD$151:$DC$151,0)),0)</f>
        <v>0</v>
      </c>
      <c r="O1100" s="245">
        <f ca="1">+IFERROR(INDEX('Hoja de Trabajo para listado'!$A$155:$Z$1048576,MATCH($A1100,'Hoja de Trabajo para listado'!$A$155:$A$1048576,0),MATCH((CUADRO!O$4&amp;$E1100),'Hoja de Trabajo para listado'!$A$151:$Z$151,0)),0)+IFERROR(INDEX('Hoja de Trabajo para listado'!$AB$155:$BA$1048576,MATCH($A1100,'Hoja de Trabajo para listado'!$AB$155:$AB$1048576,0),MATCH((CUADRO!O$4&amp;$E1100),'Hoja de Trabajo para listado'!$AB$151:$BA$151,0)),0)+IFERROR(INDEX('Hoja de Trabajo para listado'!$BC$155:$CB$1048576,MATCH($A1100,'Hoja de Trabajo para listado'!$BC$155:$BC$1048576,0),MATCH((CUADRO!O$4&amp;$E1100),'Hoja de Trabajo para listado'!$BC$151:$CB$151,0)),0)+IFERROR(INDEX('Hoja de Trabajo para listado'!$DE$153:$DG$274,MATCH($A1100,'Hoja de Trabajo para listado'!$DE$153:$DE$1048576,0),MATCH((CUADRO!O$4&amp;$E1100),'Hoja de Trabajo para listado'!$DE$151:$DG$151,0)),0)+IFERROR(INDEX('Hoja de Trabajo para listado'!$CD$155:$DC$1048576,MATCH($A1100,'Hoja de Trabajo para listado'!$CD$155:$CD$1048576,0),MATCH((CUADRO!O$4&amp;$E1100),'Hoja de Trabajo para listado'!$CD$151:$DC$151,0)),0)</f>
        <v>0</v>
      </c>
      <c r="P1100" s="245">
        <f ca="1">+IFERROR(INDEX('Hoja de Trabajo para listado'!$A$155:$Z$1048576,MATCH($A1100,'Hoja de Trabajo para listado'!$A$155:$A$1048576,0),MATCH((CUADRO!P$4&amp;$E1100),'Hoja de Trabajo para listado'!$A$151:$Z$151,0)),0)+IFERROR(INDEX('Hoja de Trabajo para listado'!$AB$155:$BA$1048576,MATCH($A1100,'Hoja de Trabajo para listado'!$AB$155:$AB$1048576,0),MATCH((CUADRO!P$4&amp;$E1100),'Hoja de Trabajo para listado'!$AB$151:$BA$151,0)),0)+IFERROR(INDEX('Hoja de Trabajo para listado'!$BC$155:$CB$1048576,MATCH($A1100,'Hoja de Trabajo para listado'!$BC$155:$BC$1048576,0),MATCH((CUADRO!P$4&amp;$E1100),'Hoja de Trabajo para listado'!$BC$151:$CB$151,0)),0)+IFERROR(INDEX('Hoja de Trabajo para listado'!$DE$153:$DG$274,MATCH($A1100,'Hoja de Trabajo para listado'!$DE$153:$DE$1048576,0),MATCH((CUADRO!P$4&amp;$E1100),'Hoja de Trabajo para listado'!$DE$151:$DG$151,0)),0)+IFERROR(INDEX('Hoja de Trabajo para listado'!$CD$155:$DC$1048576,MATCH($A1100,'Hoja de Trabajo para listado'!$CD$155:$CD$1048576,0),MATCH((CUADRO!P$4&amp;$E1100),'Hoja de Trabajo para listado'!$CD$151:$DC$151,0)),0)</f>
        <v>0</v>
      </c>
      <c r="Q1100" s="245">
        <f ca="1">+IFERROR(INDEX('Hoja de Trabajo para listado'!$A$155:$Z$1048576,MATCH($A1100,'Hoja de Trabajo para listado'!$A$155:$A$1048576,0),MATCH((CUADRO!Q$4&amp;$E1100),'Hoja de Trabajo para listado'!$A$151:$Z$151,0)),0)+IFERROR(INDEX('Hoja de Trabajo para listado'!$AB$155:$BA$1048576,MATCH($A1100,'Hoja de Trabajo para listado'!$AB$155:$AB$1048576,0),MATCH((CUADRO!Q$4&amp;$E1100),'Hoja de Trabajo para listado'!$AB$151:$BA$151,0)),0)+IFERROR(INDEX('Hoja de Trabajo para listado'!$BC$155:$CB$1048576,MATCH($A1100,'Hoja de Trabajo para listado'!$BC$155:$BC$1048576,0),MATCH((CUADRO!Q$4&amp;$E1100),'Hoja de Trabajo para listado'!$BC$151:$CB$151,0)),0)+IFERROR(INDEX('Hoja de Trabajo para listado'!$DE$153:$DG$274,MATCH($A1100,'Hoja de Trabajo para listado'!$DE$153:$DE$1048576,0),MATCH((CUADRO!Q$4&amp;$E1100),'Hoja de Trabajo para listado'!$DE$151:$DG$151,0)),0)+IFERROR(INDEX('Hoja de Trabajo para listado'!$CD$155:$DC$1048576,MATCH($A1100,'Hoja de Trabajo para listado'!$CD$155:$CD$1048576,0),MATCH((CUADRO!Q$4&amp;$E1100),'Hoja de Trabajo para listado'!$CD$151:$DC$151,0)),0)</f>
        <v>0</v>
      </c>
      <c r="R1100" s="245">
        <f t="shared" ca="1" si="41"/>
        <v>0</v>
      </c>
      <c r="S1100" s="259">
        <f ca="1">+R1099+R1100</f>
        <v>0</v>
      </c>
      <c r="T1100" s="245">
        <f ca="1">+S1100</f>
        <v>0</v>
      </c>
      <c r="U1100" s="244">
        <f t="shared" si="42"/>
        <v>2</v>
      </c>
      <c r="V1100" s="333" t="str">
        <f>+VLOOKUP(A1100,bd_lista!$A$3:$E$592,5,FALSE)</f>
        <v>Gobiernos Autonomos Municipales</v>
      </c>
      <c r="W1100" s="388"/>
      <c r="X1100" s="242">
        <f>+VLOOKUP(A1100,[4]Sheet1!$A$13:$D$744,4,FALSE)</f>
        <v>0</v>
      </c>
      <c r="Y1100" s="242" t="e">
        <f>+VLOOKUP(X1100,bd_lista!$A$3:$C$592,3,FALSE)</f>
        <v>#N/A</v>
      </c>
      <c r="Z1100" s="292"/>
      <c r="AA1100" s="293"/>
    </row>
    <row r="1101" spans="1:27" customFormat="1" ht="15" hidden="1" customHeight="1">
      <c r="A1101" s="32">
        <v>1908</v>
      </c>
      <c r="B1101" s="392">
        <f>+A1101</f>
        <v>1908</v>
      </c>
      <c r="C1101" s="247" t="str">
        <f>+VLOOKUP(A1101,bd_lista!$A$3:$C$592,3,FALSE)</f>
        <v>Gobierno Autónomo Municipal de Puerto Gonzalo Moreno</v>
      </c>
      <c r="D1101" s="389" t="str">
        <f>+C1101</f>
        <v>Gobierno Autónomo Municipal de Puerto Gonzalo Moreno</v>
      </c>
      <c r="E1101" s="242" t="s">
        <v>1304</v>
      </c>
      <c r="F1101" s="243">
        <f ca="1">+IFERROR(INDEX('Hoja de Trabajo para listado'!$A$155:$Z$1048576,MATCH($A1101,'Hoja de Trabajo para listado'!$A$155:$A$1048576,0),MATCH((CUADRO!F$4&amp;$E1101),'Hoja de Trabajo para listado'!$A$151:$Z$151,0)),0)+IFERROR(INDEX('Hoja de Trabajo para listado'!$AB$155:$BA$1048576,MATCH($A1101,'Hoja de Trabajo para listado'!$AB$155:$AB$1048576,0),MATCH((CUADRO!F$4&amp;$E1101),'Hoja de Trabajo para listado'!$AB$151:$BA$151,0)),0)+IFERROR(INDEX('Hoja de Trabajo para listado'!$BC$155:$CB$1048576,MATCH($A1101,'Hoja de Trabajo para listado'!$BC$155:$BC$1048576,0),MATCH((CUADRO!F$4&amp;$E1101),'Hoja de Trabajo para listado'!$BC$151:$CB$151,0)),0)+IFERROR(INDEX('Hoja de Trabajo para listado'!$DE$153:$DG$274,MATCH($A1101,'Hoja de Trabajo para listado'!$DE$153:$DE$1048576,0),MATCH((CUADRO!F$4&amp;$E1101),'Hoja de Trabajo para listado'!$DE$151:$DG$151,0)),0)+IFERROR(INDEX('Hoja de Trabajo para listado'!$CD$155:$DC$1048576,MATCH($A1101,'Hoja de Trabajo para listado'!$CD$155:$CD$1048576,0),MATCH((CUADRO!F$4&amp;$E1101),'Hoja de Trabajo para listado'!$CD$151:$DC$151,0)),0)</f>
        <v>0</v>
      </c>
      <c r="G1101" s="243">
        <f ca="1">+IFERROR(INDEX('Hoja de Trabajo para listado'!$A$155:$Z$1048576,MATCH($A1101,'Hoja de Trabajo para listado'!$A$155:$A$1048576,0),MATCH((CUADRO!G$4&amp;$E1101),'Hoja de Trabajo para listado'!$A$151:$Z$151,0)),0)+IFERROR(INDEX('Hoja de Trabajo para listado'!$AB$155:$BA$1048576,MATCH($A1101,'Hoja de Trabajo para listado'!$AB$155:$AB$1048576,0),MATCH((CUADRO!G$4&amp;$E1101),'Hoja de Trabajo para listado'!$AB$151:$BA$151,0)),0)+IFERROR(INDEX('Hoja de Trabajo para listado'!$BC$155:$CB$1048576,MATCH($A1101,'Hoja de Trabajo para listado'!$BC$155:$BC$1048576,0),MATCH((CUADRO!G$4&amp;$E1101),'Hoja de Trabajo para listado'!$BC$151:$CB$151,0)),0)+IFERROR(INDEX('Hoja de Trabajo para listado'!$DE$153:$DG$274,MATCH($A1101,'Hoja de Trabajo para listado'!$DE$153:$DE$1048576,0),MATCH((CUADRO!G$4&amp;$E1101),'Hoja de Trabajo para listado'!$DE$151:$DG$151,0)),0)+IFERROR(INDEX('Hoja de Trabajo para listado'!$CD$155:$DC$1048576,MATCH($A1101,'Hoja de Trabajo para listado'!$CD$155:$CD$1048576,0),MATCH((CUADRO!G$4&amp;$E1101),'Hoja de Trabajo para listado'!$CD$151:$DC$151,0)),0)</f>
        <v>0</v>
      </c>
      <c r="H1101" s="243">
        <f ca="1">+IFERROR(INDEX('Hoja de Trabajo para listado'!$A$155:$Z$1048576,MATCH($A1101,'Hoja de Trabajo para listado'!$A$155:$A$1048576,0),MATCH((CUADRO!H$4&amp;$E1101),'Hoja de Trabajo para listado'!$A$151:$Z$151,0)),0)+IFERROR(INDEX('Hoja de Trabajo para listado'!$AB$155:$BA$1048576,MATCH($A1101,'Hoja de Trabajo para listado'!$AB$155:$AB$1048576,0),MATCH((CUADRO!H$4&amp;$E1101),'Hoja de Trabajo para listado'!$AB$151:$BA$151,0)),0)+IFERROR(INDEX('Hoja de Trabajo para listado'!$BC$155:$CB$1048576,MATCH($A1101,'Hoja de Trabajo para listado'!$BC$155:$BC$1048576,0),MATCH((CUADRO!H$4&amp;$E1101),'Hoja de Trabajo para listado'!$BC$151:$CB$151,0)),0)+IFERROR(INDEX('Hoja de Trabajo para listado'!$DE$153:$DG$274,MATCH($A1101,'Hoja de Trabajo para listado'!$DE$153:$DE$1048576,0),MATCH((CUADRO!H$4&amp;$E1101),'Hoja de Trabajo para listado'!$DE$151:$DG$151,0)),0)+IFERROR(INDEX('Hoja de Trabajo para listado'!$CD$155:$DC$1048576,MATCH($A1101,'Hoja de Trabajo para listado'!$CD$155:$CD$1048576,0),MATCH((CUADRO!H$4&amp;$E1101),'Hoja de Trabajo para listado'!$CD$151:$DC$151,0)),0)</f>
        <v>0</v>
      </c>
      <c r="I1101" s="243">
        <f ca="1">+IFERROR(INDEX('Hoja de Trabajo para listado'!$A$155:$Z$1048576,MATCH($A1101,'Hoja de Trabajo para listado'!$A$155:$A$1048576,0),MATCH((CUADRO!I$4&amp;$E1101),'Hoja de Trabajo para listado'!$A$151:$Z$151,0)),0)+IFERROR(INDEX('Hoja de Trabajo para listado'!$AB$155:$BA$1048576,MATCH($A1101,'Hoja de Trabajo para listado'!$AB$155:$AB$1048576,0),MATCH((CUADRO!I$4&amp;$E1101),'Hoja de Trabajo para listado'!$AB$151:$BA$151,0)),0)+IFERROR(INDEX('Hoja de Trabajo para listado'!$BC$155:$CB$1048576,MATCH($A1101,'Hoja de Trabajo para listado'!$BC$155:$BC$1048576,0),MATCH((CUADRO!I$4&amp;$E1101),'Hoja de Trabajo para listado'!$BC$151:$CB$151,0)),0)+IFERROR(INDEX('Hoja de Trabajo para listado'!$DE$153:$DG$274,MATCH($A1101,'Hoja de Trabajo para listado'!$DE$153:$DE$1048576,0),MATCH((CUADRO!I$4&amp;$E1101),'Hoja de Trabajo para listado'!$DE$151:$DG$151,0)),0)+IFERROR(INDEX('Hoja de Trabajo para listado'!$CD$155:$DC$1048576,MATCH($A1101,'Hoja de Trabajo para listado'!$CD$155:$CD$1048576,0),MATCH((CUADRO!I$4&amp;$E1101),'Hoja de Trabajo para listado'!$CD$151:$DC$151,0)),0)</f>
        <v>0</v>
      </c>
      <c r="J1101" s="243">
        <f ca="1">+IFERROR(INDEX('Hoja de Trabajo para listado'!$A$155:$Z$1048576,MATCH($A1101,'Hoja de Trabajo para listado'!$A$155:$A$1048576,0),MATCH((CUADRO!J$4&amp;$E1101),'Hoja de Trabajo para listado'!$A$151:$Z$151,0)),0)+IFERROR(INDEX('Hoja de Trabajo para listado'!$AB$155:$BA$1048576,MATCH($A1101,'Hoja de Trabajo para listado'!$AB$155:$AB$1048576,0),MATCH((CUADRO!J$4&amp;$E1101),'Hoja de Trabajo para listado'!$AB$151:$BA$151,0)),0)+IFERROR(INDEX('Hoja de Trabajo para listado'!$BC$155:$CB$1048576,MATCH($A1101,'Hoja de Trabajo para listado'!$BC$155:$BC$1048576,0),MATCH((CUADRO!J$4&amp;$E1101),'Hoja de Trabajo para listado'!$BC$151:$CB$151,0)),0)+IFERROR(INDEX('Hoja de Trabajo para listado'!$DE$153:$DG$274,MATCH($A1101,'Hoja de Trabajo para listado'!$DE$153:$DE$1048576,0),MATCH((CUADRO!J$4&amp;$E1101),'Hoja de Trabajo para listado'!$DE$151:$DG$151,0)),0)+IFERROR(INDEX('Hoja de Trabajo para listado'!$CD$155:$DC$1048576,MATCH($A1101,'Hoja de Trabajo para listado'!$CD$155:$CD$1048576,0),MATCH((CUADRO!J$4&amp;$E1101),'Hoja de Trabajo para listado'!$CD$151:$DC$151,0)),0)</f>
        <v>0</v>
      </c>
      <c r="K1101" s="243">
        <f ca="1">+IFERROR(INDEX('Hoja de Trabajo para listado'!$A$155:$Z$1048576,MATCH($A1101,'Hoja de Trabajo para listado'!$A$155:$A$1048576,0),MATCH((CUADRO!K$4&amp;$E1101),'Hoja de Trabajo para listado'!$A$151:$Z$151,0)),0)+IFERROR(INDEX('Hoja de Trabajo para listado'!$AB$155:$BA$1048576,MATCH($A1101,'Hoja de Trabajo para listado'!$AB$155:$AB$1048576,0),MATCH((CUADRO!K$4&amp;$E1101),'Hoja de Trabajo para listado'!$AB$151:$BA$151,0)),0)+IFERROR(INDEX('Hoja de Trabajo para listado'!$BC$155:$CB$1048576,MATCH($A1101,'Hoja de Trabajo para listado'!$BC$155:$BC$1048576,0),MATCH((CUADRO!K$4&amp;$E1101),'Hoja de Trabajo para listado'!$BC$151:$CB$151,0)),0)+IFERROR(INDEX('Hoja de Trabajo para listado'!$DE$153:$DG$274,MATCH($A1101,'Hoja de Trabajo para listado'!$DE$153:$DE$1048576,0),MATCH((CUADRO!K$4&amp;$E1101),'Hoja de Trabajo para listado'!$DE$151:$DG$151,0)),0)+IFERROR(INDEX('Hoja de Trabajo para listado'!$CD$155:$DC$1048576,MATCH($A1101,'Hoja de Trabajo para listado'!$CD$155:$CD$1048576,0),MATCH((CUADRO!K$4&amp;$E1101),'Hoja de Trabajo para listado'!$CD$151:$DC$151,0)),0)</f>
        <v>0</v>
      </c>
      <c r="L1101" s="243">
        <f ca="1">+IFERROR(INDEX('Hoja de Trabajo para listado'!$A$155:$Z$1048576,MATCH($A1101,'Hoja de Trabajo para listado'!$A$155:$A$1048576,0),MATCH((CUADRO!L$4&amp;$E1101),'Hoja de Trabajo para listado'!$A$151:$Z$151,0)),0)+IFERROR(INDEX('Hoja de Trabajo para listado'!$AB$155:$BA$1048576,MATCH($A1101,'Hoja de Trabajo para listado'!$AB$155:$AB$1048576,0),MATCH((CUADRO!L$4&amp;$E1101),'Hoja de Trabajo para listado'!$AB$151:$BA$151,0)),0)+IFERROR(INDEX('Hoja de Trabajo para listado'!$BC$155:$CB$1048576,MATCH($A1101,'Hoja de Trabajo para listado'!$BC$155:$BC$1048576,0),MATCH((CUADRO!L$4&amp;$E1101),'Hoja de Trabajo para listado'!$BC$151:$CB$151,0)),0)+IFERROR(INDEX('Hoja de Trabajo para listado'!$DE$153:$DG$274,MATCH($A1101,'Hoja de Trabajo para listado'!$DE$153:$DE$1048576,0),MATCH((CUADRO!L$4&amp;$E1101),'Hoja de Trabajo para listado'!$DE$151:$DG$151,0)),0)+IFERROR(INDEX('Hoja de Trabajo para listado'!$CD$155:$DC$1048576,MATCH($A1101,'Hoja de Trabajo para listado'!$CD$155:$CD$1048576,0),MATCH((CUADRO!L$4&amp;$E1101),'Hoja de Trabajo para listado'!$CD$151:$DC$151,0)),0)</f>
        <v>0</v>
      </c>
      <c r="M1101" s="243">
        <f ca="1">+IFERROR(INDEX('Hoja de Trabajo para listado'!$A$155:$Z$1048576,MATCH($A1101,'Hoja de Trabajo para listado'!$A$155:$A$1048576,0),MATCH((CUADRO!M$4&amp;$E1101),'Hoja de Trabajo para listado'!$A$151:$Z$151,0)),0)+IFERROR(INDEX('Hoja de Trabajo para listado'!$AB$155:$BA$1048576,MATCH($A1101,'Hoja de Trabajo para listado'!$AB$155:$AB$1048576,0),MATCH((CUADRO!M$4&amp;$E1101),'Hoja de Trabajo para listado'!$AB$151:$BA$151,0)),0)+IFERROR(INDEX('Hoja de Trabajo para listado'!$BC$155:$CB$1048576,MATCH($A1101,'Hoja de Trabajo para listado'!$BC$155:$BC$1048576,0),MATCH((CUADRO!M$4&amp;$E1101),'Hoja de Trabajo para listado'!$BC$151:$CB$151,0)),0)+IFERROR(INDEX('Hoja de Trabajo para listado'!$DE$153:$DG$274,MATCH($A1101,'Hoja de Trabajo para listado'!$DE$153:$DE$1048576,0),MATCH((CUADRO!M$4&amp;$E1101),'Hoja de Trabajo para listado'!$DE$151:$DG$151,0)),0)+IFERROR(INDEX('Hoja de Trabajo para listado'!$CD$155:$DC$1048576,MATCH($A1101,'Hoja de Trabajo para listado'!$CD$155:$CD$1048576,0),MATCH((CUADRO!M$4&amp;$E1101),'Hoja de Trabajo para listado'!$CD$151:$DC$151,0)),0)</f>
        <v>0</v>
      </c>
      <c r="N1101" s="243">
        <f ca="1">+IFERROR(INDEX('Hoja de Trabajo para listado'!$A$155:$Z$1048576,MATCH($A1101,'Hoja de Trabajo para listado'!$A$155:$A$1048576,0),MATCH((CUADRO!N$4&amp;$E1101),'Hoja de Trabajo para listado'!$A$151:$Z$151,0)),0)+IFERROR(INDEX('Hoja de Trabajo para listado'!$AB$155:$BA$1048576,MATCH($A1101,'Hoja de Trabajo para listado'!$AB$155:$AB$1048576,0),MATCH((CUADRO!N$4&amp;$E1101),'Hoja de Trabajo para listado'!$AB$151:$BA$151,0)),0)+IFERROR(INDEX('Hoja de Trabajo para listado'!$BC$155:$CB$1048576,MATCH($A1101,'Hoja de Trabajo para listado'!$BC$155:$BC$1048576,0),MATCH((CUADRO!N$4&amp;$E1101),'Hoja de Trabajo para listado'!$BC$151:$CB$151,0)),0)+IFERROR(INDEX('Hoja de Trabajo para listado'!$DE$153:$DG$274,MATCH($A1101,'Hoja de Trabajo para listado'!$DE$153:$DE$1048576,0),MATCH((CUADRO!N$4&amp;$E1101),'Hoja de Trabajo para listado'!$DE$151:$DG$151,0)),0)+IFERROR(INDEX('Hoja de Trabajo para listado'!$CD$155:$DC$1048576,MATCH($A1101,'Hoja de Trabajo para listado'!$CD$155:$CD$1048576,0),MATCH((CUADRO!N$4&amp;$E1101),'Hoja de Trabajo para listado'!$CD$151:$DC$151,0)),0)</f>
        <v>0</v>
      </c>
      <c r="O1101" s="243">
        <f ca="1">+IFERROR(INDEX('Hoja de Trabajo para listado'!$A$155:$Z$1048576,MATCH($A1101,'Hoja de Trabajo para listado'!$A$155:$A$1048576,0),MATCH((CUADRO!O$4&amp;$E1101),'Hoja de Trabajo para listado'!$A$151:$Z$151,0)),0)+IFERROR(INDEX('Hoja de Trabajo para listado'!$AB$155:$BA$1048576,MATCH($A1101,'Hoja de Trabajo para listado'!$AB$155:$AB$1048576,0),MATCH((CUADRO!O$4&amp;$E1101),'Hoja de Trabajo para listado'!$AB$151:$BA$151,0)),0)+IFERROR(INDEX('Hoja de Trabajo para listado'!$BC$155:$CB$1048576,MATCH($A1101,'Hoja de Trabajo para listado'!$BC$155:$BC$1048576,0),MATCH((CUADRO!O$4&amp;$E1101),'Hoja de Trabajo para listado'!$BC$151:$CB$151,0)),0)+IFERROR(INDEX('Hoja de Trabajo para listado'!$DE$153:$DG$274,MATCH($A1101,'Hoja de Trabajo para listado'!$DE$153:$DE$1048576,0),MATCH((CUADRO!O$4&amp;$E1101),'Hoja de Trabajo para listado'!$DE$151:$DG$151,0)),0)+IFERROR(INDEX('Hoja de Trabajo para listado'!$CD$155:$DC$1048576,MATCH($A1101,'Hoja de Trabajo para listado'!$CD$155:$CD$1048576,0),MATCH((CUADRO!O$4&amp;$E1101),'Hoja de Trabajo para listado'!$CD$151:$DC$151,0)),0)</f>
        <v>0</v>
      </c>
      <c r="P1101" s="243">
        <f ca="1">+IFERROR(INDEX('Hoja de Trabajo para listado'!$A$155:$Z$1048576,MATCH($A1101,'Hoja de Trabajo para listado'!$A$155:$A$1048576,0),MATCH((CUADRO!P$4&amp;$E1101),'Hoja de Trabajo para listado'!$A$151:$Z$151,0)),0)+IFERROR(INDEX('Hoja de Trabajo para listado'!$AB$155:$BA$1048576,MATCH($A1101,'Hoja de Trabajo para listado'!$AB$155:$AB$1048576,0),MATCH((CUADRO!P$4&amp;$E1101),'Hoja de Trabajo para listado'!$AB$151:$BA$151,0)),0)+IFERROR(INDEX('Hoja de Trabajo para listado'!$BC$155:$CB$1048576,MATCH($A1101,'Hoja de Trabajo para listado'!$BC$155:$BC$1048576,0),MATCH((CUADRO!P$4&amp;$E1101),'Hoja de Trabajo para listado'!$BC$151:$CB$151,0)),0)+IFERROR(INDEX('Hoja de Trabajo para listado'!$DE$153:$DG$274,MATCH($A1101,'Hoja de Trabajo para listado'!$DE$153:$DE$1048576,0),MATCH((CUADRO!P$4&amp;$E1101),'Hoja de Trabajo para listado'!$DE$151:$DG$151,0)),0)+IFERROR(INDEX('Hoja de Trabajo para listado'!$CD$155:$DC$1048576,MATCH($A1101,'Hoja de Trabajo para listado'!$CD$155:$CD$1048576,0),MATCH((CUADRO!P$4&amp;$E1101),'Hoja de Trabajo para listado'!$CD$151:$DC$151,0)),0)</f>
        <v>0</v>
      </c>
      <c r="Q1101" s="243">
        <f ca="1">+IFERROR(INDEX('Hoja de Trabajo para listado'!$A$155:$Z$1048576,MATCH($A1101,'Hoja de Trabajo para listado'!$A$155:$A$1048576,0),MATCH((CUADRO!Q$4&amp;$E1101),'Hoja de Trabajo para listado'!$A$151:$Z$151,0)),0)+IFERROR(INDEX('Hoja de Trabajo para listado'!$AB$155:$BA$1048576,MATCH($A1101,'Hoja de Trabajo para listado'!$AB$155:$AB$1048576,0),MATCH((CUADRO!Q$4&amp;$E1101),'Hoja de Trabajo para listado'!$AB$151:$BA$151,0)),0)+IFERROR(INDEX('Hoja de Trabajo para listado'!$BC$155:$CB$1048576,MATCH($A1101,'Hoja de Trabajo para listado'!$BC$155:$BC$1048576,0),MATCH((CUADRO!Q$4&amp;$E1101),'Hoja de Trabajo para listado'!$BC$151:$CB$151,0)),0)+IFERROR(INDEX('Hoja de Trabajo para listado'!$DE$153:$DG$274,MATCH($A1101,'Hoja de Trabajo para listado'!$DE$153:$DE$1048576,0),MATCH((CUADRO!Q$4&amp;$E1101),'Hoja de Trabajo para listado'!$DE$151:$DG$151,0)),0)+IFERROR(INDEX('Hoja de Trabajo para listado'!$CD$155:$DC$1048576,MATCH($A1101,'Hoja de Trabajo para listado'!$CD$155:$CD$1048576,0),MATCH((CUADRO!Q$4&amp;$E1101),'Hoja de Trabajo para listado'!$CD$151:$DC$151,0)),0)</f>
        <v>0</v>
      </c>
      <c r="R1101" s="243">
        <f t="shared" ca="1" si="41"/>
        <v>0</v>
      </c>
      <c r="S1101" s="249"/>
      <c r="T1101" s="243">
        <f ca="1">+T1102</f>
        <v>0</v>
      </c>
      <c r="U1101" s="242">
        <f t="shared" si="42"/>
        <v>1</v>
      </c>
      <c r="V1101" s="333" t="str">
        <f>+VLOOKUP(A1101,bd_lista!$A$3:$E$592,5,FALSE)</f>
        <v>Gobiernos Autonomos Municipales</v>
      </c>
      <c r="W1101" s="387" t="str">
        <f>+V1101</f>
        <v>Gobiernos Autonomos Municipales</v>
      </c>
      <c r="X1101" s="242">
        <f>+VLOOKUP(A1101,[4]Sheet1!$A$13:$D$744,4,FALSE)</f>
        <v>0</v>
      </c>
      <c r="Y1101" s="242" t="e">
        <f>+VLOOKUP(X1101,bd_lista!$A$3:$C$592,3,FALSE)</f>
        <v>#N/A</v>
      </c>
      <c r="Z1101" s="294">
        <f>+X1101</f>
        <v>0</v>
      </c>
      <c r="AA1101" s="295" t="e">
        <f>+Y1101</f>
        <v>#N/A</v>
      </c>
    </row>
    <row r="1102" spans="1:27" customFormat="1" ht="15" hidden="1" customHeight="1">
      <c r="A1102" s="32">
        <v>1908</v>
      </c>
      <c r="B1102" s="393"/>
      <c r="C1102" s="247" t="str">
        <f>+VLOOKUP(A1102,bd_lista!$A$3:$C$592,3,FALSE)</f>
        <v>Gobierno Autónomo Municipal de Puerto Gonzalo Moreno</v>
      </c>
      <c r="D1102" s="390"/>
      <c r="E1102" s="244" t="s">
        <v>1305</v>
      </c>
      <c r="F1102" s="245">
        <f ca="1">+IFERROR(INDEX('Hoja de Trabajo para listado'!$A$155:$Z$1048576,MATCH($A1102,'Hoja de Trabajo para listado'!$A$155:$A$1048576,0),MATCH((CUADRO!F$4&amp;$E1102),'Hoja de Trabajo para listado'!$A$151:$Z$151,0)),0)+IFERROR(INDEX('Hoja de Trabajo para listado'!$AB$155:$BA$1048576,MATCH($A1102,'Hoja de Trabajo para listado'!$AB$155:$AB$1048576,0),MATCH((CUADRO!F$4&amp;$E1102),'Hoja de Trabajo para listado'!$AB$151:$BA$151,0)),0)+IFERROR(INDEX('Hoja de Trabajo para listado'!$BC$155:$CB$1048576,MATCH($A1102,'Hoja de Trabajo para listado'!$BC$155:$BC$1048576,0),MATCH((CUADRO!F$4&amp;$E1102),'Hoja de Trabajo para listado'!$BC$151:$CB$151,0)),0)+IFERROR(INDEX('Hoja de Trabajo para listado'!$DE$153:$DG$274,MATCH($A1102,'Hoja de Trabajo para listado'!$DE$153:$DE$1048576,0),MATCH((CUADRO!F$4&amp;$E1102),'Hoja de Trabajo para listado'!$DE$151:$DG$151,0)),0)+IFERROR(INDEX('Hoja de Trabajo para listado'!$CD$155:$DC$1048576,MATCH($A1102,'Hoja de Trabajo para listado'!$CD$155:$CD$1048576,0),MATCH((CUADRO!F$4&amp;$E1102),'Hoja de Trabajo para listado'!$CD$151:$DC$151,0)),0)</f>
        <v>0</v>
      </c>
      <c r="G1102" s="245">
        <f ca="1">+IFERROR(INDEX('Hoja de Trabajo para listado'!$A$155:$Z$1048576,MATCH($A1102,'Hoja de Trabajo para listado'!$A$155:$A$1048576,0),MATCH((CUADRO!G$4&amp;$E1102),'Hoja de Trabajo para listado'!$A$151:$Z$151,0)),0)+IFERROR(INDEX('Hoja de Trabajo para listado'!$AB$155:$BA$1048576,MATCH($A1102,'Hoja de Trabajo para listado'!$AB$155:$AB$1048576,0),MATCH((CUADRO!G$4&amp;$E1102),'Hoja de Trabajo para listado'!$AB$151:$BA$151,0)),0)+IFERROR(INDEX('Hoja de Trabajo para listado'!$BC$155:$CB$1048576,MATCH($A1102,'Hoja de Trabajo para listado'!$BC$155:$BC$1048576,0),MATCH((CUADRO!G$4&amp;$E1102),'Hoja de Trabajo para listado'!$BC$151:$CB$151,0)),0)+IFERROR(INDEX('Hoja de Trabajo para listado'!$DE$153:$DG$274,MATCH($A1102,'Hoja de Trabajo para listado'!$DE$153:$DE$1048576,0),MATCH((CUADRO!G$4&amp;$E1102),'Hoja de Trabajo para listado'!$DE$151:$DG$151,0)),0)+IFERROR(INDEX('Hoja de Trabajo para listado'!$CD$155:$DC$1048576,MATCH($A1102,'Hoja de Trabajo para listado'!$CD$155:$CD$1048576,0),MATCH((CUADRO!G$4&amp;$E1102),'Hoja de Trabajo para listado'!$CD$151:$DC$151,0)),0)</f>
        <v>0</v>
      </c>
      <c r="H1102" s="245">
        <f ca="1">+IFERROR(INDEX('Hoja de Trabajo para listado'!$A$155:$Z$1048576,MATCH($A1102,'Hoja de Trabajo para listado'!$A$155:$A$1048576,0),MATCH((CUADRO!H$4&amp;$E1102),'Hoja de Trabajo para listado'!$A$151:$Z$151,0)),0)+IFERROR(INDEX('Hoja de Trabajo para listado'!$AB$155:$BA$1048576,MATCH($A1102,'Hoja de Trabajo para listado'!$AB$155:$AB$1048576,0),MATCH((CUADRO!H$4&amp;$E1102),'Hoja de Trabajo para listado'!$AB$151:$BA$151,0)),0)+IFERROR(INDEX('Hoja de Trabajo para listado'!$BC$155:$CB$1048576,MATCH($A1102,'Hoja de Trabajo para listado'!$BC$155:$BC$1048576,0),MATCH((CUADRO!H$4&amp;$E1102),'Hoja de Trabajo para listado'!$BC$151:$CB$151,0)),0)+IFERROR(INDEX('Hoja de Trabajo para listado'!$DE$153:$DG$274,MATCH($A1102,'Hoja de Trabajo para listado'!$DE$153:$DE$1048576,0),MATCH((CUADRO!H$4&amp;$E1102),'Hoja de Trabajo para listado'!$DE$151:$DG$151,0)),0)+IFERROR(INDEX('Hoja de Trabajo para listado'!$CD$155:$DC$1048576,MATCH($A1102,'Hoja de Trabajo para listado'!$CD$155:$CD$1048576,0),MATCH((CUADRO!H$4&amp;$E1102),'Hoja de Trabajo para listado'!$CD$151:$DC$151,0)),0)</f>
        <v>0</v>
      </c>
      <c r="I1102" s="245">
        <f ca="1">+IFERROR(INDEX('Hoja de Trabajo para listado'!$A$155:$Z$1048576,MATCH($A1102,'Hoja de Trabajo para listado'!$A$155:$A$1048576,0),MATCH((CUADRO!I$4&amp;$E1102),'Hoja de Trabajo para listado'!$A$151:$Z$151,0)),0)+IFERROR(INDEX('Hoja de Trabajo para listado'!$AB$155:$BA$1048576,MATCH($A1102,'Hoja de Trabajo para listado'!$AB$155:$AB$1048576,0),MATCH((CUADRO!I$4&amp;$E1102),'Hoja de Trabajo para listado'!$AB$151:$BA$151,0)),0)+IFERROR(INDEX('Hoja de Trabajo para listado'!$BC$155:$CB$1048576,MATCH($A1102,'Hoja de Trabajo para listado'!$BC$155:$BC$1048576,0),MATCH((CUADRO!I$4&amp;$E1102),'Hoja de Trabajo para listado'!$BC$151:$CB$151,0)),0)+IFERROR(INDEX('Hoja de Trabajo para listado'!$DE$153:$DG$274,MATCH($A1102,'Hoja de Trabajo para listado'!$DE$153:$DE$1048576,0),MATCH((CUADRO!I$4&amp;$E1102),'Hoja de Trabajo para listado'!$DE$151:$DG$151,0)),0)+IFERROR(INDEX('Hoja de Trabajo para listado'!$CD$155:$DC$1048576,MATCH($A1102,'Hoja de Trabajo para listado'!$CD$155:$CD$1048576,0),MATCH((CUADRO!I$4&amp;$E1102),'Hoja de Trabajo para listado'!$CD$151:$DC$151,0)),0)</f>
        <v>0</v>
      </c>
      <c r="J1102" s="245">
        <f ca="1">+IFERROR(INDEX('Hoja de Trabajo para listado'!$A$155:$Z$1048576,MATCH($A1102,'Hoja de Trabajo para listado'!$A$155:$A$1048576,0),MATCH((CUADRO!J$4&amp;$E1102),'Hoja de Trabajo para listado'!$A$151:$Z$151,0)),0)+IFERROR(INDEX('Hoja de Trabajo para listado'!$AB$155:$BA$1048576,MATCH($A1102,'Hoja de Trabajo para listado'!$AB$155:$AB$1048576,0),MATCH((CUADRO!J$4&amp;$E1102),'Hoja de Trabajo para listado'!$AB$151:$BA$151,0)),0)+IFERROR(INDEX('Hoja de Trabajo para listado'!$BC$155:$CB$1048576,MATCH($A1102,'Hoja de Trabajo para listado'!$BC$155:$BC$1048576,0),MATCH((CUADRO!J$4&amp;$E1102),'Hoja de Trabajo para listado'!$BC$151:$CB$151,0)),0)+IFERROR(INDEX('Hoja de Trabajo para listado'!$DE$153:$DG$274,MATCH($A1102,'Hoja de Trabajo para listado'!$DE$153:$DE$1048576,0),MATCH((CUADRO!J$4&amp;$E1102),'Hoja de Trabajo para listado'!$DE$151:$DG$151,0)),0)+IFERROR(INDEX('Hoja de Trabajo para listado'!$CD$155:$DC$1048576,MATCH($A1102,'Hoja de Trabajo para listado'!$CD$155:$CD$1048576,0),MATCH((CUADRO!J$4&amp;$E1102),'Hoja de Trabajo para listado'!$CD$151:$DC$151,0)),0)</f>
        <v>0</v>
      </c>
      <c r="K1102" s="245">
        <f ca="1">+IFERROR(INDEX('Hoja de Trabajo para listado'!$A$155:$Z$1048576,MATCH($A1102,'Hoja de Trabajo para listado'!$A$155:$A$1048576,0),MATCH((CUADRO!K$4&amp;$E1102),'Hoja de Trabajo para listado'!$A$151:$Z$151,0)),0)+IFERROR(INDEX('Hoja de Trabajo para listado'!$AB$155:$BA$1048576,MATCH($A1102,'Hoja de Trabajo para listado'!$AB$155:$AB$1048576,0),MATCH((CUADRO!K$4&amp;$E1102),'Hoja de Trabajo para listado'!$AB$151:$BA$151,0)),0)+IFERROR(INDEX('Hoja de Trabajo para listado'!$BC$155:$CB$1048576,MATCH($A1102,'Hoja de Trabajo para listado'!$BC$155:$BC$1048576,0),MATCH((CUADRO!K$4&amp;$E1102),'Hoja de Trabajo para listado'!$BC$151:$CB$151,0)),0)+IFERROR(INDEX('Hoja de Trabajo para listado'!$DE$153:$DG$274,MATCH($A1102,'Hoja de Trabajo para listado'!$DE$153:$DE$1048576,0),MATCH((CUADRO!K$4&amp;$E1102),'Hoja de Trabajo para listado'!$DE$151:$DG$151,0)),0)+IFERROR(INDEX('Hoja de Trabajo para listado'!$CD$155:$DC$1048576,MATCH($A1102,'Hoja de Trabajo para listado'!$CD$155:$CD$1048576,0),MATCH((CUADRO!K$4&amp;$E1102),'Hoja de Trabajo para listado'!$CD$151:$DC$151,0)),0)</f>
        <v>0</v>
      </c>
      <c r="L1102" s="245">
        <f ca="1">+IFERROR(INDEX('Hoja de Trabajo para listado'!$A$155:$Z$1048576,MATCH($A1102,'Hoja de Trabajo para listado'!$A$155:$A$1048576,0),MATCH((CUADRO!L$4&amp;$E1102),'Hoja de Trabajo para listado'!$A$151:$Z$151,0)),0)+IFERROR(INDEX('Hoja de Trabajo para listado'!$AB$155:$BA$1048576,MATCH($A1102,'Hoja de Trabajo para listado'!$AB$155:$AB$1048576,0),MATCH((CUADRO!L$4&amp;$E1102),'Hoja de Trabajo para listado'!$AB$151:$BA$151,0)),0)+IFERROR(INDEX('Hoja de Trabajo para listado'!$BC$155:$CB$1048576,MATCH($A1102,'Hoja de Trabajo para listado'!$BC$155:$BC$1048576,0),MATCH((CUADRO!L$4&amp;$E1102),'Hoja de Trabajo para listado'!$BC$151:$CB$151,0)),0)+IFERROR(INDEX('Hoja de Trabajo para listado'!$DE$153:$DG$274,MATCH($A1102,'Hoja de Trabajo para listado'!$DE$153:$DE$1048576,0),MATCH((CUADRO!L$4&amp;$E1102),'Hoja de Trabajo para listado'!$DE$151:$DG$151,0)),0)+IFERROR(INDEX('Hoja de Trabajo para listado'!$CD$155:$DC$1048576,MATCH($A1102,'Hoja de Trabajo para listado'!$CD$155:$CD$1048576,0),MATCH((CUADRO!L$4&amp;$E1102),'Hoja de Trabajo para listado'!$CD$151:$DC$151,0)),0)</f>
        <v>0</v>
      </c>
      <c r="M1102" s="245">
        <f ca="1">+IFERROR(INDEX('Hoja de Trabajo para listado'!$A$155:$Z$1048576,MATCH($A1102,'Hoja de Trabajo para listado'!$A$155:$A$1048576,0),MATCH((CUADRO!M$4&amp;$E1102),'Hoja de Trabajo para listado'!$A$151:$Z$151,0)),0)+IFERROR(INDEX('Hoja de Trabajo para listado'!$AB$155:$BA$1048576,MATCH($A1102,'Hoja de Trabajo para listado'!$AB$155:$AB$1048576,0),MATCH((CUADRO!M$4&amp;$E1102),'Hoja de Trabajo para listado'!$AB$151:$BA$151,0)),0)+IFERROR(INDEX('Hoja de Trabajo para listado'!$BC$155:$CB$1048576,MATCH($A1102,'Hoja de Trabajo para listado'!$BC$155:$BC$1048576,0),MATCH((CUADRO!M$4&amp;$E1102),'Hoja de Trabajo para listado'!$BC$151:$CB$151,0)),0)+IFERROR(INDEX('Hoja de Trabajo para listado'!$DE$153:$DG$274,MATCH($A1102,'Hoja de Trabajo para listado'!$DE$153:$DE$1048576,0),MATCH((CUADRO!M$4&amp;$E1102),'Hoja de Trabajo para listado'!$DE$151:$DG$151,0)),0)+IFERROR(INDEX('Hoja de Trabajo para listado'!$CD$155:$DC$1048576,MATCH($A1102,'Hoja de Trabajo para listado'!$CD$155:$CD$1048576,0),MATCH((CUADRO!M$4&amp;$E1102),'Hoja de Trabajo para listado'!$CD$151:$DC$151,0)),0)</f>
        <v>0</v>
      </c>
      <c r="N1102" s="245">
        <f ca="1">+IFERROR(INDEX('Hoja de Trabajo para listado'!$A$155:$Z$1048576,MATCH($A1102,'Hoja de Trabajo para listado'!$A$155:$A$1048576,0),MATCH((CUADRO!N$4&amp;$E1102),'Hoja de Trabajo para listado'!$A$151:$Z$151,0)),0)+IFERROR(INDEX('Hoja de Trabajo para listado'!$AB$155:$BA$1048576,MATCH($A1102,'Hoja de Trabajo para listado'!$AB$155:$AB$1048576,0),MATCH((CUADRO!N$4&amp;$E1102),'Hoja de Trabajo para listado'!$AB$151:$BA$151,0)),0)+IFERROR(INDEX('Hoja de Trabajo para listado'!$BC$155:$CB$1048576,MATCH($A1102,'Hoja de Trabajo para listado'!$BC$155:$BC$1048576,0),MATCH((CUADRO!N$4&amp;$E1102),'Hoja de Trabajo para listado'!$BC$151:$CB$151,0)),0)+IFERROR(INDEX('Hoja de Trabajo para listado'!$DE$153:$DG$274,MATCH($A1102,'Hoja de Trabajo para listado'!$DE$153:$DE$1048576,0),MATCH((CUADRO!N$4&amp;$E1102),'Hoja de Trabajo para listado'!$DE$151:$DG$151,0)),0)+IFERROR(INDEX('Hoja de Trabajo para listado'!$CD$155:$DC$1048576,MATCH($A1102,'Hoja de Trabajo para listado'!$CD$155:$CD$1048576,0),MATCH((CUADRO!N$4&amp;$E1102),'Hoja de Trabajo para listado'!$CD$151:$DC$151,0)),0)</f>
        <v>0</v>
      </c>
      <c r="O1102" s="245">
        <f ca="1">+IFERROR(INDEX('Hoja de Trabajo para listado'!$A$155:$Z$1048576,MATCH($A1102,'Hoja de Trabajo para listado'!$A$155:$A$1048576,0),MATCH((CUADRO!O$4&amp;$E1102),'Hoja de Trabajo para listado'!$A$151:$Z$151,0)),0)+IFERROR(INDEX('Hoja de Trabajo para listado'!$AB$155:$BA$1048576,MATCH($A1102,'Hoja de Trabajo para listado'!$AB$155:$AB$1048576,0),MATCH((CUADRO!O$4&amp;$E1102),'Hoja de Trabajo para listado'!$AB$151:$BA$151,0)),0)+IFERROR(INDEX('Hoja de Trabajo para listado'!$BC$155:$CB$1048576,MATCH($A1102,'Hoja de Trabajo para listado'!$BC$155:$BC$1048576,0),MATCH((CUADRO!O$4&amp;$E1102),'Hoja de Trabajo para listado'!$BC$151:$CB$151,0)),0)+IFERROR(INDEX('Hoja de Trabajo para listado'!$DE$153:$DG$274,MATCH($A1102,'Hoja de Trabajo para listado'!$DE$153:$DE$1048576,0),MATCH((CUADRO!O$4&amp;$E1102),'Hoja de Trabajo para listado'!$DE$151:$DG$151,0)),0)+IFERROR(INDEX('Hoja de Trabajo para listado'!$CD$155:$DC$1048576,MATCH($A1102,'Hoja de Trabajo para listado'!$CD$155:$CD$1048576,0),MATCH((CUADRO!O$4&amp;$E1102),'Hoja de Trabajo para listado'!$CD$151:$DC$151,0)),0)</f>
        <v>0</v>
      </c>
      <c r="P1102" s="245">
        <f ca="1">+IFERROR(INDEX('Hoja de Trabajo para listado'!$A$155:$Z$1048576,MATCH($A1102,'Hoja de Trabajo para listado'!$A$155:$A$1048576,0),MATCH((CUADRO!P$4&amp;$E1102),'Hoja de Trabajo para listado'!$A$151:$Z$151,0)),0)+IFERROR(INDEX('Hoja de Trabajo para listado'!$AB$155:$BA$1048576,MATCH($A1102,'Hoja de Trabajo para listado'!$AB$155:$AB$1048576,0),MATCH((CUADRO!P$4&amp;$E1102),'Hoja de Trabajo para listado'!$AB$151:$BA$151,0)),0)+IFERROR(INDEX('Hoja de Trabajo para listado'!$BC$155:$CB$1048576,MATCH($A1102,'Hoja de Trabajo para listado'!$BC$155:$BC$1048576,0),MATCH((CUADRO!P$4&amp;$E1102),'Hoja de Trabajo para listado'!$BC$151:$CB$151,0)),0)+IFERROR(INDEX('Hoja de Trabajo para listado'!$DE$153:$DG$274,MATCH($A1102,'Hoja de Trabajo para listado'!$DE$153:$DE$1048576,0),MATCH((CUADRO!P$4&amp;$E1102),'Hoja de Trabajo para listado'!$DE$151:$DG$151,0)),0)+IFERROR(INDEX('Hoja de Trabajo para listado'!$CD$155:$DC$1048576,MATCH($A1102,'Hoja de Trabajo para listado'!$CD$155:$CD$1048576,0),MATCH((CUADRO!P$4&amp;$E1102),'Hoja de Trabajo para listado'!$CD$151:$DC$151,0)),0)</f>
        <v>0</v>
      </c>
      <c r="Q1102" s="245">
        <f ca="1">+IFERROR(INDEX('Hoja de Trabajo para listado'!$A$155:$Z$1048576,MATCH($A1102,'Hoja de Trabajo para listado'!$A$155:$A$1048576,0),MATCH((CUADRO!Q$4&amp;$E1102),'Hoja de Trabajo para listado'!$A$151:$Z$151,0)),0)+IFERROR(INDEX('Hoja de Trabajo para listado'!$AB$155:$BA$1048576,MATCH($A1102,'Hoja de Trabajo para listado'!$AB$155:$AB$1048576,0),MATCH((CUADRO!Q$4&amp;$E1102),'Hoja de Trabajo para listado'!$AB$151:$BA$151,0)),0)+IFERROR(INDEX('Hoja de Trabajo para listado'!$BC$155:$CB$1048576,MATCH($A1102,'Hoja de Trabajo para listado'!$BC$155:$BC$1048576,0),MATCH((CUADRO!Q$4&amp;$E1102),'Hoja de Trabajo para listado'!$BC$151:$CB$151,0)),0)+IFERROR(INDEX('Hoja de Trabajo para listado'!$DE$153:$DG$274,MATCH($A1102,'Hoja de Trabajo para listado'!$DE$153:$DE$1048576,0),MATCH((CUADRO!Q$4&amp;$E1102),'Hoja de Trabajo para listado'!$DE$151:$DG$151,0)),0)+IFERROR(INDEX('Hoja de Trabajo para listado'!$CD$155:$DC$1048576,MATCH($A1102,'Hoja de Trabajo para listado'!$CD$155:$CD$1048576,0),MATCH((CUADRO!Q$4&amp;$E1102),'Hoja de Trabajo para listado'!$CD$151:$DC$151,0)),0)</f>
        <v>0</v>
      </c>
      <c r="R1102" s="245">
        <f t="shared" ca="1" si="41"/>
        <v>0</v>
      </c>
      <c r="S1102" s="259">
        <f ca="1">+R1101+R1102</f>
        <v>0</v>
      </c>
      <c r="T1102" s="245">
        <f ca="1">+S1102</f>
        <v>0</v>
      </c>
      <c r="U1102" s="244">
        <f t="shared" si="42"/>
        <v>2</v>
      </c>
      <c r="V1102" s="333" t="str">
        <f>+VLOOKUP(A1102,bd_lista!$A$3:$E$592,5,FALSE)</f>
        <v>Gobiernos Autonomos Municipales</v>
      </c>
      <c r="W1102" s="388"/>
      <c r="X1102" s="242">
        <f>+VLOOKUP(A1102,[4]Sheet1!$A$13:$D$744,4,FALSE)</f>
        <v>0</v>
      </c>
      <c r="Y1102" s="242" t="e">
        <f>+VLOOKUP(X1102,bd_lista!$A$3:$C$592,3,FALSE)</f>
        <v>#N/A</v>
      </c>
      <c r="Z1102" s="292"/>
      <c r="AA1102" s="293"/>
    </row>
    <row r="1103" spans="1:27" customFormat="1" ht="15" hidden="1" customHeight="1">
      <c r="A1103" s="32">
        <v>1909</v>
      </c>
      <c r="B1103" s="392">
        <f>+A1103</f>
        <v>1909</v>
      </c>
      <c r="C1103" s="247" t="str">
        <f>+VLOOKUP(A1103,bd_lista!$A$3:$C$592,3,FALSE)</f>
        <v>Gobierno Autónomo Municipal de San Lorenzo</v>
      </c>
      <c r="D1103" s="389" t="str">
        <f>+C1103</f>
        <v>Gobierno Autónomo Municipal de San Lorenzo</v>
      </c>
      <c r="E1103" s="242" t="s">
        <v>1304</v>
      </c>
      <c r="F1103" s="243">
        <f ca="1">+IFERROR(INDEX('Hoja de Trabajo para listado'!$A$155:$Z$1048576,MATCH($A1103,'Hoja de Trabajo para listado'!$A$155:$A$1048576,0),MATCH((CUADRO!F$4&amp;$E1103),'Hoja de Trabajo para listado'!$A$151:$Z$151,0)),0)+IFERROR(INDEX('Hoja de Trabajo para listado'!$AB$155:$BA$1048576,MATCH($A1103,'Hoja de Trabajo para listado'!$AB$155:$AB$1048576,0),MATCH((CUADRO!F$4&amp;$E1103),'Hoja de Trabajo para listado'!$AB$151:$BA$151,0)),0)+IFERROR(INDEX('Hoja de Trabajo para listado'!$BC$155:$CB$1048576,MATCH($A1103,'Hoja de Trabajo para listado'!$BC$155:$BC$1048576,0),MATCH((CUADRO!F$4&amp;$E1103),'Hoja de Trabajo para listado'!$BC$151:$CB$151,0)),0)+IFERROR(INDEX('Hoja de Trabajo para listado'!$DE$153:$DG$274,MATCH($A1103,'Hoja de Trabajo para listado'!$DE$153:$DE$1048576,0),MATCH((CUADRO!F$4&amp;$E1103),'Hoja de Trabajo para listado'!$DE$151:$DG$151,0)),0)+IFERROR(INDEX('Hoja de Trabajo para listado'!$CD$155:$DC$1048576,MATCH($A1103,'Hoja de Trabajo para listado'!$CD$155:$CD$1048576,0),MATCH((CUADRO!F$4&amp;$E1103),'Hoja de Trabajo para listado'!$CD$151:$DC$151,0)),0)</f>
        <v>0</v>
      </c>
      <c r="G1103" s="243">
        <f ca="1">+IFERROR(INDEX('Hoja de Trabajo para listado'!$A$155:$Z$1048576,MATCH($A1103,'Hoja de Trabajo para listado'!$A$155:$A$1048576,0),MATCH((CUADRO!G$4&amp;$E1103),'Hoja de Trabajo para listado'!$A$151:$Z$151,0)),0)+IFERROR(INDEX('Hoja de Trabajo para listado'!$AB$155:$BA$1048576,MATCH($A1103,'Hoja de Trabajo para listado'!$AB$155:$AB$1048576,0),MATCH((CUADRO!G$4&amp;$E1103),'Hoja de Trabajo para listado'!$AB$151:$BA$151,0)),0)+IFERROR(INDEX('Hoja de Trabajo para listado'!$BC$155:$CB$1048576,MATCH($A1103,'Hoja de Trabajo para listado'!$BC$155:$BC$1048576,0),MATCH((CUADRO!G$4&amp;$E1103),'Hoja de Trabajo para listado'!$BC$151:$CB$151,0)),0)+IFERROR(INDEX('Hoja de Trabajo para listado'!$DE$153:$DG$274,MATCH($A1103,'Hoja de Trabajo para listado'!$DE$153:$DE$1048576,0),MATCH((CUADRO!G$4&amp;$E1103),'Hoja de Trabajo para listado'!$DE$151:$DG$151,0)),0)+IFERROR(INDEX('Hoja de Trabajo para listado'!$CD$155:$DC$1048576,MATCH($A1103,'Hoja de Trabajo para listado'!$CD$155:$CD$1048576,0),MATCH((CUADRO!G$4&amp;$E1103),'Hoja de Trabajo para listado'!$CD$151:$DC$151,0)),0)</f>
        <v>0</v>
      </c>
      <c r="H1103" s="243">
        <f ca="1">+IFERROR(INDEX('Hoja de Trabajo para listado'!$A$155:$Z$1048576,MATCH($A1103,'Hoja de Trabajo para listado'!$A$155:$A$1048576,0),MATCH((CUADRO!H$4&amp;$E1103),'Hoja de Trabajo para listado'!$A$151:$Z$151,0)),0)+IFERROR(INDEX('Hoja de Trabajo para listado'!$AB$155:$BA$1048576,MATCH($A1103,'Hoja de Trabajo para listado'!$AB$155:$AB$1048576,0),MATCH((CUADRO!H$4&amp;$E1103),'Hoja de Trabajo para listado'!$AB$151:$BA$151,0)),0)+IFERROR(INDEX('Hoja de Trabajo para listado'!$BC$155:$CB$1048576,MATCH($A1103,'Hoja de Trabajo para listado'!$BC$155:$BC$1048576,0),MATCH((CUADRO!H$4&amp;$E1103),'Hoja de Trabajo para listado'!$BC$151:$CB$151,0)),0)+IFERROR(INDEX('Hoja de Trabajo para listado'!$DE$153:$DG$274,MATCH($A1103,'Hoja de Trabajo para listado'!$DE$153:$DE$1048576,0),MATCH((CUADRO!H$4&amp;$E1103),'Hoja de Trabajo para listado'!$DE$151:$DG$151,0)),0)+IFERROR(INDEX('Hoja de Trabajo para listado'!$CD$155:$DC$1048576,MATCH($A1103,'Hoja de Trabajo para listado'!$CD$155:$CD$1048576,0),MATCH((CUADRO!H$4&amp;$E1103),'Hoja de Trabajo para listado'!$CD$151:$DC$151,0)),0)</f>
        <v>0</v>
      </c>
      <c r="I1103" s="243">
        <f ca="1">+IFERROR(INDEX('Hoja de Trabajo para listado'!$A$155:$Z$1048576,MATCH($A1103,'Hoja de Trabajo para listado'!$A$155:$A$1048576,0),MATCH((CUADRO!I$4&amp;$E1103),'Hoja de Trabajo para listado'!$A$151:$Z$151,0)),0)+IFERROR(INDEX('Hoja de Trabajo para listado'!$AB$155:$BA$1048576,MATCH($A1103,'Hoja de Trabajo para listado'!$AB$155:$AB$1048576,0),MATCH((CUADRO!I$4&amp;$E1103),'Hoja de Trabajo para listado'!$AB$151:$BA$151,0)),0)+IFERROR(INDEX('Hoja de Trabajo para listado'!$BC$155:$CB$1048576,MATCH($A1103,'Hoja de Trabajo para listado'!$BC$155:$BC$1048576,0),MATCH((CUADRO!I$4&amp;$E1103),'Hoja de Trabajo para listado'!$BC$151:$CB$151,0)),0)+IFERROR(INDEX('Hoja de Trabajo para listado'!$DE$153:$DG$274,MATCH($A1103,'Hoja de Trabajo para listado'!$DE$153:$DE$1048576,0),MATCH((CUADRO!I$4&amp;$E1103),'Hoja de Trabajo para listado'!$DE$151:$DG$151,0)),0)+IFERROR(INDEX('Hoja de Trabajo para listado'!$CD$155:$DC$1048576,MATCH($A1103,'Hoja de Trabajo para listado'!$CD$155:$CD$1048576,0),MATCH((CUADRO!I$4&amp;$E1103),'Hoja de Trabajo para listado'!$CD$151:$DC$151,0)),0)</f>
        <v>0</v>
      </c>
      <c r="J1103" s="243">
        <f ca="1">+IFERROR(INDEX('Hoja de Trabajo para listado'!$A$155:$Z$1048576,MATCH($A1103,'Hoja de Trabajo para listado'!$A$155:$A$1048576,0),MATCH((CUADRO!J$4&amp;$E1103),'Hoja de Trabajo para listado'!$A$151:$Z$151,0)),0)+IFERROR(INDEX('Hoja de Trabajo para listado'!$AB$155:$BA$1048576,MATCH($A1103,'Hoja de Trabajo para listado'!$AB$155:$AB$1048576,0),MATCH((CUADRO!J$4&amp;$E1103),'Hoja de Trabajo para listado'!$AB$151:$BA$151,0)),0)+IFERROR(INDEX('Hoja de Trabajo para listado'!$BC$155:$CB$1048576,MATCH($A1103,'Hoja de Trabajo para listado'!$BC$155:$BC$1048576,0),MATCH((CUADRO!J$4&amp;$E1103),'Hoja de Trabajo para listado'!$BC$151:$CB$151,0)),0)+IFERROR(INDEX('Hoja de Trabajo para listado'!$DE$153:$DG$274,MATCH($A1103,'Hoja de Trabajo para listado'!$DE$153:$DE$1048576,0),MATCH((CUADRO!J$4&amp;$E1103),'Hoja de Trabajo para listado'!$DE$151:$DG$151,0)),0)+IFERROR(INDEX('Hoja de Trabajo para listado'!$CD$155:$DC$1048576,MATCH($A1103,'Hoja de Trabajo para listado'!$CD$155:$CD$1048576,0),MATCH((CUADRO!J$4&amp;$E1103),'Hoja de Trabajo para listado'!$CD$151:$DC$151,0)),0)</f>
        <v>0</v>
      </c>
      <c r="K1103" s="243">
        <f ca="1">+IFERROR(INDEX('Hoja de Trabajo para listado'!$A$155:$Z$1048576,MATCH($A1103,'Hoja de Trabajo para listado'!$A$155:$A$1048576,0),MATCH((CUADRO!K$4&amp;$E1103),'Hoja de Trabajo para listado'!$A$151:$Z$151,0)),0)+IFERROR(INDEX('Hoja de Trabajo para listado'!$AB$155:$BA$1048576,MATCH($A1103,'Hoja de Trabajo para listado'!$AB$155:$AB$1048576,0),MATCH((CUADRO!K$4&amp;$E1103),'Hoja de Trabajo para listado'!$AB$151:$BA$151,0)),0)+IFERROR(INDEX('Hoja de Trabajo para listado'!$BC$155:$CB$1048576,MATCH($A1103,'Hoja de Trabajo para listado'!$BC$155:$BC$1048576,0),MATCH((CUADRO!K$4&amp;$E1103),'Hoja de Trabajo para listado'!$BC$151:$CB$151,0)),0)+IFERROR(INDEX('Hoja de Trabajo para listado'!$DE$153:$DG$274,MATCH($A1103,'Hoja de Trabajo para listado'!$DE$153:$DE$1048576,0),MATCH((CUADRO!K$4&amp;$E1103),'Hoja de Trabajo para listado'!$DE$151:$DG$151,0)),0)+IFERROR(INDEX('Hoja de Trabajo para listado'!$CD$155:$DC$1048576,MATCH($A1103,'Hoja de Trabajo para listado'!$CD$155:$CD$1048576,0),MATCH((CUADRO!K$4&amp;$E1103),'Hoja de Trabajo para listado'!$CD$151:$DC$151,0)),0)</f>
        <v>0</v>
      </c>
      <c r="L1103" s="243">
        <f ca="1">+IFERROR(INDEX('Hoja de Trabajo para listado'!$A$155:$Z$1048576,MATCH($A1103,'Hoja de Trabajo para listado'!$A$155:$A$1048576,0),MATCH((CUADRO!L$4&amp;$E1103),'Hoja de Trabajo para listado'!$A$151:$Z$151,0)),0)+IFERROR(INDEX('Hoja de Trabajo para listado'!$AB$155:$BA$1048576,MATCH($A1103,'Hoja de Trabajo para listado'!$AB$155:$AB$1048576,0),MATCH((CUADRO!L$4&amp;$E1103),'Hoja de Trabajo para listado'!$AB$151:$BA$151,0)),0)+IFERROR(INDEX('Hoja de Trabajo para listado'!$BC$155:$CB$1048576,MATCH($A1103,'Hoja de Trabajo para listado'!$BC$155:$BC$1048576,0),MATCH((CUADRO!L$4&amp;$E1103),'Hoja de Trabajo para listado'!$BC$151:$CB$151,0)),0)+IFERROR(INDEX('Hoja de Trabajo para listado'!$DE$153:$DG$274,MATCH($A1103,'Hoja de Trabajo para listado'!$DE$153:$DE$1048576,0),MATCH((CUADRO!L$4&amp;$E1103),'Hoja de Trabajo para listado'!$DE$151:$DG$151,0)),0)+IFERROR(INDEX('Hoja de Trabajo para listado'!$CD$155:$DC$1048576,MATCH($A1103,'Hoja de Trabajo para listado'!$CD$155:$CD$1048576,0),MATCH((CUADRO!L$4&amp;$E1103),'Hoja de Trabajo para listado'!$CD$151:$DC$151,0)),0)</f>
        <v>0</v>
      </c>
      <c r="M1103" s="243">
        <f ca="1">+IFERROR(INDEX('Hoja de Trabajo para listado'!$A$155:$Z$1048576,MATCH($A1103,'Hoja de Trabajo para listado'!$A$155:$A$1048576,0),MATCH((CUADRO!M$4&amp;$E1103),'Hoja de Trabajo para listado'!$A$151:$Z$151,0)),0)+IFERROR(INDEX('Hoja de Trabajo para listado'!$AB$155:$BA$1048576,MATCH($A1103,'Hoja de Trabajo para listado'!$AB$155:$AB$1048576,0),MATCH((CUADRO!M$4&amp;$E1103),'Hoja de Trabajo para listado'!$AB$151:$BA$151,0)),0)+IFERROR(INDEX('Hoja de Trabajo para listado'!$BC$155:$CB$1048576,MATCH($A1103,'Hoja de Trabajo para listado'!$BC$155:$BC$1048576,0),MATCH((CUADRO!M$4&amp;$E1103),'Hoja de Trabajo para listado'!$BC$151:$CB$151,0)),0)+IFERROR(INDEX('Hoja de Trabajo para listado'!$DE$153:$DG$274,MATCH($A1103,'Hoja de Trabajo para listado'!$DE$153:$DE$1048576,0),MATCH((CUADRO!M$4&amp;$E1103),'Hoja de Trabajo para listado'!$DE$151:$DG$151,0)),0)+IFERROR(INDEX('Hoja de Trabajo para listado'!$CD$155:$DC$1048576,MATCH($A1103,'Hoja de Trabajo para listado'!$CD$155:$CD$1048576,0),MATCH((CUADRO!M$4&amp;$E1103),'Hoja de Trabajo para listado'!$CD$151:$DC$151,0)),0)</f>
        <v>0</v>
      </c>
      <c r="N1103" s="243">
        <f ca="1">+IFERROR(INDEX('Hoja de Trabajo para listado'!$A$155:$Z$1048576,MATCH($A1103,'Hoja de Trabajo para listado'!$A$155:$A$1048576,0),MATCH((CUADRO!N$4&amp;$E1103),'Hoja de Trabajo para listado'!$A$151:$Z$151,0)),0)+IFERROR(INDEX('Hoja de Trabajo para listado'!$AB$155:$BA$1048576,MATCH($A1103,'Hoja de Trabajo para listado'!$AB$155:$AB$1048576,0),MATCH((CUADRO!N$4&amp;$E1103),'Hoja de Trabajo para listado'!$AB$151:$BA$151,0)),0)+IFERROR(INDEX('Hoja de Trabajo para listado'!$BC$155:$CB$1048576,MATCH($A1103,'Hoja de Trabajo para listado'!$BC$155:$BC$1048576,0),MATCH((CUADRO!N$4&amp;$E1103),'Hoja de Trabajo para listado'!$BC$151:$CB$151,0)),0)+IFERROR(INDEX('Hoja de Trabajo para listado'!$DE$153:$DG$274,MATCH($A1103,'Hoja de Trabajo para listado'!$DE$153:$DE$1048576,0),MATCH((CUADRO!N$4&amp;$E1103),'Hoja de Trabajo para listado'!$DE$151:$DG$151,0)),0)+IFERROR(INDEX('Hoja de Trabajo para listado'!$CD$155:$DC$1048576,MATCH($A1103,'Hoja de Trabajo para listado'!$CD$155:$CD$1048576,0),MATCH((CUADRO!N$4&amp;$E1103),'Hoja de Trabajo para listado'!$CD$151:$DC$151,0)),0)</f>
        <v>0</v>
      </c>
      <c r="O1103" s="243">
        <f ca="1">+IFERROR(INDEX('Hoja de Trabajo para listado'!$A$155:$Z$1048576,MATCH($A1103,'Hoja de Trabajo para listado'!$A$155:$A$1048576,0),MATCH((CUADRO!O$4&amp;$E1103),'Hoja de Trabajo para listado'!$A$151:$Z$151,0)),0)+IFERROR(INDEX('Hoja de Trabajo para listado'!$AB$155:$BA$1048576,MATCH($A1103,'Hoja de Trabajo para listado'!$AB$155:$AB$1048576,0),MATCH((CUADRO!O$4&amp;$E1103),'Hoja de Trabajo para listado'!$AB$151:$BA$151,0)),0)+IFERROR(INDEX('Hoja de Trabajo para listado'!$BC$155:$CB$1048576,MATCH($A1103,'Hoja de Trabajo para listado'!$BC$155:$BC$1048576,0),MATCH((CUADRO!O$4&amp;$E1103),'Hoja de Trabajo para listado'!$BC$151:$CB$151,0)),0)+IFERROR(INDEX('Hoja de Trabajo para listado'!$DE$153:$DG$274,MATCH($A1103,'Hoja de Trabajo para listado'!$DE$153:$DE$1048576,0),MATCH((CUADRO!O$4&amp;$E1103),'Hoja de Trabajo para listado'!$DE$151:$DG$151,0)),0)+IFERROR(INDEX('Hoja de Trabajo para listado'!$CD$155:$DC$1048576,MATCH($A1103,'Hoja de Trabajo para listado'!$CD$155:$CD$1048576,0),MATCH((CUADRO!O$4&amp;$E1103),'Hoja de Trabajo para listado'!$CD$151:$DC$151,0)),0)</f>
        <v>0</v>
      </c>
      <c r="P1103" s="243">
        <f ca="1">+IFERROR(INDEX('Hoja de Trabajo para listado'!$A$155:$Z$1048576,MATCH($A1103,'Hoja de Trabajo para listado'!$A$155:$A$1048576,0),MATCH((CUADRO!P$4&amp;$E1103),'Hoja de Trabajo para listado'!$A$151:$Z$151,0)),0)+IFERROR(INDEX('Hoja de Trabajo para listado'!$AB$155:$BA$1048576,MATCH($A1103,'Hoja de Trabajo para listado'!$AB$155:$AB$1048576,0),MATCH((CUADRO!P$4&amp;$E1103),'Hoja de Trabajo para listado'!$AB$151:$BA$151,0)),0)+IFERROR(INDEX('Hoja de Trabajo para listado'!$BC$155:$CB$1048576,MATCH($A1103,'Hoja de Trabajo para listado'!$BC$155:$BC$1048576,0),MATCH((CUADRO!P$4&amp;$E1103),'Hoja de Trabajo para listado'!$BC$151:$CB$151,0)),0)+IFERROR(INDEX('Hoja de Trabajo para listado'!$DE$153:$DG$274,MATCH($A1103,'Hoja de Trabajo para listado'!$DE$153:$DE$1048576,0),MATCH((CUADRO!P$4&amp;$E1103),'Hoja de Trabajo para listado'!$DE$151:$DG$151,0)),0)+IFERROR(INDEX('Hoja de Trabajo para listado'!$CD$155:$DC$1048576,MATCH($A1103,'Hoja de Trabajo para listado'!$CD$155:$CD$1048576,0),MATCH((CUADRO!P$4&amp;$E1103),'Hoja de Trabajo para listado'!$CD$151:$DC$151,0)),0)</f>
        <v>0</v>
      </c>
      <c r="Q1103" s="243">
        <f ca="1">+IFERROR(INDEX('Hoja de Trabajo para listado'!$A$155:$Z$1048576,MATCH($A1103,'Hoja de Trabajo para listado'!$A$155:$A$1048576,0),MATCH((CUADRO!Q$4&amp;$E1103),'Hoja de Trabajo para listado'!$A$151:$Z$151,0)),0)+IFERROR(INDEX('Hoja de Trabajo para listado'!$AB$155:$BA$1048576,MATCH($A1103,'Hoja de Trabajo para listado'!$AB$155:$AB$1048576,0),MATCH((CUADRO!Q$4&amp;$E1103),'Hoja de Trabajo para listado'!$AB$151:$BA$151,0)),0)+IFERROR(INDEX('Hoja de Trabajo para listado'!$BC$155:$CB$1048576,MATCH($A1103,'Hoja de Trabajo para listado'!$BC$155:$BC$1048576,0),MATCH((CUADRO!Q$4&amp;$E1103),'Hoja de Trabajo para listado'!$BC$151:$CB$151,0)),0)+IFERROR(INDEX('Hoja de Trabajo para listado'!$DE$153:$DG$274,MATCH($A1103,'Hoja de Trabajo para listado'!$DE$153:$DE$1048576,0),MATCH((CUADRO!Q$4&amp;$E1103),'Hoja de Trabajo para listado'!$DE$151:$DG$151,0)),0)+IFERROR(INDEX('Hoja de Trabajo para listado'!$CD$155:$DC$1048576,MATCH($A1103,'Hoja de Trabajo para listado'!$CD$155:$CD$1048576,0),MATCH((CUADRO!Q$4&amp;$E1103),'Hoja de Trabajo para listado'!$CD$151:$DC$151,0)),0)</f>
        <v>0</v>
      </c>
      <c r="R1103" s="243">
        <f t="shared" ca="1" si="41"/>
        <v>0</v>
      </c>
      <c r="S1103" s="249"/>
      <c r="T1103" s="243">
        <f ca="1">+T1104</f>
        <v>0</v>
      </c>
      <c r="U1103" s="242">
        <f t="shared" si="42"/>
        <v>1</v>
      </c>
      <c r="V1103" s="333" t="str">
        <f>+VLOOKUP(A1103,bd_lista!$A$3:$E$592,5,FALSE)</f>
        <v>Gobiernos Autonomos Municipales</v>
      </c>
      <c r="W1103" s="387" t="str">
        <f>+V1103</f>
        <v>Gobiernos Autonomos Municipales</v>
      </c>
      <c r="X1103" s="242">
        <f>+VLOOKUP(A1103,[4]Sheet1!$A$13:$D$744,4,FALSE)</f>
        <v>0</v>
      </c>
      <c r="Y1103" s="242" t="e">
        <f>+VLOOKUP(X1103,bd_lista!$A$3:$C$592,3,FALSE)</f>
        <v>#N/A</v>
      </c>
      <c r="Z1103" s="294">
        <f>+X1103</f>
        <v>0</v>
      </c>
      <c r="AA1103" s="295" t="e">
        <f>+Y1103</f>
        <v>#N/A</v>
      </c>
    </row>
    <row r="1104" spans="1:27" customFormat="1" ht="15" hidden="1" customHeight="1">
      <c r="A1104" s="32">
        <v>1909</v>
      </c>
      <c r="B1104" s="393"/>
      <c r="C1104" s="247" t="str">
        <f>+VLOOKUP(A1104,bd_lista!$A$3:$C$592,3,FALSE)</f>
        <v>Gobierno Autónomo Municipal de San Lorenzo</v>
      </c>
      <c r="D1104" s="390"/>
      <c r="E1104" s="244" t="s">
        <v>1305</v>
      </c>
      <c r="F1104" s="245">
        <f ca="1">+IFERROR(INDEX('Hoja de Trabajo para listado'!$A$155:$Z$1048576,MATCH($A1104,'Hoja de Trabajo para listado'!$A$155:$A$1048576,0),MATCH((CUADRO!F$4&amp;$E1104),'Hoja de Trabajo para listado'!$A$151:$Z$151,0)),0)+IFERROR(INDEX('Hoja de Trabajo para listado'!$AB$155:$BA$1048576,MATCH($A1104,'Hoja de Trabajo para listado'!$AB$155:$AB$1048576,0),MATCH((CUADRO!F$4&amp;$E1104),'Hoja de Trabajo para listado'!$AB$151:$BA$151,0)),0)+IFERROR(INDEX('Hoja de Trabajo para listado'!$BC$155:$CB$1048576,MATCH($A1104,'Hoja de Trabajo para listado'!$BC$155:$BC$1048576,0),MATCH((CUADRO!F$4&amp;$E1104),'Hoja de Trabajo para listado'!$BC$151:$CB$151,0)),0)+IFERROR(INDEX('Hoja de Trabajo para listado'!$DE$153:$DG$274,MATCH($A1104,'Hoja de Trabajo para listado'!$DE$153:$DE$1048576,0),MATCH((CUADRO!F$4&amp;$E1104),'Hoja de Trabajo para listado'!$DE$151:$DG$151,0)),0)+IFERROR(INDEX('Hoja de Trabajo para listado'!$CD$155:$DC$1048576,MATCH($A1104,'Hoja de Trabajo para listado'!$CD$155:$CD$1048576,0),MATCH((CUADRO!F$4&amp;$E1104),'Hoja de Trabajo para listado'!$CD$151:$DC$151,0)),0)</f>
        <v>0</v>
      </c>
      <c r="G1104" s="245">
        <f ca="1">+IFERROR(INDEX('Hoja de Trabajo para listado'!$A$155:$Z$1048576,MATCH($A1104,'Hoja de Trabajo para listado'!$A$155:$A$1048576,0),MATCH((CUADRO!G$4&amp;$E1104),'Hoja de Trabajo para listado'!$A$151:$Z$151,0)),0)+IFERROR(INDEX('Hoja de Trabajo para listado'!$AB$155:$BA$1048576,MATCH($A1104,'Hoja de Trabajo para listado'!$AB$155:$AB$1048576,0),MATCH((CUADRO!G$4&amp;$E1104),'Hoja de Trabajo para listado'!$AB$151:$BA$151,0)),0)+IFERROR(INDEX('Hoja de Trabajo para listado'!$BC$155:$CB$1048576,MATCH($A1104,'Hoja de Trabajo para listado'!$BC$155:$BC$1048576,0),MATCH((CUADRO!G$4&amp;$E1104),'Hoja de Trabajo para listado'!$BC$151:$CB$151,0)),0)+IFERROR(INDEX('Hoja de Trabajo para listado'!$DE$153:$DG$274,MATCH($A1104,'Hoja de Trabajo para listado'!$DE$153:$DE$1048576,0),MATCH((CUADRO!G$4&amp;$E1104),'Hoja de Trabajo para listado'!$DE$151:$DG$151,0)),0)+IFERROR(INDEX('Hoja de Trabajo para listado'!$CD$155:$DC$1048576,MATCH($A1104,'Hoja de Trabajo para listado'!$CD$155:$CD$1048576,0),MATCH((CUADRO!G$4&amp;$E1104),'Hoja de Trabajo para listado'!$CD$151:$DC$151,0)),0)</f>
        <v>0</v>
      </c>
      <c r="H1104" s="245">
        <f ca="1">+IFERROR(INDEX('Hoja de Trabajo para listado'!$A$155:$Z$1048576,MATCH($A1104,'Hoja de Trabajo para listado'!$A$155:$A$1048576,0),MATCH((CUADRO!H$4&amp;$E1104),'Hoja de Trabajo para listado'!$A$151:$Z$151,0)),0)+IFERROR(INDEX('Hoja de Trabajo para listado'!$AB$155:$BA$1048576,MATCH($A1104,'Hoja de Trabajo para listado'!$AB$155:$AB$1048576,0),MATCH((CUADRO!H$4&amp;$E1104),'Hoja de Trabajo para listado'!$AB$151:$BA$151,0)),0)+IFERROR(INDEX('Hoja de Trabajo para listado'!$BC$155:$CB$1048576,MATCH($A1104,'Hoja de Trabajo para listado'!$BC$155:$BC$1048576,0),MATCH((CUADRO!H$4&amp;$E1104),'Hoja de Trabajo para listado'!$BC$151:$CB$151,0)),0)+IFERROR(INDEX('Hoja de Trabajo para listado'!$DE$153:$DG$274,MATCH($A1104,'Hoja de Trabajo para listado'!$DE$153:$DE$1048576,0),MATCH((CUADRO!H$4&amp;$E1104),'Hoja de Trabajo para listado'!$DE$151:$DG$151,0)),0)+IFERROR(INDEX('Hoja de Trabajo para listado'!$CD$155:$DC$1048576,MATCH($A1104,'Hoja de Trabajo para listado'!$CD$155:$CD$1048576,0),MATCH((CUADRO!H$4&amp;$E1104),'Hoja de Trabajo para listado'!$CD$151:$DC$151,0)),0)</f>
        <v>0</v>
      </c>
      <c r="I1104" s="245">
        <f ca="1">+IFERROR(INDEX('Hoja de Trabajo para listado'!$A$155:$Z$1048576,MATCH($A1104,'Hoja de Trabajo para listado'!$A$155:$A$1048576,0),MATCH((CUADRO!I$4&amp;$E1104),'Hoja de Trabajo para listado'!$A$151:$Z$151,0)),0)+IFERROR(INDEX('Hoja de Trabajo para listado'!$AB$155:$BA$1048576,MATCH($A1104,'Hoja de Trabajo para listado'!$AB$155:$AB$1048576,0),MATCH((CUADRO!I$4&amp;$E1104),'Hoja de Trabajo para listado'!$AB$151:$BA$151,0)),0)+IFERROR(INDEX('Hoja de Trabajo para listado'!$BC$155:$CB$1048576,MATCH($A1104,'Hoja de Trabajo para listado'!$BC$155:$BC$1048576,0),MATCH((CUADRO!I$4&amp;$E1104),'Hoja de Trabajo para listado'!$BC$151:$CB$151,0)),0)+IFERROR(INDEX('Hoja de Trabajo para listado'!$DE$153:$DG$274,MATCH($A1104,'Hoja de Trabajo para listado'!$DE$153:$DE$1048576,0),MATCH((CUADRO!I$4&amp;$E1104),'Hoja de Trabajo para listado'!$DE$151:$DG$151,0)),0)+IFERROR(INDEX('Hoja de Trabajo para listado'!$CD$155:$DC$1048576,MATCH($A1104,'Hoja de Trabajo para listado'!$CD$155:$CD$1048576,0),MATCH((CUADRO!I$4&amp;$E1104),'Hoja de Trabajo para listado'!$CD$151:$DC$151,0)),0)</f>
        <v>0</v>
      </c>
      <c r="J1104" s="245">
        <f ca="1">+IFERROR(INDEX('Hoja de Trabajo para listado'!$A$155:$Z$1048576,MATCH($A1104,'Hoja de Trabajo para listado'!$A$155:$A$1048576,0),MATCH((CUADRO!J$4&amp;$E1104),'Hoja de Trabajo para listado'!$A$151:$Z$151,0)),0)+IFERROR(INDEX('Hoja de Trabajo para listado'!$AB$155:$BA$1048576,MATCH($A1104,'Hoja de Trabajo para listado'!$AB$155:$AB$1048576,0),MATCH((CUADRO!J$4&amp;$E1104),'Hoja de Trabajo para listado'!$AB$151:$BA$151,0)),0)+IFERROR(INDEX('Hoja de Trabajo para listado'!$BC$155:$CB$1048576,MATCH($A1104,'Hoja de Trabajo para listado'!$BC$155:$BC$1048576,0),MATCH((CUADRO!J$4&amp;$E1104),'Hoja de Trabajo para listado'!$BC$151:$CB$151,0)),0)+IFERROR(INDEX('Hoja de Trabajo para listado'!$DE$153:$DG$274,MATCH($A1104,'Hoja de Trabajo para listado'!$DE$153:$DE$1048576,0),MATCH((CUADRO!J$4&amp;$E1104),'Hoja de Trabajo para listado'!$DE$151:$DG$151,0)),0)+IFERROR(INDEX('Hoja de Trabajo para listado'!$CD$155:$DC$1048576,MATCH($A1104,'Hoja de Trabajo para listado'!$CD$155:$CD$1048576,0),MATCH((CUADRO!J$4&amp;$E1104),'Hoja de Trabajo para listado'!$CD$151:$DC$151,0)),0)</f>
        <v>0</v>
      </c>
      <c r="K1104" s="245">
        <f ca="1">+IFERROR(INDEX('Hoja de Trabajo para listado'!$A$155:$Z$1048576,MATCH($A1104,'Hoja de Trabajo para listado'!$A$155:$A$1048576,0),MATCH((CUADRO!K$4&amp;$E1104),'Hoja de Trabajo para listado'!$A$151:$Z$151,0)),0)+IFERROR(INDEX('Hoja de Trabajo para listado'!$AB$155:$BA$1048576,MATCH($A1104,'Hoja de Trabajo para listado'!$AB$155:$AB$1048576,0),MATCH((CUADRO!K$4&amp;$E1104),'Hoja de Trabajo para listado'!$AB$151:$BA$151,0)),0)+IFERROR(INDEX('Hoja de Trabajo para listado'!$BC$155:$CB$1048576,MATCH($A1104,'Hoja de Trabajo para listado'!$BC$155:$BC$1048576,0),MATCH((CUADRO!K$4&amp;$E1104),'Hoja de Trabajo para listado'!$BC$151:$CB$151,0)),0)+IFERROR(INDEX('Hoja de Trabajo para listado'!$DE$153:$DG$274,MATCH($A1104,'Hoja de Trabajo para listado'!$DE$153:$DE$1048576,0),MATCH((CUADRO!K$4&amp;$E1104),'Hoja de Trabajo para listado'!$DE$151:$DG$151,0)),0)+IFERROR(INDEX('Hoja de Trabajo para listado'!$CD$155:$DC$1048576,MATCH($A1104,'Hoja de Trabajo para listado'!$CD$155:$CD$1048576,0),MATCH((CUADRO!K$4&amp;$E1104),'Hoja de Trabajo para listado'!$CD$151:$DC$151,0)),0)</f>
        <v>0</v>
      </c>
      <c r="L1104" s="245">
        <f ca="1">+IFERROR(INDEX('Hoja de Trabajo para listado'!$A$155:$Z$1048576,MATCH($A1104,'Hoja de Trabajo para listado'!$A$155:$A$1048576,0),MATCH((CUADRO!L$4&amp;$E1104),'Hoja de Trabajo para listado'!$A$151:$Z$151,0)),0)+IFERROR(INDEX('Hoja de Trabajo para listado'!$AB$155:$BA$1048576,MATCH($A1104,'Hoja de Trabajo para listado'!$AB$155:$AB$1048576,0),MATCH((CUADRO!L$4&amp;$E1104),'Hoja de Trabajo para listado'!$AB$151:$BA$151,0)),0)+IFERROR(INDEX('Hoja de Trabajo para listado'!$BC$155:$CB$1048576,MATCH($A1104,'Hoja de Trabajo para listado'!$BC$155:$BC$1048576,0),MATCH((CUADRO!L$4&amp;$E1104),'Hoja de Trabajo para listado'!$BC$151:$CB$151,0)),0)+IFERROR(INDEX('Hoja de Trabajo para listado'!$DE$153:$DG$274,MATCH($A1104,'Hoja de Trabajo para listado'!$DE$153:$DE$1048576,0),MATCH((CUADRO!L$4&amp;$E1104),'Hoja de Trabajo para listado'!$DE$151:$DG$151,0)),0)+IFERROR(INDEX('Hoja de Trabajo para listado'!$CD$155:$DC$1048576,MATCH($A1104,'Hoja de Trabajo para listado'!$CD$155:$CD$1048576,0),MATCH((CUADRO!L$4&amp;$E1104),'Hoja de Trabajo para listado'!$CD$151:$DC$151,0)),0)</f>
        <v>0</v>
      </c>
      <c r="M1104" s="245">
        <f ca="1">+IFERROR(INDEX('Hoja de Trabajo para listado'!$A$155:$Z$1048576,MATCH($A1104,'Hoja de Trabajo para listado'!$A$155:$A$1048576,0),MATCH((CUADRO!M$4&amp;$E1104),'Hoja de Trabajo para listado'!$A$151:$Z$151,0)),0)+IFERROR(INDEX('Hoja de Trabajo para listado'!$AB$155:$BA$1048576,MATCH($A1104,'Hoja de Trabajo para listado'!$AB$155:$AB$1048576,0),MATCH((CUADRO!M$4&amp;$E1104),'Hoja de Trabajo para listado'!$AB$151:$BA$151,0)),0)+IFERROR(INDEX('Hoja de Trabajo para listado'!$BC$155:$CB$1048576,MATCH($A1104,'Hoja de Trabajo para listado'!$BC$155:$BC$1048576,0),MATCH((CUADRO!M$4&amp;$E1104),'Hoja de Trabajo para listado'!$BC$151:$CB$151,0)),0)+IFERROR(INDEX('Hoja de Trabajo para listado'!$DE$153:$DG$274,MATCH($A1104,'Hoja de Trabajo para listado'!$DE$153:$DE$1048576,0),MATCH((CUADRO!M$4&amp;$E1104),'Hoja de Trabajo para listado'!$DE$151:$DG$151,0)),0)+IFERROR(INDEX('Hoja de Trabajo para listado'!$CD$155:$DC$1048576,MATCH($A1104,'Hoja de Trabajo para listado'!$CD$155:$CD$1048576,0),MATCH((CUADRO!M$4&amp;$E1104),'Hoja de Trabajo para listado'!$CD$151:$DC$151,0)),0)</f>
        <v>0</v>
      </c>
      <c r="N1104" s="245">
        <f ca="1">+IFERROR(INDEX('Hoja de Trabajo para listado'!$A$155:$Z$1048576,MATCH($A1104,'Hoja de Trabajo para listado'!$A$155:$A$1048576,0),MATCH((CUADRO!N$4&amp;$E1104),'Hoja de Trabajo para listado'!$A$151:$Z$151,0)),0)+IFERROR(INDEX('Hoja de Trabajo para listado'!$AB$155:$BA$1048576,MATCH($A1104,'Hoja de Trabajo para listado'!$AB$155:$AB$1048576,0),MATCH((CUADRO!N$4&amp;$E1104),'Hoja de Trabajo para listado'!$AB$151:$BA$151,0)),0)+IFERROR(INDEX('Hoja de Trabajo para listado'!$BC$155:$CB$1048576,MATCH($A1104,'Hoja de Trabajo para listado'!$BC$155:$BC$1048576,0),MATCH((CUADRO!N$4&amp;$E1104),'Hoja de Trabajo para listado'!$BC$151:$CB$151,0)),0)+IFERROR(INDEX('Hoja de Trabajo para listado'!$DE$153:$DG$274,MATCH($A1104,'Hoja de Trabajo para listado'!$DE$153:$DE$1048576,0),MATCH((CUADRO!N$4&amp;$E1104),'Hoja de Trabajo para listado'!$DE$151:$DG$151,0)),0)+IFERROR(INDEX('Hoja de Trabajo para listado'!$CD$155:$DC$1048576,MATCH($A1104,'Hoja de Trabajo para listado'!$CD$155:$CD$1048576,0),MATCH((CUADRO!N$4&amp;$E1104),'Hoja de Trabajo para listado'!$CD$151:$DC$151,0)),0)</f>
        <v>0</v>
      </c>
      <c r="O1104" s="245">
        <f ca="1">+IFERROR(INDEX('Hoja de Trabajo para listado'!$A$155:$Z$1048576,MATCH($A1104,'Hoja de Trabajo para listado'!$A$155:$A$1048576,0),MATCH((CUADRO!O$4&amp;$E1104),'Hoja de Trabajo para listado'!$A$151:$Z$151,0)),0)+IFERROR(INDEX('Hoja de Trabajo para listado'!$AB$155:$BA$1048576,MATCH($A1104,'Hoja de Trabajo para listado'!$AB$155:$AB$1048576,0),MATCH((CUADRO!O$4&amp;$E1104),'Hoja de Trabajo para listado'!$AB$151:$BA$151,0)),0)+IFERROR(INDEX('Hoja de Trabajo para listado'!$BC$155:$CB$1048576,MATCH($A1104,'Hoja de Trabajo para listado'!$BC$155:$BC$1048576,0),MATCH((CUADRO!O$4&amp;$E1104),'Hoja de Trabajo para listado'!$BC$151:$CB$151,0)),0)+IFERROR(INDEX('Hoja de Trabajo para listado'!$DE$153:$DG$274,MATCH($A1104,'Hoja de Trabajo para listado'!$DE$153:$DE$1048576,0),MATCH((CUADRO!O$4&amp;$E1104),'Hoja de Trabajo para listado'!$DE$151:$DG$151,0)),0)+IFERROR(INDEX('Hoja de Trabajo para listado'!$CD$155:$DC$1048576,MATCH($A1104,'Hoja de Trabajo para listado'!$CD$155:$CD$1048576,0),MATCH((CUADRO!O$4&amp;$E1104),'Hoja de Trabajo para listado'!$CD$151:$DC$151,0)),0)</f>
        <v>0</v>
      </c>
      <c r="P1104" s="245">
        <f ca="1">+IFERROR(INDEX('Hoja de Trabajo para listado'!$A$155:$Z$1048576,MATCH($A1104,'Hoja de Trabajo para listado'!$A$155:$A$1048576,0),MATCH((CUADRO!P$4&amp;$E1104),'Hoja de Trabajo para listado'!$A$151:$Z$151,0)),0)+IFERROR(INDEX('Hoja de Trabajo para listado'!$AB$155:$BA$1048576,MATCH($A1104,'Hoja de Trabajo para listado'!$AB$155:$AB$1048576,0),MATCH((CUADRO!P$4&amp;$E1104),'Hoja de Trabajo para listado'!$AB$151:$BA$151,0)),0)+IFERROR(INDEX('Hoja de Trabajo para listado'!$BC$155:$CB$1048576,MATCH($A1104,'Hoja de Trabajo para listado'!$BC$155:$BC$1048576,0),MATCH((CUADRO!P$4&amp;$E1104),'Hoja de Trabajo para listado'!$BC$151:$CB$151,0)),0)+IFERROR(INDEX('Hoja de Trabajo para listado'!$DE$153:$DG$274,MATCH($A1104,'Hoja de Trabajo para listado'!$DE$153:$DE$1048576,0),MATCH((CUADRO!P$4&amp;$E1104),'Hoja de Trabajo para listado'!$DE$151:$DG$151,0)),0)+IFERROR(INDEX('Hoja de Trabajo para listado'!$CD$155:$DC$1048576,MATCH($A1104,'Hoja de Trabajo para listado'!$CD$155:$CD$1048576,0),MATCH((CUADRO!P$4&amp;$E1104),'Hoja de Trabajo para listado'!$CD$151:$DC$151,0)),0)</f>
        <v>0</v>
      </c>
      <c r="Q1104" s="245">
        <f ca="1">+IFERROR(INDEX('Hoja de Trabajo para listado'!$A$155:$Z$1048576,MATCH($A1104,'Hoja de Trabajo para listado'!$A$155:$A$1048576,0),MATCH((CUADRO!Q$4&amp;$E1104),'Hoja de Trabajo para listado'!$A$151:$Z$151,0)),0)+IFERROR(INDEX('Hoja de Trabajo para listado'!$AB$155:$BA$1048576,MATCH($A1104,'Hoja de Trabajo para listado'!$AB$155:$AB$1048576,0),MATCH((CUADRO!Q$4&amp;$E1104),'Hoja de Trabajo para listado'!$AB$151:$BA$151,0)),0)+IFERROR(INDEX('Hoja de Trabajo para listado'!$BC$155:$CB$1048576,MATCH($A1104,'Hoja de Trabajo para listado'!$BC$155:$BC$1048576,0),MATCH((CUADRO!Q$4&amp;$E1104),'Hoja de Trabajo para listado'!$BC$151:$CB$151,0)),0)+IFERROR(INDEX('Hoja de Trabajo para listado'!$DE$153:$DG$274,MATCH($A1104,'Hoja de Trabajo para listado'!$DE$153:$DE$1048576,0),MATCH((CUADRO!Q$4&amp;$E1104),'Hoja de Trabajo para listado'!$DE$151:$DG$151,0)),0)+IFERROR(INDEX('Hoja de Trabajo para listado'!$CD$155:$DC$1048576,MATCH($A1104,'Hoja de Trabajo para listado'!$CD$155:$CD$1048576,0),MATCH((CUADRO!Q$4&amp;$E1104),'Hoja de Trabajo para listado'!$CD$151:$DC$151,0)),0)</f>
        <v>0</v>
      </c>
      <c r="R1104" s="245">
        <f t="shared" ca="1" si="41"/>
        <v>0</v>
      </c>
      <c r="S1104" s="259">
        <f ca="1">+R1103+R1104</f>
        <v>0</v>
      </c>
      <c r="T1104" s="245">
        <f ca="1">+S1104</f>
        <v>0</v>
      </c>
      <c r="U1104" s="244">
        <f t="shared" si="42"/>
        <v>2</v>
      </c>
      <c r="V1104" s="333" t="str">
        <f>+VLOOKUP(A1104,bd_lista!$A$3:$E$592,5,FALSE)</f>
        <v>Gobiernos Autonomos Municipales</v>
      </c>
      <c r="W1104" s="388"/>
      <c r="X1104" s="242">
        <f>+VLOOKUP(A1104,[4]Sheet1!$A$13:$D$744,4,FALSE)</f>
        <v>0</v>
      </c>
      <c r="Y1104" s="242" t="e">
        <f>+VLOOKUP(X1104,bd_lista!$A$3:$C$592,3,FALSE)</f>
        <v>#N/A</v>
      </c>
      <c r="Z1104" s="292"/>
      <c r="AA1104" s="293"/>
    </row>
    <row r="1105" spans="1:27" customFormat="1" ht="15" hidden="1" customHeight="1">
      <c r="A1105" s="32">
        <v>1910</v>
      </c>
      <c r="B1105" s="392">
        <f>+A1105</f>
        <v>1910</v>
      </c>
      <c r="C1105" s="247" t="str">
        <f>+VLOOKUP(A1105,bd_lista!$A$3:$C$592,3,FALSE)</f>
        <v>Gobierno Autónomo Municipal de Sena</v>
      </c>
      <c r="D1105" s="389" t="str">
        <f>+C1105</f>
        <v>Gobierno Autónomo Municipal de Sena</v>
      </c>
      <c r="E1105" s="242" t="s">
        <v>1304</v>
      </c>
      <c r="F1105" s="243">
        <f ca="1">+IFERROR(INDEX('Hoja de Trabajo para listado'!$A$155:$Z$1048576,MATCH($A1105,'Hoja de Trabajo para listado'!$A$155:$A$1048576,0),MATCH((CUADRO!F$4&amp;$E1105),'Hoja de Trabajo para listado'!$A$151:$Z$151,0)),0)+IFERROR(INDEX('Hoja de Trabajo para listado'!$AB$155:$BA$1048576,MATCH($A1105,'Hoja de Trabajo para listado'!$AB$155:$AB$1048576,0),MATCH((CUADRO!F$4&amp;$E1105),'Hoja de Trabajo para listado'!$AB$151:$BA$151,0)),0)+IFERROR(INDEX('Hoja de Trabajo para listado'!$BC$155:$CB$1048576,MATCH($A1105,'Hoja de Trabajo para listado'!$BC$155:$BC$1048576,0),MATCH((CUADRO!F$4&amp;$E1105),'Hoja de Trabajo para listado'!$BC$151:$CB$151,0)),0)+IFERROR(INDEX('Hoja de Trabajo para listado'!$DE$153:$DG$274,MATCH($A1105,'Hoja de Trabajo para listado'!$DE$153:$DE$1048576,0),MATCH((CUADRO!F$4&amp;$E1105),'Hoja de Trabajo para listado'!$DE$151:$DG$151,0)),0)+IFERROR(INDEX('Hoja de Trabajo para listado'!$CD$155:$DC$1048576,MATCH($A1105,'Hoja de Trabajo para listado'!$CD$155:$CD$1048576,0),MATCH((CUADRO!F$4&amp;$E1105),'Hoja de Trabajo para listado'!$CD$151:$DC$151,0)),0)</f>
        <v>0</v>
      </c>
      <c r="G1105" s="243">
        <f ca="1">+IFERROR(INDEX('Hoja de Trabajo para listado'!$A$155:$Z$1048576,MATCH($A1105,'Hoja de Trabajo para listado'!$A$155:$A$1048576,0),MATCH((CUADRO!G$4&amp;$E1105),'Hoja de Trabajo para listado'!$A$151:$Z$151,0)),0)+IFERROR(INDEX('Hoja de Trabajo para listado'!$AB$155:$BA$1048576,MATCH($A1105,'Hoja de Trabajo para listado'!$AB$155:$AB$1048576,0),MATCH((CUADRO!G$4&amp;$E1105),'Hoja de Trabajo para listado'!$AB$151:$BA$151,0)),0)+IFERROR(INDEX('Hoja de Trabajo para listado'!$BC$155:$CB$1048576,MATCH($A1105,'Hoja de Trabajo para listado'!$BC$155:$BC$1048576,0),MATCH((CUADRO!G$4&amp;$E1105),'Hoja de Trabajo para listado'!$BC$151:$CB$151,0)),0)+IFERROR(INDEX('Hoja de Trabajo para listado'!$DE$153:$DG$274,MATCH($A1105,'Hoja de Trabajo para listado'!$DE$153:$DE$1048576,0),MATCH((CUADRO!G$4&amp;$E1105),'Hoja de Trabajo para listado'!$DE$151:$DG$151,0)),0)+IFERROR(INDEX('Hoja de Trabajo para listado'!$CD$155:$DC$1048576,MATCH($A1105,'Hoja de Trabajo para listado'!$CD$155:$CD$1048576,0),MATCH((CUADRO!G$4&amp;$E1105),'Hoja de Trabajo para listado'!$CD$151:$DC$151,0)),0)</f>
        <v>0</v>
      </c>
      <c r="H1105" s="243">
        <f ca="1">+IFERROR(INDEX('Hoja de Trabajo para listado'!$A$155:$Z$1048576,MATCH($A1105,'Hoja de Trabajo para listado'!$A$155:$A$1048576,0),MATCH((CUADRO!H$4&amp;$E1105),'Hoja de Trabajo para listado'!$A$151:$Z$151,0)),0)+IFERROR(INDEX('Hoja de Trabajo para listado'!$AB$155:$BA$1048576,MATCH($A1105,'Hoja de Trabajo para listado'!$AB$155:$AB$1048576,0),MATCH((CUADRO!H$4&amp;$E1105),'Hoja de Trabajo para listado'!$AB$151:$BA$151,0)),0)+IFERROR(INDEX('Hoja de Trabajo para listado'!$BC$155:$CB$1048576,MATCH($A1105,'Hoja de Trabajo para listado'!$BC$155:$BC$1048576,0),MATCH((CUADRO!H$4&amp;$E1105),'Hoja de Trabajo para listado'!$BC$151:$CB$151,0)),0)+IFERROR(INDEX('Hoja de Trabajo para listado'!$DE$153:$DG$274,MATCH($A1105,'Hoja de Trabajo para listado'!$DE$153:$DE$1048576,0),MATCH((CUADRO!H$4&amp;$E1105),'Hoja de Trabajo para listado'!$DE$151:$DG$151,0)),0)+IFERROR(INDEX('Hoja de Trabajo para listado'!$CD$155:$DC$1048576,MATCH($A1105,'Hoja de Trabajo para listado'!$CD$155:$CD$1048576,0),MATCH((CUADRO!H$4&amp;$E1105),'Hoja de Trabajo para listado'!$CD$151:$DC$151,0)),0)</f>
        <v>0</v>
      </c>
      <c r="I1105" s="243">
        <f ca="1">+IFERROR(INDEX('Hoja de Trabajo para listado'!$A$155:$Z$1048576,MATCH($A1105,'Hoja de Trabajo para listado'!$A$155:$A$1048576,0),MATCH((CUADRO!I$4&amp;$E1105),'Hoja de Trabajo para listado'!$A$151:$Z$151,0)),0)+IFERROR(INDEX('Hoja de Trabajo para listado'!$AB$155:$BA$1048576,MATCH($A1105,'Hoja de Trabajo para listado'!$AB$155:$AB$1048576,0),MATCH((CUADRO!I$4&amp;$E1105),'Hoja de Trabajo para listado'!$AB$151:$BA$151,0)),0)+IFERROR(INDEX('Hoja de Trabajo para listado'!$BC$155:$CB$1048576,MATCH($A1105,'Hoja de Trabajo para listado'!$BC$155:$BC$1048576,0),MATCH((CUADRO!I$4&amp;$E1105),'Hoja de Trabajo para listado'!$BC$151:$CB$151,0)),0)+IFERROR(INDEX('Hoja de Trabajo para listado'!$DE$153:$DG$274,MATCH($A1105,'Hoja de Trabajo para listado'!$DE$153:$DE$1048576,0),MATCH((CUADRO!I$4&amp;$E1105),'Hoja de Trabajo para listado'!$DE$151:$DG$151,0)),0)+IFERROR(INDEX('Hoja de Trabajo para listado'!$CD$155:$DC$1048576,MATCH($A1105,'Hoja de Trabajo para listado'!$CD$155:$CD$1048576,0),MATCH((CUADRO!I$4&amp;$E1105),'Hoja de Trabajo para listado'!$CD$151:$DC$151,0)),0)</f>
        <v>0</v>
      </c>
      <c r="J1105" s="243">
        <f ca="1">+IFERROR(INDEX('Hoja de Trabajo para listado'!$A$155:$Z$1048576,MATCH($A1105,'Hoja de Trabajo para listado'!$A$155:$A$1048576,0),MATCH((CUADRO!J$4&amp;$E1105),'Hoja de Trabajo para listado'!$A$151:$Z$151,0)),0)+IFERROR(INDEX('Hoja de Trabajo para listado'!$AB$155:$BA$1048576,MATCH($A1105,'Hoja de Trabajo para listado'!$AB$155:$AB$1048576,0),MATCH((CUADRO!J$4&amp;$E1105),'Hoja de Trabajo para listado'!$AB$151:$BA$151,0)),0)+IFERROR(INDEX('Hoja de Trabajo para listado'!$BC$155:$CB$1048576,MATCH($A1105,'Hoja de Trabajo para listado'!$BC$155:$BC$1048576,0),MATCH((CUADRO!J$4&amp;$E1105),'Hoja de Trabajo para listado'!$BC$151:$CB$151,0)),0)+IFERROR(INDEX('Hoja de Trabajo para listado'!$DE$153:$DG$274,MATCH($A1105,'Hoja de Trabajo para listado'!$DE$153:$DE$1048576,0),MATCH((CUADRO!J$4&amp;$E1105),'Hoja de Trabajo para listado'!$DE$151:$DG$151,0)),0)+IFERROR(INDEX('Hoja de Trabajo para listado'!$CD$155:$DC$1048576,MATCH($A1105,'Hoja de Trabajo para listado'!$CD$155:$CD$1048576,0),MATCH((CUADRO!J$4&amp;$E1105),'Hoja de Trabajo para listado'!$CD$151:$DC$151,0)),0)</f>
        <v>0</v>
      </c>
      <c r="K1105" s="243">
        <f ca="1">+IFERROR(INDEX('Hoja de Trabajo para listado'!$A$155:$Z$1048576,MATCH($A1105,'Hoja de Trabajo para listado'!$A$155:$A$1048576,0),MATCH((CUADRO!K$4&amp;$E1105),'Hoja de Trabajo para listado'!$A$151:$Z$151,0)),0)+IFERROR(INDEX('Hoja de Trabajo para listado'!$AB$155:$BA$1048576,MATCH($A1105,'Hoja de Trabajo para listado'!$AB$155:$AB$1048576,0),MATCH((CUADRO!K$4&amp;$E1105),'Hoja de Trabajo para listado'!$AB$151:$BA$151,0)),0)+IFERROR(INDEX('Hoja de Trabajo para listado'!$BC$155:$CB$1048576,MATCH($A1105,'Hoja de Trabajo para listado'!$BC$155:$BC$1048576,0),MATCH((CUADRO!K$4&amp;$E1105),'Hoja de Trabajo para listado'!$BC$151:$CB$151,0)),0)+IFERROR(INDEX('Hoja de Trabajo para listado'!$DE$153:$DG$274,MATCH($A1105,'Hoja de Trabajo para listado'!$DE$153:$DE$1048576,0),MATCH((CUADRO!K$4&amp;$E1105),'Hoja de Trabajo para listado'!$DE$151:$DG$151,0)),0)+IFERROR(INDEX('Hoja de Trabajo para listado'!$CD$155:$DC$1048576,MATCH($A1105,'Hoja de Trabajo para listado'!$CD$155:$CD$1048576,0),MATCH((CUADRO!K$4&amp;$E1105),'Hoja de Trabajo para listado'!$CD$151:$DC$151,0)),0)</f>
        <v>0</v>
      </c>
      <c r="L1105" s="243">
        <f ca="1">+IFERROR(INDEX('Hoja de Trabajo para listado'!$A$155:$Z$1048576,MATCH($A1105,'Hoja de Trabajo para listado'!$A$155:$A$1048576,0),MATCH((CUADRO!L$4&amp;$E1105),'Hoja de Trabajo para listado'!$A$151:$Z$151,0)),0)+IFERROR(INDEX('Hoja de Trabajo para listado'!$AB$155:$BA$1048576,MATCH($A1105,'Hoja de Trabajo para listado'!$AB$155:$AB$1048576,0),MATCH((CUADRO!L$4&amp;$E1105),'Hoja de Trabajo para listado'!$AB$151:$BA$151,0)),0)+IFERROR(INDEX('Hoja de Trabajo para listado'!$BC$155:$CB$1048576,MATCH($A1105,'Hoja de Trabajo para listado'!$BC$155:$BC$1048576,0),MATCH((CUADRO!L$4&amp;$E1105),'Hoja de Trabajo para listado'!$BC$151:$CB$151,0)),0)+IFERROR(INDEX('Hoja de Trabajo para listado'!$DE$153:$DG$274,MATCH($A1105,'Hoja de Trabajo para listado'!$DE$153:$DE$1048576,0),MATCH((CUADRO!L$4&amp;$E1105),'Hoja de Trabajo para listado'!$DE$151:$DG$151,0)),0)+IFERROR(INDEX('Hoja de Trabajo para listado'!$CD$155:$DC$1048576,MATCH($A1105,'Hoja de Trabajo para listado'!$CD$155:$CD$1048576,0),MATCH((CUADRO!L$4&amp;$E1105),'Hoja de Trabajo para listado'!$CD$151:$DC$151,0)),0)</f>
        <v>0</v>
      </c>
      <c r="M1105" s="243">
        <f ca="1">+IFERROR(INDEX('Hoja de Trabajo para listado'!$A$155:$Z$1048576,MATCH($A1105,'Hoja de Trabajo para listado'!$A$155:$A$1048576,0),MATCH((CUADRO!M$4&amp;$E1105),'Hoja de Trabajo para listado'!$A$151:$Z$151,0)),0)+IFERROR(INDEX('Hoja de Trabajo para listado'!$AB$155:$BA$1048576,MATCH($A1105,'Hoja de Trabajo para listado'!$AB$155:$AB$1048576,0),MATCH((CUADRO!M$4&amp;$E1105),'Hoja de Trabajo para listado'!$AB$151:$BA$151,0)),0)+IFERROR(INDEX('Hoja de Trabajo para listado'!$BC$155:$CB$1048576,MATCH($A1105,'Hoja de Trabajo para listado'!$BC$155:$BC$1048576,0),MATCH((CUADRO!M$4&amp;$E1105),'Hoja de Trabajo para listado'!$BC$151:$CB$151,0)),0)+IFERROR(INDEX('Hoja de Trabajo para listado'!$DE$153:$DG$274,MATCH($A1105,'Hoja de Trabajo para listado'!$DE$153:$DE$1048576,0),MATCH((CUADRO!M$4&amp;$E1105),'Hoja de Trabajo para listado'!$DE$151:$DG$151,0)),0)+IFERROR(INDEX('Hoja de Trabajo para listado'!$CD$155:$DC$1048576,MATCH($A1105,'Hoja de Trabajo para listado'!$CD$155:$CD$1048576,0),MATCH((CUADRO!M$4&amp;$E1105),'Hoja de Trabajo para listado'!$CD$151:$DC$151,0)),0)</f>
        <v>0</v>
      </c>
      <c r="N1105" s="243">
        <f ca="1">+IFERROR(INDEX('Hoja de Trabajo para listado'!$A$155:$Z$1048576,MATCH($A1105,'Hoja de Trabajo para listado'!$A$155:$A$1048576,0),MATCH((CUADRO!N$4&amp;$E1105),'Hoja de Trabajo para listado'!$A$151:$Z$151,0)),0)+IFERROR(INDEX('Hoja de Trabajo para listado'!$AB$155:$BA$1048576,MATCH($A1105,'Hoja de Trabajo para listado'!$AB$155:$AB$1048576,0),MATCH((CUADRO!N$4&amp;$E1105),'Hoja de Trabajo para listado'!$AB$151:$BA$151,0)),0)+IFERROR(INDEX('Hoja de Trabajo para listado'!$BC$155:$CB$1048576,MATCH($A1105,'Hoja de Trabajo para listado'!$BC$155:$BC$1048576,0),MATCH((CUADRO!N$4&amp;$E1105),'Hoja de Trabajo para listado'!$BC$151:$CB$151,0)),0)+IFERROR(INDEX('Hoja de Trabajo para listado'!$DE$153:$DG$274,MATCH($A1105,'Hoja de Trabajo para listado'!$DE$153:$DE$1048576,0),MATCH((CUADRO!N$4&amp;$E1105),'Hoja de Trabajo para listado'!$DE$151:$DG$151,0)),0)+IFERROR(INDEX('Hoja de Trabajo para listado'!$CD$155:$DC$1048576,MATCH($A1105,'Hoja de Trabajo para listado'!$CD$155:$CD$1048576,0),MATCH((CUADRO!N$4&amp;$E1105),'Hoja de Trabajo para listado'!$CD$151:$DC$151,0)),0)</f>
        <v>0</v>
      </c>
      <c r="O1105" s="243">
        <f ca="1">+IFERROR(INDEX('Hoja de Trabajo para listado'!$A$155:$Z$1048576,MATCH($A1105,'Hoja de Trabajo para listado'!$A$155:$A$1048576,0),MATCH((CUADRO!O$4&amp;$E1105),'Hoja de Trabajo para listado'!$A$151:$Z$151,0)),0)+IFERROR(INDEX('Hoja de Trabajo para listado'!$AB$155:$BA$1048576,MATCH($A1105,'Hoja de Trabajo para listado'!$AB$155:$AB$1048576,0),MATCH((CUADRO!O$4&amp;$E1105),'Hoja de Trabajo para listado'!$AB$151:$BA$151,0)),0)+IFERROR(INDEX('Hoja de Trabajo para listado'!$BC$155:$CB$1048576,MATCH($A1105,'Hoja de Trabajo para listado'!$BC$155:$BC$1048576,0),MATCH((CUADRO!O$4&amp;$E1105),'Hoja de Trabajo para listado'!$BC$151:$CB$151,0)),0)+IFERROR(INDEX('Hoja de Trabajo para listado'!$DE$153:$DG$274,MATCH($A1105,'Hoja de Trabajo para listado'!$DE$153:$DE$1048576,0),MATCH((CUADRO!O$4&amp;$E1105),'Hoja de Trabajo para listado'!$DE$151:$DG$151,0)),0)+IFERROR(INDEX('Hoja de Trabajo para listado'!$CD$155:$DC$1048576,MATCH($A1105,'Hoja de Trabajo para listado'!$CD$155:$CD$1048576,0),MATCH((CUADRO!O$4&amp;$E1105),'Hoja de Trabajo para listado'!$CD$151:$DC$151,0)),0)</f>
        <v>0</v>
      </c>
      <c r="P1105" s="243">
        <f ca="1">+IFERROR(INDEX('Hoja de Trabajo para listado'!$A$155:$Z$1048576,MATCH($A1105,'Hoja de Trabajo para listado'!$A$155:$A$1048576,0),MATCH((CUADRO!P$4&amp;$E1105),'Hoja de Trabajo para listado'!$A$151:$Z$151,0)),0)+IFERROR(INDEX('Hoja de Trabajo para listado'!$AB$155:$BA$1048576,MATCH($A1105,'Hoja de Trabajo para listado'!$AB$155:$AB$1048576,0),MATCH((CUADRO!P$4&amp;$E1105),'Hoja de Trabajo para listado'!$AB$151:$BA$151,0)),0)+IFERROR(INDEX('Hoja de Trabajo para listado'!$BC$155:$CB$1048576,MATCH($A1105,'Hoja de Trabajo para listado'!$BC$155:$BC$1048576,0),MATCH((CUADRO!P$4&amp;$E1105),'Hoja de Trabajo para listado'!$BC$151:$CB$151,0)),0)+IFERROR(INDEX('Hoja de Trabajo para listado'!$DE$153:$DG$274,MATCH($A1105,'Hoja de Trabajo para listado'!$DE$153:$DE$1048576,0),MATCH((CUADRO!P$4&amp;$E1105),'Hoja de Trabajo para listado'!$DE$151:$DG$151,0)),0)+IFERROR(INDEX('Hoja de Trabajo para listado'!$CD$155:$DC$1048576,MATCH($A1105,'Hoja de Trabajo para listado'!$CD$155:$CD$1048576,0),MATCH((CUADRO!P$4&amp;$E1105),'Hoja de Trabajo para listado'!$CD$151:$DC$151,0)),0)</f>
        <v>0</v>
      </c>
      <c r="Q1105" s="243">
        <f ca="1">+IFERROR(INDEX('Hoja de Trabajo para listado'!$A$155:$Z$1048576,MATCH($A1105,'Hoja de Trabajo para listado'!$A$155:$A$1048576,0),MATCH((CUADRO!Q$4&amp;$E1105),'Hoja de Trabajo para listado'!$A$151:$Z$151,0)),0)+IFERROR(INDEX('Hoja de Trabajo para listado'!$AB$155:$BA$1048576,MATCH($A1105,'Hoja de Trabajo para listado'!$AB$155:$AB$1048576,0),MATCH((CUADRO!Q$4&amp;$E1105),'Hoja de Trabajo para listado'!$AB$151:$BA$151,0)),0)+IFERROR(INDEX('Hoja de Trabajo para listado'!$BC$155:$CB$1048576,MATCH($A1105,'Hoja de Trabajo para listado'!$BC$155:$BC$1048576,0),MATCH((CUADRO!Q$4&amp;$E1105),'Hoja de Trabajo para listado'!$BC$151:$CB$151,0)),0)+IFERROR(INDEX('Hoja de Trabajo para listado'!$DE$153:$DG$274,MATCH($A1105,'Hoja de Trabajo para listado'!$DE$153:$DE$1048576,0),MATCH((CUADRO!Q$4&amp;$E1105),'Hoja de Trabajo para listado'!$DE$151:$DG$151,0)),0)+IFERROR(INDEX('Hoja de Trabajo para listado'!$CD$155:$DC$1048576,MATCH($A1105,'Hoja de Trabajo para listado'!$CD$155:$CD$1048576,0),MATCH((CUADRO!Q$4&amp;$E1105),'Hoja de Trabajo para listado'!$CD$151:$DC$151,0)),0)</f>
        <v>0</v>
      </c>
      <c r="R1105" s="243">
        <f t="shared" ca="1" si="41"/>
        <v>0</v>
      </c>
      <c r="S1105" s="249"/>
      <c r="T1105" s="243">
        <f ca="1">+T1106</f>
        <v>0</v>
      </c>
      <c r="U1105" s="242">
        <f t="shared" si="42"/>
        <v>1</v>
      </c>
      <c r="V1105" s="333" t="str">
        <f>+VLOOKUP(A1105,bd_lista!$A$3:$E$592,5,FALSE)</f>
        <v>Gobiernos Autonomos Municipales</v>
      </c>
      <c r="W1105" s="387" t="str">
        <f>+V1105</f>
        <v>Gobiernos Autonomos Municipales</v>
      </c>
      <c r="X1105" s="242">
        <f>+VLOOKUP(A1105,[4]Sheet1!$A$13:$D$744,4,FALSE)</f>
        <v>0</v>
      </c>
      <c r="Y1105" s="242" t="e">
        <f>+VLOOKUP(X1105,bd_lista!$A$3:$C$592,3,FALSE)</f>
        <v>#N/A</v>
      </c>
      <c r="Z1105" s="294">
        <f>+X1105</f>
        <v>0</v>
      </c>
      <c r="AA1105" s="295" t="e">
        <f>+Y1105</f>
        <v>#N/A</v>
      </c>
    </row>
    <row r="1106" spans="1:27" customFormat="1" ht="15" hidden="1" customHeight="1">
      <c r="A1106" s="32">
        <v>1910</v>
      </c>
      <c r="B1106" s="393"/>
      <c r="C1106" s="247" t="str">
        <f>+VLOOKUP(A1106,bd_lista!$A$3:$C$592,3,FALSE)</f>
        <v>Gobierno Autónomo Municipal de Sena</v>
      </c>
      <c r="D1106" s="390"/>
      <c r="E1106" s="244" t="s">
        <v>1305</v>
      </c>
      <c r="F1106" s="245">
        <f ca="1">+IFERROR(INDEX('Hoja de Trabajo para listado'!$A$155:$Z$1048576,MATCH($A1106,'Hoja de Trabajo para listado'!$A$155:$A$1048576,0),MATCH((CUADRO!F$4&amp;$E1106),'Hoja de Trabajo para listado'!$A$151:$Z$151,0)),0)+IFERROR(INDEX('Hoja de Trabajo para listado'!$AB$155:$BA$1048576,MATCH($A1106,'Hoja de Trabajo para listado'!$AB$155:$AB$1048576,0),MATCH((CUADRO!F$4&amp;$E1106),'Hoja de Trabajo para listado'!$AB$151:$BA$151,0)),0)+IFERROR(INDEX('Hoja de Trabajo para listado'!$BC$155:$CB$1048576,MATCH($A1106,'Hoja de Trabajo para listado'!$BC$155:$BC$1048576,0),MATCH((CUADRO!F$4&amp;$E1106),'Hoja de Trabajo para listado'!$BC$151:$CB$151,0)),0)+IFERROR(INDEX('Hoja de Trabajo para listado'!$DE$153:$DG$274,MATCH($A1106,'Hoja de Trabajo para listado'!$DE$153:$DE$1048576,0),MATCH((CUADRO!F$4&amp;$E1106),'Hoja de Trabajo para listado'!$DE$151:$DG$151,0)),0)+IFERROR(INDEX('Hoja de Trabajo para listado'!$CD$155:$DC$1048576,MATCH($A1106,'Hoja de Trabajo para listado'!$CD$155:$CD$1048576,0),MATCH((CUADRO!F$4&amp;$E1106),'Hoja de Trabajo para listado'!$CD$151:$DC$151,0)),0)</f>
        <v>0</v>
      </c>
      <c r="G1106" s="245">
        <f ca="1">+IFERROR(INDEX('Hoja de Trabajo para listado'!$A$155:$Z$1048576,MATCH($A1106,'Hoja de Trabajo para listado'!$A$155:$A$1048576,0),MATCH((CUADRO!G$4&amp;$E1106),'Hoja de Trabajo para listado'!$A$151:$Z$151,0)),0)+IFERROR(INDEX('Hoja de Trabajo para listado'!$AB$155:$BA$1048576,MATCH($A1106,'Hoja de Trabajo para listado'!$AB$155:$AB$1048576,0),MATCH((CUADRO!G$4&amp;$E1106),'Hoja de Trabajo para listado'!$AB$151:$BA$151,0)),0)+IFERROR(INDEX('Hoja de Trabajo para listado'!$BC$155:$CB$1048576,MATCH($A1106,'Hoja de Trabajo para listado'!$BC$155:$BC$1048576,0),MATCH((CUADRO!G$4&amp;$E1106),'Hoja de Trabajo para listado'!$BC$151:$CB$151,0)),0)+IFERROR(INDEX('Hoja de Trabajo para listado'!$DE$153:$DG$274,MATCH($A1106,'Hoja de Trabajo para listado'!$DE$153:$DE$1048576,0),MATCH((CUADRO!G$4&amp;$E1106),'Hoja de Trabajo para listado'!$DE$151:$DG$151,0)),0)+IFERROR(INDEX('Hoja de Trabajo para listado'!$CD$155:$DC$1048576,MATCH($A1106,'Hoja de Trabajo para listado'!$CD$155:$CD$1048576,0),MATCH((CUADRO!G$4&amp;$E1106),'Hoja de Trabajo para listado'!$CD$151:$DC$151,0)),0)</f>
        <v>0</v>
      </c>
      <c r="H1106" s="245">
        <f ca="1">+IFERROR(INDEX('Hoja de Trabajo para listado'!$A$155:$Z$1048576,MATCH($A1106,'Hoja de Trabajo para listado'!$A$155:$A$1048576,0),MATCH((CUADRO!H$4&amp;$E1106),'Hoja de Trabajo para listado'!$A$151:$Z$151,0)),0)+IFERROR(INDEX('Hoja de Trabajo para listado'!$AB$155:$BA$1048576,MATCH($A1106,'Hoja de Trabajo para listado'!$AB$155:$AB$1048576,0),MATCH((CUADRO!H$4&amp;$E1106),'Hoja de Trabajo para listado'!$AB$151:$BA$151,0)),0)+IFERROR(INDEX('Hoja de Trabajo para listado'!$BC$155:$CB$1048576,MATCH($A1106,'Hoja de Trabajo para listado'!$BC$155:$BC$1048576,0),MATCH((CUADRO!H$4&amp;$E1106),'Hoja de Trabajo para listado'!$BC$151:$CB$151,0)),0)+IFERROR(INDEX('Hoja de Trabajo para listado'!$DE$153:$DG$274,MATCH($A1106,'Hoja de Trabajo para listado'!$DE$153:$DE$1048576,0),MATCH((CUADRO!H$4&amp;$E1106),'Hoja de Trabajo para listado'!$DE$151:$DG$151,0)),0)+IFERROR(INDEX('Hoja de Trabajo para listado'!$CD$155:$DC$1048576,MATCH($A1106,'Hoja de Trabajo para listado'!$CD$155:$CD$1048576,0),MATCH((CUADRO!H$4&amp;$E1106),'Hoja de Trabajo para listado'!$CD$151:$DC$151,0)),0)</f>
        <v>0</v>
      </c>
      <c r="I1106" s="245">
        <f ca="1">+IFERROR(INDEX('Hoja de Trabajo para listado'!$A$155:$Z$1048576,MATCH($A1106,'Hoja de Trabajo para listado'!$A$155:$A$1048576,0),MATCH((CUADRO!I$4&amp;$E1106),'Hoja de Trabajo para listado'!$A$151:$Z$151,0)),0)+IFERROR(INDEX('Hoja de Trabajo para listado'!$AB$155:$BA$1048576,MATCH($A1106,'Hoja de Trabajo para listado'!$AB$155:$AB$1048576,0),MATCH((CUADRO!I$4&amp;$E1106),'Hoja de Trabajo para listado'!$AB$151:$BA$151,0)),0)+IFERROR(INDEX('Hoja de Trabajo para listado'!$BC$155:$CB$1048576,MATCH($A1106,'Hoja de Trabajo para listado'!$BC$155:$BC$1048576,0),MATCH((CUADRO!I$4&amp;$E1106),'Hoja de Trabajo para listado'!$BC$151:$CB$151,0)),0)+IFERROR(INDEX('Hoja de Trabajo para listado'!$DE$153:$DG$274,MATCH($A1106,'Hoja de Trabajo para listado'!$DE$153:$DE$1048576,0),MATCH((CUADRO!I$4&amp;$E1106),'Hoja de Trabajo para listado'!$DE$151:$DG$151,0)),0)+IFERROR(INDEX('Hoja de Trabajo para listado'!$CD$155:$DC$1048576,MATCH($A1106,'Hoja de Trabajo para listado'!$CD$155:$CD$1048576,0),MATCH((CUADRO!I$4&amp;$E1106),'Hoja de Trabajo para listado'!$CD$151:$DC$151,0)),0)</f>
        <v>0</v>
      </c>
      <c r="J1106" s="245">
        <f ca="1">+IFERROR(INDEX('Hoja de Trabajo para listado'!$A$155:$Z$1048576,MATCH($A1106,'Hoja de Trabajo para listado'!$A$155:$A$1048576,0),MATCH((CUADRO!J$4&amp;$E1106),'Hoja de Trabajo para listado'!$A$151:$Z$151,0)),0)+IFERROR(INDEX('Hoja de Trabajo para listado'!$AB$155:$BA$1048576,MATCH($A1106,'Hoja de Trabajo para listado'!$AB$155:$AB$1048576,0),MATCH((CUADRO!J$4&amp;$E1106),'Hoja de Trabajo para listado'!$AB$151:$BA$151,0)),0)+IFERROR(INDEX('Hoja de Trabajo para listado'!$BC$155:$CB$1048576,MATCH($A1106,'Hoja de Trabajo para listado'!$BC$155:$BC$1048576,0),MATCH((CUADRO!J$4&amp;$E1106),'Hoja de Trabajo para listado'!$BC$151:$CB$151,0)),0)+IFERROR(INDEX('Hoja de Trabajo para listado'!$DE$153:$DG$274,MATCH($A1106,'Hoja de Trabajo para listado'!$DE$153:$DE$1048576,0),MATCH((CUADRO!J$4&amp;$E1106),'Hoja de Trabajo para listado'!$DE$151:$DG$151,0)),0)+IFERROR(INDEX('Hoja de Trabajo para listado'!$CD$155:$DC$1048576,MATCH($A1106,'Hoja de Trabajo para listado'!$CD$155:$CD$1048576,0),MATCH((CUADRO!J$4&amp;$E1106),'Hoja de Trabajo para listado'!$CD$151:$DC$151,0)),0)</f>
        <v>0</v>
      </c>
      <c r="K1106" s="245">
        <f ca="1">+IFERROR(INDEX('Hoja de Trabajo para listado'!$A$155:$Z$1048576,MATCH($A1106,'Hoja de Trabajo para listado'!$A$155:$A$1048576,0),MATCH((CUADRO!K$4&amp;$E1106),'Hoja de Trabajo para listado'!$A$151:$Z$151,0)),0)+IFERROR(INDEX('Hoja de Trabajo para listado'!$AB$155:$BA$1048576,MATCH($A1106,'Hoja de Trabajo para listado'!$AB$155:$AB$1048576,0),MATCH((CUADRO!K$4&amp;$E1106),'Hoja de Trabajo para listado'!$AB$151:$BA$151,0)),0)+IFERROR(INDEX('Hoja de Trabajo para listado'!$BC$155:$CB$1048576,MATCH($A1106,'Hoja de Trabajo para listado'!$BC$155:$BC$1048576,0),MATCH((CUADRO!K$4&amp;$E1106),'Hoja de Trabajo para listado'!$BC$151:$CB$151,0)),0)+IFERROR(INDEX('Hoja de Trabajo para listado'!$DE$153:$DG$274,MATCH($A1106,'Hoja de Trabajo para listado'!$DE$153:$DE$1048576,0),MATCH((CUADRO!K$4&amp;$E1106),'Hoja de Trabajo para listado'!$DE$151:$DG$151,0)),0)+IFERROR(INDEX('Hoja de Trabajo para listado'!$CD$155:$DC$1048576,MATCH($A1106,'Hoja de Trabajo para listado'!$CD$155:$CD$1048576,0),MATCH((CUADRO!K$4&amp;$E1106),'Hoja de Trabajo para listado'!$CD$151:$DC$151,0)),0)</f>
        <v>0</v>
      </c>
      <c r="L1106" s="245">
        <f ca="1">+IFERROR(INDEX('Hoja de Trabajo para listado'!$A$155:$Z$1048576,MATCH($A1106,'Hoja de Trabajo para listado'!$A$155:$A$1048576,0),MATCH((CUADRO!L$4&amp;$E1106),'Hoja de Trabajo para listado'!$A$151:$Z$151,0)),0)+IFERROR(INDEX('Hoja de Trabajo para listado'!$AB$155:$BA$1048576,MATCH($A1106,'Hoja de Trabajo para listado'!$AB$155:$AB$1048576,0),MATCH((CUADRO!L$4&amp;$E1106),'Hoja de Trabajo para listado'!$AB$151:$BA$151,0)),0)+IFERROR(INDEX('Hoja de Trabajo para listado'!$BC$155:$CB$1048576,MATCH($A1106,'Hoja de Trabajo para listado'!$BC$155:$BC$1048576,0),MATCH((CUADRO!L$4&amp;$E1106),'Hoja de Trabajo para listado'!$BC$151:$CB$151,0)),0)+IFERROR(INDEX('Hoja de Trabajo para listado'!$DE$153:$DG$274,MATCH($A1106,'Hoja de Trabajo para listado'!$DE$153:$DE$1048576,0),MATCH((CUADRO!L$4&amp;$E1106),'Hoja de Trabajo para listado'!$DE$151:$DG$151,0)),0)+IFERROR(INDEX('Hoja de Trabajo para listado'!$CD$155:$DC$1048576,MATCH($A1106,'Hoja de Trabajo para listado'!$CD$155:$CD$1048576,0),MATCH((CUADRO!L$4&amp;$E1106),'Hoja de Trabajo para listado'!$CD$151:$DC$151,0)),0)</f>
        <v>0</v>
      </c>
      <c r="M1106" s="245">
        <f ca="1">+IFERROR(INDEX('Hoja de Trabajo para listado'!$A$155:$Z$1048576,MATCH($A1106,'Hoja de Trabajo para listado'!$A$155:$A$1048576,0),MATCH((CUADRO!M$4&amp;$E1106),'Hoja de Trabajo para listado'!$A$151:$Z$151,0)),0)+IFERROR(INDEX('Hoja de Trabajo para listado'!$AB$155:$BA$1048576,MATCH($A1106,'Hoja de Trabajo para listado'!$AB$155:$AB$1048576,0),MATCH((CUADRO!M$4&amp;$E1106),'Hoja de Trabajo para listado'!$AB$151:$BA$151,0)),0)+IFERROR(INDEX('Hoja de Trabajo para listado'!$BC$155:$CB$1048576,MATCH($A1106,'Hoja de Trabajo para listado'!$BC$155:$BC$1048576,0),MATCH((CUADRO!M$4&amp;$E1106),'Hoja de Trabajo para listado'!$BC$151:$CB$151,0)),0)+IFERROR(INDEX('Hoja de Trabajo para listado'!$DE$153:$DG$274,MATCH($A1106,'Hoja de Trabajo para listado'!$DE$153:$DE$1048576,0),MATCH((CUADRO!M$4&amp;$E1106),'Hoja de Trabajo para listado'!$DE$151:$DG$151,0)),0)+IFERROR(INDEX('Hoja de Trabajo para listado'!$CD$155:$DC$1048576,MATCH($A1106,'Hoja de Trabajo para listado'!$CD$155:$CD$1048576,0),MATCH((CUADRO!M$4&amp;$E1106),'Hoja de Trabajo para listado'!$CD$151:$DC$151,0)),0)</f>
        <v>0</v>
      </c>
      <c r="N1106" s="245">
        <f ca="1">+IFERROR(INDEX('Hoja de Trabajo para listado'!$A$155:$Z$1048576,MATCH($A1106,'Hoja de Trabajo para listado'!$A$155:$A$1048576,0),MATCH((CUADRO!N$4&amp;$E1106),'Hoja de Trabajo para listado'!$A$151:$Z$151,0)),0)+IFERROR(INDEX('Hoja de Trabajo para listado'!$AB$155:$BA$1048576,MATCH($A1106,'Hoja de Trabajo para listado'!$AB$155:$AB$1048576,0),MATCH((CUADRO!N$4&amp;$E1106),'Hoja de Trabajo para listado'!$AB$151:$BA$151,0)),0)+IFERROR(INDEX('Hoja de Trabajo para listado'!$BC$155:$CB$1048576,MATCH($A1106,'Hoja de Trabajo para listado'!$BC$155:$BC$1048576,0),MATCH((CUADRO!N$4&amp;$E1106),'Hoja de Trabajo para listado'!$BC$151:$CB$151,0)),0)+IFERROR(INDEX('Hoja de Trabajo para listado'!$DE$153:$DG$274,MATCH($A1106,'Hoja de Trabajo para listado'!$DE$153:$DE$1048576,0),MATCH((CUADRO!N$4&amp;$E1106),'Hoja de Trabajo para listado'!$DE$151:$DG$151,0)),0)+IFERROR(INDEX('Hoja de Trabajo para listado'!$CD$155:$DC$1048576,MATCH($A1106,'Hoja de Trabajo para listado'!$CD$155:$CD$1048576,0),MATCH((CUADRO!N$4&amp;$E1106),'Hoja de Trabajo para listado'!$CD$151:$DC$151,0)),0)</f>
        <v>0</v>
      </c>
      <c r="O1106" s="245">
        <f ca="1">+IFERROR(INDEX('Hoja de Trabajo para listado'!$A$155:$Z$1048576,MATCH($A1106,'Hoja de Trabajo para listado'!$A$155:$A$1048576,0),MATCH((CUADRO!O$4&amp;$E1106),'Hoja de Trabajo para listado'!$A$151:$Z$151,0)),0)+IFERROR(INDEX('Hoja de Trabajo para listado'!$AB$155:$BA$1048576,MATCH($A1106,'Hoja de Trabajo para listado'!$AB$155:$AB$1048576,0),MATCH((CUADRO!O$4&amp;$E1106),'Hoja de Trabajo para listado'!$AB$151:$BA$151,0)),0)+IFERROR(INDEX('Hoja de Trabajo para listado'!$BC$155:$CB$1048576,MATCH($A1106,'Hoja de Trabajo para listado'!$BC$155:$BC$1048576,0),MATCH((CUADRO!O$4&amp;$E1106),'Hoja de Trabajo para listado'!$BC$151:$CB$151,0)),0)+IFERROR(INDEX('Hoja de Trabajo para listado'!$DE$153:$DG$274,MATCH($A1106,'Hoja de Trabajo para listado'!$DE$153:$DE$1048576,0),MATCH((CUADRO!O$4&amp;$E1106),'Hoja de Trabajo para listado'!$DE$151:$DG$151,0)),0)+IFERROR(INDEX('Hoja de Trabajo para listado'!$CD$155:$DC$1048576,MATCH($A1106,'Hoja de Trabajo para listado'!$CD$155:$CD$1048576,0),MATCH((CUADRO!O$4&amp;$E1106),'Hoja de Trabajo para listado'!$CD$151:$DC$151,0)),0)</f>
        <v>0</v>
      </c>
      <c r="P1106" s="245">
        <f ca="1">+IFERROR(INDEX('Hoja de Trabajo para listado'!$A$155:$Z$1048576,MATCH($A1106,'Hoja de Trabajo para listado'!$A$155:$A$1048576,0),MATCH((CUADRO!P$4&amp;$E1106),'Hoja de Trabajo para listado'!$A$151:$Z$151,0)),0)+IFERROR(INDEX('Hoja de Trabajo para listado'!$AB$155:$BA$1048576,MATCH($A1106,'Hoja de Trabajo para listado'!$AB$155:$AB$1048576,0),MATCH((CUADRO!P$4&amp;$E1106),'Hoja de Trabajo para listado'!$AB$151:$BA$151,0)),0)+IFERROR(INDEX('Hoja de Trabajo para listado'!$BC$155:$CB$1048576,MATCH($A1106,'Hoja de Trabajo para listado'!$BC$155:$BC$1048576,0),MATCH((CUADRO!P$4&amp;$E1106),'Hoja de Trabajo para listado'!$BC$151:$CB$151,0)),0)+IFERROR(INDEX('Hoja de Trabajo para listado'!$DE$153:$DG$274,MATCH($A1106,'Hoja de Trabajo para listado'!$DE$153:$DE$1048576,0),MATCH((CUADRO!P$4&amp;$E1106),'Hoja de Trabajo para listado'!$DE$151:$DG$151,0)),0)+IFERROR(INDEX('Hoja de Trabajo para listado'!$CD$155:$DC$1048576,MATCH($A1106,'Hoja de Trabajo para listado'!$CD$155:$CD$1048576,0),MATCH((CUADRO!P$4&amp;$E1106),'Hoja de Trabajo para listado'!$CD$151:$DC$151,0)),0)</f>
        <v>0</v>
      </c>
      <c r="Q1106" s="245">
        <f ca="1">+IFERROR(INDEX('Hoja de Trabajo para listado'!$A$155:$Z$1048576,MATCH($A1106,'Hoja de Trabajo para listado'!$A$155:$A$1048576,0),MATCH((CUADRO!Q$4&amp;$E1106),'Hoja de Trabajo para listado'!$A$151:$Z$151,0)),0)+IFERROR(INDEX('Hoja de Trabajo para listado'!$AB$155:$BA$1048576,MATCH($A1106,'Hoja de Trabajo para listado'!$AB$155:$AB$1048576,0),MATCH((CUADRO!Q$4&amp;$E1106),'Hoja de Trabajo para listado'!$AB$151:$BA$151,0)),0)+IFERROR(INDEX('Hoja de Trabajo para listado'!$BC$155:$CB$1048576,MATCH($A1106,'Hoja de Trabajo para listado'!$BC$155:$BC$1048576,0),MATCH((CUADRO!Q$4&amp;$E1106),'Hoja de Trabajo para listado'!$BC$151:$CB$151,0)),0)+IFERROR(INDEX('Hoja de Trabajo para listado'!$DE$153:$DG$274,MATCH($A1106,'Hoja de Trabajo para listado'!$DE$153:$DE$1048576,0),MATCH((CUADRO!Q$4&amp;$E1106),'Hoja de Trabajo para listado'!$DE$151:$DG$151,0)),0)+IFERROR(INDEX('Hoja de Trabajo para listado'!$CD$155:$DC$1048576,MATCH($A1106,'Hoja de Trabajo para listado'!$CD$155:$CD$1048576,0),MATCH((CUADRO!Q$4&amp;$E1106),'Hoja de Trabajo para listado'!$CD$151:$DC$151,0)),0)</f>
        <v>0</v>
      </c>
      <c r="R1106" s="245">
        <f t="shared" ca="1" si="41"/>
        <v>0</v>
      </c>
      <c r="S1106" s="259">
        <f ca="1">+R1105+R1106</f>
        <v>0</v>
      </c>
      <c r="T1106" s="245">
        <f ca="1">+S1106</f>
        <v>0</v>
      </c>
      <c r="U1106" s="244">
        <f t="shared" si="42"/>
        <v>2</v>
      </c>
      <c r="V1106" s="333" t="str">
        <f>+VLOOKUP(A1106,bd_lista!$A$3:$E$592,5,FALSE)</f>
        <v>Gobiernos Autonomos Municipales</v>
      </c>
      <c r="W1106" s="388"/>
      <c r="X1106" s="242">
        <f>+VLOOKUP(A1106,[4]Sheet1!$A$13:$D$744,4,FALSE)</f>
        <v>0</v>
      </c>
      <c r="Y1106" s="242" t="e">
        <f>+VLOOKUP(X1106,bd_lista!$A$3:$C$592,3,FALSE)</f>
        <v>#N/A</v>
      </c>
      <c r="Z1106" s="292"/>
      <c r="AA1106" s="293"/>
    </row>
    <row r="1107" spans="1:27" customFormat="1" ht="15" hidden="1" customHeight="1">
      <c r="A1107" s="32">
        <v>1911</v>
      </c>
      <c r="B1107" s="392">
        <f>+A1107</f>
        <v>1911</v>
      </c>
      <c r="C1107" s="247" t="str">
        <f>+VLOOKUP(A1107,bd_lista!$A$3:$C$592,3,FALSE)</f>
        <v>Gobierno Autónomo Municipal de Santa Rosa del Abuná</v>
      </c>
      <c r="D1107" s="389" t="str">
        <f>+C1107</f>
        <v>Gobierno Autónomo Municipal de Santa Rosa del Abuná</v>
      </c>
      <c r="E1107" s="242" t="s">
        <v>1304</v>
      </c>
      <c r="F1107" s="243">
        <f ca="1">+IFERROR(INDEX('Hoja de Trabajo para listado'!$A$155:$Z$1048576,MATCH($A1107,'Hoja de Trabajo para listado'!$A$155:$A$1048576,0),MATCH((CUADRO!F$4&amp;$E1107),'Hoja de Trabajo para listado'!$A$151:$Z$151,0)),0)+IFERROR(INDEX('Hoja de Trabajo para listado'!$AB$155:$BA$1048576,MATCH($A1107,'Hoja de Trabajo para listado'!$AB$155:$AB$1048576,0),MATCH((CUADRO!F$4&amp;$E1107),'Hoja de Trabajo para listado'!$AB$151:$BA$151,0)),0)+IFERROR(INDEX('Hoja de Trabajo para listado'!$BC$155:$CB$1048576,MATCH($A1107,'Hoja de Trabajo para listado'!$BC$155:$BC$1048576,0),MATCH((CUADRO!F$4&amp;$E1107),'Hoja de Trabajo para listado'!$BC$151:$CB$151,0)),0)+IFERROR(INDEX('Hoja de Trabajo para listado'!$DE$153:$DG$274,MATCH($A1107,'Hoja de Trabajo para listado'!$DE$153:$DE$1048576,0),MATCH((CUADRO!F$4&amp;$E1107),'Hoja de Trabajo para listado'!$DE$151:$DG$151,0)),0)+IFERROR(INDEX('Hoja de Trabajo para listado'!$CD$155:$DC$1048576,MATCH($A1107,'Hoja de Trabajo para listado'!$CD$155:$CD$1048576,0),MATCH((CUADRO!F$4&amp;$E1107),'Hoja de Trabajo para listado'!$CD$151:$DC$151,0)),0)</f>
        <v>0</v>
      </c>
      <c r="G1107" s="243">
        <f ca="1">+IFERROR(INDEX('Hoja de Trabajo para listado'!$A$155:$Z$1048576,MATCH($A1107,'Hoja de Trabajo para listado'!$A$155:$A$1048576,0),MATCH((CUADRO!G$4&amp;$E1107),'Hoja de Trabajo para listado'!$A$151:$Z$151,0)),0)+IFERROR(INDEX('Hoja de Trabajo para listado'!$AB$155:$BA$1048576,MATCH($A1107,'Hoja de Trabajo para listado'!$AB$155:$AB$1048576,0),MATCH((CUADRO!G$4&amp;$E1107),'Hoja de Trabajo para listado'!$AB$151:$BA$151,0)),0)+IFERROR(INDEX('Hoja de Trabajo para listado'!$BC$155:$CB$1048576,MATCH($A1107,'Hoja de Trabajo para listado'!$BC$155:$BC$1048576,0),MATCH((CUADRO!G$4&amp;$E1107),'Hoja de Trabajo para listado'!$BC$151:$CB$151,0)),0)+IFERROR(INDEX('Hoja de Trabajo para listado'!$DE$153:$DG$274,MATCH($A1107,'Hoja de Trabajo para listado'!$DE$153:$DE$1048576,0),MATCH((CUADRO!G$4&amp;$E1107),'Hoja de Trabajo para listado'!$DE$151:$DG$151,0)),0)+IFERROR(INDEX('Hoja de Trabajo para listado'!$CD$155:$DC$1048576,MATCH($A1107,'Hoja de Trabajo para listado'!$CD$155:$CD$1048576,0),MATCH((CUADRO!G$4&amp;$E1107),'Hoja de Trabajo para listado'!$CD$151:$DC$151,0)),0)</f>
        <v>0</v>
      </c>
      <c r="H1107" s="243">
        <f ca="1">+IFERROR(INDEX('Hoja de Trabajo para listado'!$A$155:$Z$1048576,MATCH($A1107,'Hoja de Trabajo para listado'!$A$155:$A$1048576,0),MATCH((CUADRO!H$4&amp;$E1107),'Hoja de Trabajo para listado'!$A$151:$Z$151,0)),0)+IFERROR(INDEX('Hoja de Trabajo para listado'!$AB$155:$BA$1048576,MATCH($A1107,'Hoja de Trabajo para listado'!$AB$155:$AB$1048576,0),MATCH((CUADRO!H$4&amp;$E1107),'Hoja de Trabajo para listado'!$AB$151:$BA$151,0)),0)+IFERROR(INDEX('Hoja de Trabajo para listado'!$BC$155:$CB$1048576,MATCH($A1107,'Hoja de Trabajo para listado'!$BC$155:$BC$1048576,0),MATCH((CUADRO!H$4&amp;$E1107),'Hoja de Trabajo para listado'!$BC$151:$CB$151,0)),0)+IFERROR(INDEX('Hoja de Trabajo para listado'!$DE$153:$DG$274,MATCH($A1107,'Hoja de Trabajo para listado'!$DE$153:$DE$1048576,0),MATCH((CUADRO!H$4&amp;$E1107),'Hoja de Trabajo para listado'!$DE$151:$DG$151,0)),0)+IFERROR(INDEX('Hoja de Trabajo para listado'!$CD$155:$DC$1048576,MATCH($A1107,'Hoja de Trabajo para listado'!$CD$155:$CD$1048576,0),MATCH((CUADRO!H$4&amp;$E1107),'Hoja de Trabajo para listado'!$CD$151:$DC$151,0)),0)</f>
        <v>0</v>
      </c>
      <c r="I1107" s="243">
        <f ca="1">+IFERROR(INDEX('Hoja de Trabajo para listado'!$A$155:$Z$1048576,MATCH($A1107,'Hoja de Trabajo para listado'!$A$155:$A$1048576,0),MATCH((CUADRO!I$4&amp;$E1107),'Hoja de Trabajo para listado'!$A$151:$Z$151,0)),0)+IFERROR(INDEX('Hoja de Trabajo para listado'!$AB$155:$BA$1048576,MATCH($A1107,'Hoja de Trabajo para listado'!$AB$155:$AB$1048576,0),MATCH((CUADRO!I$4&amp;$E1107),'Hoja de Trabajo para listado'!$AB$151:$BA$151,0)),0)+IFERROR(INDEX('Hoja de Trabajo para listado'!$BC$155:$CB$1048576,MATCH($A1107,'Hoja de Trabajo para listado'!$BC$155:$BC$1048576,0),MATCH((CUADRO!I$4&amp;$E1107),'Hoja de Trabajo para listado'!$BC$151:$CB$151,0)),0)+IFERROR(INDEX('Hoja de Trabajo para listado'!$DE$153:$DG$274,MATCH($A1107,'Hoja de Trabajo para listado'!$DE$153:$DE$1048576,0),MATCH((CUADRO!I$4&amp;$E1107),'Hoja de Trabajo para listado'!$DE$151:$DG$151,0)),0)+IFERROR(INDEX('Hoja de Trabajo para listado'!$CD$155:$DC$1048576,MATCH($A1107,'Hoja de Trabajo para listado'!$CD$155:$CD$1048576,0),MATCH((CUADRO!I$4&amp;$E1107),'Hoja de Trabajo para listado'!$CD$151:$DC$151,0)),0)</f>
        <v>0</v>
      </c>
      <c r="J1107" s="243">
        <f ca="1">+IFERROR(INDEX('Hoja de Trabajo para listado'!$A$155:$Z$1048576,MATCH($A1107,'Hoja de Trabajo para listado'!$A$155:$A$1048576,0),MATCH((CUADRO!J$4&amp;$E1107),'Hoja de Trabajo para listado'!$A$151:$Z$151,0)),0)+IFERROR(INDEX('Hoja de Trabajo para listado'!$AB$155:$BA$1048576,MATCH($A1107,'Hoja de Trabajo para listado'!$AB$155:$AB$1048576,0),MATCH((CUADRO!J$4&amp;$E1107),'Hoja de Trabajo para listado'!$AB$151:$BA$151,0)),0)+IFERROR(INDEX('Hoja de Trabajo para listado'!$BC$155:$CB$1048576,MATCH($A1107,'Hoja de Trabajo para listado'!$BC$155:$BC$1048576,0),MATCH((CUADRO!J$4&amp;$E1107),'Hoja de Trabajo para listado'!$BC$151:$CB$151,0)),0)+IFERROR(INDEX('Hoja de Trabajo para listado'!$DE$153:$DG$274,MATCH($A1107,'Hoja de Trabajo para listado'!$DE$153:$DE$1048576,0),MATCH((CUADRO!J$4&amp;$E1107),'Hoja de Trabajo para listado'!$DE$151:$DG$151,0)),0)+IFERROR(INDEX('Hoja de Trabajo para listado'!$CD$155:$DC$1048576,MATCH($A1107,'Hoja de Trabajo para listado'!$CD$155:$CD$1048576,0),MATCH((CUADRO!J$4&amp;$E1107),'Hoja de Trabajo para listado'!$CD$151:$DC$151,0)),0)</f>
        <v>0</v>
      </c>
      <c r="K1107" s="243">
        <f ca="1">+IFERROR(INDEX('Hoja de Trabajo para listado'!$A$155:$Z$1048576,MATCH($A1107,'Hoja de Trabajo para listado'!$A$155:$A$1048576,0),MATCH((CUADRO!K$4&amp;$E1107),'Hoja de Trabajo para listado'!$A$151:$Z$151,0)),0)+IFERROR(INDEX('Hoja de Trabajo para listado'!$AB$155:$BA$1048576,MATCH($A1107,'Hoja de Trabajo para listado'!$AB$155:$AB$1048576,0),MATCH((CUADRO!K$4&amp;$E1107),'Hoja de Trabajo para listado'!$AB$151:$BA$151,0)),0)+IFERROR(INDEX('Hoja de Trabajo para listado'!$BC$155:$CB$1048576,MATCH($A1107,'Hoja de Trabajo para listado'!$BC$155:$BC$1048576,0),MATCH((CUADRO!K$4&amp;$E1107),'Hoja de Trabajo para listado'!$BC$151:$CB$151,0)),0)+IFERROR(INDEX('Hoja de Trabajo para listado'!$DE$153:$DG$274,MATCH($A1107,'Hoja de Trabajo para listado'!$DE$153:$DE$1048576,0),MATCH((CUADRO!K$4&amp;$E1107),'Hoja de Trabajo para listado'!$DE$151:$DG$151,0)),0)+IFERROR(INDEX('Hoja de Trabajo para listado'!$CD$155:$DC$1048576,MATCH($A1107,'Hoja de Trabajo para listado'!$CD$155:$CD$1048576,0),MATCH((CUADRO!K$4&amp;$E1107),'Hoja de Trabajo para listado'!$CD$151:$DC$151,0)),0)</f>
        <v>0</v>
      </c>
      <c r="L1107" s="243">
        <f ca="1">+IFERROR(INDEX('Hoja de Trabajo para listado'!$A$155:$Z$1048576,MATCH($A1107,'Hoja de Trabajo para listado'!$A$155:$A$1048576,0),MATCH((CUADRO!L$4&amp;$E1107),'Hoja de Trabajo para listado'!$A$151:$Z$151,0)),0)+IFERROR(INDEX('Hoja de Trabajo para listado'!$AB$155:$BA$1048576,MATCH($A1107,'Hoja de Trabajo para listado'!$AB$155:$AB$1048576,0),MATCH((CUADRO!L$4&amp;$E1107),'Hoja de Trabajo para listado'!$AB$151:$BA$151,0)),0)+IFERROR(INDEX('Hoja de Trabajo para listado'!$BC$155:$CB$1048576,MATCH($A1107,'Hoja de Trabajo para listado'!$BC$155:$BC$1048576,0),MATCH((CUADRO!L$4&amp;$E1107),'Hoja de Trabajo para listado'!$BC$151:$CB$151,0)),0)+IFERROR(INDEX('Hoja de Trabajo para listado'!$DE$153:$DG$274,MATCH($A1107,'Hoja de Trabajo para listado'!$DE$153:$DE$1048576,0),MATCH((CUADRO!L$4&amp;$E1107),'Hoja de Trabajo para listado'!$DE$151:$DG$151,0)),0)+IFERROR(INDEX('Hoja de Trabajo para listado'!$CD$155:$DC$1048576,MATCH($A1107,'Hoja de Trabajo para listado'!$CD$155:$CD$1048576,0),MATCH((CUADRO!L$4&amp;$E1107),'Hoja de Trabajo para listado'!$CD$151:$DC$151,0)),0)</f>
        <v>0</v>
      </c>
      <c r="M1107" s="243">
        <f ca="1">+IFERROR(INDEX('Hoja de Trabajo para listado'!$A$155:$Z$1048576,MATCH($A1107,'Hoja de Trabajo para listado'!$A$155:$A$1048576,0),MATCH((CUADRO!M$4&amp;$E1107),'Hoja de Trabajo para listado'!$A$151:$Z$151,0)),0)+IFERROR(INDEX('Hoja de Trabajo para listado'!$AB$155:$BA$1048576,MATCH($A1107,'Hoja de Trabajo para listado'!$AB$155:$AB$1048576,0),MATCH((CUADRO!M$4&amp;$E1107),'Hoja de Trabajo para listado'!$AB$151:$BA$151,0)),0)+IFERROR(INDEX('Hoja de Trabajo para listado'!$BC$155:$CB$1048576,MATCH($A1107,'Hoja de Trabajo para listado'!$BC$155:$BC$1048576,0),MATCH((CUADRO!M$4&amp;$E1107),'Hoja de Trabajo para listado'!$BC$151:$CB$151,0)),0)+IFERROR(INDEX('Hoja de Trabajo para listado'!$DE$153:$DG$274,MATCH($A1107,'Hoja de Trabajo para listado'!$DE$153:$DE$1048576,0),MATCH((CUADRO!M$4&amp;$E1107),'Hoja de Trabajo para listado'!$DE$151:$DG$151,0)),0)+IFERROR(INDEX('Hoja de Trabajo para listado'!$CD$155:$DC$1048576,MATCH($A1107,'Hoja de Trabajo para listado'!$CD$155:$CD$1048576,0),MATCH((CUADRO!M$4&amp;$E1107),'Hoja de Trabajo para listado'!$CD$151:$DC$151,0)),0)</f>
        <v>0</v>
      </c>
      <c r="N1107" s="243">
        <f ca="1">+IFERROR(INDEX('Hoja de Trabajo para listado'!$A$155:$Z$1048576,MATCH($A1107,'Hoja de Trabajo para listado'!$A$155:$A$1048576,0),MATCH((CUADRO!N$4&amp;$E1107),'Hoja de Trabajo para listado'!$A$151:$Z$151,0)),0)+IFERROR(INDEX('Hoja de Trabajo para listado'!$AB$155:$BA$1048576,MATCH($A1107,'Hoja de Trabajo para listado'!$AB$155:$AB$1048576,0),MATCH((CUADRO!N$4&amp;$E1107),'Hoja de Trabajo para listado'!$AB$151:$BA$151,0)),0)+IFERROR(INDEX('Hoja de Trabajo para listado'!$BC$155:$CB$1048576,MATCH($A1107,'Hoja de Trabajo para listado'!$BC$155:$BC$1048576,0),MATCH((CUADRO!N$4&amp;$E1107),'Hoja de Trabajo para listado'!$BC$151:$CB$151,0)),0)+IFERROR(INDEX('Hoja de Trabajo para listado'!$DE$153:$DG$274,MATCH($A1107,'Hoja de Trabajo para listado'!$DE$153:$DE$1048576,0),MATCH((CUADRO!N$4&amp;$E1107),'Hoja de Trabajo para listado'!$DE$151:$DG$151,0)),0)+IFERROR(INDEX('Hoja de Trabajo para listado'!$CD$155:$DC$1048576,MATCH($A1107,'Hoja de Trabajo para listado'!$CD$155:$CD$1048576,0),MATCH((CUADRO!N$4&amp;$E1107),'Hoja de Trabajo para listado'!$CD$151:$DC$151,0)),0)</f>
        <v>0</v>
      </c>
      <c r="O1107" s="243">
        <f ca="1">+IFERROR(INDEX('Hoja de Trabajo para listado'!$A$155:$Z$1048576,MATCH($A1107,'Hoja de Trabajo para listado'!$A$155:$A$1048576,0),MATCH((CUADRO!O$4&amp;$E1107),'Hoja de Trabajo para listado'!$A$151:$Z$151,0)),0)+IFERROR(INDEX('Hoja de Trabajo para listado'!$AB$155:$BA$1048576,MATCH($A1107,'Hoja de Trabajo para listado'!$AB$155:$AB$1048576,0),MATCH((CUADRO!O$4&amp;$E1107),'Hoja de Trabajo para listado'!$AB$151:$BA$151,0)),0)+IFERROR(INDEX('Hoja de Trabajo para listado'!$BC$155:$CB$1048576,MATCH($A1107,'Hoja de Trabajo para listado'!$BC$155:$BC$1048576,0),MATCH((CUADRO!O$4&amp;$E1107),'Hoja de Trabajo para listado'!$BC$151:$CB$151,0)),0)+IFERROR(INDEX('Hoja de Trabajo para listado'!$DE$153:$DG$274,MATCH($A1107,'Hoja de Trabajo para listado'!$DE$153:$DE$1048576,0),MATCH((CUADRO!O$4&amp;$E1107),'Hoja de Trabajo para listado'!$DE$151:$DG$151,0)),0)+IFERROR(INDEX('Hoja de Trabajo para listado'!$CD$155:$DC$1048576,MATCH($A1107,'Hoja de Trabajo para listado'!$CD$155:$CD$1048576,0),MATCH((CUADRO!O$4&amp;$E1107),'Hoja de Trabajo para listado'!$CD$151:$DC$151,0)),0)</f>
        <v>0</v>
      </c>
      <c r="P1107" s="243">
        <f ca="1">+IFERROR(INDEX('Hoja de Trabajo para listado'!$A$155:$Z$1048576,MATCH($A1107,'Hoja de Trabajo para listado'!$A$155:$A$1048576,0),MATCH((CUADRO!P$4&amp;$E1107),'Hoja de Trabajo para listado'!$A$151:$Z$151,0)),0)+IFERROR(INDEX('Hoja de Trabajo para listado'!$AB$155:$BA$1048576,MATCH($A1107,'Hoja de Trabajo para listado'!$AB$155:$AB$1048576,0),MATCH((CUADRO!P$4&amp;$E1107),'Hoja de Trabajo para listado'!$AB$151:$BA$151,0)),0)+IFERROR(INDEX('Hoja de Trabajo para listado'!$BC$155:$CB$1048576,MATCH($A1107,'Hoja de Trabajo para listado'!$BC$155:$BC$1048576,0),MATCH((CUADRO!P$4&amp;$E1107),'Hoja de Trabajo para listado'!$BC$151:$CB$151,0)),0)+IFERROR(INDEX('Hoja de Trabajo para listado'!$DE$153:$DG$274,MATCH($A1107,'Hoja de Trabajo para listado'!$DE$153:$DE$1048576,0),MATCH((CUADRO!P$4&amp;$E1107),'Hoja de Trabajo para listado'!$DE$151:$DG$151,0)),0)+IFERROR(INDEX('Hoja de Trabajo para listado'!$CD$155:$DC$1048576,MATCH($A1107,'Hoja de Trabajo para listado'!$CD$155:$CD$1048576,0),MATCH((CUADRO!P$4&amp;$E1107),'Hoja de Trabajo para listado'!$CD$151:$DC$151,0)),0)</f>
        <v>0</v>
      </c>
      <c r="Q1107" s="243">
        <f ca="1">+IFERROR(INDEX('Hoja de Trabajo para listado'!$A$155:$Z$1048576,MATCH($A1107,'Hoja de Trabajo para listado'!$A$155:$A$1048576,0),MATCH((CUADRO!Q$4&amp;$E1107),'Hoja de Trabajo para listado'!$A$151:$Z$151,0)),0)+IFERROR(INDEX('Hoja de Trabajo para listado'!$AB$155:$BA$1048576,MATCH($A1107,'Hoja de Trabajo para listado'!$AB$155:$AB$1048576,0),MATCH((CUADRO!Q$4&amp;$E1107),'Hoja de Trabajo para listado'!$AB$151:$BA$151,0)),0)+IFERROR(INDEX('Hoja de Trabajo para listado'!$BC$155:$CB$1048576,MATCH($A1107,'Hoja de Trabajo para listado'!$BC$155:$BC$1048576,0),MATCH((CUADRO!Q$4&amp;$E1107),'Hoja de Trabajo para listado'!$BC$151:$CB$151,0)),0)+IFERROR(INDEX('Hoja de Trabajo para listado'!$DE$153:$DG$274,MATCH($A1107,'Hoja de Trabajo para listado'!$DE$153:$DE$1048576,0),MATCH((CUADRO!Q$4&amp;$E1107),'Hoja de Trabajo para listado'!$DE$151:$DG$151,0)),0)+IFERROR(INDEX('Hoja de Trabajo para listado'!$CD$155:$DC$1048576,MATCH($A1107,'Hoja de Trabajo para listado'!$CD$155:$CD$1048576,0),MATCH((CUADRO!Q$4&amp;$E1107),'Hoja de Trabajo para listado'!$CD$151:$DC$151,0)),0)</f>
        <v>0</v>
      </c>
      <c r="R1107" s="243">
        <f t="shared" ca="1" si="41"/>
        <v>0</v>
      </c>
      <c r="S1107" s="249"/>
      <c r="T1107" s="243">
        <f ca="1">+T1108</f>
        <v>0</v>
      </c>
      <c r="U1107" s="242">
        <f t="shared" si="42"/>
        <v>1</v>
      </c>
      <c r="V1107" s="333" t="str">
        <f>+VLOOKUP(A1107,bd_lista!$A$3:$E$592,5,FALSE)</f>
        <v>Gobiernos Autonomos Municipales</v>
      </c>
      <c r="W1107" s="387" t="str">
        <f>+V1107</f>
        <v>Gobiernos Autonomos Municipales</v>
      </c>
      <c r="X1107" s="242">
        <f>+VLOOKUP(A1107,[4]Sheet1!$A$13:$D$744,4,FALSE)</f>
        <v>0</v>
      </c>
      <c r="Y1107" s="242" t="e">
        <f>+VLOOKUP(X1107,bd_lista!$A$3:$C$592,3,FALSE)</f>
        <v>#N/A</v>
      </c>
      <c r="Z1107" s="294">
        <f>+X1107</f>
        <v>0</v>
      </c>
      <c r="AA1107" s="295" t="e">
        <f>+Y1107</f>
        <v>#N/A</v>
      </c>
    </row>
    <row r="1108" spans="1:27" customFormat="1" ht="15" hidden="1" customHeight="1">
      <c r="A1108" s="32">
        <v>1911</v>
      </c>
      <c r="B1108" s="393"/>
      <c r="C1108" s="247" t="str">
        <f>+VLOOKUP(A1108,bd_lista!$A$3:$C$592,3,FALSE)</f>
        <v>Gobierno Autónomo Municipal de Santa Rosa del Abuná</v>
      </c>
      <c r="D1108" s="390"/>
      <c r="E1108" s="244" t="s">
        <v>1305</v>
      </c>
      <c r="F1108" s="245">
        <f ca="1">+IFERROR(INDEX('Hoja de Trabajo para listado'!$A$155:$Z$1048576,MATCH($A1108,'Hoja de Trabajo para listado'!$A$155:$A$1048576,0),MATCH((CUADRO!F$4&amp;$E1108),'Hoja de Trabajo para listado'!$A$151:$Z$151,0)),0)+IFERROR(INDEX('Hoja de Trabajo para listado'!$AB$155:$BA$1048576,MATCH($A1108,'Hoja de Trabajo para listado'!$AB$155:$AB$1048576,0),MATCH((CUADRO!F$4&amp;$E1108),'Hoja de Trabajo para listado'!$AB$151:$BA$151,0)),0)+IFERROR(INDEX('Hoja de Trabajo para listado'!$BC$155:$CB$1048576,MATCH($A1108,'Hoja de Trabajo para listado'!$BC$155:$BC$1048576,0),MATCH((CUADRO!F$4&amp;$E1108),'Hoja de Trabajo para listado'!$BC$151:$CB$151,0)),0)+IFERROR(INDEX('Hoja de Trabajo para listado'!$DE$153:$DG$274,MATCH($A1108,'Hoja de Trabajo para listado'!$DE$153:$DE$1048576,0),MATCH((CUADRO!F$4&amp;$E1108),'Hoja de Trabajo para listado'!$DE$151:$DG$151,0)),0)+IFERROR(INDEX('Hoja de Trabajo para listado'!$CD$155:$DC$1048576,MATCH($A1108,'Hoja de Trabajo para listado'!$CD$155:$CD$1048576,0),MATCH((CUADRO!F$4&amp;$E1108),'Hoja de Trabajo para listado'!$CD$151:$DC$151,0)),0)</f>
        <v>0</v>
      </c>
      <c r="G1108" s="245">
        <f ca="1">+IFERROR(INDEX('Hoja de Trabajo para listado'!$A$155:$Z$1048576,MATCH($A1108,'Hoja de Trabajo para listado'!$A$155:$A$1048576,0),MATCH((CUADRO!G$4&amp;$E1108),'Hoja de Trabajo para listado'!$A$151:$Z$151,0)),0)+IFERROR(INDEX('Hoja de Trabajo para listado'!$AB$155:$BA$1048576,MATCH($A1108,'Hoja de Trabajo para listado'!$AB$155:$AB$1048576,0),MATCH((CUADRO!G$4&amp;$E1108),'Hoja de Trabajo para listado'!$AB$151:$BA$151,0)),0)+IFERROR(INDEX('Hoja de Trabajo para listado'!$BC$155:$CB$1048576,MATCH($A1108,'Hoja de Trabajo para listado'!$BC$155:$BC$1048576,0),MATCH((CUADRO!G$4&amp;$E1108),'Hoja de Trabajo para listado'!$BC$151:$CB$151,0)),0)+IFERROR(INDEX('Hoja de Trabajo para listado'!$DE$153:$DG$274,MATCH($A1108,'Hoja de Trabajo para listado'!$DE$153:$DE$1048576,0),MATCH((CUADRO!G$4&amp;$E1108),'Hoja de Trabajo para listado'!$DE$151:$DG$151,0)),0)+IFERROR(INDEX('Hoja de Trabajo para listado'!$CD$155:$DC$1048576,MATCH($A1108,'Hoja de Trabajo para listado'!$CD$155:$CD$1048576,0),MATCH((CUADRO!G$4&amp;$E1108),'Hoja de Trabajo para listado'!$CD$151:$DC$151,0)),0)</f>
        <v>0</v>
      </c>
      <c r="H1108" s="245">
        <f ca="1">+IFERROR(INDEX('Hoja de Trabajo para listado'!$A$155:$Z$1048576,MATCH($A1108,'Hoja de Trabajo para listado'!$A$155:$A$1048576,0),MATCH((CUADRO!H$4&amp;$E1108),'Hoja de Trabajo para listado'!$A$151:$Z$151,0)),0)+IFERROR(INDEX('Hoja de Trabajo para listado'!$AB$155:$BA$1048576,MATCH($A1108,'Hoja de Trabajo para listado'!$AB$155:$AB$1048576,0),MATCH((CUADRO!H$4&amp;$E1108),'Hoja de Trabajo para listado'!$AB$151:$BA$151,0)),0)+IFERROR(INDEX('Hoja de Trabajo para listado'!$BC$155:$CB$1048576,MATCH($A1108,'Hoja de Trabajo para listado'!$BC$155:$BC$1048576,0),MATCH((CUADRO!H$4&amp;$E1108),'Hoja de Trabajo para listado'!$BC$151:$CB$151,0)),0)+IFERROR(INDEX('Hoja de Trabajo para listado'!$DE$153:$DG$274,MATCH($A1108,'Hoja de Trabajo para listado'!$DE$153:$DE$1048576,0),MATCH((CUADRO!H$4&amp;$E1108),'Hoja de Trabajo para listado'!$DE$151:$DG$151,0)),0)+IFERROR(INDEX('Hoja de Trabajo para listado'!$CD$155:$DC$1048576,MATCH($A1108,'Hoja de Trabajo para listado'!$CD$155:$CD$1048576,0),MATCH((CUADRO!H$4&amp;$E1108),'Hoja de Trabajo para listado'!$CD$151:$DC$151,0)),0)</f>
        <v>0</v>
      </c>
      <c r="I1108" s="245">
        <f ca="1">+IFERROR(INDEX('Hoja de Trabajo para listado'!$A$155:$Z$1048576,MATCH($A1108,'Hoja de Trabajo para listado'!$A$155:$A$1048576,0),MATCH((CUADRO!I$4&amp;$E1108),'Hoja de Trabajo para listado'!$A$151:$Z$151,0)),0)+IFERROR(INDEX('Hoja de Trabajo para listado'!$AB$155:$BA$1048576,MATCH($A1108,'Hoja de Trabajo para listado'!$AB$155:$AB$1048576,0),MATCH((CUADRO!I$4&amp;$E1108),'Hoja de Trabajo para listado'!$AB$151:$BA$151,0)),0)+IFERROR(INDEX('Hoja de Trabajo para listado'!$BC$155:$CB$1048576,MATCH($A1108,'Hoja de Trabajo para listado'!$BC$155:$BC$1048576,0),MATCH((CUADRO!I$4&amp;$E1108),'Hoja de Trabajo para listado'!$BC$151:$CB$151,0)),0)+IFERROR(INDEX('Hoja de Trabajo para listado'!$DE$153:$DG$274,MATCH($A1108,'Hoja de Trabajo para listado'!$DE$153:$DE$1048576,0),MATCH((CUADRO!I$4&amp;$E1108),'Hoja de Trabajo para listado'!$DE$151:$DG$151,0)),0)+IFERROR(INDEX('Hoja de Trabajo para listado'!$CD$155:$DC$1048576,MATCH($A1108,'Hoja de Trabajo para listado'!$CD$155:$CD$1048576,0),MATCH((CUADRO!I$4&amp;$E1108),'Hoja de Trabajo para listado'!$CD$151:$DC$151,0)),0)</f>
        <v>0</v>
      </c>
      <c r="J1108" s="245">
        <f ca="1">+IFERROR(INDEX('Hoja de Trabajo para listado'!$A$155:$Z$1048576,MATCH($A1108,'Hoja de Trabajo para listado'!$A$155:$A$1048576,0),MATCH((CUADRO!J$4&amp;$E1108),'Hoja de Trabajo para listado'!$A$151:$Z$151,0)),0)+IFERROR(INDEX('Hoja de Trabajo para listado'!$AB$155:$BA$1048576,MATCH($A1108,'Hoja de Trabajo para listado'!$AB$155:$AB$1048576,0),MATCH((CUADRO!J$4&amp;$E1108),'Hoja de Trabajo para listado'!$AB$151:$BA$151,0)),0)+IFERROR(INDEX('Hoja de Trabajo para listado'!$BC$155:$CB$1048576,MATCH($A1108,'Hoja de Trabajo para listado'!$BC$155:$BC$1048576,0),MATCH((CUADRO!J$4&amp;$E1108),'Hoja de Trabajo para listado'!$BC$151:$CB$151,0)),0)+IFERROR(INDEX('Hoja de Trabajo para listado'!$DE$153:$DG$274,MATCH($A1108,'Hoja de Trabajo para listado'!$DE$153:$DE$1048576,0),MATCH((CUADRO!J$4&amp;$E1108),'Hoja de Trabajo para listado'!$DE$151:$DG$151,0)),0)+IFERROR(INDEX('Hoja de Trabajo para listado'!$CD$155:$DC$1048576,MATCH($A1108,'Hoja de Trabajo para listado'!$CD$155:$CD$1048576,0),MATCH((CUADRO!J$4&amp;$E1108),'Hoja de Trabajo para listado'!$CD$151:$DC$151,0)),0)</f>
        <v>0</v>
      </c>
      <c r="K1108" s="245">
        <f ca="1">+IFERROR(INDEX('Hoja de Trabajo para listado'!$A$155:$Z$1048576,MATCH($A1108,'Hoja de Trabajo para listado'!$A$155:$A$1048576,0),MATCH((CUADRO!K$4&amp;$E1108),'Hoja de Trabajo para listado'!$A$151:$Z$151,0)),0)+IFERROR(INDEX('Hoja de Trabajo para listado'!$AB$155:$BA$1048576,MATCH($A1108,'Hoja de Trabajo para listado'!$AB$155:$AB$1048576,0),MATCH((CUADRO!K$4&amp;$E1108),'Hoja de Trabajo para listado'!$AB$151:$BA$151,0)),0)+IFERROR(INDEX('Hoja de Trabajo para listado'!$BC$155:$CB$1048576,MATCH($A1108,'Hoja de Trabajo para listado'!$BC$155:$BC$1048576,0),MATCH((CUADRO!K$4&amp;$E1108),'Hoja de Trabajo para listado'!$BC$151:$CB$151,0)),0)+IFERROR(INDEX('Hoja de Trabajo para listado'!$DE$153:$DG$274,MATCH($A1108,'Hoja de Trabajo para listado'!$DE$153:$DE$1048576,0),MATCH((CUADRO!K$4&amp;$E1108),'Hoja de Trabajo para listado'!$DE$151:$DG$151,0)),0)+IFERROR(INDEX('Hoja de Trabajo para listado'!$CD$155:$DC$1048576,MATCH($A1108,'Hoja de Trabajo para listado'!$CD$155:$CD$1048576,0),MATCH((CUADRO!K$4&amp;$E1108),'Hoja de Trabajo para listado'!$CD$151:$DC$151,0)),0)</f>
        <v>0</v>
      </c>
      <c r="L1108" s="245">
        <f ca="1">+IFERROR(INDEX('Hoja de Trabajo para listado'!$A$155:$Z$1048576,MATCH($A1108,'Hoja de Trabajo para listado'!$A$155:$A$1048576,0),MATCH((CUADRO!L$4&amp;$E1108),'Hoja de Trabajo para listado'!$A$151:$Z$151,0)),0)+IFERROR(INDEX('Hoja de Trabajo para listado'!$AB$155:$BA$1048576,MATCH($A1108,'Hoja de Trabajo para listado'!$AB$155:$AB$1048576,0),MATCH((CUADRO!L$4&amp;$E1108),'Hoja de Trabajo para listado'!$AB$151:$BA$151,0)),0)+IFERROR(INDEX('Hoja de Trabajo para listado'!$BC$155:$CB$1048576,MATCH($A1108,'Hoja de Trabajo para listado'!$BC$155:$BC$1048576,0),MATCH((CUADRO!L$4&amp;$E1108),'Hoja de Trabajo para listado'!$BC$151:$CB$151,0)),0)+IFERROR(INDEX('Hoja de Trabajo para listado'!$DE$153:$DG$274,MATCH($A1108,'Hoja de Trabajo para listado'!$DE$153:$DE$1048576,0),MATCH((CUADRO!L$4&amp;$E1108),'Hoja de Trabajo para listado'!$DE$151:$DG$151,0)),0)+IFERROR(INDEX('Hoja de Trabajo para listado'!$CD$155:$DC$1048576,MATCH($A1108,'Hoja de Trabajo para listado'!$CD$155:$CD$1048576,0),MATCH((CUADRO!L$4&amp;$E1108),'Hoja de Trabajo para listado'!$CD$151:$DC$151,0)),0)</f>
        <v>0</v>
      </c>
      <c r="M1108" s="245">
        <f ca="1">+IFERROR(INDEX('Hoja de Trabajo para listado'!$A$155:$Z$1048576,MATCH($A1108,'Hoja de Trabajo para listado'!$A$155:$A$1048576,0),MATCH((CUADRO!M$4&amp;$E1108),'Hoja de Trabajo para listado'!$A$151:$Z$151,0)),0)+IFERROR(INDEX('Hoja de Trabajo para listado'!$AB$155:$BA$1048576,MATCH($A1108,'Hoja de Trabajo para listado'!$AB$155:$AB$1048576,0),MATCH((CUADRO!M$4&amp;$E1108),'Hoja de Trabajo para listado'!$AB$151:$BA$151,0)),0)+IFERROR(INDEX('Hoja de Trabajo para listado'!$BC$155:$CB$1048576,MATCH($A1108,'Hoja de Trabajo para listado'!$BC$155:$BC$1048576,0),MATCH((CUADRO!M$4&amp;$E1108),'Hoja de Trabajo para listado'!$BC$151:$CB$151,0)),0)+IFERROR(INDEX('Hoja de Trabajo para listado'!$DE$153:$DG$274,MATCH($A1108,'Hoja de Trabajo para listado'!$DE$153:$DE$1048576,0),MATCH((CUADRO!M$4&amp;$E1108),'Hoja de Trabajo para listado'!$DE$151:$DG$151,0)),0)+IFERROR(INDEX('Hoja de Trabajo para listado'!$CD$155:$DC$1048576,MATCH($A1108,'Hoja de Trabajo para listado'!$CD$155:$CD$1048576,0),MATCH((CUADRO!M$4&amp;$E1108),'Hoja de Trabajo para listado'!$CD$151:$DC$151,0)),0)</f>
        <v>0</v>
      </c>
      <c r="N1108" s="245">
        <f ca="1">+IFERROR(INDEX('Hoja de Trabajo para listado'!$A$155:$Z$1048576,MATCH($A1108,'Hoja de Trabajo para listado'!$A$155:$A$1048576,0),MATCH((CUADRO!N$4&amp;$E1108),'Hoja de Trabajo para listado'!$A$151:$Z$151,0)),0)+IFERROR(INDEX('Hoja de Trabajo para listado'!$AB$155:$BA$1048576,MATCH($A1108,'Hoja de Trabajo para listado'!$AB$155:$AB$1048576,0),MATCH((CUADRO!N$4&amp;$E1108),'Hoja de Trabajo para listado'!$AB$151:$BA$151,0)),0)+IFERROR(INDEX('Hoja de Trabajo para listado'!$BC$155:$CB$1048576,MATCH($A1108,'Hoja de Trabajo para listado'!$BC$155:$BC$1048576,0),MATCH((CUADRO!N$4&amp;$E1108),'Hoja de Trabajo para listado'!$BC$151:$CB$151,0)),0)+IFERROR(INDEX('Hoja de Trabajo para listado'!$DE$153:$DG$274,MATCH($A1108,'Hoja de Trabajo para listado'!$DE$153:$DE$1048576,0),MATCH((CUADRO!N$4&amp;$E1108),'Hoja de Trabajo para listado'!$DE$151:$DG$151,0)),0)+IFERROR(INDEX('Hoja de Trabajo para listado'!$CD$155:$DC$1048576,MATCH($A1108,'Hoja de Trabajo para listado'!$CD$155:$CD$1048576,0),MATCH((CUADRO!N$4&amp;$E1108),'Hoja de Trabajo para listado'!$CD$151:$DC$151,0)),0)</f>
        <v>0</v>
      </c>
      <c r="O1108" s="245">
        <f ca="1">+IFERROR(INDEX('Hoja de Trabajo para listado'!$A$155:$Z$1048576,MATCH($A1108,'Hoja de Trabajo para listado'!$A$155:$A$1048576,0),MATCH((CUADRO!O$4&amp;$E1108),'Hoja de Trabajo para listado'!$A$151:$Z$151,0)),0)+IFERROR(INDEX('Hoja de Trabajo para listado'!$AB$155:$BA$1048576,MATCH($A1108,'Hoja de Trabajo para listado'!$AB$155:$AB$1048576,0),MATCH((CUADRO!O$4&amp;$E1108),'Hoja de Trabajo para listado'!$AB$151:$BA$151,0)),0)+IFERROR(INDEX('Hoja de Trabajo para listado'!$BC$155:$CB$1048576,MATCH($A1108,'Hoja de Trabajo para listado'!$BC$155:$BC$1048576,0),MATCH((CUADRO!O$4&amp;$E1108),'Hoja de Trabajo para listado'!$BC$151:$CB$151,0)),0)+IFERROR(INDEX('Hoja de Trabajo para listado'!$DE$153:$DG$274,MATCH($A1108,'Hoja de Trabajo para listado'!$DE$153:$DE$1048576,0),MATCH((CUADRO!O$4&amp;$E1108),'Hoja de Trabajo para listado'!$DE$151:$DG$151,0)),0)+IFERROR(INDEX('Hoja de Trabajo para listado'!$CD$155:$DC$1048576,MATCH($A1108,'Hoja de Trabajo para listado'!$CD$155:$CD$1048576,0),MATCH((CUADRO!O$4&amp;$E1108),'Hoja de Trabajo para listado'!$CD$151:$DC$151,0)),0)</f>
        <v>0</v>
      </c>
      <c r="P1108" s="245">
        <f ca="1">+IFERROR(INDEX('Hoja de Trabajo para listado'!$A$155:$Z$1048576,MATCH($A1108,'Hoja de Trabajo para listado'!$A$155:$A$1048576,0),MATCH((CUADRO!P$4&amp;$E1108),'Hoja de Trabajo para listado'!$A$151:$Z$151,0)),0)+IFERROR(INDEX('Hoja de Trabajo para listado'!$AB$155:$BA$1048576,MATCH($A1108,'Hoja de Trabajo para listado'!$AB$155:$AB$1048576,0),MATCH((CUADRO!P$4&amp;$E1108),'Hoja de Trabajo para listado'!$AB$151:$BA$151,0)),0)+IFERROR(INDEX('Hoja de Trabajo para listado'!$BC$155:$CB$1048576,MATCH($A1108,'Hoja de Trabajo para listado'!$BC$155:$BC$1048576,0),MATCH((CUADRO!P$4&amp;$E1108),'Hoja de Trabajo para listado'!$BC$151:$CB$151,0)),0)+IFERROR(INDEX('Hoja de Trabajo para listado'!$DE$153:$DG$274,MATCH($A1108,'Hoja de Trabajo para listado'!$DE$153:$DE$1048576,0),MATCH((CUADRO!P$4&amp;$E1108),'Hoja de Trabajo para listado'!$DE$151:$DG$151,0)),0)+IFERROR(INDEX('Hoja de Trabajo para listado'!$CD$155:$DC$1048576,MATCH($A1108,'Hoja de Trabajo para listado'!$CD$155:$CD$1048576,0),MATCH((CUADRO!P$4&amp;$E1108),'Hoja de Trabajo para listado'!$CD$151:$DC$151,0)),0)</f>
        <v>0</v>
      </c>
      <c r="Q1108" s="245">
        <f ca="1">+IFERROR(INDEX('Hoja de Trabajo para listado'!$A$155:$Z$1048576,MATCH($A1108,'Hoja de Trabajo para listado'!$A$155:$A$1048576,0),MATCH((CUADRO!Q$4&amp;$E1108),'Hoja de Trabajo para listado'!$A$151:$Z$151,0)),0)+IFERROR(INDEX('Hoja de Trabajo para listado'!$AB$155:$BA$1048576,MATCH($A1108,'Hoja de Trabajo para listado'!$AB$155:$AB$1048576,0),MATCH((CUADRO!Q$4&amp;$E1108),'Hoja de Trabajo para listado'!$AB$151:$BA$151,0)),0)+IFERROR(INDEX('Hoja de Trabajo para listado'!$BC$155:$CB$1048576,MATCH($A1108,'Hoja de Trabajo para listado'!$BC$155:$BC$1048576,0),MATCH((CUADRO!Q$4&amp;$E1108),'Hoja de Trabajo para listado'!$BC$151:$CB$151,0)),0)+IFERROR(INDEX('Hoja de Trabajo para listado'!$DE$153:$DG$274,MATCH($A1108,'Hoja de Trabajo para listado'!$DE$153:$DE$1048576,0),MATCH((CUADRO!Q$4&amp;$E1108),'Hoja de Trabajo para listado'!$DE$151:$DG$151,0)),0)+IFERROR(INDEX('Hoja de Trabajo para listado'!$CD$155:$DC$1048576,MATCH($A1108,'Hoja de Trabajo para listado'!$CD$155:$CD$1048576,0),MATCH((CUADRO!Q$4&amp;$E1108),'Hoja de Trabajo para listado'!$CD$151:$DC$151,0)),0)</f>
        <v>0</v>
      </c>
      <c r="R1108" s="245">
        <f t="shared" ca="1" si="41"/>
        <v>0</v>
      </c>
      <c r="S1108" s="259">
        <f ca="1">+R1107+R1108</f>
        <v>0</v>
      </c>
      <c r="T1108" s="245">
        <f ca="1">+S1108</f>
        <v>0</v>
      </c>
      <c r="U1108" s="244">
        <f t="shared" si="42"/>
        <v>2</v>
      </c>
      <c r="V1108" s="333" t="str">
        <f>+VLOOKUP(A1108,bd_lista!$A$3:$E$592,5,FALSE)</f>
        <v>Gobiernos Autonomos Municipales</v>
      </c>
      <c r="W1108" s="388"/>
      <c r="X1108" s="242">
        <f>+VLOOKUP(A1108,[4]Sheet1!$A$13:$D$744,4,FALSE)</f>
        <v>0</v>
      </c>
      <c r="Y1108" s="242" t="e">
        <f>+VLOOKUP(X1108,bd_lista!$A$3:$C$592,3,FALSE)</f>
        <v>#N/A</v>
      </c>
      <c r="Z1108" s="292"/>
      <c r="AA1108" s="293"/>
    </row>
    <row r="1109" spans="1:27" customFormat="1" ht="15" hidden="1" customHeight="1">
      <c r="A1109" s="32">
        <v>1912</v>
      </c>
      <c r="B1109" s="392">
        <f>+A1109</f>
        <v>1912</v>
      </c>
      <c r="C1109" s="247" t="str">
        <f>+VLOOKUP(A1109,bd_lista!$A$3:$C$592,3,FALSE)</f>
        <v>Gobierno Autónomo Municipal de Ingavi (Humaita)</v>
      </c>
      <c r="D1109" s="389" t="str">
        <f>+C1109</f>
        <v>Gobierno Autónomo Municipal de Ingavi (Humaita)</v>
      </c>
      <c r="E1109" s="242" t="s">
        <v>1304</v>
      </c>
      <c r="F1109" s="243">
        <f ca="1">+IFERROR(INDEX('Hoja de Trabajo para listado'!$A$155:$Z$1048576,MATCH($A1109,'Hoja de Trabajo para listado'!$A$155:$A$1048576,0),MATCH((CUADRO!F$4&amp;$E1109),'Hoja de Trabajo para listado'!$A$151:$Z$151,0)),0)+IFERROR(INDEX('Hoja de Trabajo para listado'!$AB$155:$BA$1048576,MATCH($A1109,'Hoja de Trabajo para listado'!$AB$155:$AB$1048576,0),MATCH((CUADRO!F$4&amp;$E1109),'Hoja de Trabajo para listado'!$AB$151:$BA$151,0)),0)+IFERROR(INDEX('Hoja de Trabajo para listado'!$BC$155:$CB$1048576,MATCH($A1109,'Hoja de Trabajo para listado'!$BC$155:$BC$1048576,0),MATCH((CUADRO!F$4&amp;$E1109),'Hoja de Trabajo para listado'!$BC$151:$CB$151,0)),0)+IFERROR(INDEX('Hoja de Trabajo para listado'!$DE$153:$DG$274,MATCH($A1109,'Hoja de Trabajo para listado'!$DE$153:$DE$1048576,0),MATCH((CUADRO!F$4&amp;$E1109),'Hoja de Trabajo para listado'!$DE$151:$DG$151,0)),0)+IFERROR(INDEX('Hoja de Trabajo para listado'!$CD$155:$DC$1048576,MATCH($A1109,'Hoja de Trabajo para listado'!$CD$155:$CD$1048576,0),MATCH((CUADRO!F$4&amp;$E1109),'Hoja de Trabajo para listado'!$CD$151:$DC$151,0)),0)</f>
        <v>0</v>
      </c>
      <c r="G1109" s="243">
        <f ca="1">+IFERROR(INDEX('Hoja de Trabajo para listado'!$A$155:$Z$1048576,MATCH($A1109,'Hoja de Trabajo para listado'!$A$155:$A$1048576,0),MATCH((CUADRO!G$4&amp;$E1109),'Hoja de Trabajo para listado'!$A$151:$Z$151,0)),0)+IFERROR(INDEX('Hoja de Trabajo para listado'!$AB$155:$BA$1048576,MATCH($A1109,'Hoja de Trabajo para listado'!$AB$155:$AB$1048576,0),MATCH((CUADRO!G$4&amp;$E1109),'Hoja de Trabajo para listado'!$AB$151:$BA$151,0)),0)+IFERROR(INDEX('Hoja de Trabajo para listado'!$BC$155:$CB$1048576,MATCH($A1109,'Hoja de Trabajo para listado'!$BC$155:$BC$1048576,0),MATCH((CUADRO!G$4&amp;$E1109),'Hoja de Trabajo para listado'!$BC$151:$CB$151,0)),0)+IFERROR(INDEX('Hoja de Trabajo para listado'!$DE$153:$DG$274,MATCH($A1109,'Hoja de Trabajo para listado'!$DE$153:$DE$1048576,0),MATCH((CUADRO!G$4&amp;$E1109),'Hoja de Trabajo para listado'!$DE$151:$DG$151,0)),0)+IFERROR(INDEX('Hoja de Trabajo para listado'!$CD$155:$DC$1048576,MATCH($A1109,'Hoja de Trabajo para listado'!$CD$155:$CD$1048576,0),MATCH((CUADRO!G$4&amp;$E1109),'Hoja de Trabajo para listado'!$CD$151:$DC$151,0)),0)</f>
        <v>0</v>
      </c>
      <c r="H1109" s="243">
        <f ca="1">+IFERROR(INDEX('Hoja de Trabajo para listado'!$A$155:$Z$1048576,MATCH($A1109,'Hoja de Trabajo para listado'!$A$155:$A$1048576,0),MATCH((CUADRO!H$4&amp;$E1109),'Hoja de Trabajo para listado'!$A$151:$Z$151,0)),0)+IFERROR(INDEX('Hoja de Trabajo para listado'!$AB$155:$BA$1048576,MATCH($A1109,'Hoja de Trabajo para listado'!$AB$155:$AB$1048576,0),MATCH((CUADRO!H$4&amp;$E1109),'Hoja de Trabajo para listado'!$AB$151:$BA$151,0)),0)+IFERROR(INDEX('Hoja de Trabajo para listado'!$BC$155:$CB$1048576,MATCH($A1109,'Hoja de Trabajo para listado'!$BC$155:$BC$1048576,0),MATCH((CUADRO!H$4&amp;$E1109),'Hoja de Trabajo para listado'!$BC$151:$CB$151,0)),0)+IFERROR(INDEX('Hoja de Trabajo para listado'!$DE$153:$DG$274,MATCH($A1109,'Hoja de Trabajo para listado'!$DE$153:$DE$1048576,0),MATCH((CUADRO!H$4&amp;$E1109),'Hoja de Trabajo para listado'!$DE$151:$DG$151,0)),0)+IFERROR(INDEX('Hoja de Trabajo para listado'!$CD$155:$DC$1048576,MATCH($A1109,'Hoja de Trabajo para listado'!$CD$155:$CD$1048576,0),MATCH((CUADRO!H$4&amp;$E1109),'Hoja de Trabajo para listado'!$CD$151:$DC$151,0)),0)</f>
        <v>0</v>
      </c>
      <c r="I1109" s="243">
        <f ca="1">+IFERROR(INDEX('Hoja de Trabajo para listado'!$A$155:$Z$1048576,MATCH($A1109,'Hoja de Trabajo para listado'!$A$155:$A$1048576,0),MATCH((CUADRO!I$4&amp;$E1109),'Hoja de Trabajo para listado'!$A$151:$Z$151,0)),0)+IFERROR(INDEX('Hoja de Trabajo para listado'!$AB$155:$BA$1048576,MATCH($A1109,'Hoja de Trabajo para listado'!$AB$155:$AB$1048576,0),MATCH((CUADRO!I$4&amp;$E1109),'Hoja de Trabajo para listado'!$AB$151:$BA$151,0)),0)+IFERROR(INDEX('Hoja de Trabajo para listado'!$BC$155:$CB$1048576,MATCH($A1109,'Hoja de Trabajo para listado'!$BC$155:$BC$1048576,0),MATCH((CUADRO!I$4&amp;$E1109),'Hoja de Trabajo para listado'!$BC$151:$CB$151,0)),0)+IFERROR(INDEX('Hoja de Trabajo para listado'!$DE$153:$DG$274,MATCH($A1109,'Hoja de Trabajo para listado'!$DE$153:$DE$1048576,0),MATCH((CUADRO!I$4&amp;$E1109),'Hoja de Trabajo para listado'!$DE$151:$DG$151,0)),0)+IFERROR(INDEX('Hoja de Trabajo para listado'!$CD$155:$DC$1048576,MATCH($A1109,'Hoja de Trabajo para listado'!$CD$155:$CD$1048576,0),MATCH((CUADRO!I$4&amp;$E1109),'Hoja de Trabajo para listado'!$CD$151:$DC$151,0)),0)</f>
        <v>0</v>
      </c>
      <c r="J1109" s="243">
        <f ca="1">+IFERROR(INDEX('Hoja de Trabajo para listado'!$A$155:$Z$1048576,MATCH($A1109,'Hoja de Trabajo para listado'!$A$155:$A$1048576,0),MATCH((CUADRO!J$4&amp;$E1109),'Hoja de Trabajo para listado'!$A$151:$Z$151,0)),0)+IFERROR(INDEX('Hoja de Trabajo para listado'!$AB$155:$BA$1048576,MATCH($A1109,'Hoja de Trabajo para listado'!$AB$155:$AB$1048576,0),MATCH((CUADRO!J$4&amp;$E1109),'Hoja de Trabajo para listado'!$AB$151:$BA$151,0)),0)+IFERROR(INDEX('Hoja de Trabajo para listado'!$BC$155:$CB$1048576,MATCH($A1109,'Hoja de Trabajo para listado'!$BC$155:$BC$1048576,0),MATCH((CUADRO!J$4&amp;$E1109),'Hoja de Trabajo para listado'!$BC$151:$CB$151,0)),0)+IFERROR(INDEX('Hoja de Trabajo para listado'!$DE$153:$DG$274,MATCH($A1109,'Hoja de Trabajo para listado'!$DE$153:$DE$1048576,0),MATCH((CUADRO!J$4&amp;$E1109),'Hoja de Trabajo para listado'!$DE$151:$DG$151,0)),0)+IFERROR(INDEX('Hoja de Trabajo para listado'!$CD$155:$DC$1048576,MATCH($A1109,'Hoja de Trabajo para listado'!$CD$155:$CD$1048576,0),MATCH((CUADRO!J$4&amp;$E1109),'Hoja de Trabajo para listado'!$CD$151:$DC$151,0)),0)</f>
        <v>0</v>
      </c>
      <c r="K1109" s="243">
        <f ca="1">+IFERROR(INDEX('Hoja de Trabajo para listado'!$A$155:$Z$1048576,MATCH($A1109,'Hoja de Trabajo para listado'!$A$155:$A$1048576,0),MATCH((CUADRO!K$4&amp;$E1109),'Hoja de Trabajo para listado'!$A$151:$Z$151,0)),0)+IFERROR(INDEX('Hoja de Trabajo para listado'!$AB$155:$BA$1048576,MATCH($A1109,'Hoja de Trabajo para listado'!$AB$155:$AB$1048576,0),MATCH((CUADRO!K$4&amp;$E1109),'Hoja de Trabajo para listado'!$AB$151:$BA$151,0)),0)+IFERROR(INDEX('Hoja de Trabajo para listado'!$BC$155:$CB$1048576,MATCH($A1109,'Hoja de Trabajo para listado'!$BC$155:$BC$1048576,0),MATCH((CUADRO!K$4&amp;$E1109),'Hoja de Trabajo para listado'!$BC$151:$CB$151,0)),0)+IFERROR(INDEX('Hoja de Trabajo para listado'!$DE$153:$DG$274,MATCH($A1109,'Hoja de Trabajo para listado'!$DE$153:$DE$1048576,0),MATCH((CUADRO!K$4&amp;$E1109),'Hoja de Trabajo para listado'!$DE$151:$DG$151,0)),0)+IFERROR(INDEX('Hoja de Trabajo para listado'!$CD$155:$DC$1048576,MATCH($A1109,'Hoja de Trabajo para listado'!$CD$155:$CD$1048576,0),MATCH((CUADRO!K$4&amp;$E1109),'Hoja de Trabajo para listado'!$CD$151:$DC$151,0)),0)</f>
        <v>0</v>
      </c>
      <c r="L1109" s="243">
        <f ca="1">+IFERROR(INDEX('Hoja de Trabajo para listado'!$A$155:$Z$1048576,MATCH($A1109,'Hoja de Trabajo para listado'!$A$155:$A$1048576,0),MATCH((CUADRO!L$4&amp;$E1109),'Hoja de Trabajo para listado'!$A$151:$Z$151,0)),0)+IFERROR(INDEX('Hoja de Trabajo para listado'!$AB$155:$BA$1048576,MATCH($A1109,'Hoja de Trabajo para listado'!$AB$155:$AB$1048576,0),MATCH((CUADRO!L$4&amp;$E1109),'Hoja de Trabajo para listado'!$AB$151:$BA$151,0)),0)+IFERROR(INDEX('Hoja de Trabajo para listado'!$BC$155:$CB$1048576,MATCH($A1109,'Hoja de Trabajo para listado'!$BC$155:$BC$1048576,0),MATCH((CUADRO!L$4&amp;$E1109),'Hoja de Trabajo para listado'!$BC$151:$CB$151,0)),0)+IFERROR(INDEX('Hoja de Trabajo para listado'!$DE$153:$DG$274,MATCH($A1109,'Hoja de Trabajo para listado'!$DE$153:$DE$1048576,0),MATCH((CUADRO!L$4&amp;$E1109),'Hoja de Trabajo para listado'!$DE$151:$DG$151,0)),0)+IFERROR(INDEX('Hoja de Trabajo para listado'!$CD$155:$DC$1048576,MATCH($A1109,'Hoja de Trabajo para listado'!$CD$155:$CD$1048576,0),MATCH((CUADRO!L$4&amp;$E1109),'Hoja de Trabajo para listado'!$CD$151:$DC$151,0)),0)</f>
        <v>0</v>
      </c>
      <c r="M1109" s="243">
        <f ca="1">+IFERROR(INDEX('Hoja de Trabajo para listado'!$A$155:$Z$1048576,MATCH($A1109,'Hoja de Trabajo para listado'!$A$155:$A$1048576,0),MATCH((CUADRO!M$4&amp;$E1109),'Hoja de Trabajo para listado'!$A$151:$Z$151,0)),0)+IFERROR(INDEX('Hoja de Trabajo para listado'!$AB$155:$BA$1048576,MATCH($A1109,'Hoja de Trabajo para listado'!$AB$155:$AB$1048576,0),MATCH((CUADRO!M$4&amp;$E1109),'Hoja de Trabajo para listado'!$AB$151:$BA$151,0)),0)+IFERROR(INDEX('Hoja de Trabajo para listado'!$BC$155:$CB$1048576,MATCH($A1109,'Hoja de Trabajo para listado'!$BC$155:$BC$1048576,0),MATCH((CUADRO!M$4&amp;$E1109),'Hoja de Trabajo para listado'!$BC$151:$CB$151,0)),0)+IFERROR(INDEX('Hoja de Trabajo para listado'!$DE$153:$DG$274,MATCH($A1109,'Hoja de Trabajo para listado'!$DE$153:$DE$1048576,0),MATCH((CUADRO!M$4&amp;$E1109),'Hoja de Trabajo para listado'!$DE$151:$DG$151,0)),0)+IFERROR(INDEX('Hoja de Trabajo para listado'!$CD$155:$DC$1048576,MATCH($A1109,'Hoja de Trabajo para listado'!$CD$155:$CD$1048576,0),MATCH((CUADRO!M$4&amp;$E1109),'Hoja de Trabajo para listado'!$CD$151:$DC$151,0)),0)</f>
        <v>0</v>
      </c>
      <c r="N1109" s="243">
        <f ca="1">+IFERROR(INDEX('Hoja de Trabajo para listado'!$A$155:$Z$1048576,MATCH($A1109,'Hoja de Trabajo para listado'!$A$155:$A$1048576,0),MATCH((CUADRO!N$4&amp;$E1109),'Hoja de Trabajo para listado'!$A$151:$Z$151,0)),0)+IFERROR(INDEX('Hoja de Trabajo para listado'!$AB$155:$BA$1048576,MATCH($A1109,'Hoja de Trabajo para listado'!$AB$155:$AB$1048576,0),MATCH((CUADRO!N$4&amp;$E1109),'Hoja de Trabajo para listado'!$AB$151:$BA$151,0)),0)+IFERROR(INDEX('Hoja de Trabajo para listado'!$BC$155:$CB$1048576,MATCH($A1109,'Hoja de Trabajo para listado'!$BC$155:$BC$1048576,0),MATCH((CUADRO!N$4&amp;$E1109),'Hoja de Trabajo para listado'!$BC$151:$CB$151,0)),0)+IFERROR(INDEX('Hoja de Trabajo para listado'!$DE$153:$DG$274,MATCH($A1109,'Hoja de Trabajo para listado'!$DE$153:$DE$1048576,0),MATCH((CUADRO!N$4&amp;$E1109),'Hoja de Trabajo para listado'!$DE$151:$DG$151,0)),0)+IFERROR(INDEX('Hoja de Trabajo para listado'!$CD$155:$DC$1048576,MATCH($A1109,'Hoja de Trabajo para listado'!$CD$155:$CD$1048576,0),MATCH((CUADRO!N$4&amp;$E1109),'Hoja de Trabajo para listado'!$CD$151:$DC$151,0)),0)</f>
        <v>0</v>
      </c>
      <c r="O1109" s="243">
        <f ca="1">+IFERROR(INDEX('Hoja de Trabajo para listado'!$A$155:$Z$1048576,MATCH($A1109,'Hoja de Trabajo para listado'!$A$155:$A$1048576,0),MATCH((CUADRO!O$4&amp;$E1109),'Hoja de Trabajo para listado'!$A$151:$Z$151,0)),0)+IFERROR(INDEX('Hoja de Trabajo para listado'!$AB$155:$BA$1048576,MATCH($A1109,'Hoja de Trabajo para listado'!$AB$155:$AB$1048576,0),MATCH((CUADRO!O$4&amp;$E1109),'Hoja de Trabajo para listado'!$AB$151:$BA$151,0)),0)+IFERROR(INDEX('Hoja de Trabajo para listado'!$BC$155:$CB$1048576,MATCH($A1109,'Hoja de Trabajo para listado'!$BC$155:$BC$1048576,0),MATCH((CUADRO!O$4&amp;$E1109),'Hoja de Trabajo para listado'!$BC$151:$CB$151,0)),0)+IFERROR(INDEX('Hoja de Trabajo para listado'!$DE$153:$DG$274,MATCH($A1109,'Hoja de Trabajo para listado'!$DE$153:$DE$1048576,0),MATCH((CUADRO!O$4&amp;$E1109),'Hoja de Trabajo para listado'!$DE$151:$DG$151,0)),0)+IFERROR(INDEX('Hoja de Trabajo para listado'!$CD$155:$DC$1048576,MATCH($A1109,'Hoja de Trabajo para listado'!$CD$155:$CD$1048576,0),MATCH((CUADRO!O$4&amp;$E1109),'Hoja de Trabajo para listado'!$CD$151:$DC$151,0)),0)</f>
        <v>0</v>
      </c>
      <c r="P1109" s="243">
        <f ca="1">+IFERROR(INDEX('Hoja de Trabajo para listado'!$A$155:$Z$1048576,MATCH($A1109,'Hoja de Trabajo para listado'!$A$155:$A$1048576,0),MATCH((CUADRO!P$4&amp;$E1109),'Hoja de Trabajo para listado'!$A$151:$Z$151,0)),0)+IFERROR(INDEX('Hoja de Trabajo para listado'!$AB$155:$BA$1048576,MATCH($A1109,'Hoja de Trabajo para listado'!$AB$155:$AB$1048576,0),MATCH((CUADRO!P$4&amp;$E1109),'Hoja de Trabajo para listado'!$AB$151:$BA$151,0)),0)+IFERROR(INDEX('Hoja de Trabajo para listado'!$BC$155:$CB$1048576,MATCH($A1109,'Hoja de Trabajo para listado'!$BC$155:$BC$1048576,0),MATCH((CUADRO!P$4&amp;$E1109),'Hoja de Trabajo para listado'!$BC$151:$CB$151,0)),0)+IFERROR(INDEX('Hoja de Trabajo para listado'!$DE$153:$DG$274,MATCH($A1109,'Hoja de Trabajo para listado'!$DE$153:$DE$1048576,0),MATCH((CUADRO!P$4&amp;$E1109),'Hoja de Trabajo para listado'!$DE$151:$DG$151,0)),0)+IFERROR(INDEX('Hoja de Trabajo para listado'!$CD$155:$DC$1048576,MATCH($A1109,'Hoja de Trabajo para listado'!$CD$155:$CD$1048576,0),MATCH((CUADRO!P$4&amp;$E1109),'Hoja de Trabajo para listado'!$CD$151:$DC$151,0)),0)</f>
        <v>0</v>
      </c>
      <c r="Q1109" s="243">
        <f ca="1">+IFERROR(INDEX('Hoja de Trabajo para listado'!$A$155:$Z$1048576,MATCH($A1109,'Hoja de Trabajo para listado'!$A$155:$A$1048576,0),MATCH((CUADRO!Q$4&amp;$E1109),'Hoja de Trabajo para listado'!$A$151:$Z$151,0)),0)+IFERROR(INDEX('Hoja de Trabajo para listado'!$AB$155:$BA$1048576,MATCH($A1109,'Hoja de Trabajo para listado'!$AB$155:$AB$1048576,0),MATCH((CUADRO!Q$4&amp;$E1109),'Hoja de Trabajo para listado'!$AB$151:$BA$151,0)),0)+IFERROR(INDEX('Hoja de Trabajo para listado'!$BC$155:$CB$1048576,MATCH($A1109,'Hoja de Trabajo para listado'!$BC$155:$BC$1048576,0),MATCH((CUADRO!Q$4&amp;$E1109),'Hoja de Trabajo para listado'!$BC$151:$CB$151,0)),0)+IFERROR(INDEX('Hoja de Trabajo para listado'!$DE$153:$DG$274,MATCH($A1109,'Hoja de Trabajo para listado'!$DE$153:$DE$1048576,0),MATCH((CUADRO!Q$4&amp;$E1109),'Hoja de Trabajo para listado'!$DE$151:$DG$151,0)),0)+IFERROR(INDEX('Hoja de Trabajo para listado'!$CD$155:$DC$1048576,MATCH($A1109,'Hoja de Trabajo para listado'!$CD$155:$CD$1048576,0),MATCH((CUADRO!Q$4&amp;$E1109),'Hoja de Trabajo para listado'!$CD$151:$DC$151,0)),0)</f>
        <v>0</v>
      </c>
      <c r="R1109" s="243">
        <f t="shared" ca="1" si="41"/>
        <v>0</v>
      </c>
      <c r="S1109" s="249"/>
      <c r="T1109" s="243">
        <f ca="1">+T1110</f>
        <v>0</v>
      </c>
      <c r="U1109" s="242">
        <f t="shared" si="42"/>
        <v>1</v>
      </c>
      <c r="V1109" s="333" t="str">
        <f>+VLOOKUP(A1109,bd_lista!$A$3:$E$592,5,FALSE)</f>
        <v>Gobiernos Autonomos Municipales</v>
      </c>
      <c r="W1109" s="387" t="str">
        <f>+V1109</f>
        <v>Gobiernos Autonomos Municipales</v>
      </c>
      <c r="X1109" s="242">
        <f>+VLOOKUP(A1109,[4]Sheet1!$A$13:$D$744,4,FALSE)</f>
        <v>0</v>
      </c>
      <c r="Y1109" s="242" t="e">
        <f>+VLOOKUP(X1109,bd_lista!$A$3:$C$592,3,FALSE)</f>
        <v>#N/A</v>
      </c>
      <c r="Z1109" s="294">
        <f>+X1109</f>
        <v>0</v>
      </c>
      <c r="AA1109" s="295" t="e">
        <f>+Y1109</f>
        <v>#N/A</v>
      </c>
    </row>
    <row r="1110" spans="1:27" customFormat="1" ht="15" hidden="1" customHeight="1">
      <c r="A1110" s="32">
        <v>1912</v>
      </c>
      <c r="B1110" s="393"/>
      <c r="C1110" s="247" t="str">
        <f>+VLOOKUP(A1110,bd_lista!$A$3:$C$592,3,FALSE)</f>
        <v>Gobierno Autónomo Municipal de Ingavi (Humaita)</v>
      </c>
      <c r="D1110" s="390"/>
      <c r="E1110" s="244" t="s">
        <v>1305</v>
      </c>
      <c r="F1110" s="245">
        <f ca="1">+IFERROR(INDEX('Hoja de Trabajo para listado'!$A$155:$Z$1048576,MATCH($A1110,'Hoja de Trabajo para listado'!$A$155:$A$1048576,0),MATCH((CUADRO!F$4&amp;$E1110),'Hoja de Trabajo para listado'!$A$151:$Z$151,0)),0)+IFERROR(INDEX('Hoja de Trabajo para listado'!$AB$155:$BA$1048576,MATCH($A1110,'Hoja de Trabajo para listado'!$AB$155:$AB$1048576,0),MATCH((CUADRO!F$4&amp;$E1110),'Hoja de Trabajo para listado'!$AB$151:$BA$151,0)),0)+IFERROR(INDEX('Hoja de Trabajo para listado'!$BC$155:$CB$1048576,MATCH($A1110,'Hoja de Trabajo para listado'!$BC$155:$BC$1048576,0),MATCH((CUADRO!F$4&amp;$E1110),'Hoja de Trabajo para listado'!$BC$151:$CB$151,0)),0)+IFERROR(INDEX('Hoja de Trabajo para listado'!$DE$153:$DG$274,MATCH($A1110,'Hoja de Trabajo para listado'!$DE$153:$DE$1048576,0),MATCH((CUADRO!F$4&amp;$E1110),'Hoja de Trabajo para listado'!$DE$151:$DG$151,0)),0)+IFERROR(INDEX('Hoja de Trabajo para listado'!$CD$155:$DC$1048576,MATCH($A1110,'Hoja de Trabajo para listado'!$CD$155:$CD$1048576,0),MATCH((CUADRO!F$4&amp;$E1110),'Hoja de Trabajo para listado'!$CD$151:$DC$151,0)),0)</f>
        <v>0</v>
      </c>
      <c r="G1110" s="245">
        <f ca="1">+IFERROR(INDEX('Hoja de Trabajo para listado'!$A$155:$Z$1048576,MATCH($A1110,'Hoja de Trabajo para listado'!$A$155:$A$1048576,0),MATCH((CUADRO!G$4&amp;$E1110),'Hoja de Trabajo para listado'!$A$151:$Z$151,0)),0)+IFERROR(INDEX('Hoja de Trabajo para listado'!$AB$155:$BA$1048576,MATCH($A1110,'Hoja de Trabajo para listado'!$AB$155:$AB$1048576,0),MATCH((CUADRO!G$4&amp;$E1110),'Hoja de Trabajo para listado'!$AB$151:$BA$151,0)),0)+IFERROR(INDEX('Hoja de Trabajo para listado'!$BC$155:$CB$1048576,MATCH($A1110,'Hoja de Trabajo para listado'!$BC$155:$BC$1048576,0),MATCH((CUADRO!G$4&amp;$E1110),'Hoja de Trabajo para listado'!$BC$151:$CB$151,0)),0)+IFERROR(INDEX('Hoja de Trabajo para listado'!$DE$153:$DG$274,MATCH($A1110,'Hoja de Trabajo para listado'!$DE$153:$DE$1048576,0),MATCH((CUADRO!G$4&amp;$E1110),'Hoja de Trabajo para listado'!$DE$151:$DG$151,0)),0)+IFERROR(INDEX('Hoja de Trabajo para listado'!$CD$155:$DC$1048576,MATCH($A1110,'Hoja de Trabajo para listado'!$CD$155:$CD$1048576,0),MATCH((CUADRO!G$4&amp;$E1110),'Hoja de Trabajo para listado'!$CD$151:$DC$151,0)),0)</f>
        <v>0</v>
      </c>
      <c r="H1110" s="245">
        <f ca="1">+IFERROR(INDEX('Hoja de Trabajo para listado'!$A$155:$Z$1048576,MATCH($A1110,'Hoja de Trabajo para listado'!$A$155:$A$1048576,0),MATCH((CUADRO!H$4&amp;$E1110),'Hoja de Trabajo para listado'!$A$151:$Z$151,0)),0)+IFERROR(INDEX('Hoja de Trabajo para listado'!$AB$155:$BA$1048576,MATCH($A1110,'Hoja de Trabajo para listado'!$AB$155:$AB$1048576,0),MATCH((CUADRO!H$4&amp;$E1110),'Hoja de Trabajo para listado'!$AB$151:$BA$151,0)),0)+IFERROR(INDEX('Hoja de Trabajo para listado'!$BC$155:$CB$1048576,MATCH($A1110,'Hoja de Trabajo para listado'!$BC$155:$BC$1048576,0),MATCH((CUADRO!H$4&amp;$E1110),'Hoja de Trabajo para listado'!$BC$151:$CB$151,0)),0)+IFERROR(INDEX('Hoja de Trabajo para listado'!$DE$153:$DG$274,MATCH($A1110,'Hoja de Trabajo para listado'!$DE$153:$DE$1048576,0),MATCH((CUADRO!H$4&amp;$E1110),'Hoja de Trabajo para listado'!$DE$151:$DG$151,0)),0)+IFERROR(INDEX('Hoja de Trabajo para listado'!$CD$155:$DC$1048576,MATCH($A1110,'Hoja de Trabajo para listado'!$CD$155:$CD$1048576,0),MATCH((CUADRO!H$4&amp;$E1110),'Hoja de Trabajo para listado'!$CD$151:$DC$151,0)),0)</f>
        <v>0</v>
      </c>
      <c r="I1110" s="245">
        <f ca="1">+IFERROR(INDEX('Hoja de Trabajo para listado'!$A$155:$Z$1048576,MATCH($A1110,'Hoja de Trabajo para listado'!$A$155:$A$1048576,0),MATCH((CUADRO!I$4&amp;$E1110),'Hoja de Trabajo para listado'!$A$151:$Z$151,0)),0)+IFERROR(INDEX('Hoja de Trabajo para listado'!$AB$155:$BA$1048576,MATCH($A1110,'Hoja de Trabajo para listado'!$AB$155:$AB$1048576,0),MATCH((CUADRO!I$4&amp;$E1110),'Hoja de Trabajo para listado'!$AB$151:$BA$151,0)),0)+IFERROR(INDEX('Hoja de Trabajo para listado'!$BC$155:$CB$1048576,MATCH($A1110,'Hoja de Trabajo para listado'!$BC$155:$BC$1048576,0),MATCH((CUADRO!I$4&amp;$E1110),'Hoja de Trabajo para listado'!$BC$151:$CB$151,0)),0)+IFERROR(INDEX('Hoja de Trabajo para listado'!$DE$153:$DG$274,MATCH($A1110,'Hoja de Trabajo para listado'!$DE$153:$DE$1048576,0),MATCH((CUADRO!I$4&amp;$E1110),'Hoja de Trabajo para listado'!$DE$151:$DG$151,0)),0)+IFERROR(INDEX('Hoja de Trabajo para listado'!$CD$155:$DC$1048576,MATCH($A1110,'Hoja de Trabajo para listado'!$CD$155:$CD$1048576,0),MATCH((CUADRO!I$4&amp;$E1110),'Hoja de Trabajo para listado'!$CD$151:$DC$151,0)),0)</f>
        <v>0</v>
      </c>
      <c r="J1110" s="245">
        <f ca="1">+IFERROR(INDEX('Hoja de Trabajo para listado'!$A$155:$Z$1048576,MATCH($A1110,'Hoja de Trabajo para listado'!$A$155:$A$1048576,0),MATCH((CUADRO!J$4&amp;$E1110),'Hoja de Trabajo para listado'!$A$151:$Z$151,0)),0)+IFERROR(INDEX('Hoja de Trabajo para listado'!$AB$155:$BA$1048576,MATCH($A1110,'Hoja de Trabajo para listado'!$AB$155:$AB$1048576,0),MATCH((CUADRO!J$4&amp;$E1110),'Hoja de Trabajo para listado'!$AB$151:$BA$151,0)),0)+IFERROR(INDEX('Hoja de Trabajo para listado'!$BC$155:$CB$1048576,MATCH($A1110,'Hoja de Trabajo para listado'!$BC$155:$BC$1048576,0),MATCH((CUADRO!J$4&amp;$E1110),'Hoja de Trabajo para listado'!$BC$151:$CB$151,0)),0)+IFERROR(INDEX('Hoja de Trabajo para listado'!$DE$153:$DG$274,MATCH($A1110,'Hoja de Trabajo para listado'!$DE$153:$DE$1048576,0),MATCH((CUADRO!J$4&amp;$E1110),'Hoja de Trabajo para listado'!$DE$151:$DG$151,0)),0)+IFERROR(INDEX('Hoja de Trabajo para listado'!$CD$155:$DC$1048576,MATCH($A1110,'Hoja de Trabajo para listado'!$CD$155:$CD$1048576,0),MATCH((CUADRO!J$4&amp;$E1110),'Hoja de Trabajo para listado'!$CD$151:$DC$151,0)),0)</f>
        <v>0</v>
      </c>
      <c r="K1110" s="245">
        <f ca="1">+IFERROR(INDEX('Hoja de Trabajo para listado'!$A$155:$Z$1048576,MATCH($A1110,'Hoja de Trabajo para listado'!$A$155:$A$1048576,0),MATCH((CUADRO!K$4&amp;$E1110),'Hoja de Trabajo para listado'!$A$151:$Z$151,0)),0)+IFERROR(INDEX('Hoja de Trabajo para listado'!$AB$155:$BA$1048576,MATCH($A1110,'Hoja de Trabajo para listado'!$AB$155:$AB$1048576,0),MATCH((CUADRO!K$4&amp;$E1110),'Hoja de Trabajo para listado'!$AB$151:$BA$151,0)),0)+IFERROR(INDEX('Hoja de Trabajo para listado'!$BC$155:$CB$1048576,MATCH($A1110,'Hoja de Trabajo para listado'!$BC$155:$BC$1048576,0),MATCH((CUADRO!K$4&amp;$E1110),'Hoja de Trabajo para listado'!$BC$151:$CB$151,0)),0)+IFERROR(INDEX('Hoja de Trabajo para listado'!$DE$153:$DG$274,MATCH($A1110,'Hoja de Trabajo para listado'!$DE$153:$DE$1048576,0),MATCH((CUADRO!K$4&amp;$E1110),'Hoja de Trabajo para listado'!$DE$151:$DG$151,0)),0)+IFERROR(INDEX('Hoja de Trabajo para listado'!$CD$155:$DC$1048576,MATCH($A1110,'Hoja de Trabajo para listado'!$CD$155:$CD$1048576,0),MATCH((CUADRO!K$4&amp;$E1110),'Hoja de Trabajo para listado'!$CD$151:$DC$151,0)),0)</f>
        <v>0</v>
      </c>
      <c r="L1110" s="245">
        <f ca="1">+IFERROR(INDEX('Hoja de Trabajo para listado'!$A$155:$Z$1048576,MATCH($A1110,'Hoja de Trabajo para listado'!$A$155:$A$1048576,0),MATCH((CUADRO!L$4&amp;$E1110),'Hoja de Trabajo para listado'!$A$151:$Z$151,0)),0)+IFERROR(INDEX('Hoja de Trabajo para listado'!$AB$155:$BA$1048576,MATCH($A1110,'Hoja de Trabajo para listado'!$AB$155:$AB$1048576,0),MATCH((CUADRO!L$4&amp;$E1110),'Hoja de Trabajo para listado'!$AB$151:$BA$151,0)),0)+IFERROR(INDEX('Hoja de Trabajo para listado'!$BC$155:$CB$1048576,MATCH($A1110,'Hoja de Trabajo para listado'!$BC$155:$BC$1048576,0),MATCH((CUADRO!L$4&amp;$E1110),'Hoja de Trabajo para listado'!$BC$151:$CB$151,0)),0)+IFERROR(INDEX('Hoja de Trabajo para listado'!$DE$153:$DG$274,MATCH($A1110,'Hoja de Trabajo para listado'!$DE$153:$DE$1048576,0),MATCH((CUADRO!L$4&amp;$E1110),'Hoja de Trabajo para listado'!$DE$151:$DG$151,0)),0)+IFERROR(INDEX('Hoja de Trabajo para listado'!$CD$155:$DC$1048576,MATCH($A1110,'Hoja de Trabajo para listado'!$CD$155:$CD$1048576,0),MATCH((CUADRO!L$4&amp;$E1110),'Hoja de Trabajo para listado'!$CD$151:$DC$151,0)),0)</f>
        <v>0</v>
      </c>
      <c r="M1110" s="245">
        <f ca="1">+IFERROR(INDEX('Hoja de Trabajo para listado'!$A$155:$Z$1048576,MATCH($A1110,'Hoja de Trabajo para listado'!$A$155:$A$1048576,0),MATCH((CUADRO!M$4&amp;$E1110),'Hoja de Trabajo para listado'!$A$151:$Z$151,0)),0)+IFERROR(INDEX('Hoja de Trabajo para listado'!$AB$155:$BA$1048576,MATCH($A1110,'Hoja de Trabajo para listado'!$AB$155:$AB$1048576,0),MATCH((CUADRO!M$4&amp;$E1110),'Hoja de Trabajo para listado'!$AB$151:$BA$151,0)),0)+IFERROR(INDEX('Hoja de Trabajo para listado'!$BC$155:$CB$1048576,MATCH($A1110,'Hoja de Trabajo para listado'!$BC$155:$BC$1048576,0),MATCH((CUADRO!M$4&amp;$E1110),'Hoja de Trabajo para listado'!$BC$151:$CB$151,0)),0)+IFERROR(INDEX('Hoja de Trabajo para listado'!$DE$153:$DG$274,MATCH($A1110,'Hoja de Trabajo para listado'!$DE$153:$DE$1048576,0),MATCH((CUADRO!M$4&amp;$E1110),'Hoja de Trabajo para listado'!$DE$151:$DG$151,0)),0)+IFERROR(INDEX('Hoja de Trabajo para listado'!$CD$155:$DC$1048576,MATCH($A1110,'Hoja de Trabajo para listado'!$CD$155:$CD$1048576,0),MATCH((CUADRO!M$4&amp;$E1110),'Hoja de Trabajo para listado'!$CD$151:$DC$151,0)),0)</f>
        <v>0</v>
      </c>
      <c r="N1110" s="245">
        <f ca="1">+IFERROR(INDEX('Hoja de Trabajo para listado'!$A$155:$Z$1048576,MATCH($A1110,'Hoja de Trabajo para listado'!$A$155:$A$1048576,0),MATCH((CUADRO!N$4&amp;$E1110),'Hoja de Trabajo para listado'!$A$151:$Z$151,0)),0)+IFERROR(INDEX('Hoja de Trabajo para listado'!$AB$155:$BA$1048576,MATCH($A1110,'Hoja de Trabajo para listado'!$AB$155:$AB$1048576,0),MATCH((CUADRO!N$4&amp;$E1110),'Hoja de Trabajo para listado'!$AB$151:$BA$151,0)),0)+IFERROR(INDEX('Hoja de Trabajo para listado'!$BC$155:$CB$1048576,MATCH($A1110,'Hoja de Trabajo para listado'!$BC$155:$BC$1048576,0),MATCH((CUADRO!N$4&amp;$E1110),'Hoja de Trabajo para listado'!$BC$151:$CB$151,0)),0)+IFERROR(INDEX('Hoja de Trabajo para listado'!$DE$153:$DG$274,MATCH($A1110,'Hoja de Trabajo para listado'!$DE$153:$DE$1048576,0),MATCH((CUADRO!N$4&amp;$E1110),'Hoja de Trabajo para listado'!$DE$151:$DG$151,0)),0)+IFERROR(INDEX('Hoja de Trabajo para listado'!$CD$155:$DC$1048576,MATCH($A1110,'Hoja de Trabajo para listado'!$CD$155:$CD$1048576,0),MATCH((CUADRO!N$4&amp;$E1110),'Hoja de Trabajo para listado'!$CD$151:$DC$151,0)),0)</f>
        <v>0</v>
      </c>
      <c r="O1110" s="245">
        <f ca="1">+IFERROR(INDEX('Hoja de Trabajo para listado'!$A$155:$Z$1048576,MATCH($A1110,'Hoja de Trabajo para listado'!$A$155:$A$1048576,0),MATCH((CUADRO!O$4&amp;$E1110),'Hoja de Trabajo para listado'!$A$151:$Z$151,0)),0)+IFERROR(INDEX('Hoja de Trabajo para listado'!$AB$155:$BA$1048576,MATCH($A1110,'Hoja de Trabajo para listado'!$AB$155:$AB$1048576,0),MATCH((CUADRO!O$4&amp;$E1110),'Hoja de Trabajo para listado'!$AB$151:$BA$151,0)),0)+IFERROR(INDEX('Hoja de Trabajo para listado'!$BC$155:$CB$1048576,MATCH($A1110,'Hoja de Trabajo para listado'!$BC$155:$BC$1048576,0),MATCH((CUADRO!O$4&amp;$E1110),'Hoja de Trabajo para listado'!$BC$151:$CB$151,0)),0)+IFERROR(INDEX('Hoja de Trabajo para listado'!$DE$153:$DG$274,MATCH($A1110,'Hoja de Trabajo para listado'!$DE$153:$DE$1048576,0),MATCH((CUADRO!O$4&amp;$E1110),'Hoja de Trabajo para listado'!$DE$151:$DG$151,0)),0)+IFERROR(INDEX('Hoja de Trabajo para listado'!$CD$155:$DC$1048576,MATCH($A1110,'Hoja de Trabajo para listado'!$CD$155:$CD$1048576,0),MATCH((CUADRO!O$4&amp;$E1110),'Hoja de Trabajo para listado'!$CD$151:$DC$151,0)),0)</f>
        <v>0</v>
      </c>
      <c r="P1110" s="245">
        <f ca="1">+IFERROR(INDEX('Hoja de Trabajo para listado'!$A$155:$Z$1048576,MATCH($A1110,'Hoja de Trabajo para listado'!$A$155:$A$1048576,0),MATCH((CUADRO!P$4&amp;$E1110),'Hoja de Trabajo para listado'!$A$151:$Z$151,0)),0)+IFERROR(INDEX('Hoja de Trabajo para listado'!$AB$155:$BA$1048576,MATCH($A1110,'Hoja de Trabajo para listado'!$AB$155:$AB$1048576,0),MATCH((CUADRO!P$4&amp;$E1110),'Hoja de Trabajo para listado'!$AB$151:$BA$151,0)),0)+IFERROR(INDEX('Hoja de Trabajo para listado'!$BC$155:$CB$1048576,MATCH($A1110,'Hoja de Trabajo para listado'!$BC$155:$BC$1048576,0),MATCH((CUADRO!P$4&amp;$E1110),'Hoja de Trabajo para listado'!$BC$151:$CB$151,0)),0)+IFERROR(INDEX('Hoja de Trabajo para listado'!$DE$153:$DG$274,MATCH($A1110,'Hoja de Trabajo para listado'!$DE$153:$DE$1048576,0),MATCH((CUADRO!P$4&amp;$E1110),'Hoja de Trabajo para listado'!$DE$151:$DG$151,0)),0)+IFERROR(INDEX('Hoja de Trabajo para listado'!$CD$155:$DC$1048576,MATCH($A1110,'Hoja de Trabajo para listado'!$CD$155:$CD$1048576,0),MATCH((CUADRO!P$4&amp;$E1110),'Hoja de Trabajo para listado'!$CD$151:$DC$151,0)),0)</f>
        <v>0</v>
      </c>
      <c r="Q1110" s="245">
        <f ca="1">+IFERROR(INDEX('Hoja de Trabajo para listado'!$A$155:$Z$1048576,MATCH($A1110,'Hoja de Trabajo para listado'!$A$155:$A$1048576,0),MATCH((CUADRO!Q$4&amp;$E1110),'Hoja de Trabajo para listado'!$A$151:$Z$151,0)),0)+IFERROR(INDEX('Hoja de Trabajo para listado'!$AB$155:$BA$1048576,MATCH($A1110,'Hoja de Trabajo para listado'!$AB$155:$AB$1048576,0),MATCH((CUADRO!Q$4&amp;$E1110),'Hoja de Trabajo para listado'!$AB$151:$BA$151,0)),0)+IFERROR(INDEX('Hoja de Trabajo para listado'!$BC$155:$CB$1048576,MATCH($A1110,'Hoja de Trabajo para listado'!$BC$155:$BC$1048576,0),MATCH((CUADRO!Q$4&amp;$E1110),'Hoja de Trabajo para listado'!$BC$151:$CB$151,0)),0)+IFERROR(INDEX('Hoja de Trabajo para listado'!$DE$153:$DG$274,MATCH($A1110,'Hoja de Trabajo para listado'!$DE$153:$DE$1048576,0),MATCH((CUADRO!Q$4&amp;$E1110),'Hoja de Trabajo para listado'!$DE$151:$DG$151,0)),0)+IFERROR(INDEX('Hoja de Trabajo para listado'!$CD$155:$DC$1048576,MATCH($A1110,'Hoja de Trabajo para listado'!$CD$155:$CD$1048576,0),MATCH((CUADRO!Q$4&amp;$E1110),'Hoja de Trabajo para listado'!$CD$151:$DC$151,0)),0)</f>
        <v>0</v>
      </c>
      <c r="R1110" s="245">
        <f t="shared" ca="1" si="41"/>
        <v>0</v>
      </c>
      <c r="S1110" s="259">
        <f ca="1">+R1109+R1110</f>
        <v>0</v>
      </c>
      <c r="T1110" s="245">
        <f ca="1">+S1110</f>
        <v>0</v>
      </c>
      <c r="U1110" s="244">
        <f t="shared" si="42"/>
        <v>2</v>
      </c>
      <c r="V1110" s="333" t="str">
        <f>+VLOOKUP(A1110,bd_lista!$A$3:$E$592,5,FALSE)</f>
        <v>Gobiernos Autonomos Municipales</v>
      </c>
      <c r="W1110" s="388"/>
      <c r="X1110" s="242">
        <f>+VLOOKUP(A1110,[4]Sheet1!$A$13:$D$744,4,FALSE)</f>
        <v>0</v>
      </c>
      <c r="Y1110" s="242" t="e">
        <f>+VLOOKUP(X1110,bd_lista!$A$3:$C$592,3,FALSE)</f>
        <v>#N/A</v>
      </c>
      <c r="Z1110" s="292"/>
      <c r="AA1110" s="293"/>
    </row>
    <row r="1111" spans="1:27" customFormat="1" ht="15" hidden="1" customHeight="1">
      <c r="A1111" s="32">
        <v>1913</v>
      </c>
      <c r="B1111" s="392">
        <f>+A1111</f>
        <v>1913</v>
      </c>
      <c r="C1111" s="247" t="str">
        <f>+VLOOKUP(A1111,bd_lista!$A$3:$C$592,3,FALSE)</f>
        <v>Gobierno Autónomo Municipal de Nueva Esperanza</v>
      </c>
      <c r="D1111" s="389" t="str">
        <f>+C1111</f>
        <v>Gobierno Autónomo Municipal de Nueva Esperanza</v>
      </c>
      <c r="E1111" s="242" t="s">
        <v>1304</v>
      </c>
      <c r="F1111" s="243">
        <f ca="1">+IFERROR(INDEX('Hoja de Trabajo para listado'!$A$155:$Z$1048576,MATCH($A1111,'Hoja de Trabajo para listado'!$A$155:$A$1048576,0),MATCH((CUADRO!F$4&amp;$E1111),'Hoja de Trabajo para listado'!$A$151:$Z$151,0)),0)+IFERROR(INDEX('Hoja de Trabajo para listado'!$AB$155:$BA$1048576,MATCH($A1111,'Hoja de Trabajo para listado'!$AB$155:$AB$1048576,0),MATCH((CUADRO!F$4&amp;$E1111),'Hoja de Trabajo para listado'!$AB$151:$BA$151,0)),0)+IFERROR(INDEX('Hoja de Trabajo para listado'!$BC$155:$CB$1048576,MATCH($A1111,'Hoja de Trabajo para listado'!$BC$155:$BC$1048576,0),MATCH((CUADRO!F$4&amp;$E1111),'Hoja de Trabajo para listado'!$BC$151:$CB$151,0)),0)+IFERROR(INDEX('Hoja de Trabajo para listado'!$DE$153:$DG$274,MATCH($A1111,'Hoja de Trabajo para listado'!$DE$153:$DE$1048576,0),MATCH((CUADRO!F$4&amp;$E1111),'Hoja de Trabajo para listado'!$DE$151:$DG$151,0)),0)+IFERROR(INDEX('Hoja de Trabajo para listado'!$CD$155:$DC$1048576,MATCH($A1111,'Hoja de Trabajo para listado'!$CD$155:$CD$1048576,0),MATCH((CUADRO!F$4&amp;$E1111),'Hoja de Trabajo para listado'!$CD$151:$DC$151,0)),0)</f>
        <v>0</v>
      </c>
      <c r="G1111" s="243">
        <f ca="1">+IFERROR(INDEX('Hoja de Trabajo para listado'!$A$155:$Z$1048576,MATCH($A1111,'Hoja de Trabajo para listado'!$A$155:$A$1048576,0),MATCH((CUADRO!G$4&amp;$E1111),'Hoja de Trabajo para listado'!$A$151:$Z$151,0)),0)+IFERROR(INDEX('Hoja de Trabajo para listado'!$AB$155:$BA$1048576,MATCH($A1111,'Hoja de Trabajo para listado'!$AB$155:$AB$1048576,0),MATCH((CUADRO!G$4&amp;$E1111),'Hoja de Trabajo para listado'!$AB$151:$BA$151,0)),0)+IFERROR(INDEX('Hoja de Trabajo para listado'!$BC$155:$CB$1048576,MATCH($A1111,'Hoja de Trabajo para listado'!$BC$155:$BC$1048576,0),MATCH((CUADRO!G$4&amp;$E1111),'Hoja de Trabajo para listado'!$BC$151:$CB$151,0)),0)+IFERROR(INDEX('Hoja de Trabajo para listado'!$DE$153:$DG$274,MATCH($A1111,'Hoja de Trabajo para listado'!$DE$153:$DE$1048576,0),MATCH((CUADRO!G$4&amp;$E1111),'Hoja de Trabajo para listado'!$DE$151:$DG$151,0)),0)+IFERROR(INDEX('Hoja de Trabajo para listado'!$CD$155:$DC$1048576,MATCH($A1111,'Hoja de Trabajo para listado'!$CD$155:$CD$1048576,0),MATCH((CUADRO!G$4&amp;$E1111),'Hoja de Trabajo para listado'!$CD$151:$DC$151,0)),0)</f>
        <v>0</v>
      </c>
      <c r="H1111" s="243">
        <f ca="1">+IFERROR(INDEX('Hoja de Trabajo para listado'!$A$155:$Z$1048576,MATCH($A1111,'Hoja de Trabajo para listado'!$A$155:$A$1048576,0),MATCH((CUADRO!H$4&amp;$E1111),'Hoja de Trabajo para listado'!$A$151:$Z$151,0)),0)+IFERROR(INDEX('Hoja de Trabajo para listado'!$AB$155:$BA$1048576,MATCH($A1111,'Hoja de Trabajo para listado'!$AB$155:$AB$1048576,0),MATCH((CUADRO!H$4&amp;$E1111),'Hoja de Trabajo para listado'!$AB$151:$BA$151,0)),0)+IFERROR(INDEX('Hoja de Trabajo para listado'!$BC$155:$CB$1048576,MATCH($A1111,'Hoja de Trabajo para listado'!$BC$155:$BC$1048576,0),MATCH((CUADRO!H$4&amp;$E1111),'Hoja de Trabajo para listado'!$BC$151:$CB$151,0)),0)+IFERROR(INDEX('Hoja de Trabajo para listado'!$DE$153:$DG$274,MATCH($A1111,'Hoja de Trabajo para listado'!$DE$153:$DE$1048576,0),MATCH((CUADRO!H$4&amp;$E1111),'Hoja de Trabajo para listado'!$DE$151:$DG$151,0)),0)+IFERROR(INDEX('Hoja de Trabajo para listado'!$CD$155:$DC$1048576,MATCH($A1111,'Hoja de Trabajo para listado'!$CD$155:$CD$1048576,0),MATCH((CUADRO!H$4&amp;$E1111),'Hoja de Trabajo para listado'!$CD$151:$DC$151,0)),0)</f>
        <v>0</v>
      </c>
      <c r="I1111" s="243">
        <f ca="1">+IFERROR(INDEX('Hoja de Trabajo para listado'!$A$155:$Z$1048576,MATCH($A1111,'Hoja de Trabajo para listado'!$A$155:$A$1048576,0),MATCH((CUADRO!I$4&amp;$E1111),'Hoja de Trabajo para listado'!$A$151:$Z$151,0)),0)+IFERROR(INDEX('Hoja de Trabajo para listado'!$AB$155:$BA$1048576,MATCH($A1111,'Hoja de Trabajo para listado'!$AB$155:$AB$1048576,0),MATCH((CUADRO!I$4&amp;$E1111),'Hoja de Trabajo para listado'!$AB$151:$BA$151,0)),0)+IFERROR(INDEX('Hoja de Trabajo para listado'!$BC$155:$CB$1048576,MATCH($A1111,'Hoja de Trabajo para listado'!$BC$155:$BC$1048576,0),MATCH((CUADRO!I$4&amp;$E1111),'Hoja de Trabajo para listado'!$BC$151:$CB$151,0)),0)+IFERROR(INDEX('Hoja de Trabajo para listado'!$DE$153:$DG$274,MATCH($A1111,'Hoja de Trabajo para listado'!$DE$153:$DE$1048576,0),MATCH((CUADRO!I$4&amp;$E1111),'Hoja de Trabajo para listado'!$DE$151:$DG$151,0)),0)+IFERROR(INDEX('Hoja de Trabajo para listado'!$CD$155:$DC$1048576,MATCH($A1111,'Hoja de Trabajo para listado'!$CD$155:$CD$1048576,0),MATCH((CUADRO!I$4&amp;$E1111),'Hoja de Trabajo para listado'!$CD$151:$DC$151,0)),0)</f>
        <v>0</v>
      </c>
      <c r="J1111" s="243">
        <f ca="1">+IFERROR(INDEX('Hoja de Trabajo para listado'!$A$155:$Z$1048576,MATCH($A1111,'Hoja de Trabajo para listado'!$A$155:$A$1048576,0),MATCH((CUADRO!J$4&amp;$E1111),'Hoja de Trabajo para listado'!$A$151:$Z$151,0)),0)+IFERROR(INDEX('Hoja de Trabajo para listado'!$AB$155:$BA$1048576,MATCH($A1111,'Hoja de Trabajo para listado'!$AB$155:$AB$1048576,0),MATCH((CUADRO!J$4&amp;$E1111),'Hoja de Trabajo para listado'!$AB$151:$BA$151,0)),0)+IFERROR(INDEX('Hoja de Trabajo para listado'!$BC$155:$CB$1048576,MATCH($A1111,'Hoja de Trabajo para listado'!$BC$155:$BC$1048576,0),MATCH((CUADRO!J$4&amp;$E1111),'Hoja de Trabajo para listado'!$BC$151:$CB$151,0)),0)+IFERROR(INDEX('Hoja de Trabajo para listado'!$DE$153:$DG$274,MATCH($A1111,'Hoja de Trabajo para listado'!$DE$153:$DE$1048576,0),MATCH((CUADRO!J$4&amp;$E1111),'Hoja de Trabajo para listado'!$DE$151:$DG$151,0)),0)+IFERROR(INDEX('Hoja de Trabajo para listado'!$CD$155:$DC$1048576,MATCH($A1111,'Hoja de Trabajo para listado'!$CD$155:$CD$1048576,0),MATCH((CUADRO!J$4&amp;$E1111),'Hoja de Trabajo para listado'!$CD$151:$DC$151,0)),0)</f>
        <v>0</v>
      </c>
      <c r="K1111" s="243">
        <f ca="1">+IFERROR(INDEX('Hoja de Trabajo para listado'!$A$155:$Z$1048576,MATCH($A1111,'Hoja de Trabajo para listado'!$A$155:$A$1048576,0),MATCH((CUADRO!K$4&amp;$E1111),'Hoja de Trabajo para listado'!$A$151:$Z$151,0)),0)+IFERROR(INDEX('Hoja de Trabajo para listado'!$AB$155:$BA$1048576,MATCH($A1111,'Hoja de Trabajo para listado'!$AB$155:$AB$1048576,0),MATCH((CUADRO!K$4&amp;$E1111),'Hoja de Trabajo para listado'!$AB$151:$BA$151,0)),0)+IFERROR(INDEX('Hoja de Trabajo para listado'!$BC$155:$CB$1048576,MATCH($A1111,'Hoja de Trabajo para listado'!$BC$155:$BC$1048576,0),MATCH((CUADRO!K$4&amp;$E1111),'Hoja de Trabajo para listado'!$BC$151:$CB$151,0)),0)+IFERROR(INDEX('Hoja de Trabajo para listado'!$DE$153:$DG$274,MATCH($A1111,'Hoja de Trabajo para listado'!$DE$153:$DE$1048576,0),MATCH((CUADRO!K$4&amp;$E1111),'Hoja de Trabajo para listado'!$DE$151:$DG$151,0)),0)+IFERROR(INDEX('Hoja de Trabajo para listado'!$CD$155:$DC$1048576,MATCH($A1111,'Hoja de Trabajo para listado'!$CD$155:$CD$1048576,0),MATCH((CUADRO!K$4&amp;$E1111),'Hoja de Trabajo para listado'!$CD$151:$DC$151,0)),0)</f>
        <v>0</v>
      </c>
      <c r="L1111" s="243">
        <f ca="1">+IFERROR(INDEX('Hoja de Trabajo para listado'!$A$155:$Z$1048576,MATCH($A1111,'Hoja de Trabajo para listado'!$A$155:$A$1048576,0),MATCH((CUADRO!L$4&amp;$E1111),'Hoja de Trabajo para listado'!$A$151:$Z$151,0)),0)+IFERROR(INDEX('Hoja de Trabajo para listado'!$AB$155:$BA$1048576,MATCH($A1111,'Hoja de Trabajo para listado'!$AB$155:$AB$1048576,0),MATCH((CUADRO!L$4&amp;$E1111),'Hoja de Trabajo para listado'!$AB$151:$BA$151,0)),0)+IFERROR(INDEX('Hoja de Trabajo para listado'!$BC$155:$CB$1048576,MATCH($A1111,'Hoja de Trabajo para listado'!$BC$155:$BC$1048576,0),MATCH((CUADRO!L$4&amp;$E1111),'Hoja de Trabajo para listado'!$BC$151:$CB$151,0)),0)+IFERROR(INDEX('Hoja de Trabajo para listado'!$DE$153:$DG$274,MATCH($A1111,'Hoja de Trabajo para listado'!$DE$153:$DE$1048576,0),MATCH((CUADRO!L$4&amp;$E1111),'Hoja de Trabajo para listado'!$DE$151:$DG$151,0)),0)+IFERROR(INDEX('Hoja de Trabajo para listado'!$CD$155:$DC$1048576,MATCH($A1111,'Hoja de Trabajo para listado'!$CD$155:$CD$1048576,0),MATCH((CUADRO!L$4&amp;$E1111),'Hoja de Trabajo para listado'!$CD$151:$DC$151,0)),0)</f>
        <v>0</v>
      </c>
      <c r="M1111" s="243">
        <f ca="1">+IFERROR(INDEX('Hoja de Trabajo para listado'!$A$155:$Z$1048576,MATCH($A1111,'Hoja de Trabajo para listado'!$A$155:$A$1048576,0),MATCH((CUADRO!M$4&amp;$E1111),'Hoja de Trabajo para listado'!$A$151:$Z$151,0)),0)+IFERROR(INDEX('Hoja de Trabajo para listado'!$AB$155:$BA$1048576,MATCH($A1111,'Hoja de Trabajo para listado'!$AB$155:$AB$1048576,0),MATCH((CUADRO!M$4&amp;$E1111),'Hoja de Trabajo para listado'!$AB$151:$BA$151,0)),0)+IFERROR(INDEX('Hoja de Trabajo para listado'!$BC$155:$CB$1048576,MATCH($A1111,'Hoja de Trabajo para listado'!$BC$155:$BC$1048576,0),MATCH((CUADRO!M$4&amp;$E1111),'Hoja de Trabajo para listado'!$BC$151:$CB$151,0)),0)+IFERROR(INDEX('Hoja de Trabajo para listado'!$DE$153:$DG$274,MATCH($A1111,'Hoja de Trabajo para listado'!$DE$153:$DE$1048576,0),MATCH((CUADRO!M$4&amp;$E1111),'Hoja de Trabajo para listado'!$DE$151:$DG$151,0)),0)+IFERROR(INDEX('Hoja de Trabajo para listado'!$CD$155:$DC$1048576,MATCH($A1111,'Hoja de Trabajo para listado'!$CD$155:$CD$1048576,0),MATCH((CUADRO!M$4&amp;$E1111),'Hoja de Trabajo para listado'!$CD$151:$DC$151,0)),0)</f>
        <v>0</v>
      </c>
      <c r="N1111" s="243">
        <f ca="1">+IFERROR(INDEX('Hoja de Trabajo para listado'!$A$155:$Z$1048576,MATCH($A1111,'Hoja de Trabajo para listado'!$A$155:$A$1048576,0),MATCH((CUADRO!N$4&amp;$E1111),'Hoja de Trabajo para listado'!$A$151:$Z$151,0)),0)+IFERROR(INDEX('Hoja de Trabajo para listado'!$AB$155:$BA$1048576,MATCH($A1111,'Hoja de Trabajo para listado'!$AB$155:$AB$1048576,0),MATCH((CUADRO!N$4&amp;$E1111),'Hoja de Trabajo para listado'!$AB$151:$BA$151,0)),0)+IFERROR(INDEX('Hoja de Trabajo para listado'!$BC$155:$CB$1048576,MATCH($A1111,'Hoja de Trabajo para listado'!$BC$155:$BC$1048576,0),MATCH((CUADRO!N$4&amp;$E1111),'Hoja de Trabajo para listado'!$BC$151:$CB$151,0)),0)+IFERROR(INDEX('Hoja de Trabajo para listado'!$DE$153:$DG$274,MATCH($A1111,'Hoja de Trabajo para listado'!$DE$153:$DE$1048576,0),MATCH((CUADRO!N$4&amp;$E1111),'Hoja de Trabajo para listado'!$DE$151:$DG$151,0)),0)+IFERROR(INDEX('Hoja de Trabajo para listado'!$CD$155:$DC$1048576,MATCH($A1111,'Hoja de Trabajo para listado'!$CD$155:$CD$1048576,0),MATCH((CUADRO!N$4&amp;$E1111),'Hoja de Trabajo para listado'!$CD$151:$DC$151,0)),0)</f>
        <v>0</v>
      </c>
      <c r="O1111" s="243">
        <f ca="1">+IFERROR(INDEX('Hoja de Trabajo para listado'!$A$155:$Z$1048576,MATCH($A1111,'Hoja de Trabajo para listado'!$A$155:$A$1048576,0),MATCH((CUADRO!O$4&amp;$E1111),'Hoja de Trabajo para listado'!$A$151:$Z$151,0)),0)+IFERROR(INDEX('Hoja de Trabajo para listado'!$AB$155:$BA$1048576,MATCH($A1111,'Hoja de Trabajo para listado'!$AB$155:$AB$1048576,0),MATCH((CUADRO!O$4&amp;$E1111),'Hoja de Trabajo para listado'!$AB$151:$BA$151,0)),0)+IFERROR(INDEX('Hoja de Trabajo para listado'!$BC$155:$CB$1048576,MATCH($A1111,'Hoja de Trabajo para listado'!$BC$155:$BC$1048576,0),MATCH((CUADRO!O$4&amp;$E1111),'Hoja de Trabajo para listado'!$BC$151:$CB$151,0)),0)+IFERROR(INDEX('Hoja de Trabajo para listado'!$DE$153:$DG$274,MATCH($A1111,'Hoja de Trabajo para listado'!$DE$153:$DE$1048576,0),MATCH((CUADRO!O$4&amp;$E1111),'Hoja de Trabajo para listado'!$DE$151:$DG$151,0)),0)+IFERROR(INDEX('Hoja de Trabajo para listado'!$CD$155:$DC$1048576,MATCH($A1111,'Hoja de Trabajo para listado'!$CD$155:$CD$1048576,0),MATCH((CUADRO!O$4&amp;$E1111),'Hoja de Trabajo para listado'!$CD$151:$DC$151,0)),0)</f>
        <v>0</v>
      </c>
      <c r="P1111" s="243">
        <f ca="1">+IFERROR(INDEX('Hoja de Trabajo para listado'!$A$155:$Z$1048576,MATCH($A1111,'Hoja de Trabajo para listado'!$A$155:$A$1048576,0),MATCH((CUADRO!P$4&amp;$E1111),'Hoja de Trabajo para listado'!$A$151:$Z$151,0)),0)+IFERROR(INDEX('Hoja de Trabajo para listado'!$AB$155:$BA$1048576,MATCH($A1111,'Hoja de Trabajo para listado'!$AB$155:$AB$1048576,0),MATCH((CUADRO!P$4&amp;$E1111),'Hoja de Trabajo para listado'!$AB$151:$BA$151,0)),0)+IFERROR(INDEX('Hoja de Trabajo para listado'!$BC$155:$CB$1048576,MATCH($A1111,'Hoja de Trabajo para listado'!$BC$155:$BC$1048576,0),MATCH((CUADRO!P$4&amp;$E1111),'Hoja de Trabajo para listado'!$BC$151:$CB$151,0)),0)+IFERROR(INDEX('Hoja de Trabajo para listado'!$DE$153:$DG$274,MATCH($A1111,'Hoja de Trabajo para listado'!$DE$153:$DE$1048576,0),MATCH((CUADRO!P$4&amp;$E1111),'Hoja de Trabajo para listado'!$DE$151:$DG$151,0)),0)+IFERROR(INDEX('Hoja de Trabajo para listado'!$CD$155:$DC$1048576,MATCH($A1111,'Hoja de Trabajo para listado'!$CD$155:$CD$1048576,0),MATCH((CUADRO!P$4&amp;$E1111),'Hoja de Trabajo para listado'!$CD$151:$DC$151,0)),0)</f>
        <v>0</v>
      </c>
      <c r="Q1111" s="243">
        <f ca="1">+IFERROR(INDEX('Hoja de Trabajo para listado'!$A$155:$Z$1048576,MATCH($A1111,'Hoja de Trabajo para listado'!$A$155:$A$1048576,0),MATCH((CUADRO!Q$4&amp;$E1111),'Hoja de Trabajo para listado'!$A$151:$Z$151,0)),0)+IFERROR(INDEX('Hoja de Trabajo para listado'!$AB$155:$BA$1048576,MATCH($A1111,'Hoja de Trabajo para listado'!$AB$155:$AB$1048576,0),MATCH((CUADRO!Q$4&amp;$E1111),'Hoja de Trabajo para listado'!$AB$151:$BA$151,0)),0)+IFERROR(INDEX('Hoja de Trabajo para listado'!$BC$155:$CB$1048576,MATCH($A1111,'Hoja de Trabajo para listado'!$BC$155:$BC$1048576,0),MATCH((CUADRO!Q$4&amp;$E1111),'Hoja de Trabajo para listado'!$BC$151:$CB$151,0)),0)+IFERROR(INDEX('Hoja de Trabajo para listado'!$DE$153:$DG$274,MATCH($A1111,'Hoja de Trabajo para listado'!$DE$153:$DE$1048576,0),MATCH((CUADRO!Q$4&amp;$E1111),'Hoja de Trabajo para listado'!$DE$151:$DG$151,0)),0)+IFERROR(INDEX('Hoja de Trabajo para listado'!$CD$155:$DC$1048576,MATCH($A1111,'Hoja de Trabajo para listado'!$CD$155:$CD$1048576,0),MATCH((CUADRO!Q$4&amp;$E1111),'Hoja de Trabajo para listado'!$CD$151:$DC$151,0)),0)</f>
        <v>0</v>
      </c>
      <c r="R1111" s="243">
        <f t="shared" ca="1" si="41"/>
        <v>0</v>
      </c>
      <c r="S1111" s="249"/>
      <c r="T1111" s="268">
        <f ca="1">+T1112</f>
        <v>0</v>
      </c>
      <c r="U1111" s="275">
        <f t="shared" si="42"/>
        <v>1</v>
      </c>
      <c r="V1111" s="333" t="str">
        <f>+VLOOKUP(A1111,bd_lista!$A$3:$E$592,5,FALSE)</f>
        <v>Gobiernos Autonomos Municipales</v>
      </c>
      <c r="W1111" s="387" t="str">
        <f>+V1111</f>
        <v>Gobiernos Autonomos Municipales</v>
      </c>
      <c r="X1111" s="242">
        <f>+VLOOKUP(A1111,[4]Sheet1!$A$13:$D$744,4,FALSE)</f>
        <v>0</v>
      </c>
      <c r="Y1111" s="242" t="e">
        <f>+VLOOKUP(X1111,bd_lista!$A$3:$C$592,3,FALSE)</f>
        <v>#N/A</v>
      </c>
      <c r="Z1111" s="294">
        <f>+X1111</f>
        <v>0</v>
      </c>
      <c r="AA1111" s="295" t="e">
        <f>+Y1111</f>
        <v>#N/A</v>
      </c>
    </row>
    <row r="1112" spans="1:27" customFormat="1" ht="15" hidden="1" customHeight="1">
      <c r="A1112" s="32">
        <v>1913</v>
      </c>
      <c r="B1112" s="393"/>
      <c r="C1112" s="247" t="str">
        <f>+VLOOKUP(A1112,bd_lista!$A$3:$C$592,3,FALSE)</f>
        <v>Gobierno Autónomo Municipal de Nueva Esperanza</v>
      </c>
      <c r="D1112" s="390"/>
      <c r="E1112" s="244" t="s">
        <v>1305</v>
      </c>
      <c r="F1112" s="245">
        <f ca="1">+IFERROR(INDEX('Hoja de Trabajo para listado'!$A$155:$Z$1048576,MATCH($A1112,'Hoja de Trabajo para listado'!$A$155:$A$1048576,0),MATCH((CUADRO!F$4&amp;$E1112),'Hoja de Trabajo para listado'!$A$151:$Z$151,0)),0)+IFERROR(INDEX('Hoja de Trabajo para listado'!$AB$155:$BA$1048576,MATCH($A1112,'Hoja de Trabajo para listado'!$AB$155:$AB$1048576,0),MATCH((CUADRO!F$4&amp;$E1112),'Hoja de Trabajo para listado'!$AB$151:$BA$151,0)),0)+IFERROR(INDEX('Hoja de Trabajo para listado'!$BC$155:$CB$1048576,MATCH($A1112,'Hoja de Trabajo para listado'!$BC$155:$BC$1048576,0),MATCH((CUADRO!F$4&amp;$E1112),'Hoja de Trabajo para listado'!$BC$151:$CB$151,0)),0)+IFERROR(INDEX('Hoja de Trabajo para listado'!$DE$153:$DG$274,MATCH($A1112,'Hoja de Trabajo para listado'!$DE$153:$DE$1048576,0),MATCH((CUADRO!F$4&amp;$E1112),'Hoja de Trabajo para listado'!$DE$151:$DG$151,0)),0)+IFERROR(INDEX('Hoja de Trabajo para listado'!$CD$155:$DC$1048576,MATCH($A1112,'Hoja de Trabajo para listado'!$CD$155:$CD$1048576,0),MATCH((CUADRO!F$4&amp;$E1112),'Hoja de Trabajo para listado'!$CD$151:$DC$151,0)),0)</f>
        <v>0</v>
      </c>
      <c r="G1112" s="245">
        <f ca="1">+IFERROR(INDEX('Hoja de Trabajo para listado'!$A$155:$Z$1048576,MATCH($A1112,'Hoja de Trabajo para listado'!$A$155:$A$1048576,0),MATCH((CUADRO!G$4&amp;$E1112),'Hoja de Trabajo para listado'!$A$151:$Z$151,0)),0)+IFERROR(INDEX('Hoja de Trabajo para listado'!$AB$155:$BA$1048576,MATCH($A1112,'Hoja de Trabajo para listado'!$AB$155:$AB$1048576,0),MATCH((CUADRO!G$4&amp;$E1112),'Hoja de Trabajo para listado'!$AB$151:$BA$151,0)),0)+IFERROR(INDEX('Hoja de Trabajo para listado'!$BC$155:$CB$1048576,MATCH($A1112,'Hoja de Trabajo para listado'!$BC$155:$BC$1048576,0),MATCH((CUADRO!G$4&amp;$E1112),'Hoja de Trabajo para listado'!$BC$151:$CB$151,0)),0)+IFERROR(INDEX('Hoja de Trabajo para listado'!$DE$153:$DG$274,MATCH($A1112,'Hoja de Trabajo para listado'!$DE$153:$DE$1048576,0),MATCH((CUADRO!G$4&amp;$E1112),'Hoja de Trabajo para listado'!$DE$151:$DG$151,0)),0)+IFERROR(INDEX('Hoja de Trabajo para listado'!$CD$155:$DC$1048576,MATCH($A1112,'Hoja de Trabajo para listado'!$CD$155:$CD$1048576,0),MATCH((CUADRO!G$4&amp;$E1112),'Hoja de Trabajo para listado'!$CD$151:$DC$151,0)),0)</f>
        <v>0</v>
      </c>
      <c r="H1112" s="245">
        <f ca="1">+IFERROR(INDEX('Hoja de Trabajo para listado'!$A$155:$Z$1048576,MATCH($A1112,'Hoja de Trabajo para listado'!$A$155:$A$1048576,0),MATCH((CUADRO!H$4&amp;$E1112),'Hoja de Trabajo para listado'!$A$151:$Z$151,0)),0)+IFERROR(INDEX('Hoja de Trabajo para listado'!$AB$155:$BA$1048576,MATCH($A1112,'Hoja de Trabajo para listado'!$AB$155:$AB$1048576,0),MATCH((CUADRO!H$4&amp;$E1112),'Hoja de Trabajo para listado'!$AB$151:$BA$151,0)),0)+IFERROR(INDEX('Hoja de Trabajo para listado'!$BC$155:$CB$1048576,MATCH($A1112,'Hoja de Trabajo para listado'!$BC$155:$BC$1048576,0),MATCH((CUADRO!H$4&amp;$E1112),'Hoja de Trabajo para listado'!$BC$151:$CB$151,0)),0)+IFERROR(INDEX('Hoja de Trabajo para listado'!$DE$153:$DG$274,MATCH($A1112,'Hoja de Trabajo para listado'!$DE$153:$DE$1048576,0),MATCH((CUADRO!H$4&amp;$E1112),'Hoja de Trabajo para listado'!$DE$151:$DG$151,0)),0)+IFERROR(INDEX('Hoja de Trabajo para listado'!$CD$155:$DC$1048576,MATCH($A1112,'Hoja de Trabajo para listado'!$CD$155:$CD$1048576,0),MATCH((CUADRO!H$4&amp;$E1112),'Hoja de Trabajo para listado'!$CD$151:$DC$151,0)),0)</f>
        <v>0</v>
      </c>
      <c r="I1112" s="245">
        <f ca="1">+IFERROR(INDEX('Hoja de Trabajo para listado'!$A$155:$Z$1048576,MATCH($A1112,'Hoja de Trabajo para listado'!$A$155:$A$1048576,0),MATCH((CUADRO!I$4&amp;$E1112),'Hoja de Trabajo para listado'!$A$151:$Z$151,0)),0)+IFERROR(INDEX('Hoja de Trabajo para listado'!$AB$155:$BA$1048576,MATCH($A1112,'Hoja de Trabajo para listado'!$AB$155:$AB$1048576,0),MATCH((CUADRO!I$4&amp;$E1112),'Hoja de Trabajo para listado'!$AB$151:$BA$151,0)),0)+IFERROR(INDEX('Hoja de Trabajo para listado'!$BC$155:$CB$1048576,MATCH($A1112,'Hoja de Trabajo para listado'!$BC$155:$BC$1048576,0),MATCH((CUADRO!I$4&amp;$E1112),'Hoja de Trabajo para listado'!$BC$151:$CB$151,0)),0)+IFERROR(INDEX('Hoja de Trabajo para listado'!$DE$153:$DG$274,MATCH($A1112,'Hoja de Trabajo para listado'!$DE$153:$DE$1048576,0),MATCH((CUADRO!I$4&amp;$E1112),'Hoja de Trabajo para listado'!$DE$151:$DG$151,0)),0)+IFERROR(INDEX('Hoja de Trabajo para listado'!$CD$155:$DC$1048576,MATCH($A1112,'Hoja de Trabajo para listado'!$CD$155:$CD$1048576,0),MATCH((CUADRO!I$4&amp;$E1112),'Hoja de Trabajo para listado'!$CD$151:$DC$151,0)),0)</f>
        <v>0</v>
      </c>
      <c r="J1112" s="245">
        <f ca="1">+IFERROR(INDEX('Hoja de Trabajo para listado'!$A$155:$Z$1048576,MATCH($A1112,'Hoja de Trabajo para listado'!$A$155:$A$1048576,0),MATCH((CUADRO!J$4&amp;$E1112),'Hoja de Trabajo para listado'!$A$151:$Z$151,0)),0)+IFERROR(INDEX('Hoja de Trabajo para listado'!$AB$155:$BA$1048576,MATCH($A1112,'Hoja de Trabajo para listado'!$AB$155:$AB$1048576,0),MATCH((CUADRO!J$4&amp;$E1112),'Hoja de Trabajo para listado'!$AB$151:$BA$151,0)),0)+IFERROR(INDEX('Hoja de Trabajo para listado'!$BC$155:$CB$1048576,MATCH($A1112,'Hoja de Trabajo para listado'!$BC$155:$BC$1048576,0),MATCH((CUADRO!J$4&amp;$E1112),'Hoja de Trabajo para listado'!$BC$151:$CB$151,0)),0)+IFERROR(INDEX('Hoja de Trabajo para listado'!$DE$153:$DG$274,MATCH($A1112,'Hoja de Trabajo para listado'!$DE$153:$DE$1048576,0),MATCH((CUADRO!J$4&amp;$E1112),'Hoja de Trabajo para listado'!$DE$151:$DG$151,0)),0)+IFERROR(INDEX('Hoja de Trabajo para listado'!$CD$155:$DC$1048576,MATCH($A1112,'Hoja de Trabajo para listado'!$CD$155:$CD$1048576,0),MATCH((CUADRO!J$4&amp;$E1112),'Hoja de Trabajo para listado'!$CD$151:$DC$151,0)),0)</f>
        <v>0</v>
      </c>
      <c r="K1112" s="245">
        <f ca="1">+IFERROR(INDEX('Hoja de Trabajo para listado'!$A$155:$Z$1048576,MATCH($A1112,'Hoja de Trabajo para listado'!$A$155:$A$1048576,0),MATCH((CUADRO!K$4&amp;$E1112),'Hoja de Trabajo para listado'!$A$151:$Z$151,0)),0)+IFERROR(INDEX('Hoja de Trabajo para listado'!$AB$155:$BA$1048576,MATCH($A1112,'Hoja de Trabajo para listado'!$AB$155:$AB$1048576,0),MATCH((CUADRO!K$4&amp;$E1112),'Hoja de Trabajo para listado'!$AB$151:$BA$151,0)),0)+IFERROR(INDEX('Hoja de Trabajo para listado'!$BC$155:$CB$1048576,MATCH($A1112,'Hoja de Trabajo para listado'!$BC$155:$BC$1048576,0),MATCH((CUADRO!K$4&amp;$E1112),'Hoja de Trabajo para listado'!$BC$151:$CB$151,0)),0)+IFERROR(INDEX('Hoja de Trabajo para listado'!$DE$153:$DG$274,MATCH($A1112,'Hoja de Trabajo para listado'!$DE$153:$DE$1048576,0),MATCH((CUADRO!K$4&amp;$E1112),'Hoja de Trabajo para listado'!$DE$151:$DG$151,0)),0)+IFERROR(INDEX('Hoja de Trabajo para listado'!$CD$155:$DC$1048576,MATCH($A1112,'Hoja de Trabajo para listado'!$CD$155:$CD$1048576,0),MATCH((CUADRO!K$4&amp;$E1112),'Hoja de Trabajo para listado'!$CD$151:$DC$151,0)),0)</f>
        <v>0</v>
      </c>
      <c r="L1112" s="245">
        <f ca="1">+IFERROR(INDEX('Hoja de Trabajo para listado'!$A$155:$Z$1048576,MATCH($A1112,'Hoja de Trabajo para listado'!$A$155:$A$1048576,0),MATCH((CUADRO!L$4&amp;$E1112),'Hoja de Trabajo para listado'!$A$151:$Z$151,0)),0)+IFERROR(INDEX('Hoja de Trabajo para listado'!$AB$155:$BA$1048576,MATCH($A1112,'Hoja de Trabajo para listado'!$AB$155:$AB$1048576,0),MATCH((CUADRO!L$4&amp;$E1112),'Hoja de Trabajo para listado'!$AB$151:$BA$151,0)),0)+IFERROR(INDEX('Hoja de Trabajo para listado'!$BC$155:$CB$1048576,MATCH($A1112,'Hoja de Trabajo para listado'!$BC$155:$BC$1048576,0),MATCH((CUADRO!L$4&amp;$E1112),'Hoja de Trabajo para listado'!$BC$151:$CB$151,0)),0)+IFERROR(INDEX('Hoja de Trabajo para listado'!$DE$153:$DG$274,MATCH($A1112,'Hoja de Trabajo para listado'!$DE$153:$DE$1048576,0),MATCH((CUADRO!L$4&amp;$E1112),'Hoja de Trabajo para listado'!$DE$151:$DG$151,0)),0)+IFERROR(INDEX('Hoja de Trabajo para listado'!$CD$155:$DC$1048576,MATCH($A1112,'Hoja de Trabajo para listado'!$CD$155:$CD$1048576,0),MATCH((CUADRO!L$4&amp;$E1112),'Hoja de Trabajo para listado'!$CD$151:$DC$151,0)),0)</f>
        <v>0</v>
      </c>
      <c r="M1112" s="245">
        <f ca="1">+IFERROR(INDEX('Hoja de Trabajo para listado'!$A$155:$Z$1048576,MATCH($A1112,'Hoja de Trabajo para listado'!$A$155:$A$1048576,0),MATCH((CUADRO!M$4&amp;$E1112),'Hoja de Trabajo para listado'!$A$151:$Z$151,0)),0)+IFERROR(INDEX('Hoja de Trabajo para listado'!$AB$155:$BA$1048576,MATCH($A1112,'Hoja de Trabajo para listado'!$AB$155:$AB$1048576,0),MATCH((CUADRO!M$4&amp;$E1112),'Hoja de Trabajo para listado'!$AB$151:$BA$151,0)),0)+IFERROR(INDEX('Hoja de Trabajo para listado'!$BC$155:$CB$1048576,MATCH($A1112,'Hoja de Trabajo para listado'!$BC$155:$BC$1048576,0),MATCH((CUADRO!M$4&amp;$E1112),'Hoja de Trabajo para listado'!$BC$151:$CB$151,0)),0)+IFERROR(INDEX('Hoja de Trabajo para listado'!$DE$153:$DG$274,MATCH($A1112,'Hoja de Trabajo para listado'!$DE$153:$DE$1048576,0),MATCH((CUADRO!M$4&amp;$E1112),'Hoja de Trabajo para listado'!$DE$151:$DG$151,0)),0)+IFERROR(INDEX('Hoja de Trabajo para listado'!$CD$155:$DC$1048576,MATCH($A1112,'Hoja de Trabajo para listado'!$CD$155:$CD$1048576,0),MATCH((CUADRO!M$4&amp;$E1112),'Hoja de Trabajo para listado'!$CD$151:$DC$151,0)),0)</f>
        <v>0</v>
      </c>
      <c r="N1112" s="245">
        <f ca="1">+IFERROR(INDEX('Hoja de Trabajo para listado'!$A$155:$Z$1048576,MATCH($A1112,'Hoja de Trabajo para listado'!$A$155:$A$1048576,0),MATCH((CUADRO!N$4&amp;$E1112),'Hoja de Trabajo para listado'!$A$151:$Z$151,0)),0)+IFERROR(INDEX('Hoja de Trabajo para listado'!$AB$155:$BA$1048576,MATCH($A1112,'Hoja de Trabajo para listado'!$AB$155:$AB$1048576,0),MATCH((CUADRO!N$4&amp;$E1112),'Hoja de Trabajo para listado'!$AB$151:$BA$151,0)),0)+IFERROR(INDEX('Hoja de Trabajo para listado'!$BC$155:$CB$1048576,MATCH($A1112,'Hoja de Trabajo para listado'!$BC$155:$BC$1048576,0),MATCH((CUADRO!N$4&amp;$E1112),'Hoja de Trabajo para listado'!$BC$151:$CB$151,0)),0)+IFERROR(INDEX('Hoja de Trabajo para listado'!$DE$153:$DG$274,MATCH($A1112,'Hoja de Trabajo para listado'!$DE$153:$DE$1048576,0),MATCH((CUADRO!N$4&amp;$E1112),'Hoja de Trabajo para listado'!$DE$151:$DG$151,0)),0)+IFERROR(INDEX('Hoja de Trabajo para listado'!$CD$155:$DC$1048576,MATCH($A1112,'Hoja de Trabajo para listado'!$CD$155:$CD$1048576,0),MATCH((CUADRO!N$4&amp;$E1112),'Hoja de Trabajo para listado'!$CD$151:$DC$151,0)),0)</f>
        <v>0</v>
      </c>
      <c r="O1112" s="245">
        <f ca="1">+IFERROR(INDEX('Hoja de Trabajo para listado'!$A$155:$Z$1048576,MATCH($A1112,'Hoja de Trabajo para listado'!$A$155:$A$1048576,0),MATCH((CUADRO!O$4&amp;$E1112),'Hoja de Trabajo para listado'!$A$151:$Z$151,0)),0)+IFERROR(INDEX('Hoja de Trabajo para listado'!$AB$155:$BA$1048576,MATCH($A1112,'Hoja de Trabajo para listado'!$AB$155:$AB$1048576,0),MATCH((CUADRO!O$4&amp;$E1112),'Hoja de Trabajo para listado'!$AB$151:$BA$151,0)),0)+IFERROR(INDEX('Hoja de Trabajo para listado'!$BC$155:$CB$1048576,MATCH($A1112,'Hoja de Trabajo para listado'!$BC$155:$BC$1048576,0),MATCH((CUADRO!O$4&amp;$E1112),'Hoja de Trabajo para listado'!$BC$151:$CB$151,0)),0)+IFERROR(INDEX('Hoja de Trabajo para listado'!$DE$153:$DG$274,MATCH($A1112,'Hoja de Trabajo para listado'!$DE$153:$DE$1048576,0),MATCH((CUADRO!O$4&amp;$E1112),'Hoja de Trabajo para listado'!$DE$151:$DG$151,0)),0)+IFERROR(INDEX('Hoja de Trabajo para listado'!$CD$155:$DC$1048576,MATCH($A1112,'Hoja de Trabajo para listado'!$CD$155:$CD$1048576,0),MATCH((CUADRO!O$4&amp;$E1112),'Hoja de Trabajo para listado'!$CD$151:$DC$151,0)),0)</f>
        <v>0</v>
      </c>
      <c r="P1112" s="245">
        <f ca="1">+IFERROR(INDEX('Hoja de Trabajo para listado'!$A$155:$Z$1048576,MATCH($A1112,'Hoja de Trabajo para listado'!$A$155:$A$1048576,0),MATCH((CUADRO!P$4&amp;$E1112),'Hoja de Trabajo para listado'!$A$151:$Z$151,0)),0)+IFERROR(INDEX('Hoja de Trabajo para listado'!$AB$155:$BA$1048576,MATCH($A1112,'Hoja de Trabajo para listado'!$AB$155:$AB$1048576,0),MATCH((CUADRO!P$4&amp;$E1112),'Hoja de Trabajo para listado'!$AB$151:$BA$151,0)),0)+IFERROR(INDEX('Hoja de Trabajo para listado'!$BC$155:$CB$1048576,MATCH($A1112,'Hoja de Trabajo para listado'!$BC$155:$BC$1048576,0),MATCH((CUADRO!P$4&amp;$E1112),'Hoja de Trabajo para listado'!$BC$151:$CB$151,0)),0)+IFERROR(INDEX('Hoja de Trabajo para listado'!$DE$153:$DG$274,MATCH($A1112,'Hoja de Trabajo para listado'!$DE$153:$DE$1048576,0),MATCH((CUADRO!P$4&amp;$E1112),'Hoja de Trabajo para listado'!$DE$151:$DG$151,0)),0)+IFERROR(INDEX('Hoja de Trabajo para listado'!$CD$155:$DC$1048576,MATCH($A1112,'Hoja de Trabajo para listado'!$CD$155:$CD$1048576,0),MATCH((CUADRO!P$4&amp;$E1112),'Hoja de Trabajo para listado'!$CD$151:$DC$151,0)),0)</f>
        <v>0</v>
      </c>
      <c r="Q1112" s="245">
        <f ca="1">+IFERROR(INDEX('Hoja de Trabajo para listado'!$A$155:$Z$1048576,MATCH($A1112,'Hoja de Trabajo para listado'!$A$155:$A$1048576,0),MATCH((CUADRO!Q$4&amp;$E1112),'Hoja de Trabajo para listado'!$A$151:$Z$151,0)),0)+IFERROR(INDEX('Hoja de Trabajo para listado'!$AB$155:$BA$1048576,MATCH($A1112,'Hoja de Trabajo para listado'!$AB$155:$AB$1048576,0),MATCH((CUADRO!Q$4&amp;$E1112),'Hoja de Trabajo para listado'!$AB$151:$BA$151,0)),0)+IFERROR(INDEX('Hoja de Trabajo para listado'!$BC$155:$CB$1048576,MATCH($A1112,'Hoja de Trabajo para listado'!$BC$155:$BC$1048576,0),MATCH((CUADRO!Q$4&amp;$E1112),'Hoja de Trabajo para listado'!$BC$151:$CB$151,0)),0)+IFERROR(INDEX('Hoja de Trabajo para listado'!$DE$153:$DG$274,MATCH($A1112,'Hoja de Trabajo para listado'!$DE$153:$DE$1048576,0),MATCH((CUADRO!Q$4&amp;$E1112),'Hoja de Trabajo para listado'!$DE$151:$DG$151,0)),0)+IFERROR(INDEX('Hoja de Trabajo para listado'!$CD$155:$DC$1048576,MATCH($A1112,'Hoja de Trabajo para listado'!$CD$155:$CD$1048576,0),MATCH((CUADRO!Q$4&amp;$E1112),'Hoja de Trabajo para listado'!$CD$151:$DC$151,0)),0)</f>
        <v>0</v>
      </c>
      <c r="R1112" s="245">
        <f t="shared" ca="1" si="41"/>
        <v>0</v>
      </c>
      <c r="S1112" s="259">
        <f ca="1">+R1111+R1112</f>
        <v>0</v>
      </c>
      <c r="T1112" s="245">
        <f ca="1">+S1112</f>
        <v>0</v>
      </c>
      <c r="U1112" s="244">
        <f t="shared" si="42"/>
        <v>2</v>
      </c>
      <c r="V1112" s="333" t="str">
        <f>+VLOOKUP(A1112,bd_lista!$A$3:$E$592,5,FALSE)</f>
        <v>Gobiernos Autonomos Municipales</v>
      </c>
      <c r="W1112" s="388"/>
      <c r="X1112" s="242">
        <f>+VLOOKUP(A1112,[4]Sheet1!$A$13:$D$744,4,FALSE)</f>
        <v>0</v>
      </c>
      <c r="Y1112" s="242" t="e">
        <f>+VLOOKUP(X1112,bd_lista!$A$3:$C$592,3,FALSE)</f>
        <v>#N/A</v>
      </c>
      <c r="Z1112" s="292"/>
      <c r="AA1112" s="293"/>
    </row>
    <row r="1113" spans="1:27" customFormat="1" ht="15" hidden="1" customHeight="1">
      <c r="A1113" s="32">
        <v>1914</v>
      </c>
      <c r="B1113" s="392">
        <f>+A1113</f>
        <v>1914</v>
      </c>
      <c r="C1113" s="247" t="str">
        <f>+VLOOKUP(A1113,bd_lista!$A$3:$C$592,3,FALSE)</f>
        <v>Gobierno Autónomo Municipal de Villa Nueva (Loma Alta)</v>
      </c>
      <c r="D1113" s="389" t="str">
        <f>+C1113</f>
        <v>Gobierno Autónomo Municipal de Villa Nueva (Loma Alta)</v>
      </c>
      <c r="E1113" s="242" t="s">
        <v>1304</v>
      </c>
      <c r="F1113" s="243">
        <f ca="1">+IFERROR(INDEX('Hoja de Trabajo para listado'!$A$155:$Z$1048576,MATCH($A1113,'Hoja de Trabajo para listado'!$A$155:$A$1048576,0),MATCH((CUADRO!F$4&amp;$E1113),'Hoja de Trabajo para listado'!$A$151:$Z$151,0)),0)+IFERROR(INDEX('Hoja de Trabajo para listado'!$AB$155:$BA$1048576,MATCH($A1113,'Hoja de Trabajo para listado'!$AB$155:$AB$1048576,0),MATCH((CUADRO!F$4&amp;$E1113),'Hoja de Trabajo para listado'!$AB$151:$BA$151,0)),0)+IFERROR(INDEX('Hoja de Trabajo para listado'!$BC$155:$CB$1048576,MATCH($A1113,'Hoja de Trabajo para listado'!$BC$155:$BC$1048576,0),MATCH((CUADRO!F$4&amp;$E1113),'Hoja de Trabajo para listado'!$BC$151:$CB$151,0)),0)+IFERROR(INDEX('Hoja de Trabajo para listado'!$DE$153:$DG$274,MATCH($A1113,'Hoja de Trabajo para listado'!$DE$153:$DE$1048576,0),MATCH((CUADRO!F$4&amp;$E1113),'Hoja de Trabajo para listado'!$DE$151:$DG$151,0)),0)+IFERROR(INDEX('Hoja de Trabajo para listado'!$CD$155:$DC$1048576,MATCH($A1113,'Hoja de Trabajo para listado'!$CD$155:$CD$1048576,0),MATCH((CUADRO!F$4&amp;$E1113),'Hoja de Trabajo para listado'!$CD$151:$DC$151,0)),0)</f>
        <v>0</v>
      </c>
      <c r="G1113" s="243">
        <f ca="1">+IFERROR(INDEX('Hoja de Trabajo para listado'!$A$155:$Z$1048576,MATCH($A1113,'Hoja de Trabajo para listado'!$A$155:$A$1048576,0),MATCH((CUADRO!G$4&amp;$E1113),'Hoja de Trabajo para listado'!$A$151:$Z$151,0)),0)+IFERROR(INDEX('Hoja de Trabajo para listado'!$AB$155:$BA$1048576,MATCH($A1113,'Hoja de Trabajo para listado'!$AB$155:$AB$1048576,0),MATCH((CUADRO!G$4&amp;$E1113),'Hoja de Trabajo para listado'!$AB$151:$BA$151,0)),0)+IFERROR(INDEX('Hoja de Trabajo para listado'!$BC$155:$CB$1048576,MATCH($A1113,'Hoja de Trabajo para listado'!$BC$155:$BC$1048576,0),MATCH((CUADRO!G$4&amp;$E1113),'Hoja de Trabajo para listado'!$BC$151:$CB$151,0)),0)+IFERROR(INDEX('Hoja de Trabajo para listado'!$DE$153:$DG$274,MATCH($A1113,'Hoja de Trabajo para listado'!$DE$153:$DE$1048576,0),MATCH((CUADRO!G$4&amp;$E1113),'Hoja de Trabajo para listado'!$DE$151:$DG$151,0)),0)+IFERROR(INDEX('Hoja de Trabajo para listado'!$CD$155:$DC$1048576,MATCH($A1113,'Hoja de Trabajo para listado'!$CD$155:$CD$1048576,0),MATCH((CUADRO!G$4&amp;$E1113),'Hoja de Trabajo para listado'!$CD$151:$DC$151,0)),0)</f>
        <v>0</v>
      </c>
      <c r="H1113" s="243">
        <f ca="1">+IFERROR(INDEX('Hoja de Trabajo para listado'!$A$155:$Z$1048576,MATCH($A1113,'Hoja de Trabajo para listado'!$A$155:$A$1048576,0),MATCH((CUADRO!H$4&amp;$E1113),'Hoja de Trabajo para listado'!$A$151:$Z$151,0)),0)+IFERROR(INDEX('Hoja de Trabajo para listado'!$AB$155:$BA$1048576,MATCH($A1113,'Hoja de Trabajo para listado'!$AB$155:$AB$1048576,0),MATCH((CUADRO!H$4&amp;$E1113),'Hoja de Trabajo para listado'!$AB$151:$BA$151,0)),0)+IFERROR(INDEX('Hoja de Trabajo para listado'!$BC$155:$CB$1048576,MATCH($A1113,'Hoja de Trabajo para listado'!$BC$155:$BC$1048576,0),MATCH((CUADRO!H$4&amp;$E1113),'Hoja de Trabajo para listado'!$BC$151:$CB$151,0)),0)+IFERROR(INDEX('Hoja de Trabajo para listado'!$DE$153:$DG$274,MATCH($A1113,'Hoja de Trabajo para listado'!$DE$153:$DE$1048576,0),MATCH((CUADRO!H$4&amp;$E1113),'Hoja de Trabajo para listado'!$DE$151:$DG$151,0)),0)+IFERROR(INDEX('Hoja de Trabajo para listado'!$CD$155:$DC$1048576,MATCH($A1113,'Hoja de Trabajo para listado'!$CD$155:$CD$1048576,0),MATCH((CUADRO!H$4&amp;$E1113),'Hoja de Trabajo para listado'!$CD$151:$DC$151,0)),0)</f>
        <v>0</v>
      </c>
      <c r="I1113" s="243">
        <f ca="1">+IFERROR(INDEX('Hoja de Trabajo para listado'!$A$155:$Z$1048576,MATCH($A1113,'Hoja de Trabajo para listado'!$A$155:$A$1048576,0),MATCH((CUADRO!I$4&amp;$E1113),'Hoja de Trabajo para listado'!$A$151:$Z$151,0)),0)+IFERROR(INDEX('Hoja de Trabajo para listado'!$AB$155:$BA$1048576,MATCH($A1113,'Hoja de Trabajo para listado'!$AB$155:$AB$1048576,0),MATCH((CUADRO!I$4&amp;$E1113),'Hoja de Trabajo para listado'!$AB$151:$BA$151,0)),0)+IFERROR(INDEX('Hoja de Trabajo para listado'!$BC$155:$CB$1048576,MATCH($A1113,'Hoja de Trabajo para listado'!$BC$155:$BC$1048576,0),MATCH((CUADRO!I$4&amp;$E1113),'Hoja de Trabajo para listado'!$BC$151:$CB$151,0)),0)+IFERROR(INDEX('Hoja de Trabajo para listado'!$DE$153:$DG$274,MATCH($A1113,'Hoja de Trabajo para listado'!$DE$153:$DE$1048576,0),MATCH((CUADRO!I$4&amp;$E1113),'Hoja de Trabajo para listado'!$DE$151:$DG$151,0)),0)+IFERROR(INDEX('Hoja de Trabajo para listado'!$CD$155:$DC$1048576,MATCH($A1113,'Hoja de Trabajo para listado'!$CD$155:$CD$1048576,0),MATCH((CUADRO!I$4&amp;$E1113),'Hoja de Trabajo para listado'!$CD$151:$DC$151,0)),0)</f>
        <v>0</v>
      </c>
      <c r="J1113" s="243">
        <f ca="1">+IFERROR(INDEX('Hoja de Trabajo para listado'!$A$155:$Z$1048576,MATCH($A1113,'Hoja de Trabajo para listado'!$A$155:$A$1048576,0),MATCH((CUADRO!J$4&amp;$E1113),'Hoja de Trabajo para listado'!$A$151:$Z$151,0)),0)+IFERROR(INDEX('Hoja de Trabajo para listado'!$AB$155:$BA$1048576,MATCH($A1113,'Hoja de Trabajo para listado'!$AB$155:$AB$1048576,0),MATCH((CUADRO!J$4&amp;$E1113),'Hoja de Trabajo para listado'!$AB$151:$BA$151,0)),0)+IFERROR(INDEX('Hoja de Trabajo para listado'!$BC$155:$CB$1048576,MATCH($A1113,'Hoja de Trabajo para listado'!$BC$155:$BC$1048576,0),MATCH((CUADRO!J$4&amp;$E1113),'Hoja de Trabajo para listado'!$BC$151:$CB$151,0)),0)+IFERROR(INDEX('Hoja de Trabajo para listado'!$DE$153:$DG$274,MATCH($A1113,'Hoja de Trabajo para listado'!$DE$153:$DE$1048576,0),MATCH((CUADRO!J$4&amp;$E1113),'Hoja de Trabajo para listado'!$DE$151:$DG$151,0)),0)+IFERROR(INDEX('Hoja de Trabajo para listado'!$CD$155:$DC$1048576,MATCH($A1113,'Hoja de Trabajo para listado'!$CD$155:$CD$1048576,0),MATCH((CUADRO!J$4&amp;$E1113),'Hoja de Trabajo para listado'!$CD$151:$DC$151,0)),0)</f>
        <v>0</v>
      </c>
      <c r="K1113" s="243">
        <f ca="1">+IFERROR(INDEX('Hoja de Trabajo para listado'!$A$155:$Z$1048576,MATCH($A1113,'Hoja de Trabajo para listado'!$A$155:$A$1048576,0),MATCH((CUADRO!K$4&amp;$E1113),'Hoja de Trabajo para listado'!$A$151:$Z$151,0)),0)+IFERROR(INDEX('Hoja de Trabajo para listado'!$AB$155:$BA$1048576,MATCH($A1113,'Hoja de Trabajo para listado'!$AB$155:$AB$1048576,0),MATCH((CUADRO!K$4&amp;$E1113),'Hoja de Trabajo para listado'!$AB$151:$BA$151,0)),0)+IFERROR(INDEX('Hoja de Trabajo para listado'!$BC$155:$CB$1048576,MATCH($A1113,'Hoja de Trabajo para listado'!$BC$155:$BC$1048576,0),MATCH((CUADRO!K$4&amp;$E1113),'Hoja de Trabajo para listado'!$BC$151:$CB$151,0)),0)+IFERROR(INDEX('Hoja de Trabajo para listado'!$DE$153:$DG$274,MATCH($A1113,'Hoja de Trabajo para listado'!$DE$153:$DE$1048576,0),MATCH((CUADRO!K$4&amp;$E1113),'Hoja de Trabajo para listado'!$DE$151:$DG$151,0)),0)+IFERROR(INDEX('Hoja de Trabajo para listado'!$CD$155:$DC$1048576,MATCH($A1113,'Hoja de Trabajo para listado'!$CD$155:$CD$1048576,0),MATCH((CUADRO!K$4&amp;$E1113),'Hoja de Trabajo para listado'!$CD$151:$DC$151,0)),0)</f>
        <v>0</v>
      </c>
      <c r="L1113" s="243">
        <f ca="1">+IFERROR(INDEX('Hoja de Trabajo para listado'!$A$155:$Z$1048576,MATCH($A1113,'Hoja de Trabajo para listado'!$A$155:$A$1048576,0),MATCH((CUADRO!L$4&amp;$E1113),'Hoja de Trabajo para listado'!$A$151:$Z$151,0)),0)+IFERROR(INDEX('Hoja de Trabajo para listado'!$AB$155:$BA$1048576,MATCH($A1113,'Hoja de Trabajo para listado'!$AB$155:$AB$1048576,0),MATCH((CUADRO!L$4&amp;$E1113),'Hoja de Trabajo para listado'!$AB$151:$BA$151,0)),0)+IFERROR(INDEX('Hoja de Trabajo para listado'!$BC$155:$CB$1048576,MATCH($A1113,'Hoja de Trabajo para listado'!$BC$155:$BC$1048576,0),MATCH((CUADRO!L$4&amp;$E1113),'Hoja de Trabajo para listado'!$BC$151:$CB$151,0)),0)+IFERROR(INDEX('Hoja de Trabajo para listado'!$DE$153:$DG$274,MATCH($A1113,'Hoja de Trabajo para listado'!$DE$153:$DE$1048576,0),MATCH((CUADRO!L$4&amp;$E1113),'Hoja de Trabajo para listado'!$DE$151:$DG$151,0)),0)+IFERROR(INDEX('Hoja de Trabajo para listado'!$CD$155:$DC$1048576,MATCH($A1113,'Hoja de Trabajo para listado'!$CD$155:$CD$1048576,0),MATCH((CUADRO!L$4&amp;$E1113),'Hoja de Trabajo para listado'!$CD$151:$DC$151,0)),0)</f>
        <v>0</v>
      </c>
      <c r="M1113" s="243">
        <f ca="1">+IFERROR(INDEX('Hoja de Trabajo para listado'!$A$155:$Z$1048576,MATCH($A1113,'Hoja de Trabajo para listado'!$A$155:$A$1048576,0),MATCH((CUADRO!M$4&amp;$E1113),'Hoja de Trabajo para listado'!$A$151:$Z$151,0)),0)+IFERROR(INDEX('Hoja de Trabajo para listado'!$AB$155:$BA$1048576,MATCH($A1113,'Hoja de Trabajo para listado'!$AB$155:$AB$1048576,0),MATCH((CUADRO!M$4&amp;$E1113),'Hoja de Trabajo para listado'!$AB$151:$BA$151,0)),0)+IFERROR(INDEX('Hoja de Trabajo para listado'!$BC$155:$CB$1048576,MATCH($A1113,'Hoja de Trabajo para listado'!$BC$155:$BC$1048576,0),MATCH((CUADRO!M$4&amp;$E1113),'Hoja de Trabajo para listado'!$BC$151:$CB$151,0)),0)+IFERROR(INDEX('Hoja de Trabajo para listado'!$DE$153:$DG$274,MATCH($A1113,'Hoja de Trabajo para listado'!$DE$153:$DE$1048576,0),MATCH((CUADRO!M$4&amp;$E1113),'Hoja de Trabajo para listado'!$DE$151:$DG$151,0)),0)+IFERROR(INDEX('Hoja de Trabajo para listado'!$CD$155:$DC$1048576,MATCH($A1113,'Hoja de Trabajo para listado'!$CD$155:$CD$1048576,0),MATCH((CUADRO!M$4&amp;$E1113),'Hoja de Trabajo para listado'!$CD$151:$DC$151,0)),0)</f>
        <v>0</v>
      </c>
      <c r="N1113" s="243">
        <f ca="1">+IFERROR(INDEX('Hoja de Trabajo para listado'!$A$155:$Z$1048576,MATCH($A1113,'Hoja de Trabajo para listado'!$A$155:$A$1048576,0),MATCH((CUADRO!N$4&amp;$E1113),'Hoja de Trabajo para listado'!$A$151:$Z$151,0)),0)+IFERROR(INDEX('Hoja de Trabajo para listado'!$AB$155:$BA$1048576,MATCH($A1113,'Hoja de Trabajo para listado'!$AB$155:$AB$1048576,0),MATCH((CUADRO!N$4&amp;$E1113),'Hoja de Trabajo para listado'!$AB$151:$BA$151,0)),0)+IFERROR(INDEX('Hoja de Trabajo para listado'!$BC$155:$CB$1048576,MATCH($A1113,'Hoja de Trabajo para listado'!$BC$155:$BC$1048576,0),MATCH((CUADRO!N$4&amp;$E1113),'Hoja de Trabajo para listado'!$BC$151:$CB$151,0)),0)+IFERROR(INDEX('Hoja de Trabajo para listado'!$DE$153:$DG$274,MATCH($A1113,'Hoja de Trabajo para listado'!$DE$153:$DE$1048576,0),MATCH((CUADRO!N$4&amp;$E1113),'Hoja de Trabajo para listado'!$DE$151:$DG$151,0)),0)+IFERROR(INDEX('Hoja de Trabajo para listado'!$CD$155:$DC$1048576,MATCH($A1113,'Hoja de Trabajo para listado'!$CD$155:$CD$1048576,0),MATCH((CUADRO!N$4&amp;$E1113),'Hoja de Trabajo para listado'!$CD$151:$DC$151,0)),0)</f>
        <v>0</v>
      </c>
      <c r="O1113" s="243">
        <f ca="1">+IFERROR(INDEX('Hoja de Trabajo para listado'!$A$155:$Z$1048576,MATCH($A1113,'Hoja de Trabajo para listado'!$A$155:$A$1048576,0),MATCH((CUADRO!O$4&amp;$E1113),'Hoja de Trabajo para listado'!$A$151:$Z$151,0)),0)+IFERROR(INDEX('Hoja de Trabajo para listado'!$AB$155:$BA$1048576,MATCH($A1113,'Hoja de Trabajo para listado'!$AB$155:$AB$1048576,0),MATCH((CUADRO!O$4&amp;$E1113),'Hoja de Trabajo para listado'!$AB$151:$BA$151,0)),0)+IFERROR(INDEX('Hoja de Trabajo para listado'!$BC$155:$CB$1048576,MATCH($A1113,'Hoja de Trabajo para listado'!$BC$155:$BC$1048576,0),MATCH((CUADRO!O$4&amp;$E1113),'Hoja de Trabajo para listado'!$BC$151:$CB$151,0)),0)+IFERROR(INDEX('Hoja de Trabajo para listado'!$DE$153:$DG$274,MATCH($A1113,'Hoja de Trabajo para listado'!$DE$153:$DE$1048576,0),MATCH((CUADRO!O$4&amp;$E1113),'Hoja de Trabajo para listado'!$DE$151:$DG$151,0)),0)+IFERROR(INDEX('Hoja de Trabajo para listado'!$CD$155:$DC$1048576,MATCH($A1113,'Hoja de Trabajo para listado'!$CD$155:$CD$1048576,0),MATCH((CUADRO!O$4&amp;$E1113),'Hoja de Trabajo para listado'!$CD$151:$DC$151,0)),0)</f>
        <v>0</v>
      </c>
      <c r="P1113" s="243">
        <f ca="1">+IFERROR(INDEX('Hoja de Trabajo para listado'!$A$155:$Z$1048576,MATCH($A1113,'Hoja de Trabajo para listado'!$A$155:$A$1048576,0),MATCH((CUADRO!P$4&amp;$E1113),'Hoja de Trabajo para listado'!$A$151:$Z$151,0)),0)+IFERROR(INDEX('Hoja de Trabajo para listado'!$AB$155:$BA$1048576,MATCH($A1113,'Hoja de Trabajo para listado'!$AB$155:$AB$1048576,0),MATCH((CUADRO!P$4&amp;$E1113),'Hoja de Trabajo para listado'!$AB$151:$BA$151,0)),0)+IFERROR(INDEX('Hoja de Trabajo para listado'!$BC$155:$CB$1048576,MATCH($A1113,'Hoja de Trabajo para listado'!$BC$155:$BC$1048576,0),MATCH((CUADRO!P$4&amp;$E1113),'Hoja de Trabajo para listado'!$BC$151:$CB$151,0)),0)+IFERROR(INDEX('Hoja de Trabajo para listado'!$DE$153:$DG$274,MATCH($A1113,'Hoja de Trabajo para listado'!$DE$153:$DE$1048576,0),MATCH((CUADRO!P$4&amp;$E1113),'Hoja de Trabajo para listado'!$DE$151:$DG$151,0)),0)+IFERROR(INDEX('Hoja de Trabajo para listado'!$CD$155:$DC$1048576,MATCH($A1113,'Hoja de Trabajo para listado'!$CD$155:$CD$1048576,0),MATCH((CUADRO!P$4&amp;$E1113),'Hoja de Trabajo para listado'!$CD$151:$DC$151,0)),0)</f>
        <v>0</v>
      </c>
      <c r="Q1113" s="243">
        <f ca="1">+IFERROR(INDEX('Hoja de Trabajo para listado'!$A$155:$Z$1048576,MATCH($A1113,'Hoja de Trabajo para listado'!$A$155:$A$1048576,0),MATCH((CUADRO!Q$4&amp;$E1113),'Hoja de Trabajo para listado'!$A$151:$Z$151,0)),0)+IFERROR(INDEX('Hoja de Trabajo para listado'!$AB$155:$BA$1048576,MATCH($A1113,'Hoja de Trabajo para listado'!$AB$155:$AB$1048576,0),MATCH((CUADRO!Q$4&amp;$E1113),'Hoja de Trabajo para listado'!$AB$151:$BA$151,0)),0)+IFERROR(INDEX('Hoja de Trabajo para listado'!$BC$155:$CB$1048576,MATCH($A1113,'Hoja de Trabajo para listado'!$BC$155:$BC$1048576,0),MATCH((CUADRO!Q$4&amp;$E1113),'Hoja de Trabajo para listado'!$BC$151:$CB$151,0)),0)+IFERROR(INDEX('Hoja de Trabajo para listado'!$DE$153:$DG$274,MATCH($A1113,'Hoja de Trabajo para listado'!$DE$153:$DE$1048576,0),MATCH((CUADRO!Q$4&amp;$E1113),'Hoja de Trabajo para listado'!$DE$151:$DG$151,0)),0)+IFERROR(INDEX('Hoja de Trabajo para listado'!$CD$155:$DC$1048576,MATCH($A1113,'Hoja de Trabajo para listado'!$CD$155:$CD$1048576,0),MATCH((CUADRO!Q$4&amp;$E1113),'Hoja de Trabajo para listado'!$CD$151:$DC$151,0)),0)</f>
        <v>0</v>
      </c>
      <c r="R1113" s="243">
        <f t="shared" ca="1" si="41"/>
        <v>0</v>
      </c>
      <c r="S1113" s="249"/>
      <c r="T1113" s="243">
        <f ca="1">+T1114</f>
        <v>0</v>
      </c>
      <c r="U1113" s="242">
        <f t="shared" si="42"/>
        <v>1</v>
      </c>
      <c r="V1113" s="333" t="str">
        <f>+VLOOKUP(A1113,bd_lista!$A$3:$E$592,5,FALSE)</f>
        <v>Gobiernos Autonomos Municipales</v>
      </c>
      <c r="W1113" s="387" t="str">
        <f>+V1113</f>
        <v>Gobiernos Autonomos Municipales</v>
      </c>
      <c r="X1113" s="242">
        <f>+VLOOKUP(A1113,[4]Sheet1!$A$13:$D$744,4,FALSE)</f>
        <v>0</v>
      </c>
      <c r="Y1113" s="242" t="e">
        <f>+VLOOKUP(X1113,bd_lista!$A$3:$C$592,3,FALSE)</f>
        <v>#N/A</v>
      </c>
      <c r="Z1113" s="294">
        <f>+X1113</f>
        <v>0</v>
      </c>
      <c r="AA1113" s="295" t="e">
        <f>+Y1113</f>
        <v>#N/A</v>
      </c>
    </row>
    <row r="1114" spans="1:27" customFormat="1" ht="15" hidden="1" customHeight="1">
      <c r="A1114" s="32">
        <v>1914</v>
      </c>
      <c r="B1114" s="393"/>
      <c r="C1114" s="247" t="str">
        <f>+VLOOKUP(A1114,bd_lista!$A$3:$C$592,3,FALSE)</f>
        <v>Gobierno Autónomo Municipal de Villa Nueva (Loma Alta)</v>
      </c>
      <c r="D1114" s="390"/>
      <c r="E1114" s="244" t="s">
        <v>1305</v>
      </c>
      <c r="F1114" s="245">
        <f ca="1">+IFERROR(INDEX('Hoja de Trabajo para listado'!$A$155:$Z$1048576,MATCH($A1114,'Hoja de Trabajo para listado'!$A$155:$A$1048576,0),MATCH((CUADRO!F$4&amp;$E1114),'Hoja de Trabajo para listado'!$A$151:$Z$151,0)),0)+IFERROR(INDEX('Hoja de Trabajo para listado'!$AB$155:$BA$1048576,MATCH($A1114,'Hoja de Trabajo para listado'!$AB$155:$AB$1048576,0),MATCH((CUADRO!F$4&amp;$E1114),'Hoja de Trabajo para listado'!$AB$151:$BA$151,0)),0)+IFERROR(INDEX('Hoja de Trabajo para listado'!$BC$155:$CB$1048576,MATCH($A1114,'Hoja de Trabajo para listado'!$BC$155:$BC$1048576,0),MATCH((CUADRO!F$4&amp;$E1114),'Hoja de Trabajo para listado'!$BC$151:$CB$151,0)),0)+IFERROR(INDEX('Hoja de Trabajo para listado'!$DE$153:$DG$274,MATCH($A1114,'Hoja de Trabajo para listado'!$DE$153:$DE$1048576,0),MATCH((CUADRO!F$4&amp;$E1114),'Hoja de Trabajo para listado'!$DE$151:$DG$151,0)),0)+IFERROR(INDEX('Hoja de Trabajo para listado'!$CD$155:$DC$1048576,MATCH($A1114,'Hoja de Trabajo para listado'!$CD$155:$CD$1048576,0),MATCH((CUADRO!F$4&amp;$E1114),'Hoja de Trabajo para listado'!$CD$151:$DC$151,0)),0)</f>
        <v>0</v>
      </c>
      <c r="G1114" s="245">
        <f ca="1">+IFERROR(INDEX('Hoja de Trabajo para listado'!$A$155:$Z$1048576,MATCH($A1114,'Hoja de Trabajo para listado'!$A$155:$A$1048576,0),MATCH((CUADRO!G$4&amp;$E1114),'Hoja de Trabajo para listado'!$A$151:$Z$151,0)),0)+IFERROR(INDEX('Hoja de Trabajo para listado'!$AB$155:$BA$1048576,MATCH($A1114,'Hoja de Trabajo para listado'!$AB$155:$AB$1048576,0),MATCH((CUADRO!G$4&amp;$E1114),'Hoja de Trabajo para listado'!$AB$151:$BA$151,0)),0)+IFERROR(INDEX('Hoja de Trabajo para listado'!$BC$155:$CB$1048576,MATCH($A1114,'Hoja de Trabajo para listado'!$BC$155:$BC$1048576,0),MATCH((CUADRO!G$4&amp;$E1114),'Hoja de Trabajo para listado'!$BC$151:$CB$151,0)),0)+IFERROR(INDEX('Hoja de Trabajo para listado'!$DE$153:$DG$274,MATCH($A1114,'Hoja de Trabajo para listado'!$DE$153:$DE$1048576,0),MATCH((CUADRO!G$4&amp;$E1114),'Hoja de Trabajo para listado'!$DE$151:$DG$151,0)),0)+IFERROR(INDEX('Hoja de Trabajo para listado'!$CD$155:$DC$1048576,MATCH($A1114,'Hoja de Trabajo para listado'!$CD$155:$CD$1048576,0),MATCH((CUADRO!G$4&amp;$E1114),'Hoja de Trabajo para listado'!$CD$151:$DC$151,0)),0)</f>
        <v>0</v>
      </c>
      <c r="H1114" s="245">
        <f ca="1">+IFERROR(INDEX('Hoja de Trabajo para listado'!$A$155:$Z$1048576,MATCH($A1114,'Hoja de Trabajo para listado'!$A$155:$A$1048576,0),MATCH((CUADRO!H$4&amp;$E1114),'Hoja de Trabajo para listado'!$A$151:$Z$151,0)),0)+IFERROR(INDEX('Hoja de Trabajo para listado'!$AB$155:$BA$1048576,MATCH($A1114,'Hoja de Trabajo para listado'!$AB$155:$AB$1048576,0),MATCH((CUADRO!H$4&amp;$E1114),'Hoja de Trabajo para listado'!$AB$151:$BA$151,0)),0)+IFERROR(INDEX('Hoja de Trabajo para listado'!$BC$155:$CB$1048576,MATCH($A1114,'Hoja de Trabajo para listado'!$BC$155:$BC$1048576,0),MATCH((CUADRO!H$4&amp;$E1114),'Hoja de Trabajo para listado'!$BC$151:$CB$151,0)),0)+IFERROR(INDEX('Hoja de Trabajo para listado'!$DE$153:$DG$274,MATCH($A1114,'Hoja de Trabajo para listado'!$DE$153:$DE$1048576,0),MATCH((CUADRO!H$4&amp;$E1114),'Hoja de Trabajo para listado'!$DE$151:$DG$151,0)),0)+IFERROR(INDEX('Hoja de Trabajo para listado'!$CD$155:$DC$1048576,MATCH($A1114,'Hoja de Trabajo para listado'!$CD$155:$CD$1048576,0),MATCH((CUADRO!H$4&amp;$E1114),'Hoja de Trabajo para listado'!$CD$151:$DC$151,0)),0)</f>
        <v>0</v>
      </c>
      <c r="I1114" s="245">
        <f ca="1">+IFERROR(INDEX('Hoja de Trabajo para listado'!$A$155:$Z$1048576,MATCH($A1114,'Hoja de Trabajo para listado'!$A$155:$A$1048576,0),MATCH((CUADRO!I$4&amp;$E1114),'Hoja de Trabajo para listado'!$A$151:$Z$151,0)),0)+IFERROR(INDEX('Hoja de Trabajo para listado'!$AB$155:$BA$1048576,MATCH($A1114,'Hoja de Trabajo para listado'!$AB$155:$AB$1048576,0),MATCH((CUADRO!I$4&amp;$E1114),'Hoja de Trabajo para listado'!$AB$151:$BA$151,0)),0)+IFERROR(INDEX('Hoja de Trabajo para listado'!$BC$155:$CB$1048576,MATCH($A1114,'Hoja de Trabajo para listado'!$BC$155:$BC$1048576,0),MATCH((CUADRO!I$4&amp;$E1114),'Hoja de Trabajo para listado'!$BC$151:$CB$151,0)),0)+IFERROR(INDEX('Hoja de Trabajo para listado'!$DE$153:$DG$274,MATCH($A1114,'Hoja de Trabajo para listado'!$DE$153:$DE$1048576,0),MATCH((CUADRO!I$4&amp;$E1114),'Hoja de Trabajo para listado'!$DE$151:$DG$151,0)),0)+IFERROR(INDEX('Hoja de Trabajo para listado'!$CD$155:$DC$1048576,MATCH($A1114,'Hoja de Trabajo para listado'!$CD$155:$CD$1048576,0),MATCH((CUADRO!I$4&amp;$E1114),'Hoja de Trabajo para listado'!$CD$151:$DC$151,0)),0)</f>
        <v>0</v>
      </c>
      <c r="J1114" s="245">
        <f ca="1">+IFERROR(INDEX('Hoja de Trabajo para listado'!$A$155:$Z$1048576,MATCH($A1114,'Hoja de Trabajo para listado'!$A$155:$A$1048576,0),MATCH((CUADRO!J$4&amp;$E1114),'Hoja de Trabajo para listado'!$A$151:$Z$151,0)),0)+IFERROR(INDEX('Hoja de Trabajo para listado'!$AB$155:$BA$1048576,MATCH($A1114,'Hoja de Trabajo para listado'!$AB$155:$AB$1048576,0),MATCH((CUADRO!J$4&amp;$E1114),'Hoja de Trabajo para listado'!$AB$151:$BA$151,0)),0)+IFERROR(INDEX('Hoja de Trabajo para listado'!$BC$155:$CB$1048576,MATCH($A1114,'Hoja de Trabajo para listado'!$BC$155:$BC$1048576,0),MATCH((CUADRO!J$4&amp;$E1114),'Hoja de Trabajo para listado'!$BC$151:$CB$151,0)),0)+IFERROR(INDEX('Hoja de Trabajo para listado'!$DE$153:$DG$274,MATCH($A1114,'Hoja de Trabajo para listado'!$DE$153:$DE$1048576,0),MATCH((CUADRO!J$4&amp;$E1114),'Hoja de Trabajo para listado'!$DE$151:$DG$151,0)),0)+IFERROR(INDEX('Hoja de Trabajo para listado'!$CD$155:$DC$1048576,MATCH($A1114,'Hoja de Trabajo para listado'!$CD$155:$CD$1048576,0),MATCH((CUADRO!J$4&amp;$E1114),'Hoja de Trabajo para listado'!$CD$151:$DC$151,0)),0)</f>
        <v>0</v>
      </c>
      <c r="K1114" s="245">
        <f ca="1">+IFERROR(INDEX('Hoja de Trabajo para listado'!$A$155:$Z$1048576,MATCH($A1114,'Hoja de Trabajo para listado'!$A$155:$A$1048576,0),MATCH((CUADRO!K$4&amp;$E1114),'Hoja de Trabajo para listado'!$A$151:$Z$151,0)),0)+IFERROR(INDEX('Hoja de Trabajo para listado'!$AB$155:$BA$1048576,MATCH($A1114,'Hoja de Trabajo para listado'!$AB$155:$AB$1048576,0),MATCH((CUADRO!K$4&amp;$E1114),'Hoja de Trabajo para listado'!$AB$151:$BA$151,0)),0)+IFERROR(INDEX('Hoja de Trabajo para listado'!$BC$155:$CB$1048576,MATCH($A1114,'Hoja de Trabajo para listado'!$BC$155:$BC$1048576,0),MATCH((CUADRO!K$4&amp;$E1114),'Hoja de Trabajo para listado'!$BC$151:$CB$151,0)),0)+IFERROR(INDEX('Hoja de Trabajo para listado'!$DE$153:$DG$274,MATCH($A1114,'Hoja de Trabajo para listado'!$DE$153:$DE$1048576,0),MATCH((CUADRO!K$4&amp;$E1114),'Hoja de Trabajo para listado'!$DE$151:$DG$151,0)),0)+IFERROR(INDEX('Hoja de Trabajo para listado'!$CD$155:$DC$1048576,MATCH($A1114,'Hoja de Trabajo para listado'!$CD$155:$CD$1048576,0),MATCH((CUADRO!K$4&amp;$E1114),'Hoja de Trabajo para listado'!$CD$151:$DC$151,0)),0)</f>
        <v>0</v>
      </c>
      <c r="L1114" s="245">
        <f ca="1">+IFERROR(INDEX('Hoja de Trabajo para listado'!$A$155:$Z$1048576,MATCH($A1114,'Hoja de Trabajo para listado'!$A$155:$A$1048576,0),MATCH((CUADRO!L$4&amp;$E1114),'Hoja de Trabajo para listado'!$A$151:$Z$151,0)),0)+IFERROR(INDEX('Hoja de Trabajo para listado'!$AB$155:$BA$1048576,MATCH($A1114,'Hoja de Trabajo para listado'!$AB$155:$AB$1048576,0),MATCH((CUADRO!L$4&amp;$E1114),'Hoja de Trabajo para listado'!$AB$151:$BA$151,0)),0)+IFERROR(INDEX('Hoja de Trabajo para listado'!$BC$155:$CB$1048576,MATCH($A1114,'Hoja de Trabajo para listado'!$BC$155:$BC$1048576,0),MATCH((CUADRO!L$4&amp;$E1114),'Hoja de Trabajo para listado'!$BC$151:$CB$151,0)),0)+IFERROR(INDEX('Hoja de Trabajo para listado'!$DE$153:$DG$274,MATCH($A1114,'Hoja de Trabajo para listado'!$DE$153:$DE$1048576,0),MATCH((CUADRO!L$4&amp;$E1114),'Hoja de Trabajo para listado'!$DE$151:$DG$151,0)),0)+IFERROR(INDEX('Hoja de Trabajo para listado'!$CD$155:$DC$1048576,MATCH($A1114,'Hoja de Trabajo para listado'!$CD$155:$CD$1048576,0),MATCH((CUADRO!L$4&amp;$E1114),'Hoja de Trabajo para listado'!$CD$151:$DC$151,0)),0)</f>
        <v>0</v>
      </c>
      <c r="M1114" s="245">
        <f ca="1">+IFERROR(INDEX('Hoja de Trabajo para listado'!$A$155:$Z$1048576,MATCH($A1114,'Hoja de Trabajo para listado'!$A$155:$A$1048576,0),MATCH((CUADRO!M$4&amp;$E1114),'Hoja de Trabajo para listado'!$A$151:$Z$151,0)),0)+IFERROR(INDEX('Hoja de Trabajo para listado'!$AB$155:$BA$1048576,MATCH($A1114,'Hoja de Trabajo para listado'!$AB$155:$AB$1048576,0),MATCH((CUADRO!M$4&amp;$E1114),'Hoja de Trabajo para listado'!$AB$151:$BA$151,0)),0)+IFERROR(INDEX('Hoja de Trabajo para listado'!$BC$155:$CB$1048576,MATCH($A1114,'Hoja de Trabajo para listado'!$BC$155:$BC$1048576,0),MATCH((CUADRO!M$4&amp;$E1114),'Hoja de Trabajo para listado'!$BC$151:$CB$151,0)),0)+IFERROR(INDEX('Hoja de Trabajo para listado'!$DE$153:$DG$274,MATCH($A1114,'Hoja de Trabajo para listado'!$DE$153:$DE$1048576,0),MATCH((CUADRO!M$4&amp;$E1114),'Hoja de Trabajo para listado'!$DE$151:$DG$151,0)),0)+IFERROR(INDEX('Hoja de Trabajo para listado'!$CD$155:$DC$1048576,MATCH($A1114,'Hoja de Trabajo para listado'!$CD$155:$CD$1048576,0),MATCH((CUADRO!M$4&amp;$E1114),'Hoja de Trabajo para listado'!$CD$151:$DC$151,0)),0)</f>
        <v>0</v>
      </c>
      <c r="N1114" s="245">
        <f ca="1">+IFERROR(INDEX('Hoja de Trabajo para listado'!$A$155:$Z$1048576,MATCH($A1114,'Hoja de Trabajo para listado'!$A$155:$A$1048576,0),MATCH((CUADRO!N$4&amp;$E1114),'Hoja de Trabajo para listado'!$A$151:$Z$151,0)),0)+IFERROR(INDEX('Hoja de Trabajo para listado'!$AB$155:$BA$1048576,MATCH($A1114,'Hoja de Trabajo para listado'!$AB$155:$AB$1048576,0),MATCH((CUADRO!N$4&amp;$E1114),'Hoja de Trabajo para listado'!$AB$151:$BA$151,0)),0)+IFERROR(INDEX('Hoja de Trabajo para listado'!$BC$155:$CB$1048576,MATCH($A1114,'Hoja de Trabajo para listado'!$BC$155:$BC$1048576,0),MATCH((CUADRO!N$4&amp;$E1114),'Hoja de Trabajo para listado'!$BC$151:$CB$151,0)),0)+IFERROR(INDEX('Hoja de Trabajo para listado'!$DE$153:$DG$274,MATCH($A1114,'Hoja de Trabajo para listado'!$DE$153:$DE$1048576,0),MATCH((CUADRO!N$4&amp;$E1114),'Hoja de Trabajo para listado'!$DE$151:$DG$151,0)),0)+IFERROR(INDEX('Hoja de Trabajo para listado'!$CD$155:$DC$1048576,MATCH($A1114,'Hoja de Trabajo para listado'!$CD$155:$CD$1048576,0),MATCH((CUADRO!N$4&amp;$E1114),'Hoja de Trabajo para listado'!$CD$151:$DC$151,0)),0)</f>
        <v>0</v>
      </c>
      <c r="O1114" s="245">
        <f ca="1">+IFERROR(INDEX('Hoja de Trabajo para listado'!$A$155:$Z$1048576,MATCH($A1114,'Hoja de Trabajo para listado'!$A$155:$A$1048576,0),MATCH((CUADRO!O$4&amp;$E1114),'Hoja de Trabajo para listado'!$A$151:$Z$151,0)),0)+IFERROR(INDEX('Hoja de Trabajo para listado'!$AB$155:$BA$1048576,MATCH($A1114,'Hoja de Trabajo para listado'!$AB$155:$AB$1048576,0),MATCH((CUADRO!O$4&amp;$E1114),'Hoja de Trabajo para listado'!$AB$151:$BA$151,0)),0)+IFERROR(INDEX('Hoja de Trabajo para listado'!$BC$155:$CB$1048576,MATCH($A1114,'Hoja de Trabajo para listado'!$BC$155:$BC$1048576,0),MATCH((CUADRO!O$4&amp;$E1114),'Hoja de Trabajo para listado'!$BC$151:$CB$151,0)),0)+IFERROR(INDEX('Hoja de Trabajo para listado'!$DE$153:$DG$274,MATCH($A1114,'Hoja de Trabajo para listado'!$DE$153:$DE$1048576,0),MATCH((CUADRO!O$4&amp;$E1114),'Hoja de Trabajo para listado'!$DE$151:$DG$151,0)),0)+IFERROR(INDEX('Hoja de Trabajo para listado'!$CD$155:$DC$1048576,MATCH($A1114,'Hoja de Trabajo para listado'!$CD$155:$CD$1048576,0),MATCH((CUADRO!O$4&amp;$E1114),'Hoja de Trabajo para listado'!$CD$151:$DC$151,0)),0)</f>
        <v>0</v>
      </c>
      <c r="P1114" s="245">
        <f ca="1">+IFERROR(INDEX('Hoja de Trabajo para listado'!$A$155:$Z$1048576,MATCH($A1114,'Hoja de Trabajo para listado'!$A$155:$A$1048576,0),MATCH((CUADRO!P$4&amp;$E1114),'Hoja de Trabajo para listado'!$A$151:$Z$151,0)),0)+IFERROR(INDEX('Hoja de Trabajo para listado'!$AB$155:$BA$1048576,MATCH($A1114,'Hoja de Trabajo para listado'!$AB$155:$AB$1048576,0),MATCH((CUADRO!P$4&amp;$E1114),'Hoja de Trabajo para listado'!$AB$151:$BA$151,0)),0)+IFERROR(INDEX('Hoja de Trabajo para listado'!$BC$155:$CB$1048576,MATCH($A1114,'Hoja de Trabajo para listado'!$BC$155:$BC$1048576,0),MATCH((CUADRO!P$4&amp;$E1114),'Hoja de Trabajo para listado'!$BC$151:$CB$151,0)),0)+IFERROR(INDEX('Hoja de Trabajo para listado'!$DE$153:$DG$274,MATCH($A1114,'Hoja de Trabajo para listado'!$DE$153:$DE$1048576,0),MATCH((CUADRO!P$4&amp;$E1114),'Hoja de Trabajo para listado'!$DE$151:$DG$151,0)),0)+IFERROR(INDEX('Hoja de Trabajo para listado'!$CD$155:$DC$1048576,MATCH($A1114,'Hoja de Trabajo para listado'!$CD$155:$CD$1048576,0),MATCH((CUADRO!P$4&amp;$E1114),'Hoja de Trabajo para listado'!$CD$151:$DC$151,0)),0)</f>
        <v>0</v>
      </c>
      <c r="Q1114" s="245">
        <f ca="1">+IFERROR(INDEX('Hoja de Trabajo para listado'!$A$155:$Z$1048576,MATCH($A1114,'Hoja de Trabajo para listado'!$A$155:$A$1048576,0),MATCH((CUADRO!Q$4&amp;$E1114),'Hoja de Trabajo para listado'!$A$151:$Z$151,0)),0)+IFERROR(INDEX('Hoja de Trabajo para listado'!$AB$155:$BA$1048576,MATCH($A1114,'Hoja de Trabajo para listado'!$AB$155:$AB$1048576,0),MATCH((CUADRO!Q$4&amp;$E1114),'Hoja de Trabajo para listado'!$AB$151:$BA$151,0)),0)+IFERROR(INDEX('Hoja de Trabajo para listado'!$BC$155:$CB$1048576,MATCH($A1114,'Hoja de Trabajo para listado'!$BC$155:$BC$1048576,0),MATCH((CUADRO!Q$4&amp;$E1114),'Hoja de Trabajo para listado'!$BC$151:$CB$151,0)),0)+IFERROR(INDEX('Hoja de Trabajo para listado'!$DE$153:$DG$274,MATCH($A1114,'Hoja de Trabajo para listado'!$DE$153:$DE$1048576,0),MATCH((CUADRO!Q$4&amp;$E1114),'Hoja de Trabajo para listado'!$DE$151:$DG$151,0)),0)+IFERROR(INDEX('Hoja de Trabajo para listado'!$CD$155:$DC$1048576,MATCH($A1114,'Hoja de Trabajo para listado'!$CD$155:$CD$1048576,0),MATCH((CUADRO!Q$4&amp;$E1114),'Hoja de Trabajo para listado'!$CD$151:$DC$151,0)),0)</f>
        <v>0</v>
      </c>
      <c r="R1114" s="245">
        <f t="shared" ca="1" si="41"/>
        <v>0</v>
      </c>
      <c r="S1114" s="259">
        <f ca="1">+R1113+R1114</f>
        <v>0</v>
      </c>
      <c r="T1114" s="245">
        <f ca="1">+S1114</f>
        <v>0</v>
      </c>
      <c r="U1114" s="244">
        <f t="shared" si="42"/>
        <v>2</v>
      </c>
      <c r="V1114" s="333" t="str">
        <f>+VLOOKUP(A1114,bd_lista!$A$3:$E$592,5,FALSE)</f>
        <v>Gobiernos Autonomos Municipales</v>
      </c>
      <c r="W1114" s="388"/>
      <c r="X1114" s="242">
        <f>+VLOOKUP(A1114,[4]Sheet1!$A$13:$D$744,4,FALSE)</f>
        <v>0</v>
      </c>
      <c r="Y1114" s="242" t="e">
        <f>+VLOOKUP(X1114,bd_lista!$A$3:$C$592,3,FALSE)</f>
        <v>#N/A</v>
      </c>
      <c r="Z1114" s="292"/>
      <c r="AA1114" s="293"/>
    </row>
    <row r="1115" spans="1:27" customFormat="1" ht="15" hidden="1" customHeight="1">
      <c r="A1115" s="32">
        <v>1915</v>
      </c>
      <c r="B1115" s="392">
        <f>+A1115</f>
        <v>1915</v>
      </c>
      <c r="C1115" s="247" t="str">
        <f>+VLOOKUP(A1115,bd_lista!$A$3:$C$592,3,FALSE)</f>
        <v>Gobierno Autónomo Municipal de Santos Mercado</v>
      </c>
      <c r="D1115" s="389" t="str">
        <f>+C1115</f>
        <v>Gobierno Autónomo Municipal de Santos Mercado</v>
      </c>
      <c r="E1115" s="242" t="s">
        <v>1304</v>
      </c>
      <c r="F1115" s="243">
        <f ca="1">+IFERROR(INDEX('Hoja de Trabajo para listado'!$A$155:$Z$1048576,MATCH($A1115,'Hoja de Trabajo para listado'!$A$155:$A$1048576,0),MATCH((CUADRO!F$4&amp;$E1115),'Hoja de Trabajo para listado'!$A$151:$Z$151,0)),0)+IFERROR(INDEX('Hoja de Trabajo para listado'!$AB$155:$BA$1048576,MATCH($A1115,'Hoja de Trabajo para listado'!$AB$155:$AB$1048576,0),MATCH((CUADRO!F$4&amp;$E1115),'Hoja de Trabajo para listado'!$AB$151:$BA$151,0)),0)+IFERROR(INDEX('Hoja de Trabajo para listado'!$BC$155:$CB$1048576,MATCH($A1115,'Hoja de Trabajo para listado'!$BC$155:$BC$1048576,0),MATCH((CUADRO!F$4&amp;$E1115),'Hoja de Trabajo para listado'!$BC$151:$CB$151,0)),0)+IFERROR(INDEX('Hoja de Trabajo para listado'!$DE$153:$DG$274,MATCH($A1115,'Hoja de Trabajo para listado'!$DE$153:$DE$1048576,0),MATCH((CUADRO!F$4&amp;$E1115),'Hoja de Trabajo para listado'!$DE$151:$DG$151,0)),0)+IFERROR(INDEX('Hoja de Trabajo para listado'!$CD$155:$DC$1048576,MATCH($A1115,'Hoja de Trabajo para listado'!$CD$155:$CD$1048576,0),MATCH((CUADRO!F$4&amp;$E1115),'Hoja de Trabajo para listado'!$CD$151:$DC$151,0)),0)</f>
        <v>0</v>
      </c>
      <c r="G1115" s="243">
        <f ca="1">+IFERROR(INDEX('Hoja de Trabajo para listado'!$A$155:$Z$1048576,MATCH($A1115,'Hoja de Trabajo para listado'!$A$155:$A$1048576,0),MATCH((CUADRO!G$4&amp;$E1115),'Hoja de Trabajo para listado'!$A$151:$Z$151,0)),0)+IFERROR(INDEX('Hoja de Trabajo para listado'!$AB$155:$BA$1048576,MATCH($A1115,'Hoja de Trabajo para listado'!$AB$155:$AB$1048576,0),MATCH((CUADRO!G$4&amp;$E1115),'Hoja de Trabajo para listado'!$AB$151:$BA$151,0)),0)+IFERROR(INDEX('Hoja de Trabajo para listado'!$BC$155:$CB$1048576,MATCH($A1115,'Hoja de Trabajo para listado'!$BC$155:$BC$1048576,0),MATCH((CUADRO!G$4&amp;$E1115),'Hoja de Trabajo para listado'!$BC$151:$CB$151,0)),0)+IFERROR(INDEX('Hoja de Trabajo para listado'!$DE$153:$DG$274,MATCH($A1115,'Hoja de Trabajo para listado'!$DE$153:$DE$1048576,0),MATCH((CUADRO!G$4&amp;$E1115),'Hoja de Trabajo para listado'!$DE$151:$DG$151,0)),0)+IFERROR(INDEX('Hoja de Trabajo para listado'!$CD$155:$DC$1048576,MATCH($A1115,'Hoja de Trabajo para listado'!$CD$155:$CD$1048576,0),MATCH((CUADRO!G$4&amp;$E1115),'Hoja de Trabajo para listado'!$CD$151:$DC$151,0)),0)</f>
        <v>0</v>
      </c>
      <c r="H1115" s="243">
        <f ca="1">+IFERROR(INDEX('Hoja de Trabajo para listado'!$A$155:$Z$1048576,MATCH($A1115,'Hoja de Trabajo para listado'!$A$155:$A$1048576,0),MATCH((CUADRO!H$4&amp;$E1115),'Hoja de Trabajo para listado'!$A$151:$Z$151,0)),0)+IFERROR(INDEX('Hoja de Trabajo para listado'!$AB$155:$BA$1048576,MATCH($A1115,'Hoja de Trabajo para listado'!$AB$155:$AB$1048576,0),MATCH((CUADRO!H$4&amp;$E1115),'Hoja de Trabajo para listado'!$AB$151:$BA$151,0)),0)+IFERROR(INDEX('Hoja de Trabajo para listado'!$BC$155:$CB$1048576,MATCH($A1115,'Hoja de Trabajo para listado'!$BC$155:$BC$1048576,0),MATCH((CUADRO!H$4&amp;$E1115),'Hoja de Trabajo para listado'!$BC$151:$CB$151,0)),0)+IFERROR(INDEX('Hoja de Trabajo para listado'!$DE$153:$DG$274,MATCH($A1115,'Hoja de Trabajo para listado'!$DE$153:$DE$1048576,0),MATCH((CUADRO!H$4&amp;$E1115),'Hoja de Trabajo para listado'!$DE$151:$DG$151,0)),0)+IFERROR(INDEX('Hoja de Trabajo para listado'!$CD$155:$DC$1048576,MATCH($A1115,'Hoja de Trabajo para listado'!$CD$155:$CD$1048576,0),MATCH((CUADRO!H$4&amp;$E1115),'Hoja de Trabajo para listado'!$CD$151:$DC$151,0)),0)</f>
        <v>0</v>
      </c>
      <c r="I1115" s="243">
        <f ca="1">+IFERROR(INDEX('Hoja de Trabajo para listado'!$A$155:$Z$1048576,MATCH($A1115,'Hoja de Trabajo para listado'!$A$155:$A$1048576,0),MATCH((CUADRO!I$4&amp;$E1115),'Hoja de Trabajo para listado'!$A$151:$Z$151,0)),0)+IFERROR(INDEX('Hoja de Trabajo para listado'!$AB$155:$BA$1048576,MATCH($A1115,'Hoja de Trabajo para listado'!$AB$155:$AB$1048576,0),MATCH((CUADRO!I$4&amp;$E1115),'Hoja de Trabajo para listado'!$AB$151:$BA$151,0)),0)+IFERROR(INDEX('Hoja de Trabajo para listado'!$BC$155:$CB$1048576,MATCH($A1115,'Hoja de Trabajo para listado'!$BC$155:$BC$1048576,0),MATCH((CUADRO!I$4&amp;$E1115),'Hoja de Trabajo para listado'!$BC$151:$CB$151,0)),0)+IFERROR(INDEX('Hoja de Trabajo para listado'!$DE$153:$DG$274,MATCH($A1115,'Hoja de Trabajo para listado'!$DE$153:$DE$1048576,0),MATCH((CUADRO!I$4&amp;$E1115),'Hoja de Trabajo para listado'!$DE$151:$DG$151,0)),0)+IFERROR(INDEX('Hoja de Trabajo para listado'!$CD$155:$DC$1048576,MATCH($A1115,'Hoja de Trabajo para listado'!$CD$155:$CD$1048576,0),MATCH((CUADRO!I$4&amp;$E1115),'Hoja de Trabajo para listado'!$CD$151:$DC$151,0)),0)</f>
        <v>0</v>
      </c>
      <c r="J1115" s="243">
        <f ca="1">+IFERROR(INDEX('Hoja de Trabajo para listado'!$A$155:$Z$1048576,MATCH($A1115,'Hoja de Trabajo para listado'!$A$155:$A$1048576,0),MATCH((CUADRO!J$4&amp;$E1115),'Hoja de Trabajo para listado'!$A$151:$Z$151,0)),0)+IFERROR(INDEX('Hoja de Trabajo para listado'!$AB$155:$BA$1048576,MATCH($A1115,'Hoja de Trabajo para listado'!$AB$155:$AB$1048576,0),MATCH((CUADRO!J$4&amp;$E1115),'Hoja de Trabajo para listado'!$AB$151:$BA$151,0)),0)+IFERROR(INDEX('Hoja de Trabajo para listado'!$BC$155:$CB$1048576,MATCH($A1115,'Hoja de Trabajo para listado'!$BC$155:$BC$1048576,0),MATCH((CUADRO!J$4&amp;$E1115),'Hoja de Trabajo para listado'!$BC$151:$CB$151,0)),0)+IFERROR(INDEX('Hoja de Trabajo para listado'!$DE$153:$DG$274,MATCH($A1115,'Hoja de Trabajo para listado'!$DE$153:$DE$1048576,0),MATCH((CUADRO!J$4&amp;$E1115),'Hoja de Trabajo para listado'!$DE$151:$DG$151,0)),0)+IFERROR(INDEX('Hoja de Trabajo para listado'!$CD$155:$DC$1048576,MATCH($A1115,'Hoja de Trabajo para listado'!$CD$155:$CD$1048576,0),MATCH((CUADRO!J$4&amp;$E1115),'Hoja de Trabajo para listado'!$CD$151:$DC$151,0)),0)</f>
        <v>0</v>
      </c>
      <c r="K1115" s="243">
        <f ca="1">+IFERROR(INDEX('Hoja de Trabajo para listado'!$A$155:$Z$1048576,MATCH($A1115,'Hoja de Trabajo para listado'!$A$155:$A$1048576,0),MATCH((CUADRO!K$4&amp;$E1115),'Hoja de Trabajo para listado'!$A$151:$Z$151,0)),0)+IFERROR(INDEX('Hoja de Trabajo para listado'!$AB$155:$BA$1048576,MATCH($A1115,'Hoja de Trabajo para listado'!$AB$155:$AB$1048576,0),MATCH((CUADRO!K$4&amp;$E1115),'Hoja de Trabajo para listado'!$AB$151:$BA$151,0)),0)+IFERROR(INDEX('Hoja de Trabajo para listado'!$BC$155:$CB$1048576,MATCH($A1115,'Hoja de Trabajo para listado'!$BC$155:$BC$1048576,0),MATCH((CUADRO!K$4&amp;$E1115),'Hoja de Trabajo para listado'!$BC$151:$CB$151,0)),0)+IFERROR(INDEX('Hoja de Trabajo para listado'!$DE$153:$DG$274,MATCH($A1115,'Hoja de Trabajo para listado'!$DE$153:$DE$1048576,0),MATCH((CUADRO!K$4&amp;$E1115),'Hoja de Trabajo para listado'!$DE$151:$DG$151,0)),0)+IFERROR(INDEX('Hoja de Trabajo para listado'!$CD$155:$DC$1048576,MATCH($A1115,'Hoja de Trabajo para listado'!$CD$155:$CD$1048576,0),MATCH((CUADRO!K$4&amp;$E1115),'Hoja de Trabajo para listado'!$CD$151:$DC$151,0)),0)</f>
        <v>0</v>
      </c>
      <c r="L1115" s="243">
        <f ca="1">+IFERROR(INDEX('Hoja de Trabajo para listado'!$A$155:$Z$1048576,MATCH($A1115,'Hoja de Trabajo para listado'!$A$155:$A$1048576,0),MATCH((CUADRO!L$4&amp;$E1115),'Hoja de Trabajo para listado'!$A$151:$Z$151,0)),0)+IFERROR(INDEX('Hoja de Trabajo para listado'!$AB$155:$BA$1048576,MATCH($A1115,'Hoja de Trabajo para listado'!$AB$155:$AB$1048576,0),MATCH((CUADRO!L$4&amp;$E1115),'Hoja de Trabajo para listado'!$AB$151:$BA$151,0)),0)+IFERROR(INDEX('Hoja de Trabajo para listado'!$BC$155:$CB$1048576,MATCH($A1115,'Hoja de Trabajo para listado'!$BC$155:$BC$1048576,0),MATCH((CUADRO!L$4&amp;$E1115),'Hoja de Trabajo para listado'!$BC$151:$CB$151,0)),0)+IFERROR(INDEX('Hoja de Trabajo para listado'!$DE$153:$DG$274,MATCH($A1115,'Hoja de Trabajo para listado'!$DE$153:$DE$1048576,0),MATCH((CUADRO!L$4&amp;$E1115),'Hoja de Trabajo para listado'!$DE$151:$DG$151,0)),0)+IFERROR(INDEX('Hoja de Trabajo para listado'!$CD$155:$DC$1048576,MATCH($A1115,'Hoja de Trabajo para listado'!$CD$155:$CD$1048576,0),MATCH((CUADRO!L$4&amp;$E1115),'Hoja de Trabajo para listado'!$CD$151:$DC$151,0)),0)</f>
        <v>0</v>
      </c>
      <c r="M1115" s="243">
        <f ca="1">+IFERROR(INDEX('Hoja de Trabajo para listado'!$A$155:$Z$1048576,MATCH($A1115,'Hoja de Trabajo para listado'!$A$155:$A$1048576,0),MATCH((CUADRO!M$4&amp;$E1115),'Hoja de Trabajo para listado'!$A$151:$Z$151,0)),0)+IFERROR(INDEX('Hoja de Trabajo para listado'!$AB$155:$BA$1048576,MATCH($A1115,'Hoja de Trabajo para listado'!$AB$155:$AB$1048576,0),MATCH((CUADRO!M$4&amp;$E1115),'Hoja de Trabajo para listado'!$AB$151:$BA$151,0)),0)+IFERROR(INDEX('Hoja de Trabajo para listado'!$BC$155:$CB$1048576,MATCH($A1115,'Hoja de Trabajo para listado'!$BC$155:$BC$1048576,0),MATCH((CUADRO!M$4&amp;$E1115),'Hoja de Trabajo para listado'!$BC$151:$CB$151,0)),0)+IFERROR(INDEX('Hoja de Trabajo para listado'!$DE$153:$DG$274,MATCH($A1115,'Hoja de Trabajo para listado'!$DE$153:$DE$1048576,0),MATCH((CUADRO!M$4&amp;$E1115),'Hoja de Trabajo para listado'!$DE$151:$DG$151,0)),0)+IFERROR(INDEX('Hoja de Trabajo para listado'!$CD$155:$DC$1048576,MATCH($A1115,'Hoja de Trabajo para listado'!$CD$155:$CD$1048576,0),MATCH((CUADRO!M$4&amp;$E1115),'Hoja de Trabajo para listado'!$CD$151:$DC$151,0)),0)</f>
        <v>0</v>
      </c>
      <c r="N1115" s="243">
        <f ca="1">+IFERROR(INDEX('Hoja de Trabajo para listado'!$A$155:$Z$1048576,MATCH($A1115,'Hoja de Trabajo para listado'!$A$155:$A$1048576,0),MATCH((CUADRO!N$4&amp;$E1115),'Hoja de Trabajo para listado'!$A$151:$Z$151,0)),0)+IFERROR(INDEX('Hoja de Trabajo para listado'!$AB$155:$BA$1048576,MATCH($A1115,'Hoja de Trabajo para listado'!$AB$155:$AB$1048576,0),MATCH((CUADRO!N$4&amp;$E1115),'Hoja de Trabajo para listado'!$AB$151:$BA$151,0)),0)+IFERROR(INDEX('Hoja de Trabajo para listado'!$BC$155:$CB$1048576,MATCH($A1115,'Hoja de Trabajo para listado'!$BC$155:$BC$1048576,0),MATCH((CUADRO!N$4&amp;$E1115),'Hoja de Trabajo para listado'!$BC$151:$CB$151,0)),0)+IFERROR(INDEX('Hoja de Trabajo para listado'!$DE$153:$DG$274,MATCH($A1115,'Hoja de Trabajo para listado'!$DE$153:$DE$1048576,0),MATCH((CUADRO!N$4&amp;$E1115),'Hoja de Trabajo para listado'!$DE$151:$DG$151,0)),0)+IFERROR(INDEX('Hoja de Trabajo para listado'!$CD$155:$DC$1048576,MATCH($A1115,'Hoja de Trabajo para listado'!$CD$155:$CD$1048576,0),MATCH((CUADRO!N$4&amp;$E1115),'Hoja de Trabajo para listado'!$CD$151:$DC$151,0)),0)</f>
        <v>0</v>
      </c>
      <c r="O1115" s="243">
        <f ca="1">+IFERROR(INDEX('Hoja de Trabajo para listado'!$A$155:$Z$1048576,MATCH($A1115,'Hoja de Trabajo para listado'!$A$155:$A$1048576,0),MATCH((CUADRO!O$4&amp;$E1115),'Hoja de Trabajo para listado'!$A$151:$Z$151,0)),0)+IFERROR(INDEX('Hoja de Trabajo para listado'!$AB$155:$BA$1048576,MATCH($A1115,'Hoja de Trabajo para listado'!$AB$155:$AB$1048576,0),MATCH((CUADRO!O$4&amp;$E1115),'Hoja de Trabajo para listado'!$AB$151:$BA$151,0)),0)+IFERROR(INDEX('Hoja de Trabajo para listado'!$BC$155:$CB$1048576,MATCH($A1115,'Hoja de Trabajo para listado'!$BC$155:$BC$1048576,0),MATCH((CUADRO!O$4&amp;$E1115),'Hoja de Trabajo para listado'!$BC$151:$CB$151,0)),0)+IFERROR(INDEX('Hoja de Trabajo para listado'!$DE$153:$DG$274,MATCH($A1115,'Hoja de Trabajo para listado'!$DE$153:$DE$1048576,0),MATCH((CUADRO!O$4&amp;$E1115),'Hoja de Trabajo para listado'!$DE$151:$DG$151,0)),0)+IFERROR(INDEX('Hoja de Trabajo para listado'!$CD$155:$DC$1048576,MATCH($A1115,'Hoja de Trabajo para listado'!$CD$155:$CD$1048576,0),MATCH((CUADRO!O$4&amp;$E1115),'Hoja de Trabajo para listado'!$CD$151:$DC$151,0)),0)</f>
        <v>0</v>
      </c>
      <c r="P1115" s="243">
        <f ca="1">+IFERROR(INDEX('Hoja de Trabajo para listado'!$A$155:$Z$1048576,MATCH($A1115,'Hoja de Trabajo para listado'!$A$155:$A$1048576,0),MATCH((CUADRO!P$4&amp;$E1115),'Hoja de Trabajo para listado'!$A$151:$Z$151,0)),0)+IFERROR(INDEX('Hoja de Trabajo para listado'!$AB$155:$BA$1048576,MATCH($A1115,'Hoja de Trabajo para listado'!$AB$155:$AB$1048576,0),MATCH((CUADRO!P$4&amp;$E1115),'Hoja de Trabajo para listado'!$AB$151:$BA$151,0)),0)+IFERROR(INDEX('Hoja de Trabajo para listado'!$BC$155:$CB$1048576,MATCH($A1115,'Hoja de Trabajo para listado'!$BC$155:$BC$1048576,0),MATCH((CUADRO!P$4&amp;$E1115),'Hoja de Trabajo para listado'!$BC$151:$CB$151,0)),0)+IFERROR(INDEX('Hoja de Trabajo para listado'!$DE$153:$DG$274,MATCH($A1115,'Hoja de Trabajo para listado'!$DE$153:$DE$1048576,0),MATCH((CUADRO!P$4&amp;$E1115),'Hoja de Trabajo para listado'!$DE$151:$DG$151,0)),0)+IFERROR(INDEX('Hoja de Trabajo para listado'!$CD$155:$DC$1048576,MATCH($A1115,'Hoja de Trabajo para listado'!$CD$155:$CD$1048576,0),MATCH((CUADRO!P$4&amp;$E1115),'Hoja de Trabajo para listado'!$CD$151:$DC$151,0)),0)</f>
        <v>0</v>
      </c>
      <c r="Q1115" s="243">
        <f ca="1">+IFERROR(INDEX('Hoja de Trabajo para listado'!$A$155:$Z$1048576,MATCH($A1115,'Hoja de Trabajo para listado'!$A$155:$A$1048576,0),MATCH((CUADRO!Q$4&amp;$E1115),'Hoja de Trabajo para listado'!$A$151:$Z$151,0)),0)+IFERROR(INDEX('Hoja de Trabajo para listado'!$AB$155:$BA$1048576,MATCH($A1115,'Hoja de Trabajo para listado'!$AB$155:$AB$1048576,0),MATCH((CUADRO!Q$4&amp;$E1115),'Hoja de Trabajo para listado'!$AB$151:$BA$151,0)),0)+IFERROR(INDEX('Hoja de Trabajo para listado'!$BC$155:$CB$1048576,MATCH($A1115,'Hoja de Trabajo para listado'!$BC$155:$BC$1048576,0),MATCH((CUADRO!Q$4&amp;$E1115),'Hoja de Trabajo para listado'!$BC$151:$CB$151,0)),0)+IFERROR(INDEX('Hoja de Trabajo para listado'!$DE$153:$DG$274,MATCH($A1115,'Hoja de Trabajo para listado'!$DE$153:$DE$1048576,0),MATCH((CUADRO!Q$4&amp;$E1115),'Hoja de Trabajo para listado'!$DE$151:$DG$151,0)),0)+IFERROR(INDEX('Hoja de Trabajo para listado'!$CD$155:$DC$1048576,MATCH($A1115,'Hoja de Trabajo para listado'!$CD$155:$CD$1048576,0),MATCH((CUADRO!Q$4&amp;$E1115),'Hoja de Trabajo para listado'!$CD$151:$DC$151,0)),0)</f>
        <v>0</v>
      </c>
      <c r="R1115" s="243">
        <f t="shared" ca="1" si="41"/>
        <v>0</v>
      </c>
      <c r="S1115" s="249"/>
      <c r="T1115" s="243">
        <f ca="1">+T1116</f>
        <v>0</v>
      </c>
      <c r="U1115" s="242">
        <f t="shared" si="42"/>
        <v>1</v>
      </c>
      <c r="V1115" s="333" t="str">
        <f>+VLOOKUP(A1115,bd_lista!$A$3:$E$592,5,FALSE)</f>
        <v>Gobiernos Autonomos Municipales</v>
      </c>
      <c r="W1115" s="387" t="str">
        <f>+V1115</f>
        <v>Gobiernos Autonomos Municipales</v>
      </c>
      <c r="X1115" s="242">
        <f>+VLOOKUP(A1115,[4]Sheet1!$A$13:$D$744,4,FALSE)</f>
        <v>0</v>
      </c>
      <c r="Y1115" s="242" t="e">
        <f>+VLOOKUP(X1115,bd_lista!$A$3:$C$592,3,FALSE)</f>
        <v>#N/A</v>
      </c>
      <c r="Z1115" s="294">
        <f>+X1115</f>
        <v>0</v>
      </c>
      <c r="AA1115" s="319" t="e">
        <f>+Y1115</f>
        <v>#N/A</v>
      </c>
    </row>
    <row r="1116" spans="1:27" customFormat="1" ht="15" hidden="1" customHeight="1">
      <c r="A1116" s="32">
        <v>1915</v>
      </c>
      <c r="B1116" s="393"/>
      <c r="C1116" s="247" t="str">
        <f>+VLOOKUP(A1116,bd_lista!$A$3:$C$592,3,FALSE)</f>
        <v>Gobierno Autónomo Municipal de Santos Mercado</v>
      </c>
      <c r="D1116" s="390"/>
      <c r="E1116" s="244" t="s">
        <v>1305</v>
      </c>
      <c r="F1116" s="245">
        <f ca="1">+IFERROR(INDEX('Hoja de Trabajo para listado'!$A$155:$Z$1048576,MATCH($A1116,'Hoja de Trabajo para listado'!$A$155:$A$1048576,0),MATCH((CUADRO!F$4&amp;$E1116),'Hoja de Trabajo para listado'!$A$151:$Z$151,0)),0)+IFERROR(INDEX('Hoja de Trabajo para listado'!$AB$155:$BA$1048576,MATCH($A1116,'Hoja de Trabajo para listado'!$AB$155:$AB$1048576,0),MATCH((CUADRO!F$4&amp;$E1116),'Hoja de Trabajo para listado'!$AB$151:$BA$151,0)),0)+IFERROR(INDEX('Hoja de Trabajo para listado'!$BC$155:$CB$1048576,MATCH($A1116,'Hoja de Trabajo para listado'!$BC$155:$BC$1048576,0),MATCH((CUADRO!F$4&amp;$E1116),'Hoja de Trabajo para listado'!$BC$151:$CB$151,0)),0)+IFERROR(INDEX('Hoja de Trabajo para listado'!$DE$153:$DG$274,MATCH($A1116,'Hoja de Trabajo para listado'!$DE$153:$DE$1048576,0),MATCH((CUADRO!F$4&amp;$E1116),'Hoja de Trabajo para listado'!$DE$151:$DG$151,0)),0)+IFERROR(INDEX('Hoja de Trabajo para listado'!$CD$155:$DC$1048576,MATCH($A1116,'Hoja de Trabajo para listado'!$CD$155:$CD$1048576,0),MATCH((CUADRO!F$4&amp;$E1116),'Hoja de Trabajo para listado'!$CD$151:$DC$151,0)),0)</f>
        <v>0</v>
      </c>
      <c r="G1116" s="245">
        <f ca="1">+IFERROR(INDEX('Hoja de Trabajo para listado'!$A$155:$Z$1048576,MATCH($A1116,'Hoja de Trabajo para listado'!$A$155:$A$1048576,0),MATCH((CUADRO!G$4&amp;$E1116),'Hoja de Trabajo para listado'!$A$151:$Z$151,0)),0)+IFERROR(INDEX('Hoja de Trabajo para listado'!$AB$155:$BA$1048576,MATCH($A1116,'Hoja de Trabajo para listado'!$AB$155:$AB$1048576,0),MATCH((CUADRO!G$4&amp;$E1116),'Hoja de Trabajo para listado'!$AB$151:$BA$151,0)),0)+IFERROR(INDEX('Hoja de Trabajo para listado'!$BC$155:$CB$1048576,MATCH($A1116,'Hoja de Trabajo para listado'!$BC$155:$BC$1048576,0),MATCH((CUADRO!G$4&amp;$E1116),'Hoja de Trabajo para listado'!$BC$151:$CB$151,0)),0)+IFERROR(INDEX('Hoja de Trabajo para listado'!$DE$153:$DG$274,MATCH($A1116,'Hoja de Trabajo para listado'!$DE$153:$DE$1048576,0),MATCH((CUADRO!G$4&amp;$E1116),'Hoja de Trabajo para listado'!$DE$151:$DG$151,0)),0)+IFERROR(INDEX('Hoja de Trabajo para listado'!$CD$155:$DC$1048576,MATCH($A1116,'Hoja de Trabajo para listado'!$CD$155:$CD$1048576,0),MATCH((CUADRO!G$4&amp;$E1116),'Hoja de Trabajo para listado'!$CD$151:$DC$151,0)),0)</f>
        <v>0</v>
      </c>
      <c r="H1116" s="245">
        <f ca="1">+IFERROR(INDEX('Hoja de Trabajo para listado'!$A$155:$Z$1048576,MATCH($A1116,'Hoja de Trabajo para listado'!$A$155:$A$1048576,0),MATCH((CUADRO!H$4&amp;$E1116),'Hoja de Trabajo para listado'!$A$151:$Z$151,0)),0)+IFERROR(INDEX('Hoja de Trabajo para listado'!$AB$155:$BA$1048576,MATCH($A1116,'Hoja de Trabajo para listado'!$AB$155:$AB$1048576,0),MATCH((CUADRO!H$4&amp;$E1116),'Hoja de Trabajo para listado'!$AB$151:$BA$151,0)),0)+IFERROR(INDEX('Hoja de Trabajo para listado'!$BC$155:$CB$1048576,MATCH($A1116,'Hoja de Trabajo para listado'!$BC$155:$BC$1048576,0),MATCH((CUADRO!H$4&amp;$E1116),'Hoja de Trabajo para listado'!$BC$151:$CB$151,0)),0)+IFERROR(INDEX('Hoja de Trabajo para listado'!$DE$153:$DG$274,MATCH($A1116,'Hoja de Trabajo para listado'!$DE$153:$DE$1048576,0),MATCH((CUADRO!H$4&amp;$E1116),'Hoja de Trabajo para listado'!$DE$151:$DG$151,0)),0)+IFERROR(INDEX('Hoja de Trabajo para listado'!$CD$155:$DC$1048576,MATCH($A1116,'Hoja de Trabajo para listado'!$CD$155:$CD$1048576,0),MATCH((CUADRO!H$4&amp;$E1116),'Hoja de Trabajo para listado'!$CD$151:$DC$151,0)),0)</f>
        <v>0</v>
      </c>
      <c r="I1116" s="245">
        <f ca="1">+IFERROR(INDEX('Hoja de Trabajo para listado'!$A$155:$Z$1048576,MATCH($A1116,'Hoja de Trabajo para listado'!$A$155:$A$1048576,0),MATCH((CUADRO!I$4&amp;$E1116),'Hoja de Trabajo para listado'!$A$151:$Z$151,0)),0)+IFERROR(INDEX('Hoja de Trabajo para listado'!$AB$155:$BA$1048576,MATCH($A1116,'Hoja de Trabajo para listado'!$AB$155:$AB$1048576,0),MATCH((CUADRO!I$4&amp;$E1116),'Hoja de Trabajo para listado'!$AB$151:$BA$151,0)),0)+IFERROR(INDEX('Hoja de Trabajo para listado'!$BC$155:$CB$1048576,MATCH($A1116,'Hoja de Trabajo para listado'!$BC$155:$BC$1048576,0),MATCH((CUADRO!I$4&amp;$E1116),'Hoja de Trabajo para listado'!$BC$151:$CB$151,0)),0)+IFERROR(INDEX('Hoja de Trabajo para listado'!$DE$153:$DG$274,MATCH($A1116,'Hoja de Trabajo para listado'!$DE$153:$DE$1048576,0),MATCH((CUADRO!I$4&amp;$E1116),'Hoja de Trabajo para listado'!$DE$151:$DG$151,0)),0)+IFERROR(INDEX('Hoja de Trabajo para listado'!$CD$155:$DC$1048576,MATCH($A1116,'Hoja de Trabajo para listado'!$CD$155:$CD$1048576,0),MATCH((CUADRO!I$4&amp;$E1116),'Hoja de Trabajo para listado'!$CD$151:$DC$151,0)),0)</f>
        <v>0</v>
      </c>
      <c r="J1116" s="245">
        <f ca="1">+IFERROR(INDEX('Hoja de Trabajo para listado'!$A$155:$Z$1048576,MATCH($A1116,'Hoja de Trabajo para listado'!$A$155:$A$1048576,0),MATCH((CUADRO!J$4&amp;$E1116),'Hoja de Trabajo para listado'!$A$151:$Z$151,0)),0)+IFERROR(INDEX('Hoja de Trabajo para listado'!$AB$155:$BA$1048576,MATCH($A1116,'Hoja de Trabajo para listado'!$AB$155:$AB$1048576,0),MATCH((CUADRO!J$4&amp;$E1116),'Hoja de Trabajo para listado'!$AB$151:$BA$151,0)),0)+IFERROR(INDEX('Hoja de Trabajo para listado'!$BC$155:$CB$1048576,MATCH($A1116,'Hoja de Trabajo para listado'!$BC$155:$BC$1048576,0),MATCH((CUADRO!J$4&amp;$E1116),'Hoja de Trabajo para listado'!$BC$151:$CB$151,0)),0)+IFERROR(INDEX('Hoja de Trabajo para listado'!$DE$153:$DG$274,MATCH($A1116,'Hoja de Trabajo para listado'!$DE$153:$DE$1048576,0),MATCH((CUADRO!J$4&amp;$E1116),'Hoja de Trabajo para listado'!$DE$151:$DG$151,0)),0)+IFERROR(INDEX('Hoja de Trabajo para listado'!$CD$155:$DC$1048576,MATCH($A1116,'Hoja de Trabajo para listado'!$CD$155:$CD$1048576,0),MATCH((CUADRO!J$4&amp;$E1116),'Hoja de Trabajo para listado'!$CD$151:$DC$151,0)),0)</f>
        <v>0</v>
      </c>
      <c r="K1116" s="245">
        <f ca="1">+IFERROR(INDEX('Hoja de Trabajo para listado'!$A$155:$Z$1048576,MATCH($A1116,'Hoja de Trabajo para listado'!$A$155:$A$1048576,0),MATCH((CUADRO!K$4&amp;$E1116),'Hoja de Trabajo para listado'!$A$151:$Z$151,0)),0)+IFERROR(INDEX('Hoja de Trabajo para listado'!$AB$155:$BA$1048576,MATCH($A1116,'Hoja de Trabajo para listado'!$AB$155:$AB$1048576,0),MATCH((CUADRO!K$4&amp;$E1116),'Hoja de Trabajo para listado'!$AB$151:$BA$151,0)),0)+IFERROR(INDEX('Hoja de Trabajo para listado'!$BC$155:$CB$1048576,MATCH($A1116,'Hoja de Trabajo para listado'!$BC$155:$BC$1048576,0),MATCH((CUADRO!K$4&amp;$E1116),'Hoja de Trabajo para listado'!$BC$151:$CB$151,0)),0)+IFERROR(INDEX('Hoja de Trabajo para listado'!$DE$153:$DG$274,MATCH($A1116,'Hoja de Trabajo para listado'!$DE$153:$DE$1048576,0),MATCH((CUADRO!K$4&amp;$E1116),'Hoja de Trabajo para listado'!$DE$151:$DG$151,0)),0)+IFERROR(INDEX('Hoja de Trabajo para listado'!$CD$155:$DC$1048576,MATCH($A1116,'Hoja de Trabajo para listado'!$CD$155:$CD$1048576,0),MATCH((CUADRO!K$4&amp;$E1116),'Hoja de Trabajo para listado'!$CD$151:$DC$151,0)),0)</f>
        <v>0</v>
      </c>
      <c r="L1116" s="245">
        <f ca="1">+IFERROR(INDEX('Hoja de Trabajo para listado'!$A$155:$Z$1048576,MATCH($A1116,'Hoja de Trabajo para listado'!$A$155:$A$1048576,0),MATCH((CUADRO!L$4&amp;$E1116),'Hoja de Trabajo para listado'!$A$151:$Z$151,0)),0)+IFERROR(INDEX('Hoja de Trabajo para listado'!$AB$155:$BA$1048576,MATCH($A1116,'Hoja de Trabajo para listado'!$AB$155:$AB$1048576,0),MATCH((CUADRO!L$4&amp;$E1116),'Hoja de Trabajo para listado'!$AB$151:$BA$151,0)),0)+IFERROR(INDEX('Hoja de Trabajo para listado'!$BC$155:$CB$1048576,MATCH($A1116,'Hoja de Trabajo para listado'!$BC$155:$BC$1048576,0),MATCH((CUADRO!L$4&amp;$E1116),'Hoja de Trabajo para listado'!$BC$151:$CB$151,0)),0)+IFERROR(INDEX('Hoja de Trabajo para listado'!$DE$153:$DG$274,MATCH($A1116,'Hoja de Trabajo para listado'!$DE$153:$DE$1048576,0),MATCH((CUADRO!L$4&amp;$E1116),'Hoja de Trabajo para listado'!$DE$151:$DG$151,0)),0)+IFERROR(INDEX('Hoja de Trabajo para listado'!$CD$155:$DC$1048576,MATCH($A1116,'Hoja de Trabajo para listado'!$CD$155:$CD$1048576,0),MATCH((CUADRO!L$4&amp;$E1116),'Hoja de Trabajo para listado'!$CD$151:$DC$151,0)),0)</f>
        <v>0</v>
      </c>
      <c r="M1116" s="245">
        <f ca="1">+IFERROR(INDEX('Hoja de Trabajo para listado'!$A$155:$Z$1048576,MATCH($A1116,'Hoja de Trabajo para listado'!$A$155:$A$1048576,0),MATCH((CUADRO!M$4&amp;$E1116),'Hoja de Trabajo para listado'!$A$151:$Z$151,0)),0)+IFERROR(INDEX('Hoja de Trabajo para listado'!$AB$155:$BA$1048576,MATCH($A1116,'Hoja de Trabajo para listado'!$AB$155:$AB$1048576,0),MATCH((CUADRO!M$4&amp;$E1116),'Hoja de Trabajo para listado'!$AB$151:$BA$151,0)),0)+IFERROR(INDEX('Hoja de Trabajo para listado'!$BC$155:$CB$1048576,MATCH($A1116,'Hoja de Trabajo para listado'!$BC$155:$BC$1048576,0),MATCH((CUADRO!M$4&amp;$E1116),'Hoja de Trabajo para listado'!$BC$151:$CB$151,0)),0)+IFERROR(INDEX('Hoja de Trabajo para listado'!$DE$153:$DG$274,MATCH($A1116,'Hoja de Trabajo para listado'!$DE$153:$DE$1048576,0),MATCH((CUADRO!M$4&amp;$E1116),'Hoja de Trabajo para listado'!$DE$151:$DG$151,0)),0)+IFERROR(INDEX('Hoja de Trabajo para listado'!$CD$155:$DC$1048576,MATCH($A1116,'Hoja de Trabajo para listado'!$CD$155:$CD$1048576,0),MATCH((CUADRO!M$4&amp;$E1116),'Hoja de Trabajo para listado'!$CD$151:$DC$151,0)),0)</f>
        <v>0</v>
      </c>
      <c r="N1116" s="245">
        <f ca="1">+IFERROR(INDEX('Hoja de Trabajo para listado'!$A$155:$Z$1048576,MATCH($A1116,'Hoja de Trabajo para listado'!$A$155:$A$1048576,0),MATCH((CUADRO!N$4&amp;$E1116),'Hoja de Trabajo para listado'!$A$151:$Z$151,0)),0)+IFERROR(INDEX('Hoja de Trabajo para listado'!$AB$155:$BA$1048576,MATCH($A1116,'Hoja de Trabajo para listado'!$AB$155:$AB$1048576,0),MATCH((CUADRO!N$4&amp;$E1116),'Hoja de Trabajo para listado'!$AB$151:$BA$151,0)),0)+IFERROR(INDEX('Hoja de Trabajo para listado'!$BC$155:$CB$1048576,MATCH($A1116,'Hoja de Trabajo para listado'!$BC$155:$BC$1048576,0),MATCH((CUADRO!N$4&amp;$E1116),'Hoja de Trabajo para listado'!$BC$151:$CB$151,0)),0)+IFERROR(INDEX('Hoja de Trabajo para listado'!$DE$153:$DG$274,MATCH($A1116,'Hoja de Trabajo para listado'!$DE$153:$DE$1048576,0),MATCH((CUADRO!N$4&amp;$E1116),'Hoja de Trabajo para listado'!$DE$151:$DG$151,0)),0)+IFERROR(INDEX('Hoja de Trabajo para listado'!$CD$155:$DC$1048576,MATCH($A1116,'Hoja de Trabajo para listado'!$CD$155:$CD$1048576,0),MATCH((CUADRO!N$4&amp;$E1116),'Hoja de Trabajo para listado'!$CD$151:$DC$151,0)),0)</f>
        <v>0</v>
      </c>
      <c r="O1116" s="245">
        <f ca="1">+IFERROR(INDEX('Hoja de Trabajo para listado'!$A$155:$Z$1048576,MATCH($A1116,'Hoja de Trabajo para listado'!$A$155:$A$1048576,0),MATCH((CUADRO!O$4&amp;$E1116),'Hoja de Trabajo para listado'!$A$151:$Z$151,0)),0)+IFERROR(INDEX('Hoja de Trabajo para listado'!$AB$155:$BA$1048576,MATCH($A1116,'Hoja de Trabajo para listado'!$AB$155:$AB$1048576,0),MATCH((CUADRO!O$4&amp;$E1116),'Hoja de Trabajo para listado'!$AB$151:$BA$151,0)),0)+IFERROR(INDEX('Hoja de Trabajo para listado'!$BC$155:$CB$1048576,MATCH($A1116,'Hoja de Trabajo para listado'!$BC$155:$BC$1048576,0),MATCH((CUADRO!O$4&amp;$E1116),'Hoja de Trabajo para listado'!$BC$151:$CB$151,0)),0)+IFERROR(INDEX('Hoja de Trabajo para listado'!$DE$153:$DG$274,MATCH($A1116,'Hoja de Trabajo para listado'!$DE$153:$DE$1048576,0),MATCH((CUADRO!O$4&amp;$E1116),'Hoja de Trabajo para listado'!$DE$151:$DG$151,0)),0)+IFERROR(INDEX('Hoja de Trabajo para listado'!$CD$155:$DC$1048576,MATCH($A1116,'Hoja de Trabajo para listado'!$CD$155:$CD$1048576,0),MATCH((CUADRO!O$4&amp;$E1116),'Hoja de Trabajo para listado'!$CD$151:$DC$151,0)),0)</f>
        <v>0</v>
      </c>
      <c r="P1116" s="245">
        <f ca="1">+IFERROR(INDEX('Hoja de Trabajo para listado'!$A$155:$Z$1048576,MATCH($A1116,'Hoja de Trabajo para listado'!$A$155:$A$1048576,0),MATCH((CUADRO!P$4&amp;$E1116),'Hoja de Trabajo para listado'!$A$151:$Z$151,0)),0)+IFERROR(INDEX('Hoja de Trabajo para listado'!$AB$155:$BA$1048576,MATCH($A1116,'Hoja de Trabajo para listado'!$AB$155:$AB$1048576,0),MATCH((CUADRO!P$4&amp;$E1116),'Hoja de Trabajo para listado'!$AB$151:$BA$151,0)),0)+IFERROR(INDEX('Hoja de Trabajo para listado'!$BC$155:$CB$1048576,MATCH($A1116,'Hoja de Trabajo para listado'!$BC$155:$BC$1048576,0),MATCH((CUADRO!P$4&amp;$E1116),'Hoja de Trabajo para listado'!$BC$151:$CB$151,0)),0)+IFERROR(INDEX('Hoja de Trabajo para listado'!$DE$153:$DG$274,MATCH($A1116,'Hoja de Trabajo para listado'!$DE$153:$DE$1048576,0),MATCH((CUADRO!P$4&amp;$E1116),'Hoja de Trabajo para listado'!$DE$151:$DG$151,0)),0)+IFERROR(INDEX('Hoja de Trabajo para listado'!$CD$155:$DC$1048576,MATCH($A1116,'Hoja de Trabajo para listado'!$CD$155:$CD$1048576,0),MATCH((CUADRO!P$4&amp;$E1116),'Hoja de Trabajo para listado'!$CD$151:$DC$151,0)),0)</f>
        <v>0</v>
      </c>
      <c r="Q1116" s="245">
        <f ca="1">+IFERROR(INDEX('Hoja de Trabajo para listado'!$A$155:$Z$1048576,MATCH($A1116,'Hoja de Trabajo para listado'!$A$155:$A$1048576,0),MATCH((CUADRO!Q$4&amp;$E1116),'Hoja de Trabajo para listado'!$A$151:$Z$151,0)),0)+IFERROR(INDEX('Hoja de Trabajo para listado'!$AB$155:$BA$1048576,MATCH($A1116,'Hoja de Trabajo para listado'!$AB$155:$AB$1048576,0),MATCH((CUADRO!Q$4&amp;$E1116),'Hoja de Trabajo para listado'!$AB$151:$BA$151,0)),0)+IFERROR(INDEX('Hoja de Trabajo para listado'!$BC$155:$CB$1048576,MATCH($A1116,'Hoja de Trabajo para listado'!$BC$155:$BC$1048576,0),MATCH((CUADRO!Q$4&amp;$E1116),'Hoja de Trabajo para listado'!$BC$151:$CB$151,0)),0)+IFERROR(INDEX('Hoja de Trabajo para listado'!$DE$153:$DG$274,MATCH($A1116,'Hoja de Trabajo para listado'!$DE$153:$DE$1048576,0),MATCH((CUADRO!Q$4&amp;$E1116),'Hoja de Trabajo para listado'!$DE$151:$DG$151,0)),0)+IFERROR(INDEX('Hoja de Trabajo para listado'!$CD$155:$DC$1048576,MATCH($A1116,'Hoja de Trabajo para listado'!$CD$155:$CD$1048576,0),MATCH((CUADRO!Q$4&amp;$E1116),'Hoja de Trabajo para listado'!$CD$151:$DC$151,0)),0)</f>
        <v>0</v>
      </c>
      <c r="R1116" s="245">
        <f t="shared" ca="1" si="41"/>
        <v>0</v>
      </c>
      <c r="S1116" s="259">
        <f ca="1">+R1115+R1116</f>
        <v>0</v>
      </c>
      <c r="T1116" s="245">
        <f ca="1">+S1116</f>
        <v>0</v>
      </c>
      <c r="U1116" s="244">
        <f t="shared" si="42"/>
        <v>2</v>
      </c>
      <c r="V1116" s="333" t="str">
        <f>+VLOOKUP(A1116,bd_lista!$A$3:$E$592,5,FALSE)</f>
        <v>Gobiernos Autonomos Municipales</v>
      </c>
      <c r="W1116" s="388"/>
      <c r="X1116" s="242">
        <f>+VLOOKUP(A1116,[4]Sheet1!$A$13:$D$744,4,FALSE)</f>
        <v>0</v>
      </c>
      <c r="Y1116" s="242" t="e">
        <f>+VLOOKUP(X1116,bd_lista!$A$3:$C$592,3,FALSE)</f>
        <v>#N/A</v>
      </c>
      <c r="Z1116" s="292"/>
      <c r="AA1116" s="321"/>
    </row>
    <row r="1117" spans="1:27" customFormat="1" ht="15" hidden="1" customHeight="1">
      <c r="A1117" s="32">
        <v>2301</v>
      </c>
      <c r="B1117" s="392">
        <f>+A1117</f>
        <v>2301</v>
      </c>
      <c r="C1117" s="247" t="str">
        <f>+VLOOKUP(A1117,bd_lista!$A$3:$C$592,3,FALSE)</f>
        <v>Empresa Municipal de Gestión de Residuos Sólidos</v>
      </c>
      <c r="D1117" s="389" t="str">
        <f>+C1117</f>
        <v>Empresa Municipal de Gestión de Residuos Sólidos</v>
      </c>
      <c r="E1117" s="242" t="s">
        <v>1304</v>
      </c>
      <c r="F1117" s="243">
        <f ca="1">+IFERROR(INDEX('Hoja de Trabajo para listado'!$A$155:$Z$1048576,MATCH($A1117,'Hoja de Trabajo para listado'!$A$155:$A$1048576,0),MATCH((CUADRO!F$4&amp;$E1117),'Hoja de Trabajo para listado'!$A$151:$Z$151,0)),0)+IFERROR(INDEX('Hoja de Trabajo para listado'!$AB$155:$BA$1048576,MATCH($A1117,'Hoja de Trabajo para listado'!$AB$155:$AB$1048576,0),MATCH((CUADRO!F$4&amp;$E1117),'Hoja de Trabajo para listado'!$AB$151:$BA$151,0)),0)+IFERROR(INDEX('Hoja de Trabajo para listado'!$BC$155:$CB$1048576,MATCH($A1117,'Hoja de Trabajo para listado'!$BC$155:$BC$1048576,0),MATCH((CUADRO!F$4&amp;$E1117),'Hoja de Trabajo para listado'!$BC$151:$CB$151,0)),0)+IFERROR(INDEX('Hoja de Trabajo para listado'!$DE$153:$DG$274,MATCH($A1117,'Hoja de Trabajo para listado'!$DE$153:$DE$1048576,0),MATCH((CUADRO!F$4&amp;$E1117),'Hoja de Trabajo para listado'!$DE$151:$DG$151,0)),0)+IFERROR(INDEX('Hoja de Trabajo para listado'!$CD$155:$DC$1048576,MATCH($A1117,'Hoja de Trabajo para listado'!$CD$155:$CD$1048576,0),MATCH((CUADRO!F$4&amp;$E1117),'Hoja de Trabajo para listado'!$CD$151:$DC$151,0)),0)</f>
        <v>0</v>
      </c>
      <c r="G1117" s="243">
        <f ca="1">+IFERROR(INDEX('Hoja de Trabajo para listado'!$A$155:$Z$1048576,MATCH($A1117,'Hoja de Trabajo para listado'!$A$155:$A$1048576,0),MATCH((CUADRO!G$4&amp;$E1117),'Hoja de Trabajo para listado'!$A$151:$Z$151,0)),0)+IFERROR(INDEX('Hoja de Trabajo para listado'!$AB$155:$BA$1048576,MATCH($A1117,'Hoja de Trabajo para listado'!$AB$155:$AB$1048576,0),MATCH((CUADRO!G$4&amp;$E1117),'Hoja de Trabajo para listado'!$AB$151:$BA$151,0)),0)+IFERROR(INDEX('Hoja de Trabajo para listado'!$BC$155:$CB$1048576,MATCH($A1117,'Hoja de Trabajo para listado'!$BC$155:$BC$1048576,0),MATCH((CUADRO!G$4&amp;$E1117),'Hoja de Trabajo para listado'!$BC$151:$CB$151,0)),0)+IFERROR(INDEX('Hoja de Trabajo para listado'!$DE$153:$DG$274,MATCH($A1117,'Hoja de Trabajo para listado'!$DE$153:$DE$1048576,0),MATCH((CUADRO!G$4&amp;$E1117),'Hoja de Trabajo para listado'!$DE$151:$DG$151,0)),0)+IFERROR(INDEX('Hoja de Trabajo para listado'!$CD$155:$DC$1048576,MATCH($A1117,'Hoja de Trabajo para listado'!$CD$155:$CD$1048576,0),MATCH((CUADRO!G$4&amp;$E1117),'Hoja de Trabajo para listado'!$CD$151:$DC$151,0)),0)</f>
        <v>0</v>
      </c>
      <c r="H1117" s="243">
        <f ca="1">+IFERROR(INDEX('Hoja de Trabajo para listado'!$A$155:$Z$1048576,MATCH($A1117,'Hoja de Trabajo para listado'!$A$155:$A$1048576,0),MATCH((CUADRO!H$4&amp;$E1117),'Hoja de Trabajo para listado'!$A$151:$Z$151,0)),0)+IFERROR(INDEX('Hoja de Trabajo para listado'!$AB$155:$BA$1048576,MATCH($A1117,'Hoja de Trabajo para listado'!$AB$155:$AB$1048576,0),MATCH((CUADRO!H$4&amp;$E1117),'Hoja de Trabajo para listado'!$AB$151:$BA$151,0)),0)+IFERROR(INDEX('Hoja de Trabajo para listado'!$BC$155:$CB$1048576,MATCH($A1117,'Hoja de Trabajo para listado'!$BC$155:$BC$1048576,0),MATCH((CUADRO!H$4&amp;$E1117),'Hoja de Trabajo para listado'!$BC$151:$CB$151,0)),0)+IFERROR(INDEX('Hoja de Trabajo para listado'!$DE$153:$DG$274,MATCH($A1117,'Hoja de Trabajo para listado'!$DE$153:$DE$1048576,0),MATCH((CUADRO!H$4&amp;$E1117),'Hoja de Trabajo para listado'!$DE$151:$DG$151,0)),0)+IFERROR(INDEX('Hoja de Trabajo para listado'!$CD$155:$DC$1048576,MATCH($A1117,'Hoja de Trabajo para listado'!$CD$155:$CD$1048576,0),MATCH((CUADRO!H$4&amp;$E1117),'Hoja de Trabajo para listado'!$CD$151:$DC$151,0)),0)</f>
        <v>0</v>
      </c>
      <c r="I1117" s="243">
        <f ca="1">+IFERROR(INDEX('Hoja de Trabajo para listado'!$A$155:$Z$1048576,MATCH($A1117,'Hoja de Trabajo para listado'!$A$155:$A$1048576,0),MATCH((CUADRO!I$4&amp;$E1117),'Hoja de Trabajo para listado'!$A$151:$Z$151,0)),0)+IFERROR(INDEX('Hoja de Trabajo para listado'!$AB$155:$BA$1048576,MATCH($A1117,'Hoja de Trabajo para listado'!$AB$155:$AB$1048576,0),MATCH((CUADRO!I$4&amp;$E1117),'Hoja de Trabajo para listado'!$AB$151:$BA$151,0)),0)+IFERROR(INDEX('Hoja de Trabajo para listado'!$BC$155:$CB$1048576,MATCH($A1117,'Hoja de Trabajo para listado'!$BC$155:$BC$1048576,0),MATCH((CUADRO!I$4&amp;$E1117),'Hoja de Trabajo para listado'!$BC$151:$CB$151,0)),0)+IFERROR(INDEX('Hoja de Trabajo para listado'!$DE$153:$DG$274,MATCH($A1117,'Hoja de Trabajo para listado'!$DE$153:$DE$1048576,0),MATCH((CUADRO!I$4&amp;$E1117),'Hoja de Trabajo para listado'!$DE$151:$DG$151,0)),0)+IFERROR(INDEX('Hoja de Trabajo para listado'!$CD$155:$DC$1048576,MATCH($A1117,'Hoja de Trabajo para listado'!$CD$155:$CD$1048576,0),MATCH((CUADRO!I$4&amp;$E1117),'Hoja de Trabajo para listado'!$CD$151:$DC$151,0)),0)</f>
        <v>0</v>
      </c>
      <c r="J1117" s="243">
        <f ca="1">+IFERROR(INDEX('Hoja de Trabajo para listado'!$A$155:$Z$1048576,MATCH($A1117,'Hoja de Trabajo para listado'!$A$155:$A$1048576,0),MATCH((CUADRO!J$4&amp;$E1117),'Hoja de Trabajo para listado'!$A$151:$Z$151,0)),0)+IFERROR(INDEX('Hoja de Trabajo para listado'!$AB$155:$BA$1048576,MATCH($A1117,'Hoja de Trabajo para listado'!$AB$155:$AB$1048576,0),MATCH((CUADRO!J$4&amp;$E1117),'Hoja de Trabajo para listado'!$AB$151:$BA$151,0)),0)+IFERROR(INDEX('Hoja de Trabajo para listado'!$BC$155:$CB$1048576,MATCH($A1117,'Hoja de Trabajo para listado'!$BC$155:$BC$1048576,0),MATCH((CUADRO!J$4&amp;$E1117),'Hoja de Trabajo para listado'!$BC$151:$CB$151,0)),0)+IFERROR(INDEX('Hoja de Trabajo para listado'!$DE$153:$DG$274,MATCH($A1117,'Hoja de Trabajo para listado'!$DE$153:$DE$1048576,0),MATCH((CUADRO!J$4&amp;$E1117),'Hoja de Trabajo para listado'!$DE$151:$DG$151,0)),0)+IFERROR(INDEX('Hoja de Trabajo para listado'!$CD$155:$DC$1048576,MATCH($A1117,'Hoja de Trabajo para listado'!$CD$155:$CD$1048576,0),MATCH((CUADRO!J$4&amp;$E1117),'Hoja de Trabajo para listado'!$CD$151:$DC$151,0)),0)</f>
        <v>0</v>
      </c>
      <c r="K1117" s="243">
        <f ca="1">+IFERROR(INDEX('Hoja de Trabajo para listado'!$A$155:$Z$1048576,MATCH($A1117,'Hoja de Trabajo para listado'!$A$155:$A$1048576,0),MATCH((CUADRO!K$4&amp;$E1117),'Hoja de Trabajo para listado'!$A$151:$Z$151,0)),0)+IFERROR(INDEX('Hoja de Trabajo para listado'!$AB$155:$BA$1048576,MATCH($A1117,'Hoja de Trabajo para listado'!$AB$155:$AB$1048576,0),MATCH((CUADRO!K$4&amp;$E1117),'Hoja de Trabajo para listado'!$AB$151:$BA$151,0)),0)+IFERROR(INDEX('Hoja de Trabajo para listado'!$BC$155:$CB$1048576,MATCH($A1117,'Hoja de Trabajo para listado'!$BC$155:$BC$1048576,0),MATCH((CUADRO!K$4&amp;$E1117),'Hoja de Trabajo para listado'!$BC$151:$CB$151,0)),0)+IFERROR(INDEX('Hoja de Trabajo para listado'!$DE$153:$DG$274,MATCH($A1117,'Hoja de Trabajo para listado'!$DE$153:$DE$1048576,0),MATCH((CUADRO!K$4&amp;$E1117),'Hoja de Trabajo para listado'!$DE$151:$DG$151,0)),0)+IFERROR(INDEX('Hoja de Trabajo para listado'!$CD$155:$DC$1048576,MATCH($A1117,'Hoja de Trabajo para listado'!$CD$155:$CD$1048576,0),MATCH((CUADRO!K$4&amp;$E1117),'Hoja de Trabajo para listado'!$CD$151:$DC$151,0)),0)</f>
        <v>0</v>
      </c>
      <c r="L1117" s="243">
        <f ca="1">+IFERROR(INDEX('Hoja de Trabajo para listado'!$A$155:$Z$1048576,MATCH($A1117,'Hoja de Trabajo para listado'!$A$155:$A$1048576,0),MATCH((CUADRO!L$4&amp;$E1117),'Hoja de Trabajo para listado'!$A$151:$Z$151,0)),0)+IFERROR(INDEX('Hoja de Trabajo para listado'!$AB$155:$BA$1048576,MATCH($A1117,'Hoja de Trabajo para listado'!$AB$155:$AB$1048576,0),MATCH((CUADRO!L$4&amp;$E1117),'Hoja de Trabajo para listado'!$AB$151:$BA$151,0)),0)+IFERROR(INDEX('Hoja de Trabajo para listado'!$BC$155:$CB$1048576,MATCH($A1117,'Hoja de Trabajo para listado'!$BC$155:$BC$1048576,0),MATCH((CUADRO!L$4&amp;$E1117),'Hoja de Trabajo para listado'!$BC$151:$CB$151,0)),0)+IFERROR(INDEX('Hoja de Trabajo para listado'!$DE$153:$DG$274,MATCH($A1117,'Hoja de Trabajo para listado'!$DE$153:$DE$1048576,0),MATCH((CUADRO!L$4&amp;$E1117),'Hoja de Trabajo para listado'!$DE$151:$DG$151,0)),0)+IFERROR(INDEX('Hoja de Trabajo para listado'!$CD$155:$DC$1048576,MATCH($A1117,'Hoja de Trabajo para listado'!$CD$155:$CD$1048576,0),MATCH((CUADRO!L$4&amp;$E1117),'Hoja de Trabajo para listado'!$CD$151:$DC$151,0)),0)</f>
        <v>0</v>
      </c>
      <c r="M1117" s="243">
        <f ca="1">+IFERROR(INDEX('Hoja de Trabajo para listado'!$A$155:$Z$1048576,MATCH($A1117,'Hoja de Trabajo para listado'!$A$155:$A$1048576,0),MATCH((CUADRO!M$4&amp;$E1117),'Hoja de Trabajo para listado'!$A$151:$Z$151,0)),0)+IFERROR(INDEX('Hoja de Trabajo para listado'!$AB$155:$BA$1048576,MATCH($A1117,'Hoja de Trabajo para listado'!$AB$155:$AB$1048576,0),MATCH((CUADRO!M$4&amp;$E1117),'Hoja de Trabajo para listado'!$AB$151:$BA$151,0)),0)+IFERROR(INDEX('Hoja de Trabajo para listado'!$BC$155:$CB$1048576,MATCH($A1117,'Hoja de Trabajo para listado'!$BC$155:$BC$1048576,0),MATCH((CUADRO!M$4&amp;$E1117),'Hoja de Trabajo para listado'!$BC$151:$CB$151,0)),0)+IFERROR(INDEX('Hoja de Trabajo para listado'!$DE$153:$DG$274,MATCH($A1117,'Hoja de Trabajo para listado'!$DE$153:$DE$1048576,0),MATCH((CUADRO!M$4&amp;$E1117),'Hoja de Trabajo para listado'!$DE$151:$DG$151,0)),0)+IFERROR(INDEX('Hoja de Trabajo para listado'!$CD$155:$DC$1048576,MATCH($A1117,'Hoja de Trabajo para listado'!$CD$155:$CD$1048576,0),MATCH((CUADRO!M$4&amp;$E1117),'Hoja de Trabajo para listado'!$CD$151:$DC$151,0)),0)</f>
        <v>0</v>
      </c>
      <c r="N1117" s="243">
        <f ca="1">+IFERROR(INDEX('Hoja de Trabajo para listado'!$A$155:$Z$1048576,MATCH($A1117,'Hoja de Trabajo para listado'!$A$155:$A$1048576,0),MATCH((CUADRO!N$4&amp;$E1117),'Hoja de Trabajo para listado'!$A$151:$Z$151,0)),0)+IFERROR(INDEX('Hoja de Trabajo para listado'!$AB$155:$BA$1048576,MATCH($A1117,'Hoja de Trabajo para listado'!$AB$155:$AB$1048576,0),MATCH((CUADRO!N$4&amp;$E1117),'Hoja de Trabajo para listado'!$AB$151:$BA$151,0)),0)+IFERROR(INDEX('Hoja de Trabajo para listado'!$BC$155:$CB$1048576,MATCH($A1117,'Hoja de Trabajo para listado'!$BC$155:$BC$1048576,0),MATCH((CUADRO!N$4&amp;$E1117),'Hoja de Trabajo para listado'!$BC$151:$CB$151,0)),0)+IFERROR(INDEX('Hoja de Trabajo para listado'!$DE$153:$DG$274,MATCH($A1117,'Hoja de Trabajo para listado'!$DE$153:$DE$1048576,0),MATCH((CUADRO!N$4&amp;$E1117),'Hoja de Trabajo para listado'!$DE$151:$DG$151,0)),0)+IFERROR(INDEX('Hoja de Trabajo para listado'!$CD$155:$DC$1048576,MATCH($A1117,'Hoja de Trabajo para listado'!$CD$155:$CD$1048576,0),MATCH((CUADRO!N$4&amp;$E1117),'Hoja de Trabajo para listado'!$CD$151:$DC$151,0)),0)</f>
        <v>0</v>
      </c>
      <c r="O1117" s="243">
        <f ca="1">+IFERROR(INDEX('Hoja de Trabajo para listado'!$A$155:$Z$1048576,MATCH($A1117,'Hoja de Trabajo para listado'!$A$155:$A$1048576,0),MATCH((CUADRO!O$4&amp;$E1117),'Hoja de Trabajo para listado'!$A$151:$Z$151,0)),0)+IFERROR(INDEX('Hoja de Trabajo para listado'!$AB$155:$BA$1048576,MATCH($A1117,'Hoja de Trabajo para listado'!$AB$155:$AB$1048576,0),MATCH((CUADRO!O$4&amp;$E1117),'Hoja de Trabajo para listado'!$AB$151:$BA$151,0)),0)+IFERROR(INDEX('Hoja de Trabajo para listado'!$BC$155:$CB$1048576,MATCH($A1117,'Hoja de Trabajo para listado'!$BC$155:$BC$1048576,0),MATCH((CUADRO!O$4&amp;$E1117),'Hoja de Trabajo para listado'!$BC$151:$CB$151,0)),0)+IFERROR(INDEX('Hoja de Trabajo para listado'!$DE$153:$DG$274,MATCH($A1117,'Hoja de Trabajo para listado'!$DE$153:$DE$1048576,0),MATCH((CUADRO!O$4&amp;$E1117),'Hoja de Trabajo para listado'!$DE$151:$DG$151,0)),0)+IFERROR(INDEX('Hoja de Trabajo para listado'!$CD$155:$DC$1048576,MATCH($A1117,'Hoja de Trabajo para listado'!$CD$155:$CD$1048576,0),MATCH((CUADRO!O$4&amp;$E1117),'Hoja de Trabajo para listado'!$CD$151:$DC$151,0)),0)</f>
        <v>0</v>
      </c>
      <c r="P1117" s="243">
        <f ca="1">+IFERROR(INDEX('Hoja de Trabajo para listado'!$A$155:$Z$1048576,MATCH($A1117,'Hoja de Trabajo para listado'!$A$155:$A$1048576,0),MATCH((CUADRO!P$4&amp;$E1117),'Hoja de Trabajo para listado'!$A$151:$Z$151,0)),0)+IFERROR(INDEX('Hoja de Trabajo para listado'!$AB$155:$BA$1048576,MATCH($A1117,'Hoja de Trabajo para listado'!$AB$155:$AB$1048576,0),MATCH((CUADRO!P$4&amp;$E1117),'Hoja de Trabajo para listado'!$AB$151:$BA$151,0)),0)+IFERROR(INDEX('Hoja de Trabajo para listado'!$BC$155:$CB$1048576,MATCH($A1117,'Hoja de Trabajo para listado'!$BC$155:$BC$1048576,0),MATCH((CUADRO!P$4&amp;$E1117),'Hoja de Trabajo para listado'!$BC$151:$CB$151,0)),0)+IFERROR(INDEX('Hoja de Trabajo para listado'!$DE$153:$DG$274,MATCH($A1117,'Hoja de Trabajo para listado'!$DE$153:$DE$1048576,0),MATCH((CUADRO!P$4&amp;$E1117),'Hoja de Trabajo para listado'!$DE$151:$DG$151,0)),0)+IFERROR(INDEX('Hoja de Trabajo para listado'!$CD$155:$DC$1048576,MATCH($A1117,'Hoja de Trabajo para listado'!$CD$155:$CD$1048576,0),MATCH((CUADRO!P$4&amp;$E1117),'Hoja de Trabajo para listado'!$CD$151:$DC$151,0)),0)</f>
        <v>0</v>
      </c>
      <c r="Q1117" s="243">
        <f ca="1">+IFERROR(INDEX('Hoja de Trabajo para listado'!$A$155:$Z$1048576,MATCH($A1117,'Hoja de Trabajo para listado'!$A$155:$A$1048576,0),MATCH((CUADRO!Q$4&amp;$E1117),'Hoja de Trabajo para listado'!$A$151:$Z$151,0)),0)+IFERROR(INDEX('Hoja de Trabajo para listado'!$AB$155:$BA$1048576,MATCH($A1117,'Hoja de Trabajo para listado'!$AB$155:$AB$1048576,0),MATCH((CUADRO!Q$4&amp;$E1117),'Hoja de Trabajo para listado'!$AB$151:$BA$151,0)),0)+IFERROR(INDEX('Hoja de Trabajo para listado'!$BC$155:$CB$1048576,MATCH($A1117,'Hoja de Trabajo para listado'!$BC$155:$BC$1048576,0),MATCH((CUADRO!Q$4&amp;$E1117),'Hoja de Trabajo para listado'!$BC$151:$CB$151,0)),0)+IFERROR(INDEX('Hoja de Trabajo para listado'!$DE$153:$DG$274,MATCH($A1117,'Hoja de Trabajo para listado'!$DE$153:$DE$1048576,0),MATCH((CUADRO!Q$4&amp;$E1117),'Hoja de Trabajo para listado'!$DE$151:$DG$151,0)),0)+IFERROR(INDEX('Hoja de Trabajo para listado'!$CD$155:$DC$1048576,MATCH($A1117,'Hoja de Trabajo para listado'!$CD$155:$CD$1048576,0),MATCH((CUADRO!Q$4&amp;$E1117),'Hoja de Trabajo para listado'!$CD$151:$DC$151,0)),0)</f>
        <v>0</v>
      </c>
      <c r="R1117" s="243">
        <f t="shared" ca="1" si="41"/>
        <v>0</v>
      </c>
      <c r="S1117" s="249"/>
      <c r="T1117" s="243">
        <f ca="1">+T1118</f>
        <v>0</v>
      </c>
      <c r="U1117" s="242">
        <f t="shared" si="42"/>
        <v>1</v>
      </c>
      <c r="V1117" s="333" t="str">
        <f>+VLOOKUP(A1117,bd_lista!$A$3:$E$592,5,FALSE)</f>
        <v>Empresas Municipales</v>
      </c>
      <c r="W1117" s="387" t="str">
        <f>+V1117</f>
        <v>Empresas Municipales</v>
      </c>
      <c r="X1117" s="242">
        <f>+VLOOKUP(A1117,[4]Sheet1!$A$13:$D$744,4,FALSE)</f>
        <v>0</v>
      </c>
      <c r="Y1117" s="242" t="e">
        <f>+VLOOKUP(X1117,bd_lista!$A$3:$C$592,3,FALSE)</f>
        <v>#N/A</v>
      </c>
      <c r="Z1117" s="294">
        <f>+X1117</f>
        <v>0</v>
      </c>
      <c r="AA1117" s="319" t="e">
        <f>+Y1117</f>
        <v>#N/A</v>
      </c>
    </row>
    <row r="1118" spans="1:27" customFormat="1" ht="15" hidden="1" customHeight="1">
      <c r="A1118" s="32">
        <v>2301</v>
      </c>
      <c r="B1118" s="393"/>
      <c r="C1118" s="247" t="str">
        <f>+VLOOKUP(A1118,bd_lista!$A$3:$C$592,3,FALSE)</f>
        <v>Empresa Municipal de Gestión de Residuos Sólidos</v>
      </c>
      <c r="D1118" s="390"/>
      <c r="E1118" s="244" t="s">
        <v>1305</v>
      </c>
      <c r="F1118" s="245">
        <f ca="1">+IFERROR(INDEX('Hoja de Trabajo para listado'!$A$155:$Z$1048576,MATCH($A1118,'Hoja de Trabajo para listado'!$A$155:$A$1048576,0),MATCH((CUADRO!F$4&amp;$E1118),'Hoja de Trabajo para listado'!$A$151:$Z$151,0)),0)+IFERROR(INDEX('Hoja de Trabajo para listado'!$AB$155:$BA$1048576,MATCH($A1118,'Hoja de Trabajo para listado'!$AB$155:$AB$1048576,0),MATCH((CUADRO!F$4&amp;$E1118),'Hoja de Trabajo para listado'!$AB$151:$BA$151,0)),0)+IFERROR(INDEX('Hoja de Trabajo para listado'!$BC$155:$CB$1048576,MATCH($A1118,'Hoja de Trabajo para listado'!$BC$155:$BC$1048576,0),MATCH((CUADRO!F$4&amp;$E1118),'Hoja de Trabajo para listado'!$BC$151:$CB$151,0)),0)+IFERROR(INDEX('Hoja de Trabajo para listado'!$DE$153:$DG$274,MATCH($A1118,'Hoja de Trabajo para listado'!$DE$153:$DE$1048576,0),MATCH((CUADRO!F$4&amp;$E1118),'Hoja de Trabajo para listado'!$DE$151:$DG$151,0)),0)+IFERROR(INDEX('Hoja de Trabajo para listado'!$CD$155:$DC$1048576,MATCH($A1118,'Hoja de Trabajo para listado'!$CD$155:$CD$1048576,0),MATCH((CUADRO!F$4&amp;$E1118),'Hoja de Trabajo para listado'!$CD$151:$DC$151,0)),0)</f>
        <v>0</v>
      </c>
      <c r="G1118" s="245">
        <f ca="1">+IFERROR(INDEX('Hoja de Trabajo para listado'!$A$155:$Z$1048576,MATCH($A1118,'Hoja de Trabajo para listado'!$A$155:$A$1048576,0),MATCH((CUADRO!G$4&amp;$E1118),'Hoja de Trabajo para listado'!$A$151:$Z$151,0)),0)+IFERROR(INDEX('Hoja de Trabajo para listado'!$AB$155:$BA$1048576,MATCH($A1118,'Hoja de Trabajo para listado'!$AB$155:$AB$1048576,0),MATCH((CUADRO!G$4&amp;$E1118),'Hoja de Trabajo para listado'!$AB$151:$BA$151,0)),0)+IFERROR(INDEX('Hoja de Trabajo para listado'!$BC$155:$CB$1048576,MATCH($A1118,'Hoja de Trabajo para listado'!$BC$155:$BC$1048576,0),MATCH((CUADRO!G$4&amp;$E1118),'Hoja de Trabajo para listado'!$BC$151:$CB$151,0)),0)+IFERROR(INDEX('Hoja de Trabajo para listado'!$DE$153:$DG$274,MATCH($A1118,'Hoja de Trabajo para listado'!$DE$153:$DE$1048576,0),MATCH((CUADRO!G$4&amp;$E1118),'Hoja de Trabajo para listado'!$DE$151:$DG$151,0)),0)+IFERROR(INDEX('Hoja de Trabajo para listado'!$CD$155:$DC$1048576,MATCH($A1118,'Hoja de Trabajo para listado'!$CD$155:$CD$1048576,0),MATCH((CUADRO!G$4&amp;$E1118),'Hoja de Trabajo para listado'!$CD$151:$DC$151,0)),0)</f>
        <v>0</v>
      </c>
      <c r="H1118" s="245">
        <f ca="1">+IFERROR(INDEX('Hoja de Trabajo para listado'!$A$155:$Z$1048576,MATCH($A1118,'Hoja de Trabajo para listado'!$A$155:$A$1048576,0),MATCH((CUADRO!H$4&amp;$E1118),'Hoja de Trabajo para listado'!$A$151:$Z$151,0)),0)+IFERROR(INDEX('Hoja de Trabajo para listado'!$AB$155:$BA$1048576,MATCH($A1118,'Hoja de Trabajo para listado'!$AB$155:$AB$1048576,0),MATCH((CUADRO!H$4&amp;$E1118),'Hoja de Trabajo para listado'!$AB$151:$BA$151,0)),0)+IFERROR(INDEX('Hoja de Trabajo para listado'!$BC$155:$CB$1048576,MATCH($A1118,'Hoja de Trabajo para listado'!$BC$155:$BC$1048576,0),MATCH((CUADRO!H$4&amp;$E1118),'Hoja de Trabajo para listado'!$BC$151:$CB$151,0)),0)+IFERROR(INDEX('Hoja de Trabajo para listado'!$DE$153:$DG$274,MATCH($A1118,'Hoja de Trabajo para listado'!$DE$153:$DE$1048576,0),MATCH((CUADRO!H$4&amp;$E1118),'Hoja de Trabajo para listado'!$DE$151:$DG$151,0)),0)+IFERROR(INDEX('Hoja de Trabajo para listado'!$CD$155:$DC$1048576,MATCH($A1118,'Hoja de Trabajo para listado'!$CD$155:$CD$1048576,0),MATCH((CUADRO!H$4&amp;$E1118),'Hoja de Trabajo para listado'!$CD$151:$DC$151,0)),0)</f>
        <v>0</v>
      </c>
      <c r="I1118" s="245">
        <f ca="1">+IFERROR(INDEX('Hoja de Trabajo para listado'!$A$155:$Z$1048576,MATCH($A1118,'Hoja de Trabajo para listado'!$A$155:$A$1048576,0),MATCH((CUADRO!I$4&amp;$E1118),'Hoja de Trabajo para listado'!$A$151:$Z$151,0)),0)+IFERROR(INDEX('Hoja de Trabajo para listado'!$AB$155:$BA$1048576,MATCH($A1118,'Hoja de Trabajo para listado'!$AB$155:$AB$1048576,0),MATCH((CUADRO!I$4&amp;$E1118),'Hoja de Trabajo para listado'!$AB$151:$BA$151,0)),0)+IFERROR(INDEX('Hoja de Trabajo para listado'!$BC$155:$CB$1048576,MATCH($A1118,'Hoja de Trabajo para listado'!$BC$155:$BC$1048576,0),MATCH((CUADRO!I$4&amp;$E1118),'Hoja de Trabajo para listado'!$BC$151:$CB$151,0)),0)+IFERROR(INDEX('Hoja de Trabajo para listado'!$DE$153:$DG$274,MATCH($A1118,'Hoja de Trabajo para listado'!$DE$153:$DE$1048576,0),MATCH((CUADRO!I$4&amp;$E1118),'Hoja de Trabajo para listado'!$DE$151:$DG$151,0)),0)+IFERROR(INDEX('Hoja de Trabajo para listado'!$CD$155:$DC$1048576,MATCH($A1118,'Hoja de Trabajo para listado'!$CD$155:$CD$1048576,0),MATCH((CUADRO!I$4&amp;$E1118),'Hoja de Trabajo para listado'!$CD$151:$DC$151,0)),0)</f>
        <v>0</v>
      </c>
      <c r="J1118" s="245">
        <f ca="1">+IFERROR(INDEX('Hoja de Trabajo para listado'!$A$155:$Z$1048576,MATCH($A1118,'Hoja de Trabajo para listado'!$A$155:$A$1048576,0),MATCH((CUADRO!J$4&amp;$E1118),'Hoja de Trabajo para listado'!$A$151:$Z$151,0)),0)+IFERROR(INDEX('Hoja de Trabajo para listado'!$AB$155:$BA$1048576,MATCH($A1118,'Hoja de Trabajo para listado'!$AB$155:$AB$1048576,0),MATCH((CUADRO!J$4&amp;$E1118),'Hoja de Trabajo para listado'!$AB$151:$BA$151,0)),0)+IFERROR(INDEX('Hoja de Trabajo para listado'!$BC$155:$CB$1048576,MATCH($A1118,'Hoja de Trabajo para listado'!$BC$155:$BC$1048576,0),MATCH((CUADRO!J$4&amp;$E1118),'Hoja de Trabajo para listado'!$BC$151:$CB$151,0)),0)+IFERROR(INDEX('Hoja de Trabajo para listado'!$DE$153:$DG$274,MATCH($A1118,'Hoja de Trabajo para listado'!$DE$153:$DE$1048576,0),MATCH((CUADRO!J$4&amp;$E1118),'Hoja de Trabajo para listado'!$DE$151:$DG$151,0)),0)+IFERROR(INDEX('Hoja de Trabajo para listado'!$CD$155:$DC$1048576,MATCH($A1118,'Hoja de Trabajo para listado'!$CD$155:$CD$1048576,0),MATCH((CUADRO!J$4&amp;$E1118),'Hoja de Trabajo para listado'!$CD$151:$DC$151,0)),0)</f>
        <v>0</v>
      </c>
      <c r="K1118" s="245">
        <f ca="1">+IFERROR(INDEX('Hoja de Trabajo para listado'!$A$155:$Z$1048576,MATCH($A1118,'Hoja de Trabajo para listado'!$A$155:$A$1048576,0),MATCH((CUADRO!K$4&amp;$E1118),'Hoja de Trabajo para listado'!$A$151:$Z$151,0)),0)+IFERROR(INDEX('Hoja de Trabajo para listado'!$AB$155:$BA$1048576,MATCH($A1118,'Hoja de Trabajo para listado'!$AB$155:$AB$1048576,0),MATCH((CUADRO!K$4&amp;$E1118),'Hoja de Trabajo para listado'!$AB$151:$BA$151,0)),0)+IFERROR(INDEX('Hoja de Trabajo para listado'!$BC$155:$CB$1048576,MATCH($A1118,'Hoja de Trabajo para listado'!$BC$155:$BC$1048576,0),MATCH((CUADRO!K$4&amp;$E1118),'Hoja de Trabajo para listado'!$BC$151:$CB$151,0)),0)+IFERROR(INDEX('Hoja de Trabajo para listado'!$DE$153:$DG$274,MATCH($A1118,'Hoja de Trabajo para listado'!$DE$153:$DE$1048576,0),MATCH((CUADRO!K$4&amp;$E1118),'Hoja de Trabajo para listado'!$DE$151:$DG$151,0)),0)+IFERROR(INDEX('Hoja de Trabajo para listado'!$CD$155:$DC$1048576,MATCH($A1118,'Hoja de Trabajo para listado'!$CD$155:$CD$1048576,0),MATCH((CUADRO!K$4&amp;$E1118),'Hoja de Trabajo para listado'!$CD$151:$DC$151,0)),0)</f>
        <v>0</v>
      </c>
      <c r="L1118" s="245">
        <f ca="1">+IFERROR(INDEX('Hoja de Trabajo para listado'!$A$155:$Z$1048576,MATCH($A1118,'Hoja de Trabajo para listado'!$A$155:$A$1048576,0),MATCH((CUADRO!L$4&amp;$E1118),'Hoja de Trabajo para listado'!$A$151:$Z$151,0)),0)+IFERROR(INDEX('Hoja de Trabajo para listado'!$AB$155:$BA$1048576,MATCH($A1118,'Hoja de Trabajo para listado'!$AB$155:$AB$1048576,0),MATCH((CUADRO!L$4&amp;$E1118),'Hoja de Trabajo para listado'!$AB$151:$BA$151,0)),0)+IFERROR(INDEX('Hoja de Trabajo para listado'!$BC$155:$CB$1048576,MATCH($A1118,'Hoja de Trabajo para listado'!$BC$155:$BC$1048576,0),MATCH((CUADRO!L$4&amp;$E1118),'Hoja de Trabajo para listado'!$BC$151:$CB$151,0)),0)+IFERROR(INDEX('Hoja de Trabajo para listado'!$DE$153:$DG$274,MATCH($A1118,'Hoja de Trabajo para listado'!$DE$153:$DE$1048576,0),MATCH((CUADRO!L$4&amp;$E1118),'Hoja de Trabajo para listado'!$DE$151:$DG$151,0)),0)+IFERROR(INDEX('Hoja de Trabajo para listado'!$CD$155:$DC$1048576,MATCH($A1118,'Hoja de Trabajo para listado'!$CD$155:$CD$1048576,0),MATCH((CUADRO!L$4&amp;$E1118),'Hoja de Trabajo para listado'!$CD$151:$DC$151,0)),0)</f>
        <v>0</v>
      </c>
      <c r="M1118" s="245">
        <f ca="1">+IFERROR(INDEX('Hoja de Trabajo para listado'!$A$155:$Z$1048576,MATCH($A1118,'Hoja de Trabajo para listado'!$A$155:$A$1048576,0),MATCH((CUADRO!M$4&amp;$E1118),'Hoja de Trabajo para listado'!$A$151:$Z$151,0)),0)+IFERROR(INDEX('Hoja de Trabajo para listado'!$AB$155:$BA$1048576,MATCH($A1118,'Hoja de Trabajo para listado'!$AB$155:$AB$1048576,0),MATCH((CUADRO!M$4&amp;$E1118),'Hoja de Trabajo para listado'!$AB$151:$BA$151,0)),0)+IFERROR(INDEX('Hoja de Trabajo para listado'!$BC$155:$CB$1048576,MATCH($A1118,'Hoja de Trabajo para listado'!$BC$155:$BC$1048576,0),MATCH((CUADRO!M$4&amp;$E1118),'Hoja de Trabajo para listado'!$BC$151:$CB$151,0)),0)+IFERROR(INDEX('Hoja de Trabajo para listado'!$DE$153:$DG$274,MATCH($A1118,'Hoja de Trabajo para listado'!$DE$153:$DE$1048576,0),MATCH((CUADRO!M$4&amp;$E1118),'Hoja de Trabajo para listado'!$DE$151:$DG$151,0)),0)+IFERROR(INDEX('Hoja de Trabajo para listado'!$CD$155:$DC$1048576,MATCH($A1118,'Hoja de Trabajo para listado'!$CD$155:$CD$1048576,0),MATCH((CUADRO!M$4&amp;$E1118),'Hoja de Trabajo para listado'!$CD$151:$DC$151,0)),0)</f>
        <v>0</v>
      </c>
      <c r="N1118" s="245">
        <f ca="1">+IFERROR(INDEX('Hoja de Trabajo para listado'!$A$155:$Z$1048576,MATCH($A1118,'Hoja de Trabajo para listado'!$A$155:$A$1048576,0),MATCH((CUADRO!N$4&amp;$E1118),'Hoja de Trabajo para listado'!$A$151:$Z$151,0)),0)+IFERROR(INDEX('Hoja de Trabajo para listado'!$AB$155:$BA$1048576,MATCH($A1118,'Hoja de Trabajo para listado'!$AB$155:$AB$1048576,0),MATCH((CUADRO!N$4&amp;$E1118),'Hoja de Trabajo para listado'!$AB$151:$BA$151,0)),0)+IFERROR(INDEX('Hoja de Trabajo para listado'!$BC$155:$CB$1048576,MATCH($A1118,'Hoja de Trabajo para listado'!$BC$155:$BC$1048576,0),MATCH((CUADRO!N$4&amp;$E1118),'Hoja de Trabajo para listado'!$BC$151:$CB$151,0)),0)+IFERROR(INDEX('Hoja de Trabajo para listado'!$DE$153:$DG$274,MATCH($A1118,'Hoja de Trabajo para listado'!$DE$153:$DE$1048576,0),MATCH((CUADRO!N$4&amp;$E1118),'Hoja de Trabajo para listado'!$DE$151:$DG$151,0)),0)+IFERROR(INDEX('Hoja de Trabajo para listado'!$CD$155:$DC$1048576,MATCH($A1118,'Hoja de Trabajo para listado'!$CD$155:$CD$1048576,0),MATCH((CUADRO!N$4&amp;$E1118),'Hoja de Trabajo para listado'!$CD$151:$DC$151,0)),0)</f>
        <v>0</v>
      </c>
      <c r="O1118" s="245">
        <f ca="1">+IFERROR(INDEX('Hoja de Trabajo para listado'!$A$155:$Z$1048576,MATCH($A1118,'Hoja de Trabajo para listado'!$A$155:$A$1048576,0),MATCH((CUADRO!O$4&amp;$E1118),'Hoja de Trabajo para listado'!$A$151:$Z$151,0)),0)+IFERROR(INDEX('Hoja de Trabajo para listado'!$AB$155:$BA$1048576,MATCH($A1118,'Hoja de Trabajo para listado'!$AB$155:$AB$1048576,0),MATCH((CUADRO!O$4&amp;$E1118),'Hoja de Trabajo para listado'!$AB$151:$BA$151,0)),0)+IFERROR(INDEX('Hoja de Trabajo para listado'!$BC$155:$CB$1048576,MATCH($A1118,'Hoja de Trabajo para listado'!$BC$155:$BC$1048576,0),MATCH((CUADRO!O$4&amp;$E1118),'Hoja de Trabajo para listado'!$BC$151:$CB$151,0)),0)+IFERROR(INDEX('Hoja de Trabajo para listado'!$DE$153:$DG$274,MATCH($A1118,'Hoja de Trabajo para listado'!$DE$153:$DE$1048576,0),MATCH((CUADRO!O$4&amp;$E1118),'Hoja de Trabajo para listado'!$DE$151:$DG$151,0)),0)+IFERROR(INDEX('Hoja de Trabajo para listado'!$CD$155:$DC$1048576,MATCH($A1118,'Hoja de Trabajo para listado'!$CD$155:$CD$1048576,0),MATCH((CUADRO!O$4&amp;$E1118),'Hoja de Trabajo para listado'!$CD$151:$DC$151,0)),0)</f>
        <v>0</v>
      </c>
      <c r="P1118" s="245">
        <f ca="1">+IFERROR(INDEX('Hoja de Trabajo para listado'!$A$155:$Z$1048576,MATCH($A1118,'Hoja de Trabajo para listado'!$A$155:$A$1048576,0),MATCH((CUADRO!P$4&amp;$E1118),'Hoja de Trabajo para listado'!$A$151:$Z$151,0)),0)+IFERROR(INDEX('Hoja de Trabajo para listado'!$AB$155:$BA$1048576,MATCH($A1118,'Hoja de Trabajo para listado'!$AB$155:$AB$1048576,0),MATCH((CUADRO!P$4&amp;$E1118),'Hoja de Trabajo para listado'!$AB$151:$BA$151,0)),0)+IFERROR(INDEX('Hoja de Trabajo para listado'!$BC$155:$CB$1048576,MATCH($A1118,'Hoja de Trabajo para listado'!$BC$155:$BC$1048576,0),MATCH((CUADRO!P$4&amp;$E1118),'Hoja de Trabajo para listado'!$BC$151:$CB$151,0)),0)+IFERROR(INDEX('Hoja de Trabajo para listado'!$DE$153:$DG$274,MATCH($A1118,'Hoja de Trabajo para listado'!$DE$153:$DE$1048576,0),MATCH((CUADRO!P$4&amp;$E1118),'Hoja de Trabajo para listado'!$DE$151:$DG$151,0)),0)+IFERROR(INDEX('Hoja de Trabajo para listado'!$CD$155:$DC$1048576,MATCH($A1118,'Hoja de Trabajo para listado'!$CD$155:$CD$1048576,0),MATCH((CUADRO!P$4&amp;$E1118),'Hoja de Trabajo para listado'!$CD$151:$DC$151,0)),0)</f>
        <v>0</v>
      </c>
      <c r="Q1118" s="245">
        <f ca="1">+IFERROR(INDEX('Hoja de Trabajo para listado'!$A$155:$Z$1048576,MATCH($A1118,'Hoja de Trabajo para listado'!$A$155:$A$1048576,0),MATCH((CUADRO!Q$4&amp;$E1118),'Hoja de Trabajo para listado'!$A$151:$Z$151,0)),0)+IFERROR(INDEX('Hoja de Trabajo para listado'!$AB$155:$BA$1048576,MATCH($A1118,'Hoja de Trabajo para listado'!$AB$155:$AB$1048576,0),MATCH((CUADRO!Q$4&amp;$E1118),'Hoja de Trabajo para listado'!$AB$151:$BA$151,0)),0)+IFERROR(INDEX('Hoja de Trabajo para listado'!$BC$155:$CB$1048576,MATCH($A1118,'Hoja de Trabajo para listado'!$BC$155:$BC$1048576,0),MATCH((CUADRO!Q$4&amp;$E1118),'Hoja de Trabajo para listado'!$BC$151:$CB$151,0)),0)+IFERROR(INDEX('Hoja de Trabajo para listado'!$DE$153:$DG$274,MATCH($A1118,'Hoja de Trabajo para listado'!$DE$153:$DE$1048576,0),MATCH((CUADRO!Q$4&amp;$E1118),'Hoja de Trabajo para listado'!$DE$151:$DG$151,0)),0)+IFERROR(INDEX('Hoja de Trabajo para listado'!$CD$155:$DC$1048576,MATCH($A1118,'Hoja de Trabajo para listado'!$CD$155:$CD$1048576,0),MATCH((CUADRO!Q$4&amp;$E1118),'Hoja de Trabajo para listado'!$CD$151:$DC$151,0)),0)</f>
        <v>0</v>
      </c>
      <c r="R1118" s="245">
        <f t="shared" ca="1" si="41"/>
        <v>0</v>
      </c>
      <c r="S1118" s="259">
        <f ca="1">+R1117+R1118</f>
        <v>0</v>
      </c>
      <c r="T1118" s="245">
        <f ca="1">+S1118</f>
        <v>0</v>
      </c>
      <c r="U1118" s="244">
        <f t="shared" si="42"/>
        <v>2</v>
      </c>
      <c r="V1118" s="333" t="str">
        <f>+VLOOKUP(A1118,bd_lista!$A$3:$E$592,5,FALSE)</f>
        <v>Empresas Municipales</v>
      </c>
      <c r="W1118" s="388"/>
      <c r="X1118" s="242">
        <f>+VLOOKUP(A1118,[4]Sheet1!$A$13:$D$744,4,FALSE)</f>
        <v>0</v>
      </c>
      <c r="Y1118" s="242" t="e">
        <f>+VLOOKUP(X1118,bd_lista!$A$3:$C$592,3,FALSE)</f>
        <v>#N/A</v>
      </c>
      <c r="Z1118" s="292"/>
      <c r="AA1118" s="321"/>
    </row>
    <row r="1119" spans="1:27" customFormat="1" ht="15" hidden="1" customHeight="1">
      <c r="A1119" s="32">
        <v>2302</v>
      </c>
      <c r="B1119" s="392">
        <f>+A1119</f>
        <v>2302</v>
      </c>
      <c r="C1119" s="247" t="str">
        <f>+VLOOKUP(A1119,bd_lista!$A$3:$C$592,3,FALSE)</f>
        <v>Empresa Municipal de Agua Potable y Alcantarillado Sacaba</v>
      </c>
      <c r="D1119" s="389" t="str">
        <f>+C1119</f>
        <v>Empresa Municipal de Agua Potable y Alcantarillado Sacaba</v>
      </c>
      <c r="E1119" s="242" t="s">
        <v>1304</v>
      </c>
      <c r="F1119" s="243">
        <f ca="1">+IFERROR(INDEX('Hoja de Trabajo para listado'!$A$155:$Z$1048576,MATCH($A1119,'Hoja de Trabajo para listado'!$A$155:$A$1048576,0),MATCH((CUADRO!F$4&amp;$E1119),'Hoja de Trabajo para listado'!$A$151:$Z$151,0)),0)+IFERROR(INDEX('Hoja de Trabajo para listado'!$AB$155:$BA$1048576,MATCH($A1119,'Hoja de Trabajo para listado'!$AB$155:$AB$1048576,0),MATCH((CUADRO!F$4&amp;$E1119),'Hoja de Trabajo para listado'!$AB$151:$BA$151,0)),0)+IFERROR(INDEX('Hoja de Trabajo para listado'!$BC$155:$CB$1048576,MATCH($A1119,'Hoja de Trabajo para listado'!$BC$155:$BC$1048576,0),MATCH((CUADRO!F$4&amp;$E1119),'Hoja de Trabajo para listado'!$BC$151:$CB$151,0)),0)+IFERROR(INDEX('Hoja de Trabajo para listado'!$DE$153:$DG$274,MATCH($A1119,'Hoja de Trabajo para listado'!$DE$153:$DE$1048576,0),MATCH((CUADRO!F$4&amp;$E1119),'Hoja de Trabajo para listado'!$DE$151:$DG$151,0)),0)+IFERROR(INDEX('Hoja de Trabajo para listado'!$CD$155:$DC$1048576,MATCH($A1119,'Hoja de Trabajo para listado'!$CD$155:$CD$1048576,0),MATCH((CUADRO!F$4&amp;$E1119),'Hoja de Trabajo para listado'!$CD$151:$DC$151,0)),0)</f>
        <v>0</v>
      </c>
      <c r="G1119" s="243">
        <f ca="1">+IFERROR(INDEX('Hoja de Trabajo para listado'!$A$155:$Z$1048576,MATCH($A1119,'Hoja de Trabajo para listado'!$A$155:$A$1048576,0),MATCH((CUADRO!G$4&amp;$E1119),'Hoja de Trabajo para listado'!$A$151:$Z$151,0)),0)+IFERROR(INDEX('Hoja de Trabajo para listado'!$AB$155:$BA$1048576,MATCH($A1119,'Hoja de Trabajo para listado'!$AB$155:$AB$1048576,0),MATCH((CUADRO!G$4&amp;$E1119),'Hoja de Trabajo para listado'!$AB$151:$BA$151,0)),0)+IFERROR(INDEX('Hoja de Trabajo para listado'!$BC$155:$CB$1048576,MATCH($A1119,'Hoja de Trabajo para listado'!$BC$155:$BC$1048576,0),MATCH((CUADRO!G$4&amp;$E1119),'Hoja de Trabajo para listado'!$BC$151:$CB$151,0)),0)+IFERROR(INDEX('Hoja de Trabajo para listado'!$DE$153:$DG$274,MATCH($A1119,'Hoja de Trabajo para listado'!$DE$153:$DE$1048576,0),MATCH((CUADRO!G$4&amp;$E1119),'Hoja de Trabajo para listado'!$DE$151:$DG$151,0)),0)+IFERROR(INDEX('Hoja de Trabajo para listado'!$CD$155:$DC$1048576,MATCH($A1119,'Hoja de Trabajo para listado'!$CD$155:$CD$1048576,0),MATCH((CUADRO!G$4&amp;$E1119),'Hoja de Trabajo para listado'!$CD$151:$DC$151,0)),0)</f>
        <v>0</v>
      </c>
      <c r="H1119" s="243">
        <f ca="1">+IFERROR(INDEX('Hoja de Trabajo para listado'!$A$155:$Z$1048576,MATCH($A1119,'Hoja de Trabajo para listado'!$A$155:$A$1048576,0),MATCH((CUADRO!H$4&amp;$E1119),'Hoja de Trabajo para listado'!$A$151:$Z$151,0)),0)+IFERROR(INDEX('Hoja de Trabajo para listado'!$AB$155:$BA$1048576,MATCH($A1119,'Hoja de Trabajo para listado'!$AB$155:$AB$1048576,0),MATCH((CUADRO!H$4&amp;$E1119),'Hoja de Trabajo para listado'!$AB$151:$BA$151,0)),0)+IFERROR(INDEX('Hoja de Trabajo para listado'!$BC$155:$CB$1048576,MATCH($A1119,'Hoja de Trabajo para listado'!$BC$155:$BC$1048576,0),MATCH((CUADRO!H$4&amp;$E1119),'Hoja de Trabajo para listado'!$BC$151:$CB$151,0)),0)+IFERROR(INDEX('Hoja de Trabajo para listado'!$DE$153:$DG$274,MATCH($A1119,'Hoja de Trabajo para listado'!$DE$153:$DE$1048576,0),MATCH((CUADRO!H$4&amp;$E1119),'Hoja de Trabajo para listado'!$DE$151:$DG$151,0)),0)+IFERROR(INDEX('Hoja de Trabajo para listado'!$CD$155:$DC$1048576,MATCH($A1119,'Hoja de Trabajo para listado'!$CD$155:$CD$1048576,0),MATCH((CUADRO!H$4&amp;$E1119),'Hoja de Trabajo para listado'!$CD$151:$DC$151,0)),0)</f>
        <v>0</v>
      </c>
      <c r="I1119" s="243">
        <f ca="1">+IFERROR(INDEX('Hoja de Trabajo para listado'!$A$155:$Z$1048576,MATCH($A1119,'Hoja de Trabajo para listado'!$A$155:$A$1048576,0),MATCH((CUADRO!I$4&amp;$E1119),'Hoja de Trabajo para listado'!$A$151:$Z$151,0)),0)+IFERROR(INDEX('Hoja de Trabajo para listado'!$AB$155:$BA$1048576,MATCH($A1119,'Hoja de Trabajo para listado'!$AB$155:$AB$1048576,0),MATCH((CUADRO!I$4&amp;$E1119),'Hoja de Trabajo para listado'!$AB$151:$BA$151,0)),0)+IFERROR(INDEX('Hoja de Trabajo para listado'!$BC$155:$CB$1048576,MATCH($A1119,'Hoja de Trabajo para listado'!$BC$155:$BC$1048576,0),MATCH((CUADRO!I$4&amp;$E1119),'Hoja de Trabajo para listado'!$BC$151:$CB$151,0)),0)+IFERROR(INDEX('Hoja de Trabajo para listado'!$DE$153:$DG$274,MATCH($A1119,'Hoja de Trabajo para listado'!$DE$153:$DE$1048576,0),MATCH((CUADRO!I$4&amp;$E1119),'Hoja de Trabajo para listado'!$DE$151:$DG$151,0)),0)+IFERROR(INDEX('Hoja de Trabajo para listado'!$CD$155:$DC$1048576,MATCH($A1119,'Hoja de Trabajo para listado'!$CD$155:$CD$1048576,0),MATCH((CUADRO!I$4&amp;$E1119),'Hoja de Trabajo para listado'!$CD$151:$DC$151,0)),0)</f>
        <v>0</v>
      </c>
      <c r="J1119" s="243">
        <f ca="1">+IFERROR(INDEX('Hoja de Trabajo para listado'!$A$155:$Z$1048576,MATCH($A1119,'Hoja de Trabajo para listado'!$A$155:$A$1048576,0),MATCH((CUADRO!J$4&amp;$E1119),'Hoja de Trabajo para listado'!$A$151:$Z$151,0)),0)+IFERROR(INDEX('Hoja de Trabajo para listado'!$AB$155:$BA$1048576,MATCH($A1119,'Hoja de Trabajo para listado'!$AB$155:$AB$1048576,0),MATCH((CUADRO!J$4&amp;$E1119),'Hoja de Trabajo para listado'!$AB$151:$BA$151,0)),0)+IFERROR(INDEX('Hoja de Trabajo para listado'!$BC$155:$CB$1048576,MATCH($A1119,'Hoja de Trabajo para listado'!$BC$155:$BC$1048576,0),MATCH((CUADRO!J$4&amp;$E1119),'Hoja de Trabajo para listado'!$BC$151:$CB$151,0)),0)+IFERROR(INDEX('Hoja de Trabajo para listado'!$DE$153:$DG$274,MATCH($A1119,'Hoja de Trabajo para listado'!$DE$153:$DE$1048576,0),MATCH((CUADRO!J$4&amp;$E1119),'Hoja de Trabajo para listado'!$DE$151:$DG$151,0)),0)+IFERROR(INDEX('Hoja de Trabajo para listado'!$CD$155:$DC$1048576,MATCH($A1119,'Hoja de Trabajo para listado'!$CD$155:$CD$1048576,0),MATCH((CUADRO!J$4&amp;$E1119),'Hoja de Trabajo para listado'!$CD$151:$DC$151,0)),0)</f>
        <v>0</v>
      </c>
      <c r="K1119" s="243">
        <f ca="1">+IFERROR(INDEX('Hoja de Trabajo para listado'!$A$155:$Z$1048576,MATCH($A1119,'Hoja de Trabajo para listado'!$A$155:$A$1048576,0),MATCH((CUADRO!K$4&amp;$E1119),'Hoja de Trabajo para listado'!$A$151:$Z$151,0)),0)+IFERROR(INDEX('Hoja de Trabajo para listado'!$AB$155:$BA$1048576,MATCH($A1119,'Hoja de Trabajo para listado'!$AB$155:$AB$1048576,0),MATCH((CUADRO!K$4&amp;$E1119),'Hoja de Trabajo para listado'!$AB$151:$BA$151,0)),0)+IFERROR(INDEX('Hoja de Trabajo para listado'!$BC$155:$CB$1048576,MATCH($A1119,'Hoja de Trabajo para listado'!$BC$155:$BC$1048576,0),MATCH((CUADRO!K$4&amp;$E1119),'Hoja de Trabajo para listado'!$BC$151:$CB$151,0)),0)+IFERROR(INDEX('Hoja de Trabajo para listado'!$DE$153:$DG$274,MATCH($A1119,'Hoja de Trabajo para listado'!$DE$153:$DE$1048576,0),MATCH((CUADRO!K$4&amp;$E1119),'Hoja de Trabajo para listado'!$DE$151:$DG$151,0)),0)+IFERROR(INDEX('Hoja de Trabajo para listado'!$CD$155:$DC$1048576,MATCH($A1119,'Hoja de Trabajo para listado'!$CD$155:$CD$1048576,0),MATCH((CUADRO!K$4&amp;$E1119),'Hoja de Trabajo para listado'!$CD$151:$DC$151,0)),0)</f>
        <v>0</v>
      </c>
      <c r="L1119" s="243">
        <f ca="1">+IFERROR(INDEX('Hoja de Trabajo para listado'!$A$155:$Z$1048576,MATCH($A1119,'Hoja de Trabajo para listado'!$A$155:$A$1048576,0),MATCH((CUADRO!L$4&amp;$E1119),'Hoja de Trabajo para listado'!$A$151:$Z$151,0)),0)+IFERROR(INDEX('Hoja de Trabajo para listado'!$AB$155:$BA$1048576,MATCH($A1119,'Hoja de Trabajo para listado'!$AB$155:$AB$1048576,0),MATCH((CUADRO!L$4&amp;$E1119),'Hoja de Trabajo para listado'!$AB$151:$BA$151,0)),0)+IFERROR(INDEX('Hoja de Trabajo para listado'!$BC$155:$CB$1048576,MATCH($A1119,'Hoja de Trabajo para listado'!$BC$155:$BC$1048576,0),MATCH((CUADRO!L$4&amp;$E1119),'Hoja de Trabajo para listado'!$BC$151:$CB$151,0)),0)+IFERROR(INDEX('Hoja de Trabajo para listado'!$DE$153:$DG$274,MATCH($A1119,'Hoja de Trabajo para listado'!$DE$153:$DE$1048576,0),MATCH((CUADRO!L$4&amp;$E1119),'Hoja de Trabajo para listado'!$DE$151:$DG$151,0)),0)+IFERROR(INDEX('Hoja de Trabajo para listado'!$CD$155:$DC$1048576,MATCH($A1119,'Hoja de Trabajo para listado'!$CD$155:$CD$1048576,0),MATCH((CUADRO!L$4&amp;$E1119),'Hoja de Trabajo para listado'!$CD$151:$DC$151,0)),0)</f>
        <v>0</v>
      </c>
      <c r="M1119" s="243">
        <f ca="1">+IFERROR(INDEX('Hoja de Trabajo para listado'!$A$155:$Z$1048576,MATCH($A1119,'Hoja de Trabajo para listado'!$A$155:$A$1048576,0),MATCH((CUADRO!M$4&amp;$E1119),'Hoja de Trabajo para listado'!$A$151:$Z$151,0)),0)+IFERROR(INDEX('Hoja de Trabajo para listado'!$AB$155:$BA$1048576,MATCH($A1119,'Hoja de Trabajo para listado'!$AB$155:$AB$1048576,0),MATCH((CUADRO!M$4&amp;$E1119),'Hoja de Trabajo para listado'!$AB$151:$BA$151,0)),0)+IFERROR(INDEX('Hoja de Trabajo para listado'!$BC$155:$CB$1048576,MATCH($A1119,'Hoja de Trabajo para listado'!$BC$155:$BC$1048576,0),MATCH((CUADRO!M$4&amp;$E1119),'Hoja de Trabajo para listado'!$BC$151:$CB$151,0)),0)+IFERROR(INDEX('Hoja de Trabajo para listado'!$DE$153:$DG$274,MATCH($A1119,'Hoja de Trabajo para listado'!$DE$153:$DE$1048576,0),MATCH((CUADRO!M$4&amp;$E1119),'Hoja de Trabajo para listado'!$DE$151:$DG$151,0)),0)+IFERROR(INDEX('Hoja de Trabajo para listado'!$CD$155:$DC$1048576,MATCH($A1119,'Hoja de Trabajo para listado'!$CD$155:$CD$1048576,0),MATCH((CUADRO!M$4&amp;$E1119),'Hoja de Trabajo para listado'!$CD$151:$DC$151,0)),0)</f>
        <v>0</v>
      </c>
      <c r="N1119" s="243">
        <f ca="1">+IFERROR(INDEX('Hoja de Trabajo para listado'!$A$155:$Z$1048576,MATCH($A1119,'Hoja de Trabajo para listado'!$A$155:$A$1048576,0),MATCH((CUADRO!N$4&amp;$E1119),'Hoja de Trabajo para listado'!$A$151:$Z$151,0)),0)+IFERROR(INDEX('Hoja de Trabajo para listado'!$AB$155:$BA$1048576,MATCH($A1119,'Hoja de Trabajo para listado'!$AB$155:$AB$1048576,0),MATCH((CUADRO!N$4&amp;$E1119),'Hoja de Trabajo para listado'!$AB$151:$BA$151,0)),0)+IFERROR(INDEX('Hoja de Trabajo para listado'!$BC$155:$CB$1048576,MATCH($A1119,'Hoja de Trabajo para listado'!$BC$155:$BC$1048576,0),MATCH((CUADRO!N$4&amp;$E1119),'Hoja de Trabajo para listado'!$BC$151:$CB$151,0)),0)+IFERROR(INDEX('Hoja de Trabajo para listado'!$DE$153:$DG$274,MATCH($A1119,'Hoja de Trabajo para listado'!$DE$153:$DE$1048576,0),MATCH((CUADRO!N$4&amp;$E1119),'Hoja de Trabajo para listado'!$DE$151:$DG$151,0)),0)+IFERROR(INDEX('Hoja de Trabajo para listado'!$CD$155:$DC$1048576,MATCH($A1119,'Hoja de Trabajo para listado'!$CD$155:$CD$1048576,0),MATCH((CUADRO!N$4&amp;$E1119),'Hoja de Trabajo para listado'!$CD$151:$DC$151,0)),0)</f>
        <v>0</v>
      </c>
      <c r="O1119" s="243">
        <f ca="1">+IFERROR(INDEX('Hoja de Trabajo para listado'!$A$155:$Z$1048576,MATCH($A1119,'Hoja de Trabajo para listado'!$A$155:$A$1048576,0),MATCH((CUADRO!O$4&amp;$E1119),'Hoja de Trabajo para listado'!$A$151:$Z$151,0)),0)+IFERROR(INDEX('Hoja de Trabajo para listado'!$AB$155:$BA$1048576,MATCH($A1119,'Hoja de Trabajo para listado'!$AB$155:$AB$1048576,0),MATCH((CUADRO!O$4&amp;$E1119),'Hoja de Trabajo para listado'!$AB$151:$BA$151,0)),0)+IFERROR(INDEX('Hoja de Trabajo para listado'!$BC$155:$CB$1048576,MATCH($A1119,'Hoja de Trabajo para listado'!$BC$155:$BC$1048576,0),MATCH((CUADRO!O$4&amp;$E1119),'Hoja de Trabajo para listado'!$BC$151:$CB$151,0)),0)+IFERROR(INDEX('Hoja de Trabajo para listado'!$DE$153:$DG$274,MATCH($A1119,'Hoja de Trabajo para listado'!$DE$153:$DE$1048576,0),MATCH((CUADRO!O$4&amp;$E1119),'Hoja de Trabajo para listado'!$DE$151:$DG$151,0)),0)+IFERROR(INDEX('Hoja de Trabajo para listado'!$CD$155:$DC$1048576,MATCH($A1119,'Hoja de Trabajo para listado'!$CD$155:$CD$1048576,0),MATCH((CUADRO!O$4&amp;$E1119),'Hoja de Trabajo para listado'!$CD$151:$DC$151,0)),0)</f>
        <v>0</v>
      </c>
      <c r="P1119" s="243">
        <f ca="1">+IFERROR(INDEX('Hoja de Trabajo para listado'!$A$155:$Z$1048576,MATCH($A1119,'Hoja de Trabajo para listado'!$A$155:$A$1048576,0),MATCH((CUADRO!P$4&amp;$E1119),'Hoja de Trabajo para listado'!$A$151:$Z$151,0)),0)+IFERROR(INDEX('Hoja de Trabajo para listado'!$AB$155:$BA$1048576,MATCH($A1119,'Hoja de Trabajo para listado'!$AB$155:$AB$1048576,0),MATCH((CUADRO!P$4&amp;$E1119),'Hoja de Trabajo para listado'!$AB$151:$BA$151,0)),0)+IFERROR(INDEX('Hoja de Trabajo para listado'!$BC$155:$CB$1048576,MATCH($A1119,'Hoja de Trabajo para listado'!$BC$155:$BC$1048576,0),MATCH((CUADRO!P$4&amp;$E1119),'Hoja de Trabajo para listado'!$BC$151:$CB$151,0)),0)+IFERROR(INDEX('Hoja de Trabajo para listado'!$DE$153:$DG$274,MATCH($A1119,'Hoja de Trabajo para listado'!$DE$153:$DE$1048576,0),MATCH((CUADRO!P$4&amp;$E1119),'Hoja de Trabajo para listado'!$DE$151:$DG$151,0)),0)+IFERROR(INDEX('Hoja de Trabajo para listado'!$CD$155:$DC$1048576,MATCH($A1119,'Hoja de Trabajo para listado'!$CD$155:$CD$1048576,0),MATCH((CUADRO!P$4&amp;$E1119),'Hoja de Trabajo para listado'!$CD$151:$DC$151,0)),0)</f>
        <v>0</v>
      </c>
      <c r="Q1119" s="243">
        <f ca="1">+IFERROR(INDEX('Hoja de Trabajo para listado'!$A$155:$Z$1048576,MATCH($A1119,'Hoja de Trabajo para listado'!$A$155:$A$1048576,0),MATCH((CUADRO!Q$4&amp;$E1119),'Hoja de Trabajo para listado'!$A$151:$Z$151,0)),0)+IFERROR(INDEX('Hoja de Trabajo para listado'!$AB$155:$BA$1048576,MATCH($A1119,'Hoja de Trabajo para listado'!$AB$155:$AB$1048576,0),MATCH((CUADRO!Q$4&amp;$E1119),'Hoja de Trabajo para listado'!$AB$151:$BA$151,0)),0)+IFERROR(INDEX('Hoja de Trabajo para listado'!$BC$155:$CB$1048576,MATCH($A1119,'Hoja de Trabajo para listado'!$BC$155:$BC$1048576,0),MATCH((CUADRO!Q$4&amp;$E1119),'Hoja de Trabajo para listado'!$BC$151:$CB$151,0)),0)+IFERROR(INDEX('Hoja de Trabajo para listado'!$DE$153:$DG$274,MATCH($A1119,'Hoja de Trabajo para listado'!$DE$153:$DE$1048576,0),MATCH((CUADRO!Q$4&amp;$E1119),'Hoja de Trabajo para listado'!$DE$151:$DG$151,0)),0)+IFERROR(INDEX('Hoja de Trabajo para listado'!$CD$155:$DC$1048576,MATCH($A1119,'Hoja de Trabajo para listado'!$CD$155:$CD$1048576,0),MATCH((CUADRO!Q$4&amp;$E1119),'Hoja de Trabajo para listado'!$CD$151:$DC$151,0)),0)</f>
        <v>0</v>
      </c>
      <c r="R1119" s="243">
        <f t="shared" ca="1" si="41"/>
        <v>0</v>
      </c>
      <c r="S1119" s="249"/>
      <c r="T1119" s="243">
        <f ca="1">+T1120</f>
        <v>0</v>
      </c>
      <c r="U1119" s="242">
        <f t="shared" si="42"/>
        <v>1</v>
      </c>
      <c r="V1119" s="333" t="str">
        <f>+VLOOKUP(A1119,bd_lista!$A$3:$E$592,5,FALSE)</f>
        <v>Empresas Municipales</v>
      </c>
      <c r="W1119" s="387" t="str">
        <f>+V1119</f>
        <v>Empresas Municipales</v>
      </c>
      <c r="X1119" s="242">
        <f>+VLOOKUP(A1119,[4]Sheet1!$A$13:$D$744,4,FALSE)</f>
        <v>0</v>
      </c>
      <c r="Y1119" s="242" t="e">
        <f>+VLOOKUP(X1119,bd_lista!$A$3:$C$592,3,FALSE)</f>
        <v>#N/A</v>
      </c>
      <c r="Z1119" s="294">
        <f>+X1119</f>
        <v>0</v>
      </c>
      <c r="AA1119" s="319" t="e">
        <f>+Y1119</f>
        <v>#N/A</v>
      </c>
    </row>
    <row r="1120" spans="1:27" customFormat="1" ht="15" hidden="1" customHeight="1">
      <c r="A1120" s="32">
        <v>2302</v>
      </c>
      <c r="B1120" s="393"/>
      <c r="C1120" s="247" t="str">
        <f>+VLOOKUP(A1120,bd_lista!$A$3:$C$592,3,FALSE)</f>
        <v>Empresa Municipal de Agua Potable y Alcantarillado Sacaba</v>
      </c>
      <c r="D1120" s="390"/>
      <c r="E1120" s="244" t="s">
        <v>1305</v>
      </c>
      <c r="F1120" s="245">
        <f ca="1">+IFERROR(INDEX('Hoja de Trabajo para listado'!$A$155:$Z$1048576,MATCH($A1120,'Hoja de Trabajo para listado'!$A$155:$A$1048576,0),MATCH((CUADRO!F$4&amp;$E1120),'Hoja de Trabajo para listado'!$A$151:$Z$151,0)),0)+IFERROR(INDEX('Hoja de Trabajo para listado'!$AB$155:$BA$1048576,MATCH($A1120,'Hoja de Trabajo para listado'!$AB$155:$AB$1048576,0),MATCH((CUADRO!F$4&amp;$E1120),'Hoja de Trabajo para listado'!$AB$151:$BA$151,0)),0)+IFERROR(INDEX('Hoja de Trabajo para listado'!$BC$155:$CB$1048576,MATCH($A1120,'Hoja de Trabajo para listado'!$BC$155:$BC$1048576,0),MATCH((CUADRO!F$4&amp;$E1120),'Hoja de Trabajo para listado'!$BC$151:$CB$151,0)),0)+IFERROR(INDEX('Hoja de Trabajo para listado'!$DE$153:$DG$274,MATCH($A1120,'Hoja de Trabajo para listado'!$DE$153:$DE$1048576,0),MATCH((CUADRO!F$4&amp;$E1120),'Hoja de Trabajo para listado'!$DE$151:$DG$151,0)),0)+IFERROR(INDEX('Hoja de Trabajo para listado'!$CD$155:$DC$1048576,MATCH($A1120,'Hoja de Trabajo para listado'!$CD$155:$CD$1048576,0),MATCH((CUADRO!F$4&amp;$E1120),'Hoja de Trabajo para listado'!$CD$151:$DC$151,0)),0)</f>
        <v>0</v>
      </c>
      <c r="G1120" s="245">
        <f ca="1">+IFERROR(INDEX('Hoja de Trabajo para listado'!$A$155:$Z$1048576,MATCH($A1120,'Hoja de Trabajo para listado'!$A$155:$A$1048576,0),MATCH((CUADRO!G$4&amp;$E1120),'Hoja de Trabajo para listado'!$A$151:$Z$151,0)),0)+IFERROR(INDEX('Hoja de Trabajo para listado'!$AB$155:$BA$1048576,MATCH($A1120,'Hoja de Trabajo para listado'!$AB$155:$AB$1048576,0),MATCH((CUADRO!G$4&amp;$E1120),'Hoja de Trabajo para listado'!$AB$151:$BA$151,0)),0)+IFERROR(INDEX('Hoja de Trabajo para listado'!$BC$155:$CB$1048576,MATCH($A1120,'Hoja de Trabajo para listado'!$BC$155:$BC$1048576,0),MATCH((CUADRO!G$4&amp;$E1120),'Hoja de Trabajo para listado'!$BC$151:$CB$151,0)),0)+IFERROR(INDEX('Hoja de Trabajo para listado'!$DE$153:$DG$274,MATCH($A1120,'Hoja de Trabajo para listado'!$DE$153:$DE$1048576,0),MATCH((CUADRO!G$4&amp;$E1120),'Hoja de Trabajo para listado'!$DE$151:$DG$151,0)),0)+IFERROR(INDEX('Hoja de Trabajo para listado'!$CD$155:$DC$1048576,MATCH($A1120,'Hoja de Trabajo para listado'!$CD$155:$CD$1048576,0),MATCH((CUADRO!G$4&amp;$E1120),'Hoja de Trabajo para listado'!$CD$151:$DC$151,0)),0)</f>
        <v>0</v>
      </c>
      <c r="H1120" s="245">
        <f ca="1">+IFERROR(INDEX('Hoja de Trabajo para listado'!$A$155:$Z$1048576,MATCH($A1120,'Hoja de Trabajo para listado'!$A$155:$A$1048576,0),MATCH((CUADRO!H$4&amp;$E1120),'Hoja de Trabajo para listado'!$A$151:$Z$151,0)),0)+IFERROR(INDEX('Hoja de Trabajo para listado'!$AB$155:$BA$1048576,MATCH($A1120,'Hoja de Trabajo para listado'!$AB$155:$AB$1048576,0),MATCH((CUADRO!H$4&amp;$E1120),'Hoja de Trabajo para listado'!$AB$151:$BA$151,0)),0)+IFERROR(INDEX('Hoja de Trabajo para listado'!$BC$155:$CB$1048576,MATCH($A1120,'Hoja de Trabajo para listado'!$BC$155:$BC$1048576,0),MATCH((CUADRO!H$4&amp;$E1120),'Hoja de Trabajo para listado'!$BC$151:$CB$151,0)),0)+IFERROR(INDEX('Hoja de Trabajo para listado'!$DE$153:$DG$274,MATCH($A1120,'Hoja de Trabajo para listado'!$DE$153:$DE$1048576,0),MATCH((CUADRO!H$4&amp;$E1120),'Hoja de Trabajo para listado'!$DE$151:$DG$151,0)),0)+IFERROR(INDEX('Hoja de Trabajo para listado'!$CD$155:$DC$1048576,MATCH($A1120,'Hoja de Trabajo para listado'!$CD$155:$CD$1048576,0),MATCH((CUADRO!H$4&amp;$E1120),'Hoja de Trabajo para listado'!$CD$151:$DC$151,0)),0)</f>
        <v>0</v>
      </c>
      <c r="I1120" s="245">
        <f ca="1">+IFERROR(INDEX('Hoja de Trabajo para listado'!$A$155:$Z$1048576,MATCH($A1120,'Hoja de Trabajo para listado'!$A$155:$A$1048576,0),MATCH((CUADRO!I$4&amp;$E1120),'Hoja de Trabajo para listado'!$A$151:$Z$151,0)),0)+IFERROR(INDEX('Hoja de Trabajo para listado'!$AB$155:$BA$1048576,MATCH($A1120,'Hoja de Trabajo para listado'!$AB$155:$AB$1048576,0),MATCH((CUADRO!I$4&amp;$E1120),'Hoja de Trabajo para listado'!$AB$151:$BA$151,0)),0)+IFERROR(INDEX('Hoja de Trabajo para listado'!$BC$155:$CB$1048576,MATCH($A1120,'Hoja de Trabajo para listado'!$BC$155:$BC$1048576,0),MATCH((CUADRO!I$4&amp;$E1120),'Hoja de Trabajo para listado'!$BC$151:$CB$151,0)),0)+IFERROR(INDEX('Hoja de Trabajo para listado'!$DE$153:$DG$274,MATCH($A1120,'Hoja de Trabajo para listado'!$DE$153:$DE$1048576,0),MATCH((CUADRO!I$4&amp;$E1120),'Hoja de Trabajo para listado'!$DE$151:$DG$151,0)),0)+IFERROR(INDEX('Hoja de Trabajo para listado'!$CD$155:$DC$1048576,MATCH($A1120,'Hoja de Trabajo para listado'!$CD$155:$CD$1048576,0),MATCH((CUADRO!I$4&amp;$E1120),'Hoja de Trabajo para listado'!$CD$151:$DC$151,0)),0)</f>
        <v>0</v>
      </c>
      <c r="J1120" s="245">
        <f ca="1">+IFERROR(INDEX('Hoja de Trabajo para listado'!$A$155:$Z$1048576,MATCH($A1120,'Hoja de Trabajo para listado'!$A$155:$A$1048576,0),MATCH((CUADRO!J$4&amp;$E1120),'Hoja de Trabajo para listado'!$A$151:$Z$151,0)),0)+IFERROR(INDEX('Hoja de Trabajo para listado'!$AB$155:$BA$1048576,MATCH($A1120,'Hoja de Trabajo para listado'!$AB$155:$AB$1048576,0),MATCH((CUADRO!J$4&amp;$E1120),'Hoja de Trabajo para listado'!$AB$151:$BA$151,0)),0)+IFERROR(INDEX('Hoja de Trabajo para listado'!$BC$155:$CB$1048576,MATCH($A1120,'Hoja de Trabajo para listado'!$BC$155:$BC$1048576,0),MATCH((CUADRO!J$4&amp;$E1120),'Hoja de Trabajo para listado'!$BC$151:$CB$151,0)),0)+IFERROR(INDEX('Hoja de Trabajo para listado'!$DE$153:$DG$274,MATCH($A1120,'Hoja de Trabajo para listado'!$DE$153:$DE$1048576,0),MATCH((CUADRO!J$4&amp;$E1120),'Hoja de Trabajo para listado'!$DE$151:$DG$151,0)),0)+IFERROR(INDEX('Hoja de Trabajo para listado'!$CD$155:$DC$1048576,MATCH($A1120,'Hoja de Trabajo para listado'!$CD$155:$CD$1048576,0),MATCH((CUADRO!J$4&amp;$E1120),'Hoja de Trabajo para listado'!$CD$151:$DC$151,0)),0)</f>
        <v>0</v>
      </c>
      <c r="K1120" s="245">
        <f ca="1">+IFERROR(INDEX('Hoja de Trabajo para listado'!$A$155:$Z$1048576,MATCH($A1120,'Hoja de Trabajo para listado'!$A$155:$A$1048576,0),MATCH((CUADRO!K$4&amp;$E1120),'Hoja de Trabajo para listado'!$A$151:$Z$151,0)),0)+IFERROR(INDEX('Hoja de Trabajo para listado'!$AB$155:$BA$1048576,MATCH($A1120,'Hoja de Trabajo para listado'!$AB$155:$AB$1048576,0),MATCH((CUADRO!K$4&amp;$E1120),'Hoja de Trabajo para listado'!$AB$151:$BA$151,0)),0)+IFERROR(INDEX('Hoja de Trabajo para listado'!$BC$155:$CB$1048576,MATCH($A1120,'Hoja de Trabajo para listado'!$BC$155:$BC$1048576,0),MATCH((CUADRO!K$4&amp;$E1120),'Hoja de Trabajo para listado'!$BC$151:$CB$151,0)),0)+IFERROR(INDEX('Hoja de Trabajo para listado'!$DE$153:$DG$274,MATCH($A1120,'Hoja de Trabajo para listado'!$DE$153:$DE$1048576,0),MATCH((CUADRO!K$4&amp;$E1120),'Hoja de Trabajo para listado'!$DE$151:$DG$151,0)),0)+IFERROR(INDEX('Hoja de Trabajo para listado'!$CD$155:$DC$1048576,MATCH($A1120,'Hoja de Trabajo para listado'!$CD$155:$CD$1048576,0),MATCH((CUADRO!K$4&amp;$E1120),'Hoja de Trabajo para listado'!$CD$151:$DC$151,0)),0)</f>
        <v>0</v>
      </c>
      <c r="L1120" s="245">
        <f ca="1">+IFERROR(INDEX('Hoja de Trabajo para listado'!$A$155:$Z$1048576,MATCH($A1120,'Hoja de Trabajo para listado'!$A$155:$A$1048576,0),MATCH((CUADRO!L$4&amp;$E1120),'Hoja de Trabajo para listado'!$A$151:$Z$151,0)),0)+IFERROR(INDEX('Hoja de Trabajo para listado'!$AB$155:$BA$1048576,MATCH($A1120,'Hoja de Trabajo para listado'!$AB$155:$AB$1048576,0),MATCH((CUADRO!L$4&amp;$E1120),'Hoja de Trabajo para listado'!$AB$151:$BA$151,0)),0)+IFERROR(INDEX('Hoja de Trabajo para listado'!$BC$155:$CB$1048576,MATCH($A1120,'Hoja de Trabajo para listado'!$BC$155:$BC$1048576,0),MATCH((CUADRO!L$4&amp;$E1120),'Hoja de Trabajo para listado'!$BC$151:$CB$151,0)),0)+IFERROR(INDEX('Hoja de Trabajo para listado'!$DE$153:$DG$274,MATCH($A1120,'Hoja de Trabajo para listado'!$DE$153:$DE$1048576,0),MATCH((CUADRO!L$4&amp;$E1120),'Hoja de Trabajo para listado'!$DE$151:$DG$151,0)),0)+IFERROR(INDEX('Hoja de Trabajo para listado'!$CD$155:$DC$1048576,MATCH($A1120,'Hoja de Trabajo para listado'!$CD$155:$CD$1048576,0),MATCH((CUADRO!L$4&amp;$E1120),'Hoja de Trabajo para listado'!$CD$151:$DC$151,0)),0)</f>
        <v>0</v>
      </c>
      <c r="M1120" s="245">
        <f ca="1">+IFERROR(INDEX('Hoja de Trabajo para listado'!$A$155:$Z$1048576,MATCH($A1120,'Hoja de Trabajo para listado'!$A$155:$A$1048576,0),MATCH((CUADRO!M$4&amp;$E1120),'Hoja de Trabajo para listado'!$A$151:$Z$151,0)),0)+IFERROR(INDEX('Hoja de Trabajo para listado'!$AB$155:$BA$1048576,MATCH($A1120,'Hoja de Trabajo para listado'!$AB$155:$AB$1048576,0),MATCH((CUADRO!M$4&amp;$E1120),'Hoja de Trabajo para listado'!$AB$151:$BA$151,0)),0)+IFERROR(INDEX('Hoja de Trabajo para listado'!$BC$155:$CB$1048576,MATCH($A1120,'Hoja de Trabajo para listado'!$BC$155:$BC$1048576,0),MATCH((CUADRO!M$4&amp;$E1120),'Hoja de Trabajo para listado'!$BC$151:$CB$151,0)),0)+IFERROR(INDEX('Hoja de Trabajo para listado'!$DE$153:$DG$274,MATCH($A1120,'Hoja de Trabajo para listado'!$DE$153:$DE$1048576,0),MATCH((CUADRO!M$4&amp;$E1120),'Hoja de Trabajo para listado'!$DE$151:$DG$151,0)),0)+IFERROR(INDEX('Hoja de Trabajo para listado'!$CD$155:$DC$1048576,MATCH($A1120,'Hoja de Trabajo para listado'!$CD$155:$CD$1048576,0),MATCH((CUADRO!M$4&amp;$E1120),'Hoja de Trabajo para listado'!$CD$151:$DC$151,0)),0)</f>
        <v>0</v>
      </c>
      <c r="N1120" s="245">
        <f ca="1">+IFERROR(INDEX('Hoja de Trabajo para listado'!$A$155:$Z$1048576,MATCH($A1120,'Hoja de Trabajo para listado'!$A$155:$A$1048576,0),MATCH((CUADRO!N$4&amp;$E1120),'Hoja de Trabajo para listado'!$A$151:$Z$151,0)),0)+IFERROR(INDEX('Hoja de Trabajo para listado'!$AB$155:$BA$1048576,MATCH($A1120,'Hoja de Trabajo para listado'!$AB$155:$AB$1048576,0),MATCH((CUADRO!N$4&amp;$E1120),'Hoja de Trabajo para listado'!$AB$151:$BA$151,0)),0)+IFERROR(INDEX('Hoja de Trabajo para listado'!$BC$155:$CB$1048576,MATCH($A1120,'Hoja de Trabajo para listado'!$BC$155:$BC$1048576,0),MATCH((CUADRO!N$4&amp;$E1120),'Hoja de Trabajo para listado'!$BC$151:$CB$151,0)),0)+IFERROR(INDEX('Hoja de Trabajo para listado'!$DE$153:$DG$274,MATCH($A1120,'Hoja de Trabajo para listado'!$DE$153:$DE$1048576,0),MATCH((CUADRO!N$4&amp;$E1120),'Hoja de Trabajo para listado'!$DE$151:$DG$151,0)),0)+IFERROR(INDEX('Hoja de Trabajo para listado'!$CD$155:$DC$1048576,MATCH($A1120,'Hoja de Trabajo para listado'!$CD$155:$CD$1048576,0),MATCH((CUADRO!N$4&amp;$E1120),'Hoja de Trabajo para listado'!$CD$151:$DC$151,0)),0)</f>
        <v>0</v>
      </c>
      <c r="O1120" s="245">
        <f ca="1">+IFERROR(INDEX('Hoja de Trabajo para listado'!$A$155:$Z$1048576,MATCH($A1120,'Hoja de Trabajo para listado'!$A$155:$A$1048576,0),MATCH((CUADRO!O$4&amp;$E1120),'Hoja de Trabajo para listado'!$A$151:$Z$151,0)),0)+IFERROR(INDEX('Hoja de Trabajo para listado'!$AB$155:$BA$1048576,MATCH($A1120,'Hoja de Trabajo para listado'!$AB$155:$AB$1048576,0),MATCH((CUADRO!O$4&amp;$E1120),'Hoja de Trabajo para listado'!$AB$151:$BA$151,0)),0)+IFERROR(INDEX('Hoja de Trabajo para listado'!$BC$155:$CB$1048576,MATCH($A1120,'Hoja de Trabajo para listado'!$BC$155:$BC$1048576,0),MATCH((CUADRO!O$4&amp;$E1120),'Hoja de Trabajo para listado'!$BC$151:$CB$151,0)),0)+IFERROR(INDEX('Hoja de Trabajo para listado'!$DE$153:$DG$274,MATCH($A1120,'Hoja de Trabajo para listado'!$DE$153:$DE$1048576,0),MATCH((CUADRO!O$4&amp;$E1120),'Hoja de Trabajo para listado'!$DE$151:$DG$151,0)),0)+IFERROR(INDEX('Hoja de Trabajo para listado'!$CD$155:$DC$1048576,MATCH($A1120,'Hoja de Trabajo para listado'!$CD$155:$CD$1048576,0),MATCH((CUADRO!O$4&amp;$E1120),'Hoja de Trabajo para listado'!$CD$151:$DC$151,0)),0)</f>
        <v>0</v>
      </c>
      <c r="P1120" s="245">
        <f ca="1">+IFERROR(INDEX('Hoja de Trabajo para listado'!$A$155:$Z$1048576,MATCH($A1120,'Hoja de Trabajo para listado'!$A$155:$A$1048576,0),MATCH((CUADRO!P$4&amp;$E1120),'Hoja de Trabajo para listado'!$A$151:$Z$151,0)),0)+IFERROR(INDEX('Hoja de Trabajo para listado'!$AB$155:$BA$1048576,MATCH($A1120,'Hoja de Trabajo para listado'!$AB$155:$AB$1048576,0),MATCH((CUADRO!P$4&amp;$E1120),'Hoja de Trabajo para listado'!$AB$151:$BA$151,0)),0)+IFERROR(INDEX('Hoja de Trabajo para listado'!$BC$155:$CB$1048576,MATCH($A1120,'Hoja de Trabajo para listado'!$BC$155:$BC$1048576,0),MATCH((CUADRO!P$4&amp;$E1120),'Hoja de Trabajo para listado'!$BC$151:$CB$151,0)),0)+IFERROR(INDEX('Hoja de Trabajo para listado'!$DE$153:$DG$274,MATCH($A1120,'Hoja de Trabajo para listado'!$DE$153:$DE$1048576,0),MATCH((CUADRO!P$4&amp;$E1120),'Hoja de Trabajo para listado'!$DE$151:$DG$151,0)),0)+IFERROR(INDEX('Hoja de Trabajo para listado'!$CD$155:$DC$1048576,MATCH($A1120,'Hoja de Trabajo para listado'!$CD$155:$CD$1048576,0),MATCH((CUADRO!P$4&amp;$E1120),'Hoja de Trabajo para listado'!$CD$151:$DC$151,0)),0)</f>
        <v>0</v>
      </c>
      <c r="Q1120" s="245">
        <f ca="1">+IFERROR(INDEX('Hoja de Trabajo para listado'!$A$155:$Z$1048576,MATCH($A1120,'Hoja de Trabajo para listado'!$A$155:$A$1048576,0),MATCH((CUADRO!Q$4&amp;$E1120),'Hoja de Trabajo para listado'!$A$151:$Z$151,0)),0)+IFERROR(INDEX('Hoja de Trabajo para listado'!$AB$155:$BA$1048576,MATCH($A1120,'Hoja de Trabajo para listado'!$AB$155:$AB$1048576,0),MATCH((CUADRO!Q$4&amp;$E1120),'Hoja de Trabajo para listado'!$AB$151:$BA$151,0)),0)+IFERROR(INDEX('Hoja de Trabajo para listado'!$BC$155:$CB$1048576,MATCH($A1120,'Hoja de Trabajo para listado'!$BC$155:$BC$1048576,0),MATCH((CUADRO!Q$4&amp;$E1120),'Hoja de Trabajo para listado'!$BC$151:$CB$151,0)),0)+IFERROR(INDEX('Hoja de Trabajo para listado'!$DE$153:$DG$274,MATCH($A1120,'Hoja de Trabajo para listado'!$DE$153:$DE$1048576,0),MATCH((CUADRO!Q$4&amp;$E1120),'Hoja de Trabajo para listado'!$DE$151:$DG$151,0)),0)+IFERROR(INDEX('Hoja de Trabajo para listado'!$CD$155:$DC$1048576,MATCH($A1120,'Hoja de Trabajo para listado'!$CD$155:$CD$1048576,0),MATCH((CUADRO!Q$4&amp;$E1120),'Hoja de Trabajo para listado'!$CD$151:$DC$151,0)),0)</f>
        <v>0</v>
      </c>
      <c r="R1120" s="245">
        <f t="shared" ca="1" si="41"/>
        <v>0</v>
      </c>
      <c r="S1120" s="259">
        <f ca="1">+R1119+R1120</f>
        <v>0</v>
      </c>
      <c r="T1120" s="245">
        <f ca="1">+S1120</f>
        <v>0</v>
      </c>
      <c r="U1120" s="244">
        <f t="shared" si="42"/>
        <v>2</v>
      </c>
      <c r="V1120" s="333" t="str">
        <f>+VLOOKUP(A1120,bd_lista!$A$3:$E$592,5,FALSE)</f>
        <v>Empresas Municipales</v>
      </c>
      <c r="W1120" s="388"/>
      <c r="X1120" s="242">
        <f>+VLOOKUP(A1120,[4]Sheet1!$A$13:$D$744,4,FALSE)</f>
        <v>0</v>
      </c>
      <c r="Y1120" s="242" t="e">
        <f>+VLOOKUP(X1120,bd_lista!$A$3:$C$592,3,FALSE)</f>
        <v>#N/A</v>
      </c>
      <c r="Z1120" s="292"/>
      <c r="AA1120" s="321"/>
    </row>
    <row r="1121" spans="1:27" customFormat="1" ht="15" hidden="1" customHeight="1">
      <c r="A1121" s="32">
        <v>2303</v>
      </c>
      <c r="B1121" s="392">
        <f>+A1121</f>
        <v>2303</v>
      </c>
      <c r="C1121" s="247" t="str">
        <f>+VLOOKUP(A1121,bd_lista!$A$3:$C$592,3,FALSE)</f>
        <v>Empresa Municipal de Areas Verdes y Recreación alternativa</v>
      </c>
      <c r="D1121" s="389" t="str">
        <f>+C1121</f>
        <v>Empresa Municipal de Areas Verdes y Recreación alternativa</v>
      </c>
      <c r="E1121" s="242" t="s">
        <v>1304</v>
      </c>
      <c r="F1121" s="243">
        <f ca="1">+IFERROR(INDEX('Hoja de Trabajo para listado'!$A$155:$Z$1048576,MATCH($A1121,'Hoja de Trabajo para listado'!$A$155:$A$1048576,0),MATCH((CUADRO!F$4&amp;$E1121),'Hoja de Trabajo para listado'!$A$151:$Z$151,0)),0)+IFERROR(INDEX('Hoja de Trabajo para listado'!$AB$155:$BA$1048576,MATCH($A1121,'Hoja de Trabajo para listado'!$AB$155:$AB$1048576,0),MATCH((CUADRO!F$4&amp;$E1121),'Hoja de Trabajo para listado'!$AB$151:$BA$151,0)),0)+IFERROR(INDEX('Hoja de Trabajo para listado'!$BC$155:$CB$1048576,MATCH($A1121,'Hoja de Trabajo para listado'!$BC$155:$BC$1048576,0),MATCH((CUADRO!F$4&amp;$E1121),'Hoja de Trabajo para listado'!$BC$151:$CB$151,0)),0)+IFERROR(INDEX('Hoja de Trabajo para listado'!$DE$153:$DG$274,MATCH($A1121,'Hoja de Trabajo para listado'!$DE$153:$DE$1048576,0),MATCH((CUADRO!F$4&amp;$E1121),'Hoja de Trabajo para listado'!$DE$151:$DG$151,0)),0)+IFERROR(INDEX('Hoja de Trabajo para listado'!$CD$155:$DC$1048576,MATCH($A1121,'Hoja de Trabajo para listado'!$CD$155:$CD$1048576,0),MATCH((CUADRO!F$4&amp;$E1121),'Hoja de Trabajo para listado'!$CD$151:$DC$151,0)),0)</f>
        <v>0</v>
      </c>
      <c r="G1121" s="243">
        <f ca="1">+IFERROR(INDEX('Hoja de Trabajo para listado'!$A$155:$Z$1048576,MATCH($A1121,'Hoja de Trabajo para listado'!$A$155:$A$1048576,0),MATCH((CUADRO!G$4&amp;$E1121),'Hoja de Trabajo para listado'!$A$151:$Z$151,0)),0)+IFERROR(INDEX('Hoja de Trabajo para listado'!$AB$155:$BA$1048576,MATCH($A1121,'Hoja de Trabajo para listado'!$AB$155:$AB$1048576,0),MATCH((CUADRO!G$4&amp;$E1121),'Hoja de Trabajo para listado'!$AB$151:$BA$151,0)),0)+IFERROR(INDEX('Hoja de Trabajo para listado'!$BC$155:$CB$1048576,MATCH($A1121,'Hoja de Trabajo para listado'!$BC$155:$BC$1048576,0),MATCH((CUADRO!G$4&amp;$E1121),'Hoja de Trabajo para listado'!$BC$151:$CB$151,0)),0)+IFERROR(INDEX('Hoja de Trabajo para listado'!$DE$153:$DG$274,MATCH($A1121,'Hoja de Trabajo para listado'!$DE$153:$DE$1048576,0),MATCH((CUADRO!G$4&amp;$E1121),'Hoja de Trabajo para listado'!$DE$151:$DG$151,0)),0)+IFERROR(INDEX('Hoja de Trabajo para listado'!$CD$155:$DC$1048576,MATCH($A1121,'Hoja de Trabajo para listado'!$CD$155:$CD$1048576,0),MATCH((CUADRO!G$4&amp;$E1121),'Hoja de Trabajo para listado'!$CD$151:$DC$151,0)),0)</f>
        <v>0</v>
      </c>
      <c r="H1121" s="243">
        <f ca="1">+IFERROR(INDEX('Hoja de Trabajo para listado'!$A$155:$Z$1048576,MATCH($A1121,'Hoja de Trabajo para listado'!$A$155:$A$1048576,0),MATCH((CUADRO!H$4&amp;$E1121),'Hoja de Trabajo para listado'!$A$151:$Z$151,0)),0)+IFERROR(INDEX('Hoja de Trabajo para listado'!$AB$155:$BA$1048576,MATCH($A1121,'Hoja de Trabajo para listado'!$AB$155:$AB$1048576,0),MATCH((CUADRO!H$4&amp;$E1121),'Hoja de Trabajo para listado'!$AB$151:$BA$151,0)),0)+IFERROR(INDEX('Hoja de Trabajo para listado'!$BC$155:$CB$1048576,MATCH($A1121,'Hoja de Trabajo para listado'!$BC$155:$BC$1048576,0),MATCH((CUADRO!H$4&amp;$E1121),'Hoja de Trabajo para listado'!$BC$151:$CB$151,0)),0)+IFERROR(INDEX('Hoja de Trabajo para listado'!$DE$153:$DG$274,MATCH($A1121,'Hoja de Trabajo para listado'!$DE$153:$DE$1048576,0),MATCH((CUADRO!H$4&amp;$E1121),'Hoja de Trabajo para listado'!$DE$151:$DG$151,0)),0)+IFERROR(INDEX('Hoja de Trabajo para listado'!$CD$155:$DC$1048576,MATCH($A1121,'Hoja de Trabajo para listado'!$CD$155:$CD$1048576,0),MATCH((CUADRO!H$4&amp;$E1121),'Hoja de Trabajo para listado'!$CD$151:$DC$151,0)),0)</f>
        <v>0</v>
      </c>
      <c r="I1121" s="243">
        <f ca="1">+IFERROR(INDEX('Hoja de Trabajo para listado'!$A$155:$Z$1048576,MATCH($A1121,'Hoja de Trabajo para listado'!$A$155:$A$1048576,0),MATCH((CUADRO!I$4&amp;$E1121),'Hoja de Trabajo para listado'!$A$151:$Z$151,0)),0)+IFERROR(INDEX('Hoja de Trabajo para listado'!$AB$155:$BA$1048576,MATCH($A1121,'Hoja de Trabajo para listado'!$AB$155:$AB$1048576,0),MATCH((CUADRO!I$4&amp;$E1121),'Hoja de Trabajo para listado'!$AB$151:$BA$151,0)),0)+IFERROR(INDEX('Hoja de Trabajo para listado'!$BC$155:$CB$1048576,MATCH($A1121,'Hoja de Trabajo para listado'!$BC$155:$BC$1048576,0),MATCH((CUADRO!I$4&amp;$E1121),'Hoja de Trabajo para listado'!$BC$151:$CB$151,0)),0)+IFERROR(INDEX('Hoja de Trabajo para listado'!$DE$153:$DG$274,MATCH($A1121,'Hoja de Trabajo para listado'!$DE$153:$DE$1048576,0),MATCH((CUADRO!I$4&amp;$E1121),'Hoja de Trabajo para listado'!$DE$151:$DG$151,0)),0)+IFERROR(INDEX('Hoja de Trabajo para listado'!$CD$155:$DC$1048576,MATCH($A1121,'Hoja de Trabajo para listado'!$CD$155:$CD$1048576,0),MATCH((CUADRO!I$4&amp;$E1121),'Hoja de Trabajo para listado'!$CD$151:$DC$151,0)),0)</f>
        <v>0</v>
      </c>
      <c r="J1121" s="243">
        <f ca="1">+IFERROR(INDEX('Hoja de Trabajo para listado'!$A$155:$Z$1048576,MATCH($A1121,'Hoja de Trabajo para listado'!$A$155:$A$1048576,0),MATCH((CUADRO!J$4&amp;$E1121),'Hoja de Trabajo para listado'!$A$151:$Z$151,0)),0)+IFERROR(INDEX('Hoja de Trabajo para listado'!$AB$155:$BA$1048576,MATCH($A1121,'Hoja de Trabajo para listado'!$AB$155:$AB$1048576,0),MATCH((CUADRO!J$4&amp;$E1121),'Hoja de Trabajo para listado'!$AB$151:$BA$151,0)),0)+IFERROR(INDEX('Hoja de Trabajo para listado'!$BC$155:$CB$1048576,MATCH($A1121,'Hoja de Trabajo para listado'!$BC$155:$BC$1048576,0),MATCH((CUADRO!J$4&amp;$E1121),'Hoja de Trabajo para listado'!$BC$151:$CB$151,0)),0)+IFERROR(INDEX('Hoja de Trabajo para listado'!$DE$153:$DG$274,MATCH($A1121,'Hoja de Trabajo para listado'!$DE$153:$DE$1048576,0),MATCH((CUADRO!J$4&amp;$E1121),'Hoja de Trabajo para listado'!$DE$151:$DG$151,0)),0)+IFERROR(INDEX('Hoja de Trabajo para listado'!$CD$155:$DC$1048576,MATCH($A1121,'Hoja de Trabajo para listado'!$CD$155:$CD$1048576,0),MATCH((CUADRO!J$4&amp;$E1121),'Hoja de Trabajo para listado'!$CD$151:$DC$151,0)),0)</f>
        <v>0</v>
      </c>
      <c r="K1121" s="243">
        <f ca="1">+IFERROR(INDEX('Hoja de Trabajo para listado'!$A$155:$Z$1048576,MATCH($A1121,'Hoja de Trabajo para listado'!$A$155:$A$1048576,0),MATCH((CUADRO!K$4&amp;$E1121),'Hoja de Trabajo para listado'!$A$151:$Z$151,0)),0)+IFERROR(INDEX('Hoja de Trabajo para listado'!$AB$155:$BA$1048576,MATCH($A1121,'Hoja de Trabajo para listado'!$AB$155:$AB$1048576,0),MATCH((CUADRO!K$4&amp;$E1121),'Hoja de Trabajo para listado'!$AB$151:$BA$151,0)),0)+IFERROR(INDEX('Hoja de Trabajo para listado'!$BC$155:$CB$1048576,MATCH($A1121,'Hoja de Trabajo para listado'!$BC$155:$BC$1048576,0),MATCH((CUADRO!K$4&amp;$E1121),'Hoja de Trabajo para listado'!$BC$151:$CB$151,0)),0)+IFERROR(INDEX('Hoja de Trabajo para listado'!$DE$153:$DG$274,MATCH($A1121,'Hoja de Trabajo para listado'!$DE$153:$DE$1048576,0),MATCH((CUADRO!K$4&amp;$E1121),'Hoja de Trabajo para listado'!$DE$151:$DG$151,0)),0)+IFERROR(INDEX('Hoja de Trabajo para listado'!$CD$155:$DC$1048576,MATCH($A1121,'Hoja de Trabajo para listado'!$CD$155:$CD$1048576,0),MATCH((CUADRO!K$4&amp;$E1121),'Hoja de Trabajo para listado'!$CD$151:$DC$151,0)),0)</f>
        <v>0</v>
      </c>
      <c r="L1121" s="243">
        <f ca="1">+IFERROR(INDEX('Hoja de Trabajo para listado'!$A$155:$Z$1048576,MATCH($A1121,'Hoja de Trabajo para listado'!$A$155:$A$1048576,0),MATCH((CUADRO!L$4&amp;$E1121),'Hoja de Trabajo para listado'!$A$151:$Z$151,0)),0)+IFERROR(INDEX('Hoja de Trabajo para listado'!$AB$155:$BA$1048576,MATCH($A1121,'Hoja de Trabajo para listado'!$AB$155:$AB$1048576,0),MATCH((CUADRO!L$4&amp;$E1121),'Hoja de Trabajo para listado'!$AB$151:$BA$151,0)),0)+IFERROR(INDEX('Hoja de Trabajo para listado'!$BC$155:$CB$1048576,MATCH($A1121,'Hoja de Trabajo para listado'!$BC$155:$BC$1048576,0),MATCH((CUADRO!L$4&amp;$E1121),'Hoja de Trabajo para listado'!$BC$151:$CB$151,0)),0)+IFERROR(INDEX('Hoja de Trabajo para listado'!$DE$153:$DG$274,MATCH($A1121,'Hoja de Trabajo para listado'!$DE$153:$DE$1048576,0),MATCH((CUADRO!L$4&amp;$E1121),'Hoja de Trabajo para listado'!$DE$151:$DG$151,0)),0)+IFERROR(INDEX('Hoja de Trabajo para listado'!$CD$155:$DC$1048576,MATCH($A1121,'Hoja de Trabajo para listado'!$CD$155:$CD$1048576,0),MATCH((CUADRO!L$4&amp;$E1121),'Hoja de Trabajo para listado'!$CD$151:$DC$151,0)),0)</f>
        <v>0</v>
      </c>
      <c r="M1121" s="243">
        <f ca="1">+IFERROR(INDEX('Hoja de Trabajo para listado'!$A$155:$Z$1048576,MATCH($A1121,'Hoja de Trabajo para listado'!$A$155:$A$1048576,0),MATCH((CUADRO!M$4&amp;$E1121),'Hoja de Trabajo para listado'!$A$151:$Z$151,0)),0)+IFERROR(INDEX('Hoja de Trabajo para listado'!$AB$155:$BA$1048576,MATCH($A1121,'Hoja de Trabajo para listado'!$AB$155:$AB$1048576,0),MATCH((CUADRO!M$4&amp;$E1121),'Hoja de Trabajo para listado'!$AB$151:$BA$151,0)),0)+IFERROR(INDEX('Hoja de Trabajo para listado'!$BC$155:$CB$1048576,MATCH($A1121,'Hoja de Trabajo para listado'!$BC$155:$BC$1048576,0),MATCH((CUADRO!M$4&amp;$E1121),'Hoja de Trabajo para listado'!$BC$151:$CB$151,0)),0)+IFERROR(INDEX('Hoja de Trabajo para listado'!$DE$153:$DG$274,MATCH($A1121,'Hoja de Trabajo para listado'!$DE$153:$DE$1048576,0),MATCH((CUADRO!M$4&amp;$E1121),'Hoja de Trabajo para listado'!$DE$151:$DG$151,0)),0)+IFERROR(INDEX('Hoja de Trabajo para listado'!$CD$155:$DC$1048576,MATCH($A1121,'Hoja de Trabajo para listado'!$CD$155:$CD$1048576,0),MATCH((CUADRO!M$4&amp;$E1121),'Hoja de Trabajo para listado'!$CD$151:$DC$151,0)),0)</f>
        <v>0</v>
      </c>
      <c r="N1121" s="243">
        <f ca="1">+IFERROR(INDEX('Hoja de Trabajo para listado'!$A$155:$Z$1048576,MATCH($A1121,'Hoja de Trabajo para listado'!$A$155:$A$1048576,0),MATCH((CUADRO!N$4&amp;$E1121),'Hoja de Trabajo para listado'!$A$151:$Z$151,0)),0)+IFERROR(INDEX('Hoja de Trabajo para listado'!$AB$155:$BA$1048576,MATCH($A1121,'Hoja de Trabajo para listado'!$AB$155:$AB$1048576,0),MATCH((CUADRO!N$4&amp;$E1121),'Hoja de Trabajo para listado'!$AB$151:$BA$151,0)),0)+IFERROR(INDEX('Hoja de Trabajo para listado'!$BC$155:$CB$1048576,MATCH($A1121,'Hoja de Trabajo para listado'!$BC$155:$BC$1048576,0),MATCH((CUADRO!N$4&amp;$E1121),'Hoja de Trabajo para listado'!$BC$151:$CB$151,0)),0)+IFERROR(INDEX('Hoja de Trabajo para listado'!$DE$153:$DG$274,MATCH($A1121,'Hoja de Trabajo para listado'!$DE$153:$DE$1048576,0),MATCH((CUADRO!N$4&amp;$E1121),'Hoja de Trabajo para listado'!$DE$151:$DG$151,0)),0)+IFERROR(INDEX('Hoja de Trabajo para listado'!$CD$155:$DC$1048576,MATCH($A1121,'Hoja de Trabajo para listado'!$CD$155:$CD$1048576,0),MATCH((CUADRO!N$4&amp;$E1121),'Hoja de Trabajo para listado'!$CD$151:$DC$151,0)),0)</f>
        <v>0</v>
      </c>
      <c r="O1121" s="243">
        <f ca="1">+IFERROR(INDEX('Hoja de Trabajo para listado'!$A$155:$Z$1048576,MATCH($A1121,'Hoja de Trabajo para listado'!$A$155:$A$1048576,0),MATCH((CUADRO!O$4&amp;$E1121),'Hoja de Trabajo para listado'!$A$151:$Z$151,0)),0)+IFERROR(INDEX('Hoja de Trabajo para listado'!$AB$155:$BA$1048576,MATCH($A1121,'Hoja de Trabajo para listado'!$AB$155:$AB$1048576,0),MATCH((CUADRO!O$4&amp;$E1121),'Hoja de Trabajo para listado'!$AB$151:$BA$151,0)),0)+IFERROR(INDEX('Hoja de Trabajo para listado'!$BC$155:$CB$1048576,MATCH($A1121,'Hoja de Trabajo para listado'!$BC$155:$BC$1048576,0),MATCH((CUADRO!O$4&amp;$E1121),'Hoja de Trabajo para listado'!$BC$151:$CB$151,0)),0)+IFERROR(INDEX('Hoja de Trabajo para listado'!$DE$153:$DG$274,MATCH($A1121,'Hoja de Trabajo para listado'!$DE$153:$DE$1048576,0),MATCH((CUADRO!O$4&amp;$E1121),'Hoja de Trabajo para listado'!$DE$151:$DG$151,0)),0)+IFERROR(INDEX('Hoja de Trabajo para listado'!$CD$155:$DC$1048576,MATCH($A1121,'Hoja de Trabajo para listado'!$CD$155:$CD$1048576,0),MATCH((CUADRO!O$4&amp;$E1121),'Hoja de Trabajo para listado'!$CD$151:$DC$151,0)),0)</f>
        <v>0</v>
      </c>
      <c r="P1121" s="243">
        <f ca="1">+IFERROR(INDEX('Hoja de Trabajo para listado'!$A$155:$Z$1048576,MATCH($A1121,'Hoja de Trabajo para listado'!$A$155:$A$1048576,0),MATCH((CUADRO!P$4&amp;$E1121),'Hoja de Trabajo para listado'!$A$151:$Z$151,0)),0)+IFERROR(INDEX('Hoja de Trabajo para listado'!$AB$155:$BA$1048576,MATCH($A1121,'Hoja de Trabajo para listado'!$AB$155:$AB$1048576,0),MATCH((CUADRO!P$4&amp;$E1121),'Hoja de Trabajo para listado'!$AB$151:$BA$151,0)),0)+IFERROR(INDEX('Hoja de Trabajo para listado'!$BC$155:$CB$1048576,MATCH($A1121,'Hoja de Trabajo para listado'!$BC$155:$BC$1048576,0),MATCH((CUADRO!P$4&amp;$E1121),'Hoja de Trabajo para listado'!$BC$151:$CB$151,0)),0)+IFERROR(INDEX('Hoja de Trabajo para listado'!$DE$153:$DG$274,MATCH($A1121,'Hoja de Trabajo para listado'!$DE$153:$DE$1048576,0),MATCH((CUADRO!P$4&amp;$E1121),'Hoja de Trabajo para listado'!$DE$151:$DG$151,0)),0)+IFERROR(INDEX('Hoja de Trabajo para listado'!$CD$155:$DC$1048576,MATCH($A1121,'Hoja de Trabajo para listado'!$CD$155:$CD$1048576,0),MATCH((CUADRO!P$4&amp;$E1121),'Hoja de Trabajo para listado'!$CD$151:$DC$151,0)),0)</f>
        <v>0</v>
      </c>
      <c r="Q1121" s="243">
        <f ca="1">+IFERROR(INDEX('Hoja de Trabajo para listado'!$A$155:$Z$1048576,MATCH($A1121,'Hoja de Trabajo para listado'!$A$155:$A$1048576,0),MATCH((CUADRO!Q$4&amp;$E1121),'Hoja de Trabajo para listado'!$A$151:$Z$151,0)),0)+IFERROR(INDEX('Hoja de Trabajo para listado'!$AB$155:$BA$1048576,MATCH($A1121,'Hoja de Trabajo para listado'!$AB$155:$AB$1048576,0),MATCH((CUADRO!Q$4&amp;$E1121),'Hoja de Trabajo para listado'!$AB$151:$BA$151,0)),0)+IFERROR(INDEX('Hoja de Trabajo para listado'!$BC$155:$CB$1048576,MATCH($A1121,'Hoja de Trabajo para listado'!$BC$155:$BC$1048576,0),MATCH((CUADRO!Q$4&amp;$E1121),'Hoja de Trabajo para listado'!$BC$151:$CB$151,0)),0)+IFERROR(INDEX('Hoja de Trabajo para listado'!$DE$153:$DG$274,MATCH($A1121,'Hoja de Trabajo para listado'!$DE$153:$DE$1048576,0),MATCH((CUADRO!Q$4&amp;$E1121),'Hoja de Trabajo para listado'!$DE$151:$DG$151,0)),0)+IFERROR(INDEX('Hoja de Trabajo para listado'!$CD$155:$DC$1048576,MATCH($A1121,'Hoja de Trabajo para listado'!$CD$155:$CD$1048576,0),MATCH((CUADRO!Q$4&amp;$E1121),'Hoja de Trabajo para listado'!$CD$151:$DC$151,0)),0)</f>
        <v>0</v>
      </c>
      <c r="R1121" s="243">
        <f t="shared" ca="1" si="41"/>
        <v>0</v>
      </c>
      <c r="S1121" s="249"/>
      <c r="T1121" s="243">
        <f ca="1">+T1122</f>
        <v>0</v>
      </c>
      <c r="U1121" s="242">
        <f t="shared" si="42"/>
        <v>1</v>
      </c>
      <c r="V1121" s="333" t="str">
        <f>+VLOOKUP(A1121,bd_lista!$A$3:$E$592,5,FALSE)</f>
        <v>Empresas Municipales</v>
      </c>
      <c r="W1121" s="387" t="str">
        <f>+V1121</f>
        <v>Empresas Municipales</v>
      </c>
      <c r="X1121" s="242">
        <f>+VLOOKUP(A1121,[4]Sheet1!$A$13:$D$744,4,FALSE)</f>
        <v>0</v>
      </c>
      <c r="Y1121" s="242" t="e">
        <f>+VLOOKUP(X1121,bd_lista!$A$3:$C$592,3,FALSE)</f>
        <v>#N/A</v>
      </c>
      <c r="Z1121" s="294">
        <f>+X1121</f>
        <v>0</v>
      </c>
      <c r="AA1121" s="295" t="e">
        <f>+Y1121</f>
        <v>#N/A</v>
      </c>
    </row>
    <row r="1122" spans="1:27" customFormat="1" ht="15" hidden="1" customHeight="1">
      <c r="A1122" s="32">
        <v>2303</v>
      </c>
      <c r="B1122" s="393"/>
      <c r="C1122" s="247" t="str">
        <f>+VLOOKUP(A1122,bd_lista!$A$3:$C$592,3,FALSE)</f>
        <v>Empresa Municipal de Areas Verdes y Recreación alternativa</v>
      </c>
      <c r="D1122" s="390"/>
      <c r="E1122" s="244" t="s">
        <v>1305</v>
      </c>
      <c r="F1122" s="245">
        <f ca="1">+IFERROR(INDEX('Hoja de Trabajo para listado'!$A$155:$Z$1048576,MATCH($A1122,'Hoja de Trabajo para listado'!$A$155:$A$1048576,0),MATCH((CUADRO!F$4&amp;$E1122),'Hoja de Trabajo para listado'!$A$151:$Z$151,0)),0)+IFERROR(INDEX('Hoja de Trabajo para listado'!$AB$155:$BA$1048576,MATCH($A1122,'Hoja de Trabajo para listado'!$AB$155:$AB$1048576,0),MATCH((CUADRO!F$4&amp;$E1122),'Hoja de Trabajo para listado'!$AB$151:$BA$151,0)),0)+IFERROR(INDEX('Hoja de Trabajo para listado'!$BC$155:$CB$1048576,MATCH($A1122,'Hoja de Trabajo para listado'!$BC$155:$BC$1048576,0),MATCH((CUADRO!F$4&amp;$E1122),'Hoja de Trabajo para listado'!$BC$151:$CB$151,0)),0)+IFERROR(INDEX('Hoja de Trabajo para listado'!$DE$153:$DG$274,MATCH($A1122,'Hoja de Trabajo para listado'!$DE$153:$DE$1048576,0),MATCH((CUADRO!F$4&amp;$E1122),'Hoja de Trabajo para listado'!$DE$151:$DG$151,0)),0)+IFERROR(INDEX('Hoja de Trabajo para listado'!$CD$155:$DC$1048576,MATCH($A1122,'Hoja de Trabajo para listado'!$CD$155:$CD$1048576,0),MATCH((CUADRO!F$4&amp;$E1122),'Hoja de Trabajo para listado'!$CD$151:$DC$151,0)),0)</f>
        <v>0</v>
      </c>
      <c r="G1122" s="245">
        <f ca="1">+IFERROR(INDEX('Hoja de Trabajo para listado'!$A$155:$Z$1048576,MATCH($A1122,'Hoja de Trabajo para listado'!$A$155:$A$1048576,0),MATCH((CUADRO!G$4&amp;$E1122),'Hoja de Trabajo para listado'!$A$151:$Z$151,0)),0)+IFERROR(INDEX('Hoja de Trabajo para listado'!$AB$155:$BA$1048576,MATCH($A1122,'Hoja de Trabajo para listado'!$AB$155:$AB$1048576,0),MATCH((CUADRO!G$4&amp;$E1122),'Hoja de Trabajo para listado'!$AB$151:$BA$151,0)),0)+IFERROR(INDEX('Hoja de Trabajo para listado'!$BC$155:$CB$1048576,MATCH($A1122,'Hoja de Trabajo para listado'!$BC$155:$BC$1048576,0),MATCH((CUADRO!G$4&amp;$E1122),'Hoja de Trabajo para listado'!$BC$151:$CB$151,0)),0)+IFERROR(INDEX('Hoja de Trabajo para listado'!$DE$153:$DG$274,MATCH($A1122,'Hoja de Trabajo para listado'!$DE$153:$DE$1048576,0),MATCH((CUADRO!G$4&amp;$E1122),'Hoja de Trabajo para listado'!$DE$151:$DG$151,0)),0)+IFERROR(INDEX('Hoja de Trabajo para listado'!$CD$155:$DC$1048576,MATCH($A1122,'Hoja de Trabajo para listado'!$CD$155:$CD$1048576,0),MATCH((CUADRO!G$4&amp;$E1122),'Hoja de Trabajo para listado'!$CD$151:$DC$151,0)),0)</f>
        <v>0</v>
      </c>
      <c r="H1122" s="245">
        <f ca="1">+IFERROR(INDEX('Hoja de Trabajo para listado'!$A$155:$Z$1048576,MATCH($A1122,'Hoja de Trabajo para listado'!$A$155:$A$1048576,0),MATCH((CUADRO!H$4&amp;$E1122),'Hoja de Trabajo para listado'!$A$151:$Z$151,0)),0)+IFERROR(INDEX('Hoja de Trabajo para listado'!$AB$155:$BA$1048576,MATCH($A1122,'Hoja de Trabajo para listado'!$AB$155:$AB$1048576,0),MATCH((CUADRO!H$4&amp;$E1122),'Hoja de Trabajo para listado'!$AB$151:$BA$151,0)),0)+IFERROR(INDEX('Hoja de Trabajo para listado'!$BC$155:$CB$1048576,MATCH($A1122,'Hoja de Trabajo para listado'!$BC$155:$BC$1048576,0),MATCH((CUADRO!H$4&amp;$E1122),'Hoja de Trabajo para listado'!$BC$151:$CB$151,0)),0)+IFERROR(INDEX('Hoja de Trabajo para listado'!$DE$153:$DG$274,MATCH($A1122,'Hoja de Trabajo para listado'!$DE$153:$DE$1048576,0),MATCH((CUADRO!H$4&amp;$E1122),'Hoja de Trabajo para listado'!$DE$151:$DG$151,0)),0)+IFERROR(INDEX('Hoja de Trabajo para listado'!$CD$155:$DC$1048576,MATCH($A1122,'Hoja de Trabajo para listado'!$CD$155:$CD$1048576,0),MATCH((CUADRO!H$4&amp;$E1122),'Hoja de Trabajo para listado'!$CD$151:$DC$151,0)),0)</f>
        <v>0</v>
      </c>
      <c r="I1122" s="245">
        <f ca="1">+IFERROR(INDEX('Hoja de Trabajo para listado'!$A$155:$Z$1048576,MATCH($A1122,'Hoja de Trabajo para listado'!$A$155:$A$1048576,0),MATCH((CUADRO!I$4&amp;$E1122),'Hoja de Trabajo para listado'!$A$151:$Z$151,0)),0)+IFERROR(INDEX('Hoja de Trabajo para listado'!$AB$155:$BA$1048576,MATCH($A1122,'Hoja de Trabajo para listado'!$AB$155:$AB$1048576,0),MATCH((CUADRO!I$4&amp;$E1122),'Hoja de Trabajo para listado'!$AB$151:$BA$151,0)),0)+IFERROR(INDEX('Hoja de Trabajo para listado'!$BC$155:$CB$1048576,MATCH($A1122,'Hoja de Trabajo para listado'!$BC$155:$BC$1048576,0),MATCH((CUADRO!I$4&amp;$E1122),'Hoja de Trabajo para listado'!$BC$151:$CB$151,0)),0)+IFERROR(INDEX('Hoja de Trabajo para listado'!$DE$153:$DG$274,MATCH($A1122,'Hoja de Trabajo para listado'!$DE$153:$DE$1048576,0),MATCH((CUADRO!I$4&amp;$E1122),'Hoja de Trabajo para listado'!$DE$151:$DG$151,0)),0)+IFERROR(INDEX('Hoja de Trabajo para listado'!$CD$155:$DC$1048576,MATCH($A1122,'Hoja de Trabajo para listado'!$CD$155:$CD$1048576,0),MATCH((CUADRO!I$4&amp;$E1122),'Hoja de Trabajo para listado'!$CD$151:$DC$151,0)),0)</f>
        <v>0</v>
      </c>
      <c r="J1122" s="245">
        <f ca="1">+IFERROR(INDEX('Hoja de Trabajo para listado'!$A$155:$Z$1048576,MATCH($A1122,'Hoja de Trabajo para listado'!$A$155:$A$1048576,0),MATCH((CUADRO!J$4&amp;$E1122),'Hoja de Trabajo para listado'!$A$151:$Z$151,0)),0)+IFERROR(INDEX('Hoja de Trabajo para listado'!$AB$155:$BA$1048576,MATCH($A1122,'Hoja de Trabajo para listado'!$AB$155:$AB$1048576,0),MATCH((CUADRO!J$4&amp;$E1122),'Hoja de Trabajo para listado'!$AB$151:$BA$151,0)),0)+IFERROR(INDEX('Hoja de Trabajo para listado'!$BC$155:$CB$1048576,MATCH($A1122,'Hoja de Trabajo para listado'!$BC$155:$BC$1048576,0),MATCH((CUADRO!J$4&amp;$E1122),'Hoja de Trabajo para listado'!$BC$151:$CB$151,0)),0)+IFERROR(INDEX('Hoja de Trabajo para listado'!$DE$153:$DG$274,MATCH($A1122,'Hoja de Trabajo para listado'!$DE$153:$DE$1048576,0),MATCH((CUADRO!J$4&amp;$E1122),'Hoja de Trabajo para listado'!$DE$151:$DG$151,0)),0)+IFERROR(INDEX('Hoja de Trabajo para listado'!$CD$155:$DC$1048576,MATCH($A1122,'Hoja de Trabajo para listado'!$CD$155:$CD$1048576,0),MATCH((CUADRO!J$4&amp;$E1122),'Hoja de Trabajo para listado'!$CD$151:$DC$151,0)),0)</f>
        <v>0</v>
      </c>
      <c r="K1122" s="245">
        <f ca="1">+IFERROR(INDEX('Hoja de Trabajo para listado'!$A$155:$Z$1048576,MATCH($A1122,'Hoja de Trabajo para listado'!$A$155:$A$1048576,0),MATCH((CUADRO!K$4&amp;$E1122),'Hoja de Trabajo para listado'!$A$151:$Z$151,0)),0)+IFERROR(INDEX('Hoja de Trabajo para listado'!$AB$155:$BA$1048576,MATCH($A1122,'Hoja de Trabajo para listado'!$AB$155:$AB$1048576,0),MATCH((CUADRO!K$4&amp;$E1122),'Hoja de Trabajo para listado'!$AB$151:$BA$151,0)),0)+IFERROR(INDEX('Hoja de Trabajo para listado'!$BC$155:$CB$1048576,MATCH($A1122,'Hoja de Trabajo para listado'!$BC$155:$BC$1048576,0),MATCH((CUADRO!K$4&amp;$E1122),'Hoja de Trabajo para listado'!$BC$151:$CB$151,0)),0)+IFERROR(INDEX('Hoja de Trabajo para listado'!$DE$153:$DG$274,MATCH($A1122,'Hoja de Trabajo para listado'!$DE$153:$DE$1048576,0),MATCH((CUADRO!K$4&amp;$E1122),'Hoja de Trabajo para listado'!$DE$151:$DG$151,0)),0)+IFERROR(INDEX('Hoja de Trabajo para listado'!$CD$155:$DC$1048576,MATCH($A1122,'Hoja de Trabajo para listado'!$CD$155:$CD$1048576,0),MATCH((CUADRO!K$4&amp;$E1122),'Hoja de Trabajo para listado'!$CD$151:$DC$151,0)),0)</f>
        <v>0</v>
      </c>
      <c r="L1122" s="245">
        <f ca="1">+IFERROR(INDEX('Hoja de Trabajo para listado'!$A$155:$Z$1048576,MATCH($A1122,'Hoja de Trabajo para listado'!$A$155:$A$1048576,0),MATCH((CUADRO!L$4&amp;$E1122),'Hoja de Trabajo para listado'!$A$151:$Z$151,0)),0)+IFERROR(INDEX('Hoja de Trabajo para listado'!$AB$155:$BA$1048576,MATCH($A1122,'Hoja de Trabajo para listado'!$AB$155:$AB$1048576,0),MATCH((CUADRO!L$4&amp;$E1122),'Hoja de Trabajo para listado'!$AB$151:$BA$151,0)),0)+IFERROR(INDEX('Hoja de Trabajo para listado'!$BC$155:$CB$1048576,MATCH($A1122,'Hoja de Trabajo para listado'!$BC$155:$BC$1048576,0),MATCH((CUADRO!L$4&amp;$E1122),'Hoja de Trabajo para listado'!$BC$151:$CB$151,0)),0)+IFERROR(INDEX('Hoja de Trabajo para listado'!$DE$153:$DG$274,MATCH($A1122,'Hoja de Trabajo para listado'!$DE$153:$DE$1048576,0),MATCH((CUADRO!L$4&amp;$E1122),'Hoja de Trabajo para listado'!$DE$151:$DG$151,0)),0)+IFERROR(INDEX('Hoja de Trabajo para listado'!$CD$155:$DC$1048576,MATCH($A1122,'Hoja de Trabajo para listado'!$CD$155:$CD$1048576,0),MATCH((CUADRO!L$4&amp;$E1122),'Hoja de Trabajo para listado'!$CD$151:$DC$151,0)),0)</f>
        <v>0</v>
      </c>
      <c r="M1122" s="245">
        <f ca="1">+IFERROR(INDEX('Hoja de Trabajo para listado'!$A$155:$Z$1048576,MATCH($A1122,'Hoja de Trabajo para listado'!$A$155:$A$1048576,0),MATCH((CUADRO!M$4&amp;$E1122),'Hoja de Trabajo para listado'!$A$151:$Z$151,0)),0)+IFERROR(INDEX('Hoja de Trabajo para listado'!$AB$155:$BA$1048576,MATCH($A1122,'Hoja de Trabajo para listado'!$AB$155:$AB$1048576,0),MATCH((CUADRO!M$4&amp;$E1122),'Hoja de Trabajo para listado'!$AB$151:$BA$151,0)),0)+IFERROR(INDEX('Hoja de Trabajo para listado'!$BC$155:$CB$1048576,MATCH($A1122,'Hoja de Trabajo para listado'!$BC$155:$BC$1048576,0),MATCH((CUADRO!M$4&amp;$E1122),'Hoja de Trabajo para listado'!$BC$151:$CB$151,0)),0)+IFERROR(INDEX('Hoja de Trabajo para listado'!$DE$153:$DG$274,MATCH($A1122,'Hoja de Trabajo para listado'!$DE$153:$DE$1048576,0),MATCH((CUADRO!M$4&amp;$E1122),'Hoja de Trabajo para listado'!$DE$151:$DG$151,0)),0)+IFERROR(INDEX('Hoja de Trabajo para listado'!$CD$155:$DC$1048576,MATCH($A1122,'Hoja de Trabajo para listado'!$CD$155:$CD$1048576,0),MATCH((CUADRO!M$4&amp;$E1122),'Hoja de Trabajo para listado'!$CD$151:$DC$151,0)),0)</f>
        <v>0</v>
      </c>
      <c r="N1122" s="245">
        <f ca="1">+IFERROR(INDEX('Hoja de Trabajo para listado'!$A$155:$Z$1048576,MATCH($A1122,'Hoja de Trabajo para listado'!$A$155:$A$1048576,0),MATCH((CUADRO!N$4&amp;$E1122),'Hoja de Trabajo para listado'!$A$151:$Z$151,0)),0)+IFERROR(INDEX('Hoja de Trabajo para listado'!$AB$155:$BA$1048576,MATCH($A1122,'Hoja de Trabajo para listado'!$AB$155:$AB$1048576,0),MATCH((CUADRO!N$4&amp;$E1122),'Hoja de Trabajo para listado'!$AB$151:$BA$151,0)),0)+IFERROR(INDEX('Hoja de Trabajo para listado'!$BC$155:$CB$1048576,MATCH($A1122,'Hoja de Trabajo para listado'!$BC$155:$BC$1048576,0),MATCH((CUADRO!N$4&amp;$E1122),'Hoja de Trabajo para listado'!$BC$151:$CB$151,0)),0)+IFERROR(INDEX('Hoja de Trabajo para listado'!$DE$153:$DG$274,MATCH($A1122,'Hoja de Trabajo para listado'!$DE$153:$DE$1048576,0),MATCH((CUADRO!N$4&amp;$E1122),'Hoja de Trabajo para listado'!$DE$151:$DG$151,0)),0)+IFERROR(INDEX('Hoja de Trabajo para listado'!$CD$155:$DC$1048576,MATCH($A1122,'Hoja de Trabajo para listado'!$CD$155:$CD$1048576,0),MATCH((CUADRO!N$4&amp;$E1122),'Hoja de Trabajo para listado'!$CD$151:$DC$151,0)),0)</f>
        <v>0</v>
      </c>
      <c r="O1122" s="245">
        <f ca="1">+IFERROR(INDEX('Hoja de Trabajo para listado'!$A$155:$Z$1048576,MATCH($A1122,'Hoja de Trabajo para listado'!$A$155:$A$1048576,0),MATCH((CUADRO!O$4&amp;$E1122),'Hoja de Trabajo para listado'!$A$151:$Z$151,0)),0)+IFERROR(INDEX('Hoja de Trabajo para listado'!$AB$155:$BA$1048576,MATCH($A1122,'Hoja de Trabajo para listado'!$AB$155:$AB$1048576,0),MATCH((CUADRO!O$4&amp;$E1122),'Hoja de Trabajo para listado'!$AB$151:$BA$151,0)),0)+IFERROR(INDEX('Hoja de Trabajo para listado'!$BC$155:$CB$1048576,MATCH($A1122,'Hoja de Trabajo para listado'!$BC$155:$BC$1048576,0),MATCH((CUADRO!O$4&amp;$E1122),'Hoja de Trabajo para listado'!$BC$151:$CB$151,0)),0)+IFERROR(INDEX('Hoja de Trabajo para listado'!$DE$153:$DG$274,MATCH($A1122,'Hoja de Trabajo para listado'!$DE$153:$DE$1048576,0),MATCH((CUADRO!O$4&amp;$E1122),'Hoja de Trabajo para listado'!$DE$151:$DG$151,0)),0)+IFERROR(INDEX('Hoja de Trabajo para listado'!$CD$155:$DC$1048576,MATCH($A1122,'Hoja de Trabajo para listado'!$CD$155:$CD$1048576,0),MATCH((CUADRO!O$4&amp;$E1122),'Hoja de Trabajo para listado'!$CD$151:$DC$151,0)),0)</f>
        <v>0</v>
      </c>
      <c r="P1122" s="245">
        <f ca="1">+IFERROR(INDEX('Hoja de Trabajo para listado'!$A$155:$Z$1048576,MATCH($A1122,'Hoja de Trabajo para listado'!$A$155:$A$1048576,0),MATCH((CUADRO!P$4&amp;$E1122),'Hoja de Trabajo para listado'!$A$151:$Z$151,0)),0)+IFERROR(INDEX('Hoja de Trabajo para listado'!$AB$155:$BA$1048576,MATCH($A1122,'Hoja de Trabajo para listado'!$AB$155:$AB$1048576,0),MATCH((CUADRO!P$4&amp;$E1122),'Hoja de Trabajo para listado'!$AB$151:$BA$151,0)),0)+IFERROR(INDEX('Hoja de Trabajo para listado'!$BC$155:$CB$1048576,MATCH($A1122,'Hoja de Trabajo para listado'!$BC$155:$BC$1048576,0),MATCH((CUADRO!P$4&amp;$E1122),'Hoja de Trabajo para listado'!$BC$151:$CB$151,0)),0)+IFERROR(INDEX('Hoja de Trabajo para listado'!$DE$153:$DG$274,MATCH($A1122,'Hoja de Trabajo para listado'!$DE$153:$DE$1048576,0),MATCH((CUADRO!P$4&amp;$E1122),'Hoja de Trabajo para listado'!$DE$151:$DG$151,0)),0)+IFERROR(INDEX('Hoja de Trabajo para listado'!$CD$155:$DC$1048576,MATCH($A1122,'Hoja de Trabajo para listado'!$CD$155:$CD$1048576,0),MATCH((CUADRO!P$4&amp;$E1122),'Hoja de Trabajo para listado'!$CD$151:$DC$151,0)),0)</f>
        <v>0</v>
      </c>
      <c r="Q1122" s="245">
        <f ca="1">+IFERROR(INDEX('Hoja de Trabajo para listado'!$A$155:$Z$1048576,MATCH($A1122,'Hoja de Trabajo para listado'!$A$155:$A$1048576,0),MATCH((CUADRO!Q$4&amp;$E1122),'Hoja de Trabajo para listado'!$A$151:$Z$151,0)),0)+IFERROR(INDEX('Hoja de Trabajo para listado'!$AB$155:$BA$1048576,MATCH($A1122,'Hoja de Trabajo para listado'!$AB$155:$AB$1048576,0),MATCH((CUADRO!Q$4&amp;$E1122),'Hoja de Trabajo para listado'!$AB$151:$BA$151,0)),0)+IFERROR(INDEX('Hoja de Trabajo para listado'!$BC$155:$CB$1048576,MATCH($A1122,'Hoja de Trabajo para listado'!$BC$155:$BC$1048576,0),MATCH((CUADRO!Q$4&amp;$E1122),'Hoja de Trabajo para listado'!$BC$151:$CB$151,0)),0)+IFERROR(INDEX('Hoja de Trabajo para listado'!$DE$153:$DG$274,MATCH($A1122,'Hoja de Trabajo para listado'!$DE$153:$DE$1048576,0),MATCH((CUADRO!Q$4&amp;$E1122),'Hoja de Trabajo para listado'!$DE$151:$DG$151,0)),0)+IFERROR(INDEX('Hoja de Trabajo para listado'!$CD$155:$DC$1048576,MATCH($A1122,'Hoja de Trabajo para listado'!$CD$155:$CD$1048576,0),MATCH((CUADRO!Q$4&amp;$E1122),'Hoja de Trabajo para listado'!$CD$151:$DC$151,0)),0)</f>
        <v>0</v>
      </c>
      <c r="R1122" s="245">
        <f t="shared" ca="1" si="41"/>
        <v>0</v>
      </c>
      <c r="S1122" s="259">
        <f ca="1">+R1121+R1122</f>
        <v>0</v>
      </c>
      <c r="T1122" s="245">
        <f ca="1">+S1122</f>
        <v>0</v>
      </c>
      <c r="U1122" s="244">
        <f t="shared" si="42"/>
        <v>2</v>
      </c>
      <c r="V1122" s="333" t="str">
        <f>+VLOOKUP(A1122,bd_lista!$A$3:$E$592,5,FALSE)</f>
        <v>Empresas Municipales</v>
      </c>
      <c r="W1122" s="388"/>
      <c r="X1122" s="242">
        <f>+VLOOKUP(A1122,[4]Sheet1!$A$13:$D$744,4,FALSE)</f>
        <v>0</v>
      </c>
      <c r="Y1122" s="242" t="e">
        <f>+VLOOKUP(X1122,bd_lista!$A$3:$C$592,3,FALSE)</f>
        <v>#N/A</v>
      </c>
      <c r="Z1122" s="292"/>
      <c r="AA1122" s="293"/>
    </row>
    <row r="1123" spans="1:27" customFormat="1" ht="15" hidden="1" customHeight="1">
      <c r="A1123" s="32">
        <v>2311</v>
      </c>
      <c r="B1123" s="392">
        <f>+A1123</f>
        <v>2311</v>
      </c>
      <c r="C1123" s="247" t="str">
        <f>+VLOOKUP(A1123,bd_lista!$A$3:$C$592,3,FALSE)</f>
        <v>SERVICIO DE ENCAUZAMIENTO DE RIOS (SEARPI)</v>
      </c>
      <c r="D1123" s="389" t="str">
        <f>+C1123</f>
        <v>SERVICIO DE ENCAUZAMIENTO DE RIOS (SEARPI)</v>
      </c>
      <c r="E1123" s="242" t="s">
        <v>1304</v>
      </c>
      <c r="F1123" s="243">
        <f ca="1">+IFERROR(INDEX('Hoja de Trabajo para listado'!$A$155:$Z$1048576,MATCH($A1123,'Hoja de Trabajo para listado'!$A$155:$A$1048576,0),MATCH((CUADRO!F$4&amp;$E1123),'Hoja de Trabajo para listado'!$A$151:$Z$151,0)),0)+IFERROR(INDEX('Hoja de Trabajo para listado'!$AB$155:$BA$1048576,MATCH($A1123,'Hoja de Trabajo para listado'!$AB$155:$AB$1048576,0),MATCH((CUADRO!F$4&amp;$E1123),'Hoja de Trabajo para listado'!$AB$151:$BA$151,0)),0)+IFERROR(INDEX('Hoja de Trabajo para listado'!$BC$155:$CB$1048576,MATCH($A1123,'Hoja de Trabajo para listado'!$BC$155:$BC$1048576,0),MATCH((CUADRO!F$4&amp;$E1123),'Hoja de Trabajo para listado'!$BC$151:$CB$151,0)),0)+IFERROR(INDEX('Hoja de Trabajo para listado'!$DE$153:$DG$274,MATCH($A1123,'Hoja de Trabajo para listado'!$DE$153:$DE$1048576,0),MATCH((CUADRO!F$4&amp;$E1123),'Hoja de Trabajo para listado'!$DE$151:$DG$151,0)),0)+IFERROR(INDEX('Hoja de Trabajo para listado'!$CD$155:$DC$1048576,MATCH($A1123,'Hoja de Trabajo para listado'!$CD$155:$CD$1048576,0),MATCH((CUADRO!F$4&amp;$E1123),'Hoja de Trabajo para listado'!$CD$151:$DC$151,0)),0)</f>
        <v>0</v>
      </c>
      <c r="G1123" s="243">
        <f ca="1">+IFERROR(INDEX('Hoja de Trabajo para listado'!$A$155:$Z$1048576,MATCH($A1123,'Hoja de Trabajo para listado'!$A$155:$A$1048576,0),MATCH((CUADRO!G$4&amp;$E1123),'Hoja de Trabajo para listado'!$A$151:$Z$151,0)),0)+IFERROR(INDEX('Hoja de Trabajo para listado'!$AB$155:$BA$1048576,MATCH($A1123,'Hoja de Trabajo para listado'!$AB$155:$AB$1048576,0),MATCH((CUADRO!G$4&amp;$E1123),'Hoja de Trabajo para listado'!$AB$151:$BA$151,0)),0)+IFERROR(INDEX('Hoja de Trabajo para listado'!$BC$155:$CB$1048576,MATCH($A1123,'Hoja de Trabajo para listado'!$BC$155:$BC$1048576,0),MATCH((CUADRO!G$4&amp;$E1123),'Hoja de Trabajo para listado'!$BC$151:$CB$151,0)),0)+IFERROR(INDEX('Hoja de Trabajo para listado'!$DE$153:$DG$274,MATCH($A1123,'Hoja de Trabajo para listado'!$DE$153:$DE$1048576,0),MATCH((CUADRO!G$4&amp;$E1123),'Hoja de Trabajo para listado'!$DE$151:$DG$151,0)),0)+IFERROR(INDEX('Hoja de Trabajo para listado'!$CD$155:$DC$1048576,MATCH($A1123,'Hoja de Trabajo para listado'!$CD$155:$CD$1048576,0),MATCH((CUADRO!G$4&amp;$E1123),'Hoja de Trabajo para listado'!$CD$151:$DC$151,0)),0)</f>
        <v>0</v>
      </c>
      <c r="H1123" s="243">
        <f ca="1">+IFERROR(INDEX('Hoja de Trabajo para listado'!$A$155:$Z$1048576,MATCH($A1123,'Hoja de Trabajo para listado'!$A$155:$A$1048576,0),MATCH((CUADRO!H$4&amp;$E1123),'Hoja de Trabajo para listado'!$A$151:$Z$151,0)),0)+IFERROR(INDEX('Hoja de Trabajo para listado'!$AB$155:$BA$1048576,MATCH($A1123,'Hoja de Trabajo para listado'!$AB$155:$AB$1048576,0),MATCH((CUADRO!H$4&amp;$E1123),'Hoja de Trabajo para listado'!$AB$151:$BA$151,0)),0)+IFERROR(INDEX('Hoja de Trabajo para listado'!$BC$155:$CB$1048576,MATCH($A1123,'Hoja de Trabajo para listado'!$BC$155:$BC$1048576,0),MATCH((CUADRO!H$4&amp;$E1123),'Hoja de Trabajo para listado'!$BC$151:$CB$151,0)),0)+IFERROR(INDEX('Hoja de Trabajo para listado'!$DE$153:$DG$274,MATCH($A1123,'Hoja de Trabajo para listado'!$DE$153:$DE$1048576,0),MATCH((CUADRO!H$4&amp;$E1123),'Hoja de Trabajo para listado'!$DE$151:$DG$151,0)),0)+IFERROR(INDEX('Hoja de Trabajo para listado'!$CD$155:$DC$1048576,MATCH($A1123,'Hoja de Trabajo para listado'!$CD$155:$CD$1048576,0),MATCH((CUADRO!H$4&amp;$E1123),'Hoja de Trabajo para listado'!$CD$151:$DC$151,0)),0)</f>
        <v>0</v>
      </c>
      <c r="I1123" s="243">
        <f ca="1">+IFERROR(INDEX('Hoja de Trabajo para listado'!$A$155:$Z$1048576,MATCH($A1123,'Hoja de Trabajo para listado'!$A$155:$A$1048576,0),MATCH((CUADRO!I$4&amp;$E1123),'Hoja de Trabajo para listado'!$A$151:$Z$151,0)),0)+IFERROR(INDEX('Hoja de Trabajo para listado'!$AB$155:$BA$1048576,MATCH($A1123,'Hoja de Trabajo para listado'!$AB$155:$AB$1048576,0),MATCH((CUADRO!I$4&amp;$E1123),'Hoja de Trabajo para listado'!$AB$151:$BA$151,0)),0)+IFERROR(INDEX('Hoja de Trabajo para listado'!$BC$155:$CB$1048576,MATCH($A1123,'Hoja de Trabajo para listado'!$BC$155:$BC$1048576,0),MATCH((CUADRO!I$4&amp;$E1123),'Hoja de Trabajo para listado'!$BC$151:$CB$151,0)),0)+IFERROR(INDEX('Hoja de Trabajo para listado'!$DE$153:$DG$274,MATCH($A1123,'Hoja de Trabajo para listado'!$DE$153:$DE$1048576,0),MATCH((CUADRO!I$4&amp;$E1123),'Hoja de Trabajo para listado'!$DE$151:$DG$151,0)),0)+IFERROR(INDEX('Hoja de Trabajo para listado'!$CD$155:$DC$1048576,MATCH($A1123,'Hoja de Trabajo para listado'!$CD$155:$CD$1048576,0),MATCH((CUADRO!I$4&amp;$E1123),'Hoja de Trabajo para listado'!$CD$151:$DC$151,0)),0)</f>
        <v>0</v>
      </c>
      <c r="J1123" s="243">
        <f ca="1">+IFERROR(INDEX('Hoja de Trabajo para listado'!$A$155:$Z$1048576,MATCH($A1123,'Hoja de Trabajo para listado'!$A$155:$A$1048576,0),MATCH((CUADRO!J$4&amp;$E1123),'Hoja de Trabajo para listado'!$A$151:$Z$151,0)),0)+IFERROR(INDEX('Hoja de Trabajo para listado'!$AB$155:$BA$1048576,MATCH($A1123,'Hoja de Trabajo para listado'!$AB$155:$AB$1048576,0),MATCH((CUADRO!J$4&amp;$E1123),'Hoja de Trabajo para listado'!$AB$151:$BA$151,0)),0)+IFERROR(INDEX('Hoja de Trabajo para listado'!$BC$155:$CB$1048576,MATCH($A1123,'Hoja de Trabajo para listado'!$BC$155:$BC$1048576,0),MATCH((CUADRO!J$4&amp;$E1123),'Hoja de Trabajo para listado'!$BC$151:$CB$151,0)),0)+IFERROR(INDEX('Hoja de Trabajo para listado'!$DE$153:$DG$274,MATCH($A1123,'Hoja de Trabajo para listado'!$DE$153:$DE$1048576,0),MATCH((CUADRO!J$4&amp;$E1123),'Hoja de Trabajo para listado'!$DE$151:$DG$151,0)),0)+IFERROR(INDEX('Hoja de Trabajo para listado'!$CD$155:$DC$1048576,MATCH($A1123,'Hoja de Trabajo para listado'!$CD$155:$CD$1048576,0),MATCH((CUADRO!J$4&amp;$E1123),'Hoja de Trabajo para listado'!$CD$151:$DC$151,0)),0)</f>
        <v>0</v>
      </c>
      <c r="K1123" s="243">
        <f ca="1">+IFERROR(INDEX('Hoja de Trabajo para listado'!$A$155:$Z$1048576,MATCH($A1123,'Hoja de Trabajo para listado'!$A$155:$A$1048576,0),MATCH((CUADRO!K$4&amp;$E1123),'Hoja de Trabajo para listado'!$A$151:$Z$151,0)),0)+IFERROR(INDEX('Hoja de Trabajo para listado'!$AB$155:$BA$1048576,MATCH($A1123,'Hoja de Trabajo para listado'!$AB$155:$AB$1048576,0),MATCH((CUADRO!K$4&amp;$E1123),'Hoja de Trabajo para listado'!$AB$151:$BA$151,0)),0)+IFERROR(INDEX('Hoja de Trabajo para listado'!$BC$155:$CB$1048576,MATCH($A1123,'Hoja de Trabajo para listado'!$BC$155:$BC$1048576,0),MATCH((CUADRO!K$4&amp;$E1123),'Hoja de Trabajo para listado'!$BC$151:$CB$151,0)),0)+IFERROR(INDEX('Hoja de Trabajo para listado'!$DE$153:$DG$274,MATCH($A1123,'Hoja de Trabajo para listado'!$DE$153:$DE$1048576,0),MATCH((CUADRO!K$4&amp;$E1123),'Hoja de Trabajo para listado'!$DE$151:$DG$151,0)),0)+IFERROR(INDEX('Hoja de Trabajo para listado'!$CD$155:$DC$1048576,MATCH($A1123,'Hoja de Trabajo para listado'!$CD$155:$CD$1048576,0),MATCH((CUADRO!K$4&amp;$E1123),'Hoja de Trabajo para listado'!$CD$151:$DC$151,0)),0)</f>
        <v>0</v>
      </c>
      <c r="L1123" s="243">
        <f ca="1">+IFERROR(INDEX('Hoja de Trabajo para listado'!$A$155:$Z$1048576,MATCH($A1123,'Hoja de Trabajo para listado'!$A$155:$A$1048576,0),MATCH((CUADRO!L$4&amp;$E1123),'Hoja de Trabajo para listado'!$A$151:$Z$151,0)),0)+IFERROR(INDEX('Hoja de Trabajo para listado'!$AB$155:$BA$1048576,MATCH($A1123,'Hoja de Trabajo para listado'!$AB$155:$AB$1048576,0),MATCH((CUADRO!L$4&amp;$E1123),'Hoja de Trabajo para listado'!$AB$151:$BA$151,0)),0)+IFERROR(INDEX('Hoja de Trabajo para listado'!$BC$155:$CB$1048576,MATCH($A1123,'Hoja de Trabajo para listado'!$BC$155:$BC$1048576,0),MATCH((CUADRO!L$4&amp;$E1123),'Hoja de Trabajo para listado'!$BC$151:$CB$151,0)),0)+IFERROR(INDEX('Hoja de Trabajo para listado'!$DE$153:$DG$274,MATCH($A1123,'Hoja de Trabajo para listado'!$DE$153:$DE$1048576,0),MATCH((CUADRO!L$4&amp;$E1123),'Hoja de Trabajo para listado'!$DE$151:$DG$151,0)),0)+IFERROR(INDEX('Hoja de Trabajo para listado'!$CD$155:$DC$1048576,MATCH($A1123,'Hoja de Trabajo para listado'!$CD$155:$CD$1048576,0),MATCH((CUADRO!L$4&amp;$E1123),'Hoja de Trabajo para listado'!$CD$151:$DC$151,0)),0)</f>
        <v>0</v>
      </c>
      <c r="M1123" s="243">
        <f ca="1">+IFERROR(INDEX('Hoja de Trabajo para listado'!$A$155:$Z$1048576,MATCH($A1123,'Hoja de Trabajo para listado'!$A$155:$A$1048576,0),MATCH((CUADRO!M$4&amp;$E1123),'Hoja de Trabajo para listado'!$A$151:$Z$151,0)),0)+IFERROR(INDEX('Hoja de Trabajo para listado'!$AB$155:$BA$1048576,MATCH($A1123,'Hoja de Trabajo para listado'!$AB$155:$AB$1048576,0),MATCH((CUADRO!M$4&amp;$E1123),'Hoja de Trabajo para listado'!$AB$151:$BA$151,0)),0)+IFERROR(INDEX('Hoja de Trabajo para listado'!$BC$155:$CB$1048576,MATCH($A1123,'Hoja de Trabajo para listado'!$BC$155:$BC$1048576,0),MATCH((CUADRO!M$4&amp;$E1123),'Hoja de Trabajo para listado'!$BC$151:$CB$151,0)),0)+IFERROR(INDEX('Hoja de Trabajo para listado'!$DE$153:$DG$274,MATCH($A1123,'Hoja de Trabajo para listado'!$DE$153:$DE$1048576,0),MATCH((CUADRO!M$4&amp;$E1123),'Hoja de Trabajo para listado'!$DE$151:$DG$151,0)),0)+IFERROR(INDEX('Hoja de Trabajo para listado'!$CD$155:$DC$1048576,MATCH($A1123,'Hoja de Trabajo para listado'!$CD$155:$CD$1048576,0),MATCH((CUADRO!M$4&amp;$E1123),'Hoja de Trabajo para listado'!$CD$151:$DC$151,0)),0)</f>
        <v>0</v>
      </c>
      <c r="N1123" s="243">
        <f ca="1">+IFERROR(INDEX('Hoja de Trabajo para listado'!$A$155:$Z$1048576,MATCH($A1123,'Hoja de Trabajo para listado'!$A$155:$A$1048576,0),MATCH((CUADRO!N$4&amp;$E1123),'Hoja de Trabajo para listado'!$A$151:$Z$151,0)),0)+IFERROR(INDEX('Hoja de Trabajo para listado'!$AB$155:$BA$1048576,MATCH($A1123,'Hoja de Trabajo para listado'!$AB$155:$AB$1048576,0),MATCH((CUADRO!N$4&amp;$E1123),'Hoja de Trabajo para listado'!$AB$151:$BA$151,0)),0)+IFERROR(INDEX('Hoja de Trabajo para listado'!$BC$155:$CB$1048576,MATCH($A1123,'Hoja de Trabajo para listado'!$BC$155:$BC$1048576,0),MATCH((CUADRO!N$4&amp;$E1123),'Hoja de Trabajo para listado'!$BC$151:$CB$151,0)),0)+IFERROR(INDEX('Hoja de Trabajo para listado'!$DE$153:$DG$274,MATCH($A1123,'Hoja de Trabajo para listado'!$DE$153:$DE$1048576,0),MATCH((CUADRO!N$4&amp;$E1123),'Hoja de Trabajo para listado'!$DE$151:$DG$151,0)),0)+IFERROR(INDEX('Hoja de Trabajo para listado'!$CD$155:$DC$1048576,MATCH($A1123,'Hoja de Trabajo para listado'!$CD$155:$CD$1048576,0),MATCH((CUADRO!N$4&amp;$E1123),'Hoja de Trabajo para listado'!$CD$151:$DC$151,0)),0)</f>
        <v>0</v>
      </c>
      <c r="O1123" s="243">
        <f ca="1">+IFERROR(INDEX('Hoja de Trabajo para listado'!$A$155:$Z$1048576,MATCH($A1123,'Hoja de Trabajo para listado'!$A$155:$A$1048576,0),MATCH((CUADRO!O$4&amp;$E1123),'Hoja de Trabajo para listado'!$A$151:$Z$151,0)),0)+IFERROR(INDEX('Hoja de Trabajo para listado'!$AB$155:$BA$1048576,MATCH($A1123,'Hoja de Trabajo para listado'!$AB$155:$AB$1048576,0),MATCH((CUADRO!O$4&amp;$E1123),'Hoja de Trabajo para listado'!$AB$151:$BA$151,0)),0)+IFERROR(INDEX('Hoja de Trabajo para listado'!$BC$155:$CB$1048576,MATCH($A1123,'Hoja de Trabajo para listado'!$BC$155:$BC$1048576,0),MATCH((CUADRO!O$4&amp;$E1123),'Hoja de Trabajo para listado'!$BC$151:$CB$151,0)),0)+IFERROR(INDEX('Hoja de Trabajo para listado'!$DE$153:$DG$274,MATCH($A1123,'Hoja de Trabajo para listado'!$DE$153:$DE$1048576,0),MATCH((CUADRO!O$4&amp;$E1123),'Hoja de Trabajo para listado'!$DE$151:$DG$151,0)),0)+IFERROR(INDEX('Hoja de Trabajo para listado'!$CD$155:$DC$1048576,MATCH($A1123,'Hoja de Trabajo para listado'!$CD$155:$CD$1048576,0),MATCH((CUADRO!O$4&amp;$E1123),'Hoja de Trabajo para listado'!$CD$151:$DC$151,0)),0)</f>
        <v>0</v>
      </c>
      <c r="P1123" s="243">
        <f ca="1">+IFERROR(INDEX('Hoja de Trabajo para listado'!$A$155:$Z$1048576,MATCH($A1123,'Hoja de Trabajo para listado'!$A$155:$A$1048576,0),MATCH((CUADRO!P$4&amp;$E1123),'Hoja de Trabajo para listado'!$A$151:$Z$151,0)),0)+IFERROR(INDEX('Hoja de Trabajo para listado'!$AB$155:$BA$1048576,MATCH($A1123,'Hoja de Trabajo para listado'!$AB$155:$AB$1048576,0),MATCH((CUADRO!P$4&amp;$E1123),'Hoja de Trabajo para listado'!$AB$151:$BA$151,0)),0)+IFERROR(INDEX('Hoja de Trabajo para listado'!$BC$155:$CB$1048576,MATCH($A1123,'Hoja de Trabajo para listado'!$BC$155:$BC$1048576,0),MATCH((CUADRO!P$4&amp;$E1123),'Hoja de Trabajo para listado'!$BC$151:$CB$151,0)),0)+IFERROR(INDEX('Hoja de Trabajo para listado'!$DE$153:$DG$274,MATCH($A1123,'Hoja de Trabajo para listado'!$DE$153:$DE$1048576,0),MATCH((CUADRO!P$4&amp;$E1123),'Hoja de Trabajo para listado'!$DE$151:$DG$151,0)),0)+IFERROR(INDEX('Hoja de Trabajo para listado'!$CD$155:$DC$1048576,MATCH($A1123,'Hoja de Trabajo para listado'!$CD$155:$CD$1048576,0),MATCH((CUADRO!P$4&amp;$E1123),'Hoja de Trabajo para listado'!$CD$151:$DC$151,0)),0)</f>
        <v>0</v>
      </c>
      <c r="Q1123" s="243">
        <f ca="1">+IFERROR(INDEX('Hoja de Trabajo para listado'!$A$155:$Z$1048576,MATCH($A1123,'Hoja de Trabajo para listado'!$A$155:$A$1048576,0),MATCH((CUADRO!Q$4&amp;$E1123),'Hoja de Trabajo para listado'!$A$151:$Z$151,0)),0)+IFERROR(INDEX('Hoja de Trabajo para listado'!$AB$155:$BA$1048576,MATCH($A1123,'Hoja de Trabajo para listado'!$AB$155:$AB$1048576,0),MATCH((CUADRO!Q$4&amp;$E1123),'Hoja de Trabajo para listado'!$AB$151:$BA$151,0)),0)+IFERROR(INDEX('Hoja de Trabajo para listado'!$BC$155:$CB$1048576,MATCH($A1123,'Hoja de Trabajo para listado'!$BC$155:$BC$1048576,0),MATCH((CUADRO!Q$4&amp;$E1123),'Hoja de Trabajo para listado'!$BC$151:$CB$151,0)),0)+IFERROR(INDEX('Hoja de Trabajo para listado'!$DE$153:$DG$274,MATCH($A1123,'Hoja de Trabajo para listado'!$DE$153:$DE$1048576,0),MATCH((CUADRO!Q$4&amp;$E1123),'Hoja de Trabajo para listado'!$DE$151:$DG$151,0)),0)+IFERROR(INDEX('Hoja de Trabajo para listado'!$CD$155:$DC$1048576,MATCH($A1123,'Hoja de Trabajo para listado'!$CD$155:$CD$1048576,0),MATCH((CUADRO!Q$4&amp;$E1123),'Hoja de Trabajo para listado'!$CD$151:$DC$151,0)),0)</f>
        <v>0</v>
      </c>
      <c r="R1123" s="243">
        <f t="shared" ca="1" si="41"/>
        <v>0</v>
      </c>
      <c r="S1123" s="249"/>
      <c r="T1123" s="243">
        <f ca="1">+T1124</f>
        <v>0</v>
      </c>
      <c r="U1123" s="242">
        <f t="shared" si="42"/>
        <v>1</v>
      </c>
      <c r="V1123" s="333" t="str">
        <f>+VLOOKUP(A1123,bd_lista!$A$3:$E$592,5,FALSE)</f>
        <v>Instituciones Descentralizadas Departamentales</v>
      </c>
      <c r="W1123" s="387" t="str">
        <f>+V1123</f>
        <v>Instituciones Descentralizadas Departamentales</v>
      </c>
      <c r="X1123" s="242">
        <f>+VLOOKUP(A1123,[4]Sheet1!$A$13:$D$744,4,FALSE)</f>
        <v>0</v>
      </c>
      <c r="Y1123" s="242" t="e">
        <f>+VLOOKUP(X1123,bd_lista!$A$3:$C$592,3,FALSE)</f>
        <v>#N/A</v>
      </c>
      <c r="Z1123" s="294">
        <f>+X1123</f>
        <v>0</v>
      </c>
      <c r="AA1123" s="319" t="e">
        <f>+Y1123</f>
        <v>#N/A</v>
      </c>
    </row>
    <row r="1124" spans="1:27" customFormat="1" ht="15" hidden="1" customHeight="1">
      <c r="A1124" s="32">
        <v>2311</v>
      </c>
      <c r="B1124" s="393"/>
      <c r="C1124" s="247" t="str">
        <f>+VLOOKUP(A1124,bd_lista!$A$3:$C$592,3,FALSE)</f>
        <v>SERVICIO DE ENCAUZAMIENTO DE RIOS (SEARPI)</v>
      </c>
      <c r="D1124" s="390"/>
      <c r="E1124" s="244" t="s">
        <v>1305</v>
      </c>
      <c r="F1124" s="245">
        <f ca="1">+IFERROR(INDEX('Hoja de Trabajo para listado'!$A$155:$Z$1048576,MATCH($A1124,'Hoja de Trabajo para listado'!$A$155:$A$1048576,0),MATCH((CUADRO!F$4&amp;$E1124),'Hoja de Trabajo para listado'!$A$151:$Z$151,0)),0)+IFERROR(INDEX('Hoja de Trabajo para listado'!$AB$155:$BA$1048576,MATCH($A1124,'Hoja de Trabajo para listado'!$AB$155:$AB$1048576,0),MATCH((CUADRO!F$4&amp;$E1124),'Hoja de Trabajo para listado'!$AB$151:$BA$151,0)),0)+IFERROR(INDEX('Hoja de Trabajo para listado'!$BC$155:$CB$1048576,MATCH($A1124,'Hoja de Trabajo para listado'!$BC$155:$BC$1048576,0),MATCH((CUADRO!F$4&amp;$E1124),'Hoja de Trabajo para listado'!$BC$151:$CB$151,0)),0)+IFERROR(INDEX('Hoja de Trabajo para listado'!$DE$153:$DG$274,MATCH($A1124,'Hoja de Trabajo para listado'!$DE$153:$DE$1048576,0),MATCH((CUADRO!F$4&amp;$E1124),'Hoja de Trabajo para listado'!$DE$151:$DG$151,0)),0)+IFERROR(INDEX('Hoja de Trabajo para listado'!$CD$155:$DC$1048576,MATCH($A1124,'Hoja de Trabajo para listado'!$CD$155:$CD$1048576,0),MATCH((CUADRO!F$4&amp;$E1124),'Hoja de Trabajo para listado'!$CD$151:$DC$151,0)),0)</f>
        <v>0</v>
      </c>
      <c r="G1124" s="245">
        <f ca="1">+IFERROR(INDEX('Hoja de Trabajo para listado'!$A$155:$Z$1048576,MATCH($A1124,'Hoja de Trabajo para listado'!$A$155:$A$1048576,0),MATCH((CUADRO!G$4&amp;$E1124),'Hoja de Trabajo para listado'!$A$151:$Z$151,0)),0)+IFERROR(INDEX('Hoja de Trabajo para listado'!$AB$155:$BA$1048576,MATCH($A1124,'Hoja de Trabajo para listado'!$AB$155:$AB$1048576,0),MATCH((CUADRO!G$4&amp;$E1124),'Hoja de Trabajo para listado'!$AB$151:$BA$151,0)),0)+IFERROR(INDEX('Hoja de Trabajo para listado'!$BC$155:$CB$1048576,MATCH($A1124,'Hoja de Trabajo para listado'!$BC$155:$BC$1048576,0),MATCH((CUADRO!G$4&amp;$E1124),'Hoja de Trabajo para listado'!$BC$151:$CB$151,0)),0)+IFERROR(INDEX('Hoja de Trabajo para listado'!$DE$153:$DG$274,MATCH($A1124,'Hoja de Trabajo para listado'!$DE$153:$DE$1048576,0),MATCH((CUADRO!G$4&amp;$E1124),'Hoja de Trabajo para listado'!$DE$151:$DG$151,0)),0)+IFERROR(INDEX('Hoja de Trabajo para listado'!$CD$155:$DC$1048576,MATCH($A1124,'Hoja de Trabajo para listado'!$CD$155:$CD$1048576,0),MATCH((CUADRO!G$4&amp;$E1124),'Hoja de Trabajo para listado'!$CD$151:$DC$151,0)),0)</f>
        <v>0</v>
      </c>
      <c r="H1124" s="245">
        <f ca="1">+IFERROR(INDEX('Hoja de Trabajo para listado'!$A$155:$Z$1048576,MATCH($A1124,'Hoja de Trabajo para listado'!$A$155:$A$1048576,0),MATCH((CUADRO!H$4&amp;$E1124),'Hoja de Trabajo para listado'!$A$151:$Z$151,0)),0)+IFERROR(INDEX('Hoja de Trabajo para listado'!$AB$155:$BA$1048576,MATCH($A1124,'Hoja de Trabajo para listado'!$AB$155:$AB$1048576,0),MATCH((CUADRO!H$4&amp;$E1124),'Hoja de Trabajo para listado'!$AB$151:$BA$151,0)),0)+IFERROR(INDEX('Hoja de Trabajo para listado'!$BC$155:$CB$1048576,MATCH($A1124,'Hoja de Trabajo para listado'!$BC$155:$BC$1048576,0),MATCH((CUADRO!H$4&amp;$E1124),'Hoja de Trabajo para listado'!$BC$151:$CB$151,0)),0)+IFERROR(INDEX('Hoja de Trabajo para listado'!$DE$153:$DG$274,MATCH($A1124,'Hoja de Trabajo para listado'!$DE$153:$DE$1048576,0),MATCH((CUADRO!H$4&amp;$E1124),'Hoja de Trabajo para listado'!$DE$151:$DG$151,0)),0)+IFERROR(INDEX('Hoja de Trabajo para listado'!$CD$155:$DC$1048576,MATCH($A1124,'Hoja de Trabajo para listado'!$CD$155:$CD$1048576,0),MATCH((CUADRO!H$4&amp;$E1124),'Hoja de Trabajo para listado'!$CD$151:$DC$151,0)),0)</f>
        <v>0</v>
      </c>
      <c r="I1124" s="245">
        <f ca="1">+IFERROR(INDEX('Hoja de Trabajo para listado'!$A$155:$Z$1048576,MATCH($A1124,'Hoja de Trabajo para listado'!$A$155:$A$1048576,0),MATCH((CUADRO!I$4&amp;$E1124),'Hoja de Trabajo para listado'!$A$151:$Z$151,0)),0)+IFERROR(INDEX('Hoja de Trabajo para listado'!$AB$155:$BA$1048576,MATCH($A1124,'Hoja de Trabajo para listado'!$AB$155:$AB$1048576,0),MATCH((CUADRO!I$4&amp;$E1124),'Hoja de Trabajo para listado'!$AB$151:$BA$151,0)),0)+IFERROR(INDEX('Hoja de Trabajo para listado'!$BC$155:$CB$1048576,MATCH($A1124,'Hoja de Trabajo para listado'!$BC$155:$BC$1048576,0),MATCH((CUADRO!I$4&amp;$E1124),'Hoja de Trabajo para listado'!$BC$151:$CB$151,0)),0)+IFERROR(INDEX('Hoja de Trabajo para listado'!$DE$153:$DG$274,MATCH($A1124,'Hoja de Trabajo para listado'!$DE$153:$DE$1048576,0),MATCH((CUADRO!I$4&amp;$E1124),'Hoja de Trabajo para listado'!$DE$151:$DG$151,0)),0)+IFERROR(INDEX('Hoja de Trabajo para listado'!$CD$155:$DC$1048576,MATCH($A1124,'Hoja de Trabajo para listado'!$CD$155:$CD$1048576,0),MATCH((CUADRO!I$4&amp;$E1124),'Hoja de Trabajo para listado'!$CD$151:$DC$151,0)),0)</f>
        <v>0</v>
      </c>
      <c r="J1124" s="245">
        <f ca="1">+IFERROR(INDEX('Hoja de Trabajo para listado'!$A$155:$Z$1048576,MATCH($A1124,'Hoja de Trabajo para listado'!$A$155:$A$1048576,0),MATCH((CUADRO!J$4&amp;$E1124),'Hoja de Trabajo para listado'!$A$151:$Z$151,0)),0)+IFERROR(INDEX('Hoja de Trabajo para listado'!$AB$155:$BA$1048576,MATCH($A1124,'Hoja de Trabajo para listado'!$AB$155:$AB$1048576,0),MATCH((CUADRO!J$4&amp;$E1124),'Hoja de Trabajo para listado'!$AB$151:$BA$151,0)),0)+IFERROR(INDEX('Hoja de Trabajo para listado'!$BC$155:$CB$1048576,MATCH($A1124,'Hoja de Trabajo para listado'!$BC$155:$BC$1048576,0),MATCH((CUADRO!J$4&amp;$E1124),'Hoja de Trabajo para listado'!$BC$151:$CB$151,0)),0)+IFERROR(INDEX('Hoja de Trabajo para listado'!$DE$153:$DG$274,MATCH($A1124,'Hoja de Trabajo para listado'!$DE$153:$DE$1048576,0),MATCH((CUADRO!J$4&amp;$E1124),'Hoja de Trabajo para listado'!$DE$151:$DG$151,0)),0)+IFERROR(INDEX('Hoja de Trabajo para listado'!$CD$155:$DC$1048576,MATCH($A1124,'Hoja de Trabajo para listado'!$CD$155:$CD$1048576,0),MATCH((CUADRO!J$4&amp;$E1124),'Hoja de Trabajo para listado'!$CD$151:$DC$151,0)),0)</f>
        <v>0</v>
      </c>
      <c r="K1124" s="245">
        <f ca="1">+IFERROR(INDEX('Hoja de Trabajo para listado'!$A$155:$Z$1048576,MATCH($A1124,'Hoja de Trabajo para listado'!$A$155:$A$1048576,0),MATCH((CUADRO!K$4&amp;$E1124),'Hoja de Trabajo para listado'!$A$151:$Z$151,0)),0)+IFERROR(INDEX('Hoja de Trabajo para listado'!$AB$155:$BA$1048576,MATCH($A1124,'Hoja de Trabajo para listado'!$AB$155:$AB$1048576,0),MATCH((CUADRO!K$4&amp;$E1124),'Hoja de Trabajo para listado'!$AB$151:$BA$151,0)),0)+IFERROR(INDEX('Hoja de Trabajo para listado'!$BC$155:$CB$1048576,MATCH($A1124,'Hoja de Trabajo para listado'!$BC$155:$BC$1048576,0),MATCH((CUADRO!K$4&amp;$E1124),'Hoja de Trabajo para listado'!$BC$151:$CB$151,0)),0)+IFERROR(INDEX('Hoja de Trabajo para listado'!$DE$153:$DG$274,MATCH($A1124,'Hoja de Trabajo para listado'!$DE$153:$DE$1048576,0),MATCH((CUADRO!K$4&amp;$E1124),'Hoja de Trabajo para listado'!$DE$151:$DG$151,0)),0)+IFERROR(INDEX('Hoja de Trabajo para listado'!$CD$155:$DC$1048576,MATCH($A1124,'Hoja de Trabajo para listado'!$CD$155:$CD$1048576,0),MATCH((CUADRO!K$4&amp;$E1124),'Hoja de Trabajo para listado'!$CD$151:$DC$151,0)),0)</f>
        <v>0</v>
      </c>
      <c r="L1124" s="245">
        <f ca="1">+IFERROR(INDEX('Hoja de Trabajo para listado'!$A$155:$Z$1048576,MATCH($A1124,'Hoja de Trabajo para listado'!$A$155:$A$1048576,0),MATCH((CUADRO!L$4&amp;$E1124),'Hoja de Trabajo para listado'!$A$151:$Z$151,0)),0)+IFERROR(INDEX('Hoja de Trabajo para listado'!$AB$155:$BA$1048576,MATCH($A1124,'Hoja de Trabajo para listado'!$AB$155:$AB$1048576,0),MATCH((CUADRO!L$4&amp;$E1124),'Hoja de Trabajo para listado'!$AB$151:$BA$151,0)),0)+IFERROR(INDEX('Hoja de Trabajo para listado'!$BC$155:$CB$1048576,MATCH($A1124,'Hoja de Trabajo para listado'!$BC$155:$BC$1048576,0),MATCH((CUADRO!L$4&amp;$E1124),'Hoja de Trabajo para listado'!$BC$151:$CB$151,0)),0)+IFERROR(INDEX('Hoja de Trabajo para listado'!$DE$153:$DG$274,MATCH($A1124,'Hoja de Trabajo para listado'!$DE$153:$DE$1048576,0),MATCH((CUADRO!L$4&amp;$E1124),'Hoja de Trabajo para listado'!$DE$151:$DG$151,0)),0)+IFERROR(INDEX('Hoja de Trabajo para listado'!$CD$155:$DC$1048576,MATCH($A1124,'Hoja de Trabajo para listado'!$CD$155:$CD$1048576,0),MATCH((CUADRO!L$4&amp;$E1124),'Hoja de Trabajo para listado'!$CD$151:$DC$151,0)),0)</f>
        <v>0</v>
      </c>
      <c r="M1124" s="245">
        <f ca="1">+IFERROR(INDEX('Hoja de Trabajo para listado'!$A$155:$Z$1048576,MATCH($A1124,'Hoja de Trabajo para listado'!$A$155:$A$1048576,0),MATCH((CUADRO!M$4&amp;$E1124),'Hoja de Trabajo para listado'!$A$151:$Z$151,0)),0)+IFERROR(INDEX('Hoja de Trabajo para listado'!$AB$155:$BA$1048576,MATCH($A1124,'Hoja de Trabajo para listado'!$AB$155:$AB$1048576,0),MATCH((CUADRO!M$4&amp;$E1124),'Hoja de Trabajo para listado'!$AB$151:$BA$151,0)),0)+IFERROR(INDEX('Hoja de Trabajo para listado'!$BC$155:$CB$1048576,MATCH($A1124,'Hoja de Trabajo para listado'!$BC$155:$BC$1048576,0),MATCH((CUADRO!M$4&amp;$E1124),'Hoja de Trabajo para listado'!$BC$151:$CB$151,0)),0)+IFERROR(INDEX('Hoja de Trabajo para listado'!$DE$153:$DG$274,MATCH($A1124,'Hoja de Trabajo para listado'!$DE$153:$DE$1048576,0),MATCH((CUADRO!M$4&amp;$E1124),'Hoja de Trabajo para listado'!$DE$151:$DG$151,0)),0)+IFERROR(INDEX('Hoja de Trabajo para listado'!$CD$155:$DC$1048576,MATCH($A1124,'Hoja de Trabajo para listado'!$CD$155:$CD$1048576,0),MATCH((CUADRO!M$4&amp;$E1124),'Hoja de Trabajo para listado'!$CD$151:$DC$151,0)),0)</f>
        <v>0</v>
      </c>
      <c r="N1124" s="245">
        <f ca="1">+IFERROR(INDEX('Hoja de Trabajo para listado'!$A$155:$Z$1048576,MATCH($A1124,'Hoja de Trabajo para listado'!$A$155:$A$1048576,0),MATCH((CUADRO!N$4&amp;$E1124),'Hoja de Trabajo para listado'!$A$151:$Z$151,0)),0)+IFERROR(INDEX('Hoja de Trabajo para listado'!$AB$155:$BA$1048576,MATCH($A1124,'Hoja de Trabajo para listado'!$AB$155:$AB$1048576,0),MATCH((CUADRO!N$4&amp;$E1124),'Hoja de Trabajo para listado'!$AB$151:$BA$151,0)),0)+IFERROR(INDEX('Hoja de Trabajo para listado'!$BC$155:$CB$1048576,MATCH($A1124,'Hoja de Trabajo para listado'!$BC$155:$BC$1048576,0),MATCH((CUADRO!N$4&amp;$E1124),'Hoja de Trabajo para listado'!$BC$151:$CB$151,0)),0)+IFERROR(INDEX('Hoja de Trabajo para listado'!$DE$153:$DG$274,MATCH($A1124,'Hoja de Trabajo para listado'!$DE$153:$DE$1048576,0),MATCH((CUADRO!N$4&amp;$E1124),'Hoja de Trabajo para listado'!$DE$151:$DG$151,0)),0)+IFERROR(INDEX('Hoja de Trabajo para listado'!$CD$155:$DC$1048576,MATCH($A1124,'Hoja de Trabajo para listado'!$CD$155:$CD$1048576,0),MATCH((CUADRO!N$4&amp;$E1124),'Hoja de Trabajo para listado'!$CD$151:$DC$151,0)),0)</f>
        <v>0</v>
      </c>
      <c r="O1124" s="245">
        <f ca="1">+IFERROR(INDEX('Hoja de Trabajo para listado'!$A$155:$Z$1048576,MATCH($A1124,'Hoja de Trabajo para listado'!$A$155:$A$1048576,0),MATCH((CUADRO!O$4&amp;$E1124),'Hoja de Trabajo para listado'!$A$151:$Z$151,0)),0)+IFERROR(INDEX('Hoja de Trabajo para listado'!$AB$155:$BA$1048576,MATCH($A1124,'Hoja de Trabajo para listado'!$AB$155:$AB$1048576,0),MATCH((CUADRO!O$4&amp;$E1124),'Hoja de Trabajo para listado'!$AB$151:$BA$151,0)),0)+IFERROR(INDEX('Hoja de Trabajo para listado'!$BC$155:$CB$1048576,MATCH($A1124,'Hoja de Trabajo para listado'!$BC$155:$BC$1048576,0),MATCH((CUADRO!O$4&amp;$E1124),'Hoja de Trabajo para listado'!$BC$151:$CB$151,0)),0)+IFERROR(INDEX('Hoja de Trabajo para listado'!$DE$153:$DG$274,MATCH($A1124,'Hoja de Trabajo para listado'!$DE$153:$DE$1048576,0),MATCH((CUADRO!O$4&amp;$E1124),'Hoja de Trabajo para listado'!$DE$151:$DG$151,0)),0)+IFERROR(INDEX('Hoja de Trabajo para listado'!$CD$155:$DC$1048576,MATCH($A1124,'Hoja de Trabajo para listado'!$CD$155:$CD$1048576,0),MATCH((CUADRO!O$4&amp;$E1124),'Hoja de Trabajo para listado'!$CD$151:$DC$151,0)),0)</f>
        <v>0</v>
      </c>
      <c r="P1124" s="245">
        <f ca="1">+IFERROR(INDEX('Hoja de Trabajo para listado'!$A$155:$Z$1048576,MATCH($A1124,'Hoja de Trabajo para listado'!$A$155:$A$1048576,0),MATCH((CUADRO!P$4&amp;$E1124),'Hoja de Trabajo para listado'!$A$151:$Z$151,0)),0)+IFERROR(INDEX('Hoja de Trabajo para listado'!$AB$155:$BA$1048576,MATCH($A1124,'Hoja de Trabajo para listado'!$AB$155:$AB$1048576,0),MATCH((CUADRO!P$4&amp;$E1124),'Hoja de Trabajo para listado'!$AB$151:$BA$151,0)),0)+IFERROR(INDEX('Hoja de Trabajo para listado'!$BC$155:$CB$1048576,MATCH($A1124,'Hoja de Trabajo para listado'!$BC$155:$BC$1048576,0),MATCH((CUADRO!P$4&amp;$E1124),'Hoja de Trabajo para listado'!$BC$151:$CB$151,0)),0)+IFERROR(INDEX('Hoja de Trabajo para listado'!$DE$153:$DG$274,MATCH($A1124,'Hoja de Trabajo para listado'!$DE$153:$DE$1048576,0),MATCH((CUADRO!P$4&amp;$E1124),'Hoja de Trabajo para listado'!$DE$151:$DG$151,0)),0)+IFERROR(INDEX('Hoja de Trabajo para listado'!$CD$155:$DC$1048576,MATCH($A1124,'Hoja de Trabajo para listado'!$CD$155:$CD$1048576,0),MATCH((CUADRO!P$4&amp;$E1124),'Hoja de Trabajo para listado'!$CD$151:$DC$151,0)),0)</f>
        <v>0</v>
      </c>
      <c r="Q1124" s="245">
        <f ca="1">+IFERROR(INDEX('Hoja de Trabajo para listado'!$A$155:$Z$1048576,MATCH($A1124,'Hoja de Trabajo para listado'!$A$155:$A$1048576,0),MATCH((CUADRO!Q$4&amp;$E1124),'Hoja de Trabajo para listado'!$A$151:$Z$151,0)),0)+IFERROR(INDEX('Hoja de Trabajo para listado'!$AB$155:$BA$1048576,MATCH($A1124,'Hoja de Trabajo para listado'!$AB$155:$AB$1048576,0),MATCH((CUADRO!Q$4&amp;$E1124),'Hoja de Trabajo para listado'!$AB$151:$BA$151,0)),0)+IFERROR(INDEX('Hoja de Trabajo para listado'!$BC$155:$CB$1048576,MATCH($A1124,'Hoja de Trabajo para listado'!$BC$155:$BC$1048576,0),MATCH((CUADRO!Q$4&amp;$E1124),'Hoja de Trabajo para listado'!$BC$151:$CB$151,0)),0)+IFERROR(INDEX('Hoja de Trabajo para listado'!$DE$153:$DG$274,MATCH($A1124,'Hoja de Trabajo para listado'!$DE$153:$DE$1048576,0),MATCH((CUADRO!Q$4&amp;$E1124),'Hoja de Trabajo para listado'!$DE$151:$DG$151,0)),0)+IFERROR(INDEX('Hoja de Trabajo para listado'!$CD$155:$DC$1048576,MATCH($A1124,'Hoja de Trabajo para listado'!$CD$155:$CD$1048576,0),MATCH((CUADRO!Q$4&amp;$E1124),'Hoja de Trabajo para listado'!$CD$151:$DC$151,0)),0)</f>
        <v>0</v>
      </c>
      <c r="R1124" s="245">
        <f t="shared" ca="1" si="41"/>
        <v>0</v>
      </c>
      <c r="S1124" s="259">
        <f ca="1">+R1123+R1124</f>
        <v>0</v>
      </c>
      <c r="T1124" s="245">
        <f ca="1">+S1124</f>
        <v>0</v>
      </c>
      <c r="U1124" s="244">
        <f t="shared" si="42"/>
        <v>2</v>
      </c>
      <c r="V1124" s="333" t="str">
        <f>+VLOOKUP(A1124,bd_lista!$A$3:$E$592,5,FALSE)</f>
        <v>Instituciones Descentralizadas Departamentales</v>
      </c>
      <c r="W1124" s="388"/>
      <c r="X1124" s="242">
        <f>+VLOOKUP(A1124,[4]Sheet1!$A$13:$D$744,4,FALSE)</f>
        <v>0</v>
      </c>
      <c r="Y1124" s="242" t="e">
        <f>+VLOOKUP(X1124,bd_lista!$A$3:$C$592,3,FALSE)</f>
        <v>#N/A</v>
      </c>
      <c r="Z1124" s="292"/>
      <c r="AA1124" s="321"/>
    </row>
    <row r="1125" spans="1:27" customFormat="1" ht="15" hidden="1" customHeight="1">
      <c r="A1125" s="32">
        <v>2312</v>
      </c>
      <c r="B1125" s="392">
        <f>+A1125</f>
        <v>2312</v>
      </c>
      <c r="C1125" s="247" t="str">
        <f>+VLOOKUP(A1125,bd_lista!$A$3:$C$592,3,FALSE)</f>
        <v>EMPRESA MUNICIPAL DE AGUA POTABLE Y ALCANTARILLADO VIACHA</v>
      </c>
      <c r="D1125" s="389" t="str">
        <f>+C1125</f>
        <v>EMPRESA MUNICIPAL DE AGUA POTABLE Y ALCANTARILLADO VIACHA</v>
      </c>
      <c r="E1125" s="242" t="s">
        <v>1304</v>
      </c>
      <c r="F1125" s="243">
        <f ca="1">+IFERROR(INDEX('Hoja de Trabajo para listado'!$A$155:$Z$1048576,MATCH($A1125,'Hoja de Trabajo para listado'!$A$155:$A$1048576,0),MATCH((CUADRO!F$4&amp;$E1125),'Hoja de Trabajo para listado'!$A$151:$Z$151,0)),0)+IFERROR(INDEX('Hoja de Trabajo para listado'!$AB$155:$BA$1048576,MATCH($A1125,'Hoja de Trabajo para listado'!$AB$155:$AB$1048576,0),MATCH((CUADRO!F$4&amp;$E1125),'Hoja de Trabajo para listado'!$AB$151:$BA$151,0)),0)+IFERROR(INDEX('Hoja de Trabajo para listado'!$BC$155:$CB$1048576,MATCH($A1125,'Hoja de Trabajo para listado'!$BC$155:$BC$1048576,0),MATCH((CUADRO!F$4&amp;$E1125),'Hoja de Trabajo para listado'!$BC$151:$CB$151,0)),0)+IFERROR(INDEX('Hoja de Trabajo para listado'!$DE$153:$DG$274,MATCH($A1125,'Hoja de Trabajo para listado'!$DE$153:$DE$1048576,0),MATCH((CUADRO!F$4&amp;$E1125),'Hoja de Trabajo para listado'!$DE$151:$DG$151,0)),0)+IFERROR(INDEX('Hoja de Trabajo para listado'!$CD$155:$DC$1048576,MATCH($A1125,'Hoja de Trabajo para listado'!$CD$155:$CD$1048576,0),MATCH((CUADRO!F$4&amp;$E1125),'Hoja de Trabajo para listado'!$CD$151:$DC$151,0)),0)</f>
        <v>0</v>
      </c>
      <c r="G1125" s="243">
        <f ca="1">+IFERROR(INDEX('Hoja de Trabajo para listado'!$A$155:$Z$1048576,MATCH($A1125,'Hoja de Trabajo para listado'!$A$155:$A$1048576,0),MATCH((CUADRO!G$4&amp;$E1125),'Hoja de Trabajo para listado'!$A$151:$Z$151,0)),0)+IFERROR(INDEX('Hoja de Trabajo para listado'!$AB$155:$BA$1048576,MATCH($A1125,'Hoja de Trabajo para listado'!$AB$155:$AB$1048576,0),MATCH((CUADRO!G$4&amp;$E1125),'Hoja de Trabajo para listado'!$AB$151:$BA$151,0)),0)+IFERROR(INDEX('Hoja de Trabajo para listado'!$BC$155:$CB$1048576,MATCH($A1125,'Hoja de Trabajo para listado'!$BC$155:$BC$1048576,0),MATCH((CUADRO!G$4&amp;$E1125),'Hoja de Trabajo para listado'!$BC$151:$CB$151,0)),0)+IFERROR(INDEX('Hoja de Trabajo para listado'!$DE$153:$DG$274,MATCH($A1125,'Hoja de Trabajo para listado'!$DE$153:$DE$1048576,0),MATCH((CUADRO!G$4&amp;$E1125),'Hoja de Trabajo para listado'!$DE$151:$DG$151,0)),0)+IFERROR(INDEX('Hoja de Trabajo para listado'!$CD$155:$DC$1048576,MATCH($A1125,'Hoja de Trabajo para listado'!$CD$155:$CD$1048576,0),MATCH((CUADRO!G$4&amp;$E1125),'Hoja de Trabajo para listado'!$CD$151:$DC$151,0)),0)</f>
        <v>0</v>
      </c>
      <c r="H1125" s="243">
        <f ca="1">+IFERROR(INDEX('Hoja de Trabajo para listado'!$A$155:$Z$1048576,MATCH($A1125,'Hoja de Trabajo para listado'!$A$155:$A$1048576,0),MATCH((CUADRO!H$4&amp;$E1125),'Hoja de Trabajo para listado'!$A$151:$Z$151,0)),0)+IFERROR(INDEX('Hoja de Trabajo para listado'!$AB$155:$BA$1048576,MATCH($A1125,'Hoja de Trabajo para listado'!$AB$155:$AB$1048576,0),MATCH((CUADRO!H$4&amp;$E1125),'Hoja de Trabajo para listado'!$AB$151:$BA$151,0)),0)+IFERROR(INDEX('Hoja de Trabajo para listado'!$BC$155:$CB$1048576,MATCH($A1125,'Hoja de Trabajo para listado'!$BC$155:$BC$1048576,0),MATCH((CUADRO!H$4&amp;$E1125),'Hoja de Trabajo para listado'!$BC$151:$CB$151,0)),0)+IFERROR(INDEX('Hoja de Trabajo para listado'!$DE$153:$DG$274,MATCH($A1125,'Hoja de Trabajo para listado'!$DE$153:$DE$1048576,0),MATCH((CUADRO!H$4&amp;$E1125),'Hoja de Trabajo para listado'!$DE$151:$DG$151,0)),0)+IFERROR(INDEX('Hoja de Trabajo para listado'!$CD$155:$DC$1048576,MATCH($A1125,'Hoja de Trabajo para listado'!$CD$155:$CD$1048576,0),MATCH((CUADRO!H$4&amp;$E1125),'Hoja de Trabajo para listado'!$CD$151:$DC$151,0)),0)</f>
        <v>0</v>
      </c>
      <c r="I1125" s="243">
        <f ca="1">+IFERROR(INDEX('Hoja de Trabajo para listado'!$A$155:$Z$1048576,MATCH($A1125,'Hoja de Trabajo para listado'!$A$155:$A$1048576,0),MATCH((CUADRO!I$4&amp;$E1125),'Hoja de Trabajo para listado'!$A$151:$Z$151,0)),0)+IFERROR(INDEX('Hoja de Trabajo para listado'!$AB$155:$BA$1048576,MATCH($A1125,'Hoja de Trabajo para listado'!$AB$155:$AB$1048576,0),MATCH((CUADRO!I$4&amp;$E1125),'Hoja de Trabajo para listado'!$AB$151:$BA$151,0)),0)+IFERROR(INDEX('Hoja de Trabajo para listado'!$BC$155:$CB$1048576,MATCH($A1125,'Hoja de Trabajo para listado'!$BC$155:$BC$1048576,0),MATCH((CUADRO!I$4&amp;$E1125),'Hoja de Trabajo para listado'!$BC$151:$CB$151,0)),0)+IFERROR(INDEX('Hoja de Trabajo para listado'!$DE$153:$DG$274,MATCH($A1125,'Hoja de Trabajo para listado'!$DE$153:$DE$1048576,0),MATCH((CUADRO!I$4&amp;$E1125),'Hoja de Trabajo para listado'!$DE$151:$DG$151,0)),0)+IFERROR(INDEX('Hoja de Trabajo para listado'!$CD$155:$DC$1048576,MATCH($A1125,'Hoja de Trabajo para listado'!$CD$155:$CD$1048576,0),MATCH((CUADRO!I$4&amp;$E1125),'Hoja de Trabajo para listado'!$CD$151:$DC$151,0)),0)</f>
        <v>0</v>
      </c>
      <c r="J1125" s="243">
        <f ca="1">+IFERROR(INDEX('Hoja de Trabajo para listado'!$A$155:$Z$1048576,MATCH($A1125,'Hoja de Trabajo para listado'!$A$155:$A$1048576,0),MATCH((CUADRO!J$4&amp;$E1125),'Hoja de Trabajo para listado'!$A$151:$Z$151,0)),0)+IFERROR(INDEX('Hoja de Trabajo para listado'!$AB$155:$BA$1048576,MATCH($A1125,'Hoja de Trabajo para listado'!$AB$155:$AB$1048576,0),MATCH((CUADRO!J$4&amp;$E1125),'Hoja de Trabajo para listado'!$AB$151:$BA$151,0)),0)+IFERROR(INDEX('Hoja de Trabajo para listado'!$BC$155:$CB$1048576,MATCH($A1125,'Hoja de Trabajo para listado'!$BC$155:$BC$1048576,0),MATCH((CUADRO!J$4&amp;$E1125),'Hoja de Trabajo para listado'!$BC$151:$CB$151,0)),0)+IFERROR(INDEX('Hoja de Trabajo para listado'!$DE$153:$DG$274,MATCH($A1125,'Hoja de Trabajo para listado'!$DE$153:$DE$1048576,0),MATCH((CUADRO!J$4&amp;$E1125),'Hoja de Trabajo para listado'!$DE$151:$DG$151,0)),0)+IFERROR(INDEX('Hoja de Trabajo para listado'!$CD$155:$DC$1048576,MATCH($A1125,'Hoja de Trabajo para listado'!$CD$155:$CD$1048576,0),MATCH((CUADRO!J$4&amp;$E1125),'Hoja de Trabajo para listado'!$CD$151:$DC$151,0)),0)</f>
        <v>0</v>
      </c>
      <c r="K1125" s="243">
        <f ca="1">+IFERROR(INDEX('Hoja de Trabajo para listado'!$A$155:$Z$1048576,MATCH($A1125,'Hoja de Trabajo para listado'!$A$155:$A$1048576,0),MATCH((CUADRO!K$4&amp;$E1125),'Hoja de Trabajo para listado'!$A$151:$Z$151,0)),0)+IFERROR(INDEX('Hoja de Trabajo para listado'!$AB$155:$BA$1048576,MATCH($A1125,'Hoja de Trabajo para listado'!$AB$155:$AB$1048576,0),MATCH((CUADRO!K$4&amp;$E1125),'Hoja de Trabajo para listado'!$AB$151:$BA$151,0)),0)+IFERROR(INDEX('Hoja de Trabajo para listado'!$BC$155:$CB$1048576,MATCH($A1125,'Hoja de Trabajo para listado'!$BC$155:$BC$1048576,0),MATCH((CUADRO!K$4&amp;$E1125),'Hoja de Trabajo para listado'!$BC$151:$CB$151,0)),0)+IFERROR(INDEX('Hoja de Trabajo para listado'!$DE$153:$DG$274,MATCH($A1125,'Hoja de Trabajo para listado'!$DE$153:$DE$1048576,0),MATCH((CUADRO!K$4&amp;$E1125),'Hoja de Trabajo para listado'!$DE$151:$DG$151,0)),0)+IFERROR(INDEX('Hoja de Trabajo para listado'!$CD$155:$DC$1048576,MATCH($A1125,'Hoja de Trabajo para listado'!$CD$155:$CD$1048576,0),MATCH((CUADRO!K$4&amp;$E1125),'Hoja de Trabajo para listado'!$CD$151:$DC$151,0)),0)</f>
        <v>0</v>
      </c>
      <c r="L1125" s="243">
        <f ca="1">+IFERROR(INDEX('Hoja de Trabajo para listado'!$A$155:$Z$1048576,MATCH($A1125,'Hoja de Trabajo para listado'!$A$155:$A$1048576,0),MATCH((CUADRO!L$4&amp;$E1125),'Hoja de Trabajo para listado'!$A$151:$Z$151,0)),0)+IFERROR(INDEX('Hoja de Trabajo para listado'!$AB$155:$BA$1048576,MATCH($A1125,'Hoja de Trabajo para listado'!$AB$155:$AB$1048576,0),MATCH((CUADRO!L$4&amp;$E1125),'Hoja de Trabajo para listado'!$AB$151:$BA$151,0)),0)+IFERROR(INDEX('Hoja de Trabajo para listado'!$BC$155:$CB$1048576,MATCH($A1125,'Hoja de Trabajo para listado'!$BC$155:$BC$1048576,0),MATCH((CUADRO!L$4&amp;$E1125),'Hoja de Trabajo para listado'!$BC$151:$CB$151,0)),0)+IFERROR(INDEX('Hoja de Trabajo para listado'!$DE$153:$DG$274,MATCH($A1125,'Hoja de Trabajo para listado'!$DE$153:$DE$1048576,0),MATCH((CUADRO!L$4&amp;$E1125),'Hoja de Trabajo para listado'!$DE$151:$DG$151,0)),0)+IFERROR(INDEX('Hoja de Trabajo para listado'!$CD$155:$DC$1048576,MATCH($A1125,'Hoja de Trabajo para listado'!$CD$155:$CD$1048576,0),MATCH((CUADRO!L$4&amp;$E1125),'Hoja de Trabajo para listado'!$CD$151:$DC$151,0)),0)</f>
        <v>0</v>
      </c>
      <c r="M1125" s="243">
        <f ca="1">+IFERROR(INDEX('Hoja de Trabajo para listado'!$A$155:$Z$1048576,MATCH($A1125,'Hoja de Trabajo para listado'!$A$155:$A$1048576,0),MATCH((CUADRO!M$4&amp;$E1125),'Hoja de Trabajo para listado'!$A$151:$Z$151,0)),0)+IFERROR(INDEX('Hoja de Trabajo para listado'!$AB$155:$BA$1048576,MATCH($A1125,'Hoja de Trabajo para listado'!$AB$155:$AB$1048576,0),MATCH((CUADRO!M$4&amp;$E1125),'Hoja de Trabajo para listado'!$AB$151:$BA$151,0)),0)+IFERROR(INDEX('Hoja de Trabajo para listado'!$BC$155:$CB$1048576,MATCH($A1125,'Hoja de Trabajo para listado'!$BC$155:$BC$1048576,0),MATCH((CUADRO!M$4&amp;$E1125),'Hoja de Trabajo para listado'!$BC$151:$CB$151,0)),0)+IFERROR(INDEX('Hoja de Trabajo para listado'!$DE$153:$DG$274,MATCH($A1125,'Hoja de Trabajo para listado'!$DE$153:$DE$1048576,0),MATCH((CUADRO!M$4&amp;$E1125),'Hoja de Trabajo para listado'!$DE$151:$DG$151,0)),0)+IFERROR(INDEX('Hoja de Trabajo para listado'!$CD$155:$DC$1048576,MATCH($A1125,'Hoja de Trabajo para listado'!$CD$155:$CD$1048576,0),MATCH((CUADRO!M$4&amp;$E1125),'Hoja de Trabajo para listado'!$CD$151:$DC$151,0)),0)</f>
        <v>0</v>
      </c>
      <c r="N1125" s="243">
        <f ca="1">+IFERROR(INDEX('Hoja de Trabajo para listado'!$A$155:$Z$1048576,MATCH($A1125,'Hoja de Trabajo para listado'!$A$155:$A$1048576,0),MATCH((CUADRO!N$4&amp;$E1125),'Hoja de Trabajo para listado'!$A$151:$Z$151,0)),0)+IFERROR(INDEX('Hoja de Trabajo para listado'!$AB$155:$BA$1048576,MATCH($A1125,'Hoja de Trabajo para listado'!$AB$155:$AB$1048576,0),MATCH((CUADRO!N$4&amp;$E1125),'Hoja de Trabajo para listado'!$AB$151:$BA$151,0)),0)+IFERROR(INDEX('Hoja de Trabajo para listado'!$BC$155:$CB$1048576,MATCH($A1125,'Hoja de Trabajo para listado'!$BC$155:$BC$1048576,0),MATCH((CUADRO!N$4&amp;$E1125),'Hoja de Trabajo para listado'!$BC$151:$CB$151,0)),0)+IFERROR(INDEX('Hoja de Trabajo para listado'!$DE$153:$DG$274,MATCH($A1125,'Hoja de Trabajo para listado'!$DE$153:$DE$1048576,0),MATCH((CUADRO!N$4&amp;$E1125),'Hoja de Trabajo para listado'!$DE$151:$DG$151,0)),0)+IFERROR(INDEX('Hoja de Trabajo para listado'!$CD$155:$DC$1048576,MATCH($A1125,'Hoja de Trabajo para listado'!$CD$155:$CD$1048576,0),MATCH((CUADRO!N$4&amp;$E1125),'Hoja de Trabajo para listado'!$CD$151:$DC$151,0)),0)</f>
        <v>0</v>
      </c>
      <c r="O1125" s="243">
        <f ca="1">+IFERROR(INDEX('Hoja de Trabajo para listado'!$A$155:$Z$1048576,MATCH($A1125,'Hoja de Trabajo para listado'!$A$155:$A$1048576,0),MATCH((CUADRO!O$4&amp;$E1125),'Hoja de Trabajo para listado'!$A$151:$Z$151,0)),0)+IFERROR(INDEX('Hoja de Trabajo para listado'!$AB$155:$BA$1048576,MATCH($A1125,'Hoja de Trabajo para listado'!$AB$155:$AB$1048576,0),MATCH((CUADRO!O$4&amp;$E1125),'Hoja de Trabajo para listado'!$AB$151:$BA$151,0)),0)+IFERROR(INDEX('Hoja de Trabajo para listado'!$BC$155:$CB$1048576,MATCH($A1125,'Hoja de Trabajo para listado'!$BC$155:$BC$1048576,0),MATCH((CUADRO!O$4&amp;$E1125),'Hoja de Trabajo para listado'!$BC$151:$CB$151,0)),0)+IFERROR(INDEX('Hoja de Trabajo para listado'!$DE$153:$DG$274,MATCH($A1125,'Hoja de Trabajo para listado'!$DE$153:$DE$1048576,0),MATCH((CUADRO!O$4&amp;$E1125),'Hoja de Trabajo para listado'!$DE$151:$DG$151,0)),0)+IFERROR(INDEX('Hoja de Trabajo para listado'!$CD$155:$DC$1048576,MATCH($A1125,'Hoja de Trabajo para listado'!$CD$155:$CD$1048576,0),MATCH((CUADRO!O$4&amp;$E1125),'Hoja de Trabajo para listado'!$CD$151:$DC$151,0)),0)</f>
        <v>0</v>
      </c>
      <c r="P1125" s="243">
        <f ca="1">+IFERROR(INDEX('Hoja de Trabajo para listado'!$A$155:$Z$1048576,MATCH($A1125,'Hoja de Trabajo para listado'!$A$155:$A$1048576,0),MATCH((CUADRO!P$4&amp;$E1125),'Hoja de Trabajo para listado'!$A$151:$Z$151,0)),0)+IFERROR(INDEX('Hoja de Trabajo para listado'!$AB$155:$BA$1048576,MATCH($A1125,'Hoja de Trabajo para listado'!$AB$155:$AB$1048576,0),MATCH((CUADRO!P$4&amp;$E1125),'Hoja de Trabajo para listado'!$AB$151:$BA$151,0)),0)+IFERROR(INDEX('Hoja de Trabajo para listado'!$BC$155:$CB$1048576,MATCH($A1125,'Hoja de Trabajo para listado'!$BC$155:$BC$1048576,0),MATCH((CUADRO!P$4&amp;$E1125),'Hoja de Trabajo para listado'!$BC$151:$CB$151,0)),0)+IFERROR(INDEX('Hoja de Trabajo para listado'!$DE$153:$DG$274,MATCH($A1125,'Hoja de Trabajo para listado'!$DE$153:$DE$1048576,0),MATCH((CUADRO!P$4&amp;$E1125),'Hoja de Trabajo para listado'!$DE$151:$DG$151,0)),0)+IFERROR(INDEX('Hoja de Trabajo para listado'!$CD$155:$DC$1048576,MATCH($A1125,'Hoja de Trabajo para listado'!$CD$155:$CD$1048576,0),MATCH((CUADRO!P$4&amp;$E1125),'Hoja de Trabajo para listado'!$CD$151:$DC$151,0)),0)</f>
        <v>0</v>
      </c>
      <c r="Q1125" s="243">
        <f ca="1">+IFERROR(INDEX('Hoja de Trabajo para listado'!$A$155:$Z$1048576,MATCH($A1125,'Hoja de Trabajo para listado'!$A$155:$A$1048576,0),MATCH((CUADRO!Q$4&amp;$E1125),'Hoja de Trabajo para listado'!$A$151:$Z$151,0)),0)+IFERROR(INDEX('Hoja de Trabajo para listado'!$AB$155:$BA$1048576,MATCH($A1125,'Hoja de Trabajo para listado'!$AB$155:$AB$1048576,0),MATCH((CUADRO!Q$4&amp;$E1125),'Hoja de Trabajo para listado'!$AB$151:$BA$151,0)),0)+IFERROR(INDEX('Hoja de Trabajo para listado'!$BC$155:$CB$1048576,MATCH($A1125,'Hoja de Trabajo para listado'!$BC$155:$BC$1048576,0),MATCH((CUADRO!Q$4&amp;$E1125),'Hoja de Trabajo para listado'!$BC$151:$CB$151,0)),0)+IFERROR(INDEX('Hoja de Trabajo para listado'!$DE$153:$DG$274,MATCH($A1125,'Hoja de Trabajo para listado'!$DE$153:$DE$1048576,0),MATCH((CUADRO!Q$4&amp;$E1125),'Hoja de Trabajo para listado'!$DE$151:$DG$151,0)),0)+IFERROR(INDEX('Hoja de Trabajo para listado'!$CD$155:$DC$1048576,MATCH($A1125,'Hoja de Trabajo para listado'!$CD$155:$CD$1048576,0),MATCH((CUADRO!Q$4&amp;$E1125),'Hoja de Trabajo para listado'!$CD$151:$DC$151,0)),0)</f>
        <v>0</v>
      </c>
      <c r="R1125" s="243">
        <f t="shared" ca="1" si="41"/>
        <v>0</v>
      </c>
      <c r="S1125" s="249"/>
      <c r="T1125" s="243">
        <f ca="1">+T1126</f>
        <v>0</v>
      </c>
      <c r="U1125" s="242">
        <f t="shared" si="42"/>
        <v>1</v>
      </c>
      <c r="V1125" s="333" t="str">
        <f>+VLOOKUP(A1125,bd_lista!$A$3:$E$592,5,FALSE)</f>
        <v>Empresas Municipales</v>
      </c>
      <c r="W1125" s="387" t="str">
        <f>+V1125</f>
        <v>Empresas Municipales</v>
      </c>
      <c r="X1125" s="242">
        <f>+VLOOKUP(A1125,[4]Sheet1!$A$13:$D$744,4,FALSE)</f>
        <v>0</v>
      </c>
      <c r="Y1125" s="242" t="e">
        <f>+VLOOKUP(X1125,bd_lista!$A$3:$C$592,3,FALSE)</f>
        <v>#N/A</v>
      </c>
      <c r="Z1125" s="294">
        <f>+X1125</f>
        <v>0</v>
      </c>
      <c r="AA1125" s="295" t="e">
        <f>+Y1125</f>
        <v>#N/A</v>
      </c>
    </row>
    <row r="1126" spans="1:27" customFormat="1" ht="15" hidden="1" customHeight="1">
      <c r="A1126" s="32">
        <v>2312</v>
      </c>
      <c r="B1126" s="393"/>
      <c r="C1126" s="247" t="str">
        <f>+VLOOKUP(A1126,bd_lista!$A$3:$C$592,3,FALSE)</f>
        <v>EMPRESA MUNICIPAL DE AGUA POTABLE Y ALCANTARILLADO VIACHA</v>
      </c>
      <c r="D1126" s="390"/>
      <c r="E1126" s="244" t="s">
        <v>1305</v>
      </c>
      <c r="F1126" s="245">
        <f ca="1">+IFERROR(INDEX('Hoja de Trabajo para listado'!$A$155:$Z$1048576,MATCH($A1126,'Hoja de Trabajo para listado'!$A$155:$A$1048576,0),MATCH((CUADRO!F$4&amp;$E1126),'Hoja de Trabajo para listado'!$A$151:$Z$151,0)),0)+IFERROR(INDEX('Hoja de Trabajo para listado'!$AB$155:$BA$1048576,MATCH($A1126,'Hoja de Trabajo para listado'!$AB$155:$AB$1048576,0),MATCH((CUADRO!F$4&amp;$E1126),'Hoja de Trabajo para listado'!$AB$151:$BA$151,0)),0)+IFERROR(INDEX('Hoja de Trabajo para listado'!$BC$155:$CB$1048576,MATCH($A1126,'Hoja de Trabajo para listado'!$BC$155:$BC$1048576,0),MATCH((CUADRO!F$4&amp;$E1126),'Hoja de Trabajo para listado'!$BC$151:$CB$151,0)),0)+IFERROR(INDEX('Hoja de Trabajo para listado'!$DE$153:$DG$274,MATCH($A1126,'Hoja de Trabajo para listado'!$DE$153:$DE$1048576,0),MATCH((CUADRO!F$4&amp;$E1126),'Hoja de Trabajo para listado'!$DE$151:$DG$151,0)),0)+IFERROR(INDEX('Hoja de Trabajo para listado'!$CD$155:$DC$1048576,MATCH($A1126,'Hoja de Trabajo para listado'!$CD$155:$CD$1048576,0),MATCH((CUADRO!F$4&amp;$E1126),'Hoja de Trabajo para listado'!$CD$151:$DC$151,0)),0)</f>
        <v>0</v>
      </c>
      <c r="G1126" s="245">
        <f ca="1">+IFERROR(INDEX('Hoja de Trabajo para listado'!$A$155:$Z$1048576,MATCH($A1126,'Hoja de Trabajo para listado'!$A$155:$A$1048576,0),MATCH((CUADRO!G$4&amp;$E1126),'Hoja de Trabajo para listado'!$A$151:$Z$151,0)),0)+IFERROR(INDEX('Hoja de Trabajo para listado'!$AB$155:$BA$1048576,MATCH($A1126,'Hoja de Trabajo para listado'!$AB$155:$AB$1048576,0),MATCH((CUADRO!G$4&amp;$E1126),'Hoja de Trabajo para listado'!$AB$151:$BA$151,0)),0)+IFERROR(INDEX('Hoja de Trabajo para listado'!$BC$155:$CB$1048576,MATCH($A1126,'Hoja de Trabajo para listado'!$BC$155:$BC$1048576,0),MATCH((CUADRO!G$4&amp;$E1126),'Hoja de Trabajo para listado'!$BC$151:$CB$151,0)),0)+IFERROR(INDEX('Hoja de Trabajo para listado'!$DE$153:$DG$274,MATCH($A1126,'Hoja de Trabajo para listado'!$DE$153:$DE$1048576,0),MATCH((CUADRO!G$4&amp;$E1126),'Hoja de Trabajo para listado'!$DE$151:$DG$151,0)),0)+IFERROR(INDEX('Hoja de Trabajo para listado'!$CD$155:$DC$1048576,MATCH($A1126,'Hoja de Trabajo para listado'!$CD$155:$CD$1048576,0),MATCH((CUADRO!G$4&amp;$E1126),'Hoja de Trabajo para listado'!$CD$151:$DC$151,0)),0)</f>
        <v>0</v>
      </c>
      <c r="H1126" s="245">
        <f ca="1">+IFERROR(INDEX('Hoja de Trabajo para listado'!$A$155:$Z$1048576,MATCH($A1126,'Hoja de Trabajo para listado'!$A$155:$A$1048576,0),MATCH((CUADRO!H$4&amp;$E1126),'Hoja de Trabajo para listado'!$A$151:$Z$151,0)),0)+IFERROR(INDEX('Hoja de Trabajo para listado'!$AB$155:$BA$1048576,MATCH($A1126,'Hoja de Trabajo para listado'!$AB$155:$AB$1048576,0),MATCH((CUADRO!H$4&amp;$E1126),'Hoja de Trabajo para listado'!$AB$151:$BA$151,0)),0)+IFERROR(INDEX('Hoja de Trabajo para listado'!$BC$155:$CB$1048576,MATCH($A1126,'Hoja de Trabajo para listado'!$BC$155:$BC$1048576,0),MATCH((CUADRO!H$4&amp;$E1126),'Hoja de Trabajo para listado'!$BC$151:$CB$151,0)),0)+IFERROR(INDEX('Hoja de Trabajo para listado'!$DE$153:$DG$274,MATCH($A1126,'Hoja de Trabajo para listado'!$DE$153:$DE$1048576,0),MATCH((CUADRO!H$4&amp;$E1126),'Hoja de Trabajo para listado'!$DE$151:$DG$151,0)),0)+IFERROR(INDEX('Hoja de Trabajo para listado'!$CD$155:$DC$1048576,MATCH($A1126,'Hoja de Trabajo para listado'!$CD$155:$CD$1048576,0),MATCH((CUADRO!H$4&amp;$E1126),'Hoja de Trabajo para listado'!$CD$151:$DC$151,0)),0)</f>
        <v>0</v>
      </c>
      <c r="I1126" s="245">
        <f ca="1">+IFERROR(INDEX('Hoja de Trabajo para listado'!$A$155:$Z$1048576,MATCH($A1126,'Hoja de Trabajo para listado'!$A$155:$A$1048576,0),MATCH((CUADRO!I$4&amp;$E1126),'Hoja de Trabajo para listado'!$A$151:$Z$151,0)),0)+IFERROR(INDEX('Hoja de Trabajo para listado'!$AB$155:$BA$1048576,MATCH($A1126,'Hoja de Trabajo para listado'!$AB$155:$AB$1048576,0),MATCH((CUADRO!I$4&amp;$E1126),'Hoja de Trabajo para listado'!$AB$151:$BA$151,0)),0)+IFERROR(INDEX('Hoja de Trabajo para listado'!$BC$155:$CB$1048576,MATCH($A1126,'Hoja de Trabajo para listado'!$BC$155:$BC$1048576,0),MATCH((CUADRO!I$4&amp;$E1126),'Hoja de Trabajo para listado'!$BC$151:$CB$151,0)),0)+IFERROR(INDEX('Hoja de Trabajo para listado'!$DE$153:$DG$274,MATCH($A1126,'Hoja de Trabajo para listado'!$DE$153:$DE$1048576,0),MATCH((CUADRO!I$4&amp;$E1126),'Hoja de Trabajo para listado'!$DE$151:$DG$151,0)),0)+IFERROR(INDEX('Hoja de Trabajo para listado'!$CD$155:$DC$1048576,MATCH($A1126,'Hoja de Trabajo para listado'!$CD$155:$CD$1048576,0),MATCH((CUADRO!I$4&amp;$E1126),'Hoja de Trabajo para listado'!$CD$151:$DC$151,0)),0)</f>
        <v>0</v>
      </c>
      <c r="J1126" s="245">
        <f ca="1">+IFERROR(INDEX('Hoja de Trabajo para listado'!$A$155:$Z$1048576,MATCH($A1126,'Hoja de Trabajo para listado'!$A$155:$A$1048576,0),MATCH((CUADRO!J$4&amp;$E1126),'Hoja de Trabajo para listado'!$A$151:$Z$151,0)),0)+IFERROR(INDEX('Hoja de Trabajo para listado'!$AB$155:$BA$1048576,MATCH($A1126,'Hoja de Trabajo para listado'!$AB$155:$AB$1048576,0),MATCH((CUADRO!J$4&amp;$E1126),'Hoja de Trabajo para listado'!$AB$151:$BA$151,0)),0)+IFERROR(INDEX('Hoja de Trabajo para listado'!$BC$155:$CB$1048576,MATCH($A1126,'Hoja de Trabajo para listado'!$BC$155:$BC$1048576,0),MATCH((CUADRO!J$4&amp;$E1126),'Hoja de Trabajo para listado'!$BC$151:$CB$151,0)),0)+IFERROR(INDEX('Hoja de Trabajo para listado'!$DE$153:$DG$274,MATCH($A1126,'Hoja de Trabajo para listado'!$DE$153:$DE$1048576,0),MATCH((CUADRO!J$4&amp;$E1126),'Hoja de Trabajo para listado'!$DE$151:$DG$151,0)),0)+IFERROR(INDEX('Hoja de Trabajo para listado'!$CD$155:$DC$1048576,MATCH($A1126,'Hoja de Trabajo para listado'!$CD$155:$CD$1048576,0),MATCH((CUADRO!J$4&amp;$E1126),'Hoja de Trabajo para listado'!$CD$151:$DC$151,0)),0)</f>
        <v>0</v>
      </c>
      <c r="K1126" s="245">
        <f ca="1">+IFERROR(INDEX('Hoja de Trabajo para listado'!$A$155:$Z$1048576,MATCH($A1126,'Hoja de Trabajo para listado'!$A$155:$A$1048576,0),MATCH((CUADRO!K$4&amp;$E1126),'Hoja de Trabajo para listado'!$A$151:$Z$151,0)),0)+IFERROR(INDEX('Hoja de Trabajo para listado'!$AB$155:$BA$1048576,MATCH($A1126,'Hoja de Trabajo para listado'!$AB$155:$AB$1048576,0),MATCH((CUADRO!K$4&amp;$E1126),'Hoja de Trabajo para listado'!$AB$151:$BA$151,0)),0)+IFERROR(INDEX('Hoja de Trabajo para listado'!$BC$155:$CB$1048576,MATCH($A1126,'Hoja de Trabajo para listado'!$BC$155:$BC$1048576,0),MATCH((CUADRO!K$4&amp;$E1126),'Hoja de Trabajo para listado'!$BC$151:$CB$151,0)),0)+IFERROR(INDEX('Hoja de Trabajo para listado'!$DE$153:$DG$274,MATCH($A1126,'Hoja de Trabajo para listado'!$DE$153:$DE$1048576,0),MATCH((CUADRO!K$4&amp;$E1126),'Hoja de Trabajo para listado'!$DE$151:$DG$151,0)),0)+IFERROR(INDEX('Hoja de Trabajo para listado'!$CD$155:$DC$1048576,MATCH($A1126,'Hoja de Trabajo para listado'!$CD$155:$CD$1048576,0),MATCH((CUADRO!K$4&amp;$E1126),'Hoja de Trabajo para listado'!$CD$151:$DC$151,0)),0)</f>
        <v>0</v>
      </c>
      <c r="L1126" s="245">
        <f ca="1">+IFERROR(INDEX('Hoja de Trabajo para listado'!$A$155:$Z$1048576,MATCH($A1126,'Hoja de Trabajo para listado'!$A$155:$A$1048576,0),MATCH((CUADRO!L$4&amp;$E1126),'Hoja de Trabajo para listado'!$A$151:$Z$151,0)),0)+IFERROR(INDEX('Hoja de Trabajo para listado'!$AB$155:$BA$1048576,MATCH($A1126,'Hoja de Trabajo para listado'!$AB$155:$AB$1048576,0),MATCH((CUADRO!L$4&amp;$E1126),'Hoja de Trabajo para listado'!$AB$151:$BA$151,0)),0)+IFERROR(INDEX('Hoja de Trabajo para listado'!$BC$155:$CB$1048576,MATCH($A1126,'Hoja de Trabajo para listado'!$BC$155:$BC$1048576,0),MATCH((CUADRO!L$4&amp;$E1126),'Hoja de Trabajo para listado'!$BC$151:$CB$151,0)),0)+IFERROR(INDEX('Hoja de Trabajo para listado'!$DE$153:$DG$274,MATCH($A1126,'Hoja de Trabajo para listado'!$DE$153:$DE$1048576,0),MATCH((CUADRO!L$4&amp;$E1126),'Hoja de Trabajo para listado'!$DE$151:$DG$151,0)),0)+IFERROR(INDEX('Hoja de Trabajo para listado'!$CD$155:$DC$1048576,MATCH($A1126,'Hoja de Trabajo para listado'!$CD$155:$CD$1048576,0),MATCH((CUADRO!L$4&amp;$E1126),'Hoja de Trabajo para listado'!$CD$151:$DC$151,0)),0)</f>
        <v>0</v>
      </c>
      <c r="M1126" s="245">
        <f ca="1">+IFERROR(INDEX('Hoja de Trabajo para listado'!$A$155:$Z$1048576,MATCH($A1126,'Hoja de Trabajo para listado'!$A$155:$A$1048576,0),MATCH((CUADRO!M$4&amp;$E1126),'Hoja de Trabajo para listado'!$A$151:$Z$151,0)),0)+IFERROR(INDEX('Hoja de Trabajo para listado'!$AB$155:$BA$1048576,MATCH($A1126,'Hoja de Trabajo para listado'!$AB$155:$AB$1048576,0),MATCH((CUADRO!M$4&amp;$E1126),'Hoja de Trabajo para listado'!$AB$151:$BA$151,0)),0)+IFERROR(INDEX('Hoja de Trabajo para listado'!$BC$155:$CB$1048576,MATCH($A1126,'Hoja de Trabajo para listado'!$BC$155:$BC$1048576,0),MATCH((CUADRO!M$4&amp;$E1126),'Hoja de Trabajo para listado'!$BC$151:$CB$151,0)),0)+IFERROR(INDEX('Hoja de Trabajo para listado'!$DE$153:$DG$274,MATCH($A1126,'Hoja de Trabajo para listado'!$DE$153:$DE$1048576,0),MATCH((CUADRO!M$4&amp;$E1126),'Hoja de Trabajo para listado'!$DE$151:$DG$151,0)),0)+IFERROR(INDEX('Hoja de Trabajo para listado'!$CD$155:$DC$1048576,MATCH($A1126,'Hoja de Trabajo para listado'!$CD$155:$CD$1048576,0),MATCH((CUADRO!M$4&amp;$E1126),'Hoja de Trabajo para listado'!$CD$151:$DC$151,0)),0)</f>
        <v>0</v>
      </c>
      <c r="N1126" s="245">
        <f ca="1">+IFERROR(INDEX('Hoja de Trabajo para listado'!$A$155:$Z$1048576,MATCH($A1126,'Hoja de Trabajo para listado'!$A$155:$A$1048576,0),MATCH((CUADRO!N$4&amp;$E1126),'Hoja de Trabajo para listado'!$A$151:$Z$151,0)),0)+IFERROR(INDEX('Hoja de Trabajo para listado'!$AB$155:$BA$1048576,MATCH($A1126,'Hoja de Trabajo para listado'!$AB$155:$AB$1048576,0),MATCH((CUADRO!N$4&amp;$E1126),'Hoja de Trabajo para listado'!$AB$151:$BA$151,0)),0)+IFERROR(INDEX('Hoja de Trabajo para listado'!$BC$155:$CB$1048576,MATCH($A1126,'Hoja de Trabajo para listado'!$BC$155:$BC$1048576,0),MATCH((CUADRO!N$4&amp;$E1126),'Hoja de Trabajo para listado'!$BC$151:$CB$151,0)),0)+IFERROR(INDEX('Hoja de Trabajo para listado'!$DE$153:$DG$274,MATCH($A1126,'Hoja de Trabajo para listado'!$DE$153:$DE$1048576,0),MATCH((CUADRO!N$4&amp;$E1126),'Hoja de Trabajo para listado'!$DE$151:$DG$151,0)),0)+IFERROR(INDEX('Hoja de Trabajo para listado'!$CD$155:$DC$1048576,MATCH($A1126,'Hoja de Trabajo para listado'!$CD$155:$CD$1048576,0),MATCH((CUADRO!N$4&amp;$E1126),'Hoja de Trabajo para listado'!$CD$151:$DC$151,0)),0)</f>
        <v>0</v>
      </c>
      <c r="O1126" s="245">
        <f ca="1">+IFERROR(INDEX('Hoja de Trabajo para listado'!$A$155:$Z$1048576,MATCH($A1126,'Hoja de Trabajo para listado'!$A$155:$A$1048576,0),MATCH((CUADRO!O$4&amp;$E1126),'Hoja de Trabajo para listado'!$A$151:$Z$151,0)),0)+IFERROR(INDEX('Hoja de Trabajo para listado'!$AB$155:$BA$1048576,MATCH($A1126,'Hoja de Trabajo para listado'!$AB$155:$AB$1048576,0),MATCH((CUADRO!O$4&amp;$E1126),'Hoja de Trabajo para listado'!$AB$151:$BA$151,0)),0)+IFERROR(INDEX('Hoja de Trabajo para listado'!$BC$155:$CB$1048576,MATCH($A1126,'Hoja de Trabajo para listado'!$BC$155:$BC$1048576,0),MATCH((CUADRO!O$4&amp;$E1126),'Hoja de Trabajo para listado'!$BC$151:$CB$151,0)),0)+IFERROR(INDEX('Hoja de Trabajo para listado'!$DE$153:$DG$274,MATCH($A1126,'Hoja de Trabajo para listado'!$DE$153:$DE$1048576,0),MATCH((CUADRO!O$4&amp;$E1126),'Hoja de Trabajo para listado'!$DE$151:$DG$151,0)),0)+IFERROR(INDEX('Hoja de Trabajo para listado'!$CD$155:$DC$1048576,MATCH($A1126,'Hoja de Trabajo para listado'!$CD$155:$CD$1048576,0),MATCH((CUADRO!O$4&amp;$E1126),'Hoja de Trabajo para listado'!$CD$151:$DC$151,0)),0)</f>
        <v>0</v>
      </c>
      <c r="P1126" s="245">
        <f ca="1">+IFERROR(INDEX('Hoja de Trabajo para listado'!$A$155:$Z$1048576,MATCH($A1126,'Hoja de Trabajo para listado'!$A$155:$A$1048576,0),MATCH((CUADRO!P$4&amp;$E1126),'Hoja de Trabajo para listado'!$A$151:$Z$151,0)),0)+IFERROR(INDEX('Hoja de Trabajo para listado'!$AB$155:$BA$1048576,MATCH($A1126,'Hoja de Trabajo para listado'!$AB$155:$AB$1048576,0),MATCH((CUADRO!P$4&amp;$E1126),'Hoja de Trabajo para listado'!$AB$151:$BA$151,0)),0)+IFERROR(INDEX('Hoja de Trabajo para listado'!$BC$155:$CB$1048576,MATCH($A1126,'Hoja de Trabajo para listado'!$BC$155:$BC$1048576,0),MATCH((CUADRO!P$4&amp;$E1126),'Hoja de Trabajo para listado'!$BC$151:$CB$151,0)),0)+IFERROR(INDEX('Hoja de Trabajo para listado'!$DE$153:$DG$274,MATCH($A1126,'Hoja de Trabajo para listado'!$DE$153:$DE$1048576,0),MATCH((CUADRO!P$4&amp;$E1126),'Hoja de Trabajo para listado'!$DE$151:$DG$151,0)),0)+IFERROR(INDEX('Hoja de Trabajo para listado'!$CD$155:$DC$1048576,MATCH($A1126,'Hoja de Trabajo para listado'!$CD$155:$CD$1048576,0),MATCH((CUADRO!P$4&amp;$E1126),'Hoja de Trabajo para listado'!$CD$151:$DC$151,0)),0)</f>
        <v>0</v>
      </c>
      <c r="Q1126" s="245">
        <f ca="1">+IFERROR(INDEX('Hoja de Trabajo para listado'!$A$155:$Z$1048576,MATCH($A1126,'Hoja de Trabajo para listado'!$A$155:$A$1048576,0),MATCH((CUADRO!Q$4&amp;$E1126),'Hoja de Trabajo para listado'!$A$151:$Z$151,0)),0)+IFERROR(INDEX('Hoja de Trabajo para listado'!$AB$155:$BA$1048576,MATCH($A1126,'Hoja de Trabajo para listado'!$AB$155:$AB$1048576,0),MATCH((CUADRO!Q$4&amp;$E1126),'Hoja de Trabajo para listado'!$AB$151:$BA$151,0)),0)+IFERROR(INDEX('Hoja de Trabajo para listado'!$BC$155:$CB$1048576,MATCH($A1126,'Hoja de Trabajo para listado'!$BC$155:$BC$1048576,0),MATCH((CUADRO!Q$4&amp;$E1126),'Hoja de Trabajo para listado'!$BC$151:$CB$151,0)),0)+IFERROR(INDEX('Hoja de Trabajo para listado'!$DE$153:$DG$274,MATCH($A1126,'Hoja de Trabajo para listado'!$DE$153:$DE$1048576,0),MATCH((CUADRO!Q$4&amp;$E1126),'Hoja de Trabajo para listado'!$DE$151:$DG$151,0)),0)+IFERROR(INDEX('Hoja de Trabajo para listado'!$CD$155:$DC$1048576,MATCH($A1126,'Hoja de Trabajo para listado'!$CD$155:$CD$1048576,0),MATCH((CUADRO!Q$4&amp;$E1126),'Hoja de Trabajo para listado'!$CD$151:$DC$151,0)),0)</f>
        <v>0</v>
      </c>
      <c r="R1126" s="245">
        <f t="shared" ca="1" si="41"/>
        <v>0</v>
      </c>
      <c r="S1126" s="259">
        <f ca="1">+R1125+R1126</f>
        <v>0</v>
      </c>
      <c r="T1126" s="245">
        <f ca="1">+S1126</f>
        <v>0</v>
      </c>
      <c r="U1126" s="244">
        <f t="shared" si="42"/>
        <v>2</v>
      </c>
      <c r="V1126" s="333" t="str">
        <f>+VLOOKUP(A1126,bd_lista!$A$3:$E$592,5,FALSE)</f>
        <v>Empresas Municipales</v>
      </c>
      <c r="W1126" s="388"/>
      <c r="X1126" s="242">
        <f>+VLOOKUP(A1126,[4]Sheet1!$A$13:$D$744,4,FALSE)</f>
        <v>0</v>
      </c>
      <c r="Y1126" s="242" t="e">
        <f>+VLOOKUP(X1126,bd_lista!$A$3:$C$592,3,FALSE)</f>
        <v>#N/A</v>
      </c>
      <c r="Z1126" s="292"/>
      <c r="AA1126" s="293"/>
    </row>
    <row r="1127" spans="1:27" customFormat="1" ht="15" hidden="1" customHeight="1">
      <c r="A1127" s="32">
        <v>2313</v>
      </c>
      <c r="B1127" s="392">
        <f>+A1127</f>
        <v>2313</v>
      </c>
      <c r="C1127" s="247" t="str">
        <f>+VLOOKUP(A1127,bd_lista!$A$3:$C$592,3,FALSE)</f>
        <v>ENTIDAD MUNICIPAL DE ASEO URBANO SUCRE</v>
      </c>
      <c r="D1127" s="389" t="str">
        <f>+C1127</f>
        <v>ENTIDAD MUNICIPAL DE ASEO URBANO SUCRE</v>
      </c>
      <c r="E1127" s="242" t="s">
        <v>1304</v>
      </c>
      <c r="F1127" s="243">
        <f ca="1">+IFERROR(INDEX('Hoja de Trabajo para listado'!$A$155:$Z$1048576,MATCH($A1127,'Hoja de Trabajo para listado'!$A$155:$A$1048576,0),MATCH((CUADRO!F$4&amp;$E1127),'Hoja de Trabajo para listado'!$A$151:$Z$151,0)),0)+IFERROR(INDEX('Hoja de Trabajo para listado'!$AB$155:$BA$1048576,MATCH($A1127,'Hoja de Trabajo para listado'!$AB$155:$AB$1048576,0),MATCH((CUADRO!F$4&amp;$E1127),'Hoja de Trabajo para listado'!$AB$151:$BA$151,0)),0)+IFERROR(INDEX('Hoja de Trabajo para listado'!$BC$155:$CB$1048576,MATCH($A1127,'Hoja de Trabajo para listado'!$BC$155:$BC$1048576,0),MATCH((CUADRO!F$4&amp;$E1127),'Hoja de Trabajo para listado'!$BC$151:$CB$151,0)),0)+IFERROR(INDEX('Hoja de Trabajo para listado'!$DE$153:$DG$274,MATCH($A1127,'Hoja de Trabajo para listado'!$DE$153:$DE$1048576,0),MATCH((CUADRO!F$4&amp;$E1127),'Hoja de Trabajo para listado'!$DE$151:$DG$151,0)),0)+IFERROR(INDEX('Hoja de Trabajo para listado'!$CD$155:$DC$1048576,MATCH($A1127,'Hoja de Trabajo para listado'!$CD$155:$CD$1048576,0),MATCH((CUADRO!F$4&amp;$E1127),'Hoja de Trabajo para listado'!$CD$151:$DC$151,0)),0)</f>
        <v>0</v>
      </c>
      <c r="G1127" s="243">
        <f ca="1">+IFERROR(INDEX('Hoja de Trabajo para listado'!$A$155:$Z$1048576,MATCH($A1127,'Hoja de Trabajo para listado'!$A$155:$A$1048576,0),MATCH((CUADRO!G$4&amp;$E1127),'Hoja de Trabajo para listado'!$A$151:$Z$151,0)),0)+IFERROR(INDEX('Hoja de Trabajo para listado'!$AB$155:$BA$1048576,MATCH($A1127,'Hoja de Trabajo para listado'!$AB$155:$AB$1048576,0),MATCH((CUADRO!G$4&amp;$E1127),'Hoja de Trabajo para listado'!$AB$151:$BA$151,0)),0)+IFERROR(INDEX('Hoja de Trabajo para listado'!$BC$155:$CB$1048576,MATCH($A1127,'Hoja de Trabajo para listado'!$BC$155:$BC$1048576,0),MATCH((CUADRO!G$4&amp;$E1127),'Hoja de Trabajo para listado'!$BC$151:$CB$151,0)),0)+IFERROR(INDEX('Hoja de Trabajo para listado'!$DE$153:$DG$274,MATCH($A1127,'Hoja de Trabajo para listado'!$DE$153:$DE$1048576,0),MATCH((CUADRO!G$4&amp;$E1127),'Hoja de Trabajo para listado'!$DE$151:$DG$151,0)),0)+IFERROR(INDEX('Hoja de Trabajo para listado'!$CD$155:$DC$1048576,MATCH($A1127,'Hoja de Trabajo para listado'!$CD$155:$CD$1048576,0),MATCH((CUADRO!G$4&amp;$E1127),'Hoja de Trabajo para listado'!$CD$151:$DC$151,0)),0)</f>
        <v>0</v>
      </c>
      <c r="H1127" s="243">
        <f ca="1">+IFERROR(INDEX('Hoja de Trabajo para listado'!$A$155:$Z$1048576,MATCH($A1127,'Hoja de Trabajo para listado'!$A$155:$A$1048576,0),MATCH((CUADRO!H$4&amp;$E1127),'Hoja de Trabajo para listado'!$A$151:$Z$151,0)),0)+IFERROR(INDEX('Hoja de Trabajo para listado'!$AB$155:$BA$1048576,MATCH($A1127,'Hoja de Trabajo para listado'!$AB$155:$AB$1048576,0),MATCH((CUADRO!H$4&amp;$E1127),'Hoja de Trabajo para listado'!$AB$151:$BA$151,0)),0)+IFERROR(INDEX('Hoja de Trabajo para listado'!$BC$155:$CB$1048576,MATCH($A1127,'Hoja de Trabajo para listado'!$BC$155:$BC$1048576,0),MATCH((CUADRO!H$4&amp;$E1127),'Hoja de Trabajo para listado'!$BC$151:$CB$151,0)),0)+IFERROR(INDEX('Hoja de Trabajo para listado'!$DE$153:$DG$274,MATCH($A1127,'Hoja de Trabajo para listado'!$DE$153:$DE$1048576,0),MATCH((CUADRO!H$4&amp;$E1127),'Hoja de Trabajo para listado'!$DE$151:$DG$151,0)),0)+IFERROR(INDEX('Hoja de Trabajo para listado'!$CD$155:$DC$1048576,MATCH($A1127,'Hoja de Trabajo para listado'!$CD$155:$CD$1048576,0),MATCH((CUADRO!H$4&amp;$E1127),'Hoja de Trabajo para listado'!$CD$151:$DC$151,0)),0)</f>
        <v>0</v>
      </c>
      <c r="I1127" s="243">
        <f ca="1">+IFERROR(INDEX('Hoja de Trabajo para listado'!$A$155:$Z$1048576,MATCH($A1127,'Hoja de Trabajo para listado'!$A$155:$A$1048576,0),MATCH((CUADRO!I$4&amp;$E1127),'Hoja de Trabajo para listado'!$A$151:$Z$151,0)),0)+IFERROR(INDEX('Hoja de Trabajo para listado'!$AB$155:$BA$1048576,MATCH($A1127,'Hoja de Trabajo para listado'!$AB$155:$AB$1048576,0),MATCH((CUADRO!I$4&amp;$E1127),'Hoja de Trabajo para listado'!$AB$151:$BA$151,0)),0)+IFERROR(INDEX('Hoja de Trabajo para listado'!$BC$155:$CB$1048576,MATCH($A1127,'Hoja de Trabajo para listado'!$BC$155:$BC$1048576,0),MATCH((CUADRO!I$4&amp;$E1127),'Hoja de Trabajo para listado'!$BC$151:$CB$151,0)),0)+IFERROR(INDEX('Hoja de Trabajo para listado'!$DE$153:$DG$274,MATCH($A1127,'Hoja de Trabajo para listado'!$DE$153:$DE$1048576,0),MATCH((CUADRO!I$4&amp;$E1127),'Hoja de Trabajo para listado'!$DE$151:$DG$151,0)),0)+IFERROR(INDEX('Hoja de Trabajo para listado'!$CD$155:$DC$1048576,MATCH($A1127,'Hoja de Trabajo para listado'!$CD$155:$CD$1048576,0),MATCH((CUADRO!I$4&amp;$E1127),'Hoja de Trabajo para listado'!$CD$151:$DC$151,0)),0)</f>
        <v>0</v>
      </c>
      <c r="J1127" s="243">
        <f ca="1">+IFERROR(INDEX('Hoja de Trabajo para listado'!$A$155:$Z$1048576,MATCH($A1127,'Hoja de Trabajo para listado'!$A$155:$A$1048576,0),MATCH((CUADRO!J$4&amp;$E1127),'Hoja de Trabajo para listado'!$A$151:$Z$151,0)),0)+IFERROR(INDEX('Hoja de Trabajo para listado'!$AB$155:$BA$1048576,MATCH($A1127,'Hoja de Trabajo para listado'!$AB$155:$AB$1048576,0),MATCH((CUADRO!J$4&amp;$E1127),'Hoja de Trabajo para listado'!$AB$151:$BA$151,0)),0)+IFERROR(INDEX('Hoja de Trabajo para listado'!$BC$155:$CB$1048576,MATCH($A1127,'Hoja de Trabajo para listado'!$BC$155:$BC$1048576,0),MATCH((CUADRO!J$4&amp;$E1127),'Hoja de Trabajo para listado'!$BC$151:$CB$151,0)),0)+IFERROR(INDEX('Hoja de Trabajo para listado'!$DE$153:$DG$274,MATCH($A1127,'Hoja de Trabajo para listado'!$DE$153:$DE$1048576,0),MATCH((CUADRO!J$4&amp;$E1127),'Hoja de Trabajo para listado'!$DE$151:$DG$151,0)),0)+IFERROR(INDEX('Hoja de Trabajo para listado'!$CD$155:$DC$1048576,MATCH($A1127,'Hoja de Trabajo para listado'!$CD$155:$CD$1048576,0),MATCH((CUADRO!J$4&amp;$E1127),'Hoja de Trabajo para listado'!$CD$151:$DC$151,0)),0)</f>
        <v>0</v>
      </c>
      <c r="K1127" s="243">
        <f ca="1">+IFERROR(INDEX('Hoja de Trabajo para listado'!$A$155:$Z$1048576,MATCH($A1127,'Hoja de Trabajo para listado'!$A$155:$A$1048576,0),MATCH((CUADRO!K$4&amp;$E1127),'Hoja de Trabajo para listado'!$A$151:$Z$151,0)),0)+IFERROR(INDEX('Hoja de Trabajo para listado'!$AB$155:$BA$1048576,MATCH($A1127,'Hoja de Trabajo para listado'!$AB$155:$AB$1048576,0),MATCH((CUADRO!K$4&amp;$E1127),'Hoja de Trabajo para listado'!$AB$151:$BA$151,0)),0)+IFERROR(INDEX('Hoja de Trabajo para listado'!$BC$155:$CB$1048576,MATCH($A1127,'Hoja de Trabajo para listado'!$BC$155:$BC$1048576,0),MATCH((CUADRO!K$4&amp;$E1127),'Hoja de Trabajo para listado'!$BC$151:$CB$151,0)),0)+IFERROR(INDEX('Hoja de Trabajo para listado'!$DE$153:$DG$274,MATCH($A1127,'Hoja de Trabajo para listado'!$DE$153:$DE$1048576,0),MATCH((CUADRO!K$4&amp;$E1127),'Hoja de Trabajo para listado'!$DE$151:$DG$151,0)),0)+IFERROR(INDEX('Hoja de Trabajo para listado'!$CD$155:$DC$1048576,MATCH($A1127,'Hoja de Trabajo para listado'!$CD$155:$CD$1048576,0),MATCH((CUADRO!K$4&amp;$E1127),'Hoja de Trabajo para listado'!$CD$151:$DC$151,0)),0)</f>
        <v>0</v>
      </c>
      <c r="L1127" s="243">
        <f ca="1">+IFERROR(INDEX('Hoja de Trabajo para listado'!$A$155:$Z$1048576,MATCH($A1127,'Hoja de Trabajo para listado'!$A$155:$A$1048576,0),MATCH((CUADRO!L$4&amp;$E1127),'Hoja de Trabajo para listado'!$A$151:$Z$151,0)),0)+IFERROR(INDEX('Hoja de Trabajo para listado'!$AB$155:$BA$1048576,MATCH($A1127,'Hoja de Trabajo para listado'!$AB$155:$AB$1048576,0),MATCH((CUADRO!L$4&amp;$E1127),'Hoja de Trabajo para listado'!$AB$151:$BA$151,0)),0)+IFERROR(INDEX('Hoja de Trabajo para listado'!$BC$155:$CB$1048576,MATCH($A1127,'Hoja de Trabajo para listado'!$BC$155:$BC$1048576,0),MATCH((CUADRO!L$4&amp;$E1127),'Hoja de Trabajo para listado'!$BC$151:$CB$151,0)),0)+IFERROR(INDEX('Hoja de Trabajo para listado'!$DE$153:$DG$274,MATCH($A1127,'Hoja de Trabajo para listado'!$DE$153:$DE$1048576,0),MATCH((CUADRO!L$4&amp;$E1127),'Hoja de Trabajo para listado'!$DE$151:$DG$151,0)),0)+IFERROR(INDEX('Hoja de Trabajo para listado'!$CD$155:$DC$1048576,MATCH($A1127,'Hoja de Trabajo para listado'!$CD$155:$CD$1048576,0),MATCH((CUADRO!L$4&amp;$E1127),'Hoja de Trabajo para listado'!$CD$151:$DC$151,0)),0)</f>
        <v>0</v>
      </c>
      <c r="M1127" s="243">
        <f ca="1">+IFERROR(INDEX('Hoja de Trabajo para listado'!$A$155:$Z$1048576,MATCH($A1127,'Hoja de Trabajo para listado'!$A$155:$A$1048576,0),MATCH((CUADRO!M$4&amp;$E1127),'Hoja de Trabajo para listado'!$A$151:$Z$151,0)),0)+IFERROR(INDEX('Hoja de Trabajo para listado'!$AB$155:$BA$1048576,MATCH($A1127,'Hoja de Trabajo para listado'!$AB$155:$AB$1048576,0),MATCH((CUADRO!M$4&amp;$E1127),'Hoja de Trabajo para listado'!$AB$151:$BA$151,0)),0)+IFERROR(INDEX('Hoja de Trabajo para listado'!$BC$155:$CB$1048576,MATCH($A1127,'Hoja de Trabajo para listado'!$BC$155:$BC$1048576,0),MATCH((CUADRO!M$4&amp;$E1127),'Hoja de Trabajo para listado'!$BC$151:$CB$151,0)),0)+IFERROR(INDEX('Hoja de Trabajo para listado'!$DE$153:$DG$274,MATCH($A1127,'Hoja de Trabajo para listado'!$DE$153:$DE$1048576,0),MATCH((CUADRO!M$4&amp;$E1127),'Hoja de Trabajo para listado'!$DE$151:$DG$151,0)),0)+IFERROR(INDEX('Hoja de Trabajo para listado'!$CD$155:$DC$1048576,MATCH($A1127,'Hoja de Trabajo para listado'!$CD$155:$CD$1048576,0),MATCH((CUADRO!M$4&amp;$E1127),'Hoja de Trabajo para listado'!$CD$151:$DC$151,0)),0)</f>
        <v>0</v>
      </c>
      <c r="N1127" s="243">
        <f ca="1">+IFERROR(INDEX('Hoja de Trabajo para listado'!$A$155:$Z$1048576,MATCH($A1127,'Hoja de Trabajo para listado'!$A$155:$A$1048576,0),MATCH((CUADRO!N$4&amp;$E1127),'Hoja de Trabajo para listado'!$A$151:$Z$151,0)),0)+IFERROR(INDEX('Hoja de Trabajo para listado'!$AB$155:$BA$1048576,MATCH($A1127,'Hoja de Trabajo para listado'!$AB$155:$AB$1048576,0),MATCH((CUADRO!N$4&amp;$E1127),'Hoja de Trabajo para listado'!$AB$151:$BA$151,0)),0)+IFERROR(INDEX('Hoja de Trabajo para listado'!$BC$155:$CB$1048576,MATCH($A1127,'Hoja de Trabajo para listado'!$BC$155:$BC$1048576,0),MATCH((CUADRO!N$4&amp;$E1127),'Hoja de Trabajo para listado'!$BC$151:$CB$151,0)),0)+IFERROR(INDEX('Hoja de Trabajo para listado'!$DE$153:$DG$274,MATCH($A1127,'Hoja de Trabajo para listado'!$DE$153:$DE$1048576,0),MATCH((CUADRO!N$4&amp;$E1127),'Hoja de Trabajo para listado'!$DE$151:$DG$151,0)),0)+IFERROR(INDEX('Hoja de Trabajo para listado'!$CD$155:$DC$1048576,MATCH($A1127,'Hoja de Trabajo para listado'!$CD$155:$CD$1048576,0),MATCH((CUADRO!N$4&amp;$E1127),'Hoja de Trabajo para listado'!$CD$151:$DC$151,0)),0)</f>
        <v>0</v>
      </c>
      <c r="O1127" s="243">
        <f ca="1">+IFERROR(INDEX('Hoja de Trabajo para listado'!$A$155:$Z$1048576,MATCH($A1127,'Hoja de Trabajo para listado'!$A$155:$A$1048576,0),MATCH((CUADRO!O$4&amp;$E1127),'Hoja de Trabajo para listado'!$A$151:$Z$151,0)),0)+IFERROR(INDEX('Hoja de Trabajo para listado'!$AB$155:$BA$1048576,MATCH($A1127,'Hoja de Trabajo para listado'!$AB$155:$AB$1048576,0),MATCH((CUADRO!O$4&amp;$E1127),'Hoja de Trabajo para listado'!$AB$151:$BA$151,0)),0)+IFERROR(INDEX('Hoja de Trabajo para listado'!$BC$155:$CB$1048576,MATCH($A1127,'Hoja de Trabajo para listado'!$BC$155:$BC$1048576,0),MATCH((CUADRO!O$4&amp;$E1127),'Hoja de Trabajo para listado'!$BC$151:$CB$151,0)),0)+IFERROR(INDEX('Hoja de Trabajo para listado'!$DE$153:$DG$274,MATCH($A1127,'Hoja de Trabajo para listado'!$DE$153:$DE$1048576,0),MATCH((CUADRO!O$4&amp;$E1127),'Hoja de Trabajo para listado'!$DE$151:$DG$151,0)),0)+IFERROR(INDEX('Hoja de Trabajo para listado'!$CD$155:$DC$1048576,MATCH($A1127,'Hoja de Trabajo para listado'!$CD$155:$CD$1048576,0),MATCH((CUADRO!O$4&amp;$E1127),'Hoja de Trabajo para listado'!$CD$151:$DC$151,0)),0)</f>
        <v>0</v>
      </c>
      <c r="P1127" s="243">
        <f ca="1">+IFERROR(INDEX('Hoja de Trabajo para listado'!$A$155:$Z$1048576,MATCH($A1127,'Hoja de Trabajo para listado'!$A$155:$A$1048576,0),MATCH((CUADRO!P$4&amp;$E1127),'Hoja de Trabajo para listado'!$A$151:$Z$151,0)),0)+IFERROR(INDEX('Hoja de Trabajo para listado'!$AB$155:$BA$1048576,MATCH($A1127,'Hoja de Trabajo para listado'!$AB$155:$AB$1048576,0),MATCH((CUADRO!P$4&amp;$E1127),'Hoja de Trabajo para listado'!$AB$151:$BA$151,0)),0)+IFERROR(INDEX('Hoja de Trabajo para listado'!$BC$155:$CB$1048576,MATCH($A1127,'Hoja de Trabajo para listado'!$BC$155:$BC$1048576,0),MATCH((CUADRO!P$4&amp;$E1127),'Hoja de Trabajo para listado'!$BC$151:$CB$151,0)),0)+IFERROR(INDEX('Hoja de Trabajo para listado'!$DE$153:$DG$274,MATCH($A1127,'Hoja de Trabajo para listado'!$DE$153:$DE$1048576,0),MATCH((CUADRO!P$4&amp;$E1127),'Hoja de Trabajo para listado'!$DE$151:$DG$151,0)),0)+IFERROR(INDEX('Hoja de Trabajo para listado'!$CD$155:$DC$1048576,MATCH($A1127,'Hoja de Trabajo para listado'!$CD$155:$CD$1048576,0),MATCH((CUADRO!P$4&amp;$E1127),'Hoja de Trabajo para listado'!$CD$151:$DC$151,0)),0)</f>
        <v>0</v>
      </c>
      <c r="Q1127" s="243">
        <f ca="1">+IFERROR(INDEX('Hoja de Trabajo para listado'!$A$155:$Z$1048576,MATCH($A1127,'Hoja de Trabajo para listado'!$A$155:$A$1048576,0),MATCH((CUADRO!Q$4&amp;$E1127),'Hoja de Trabajo para listado'!$A$151:$Z$151,0)),0)+IFERROR(INDEX('Hoja de Trabajo para listado'!$AB$155:$BA$1048576,MATCH($A1127,'Hoja de Trabajo para listado'!$AB$155:$AB$1048576,0),MATCH((CUADRO!Q$4&amp;$E1127),'Hoja de Trabajo para listado'!$AB$151:$BA$151,0)),0)+IFERROR(INDEX('Hoja de Trabajo para listado'!$BC$155:$CB$1048576,MATCH($A1127,'Hoja de Trabajo para listado'!$BC$155:$BC$1048576,0),MATCH((CUADRO!Q$4&amp;$E1127),'Hoja de Trabajo para listado'!$BC$151:$CB$151,0)),0)+IFERROR(INDEX('Hoja de Trabajo para listado'!$DE$153:$DG$274,MATCH($A1127,'Hoja de Trabajo para listado'!$DE$153:$DE$1048576,0),MATCH((CUADRO!Q$4&amp;$E1127),'Hoja de Trabajo para listado'!$DE$151:$DG$151,0)),0)+IFERROR(INDEX('Hoja de Trabajo para listado'!$CD$155:$DC$1048576,MATCH($A1127,'Hoja de Trabajo para listado'!$CD$155:$CD$1048576,0),MATCH((CUADRO!Q$4&amp;$E1127),'Hoja de Trabajo para listado'!$CD$151:$DC$151,0)),0)</f>
        <v>0</v>
      </c>
      <c r="R1127" s="243">
        <f t="shared" ca="1" si="41"/>
        <v>0</v>
      </c>
      <c r="S1127" s="249"/>
      <c r="T1127" s="243">
        <f ca="1">+T1128</f>
        <v>0</v>
      </c>
      <c r="U1127" s="242">
        <f t="shared" si="42"/>
        <v>1</v>
      </c>
      <c r="V1127" s="333" t="str">
        <f>+VLOOKUP(A1127,bd_lista!$A$3:$E$592,5,FALSE)</f>
        <v>Empresas Municipales</v>
      </c>
      <c r="W1127" s="387" t="str">
        <f>+V1127</f>
        <v>Empresas Municipales</v>
      </c>
      <c r="X1127" s="242">
        <f>+VLOOKUP(A1127,[4]Sheet1!$A$13:$D$744,4,FALSE)</f>
        <v>0</v>
      </c>
      <c r="Y1127" s="242" t="e">
        <f>+VLOOKUP(X1127,bd_lista!$A$3:$C$592,3,FALSE)</f>
        <v>#N/A</v>
      </c>
      <c r="Z1127" s="294">
        <f>+X1127</f>
        <v>0</v>
      </c>
      <c r="AA1127" s="319" t="e">
        <f>+Y1127</f>
        <v>#N/A</v>
      </c>
    </row>
    <row r="1128" spans="1:27" customFormat="1" ht="15" hidden="1" customHeight="1">
      <c r="A1128" s="32">
        <v>2313</v>
      </c>
      <c r="B1128" s="393"/>
      <c r="C1128" s="247" t="str">
        <f>+VLOOKUP(A1128,bd_lista!$A$3:$C$592,3,FALSE)</f>
        <v>ENTIDAD MUNICIPAL DE ASEO URBANO SUCRE</v>
      </c>
      <c r="D1128" s="390"/>
      <c r="E1128" s="244" t="s">
        <v>1305</v>
      </c>
      <c r="F1128" s="245">
        <f ca="1">+IFERROR(INDEX('Hoja de Trabajo para listado'!$A$155:$Z$1048576,MATCH($A1128,'Hoja de Trabajo para listado'!$A$155:$A$1048576,0),MATCH((CUADRO!F$4&amp;$E1128),'Hoja de Trabajo para listado'!$A$151:$Z$151,0)),0)+IFERROR(INDEX('Hoja de Trabajo para listado'!$AB$155:$BA$1048576,MATCH($A1128,'Hoja de Trabajo para listado'!$AB$155:$AB$1048576,0),MATCH((CUADRO!F$4&amp;$E1128),'Hoja de Trabajo para listado'!$AB$151:$BA$151,0)),0)+IFERROR(INDEX('Hoja de Trabajo para listado'!$BC$155:$CB$1048576,MATCH($A1128,'Hoja de Trabajo para listado'!$BC$155:$BC$1048576,0),MATCH((CUADRO!F$4&amp;$E1128),'Hoja de Trabajo para listado'!$BC$151:$CB$151,0)),0)+IFERROR(INDEX('Hoja de Trabajo para listado'!$DE$153:$DG$274,MATCH($A1128,'Hoja de Trabajo para listado'!$DE$153:$DE$1048576,0),MATCH((CUADRO!F$4&amp;$E1128),'Hoja de Trabajo para listado'!$DE$151:$DG$151,0)),0)+IFERROR(INDEX('Hoja de Trabajo para listado'!$CD$155:$DC$1048576,MATCH($A1128,'Hoja de Trabajo para listado'!$CD$155:$CD$1048576,0),MATCH((CUADRO!F$4&amp;$E1128),'Hoja de Trabajo para listado'!$CD$151:$DC$151,0)),0)</f>
        <v>0</v>
      </c>
      <c r="G1128" s="245">
        <f ca="1">+IFERROR(INDEX('Hoja de Trabajo para listado'!$A$155:$Z$1048576,MATCH($A1128,'Hoja de Trabajo para listado'!$A$155:$A$1048576,0),MATCH((CUADRO!G$4&amp;$E1128),'Hoja de Trabajo para listado'!$A$151:$Z$151,0)),0)+IFERROR(INDEX('Hoja de Trabajo para listado'!$AB$155:$BA$1048576,MATCH($A1128,'Hoja de Trabajo para listado'!$AB$155:$AB$1048576,0),MATCH((CUADRO!G$4&amp;$E1128),'Hoja de Trabajo para listado'!$AB$151:$BA$151,0)),0)+IFERROR(INDEX('Hoja de Trabajo para listado'!$BC$155:$CB$1048576,MATCH($A1128,'Hoja de Trabajo para listado'!$BC$155:$BC$1048576,0),MATCH((CUADRO!G$4&amp;$E1128),'Hoja de Trabajo para listado'!$BC$151:$CB$151,0)),0)+IFERROR(INDEX('Hoja de Trabajo para listado'!$DE$153:$DG$274,MATCH($A1128,'Hoja de Trabajo para listado'!$DE$153:$DE$1048576,0),MATCH((CUADRO!G$4&amp;$E1128),'Hoja de Trabajo para listado'!$DE$151:$DG$151,0)),0)+IFERROR(INDEX('Hoja de Trabajo para listado'!$CD$155:$DC$1048576,MATCH($A1128,'Hoja de Trabajo para listado'!$CD$155:$CD$1048576,0),MATCH((CUADRO!G$4&amp;$E1128),'Hoja de Trabajo para listado'!$CD$151:$DC$151,0)),0)</f>
        <v>0</v>
      </c>
      <c r="H1128" s="245">
        <f ca="1">+IFERROR(INDEX('Hoja de Trabajo para listado'!$A$155:$Z$1048576,MATCH($A1128,'Hoja de Trabajo para listado'!$A$155:$A$1048576,0),MATCH((CUADRO!H$4&amp;$E1128),'Hoja de Trabajo para listado'!$A$151:$Z$151,0)),0)+IFERROR(INDEX('Hoja de Trabajo para listado'!$AB$155:$BA$1048576,MATCH($A1128,'Hoja de Trabajo para listado'!$AB$155:$AB$1048576,0),MATCH((CUADRO!H$4&amp;$E1128),'Hoja de Trabajo para listado'!$AB$151:$BA$151,0)),0)+IFERROR(INDEX('Hoja de Trabajo para listado'!$BC$155:$CB$1048576,MATCH($A1128,'Hoja de Trabajo para listado'!$BC$155:$BC$1048576,0),MATCH((CUADRO!H$4&amp;$E1128),'Hoja de Trabajo para listado'!$BC$151:$CB$151,0)),0)+IFERROR(INDEX('Hoja de Trabajo para listado'!$DE$153:$DG$274,MATCH($A1128,'Hoja de Trabajo para listado'!$DE$153:$DE$1048576,0),MATCH((CUADRO!H$4&amp;$E1128),'Hoja de Trabajo para listado'!$DE$151:$DG$151,0)),0)+IFERROR(INDEX('Hoja de Trabajo para listado'!$CD$155:$DC$1048576,MATCH($A1128,'Hoja de Trabajo para listado'!$CD$155:$CD$1048576,0),MATCH((CUADRO!H$4&amp;$E1128),'Hoja de Trabajo para listado'!$CD$151:$DC$151,0)),0)</f>
        <v>0</v>
      </c>
      <c r="I1128" s="245">
        <f ca="1">+IFERROR(INDEX('Hoja de Trabajo para listado'!$A$155:$Z$1048576,MATCH($A1128,'Hoja de Trabajo para listado'!$A$155:$A$1048576,0),MATCH((CUADRO!I$4&amp;$E1128),'Hoja de Trabajo para listado'!$A$151:$Z$151,0)),0)+IFERROR(INDEX('Hoja de Trabajo para listado'!$AB$155:$BA$1048576,MATCH($A1128,'Hoja de Trabajo para listado'!$AB$155:$AB$1048576,0),MATCH((CUADRO!I$4&amp;$E1128),'Hoja de Trabajo para listado'!$AB$151:$BA$151,0)),0)+IFERROR(INDEX('Hoja de Trabajo para listado'!$BC$155:$CB$1048576,MATCH($A1128,'Hoja de Trabajo para listado'!$BC$155:$BC$1048576,0),MATCH((CUADRO!I$4&amp;$E1128),'Hoja de Trabajo para listado'!$BC$151:$CB$151,0)),0)+IFERROR(INDEX('Hoja de Trabajo para listado'!$DE$153:$DG$274,MATCH($A1128,'Hoja de Trabajo para listado'!$DE$153:$DE$1048576,0),MATCH((CUADRO!I$4&amp;$E1128),'Hoja de Trabajo para listado'!$DE$151:$DG$151,0)),0)+IFERROR(INDEX('Hoja de Trabajo para listado'!$CD$155:$DC$1048576,MATCH($A1128,'Hoja de Trabajo para listado'!$CD$155:$CD$1048576,0),MATCH((CUADRO!I$4&amp;$E1128),'Hoja de Trabajo para listado'!$CD$151:$DC$151,0)),0)</f>
        <v>0</v>
      </c>
      <c r="J1128" s="245">
        <f ca="1">+IFERROR(INDEX('Hoja de Trabajo para listado'!$A$155:$Z$1048576,MATCH($A1128,'Hoja de Trabajo para listado'!$A$155:$A$1048576,0),MATCH((CUADRO!J$4&amp;$E1128),'Hoja de Trabajo para listado'!$A$151:$Z$151,0)),0)+IFERROR(INDEX('Hoja de Trabajo para listado'!$AB$155:$BA$1048576,MATCH($A1128,'Hoja de Trabajo para listado'!$AB$155:$AB$1048576,0),MATCH((CUADRO!J$4&amp;$E1128),'Hoja de Trabajo para listado'!$AB$151:$BA$151,0)),0)+IFERROR(INDEX('Hoja de Trabajo para listado'!$BC$155:$CB$1048576,MATCH($A1128,'Hoja de Trabajo para listado'!$BC$155:$BC$1048576,0),MATCH((CUADRO!J$4&amp;$E1128),'Hoja de Trabajo para listado'!$BC$151:$CB$151,0)),0)+IFERROR(INDEX('Hoja de Trabajo para listado'!$DE$153:$DG$274,MATCH($A1128,'Hoja de Trabajo para listado'!$DE$153:$DE$1048576,0),MATCH((CUADRO!J$4&amp;$E1128),'Hoja de Trabajo para listado'!$DE$151:$DG$151,0)),0)+IFERROR(INDEX('Hoja de Trabajo para listado'!$CD$155:$DC$1048576,MATCH($A1128,'Hoja de Trabajo para listado'!$CD$155:$CD$1048576,0),MATCH((CUADRO!J$4&amp;$E1128),'Hoja de Trabajo para listado'!$CD$151:$DC$151,0)),0)</f>
        <v>0</v>
      </c>
      <c r="K1128" s="245">
        <f ca="1">+IFERROR(INDEX('Hoja de Trabajo para listado'!$A$155:$Z$1048576,MATCH($A1128,'Hoja de Trabajo para listado'!$A$155:$A$1048576,0),MATCH((CUADRO!K$4&amp;$E1128),'Hoja de Trabajo para listado'!$A$151:$Z$151,0)),0)+IFERROR(INDEX('Hoja de Trabajo para listado'!$AB$155:$BA$1048576,MATCH($A1128,'Hoja de Trabajo para listado'!$AB$155:$AB$1048576,0),MATCH((CUADRO!K$4&amp;$E1128),'Hoja de Trabajo para listado'!$AB$151:$BA$151,0)),0)+IFERROR(INDEX('Hoja de Trabajo para listado'!$BC$155:$CB$1048576,MATCH($A1128,'Hoja de Trabajo para listado'!$BC$155:$BC$1048576,0),MATCH((CUADRO!K$4&amp;$E1128),'Hoja de Trabajo para listado'!$BC$151:$CB$151,0)),0)+IFERROR(INDEX('Hoja de Trabajo para listado'!$DE$153:$DG$274,MATCH($A1128,'Hoja de Trabajo para listado'!$DE$153:$DE$1048576,0),MATCH((CUADRO!K$4&amp;$E1128),'Hoja de Trabajo para listado'!$DE$151:$DG$151,0)),0)+IFERROR(INDEX('Hoja de Trabajo para listado'!$CD$155:$DC$1048576,MATCH($A1128,'Hoja de Trabajo para listado'!$CD$155:$CD$1048576,0),MATCH((CUADRO!K$4&amp;$E1128),'Hoja de Trabajo para listado'!$CD$151:$DC$151,0)),0)</f>
        <v>0</v>
      </c>
      <c r="L1128" s="245">
        <f ca="1">+IFERROR(INDEX('Hoja de Trabajo para listado'!$A$155:$Z$1048576,MATCH($A1128,'Hoja de Trabajo para listado'!$A$155:$A$1048576,0),MATCH((CUADRO!L$4&amp;$E1128),'Hoja de Trabajo para listado'!$A$151:$Z$151,0)),0)+IFERROR(INDEX('Hoja de Trabajo para listado'!$AB$155:$BA$1048576,MATCH($A1128,'Hoja de Trabajo para listado'!$AB$155:$AB$1048576,0),MATCH((CUADRO!L$4&amp;$E1128),'Hoja de Trabajo para listado'!$AB$151:$BA$151,0)),0)+IFERROR(INDEX('Hoja de Trabajo para listado'!$BC$155:$CB$1048576,MATCH($A1128,'Hoja de Trabajo para listado'!$BC$155:$BC$1048576,0),MATCH((CUADRO!L$4&amp;$E1128),'Hoja de Trabajo para listado'!$BC$151:$CB$151,0)),0)+IFERROR(INDEX('Hoja de Trabajo para listado'!$DE$153:$DG$274,MATCH($A1128,'Hoja de Trabajo para listado'!$DE$153:$DE$1048576,0),MATCH((CUADRO!L$4&amp;$E1128),'Hoja de Trabajo para listado'!$DE$151:$DG$151,0)),0)+IFERROR(INDEX('Hoja de Trabajo para listado'!$CD$155:$DC$1048576,MATCH($A1128,'Hoja de Trabajo para listado'!$CD$155:$CD$1048576,0),MATCH((CUADRO!L$4&amp;$E1128),'Hoja de Trabajo para listado'!$CD$151:$DC$151,0)),0)</f>
        <v>0</v>
      </c>
      <c r="M1128" s="245">
        <f ca="1">+IFERROR(INDEX('Hoja de Trabajo para listado'!$A$155:$Z$1048576,MATCH($A1128,'Hoja de Trabajo para listado'!$A$155:$A$1048576,0),MATCH((CUADRO!M$4&amp;$E1128),'Hoja de Trabajo para listado'!$A$151:$Z$151,0)),0)+IFERROR(INDEX('Hoja de Trabajo para listado'!$AB$155:$BA$1048576,MATCH($A1128,'Hoja de Trabajo para listado'!$AB$155:$AB$1048576,0),MATCH((CUADRO!M$4&amp;$E1128),'Hoja de Trabajo para listado'!$AB$151:$BA$151,0)),0)+IFERROR(INDEX('Hoja de Trabajo para listado'!$BC$155:$CB$1048576,MATCH($A1128,'Hoja de Trabajo para listado'!$BC$155:$BC$1048576,0),MATCH((CUADRO!M$4&amp;$E1128),'Hoja de Trabajo para listado'!$BC$151:$CB$151,0)),0)+IFERROR(INDEX('Hoja de Trabajo para listado'!$DE$153:$DG$274,MATCH($A1128,'Hoja de Trabajo para listado'!$DE$153:$DE$1048576,0),MATCH((CUADRO!M$4&amp;$E1128),'Hoja de Trabajo para listado'!$DE$151:$DG$151,0)),0)+IFERROR(INDEX('Hoja de Trabajo para listado'!$CD$155:$DC$1048576,MATCH($A1128,'Hoja de Trabajo para listado'!$CD$155:$CD$1048576,0),MATCH((CUADRO!M$4&amp;$E1128),'Hoja de Trabajo para listado'!$CD$151:$DC$151,0)),0)</f>
        <v>0</v>
      </c>
      <c r="N1128" s="245">
        <f ca="1">+IFERROR(INDEX('Hoja de Trabajo para listado'!$A$155:$Z$1048576,MATCH($A1128,'Hoja de Trabajo para listado'!$A$155:$A$1048576,0),MATCH((CUADRO!N$4&amp;$E1128),'Hoja de Trabajo para listado'!$A$151:$Z$151,0)),0)+IFERROR(INDEX('Hoja de Trabajo para listado'!$AB$155:$BA$1048576,MATCH($A1128,'Hoja de Trabajo para listado'!$AB$155:$AB$1048576,0),MATCH((CUADRO!N$4&amp;$E1128),'Hoja de Trabajo para listado'!$AB$151:$BA$151,0)),0)+IFERROR(INDEX('Hoja de Trabajo para listado'!$BC$155:$CB$1048576,MATCH($A1128,'Hoja de Trabajo para listado'!$BC$155:$BC$1048576,0),MATCH((CUADRO!N$4&amp;$E1128),'Hoja de Trabajo para listado'!$BC$151:$CB$151,0)),0)+IFERROR(INDEX('Hoja de Trabajo para listado'!$DE$153:$DG$274,MATCH($A1128,'Hoja de Trabajo para listado'!$DE$153:$DE$1048576,0),MATCH((CUADRO!N$4&amp;$E1128),'Hoja de Trabajo para listado'!$DE$151:$DG$151,0)),0)+IFERROR(INDEX('Hoja de Trabajo para listado'!$CD$155:$DC$1048576,MATCH($A1128,'Hoja de Trabajo para listado'!$CD$155:$CD$1048576,0),MATCH((CUADRO!N$4&amp;$E1128),'Hoja de Trabajo para listado'!$CD$151:$DC$151,0)),0)</f>
        <v>0</v>
      </c>
      <c r="O1128" s="245">
        <f ca="1">+IFERROR(INDEX('Hoja de Trabajo para listado'!$A$155:$Z$1048576,MATCH($A1128,'Hoja de Trabajo para listado'!$A$155:$A$1048576,0),MATCH((CUADRO!O$4&amp;$E1128),'Hoja de Trabajo para listado'!$A$151:$Z$151,0)),0)+IFERROR(INDEX('Hoja de Trabajo para listado'!$AB$155:$BA$1048576,MATCH($A1128,'Hoja de Trabajo para listado'!$AB$155:$AB$1048576,0),MATCH((CUADRO!O$4&amp;$E1128),'Hoja de Trabajo para listado'!$AB$151:$BA$151,0)),0)+IFERROR(INDEX('Hoja de Trabajo para listado'!$BC$155:$CB$1048576,MATCH($A1128,'Hoja de Trabajo para listado'!$BC$155:$BC$1048576,0),MATCH((CUADRO!O$4&amp;$E1128),'Hoja de Trabajo para listado'!$BC$151:$CB$151,0)),0)+IFERROR(INDEX('Hoja de Trabajo para listado'!$DE$153:$DG$274,MATCH($A1128,'Hoja de Trabajo para listado'!$DE$153:$DE$1048576,0),MATCH((CUADRO!O$4&amp;$E1128),'Hoja de Trabajo para listado'!$DE$151:$DG$151,0)),0)+IFERROR(INDEX('Hoja de Trabajo para listado'!$CD$155:$DC$1048576,MATCH($A1128,'Hoja de Trabajo para listado'!$CD$155:$CD$1048576,0),MATCH((CUADRO!O$4&amp;$E1128),'Hoja de Trabajo para listado'!$CD$151:$DC$151,0)),0)</f>
        <v>0</v>
      </c>
      <c r="P1128" s="245">
        <f ca="1">+IFERROR(INDEX('Hoja de Trabajo para listado'!$A$155:$Z$1048576,MATCH($A1128,'Hoja de Trabajo para listado'!$A$155:$A$1048576,0),MATCH((CUADRO!P$4&amp;$E1128),'Hoja de Trabajo para listado'!$A$151:$Z$151,0)),0)+IFERROR(INDEX('Hoja de Trabajo para listado'!$AB$155:$BA$1048576,MATCH($A1128,'Hoja de Trabajo para listado'!$AB$155:$AB$1048576,0),MATCH((CUADRO!P$4&amp;$E1128),'Hoja de Trabajo para listado'!$AB$151:$BA$151,0)),0)+IFERROR(INDEX('Hoja de Trabajo para listado'!$BC$155:$CB$1048576,MATCH($A1128,'Hoja de Trabajo para listado'!$BC$155:$BC$1048576,0),MATCH((CUADRO!P$4&amp;$E1128),'Hoja de Trabajo para listado'!$BC$151:$CB$151,0)),0)+IFERROR(INDEX('Hoja de Trabajo para listado'!$DE$153:$DG$274,MATCH($A1128,'Hoja de Trabajo para listado'!$DE$153:$DE$1048576,0),MATCH((CUADRO!P$4&amp;$E1128),'Hoja de Trabajo para listado'!$DE$151:$DG$151,0)),0)+IFERROR(INDEX('Hoja de Trabajo para listado'!$CD$155:$DC$1048576,MATCH($A1128,'Hoja de Trabajo para listado'!$CD$155:$CD$1048576,0),MATCH((CUADRO!P$4&amp;$E1128),'Hoja de Trabajo para listado'!$CD$151:$DC$151,0)),0)</f>
        <v>0</v>
      </c>
      <c r="Q1128" s="245">
        <f ca="1">+IFERROR(INDEX('Hoja de Trabajo para listado'!$A$155:$Z$1048576,MATCH($A1128,'Hoja de Trabajo para listado'!$A$155:$A$1048576,0),MATCH((CUADRO!Q$4&amp;$E1128),'Hoja de Trabajo para listado'!$A$151:$Z$151,0)),0)+IFERROR(INDEX('Hoja de Trabajo para listado'!$AB$155:$BA$1048576,MATCH($A1128,'Hoja de Trabajo para listado'!$AB$155:$AB$1048576,0),MATCH((CUADRO!Q$4&amp;$E1128),'Hoja de Trabajo para listado'!$AB$151:$BA$151,0)),0)+IFERROR(INDEX('Hoja de Trabajo para listado'!$BC$155:$CB$1048576,MATCH($A1128,'Hoja de Trabajo para listado'!$BC$155:$BC$1048576,0),MATCH((CUADRO!Q$4&amp;$E1128),'Hoja de Trabajo para listado'!$BC$151:$CB$151,0)),0)+IFERROR(INDEX('Hoja de Trabajo para listado'!$DE$153:$DG$274,MATCH($A1128,'Hoja de Trabajo para listado'!$DE$153:$DE$1048576,0),MATCH((CUADRO!Q$4&amp;$E1128),'Hoja de Trabajo para listado'!$DE$151:$DG$151,0)),0)+IFERROR(INDEX('Hoja de Trabajo para listado'!$CD$155:$DC$1048576,MATCH($A1128,'Hoja de Trabajo para listado'!$CD$155:$CD$1048576,0),MATCH((CUADRO!Q$4&amp;$E1128),'Hoja de Trabajo para listado'!$CD$151:$DC$151,0)),0)</f>
        <v>0</v>
      </c>
      <c r="R1128" s="245">
        <f t="shared" ca="1" si="41"/>
        <v>0</v>
      </c>
      <c r="S1128" s="259">
        <f ca="1">+R1127+R1128</f>
        <v>0</v>
      </c>
      <c r="T1128" s="245">
        <f ca="1">+S1128</f>
        <v>0</v>
      </c>
      <c r="U1128" s="244">
        <f t="shared" si="42"/>
        <v>2</v>
      </c>
      <c r="V1128" s="333" t="str">
        <f>+VLOOKUP(A1128,bd_lista!$A$3:$E$592,5,FALSE)</f>
        <v>Empresas Municipales</v>
      </c>
      <c r="W1128" s="388"/>
      <c r="X1128" s="242">
        <f>+VLOOKUP(A1128,[4]Sheet1!$A$13:$D$744,4,FALSE)</f>
        <v>0</v>
      </c>
      <c r="Y1128" s="242" t="e">
        <f>+VLOOKUP(X1128,bd_lista!$A$3:$C$592,3,FALSE)</f>
        <v>#N/A</v>
      </c>
      <c r="Z1128" s="292"/>
      <c r="AA1128" s="321"/>
    </row>
    <row r="1129" spans="1:27" customFormat="1" ht="15" hidden="1" customHeight="1">
      <c r="A1129" s="32">
        <v>2314</v>
      </c>
      <c r="B1129" s="392">
        <f>+A1129</f>
        <v>2314</v>
      </c>
      <c r="C1129" s="247" t="str">
        <f>+VLOOKUP(A1129,bd_lista!$A$3:$C$592,3,FALSE)</f>
        <v>EMPRESA MUNICIPAL DE AREAS VERDES SUCRE</v>
      </c>
      <c r="D1129" s="389" t="str">
        <f>+C1129</f>
        <v>EMPRESA MUNICIPAL DE AREAS VERDES SUCRE</v>
      </c>
      <c r="E1129" s="242" t="s">
        <v>1304</v>
      </c>
      <c r="F1129" s="243">
        <f ca="1">+IFERROR(INDEX('Hoja de Trabajo para listado'!$A$155:$Z$1048576,MATCH($A1129,'Hoja de Trabajo para listado'!$A$155:$A$1048576,0),MATCH((CUADRO!F$4&amp;$E1129),'Hoja de Trabajo para listado'!$A$151:$Z$151,0)),0)+IFERROR(INDEX('Hoja de Trabajo para listado'!$AB$155:$BA$1048576,MATCH($A1129,'Hoja de Trabajo para listado'!$AB$155:$AB$1048576,0),MATCH((CUADRO!F$4&amp;$E1129),'Hoja de Trabajo para listado'!$AB$151:$BA$151,0)),0)+IFERROR(INDEX('Hoja de Trabajo para listado'!$BC$155:$CB$1048576,MATCH($A1129,'Hoja de Trabajo para listado'!$BC$155:$BC$1048576,0),MATCH((CUADRO!F$4&amp;$E1129),'Hoja de Trabajo para listado'!$BC$151:$CB$151,0)),0)+IFERROR(INDEX('Hoja de Trabajo para listado'!$DE$153:$DG$274,MATCH($A1129,'Hoja de Trabajo para listado'!$DE$153:$DE$1048576,0),MATCH((CUADRO!F$4&amp;$E1129),'Hoja de Trabajo para listado'!$DE$151:$DG$151,0)),0)+IFERROR(INDEX('Hoja de Trabajo para listado'!$CD$155:$DC$1048576,MATCH($A1129,'Hoja de Trabajo para listado'!$CD$155:$CD$1048576,0),MATCH((CUADRO!F$4&amp;$E1129),'Hoja de Trabajo para listado'!$CD$151:$DC$151,0)),0)</f>
        <v>0</v>
      </c>
      <c r="G1129" s="243">
        <f ca="1">+IFERROR(INDEX('Hoja de Trabajo para listado'!$A$155:$Z$1048576,MATCH($A1129,'Hoja de Trabajo para listado'!$A$155:$A$1048576,0),MATCH((CUADRO!G$4&amp;$E1129),'Hoja de Trabajo para listado'!$A$151:$Z$151,0)),0)+IFERROR(INDEX('Hoja de Trabajo para listado'!$AB$155:$BA$1048576,MATCH($A1129,'Hoja de Trabajo para listado'!$AB$155:$AB$1048576,0),MATCH((CUADRO!G$4&amp;$E1129),'Hoja de Trabajo para listado'!$AB$151:$BA$151,0)),0)+IFERROR(INDEX('Hoja de Trabajo para listado'!$BC$155:$CB$1048576,MATCH($A1129,'Hoja de Trabajo para listado'!$BC$155:$BC$1048576,0),MATCH((CUADRO!G$4&amp;$E1129),'Hoja de Trabajo para listado'!$BC$151:$CB$151,0)),0)+IFERROR(INDEX('Hoja de Trabajo para listado'!$DE$153:$DG$274,MATCH($A1129,'Hoja de Trabajo para listado'!$DE$153:$DE$1048576,0),MATCH((CUADRO!G$4&amp;$E1129),'Hoja de Trabajo para listado'!$DE$151:$DG$151,0)),0)+IFERROR(INDEX('Hoja de Trabajo para listado'!$CD$155:$DC$1048576,MATCH($A1129,'Hoja de Trabajo para listado'!$CD$155:$CD$1048576,0),MATCH((CUADRO!G$4&amp;$E1129),'Hoja de Trabajo para listado'!$CD$151:$DC$151,0)),0)</f>
        <v>0</v>
      </c>
      <c r="H1129" s="243">
        <f ca="1">+IFERROR(INDEX('Hoja de Trabajo para listado'!$A$155:$Z$1048576,MATCH($A1129,'Hoja de Trabajo para listado'!$A$155:$A$1048576,0),MATCH((CUADRO!H$4&amp;$E1129),'Hoja de Trabajo para listado'!$A$151:$Z$151,0)),0)+IFERROR(INDEX('Hoja de Trabajo para listado'!$AB$155:$BA$1048576,MATCH($A1129,'Hoja de Trabajo para listado'!$AB$155:$AB$1048576,0),MATCH((CUADRO!H$4&amp;$E1129),'Hoja de Trabajo para listado'!$AB$151:$BA$151,0)),0)+IFERROR(INDEX('Hoja de Trabajo para listado'!$BC$155:$CB$1048576,MATCH($A1129,'Hoja de Trabajo para listado'!$BC$155:$BC$1048576,0),MATCH((CUADRO!H$4&amp;$E1129),'Hoja de Trabajo para listado'!$BC$151:$CB$151,0)),0)+IFERROR(INDEX('Hoja de Trabajo para listado'!$DE$153:$DG$274,MATCH($A1129,'Hoja de Trabajo para listado'!$DE$153:$DE$1048576,0),MATCH((CUADRO!H$4&amp;$E1129),'Hoja de Trabajo para listado'!$DE$151:$DG$151,0)),0)+IFERROR(INDEX('Hoja de Trabajo para listado'!$CD$155:$DC$1048576,MATCH($A1129,'Hoja de Trabajo para listado'!$CD$155:$CD$1048576,0),MATCH((CUADRO!H$4&amp;$E1129),'Hoja de Trabajo para listado'!$CD$151:$DC$151,0)),0)</f>
        <v>0</v>
      </c>
      <c r="I1129" s="243">
        <f ca="1">+IFERROR(INDEX('Hoja de Trabajo para listado'!$A$155:$Z$1048576,MATCH($A1129,'Hoja de Trabajo para listado'!$A$155:$A$1048576,0),MATCH((CUADRO!I$4&amp;$E1129),'Hoja de Trabajo para listado'!$A$151:$Z$151,0)),0)+IFERROR(INDEX('Hoja de Trabajo para listado'!$AB$155:$BA$1048576,MATCH($A1129,'Hoja de Trabajo para listado'!$AB$155:$AB$1048576,0),MATCH((CUADRO!I$4&amp;$E1129),'Hoja de Trabajo para listado'!$AB$151:$BA$151,0)),0)+IFERROR(INDEX('Hoja de Trabajo para listado'!$BC$155:$CB$1048576,MATCH($A1129,'Hoja de Trabajo para listado'!$BC$155:$BC$1048576,0),MATCH((CUADRO!I$4&amp;$E1129),'Hoja de Trabajo para listado'!$BC$151:$CB$151,0)),0)+IFERROR(INDEX('Hoja de Trabajo para listado'!$DE$153:$DG$274,MATCH($A1129,'Hoja de Trabajo para listado'!$DE$153:$DE$1048576,0),MATCH((CUADRO!I$4&amp;$E1129),'Hoja de Trabajo para listado'!$DE$151:$DG$151,0)),0)+IFERROR(INDEX('Hoja de Trabajo para listado'!$CD$155:$DC$1048576,MATCH($A1129,'Hoja de Trabajo para listado'!$CD$155:$CD$1048576,0),MATCH((CUADRO!I$4&amp;$E1129),'Hoja de Trabajo para listado'!$CD$151:$DC$151,0)),0)</f>
        <v>0</v>
      </c>
      <c r="J1129" s="243">
        <f ca="1">+IFERROR(INDEX('Hoja de Trabajo para listado'!$A$155:$Z$1048576,MATCH($A1129,'Hoja de Trabajo para listado'!$A$155:$A$1048576,0),MATCH((CUADRO!J$4&amp;$E1129),'Hoja de Trabajo para listado'!$A$151:$Z$151,0)),0)+IFERROR(INDEX('Hoja de Trabajo para listado'!$AB$155:$BA$1048576,MATCH($A1129,'Hoja de Trabajo para listado'!$AB$155:$AB$1048576,0),MATCH((CUADRO!J$4&amp;$E1129),'Hoja de Trabajo para listado'!$AB$151:$BA$151,0)),0)+IFERROR(INDEX('Hoja de Trabajo para listado'!$BC$155:$CB$1048576,MATCH($A1129,'Hoja de Trabajo para listado'!$BC$155:$BC$1048576,0),MATCH((CUADRO!J$4&amp;$E1129),'Hoja de Trabajo para listado'!$BC$151:$CB$151,0)),0)+IFERROR(INDEX('Hoja de Trabajo para listado'!$DE$153:$DG$274,MATCH($A1129,'Hoja de Trabajo para listado'!$DE$153:$DE$1048576,0),MATCH((CUADRO!J$4&amp;$E1129),'Hoja de Trabajo para listado'!$DE$151:$DG$151,0)),0)+IFERROR(INDEX('Hoja de Trabajo para listado'!$CD$155:$DC$1048576,MATCH($A1129,'Hoja de Trabajo para listado'!$CD$155:$CD$1048576,0),MATCH((CUADRO!J$4&amp;$E1129),'Hoja de Trabajo para listado'!$CD$151:$DC$151,0)),0)</f>
        <v>0</v>
      </c>
      <c r="K1129" s="243">
        <f ca="1">+IFERROR(INDEX('Hoja de Trabajo para listado'!$A$155:$Z$1048576,MATCH($A1129,'Hoja de Trabajo para listado'!$A$155:$A$1048576,0),MATCH((CUADRO!K$4&amp;$E1129),'Hoja de Trabajo para listado'!$A$151:$Z$151,0)),0)+IFERROR(INDEX('Hoja de Trabajo para listado'!$AB$155:$BA$1048576,MATCH($A1129,'Hoja de Trabajo para listado'!$AB$155:$AB$1048576,0),MATCH((CUADRO!K$4&amp;$E1129),'Hoja de Trabajo para listado'!$AB$151:$BA$151,0)),0)+IFERROR(INDEX('Hoja de Trabajo para listado'!$BC$155:$CB$1048576,MATCH($A1129,'Hoja de Trabajo para listado'!$BC$155:$BC$1048576,0),MATCH((CUADRO!K$4&amp;$E1129),'Hoja de Trabajo para listado'!$BC$151:$CB$151,0)),0)+IFERROR(INDEX('Hoja de Trabajo para listado'!$DE$153:$DG$274,MATCH($A1129,'Hoja de Trabajo para listado'!$DE$153:$DE$1048576,0),MATCH((CUADRO!K$4&amp;$E1129),'Hoja de Trabajo para listado'!$DE$151:$DG$151,0)),0)+IFERROR(INDEX('Hoja de Trabajo para listado'!$CD$155:$DC$1048576,MATCH($A1129,'Hoja de Trabajo para listado'!$CD$155:$CD$1048576,0),MATCH((CUADRO!K$4&amp;$E1129),'Hoja de Trabajo para listado'!$CD$151:$DC$151,0)),0)</f>
        <v>0</v>
      </c>
      <c r="L1129" s="243">
        <f ca="1">+IFERROR(INDEX('Hoja de Trabajo para listado'!$A$155:$Z$1048576,MATCH($A1129,'Hoja de Trabajo para listado'!$A$155:$A$1048576,0),MATCH((CUADRO!L$4&amp;$E1129),'Hoja de Trabajo para listado'!$A$151:$Z$151,0)),0)+IFERROR(INDEX('Hoja de Trabajo para listado'!$AB$155:$BA$1048576,MATCH($A1129,'Hoja de Trabajo para listado'!$AB$155:$AB$1048576,0),MATCH((CUADRO!L$4&amp;$E1129),'Hoja de Trabajo para listado'!$AB$151:$BA$151,0)),0)+IFERROR(INDEX('Hoja de Trabajo para listado'!$BC$155:$CB$1048576,MATCH($A1129,'Hoja de Trabajo para listado'!$BC$155:$BC$1048576,0),MATCH((CUADRO!L$4&amp;$E1129),'Hoja de Trabajo para listado'!$BC$151:$CB$151,0)),0)+IFERROR(INDEX('Hoja de Trabajo para listado'!$DE$153:$DG$274,MATCH($A1129,'Hoja de Trabajo para listado'!$DE$153:$DE$1048576,0),MATCH((CUADRO!L$4&amp;$E1129),'Hoja de Trabajo para listado'!$DE$151:$DG$151,0)),0)+IFERROR(INDEX('Hoja de Trabajo para listado'!$CD$155:$DC$1048576,MATCH($A1129,'Hoja de Trabajo para listado'!$CD$155:$CD$1048576,0),MATCH((CUADRO!L$4&amp;$E1129),'Hoja de Trabajo para listado'!$CD$151:$DC$151,0)),0)</f>
        <v>0</v>
      </c>
      <c r="M1129" s="243">
        <f ca="1">+IFERROR(INDEX('Hoja de Trabajo para listado'!$A$155:$Z$1048576,MATCH($A1129,'Hoja de Trabajo para listado'!$A$155:$A$1048576,0),MATCH((CUADRO!M$4&amp;$E1129),'Hoja de Trabajo para listado'!$A$151:$Z$151,0)),0)+IFERROR(INDEX('Hoja de Trabajo para listado'!$AB$155:$BA$1048576,MATCH($A1129,'Hoja de Trabajo para listado'!$AB$155:$AB$1048576,0),MATCH((CUADRO!M$4&amp;$E1129),'Hoja de Trabajo para listado'!$AB$151:$BA$151,0)),0)+IFERROR(INDEX('Hoja de Trabajo para listado'!$BC$155:$CB$1048576,MATCH($A1129,'Hoja de Trabajo para listado'!$BC$155:$BC$1048576,0),MATCH((CUADRO!M$4&amp;$E1129),'Hoja de Trabajo para listado'!$BC$151:$CB$151,0)),0)+IFERROR(INDEX('Hoja de Trabajo para listado'!$DE$153:$DG$274,MATCH($A1129,'Hoja de Trabajo para listado'!$DE$153:$DE$1048576,0),MATCH((CUADRO!M$4&amp;$E1129),'Hoja de Trabajo para listado'!$DE$151:$DG$151,0)),0)+IFERROR(INDEX('Hoja de Trabajo para listado'!$CD$155:$DC$1048576,MATCH($A1129,'Hoja de Trabajo para listado'!$CD$155:$CD$1048576,0),MATCH((CUADRO!M$4&amp;$E1129),'Hoja de Trabajo para listado'!$CD$151:$DC$151,0)),0)</f>
        <v>0</v>
      </c>
      <c r="N1129" s="243">
        <f ca="1">+IFERROR(INDEX('Hoja de Trabajo para listado'!$A$155:$Z$1048576,MATCH($A1129,'Hoja de Trabajo para listado'!$A$155:$A$1048576,0),MATCH((CUADRO!N$4&amp;$E1129),'Hoja de Trabajo para listado'!$A$151:$Z$151,0)),0)+IFERROR(INDEX('Hoja de Trabajo para listado'!$AB$155:$BA$1048576,MATCH($A1129,'Hoja de Trabajo para listado'!$AB$155:$AB$1048576,0),MATCH((CUADRO!N$4&amp;$E1129),'Hoja de Trabajo para listado'!$AB$151:$BA$151,0)),0)+IFERROR(INDEX('Hoja de Trabajo para listado'!$BC$155:$CB$1048576,MATCH($A1129,'Hoja de Trabajo para listado'!$BC$155:$BC$1048576,0),MATCH((CUADRO!N$4&amp;$E1129),'Hoja de Trabajo para listado'!$BC$151:$CB$151,0)),0)+IFERROR(INDEX('Hoja de Trabajo para listado'!$DE$153:$DG$274,MATCH($A1129,'Hoja de Trabajo para listado'!$DE$153:$DE$1048576,0),MATCH((CUADRO!N$4&amp;$E1129),'Hoja de Trabajo para listado'!$DE$151:$DG$151,0)),0)+IFERROR(INDEX('Hoja de Trabajo para listado'!$CD$155:$DC$1048576,MATCH($A1129,'Hoja de Trabajo para listado'!$CD$155:$CD$1048576,0),MATCH((CUADRO!N$4&amp;$E1129),'Hoja de Trabajo para listado'!$CD$151:$DC$151,0)),0)</f>
        <v>0</v>
      </c>
      <c r="O1129" s="243">
        <f ca="1">+IFERROR(INDEX('Hoja de Trabajo para listado'!$A$155:$Z$1048576,MATCH($A1129,'Hoja de Trabajo para listado'!$A$155:$A$1048576,0),MATCH((CUADRO!O$4&amp;$E1129),'Hoja de Trabajo para listado'!$A$151:$Z$151,0)),0)+IFERROR(INDEX('Hoja de Trabajo para listado'!$AB$155:$BA$1048576,MATCH($A1129,'Hoja de Trabajo para listado'!$AB$155:$AB$1048576,0),MATCH((CUADRO!O$4&amp;$E1129),'Hoja de Trabajo para listado'!$AB$151:$BA$151,0)),0)+IFERROR(INDEX('Hoja de Trabajo para listado'!$BC$155:$CB$1048576,MATCH($A1129,'Hoja de Trabajo para listado'!$BC$155:$BC$1048576,0),MATCH((CUADRO!O$4&amp;$E1129),'Hoja de Trabajo para listado'!$BC$151:$CB$151,0)),0)+IFERROR(INDEX('Hoja de Trabajo para listado'!$DE$153:$DG$274,MATCH($A1129,'Hoja de Trabajo para listado'!$DE$153:$DE$1048576,0),MATCH((CUADRO!O$4&amp;$E1129),'Hoja de Trabajo para listado'!$DE$151:$DG$151,0)),0)+IFERROR(INDEX('Hoja de Trabajo para listado'!$CD$155:$DC$1048576,MATCH($A1129,'Hoja de Trabajo para listado'!$CD$155:$CD$1048576,0),MATCH((CUADRO!O$4&amp;$E1129),'Hoja de Trabajo para listado'!$CD$151:$DC$151,0)),0)</f>
        <v>0</v>
      </c>
      <c r="P1129" s="243">
        <f ca="1">+IFERROR(INDEX('Hoja de Trabajo para listado'!$A$155:$Z$1048576,MATCH($A1129,'Hoja de Trabajo para listado'!$A$155:$A$1048576,0),MATCH((CUADRO!P$4&amp;$E1129),'Hoja de Trabajo para listado'!$A$151:$Z$151,0)),0)+IFERROR(INDEX('Hoja de Trabajo para listado'!$AB$155:$BA$1048576,MATCH($A1129,'Hoja de Trabajo para listado'!$AB$155:$AB$1048576,0),MATCH((CUADRO!P$4&amp;$E1129),'Hoja de Trabajo para listado'!$AB$151:$BA$151,0)),0)+IFERROR(INDEX('Hoja de Trabajo para listado'!$BC$155:$CB$1048576,MATCH($A1129,'Hoja de Trabajo para listado'!$BC$155:$BC$1048576,0),MATCH((CUADRO!P$4&amp;$E1129),'Hoja de Trabajo para listado'!$BC$151:$CB$151,0)),0)+IFERROR(INDEX('Hoja de Trabajo para listado'!$DE$153:$DG$274,MATCH($A1129,'Hoja de Trabajo para listado'!$DE$153:$DE$1048576,0),MATCH((CUADRO!P$4&amp;$E1129),'Hoja de Trabajo para listado'!$DE$151:$DG$151,0)),0)+IFERROR(INDEX('Hoja de Trabajo para listado'!$CD$155:$DC$1048576,MATCH($A1129,'Hoja de Trabajo para listado'!$CD$155:$CD$1048576,0),MATCH((CUADRO!P$4&amp;$E1129),'Hoja de Trabajo para listado'!$CD$151:$DC$151,0)),0)</f>
        <v>0</v>
      </c>
      <c r="Q1129" s="243">
        <f ca="1">+IFERROR(INDEX('Hoja de Trabajo para listado'!$A$155:$Z$1048576,MATCH($A1129,'Hoja de Trabajo para listado'!$A$155:$A$1048576,0),MATCH((CUADRO!Q$4&amp;$E1129),'Hoja de Trabajo para listado'!$A$151:$Z$151,0)),0)+IFERROR(INDEX('Hoja de Trabajo para listado'!$AB$155:$BA$1048576,MATCH($A1129,'Hoja de Trabajo para listado'!$AB$155:$AB$1048576,0),MATCH((CUADRO!Q$4&amp;$E1129),'Hoja de Trabajo para listado'!$AB$151:$BA$151,0)),0)+IFERROR(INDEX('Hoja de Trabajo para listado'!$BC$155:$CB$1048576,MATCH($A1129,'Hoja de Trabajo para listado'!$BC$155:$BC$1048576,0),MATCH((CUADRO!Q$4&amp;$E1129),'Hoja de Trabajo para listado'!$BC$151:$CB$151,0)),0)+IFERROR(INDEX('Hoja de Trabajo para listado'!$DE$153:$DG$274,MATCH($A1129,'Hoja de Trabajo para listado'!$DE$153:$DE$1048576,0),MATCH((CUADRO!Q$4&amp;$E1129),'Hoja de Trabajo para listado'!$DE$151:$DG$151,0)),0)+IFERROR(INDEX('Hoja de Trabajo para listado'!$CD$155:$DC$1048576,MATCH($A1129,'Hoja de Trabajo para listado'!$CD$155:$CD$1048576,0),MATCH((CUADRO!Q$4&amp;$E1129),'Hoja de Trabajo para listado'!$CD$151:$DC$151,0)),0)</f>
        <v>0</v>
      </c>
      <c r="R1129" s="243">
        <f t="shared" ca="1" si="41"/>
        <v>0</v>
      </c>
      <c r="S1129" s="249"/>
      <c r="T1129" s="243">
        <f ca="1">+T1130</f>
        <v>0</v>
      </c>
      <c r="U1129" s="242">
        <f t="shared" si="42"/>
        <v>1</v>
      </c>
      <c r="V1129" s="333" t="str">
        <f>+VLOOKUP(A1129,bd_lista!$A$3:$E$592,5,FALSE)</f>
        <v>Empresas Municipales</v>
      </c>
      <c r="W1129" s="387" t="str">
        <f>+V1129</f>
        <v>Empresas Municipales</v>
      </c>
      <c r="X1129" s="242">
        <f>+VLOOKUP(A1129,[4]Sheet1!$A$13:$D$744,4,FALSE)</f>
        <v>0</v>
      </c>
      <c r="Y1129" s="242" t="e">
        <f>+VLOOKUP(X1129,bd_lista!$A$3:$C$592,3,FALSE)</f>
        <v>#N/A</v>
      </c>
      <c r="Z1129" s="294">
        <f>+X1129</f>
        <v>0</v>
      </c>
      <c r="AA1129" s="319" t="e">
        <f>+Y1129</f>
        <v>#N/A</v>
      </c>
    </row>
    <row r="1130" spans="1:27" customFormat="1" ht="15" hidden="1" customHeight="1">
      <c r="A1130" s="32">
        <v>2314</v>
      </c>
      <c r="B1130" s="393"/>
      <c r="C1130" s="247" t="str">
        <f>+VLOOKUP(A1130,bd_lista!$A$3:$C$592,3,FALSE)</f>
        <v>EMPRESA MUNICIPAL DE AREAS VERDES SUCRE</v>
      </c>
      <c r="D1130" s="390"/>
      <c r="E1130" s="244" t="s">
        <v>1305</v>
      </c>
      <c r="F1130" s="245">
        <f ca="1">+IFERROR(INDEX('Hoja de Trabajo para listado'!$A$155:$Z$1048576,MATCH($A1130,'Hoja de Trabajo para listado'!$A$155:$A$1048576,0),MATCH((CUADRO!F$4&amp;$E1130),'Hoja de Trabajo para listado'!$A$151:$Z$151,0)),0)+IFERROR(INDEX('Hoja de Trabajo para listado'!$AB$155:$BA$1048576,MATCH($A1130,'Hoja de Trabajo para listado'!$AB$155:$AB$1048576,0),MATCH((CUADRO!F$4&amp;$E1130),'Hoja de Trabajo para listado'!$AB$151:$BA$151,0)),0)+IFERROR(INDEX('Hoja de Trabajo para listado'!$BC$155:$CB$1048576,MATCH($A1130,'Hoja de Trabajo para listado'!$BC$155:$BC$1048576,0),MATCH((CUADRO!F$4&amp;$E1130),'Hoja de Trabajo para listado'!$BC$151:$CB$151,0)),0)+IFERROR(INDEX('Hoja de Trabajo para listado'!$DE$153:$DG$274,MATCH($A1130,'Hoja de Trabajo para listado'!$DE$153:$DE$1048576,0),MATCH((CUADRO!F$4&amp;$E1130),'Hoja de Trabajo para listado'!$DE$151:$DG$151,0)),0)+IFERROR(INDEX('Hoja de Trabajo para listado'!$CD$155:$DC$1048576,MATCH($A1130,'Hoja de Trabajo para listado'!$CD$155:$CD$1048576,0),MATCH((CUADRO!F$4&amp;$E1130),'Hoja de Trabajo para listado'!$CD$151:$DC$151,0)),0)</f>
        <v>0</v>
      </c>
      <c r="G1130" s="245">
        <f ca="1">+IFERROR(INDEX('Hoja de Trabajo para listado'!$A$155:$Z$1048576,MATCH($A1130,'Hoja de Trabajo para listado'!$A$155:$A$1048576,0),MATCH((CUADRO!G$4&amp;$E1130),'Hoja de Trabajo para listado'!$A$151:$Z$151,0)),0)+IFERROR(INDEX('Hoja de Trabajo para listado'!$AB$155:$BA$1048576,MATCH($A1130,'Hoja de Trabajo para listado'!$AB$155:$AB$1048576,0),MATCH((CUADRO!G$4&amp;$E1130),'Hoja de Trabajo para listado'!$AB$151:$BA$151,0)),0)+IFERROR(INDEX('Hoja de Trabajo para listado'!$BC$155:$CB$1048576,MATCH($A1130,'Hoja de Trabajo para listado'!$BC$155:$BC$1048576,0),MATCH((CUADRO!G$4&amp;$E1130),'Hoja de Trabajo para listado'!$BC$151:$CB$151,0)),0)+IFERROR(INDEX('Hoja de Trabajo para listado'!$DE$153:$DG$274,MATCH($A1130,'Hoja de Trabajo para listado'!$DE$153:$DE$1048576,0),MATCH((CUADRO!G$4&amp;$E1130),'Hoja de Trabajo para listado'!$DE$151:$DG$151,0)),0)+IFERROR(INDEX('Hoja de Trabajo para listado'!$CD$155:$DC$1048576,MATCH($A1130,'Hoja de Trabajo para listado'!$CD$155:$CD$1048576,0),MATCH((CUADRO!G$4&amp;$E1130),'Hoja de Trabajo para listado'!$CD$151:$DC$151,0)),0)</f>
        <v>0</v>
      </c>
      <c r="H1130" s="245">
        <f ca="1">+IFERROR(INDEX('Hoja de Trabajo para listado'!$A$155:$Z$1048576,MATCH($A1130,'Hoja de Trabajo para listado'!$A$155:$A$1048576,0),MATCH((CUADRO!H$4&amp;$E1130),'Hoja de Trabajo para listado'!$A$151:$Z$151,0)),0)+IFERROR(INDEX('Hoja de Trabajo para listado'!$AB$155:$BA$1048576,MATCH($A1130,'Hoja de Trabajo para listado'!$AB$155:$AB$1048576,0),MATCH((CUADRO!H$4&amp;$E1130),'Hoja de Trabajo para listado'!$AB$151:$BA$151,0)),0)+IFERROR(INDEX('Hoja de Trabajo para listado'!$BC$155:$CB$1048576,MATCH($A1130,'Hoja de Trabajo para listado'!$BC$155:$BC$1048576,0),MATCH((CUADRO!H$4&amp;$E1130),'Hoja de Trabajo para listado'!$BC$151:$CB$151,0)),0)+IFERROR(INDEX('Hoja de Trabajo para listado'!$DE$153:$DG$274,MATCH($A1130,'Hoja de Trabajo para listado'!$DE$153:$DE$1048576,0),MATCH((CUADRO!H$4&amp;$E1130),'Hoja de Trabajo para listado'!$DE$151:$DG$151,0)),0)+IFERROR(INDEX('Hoja de Trabajo para listado'!$CD$155:$DC$1048576,MATCH($A1130,'Hoja de Trabajo para listado'!$CD$155:$CD$1048576,0),MATCH((CUADRO!H$4&amp;$E1130),'Hoja de Trabajo para listado'!$CD$151:$DC$151,0)),0)</f>
        <v>0</v>
      </c>
      <c r="I1130" s="245">
        <f ca="1">+IFERROR(INDEX('Hoja de Trabajo para listado'!$A$155:$Z$1048576,MATCH($A1130,'Hoja de Trabajo para listado'!$A$155:$A$1048576,0),MATCH((CUADRO!I$4&amp;$E1130),'Hoja de Trabajo para listado'!$A$151:$Z$151,0)),0)+IFERROR(INDEX('Hoja de Trabajo para listado'!$AB$155:$BA$1048576,MATCH($A1130,'Hoja de Trabajo para listado'!$AB$155:$AB$1048576,0),MATCH((CUADRO!I$4&amp;$E1130),'Hoja de Trabajo para listado'!$AB$151:$BA$151,0)),0)+IFERROR(INDEX('Hoja de Trabajo para listado'!$BC$155:$CB$1048576,MATCH($A1130,'Hoja de Trabajo para listado'!$BC$155:$BC$1048576,0),MATCH((CUADRO!I$4&amp;$E1130),'Hoja de Trabajo para listado'!$BC$151:$CB$151,0)),0)+IFERROR(INDEX('Hoja de Trabajo para listado'!$DE$153:$DG$274,MATCH($A1130,'Hoja de Trabajo para listado'!$DE$153:$DE$1048576,0),MATCH((CUADRO!I$4&amp;$E1130),'Hoja de Trabajo para listado'!$DE$151:$DG$151,0)),0)+IFERROR(INDEX('Hoja de Trabajo para listado'!$CD$155:$DC$1048576,MATCH($A1130,'Hoja de Trabajo para listado'!$CD$155:$CD$1048576,0),MATCH((CUADRO!I$4&amp;$E1130),'Hoja de Trabajo para listado'!$CD$151:$DC$151,0)),0)</f>
        <v>0</v>
      </c>
      <c r="J1130" s="245">
        <f ca="1">+IFERROR(INDEX('Hoja de Trabajo para listado'!$A$155:$Z$1048576,MATCH($A1130,'Hoja de Trabajo para listado'!$A$155:$A$1048576,0),MATCH((CUADRO!J$4&amp;$E1130),'Hoja de Trabajo para listado'!$A$151:$Z$151,0)),0)+IFERROR(INDEX('Hoja de Trabajo para listado'!$AB$155:$BA$1048576,MATCH($A1130,'Hoja de Trabajo para listado'!$AB$155:$AB$1048576,0),MATCH((CUADRO!J$4&amp;$E1130),'Hoja de Trabajo para listado'!$AB$151:$BA$151,0)),0)+IFERROR(INDEX('Hoja de Trabajo para listado'!$BC$155:$CB$1048576,MATCH($A1130,'Hoja de Trabajo para listado'!$BC$155:$BC$1048576,0),MATCH((CUADRO!J$4&amp;$E1130),'Hoja de Trabajo para listado'!$BC$151:$CB$151,0)),0)+IFERROR(INDEX('Hoja de Trabajo para listado'!$DE$153:$DG$274,MATCH($A1130,'Hoja de Trabajo para listado'!$DE$153:$DE$1048576,0),MATCH((CUADRO!J$4&amp;$E1130),'Hoja de Trabajo para listado'!$DE$151:$DG$151,0)),0)+IFERROR(INDEX('Hoja de Trabajo para listado'!$CD$155:$DC$1048576,MATCH($A1130,'Hoja de Trabajo para listado'!$CD$155:$CD$1048576,0),MATCH((CUADRO!J$4&amp;$E1130),'Hoja de Trabajo para listado'!$CD$151:$DC$151,0)),0)</f>
        <v>0</v>
      </c>
      <c r="K1130" s="245">
        <f ca="1">+IFERROR(INDEX('Hoja de Trabajo para listado'!$A$155:$Z$1048576,MATCH($A1130,'Hoja de Trabajo para listado'!$A$155:$A$1048576,0),MATCH((CUADRO!K$4&amp;$E1130),'Hoja de Trabajo para listado'!$A$151:$Z$151,0)),0)+IFERROR(INDEX('Hoja de Trabajo para listado'!$AB$155:$BA$1048576,MATCH($A1130,'Hoja de Trabajo para listado'!$AB$155:$AB$1048576,0),MATCH((CUADRO!K$4&amp;$E1130),'Hoja de Trabajo para listado'!$AB$151:$BA$151,0)),0)+IFERROR(INDEX('Hoja de Trabajo para listado'!$BC$155:$CB$1048576,MATCH($A1130,'Hoja de Trabajo para listado'!$BC$155:$BC$1048576,0),MATCH((CUADRO!K$4&amp;$E1130),'Hoja de Trabajo para listado'!$BC$151:$CB$151,0)),0)+IFERROR(INDEX('Hoja de Trabajo para listado'!$DE$153:$DG$274,MATCH($A1130,'Hoja de Trabajo para listado'!$DE$153:$DE$1048576,0),MATCH((CUADRO!K$4&amp;$E1130),'Hoja de Trabajo para listado'!$DE$151:$DG$151,0)),0)+IFERROR(INDEX('Hoja de Trabajo para listado'!$CD$155:$DC$1048576,MATCH($A1130,'Hoja de Trabajo para listado'!$CD$155:$CD$1048576,0),MATCH((CUADRO!K$4&amp;$E1130),'Hoja de Trabajo para listado'!$CD$151:$DC$151,0)),0)</f>
        <v>0</v>
      </c>
      <c r="L1130" s="245">
        <f ca="1">+IFERROR(INDEX('Hoja de Trabajo para listado'!$A$155:$Z$1048576,MATCH($A1130,'Hoja de Trabajo para listado'!$A$155:$A$1048576,0),MATCH((CUADRO!L$4&amp;$E1130),'Hoja de Trabajo para listado'!$A$151:$Z$151,0)),0)+IFERROR(INDEX('Hoja de Trabajo para listado'!$AB$155:$BA$1048576,MATCH($A1130,'Hoja de Trabajo para listado'!$AB$155:$AB$1048576,0),MATCH((CUADRO!L$4&amp;$E1130),'Hoja de Trabajo para listado'!$AB$151:$BA$151,0)),0)+IFERROR(INDEX('Hoja de Trabajo para listado'!$BC$155:$CB$1048576,MATCH($A1130,'Hoja de Trabajo para listado'!$BC$155:$BC$1048576,0),MATCH((CUADRO!L$4&amp;$E1130),'Hoja de Trabajo para listado'!$BC$151:$CB$151,0)),0)+IFERROR(INDEX('Hoja de Trabajo para listado'!$DE$153:$DG$274,MATCH($A1130,'Hoja de Trabajo para listado'!$DE$153:$DE$1048576,0),MATCH((CUADRO!L$4&amp;$E1130),'Hoja de Trabajo para listado'!$DE$151:$DG$151,0)),0)+IFERROR(INDEX('Hoja de Trabajo para listado'!$CD$155:$DC$1048576,MATCH($A1130,'Hoja de Trabajo para listado'!$CD$155:$CD$1048576,0),MATCH((CUADRO!L$4&amp;$E1130),'Hoja de Trabajo para listado'!$CD$151:$DC$151,0)),0)</f>
        <v>0</v>
      </c>
      <c r="M1130" s="245">
        <f ca="1">+IFERROR(INDEX('Hoja de Trabajo para listado'!$A$155:$Z$1048576,MATCH($A1130,'Hoja de Trabajo para listado'!$A$155:$A$1048576,0),MATCH((CUADRO!M$4&amp;$E1130),'Hoja de Trabajo para listado'!$A$151:$Z$151,0)),0)+IFERROR(INDEX('Hoja de Trabajo para listado'!$AB$155:$BA$1048576,MATCH($A1130,'Hoja de Trabajo para listado'!$AB$155:$AB$1048576,0),MATCH((CUADRO!M$4&amp;$E1130),'Hoja de Trabajo para listado'!$AB$151:$BA$151,0)),0)+IFERROR(INDEX('Hoja de Trabajo para listado'!$BC$155:$CB$1048576,MATCH($A1130,'Hoja de Trabajo para listado'!$BC$155:$BC$1048576,0),MATCH((CUADRO!M$4&amp;$E1130),'Hoja de Trabajo para listado'!$BC$151:$CB$151,0)),0)+IFERROR(INDEX('Hoja de Trabajo para listado'!$DE$153:$DG$274,MATCH($A1130,'Hoja de Trabajo para listado'!$DE$153:$DE$1048576,0),MATCH((CUADRO!M$4&amp;$E1130),'Hoja de Trabajo para listado'!$DE$151:$DG$151,0)),0)+IFERROR(INDEX('Hoja de Trabajo para listado'!$CD$155:$DC$1048576,MATCH($A1130,'Hoja de Trabajo para listado'!$CD$155:$CD$1048576,0),MATCH((CUADRO!M$4&amp;$E1130),'Hoja de Trabajo para listado'!$CD$151:$DC$151,0)),0)</f>
        <v>0</v>
      </c>
      <c r="N1130" s="245">
        <f ca="1">+IFERROR(INDEX('Hoja de Trabajo para listado'!$A$155:$Z$1048576,MATCH($A1130,'Hoja de Trabajo para listado'!$A$155:$A$1048576,0),MATCH((CUADRO!N$4&amp;$E1130),'Hoja de Trabajo para listado'!$A$151:$Z$151,0)),0)+IFERROR(INDEX('Hoja de Trabajo para listado'!$AB$155:$BA$1048576,MATCH($A1130,'Hoja de Trabajo para listado'!$AB$155:$AB$1048576,0),MATCH((CUADRO!N$4&amp;$E1130),'Hoja de Trabajo para listado'!$AB$151:$BA$151,0)),0)+IFERROR(INDEX('Hoja de Trabajo para listado'!$BC$155:$CB$1048576,MATCH($A1130,'Hoja de Trabajo para listado'!$BC$155:$BC$1048576,0),MATCH((CUADRO!N$4&amp;$E1130),'Hoja de Trabajo para listado'!$BC$151:$CB$151,0)),0)+IFERROR(INDEX('Hoja de Trabajo para listado'!$DE$153:$DG$274,MATCH($A1130,'Hoja de Trabajo para listado'!$DE$153:$DE$1048576,0),MATCH((CUADRO!N$4&amp;$E1130),'Hoja de Trabajo para listado'!$DE$151:$DG$151,0)),0)+IFERROR(INDEX('Hoja de Trabajo para listado'!$CD$155:$DC$1048576,MATCH($A1130,'Hoja de Trabajo para listado'!$CD$155:$CD$1048576,0),MATCH((CUADRO!N$4&amp;$E1130),'Hoja de Trabajo para listado'!$CD$151:$DC$151,0)),0)</f>
        <v>0</v>
      </c>
      <c r="O1130" s="245">
        <f ca="1">+IFERROR(INDEX('Hoja de Trabajo para listado'!$A$155:$Z$1048576,MATCH($A1130,'Hoja de Trabajo para listado'!$A$155:$A$1048576,0),MATCH((CUADRO!O$4&amp;$E1130),'Hoja de Trabajo para listado'!$A$151:$Z$151,0)),0)+IFERROR(INDEX('Hoja de Trabajo para listado'!$AB$155:$BA$1048576,MATCH($A1130,'Hoja de Trabajo para listado'!$AB$155:$AB$1048576,0),MATCH((CUADRO!O$4&amp;$E1130),'Hoja de Trabajo para listado'!$AB$151:$BA$151,0)),0)+IFERROR(INDEX('Hoja de Trabajo para listado'!$BC$155:$CB$1048576,MATCH($A1130,'Hoja de Trabajo para listado'!$BC$155:$BC$1048576,0),MATCH((CUADRO!O$4&amp;$E1130),'Hoja de Trabajo para listado'!$BC$151:$CB$151,0)),0)+IFERROR(INDEX('Hoja de Trabajo para listado'!$DE$153:$DG$274,MATCH($A1130,'Hoja de Trabajo para listado'!$DE$153:$DE$1048576,0),MATCH((CUADRO!O$4&amp;$E1130),'Hoja de Trabajo para listado'!$DE$151:$DG$151,0)),0)+IFERROR(INDEX('Hoja de Trabajo para listado'!$CD$155:$DC$1048576,MATCH($A1130,'Hoja de Trabajo para listado'!$CD$155:$CD$1048576,0),MATCH((CUADRO!O$4&amp;$E1130),'Hoja de Trabajo para listado'!$CD$151:$DC$151,0)),0)</f>
        <v>0</v>
      </c>
      <c r="P1130" s="245">
        <f ca="1">+IFERROR(INDEX('Hoja de Trabajo para listado'!$A$155:$Z$1048576,MATCH($A1130,'Hoja de Trabajo para listado'!$A$155:$A$1048576,0),MATCH((CUADRO!P$4&amp;$E1130),'Hoja de Trabajo para listado'!$A$151:$Z$151,0)),0)+IFERROR(INDEX('Hoja de Trabajo para listado'!$AB$155:$BA$1048576,MATCH($A1130,'Hoja de Trabajo para listado'!$AB$155:$AB$1048576,0),MATCH((CUADRO!P$4&amp;$E1130),'Hoja de Trabajo para listado'!$AB$151:$BA$151,0)),0)+IFERROR(INDEX('Hoja de Trabajo para listado'!$BC$155:$CB$1048576,MATCH($A1130,'Hoja de Trabajo para listado'!$BC$155:$BC$1048576,0),MATCH((CUADRO!P$4&amp;$E1130),'Hoja de Trabajo para listado'!$BC$151:$CB$151,0)),0)+IFERROR(INDEX('Hoja de Trabajo para listado'!$DE$153:$DG$274,MATCH($A1130,'Hoja de Trabajo para listado'!$DE$153:$DE$1048576,0),MATCH((CUADRO!P$4&amp;$E1130),'Hoja de Trabajo para listado'!$DE$151:$DG$151,0)),0)+IFERROR(INDEX('Hoja de Trabajo para listado'!$CD$155:$DC$1048576,MATCH($A1130,'Hoja de Trabajo para listado'!$CD$155:$CD$1048576,0),MATCH((CUADRO!P$4&amp;$E1130),'Hoja de Trabajo para listado'!$CD$151:$DC$151,0)),0)</f>
        <v>0</v>
      </c>
      <c r="Q1130" s="245">
        <f ca="1">+IFERROR(INDEX('Hoja de Trabajo para listado'!$A$155:$Z$1048576,MATCH($A1130,'Hoja de Trabajo para listado'!$A$155:$A$1048576,0),MATCH((CUADRO!Q$4&amp;$E1130),'Hoja de Trabajo para listado'!$A$151:$Z$151,0)),0)+IFERROR(INDEX('Hoja de Trabajo para listado'!$AB$155:$BA$1048576,MATCH($A1130,'Hoja de Trabajo para listado'!$AB$155:$AB$1048576,0),MATCH((CUADRO!Q$4&amp;$E1130),'Hoja de Trabajo para listado'!$AB$151:$BA$151,0)),0)+IFERROR(INDEX('Hoja de Trabajo para listado'!$BC$155:$CB$1048576,MATCH($A1130,'Hoja de Trabajo para listado'!$BC$155:$BC$1048576,0),MATCH((CUADRO!Q$4&amp;$E1130),'Hoja de Trabajo para listado'!$BC$151:$CB$151,0)),0)+IFERROR(INDEX('Hoja de Trabajo para listado'!$DE$153:$DG$274,MATCH($A1130,'Hoja de Trabajo para listado'!$DE$153:$DE$1048576,0),MATCH((CUADRO!Q$4&amp;$E1130),'Hoja de Trabajo para listado'!$DE$151:$DG$151,0)),0)+IFERROR(INDEX('Hoja de Trabajo para listado'!$CD$155:$DC$1048576,MATCH($A1130,'Hoja de Trabajo para listado'!$CD$155:$CD$1048576,0),MATCH((CUADRO!Q$4&amp;$E1130),'Hoja de Trabajo para listado'!$CD$151:$DC$151,0)),0)</f>
        <v>0</v>
      </c>
      <c r="R1130" s="245">
        <f t="shared" ca="1" si="41"/>
        <v>0</v>
      </c>
      <c r="S1130" s="259">
        <f ca="1">+R1129+R1130</f>
        <v>0</v>
      </c>
      <c r="T1130" s="245">
        <f ca="1">+S1130</f>
        <v>0</v>
      </c>
      <c r="U1130" s="244">
        <f t="shared" si="42"/>
        <v>2</v>
      </c>
      <c r="V1130" s="333" t="str">
        <f>+VLOOKUP(A1130,bd_lista!$A$3:$E$592,5,FALSE)</f>
        <v>Empresas Municipales</v>
      </c>
      <c r="W1130" s="388"/>
      <c r="X1130" s="242">
        <f>+VLOOKUP(A1130,[4]Sheet1!$A$13:$D$744,4,FALSE)</f>
        <v>0</v>
      </c>
      <c r="Y1130" s="242" t="e">
        <f>+VLOOKUP(X1130,bd_lista!$A$3:$C$592,3,FALSE)</f>
        <v>#N/A</v>
      </c>
      <c r="Z1130" s="292"/>
      <c r="AA1130" s="321"/>
    </row>
    <row r="1131" spans="1:27" customFormat="1" ht="15" hidden="1" customHeight="1">
      <c r="A1131" s="32">
        <v>2315</v>
      </c>
      <c r="B1131" s="392">
        <f>+A1131</f>
        <v>2315</v>
      </c>
      <c r="C1131" s="247" t="str">
        <f>+VLOOKUP(A1131,bd_lista!$A$3:$C$592,3,FALSE)</f>
        <v xml:space="preserve">Empresa Municipal de Servicio de Aseo </v>
      </c>
      <c r="D1131" s="389" t="str">
        <f>+C1131</f>
        <v xml:space="preserve">Empresa Municipal de Servicio de Aseo </v>
      </c>
      <c r="E1131" s="242" t="s">
        <v>1304</v>
      </c>
      <c r="F1131" s="243">
        <f ca="1">+IFERROR(INDEX('Hoja de Trabajo para listado'!$A$155:$Z$1048576,MATCH($A1131,'Hoja de Trabajo para listado'!$A$155:$A$1048576,0),MATCH((CUADRO!F$4&amp;$E1131),'Hoja de Trabajo para listado'!$A$151:$Z$151,0)),0)+IFERROR(INDEX('Hoja de Trabajo para listado'!$AB$155:$BA$1048576,MATCH($A1131,'Hoja de Trabajo para listado'!$AB$155:$AB$1048576,0),MATCH((CUADRO!F$4&amp;$E1131),'Hoja de Trabajo para listado'!$AB$151:$BA$151,0)),0)+IFERROR(INDEX('Hoja de Trabajo para listado'!$BC$155:$CB$1048576,MATCH($A1131,'Hoja de Trabajo para listado'!$BC$155:$BC$1048576,0),MATCH((CUADRO!F$4&amp;$E1131),'Hoja de Trabajo para listado'!$BC$151:$CB$151,0)),0)+IFERROR(INDEX('Hoja de Trabajo para listado'!$DE$153:$DG$274,MATCH($A1131,'Hoja de Trabajo para listado'!$DE$153:$DE$1048576,0),MATCH((CUADRO!F$4&amp;$E1131),'Hoja de Trabajo para listado'!$DE$151:$DG$151,0)),0)+IFERROR(INDEX('Hoja de Trabajo para listado'!$CD$155:$DC$1048576,MATCH($A1131,'Hoja de Trabajo para listado'!$CD$155:$CD$1048576,0),MATCH((CUADRO!F$4&amp;$E1131),'Hoja de Trabajo para listado'!$CD$151:$DC$151,0)),0)</f>
        <v>0</v>
      </c>
      <c r="G1131" s="243">
        <f ca="1">+IFERROR(INDEX('Hoja de Trabajo para listado'!$A$155:$Z$1048576,MATCH($A1131,'Hoja de Trabajo para listado'!$A$155:$A$1048576,0),MATCH((CUADRO!G$4&amp;$E1131),'Hoja de Trabajo para listado'!$A$151:$Z$151,0)),0)+IFERROR(INDEX('Hoja de Trabajo para listado'!$AB$155:$BA$1048576,MATCH($A1131,'Hoja de Trabajo para listado'!$AB$155:$AB$1048576,0),MATCH((CUADRO!G$4&amp;$E1131),'Hoja de Trabajo para listado'!$AB$151:$BA$151,0)),0)+IFERROR(INDEX('Hoja de Trabajo para listado'!$BC$155:$CB$1048576,MATCH($A1131,'Hoja de Trabajo para listado'!$BC$155:$BC$1048576,0),MATCH((CUADRO!G$4&amp;$E1131),'Hoja de Trabajo para listado'!$BC$151:$CB$151,0)),0)+IFERROR(INDEX('Hoja de Trabajo para listado'!$DE$153:$DG$274,MATCH($A1131,'Hoja de Trabajo para listado'!$DE$153:$DE$1048576,0),MATCH((CUADRO!G$4&amp;$E1131),'Hoja de Trabajo para listado'!$DE$151:$DG$151,0)),0)+IFERROR(INDEX('Hoja de Trabajo para listado'!$CD$155:$DC$1048576,MATCH($A1131,'Hoja de Trabajo para listado'!$CD$155:$CD$1048576,0),MATCH((CUADRO!G$4&amp;$E1131),'Hoja de Trabajo para listado'!$CD$151:$DC$151,0)),0)</f>
        <v>0</v>
      </c>
      <c r="H1131" s="243">
        <f ca="1">+IFERROR(INDEX('Hoja de Trabajo para listado'!$A$155:$Z$1048576,MATCH($A1131,'Hoja de Trabajo para listado'!$A$155:$A$1048576,0),MATCH((CUADRO!H$4&amp;$E1131),'Hoja de Trabajo para listado'!$A$151:$Z$151,0)),0)+IFERROR(INDEX('Hoja de Trabajo para listado'!$AB$155:$BA$1048576,MATCH($A1131,'Hoja de Trabajo para listado'!$AB$155:$AB$1048576,0),MATCH((CUADRO!H$4&amp;$E1131),'Hoja de Trabajo para listado'!$AB$151:$BA$151,0)),0)+IFERROR(INDEX('Hoja de Trabajo para listado'!$BC$155:$CB$1048576,MATCH($A1131,'Hoja de Trabajo para listado'!$BC$155:$BC$1048576,0),MATCH((CUADRO!H$4&amp;$E1131),'Hoja de Trabajo para listado'!$BC$151:$CB$151,0)),0)+IFERROR(INDEX('Hoja de Trabajo para listado'!$DE$153:$DG$274,MATCH($A1131,'Hoja de Trabajo para listado'!$DE$153:$DE$1048576,0),MATCH((CUADRO!H$4&amp;$E1131),'Hoja de Trabajo para listado'!$DE$151:$DG$151,0)),0)+IFERROR(INDEX('Hoja de Trabajo para listado'!$CD$155:$DC$1048576,MATCH($A1131,'Hoja de Trabajo para listado'!$CD$155:$CD$1048576,0),MATCH((CUADRO!H$4&amp;$E1131),'Hoja de Trabajo para listado'!$CD$151:$DC$151,0)),0)</f>
        <v>0</v>
      </c>
      <c r="I1131" s="243">
        <f ca="1">+IFERROR(INDEX('Hoja de Trabajo para listado'!$A$155:$Z$1048576,MATCH($A1131,'Hoja de Trabajo para listado'!$A$155:$A$1048576,0),MATCH((CUADRO!I$4&amp;$E1131),'Hoja de Trabajo para listado'!$A$151:$Z$151,0)),0)+IFERROR(INDEX('Hoja de Trabajo para listado'!$AB$155:$BA$1048576,MATCH($A1131,'Hoja de Trabajo para listado'!$AB$155:$AB$1048576,0),MATCH((CUADRO!I$4&amp;$E1131),'Hoja de Trabajo para listado'!$AB$151:$BA$151,0)),0)+IFERROR(INDEX('Hoja de Trabajo para listado'!$BC$155:$CB$1048576,MATCH($A1131,'Hoja de Trabajo para listado'!$BC$155:$BC$1048576,0),MATCH((CUADRO!I$4&amp;$E1131),'Hoja de Trabajo para listado'!$BC$151:$CB$151,0)),0)+IFERROR(INDEX('Hoja de Trabajo para listado'!$DE$153:$DG$274,MATCH($A1131,'Hoja de Trabajo para listado'!$DE$153:$DE$1048576,0),MATCH((CUADRO!I$4&amp;$E1131),'Hoja de Trabajo para listado'!$DE$151:$DG$151,0)),0)+IFERROR(INDEX('Hoja de Trabajo para listado'!$CD$155:$DC$1048576,MATCH($A1131,'Hoja de Trabajo para listado'!$CD$155:$CD$1048576,0),MATCH((CUADRO!I$4&amp;$E1131),'Hoja de Trabajo para listado'!$CD$151:$DC$151,0)),0)</f>
        <v>0</v>
      </c>
      <c r="J1131" s="243">
        <f ca="1">+IFERROR(INDEX('Hoja de Trabajo para listado'!$A$155:$Z$1048576,MATCH($A1131,'Hoja de Trabajo para listado'!$A$155:$A$1048576,0),MATCH((CUADRO!J$4&amp;$E1131),'Hoja de Trabajo para listado'!$A$151:$Z$151,0)),0)+IFERROR(INDEX('Hoja de Trabajo para listado'!$AB$155:$BA$1048576,MATCH($A1131,'Hoja de Trabajo para listado'!$AB$155:$AB$1048576,0),MATCH((CUADRO!J$4&amp;$E1131),'Hoja de Trabajo para listado'!$AB$151:$BA$151,0)),0)+IFERROR(INDEX('Hoja de Trabajo para listado'!$BC$155:$CB$1048576,MATCH($A1131,'Hoja de Trabajo para listado'!$BC$155:$BC$1048576,0),MATCH((CUADRO!J$4&amp;$E1131),'Hoja de Trabajo para listado'!$BC$151:$CB$151,0)),0)+IFERROR(INDEX('Hoja de Trabajo para listado'!$DE$153:$DG$274,MATCH($A1131,'Hoja de Trabajo para listado'!$DE$153:$DE$1048576,0),MATCH((CUADRO!J$4&amp;$E1131),'Hoja de Trabajo para listado'!$DE$151:$DG$151,0)),0)+IFERROR(INDEX('Hoja de Trabajo para listado'!$CD$155:$DC$1048576,MATCH($A1131,'Hoja de Trabajo para listado'!$CD$155:$CD$1048576,0),MATCH((CUADRO!J$4&amp;$E1131),'Hoja de Trabajo para listado'!$CD$151:$DC$151,0)),0)</f>
        <v>0</v>
      </c>
      <c r="K1131" s="243">
        <f ca="1">+IFERROR(INDEX('Hoja de Trabajo para listado'!$A$155:$Z$1048576,MATCH($A1131,'Hoja de Trabajo para listado'!$A$155:$A$1048576,0),MATCH((CUADRO!K$4&amp;$E1131),'Hoja de Trabajo para listado'!$A$151:$Z$151,0)),0)+IFERROR(INDEX('Hoja de Trabajo para listado'!$AB$155:$BA$1048576,MATCH($A1131,'Hoja de Trabajo para listado'!$AB$155:$AB$1048576,0),MATCH((CUADRO!K$4&amp;$E1131),'Hoja de Trabajo para listado'!$AB$151:$BA$151,0)),0)+IFERROR(INDEX('Hoja de Trabajo para listado'!$BC$155:$CB$1048576,MATCH($A1131,'Hoja de Trabajo para listado'!$BC$155:$BC$1048576,0),MATCH((CUADRO!K$4&amp;$E1131),'Hoja de Trabajo para listado'!$BC$151:$CB$151,0)),0)+IFERROR(INDEX('Hoja de Trabajo para listado'!$DE$153:$DG$274,MATCH($A1131,'Hoja de Trabajo para listado'!$DE$153:$DE$1048576,0),MATCH((CUADRO!K$4&amp;$E1131),'Hoja de Trabajo para listado'!$DE$151:$DG$151,0)),0)+IFERROR(INDEX('Hoja de Trabajo para listado'!$CD$155:$DC$1048576,MATCH($A1131,'Hoja de Trabajo para listado'!$CD$155:$CD$1048576,0),MATCH((CUADRO!K$4&amp;$E1131),'Hoja de Trabajo para listado'!$CD$151:$DC$151,0)),0)</f>
        <v>0</v>
      </c>
      <c r="L1131" s="243">
        <f ca="1">+IFERROR(INDEX('Hoja de Trabajo para listado'!$A$155:$Z$1048576,MATCH($A1131,'Hoja de Trabajo para listado'!$A$155:$A$1048576,0),MATCH((CUADRO!L$4&amp;$E1131),'Hoja de Trabajo para listado'!$A$151:$Z$151,0)),0)+IFERROR(INDEX('Hoja de Trabajo para listado'!$AB$155:$BA$1048576,MATCH($A1131,'Hoja de Trabajo para listado'!$AB$155:$AB$1048576,0),MATCH((CUADRO!L$4&amp;$E1131),'Hoja de Trabajo para listado'!$AB$151:$BA$151,0)),0)+IFERROR(INDEX('Hoja de Trabajo para listado'!$BC$155:$CB$1048576,MATCH($A1131,'Hoja de Trabajo para listado'!$BC$155:$BC$1048576,0),MATCH((CUADRO!L$4&amp;$E1131),'Hoja de Trabajo para listado'!$BC$151:$CB$151,0)),0)+IFERROR(INDEX('Hoja de Trabajo para listado'!$DE$153:$DG$274,MATCH($A1131,'Hoja de Trabajo para listado'!$DE$153:$DE$1048576,0),MATCH((CUADRO!L$4&amp;$E1131),'Hoja de Trabajo para listado'!$DE$151:$DG$151,0)),0)+IFERROR(INDEX('Hoja de Trabajo para listado'!$CD$155:$DC$1048576,MATCH($A1131,'Hoja de Trabajo para listado'!$CD$155:$CD$1048576,0),MATCH((CUADRO!L$4&amp;$E1131),'Hoja de Trabajo para listado'!$CD$151:$DC$151,0)),0)</f>
        <v>0</v>
      </c>
      <c r="M1131" s="243">
        <f ca="1">+IFERROR(INDEX('Hoja de Trabajo para listado'!$A$155:$Z$1048576,MATCH($A1131,'Hoja de Trabajo para listado'!$A$155:$A$1048576,0),MATCH((CUADRO!M$4&amp;$E1131),'Hoja de Trabajo para listado'!$A$151:$Z$151,0)),0)+IFERROR(INDEX('Hoja de Trabajo para listado'!$AB$155:$BA$1048576,MATCH($A1131,'Hoja de Trabajo para listado'!$AB$155:$AB$1048576,0),MATCH((CUADRO!M$4&amp;$E1131),'Hoja de Trabajo para listado'!$AB$151:$BA$151,0)),0)+IFERROR(INDEX('Hoja de Trabajo para listado'!$BC$155:$CB$1048576,MATCH($A1131,'Hoja de Trabajo para listado'!$BC$155:$BC$1048576,0),MATCH((CUADRO!M$4&amp;$E1131),'Hoja de Trabajo para listado'!$BC$151:$CB$151,0)),0)+IFERROR(INDEX('Hoja de Trabajo para listado'!$DE$153:$DG$274,MATCH($A1131,'Hoja de Trabajo para listado'!$DE$153:$DE$1048576,0),MATCH((CUADRO!M$4&amp;$E1131),'Hoja de Trabajo para listado'!$DE$151:$DG$151,0)),0)+IFERROR(INDEX('Hoja de Trabajo para listado'!$CD$155:$DC$1048576,MATCH($A1131,'Hoja de Trabajo para listado'!$CD$155:$CD$1048576,0),MATCH((CUADRO!M$4&amp;$E1131),'Hoja de Trabajo para listado'!$CD$151:$DC$151,0)),0)</f>
        <v>0</v>
      </c>
      <c r="N1131" s="243">
        <f ca="1">+IFERROR(INDEX('Hoja de Trabajo para listado'!$A$155:$Z$1048576,MATCH($A1131,'Hoja de Trabajo para listado'!$A$155:$A$1048576,0),MATCH((CUADRO!N$4&amp;$E1131),'Hoja de Trabajo para listado'!$A$151:$Z$151,0)),0)+IFERROR(INDEX('Hoja de Trabajo para listado'!$AB$155:$BA$1048576,MATCH($A1131,'Hoja de Trabajo para listado'!$AB$155:$AB$1048576,0),MATCH((CUADRO!N$4&amp;$E1131),'Hoja de Trabajo para listado'!$AB$151:$BA$151,0)),0)+IFERROR(INDEX('Hoja de Trabajo para listado'!$BC$155:$CB$1048576,MATCH($A1131,'Hoja de Trabajo para listado'!$BC$155:$BC$1048576,0),MATCH((CUADRO!N$4&amp;$E1131),'Hoja de Trabajo para listado'!$BC$151:$CB$151,0)),0)+IFERROR(INDEX('Hoja de Trabajo para listado'!$DE$153:$DG$274,MATCH($A1131,'Hoja de Trabajo para listado'!$DE$153:$DE$1048576,0),MATCH((CUADRO!N$4&amp;$E1131),'Hoja de Trabajo para listado'!$DE$151:$DG$151,0)),0)+IFERROR(INDEX('Hoja de Trabajo para listado'!$CD$155:$DC$1048576,MATCH($A1131,'Hoja de Trabajo para listado'!$CD$155:$CD$1048576,0),MATCH((CUADRO!N$4&amp;$E1131),'Hoja de Trabajo para listado'!$CD$151:$DC$151,0)),0)</f>
        <v>0</v>
      </c>
      <c r="O1131" s="243">
        <f ca="1">+IFERROR(INDEX('Hoja de Trabajo para listado'!$A$155:$Z$1048576,MATCH($A1131,'Hoja de Trabajo para listado'!$A$155:$A$1048576,0),MATCH((CUADRO!O$4&amp;$E1131),'Hoja de Trabajo para listado'!$A$151:$Z$151,0)),0)+IFERROR(INDEX('Hoja de Trabajo para listado'!$AB$155:$BA$1048576,MATCH($A1131,'Hoja de Trabajo para listado'!$AB$155:$AB$1048576,0),MATCH((CUADRO!O$4&amp;$E1131),'Hoja de Trabajo para listado'!$AB$151:$BA$151,0)),0)+IFERROR(INDEX('Hoja de Trabajo para listado'!$BC$155:$CB$1048576,MATCH($A1131,'Hoja de Trabajo para listado'!$BC$155:$BC$1048576,0),MATCH((CUADRO!O$4&amp;$E1131),'Hoja de Trabajo para listado'!$BC$151:$CB$151,0)),0)+IFERROR(INDEX('Hoja de Trabajo para listado'!$DE$153:$DG$274,MATCH($A1131,'Hoja de Trabajo para listado'!$DE$153:$DE$1048576,0),MATCH((CUADRO!O$4&amp;$E1131),'Hoja de Trabajo para listado'!$DE$151:$DG$151,0)),0)+IFERROR(INDEX('Hoja de Trabajo para listado'!$CD$155:$DC$1048576,MATCH($A1131,'Hoja de Trabajo para listado'!$CD$155:$CD$1048576,0),MATCH((CUADRO!O$4&amp;$E1131),'Hoja de Trabajo para listado'!$CD$151:$DC$151,0)),0)</f>
        <v>0</v>
      </c>
      <c r="P1131" s="243">
        <f ca="1">+IFERROR(INDEX('Hoja de Trabajo para listado'!$A$155:$Z$1048576,MATCH($A1131,'Hoja de Trabajo para listado'!$A$155:$A$1048576,0),MATCH((CUADRO!P$4&amp;$E1131),'Hoja de Trabajo para listado'!$A$151:$Z$151,0)),0)+IFERROR(INDEX('Hoja de Trabajo para listado'!$AB$155:$BA$1048576,MATCH($A1131,'Hoja de Trabajo para listado'!$AB$155:$AB$1048576,0),MATCH((CUADRO!P$4&amp;$E1131),'Hoja de Trabajo para listado'!$AB$151:$BA$151,0)),0)+IFERROR(INDEX('Hoja de Trabajo para listado'!$BC$155:$CB$1048576,MATCH($A1131,'Hoja de Trabajo para listado'!$BC$155:$BC$1048576,0),MATCH((CUADRO!P$4&amp;$E1131),'Hoja de Trabajo para listado'!$BC$151:$CB$151,0)),0)+IFERROR(INDEX('Hoja de Trabajo para listado'!$DE$153:$DG$274,MATCH($A1131,'Hoja de Trabajo para listado'!$DE$153:$DE$1048576,0),MATCH((CUADRO!P$4&amp;$E1131),'Hoja de Trabajo para listado'!$DE$151:$DG$151,0)),0)+IFERROR(INDEX('Hoja de Trabajo para listado'!$CD$155:$DC$1048576,MATCH($A1131,'Hoja de Trabajo para listado'!$CD$155:$CD$1048576,0),MATCH((CUADRO!P$4&amp;$E1131),'Hoja de Trabajo para listado'!$CD$151:$DC$151,0)),0)</f>
        <v>0</v>
      </c>
      <c r="Q1131" s="243">
        <f ca="1">+IFERROR(INDEX('Hoja de Trabajo para listado'!$A$155:$Z$1048576,MATCH($A1131,'Hoja de Trabajo para listado'!$A$155:$A$1048576,0),MATCH((CUADRO!Q$4&amp;$E1131),'Hoja de Trabajo para listado'!$A$151:$Z$151,0)),0)+IFERROR(INDEX('Hoja de Trabajo para listado'!$AB$155:$BA$1048576,MATCH($A1131,'Hoja de Trabajo para listado'!$AB$155:$AB$1048576,0),MATCH((CUADRO!Q$4&amp;$E1131),'Hoja de Trabajo para listado'!$AB$151:$BA$151,0)),0)+IFERROR(INDEX('Hoja de Trabajo para listado'!$BC$155:$CB$1048576,MATCH($A1131,'Hoja de Trabajo para listado'!$BC$155:$BC$1048576,0),MATCH((CUADRO!Q$4&amp;$E1131),'Hoja de Trabajo para listado'!$BC$151:$CB$151,0)),0)+IFERROR(INDEX('Hoja de Trabajo para listado'!$DE$153:$DG$274,MATCH($A1131,'Hoja de Trabajo para listado'!$DE$153:$DE$1048576,0),MATCH((CUADRO!Q$4&amp;$E1131),'Hoja de Trabajo para listado'!$DE$151:$DG$151,0)),0)+IFERROR(INDEX('Hoja de Trabajo para listado'!$CD$155:$DC$1048576,MATCH($A1131,'Hoja de Trabajo para listado'!$CD$155:$CD$1048576,0),MATCH((CUADRO!Q$4&amp;$E1131),'Hoja de Trabajo para listado'!$CD$151:$DC$151,0)),0)</f>
        <v>0</v>
      </c>
      <c r="R1131" s="243">
        <f t="shared" ca="1" si="41"/>
        <v>0</v>
      </c>
      <c r="S1131" s="249"/>
      <c r="T1131" s="243">
        <f ca="1">+T1132</f>
        <v>0</v>
      </c>
      <c r="U1131" s="242">
        <f t="shared" si="42"/>
        <v>1</v>
      </c>
      <c r="V1131" s="333" t="str">
        <f>+VLOOKUP(A1131,bd_lista!$A$3:$E$592,5,FALSE)</f>
        <v>Empresas Municipales</v>
      </c>
      <c r="W1131" s="387" t="str">
        <f>+V1131</f>
        <v>Empresas Municipales</v>
      </c>
      <c r="X1131" s="242">
        <f>+VLOOKUP(A1131,[4]Sheet1!$A$13:$D$744,4,FALSE)</f>
        <v>0</v>
      </c>
      <c r="Y1131" s="242" t="e">
        <f>+VLOOKUP(X1131,bd_lista!$A$3:$C$592,3,FALSE)</f>
        <v>#N/A</v>
      </c>
      <c r="Z1131" s="294">
        <f>+X1131</f>
        <v>0</v>
      </c>
      <c r="AA1131" s="319" t="e">
        <f>+Y1131</f>
        <v>#N/A</v>
      </c>
    </row>
    <row r="1132" spans="1:27" customFormat="1" ht="15" hidden="1" customHeight="1">
      <c r="A1132" s="32">
        <v>2315</v>
      </c>
      <c r="B1132" s="393"/>
      <c r="C1132" s="247" t="str">
        <f>+VLOOKUP(A1132,bd_lista!$A$3:$C$592,3,FALSE)</f>
        <v xml:space="preserve">Empresa Municipal de Servicio de Aseo </v>
      </c>
      <c r="D1132" s="390"/>
      <c r="E1132" s="244" t="s">
        <v>1305</v>
      </c>
      <c r="F1132" s="245">
        <f ca="1">+IFERROR(INDEX('Hoja de Trabajo para listado'!$A$155:$Z$1048576,MATCH($A1132,'Hoja de Trabajo para listado'!$A$155:$A$1048576,0),MATCH((CUADRO!F$4&amp;$E1132),'Hoja de Trabajo para listado'!$A$151:$Z$151,0)),0)+IFERROR(INDEX('Hoja de Trabajo para listado'!$AB$155:$BA$1048576,MATCH($A1132,'Hoja de Trabajo para listado'!$AB$155:$AB$1048576,0),MATCH((CUADRO!F$4&amp;$E1132),'Hoja de Trabajo para listado'!$AB$151:$BA$151,0)),0)+IFERROR(INDEX('Hoja de Trabajo para listado'!$BC$155:$CB$1048576,MATCH($A1132,'Hoja de Trabajo para listado'!$BC$155:$BC$1048576,0),MATCH((CUADRO!F$4&amp;$E1132),'Hoja de Trabajo para listado'!$BC$151:$CB$151,0)),0)+IFERROR(INDEX('Hoja de Trabajo para listado'!$DE$153:$DG$274,MATCH($A1132,'Hoja de Trabajo para listado'!$DE$153:$DE$1048576,0),MATCH((CUADRO!F$4&amp;$E1132),'Hoja de Trabajo para listado'!$DE$151:$DG$151,0)),0)+IFERROR(INDEX('Hoja de Trabajo para listado'!$CD$155:$DC$1048576,MATCH($A1132,'Hoja de Trabajo para listado'!$CD$155:$CD$1048576,0),MATCH((CUADRO!F$4&amp;$E1132),'Hoja de Trabajo para listado'!$CD$151:$DC$151,0)),0)</f>
        <v>0</v>
      </c>
      <c r="G1132" s="245">
        <f ca="1">+IFERROR(INDEX('Hoja de Trabajo para listado'!$A$155:$Z$1048576,MATCH($A1132,'Hoja de Trabajo para listado'!$A$155:$A$1048576,0),MATCH((CUADRO!G$4&amp;$E1132),'Hoja de Trabajo para listado'!$A$151:$Z$151,0)),0)+IFERROR(INDEX('Hoja de Trabajo para listado'!$AB$155:$BA$1048576,MATCH($A1132,'Hoja de Trabajo para listado'!$AB$155:$AB$1048576,0),MATCH((CUADRO!G$4&amp;$E1132),'Hoja de Trabajo para listado'!$AB$151:$BA$151,0)),0)+IFERROR(INDEX('Hoja de Trabajo para listado'!$BC$155:$CB$1048576,MATCH($A1132,'Hoja de Trabajo para listado'!$BC$155:$BC$1048576,0),MATCH((CUADRO!G$4&amp;$E1132),'Hoja de Trabajo para listado'!$BC$151:$CB$151,0)),0)+IFERROR(INDEX('Hoja de Trabajo para listado'!$DE$153:$DG$274,MATCH($A1132,'Hoja de Trabajo para listado'!$DE$153:$DE$1048576,0),MATCH((CUADRO!G$4&amp;$E1132),'Hoja de Trabajo para listado'!$DE$151:$DG$151,0)),0)+IFERROR(INDEX('Hoja de Trabajo para listado'!$CD$155:$DC$1048576,MATCH($A1132,'Hoja de Trabajo para listado'!$CD$155:$CD$1048576,0),MATCH((CUADRO!G$4&amp;$E1132),'Hoja de Trabajo para listado'!$CD$151:$DC$151,0)),0)</f>
        <v>0</v>
      </c>
      <c r="H1132" s="245">
        <f ca="1">+IFERROR(INDEX('Hoja de Trabajo para listado'!$A$155:$Z$1048576,MATCH($A1132,'Hoja de Trabajo para listado'!$A$155:$A$1048576,0),MATCH((CUADRO!H$4&amp;$E1132),'Hoja de Trabajo para listado'!$A$151:$Z$151,0)),0)+IFERROR(INDEX('Hoja de Trabajo para listado'!$AB$155:$BA$1048576,MATCH($A1132,'Hoja de Trabajo para listado'!$AB$155:$AB$1048576,0),MATCH((CUADRO!H$4&amp;$E1132),'Hoja de Trabajo para listado'!$AB$151:$BA$151,0)),0)+IFERROR(INDEX('Hoja de Trabajo para listado'!$BC$155:$CB$1048576,MATCH($A1132,'Hoja de Trabajo para listado'!$BC$155:$BC$1048576,0),MATCH((CUADRO!H$4&amp;$E1132),'Hoja de Trabajo para listado'!$BC$151:$CB$151,0)),0)+IFERROR(INDEX('Hoja de Trabajo para listado'!$DE$153:$DG$274,MATCH($A1132,'Hoja de Trabajo para listado'!$DE$153:$DE$1048576,0),MATCH((CUADRO!H$4&amp;$E1132),'Hoja de Trabajo para listado'!$DE$151:$DG$151,0)),0)+IFERROR(INDEX('Hoja de Trabajo para listado'!$CD$155:$DC$1048576,MATCH($A1132,'Hoja de Trabajo para listado'!$CD$155:$CD$1048576,0),MATCH((CUADRO!H$4&amp;$E1132),'Hoja de Trabajo para listado'!$CD$151:$DC$151,0)),0)</f>
        <v>0</v>
      </c>
      <c r="I1132" s="245">
        <f ca="1">+IFERROR(INDEX('Hoja de Trabajo para listado'!$A$155:$Z$1048576,MATCH($A1132,'Hoja de Trabajo para listado'!$A$155:$A$1048576,0),MATCH((CUADRO!I$4&amp;$E1132),'Hoja de Trabajo para listado'!$A$151:$Z$151,0)),0)+IFERROR(INDEX('Hoja de Trabajo para listado'!$AB$155:$BA$1048576,MATCH($A1132,'Hoja de Trabajo para listado'!$AB$155:$AB$1048576,0),MATCH((CUADRO!I$4&amp;$E1132),'Hoja de Trabajo para listado'!$AB$151:$BA$151,0)),0)+IFERROR(INDEX('Hoja de Trabajo para listado'!$BC$155:$CB$1048576,MATCH($A1132,'Hoja de Trabajo para listado'!$BC$155:$BC$1048576,0),MATCH((CUADRO!I$4&amp;$E1132),'Hoja de Trabajo para listado'!$BC$151:$CB$151,0)),0)+IFERROR(INDEX('Hoja de Trabajo para listado'!$DE$153:$DG$274,MATCH($A1132,'Hoja de Trabajo para listado'!$DE$153:$DE$1048576,0),MATCH((CUADRO!I$4&amp;$E1132),'Hoja de Trabajo para listado'!$DE$151:$DG$151,0)),0)+IFERROR(INDEX('Hoja de Trabajo para listado'!$CD$155:$DC$1048576,MATCH($A1132,'Hoja de Trabajo para listado'!$CD$155:$CD$1048576,0),MATCH((CUADRO!I$4&amp;$E1132),'Hoja de Trabajo para listado'!$CD$151:$DC$151,0)),0)</f>
        <v>0</v>
      </c>
      <c r="J1132" s="245">
        <f ca="1">+IFERROR(INDEX('Hoja de Trabajo para listado'!$A$155:$Z$1048576,MATCH($A1132,'Hoja de Trabajo para listado'!$A$155:$A$1048576,0),MATCH((CUADRO!J$4&amp;$E1132),'Hoja de Trabajo para listado'!$A$151:$Z$151,0)),0)+IFERROR(INDEX('Hoja de Trabajo para listado'!$AB$155:$BA$1048576,MATCH($A1132,'Hoja de Trabajo para listado'!$AB$155:$AB$1048576,0),MATCH((CUADRO!J$4&amp;$E1132),'Hoja de Trabajo para listado'!$AB$151:$BA$151,0)),0)+IFERROR(INDEX('Hoja de Trabajo para listado'!$BC$155:$CB$1048576,MATCH($A1132,'Hoja de Trabajo para listado'!$BC$155:$BC$1048576,0),MATCH((CUADRO!J$4&amp;$E1132),'Hoja de Trabajo para listado'!$BC$151:$CB$151,0)),0)+IFERROR(INDEX('Hoja de Trabajo para listado'!$DE$153:$DG$274,MATCH($A1132,'Hoja de Trabajo para listado'!$DE$153:$DE$1048576,0),MATCH((CUADRO!J$4&amp;$E1132),'Hoja de Trabajo para listado'!$DE$151:$DG$151,0)),0)+IFERROR(INDEX('Hoja de Trabajo para listado'!$CD$155:$DC$1048576,MATCH($A1132,'Hoja de Trabajo para listado'!$CD$155:$CD$1048576,0),MATCH((CUADRO!J$4&amp;$E1132),'Hoja de Trabajo para listado'!$CD$151:$DC$151,0)),0)</f>
        <v>0</v>
      </c>
      <c r="K1132" s="245">
        <f ca="1">+IFERROR(INDEX('Hoja de Trabajo para listado'!$A$155:$Z$1048576,MATCH($A1132,'Hoja de Trabajo para listado'!$A$155:$A$1048576,0),MATCH((CUADRO!K$4&amp;$E1132),'Hoja de Trabajo para listado'!$A$151:$Z$151,0)),0)+IFERROR(INDEX('Hoja de Trabajo para listado'!$AB$155:$BA$1048576,MATCH($A1132,'Hoja de Trabajo para listado'!$AB$155:$AB$1048576,0),MATCH((CUADRO!K$4&amp;$E1132),'Hoja de Trabajo para listado'!$AB$151:$BA$151,0)),0)+IFERROR(INDEX('Hoja de Trabajo para listado'!$BC$155:$CB$1048576,MATCH($A1132,'Hoja de Trabajo para listado'!$BC$155:$BC$1048576,0),MATCH((CUADRO!K$4&amp;$E1132),'Hoja de Trabajo para listado'!$BC$151:$CB$151,0)),0)+IFERROR(INDEX('Hoja de Trabajo para listado'!$DE$153:$DG$274,MATCH($A1132,'Hoja de Trabajo para listado'!$DE$153:$DE$1048576,0),MATCH((CUADRO!K$4&amp;$E1132),'Hoja de Trabajo para listado'!$DE$151:$DG$151,0)),0)+IFERROR(INDEX('Hoja de Trabajo para listado'!$CD$155:$DC$1048576,MATCH($A1132,'Hoja de Trabajo para listado'!$CD$155:$CD$1048576,0),MATCH((CUADRO!K$4&amp;$E1132),'Hoja de Trabajo para listado'!$CD$151:$DC$151,0)),0)</f>
        <v>0</v>
      </c>
      <c r="L1132" s="245">
        <f ca="1">+IFERROR(INDEX('Hoja de Trabajo para listado'!$A$155:$Z$1048576,MATCH($A1132,'Hoja de Trabajo para listado'!$A$155:$A$1048576,0),MATCH((CUADRO!L$4&amp;$E1132),'Hoja de Trabajo para listado'!$A$151:$Z$151,0)),0)+IFERROR(INDEX('Hoja de Trabajo para listado'!$AB$155:$BA$1048576,MATCH($A1132,'Hoja de Trabajo para listado'!$AB$155:$AB$1048576,0),MATCH((CUADRO!L$4&amp;$E1132),'Hoja de Trabajo para listado'!$AB$151:$BA$151,0)),0)+IFERROR(INDEX('Hoja de Trabajo para listado'!$BC$155:$CB$1048576,MATCH($A1132,'Hoja de Trabajo para listado'!$BC$155:$BC$1048576,0),MATCH((CUADRO!L$4&amp;$E1132),'Hoja de Trabajo para listado'!$BC$151:$CB$151,0)),0)+IFERROR(INDEX('Hoja de Trabajo para listado'!$DE$153:$DG$274,MATCH($A1132,'Hoja de Trabajo para listado'!$DE$153:$DE$1048576,0),MATCH((CUADRO!L$4&amp;$E1132),'Hoja de Trabajo para listado'!$DE$151:$DG$151,0)),0)+IFERROR(INDEX('Hoja de Trabajo para listado'!$CD$155:$DC$1048576,MATCH($A1132,'Hoja de Trabajo para listado'!$CD$155:$CD$1048576,0),MATCH((CUADRO!L$4&amp;$E1132),'Hoja de Trabajo para listado'!$CD$151:$DC$151,0)),0)</f>
        <v>0</v>
      </c>
      <c r="M1132" s="245">
        <f ca="1">+IFERROR(INDEX('Hoja de Trabajo para listado'!$A$155:$Z$1048576,MATCH($A1132,'Hoja de Trabajo para listado'!$A$155:$A$1048576,0),MATCH((CUADRO!M$4&amp;$E1132),'Hoja de Trabajo para listado'!$A$151:$Z$151,0)),0)+IFERROR(INDEX('Hoja de Trabajo para listado'!$AB$155:$BA$1048576,MATCH($A1132,'Hoja de Trabajo para listado'!$AB$155:$AB$1048576,0),MATCH((CUADRO!M$4&amp;$E1132),'Hoja de Trabajo para listado'!$AB$151:$BA$151,0)),0)+IFERROR(INDEX('Hoja de Trabajo para listado'!$BC$155:$CB$1048576,MATCH($A1132,'Hoja de Trabajo para listado'!$BC$155:$BC$1048576,0),MATCH((CUADRO!M$4&amp;$E1132),'Hoja de Trabajo para listado'!$BC$151:$CB$151,0)),0)+IFERROR(INDEX('Hoja de Trabajo para listado'!$DE$153:$DG$274,MATCH($A1132,'Hoja de Trabajo para listado'!$DE$153:$DE$1048576,0),MATCH((CUADRO!M$4&amp;$E1132),'Hoja de Trabajo para listado'!$DE$151:$DG$151,0)),0)+IFERROR(INDEX('Hoja de Trabajo para listado'!$CD$155:$DC$1048576,MATCH($A1132,'Hoja de Trabajo para listado'!$CD$155:$CD$1048576,0),MATCH((CUADRO!M$4&amp;$E1132),'Hoja de Trabajo para listado'!$CD$151:$DC$151,0)),0)</f>
        <v>0</v>
      </c>
      <c r="N1132" s="245">
        <f ca="1">+IFERROR(INDEX('Hoja de Trabajo para listado'!$A$155:$Z$1048576,MATCH($A1132,'Hoja de Trabajo para listado'!$A$155:$A$1048576,0),MATCH((CUADRO!N$4&amp;$E1132),'Hoja de Trabajo para listado'!$A$151:$Z$151,0)),0)+IFERROR(INDEX('Hoja de Trabajo para listado'!$AB$155:$BA$1048576,MATCH($A1132,'Hoja de Trabajo para listado'!$AB$155:$AB$1048576,0),MATCH((CUADRO!N$4&amp;$E1132),'Hoja de Trabajo para listado'!$AB$151:$BA$151,0)),0)+IFERROR(INDEX('Hoja de Trabajo para listado'!$BC$155:$CB$1048576,MATCH($A1132,'Hoja de Trabajo para listado'!$BC$155:$BC$1048576,0),MATCH((CUADRO!N$4&amp;$E1132),'Hoja de Trabajo para listado'!$BC$151:$CB$151,0)),0)+IFERROR(INDEX('Hoja de Trabajo para listado'!$DE$153:$DG$274,MATCH($A1132,'Hoja de Trabajo para listado'!$DE$153:$DE$1048576,0),MATCH((CUADRO!N$4&amp;$E1132),'Hoja de Trabajo para listado'!$DE$151:$DG$151,0)),0)+IFERROR(INDEX('Hoja de Trabajo para listado'!$CD$155:$DC$1048576,MATCH($A1132,'Hoja de Trabajo para listado'!$CD$155:$CD$1048576,0),MATCH((CUADRO!N$4&amp;$E1132),'Hoja de Trabajo para listado'!$CD$151:$DC$151,0)),0)</f>
        <v>0</v>
      </c>
      <c r="O1132" s="245">
        <f ca="1">+IFERROR(INDEX('Hoja de Trabajo para listado'!$A$155:$Z$1048576,MATCH($A1132,'Hoja de Trabajo para listado'!$A$155:$A$1048576,0),MATCH((CUADRO!O$4&amp;$E1132),'Hoja de Trabajo para listado'!$A$151:$Z$151,0)),0)+IFERROR(INDEX('Hoja de Trabajo para listado'!$AB$155:$BA$1048576,MATCH($A1132,'Hoja de Trabajo para listado'!$AB$155:$AB$1048576,0),MATCH((CUADRO!O$4&amp;$E1132),'Hoja de Trabajo para listado'!$AB$151:$BA$151,0)),0)+IFERROR(INDEX('Hoja de Trabajo para listado'!$BC$155:$CB$1048576,MATCH($A1132,'Hoja de Trabajo para listado'!$BC$155:$BC$1048576,0),MATCH((CUADRO!O$4&amp;$E1132),'Hoja de Trabajo para listado'!$BC$151:$CB$151,0)),0)+IFERROR(INDEX('Hoja de Trabajo para listado'!$DE$153:$DG$274,MATCH($A1132,'Hoja de Trabajo para listado'!$DE$153:$DE$1048576,0),MATCH((CUADRO!O$4&amp;$E1132),'Hoja de Trabajo para listado'!$DE$151:$DG$151,0)),0)+IFERROR(INDEX('Hoja de Trabajo para listado'!$CD$155:$DC$1048576,MATCH($A1132,'Hoja de Trabajo para listado'!$CD$155:$CD$1048576,0),MATCH((CUADRO!O$4&amp;$E1132),'Hoja de Trabajo para listado'!$CD$151:$DC$151,0)),0)</f>
        <v>0</v>
      </c>
      <c r="P1132" s="245">
        <f ca="1">+IFERROR(INDEX('Hoja de Trabajo para listado'!$A$155:$Z$1048576,MATCH($A1132,'Hoja de Trabajo para listado'!$A$155:$A$1048576,0),MATCH((CUADRO!P$4&amp;$E1132),'Hoja de Trabajo para listado'!$A$151:$Z$151,0)),0)+IFERROR(INDEX('Hoja de Trabajo para listado'!$AB$155:$BA$1048576,MATCH($A1132,'Hoja de Trabajo para listado'!$AB$155:$AB$1048576,0),MATCH((CUADRO!P$4&amp;$E1132),'Hoja de Trabajo para listado'!$AB$151:$BA$151,0)),0)+IFERROR(INDEX('Hoja de Trabajo para listado'!$BC$155:$CB$1048576,MATCH($A1132,'Hoja de Trabajo para listado'!$BC$155:$BC$1048576,0),MATCH((CUADRO!P$4&amp;$E1132),'Hoja de Trabajo para listado'!$BC$151:$CB$151,0)),0)+IFERROR(INDEX('Hoja de Trabajo para listado'!$DE$153:$DG$274,MATCH($A1132,'Hoja de Trabajo para listado'!$DE$153:$DE$1048576,0),MATCH((CUADRO!P$4&amp;$E1132),'Hoja de Trabajo para listado'!$DE$151:$DG$151,0)),0)+IFERROR(INDEX('Hoja de Trabajo para listado'!$CD$155:$DC$1048576,MATCH($A1132,'Hoja de Trabajo para listado'!$CD$155:$CD$1048576,0),MATCH((CUADRO!P$4&amp;$E1132),'Hoja de Trabajo para listado'!$CD$151:$DC$151,0)),0)</f>
        <v>0</v>
      </c>
      <c r="Q1132" s="245">
        <f ca="1">+IFERROR(INDEX('Hoja de Trabajo para listado'!$A$155:$Z$1048576,MATCH($A1132,'Hoja de Trabajo para listado'!$A$155:$A$1048576,0),MATCH((CUADRO!Q$4&amp;$E1132),'Hoja de Trabajo para listado'!$A$151:$Z$151,0)),0)+IFERROR(INDEX('Hoja de Trabajo para listado'!$AB$155:$BA$1048576,MATCH($A1132,'Hoja de Trabajo para listado'!$AB$155:$AB$1048576,0),MATCH((CUADRO!Q$4&amp;$E1132),'Hoja de Trabajo para listado'!$AB$151:$BA$151,0)),0)+IFERROR(INDEX('Hoja de Trabajo para listado'!$BC$155:$CB$1048576,MATCH($A1132,'Hoja de Trabajo para listado'!$BC$155:$BC$1048576,0),MATCH((CUADRO!Q$4&amp;$E1132),'Hoja de Trabajo para listado'!$BC$151:$CB$151,0)),0)+IFERROR(INDEX('Hoja de Trabajo para listado'!$DE$153:$DG$274,MATCH($A1132,'Hoja de Trabajo para listado'!$DE$153:$DE$1048576,0),MATCH((CUADRO!Q$4&amp;$E1132),'Hoja de Trabajo para listado'!$DE$151:$DG$151,0)),0)+IFERROR(INDEX('Hoja de Trabajo para listado'!$CD$155:$DC$1048576,MATCH($A1132,'Hoja de Trabajo para listado'!$CD$155:$CD$1048576,0),MATCH((CUADRO!Q$4&amp;$E1132),'Hoja de Trabajo para listado'!$CD$151:$DC$151,0)),0)</f>
        <v>0</v>
      </c>
      <c r="R1132" s="245">
        <f t="shared" ca="1" si="41"/>
        <v>0</v>
      </c>
      <c r="S1132" s="259">
        <f ca="1">+R1131+R1132</f>
        <v>0</v>
      </c>
      <c r="T1132" s="245">
        <f ca="1">+S1132</f>
        <v>0</v>
      </c>
      <c r="U1132" s="244">
        <f t="shared" si="42"/>
        <v>2</v>
      </c>
      <c r="V1132" s="333" t="str">
        <f>+VLOOKUP(A1132,bd_lista!$A$3:$E$592,5,FALSE)</f>
        <v>Empresas Municipales</v>
      </c>
      <c r="W1132" s="388"/>
      <c r="X1132" s="242">
        <f>+VLOOKUP(A1132,[4]Sheet1!$A$13:$D$744,4,FALSE)</f>
        <v>0</v>
      </c>
      <c r="Y1132" s="242" t="e">
        <f>+VLOOKUP(X1132,bd_lista!$A$3:$C$592,3,FALSE)</f>
        <v>#N/A</v>
      </c>
      <c r="Z1132" s="292"/>
      <c r="AA1132" s="321"/>
    </row>
    <row r="1133" spans="1:27" customFormat="1" ht="15" hidden="1" customHeight="1">
      <c r="A1133" s="32">
        <v>2316</v>
      </c>
      <c r="B1133" s="392">
        <f>+A1133</f>
        <v>2316</v>
      </c>
      <c r="C1133" s="247" t="str">
        <f>+VLOOKUP(A1133,bd_lista!$A$3:$C$592,3,FALSE)</f>
        <v>Empresa Municipal de Áreas Verdes, Parques y Forestación</v>
      </c>
      <c r="D1133" s="389" t="str">
        <f>+C1133</f>
        <v>Empresa Municipal de Áreas Verdes, Parques y Forestación</v>
      </c>
      <c r="E1133" s="242" t="s">
        <v>1304</v>
      </c>
      <c r="F1133" s="243">
        <f ca="1">+IFERROR(INDEX('Hoja de Trabajo para listado'!$A$155:$Z$1048576,MATCH($A1133,'Hoja de Trabajo para listado'!$A$155:$A$1048576,0),MATCH((CUADRO!F$4&amp;$E1133),'Hoja de Trabajo para listado'!$A$151:$Z$151,0)),0)+IFERROR(INDEX('Hoja de Trabajo para listado'!$AB$155:$BA$1048576,MATCH($A1133,'Hoja de Trabajo para listado'!$AB$155:$AB$1048576,0),MATCH((CUADRO!F$4&amp;$E1133),'Hoja de Trabajo para listado'!$AB$151:$BA$151,0)),0)+IFERROR(INDEX('Hoja de Trabajo para listado'!$BC$155:$CB$1048576,MATCH($A1133,'Hoja de Trabajo para listado'!$BC$155:$BC$1048576,0),MATCH((CUADRO!F$4&amp;$E1133),'Hoja de Trabajo para listado'!$BC$151:$CB$151,0)),0)+IFERROR(INDEX('Hoja de Trabajo para listado'!$DE$153:$DG$274,MATCH($A1133,'Hoja de Trabajo para listado'!$DE$153:$DE$1048576,0),MATCH((CUADRO!F$4&amp;$E1133),'Hoja de Trabajo para listado'!$DE$151:$DG$151,0)),0)+IFERROR(INDEX('Hoja de Trabajo para listado'!$CD$155:$DC$1048576,MATCH($A1133,'Hoja de Trabajo para listado'!$CD$155:$CD$1048576,0),MATCH((CUADRO!F$4&amp;$E1133),'Hoja de Trabajo para listado'!$CD$151:$DC$151,0)),0)</f>
        <v>0</v>
      </c>
      <c r="G1133" s="243">
        <f ca="1">+IFERROR(INDEX('Hoja de Trabajo para listado'!$A$155:$Z$1048576,MATCH($A1133,'Hoja de Trabajo para listado'!$A$155:$A$1048576,0),MATCH((CUADRO!G$4&amp;$E1133),'Hoja de Trabajo para listado'!$A$151:$Z$151,0)),0)+IFERROR(INDEX('Hoja de Trabajo para listado'!$AB$155:$BA$1048576,MATCH($A1133,'Hoja de Trabajo para listado'!$AB$155:$AB$1048576,0),MATCH((CUADRO!G$4&amp;$E1133),'Hoja de Trabajo para listado'!$AB$151:$BA$151,0)),0)+IFERROR(INDEX('Hoja de Trabajo para listado'!$BC$155:$CB$1048576,MATCH($A1133,'Hoja de Trabajo para listado'!$BC$155:$BC$1048576,0),MATCH((CUADRO!G$4&amp;$E1133),'Hoja de Trabajo para listado'!$BC$151:$CB$151,0)),0)+IFERROR(INDEX('Hoja de Trabajo para listado'!$DE$153:$DG$274,MATCH($A1133,'Hoja de Trabajo para listado'!$DE$153:$DE$1048576,0),MATCH((CUADRO!G$4&amp;$E1133),'Hoja de Trabajo para listado'!$DE$151:$DG$151,0)),0)+IFERROR(INDEX('Hoja de Trabajo para listado'!$CD$155:$DC$1048576,MATCH($A1133,'Hoja de Trabajo para listado'!$CD$155:$CD$1048576,0),MATCH((CUADRO!G$4&amp;$E1133),'Hoja de Trabajo para listado'!$CD$151:$DC$151,0)),0)</f>
        <v>0</v>
      </c>
      <c r="H1133" s="243">
        <f ca="1">+IFERROR(INDEX('Hoja de Trabajo para listado'!$A$155:$Z$1048576,MATCH($A1133,'Hoja de Trabajo para listado'!$A$155:$A$1048576,0),MATCH((CUADRO!H$4&amp;$E1133),'Hoja de Trabajo para listado'!$A$151:$Z$151,0)),0)+IFERROR(INDEX('Hoja de Trabajo para listado'!$AB$155:$BA$1048576,MATCH($A1133,'Hoja de Trabajo para listado'!$AB$155:$AB$1048576,0),MATCH((CUADRO!H$4&amp;$E1133),'Hoja de Trabajo para listado'!$AB$151:$BA$151,0)),0)+IFERROR(INDEX('Hoja de Trabajo para listado'!$BC$155:$CB$1048576,MATCH($A1133,'Hoja de Trabajo para listado'!$BC$155:$BC$1048576,0),MATCH((CUADRO!H$4&amp;$E1133),'Hoja de Trabajo para listado'!$BC$151:$CB$151,0)),0)+IFERROR(INDEX('Hoja de Trabajo para listado'!$DE$153:$DG$274,MATCH($A1133,'Hoja de Trabajo para listado'!$DE$153:$DE$1048576,0),MATCH((CUADRO!H$4&amp;$E1133),'Hoja de Trabajo para listado'!$DE$151:$DG$151,0)),0)+IFERROR(INDEX('Hoja de Trabajo para listado'!$CD$155:$DC$1048576,MATCH($A1133,'Hoja de Trabajo para listado'!$CD$155:$CD$1048576,0),MATCH((CUADRO!H$4&amp;$E1133),'Hoja de Trabajo para listado'!$CD$151:$DC$151,0)),0)</f>
        <v>0</v>
      </c>
      <c r="I1133" s="243">
        <f ca="1">+IFERROR(INDEX('Hoja de Trabajo para listado'!$A$155:$Z$1048576,MATCH($A1133,'Hoja de Trabajo para listado'!$A$155:$A$1048576,0),MATCH((CUADRO!I$4&amp;$E1133),'Hoja de Trabajo para listado'!$A$151:$Z$151,0)),0)+IFERROR(INDEX('Hoja de Trabajo para listado'!$AB$155:$BA$1048576,MATCH($A1133,'Hoja de Trabajo para listado'!$AB$155:$AB$1048576,0),MATCH((CUADRO!I$4&amp;$E1133),'Hoja de Trabajo para listado'!$AB$151:$BA$151,0)),0)+IFERROR(INDEX('Hoja de Trabajo para listado'!$BC$155:$CB$1048576,MATCH($A1133,'Hoja de Trabajo para listado'!$BC$155:$BC$1048576,0),MATCH((CUADRO!I$4&amp;$E1133),'Hoja de Trabajo para listado'!$BC$151:$CB$151,0)),0)+IFERROR(INDEX('Hoja de Trabajo para listado'!$DE$153:$DG$274,MATCH($A1133,'Hoja de Trabajo para listado'!$DE$153:$DE$1048576,0),MATCH((CUADRO!I$4&amp;$E1133),'Hoja de Trabajo para listado'!$DE$151:$DG$151,0)),0)+IFERROR(INDEX('Hoja de Trabajo para listado'!$CD$155:$DC$1048576,MATCH($A1133,'Hoja de Trabajo para listado'!$CD$155:$CD$1048576,0),MATCH((CUADRO!I$4&amp;$E1133),'Hoja de Trabajo para listado'!$CD$151:$DC$151,0)),0)</f>
        <v>0</v>
      </c>
      <c r="J1133" s="243">
        <f ca="1">+IFERROR(INDEX('Hoja de Trabajo para listado'!$A$155:$Z$1048576,MATCH($A1133,'Hoja de Trabajo para listado'!$A$155:$A$1048576,0),MATCH((CUADRO!J$4&amp;$E1133),'Hoja de Trabajo para listado'!$A$151:$Z$151,0)),0)+IFERROR(INDEX('Hoja de Trabajo para listado'!$AB$155:$BA$1048576,MATCH($A1133,'Hoja de Trabajo para listado'!$AB$155:$AB$1048576,0),MATCH((CUADRO!J$4&amp;$E1133),'Hoja de Trabajo para listado'!$AB$151:$BA$151,0)),0)+IFERROR(INDEX('Hoja de Trabajo para listado'!$BC$155:$CB$1048576,MATCH($A1133,'Hoja de Trabajo para listado'!$BC$155:$BC$1048576,0),MATCH((CUADRO!J$4&amp;$E1133),'Hoja de Trabajo para listado'!$BC$151:$CB$151,0)),0)+IFERROR(INDEX('Hoja de Trabajo para listado'!$DE$153:$DG$274,MATCH($A1133,'Hoja de Trabajo para listado'!$DE$153:$DE$1048576,0),MATCH((CUADRO!J$4&amp;$E1133),'Hoja de Trabajo para listado'!$DE$151:$DG$151,0)),0)+IFERROR(INDEX('Hoja de Trabajo para listado'!$CD$155:$DC$1048576,MATCH($A1133,'Hoja de Trabajo para listado'!$CD$155:$CD$1048576,0),MATCH((CUADRO!J$4&amp;$E1133),'Hoja de Trabajo para listado'!$CD$151:$DC$151,0)),0)</f>
        <v>0</v>
      </c>
      <c r="K1133" s="243">
        <f ca="1">+IFERROR(INDEX('Hoja de Trabajo para listado'!$A$155:$Z$1048576,MATCH($A1133,'Hoja de Trabajo para listado'!$A$155:$A$1048576,0),MATCH((CUADRO!K$4&amp;$E1133),'Hoja de Trabajo para listado'!$A$151:$Z$151,0)),0)+IFERROR(INDEX('Hoja de Trabajo para listado'!$AB$155:$BA$1048576,MATCH($A1133,'Hoja de Trabajo para listado'!$AB$155:$AB$1048576,0),MATCH((CUADRO!K$4&amp;$E1133),'Hoja de Trabajo para listado'!$AB$151:$BA$151,0)),0)+IFERROR(INDEX('Hoja de Trabajo para listado'!$BC$155:$CB$1048576,MATCH($A1133,'Hoja de Trabajo para listado'!$BC$155:$BC$1048576,0),MATCH((CUADRO!K$4&amp;$E1133),'Hoja de Trabajo para listado'!$BC$151:$CB$151,0)),0)+IFERROR(INDEX('Hoja de Trabajo para listado'!$DE$153:$DG$274,MATCH($A1133,'Hoja de Trabajo para listado'!$DE$153:$DE$1048576,0),MATCH((CUADRO!K$4&amp;$E1133),'Hoja de Trabajo para listado'!$DE$151:$DG$151,0)),0)+IFERROR(INDEX('Hoja de Trabajo para listado'!$CD$155:$DC$1048576,MATCH($A1133,'Hoja de Trabajo para listado'!$CD$155:$CD$1048576,0),MATCH((CUADRO!K$4&amp;$E1133),'Hoja de Trabajo para listado'!$CD$151:$DC$151,0)),0)</f>
        <v>0</v>
      </c>
      <c r="L1133" s="243">
        <f ca="1">+IFERROR(INDEX('Hoja de Trabajo para listado'!$A$155:$Z$1048576,MATCH($A1133,'Hoja de Trabajo para listado'!$A$155:$A$1048576,0),MATCH((CUADRO!L$4&amp;$E1133),'Hoja de Trabajo para listado'!$A$151:$Z$151,0)),0)+IFERROR(INDEX('Hoja de Trabajo para listado'!$AB$155:$BA$1048576,MATCH($A1133,'Hoja de Trabajo para listado'!$AB$155:$AB$1048576,0),MATCH((CUADRO!L$4&amp;$E1133),'Hoja de Trabajo para listado'!$AB$151:$BA$151,0)),0)+IFERROR(INDEX('Hoja de Trabajo para listado'!$BC$155:$CB$1048576,MATCH($A1133,'Hoja de Trabajo para listado'!$BC$155:$BC$1048576,0),MATCH((CUADRO!L$4&amp;$E1133),'Hoja de Trabajo para listado'!$BC$151:$CB$151,0)),0)+IFERROR(INDEX('Hoja de Trabajo para listado'!$DE$153:$DG$274,MATCH($A1133,'Hoja de Trabajo para listado'!$DE$153:$DE$1048576,0),MATCH((CUADRO!L$4&amp;$E1133),'Hoja de Trabajo para listado'!$DE$151:$DG$151,0)),0)+IFERROR(INDEX('Hoja de Trabajo para listado'!$CD$155:$DC$1048576,MATCH($A1133,'Hoja de Trabajo para listado'!$CD$155:$CD$1048576,0),MATCH((CUADRO!L$4&amp;$E1133),'Hoja de Trabajo para listado'!$CD$151:$DC$151,0)),0)</f>
        <v>0</v>
      </c>
      <c r="M1133" s="243">
        <f ca="1">+IFERROR(INDEX('Hoja de Trabajo para listado'!$A$155:$Z$1048576,MATCH($A1133,'Hoja de Trabajo para listado'!$A$155:$A$1048576,0),MATCH((CUADRO!M$4&amp;$E1133),'Hoja de Trabajo para listado'!$A$151:$Z$151,0)),0)+IFERROR(INDEX('Hoja de Trabajo para listado'!$AB$155:$BA$1048576,MATCH($A1133,'Hoja de Trabajo para listado'!$AB$155:$AB$1048576,0),MATCH((CUADRO!M$4&amp;$E1133),'Hoja de Trabajo para listado'!$AB$151:$BA$151,0)),0)+IFERROR(INDEX('Hoja de Trabajo para listado'!$BC$155:$CB$1048576,MATCH($A1133,'Hoja de Trabajo para listado'!$BC$155:$BC$1048576,0),MATCH((CUADRO!M$4&amp;$E1133),'Hoja de Trabajo para listado'!$BC$151:$CB$151,0)),0)+IFERROR(INDEX('Hoja de Trabajo para listado'!$DE$153:$DG$274,MATCH($A1133,'Hoja de Trabajo para listado'!$DE$153:$DE$1048576,0),MATCH((CUADRO!M$4&amp;$E1133),'Hoja de Trabajo para listado'!$DE$151:$DG$151,0)),0)+IFERROR(INDEX('Hoja de Trabajo para listado'!$CD$155:$DC$1048576,MATCH($A1133,'Hoja de Trabajo para listado'!$CD$155:$CD$1048576,0),MATCH((CUADRO!M$4&amp;$E1133),'Hoja de Trabajo para listado'!$CD$151:$DC$151,0)),0)</f>
        <v>0</v>
      </c>
      <c r="N1133" s="243">
        <f ca="1">+IFERROR(INDEX('Hoja de Trabajo para listado'!$A$155:$Z$1048576,MATCH($A1133,'Hoja de Trabajo para listado'!$A$155:$A$1048576,0),MATCH((CUADRO!N$4&amp;$E1133),'Hoja de Trabajo para listado'!$A$151:$Z$151,0)),0)+IFERROR(INDEX('Hoja de Trabajo para listado'!$AB$155:$BA$1048576,MATCH($A1133,'Hoja de Trabajo para listado'!$AB$155:$AB$1048576,0),MATCH((CUADRO!N$4&amp;$E1133),'Hoja de Trabajo para listado'!$AB$151:$BA$151,0)),0)+IFERROR(INDEX('Hoja de Trabajo para listado'!$BC$155:$CB$1048576,MATCH($A1133,'Hoja de Trabajo para listado'!$BC$155:$BC$1048576,0),MATCH((CUADRO!N$4&amp;$E1133),'Hoja de Trabajo para listado'!$BC$151:$CB$151,0)),0)+IFERROR(INDEX('Hoja de Trabajo para listado'!$DE$153:$DG$274,MATCH($A1133,'Hoja de Trabajo para listado'!$DE$153:$DE$1048576,0),MATCH((CUADRO!N$4&amp;$E1133),'Hoja de Trabajo para listado'!$DE$151:$DG$151,0)),0)+IFERROR(INDEX('Hoja de Trabajo para listado'!$CD$155:$DC$1048576,MATCH($A1133,'Hoja de Trabajo para listado'!$CD$155:$CD$1048576,0),MATCH((CUADRO!N$4&amp;$E1133),'Hoja de Trabajo para listado'!$CD$151:$DC$151,0)),0)</f>
        <v>0</v>
      </c>
      <c r="O1133" s="243">
        <f ca="1">+IFERROR(INDEX('Hoja de Trabajo para listado'!$A$155:$Z$1048576,MATCH($A1133,'Hoja de Trabajo para listado'!$A$155:$A$1048576,0),MATCH((CUADRO!O$4&amp;$E1133),'Hoja de Trabajo para listado'!$A$151:$Z$151,0)),0)+IFERROR(INDEX('Hoja de Trabajo para listado'!$AB$155:$BA$1048576,MATCH($A1133,'Hoja de Trabajo para listado'!$AB$155:$AB$1048576,0),MATCH((CUADRO!O$4&amp;$E1133),'Hoja de Trabajo para listado'!$AB$151:$BA$151,0)),0)+IFERROR(INDEX('Hoja de Trabajo para listado'!$BC$155:$CB$1048576,MATCH($A1133,'Hoja de Trabajo para listado'!$BC$155:$BC$1048576,0),MATCH((CUADRO!O$4&amp;$E1133),'Hoja de Trabajo para listado'!$BC$151:$CB$151,0)),0)+IFERROR(INDEX('Hoja de Trabajo para listado'!$DE$153:$DG$274,MATCH($A1133,'Hoja de Trabajo para listado'!$DE$153:$DE$1048576,0),MATCH((CUADRO!O$4&amp;$E1133),'Hoja de Trabajo para listado'!$DE$151:$DG$151,0)),0)+IFERROR(INDEX('Hoja de Trabajo para listado'!$CD$155:$DC$1048576,MATCH($A1133,'Hoja de Trabajo para listado'!$CD$155:$CD$1048576,0),MATCH((CUADRO!O$4&amp;$E1133),'Hoja de Trabajo para listado'!$CD$151:$DC$151,0)),0)</f>
        <v>0</v>
      </c>
      <c r="P1133" s="243">
        <f ca="1">+IFERROR(INDEX('Hoja de Trabajo para listado'!$A$155:$Z$1048576,MATCH($A1133,'Hoja de Trabajo para listado'!$A$155:$A$1048576,0),MATCH((CUADRO!P$4&amp;$E1133),'Hoja de Trabajo para listado'!$A$151:$Z$151,0)),0)+IFERROR(INDEX('Hoja de Trabajo para listado'!$AB$155:$BA$1048576,MATCH($A1133,'Hoja de Trabajo para listado'!$AB$155:$AB$1048576,0),MATCH((CUADRO!P$4&amp;$E1133),'Hoja de Trabajo para listado'!$AB$151:$BA$151,0)),0)+IFERROR(INDEX('Hoja de Trabajo para listado'!$BC$155:$CB$1048576,MATCH($A1133,'Hoja de Trabajo para listado'!$BC$155:$BC$1048576,0),MATCH((CUADRO!P$4&amp;$E1133),'Hoja de Trabajo para listado'!$BC$151:$CB$151,0)),0)+IFERROR(INDEX('Hoja de Trabajo para listado'!$DE$153:$DG$274,MATCH($A1133,'Hoja de Trabajo para listado'!$DE$153:$DE$1048576,0),MATCH((CUADRO!P$4&amp;$E1133),'Hoja de Trabajo para listado'!$DE$151:$DG$151,0)),0)+IFERROR(INDEX('Hoja de Trabajo para listado'!$CD$155:$DC$1048576,MATCH($A1133,'Hoja de Trabajo para listado'!$CD$155:$CD$1048576,0),MATCH((CUADRO!P$4&amp;$E1133),'Hoja de Trabajo para listado'!$CD$151:$DC$151,0)),0)</f>
        <v>0</v>
      </c>
      <c r="Q1133" s="243">
        <f ca="1">+IFERROR(INDEX('Hoja de Trabajo para listado'!$A$155:$Z$1048576,MATCH($A1133,'Hoja de Trabajo para listado'!$A$155:$A$1048576,0),MATCH((CUADRO!Q$4&amp;$E1133),'Hoja de Trabajo para listado'!$A$151:$Z$151,0)),0)+IFERROR(INDEX('Hoja de Trabajo para listado'!$AB$155:$BA$1048576,MATCH($A1133,'Hoja de Trabajo para listado'!$AB$155:$AB$1048576,0),MATCH((CUADRO!Q$4&amp;$E1133),'Hoja de Trabajo para listado'!$AB$151:$BA$151,0)),0)+IFERROR(INDEX('Hoja de Trabajo para listado'!$BC$155:$CB$1048576,MATCH($A1133,'Hoja de Trabajo para listado'!$BC$155:$BC$1048576,0),MATCH((CUADRO!Q$4&amp;$E1133),'Hoja de Trabajo para listado'!$BC$151:$CB$151,0)),0)+IFERROR(INDEX('Hoja de Trabajo para listado'!$DE$153:$DG$274,MATCH($A1133,'Hoja de Trabajo para listado'!$DE$153:$DE$1048576,0),MATCH((CUADRO!Q$4&amp;$E1133),'Hoja de Trabajo para listado'!$DE$151:$DG$151,0)),0)+IFERROR(INDEX('Hoja de Trabajo para listado'!$CD$155:$DC$1048576,MATCH($A1133,'Hoja de Trabajo para listado'!$CD$155:$CD$1048576,0),MATCH((CUADRO!Q$4&amp;$E1133),'Hoja de Trabajo para listado'!$CD$151:$DC$151,0)),0)</f>
        <v>0</v>
      </c>
      <c r="R1133" s="243">
        <f t="shared" ca="1" si="41"/>
        <v>0</v>
      </c>
      <c r="S1133" s="249"/>
      <c r="T1133" s="243">
        <f ca="1">+T1134</f>
        <v>0</v>
      </c>
      <c r="U1133" s="242">
        <f t="shared" si="42"/>
        <v>1</v>
      </c>
      <c r="V1133" s="333" t="str">
        <f>+VLOOKUP(A1133,bd_lista!$A$3:$E$592,5,FALSE)</f>
        <v>Empresas Municipales</v>
      </c>
      <c r="W1133" s="387" t="str">
        <f>+V1133</f>
        <v>Empresas Municipales</v>
      </c>
      <c r="X1133" s="242">
        <f>+VLOOKUP(A1133,[4]Sheet1!$A$13:$D$744,4,FALSE)</f>
        <v>0</v>
      </c>
      <c r="Y1133" s="242" t="e">
        <f>+VLOOKUP(X1133,bd_lista!$A$3:$C$592,3,FALSE)</f>
        <v>#N/A</v>
      </c>
      <c r="Z1133" s="294">
        <f>+X1133</f>
        <v>0</v>
      </c>
      <c r="AA1133" s="319" t="e">
        <f>+Y1133</f>
        <v>#N/A</v>
      </c>
    </row>
    <row r="1134" spans="1:27" customFormat="1" ht="15" hidden="1" customHeight="1">
      <c r="A1134" s="32">
        <v>2316</v>
      </c>
      <c r="B1134" s="393"/>
      <c r="C1134" s="247" t="str">
        <f>+VLOOKUP(A1134,bd_lista!$A$3:$C$592,3,FALSE)</f>
        <v>Empresa Municipal de Áreas Verdes, Parques y Forestación</v>
      </c>
      <c r="D1134" s="390"/>
      <c r="E1134" s="244" t="s">
        <v>1305</v>
      </c>
      <c r="F1134" s="245">
        <f ca="1">+IFERROR(INDEX('Hoja de Trabajo para listado'!$A$155:$Z$1048576,MATCH($A1134,'Hoja de Trabajo para listado'!$A$155:$A$1048576,0),MATCH((CUADRO!F$4&amp;$E1134),'Hoja de Trabajo para listado'!$A$151:$Z$151,0)),0)+IFERROR(INDEX('Hoja de Trabajo para listado'!$AB$155:$BA$1048576,MATCH($A1134,'Hoja de Trabajo para listado'!$AB$155:$AB$1048576,0),MATCH((CUADRO!F$4&amp;$E1134),'Hoja de Trabajo para listado'!$AB$151:$BA$151,0)),0)+IFERROR(INDEX('Hoja de Trabajo para listado'!$BC$155:$CB$1048576,MATCH($A1134,'Hoja de Trabajo para listado'!$BC$155:$BC$1048576,0),MATCH((CUADRO!F$4&amp;$E1134),'Hoja de Trabajo para listado'!$BC$151:$CB$151,0)),0)+IFERROR(INDEX('Hoja de Trabajo para listado'!$DE$153:$DG$274,MATCH($A1134,'Hoja de Trabajo para listado'!$DE$153:$DE$1048576,0),MATCH((CUADRO!F$4&amp;$E1134),'Hoja de Trabajo para listado'!$DE$151:$DG$151,0)),0)+IFERROR(INDEX('Hoja de Trabajo para listado'!$CD$155:$DC$1048576,MATCH($A1134,'Hoja de Trabajo para listado'!$CD$155:$CD$1048576,0),MATCH((CUADRO!F$4&amp;$E1134),'Hoja de Trabajo para listado'!$CD$151:$DC$151,0)),0)</f>
        <v>0</v>
      </c>
      <c r="G1134" s="245">
        <f ca="1">+IFERROR(INDEX('Hoja de Trabajo para listado'!$A$155:$Z$1048576,MATCH($A1134,'Hoja de Trabajo para listado'!$A$155:$A$1048576,0),MATCH((CUADRO!G$4&amp;$E1134),'Hoja de Trabajo para listado'!$A$151:$Z$151,0)),0)+IFERROR(INDEX('Hoja de Trabajo para listado'!$AB$155:$BA$1048576,MATCH($A1134,'Hoja de Trabajo para listado'!$AB$155:$AB$1048576,0),MATCH((CUADRO!G$4&amp;$E1134),'Hoja de Trabajo para listado'!$AB$151:$BA$151,0)),0)+IFERROR(INDEX('Hoja de Trabajo para listado'!$BC$155:$CB$1048576,MATCH($A1134,'Hoja de Trabajo para listado'!$BC$155:$BC$1048576,0),MATCH((CUADRO!G$4&amp;$E1134),'Hoja de Trabajo para listado'!$BC$151:$CB$151,0)),0)+IFERROR(INDEX('Hoja de Trabajo para listado'!$DE$153:$DG$274,MATCH($A1134,'Hoja de Trabajo para listado'!$DE$153:$DE$1048576,0),MATCH((CUADRO!G$4&amp;$E1134),'Hoja de Trabajo para listado'!$DE$151:$DG$151,0)),0)+IFERROR(INDEX('Hoja de Trabajo para listado'!$CD$155:$DC$1048576,MATCH($A1134,'Hoja de Trabajo para listado'!$CD$155:$CD$1048576,0),MATCH((CUADRO!G$4&amp;$E1134),'Hoja de Trabajo para listado'!$CD$151:$DC$151,0)),0)</f>
        <v>0</v>
      </c>
      <c r="H1134" s="245">
        <f ca="1">+IFERROR(INDEX('Hoja de Trabajo para listado'!$A$155:$Z$1048576,MATCH($A1134,'Hoja de Trabajo para listado'!$A$155:$A$1048576,0),MATCH((CUADRO!H$4&amp;$E1134),'Hoja de Trabajo para listado'!$A$151:$Z$151,0)),0)+IFERROR(INDEX('Hoja de Trabajo para listado'!$AB$155:$BA$1048576,MATCH($A1134,'Hoja de Trabajo para listado'!$AB$155:$AB$1048576,0),MATCH((CUADRO!H$4&amp;$E1134),'Hoja de Trabajo para listado'!$AB$151:$BA$151,0)),0)+IFERROR(INDEX('Hoja de Trabajo para listado'!$BC$155:$CB$1048576,MATCH($A1134,'Hoja de Trabajo para listado'!$BC$155:$BC$1048576,0),MATCH((CUADRO!H$4&amp;$E1134),'Hoja de Trabajo para listado'!$BC$151:$CB$151,0)),0)+IFERROR(INDEX('Hoja de Trabajo para listado'!$DE$153:$DG$274,MATCH($A1134,'Hoja de Trabajo para listado'!$DE$153:$DE$1048576,0),MATCH((CUADRO!H$4&amp;$E1134),'Hoja de Trabajo para listado'!$DE$151:$DG$151,0)),0)+IFERROR(INDEX('Hoja de Trabajo para listado'!$CD$155:$DC$1048576,MATCH($A1134,'Hoja de Trabajo para listado'!$CD$155:$CD$1048576,0),MATCH((CUADRO!H$4&amp;$E1134),'Hoja de Trabajo para listado'!$CD$151:$DC$151,0)),0)</f>
        <v>0</v>
      </c>
      <c r="I1134" s="245">
        <f ca="1">+IFERROR(INDEX('Hoja de Trabajo para listado'!$A$155:$Z$1048576,MATCH($A1134,'Hoja de Trabajo para listado'!$A$155:$A$1048576,0),MATCH((CUADRO!I$4&amp;$E1134),'Hoja de Trabajo para listado'!$A$151:$Z$151,0)),0)+IFERROR(INDEX('Hoja de Trabajo para listado'!$AB$155:$BA$1048576,MATCH($A1134,'Hoja de Trabajo para listado'!$AB$155:$AB$1048576,0),MATCH((CUADRO!I$4&amp;$E1134),'Hoja de Trabajo para listado'!$AB$151:$BA$151,0)),0)+IFERROR(INDEX('Hoja de Trabajo para listado'!$BC$155:$CB$1048576,MATCH($A1134,'Hoja de Trabajo para listado'!$BC$155:$BC$1048576,0),MATCH((CUADRO!I$4&amp;$E1134),'Hoja de Trabajo para listado'!$BC$151:$CB$151,0)),0)+IFERROR(INDEX('Hoja de Trabajo para listado'!$DE$153:$DG$274,MATCH($A1134,'Hoja de Trabajo para listado'!$DE$153:$DE$1048576,0),MATCH((CUADRO!I$4&amp;$E1134),'Hoja de Trabajo para listado'!$DE$151:$DG$151,0)),0)+IFERROR(INDEX('Hoja de Trabajo para listado'!$CD$155:$DC$1048576,MATCH($A1134,'Hoja de Trabajo para listado'!$CD$155:$CD$1048576,0),MATCH((CUADRO!I$4&amp;$E1134),'Hoja de Trabajo para listado'!$CD$151:$DC$151,0)),0)</f>
        <v>0</v>
      </c>
      <c r="J1134" s="245">
        <f ca="1">+IFERROR(INDEX('Hoja de Trabajo para listado'!$A$155:$Z$1048576,MATCH($A1134,'Hoja de Trabajo para listado'!$A$155:$A$1048576,0),MATCH((CUADRO!J$4&amp;$E1134),'Hoja de Trabajo para listado'!$A$151:$Z$151,0)),0)+IFERROR(INDEX('Hoja de Trabajo para listado'!$AB$155:$BA$1048576,MATCH($A1134,'Hoja de Trabajo para listado'!$AB$155:$AB$1048576,0),MATCH((CUADRO!J$4&amp;$E1134),'Hoja de Trabajo para listado'!$AB$151:$BA$151,0)),0)+IFERROR(INDEX('Hoja de Trabajo para listado'!$BC$155:$CB$1048576,MATCH($A1134,'Hoja de Trabajo para listado'!$BC$155:$BC$1048576,0),MATCH((CUADRO!J$4&amp;$E1134),'Hoja de Trabajo para listado'!$BC$151:$CB$151,0)),0)+IFERROR(INDEX('Hoja de Trabajo para listado'!$DE$153:$DG$274,MATCH($A1134,'Hoja de Trabajo para listado'!$DE$153:$DE$1048576,0),MATCH((CUADRO!J$4&amp;$E1134),'Hoja de Trabajo para listado'!$DE$151:$DG$151,0)),0)+IFERROR(INDEX('Hoja de Trabajo para listado'!$CD$155:$DC$1048576,MATCH($A1134,'Hoja de Trabajo para listado'!$CD$155:$CD$1048576,0),MATCH((CUADRO!J$4&amp;$E1134),'Hoja de Trabajo para listado'!$CD$151:$DC$151,0)),0)</f>
        <v>0</v>
      </c>
      <c r="K1134" s="245">
        <f ca="1">+IFERROR(INDEX('Hoja de Trabajo para listado'!$A$155:$Z$1048576,MATCH($A1134,'Hoja de Trabajo para listado'!$A$155:$A$1048576,0),MATCH((CUADRO!K$4&amp;$E1134),'Hoja de Trabajo para listado'!$A$151:$Z$151,0)),0)+IFERROR(INDEX('Hoja de Trabajo para listado'!$AB$155:$BA$1048576,MATCH($A1134,'Hoja de Trabajo para listado'!$AB$155:$AB$1048576,0),MATCH((CUADRO!K$4&amp;$E1134),'Hoja de Trabajo para listado'!$AB$151:$BA$151,0)),0)+IFERROR(INDEX('Hoja de Trabajo para listado'!$BC$155:$CB$1048576,MATCH($A1134,'Hoja de Trabajo para listado'!$BC$155:$BC$1048576,0),MATCH((CUADRO!K$4&amp;$E1134),'Hoja de Trabajo para listado'!$BC$151:$CB$151,0)),0)+IFERROR(INDEX('Hoja de Trabajo para listado'!$DE$153:$DG$274,MATCH($A1134,'Hoja de Trabajo para listado'!$DE$153:$DE$1048576,0),MATCH((CUADRO!K$4&amp;$E1134),'Hoja de Trabajo para listado'!$DE$151:$DG$151,0)),0)+IFERROR(INDEX('Hoja de Trabajo para listado'!$CD$155:$DC$1048576,MATCH($A1134,'Hoja de Trabajo para listado'!$CD$155:$CD$1048576,0),MATCH((CUADRO!K$4&amp;$E1134),'Hoja de Trabajo para listado'!$CD$151:$DC$151,0)),0)</f>
        <v>0</v>
      </c>
      <c r="L1134" s="245">
        <f ca="1">+IFERROR(INDEX('Hoja de Trabajo para listado'!$A$155:$Z$1048576,MATCH($A1134,'Hoja de Trabajo para listado'!$A$155:$A$1048576,0),MATCH((CUADRO!L$4&amp;$E1134),'Hoja de Trabajo para listado'!$A$151:$Z$151,0)),0)+IFERROR(INDEX('Hoja de Trabajo para listado'!$AB$155:$BA$1048576,MATCH($A1134,'Hoja de Trabajo para listado'!$AB$155:$AB$1048576,0),MATCH((CUADRO!L$4&amp;$E1134),'Hoja de Trabajo para listado'!$AB$151:$BA$151,0)),0)+IFERROR(INDEX('Hoja de Trabajo para listado'!$BC$155:$CB$1048576,MATCH($A1134,'Hoja de Trabajo para listado'!$BC$155:$BC$1048576,0),MATCH((CUADRO!L$4&amp;$E1134),'Hoja de Trabajo para listado'!$BC$151:$CB$151,0)),0)+IFERROR(INDEX('Hoja de Trabajo para listado'!$DE$153:$DG$274,MATCH($A1134,'Hoja de Trabajo para listado'!$DE$153:$DE$1048576,0),MATCH((CUADRO!L$4&amp;$E1134),'Hoja de Trabajo para listado'!$DE$151:$DG$151,0)),0)+IFERROR(INDEX('Hoja de Trabajo para listado'!$CD$155:$DC$1048576,MATCH($A1134,'Hoja de Trabajo para listado'!$CD$155:$CD$1048576,0),MATCH((CUADRO!L$4&amp;$E1134),'Hoja de Trabajo para listado'!$CD$151:$DC$151,0)),0)</f>
        <v>0</v>
      </c>
      <c r="M1134" s="245">
        <f ca="1">+IFERROR(INDEX('Hoja de Trabajo para listado'!$A$155:$Z$1048576,MATCH($A1134,'Hoja de Trabajo para listado'!$A$155:$A$1048576,0),MATCH((CUADRO!M$4&amp;$E1134),'Hoja de Trabajo para listado'!$A$151:$Z$151,0)),0)+IFERROR(INDEX('Hoja de Trabajo para listado'!$AB$155:$BA$1048576,MATCH($A1134,'Hoja de Trabajo para listado'!$AB$155:$AB$1048576,0),MATCH((CUADRO!M$4&amp;$E1134),'Hoja de Trabajo para listado'!$AB$151:$BA$151,0)),0)+IFERROR(INDEX('Hoja de Trabajo para listado'!$BC$155:$CB$1048576,MATCH($A1134,'Hoja de Trabajo para listado'!$BC$155:$BC$1048576,0),MATCH((CUADRO!M$4&amp;$E1134),'Hoja de Trabajo para listado'!$BC$151:$CB$151,0)),0)+IFERROR(INDEX('Hoja de Trabajo para listado'!$DE$153:$DG$274,MATCH($A1134,'Hoja de Trabajo para listado'!$DE$153:$DE$1048576,0),MATCH((CUADRO!M$4&amp;$E1134),'Hoja de Trabajo para listado'!$DE$151:$DG$151,0)),0)+IFERROR(INDEX('Hoja de Trabajo para listado'!$CD$155:$DC$1048576,MATCH($A1134,'Hoja de Trabajo para listado'!$CD$155:$CD$1048576,0),MATCH((CUADRO!M$4&amp;$E1134),'Hoja de Trabajo para listado'!$CD$151:$DC$151,0)),0)</f>
        <v>0</v>
      </c>
      <c r="N1134" s="245">
        <f ca="1">+IFERROR(INDEX('Hoja de Trabajo para listado'!$A$155:$Z$1048576,MATCH($A1134,'Hoja de Trabajo para listado'!$A$155:$A$1048576,0),MATCH((CUADRO!N$4&amp;$E1134),'Hoja de Trabajo para listado'!$A$151:$Z$151,0)),0)+IFERROR(INDEX('Hoja de Trabajo para listado'!$AB$155:$BA$1048576,MATCH($A1134,'Hoja de Trabajo para listado'!$AB$155:$AB$1048576,0),MATCH((CUADRO!N$4&amp;$E1134),'Hoja de Trabajo para listado'!$AB$151:$BA$151,0)),0)+IFERROR(INDEX('Hoja de Trabajo para listado'!$BC$155:$CB$1048576,MATCH($A1134,'Hoja de Trabajo para listado'!$BC$155:$BC$1048576,0),MATCH((CUADRO!N$4&amp;$E1134),'Hoja de Trabajo para listado'!$BC$151:$CB$151,0)),0)+IFERROR(INDEX('Hoja de Trabajo para listado'!$DE$153:$DG$274,MATCH($A1134,'Hoja de Trabajo para listado'!$DE$153:$DE$1048576,0),MATCH((CUADRO!N$4&amp;$E1134),'Hoja de Trabajo para listado'!$DE$151:$DG$151,0)),0)+IFERROR(INDEX('Hoja de Trabajo para listado'!$CD$155:$DC$1048576,MATCH($A1134,'Hoja de Trabajo para listado'!$CD$155:$CD$1048576,0),MATCH((CUADRO!N$4&amp;$E1134),'Hoja de Trabajo para listado'!$CD$151:$DC$151,0)),0)</f>
        <v>0</v>
      </c>
      <c r="O1134" s="245">
        <f ca="1">+IFERROR(INDEX('Hoja de Trabajo para listado'!$A$155:$Z$1048576,MATCH($A1134,'Hoja de Trabajo para listado'!$A$155:$A$1048576,0),MATCH((CUADRO!O$4&amp;$E1134),'Hoja de Trabajo para listado'!$A$151:$Z$151,0)),0)+IFERROR(INDEX('Hoja de Trabajo para listado'!$AB$155:$BA$1048576,MATCH($A1134,'Hoja de Trabajo para listado'!$AB$155:$AB$1048576,0),MATCH((CUADRO!O$4&amp;$E1134),'Hoja de Trabajo para listado'!$AB$151:$BA$151,0)),0)+IFERROR(INDEX('Hoja de Trabajo para listado'!$BC$155:$CB$1048576,MATCH($A1134,'Hoja de Trabajo para listado'!$BC$155:$BC$1048576,0),MATCH((CUADRO!O$4&amp;$E1134),'Hoja de Trabajo para listado'!$BC$151:$CB$151,0)),0)+IFERROR(INDEX('Hoja de Trabajo para listado'!$DE$153:$DG$274,MATCH($A1134,'Hoja de Trabajo para listado'!$DE$153:$DE$1048576,0),MATCH((CUADRO!O$4&amp;$E1134),'Hoja de Trabajo para listado'!$DE$151:$DG$151,0)),0)+IFERROR(INDEX('Hoja de Trabajo para listado'!$CD$155:$DC$1048576,MATCH($A1134,'Hoja de Trabajo para listado'!$CD$155:$CD$1048576,0),MATCH((CUADRO!O$4&amp;$E1134),'Hoja de Trabajo para listado'!$CD$151:$DC$151,0)),0)</f>
        <v>0</v>
      </c>
      <c r="P1134" s="245">
        <f ca="1">+IFERROR(INDEX('Hoja de Trabajo para listado'!$A$155:$Z$1048576,MATCH($A1134,'Hoja de Trabajo para listado'!$A$155:$A$1048576,0),MATCH((CUADRO!P$4&amp;$E1134),'Hoja de Trabajo para listado'!$A$151:$Z$151,0)),0)+IFERROR(INDEX('Hoja de Trabajo para listado'!$AB$155:$BA$1048576,MATCH($A1134,'Hoja de Trabajo para listado'!$AB$155:$AB$1048576,0),MATCH((CUADRO!P$4&amp;$E1134),'Hoja de Trabajo para listado'!$AB$151:$BA$151,0)),0)+IFERROR(INDEX('Hoja de Trabajo para listado'!$BC$155:$CB$1048576,MATCH($A1134,'Hoja de Trabajo para listado'!$BC$155:$BC$1048576,0),MATCH((CUADRO!P$4&amp;$E1134),'Hoja de Trabajo para listado'!$BC$151:$CB$151,0)),0)+IFERROR(INDEX('Hoja de Trabajo para listado'!$DE$153:$DG$274,MATCH($A1134,'Hoja de Trabajo para listado'!$DE$153:$DE$1048576,0),MATCH((CUADRO!P$4&amp;$E1134),'Hoja de Trabajo para listado'!$DE$151:$DG$151,0)),0)+IFERROR(INDEX('Hoja de Trabajo para listado'!$CD$155:$DC$1048576,MATCH($A1134,'Hoja de Trabajo para listado'!$CD$155:$CD$1048576,0),MATCH((CUADRO!P$4&amp;$E1134),'Hoja de Trabajo para listado'!$CD$151:$DC$151,0)),0)</f>
        <v>0</v>
      </c>
      <c r="Q1134" s="245">
        <f ca="1">+IFERROR(INDEX('Hoja de Trabajo para listado'!$A$155:$Z$1048576,MATCH($A1134,'Hoja de Trabajo para listado'!$A$155:$A$1048576,0),MATCH((CUADRO!Q$4&amp;$E1134),'Hoja de Trabajo para listado'!$A$151:$Z$151,0)),0)+IFERROR(INDEX('Hoja de Trabajo para listado'!$AB$155:$BA$1048576,MATCH($A1134,'Hoja de Trabajo para listado'!$AB$155:$AB$1048576,0),MATCH((CUADRO!Q$4&amp;$E1134),'Hoja de Trabajo para listado'!$AB$151:$BA$151,0)),0)+IFERROR(INDEX('Hoja de Trabajo para listado'!$BC$155:$CB$1048576,MATCH($A1134,'Hoja de Trabajo para listado'!$BC$155:$BC$1048576,0),MATCH((CUADRO!Q$4&amp;$E1134),'Hoja de Trabajo para listado'!$BC$151:$CB$151,0)),0)+IFERROR(INDEX('Hoja de Trabajo para listado'!$DE$153:$DG$274,MATCH($A1134,'Hoja de Trabajo para listado'!$DE$153:$DE$1048576,0),MATCH((CUADRO!Q$4&amp;$E1134),'Hoja de Trabajo para listado'!$DE$151:$DG$151,0)),0)+IFERROR(INDEX('Hoja de Trabajo para listado'!$CD$155:$DC$1048576,MATCH($A1134,'Hoja de Trabajo para listado'!$CD$155:$CD$1048576,0),MATCH((CUADRO!Q$4&amp;$E1134),'Hoja de Trabajo para listado'!$CD$151:$DC$151,0)),0)</f>
        <v>0</v>
      </c>
      <c r="R1134" s="245">
        <f t="shared" ca="1" si="41"/>
        <v>0</v>
      </c>
      <c r="S1134" s="259">
        <f ca="1">+R1133+R1134</f>
        <v>0</v>
      </c>
      <c r="T1134" s="245">
        <f ca="1">+S1134</f>
        <v>0</v>
      </c>
      <c r="U1134" s="244">
        <f t="shared" si="42"/>
        <v>2</v>
      </c>
      <c r="V1134" s="333" t="str">
        <f>+VLOOKUP(A1134,bd_lista!$A$3:$E$592,5,FALSE)</f>
        <v>Empresas Municipales</v>
      </c>
      <c r="W1134" s="388"/>
      <c r="X1134" s="242">
        <f>+VLOOKUP(A1134,[4]Sheet1!$A$13:$D$744,4,FALSE)</f>
        <v>0</v>
      </c>
      <c r="Y1134" s="242" t="e">
        <f>+VLOOKUP(X1134,bd_lista!$A$3:$C$592,3,FALSE)</f>
        <v>#N/A</v>
      </c>
      <c r="Z1134" s="292"/>
      <c r="AA1134" s="321"/>
    </row>
    <row r="1135" spans="1:27" customFormat="1" ht="15" hidden="1" customHeight="1">
      <c r="A1135" s="32">
        <v>2317</v>
      </c>
      <c r="B1135" s="392">
        <f>+A1135</f>
        <v>2317</v>
      </c>
      <c r="C1135" s="247" t="str">
        <f>+VLOOKUP(A1135,bd_lista!$A$3:$C$592,3,FALSE)</f>
        <v>Empresa Municipal de Asfaltos y Vías</v>
      </c>
      <c r="D1135" s="389" t="str">
        <f>+C1135</f>
        <v>Empresa Municipal de Asfaltos y Vías</v>
      </c>
      <c r="E1135" s="242" t="s">
        <v>1304</v>
      </c>
      <c r="F1135" s="243">
        <f ca="1">+IFERROR(INDEX('Hoja de Trabajo para listado'!$A$155:$Z$1048576,MATCH($A1135,'Hoja de Trabajo para listado'!$A$155:$A$1048576,0),MATCH((CUADRO!F$4&amp;$E1135),'Hoja de Trabajo para listado'!$A$151:$Z$151,0)),0)+IFERROR(INDEX('Hoja de Trabajo para listado'!$AB$155:$BA$1048576,MATCH($A1135,'Hoja de Trabajo para listado'!$AB$155:$AB$1048576,0),MATCH((CUADRO!F$4&amp;$E1135),'Hoja de Trabajo para listado'!$AB$151:$BA$151,0)),0)+IFERROR(INDEX('Hoja de Trabajo para listado'!$BC$155:$CB$1048576,MATCH($A1135,'Hoja de Trabajo para listado'!$BC$155:$BC$1048576,0),MATCH((CUADRO!F$4&amp;$E1135),'Hoja de Trabajo para listado'!$BC$151:$CB$151,0)),0)+IFERROR(INDEX('Hoja de Trabajo para listado'!$DE$153:$DG$274,MATCH($A1135,'Hoja de Trabajo para listado'!$DE$153:$DE$1048576,0),MATCH((CUADRO!F$4&amp;$E1135),'Hoja de Trabajo para listado'!$DE$151:$DG$151,0)),0)+IFERROR(INDEX('Hoja de Trabajo para listado'!$CD$155:$DC$1048576,MATCH($A1135,'Hoja de Trabajo para listado'!$CD$155:$CD$1048576,0),MATCH((CUADRO!F$4&amp;$E1135),'Hoja de Trabajo para listado'!$CD$151:$DC$151,0)),0)</f>
        <v>0</v>
      </c>
      <c r="G1135" s="243">
        <f ca="1">+IFERROR(INDEX('Hoja de Trabajo para listado'!$A$155:$Z$1048576,MATCH($A1135,'Hoja de Trabajo para listado'!$A$155:$A$1048576,0),MATCH((CUADRO!G$4&amp;$E1135),'Hoja de Trabajo para listado'!$A$151:$Z$151,0)),0)+IFERROR(INDEX('Hoja de Trabajo para listado'!$AB$155:$BA$1048576,MATCH($A1135,'Hoja de Trabajo para listado'!$AB$155:$AB$1048576,0),MATCH((CUADRO!G$4&amp;$E1135),'Hoja de Trabajo para listado'!$AB$151:$BA$151,0)),0)+IFERROR(INDEX('Hoja de Trabajo para listado'!$BC$155:$CB$1048576,MATCH($A1135,'Hoja de Trabajo para listado'!$BC$155:$BC$1048576,0),MATCH((CUADRO!G$4&amp;$E1135),'Hoja de Trabajo para listado'!$BC$151:$CB$151,0)),0)+IFERROR(INDEX('Hoja de Trabajo para listado'!$DE$153:$DG$274,MATCH($A1135,'Hoja de Trabajo para listado'!$DE$153:$DE$1048576,0),MATCH((CUADRO!G$4&amp;$E1135),'Hoja de Trabajo para listado'!$DE$151:$DG$151,0)),0)+IFERROR(INDEX('Hoja de Trabajo para listado'!$CD$155:$DC$1048576,MATCH($A1135,'Hoja de Trabajo para listado'!$CD$155:$CD$1048576,0),MATCH((CUADRO!G$4&amp;$E1135),'Hoja de Trabajo para listado'!$CD$151:$DC$151,0)),0)</f>
        <v>0</v>
      </c>
      <c r="H1135" s="243">
        <f ca="1">+IFERROR(INDEX('Hoja de Trabajo para listado'!$A$155:$Z$1048576,MATCH($A1135,'Hoja de Trabajo para listado'!$A$155:$A$1048576,0),MATCH((CUADRO!H$4&amp;$E1135),'Hoja de Trabajo para listado'!$A$151:$Z$151,0)),0)+IFERROR(INDEX('Hoja de Trabajo para listado'!$AB$155:$BA$1048576,MATCH($A1135,'Hoja de Trabajo para listado'!$AB$155:$AB$1048576,0),MATCH((CUADRO!H$4&amp;$E1135),'Hoja de Trabajo para listado'!$AB$151:$BA$151,0)),0)+IFERROR(INDEX('Hoja de Trabajo para listado'!$BC$155:$CB$1048576,MATCH($A1135,'Hoja de Trabajo para listado'!$BC$155:$BC$1048576,0),MATCH((CUADRO!H$4&amp;$E1135),'Hoja de Trabajo para listado'!$BC$151:$CB$151,0)),0)+IFERROR(INDEX('Hoja de Trabajo para listado'!$DE$153:$DG$274,MATCH($A1135,'Hoja de Trabajo para listado'!$DE$153:$DE$1048576,0),MATCH((CUADRO!H$4&amp;$E1135),'Hoja de Trabajo para listado'!$DE$151:$DG$151,0)),0)+IFERROR(INDEX('Hoja de Trabajo para listado'!$CD$155:$DC$1048576,MATCH($A1135,'Hoja de Trabajo para listado'!$CD$155:$CD$1048576,0),MATCH((CUADRO!H$4&amp;$E1135),'Hoja de Trabajo para listado'!$CD$151:$DC$151,0)),0)</f>
        <v>0</v>
      </c>
      <c r="I1135" s="243">
        <f ca="1">+IFERROR(INDEX('Hoja de Trabajo para listado'!$A$155:$Z$1048576,MATCH($A1135,'Hoja de Trabajo para listado'!$A$155:$A$1048576,0),MATCH((CUADRO!I$4&amp;$E1135),'Hoja de Trabajo para listado'!$A$151:$Z$151,0)),0)+IFERROR(INDEX('Hoja de Trabajo para listado'!$AB$155:$BA$1048576,MATCH($A1135,'Hoja de Trabajo para listado'!$AB$155:$AB$1048576,0),MATCH((CUADRO!I$4&amp;$E1135),'Hoja de Trabajo para listado'!$AB$151:$BA$151,0)),0)+IFERROR(INDEX('Hoja de Trabajo para listado'!$BC$155:$CB$1048576,MATCH($A1135,'Hoja de Trabajo para listado'!$BC$155:$BC$1048576,0),MATCH((CUADRO!I$4&amp;$E1135),'Hoja de Trabajo para listado'!$BC$151:$CB$151,0)),0)+IFERROR(INDEX('Hoja de Trabajo para listado'!$DE$153:$DG$274,MATCH($A1135,'Hoja de Trabajo para listado'!$DE$153:$DE$1048576,0),MATCH((CUADRO!I$4&amp;$E1135),'Hoja de Trabajo para listado'!$DE$151:$DG$151,0)),0)+IFERROR(INDEX('Hoja de Trabajo para listado'!$CD$155:$DC$1048576,MATCH($A1135,'Hoja de Trabajo para listado'!$CD$155:$CD$1048576,0),MATCH((CUADRO!I$4&amp;$E1135),'Hoja de Trabajo para listado'!$CD$151:$DC$151,0)),0)</f>
        <v>0</v>
      </c>
      <c r="J1135" s="243">
        <f ca="1">+IFERROR(INDEX('Hoja de Trabajo para listado'!$A$155:$Z$1048576,MATCH($A1135,'Hoja de Trabajo para listado'!$A$155:$A$1048576,0),MATCH((CUADRO!J$4&amp;$E1135),'Hoja de Trabajo para listado'!$A$151:$Z$151,0)),0)+IFERROR(INDEX('Hoja de Trabajo para listado'!$AB$155:$BA$1048576,MATCH($A1135,'Hoja de Trabajo para listado'!$AB$155:$AB$1048576,0),MATCH((CUADRO!J$4&amp;$E1135),'Hoja de Trabajo para listado'!$AB$151:$BA$151,0)),0)+IFERROR(INDEX('Hoja de Trabajo para listado'!$BC$155:$CB$1048576,MATCH($A1135,'Hoja de Trabajo para listado'!$BC$155:$BC$1048576,0),MATCH((CUADRO!J$4&amp;$E1135),'Hoja de Trabajo para listado'!$BC$151:$CB$151,0)),0)+IFERROR(INDEX('Hoja de Trabajo para listado'!$DE$153:$DG$274,MATCH($A1135,'Hoja de Trabajo para listado'!$DE$153:$DE$1048576,0),MATCH((CUADRO!J$4&amp;$E1135),'Hoja de Trabajo para listado'!$DE$151:$DG$151,0)),0)+IFERROR(INDEX('Hoja de Trabajo para listado'!$CD$155:$DC$1048576,MATCH($A1135,'Hoja de Trabajo para listado'!$CD$155:$CD$1048576,0),MATCH((CUADRO!J$4&amp;$E1135),'Hoja de Trabajo para listado'!$CD$151:$DC$151,0)),0)</f>
        <v>0</v>
      </c>
      <c r="K1135" s="243">
        <f ca="1">+IFERROR(INDEX('Hoja de Trabajo para listado'!$A$155:$Z$1048576,MATCH($A1135,'Hoja de Trabajo para listado'!$A$155:$A$1048576,0),MATCH((CUADRO!K$4&amp;$E1135),'Hoja de Trabajo para listado'!$A$151:$Z$151,0)),0)+IFERROR(INDEX('Hoja de Trabajo para listado'!$AB$155:$BA$1048576,MATCH($A1135,'Hoja de Trabajo para listado'!$AB$155:$AB$1048576,0),MATCH((CUADRO!K$4&amp;$E1135),'Hoja de Trabajo para listado'!$AB$151:$BA$151,0)),0)+IFERROR(INDEX('Hoja de Trabajo para listado'!$BC$155:$CB$1048576,MATCH($A1135,'Hoja de Trabajo para listado'!$BC$155:$BC$1048576,0),MATCH((CUADRO!K$4&amp;$E1135),'Hoja de Trabajo para listado'!$BC$151:$CB$151,0)),0)+IFERROR(INDEX('Hoja de Trabajo para listado'!$DE$153:$DG$274,MATCH($A1135,'Hoja de Trabajo para listado'!$DE$153:$DE$1048576,0),MATCH((CUADRO!K$4&amp;$E1135),'Hoja de Trabajo para listado'!$DE$151:$DG$151,0)),0)+IFERROR(INDEX('Hoja de Trabajo para listado'!$CD$155:$DC$1048576,MATCH($A1135,'Hoja de Trabajo para listado'!$CD$155:$CD$1048576,0),MATCH((CUADRO!K$4&amp;$E1135),'Hoja de Trabajo para listado'!$CD$151:$DC$151,0)),0)</f>
        <v>0</v>
      </c>
      <c r="L1135" s="243">
        <f ca="1">+IFERROR(INDEX('Hoja de Trabajo para listado'!$A$155:$Z$1048576,MATCH($A1135,'Hoja de Trabajo para listado'!$A$155:$A$1048576,0),MATCH((CUADRO!L$4&amp;$E1135),'Hoja de Trabajo para listado'!$A$151:$Z$151,0)),0)+IFERROR(INDEX('Hoja de Trabajo para listado'!$AB$155:$BA$1048576,MATCH($A1135,'Hoja de Trabajo para listado'!$AB$155:$AB$1048576,0),MATCH((CUADRO!L$4&amp;$E1135),'Hoja de Trabajo para listado'!$AB$151:$BA$151,0)),0)+IFERROR(INDEX('Hoja de Trabajo para listado'!$BC$155:$CB$1048576,MATCH($A1135,'Hoja de Trabajo para listado'!$BC$155:$BC$1048576,0),MATCH((CUADRO!L$4&amp;$E1135),'Hoja de Trabajo para listado'!$BC$151:$CB$151,0)),0)+IFERROR(INDEX('Hoja de Trabajo para listado'!$DE$153:$DG$274,MATCH($A1135,'Hoja de Trabajo para listado'!$DE$153:$DE$1048576,0),MATCH((CUADRO!L$4&amp;$E1135),'Hoja de Trabajo para listado'!$DE$151:$DG$151,0)),0)+IFERROR(INDEX('Hoja de Trabajo para listado'!$CD$155:$DC$1048576,MATCH($A1135,'Hoja de Trabajo para listado'!$CD$155:$CD$1048576,0),MATCH((CUADRO!L$4&amp;$E1135),'Hoja de Trabajo para listado'!$CD$151:$DC$151,0)),0)</f>
        <v>0</v>
      </c>
      <c r="M1135" s="243">
        <f ca="1">+IFERROR(INDEX('Hoja de Trabajo para listado'!$A$155:$Z$1048576,MATCH($A1135,'Hoja de Trabajo para listado'!$A$155:$A$1048576,0),MATCH((CUADRO!M$4&amp;$E1135),'Hoja de Trabajo para listado'!$A$151:$Z$151,0)),0)+IFERROR(INDEX('Hoja de Trabajo para listado'!$AB$155:$BA$1048576,MATCH($A1135,'Hoja de Trabajo para listado'!$AB$155:$AB$1048576,0),MATCH((CUADRO!M$4&amp;$E1135),'Hoja de Trabajo para listado'!$AB$151:$BA$151,0)),0)+IFERROR(INDEX('Hoja de Trabajo para listado'!$BC$155:$CB$1048576,MATCH($A1135,'Hoja de Trabajo para listado'!$BC$155:$BC$1048576,0),MATCH((CUADRO!M$4&amp;$E1135),'Hoja de Trabajo para listado'!$BC$151:$CB$151,0)),0)+IFERROR(INDEX('Hoja de Trabajo para listado'!$DE$153:$DG$274,MATCH($A1135,'Hoja de Trabajo para listado'!$DE$153:$DE$1048576,0),MATCH((CUADRO!M$4&amp;$E1135),'Hoja de Trabajo para listado'!$DE$151:$DG$151,0)),0)+IFERROR(INDEX('Hoja de Trabajo para listado'!$CD$155:$DC$1048576,MATCH($A1135,'Hoja de Trabajo para listado'!$CD$155:$CD$1048576,0),MATCH((CUADRO!M$4&amp;$E1135),'Hoja de Trabajo para listado'!$CD$151:$DC$151,0)),0)</f>
        <v>0</v>
      </c>
      <c r="N1135" s="243">
        <f ca="1">+IFERROR(INDEX('Hoja de Trabajo para listado'!$A$155:$Z$1048576,MATCH($A1135,'Hoja de Trabajo para listado'!$A$155:$A$1048576,0),MATCH((CUADRO!N$4&amp;$E1135),'Hoja de Trabajo para listado'!$A$151:$Z$151,0)),0)+IFERROR(INDEX('Hoja de Trabajo para listado'!$AB$155:$BA$1048576,MATCH($A1135,'Hoja de Trabajo para listado'!$AB$155:$AB$1048576,0),MATCH((CUADRO!N$4&amp;$E1135),'Hoja de Trabajo para listado'!$AB$151:$BA$151,0)),0)+IFERROR(INDEX('Hoja de Trabajo para listado'!$BC$155:$CB$1048576,MATCH($A1135,'Hoja de Trabajo para listado'!$BC$155:$BC$1048576,0),MATCH((CUADRO!N$4&amp;$E1135),'Hoja de Trabajo para listado'!$BC$151:$CB$151,0)),0)+IFERROR(INDEX('Hoja de Trabajo para listado'!$DE$153:$DG$274,MATCH($A1135,'Hoja de Trabajo para listado'!$DE$153:$DE$1048576,0),MATCH((CUADRO!N$4&amp;$E1135),'Hoja de Trabajo para listado'!$DE$151:$DG$151,0)),0)+IFERROR(INDEX('Hoja de Trabajo para listado'!$CD$155:$DC$1048576,MATCH($A1135,'Hoja de Trabajo para listado'!$CD$155:$CD$1048576,0),MATCH((CUADRO!N$4&amp;$E1135),'Hoja de Trabajo para listado'!$CD$151:$DC$151,0)),0)</f>
        <v>0</v>
      </c>
      <c r="O1135" s="243">
        <f ca="1">+IFERROR(INDEX('Hoja de Trabajo para listado'!$A$155:$Z$1048576,MATCH($A1135,'Hoja de Trabajo para listado'!$A$155:$A$1048576,0),MATCH((CUADRO!O$4&amp;$E1135),'Hoja de Trabajo para listado'!$A$151:$Z$151,0)),0)+IFERROR(INDEX('Hoja de Trabajo para listado'!$AB$155:$BA$1048576,MATCH($A1135,'Hoja de Trabajo para listado'!$AB$155:$AB$1048576,0),MATCH((CUADRO!O$4&amp;$E1135),'Hoja de Trabajo para listado'!$AB$151:$BA$151,0)),0)+IFERROR(INDEX('Hoja de Trabajo para listado'!$BC$155:$CB$1048576,MATCH($A1135,'Hoja de Trabajo para listado'!$BC$155:$BC$1048576,0),MATCH((CUADRO!O$4&amp;$E1135),'Hoja de Trabajo para listado'!$BC$151:$CB$151,0)),0)+IFERROR(INDEX('Hoja de Trabajo para listado'!$DE$153:$DG$274,MATCH($A1135,'Hoja de Trabajo para listado'!$DE$153:$DE$1048576,0),MATCH((CUADRO!O$4&amp;$E1135),'Hoja de Trabajo para listado'!$DE$151:$DG$151,0)),0)+IFERROR(INDEX('Hoja de Trabajo para listado'!$CD$155:$DC$1048576,MATCH($A1135,'Hoja de Trabajo para listado'!$CD$155:$CD$1048576,0),MATCH((CUADRO!O$4&amp;$E1135),'Hoja de Trabajo para listado'!$CD$151:$DC$151,0)),0)</f>
        <v>0</v>
      </c>
      <c r="P1135" s="243">
        <f ca="1">+IFERROR(INDEX('Hoja de Trabajo para listado'!$A$155:$Z$1048576,MATCH($A1135,'Hoja de Trabajo para listado'!$A$155:$A$1048576,0),MATCH((CUADRO!P$4&amp;$E1135),'Hoja de Trabajo para listado'!$A$151:$Z$151,0)),0)+IFERROR(INDEX('Hoja de Trabajo para listado'!$AB$155:$BA$1048576,MATCH($A1135,'Hoja de Trabajo para listado'!$AB$155:$AB$1048576,0),MATCH((CUADRO!P$4&amp;$E1135),'Hoja de Trabajo para listado'!$AB$151:$BA$151,0)),0)+IFERROR(INDEX('Hoja de Trabajo para listado'!$BC$155:$CB$1048576,MATCH($A1135,'Hoja de Trabajo para listado'!$BC$155:$BC$1048576,0),MATCH((CUADRO!P$4&amp;$E1135),'Hoja de Trabajo para listado'!$BC$151:$CB$151,0)),0)+IFERROR(INDEX('Hoja de Trabajo para listado'!$DE$153:$DG$274,MATCH($A1135,'Hoja de Trabajo para listado'!$DE$153:$DE$1048576,0),MATCH((CUADRO!P$4&amp;$E1135),'Hoja de Trabajo para listado'!$DE$151:$DG$151,0)),0)+IFERROR(INDEX('Hoja de Trabajo para listado'!$CD$155:$DC$1048576,MATCH($A1135,'Hoja de Trabajo para listado'!$CD$155:$CD$1048576,0),MATCH((CUADRO!P$4&amp;$E1135),'Hoja de Trabajo para listado'!$CD$151:$DC$151,0)),0)</f>
        <v>0</v>
      </c>
      <c r="Q1135" s="243">
        <f ca="1">+IFERROR(INDEX('Hoja de Trabajo para listado'!$A$155:$Z$1048576,MATCH($A1135,'Hoja de Trabajo para listado'!$A$155:$A$1048576,0),MATCH((CUADRO!Q$4&amp;$E1135),'Hoja de Trabajo para listado'!$A$151:$Z$151,0)),0)+IFERROR(INDEX('Hoja de Trabajo para listado'!$AB$155:$BA$1048576,MATCH($A1135,'Hoja de Trabajo para listado'!$AB$155:$AB$1048576,0),MATCH((CUADRO!Q$4&amp;$E1135),'Hoja de Trabajo para listado'!$AB$151:$BA$151,0)),0)+IFERROR(INDEX('Hoja de Trabajo para listado'!$BC$155:$CB$1048576,MATCH($A1135,'Hoja de Trabajo para listado'!$BC$155:$BC$1048576,0),MATCH((CUADRO!Q$4&amp;$E1135),'Hoja de Trabajo para listado'!$BC$151:$CB$151,0)),0)+IFERROR(INDEX('Hoja de Trabajo para listado'!$DE$153:$DG$274,MATCH($A1135,'Hoja de Trabajo para listado'!$DE$153:$DE$1048576,0),MATCH((CUADRO!Q$4&amp;$E1135),'Hoja de Trabajo para listado'!$DE$151:$DG$151,0)),0)+IFERROR(INDEX('Hoja de Trabajo para listado'!$CD$155:$DC$1048576,MATCH($A1135,'Hoja de Trabajo para listado'!$CD$155:$CD$1048576,0),MATCH((CUADRO!Q$4&amp;$E1135),'Hoja de Trabajo para listado'!$CD$151:$DC$151,0)),0)</f>
        <v>0</v>
      </c>
      <c r="R1135" s="243">
        <f t="shared" ca="1" si="41"/>
        <v>0</v>
      </c>
      <c r="S1135" s="249"/>
      <c r="T1135" s="243">
        <f ca="1">+T1136</f>
        <v>0</v>
      </c>
      <c r="U1135" s="242">
        <f t="shared" si="42"/>
        <v>1</v>
      </c>
      <c r="V1135" s="333" t="str">
        <f>+VLOOKUP(A1135,bd_lista!$A$3:$E$592,5,FALSE)</f>
        <v>Empresas Municipales</v>
      </c>
      <c r="W1135" s="387" t="str">
        <f>+V1135</f>
        <v>Empresas Municipales</v>
      </c>
      <c r="X1135" s="242">
        <f>+VLOOKUP(A1135,[4]Sheet1!$A$13:$D$744,4,FALSE)</f>
        <v>0</v>
      </c>
      <c r="Y1135" s="242" t="e">
        <f>+VLOOKUP(X1135,bd_lista!$A$3:$C$592,3,FALSE)</f>
        <v>#N/A</v>
      </c>
      <c r="Z1135" s="294">
        <f>+X1135</f>
        <v>0</v>
      </c>
      <c r="AA1135" s="295" t="e">
        <f>+Y1135</f>
        <v>#N/A</v>
      </c>
    </row>
    <row r="1136" spans="1:27" customFormat="1" ht="15" hidden="1" customHeight="1">
      <c r="A1136" s="32">
        <v>2317</v>
      </c>
      <c r="B1136" s="393"/>
      <c r="C1136" s="247" t="str">
        <f>+VLOOKUP(A1136,bd_lista!$A$3:$C$592,3,FALSE)</f>
        <v>Empresa Municipal de Asfaltos y Vías</v>
      </c>
      <c r="D1136" s="390"/>
      <c r="E1136" s="244" t="s">
        <v>1305</v>
      </c>
      <c r="F1136" s="245">
        <f ca="1">+IFERROR(INDEX('Hoja de Trabajo para listado'!$A$155:$Z$1048576,MATCH($A1136,'Hoja de Trabajo para listado'!$A$155:$A$1048576,0),MATCH((CUADRO!F$4&amp;$E1136),'Hoja de Trabajo para listado'!$A$151:$Z$151,0)),0)+IFERROR(INDEX('Hoja de Trabajo para listado'!$AB$155:$BA$1048576,MATCH($A1136,'Hoja de Trabajo para listado'!$AB$155:$AB$1048576,0),MATCH((CUADRO!F$4&amp;$E1136),'Hoja de Trabajo para listado'!$AB$151:$BA$151,0)),0)+IFERROR(INDEX('Hoja de Trabajo para listado'!$BC$155:$CB$1048576,MATCH($A1136,'Hoja de Trabajo para listado'!$BC$155:$BC$1048576,0),MATCH((CUADRO!F$4&amp;$E1136),'Hoja de Trabajo para listado'!$BC$151:$CB$151,0)),0)+IFERROR(INDEX('Hoja de Trabajo para listado'!$DE$153:$DG$274,MATCH($A1136,'Hoja de Trabajo para listado'!$DE$153:$DE$1048576,0),MATCH((CUADRO!F$4&amp;$E1136),'Hoja de Trabajo para listado'!$DE$151:$DG$151,0)),0)+IFERROR(INDEX('Hoja de Trabajo para listado'!$CD$155:$DC$1048576,MATCH($A1136,'Hoja de Trabajo para listado'!$CD$155:$CD$1048576,0),MATCH((CUADRO!F$4&amp;$E1136),'Hoja de Trabajo para listado'!$CD$151:$DC$151,0)),0)</f>
        <v>0</v>
      </c>
      <c r="G1136" s="245">
        <f ca="1">+IFERROR(INDEX('Hoja de Trabajo para listado'!$A$155:$Z$1048576,MATCH($A1136,'Hoja de Trabajo para listado'!$A$155:$A$1048576,0),MATCH((CUADRO!G$4&amp;$E1136),'Hoja de Trabajo para listado'!$A$151:$Z$151,0)),0)+IFERROR(INDEX('Hoja de Trabajo para listado'!$AB$155:$BA$1048576,MATCH($A1136,'Hoja de Trabajo para listado'!$AB$155:$AB$1048576,0),MATCH((CUADRO!G$4&amp;$E1136),'Hoja de Trabajo para listado'!$AB$151:$BA$151,0)),0)+IFERROR(INDEX('Hoja de Trabajo para listado'!$BC$155:$CB$1048576,MATCH($A1136,'Hoja de Trabajo para listado'!$BC$155:$BC$1048576,0),MATCH((CUADRO!G$4&amp;$E1136),'Hoja de Trabajo para listado'!$BC$151:$CB$151,0)),0)+IFERROR(INDEX('Hoja de Trabajo para listado'!$DE$153:$DG$274,MATCH($A1136,'Hoja de Trabajo para listado'!$DE$153:$DE$1048576,0),MATCH((CUADRO!G$4&amp;$E1136),'Hoja de Trabajo para listado'!$DE$151:$DG$151,0)),0)+IFERROR(INDEX('Hoja de Trabajo para listado'!$CD$155:$DC$1048576,MATCH($A1136,'Hoja de Trabajo para listado'!$CD$155:$CD$1048576,0),MATCH((CUADRO!G$4&amp;$E1136),'Hoja de Trabajo para listado'!$CD$151:$DC$151,0)),0)</f>
        <v>0</v>
      </c>
      <c r="H1136" s="245">
        <f ca="1">+IFERROR(INDEX('Hoja de Trabajo para listado'!$A$155:$Z$1048576,MATCH($A1136,'Hoja de Trabajo para listado'!$A$155:$A$1048576,0),MATCH((CUADRO!H$4&amp;$E1136),'Hoja de Trabajo para listado'!$A$151:$Z$151,0)),0)+IFERROR(INDEX('Hoja de Trabajo para listado'!$AB$155:$BA$1048576,MATCH($A1136,'Hoja de Trabajo para listado'!$AB$155:$AB$1048576,0),MATCH((CUADRO!H$4&amp;$E1136),'Hoja de Trabajo para listado'!$AB$151:$BA$151,0)),0)+IFERROR(INDEX('Hoja de Trabajo para listado'!$BC$155:$CB$1048576,MATCH($A1136,'Hoja de Trabajo para listado'!$BC$155:$BC$1048576,0),MATCH((CUADRO!H$4&amp;$E1136),'Hoja de Trabajo para listado'!$BC$151:$CB$151,0)),0)+IFERROR(INDEX('Hoja de Trabajo para listado'!$DE$153:$DG$274,MATCH($A1136,'Hoja de Trabajo para listado'!$DE$153:$DE$1048576,0),MATCH((CUADRO!H$4&amp;$E1136),'Hoja de Trabajo para listado'!$DE$151:$DG$151,0)),0)+IFERROR(INDEX('Hoja de Trabajo para listado'!$CD$155:$DC$1048576,MATCH($A1136,'Hoja de Trabajo para listado'!$CD$155:$CD$1048576,0),MATCH((CUADRO!H$4&amp;$E1136),'Hoja de Trabajo para listado'!$CD$151:$DC$151,0)),0)</f>
        <v>0</v>
      </c>
      <c r="I1136" s="245">
        <f ca="1">+IFERROR(INDEX('Hoja de Trabajo para listado'!$A$155:$Z$1048576,MATCH($A1136,'Hoja de Trabajo para listado'!$A$155:$A$1048576,0),MATCH((CUADRO!I$4&amp;$E1136),'Hoja de Trabajo para listado'!$A$151:$Z$151,0)),0)+IFERROR(INDEX('Hoja de Trabajo para listado'!$AB$155:$BA$1048576,MATCH($A1136,'Hoja de Trabajo para listado'!$AB$155:$AB$1048576,0),MATCH((CUADRO!I$4&amp;$E1136),'Hoja de Trabajo para listado'!$AB$151:$BA$151,0)),0)+IFERROR(INDEX('Hoja de Trabajo para listado'!$BC$155:$CB$1048576,MATCH($A1136,'Hoja de Trabajo para listado'!$BC$155:$BC$1048576,0),MATCH((CUADRO!I$4&amp;$E1136),'Hoja de Trabajo para listado'!$BC$151:$CB$151,0)),0)+IFERROR(INDEX('Hoja de Trabajo para listado'!$DE$153:$DG$274,MATCH($A1136,'Hoja de Trabajo para listado'!$DE$153:$DE$1048576,0),MATCH((CUADRO!I$4&amp;$E1136),'Hoja de Trabajo para listado'!$DE$151:$DG$151,0)),0)+IFERROR(INDEX('Hoja de Trabajo para listado'!$CD$155:$DC$1048576,MATCH($A1136,'Hoja de Trabajo para listado'!$CD$155:$CD$1048576,0),MATCH((CUADRO!I$4&amp;$E1136),'Hoja de Trabajo para listado'!$CD$151:$DC$151,0)),0)</f>
        <v>0</v>
      </c>
      <c r="J1136" s="245">
        <f ca="1">+IFERROR(INDEX('Hoja de Trabajo para listado'!$A$155:$Z$1048576,MATCH($A1136,'Hoja de Trabajo para listado'!$A$155:$A$1048576,0),MATCH((CUADRO!J$4&amp;$E1136),'Hoja de Trabajo para listado'!$A$151:$Z$151,0)),0)+IFERROR(INDEX('Hoja de Trabajo para listado'!$AB$155:$BA$1048576,MATCH($A1136,'Hoja de Trabajo para listado'!$AB$155:$AB$1048576,0),MATCH((CUADRO!J$4&amp;$E1136),'Hoja de Trabajo para listado'!$AB$151:$BA$151,0)),0)+IFERROR(INDEX('Hoja de Trabajo para listado'!$BC$155:$CB$1048576,MATCH($A1136,'Hoja de Trabajo para listado'!$BC$155:$BC$1048576,0),MATCH((CUADRO!J$4&amp;$E1136),'Hoja de Trabajo para listado'!$BC$151:$CB$151,0)),0)+IFERROR(INDEX('Hoja de Trabajo para listado'!$DE$153:$DG$274,MATCH($A1136,'Hoja de Trabajo para listado'!$DE$153:$DE$1048576,0),MATCH((CUADRO!J$4&amp;$E1136),'Hoja de Trabajo para listado'!$DE$151:$DG$151,0)),0)+IFERROR(INDEX('Hoja de Trabajo para listado'!$CD$155:$DC$1048576,MATCH($A1136,'Hoja de Trabajo para listado'!$CD$155:$CD$1048576,0),MATCH((CUADRO!J$4&amp;$E1136),'Hoja de Trabajo para listado'!$CD$151:$DC$151,0)),0)</f>
        <v>0</v>
      </c>
      <c r="K1136" s="245">
        <f ca="1">+IFERROR(INDEX('Hoja de Trabajo para listado'!$A$155:$Z$1048576,MATCH($A1136,'Hoja de Trabajo para listado'!$A$155:$A$1048576,0),MATCH((CUADRO!K$4&amp;$E1136),'Hoja de Trabajo para listado'!$A$151:$Z$151,0)),0)+IFERROR(INDEX('Hoja de Trabajo para listado'!$AB$155:$BA$1048576,MATCH($A1136,'Hoja de Trabajo para listado'!$AB$155:$AB$1048576,0),MATCH((CUADRO!K$4&amp;$E1136),'Hoja de Trabajo para listado'!$AB$151:$BA$151,0)),0)+IFERROR(INDEX('Hoja de Trabajo para listado'!$BC$155:$CB$1048576,MATCH($A1136,'Hoja de Trabajo para listado'!$BC$155:$BC$1048576,0),MATCH((CUADRO!K$4&amp;$E1136),'Hoja de Trabajo para listado'!$BC$151:$CB$151,0)),0)+IFERROR(INDEX('Hoja de Trabajo para listado'!$DE$153:$DG$274,MATCH($A1136,'Hoja de Trabajo para listado'!$DE$153:$DE$1048576,0),MATCH((CUADRO!K$4&amp;$E1136),'Hoja de Trabajo para listado'!$DE$151:$DG$151,0)),0)+IFERROR(INDEX('Hoja de Trabajo para listado'!$CD$155:$DC$1048576,MATCH($A1136,'Hoja de Trabajo para listado'!$CD$155:$CD$1048576,0),MATCH((CUADRO!K$4&amp;$E1136),'Hoja de Trabajo para listado'!$CD$151:$DC$151,0)),0)</f>
        <v>0</v>
      </c>
      <c r="L1136" s="245">
        <f ca="1">+IFERROR(INDEX('Hoja de Trabajo para listado'!$A$155:$Z$1048576,MATCH($A1136,'Hoja de Trabajo para listado'!$A$155:$A$1048576,0),MATCH((CUADRO!L$4&amp;$E1136),'Hoja de Trabajo para listado'!$A$151:$Z$151,0)),0)+IFERROR(INDEX('Hoja de Trabajo para listado'!$AB$155:$BA$1048576,MATCH($A1136,'Hoja de Trabajo para listado'!$AB$155:$AB$1048576,0),MATCH((CUADRO!L$4&amp;$E1136),'Hoja de Trabajo para listado'!$AB$151:$BA$151,0)),0)+IFERROR(INDEX('Hoja de Trabajo para listado'!$BC$155:$CB$1048576,MATCH($A1136,'Hoja de Trabajo para listado'!$BC$155:$BC$1048576,0),MATCH((CUADRO!L$4&amp;$E1136),'Hoja de Trabajo para listado'!$BC$151:$CB$151,0)),0)+IFERROR(INDEX('Hoja de Trabajo para listado'!$DE$153:$DG$274,MATCH($A1136,'Hoja de Trabajo para listado'!$DE$153:$DE$1048576,0),MATCH((CUADRO!L$4&amp;$E1136),'Hoja de Trabajo para listado'!$DE$151:$DG$151,0)),0)+IFERROR(INDEX('Hoja de Trabajo para listado'!$CD$155:$DC$1048576,MATCH($A1136,'Hoja de Trabajo para listado'!$CD$155:$CD$1048576,0),MATCH((CUADRO!L$4&amp;$E1136),'Hoja de Trabajo para listado'!$CD$151:$DC$151,0)),0)</f>
        <v>0</v>
      </c>
      <c r="M1136" s="245">
        <f ca="1">+IFERROR(INDEX('Hoja de Trabajo para listado'!$A$155:$Z$1048576,MATCH($A1136,'Hoja de Trabajo para listado'!$A$155:$A$1048576,0),MATCH((CUADRO!M$4&amp;$E1136),'Hoja de Trabajo para listado'!$A$151:$Z$151,0)),0)+IFERROR(INDEX('Hoja de Trabajo para listado'!$AB$155:$BA$1048576,MATCH($A1136,'Hoja de Trabajo para listado'!$AB$155:$AB$1048576,0),MATCH((CUADRO!M$4&amp;$E1136),'Hoja de Trabajo para listado'!$AB$151:$BA$151,0)),0)+IFERROR(INDEX('Hoja de Trabajo para listado'!$BC$155:$CB$1048576,MATCH($A1136,'Hoja de Trabajo para listado'!$BC$155:$BC$1048576,0),MATCH((CUADRO!M$4&amp;$E1136),'Hoja de Trabajo para listado'!$BC$151:$CB$151,0)),0)+IFERROR(INDEX('Hoja de Trabajo para listado'!$DE$153:$DG$274,MATCH($A1136,'Hoja de Trabajo para listado'!$DE$153:$DE$1048576,0),MATCH((CUADRO!M$4&amp;$E1136),'Hoja de Trabajo para listado'!$DE$151:$DG$151,0)),0)+IFERROR(INDEX('Hoja de Trabajo para listado'!$CD$155:$DC$1048576,MATCH($A1136,'Hoja de Trabajo para listado'!$CD$155:$CD$1048576,0),MATCH((CUADRO!M$4&amp;$E1136),'Hoja de Trabajo para listado'!$CD$151:$DC$151,0)),0)</f>
        <v>0</v>
      </c>
      <c r="N1136" s="245">
        <f ca="1">+IFERROR(INDEX('Hoja de Trabajo para listado'!$A$155:$Z$1048576,MATCH($A1136,'Hoja de Trabajo para listado'!$A$155:$A$1048576,0),MATCH((CUADRO!N$4&amp;$E1136),'Hoja de Trabajo para listado'!$A$151:$Z$151,0)),0)+IFERROR(INDEX('Hoja de Trabajo para listado'!$AB$155:$BA$1048576,MATCH($A1136,'Hoja de Trabajo para listado'!$AB$155:$AB$1048576,0),MATCH((CUADRO!N$4&amp;$E1136),'Hoja de Trabajo para listado'!$AB$151:$BA$151,0)),0)+IFERROR(INDEX('Hoja de Trabajo para listado'!$BC$155:$CB$1048576,MATCH($A1136,'Hoja de Trabajo para listado'!$BC$155:$BC$1048576,0),MATCH((CUADRO!N$4&amp;$E1136),'Hoja de Trabajo para listado'!$BC$151:$CB$151,0)),0)+IFERROR(INDEX('Hoja de Trabajo para listado'!$DE$153:$DG$274,MATCH($A1136,'Hoja de Trabajo para listado'!$DE$153:$DE$1048576,0),MATCH((CUADRO!N$4&amp;$E1136),'Hoja de Trabajo para listado'!$DE$151:$DG$151,0)),0)+IFERROR(INDEX('Hoja de Trabajo para listado'!$CD$155:$DC$1048576,MATCH($A1136,'Hoja de Trabajo para listado'!$CD$155:$CD$1048576,0),MATCH((CUADRO!N$4&amp;$E1136),'Hoja de Trabajo para listado'!$CD$151:$DC$151,0)),0)</f>
        <v>0</v>
      </c>
      <c r="O1136" s="245">
        <f ca="1">+IFERROR(INDEX('Hoja de Trabajo para listado'!$A$155:$Z$1048576,MATCH($A1136,'Hoja de Trabajo para listado'!$A$155:$A$1048576,0),MATCH((CUADRO!O$4&amp;$E1136),'Hoja de Trabajo para listado'!$A$151:$Z$151,0)),0)+IFERROR(INDEX('Hoja de Trabajo para listado'!$AB$155:$BA$1048576,MATCH($A1136,'Hoja de Trabajo para listado'!$AB$155:$AB$1048576,0),MATCH((CUADRO!O$4&amp;$E1136),'Hoja de Trabajo para listado'!$AB$151:$BA$151,0)),0)+IFERROR(INDEX('Hoja de Trabajo para listado'!$BC$155:$CB$1048576,MATCH($A1136,'Hoja de Trabajo para listado'!$BC$155:$BC$1048576,0),MATCH((CUADRO!O$4&amp;$E1136),'Hoja de Trabajo para listado'!$BC$151:$CB$151,0)),0)+IFERROR(INDEX('Hoja de Trabajo para listado'!$DE$153:$DG$274,MATCH($A1136,'Hoja de Trabajo para listado'!$DE$153:$DE$1048576,0),MATCH((CUADRO!O$4&amp;$E1136),'Hoja de Trabajo para listado'!$DE$151:$DG$151,0)),0)+IFERROR(INDEX('Hoja de Trabajo para listado'!$CD$155:$DC$1048576,MATCH($A1136,'Hoja de Trabajo para listado'!$CD$155:$CD$1048576,0),MATCH((CUADRO!O$4&amp;$E1136),'Hoja de Trabajo para listado'!$CD$151:$DC$151,0)),0)</f>
        <v>0</v>
      </c>
      <c r="P1136" s="245">
        <f ca="1">+IFERROR(INDEX('Hoja de Trabajo para listado'!$A$155:$Z$1048576,MATCH($A1136,'Hoja de Trabajo para listado'!$A$155:$A$1048576,0),MATCH((CUADRO!P$4&amp;$E1136),'Hoja de Trabajo para listado'!$A$151:$Z$151,0)),0)+IFERROR(INDEX('Hoja de Trabajo para listado'!$AB$155:$BA$1048576,MATCH($A1136,'Hoja de Trabajo para listado'!$AB$155:$AB$1048576,0),MATCH((CUADRO!P$4&amp;$E1136),'Hoja de Trabajo para listado'!$AB$151:$BA$151,0)),0)+IFERROR(INDEX('Hoja de Trabajo para listado'!$BC$155:$CB$1048576,MATCH($A1136,'Hoja de Trabajo para listado'!$BC$155:$BC$1048576,0),MATCH((CUADRO!P$4&amp;$E1136),'Hoja de Trabajo para listado'!$BC$151:$CB$151,0)),0)+IFERROR(INDEX('Hoja de Trabajo para listado'!$DE$153:$DG$274,MATCH($A1136,'Hoja de Trabajo para listado'!$DE$153:$DE$1048576,0),MATCH((CUADRO!P$4&amp;$E1136),'Hoja de Trabajo para listado'!$DE$151:$DG$151,0)),0)+IFERROR(INDEX('Hoja de Trabajo para listado'!$CD$155:$DC$1048576,MATCH($A1136,'Hoja de Trabajo para listado'!$CD$155:$CD$1048576,0),MATCH((CUADRO!P$4&amp;$E1136),'Hoja de Trabajo para listado'!$CD$151:$DC$151,0)),0)</f>
        <v>0</v>
      </c>
      <c r="Q1136" s="245">
        <f ca="1">+IFERROR(INDEX('Hoja de Trabajo para listado'!$A$155:$Z$1048576,MATCH($A1136,'Hoja de Trabajo para listado'!$A$155:$A$1048576,0),MATCH((CUADRO!Q$4&amp;$E1136),'Hoja de Trabajo para listado'!$A$151:$Z$151,0)),0)+IFERROR(INDEX('Hoja de Trabajo para listado'!$AB$155:$BA$1048576,MATCH($A1136,'Hoja de Trabajo para listado'!$AB$155:$AB$1048576,0),MATCH((CUADRO!Q$4&amp;$E1136),'Hoja de Trabajo para listado'!$AB$151:$BA$151,0)),0)+IFERROR(INDEX('Hoja de Trabajo para listado'!$BC$155:$CB$1048576,MATCH($A1136,'Hoja de Trabajo para listado'!$BC$155:$BC$1048576,0),MATCH((CUADRO!Q$4&amp;$E1136),'Hoja de Trabajo para listado'!$BC$151:$CB$151,0)),0)+IFERROR(INDEX('Hoja de Trabajo para listado'!$DE$153:$DG$274,MATCH($A1136,'Hoja de Trabajo para listado'!$DE$153:$DE$1048576,0),MATCH((CUADRO!Q$4&amp;$E1136),'Hoja de Trabajo para listado'!$DE$151:$DG$151,0)),0)+IFERROR(INDEX('Hoja de Trabajo para listado'!$CD$155:$DC$1048576,MATCH($A1136,'Hoja de Trabajo para listado'!$CD$155:$CD$1048576,0),MATCH((CUADRO!Q$4&amp;$E1136),'Hoja de Trabajo para listado'!$CD$151:$DC$151,0)),0)</f>
        <v>0</v>
      </c>
      <c r="R1136" s="245">
        <f t="shared" ca="1" si="41"/>
        <v>0</v>
      </c>
      <c r="S1136" s="259">
        <f ca="1">+R1135+R1136</f>
        <v>0</v>
      </c>
      <c r="T1136" s="245">
        <f ca="1">+S1136</f>
        <v>0</v>
      </c>
      <c r="U1136" s="244">
        <f t="shared" si="42"/>
        <v>2</v>
      </c>
      <c r="V1136" s="333" t="str">
        <f>+VLOOKUP(A1136,bd_lista!$A$3:$E$592,5,FALSE)</f>
        <v>Empresas Municipales</v>
      </c>
      <c r="W1136" s="388"/>
      <c r="X1136" s="242">
        <f>+VLOOKUP(A1136,[4]Sheet1!$A$13:$D$744,4,FALSE)</f>
        <v>0</v>
      </c>
      <c r="Y1136" s="242" t="e">
        <f>+VLOOKUP(X1136,bd_lista!$A$3:$C$592,3,FALSE)</f>
        <v>#N/A</v>
      </c>
      <c r="Z1136" s="292"/>
      <c r="AA1136" s="293"/>
    </row>
    <row r="1137" spans="1:27" customFormat="1" ht="15" hidden="1" customHeight="1">
      <c r="A1137" s="32">
        <v>2318</v>
      </c>
      <c r="B1137" s="392">
        <f>+A1137</f>
        <v>2318</v>
      </c>
      <c r="C1137" s="247" t="str">
        <f>+VLOOKUP(A1137,bd_lista!$A$3:$C$592,3,FALSE)</f>
        <v>Entidad Descentralizada UMMIPRE PROMAN</v>
      </c>
      <c r="D1137" s="389" t="str">
        <f>+C1137</f>
        <v>Entidad Descentralizada UMMIPRE PROMAN</v>
      </c>
      <c r="E1137" s="242" t="s">
        <v>1304</v>
      </c>
      <c r="F1137" s="243">
        <f ca="1">+IFERROR(INDEX('Hoja de Trabajo para listado'!$A$155:$Z$1048576,MATCH($A1137,'Hoja de Trabajo para listado'!$A$155:$A$1048576,0),MATCH((CUADRO!F$4&amp;$E1137),'Hoja de Trabajo para listado'!$A$151:$Z$151,0)),0)+IFERROR(INDEX('Hoja de Trabajo para listado'!$AB$155:$BA$1048576,MATCH($A1137,'Hoja de Trabajo para listado'!$AB$155:$AB$1048576,0),MATCH((CUADRO!F$4&amp;$E1137),'Hoja de Trabajo para listado'!$AB$151:$BA$151,0)),0)+IFERROR(INDEX('Hoja de Trabajo para listado'!$BC$155:$CB$1048576,MATCH($A1137,'Hoja de Trabajo para listado'!$BC$155:$BC$1048576,0),MATCH((CUADRO!F$4&amp;$E1137),'Hoja de Trabajo para listado'!$BC$151:$CB$151,0)),0)+IFERROR(INDEX('Hoja de Trabajo para listado'!$DE$153:$DG$274,MATCH($A1137,'Hoja de Trabajo para listado'!$DE$153:$DE$1048576,0),MATCH((CUADRO!F$4&amp;$E1137),'Hoja de Trabajo para listado'!$DE$151:$DG$151,0)),0)+IFERROR(INDEX('Hoja de Trabajo para listado'!$CD$155:$DC$1048576,MATCH($A1137,'Hoja de Trabajo para listado'!$CD$155:$CD$1048576,0),MATCH((CUADRO!F$4&amp;$E1137),'Hoja de Trabajo para listado'!$CD$151:$DC$151,0)),0)</f>
        <v>0</v>
      </c>
      <c r="G1137" s="243">
        <f ca="1">+IFERROR(INDEX('Hoja de Trabajo para listado'!$A$155:$Z$1048576,MATCH($A1137,'Hoja de Trabajo para listado'!$A$155:$A$1048576,0),MATCH((CUADRO!G$4&amp;$E1137),'Hoja de Trabajo para listado'!$A$151:$Z$151,0)),0)+IFERROR(INDEX('Hoja de Trabajo para listado'!$AB$155:$BA$1048576,MATCH($A1137,'Hoja de Trabajo para listado'!$AB$155:$AB$1048576,0),MATCH((CUADRO!G$4&amp;$E1137),'Hoja de Trabajo para listado'!$AB$151:$BA$151,0)),0)+IFERROR(INDEX('Hoja de Trabajo para listado'!$BC$155:$CB$1048576,MATCH($A1137,'Hoja de Trabajo para listado'!$BC$155:$BC$1048576,0),MATCH((CUADRO!G$4&amp;$E1137),'Hoja de Trabajo para listado'!$BC$151:$CB$151,0)),0)+IFERROR(INDEX('Hoja de Trabajo para listado'!$DE$153:$DG$274,MATCH($A1137,'Hoja de Trabajo para listado'!$DE$153:$DE$1048576,0),MATCH((CUADRO!G$4&amp;$E1137),'Hoja de Trabajo para listado'!$DE$151:$DG$151,0)),0)+IFERROR(INDEX('Hoja de Trabajo para listado'!$CD$155:$DC$1048576,MATCH($A1137,'Hoja de Trabajo para listado'!$CD$155:$CD$1048576,0),MATCH((CUADRO!G$4&amp;$E1137),'Hoja de Trabajo para listado'!$CD$151:$DC$151,0)),0)</f>
        <v>0</v>
      </c>
      <c r="H1137" s="243">
        <f ca="1">+IFERROR(INDEX('Hoja de Trabajo para listado'!$A$155:$Z$1048576,MATCH($A1137,'Hoja de Trabajo para listado'!$A$155:$A$1048576,0),MATCH((CUADRO!H$4&amp;$E1137),'Hoja de Trabajo para listado'!$A$151:$Z$151,0)),0)+IFERROR(INDEX('Hoja de Trabajo para listado'!$AB$155:$BA$1048576,MATCH($A1137,'Hoja de Trabajo para listado'!$AB$155:$AB$1048576,0),MATCH((CUADRO!H$4&amp;$E1137),'Hoja de Trabajo para listado'!$AB$151:$BA$151,0)),0)+IFERROR(INDEX('Hoja de Trabajo para listado'!$BC$155:$CB$1048576,MATCH($A1137,'Hoja de Trabajo para listado'!$BC$155:$BC$1048576,0),MATCH((CUADRO!H$4&amp;$E1137),'Hoja de Trabajo para listado'!$BC$151:$CB$151,0)),0)+IFERROR(INDEX('Hoja de Trabajo para listado'!$DE$153:$DG$274,MATCH($A1137,'Hoja de Trabajo para listado'!$DE$153:$DE$1048576,0),MATCH((CUADRO!H$4&amp;$E1137),'Hoja de Trabajo para listado'!$DE$151:$DG$151,0)),0)+IFERROR(INDEX('Hoja de Trabajo para listado'!$CD$155:$DC$1048576,MATCH($A1137,'Hoja de Trabajo para listado'!$CD$155:$CD$1048576,0),MATCH((CUADRO!H$4&amp;$E1137),'Hoja de Trabajo para listado'!$CD$151:$DC$151,0)),0)</f>
        <v>0</v>
      </c>
      <c r="I1137" s="243">
        <f ca="1">+IFERROR(INDEX('Hoja de Trabajo para listado'!$A$155:$Z$1048576,MATCH($A1137,'Hoja de Trabajo para listado'!$A$155:$A$1048576,0),MATCH((CUADRO!I$4&amp;$E1137),'Hoja de Trabajo para listado'!$A$151:$Z$151,0)),0)+IFERROR(INDEX('Hoja de Trabajo para listado'!$AB$155:$BA$1048576,MATCH($A1137,'Hoja de Trabajo para listado'!$AB$155:$AB$1048576,0),MATCH((CUADRO!I$4&amp;$E1137),'Hoja de Trabajo para listado'!$AB$151:$BA$151,0)),0)+IFERROR(INDEX('Hoja de Trabajo para listado'!$BC$155:$CB$1048576,MATCH($A1137,'Hoja de Trabajo para listado'!$BC$155:$BC$1048576,0),MATCH((CUADRO!I$4&amp;$E1137),'Hoja de Trabajo para listado'!$BC$151:$CB$151,0)),0)+IFERROR(INDEX('Hoja de Trabajo para listado'!$DE$153:$DG$274,MATCH($A1137,'Hoja de Trabajo para listado'!$DE$153:$DE$1048576,0),MATCH((CUADRO!I$4&amp;$E1137),'Hoja de Trabajo para listado'!$DE$151:$DG$151,0)),0)+IFERROR(INDEX('Hoja de Trabajo para listado'!$CD$155:$DC$1048576,MATCH($A1137,'Hoja de Trabajo para listado'!$CD$155:$CD$1048576,0),MATCH((CUADRO!I$4&amp;$E1137),'Hoja de Trabajo para listado'!$CD$151:$DC$151,0)),0)</f>
        <v>0</v>
      </c>
      <c r="J1137" s="243">
        <f ca="1">+IFERROR(INDEX('Hoja de Trabajo para listado'!$A$155:$Z$1048576,MATCH($A1137,'Hoja de Trabajo para listado'!$A$155:$A$1048576,0),MATCH((CUADRO!J$4&amp;$E1137),'Hoja de Trabajo para listado'!$A$151:$Z$151,0)),0)+IFERROR(INDEX('Hoja de Trabajo para listado'!$AB$155:$BA$1048576,MATCH($A1137,'Hoja de Trabajo para listado'!$AB$155:$AB$1048576,0),MATCH((CUADRO!J$4&amp;$E1137),'Hoja de Trabajo para listado'!$AB$151:$BA$151,0)),0)+IFERROR(INDEX('Hoja de Trabajo para listado'!$BC$155:$CB$1048576,MATCH($A1137,'Hoja de Trabajo para listado'!$BC$155:$BC$1048576,0),MATCH((CUADRO!J$4&amp;$E1137),'Hoja de Trabajo para listado'!$BC$151:$CB$151,0)),0)+IFERROR(INDEX('Hoja de Trabajo para listado'!$DE$153:$DG$274,MATCH($A1137,'Hoja de Trabajo para listado'!$DE$153:$DE$1048576,0),MATCH((CUADRO!J$4&amp;$E1137),'Hoja de Trabajo para listado'!$DE$151:$DG$151,0)),0)+IFERROR(INDEX('Hoja de Trabajo para listado'!$CD$155:$DC$1048576,MATCH($A1137,'Hoja de Trabajo para listado'!$CD$155:$CD$1048576,0),MATCH((CUADRO!J$4&amp;$E1137),'Hoja de Trabajo para listado'!$CD$151:$DC$151,0)),0)</f>
        <v>0</v>
      </c>
      <c r="K1137" s="243">
        <f ca="1">+IFERROR(INDEX('Hoja de Trabajo para listado'!$A$155:$Z$1048576,MATCH($A1137,'Hoja de Trabajo para listado'!$A$155:$A$1048576,0),MATCH((CUADRO!K$4&amp;$E1137),'Hoja de Trabajo para listado'!$A$151:$Z$151,0)),0)+IFERROR(INDEX('Hoja de Trabajo para listado'!$AB$155:$BA$1048576,MATCH($A1137,'Hoja de Trabajo para listado'!$AB$155:$AB$1048576,0),MATCH((CUADRO!K$4&amp;$E1137),'Hoja de Trabajo para listado'!$AB$151:$BA$151,0)),0)+IFERROR(INDEX('Hoja de Trabajo para listado'!$BC$155:$CB$1048576,MATCH($A1137,'Hoja de Trabajo para listado'!$BC$155:$BC$1048576,0),MATCH((CUADRO!K$4&amp;$E1137),'Hoja de Trabajo para listado'!$BC$151:$CB$151,0)),0)+IFERROR(INDEX('Hoja de Trabajo para listado'!$DE$153:$DG$274,MATCH($A1137,'Hoja de Trabajo para listado'!$DE$153:$DE$1048576,0),MATCH((CUADRO!K$4&amp;$E1137),'Hoja de Trabajo para listado'!$DE$151:$DG$151,0)),0)+IFERROR(INDEX('Hoja de Trabajo para listado'!$CD$155:$DC$1048576,MATCH($A1137,'Hoja de Trabajo para listado'!$CD$155:$CD$1048576,0),MATCH((CUADRO!K$4&amp;$E1137),'Hoja de Trabajo para listado'!$CD$151:$DC$151,0)),0)</f>
        <v>0</v>
      </c>
      <c r="L1137" s="243">
        <f ca="1">+IFERROR(INDEX('Hoja de Trabajo para listado'!$A$155:$Z$1048576,MATCH($A1137,'Hoja de Trabajo para listado'!$A$155:$A$1048576,0),MATCH((CUADRO!L$4&amp;$E1137),'Hoja de Trabajo para listado'!$A$151:$Z$151,0)),0)+IFERROR(INDEX('Hoja de Trabajo para listado'!$AB$155:$BA$1048576,MATCH($A1137,'Hoja de Trabajo para listado'!$AB$155:$AB$1048576,0),MATCH((CUADRO!L$4&amp;$E1137),'Hoja de Trabajo para listado'!$AB$151:$BA$151,0)),0)+IFERROR(INDEX('Hoja de Trabajo para listado'!$BC$155:$CB$1048576,MATCH($A1137,'Hoja de Trabajo para listado'!$BC$155:$BC$1048576,0),MATCH((CUADRO!L$4&amp;$E1137),'Hoja de Trabajo para listado'!$BC$151:$CB$151,0)),0)+IFERROR(INDEX('Hoja de Trabajo para listado'!$DE$153:$DG$274,MATCH($A1137,'Hoja de Trabajo para listado'!$DE$153:$DE$1048576,0),MATCH((CUADRO!L$4&amp;$E1137),'Hoja de Trabajo para listado'!$DE$151:$DG$151,0)),0)+IFERROR(INDEX('Hoja de Trabajo para listado'!$CD$155:$DC$1048576,MATCH($A1137,'Hoja de Trabajo para listado'!$CD$155:$CD$1048576,0),MATCH((CUADRO!L$4&amp;$E1137),'Hoja de Trabajo para listado'!$CD$151:$DC$151,0)),0)</f>
        <v>0</v>
      </c>
      <c r="M1137" s="243">
        <f ca="1">+IFERROR(INDEX('Hoja de Trabajo para listado'!$A$155:$Z$1048576,MATCH($A1137,'Hoja de Trabajo para listado'!$A$155:$A$1048576,0),MATCH((CUADRO!M$4&amp;$E1137),'Hoja de Trabajo para listado'!$A$151:$Z$151,0)),0)+IFERROR(INDEX('Hoja de Trabajo para listado'!$AB$155:$BA$1048576,MATCH($A1137,'Hoja de Trabajo para listado'!$AB$155:$AB$1048576,0),MATCH((CUADRO!M$4&amp;$E1137),'Hoja de Trabajo para listado'!$AB$151:$BA$151,0)),0)+IFERROR(INDEX('Hoja de Trabajo para listado'!$BC$155:$CB$1048576,MATCH($A1137,'Hoja de Trabajo para listado'!$BC$155:$BC$1048576,0),MATCH((CUADRO!M$4&amp;$E1137),'Hoja de Trabajo para listado'!$BC$151:$CB$151,0)),0)+IFERROR(INDEX('Hoja de Trabajo para listado'!$DE$153:$DG$274,MATCH($A1137,'Hoja de Trabajo para listado'!$DE$153:$DE$1048576,0),MATCH((CUADRO!M$4&amp;$E1137),'Hoja de Trabajo para listado'!$DE$151:$DG$151,0)),0)+IFERROR(INDEX('Hoja de Trabajo para listado'!$CD$155:$DC$1048576,MATCH($A1137,'Hoja de Trabajo para listado'!$CD$155:$CD$1048576,0),MATCH((CUADRO!M$4&amp;$E1137),'Hoja de Trabajo para listado'!$CD$151:$DC$151,0)),0)</f>
        <v>0</v>
      </c>
      <c r="N1137" s="243">
        <f ca="1">+IFERROR(INDEX('Hoja de Trabajo para listado'!$A$155:$Z$1048576,MATCH($A1137,'Hoja de Trabajo para listado'!$A$155:$A$1048576,0),MATCH((CUADRO!N$4&amp;$E1137),'Hoja de Trabajo para listado'!$A$151:$Z$151,0)),0)+IFERROR(INDEX('Hoja de Trabajo para listado'!$AB$155:$BA$1048576,MATCH($A1137,'Hoja de Trabajo para listado'!$AB$155:$AB$1048576,0),MATCH((CUADRO!N$4&amp;$E1137),'Hoja de Trabajo para listado'!$AB$151:$BA$151,0)),0)+IFERROR(INDEX('Hoja de Trabajo para listado'!$BC$155:$CB$1048576,MATCH($A1137,'Hoja de Trabajo para listado'!$BC$155:$BC$1048576,0),MATCH((CUADRO!N$4&amp;$E1137),'Hoja de Trabajo para listado'!$BC$151:$CB$151,0)),0)+IFERROR(INDEX('Hoja de Trabajo para listado'!$DE$153:$DG$274,MATCH($A1137,'Hoja de Trabajo para listado'!$DE$153:$DE$1048576,0),MATCH((CUADRO!N$4&amp;$E1137),'Hoja de Trabajo para listado'!$DE$151:$DG$151,0)),0)+IFERROR(INDEX('Hoja de Trabajo para listado'!$CD$155:$DC$1048576,MATCH($A1137,'Hoja de Trabajo para listado'!$CD$155:$CD$1048576,0),MATCH((CUADRO!N$4&amp;$E1137),'Hoja de Trabajo para listado'!$CD$151:$DC$151,0)),0)</f>
        <v>0</v>
      </c>
      <c r="O1137" s="243">
        <f ca="1">+IFERROR(INDEX('Hoja de Trabajo para listado'!$A$155:$Z$1048576,MATCH($A1137,'Hoja de Trabajo para listado'!$A$155:$A$1048576,0),MATCH((CUADRO!O$4&amp;$E1137),'Hoja de Trabajo para listado'!$A$151:$Z$151,0)),0)+IFERROR(INDEX('Hoja de Trabajo para listado'!$AB$155:$BA$1048576,MATCH($A1137,'Hoja de Trabajo para listado'!$AB$155:$AB$1048576,0),MATCH((CUADRO!O$4&amp;$E1137),'Hoja de Trabajo para listado'!$AB$151:$BA$151,0)),0)+IFERROR(INDEX('Hoja de Trabajo para listado'!$BC$155:$CB$1048576,MATCH($A1137,'Hoja de Trabajo para listado'!$BC$155:$BC$1048576,0),MATCH((CUADRO!O$4&amp;$E1137),'Hoja de Trabajo para listado'!$BC$151:$CB$151,0)),0)+IFERROR(INDEX('Hoja de Trabajo para listado'!$DE$153:$DG$274,MATCH($A1137,'Hoja de Trabajo para listado'!$DE$153:$DE$1048576,0),MATCH((CUADRO!O$4&amp;$E1137),'Hoja de Trabajo para listado'!$DE$151:$DG$151,0)),0)+IFERROR(INDEX('Hoja de Trabajo para listado'!$CD$155:$DC$1048576,MATCH($A1137,'Hoja de Trabajo para listado'!$CD$155:$CD$1048576,0),MATCH((CUADRO!O$4&amp;$E1137),'Hoja de Trabajo para listado'!$CD$151:$DC$151,0)),0)</f>
        <v>0</v>
      </c>
      <c r="P1137" s="243">
        <f ca="1">+IFERROR(INDEX('Hoja de Trabajo para listado'!$A$155:$Z$1048576,MATCH($A1137,'Hoja de Trabajo para listado'!$A$155:$A$1048576,0),MATCH((CUADRO!P$4&amp;$E1137),'Hoja de Trabajo para listado'!$A$151:$Z$151,0)),0)+IFERROR(INDEX('Hoja de Trabajo para listado'!$AB$155:$BA$1048576,MATCH($A1137,'Hoja de Trabajo para listado'!$AB$155:$AB$1048576,0),MATCH((CUADRO!P$4&amp;$E1137),'Hoja de Trabajo para listado'!$AB$151:$BA$151,0)),0)+IFERROR(INDEX('Hoja de Trabajo para listado'!$BC$155:$CB$1048576,MATCH($A1137,'Hoja de Trabajo para listado'!$BC$155:$BC$1048576,0),MATCH((CUADRO!P$4&amp;$E1137),'Hoja de Trabajo para listado'!$BC$151:$CB$151,0)),0)+IFERROR(INDEX('Hoja de Trabajo para listado'!$DE$153:$DG$274,MATCH($A1137,'Hoja de Trabajo para listado'!$DE$153:$DE$1048576,0),MATCH((CUADRO!P$4&amp;$E1137),'Hoja de Trabajo para listado'!$DE$151:$DG$151,0)),0)+IFERROR(INDEX('Hoja de Trabajo para listado'!$CD$155:$DC$1048576,MATCH($A1137,'Hoja de Trabajo para listado'!$CD$155:$CD$1048576,0),MATCH((CUADRO!P$4&amp;$E1137),'Hoja de Trabajo para listado'!$CD$151:$DC$151,0)),0)</f>
        <v>0</v>
      </c>
      <c r="Q1137" s="243">
        <f ca="1">+IFERROR(INDEX('Hoja de Trabajo para listado'!$A$155:$Z$1048576,MATCH($A1137,'Hoja de Trabajo para listado'!$A$155:$A$1048576,0),MATCH((CUADRO!Q$4&amp;$E1137),'Hoja de Trabajo para listado'!$A$151:$Z$151,0)),0)+IFERROR(INDEX('Hoja de Trabajo para listado'!$AB$155:$BA$1048576,MATCH($A1137,'Hoja de Trabajo para listado'!$AB$155:$AB$1048576,0),MATCH((CUADRO!Q$4&amp;$E1137),'Hoja de Trabajo para listado'!$AB$151:$BA$151,0)),0)+IFERROR(INDEX('Hoja de Trabajo para listado'!$BC$155:$CB$1048576,MATCH($A1137,'Hoja de Trabajo para listado'!$BC$155:$BC$1048576,0),MATCH((CUADRO!Q$4&amp;$E1137),'Hoja de Trabajo para listado'!$BC$151:$CB$151,0)),0)+IFERROR(INDEX('Hoja de Trabajo para listado'!$DE$153:$DG$274,MATCH($A1137,'Hoja de Trabajo para listado'!$DE$153:$DE$1048576,0),MATCH((CUADRO!Q$4&amp;$E1137),'Hoja de Trabajo para listado'!$DE$151:$DG$151,0)),0)+IFERROR(INDEX('Hoja de Trabajo para listado'!$CD$155:$DC$1048576,MATCH($A1137,'Hoja de Trabajo para listado'!$CD$155:$CD$1048576,0),MATCH((CUADRO!Q$4&amp;$E1137),'Hoja de Trabajo para listado'!$CD$151:$DC$151,0)),0)</f>
        <v>0</v>
      </c>
      <c r="R1137" s="243">
        <f t="shared" ca="1" si="41"/>
        <v>0</v>
      </c>
      <c r="S1137" s="249"/>
      <c r="T1137" s="243">
        <f ca="1">+T1138</f>
        <v>0</v>
      </c>
      <c r="U1137" s="242">
        <f t="shared" si="42"/>
        <v>1</v>
      </c>
      <c r="V1137" s="333" t="str">
        <f>+VLOOKUP(A1137,bd_lista!$A$3:$E$592,5,FALSE)</f>
        <v>Empresas Municipales</v>
      </c>
      <c r="W1137" s="387" t="str">
        <f>+V1137</f>
        <v>Empresas Municipales</v>
      </c>
      <c r="X1137" s="242">
        <f>+VLOOKUP(A1137,[4]Sheet1!$A$13:$D$744,4,FALSE)</f>
        <v>0</v>
      </c>
      <c r="Y1137" s="242" t="e">
        <f>+VLOOKUP(X1137,bd_lista!$A$3:$C$592,3,FALSE)</f>
        <v>#N/A</v>
      </c>
      <c r="Z1137" s="294">
        <f>+X1137</f>
        <v>0</v>
      </c>
      <c r="AA1137" s="319" t="e">
        <f>+Y1137</f>
        <v>#N/A</v>
      </c>
    </row>
    <row r="1138" spans="1:27" customFormat="1" ht="15" hidden="1" customHeight="1">
      <c r="A1138" s="32">
        <v>2318</v>
      </c>
      <c r="B1138" s="393"/>
      <c r="C1138" s="247" t="str">
        <f>+VLOOKUP(A1138,bd_lista!$A$3:$C$592,3,FALSE)</f>
        <v>Entidad Descentralizada UMMIPRE PROMAN</v>
      </c>
      <c r="D1138" s="390"/>
      <c r="E1138" s="244" t="s">
        <v>1305</v>
      </c>
      <c r="F1138" s="245">
        <f ca="1">+IFERROR(INDEX('Hoja de Trabajo para listado'!$A$155:$Z$1048576,MATCH($A1138,'Hoja de Trabajo para listado'!$A$155:$A$1048576,0),MATCH((CUADRO!F$4&amp;$E1138),'Hoja de Trabajo para listado'!$A$151:$Z$151,0)),0)+IFERROR(INDEX('Hoja de Trabajo para listado'!$AB$155:$BA$1048576,MATCH($A1138,'Hoja de Trabajo para listado'!$AB$155:$AB$1048576,0),MATCH((CUADRO!F$4&amp;$E1138),'Hoja de Trabajo para listado'!$AB$151:$BA$151,0)),0)+IFERROR(INDEX('Hoja de Trabajo para listado'!$BC$155:$CB$1048576,MATCH($A1138,'Hoja de Trabajo para listado'!$BC$155:$BC$1048576,0),MATCH((CUADRO!F$4&amp;$E1138),'Hoja de Trabajo para listado'!$BC$151:$CB$151,0)),0)+IFERROR(INDEX('Hoja de Trabajo para listado'!$DE$153:$DG$274,MATCH($A1138,'Hoja de Trabajo para listado'!$DE$153:$DE$1048576,0),MATCH((CUADRO!F$4&amp;$E1138),'Hoja de Trabajo para listado'!$DE$151:$DG$151,0)),0)+IFERROR(INDEX('Hoja de Trabajo para listado'!$CD$155:$DC$1048576,MATCH($A1138,'Hoja de Trabajo para listado'!$CD$155:$CD$1048576,0),MATCH((CUADRO!F$4&amp;$E1138),'Hoja de Trabajo para listado'!$CD$151:$DC$151,0)),0)</f>
        <v>0</v>
      </c>
      <c r="G1138" s="245">
        <f ca="1">+IFERROR(INDEX('Hoja de Trabajo para listado'!$A$155:$Z$1048576,MATCH($A1138,'Hoja de Trabajo para listado'!$A$155:$A$1048576,0),MATCH((CUADRO!G$4&amp;$E1138),'Hoja de Trabajo para listado'!$A$151:$Z$151,0)),0)+IFERROR(INDEX('Hoja de Trabajo para listado'!$AB$155:$BA$1048576,MATCH($A1138,'Hoja de Trabajo para listado'!$AB$155:$AB$1048576,0),MATCH((CUADRO!G$4&amp;$E1138),'Hoja de Trabajo para listado'!$AB$151:$BA$151,0)),0)+IFERROR(INDEX('Hoja de Trabajo para listado'!$BC$155:$CB$1048576,MATCH($A1138,'Hoja de Trabajo para listado'!$BC$155:$BC$1048576,0),MATCH((CUADRO!G$4&amp;$E1138),'Hoja de Trabajo para listado'!$BC$151:$CB$151,0)),0)+IFERROR(INDEX('Hoja de Trabajo para listado'!$DE$153:$DG$274,MATCH($A1138,'Hoja de Trabajo para listado'!$DE$153:$DE$1048576,0),MATCH((CUADRO!G$4&amp;$E1138),'Hoja de Trabajo para listado'!$DE$151:$DG$151,0)),0)+IFERROR(INDEX('Hoja de Trabajo para listado'!$CD$155:$DC$1048576,MATCH($A1138,'Hoja de Trabajo para listado'!$CD$155:$CD$1048576,0),MATCH((CUADRO!G$4&amp;$E1138),'Hoja de Trabajo para listado'!$CD$151:$DC$151,0)),0)</f>
        <v>0</v>
      </c>
      <c r="H1138" s="245">
        <f ca="1">+IFERROR(INDEX('Hoja de Trabajo para listado'!$A$155:$Z$1048576,MATCH($A1138,'Hoja de Trabajo para listado'!$A$155:$A$1048576,0),MATCH((CUADRO!H$4&amp;$E1138),'Hoja de Trabajo para listado'!$A$151:$Z$151,0)),0)+IFERROR(INDEX('Hoja de Trabajo para listado'!$AB$155:$BA$1048576,MATCH($A1138,'Hoja de Trabajo para listado'!$AB$155:$AB$1048576,0),MATCH((CUADRO!H$4&amp;$E1138),'Hoja de Trabajo para listado'!$AB$151:$BA$151,0)),0)+IFERROR(INDEX('Hoja de Trabajo para listado'!$BC$155:$CB$1048576,MATCH($A1138,'Hoja de Trabajo para listado'!$BC$155:$BC$1048576,0),MATCH((CUADRO!H$4&amp;$E1138),'Hoja de Trabajo para listado'!$BC$151:$CB$151,0)),0)+IFERROR(INDEX('Hoja de Trabajo para listado'!$DE$153:$DG$274,MATCH($A1138,'Hoja de Trabajo para listado'!$DE$153:$DE$1048576,0),MATCH((CUADRO!H$4&amp;$E1138),'Hoja de Trabajo para listado'!$DE$151:$DG$151,0)),0)+IFERROR(INDEX('Hoja de Trabajo para listado'!$CD$155:$DC$1048576,MATCH($A1138,'Hoja de Trabajo para listado'!$CD$155:$CD$1048576,0),MATCH((CUADRO!H$4&amp;$E1138),'Hoja de Trabajo para listado'!$CD$151:$DC$151,0)),0)</f>
        <v>0</v>
      </c>
      <c r="I1138" s="245">
        <f ca="1">+IFERROR(INDEX('Hoja de Trabajo para listado'!$A$155:$Z$1048576,MATCH($A1138,'Hoja de Trabajo para listado'!$A$155:$A$1048576,0),MATCH((CUADRO!I$4&amp;$E1138),'Hoja de Trabajo para listado'!$A$151:$Z$151,0)),0)+IFERROR(INDEX('Hoja de Trabajo para listado'!$AB$155:$BA$1048576,MATCH($A1138,'Hoja de Trabajo para listado'!$AB$155:$AB$1048576,0),MATCH((CUADRO!I$4&amp;$E1138),'Hoja de Trabajo para listado'!$AB$151:$BA$151,0)),0)+IFERROR(INDEX('Hoja de Trabajo para listado'!$BC$155:$CB$1048576,MATCH($A1138,'Hoja de Trabajo para listado'!$BC$155:$BC$1048576,0),MATCH((CUADRO!I$4&amp;$E1138),'Hoja de Trabajo para listado'!$BC$151:$CB$151,0)),0)+IFERROR(INDEX('Hoja de Trabajo para listado'!$DE$153:$DG$274,MATCH($A1138,'Hoja de Trabajo para listado'!$DE$153:$DE$1048576,0),MATCH((CUADRO!I$4&amp;$E1138),'Hoja de Trabajo para listado'!$DE$151:$DG$151,0)),0)+IFERROR(INDEX('Hoja de Trabajo para listado'!$CD$155:$DC$1048576,MATCH($A1138,'Hoja de Trabajo para listado'!$CD$155:$CD$1048576,0),MATCH((CUADRO!I$4&amp;$E1138),'Hoja de Trabajo para listado'!$CD$151:$DC$151,0)),0)</f>
        <v>0</v>
      </c>
      <c r="J1138" s="245">
        <f ca="1">+IFERROR(INDEX('Hoja de Trabajo para listado'!$A$155:$Z$1048576,MATCH($A1138,'Hoja de Trabajo para listado'!$A$155:$A$1048576,0),MATCH((CUADRO!J$4&amp;$E1138),'Hoja de Trabajo para listado'!$A$151:$Z$151,0)),0)+IFERROR(INDEX('Hoja de Trabajo para listado'!$AB$155:$BA$1048576,MATCH($A1138,'Hoja de Trabajo para listado'!$AB$155:$AB$1048576,0),MATCH((CUADRO!J$4&amp;$E1138),'Hoja de Trabajo para listado'!$AB$151:$BA$151,0)),0)+IFERROR(INDEX('Hoja de Trabajo para listado'!$BC$155:$CB$1048576,MATCH($A1138,'Hoja de Trabajo para listado'!$BC$155:$BC$1048576,0),MATCH((CUADRO!J$4&amp;$E1138),'Hoja de Trabajo para listado'!$BC$151:$CB$151,0)),0)+IFERROR(INDEX('Hoja de Trabajo para listado'!$DE$153:$DG$274,MATCH($A1138,'Hoja de Trabajo para listado'!$DE$153:$DE$1048576,0),MATCH((CUADRO!J$4&amp;$E1138),'Hoja de Trabajo para listado'!$DE$151:$DG$151,0)),0)+IFERROR(INDEX('Hoja de Trabajo para listado'!$CD$155:$DC$1048576,MATCH($A1138,'Hoja de Trabajo para listado'!$CD$155:$CD$1048576,0),MATCH((CUADRO!J$4&amp;$E1138),'Hoja de Trabajo para listado'!$CD$151:$DC$151,0)),0)</f>
        <v>0</v>
      </c>
      <c r="K1138" s="245">
        <f ca="1">+IFERROR(INDEX('Hoja de Trabajo para listado'!$A$155:$Z$1048576,MATCH($A1138,'Hoja de Trabajo para listado'!$A$155:$A$1048576,0),MATCH((CUADRO!K$4&amp;$E1138),'Hoja de Trabajo para listado'!$A$151:$Z$151,0)),0)+IFERROR(INDEX('Hoja de Trabajo para listado'!$AB$155:$BA$1048576,MATCH($A1138,'Hoja de Trabajo para listado'!$AB$155:$AB$1048576,0),MATCH((CUADRO!K$4&amp;$E1138),'Hoja de Trabajo para listado'!$AB$151:$BA$151,0)),0)+IFERROR(INDEX('Hoja de Trabajo para listado'!$BC$155:$CB$1048576,MATCH($A1138,'Hoja de Trabajo para listado'!$BC$155:$BC$1048576,0),MATCH((CUADRO!K$4&amp;$E1138),'Hoja de Trabajo para listado'!$BC$151:$CB$151,0)),0)+IFERROR(INDEX('Hoja de Trabajo para listado'!$DE$153:$DG$274,MATCH($A1138,'Hoja de Trabajo para listado'!$DE$153:$DE$1048576,0),MATCH((CUADRO!K$4&amp;$E1138),'Hoja de Trabajo para listado'!$DE$151:$DG$151,0)),0)+IFERROR(INDEX('Hoja de Trabajo para listado'!$CD$155:$DC$1048576,MATCH($A1138,'Hoja de Trabajo para listado'!$CD$155:$CD$1048576,0),MATCH((CUADRO!K$4&amp;$E1138),'Hoja de Trabajo para listado'!$CD$151:$DC$151,0)),0)</f>
        <v>0</v>
      </c>
      <c r="L1138" s="245">
        <f ca="1">+IFERROR(INDEX('Hoja de Trabajo para listado'!$A$155:$Z$1048576,MATCH($A1138,'Hoja de Trabajo para listado'!$A$155:$A$1048576,0),MATCH((CUADRO!L$4&amp;$E1138),'Hoja de Trabajo para listado'!$A$151:$Z$151,0)),0)+IFERROR(INDEX('Hoja de Trabajo para listado'!$AB$155:$BA$1048576,MATCH($A1138,'Hoja de Trabajo para listado'!$AB$155:$AB$1048576,0),MATCH((CUADRO!L$4&amp;$E1138),'Hoja de Trabajo para listado'!$AB$151:$BA$151,0)),0)+IFERROR(INDEX('Hoja de Trabajo para listado'!$BC$155:$CB$1048576,MATCH($A1138,'Hoja de Trabajo para listado'!$BC$155:$BC$1048576,0),MATCH((CUADRO!L$4&amp;$E1138),'Hoja de Trabajo para listado'!$BC$151:$CB$151,0)),0)+IFERROR(INDEX('Hoja de Trabajo para listado'!$DE$153:$DG$274,MATCH($A1138,'Hoja de Trabajo para listado'!$DE$153:$DE$1048576,0),MATCH((CUADRO!L$4&amp;$E1138),'Hoja de Trabajo para listado'!$DE$151:$DG$151,0)),0)+IFERROR(INDEX('Hoja de Trabajo para listado'!$CD$155:$DC$1048576,MATCH($A1138,'Hoja de Trabajo para listado'!$CD$155:$CD$1048576,0),MATCH((CUADRO!L$4&amp;$E1138),'Hoja de Trabajo para listado'!$CD$151:$DC$151,0)),0)</f>
        <v>0</v>
      </c>
      <c r="M1138" s="245">
        <f ca="1">+IFERROR(INDEX('Hoja de Trabajo para listado'!$A$155:$Z$1048576,MATCH($A1138,'Hoja de Trabajo para listado'!$A$155:$A$1048576,0),MATCH((CUADRO!M$4&amp;$E1138),'Hoja de Trabajo para listado'!$A$151:$Z$151,0)),0)+IFERROR(INDEX('Hoja de Trabajo para listado'!$AB$155:$BA$1048576,MATCH($A1138,'Hoja de Trabajo para listado'!$AB$155:$AB$1048576,0),MATCH((CUADRO!M$4&amp;$E1138),'Hoja de Trabajo para listado'!$AB$151:$BA$151,0)),0)+IFERROR(INDEX('Hoja de Trabajo para listado'!$BC$155:$CB$1048576,MATCH($A1138,'Hoja de Trabajo para listado'!$BC$155:$BC$1048576,0),MATCH((CUADRO!M$4&amp;$E1138),'Hoja de Trabajo para listado'!$BC$151:$CB$151,0)),0)+IFERROR(INDEX('Hoja de Trabajo para listado'!$DE$153:$DG$274,MATCH($A1138,'Hoja de Trabajo para listado'!$DE$153:$DE$1048576,0),MATCH((CUADRO!M$4&amp;$E1138),'Hoja de Trabajo para listado'!$DE$151:$DG$151,0)),0)+IFERROR(INDEX('Hoja de Trabajo para listado'!$CD$155:$DC$1048576,MATCH($A1138,'Hoja de Trabajo para listado'!$CD$155:$CD$1048576,0),MATCH((CUADRO!M$4&amp;$E1138),'Hoja de Trabajo para listado'!$CD$151:$DC$151,0)),0)</f>
        <v>0</v>
      </c>
      <c r="N1138" s="245">
        <f ca="1">+IFERROR(INDEX('Hoja de Trabajo para listado'!$A$155:$Z$1048576,MATCH($A1138,'Hoja de Trabajo para listado'!$A$155:$A$1048576,0),MATCH((CUADRO!N$4&amp;$E1138),'Hoja de Trabajo para listado'!$A$151:$Z$151,0)),0)+IFERROR(INDEX('Hoja de Trabajo para listado'!$AB$155:$BA$1048576,MATCH($A1138,'Hoja de Trabajo para listado'!$AB$155:$AB$1048576,0),MATCH((CUADRO!N$4&amp;$E1138),'Hoja de Trabajo para listado'!$AB$151:$BA$151,0)),0)+IFERROR(INDEX('Hoja de Trabajo para listado'!$BC$155:$CB$1048576,MATCH($A1138,'Hoja de Trabajo para listado'!$BC$155:$BC$1048576,0),MATCH((CUADRO!N$4&amp;$E1138),'Hoja de Trabajo para listado'!$BC$151:$CB$151,0)),0)+IFERROR(INDEX('Hoja de Trabajo para listado'!$DE$153:$DG$274,MATCH($A1138,'Hoja de Trabajo para listado'!$DE$153:$DE$1048576,0),MATCH((CUADRO!N$4&amp;$E1138),'Hoja de Trabajo para listado'!$DE$151:$DG$151,0)),0)+IFERROR(INDEX('Hoja de Trabajo para listado'!$CD$155:$DC$1048576,MATCH($A1138,'Hoja de Trabajo para listado'!$CD$155:$CD$1048576,0),MATCH((CUADRO!N$4&amp;$E1138),'Hoja de Trabajo para listado'!$CD$151:$DC$151,0)),0)</f>
        <v>0</v>
      </c>
      <c r="O1138" s="245">
        <f ca="1">+IFERROR(INDEX('Hoja de Trabajo para listado'!$A$155:$Z$1048576,MATCH($A1138,'Hoja de Trabajo para listado'!$A$155:$A$1048576,0),MATCH((CUADRO!O$4&amp;$E1138),'Hoja de Trabajo para listado'!$A$151:$Z$151,0)),0)+IFERROR(INDEX('Hoja de Trabajo para listado'!$AB$155:$BA$1048576,MATCH($A1138,'Hoja de Trabajo para listado'!$AB$155:$AB$1048576,0),MATCH((CUADRO!O$4&amp;$E1138),'Hoja de Trabajo para listado'!$AB$151:$BA$151,0)),0)+IFERROR(INDEX('Hoja de Trabajo para listado'!$BC$155:$CB$1048576,MATCH($A1138,'Hoja de Trabajo para listado'!$BC$155:$BC$1048576,0),MATCH((CUADRO!O$4&amp;$E1138),'Hoja de Trabajo para listado'!$BC$151:$CB$151,0)),0)+IFERROR(INDEX('Hoja de Trabajo para listado'!$DE$153:$DG$274,MATCH($A1138,'Hoja de Trabajo para listado'!$DE$153:$DE$1048576,0),MATCH((CUADRO!O$4&amp;$E1138),'Hoja de Trabajo para listado'!$DE$151:$DG$151,0)),0)+IFERROR(INDEX('Hoja de Trabajo para listado'!$CD$155:$DC$1048576,MATCH($A1138,'Hoja de Trabajo para listado'!$CD$155:$CD$1048576,0),MATCH((CUADRO!O$4&amp;$E1138),'Hoja de Trabajo para listado'!$CD$151:$DC$151,0)),0)</f>
        <v>0</v>
      </c>
      <c r="P1138" s="245">
        <f ca="1">+IFERROR(INDEX('Hoja de Trabajo para listado'!$A$155:$Z$1048576,MATCH($A1138,'Hoja de Trabajo para listado'!$A$155:$A$1048576,0),MATCH((CUADRO!P$4&amp;$E1138),'Hoja de Trabajo para listado'!$A$151:$Z$151,0)),0)+IFERROR(INDEX('Hoja de Trabajo para listado'!$AB$155:$BA$1048576,MATCH($A1138,'Hoja de Trabajo para listado'!$AB$155:$AB$1048576,0),MATCH((CUADRO!P$4&amp;$E1138),'Hoja de Trabajo para listado'!$AB$151:$BA$151,0)),0)+IFERROR(INDEX('Hoja de Trabajo para listado'!$BC$155:$CB$1048576,MATCH($A1138,'Hoja de Trabajo para listado'!$BC$155:$BC$1048576,0),MATCH((CUADRO!P$4&amp;$E1138),'Hoja de Trabajo para listado'!$BC$151:$CB$151,0)),0)+IFERROR(INDEX('Hoja de Trabajo para listado'!$DE$153:$DG$274,MATCH($A1138,'Hoja de Trabajo para listado'!$DE$153:$DE$1048576,0),MATCH((CUADRO!P$4&amp;$E1138),'Hoja de Trabajo para listado'!$DE$151:$DG$151,0)),0)+IFERROR(INDEX('Hoja de Trabajo para listado'!$CD$155:$DC$1048576,MATCH($A1138,'Hoja de Trabajo para listado'!$CD$155:$CD$1048576,0),MATCH((CUADRO!P$4&amp;$E1138),'Hoja de Trabajo para listado'!$CD$151:$DC$151,0)),0)</f>
        <v>0</v>
      </c>
      <c r="Q1138" s="245">
        <f ca="1">+IFERROR(INDEX('Hoja de Trabajo para listado'!$A$155:$Z$1048576,MATCH($A1138,'Hoja de Trabajo para listado'!$A$155:$A$1048576,0),MATCH((CUADRO!Q$4&amp;$E1138),'Hoja de Trabajo para listado'!$A$151:$Z$151,0)),0)+IFERROR(INDEX('Hoja de Trabajo para listado'!$AB$155:$BA$1048576,MATCH($A1138,'Hoja de Trabajo para listado'!$AB$155:$AB$1048576,0),MATCH((CUADRO!Q$4&amp;$E1138),'Hoja de Trabajo para listado'!$AB$151:$BA$151,0)),0)+IFERROR(INDEX('Hoja de Trabajo para listado'!$BC$155:$CB$1048576,MATCH($A1138,'Hoja de Trabajo para listado'!$BC$155:$BC$1048576,0),MATCH((CUADRO!Q$4&amp;$E1138),'Hoja de Trabajo para listado'!$BC$151:$CB$151,0)),0)+IFERROR(INDEX('Hoja de Trabajo para listado'!$DE$153:$DG$274,MATCH($A1138,'Hoja de Trabajo para listado'!$DE$153:$DE$1048576,0),MATCH((CUADRO!Q$4&amp;$E1138),'Hoja de Trabajo para listado'!$DE$151:$DG$151,0)),0)+IFERROR(INDEX('Hoja de Trabajo para listado'!$CD$155:$DC$1048576,MATCH($A1138,'Hoja de Trabajo para listado'!$CD$155:$CD$1048576,0),MATCH((CUADRO!Q$4&amp;$E1138),'Hoja de Trabajo para listado'!$CD$151:$DC$151,0)),0)</f>
        <v>0</v>
      </c>
      <c r="R1138" s="245">
        <f t="shared" ca="1" si="41"/>
        <v>0</v>
      </c>
      <c r="S1138" s="259">
        <f ca="1">+R1137+R1138</f>
        <v>0</v>
      </c>
      <c r="T1138" s="243">
        <f ca="1">+S1138</f>
        <v>0</v>
      </c>
      <c r="U1138" s="242">
        <f t="shared" si="42"/>
        <v>2</v>
      </c>
      <c r="V1138" s="333" t="str">
        <f>+VLOOKUP(A1138,bd_lista!$A$3:$E$592,5,FALSE)</f>
        <v>Empresas Municipales</v>
      </c>
      <c r="W1138" s="388"/>
      <c r="X1138" s="242">
        <f>+VLOOKUP(A1138,[4]Sheet1!$A$13:$D$744,4,FALSE)</f>
        <v>0</v>
      </c>
      <c r="Y1138" s="242" t="e">
        <f>+VLOOKUP(X1138,bd_lista!$A$3:$C$592,3,FALSE)</f>
        <v>#N/A</v>
      </c>
      <c r="Z1138" s="292"/>
      <c r="AA1138" s="321"/>
    </row>
    <row r="1139" spans="1:27" customFormat="1" ht="15" hidden="1" customHeight="1">
      <c r="A1139" s="32">
        <v>2319</v>
      </c>
      <c r="B1139" s="392">
        <f>+A1139</f>
        <v>2319</v>
      </c>
      <c r="C1139" s="247" t="str">
        <f>+VLOOKUP(A1139,bd_lista!$A$3:$C$592,3,FALSE)</f>
        <v>EMPRESA PÚBLICA DEPARTAMENTAL ESTRATÉGICA DE AGUAS - LA PAZ</v>
      </c>
      <c r="D1139" s="389" t="str">
        <f>+C1139</f>
        <v>EMPRESA PÚBLICA DEPARTAMENTAL ESTRATÉGICA DE AGUAS - LA PAZ</v>
      </c>
      <c r="E1139" s="242" t="s">
        <v>1304</v>
      </c>
      <c r="F1139" s="243">
        <f ca="1">+IFERROR(INDEX('Hoja de Trabajo para listado'!$A$155:$Z$1048576,MATCH($A1139,'Hoja de Trabajo para listado'!$A$155:$A$1048576,0),MATCH((CUADRO!F$4&amp;$E1139),'Hoja de Trabajo para listado'!$A$151:$Z$151,0)),0)+IFERROR(INDEX('Hoja de Trabajo para listado'!$AB$155:$BA$1048576,MATCH($A1139,'Hoja de Trabajo para listado'!$AB$155:$AB$1048576,0),MATCH((CUADRO!F$4&amp;$E1139),'Hoja de Trabajo para listado'!$AB$151:$BA$151,0)),0)+IFERROR(INDEX('Hoja de Trabajo para listado'!$BC$155:$CB$1048576,MATCH($A1139,'Hoja de Trabajo para listado'!$BC$155:$BC$1048576,0),MATCH((CUADRO!F$4&amp;$E1139),'Hoja de Trabajo para listado'!$BC$151:$CB$151,0)),0)+IFERROR(INDEX('Hoja de Trabajo para listado'!$DE$153:$DG$274,MATCH($A1139,'Hoja de Trabajo para listado'!$DE$153:$DE$1048576,0),MATCH((CUADRO!F$4&amp;$E1139),'Hoja de Trabajo para listado'!$DE$151:$DG$151,0)),0)+IFERROR(INDEX('Hoja de Trabajo para listado'!$CD$155:$DC$1048576,MATCH($A1139,'Hoja de Trabajo para listado'!$CD$155:$CD$1048576,0),MATCH((CUADRO!F$4&amp;$E1139),'Hoja de Trabajo para listado'!$CD$151:$DC$151,0)),0)</f>
        <v>0</v>
      </c>
      <c r="G1139" s="243">
        <f ca="1">+IFERROR(INDEX('Hoja de Trabajo para listado'!$A$155:$Z$1048576,MATCH($A1139,'Hoja de Trabajo para listado'!$A$155:$A$1048576,0),MATCH((CUADRO!G$4&amp;$E1139),'Hoja de Trabajo para listado'!$A$151:$Z$151,0)),0)+IFERROR(INDEX('Hoja de Trabajo para listado'!$AB$155:$BA$1048576,MATCH($A1139,'Hoja de Trabajo para listado'!$AB$155:$AB$1048576,0),MATCH((CUADRO!G$4&amp;$E1139),'Hoja de Trabajo para listado'!$AB$151:$BA$151,0)),0)+IFERROR(INDEX('Hoja de Trabajo para listado'!$BC$155:$CB$1048576,MATCH($A1139,'Hoja de Trabajo para listado'!$BC$155:$BC$1048576,0),MATCH((CUADRO!G$4&amp;$E1139),'Hoja de Trabajo para listado'!$BC$151:$CB$151,0)),0)+IFERROR(INDEX('Hoja de Trabajo para listado'!$DE$153:$DG$274,MATCH($A1139,'Hoja de Trabajo para listado'!$DE$153:$DE$1048576,0),MATCH((CUADRO!G$4&amp;$E1139),'Hoja de Trabajo para listado'!$DE$151:$DG$151,0)),0)+IFERROR(INDEX('Hoja de Trabajo para listado'!$CD$155:$DC$1048576,MATCH($A1139,'Hoja de Trabajo para listado'!$CD$155:$CD$1048576,0),MATCH((CUADRO!G$4&amp;$E1139),'Hoja de Trabajo para listado'!$CD$151:$DC$151,0)),0)</f>
        <v>0</v>
      </c>
      <c r="H1139" s="243">
        <f ca="1">+IFERROR(INDEX('Hoja de Trabajo para listado'!$A$155:$Z$1048576,MATCH($A1139,'Hoja de Trabajo para listado'!$A$155:$A$1048576,0),MATCH((CUADRO!H$4&amp;$E1139),'Hoja de Trabajo para listado'!$A$151:$Z$151,0)),0)+IFERROR(INDEX('Hoja de Trabajo para listado'!$AB$155:$BA$1048576,MATCH($A1139,'Hoja de Trabajo para listado'!$AB$155:$AB$1048576,0),MATCH((CUADRO!H$4&amp;$E1139),'Hoja de Trabajo para listado'!$AB$151:$BA$151,0)),0)+IFERROR(INDEX('Hoja de Trabajo para listado'!$BC$155:$CB$1048576,MATCH($A1139,'Hoja de Trabajo para listado'!$BC$155:$BC$1048576,0),MATCH((CUADRO!H$4&amp;$E1139),'Hoja de Trabajo para listado'!$BC$151:$CB$151,0)),0)+IFERROR(INDEX('Hoja de Trabajo para listado'!$DE$153:$DG$274,MATCH($A1139,'Hoja de Trabajo para listado'!$DE$153:$DE$1048576,0),MATCH((CUADRO!H$4&amp;$E1139),'Hoja de Trabajo para listado'!$DE$151:$DG$151,0)),0)+IFERROR(INDEX('Hoja de Trabajo para listado'!$CD$155:$DC$1048576,MATCH($A1139,'Hoja de Trabajo para listado'!$CD$155:$CD$1048576,0),MATCH((CUADRO!H$4&amp;$E1139),'Hoja de Trabajo para listado'!$CD$151:$DC$151,0)),0)</f>
        <v>0</v>
      </c>
      <c r="I1139" s="243">
        <f ca="1">+IFERROR(INDEX('Hoja de Trabajo para listado'!$A$155:$Z$1048576,MATCH($A1139,'Hoja de Trabajo para listado'!$A$155:$A$1048576,0),MATCH((CUADRO!I$4&amp;$E1139),'Hoja de Trabajo para listado'!$A$151:$Z$151,0)),0)+IFERROR(INDEX('Hoja de Trabajo para listado'!$AB$155:$BA$1048576,MATCH($A1139,'Hoja de Trabajo para listado'!$AB$155:$AB$1048576,0),MATCH((CUADRO!I$4&amp;$E1139),'Hoja de Trabajo para listado'!$AB$151:$BA$151,0)),0)+IFERROR(INDEX('Hoja de Trabajo para listado'!$BC$155:$CB$1048576,MATCH($A1139,'Hoja de Trabajo para listado'!$BC$155:$BC$1048576,0),MATCH((CUADRO!I$4&amp;$E1139),'Hoja de Trabajo para listado'!$BC$151:$CB$151,0)),0)+IFERROR(INDEX('Hoja de Trabajo para listado'!$DE$153:$DG$274,MATCH($A1139,'Hoja de Trabajo para listado'!$DE$153:$DE$1048576,0),MATCH((CUADRO!I$4&amp;$E1139),'Hoja de Trabajo para listado'!$DE$151:$DG$151,0)),0)+IFERROR(INDEX('Hoja de Trabajo para listado'!$CD$155:$DC$1048576,MATCH($A1139,'Hoja de Trabajo para listado'!$CD$155:$CD$1048576,0),MATCH((CUADRO!I$4&amp;$E1139),'Hoja de Trabajo para listado'!$CD$151:$DC$151,0)),0)</f>
        <v>0</v>
      </c>
      <c r="J1139" s="243">
        <f ca="1">+IFERROR(INDEX('Hoja de Trabajo para listado'!$A$155:$Z$1048576,MATCH($A1139,'Hoja de Trabajo para listado'!$A$155:$A$1048576,0),MATCH((CUADRO!J$4&amp;$E1139),'Hoja de Trabajo para listado'!$A$151:$Z$151,0)),0)+IFERROR(INDEX('Hoja de Trabajo para listado'!$AB$155:$BA$1048576,MATCH($A1139,'Hoja de Trabajo para listado'!$AB$155:$AB$1048576,0),MATCH((CUADRO!J$4&amp;$E1139),'Hoja de Trabajo para listado'!$AB$151:$BA$151,0)),0)+IFERROR(INDEX('Hoja de Trabajo para listado'!$BC$155:$CB$1048576,MATCH($A1139,'Hoja de Trabajo para listado'!$BC$155:$BC$1048576,0),MATCH((CUADRO!J$4&amp;$E1139),'Hoja de Trabajo para listado'!$BC$151:$CB$151,0)),0)+IFERROR(INDEX('Hoja de Trabajo para listado'!$DE$153:$DG$274,MATCH($A1139,'Hoja de Trabajo para listado'!$DE$153:$DE$1048576,0),MATCH((CUADRO!J$4&amp;$E1139),'Hoja de Trabajo para listado'!$DE$151:$DG$151,0)),0)+IFERROR(INDEX('Hoja de Trabajo para listado'!$CD$155:$DC$1048576,MATCH($A1139,'Hoja de Trabajo para listado'!$CD$155:$CD$1048576,0),MATCH((CUADRO!J$4&amp;$E1139),'Hoja de Trabajo para listado'!$CD$151:$DC$151,0)),0)</f>
        <v>0</v>
      </c>
      <c r="K1139" s="243">
        <f ca="1">+IFERROR(INDEX('Hoja de Trabajo para listado'!$A$155:$Z$1048576,MATCH($A1139,'Hoja de Trabajo para listado'!$A$155:$A$1048576,0),MATCH((CUADRO!K$4&amp;$E1139),'Hoja de Trabajo para listado'!$A$151:$Z$151,0)),0)+IFERROR(INDEX('Hoja de Trabajo para listado'!$AB$155:$BA$1048576,MATCH($A1139,'Hoja de Trabajo para listado'!$AB$155:$AB$1048576,0),MATCH((CUADRO!K$4&amp;$E1139),'Hoja de Trabajo para listado'!$AB$151:$BA$151,0)),0)+IFERROR(INDEX('Hoja de Trabajo para listado'!$BC$155:$CB$1048576,MATCH($A1139,'Hoja de Trabajo para listado'!$BC$155:$BC$1048576,0),MATCH((CUADRO!K$4&amp;$E1139),'Hoja de Trabajo para listado'!$BC$151:$CB$151,0)),0)+IFERROR(INDEX('Hoja de Trabajo para listado'!$DE$153:$DG$274,MATCH($A1139,'Hoja de Trabajo para listado'!$DE$153:$DE$1048576,0),MATCH((CUADRO!K$4&amp;$E1139),'Hoja de Trabajo para listado'!$DE$151:$DG$151,0)),0)+IFERROR(INDEX('Hoja de Trabajo para listado'!$CD$155:$DC$1048576,MATCH($A1139,'Hoja de Trabajo para listado'!$CD$155:$CD$1048576,0),MATCH((CUADRO!K$4&amp;$E1139),'Hoja de Trabajo para listado'!$CD$151:$DC$151,0)),0)</f>
        <v>0</v>
      </c>
      <c r="L1139" s="243">
        <f ca="1">+IFERROR(INDEX('Hoja de Trabajo para listado'!$A$155:$Z$1048576,MATCH($A1139,'Hoja de Trabajo para listado'!$A$155:$A$1048576,0),MATCH((CUADRO!L$4&amp;$E1139),'Hoja de Trabajo para listado'!$A$151:$Z$151,0)),0)+IFERROR(INDEX('Hoja de Trabajo para listado'!$AB$155:$BA$1048576,MATCH($A1139,'Hoja de Trabajo para listado'!$AB$155:$AB$1048576,0),MATCH((CUADRO!L$4&amp;$E1139),'Hoja de Trabajo para listado'!$AB$151:$BA$151,0)),0)+IFERROR(INDEX('Hoja de Trabajo para listado'!$BC$155:$CB$1048576,MATCH($A1139,'Hoja de Trabajo para listado'!$BC$155:$BC$1048576,0),MATCH((CUADRO!L$4&amp;$E1139),'Hoja de Trabajo para listado'!$BC$151:$CB$151,0)),0)+IFERROR(INDEX('Hoja de Trabajo para listado'!$DE$153:$DG$274,MATCH($A1139,'Hoja de Trabajo para listado'!$DE$153:$DE$1048576,0),MATCH((CUADRO!L$4&amp;$E1139),'Hoja de Trabajo para listado'!$DE$151:$DG$151,0)),0)+IFERROR(INDEX('Hoja de Trabajo para listado'!$CD$155:$DC$1048576,MATCH($A1139,'Hoja de Trabajo para listado'!$CD$155:$CD$1048576,0),MATCH((CUADRO!L$4&amp;$E1139),'Hoja de Trabajo para listado'!$CD$151:$DC$151,0)),0)</f>
        <v>0</v>
      </c>
      <c r="M1139" s="243">
        <f ca="1">+IFERROR(INDEX('Hoja de Trabajo para listado'!$A$155:$Z$1048576,MATCH($A1139,'Hoja de Trabajo para listado'!$A$155:$A$1048576,0),MATCH((CUADRO!M$4&amp;$E1139),'Hoja de Trabajo para listado'!$A$151:$Z$151,0)),0)+IFERROR(INDEX('Hoja de Trabajo para listado'!$AB$155:$BA$1048576,MATCH($A1139,'Hoja de Trabajo para listado'!$AB$155:$AB$1048576,0),MATCH((CUADRO!M$4&amp;$E1139),'Hoja de Trabajo para listado'!$AB$151:$BA$151,0)),0)+IFERROR(INDEX('Hoja de Trabajo para listado'!$BC$155:$CB$1048576,MATCH($A1139,'Hoja de Trabajo para listado'!$BC$155:$BC$1048576,0),MATCH((CUADRO!M$4&amp;$E1139),'Hoja de Trabajo para listado'!$BC$151:$CB$151,0)),0)+IFERROR(INDEX('Hoja de Trabajo para listado'!$DE$153:$DG$274,MATCH($A1139,'Hoja de Trabajo para listado'!$DE$153:$DE$1048576,0),MATCH((CUADRO!M$4&amp;$E1139),'Hoja de Trabajo para listado'!$DE$151:$DG$151,0)),0)+IFERROR(INDEX('Hoja de Trabajo para listado'!$CD$155:$DC$1048576,MATCH($A1139,'Hoja de Trabajo para listado'!$CD$155:$CD$1048576,0),MATCH((CUADRO!M$4&amp;$E1139),'Hoja de Trabajo para listado'!$CD$151:$DC$151,0)),0)</f>
        <v>0</v>
      </c>
      <c r="N1139" s="243">
        <f ca="1">+IFERROR(INDEX('Hoja de Trabajo para listado'!$A$155:$Z$1048576,MATCH($A1139,'Hoja de Trabajo para listado'!$A$155:$A$1048576,0),MATCH((CUADRO!N$4&amp;$E1139),'Hoja de Trabajo para listado'!$A$151:$Z$151,0)),0)+IFERROR(INDEX('Hoja de Trabajo para listado'!$AB$155:$BA$1048576,MATCH($A1139,'Hoja de Trabajo para listado'!$AB$155:$AB$1048576,0),MATCH((CUADRO!N$4&amp;$E1139),'Hoja de Trabajo para listado'!$AB$151:$BA$151,0)),0)+IFERROR(INDEX('Hoja de Trabajo para listado'!$BC$155:$CB$1048576,MATCH($A1139,'Hoja de Trabajo para listado'!$BC$155:$BC$1048576,0),MATCH((CUADRO!N$4&amp;$E1139),'Hoja de Trabajo para listado'!$BC$151:$CB$151,0)),0)+IFERROR(INDEX('Hoja de Trabajo para listado'!$DE$153:$DG$274,MATCH($A1139,'Hoja de Trabajo para listado'!$DE$153:$DE$1048576,0),MATCH((CUADRO!N$4&amp;$E1139),'Hoja de Trabajo para listado'!$DE$151:$DG$151,0)),0)+IFERROR(INDEX('Hoja de Trabajo para listado'!$CD$155:$DC$1048576,MATCH($A1139,'Hoja de Trabajo para listado'!$CD$155:$CD$1048576,0),MATCH((CUADRO!N$4&amp;$E1139),'Hoja de Trabajo para listado'!$CD$151:$DC$151,0)),0)</f>
        <v>0</v>
      </c>
      <c r="O1139" s="243">
        <f ca="1">+IFERROR(INDEX('Hoja de Trabajo para listado'!$A$155:$Z$1048576,MATCH($A1139,'Hoja de Trabajo para listado'!$A$155:$A$1048576,0),MATCH((CUADRO!O$4&amp;$E1139),'Hoja de Trabajo para listado'!$A$151:$Z$151,0)),0)+IFERROR(INDEX('Hoja de Trabajo para listado'!$AB$155:$BA$1048576,MATCH($A1139,'Hoja de Trabajo para listado'!$AB$155:$AB$1048576,0),MATCH((CUADRO!O$4&amp;$E1139),'Hoja de Trabajo para listado'!$AB$151:$BA$151,0)),0)+IFERROR(INDEX('Hoja de Trabajo para listado'!$BC$155:$CB$1048576,MATCH($A1139,'Hoja de Trabajo para listado'!$BC$155:$BC$1048576,0),MATCH((CUADRO!O$4&amp;$E1139),'Hoja de Trabajo para listado'!$BC$151:$CB$151,0)),0)+IFERROR(INDEX('Hoja de Trabajo para listado'!$DE$153:$DG$274,MATCH($A1139,'Hoja de Trabajo para listado'!$DE$153:$DE$1048576,0),MATCH((CUADRO!O$4&amp;$E1139),'Hoja de Trabajo para listado'!$DE$151:$DG$151,0)),0)+IFERROR(INDEX('Hoja de Trabajo para listado'!$CD$155:$DC$1048576,MATCH($A1139,'Hoja de Trabajo para listado'!$CD$155:$CD$1048576,0),MATCH((CUADRO!O$4&amp;$E1139),'Hoja de Trabajo para listado'!$CD$151:$DC$151,0)),0)</f>
        <v>0</v>
      </c>
      <c r="P1139" s="243">
        <f ca="1">+IFERROR(INDEX('Hoja de Trabajo para listado'!$A$155:$Z$1048576,MATCH($A1139,'Hoja de Trabajo para listado'!$A$155:$A$1048576,0),MATCH((CUADRO!P$4&amp;$E1139),'Hoja de Trabajo para listado'!$A$151:$Z$151,0)),0)+IFERROR(INDEX('Hoja de Trabajo para listado'!$AB$155:$BA$1048576,MATCH($A1139,'Hoja de Trabajo para listado'!$AB$155:$AB$1048576,0),MATCH((CUADRO!P$4&amp;$E1139),'Hoja de Trabajo para listado'!$AB$151:$BA$151,0)),0)+IFERROR(INDEX('Hoja de Trabajo para listado'!$BC$155:$CB$1048576,MATCH($A1139,'Hoja de Trabajo para listado'!$BC$155:$BC$1048576,0),MATCH((CUADRO!P$4&amp;$E1139),'Hoja de Trabajo para listado'!$BC$151:$CB$151,0)),0)+IFERROR(INDEX('Hoja de Trabajo para listado'!$DE$153:$DG$274,MATCH($A1139,'Hoja de Trabajo para listado'!$DE$153:$DE$1048576,0),MATCH((CUADRO!P$4&amp;$E1139),'Hoja de Trabajo para listado'!$DE$151:$DG$151,0)),0)+IFERROR(INDEX('Hoja de Trabajo para listado'!$CD$155:$DC$1048576,MATCH($A1139,'Hoja de Trabajo para listado'!$CD$155:$CD$1048576,0),MATCH((CUADRO!P$4&amp;$E1139),'Hoja de Trabajo para listado'!$CD$151:$DC$151,0)),0)</f>
        <v>0</v>
      </c>
      <c r="Q1139" s="243">
        <f ca="1">+IFERROR(INDEX('Hoja de Trabajo para listado'!$A$155:$Z$1048576,MATCH($A1139,'Hoja de Trabajo para listado'!$A$155:$A$1048576,0),MATCH((CUADRO!Q$4&amp;$E1139),'Hoja de Trabajo para listado'!$A$151:$Z$151,0)),0)+IFERROR(INDEX('Hoja de Trabajo para listado'!$AB$155:$BA$1048576,MATCH($A1139,'Hoja de Trabajo para listado'!$AB$155:$AB$1048576,0),MATCH((CUADRO!Q$4&amp;$E1139),'Hoja de Trabajo para listado'!$AB$151:$BA$151,0)),0)+IFERROR(INDEX('Hoja de Trabajo para listado'!$BC$155:$CB$1048576,MATCH($A1139,'Hoja de Trabajo para listado'!$BC$155:$BC$1048576,0),MATCH((CUADRO!Q$4&amp;$E1139),'Hoja de Trabajo para listado'!$BC$151:$CB$151,0)),0)+IFERROR(INDEX('Hoja de Trabajo para listado'!$DE$153:$DG$274,MATCH($A1139,'Hoja de Trabajo para listado'!$DE$153:$DE$1048576,0),MATCH((CUADRO!Q$4&amp;$E1139),'Hoja de Trabajo para listado'!$DE$151:$DG$151,0)),0)+IFERROR(INDEX('Hoja de Trabajo para listado'!$CD$155:$DC$1048576,MATCH($A1139,'Hoja de Trabajo para listado'!$CD$155:$CD$1048576,0),MATCH((CUADRO!Q$4&amp;$E1139),'Hoja de Trabajo para listado'!$CD$151:$DC$151,0)),0)</f>
        <v>0</v>
      </c>
      <c r="R1139" s="243">
        <f t="shared" ca="1" si="41"/>
        <v>0</v>
      </c>
      <c r="S1139" s="249"/>
      <c r="T1139" s="268">
        <f ca="1">+T1140</f>
        <v>0</v>
      </c>
      <c r="U1139" s="275">
        <f t="shared" si="42"/>
        <v>1</v>
      </c>
      <c r="V1139" s="333" t="str">
        <f>+VLOOKUP(A1139,bd_lista!$A$3:$E$592,5,FALSE)</f>
        <v>Empresas Municipales</v>
      </c>
      <c r="W1139" s="387" t="str">
        <f>+V1139</f>
        <v>Empresas Municipales</v>
      </c>
      <c r="X1139" s="242">
        <f>+VLOOKUP(A1139,[4]Sheet1!$A$13:$D$744,4,FALSE)</f>
        <v>0</v>
      </c>
      <c r="Y1139" s="242" t="e">
        <f>+VLOOKUP(X1139,bd_lista!$A$3:$C$592,3,FALSE)</f>
        <v>#N/A</v>
      </c>
      <c r="Z1139" s="294">
        <f>+X1139</f>
        <v>0</v>
      </c>
      <c r="AA1139" s="319" t="e">
        <f>+Y1139</f>
        <v>#N/A</v>
      </c>
    </row>
    <row r="1140" spans="1:27" customFormat="1" ht="15" hidden="1" customHeight="1">
      <c r="A1140" s="32">
        <v>2319</v>
      </c>
      <c r="B1140" s="393"/>
      <c r="C1140" s="247" t="str">
        <f>+VLOOKUP(A1140,bd_lista!$A$3:$C$592,3,FALSE)</f>
        <v>EMPRESA PÚBLICA DEPARTAMENTAL ESTRATÉGICA DE AGUAS - LA PAZ</v>
      </c>
      <c r="D1140" s="390"/>
      <c r="E1140" s="244" t="s">
        <v>1305</v>
      </c>
      <c r="F1140" s="245">
        <f ca="1">+IFERROR(INDEX('Hoja de Trabajo para listado'!$A$155:$Z$1048576,MATCH($A1140,'Hoja de Trabajo para listado'!$A$155:$A$1048576,0),MATCH((CUADRO!F$4&amp;$E1140),'Hoja de Trabajo para listado'!$A$151:$Z$151,0)),0)+IFERROR(INDEX('Hoja de Trabajo para listado'!$AB$155:$BA$1048576,MATCH($A1140,'Hoja de Trabajo para listado'!$AB$155:$AB$1048576,0),MATCH((CUADRO!F$4&amp;$E1140),'Hoja de Trabajo para listado'!$AB$151:$BA$151,0)),0)+IFERROR(INDEX('Hoja de Trabajo para listado'!$BC$155:$CB$1048576,MATCH($A1140,'Hoja de Trabajo para listado'!$BC$155:$BC$1048576,0),MATCH((CUADRO!F$4&amp;$E1140),'Hoja de Trabajo para listado'!$BC$151:$CB$151,0)),0)+IFERROR(INDEX('Hoja de Trabajo para listado'!$DE$153:$DG$274,MATCH($A1140,'Hoja de Trabajo para listado'!$DE$153:$DE$1048576,0),MATCH((CUADRO!F$4&amp;$E1140),'Hoja de Trabajo para listado'!$DE$151:$DG$151,0)),0)+IFERROR(INDEX('Hoja de Trabajo para listado'!$CD$155:$DC$1048576,MATCH($A1140,'Hoja de Trabajo para listado'!$CD$155:$CD$1048576,0),MATCH((CUADRO!F$4&amp;$E1140),'Hoja de Trabajo para listado'!$CD$151:$DC$151,0)),0)</f>
        <v>0</v>
      </c>
      <c r="G1140" s="245">
        <f ca="1">+IFERROR(INDEX('Hoja de Trabajo para listado'!$A$155:$Z$1048576,MATCH($A1140,'Hoja de Trabajo para listado'!$A$155:$A$1048576,0),MATCH((CUADRO!G$4&amp;$E1140),'Hoja de Trabajo para listado'!$A$151:$Z$151,0)),0)+IFERROR(INDEX('Hoja de Trabajo para listado'!$AB$155:$BA$1048576,MATCH($A1140,'Hoja de Trabajo para listado'!$AB$155:$AB$1048576,0),MATCH((CUADRO!G$4&amp;$E1140),'Hoja de Trabajo para listado'!$AB$151:$BA$151,0)),0)+IFERROR(INDEX('Hoja de Trabajo para listado'!$BC$155:$CB$1048576,MATCH($A1140,'Hoja de Trabajo para listado'!$BC$155:$BC$1048576,0),MATCH((CUADRO!G$4&amp;$E1140),'Hoja de Trabajo para listado'!$BC$151:$CB$151,0)),0)+IFERROR(INDEX('Hoja de Trabajo para listado'!$DE$153:$DG$274,MATCH($A1140,'Hoja de Trabajo para listado'!$DE$153:$DE$1048576,0),MATCH((CUADRO!G$4&amp;$E1140),'Hoja de Trabajo para listado'!$DE$151:$DG$151,0)),0)+IFERROR(INDEX('Hoja de Trabajo para listado'!$CD$155:$DC$1048576,MATCH($A1140,'Hoja de Trabajo para listado'!$CD$155:$CD$1048576,0),MATCH((CUADRO!G$4&amp;$E1140),'Hoja de Trabajo para listado'!$CD$151:$DC$151,0)),0)</f>
        <v>0</v>
      </c>
      <c r="H1140" s="245">
        <f ca="1">+IFERROR(INDEX('Hoja de Trabajo para listado'!$A$155:$Z$1048576,MATCH($A1140,'Hoja de Trabajo para listado'!$A$155:$A$1048576,0),MATCH((CUADRO!H$4&amp;$E1140),'Hoja de Trabajo para listado'!$A$151:$Z$151,0)),0)+IFERROR(INDEX('Hoja de Trabajo para listado'!$AB$155:$BA$1048576,MATCH($A1140,'Hoja de Trabajo para listado'!$AB$155:$AB$1048576,0),MATCH((CUADRO!H$4&amp;$E1140),'Hoja de Trabajo para listado'!$AB$151:$BA$151,0)),0)+IFERROR(INDEX('Hoja de Trabajo para listado'!$BC$155:$CB$1048576,MATCH($A1140,'Hoja de Trabajo para listado'!$BC$155:$BC$1048576,0),MATCH((CUADRO!H$4&amp;$E1140),'Hoja de Trabajo para listado'!$BC$151:$CB$151,0)),0)+IFERROR(INDEX('Hoja de Trabajo para listado'!$DE$153:$DG$274,MATCH($A1140,'Hoja de Trabajo para listado'!$DE$153:$DE$1048576,0),MATCH((CUADRO!H$4&amp;$E1140),'Hoja de Trabajo para listado'!$DE$151:$DG$151,0)),0)+IFERROR(INDEX('Hoja de Trabajo para listado'!$CD$155:$DC$1048576,MATCH($A1140,'Hoja de Trabajo para listado'!$CD$155:$CD$1048576,0),MATCH((CUADRO!H$4&amp;$E1140),'Hoja de Trabajo para listado'!$CD$151:$DC$151,0)),0)</f>
        <v>0</v>
      </c>
      <c r="I1140" s="245">
        <f ca="1">+IFERROR(INDEX('Hoja de Trabajo para listado'!$A$155:$Z$1048576,MATCH($A1140,'Hoja de Trabajo para listado'!$A$155:$A$1048576,0),MATCH((CUADRO!I$4&amp;$E1140),'Hoja de Trabajo para listado'!$A$151:$Z$151,0)),0)+IFERROR(INDEX('Hoja de Trabajo para listado'!$AB$155:$BA$1048576,MATCH($A1140,'Hoja de Trabajo para listado'!$AB$155:$AB$1048576,0),MATCH((CUADRO!I$4&amp;$E1140),'Hoja de Trabajo para listado'!$AB$151:$BA$151,0)),0)+IFERROR(INDEX('Hoja de Trabajo para listado'!$BC$155:$CB$1048576,MATCH($A1140,'Hoja de Trabajo para listado'!$BC$155:$BC$1048576,0),MATCH((CUADRO!I$4&amp;$E1140),'Hoja de Trabajo para listado'!$BC$151:$CB$151,0)),0)+IFERROR(INDEX('Hoja de Trabajo para listado'!$DE$153:$DG$274,MATCH($A1140,'Hoja de Trabajo para listado'!$DE$153:$DE$1048576,0),MATCH((CUADRO!I$4&amp;$E1140),'Hoja de Trabajo para listado'!$DE$151:$DG$151,0)),0)+IFERROR(INDEX('Hoja de Trabajo para listado'!$CD$155:$DC$1048576,MATCH($A1140,'Hoja de Trabajo para listado'!$CD$155:$CD$1048576,0),MATCH((CUADRO!I$4&amp;$E1140),'Hoja de Trabajo para listado'!$CD$151:$DC$151,0)),0)</f>
        <v>0</v>
      </c>
      <c r="J1140" s="245">
        <f ca="1">+IFERROR(INDEX('Hoja de Trabajo para listado'!$A$155:$Z$1048576,MATCH($A1140,'Hoja de Trabajo para listado'!$A$155:$A$1048576,0),MATCH((CUADRO!J$4&amp;$E1140),'Hoja de Trabajo para listado'!$A$151:$Z$151,0)),0)+IFERROR(INDEX('Hoja de Trabajo para listado'!$AB$155:$BA$1048576,MATCH($A1140,'Hoja de Trabajo para listado'!$AB$155:$AB$1048576,0),MATCH((CUADRO!J$4&amp;$E1140),'Hoja de Trabajo para listado'!$AB$151:$BA$151,0)),0)+IFERROR(INDEX('Hoja de Trabajo para listado'!$BC$155:$CB$1048576,MATCH($A1140,'Hoja de Trabajo para listado'!$BC$155:$BC$1048576,0),MATCH((CUADRO!J$4&amp;$E1140),'Hoja de Trabajo para listado'!$BC$151:$CB$151,0)),0)+IFERROR(INDEX('Hoja de Trabajo para listado'!$DE$153:$DG$274,MATCH($A1140,'Hoja de Trabajo para listado'!$DE$153:$DE$1048576,0),MATCH((CUADRO!J$4&amp;$E1140),'Hoja de Trabajo para listado'!$DE$151:$DG$151,0)),0)+IFERROR(INDEX('Hoja de Trabajo para listado'!$CD$155:$DC$1048576,MATCH($A1140,'Hoja de Trabajo para listado'!$CD$155:$CD$1048576,0),MATCH((CUADRO!J$4&amp;$E1140),'Hoja de Trabajo para listado'!$CD$151:$DC$151,0)),0)</f>
        <v>0</v>
      </c>
      <c r="K1140" s="245">
        <f ca="1">+IFERROR(INDEX('Hoja de Trabajo para listado'!$A$155:$Z$1048576,MATCH($A1140,'Hoja de Trabajo para listado'!$A$155:$A$1048576,0),MATCH((CUADRO!K$4&amp;$E1140),'Hoja de Trabajo para listado'!$A$151:$Z$151,0)),0)+IFERROR(INDEX('Hoja de Trabajo para listado'!$AB$155:$BA$1048576,MATCH($A1140,'Hoja de Trabajo para listado'!$AB$155:$AB$1048576,0),MATCH((CUADRO!K$4&amp;$E1140),'Hoja de Trabajo para listado'!$AB$151:$BA$151,0)),0)+IFERROR(INDEX('Hoja de Trabajo para listado'!$BC$155:$CB$1048576,MATCH($A1140,'Hoja de Trabajo para listado'!$BC$155:$BC$1048576,0),MATCH((CUADRO!K$4&amp;$E1140),'Hoja de Trabajo para listado'!$BC$151:$CB$151,0)),0)+IFERROR(INDEX('Hoja de Trabajo para listado'!$DE$153:$DG$274,MATCH($A1140,'Hoja de Trabajo para listado'!$DE$153:$DE$1048576,0),MATCH((CUADRO!K$4&amp;$E1140),'Hoja de Trabajo para listado'!$DE$151:$DG$151,0)),0)+IFERROR(INDEX('Hoja de Trabajo para listado'!$CD$155:$DC$1048576,MATCH($A1140,'Hoja de Trabajo para listado'!$CD$155:$CD$1048576,0),MATCH((CUADRO!K$4&amp;$E1140),'Hoja de Trabajo para listado'!$CD$151:$DC$151,0)),0)</f>
        <v>0</v>
      </c>
      <c r="L1140" s="245">
        <f ca="1">+IFERROR(INDEX('Hoja de Trabajo para listado'!$A$155:$Z$1048576,MATCH($A1140,'Hoja de Trabajo para listado'!$A$155:$A$1048576,0),MATCH((CUADRO!L$4&amp;$E1140),'Hoja de Trabajo para listado'!$A$151:$Z$151,0)),0)+IFERROR(INDEX('Hoja de Trabajo para listado'!$AB$155:$BA$1048576,MATCH($A1140,'Hoja de Trabajo para listado'!$AB$155:$AB$1048576,0),MATCH((CUADRO!L$4&amp;$E1140),'Hoja de Trabajo para listado'!$AB$151:$BA$151,0)),0)+IFERROR(INDEX('Hoja de Trabajo para listado'!$BC$155:$CB$1048576,MATCH($A1140,'Hoja de Trabajo para listado'!$BC$155:$BC$1048576,0),MATCH((CUADRO!L$4&amp;$E1140),'Hoja de Trabajo para listado'!$BC$151:$CB$151,0)),0)+IFERROR(INDEX('Hoja de Trabajo para listado'!$DE$153:$DG$274,MATCH($A1140,'Hoja de Trabajo para listado'!$DE$153:$DE$1048576,0),MATCH((CUADRO!L$4&amp;$E1140),'Hoja de Trabajo para listado'!$DE$151:$DG$151,0)),0)+IFERROR(INDEX('Hoja de Trabajo para listado'!$CD$155:$DC$1048576,MATCH($A1140,'Hoja de Trabajo para listado'!$CD$155:$CD$1048576,0),MATCH((CUADRO!L$4&amp;$E1140),'Hoja de Trabajo para listado'!$CD$151:$DC$151,0)),0)</f>
        <v>0</v>
      </c>
      <c r="M1140" s="245">
        <f ca="1">+IFERROR(INDEX('Hoja de Trabajo para listado'!$A$155:$Z$1048576,MATCH($A1140,'Hoja de Trabajo para listado'!$A$155:$A$1048576,0),MATCH((CUADRO!M$4&amp;$E1140),'Hoja de Trabajo para listado'!$A$151:$Z$151,0)),0)+IFERROR(INDEX('Hoja de Trabajo para listado'!$AB$155:$BA$1048576,MATCH($A1140,'Hoja de Trabajo para listado'!$AB$155:$AB$1048576,0),MATCH((CUADRO!M$4&amp;$E1140),'Hoja de Trabajo para listado'!$AB$151:$BA$151,0)),0)+IFERROR(INDEX('Hoja de Trabajo para listado'!$BC$155:$CB$1048576,MATCH($A1140,'Hoja de Trabajo para listado'!$BC$155:$BC$1048576,0),MATCH((CUADRO!M$4&amp;$E1140),'Hoja de Trabajo para listado'!$BC$151:$CB$151,0)),0)+IFERROR(INDEX('Hoja de Trabajo para listado'!$DE$153:$DG$274,MATCH($A1140,'Hoja de Trabajo para listado'!$DE$153:$DE$1048576,0),MATCH((CUADRO!M$4&amp;$E1140),'Hoja de Trabajo para listado'!$DE$151:$DG$151,0)),0)+IFERROR(INDEX('Hoja de Trabajo para listado'!$CD$155:$DC$1048576,MATCH($A1140,'Hoja de Trabajo para listado'!$CD$155:$CD$1048576,0),MATCH((CUADRO!M$4&amp;$E1140),'Hoja de Trabajo para listado'!$CD$151:$DC$151,0)),0)</f>
        <v>0</v>
      </c>
      <c r="N1140" s="245">
        <f ca="1">+IFERROR(INDEX('Hoja de Trabajo para listado'!$A$155:$Z$1048576,MATCH($A1140,'Hoja de Trabajo para listado'!$A$155:$A$1048576,0),MATCH((CUADRO!N$4&amp;$E1140),'Hoja de Trabajo para listado'!$A$151:$Z$151,0)),0)+IFERROR(INDEX('Hoja de Trabajo para listado'!$AB$155:$BA$1048576,MATCH($A1140,'Hoja de Trabajo para listado'!$AB$155:$AB$1048576,0),MATCH((CUADRO!N$4&amp;$E1140),'Hoja de Trabajo para listado'!$AB$151:$BA$151,0)),0)+IFERROR(INDEX('Hoja de Trabajo para listado'!$BC$155:$CB$1048576,MATCH($A1140,'Hoja de Trabajo para listado'!$BC$155:$BC$1048576,0),MATCH((CUADRO!N$4&amp;$E1140),'Hoja de Trabajo para listado'!$BC$151:$CB$151,0)),0)+IFERROR(INDEX('Hoja de Trabajo para listado'!$DE$153:$DG$274,MATCH($A1140,'Hoja de Trabajo para listado'!$DE$153:$DE$1048576,0),MATCH((CUADRO!N$4&amp;$E1140),'Hoja de Trabajo para listado'!$DE$151:$DG$151,0)),0)+IFERROR(INDEX('Hoja de Trabajo para listado'!$CD$155:$DC$1048576,MATCH($A1140,'Hoja de Trabajo para listado'!$CD$155:$CD$1048576,0),MATCH((CUADRO!N$4&amp;$E1140),'Hoja de Trabajo para listado'!$CD$151:$DC$151,0)),0)</f>
        <v>0</v>
      </c>
      <c r="O1140" s="245">
        <f ca="1">+IFERROR(INDEX('Hoja de Trabajo para listado'!$A$155:$Z$1048576,MATCH($A1140,'Hoja de Trabajo para listado'!$A$155:$A$1048576,0),MATCH((CUADRO!O$4&amp;$E1140),'Hoja de Trabajo para listado'!$A$151:$Z$151,0)),0)+IFERROR(INDEX('Hoja de Trabajo para listado'!$AB$155:$BA$1048576,MATCH($A1140,'Hoja de Trabajo para listado'!$AB$155:$AB$1048576,0),MATCH((CUADRO!O$4&amp;$E1140),'Hoja de Trabajo para listado'!$AB$151:$BA$151,0)),0)+IFERROR(INDEX('Hoja de Trabajo para listado'!$BC$155:$CB$1048576,MATCH($A1140,'Hoja de Trabajo para listado'!$BC$155:$BC$1048576,0),MATCH((CUADRO!O$4&amp;$E1140),'Hoja de Trabajo para listado'!$BC$151:$CB$151,0)),0)+IFERROR(INDEX('Hoja de Trabajo para listado'!$DE$153:$DG$274,MATCH($A1140,'Hoja de Trabajo para listado'!$DE$153:$DE$1048576,0),MATCH((CUADRO!O$4&amp;$E1140),'Hoja de Trabajo para listado'!$DE$151:$DG$151,0)),0)+IFERROR(INDEX('Hoja de Trabajo para listado'!$CD$155:$DC$1048576,MATCH($A1140,'Hoja de Trabajo para listado'!$CD$155:$CD$1048576,0),MATCH((CUADRO!O$4&amp;$E1140),'Hoja de Trabajo para listado'!$CD$151:$DC$151,0)),0)</f>
        <v>0</v>
      </c>
      <c r="P1140" s="245">
        <f ca="1">+IFERROR(INDEX('Hoja de Trabajo para listado'!$A$155:$Z$1048576,MATCH($A1140,'Hoja de Trabajo para listado'!$A$155:$A$1048576,0),MATCH((CUADRO!P$4&amp;$E1140),'Hoja de Trabajo para listado'!$A$151:$Z$151,0)),0)+IFERROR(INDEX('Hoja de Trabajo para listado'!$AB$155:$BA$1048576,MATCH($A1140,'Hoja de Trabajo para listado'!$AB$155:$AB$1048576,0),MATCH((CUADRO!P$4&amp;$E1140),'Hoja de Trabajo para listado'!$AB$151:$BA$151,0)),0)+IFERROR(INDEX('Hoja de Trabajo para listado'!$BC$155:$CB$1048576,MATCH($A1140,'Hoja de Trabajo para listado'!$BC$155:$BC$1048576,0),MATCH((CUADRO!P$4&amp;$E1140),'Hoja de Trabajo para listado'!$BC$151:$CB$151,0)),0)+IFERROR(INDEX('Hoja de Trabajo para listado'!$DE$153:$DG$274,MATCH($A1140,'Hoja de Trabajo para listado'!$DE$153:$DE$1048576,0),MATCH((CUADRO!P$4&amp;$E1140),'Hoja de Trabajo para listado'!$DE$151:$DG$151,0)),0)+IFERROR(INDEX('Hoja de Trabajo para listado'!$CD$155:$DC$1048576,MATCH($A1140,'Hoja de Trabajo para listado'!$CD$155:$CD$1048576,0),MATCH((CUADRO!P$4&amp;$E1140),'Hoja de Trabajo para listado'!$CD$151:$DC$151,0)),0)</f>
        <v>0</v>
      </c>
      <c r="Q1140" s="245">
        <f ca="1">+IFERROR(INDEX('Hoja de Trabajo para listado'!$A$155:$Z$1048576,MATCH($A1140,'Hoja de Trabajo para listado'!$A$155:$A$1048576,0),MATCH((CUADRO!Q$4&amp;$E1140),'Hoja de Trabajo para listado'!$A$151:$Z$151,0)),0)+IFERROR(INDEX('Hoja de Trabajo para listado'!$AB$155:$BA$1048576,MATCH($A1140,'Hoja de Trabajo para listado'!$AB$155:$AB$1048576,0),MATCH((CUADRO!Q$4&amp;$E1140),'Hoja de Trabajo para listado'!$AB$151:$BA$151,0)),0)+IFERROR(INDEX('Hoja de Trabajo para listado'!$BC$155:$CB$1048576,MATCH($A1140,'Hoja de Trabajo para listado'!$BC$155:$BC$1048576,0),MATCH((CUADRO!Q$4&amp;$E1140),'Hoja de Trabajo para listado'!$BC$151:$CB$151,0)),0)+IFERROR(INDEX('Hoja de Trabajo para listado'!$DE$153:$DG$274,MATCH($A1140,'Hoja de Trabajo para listado'!$DE$153:$DE$1048576,0),MATCH((CUADRO!Q$4&amp;$E1140),'Hoja de Trabajo para listado'!$DE$151:$DG$151,0)),0)+IFERROR(INDEX('Hoja de Trabajo para listado'!$CD$155:$DC$1048576,MATCH($A1140,'Hoja de Trabajo para listado'!$CD$155:$CD$1048576,0),MATCH((CUADRO!Q$4&amp;$E1140),'Hoja de Trabajo para listado'!$CD$151:$DC$151,0)),0)</f>
        <v>0</v>
      </c>
      <c r="R1140" s="245">
        <f t="shared" ca="1" si="41"/>
        <v>0</v>
      </c>
      <c r="S1140" s="259">
        <f ca="1">+R1139+R1140</f>
        <v>0</v>
      </c>
      <c r="T1140" s="245">
        <f ca="1">+S1140</f>
        <v>0</v>
      </c>
      <c r="U1140" s="244">
        <f t="shared" si="42"/>
        <v>2</v>
      </c>
      <c r="V1140" s="333" t="str">
        <f>+VLOOKUP(A1140,bd_lista!$A$3:$E$592,5,FALSE)</f>
        <v>Empresas Municipales</v>
      </c>
      <c r="W1140" s="388"/>
      <c r="X1140" s="242">
        <f>+VLOOKUP(A1140,[4]Sheet1!$A$13:$D$744,4,FALSE)</f>
        <v>0</v>
      </c>
      <c r="Y1140" s="242" t="e">
        <f>+VLOOKUP(X1140,bd_lista!$A$3:$C$592,3,FALSE)</f>
        <v>#N/A</v>
      </c>
      <c r="Z1140" s="292"/>
      <c r="AA1140" s="321"/>
    </row>
    <row r="1141" spans="1:27" customFormat="1" ht="15" hidden="1" customHeight="1">
      <c r="A1141" s="32">
        <v>2320</v>
      </c>
      <c r="B1141" s="392">
        <f>+A1141</f>
        <v>2320</v>
      </c>
      <c r="C1141" s="247" t="str">
        <f>+VLOOKUP(A1141,bd_lista!$A$3:$C$592,3,FALSE)</f>
        <v>EMPRESA PUBLICA MUNICIPAL DE SERVICIOS DE AGUA Y ALCANTARRILLADO SANITARIO DE COBIJA</v>
      </c>
      <c r="D1141" s="389" t="str">
        <f>+C1141</f>
        <v>EMPRESA PUBLICA MUNICIPAL DE SERVICIOS DE AGUA Y ALCANTARRILLADO SANITARIO DE COBIJA</v>
      </c>
      <c r="E1141" s="242" t="s">
        <v>1304</v>
      </c>
      <c r="F1141" s="243">
        <f ca="1">+IFERROR(INDEX('Hoja de Trabajo para listado'!$A$155:$Z$1048576,MATCH($A1141,'Hoja de Trabajo para listado'!$A$155:$A$1048576,0),MATCH((CUADRO!F$4&amp;$E1141),'Hoja de Trabajo para listado'!$A$151:$Z$151,0)),0)+IFERROR(INDEX('Hoja de Trabajo para listado'!$AB$155:$BA$1048576,MATCH($A1141,'Hoja de Trabajo para listado'!$AB$155:$AB$1048576,0),MATCH((CUADRO!F$4&amp;$E1141),'Hoja de Trabajo para listado'!$AB$151:$BA$151,0)),0)+IFERROR(INDEX('Hoja de Trabajo para listado'!$BC$155:$CB$1048576,MATCH($A1141,'Hoja de Trabajo para listado'!$BC$155:$BC$1048576,0),MATCH((CUADRO!F$4&amp;$E1141),'Hoja de Trabajo para listado'!$BC$151:$CB$151,0)),0)+IFERROR(INDEX('Hoja de Trabajo para listado'!$DE$153:$DG$274,MATCH($A1141,'Hoja de Trabajo para listado'!$DE$153:$DE$1048576,0),MATCH((CUADRO!F$4&amp;$E1141),'Hoja de Trabajo para listado'!$DE$151:$DG$151,0)),0)+IFERROR(INDEX('Hoja de Trabajo para listado'!$CD$155:$DC$1048576,MATCH($A1141,'Hoja de Trabajo para listado'!$CD$155:$CD$1048576,0),MATCH((CUADRO!F$4&amp;$E1141),'Hoja de Trabajo para listado'!$CD$151:$DC$151,0)),0)</f>
        <v>0</v>
      </c>
      <c r="G1141" s="243">
        <f ca="1">+IFERROR(INDEX('Hoja de Trabajo para listado'!$A$155:$Z$1048576,MATCH($A1141,'Hoja de Trabajo para listado'!$A$155:$A$1048576,0),MATCH((CUADRO!G$4&amp;$E1141),'Hoja de Trabajo para listado'!$A$151:$Z$151,0)),0)+IFERROR(INDEX('Hoja de Trabajo para listado'!$AB$155:$BA$1048576,MATCH($A1141,'Hoja de Trabajo para listado'!$AB$155:$AB$1048576,0),MATCH((CUADRO!G$4&amp;$E1141),'Hoja de Trabajo para listado'!$AB$151:$BA$151,0)),0)+IFERROR(INDEX('Hoja de Trabajo para listado'!$BC$155:$CB$1048576,MATCH($A1141,'Hoja de Trabajo para listado'!$BC$155:$BC$1048576,0),MATCH((CUADRO!G$4&amp;$E1141),'Hoja de Trabajo para listado'!$BC$151:$CB$151,0)),0)+IFERROR(INDEX('Hoja de Trabajo para listado'!$DE$153:$DG$274,MATCH($A1141,'Hoja de Trabajo para listado'!$DE$153:$DE$1048576,0),MATCH((CUADRO!G$4&amp;$E1141),'Hoja de Trabajo para listado'!$DE$151:$DG$151,0)),0)+IFERROR(INDEX('Hoja de Trabajo para listado'!$CD$155:$DC$1048576,MATCH($A1141,'Hoja de Trabajo para listado'!$CD$155:$CD$1048576,0),MATCH((CUADRO!G$4&amp;$E1141),'Hoja de Trabajo para listado'!$CD$151:$DC$151,0)),0)</f>
        <v>0</v>
      </c>
      <c r="H1141" s="243">
        <f ca="1">+IFERROR(INDEX('Hoja de Trabajo para listado'!$A$155:$Z$1048576,MATCH($A1141,'Hoja de Trabajo para listado'!$A$155:$A$1048576,0),MATCH((CUADRO!H$4&amp;$E1141),'Hoja de Trabajo para listado'!$A$151:$Z$151,0)),0)+IFERROR(INDEX('Hoja de Trabajo para listado'!$AB$155:$BA$1048576,MATCH($A1141,'Hoja de Trabajo para listado'!$AB$155:$AB$1048576,0),MATCH((CUADRO!H$4&amp;$E1141),'Hoja de Trabajo para listado'!$AB$151:$BA$151,0)),0)+IFERROR(INDEX('Hoja de Trabajo para listado'!$BC$155:$CB$1048576,MATCH($A1141,'Hoja de Trabajo para listado'!$BC$155:$BC$1048576,0),MATCH((CUADRO!H$4&amp;$E1141),'Hoja de Trabajo para listado'!$BC$151:$CB$151,0)),0)+IFERROR(INDEX('Hoja de Trabajo para listado'!$DE$153:$DG$274,MATCH($A1141,'Hoja de Trabajo para listado'!$DE$153:$DE$1048576,0),MATCH((CUADRO!H$4&amp;$E1141),'Hoja de Trabajo para listado'!$DE$151:$DG$151,0)),0)+IFERROR(INDEX('Hoja de Trabajo para listado'!$CD$155:$DC$1048576,MATCH($A1141,'Hoja de Trabajo para listado'!$CD$155:$CD$1048576,0),MATCH((CUADRO!H$4&amp;$E1141),'Hoja de Trabajo para listado'!$CD$151:$DC$151,0)),0)</f>
        <v>0</v>
      </c>
      <c r="I1141" s="243">
        <f ca="1">+IFERROR(INDEX('Hoja de Trabajo para listado'!$A$155:$Z$1048576,MATCH($A1141,'Hoja de Trabajo para listado'!$A$155:$A$1048576,0),MATCH((CUADRO!I$4&amp;$E1141),'Hoja de Trabajo para listado'!$A$151:$Z$151,0)),0)+IFERROR(INDEX('Hoja de Trabajo para listado'!$AB$155:$BA$1048576,MATCH($A1141,'Hoja de Trabajo para listado'!$AB$155:$AB$1048576,0),MATCH((CUADRO!I$4&amp;$E1141),'Hoja de Trabajo para listado'!$AB$151:$BA$151,0)),0)+IFERROR(INDEX('Hoja de Trabajo para listado'!$BC$155:$CB$1048576,MATCH($A1141,'Hoja de Trabajo para listado'!$BC$155:$BC$1048576,0),MATCH((CUADRO!I$4&amp;$E1141),'Hoja de Trabajo para listado'!$BC$151:$CB$151,0)),0)+IFERROR(INDEX('Hoja de Trabajo para listado'!$DE$153:$DG$274,MATCH($A1141,'Hoja de Trabajo para listado'!$DE$153:$DE$1048576,0),MATCH((CUADRO!I$4&amp;$E1141),'Hoja de Trabajo para listado'!$DE$151:$DG$151,0)),0)+IFERROR(INDEX('Hoja de Trabajo para listado'!$CD$155:$DC$1048576,MATCH($A1141,'Hoja de Trabajo para listado'!$CD$155:$CD$1048576,0),MATCH((CUADRO!I$4&amp;$E1141),'Hoja de Trabajo para listado'!$CD$151:$DC$151,0)),0)</f>
        <v>0</v>
      </c>
      <c r="J1141" s="243">
        <f ca="1">+IFERROR(INDEX('Hoja de Trabajo para listado'!$A$155:$Z$1048576,MATCH($A1141,'Hoja de Trabajo para listado'!$A$155:$A$1048576,0),MATCH((CUADRO!J$4&amp;$E1141),'Hoja de Trabajo para listado'!$A$151:$Z$151,0)),0)+IFERROR(INDEX('Hoja de Trabajo para listado'!$AB$155:$BA$1048576,MATCH($A1141,'Hoja de Trabajo para listado'!$AB$155:$AB$1048576,0),MATCH((CUADRO!J$4&amp;$E1141),'Hoja de Trabajo para listado'!$AB$151:$BA$151,0)),0)+IFERROR(INDEX('Hoja de Trabajo para listado'!$BC$155:$CB$1048576,MATCH($A1141,'Hoja de Trabajo para listado'!$BC$155:$BC$1048576,0),MATCH((CUADRO!J$4&amp;$E1141),'Hoja de Trabajo para listado'!$BC$151:$CB$151,0)),0)+IFERROR(INDEX('Hoja de Trabajo para listado'!$DE$153:$DG$274,MATCH($A1141,'Hoja de Trabajo para listado'!$DE$153:$DE$1048576,0),MATCH((CUADRO!J$4&amp;$E1141),'Hoja de Trabajo para listado'!$DE$151:$DG$151,0)),0)+IFERROR(INDEX('Hoja de Trabajo para listado'!$CD$155:$DC$1048576,MATCH($A1141,'Hoja de Trabajo para listado'!$CD$155:$CD$1048576,0),MATCH((CUADRO!J$4&amp;$E1141),'Hoja de Trabajo para listado'!$CD$151:$DC$151,0)),0)</f>
        <v>0</v>
      </c>
      <c r="K1141" s="243">
        <f ca="1">+IFERROR(INDEX('Hoja de Trabajo para listado'!$A$155:$Z$1048576,MATCH($A1141,'Hoja de Trabajo para listado'!$A$155:$A$1048576,0),MATCH((CUADRO!K$4&amp;$E1141),'Hoja de Trabajo para listado'!$A$151:$Z$151,0)),0)+IFERROR(INDEX('Hoja de Trabajo para listado'!$AB$155:$BA$1048576,MATCH($A1141,'Hoja de Trabajo para listado'!$AB$155:$AB$1048576,0),MATCH((CUADRO!K$4&amp;$E1141),'Hoja de Trabajo para listado'!$AB$151:$BA$151,0)),0)+IFERROR(INDEX('Hoja de Trabajo para listado'!$BC$155:$CB$1048576,MATCH($A1141,'Hoja de Trabajo para listado'!$BC$155:$BC$1048576,0),MATCH((CUADRO!K$4&amp;$E1141),'Hoja de Trabajo para listado'!$BC$151:$CB$151,0)),0)+IFERROR(INDEX('Hoja de Trabajo para listado'!$DE$153:$DG$274,MATCH($A1141,'Hoja de Trabajo para listado'!$DE$153:$DE$1048576,0),MATCH((CUADRO!K$4&amp;$E1141),'Hoja de Trabajo para listado'!$DE$151:$DG$151,0)),0)+IFERROR(INDEX('Hoja de Trabajo para listado'!$CD$155:$DC$1048576,MATCH($A1141,'Hoja de Trabajo para listado'!$CD$155:$CD$1048576,0),MATCH((CUADRO!K$4&amp;$E1141),'Hoja de Trabajo para listado'!$CD$151:$DC$151,0)),0)</f>
        <v>0</v>
      </c>
      <c r="L1141" s="243">
        <f ca="1">+IFERROR(INDEX('Hoja de Trabajo para listado'!$A$155:$Z$1048576,MATCH($A1141,'Hoja de Trabajo para listado'!$A$155:$A$1048576,0),MATCH((CUADRO!L$4&amp;$E1141),'Hoja de Trabajo para listado'!$A$151:$Z$151,0)),0)+IFERROR(INDEX('Hoja de Trabajo para listado'!$AB$155:$BA$1048576,MATCH($A1141,'Hoja de Trabajo para listado'!$AB$155:$AB$1048576,0),MATCH((CUADRO!L$4&amp;$E1141),'Hoja de Trabajo para listado'!$AB$151:$BA$151,0)),0)+IFERROR(INDEX('Hoja de Trabajo para listado'!$BC$155:$CB$1048576,MATCH($A1141,'Hoja de Trabajo para listado'!$BC$155:$BC$1048576,0),MATCH((CUADRO!L$4&amp;$E1141),'Hoja de Trabajo para listado'!$BC$151:$CB$151,0)),0)+IFERROR(INDEX('Hoja de Trabajo para listado'!$DE$153:$DG$274,MATCH($A1141,'Hoja de Trabajo para listado'!$DE$153:$DE$1048576,0),MATCH((CUADRO!L$4&amp;$E1141),'Hoja de Trabajo para listado'!$DE$151:$DG$151,0)),0)+IFERROR(INDEX('Hoja de Trabajo para listado'!$CD$155:$DC$1048576,MATCH($A1141,'Hoja de Trabajo para listado'!$CD$155:$CD$1048576,0),MATCH((CUADRO!L$4&amp;$E1141),'Hoja de Trabajo para listado'!$CD$151:$DC$151,0)),0)</f>
        <v>0</v>
      </c>
      <c r="M1141" s="243">
        <f ca="1">+IFERROR(INDEX('Hoja de Trabajo para listado'!$A$155:$Z$1048576,MATCH($A1141,'Hoja de Trabajo para listado'!$A$155:$A$1048576,0),MATCH((CUADRO!M$4&amp;$E1141),'Hoja de Trabajo para listado'!$A$151:$Z$151,0)),0)+IFERROR(INDEX('Hoja de Trabajo para listado'!$AB$155:$BA$1048576,MATCH($A1141,'Hoja de Trabajo para listado'!$AB$155:$AB$1048576,0),MATCH((CUADRO!M$4&amp;$E1141),'Hoja de Trabajo para listado'!$AB$151:$BA$151,0)),0)+IFERROR(INDEX('Hoja de Trabajo para listado'!$BC$155:$CB$1048576,MATCH($A1141,'Hoja de Trabajo para listado'!$BC$155:$BC$1048576,0),MATCH((CUADRO!M$4&amp;$E1141),'Hoja de Trabajo para listado'!$BC$151:$CB$151,0)),0)+IFERROR(INDEX('Hoja de Trabajo para listado'!$DE$153:$DG$274,MATCH($A1141,'Hoja de Trabajo para listado'!$DE$153:$DE$1048576,0),MATCH((CUADRO!M$4&amp;$E1141),'Hoja de Trabajo para listado'!$DE$151:$DG$151,0)),0)+IFERROR(INDEX('Hoja de Trabajo para listado'!$CD$155:$DC$1048576,MATCH($A1141,'Hoja de Trabajo para listado'!$CD$155:$CD$1048576,0),MATCH((CUADRO!M$4&amp;$E1141),'Hoja de Trabajo para listado'!$CD$151:$DC$151,0)),0)</f>
        <v>0</v>
      </c>
      <c r="N1141" s="243">
        <f ca="1">+IFERROR(INDEX('Hoja de Trabajo para listado'!$A$155:$Z$1048576,MATCH($A1141,'Hoja de Trabajo para listado'!$A$155:$A$1048576,0),MATCH((CUADRO!N$4&amp;$E1141),'Hoja de Trabajo para listado'!$A$151:$Z$151,0)),0)+IFERROR(INDEX('Hoja de Trabajo para listado'!$AB$155:$BA$1048576,MATCH($A1141,'Hoja de Trabajo para listado'!$AB$155:$AB$1048576,0),MATCH((CUADRO!N$4&amp;$E1141),'Hoja de Trabajo para listado'!$AB$151:$BA$151,0)),0)+IFERROR(INDEX('Hoja de Trabajo para listado'!$BC$155:$CB$1048576,MATCH($A1141,'Hoja de Trabajo para listado'!$BC$155:$BC$1048576,0),MATCH((CUADRO!N$4&amp;$E1141),'Hoja de Trabajo para listado'!$BC$151:$CB$151,0)),0)+IFERROR(INDEX('Hoja de Trabajo para listado'!$DE$153:$DG$274,MATCH($A1141,'Hoja de Trabajo para listado'!$DE$153:$DE$1048576,0),MATCH((CUADRO!N$4&amp;$E1141),'Hoja de Trabajo para listado'!$DE$151:$DG$151,0)),0)+IFERROR(INDEX('Hoja de Trabajo para listado'!$CD$155:$DC$1048576,MATCH($A1141,'Hoja de Trabajo para listado'!$CD$155:$CD$1048576,0),MATCH((CUADRO!N$4&amp;$E1141),'Hoja de Trabajo para listado'!$CD$151:$DC$151,0)),0)</f>
        <v>0</v>
      </c>
      <c r="O1141" s="243">
        <f ca="1">+IFERROR(INDEX('Hoja de Trabajo para listado'!$A$155:$Z$1048576,MATCH($A1141,'Hoja de Trabajo para listado'!$A$155:$A$1048576,0),MATCH((CUADRO!O$4&amp;$E1141),'Hoja de Trabajo para listado'!$A$151:$Z$151,0)),0)+IFERROR(INDEX('Hoja de Trabajo para listado'!$AB$155:$BA$1048576,MATCH($A1141,'Hoja de Trabajo para listado'!$AB$155:$AB$1048576,0),MATCH((CUADRO!O$4&amp;$E1141),'Hoja de Trabajo para listado'!$AB$151:$BA$151,0)),0)+IFERROR(INDEX('Hoja de Trabajo para listado'!$BC$155:$CB$1048576,MATCH($A1141,'Hoja de Trabajo para listado'!$BC$155:$BC$1048576,0),MATCH((CUADRO!O$4&amp;$E1141),'Hoja de Trabajo para listado'!$BC$151:$CB$151,0)),0)+IFERROR(INDEX('Hoja de Trabajo para listado'!$DE$153:$DG$274,MATCH($A1141,'Hoja de Trabajo para listado'!$DE$153:$DE$1048576,0),MATCH((CUADRO!O$4&amp;$E1141),'Hoja de Trabajo para listado'!$DE$151:$DG$151,0)),0)+IFERROR(INDEX('Hoja de Trabajo para listado'!$CD$155:$DC$1048576,MATCH($A1141,'Hoja de Trabajo para listado'!$CD$155:$CD$1048576,0),MATCH((CUADRO!O$4&amp;$E1141),'Hoja de Trabajo para listado'!$CD$151:$DC$151,0)),0)</f>
        <v>0</v>
      </c>
      <c r="P1141" s="243">
        <f ca="1">+IFERROR(INDEX('Hoja de Trabajo para listado'!$A$155:$Z$1048576,MATCH($A1141,'Hoja de Trabajo para listado'!$A$155:$A$1048576,0),MATCH((CUADRO!P$4&amp;$E1141),'Hoja de Trabajo para listado'!$A$151:$Z$151,0)),0)+IFERROR(INDEX('Hoja de Trabajo para listado'!$AB$155:$BA$1048576,MATCH($A1141,'Hoja de Trabajo para listado'!$AB$155:$AB$1048576,0),MATCH((CUADRO!P$4&amp;$E1141),'Hoja de Trabajo para listado'!$AB$151:$BA$151,0)),0)+IFERROR(INDEX('Hoja de Trabajo para listado'!$BC$155:$CB$1048576,MATCH($A1141,'Hoja de Trabajo para listado'!$BC$155:$BC$1048576,0),MATCH((CUADRO!P$4&amp;$E1141),'Hoja de Trabajo para listado'!$BC$151:$CB$151,0)),0)+IFERROR(INDEX('Hoja de Trabajo para listado'!$DE$153:$DG$274,MATCH($A1141,'Hoja de Trabajo para listado'!$DE$153:$DE$1048576,0),MATCH((CUADRO!P$4&amp;$E1141),'Hoja de Trabajo para listado'!$DE$151:$DG$151,0)),0)+IFERROR(INDEX('Hoja de Trabajo para listado'!$CD$155:$DC$1048576,MATCH($A1141,'Hoja de Trabajo para listado'!$CD$155:$CD$1048576,0),MATCH((CUADRO!P$4&amp;$E1141),'Hoja de Trabajo para listado'!$CD$151:$DC$151,0)),0)</f>
        <v>0</v>
      </c>
      <c r="Q1141" s="243">
        <f ca="1">+IFERROR(INDEX('Hoja de Trabajo para listado'!$A$155:$Z$1048576,MATCH($A1141,'Hoja de Trabajo para listado'!$A$155:$A$1048576,0),MATCH((CUADRO!Q$4&amp;$E1141),'Hoja de Trabajo para listado'!$A$151:$Z$151,0)),0)+IFERROR(INDEX('Hoja de Trabajo para listado'!$AB$155:$BA$1048576,MATCH($A1141,'Hoja de Trabajo para listado'!$AB$155:$AB$1048576,0),MATCH((CUADRO!Q$4&amp;$E1141),'Hoja de Trabajo para listado'!$AB$151:$BA$151,0)),0)+IFERROR(INDEX('Hoja de Trabajo para listado'!$BC$155:$CB$1048576,MATCH($A1141,'Hoja de Trabajo para listado'!$BC$155:$BC$1048576,0),MATCH((CUADRO!Q$4&amp;$E1141),'Hoja de Trabajo para listado'!$BC$151:$CB$151,0)),0)+IFERROR(INDEX('Hoja de Trabajo para listado'!$DE$153:$DG$274,MATCH($A1141,'Hoja de Trabajo para listado'!$DE$153:$DE$1048576,0),MATCH((CUADRO!Q$4&amp;$E1141),'Hoja de Trabajo para listado'!$DE$151:$DG$151,0)),0)+IFERROR(INDEX('Hoja de Trabajo para listado'!$CD$155:$DC$1048576,MATCH($A1141,'Hoja de Trabajo para listado'!$CD$155:$CD$1048576,0),MATCH((CUADRO!Q$4&amp;$E1141),'Hoja de Trabajo para listado'!$CD$151:$DC$151,0)),0)</f>
        <v>0</v>
      </c>
      <c r="R1141" s="243">
        <f t="shared" ca="1" si="41"/>
        <v>0</v>
      </c>
      <c r="S1141" s="249"/>
      <c r="T1141" s="243">
        <f ca="1">+T1142</f>
        <v>0</v>
      </c>
      <c r="U1141" s="242">
        <f t="shared" si="42"/>
        <v>1</v>
      </c>
      <c r="V1141" s="333" t="str">
        <f>+VLOOKUP(A1141,bd_lista!$A$3:$E$592,5,FALSE)</f>
        <v>Empresas Municipales</v>
      </c>
      <c r="W1141" s="387" t="str">
        <f>+V1141</f>
        <v>Empresas Municipales</v>
      </c>
      <c r="X1141" s="242">
        <f>+VLOOKUP(A1141,[4]Sheet1!$A$13:$D$744,4,FALSE)</f>
        <v>0</v>
      </c>
      <c r="Y1141" s="242" t="e">
        <f>+VLOOKUP(X1141,bd_lista!$A$3:$C$592,3,FALSE)</f>
        <v>#N/A</v>
      </c>
      <c r="Z1141" s="294">
        <f>+X1141</f>
        <v>0</v>
      </c>
      <c r="AA1141" s="295" t="e">
        <f>+Y1141</f>
        <v>#N/A</v>
      </c>
    </row>
    <row r="1142" spans="1:27" customFormat="1" ht="15" hidden="1" customHeight="1">
      <c r="A1142" s="32">
        <v>2320</v>
      </c>
      <c r="B1142" s="393"/>
      <c r="C1142" s="247" t="str">
        <f>+VLOOKUP(A1142,bd_lista!$A$3:$C$592,3,FALSE)</f>
        <v>EMPRESA PUBLICA MUNICIPAL DE SERVICIOS DE AGUA Y ALCANTARRILLADO SANITARIO DE COBIJA</v>
      </c>
      <c r="D1142" s="390"/>
      <c r="E1142" s="244" t="s">
        <v>1305</v>
      </c>
      <c r="F1142" s="245">
        <f ca="1">+IFERROR(INDEX('Hoja de Trabajo para listado'!$A$155:$Z$1048576,MATCH($A1142,'Hoja de Trabajo para listado'!$A$155:$A$1048576,0),MATCH((CUADRO!F$4&amp;$E1142),'Hoja de Trabajo para listado'!$A$151:$Z$151,0)),0)+IFERROR(INDEX('Hoja de Trabajo para listado'!$AB$155:$BA$1048576,MATCH($A1142,'Hoja de Trabajo para listado'!$AB$155:$AB$1048576,0),MATCH((CUADRO!F$4&amp;$E1142),'Hoja de Trabajo para listado'!$AB$151:$BA$151,0)),0)+IFERROR(INDEX('Hoja de Trabajo para listado'!$BC$155:$CB$1048576,MATCH($A1142,'Hoja de Trabajo para listado'!$BC$155:$BC$1048576,0),MATCH((CUADRO!F$4&amp;$E1142),'Hoja de Trabajo para listado'!$BC$151:$CB$151,0)),0)+IFERROR(INDEX('Hoja de Trabajo para listado'!$DE$153:$DG$274,MATCH($A1142,'Hoja de Trabajo para listado'!$DE$153:$DE$1048576,0),MATCH((CUADRO!F$4&amp;$E1142),'Hoja de Trabajo para listado'!$DE$151:$DG$151,0)),0)+IFERROR(INDEX('Hoja de Trabajo para listado'!$CD$155:$DC$1048576,MATCH($A1142,'Hoja de Trabajo para listado'!$CD$155:$CD$1048576,0),MATCH((CUADRO!F$4&amp;$E1142),'Hoja de Trabajo para listado'!$CD$151:$DC$151,0)),0)</f>
        <v>0</v>
      </c>
      <c r="G1142" s="245">
        <f ca="1">+IFERROR(INDEX('Hoja de Trabajo para listado'!$A$155:$Z$1048576,MATCH($A1142,'Hoja de Trabajo para listado'!$A$155:$A$1048576,0),MATCH((CUADRO!G$4&amp;$E1142),'Hoja de Trabajo para listado'!$A$151:$Z$151,0)),0)+IFERROR(INDEX('Hoja de Trabajo para listado'!$AB$155:$BA$1048576,MATCH($A1142,'Hoja de Trabajo para listado'!$AB$155:$AB$1048576,0),MATCH((CUADRO!G$4&amp;$E1142),'Hoja de Trabajo para listado'!$AB$151:$BA$151,0)),0)+IFERROR(INDEX('Hoja de Trabajo para listado'!$BC$155:$CB$1048576,MATCH($A1142,'Hoja de Trabajo para listado'!$BC$155:$BC$1048576,0),MATCH((CUADRO!G$4&amp;$E1142),'Hoja de Trabajo para listado'!$BC$151:$CB$151,0)),0)+IFERROR(INDEX('Hoja de Trabajo para listado'!$DE$153:$DG$274,MATCH($A1142,'Hoja de Trabajo para listado'!$DE$153:$DE$1048576,0),MATCH((CUADRO!G$4&amp;$E1142),'Hoja de Trabajo para listado'!$DE$151:$DG$151,0)),0)+IFERROR(INDEX('Hoja de Trabajo para listado'!$CD$155:$DC$1048576,MATCH($A1142,'Hoja de Trabajo para listado'!$CD$155:$CD$1048576,0),MATCH((CUADRO!G$4&amp;$E1142),'Hoja de Trabajo para listado'!$CD$151:$DC$151,0)),0)</f>
        <v>0</v>
      </c>
      <c r="H1142" s="245">
        <f ca="1">+IFERROR(INDEX('Hoja de Trabajo para listado'!$A$155:$Z$1048576,MATCH($A1142,'Hoja de Trabajo para listado'!$A$155:$A$1048576,0),MATCH((CUADRO!H$4&amp;$E1142),'Hoja de Trabajo para listado'!$A$151:$Z$151,0)),0)+IFERROR(INDEX('Hoja de Trabajo para listado'!$AB$155:$BA$1048576,MATCH($A1142,'Hoja de Trabajo para listado'!$AB$155:$AB$1048576,0),MATCH((CUADRO!H$4&amp;$E1142),'Hoja de Trabajo para listado'!$AB$151:$BA$151,0)),0)+IFERROR(INDEX('Hoja de Trabajo para listado'!$BC$155:$CB$1048576,MATCH($A1142,'Hoja de Trabajo para listado'!$BC$155:$BC$1048576,0),MATCH((CUADRO!H$4&amp;$E1142),'Hoja de Trabajo para listado'!$BC$151:$CB$151,0)),0)+IFERROR(INDEX('Hoja de Trabajo para listado'!$DE$153:$DG$274,MATCH($A1142,'Hoja de Trabajo para listado'!$DE$153:$DE$1048576,0),MATCH((CUADRO!H$4&amp;$E1142),'Hoja de Trabajo para listado'!$DE$151:$DG$151,0)),0)+IFERROR(INDEX('Hoja de Trabajo para listado'!$CD$155:$DC$1048576,MATCH($A1142,'Hoja de Trabajo para listado'!$CD$155:$CD$1048576,0),MATCH((CUADRO!H$4&amp;$E1142),'Hoja de Trabajo para listado'!$CD$151:$DC$151,0)),0)</f>
        <v>0</v>
      </c>
      <c r="I1142" s="245">
        <f ca="1">+IFERROR(INDEX('Hoja de Trabajo para listado'!$A$155:$Z$1048576,MATCH($A1142,'Hoja de Trabajo para listado'!$A$155:$A$1048576,0),MATCH((CUADRO!I$4&amp;$E1142),'Hoja de Trabajo para listado'!$A$151:$Z$151,0)),0)+IFERROR(INDEX('Hoja de Trabajo para listado'!$AB$155:$BA$1048576,MATCH($A1142,'Hoja de Trabajo para listado'!$AB$155:$AB$1048576,0),MATCH((CUADRO!I$4&amp;$E1142),'Hoja de Trabajo para listado'!$AB$151:$BA$151,0)),0)+IFERROR(INDEX('Hoja de Trabajo para listado'!$BC$155:$CB$1048576,MATCH($A1142,'Hoja de Trabajo para listado'!$BC$155:$BC$1048576,0),MATCH((CUADRO!I$4&amp;$E1142),'Hoja de Trabajo para listado'!$BC$151:$CB$151,0)),0)+IFERROR(INDEX('Hoja de Trabajo para listado'!$DE$153:$DG$274,MATCH($A1142,'Hoja de Trabajo para listado'!$DE$153:$DE$1048576,0),MATCH((CUADRO!I$4&amp;$E1142),'Hoja de Trabajo para listado'!$DE$151:$DG$151,0)),0)+IFERROR(INDEX('Hoja de Trabajo para listado'!$CD$155:$DC$1048576,MATCH($A1142,'Hoja de Trabajo para listado'!$CD$155:$CD$1048576,0),MATCH((CUADRO!I$4&amp;$E1142),'Hoja de Trabajo para listado'!$CD$151:$DC$151,0)),0)</f>
        <v>0</v>
      </c>
      <c r="J1142" s="245">
        <f ca="1">+IFERROR(INDEX('Hoja de Trabajo para listado'!$A$155:$Z$1048576,MATCH($A1142,'Hoja de Trabajo para listado'!$A$155:$A$1048576,0),MATCH((CUADRO!J$4&amp;$E1142),'Hoja de Trabajo para listado'!$A$151:$Z$151,0)),0)+IFERROR(INDEX('Hoja de Trabajo para listado'!$AB$155:$BA$1048576,MATCH($A1142,'Hoja de Trabajo para listado'!$AB$155:$AB$1048576,0),MATCH((CUADRO!J$4&amp;$E1142),'Hoja de Trabajo para listado'!$AB$151:$BA$151,0)),0)+IFERROR(INDEX('Hoja de Trabajo para listado'!$BC$155:$CB$1048576,MATCH($A1142,'Hoja de Trabajo para listado'!$BC$155:$BC$1048576,0),MATCH((CUADRO!J$4&amp;$E1142),'Hoja de Trabajo para listado'!$BC$151:$CB$151,0)),0)+IFERROR(INDEX('Hoja de Trabajo para listado'!$DE$153:$DG$274,MATCH($A1142,'Hoja de Trabajo para listado'!$DE$153:$DE$1048576,0),MATCH((CUADRO!J$4&amp;$E1142),'Hoja de Trabajo para listado'!$DE$151:$DG$151,0)),0)+IFERROR(INDEX('Hoja de Trabajo para listado'!$CD$155:$DC$1048576,MATCH($A1142,'Hoja de Trabajo para listado'!$CD$155:$CD$1048576,0),MATCH((CUADRO!J$4&amp;$E1142),'Hoja de Trabajo para listado'!$CD$151:$DC$151,0)),0)</f>
        <v>0</v>
      </c>
      <c r="K1142" s="245">
        <f ca="1">+IFERROR(INDEX('Hoja de Trabajo para listado'!$A$155:$Z$1048576,MATCH($A1142,'Hoja de Trabajo para listado'!$A$155:$A$1048576,0),MATCH((CUADRO!K$4&amp;$E1142),'Hoja de Trabajo para listado'!$A$151:$Z$151,0)),0)+IFERROR(INDEX('Hoja de Trabajo para listado'!$AB$155:$BA$1048576,MATCH($A1142,'Hoja de Trabajo para listado'!$AB$155:$AB$1048576,0),MATCH((CUADRO!K$4&amp;$E1142),'Hoja de Trabajo para listado'!$AB$151:$BA$151,0)),0)+IFERROR(INDEX('Hoja de Trabajo para listado'!$BC$155:$CB$1048576,MATCH($A1142,'Hoja de Trabajo para listado'!$BC$155:$BC$1048576,0),MATCH((CUADRO!K$4&amp;$E1142),'Hoja de Trabajo para listado'!$BC$151:$CB$151,0)),0)+IFERROR(INDEX('Hoja de Trabajo para listado'!$DE$153:$DG$274,MATCH($A1142,'Hoja de Trabajo para listado'!$DE$153:$DE$1048576,0),MATCH((CUADRO!K$4&amp;$E1142),'Hoja de Trabajo para listado'!$DE$151:$DG$151,0)),0)+IFERROR(INDEX('Hoja de Trabajo para listado'!$CD$155:$DC$1048576,MATCH($A1142,'Hoja de Trabajo para listado'!$CD$155:$CD$1048576,0),MATCH((CUADRO!K$4&amp;$E1142),'Hoja de Trabajo para listado'!$CD$151:$DC$151,0)),0)</f>
        <v>0</v>
      </c>
      <c r="L1142" s="245">
        <f ca="1">+IFERROR(INDEX('Hoja de Trabajo para listado'!$A$155:$Z$1048576,MATCH($A1142,'Hoja de Trabajo para listado'!$A$155:$A$1048576,0),MATCH((CUADRO!L$4&amp;$E1142),'Hoja de Trabajo para listado'!$A$151:$Z$151,0)),0)+IFERROR(INDEX('Hoja de Trabajo para listado'!$AB$155:$BA$1048576,MATCH($A1142,'Hoja de Trabajo para listado'!$AB$155:$AB$1048576,0),MATCH((CUADRO!L$4&amp;$E1142),'Hoja de Trabajo para listado'!$AB$151:$BA$151,0)),0)+IFERROR(INDEX('Hoja de Trabajo para listado'!$BC$155:$CB$1048576,MATCH($A1142,'Hoja de Trabajo para listado'!$BC$155:$BC$1048576,0),MATCH((CUADRO!L$4&amp;$E1142),'Hoja de Trabajo para listado'!$BC$151:$CB$151,0)),0)+IFERROR(INDEX('Hoja de Trabajo para listado'!$DE$153:$DG$274,MATCH($A1142,'Hoja de Trabajo para listado'!$DE$153:$DE$1048576,0),MATCH((CUADRO!L$4&amp;$E1142),'Hoja de Trabajo para listado'!$DE$151:$DG$151,0)),0)+IFERROR(INDEX('Hoja de Trabajo para listado'!$CD$155:$DC$1048576,MATCH($A1142,'Hoja de Trabajo para listado'!$CD$155:$CD$1048576,0),MATCH((CUADRO!L$4&amp;$E1142),'Hoja de Trabajo para listado'!$CD$151:$DC$151,0)),0)</f>
        <v>0</v>
      </c>
      <c r="M1142" s="245">
        <f ca="1">+IFERROR(INDEX('Hoja de Trabajo para listado'!$A$155:$Z$1048576,MATCH($A1142,'Hoja de Trabajo para listado'!$A$155:$A$1048576,0),MATCH((CUADRO!M$4&amp;$E1142),'Hoja de Trabajo para listado'!$A$151:$Z$151,0)),0)+IFERROR(INDEX('Hoja de Trabajo para listado'!$AB$155:$BA$1048576,MATCH($A1142,'Hoja de Trabajo para listado'!$AB$155:$AB$1048576,0),MATCH((CUADRO!M$4&amp;$E1142),'Hoja de Trabajo para listado'!$AB$151:$BA$151,0)),0)+IFERROR(INDEX('Hoja de Trabajo para listado'!$BC$155:$CB$1048576,MATCH($A1142,'Hoja de Trabajo para listado'!$BC$155:$BC$1048576,0),MATCH((CUADRO!M$4&amp;$E1142),'Hoja de Trabajo para listado'!$BC$151:$CB$151,0)),0)+IFERROR(INDEX('Hoja de Trabajo para listado'!$DE$153:$DG$274,MATCH($A1142,'Hoja de Trabajo para listado'!$DE$153:$DE$1048576,0),MATCH((CUADRO!M$4&amp;$E1142),'Hoja de Trabajo para listado'!$DE$151:$DG$151,0)),0)+IFERROR(INDEX('Hoja de Trabajo para listado'!$CD$155:$DC$1048576,MATCH($A1142,'Hoja de Trabajo para listado'!$CD$155:$CD$1048576,0),MATCH((CUADRO!M$4&amp;$E1142),'Hoja de Trabajo para listado'!$CD$151:$DC$151,0)),0)</f>
        <v>0</v>
      </c>
      <c r="N1142" s="245">
        <f ca="1">+IFERROR(INDEX('Hoja de Trabajo para listado'!$A$155:$Z$1048576,MATCH($A1142,'Hoja de Trabajo para listado'!$A$155:$A$1048576,0),MATCH((CUADRO!N$4&amp;$E1142),'Hoja de Trabajo para listado'!$A$151:$Z$151,0)),0)+IFERROR(INDEX('Hoja de Trabajo para listado'!$AB$155:$BA$1048576,MATCH($A1142,'Hoja de Trabajo para listado'!$AB$155:$AB$1048576,0),MATCH((CUADRO!N$4&amp;$E1142),'Hoja de Trabajo para listado'!$AB$151:$BA$151,0)),0)+IFERROR(INDEX('Hoja de Trabajo para listado'!$BC$155:$CB$1048576,MATCH($A1142,'Hoja de Trabajo para listado'!$BC$155:$BC$1048576,0),MATCH((CUADRO!N$4&amp;$E1142),'Hoja de Trabajo para listado'!$BC$151:$CB$151,0)),0)+IFERROR(INDEX('Hoja de Trabajo para listado'!$DE$153:$DG$274,MATCH($A1142,'Hoja de Trabajo para listado'!$DE$153:$DE$1048576,0),MATCH((CUADRO!N$4&amp;$E1142),'Hoja de Trabajo para listado'!$DE$151:$DG$151,0)),0)+IFERROR(INDEX('Hoja de Trabajo para listado'!$CD$155:$DC$1048576,MATCH($A1142,'Hoja de Trabajo para listado'!$CD$155:$CD$1048576,0),MATCH((CUADRO!N$4&amp;$E1142),'Hoja de Trabajo para listado'!$CD$151:$DC$151,0)),0)</f>
        <v>0</v>
      </c>
      <c r="O1142" s="245">
        <f ca="1">+IFERROR(INDEX('Hoja de Trabajo para listado'!$A$155:$Z$1048576,MATCH($A1142,'Hoja de Trabajo para listado'!$A$155:$A$1048576,0),MATCH((CUADRO!O$4&amp;$E1142),'Hoja de Trabajo para listado'!$A$151:$Z$151,0)),0)+IFERROR(INDEX('Hoja de Trabajo para listado'!$AB$155:$BA$1048576,MATCH($A1142,'Hoja de Trabajo para listado'!$AB$155:$AB$1048576,0),MATCH((CUADRO!O$4&amp;$E1142),'Hoja de Trabajo para listado'!$AB$151:$BA$151,0)),0)+IFERROR(INDEX('Hoja de Trabajo para listado'!$BC$155:$CB$1048576,MATCH($A1142,'Hoja de Trabajo para listado'!$BC$155:$BC$1048576,0),MATCH((CUADRO!O$4&amp;$E1142),'Hoja de Trabajo para listado'!$BC$151:$CB$151,0)),0)+IFERROR(INDEX('Hoja de Trabajo para listado'!$DE$153:$DG$274,MATCH($A1142,'Hoja de Trabajo para listado'!$DE$153:$DE$1048576,0),MATCH((CUADRO!O$4&amp;$E1142),'Hoja de Trabajo para listado'!$DE$151:$DG$151,0)),0)+IFERROR(INDEX('Hoja de Trabajo para listado'!$CD$155:$DC$1048576,MATCH($A1142,'Hoja de Trabajo para listado'!$CD$155:$CD$1048576,0),MATCH((CUADRO!O$4&amp;$E1142),'Hoja de Trabajo para listado'!$CD$151:$DC$151,0)),0)</f>
        <v>0</v>
      </c>
      <c r="P1142" s="245">
        <f ca="1">+IFERROR(INDEX('Hoja de Trabajo para listado'!$A$155:$Z$1048576,MATCH($A1142,'Hoja de Trabajo para listado'!$A$155:$A$1048576,0),MATCH((CUADRO!P$4&amp;$E1142),'Hoja de Trabajo para listado'!$A$151:$Z$151,0)),0)+IFERROR(INDEX('Hoja de Trabajo para listado'!$AB$155:$BA$1048576,MATCH($A1142,'Hoja de Trabajo para listado'!$AB$155:$AB$1048576,0),MATCH((CUADRO!P$4&amp;$E1142),'Hoja de Trabajo para listado'!$AB$151:$BA$151,0)),0)+IFERROR(INDEX('Hoja de Trabajo para listado'!$BC$155:$CB$1048576,MATCH($A1142,'Hoja de Trabajo para listado'!$BC$155:$BC$1048576,0),MATCH((CUADRO!P$4&amp;$E1142),'Hoja de Trabajo para listado'!$BC$151:$CB$151,0)),0)+IFERROR(INDEX('Hoja de Trabajo para listado'!$DE$153:$DG$274,MATCH($A1142,'Hoja de Trabajo para listado'!$DE$153:$DE$1048576,0),MATCH((CUADRO!P$4&amp;$E1142),'Hoja de Trabajo para listado'!$DE$151:$DG$151,0)),0)+IFERROR(INDEX('Hoja de Trabajo para listado'!$CD$155:$DC$1048576,MATCH($A1142,'Hoja de Trabajo para listado'!$CD$155:$CD$1048576,0),MATCH((CUADRO!P$4&amp;$E1142),'Hoja de Trabajo para listado'!$CD$151:$DC$151,0)),0)</f>
        <v>0</v>
      </c>
      <c r="Q1142" s="245">
        <f ca="1">+IFERROR(INDEX('Hoja de Trabajo para listado'!$A$155:$Z$1048576,MATCH($A1142,'Hoja de Trabajo para listado'!$A$155:$A$1048576,0),MATCH((CUADRO!Q$4&amp;$E1142),'Hoja de Trabajo para listado'!$A$151:$Z$151,0)),0)+IFERROR(INDEX('Hoja de Trabajo para listado'!$AB$155:$BA$1048576,MATCH($A1142,'Hoja de Trabajo para listado'!$AB$155:$AB$1048576,0),MATCH((CUADRO!Q$4&amp;$E1142),'Hoja de Trabajo para listado'!$AB$151:$BA$151,0)),0)+IFERROR(INDEX('Hoja de Trabajo para listado'!$BC$155:$CB$1048576,MATCH($A1142,'Hoja de Trabajo para listado'!$BC$155:$BC$1048576,0),MATCH((CUADRO!Q$4&amp;$E1142),'Hoja de Trabajo para listado'!$BC$151:$CB$151,0)),0)+IFERROR(INDEX('Hoja de Trabajo para listado'!$DE$153:$DG$274,MATCH($A1142,'Hoja de Trabajo para listado'!$DE$153:$DE$1048576,0),MATCH((CUADRO!Q$4&amp;$E1142),'Hoja de Trabajo para listado'!$DE$151:$DG$151,0)),0)+IFERROR(INDEX('Hoja de Trabajo para listado'!$CD$155:$DC$1048576,MATCH($A1142,'Hoja de Trabajo para listado'!$CD$155:$CD$1048576,0),MATCH((CUADRO!Q$4&amp;$E1142),'Hoja de Trabajo para listado'!$CD$151:$DC$151,0)),0)</f>
        <v>0</v>
      </c>
      <c r="R1142" s="245">
        <f t="shared" ca="1" si="41"/>
        <v>0</v>
      </c>
      <c r="S1142" s="259">
        <f ca="1">+R1141+R1142</f>
        <v>0</v>
      </c>
      <c r="T1142" s="245">
        <f ca="1">+S1142</f>
        <v>0</v>
      </c>
      <c r="U1142" s="244">
        <f t="shared" si="42"/>
        <v>2</v>
      </c>
      <c r="V1142" s="333" t="str">
        <f>+VLOOKUP(A1142,bd_lista!$A$3:$E$592,5,FALSE)</f>
        <v>Empresas Municipales</v>
      </c>
      <c r="W1142" s="388"/>
      <c r="X1142" s="242">
        <f>+VLOOKUP(A1142,[4]Sheet1!$A$13:$D$744,4,FALSE)</f>
        <v>0</v>
      </c>
      <c r="Y1142" s="242" t="e">
        <f>+VLOOKUP(X1142,bd_lista!$A$3:$C$592,3,FALSE)</f>
        <v>#N/A</v>
      </c>
      <c r="Z1142" s="292"/>
      <c r="AA1142" s="293"/>
    </row>
    <row r="1143" spans="1:27" customFormat="1" ht="15" hidden="1" customHeight="1">
      <c r="A1143" s="32">
        <v>2322</v>
      </c>
      <c r="B1143" s="392">
        <f>+A1143</f>
        <v>2322</v>
      </c>
      <c r="C1143" s="247" t="str">
        <f>+VLOOKUP(A1143,bd_lista!$A$3:$C$592,3,FALSE)</f>
        <v>ENTIDAD MATADERO FRIGORIFICO MUNICIPAL DE TARIJA</v>
      </c>
      <c r="D1143" s="389" t="str">
        <f>+C1143</f>
        <v>ENTIDAD MATADERO FRIGORIFICO MUNICIPAL DE TARIJA</v>
      </c>
      <c r="E1143" s="242" t="s">
        <v>1304</v>
      </c>
      <c r="F1143" s="243">
        <f ca="1">+IFERROR(INDEX('Hoja de Trabajo para listado'!$A$155:$Z$1048576,MATCH($A1143,'Hoja de Trabajo para listado'!$A$155:$A$1048576,0),MATCH((CUADRO!F$4&amp;$E1143),'Hoja de Trabajo para listado'!$A$151:$Z$151,0)),0)+IFERROR(INDEX('Hoja de Trabajo para listado'!$AB$155:$BA$1048576,MATCH($A1143,'Hoja de Trabajo para listado'!$AB$155:$AB$1048576,0),MATCH((CUADRO!F$4&amp;$E1143),'Hoja de Trabajo para listado'!$AB$151:$BA$151,0)),0)+IFERROR(INDEX('Hoja de Trabajo para listado'!$BC$155:$CB$1048576,MATCH($A1143,'Hoja de Trabajo para listado'!$BC$155:$BC$1048576,0),MATCH((CUADRO!F$4&amp;$E1143),'Hoja de Trabajo para listado'!$BC$151:$CB$151,0)),0)+IFERROR(INDEX('Hoja de Trabajo para listado'!$DE$153:$DG$274,MATCH($A1143,'Hoja de Trabajo para listado'!$DE$153:$DE$1048576,0),MATCH((CUADRO!F$4&amp;$E1143),'Hoja de Trabajo para listado'!$DE$151:$DG$151,0)),0)+IFERROR(INDEX('Hoja de Trabajo para listado'!$CD$155:$DC$1048576,MATCH($A1143,'Hoja de Trabajo para listado'!$CD$155:$CD$1048576,0),MATCH((CUADRO!F$4&amp;$E1143),'Hoja de Trabajo para listado'!$CD$151:$DC$151,0)),0)</f>
        <v>0</v>
      </c>
      <c r="G1143" s="243">
        <f ca="1">+IFERROR(INDEX('Hoja de Trabajo para listado'!$A$155:$Z$1048576,MATCH($A1143,'Hoja de Trabajo para listado'!$A$155:$A$1048576,0),MATCH((CUADRO!G$4&amp;$E1143),'Hoja de Trabajo para listado'!$A$151:$Z$151,0)),0)+IFERROR(INDEX('Hoja de Trabajo para listado'!$AB$155:$BA$1048576,MATCH($A1143,'Hoja de Trabajo para listado'!$AB$155:$AB$1048576,0),MATCH((CUADRO!G$4&amp;$E1143),'Hoja de Trabajo para listado'!$AB$151:$BA$151,0)),0)+IFERROR(INDEX('Hoja de Trabajo para listado'!$BC$155:$CB$1048576,MATCH($A1143,'Hoja de Trabajo para listado'!$BC$155:$BC$1048576,0),MATCH((CUADRO!G$4&amp;$E1143),'Hoja de Trabajo para listado'!$BC$151:$CB$151,0)),0)+IFERROR(INDEX('Hoja de Trabajo para listado'!$DE$153:$DG$274,MATCH($A1143,'Hoja de Trabajo para listado'!$DE$153:$DE$1048576,0),MATCH((CUADRO!G$4&amp;$E1143),'Hoja de Trabajo para listado'!$DE$151:$DG$151,0)),0)+IFERROR(INDEX('Hoja de Trabajo para listado'!$CD$155:$DC$1048576,MATCH($A1143,'Hoja de Trabajo para listado'!$CD$155:$CD$1048576,0),MATCH((CUADRO!G$4&amp;$E1143),'Hoja de Trabajo para listado'!$CD$151:$DC$151,0)),0)</f>
        <v>0</v>
      </c>
      <c r="H1143" s="243">
        <f ca="1">+IFERROR(INDEX('Hoja de Trabajo para listado'!$A$155:$Z$1048576,MATCH($A1143,'Hoja de Trabajo para listado'!$A$155:$A$1048576,0),MATCH((CUADRO!H$4&amp;$E1143),'Hoja de Trabajo para listado'!$A$151:$Z$151,0)),0)+IFERROR(INDEX('Hoja de Trabajo para listado'!$AB$155:$BA$1048576,MATCH($A1143,'Hoja de Trabajo para listado'!$AB$155:$AB$1048576,0),MATCH((CUADRO!H$4&amp;$E1143),'Hoja de Trabajo para listado'!$AB$151:$BA$151,0)),0)+IFERROR(INDEX('Hoja de Trabajo para listado'!$BC$155:$CB$1048576,MATCH($A1143,'Hoja de Trabajo para listado'!$BC$155:$BC$1048576,0),MATCH((CUADRO!H$4&amp;$E1143),'Hoja de Trabajo para listado'!$BC$151:$CB$151,0)),0)+IFERROR(INDEX('Hoja de Trabajo para listado'!$DE$153:$DG$274,MATCH($A1143,'Hoja de Trabajo para listado'!$DE$153:$DE$1048576,0),MATCH((CUADRO!H$4&amp;$E1143),'Hoja de Trabajo para listado'!$DE$151:$DG$151,0)),0)+IFERROR(INDEX('Hoja de Trabajo para listado'!$CD$155:$DC$1048576,MATCH($A1143,'Hoja de Trabajo para listado'!$CD$155:$CD$1048576,0),MATCH((CUADRO!H$4&amp;$E1143),'Hoja de Trabajo para listado'!$CD$151:$DC$151,0)),0)</f>
        <v>0</v>
      </c>
      <c r="I1143" s="243">
        <f ca="1">+IFERROR(INDEX('Hoja de Trabajo para listado'!$A$155:$Z$1048576,MATCH($A1143,'Hoja de Trabajo para listado'!$A$155:$A$1048576,0),MATCH((CUADRO!I$4&amp;$E1143),'Hoja de Trabajo para listado'!$A$151:$Z$151,0)),0)+IFERROR(INDEX('Hoja de Trabajo para listado'!$AB$155:$BA$1048576,MATCH($A1143,'Hoja de Trabajo para listado'!$AB$155:$AB$1048576,0),MATCH((CUADRO!I$4&amp;$E1143),'Hoja de Trabajo para listado'!$AB$151:$BA$151,0)),0)+IFERROR(INDEX('Hoja de Trabajo para listado'!$BC$155:$CB$1048576,MATCH($A1143,'Hoja de Trabajo para listado'!$BC$155:$BC$1048576,0),MATCH((CUADRO!I$4&amp;$E1143),'Hoja de Trabajo para listado'!$BC$151:$CB$151,0)),0)+IFERROR(INDEX('Hoja de Trabajo para listado'!$DE$153:$DG$274,MATCH($A1143,'Hoja de Trabajo para listado'!$DE$153:$DE$1048576,0),MATCH((CUADRO!I$4&amp;$E1143),'Hoja de Trabajo para listado'!$DE$151:$DG$151,0)),0)+IFERROR(INDEX('Hoja de Trabajo para listado'!$CD$155:$DC$1048576,MATCH($A1143,'Hoja de Trabajo para listado'!$CD$155:$CD$1048576,0),MATCH((CUADRO!I$4&amp;$E1143),'Hoja de Trabajo para listado'!$CD$151:$DC$151,0)),0)</f>
        <v>0</v>
      </c>
      <c r="J1143" s="243">
        <f ca="1">+IFERROR(INDEX('Hoja de Trabajo para listado'!$A$155:$Z$1048576,MATCH($A1143,'Hoja de Trabajo para listado'!$A$155:$A$1048576,0),MATCH((CUADRO!J$4&amp;$E1143),'Hoja de Trabajo para listado'!$A$151:$Z$151,0)),0)+IFERROR(INDEX('Hoja de Trabajo para listado'!$AB$155:$BA$1048576,MATCH($A1143,'Hoja de Trabajo para listado'!$AB$155:$AB$1048576,0),MATCH((CUADRO!J$4&amp;$E1143),'Hoja de Trabajo para listado'!$AB$151:$BA$151,0)),0)+IFERROR(INDEX('Hoja de Trabajo para listado'!$BC$155:$CB$1048576,MATCH($A1143,'Hoja de Trabajo para listado'!$BC$155:$BC$1048576,0),MATCH((CUADRO!J$4&amp;$E1143),'Hoja de Trabajo para listado'!$BC$151:$CB$151,0)),0)+IFERROR(INDEX('Hoja de Trabajo para listado'!$DE$153:$DG$274,MATCH($A1143,'Hoja de Trabajo para listado'!$DE$153:$DE$1048576,0),MATCH((CUADRO!J$4&amp;$E1143),'Hoja de Trabajo para listado'!$DE$151:$DG$151,0)),0)+IFERROR(INDEX('Hoja de Trabajo para listado'!$CD$155:$DC$1048576,MATCH($A1143,'Hoja de Trabajo para listado'!$CD$155:$CD$1048576,0),MATCH((CUADRO!J$4&amp;$E1143),'Hoja de Trabajo para listado'!$CD$151:$DC$151,0)),0)</f>
        <v>0</v>
      </c>
      <c r="K1143" s="243">
        <f ca="1">+IFERROR(INDEX('Hoja de Trabajo para listado'!$A$155:$Z$1048576,MATCH($A1143,'Hoja de Trabajo para listado'!$A$155:$A$1048576,0),MATCH((CUADRO!K$4&amp;$E1143),'Hoja de Trabajo para listado'!$A$151:$Z$151,0)),0)+IFERROR(INDEX('Hoja de Trabajo para listado'!$AB$155:$BA$1048576,MATCH($A1143,'Hoja de Trabajo para listado'!$AB$155:$AB$1048576,0),MATCH((CUADRO!K$4&amp;$E1143),'Hoja de Trabajo para listado'!$AB$151:$BA$151,0)),0)+IFERROR(INDEX('Hoja de Trabajo para listado'!$BC$155:$CB$1048576,MATCH($A1143,'Hoja de Trabajo para listado'!$BC$155:$BC$1048576,0),MATCH((CUADRO!K$4&amp;$E1143),'Hoja de Trabajo para listado'!$BC$151:$CB$151,0)),0)+IFERROR(INDEX('Hoja de Trabajo para listado'!$DE$153:$DG$274,MATCH($A1143,'Hoja de Trabajo para listado'!$DE$153:$DE$1048576,0),MATCH((CUADRO!K$4&amp;$E1143),'Hoja de Trabajo para listado'!$DE$151:$DG$151,0)),0)+IFERROR(INDEX('Hoja de Trabajo para listado'!$CD$155:$DC$1048576,MATCH($A1143,'Hoja de Trabajo para listado'!$CD$155:$CD$1048576,0),MATCH((CUADRO!K$4&amp;$E1143),'Hoja de Trabajo para listado'!$CD$151:$DC$151,0)),0)</f>
        <v>0</v>
      </c>
      <c r="L1143" s="243">
        <f ca="1">+IFERROR(INDEX('Hoja de Trabajo para listado'!$A$155:$Z$1048576,MATCH($A1143,'Hoja de Trabajo para listado'!$A$155:$A$1048576,0),MATCH((CUADRO!L$4&amp;$E1143),'Hoja de Trabajo para listado'!$A$151:$Z$151,0)),0)+IFERROR(INDEX('Hoja de Trabajo para listado'!$AB$155:$BA$1048576,MATCH($A1143,'Hoja de Trabajo para listado'!$AB$155:$AB$1048576,0),MATCH((CUADRO!L$4&amp;$E1143),'Hoja de Trabajo para listado'!$AB$151:$BA$151,0)),0)+IFERROR(INDEX('Hoja de Trabajo para listado'!$BC$155:$CB$1048576,MATCH($A1143,'Hoja de Trabajo para listado'!$BC$155:$BC$1048576,0),MATCH((CUADRO!L$4&amp;$E1143),'Hoja de Trabajo para listado'!$BC$151:$CB$151,0)),0)+IFERROR(INDEX('Hoja de Trabajo para listado'!$DE$153:$DG$274,MATCH($A1143,'Hoja de Trabajo para listado'!$DE$153:$DE$1048576,0),MATCH((CUADRO!L$4&amp;$E1143),'Hoja de Trabajo para listado'!$DE$151:$DG$151,0)),0)+IFERROR(INDEX('Hoja de Trabajo para listado'!$CD$155:$DC$1048576,MATCH($A1143,'Hoja de Trabajo para listado'!$CD$155:$CD$1048576,0),MATCH((CUADRO!L$4&amp;$E1143),'Hoja de Trabajo para listado'!$CD$151:$DC$151,0)),0)</f>
        <v>0</v>
      </c>
      <c r="M1143" s="243">
        <f ca="1">+IFERROR(INDEX('Hoja de Trabajo para listado'!$A$155:$Z$1048576,MATCH($A1143,'Hoja de Trabajo para listado'!$A$155:$A$1048576,0),MATCH((CUADRO!M$4&amp;$E1143),'Hoja de Trabajo para listado'!$A$151:$Z$151,0)),0)+IFERROR(INDEX('Hoja de Trabajo para listado'!$AB$155:$BA$1048576,MATCH($A1143,'Hoja de Trabajo para listado'!$AB$155:$AB$1048576,0),MATCH((CUADRO!M$4&amp;$E1143),'Hoja de Trabajo para listado'!$AB$151:$BA$151,0)),0)+IFERROR(INDEX('Hoja de Trabajo para listado'!$BC$155:$CB$1048576,MATCH($A1143,'Hoja de Trabajo para listado'!$BC$155:$BC$1048576,0),MATCH((CUADRO!M$4&amp;$E1143),'Hoja de Trabajo para listado'!$BC$151:$CB$151,0)),0)+IFERROR(INDEX('Hoja de Trabajo para listado'!$DE$153:$DG$274,MATCH($A1143,'Hoja de Trabajo para listado'!$DE$153:$DE$1048576,0),MATCH((CUADRO!M$4&amp;$E1143),'Hoja de Trabajo para listado'!$DE$151:$DG$151,0)),0)+IFERROR(INDEX('Hoja de Trabajo para listado'!$CD$155:$DC$1048576,MATCH($A1143,'Hoja de Trabajo para listado'!$CD$155:$CD$1048576,0),MATCH((CUADRO!M$4&amp;$E1143),'Hoja de Trabajo para listado'!$CD$151:$DC$151,0)),0)</f>
        <v>0</v>
      </c>
      <c r="N1143" s="243">
        <f ca="1">+IFERROR(INDEX('Hoja de Trabajo para listado'!$A$155:$Z$1048576,MATCH($A1143,'Hoja de Trabajo para listado'!$A$155:$A$1048576,0),MATCH((CUADRO!N$4&amp;$E1143),'Hoja de Trabajo para listado'!$A$151:$Z$151,0)),0)+IFERROR(INDEX('Hoja de Trabajo para listado'!$AB$155:$BA$1048576,MATCH($A1143,'Hoja de Trabajo para listado'!$AB$155:$AB$1048576,0),MATCH((CUADRO!N$4&amp;$E1143),'Hoja de Trabajo para listado'!$AB$151:$BA$151,0)),0)+IFERROR(INDEX('Hoja de Trabajo para listado'!$BC$155:$CB$1048576,MATCH($A1143,'Hoja de Trabajo para listado'!$BC$155:$BC$1048576,0),MATCH((CUADRO!N$4&amp;$E1143),'Hoja de Trabajo para listado'!$BC$151:$CB$151,0)),0)+IFERROR(INDEX('Hoja de Trabajo para listado'!$DE$153:$DG$274,MATCH($A1143,'Hoja de Trabajo para listado'!$DE$153:$DE$1048576,0),MATCH((CUADRO!N$4&amp;$E1143),'Hoja de Trabajo para listado'!$DE$151:$DG$151,0)),0)+IFERROR(INDEX('Hoja de Trabajo para listado'!$CD$155:$DC$1048576,MATCH($A1143,'Hoja de Trabajo para listado'!$CD$155:$CD$1048576,0),MATCH((CUADRO!N$4&amp;$E1143),'Hoja de Trabajo para listado'!$CD$151:$DC$151,0)),0)</f>
        <v>0</v>
      </c>
      <c r="O1143" s="243">
        <f ca="1">+IFERROR(INDEX('Hoja de Trabajo para listado'!$A$155:$Z$1048576,MATCH($A1143,'Hoja de Trabajo para listado'!$A$155:$A$1048576,0),MATCH((CUADRO!O$4&amp;$E1143),'Hoja de Trabajo para listado'!$A$151:$Z$151,0)),0)+IFERROR(INDEX('Hoja de Trabajo para listado'!$AB$155:$BA$1048576,MATCH($A1143,'Hoja de Trabajo para listado'!$AB$155:$AB$1048576,0),MATCH((CUADRO!O$4&amp;$E1143),'Hoja de Trabajo para listado'!$AB$151:$BA$151,0)),0)+IFERROR(INDEX('Hoja de Trabajo para listado'!$BC$155:$CB$1048576,MATCH($A1143,'Hoja de Trabajo para listado'!$BC$155:$BC$1048576,0),MATCH((CUADRO!O$4&amp;$E1143),'Hoja de Trabajo para listado'!$BC$151:$CB$151,0)),0)+IFERROR(INDEX('Hoja de Trabajo para listado'!$DE$153:$DG$274,MATCH($A1143,'Hoja de Trabajo para listado'!$DE$153:$DE$1048576,0),MATCH((CUADRO!O$4&amp;$E1143),'Hoja de Trabajo para listado'!$DE$151:$DG$151,0)),0)+IFERROR(INDEX('Hoja de Trabajo para listado'!$CD$155:$DC$1048576,MATCH($A1143,'Hoja de Trabajo para listado'!$CD$155:$CD$1048576,0),MATCH((CUADRO!O$4&amp;$E1143),'Hoja de Trabajo para listado'!$CD$151:$DC$151,0)),0)</f>
        <v>0</v>
      </c>
      <c r="P1143" s="243">
        <f ca="1">+IFERROR(INDEX('Hoja de Trabajo para listado'!$A$155:$Z$1048576,MATCH($A1143,'Hoja de Trabajo para listado'!$A$155:$A$1048576,0),MATCH((CUADRO!P$4&amp;$E1143),'Hoja de Trabajo para listado'!$A$151:$Z$151,0)),0)+IFERROR(INDEX('Hoja de Trabajo para listado'!$AB$155:$BA$1048576,MATCH($A1143,'Hoja de Trabajo para listado'!$AB$155:$AB$1048576,0),MATCH((CUADRO!P$4&amp;$E1143),'Hoja de Trabajo para listado'!$AB$151:$BA$151,0)),0)+IFERROR(INDEX('Hoja de Trabajo para listado'!$BC$155:$CB$1048576,MATCH($A1143,'Hoja de Trabajo para listado'!$BC$155:$BC$1048576,0),MATCH((CUADRO!P$4&amp;$E1143),'Hoja de Trabajo para listado'!$BC$151:$CB$151,0)),0)+IFERROR(INDEX('Hoja de Trabajo para listado'!$DE$153:$DG$274,MATCH($A1143,'Hoja de Trabajo para listado'!$DE$153:$DE$1048576,0),MATCH((CUADRO!P$4&amp;$E1143),'Hoja de Trabajo para listado'!$DE$151:$DG$151,0)),0)+IFERROR(INDEX('Hoja de Trabajo para listado'!$CD$155:$DC$1048576,MATCH($A1143,'Hoja de Trabajo para listado'!$CD$155:$CD$1048576,0),MATCH((CUADRO!P$4&amp;$E1143),'Hoja de Trabajo para listado'!$CD$151:$DC$151,0)),0)</f>
        <v>0</v>
      </c>
      <c r="Q1143" s="243">
        <f ca="1">+IFERROR(INDEX('Hoja de Trabajo para listado'!$A$155:$Z$1048576,MATCH($A1143,'Hoja de Trabajo para listado'!$A$155:$A$1048576,0),MATCH((CUADRO!Q$4&amp;$E1143),'Hoja de Trabajo para listado'!$A$151:$Z$151,0)),0)+IFERROR(INDEX('Hoja de Trabajo para listado'!$AB$155:$BA$1048576,MATCH($A1143,'Hoja de Trabajo para listado'!$AB$155:$AB$1048576,0),MATCH((CUADRO!Q$4&amp;$E1143),'Hoja de Trabajo para listado'!$AB$151:$BA$151,0)),0)+IFERROR(INDEX('Hoja de Trabajo para listado'!$BC$155:$CB$1048576,MATCH($A1143,'Hoja de Trabajo para listado'!$BC$155:$BC$1048576,0),MATCH((CUADRO!Q$4&amp;$E1143),'Hoja de Trabajo para listado'!$BC$151:$CB$151,0)),0)+IFERROR(INDEX('Hoja de Trabajo para listado'!$DE$153:$DG$274,MATCH($A1143,'Hoja de Trabajo para listado'!$DE$153:$DE$1048576,0),MATCH((CUADRO!Q$4&amp;$E1143),'Hoja de Trabajo para listado'!$DE$151:$DG$151,0)),0)+IFERROR(INDEX('Hoja de Trabajo para listado'!$CD$155:$DC$1048576,MATCH($A1143,'Hoja de Trabajo para listado'!$CD$155:$CD$1048576,0),MATCH((CUADRO!Q$4&amp;$E1143),'Hoja de Trabajo para listado'!$CD$151:$DC$151,0)),0)</f>
        <v>0</v>
      </c>
      <c r="R1143" s="243">
        <f t="shared" ca="1" si="41"/>
        <v>0</v>
      </c>
      <c r="S1143" s="249"/>
      <c r="T1143" s="243">
        <f ca="1">+T1144</f>
        <v>0</v>
      </c>
      <c r="U1143" s="242">
        <f t="shared" si="42"/>
        <v>1</v>
      </c>
      <c r="V1143" s="333" t="str">
        <f>+VLOOKUP(A1143,bd_lista!$A$3:$E$592,5,FALSE)</f>
        <v>Instituciones Descentralizadas Municipales</v>
      </c>
      <c r="W1143" s="387" t="str">
        <f>+V1143</f>
        <v>Instituciones Descentralizadas Municipales</v>
      </c>
      <c r="X1143" s="242">
        <f>+VLOOKUP(A1143,[4]Sheet1!$A$13:$D$744,4,FALSE)</f>
        <v>0</v>
      </c>
      <c r="Y1143" s="242" t="e">
        <f>+VLOOKUP(X1143,bd_lista!$A$3:$C$592,3,FALSE)</f>
        <v>#N/A</v>
      </c>
      <c r="Z1143" s="294">
        <f>+X1143</f>
        <v>0</v>
      </c>
      <c r="AA1143" s="295" t="e">
        <f>+Y1143</f>
        <v>#N/A</v>
      </c>
    </row>
    <row r="1144" spans="1:27" customFormat="1" ht="15" hidden="1" customHeight="1">
      <c r="A1144" s="32">
        <v>2322</v>
      </c>
      <c r="B1144" s="393"/>
      <c r="C1144" s="247" t="str">
        <f>+VLOOKUP(A1144,bd_lista!$A$3:$C$592,3,FALSE)</f>
        <v>ENTIDAD MATADERO FRIGORIFICO MUNICIPAL DE TARIJA</v>
      </c>
      <c r="D1144" s="390"/>
      <c r="E1144" s="244" t="s">
        <v>1305</v>
      </c>
      <c r="F1144" s="245">
        <f ca="1">+IFERROR(INDEX('Hoja de Trabajo para listado'!$A$155:$Z$1048576,MATCH($A1144,'Hoja de Trabajo para listado'!$A$155:$A$1048576,0),MATCH((CUADRO!F$4&amp;$E1144),'Hoja de Trabajo para listado'!$A$151:$Z$151,0)),0)+IFERROR(INDEX('Hoja de Trabajo para listado'!$AB$155:$BA$1048576,MATCH($A1144,'Hoja de Trabajo para listado'!$AB$155:$AB$1048576,0),MATCH((CUADRO!F$4&amp;$E1144),'Hoja de Trabajo para listado'!$AB$151:$BA$151,0)),0)+IFERROR(INDEX('Hoja de Trabajo para listado'!$BC$155:$CB$1048576,MATCH($A1144,'Hoja de Trabajo para listado'!$BC$155:$BC$1048576,0),MATCH((CUADRO!F$4&amp;$E1144),'Hoja de Trabajo para listado'!$BC$151:$CB$151,0)),0)+IFERROR(INDEX('Hoja de Trabajo para listado'!$DE$153:$DG$274,MATCH($A1144,'Hoja de Trabajo para listado'!$DE$153:$DE$1048576,0),MATCH((CUADRO!F$4&amp;$E1144),'Hoja de Trabajo para listado'!$DE$151:$DG$151,0)),0)+IFERROR(INDEX('Hoja de Trabajo para listado'!$CD$155:$DC$1048576,MATCH($A1144,'Hoja de Trabajo para listado'!$CD$155:$CD$1048576,0),MATCH((CUADRO!F$4&amp;$E1144),'Hoja de Trabajo para listado'!$CD$151:$DC$151,0)),0)</f>
        <v>0</v>
      </c>
      <c r="G1144" s="245">
        <f ca="1">+IFERROR(INDEX('Hoja de Trabajo para listado'!$A$155:$Z$1048576,MATCH($A1144,'Hoja de Trabajo para listado'!$A$155:$A$1048576,0),MATCH((CUADRO!G$4&amp;$E1144),'Hoja de Trabajo para listado'!$A$151:$Z$151,0)),0)+IFERROR(INDEX('Hoja de Trabajo para listado'!$AB$155:$BA$1048576,MATCH($A1144,'Hoja de Trabajo para listado'!$AB$155:$AB$1048576,0),MATCH((CUADRO!G$4&amp;$E1144),'Hoja de Trabajo para listado'!$AB$151:$BA$151,0)),0)+IFERROR(INDEX('Hoja de Trabajo para listado'!$BC$155:$CB$1048576,MATCH($A1144,'Hoja de Trabajo para listado'!$BC$155:$BC$1048576,0),MATCH((CUADRO!G$4&amp;$E1144),'Hoja de Trabajo para listado'!$BC$151:$CB$151,0)),0)+IFERROR(INDEX('Hoja de Trabajo para listado'!$DE$153:$DG$274,MATCH($A1144,'Hoja de Trabajo para listado'!$DE$153:$DE$1048576,0),MATCH((CUADRO!G$4&amp;$E1144),'Hoja de Trabajo para listado'!$DE$151:$DG$151,0)),0)+IFERROR(INDEX('Hoja de Trabajo para listado'!$CD$155:$DC$1048576,MATCH($A1144,'Hoja de Trabajo para listado'!$CD$155:$CD$1048576,0),MATCH((CUADRO!G$4&amp;$E1144),'Hoja de Trabajo para listado'!$CD$151:$DC$151,0)),0)</f>
        <v>0</v>
      </c>
      <c r="H1144" s="245">
        <f ca="1">+IFERROR(INDEX('Hoja de Trabajo para listado'!$A$155:$Z$1048576,MATCH($A1144,'Hoja de Trabajo para listado'!$A$155:$A$1048576,0),MATCH((CUADRO!H$4&amp;$E1144),'Hoja de Trabajo para listado'!$A$151:$Z$151,0)),0)+IFERROR(INDEX('Hoja de Trabajo para listado'!$AB$155:$BA$1048576,MATCH($A1144,'Hoja de Trabajo para listado'!$AB$155:$AB$1048576,0),MATCH((CUADRO!H$4&amp;$E1144),'Hoja de Trabajo para listado'!$AB$151:$BA$151,0)),0)+IFERROR(INDEX('Hoja de Trabajo para listado'!$BC$155:$CB$1048576,MATCH($A1144,'Hoja de Trabajo para listado'!$BC$155:$BC$1048576,0),MATCH((CUADRO!H$4&amp;$E1144),'Hoja de Trabajo para listado'!$BC$151:$CB$151,0)),0)+IFERROR(INDEX('Hoja de Trabajo para listado'!$DE$153:$DG$274,MATCH($A1144,'Hoja de Trabajo para listado'!$DE$153:$DE$1048576,0),MATCH((CUADRO!H$4&amp;$E1144),'Hoja de Trabajo para listado'!$DE$151:$DG$151,0)),0)+IFERROR(INDEX('Hoja de Trabajo para listado'!$CD$155:$DC$1048576,MATCH($A1144,'Hoja de Trabajo para listado'!$CD$155:$CD$1048576,0),MATCH((CUADRO!H$4&amp;$E1144),'Hoja de Trabajo para listado'!$CD$151:$DC$151,0)),0)</f>
        <v>0</v>
      </c>
      <c r="I1144" s="245">
        <f ca="1">+IFERROR(INDEX('Hoja de Trabajo para listado'!$A$155:$Z$1048576,MATCH($A1144,'Hoja de Trabajo para listado'!$A$155:$A$1048576,0),MATCH((CUADRO!I$4&amp;$E1144),'Hoja de Trabajo para listado'!$A$151:$Z$151,0)),0)+IFERROR(INDEX('Hoja de Trabajo para listado'!$AB$155:$BA$1048576,MATCH($A1144,'Hoja de Trabajo para listado'!$AB$155:$AB$1048576,0),MATCH((CUADRO!I$4&amp;$E1144),'Hoja de Trabajo para listado'!$AB$151:$BA$151,0)),0)+IFERROR(INDEX('Hoja de Trabajo para listado'!$BC$155:$CB$1048576,MATCH($A1144,'Hoja de Trabajo para listado'!$BC$155:$BC$1048576,0),MATCH((CUADRO!I$4&amp;$E1144),'Hoja de Trabajo para listado'!$BC$151:$CB$151,0)),0)+IFERROR(INDEX('Hoja de Trabajo para listado'!$DE$153:$DG$274,MATCH($A1144,'Hoja de Trabajo para listado'!$DE$153:$DE$1048576,0),MATCH((CUADRO!I$4&amp;$E1144),'Hoja de Trabajo para listado'!$DE$151:$DG$151,0)),0)+IFERROR(INDEX('Hoja de Trabajo para listado'!$CD$155:$DC$1048576,MATCH($A1144,'Hoja de Trabajo para listado'!$CD$155:$CD$1048576,0),MATCH((CUADRO!I$4&amp;$E1144),'Hoja de Trabajo para listado'!$CD$151:$DC$151,0)),0)</f>
        <v>0</v>
      </c>
      <c r="J1144" s="245">
        <f ca="1">+IFERROR(INDEX('Hoja de Trabajo para listado'!$A$155:$Z$1048576,MATCH($A1144,'Hoja de Trabajo para listado'!$A$155:$A$1048576,0),MATCH((CUADRO!J$4&amp;$E1144),'Hoja de Trabajo para listado'!$A$151:$Z$151,0)),0)+IFERROR(INDEX('Hoja de Trabajo para listado'!$AB$155:$BA$1048576,MATCH($A1144,'Hoja de Trabajo para listado'!$AB$155:$AB$1048576,0),MATCH((CUADRO!J$4&amp;$E1144),'Hoja de Trabajo para listado'!$AB$151:$BA$151,0)),0)+IFERROR(INDEX('Hoja de Trabajo para listado'!$BC$155:$CB$1048576,MATCH($A1144,'Hoja de Trabajo para listado'!$BC$155:$BC$1048576,0),MATCH((CUADRO!J$4&amp;$E1144),'Hoja de Trabajo para listado'!$BC$151:$CB$151,0)),0)+IFERROR(INDEX('Hoja de Trabajo para listado'!$DE$153:$DG$274,MATCH($A1144,'Hoja de Trabajo para listado'!$DE$153:$DE$1048576,0),MATCH((CUADRO!J$4&amp;$E1144),'Hoja de Trabajo para listado'!$DE$151:$DG$151,0)),0)+IFERROR(INDEX('Hoja de Trabajo para listado'!$CD$155:$DC$1048576,MATCH($A1144,'Hoja de Trabajo para listado'!$CD$155:$CD$1048576,0),MATCH((CUADRO!J$4&amp;$E1144),'Hoja de Trabajo para listado'!$CD$151:$DC$151,0)),0)</f>
        <v>0</v>
      </c>
      <c r="K1144" s="245">
        <f ca="1">+IFERROR(INDEX('Hoja de Trabajo para listado'!$A$155:$Z$1048576,MATCH($A1144,'Hoja de Trabajo para listado'!$A$155:$A$1048576,0),MATCH((CUADRO!K$4&amp;$E1144),'Hoja de Trabajo para listado'!$A$151:$Z$151,0)),0)+IFERROR(INDEX('Hoja de Trabajo para listado'!$AB$155:$BA$1048576,MATCH($A1144,'Hoja de Trabajo para listado'!$AB$155:$AB$1048576,0),MATCH((CUADRO!K$4&amp;$E1144),'Hoja de Trabajo para listado'!$AB$151:$BA$151,0)),0)+IFERROR(INDEX('Hoja de Trabajo para listado'!$BC$155:$CB$1048576,MATCH($A1144,'Hoja de Trabajo para listado'!$BC$155:$BC$1048576,0),MATCH((CUADRO!K$4&amp;$E1144),'Hoja de Trabajo para listado'!$BC$151:$CB$151,0)),0)+IFERROR(INDEX('Hoja de Trabajo para listado'!$DE$153:$DG$274,MATCH($A1144,'Hoja de Trabajo para listado'!$DE$153:$DE$1048576,0),MATCH((CUADRO!K$4&amp;$E1144),'Hoja de Trabajo para listado'!$DE$151:$DG$151,0)),0)+IFERROR(INDEX('Hoja de Trabajo para listado'!$CD$155:$DC$1048576,MATCH($A1144,'Hoja de Trabajo para listado'!$CD$155:$CD$1048576,0),MATCH((CUADRO!K$4&amp;$E1144),'Hoja de Trabajo para listado'!$CD$151:$DC$151,0)),0)</f>
        <v>0</v>
      </c>
      <c r="L1144" s="245">
        <f ca="1">+IFERROR(INDEX('Hoja de Trabajo para listado'!$A$155:$Z$1048576,MATCH($A1144,'Hoja de Trabajo para listado'!$A$155:$A$1048576,0),MATCH((CUADRO!L$4&amp;$E1144),'Hoja de Trabajo para listado'!$A$151:$Z$151,0)),0)+IFERROR(INDEX('Hoja de Trabajo para listado'!$AB$155:$BA$1048576,MATCH($A1144,'Hoja de Trabajo para listado'!$AB$155:$AB$1048576,0),MATCH((CUADRO!L$4&amp;$E1144),'Hoja de Trabajo para listado'!$AB$151:$BA$151,0)),0)+IFERROR(INDEX('Hoja de Trabajo para listado'!$BC$155:$CB$1048576,MATCH($A1144,'Hoja de Trabajo para listado'!$BC$155:$BC$1048576,0),MATCH((CUADRO!L$4&amp;$E1144),'Hoja de Trabajo para listado'!$BC$151:$CB$151,0)),0)+IFERROR(INDEX('Hoja de Trabajo para listado'!$DE$153:$DG$274,MATCH($A1144,'Hoja de Trabajo para listado'!$DE$153:$DE$1048576,0),MATCH((CUADRO!L$4&amp;$E1144),'Hoja de Trabajo para listado'!$DE$151:$DG$151,0)),0)+IFERROR(INDEX('Hoja de Trabajo para listado'!$CD$155:$DC$1048576,MATCH($A1144,'Hoja de Trabajo para listado'!$CD$155:$CD$1048576,0),MATCH((CUADRO!L$4&amp;$E1144),'Hoja de Trabajo para listado'!$CD$151:$DC$151,0)),0)</f>
        <v>0</v>
      </c>
      <c r="M1144" s="245">
        <f ca="1">+IFERROR(INDEX('Hoja de Trabajo para listado'!$A$155:$Z$1048576,MATCH($A1144,'Hoja de Trabajo para listado'!$A$155:$A$1048576,0),MATCH((CUADRO!M$4&amp;$E1144),'Hoja de Trabajo para listado'!$A$151:$Z$151,0)),0)+IFERROR(INDEX('Hoja de Trabajo para listado'!$AB$155:$BA$1048576,MATCH($A1144,'Hoja de Trabajo para listado'!$AB$155:$AB$1048576,0),MATCH((CUADRO!M$4&amp;$E1144),'Hoja de Trabajo para listado'!$AB$151:$BA$151,0)),0)+IFERROR(INDEX('Hoja de Trabajo para listado'!$BC$155:$CB$1048576,MATCH($A1144,'Hoja de Trabajo para listado'!$BC$155:$BC$1048576,0),MATCH((CUADRO!M$4&amp;$E1144),'Hoja de Trabajo para listado'!$BC$151:$CB$151,0)),0)+IFERROR(INDEX('Hoja de Trabajo para listado'!$DE$153:$DG$274,MATCH($A1144,'Hoja de Trabajo para listado'!$DE$153:$DE$1048576,0),MATCH((CUADRO!M$4&amp;$E1144),'Hoja de Trabajo para listado'!$DE$151:$DG$151,0)),0)+IFERROR(INDEX('Hoja de Trabajo para listado'!$CD$155:$DC$1048576,MATCH($A1144,'Hoja de Trabajo para listado'!$CD$155:$CD$1048576,0),MATCH((CUADRO!M$4&amp;$E1144),'Hoja de Trabajo para listado'!$CD$151:$DC$151,0)),0)</f>
        <v>0</v>
      </c>
      <c r="N1144" s="245">
        <f ca="1">+IFERROR(INDEX('Hoja de Trabajo para listado'!$A$155:$Z$1048576,MATCH($A1144,'Hoja de Trabajo para listado'!$A$155:$A$1048576,0),MATCH((CUADRO!N$4&amp;$E1144),'Hoja de Trabajo para listado'!$A$151:$Z$151,0)),0)+IFERROR(INDEX('Hoja de Trabajo para listado'!$AB$155:$BA$1048576,MATCH($A1144,'Hoja de Trabajo para listado'!$AB$155:$AB$1048576,0),MATCH((CUADRO!N$4&amp;$E1144),'Hoja de Trabajo para listado'!$AB$151:$BA$151,0)),0)+IFERROR(INDEX('Hoja de Trabajo para listado'!$BC$155:$CB$1048576,MATCH($A1144,'Hoja de Trabajo para listado'!$BC$155:$BC$1048576,0),MATCH((CUADRO!N$4&amp;$E1144),'Hoja de Trabajo para listado'!$BC$151:$CB$151,0)),0)+IFERROR(INDEX('Hoja de Trabajo para listado'!$DE$153:$DG$274,MATCH($A1144,'Hoja de Trabajo para listado'!$DE$153:$DE$1048576,0),MATCH((CUADRO!N$4&amp;$E1144),'Hoja de Trabajo para listado'!$DE$151:$DG$151,0)),0)+IFERROR(INDEX('Hoja de Trabajo para listado'!$CD$155:$DC$1048576,MATCH($A1144,'Hoja de Trabajo para listado'!$CD$155:$CD$1048576,0),MATCH((CUADRO!N$4&amp;$E1144),'Hoja de Trabajo para listado'!$CD$151:$DC$151,0)),0)</f>
        <v>0</v>
      </c>
      <c r="O1144" s="245">
        <f ca="1">+IFERROR(INDEX('Hoja de Trabajo para listado'!$A$155:$Z$1048576,MATCH($A1144,'Hoja de Trabajo para listado'!$A$155:$A$1048576,0),MATCH((CUADRO!O$4&amp;$E1144),'Hoja de Trabajo para listado'!$A$151:$Z$151,0)),0)+IFERROR(INDEX('Hoja de Trabajo para listado'!$AB$155:$BA$1048576,MATCH($A1144,'Hoja de Trabajo para listado'!$AB$155:$AB$1048576,0),MATCH((CUADRO!O$4&amp;$E1144),'Hoja de Trabajo para listado'!$AB$151:$BA$151,0)),0)+IFERROR(INDEX('Hoja de Trabajo para listado'!$BC$155:$CB$1048576,MATCH($A1144,'Hoja de Trabajo para listado'!$BC$155:$BC$1048576,0),MATCH((CUADRO!O$4&amp;$E1144),'Hoja de Trabajo para listado'!$BC$151:$CB$151,0)),0)+IFERROR(INDEX('Hoja de Trabajo para listado'!$DE$153:$DG$274,MATCH($A1144,'Hoja de Trabajo para listado'!$DE$153:$DE$1048576,0),MATCH((CUADRO!O$4&amp;$E1144),'Hoja de Trabajo para listado'!$DE$151:$DG$151,0)),0)+IFERROR(INDEX('Hoja de Trabajo para listado'!$CD$155:$DC$1048576,MATCH($A1144,'Hoja de Trabajo para listado'!$CD$155:$CD$1048576,0),MATCH((CUADRO!O$4&amp;$E1144),'Hoja de Trabajo para listado'!$CD$151:$DC$151,0)),0)</f>
        <v>0</v>
      </c>
      <c r="P1144" s="245">
        <f ca="1">+IFERROR(INDEX('Hoja de Trabajo para listado'!$A$155:$Z$1048576,MATCH($A1144,'Hoja de Trabajo para listado'!$A$155:$A$1048576,0),MATCH((CUADRO!P$4&amp;$E1144),'Hoja de Trabajo para listado'!$A$151:$Z$151,0)),0)+IFERROR(INDEX('Hoja de Trabajo para listado'!$AB$155:$BA$1048576,MATCH($A1144,'Hoja de Trabajo para listado'!$AB$155:$AB$1048576,0),MATCH((CUADRO!P$4&amp;$E1144),'Hoja de Trabajo para listado'!$AB$151:$BA$151,0)),0)+IFERROR(INDEX('Hoja de Trabajo para listado'!$BC$155:$CB$1048576,MATCH($A1144,'Hoja de Trabajo para listado'!$BC$155:$BC$1048576,0),MATCH((CUADRO!P$4&amp;$E1144),'Hoja de Trabajo para listado'!$BC$151:$CB$151,0)),0)+IFERROR(INDEX('Hoja de Trabajo para listado'!$DE$153:$DG$274,MATCH($A1144,'Hoja de Trabajo para listado'!$DE$153:$DE$1048576,0),MATCH((CUADRO!P$4&amp;$E1144),'Hoja de Trabajo para listado'!$DE$151:$DG$151,0)),0)+IFERROR(INDEX('Hoja de Trabajo para listado'!$CD$155:$DC$1048576,MATCH($A1144,'Hoja de Trabajo para listado'!$CD$155:$CD$1048576,0),MATCH((CUADRO!P$4&amp;$E1144),'Hoja de Trabajo para listado'!$CD$151:$DC$151,0)),0)</f>
        <v>0</v>
      </c>
      <c r="Q1144" s="245">
        <f ca="1">+IFERROR(INDEX('Hoja de Trabajo para listado'!$A$155:$Z$1048576,MATCH($A1144,'Hoja de Trabajo para listado'!$A$155:$A$1048576,0),MATCH((CUADRO!Q$4&amp;$E1144),'Hoja de Trabajo para listado'!$A$151:$Z$151,0)),0)+IFERROR(INDEX('Hoja de Trabajo para listado'!$AB$155:$BA$1048576,MATCH($A1144,'Hoja de Trabajo para listado'!$AB$155:$AB$1048576,0),MATCH((CUADRO!Q$4&amp;$E1144),'Hoja de Trabajo para listado'!$AB$151:$BA$151,0)),0)+IFERROR(INDEX('Hoja de Trabajo para listado'!$BC$155:$CB$1048576,MATCH($A1144,'Hoja de Trabajo para listado'!$BC$155:$BC$1048576,0),MATCH((CUADRO!Q$4&amp;$E1144),'Hoja de Trabajo para listado'!$BC$151:$CB$151,0)),0)+IFERROR(INDEX('Hoja de Trabajo para listado'!$DE$153:$DG$274,MATCH($A1144,'Hoja de Trabajo para listado'!$DE$153:$DE$1048576,0),MATCH((CUADRO!Q$4&amp;$E1144),'Hoja de Trabajo para listado'!$DE$151:$DG$151,0)),0)+IFERROR(INDEX('Hoja de Trabajo para listado'!$CD$155:$DC$1048576,MATCH($A1144,'Hoja de Trabajo para listado'!$CD$155:$CD$1048576,0),MATCH((CUADRO!Q$4&amp;$E1144),'Hoja de Trabajo para listado'!$CD$151:$DC$151,0)),0)</f>
        <v>0</v>
      </c>
      <c r="R1144" s="245">
        <f t="shared" ca="1" si="41"/>
        <v>0</v>
      </c>
      <c r="S1144" s="259">
        <f ca="1">+R1143+R1144</f>
        <v>0</v>
      </c>
      <c r="T1144" s="245">
        <f ca="1">+S1144</f>
        <v>0</v>
      </c>
      <c r="U1144" s="244">
        <f t="shared" si="42"/>
        <v>2</v>
      </c>
      <c r="V1144" s="333" t="str">
        <f>+VLOOKUP(A1144,bd_lista!$A$3:$E$592,5,FALSE)</f>
        <v>Instituciones Descentralizadas Municipales</v>
      </c>
      <c r="W1144" s="388"/>
      <c r="X1144" s="242">
        <f>+VLOOKUP(A1144,[4]Sheet1!$A$13:$D$744,4,FALSE)</f>
        <v>0</v>
      </c>
      <c r="Y1144" s="242" t="e">
        <f>+VLOOKUP(X1144,bd_lista!$A$3:$C$592,3,FALSE)</f>
        <v>#N/A</v>
      </c>
      <c r="Z1144" s="292"/>
      <c r="AA1144" s="293"/>
    </row>
    <row r="1145" spans="1:27" customFormat="1" ht="15" hidden="1" customHeight="1">
      <c r="A1145" s="32">
        <v>2323</v>
      </c>
      <c r="B1145" s="392">
        <f>+A1145</f>
        <v>2323</v>
      </c>
      <c r="C1145" s="247" t="str">
        <f>+VLOOKUP(A1145,bd_lista!$A$3:$C$592,3,FALSE)</f>
        <v>ENTIDAD ASEO MUNICIPAL DE TARIJA</v>
      </c>
      <c r="D1145" s="389" t="str">
        <f>+C1145</f>
        <v>ENTIDAD ASEO MUNICIPAL DE TARIJA</v>
      </c>
      <c r="E1145" s="242" t="s">
        <v>1304</v>
      </c>
      <c r="F1145" s="243">
        <f ca="1">+IFERROR(INDEX('Hoja de Trabajo para listado'!$A$155:$Z$1048576,MATCH($A1145,'Hoja de Trabajo para listado'!$A$155:$A$1048576,0),MATCH((CUADRO!F$4&amp;$E1145),'Hoja de Trabajo para listado'!$A$151:$Z$151,0)),0)+IFERROR(INDEX('Hoja de Trabajo para listado'!$AB$155:$BA$1048576,MATCH($A1145,'Hoja de Trabajo para listado'!$AB$155:$AB$1048576,0),MATCH((CUADRO!F$4&amp;$E1145),'Hoja de Trabajo para listado'!$AB$151:$BA$151,0)),0)+IFERROR(INDEX('Hoja de Trabajo para listado'!$BC$155:$CB$1048576,MATCH($A1145,'Hoja de Trabajo para listado'!$BC$155:$BC$1048576,0),MATCH((CUADRO!F$4&amp;$E1145),'Hoja de Trabajo para listado'!$BC$151:$CB$151,0)),0)+IFERROR(INDEX('Hoja de Trabajo para listado'!$DE$153:$DG$274,MATCH($A1145,'Hoja de Trabajo para listado'!$DE$153:$DE$1048576,0),MATCH((CUADRO!F$4&amp;$E1145),'Hoja de Trabajo para listado'!$DE$151:$DG$151,0)),0)+IFERROR(INDEX('Hoja de Trabajo para listado'!$CD$155:$DC$1048576,MATCH($A1145,'Hoja de Trabajo para listado'!$CD$155:$CD$1048576,0),MATCH((CUADRO!F$4&amp;$E1145),'Hoja de Trabajo para listado'!$CD$151:$DC$151,0)),0)</f>
        <v>0</v>
      </c>
      <c r="G1145" s="243">
        <f ca="1">+IFERROR(INDEX('Hoja de Trabajo para listado'!$A$155:$Z$1048576,MATCH($A1145,'Hoja de Trabajo para listado'!$A$155:$A$1048576,0),MATCH((CUADRO!G$4&amp;$E1145),'Hoja de Trabajo para listado'!$A$151:$Z$151,0)),0)+IFERROR(INDEX('Hoja de Trabajo para listado'!$AB$155:$BA$1048576,MATCH($A1145,'Hoja de Trabajo para listado'!$AB$155:$AB$1048576,0),MATCH((CUADRO!G$4&amp;$E1145),'Hoja de Trabajo para listado'!$AB$151:$BA$151,0)),0)+IFERROR(INDEX('Hoja de Trabajo para listado'!$BC$155:$CB$1048576,MATCH($A1145,'Hoja de Trabajo para listado'!$BC$155:$BC$1048576,0),MATCH((CUADRO!G$4&amp;$E1145),'Hoja de Trabajo para listado'!$BC$151:$CB$151,0)),0)+IFERROR(INDEX('Hoja de Trabajo para listado'!$DE$153:$DG$274,MATCH($A1145,'Hoja de Trabajo para listado'!$DE$153:$DE$1048576,0),MATCH((CUADRO!G$4&amp;$E1145),'Hoja de Trabajo para listado'!$DE$151:$DG$151,0)),0)+IFERROR(INDEX('Hoja de Trabajo para listado'!$CD$155:$DC$1048576,MATCH($A1145,'Hoja de Trabajo para listado'!$CD$155:$CD$1048576,0),MATCH((CUADRO!G$4&amp;$E1145),'Hoja de Trabajo para listado'!$CD$151:$DC$151,0)),0)</f>
        <v>0</v>
      </c>
      <c r="H1145" s="243">
        <f ca="1">+IFERROR(INDEX('Hoja de Trabajo para listado'!$A$155:$Z$1048576,MATCH($A1145,'Hoja de Trabajo para listado'!$A$155:$A$1048576,0),MATCH((CUADRO!H$4&amp;$E1145),'Hoja de Trabajo para listado'!$A$151:$Z$151,0)),0)+IFERROR(INDEX('Hoja de Trabajo para listado'!$AB$155:$BA$1048576,MATCH($A1145,'Hoja de Trabajo para listado'!$AB$155:$AB$1048576,0),MATCH((CUADRO!H$4&amp;$E1145),'Hoja de Trabajo para listado'!$AB$151:$BA$151,0)),0)+IFERROR(INDEX('Hoja de Trabajo para listado'!$BC$155:$CB$1048576,MATCH($A1145,'Hoja de Trabajo para listado'!$BC$155:$BC$1048576,0),MATCH((CUADRO!H$4&amp;$E1145),'Hoja de Trabajo para listado'!$BC$151:$CB$151,0)),0)+IFERROR(INDEX('Hoja de Trabajo para listado'!$DE$153:$DG$274,MATCH($A1145,'Hoja de Trabajo para listado'!$DE$153:$DE$1048576,0),MATCH((CUADRO!H$4&amp;$E1145),'Hoja de Trabajo para listado'!$DE$151:$DG$151,0)),0)+IFERROR(INDEX('Hoja de Trabajo para listado'!$CD$155:$DC$1048576,MATCH($A1145,'Hoja de Trabajo para listado'!$CD$155:$CD$1048576,0),MATCH((CUADRO!H$4&amp;$E1145),'Hoja de Trabajo para listado'!$CD$151:$DC$151,0)),0)</f>
        <v>0</v>
      </c>
      <c r="I1145" s="243">
        <f ca="1">+IFERROR(INDEX('Hoja de Trabajo para listado'!$A$155:$Z$1048576,MATCH($A1145,'Hoja de Trabajo para listado'!$A$155:$A$1048576,0),MATCH((CUADRO!I$4&amp;$E1145),'Hoja de Trabajo para listado'!$A$151:$Z$151,0)),0)+IFERROR(INDEX('Hoja de Trabajo para listado'!$AB$155:$BA$1048576,MATCH($A1145,'Hoja de Trabajo para listado'!$AB$155:$AB$1048576,0),MATCH((CUADRO!I$4&amp;$E1145),'Hoja de Trabajo para listado'!$AB$151:$BA$151,0)),0)+IFERROR(INDEX('Hoja de Trabajo para listado'!$BC$155:$CB$1048576,MATCH($A1145,'Hoja de Trabajo para listado'!$BC$155:$BC$1048576,0),MATCH((CUADRO!I$4&amp;$E1145),'Hoja de Trabajo para listado'!$BC$151:$CB$151,0)),0)+IFERROR(INDEX('Hoja de Trabajo para listado'!$DE$153:$DG$274,MATCH($A1145,'Hoja de Trabajo para listado'!$DE$153:$DE$1048576,0),MATCH((CUADRO!I$4&amp;$E1145),'Hoja de Trabajo para listado'!$DE$151:$DG$151,0)),0)+IFERROR(INDEX('Hoja de Trabajo para listado'!$CD$155:$DC$1048576,MATCH($A1145,'Hoja de Trabajo para listado'!$CD$155:$CD$1048576,0),MATCH((CUADRO!I$4&amp;$E1145),'Hoja de Trabajo para listado'!$CD$151:$DC$151,0)),0)</f>
        <v>0</v>
      </c>
      <c r="J1145" s="243">
        <f ca="1">+IFERROR(INDEX('Hoja de Trabajo para listado'!$A$155:$Z$1048576,MATCH($A1145,'Hoja de Trabajo para listado'!$A$155:$A$1048576,0),MATCH((CUADRO!J$4&amp;$E1145),'Hoja de Trabajo para listado'!$A$151:$Z$151,0)),0)+IFERROR(INDEX('Hoja de Trabajo para listado'!$AB$155:$BA$1048576,MATCH($A1145,'Hoja de Trabajo para listado'!$AB$155:$AB$1048576,0),MATCH((CUADRO!J$4&amp;$E1145),'Hoja de Trabajo para listado'!$AB$151:$BA$151,0)),0)+IFERROR(INDEX('Hoja de Trabajo para listado'!$BC$155:$CB$1048576,MATCH($A1145,'Hoja de Trabajo para listado'!$BC$155:$BC$1048576,0),MATCH((CUADRO!J$4&amp;$E1145),'Hoja de Trabajo para listado'!$BC$151:$CB$151,0)),0)+IFERROR(INDEX('Hoja de Trabajo para listado'!$DE$153:$DG$274,MATCH($A1145,'Hoja de Trabajo para listado'!$DE$153:$DE$1048576,0),MATCH((CUADRO!J$4&amp;$E1145),'Hoja de Trabajo para listado'!$DE$151:$DG$151,0)),0)+IFERROR(INDEX('Hoja de Trabajo para listado'!$CD$155:$DC$1048576,MATCH($A1145,'Hoja de Trabajo para listado'!$CD$155:$CD$1048576,0),MATCH((CUADRO!J$4&amp;$E1145),'Hoja de Trabajo para listado'!$CD$151:$DC$151,0)),0)</f>
        <v>0</v>
      </c>
      <c r="K1145" s="243">
        <f ca="1">+IFERROR(INDEX('Hoja de Trabajo para listado'!$A$155:$Z$1048576,MATCH($A1145,'Hoja de Trabajo para listado'!$A$155:$A$1048576,0),MATCH((CUADRO!K$4&amp;$E1145),'Hoja de Trabajo para listado'!$A$151:$Z$151,0)),0)+IFERROR(INDEX('Hoja de Trabajo para listado'!$AB$155:$BA$1048576,MATCH($A1145,'Hoja de Trabajo para listado'!$AB$155:$AB$1048576,0),MATCH((CUADRO!K$4&amp;$E1145),'Hoja de Trabajo para listado'!$AB$151:$BA$151,0)),0)+IFERROR(INDEX('Hoja de Trabajo para listado'!$BC$155:$CB$1048576,MATCH($A1145,'Hoja de Trabajo para listado'!$BC$155:$BC$1048576,0),MATCH((CUADRO!K$4&amp;$E1145),'Hoja de Trabajo para listado'!$BC$151:$CB$151,0)),0)+IFERROR(INDEX('Hoja de Trabajo para listado'!$DE$153:$DG$274,MATCH($A1145,'Hoja de Trabajo para listado'!$DE$153:$DE$1048576,0),MATCH((CUADRO!K$4&amp;$E1145),'Hoja de Trabajo para listado'!$DE$151:$DG$151,0)),0)+IFERROR(INDEX('Hoja de Trabajo para listado'!$CD$155:$DC$1048576,MATCH($A1145,'Hoja de Trabajo para listado'!$CD$155:$CD$1048576,0),MATCH((CUADRO!K$4&amp;$E1145),'Hoja de Trabajo para listado'!$CD$151:$DC$151,0)),0)</f>
        <v>0</v>
      </c>
      <c r="L1145" s="243">
        <f ca="1">+IFERROR(INDEX('Hoja de Trabajo para listado'!$A$155:$Z$1048576,MATCH($A1145,'Hoja de Trabajo para listado'!$A$155:$A$1048576,0),MATCH((CUADRO!L$4&amp;$E1145),'Hoja de Trabajo para listado'!$A$151:$Z$151,0)),0)+IFERROR(INDEX('Hoja de Trabajo para listado'!$AB$155:$BA$1048576,MATCH($A1145,'Hoja de Trabajo para listado'!$AB$155:$AB$1048576,0),MATCH((CUADRO!L$4&amp;$E1145),'Hoja de Trabajo para listado'!$AB$151:$BA$151,0)),0)+IFERROR(INDEX('Hoja de Trabajo para listado'!$BC$155:$CB$1048576,MATCH($A1145,'Hoja de Trabajo para listado'!$BC$155:$BC$1048576,0),MATCH((CUADRO!L$4&amp;$E1145),'Hoja de Trabajo para listado'!$BC$151:$CB$151,0)),0)+IFERROR(INDEX('Hoja de Trabajo para listado'!$DE$153:$DG$274,MATCH($A1145,'Hoja de Trabajo para listado'!$DE$153:$DE$1048576,0),MATCH((CUADRO!L$4&amp;$E1145),'Hoja de Trabajo para listado'!$DE$151:$DG$151,0)),0)+IFERROR(INDEX('Hoja de Trabajo para listado'!$CD$155:$DC$1048576,MATCH($A1145,'Hoja de Trabajo para listado'!$CD$155:$CD$1048576,0),MATCH((CUADRO!L$4&amp;$E1145),'Hoja de Trabajo para listado'!$CD$151:$DC$151,0)),0)</f>
        <v>0</v>
      </c>
      <c r="M1145" s="243">
        <f ca="1">+IFERROR(INDEX('Hoja de Trabajo para listado'!$A$155:$Z$1048576,MATCH($A1145,'Hoja de Trabajo para listado'!$A$155:$A$1048576,0),MATCH((CUADRO!M$4&amp;$E1145),'Hoja de Trabajo para listado'!$A$151:$Z$151,0)),0)+IFERROR(INDEX('Hoja de Trabajo para listado'!$AB$155:$BA$1048576,MATCH($A1145,'Hoja de Trabajo para listado'!$AB$155:$AB$1048576,0),MATCH((CUADRO!M$4&amp;$E1145),'Hoja de Trabajo para listado'!$AB$151:$BA$151,0)),0)+IFERROR(INDEX('Hoja de Trabajo para listado'!$BC$155:$CB$1048576,MATCH($A1145,'Hoja de Trabajo para listado'!$BC$155:$BC$1048576,0),MATCH((CUADRO!M$4&amp;$E1145),'Hoja de Trabajo para listado'!$BC$151:$CB$151,0)),0)+IFERROR(INDEX('Hoja de Trabajo para listado'!$DE$153:$DG$274,MATCH($A1145,'Hoja de Trabajo para listado'!$DE$153:$DE$1048576,0),MATCH((CUADRO!M$4&amp;$E1145),'Hoja de Trabajo para listado'!$DE$151:$DG$151,0)),0)+IFERROR(INDEX('Hoja de Trabajo para listado'!$CD$155:$DC$1048576,MATCH($A1145,'Hoja de Trabajo para listado'!$CD$155:$CD$1048576,0),MATCH((CUADRO!M$4&amp;$E1145),'Hoja de Trabajo para listado'!$CD$151:$DC$151,0)),0)</f>
        <v>0</v>
      </c>
      <c r="N1145" s="243">
        <f ca="1">+IFERROR(INDEX('Hoja de Trabajo para listado'!$A$155:$Z$1048576,MATCH($A1145,'Hoja de Trabajo para listado'!$A$155:$A$1048576,0),MATCH((CUADRO!N$4&amp;$E1145),'Hoja de Trabajo para listado'!$A$151:$Z$151,0)),0)+IFERROR(INDEX('Hoja de Trabajo para listado'!$AB$155:$BA$1048576,MATCH($A1145,'Hoja de Trabajo para listado'!$AB$155:$AB$1048576,0),MATCH((CUADRO!N$4&amp;$E1145),'Hoja de Trabajo para listado'!$AB$151:$BA$151,0)),0)+IFERROR(INDEX('Hoja de Trabajo para listado'!$BC$155:$CB$1048576,MATCH($A1145,'Hoja de Trabajo para listado'!$BC$155:$BC$1048576,0),MATCH((CUADRO!N$4&amp;$E1145),'Hoja de Trabajo para listado'!$BC$151:$CB$151,0)),0)+IFERROR(INDEX('Hoja de Trabajo para listado'!$DE$153:$DG$274,MATCH($A1145,'Hoja de Trabajo para listado'!$DE$153:$DE$1048576,0),MATCH((CUADRO!N$4&amp;$E1145),'Hoja de Trabajo para listado'!$DE$151:$DG$151,0)),0)+IFERROR(INDEX('Hoja de Trabajo para listado'!$CD$155:$DC$1048576,MATCH($A1145,'Hoja de Trabajo para listado'!$CD$155:$CD$1048576,0),MATCH((CUADRO!N$4&amp;$E1145),'Hoja de Trabajo para listado'!$CD$151:$DC$151,0)),0)</f>
        <v>0</v>
      </c>
      <c r="O1145" s="243">
        <f ca="1">+IFERROR(INDEX('Hoja de Trabajo para listado'!$A$155:$Z$1048576,MATCH($A1145,'Hoja de Trabajo para listado'!$A$155:$A$1048576,0),MATCH((CUADRO!O$4&amp;$E1145),'Hoja de Trabajo para listado'!$A$151:$Z$151,0)),0)+IFERROR(INDEX('Hoja de Trabajo para listado'!$AB$155:$BA$1048576,MATCH($A1145,'Hoja de Trabajo para listado'!$AB$155:$AB$1048576,0),MATCH((CUADRO!O$4&amp;$E1145),'Hoja de Trabajo para listado'!$AB$151:$BA$151,0)),0)+IFERROR(INDEX('Hoja de Trabajo para listado'!$BC$155:$CB$1048576,MATCH($A1145,'Hoja de Trabajo para listado'!$BC$155:$BC$1048576,0),MATCH((CUADRO!O$4&amp;$E1145),'Hoja de Trabajo para listado'!$BC$151:$CB$151,0)),0)+IFERROR(INDEX('Hoja de Trabajo para listado'!$DE$153:$DG$274,MATCH($A1145,'Hoja de Trabajo para listado'!$DE$153:$DE$1048576,0),MATCH((CUADRO!O$4&amp;$E1145),'Hoja de Trabajo para listado'!$DE$151:$DG$151,0)),0)+IFERROR(INDEX('Hoja de Trabajo para listado'!$CD$155:$DC$1048576,MATCH($A1145,'Hoja de Trabajo para listado'!$CD$155:$CD$1048576,0),MATCH((CUADRO!O$4&amp;$E1145),'Hoja de Trabajo para listado'!$CD$151:$DC$151,0)),0)</f>
        <v>0</v>
      </c>
      <c r="P1145" s="243">
        <f ca="1">+IFERROR(INDEX('Hoja de Trabajo para listado'!$A$155:$Z$1048576,MATCH($A1145,'Hoja de Trabajo para listado'!$A$155:$A$1048576,0),MATCH((CUADRO!P$4&amp;$E1145),'Hoja de Trabajo para listado'!$A$151:$Z$151,0)),0)+IFERROR(INDEX('Hoja de Trabajo para listado'!$AB$155:$BA$1048576,MATCH($A1145,'Hoja de Trabajo para listado'!$AB$155:$AB$1048576,0),MATCH((CUADRO!P$4&amp;$E1145),'Hoja de Trabajo para listado'!$AB$151:$BA$151,0)),0)+IFERROR(INDEX('Hoja de Trabajo para listado'!$BC$155:$CB$1048576,MATCH($A1145,'Hoja de Trabajo para listado'!$BC$155:$BC$1048576,0),MATCH((CUADRO!P$4&amp;$E1145),'Hoja de Trabajo para listado'!$BC$151:$CB$151,0)),0)+IFERROR(INDEX('Hoja de Trabajo para listado'!$DE$153:$DG$274,MATCH($A1145,'Hoja de Trabajo para listado'!$DE$153:$DE$1048576,0),MATCH((CUADRO!P$4&amp;$E1145),'Hoja de Trabajo para listado'!$DE$151:$DG$151,0)),0)+IFERROR(INDEX('Hoja de Trabajo para listado'!$CD$155:$DC$1048576,MATCH($A1145,'Hoja de Trabajo para listado'!$CD$155:$CD$1048576,0),MATCH((CUADRO!P$4&amp;$E1145),'Hoja de Trabajo para listado'!$CD$151:$DC$151,0)),0)</f>
        <v>0</v>
      </c>
      <c r="Q1145" s="243">
        <f ca="1">+IFERROR(INDEX('Hoja de Trabajo para listado'!$A$155:$Z$1048576,MATCH($A1145,'Hoja de Trabajo para listado'!$A$155:$A$1048576,0),MATCH((CUADRO!Q$4&amp;$E1145),'Hoja de Trabajo para listado'!$A$151:$Z$151,0)),0)+IFERROR(INDEX('Hoja de Trabajo para listado'!$AB$155:$BA$1048576,MATCH($A1145,'Hoja de Trabajo para listado'!$AB$155:$AB$1048576,0),MATCH((CUADRO!Q$4&amp;$E1145),'Hoja de Trabajo para listado'!$AB$151:$BA$151,0)),0)+IFERROR(INDEX('Hoja de Trabajo para listado'!$BC$155:$CB$1048576,MATCH($A1145,'Hoja de Trabajo para listado'!$BC$155:$BC$1048576,0),MATCH((CUADRO!Q$4&amp;$E1145),'Hoja de Trabajo para listado'!$BC$151:$CB$151,0)),0)+IFERROR(INDEX('Hoja de Trabajo para listado'!$DE$153:$DG$274,MATCH($A1145,'Hoja de Trabajo para listado'!$DE$153:$DE$1048576,0),MATCH((CUADRO!Q$4&amp;$E1145),'Hoja de Trabajo para listado'!$DE$151:$DG$151,0)),0)+IFERROR(INDEX('Hoja de Trabajo para listado'!$CD$155:$DC$1048576,MATCH($A1145,'Hoja de Trabajo para listado'!$CD$155:$CD$1048576,0),MATCH((CUADRO!Q$4&amp;$E1145),'Hoja de Trabajo para listado'!$CD$151:$DC$151,0)),0)</f>
        <v>0</v>
      </c>
      <c r="R1145" s="243">
        <f t="shared" ca="1" si="41"/>
        <v>0</v>
      </c>
      <c r="S1145" s="249"/>
      <c r="T1145" s="243">
        <f ca="1">+T1146</f>
        <v>0</v>
      </c>
      <c r="U1145" s="242">
        <f t="shared" si="42"/>
        <v>1</v>
      </c>
      <c r="V1145" s="333" t="str">
        <f>+VLOOKUP(A1145,bd_lista!$A$3:$E$592,5,FALSE)</f>
        <v>Instituciones Descentralizadas Municipales</v>
      </c>
      <c r="W1145" s="387" t="str">
        <f>+V1145</f>
        <v>Instituciones Descentralizadas Municipales</v>
      </c>
      <c r="X1145" s="242">
        <f>+VLOOKUP(A1145,[4]Sheet1!$A$13:$D$744,4,FALSE)</f>
        <v>0</v>
      </c>
      <c r="Y1145" s="242" t="e">
        <f>+VLOOKUP(X1145,bd_lista!$A$3:$C$592,3,FALSE)</f>
        <v>#N/A</v>
      </c>
      <c r="Z1145" s="294">
        <f>+X1145</f>
        <v>0</v>
      </c>
      <c r="AA1145" s="295" t="e">
        <f>+Y1145</f>
        <v>#N/A</v>
      </c>
    </row>
    <row r="1146" spans="1:27" customFormat="1" ht="15" hidden="1" customHeight="1">
      <c r="A1146" s="32">
        <v>2323</v>
      </c>
      <c r="B1146" s="393"/>
      <c r="C1146" s="247" t="str">
        <f>+VLOOKUP(A1146,bd_lista!$A$3:$C$592,3,FALSE)</f>
        <v>ENTIDAD ASEO MUNICIPAL DE TARIJA</v>
      </c>
      <c r="D1146" s="390"/>
      <c r="E1146" s="244" t="s">
        <v>1305</v>
      </c>
      <c r="F1146" s="245">
        <f ca="1">+IFERROR(INDEX('Hoja de Trabajo para listado'!$A$155:$Z$1048576,MATCH($A1146,'Hoja de Trabajo para listado'!$A$155:$A$1048576,0),MATCH((CUADRO!F$4&amp;$E1146),'Hoja de Trabajo para listado'!$A$151:$Z$151,0)),0)+IFERROR(INDEX('Hoja de Trabajo para listado'!$AB$155:$BA$1048576,MATCH($A1146,'Hoja de Trabajo para listado'!$AB$155:$AB$1048576,0),MATCH((CUADRO!F$4&amp;$E1146),'Hoja de Trabajo para listado'!$AB$151:$BA$151,0)),0)+IFERROR(INDEX('Hoja de Trabajo para listado'!$BC$155:$CB$1048576,MATCH($A1146,'Hoja de Trabajo para listado'!$BC$155:$BC$1048576,0),MATCH((CUADRO!F$4&amp;$E1146),'Hoja de Trabajo para listado'!$BC$151:$CB$151,0)),0)+IFERROR(INDEX('Hoja de Trabajo para listado'!$DE$153:$DG$274,MATCH($A1146,'Hoja de Trabajo para listado'!$DE$153:$DE$1048576,0),MATCH((CUADRO!F$4&amp;$E1146),'Hoja de Trabajo para listado'!$DE$151:$DG$151,0)),0)+IFERROR(INDEX('Hoja de Trabajo para listado'!$CD$155:$DC$1048576,MATCH($A1146,'Hoja de Trabajo para listado'!$CD$155:$CD$1048576,0),MATCH((CUADRO!F$4&amp;$E1146),'Hoja de Trabajo para listado'!$CD$151:$DC$151,0)),0)</f>
        <v>0</v>
      </c>
      <c r="G1146" s="245">
        <f ca="1">+IFERROR(INDEX('Hoja de Trabajo para listado'!$A$155:$Z$1048576,MATCH($A1146,'Hoja de Trabajo para listado'!$A$155:$A$1048576,0),MATCH((CUADRO!G$4&amp;$E1146),'Hoja de Trabajo para listado'!$A$151:$Z$151,0)),0)+IFERROR(INDEX('Hoja de Trabajo para listado'!$AB$155:$BA$1048576,MATCH($A1146,'Hoja de Trabajo para listado'!$AB$155:$AB$1048576,0),MATCH((CUADRO!G$4&amp;$E1146),'Hoja de Trabajo para listado'!$AB$151:$BA$151,0)),0)+IFERROR(INDEX('Hoja de Trabajo para listado'!$BC$155:$CB$1048576,MATCH($A1146,'Hoja de Trabajo para listado'!$BC$155:$BC$1048576,0),MATCH((CUADRO!G$4&amp;$E1146),'Hoja de Trabajo para listado'!$BC$151:$CB$151,0)),0)+IFERROR(INDEX('Hoja de Trabajo para listado'!$DE$153:$DG$274,MATCH($A1146,'Hoja de Trabajo para listado'!$DE$153:$DE$1048576,0),MATCH((CUADRO!G$4&amp;$E1146),'Hoja de Trabajo para listado'!$DE$151:$DG$151,0)),0)+IFERROR(INDEX('Hoja de Trabajo para listado'!$CD$155:$DC$1048576,MATCH($A1146,'Hoja de Trabajo para listado'!$CD$155:$CD$1048576,0),MATCH((CUADRO!G$4&amp;$E1146),'Hoja de Trabajo para listado'!$CD$151:$DC$151,0)),0)</f>
        <v>0</v>
      </c>
      <c r="H1146" s="245">
        <f ca="1">+IFERROR(INDEX('Hoja de Trabajo para listado'!$A$155:$Z$1048576,MATCH($A1146,'Hoja de Trabajo para listado'!$A$155:$A$1048576,0),MATCH((CUADRO!H$4&amp;$E1146),'Hoja de Trabajo para listado'!$A$151:$Z$151,0)),0)+IFERROR(INDEX('Hoja de Trabajo para listado'!$AB$155:$BA$1048576,MATCH($A1146,'Hoja de Trabajo para listado'!$AB$155:$AB$1048576,0),MATCH((CUADRO!H$4&amp;$E1146),'Hoja de Trabajo para listado'!$AB$151:$BA$151,0)),0)+IFERROR(INDEX('Hoja de Trabajo para listado'!$BC$155:$CB$1048576,MATCH($A1146,'Hoja de Trabajo para listado'!$BC$155:$BC$1048576,0),MATCH((CUADRO!H$4&amp;$E1146),'Hoja de Trabajo para listado'!$BC$151:$CB$151,0)),0)+IFERROR(INDEX('Hoja de Trabajo para listado'!$DE$153:$DG$274,MATCH($A1146,'Hoja de Trabajo para listado'!$DE$153:$DE$1048576,0),MATCH((CUADRO!H$4&amp;$E1146),'Hoja de Trabajo para listado'!$DE$151:$DG$151,0)),0)+IFERROR(INDEX('Hoja de Trabajo para listado'!$CD$155:$DC$1048576,MATCH($A1146,'Hoja de Trabajo para listado'!$CD$155:$CD$1048576,0),MATCH((CUADRO!H$4&amp;$E1146),'Hoja de Trabajo para listado'!$CD$151:$DC$151,0)),0)</f>
        <v>0</v>
      </c>
      <c r="I1146" s="245">
        <f ca="1">+IFERROR(INDEX('Hoja de Trabajo para listado'!$A$155:$Z$1048576,MATCH($A1146,'Hoja de Trabajo para listado'!$A$155:$A$1048576,0),MATCH((CUADRO!I$4&amp;$E1146),'Hoja de Trabajo para listado'!$A$151:$Z$151,0)),0)+IFERROR(INDEX('Hoja de Trabajo para listado'!$AB$155:$BA$1048576,MATCH($A1146,'Hoja de Trabajo para listado'!$AB$155:$AB$1048576,0),MATCH((CUADRO!I$4&amp;$E1146),'Hoja de Trabajo para listado'!$AB$151:$BA$151,0)),0)+IFERROR(INDEX('Hoja de Trabajo para listado'!$BC$155:$CB$1048576,MATCH($A1146,'Hoja de Trabajo para listado'!$BC$155:$BC$1048576,0),MATCH((CUADRO!I$4&amp;$E1146),'Hoja de Trabajo para listado'!$BC$151:$CB$151,0)),0)+IFERROR(INDEX('Hoja de Trabajo para listado'!$DE$153:$DG$274,MATCH($A1146,'Hoja de Trabajo para listado'!$DE$153:$DE$1048576,0),MATCH((CUADRO!I$4&amp;$E1146),'Hoja de Trabajo para listado'!$DE$151:$DG$151,0)),0)+IFERROR(INDEX('Hoja de Trabajo para listado'!$CD$155:$DC$1048576,MATCH($A1146,'Hoja de Trabajo para listado'!$CD$155:$CD$1048576,0),MATCH((CUADRO!I$4&amp;$E1146),'Hoja de Trabajo para listado'!$CD$151:$DC$151,0)),0)</f>
        <v>0</v>
      </c>
      <c r="J1146" s="245">
        <f ca="1">+IFERROR(INDEX('Hoja de Trabajo para listado'!$A$155:$Z$1048576,MATCH($A1146,'Hoja de Trabajo para listado'!$A$155:$A$1048576,0),MATCH((CUADRO!J$4&amp;$E1146),'Hoja de Trabajo para listado'!$A$151:$Z$151,0)),0)+IFERROR(INDEX('Hoja de Trabajo para listado'!$AB$155:$BA$1048576,MATCH($A1146,'Hoja de Trabajo para listado'!$AB$155:$AB$1048576,0),MATCH((CUADRO!J$4&amp;$E1146),'Hoja de Trabajo para listado'!$AB$151:$BA$151,0)),0)+IFERROR(INDEX('Hoja de Trabajo para listado'!$BC$155:$CB$1048576,MATCH($A1146,'Hoja de Trabajo para listado'!$BC$155:$BC$1048576,0),MATCH((CUADRO!J$4&amp;$E1146),'Hoja de Trabajo para listado'!$BC$151:$CB$151,0)),0)+IFERROR(INDEX('Hoja de Trabajo para listado'!$DE$153:$DG$274,MATCH($A1146,'Hoja de Trabajo para listado'!$DE$153:$DE$1048576,0),MATCH((CUADRO!J$4&amp;$E1146),'Hoja de Trabajo para listado'!$DE$151:$DG$151,0)),0)+IFERROR(INDEX('Hoja de Trabajo para listado'!$CD$155:$DC$1048576,MATCH($A1146,'Hoja de Trabajo para listado'!$CD$155:$CD$1048576,0),MATCH((CUADRO!J$4&amp;$E1146),'Hoja de Trabajo para listado'!$CD$151:$DC$151,0)),0)</f>
        <v>0</v>
      </c>
      <c r="K1146" s="245">
        <f ca="1">+IFERROR(INDEX('Hoja de Trabajo para listado'!$A$155:$Z$1048576,MATCH($A1146,'Hoja de Trabajo para listado'!$A$155:$A$1048576,0),MATCH((CUADRO!K$4&amp;$E1146),'Hoja de Trabajo para listado'!$A$151:$Z$151,0)),0)+IFERROR(INDEX('Hoja de Trabajo para listado'!$AB$155:$BA$1048576,MATCH($A1146,'Hoja de Trabajo para listado'!$AB$155:$AB$1048576,0),MATCH((CUADRO!K$4&amp;$E1146),'Hoja de Trabajo para listado'!$AB$151:$BA$151,0)),0)+IFERROR(INDEX('Hoja de Trabajo para listado'!$BC$155:$CB$1048576,MATCH($A1146,'Hoja de Trabajo para listado'!$BC$155:$BC$1048576,0),MATCH((CUADRO!K$4&amp;$E1146),'Hoja de Trabajo para listado'!$BC$151:$CB$151,0)),0)+IFERROR(INDEX('Hoja de Trabajo para listado'!$DE$153:$DG$274,MATCH($A1146,'Hoja de Trabajo para listado'!$DE$153:$DE$1048576,0),MATCH((CUADRO!K$4&amp;$E1146),'Hoja de Trabajo para listado'!$DE$151:$DG$151,0)),0)+IFERROR(INDEX('Hoja de Trabajo para listado'!$CD$155:$DC$1048576,MATCH($A1146,'Hoja de Trabajo para listado'!$CD$155:$CD$1048576,0),MATCH((CUADRO!K$4&amp;$E1146),'Hoja de Trabajo para listado'!$CD$151:$DC$151,0)),0)</f>
        <v>0</v>
      </c>
      <c r="L1146" s="245">
        <f ca="1">+IFERROR(INDEX('Hoja de Trabajo para listado'!$A$155:$Z$1048576,MATCH($A1146,'Hoja de Trabajo para listado'!$A$155:$A$1048576,0),MATCH((CUADRO!L$4&amp;$E1146),'Hoja de Trabajo para listado'!$A$151:$Z$151,0)),0)+IFERROR(INDEX('Hoja de Trabajo para listado'!$AB$155:$BA$1048576,MATCH($A1146,'Hoja de Trabajo para listado'!$AB$155:$AB$1048576,0),MATCH((CUADRO!L$4&amp;$E1146),'Hoja de Trabajo para listado'!$AB$151:$BA$151,0)),0)+IFERROR(INDEX('Hoja de Trabajo para listado'!$BC$155:$CB$1048576,MATCH($A1146,'Hoja de Trabajo para listado'!$BC$155:$BC$1048576,0),MATCH((CUADRO!L$4&amp;$E1146),'Hoja de Trabajo para listado'!$BC$151:$CB$151,0)),0)+IFERROR(INDEX('Hoja de Trabajo para listado'!$DE$153:$DG$274,MATCH($A1146,'Hoja de Trabajo para listado'!$DE$153:$DE$1048576,0),MATCH((CUADRO!L$4&amp;$E1146),'Hoja de Trabajo para listado'!$DE$151:$DG$151,0)),0)+IFERROR(INDEX('Hoja de Trabajo para listado'!$CD$155:$DC$1048576,MATCH($A1146,'Hoja de Trabajo para listado'!$CD$155:$CD$1048576,0),MATCH((CUADRO!L$4&amp;$E1146),'Hoja de Trabajo para listado'!$CD$151:$DC$151,0)),0)</f>
        <v>0</v>
      </c>
      <c r="M1146" s="245">
        <f ca="1">+IFERROR(INDEX('Hoja de Trabajo para listado'!$A$155:$Z$1048576,MATCH($A1146,'Hoja de Trabajo para listado'!$A$155:$A$1048576,0),MATCH((CUADRO!M$4&amp;$E1146),'Hoja de Trabajo para listado'!$A$151:$Z$151,0)),0)+IFERROR(INDEX('Hoja de Trabajo para listado'!$AB$155:$BA$1048576,MATCH($A1146,'Hoja de Trabajo para listado'!$AB$155:$AB$1048576,0),MATCH((CUADRO!M$4&amp;$E1146),'Hoja de Trabajo para listado'!$AB$151:$BA$151,0)),0)+IFERROR(INDEX('Hoja de Trabajo para listado'!$BC$155:$CB$1048576,MATCH($A1146,'Hoja de Trabajo para listado'!$BC$155:$BC$1048576,0),MATCH((CUADRO!M$4&amp;$E1146),'Hoja de Trabajo para listado'!$BC$151:$CB$151,0)),0)+IFERROR(INDEX('Hoja de Trabajo para listado'!$DE$153:$DG$274,MATCH($A1146,'Hoja de Trabajo para listado'!$DE$153:$DE$1048576,0),MATCH((CUADRO!M$4&amp;$E1146),'Hoja de Trabajo para listado'!$DE$151:$DG$151,0)),0)+IFERROR(INDEX('Hoja de Trabajo para listado'!$CD$155:$DC$1048576,MATCH($A1146,'Hoja de Trabajo para listado'!$CD$155:$CD$1048576,0),MATCH((CUADRO!M$4&amp;$E1146),'Hoja de Trabajo para listado'!$CD$151:$DC$151,0)),0)</f>
        <v>0</v>
      </c>
      <c r="N1146" s="245">
        <f ca="1">+IFERROR(INDEX('Hoja de Trabajo para listado'!$A$155:$Z$1048576,MATCH($A1146,'Hoja de Trabajo para listado'!$A$155:$A$1048576,0),MATCH((CUADRO!N$4&amp;$E1146),'Hoja de Trabajo para listado'!$A$151:$Z$151,0)),0)+IFERROR(INDEX('Hoja de Trabajo para listado'!$AB$155:$BA$1048576,MATCH($A1146,'Hoja de Trabajo para listado'!$AB$155:$AB$1048576,0),MATCH((CUADRO!N$4&amp;$E1146),'Hoja de Trabajo para listado'!$AB$151:$BA$151,0)),0)+IFERROR(INDEX('Hoja de Trabajo para listado'!$BC$155:$CB$1048576,MATCH($A1146,'Hoja de Trabajo para listado'!$BC$155:$BC$1048576,0),MATCH((CUADRO!N$4&amp;$E1146),'Hoja de Trabajo para listado'!$BC$151:$CB$151,0)),0)+IFERROR(INDEX('Hoja de Trabajo para listado'!$DE$153:$DG$274,MATCH($A1146,'Hoja de Trabajo para listado'!$DE$153:$DE$1048576,0),MATCH((CUADRO!N$4&amp;$E1146),'Hoja de Trabajo para listado'!$DE$151:$DG$151,0)),0)+IFERROR(INDEX('Hoja de Trabajo para listado'!$CD$155:$DC$1048576,MATCH($A1146,'Hoja de Trabajo para listado'!$CD$155:$CD$1048576,0),MATCH((CUADRO!N$4&amp;$E1146),'Hoja de Trabajo para listado'!$CD$151:$DC$151,0)),0)</f>
        <v>0</v>
      </c>
      <c r="O1146" s="245">
        <f ca="1">+IFERROR(INDEX('Hoja de Trabajo para listado'!$A$155:$Z$1048576,MATCH($A1146,'Hoja de Trabajo para listado'!$A$155:$A$1048576,0),MATCH((CUADRO!O$4&amp;$E1146),'Hoja de Trabajo para listado'!$A$151:$Z$151,0)),0)+IFERROR(INDEX('Hoja de Trabajo para listado'!$AB$155:$BA$1048576,MATCH($A1146,'Hoja de Trabajo para listado'!$AB$155:$AB$1048576,0),MATCH((CUADRO!O$4&amp;$E1146),'Hoja de Trabajo para listado'!$AB$151:$BA$151,0)),0)+IFERROR(INDEX('Hoja de Trabajo para listado'!$BC$155:$CB$1048576,MATCH($A1146,'Hoja de Trabajo para listado'!$BC$155:$BC$1048576,0),MATCH((CUADRO!O$4&amp;$E1146),'Hoja de Trabajo para listado'!$BC$151:$CB$151,0)),0)+IFERROR(INDEX('Hoja de Trabajo para listado'!$DE$153:$DG$274,MATCH($A1146,'Hoja de Trabajo para listado'!$DE$153:$DE$1048576,0),MATCH((CUADRO!O$4&amp;$E1146),'Hoja de Trabajo para listado'!$DE$151:$DG$151,0)),0)+IFERROR(INDEX('Hoja de Trabajo para listado'!$CD$155:$DC$1048576,MATCH($A1146,'Hoja de Trabajo para listado'!$CD$155:$CD$1048576,0),MATCH((CUADRO!O$4&amp;$E1146),'Hoja de Trabajo para listado'!$CD$151:$DC$151,0)),0)</f>
        <v>0</v>
      </c>
      <c r="P1146" s="245">
        <f ca="1">+IFERROR(INDEX('Hoja de Trabajo para listado'!$A$155:$Z$1048576,MATCH($A1146,'Hoja de Trabajo para listado'!$A$155:$A$1048576,0),MATCH((CUADRO!P$4&amp;$E1146),'Hoja de Trabajo para listado'!$A$151:$Z$151,0)),0)+IFERROR(INDEX('Hoja de Trabajo para listado'!$AB$155:$BA$1048576,MATCH($A1146,'Hoja de Trabajo para listado'!$AB$155:$AB$1048576,0),MATCH((CUADRO!P$4&amp;$E1146),'Hoja de Trabajo para listado'!$AB$151:$BA$151,0)),0)+IFERROR(INDEX('Hoja de Trabajo para listado'!$BC$155:$CB$1048576,MATCH($A1146,'Hoja de Trabajo para listado'!$BC$155:$BC$1048576,0),MATCH((CUADRO!P$4&amp;$E1146),'Hoja de Trabajo para listado'!$BC$151:$CB$151,0)),0)+IFERROR(INDEX('Hoja de Trabajo para listado'!$DE$153:$DG$274,MATCH($A1146,'Hoja de Trabajo para listado'!$DE$153:$DE$1048576,0),MATCH((CUADRO!P$4&amp;$E1146),'Hoja de Trabajo para listado'!$DE$151:$DG$151,0)),0)+IFERROR(INDEX('Hoja de Trabajo para listado'!$CD$155:$DC$1048576,MATCH($A1146,'Hoja de Trabajo para listado'!$CD$155:$CD$1048576,0),MATCH((CUADRO!P$4&amp;$E1146),'Hoja de Trabajo para listado'!$CD$151:$DC$151,0)),0)</f>
        <v>0</v>
      </c>
      <c r="Q1146" s="245">
        <f ca="1">+IFERROR(INDEX('Hoja de Trabajo para listado'!$A$155:$Z$1048576,MATCH($A1146,'Hoja de Trabajo para listado'!$A$155:$A$1048576,0),MATCH((CUADRO!Q$4&amp;$E1146),'Hoja de Trabajo para listado'!$A$151:$Z$151,0)),0)+IFERROR(INDEX('Hoja de Trabajo para listado'!$AB$155:$BA$1048576,MATCH($A1146,'Hoja de Trabajo para listado'!$AB$155:$AB$1048576,0),MATCH((CUADRO!Q$4&amp;$E1146),'Hoja de Trabajo para listado'!$AB$151:$BA$151,0)),0)+IFERROR(INDEX('Hoja de Trabajo para listado'!$BC$155:$CB$1048576,MATCH($A1146,'Hoja de Trabajo para listado'!$BC$155:$BC$1048576,0),MATCH((CUADRO!Q$4&amp;$E1146),'Hoja de Trabajo para listado'!$BC$151:$CB$151,0)),0)+IFERROR(INDEX('Hoja de Trabajo para listado'!$DE$153:$DG$274,MATCH($A1146,'Hoja de Trabajo para listado'!$DE$153:$DE$1048576,0),MATCH((CUADRO!Q$4&amp;$E1146),'Hoja de Trabajo para listado'!$DE$151:$DG$151,0)),0)+IFERROR(INDEX('Hoja de Trabajo para listado'!$CD$155:$DC$1048576,MATCH($A1146,'Hoja de Trabajo para listado'!$CD$155:$CD$1048576,0),MATCH((CUADRO!Q$4&amp;$E1146),'Hoja de Trabajo para listado'!$CD$151:$DC$151,0)),0)</f>
        <v>0</v>
      </c>
      <c r="R1146" s="245">
        <f t="shared" ca="1" si="41"/>
        <v>0</v>
      </c>
      <c r="S1146" s="259">
        <f ca="1">+R1145+R1146</f>
        <v>0</v>
      </c>
      <c r="T1146" s="245">
        <f ca="1">+S1146</f>
        <v>0</v>
      </c>
      <c r="U1146" s="244">
        <f t="shared" si="42"/>
        <v>2</v>
      </c>
      <c r="V1146" s="333" t="str">
        <f>+VLOOKUP(A1146,bd_lista!$A$3:$E$592,5,FALSE)</f>
        <v>Instituciones Descentralizadas Municipales</v>
      </c>
      <c r="W1146" s="388"/>
      <c r="X1146" s="242">
        <f>+VLOOKUP(A1146,[4]Sheet1!$A$13:$D$744,4,FALSE)</f>
        <v>0</v>
      </c>
      <c r="Y1146" s="242" t="e">
        <f>+VLOOKUP(X1146,bd_lista!$A$3:$C$592,3,FALSE)</f>
        <v>#N/A</v>
      </c>
      <c r="Z1146" s="292"/>
      <c r="AA1146" s="293"/>
    </row>
    <row r="1147" spans="1:27" customFormat="1" ht="27" hidden="1" customHeight="1">
      <c r="A1147" s="32">
        <v>2324</v>
      </c>
      <c r="B1147" s="392">
        <f>+A1147</f>
        <v>2324</v>
      </c>
      <c r="C1147" s="247" t="str">
        <f>+VLOOKUP(A1147,bd_lista!$A$3:$C$592,3,FALSE)</f>
        <v>ENTIDAD OBRAS PUBLICAS MUNICIPALES DE TARIJA</v>
      </c>
      <c r="D1147" s="389" t="str">
        <f>+C1147</f>
        <v>ENTIDAD OBRAS PUBLICAS MUNICIPALES DE TARIJA</v>
      </c>
      <c r="E1147" s="242" t="s">
        <v>1304</v>
      </c>
      <c r="F1147" s="243">
        <f ca="1">+IFERROR(INDEX('Hoja de Trabajo para listado'!$A$155:$Z$1048576,MATCH($A1147,'Hoja de Trabajo para listado'!$A$155:$A$1048576,0),MATCH((CUADRO!F$4&amp;$E1147),'Hoja de Trabajo para listado'!$A$151:$Z$151,0)),0)+IFERROR(INDEX('Hoja de Trabajo para listado'!$AB$155:$BA$1048576,MATCH($A1147,'Hoja de Trabajo para listado'!$AB$155:$AB$1048576,0),MATCH((CUADRO!F$4&amp;$E1147),'Hoja de Trabajo para listado'!$AB$151:$BA$151,0)),0)+IFERROR(INDEX('Hoja de Trabajo para listado'!$BC$155:$CB$1048576,MATCH($A1147,'Hoja de Trabajo para listado'!$BC$155:$BC$1048576,0),MATCH((CUADRO!F$4&amp;$E1147),'Hoja de Trabajo para listado'!$BC$151:$CB$151,0)),0)+IFERROR(INDEX('Hoja de Trabajo para listado'!$DE$153:$DG$274,MATCH($A1147,'Hoja de Trabajo para listado'!$DE$153:$DE$1048576,0),MATCH((CUADRO!F$4&amp;$E1147),'Hoja de Trabajo para listado'!$DE$151:$DG$151,0)),0)+IFERROR(INDEX('Hoja de Trabajo para listado'!$CD$155:$DC$1048576,MATCH($A1147,'Hoja de Trabajo para listado'!$CD$155:$CD$1048576,0),MATCH((CUADRO!F$4&amp;$E1147),'Hoja de Trabajo para listado'!$CD$151:$DC$151,0)),0)</f>
        <v>0</v>
      </c>
      <c r="G1147" s="243">
        <f ca="1">+IFERROR(INDEX('Hoja de Trabajo para listado'!$A$155:$Z$1048576,MATCH($A1147,'Hoja de Trabajo para listado'!$A$155:$A$1048576,0),MATCH((CUADRO!G$4&amp;$E1147),'Hoja de Trabajo para listado'!$A$151:$Z$151,0)),0)+IFERROR(INDEX('Hoja de Trabajo para listado'!$AB$155:$BA$1048576,MATCH($A1147,'Hoja de Trabajo para listado'!$AB$155:$AB$1048576,0),MATCH((CUADRO!G$4&amp;$E1147),'Hoja de Trabajo para listado'!$AB$151:$BA$151,0)),0)+IFERROR(INDEX('Hoja de Trabajo para listado'!$BC$155:$CB$1048576,MATCH($A1147,'Hoja de Trabajo para listado'!$BC$155:$BC$1048576,0),MATCH((CUADRO!G$4&amp;$E1147),'Hoja de Trabajo para listado'!$BC$151:$CB$151,0)),0)+IFERROR(INDEX('Hoja de Trabajo para listado'!$DE$153:$DG$274,MATCH($A1147,'Hoja de Trabajo para listado'!$DE$153:$DE$1048576,0),MATCH((CUADRO!G$4&amp;$E1147),'Hoja de Trabajo para listado'!$DE$151:$DG$151,0)),0)+IFERROR(INDEX('Hoja de Trabajo para listado'!$CD$155:$DC$1048576,MATCH($A1147,'Hoja de Trabajo para listado'!$CD$155:$CD$1048576,0),MATCH((CUADRO!G$4&amp;$E1147),'Hoja de Trabajo para listado'!$CD$151:$DC$151,0)),0)</f>
        <v>0</v>
      </c>
      <c r="H1147" s="243">
        <f ca="1">+IFERROR(INDEX('Hoja de Trabajo para listado'!$A$155:$Z$1048576,MATCH($A1147,'Hoja de Trabajo para listado'!$A$155:$A$1048576,0),MATCH((CUADRO!H$4&amp;$E1147),'Hoja de Trabajo para listado'!$A$151:$Z$151,0)),0)+IFERROR(INDEX('Hoja de Trabajo para listado'!$AB$155:$BA$1048576,MATCH($A1147,'Hoja de Trabajo para listado'!$AB$155:$AB$1048576,0),MATCH((CUADRO!H$4&amp;$E1147),'Hoja de Trabajo para listado'!$AB$151:$BA$151,0)),0)+IFERROR(INDEX('Hoja de Trabajo para listado'!$BC$155:$CB$1048576,MATCH($A1147,'Hoja de Trabajo para listado'!$BC$155:$BC$1048576,0),MATCH((CUADRO!H$4&amp;$E1147),'Hoja de Trabajo para listado'!$BC$151:$CB$151,0)),0)+IFERROR(INDEX('Hoja de Trabajo para listado'!$DE$153:$DG$274,MATCH($A1147,'Hoja de Trabajo para listado'!$DE$153:$DE$1048576,0),MATCH((CUADRO!H$4&amp;$E1147),'Hoja de Trabajo para listado'!$DE$151:$DG$151,0)),0)+IFERROR(INDEX('Hoja de Trabajo para listado'!$CD$155:$DC$1048576,MATCH($A1147,'Hoja de Trabajo para listado'!$CD$155:$CD$1048576,0),MATCH((CUADRO!H$4&amp;$E1147),'Hoja de Trabajo para listado'!$CD$151:$DC$151,0)),0)</f>
        <v>0</v>
      </c>
      <c r="I1147" s="243">
        <f ca="1">+IFERROR(INDEX('Hoja de Trabajo para listado'!$A$155:$Z$1048576,MATCH($A1147,'Hoja de Trabajo para listado'!$A$155:$A$1048576,0),MATCH((CUADRO!I$4&amp;$E1147),'Hoja de Trabajo para listado'!$A$151:$Z$151,0)),0)+IFERROR(INDEX('Hoja de Trabajo para listado'!$AB$155:$BA$1048576,MATCH($A1147,'Hoja de Trabajo para listado'!$AB$155:$AB$1048576,0),MATCH((CUADRO!I$4&amp;$E1147),'Hoja de Trabajo para listado'!$AB$151:$BA$151,0)),0)+IFERROR(INDEX('Hoja de Trabajo para listado'!$BC$155:$CB$1048576,MATCH($A1147,'Hoja de Trabajo para listado'!$BC$155:$BC$1048576,0),MATCH((CUADRO!I$4&amp;$E1147),'Hoja de Trabajo para listado'!$BC$151:$CB$151,0)),0)+IFERROR(INDEX('Hoja de Trabajo para listado'!$DE$153:$DG$274,MATCH($A1147,'Hoja de Trabajo para listado'!$DE$153:$DE$1048576,0),MATCH((CUADRO!I$4&amp;$E1147),'Hoja de Trabajo para listado'!$DE$151:$DG$151,0)),0)+IFERROR(INDEX('Hoja de Trabajo para listado'!$CD$155:$DC$1048576,MATCH($A1147,'Hoja de Trabajo para listado'!$CD$155:$CD$1048576,0),MATCH((CUADRO!I$4&amp;$E1147),'Hoja de Trabajo para listado'!$CD$151:$DC$151,0)),0)</f>
        <v>0</v>
      </c>
      <c r="J1147" s="243">
        <f ca="1">+IFERROR(INDEX('Hoja de Trabajo para listado'!$A$155:$Z$1048576,MATCH($A1147,'Hoja de Trabajo para listado'!$A$155:$A$1048576,0),MATCH((CUADRO!J$4&amp;$E1147),'Hoja de Trabajo para listado'!$A$151:$Z$151,0)),0)+IFERROR(INDEX('Hoja de Trabajo para listado'!$AB$155:$BA$1048576,MATCH($A1147,'Hoja de Trabajo para listado'!$AB$155:$AB$1048576,0),MATCH((CUADRO!J$4&amp;$E1147),'Hoja de Trabajo para listado'!$AB$151:$BA$151,0)),0)+IFERROR(INDEX('Hoja de Trabajo para listado'!$BC$155:$CB$1048576,MATCH($A1147,'Hoja de Trabajo para listado'!$BC$155:$BC$1048576,0),MATCH((CUADRO!J$4&amp;$E1147),'Hoja de Trabajo para listado'!$BC$151:$CB$151,0)),0)+IFERROR(INDEX('Hoja de Trabajo para listado'!$DE$153:$DG$274,MATCH($A1147,'Hoja de Trabajo para listado'!$DE$153:$DE$1048576,0),MATCH((CUADRO!J$4&amp;$E1147),'Hoja de Trabajo para listado'!$DE$151:$DG$151,0)),0)+IFERROR(INDEX('Hoja de Trabajo para listado'!$CD$155:$DC$1048576,MATCH($A1147,'Hoja de Trabajo para listado'!$CD$155:$CD$1048576,0),MATCH((CUADRO!J$4&amp;$E1147),'Hoja de Trabajo para listado'!$CD$151:$DC$151,0)),0)</f>
        <v>0</v>
      </c>
      <c r="K1147" s="243">
        <f ca="1">+IFERROR(INDEX('Hoja de Trabajo para listado'!$A$155:$Z$1048576,MATCH($A1147,'Hoja de Trabajo para listado'!$A$155:$A$1048576,0),MATCH((CUADRO!K$4&amp;$E1147),'Hoja de Trabajo para listado'!$A$151:$Z$151,0)),0)+IFERROR(INDEX('Hoja de Trabajo para listado'!$AB$155:$BA$1048576,MATCH($A1147,'Hoja de Trabajo para listado'!$AB$155:$AB$1048576,0),MATCH((CUADRO!K$4&amp;$E1147),'Hoja de Trabajo para listado'!$AB$151:$BA$151,0)),0)+IFERROR(INDEX('Hoja de Trabajo para listado'!$BC$155:$CB$1048576,MATCH($A1147,'Hoja de Trabajo para listado'!$BC$155:$BC$1048576,0),MATCH((CUADRO!K$4&amp;$E1147),'Hoja de Trabajo para listado'!$BC$151:$CB$151,0)),0)+IFERROR(INDEX('Hoja de Trabajo para listado'!$DE$153:$DG$274,MATCH($A1147,'Hoja de Trabajo para listado'!$DE$153:$DE$1048576,0),MATCH((CUADRO!K$4&amp;$E1147),'Hoja de Trabajo para listado'!$DE$151:$DG$151,0)),0)+IFERROR(INDEX('Hoja de Trabajo para listado'!$CD$155:$DC$1048576,MATCH($A1147,'Hoja de Trabajo para listado'!$CD$155:$CD$1048576,0),MATCH((CUADRO!K$4&amp;$E1147),'Hoja de Trabajo para listado'!$CD$151:$DC$151,0)),0)</f>
        <v>0</v>
      </c>
      <c r="L1147" s="243">
        <f ca="1">+IFERROR(INDEX('Hoja de Trabajo para listado'!$A$155:$Z$1048576,MATCH($A1147,'Hoja de Trabajo para listado'!$A$155:$A$1048576,0),MATCH((CUADRO!L$4&amp;$E1147),'Hoja de Trabajo para listado'!$A$151:$Z$151,0)),0)+IFERROR(INDEX('Hoja de Trabajo para listado'!$AB$155:$BA$1048576,MATCH($A1147,'Hoja de Trabajo para listado'!$AB$155:$AB$1048576,0),MATCH((CUADRO!L$4&amp;$E1147),'Hoja de Trabajo para listado'!$AB$151:$BA$151,0)),0)+IFERROR(INDEX('Hoja de Trabajo para listado'!$BC$155:$CB$1048576,MATCH($A1147,'Hoja de Trabajo para listado'!$BC$155:$BC$1048576,0),MATCH((CUADRO!L$4&amp;$E1147),'Hoja de Trabajo para listado'!$BC$151:$CB$151,0)),0)+IFERROR(INDEX('Hoja de Trabajo para listado'!$DE$153:$DG$274,MATCH($A1147,'Hoja de Trabajo para listado'!$DE$153:$DE$1048576,0),MATCH((CUADRO!L$4&amp;$E1147),'Hoja de Trabajo para listado'!$DE$151:$DG$151,0)),0)+IFERROR(INDEX('Hoja de Trabajo para listado'!$CD$155:$DC$1048576,MATCH($A1147,'Hoja de Trabajo para listado'!$CD$155:$CD$1048576,0),MATCH((CUADRO!L$4&amp;$E1147),'Hoja de Trabajo para listado'!$CD$151:$DC$151,0)),0)</f>
        <v>0</v>
      </c>
      <c r="M1147" s="243">
        <f ca="1">+IFERROR(INDEX('Hoja de Trabajo para listado'!$A$155:$Z$1048576,MATCH($A1147,'Hoja de Trabajo para listado'!$A$155:$A$1048576,0),MATCH((CUADRO!M$4&amp;$E1147),'Hoja de Trabajo para listado'!$A$151:$Z$151,0)),0)+IFERROR(INDEX('Hoja de Trabajo para listado'!$AB$155:$BA$1048576,MATCH($A1147,'Hoja de Trabajo para listado'!$AB$155:$AB$1048576,0),MATCH((CUADRO!M$4&amp;$E1147),'Hoja de Trabajo para listado'!$AB$151:$BA$151,0)),0)+IFERROR(INDEX('Hoja de Trabajo para listado'!$BC$155:$CB$1048576,MATCH($A1147,'Hoja de Trabajo para listado'!$BC$155:$BC$1048576,0),MATCH((CUADRO!M$4&amp;$E1147),'Hoja de Trabajo para listado'!$BC$151:$CB$151,0)),0)+IFERROR(INDEX('Hoja de Trabajo para listado'!$DE$153:$DG$274,MATCH($A1147,'Hoja de Trabajo para listado'!$DE$153:$DE$1048576,0),MATCH((CUADRO!M$4&amp;$E1147),'Hoja de Trabajo para listado'!$DE$151:$DG$151,0)),0)+IFERROR(INDEX('Hoja de Trabajo para listado'!$CD$155:$DC$1048576,MATCH($A1147,'Hoja de Trabajo para listado'!$CD$155:$CD$1048576,0),MATCH((CUADRO!M$4&amp;$E1147),'Hoja de Trabajo para listado'!$CD$151:$DC$151,0)),0)</f>
        <v>0</v>
      </c>
      <c r="N1147" s="243">
        <f ca="1">+IFERROR(INDEX('Hoja de Trabajo para listado'!$A$155:$Z$1048576,MATCH($A1147,'Hoja de Trabajo para listado'!$A$155:$A$1048576,0),MATCH((CUADRO!N$4&amp;$E1147),'Hoja de Trabajo para listado'!$A$151:$Z$151,0)),0)+IFERROR(INDEX('Hoja de Trabajo para listado'!$AB$155:$BA$1048576,MATCH($A1147,'Hoja de Trabajo para listado'!$AB$155:$AB$1048576,0),MATCH((CUADRO!N$4&amp;$E1147),'Hoja de Trabajo para listado'!$AB$151:$BA$151,0)),0)+IFERROR(INDEX('Hoja de Trabajo para listado'!$BC$155:$CB$1048576,MATCH($A1147,'Hoja de Trabajo para listado'!$BC$155:$BC$1048576,0),MATCH((CUADRO!N$4&amp;$E1147),'Hoja de Trabajo para listado'!$BC$151:$CB$151,0)),0)+IFERROR(INDEX('Hoja de Trabajo para listado'!$DE$153:$DG$274,MATCH($A1147,'Hoja de Trabajo para listado'!$DE$153:$DE$1048576,0),MATCH((CUADRO!N$4&amp;$E1147),'Hoja de Trabajo para listado'!$DE$151:$DG$151,0)),0)+IFERROR(INDEX('Hoja de Trabajo para listado'!$CD$155:$DC$1048576,MATCH($A1147,'Hoja de Trabajo para listado'!$CD$155:$CD$1048576,0),MATCH((CUADRO!N$4&amp;$E1147),'Hoja de Trabajo para listado'!$CD$151:$DC$151,0)),0)</f>
        <v>0</v>
      </c>
      <c r="O1147" s="243">
        <f ca="1">+IFERROR(INDEX('Hoja de Trabajo para listado'!$A$155:$Z$1048576,MATCH($A1147,'Hoja de Trabajo para listado'!$A$155:$A$1048576,0),MATCH((CUADRO!O$4&amp;$E1147),'Hoja de Trabajo para listado'!$A$151:$Z$151,0)),0)+IFERROR(INDEX('Hoja de Trabajo para listado'!$AB$155:$BA$1048576,MATCH($A1147,'Hoja de Trabajo para listado'!$AB$155:$AB$1048576,0),MATCH((CUADRO!O$4&amp;$E1147),'Hoja de Trabajo para listado'!$AB$151:$BA$151,0)),0)+IFERROR(INDEX('Hoja de Trabajo para listado'!$BC$155:$CB$1048576,MATCH($A1147,'Hoja de Trabajo para listado'!$BC$155:$BC$1048576,0),MATCH((CUADRO!O$4&amp;$E1147),'Hoja de Trabajo para listado'!$BC$151:$CB$151,0)),0)+IFERROR(INDEX('Hoja de Trabajo para listado'!$DE$153:$DG$274,MATCH($A1147,'Hoja de Trabajo para listado'!$DE$153:$DE$1048576,0),MATCH((CUADRO!O$4&amp;$E1147),'Hoja de Trabajo para listado'!$DE$151:$DG$151,0)),0)+IFERROR(INDEX('Hoja de Trabajo para listado'!$CD$155:$DC$1048576,MATCH($A1147,'Hoja de Trabajo para listado'!$CD$155:$CD$1048576,0),MATCH((CUADRO!O$4&amp;$E1147),'Hoja de Trabajo para listado'!$CD$151:$DC$151,0)),0)</f>
        <v>0</v>
      </c>
      <c r="P1147" s="243">
        <f ca="1">+IFERROR(INDEX('Hoja de Trabajo para listado'!$A$155:$Z$1048576,MATCH($A1147,'Hoja de Trabajo para listado'!$A$155:$A$1048576,0),MATCH((CUADRO!P$4&amp;$E1147),'Hoja de Trabajo para listado'!$A$151:$Z$151,0)),0)+IFERROR(INDEX('Hoja de Trabajo para listado'!$AB$155:$BA$1048576,MATCH($A1147,'Hoja de Trabajo para listado'!$AB$155:$AB$1048576,0),MATCH((CUADRO!P$4&amp;$E1147),'Hoja de Trabajo para listado'!$AB$151:$BA$151,0)),0)+IFERROR(INDEX('Hoja de Trabajo para listado'!$BC$155:$CB$1048576,MATCH($A1147,'Hoja de Trabajo para listado'!$BC$155:$BC$1048576,0),MATCH((CUADRO!P$4&amp;$E1147),'Hoja de Trabajo para listado'!$BC$151:$CB$151,0)),0)+IFERROR(INDEX('Hoja de Trabajo para listado'!$DE$153:$DG$274,MATCH($A1147,'Hoja de Trabajo para listado'!$DE$153:$DE$1048576,0),MATCH((CUADRO!P$4&amp;$E1147),'Hoja de Trabajo para listado'!$DE$151:$DG$151,0)),0)+IFERROR(INDEX('Hoja de Trabajo para listado'!$CD$155:$DC$1048576,MATCH($A1147,'Hoja de Trabajo para listado'!$CD$155:$CD$1048576,0),MATCH((CUADRO!P$4&amp;$E1147),'Hoja de Trabajo para listado'!$CD$151:$DC$151,0)),0)</f>
        <v>0</v>
      </c>
      <c r="Q1147" s="243">
        <f ca="1">+IFERROR(INDEX('Hoja de Trabajo para listado'!$A$155:$Z$1048576,MATCH($A1147,'Hoja de Trabajo para listado'!$A$155:$A$1048576,0),MATCH((CUADRO!Q$4&amp;$E1147),'Hoja de Trabajo para listado'!$A$151:$Z$151,0)),0)+IFERROR(INDEX('Hoja de Trabajo para listado'!$AB$155:$BA$1048576,MATCH($A1147,'Hoja de Trabajo para listado'!$AB$155:$AB$1048576,0),MATCH((CUADRO!Q$4&amp;$E1147),'Hoja de Trabajo para listado'!$AB$151:$BA$151,0)),0)+IFERROR(INDEX('Hoja de Trabajo para listado'!$BC$155:$CB$1048576,MATCH($A1147,'Hoja de Trabajo para listado'!$BC$155:$BC$1048576,0),MATCH((CUADRO!Q$4&amp;$E1147),'Hoja de Trabajo para listado'!$BC$151:$CB$151,0)),0)+IFERROR(INDEX('Hoja de Trabajo para listado'!$DE$153:$DG$274,MATCH($A1147,'Hoja de Trabajo para listado'!$DE$153:$DE$1048576,0),MATCH((CUADRO!Q$4&amp;$E1147),'Hoja de Trabajo para listado'!$DE$151:$DG$151,0)),0)+IFERROR(INDEX('Hoja de Trabajo para listado'!$CD$155:$DC$1048576,MATCH($A1147,'Hoja de Trabajo para listado'!$CD$155:$CD$1048576,0),MATCH((CUADRO!Q$4&amp;$E1147),'Hoja de Trabajo para listado'!$CD$151:$DC$151,0)),0)</f>
        <v>0</v>
      </c>
      <c r="R1147" s="243">
        <f t="shared" ca="1" si="41"/>
        <v>0</v>
      </c>
      <c r="S1147" s="249"/>
      <c r="T1147" s="243">
        <f ca="1">+T1148</f>
        <v>0</v>
      </c>
      <c r="U1147" s="242">
        <f t="shared" si="42"/>
        <v>1</v>
      </c>
      <c r="V1147" s="333" t="str">
        <f>+VLOOKUP(A1147,bd_lista!$A$3:$E$592,5,FALSE)</f>
        <v>Instituciones Descentralizadas Municipales</v>
      </c>
      <c r="W1147" s="387" t="str">
        <f>+V1147</f>
        <v>Instituciones Descentralizadas Municipales</v>
      </c>
      <c r="X1147" s="242">
        <f>+VLOOKUP(A1147,[4]Sheet1!$A$13:$D$744,4,FALSE)</f>
        <v>0</v>
      </c>
      <c r="Y1147" s="242" t="e">
        <f>+VLOOKUP(X1147,bd_lista!$A$3:$C$592,3,FALSE)</f>
        <v>#N/A</v>
      </c>
      <c r="Z1147" s="294">
        <f>+X1147</f>
        <v>0</v>
      </c>
      <c r="AA1147" s="295" t="e">
        <f>+Y1147</f>
        <v>#N/A</v>
      </c>
    </row>
    <row r="1148" spans="1:27" customFormat="1" ht="27" hidden="1" customHeight="1">
      <c r="A1148" s="32">
        <v>2324</v>
      </c>
      <c r="B1148" s="393"/>
      <c r="C1148" s="247" t="str">
        <f>+VLOOKUP(A1148,bd_lista!$A$3:$C$592,3,FALSE)</f>
        <v>ENTIDAD OBRAS PUBLICAS MUNICIPALES DE TARIJA</v>
      </c>
      <c r="D1148" s="390"/>
      <c r="E1148" s="244" t="s">
        <v>1305</v>
      </c>
      <c r="F1148" s="243">
        <f ca="1">+IFERROR(INDEX('Hoja de Trabajo para listado'!$A$155:$Z$1048576,MATCH($A1148,'Hoja de Trabajo para listado'!$A$155:$A$1048576,0),MATCH((CUADRO!F$4&amp;$E1148),'Hoja de Trabajo para listado'!$A$151:$Z$151,0)),0)+IFERROR(INDEX('Hoja de Trabajo para listado'!$AB$155:$BA$1048576,MATCH($A1148,'Hoja de Trabajo para listado'!$AB$155:$AB$1048576,0),MATCH((CUADRO!F$4&amp;$E1148),'Hoja de Trabajo para listado'!$AB$151:$BA$151,0)),0)+IFERROR(INDEX('Hoja de Trabajo para listado'!$BC$155:$CB$1048576,MATCH($A1148,'Hoja de Trabajo para listado'!$BC$155:$BC$1048576,0),MATCH((CUADRO!F$4&amp;$E1148),'Hoja de Trabajo para listado'!$BC$151:$CB$151,0)),0)+IFERROR(INDEX('Hoja de Trabajo para listado'!$DE$153:$DG$274,MATCH($A1148,'Hoja de Trabajo para listado'!$DE$153:$DE$1048576,0),MATCH((CUADRO!F$4&amp;$E1148),'Hoja de Trabajo para listado'!$DE$151:$DG$151,0)),0)+IFERROR(INDEX('Hoja de Trabajo para listado'!$CD$155:$DC$1048576,MATCH($A1148,'Hoja de Trabajo para listado'!$CD$155:$CD$1048576,0),MATCH((CUADRO!F$4&amp;$E1148),'Hoja de Trabajo para listado'!$CD$151:$DC$151,0)),0)</f>
        <v>0</v>
      </c>
      <c r="G1148" s="243">
        <f ca="1">+IFERROR(INDEX('Hoja de Trabajo para listado'!$A$155:$Z$1048576,MATCH($A1148,'Hoja de Trabajo para listado'!$A$155:$A$1048576,0),MATCH((CUADRO!G$4&amp;$E1148),'Hoja de Trabajo para listado'!$A$151:$Z$151,0)),0)+IFERROR(INDEX('Hoja de Trabajo para listado'!$AB$155:$BA$1048576,MATCH($A1148,'Hoja de Trabajo para listado'!$AB$155:$AB$1048576,0),MATCH((CUADRO!G$4&amp;$E1148),'Hoja de Trabajo para listado'!$AB$151:$BA$151,0)),0)+IFERROR(INDEX('Hoja de Trabajo para listado'!$BC$155:$CB$1048576,MATCH($A1148,'Hoja de Trabajo para listado'!$BC$155:$BC$1048576,0),MATCH((CUADRO!G$4&amp;$E1148),'Hoja de Trabajo para listado'!$BC$151:$CB$151,0)),0)+IFERROR(INDEX('Hoja de Trabajo para listado'!$DE$153:$DG$274,MATCH($A1148,'Hoja de Trabajo para listado'!$DE$153:$DE$1048576,0),MATCH((CUADRO!G$4&amp;$E1148),'Hoja de Trabajo para listado'!$DE$151:$DG$151,0)),0)+IFERROR(INDEX('Hoja de Trabajo para listado'!$CD$155:$DC$1048576,MATCH($A1148,'Hoja de Trabajo para listado'!$CD$155:$CD$1048576,0),MATCH((CUADRO!G$4&amp;$E1148),'Hoja de Trabajo para listado'!$CD$151:$DC$151,0)),0)</f>
        <v>0</v>
      </c>
      <c r="H1148" s="243">
        <f ca="1">+IFERROR(INDEX('Hoja de Trabajo para listado'!$A$155:$Z$1048576,MATCH($A1148,'Hoja de Trabajo para listado'!$A$155:$A$1048576,0),MATCH((CUADRO!H$4&amp;$E1148),'Hoja de Trabajo para listado'!$A$151:$Z$151,0)),0)+IFERROR(INDEX('Hoja de Trabajo para listado'!$AB$155:$BA$1048576,MATCH($A1148,'Hoja de Trabajo para listado'!$AB$155:$AB$1048576,0),MATCH((CUADRO!H$4&amp;$E1148),'Hoja de Trabajo para listado'!$AB$151:$BA$151,0)),0)+IFERROR(INDEX('Hoja de Trabajo para listado'!$BC$155:$CB$1048576,MATCH($A1148,'Hoja de Trabajo para listado'!$BC$155:$BC$1048576,0),MATCH((CUADRO!H$4&amp;$E1148),'Hoja de Trabajo para listado'!$BC$151:$CB$151,0)),0)+IFERROR(INDEX('Hoja de Trabajo para listado'!$DE$153:$DG$274,MATCH($A1148,'Hoja de Trabajo para listado'!$DE$153:$DE$1048576,0),MATCH((CUADRO!H$4&amp;$E1148),'Hoja de Trabajo para listado'!$DE$151:$DG$151,0)),0)+IFERROR(INDEX('Hoja de Trabajo para listado'!$CD$155:$DC$1048576,MATCH($A1148,'Hoja de Trabajo para listado'!$CD$155:$CD$1048576,0),MATCH((CUADRO!H$4&amp;$E1148),'Hoja de Trabajo para listado'!$CD$151:$DC$151,0)),0)</f>
        <v>0</v>
      </c>
      <c r="I1148" s="243">
        <f ca="1">+IFERROR(INDEX('Hoja de Trabajo para listado'!$A$155:$Z$1048576,MATCH($A1148,'Hoja de Trabajo para listado'!$A$155:$A$1048576,0),MATCH((CUADRO!I$4&amp;$E1148),'Hoja de Trabajo para listado'!$A$151:$Z$151,0)),0)+IFERROR(INDEX('Hoja de Trabajo para listado'!$AB$155:$BA$1048576,MATCH($A1148,'Hoja de Trabajo para listado'!$AB$155:$AB$1048576,0),MATCH((CUADRO!I$4&amp;$E1148),'Hoja de Trabajo para listado'!$AB$151:$BA$151,0)),0)+IFERROR(INDEX('Hoja de Trabajo para listado'!$BC$155:$CB$1048576,MATCH($A1148,'Hoja de Trabajo para listado'!$BC$155:$BC$1048576,0),MATCH((CUADRO!I$4&amp;$E1148),'Hoja de Trabajo para listado'!$BC$151:$CB$151,0)),0)+IFERROR(INDEX('Hoja de Trabajo para listado'!$DE$153:$DG$274,MATCH($A1148,'Hoja de Trabajo para listado'!$DE$153:$DE$1048576,0),MATCH((CUADRO!I$4&amp;$E1148),'Hoja de Trabajo para listado'!$DE$151:$DG$151,0)),0)+IFERROR(INDEX('Hoja de Trabajo para listado'!$CD$155:$DC$1048576,MATCH($A1148,'Hoja de Trabajo para listado'!$CD$155:$CD$1048576,0),MATCH((CUADRO!I$4&amp;$E1148),'Hoja de Trabajo para listado'!$CD$151:$DC$151,0)),0)</f>
        <v>0</v>
      </c>
      <c r="J1148" s="243">
        <f ca="1">+IFERROR(INDEX('Hoja de Trabajo para listado'!$A$155:$Z$1048576,MATCH($A1148,'Hoja de Trabajo para listado'!$A$155:$A$1048576,0),MATCH((CUADRO!J$4&amp;$E1148),'Hoja de Trabajo para listado'!$A$151:$Z$151,0)),0)+IFERROR(INDEX('Hoja de Trabajo para listado'!$AB$155:$BA$1048576,MATCH($A1148,'Hoja de Trabajo para listado'!$AB$155:$AB$1048576,0),MATCH((CUADRO!J$4&amp;$E1148),'Hoja de Trabajo para listado'!$AB$151:$BA$151,0)),0)+IFERROR(INDEX('Hoja de Trabajo para listado'!$BC$155:$CB$1048576,MATCH($A1148,'Hoja de Trabajo para listado'!$BC$155:$BC$1048576,0),MATCH((CUADRO!J$4&amp;$E1148),'Hoja de Trabajo para listado'!$BC$151:$CB$151,0)),0)+IFERROR(INDEX('Hoja de Trabajo para listado'!$DE$153:$DG$274,MATCH($A1148,'Hoja de Trabajo para listado'!$DE$153:$DE$1048576,0),MATCH((CUADRO!J$4&amp;$E1148),'Hoja de Trabajo para listado'!$DE$151:$DG$151,0)),0)+IFERROR(INDEX('Hoja de Trabajo para listado'!$CD$155:$DC$1048576,MATCH($A1148,'Hoja de Trabajo para listado'!$CD$155:$CD$1048576,0),MATCH((CUADRO!J$4&amp;$E1148),'Hoja de Trabajo para listado'!$CD$151:$DC$151,0)),0)</f>
        <v>0</v>
      </c>
      <c r="K1148" s="243">
        <f ca="1">+IFERROR(INDEX('Hoja de Trabajo para listado'!$A$155:$Z$1048576,MATCH($A1148,'Hoja de Trabajo para listado'!$A$155:$A$1048576,0),MATCH((CUADRO!K$4&amp;$E1148),'Hoja de Trabajo para listado'!$A$151:$Z$151,0)),0)+IFERROR(INDEX('Hoja de Trabajo para listado'!$AB$155:$BA$1048576,MATCH($A1148,'Hoja de Trabajo para listado'!$AB$155:$AB$1048576,0),MATCH((CUADRO!K$4&amp;$E1148),'Hoja de Trabajo para listado'!$AB$151:$BA$151,0)),0)+IFERROR(INDEX('Hoja de Trabajo para listado'!$BC$155:$CB$1048576,MATCH($A1148,'Hoja de Trabajo para listado'!$BC$155:$BC$1048576,0),MATCH((CUADRO!K$4&amp;$E1148),'Hoja de Trabajo para listado'!$BC$151:$CB$151,0)),0)+IFERROR(INDEX('Hoja de Trabajo para listado'!$DE$153:$DG$274,MATCH($A1148,'Hoja de Trabajo para listado'!$DE$153:$DE$1048576,0),MATCH((CUADRO!K$4&amp;$E1148),'Hoja de Trabajo para listado'!$DE$151:$DG$151,0)),0)+IFERROR(INDEX('Hoja de Trabajo para listado'!$CD$155:$DC$1048576,MATCH($A1148,'Hoja de Trabajo para listado'!$CD$155:$CD$1048576,0),MATCH((CUADRO!K$4&amp;$E1148),'Hoja de Trabajo para listado'!$CD$151:$DC$151,0)),0)</f>
        <v>0</v>
      </c>
      <c r="L1148" s="243">
        <f ca="1">+IFERROR(INDEX('Hoja de Trabajo para listado'!$A$155:$Z$1048576,MATCH($A1148,'Hoja de Trabajo para listado'!$A$155:$A$1048576,0),MATCH((CUADRO!L$4&amp;$E1148),'Hoja de Trabajo para listado'!$A$151:$Z$151,0)),0)+IFERROR(INDEX('Hoja de Trabajo para listado'!$AB$155:$BA$1048576,MATCH($A1148,'Hoja de Trabajo para listado'!$AB$155:$AB$1048576,0),MATCH((CUADRO!L$4&amp;$E1148),'Hoja de Trabajo para listado'!$AB$151:$BA$151,0)),0)+IFERROR(INDEX('Hoja de Trabajo para listado'!$BC$155:$CB$1048576,MATCH($A1148,'Hoja de Trabajo para listado'!$BC$155:$BC$1048576,0),MATCH((CUADRO!L$4&amp;$E1148),'Hoja de Trabajo para listado'!$BC$151:$CB$151,0)),0)+IFERROR(INDEX('Hoja de Trabajo para listado'!$DE$153:$DG$274,MATCH($A1148,'Hoja de Trabajo para listado'!$DE$153:$DE$1048576,0),MATCH((CUADRO!L$4&amp;$E1148),'Hoja de Trabajo para listado'!$DE$151:$DG$151,0)),0)+IFERROR(INDEX('Hoja de Trabajo para listado'!$CD$155:$DC$1048576,MATCH($A1148,'Hoja de Trabajo para listado'!$CD$155:$CD$1048576,0),MATCH((CUADRO!L$4&amp;$E1148),'Hoja de Trabajo para listado'!$CD$151:$DC$151,0)),0)</f>
        <v>0</v>
      </c>
      <c r="M1148" s="243">
        <f ca="1">+IFERROR(INDEX('Hoja de Trabajo para listado'!$A$155:$Z$1048576,MATCH($A1148,'Hoja de Trabajo para listado'!$A$155:$A$1048576,0),MATCH((CUADRO!M$4&amp;$E1148),'Hoja de Trabajo para listado'!$A$151:$Z$151,0)),0)+IFERROR(INDEX('Hoja de Trabajo para listado'!$AB$155:$BA$1048576,MATCH($A1148,'Hoja de Trabajo para listado'!$AB$155:$AB$1048576,0),MATCH((CUADRO!M$4&amp;$E1148),'Hoja de Trabajo para listado'!$AB$151:$BA$151,0)),0)+IFERROR(INDEX('Hoja de Trabajo para listado'!$BC$155:$CB$1048576,MATCH($A1148,'Hoja de Trabajo para listado'!$BC$155:$BC$1048576,0),MATCH((CUADRO!M$4&amp;$E1148),'Hoja de Trabajo para listado'!$BC$151:$CB$151,0)),0)+IFERROR(INDEX('Hoja de Trabajo para listado'!$DE$153:$DG$274,MATCH($A1148,'Hoja de Trabajo para listado'!$DE$153:$DE$1048576,0),MATCH((CUADRO!M$4&amp;$E1148),'Hoja de Trabajo para listado'!$DE$151:$DG$151,0)),0)+IFERROR(INDEX('Hoja de Trabajo para listado'!$CD$155:$DC$1048576,MATCH($A1148,'Hoja de Trabajo para listado'!$CD$155:$CD$1048576,0),MATCH((CUADRO!M$4&amp;$E1148),'Hoja de Trabajo para listado'!$CD$151:$DC$151,0)),0)</f>
        <v>0</v>
      </c>
      <c r="N1148" s="243">
        <f ca="1">+IFERROR(INDEX('Hoja de Trabajo para listado'!$A$155:$Z$1048576,MATCH($A1148,'Hoja de Trabajo para listado'!$A$155:$A$1048576,0),MATCH((CUADRO!N$4&amp;$E1148),'Hoja de Trabajo para listado'!$A$151:$Z$151,0)),0)+IFERROR(INDEX('Hoja de Trabajo para listado'!$AB$155:$BA$1048576,MATCH($A1148,'Hoja de Trabajo para listado'!$AB$155:$AB$1048576,0),MATCH((CUADRO!N$4&amp;$E1148),'Hoja de Trabajo para listado'!$AB$151:$BA$151,0)),0)+IFERROR(INDEX('Hoja de Trabajo para listado'!$BC$155:$CB$1048576,MATCH($A1148,'Hoja de Trabajo para listado'!$BC$155:$BC$1048576,0),MATCH((CUADRO!N$4&amp;$E1148),'Hoja de Trabajo para listado'!$BC$151:$CB$151,0)),0)+IFERROR(INDEX('Hoja de Trabajo para listado'!$DE$153:$DG$274,MATCH($A1148,'Hoja de Trabajo para listado'!$DE$153:$DE$1048576,0),MATCH((CUADRO!N$4&amp;$E1148),'Hoja de Trabajo para listado'!$DE$151:$DG$151,0)),0)+IFERROR(INDEX('Hoja de Trabajo para listado'!$CD$155:$DC$1048576,MATCH($A1148,'Hoja de Trabajo para listado'!$CD$155:$CD$1048576,0),MATCH((CUADRO!N$4&amp;$E1148),'Hoja de Trabajo para listado'!$CD$151:$DC$151,0)),0)</f>
        <v>0</v>
      </c>
      <c r="O1148" s="243">
        <f ca="1">+IFERROR(INDEX('Hoja de Trabajo para listado'!$A$155:$Z$1048576,MATCH($A1148,'Hoja de Trabajo para listado'!$A$155:$A$1048576,0),MATCH((CUADRO!O$4&amp;$E1148),'Hoja de Trabajo para listado'!$A$151:$Z$151,0)),0)+IFERROR(INDEX('Hoja de Trabajo para listado'!$AB$155:$BA$1048576,MATCH($A1148,'Hoja de Trabajo para listado'!$AB$155:$AB$1048576,0),MATCH((CUADRO!O$4&amp;$E1148),'Hoja de Trabajo para listado'!$AB$151:$BA$151,0)),0)+IFERROR(INDEX('Hoja de Trabajo para listado'!$BC$155:$CB$1048576,MATCH($A1148,'Hoja de Trabajo para listado'!$BC$155:$BC$1048576,0),MATCH((CUADRO!O$4&amp;$E1148),'Hoja de Trabajo para listado'!$BC$151:$CB$151,0)),0)+IFERROR(INDEX('Hoja de Trabajo para listado'!$DE$153:$DG$274,MATCH($A1148,'Hoja de Trabajo para listado'!$DE$153:$DE$1048576,0),MATCH((CUADRO!O$4&amp;$E1148),'Hoja de Trabajo para listado'!$DE$151:$DG$151,0)),0)+IFERROR(INDEX('Hoja de Trabajo para listado'!$CD$155:$DC$1048576,MATCH($A1148,'Hoja de Trabajo para listado'!$CD$155:$CD$1048576,0),MATCH((CUADRO!O$4&amp;$E1148),'Hoja de Trabajo para listado'!$CD$151:$DC$151,0)),0)</f>
        <v>0</v>
      </c>
      <c r="P1148" s="243">
        <f ca="1">+IFERROR(INDEX('Hoja de Trabajo para listado'!$A$155:$Z$1048576,MATCH($A1148,'Hoja de Trabajo para listado'!$A$155:$A$1048576,0),MATCH((CUADRO!P$4&amp;$E1148),'Hoja de Trabajo para listado'!$A$151:$Z$151,0)),0)+IFERROR(INDEX('Hoja de Trabajo para listado'!$AB$155:$BA$1048576,MATCH($A1148,'Hoja de Trabajo para listado'!$AB$155:$AB$1048576,0),MATCH((CUADRO!P$4&amp;$E1148),'Hoja de Trabajo para listado'!$AB$151:$BA$151,0)),0)+IFERROR(INDEX('Hoja de Trabajo para listado'!$BC$155:$CB$1048576,MATCH($A1148,'Hoja de Trabajo para listado'!$BC$155:$BC$1048576,0),MATCH((CUADRO!P$4&amp;$E1148),'Hoja de Trabajo para listado'!$BC$151:$CB$151,0)),0)+IFERROR(INDEX('Hoja de Trabajo para listado'!$DE$153:$DG$274,MATCH($A1148,'Hoja de Trabajo para listado'!$DE$153:$DE$1048576,0),MATCH((CUADRO!P$4&amp;$E1148),'Hoja de Trabajo para listado'!$DE$151:$DG$151,0)),0)+IFERROR(INDEX('Hoja de Trabajo para listado'!$CD$155:$DC$1048576,MATCH($A1148,'Hoja de Trabajo para listado'!$CD$155:$CD$1048576,0),MATCH((CUADRO!P$4&amp;$E1148),'Hoja de Trabajo para listado'!$CD$151:$DC$151,0)),0)</f>
        <v>0</v>
      </c>
      <c r="Q1148" s="243">
        <f ca="1">+IFERROR(INDEX('Hoja de Trabajo para listado'!$A$155:$Z$1048576,MATCH($A1148,'Hoja de Trabajo para listado'!$A$155:$A$1048576,0),MATCH((CUADRO!Q$4&amp;$E1148),'Hoja de Trabajo para listado'!$A$151:$Z$151,0)),0)+IFERROR(INDEX('Hoja de Trabajo para listado'!$AB$155:$BA$1048576,MATCH($A1148,'Hoja de Trabajo para listado'!$AB$155:$AB$1048576,0),MATCH((CUADRO!Q$4&amp;$E1148),'Hoja de Trabajo para listado'!$AB$151:$BA$151,0)),0)+IFERROR(INDEX('Hoja de Trabajo para listado'!$BC$155:$CB$1048576,MATCH($A1148,'Hoja de Trabajo para listado'!$BC$155:$BC$1048576,0),MATCH((CUADRO!Q$4&amp;$E1148),'Hoja de Trabajo para listado'!$BC$151:$CB$151,0)),0)+IFERROR(INDEX('Hoja de Trabajo para listado'!$DE$153:$DG$274,MATCH($A1148,'Hoja de Trabajo para listado'!$DE$153:$DE$1048576,0),MATCH((CUADRO!Q$4&amp;$E1148),'Hoja de Trabajo para listado'!$DE$151:$DG$151,0)),0)+IFERROR(INDEX('Hoja de Trabajo para listado'!$CD$155:$DC$1048576,MATCH($A1148,'Hoja de Trabajo para listado'!$CD$155:$CD$1048576,0),MATCH((CUADRO!Q$4&amp;$E1148),'Hoja de Trabajo para listado'!$CD$151:$DC$151,0)),0)</f>
        <v>0</v>
      </c>
      <c r="R1148" s="243">
        <f t="shared" ca="1" si="41"/>
        <v>0</v>
      </c>
      <c r="S1148" s="249">
        <f ca="1">+R1147+R1148</f>
        <v>0</v>
      </c>
      <c r="T1148" s="243">
        <f ca="1">+S1148</f>
        <v>0</v>
      </c>
      <c r="U1148" s="242">
        <f t="shared" si="42"/>
        <v>2</v>
      </c>
      <c r="V1148" s="333" t="str">
        <f>+VLOOKUP(A1148,bd_lista!$A$3:$E$592,5,FALSE)</f>
        <v>Instituciones Descentralizadas Municipales</v>
      </c>
      <c r="W1148" s="388"/>
      <c r="X1148" s="242">
        <f>+VLOOKUP(A1148,[4]Sheet1!$A$13:$D$744,4,FALSE)</f>
        <v>0</v>
      </c>
      <c r="Y1148" s="242" t="e">
        <f>+VLOOKUP(X1148,bd_lista!$A$3:$C$592,3,FALSE)</f>
        <v>#N/A</v>
      </c>
      <c r="Z1148" s="292"/>
      <c r="AA1148" s="293"/>
    </row>
    <row r="1149" spans="1:27" customFormat="1" ht="27" hidden="1" customHeight="1">
      <c r="A1149" s="32">
        <v>2325</v>
      </c>
      <c r="B1149" s="392">
        <f>+A1149</f>
        <v>2325</v>
      </c>
      <c r="C1149" s="247" t="str">
        <f>+VLOOKUP(A1149,bd_lista!$A$3:$C$592,3,FALSE)</f>
        <v>ENTIDAD ORDENAMIENTO TERRITORIAL DE TARIJA</v>
      </c>
      <c r="D1149" s="389" t="str">
        <f>+C1149</f>
        <v>ENTIDAD ORDENAMIENTO TERRITORIAL DE TARIJA</v>
      </c>
      <c r="E1149" s="242" t="s">
        <v>1304</v>
      </c>
      <c r="F1149" s="243">
        <f ca="1">+IFERROR(INDEX('Hoja de Trabajo para listado'!$A$155:$Z$1048576,MATCH($A1149,'Hoja de Trabajo para listado'!$A$155:$A$1048576,0),MATCH((CUADRO!F$4&amp;$E1149),'Hoja de Trabajo para listado'!$A$151:$Z$151,0)),0)+IFERROR(INDEX('Hoja de Trabajo para listado'!$AB$155:$BA$1048576,MATCH($A1149,'Hoja de Trabajo para listado'!$AB$155:$AB$1048576,0),MATCH((CUADRO!F$4&amp;$E1149),'Hoja de Trabajo para listado'!$AB$151:$BA$151,0)),0)+IFERROR(INDEX('Hoja de Trabajo para listado'!$BC$155:$CB$1048576,MATCH($A1149,'Hoja de Trabajo para listado'!$BC$155:$BC$1048576,0),MATCH((CUADRO!F$4&amp;$E1149),'Hoja de Trabajo para listado'!$BC$151:$CB$151,0)),0)+IFERROR(INDEX('Hoja de Trabajo para listado'!$DE$153:$DG$274,MATCH($A1149,'Hoja de Trabajo para listado'!$DE$153:$DE$1048576,0),MATCH((CUADRO!F$4&amp;$E1149),'Hoja de Trabajo para listado'!$DE$151:$DG$151,0)),0)+IFERROR(INDEX('Hoja de Trabajo para listado'!$CD$155:$DC$1048576,MATCH($A1149,'Hoja de Trabajo para listado'!$CD$155:$CD$1048576,0),MATCH((CUADRO!F$4&amp;$E1149),'Hoja de Trabajo para listado'!$CD$151:$DC$151,0)),0)</f>
        <v>0</v>
      </c>
      <c r="G1149" s="243">
        <f ca="1">+IFERROR(INDEX('Hoja de Trabajo para listado'!$A$155:$Z$1048576,MATCH($A1149,'Hoja de Trabajo para listado'!$A$155:$A$1048576,0),MATCH((CUADRO!G$4&amp;$E1149),'Hoja de Trabajo para listado'!$A$151:$Z$151,0)),0)+IFERROR(INDEX('Hoja de Trabajo para listado'!$AB$155:$BA$1048576,MATCH($A1149,'Hoja de Trabajo para listado'!$AB$155:$AB$1048576,0),MATCH((CUADRO!G$4&amp;$E1149),'Hoja de Trabajo para listado'!$AB$151:$BA$151,0)),0)+IFERROR(INDEX('Hoja de Trabajo para listado'!$BC$155:$CB$1048576,MATCH($A1149,'Hoja de Trabajo para listado'!$BC$155:$BC$1048576,0),MATCH((CUADRO!G$4&amp;$E1149),'Hoja de Trabajo para listado'!$BC$151:$CB$151,0)),0)+IFERROR(INDEX('Hoja de Trabajo para listado'!$DE$153:$DG$274,MATCH($A1149,'Hoja de Trabajo para listado'!$DE$153:$DE$1048576,0),MATCH((CUADRO!G$4&amp;$E1149),'Hoja de Trabajo para listado'!$DE$151:$DG$151,0)),0)+IFERROR(INDEX('Hoja de Trabajo para listado'!$CD$155:$DC$1048576,MATCH($A1149,'Hoja de Trabajo para listado'!$CD$155:$CD$1048576,0),MATCH((CUADRO!G$4&amp;$E1149),'Hoja de Trabajo para listado'!$CD$151:$DC$151,0)),0)</f>
        <v>0</v>
      </c>
      <c r="H1149" s="243">
        <f ca="1">+IFERROR(INDEX('Hoja de Trabajo para listado'!$A$155:$Z$1048576,MATCH($A1149,'Hoja de Trabajo para listado'!$A$155:$A$1048576,0),MATCH((CUADRO!H$4&amp;$E1149),'Hoja de Trabajo para listado'!$A$151:$Z$151,0)),0)+IFERROR(INDEX('Hoja de Trabajo para listado'!$AB$155:$BA$1048576,MATCH($A1149,'Hoja de Trabajo para listado'!$AB$155:$AB$1048576,0),MATCH((CUADRO!H$4&amp;$E1149),'Hoja de Trabajo para listado'!$AB$151:$BA$151,0)),0)+IFERROR(INDEX('Hoja de Trabajo para listado'!$BC$155:$CB$1048576,MATCH($A1149,'Hoja de Trabajo para listado'!$BC$155:$BC$1048576,0),MATCH((CUADRO!H$4&amp;$E1149),'Hoja de Trabajo para listado'!$BC$151:$CB$151,0)),0)+IFERROR(INDEX('Hoja de Trabajo para listado'!$DE$153:$DG$274,MATCH($A1149,'Hoja de Trabajo para listado'!$DE$153:$DE$1048576,0),MATCH((CUADRO!H$4&amp;$E1149),'Hoja de Trabajo para listado'!$DE$151:$DG$151,0)),0)+IFERROR(INDEX('Hoja de Trabajo para listado'!$CD$155:$DC$1048576,MATCH($A1149,'Hoja de Trabajo para listado'!$CD$155:$CD$1048576,0),MATCH((CUADRO!H$4&amp;$E1149),'Hoja de Trabajo para listado'!$CD$151:$DC$151,0)),0)</f>
        <v>0</v>
      </c>
      <c r="I1149" s="243">
        <f ca="1">+IFERROR(INDEX('Hoja de Trabajo para listado'!$A$155:$Z$1048576,MATCH($A1149,'Hoja de Trabajo para listado'!$A$155:$A$1048576,0),MATCH((CUADRO!I$4&amp;$E1149),'Hoja de Trabajo para listado'!$A$151:$Z$151,0)),0)+IFERROR(INDEX('Hoja de Trabajo para listado'!$AB$155:$BA$1048576,MATCH($A1149,'Hoja de Trabajo para listado'!$AB$155:$AB$1048576,0),MATCH((CUADRO!I$4&amp;$E1149),'Hoja de Trabajo para listado'!$AB$151:$BA$151,0)),0)+IFERROR(INDEX('Hoja de Trabajo para listado'!$BC$155:$CB$1048576,MATCH($A1149,'Hoja de Trabajo para listado'!$BC$155:$BC$1048576,0),MATCH((CUADRO!I$4&amp;$E1149),'Hoja de Trabajo para listado'!$BC$151:$CB$151,0)),0)+IFERROR(INDEX('Hoja de Trabajo para listado'!$DE$153:$DG$274,MATCH($A1149,'Hoja de Trabajo para listado'!$DE$153:$DE$1048576,0),MATCH((CUADRO!I$4&amp;$E1149),'Hoja de Trabajo para listado'!$DE$151:$DG$151,0)),0)+IFERROR(INDEX('Hoja de Trabajo para listado'!$CD$155:$DC$1048576,MATCH($A1149,'Hoja de Trabajo para listado'!$CD$155:$CD$1048576,0),MATCH((CUADRO!I$4&amp;$E1149),'Hoja de Trabajo para listado'!$CD$151:$DC$151,0)),0)</f>
        <v>0</v>
      </c>
      <c r="J1149" s="243">
        <f ca="1">+IFERROR(INDEX('Hoja de Trabajo para listado'!$A$155:$Z$1048576,MATCH($A1149,'Hoja de Trabajo para listado'!$A$155:$A$1048576,0),MATCH((CUADRO!J$4&amp;$E1149),'Hoja de Trabajo para listado'!$A$151:$Z$151,0)),0)+IFERROR(INDEX('Hoja de Trabajo para listado'!$AB$155:$BA$1048576,MATCH($A1149,'Hoja de Trabajo para listado'!$AB$155:$AB$1048576,0),MATCH((CUADRO!J$4&amp;$E1149),'Hoja de Trabajo para listado'!$AB$151:$BA$151,0)),0)+IFERROR(INDEX('Hoja de Trabajo para listado'!$BC$155:$CB$1048576,MATCH($A1149,'Hoja de Trabajo para listado'!$BC$155:$BC$1048576,0),MATCH((CUADRO!J$4&amp;$E1149),'Hoja de Trabajo para listado'!$BC$151:$CB$151,0)),0)+IFERROR(INDEX('Hoja de Trabajo para listado'!$DE$153:$DG$274,MATCH($A1149,'Hoja de Trabajo para listado'!$DE$153:$DE$1048576,0),MATCH((CUADRO!J$4&amp;$E1149),'Hoja de Trabajo para listado'!$DE$151:$DG$151,0)),0)+IFERROR(INDEX('Hoja de Trabajo para listado'!$CD$155:$DC$1048576,MATCH($A1149,'Hoja de Trabajo para listado'!$CD$155:$CD$1048576,0),MATCH((CUADRO!J$4&amp;$E1149),'Hoja de Trabajo para listado'!$CD$151:$DC$151,0)),0)</f>
        <v>0</v>
      </c>
      <c r="K1149" s="243">
        <f ca="1">+IFERROR(INDEX('Hoja de Trabajo para listado'!$A$155:$Z$1048576,MATCH($A1149,'Hoja de Trabajo para listado'!$A$155:$A$1048576,0),MATCH((CUADRO!K$4&amp;$E1149),'Hoja de Trabajo para listado'!$A$151:$Z$151,0)),0)+IFERROR(INDEX('Hoja de Trabajo para listado'!$AB$155:$BA$1048576,MATCH($A1149,'Hoja de Trabajo para listado'!$AB$155:$AB$1048576,0),MATCH((CUADRO!K$4&amp;$E1149),'Hoja de Trabajo para listado'!$AB$151:$BA$151,0)),0)+IFERROR(INDEX('Hoja de Trabajo para listado'!$BC$155:$CB$1048576,MATCH($A1149,'Hoja de Trabajo para listado'!$BC$155:$BC$1048576,0),MATCH((CUADRO!K$4&amp;$E1149),'Hoja de Trabajo para listado'!$BC$151:$CB$151,0)),0)+IFERROR(INDEX('Hoja de Trabajo para listado'!$DE$153:$DG$274,MATCH($A1149,'Hoja de Trabajo para listado'!$DE$153:$DE$1048576,0),MATCH((CUADRO!K$4&amp;$E1149),'Hoja de Trabajo para listado'!$DE$151:$DG$151,0)),0)+IFERROR(INDEX('Hoja de Trabajo para listado'!$CD$155:$DC$1048576,MATCH($A1149,'Hoja de Trabajo para listado'!$CD$155:$CD$1048576,0),MATCH((CUADRO!K$4&amp;$E1149),'Hoja de Trabajo para listado'!$CD$151:$DC$151,0)),0)</f>
        <v>0</v>
      </c>
      <c r="L1149" s="243">
        <f ca="1">+IFERROR(INDEX('Hoja de Trabajo para listado'!$A$155:$Z$1048576,MATCH($A1149,'Hoja de Trabajo para listado'!$A$155:$A$1048576,0),MATCH((CUADRO!L$4&amp;$E1149),'Hoja de Trabajo para listado'!$A$151:$Z$151,0)),0)+IFERROR(INDEX('Hoja de Trabajo para listado'!$AB$155:$BA$1048576,MATCH($A1149,'Hoja de Trabajo para listado'!$AB$155:$AB$1048576,0),MATCH((CUADRO!L$4&amp;$E1149),'Hoja de Trabajo para listado'!$AB$151:$BA$151,0)),0)+IFERROR(INDEX('Hoja de Trabajo para listado'!$BC$155:$CB$1048576,MATCH($A1149,'Hoja de Trabajo para listado'!$BC$155:$BC$1048576,0),MATCH((CUADRO!L$4&amp;$E1149),'Hoja de Trabajo para listado'!$BC$151:$CB$151,0)),0)+IFERROR(INDEX('Hoja de Trabajo para listado'!$DE$153:$DG$274,MATCH($A1149,'Hoja de Trabajo para listado'!$DE$153:$DE$1048576,0),MATCH((CUADRO!L$4&amp;$E1149),'Hoja de Trabajo para listado'!$DE$151:$DG$151,0)),0)+IFERROR(INDEX('Hoja de Trabajo para listado'!$CD$155:$DC$1048576,MATCH($A1149,'Hoja de Trabajo para listado'!$CD$155:$CD$1048576,0),MATCH((CUADRO!L$4&amp;$E1149),'Hoja de Trabajo para listado'!$CD$151:$DC$151,0)),0)</f>
        <v>0</v>
      </c>
      <c r="M1149" s="243">
        <f ca="1">+IFERROR(INDEX('Hoja de Trabajo para listado'!$A$155:$Z$1048576,MATCH($A1149,'Hoja de Trabajo para listado'!$A$155:$A$1048576,0),MATCH((CUADRO!M$4&amp;$E1149),'Hoja de Trabajo para listado'!$A$151:$Z$151,0)),0)+IFERROR(INDEX('Hoja de Trabajo para listado'!$AB$155:$BA$1048576,MATCH($A1149,'Hoja de Trabajo para listado'!$AB$155:$AB$1048576,0),MATCH((CUADRO!M$4&amp;$E1149),'Hoja de Trabajo para listado'!$AB$151:$BA$151,0)),0)+IFERROR(INDEX('Hoja de Trabajo para listado'!$BC$155:$CB$1048576,MATCH($A1149,'Hoja de Trabajo para listado'!$BC$155:$BC$1048576,0),MATCH((CUADRO!M$4&amp;$E1149),'Hoja de Trabajo para listado'!$BC$151:$CB$151,0)),0)+IFERROR(INDEX('Hoja de Trabajo para listado'!$DE$153:$DG$274,MATCH($A1149,'Hoja de Trabajo para listado'!$DE$153:$DE$1048576,0),MATCH((CUADRO!M$4&amp;$E1149),'Hoja de Trabajo para listado'!$DE$151:$DG$151,0)),0)+IFERROR(INDEX('Hoja de Trabajo para listado'!$CD$155:$DC$1048576,MATCH($A1149,'Hoja de Trabajo para listado'!$CD$155:$CD$1048576,0),MATCH((CUADRO!M$4&amp;$E1149),'Hoja de Trabajo para listado'!$CD$151:$DC$151,0)),0)</f>
        <v>0</v>
      </c>
      <c r="N1149" s="243">
        <f ca="1">+IFERROR(INDEX('Hoja de Trabajo para listado'!$A$155:$Z$1048576,MATCH($A1149,'Hoja de Trabajo para listado'!$A$155:$A$1048576,0),MATCH((CUADRO!N$4&amp;$E1149),'Hoja de Trabajo para listado'!$A$151:$Z$151,0)),0)+IFERROR(INDEX('Hoja de Trabajo para listado'!$AB$155:$BA$1048576,MATCH($A1149,'Hoja de Trabajo para listado'!$AB$155:$AB$1048576,0),MATCH((CUADRO!N$4&amp;$E1149),'Hoja de Trabajo para listado'!$AB$151:$BA$151,0)),0)+IFERROR(INDEX('Hoja de Trabajo para listado'!$BC$155:$CB$1048576,MATCH($A1149,'Hoja de Trabajo para listado'!$BC$155:$BC$1048576,0),MATCH((CUADRO!N$4&amp;$E1149),'Hoja de Trabajo para listado'!$BC$151:$CB$151,0)),0)+IFERROR(INDEX('Hoja de Trabajo para listado'!$DE$153:$DG$274,MATCH($A1149,'Hoja de Trabajo para listado'!$DE$153:$DE$1048576,0),MATCH((CUADRO!N$4&amp;$E1149),'Hoja de Trabajo para listado'!$DE$151:$DG$151,0)),0)+IFERROR(INDEX('Hoja de Trabajo para listado'!$CD$155:$DC$1048576,MATCH($A1149,'Hoja de Trabajo para listado'!$CD$155:$CD$1048576,0),MATCH((CUADRO!N$4&amp;$E1149),'Hoja de Trabajo para listado'!$CD$151:$DC$151,0)),0)</f>
        <v>0</v>
      </c>
      <c r="O1149" s="243">
        <f ca="1">+IFERROR(INDEX('Hoja de Trabajo para listado'!$A$155:$Z$1048576,MATCH($A1149,'Hoja de Trabajo para listado'!$A$155:$A$1048576,0),MATCH((CUADRO!O$4&amp;$E1149),'Hoja de Trabajo para listado'!$A$151:$Z$151,0)),0)+IFERROR(INDEX('Hoja de Trabajo para listado'!$AB$155:$BA$1048576,MATCH($A1149,'Hoja de Trabajo para listado'!$AB$155:$AB$1048576,0),MATCH((CUADRO!O$4&amp;$E1149),'Hoja de Trabajo para listado'!$AB$151:$BA$151,0)),0)+IFERROR(INDEX('Hoja de Trabajo para listado'!$BC$155:$CB$1048576,MATCH($A1149,'Hoja de Trabajo para listado'!$BC$155:$BC$1048576,0),MATCH((CUADRO!O$4&amp;$E1149),'Hoja de Trabajo para listado'!$BC$151:$CB$151,0)),0)+IFERROR(INDEX('Hoja de Trabajo para listado'!$DE$153:$DG$274,MATCH($A1149,'Hoja de Trabajo para listado'!$DE$153:$DE$1048576,0),MATCH((CUADRO!O$4&amp;$E1149),'Hoja de Trabajo para listado'!$DE$151:$DG$151,0)),0)+IFERROR(INDEX('Hoja de Trabajo para listado'!$CD$155:$DC$1048576,MATCH($A1149,'Hoja de Trabajo para listado'!$CD$155:$CD$1048576,0),MATCH((CUADRO!O$4&amp;$E1149),'Hoja de Trabajo para listado'!$CD$151:$DC$151,0)),0)</f>
        <v>0</v>
      </c>
      <c r="P1149" s="243">
        <f ca="1">+IFERROR(INDEX('Hoja de Trabajo para listado'!$A$155:$Z$1048576,MATCH($A1149,'Hoja de Trabajo para listado'!$A$155:$A$1048576,0),MATCH((CUADRO!P$4&amp;$E1149),'Hoja de Trabajo para listado'!$A$151:$Z$151,0)),0)+IFERROR(INDEX('Hoja de Trabajo para listado'!$AB$155:$BA$1048576,MATCH($A1149,'Hoja de Trabajo para listado'!$AB$155:$AB$1048576,0),MATCH((CUADRO!P$4&amp;$E1149),'Hoja de Trabajo para listado'!$AB$151:$BA$151,0)),0)+IFERROR(INDEX('Hoja de Trabajo para listado'!$BC$155:$CB$1048576,MATCH($A1149,'Hoja de Trabajo para listado'!$BC$155:$BC$1048576,0),MATCH((CUADRO!P$4&amp;$E1149),'Hoja de Trabajo para listado'!$BC$151:$CB$151,0)),0)+IFERROR(INDEX('Hoja de Trabajo para listado'!$DE$153:$DG$274,MATCH($A1149,'Hoja de Trabajo para listado'!$DE$153:$DE$1048576,0),MATCH((CUADRO!P$4&amp;$E1149),'Hoja de Trabajo para listado'!$DE$151:$DG$151,0)),0)+IFERROR(INDEX('Hoja de Trabajo para listado'!$CD$155:$DC$1048576,MATCH($A1149,'Hoja de Trabajo para listado'!$CD$155:$CD$1048576,0),MATCH((CUADRO!P$4&amp;$E1149),'Hoja de Trabajo para listado'!$CD$151:$DC$151,0)),0)</f>
        <v>0</v>
      </c>
      <c r="Q1149" s="243">
        <f ca="1">+IFERROR(INDEX('Hoja de Trabajo para listado'!$A$155:$Z$1048576,MATCH($A1149,'Hoja de Trabajo para listado'!$A$155:$A$1048576,0),MATCH((CUADRO!Q$4&amp;$E1149),'Hoja de Trabajo para listado'!$A$151:$Z$151,0)),0)+IFERROR(INDEX('Hoja de Trabajo para listado'!$AB$155:$BA$1048576,MATCH($A1149,'Hoja de Trabajo para listado'!$AB$155:$AB$1048576,0),MATCH((CUADRO!Q$4&amp;$E1149),'Hoja de Trabajo para listado'!$AB$151:$BA$151,0)),0)+IFERROR(INDEX('Hoja de Trabajo para listado'!$BC$155:$CB$1048576,MATCH($A1149,'Hoja de Trabajo para listado'!$BC$155:$BC$1048576,0),MATCH((CUADRO!Q$4&amp;$E1149),'Hoja de Trabajo para listado'!$BC$151:$CB$151,0)),0)+IFERROR(INDEX('Hoja de Trabajo para listado'!$DE$153:$DG$274,MATCH($A1149,'Hoja de Trabajo para listado'!$DE$153:$DE$1048576,0),MATCH((CUADRO!Q$4&amp;$E1149),'Hoja de Trabajo para listado'!$DE$151:$DG$151,0)),0)+IFERROR(INDEX('Hoja de Trabajo para listado'!$CD$155:$DC$1048576,MATCH($A1149,'Hoja de Trabajo para listado'!$CD$155:$CD$1048576,0),MATCH((CUADRO!Q$4&amp;$E1149),'Hoja de Trabajo para listado'!$CD$151:$DC$151,0)),0)</f>
        <v>0</v>
      </c>
      <c r="R1149" s="243">
        <f t="shared" ca="1" si="41"/>
        <v>0</v>
      </c>
      <c r="S1149" s="249"/>
      <c r="T1149" s="243">
        <f ca="1">+T1150</f>
        <v>0</v>
      </c>
      <c r="U1149" s="242">
        <f t="shared" si="42"/>
        <v>1</v>
      </c>
      <c r="V1149" s="333" t="str">
        <f>+VLOOKUP(A1149,bd_lista!$A$3:$E$592,5,FALSE)</f>
        <v>Instituciones Descentralizadas Municipales</v>
      </c>
      <c r="W1149" s="387" t="str">
        <f>+V1149</f>
        <v>Instituciones Descentralizadas Municipales</v>
      </c>
      <c r="X1149" s="242">
        <f>+VLOOKUP(A1149,[4]Sheet1!$A$13:$D$744,4,FALSE)</f>
        <v>0</v>
      </c>
      <c r="Y1149" s="242" t="e">
        <f>+VLOOKUP(X1149,bd_lista!$A$3:$C$592,3,FALSE)</f>
        <v>#N/A</v>
      </c>
      <c r="Z1149" s="294">
        <f>+X1149</f>
        <v>0</v>
      </c>
      <c r="AA1149" s="295" t="e">
        <f>+Y1149</f>
        <v>#N/A</v>
      </c>
    </row>
    <row r="1150" spans="1:27" customFormat="1" ht="27" hidden="1" customHeight="1">
      <c r="A1150" s="32">
        <v>2325</v>
      </c>
      <c r="B1150" s="393"/>
      <c r="C1150" s="247" t="str">
        <f>+VLOOKUP(A1150,bd_lista!$A$3:$C$592,3,FALSE)</f>
        <v>ENTIDAD ORDENAMIENTO TERRITORIAL DE TARIJA</v>
      </c>
      <c r="D1150" s="390"/>
      <c r="E1150" s="244" t="s">
        <v>1305</v>
      </c>
      <c r="F1150" s="243">
        <f ca="1">+IFERROR(INDEX('Hoja de Trabajo para listado'!$A$155:$Z$1048576,MATCH($A1150,'Hoja de Trabajo para listado'!$A$155:$A$1048576,0),MATCH((CUADRO!F$4&amp;$E1150),'Hoja de Trabajo para listado'!$A$151:$Z$151,0)),0)+IFERROR(INDEX('Hoja de Trabajo para listado'!$AB$155:$BA$1048576,MATCH($A1150,'Hoja de Trabajo para listado'!$AB$155:$AB$1048576,0),MATCH((CUADRO!F$4&amp;$E1150),'Hoja de Trabajo para listado'!$AB$151:$BA$151,0)),0)+IFERROR(INDEX('Hoja de Trabajo para listado'!$BC$155:$CB$1048576,MATCH($A1150,'Hoja de Trabajo para listado'!$BC$155:$BC$1048576,0),MATCH((CUADRO!F$4&amp;$E1150),'Hoja de Trabajo para listado'!$BC$151:$CB$151,0)),0)+IFERROR(INDEX('Hoja de Trabajo para listado'!$DE$153:$DG$274,MATCH($A1150,'Hoja de Trabajo para listado'!$DE$153:$DE$1048576,0),MATCH((CUADRO!F$4&amp;$E1150),'Hoja de Trabajo para listado'!$DE$151:$DG$151,0)),0)+IFERROR(INDEX('Hoja de Trabajo para listado'!$CD$155:$DC$1048576,MATCH($A1150,'Hoja de Trabajo para listado'!$CD$155:$CD$1048576,0),MATCH((CUADRO!F$4&amp;$E1150),'Hoja de Trabajo para listado'!$CD$151:$DC$151,0)),0)</f>
        <v>0</v>
      </c>
      <c r="G1150" s="243">
        <f ca="1">+IFERROR(INDEX('Hoja de Trabajo para listado'!$A$155:$Z$1048576,MATCH($A1150,'Hoja de Trabajo para listado'!$A$155:$A$1048576,0),MATCH((CUADRO!G$4&amp;$E1150),'Hoja de Trabajo para listado'!$A$151:$Z$151,0)),0)+IFERROR(INDEX('Hoja de Trabajo para listado'!$AB$155:$BA$1048576,MATCH($A1150,'Hoja de Trabajo para listado'!$AB$155:$AB$1048576,0),MATCH((CUADRO!G$4&amp;$E1150),'Hoja de Trabajo para listado'!$AB$151:$BA$151,0)),0)+IFERROR(INDEX('Hoja de Trabajo para listado'!$BC$155:$CB$1048576,MATCH($A1150,'Hoja de Trabajo para listado'!$BC$155:$BC$1048576,0),MATCH((CUADRO!G$4&amp;$E1150),'Hoja de Trabajo para listado'!$BC$151:$CB$151,0)),0)+IFERROR(INDEX('Hoja de Trabajo para listado'!$DE$153:$DG$274,MATCH($A1150,'Hoja de Trabajo para listado'!$DE$153:$DE$1048576,0),MATCH((CUADRO!G$4&amp;$E1150),'Hoja de Trabajo para listado'!$DE$151:$DG$151,0)),0)+IFERROR(INDEX('Hoja de Trabajo para listado'!$CD$155:$DC$1048576,MATCH($A1150,'Hoja de Trabajo para listado'!$CD$155:$CD$1048576,0),MATCH((CUADRO!G$4&amp;$E1150),'Hoja de Trabajo para listado'!$CD$151:$DC$151,0)),0)</f>
        <v>0</v>
      </c>
      <c r="H1150" s="243">
        <f ca="1">+IFERROR(INDEX('Hoja de Trabajo para listado'!$A$155:$Z$1048576,MATCH($A1150,'Hoja de Trabajo para listado'!$A$155:$A$1048576,0),MATCH((CUADRO!H$4&amp;$E1150),'Hoja de Trabajo para listado'!$A$151:$Z$151,0)),0)+IFERROR(INDEX('Hoja de Trabajo para listado'!$AB$155:$BA$1048576,MATCH($A1150,'Hoja de Trabajo para listado'!$AB$155:$AB$1048576,0),MATCH((CUADRO!H$4&amp;$E1150),'Hoja de Trabajo para listado'!$AB$151:$BA$151,0)),0)+IFERROR(INDEX('Hoja de Trabajo para listado'!$BC$155:$CB$1048576,MATCH($A1150,'Hoja de Trabajo para listado'!$BC$155:$BC$1048576,0),MATCH((CUADRO!H$4&amp;$E1150),'Hoja de Trabajo para listado'!$BC$151:$CB$151,0)),0)+IFERROR(INDEX('Hoja de Trabajo para listado'!$DE$153:$DG$274,MATCH($A1150,'Hoja de Trabajo para listado'!$DE$153:$DE$1048576,0),MATCH((CUADRO!H$4&amp;$E1150),'Hoja de Trabajo para listado'!$DE$151:$DG$151,0)),0)+IFERROR(INDEX('Hoja de Trabajo para listado'!$CD$155:$DC$1048576,MATCH($A1150,'Hoja de Trabajo para listado'!$CD$155:$CD$1048576,0),MATCH((CUADRO!H$4&amp;$E1150),'Hoja de Trabajo para listado'!$CD$151:$DC$151,0)),0)</f>
        <v>0</v>
      </c>
      <c r="I1150" s="243">
        <f ca="1">+IFERROR(INDEX('Hoja de Trabajo para listado'!$A$155:$Z$1048576,MATCH($A1150,'Hoja de Trabajo para listado'!$A$155:$A$1048576,0),MATCH((CUADRO!I$4&amp;$E1150),'Hoja de Trabajo para listado'!$A$151:$Z$151,0)),0)+IFERROR(INDEX('Hoja de Trabajo para listado'!$AB$155:$BA$1048576,MATCH($A1150,'Hoja de Trabajo para listado'!$AB$155:$AB$1048576,0),MATCH((CUADRO!I$4&amp;$E1150),'Hoja de Trabajo para listado'!$AB$151:$BA$151,0)),0)+IFERROR(INDEX('Hoja de Trabajo para listado'!$BC$155:$CB$1048576,MATCH($A1150,'Hoja de Trabajo para listado'!$BC$155:$BC$1048576,0),MATCH((CUADRO!I$4&amp;$E1150),'Hoja de Trabajo para listado'!$BC$151:$CB$151,0)),0)+IFERROR(INDEX('Hoja de Trabajo para listado'!$DE$153:$DG$274,MATCH($A1150,'Hoja de Trabajo para listado'!$DE$153:$DE$1048576,0),MATCH((CUADRO!I$4&amp;$E1150),'Hoja de Trabajo para listado'!$DE$151:$DG$151,0)),0)+IFERROR(INDEX('Hoja de Trabajo para listado'!$CD$155:$DC$1048576,MATCH($A1150,'Hoja de Trabajo para listado'!$CD$155:$CD$1048576,0),MATCH((CUADRO!I$4&amp;$E1150),'Hoja de Trabajo para listado'!$CD$151:$DC$151,0)),0)</f>
        <v>0</v>
      </c>
      <c r="J1150" s="243">
        <f ca="1">+IFERROR(INDEX('Hoja de Trabajo para listado'!$A$155:$Z$1048576,MATCH($A1150,'Hoja de Trabajo para listado'!$A$155:$A$1048576,0),MATCH((CUADRO!J$4&amp;$E1150),'Hoja de Trabajo para listado'!$A$151:$Z$151,0)),0)+IFERROR(INDEX('Hoja de Trabajo para listado'!$AB$155:$BA$1048576,MATCH($A1150,'Hoja de Trabajo para listado'!$AB$155:$AB$1048576,0),MATCH((CUADRO!J$4&amp;$E1150),'Hoja de Trabajo para listado'!$AB$151:$BA$151,0)),0)+IFERROR(INDEX('Hoja de Trabajo para listado'!$BC$155:$CB$1048576,MATCH($A1150,'Hoja de Trabajo para listado'!$BC$155:$BC$1048576,0),MATCH((CUADRO!J$4&amp;$E1150),'Hoja de Trabajo para listado'!$BC$151:$CB$151,0)),0)+IFERROR(INDEX('Hoja de Trabajo para listado'!$DE$153:$DG$274,MATCH($A1150,'Hoja de Trabajo para listado'!$DE$153:$DE$1048576,0),MATCH((CUADRO!J$4&amp;$E1150),'Hoja de Trabajo para listado'!$DE$151:$DG$151,0)),0)+IFERROR(INDEX('Hoja de Trabajo para listado'!$CD$155:$DC$1048576,MATCH($A1150,'Hoja de Trabajo para listado'!$CD$155:$CD$1048576,0),MATCH((CUADRO!J$4&amp;$E1150),'Hoja de Trabajo para listado'!$CD$151:$DC$151,0)),0)</f>
        <v>0</v>
      </c>
      <c r="K1150" s="243">
        <f ca="1">+IFERROR(INDEX('Hoja de Trabajo para listado'!$A$155:$Z$1048576,MATCH($A1150,'Hoja de Trabajo para listado'!$A$155:$A$1048576,0),MATCH((CUADRO!K$4&amp;$E1150),'Hoja de Trabajo para listado'!$A$151:$Z$151,0)),0)+IFERROR(INDEX('Hoja de Trabajo para listado'!$AB$155:$BA$1048576,MATCH($A1150,'Hoja de Trabajo para listado'!$AB$155:$AB$1048576,0),MATCH((CUADRO!K$4&amp;$E1150),'Hoja de Trabajo para listado'!$AB$151:$BA$151,0)),0)+IFERROR(INDEX('Hoja de Trabajo para listado'!$BC$155:$CB$1048576,MATCH($A1150,'Hoja de Trabajo para listado'!$BC$155:$BC$1048576,0),MATCH((CUADRO!K$4&amp;$E1150),'Hoja de Trabajo para listado'!$BC$151:$CB$151,0)),0)+IFERROR(INDEX('Hoja de Trabajo para listado'!$DE$153:$DG$274,MATCH($A1150,'Hoja de Trabajo para listado'!$DE$153:$DE$1048576,0),MATCH((CUADRO!K$4&amp;$E1150),'Hoja de Trabajo para listado'!$DE$151:$DG$151,0)),0)+IFERROR(INDEX('Hoja de Trabajo para listado'!$CD$155:$DC$1048576,MATCH($A1150,'Hoja de Trabajo para listado'!$CD$155:$CD$1048576,0),MATCH((CUADRO!K$4&amp;$E1150),'Hoja de Trabajo para listado'!$CD$151:$DC$151,0)),0)</f>
        <v>0</v>
      </c>
      <c r="L1150" s="243">
        <f ca="1">+IFERROR(INDEX('Hoja de Trabajo para listado'!$A$155:$Z$1048576,MATCH($A1150,'Hoja de Trabajo para listado'!$A$155:$A$1048576,0),MATCH((CUADRO!L$4&amp;$E1150),'Hoja de Trabajo para listado'!$A$151:$Z$151,0)),0)+IFERROR(INDEX('Hoja de Trabajo para listado'!$AB$155:$BA$1048576,MATCH($A1150,'Hoja de Trabajo para listado'!$AB$155:$AB$1048576,0),MATCH((CUADRO!L$4&amp;$E1150),'Hoja de Trabajo para listado'!$AB$151:$BA$151,0)),0)+IFERROR(INDEX('Hoja de Trabajo para listado'!$BC$155:$CB$1048576,MATCH($A1150,'Hoja de Trabajo para listado'!$BC$155:$BC$1048576,0),MATCH((CUADRO!L$4&amp;$E1150),'Hoja de Trabajo para listado'!$BC$151:$CB$151,0)),0)+IFERROR(INDEX('Hoja de Trabajo para listado'!$DE$153:$DG$274,MATCH($A1150,'Hoja de Trabajo para listado'!$DE$153:$DE$1048576,0),MATCH((CUADRO!L$4&amp;$E1150),'Hoja de Trabajo para listado'!$DE$151:$DG$151,0)),0)+IFERROR(INDEX('Hoja de Trabajo para listado'!$CD$155:$DC$1048576,MATCH($A1150,'Hoja de Trabajo para listado'!$CD$155:$CD$1048576,0),MATCH((CUADRO!L$4&amp;$E1150),'Hoja de Trabajo para listado'!$CD$151:$DC$151,0)),0)</f>
        <v>0</v>
      </c>
      <c r="M1150" s="243">
        <f ca="1">+IFERROR(INDEX('Hoja de Trabajo para listado'!$A$155:$Z$1048576,MATCH($A1150,'Hoja de Trabajo para listado'!$A$155:$A$1048576,0),MATCH((CUADRO!M$4&amp;$E1150),'Hoja de Trabajo para listado'!$A$151:$Z$151,0)),0)+IFERROR(INDEX('Hoja de Trabajo para listado'!$AB$155:$BA$1048576,MATCH($A1150,'Hoja de Trabajo para listado'!$AB$155:$AB$1048576,0),MATCH((CUADRO!M$4&amp;$E1150),'Hoja de Trabajo para listado'!$AB$151:$BA$151,0)),0)+IFERROR(INDEX('Hoja de Trabajo para listado'!$BC$155:$CB$1048576,MATCH($A1150,'Hoja de Trabajo para listado'!$BC$155:$BC$1048576,0),MATCH((CUADRO!M$4&amp;$E1150),'Hoja de Trabajo para listado'!$BC$151:$CB$151,0)),0)+IFERROR(INDEX('Hoja de Trabajo para listado'!$DE$153:$DG$274,MATCH($A1150,'Hoja de Trabajo para listado'!$DE$153:$DE$1048576,0),MATCH((CUADRO!M$4&amp;$E1150),'Hoja de Trabajo para listado'!$DE$151:$DG$151,0)),0)+IFERROR(INDEX('Hoja de Trabajo para listado'!$CD$155:$DC$1048576,MATCH($A1150,'Hoja de Trabajo para listado'!$CD$155:$CD$1048576,0),MATCH((CUADRO!M$4&amp;$E1150),'Hoja de Trabajo para listado'!$CD$151:$DC$151,0)),0)</f>
        <v>0</v>
      </c>
      <c r="N1150" s="243">
        <f ca="1">+IFERROR(INDEX('Hoja de Trabajo para listado'!$A$155:$Z$1048576,MATCH($A1150,'Hoja de Trabajo para listado'!$A$155:$A$1048576,0),MATCH((CUADRO!N$4&amp;$E1150),'Hoja de Trabajo para listado'!$A$151:$Z$151,0)),0)+IFERROR(INDEX('Hoja de Trabajo para listado'!$AB$155:$BA$1048576,MATCH($A1150,'Hoja de Trabajo para listado'!$AB$155:$AB$1048576,0),MATCH((CUADRO!N$4&amp;$E1150),'Hoja de Trabajo para listado'!$AB$151:$BA$151,0)),0)+IFERROR(INDEX('Hoja de Trabajo para listado'!$BC$155:$CB$1048576,MATCH($A1150,'Hoja de Trabajo para listado'!$BC$155:$BC$1048576,0),MATCH((CUADRO!N$4&amp;$E1150),'Hoja de Trabajo para listado'!$BC$151:$CB$151,0)),0)+IFERROR(INDEX('Hoja de Trabajo para listado'!$DE$153:$DG$274,MATCH($A1150,'Hoja de Trabajo para listado'!$DE$153:$DE$1048576,0),MATCH((CUADRO!N$4&amp;$E1150),'Hoja de Trabajo para listado'!$DE$151:$DG$151,0)),0)+IFERROR(INDEX('Hoja de Trabajo para listado'!$CD$155:$DC$1048576,MATCH($A1150,'Hoja de Trabajo para listado'!$CD$155:$CD$1048576,0),MATCH((CUADRO!N$4&amp;$E1150),'Hoja de Trabajo para listado'!$CD$151:$DC$151,0)),0)</f>
        <v>0</v>
      </c>
      <c r="O1150" s="243">
        <f ca="1">+IFERROR(INDEX('Hoja de Trabajo para listado'!$A$155:$Z$1048576,MATCH($A1150,'Hoja de Trabajo para listado'!$A$155:$A$1048576,0),MATCH((CUADRO!O$4&amp;$E1150),'Hoja de Trabajo para listado'!$A$151:$Z$151,0)),0)+IFERROR(INDEX('Hoja de Trabajo para listado'!$AB$155:$BA$1048576,MATCH($A1150,'Hoja de Trabajo para listado'!$AB$155:$AB$1048576,0),MATCH((CUADRO!O$4&amp;$E1150),'Hoja de Trabajo para listado'!$AB$151:$BA$151,0)),0)+IFERROR(INDEX('Hoja de Trabajo para listado'!$BC$155:$CB$1048576,MATCH($A1150,'Hoja de Trabajo para listado'!$BC$155:$BC$1048576,0),MATCH((CUADRO!O$4&amp;$E1150),'Hoja de Trabajo para listado'!$BC$151:$CB$151,0)),0)+IFERROR(INDEX('Hoja de Trabajo para listado'!$DE$153:$DG$274,MATCH($A1150,'Hoja de Trabajo para listado'!$DE$153:$DE$1048576,0),MATCH((CUADRO!O$4&amp;$E1150),'Hoja de Trabajo para listado'!$DE$151:$DG$151,0)),0)+IFERROR(INDEX('Hoja de Trabajo para listado'!$CD$155:$DC$1048576,MATCH($A1150,'Hoja de Trabajo para listado'!$CD$155:$CD$1048576,0),MATCH((CUADRO!O$4&amp;$E1150),'Hoja de Trabajo para listado'!$CD$151:$DC$151,0)),0)</f>
        <v>0</v>
      </c>
      <c r="P1150" s="243">
        <f ca="1">+IFERROR(INDEX('Hoja de Trabajo para listado'!$A$155:$Z$1048576,MATCH($A1150,'Hoja de Trabajo para listado'!$A$155:$A$1048576,0),MATCH((CUADRO!P$4&amp;$E1150),'Hoja de Trabajo para listado'!$A$151:$Z$151,0)),0)+IFERROR(INDEX('Hoja de Trabajo para listado'!$AB$155:$BA$1048576,MATCH($A1150,'Hoja de Trabajo para listado'!$AB$155:$AB$1048576,0),MATCH((CUADRO!P$4&amp;$E1150),'Hoja de Trabajo para listado'!$AB$151:$BA$151,0)),0)+IFERROR(INDEX('Hoja de Trabajo para listado'!$BC$155:$CB$1048576,MATCH($A1150,'Hoja de Trabajo para listado'!$BC$155:$BC$1048576,0),MATCH((CUADRO!P$4&amp;$E1150),'Hoja de Trabajo para listado'!$BC$151:$CB$151,0)),0)+IFERROR(INDEX('Hoja de Trabajo para listado'!$DE$153:$DG$274,MATCH($A1150,'Hoja de Trabajo para listado'!$DE$153:$DE$1048576,0),MATCH((CUADRO!P$4&amp;$E1150),'Hoja de Trabajo para listado'!$DE$151:$DG$151,0)),0)+IFERROR(INDEX('Hoja de Trabajo para listado'!$CD$155:$DC$1048576,MATCH($A1150,'Hoja de Trabajo para listado'!$CD$155:$CD$1048576,0),MATCH((CUADRO!P$4&amp;$E1150),'Hoja de Trabajo para listado'!$CD$151:$DC$151,0)),0)</f>
        <v>0</v>
      </c>
      <c r="Q1150" s="243">
        <f ca="1">+IFERROR(INDEX('Hoja de Trabajo para listado'!$A$155:$Z$1048576,MATCH($A1150,'Hoja de Trabajo para listado'!$A$155:$A$1048576,0),MATCH((CUADRO!Q$4&amp;$E1150),'Hoja de Trabajo para listado'!$A$151:$Z$151,0)),0)+IFERROR(INDEX('Hoja de Trabajo para listado'!$AB$155:$BA$1048576,MATCH($A1150,'Hoja de Trabajo para listado'!$AB$155:$AB$1048576,0),MATCH((CUADRO!Q$4&amp;$E1150),'Hoja de Trabajo para listado'!$AB$151:$BA$151,0)),0)+IFERROR(INDEX('Hoja de Trabajo para listado'!$BC$155:$CB$1048576,MATCH($A1150,'Hoja de Trabajo para listado'!$BC$155:$BC$1048576,0),MATCH((CUADRO!Q$4&amp;$E1150),'Hoja de Trabajo para listado'!$BC$151:$CB$151,0)),0)+IFERROR(INDEX('Hoja de Trabajo para listado'!$DE$153:$DG$274,MATCH($A1150,'Hoja de Trabajo para listado'!$DE$153:$DE$1048576,0),MATCH((CUADRO!Q$4&amp;$E1150),'Hoja de Trabajo para listado'!$DE$151:$DG$151,0)),0)+IFERROR(INDEX('Hoja de Trabajo para listado'!$CD$155:$DC$1048576,MATCH($A1150,'Hoja de Trabajo para listado'!$CD$155:$CD$1048576,0),MATCH((CUADRO!Q$4&amp;$E1150),'Hoja de Trabajo para listado'!$CD$151:$DC$151,0)),0)</f>
        <v>0</v>
      </c>
      <c r="R1150" s="243">
        <f t="shared" ca="1" si="41"/>
        <v>0</v>
      </c>
      <c r="S1150" s="249">
        <f ca="1">+R1149+R1150</f>
        <v>0</v>
      </c>
      <c r="T1150" s="243">
        <f ca="1">+S1150</f>
        <v>0</v>
      </c>
      <c r="U1150" s="242">
        <f t="shared" si="42"/>
        <v>2</v>
      </c>
      <c r="V1150" s="333" t="str">
        <f>+VLOOKUP(A1150,bd_lista!$A$3:$E$592,5,FALSE)</f>
        <v>Instituciones Descentralizadas Municipales</v>
      </c>
      <c r="W1150" s="388"/>
      <c r="X1150" s="242">
        <f>+VLOOKUP(A1150,[4]Sheet1!$A$13:$D$744,4,FALSE)</f>
        <v>0</v>
      </c>
      <c r="Y1150" s="242" t="e">
        <f>+VLOOKUP(X1150,bd_lista!$A$3:$C$592,3,FALSE)</f>
        <v>#N/A</v>
      </c>
      <c r="Z1150" s="292"/>
      <c r="AA1150" s="293"/>
    </row>
    <row r="1151" spans="1:27" customFormat="1" ht="27" hidden="1" customHeight="1">
      <c r="A1151" s="32">
        <v>2326</v>
      </c>
      <c r="B1151" s="392">
        <f>+A1151</f>
        <v>2326</v>
      </c>
      <c r="C1151" s="247" t="str">
        <f>+VLOOKUP(A1151,bd_lista!$A$3:$C$592,3,FALSE)</f>
        <v>ENTIDAD ORDEN Y SEGURIDAD CIUDADANA MUNICIPAL DE TARIJA</v>
      </c>
      <c r="D1151" s="389" t="str">
        <f>+C1151</f>
        <v>ENTIDAD ORDEN Y SEGURIDAD CIUDADANA MUNICIPAL DE TARIJA</v>
      </c>
      <c r="E1151" s="242" t="s">
        <v>1304</v>
      </c>
      <c r="F1151" s="243">
        <f ca="1">+IFERROR(INDEX('Hoja de Trabajo para listado'!$A$155:$Z$1048576,MATCH($A1151,'Hoja de Trabajo para listado'!$A$155:$A$1048576,0),MATCH((CUADRO!F$4&amp;$E1151),'Hoja de Trabajo para listado'!$A$151:$Z$151,0)),0)+IFERROR(INDEX('Hoja de Trabajo para listado'!$AB$155:$BA$1048576,MATCH($A1151,'Hoja de Trabajo para listado'!$AB$155:$AB$1048576,0),MATCH((CUADRO!F$4&amp;$E1151),'Hoja de Trabajo para listado'!$AB$151:$BA$151,0)),0)+IFERROR(INDEX('Hoja de Trabajo para listado'!$BC$155:$CB$1048576,MATCH($A1151,'Hoja de Trabajo para listado'!$BC$155:$BC$1048576,0),MATCH((CUADRO!F$4&amp;$E1151),'Hoja de Trabajo para listado'!$BC$151:$CB$151,0)),0)+IFERROR(INDEX('Hoja de Trabajo para listado'!$DE$153:$DG$274,MATCH($A1151,'Hoja de Trabajo para listado'!$DE$153:$DE$1048576,0),MATCH((CUADRO!F$4&amp;$E1151),'Hoja de Trabajo para listado'!$DE$151:$DG$151,0)),0)+IFERROR(INDEX('Hoja de Trabajo para listado'!$CD$155:$DC$1048576,MATCH($A1151,'Hoja de Trabajo para listado'!$CD$155:$CD$1048576,0),MATCH((CUADRO!F$4&amp;$E1151),'Hoja de Trabajo para listado'!$CD$151:$DC$151,0)),0)</f>
        <v>0</v>
      </c>
      <c r="G1151" s="243">
        <f ca="1">+IFERROR(INDEX('Hoja de Trabajo para listado'!$A$155:$Z$1048576,MATCH($A1151,'Hoja de Trabajo para listado'!$A$155:$A$1048576,0),MATCH((CUADRO!G$4&amp;$E1151),'Hoja de Trabajo para listado'!$A$151:$Z$151,0)),0)+IFERROR(INDEX('Hoja de Trabajo para listado'!$AB$155:$BA$1048576,MATCH($A1151,'Hoja de Trabajo para listado'!$AB$155:$AB$1048576,0),MATCH((CUADRO!G$4&amp;$E1151),'Hoja de Trabajo para listado'!$AB$151:$BA$151,0)),0)+IFERROR(INDEX('Hoja de Trabajo para listado'!$BC$155:$CB$1048576,MATCH($A1151,'Hoja de Trabajo para listado'!$BC$155:$BC$1048576,0),MATCH((CUADRO!G$4&amp;$E1151),'Hoja de Trabajo para listado'!$BC$151:$CB$151,0)),0)+IFERROR(INDEX('Hoja de Trabajo para listado'!$DE$153:$DG$274,MATCH($A1151,'Hoja de Trabajo para listado'!$DE$153:$DE$1048576,0),MATCH((CUADRO!G$4&amp;$E1151),'Hoja de Trabajo para listado'!$DE$151:$DG$151,0)),0)+IFERROR(INDEX('Hoja de Trabajo para listado'!$CD$155:$DC$1048576,MATCH($A1151,'Hoja de Trabajo para listado'!$CD$155:$CD$1048576,0),MATCH((CUADRO!G$4&amp;$E1151),'Hoja de Trabajo para listado'!$CD$151:$DC$151,0)),0)</f>
        <v>0</v>
      </c>
      <c r="H1151" s="243">
        <f ca="1">+IFERROR(INDEX('Hoja de Trabajo para listado'!$A$155:$Z$1048576,MATCH($A1151,'Hoja de Trabajo para listado'!$A$155:$A$1048576,0),MATCH((CUADRO!H$4&amp;$E1151),'Hoja de Trabajo para listado'!$A$151:$Z$151,0)),0)+IFERROR(INDEX('Hoja de Trabajo para listado'!$AB$155:$BA$1048576,MATCH($A1151,'Hoja de Trabajo para listado'!$AB$155:$AB$1048576,0),MATCH((CUADRO!H$4&amp;$E1151),'Hoja de Trabajo para listado'!$AB$151:$BA$151,0)),0)+IFERROR(INDEX('Hoja de Trabajo para listado'!$BC$155:$CB$1048576,MATCH($A1151,'Hoja de Trabajo para listado'!$BC$155:$BC$1048576,0),MATCH((CUADRO!H$4&amp;$E1151),'Hoja de Trabajo para listado'!$BC$151:$CB$151,0)),0)+IFERROR(INDEX('Hoja de Trabajo para listado'!$DE$153:$DG$274,MATCH($A1151,'Hoja de Trabajo para listado'!$DE$153:$DE$1048576,0),MATCH((CUADRO!H$4&amp;$E1151),'Hoja de Trabajo para listado'!$DE$151:$DG$151,0)),0)+IFERROR(INDEX('Hoja de Trabajo para listado'!$CD$155:$DC$1048576,MATCH($A1151,'Hoja de Trabajo para listado'!$CD$155:$CD$1048576,0),MATCH((CUADRO!H$4&amp;$E1151),'Hoja de Trabajo para listado'!$CD$151:$DC$151,0)),0)</f>
        <v>0</v>
      </c>
      <c r="I1151" s="243">
        <f ca="1">+IFERROR(INDEX('Hoja de Trabajo para listado'!$A$155:$Z$1048576,MATCH($A1151,'Hoja de Trabajo para listado'!$A$155:$A$1048576,0),MATCH((CUADRO!I$4&amp;$E1151),'Hoja de Trabajo para listado'!$A$151:$Z$151,0)),0)+IFERROR(INDEX('Hoja de Trabajo para listado'!$AB$155:$BA$1048576,MATCH($A1151,'Hoja de Trabajo para listado'!$AB$155:$AB$1048576,0),MATCH((CUADRO!I$4&amp;$E1151),'Hoja de Trabajo para listado'!$AB$151:$BA$151,0)),0)+IFERROR(INDEX('Hoja de Trabajo para listado'!$BC$155:$CB$1048576,MATCH($A1151,'Hoja de Trabajo para listado'!$BC$155:$BC$1048576,0),MATCH((CUADRO!I$4&amp;$E1151),'Hoja de Trabajo para listado'!$BC$151:$CB$151,0)),0)+IFERROR(INDEX('Hoja de Trabajo para listado'!$DE$153:$DG$274,MATCH($A1151,'Hoja de Trabajo para listado'!$DE$153:$DE$1048576,0),MATCH((CUADRO!I$4&amp;$E1151),'Hoja de Trabajo para listado'!$DE$151:$DG$151,0)),0)+IFERROR(INDEX('Hoja de Trabajo para listado'!$CD$155:$DC$1048576,MATCH($A1151,'Hoja de Trabajo para listado'!$CD$155:$CD$1048576,0),MATCH((CUADRO!I$4&amp;$E1151),'Hoja de Trabajo para listado'!$CD$151:$DC$151,0)),0)</f>
        <v>0</v>
      </c>
      <c r="J1151" s="243">
        <f ca="1">+IFERROR(INDEX('Hoja de Trabajo para listado'!$A$155:$Z$1048576,MATCH($A1151,'Hoja de Trabajo para listado'!$A$155:$A$1048576,0),MATCH((CUADRO!J$4&amp;$E1151),'Hoja de Trabajo para listado'!$A$151:$Z$151,0)),0)+IFERROR(INDEX('Hoja de Trabajo para listado'!$AB$155:$BA$1048576,MATCH($A1151,'Hoja de Trabajo para listado'!$AB$155:$AB$1048576,0),MATCH((CUADRO!J$4&amp;$E1151),'Hoja de Trabajo para listado'!$AB$151:$BA$151,0)),0)+IFERROR(INDEX('Hoja de Trabajo para listado'!$BC$155:$CB$1048576,MATCH($A1151,'Hoja de Trabajo para listado'!$BC$155:$BC$1048576,0),MATCH((CUADRO!J$4&amp;$E1151),'Hoja de Trabajo para listado'!$BC$151:$CB$151,0)),0)+IFERROR(INDEX('Hoja de Trabajo para listado'!$DE$153:$DG$274,MATCH($A1151,'Hoja de Trabajo para listado'!$DE$153:$DE$1048576,0),MATCH((CUADRO!J$4&amp;$E1151),'Hoja de Trabajo para listado'!$DE$151:$DG$151,0)),0)+IFERROR(INDEX('Hoja de Trabajo para listado'!$CD$155:$DC$1048576,MATCH($A1151,'Hoja de Trabajo para listado'!$CD$155:$CD$1048576,0),MATCH((CUADRO!J$4&amp;$E1151),'Hoja de Trabajo para listado'!$CD$151:$DC$151,0)),0)</f>
        <v>0</v>
      </c>
      <c r="K1151" s="243">
        <f ca="1">+IFERROR(INDEX('Hoja de Trabajo para listado'!$A$155:$Z$1048576,MATCH($A1151,'Hoja de Trabajo para listado'!$A$155:$A$1048576,0),MATCH((CUADRO!K$4&amp;$E1151),'Hoja de Trabajo para listado'!$A$151:$Z$151,0)),0)+IFERROR(INDEX('Hoja de Trabajo para listado'!$AB$155:$BA$1048576,MATCH($A1151,'Hoja de Trabajo para listado'!$AB$155:$AB$1048576,0),MATCH((CUADRO!K$4&amp;$E1151),'Hoja de Trabajo para listado'!$AB$151:$BA$151,0)),0)+IFERROR(INDEX('Hoja de Trabajo para listado'!$BC$155:$CB$1048576,MATCH($A1151,'Hoja de Trabajo para listado'!$BC$155:$BC$1048576,0),MATCH((CUADRO!K$4&amp;$E1151),'Hoja de Trabajo para listado'!$BC$151:$CB$151,0)),0)+IFERROR(INDEX('Hoja de Trabajo para listado'!$DE$153:$DG$274,MATCH($A1151,'Hoja de Trabajo para listado'!$DE$153:$DE$1048576,0),MATCH((CUADRO!K$4&amp;$E1151),'Hoja de Trabajo para listado'!$DE$151:$DG$151,0)),0)+IFERROR(INDEX('Hoja de Trabajo para listado'!$CD$155:$DC$1048576,MATCH($A1151,'Hoja de Trabajo para listado'!$CD$155:$CD$1048576,0),MATCH((CUADRO!K$4&amp;$E1151),'Hoja de Trabajo para listado'!$CD$151:$DC$151,0)),0)</f>
        <v>0</v>
      </c>
      <c r="L1151" s="243">
        <f ca="1">+IFERROR(INDEX('Hoja de Trabajo para listado'!$A$155:$Z$1048576,MATCH($A1151,'Hoja de Trabajo para listado'!$A$155:$A$1048576,0),MATCH((CUADRO!L$4&amp;$E1151),'Hoja de Trabajo para listado'!$A$151:$Z$151,0)),0)+IFERROR(INDEX('Hoja de Trabajo para listado'!$AB$155:$BA$1048576,MATCH($A1151,'Hoja de Trabajo para listado'!$AB$155:$AB$1048576,0),MATCH((CUADRO!L$4&amp;$E1151),'Hoja de Trabajo para listado'!$AB$151:$BA$151,0)),0)+IFERROR(INDEX('Hoja de Trabajo para listado'!$BC$155:$CB$1048576,MATCH($A1151,'Hoja de Trabajo para listado'!$BC$155:$BC$1048576,0),MATCH((CUADRO!L$4&amp;$E1151),'Hoja de Trabajo para listado'!$BC$151:$CB$151,0)),0)+IFERROR(INDEX('Hoja de Trabajo para listado'!$DE$153:$DG$274,MATCH($A1151,'Hoja de Trabajo para listado'!$DE$153:$DE$1048576,0),MATCH((CUADRO!L$4&amp;$E1151),'Hoja de Trabajo para listado'!$DE$151:$DG$151,0)),0)+IFERROR(INDEX('Hoja de Trabajo para listado'!$CD$155:$DC$1048576,MATCH($A1151,'Hoja de Trabajo para listado'!$CD$155:$CD$1048576,0),MATCH((CUADRO!L$4&amp;$E1151),'Hoja de Trabajo para listado'!$CD$151:$DC$151,0)),0)</f>
        <v>0</v>
      </c>
      <c r="M1151" s="243">
        <f ca="1">+IFERROR(INDEX('Hoja de Trabajo para listado'!$A$155:$Z$1048576,MATCH($A1151,'Hoja de Trabajo para listado'!$A$155:$A$1048576,0),MATCH((CUADRO!M$4&amp;$E1151),'Hoja de Trabajo para listado'!$A$151:$Z$151,0)),0)+IFERROR(INDEX('Hoja de Trabajo para listado'!$AB$155:$BA$1048576,MATCH($A1151,'Hoja de Trabajo para listado'!$AB$155:$AB$1048576,0),MATCH((CUADRO!M$4&amp;$E1151),'Hoja de Trabajo para listado'!$AB$151:$BA$151,0)),0)+IFERROR(INDEX('Hoja de Trabajo para listado'!$BC$155:$CB$1048576,MATCH($A1151,'Hoja de Trabajo para listado'!$BC$155:$BC$1048576,0),MATCH((CUADRO!M$4&amp;$E1151),'Hoja de Trabajo para listado'!$BC$151:$CB$151,0)),0)+IFERROR(INDEX('Hoja de Trabajo para listado'!$DE$153:$DG$274,MATCH($A1151,'Hoja de Trabajo para listado'!$DE$153:$DE$1048576,0),MATCH((CUADRO!M$4&amp;$E1151),'Hoja de Trabajo para listado'!$DE$151:$DG$151,0)),0)+IFERROR(INDEX('Hoja de Trabajo para listado'!$CD$155:$DC$1048576,MATCH($A1151,'Hoja de Trabajo para listado'!$CD$155:$CD$1048576,0),MATCH((CUADRO!M$4&amp;$E1151),'Hoja de Trabajo para listado'!$CD$151:$DC$151,0)),0)</f>
        <v>0</v>
      </c>
      <c r="N1151" s="243">
        <f ca="1">+IFERROR(INDEX('Hoja de Trabajo para listado'!$A$155:$Z$1048576,MATCH($A1151,'Hoja de Trabajo para listado'!$A$155:$A$1048576,0),MATCH((CUADRO!N$4&amp;$E1151),'Hoja de Trabajo para listado'!$A$151:$Z$151,0)),0)+IFERROR(INDEX('Hoja de Trabajo para listado'!$AB$155:$BA$1048576,MATCH($A1151,'Hoja de Trabajo para listado'!$AB$155:$AB$1048576,0),MATCH((CUADRO!N$4&amp;$E1151),'Hoja de Trabajo para listado'!$AB$151:$BA$151,0)),0)+IFERROR(INDEX('Hoja de Trabajo para listado'!$BC$155:$CB$1048576,MATCH($A1151,'Hoja de Trabajo para listado'!$BC$155:$BC$1048576,0),MATCH((CUADRO!N$4&amp;$E1151),'Hoja de Trabajo para listado'!$BC$151:$CB$151,0)),0)+IFERROR(INDEX('Hoja de Trabajo para listado'!$DE$153:$DG$274,MATCH($A1151,'Hoja de Trabajo para listado'!$DE$153:$DE$1048576,0),MATCH((CUADRO!N$4&amp;$E1151),'Hoja de Trabajo para listado'!$DE$151:$DG$151,0)),0)+IFERROR(INDEX('Hoja de Trabajo para listado'!$CD$155:$DC$1048576,MATCH($A1151,'Hoja de Trabajo para listado'!$CD$155:$CD$1048576,0),MATCH((CUADRO!N$4&amp;$E1151),'Hoja de Trabajo para listado'!$CD$151:$DC$151,0)),0)</f>
        <v>0</v>
      </c>
      <c r="O1151" s="243">
        <f ca="1">+IFERROR(INDEX('Hoja de Trabajo para listado'!$A$155:$Z$1048576,MATCH($A1151,'Hoja de Trabajo para listado'!$A$155:$A$1048576,0),MATCH((CUADRO!O$4&amp;$E1151),'Hoja de Trabajo para listado'!$A$151:$Z$151,0)),0)+IFERROR(INDEX('Hoja de Trabajo para listado'!$AB$155:$BA$1048576,MATCH($A1151,'Hoja de Trabajo para listado'!$AB$155:$AB$1048576,0),MATCH((CUADRO!O$4&amp;$E1151),'Hoja de Trabajo para listado'!$AB$151:$BA$151,0)),0)+IFERROR(INDEX('Hoja de Trabajo para listado'!$BC$155:$CB$1048576,MATCH($A1151,'Hoja de Trabajo para listado'!$BC$155:$BC$1048576,0),MATCH((CUADRO!O$4&amp;$E1151),'Hoja de Trabajo para listado'!$BC$151:$CB$151,0)),0)+IFERROR(INDEX('Hoja de Trabajo para listado'!$DE$153:$DG$274,MATCH($A1151,'Hoja de Trabajo para listado'!$DE$153:$DE$1048576,0),MATCH((CUADRO!O$4&amp;$E1151),'Hoja de Trabajo para listado'!$DE$151:$DG$151,0)),0)+IFERROR(INDEX('Hoja de Trabajo para listado'!$CD$155:$DC$1048576,MATCH($A1151,'Hoja de Trabajo para listado'!$CD$155:$CD$1048576,0),MATCH((CUADRO!O$4&amp;$E1151),'Hoja de Trabajo para listado'!$CD$151:$DC$151,0)),0)</f>
        <v>0</v>
      </c>
      <c r="P1151" s="243">
        <f ca="1">+IFERROR(INDEX('Hoja de Trabajo para listado'!$A$155:$Z$1048576,MATCH($A1151,'Hoja de Trabajo para listado'!$A$155:$A$1048576,0),MATCH((CUADRO!P$4&amp;$E1151),'Hoja de Trabajo para listado'!$A$151:$Z$151,0)),0)+IFERROR(INDEX('Hoja de Trabajo para listado'!$AB$155:$BA$1048576,MATCH($A1151,'Hoja de Trabajo para listado'!$AB$155:$AB$1048576,0),MATCH((CUADRO!P$4&amp;$E1151),'Hoja de Trabajo para listado'!$AB$151:$BA$151,0)),0)+IFERROR(INDEX('Hoja de Trabajo para listado'!$BC$155:$CB$1048576,MATCH($A1151,'Hoja de Trabajo para listado'!$BC$155:$BC$1048576,0),MATCH((CUADRO!P$4&amp;$E1151),'Hoja de Trabajo para listado'!$BC$151:$CB$151,0)),0)+IFERROR(INDEX('Hoja de Trabajo para listado'!$DE$153:$DG$274,MATCH($A1151,'Hoja de Trabajo para listado'!$DE$153:$DE$1048576,0),MATCH((CUADRO!P$4&amp;$E1151),'Hoja de Trabajo para listado'!$DE$151:$DG$151,0)),0)+IFERROR(INDEX('Hoja de Trabajo para listado'!$CD$155:$DC$1048576,MATCH($A1151,'Hoja de Trabajo para listado'!$CD$155:$CD$1048576,0),MATCH((CUADRO!P$4&amp;$E1151),'Hoja de Trabajo para listado'!$CD$151:$DC$151,0)),0)</f>
        <v>0</v>
      </c>
      <c r="Q1151" s="243">
        <f ca="1">+IFERROR(INDEX('Hoja de Trabajo para listado'!$A$155:$Z$1048576,MATCH($A1151,'Hoja de Trabajo para listado'!$A$155:$A$1048576,0),MATCH((CUADRO!Q$4&amp;$E1151),'Hoja de Trabajo para listado'!$A$151:$Z$151,0)),0)+IFERROR(INDEX('Hoja de Trabajo para listado'!$AB$155:$BA$1048576,MATCH($A1151,'Hoja de Trabajo para listado'!$AB$155:$AB$1048576,0),MATCH((CUADRO!Q$4&amp;$E1151),'Hoja de Trabajo para listado'!$AB$151:$BA$151,0)),0)+IFERROR(INDEX('Hoja de Trabajo para listado'!$BC$155:$CB$1048576,MATCH($A1151,'Hoja de Trabajo para listado'!$BC$155:$BC$1048576,0),MATCH((CUADRO!Q$4&amp;$E1151),'Hoja de Trabajo para listado'!$BC$151:$CB$151,0)),0)+IFERROR(INDEX('Hoja de Trabajo para listado'!$DE$153:$DG$274,MATCH($A1151,'Hoja de Trabajo para listado'!$DE$153:$DE$1048576,0),MATCH((CUADRO!Q$4&amp;$E1151),'Hoja de Trabajo para listado'!$DE$151:$DG$151,0)),0)+IFERROR(INDEX('Hoja de Trabajo para listado'!$CD$155:$DC$1048576,MATCH($A1151,'Hoja de Trabajo para listado'!$CD$155:$CD$1048576,0),MATCH((CUADRO!Q$4&amp;$E1151),'Hoja de Trabajo para listado'!$CD$151:$DC$151,0)),0)</f>
        <v>0</v>
      </c>
      <c r="R1151" s="243">
        <f t="shared" ca="1" si="41"/>
        <v>0</v>
      </c>
      <c r="S1151" s="249"/>
      <c r="T1151" s="243">
        <f ca="1">+T1152</f>
        <v>0</v>
      </c>
      <c r="U1151" s="242">
        <f t="shared" si="42"/>
        <v>1</v>
      </c>
      <c r="V1151" s="333" t="str">
        <f>+VLOOKUP(A1151,bd_lista!$A$3:$E$592,5,FALSE)</f>
        <v>Instituciones Descentralizadas Municipales</v>
      </c>
      <c r="W1151" s="387" t="str">
        <f>+V1151</f>
        <v>Instituciones Descentralizadas Municipales</v>
      </c>
      <c r="X1151" s="242">
        <f>+VLOOKUP(A1151,[4]Sheet1!$A$13:$D$744,4,FALSE)</f>
        <v>0</v>
      </c>
      <c r="Y1151" s="242" t="e">
        <f>+VLOOKUP(X1151,bd_lista!$A$3:$C$592,3,FALSE)</f>
        <v>#N/A</v>
      </c>
      <c r="Z1151" s="294">
        <f>+X1151</f>
        <v>0</v>
      </c>
      <c r="AA1151" s="319" t="e">
        <f>+Y1151</f>
        <v>#N/A</v>
      </c>
    </row>
    <row r="1152" spans="1:27" customFormat="1" ht="27" hidden="1" customHeight="1">
      <c r="A1152" s="32">
        <v>2326</v>
      </c>
      <c r="B1152" s="393"/>
      <c r="C1152" s="247" t="str">
        <f>+VLOOKUP(A1152,bd_lista!$A$3:$C$592,3,FALSE)</f>
        <v>ENTIDAD ORDEN Y SEGURIDAD CIUDADANA MUNICIPAL DE TARIJA</v>
      </c>
      <c r="D1152" s="390"/>
      <c r="E1152" s="244" t="s">
        <v>1305</v>
      </c>
      <c r="F1152" s="243">
        <f ca="1">+IFERROR(INDEX('Hoja de Trabajo para listado'!$A$155:$Z$1048576,MATCH($A1152,'Hoja de Trabajo para listado'!$A$155:$A$1048576,0),MATCH((CUADRO!F$4&amp;$E1152),'Hoja de Trabajo para listado'!$A$151:$Z$151,0)),0)+IFERROR(INDEX('Hoja de Trabajo para listado'!$AB$155:$BA$1048576,MATCH($A1152,'Hoja de Trabajo para listado'!$AB$155:$AB$1048576,0),MATCH((CUADRO!F$4&amp;$E1152),'Hoja de Trabajo para listado'!$AB$151:$BA$151,0)),0)+IFERROR(INDEX('Hoja de Trabajo para listado'!$BC$155:$CB$1048576,MATCH($A1152,'Hoja de Trabajo para listado'!$BC$155:$BC$1048576,0),MATCH((CUADRO!F$4&amp;$E1152),'Hoja de Trabajo para listado'!$BC$151:$CB$151,0)),0)+IFERROR(INDEX('Hoja de Trabajo para listado'!$DE$153:$DG$274,MATCH($A1152,'Hoja de Trabajo para listado'!$DE$153:$DE$1048576,0),MATCH((CUADRO!F$4&amp;$E1152),'Hoja de Trabajo para listado'!$DE$151:$DG$151,0)),0)+IFERROR(INDEX('Hoja de Trabajo para listado'!$CD$155:$DC$1048576,MATCH($A1152,'Hoja de Trabajo para listado'!$CD$155:$CD$1048576,0),MATCH((CUADRO!F$4&amp;$E1152),'Hoja de Trabajo para listado'!$CD$151:$DC$151,0)),0)</f>
        <v>0</v>
      </c>
      <c r="G1152" s="243">
        <f ca="1">+IFERROR(INDEX('Hoja de Trabajo para listado'!$A$155:$Z$1048576,MATCH($A1152,'Hoja de Trabajo para listado'!$A$155:$A$1048576,0),MATCH((CUADRO!G$4&amp;$E1152),'Hoja de Trabajo para listado'!$A$151:$Z$151,0)),0)+IFERROR(INDEX('Hoja de Trabajo para listado'!$AB$155:$BA$1048576,MATCH($A1152,'Hoja de Trabajo para listado'!$AB$155:$AB$1048576,0),MATCH((CUADRO!G$4&amp;$E1152),'Hoja de Trabajo para listado'!$AB$151:$BA$151,0)),0)+IFERROR(INDEX('Hoja de Trabajo para listado'!$BC$155:$CB$1048576,MATCH($A1152,'Hoja de Trabajo para listado'!$BC$155:$BC$1048576,0),MATCH((CUADRO!G$4&amp;$E1152),'Hoja de Trabajo para listado'!$BC$151:$CB$151,0)),0)+IFERROR(INDEX('Hoja de Trabajo para listado'!$DE$153:$DG$274,MATCH($A1152,'Hoja de Trabajo para listado'!$DE$153:$DE$1048576,0),MATCH((CUADRO!G$4&amp;$E1152),'Hoja de Trabajo para listado'!$DE$151:$DG$151,0)),0)+IFERROR(INDEX('Hoja de Trabajo para listado'!$CD$155:$DC$1048576,MATCH($A1152,'Hoja de Trabajo para listado'!$CD$155:$CD$1048576,0),MATCH((CUADRO!G$4&amp;$E1152),'Hoja de Trabajo para listado'!$CD$151:$DC$151,0)),0)</f>
        <v>0</v>
      </c>
      <c r="H1152" s="243">
        <f ca="1">+IFERROR(INDEX('Hoja de Trabajo para listado'!$A$155:$Z$1048576,MATCH($A1152,'Hoja de Trabajo para listado'!$A$155:$A$1048576,0),MATCH((CUADRO!H$4&amp;$E1152),'Hoja de Trabajo para listado'!$A$151:$Z$151,0)),0)+IFERROR(INDEX('Hoja de Trabajo para listado'!$AB$155:$BA$1048576,MATCH($A1152,'Hoja de Trabajo para listado'!$AB$155:$AB$1048576,0),MATCH((CUADRO!H$4&amp;$E1152),'Hoja de Trabajo para listado'!$AB$151:$BA$151,0)),0)+IFERROR(INDEX('Hoja de Trabajo para listado'!$BC$155:$CB$1048576,MATCH($A1152,'Hoja de Trabajo para listado'!$BC$155:$BC$1048576,0),MATCH((CUADRO!H$4&amp;$E1152),'Hoja de Trabajo para listado'!$BC$151:$CB$151,0)),0)+IFERROR(INDEX('Hoja de Trabajo para listado'!$DE$153:$DG$274,MATCH($A1152,'Hoja de Trabajo para listado'!$DE$153:$DE$1048576,0),MATCH((CUADRO!H$4&amp;$E1152),'Hoja de Trabajo para listado'!$DE$151:$DG$151,0)),0)+IFERROR(INDEX('Hoja de Trabajo para listado'!$CD$155:$DC$1048576,MATCH($A1152,'Hoja de Trabajo para listado'!$CD$155:$CD$1048576,0),MATCH((CUADRO!H$4&amp;$E1152),'Hoja de Trabajo para listado'!$CD$151:$DC$151,0)),0)</f>
        <v>0</v>
      </c>
      <c r="I1152" s="243">
        <f ca="1">+IFERROR(INDEX('Hoja de Trabajo para listado'!$A$155:$Z$1048576,MATCH($A1152,'Hoja de Trabajo para listado'!$A$155:$A$1048576,0),MATCH((CUADRO!I$4&amp;$E1152),'Hoja de Trabajo para listado'!$A$151:$Z$151,0)),0)+IFERROR(INDEX('Hoja de Trabajo para listado'!$AB$155:$BA$1048576,MATCH($A1152,'Hoja de Trabajo para listado'!$AB$155:$AB$1048576,0),MATCH((CUADRO!I$4&amp;$E1152),'Hoja de Trabajo para listado'!$AB$151:$BA$151,0)),0)+IFERROR(INDEX('Hoja de Trabajo para listado'!$BC$155:$CB$1048576,MATCH($A1152,'Hoja de Trabajo para listado'!$BC$155:$BC$1048576,0),MATCH((CUADRO!I$4&amp;$E1152),'Hoja de Trabajo para listado'!$BC$151:$CB$151,0)),0)+IFERROR(INDEX('Hoja de Trabajo para listado'!$DE$153:$DG$274,MATCH($A1152,'Hoja de Trabajo para listado'!$DE$153:$DE$1048576,0),MATCH((CUADRO!I$4&amp;$E1152),'Hoja de Trabajo para listado'!$DE$151:$DG$151,0)),0)+IFERROR(INDEX('Hoja de Trabajo para listado'!$CD$155:$DC$1048576,MATCH($A1152,'Hoja de Trabajo para listado'!$CD$155:$CD$1048576,0),MATCH((CUADRO!I$4&amp;$E1152),'Hoja de Trabajo para listado'!$CD$151:$DC$151,0)),0)</f>
        <v>0</v>
      </c>
      <c r="J1152" s="243">
        <f ca="1">+IFERROR(INDEX('Hoja de Trabajo para listado'!$A$155:$Z$1048576,MATCH($A1152,'Hoja de Trabajo para listado'!$A$155:$A$1048576,0),MATCH((CUADRO!J$4&amp;$E1152),'Hoja de Trabajo para listado'!$A$151:$Z$151,0)),0)+IFERROR(INDEX('Hoja de Trabajo para listado'!$AB$155:$BA$1048576,MATCH($A1152,'Hoja de Trabajo para listado'!$AB$155:$AB$1048576,0),MATCH((CUADRO!J$4&amp;$E1152),'Hoja de Trabajo para listado'!$AB$151:$BA$151,0)),0)+IFERROR(INDEX('Hoja de Trabajo para listado'!$BC$155:$CB$1048576,MATCH($A1152,'Hoja de Trabajo para listado'!$BC$155:$BC$1048576,0),MATCH((CUADRO!J$4&amp;$E1152),'Hoja de Trabajo para listado'!$BC$151:$CB$151,0)),0)+IFERROR(INDEX('Hoja de Trabajo para listado'!$DE$153:$DG$274,MATCH($A1152,'Hoja de Trabajo para listado'!$DE$153:$DE$1048576,0),MATCH((CUADRO!J$4&amp;$E1152),'Hoja de Trabajo para listado'!$DE$151:$DG$151,0)),0)+IFERROR(INDEX('Hoja de Trabajo para listado'!$CD$155:$DC$1048576,MATCH($A1152,'Hoja de Trabajo para listado'!$CD$155:$CD$1048576,0),MATCH((CUADRO!J$4&amp;$E1152),'Hoja de Trabajo para listado'!$CD$151:$DC$151,0)),0)</f>
        <v>0</v>
      </c>
      <c r="K1152" s="243">
        <f ca="1">+IFERROR(INDEX('Hoja de Trabajo para listado'!$A$155:$Z$1048576,MATCH($A1152,'Hoja de Trabajo para listado'!$A$155:$A$1048576,0),MATCH((CUADRO!K$4&amp;$E1152),'Hoja de Trabajo para listado'!$A$151:$Z$151,0)),0)+IFERROR(INDEX('Hoja de Trabajo para listado'!$AB$155:$BA$1048576,MATCH($A1152,'Hoja de Trabajo para listado'!$AB$155:$AB$1048576,0),MATCH((CUADRO!K$4&amp;$E1152),'Hoja de Trabajo para listado'!$AB$151:$BA$151,0)),0)+IFERROR(INDEX('Hoja de Trabajo para listado'!$BC$155:$CB$1048576,MATCH($A1152,'Hoja de Trabajo para listado'!$BC$155:$BC$1048576,0),MATCH((CUADRO!K$4&amp;$E1152),'Hoja de Trabajo para listado'!$BC$151:$CB$151,0)),0)+IFERROR(INDEX('Hoja de Trabajo para listado'!$DE$153:$DG$274,MATCH($A1152,'Hoja de Trabajo para listado'!$DE$153:$DE$1048576,0),MATCH((CUADRO!K$4&amp;$E1152),'Hoja de Trabajo para listado'!$DE$151:$DG$151,0)),0)+IFERROR(INDEX('Hoja de Trabajo para listado'!$CD$155:$DC$1048576,MATCH($A1152,'Hoja de Trabajo para listado'!$CD$155:$CD$1048576,0),MATCH((CUADRO!K$4&amp;$E1152),'Hoja de Trabajo para listado'!$CD$151:$DC$151,0)),0)</f>
        <v>0</v>
      </c>
      <c r="L1152" s="243">
        <f ca="1">+IFERROR(INDEX('Hoja de Trabajo para listado'!$A$155:$Z$1048576,MATCH($A1152,'Hoja de Trabajo para listado'!$A$155:$A$1048576,0),MATCH((CUADRO!L$4&amp;$E1152),'Hoja de Trabajo para listado'!$A$151:$Z$151,0)),0)+IFERROR(INDEX('Hoja de Trabajo para listado'!$AB$155:$BA$1048576,MATCH($A1152,'Hoja de Trabajo para listado'!$AB$155:$AB$1048576,0),MATCH((CUADRO!L$4&amp;$E1152),'Hoja de Trabajo para listado'!$AB$151:$BA$151,0)),0)+IFERROR(INDEX('Hoja de Trabajo para listado'!$BC$155:$CB$1048576,MATCH($A1152,'Hoja de Trabajo para listado'!$BC$155:$BC$1048576,0),MATCH((CUADRO!L$4&amp;$E1152),'Hoja de Trabajo para listado'!$BC$151:$CB$151,0)),0)+IFERROR(INDEX('Hoja de Trabajo para listado'!$DE$153:$DG$274,MATCH($A1152,'Hoja de Trabajo para listado'!$DE$153:$DE$1048576,0),MATCH((CUADRO!L$4&amp;$E1152),'Hoja de Trabajo para listado'!$DE$151:$DG$151,0)),0)+IFERROR(INDEX('Hoja de Trabajo para listado'!$CD$155:$DC$1048576,MATCH($A1152,'Hoja de Trabajo para listado'!$CD$155:$CD$1048576,0),MATCH((CUADRO!L$4&amp;$E1152),'Hoja de Trabajo para listado'!$CD$151:$DC$151,0)),0)</f>
        <v>0</v>
      </c>
      <c r="M1152" s="243">
        <f ca="1">+IFERROR(INDEX('Hoja de Trabajo para listado'!$A$155:$Z$1048576,MATCH($A1152,'Hoja de Trabajo para listado'!$A$155:$A$1048576,0),MATCH((CUADRO!M$4&amp;$E1152),'Hoja de Trabajo para listado'!$A$151:$Z$151,0)),0)+IFERROR(INDEX('Hoja de Trabajo para listado'!$AB$155:$BA$1048576,MATCH($A1152,'Hoja de Trabajo para listado'!$AB$155:$AB$1048576,0),MATCH((CUADRO!M$4&amp;$E1152),'Hoja de Trabajo para listado'!$AB$151:$BA$151,0)),0)+IFERROR(INDEX('Hoja de Trabajo para listado'!$BC$155:$CB$1048576,MATCH($A1152,'Hoja de Trabajo para listado'!$BC$155:$BC$1048576,0),MATCH((CUADRO!M$4&amp;$E1152),'Hoja de Trabajo para listado'!$BC$151:$CB$151,0)),0)+IFERROR(INDEX('Hoja de Trabajo para listado'!$DE$153:$DG$274,MATCH($A1152,'Hoja de Trabajo para listado'!$DE$153:$DE$1048576,0),MATCH((CUADRO!M$4&amp;$E1152),'Hoja de Trabajo para listado'!$DE$151:$DG$151,0)),0)+IFERROR(INDEX('Hoja de Trabajo para listado'!$CD$155:$DC$1048576,MATCH($A1152,'Hoja de Trabajo para listado'!$CD$155:$CD$1048576,0),MATCH((CUADRO!M$4&amp;$E1152),'Hoja de Trabajo para listado'!$CD$151:$DC$151,0)),0)</f>
        <v>0</v>
      </c>
      <c r="N1152" s="243">
        <f ca="1">+IFERROR(INDEX('Hoja de Trabajo para listado'!$A$155:$Z$1048576,MATCH($A1152,'Hoja de Trabajo para listado'!$A$155:$A$1048576,0),MATCH((CUADRO!N$4&amp;$E1152),'Hoja de Trabajo para listado'!$A$151:$Z$151,0)),0)+IFERROR(INDEX('Hoja de Trabajo para listado'!$AB$155:$BA$1048576,MATCH($A1152,'Hoja de Trabajo para listado'!$AB$155:$AB$1048576,0),MATCH((CUADRO!N$4&amp;$E1152),'Hoja de Trabajo para listado'!$AB$151:$BA$151,0)),0)+IFERROR(INDEX('Hoja de Trabajo para listado'!$BC$155:$CB$1048576,MATCH($A1152,'Hoja de Trabajo para listado'!$BC$155:$BC$1048576,0),MATCH((CUADRO!N$4&amp;$E1152),'Hoja de Trabajo para listado'!$BC$151:$CB$151,0)),0)+IFERROR(INDEX('Hoja de Trabajo para listado'!$DE$153:$DG$274,MATCH($A1152,'Hoja de Trabajo para listado'!$DE$153:$DE$1048576,0),MATCH((CUADRO!N$4&amp;$E1152),'Hoja de Trabajo para listado'!$DE$151:$DG$151,0)),0)+IFERROR(INDEX('Hoja de Trabajo para listado'!$CD$155:$DC$1048576,MATCH($A1152,'Hoja de Trabajo para listado'!$CD$155:$CD$1048576,0),MATCH((CUADRO!N$4&amp;$E1152),'Hoja de Trabajo para listado'!$CD$151:$DC$151,0)),0)</f>
        <v>0</v>
      </c>
      <c r="O1152" s="243">
        <f ca="1">+IFERROR(INDEX('Hoja de Trabajo para listado'!$A$155:$Z$1048576,MATCH($A1152,'Hoja de Trabajo para listado'!$A$155:$A$1048576,0),MATCH((CUADRO!O$4&amp;$E1152),'Hoja de Trabajo para listado'!$A$151:$Z$151,0)),0)+IFERROR(INDEX('Hoja de Trabajo para listado'!$AB$155:$BA$1048576,MATCH($A1152,'Hoja de Trabajo para listado'!$AB$155:$AB$1048576,0),MATCH((CUADRO!O$4&amp;$E1152),'Hoja de Trabajo para listado'!$AB$151:$BA$151,0)),0)+IFERROR(INDEX('Hoja de Trabajo para listado'!$BC$155:$CB$1048576,MATCH($A1152,'Hoja de Trabajo para listado'!$BC$155:$BC$1048576,0),MATCH((CUADRO!O$4&amp;$E1152),'Hoja de Trabajo para listado'!$BC$151:$CB$151,0)),0)+IFERROR(INDEX('Hoja de Trabajo para listado'!$DE$153:$DG$274,MATCH($A1152,'Hoja de Trabajo para listado'!$DE$153:$DE$1048576,0),MATCH((CUADRO!O$4&amp;$E1152),'Hoja de Trabajo para listado'!$DE$151:$DG$151,0)),0)+IFERROR(INDEX('Hoja de Trabajo para listado'!$CD$155:$DC$1048576,MATCH($A1152,'Hoja de Trabajo para listado'!$CD$155:$CD$1048576,0),MATCH((CUADRO!O$4&amp;$E1152),'Hoja de Trabajo para listado'!$CD$151:$DC$151,0)),0)</f>
        <v>0</v>
      </c>
      <c r="P1152" s="243">
        <f ca="1">+IFERROR(INDEX('Hoja de Trabajo para listado'!$A$155:$Z$1048576,MATCH($A1152,'Hoja de Trabajo para listado'!$A$155:$A$1048576,0),MATCH((CUADRO!P$4&amp;$E1152),'Hoja de Trabajo para listado'!$A$151:$Z$151,0)),0)+IFERROR(INDEX('Hoja de Trabajo para listado'!$AB$155:$BA$1048576,MATCH($A1152,'Hoja de Trabajo para listado'!$AB$155:$AB$1048576,0),MATCH((CUADRO!P$4&amp;$E1152),'Hoja de Trabajo para listado'!$AB$151:$BA$151,0)),0)+IFERROR(INDEX('Hoja de Trabajo para listado'!$BC$155:$CB$1048576,MATCH($A1152,'Hoja de Trabajo para listado'!$BC$155:$BC$1048576,0),MATCH((CUADRO!P$4&amp;$E1152),'Hoja de Trabajo para listado'!$BC$151:$CB$151,0)),0)+IFERROR(INDEX('Hoja de Trabajo para listado'!$DE$153:$DG$274,MATCH($A1152,'Hoja de Trabajo para listado'!$DE$153:$DE$1048576,0),MATCH((CUADRO!P$4&amp;$E1152),'Hoja de Trabajo para listado'!$DE$151:$DG$151,0)),0)+IFERROR(INDEX('Hoja de Trabajo para listado'!$CD$155:$DC$1048576,MATCH($A1152,'Hoja de Trabajo para listado'!$CD$155:$CD$1048576,0),MATCH((CUADRO!P$4&amp;$E1152),'Hoja de Trabajo para listado'!$CD$151:$DC$151,0)),0)</f>
        <v>0</v>
      </c>
      <c r="Q1152" s="243">
        <f ca="1">+IFERROR(INDEX('Hoja de Trabajo para listado'!$A$155:$Z$1048576,MATCH($A1152,'Hoja de Trabajo para listado'!$A$155:$A$1048576,0),MATCH((CUADRO!Q$4&amp;$E1152),'Hoja de Trabajo para listado'!$A$151:$Z$151,0)),0)+IFERROR(INDEX('Hoja de Trabajo para listado'!$AB$155:$BA$1048576,MATCH($A1152,'Hoja de Trabajo para listado'!$AB$155:$AB$1048576,0),MATCH((CUADRO!Q$4&amp;$E1152),'Hoja de Trabajo para listado'!$AB$151:$BA$151,0)),0)+IFERROR(INDEX('Hoja de Trabajo para listado'!$BC$155:$CB$1048576,MATCH($A1152,'Hoja de Trabajo para listado'!$BC$155:$BC$1048576,0),MATCH((CUADRO!Q$4&amp;$E1152),'Hoja de Trabajo para listado'!$BC$151:$CB$151,0)),0)+IFERROR(INDEX('Hoja de Trabajo para listado'!$DE$153:$DG$274,MATCH($A1152,'Hoja de Trabajo para listado'!$DE$153:$DE$1048576,0),MATCH((CUADRO!Q$4&amp;$E1152),'Hoja de Trabajo para listado'!$DE$151:$DG$151,0)),0)+IFERROR(INDEX('Hoja de Trabajo para listado'!$CD$155:$DC$1048576,MATCH($A1152,'Hoja de Trabajo para listado'!$CD$155:$CD$1048576,0),MATCH((CUADRO!Q$4&amp;$E1152),'Hoja de Trabajo para listado'!$CD$151:$DC$151,0)),0)</f>
        <v>0</v>
      </c>
      <c r="R1152" s="243">
        <f t="shared" ca="1" si="41"/>
        <v>0</v>
      </c>
      <c r="S1152" s="249">
        <f ca="1">+R1151+R1152</f>
        <v>0</v>
      </c>
      <c r="T1152" s="243">
        <f ca="1">+S1152</f>
        <v>0</v>
      </c>
      <c r="U1152" s="242">
        <f t="shared" si="42"/>
        <v>2</v>
      </c>
      <c r="V1152" s="333" t="str">
        <f>+VLOOKUP(A1152,bd_lista!$A$3:$E$592,5,FALSE)</f>
        <v>Instituciones Descentralizadas Municipales</v>
      </c>
      <c r="W1152" s="388"/>
      <c r="X1152" s="242">
        <f>+VLOOKUP(A1152,[4]Sheet1!$A$13:$D$744,4,FALSE)</f>
        <v>0</v>
      </c>
      <c r="Y1152" s="242" t="e">
        <f>+VLOOKUP(X1152,bd_lista!$A$3:$C$592,3,FALSE)</f>
        <v>#N/A</v>
      </c>
      <c r="Z1152" s="292"/>
      <c r="AA1152" s="321"/>
    </row>
    <row r="1153" spans="1:27" customFormat="1" ht="15" hidden="1" customHeight="1">
      <c r="A1153" s="32">
        <v>2327</v>
      </c>
      <c r="B1153" s="392">
        <f>+A1153</f>
        <v>2327</v>
      </c>
      <c r="C1153" s="247" t="str">
        <f>+VLOOKUP(A1153,bd_lista!$A$3:$C$592,3,FALSE)</f>
        <v>EMPRESA MUNICIPAL AUTONOMA DE AGUA POTABLE Y ALCANTARILLADO  DE YACUIBA</v>
      </c>
      <c r="D1153" s="389" t="str">
        <f>+C1153</f>
        <v>EMPRESA MUNICIPAL AUTONOMA DE AGUA POTABLE Y ALCANTARILLADO  DE YACUIBA</v>
      </c>
      <c r="E1153" s="242" t="s">
        <v>1304</v>
      </c>
      <c r="F1153" s="243">
        <f ca="1">+IFERROR(INDEX('Hoja de Trabajo para listado'!$A$155:$Z$1048576,MATCH($A1153,'Hoja de Trabajo para listado'!$A$155:$A$1048576,0),MATCH((CUADRO!F$4&amp;$E1153),'Hoja de Trabajo para listado'!$A$151:$Z$151,0)),0)+IFERROR(INDEX('Hoja de Trabajo para listado'!$AB$155:$BA$1048576,MATCH($A1153,'Hoja de Trabajo para listado'!$AB$155:$AB$1048576,0),MATCH((CUADRO!F$4&amp;$E1153),'Hoja de Trabajo para listado'!$AB$151:$BA$151,0)),0)+IFERROR(INDEX('Hoja de Trabajo para listado'!$BC$155:$CB$1048576,MATCH($A1153,'Hoja de Trabajo para listado'!$BC$155:$BC$1048576,0),MATCH((CUADRO!F$4&amp;$E1153),'Hoja de Trabajo para listado'!$BC$151:$CB$151,0)),0)+IFERROR(INDEX('Hoja de Trabajo para listado'!$DE$153:$DG$274,MATCH($A1153,'Hoja de Trabajo para listado'!$DE$153:$DE$1048576,0),MATCH((CUADRO!F$4&amp;$E1153),'Hoja de Trabajo para listado'!$DE$151:$DG$151,0)),0)+IFERROR(INDEX('Hoja de Trabajo para listado'!$CD$155:$DC$1048576,MATCH($A1153,'Hoja de Trabajo para listado'!$CD$155:$CD$1048576,0),MATCH((CUADRO!F$4&amp;$E1153),'Hoja de Trabajo para listado'!$CD$151:$DC$151,0)),0)</f>
        <v>0</v>
      </c>
      <c r="G1153" s="243">
        <f ca="1">+IFERROR(INDEX('Hoja de Trabajo para listado'!$A$155:$Z$1048576,MATCH($A1153,'Hoja de Trabajo para listado'!$A$155:$A$1048576,0),MATCH((CUADRO!G$4&amp;$E1153),'Hoja de Trabajo para listado'!$A$151:$Z$151,0)),0)+IFERROR(INDEX('Hoja de Trabajo para listado'!$AB$155:$BA$1048576,MATCH($A1153,'Hoja de Trabajo para listado'!$AB$155:$AB$1048576,0),MATCH((CUADRO!G$4&amp;$E1153),'Hoja de Trabajo para listado'!$AB$151:$BA$151,0)),0)+IFERROR(INDEX('Hoja de Trabajo para listado'!$BC$155:$CB$1048576,MATCH($A1153,'Hoja de Trabajo para listado'!$BC$155:$BC$1048576,0),MATCH((CUADRO!G$4&amp;$E1153),'Hoja de Trabajo para listado'!$BC$151:$CB$151,0)),0)+IFERROR(INDEX('Hoja de Trabajo para listado'!$DE$153:$DG$274,MATCH($A1153,'Hoja de Trabajo para listado'!$DE$153:$DE$1048576,0),MATCH((CUADRO!G$4&amp;$E1153),'Hoja de Trabajo para listado'!$DE$151:$DG$151,0)),0)+IFERROR(INDEX('Hoja de Trabajo para listado'!$CD$155:$DC$1048576,MATCH($A1153,'Hoja de Trabajo para listado'!$CD$155:$CD$1048576,0),MATCH((CUADRO!G$4&amp;$E1153),'Hoja de Trabajo para listado'!$CD$151:$DC$151,0)),0)</f>
        <v>0</v>
      </c>
      <c r="H1153" s="243">
        <f ca="1">+IFERROR(INDEX('Hoja de Trabajo para listado'!$A$155:$Z$1048576,MATCH($A1153,'Hoja de Trabajo para listado'!$A$155:$A$1048576,0),MATCH((CUADRO!H$4&amp;$E1153),'Hoja de Trabajo para listado'!$A$151:$Z$151,0)),0)+IFERROR(INDEX('Hoja de Trabajo para listado'!$AB$155:$BA$1048576,MATCH($A1153,'Hoja de Trabajo para listado'!$AB$155:$AB$1048576,0),MATCH((CUADRO!H$4&amp;$E1153),'Hoja de Trabajo para listado'!$AB$151:$BA$151,0)),0)+IFERROR(INDEX('Hoja de Trabajo para listado'!$BC$155:$CB$1048576,MATCH($A1153,'Hoja de Trabajo para listado'!$BC$155:$BC$1048576,0),MATCH((CUADRO!H$4&amp;$E1153),'Hoja de Trabajo para listado'!$BC$151:$CB$151,0)),0)+IFERROR(INDEX('Hoja de Trabajo para listado'!$DE$153:$DG$274,MATCH($A1153,'Hoja de Trabajo para listado'!$DE$153:$DE$1048576,0),MATCH((CUADRO!H$4&amp;$E1153),'Hoja de Trabajo para listado'!$DE$151:$DG$151,0)),0)+IFERROR(INDEX('Hoja de Trabajo para listado'!$CD$155:$DC$1048576,MATCH($A1153,'Hoja de Trabajo para listado'!$CD$155:$CD$1048576,0),MATCH((CUADRO!H$4&amp;$E1153),'Hoja de Trabajo para listado'!$CD$151:$DC$151,0)),0)</f>
        <v>0</v>
      </c>
      <c r="I1153" s="243">
        <f ca="1">+IFERROR(INDEX('Hoja de Trabajo para listado'!$A$155:$Z$1048576,MATCH($A1153,'Hoja de Trabajo para listado'!$A$155:$A$1048576,0),MATCH((CUADRO!I$4&amp;$E1153),'Hoja de Trabajo para listado'!$A$151:$Z$151,0)),0)+IFERROR(INDEX('Hoja de Trabajo para listado'!$AB$155:$BA$1048576,MATCH($A1153,'Hoja de Trabajo para listado'!$AB$155:$AB$1048576,0),MATCH((CUADRO!I$4&amp;$E1153),'Hoja de Trabajo para listado'!$AB$151:$BA$151,0)),0)+IFERROR(INDEX('Hoja de Trabajo para listado'!$BC$155:$CB$1048576,MATCH($A1153,'Hoja de Trabajo para listado'!$BC$155:$BC$1048576,0),MATCH((CUADRO!I$4&amp;$E1153),'Hoja de Trabajo para listado'!$BC$151:$CB$151,0)),0)+IFERROR(INDEX('Hoja de Trabajo para listado'!$DE$153:$DG$274,MATCH($A1153,'Hoja de Trabajo para listado'!$DE$153:$DE$1048576,0),MATCH((CUADRO!I$4&amp;$E1153),'Hoja de Trabajo para listado'!$DE$151:$DG$151,0)),0)+IFERROR(INDEX('Hoja de Trabajo para listado'!$CD$155:$DC$1048576,MATCH($A1153,'Hoja de Trabajo para listado'!$CD$155:$CD$1048576,0),MATCH((CUADRO!I$4&amp;$E1153),'Hoja de Trabajo para listado'!$CD$151:$DC$151,0)),0)</f>
        <v>0</v>
      </c>
      <c r="J1153" s="243">
        <f ca="1">+IFERROR(INDEX('Hoja de Trabajo para listado'!$A$155:$Z$1048576,MATCH($A1153,'Hoja de Trabajo para listado'!$A$155:$A$1048576,0),MATCH((CUADRO!J$4&amp;$E1153),'Hoja de Trabajo para listado'!$A$151:$Z$151,0)),0)+IFERROR(INDEX('Hoja de Trabajo para listado'!$AB$155:$BA$1048576,MATCH($A1153,'Hoja de Trabajo para listado'!$AB$155:$AB$1048576,0),MATCH((CUADRO!J$4&amp;$E1153),'Hoja de Trabajo para listado'!$AB$151:$BA$151,0)),0)+IFERROR(INDEX('Hoja de Trabajo para listado'!$BC$155:$CB$1048576,MATCH($A1153,'Hoja de Trabajo para listado'!$BC$155:$BC$1048576,0),MATCH((CUADRO!J$4&amp;$E1153),'Hoja de Trabajo para listado'!$BC$151:$CB$151,0)),0)+IFERROR(INDEX('Hoja de Trabajo para listado'!$DE$153:$DG$274,MATCH($A1153,'Hoja de Trabajo para listado'!$DE$153:$DE$1048576,0),MATCH((CUADRO!J$4&amp;$E1153),'Hoja de Trabajo para listado'!$DE$151:$DG$151,0)),0)+IFERROR(INDEX('Hoja de Trabajo para listado'!$CD$155:$DC$1048576,MATCH($A1153,'Hoja de Trabajo para listado'!$CD$155:$CD$1048576,0),MATCH((CUADRO!J$4&amp;$E1153),'Hoja de Trabajo para listado'!$CD$151:$DC$151,0)),0)</f>
        <v>0</v>
      </c>
      <c r="K1153" s="243">
        <f ca="1">+IFERROR(INDEX('Hoja de Trabajo para listado'!$A$155:$Z$1048576,MATCH($A1153,'Hoja de Trabajo para listado'!$A$155:$A$1048576,0),MATCH((CUADRO!K$4&amp;$E1153),'Hoja de Trabajo para listado'!$A$151:$Z$151,0)),0)+IFERROR(INDEX('Hoja de Trabajo para listado'!$AB$155:$BA$1048576,MATCH($A1153,'Hoja de Trabajo para listado'!$AB$155:$AB$1048576,0),MATCH((CUADRO!K$4&amp;$E1153),'Hoja de Trabajo para listado'!$AB$151:$BA$151,0)),0)+IFERROR(INDEX('Hoja de Trabajo para listado'!$BC$155:$CB$1048576,MATCH($A1153,'Hoja de Trabajo para listado'!$BC$155:$BC$1048576,0),MATCH((CUADRO!K$4&amp;$E1153),'Hoja de Trabajo para listado'!$BC$151:$CB$151,0)),0)+IFERROR(INDEX('Hoja de Trabajo para listado'!$DE$153:$DG$274,MATCH($A1153,'Hoja de Trabajo para listado'!$DE$153:$DE$1048576,0),MATCH((CUADRO!K$4&amp;$E1153),'Hoja de Trabajo para listado'!$DE$151:$DG$151,0)),0)+IFERROR(INDEX('Hoja de Trabajo para listado'!$CD$155:$DC$1048576,MATCH($A1153,'Hoja de Trabajo para listado'!$CD$155:$CD$1048576,0),MATCH((CUADRO!K$4&amp;$E1153),'Hoja de Trabajo para listado'!$CD$151:$DC$151,0)),0)</f>
        <v>0</v>
      </c>
      <c r="L1153" s="243">
        <f ca="1">+IFERROR(INDEX('Hoja de Trabajo para listado'!$A$155:$Z$1048576,MATCH($A1153,'Hoja de Trabajo para listado'!$A$155:$A$1048576,0),MATCH((CUADRO!L$4&amp;$E1153),'Hoja de Trabajo para listado'!$A$151:$Z$151,0)),0)+IFERROR(INDEX('Hoja de Trabajo para listado'!$AB$155:$BA$1048576,MATCH($A1153,'Hoja de Trabajo para listado'!$AB$155:$AB$1048576,0),MATCH((CUADRO!L$4&amp;$E1153),'Hoja de Trabajo para listado'!$AB$151:$BA$151,0)),0)+IFERROR(INDEX('Hoja de Trabajo para listado'!$BC$155:$CB$1048576,MATCH($A1153,'Hoja de Trabajo para listado'!$BC$155:$BC$1048576,0),MATCH((CUADRO!L$4&amp;$E1153),'Hoja de Trabajo para listado'!$BC$151:$CB$151,0)),0)+IFERROR(INDEX('Hoja de Trabajo para listado'!$DE$153:$DG$274,MATCH($A1153,'Hoja de Trabajo para listado'!$DE$153:$DE$1048576,0),MATCH((CUADRO!L$4&amp;$E1153),'Hoja de Trabajo para listado'!$DE$151:$DG$151,0)),0)+IFERROR(INDEX('Hoja de Trabajo para listado'!$CD$155:$DC$1048576,MATCH($A1153,'Hoja de Trabajo para listado'!$CD$155:$CD$1048576,0),MATCH((CUADRO!L$4&amp;$E1153),'Hoja de Trabajo para listado'!$CD$151:$DC$151,0)),0)</f>
        <v>0</v>
      </c>
      <c r="M1153" s="243">
        <f ca="1">+IFERROR(INDEX('Hoja de Trabajo para listado'!$A$155:$Z$1048576,MATCH($A1153,'Hoja de Trabajo para listado'!$A$155:$A$1048576,0),MATCH((CUADRO!M$4&amp;$E1153),'Hoja de Trabajo para listado'!$A$151:$Z$151,0)),0)+IFERROR(INDEX('Hoja de Trabajo para listado'!$AB$155:$BA$1048576,MATCH($A1153,'Hoja de Trabajo para listado'!$AB$155:$AB$1048576,0),MATCH((CUADRO!M$4&amp;$E1153),'Hoja de Trabajo para listado'!$AB$151:$BA$151,0)),0)+IFERROR(INDEX('Hoja de Trabajo para listado'!$BC$155:$CB$1048576,MATCH($A1153,'Hoja de Trabajo para listado'!$BC$155:$BC$1048576,0),MATCH((CUADRO!M$4&amp;$E1153),'Hoja de Trabajo para listado'!$BC$151:$CB$151,0)),0)+IFERROR(INDEX('Hoja de Trabajo para listado'!$DE$153:$DG$274,MATCH($A1153,'Hoja de Trabajo para listado'!$DE$153:$DE$1048576,0),MATCH((CUADRO!M$4&amp;$E1153),'Hoja de Trabajo para listado'!$DE$151:$DG$151,0)),0)+IFERROR(INDEX('Hoja de Trabajo para listado'!$CD$155:$DC$1048576,MATCH($A1153,'Hoja de Trabajo para listado'!$CD$155:$CD$1048576,0),MATCH((CUADRO!M$4&amp;$E1153),'Hoja de Trabajo para listado'!$CD$151:$DC$151,0)),0)</f>
        <v>0</v>
      </c>
      <c r="N1153" s="243">
        <f ca="1">+IFERROR(INDEX('Hoja de Trabajo para listado'!$A$155:$Z$1048576,MATCH($A1153,'Hoja de Trabajo para listado'!$A$155:$A$1048576,0),MATCH((CUADRO!N$4&amp;$E1153),'Hoja de Trabajo para listado'!$A$151:$Z$151,0)),0)+IFERROR(INDEX('Hoja de Trabajo para listado'!$AB$155:$BA$1048576,MATCH($A1153,'Hoja de Trabajo para listado'!$AB$155:$AB$1048576,0),MATCH((CUADRO!N$4&amp;$E1153),'Hoja de Trabajo para listado'!$AB$151:$BA$151,0)),0)+IFERROR(INDEX('Hoja de Trabajo para listado'!$BC$155:$CB$1048576,MATCH($A1153,'Hoja de Trabajo para listado'!$BC$155:$BC$1048576,0),MATCH((CUADRO!N$4&amp;$E1153),'Hoja de Trabajo para listado'!$BC$151:$CB$151,0)),0)+IFERROR(INDEX('Hoja de Trabajo para listado'!$DE$153:$DG$274,MATCH($A1153,'Hoja de Trabajo para listado'!$DE$153:$DE$1048576,0),MATCH((CUADRO!N$4&amp;$E1153),'Hoja de Trabajo para listado'!$DE$151:$DG$151,0)),0)+IFERROR(INDEX('Hoja de Trabajo para listado'!$CD$155:$DC$1048576,MATCH($A1153,'Hoja de Trabajo para listado'!$CD$155:$CD$1048576,0),MATCH((CUADRO!N$4&amp;$E1153),'Hoja de Trabajo para listado'!$CD$151:$DC$151,0)),0)</f>
        <v>0</v>
      </c>
      <c r="O1153" s="243">
        <f ca="1">+IFERROR(INDEX('Hoja de Trabajo para listado'!$A$155:$Z$1048576,MATCH($A1153,'Hoja de Trabajo para listado'!$A$155:$A$1048576,0),MATCH((CUADRO!O$4&amp;$E1153),'Hoja de Trabajo para listado'!$A$151:$Z$151,0)),0)+IFERROR(INDEX('Hoja de Trabajo para listado'!$AB$155:$BA$1048576,MATCH($A1153,'Hoja de Trabajo para listado'!$AB$155:$AB$1048576,0),MATCH((CUADRO!O$4&amp;$E1153),'Hoja de Trabajo para listado'!$AB$151:$BA$151,0)),0)+IFERROR(INDEX('Hoja de Trabajo para listado'!$BC$155:$CB$1048576,MATCH($A1153,'Hoja de Trabajo para listado'!$BC$155:$BC$1048576,0),MATCH((CUADRO!O$4&amp;$E1153),'Hoja de Trabajo para listado'!$BC$151:$CB$151,0)),0)+IFERROR(INDEX('Hoja de Trabajo para listado'!$DE$153:$DG$274,MATCH($A1153,'Hoja de Trabajo para listado'!$DE$153:$DE$1048576,0),MATCH((CUADRO!O$4&amp;$E1153),'Hoja de Trabajo para listado'!$DE$151:$DG$151,0)),0)+IFERROR(INDEX('Hoja de Trabajo para listado'!$CD$155:$DC$1048576,MATCH($A1153,'Hoja de Trabajo para listado'!$CD$155:$CD$1048576,0),MATCH((CUADRO!O$4&amp;$E1153),'Hoja de Trabajo para listado'!$CD$151:$DC$151,0)),0)</f>
        <v>0</v>
      </c>
      <c r="P1153" s="243">
        <f ca="1">+IFERROR(INDEX('Hoja de Trabajo para listado'!$A$155:$Z$1048576,MATCH($A1153,'Hoja de Trabajo para listado'!$A$155:$A$1048576,0),MATCH((CUADRO!P$4&amp;$E1153),'Hoja de Trabajo para listado'!$A$151:$Z$151,0)),0)+IFERROR(INDEX('Hoja de Trabajo para listado'!$AB$155:$BA$1048576,MATCH($A1153,'Hoja de Trabajo para listado'!$AB$155:$AB$1048576,0),MATCH((CUADRO!P$4&amp;$E1153),'Hoja de Trabajo para listado'!$AB$151:$BA$151,0)),0)+IFERROR(INDEX('Hoja de Trabajo para listado'!$BC$155:$CB$1048576,MATCH($A1153,'Hoja de Trabajo para listado'!$BC$155:$BC$1048576,0),MATCH((CUADRO!P$4&amp;$E1153),'Hoja de Trabajo para listado'!$BC$151:$CB$151,0)),0)+IFERROR(INDEX('Hoja de Trabajo para listado'!$DE$153:$DG$274,MATCH($A1153,'Hoja de Trabajo para listado'!$DE$153:$DE$1048576,0),MATCH((CUADRO!P$4&amp;$E1153),'Hoja de Trabajo para listado'!$DE$151:$DG$151,0)),0)+IFERROR(INDEX('Hoja de Trabajo para listado'!$CD$155:$DC$1048576,MATCH($A1153,'Hoja de Trabajo para listado'!$CD$155:$CD$1048576,0),MATCH((CUADRO!P$4&amp;$E1153),'Hoja de Trabajo para listado'!$CD$151:$DC$151,0)),0)</f>
        <v>0</v>
      </c>
      <c r="Q1153" s="243">
        <f ca="1">+IFERROR(INDEX('Hoja de Trabajo para listado'!$A$155:$Z$1048576,MATCH($A1153,'Hoja de Trabajo para listado'!$A$155:$A$1048576,0),MATCH((CUADRO!Q$4&amp;$E1153),'Hoja de Trabajo para listado'!$A$151:$Z$151,0)),0)+IFERROR(INDEX('Hoja de Trabajo para listado'!$AB$155:$BA$1048576,MATCH($A1153,'Hoja de Trabajo para listado'!$AB$155:$AB$1048576,0),MATCH((CUADRO!Q$4&amp;$E1153),'Hoja de Trabajo para listado'!$AB$151:$BA$151,0)),0)+IFERROR(INDEX('Hoja de Trabajo para listado'!$BC$155:$CB$1048576,MATCH($A1153,'Hoja de Trabajo para listado'!$BC$155:$BC$1048576,0),MATCH((CUADRO!Q$4&amp;$E1153),'Hoja de Trabajo para listado'!$BC$151:$CB$151,0)),0)+IFERROR(INDEX('Hoja de Trabajo para listado'!$DE$153:$DG$274,MATCH($A1153,'Hoja de Trabajo para listado'!$DE$153:$DE$1048576,0),MATCH((CUADRO!Q$4&amp;$E1153),'Hoja de Trabajo para listado'!$DE$151:$DG$151,0)),0)+IFERROR(INDEX('Hoja de Trabajo para listado'!$CD$155:$DC$1048576,MATCH($A1153,'Hoja de Trabajo para listado'!$CD$155:$CD$1048576,0),MATCH((CUADRO!Q$4&amp;$E1153),'Hoja de Trabajo para listado'!$CD$151:$DC$151,0)),0)</f>
        <v>0</v>
      </c>
      <c r="R1153" s="243">
        <f t="shared" ca="1" si="41"/>
        <v>0</v>
      </c>
      <c r="S1153" s="249"/>
      <c r="T1153" s="243">
        <f ca="1">+T1154</f>
        <v>0</v>
      </c>
      <c r="U1153" s="242">
        <f t="shared" si="42"/>
        <v>1</v>
      </c>
      <c r="V1153" s="333" t="str">
        <f>+VLOOKUP(A1153,bd_lista!$A$3:$E$592,5,FALSE)</f>
        <v>Instituciones Descentralizadas Municipales</v>
      </c>
      <c r="W1153" s="387" t="str">
        <f>+V1153</f>
        <v>Instituciones Descentralizadas Municipales</v>
      </c>
      <c r="X1153" s="242">
        <f>+VLOOKUP(A1153,[4]Sheet1!$A$13:$D$744,4,FALSE)</f>
        <v>0</v>
      </c>
      <c r="Y1153" s="242" t="e">
        <f>+VLOOKUP(X1153,bd_lista!$A$3:$C$592,3,FALSE)</f>
        <v>#N/A</v>
      </c>
      <c r="Z1153" s="294">
        <f>+X1153</f>
        <v>0</v>
      </c>
      <c r="AA1153" s="319" t="e">
        <f>+Y1153</f>
        <v>#N/A</v>
      </c>
    </row>
    <row r="1154" spans="1:27" customFormat="1" ht="15" hidden="1" customHeight="1">
      <c r="A1154" s="32">
        <v>2327</v>
      </c>
      <c r="B1154" s="393"/>
      <c r="C1154" s="247" t="str">
        <f>+VLOOKUP(A1154,bd_lista!$A$3:$C$592,3,FALSE)</f>
        <v>EMPRESA MUNICIPAL AUTONOMA DE AGUA POTABLE Y ALCANTARILLADO  DE YACUIBA</v>
      </c>
      <c r="D1154" s="390"/>
      <c r="E1154" s="244" t="s">
        <v>1305</v>
      </c>
      <c r="F1154" s="243">
        <f ca="1">+IFERROR(INDEX('Hoja de Trabajo para listado'!$A$155:$Z$1048576,MATCH($A1154,'Hoja de Trabajo para listado'!$A$155:$A$1048576,0),MATCH((CUADRO!F$4&amp;$E1154),'Hoja de Trabajo para listado'!$A$151:$Z$151,0)),0)+IFERROR(INDEX('Hoja de Trabajo para listado'!$AB$155:$BA$1048576,MATCH($A1154,'Hoja de Trabajo para listado'!$AB$155:$AB$1048576,0),MATCH((CUADRO!F$4&amp;$E1154),'Hoja de Trabajo para listado'!$AB$151:$BA$151,0)),0)+IFERROR(INDEX('Hoja de Trabajo para listado'!$BC$155:$CB$1048576,MATCH($A1154,'Hoja de Trabajo para listado'!$BC$155:$BC$1048576,0),MATCH((CUADRO!F$4&amp;$E1154),'Hoja de Trabajo para listado'!$BC$151:$CB$151,0)),0)+IFERROR(INDEX('Hoja de Trabajo para listado'!$DE$153:$DG$274,MATCH($A1154,'Hoja de Trabajo para listado'!$DE$153:$DE$1048576,0),MATCH((CUADRO!F$4&amp;$E1154),'Hoja de Trabajo para listado'!$DE$151:$DG$151,0)),0)+IFERROR(INDEX('Hoja de Trabajo para listado'!$CD$155:$DC$1048576,MATCH($A1154,'Hoja de Trabajo para listado'!$CD$155:$CD$1048576,0),MATCH((CUADRO!F$4&amp;$E1154),'Hoja de Trabajo para listado'!$CD$151:$DC$151,0)),0)</f>
        <v>0</v>
      </c>
      <c r="G1154" s="243">
        <f ca="1">+IFERROR(INDEX('Hoja de Trabajo para listado'!$A$155:$Z$1048576,MATCH($A1154,'Hoja de Trabajo para listado'!$A$155:$A$1048576,0),MATCH((CUADRO!G$4&amp;$E1154),'Hoja de Trabajo para listado'!$A$151:$Z$151,0)),0)+IFERROR(INDEX('Hoja de Trabajo para listado'!$AB$155:$BA$1048576,MATCH($A1154,'Hoja de Trabajo para listado'!$AB$155:$AB$1048576,0),MATCH((CUADRO!G$4&amp;$E1154),'Hoja de Trabajo para listado'!$AB$151:$BA$151,0)),0)+IFERROR(INDEX('Hoja de Trabajo para listado'!$BC$155:$CB$1048576,MATCH($A1154,'Hoja de Trabajo para listado'!$BC$155:$BC$1048576,0),MATCH((CUADRO!G$4&amp;$E1154),'Hoja de Trabajo para listado'!$BC$151:$CB$151,0)),0)+IFERROR(INDEX('Hoja de Trabajo para listado'!$DE$153:$DG$274,MATCH($A1154,'Hoja de Trabajo para listado'!$DE$153:$DE$1048576,0),MATCH((CUADRO!G$4&amp;$E1154),'Hoja de Trabajo para listado'!$DE$151:$DG$151,0)),0)+IFERROR(INDEX('Hoja de Trabajo para listado'!$CD$155:$DC$1048576,MATCH($A1154,'Hoja de Trabajo para listado'!$CD$155:$CD$1048576,0),MATCH((CUADRO!G$4&amp;$E1154),'Hoja de Trabajo para listado'!$CD$151:$DC$151,0)),0)</f>
        <v>0</v>
      </c>
      <c r="H1154" s="243">
        <f ca="1">+IFERROR(INDEX('Hoja de Trabajo para listado'!$A$155:$Z$1048576,MATCH($A1154,'Hoja de Trabajo para listado'!$A$155:$A$1048576,0),MATCH((CUADRO!H$4&amp;$E1154),'Hoja de Trabajo para listado'!$A$151:$Z$151,0)),0)+IFERROR(INDEX('Hoja de Trabajo para listado'!$AB$155:$BA$1048576,MATCH($A1154,'Hoja de Trabajo para listado'!$AB$155:$AB$1048576,0),MATCH((CUADRO!H$4&amp;$E1154),'Hoja de Trabajo para listado'!$AB$151:$BA$151,0)),0)+IFERROR(INDEX('Hoja de Trabajo para listado'!$BC$155:$CB$1048576,MATCH($A1154,'Hoja de Trabajo para listado'!$BC$155:$BC$1048576,0),MATCH((CUADRO!H$4&amp;$E1154),'Hoja de Trabajo para listado'!$BC$151:$CB$151,0)),0)+IFERROR(INDEX('Hoja de Trabajo para listado'!$DE$153:$DG$274,MATCH($A1154,'Hoja de Trabajo para listado'!$DE$153:$DE$1048576,0),MATCH((CUADRO!H$4&amp;$E1154),'Hoja de Trabajo para listado'!$DE$151:$DG$151,0)),0)+IFERROR(INDEX('Hoja de Trabajo para listado'!$CD$155:$DC$1048576,MATCH($A1154,'Hoja de Trabajo para listado'!$CD$155:$CD$1048576,0),MATCH((CUADRO!H$4&amp;$E1154),'Hoja de Trabajo para listado'!$CD$151:$DC$151,0)),0)</f>
        <v>0</v>
      </c>
      <c r="I1154" s="243">
        <f ca="1">+IFERROR(INDEX('Hoja de Trabajo para listado'!$A$155:$Z$1048576,MATCH($A1154,'Hoja de Trabajo para listado'!$A$155:$A$1048576,0),MATCH((CUADRO!I$4&amp;$E1154),'Hoja de Trabajo para listado'!$A$151:$Z$151,0)),0)+IFERROR(INDEX('Hoja de Trabajo para listado'!$AB$155:$BA$1048576,MATCH($A1154,'Hoja de Trabajo para listado'!$AB$155:$AB$1048576,0),MATCH((CUADRO!I$4&amp;$E1154),'Hoja de Trabajo para listado'!$AB$151:$BA$151,0)),0)+IFERROR(INDEX('Hoja de Trabajo para listado'!$BC$155:$CB$1048576,MATCH($A1154,'Hoja de Trabajo para listado'!$BC$155:$BC$1048576,0),MATCH((CUADRO!I$4&amp;$E1154),'Hoja de Trabajo para listado'!$BC$151:$CB$151,0)),0)+IFERROR(INDEX('Hoja de Trabajo para listado'!$DE$153:$DG$274,MATCH($A1154,'Hoja de Trabajo para listado'!$DE$153:$DE$1048576,0),MATCH((CUADRO!I$4&amp;$E1154),'Hoja de Trabajo para listado'!$DE$151:$DG$151,0)),0)+IFERROR(INDEX('Hoja de Trabajo para listado'!$CD$155:$DC$1048576,MATCH($A1154,'Hoja de Trabajo para listado'!$CD$155:$CD$1048576,0),MATCH((CUADRO!I$4&amp;$E1154),'Hoja de Trabajo para listado'!$CD$151:$DC$151,0)),0)</f>
        <v>0</v>
      </c>
      <c r="J1154" s="243">
        <f ca="1">+IFERROR(INDEX('Hoja de Trabajo para listado'!$A$155:$Z$1048576,MATCH($A1154,'Hoja de Trabajo para listado'!$A$155:$A$1048576,0),MATCH((CUADRO!J$4&amp;$E1154),'Hoja de Trabajo para listado'!$A$151:$Z$151,0)),0)+IFERROR(INDEX('Hoja de Trabajo para listado'!$AB$155:$BA$1048576,MATCH($A1154,'Hoja de Trabajo para listado'!$AB$155:$AB$1048576,0),MATCH((CUADRO!J$4&amp;$E1154),'Hoja de Trabajo para listado'!$AB$151:$BA$151,0)),0)+IFERROR(INDEX('Hoja de Trabajo para listado'!$BC$155:$CB$1048576,MATCH($A1154,'Hoja de Trabajo para listado'!$BC$155:$BC$1048576,0),MATCH((CUADRO!J$4&amp;$E1154),'Hoja de Trabajo para listado'!$BC$151:$CB$151,0)),0)+IFERROR(INDEX('Hoja de Trabajo para listado'!$DE$153:$DG$274,MATCH($A1154,'Hoja de Trabajo para listado'!$DE$153:$DE$1048576,0),MATCH((CUADRO!J$4&amp;$E1154),'Hoja de Trabajo para listado'!$DE$151:$DG$151,0)),0)+IFERROR(INDEX('Hoja de Trabajo para listado'!$CD$155:$DC$1048576,MATCH($A1154,'Hoja de Trabajo para listado'!$CD$155:$CD$1048576,0),MATCH((CUADRO!J$4&amp;$E1154),'Hoja de Trabajo para listado'!$CD$151:$DC$151,0)),0)</f>
        <v>0</v>
      </c>
      <c r="K1154" s="243">
        <f ca="1">+IFERROR(INDEX('Hoja de Trabajo para listado'!$A$155:$Z$1048576,MATCH($A1154,'Hoja de Trabajo para listado'!$A$155:$A$1048576,0),MATCH((CUADRO!K$4&amp;$E1154),'Hoja de Trabajo para listado'!$A$151:$Z$151,0)),0)+IFERROR(INDEX('Hoja de Trabajo para listado'!$AB$155:$BA$1048576,MATCH($A1154,'Hoja de Trabajo para listado'!$AB$155:$AB$1048576,0),MATCH((CUADRO!K$4&amp;$E1154),'Hoja de Trabajo para listado'!$AB$151:$BA$151,0)),0)+IFERROR(INDEX('Hoja de Trabajo para listado'!$BC$155:$CB$1048576,MATCH($A1154,'Hoja de Trabajo para listado'!$BC$155:$BC$1048576,0),MATCH((CUADRO!K$4&amp;$E1154),'Hoja de Trabajo para listado'!$BC$151:$CB$151,0)),0)+IFERROR(INDEX('Hoja de Trabajo para listado'!$DE$153:$DG$274,MATCH($A1154,'Hoja de Trabajo para listado'!$DE$153:$DE$1048576,0),MATCH((CUADRO!K$4&amp;$E1154),'Hoja de Trabajo para listado'!$DE$151:$DG$151,0)),0)+IFERROR(INDEX('Hoja de Trabajo para listado'!$CD$155:$DC$1048576,MATCH($A1154,'Hoja de Trabajo para listado'!$CD$155:$CD$1048576,0),MATCH((CUADRO!K$4&amp;$E1154),'Hoja de Trabajo para listado'!$CD$151:$DC$151,0)),0)</f>
        <v>0</v>
      </c>
      <c r="L1154" s="243">
        <f ca="1">+IFERROR(INDEX('Hoja de Trabajo para listado'!$A$155:$Z$1048576,MATCH($A1154,'Hoja de Trabajo para listado'!$A$155:$A$1048576,0),MATCH((CUADRO!L$4&amp;$E1154),'Hoja de Trabajo para listado'!$A$151:$Z$151,0)),0)+IFERROR(INDEX('Hoja de Trabajo para listado'!$AB$155:$BA$1048576,MATCH($A1154,'Hoja de Trabajo para listado'!$AB$155:$AB$1048576,0),MATCH((CUADRO!L$4&amp;$E1154),'Hoja de Trabajo para listado'!$AB$151:$BA$151,0)),0)+IFERROR(INDEX('Hoja de Trabajo para listado'!$BC$155:$CB$1048576,MATCH($A1154,'Hoja de Trabajo para listado'!$BC$155:$BC$1048576,0),MATCH((CUADRO!L$4&amp;$E1154),'Hoja de Trabajo para listado'!$BC$151:$CB$151,0)),0)+IFERROR(INDEX('Hoja de Trabajo para listado'!$DE$153:$DG$274,MATCH($A1154,'Hoja de Trabajo para listado'!$DE$153:$DE$1048576,0),MATCH((CUADRO!L$4&amp;$E1154),'Hoja de Trabajo para listado'!$DE$151:$DG$151,0)),0)+IFERROR(INDEX('Hoja de Trabajo para listado'!$CD$155:$DC$1048576,MATCH($A1154,'Hoja de Trabajo para listado'!$CD$155:$CD$1048576,0),MATCH((CUADRO!L$4&amp;$E1154),'Hoja de Trabajo para listado'!$CD$151:$DC$151,0)),0)</f>
        <v>0</v>
      </c>
      <c r="M1154" s="243">
        <f ca="1">+IFERROR(INDEX('Hoja de Trabajo para listado'!$A$155:$Z$1048576,MATCH($A1154,'Hoja de Trabajo para listado'!$A$155:$A$1048576,0),MATCH((CUADRO!M$4&amp;$E1154),'Hoja de Trabajo para listado'!$A$151:$Z$151,0)),0)+IFERROR(INDEX('Hoja de Trabajo para listado'!$AB$155:$BA$1048576,MATCH($A1154,'Hoja de Trabajo para listado'!$AB$155:$AB$1048576,0),MATCH((CUADRO!M$4&amp;$E1154),'Hoja de Trabajo para listado'!$AB$151:$BA$151,0)),0)+IFERROR(INDEX('Hoja de Trabajo para listado'!$BC$155:$CB$1048576,MATCH($A1154,'Hoja de Trabajo para listado'!$BC$155:$BC$1048576,0),MATCH((CUADRO!M$4&amp;$E1154),'Hoja de Trabajo para listado'!$BC$151:$CB$151,0)),0)+IFERROR(INDEX('Hoja de Trabajo para listado'!$DE$153:$DG$274,MATCH($A1154,'Hoja de Trabajo para listado'!$DE$153:$DE$1048576,0),MATCH((CUADRO!M$4&amp;$E1154),'Hoja de Trabajo para listado'!$DE$151:$DG$151,0)),0)+IFERROR(INDEX('Hoja de Trabajo para listado'!$CD$155:$DC$1048576,MATCH($A1154,'Hoja de Trabajo para listado'!$CD$155:$CD$1048576,0),MATCH((CUADRO!M$4&amp;$E1154),'Hoja de Trabajo para listado'!$CD$151:$DC$151,0)),0)</f>
        <v>0</v>
      </c>
      <c r="N1154" s="243">
        <f ca="1">+IFERROR(INDEX('Hoja de Trabajo para listado'!$A$155:$Z$1048576,MATCH($A1154,'Hoja de Trabajo para listado'!$A$155:$A$1048576,0),MATCH((CUADRO!N$4&amp;$E1154),'Hoja de Trabajo para listado'!$A$151:$Z$151,0)),0)+IFERROR(INDEX('Hoja de Trabajo para listado'!$AB$155:$BA$1048576,MATCH($A1154,'Hoja de Trabajo para listado'!$AB$155:$AB$1048576,0),MATCH((CUADRO!N$4&amp;$E1154),'Hoja de Trabajo para listado'!$AB$151:$BA$151,0)),0)+IFERROR(INDEX('Hoja de Trabajo para listado'!$BC$155:$CB$1048576,MATCH($A1154,'Hoja de Trabajo para listado'!$BC$155:$BC$1048576,0),MATCH((CUADRO!N$4&amp;$E1154),'Hoja de Trabajo para listado'!$BC$151:$CB$151,0)),0)+IFERROR(INDEX('Hoja de Trabajo para listado'!$DE$153:$DG$274,MATCH($A1154,'Hoja de Trabajo para listado'!$DE$153:$DE$1048576,0),MATCH((CUADRO!N$4&amp;$E1154),'Hoja de Trabajo para listado'!$DE$151:$DG$151,0)),0)+IFERROR(INDEX('Hoja de Trabajo para listado'!$CD$155:$DC$1048576,MATCH($A1154,'Hoja de Trabajo para listado'!$CD$155:$CD$1048576,0),MATCH((CUADRO!N$4&amp;$E1154),'Hoja de Trabajo para listado'!$CD$151:$DC$151,0)),0)</f>
        <v>0</v>
      </c>
      <c r="O1154" s="243">
        <f ca="1">+IFERROR(INDEX('Hoja de Trabajo para listado'!$A$155:$Z$1048576,MATCH($A1154,'Hoja de Trabajo para listado'!$A$155:$A$1048576,0),MATCH((CUADRO!O$4&amp;$E1154),'Hoja de Trabajo para listado'!$A$151:$Z$151,0)),0)+IFERROR(INDEX('Hoja de Trabajo para listado'!$AB$155:$BA$1048576,MATCH($A1154,'Hoja de Trabajo para listado'!$AB$155:$AB$1048576,0),MATCH((CUADRO!O$4&amp;$E1154),'Hoja de Trabajo para listado'!$AB$151:$BA$151,0)),0)+IFERROR(INDEX('Hoja de Trabajo para listado'!$BC$155:$CB$1048576,MATCH($A1154,'Hoja de Trabajo para listado'!$BC$155:$BC$1048576,0),MATCH((CUADRO!O$4&amp;$E1154),'Hoja de Trabajo para listado'!$BC$151:$CB$151,0)),0)+IFERROR(INDEX('Hoja de Trabajo para listado'!$DE$153:$DG$274,MATCH($A1154,'Hoja de Trabajo para listado'!$DE$153:$DE$1048576,0),MATCH((CUADRO!O$4&amp;$E1154),'Hoja de Trabajo para listado'!$DE$151:$DG$151,0)),0)+IFERROR(INDEX('Hoja de Trabajo para listado'!$CD$155:$DC$1048576,MATCH($A1154,'Hoja de Trabajo para listado'!$CD$155:$CD$1048576,0),MATCH((CUADRO!O$4&amp;$E1154),'Hoja de Trabajo para listado'!$CD$151:$DC$151,0)),0)</f>
        <v>0</v>
      </c>
      <c r="P1154" s="243">
        <f ca="1">+IFERROR(INDEX('Hoja de Trabajo para listado'!$A$155:$Z$1048576,MATCH($A1154,'Hoja de Trabajo para listado'!$A$155:$A$1048576,0),MATCH((CUADRO!P$4&amp;$E1154),'Hoja de Trabajo para listado'!$A$151:$Z$151,0)),0)+IFERROR(INDEX('Hoja de Trabajo para listado'!$AB$155:$BA$1048576,MATCH($A1154,'Hoja de Trabajo para listado'!$AB$155:$AB$1048576,0),MATCH((CUADRO!P$4&amp;$E1154),'Hoja de Trabajo para listado'!$AB$151:$BA$151,0)),0)+IFERROR(INDEX('Hoja de Trabajo para listado'!$BC$155:$CB$1048576,MATCH($A1154,'Hoja de Trabajo para listado'!$BC$155:$BC$1048576,0),MATCH((CUADRO!P$4&amp;$E1154),'Hoja de Trabajo para listado'!$BC$151:$CB$151,0)),0)+IFERROR(INDEX('Hoja de Trabajo para listado'!$DE$153:$DG$274,MATCH($A1154,'Hoja de Trabajo para listado'!$DE$153:$DE$1048576,0),MATCH((CUADRO!P$4&amp;$E1154),'Hoja de Trabajo para listado'!$DE$151:$DG$151,0)),0)+IFERROR(INDEX('Hoja de Trabajo para listado'!$CD$155:$DC$1048576,MATCH($A1154,'Hoja de Trabajo para listado'!$CD$155:$CD$1048576,0),MATCH((CUADRO!P$4&amp;$E1154),'Hoja de Trabajo para listado'!$CD$151:$DC$151,0)),0)</f>
        <v>0</v>
      </c>
      <c r="Q1154" s="243">
        <f ca="1">+IFERROR(INDEX('Hoja de Trabajo para listado'!$A$155:$Z$1048576,MATCH($A1154,'Hoja de Trabajo para listado'!$A$155:$A$1048576,0),MATCH((CUADRO!Q$4&amp;$E1154),'Hoja de Trabajo para listado'!$A$151:$Z$151,0)),0)+IFERROR(INDEX('Hoja de Trabajo para listado'!$AB$155:$BA$1048576,MATCH($A1154,'Hoja de Trabajo para listado'!$AB$155:$AB$1048576,0),MATCH((CUADRO!Q$4&amp;$E1154),'Hoja de Trabajo para listado'!$AB$151:$BA$151,0)),0)+IFERROR(INDEX('Hoja de Trabajo para listado'!$BC$155:$CB$1048576,MATCH($A1154,'Hoja de Trabajo para listado'!$BC$155:$BC$1048576,0),MATCH((CUADRO!Q$4&amp;$E1154),'Hoja de Trabajo para listado'!$BC$151:$CB$151,0)),0)+IFERROR(INDEX('Hoja de Trabajo para listado'!$DE$153:$DG$274,MATCH($A1154,'Hoja de Trabajo para listado'!$DE$153:$DE$1048576,0),MATCH((CUADRO!Q$4&amp;$E1154),'Hoja de Trabajo para listado'!$DE$151:$DG$151,0)),0)+IFERROR(INDEX('Hoja de Trabajo para listado'!$CD$155:$DC$1048576,MATCH($A1154,'Hoja de Trabajo para listado'!$CD$155:$CD$1048576,0),MATCH((CUADRO!Q$4&amp;$E1154),'Hoja de Trabajo para listado'!$CD$151:$DC$151,0)),0)</f>
        <v>0</v>
      </c>
      <c r="R1154" s="243">
        <f t="shared" ca="1" si="41"/>
        <v>0</v>
      </c>
      <c r="S1154" s="249">
        <f ca="1">+R1153+R1154</f>
        <v>0</v>
      </c>
      <c r="T1154" s="243">
        <f ca="1">+S1154</f>
        <v>0</v>
      </c>
      <c r="U1154" s="242">
        <f t="shared" si="42"/>
        <v>2</v>
      </c>
      <c r="V1154" s="333" t="str">
        <f>+VLOOKUP(A1154,bd_lista!$A$3:$E$592,5,FALSE)</f>
        <v>Instituciones Descentralizadas Municipales</v>
      </c>
      <c r="W1154" s="388"/>
      <c r="X1154" s="242">
        <f>+VLOOKUP(A1154,[4]Sheet1!$A$13:$D$744,4,FALSE)</f>
        <v>0</v>
      </c>
      <c r="Y1154" s="242" t="e">
        <f>+VLOOKUP(X1154,bd_lista!$A$3:$C$592,3,FALSE)</f>
        <v>#N/A</v>
      </c>
      <c r="Z1154" s="292"/>
      <c r="AA1154" s="321"/>
    </row>
    <row r="1155" spans="1:27" customFormat="1" ht="27" hidden="1" customHeight="1">
      <c r="A1155" s="32">
        <v>2328</v>
      </c>
      <c r="B1155" s="392">
        <f>+A1155</f>
        <v>2328</v>
      </c>
      <c r="C1155" s="247" t="str">
        <f>+VLOOKUP(A1155,bd_lista!$A$3:$C$592,3,FALSE)</f>
        <v>EMPRESA MUNICIPAL DE AGUA POTABLE Y ALCANTARILLADO SANITARIO DE URIONDO</v>
      </c>
      <c r="D1155" s="389" t="str">
        <f>+C1155</f>
        <v>EMPRESA MUNICIPAL DE AGUA POTABLE Y ALCANTARILLADO SANITARIO DE URIONDO</v>
      </c>
      <c r="E1155" s="242" t="s">
        <v>1304</v>
      </c>
      <c r="F1155" s="243">
        <f ca="1">+IFERROR(INDEX('Hoja de Trabajo para listado'!$A$155:$Z$1048576,MATCH($A1155,'Hoja de Trabajo para listado'!$A$155:$A$1048576,0),MATCH((CUADRO!F$4&amp;$E1155),'Hoja de Trabajo para listado'!$A$151:$Z$151,0)),0)+IFERROR(INDEX('Hoja de Trabajo para listado'!$AB$155:$BA$1048576,MATCH($A1155,'Hoja de Trabajo para listado'!$AB$155:$AB$1048576,0),MATCH((CUADRO!F$4&amp;$E1155),'Hoja de Trabajo para listado'!$AB$151:$BA$151,0)),0)+IFERROR(INDEX('Hoja de Trabajo para listado'!$BC$155:$CB$1048576,MATCH($A1155,'Hoja de Trabajo para listado'!$BC$155:$BC$1048576,0),MATCH((CUADRO!F$4&amp;$E1155),'Hoja de Trabajo para listado'!$BC$151:$CB$151,0)),0)+IFERROR(INDEX('Hoja de Trabajo para listado'!$DE$153:$DG$274,MATCH($A1155,'Hoja de Trabajo para listado'!$DE$153:$DE$1048576,0),MATCH((CUADRO!F$4&amp;$E1155),'Hoja de Trabajo para listado'!$DE$151:$DG$151,0)),0)+IFERROR(INDEX('Hoja de Trabajo para listado'!$CD$155:$DC$1048576,MATCH($A1155,'Hoja de Trabajo para listado'!$CD$155:$CD$1048576,0),MATCH((CUADRO!F$4&amp;$E1155),'Hoja de Trabajo para listado'!$CD$151:$DC$151,0)),0)</f>
        <v>0</v>
      </c>
      <c r="G1155" s="243">
        <f ca="1">+IFERROR(INDEX('Hoja de Trabajo para listado'!$A$155:$Z$1048576,MATCH($A1155,'Hoja de Trabajo para listado'!$A$155:$A$1048576,0),MATCH((CUADRO!G$4&amp;$E1155),'Hoja de Trabajo para listado'!$A$151:$Z$151,0)),0)+IFERROR(INDEX('Hoja de Trabajo para listado'!$AB$155:$BA$1048576,MATCH($A1155,'Hoja de Trabajo para listado'!$AB$155:$AB$1048576,0),MATCH((CUADRO!G$4&amp;$E1155),'Hoja de Trabajo para listado'!$AB$151:$BA$151,0)),0)+IFERROR(INDEX('Hoja de Trabajo para listado'!$BC$155:$CB$1048576,MATCH($A1155,'Hoja de Trabajo para listado'!$BC$155:$BC$1048576,0),MATCH((CUADRO!G$4&amp;$E1155),'Hoja de Trabajo para listado'!$BC$151:$CB$151,0)),0)+IFERROR(INDEX('Hoja de Trabajo para listado'!$DE$153:$DG$274,MATCH($A1155,'Hoja de Trabajo para listado'!$DE$153:$DE$1048576,0),MATCH((CUADRO!G$4&amp;$E1155),'Hoja de Trabajo para listado'!$DE$151:$DG$151,0)),0)+IFERROR(INDEX('Hoja de Trabajo para listado'!$CD$155:$DC$1048576,MATCH($A1155,'Hoja de Trabajo para listado'!$CD$155:$CD$1048576,0),MATCH((CUADRO!G$4&amp;$E1155),'Hoja de Trabajo para listado'!$CD$151:$DC$151,0)),0)</f>
        <v>0</v>
      </c>
      <c r="H1155" s="243">
        <f ca="1">+IFERROR(INDEX('Hoja de Trabajo para listado'!$A$155:$Z$1048576,MATCH($A1155,'Hoja de Trabajo para listado'!$A$155:$A$1048576,0),MATCH((CUADRO!H$4&amp;$E1155),'Hoja de Trabajo para listado'!$A$151:$Z$151,0)),0)+IFERROR(INDEX('Hoja de Trabajo para listado'!$AB$155:$BA$1048576,MATCH($A1155,'Hoja de Trabajo para listado'!$AB$155:$AB$1048576,0),MATCH((CUADRO!H$4&amp;$E1155),'Hoja de Trabajo para listado'!$AB$151:$BA$151,0)),0)+IFERROR(INDEX('Hoja de Trabajo para listado'!$BC$155:$CB$1048576,MATCH($A1155,'Hoja de Trabajo para listado'!$BC$155:$BC$1048576,0),MATCH((CUADRO!H$4&amp;$E1155),'Hoja de Trabajo para listado'!$BC$151:$CB$151,0)),0)+IFERROR(INDEX('Hoja de Trabajo para listado'!$DE$153:$DG$274,MATCH($A1155,'Hoja de Trabajo para listado'!$DE$153:$DE$1048576,0),MATCH((CUADRO!H$4&amp;$E1155),'Hoja de Trabajo para listado'!$DE$151:$DG$151,0)),0)+IFERROR(INDEX('Hoja de Trabajo para listado'!$CD$155:$DC$1048576,MATCH($A1155,'Hoja de Trabajo para listado'!$CD$155:$CD$1048576,0),MATCH((CUADRO!H$4&amp;$E1155),'Hoja de Trabajo para listado'!$CD$151:$DC$151,0)),0)</f>
        <v>0</v>
      </c>
      <c r="I1155" s="243">
        <f ca="1">+IFERROR(INDEX('Hoja de Trabajo para listado'!$A$155:$Z$1048576,MATCH($A1155,'Hoja de Trabajo para listado'!$A$155:$A$1048576,0),MATCH((CUADRO!I$4&amp;$E1155),'Hoja de Trabajo para listado'!$A$151:$Z$151,0)),0)+IFERROR(INDEX('Hoja de Trabajo para listado'!$AB$155:$BA$1048576,MATCH($A1155,'Hoja de Trabajo para listado'!$AB$155:$AB$1048576,0),MATCH((CUADRO!I$4&amp;$E1155),'Hoja de Trabajo para listado'!$AB$151:$BA$151,0)),0)+IFERROR(INDEX('Hoja de Trabajo para listado'!$BC$155:$CB$1048576,MATCH($A1155,'Hoja de Trabajo para listado'!$BC$155:$BC$1048576,0),MATCH((CUADRO!I$4&amp;$E1155),'Hoja de Trabajo para listado'!$BC$151:$CB$151,0)),0)+IFERROR(INDEX('Hoja de Trabajo para listado'!$DE$153:$DG$274,MATCH($A1155,'Hoja de Trabajo para listado'!$DE$153:$DE$1048576,0),MATCH((CUADRO!I$4&amp;$E1155),'Hoja de Trabajo para listado'!$DE$151:$DG$151,0)),0)+IFERROR(INDEX('Hoja de Trabajo para listado'!$CD$155:$DC$1048576,MATCH($A1155,'Hoja de Trabajo para listado'!$CD$155:$CD$1048576,0),MATCH((CUADRO!I$4&amp;$E1155),'Hoja de Trabajo para listado'!$CD$151:$DC$151,0)),0)</f>
        <v>0</v>
      </c>
      <c r="J1155" s="243">
        <f ca="1">+IFERROR(INDEX('Hoja de Trabajo para listado'!$A$155:$Z$1048576,MATCH($A1155,'Hoja de Trabajo para listado'!$A$155:$A$1048576,0),MATCH((CUADRO!J$4&amp;$E1155),'Hoja de Trabajo para listado'!$A$151:$Z$151,0)),0)+IFERROR(INDEX('Hoja de Trabajo para listado'!$AB$155:$BA$1048576,MATCH($A1155,'Hoja de Trabajo para listado'!$AB$155:$AB$1048576,0),MATCH((CUADRO!J$4&amp;$E1155),'Hoja de Trabajo para listado'!$AB$151:$BA$151,0)),0)+IFERROR(INDEX('Hoja de Trabajo para listado'!$BC$155:$CB$1048576,MATCH($A1155,'Hoja de Trabajo para listado'!$BC$155:$BC$1048576,0),MATCH((CUADRO!J$4&amp;$E1155),'Hoja de Trabajo para listado'!$BC$151:$CB$151,0)),0)+IFERROR(INDEX('Hoja de Trabajo para listado'!$DE$153:$DG$274,MATCH($A1155,'Hoja de Trabajo para listado'!$DE$153:$DE$1048576,0),MATCH((CUADRO!J$4&amp;$E1155),'Hoja de Trabajo para listado'!$DE$151:$DG$151,0)),0)+IFERROR(INDEX('Hoja de Trabajo para listado'!$CD$155:$DC$1048576,MATCH($A1155,'Hoja de Trabajo para listado'!$CD$155:$CD$1048576,0),MATCH((CUADRO!J$4&amp;$E1155),'Hoja de Trabajo para listado'!$CD$151:$DC$151,0)),0)</f>
        <v>0</v>
      </c>
      <c r="K1155" s="243">
        <f ca="1">+IFERROR(INDEX('Hoja de Trabajo para listado'!$A$155:$Z$1048576,MATCH($A1155,'Hoja de Trabajo para listado'!$A$155:$A$1048576,0),MATCH((CUADRO!K$4&amp;$E1155),'Hoja de Trabajo para listado'!$A$151:$Z$151,0)),0)+IFERROR(INDEX('Hoja de Trabajo para listado'!$AB$155:$BA$1048576,MATCH($A1155,'Hoja de Trabajo para listado'!$AB$155:$AB$1048576,0),MATCH((CUADRO!K$4&amp;$E1155),'Hoja de Trabajo para listado'!$AB$151:$BA$151,0)),0)+IFERROR(INDEX('Hoja de Trabajo para listado'!$BC$155:$CB$1048576,MATCH($A1155,'Hoja de Trabajo para listado'!$BC$155:$BC$1048576,0),MATCH((CUADRO!K$4&amp;$E1155),'Hoja de Trabajo para listado'!$BC$151:$CB$151,0)),0)+IFERROR(INDEX('Hoja de Trabajo para listado'!$DE$153:$DG$274,MATCH($A1155,'Hoja de Trabajo para listado'!$DE$153:$DE$1048576,0),MATCH((CUADRO!K$4&amp;$E1155),'Hoja de Trabajo para listado'!$DE$151:$DG$151,0)),0)+IFERROR(INDEX('Hoja de Trabajo para listado'!$CD$155:$DC$1048576,MATCH($A1155,'Hoja de Trabajo para listado'!$CD$155:$CD$1048576,0),MATCH((CUADRO!K$4&amp;$E1155),'Hoja de Trabajo para listado'!$CD$151:$DC$151,0)),0)</f>
        <v>0</v>
      </c>
      <c r="L1155" s="243">
        <f ca="1">+IFERROR(INDEX('Hoja de Trabajo para listado'!$A$155:$Z$1048576,MATCH($A1155,'Hoja de Trabajo para listado'!$A$155:$A$1048576,0),MATCH((CUADRO!L$4&amp;$E1155),'Hoja de Trabajo para listado'!$A$151:$Z$151,0)),0)+IFERROR(INDEX('Hoja de Trabajo para listado'!$AB$155:$BA$1048576,MATCH($A1155,'Hoja de Trabajo para listado'!$AB$155:$AB$1048576,0),MATCH((CUADRO!L$4&amp;$E1155),'Hoja de Trabajo para listado'!$AB$151:$BA$151,0)),0)+IFERROR(INDEX('Hoja de Trabajo para listado'!$BC$155:$CB$1048576,MATCH($A1155,'Hoja de Trabajo para listado'!$BC$155:$BC$1048576,0),MATCH((CUADRO!L$4&amp;$E1155),'Hoja de Trabajo para listado'!$BC$151:$CB$151,0)),0)+IFERROR(INDEX('Hoja de Trabajo para listado'!$DE$153:$DG$274,MATCH($A1155,'Hoja de Trabajo para listado'!$DE$153:$DE$1048576,0),MATCH((CUADRO!L$4&amp;$E1155),'Hoja de Trabajo para listado'!$DE$151:$DG$151,0)),0)+IFERROR(INDEX('Hoja de Trabajo para listado'!$CD$155:$DC$1048576,MATCH($A1155,'Hoja de Trabajo para listado'!$CD$155:$CD$1048576,0),MATCH((CUADRO!L$4&amp;$E1155),'Hoja de Trabajo para listado'!$CD$151:$DC$151,0)),0)</f>
        <v>0</v>
      </c>
      <c r="M1155" s="243">
        <f ca="1">+IFERROR(INDEX('Hoja de Trabajo para listado'!$A$155:$Z$1048576,MATCH($A1155,'Hoja de Trabajo para listado'!$A$155:$A$1048576,0),MATCH((CUADRO!M$4&amp;$E1155),'Hoja de Trabajo para listado'!$A$151:$Z$151,0)),0)+IFERROR(INDEX('Hoja de Trabajo para listado'!$AB$155:$BA$1048576,MATCH($A1155,'Hoja de Trabajo para listado'!$AB$155:$AB$1048576,0),MATCH((CUADRO!M$4&amp;$E1155),'Hoja de Trabajo para listado'!$AB$151:$BA$151,0)),0)+IFERROR(INDEX('Hoja de Trabajo para listado'!$BC$155:$CB$1048576,MATCH($A1155,'Hoja de Trabajo para listado'!$BC$155:$BC$1048576,0),MATCH((CUADRO!M$4&amp;$E1155),'Hoja de Trabajo para listado'!$BC$151:$CB$151,0)),0)+IFERROR(INDEX('Hoja de Trabajo para listado'!$DE$153:$DG$274,MATCH($A1155,'Hoja de Trabajo para listado'!$DE$153:$DE$1048576,0),MATCH((CUADRO!M$4&amp;$E1155),'Hoja de Trabajo para listado'!$DE$151:$DG$151,0)),0)+IFERROR(INDEX('Hoja de Trabajo para listado'!$CD$155:$DC$1048576,MATCH($A1155,'Hoja de Trabajo para listado'!$CD$155:$CD$1048576,0),MATCH((CUADRO!M$4&amp;$E1155),'Hoja de Trabajo para listado'!$CD$151:$DC$151,0)),0)</f>
        <v>0</v>
      </c>
      <c r="N1155" s="243">
        <f ca="1">+IFERROR(INDEX('Hoja de Trabajo para listado'!$A$155:$Z$1048576,MATCH($A1155,'Hoja de Trabajo para listado'!$A$155:$A$1048576,0),MATCH((CUADRO!N$4&amp;$E1155),'Hoja de Trabajo para listado'!$A$151:$Z$151,0)),0)+IFERROR(INDEX('Hoja de Trabajo para listado'!$AB$155:$BA$1048576,MATCH($A1155,'Hoja de Trabajo para listado'!$AB$155:$AB$1048576,0),MATCH((CUADRO!N$4&amp;$E1155),'Hoja de Trabajo para listado'!$AB$151:$BA$151,0)),0)+IFERROR(INDEX('Hoja de Trabajo para listado'!$BC$155:$CB$1048576,MATCH($A1155,'Hoja de Trabajo para listado'!$BC$155:$BC$1048576,0),MATCH((CUADRO!N$4&amp;$E1155),'Hoja de Trabajo para listado'!$BC$151:$CB$151,0)),0)+IFERROR(INDEX('Hoja de Trabajo para listado'!$DE$153:$DG$274,MATCH($A1155,'Hoja de Trabajo para listado'!$DE$153:$DE$1048576,0),MATCH((CUADRO!N$4&amp;$E1155),'Hoja de Trabajo para listado'!$DE$151:$DG$151,0)),0)+IFERROR(INDEX('Hoja de Trabajo para listado'!$CD$155:$DC$1048576,MATCH($A1155,'Hoja de Trabajo para listado'!$CD$155:$CD$1048576,0),MATCH((CUADRO!N$4&amp;$E1155),'Hoja de Trabajo para listado'!$CD$151:$DC$151,0)),0)</f>
        <v>0</v>
      </c>
      <c r="O1155" s="243">
        <f ca="1">+IFERROR(INDEX('Hoja de Trabajo para listado'!$A$155:$Z$1048576,MATCH($A1155,'Hoja de Trabajo para listado'!$A$155:$A$1048576,0),MATCH((CUADRO!O$4&amp;$E1155),'Hoja de Trabajo para listado'!$A$151:$Z$151,0)),0)+IFERROR(INDEX('Hoja de Trabajo para listado'!$AB$155:$BA$1048576,MATCH($A1155,'Hoja de Trabajo para listado'!$AB$155:$AB$1048576,0),MATCH((CUADRO!O$4&amp;$E1155),'Hoja de Trabajo para listado'!$AB$151:$BA$151,0)),0)+IFERROR(INDEX('Hoja de Trabajo para listado'!$BC$155:$CB$1048576,MATCH($A1155,'Hoja de Trabajo para listado'!$BC$155:$BC$1048576,0),MATCH((CUADRO!O$4&amp;$E1155),'Hoja de Trabajo para listado'!$BC$151:$CB$151,0)),0)+IFERROR(INDEX('Hoja de Trabajo para listado'!$DE$153:$DG$274,MATCH($A1155,'Hoja de Trabajo para listado'!$DE$153:$DE$1048576,0),MATCH((CUADRO!O$4&amp;$E1155),'Hoja de Trabajo para listado'!$DE$151:$DG$151,0)),0)+IFERROR(INDEX('Hoja de Trabajo para listado'!$CD$155:$DC$1048576,MATCH($A1155,'Hoja de Trabajo para listado'!$CD$155:$CD$1048576,0),MATCH((CUADRO!O$4&amp;$E1155),'Hoja de Trabajo para listado'!$CD$151:$DC$151,0)),0)</f>
        <v>0</v>
      </c>
      <c r="P1155" s="243">
        <f ca="1">+IFERROR(INDEX('Hoja de Trabajo para listado'!$A$155:$Z$1048576,MATCH($A1155,'Hoja de Trabajo para listado'!$A$155:$A$1048576,0),MATCH((CUADRO!P$4&amp;$E1155),'Hoja de Trabajo para listado'!$A$151:$Z$151,0)),0)+IFERROR(INDEX('Hoja de Trabajo para listado'!$AB$155:$BA$1048576,MATCH($A1155,'Hoja de Trabajo para listado'!$AB$155:$AB$1048576,0),MATCH((CUADRO!P$4&amp;$E1155),'Hoja de Trabajo para listado'!$AB$151:$BA$151,0)),0)+IFERROR(INDEX('Hoja de Trabajo para listado'!$BC$155:$CB$1048576,MATCH($A1155,'Hoja de Trabajo para listado'!$BC$155:$BC$1048576,0),MATCH((CUADRO!P$4&amp;$E1155),'Hoja de Trabajo para listado'!$BC$151:$CB$151,0)),0)+IFERROR(INDEX('Hoja de Trabajo para listado'!$DE$153:$DG$274,MATCH($A1155,'Hoja de Trabajo para listado'!$DE$153:$DE$1048576,0),MATCH((CUADRO!P$4&amp;$E1155),'Hoja de Trabajo para listado'!$DE$151:$DG$151,0)),0)+IFERROR(INDEX('Hoja de Trabajo para listado'!$CD$155:$DC$1048576,MATCH($A1155,'Hoja de Trabajo para listado'!$CD$155:$CD$1048576,0),MATCH((CUADRO!P$4&amp;$E1155),'Hoja de Trabajo para listado'!$CD$151:$DC$151,0)),0)</f>
        <v>0</v>
      </c>
      <c r="Q1155" s="243">
        <f ca="1">+IFERROR(INDEX('Hoja de Trabajo para listado'!$A$155:$Z$1048576,MATCH($A1155,'Hoja de Trabajo para listado'!$A$155:$A$1048576,0),MATCH((CUADRO!Q$4&amp;$E1155),'Hoja de Trabajo para listado'!$A$151:$Z$151,0)),0)+IFERROR(INDEX('Hoja de Trabajo para listado'!$AB$155:$BA$1048576,MATCH($A1155,'Hoja de Trabajo para listado'!$AB$155:$AB$1048576,0),MATCH((CUADRO!Q$4&amp;$E1155),'Hoja de Trabajo para listado'!$AB$151:$BA$151,0)),0)+IFERROR(INDEX('Hoja de Trabajo para listado'!$BC$155:$CB$1048576,MATCH($A1155,'Hoja de Trabajo para listado'!$BC$155:$BC$1048576,0),MATCH((CUADRO!Q$4&amp;$E1155),'Hoja de Trabajo para listado'!$BC$151:$CB$151,0)),0)+IFERROR(INDEX('Hoja de Trabajo para listado'!$DE$153:$DG$274,MATCH($A1155,'Hoja de Trabajo para listado'!$DE$153:$DE$1048576,0),MATCH((CUADRO!Q$4&amp;$E1155),'Hoja de Trabajo para listado'!$DE$151:$DG$151,0)),0)+IFERROR(INDEX('Hoja de Trabajo para listado'!$CD$155:$DC$1048576,MATCH($A1155,'Hoja de Trabajo para listado'!$CD$155:$CD$1048576,0),MATCH((CUADRO!Q$4&amp;$E1155),'Hoja de Trabajo para listado'!$CD$151:$DC$151,0)),0)</f>
        <v>0</v>
      </c>
      <c r="R1155" s="243">
        <f t="shared" ca="1" si="41"/>
        <v>0</v>
      </c>
      <c r="S1155" s="249"/>
      <c r="T1155" s="243">
        <f ca="1">+T1156</f>
        <v>0</v>
      </c>
      <c r="U1155" s="242">
        <f t="shared" si="42"/>
        <v>1</v>
      </c>
      <c r="V1155" s="333" t="str">
        <f>+VLOOKUP(A1155,bd_lista!$A$3:$E$592,5,FALSE)</f>
        <v>Instituciones Descentralizadas Municipales</v>
      </c>
      <c r="W1155" s="387" t="str">
        <f>+V1155</f>
        <v>Instituciones Descentralizadas Municipales</v>
      </c>
      <c r="X1155" s="242">
        <f>+VLOOKUP(A1155,[4]Sheet1!$A$13:$D$744,4,FALSE)</f>
        <v>0</v>
      </c>
      <c r="Y1155" s="242" t="e">
        <f>+VLOOKUP(X1155,bd_lista!$A$3:$C$592,3,FALSE)</f>
        <v>#N/A</v>
      </c>
      <c r="Z1155" s="294">
        <f>+X1155</f>
        <v>0</v>
      </c>
      <c r="AA1155" s="319" t="e">
        <f>+Y1155</f>
        <v>#N/A</v>
      </c>
    </row>
    <row r="1156" spans="1:27" customFormat="1" ht="15" hidden="1" customHeight="1">
      <c r="A1156" s="32">
        <v>2328</v>
      </c>
      <c r="B1156" s="393"/>
      <c r="C1156" s="247" t="str">
        <f>+VLOOKUP(A1156,bd_lista!$A$3:$C$592,3,FALSE)</f>
        <v>EMPRESA MUNICIPAL DE AGUA POTABLE Y ALCANTARILLADO SANITARIO DE URIONDO</v>
      </c>
      <c r="D1156" s="390"/>
      <c r="E1156" s="244" t="s">
        <v>1305</v>
      </c>
      <c r="F1156" s="243">
        <f ca="1">+IFERROR(INDEX('Hoja de Trabajo para listado'!$A$155:$Z$1048576,MATCH($A1156,'Hoja de Trabajo para listado'!$A$155:$A$1048576,0),MATCH((CUADRO!F$4&amp;$E1156),'Hoja de Trabajo para listado'!$A$151:$Z$151,0)),0)+IFERROR(INDEX('Hoja de Trabajo para listado'!$AB$155:$BA$1048576,MATCH($A1156,'Hoja de Trabajo para listado'!$AB$155:$AB$1048576,0),MATCH((CUADRO!F$4&amp;$E1156),'Hoja de Trabajo para listado'!$AB$151:$BA$151,0)),0)+IFERROR(INDEX('Hoja de Trabajo para listado'!$BC$155:$CB$1048576,MATCH($A1156,'Hoja de Trabajo para listado'!$BC$155:$BC$1048576,0),MATCH((CUADRO!F$4&amp;$E1156),'Hoja de Trabajo para listado'!$BC$151:$CB$151,0)),0)+IFERROR(INDEX('Hoja de Trabajo para listado'!$DE$153:$DG$274,MATCH($A1156,'Hoja de Trabajo para listado'!$DE$153:$DE$1048576,0),MATCH((CUADRO!F$4&amp;$E1156),'Hoja de Trabajo para listado'!$DE$151:$DG$151,0)),0)+IFERROR(INDEX('Hoja de Trabajo para listado'!$CD$155:$DC$1048576,MATCH($A1156,'Hoja de Trabajo para listado'!$CD$155:$CD$1048576,0),MATCH((CUADRO!F$4&amp;$E1156),'Hoja de Trabajo para listado'!$CD$151:$DC$151,0)),0)</f>
        <v>0</v>
      </c>
      <c r="G1156" s="243">
        <f ca="1">+IFERROR(INDEX('Hoja de Trabajo para listado'!$A$155:$Z$1048576,MATCH($A1156,'Hoja de Trabajo para listado'!$A$155:$A$1048576,0),MATCH((CUADRO!G$4&amp;$E1156),'Hoja de Trabajo para listado'!$A$151:$Z$151,0)),0)+IFERROR(INDEX('Hoja de Trabajo para listado'!$AB$155:$BA$1048576,MATCH($A1156,'Hoja de Trabajo para listado'!$AB$155:$AB$1048576,0),MATCH((CUADRO!G$4&amp;$E1156),'Hoja de Trabajo para listado'!$AB$151:$BA$151,0)),0)+IFERROR(INDEX('Hoja de Trabajo para listado'!$BC$155:$CB$1048576,MATCH($A1156,'Hoja de Trabajo para listado'!$BC$155:$BC$1048576,0),MATCH((CUADRO!G$4&amp;$E1156),'Hoja de Trabajo para listado'!$BC$151:$CB$151,0)),0)+IFERROR(INDEX('Hoja de Trabajo para listado'!$DE$153:$DG$274,MATCH($A1156,'Hoja de Trabajo para listado'!$DE$153:$DE$1048576,0),MATCH((CUADRO!G$4&amp;$E1156),'Hoja de Trabajo para listado'!$DE$151:$DG$151,0)),0)+IFERROR(INDEX('Hoja de Trabajo para listado'!$CD$155:$DC$1048576,MATCH($A1156,'Hoja de Trabajo para listado'!$CD$155:$CD$1048576,0),MATCH((CUADRO!G$4&amp;$E1156),'Hoja de Trabajo para listado'!$CD$151:$DC$151,0)),0)</f>
        <v>0</v>
      </c>
      <c r="H1156" s="243">
        <f ca="1">+IFERROR(INDEX('Hoja de Trabajo para listado'!$A$155:$Z$1048576,MATCH($A1156,'Hoja de Trabajo para listado'!$A$155:$A$1048576,0),MATCH((CUADRO!H$4&amp;$E1156),'Hoja de Trabajo para listado'!$A$151:$Z$151,0)),0)+IFERROR(INDEX('Hoja de Trabajo para listado'!$AB$155:$BA$1048576,MATCH($A1156,'Hoja de Trabajo para listado'!$AB$155:$AB$1048576,0),MATCH((CUADRO!H$4&amp;$E1156),'Hoja de Trabajo para listado'!$AB$151:$BA$151,0)),0)+IFERROR(INDEX('Hoja de Trabajo para listado'!$BC$155:$CB$1048576,MATCH($A1156,'Hoja de Trabajo para listado'!$BC$155:$BC$1048576,0),MATCH((CUADRO!H$4&amp;$E1156),'Hoja de Trabajo para listado'!$BC$151:$CB$151,0)),0)+IFERROR(INDEX('Hoja de Trabajo para listado'!$DE$153:$DG$274,MATCH($A1156,'Hoja de Trabajo para listado'!$DE$153:$DE$1048576,0),MATCH((CUADRO!H$4&amp;$E1156),'Hoja de Trabajo para listado'!$DE$151:$DG$151,0)),0)+IFERROR(INDEX('Hoja de Trabajo para listado'!$CD$155:$DC$1048576,MATCH($A1156,'Hoja de Trabajo para listado'!$CD$155:$CD$1048576,0),MATCH((CUADRO!H$4&amp;$E1156),'Hoja de Trabajo para listado'!$CD$151:$DC$151,0)),0)</f>
        <v>0</v>
      </c>
      <c r="I1156" s="243">
        <f ca="1">+IFERROR(INDEX('Hoja de Trabajo para listado'!$A$155:$Z$1048576,MATCH($A1156,'Hoja de Trabajo para listado'!$A$155:$A$1048576,0),MATCH((CUADRO!I$4&amp;$E1156),'Hoja de Trabajo para listado'!$A$151:$Z$151,0)),0)+IFERROR(INDEX('Hoja de Trabajo para listado'!$AB$155:$BA$1048576,MATCH($A1156,'Hoja de Trabajo para listado'!$AB$155:$AB$1048576,0),MATCH((CUADRO!I$4&amp;$E1156),'Hoja de Trabajo para listado'!$AB$151:$BA$151,0)),0)+IFERROR(INDEX('Hoja de Trabajo para listado'!$BC$155:$CB$1048576,MATCH($A1156,'Hoja de Trabajo para listado'!$BC$155:$BC$1048576,0),MATCH((CUADRO!I$4&amp;$E1156),'Hoja de Trabajo para listado'!$BC$151:$CB$151,0)),0)+IFERROR(INDEX('Hoja de Trabajo para listado'!$DE$153:$DG$274,MATCH($A1156,'Hoja de Trabajo para listado'!$DE$153:$DE$1048576,0),MATCH((CUADRO!I$4&amp;$E1156),'Hoja de Trabajo para listado'!$DE$151:$DG$151,0)),0)+IFERROR(INDEX('Hoja de Trabajo para listado'!$CD$155:$DC$1048576,MATCH($A1156,'Hoja de Trabajo para listado'!$CD$155:$CD$1048576,0),MATCH((CUADRO!I$4&amp;$E1156),'Hoja de Trabajo para listado'!$CD$151:$DC$151,0)),0)</f>
        <v>0</v>
      </c>
      <c r="J1156" s="243">
        <f ca="1">+IFERROR(INDEX('Hoja de Trabajo para listado'!$A$155:$Z$1048576,MATCH($A1156,'Hoja de Trabajo para listado'!$A$155:$A$1048576,0),MATCH((CUADRO!J$4&amp;$E1156),'Hoja de Trabajo para listado'!$A$151:$Z$151,0)),0)+IFERROR(INDEX('Hoja de Trabajo para listado'!$AB$155:$BA$1048576,MATCH($A1156,'Hoja de Trabajo para listado'!$AB$155:$AB$1048576,0),MATCH((CUADRO!J$4&amp;$E1156),'Hoja de Trabajo para listado'!$AB$151:$BA$151,0)),0)+IFERROR(INDEX('Hoja de Trabajo para listado'!$BC$155:$CB$1048576,MATCH($A1156,'Hoja de Trabajo para listado'!$BC$155:$BC$1048576,0),MATCH((CUADRO!J$4&amp;$E1156),'Hoja de Trabajo para listado'!$BC$151:$CB$151,0)),0)+IFERROR(INDEX('Hoja de Trabajo para listado'!$DE$153:$DG$274,MATCH($A1156,'Hoja de Trabajo para listado'!$DE$153:$DE$1048576,0),MATCH((CUADRO!J$4&amp;$E1156),'Hoja de Trabajo para listado'!$DE$151:$DG$151,0)),0)+IFERROR(INDEX('Hoja de Trabajo para listado'!$CD$155:$DC$1048576,MATCH($A1156,'Hoja de Trabajo para listado'!$CD$155:$CD$1048576,0),MATCH((CUADRO!J$4&amp;$E1156),'Hoja de Trabajo para listado'!$CD$151:$DC$151,0)),0)</f>
        <v>0</v>
      </c>
      <c r="K1156" s="243">
        <f ca="1">+IFERROR(INDEX('Hoja de Trabajo para listado'!$A$155:$Z$1048576,MATCH($A1156,'Hoja de Trabajo para listado'!$A$155:$A$1048576,0),MATCH((CUADRO!K$4&amp;$E1156),'Hoja de Trabajo para listado'!$A$151:$Z$151,0)),0)+IFERROR(INDEX('Hoja de Trabajo para listado'!$AB$155:$BA$1048576,MATCH($A1156,'Hoja de Trabajo para listado'!$AB$155:$AB$1048576,0),MATCH((CUADRO!K$4&amp;$E1156),'Hoja de Trabajo para listado'!$AB$151:$BA$151,0)),0)+IFERROR(INDEX('Hoja de Trabajo para listado'!$BC$155:$CB$1048576,MATCH($A1156,'Hoja de Trabajo para listado'!$BC$155:$BC$1048576,0),MATCH((CUADRO!K$4&amp;$E1156),'Hoja de Trabajo para listado'!$BC$151:$CB$151,0)),0)+IFERROR(INDEX('Hoja de Trabajo para listado'!$DE$153:$DG$274,MATCH($A1156,'Hoja de Trabajo para listado'!$DE$153:$DE$1048576,0),MATCH((CUADRO!K$4&amp;$E1156),'Hoja de Trabajo para listado'!$DE$151:$DG$151,0)),0)+IFERROR(INDEX('Hoja de Trabajo para listado'!$CD$155:$DC$1048576,MATCH($A1156,'Hoja de Trabajo para listado'!$CD$155:$CD$1048576,0),MATCH((CUADRO!K$4&amp;$E1156),'Hoja de Trabajo para listado'!$CD$151:$DC$151,0)),0)</f>
        <v>0</v>
      </c>
      <c r="L1156" s="243">
        <f ca="1">+IFERROR(INDEX('Hoja de Trabajo para listado'!$A$155:$Z$1048576,MATCH($A1156,'Hoja de Trabajo para listado'!$A$155:$A$1048576,0),MATCH((CUADRO!L$4&amp;$E1156),'Hoja de Trabajo para listado'!$A$151:$Z$151,0)),0)+IFERROR(INDEX('Hoja de Trabajo para listado'!$AB$155:$BA$1048576,MATCH($A1156,'Hoja de Trabajo para listado'!$AB$155:$AB$1048576,0),MATCH((CUADRO!L$4&amp;$E1156),'Hoja de Trabajo para listado'!$AB$151:$BA$151,0)),0)+IFERROR(INDEX('Hoja de Trabajo para listado'!$BC$155:$CB$1048576,MATCH($A1156,'Hoja de Trabajo para listado'!$BC$155:$BC$1048576,0),MATCH((CUADRO!L$4&amp;$E1156),'Hoja de Trabajo para listado'!$BC$151:$CB$151,0)),0)+IFERROR(INDEX('Hoja de Trabajo para listado'!$DE$153:$DG$274,MATCH($A1156,'Hoja de Trabajo para listado'!$DE$153:$DE$1048576,0),MATCH((CUADRO!L$4&amp;$E1156),'Hoja de Trabajo para listado'!$DE$151:$DG$151,0)),0)+IFERROR(INDEX('Hoja de Trabajo para listado'!$CD$155:$DC$1048576,MATCH($A1156,'Hoja de Trabajo para listado'!$CD$155:$CD$1048576,0),MATCH((CUADRO!L$4&amp;$E1156),'Hoja de Trabajo para listado'!$CD$151:$DC$151,0)),0)</f>
        <v>0</v>
      </c>
      <c r="M1156" s="243">
        <f ca="1">+IFERROR(INDEX('Hoja de Trabajo para listado'!$A$155:$Z$1048576,MATCH($A1156,'Hoja de Trabajo para listado'!$A$155:$A$1048576,0),MATCH((CUADRO!M$4&amp;$E1156),'Hoja de Trabajo para listado'!$A$151:$Z$151,0)),0)+IFERROR(INDEX('Hoja de Trabajo para listado'!$AB$155:$BA$1048576,MATCH($A1156,'Hoja de Trabajo para listado'!$AB$155:$AB$1048576,0),MATCH((CUADRO!M$4&amp;$E1156),'Hoja de Trabajo para listado'!$AB$151:$BA$151,0)),0)+IFERROR(INDEX('Hoja de Trabajo para listado'!$BC$155:$CB$1048576,MATCH($A1156,'Hoja de Trabajo para listado'!$BC$155:$BC$1048576,0),MATCH((CUADRO!M$4&amp;$E1156),'Hoja de Trabajo para listado'!$BC$151:$CB$151,0)),0)+IFERROR(INDEX('Hoja de Trabajo para listado'!$DE$153:$DG$274,MATCH($A1156,'Hoja de Trabajo para listado'!$DE$153:$DE$1048576,0),MATCH((CUADRO!M$4&amp;$E1156),'Hoja de Trabajo para listado'!$DE$151:$DG$151,0)),0)+IFERROR(INDEX('Hoja de Trabajo para listado'!$CD$155:$DC$1048576,MATCH($A1156,'Hoja de Trabajo para listado'!$CD$155:$CD$1048576,0),MATCH((CUADRO!M$4&amp;$E1156),'Hoja de Trabajo para listado'!$CD$151:$DC$151,0)),0)</f>
        <v>0</v>
      </c>
      <c r="N1156" s="243">
        <f ca="1">+IFERROR(INDEX('Hoja de Trabajo para listado'!$A$155:$Z$1048576,MATCH($A1156,'Hoja de Trabajo para listado'!$A$155:$A$1048576,0),MATCH((CUADRO!N$4&amp;$E1156),'Hoja de Trabajo para listado'!$A$151:$Z$151,0)),0)+IFERROR(INDEX('Hoja de Trabajo para listado'!$AB$155:$BA$1048576,MATCH($A1156,'Hoja de Trabajo para listado'!$AB$155:$AB$1048576,0),MATCH((CUADRO!N$4&amp;$E1156),'Hoja de Trabajo para listado'!$AB$151:$BA$151,0)),0)+IFERROR(INDEX('Hoja de Trabajo para listado'!$BC$155:$CB$1048576,MATCH($A1156,'Hoja de Trabajo para listado'!$BC$155:$BC$1048576,0),MATCH((CUADRO!N$4&amp;$E1156),'Hoja de Trabajo para listado'!$BC$151:$CB$151,0)),0)+IFERROR(INDEX('Hoja de Trabajo para listado'!$DE$153:$DG$274,MATCH($A1156,'Hoja de Trabajo para listado'!$DE$153:$DE$1048576,0),MATCH((CUADRO!N$4&amp;$E1156),'Hoja de Trabajo para listado'!$DE$151:$DG$151,0)),0)+IFERROR(INDEX('Hoja de Trabajo para listado'!$CD$155:$DC$1048576,MATCH($A1156,'Hoja de Trabajo para listado'!$CD$155:$CD$1048576,0),MATCH((CUADRO!N$4&amp;$E1156),'Hoja de Trabajo para listado'!$CD$151:$DC$151,0)),0)</f>
        <v>0</v>
      </c>
      <c r="O1156" s="243">
        <f ca="1">+IFERROR(INDEX('Hoja de Trabajo para listado'!$A$155:$Z$1048576,MATCH($A1156,'Hoja de Trabajo para listado'!$A$155:$A$1048576,0),MATCH((CUADRO!O$4&amp;$E1156),'Hoja de Trabajo para listado'!$A$151:$Z$151,0)),0)+IFERROR(INDEX('Hoja de Trabajo para listado'!$AB$155:$BA$1048576,MATCH($A1156,'Hoja de Trabajo para listado'!$AB$155:$AB$1048576,0),MATCH((CUADRO!O$4&amp;$E1156),'Hoja de Trabajo para listado'!$AB$151:$BA$151,0)),0)+IFERROR(INDEX('Hoja de Trabajo para listado'!$BC$155:$CB$1048576,MATCH($A1156,'Hoja de Trabajo para listado'!$BC$155:$BC$1048576,0),MATCH((CUADRO!O$4&amp;$E1156),'Hoja de Trabajo para listado'!$BC$151:$CB$151,0)),0)+IFERROR(INDEX('Hoja de Trabajo para listado'!$DE$153:$DG$274,MATCH($A1156,'Hoja de Trabajo para listado'!$DE$153:$DE$1048576,0),MATCH((CUADRO!O$4&amp;$E1156),'Hoja de Trabajo para listado'!$DE$151:$DG$151,0)),0)+IFERROR(INDEX('Hoja de Trabajo para listado'!$CD$155:$DC$1048576,MATCH($A1156,'Hoja de Trabajo para listado'!$CD$155:$CD$1048576,0),MATCH((CUADRO!O$4&amp;$E1156),'Hoja de Trabajo para listado'!$CD$151:$DC$151,0)),0)</f>
        <v>0</v>
      </c>
      <c r="P1156" s="243">
        <f ca="1">+IFERROR(INDEX('Hoja de Trabajo para listado'!$A$155:$Z$1048576,MATCH($A1156,'Hoja de Trabajo para listado'!$A$155:$A$1048576,0),MATCH((CUADRO!P$4&amp;$E1156),'Hoja de Trabajo para listado'!$A$151:$Z$151,0)),0)+IFERROR(INDEX('Hoja de Trabajo para listado'!$AB$155:$BA$1048576,MATCH($A1156,'Hoja de Trabajo para listado'!$AB$155:$AB$1048576,0),MATCH((CUADRO!P$4&amp;$E1156),'Hoja de Trabajo para listado'!$AB$151:$BA$151,0)),0)+IFERROR(INDEX('Hoja de Trabajo para listado'!$BC$155:$CB$1048576,MATCH($A1156,'Hoja de Trabajo para listado'!$BC$155:$BC$1048576,0),MATCH((CUADRO!P$4&amp;$E1156),'Hoja de Trabajo para listado'!$BC$151:$CB$151,0)),0)+IFERROR(INDEX('Hoja de Trabajo para listado'!$DE$153:$DG$274,MATCH($A1156,'Hoja de Trabajo para listado'!$DE$153:$DE$1048576,0),MATCH((CUADRO!P$4&amp;$E1156),'Hoja de Trabajo para listado'!$DE$151:$DG$151,0)),0)+IFERROR(INDEX('Hoja de Trabajo para listado'!$CD$155:$DC$1048576,MATCH($A1156,'Hoja de Trabajo para listado'!$CD$155:$CD$1048576,0),MATCH((CUADRO!P$4&amp;$E1156),'Hoja de Trabajo para listado'!$CD$151:$DC$151,0)),0)</f>
        <v>0</v>
      </c>
      <c r="Q1156" s="243">
        <f ca="1">+IFERROR(INDEX('Hoja de Trabajo para listado'!$A$155:$Z$1048576,MATCH($A1156,'Hoja de Trabajo para listado'!$A$155:$A$1048576,0),MATCH((CUADRO!Q$4&amp;$E1156),'Hoja de Trabajo para listado'!$A$151:$Z$151,0)),0)+IFERROR(INDEX('Hoja de Trabajo para listado'!$AB$155:$BA$1048576,MATCH($A1156,'Hoja de Trabajo para listado'!$AB$155:$AB$1048576,0),MATCH((CUADRO!Q$4&amp;$E1156),'Hoja de Trabajo para listado'!$AB$151:$BA$151,0)),0)+IFERROR(INDEX('Hoja de Trabajo para listado'!$BC$155:$CB$1048576,MATCH($A1156,'Hoja de Trabajo para listado'!$BC$155:$BC$1048576,0),MATCH((CUADRO!Q$4&amp;$E1156),'Hoja de Trabajo para listado'!$BC$151:$CB$151,0)),0)+IFERROR(INDEX('Hoja de Trabajo para listado'!$DE$153:$DG$274,MATCH($A1156,'Hoja de Trabajo para listado'!$DE$153:$DE$1048576,0),MATCH((CUADRO!Q$4&amp;$E1156),'Hoja de Trabajo para listado'!$DE$151:$DG$151,0)),0)+IFERROR(INDEX('Hoja de Trabajo para listado'!$CD$155:$DC$1048576,MATCH($A1156,'Hoja de Trabajo para listado'!$CD$155:$CD$1048576,0),MATCH((CUADRO!Q$4&amp;$E1156),'Hoja de Trabajo para listado'!$CD$151:$DC$151,0)),0)</f>
        <v>0</v>
      </c>
      <c r="R1156" s="243">
        <f t="shared" ca="1" si="41"/>
        <v>0</v>
      </c>
      <c r="S1156" s="249">
        <f ca="1">+R1155+R1156</f>
        <v>0</v>
      </c>
      <c r="T1156" s="243">
        <f ca="1">+S1156</f>
        <v>0</v>
      </c>
      <c r="U1156" s="242">
        <f t="shared" si="42"/>
        <v>2</v>
      </c>
      <c r="V1156" s="333" t="str">
        <f>+VLOOKUP(A1156,bd_lista!$A$3:$E$592,5,FALSE)</f>
        <v>Instituciones Descentralizadas Municipales</v>
      </c>
      <c r="W1156" s="388"/>
      <c r="X1156" s="242">
        <f>+VLOOKUP(A1156,[4]Sheet1!$A$13:$D$744,4,FALSE)</f>
        <v>0</v>
      </c>
      <c r="Y1156" s="242" t="e">
        <f>+VLOOKUP(X1156,bd_lista!$A$3:$C$592,3,FALSE)</f>
        <v>#N/A</v>
      </c>
      <c r="Z1156" s="292"/>
      <c r="AA1156" s="321"/>
    </row>
    <row r="1157" spans="1:27" customFormat="1" ht="15" hidden="1" customHeight="1">
      <c r="A1157" s="32">
        <v>2330</v>
      </c>
      <c r="B1157" s="392">
        <f>+A1157</f>
        <v>2330</v>
      </c>
      <c r="C1157" s="247" t="str">
        <f>+VLOOKUP(A1157,bd_lista!$A$3:$C$592,3,FALSE)</f>
        <v>EMPRESA PÚBLICA DEPARTAMENTAL DE SERVICIOS ELECTRICOS TARIJA - SETAR</v>
      </c>
      <c r="D1157" s="389" t="str">
        <f>+C1157</f>
        <v>EMPRESA PÚBLICA DEPARTAMENTAL DE SERVICIOS ELECTRICOS TARIJA - SETAR</v>
      </c>
      <c r="E1157" s="242" t="s">
        <v>1304</v>
      </c>
      <c r="F1157" s="243">
        <f ca="1">+IFERROR(INDEX('Hoja de Trabajo para listado'!$A$155:$Z$1048576,MATCH($A1157,'Hoja de Trabajo para listado'!$A$155:$A$1048576,0),MATCH((CUADRO!F$4&amp;$E1157),'Hoja de Trabajo para listado'!$A$151:$Z$151,0)),0)+IFERROR(INDEX('Hoja de Trabajo para listado'!$AB$155:$BA$1048576,MATCH($A1157,'Hoja de Trabajo para listado'!$AB$155:$AB$1048576,0),MATCH((CUADRO!F$4&amp;$E1157),'Hoja de Trabajo para listado'!$AB$151:$BA$151,0)),0)+IFERROR(INDEX('Hoja de Trabajo para listado'!$BC$155:$CB$1048576,MATCH($A1157,'Hoja de Trabajo para listado'!$BC$155:$BC$1048576,0),MATCH((CUADRO!F$4&amp;$E1157),'Hoja de Trabajo para listado'!$BC$151:$CB$151,0)),0)+IFERROR(INDEX('Hoja de Trabajo para listado'!$DE$153:$DG$274,MATCH($A1157,'Hoja de Trabajo para listado'!$DE$153:$DE$1048576,0),MATCH((CUADRO!F$4&amp;$E1157),'Hoja de Trabajo para listado'!$DE$151:$DG$151,0)),0)+IFERROR(INDEX('Hoja de Trabajo para listado'!$CD$155:$DC$1048576,MATCH($A1157,'Hoja de Trabajo para listado'!$CD$155:$CD$1048576,0),MATCH((CUADRO!F$4&amp;$E1157),'Hoja de Trabajo para listado'!$CD$151:$DC$151,0)),0)</f>
        <v>0</v>
      </c>
      <c r="G1157" s="243">
        <f ca="1">+IFERROR(INDEX('Hoja de Trabajo para listado'!$A$155:$Z$1048576,MATCH($A1157,'Hoja de Trabajo para listado'!$A$155:$A$1048576,0),MATCH((CUADRO!G$4&amp;$E1157),'Hoja de Trabajo para listado'!$A$151:$Z$151,0)),0)+IFERROR(INDEX('Hoja de Trabajo para listado'!$AB$155:$BA$1048576,MATCH($A1157,'Hoja de Trabajo para listado'!$AB$155:$AB$1048576,0),MATCH((CUADRO!G$4&amp;$E1157),'Hoja de Trabajo para listado'!$AB$151:$BA$151,0)),0)+IFERROR(INDEX('Hoja de Trabajo para listado'!$BC$155:$CB$1048576,MATCH($A1157,'Hoja de Trabajo para listado'!$BC$155:$BC$1048576,0),MATCH((CUADRO!G$4&amp;$E1157),'Hoja de Trabajo para listado'!$BC$151:$CB$151,0)),0)+IFERROR(INDEX('Hoja de Trabajo para listado'!$DE$153:$DG$274,MATCH($A1157,'Hoja de Trabajo para listado'!$DE$153:$DE$1048576,0),MATCH((CUADRO!G$4&amp;$E1157),'Hoja de Trabajo para listado'!$DE$151:$DG$151,0)),0)+IFERROR(INDEX('Hoja de Trabajo para listado'!$CD$155:$DC$1048576,MATCH($A1157,'Hoja de Trabajo para listado'!$CD$155:$CD$1048576,0),MATCH((CUADRO!G$4&amp;$E1157),'Hoja de Trabajo para listado'!$CD$151:$DC$151,0)),0)</f>
        <v>0</v>
      </c>
      <c r="H1157" s="243">
        <f ca="1">+IFERROR(INDEX('Hoja de Trabajo para listado'!$A$155:$Z$1048576,MATCH($A1157,'Hoja de Trabajo para listado'!$A$155:$A$1048576,0),MATCH((CUADRO!H$4&amp;$E1157),'Hoja de Trabajo para listado'!$A$151:$Z$151,0)),0)+IFERROR(INDEX('Hoja de Trabajo para listado'!$AB$155:$BA$1048576,MATCH($A1157,'Hoja de Trabajo para listado'!$AB$155:$AB$1048576,0),MATCH((CUADRO!H$4&amp;$E1157),'Hoja de Trabajo para listado'!$AB$151:$BA$151,0)),0)+IFERROR(INDEX('Hoja de Trabajo para listado'!$BC$155:$CB$1048576,MATCH($A1157,'Hoja de Trabajo para listado'!$BC$155:$BC$1048576,0),MATCH((CUADRO!H$4&amp;$E1157),'Hoja de Trabajo para listado'!$BC$151:$CB$151,0)),0)+IFERROR(INDEX('Hoja de Trabajo para listado'!$DE$153:$DG$274,MATCH($A1157,'Hoja de Trabajo para listado'!$DE$153:$DE$1048576,0),MATCH((CUADRO!H$4&amp;$E1157),'Hoja de Trabajo para listado'!$DE$151:$DG$151,0)),0)+IFERROR(INDEX('Hoja de Trabajo para listado'!$CD$155:$DC$1048576,MATCH($A1157,'Hoja de Trabajo para listado'!$CD$155:$CD$1048576,0),MATCH((CUADRO!H$4&amp;$E1157),'Hoja de Trabajo para listado'!$CD$151:$DC$151,0)),0)</f>
        <v>0</v>
      </c>
      <c r="I1157" s="243">
        <f ca="1">+IFERROR(INDEX('Hoja de Trabajo para listado'!$A$155:$Z$1048576,MATCH($A1157,'Hoja de Trabajo para listado'!$A$155:$A$1048576,0),MATCH((CUADRO!I$4&amp;$E1157),'Hoja de Trabajo para listado'!$A$151:$Z$151,0)),0)+IFERROR(INDEX('Hoja de Trabajo para listado'!$AB$155:$BA$1048576,MATCH($A1157,'Hoja de Trabajo para listado'!$AB$155:$AB$1048576,0),MATCH((CUADRO!I$4&amp;$E1157),'Hoja de Trabajo para listado'!$AB$151:$BA$151,0)),0)+IFERROR(INDEX('Hoja de Trabajo para listado'!$BC$155:$CB$1048576,MATCH($A1157,'Hoja de Trabajo para listado'!$BC$155:$BC$1048576,0),MATCH((CUADRO!I$4&amp;$E1157),'Hoja de Trabajo para listado'!$BC$151:$CB$151,0)),0)+IFERROR(INDEX('Hoja de Trabajo para listado'!$DE$153:$DG$274,MATCH($A1157,'Hoja de Trabajo para listado'!$DE$153:$DE$1048576,0),MATCH((CUADRO!I$4&amp;$E1157),'Hoja de Trabajo para listado'!$DE$151:$DG$151,0)),0)+IFERROR(INDEX('Hoja de Trabajo para listado'!$CD$155:$DC$1048576,MATCH($A1157,'Hoja de Trabajo para listado'!$CD$155:$CD$1048576,0),MATCH((CUADRO!I$4&amp;$E1157),'Hoja de Trabajo para listado'!$CD$151:$DC$151,0)),0)</f>
        <v>0</v>
      </c>
      <c r="J1157" s="243">
        <f ca="1">+IFERROR(INDEX('Hoja de Trabajo para listado'!$A$155:$Z$1048576,MATCH($A1157,'Hoja de Trabajo para listado'!$A$155:$A$1048576,0),MATCH((CUADRO!J$4&amp;$E1157),'Hoja de Trabajo para listado'!$A$151:$Z$151,0)),0)+IFERROR(INDEX('Hoja de Trabajo para listado'!$AB$155:$BA$1048576,MATCH($A1157,'Hoja de Trabajo para listado'!$AB$155:$AB$1048576,0),MATCH((CUADRO!J$4&amp;$E1157),'Hoja de Trabajo para listado'!$AB$151:$BA$151,0)),0)+IFERROR(INDEX('Hoja de Trabajo para listado'!$BC$155:$CB$1048576,MATCH($A1157,'Hoja de Trabajo para listado'!$BC$155:$BC$1048576,0),MATCH((CUADRO!J$4&amp;$E1157),'Hoja de Trabajo para listado'!$BC$151:$CB$151,0)),0)+IFERROR(INDEX('Hoja de Trabajo para listado'!$DE$153:$DG$274,MATCH($A1157,'Hoja de Trabajo para listado'!$DE$153:$DE$1048576,0),MATCH((CUADRO!J$4&amp;$E1157),'Hoja de Trabajo para listado'!$DE$151:$DG$151,0)),0)+IFERROR(INDEX('Hoja de Trabajo para listado'!$CD$155:$DC$1048576,MATCH($A1157,'Hoja de Trabajo para listado'!$CD$155:$CD$1048576,0),MATCH((CUADRO!J$4&amp;$E1157),'Hoja de Trabajo para listado'!$CD$151:$DC$151,0)),0)</f>
        <v>0</v>
      </c>
      <c r="K1157" s="243">
        <f ca="1">+IFERROR(INDEX('Hoja de Trabajo para listado'!$A$155:$Z$1048576,MATCH($A1157,'Hoja de Trabajo para listado'!$A$155:$A$1048576,0),MATCH((CUADRO!K$4&amp;$E1157),'Hoja de Trabajo para listado'!$A$151:$Z$151,0)),0)+IFERROR(INDEX('Hoja de Trabajo para listado'!$AB$155:$BA$1048576,MATCH($A1157,'Hoja de Trabajo para listado'!$AB$155:$AB$1048576,0),MATCH((CUADRO!K$4&amp;$E1157),'Hoja de Trabajo para listado'!$AB$151:$BA$151,0)),0)+IFERROR(INDEX('Hoja de Trabajo para listado'!$BC$155:$CB$1048576,MATCH($A1157,'Hoja de Trabajo para listado'!$BC$155:$BC$1048576,0),MATCH((CUADRO!K$4&amp;$E1157),'Hoja de Trabajo para listado'!$BC$151:$CB$151,0)),0)+IFERROR(INDEX('Hoja de Trabajo para listado'!$DE$153:$DG$274,MATCH($A1157,'Hoja de Trabajo para listado'!$DE$153:$DE$1048576,0),MATCH((CUADRO!K$4&amp;$E1157),'Hoja de Trabajo para listado'!$DE$151:$DG$151,0)),0)+IFERROR(INDEX('Hoja de Trabajo para listado'!$CD$155:$DC$1048576,MATCH($A1157,'Hoja de Trabajo para listado'!$CD$155:$CD$1048576,0),MATCH((CUADRO!K$4&amp;$E1157),'Hoja de Trabajo para listado'!$CD$151:$DC$151,0)),0)</f>
        <v>0</v>
      </c>
      <c r="L1157" s="243">
        <f ca="1">+IFERROR(INDEX('Hoja de Trabajo para listado'!$A$155:$Z$1048576,MATCH($A1157,'Hoja de Trabajo para listado'!$A$155:$A$1048576,0),MATCH((CUADRO!L$4&amp;$E1157),'Hoja de Trabajo para listado'!$A$151:$Z$151,0)),0)+IFERROR(INDEX('Hoja de Trabajo para listado'!$AB$155:$BA$1048576,MATCH($A1157,'Hoja de Trabajo para listado'!$AB$155:$AB$1048576,0),MATCH((CUADRO!L$4&amp;$E1157),'Hoja de Trabajo para listado'!$AB$151:$BA$151,0)),0)+IFERROR(INDEX('Hoja de Trabajo para listado'!$BC$155:$CB$1048576,MATCH($A1157,'Hoja de Trabajo para listado'!$BC$155:$BC$1048576,0),MATCH((CUADRO!L$4&amp;$E1157),'Hoja de Trabajo para listado'!$BC$151:$CB$151,0)),0)+IFERROR(INDEX('Hoja de Trabajo para listado'!$DE$153:$DG$274,MATCH($A1157,'Hoja de Trabajo para listado'!$DE$153:$DE$1048576,0),MATCH((CUADRO!L$4&amp;$E1157),'Hoja de Trabajo para listado'!$DE$151:$DG$151,0)),0)+IFERROR(INDEX('Hoja de Trabajo para listado'!$CD$155:$DC$1048576,MATCH($A1157,'Hoja de Trabajo para listado'!$CD$155:$CD$1048576,0),MATCH((CUADRO!L$4&amp;$E1157),'Hoja de Trabajo para listado'!$CD$151:$DC$151,0)),0)</f>
        <v>0</v>
      </c>
      <c r="M1157" s="243">
        <f ca="1">+IFERROR(INDEX('Hoja de Trabajo para listado'!$A$155:$Z$1048576,MATCH($A1157,'Hoja de Trabajo para listado'!$A$155:$A$1048576,0),MATCH((CUADRO!M$4&amp;$E1157),'Hoja de Trabajo para listado'!$A$151:$Z$151,0)),0)+IFERROR(INDEX('Hoja de Trabajo para listado'!$AB$155:$BA$1048576,MATCH($A1157,'Hoja de Trabajo para listado'!$AB$155:$AB$1048576,0),MATCH((CUADRO!M$4&amp;$E1157),'Hoja de Trabajo para listado'!$AB$151:$BA$151,0)),0)+IFERROR(INDEX('Hoja de Trabajo para listado'!$BC$155:$CB$1048576,MATCH($A1157,'Hoja de Trabajo para listado'!$BC$155:$BC$1048576,0),MATCH((CUADRO!M$4&amp;$E1157),'Hoja de Trabajo para listado'!$BC$151:$CB$151,0)),0)+IFERROR(INDEX('Hoja de Trabajo para listado'!$DE$153:$DG$274,MATCH($A1157,'Hoja de Trabajo para listado'!$DE$153:$DE$1048576,0),MATCH((CUADRO!M$4&amp;$E1157),'Hoja de Trabajo para listado'!$DE$151:$DG$151,0)),0)+IFERROR(INDEX('Hoja de Trabajo para listado'!$CD$155:$DC$1048576,MATCH($A1157,'Hoja de Trabajo para listado'!$CD$155:$CD$1048576,0),MATCH((CUADRO!M$4&amp;$E1157),'Hoja de Trabajo para listado'!$CD$151:$DC$151,0)),0)</f>
        <v>0</v>
      </c>
      <c r="N1157" s="243">
        <f ca="1">+IFERROR(INDEX('Hoja de Trabajo para listado'!$A$155:$Z$1048576,MATCH($A1157,'Hoja de Trabajo para listado'!$A$155:$A$1048576,0),MATCH((CUADRO!N$4&amp;$E1157),'Hoja de Trabajo para listado'!$A$151:$Z$151,0)),0)+IFERROR(INDEX('Hoja de Trabajo para listado'!$AB$155:$BA$1048576,MATCH($A1157,'Hoja de Trabajo para listado'!$AB$155:$AB$1048576,0),MATCH((CUADRO!N$4&amp;$E1157),'Hoja de Trabajo para listado'!$AB$151:$BA$151,0)),0)+IFERROR(INDEX('Hoja de Trabajo para listado'!$BC$155:$CB$1048576,MATCH($A1157,'Hoja de Trabajo para listado'!$BC$155:$BC$1048576,0),MATCH((CUADRO!N$4&amp;$E1157),'Hoja de Trabajo para listado'!$BC$151:$CB$151,0)),0)+IFERROR(INDEX('Hoja de Trabajo para listado'!$DE$153:$DG$274,MATCH($A1157,'Hoja de Trabajo para listado'!$DE$153:$DE$1048576,0),MATCH((CUADRO!N$4&amp;$E1157),'Hoja de Trabajo para listado'!$DE$151:$DG$151,0)),0)+IFERROR(INDEX('Hoja de Trabajo para listado'!$CD$155:$DC$1048576,MATCH($A1157,'Hoja de Trabajo para listado'!$CD$155:$CD$1048576,0),MATCH((CUADRO!N$4&amp;$E1157),'Hoja de Trabajo para listado'!$CD$151:$DC$151,0)),0)</f>
        <v>0</v>
      </c>
      <c r="O1157" s="243">
        <f ca="1">+IFERROR(INDEX('Hoja de Trabajo para listado'!$A$155:$Z$1048576,MATCH($A1157,'Hoja de Trabajo para listado'!$A$155:$A$1048576,0),MATCH((CUADRO!O$4&amp;$E1157),'Hoja de Trabajo para listado'!$A$151:$Z$151,0)),0)+IFERROR(INDEX('Hoja de Trabajo para listado'!$AB$155:$BA$1048576,MATCH($A1157,'Hoja de Trabajo para listado'!$AB$155:$AB$1048576,0),MATCH((CUADRO!O$4&amp;$E1157),'Hoja de Trabajo para listado'!$AB$151:$BA$151,0)),0)+IFERROR(INDEX('Hoja de Trabajo para listado'!$BC$155:$CB$1048576,MATCH($A1157,'Hoja de Trabajo para listado'!$BC$155:$BC$1048576,0),MATCH((CUADRO!O$4&amp;$E1157),'Hoja de Trabajo para listado'!$BC$151:$CB$151,0)),0)+IFERROR(INDEX('Hoja de Trabajo para listado'!$DE$153:$DG$274,MATCH($A1157,'Hoja de Trabajo para listado'!$DE$153:$DE$1048576,0),MATCH((CUADRO!O$4&amp;$E1157),'Hoja de Trabajo para listado'!$DE$151:$DG$151,0)),0)+IFERROR(INDEX('Hoja de Trabajo para listado'!$CD$155:$DC$1048576,MATCH($A1157,'Hoja de Trabajo para listado'!$CD$155:$CD$1048576,0),MATCH((CUADRO!O$4&amp;$E1157),'Hoja de Trabajo para listado'!$CD$151:$DC$151,0)),0)</f>
        <v>0</v>
      </c>
      <c r="P1157" s="243">
        <f ca="1">+IFERROR(INDEX('Hoja de Trabajo para listado'!$A$155:$Z$1048576,MATCH($A1157,'Hoja de Trabajo para listado'!$A$155:$A$1048576,0),MATCH((CUADRO!P$4&amp;$E1157),'Hoja de Trabajo para listado'!$A$151:$Z$151,0)),0)+IFERROR(INDEX('Hoja de Trabajo para listado'!$AB$155:$BA$1048576,MATCH($A1157,'Hoja de Trabajo para listado'!$AB$155:$AB$1048576,0),MATCH((CUADRO!P$4&amp;$E1157),'Hoja de Trabajo para listado'!$AB$151:$BA$151,0)),0)+IFERROR(INDEX('Hoja de Trabajo para listado'!$BC$155:$CB$1048576,MATCH($A1157,'Hoja de Trabajo para listado'!$BC$155:$BC$1048576,0),MATCH((CUADRO!P$4&amp;$E1157),'Hoja de Trabajo para listado'!$BC$151:$CB$151,0)),0)+IFERROR(INDEX('Hoja de Trabajo para listado'!$DE$153:$DG$274,MATCH($A1157,'Hoja de Trabajo para listado'!$DE$153:$DE$1048576,0),MATCH((CUADRO!P$4&amp;$E1157),'Hoja de Trabajo para listado'!$DE$151:$DG$151,0)),0)+IFERROR(INDEX('Hoja de Trabajo para listado'!$CD$155:$DC$1048576,MATCH($A1157,'Hoja de Trabajo para listado'!$CD$155:$CD$1048576,0),MATCH((CUADRO!P$4&amp;$E1157),'Hoja de Trabajo para listado'!$CD$151:$DC$151,0)),0)</f>
        <v>0</v>
      </c>
      <c r="Q1157" s="243">
        <f ca="1">+IFERROR(INDEX('Hoja de Trabajo para listado'!$A$155:$Z$1048576,MATCH($A1157,'Hoja de Trabajo para listado'!$A$155:$A$1048576,0),MATCH((CUADRO!Q$4&amp;$E1157),'Hoja de Trabajo para listado'!$A$151:$Z$151,0)),0)+IFERROR(INDEX('Hoja de Trabajo para listado'!$AB$155:$BA$1048576,MATCH($A1157,'Hoja de Trabajo para listado'!$AB$155:$AB$1048576,0),MATCH((CUADRO!Q$4&amp;$E1157),'Hoja de Trabajo para listado'!$AB$151:$BA$151,0)),0)+IFERROR(INDEX('Hoja de Trabajo para listado'!$BC$155:$CB$1048576,MATCH($A1157,'Hoja de Trabajo para listado'!$BC$155:$BC$1048576,0),MATCH((CUADRO!Q$4&amp;$E1157),'Hoja de Trabajo para listado'!$BC$151:$CB$151,0)),0)+IFERROR(INDEX('Hoja de Trabajo para listado'!$DE$153:$DG$274,MATCH($A1157,'Hoja de Trabajo para listado'!$DE$153:$DE$1048576,0),MATCH((CUADRO!Q$4&amp;$E1157),'Hoja de Trabajo para listado'!$DE$151:$DG$151,0)),0)+IFERROR(INDEX('Hoja de Trabajo para listado'!$CD$155:$DC$1048576,MATCH($A1157,'Hoja de Trabajo para listado'!$CD$155:$CD$1048576,0),MATCH((CUADRO!Q$4&amp;$E1157),'Hoja de Trabajo para listado'!$CD$151:$DC$151,0)),0)</f>
        <v>0</v>
      </c>
      <c r="R1157" s="243">
        <f t="shared" ca="1" si="41"/>
        <v>0</v>
      </c>
      <c r="S1157" s="249"/>
      <c r="T1157" s="243">
        <f ca="1">+T1158</f>
        <v>0</v>
      </c>
      <c r="U1157" s="242">
        <f t="shared" si="42"/>
        <v>1</v>
      </c>
      <c r="V1157" s="333" t="str">
        <f>+VLOOKUP(A1157,bd_lista!$A$3:$E$592,5,FALSE)</f>
        <v>Instituciones Descentralizadas Municipales</v>
      </c>
      <c r="W1157" s="387" t="str">
        <f>+V1157</f>
        <v>Instituciones Descentralizadas Municipales</v>
      </c>
      <c r="X1157" s="242">
        <f>+VLOOKUP(A1157,[4]Sheet1!$A$13:$D$744,4,FALSE)</f>
        <v>0</v>
      </c>
      <c r="Y1157" s="242" t="e">
        <f>+VLOOKUP(X1157,bd_lista!$A$3:$C$592,3,FALSE)</f>
        <v>#N/A</v>
      </c>
      <c r="Z1157" s="294">
        <f>+X1157</f>
        <v>0</v>
      </c>
      <c r="AA1157" s="295" t="e">
        <f>+Y1157</f>
        <v>#N/A</v>
      </c>
    </row>
    <row r="1158" spans="1:27" customFormat="1" ht="15" hidden="1" customHeight="1">
      <c r="A1158" s="32">
        <v>2330</v>
      </c>
      <c r="B1158" s="393"/>
      <c r="C1158" s="247" t="str">
        <f>+VLOOKUP(A1158,bd_lista!$A$3:$C$592,3,FALSE)</f>
        <v>EMPRESA PÚBLICA DEPARTAMENTAL DE SERVICIOS ELECTRICOS TARIJA - SETAR</v>
      </c>
      <c r="D1158" s="390"/>
      <c r="E1158" s="244" t="s">
        <v>1305</v>
      </c>
      <c r="F1158" s="243">
        <f ca="1">+IFERROR(INDEX('Hoja de Trabajo para listado'!$A$155:$Z$1048576,MATCH($A1158,'Hoja de Trabajo para listado'!$A$155:$A$1048576,0),MATCH((CUADRO!F$4&amp;$E1158),'Hoja de Trabajo para listado'!$A$151:$Z$151,0)),0)+IFERROR(INDEX('Hoja de Trabajo para listado'!$AB$155:$BA$1048576,MATCH($A1158,'Hoja de Trabajo para listado'!$AB$155:$AB$1048576,0),MATCH((CUADRO!F$4&amp;$E1158),'Hoja de Trabajo para listado'!$AB$151:$BA$151,0)),0)+IFERROR(INDEX('Hoja de Trabajo para listado'!$BC$155:$CB$1048576,MATCH($A1158,'Hoja de Trabajo para listado'!$BC$155:$BC$1048576,0),MATCH((CUADRO!F$4&amp;$E1158),'Hoja de Trabajo para listado'!$BC$151:$CB$151,0)),0)+IFERROR(INDEX('Hoja de Trabajo para listado'!$DE$153:$DG$274,MATCH($A1158,'Hoja de Trabajo para listado'!$DE$153:$DE$1048576,0),MATCH((CUADRO!F$4&amp;$E1158),'Hoja de Trabajo para listado'!$DE$151:$DG$151,0)),0)+IFERROR(INDEX('Hoja de Trabajo para listado'!$CD$155:$DC$1048576,MATCH($A1158,'Hoja de Trabajo para listado'!$CD$155:$CD$1048576,0),MATCH((CUADRO!F$4&amp;$E1158),'Hoja de Trabajo para listado'!$CD$151:$DC$151,0)),0)</f>
        <v>0</v>
      </c>
      <c r="G1158" s="243">
        <f ca="1">+IFERROR(INDEX('Hoja de Trabajo para listado'!$A$155:$Z$1048576,MATCH($A1158,'Hoja de Trabajo para listado'!$A$155:$A$1048576,0),MATCH((CUADRO!G$4&amp;$E1158),'Hoja de Trabajo para listado'!$A$151:$Z$151,0)),0)+IFERROR(INDEX('Hoja de Trabajo para listado'!$AB$155:$BA$1048576,MATCH($A1158,'Hoja de Trabajo para listado'!$AB$155:$AB$1048576,0),MATCH((CUADRO!G$4&amp;$E1158),'Hoja de Trabajo para listado'!$AB$151:$BA$151,0)),0)+IFERROR(INDEX('Hoja de Trabajo para listado'!$BC$155:$CB$1048576,MATCH($A1158,'Hoja de Trabajo para listado'!$BC$155:$BC$1048576,0),MATCH((CUADRO!G$4&amp;$E1158),'Hoja de Trabajo para listado'!$BC$151:$CB$151,0)),0)+IFERROR(INDEX('Hoja de Trabajo para listado'!$DE$153:$DG$274,MATCH($A1158,'Hoja de Trabajo para listado'!$DE$153:$DE$1048576,0),MATCH((CUADRO!G$4&amp;$E1158),'Hoja de Trabajo para listado'!$DE$151:$DG$151,0)),0)+IFERROR(INDEX('Hoja de Trabajo para listado'!$CD$155:$DC$1048576,MATCH($A1158,'Hoja de Trabajo para listado'!$CD$155:$CD$1048576,0),MATCH((CUADRO!G$4&amp;$E1158),'Hoja de Trabajo para listado'!$CD$151:$DC$151,0)),0)</f>
        <v>0</v>
      </c>
      <c r="H1158" s="243">
        <f ca="1">+IFERROR(INDEX('Hoja de Trabajo para listado'!$A$155:$Z$1048576,MATCH($A1158,'Hoja de Trabajo para listado'!$A$155:$A$1048576,0),MATCH((CUADRO!H$4&amp;$E1158),'Hoja de Trabajo para listado'!$A$151:$Z$151,0)),0)+IFERROR(INDEX('Hoja de Trabajo para listado'!$AB$155:$BA$1048576,MATCH($A1158,'Hoja de Trabajo para listado'!$AB$155:$AB$1048576,0),MATCH((CUADRO!H$4&amp;$E1158),'Hoja de Trabajo para listado'!$AB$151:$BA$151,0)),0)+IFERROR(INDEX('Hoja de Trabajo para listado'!$BC$155:$CB$1048576,MATCH($A1158,'Hoja de Trabajo para listado'!$BC$155:$BC$1048576,0),MATCH((CUADRO!H$4&amp;$E1158),'Hoja de Trabajo para listado'!$BC$151:$CB$151,0)),0)+IFERROR(INDEX('Hoja de Trabajo para listado'!$DE$153:$DG$274,MATCH($A1158,'Hoja de Trabajo para listado'!$DE$153:$DE$1048576,0),MATCH((CUADRO!H$4&amp;$E1158),'Hoja de Trabajo para listado'!$DE$151:$DG$151,0)),0)+IFERROR(INDEX('Hoja de Trabajo para listado'!$CD$155:$DC$1048576,MATCH($A1158,'Hoja de Trabajo para listado'!$CD$155:$CD$1048576,0),MATCH((CUADRO!H$4&amp;$E1158),'Hoja de Trabajo para listado'!$CD$151:$DC$151,0)),0)</f>
        <v>0</v>
      </c>
      <c r="I1158" s="243">
        <f ca="1">+IFERROR(INDEX('Hoja de Trabajo para listado'!$A$155:$Z$1048576,MATCH($A1158,'Hoja de Trabajo para listado'!$A$155:$A$1048576,0),MATCH((CUADRO!I$4&amp;$E1158),'Hoja de Trabajo para listado'!$A$151:$Z$151,0)),0)+IFERROR(INDEX('Hoja de Trabajo para listado'!$AB$155:$BA$1048576,MATCH($A1158,'Hoja de Trabajo para listado'!$AB$155:$AB$1048576,0),MATCH((CUADRO!I$4&amp;$E1158),'Hoja de Trabajo para listado'!$AB$151:$BA$151,0)),0)+IFERROR(INDEX('Hoja de Trabajo para listado'!$BC$155:$CB$1048576,MATCH($A1158,'Hoja de Trabajo para listado'!$BC$155:$BC$1048576,0),MATCH((CUADRO!I$4&amp;$E1158),'Hoja de Trabajo para listado'!$BC$151:$CB$151,0)),0)+IFERROR(INDEX('Hoja de Trabajo para listado'!$DE$153:$DG$274,MATCH($A1158,'Hoja de Trabajo para listado'!$DE$153:$DE$1048576,0),MATCH((CUADRO!I$4&amp;$E1158),'Hoja de Trabajo para listado'!$DE$151:$DG$151,0)),0)+IFERROR(INDEX('Hoja de Trabajo para listado'!$CD$155:$DC$1048576,MATCH($A1158,'Hoja de Trabajo para listado'!$CD$155:$CD$1048576,0),MATCH((CUADRO!I$4&amp;$E1158),'Hoja de Trabajo para listado'!$CD$151:$DC$151,0)),0)</f>
        <v>0</v>
      </c>
      <c r="J1158" s="243">
        <f ca="1">+IFERROR(INDEX('Hoja de Trabajo para listado'!$A$155:$Z$1048576,MATCH($A1158,'Hoja de Trabajo para listado'!$A$155:$A$1048576,0),MATCH((CUADRO!J$4&amp;$E1158),'Hoja de Trabajo para listado'!$A$151:$Z$151,0)),0)+IFERROR(INDEX('Hoja de Trabajo para listado'!$AB$155:$BA$1048576,MATCH($A1158,'Hoja de Trabajo para listado'!$AB$155:$AB$1048576,0),MATCH((CUADRO!J$4&amp;$E1158),'Hoja de Trabajo para listado'!$AB$151:$BA$151,0)),0)+IFERROR(INDEX('Hoja de Trabajo para listado'!$BC$155:$CB$1048576,MATCH($A1158,'Hoja de Trabajo para listado'!$BC$155:$BC$1048576,0),MATCH((CUADRO!J$4&amp;$E1158),'Hoja de Trabajo para listado'!$BC$151:$CB$151,0)),0)+IFERROR(INDEX('Hoja de Trabajo para listado'!$DE$153:$DG$274,MATCH($A1158,'Hoja de Trabajo para listado'!$DE$153:$DE$1048576,0),MATCH((CUADRO!J$4&amp;$E1158),'Hoja de Trabajo para listado'!$DE$151:$DG$151,0)),0)+IFERROR(INDEX('Hoja de Trabajo para listado'!$CD$155:$DC$1048576,MATCH($A1158,'Hoja de Trabajo para listado'!$CD$155:$CD$1048576,0),MATCH((CUADRO!J$4&amp;$E1158),'Hoja de Trabajo para listado'!$CD$151:$DC$151,0)),0)</f>
        <v>0</v>
      </c>
      <c r="K1158" s="243">
        <f ca="1">+IFERROR(INDEX('Hoja de Trabajo para listado'!$A$155:$Z$1048576,MATCH($A1158,'Hoja de Trabajo para listado'!$A$155:$A$1048576,0),MATCH((CUADRO!K$4&amp;$E1158),'Hoja de Trabajo para listado'!$A$151:$Z$151,0)),0)+IFERROR(INDEX('Hoja de Trabajo para listado'!$AB$155:$BA$1048576,MATCH($A1158,'Hoja de Trabajo para listado'!$AB$155:$AB$1048576,0),MATCH((CUADRO!K$4&amp;$E1158),'Hoja de Trabajo para listado'!$AB$151:$BA$151,0)),0)+IFERROR(INDEX('Hoja de Trabajo para listado'!$BC$155:$CB$1048576,MATCH($A1158,'Hoja de Trabajo para listado'!$BC$155:$BC$1048576,0),MATCH((CUADRO!K$4&amp;$E1158),'Hoja de Trabajo para listado'!$BC$151:$CB$151,0)),0)+IFERROR(INDEX('Hoja de Trabajo para listado'!$DE$153:$DG$274,MATCH($A1158,'Hoja de Trabajo para listado'!$DE$153:$DE$1048576,0),MATCH((CUADRO!K$4&amp;$E1158),'Hoja de Trabajo para listado'!$DE$151:$DG$151,0)),0)+IFERROR(INDEX('Hoja de Trabajo para listado'!$CD$155:$DC$1048576,MATCH($A1158,'Hoja de Trabajo para listado'!$CD$155:$CD$1048576,0),MATCH((CUADRO!K$4&amp;$E1158),'Hoja de Trabajo para listado'!$CD$151:$DC$151,0)),0)</f>
        <v>0</v>
      </c>
      <c r="L1158" s="243">
        <f ca="1">+IFERROR(INDEX('Hoja de Trabajo para listado'!$A$155:$Z$1048576,MATCH($A1158,'Hoja de Trabajo para listado'!$A$155:$A$1048576,0),MATCH((CUADRO!L$4&amp;$E1158),'Hoja de Trabajo para listado'!$A$151:$Z$151,0)),0)+IFERROR(INDEX('Hoja de Trabajo para listado'!$AB$155:$BA$1048576,MATCH($A1158,'Hoja de Trabajo para listado'!$AB$155:$AB$1048576,0),MATCH((CUADRO!L$4&amp;$E1158),'Hoja de Trabajo para listado'!$AB$151:$BA$151,0)),0)+IFERROR(INDEX('Hoja de Trabajo para listado'!$BC$155:$CB$1048576,MATCH($A1158,'Hoja de Trabajo para listado'!$BC$155:$BC$1048576,0),MATCH((CUADRO!L$4&amp;$E1158),'Hoja de Trabajo para listado'!$BC$151:$CB$151,0)),0)+IFERROR(INDEX('Hoja de Trabajo para listado'!$DE$153:$DG$274,MATCH($A1158,'Hoja de Trabajo para listado'!$DE$153:$DE$1048576,0),MATCH((CUADRO!L$4&amp;$E1158),'Hoja de Trabajo para listado'!$DE$151:$DG$151,0)),0)+IFERROR(INDEX('Hoja de Trabajo para listado'!$CD$155:$DC$1048576,MATCH($A1158,'Hoja de Trabajo para listado'!$CD$155:$CD$1048576,0),MATCH((CUADRO!L$4&amp;$E1158),'Hoja de Trabajo para listado'!$CD$151:$DC$151,0)),0)</f>
        <v>0</v>
      </c>
      <c r="M1158" s="243">
        <f ca="1">+IFERROR(INDEX('Hoja de Trabajo para listado'!$A$155:$Z$1048576,MATCH($A1158,'Hoja de Trabajo para listado'!$A$155:$A$1048576,0),MATCH((CUADRO!M$4&amp;$E1158),'Hoja de Trabajo para listado'!$A$151:$Z$151,0)),0)+IFERROR(INDEX('Hoja de Trabajo para listado'!$AB$155:$BA$1048576,MATCH($A1158,'Hoja de Trabajo para listado'!$AB$155:$AB$1048576,0),MATCH((CUADRO!M$4&amp;$E1158),'Hoja de Trabajo para listado'!$AB$151:$BA$151,0)),0)+IFERROR(INDEX('Hoja de Trabajo para listado'!$BC$155:$CB$1048576,MATCH($A1158,'Hoja de Trabajo para listado'!$BC$155:$BC$1048576,0),MATCH((CUADRO!M$4&amp;$E1158),'Hoja de Trabajo para listado'!$BC$151:$CB$151,0)),0)+IFERROR(INDEX('Hoja de Trabajo para listado'!$DE$153:$DG$274,MATCH($A1158,'Hoja de Trabajo para listado'!$DE$153:$DE$1048576,0),MATCH((CUADRO!M$4&amp;$E1158),'Hoja de Trabajo para listado'!$DE$151:$DG$151,0)),0)+IFERROR(INDEX('Hoja de Trabajo para listado'!$CD$155:$DC$1048576,MATCH($A1158,'Hoja de Trabajo para listado'!$CD$155:$CD$1048576,0),MATCH((CUADRO!M$4&amp;$E1158),'Hoja de Trabajo para listado'!$CD$151:$DC$151,0)),0)</f>
        <v>0</v>
      </c>
      <c r="N1158" s="243">
        <f ca="1">+IFERROR(INDEX('Hoja de Trabajo para listado'!$A$155:$Z$1048576,MATCH($A1158,'Hoja de Trabajo para listado'!$A$155:$A$1048576,0),MATCH((CUADRO!N$4&amp;$E1158),'Hoja de Trabajo para listado'!$A$151:$Z$151,0)),0)+IFERROR(INDEX('Hoja de Trabajo para listado'!$AB$155:$BA$1048576,MATCH($A1158,'Hoja de Trabajo para listado'!$AB$155:$AB$1048576,0),MATCH((CUADRO!N$4&amp;$E1158),'Hoja de Trabajo para listado'!$AB$151:$BA$151,0)),0)+IFERROR(INDEX('Hoja de Trabajo para listado'!$BC$155:$CB$1048576,MATCH($A1158,'Hoja de Trabajo para listado'!$BC$155:$BC$1048576,0),MATCH((CUADRO!N$4&amp;$E1158),'Hoja de Trabajo para listado'!$BC$151:$CB$151,0)),0)+IFERROR(INDEX('Hoja de Trabajo para listado'!$DE$153:$DG$274,MATCH($A1158,'Hoja de Trabajo para listado'!$DE$153:$DE$1048576,0),MATCH((CUADRO!N$4&amp;$E1158),'Hoja de Trabajo para listado'!$DE$151:$DG$151,0)),0)+IFERROR(INDEX('Hoja de Trabajo para listado'!$CD$155:$DC$1048576,MATCH($A1158,'Hoja de Trabajo para listado'!$CD$155:$CD$1048576,0),MATCH((CUADRO!N$4&amp;$E1158),'Hoja de Trabajo para listado'!$CD$151:$DC$151,0)),0)</f>
        <v>0</v>
      </c>
      <c r="O1158" s="243">
        <f ca="1">+IFERROR(INDEX('Hoja de Trabajo para listado'!$A$155:$Z$1048576,MATCH($A1158,'Hoja de Trabajo para listado'!$A$155:$A$1048576,0),MATCH((CUADRO!O$4&amp;$E1158),'Hoja de Trabajo para listado'!$A$151:$Z$151,0)),0)+IFERROR(INDEX('Hoja de Trabajo para listado'!$AB$155:$BA$1048576,MATCH($A1158,'Hoja de Trabajo para listado'!$AB$155:$AB$1048576,0),MATCH((CUADRO!O$4&amp;$E1158),'Hoja de Trabajo para listado'!$AB$151:$BA$151,0)),0)+IFERROR(INDEX('Hoja de Trabajo para listado'!$BC$155:$CB$1048576,MATCH($A1158,'Hoja de Trabajo para listado'!$BC$155:$BC$1048576,0),MATCH((CUADRO!O$4&amp;$E1158),'Hoja de Trabajo para listado'!$BC$151:$CB$151,0)),0)+IFERROR(INDEX('Hoja de Trabajo para listado'!$DE$153:$DG$274,MATCH($A1158,'Hoja de Trabajo para listado'!$DE$153:$DE$1048576,0),MATCH((CUADRO!O$4&amp;$E1158),'Hoja de Trabajo para listado'!$DE$151:$DG$151,0)),0)+IFERROR(INDEX('Hoja de Trabajo para listado'!$CD$155:$DC$1048576,MATCH($A1158,'Hoja de Trabajo para listado'!$CD$155:$CD$1048576,0),MATCH((CUADRO!O$4&amp;$E1158),'Hoja de Trabajo para listado'!$CD$151:$DC$151,0)),0)</f>
        <v>0</v>
      </c>
      <c r="P1158" s="243">
        <f ca="1">+IFERROR(INDEX('Hoja de Trabajo para listado'!$A$155:$Z$1048576,MATCH($A1158,'Hoja de Trabajo para listado'!$A$155:$A$1048576,0),MATCH((CUADRO!P$4&amp;$E1158),'Hoja de Trabajo para listado'!$A$151:$Z$151,0)),0)+IFERROR(INDEX('Hoja de Trabajo para listado'!$AB$155:$BA$1048576,MATCH($A1158,'Hoja de Trabajo para listado'!$AB$155:$AB$1048576,0),MATCH((CUADRO!P$4&amp;$E1158),'Hoja de Trabajo para listado'!$AB$151:$BA$151,0)),0)+IFERROR(INDEX('Hoja de Trabajo para listado'!$BC$155:$CB$1048576,MATCH($A1158,'Hoja de Trabajo para listado'!$BC$155:$BC$1048576,0),MATCH((CUADRO!P$4&amp;$E1158),'Hoja de Trabajo para listado'!$BC$151:$CB$151,0)),0)+IFERROR(INDEX('Hoja de Trabajo para listado'!$DE$153:$DG$274,MATCH($A1158,'Hoja de Trabajo para listado'!$DE$153:$DE$1048576,0),MATCH((CUADRO!P$4&amp;$E1158),'Hoja de Trabajo para listado'!$DE$151:$DG$151,0)),0)+IFERROR(INDEX('Hoja de Trabajo para listado'!$CD$155:$DC$1048576,MATCH($A1158,'Hoja de Trabajo para listado'!$CD$155:$CD$1048576,0),MATCH((CUADRO!P$4&amp;$E1158),'Hoja de Trabajo para listado'!$CD$151:$DC$151,0)),0)</f>
        <v>0</v>
      </c>
      <c r="Q1158" s="243">
        <f ca="1">+IFERROR(INDEX('Hoja de Trabajo para listado'!$A$155:$Z$1048576,MATCH($A1158,'Hoja de Trabajo para listado'!$A$155:$A$1048576,0),MATCH((CUADRO!Q$4&amp;$E1158),'Hoja de Trabajo para listado'!$A$151:$Z$151,0)),0)+IFERROR(INDEX('Hoja de Trabajo para listado'!$AB$155:$BA$1048576,MATCH($A1158,'Hoja de Trabajo para listado'!$AB$155:$AB$1048576,0),MATCH((CUADRO!Q$4&amp;$E1158),'Hoja de Trabajo para listado'!$AB$151:$BA$151,0)),0)+IFERROR(INDEX('Hoja de Trabajo para listado'!$BC$155:$CB$1048576,MATCH($A1158,'Hoja de Trabajo para listado'!$BC$155:$BC$1048576,0),MATCH((CUADRO!Q$4&amp;$E1158),'Hoja de Trabajo para listado'!$BC$151:$CB$151,0)),0)+IFERROR(INDEX('Hoja de Trabajo para listado'!$DE$153:$DG$274,MATCH($A1158,'Hoja de Trabajo para listado'!$DE$153:$DE$1048576,0),MATCH((CUADRO!Q$4&amp;$E1158),'Hoja de Trabajo para listado'!$DE$151:$DG$151,0)),0)+IFERROR(INDEX('Hoja de Trabajo para listado'!$CD$155:$DC$1048576,MATCH($A1158,'Hoja de Trabajo para listado'!$CD$155:$CD$1048576,0),MATCH((CUADRO!Q$4&amp;$E1158),'Hoja de Trabajo para listado'!$CD$151:$DC$151,0)),0)</f>
        <v>0</v>
      </c>
      <c r="R1158" s="243">
        <f t="shared" ca="1" si="41"/>
        <v>0</v>
      </c>
      <c r="S1158" s="249">
        <f ca="1">+R1157+R1158</f>
        <v>0</v>
      </c>
      <c r="T1158" s="243">
        <f ca="1">+S1158</f>
        <v>0</v>
      </c>
      <c r="U1158" s="242">
        <f t="shared" si="42"/>
        <v>2</v>
      </c>
      <c r="V1158" s="333" t="str">
        <f>+VLOOKUP(A1158,bd_lista!$A$3:$E$592,5,FALSE)</f>
        <v>Instituciones Descentralizadas Municipales</v>
      </c>
      <c r="W1158" s="388"/>
      <c r="X1158" s="242">
        <f>+VLOOKUP(A1158,[4]Sheet1!$A$13:$D$744,4,FALSE)</f>
        <v>0</v>
      </c>
      <c r="Y1158" s="242" t="e">
        <f>+VLOOKUP(X1158,bd_lista!$A$3:$C$592,3,FALSE)</f>
        <v>#N/A</v>
      </c>
      <c r="Z1158" s="292"/>
      <c r="AA1158" s="293"/>
    </row>
    <row r="1159" spans="1:27" customFormat="1" ht="27" hidden="1" customHeight="1">
      <c r="A1159" s="32">
        <v>2331</v>
      </c>
      <c r="B1159" s="392">
        <f>+A1159</f>
        <v>2331</v>
      </c>
      <c r="C1159" s="247" t="str">
        <f>+VLOOKUP(A1159,bd_lista!$A$3:$C$592,3,FALSE)</f>
        <v>ENTIDAD DESCENTRALIZADA MUNICIPAL TERMINAL DE BUSES LA PAZ</v>
      </c>
      <c r="D1159" s="389" t="str">
        <f>+C1159</f>
        <v>ENTIDAD DESCENTRALIZADA MUNICIPAL TERMINAL DE BUSES LA PAZ</v>
      </c>
      <c r="E1159" s="242" t="s">
        <v>1304</v>
      </c>
      <c r="F1159" s="243">
        <f ca="1">+IFERROR(INDEX('Hoja de Trabajo para listado'!$A$155:$Z$1048576,MATCH($A1159,'Hoja de Trabajo para listado'!$A$155:$A$1048576,0),MATCH((CUADRO!F$4&amp;$E1159),'Hoja de Trabajo para listado'!$A$151:$Z$151,0)),0)+IFERROR(INDEX('Hoja de Trabajo para listado'!$AB$155:$BA$1048576,MATCH($A1159,'Hoja de Trabajo para listado'!$AB$155:$AB$1048576,0),MATCH((CUADRO!F$4&amp;$E1159),'Hoja de Trabajo para listado'!$AB$151:$BA$151,0)),0)+IFERROR(INDEX('Hoja de Trabajo para listado'!$BC$155:$CB$1048576,MATCH($A1159,'Hoja de Trabajo para listado'!$BC$155:$BC$1048576,0),MATCH((CUADRO!F$4&amp;$E1159),'Hoja de Trabajo para listado'!$BC$151:$CB$151,0)),0)+IFERROR(INDEX('Hoja de Trabajo para listado'!$DE$153:$DG$274,MATCH($A1159,'Hoja de Trabajo para listado'!$DE$153:$DE$1048576,0),MATCH((CUADRO!F$4&amp;$E1159),'Hoja de Trabajo para listado'!$DE$151:$DG$151,0)),0)+IFERROR(INDEX('Hoja de Trabajo para listado'!$CD$155:$DC$1048576,MATCH($A1159,'Hoja de Trabajo para listado'!$CD$155:$CD$1048576,0),MATCH((CUADRO!F$4&amp;$E1159),'Hoja de Trabajo para listado'!$CD$151:$DC$151,0)),0)</f>
        <v>0</v>
      </c>
      <c r="G1159" s="243">
        <f ca="1">+IFERROR(INDEX('Hoja de Trabajo para listado'!$A$155:$Z$1048576,MATCH($A1159,'Hoja de Trabajo para listado'!$A$155:$A$1048576,0),MATCH((CUADRO!G$4&amp;$E1159),'Hoja de Trabajo para listado'!$A$151:$Z$151,0)),0)+IFERROR(INDEX('Hoja de Trabajo para listado'!$AB$155:$BA$1048576,MATCH($A1159,'Hoja de Trabajo para listado'!$AB$155:$AB$1048576,0),MATCH((CUADRO!G$4&amp;$E1159),'Hoja de Trabajo para listado'!$AB$151:$BA$151,0)),0)+IFERROR(INDEX('Hoja de Trabajo para listado'!$BC$155:$CB$1048576,MATCH($A1159,'Hoja de Trabajo para listado'!$BC$155:$BC$1048576,0),MATCH((CUADRO!G$4&amp;$E1159),'Hoja de Trabajo para listado'!$BC$151:$CB$151,0)),0)+IFERROR(INDEX('Hoja de Trabajo para listado'!$DE$153:$DG$274,MATCH($A1159,'Hoja de Trabajo para listado'!$DE$153:$DE$1048576,0),MATCH((CUADRO!G$4&amp;$E1159),'Hoja de Trabajo para listado'!$DE$151:$DG$151,0)),0)+IFERROR(INDEX('Hoja de Trabajo para listado'!$CD$155:$DC$1048576,MATCH($A1159,'Hoja de Trabajo para listado'!$CD$155:$CD$1048576,0),MATCH((CUADRO!G$4&amp;$E1159),'Hoja de Trabajo para listado'!$CD$151:$DC$151,0)),0)</f>
        <v>0</v>
      </c>
      <c r="H1159" s="243">
        <f ca="1">+IFERROR(INDEX('Hoja de Trabajo para listado'!$A$155:$Z$1048576,MATCH($A1159,'Hoja de Trabajo para listado'!$A$155:$A$1048576,0),MATCH((CUADRO!H$4&amp;$E1159),'Hoja de Trabajo para listado'!$A$151:$Z$151,0)),0)+IFERROR(INDEX('Hoja de Trabajo para listado'!$AB$155:$BA$1048576,MATCH($A1159,'Hoja de Trabajo para listado'!$AB$155:$AB$1048576,0),MATCH((CUADRO!H$4&amp;$E1159),'Hoja de Trabajo para listado'!$AB$151:$BA$151,0)),0)+IFERROR(INDEX('Hoja de Trabajo para listado'!$BC$155:$CB$1048576,MATCH($A1159,'Hoja de Trabajo para listado'!$BC$155:$BC$1048576,0),MATCH((CUADRO!H$4&amp;$E1159),'Hoja de Trabajo para listado'!$BC$151:$CB$151,0)),0)+IFERROR(INDEX('Hoja de Trabajo para listado'!$DE$153:$DG$274,MATCH($A1159,'Hoja de Trabajo para listado'!$DE$153:$DE$1048576,0),MATCH((CUADRO!H$4&amp;$E1159),'Hoja de Trabajo para listado'!$DE$151:$DG$151,0)),0)+IFERROR(INDEX('Hoja de Trabajo para listado'!$CD$155:$DC$1048576,MATCH($A1159,'Hoja de Trabajo para listado'!$CD$155:$CD$1048576,0),MATCH((CUADRO!H$4&amp;$E1159),'Hoja de Trabajo para listado'!$CD$151:$DC$151,0)),0)</f>
        <v>0</v>
      </c>
      <c r="I1159" s="243">
        <f ca="1">+IFERROR(INDEX('Hoja de Trabajo para listado'!$A$155:$Z$1048576,MATCH($A1159,'Hoja de Trabajo para listado'!$A$155:$A$1048576,0),MATCH((CUADRO!I$4&amp;$E1159),'Hoja de Trabajo para listado'!$A$151:$Z$151,0)),0)+IFERROR(INDEX('Hoja de Trabajo para listado'!$AB$155:$BA$1048576,MATCH($A1159,'Hoja de Trabajo para listado'!$AB$155:$AB$1048576,0),MATCH((CUADRO!I$4&amp;$E1159),'Hoja de Trabajo para listado'!$AB$151:$BA$151,0)),0)+IFERROR(INDEX('Hoja de Trabajo para listado'!$BC$155:$CB$1048576,MATCH($A1159,'Hoja de Trabajo para listado'!$BC$155:$BC$1048576,0),MATCH((CUADRO!I$4&amp;$E1159),'Hoja de Trabajo para listado'!$BC$151:$CB$151,0)),0)+IFERROR(INDEX('Hoja de Trabajo para listado'!$DE$153:$DG$274,MATCH($A1159,'Hoja de Trabajo para listado'!$DE$153:$DE$1048576,0),MATCH((CUADRO!I$4&amp;$E1159),'Hoja de Trabajo para listado'!$DE$151:$DG$151,0)),0)+IFERROR(INDEX('Hoja de Trabajo para listado'!$CD$155:$DC$1048576,MATCH($A1159,'Hoja de Trabajo para listado'!$CD$155:$CD$1048576,0),MATCH((CUADRO!I$4&amp;$E1159),'Hoja de Trabajo para listado'!$CD$151:$DC$151,0)),0)</f>
        <v>0</v>
      </c>
      <c r="J1159" s="243">
        <f ca="1">+IFERROR(INDEX('Hoja de Trabajo para listado'!$A$155:$Z$1048576,MATCH($A1159,'Hoja de Trabajo para listado'!$A$155:$A$1048576,0),MATCH((CUADRO!J$4&amp;$E1159),'Hoja de Trabajo para listado'!$A$151:$Z$151,0)),0)+IFERROR(INDEX('Hoja de Trabajo para listado'!$AB$155:$BA$1048576,MATCH($A1159,'Hoja de Trabajo para listado'!$AB$155:$AB$1048576,0),MATCH((CUADRO!J$4&amp;$E1159),'Hoja de Trabajo para listado'!$AB$151:$BA$151,0)),0)+IFERROR(INDEX('Hoja de Trabajo para listado'!$BC$155:$CB$1048576,MATCH($A1159,'Hoja de Trabajo para listado'!$BC$155:$BC$1048576,0),MATCH((CUADRO!J$4&amp;$E1159),'Hoja de Trabajo para listado'!$BC$151:$CB$151,0)),0)+IFERROR(INDEX('Hoja de Trabajo para listado'!$DE$153:$DG$274,MATCH($A1159,'Hoja de Trabajo para listado'!$DE$153:$DE$1048576,0),MATCH((CUADRO!J$4&amp;$E1159),'Hoja de Trabajo para listado'!$DE$151:$DG$151,0)),0)+IFERROR(INDEX('Hoja de Trabajo para listado'!$CD$155:$DC$1048576,MATCH($A1159,'Hoja de Trabajo para listado'!$CD$155:$CD$1048576,0),MATCH((CUADRO!J$4&amp;$E1159),'Hoja de Trabajo para listado'!$CD$151:$DC$151,0)),0)</f>
        <v>0</v>
      </c>
      <c r="K1159" s="243">
        <f ca="1">+IFERROR(INDEX('Hoja de Trabajo para listado'!$A$155:$Z$1048576,MATCH($A1159,'Hoja de Trabajo para listado'!$A$155:$A$1048576,0),MATCH((CUADRO!K$4&amp;$E1159),'Hoja de Trabajo para listado'!$A$151:$Z$151,0)),0)+IFERROR(INDEX('Hoja de Trabajo para listado'!$AB$155:$BA$1048576,MATCH($A1159,'Hoja de Trabajo para listado'!$AB$155:$AB$1048576,0),MATCH((CUADRO!K$4&amp;$E1159),'Hoja de Trabajo para listado'!$AB$151:$BA$151,0)),0)+IFERROR(INDEX('Hoja de Trabajo para listado'!$BC$155:$CB$1048576,MATCH($A1159,'Hoja de Trabajo para listado'!$BC$155:$BC$1048576,0),MATCH((CUADRO!K$4&amp;$E1159),'Hoja de Trabajo para listado'!$BC$151:$CB$151,0)),0)+IFERROR(INDEX('Hoja de Trabajo para listado'!$DE$153:$DG$274,MATCH($A1159,'Hoja de Trabajo para listado'!$DE$153:$DE$1048576,0),MATCH((CUADRO!K$4&amp;$E1159),'Hoja de Trabajo para listado'!$DE$151:$DG$151,0)),0)+IFERROR(INDEX('Hoja de Trabajo para listado'!$CD$155:$DC$1048576,MATCH($A1159,'Hoja de Trabajo para listado'!$CD$155:$CD$1048576,0),MATCH((CUADRO!K$4&amp;$E1159),'Hoja de Trabajo para listado'!$CD$151:$DC$151,0)),0)</f>
        <v>0</v>
      </c>
      <c r="L1159" s="243">
        <f ca="1">+IFERROR(INDEX('Hoja de Trabajo para listado'!$A$155:$Z$1048576,MATCH($A1159,'Hoja de Trabajo para listado'!$A$155:$A$1048576,0),MATCH((CUADRO!L$4&amp;$E1159),'Hoja de Trabajo para listado'!$A$151:$Z$151,0)),0)+IFERROR(INDEX('Hoja de Trabajo para listado'!$AB$155:$BA$1048576,MATCH($A1159,'Hoja de Trabajo para listado'!$AB$155:$AB$1048576,0),MATCH((CUADRO!L$4&amp;$E1159),'Hoja de Trabajo para listado'!$AB$151:$BA$151,0)),0)+IFERROR(INDEX('Hoja de Trabajo para listado'!$BC$155:$CB$1048576,MATCH($A1159,'Hoja de Trabajo para listado'!$BC$155:$BC$1048576,0),MATCH((CUADRO!L$4&amp;$E1159),'Hoja de Trabajo para listado'!$BC$151:$CB$151,0)),0)+IFERROR(INDEX('Hoja de Trabajo para listado'!$DE$153:$DG$274,MATCH($A1159,'Hoja de Trabajo para listado'!$DE$153:$DE$1048576,0),MATCH((CUADRO!L$4&amp;$E1159),'Hoja de Trabajo para listado'!$DE$151:$DG$151,0)),0)+IFERROR(INDEX('Hoja de Trabajo para listado'!$CD$155:$DC$1048576,MATCH($A1159,'Hoja de Trabajo para listado'!$CD$155:$CD$1048576,0),MATCH((CUADRO!L$4&amp;$E1159),'Hoja de Trabajo para listado'!$CD$151:$DC$151,0)),0)</f>
        <v>0</v>
      </c>
      <c r="M1159" s="243">
        <f ca="1">+IFERROR(INDEX('Hoja de Trabajo para listado'!$A$155:$Z$1048576,MATCH($A1159,'Hoja de Trabajo para listado'!$A$155:$A$1048576,0),MATCH((CUADRO!M$4&amp;$E1159),'Hoja de Trabajo para listado'!$A$151:$Z$151,0)),0)+IFERROR(INDEX('Hoja de Trabajo para listado'!$AB$155:$BA$1048576,MATCH($A1159,'Hoja de Trabajo para listado'!$AB$155:$AB$1048576,0),MATCH((CUADRO!M$4&amp;$E1159),'Hoja de Trabajo para listado'!$AB$151:$BA$151,0)),0)+IFERROR(INDEX('Hoja de Trabajo para listado'!$BC$155:$CB$1048576,MATCH($A1159,'Hoja de Trabajo para listado'!$BC$155:$BC$1048576,0),MATCH((CUADRO!M$4&amp;$E1159),'Hoja de Trabajo para listado'!$BC$151:$CB$151,0)),0)+IFERROR(INDEX('Hoja de Trabajo para listado'!$DE$153:$DG$274,MATCH($A1159,'Hoja de Trabajo para listado'!$DE$153:$DE$1048576,0),MATCH((CUADRO!M$4&amp;$E1159),'Hoja de Trabajo para listado'!$DE$151:$DG$151,0)),0)+IFERROR(INDEX('Hoja de Trabajo para listado'!$CD$155:$DC$1048576,MATCH($A1159,'Hoja de Trabajo para listado'!$CD$155:$CD$1048576,0),MATCH((CUADRO!M$4&amp;$E1159),'Hoja de Trabajo para listado'!$CD$151:$DC$151,0)),0)</f>
        <v>0</v>
      </c>
      <c r="N1159" s="243">
        <f ca="1">+IFERROR(INDEX('Hoja de Trabajo para listado'!$A$155:$Z$1048576,MATCH($A1159,'Hoja de Trabajo para listado'!$A$155:$A$1048576,0),MATCH((CUADRO!N$4&amp;$E1159),'Hoja de Trabajo para listado'!$A$151:$Z$151,0)),0)+IFERROR(INDEX('Hoja de Trabajo para listado'!$AB$155:$BA$1048576,MATCH($A1159,'Hoja de Trabajo para listado'!$AB$155:$AB$1048576,0),MATCH((CUADRO!N$4&amp;$E1159),'Hoja de Trabajo para listado'!$AB$151:$BA$151,0)),0)+IFERROR(INDEX('Hoja de Trabajo para listado'!$BC$155:$CB$1048576,MATCH($A1159,'Hoja de Trabajo para listado'!$BC$155:$BC$1048576,0),MATCH((CUADRO!N$4&amp;$E1159),'Hoja de Trabajo para listado'!$BC$151:$CB$151,0)),0)+IFERROR(INDEX('Hoja de Trabajo para listado'!$DE$153:$DG$274,MATCH($A1159,'Hoja de Trabajo para listado'!$DE$153:$DE$1048576,0),MATCH((CUADRO!N$4&amp;$E1159),'Hoja de Trabajo para listado'!$DE$151:$DG$151,0)),0)+IFERROR(INDEX('Hoja de Trabajo para listado'!$CD$155:$DC$1048576,MATCH($A1159,'Hoja de Trabajo para listado'!$CD$155:$CD$1048576,0),MATCH((CUADRO!N$4&amp;$E1159),'Hoja de Trabajo para listado'!$CD$151:$DC$151,0)),0)</f>
        <v>0</v>
      </c>
      <c r="O1159" s="243">
        <f ca="1">+IFERROR(INDEX('Hoja de Trabajo para listado'!$A$155:$Z$1048576,MATCH($A1159,'Hoja de Trabajo para listado'!$A$155:$A$1048576,0),MATCH((CUADRO!O$4&amp;$E1159),'Hoja de Trabajo para listado'!$A$151:$Z$151,0)),0)+IFERROR(INDEX('Hoja de Trabajo para listado'!$AB$155:$BA$1048576,MATCH($A1159,'Hoja de Trabajo para listado'!$AB$155:$AB$1048576,0),MATCH((CUADRO!O$4&amp;$E1159),'Hoja de Trabajo para listado'!$AB$151:$BA$151,0)),0)+IFERROR(INDEX('Hoja de Trabajo para listado'!$BC$155:$CB$1048576,MATCH($A1159,'Hoja de Trabajo para listado'!$BC$155:$BC$1048576,0),MATCH((CUADRO!O$4&amp;$E1159),'Hoja de Trabajo para listado'!$BC$151:$CB$151,0)),0)+IFERROR(INDEX('Hoja de Trabajo para listado'!$DE$153:$DG$274,MATCH($A1159,'Hoja de Trabajo para listado'!$DE$153:$DE$1048576,0),MATCH((CUADRO!O$4&amp;$E1159),'Hoja de Trabajo para listado'!$DE$151:$DG$151,0)),0)+IFERROR(INDEX('Hoja de Trabajo para listado'!$CD$155:$DC$1048576,MATCH($A1159,'Hoja de Trabajo para listado'!$CD$155:$CD$1048576,0),MATCH((CUADRO!O$4&amp;$E1159),'Hoja de Trabajo para listado'!$CD$151:$DC$151,0)),0)</f>
        <v>0</v>
      </c>
      <c r="P1159" s="243">
        <f ca="1">+IFERROR(INDEX('Hoja de Trabajo para listado'!$A$155:$Z$1048576,MATCH($A1159,'Hoja de Trabajo para listado'!$A$155:$A$1048576,0),MATCH((CUADRO!P$4&amp;$E1159),'Hoja de Trabajo para listado'!$A$151:$Z$151,0)),0)+IFERROR(INDEX('Hoja de Trabajo para listado'!$AB$155:$BA$1048576,MATCH($A1159,'Hoja de Trabajo para listado'!$AB$155:$AB$1048576,0),MATCH((CUADRO!P$4&amp;$E1159),'Hoja de Trabajo para listado'!$AB$151:$BA$151,0)),0)+IFERROR(INDEX('Hoja de Trabajo para listado'!$BC$155:$CB$1048576,MATCH($A1159,'Hoja de Trabajo para listado'!$BC$155:$BC$1048576,0),MATCH((CUADRO!P$4&amp;$E1159),'Hoja de Trabajo para listado'!$BC$151:$CB$151,0)),0)+IFERROR(INDEX('Hoja de Trabajo para listado'!$DE$153:$DG$274,MATCH($A1159,'Hoja de Trabajo para listado'!$DE$153:$DE$1048576,0),MATCH((CUADRO!P$4&amp;$E1159),'Hoja de Trabajo para listado'!$DE$151:$DG$151,0)),0)+IFERROR(INDEX('Hoja de Trabajo para listado'!$CD$155:$DC$1048576,MATCH($A1159,'Hoja de Trabajo para listado'!$CD$155:$CD$1048576,0),MATCH((CUADRO!P$4&amp;$E1159),'Hoja de Trabajo para listado'!$CD$151:$DC$151,0)),0)</f>
        <v>0</v>
      </c>
      <c r="Q1159" s="243">
        <f ca="1">+IFERROR(INDEX('Hoja de Trabajo para listado'!$A$155:$Z$1048576,MATCH($A1159,'Hoja de Trabajo para listado'!$A$155:$A$1048576,0),MATCH((CUADRO!Q$4&amp;$E1159),'Hoja de Trabajo para listado'!$A$151:$Z$151,0)),0)+IFERROR(INDEX('Hoja de Trabajo para listado'!$AB$155:$BA$1048576,MATCH($A1159,'Hoja de Trabajo para listado'!$AB$155:$AB$1048576,0),MATCH((CUADRO!Q$4&amp;$E1159),'Hoja de Trabajo para listado'!$AB$151:$BA$151,0)),0)+IFERROR(INDEX('Hoja de Trabajo para listado'!$BC$155:$CB$1048576,MATCH($A1159,'Hoja de Trabajo para listado'!$BC$155:$BC$1048576,0),MATCH((CUADRO!Q$4&amp;$E1159),'Hoja de Trabajo para listado'!$BC$151:$CB$151,0)),0)+IFERROR(INDEX('Hoja de Trabajo para listado'!$DE$153:$DG$274,MATCH($A1159,'Hoja de Trabajo para listado'!$DE$153:$DE$1048576,0),MATCH((CUADRO!Q$4&amp;$E1159),'Hoja de Trabajo para listado'!$DE$151:$DG$151,0)),0)+IFERROR(INDEX('Hoja de Trabajo para listado'!$CD$155:$DC$1048576,MATCH($A1159,'Hoja de Trabajo para listado'!$CD$155:$CD$1048576,0),MATCH((CUADRO!Q$4&amp;$E1159),'Hoja de Trabajo para listado'!$CD$151:$DC$151,0)),0)</f>
        <v>0</v>
      </c>
      <c r="R1159" s="243">
        <f t="shared" ca="1" si="41"/>
        <v>0</v>
      </c>
      <c r="S1159" s="249"/>
      <c r="T1159" s="243">
        <f ca="1">+T1160</f>
        <v>0</v>
      </c>
      <c r="U1159" s="242">
        <f t="shared" si="42"/>
        <v>1</v>
      </c>
      <c r="V1159" s="333" t="str">
        <f>+VLOOKUP(A1159,bd_lista!$A$3:$E$592,5,FALSE)</f>
        <v>Instituciones Descentralizadas Municipales</v>
      </c>
      <c r="W1159" s="387" t="str">
        <f>+V1159</f>
        <v>Instituciones Descentralizadas Municipales</v>
      </c>
      <c r="X1159" s="242">
        <f>+VLOOKUP(A1159,[4]Sheet1!$A$13:$D$744,4,FALSE)</f>
        <v>0</v>
      </c>
      <c r="Y1159" s="242" t="e">
        <f>+VLOOKUP(X1159,bd_lista!$A$3:$C$592,3,FALSE)</f>
        <v>#N/A</v>
      </c>
      <c r="Z1159" s="294">
        <f>+X1159</f>
        <v>0</v>
      </c>
      <c r="AA1159" s="295" t="e">
        <f>+Y1159</f>
        <v>#N/A</v>
      </c>
    </row>
    <row r="1160" spans="1:27" customFormat="1" ht="27" hidden="1" customHeight="1">
      <c r="A1160" s="32">
        <v>2331</v>
      </c>
      <c r="B1160" s="393"/>
      <c r="C1160" s="247" t="str">
        <f>+VLOOKUP(A1160,bd_lista!$A$3:$C$592,3,FALSE)</f>
        <v>ENTIDAD DESCENTRALIZADA MUNICIPAL TERMINAL DE BUSES LA PAZ</v>
      </c>
      <c r="D1160" s="390"/>
      <c r="E1160" s="244" t="s">
        <v>1305</v>
      </c>
      <c r="F1160" s="243">
        <f ca="1">+IFERROR(INDEX('Hoja de Trabajo para listado'!$A$155:$Z$1048576,MATCH($A1160,'Hoja de Trabajo para listado'!$A$155:$A$1048576,0),MATCH((CUADRO!F$4&amp;$E1160),'Hoja de Trabajo para listado'!$A$151:$Z$151,0)),0)+IFERROR(INDEX('Hoja de Trabajo para listado'!$AB$155:$BA$1048576,MATCH($A1160,'Hoja de Trabajo para listado'!$AB$155:$AB$1048576,0),MATCH((CUADRO!F$4&amp;$E1160),'Hoja de Trabajo para listado'!$AB$151:$BA$151,0)),0)+IFERROR(INDEX('Hoja de Trabajo para listado'!$BC$155:$CB$1048576,MATCH($A1160,'Hoja de Trabajo para listado'!$BC$155:$BC$1048576,0),MATCH((CUADRO!F$4&amp;$E1160),'Hoja de Trabajo para listado'!$BC$151:$CB$151,0)),0)+IFERROR(INDEX('Hoja de Trabajo para listado'!$DE$153:$DG$274,MATCH($A1160,'Hoja de Trabajo para listado'!$DE$153:$DE$1048576,0),MATCH((CUADRO!F$4&amp;$E1160),'Hoja de Trabajo para listado'!$DE$151:$DG$151,0)),0)+IFERROR(INDEX('Hoja de Trabajo para listado'!$CD$155:$DC$1048576,MATCH($A1160,'Hoja de Trabajo para listado'!$CD$155:$CD$1048576,0),MATCH((CUADRO!F$4&amp;$E1160),'Hoja de Trabajo para listado'!$CD$151:$DC$151,0)),0)</f>
        <v>0</v>
      </c>
      <c r="G1160" s="243">
        <f ca="1">+IFERROR(INDEX('Hoja de Trabajo para listado'!$A$155:$Z$1048576,MATCH($A1160,'Hoja de Trabajo para listado'!$A$155:$A$1048576,0),MATCH((CUADRO!G$4&amp;$E1160),'Hoja de Trabajo para listado'!$A$151:$Z$151,0)),0)+IFERROR(INDEX('Hoja de Trabajo para listado'!$AB$155:$BA$1048576,MATCH($A1160,'Hoja de Trabajo para listado'!$AB$155:$AB$1048576,0),MATCH((CUADRO!G$4&amp;$E1160),'Hoja de Trabajo para listado'!$AB$151:$BA$151,0)),0)+IFERROR(INDEX('Hoja de Trabajo para listado'!$BC$155:$CB$1048576,MATCH($A1160,'Hoja de Trabajo para listado'!$BC$155:$BC$1048576,0),MATCH((CUADRO!G$4&amp;$E1160),'Hoja de Trabajo para listado'!$BC$151:$CB$151,0)),0)+IFERROR(INDEX('Hoja de Trabajo para listado'!$DE$153:$DG$274,MATCH($A1160,'Hoja de Trabajo para listado'!$DE$153:$DE$1048576,0),MATCH((CUADRO!G$4&amp;$E1160),'Hoja de Trabajo para listado'!$DE$151:$DG$151,0)),0)+IFERROR(INDEX('Hoja de Trabajo para listado'!$CD$155:$DC$1048576,MATCH($A1160,'Hoja de Trabajo para listado'!$CD$155:$CD$1048576,0),MATCH((CUADRO!G$4&amp;$E1160),'Hoja de Trabajo para listado'!$CD$151:$DC$151,0)),0)</f>
        <v>0</v>
      </c>
      <c r="H1160" s="243">
        <f ca="1">+IFERROR(INDEX('Hoja de Trabajo para listado'!$A$155:$Z$1048576,MATCH($A1160,'Hoja de Trabajo para listado'!$A$155:$A$1048576,0),MATCH((CUADRO!H$4&amp;$E1160),'Hoja de Trabajo para listado'!$A$151:$Z$151,0)),0)+IFERROR(INDEX('Hoja de Trabajo para listado'!$AB$155:$BA$1048576,MATCH($A1160,'Hoja de Trabajo para listado'!$AB$155:$AB$1048576,0),MATCH((CUADRO!H$4&amp;$E1160),'Hoja de Trabajo para listado'!$AB$151:$BA$151,0)),0)+IFERROR(INDEX('Hoja de Trabajo para listado'!$BC$155:$CB$1048576,MATCH($A1160,'Hoja de Trabajo para listado'!$BC$155:$BC$1048576,0),MATCH((CUADRO!H$4&amp;$E1160),'Hoja de Trabajo para listado'!$BC$151:$CB$151,0)),0)+IFERROR(INDEX('Hoja de Trabajo para listado'!$DE$153:$DG$274,MATCH($A1160,'Hoja de Trabajo para listado'!$DE$153:$DE$1048576,0),MATCH((CUADRO!H$4&amp;$E1160),'Hoja de Trabajo para listado'!$DE$151:$DG$151,0)),0)+IFERROR(INDEX('Hoja de Trabajo para listado'!$CD$155:$DC$1048576,MATCH($A1160,'Hoja de Trabajo para listado'!$CD$155:$CD$1048576,0),MATCH((CUADRO!H$4&amp;$E1160),'Hoja de Trabajo para listado'!$CD$151:$DC$151,0)),0)</f>
        <v>0</v>
      </c>
      <c r="I1160" s="243">
        <f ca="1">+IFERROR(INDEX('Hoja de Trabajo para listado'!$A$155:$Z$1048576,MATCH($A1160,'Hoja de Trabajo para listado'!$A$155:$A$1048576,0),MATCH((CUADRO!I$4&amp;$E1160),'Hoja de Trabajo para listado'!$A$151:$Z$151,0)),0)+IFERROR(INDEX('Hoja de Trabajo para listado'!$AB$155:$BA$1048576,MATCH($A1160,'Hoja de Trabajo para listado'!$AB$155:$AB$1048576,0),MATCH((CUADRO!I$4&amp;$E1160),'Hoja de Trabajo para listado'!$AB$151:$BA$151,0)),0)+IFERROR(INDEX('Hoja de Trabajo para listado'!$BC$155:$CB$1048576,MATCH($A1160,'Hoja de Trabajo para listado'!$BC$155:$BC$1048576,0),MATCH((CUADRO!I$4&amp;$E1160),'Hoja de Trabajo para listado'!$BC$151:$CB$151,0)),0)+IFERROR(INDEX('Hoja de Trabajo para listado'!$DE$153:$DG$274,MATCH($A1160,'Hoja de Trabajo para listado'!$DE$153:$DE$1048576,0),MATCH((CUADRO!I$4&amp;$E1160),'Hoja de Trabajo para listado'!$DE$151:$DG$151,0)),0)+IFERROR(INDEX('Hoja de Trabajo para listado'!$CD$155:$DC$1048576,MATCH($A1160,'Hoja de Trabajo para listado'!$CD$155:$CD$1048576,0),MATCH((CUADRO!I$4&amp;$E1160),'Hoja de Trabajo para listado'!$CD$151:$DC$151,0)),0)</f>
        <v>0</v>
      </c>
      <c r="J1160" s="243">
        <f ca="1">+IFERROR(INDEX('Hoja de Trabajo para listado'!$A$155:$Z$1048576,MATCH($A1160,'Hoja de Trabajo para listado'!$A$155:$A$1048576,0),MATCH((CUADRO!J$4&amp;$E1160),'Hoja de Trabajo para listado'!$A$151:$Z$151,0)),0)+IFERROR(INDEX('Hoja de Trabajo para listado'!$AB$155:$BA$1048576,MATCH($A1160,'Hoja de Trabajo para listado'!$AB$155:$AB$1048576,0),MATCH((CUADRO!J$4&amp;$E1160),'Hoja de Trabajo para listado'!$AB$151:$BA$151,0)),0)+IFERROR(INDEX('Hoja de Trabajo para listado'!$BC$155:$CB$1048576,MATCH($A1160,'Hoja de Trabajo para listado'!$BC$155:$BC$1048576,0),MATCH((CUADRO!J$4&amp;$E1160),'Hoja de Trabajo para listado'!$BC$151:$CB$151,0)),0)+IFERROR(INDEX('Hoja de Trabajo para listado'!$DE$153:$DG$274,MATCH($A1160,'Hoja de Trabajo para listado'!$DE$153:$DE$1048576,0),MATCH((CUADRO!J$4&amp;$E1160),'Hoja de Trabajo para listado'!$DE$151:$DG$151,0)),0)+IFERROR(INDEX('Hoja de Trabajo para listado'!$CD$155:$DC$1048576,MATCH($A1160,'Hoja de Trabajo para listado'!$CD$155:$CD$1048576,0),MATCH((CUADRO!J$4&amp;$E1160),'Hoja de Trabajo para listado'!$CD$151:$DC$151,0)),0)</f>
        <v>0</v>
      </c>
      <c r="K1160" s="243">
        <f ca="1">+IFERROR(INDEX('Hoja de Trabajo para listado'!$A$155:$Z$1048576,MATCH($A1160,'Hoja de Trabajo para listado'!$A$155:$A$1048576,0),MATCH((CUADRO!K$4&amp;$E1160),'Hoja de Trabajo para listado'!$A$151:$Z$151,0)),0)+IFERROR(INDEX('Hoja de Trabajo para listado'!$AB$155:$BA$1048576,MATCH($A1160,'Hoja de Trabajo para listado'!$AB$155:$AB$1048576,0),MATCH((CUADRO!K$4&amp;$E1160),'Hoja de Trabajo para listado'!$AB$151:$BA$151,0)),0)+IFERROR(INDEX('Hoja de Trabajo para listado'!$BC$155:$CB$1048576,MATCH($A1160,'Hoja de Trabajo para listado'!$BC$155:$BC$1048576,0),MATCH((CUADRO!K$4&amp;$E1160),'Hoja de Trabajo para listado'!$BC$151:$CB$151,0)),0)+IFERROR(INDEX('Hoja de Trabajo para listado'!$DE$153:$DG$274,MATCH($A1160,'Hoja de Trabajo para listado'!$DE$153:$DE$1048576,0),MATCH((CUADRO!K$4&amp;$E1160),'Hoja de Trabajo para listado'!$DE$151:$DG$151,0)),0)+IFERROR(INDEX('Hoja de Trabajo para listado'!$CD$155:$DC$1048576,MATCH($A1160,'Hoja de Trabajo para listado'!$CD$155:$CD$1048576,0),MATCH((CUADRO!K$4&amp;$E1160),'Hoja de Trabajo para listado'!$CD$151:$DC$151,0)),0)</f>
        <v>0</v>
      </c>
      <c r="L1160" s="243">
        <f ca="1">+IFERROR(INDEX('Hoja de Trabajo para listado'!$A$155:$Z$1048576,MATCH($A1160,'Hoja de Trabajo para listado'!$A$155:$A$1048576,0),MATCH((CUADRO!L$4&amp;$E1160),'Hoja de Trabajo para listado'!$A$151:$Z$151,0)),0)+IFERROR(INDEX('Hoja de Trabajo para listado'!$AB$155:$BA$1048576,MATCH($A1160,'Hoja de Trabajo para listado'!$AB$155:$AB$1048576,0),MATCH((CUADRO!L$4&amp;$E1160),'Hoja de Trabajo para listado'!$AB$151:$BA$151,0)),0)+IFERROR(INDEX('Hoja de Trabajo para listado'!$BC$155:$CB$1048576,MATCH($A1160,'Hoja de Trabajo para listado'!$BC$155:$BC$1048576,0),MATCH((CUADRO!L$4&amp;$E1160),'Hoja de Trabajo para listado'!$BC$151:$CB$151,0)),0)+IFERROR(INDEX('Hoja de Trabajo para listado'!$DE$153:$DG$274,MATCH($A1160,'Hoja de Trabajo para listado'!$DE$153:$DE$1048576,0),MATCH((CUADRO!L$4&amp;$E1160),'Hoja de Trabajo para listado'!$DE$151:$DG$151,0)),0)+IFERROR(INDEX('Hoja de Trabajo para listado'!$CD$155:$DC$1048576,MATCH($A1160,'Hoja de Trabajo para listado'!$CD$155:$CD$1048576,0),MATCH((CUADRO!L$4&amp;$E1160),'Hoja de Trabajo para listado'!$CD$151:$DC$151,0)),0)</f>
        <v>0</v>
      </c>
      <c r="M1160" s="243">
        <f ca="1">+IFERROR(INDEX('Hoja de Trabajo para listado'!$A$155:$Z$1048576,MATCH($A1160,'Hoja de Trabajo para listado'!$A$155:$A$1048576,0),MATCH((CUADRO!M$4&amp;$E1160),'Hoja de Trabajo para listado'!$A$151:$Z$151,0)),0)+IFERROR(INDEX('Hoja de Trabajo para listado'!$AB$155:$BA$1048576,MATCH($A1160,'Hoja de Trabajo para listado'!$AB$155:$AB$1048576,0),MATCH((CUADRO!M$4&amp;$E1160),'Hoja de Trabajo para listado'!$AB$151:$BA$151,0)),0)+IFERROR(INDEX('Hoja de Trabajo para listado'!$BC$155:$CB$1048576,MATCH($A1160,'Hoja de Trabajo para listado'!$BC$155:$BC$1048576,0),MATCH((CUADRO!M$4&amp;$E1160),'Hoja de Trabajo para listado'!$BC$151:$CB$151,0)),0)+IFERROR(INDEX('Hoja de Trabajo para listado'!$DE$153:$DG$274,MATCH($A1160,'Hoja de Trabajo para listado'!$DE$153:$DE$1048576,0),MATCH((CUADRO!M$4&amp;$E1160),'Hoja de Trabajo para listado'!$DE$151:$DG$151,0)),0)+IFERROR(INDEX('Hoja de Trabajo para listado'!$CD$155:$DC$1048576,MATCH($A1160,'Hoja de Trabajo para listado'!$CD$155:$CD$1048576,0),MATCH((CUADRO!M$4&amp;$E1160),'Hoja de Trabajo para listado'!$CD$151:$DC$151,0)),0)</f>
        <v>0</v>
      </c>
      <c r="N1160" s="243">
        <f ca="1">+IFERROR(INDEX('Hoja de Trabajo para listado'!$A$155:$Z$1048576,MATCH($A1160,'Hoja de Trabajo para listado'!$A$155:$A$1048576,0),MATCH((CUADRO!N$4&amp;$E1160),'Hoja de Trabajo para listado'!$A$151:$Z$151,0)),0)+IFERROR(INDEX('Hoja de Trabajo para listado'!$AB$155:$BA$1048576,MATCH($A1160,'Hoja de Trabajo para listado'!$AB$155:$AB$1048576,0),MATCH((CUADRO!N$4&amp;$E1160),'Hoja de Trabajo para listado'!$AB$151:$BA$151,0)),0)+IFERROR(INDEX('Hoja de Trabajo para listado'!$BC$155:$CB$1048576,MATCH($A1160,'Hoja de Trabajo para listado'!$BC$155:$BC$1048576,0),MATCH((CUADRO!N$4&amp;$E1160),'Hoja de Trabajo para listado'!$BC$151:$CB$151,0)),0)+IFERROR(INDEX('Hoja de Trabajo para listado'!$DE$153:$DG$274,MATCH($A1160,'Hoja de Trabajo para listado'!$DE$153:$DE$1048576,0),MATCH((CUADRO!N$4&amp;$E1160),'Hoja de Trabajo para listado'!$DE$151:$DG$151,0)),0)+IFERROR(INDEX('Hoja de Trabajo para listado'!$CD$155:$DC$1048576,MATCH($A1160,'Hoja de Trabajo para listado'!$CD$155:$CD$1048576,0),MATCH((CUADRO!N$4&amp;$E1160),'Hoja de Trabajo para listado'!$CD$151:$DC$151,0)),0)</f>
        <v>0</v>
      </c>
      <c r="O1160" s="243">
        <f ca="1">+IFERROR(INDEX('Hoja de Trabajo para listado'!$A$155:$Z$1048576,MATCH($A1160,'Hoja de Trabajo para listado'!$A$155:$A$1048576,0),MATCH((CUADRO!O$4&amp;$E1160),'Hoja de Trabajo para listado'!$A$151:$Z$151,0)),0)+IFERROR(INDEX('Hoja de Trabajo para listado'!$AB$155:$BA$1048576,MATCH($A1160,'Hoja de Trabajo para listado'!$AB$155:$AB$1048576,0),MATCH((CUADRO!O$4&amp;$E1160),'Hoja de Trabajo para listado'!$AB$151:$BA$151,0)),0)+IFERROR(INDEX('Hoja de Trabajo para listado'!$BC$155:$CB$1048576,MATCH($A1160,'Hoja de Trabajo para listado'!$BC$155:$BC$1048576,0),MATCH((CUADRO!O$4&amp;$E1160),'Hoja de Trabajo para listado'!$BC$151:$CB$151,0)),0)+IFERROR(INDEX('Hoja de Trabajo para listado'!$DE$153:$DG$274,MATCH($A1160,'Hoja de Trabajo para listado'!$DE$153:$DE$1048576,0),MATCH((CUADRO!O$4&amp;$E1160),'Hoja de Trabajo para listado'!$DE$151:$DG$151,0)),0)+IFERROR(INDEX('Hoja de Trabajo para listado'!$CD$155:$DC$1048576,MATCH($A1160,'Hoja de Trabajo para listado'!$CD$155:$CD$1048576,0),MATCH((CUADRO!O$4&amp;$E1160),'Hoja de Trabajo para listado'!$CD$151:$DC$151,0)),0)</f>
        <v>0</v>
      </c>
      <c r="P1160" s="243">
        <f ca="1">+IFERROR(INDEX('Hoja de Trabajo para listado'!$A$155:$Z$1048576,MATCH($A1160,'Hoja de Trabajo para listado'!$A$155:$A$1048576,0),MATCH((CUADRO!P$4&amp;$E1160),'Hoja de Trabajo para listado'!$A$151:$Z$151,0)),0)+IFERROR(INDEX('Hoja de Trabajo para listado'!$AB$155:$BA$1048576,MATCH($A1160,'Hoja de Trabajo para listado'!$AB$155:$AB$1048576,0),MATCH((CUADRO!P$4&amp;$E1160),'Hoja de Trabajo para listado'!$AB$151:$BA$151,0)),0)+IFERROR(INDEX('Hoja de Trabajo para listado'!$BC$155:$CB$1048576,MATCH($A1160,'Hoja de Trabajo para listado'!$BC$155:$BC$1048576,0),MATCH((CUADRO!P$4&amp;$E1160),'Hoja de Trabajo para listado'!$BC$151:$CB$151,0)),0)+IFERROR(INDEX('Hoja de Trabajo para listado'!$DE$153:$DG$274,MATCH($A1160,'Hoja de Trabajo para listado'!$DE$153:$DE$1048576,0),MATCH((CUADRO!P$4&amp;$E1160),'Hoja de Trabajo para listado'!$DE$151:$DG$151,0)),0)+IFERROR(INDEX('Hoja de Trabajo para listado'!$CD$155:$DC$1048576,MATCH($A1160,'Hoja de Trabajo para listado'!$CD$155:$CD$1048576,0),MATCH((CUADRO!P$4&amp;$E1160),'Hoja de Trabajo para listado'!$CD$151:$DC$151,0)),0)</f>
        <v>0</v>
      </c>
      <c r="Q1160" s="243">
        <f ca="1">+IFERROR(INDEX('Hoja de Trabajo para listado'!$A$155:$Z$1048576,MATCH($A1160,'Hoja de Trabajo para listado'!$A$155:$A$1048576,0),MATCH((CUADRO!Q$4&amp;$E1160),'Hoja de Trabajo para listado'!$A$151:$Z$151,0)),0)+IFERROR(INDEX('Hoja de Trabajo para listado'!$AB$155:$BA$1048576,MATCH($A1160,'Hoja de Trabajo para listado'!$AB$155:$AB$1048576,0),MATCH((CUADRO!Q$4&amp;$E1160),'Hoja de Trabajo para listado'!$AB$151:$BA$151,0)),0)+IFERROR(INDEX('Hoja de Trabajo para listado'!$BC$155:$CB$1048576,MATCH($A1160,'Hoja de Trabajo para listado'!$BC$155:$BC$1048576,0),MATCH((CUADRO!Q$4&amp;$E1160),'Hoja de Trabajo para listado'!$BC$151:$CB$151,0)),0)+IFERROR(INDEX('Hoja de Trabajo para listado'!$DE$153:$DG$274,MATCH($A1160,'Hoja de Trabajo para listado'!$DE$153:$DE$1048576,0),MATCH((CUADRO!Q$4&amp;$E1160),'Hoja de Trabajo para listado'!$DE$151:$DG$151,0)),0)+IFERROR(INDEX('Hoja de Trabajo para listado'!$CD$155:$DC$1048576,MATCH($A1160,'Hoja de Trabajo para listado'!$CD$155:$CD$1048576,0),MATCH((CUADRO!Q$4&amp;$E1160),'Hoja de Trabajo para listado'!$CD$151:$DC$151,0)),0)</f>
        <v>0</v>
      </c>
      <c r="R1160" s="243">
        <f t="shared" ca="1" si="41"/>
        <v>0</v>
      </c>
      <c r="S1160" s="249">
        <f ca="1">+R1159+R1160</f>
        <v>0</v>
      </c>
      <c r="T1160" s="243">
        <f ca="1">+S1160</f>
        <v>0</v>
      </c>
      <c r="U1160" s="242">
        <f t="shared" si="42"/>
        <v>2</v>
      </c>
      <c r="V1160" s="333" t="str">
        <f>+VLOOKUP(A1160,bd_lista!$A$3:$E$592,5,FALSE)</f>
        <v>Instituciones Descentralizadas Municipales</v>
      </c>
      <c r="W1160" s="388"/>
      <c r="X1160" s="242">
        <f>+VLOOKUP(A1160,[4]Sheet1!$A$13:$D$744,4,FALSE)</f>
        <v>0</v>
      </c>
      <c r="Y1160" s="242" t="e">
        <f>+VLOOKUP(X1160,bd_lista!$A$3:$C$592,3,FALSE)</f>
        <v>#N/A</v>
      </c>
      <c r="Z1160" s="292"/>
      <c r="AA1160" s="293"/>
    </row>
    <row r="1161" spans="1:27" customFormat="1" ht="27" hidden="1" customHeight="1">
      <c r="A1161" s="32">
        <v>2333</v>
      </c>
      <c r="B1161" s="392">
        <f>+A1161</f>
        <v>2333</v>
      </c>
      <c r="C1161" s="247" t="str">
        <f>+VLOOKUP(A1161,bd_lista!$A$3:$C$592,3,FALSE)</f>
        <v>ENTIDAD DIRECCIÓN DE LA TERMINAL DE BUSES DE TARIJA</v>
      </c>
      <c r="D1161" s="389" t="str">
        <f>+C1161</f>
        <v>ENTIDAD DIRECCIÓN DE LA TERMINAL DE BUSES DE TARIJA</v>
      </c>
      <c r="E1161" s="242" t="s">
        <v>1304</v>
      </c>
      <c r="F1161" s="243">
        <f ca="1">+IFERROR(INDEX('Hoja de Trabajo para listado'!$A$155:$Z$1048576,MATCH($A1161,'Hoja de Trabajo para listado'!$A$155:$A$1048576,0),MATCH((CUADRO!F$4&amp;$E1161),'Hoja de Trabajo para listado'!$A$151:$Z$151,0)),0)+IFERROR(INDEX('Hoja de Trabajo para listado'!$AB$155:$BA$1048576,MATCH($A1161,'Hoja de Trabajo para listado'!$AB$155:$AB$1048576,0),MATCH((CUADRO!F$4&amp;$E1161),'Hoja de Trabajo para listado'!$AB$151:$BA$151,0)),0)+IFERROR(INDEX('Hoja de Trabajo para listado'!$BC$155:$CB$1048576,MATCH($A1161,'Hoja de Trabajo para listado'!$BC$155:$BC$1048576,0),MATCH((CUADRO!F$4&amp;$E1161),'Hoja de Trabajo para listado'!$BC$151:$CB$151,0)),0)+IFERROR(INDEX('Hoja de Trabajo para listado'!$DE$153:$DG$274,MATCH($A1161,'Hoja de Trabajo para listado'!$DE$153:$DE$1048576,0),MATCH((CUADRO!F$4&amp;$E1161),'Hoja de Trabajo para listado'!$DE$151:$DG$151,0)),0)+IFERROR(INDEX('Hoja de Trabajo para listado'!$CD$155:$DC$1048576,MATCH($A1161,'Hoja de Trabajo para listado'!$CD$155:$CD$1048576,0),MATCH((CUADRO!F$4&amp;$E1161),'Hoja de Trabajo para listado'!$CD$151:$DC$151,0)),0)</f>
        <v>0</v>
      </c>
      <c r="G1161" s="243">
        <f ca="1">+IFERROR(INDEX('Hoja de Trabajo para listado'!$A$155:$Z$1048576,MATCH($A1161,'Hoja de Trabajo para listado'!$A$155:$A$1048576,0),MATCH((CUADRO!G$4&amp;$E1161),'Hoja de Trabajo para listado'!$A$151:$Z$151,0)),0)+IFERROR(INDEX('Hoja de Trabajo para listado'!$AB$155:$BA$1048576,MATCH($A1161,'Hoja de Trabajo para listado'!$AB$155:$AB$1048576,0),MATCH((CUADRO!G$4&amp;$E1161),'Hoja de Trabajo para listado'!$AB$151:$BA$151,0)),0)+IFERROR(INDEX('Hoja de Trabajo para listado'!$BC$155:$CB$1048576,MATCH($A1161,'Hoja de Trabajo para listado'!$BC$155:$BC$1048576,0),MATCH((CUADRO!G$4&amp;$E1161),'Hoja de Trabajo para listado'!$BC$151:$CB$151,0)),0)+IFERROR(INDEX('Hoja de Trabajo para listado'!$DE$153:$DG$274,MATCH($A1161,'Hoja de Trabajo para listado'!$DE$153:$DE$1048576,0),MATCH((CUADRO!G$4&amp;$E1161),'Hoja de Trabajo para listado'!$DE$151:$DG$151,0)),0)+IFERROR(INDEX('Hoja de Trabajo para listado'!$CD$155:$DC$1048576,MATCH($A1161,'Hoja de Trabajo para listado'!$CD$155:$CD$1048576,0),MATCH((CUADRO!G$4&amp;$E1161),'Hoja de Trabajo para listado'!$CD$151:$DC$151,0)),0)</f>
        <v>0</v>
      </c>
      <c r="H1161" s="243">
        <f ca="1">+IFERROR(INDEX('Hoja de Trabajo para listado'!$A$155:$Z$1048576,MATCH($A1161,'Hoja de Trabajo para listado'!$A$155:$A$1048576,0),MATCH((CUADRO!H$4&amp;$E1161),'Hoja de Trabajo para listado'!$A$151:$Z$151,0)),0)+IFERROR(INDEX('Hoja de Trabajo para listado'!$AB$155:$BA$1048576,MATCH($A1161,'Hoja de Trabajo para listado'!$AB$155:$AB$1048576,0),MATCH((CUADRO!H$4&amp;$E1161),'Hoja de Trabajo para listado'!$AB$151:$BA$151,0)),0)+IFERROR(INDEX('Hoja de Trabajo para listado'!$BC$155:$CB$1048576,MATCH($A1161,'Hoja de Trabajo para listado'!$BC$155:$BC$1048576,0),MATCH((CUADRO!H$4&amp;$E1161),'Hoja de Trabajo para listado'!$BC$151:$CB$151,0)),0)+IFERROR(INDEX('Hoja de Trabajo para listado'!$DE$153:$DG$274,MATCH($A1161,'Hoja de Trabajo para listado'!$DE$153:$DE$1048576,0),MATCH((CUADRO!H$4&amp;$E1161),'Hoja de Trabajo para listado'!$DE$151:$DG$151,0)),0)+IFERROR(INDEX('Hoja de Trabajo para listado'!$CD$155:$DC$1048576,MATCH($A1161,'Hoja de Trabajo para listado'!$CD$155:$CD$1048576,0),MATCH((CUADRO!H$4&amp;$E1161),'Hoja de Trabajo para listado'!$CD$151:$DC$151,0)),0)</f>
        <v>0</v>
      </c>
      <c r="I1161" s="243">
        <f ca="1">+IFERROR(INDEX('Hoja de Trabajo para listado'!$A$155:$Z$1048576,MATCH($A1161,'Hoja de Trabajo para listado'!$A$155:$A$1048576,0),MATCH((CUADRO!I$4&amp;$E1161),'Hoja de Trabajo para listado'!$A$151:$Z$151,0)),0)+IFERROR(INDEX('Hoja de Trabajo para listado'!$AB$155:$BA$1048576,MATCH($A1161,'Hoja de Trabajo para listado'!$AB$155:$AB$1048576,0),MATCH((CUADRO!I$4&amp;$E1161),'Hoja de Trabajo para listado'!$AB$151:$BA$151,0)),0)+IFERROR(INDEX('Hoja de Trabajo para listado'!$BC$155:$CB$1048576,MATCH($A1161,'Hoja de Trabajo para listado'!$BC$155:$BC$1048576,0),MATCH((CUADRO!I$4&amp;$E1161),'Hoja de Trabajo para listado'!$BC$151:$CB$151,0)),0)+IFERROR(INDEX('Hoja de Trabajo para listado'!$DE$153:$DG$274,MATCH($A1161,'Hoja de Trabajo para listado'!$DE$153:$DE$1048576,0),MATCH((CUADRO!I$4&amp;$E1161),'Hoja de Trabajo para listado'!$DE$151:$DG$151,0)),0)+IFERROR(INDEX('Hoja de Trabajo para listado'!$CD$155:$DC$1048576,MATCH($A1161,'Hoja de Trabajo para listado'!$CD$155:$CD$1048576,0),MATCH((CUADRO!I$4&amp;$E1161),'Hoja de Trabajo para listado'!$CD$151:$DC$151,0)),0)</f>
        <v>0</v>
      </c>
      <c r="J1161" s="243">
        <f ca="1">+IFERROR(INDEX('Hoja de Trabajo para listado'!$A$155:$Z$1048576,MATCH($A1161,'Hoja de Trabajo para listado'!$A$155:$A$1048576,0),MATCH((CUADRO!J$4&amp;$E1161),'Hoja de Trabajo para listado'!$A$151:$Z$151,0)),0)+IFERROR(INDEX('Hoja de Trabajo para listado'!$AB$155:$BA$1048576,MATCH($A1161,'Hoja de Trabajo para listado'!$AB$155:$AB$1048576,0),MATCH((CUADRO!J$4&amp;$E1161),'Hoja de Trabajo para listado'!$AB$151:$BA$151,0)),0)+IFERROR(INDEX('Hoja de Trabajo para listado'!$BC$155:$CB$1048576,MATCH($A1161,'Hoja de Trabajo para listado'!$BC$155:$BC$1048576,0),MATCH((CUADRO!J$4&amp;$E1161),'Hoja de Trabajo para listado'!$BC$151:$CB$151,0)),0)+IFERROR(INDEX('Hoja de Trabajo para listado'!$DE$153:$DG$274,MATCH($A1161,'Hoja de Trabajo para listado'!$DE$153:$DE$1048576,0),MATCH((CUADRO!J$4&amp;$E1161),'Hoja de Trabajo para listado'!$DE$151:$DG$151,0)),0)+IFERROR(INDEX('Hoja de Trabajo para listado'!$CD$155:$DC$1048576,MATCH($A1161,'Hoja de Trabajo para listado'!$CD$155:$CD$1048576,0),MATCH((CUADRO!J$4&amp;$E1161),'Hoja de Trabajo para listado'!$CD$151:$DC$151,0)),0)</f>
        <v>0</v>
      </c>
      <c r="K1161" s="243">
        <f ca="1">+IFERROR(INDEX('Hoja de Trabajo para listado'!$A$155:$Z$1048576,MATCH($A1161,'Hoja de Trabajo para listado'!$A$155:$A$1048576,0),MATCH((CUADRO!K$4&amp;$E1161),'Hoja de Trabajo para listado'!$A$151:$Z$151,0)),0)+IFERROR(INDEX('Hoja de Trabajo para listado'!$AB$155:$BA$1048576,MATCH($A1161,'Hoja de Trabajo para listado'!$AB$155:$AB$1048576,0),MATCH((CUADRO!K$4&amp;$E1161),'Hoja de Trabajo para listado'!$AB$151:$BA$151,0)),0)+IFERROR(INDEX('Hoja de Trabajo para listado'!$BC$155:$CB$1048576,MATCH($A1161,'Hoja de Trabajo para listado'!$BC$155:$BC$1048576,0),MATCH((CUADRO!K$4&amp;$E1161),'Hoja de Trabajo para listado'!$BC$151:$CB$151,0)),0)+IFERROR(INDEX('Hoja de Trabajo para listado'!$DE$153:$DG$274,MATCH($A1161,'Hoja de Trabajo para listado'!$DE$153:$DE$1048576,0),MATCH((CUADRO!K$4&amp;$E1161),'Hoja de Trabajo para listado'!$DE$151:$DG$151,0)),0)+IFERROR(INDEX('Hoja de Trabajo para listado'!$CD$155:$DC$1048576,MATCH($A1161,'Hoja de Trabajo para listado'!$CD$155:$CD$1048576,0),MATCH((CUADRO!K$4&amp;$E1161),'Hoja de Trabajo para listado'!$CD$151:$DC$151,0)),0)</f>
        <v>0</v>
      </c>
      <c r="L1161" s="243">
        <f ca="1">+IFERROR(INDEX('Hoja de Trabajo para listado'!$A$155:$Z$1048576,MATCH($A1161,'Hoja de Trabajo para listado'!$A$155:$A$1048576,0),MATCH((CUADRO!L$4&amp;$E1161),'Hoja de Trabajo para listado'!$A$151:$Z$151,0)),0)+IFERROR(INDEX('Hoja de Trabajo para listado'!$AB$155:$BA$1048576,MATCH($A1161,'Hoja de Trabajo para listado'!$AB$155:$AB$1048576,0),MATCH((CUADRO!L$4&amp;$E1161),'Hoja de Trabajo para listado'!$AB$151:$BA$151,0)),0)+IFERROR(INDEX('Hoja de Trabajo para listado'!$BC$155:$CB$1048576,MATCH($A1161,'Hoja de Trabajo para listado'!$BC$155:$BC$1048576,0),MATCH((CUADRO!L$4&amp;$E1161),'Hoja de Trabajo para listado'!$BC$151:$CB$151,0)),0)+IFERROR(INDEX('Hoja de Trabajo para listado'!$DE$153:$DG$274,MATCH($A1161,'Hoja de Trabajo para listado'!$DE$153:$DE$1048576,0),MATCH((CUADRO!L$4&amp;$E1161),'Hoja de Trabajo para listado'!$DE$151:$DG$151,0)),0)+IFERROR(INDEX('Hoja de Trabajo para listado'!$CD$155:$DC$1048576,MATCH($A1161,'Hoja de Trabajo para listado'!$CD$155:$CD$1048576,0),MATCH((CUADRO!L$4&amp;$E1161),'Hoja de Trabajo para listado'!$CD$151:$DC$151,0)),0)</f>
        <v>0</v>
      </c>
      <c r="M1161" s="243">
        <f ca="1">+IFERROR(INDEX('Hoja de Trabajo para listado'!$A$155:$Z$1048576,MATCH($A1161,'Hoja de Trabajo para listado'!$A$155:$A$1048576,0),MATCH((CUADRO!M$4&amp;$E1161),'Hoja de Trabajo para listado'!$A$151:$Z$151,0)),0)+IFERROR(INDEX('Hoja de Trabajo para listado'!$AB$155:$BA$1048576,MATCH($A1161,'Hoja de Trabajo para listado'!$AB$155:$AB$1048576,0),MATCH((CUADRO!M$4&amp;$E1161),'Hoja de Trabajo para listado'!$AB$151:$BA$151,0)),0)+IFERROR(INDEX('Hoja de Trabajo para listado'!$BC$155:$CB$1048576,MATCH($A1161,'Hoja de Trabajo para listado'!$BC$155:$BC$1048576,0),MATCH((CUADRO!M$4&amp;$E1161),'Hoja de Trabajo para listado'!$BC$151:$CB$151,0)),0)+IFERROR(INDEX('Hoja de Trabajo para listado'!$DE$153:$DG$274,MATCH($A1161,'Hoja de Trabajo para listado'!$DE$153:$DE$1048576,0),MATCH((CUADRO!M$4&amp;$E1161),'Hoja de Trabajo para listado'!$DE$151:$DG$151,0)),0)+IFERROR(INDEX('Hoja de Trabajo para listado'!$CD$155:$DC$1048576,MATCH($A1161,'Hoja de Trabajo para listado'!$CD$155:$CD$1048576,0),MATCH((CUADRO!M$4&amp;$E1161),'Hoja de Trabajo para listado'!$CD$151:$DC$151,0)),0)</f>
        <v>0</v>
      </c>
      <c r="N1161" s="243">
        <f ca="1">+IFERROR(INDEX('Hoja de Trabajo para listado'!$A$155:$Z$1048576,MATCH($A1161,'Hoja de Trabajo para listado'!$A$155:$A$1048576,0),MATCH((CUADRO!N$4&amp;$E1161),'Hoja de Trabajo para listado'!$A$151:$Z$151,0)),0)+IFERROR(INDEX('Hoja de Trabajo para listado'!$AB$155:$BA$1048576,MATCH($A1161,'Hoja de Trabajo para listado'!$AB$155:$AB$1048576,0),MATCH((CUADRO!N$4&amp;$E1161),'Hoja de Trabajo para listado'!$AB$151:$BA$151,0)),0)+IFERROR(INDEX('Hoja de Trabajo para listado'!$BC$155:$CB$1048576,MATCH($A1161,'Hoja de Trabajo para listado'!$BC$155:$BC$1048576,0),MATCH((CUADRO!N$4&amp;$E1161),'Hoja de Trabajo para listado'!$BC$151:$CB$151,0)),0)+IFERROR(INDEX('Hoja de Trabajo para listado'!$DE$153:$DG$274,MATCH($A1161,'Hoja de Trabajo para listado'!$DE$153:$DE$1048576,0),MATCH((CUADRO!N$4&amp;$E1161),'Hoja de Trabajo para listado'!$DE$151:$DG$151,0)),0)+IFERROR(INDEX('Hoja de Trabajo para listado'!$CD$155:$DC$1048576,MATCH($A1161,'Hoja de Trabajo para listado'!$CD$155:$CD$1048576,0),MATCH((CUADRO!N$4&amp;$E1161),'Hoja de Trabajo para listado'!$CD$151:$DC$151,0)),0)</f>
        <v>0</v>
      </c>
      <c r="O1161" s="243">
        <f ca="1">+IFERROR(INDEX('Hoja de Trabajo para listado'!$A$155:$Z$1048576,MATCH($A1161,'Hoja de Trabajo para listado'!$A$155:$A$1048576,0),MATCH((CUADRO!O$4&amp;$E1161),'Hoja de Trabajo para listado'!$A$151:$Z$151,0)),0)+IFERROR(INDEX('Hoja de Trabajo para listado'!$AB$155:$BA$1048576,MATCH($A1161,'Hoja de Trabajo para listado'!$AB$155:$AB$1048576,0),MATCH((CUADRO!O$4&amp;$E1161),'Hoja de Trabajo para listado'!$AB$151:$BA$151,0)),0)+IFERROR(INDEX('Hoja de Trabajo para listado'!$BC$155:$CB$1048576,MATCH($A1161,'Hoja de Trabajo para listado'!$BC$155:$BC$1048576,0),MATCH((CUADRO!O$4&amp;$E1161),'Hoja de Trabajo para listado'!$BC$151:$CB$151,0)),0)+IFERROR(INDEX('Hoja de Trabajo para listado'!$DE$153:$DG$274,MATCH($A1161,'Hoja de Trabajo para listado'!$DE$153:$DE$1048576,0),MATCH((CUADRO!O$4&amp;$E1161),'Hoja de Trabajo para listado'!$DE$151:$DG$151,0)),0)+IFERROR(INDEX('Hoja de Trabajo para listado'!$CD$155:$DC$1048576,MATCH($A1161,'Hoja de Trabajo para listado'!$CD$155:$CD$1048576,0),MATCH((CUADRO!O$4&amp;$E1161),'Hoja de Trabajo para listado'!$CD$151:$DC$151,0)),0)</f>
        <v>0</v>
      </c>
      <c r="P1161" s="243">
        <f ca="1">+IFERROR(INDEX('Hoja de Trabajo para listado'!$A$155:$Z$1048576,MATCH($A1161,'Hoja de Trabajo para listado'!$A$155:$A$1048576,0),MATCH((CUADRO!P$4&amp;$E1161),'Hoja de Trabajo para listado'!$A$151:$Z$151,0)),0)+IFERROR(INDEX('Hoja de Trabajo para listado'!$AB$155:$BA$1048576,MATCH($A1161,'Hoja de Trabajo para listado'!$AB$155:$AB$1048576,0),MATCH((CUADRO!P$4&amp;$E1161),'Hoja de Trabajo para listado'!$AB$151:$BA$151,0)),0)+IFERROR(INDEX('Hoja de Trabajo para listado'!$BC$155:$CB$1048576,MATCH($A1161,'Hoja de Trabajo para listado'!$BC$155:$BC$1048576,0),MATCH((CUADRO!P$4&amp;$E1161),'Hoja de Trabajo para listado'!$BC$151:$CB$151,0)),0)+IFERROR(INDEX('Hoja de Trabajo para listado'!$DE$153:$DG$274,MATCH($A1161,'Hoja de Trabajo para listado'!$DE$153:$DE$1048576,0),MATCH((CUADRO!P$4&amp;$E1161),'Hoja de Trabajo para listado'!$DE$151:$DG$151,0)),0)+IFERROR(INDEX('Hoja de Trabajo para listado'!$CD$155:$DC$1048576,MATCH($A1161,'Hoja de Trabajo para listado'!$CD$155:$CD$1048576,0),MATCH((CUADRO!P$4&amp;$E1161),'Hoja de Trabajo para listado'!$CD$151:$DC$151,0)),0)</f>
        <v>0</v>
      </c>
      <c r="Q1161" s="243">
        <f ca="1">+IFERROR(INDEX('Hoja de Trabajo para listado'!$A$155:$Z$1048576,MATCH($A1161,'Hoja de Trabajo para listado'!$A$155:$A$1048576,0),MATCH((CUADRO!Q$4&amp;$E1161),'Hoja de Trabajo para listado'!$A$151:$Z$151,0)),0)+IFERROR(INDEX('Hoja de Trabajo para listado'!$AB$155:$BA$1048576,MATCH($A1161,'Hoja de Trabajo para listado'!$AB$155:$AB$1048576,0),MATCH((CUADRO!Q$4&amp;$E1161),'Hoja de Trabajo para listado'!$AB$151:$BA$151,0)),0)+IFERROR(INDEX('Hoja de Trabajo para listado'!$BC$155:$CB$1048576,MATCH($A1161,'Hoja de Trabajo para listado'!$BC$155:$BC$1048576,0),MATCH((CUADRO!Q$4&amp;$E1161),'Hoja de Trabajo para listado'!$BC$151:$CB$151,0)),0)+IFERROR(INDEX('Hoja de Trabajo para listado'!$DE$153:$DG$274,MATCH($A1161,'Hoja de Trabajo para listado'!$DE$153:$DE$1048576,0),MATCH((CUADRO!Q$4&amp;$E1161),'Hoja de Trabajo para listado'!$DE$151:$DG$151,0)),0)+IFERROR(INDEX('Hoja de Trabajo para listado'!$CD$155:$DC$1048576,MATCH($A1161,'Hoja de Trabajo para listado'!$CD$155:$CD$1048576,0),MATCH((CUADRO!Q$4&amp;$E1161),'Hoja de Trabajo para listado'!$CD$151:$DC$151,0)),0)</f>
        <v>0</v>
      </c>
      <c r="R1161" s="243">
        <f t="shared" ref="R1161:R1182" ca="1" si="43">+SUM(F1161:Q1161)</f>
        <v>0</v>
      </c>
      <c r="S1161" s="249"/>
      <c r="T1161" s="243">
        <f ca="1">+T1162</f>
        <v>0</v>
      </c>
      <c r="U1161" s="242">
        <f t="shared" ref="U1161:U1182" si="44">+IF(E1161="Débitos",1,2)</f>
        <v>1</v>
      </c>
      <c r="V1161" s="333" t="str">
        <f>+VLOOKUP(A1161,bd_lista!$A$3:$E$592,5,FALSE)</f>
        <v>Instituciones Descentralizadas Municipales</v>
      </c>
      <c r="W1161" s="387" t="str">
        <f>+V1161</f>
        <v>Instituciones Descentralizadas Municipales</v>
      </c>
      <c r="X1161" s="242">
        <f>+VLOOKUP(A1161,[4]Sheet1!$A$13:$D$744,4,FALSE)</f>
        <v>0</v>
      </c>
      <c r="Y1161" s="242" t="e">
        <f>+VLOOKUP(X1161,bd_lista!$A$3:$C$592,3,FALSE)</f>
        <v>#N/A</v>
      </c>
      <c r="Z1161" s="294">
        <f>+X1161</f>
        <v>0</v>
      </c>
      <c r="AA1161" s="295" t="e">
        <f>+Y1161</f>
        <v>#N/A</v>
      </c>
    </row>
    <row r="1162" spans="1:27" customFormat="1" ht="27" hidden="1" customHeight="1">
      <c r="A1162" s="32">
        <v>2333</v>
      </c>
      <c r="B1162" s="393"/>
      <c r="C1162" s="247" t="str">
        <f>+VLOOKUP(A1162,bd_lista!$A$3:$C$592,3,FALSE)</f>
        <v>ENTIDAD DIRECCIÓN DE LA TERMINAL DE BUSES DE TARIJA</v>
      </c>
      <c r="D1162" s="390"/>
      <c r="E1162" s="244" t="s">
        <v>1305</v>
      </c>
      <c r="F1162" s="243">
        <f ca="1">+IFERROR(INDEX('Hoja de Trabajo para listado'!$A$155:$Z$1048576,MATCH($A1162,'Hoja de Trabajo para listado'!$A$155:$A$1048576,0),MATCH((CUADRO!F$4&amp;$E1162),'Hoja de Trabajo para listado'!$A$151:$Z$151,0)),0)+IFERROR(INDEX('Hoja de Trabajo para listado'!$AB$155:$BA$1048576,MATCH($A1162,'Hoja de Trabajo para listado'!$AB$155:$AB$1048576,0),MATCH((CUADRO!F$4&amp;$E1162),'Hoja de Trabajo para listado'!$AB$151:$BA$151,0)),0)+IFERROR(INDEX('Hoja de Trabajo para listado'!$BC$155:$CB$1048576,MATCH($A1162,'Hoja de Trabajo para listado'!$BC$155:$BC$1048576,0),MATCH((CUADRO!F$4&amp;$E1162),'Hoja de Trabajo para listado'!$BC$151:$CB$151,0)),0)+IFERROR(INDEX('Hoja de Trabajo para listado'!$DE$153:$DG$274,MATCH($A1162,'Hoja de Trabajo para listado'!$DE$153:$DE$1048576,0),MATCH((CUADRO!F$4&amp;$E1162),'Hoja de Trabajo para listado'!$DE$151:$DG$151,0)),0)+IFERROR(INDEX('Hoja de Trabajo para listado'!$CD$155:$DC$1048576,MATCH($A1162,'Hoja de Trabajo para listado'!$CD$155:$CD$1048576,0),MATCH((CUADRO!F$4&amp;$E1162),'Hoja de Trabajo para listado'!$CD$151:$DC$151,0)),0)</f>
        <v>0</v>
      </c>
      <c r="G1162" s="243">
        <f ca="1">+IFERROR(INDEX('Hoja de Trabajo para listado'!$A$155:$Z$1048576,MATCH($A1162,'Hoja de Trabajo para listado'!$A$155:$A$1048576,0),MATCH((CUADRO!G$4&amp;$E1162),'Hoja de Trabajo para listado'!$A$151:$Z$151,0)),0)+IFERROR(INDEX('Hoja de Trabajo para listado'!$AB$155:$BA$1048576,MATCH($A1162,'Hoja de Trabajo para listado'!$AB$155:$AB$1048576,0),MATCH((CUADRO!G$4&amp;$E1162),'Hoja de Trabajo para listado'!$AB$151:$BA$151,0)),0)+IFERROR(INDEX('Hoja de Trabajo para listado'!$BC$155:$CB$1048576,MATCH($A1162,'Hoja de Trabajo para listado'!$BC$155:$BC$1048576,0),MATCH((CUADRO!G$4&amp;$E1162),'Hoja de Trabajo para listado'!$BC$151:$CB$151,0)),0)+IFERROR(INDEX('Hoja de Trabajo para listado'!$DE$153:$DG$274,MATCH($A1162,'Hoja de Trabajo para listado'!$DE$153:$DE$1048576,0),MATCH((CUADRO!G$4&amp;$E1162),'Hoja de Trabajo para listado'!$DE$151:$DG$151,0)),0)+IFERROR(INDEX('Hoja de Trabajo para listado'!$CD$155:$DC$1048576,MATCH($A1162,'Hoja de Trabajo para listado'!$CD$155:$CD$1048576,0),MATCH((CUADRO!G$4&amp;$E1162),'Hoja de Trabajo para listado'!$CD$151:$DC$151,0)),0)</f>
        <v>0</v>
      </c>
      <c r="H1162" s="243">
        <f ca="1">+IFERROR(INDEX('Hoja de Trabajo para listado'!$A$155:$Z$1048576,MATCH($A1162,'Hoja de Trabajo para listado'!$A$155:$A$1048576,0),MATCH((CUADRO!H$4&amp;$E1162),'Hoja de Trabajo para listado'!$A$151:$Z$151,0)),0)+IFERROR(INDEX('Hoja de Trabajo para listado'!$AB$155:$BA$1048576,MATCH($A1162,'Hoja de Trabajo para listado'!$AB$155:$AB$1048576,0),MATCH((CUADRO!H$4&amp;$E1162),'Hoja de Trabajo para listado'!$AB$151:$BA$151,0)),0)+IFERROR(INDEX('Hoja de Trabajo para listado'!$BC$155:$CB$1048576,MATCH($A1162,'Hoja de Trabajo para listado'!$BC$155:$BC$1048576,0),MATCH((CUADRO!H$4&amp;$E1162),'Hoja de Trabajo para listado'!$BC$151:$CB$151,0)),0)+IFERROR(INDEX('Hoja de Trabajo para listado'!$DE$153:$DG$274,MATCH($A1162,'Hoja de Trabajo para listado'!$DE$153:$DE$1048576,0),MATCH((CUADRO!H$4&amp;$E1162),'Hoja de Trabajo para listado'!$DE$151:$DG$151,0)),0)+IFERROR(INDEX('Hoja de Trabajo para listado'!$CD$155:$DC$1048576,MATCH($A1162,'Hoja de Trabajo para listado'!$CD$155:$CD$1048576,0),MATCH((CUADRO!H$4&amp;$E1162),'Hoja de Trabajo para listado'!$CD$151:$DC$151,0)),0)</f>
        <v>0</v>
      </c>
      <c r="I1162" s="243">
        <f ca="1">+IFERROR(INDEX('Hoja de Trabajo para listado'!$A$155:$Z$1048576,MATCH($A1162,'Hoja de Trabajo para listado'!$A$155:$A$1048576,0),MATCH((CUADRO!I$4&amp;$E1162),'Hoja de Trabajo para listado'!$A$151:$Z$151,0)),0)+IFERROR(INDEX('Hoja de Trabajo para listado'!$AB$155:$BA$1048576,MATCH($A1162,'Hoja de Trabajo para listado'!$AB$155:$AB$1048576,0),MATCH((CUADRO!I$4&amp;$E1162),'Hoja de Trabajo para listado'!$AB$151:$BA$151,0)),0)+IFERROR(INDEX('Hoja de Trabajo para listado'!$BC$155:$CB$1048576,MATCH($A1162,'Hoja de Trabajo para listado'!$BC$155:$BC$1048576,0),MATCH((CUADRO!I$4&amp;$E1162),'Hoja de Trabajo para listado'!$BC$151:$CB$151,0)),0)+IFERROR(INDEX('Hoja de Trabajo para listado'!$DE$153:$DG$274,MATCH($A1162,'Hoja de Trabajo para listado'!$DE$153:$DE$1048576,0),MATCH((CUADRO!I$4&amp;$E1162),'Hoja de Trabajo para listado'!$DE$151:$DG$151,0)),0)+IFERROR(INDEX('Hoja de Trabajo para listado'!$CD$155:$DC$1048576,MATCH($A1162,'Hoja de Trabajo para listado'!$CD$155:$CD$1048576,0),MATCH((CUADRO!I$4&amp;$E1162),'Hoja de Trabajo para listado'!$CD$151:$DC$151,0)),0)</f>
        <v>0</v>
      </c>
      <c r="J1162" s="243">
        <f ca="1">+IFERROR(INDEX('Hoja de Trabajo para listado'!$A$155:$Z$1048576,MATCH($A1162,'Hoja de Trabajo para listado'!$A$155:$A$1048576,0),MATCH((CUADRO!J$4&amp;$E1162),'Hoja de Trabajo para listado'!$A$151:$Z$151,0)),0)+IFERROR(INDEX('Hoja de Trabajo para listado'!$AB$155:$BA$1048576,MATCH($A1162,'Hoja de Trabajo para listado'!$AB$155:$AB$1048576,0),MATCH((CUADRO!J$4&amp;$E1162),'Hoja de Trabajo para listado'!$AB$151:$BA$151,0)),0)+IFERROR(INDEX('Hoja de Trabajo para listado'!$BC$155:$CB$1048576,MATCH($A1162,'Hoja de Trabajo para listado'!$BC$155:$BC$1048576,0),MATCH((CUADRO!J$4&amp;$E1162),'Hoja de Trabajo para listado'!$BC$151:$CB$151,0)),0)+IFERROR(INDEX('Hoja de Trabajo para listado'!$DE$153:$DG$274,MATCH($A1162,'Hoja de Trabajo para listado'!$DE$153:$DE$1048576,0),MATCH((CUADRO!J$4&amp;$E1162),'Hoja de Trabajo para listado'!$DE$151:$DG$151,0)),0)+IFERROR(INDEX('Hoja de Trabajo para listado'!$CD$155:$DC$1048576,MATCH($A1162,'Hoja de Trabajo para listado'!$CD$155:$CD$1048576,0),MATCH((CUADRO!J$4&amp;$E1162),'Hoja de Trabajo para listado'!$CD$151:$DC$151,0)),0)</f>
        <v>0</v>
      </c>
      <c r="K1162" s="243">
        <f ca="1">+IFERROR(INDEX('Hoja de Trabajo para listado'!$A$155:$Z$1048576,MATCH($A1162,'Hoja de Trabajo para listado'!$A$155:$A$1048576,0),MATCH((CUADRO!K$4&amp;$E1162),'Hoja de Trabajo para listado'!$A$151:$Z$151,0)),0)+IFERROR(INDEX('Hoja de Trabajo para listado'!$AB$155:$BA$1048576,MATCH($A1162,'Hoja de Trabajo para listado'!$AB$155:$AB$1048576,0),MATCH((CUADRO!K$4&amp;$E1162),'Hoja de Trabajo para listado'!$AB$151:$BA$151,0)),0)+IFERROR(INDEX('Hoja de Trabajo para listado'!$BC$155:$CB$1048576,MATCH($A1162,'Hoja de Trabajo para listado'!$BC$155:$BC$1048576,0),MATCH((CUADRO!K$4&amp;$E1162),'Hoja de Trabajo para listado'!$BC$151:$CB$151,0)),0)+IFERROR(INDEX('Hoja de Trabajo para listado'!$DE$153:$DG$274,MATCH($A1162,'Hoja de Trabajo para listado'!$DE$153:$DE$1048576,0),MATCH((CUADRO!K$4&amp;$E1162),'Hoja de Trabajo para listado'!$DE$151:$DG$151,0)),0)+IFERROR(INDEX('Hoja de Trabajo para listado'!$CD$155:$DC$1048576,MATCH($A1162,'Hoja de Trabajo para listado'!$CD$155:$CD$1048576,0),MATCH((CUADRO!K$4&amp;$E1162),'Hoja de Trabajo para listado'!$CD$151:$DC$151,0)),0)</f>
        <v>0</v>
      </c>
      <c r="L1162" s="243">
        <f ca="1">+IFERROR(INDEX('Hoja de Trabajo para listado'!$A$155:$Z$1048576,MATCH($A1162,'Hoja de Trabajo para listado'!$A$155:$A$1048576,0),MATCH((CUADRO!L$4&amp;$E1162),'Hoja de Trabajo para listado'!$A$151:$Z$151,0)),0)+IFERROR(INDEX('Hoja de Trabajo para listado'!$AB$155:$BA$1048576,MATCH($A1162,'Hoja de Trabajo para listado'!$AB$155:$AB$1048576,0),MATCH((CUADRO!L$4&amp;$E1162),'Hoja de Trabajo para listado'!$AB$151:$BA$151,0)),0)+IFERROR(INDEX('Hoja de Trabajo para listado'!$BC$155:$CB$1048576,MATCH($A1162,'Hoja de Trabajo para listado'!$BC$155:$BC$1048576,0),MATCH((CUADRO!L$4&amp;$E1162),'Hoja de Trabajo para listado'!$BC$151:$CB$151,0)),0)+IFERROR(INDEX('Hoja de Trabajo para listado'!$DE$153:$DG$274,MATCH($A1162,'Hoja de Trabajo para listado'!$DE$153:$DE$1048576,0),MATCH((CUADRO!L$4&amp;$E1162),'Hoja de Trabajo para listado'!$DE$151:$DG$151,0)),0)+IFERROR(INDEX('Hoja de Trabajo para listado'!$CD$155:$DC$1048576,MATCH($A1162,'Hoja de Trabajo para listado'!$CD$155:$CD$1048576,0),MATCH((CUADRO!L$4&amp;$E1162),'Hoja de Trabajo para listado'!$CD$151:$DC$151,0)),0)</f>
        <v>0</v>
      </c>
      <c r="M1162" s="243">
        <f ca="1">+IFERROR(INDEX('Hoja de Trabajo para listado'!$A$155:$Z$1048576,MATCH($A1162,'Hoja de Trabajo para listado'!$A$155:$A$1048576,0),MATCH((CUADRO!M$4&amp;$E1162),'Hoja de Trabajo para listado'!$A$151:$Z$151,0)),0)+IFERROR(INDEX('Hoja de Trabajo para listado'!$AB$155:$BA$1048576,MATCH($A1162,'Hoja de Trabajo para listado'!$AB$155:$AB$1048576,0),MATCH((CUADRO!M$4&amp;$E1162),'Hoja de Trabajo para listado'!$AB$151:$BA$151,0)),0)+IFERROR(INDEX('Hoja de Trabajo para listado'!$BC$155:$CB$1048576,MATCH($A1162,'Hoja de Trabajo para listado'!$BC$155:$BC$1048576,0),MATCH((CUADRO!M$4&amp;$E1162),'Hoja de Trabajo para listado'!$BC$151:$CB$151,0)),0)+IFERROR(INDEX('Hoja de Trabajo para listado'!$DE$153:$DG$274,MATCH($A1162,'Hoja de Trabajo para listado'!$DE$153:$DE$1048576,0),MATCH((CUADRO!M$4&amp;$E1162),'Hoja de Trabajo para listado'!$DE$151:$DG$151,0)),0)+IFERROR(INDEX('Hoja de Trabajo para listado'!$CD$155:$DC$1048576,MATCH($A1162,'Hoja de Trabajo para listado'!$CD$155:$CD$1048576,0),MATCH((CUADRO!M$4&amp;$E1162),'Hoja de Trabajo para listado'!$CD$151:$DC$151,0)),0)</f>
        <v>0</v>
      </c>
      <c r="N1162" s="243">
        <f ca="1">+IFERROR(INDEX('Hoja de Trabajo para listado'!$A$155:$Z$1048576,MATCH($A1162,'Hoja de Trabajo para listado'!$A$155:$A$1048576,0),MATCH((CUADRO!N$4&amp;$E1162),'Hoja de Trabajo para listado'!$A$151:$Z$151,0)),0)+IFERROR(INDEX('Hoja de Trabajo para listado'!$AB$155:$BA$1048576,MATCH($A1162,'Hoja de Trabajo para listado'!$AB$155:$AB$1048576,0),MATCH((CUADRO!N$4&amp;$E1162),'Hoja de Trabajo para listado'!$AB$151:$BA$151,0)),0)+IFERROR(INDEX('Hoja de Trabajo para listado'!$BC$155:$CB$1048576,MATCH($A1162,'Hoja de Trabajo para listado'!$BC$155:$BC$1048576,0),MATCH((CUADRO!N$4&amp;$E1162),'Hoja de Trabajo para listado'!$BC$151:$CB$151,0)),0)+IFERROR(INDEX('Hoja de Trabajo para listado'!$DE$153:$DG$274,MATCH($A1162,'Hoja de Trabajo para listado'!$DE$153:$DE$1048576,0),MATCH((CUADRO!N$4&amp;$E1162),'Hoja de Trabajo para listado'!$DE$151:$DG$151,0)),0)+IFERROR(INDEX('Hoja de Trabajo para listado'!$CD$155:$DC$1048576,MATCH($A1162,'Hoja de Trabajo para listado'!$CD$155:$CD$1048576,0),MATCH((CUADRO!N$4&amp;$E1162),'Hoja de Trabajo para listado'!$CD$151:$DC$151,0)),0)</f>
        <v>0</v>
      </c>
      <c r="O1162" s="243">
        <f ca="1">+IFERROR(INDEX('Hoja de Trabajo para listado'!$A$155:$Z$1048576,MATCH($A1162,'Hoja de Trabajo para listado'!$A$155:$A$1048576,0),MATCH((CUADRO!O$4&amp;$E1162),'Hoja de Trabajo para listado'!$A$151:$Z$151,0)),0)+IFERROR(INDEX('Hoja de Trabajo para listado'!$AB$155:$BA$1048576,MATCH($A1162,'Hoja de Trabajo para listado'!$AB$155:$AB$1048576,0),MATCH((CUADRO!O$4&amp;$E1162),'Hoja de Trabajo para listado'!$AB$151:$BA$151,0)),0)+IFERROR(INDEX('Hoja de Trabajo para listado'!$BC$155:$CB$1048576,MATCH($A1162,'Hoja de Trabajo para listado'!$BC$155:$BC$1048576,0),MATCH((CUADRO!O$4&amp;$E1162),'Hoja de Trabajo para listado'!$BC$151:$CB$151,0)),0)+IFERROR(INDEX('Hoja de Trabajo para listado'!$DE$153:$DG$274,MATCH($A1162,'Hoja de Trabajo para listado'!$DE$153:$DE$1048576,0),MATCH((CUADRO!O$4&amp;$E1162),'Hoja de Trabajo para listado'!$DE$151:$DG$151,0)),0)+IFERROR(INDEX('Hoja de Trabajo para listado'!$CD$155:$DC$1048576,MATCH($A1162,'Hoja de Trabajo para listado'!$CD$155:$CD$1048576,0),MATCH((CUADRO!O$4&amp;$E1162),'Hoja de Trabajo para listado'!$CD$151:$DC$151,0)),0)</f>
        <v>0</v>
      </c>
      <c r="P1162" s="243">
        <f ca="1">+IFERROR(INDEX('Hoja de Trabajo para listado'!$A$155:$Z$1048576,MATCH($A1162,'Hoja de Trabajo para listado'!$A$155:$A$1048576,0),MATCH((CUADRO!P$4&amp;$E1162),'Hoja de Trabajo para listado'!$A$151:$Z$151,0)),0)+IFERROR(INDEX('Hoja de Trabajo para listado'!$AB$155:$BA$1048576,MATCH($A1162,'Hoja de Trabajo para listado'!$AB$155:$AB$1048576,0),MATCH((CUADRO!P$4&amp;$E1162),'Hoja de Trabajo para listado'!$AB$151:$BA$151,0)),0)+IFERROR(INDEX('Hoja de Trabajo para listado'!$BC$155:$CB$1048576,MATCH($A1162,'Hoja de Trabajo para listado'!$BC$155:$BC$1048576,0),MATCH((CUADRO!P$4&amp;$E1162),'Hoja de Trabajo para listado'!$BC$151:$CB$151,0)),0)+IFERROR(INDEX('Hoja de Trabajo para listado'!$DE$153:$DG$274,MATCH($A1162,'Hoja de Trabajo para listado'!$DE$153:$DE$1048576,0),MATCH((CUADRO!P$4&amp;$E1162),'Hoja de Trabajo para listado'!$DE$151:$DG$151,0)),0)+IFERROR(INDEX('Hoja de Trabajo para listado'!$CD$155:$DC$1048576,MATCH($A1162,'Hoja de Trabajo para listado'!$CD$155:$CD$1048576,0),MATCH((CUADRO!P$4&amp;$E1162),'Hoja de Trabajo para listado'!$CD$151:$DC$151,0)),0)</f>
        <v>0</v>
      </c>
      <c r="Q1162" s="243">
        <f ca="1">+IFERROR(INDEX('Hoja de Trabajo para listado'!$A$155:$Z$1048576,MATCH($A1162,'Hoja de Trabajo para listado'!$A$155:$A$1048576,0),MATCH((CUADRO!Q$4&amp;$E1162),'Hoja de Trabajo para listado'!$A$151:$Z$151,0)),0)+IFERROR(INDEX('Hoja de Trabajo para listado'!$AB$155:$BA$1048576,MATCH($A1162,'Hoja de Trabajo para listado'!$AB$155:$AB$1048576,0),MATCH((CUADRO!Q$4&amp;$E1162),'Hoja de Trabajo para listado'!$AB$151:$BA$151,0)),0)+IFERROR(INDEX('Hoja de Trabajo para listado'!$BC$155:$CB$1048576,MATCH($A1162,'Hoja de Trabajo para listado'!$BC$155:$BC$1048576,0),MATCH((CUADRO!Q$4&amp;$E1162),'Hoja de Trabajo para listado'!$BC$151:$CB$151,0)),0)+IFERROR(INDEX('Hoja de Trabajo para listado'!$DE$153:$DG$274,MATCH($A1162,'Hoja de Trabajo para listado'!$DE$153:$DE$1048576,0),MATCH((CUADRO!Q$4&amp;$E1162),'Hoja de Trabajo para listado'!$DE$151:$DG$151,0)),0)+IFERROR(INDEX('Hoja de Trabajo para listado'!$CD$155:$DC$1048576,MATCH($A1162,'Hoja de Trabajo para listado'!$CD$155:$CD$1048576,0),MATCH((CUADRO!Q$4&amp;$E1162),'Hoja de Trabajo para listado'!$CD$151:$DC$151,0)),0)</f>
        <v>0</v>
      </c>
      <c r="R1162" s="243">
        <f t="shared" ca="1" si="43"/>
        <v>0</v>
      </c>
      <c r="S1162" s="249">
        <f ca="1">+R1161+R1162</f>
        <v>0</v>
      </c>
      <c r="T1162" s="243">
        <f ca="1">+S1162</f>
        <v>0</v>
      </c>
      <c r="U1162" s="242">
        <f t="shared" si="44"/>
        <v>2</v>
      </c>
      <c r="V1162" s="333" t="str">
        <f>+VLOOKUP(A1162,bd_lista!$A$3:$E$592,5,FALSE)</f>
        <v>Instituciones Descentralizadas Municipales</v>
      </c>
      <c r="W1162" s="388"/>
      <c r="X1162" s="242">
        <f>+VLOOKUP(A1162,[4]Sheet1!$A$13:$D$744,4,FALSE)</f>
        <v>0</v>
      </c>
      <c r="Y1162" s="242" t="e">
        <f>+VLOOKUP(X1162,bd_lista!$A$3:$C$592,3,FALSE)</f>
        <v>#N/A</v>
      </c>
      <c r="Z1162" s="292"/>
      <c r="AA1162" s="293"/>
    </row>
    <row r="1163" spans="1:27" customFormat="1" ht="27" hidden="1" customHeight="1">
      <c r="A1163" s="32">
        <v>2334</v>
      </c>
      <c r="B1163" s="392">
        <f>+A1163</f>
        <v>2334</v>
      </c>
      <c r="C1163" s="247" t="str">
        <f>+VLOOKUP(A1163,bd_lista!$A$3:$C$592,3,FALSE)</f>
        <v>ENTIDAD DESCENTRALIZADA MUNICIPAL DE MAQUINARIA Y EQUIPO</v>
      </c>
      <c r="D1163" s="389" t="str">
        <f>+C1163</f>
        <v>ENTIDAD DESCENTRALIZADA MUNICIPAL DE MAQUINARIA Y EQUIPO</v>
      </c>
      <c r="E1163" s="242" t="s">
        <v>1304</v>
      </c>
      <c r="F1163" s="243">
        <f ca="1">+IFERROR(INDEX('Hoja de Trabajo para listado'!$A$155:$Z$1048576,MATCH($A1163,'Hoja de Trabajo para listado'!$A$155:$A$1048576,0),MATCH((CUADRO!F$4&amp;$E1163),'Hoja de Trabajo para listado'!$A$151:$Z$151,0)),0)+IFERROR(INDEX('Hoja de Trabajo para listado'!$AB$155:$BA$1048576,MATCH($A1163,'Hoja de Trabajo para listado'!$AB$155:$AB$1048576,0),MATCH((CUADRO!F$4&amp;$E1163),'Hoja de Trabajo para listado'!$AB$151:$BA$151,0)),0)+IFERROR(INDEX('Hoja de Trabajo para listado'!$BC$155:$CB$1048576,MATCH($A1163,'Hoja de Trabajo para listado'!$BC$155:$BC$1048576,0),MATCH((CUADRO!F$4&amp;$E1163),'Hoja de Trabajo para listado'!$BC$151:$CB$151,0)),0)+IFERROR(INDEX('Hoja de Trabajo para listado'!$DE$153:$DG$274,MATCH($A1163,'Hoja de Trabajo para listado'!$DE$153:$DE$1048576,0),MATCH((CUADRO!F$4&amp;$E1163),'Hoja de Trabajo para listado'!$DE$151:$DG$151,0)),0)+IFERROR(INDEX('Hoja de Trabajo para listado'!$CD$155:$DC$1048576,MATCH($A1163,'Hoja de Trabajo para listado'!$CD$155:$CD$1048576,0),MATCH((CUADRO!F$4&amp;$E1163),'Hoja de Trabajo para listado'!$CD$151:$DC$151,0)),0)</f>
        <v>0</v>
      </c>
      <c r="G1163" s="243">
        <f ca="1">+IFERROR(INDEX('Hoja de Trabajo para listado'!$A$155:$Z$1048576,MATCH($A1163,'Hoja de Trabajo para listado'!$A$155:$A$1048576,0),MATCH((CUADRO!G$4&amp;$E1163),'Hoja de Trabajo para listado'!$A$151:$Z$151,0)),0)+IFERROR(INDEX('Hoja de Trabajo para listado'!$AB$155:$BA$1048576,MATCH($A1163,'Hoja de Trabajo para listado'!$AB$155:$AB$1048576,0),MATCH((CUADRO!G$4&amp;$E1163),'Hoja de Trabajo para listado'!$AB$151:$BA$151,0)),0)+IFERROR(INDEX('Hoja de Trabajo para listado'!$BC$155:$CB$1048576,MATCH($A1163,'Hoja de Trabajo para listado'!$BC$155:$BC$1048576,0),MATCH((CUADRO!G$4&amp;$E1163),'Hoja de Trabajo para listado'!$BC$151:$CB$151,0)),0)+IFERROR(INDEX('Hoja de Trabajo para listado'!$DE$153:$DG$274,MATCH($A1163,'Hoja de Trabajo para listado'!$DE$153:$DE$1048576,0),MATCH((CUADRO!G$4&amp;$E1163),'Hoja de Trabajo para listado'!$DE$151:$DG$151,0)),0)+IFERROR(INDEX('Hoja de Trabajo para listado'!$CD$155:$DC$1048576,MATCH($A1163,'Hoja de Trabajo para listado'!$CD$155:$CD$1048576,0),MATCH((CUADRO!G$4&amp;$E1163),'Hoja de Trabajo para listado'!$CD$151:$DC$151,0)),0)</f>
        <v>0</v>
      </c>
      <c r="H1163" s="243">
        <f ca="1">+IFERROR(INDEX('Hoja de Trabajo para listado'!$A$155:$Z$1048576,MATCH($A1163,'Hoja de Trabajo para listado'!$A$155:$A$1048576,0),MATCH((CUADRO!H$4&amp;$E1163),'Hoja de Trabajo para listado'!$A$151:$Z$151,0)),0)+IFERROR(INDEX('Hoja de Trabajo para listado'!$AB$155:$BA$1048576,MATCH($A1163,'Hoja de Trabajo para listado'!$AB$155:$AB$1048576,0),MATCH((CUADRO!H$4&amp;$E1163),'Hoja de Trabajo para listado'!$AB$151:$BA$151,0)),0)+IFERROR(INDEX('Hoja de Trabajo para listado'!$BC$155:$CB$1048576,MATCH($A1163,'Hoja de Trabajo para listado'!$BC$155:$BC$1048576,0),MATCH((CUADRO!H$4&amp;$E1163),'Hoja de Trabajo para listado'!$BC$151:$CB$151,0)),0)+IFERROR(INDEX('Hoja de Trabajo para listado'!$DE$153:$DG$274,MATCH($A1163,'Hoja de Trabajo para listado'!$DE$153:$DE$1048576,0),MATCH((CUADRO!H$4&amp;$E1163),'Hoja de Trabajo para listado'!$DE$151:$DG$151,0)),0)+IFERROR(INDEX('Hoja de Trabajo para listado'!$CD$155:$DC$1048576,MATCH($A1163,'Hoja de Trabajo para listado'!$CD$155:$CD$1048576,0),MATCH((CUADRO!H$4&amp;$E1163),'Hoja de Trabajo para listado'!$CD$151:$DC$151,0)),0)</f>
        <v>0</v>
      </c>
      <c r="I1163" s="243">
        <f ca="1">+IFERROR(INDEX('Hoja de Trabajo para listado'!$A$155:$Z$1048576,MATCH($A1163,'Hoja de Trabajo para listado'!$A$155:$A$1048576,0),MATCH((CUADRO!I$4&amp;$E1163),'Hoja de Trabajo para listado'!$A$151:$Z$151,0)),0)+IFERROR(INDEX('Hoja de Trabajo para listado'!$AB$155:$BA$1048576,MATCH($A1163,'Hoja de Trabajo para listado'!$AB$155:$AB$1048576,0),MATCH((CUADRO!I$4&amp;$E1163),'Hoja de Trabajo para listado'!$AB$151:$BA$151,0)),0)+IFERROR(INDEX('Hoja de Trabajo para listado'!$BC$155:$CB$1048576,MATCH($A1163,'Hoja de Trabajo para listado'!$BC$155:$BC$1048576,0),MATCH((CUADRO!I$4&amp;$E1163),'Hoja de Trabajo para listado'!$BC$151:$CB$151,0)),0)+IFERROR(INDEX('Hoja de Trabajo para listado'!$DE$153:$DG$274,MATCH($A1163,'Hoja de Trabajo para listado'!$DE$153:$DE$1048576,0),MATCH((CUADRO!I$4&amp;$E1163),'Hoja de Trabajo para listado'!$DE$151:$DG$151,0)),0)+IFERROR(INDEX('Hoja de Trabajo para listado'!$CD$155:$DC$1048576,MATCH($A1163,'Hoja de Trabajo para listado'!$CD$155:$CD$1048576,0),MATCH((CUADRO!I$4&amp;$E1163),'Hoja de Trabajo para listado'!$CD$151:$DC$151,0)),0)</f>
        <v>0</v>
      </c>
      <c r="J1163" s="243">
        <f ca="1">+IFERROR(INDEX('Hoja de Trabajo para listado'!$A$155:$Z$1048576,MATCH($A1163,'Hoja de Trabajo para listado'!$A$155:$A$1048576,0),MATCH((CUADRO!J$4&amp;$E1163),'Hoja de Trabajo para listado'!$A$151:$Z$151,0)),0)+IFERROR(INDEX('Hoja de Trabajo para listado'!$AB$155:$BA$1048576,MATCH($A1163,'Hoja de Trabajo para listado'!$AB$155:$AB$1048576,0),MATCH((CUADRO!J$4&amp;$E1163),'Hoja de Trabajo para listado'!$AB$151:$BA$151,0)),0)+IFERROR(INDEX('Hoja de Trabajo para listado'!$BC$155:$CB$1048576,MATCH($A1163,'Hoja de Trabajo para listado'!$BC$155:$BC$1048576,0),MATCH((CUADRO!J$4&amp;$E1163),'Hoja de Trabajo para listado'!$BC$151:$CB$151,0)),0)+IFERROR(INDEX('Hoja de Trabajo para listado'!$DE$153:$DG$274,MATCH($A1163,'Hoja de Trabajo para listado'!$DE$153:$DE$1048576,0),MATCH((CUADRO!J$4&amp;$E1163),'Hoja de Trabajo para listado'!$DE$151:$DG$151,0)),0)+IFERROR(INDEX('Hoja de Trabajo para listado'!$CD$155:$DC$1048576,MATCH($A1163,'Hoja de Trabajo para listado'!$CD$155:$CD$1048576,0),MATCH((CUADRO!J$4&amp;$E1163),'Hoja de Trabajo para listado'!$CD$151:$DC$151,0)),0)</f>
        <v>0</v>
      </c>
      <c r="K1163" s="243">
        <f ca="1">+IFERROR(INDEX('Hoja de Trabajo para listado'!$A$155:$Z$1048576,MATCH($A1163,'Hoja de Trabajo para listado'!$A$155:$A$1048576,0),MATCH((CUADRO!K$4&amp;$E1163),'Hoja de Trabajo para listado'!$A$151:$Z$151,0)),0)+IFERROR(INDEX('Hoja de Trabajo para listado'!$AB$155:$BA$1048576,MATCH($A1163,'Hoja de Trabajo para listado'!$AB$155:$AB$1048576,0),MATCH((CUADRO!K$4&amp;$E1163),'Hoja de Trabajo para listado'!$AB$151:$BA$151,0)),0)+IFERROR(INDEX('Hoja de Trabajo para listado'!$BC$155:$CB$1048576,MATCH($A1163,'Hoja de Trabajo para listado'!$BC$155:$BC$1048576,0),MATCH((CUADRO!K$4&amp;$E1163),'Hoja de Trabajo para listado'!$BC$151:$CB$151,0)),0)+IFERROR(INDEX('Hoja de Trabajo para listado'!$DE$153:$DG$274,MATCH($A1163,'Hoja de Trabajo para listado'!$DE$153:$DE$1048576,0),MATCH((CUADRO!K$4&amp;$E1163),'Hoja de Trabajo para listado'!$DE$151:$DG$151,0)),0)+IFERROR(INDEX('Hoja de Trabajo para listado'!$CD$155:$DC$1048576,MATCH($A1163,'Hoja de Trabajo para listado'!$CD$155:$CD$1048576,0),MATCH((CUADRO!K$4&amp;$E1163),'Hoja de Trabajo para listado'!$CD$151:$DC$151,0)),0)</f>
        <v>0</v>
      </c>
      <c r="L1163" s="243">
        <f ca="1">+IFERROR(INDEX('Hoja de Trabajo para listado'!$A$155:$Z$1048576,MATCH($A1163,'Hoja de Trabajo para listado'!$A$155:$A$1048576,0),MATCH((CUADRO!L$4&amp;$E1163),'Hoja de Trabajo para listado'!$A$151:$Z$151,0)),0)+IFERROR(INDEX('Hoja de Trabajo para listado'!$AB$155:$BA$1048576,MATCH($A1163,'Hoja de Trabajo para listado'!$AB$155:$AB$1048576,0),MATCH((CUADRO!L$4&amp;$E1163),'Hoja de Trabajo para listado'!$AB$151:$BA$151,0)),0)+IFERROR(INDEX('Hoja de Trabajo para listado'!$BC$155:$CB$1048576,MATCH($A1163,'Hoja de Trabajo para listado'!$BC$155:$BC$1048576,0),MATCH((CUADRO!L$4&amp;$E1163),'Hoja de Trabajo para listado'!$BC$151:$CB$151,0)),0)+IFERROR(INDEX('Hoja de Trabajo para listado'!$DE$153:$DG$274,MATCH($A1163,'Hoja de Trabajo para listado'!$DE$153:$DE$1048576,0),MATCH((CUADRO!L$4&amp;$E1163),'Hoja de Trabajo para listado'!$DE$151:$DG$151,0)),0)+IFERROR(INDEX('Hoja de Trabajo para listado'!$CD$155:$DC$1048576,MATCH($A1163,'Hoja de Trabajo para listado'!$CD$155:$CD$1048576,0),MATCH((CUADRO!L$4&amp;$E1163),'Hoja de Trabajo para listado'!$CD$151:$DC$151,0)),0)</f>
        <v>0</v>
      </c>
      <c r="M1163" s="243">
        <f ca="1">+IFERROR(INDEX('Hoja de Trabajo para listado'!$A$155:$Z$1048576,MATCH($A1163,'Hoja de Trabajo para listado'!$A$155:$A$1048576,0),MATCH((CUADRO!M$4&amp;$E1163),'Hoja de Trabajo para listado'!$A$151:$Z$151,0)),0)+IFERROR(INDEX('Hoja de Trabajo para listado'!$AB$155:$BA$1048576,MATCH($A1163,'Hoja de Trabajo para listado'!$AB$155:$AB$1048576,0),MATCH((CUADRO!M$4&amp;$E1163),'Hoja de Trabajo para listado'!$AB$151:$BA$151,0)),0)+IFERROR(INDEX('Hoja de Trabajo para listado'!$BC$155:$CB$1048576,MATCH($A1163,'Hoja de Trabajo para listado'!$BC$155:$BC$1048576,0),MATCH((CUADRO!M$4&amp;$E1163),'Hoja de Trabajo para listado'!$BC$151:$CB$151,0)),0)+IFERROR(INDEX('Hoja de Trabajo para listado'!$DE$153:$DG$274,MATCH($A1163,'Hoja de Trabajo para listado'!$DE$153:$DE$1048576,0),MATCH((CUADRO!M$4&amp;$E1163),'Hoja de Trabajo para listado'!$DE$151:$DG$151,0)),0)+IFERROR(INDEX('Hoja de Trabajo para listado'!$CD$155:$DC$1048576,MATCH($A1163,'Hoja de Trabajo para listado'!$CD$155:$CD$1048576,0),MATCH((CUADRO!M$4&amp;$E1163),'Hoja de Trabajo para listado'!$CD$151:$DC$151,0)),0)</f>
        <v>0</v>
      </c>
      <c r="N1163" s="243">
        <f ca="1">+IFERROR(INDEX('Hoja de Trabajo para listado'!$A$155:$Z$1048576,MATCH($A1163,'Hoja de Trabajo para listado'!$A$155:$A$1048576,0),MATCH((CUADRO!N$4&amp;$E1163),'Hoja de Trabajo para listado'!$A$151:$Z$151,0)),0)+IFERROR(INDEX('Hoja de Trabajo para listado'!$AB$155:$BA$1048576,MATCH($A1163,'Hoja de Trabajo para listado'!$AB$155:$AB$1048576,0),MATCH((CUADRO!N$4&amp;$E1163),'Hoja de Trabajo para listado'!$AB$151:$BA$151,0)),0)+IFERROR(INDEX('Hoja de Trabajo para listado'!$BC$155:$CB$1048576,MATCH($A1163,'Hoja de Trabajo para listado'!$BC$155:$BC$1048576,0),MATCH((CUADRO!N$4&amp;$E1163),'Hoja de Trabajo para listado'!$BC$151:$CB$151,0)),0)+IFERROR(INDEX('Hoja de Trabajo para listado'!$DE$153:$DG$274,MATCH($A1163,'Hoja de Trabajo para listado'!$DE$153:$DE$1048576,0),MATCH((CUADRO!N$4&amp;$E1163),'Hoja de Trabajo para listado'!$DE$151:$DG$151,0)),0)+IFERROR(INDEX('Hoja de Trabajo para listado'!$CD$155:$DC$1048576,MATCH($A1163,'Hoja de Trabajo para listado'!$CD$155:$CD$1048576,0),MATCH((CUADRO!N$4&amp;$E1163),'Hoja de Trabajo para listado'!$CD$151:$DC$151,0)),0)</f>
        <v>0</v>
      </c>
      <c r="O1163" s="243">
        <f ca="1">+IFERROR(INDEX('Hoja de Trabajo para listado'!$A$155:$Z$1048576,MATCH($A1163,'Hoja de Trabajo para listado'!$A$155:$A$1048576,0),MATCH((CUADRO!O$4&amp;$E1163),'Hoja de Trabajo para listado'!$A$151:$Z$151,0)),0)+IFERROR(INDEX('Hoja de Trabajo para listado'!$AB$155:$BA$1048576,MATCH($A1163,'Hoja de Trabajo para listado'!$AB$155:$AB$1048576,0),MATCH((CUADRO!O$4&amp;$E1163),'Hoja de Trabajo para listado'!$AB$151:$BA$151,0)),0)+IFERROR(INDEX('Hoja de Trabajo para listado'!$BC$155:$CB$1048576,MATCH($A1163,'Hoja de Trabajo para listado'!$BC$155:$BC$1048576,0),MATCH((CUADRO!O$4&amp;$E1163),'Hoja de Trabajo para listado'!$BC$151:$CB$151,0)),0)+IFERROR(INDEX('Hoja de Trabajo para listado'!$DE$153:$DG$274,MATCH($A1163,'Hoja de Trabajo para listado'!$DE$153:$DE$1048576,0),MATCH((CUADRO!O$4&amp;$E1163),'Hoja de Trabajo para listado'!$DE$151:$DG$151,0)),0)+IFERROR(INDEX('Hoja de Trabajo para listado'!$CD$155:$DC$1048576,MATCH($A1163,'Hoja de Trabajo para listado'!$CD$155:$CD$1048576,0),MATCH((CUADRO!O$4&amp;$E1163),'Hoja de Trabajo para listado'!$CD$151:$DC$151,0)),0)</f>
        <v>0</v>
      </c>
      <c r="P1163" s="243">
        <f ca="1">+IFERROR(INDEX('Hoja de Trabajo para listado'!$A$155:$Z$1048576,MATCH($A1163,'Hoja de Trabajo para listado'!$A$155:$A$1048576,0),MATCH((CUADRO!P$4&amp;$E1163),'Hoja de Trabajo para listado'!$A$151:$Z$151,0)),0)+IFERROR(INDEX('Hoja de Trabajo para listado'!$AB$155:$BA$1048576,MATCH($A1163,'Hoja de Trabajo para listado'!$AB$155:$AB$1048576,0),MATCH((CUADRO!P$4&amp;$E1163),'Hoja de Trabajo para listado'!$AB$151:$BA$151,0)),0)+IFERROR(INDEX('Hoja de Trabajo para listado'!$BC$155:$CB$1048576,MATCH($A1163,'Hoja de Trabajo para listado'!$BC$155:$BC$1048576,0),MATCH((CUADRO!P$4&amp;$E1163),'Hoja de Trabajo para listado'!$BC$151:$CB$151,0)),0)+IFERROR(INDEX('Hoja de Trabajo para listado'!$DE$153:$DG$274,MATCH($A1163,'Hoja de Trabajo para listado'!$DE$153:$DE$1048576,0),MATCH((CUADRO!P$4&amp;$E1163),'Hoja de Trabajo para listado'!$DE$151:$DG$151,0)),0)+IFERROR(INDEX('Hoja de Trabajo para listado'!$CD$155:$DC$1048576,MATCH($A1163,'Hoja de Trabajo para listado'!$CD$155:$CD$1048576,0),MATCH((CUADRO!P$4&amp;$E1163),'Hoja de Trabajo para listado'!$CD$151:$DC$151,0)),0)</f>
        <v>0</v>
      </c>
      <c r="Q1163" s="243">
        <f ca="1">+IFERROR(INDEX('Hoja de Trabajo para listado'!$A$155:$Z$1048576,MATCH($A1163,'Hoja de Trabajo para listado'!$A$155:$A$1048576,0),MATCH((CUADRO!Q$4&amp;$E1163),'Hoja de Trabajo para listado'!$A$151:$Z$151,0)),0)+IFERROR(INDEX('Hoja de Trabajo para listado'!$AB$155:$BA$1048576,MATCH($A1163,'Hoja de Trabajo para listado'!$AB$155:$AB$1048576,0),MATCH((CUADRO!Q$4&amp;$E1163),'Hoja de Trabajo para listado'!$AB$151:$BA$151,0)),0)+IFERROR(INDEX('Hoja de Trabajo para listado'!$BC$155:$CB$1048576,MATCH($A1163,'Hoja de Trabajo para listado'!$BC$155:$BC$1048576,0),MATCH((CUADRO!Q$4&amp;$E1163),'Hoja de Trabajo para listado'!$BC$151:$CB$151,0)),0)+IFERROR(INDEX('Hoja de Trabajo para listado'!$DE$153:$DG$274,MATCH($A1163,'Hoja de Trabajo para listado'!$DE$153:$DE$1048576,0),MATCH((CUADRO!Q$4&amp;$E1163),'Hoja de Trabajo para listado'!$DE$151:$DG$151,0)),0)+IFERROR(INDEX('Hoja de Trabajo para listado'!$CD$155:$DC$1048576,MATCH($A1163,'Hoja de Trabajo para listado'!$CD$155:$CD$1048576,0),MATCH((CUADRO!Q$4&amp;$E1163),'Hoja de Trabajo para listado'!$CD$151:$DC$151,0)),0)</f>
        <v>0</v>
      </c>
      <c r="R1163" s="243">
        <f t="shared" ca="1" si="43"/>
        <v>0</v>
      </c>
      <c r="S1163" s="249"/>
      <c r="T1163" s="243">
        <f ca="1">+T1164</f>
        <v>0</v>
      </c>
      <c r="U1163" s="242">
        <f t="shared" si="44"/>
        <v>1</v>
      </c>
      <c r="V1163" s="333" t="str">
        <f>+VLOOKUP(A1163,bd_lista!$A$3:$E$592,5,FALSE)</f>
        <v>Empresas Municipales</v>
      </c>
      <c r="W1163" s="387" t="str">
        <f>+V1163</f>
        <v>Empresas Municipales</v>
      </c>
      <c r="X1163" s="242">
        <f>+VLOOKUP(A1163,[4]Sheet1!$A$13:$D$744,4,FALSE)</f>
        <v>0</v>
      </c>
      <c r="Y1163" s="242" t="e">
        <f>+VLOOKUP(X1163,bd_lista!$A$3:$C$592,3,FALSE)</f>
        <v>#N/A</v>
      </c>
      <c r="Z1163" s="294">
        <f>+X1163</f>
        <v>0</v>
      </c>
      <c r="AA1163" s="319" t="e">
        <f>+Y1163</f>
        <v>#N/A</v>
      </c>
    </row>
    <row r="1164" spans="1:27" customFormat="1" ht="27" hidden="1" customHeight="1">
      <c r="A1164" s="32">
        <v>2334</v>
      </c>
      <c r="B1164" s="393"/>
      <c r="C1164" s="247" t="str">
        <f>+VLOOKUP(A1164,bd_lista!$A$3:$C$592,3,FALSE)</f>
        <v>ENTIDAD DESCENTRALIZADA MUNICIPAL DE MAQUINARIA Y EQUIPO</v>
      </c>
      <c r="D1164" s="390"/>
      <c r="E1164" s="244" t="s">
        <v>1305</v>
      </c>
      <c r="F1164" s="243">
        <f ca="1">+IFERROR(INDEX('Hoja de Trabajo para listado'!$A$155:$Z$1048576,MATCH($A1164,'Hoja de Trabajo para listado'!$A$155:$A$1048576,0),MATCH((CUADRO!F$4&amp;$E1164),'Hoja de Trabajo para listado'!$A$151:$Z$151,0)),0)+IFERROR(INDEX('Hoja de Trabajo para listado'!$AB$155:$BA$1048576,MATCH($A1164,'Hoja de Trabajo para listado'!$AB$155:$AB$1048576,0),MATCH((CUADRO!F$4&amp;$E1164),'Hoja de Trabajo para listado'!$AB$151:$BA$151,0)),0)+IFERROR(INDEX('Hoja de Trabajo para listado'!$BC$155:$CB$1048576,MATCH($A1164,'Hoja de Trabajo para listado'!$BC$155:$BC$1048576,0),MATCH((CUADRO!F$4&amp;$E1164),'Hoja de Trabajo para listado'!$BC$151:$CB$151,0)),0)+IFERROR(INDEX('Hoja de Trabajo para listado'!$DE$153:$DG$274,MATCH($A1164,'Hoja de Trabajo para listado'!$DE$153:$DE$1048576,0),MATCH((CUADRO!F$4&amp;$E1164),'Hoja de Trabajo para listado'!$DE$151:$DG$151,0)),0)+IFERROR(INDEX('Hoja de Trabajo para listado'!$CD$155:$DC$1048576,MATCH($A1164,'Hoja de Trabajo para listado'!$CD$155:$CD$1048576,0),MATCH((CUADRO!F$4&amp;$E1164),'Hoja de Trabajo para listado'!$CD$151:$DC$151,0)),0)</f>
        <v>0</v>
      </c>
      <c r="G1164" s="243">
        <f ca="1">+IFERROR(INDEX('Hoja de Trabajo para listado'!$A$155:$Z$1048576,MATCH($A1164,'Hoja de Trabajo para listado'!$A$155:$A$1048576,0),MATCH((CUADRO!G$4&amp;$E1164),'Hoja de Trabajo para listado'!$A$151:$Z$151,0)),0)+IFERROR(INDEX('Hoja de Trabajo para listado'!$AB$155:$BA$1048576,MATCH($A1164,'Hoja de Trabajo para listado'!$AB$155:$AB$1048576,0),MATCH((CUADRO!G$4&amp;$E1164),'Hoja de Trabajo para listado'!$AB$151:$BA$151,0)),0)+IFERROR(INDEX('Hoja de Trabajo para listado'!$BC$155:$CB$1048576,MATCH($A1164,'Hoja de Trabajo para listado'!$BC$155:$BC$1048576,0),MATCH((CUADRO!G$4&amp;$E1164),'Hoja de Trabajo para listado'!$BC$151:$CB$151,0)),0)+IFERROR(INDEX('Hoja de Trabajo para listado'!$DE$153:$DG$274,MATCH($A1164,'Hoja de Trabajo para listado'!$DE$153:$DE$1048576,0),MATCH((CUADRO!G$4&amp;$E1164),'Hoja de Trabajo para listado'!$DE$151:$DG$151,0)),0)+IFERROR(INDEX('Hoja de Trabajo para listado'!$CD$155:$DC$1048576,MATCH($A1164,'Hoja de Trabajo para listado'!$CD$155:$CD$1048576,0),MATCH((CUADRO!G$4&amp;$E1164),'Hoja de Trabajo para listado'!$CD$151:$DC$151,0)),0)</f>
        <v>0</v>
      </c>
      <c r="H1164" s="243">
        <f ca="1">+IFERROR(INDEX('Hoja de Trabajo para listado'!$A$155:$Z$1048576,MATCH($A1164,'Hoja de Trabajo para listado'!$A$155:$A$1048576,0),MATCH((CUADRO!H$4&amp;$E1164),'Hoja de Trabajo para listado'!$A$151:$Z$151,0)),0)+IFERROR(INDEX('Hoja de Trabajo para listado'!$AB$155:$BA$1048576,MATCH($A1164,'Hoja de Trabajo para listado'!$AB$155:$AB$1048576,0),MATCH((CUADRO!H$4&amp;$E1164),'Hoja de Trabajo para listado'!$AB$151:$BA$151,0)),0)+IFERROR(INDEX('Hoja de Trabajo para listado'!$BC$155:$CB$1048576,MATCH($A1164,'Hoja de Trabajo para listado'!$BC$155:$BC$1048576,0),MATCH((CUADRO!H$4&amp;$E1164),'Hoja de Trabajo para listado'!$BC$151:$CB$151,0)),0)+IFERROR(INDEX('Hoja de Trabajo para listado'!$DE$153:$DG$274,MATCH($A1164,'Hoja de Trabajo para listado'!$DE$153:$DE$1048576,0),MATCH((CUADRO!H$4&amp;$E1164),'Hoja de Trabajo para listado'!$DE$151:$DG$151,0)),0)+IFERROR(INDEX('Hoja de Trabajo para listado'!$CD$155:$DC$1048576,MATCH($A1164,'Hoja de Trabajo para listado'!$CD$155:$CD$1048576,0),MATCH((CUADRO!H$4&amp;$E1164),'Hoja de Trabajo para listado'!$CD$151:$DC$151,0)),0)</f>
        <v>0</v>
      </c>
      <c r="I1164" s="243">
        <f ca="1">+IFERROR(INDEX('Hoja de Trabajo para listado'!$A$155:$Z$1048576,MATCH($A1164,'Hoja de Trabajo para listado'!$A$155:$A$1048576,0),MATCH((CUADRO!I$4&amp;$E1164),'Hoja de Trabajo para listado'!$A$151:$Z$151,0)),0)+IFERROR(INDEX('Hoja de Trabajo para listado'!$AB$155:$BA$1048576,MATCH($A1164,'Hoja de Trabajo para listado'!$AB$155:$AB$1048576,0),MATCH((CUADRO!I$4&amp;$E1164),'Hoja de Trabajo para listado'!$AB$151:$BA$151,0)),0)+IFERROR(INDEX('Hoja de Trabajo para listado'!$BC$155:$CB$1048576,MATCH($A1164,'Hoja de Trabajo para listado'!$BC$155:$BC$1048576,0),MATCH((CUADRO!I$4&amp;$E1164),'Hoja de Trabajo para listado'!$BC$151:$CB$151,0)),0)+IFERROR(INDEX('Hoja de Trabajo para listado'!$DE$153:$DG$274,MATCH($A1164,'Hoja de Trabajo para listado'!$DE$153:$DE$1048576,0),MATCH((CUADRO!I$4&amp;$E1164),'Hoja de Trabajo para listado'!$DE$151:$DG$151,0)),0)+IFERROR(INDEX('Hoja de Trabajo para listado'!$CD$155:$DC$1048576,MATCH($A1164,'Hoja de Trabajo para listado'!$CD$155:$CD$1048576,0),MATCH((CUADRO!I$4&amp;$E1164),'Hoja de Trabajo para listado'!$CD$151:$DC$151,0)),0)</f>
        <v>0</v>
      </c>
      <c r="J1164" s="243">
        <f ca="1">+IFERROR(INDEX('Hoja de Trabajo para listado'!$A$155:$Z$1048576,MATCH($A1164,'Hoja de Trabajo para listado'!$A$155:$A$1048576,0),MATCH((CUADRO!J$4&amp;$E1164),'Hoja de Trabajo para listado'!$A$151:$Z$151,0)),0)+IFERROR(INDEX('Hoja de Trabajo para listado'!$AB$155:$BA$1048576,MATCH($A1164,'Hoja de Trabajo para listado'!$AB$155:$AB$1048576,0),MATCH((CUADRO!J$4&amp;$E1164),'Hoja de Trabajo para listado'!$AB$151:$BA$151,0)),0)+IFERROR(INDEX('Hoja de Trabajo para listado'!$BC$155:$CB$1048576,MATCH($A1164,'Hoja de Trabajo para listado'!$BC$155:$BC$1048576,0),MATCH((CUADRO!J$4&amp;$E1164),'Hoja de Trabajo para listado'!$BC$151:$CB$151,0)),0)+IFERROR(INDEX('Hoja de Trabajo para listado'!$DE$153:$DG$274,MATCH($A1164,'Hoja de Trabajo para listado'!$DE$153:$DE$1048576,0),MATCH((CUADRO!J$4&amp;$E1164),'Hoja de Trabajo para listado'!$DE$151:$DG$151,0)),0)+IFERROR(INDEX('Hoja de Trabajo para listado'!$CD$155:$DC$1048576,MATCH($A1164,'Hoja de Trabajo para listado'!$CD$155:$CD$1048576,0),MATCH((CUADRO!J$4&amp;$E1164),'Hoja de Trabajo para listado'!$CD$151:$DC$151,0)),0)</f>
        <v>0</v>
      </c>
      <c r="K1164" s="243">
        <f ca="1">+IFERROR(INDEX('Hoja de Trabajo para listado'!$A$155:$Z$1048576,MATCH($A1164,'Hoja de Trabajo para listado'!$A$155:$A$1048576,0),MATCH((CUADRO!K$4&amp;$E1164),'Hoja de Trabajo para listado'!$A$151:$Z$151,0)),0)+IFERROR(INDEX('Hoja de Trabajo para listado'!$AB$155:$BA$1048576,MATCH($A1164,'Hoja de Trabajo para listado'!$AB$155:$AB$1048576,0),MATCH((CUADRO!K$4&amp;$E1164),'Hoja de Trabajo para listado'!$AB$151:$BA$151,0)),0)+IFERROR(INDEX('Hoja de Trabajo para listado'!$BC$155:$CB$1048576,MATCH($A1164,'Hoja de Trabajo para listado'!$BC$155:$BC$1048576,0),MATCH((CUADRO!K$4&amp;$E1164),'Hoja de Trabajo para listado'!$BC$151:$CB$151,0)),0)+IFERROR(INDEX('Hoja de Trabajo para listado'!$DE$153:$DG$274,MATCH($A1164,'Hoja de Trabajo para listado'!$DE$153:$DE$1048576,0),MATCH((CUADRO!K$4&amp;$E1164),'Hoja de Trabajo para listado'!$DE$151:$DG$151,0)),0)+IFERROR(INDEX('Hoja de Trabajo para listado'!$CD$155:$DC$1048576,MATCH($A1164,'Hoja de Trabajo para listado'!$CD$155:$CD$1048576,0),MATCH((CUADRO!K$4&amp;$E1164),'Hoja de Trabajo para listado'!$CD$151:$DC$151,0)),0)</f>
        <v>0</v>
      </c>
      <c r="L1164" s="243">
        <f ca="1">+IFERROR(INDEX('Hoja de Trabajo para listado'!$A$155:$Z$1048576,MATCH($A1164,'Hoja de Trabajo para listado'!$A$155:$A$1048576,0),MATCH((CUADRO!L$4&amp;$E1164),'Hoja de Trabajo para listado'!$A$151:$Z$151,0)),0)+IFERROR(INDEX('Hoja de Trabajo para listado'!$AB$155:$BA$1048576,MATCH($A1164,'Hoja de Trabajo para listado'!$AB$155:$AB$1048576,0),MATCH((CUADRO!L$4&amp;$E1164),'Hoja de Trabajo para listado'!$AB$151:$BA$151,0)),0)+IFERROR(INDEX('Hoja de Trabajo para listado'!$BC$155:$CB$1048576,MATCH($A1164,'Hoja de Trabajo para listado'!$BC$155:$BC$1048576,0),MATCH((CUADRO!L$4&amp;$E1164),'Hoja de Trabajo para listado'!$BC$151:$CB$151,0)),0)+IFERROR(INDEX('Hoja de Trabajo para listado'!$DE$153:$DG$274,MATCH($A1164,'Hoja de Trabajo para listado'!$DE$153:$DE$1048576,0),MATCH((CUADRO!L$4&amp;$E1164),'Hoja de Trabajo para listado'!$DE$151:$DG$151,0)),0)+IFERROR(INDEX('Hoja de Trabajo para listado'!$CD$155:$DC$1048576,MATCH($A1164,'Hoja de Trabajo para listado'!$CD$155:$CD$1048576,0),MATCH((CUADRO!L$4&amp;$E1164),'Hoja de Trabajo para listado'!$CD$151:$DC$151,0)),0)</f>
        <v>0</v>
      </c>
      <c r="M1164" s="243">
        <f ca="1">+IFERROR(INDEX('Hoja de Trabajo para listado'!$A$155:$Z$1048576,MATCH($A1164,'Hoja de Trabajo para listado'!$A$155:$A$1048576,0),MATCH((CUADRO!M$4&amp;$E1164),'Hoja de Trabajo para listado'!$A$151:$Z$151,0)),0)+IFERROR(INDEX('Hoja de Trabajo para listado'!$AB$155:$BA$1048576,MATCH($A1164,'Hoja de Trabajo para listado'!$AB$155:$AB$1048576,0),MATCH((CUADRO!M$4&amp;$E1164),'Hoja de Trabajo para listado'!$AB$151:$BA$151,0)),0)+IFERROR(INDEX('Hoja de Trabajo para listado'!$BC$155:$CB$1048576,MATCH($A1164,'Hoja de Trabajo para listado'!$BC$155:$BC$1048576,0),MATCH((CUADRO!M$4&amp;$E1164),'Hoja de Trabajo para listado'!$BC$151:$CB$151,0)),0)+IFERROR(INDEX('Hoja de Trabajo para listado'!$DE$153:$DG$274,MATCH($A1164,'Hoja de Trabajo para listado'!$DE$153:$DE$1048576,0),MATCH((CUADRO!M$4&amp;$E1164),'Hoja de Trabajo para listado'!$DE$151:$DG$151,0)),0)+IFERROR(INDEX('Hoja de Trabajo para listado'!$CD$155:$DC$1048576,MATCH($A1164,'Hoja de Trabajo para listado'!$CD$155:$CD$1048576,0),MATCH((CUADRO!M$4&amp;$E1164),'Hoja de Trabajo para listado'!$CD$151:$DC$151,0)),0)</f>
        <v>0</v>
      </c>
      <c r="N1164" s="243">
        <f ca="1">+IFERROR(INDEX('Hoja de Trabajo para listado'!$A$155:$Z$1048576,MATCH($A1164,'Hoja de Trabajo para listado'!$A$155:$A$1048576,0),MATCH((CUADRO!N$4&amp;$E1164),'Hoja de Trabajo para listado'!$A$151:$Z$151,0)),0)+IFERROR(INDEX('Hoja de Trabajo para listado'!$AB$155:$BA$1048576,MATCH($A1164,'Hoja de Trabajo para listado'!$AB$155:$AB$1048576,0),MATCH((CUADRO!N$4&amp;$E1164),'Hoja de Trabajo para listado'!$AB$151:$BA$151,0)),0)+IFERROR(INDEX('Hoja de Trabajo para listado'!$BC$155:$CB$1048576,MATCH($A1164,'Hoja de Trabajo para listado'!$BC$155:$BC$1048576,0),MATCH((CUADRO!N$4&amp;$E1164),'Hoja de Trabajo para listado'!$BC$151:$CB$151,0)),0)+IFERROR(INDEX('Hoja de Trabajo para listado'!$DE$153:$DG$274,MATCH($A1164,'Hoja de Trabajo para listado'!$DE$153:$DE$1048576,0),MATCH((CUADRO!N$4&amp;$E1164),'Hoja de Trabajo para listado'!$DE$151:$DG$151,0)),0)+IFERROR(INDEX('Hoja de Trabajo para listado'!$CD$155:$DC$1048576,MATCH($A1164,'Hoja de Trabajo para listado'!$CD$155:$CD$1048576,0),MATCH((CUADRO!N$4&amp;$E1164),'Hoja de Trabajo para listado'!$CD$151:$DC$151,0)),0)</f>
        <v>0</v>
      </c>
      <c r="O1164" s="243">
        <f ca="1">+IFERROR(INDEX('Hoja de Trabajo para listado'!$A$155:$Z$1048576,MATCH($A1164,'Hoja de Trabajo para listado'!$A$155:$A$1048576,0),MATCH((CUADRO!O$4&amp;$E1164),'Hoja de Trabajo para listado'!$A$151:$Z$151,0)),0)+IFERROR(INDEX('Hoja de Trabajo para listado'!$AB$155:$BA$1048576,MATCH($A1164,'Hoja de Trabajo para listado'!$AB$155:$AB$1048576,0),MATCH((CUADRO!O$4&amp;$E1164),'Hoja de Trabajo para listado'!$AB$151:$BA$151,0)),0)+IFERROR(INDEX('Hoja de Trabajo para listado'!$BC$155:$CB$1048576,MATCH($A1164,'Hoja de Trabajo para listado'!$BC$155:$BC$1048576,0),MATCH((CUADRO!O$4&amp;$E1164),'Hoja de Trabajo para listado'!$BC$151:$CB$151,0)),0)+IFERROR(INDEX('Hoja de Trabajo para listado'!$DE$153:$DG$274,MATCH($A1164,'Hoja de Trabajo para listado'!$DE$153:$DE$1048576,0),MATCH((CUADRO!O$4&amp;$E1164),'Hoja de Trabajo para listado'!$DE$151:$DG$151,0)),0)+IFERROR(INDEX('Hoja de Trabajo para listado'!$CD$155:$DC$1048576,MATCH($A1164,'Hoja de Trabajo para listado'!$CD$155:$CD$1048576,0),MATCH((CUADRO!O$4&amp;$E1164),'Hoja de Trabajo para listado'!$CD$151:$DC$151,0)),0)</f>
        <v>0</v>
      </c>
      <c r="P1164" s="243">
        <f ca="1">+IFERROR(INDEX('Hoja de Trabajo para listado'!$A$155:$Z$1048576,MATCH($A1164,'Hoja de Trabajo para listado'!$A$155:$A$1048576,0),MATCH((CUADRO!P$4&amp;$E1164),'Hoja de Trabajo para listado'!$A$151:$Z$151,0)),0)+IFERROR(INDEX('Hoja de Trabajo para listado'!$AB$155:$BA$1048576,MATCH($A1164,'Hoja de Trabajo para listado'!$AB$155:$AB$1048576,0),MATCH((CUADRO!P$4&amp;$E1164),'Hoja de Trabajo para listado'!$AB$151:$BA$151,0)),0)+IFERROR(INDEX('Hoja de Trabajo para listado'!$BC$155:$CB$1048576,MATCH($A1164,'Hoja de Trabajo para listado'!$BC$155:$BC$1048576,0),MATCH((CUADRO!P$4&amp;$E1164),'Hoja de Trabajo para listado'!$BC$151:$CB$151,0)),0)+IFERROR(INDEX('Hoja de Trabajo para listado'!$DE$153:$DG$274,MATCH($A1164,'Hoja de Trabajo para listado'!$DE$153:$DE$1048576,0),MATCH((CUADRO!P$4&amp;$E1164),'Hoja de Trabajo para listado'!$DE$151:$DG$151,0)),0)+IFERROR(INDEX('Hoja de Trabajo para listado'!$CD$155:$DC$1048576,MATCH($A1164,'Hoja de Trabajo para listado'!$CD$155:$CD$1048576,0),MATCH((CUADRO!P$4&amp;$E1164),'Hoja de Trabajo para listado'!$CD$151:$DC$151,0)),0)</f>
        <v>0</v>
      </c>
      <c r="Q1164" s="243">
        <f ca="1">+IFERROR(INDEX('Hoja de Trabajo para listado'!$A$155:$Z$1048576,MATCH($A1164,'Hoja de Trabajo para listado'!$A$155:$A$1048576,0),MATCH((CUADRO!Q$4&amp;$E1164),'Hoja de Trabajo para listado'!$A$151:$Z$151,0)),0)+IFERROR(INDEX('Hoja de Trabajo para listado'!$AB$155:$BA$1048576,MATCH($A1164,'Hoja de Trabajo para listado'!$AB$155:$AB$1048576,0),MATCH((CUADRO!Q$4&amp;$E1164),'Hoja de Trabajo para listado'!$AB$151:$BA$151,0)),0)+IFERROR(INDEX('Hoja de Trabajo para listado'!$BC$155:$CB$1048576,MATCH($A1164,'Hoja de Trabajo para listado'!$BC$155:$BC$1048576,0),MATCH((CUADRO!Q$4&amp;$E1164),'Hoja de Trabajo para listado'!$BC$151:$CB$151,0)),0)+IFERROR(INDEX('Hoja de Trabajo para listado'!$DE$153:$DG$274,MATCH($A1164,'Hoja de Trabajo para listado'!$DE$153:$DE$1048576,0),MATCH((CUADRO!Q$4&amp;$E1164),'Hoja de Trabajo para listado'!$DE$151:$DG$151,0)),0)+IFERROR(INDEX('Hoja de Trabajo para listado'!$CD$155:$DC$1048576,MATCH($A1164,'Hoja de Trabajo para listado'!$CD$155:$CD$1048576,0),MATCH((CUADRO!Q$4&amp;$E1164),'Hoja de Trabajo para listado'!$CD$151:$DC$151,0)),0)</f>
        <v>0</v>
      </c>
      <c r="R1164" s="243">
        <f t="shared" ca="1" si="43"/>
        <v>0</v>
      </c>
      <c r="S1164" s="249">
        <f ca="1">+R1163+R1164</f>
        <v>0</v>
      </c>
      <c r="T1164" s="243">
        <f ca="1">+S1164</f>
        <v>0</v>
      </c>
      <c r="U1164" s="242">
        <f t="shared" si="44"/>
        <v>2</v>
      </c>
      <c r="V1164" s="333" t="str">
        <f>+VLOOKUP(A1164,bd_lista!$A$3:$E$592,5,FALSE)</f>
        <v>Empresas Municipales</v>
      </c>
      <c r="W1164" s="388"/>
      <c r="X1164" s="242">
        <f>+VLOOKUP(A1164,[4]Sheet1!$A$13:$D$744,4,FALSE)</f>
        <v>0</v>
      </c>
      <c r="Y1164" s="242" t="e">
        <f>+VLOOKUP(X1164,bd_lista!$A$3:$C$592,3,FALSE)</f>
        <v>#N/A</v>
      </c>
      <c r="Z1164" s="292"/>
      <c r="AA1164" s="321"/>
    </row>
    <row r="1165" spans="1:27" customFormat="1" ht="27" hidden="1" customHeight="1">
      <c r="A1165" s="32">
        <v>2336</v>
      </c>
      <c r="B1165" s="392">
        <f>+A1165</f>
        <v>2336</v>
      </c>
      <c r="C1165" s="247" t="str">
        <f>+VLOOKUP(A1165,bd_lista!$A$3:$C$592,3,FALSE)</f>
        <v>EMPRESA PÚBLICA DEPARTAMENTAL FÁBRICA DE CALAMINAS Y CLAVOS POTOSI</v>
      </c>
      <c r="D1165" s="389" t="str">
        <f>+C1165</f>
        <v>EMPRESA PÚBLICA DEPARTAMENTAL FÁBRICA DE CALAMINAS Y CLAVOS POTOSI</v>
      </c>
      <c r="E1165" s="242" t="s">
        <v>1304</v>
      </c>
      <c r="F1165" s="243">
        <f ca="1">+IFERROR(INDEX('Hoja de Trabajo para listado'!$A$155:$Z$1048576,MATCH($A1165,'Hoja de Trabajo para listado'!$A$155:$A$1048576,0),MATCH((CUADRO!F$4&amp;$E1165),'Hoja de Trabajo para listado'!$A$151:$Z$151,0)),0)+IFERROR(INDEX('Hoja de Trabajo para listado'!$AB$155:$BA$1048576,MATCH($A1165,'Hoja de Trabajo para listado'!$AB$155:$AB$1048576,0),MATCH((CUADRO!F$4&amp;$E1165),'Hoja de Trabajo para listado'!$AB$151:$BA$151,0)),0)+IFERROR(INDEX('Hoja de Trabajo para listado'!$BC$155:$CB$1048576,MATCH($A1165,'Hoja de Trabajo para listado'!$BC$155:$BC$1048576,0),MATCH((CUADRO!F$4&amp;$E1165),'Hoja de Trabajo para listado'!$BC$151:$CB$151,0)),0)+IFERROR(INDEX('Hoja de Trabajo para listado'!$DE$153:$DG$274,MATCH($A1165,'Hoja de Trabajo para listado'!$DE$153:$DE$1048576,0),MATCH((CUADRO!F$4&amp;$E1165),'Hoja de Trabajo para listado'!$DE$151:$DG$151,0)),0)+IFERROR(INDEX('Hoja de Trabajo para listado'!$CD$155:$DC$1048576,MATCH($A1165,'Hoja de Trabajo para listado'!$CD$155:$CD$1048576,0),MATCH((CUADRO!F$4&amp;$E1165),'Hoja de Trabajo para listado'!$CD$151:$DC$151,0)),0)</f>
        <v>0</v>
      </c>
      <c r="G1165" s="243">
        <f ca="1">+IFERROR(INDEX('Hoja de Trabajo para listado'!$A$155:$Z$1048576,MATCH($A1165,'Hoja de Trabajo para listado'!$A$155:$A$1048576,0),MATCH((CUADRO!G$4&amp;$E1165),'Hoja de Trabajo para listado'!$A$151:$Z$151,0)),0)+IFERROR(INDEX('Hoja de Trabajo para listado'!$AB$155:$BA$1048576,MATCH($A1165,'Hoja de Trabajo para listado'!$AB$155:$AB$1048576,0),MATCH((CUADRO!G$4&amp;$E1165),'Hoja de Trabajo para listado'!$AB$151:$BA$151,0)),0)+IFERROR(INDEX('Hoja de Trabajo para listado'!$BC$155:$CB$1048576,MATCH($A1165,'Hoja de Trabajo para listado'!$BC$155:$BC$1048576,0),MATCH((CUADRO!G$4&amp;$E1165),'Hoja de Trabajo para listado'!$BC$151:$CB$151,0)),0)+IFERROR(INDEX('Hoja de Trabajo para listado'!$DE$153:$DG$274,MATCH($A1165,'Hoja de Trabajo para listado'!$DE$153:$DE$1048576,0),MATCH((CUADRO!G$4&amp;$E1165),'Hoja de Trabajo para listado'!$DE$151:$DG$151,0)),0)+IFERROR(INDEX('Hoja de Trabajo para listado'!$CD$155:$DC$1048576,MATCH($A1165,'Hoja de Trabajo para listado'!$CD$155:$CD$1048576,0),MATCH((CUADRO!G$4&amp;$E1165),'Hoja de Trabajo para listado'!$CD$151:$DC$151,0)),0)</f>
        <v>0</v>
      </c>
      <c r="H1165" s="243">
        <f ca="1">+IFERROR(INDEX('Hoja de Trabajo para listado'!$A$155:$Z$1048576,MATCH($A1165,'Hoja de Trabajo para listado'!$A$155:$A$1048576,0),MATCH((CUADRO!H$4&amp;$E1165),'Hoja de Trabajo para listado'!$A$151:$Z$151,0)),0)+IFERROR(INDEX('Hoja de Trabajo para listado'!$AB$155:$BA$1048576,MATCH($A1165,'Hoja de Trabajo para listado'!$AB$155:$AB$1048576,0),MATCH((CUADRO!H$4&amp;$E1165),'Hoja de Trabajo para listado'!$AB$151:$BA$151,0)),0)+IFERROR(INDEX('Hoja de Trabajo para listado'!$BC$155:$CB$1048576,MATCH($A1165,'Hoja de Trabajo para listado'!$BC$155:$BC$1048576,0),MATCH((CUADRO!H$4&amp;$E1165),'Hoja de Trabajo para listado'!$BC$151:$CB$151,0)),0)+IFERROR(INDEX('Hoja de Trabajo para listado'!$DE$153:$DG$274,MATCH($A1165,'Hoja de Trabajo para listado'!$DE$153:$DE$1048576,0),MATCH((CUADRO!H$4&amp;$E1165),'Hoja de Trabajo para listado'!$DE$151:$DG$151,0)),0)+IFERROR(INDEX('Hoja de Trabajo para listado'!$CD$155:$DC$1048576,MATCH($A1165,'Hoja de Trabajo para listado'!$CD$155:$CD$1048576,0),MATCH((CUADRO!H$4&amp;$E1165),'Hoja de Trabajo para listado'!$CD$151:$DC$151,0)),0)</f>
        <v>0</v>
      </c>
      <c r="I1165" s="243">
        <f ca="1">+IFERROR(INDEX('Hoja de Trabajo para listado'!$A$155:$Z$1048576,MATCH($A1165,'Hoja de Trabajo para listado'!$A$155:$A$1048576,0),MATCH((CUADRO!I$4&amp;$E1165),'Hoja de Trabajo para listado'!$A$151:$Z$151,0)),0)+IFERROR(INDEX('Hoja de Trabajo para listado'!$AB$155:$BA$1048576,MATCH($A1165,'Hoja de Trabajo para listado'!$AB$155:$AB$1048576,0),MATCH((CUADRO!I$4&amp;$E1165),'Hoja de Trabajo para listado'!$AB$151:$BA$151,0)),0)+IFERROR(INDEX('Hoja de Trabajo para listado'!$BC$155:$CB$1048576,MATCH($A1165,'Hoja de Trabajo para listado'!$BC$155:$BC$1048576,0),MATCH((CUADRO!I$4&amp;$E1165),'Hoja de Trabajo para listado'!$BC$151:$CB$151,0)),0)+IFERROR(INDEX('Hoja de Trabajo para listado'!$DE$153:$DG$274,MATCH($A1165,'Hoja de Trabajo para listado'!$DE$153:$DE$1048576,0),MATCH((CUADRO!I$4&amp;$E1165),'Hoja de Trabajo para listado'!$DE$151:$DG$151,0)),0)+IFERROR(INDEX('Hoja de Trabajo para listado'!$CD$155:$DC$1048576,MATCH($A1165,'Hoja de Trabajo para listado'!$CD$155:$CD$1048576,0),MATCH((CUADRO!I$4&amp;$E1165),'Hoja de Trabajo para listado'!$CD$151:$DC$151,0)),0)</f>
        <v>0</v>
      </c>
      <c r="J1165" s="243">
        <f ca="1">+IFERROR(INDEX('Hoja de Trabajo para listado'!$A$155:$Z$1048576,MATCH($A1165,'Hoja de Trabajo para listado'!$A$155:$A$1048576,0),MATCH((CUADRO!J$4&amp;$E1165),'Hoja de Trabajo para listado'!$A$151:$Z$151,0)),0)+IFERROR(INDEX('Hoja de Trabajo para listado'!$AB$155:$BA$1048576,MATCH($A1165,'Hoja de Trabajo para listado'!$AB$155:$AB$1048576,0),MATCH((CUADRO!J$4&amp;$E1165),'Hoja de Trabajo para listado'!$AB$151:$BA$151,0)),0)+IFERROR(INDEX('Hoja de Trabajo para listado'!$BC$155:$CB$1048576,MATCH($A1165,'Hoja de Trabajo para listado'!$BC$155:$BC$1048576,0),MATCH((CUADRO!J$4&amp;$E1165),'Hoja de Trabajo para listado'!$BC$151:$CB$151,0)),0)+IFERROR(INDEX('Hoja de Trabajo para listado'!$DE$153:$DG$274,MATCH($A1165,'Hoja de Trabajo para listado'!$DE$153:$DE$1048576,0),MATCH((CUADRO!J$4&amp;$E1165),'Hoja de Trabajo para listado'!$DE$151:$DG$151,0)),0)+IFERROR(INDEX('Hoja de Trabajo para listado'!$CD$155:$DC$1048576,MATCH($A1165,'Hoja de Trabajo para listado'!$CD$155:$CD$1048576,0),MATCH((CUADRO!J$4&amp;$E1165),'Hoja de Trabajo para listado'!$CD$151:$DC$151,0)),0)</f>
        <v>0</v>
      </c>
      <c r="K1165" s="243">
        <f ca="1">+IFERROR(INDEX('Hoja de Trabajo para listado'!$A$155:$Z$1048576,MATCH($A1165,'Hoja de Trabajo para listado'!$A$155:$A$1048576,0),MATCH((CUADRO!K$4&amp;$E1165),'Hoja de Trabajo para listado'!$A$151:$Z$151,0)),0)+IFERROR(INDEX('Hoja de Trabajo para listado'!$AB$155:$BA$1048576,MATCH($A1165,'Hoja de Trabajo para listado'!$AB$155:$AB$1048576,0),MATCH((CUADRO!K$4&amp;$E1165),'Hoja de Trabajo para listado'!$AB$151:$BA$151,0)),0)+IFERROR(INDEX('Hoja de Trabajo para listado'!$BC$155:$CB$1048576,MATCH($A1165,'Hoja de Trabajo para listado'!$BC$155:$BC$1048576,0),MATCH((CUADRO!K$4&amp;$E1165),'Hoja de Trabajo para listado'!$BC$151:$CB$151,0)),0)+IFERROR(INDEX('Hoja de Trabajo para listado'!$DE$153:$DG$274,MATCH($A1165,'Hoja de Trabajo para listado'!$DE$153:$DE$1048576,0),MATCH((CUADRO!K$4&amp;$E1165),'Hoja de Trabajo para listado'!$DE$151:$DG$151,0)),0)+IFERROR(INDEX('Hoja de Trabajo para listado'!$CD$155:$DC$1048576,MATCH($A1165,'Hoja de Trabajo para listado'!$CD$155:$CD$1048576,0),MATCH((CUADRO!K$4&amp;$E1165),'Hoja de Trabajo para listado'!$CD$151:$DC$151,0)),0)</f>
        <v>0</v>
      </c>
      <c r="L1165" s="243">
        <f ca="1">+IFERROR(INDEX('Hoja de Trabajo para listado'!$A$155:$Z$1048576,MATCH($A1165,'Hoja de Trabajo para listado'!$A$155:$A$1048576,0),MATCH((CUADRO!L$4&amp;$E1165),'Hoja de Trabajo para listado'!$A$151:$Z$151,0)),0)+IFERROR(INDEX('Hoja de Trabajo para listado'!$AB$155:$BA$1048576,MATCH($A1165,'Hoja de Trabajo para listado'!$AB$155:$AB$1048576,0),MATCH((CUADRO!L$4&amp;$E1165),'Hoja de Trabajo para listado'!$AB$151:$BA$151,0)),0)+IFERROR(INDEX('Hoja de Trabajo para listado'!$BC$155:$CB$1048576,MATCH($A1165,'Hoja de Trabajo para listado'!$BC$155:$BC$1048576,0),MATCH((CUADRO!L$4&amp;$E1165),'Hoja de Trabajo para listado'!$BC$151:$CB$151,0)),0)+IFERROR(INDEX('Hoja de Trabajo para listado'!$DE$153:$DG$274,MATCH($A1165,'Hoja de Trabajo para listado'!$DE$153:$DE$1048576,0),MATCH((CUADRO!L$4&amp;$E1165),'Hoja de Trabajo para listado'!$DE$151:$DG$151,0)),0)+IFERROR(INDEX('Hoja de Trabajo para listado'!$CD$155:$DC$1048576,MATCH($A1165,'Hoja de Trabajo para listado'!$CD$155:$CD$1048576,0),MATCH((CUADRO!L$4&amp;$E1165),'Hoja de Trabajo para listado'!$CD$151:$DC$151,0)),0)</f>
        <v>0</v>
      </c>
      <c r="M1165" s="243">
        <f ca="1">+IFERROR(INDEX('Hoja de Trabajo para listado'!$A$155:$Z$1048576,MATCH($A1165,'Hoja de Trabajo para listado'!$A$155:$A$1048576,0),MATCH((CUADRO!M$4&amp;$E1165),'Hoja de Trabajo para listado'!$A$151:$Z$151,0)),0)+IFERROR(INDEX('Hoja de Trabajo para listado'!$AB$155:$BA$1048576,MATCH($A1165,'Hoja de Trabajo para listado'!$AB$155:$AB$1048576,0),MATCH((CUADRO!M$4&amp;$E1165),'Hoja de Trabajo para listado'!$AB$151:$BA$151,0)),0)+IFERROR(INDEX('Hoja de Trabajo para listado'!$BC$155:$CB$1048576,MATCH($A1165,'Hoja de Trabajo para listado'!$BC$155:$BC$1048576,0),MATCH((CUADRO!M$4&amp;$E1165),'Hoja de Trabajo para listado'!$BC$151:$CB$151,0)),0)+IFERROR(INDEX('Hoja de Trabajo para listado'!$DE$153:$DG$274,MATCH($A1165,'Hoja de Trabajo para listado'!$DE$153:$DE$1048576,0),MATCH((CUADRO!M$4&amp;$E1165),'Hoja de Trabajo para listado'!$DE$151:$DG$151,0)),0)+IFERROR(INDEX('Hoja de Trabajo para listado'!$CD$155:$DC$1048576,MATCH($A1165,'Hoja de Trabajo para listado'!$CD$155:$CD$1048576,0),MATCH((CUADRO!M$4&amp;$E1165),'Hoja de Trabajo para listado'!$CD$151:$DC$151,0)),0)</f>
        <v>0</v>
      </c>
      <c r="N1165" s="243">
        <f ca="1">+IFERROR(INDEX('Hoja de Trabajo para listado'!$A$155:$Z$1048576,MATCH($A1165,'Hoja de Trabajo para listado'!$A$155:$A$1048576,0),MATCH((CUADRO!N$4&amp;$E1165),'Hoja de Trabajo para listado'!$A$151:$Z$151,0)),0)+IFERROR(INDEX('Hoja de Trabajo para listado'!$AB$155:$BA$1048576,MATCH($A1165,'Hoja de Trabajo para listado'!$AB$155:$AB$1048576,0),MATCH((CUADRO!N$4&amp;$E1165),'Hoja de Trabajo para listado'!$AB$151:$BA$151,0)),0)+IFERROR(INDEX('Hoja de Trabajo para listado'!$BC$155:$CB$1048576,MATCH($A1165,'Hoja de Trabajo para listado'!$BC$155:$BC$1048576,0),MATCH((CUADRO!N$4&amp;$E1165),'Hoja de Trabajo para listado'!$BC$151:$CB$151,0)),0)+IFERROR(INDEX('Hoja de Trabajo para listado'!$DE$153:$DG$274,MATCH($A1165,'Hoja de Trabajo para listado'!$DE$153:$DE$1048576,0),MATCH((CUADRO!N$4&amp;$E1165),'Hoja de Trabajo para listado'!$DE$151:$DG$151,0)),0)+IFERROR(INDEX('Hoja de Trabajo para listado'!$CD$155:$DC$1048576,MATCH($A1165,'Hoja de Trabajo para listado'!$CD$155:$CD$1048576,0),MATCH((CUADRO!N$4&amp;$E1165),'Hoja de Trabajo para listado'!$CD$151:$DC$151,0)),0)</f>
        <v>0</v>
      </c>
      <c r="O1165" s="243">
        <f ca="1">+IFERROR(INDEX('Hoja de Trabajo para listado'!$A$155:$Z$1048576,MATCH($A1165,'Hoja de Trabajo para listado'!$A$155:$A$1048576,0),MATCH((CUADRO!O$4&amp;$E1165),'Hoja de Trabajo para listado'!$A$151:$Z$151,0)),0)+IFERROR(INDEX('Hoja de Trabajo para listado'!$AB$155:$BA$1048576,MATCH($A1165,'Hoja de Trabajo para listado'!$AB$155:$AB$1048576,0),MATCH((CUADRO!O$4&amp;$E1165),'Hoja de Trabajo para listado'!$AB$151:$BA$151,0)),0)+IFERROR(INDEX('Hoja de Trabajo para listado'!$BC$155:$CB$1048576,MATCH($A1165,'Hoja de Trabajo para listado'!$BC$155:$BC$1048576,0),MATCH((CUADRO!O$4&amp;$E1165),'Hoja de Trabajo para listado'!$BC$151:$CB$151,0)),0)+IFERROR(INDEX('Hoja de Trabajo para listado'!$DE$153:$DG$274,MATCH($A1165,'Hoja de Trabajo para listado'!$DE$153:$DE$1048576,0),MATCH((CUADRO!O$4&amp;$E1165),'Hoja de Trabajo para listado'!$DE$151:$DG$151,0)),0)+IFERROR(INDEX('Hoja de Trabajo para listado'!$CD$155:$DC$1048576,MATCH($A1165,'Hoja de Trabajo para listado'!$CD$155:$CD$1048576,0),MATCH((CUADRO!O$4&amp;$E1165),'Hoja de Trabajo para listado'!$CD$151:$DC$151,0)),0)</f>
        <v>0</v>
      </c>
      <c r="P1165" s="243">
        <f ca="1">+IFERROR(INDEX('Hoja de Trabajo para listado'!$A$155:$Z$1048576,MATCH($A1165,'Hoja de Trabajo para listado'!$A$155:$A$1048576,0),MATCH((CUADRO!P$4&amp;$E1165),'Hoja de Trabajo para listado'!$A$151:$Z$151,0)),0)+IFERROR(INDEX('Hoja de Trabajo para listado'!$AB$155:$BA$1048576,MATCH($A1165,'Hoja de Trabajo para listado'!$AB$155:$AB$1048576,0),MATCH((CUADRO!P$4&amp;$E1165),'Hoja de Trabajo para listado'!$AB$151:$BA$151,0)),0)+IFERROR(INDEX('Hoja de Trabajo para listado'!$BC$155:$CB$1048576,MATCH($A1165,'Hoja de Trabajo para listado'!$BC$155:$BC$1048576,0),MATCH((CUADRO!P$4&amp;$E1165),'Hoja de Trabajo para listado'!$BC$151:$CB$151,0)),0)+IFERROR(INDEX('Hoja de Trabajo para listado'!$DE$153:$DG$274,MATCH($A1165,'Hoja de Trabajo para listado'!$DE$153:$DE$1048576,0),MATCH((CUADRO!P$4&amp;$E1165),'Hoja de Trabajo para listado'!$DE$151:$DG$151,0)),0)+IFERROR(INDEX('Hoja de Trabajo para listado'!$CD$155:$DC$1048576,MATCH($A1165,'Hoja de Trabajo para listado'!$CD$155:$CD$1048576,0),MATCH((CUADRO!P$4&amp;$E1165),'Hoja de Trabajo para listado'!$CD$151:$DC$151,0)),0)</f>
        <v>0</v>
      </c>
      <c r="Q1165" s="243">
        <f ca="1">+IFERROR(INDEX('Hoja de Trabajo para listado'!$A$155:$Z$1048576,MATCH($A1165,'Hoja de Trabajo para listado'!$A$155:$A$1048576,0),MATCH((CUADRO!Q$4&amp;$E1165),'Hoja de Trabajo para listado'!$A$151:$Z$151,0)),0)+IFERROR(INDEX('Hoja de Trabajo para listado'!$AB$155:$BA$1048576,MATCH($A1165,'Hoja de Trabajo para listado'!$AB$155:$AB$1048576,0),MATCH((CUADRO!Q$4&amp;$E1165),'Hoja de Trabajo para listado'!$AB$151:$BA$151,0)),0)+IFERROR(INDEX('Hoja de Trabajo para listado'!$BC$155:$CB$1048576,MATCH($A1165,'Hoja de Trabajo para listado'!$BC$155:$BC$1048576,0),MATCH((CUADRO!Q$4&amp;$E1165),'Hoja de Trabajo para listado'!$BC$151:$CB$151,0)),0)+IFERROR(INDEX('Hoja de Trabajo para listado'!$DE$153:$DG$274,MATCH($A1165,'Hoja de Trabajo para listado'!$DE$153:$DE$1048576,0),MATCH((CUADRO!Q$4&amp;$E1165),'Hoja de Trabajo para listado'!$DE$151:$DG$151,0)),0)+IFERROR(INDEX('Hoja de Trabajo para listado'!$CD$155:$DC$1048576,MATCH($A1165,'Hoja de Trabajo para listado'!$CD$155:$CD$1048576,0),MATCH((CUADRO!Q$4&amp;$E1165),'Hoja de Trabajo para listado'!$CD$151:$DC$151,0)),0)</f>
        <v>0</v>
      </c>
      <c r="R1165" s="243">
        <f t="shared" ca="1" si="43"/>
        <v>0</v>
      </c>
      <c r="S1165" s="249"/>
      <c r="T1165" s="243">
        <f ca="1">+T1166</f>
        <v>0</v>
      </c>
      <c r="U1165" s="242">
        <f t="shared" si="44"/>
        <v>1</v>
      </c>
      <c r="V1165" s="333" t="str">
        <f>+VLOOKUP(A1165,bd_lista!$A$3:$E$592,5,FALSE)</f>
        <v>Empresas Departamentales</v>
      </c>
      <c r="W1165" s="387" t="str">
        <f>+V1165</f>
        <v>Empresas Departamentales</v>
      </c>
      <c r="X1165" s="242">
        <f>+VLOOKUP(A1165,[4]Sheet1!$A$13:$D$744,4,FALSE)</f>
        <v>0</v>
      </c>
      <c r="Y1165" s="242" t="e">
        <f>+VLOOKUP(X1165,bd_lista!$A$3:$C$592,3,FALSE)</f>
        <v>#N/A</v>
      </c>
      <c r="Z1165" s="294">
        <f>+X1165</f>
        <v>0</v>
      </c>
      <c r="AA1165" s="295" t="e">
        <f>+Y1165</f>
        <v>#N/A</v>
      </c>
    </row>
    <row r="1166" spans="1:27" customFormat="1" ht="27" hidden="1" customHeight="1">
      <c r="A1166" s="32">
        <v>2336</v>
      </c>
      <c r="B1166" s="393"/>
      <c r="C1166" s="247" t="str">
        <f>+VLOOKUP(A1166,bd_lista!$A$3:$C$592,3,FALSE)</f>
        <v>EMPRESA PÚBLICA DEPARTAMENTAL FÁBRICA DE CALAMINAS Y CLAVOS POTOSI</v>
      </c>
      <c r="D1166" s="390"/>
      <c r="E1166" s="244" t="s">
        <v>1305</v>
      </c>
      <c r="F1166" s="243">
        <f ca="1">+IFERROR(INDEX('Hoja de Trabajo para listado'!$A$155:$Z$1048576,MATCH($A1166,'Hoja de Trabajo para listado'!$A$155:$A$1048576,0),MATCH((CUADRO!F$4&amp;$E1166),'Hoja de Trabajo para listado'!$A$151:$Z$151,0)),0)+IFERROR(INDEX('Hoja de Trabajo para listado'!$AB$155:$BA$1048576,MATCH($A1166,'Hoja de Trabajo para listado'!$AB$155:$AB$1048576,0),MATCH((CUADRO!F$4&amp;$E1166),'Hoja de Trabajo para listado'!$AB$151:$BA$151,0)),0)+IFERROR(INDEX('Hoja de Trabajo para listado'!$BC$155:$CB$1048576,MATCH($A1166,'Hoja de Trabajo para listado'!$BC$155:$BC$1048576,0),MATCH((CUADRO!F$4&amp;$E1166),'Hoja de Trabajo para listado'!$BC$151:$CB$151,0)),0)+IFERROR(INDEX('Hoja de Trabajo para listado'!$DE$153:$DG$274,MATCH($A1166,'Hoja de Trabajo para listado'!$DE$153:$DE$1048576,0),MATCH((CUADRO!F$4&amp;$E1166),'Hoja de Trabajo para listado'!$DE$151:$DG$151,0)),0)+IFERROR(INDEX('Hoja de Trabajo para listado'!$CD$155:$DC$1048576,MATCH($A1166,'Hoja de Trabajo para listado'!$CD$155:$CD$1048576,0),MATCH((CUADRO!F$4&amp;$E1166),'Hoja de Trabajo para listado'!$CD$151:$DC$151,0)),0)</f>
        <v>0</v>
      </c>
      <c r="G1166" s="243">
        <f ca="1">+IFERROR(INDEX('Hoja de Trabajo para listado'!$A$155:$Z$1048576,MATCH($A1166,'Hoja de Trabajo para listado'!$A$155:$A$1048576,0),MATCH((CUADRO!G$4&amp;$E1166),'Hoja de Trabajo para listado'!$A$151:$Z$151,0)),0)+IFERROR(INDEX('Hoja de Trabajo para listado'!$AB$155:$BA$1048576,MATCH($A1166,'Hoja de Trabajo para listado'!$AB$155:$AB$1048576,0),MATCH((CUADRO!G$4&amp;$E1166),'Hoja de Trabajo para listado'!$AB$151:$BA$151,0)),0)+IFERROR(INDEX('Hoja de Trabajo para listado'!$BC$155:$CB$1048576,MATCH($A1166,'Hoja de Trabajo para listado'!$BC$155:$BC$1048576,0),MATCH((CUADRO!G$4&amp;$E1166),'Hoja de Trabajo para listado'!$BC$151:$CB$151,0)),0)+IFERROR(INDEX('Hoja de Trabajo para listado'!$DE$153:$DG$274,MATCH($A1166,'Hoja de Trabajo para listado'!$DE$153:$DE$1048576,0),MATCH((CUADRO!G$4&amp;$E1166),'Hoja de Trabajo para listado'!$DE$151:$DG$151,0)),0)+IFERROR(INDEX('Hoja de Trabajo para listado'!$CD$155:$DC$1048576,MATCH($A1166,'Hoja de Trabajo para listado'!$CD$155:$CD$1048576,0),MATCH((CUADRO!G$4&amp;$E1166),'Hoja de Trabajo para listado'!$CD$151:$DC$151,0)),0)</f>
        <v>0</v>
      </c>
      <c r="H1166" s="243">
        <f ca="1">+IFERROR(INDEX('Hoja de Trabajo para listado'!$A$155:$Z$1048576,MATCH($A1166,'Hoja de Trabajo para listado'!$A$155:$A$1048576,0),MATCH((CUADRO!H$4&amp;$E1166),'Hoja de Trabajo para listado'!$A$151:$Z$151,0)),0)+IFERROR(INDEX('Hoja de Trabajo para listado'!$AB$155:$BA$1048576,MATCH($A1166,'Hoja de Trabajo para listado'!$AB$155:$AB$1048576,0),MATCH((CUADRO!H$4&amp;$E1166),'Hoja de Trabajo para listado'!$AB$151:$BA$151,0)),0)+IFERROR(INDEX('Hoja de Trabajo para listado'!$BC$155:$CB$1048576,MATCH($A1166,'Hoja de Trabajo para listado'!$BC$155:$BC$1048576,0),MATCH((CUADRO!H$4&amp;$E1166),'Hoja de Trabajo para listado'!$BC$151:$CB$151,0)),0)+IFERROR(INDEX('Hoja de Trabajo para listado'!$DE$153:$DG$274,MATCH($A1166,'Hoja de Trabajo para listado'!$DE$153:$DE$1048576,0),MATCH((CUADRO!H$4&amp;$E1166),'Hoja de Trabajo para listado'!$DE$151:$DG$151,0)),0)+IFERROR(INDEX('Hoja de Trabajo para listado'!$CD$155:$DC$1048576,MATCH($A1166,'Hoja de Trabajo para listado'!$CD$155:$CD$1048576,0),MATCH((CUADRO!H$4&amp;$E1166),'Hoja de Trabajo para listado'!$CD$151:$DC$151,0)),0)</f>
        <v>0</v>
      </c>
      <c r="I1166" s="243">
        <f ca="1">+IFERROR(INDEX('Hoja de Trabajo para listado'!$A$155:$Z$1048576,MATCH($A1166,'Hoja de Trabajo para listado'!$A$155:$A$1048576,0),MATCH((CUADRO!I$4&amp;$E1166),'Hoja de Trabajo para listado'!$A$151:$Z$151,0)),0)+IFERROR(INDEX('Hoja de Trabajo para listado'!$AB$155:$BA$1048576,MATCH($A1166,'Hoja de Trabajo para listado'!$AB$155:$AB$1048576,0),MATCH((CUADRO!I$4&amp;$E1166),'Hoja de Trabajo para listado'!$AB$151:$BA$151,0)),0)+IFERROR(INDEX('Hoja de Trabajo para listado'!$BC$155:$CB$1048576,MATCH($A1166,'Hoja de Trabajo para listado'!$BC$155:$BC$1048576,0),MATCH((CUADRO!I$4&amp;$E1166),'Hoja de Trabajo para listado'!$BC$151:$CB$151,0)),0)+IFERROR(INDEX('Hoja de Trabajo para listado'!$DE$153:$DG$274,MATCH($A1166,'Hoja de Trabajo para listado'!$DE$153:$DE$1048576,0),MATCH((CUADRO!I$4&amp;$E1166),'Hoja de Trabajo para listado'!$DE$151:$DG$151,0)),0)+IFERROR(INDEX('Hoja de Trabajo para listado'!$CD$155:$DC$1048576,MATCH($A1166,'Hoja de Trabajo para listado'!$CD$155:$CD$1048576,0),MATCH((CUADRO!I$4&amp;$E1166),'Hoja de Trabajo para listado'!$CD$151:$DC$151,0)),0)</f>
        <v>0</v>
      </c>
      <c r="J1166" s="243">
        <f ca="1">+IFERROR(INDEX('Hoja de Trabajo para listado'!$A$155:$Z$1048576,MATCH($A1166,'Hoja de Trabajo para listado'!$A$155:$A$1048576,0),MATCH((CUADRO!J$4&amp;$E1166),'Hoja de Trabajo para listado'!$A$151:$Z$151,0)),0)+IFERROR(INDEX('Hoja de Trabajo para listado'!$AB$155:$BA$1048576,MATCH($A1166,'Hoja de Trabajo para listado'!$AB$155:$AB$1048576,0),MATCH((CUADRO!J$4&amp;$E1166),'Hoja de Trabajo para listado'!$AB$151:$BA$151,0)),0)+IFERROR(INDEX('Hoja de Trabajo para listado'!$BC$155:$CB$1048576,MATCH($A1166,'Hoja de Trabajo para listado'!$BC$155:$BC$1048576,0),MATCH((CUADRO!J$4&amp;$E1166),'Hoja de Trabajo para listado'!$BC$151:$CB$151,0)),0)+IFERROR(INDEX('Hoja de Trabajo para listado'!$DE$153:$DG$274,MATCH($A1166,'Hoja de Trabajo para listado'!$DE$153:$DE$1048576,0),MATCH((CUADRO!J$4&amp;$E1166),'Hoja de Trabajo para listado'!$DE$151:$DG$151,0)),0)+IFERROR(INDEX('Hoja de Trabajo para listado'!$CD$155:$DC$1048576,MATCH($A1166,'Hoja de Trabajo para listado'!$CD$155:$CD$1048576,0),MATCH((CUADRO!J$4&amp;$E1166),'Hoja de Trabajo para listado'!$CD$151:$DC$151,0)),0)</f>
        <v>0</v>
      </c>
      <c r="K1166" s="243">
        <f ca="1">+IFERROR(INDEX('Hoja de Trabajo para listado'!$A$155:$Z$1048576,MATCH($A1166,'Hoja de Trabajo para listado'!$A$155:$A$1048576,0),MATCH((CUADRO!K$4&amp;$E1166),'Hoja de Trabajo para listado'!$A$151:$Z$151,0)),0)+IFERROR(INDEX('Hoja de Trabajo para listado'!$AB$155:$BA$1048576,MATCH($A1166,'Hoja de Trabajo para listado'!$AB$155:$AB$1048576,0),MATCH((CUADRO!K$4&amp;$E1166),'Hoja de Trabajo para listado'!$AB$151:$BA$151,0)),0)+IFERROR(INDEX('Hoja de Trabajo para listado'!$BC$155:$CB$1048576,MATCH($A1166,'Hoja de Trabajo para listado'!$BC$155:$BC$1048576,0),MATCH((CUADRO!K$4&amp;$E1166),'Hoja de Trabajo para listado'!$BC$151:$CB$151,0)),0)+IFERROR(INDEX('Hoja de Trabajo para listado'!$DE$153:$DG$274,MATCH($A1166,'Hoja de Trabajo para listado'!$DE$153:$DE$1048576,0),MATCH((CUADRO!K$4&amp;$E1166),'Hoja de Trabajo para listado'!$DE$151:$DG$151,0)),0)+IFERROR(INDEX('Hoja de Trabajo para listado'!$CD$155:$DC$1048576,MATCH($A1166,'Hoja de Trabajo para listado'!$CD$155:$CD$1048576,0),MATCH((CUADRO!K$4&amp;$E1166),'Hoja de Trabajo para listado'!$CD$151:$DC$151,0)),0)</f>
        <v>0</v>
      </c>
      <c r="L1166" s="243">
        <f ca="1">+IFERROR(INDEX('Hoja de Trabajo para listado'!$A$155:$Z$1048576,MATCH($A1166,'Hoja de Trabajo para listado'!$A$155:$A$1048576,0),MATCH((CUADRO!L$4&amp;$E1166),'Hoja de Trabajo para listado'!$A$151:$Z$151,0)),0)+IFERROR(INDEX('Hoja de Trabajo para listado'!$AB$155:$BA$1048576,MATCH($A1166,'Hoja de Trabajo para listado'!$AB$155:$AB$1048576,0),MATCH((CUADRO!L$4&amp;$E1166),'Hoja de Trabajo para listado'!$AB$151:$BA$151,0)),0)+IFERROR(INDEX('Hoja de Trabajo para listado'!$BC$155:$CB$1048576,MATCH($A1166,'Hoja de Trabajo para listado'!$BC$155:$BC$1048576,0),MATCH((CUADRO!L$4&amp;$E1166),'Hoja de Trabajo para listado'!$BC$151:$CB$151,0)),0)+IFERROR(INDEX('Hoja de Trabajo para listado'!$DE$153:$DG$274,MATCH($A1166,'Hoja de Trabajo para listado'!$DE$153:$DE$1048576,0),MATCH((CUADRO!L$4&amp;$E1166),'Hoja de Trabajo para listado'!$DE$151:$DG$151,0)),0)+IFERROR(INDEX('Hoja de Trabajo para listado'!$CD$155:$DC$1048576,MATCH($A1166,'Hoja de Trabajo para listado'!$CD$155:$CD$1048576,0),MATCH((CUADRO!L$4&amp;$E1166),'Hoja de Trabajo para listado'!$CD$151:$DC$151,0)),0)</f>
        <v>0</v>
      </c>
      <c r="M1166" s="243">
        <f ca="1">+IFERROR(INDEX('Hoja de Trabajo para listado'!$A$155:$Z$1048576,MATCH($A1166,'Hoja de Trabajo para listado'!$A$155:$A$1048576,0),MATCH((CUADRO!M$4&amp;$E1166),'Hoja de Trabajo para listado'!$A$151:$Z$151,0)),0)+IFERROR(INDEX('Hoja de Trabajo para listado'!$AB$155:$BA$1048576,MATCH($A1166,'Hoja de Trabajo para listado'!$AB$155:$AB$1048576,0),MATCH((CUADRO!M$4&amp;$E1166),'Hoja de Trabajo para listado'!$AB$151:$BA$151,0)),0)+IFERROR(INDEX('Hoja de Trabajo para listado'!$BC$155:$CB$1048576,MATCH($A1166,'Hoja de Trabajo para listado'!$BC$155:$BC$1048576,0),MATCH((CUADRO!M$4&amp;$E1166),'Hoja de Trabajo para listado'!$BC$151:$CB$151,0)),0)+IFERROR(INDEX('Hoja de Trabajo para listado'!$DE$153:$DG$274,MATCH($A1166,'Hoja de Trabajo para listado'!$DE$153:$DE$1048576,0),MATCH((CUADRO!M$4&amp;$E1166),'Hoja de Trabajo para listado'!$DE$151:$DG$151,0)),0)+IFERROR(INDEX('Hoja de Trabajo para listado'!$CD$155:$DC$1048576,MATCH($A1166,'Hoja de Trabajo para listado'!$CD$155:$CD$1048576,0),MATCH((CUADRO!M$4&amp;$E1166),'Hoja de Trabajo para listado'!$CD$151:$DC$151,0)),0)</f>
        <v>0</v>
      </c>
      <c r="N1166" s="243">
        <f ca="1">+IFERROR(INDEX('Hoja de Trabajo para listado'!$A$155:$Z$1048576,MATCH($A1166,'Hoja de Trabajo para listado'!$A$155:$A$1048576,0),MATCH((CUADRO!N$4&amp;$E1166),'Hoja de Trabajo para listado'!$A$151:$Z$151,0)),0)+IFERROR(INDEX('Hoja de Trabajo para listado'!$AB$155:$BA$1048576,MATCH($A1166,'Hoja de Trabajo para listado'!$AB$155:$AB$1048576,0),MATCH((CUADRO!N$4&amp;$E1166),'Hoja de Trabajo para listado'!$AB$151:$BA$151,0)),0)+IFERROR(INDEX('Hoja de Trabajo para listado'!$BC$155:$CB$1048576,MATCH($A1166,'Hoja de Trabajo para listado'!$BC$155:$BC$1048576,0),MATCH((CUADRO!N$4&amp;$E1166),'Hoja de Trabajo para listado'!$BC$151:$CB$151,0)),0)+IFERROR(INDEX('Hoja de Trabajo para listado'!$DE$153:$DG$274,MATCH($A1166,'Hoja de Trabajo para listado'!$DE$153:$DE$1048576,0),MATCH((CUADRO!N$4&amp;$E1166),'Hoja de Trabajo para listado'!$DE$151:$DG$151,0)),0)+IFERROR(INDEX('Hoja de Trabajo para listado'!$CD$155:$DC$1048576,MATCH($A1166,'Hoja de Trabajo para listado'!$CD$155:$CD$1048576,0),MATCH((CUADRO!N$4&amp;$E1166),'Hoja de Trabajo para listado'!$CD$151:$DC$151,0)),0)</f>
        <v>0</v>
      </c>
      <c r="O1166" s="243">
        <f ca="1">+IFERROR(INDEX('Hoja de Trabajo para listado'!$A$155:$Z$1048576,MATCH($A1166,'Hoja de Trabajo para listado'!$A$155:$A$1048576,0),MATCH((CUADRO!O$4&amp;$E1166),'Hoja de Trabajo para listado'!$A$151:$Z$151,0)),0)+IFERROR(INDEX('Hoja de Trabajo para listado'!$AB$155:$BA$1048576,MATCH($A1166,'Hoja de Trabajo para listado'!$AB$155:$AB$1048576,0),MATCH((CUADRO!O$4&amp;$E1166),'Hoja de Trabajo para listado'!$AB$151:$BA$151,0)),0)+IFERROR(INDEX('Hoja de Trabajo para listado'!$BC$155:$CB$1048576,MATCH($A1166,'Hoja de Trabajo para listado'!$BC$155:$BC$1048576,0),MATCH((CUADRO!O$4&amp;$E1166),'Hoja de Trabajo para listado'!$BC$151:$CB$151,0)),0)+IFERROR(INDEX('Hoja de Trabajo para listado'!$DE$153:$DG$274,MATCH($A1166,'Hoja de Trabajo para listado'!$DE$153:$DE$1048576,0),MATCH((CUADRO!O$4&amp;$E1166),'Hoja de Trabajo para listado'!$DE$151:$DG$151,0)),0)+IFERROR(INDEX('Hoja de Trabajo para listado'!$CD$155:$DC$1048576,MATCH($A1166,'Hoja de Trabajo para listado'!$CD$155:$CD$1048576,0),MATCH((CUADRO!O$4&amp;$E1166),'Hoja de Trabajo para listado'!$CD$151:$DC$151,0)),0)</f>
        <v>0</v>
      </c>
      <c r="P1166" s="243">
        <f ca="1">+IFERROR(INDEX('Hoja de Trabajo para listado'!$A$155:$Z$1048576,MATCH($A1166,'Hoja de Trabajo para listado'!$A$155:$A$1048576,0),MATCH((CUADRO!P$4&amp;$E1166),'Hoja de Trabajo para listado'!$A$151:$Z$151,0)),0)+IFERROR(INDEX('Hoja de Trabajo para listado'!$AB$155:$BA$1048576,MATCH($A1166,'Hoja de Trabajo para listado'!$AB$155:$AB$1048576,0),MATCH((CUADRO!P$4&amp;$E1166),'Hoja de Trabajo para listado'!$AB$151:$BA$151,0)),0)+IFERROR(INDEX('Hoja de Trabajo para listado'!$BC$155:$CB$1048576,MATCH($A1166,'Hoja de Trabajo para listado'!$BC$155:$BC$1048576,0),MATCH((CUADRO!P$4&amp;$E1166),'Hoja de Trabajo para listado'!$BC$151:$CB$151,0)),0)+IFERROR(INDEX('Hoja de Trabajo para listado'!$DE$153:$DG$274,MATCH($A1166,'Hoja de Trabajo para listado'!$DE$153:$DE$1048576,0),MATCH((CUADRO!P$4&amp;$E1166),'Hoja de Trabajo para listado'!$DE$151:$DG$151,0)),0)+IFERROR(INDEX('Hoja de Trabajo para listado'!$CD$155:$DC$1048576,MATCH($A1166,'Hoja de Trabajo para listado'!$CD$155:$CD$1048576,0),MATCH((CUADRO!P$4&amp;$E1166),'Hoja de Trabajo para listado'!$CD$151:$DC$151,0)),0)</f>
        <v>0</v>
      </c>
      <c r="Q1166" s="243">
        <f ca="1">+IFERROR(INDEX('Hoja de Trabajo para listado'!$A$155:$Z$1048576,MATCH($A1166,'Hoja de Trabajo para listado'!$A$155:$A$1048576,0),MATCH((CUADRO!Q$4&amp;$E1166),'Hoja de Trabajo para listado'!$A$151:$Z$151,0)),0)+IFERROR(INDEX('Hoja de Trabajo para listado'!$AB$155:$BA$1048576,MATCH($A1166,'Hoja de Trabajo para listado'!$AB$155:$AB$1048576,0),MATCH((CUADRO!Q$4&amp;$E1166),'Hoja de Trabajo para listado'!$AB$151:$BA$151,0)),0)+IFERROR(INDEX('Hoja de Trabajo para listado'!$BC$155:$CB$1048576,MATCH($A1166,'Hoja de Trabajo para listado'!$BC$155:$BC$1048576,0),MATCH((CUADRO!Q$4&amp;$E1166),'Hoja de Trabajo para listado'!$BC$151:$CB$151,0)),0)+IFERROR(INDEX('Hoja de Trabajo para listado'!$DE$153:$DG$274,MATCH($A1166,'Hoja de Trabajo para listado'!$DE$153:$DE$1048576,0),MATCH((CUADRO!Q$4&amp;$E1166),'Hoja de Trabajo para listado'!$DE$151:$DG$151,0)),0)+IFERROR(INDEX('Hoja de Trabajo para listado'!$CD$155:$DC$1048576,MATCH($A1166,'Hoja de Trabajo para listado'!$CD$155:$CD$1048576,0),MATCH((CUADRO!Q$4&amp;$E1166),'Hoja de Trabajo para listado'!$CD$151:$DC$151,0)),0)</f>
        <v>0</v>
      </c>
      <c r="R1166" s="243">
        <f t="shared" ca="1" si="43"/>
        <v>0</v>
      </c>
      <c r="S1166" s="249">
        <f ca="1">+R1165+R1166</f>
        <v>0</v>
      </c>
      <c r="T1166" s="243">
        <f ca="1">+S1166</f>
        <v>0</v>
      </c>
      <c r="U1166" s="242">
        <f t="shared" si="44"/>
        <v>2</v>
      </c>
      <c r="V1166" s="333" t="str">
        <f>+VLOOKUP(A1166,bd_lista!$A$3:$E$592,5,FALSE)</f>
        <v>Empresas Departamentales</v>
      </c>
      <c r="W1166" s="388"/>
      <c r="X1166" s="242">
        <f>+VLOOKUP(A1166,[4]Sheet1!$A$13:$D$744,4,FALSE)</f>
        <v>0</v>
      </c>
      <c r="Y1166" s="242" t="e">
        <f>+VLOOKUP(X1166,bd_lista!$A$3:$C$592,3,FALSE)</f>
        <v>#N/A</v>
      </c>
      <c r="Z1166" s="292"/>
      <c r="AA1166" s="293"/>
    </row>
    <row r="1167" spans="1:27" customFormat="1" ht="27" hidden="1" customHeight="1">
      <c r="A1167" s="32">
        <v>3301</v>
      </c>
      <c r="B1167" s="392">
        <f>+A1167</f>
        <v>3301</v>
      </c>
      <c r="C1167" s="247" t="str">
        <f>+VLOOKUP(A1167,bd_lista!$A$3:$C$592,3,FALSE)</f>
        <v>Gobierno Autónomo Indígena Originario Campesino del Territorio de Raqaypampa</v>
      </c>
      <c r="D1167" s="389" t="str">
        <f>+C1167</f>
        <v>Gobierno Autónomo Indígena Originario Campesino del Territorio de Raqaypampa</v>
      </c>
      <c r="E1167" s="242" t="s">
        <v>1304</v>
      </c>
      <c r="F1167" s="243">
        <f ca="1">+IFERROR(INDEX('Hoja de Trabajo para listado'!$A$155:$Z$1048576,MATCH($A1167,'Hoja de Trabajo para listado'!$A$155:$A$1048576,0),MATCH((CUADRO!F$4&amp;$E1167),'Hoja de Trabajo para listado'!$A$151:$Z$151,0)),0)+IFERROR(INDEX('Hoja de Trabajo para listado'!$AB$155:$BA$1048576,MATCH($A1167,'Hoja de Trabajo para listado'!$AB$155:$AB$1048576,0),MATCH((CUADRO!F$4&amp;$E1167),'Hoja de Trabajo para listado'!$AB$151:$BA$151,0)),0)+IFERROR(INDEX('Hoja de Trabajo para listado'!$BC$155:$CB$1048576,MATCH($A1167,'Hoja de Trabajo para listado'!$BC$155:$BC$1048576,0),MATCH((CUADRO!F$4&amp;$E1167),'Hoja de Trabajo para listado'!$BC$151:$CB$151,0)),0)+IFERROR(INDEX('Hoja de Trabajo para listado'!$DE$153:$DG$274,MATCH($A1167,'Hoja de Trabajo para listado'!$DE$153:$DE$1048576,0),MATCH((CUADRO!F$4&amp;$E1167),'Hoja de Trabajo para listado'!$DE$151:$DG$151,0)),0)+IFERROR(INDEX('Hoja de Trabajo para listado'!$CD$155:$DC$1048576,MATCH($A1167,'Hoja de Trabajo para listado'!$CD$155:$CD$1048576,0),MATCH((CUADRO!F$4&amp;$E1167),'Hoja de Trabajo para listado'!$CD$151:$DC$151,0)),0)</f>
        <v>0</v>
      </c>
      <c r="G1167" s="243">
        <f ca="1">+IFERROR(INDEX('Hoja de Trabajo para listado'!$A$155:$Z$1048576,MATCH($A1167,'Hoja de Trabajo para listado'!$A$155:$A$1048576,0),MATCH((CUADRO!G$4&amp;$E1167),'Hoja de Trabajo para listado'!$A$151:$Z$151,0)),0)+IFERROR(INDEX('Hoja de Trabajo para listado'!$AB$155:$BA$1048576,MATCH($A1167,'Hoja de Trabajo para listado'!$AB$155:$AB$1048576,0),MATCH((CUADRO!G$4&amp;$E1167),'Hoja de Trabajo para listado'!$AB$151:$BA$151,0)),0)+IFERROR(INDEX('Hoja de Trabajo para listado'!$BC$155:$CB$1048576,MATCH($A1167,'Hoja de Trabajo para listado'!$BC$155:$BC$1048576,0),MATCH((CUADRO!G$4&amp;$E1167),'Hoja de Trabajo para listado'!$BC$151:$CB$151,0)),0)+IFERROR(INDEX('Hoja de Trabajo para listado'!$DE$153:$DG$274,MATCH($A1167,'Hoja de Trabajo para listado'!$DE$153:$DE$1048576,0),MATCH((CUADRO!G$4&amp;$E1167),'Hoja de Trabajo para listado'!$DE$151:$DG$151,0)),0)+IFERROR(INDEX('Hoja de Trabajo para listado'!$CD$155:$DC$1048576,MATCH($A1167,'Hoja de Trabajo para listado'!$CD$155:$CD$1048576,0),MATCH((CUADRO!G$4&amp;$E1167),'Hoja de Trabajo para listado'!$CD$151:$DC$151,0)),0)</f>
        <v>0</v>
      </c>
      <c r="H1167" s="243">
        <f ca="1">+IFERROR(INDEX('Hoja de Trabajo para listado'!$A$155:$Z$1048576,MATCH($A1167,'Hoja de Trabajo para listado'!$A$155:$A$1048576,0),MATCH((CUADRO!H$4&amp;$E1167),'Hoja de Trabajo para listado'!$A$151:$Z$151,0)),0)+IFERROR(INDEX('Hoja de Trabajo para listado'!$AB$155:$BA$1048576,MATCH($A1167,'Hoja de Trabajo para listado'!$AB$155:$AB$1048576,0),MATCH((CUADRO!H$4&amp;$E1167),'Hoja de Trabajo para listado'!$AB$151:$BA$151,0)),0)+IFERROR(INDEX('Hoja de Trabajo para listado'!$BC$155:$CB$1048576,MATCH($A1167,'Hoja de Trabajo para listado'!$BC$155:$BC$1048576,0),MATCH((CUADRO!H$4&amp;$E1167),'Hoja de Trabajo para listado'!$BC$151:$CB$151,0)),0)+IFERROR(INDEX('Hoja de Trabajo para listado'!$DE$153:$DG$274,MATCH($A1167,'Hoja de Trabajo para listado'!$DE$153:$DE$1048576,0),MATCH((CUADRO!H$4&amp;$E1167),'Hoja de Trabajo para listado'!$DE$151:$DG$151,0)),0)+IFERROR(INDEX('Hoja de Trabajo para listado'!$CD$155:$DC$1048576,MATCH($A1167,'Hoja de Trabajo para listado'!$CD$155:$CD$1048576,0),MATCH((CUADRO!H$4&amp;$E1167),'Hoja de Trabajo para listado'!$CD$151:$DC$151,0)),0)</f>
        <v>0</v>
      </c>
      <c r="I1167" s="243">
        <f ca="1">+IFERROR(INDEX('Hoja de Trabajo para listado'!$A$155:$Z$1048576,MATCH($A1167,'Hoja de Trabajo para listado'!$A$155:$A$1048576,0),MATCH((CUADRO!I$4&amp;$E1167),'Hoja de Trabajo para listado'!$A$151:$Z$151,0)),0)+IFERROR(INDEX('Hoja de Trabajo para listado'!$AB$155:$BA$1048576,MATCH($A1167,'Hoja de Trabajo para listado'!$AB$155:$AB$1048576,0),MATCH((CUADRO!I$4&amp;$E1167),'Hoja de Trabajo para listado'!$AB$151:$BA$151,0)),0)+IFERROR(INDEX('Hoja de Trabajo para listado'!$BC$155:$CB$1048576,MATCH($A1167,'Hoja de Trabajo para listado'!$BC$155:$BC$1048576,0),MATCH((CUADRO!I$4&amp;$E1167),'Hoja de Trabajo para listado'!$BC$151:$CB$151,0)),0)+IFERROR(INDEX('Hoja de Trabajo para listado'!$DE$153:$DG$274,MATCH($A1167,'Hoja de Trabajo para listado'!$DE$153:$DE$1048576,0),MATCH((CUADRO!I$4&amp;$E1167),'Hoja de Trabajo para listado'!$DE$151:$DG$151,0)),0)+IFERROR(INDEX('Hoja de Trabajo para listado'!$CD$155:$DC$1048576,MATCH($A1167,'Hoja de Trabajo para listado'!$CD$155:$CD$1048576,0),MATCH((CUADRO!I$4&amp;$E1167),'Hoja de Trabajo para listado'!$CD$151:$DC$151,0)),0)</f>
        <v>0</v>
      </c>
      <c r="J1167" s="243">
        <f ca="1">+IFERROR(INDEX('Hoja de Trabajo para listado'!$A$155:$Z$1048576,MATCH($A1167,'Hoja de Trabajo para listado'!$A$155:$A$1048576,0),MATCH((CUADRO!J$4&amp;$E1167),'Hoja de Trabajo para listado'!$A$151:$Z$151,0)),0)+IFERROR(INDEX('Hoja de Trabajo para listado'!$AB$155:$BA$1048576,MATCH($A1167,'Hoja de Trabajo para listado'!$AB$155:$AB$1048576,0),MATCH((CUADRO!J$4&amp;$E1167),'Hoja de Trabajo para listado'!$AB$151:$BA$151,0)),0)+IFERROR(INDEX('Hoja de Trabajo para listado'!$BC$155:$CB$1048576,MATCH($A1167,'Hoja de Trabajo para listado'!$BC$155:$BC$1048576,0),MATCH((CUADRO!J$4&amp;$E1167),'Hoja de Trabajo para listado'!$BC$151:$CB$151,0)),0)+IFERROR(INDEX('Hoja de Trabajo para listado'!$DE$153:$DG$274,MATCH($A1167,'Hoja de Trabajo para listado'!$DE$153:$DE$1048576,0),MATCH((CUADRO!J$4&amp;$E1167),'Hoja de Trabajo para listado'!$DE$151:$DG$151,0)),0)+IFERROR(INDEX('Hoja de Trabajo para listado'!$CD$155:$DC$1048576,MATCH($A1167,'Hoja de Trabajo para listado'!$CD$155:$CD$1048576,0),MATCH((CUADRO!J$4&amp;$E1167),'Hoja de Trabajo para listado'!$CD$151:$DC$151,0)),0)</f>
        <v>0</v>
      </c>
      <c r="K1167" s="243">
        <f ca="1">+IFERROR(INDEX('Hoja de Trabajo para listado'!$A$155:$Z$1048576,MATCH($A1167,'Hoja de Trabajo para listado'!$A$155:$A$1048576,0),MATCH((CUADRO!K$4&amp;$E1167),'Hoja de Trabajo para listado'!$A$151:$Z$151,0)),0)+IFERROR(INDEX('Hoja de Trabajo para listado'!$AB$155:$BA$1048576,MATCH($A1167,'Hoja de Trabajo para listado'!$AB$155:$AB$1048576,0),MATCH((CUADRO!K$4&amp;$E1167),'Hoja de Trabajo para listado'!$AB$151:$BA$151,0)),0)+IFERROR(INDEX('Hoja de Trabajo para listado'!$BC$155:$CB$1048576,MATCH($A1167,'Hoja de Trabajo para listado'!$BC$155:$BC$1048576,0),MATCH((CUADRO!K$4&amp;$E1167),'Hoja de Trabajo para listado'!$BC$151:$CB$151,0)),0)+IFERROR(INDEX('Hoja de Trabajo para listado'!$DE$153:$DG$274,MATCH($A1167,'Hoja de Trabajo para listado'!$DE$153:$DE$1048576,0),MATCH((CUADRO!K$4&amp;$E1167),'Hoja de Trabajo para listado'!$DE$151:$DG$151,0)),0)+IFERROR(INDEX('Hoja de Trabajo para listado'!$CD$155:$DC$1048576,MATCH($A1167,'Hoja de Trabajo para listado'!$CD$155:$CD$1048576,0),MATCH((CUADRO!K$4&amp;$E1167),'Hoja de Trabajo para listado'!$CD$151:$DC$151,0)),0)</f>
        <v>0</v>
      </c>
      <c r="L1167" s="243">
        <f ca="1">+IFERROR(INDEX('Hoja de Trabajo para listado'!$A$155:$Z$1048576,MATCH($A1167,'Hoja de Trabajo para listado'!$A$155:$A$1048576,0),MATCH((CUADRO!L$4&amp;$E1167),'Hoja de Trabajo para listado'!$A$151:$Z$151,0)),0)+IFERROR(INDEX('Hoja de Trabajo para listado'!$AB$155:$BA$1048576,MATCH($A1167,'Hoja de Trabajo para listado'!$AB$155:$AB$1048576,0),MATCH((CUADRO!L$4&amp;$E1167),'Hoja de Trabajo para listado'!$AB$151:$BA$151,0)),0)+IFERROR(INDEX('Hoja de Trabajo para listado'!$BC$155:$CB$1048576,MATCH($A1167,'Hoja de Trabajo para listado'!$BC$155:$BC$1048576,0),MATCH((CUADRO!L$4&amp;$E1167),'Hoja de Trabajo para listado'!$BC$151:$CB$151,0)),0)+IFERROR(INDEX('Hoja de Trabajo para listado'!$DE$153:$DG$274,MATCH($A1167,'Hoja de Trabajo para listado'!$DE$153:$DE$1048576,0),MATCH((CUADRO!L$4&amp;$E1167),'Hoja de Trabajo para listado'!$DE$151:$DG$151,0)),0)+IFERROR(INDEX('Hoja de Trabajo para listado'!$CD$155:$DC$1048576,MATCH($A1167,'Hoja de Trabajo para listado'!$CD$155:$CD$1048576,0),MATCH((CUADRO!L$4&amp;$E1167),'Hoja de Trabajo para listado'!$CD$151:$DC$151,0)),0)</f>
        <v>0</v>
      </c>
      <c r="M1167" s="243">
        <f ca="1">+IFERROR(INDEX('Hoja de Trabajo para listado'!$A$155:$Z$1048576,MATCH($A1167,'Hoja de Trabajo para listado'!$A$155:$A$1048576,0),MATCH((CUADRO!M$4&amp;$E1167),'Hoja de Trabajo para listado'!$A$151:$Z$151,0)),0)+IFERROR(INDEX('Hoja de Trabajo para listado'!$AB$155:$BA$1048576,MATCH($A1167,'Hoja de Trabajo para listado'!$AB$155:$AB$1048576,0),MATCH((CUADRO!M$4&amp;$E1167),'Hoja de Trabajo para listado'!$AB$151:$BA$151,0)),0)+IFERROR(INDEX('Hoja de Trabajo para listado'!$BC$155:$CB$1048576,MATCH($A1167,'Hoja de Trabajo para listado'!$BC$155:$BC$1048576,0),MATCH((CUADRO!M$4&amp;$E1167),'Hoja de Trabajo para listado'!$BC$151:$CB$151,0)),0)+IFERROR(INDEX('Hoja de Trabajo para listado'!$DE$153:$DG$274,MATCH($A1167,'Hoja de Trabajo para listado'!$DE$153:$DE$1048576,0),MATCH((CUADRO!M$4&amp;$E1167),'Hoja de Trabajo para listado'!$DE$151:$DG$151,0)),0)+IFERROR(INDEX('Hoja de Trabajo para listado'!$CD$155:$DC$1048576,MATCH($A1167,'Hoja de Trabajo para listado'!$CD$155:$CD$1048576,0),MATCH((CUADRO!M$4&amp;$E1167),'Hoja de Trabajo para listado'!$CD$151:$DC$151,0)),0)</f>
        <v>0</v>
      </c>
      <c r="N1167" s="243">
        <f ca="1">+IFERROR(INDEX('Hoja de Trabajo para listado'!$A$155:$Z$1048576,MATCH($A1167,'Hoja de Trabajo para listado'!$A$155:$A$1048576,0),MATCH((CUADRO!N$4&amp;$E1167),'Hoja de Trabajo para listado'!$A$151:$Z$151,0)),0)+IFERROR(INDEX('Hoja de Trabajo para listado'!$AB$155:$BA$1048576,MATCH($A1167,'Hoja de Trabajo para listado'!$AB$155:$AB$1048576,0),MATCH((CUADRO!N$4&amp;$E1167),'Hoja de Trabajo para listado'!$AB$151:$BA$151,0)),0)+IFERROR(INDEX('Hoja de Trabajo para listado'!$BC$155:$CB$1048576,MATCH($A1167,'Hoja de Trabajo para listado'!$BC$155:$BC$1048576,0),MATCH((CUADRO!N$4&amp;$E1167),'Hoja de Trabajo para listado'!$BC$151:$CB$151,0)),0)+IFERROR(INDEX('Hoja de Trabajo para listado'!$DE$153:$DG$274,MATCH($A1167,'Hoja de Trabajo para listado'!$DE$153:$DE$1048576,0),MATCH((CUADRO!N$4&amp;$E1167),'Hoja de Trabajo para listado'!$DE$151:$DG$151,0)),0)+IFERROR(INDEX('Hoja de Trabajo para listado'!$CD$155:$DC$1048576,MATCH($A1167,'Hoja de Trabajo para listado'!$CD$155:$CD$1048576,0),MATCH((CUADRO!N$4&amp;$E1167),'Hoja de Trabajo para listado'!$CD$151:$DC$151,0)),0)</f>
        <v>0</v>
      </c>
      <c r="O1167" s="243">
        <f ca="1">+IFERROR(INDEX('Hoja de Trabajo para listado'!$A$155:$Z$1048576,MATCH($A1167,'Hoja de Trabajo para listado'!$A$155:$A$1048576,0),MATCH((CUADRO!O$4&amp;$E1167),'Hoja de Trabajo para listado'!$A$151:$Z$151,0)),0)+IFERROR(INDEX('Hoja de Trabajo para listado'!$AB$155:$BA$1048576,MATCH($A1167,'Hoja de Trabajo para listado'!$AB$155:$AB$1048576,0),MATCH((CUADRO!O$4&amp;$E1167),'Hoja de Trabajo para listado'!$AB$151:$BA$151,0)),0)+IFERROR(INDEX('Hoja de Trabajo para listado'!$BC$155:$CB$1048576,MATCH($A1167,'Hoja de Trabajo para listado'!$BC$155:$BC$1048576,0),MATCH((CUADRO!O$4&amp;$E1167),'Hoja de Trabajo para listado'!$BC$151:$CB$151,0)),0)+IFERROR(INDEX('Hoja de Trabajo para listado'!$DE$153:$DG$274,MATCH($A1167,'Hoja de Trabajo para listado'!$DE$153:$DE$1048576,0),MATCH((CUADRO!O$4&amp;$E1167),'Hoja de Trabajo para listado'!$DE$151:$DG$151,0)),0)+IFERROR(INDEX('Hoja de Trabajo para listado'!$CD$155:$DC$1048576,MATCH($A1167,'Hoja de Trabajo para listado'!$CD$155:$CD$1048576,0),MATCH((CUADRO!O$4&amp;$E1167),'Hoja de Trabajo para listado'!$CD$151:$DC$151,0)),0)</f>
        <v>0</v>
      </c>
      <c r="P1167" s="243">
        <f ca="1">+IFERROR(INDEX('Hoja de Trabajo para listado'!$A$155:$Z$1048576,MATCH($A1167,'Hoja de Trabajo para listado'!$A$155:$A$1048576,0),MATCH((CUADRO!P$4&amp;$E1167),'Hoja de Trabajo para listado'!$A$151:$Z$151,0)),0)+IFERROR(INDEX('Hoja de Trabajo para listado'!$AB$155:$BA$1048576,MATCH($A1167,'Hoja de Trabajo para listado'!$AB$155:$AB$1048576,0),MATCH((CUADRO!P$4&amp;$E1167),'Hoja de Trabajo para listado'!$AB$151:$BA$151,0)),0)+IFERROR(INDEX('Hoja de Trabajo para listado'!$BC$155:$CB$1048576,MATCH($A1167,'Hoja de Trabajo para listado'!$BC$155:$BC$1048576,0),MATCH((CUADRO!P$4&amp;$E1167),'Hoja de Trabajo para listado'!$BC$151:$CB$151,0)),0)+IFERROR(INDEX('Hoja de Trabajo para listado'!$DE$153:$DG$274,MATCH($A1167,'Hoja de Trabajo para listado'!$DE$153:$DE$1048576,0),MATCH((CUADRO!P$4&amp;$E1167),'Hoja de Trabajo para listado'!$DE$151:$DG$151,0)),0)+IFERROR(INDEX('Hoja de Trabajo para listado'!$CD$155:$DC$1048576,MATCH($A1167,'Hoja de Trabajo para listado'!$CD$155:$CD$1048576,0),MATCH((CUADRO!P$4&amp;$E1167),'Hoja de Trabajo para listado'!$CD$151:$DC$151,0)),0)</f>
        <v>0</v>
      </c>
      <c r="Q1167" s="243">
        <f ca="1">+IFERROR(INDEX('Hoja de Trabajo para listado'!$A$155:$Z$1048576,MATCH($A1167,'Hoja de Trabajo para listado'!$A$155:$A$1048576,0),MATCH((CUADRO!Q$4&amp;$E1167),'Hoja de Trabajo para listado'!$A$151:$Z$151,0)),0)+IFERROR(INDEX('Hoja de Trabajo para listado'!$AB$155:$BA$1048576,MATCH($A1167,'Hoja de Trabajo para listado'!$AB$155:$AB$1048576,0),MATCH((CUADRO!Q$4&amp;$E1167),'Hoja de Trabajo para listado'!$AB$151:$BA$151,0)),0)+IFERROR(INDEX('Hoja de Trabajo para listado'!$BC$155:$CB$1048576,MATCH($A1167,'Hoja de Trabajo para listado'!$BC$155:$BC$1048576,0),MATCH((CUADRO!Q$4&amp;$E1167),'Hoja de Trabajo para listado'!$BC$151:$CB$151,0)),0)+IFERROR(INDEX('Hoja de Trabajo para listado'!$DE$153:$DG$274,MATCH($A1167,'Hoja de Trabajo para listado'!$DE$153:$DE$1048576,0),MATCH((CUADRO!Q$4&amp;$E1167),'Hoja de Trabajo para listado'!$DE$151:$DG$151,0)),0)+IFERROR(INDEX('Hoja de Trabajo para listado'!$CD$155:$DC$1048576,MATCH($A1167,'Hoja de Trabajo para listado'!$CD$155:$CD$1048576,0),MATCH((CUADRO!Q$4&amp;$E1167),'Hoja de Trabajo para listado'!$CD$151:$DC$151,0)),0)</f>
        <v>0</v>
      </c>
      <c r="R1167" s="243">
        <f t="shared" ca="1" si="43"/>
        <v>0</v>
      </c>
      <c r="S1167" s="249"/>
      <c r="T1167" s="243">
        <f ca="1">+T1168</f>
        <v>0</v>
      </c>
      <c r="U1167" s="242">
        <f t="shared" si="44"/>
        <v>1</v>
      </c>
      <c r="V1167" s="333" t="str">
        <f>+VLOOKUP(A1167,bd_lista!$A$3:$E$592,5,FALSE)</f>
        <v>Gobiernos Autónomos Indígenas Originarias Campesinas</v>
      </c>
      <c r="W1167" s="387" t="str">
        <f>+V1167</f>
        <v>Gobiernos Autónomos Indígenas Originarias Campesinas</v>
      </c>
      <c r="X1167" s="242">
        <f>+VLOOKUP(A1167,[4]Sheet1!$A$13:$D$744,4,FALSE)</f>
        <v>0</v>
      </c>
      <c r="Y1167" s="242" t="e">
        <f>+VLOOKUP(X1167,bd_lista!$A$3:$C$592,3,FALSE)</f>
        <v>#N/A</v>
      </c>
      <c r="Z1167" s="294">
        <f>+X1167</f>
        <v>0</v>
      </c>
      <c r="AA1167" s="295" t="e">
        <f>+Y1167</f>
        <v>#N/A</v>
      </c>
    </row>
    <row r="1168" spans="1:27" customFormat="1" ht="27" hidden="1" customHeight="1">
      <c r="A1168" s="32">
        <v>3301</v>
      </c>
      <c r="B1168" s="393"/>
      <c r="C1168" s="247" t="str">
        <f>+VLOOKUP(A1168,bd_lista!$A$3:$C$592,3,FALSE)</f>
        <v>Gobierno Autónomo Indígena Originario Campesino del Territorio de Raqaypampa</v>
      </c>
      <c r="D1168" s="390"/>
      <c r="E1168" s="244" t="s">
        <v>1305</v>
      </c>
      <c r="F1168" s="243">
        <f ca="1">+IFERROR(INDEX('Hoja de Trabajo para listado'!$A$155:$Z$1048576,MATCH($A1168,'Hoja de Trabajo para listado'!$A$155:$A$1048576,0),MATCH((CUADRO!F$4&amp;$E1168),'Hoja de Trabajo para listado'!$A$151:$Z$151,0)),0)+IFERROR(INDEX('Hoja de Trabajo para listado'!$AB$155:$BA$1048576,MATCH($A1168,'Hoja de Trabajo para listado'!$AB$155:$AB$1048576,0),MATCH((CUADRO!F$4&amp;$E1168),'Hoja de Trabajo para listado'!$AB$151:$BA$151,0)),0)+IFERROR(INDEX('Hoja de Trabajo para listado'!$BC$155:$CB$1048576,MATCH($A1168,'Hoja de Trabajo para listado'!$BC$155:$BC$1048576,0),MATCH((CUADRO!F$4&amp;$E1168),'Hoja de Trabajo para listado'!$BC$151:$CB$151,0)),0)+IFERROR(INDEX('Hoja de Trabajo para listado'!$DE$153:$DG$274,MATCH($A1168,'Hoja de Trabajo para listado'!$DE$153:$DE$1048576,0),MATCH((CUADRO!F$4&amp;$E1168),'Hoja de Trabajo para listado'!$DE$151:$DG$151,0)),0)+IFERROR(INDEX('Hoja de Trabajo para listado'!$CD$155:$DC$1048576,MATCH($A1168,'Hoja de Trabajo para listado'!$CD$155:$CD$1048576,0),MATCH((CUADRO!F$4&amp;$E1168),'Hoja de Trabajo para listado'!$CD$151:$DC$151,0)),0)</f>
        <v>0</v>
      </c>
      <c r="G1168" s="243">
        <f ca="1">+IFERROR(INDEX('Hoja de Trabajo para listado'!$A$155:$Z$1048576,MATCH($A1168,'Hoja de Trabajo para listado'!$A$155:$A$1048576,0),MATCH((CUADRO!G$4&amp;$E1168),'Hoja de Trabajo para listado'!$A$151:$Z$151,0)),0)+IFERROR(INDEX('Hoja de Trabajo para listado'!$AB$155:$BA$1048576,MATCH($A1168,'Hoja de Trabajo para listado'!$AB$155:$AB$1048576,0),MATCH((CUADRO!G$4&amp;$E1168),'Hoja de Trabajo para listado'!$AB$151:$BA$151,0)),0)+IFERROR(INDEX('Hoja de Trabajo para listado'!$BC$155:$CB$1048576,MATCH($A1168,'Hoja de Trabajo para listado'!$BC$155:$BC$1048576,0),MATCH((CUADRO!G$4&amp;$E1168),'Hoja de Trabajo para listado'!$BC$151:$CB$151,0)),0)+IFERROR(INDEX('Hoja de Trabajo para listado'!$DE$153:$DG$274,MATCH($A1168,'Hoja de Trabajo para listado'!$DE$153:$DE$1048576,0),MATCH((CUADRO!G$4&amp;$E1168),'Hoja de Trabajo para listado'!$DE$151:$DG$151,0)),0)+IFERROR(INDEX('Hoja de Trabajo para listado'!$CD$155:$DC$1048576,MATCH($A1168,'Hoja de Trabajo para listado'!$CD$155:$CD$1048576,0),MATCH((CUADRO!G$4&amp;$E1168),'Hoja de Trabajo para listado'!$CD$151:$DC$151,0)),0)</f>
        <v>0</v>
      </c>
      <c r="H1168" s="243">
        <f ca="1">+IFERROR(INDEX('Hoja de Trabajo para listado'!$A$155:$Z$1048576,MATCH($A1168,'Hoja de Trabajo para listado'!$A$155:$A$1048576,0),MATCH((CUADRO!H$4&amp;$E1168),'Hoja de Trabajo para listado'!$A$151:$Z$151,0)),0)+IFERROR(INDEX('Hoja de Trabajo para listado'!$AB$155:$BA$1048576,MATCH($A1168,'Hoja de Trabajo para listado'!$AB$155:$AB$1048576,0),MATCH((CUADRO!H$4&amp;$E1168),'Hoja de Trabajo para listado'!$AB$151:$BA$151,0)),0)+IFERROR(INDEX('Hoja de Trabajo para listado'!$BC$155:$CB$1048576,MATCH($A1168,'Hoja de Trabajo para listado'!$BC$155:$BC$1048576,0),MATCH((CUADRO!H$4&amp;$E1168),'Hoja de Trabajo para listado'!$BC$151:$CB$151,0)),0)+IFERROR(INDEX('Hoja de Trabajo para listado'!$DE$153:$DG$274,MATCH($A1168,'Hoja de Trabajo para listado'!$DE$153:$DE$1048576,0),MATCH((CUADRO!H$4&amp;$E1168),'Hoja de Trabajo para listado'!$DE$151:$DG$151,0)),0)+IFERROR(INDEX('Hoja de Trabajo para listado'!$CD$155:$DC$1048576,MATCH($A1168,'Hoja de Trabajo para listado'!$CD$155:$CD$1048576,0),MATCH((CUADRO!H$4&amp;$E1168),'Hoja de Trabajo para listado'!$CD$151:$DC$151,0)),0)</f>
        <v>0</v>
      </c>
      <c r="I1168" s="243">
        <f ca="1">+IFERROR(INDEX('Hoja de Trabajo para listado'!$A$155:$Z$1048576,MATCH($A1168,'Hoja de Trabajo para listado'!$A$155:$A$1048576,0),MATCH((CUADRO!I$4&amp;$E1168),'Hoja de Trabajo para listado'!$A$151:$Z$151,0)),0)+IFERROR(INDEX('Hoja de Trabajo para listado'!$AB$155:$BA$1048576,MATCH($A1168,'Hoja de Trabajo para listado'!$AB$155:$AB$1048576,0),MATCH((CUADRO!I$4&amp;$E1168),'Hoja de Trabajo para listado'!$AB$151:$BA$151,0)),0)+IFERROR(INDEX('Hoja de Trabajo para listado'!$BC$155:$CB$1048576,MATCH($A1168,'Hoja de Trabajo para listado'!$BC$155:$BC$1048576,0),MATCH((CUADRO!I$4&amp;$E1168),'Hoja de Trabajo para listado'!$BC$151:$CB$151,0)),0)+IFERROR(INDEX('Hoja de Trabajo para listado'!$DE$153:$DG$274,MATCH($A1168,'Hoja de Trabajo para listado'!$DE$153:$DE$1048576,0),MATCH((CUADRO!I$4&amp;$E1168),'Hoja de Trabajo para listado'!$DE$151:$DG$151,0)),0)+IFERROR(INDEX('Hoja de Trabajo para listado'!$CD$155:$DC$1048576,MATCH($A1168,'Hoja de Trabajo para listado'!$CD$155:$CD$1048576,0),MATCH((CUADRO!I$4&amp;$E1168),'Hoja de Trabajo para listado'!$CD$151:$DC$151,0)),0)</f>
        <v>0</v>
      </c>
      <c r="J1168" s="243">
        <f ca="1">+IFERROR(INDEX('Hoja de Trabajo para listado'!$A$155:$Z$1048576,MATCH($A1168,'Hoja de Trabajo para listado'!$A$155:$A$1048576,0),MATCH((CUADRO!J$4&amp;$E1168),'Hoja de Trabajo para listado'!$A$151:$Z$151,0)),0)+IFERROR(INDEX('Hoja de Trabajo para listado'!$AB$155:$BA$1048576,MATCH($A1168,'Hoja de Trabajo para listado'!$AB$155:$AB$1048576,0),MATCH((CUADRO!J$4&amp;$E1168),'Hoja de Trabajo para listado'!$AB$151:$BA$151,0)),0)+IFERROR(INDEX('Hoja de Trabajo para listado'!$BC$155:$CB$1048576,MATCH($A1168,'Hoja de Trabajo para listado'!$BC$155:$BC$1048576,0),MATCH((CUADRO!J$4&amp;$E1168),'Hoja de Trabajo para listado'!$BC$151:$CB$151,0)),0)+IFERROR(INDEX('Hoja de Trabajo para listado'!$DE$153:$DG$274,MATCH($A1168,'Hoja de Trabajo para listado'!$DE$153:$DE$1048576,0),MATCH((CUADRO!J$4&amp;$E1168),'Hoja de Trabajo para listado'!$DE$151:$DG$151,0)),0)+IFERROR(INDEX('Hoja de Trabajo para listado'!$CD$155:$DC$1048576,MATCH($A1168,'Hoja de Trabajo para listado'!$CD$155:$CD$1048576,0),MATCH((CUADRO!J$4&amp;$E1168),'Hoja de Trabajo para listado'!$CD$151:$DC$151,0)),0)</f>
        <v>0</v>
      </c>
      <c r="K1168" s="243">
        <f ca="1">+IFERROR(INDEX('Hoja de Trabajo para listado'!$A$155:$Z$1048576,MATCH($A1168,'Hoja de Trabajo para listado'!$A$155:$A$1048576,0),MATCH((CUADRO!K$4&amp;$E1168),'Hoja de Trabajo para listado'!$A$151:$Z$151,0)),0)+IFERROR(INDEX('Hoja de Trabajo para listado'!$AB$155:$BA$1048576,MATCH($A1168,'Hoja de Trabajo para listado'!$AB$155:$AB$1048576,0),MATCH((CUADRO!K$4&amp;$E1168),'Hoja de Trabajo para listado'!$AB$151:$BA$151,0)),0)+IFERROR(INDEX('Hoja de Trabajo para listado'!$BC$155:$CB$1048576,MATCH($A1168,'Hoja de Trabajo para listado'!$BC$155:$BC$1048576,0),MATCH((CUADRO!K$4&amp;$E1168),'Hoja de Trabajo para listado'!$BC$151:$CB$151,0)),0)+IFERROR(INDEX('Hoja de Trabajo para listado'!$DE$153:$DG$274,MATCH($A1168,'Hoja de Trabajo para listado'!$DE$153:$DE$1048576,0),MATCH((CUADRO!K$4&amp;$E1168),'Hoja de Trabajo para listado'!$DE$151:$DG$151,0)),0)+IFERROR(INDEX('Hoja de Trabajo para listado'!$CD$155:$DC$1048576,MATCH($A1168,'Hoja de Trabajo para listado'!$CD$155:$CD$1048576,0),MATCH((CUADRO!K$4&amp;$E1168),'Hoja de Trabajo para listado'!$CD$151:$DC$151,0)),0)</f>
        <v>0</v>
      </c>
      <c r="L1168" s="243">
        <f ca="1">+IFERROR(INDEX('Hoja de Trabajo para listado'!$A$155:$Z$1048576,MATCH($A1168,'Hoja de Trabajo para listado'!$A$155:$A$1048576,0),MATCH((CUADRO!L$4&amp;$E1168),'Hoja de Trabajo para listado'!$A$151:$Z$151,0)),0)+IFERROR(INDEX('Hoja de Trabajo para listado'!$AB$155:$BA$1048576,MATCH($A1168,'Hoja de Trabajo para listado'!$AB$155:$AB$1048576,0),MATCH((CUADRO!L$4&amp;$E1168),'Hoja de Trabajo para listado'!$AB$151:$BA$151,0)),0)+IFERROR(INDEX('Hoja de Trabajo para listado'!$BC$155:$CB$1048576,MATCH($A1168,'Hoja de Trabajo para listado'!$BC$155:$BC$1048576,0),MATCH((CUADRO!L$4&amp;$E1168),'Hoja de Trabajo para listado'!$BC$151:$CB$151,0)),0)+IFERROR(INDEX('Hoja de Trabajo para listado'!$DE$153:$DG$274,MATCH($A1168,'Hoja de Trabajo para listado'!$DE$153:$DE$1048576,0),MATCH((CUADRO!L$4&amp;$E1168),'Hoja de Trabajo para listado'!$DE$151:$DG$151,0)),0)+IFERROR(INDEX('Hoja de Trabajo para listado'!$CD$155:$DC$1048576,MATCH($A1168,'Hoja de Trabajo para listado'!$CD$155:$CD$1048576,0),MATCH((CUADRO!L$4&amp;$E1168),'Hoja de Trabajo para listado'!$CD$151:$DC$151,0)),0)</f>
        <v>0</v>
      </c>
      <c r="M1168" s="243">
        <f ca="1">+IFERROR(INDEX('Hoja de Trabajo para listado'!$A$155:$Z$1048576,MATCH($A1168,'Hoja de Trabajo para listado'!$A$155:$A$1048576,0),MATCH((CUADRO!M$4&amp;$E1168),'Hoja de Trabajo para listado'!$A$151:$Z$151,0)),0)+IFERROR(INDEX('Hoja de Trabajo para listado'!$AB$155:$BA$1048576,MATCH($A1168,'Hoja de Trabajo para listado'!$AB$155:$AB$1048576,0),MATCH((CUADRO!M$4&amp;$E1168),'Hoja de Trabajo para listado'!$AB$151:$BA$151,0)),0)+IFERROR(INDEX('Hoja de Trabajo para listado'!$BC$155:$CB$1048576,MATCH($A1168,'Hoja de Trabajo para listado'!$BC$155:$BC$1048576,0),MATCH((CUADRO!M$4&amp;$E1168),'Hoja de Trabajo para listado'!$BC$151:$CB$151,0)),0)+IFERROR(INDEX('Hoja de Trabajo para listado'!$DE$153:$DG$274,MATCH($A1168,'Hoja de Trabajo para listado'!$DE$153:$DE$1048576,0),MATCH((CUADRO!M$4&amp;$E1168),'Hoja de Trabajo para listado'!$DE$151:$DG$151,0)),0)+IFERROR(INDEX('Hoja de Trabajo para listado'!$CD$155:$DC$1048576,MATCH($A1168,'Hoja de Trabajo para listado'!$CD$155:$CD$1048576,0),MATCH((CUADRO!M$4&amp;$E1168),'Hoja de Trabajo para listado'!$CD$151:$DC$151,0)),0)</f>
        <v>0</v>
      </c>
      <c r="N1168" s="243">
        <f ca="1">+IFERROR(INDEX('Hoja de Trabajo para listado'!$A$155:$Z$1048576,MATCH($A1168,'Hoja de Trabajo para listado'!$A$155:$A$1048576,0),MATCH((CUADRO!N$4&amp;$E1168),'Hoja de Trabajo para listado'!$A$151:$Z$151,0)),0)+IFERROR(INDEX('Hoja de Trabajo para listado'!$AB$155:$BA$1048576,MATCH($A1168,'Hoja de Trabajo para listado'!$AB$155:$AB$1048576,0),MATCH((CUADRO!N$4&amp;$E1168),'Hoja de Trabajo para listado'!$AB$151:$BA$151,0)),0)+IFERROR(INDEX('Hoja de Trabajo para listado'!$BC$155:$CB$1048576,MATCH($A1168,'Hoja de Trabajo para listado'!$BC$155:$BC$1048576,0),MATCH((CUADRO!N$4&amp;$E1168),'Hoja de Trabajo para listado'!$BC$151:$CB$151,0)),0)+IFERROR(INDEX('Hoja de Trabajo para listado'!$DE$153:$DG$274,MATCH($A1168,'Hoja de Trabajo para listado'!$DE$153:$DE$1048576,0),MATCH((CUADRO!N$4&amp;$E1168),'Hoja de Trabajo para listado'!$DE$151:$DG$151,0)),0)+IFERROR(INDEX('Hoja de Trabajo para listado'!$CD$155:$DC$1048576,MATCH($A1168,'Hoja de Trabajo para listado'!$CD$155:$CD$1048576,0),MATCH((CUADRO!N$4&amp;$E1168),'Hoja de Trabajo para listado'!$CD$151:$DC$151,0)),0)</f>
        <v>0</v>
      </c>
      <c r="O1168" s="243">
        <f ca="1">+IFERROR(INDEX('Hoja de Trabajo para listado'!$A$155:$Z$1048576,MATCH($A1168,'Hoja de Trabajo para listado'!$A$155:$A$1048576,0),MATCH((CUADRO!O$4&amp;$E1168),'Hoja de Trabajo para listado'!$A$151:$Z$151,0)),0)+IFERROR(INDEX('Hoja de Trabajo para listado'!$AB$155:$BA$1048576,MATCH($A1168,'Hoja de Trabajo para listado'!$AB$155:$AB$1048576,0),MATCH((CUADRO!O$4&amp;$E1168),'Hoja de Trabajo para listado'!$AB$151:$BA$151,0)),0)+IFERROR(INDEX('Hoja de Trabajo para listado'!$BC$155:$CB$1048576,MATCH($A1168,'Hoja de Trabajo para listado'!$BC$155:$BC$1048576,0),MATCH((CUADRO!O$4&amp;$E1168),'Hoja de Trabajo para listado'!$BC$151:$CB$151,0)),0)+IFERROR(INDEX('Hoja de Trabajo para listado'!$DE$153:$DG$274,MATCH($A1168,'Hoja de Trabajo para listado'!$DE$153:$DE$1048576,0),MATCH((CUADRO!O$4&amp;$E1168),'Hoja de Trabajo para listado'!$DE$151:$DG$151,0)),0)+IFERROR(INDEX('Hoja de Trabajo para listado'!$CD$155:$DC$1048576,MATCH($A1168,'Hoja de Trabajo para listado'!$CD$155:$CD$1048576,0),MATCH((CUADRO!O$4&amp;$E1168),'Hoja de Trabajo para listado'!$CD$151:$DC$151,0)),0)</f>
        <v>0</v>
      </c>
      <c r="P1168" s="243">
        <f ca="1">+IFERROR(INDEX('Hoja de Trabajo para listado'!$A$155:$Z$1048576,MATCH($A1168,'Hoja de Trabajo para listado'!$A$155:$A$1048576,0),MATCH((CUADRO!P$4&amp;$E1168),'Hoja de Trabajo para listado'!$A$151:$Z$151,0)),0)+IFERROR(INDEX('Hoja de Trabajo para listado'!$AB$155:$BA$1048576,MATCH($A1168,'Hoja de Trabajo para listado'!$AB$155:$AB$1048576,0),MATCH((CUADRO!P$4&amp;$E1168),'Hoja de Trabajo para listado'!$AB$151:$BA$151,0)),0)+IFERROR(INDEX('Hoja de Trabajo para listado'!$BC$155:$CB$1048576,MATCH($A1168,'Hoja de Trabajo para listado'!$BC$155:$BC$1048576,0),MATCH((CUADRO!P$4&amp;$E1168),'Hoja de Trabajo para listado'!$BC$151:$CB$151,0)),0)+IFERROR(INDEX('Hoja de Trabajo para listado'!$DE$153:$DG$274,MATCH($A1168,'Hoja de Trabajo para listado'!$DE$153:$DE$1048576,0),MATCH((CUADRO!P$4&amp;$E1168),'Hoja de Trabajo para listado'!$DE$151:$DG$151,0)),0)+IFERROR(INDEX('Hoja de Trabajo para listado'!$CD$155:$DC$1048576,MATCH($A1168,'Hoja de Trabajo para listado'!$CD$155:$CD$1048576,0),MATCH((CUADRO!P$4&amp;$E1168),'Hoja de Trabajo para listado'!$CD$151:$DC$151,0)),0)</f>
        <v>0</v>
      </c>
      <c r="Q1168" s="243">
        <f ca="1">+IFERROR(INDEX('Hoja de Trabajo para listado'!$A$155:$Z$1048576,MATCH($A1168,'Hoja de Trabajo para listado'!$A$155:$A$1048576,0),MATCH((CUADRO!Q$4&amp;$E1168),'Hoja de Trabajo para listado'!$A$151:$Z$151,0)),0)+IFERROR(INDEX('Hoja de Trabajo para listado'!$AB$155:$BA$1048576,MATCH($A1168,'Hoja de Trabajo para listado'!$AB$155:$AB$1048576,0),MATCH((CUADRO!Q$4&amp;$E1168),'Hoja de Trabajo para listado'!$AB$151:$BA$151,0)),0)+IFERROR(INDEX('Hoja de Trabajo para listado'!$BC$155:$CB$1048576,MATCH($A1168,'Hoja de Trabajo para listado'!$BC$155:$BC$1048576,0),MATCH((CUADRO!Q$4&amp;$E1168),'Hoja de Trabajo para listado'!$BC$151:$CB$151,0)),0)+IFERROR(INDEX('Hoja de Trabajo para listado'!$DE$153:$DG$274,MATCH($A1168,'Hoja de Trabajo para listado'!$DE$153:$DE$1048576,0),MATCH((CUADRO!Q$4&amp;$E1168),'Hoja de Trabajo para listado'!$DE$151:$DG$151,0)),0)+IFERROR(INDEX('Hoja de Trabajo para listado'!$CD$155:$DC$1048576,MATCH($A1168,'Hoja de Trabajo para listado'!$CD$155:$CD$1048576,0),MATCH((CUADRO!Q$4&amp;$E1168),'Hoja de Trabajo para listado'!$CD$151:$DC$151,0)),0)</f>
        <v>0</v>
      </c>
      <c r="R1168" s="243">
        <f t="shared" ca="1" si="43"/>
        <v>0</v>
      </c>
      <c r="S1168" s="249">
        <f ca="1">+R1167+R1168</f>
        <v>0</v>
      </c>
      <c r="T1168" s="243">
        <f ca="1">+S1168</f>
        <v>0</v>
      </c>
      <c r="U1168" s="242">
        <f t="shared" si="44"/>
        <v>2</v>
      </c>
      <c r="V1168" s="333" t="str">
        <f>+VLOOKUP(A1168,bd_lista!$A$3:$E$592,5,FALSE)</f>
        <v>Gobiernos Autónomos Indígenas Originarias Campesinas</v>
      </c>
      <c r="W1168" s="388"/>
      <c r="X1168" s="242">
        <f>+VLOOKUP(A1168,[4]Sheet1!$A$13:$D$744,4,FALSE)</f>
        <v>0</v>
      </c>
      <c r="Y1168" s="242" t="e">
        <f>+VLOOKUP(X1168,bd_lista!$A$3:$C$592,3,FALSE)</f>
        <v>#N/A</v>
      </c>
      <c r="Z1168" s="292"/>
      <c r="AA1168" s="293"/>
    </row>
    <row r="1169" spans="1:27" customFormat="1" ht="27" hidden="1" customHeight="1">
      <c r="A1169" s="32">
        <v>3401</v>
      </c>
      <c r="B1169" s="392">
        <f>+A1169</f>
        <v>3401</v>
      </c>
      <c r="C1169" s="247" t="str">
        <f>+VLOOKUP(A1169,bd_lista!$A$3:$C$592,3,FALSE)</f>
        <v>GAIOC de la Nación Originaria Uru Chipaya</v>
      </c>
      <c r="D1169" s="389" t="str">
        <f>+C1169</f>
        <v>GAIOC de la Nación Originaria Uru Chipaya</v>
      </c>
      <c r="E1169" s="242" t="s">
        <v>1304</v>
      </c>
      <c r="F1169" s="243">
        <f ca="1">+IFERROR(INDEX('Hoja de Trabajo para listado'!$A$155:$Z$1048576,MATCH($A1169,'Hoja de Trabajo para listado'!$A$155:$A$1048576,0),MATCH((CUADRO!F$4&amp;$E1169),'Hoja de Trabajo para listado'!$A$151:$Z$151,0)),0)+IFERROR(INDEX('Hoja de Trabajo para listado'!$AB$155:$BA$1048576,MATCH($A1169,'Hoja de Trabajo para listado'!$AB$155:$AB$1048576,0),MATCH((CUADRO!F$4&amp;$E1169),'Hoja de Trabajo para listado'!$AB$151:$BA$151,0)),0)+IFERROR(INDEX('Hoja de Trabajo para listado'!$BC$155:$CB$1048576,MATCH($A1169,'Hoja de Trabajo para listado'!$BC$155:$BC$1048576,0),MATCH((CUADRO!F$4&amp;$E1169),'Hoja de Trabajo para listado'!$BC$151:$CB$151,0)),0)+IFERROR(INDEX('Hoja de Trabajo para listado'!$DE$153:$DG$274,MATCH($A1169,'Hoja de Trabajo para listado'!$DE$153:$DE$1048576,0),MATCH((CUADRO!F$4&amp;$E1169),'Hoja de Trabajo para listado'!$DE$151:$DG$151,0)),0)+IFERROR(INDEX('Hoja de Trabajo para listado'!$CD$155:$DC$1048576,MATCH($A1169,'Hoja de Trabajo para listado'!$CD$155:$CD$1048576,0),MATCH((CUADRO!F$4&amp;$E1169),'Hoja de Trabajo para listado'!$CD$151:$DC$151,0)),0)</f>
        <v>0</v>
      </c>
      <c r="G1169" s="243">
        <f ca="1">+IFERROR(INDEX('Hoja de Trabajo para listado'!$A$155:$Z$1048576,MATCH($A1169,'Hoja de Trabajo para listado'!$A$155:$A$1048576,0),MATCH((CUADRO!G$4&amp;$E1169),'Hoja de Trabajo para listado'!$A$151:$Z$151,0)),0)+IFERROR(INDEX('Hoja de Trabajo para listado'!$AB$155:$BA$1048576,MATCH($A1169,'Hoja de Trabajo para listado'!$AB$155:$AB$1048576,0),MATCH((CUADRO!G$4&amp;$E1169),'Hoja de Trabajo para listado'!$AB$151:$BA$151,0)),0)+IFERROR(INDEX('Hoja de Trabajo para listado'!$BC$155:$CB$1048576,MATCH($A1169,'Hoja de Trabajo para listado'!$BC$155:$BC$1048576,0),MATCH((CUADRO!G$4&amp;$E1169),'Hoja de Trabajo para listado'!$BC$151:$CB$151,0)),0)+IFERROR(INDEX('Hoja de Trabajo para listado'!$DE$153:$DG$274,MATCH($A1169,'Hoja de Trabajo para listado'!$DE$153:$DE$1048576,0),MATCH((CUADRO!G$4&amp;$E1169),'Hoja de Trabajo para listado'!$DE$151:$DG$151,0)),0)+IFERROR(INDEX('Hoja de Trabajo para listado'!$CD$155:$DC$1048576,MATCH($A1169,'Hoja de Trabajo para listado'!$CD$155:$CD$1048576,0),MATCH((CUADRO!G$4&amp;$E1169),'Hoja de Trabajo para listado'!$CD$151:$DC$151,0)),0)</f>
        <v>0</v>
      </c>
      <c r="H1169" s="243">
        <f ca="1">+IFERROR(INDEX('Hoja de Trabajo para listado'!$A$155:$Z$1048576,MATCH($A1169,'Hoja de Trabajo para listado'!$A$155:$A$1048576,0),MATCH((CUADRO!H$4&amp;$E1169),'Hoja de Trabajo para listado'!$A$151:$Z$151,0)),0)+IFERROR(INDEX('Hoja de Trabajo para listado'!$AB$155:$BA$1048576,MATCH($A1169,'Hoja de Trabajo para listado'!$AB$155:$AB$1048576,0),MATCH((CUADRO!H$4&amp;$E1169),'Hoja de Trabajo para listado'!$AB$151:$BA$151,0)),0)+IFERROR(INDEX('Hoja de Trabajo para listado'!$BC$155:$CB$1048576,MATCH($A1169,'Hoja de Trabajo para listado'!$BC$155:$BC$1048576,0),MATCH((CUADRO!H$4&amp;$E1169),'Hoja de Trabajo para listado'!$BC$151:$CB$151,0)),0)+IFERROR(INDEX('Hoja de Trabajo para listado'!$DE$153:$DG$274,MATCH($A1169,'Hoja de Trabajo para listado'!$DE$153:$DE$1048576,0),MATCH((CUADRO!H$4&amp;$E1169),'Hoja de Trabajo para listado'!$DE$151:$DG$151,0)),0)+IFERROR(INDEX('Hoja de Trabajo para listado'!$CD$155:$DC$1048576,MATCH($A1169,'Hoja de Trabajo para listado'!$CD$155:$CD$1048576,0),MATCH((CUADRO!H$4&amp;$E1169),'Hoja de Trabajo para listado'!$CD$151:$DC$151,0)),0)</f>
        <v>0</v>
      </c>
      <c r="I1169" s="243">
        <f ca="1">+IFERROR(INDEX('Hoja de Trabajo para listado'!$A$155:$Z$1048576,MATCH($A1169,'Hoja de Trabajo para listado'!$A$155:$A$1048576,0),MATCH((CUADRO!I$4&amp;$E1169),'Hoja de Trabajo para listado'!$A$151:$Z$151,0)),0)+IFERROR(INDEX('Hoja de Trabajo para listado'!$AB$155:$BA$1048576,MATCH($A1169,'Hoja de Trabajo para listado'!$AB$155:$AB$1048576,0),MATCH((CUADRO!I$4&amp;$E1169),'Hoja de Trabajo para listado'!$AB$151:$BA$151,0)),0)+IFERROR(INDEX('Hoja de Trabajo para listado'!$BC$155:$CB$1048576,MATCH($A1169,'Hoja de Trabajo para listado'!$BC$155:$BC$1048576,0),MATCH((CUADRO!I$4&amp;$E1169),'Hoja de Trabajo para listado'!$BC$151:$CB$151,0)),0)+IFERROR(INDEX('Hoja de Trabajo para listado'!$DE$153:$DG$274,MATCH($A1169,'Hoja de Trabajo para listado'!$DE$153:$DE$1048576,0),MATCH((CUADRO!I$4&amp;$E1169),'Hoja de Trabajo para listado'!$DE$151:$DG$151,0)),0)+IFERROR(INDEX('Hoja de Trabajo para listado'!$CD$155:$DC$1048576,MATCH($A1169,'Hoja de Trabajo para listado'!$CD$155:$CD$1048576,0),MATCH((CUADRO!I$4&amp;$E1169),'Hoja de Trabajo para listado'!$CD$151:$DC$151,0)),0)</f>
        <v>0</v>
      </c>
      <c r="J1169" s="243">
        <f ca="1">+IFERROR(INDEX('Hoja de Trabajo para listado'!$A$155:$Z$1048576,MATCH($A1169,'Hoja de Trabajo para listado'!$A$155:$A$1048576,0),MATCH((CUADRO!J$4&amp;$E1169),'Hoja de Trabajo para listado'!$A$151:$Z$151,0)),0)+IFERROR(INDEX('Hoja de Trabajo para listado'!$AB$155:$BA$1048576,MATCH($A1169,'Hoja de Trabajo para listado'!$AB$155:$AB$1048576,0),MATCH((CUADRO!J$4&amp;$E1169),'Hoja de Trabajo para listado'!$AB$151:$BA$151,0)),0)+IFERROR(INDEX('Hoja de Trabajo para listado'!$BC$155:$CB$1048576,MATCH($A1169,'Hoja de Trabajo para listado'!$BC$155:$BC$1048576,0),MATCH((CUADRO!J$4&amp;$E1169),'Hoja de Trabajo para listado'!$BC$151:$CB$151,0)),0)+IFERROR(INDEX('Hoja de Trabajo para listado'!$DE$153:$DG$274,MATCH($A1169,'Hoja de Trabajo para listado'!$DE$153:$DE$1048576,0),MATCH((CUADRO!J$4&amp;$E1169),'Hoja de Trabajo para listado'!$DE$151:$DG$151,0)),0)+IFERROR(INDEX('Hoja de Trabajo para listado'!$CD$155:$DC$1048576,MATCH($A1169,'Hoja de Trabajo para listado'!$CD$155:$CD$1048576,0),MATCH((CUADRO!J$4&amp;$E1169),'Hoja de Trabajo para listado'!$CD$151:$DC$151,0)),0)</f>
        <v>0</v>
      </c>
      <c r="K1169" s="243">
        <f ca="1">+IFERROR(INDEX('Hoja de Trabajo para listado'!$A$155:$Z$1048576,MATCH($A1169,'Hoja de Trabajo para listado'!$A$155:$A$1048576,0),MATCH((CUADRO!K$4&amp;$E1169),'Hoja de Trabajo para listado'!$A$151:$Z$151,0)),0)+IFERROR(INDEX('Hoja de Trabajo para listado'!$AB$155:$BA$1048576,MATCH($A1169,'Hoja de Trabajo para listado'!$AB$155:$AB$1048576,0),MATCH((CUADRO!K$4&amp;$E1169),'Hoja de Trabajo para listado'!$AB$151:$BA$151,0)),0)+IFERROR(INDEX('Hoja de Trabajo para listado'!$BC$155:$CB$1048576,MATCH($A1169,'Hoja de Trabajo para listado'!$BC$155:$BC$1048576,0),MATCH((CUADRO!K$4&amp;$E1169),'Hoja de Trabajo para listado'!$BC$151:$CB$151,0)),0)+IFERROR(INDEX('Hoja de Trabajo para listado'!$DE$153:$DG$274,MATCH($A1169,'Hoja de Trabajo para listado'!$DE$153:$DE$1048576,0),MATCH((CUADRO!K$4&amp;$E1169),'Hoja de Trabajo para listado'!$DE$151:$DG$151,0)),0)+IFERROR(INDEX('Hoja de Trabajo para listado'!$CD$155:$DC$1048576,MATCH($A1169,'Hoja de Trabajo para listado'!$CD$155:$CD$1048576,0),MATCH((CUADRO!K$4&amp;$E1169),'Hoja de Trabajo para listado'!$CD$151:$DC$151,0)),0)</f>
        <v>0</v>
      </c>
      <c r="L1169" s="243">
        <f ca="1">+IFERROR(INDEX('Hoja de Trabajo para listado'!$A$155:$Z$1048576,MATCH($A1169,'Hoja de Trabajo para listado'!$A$155:$A$1048576,0),MATCH((CUADRO!L$4&amp;$E1169),'Hoja de Trabajo para listado'!$A$151:$Z$151,0)),0)+IFERROR(INDEX('Hoja de Trabajo para listado'!$AB$155:$BA$1048576,MATCH($A1169,'Hoja de Trabajo para listado'!$AB$155:$AB$1048576,0),MATCH((CUADRO!L$4&amp;$E1169),'Hoja de Trabajo para listado'!$AB$151:$BA$151,0)),0)+IFERROR(INDEX('Hoja de Trabajo para listado'!$BC$155:$CB$1048576,MATCH($A1169,'Hoja de Trabajo para listado'!$BC$155:$BC$1048576,0),MATCH((CUADRO!L$4&amp;$E1169),'Hoja de Trabajo para listado'!$BC$151:$CB$151,0)),0)+IFERROR(INDEX('Hoja de Trabajo para listado'!$DE$153:$DG$274,MATCH($A1169,'Hoja de Trabajo para listado'!$DE$153:$DE$1048576,0),MATCH((CUADRO!L$4&amp;$E1169),'Hoja de Trabajo para listado'!$DE$151:$DG$151,0)),0)+IFERROR(INDEX('Hoja de Trabajo para listado'!$CD$155:$DC$1048576,MATCH($A1169,'Hoja de Trabajo para listado'!$CD$155:$CD$1048576,0),MATCH((CUADRO!L$4&amp;$E1169),'Hoja de Trabajo para listado'!$CD$151:$DC$151,0)),0)</f>
        <v>0</v>
      </c>
      <c r="M1169" s="243">
        <f ca="1">+IFERROR(INDEX('Hoja de Trabajo para listado'!$A$155:$Z$1048576,MATCH($A1169,'Hoja de Trabajo para listado'!$A$155:$A$1048576,0),MATCH((CUADRO!M$4&amp;$E1169),'Hoja de Trabajo para listado'!$A$151:$Z$151,0)),0)+IFERROR(INDEX('Hoja de Trabajo para listado'!$AB$155:$BA$1048576,MATCH($A1169,'Hoja de Trabajo para listado'!$AB$155:$AB$1048576,0),MATCH((CUADRO!M$4&amp;$E1169),'Hoja de Trabajo para listado'!$AB$151:$BA$151,0)),0)+IFERROR(INDEX('Hoja de Trabajo para listado'!$BC$155:$CB$1048576,MATCH($A1169,'Hoja de Trabajo para listado'!$BC$155:$BC$1048576,0),MATCH((CUADRO!M$4&amp;$E1169),'Hoja de Trabajo para listado'!$BC$151:$CB$151,0)),0)+IFERROR(INDEX('Hoja de Trabajo para listado'!$DE$153:$DG$274,MATCH($A1169,'Hoja de Trabajo para listado'!$DE$153:$DE$1048576,0),MATCH((CUADRO!M$4&amp;$E1169),'Hoja de Trabajo para listado'!$DE$151:$DG$151,0)),0)+IFERROR(INDEX('Hoja de Trabajo para listado'!$CD$155:$DC$1048576,MATCH($A1169,'Hoja de Trabajo para listado'!$CD$155:$CD$1048576,0),MATCH((CUADRO!M$4&amp;$E1169),'Hoja de Trabajo para listado'!$CD$151:$DC$151,0)),0)</f>
        <v>0</v>
      </c>
      <c r="N1169" s="243">
        <f ca="1">+IFERROR(INDEX('Hoja de Trabajo para listado'!$A$155:$Z$1048576,MATCH($A1169,'Hoja de Trabajo para listado'!$A$155:$A$1048576,0),MATCH((CUADRO!N$4&amp;$E1169),'Hoja de Trabajo para listado'!$A$151:$Z$151,0)),0)+IFERROR(INDEX('Hoja de Trabajo para listado'!$AB$155:$BA$1048576,MATCH($A1169,'Hoja de Trabajo para listado'!$AB$155:$AB$1048576,0),MATCH((CUADRO!N$4&amp;$E1169),'Hoja de Trabajo para listado'!$AB$151:$BA$151,0)),0)+IFERROR(INDEX('Hoja de Trabajo para listado'!$BC$155:$CB$1048576,MATCH($A1169,'Hoja de Trabajo para listado'!$BC$155:$BC$1048576,0),MATCH((CUADRO!N$4&amp;$E1169),'Hoja de Trabajo para listado'!$BC$151:$CB$151,0)),0)+IFERROR(INDEX('Hoja de Trabajo para listado'!$DE$153:$DG$274,MATCH($A1169,'Hoja de Trabajo para listado'!$DE$153:$DE$1048576,0),MATCH((CUADRO!N$4&amp;$E1169),'Hoja de Trabajo para listado'!$DE$151:$DG$151,0)),0)+IFERROR(INDEX('Hoja de Trabajo para listado'!$CD$155:$DC$1048576,MATCH($A1169,'Hoja de Trabajo para listado'!$CD$155:$CD$1048576,0),MATCH((CUADRO!N$4&amp;$E1169),'Hoja de Trabajo para listado'!$CD$151:$DC$151,0)),0)</f>
        <v>0</v>
      </c>
      <c r="O1169" s="243">
        <f ca="1">+IFERROR(INDEX('Hoja de Trabajo para listado'!$A$155:$Z$1048576,MATCH($A1169,'Hoja de Trabajo para listado'!$A$155:$A$1048576,0),MATCH((CUADRO!O$4&amp;$E1169),'Hoja de Trabajo para listado'!$A$151:$Z$151,0)),0)+IFERROR(INDEX('Hoja de Trabajo para listado'!$AB$155:$BA$1048576,MATCH($A1169,'Hoja de Trabajo para listado'!$AB$155:$AB$1048576,0),MATCH((CUADRO!O$4&amp;$E1169),'Hoja de Trabajo para listado'!$AB$151:$BA$151,0)),0)+IFERROR(INDEX('Hoja de Trabajo para listado'!$BC$155:$CB$1048576,MATCH($A1169,'Hoja de Trabajo para listado'!$BC$155:$BC$1048576,0),MATCH((CUADRO!O$4&amp;$E1169),'Hoja de Trabajo para listado'!$BC$151:$CB$151,0)),0)+IFERROR(INDEX('Hoja de Trabajo para listado'!$DE$153:$DG$274,MATCH($A1169,'Hoja de Trabajo para listado'!$DE$153:$DE$1048576,0),MATCH((CUADRO!O$4&amp;$E1169),'Hoja de Trabajo para listado'!$DE$151:$DG$151,0)),0)+IFERROR(INDEX('Hoja de Trabajo para listado'!$CD$155:$DC$1048576,MATCH($A1169,'Hoja de Trabajo para listado'!$CD$155:$CD$1048576,0),MATCH((CUADRO!O$4&amp;$E1169),'Hoja de Trabajo para listado'!$CD$151:$DC$151,0)),0)</f>
        <v>0</v>
      </c>
      <c r="P1169" s="243">
        <f ca="1">+IFERROR(INDEX('Hoja de Trabajo para listado'!$A$155:$Z$1048576,MATCH($A1169,'Hoja de Trabajo para listado'!$A$155:$A$1048576,0),MATCH((CUADRO!P$4&amp;$E1169),'Hoja de Trabajo para listado'!$A$151:$Z$151,0)),0)+IFERROR(INDEX('Hoja de Trabajo para listado'!$AB$155:$BA$1048576,MATCH($A1169,'Hoja de Trabajo para listado'!$AB$155:$AB$1048576,0),MATCH((CUADRO!P$4&amp;$E1169),'Hoja de Trabajo para listado'!$AB$151:$BA$151,0)),0)+IFERROR(INDEX('Hoja de Trabajo para listado'!$BC$155:$CB$1048576,MATCH($A1169,'Hoja de Trabajo para listado'!$BC$155:$BC$1048576,0),MATCH((CUADRO!P$4&amp;$E1169),'Hoja de Trabajo para listado'!$BC$151:$CB$151,0)),0)+IFERROR(INDEX('Hoja de Trabajo para listado'!$DE$153:$DG$274,MATCH($A1169,'Hoja de Trabajo para listado'!$DE$153:$DE$1048576,0),MATCH((CUADRO!P$4&amp;$E1169),'Hoja de Trabajo para listado'!$DE$151:$DG$151,0)),0)+IFERROR(INDEX('Hoja de Trabajo para listado'!$CD$155:$DC$1048576,MATCH($A1169,'Hoja de Trabajo para listado'!$CD$155:$CD$1048576,0),MATCH((CUADRO!P$4&amp;$E1169),'Hoja de Trabajo para listado'!$CD$151:$DC$151,0)),0)</f>
        <v>0</v>
      </c>
      <c r="Q1169" s="243">
        <f ca="1">+IFERROR(INDEX('Hoja de Trabajo para listado'!$A$155:$Z$1048576,MATCH($A1169,'Hoja de Trabajo para listado'!$A$155:$A$1048576,0),MATCH((CUADRO!Q$4&amp;$E1169),'Hoja de Trabajo para listado'!$A$151:$Z$151,0)),0)+IFERROR(INDEX('Hoja de Trabajo para listado'!$AB$155:$BA$1048576,MATCH($A1169,'Hoja de Trabajo para listado'!$AB$155:$AB$1048576,0),MATCH((CUADRO!Q$4&amp;$E1169),'Hoja de Trabajo para listado'!$AB$151:$BA$151,0)),0)+IFERROR(INDEX('Hoja de Trabajo para listado'!$BC$155:$CB$1048576,MATCH($A1169,'Hoja de Trabajo para listado'!$BC$155:$BC$1048576,0),MATCH((CUADRO!Q$4&amp;$E1169),'Hoja de Trabajo para listado'!$BC$151:$CB$151,0)),0)+IFERROR(INDEX('Hoja de Trabajo para listado'!$DE$153:$DG$274,MATCH($A1169,'Hoja de Trabajo para listado'!$DE$153:$DE$1048576,0),MATCH((CUADRO!Q$4&amp;$E1169),'Hoja de Trabajo para listado'!$DE$151:$DG$151,0)),0)+IFERROR(INDEX('Hoja de Trabajo para listado'!$CD$155:$DC$1048576,MATCH($A1169,'Hoja de Trabajo para listado'!$CD$155:$CD$1048576,0),MATCH((CUADRO!Q$4&amp;$E1169),'Hoja de Trabajo para listado'!$CD$151:$DC$151,0)),0)</f>
        <v>0</v>
      </c>
      <c r="R1169" s="243">
        <f t="shared" ca="1" si="43"/>
        <v>0</v>
      </c>
      <c r="S1169" s="249"/>
      <c r="T1169" s="243">
        <f ca="1">+T1170</f>
        <v>0</v>
      </c>
      <c r="U1169" s="242">
        <f t="shared" si="44"/>
        <v>1</v>
      </c>
      <c r="V1169" s="333" t="str">
        <f>+VLOOKUP(A1169,bd_lista!$A$3:$E$592,5,FALSE)</f>
        <v>Gobiernos Autónomos Indígenas Originarias Campesinas</v>
      </c>
      <c r="W1169" s="387" t="str">
        <f>+V1169</f>
        <v>Gobiernos Autónomos Indígenas Originarias Campesinas</v>
      </c>
      <c r="X1169" s="242">
        <f>+VLOOKUP(A1169,[4]Sheet1!$A$13:$D$744,4,FALSE)</f>
        <v>0</v>
      </c>
      <c r="Y1169" s="242" t="e">
        <f>+VLOOKUP(X1169,bd_lista!$A$3:$C$592,3,FALSE)</f>
        <v>#N/A</v>
      </c>
      <c r="Z1169" s="294">
        <f>+X1169</f>
        <v>0</v>
      </c>
      <c r="AA1169" s="295" t="e">
        <f>+Y1169</f>
        <v>#N/A</v>
      </c>
    </row>
    <row r="1170" spans="1:27" customFormat="1" ht="27" hidden="1" customHeight="1">
      <c r="A1170" s="32">
        <v>3401</v>
      </c>
      <c r="B1170" s="393"/>
      <c r="C1170" s="247" t="str">
        <f>+VLOOKUP(A1170,bd_lista!$A$3:$C$592,3,FALSE)</f>
        <v>GAIOC de la Nación Originaria Uru Chipaya</v>
      </c>
      <c r="D1170" s="390"/>
      <c r="E1170" s="244" t="s">
        <v>1305</v>
      </c>
      <c r="F1170" s="243">
        <f ca="1">+IFERROR(INDEX('Hoja de Trabajo para listado'!$A$155:$Z$1048576,MATCH($A1170,'Hoja de Trabajo para listado'!$A$155:$A$1048576,0),MATCH((CUADRO!F$4&amp;$E1170),'Hoja de Trabajo para listado'!$A$151:$Z$151,0)),0)+IFERROR(INDEX('Hoja de Trabajo para listado'!$AB$155:$BA$1048576,MATCH($A1170,'Hoja de Trabajo para listado'!$AB$155:$AB$1048576,0),MATCH((CUADRO!F$4&amp;$E1170),'Hoja de Trabajo para listado'!$AB$151:$BA$151,0)),0)+IFERROR(INDEX('Hoja de Trabajo para listado'!$BC$155:$CB$1048576,MATCH($A1170,'Hoja de Trabajo para listado'!$BC$155:$BC$1048576,0),MATCH((CUADRO!F$4&amp;$E1170),'Hoja de Trabajo para listado'!$BC$151:$CB$151,0)),0)+IFERROR(INDEX('Hoja de Trabajo para listado'!$DE$153:$DG$274,MATCH($A1170,'Hoja de Trabajo para listado'!$DE$153:$DE$1048576,0),MATCH((CUADRO!F$4&amp;$E1170),'Hoja de Trabajo para listado'!$DE$151:$DG$151,0)),0)+IFERROR(INDEX('Hoja de Trabajo para listado'!$CD$155:$DC$1048576,MATCH($A1170,'Hoja de Trabajo para listado'!$CD$155:$CD$1048576,0),MATCH((CUADRO!F$4&amp;$E1170),'Hoja de Trabajo para listado'!$CD$151:$DC$151,0)),0)</f>
        <v>0</v>
      </c>
      <c r="G1170" s="243">
        <f ca="1">+IFERROR(INDEX('Hoja de Trabajo para listado'!$A$155:$Z$1048576,MATCH($A1170,'Hoja de Trabajo para listado'!$A$155:$A$1048576,0),MATCH((CUADRO!G$4&amp;$E1170),'Hoja de Trabajo para listado'!$A$151:$Z$151,0)),0)+IFERROR(INDEX('Hoja de Trabajo para listado'!$AB$155:$BA$1048576,MATCH($A1170,'Hoja de Trabajo para listado'!$AB$155:$AB$1048576,0),MATCH((CUADRO!G$4&amp;$E1170),'Hoja de Trabajo para listado'!$AB$151:$BA$151,0)),0)+IFERROR(INDEX('Hoja de Trabajo para listado'!$BC$155:$CB$1048576,MATCH($A1170,'Hoja de Trabajo para listado'!$BC$155:$BC$1048576,0),MATCH((CUADRO!G$4&amp;$E1170),'Hoja de Trabajo para listado'!$BC$151:$CB$151,0)),0)+IFERROR(INDEX('Hoja de Trabajo para listado'!$DE$153:$DG$274,MATCH($A1170,'Hoja de Trabajo para listado'!$DE$153:$DE$1048576,0),MATCH((CUADRO!G$4&amp;$E1170),'Hoja de Trabajo para listado'!$DE$151:$DG$151,0)),0)+IFERROR(INDEX('Hoja de Trabajo para listado'!$CD$155:$DC$1048576,MATCH($A1170,'Hoja de Trabajo para listado'!$CD$155:$CD$1048576,0),MATCH((CUADRO!G$4&amp;$E1170),'Hoja de Trabajo para listado'!$CD$151:$DC$151,0)),0)</f>
        <v>0</v>
      </c>
      <c r="H1170" s="243">
        <f ca="1">+IFERROR(INDEX('Hoja de Trabajo para listado'!$A$155:$Z$1048576,MATCH($A1170,'Hoja de Trabajo para listado'!$A$155:$A$1048576,0),MATCH((CUADRO!H$4&amp;$E1170),'Hoja de Trabajo para listado'!$A$151:$Z$151,0)),0)+IFERROR(INDEX('Hoja de Trabajo para listado'!$AB$155:$BA$1048576,MATCH($A1170,'Hoja de Trabajo para listado'!$AB$155:$AB$1048576,0),MATCH((CUADRO!H$4&amp;$E1170),'Hoja de Trabajo para listado'!$AB$151:$BA$151,0)),0)+IFERROR(INDEX('Hoja de Trabajo para listado'!$BC$155:$CB$1048576,MATCH($A1170,'Hoja de Trabajo para listado'!$BC$155:$BC$1048576,0),MATCH((CUADRO!H$4&amp;$E1170),'Hoja de Trabajo para listado'!$BC$151:$CB$151,0)),0)+IFERROR(INDEX('Hoja de Trabajo para listado'!$DE$153:$DG$274,MATCH($A1170,'Hoja de Trabajo para listado'!$DE$153:$DE$1048576,0),MATCH((CUADRO!H$4&amp;$E1170),'Hoja de Trabajo para listado'!$DE$151:$DG$151,0)),0)+IFERROR(INDEX('Hoja de Trabajo para listado'!$CD$155:$DC$1048576,MATCH($A1170,'Hoja de Trabajo para listado'!$CD$155:$CD$1048576,0),MATCH((CUADRO!H$4&amp;$E1170),'Hoja de Trabajo para listado'!$CD$151:$DC$151,0)),0)</f>
        <v>0</v>
      </c>
      <c r="I1170" s="243">
        <f ca="1">+IFERROR(INDEX('Hoja de Trabajo para listado'!$A$155:$Z$1048576,MATCH($A1170,'Hoja de Trabajo para listado'!$A$155:$A$1048576,0),MATCH((CUADRO!I$4&amp;$E1170),'Hoja de Trabajo para listado'!$A$151:$Z$151,0)),0)+IFERROR(INDEX('Hoja de Trabajo para listado'!$AB$155:$BA$1048576,MATCH($A1170,'Hoja de Trabajo para listado'!$AB$155:$AB$1048576,0),MATCH((CUADRO!I$4&amp;$E1170),'Hoja de Trabajo para listado'!$AB$151:$BA$151,0)),0)+IFERROR(INDEX('Hoja de Trabajo para listado'!$BC$155:$CB$1048576,MATCH($A1170,'Hoja de Trabajo para listado'!$BC$155:$BC$1048576,0),MATCH((CUADRO!I$4&amp;$E1170),'Hoja de Trabajo para listado'!$BC$151:$CB$151,0)),0)+IFERROR(INDEX('Hoja de Trabajo para listado'!$DE$153:$DG$274,MATCH($A1170,'Hoja de Trabajo para listado'!$DE$153:$DE$1048576,0),MATCH((CUADRO!I$4&amp;$E1170),'Hoja de Trabajo para listado'!$DE$151:$DG$151,0)),0)+IFERROR(INDEX('Hoja de Trabajo para listado'!$CD$155:$DC$1048576,MATCH($A1170,'Hoja de Trabajo para listado'!$CD$155:$CD$1048576,0),MATCH((CUADRO!I$4&amp;$E1170),'Hoja de Trabajo para listado'!$CD$151:$DC$151,0)),0)</f>
        <v>0</v>
      </c>
      <c r="J1170" s="243">
        <f ca="1">+IFERROR(INDEX('Hoja de Trabajo para listado'!$A$155:$Z$1048576,MATCH($A1170,'Hoja de Trabajo para listado'!$A$155:$A$1048576,0),MATCH((CUADRO!J$4&amp;$E1170),'Hoja de Trabajo para listado'!$A$151:$Z$151,0)),0)+IFERROR(INDEX('Hoja de Trabajo para listado'!$AB$155:$BA$1048576,MATCH($A1170,'Hoja de Trabajo para listado'!$AB$155:$AB$1048576,0),MATCH((CUADRO!J$4&amp;$E1170),'Hoja de Trabajo para listado'!$AB$151:$BA$151,0)),0)+IFERROR(INDEX('Hoja de Trabajo para listado'!$BC$155:$CB$1048576,MATCH($A1170,'Hoja de Trabajo para listado'!$BC$155:$BC$1048576,0),MATCH((CUADRO!J$4&amp;$E1170),'Hoja de Trabajo para listado'!$BC$151:$CB$151,0)),0)+IFERROR(INDEX('Hoja de Trabajo para listado'!$DE$153:$DG$274,MATCH($A1170,'Hoja de Trabajo para listado'!$DE$153:$DE$1048576,0),MATCH((CUADRO!J$4&amp;$E1170),'Hoja de Trabajo para listado'!$DE$151:$DG$151,0)),0)+IFERROR(INDEX('Hoja de Trabajo para listado'!$CD$155:$DC$1048576,MATCH($A1170,'Hoja de Trabajo para listado'!$CD$155:$CD$1048576,0),MATCH((CUADRO!J$4&amp;$E1170),'Hoja de Trabajo para listado'!$CD$151:$DC$151,0)),0)</f>
        <v>0</v>
      </c>
      <c r="K1170" s="243">
        <f ca="1">+IFERROR(INDEX('Hoja de Trabajo para listado'!$A$155:$Z$1048576,MATCH($A1170,'Hoja de Trabajo para listado'!$A$155:$A$1048576,0),MATCH((CUADRO!K$4&amp;$E1170),'Hoja de Trabajo para listado'!$A$151:$Z$151,0)),0)+IFERROR(INDEX('Hoja de Trabajo para listado'!$AB$155:$BA$1048576,MATCH($A1170,'Hoja de Trabajo para listado'!$AB$155:$AB$1048576,0),MATCH((CUADRO!K$4&amp;$E1170),'Hoja de Trabajo para listado'!$AB$151:$BA$151,0)),0)+IFERROR(INDEX('Hoja de Trabajo para listado'!$BC$155:$CB$1048576,MATCH($A1170,'Hoja de Trabajo para listado'!$BC$155:$BC$1048576,0),MATCH((CUADRO!K$4&amp;$E1170),'Hoja de Trabajo para listado'!$BC$151:$CB$151,0)),0)+IFERROR(INDEX('Hoja de Trabajo para listado'!$DE$153:$DG$274,MATCH($A1170,'Hoja de Trabajo para listado'!$DE$153:$DE$1048576,0),MATCH((CUADRO!K$4&amp;$E1170),'Hoja de Trabajo para listado'!$DE$151:$DG$151,0)),0)+IFERROR(INDEX('Hoja de Trabajo para listado'!$CD$155:$DC$1048576,MATCH($A1170,'Hoja de Trabajo para listado'!$CD$155:$CD$1048576,0),MATCH((CUADRO!K$4&amp;$E1170),'Hoja de Trabajo para listado'!$CD$151:$DC$151,0)),0)</f>
        <v>0</v>
      </c>
      <c r="L1170" s="243">
        <f ca="1">+IFERROR(INDEX('Hoja de Trabajo para listado'!$A$155:$Z$1048576,MATCH($A1170,'Hoja de Trabajo para listado'!$A$155:$A$1048576,0),MATCH((CUADRO!L$4&amp;$E1170),'Hoja de Trabajo para listado'!$A$151:$Z$151,0)),0)+IFERROR(INDEX('Hoja de Trabajo para listado'!$AB$155:$BA$1048576,MATCH($A1170,'Hoja de Trabajo para listado'!$AB$155:$AB$1048576,0),MATCH((CUADRO!L$4&amp;$E1170),'Hoja de Trabajo para listado'!$AB$151:$BA$151,0)),0)+IFERROR(INDEX('Hoja de Trabajo para listado'!$BC$155:$CB$1048576,MATCH($A1170,'Hoja de Trabajo para listado'!$BC$155:$BC$1048576,0),MATCH((CUADRO!L$4&amp;$E1170),'Hoja de Trabajo para listado'!$BC$151:$CB$151,0)),0)+IFERROR(INDEX('Hoja de Trabajo para listado'!$DE$153:$DG$274,MATCH($A1170,'Hoja de Trabajo para listado'!$DE$153:$DE$1048576,0),MATCH((CUADRO!L$4&amp;$E1170),'Hoja de Trabajo para listado'!$DE$151:$DG$151,0)),0)+IFERROR(INDEX('Hoja de Trabajo para listado'!$CD$155:$DC$1048576,MATCH($A1170,'Hoja de Trabajo para listado'!$CD$155:$CD$1048576,0),MATCH((CUADRO!L$4&amp;$E1170),'Hoja de Trabajo para listado'!$CD$151:$DC$151,0)),0)</f>
        <v>0</v>
      </c>
      <c r="M1170" s="243">
        <f ca="1">+IFERROR(INDEX('Hoja de Trabajo para listado'!$A$155:$Z$1048576,MATCH($A1170,'Hoja de Trabajo para listado'!$A$155:$A$1048576,0),MATCH((CUADRO!M$4&amp;$E1170),'Hoja de Trabajo para listado'!$A$151:$Z$151,0)),0)+IFERROR(INDEX('Hoja de Trabajo para listado'!$AB$155:$BA$1048576,MATCH($A1170,'Hoja de Trabajo para listado'!$AB$155:$AB$1048576,0),MATCH((CUADRO!M$4&amp;$E1170),'Hoja de Trabajo para listado'!$AB$151:$BA$151,0)),0)+IFERROR(INDEX('Hoja de Trabajo para listado'!$BC$155:$CB$1048576,MATCH($A1170,'Hoja de Trabajo para listado'!$BC$155:$BC$1048576,0),MATCH((CUADRO!M$4&amp;$E1170),'Hoja de Trabajo para listado'!$BC$151:$CB$151,0)),0)+IFERROR(INDEX('Hoja de Trabajo para listado'!$DE$153:$DG$274,MATCH($A1170,'Hoja de Trabajo para listado'!$DE$153:$DE$1048576,0),MATCH((CUADRO!M$4&amp;$E1170),'Hoja de Trabajo para listado'!$DE$151:$DG$151,0)),0)+IFERROR(INDEX('Hoja de Trabajo para listado'!$CD$155:$DC$1048576,MATCH($A1170,'Hoja de Trabajo para listado'!$CD$155:$CD$1048576,0),MATCH((CUADRO!M$4&amp;$E1170),'Hoja de Trabajo para listado'!$CD$151:$DC$151,0)),0)</f>
        <v>0</v>
      </c>
      <c r="N1170" s="243">
        <f ca="1">+IFERROR(INDEX('Hoja de Trabajo para listado'!$A$155:$Z$1048576,MATCH($A1170,'Hoja de Trabajo para listado'!$A$155:$A$1048576,0),MATCH((CUADRO!N$4&amp;$E1170),'Hoja de Trabajo para listado'!$A$151:$Z$151,0)),0)+IFERROR(INDEX('Hoja de Trabajo para listado'!$AB$155:$BA$1048576,MATCH($A1170,'Hoja de Trabajo para listado'!$AB$155:$AB$1048576,0),MATCH((CUADRO!N$4&amp;$E1170),'Hoja de Trabajo para listado'!$AB$151:$BA$151,0)),0)+IFERROR(INDEX('Hoja de Trabajo para listado'!$BC$155:$CB$1048576,MATCH($A1170,'Hoja de Trabajo para listado'!$BC$155:$BC$1048576,0),MATCH((CUADRO!N$4&amp;$E1170),'Hoja de Trabajo para listado'!$BC$151:$CB$151,0)),0)+IFERROR(INDEX('Hoja de Trabajo para listado'!$DE$153:$DG$274,MATCH($A1170,'Hoja de Trabajo para listado'!$DE$153:$DE$1048576,0),MATCH((CUADRO!N$4&amp;$E1170),'Hoja de Trabajo para listado'!$DE$151:$DG$151,0)),0)+IFERROR(INDEX('Hoja de Trabajo para listado'!$CD$155:$DC$1048576,MATCH($A1170,'Hoja de Trabajo para listado'!$CD$155:$CD$1048576,0),MATCH((CUADRO!N$4&amp;$E1170),'Hoja de Trabajo para listado'!$CD$151:$DC$151,0)),0)</f>
        <v>0</v>
      </c>
      <c r="O1170" s="243">
        <f ca="1">+IFERROR(INDEX('Hoja de Trabajo para listado'!$A$155:$Z$1048576,MATCH($A1170,'Hoja de Trabajo para listado'!$A$155:$A$1048576,0),MATCH((CUADRO!O$4&amp;$E1170),'Hoja de Trabajo para listado'!$A$151:$Z$151,0)),0)+IFERROR(INDEX('Hoja de Trabajo para listado'!$AB$155:$BA$1048576,MATCH($A1170,'Hoja de Trabajo para listado'!$AB$155:$AB$1048576,0),MATCH((CUADRO!O$4&amp;$E1170),'Hoja de Trabajo para listado'!$AB$151:$BA$151,0)),0)+IFERROR(INDEX('Hoja de Trabajo para listado'!$BC$155:$CB$1048576,MATCH($A1170,'Hoja de Trabajo para listado'!$BC$155:$BC$1048576,0),MATCH((CUADRO!O$4&amp;$E1170),'Hoja de Trabajo para listado'!$BC$151:$CB$151,0)),0)+IFERROR(INDEX('Hoja de Trabajo para listado'!$DE$153:$DG$274,MATCH($A1170,'Hoja de Trabajo para listado'!$DE$153:$DE$1048576,0),MATCH((CUADRO!O$4&amp;$E1170),'Hoja de Trabajo para listado'!$DE$151:$DG$151,0)),0)+IFERROR(INDEX('Hoja de Trabajo para listado'!$CD$155:$DC$1048576,MATCH($A1170,'Hoja de Trabajo para listado'!$CD$155:$CD$1048576,0),MATCH((CUADRO!O$4&amp;$E1170),'Hoja de Trabajo para listado'!$CD$151:$DC$151,0)),0)</f>
        <v>0</v>
      </c>
      <c r="P1170" s="243">
        <f ca="1">+IFERROR(INDEX('Hoja de Trabajo para listado'!$A$155:$Z$1048576,MATCH($A1170,'Hoja de Trabajo para listado'!$A$155:$A$1048576,0),MATCH((CUADRO!P$4&amp;$E1170),'Hoja de Trabajo para listado'!$A$151:$Z$151,0)),0)+IFERROR(INDEX('Hoja de Trabajo para listado'!$AB$155:$BA$1048576,MATCH($A1170,'Hoja de Trabajo para listado'!$AB$155:$AB$1048576,0),MATCH((CUADRO!P$4&amp;$E1170),'Hoja de Trabajo para listado'!$AB$151:$BA$151,0)),0)+IFERROR(INDEX('Hoja de Trabajo para listado'!$BC$155:$CB$1048576,MATCH($A1170,'Hoja de Trabajo para listado'!$BC$155:$BC$1048576,0),MATCH((CUADRO!P$4&amp;$E1170),'Hoja de Trabajo para listado'!$BC$151:$CB$151,0)),0)+IFERROR(INDEX('Hoja de Trabajo para listado'!$DE$153:$DG$274,MATCH($A1170,'Hoja de Trabajo para listado'!$DE$153:$DE$1048576,0),MATCH((CUADRO!P$4&amp;$E1170),'Hoja de Trabajo para listado'!$DE$151:$DG$151,0)),0)+IFERROR(INDEX('Hoja de Trabajo para listado'!$CD$155:$DC$1048576,MATCH($A1170,'Hoja de Trabajo para listado'!$CD$155:$CD$1048576,0),MATCH((CUADRO!P$4&amp;$E1170),'Hoja de Trabajo para listado'!$CD$151:$DC$151,0)),0)</f>
        <v>0</v>
      </c>
      <c r="Q1170" s="243">
        <f ca="1">+IFERROR(INDEX('Hoja de Trabajo para listado'!$A$155:$Z$1048576,MATCH($A1170,'Hoja de Trabajo para listado'!$A$155:$A$1048576,0),MATCH((CUADRO!Q$4&amp;$E1170),'Hoja de Trabajo para listado'!$A$151:$Z$151,0)),0)+IFERROR(INDEX('Hoja de Trabajo para listado'!$AB$155:$BA$1048576,MATCH($A1170,'Hoja de Trabajo para listado'!$AB$155:$AB$1048576,0),MATCH((CUADRO!Q$4&amp;$E1170),'Hoja de Trabajo para listado'!$AB$151:$BA$151,0)),0)+IFERROR(INDEX('Hoja de Trabajo para listado'!$BC$155:$CB$1048576,MATCH($A1170,'Hoja de Trabajo para listado'!$BC$155:$BC$1048576,0),MATCH((CUADRO!Q$4&amp;$E1170),'Hoja de Trabajo para listado'!$BC$151:$CB$151,0)),0)+IFERROR(INDEX('Hoja de Trabajo para listado'!$DE$153:$DG$274,MATCH($A1170,'Hoja de Trabajo para listado'!$DE$153:$DE$1048576,0),MATCH((CUADRO!Q$4&amp;$E1170),'Hoja de Trabajo para listado'!$DE$151:$DG$151,0)),0)+IFERROR(INDEX('Hoja de Trabajo para listado'!$CD$155:$DC$1048576,MATCH($A1170,'Hoja de Trabajo para listado'!$CD$155:$CD$1048576,0),MATCH((CUADRO!Q$4&amp;$E1170),'Hoja de Trabajo para listado'!$CD$151:$DC$151,0)),0)</f>
        <v>0</v>
      </c>
      <c r="R1170" s="243">
        <f t="shared" ca="1" si="43"/>
        <v>0</v>
      </c>
      <c r="S1170" s="249">
        <f ca="1">+R1169+R1170</f>
        <v>0</v>
      </c>
      <c r="T1170" s="243">
        <f ca="1">+S1170</f>
        <v>0</v>
      </c>
      <c r="U1170" s="242">
        <f t="shared" si="44"/>
        <v>2</v>
      </c>
      <c r="V1170" s="333" t="str">
        <f>+VLOOKUP(A1170,bd_lista!$A$3:$E$592,5,FALSE)</f>
        <v>Gobiernos Autónomos Indígenas Originarias Campesinas</v>
      </c>
      <c r="W1170" s="388"/>
      <c r="X1170" s="242">
        <f>+VLOOKUP(A1170,[4]Sheet1!$A$13:$D$744,4,FALSE)</f>
        <v>0</v>
      </c>
      <c r="Y1170" s="242" t="e">
        <f>+VLOOKUP(X1170,bd_lista!$A$3:$C$592,3,FALSE)</f>
        <v>#N/A</v>
      </c>
      <c r="Z1170" s="292"/>
      <c r="AA1170" s="293"/>
    </row>
    <row r="1171" spans="1:27" customFormat="1" ht="27" hidden="1" customHeight="1">
      <c r="A1171" s="32">
        <v>3701</v>
      </c>
      <c r="B1171" s="392">
        <f>+A1171</f>
        <v>3701</v>
      </c>
      <c r="C1171" s="247" t="e">
        <f>+VLOOKUP(A1171,bd_lista!$A$3:$C$592,3,FALSE)</f>
        <v>#N/A</v>
      </c>
      <c r="D1171" s="389" t="e">
        <f>+C1171</f>
        <v>#N/A</v>
      </c>
      <c r="E1171" s="242" t="s">
        <v>1304</v>
      </c>
      <c r="F1171" s="243">
        <f ca="1">+IFERROR(INDEX('Hoja de Trabajo para listado'!$A$155:$Z$1048576,MATCH($A1171,'Hoja de Trabajo para listado'!$A$155:$A$1048576,0),MATCH((CUADRO!F$4&amp;$E1171),'Hoja de Trabajo para listado'!$A$151:$Z$151,0)),0)+IFERROR(INDEX('Hoja de Trabajo para listado'!$AB$155:$BA$1048576,MATCH($A1171,'Hoja de Trabajo para listado'!$AB$155:$AB$1048576,0),MATCH((CUADRO!F$4&amp;$E1171),'Hoja de Trabajo para listado'!$AB$151:$BA$151,0)),0)+IFERROR(INDEX('Hoja de Trabajo para listado'!$BC$155:$CB$1048576,MATCH($A1171,'Hoja de Trabajo para listado'!$BC$155:$BC$1048576,0),MATCH((CUADRO!F$4&amp;$E1171),'Hoja de Trabajo para listado'!$BC$151:$CB$151,0)),0)+IFERROR(INDEX('Hoja de Trabajo para listado'!$DE$153:$DG$274,MATCH($A1171,'Hoja de Trabajo para listado'!$DE$153:$DE$1048576,0),MATCH((CUADRO!F$4&amp;$E1171),'Hoja de Trabajo para listado'!$DE$151:$DG$151,0)),0)+IFERROR(INDEX('Hoja de Trabajo para listado'!$CD$155:$DC$1048576,MATCH($A1171,'Hoja de Trabajo para listado'!$CD$155:$CD$1048576,0),MATCH((CUADRO!F$4&amp;$E1171),'Hoja de Trabajo para listado'!$CD$151:$DC$151,0)),0)</f>
        <v>0</v>
      </c>
      <c r="G1171" s="243">
        <f ca="1">+IFERROR(INDEX('Hoja de Trabajo para listado'!$A$155:$Z$1048576,MATCH($A1171,'Hoja de Trabajo para listado'!$A$155:$A$1048576,0),MATCH((CUADRO!G$4&amp;$E1171),'Hoja de Trabajo para listado'!$A$151:$Z$151,0)),0)+IFERROR(INDEX('Hoja de Trabajo para listado'!$AB$155:$BA$1048576,MATCH($A1171,'Hoja de Trabajo para listado'!$AB$155:$AB$1048576,0),MATCH((CUADRO!G$4&amp;$E1171),'Hoja de Trabajo para listado'!$AB$151:$BA$151,0)),0)+IFERROR(INDEX('Hoja de Trabajo para listado'!$BC$155:$CB$1048576,MATCH($A1171,'Hoja de Trabajo para listado'!$BC$155:$BC$1048576,0),MATCH((CUADRO!G$4&amp;$E1171),'Hoja de Trabajo para listado'!$BC$151:$CB$151,0)),0)+IFERROR(INDEX('Hoja de Trabajo para listado'!$DE$153:$DG$274,MATCH($A1171,'Hoja de Trabajo para listado'!$DE$153:$DE$1048576,0),MATCH((CUADRO!G$4&amp;$E1171),'Hoja de Trabajo para listado'!$DE$151:$DG$151,0)),0)+IFERROR(INDEX('Hoja de Trabajo para listado'!$CD$155:$DC$1048576,MATCH($A1171,'Hoja de Trabajo para listado'!$CD$155:$CD$1048576,0),MATCH((CUADRO!G$4&amp;$E1171),'Hoja de Trabajo para listado'!$CD$151:$DC$151,0)),0)</f>
        <v>0</v>
      </c>
      <c r="H1171" s="243">
        <f ca="1">+IFERROR(INDEX('Hoja de Trabajo para listado'!$A$155:$Z$1048576,MATCH($A1171,'Hoja de Trabajo para listado'!$A$155:$A$1048576,0),MATCH((CUADRO!H$4&amp;$E1171),'Hoja de Trabajo para listado'!$A$151:$Z$151,0)),0)+IFERROR(INDEX('Hoja de Trabajo para listado'!$AB$155:$BA$1048576,MATCH($A1171,'Hoja de Trabajo para listado'!$AB$155:$AB$1048576,0),MATCH((CUADRO!H$4&amp;$E1171),'Hoja de Trabajo para listado'!$AB$151:$BA$151,0)),0)+IFERROR(INDEX('Hoja de Trabajo para listado'!$BC$155:$CB$1048576,MATCH($A1171,'Hoja de Trabajo para listado'!$BC$155:$BC$1048576,0),MATCH((CUADRO!H$4&amp;$E1171),'Hoja de Trabajo para listado'!$BC$151:$CB$151,0)),0)+IFERROR(INDEX('Hoja de Trabajo para listado'!$DE$153:$DG$274,MATCH($A1171,'Hoja de Trabajo para listado'!$DE$153:$DE$1048576,0),MATCH((CUADRO!H$4&amp;$E1171),'Hoja de Trabajo para listado'!$DE$151:$DG$151,0)),0)+IFERROR(INDEX('Hoja de Trabajo para listado'!$CD$155:$DC$1048576,MATCH($A1171,'Hoja de Trabajo para listado'!$CD$155:$CD$1048576,0),MATCH((CUADRO!H$4&amp;$E1171),'Hoja de Trabajo para listado'!$CD$151:$DC$151,0)),0)</f>
        <v>0</v>
      </c>
      <c r="I1171" s="243">
        <f ca="1">+IFERROR(INDEX('Hoja de Trabajo para listado'!$A$155:$Z$1048576,MATCH($A1171,'Hoja de Trabajo para listado'!$A$155:$A$1048576,0),MATCH((CUADRO!I$4&amp;$E1171),'Hoja de Trabajo para listado'!$A$151:$Z$151,0)),0)+IFERROR(INDEX('Hoja de Trabajo para listado'!$AB$155:$BA$1048576,MATCH($A1171,'Hoja de Trabajo para listado'!$AB$155:$AB$1048576,0),MATCH((CUADRO!I$4&amp;$E1171),'Hoja de Trabajo para listado'!$AB$151:$BA$151,0)),0)+IFERROR(INDEX('Hoja de Trabajo para listado'!$BC$155:$CB$1048576,MATCH($A1171,'Hoja de Trabajo para listado'!$BC$155:$BC$1048576,0),MATCH((CUADRO!I$4&amp;$E1171),'Hoja de Trabajo para listado'!$BC$151:$CB$151,0)),0)+IFERROR(INDEX('Hoja de Trabajo para listado'!$DE$153:$DG$274,MATCH($A1171,'Hoja de Trabajo para listado'!$DE$153:$DE$1048576,0),MATCH((CUADRO!I$4&amp;$E1171),'Hoja de Trabajo para listado'!$DE$151:$DG$151,0)),0)+IFERROR(INDEX('Hoja de Trabajo para listado'!$CD$155:$DC$1048576,MATCH($A1171,'Hoja de Trabajo para listado'!$CD$155:$CD$1048576,0),MATCH((CUADRO!I$4&amp;$E1171),'Hoja de Trabajo para listado'!$CD$151:$DC$151,0)),0)</f>
        <v>0</v>
      </c>
      <c r="J1171" s="243">
        <f ca="1">+IFERROR(INDEX('Hoja de Trabajo para listado'!$A$155:$Z$1048576,MATCH($A1171,'Hoja de Trabajo para listado'!$A$155:$A$1048576,0),MATCH((CUADRO!J$4&amp;$E1171),'Hoja de Trabajo para listado'!$A$151:$Z$151,0)),0)+IFERROR(INDEX('Hoja de Trabajo para listado'!$AB$155:$BA$1048576,MATCH($A1171,'Hoja de Trabajo para listado'!$AB$155:$AB$1048576,0),MATCH((CUADRO!J$4&amp;$E1171),'Hoja de Trabajo para listado'!$AB$151:$BA$151,0)),0)+IFERROR(INDEX('Hoja de Trabajo para listado'!$BC$155:$CB$1048576,MATCH($A1171,'Hoja de Trabajo para listado'!$BC$155:$BC$1048576,0),MATCH((CUADRO!J$4&amp;$E1171),'Hoja de Trabajo para listado'!$BC$151:$CB$151,0)),0)+IFERROR(INDEX('Hoja de Trabajo para listado'!$DE$153:$DG$274,MATCH($A1171,'Hoja de Trabajo para listado'!$DE$153:$DE$1048576,0),MATCH((CUADRO!J$4&amp;$E1171),'Hoja de Trabajo para listado'!$DE$151:$DG$151,0)),0)+IFERROR(INDEX('Hoja de Trabajo para listado'!$CD$155:$DC$1048576,MATCH($A1171,'Hoja de Trabajo para listado'!$CD$155:$CD$1048576,0),MATCH((CUADRO!J$4&amp;$E1171),'Hoja de Trabajo para listado'!$CD$151:$DC$151,0)),0)</f>
        <v>0</v>
      </c>
      <c r="K1171" s="243">
        <f ca="1">+IFERROR(INDEX('Hoja de Trabajo para listado'!$A$155:$Z$1048576,MATCH($A1171,'Hoja de Trabajo para listado'!$A$155:$A$1048576,0),MATCH((CUADRO!K$4&amp;$E1171),'Hoja de Trabajo para listado'!$A$151:$Z$151,0)),0)+IFERROR(INDEX('Hoja de Trabajo para listado'!$AB$155:$BA$1048576,MATCH($A1171,'Hoja de Trabajo para listado'!$AB$155:$AB$1048576,0),MATCH((CUADRO!K$4&amp;$E1171),'Hoja de Trabajo para listado'!$AB$151:$BA$151,0)),0)+IFERROR(INDEX('Hoja de Trabajo para listado'!$BC$155:$CB$1048576,MATCH($A1171,'Hoja de Trabajo para listado'!$BC$155:$BC$1048576,0),MATCH((CUADRO!K$4&amp;$E1171),'Hoja de Trabajo para listado'!$BC$151:$CB$151,0)),0)+IFERROR(INDEX('Hoja de Trabajo para listado'!$DE$153:$DG$274,MATCH($A1171,'Hoja de Trabajo para listado'!$DE$153:$DE$1048576,0),MATCH((CUADRO!K$4&amp;$E1171),'Hoja de Trabajo para listado'!$DE$151:$DG$151,0)),0)+IFERROR(INDEX('Hoja de Trabajo para listado'!$CD$155:$DC$1048576,MATCH($A1171,'Hoja de Trabajo para listado'!$CD$155:$CD$1048576,0),MATCH((CUADRO!K$4&amp;$E1171),'Hoja de Trabajo para listado'!$CD$151:$DC$151,0)),0)</f>
        <v>0</v>
      </c>
      <c r="L1171" s="243">
        <f ca="1">+IFERROR(INDEX('Hoja de Trabajo para listado'!$A$155:$Z$1048576,MATCH($A1171,'Hoja de Trabajo para listado'!$A$155:$A$1048576,0),MATCH((CUADRO!L$4&amp;$E1171),'Hoja de Trabajo para listado'!$A$151:$Z$151,0)),0)+IFERROR(INDEX('Hoja de Trabajo para listado'!$AB$155:$BA$1048576,MATCH($A1171,'Hoja de Trabajo para listado'!$AB$155:$AB$1048576,0),MATCH((CUADRO!L$4&amp;$E1171),'Hoja de Trabajo para listado'!$AB$151:$BA$151,0)),0)+IFERROR(INDEX('Hoja de Trabajo para listado'!$BC$155:$CB$1048576,MATCH($A1171,'Hoja de Trabajo para listado'!$BC$155:$BC$1048576,0),MATCH((CUADRO!L$4&amp;$E1171),'Hoja de Trabajo para listado'!$BC$151:$CB$151,0)),0)+IFERROR(INDEX('Hoja de Trabajo para listado'!$DE$153:$DG$274,MATCH($A1171,'Hoja de Trabajo para listado'!$DE$153:$DE$1048576,0),MATCH((CUADRO!L$4&amp;$E1171),'Hoja de Trabajo para listado'!$DE$151:$DG$151,0)),0)+IFERROR(INDEX('Hoja de Trabajo para listado'!$CD$155:$DC$1048576,MATCH($A1171,'Hoja de Trabajo para listado'!$CD$155:$CD$1048576,0),MATCH((CUADRO!L$4&amp;$E1171),'Hoja de Trabajo para listado'!$CD$151:$DC$151,0)),0)</f>
        <v>0</v>
      </c>
      <c r="M1171" s="243">
        <f ca="1">+IFERROR(INDEX('Hoja de Trabajo para listado'!$A$155:$Z$1048576,MATCH($A1171,'Hoja de Trabajo para listado'!$A$155:$A$1048576,0),MATCH((CUADRO!M$4&amp;$E1171),'Hoja de Trabajo para listado'!$A$151:$Z$151,0)),0)+IFERROR(INDEX('Hoja de Trabajo para listado'!$AB$155:$BA$1048576,MATCH($A1171,'Hoja de Trabajo para listado'!$AB$155:$AB$1048576,0),MATCH((CUADRO!M$4&amp;$E1171),'Hoja de Trabajo para listado'!$AB$151:$BA$151,0)),0)+IFERROR(INDEX('Hoja de Trabajo para listado'!$BC$155:$CB$1048576,MATCH($A1171,'Hoja de Trabajo para listado'!$BC$155:$BC$1048576,0),MATCH((CUADRO!M$4&amp;$E1171),'Hoja de Trabajo para listado'!$BC$151:$CB$151,0)),0)+IFERROR(INDEX('Hoja de Trabajo para listado'!$DE$153:$DG$274,MATCH($A1171,'Hoja de Trabajo para listado'!$DE$153:$DE$1048576,0),MATCH((CUADRO!M$4&amp;$E1171),'Hoja de Trabajo para listado'!$DE$151:$DG$151,0)),0)+IFERROR(INDEX('Hoja de Trabajo para listado'!$CD$155:$DC$1048576,MATCH($A1171,'Hoja de Trabajo para listado'!$CD$155:$CD$1048576,0),MATCH((CUADRO!M$4&amp;$E1171),'Hoja de Trabajo para listado'!$CD$151:$DC$151,0)),0)</f>
        <v>0</v>
      </c>
      <c r="N1171" s="243">
        <f ca="1">+IFERROR(INDEX('Hoja de Trabajo para listado'!$A$155:$Z$1048576,MATCH($A1171,'Hoja de Trabajo para listado'!$A$155:$A$1048576,0),MATCH((CUADRO!N$4&amp;$E1171),'Hoja de Trabajo para listado'!$A$151:$Z$151,0)),0)+IFERROR(INDEX('Hoja de Trabajo para listado'!$AB$155:$BA$1048576,MATCH($A1171,'Hoja de Trabajo para listado'!$AB$155:$AB$1048576,0),MATCH((CUADRO!N$4&amp;$E1171),'Hoja de Trabajo para listado'!$AB$151:$BA$151,0)),0)+IFERROR(INDEX('Hoja de Trabajo para listado'!$BC$155:$CB$1048576,MATCH($A1171,'Hoja de Trabajo para listado'!$BC$155:$BC$1048576,0),MATCH((CUADRO!N$4&amp;$E1171),'Hoja de Trabajo para listado'!$BC$151:$CB$151,0)),0)+IFERROR(INDEX('Hoja de Trabajo para listado'!$DE$153:$DG$274,MATCH($A1171,'Hoja de Trabajo para listado'!$DE$153:$DE$1048576,0),MATCH((CUADRO!N$4&amp;$E1171),'Hoja de Trabajo para listado'!$DE$151:$DG$151,0)),0)+IFERROR(INDEX('Hoja de Trabajo para listado'!$CD$155:$DC$1048576,MATCH($A1171,'Hoja de Trabajo para listado'!$CD$155:$CD$1048576,0),MATCH((CUADRO!N$4&amp;$E1171),'Hoja de Trabajo para listado'!$CD$151:$DC$151,0)),0)</f>
        <v>0</v>
      </c>
      <c r="O1171" s="243">
        <f ca="1">+IFERROR(INDEX('Hoja de Trabajo para listado'!$A$155:$Z$1048576,MATCH($A1171,'Hoja de Trabajo para listado'!$A$155:$A$1048576,0),MATCH((CUADRO!O$4&amp;$E1171),'Hoja de Trabajo para listado'!$A$151:$Z$151,0)),0)+IFERROR(INDEX('Hoja de Trabajo para listado'!$AB$155:$BA$1048576,MATCH($A1171,'Hoja de Trabajo para listado'!$AB$155:$AB$1048576,0),MATCH((CUADRO!O$4&amp;$E1171),'Hoja de Trabajo para listado'!$AB$151:$BA$151,0)),0)+IFERROR(INDEX('Hoja de Trabajo para listado'!$BC$155:$CB$1048576,MATCH($A1171,'Hoja de Trabajo para listado'!$BC$155:$BC$1048576,0),MATCH((CUADRO!O$4&amp;$E1171),'Hoja de Trabajo para listado'!$BC$151:$CB$151,0)),0)+IFERROR(INDEX('Hoja de Trabajo para listado'!$DE$153:$DG$274,MATCH($A1171,'Hoja de Trabajo para listado'!$DE$153:$DE$1048576,0),MATCH((CUADRO!O$4&amp;$E1171),'Hoja de Trabajo para listado'!$DE$151:$DG$151,0)),0)+IFERROR(INDEX('Hoja de Trabajo para listado'!$CD$155:$DC$1048576,MATCH($A1171,'Hoja de Trabajo para listado'!$CD$155:$CD$1048576,0),MATCH((CUADRO!O$4&amp;$E1171),'Hoja de Trabajo para listado'!$CD$151:$DC$151,0)),0)</f>
        <v>0</v>
      </c>
      <c r="P1171" s="243">
        <f ca="1">+IFERROR(INDEX('Hoja de Trabajo para listado'!$A$155:$Z$1048576,MATCH($A1171,'Hoja de Trabajo para listado'!$A$155:$A$1048576,0),MATCH((CUADRO!P$4&amp;$E1171),'Hoja de Trabajo para listado'!$A$151:$Z$151,0)),0)+IFERROR(INDEX('Hoja de Trabajo para listado'!$AB$155:$BA$1048576,MATCH($A1171,'Hoja de Trabajo para listado'!$AB$155:$AB$1048576,0),MATCH((CUADRO!P$4&amp;$E1171),'Hoja de Trabajo para listado'!$AB$151:$BA$151,0)),0)+IFERROR(INDEX('Hoja de Trabajo para listado'!$BC$155:$CB$1048576,MATCH($A1171,'Hoja de Trabajo para listado'!$BC$155:$BC$1048576,0),MATCH((CUADRO!P$4&amp;$E1171),'Hoja de Trabajo para listado'!$BC$151:$CB$151,0)),0)+IFERROR(INDEX('Hoja de Trabajo para listado'!$DE$153:$DG$274,MATCH($A1171,'Hoja de Trabajo para listado'!$DE$153:$DE$1048576,0),MATCH((CUADRO!P$4&amp;$E1171),'Hoja de Trabajo para listado'!$DE$151:$DG$151,0)),0)+IFERROR(INDEX('Hoja de Trabajo para listado'!$CD$155:$DC$1048576,MATCH($A1171,'Hoja de Trabajo para listado'!$CD$155:$CD$1048576,0),MATCH((CUADRO!P$4&amp;$E1171),'Hoja de Trabajo para listado'!$CD$151:$DC$151,0)),0)</f>
        <v>0</v>
      </c>
      <c r="Q1171" s="243">
        <f ca="1">+IFERROR(INDEX('Hoja de Trabajo para listado'!$A$155:$Z$1048576,MATCH($A1171,'Hoja de Trabajo para listado'!$A$155:$A$1048576,0),MATCH((CUADRO!Q$4&amp;$E1171),'Hoja de Trabajo para listado'!$A$151:$Z$151,0)),0)+IFERROR(INDEX('Hoja de Trabajo para listado'!$AB$155:$BA$1048576,MATCH($A1171,'Hoja de Trabajo para listado'!$AB$155:$AB$1048576,0),MATCH((CUADRO!Q$4&amp;$E1171),'Hoja de Trabajo para listado'!$AB$151:$BA$151,0)),0)+IFERROR(INDEX('Hoja de Trabajo para listado'!$BC$155:$CB$1048576,MATCH($A1171,'Hoja de Trabajo para listado'!$BC$155:$BC$1048576,0),MATCH((CUADRO!Q$4&amp;$E1171),'Hoja de Trabajo para listado'!$BC$151:$CB$151,0)),0)+IFERROR(INDEX('Hoja de Trabajo para listado'!$DE$153:$DG$274,MATCH($A1171,'Hoja de Trabajo para listado'!$DE$153:$DE$1048576,0),MATCH((CUADRO!Q$4&amp;$E1171),'Hoja de Trabajo para listado'!$DE$151:$DG$151,0)),0)+IFERROR(INDEX('Hoja de Trabajo para listado'!$CD$155:$DC$1048576,MATCH($A1171,'Hoja de Trabajo para listado'!$CD$155:$CD$1048576,0),MATCH((CUADRO!Q$4&amp;$E1171),'Hoja de Trabajo para listado'!$CD$151:$DC$151,0)),0)</f>
        <v>0</v>
      </c>
      <c r="R1171" s="243">
        <f t="shared" ca="1" si="43"/>
        <v>0</v>
      </c>
      <c r="S1171" s="249"/>
      <c r="T1171" s="243">
        <f ca="1">+T1172</f>
        <v>0</v>
      </c>
      <c r="U1171" s="242">
        <f t="shared" si="44"/>
        <v>1</v>
      </c>
      <c r="V1171" s="333" t="e">
        <f>+VLOOKUP(A1171,bd_lista!$A$3:$E$592,5,FALSE)</f>
        <v>#N/A</v>
      </c>
      <c r="W1171" s="387" t="e">
        <f>+V1171</f>
        <v>#N/A</v>
      </c>
      <c r="X1171" s="242">
        <f>+VLOOKUP(A1171,[4]Sheet1!$A$13:$D$744,4,FALSE)</f>
        <v>0</v>
      </c>
      <c r="Y1171" s="242" t="e">
        <f>+VLOOKUP(X1171,bd_lista!$A$3:$C$592,3,FALSE)</f>
        <v>#N/A</v>
      </c>
      <c r="Z1171" s="294">
        <f>+X1171</f>
        <v>0</v>
      </c>
      <c r="AA1171" s="295" t="e">
        <f>+Y1171</f>
        <v>#N/A</v>
      </c>
    </row>
    <row r="1172" spans="1:27" customFormat="1" ht="27" hidden="1" customHeight="1">
      <c r="A1172" s="32">
        <v>3701</v>
      </c>
      <c r="B1172" s="393"/>
      <c r="C1172" s="247" t="e">
        <f>+VLOOKUP(A1172,bd_lista!$A$3:$C$592,3,FALSE)</f>
        <v>#N/A</v>
      </c>
      <c r="D1172" s="390"/>
      <c r="E1172" s="244" t="s">
        <v>1305</v>
      </c>
      <c r="F1172" s="243">
        <f ca="1">+IFERROR(INDEX('Hoja de Trabajo para listado'!$A$155:$Z$1048576,MATCH($A1172,'Hoja de Trabajo para listado'!$A$155:$A$1048576,0),MATCH((CUADRO!F$4&amp;$E1172),'Hoja de Trabajo para listado'!$A$151:$Z$151,0)),0)+IFERROR(INDEX('Hoja de Trabajo para listado'!$AB$155:$BA$1048576,MATCH($A1172,'Hoja de Trabajo para listado'!$AB$155:$AB$1048576,0),MATCH((CUADRO!F$4&amp;$E1172),'Hoja de Trabajo para listado'!$AB$151:$BA$151,0)),0)+IFERROR(INDEX('Hoja de Trabajo para listado'!$BC$155:$CB$1048576,MATCH($A1172,'Hoja de Trabajo para listado'!$BC$155:$BC$1048576,0),MATCH((CUADRO!F$4&amp;$E1172),'Hoja de Trabajo para listado'!$BC$151:$CB$151,0)),0)+IFERROR(INDEX('Hoja de Trabajo para listado'!$DE$153:$DG$274,MATCH($A1172,'Hoja de Trabajo para listado'!$DE$153:$DE$1048576,0),MATCH((CUADRO!F$4&amp;$E1172),'Hoja de Trabajo para listado'!$DE$151:$DG$151,0)),0)+IFERROR(INDEX('Hoja de Trabajo para listado'!$CD$155:$DC$1048576,MATCH($A1172,'Hoja de Trabajo para listado'!$CD$155:$CD$1048576,0),MATCH((CUADRO!F$4&amp;$E1172),'Hoja de Trabajo para listado'!$CD$151:$DC$151,0)),0)</f>
        <v>0</v>
      </c>
      <c r="G1172" s="243">
        <f ca="1">+IFERROR(INDEX('Hoja de Trabajo para listado'!$A$155:$Z$1048576,MATCH($A1172,'Hoja de Trabajo para listado'!$A$155:$A$1048576,0),MATCH((CUADRO!G$4&amp;$E1172),'Hoja de Trabajo para listado'!$A$151:$Z$151,0)),0)+IFERROR(INDEX('Hoja de Trabajo para listado'!$AB$155:$BA$1048576,MATCH($A1172,'Hoja de Trabajo para listado'!$AB$155:$AB$1048576,0),MATCH((CUADRO!G$4&amp;$E1172),'Hoja de Trabajo para listado'!$AB$151:$BA$151,0)),0)+IFERROR(INDEX('Hoja de Trabajo para listado'!$BC$155:$CB$1048576,MATCH($A1172,'Hoja de Trabajo para listado'!$BC$155:$BC$1048576,0),MATCH((CUADRO!G$4&amp;$E1172),'Hoja de Trabajo para listado'!$BC$151:$CB$151,0)),0)+IFERROR(INDEX('Hoja de Trabajo para listado'!$DE$153:$DG$274,MATCH($A1172,'Hoja de Trabajo para listado'!$DE$153:$DE$1048576,0),MATCH((CUADRO!G$4&amp;$E1172),'Hoja de Trabajo para listado'!$DE$151:$DG$151,0)),0)+IFERROR(INDEX('Hoja de Trabajo para listado'!$CD$155:$DC$1048576,MATCH($A1172,'Hoja de Trabajo para listado'!$CD$155:$CD$1048576,0),MATCH((CUADRO!G$4&amp;$E1172),'Hoja de Trabajo para listado'!$CD$151:$DC$151,0)),0)</f>
        <v>0</v>
      </c>
      <c r="H1172" s="243">
        <f ca="1">+IFERROR(INDEX('Hoja de Trabajo para listado'!$A$155:$Z$1048576,MATCH($A1172,'Hoja de Trabajo para listado'!$A$155:$A$1048576,0),MATCH((CUADRO!H$4&amp;$E1172),'Hoja de Trabajo para listado'!$A$151:$Z$151,0)),0)+IFERROR(INDEX('Hoja de Trabajo para listado'!$AB$155:$BA$1048576,MATCH($A1172,'Hoja de Trabajo para listado'!$AB$155:$AB$1048576,0),MATCH((CUADRO!H$4&amp;$E1172),'Hoja de Trabajo para listado'!$AB$151:$BA$151,0)),0)+IFERROR(INDEX('Hoja de Trabajo para listado'!$BC$155:$CB$1048576,MATCH($A1172,'Hoja de Trabajo para listado'!$BC$155:$BC$1048576,0),MATCH((CUADRO!H$4&amp;$E1172),'Hoja de Trabajo para listado'!$BC$151:$CB$151,0)),0)+IFERROR(INDEX('Hoja de Trabajo para listado'!$DE$153:$DG$274,MATCH($A1172,'Hoja de Trabajo para listado'!$DE$153:$DE$1048576,0),MATCH((CUADRO!H$4&amp;$E1172),'Hoja de Trabajo para listado'!$DE$151:$DG$151,0)),0)+IFERROR(INDEX('Hoja de Trabajo para listado'!$CD$155:$DC$1048576,MATCH($A1172,'Hoja de Trabajo para listado'!$CD$155:$CD$1048576,0),MATCH((CUADRO!H$4&amp;$E1172),'Hoja de Trabajo para listado'!$CD$151:$DC$151,0)),0)</f>
        <v>0</v>
      </c>
      <c r="I1172" s="243">
        <f ca="1">+IFERROR(INDEX('Hoja de Trabajo para listado'!$A$155:$Z$1048576,MATCH($A1172,'Hoja de Trabajo para listado'!$A$155:$A$1048576,0),MATCH((CUADRO!I$4&amp;$E1172),'Hoja de Trabajo para listado'!$A$151:$Z$151,0)),0)+IFERROR(INDEX('Hoja de Trabajo para listado'!$AB$155:$BA$1048576,MATCH($A1172,'Hoja de Trabajo para listado'!$AB$155:$AB$1048576,0),MATCH((CUADRO!I$4&amp;$E1172),'Hoja de Trabajo para listado'!$AB$151:$BA$151,0)),0)+IFERROR(INDEX('Hoja de Trabajo para listado'!$BC$155:$CB$1048576,MATCH($A1172,'Hoja de Trabajo para listado'!$BC$155:$BC$1048576,0),MATCH((CUADRO!I$4&amp;$E1172),'Hoja de Trabajo para listado'!$BC$151:$CB$151,0)),0)+IFERROR(INDEX('Hoja de Trabajo para listado'!$DE$153:$DG$274,MATCH($A1172,'Hoja de Trabajo para listado'!$DE$153:$DE$1048576,0),MATCH((CUADRO!I$4&amp;$E1172),'Hoja de Trabajo para listado'!$DE$151:$DG$151,0)),0)+IFERROR(INDEX('Hoja de Trabajo para listado'!$CD$155:$DC$1048576,MATCH($A1172,'Hoja de Trabajo para listado'!$CD$155:$CD$1048576,0),MATCH((CUADRO!I$4&amp;$E1172),'Hoja de Trabajo para listado'!$CD$151:$DC$151,0)),0)</f>
        <v>0</v>
      </c>
      <c r="J1172" s="243">
        <f ca="1">+IFERROR(INDEX('Hoja de Trabajo para listado'!$A$155:$Z$1048576,MATCH($A1172,'Hoja de Trabajo para listado'!$A$155:$A$1048576,0),MATCH((CUADRO!J$4&amp;$E1172),'Hoja de Trabajo para listado'!$A$151:$Z$151,0)),0)+IFERROR(INDEX('Hoja de Trabajo para listado'!$AB$155:$BA$1048576,MATCH($A1172,'Hoja de Trabajo para listado'!$AB$155:$AB$1048576,0),MATCH((CUADRO!J$4&amp;$E1172),'Hoja de Trabajo para listado'!$AB$151:$BA$151,0)),0)+IFERROR(INDEX('Hoja de Trabajo para listado'!$BC$155:$CB$1048576,MATCH($A1172,'Hoja de Trabajo para listado'!$BC$155:$BC$1048576,0),MATCH((CUADRO!J$4&amp;$E1172),'Hoja de Trabajo para listado'!$BC$151:$CB$151,0)),0)+IFERROR(INDEX('Hoja de Trabajo para listado'!$DE$153:$DG$274,MATCH($A1172,'Hoja de Trabajo para listado'!$DE$153:$DE$1048576,0),MATCH((CUADRO!J$4&amp;$E1172),'Hoja de Trabajo para listado'!$DE$151:$DG$151,0)),0)+IFERROR(INDEX('Hoja de Trabajo para listado'!$CD$155:$DC$1048576,MATCH($A1172,'Hoja de Trabajo para listado'!$CD$155:$CD$1048576,0),MATCH((CUADRO!J$4&amp;$E1172),'Hoja de Trabajo para listado'!$CD$151:$DC$151,0)),0)</f>
        <v>0</v>
      </c>
      <c r="K1172" s="243">
        <f ca="1">+IFERROR(INDEX('Hoja de Trabajo para listado'!$A$155:$Z$1048576,MATCH($A1172,'Hoja de Trabajo para listado'!$A$155:$A$1048576,0),MATCH((CUADRO!K$4&amp;$E1172),'Hoja de Trabajo para listado'!$A$151:$Z$151,0)),0)+IFERROR(INDEX('Hoja de Trabajo para listado'!$AB$155:$BA$1048576,MATCH($A1172,'Hoja de Trabajo para listado'!$AB$155:$AB$1048576,0),MATCH((CUADRO!K$4&amp;$E1172),'Hoja de Trabajo para listado'!$AB$151:$BA$151,0)),0)+IFERROR(INDEX('Hoja de Trabajo para listado'!$BC$155:$CB$1048576,MATCH($A1172,'Hoja de Trabajo para listado'!$BC$155:$BC$1048576,0),MATCH((CUADRO!K$4&amp;$E1172),'Hoja de Trabajo para listado'!$BC$151:$CB$151,0)),0)+IFERROR(INDEX('Hoja de Trabajo para listado'!$DE$153:$DG$274,MATCH($A1172,'Hoja de Trabajo para listado'!$DE$153:$DE$1048576,0),MATCH((CUADRO!K$4&amp;$E1172),'Hoja de Trabajo para listado'!$DE$151:$DG$151,0)),0)+IFERROR(INDEX('Hoja de Trabajo para listado'!$CD$155:$DC$1048576,MATCH($A1172,'Hoja de Trabajo para listado'!$CD$155:$CD$1048576,0),MATCH((CUADRO!K$4&amp;$E1172),'Hoja de Trabajo para listado'!$CD$151:$DC$151,0)),0)</f>
        <v>0</v>
      </c>
      <c r="L1172" s="243">
        <f ca="1">+IFERROR(INDEX('Hoja de Trabajo para listado'!$A$155:$Z$1048576,MATCH($A1172,'Hoja de Trabajo para listado'!$A$155:$A$1048576,0),MATCH((CUADRO!L$4&amp;$E1172),'Hoja de Trabajo para listado'!$A$151:$Z$151,0)),0)+IFERROR(INDEX('Hoja de Trabajo para listado'!$AB$155:$BA$1048576,MATCH($A1172,'Hoja de Trabajo para listado'!$AB$155:$AB$1048576,0),MATCH((CUADRO!L$4&amp;$E1172),'Hoja de Trabajo para listado'!$AB$151:$BA$151,0)),0)+IFERROR(INDEX('Hoja de Trabajo para listado'!$BC$155:$CB$1048576,MATCH($A1172,'Hoja de Trabajo para listado'!$BC$155:$BC$1048576,0),MATCH((CUADRO!L$4&amp;$E1172),'Hoja de Trabajo para listado'!$BC$151:$CB$151,0)),0)+IFERROR(INDEX('Hoja de Trabajo para listado'!$DE$153:$DG$274,MATCH($A1172,'Hoja de Trabajo para listado'!$DE$153:$DE$1048576,0),MATCH((CUADRO!L$4&amp;$E1172),'Hoja de Trabajo para listado'!$DE$151:$DG$151,0)),0)+IFERROR(INDEX('Hoja de Trabajo para listado'!$CD$155:$DC$1048576,MATCH($A1172,'Hoja de Trabajo para listado'!$CD$155:$CD$1048576,0),MATCH((CUADRO!L$4&amp;$E1172),'Hoja de Trabajo para listado'!$CD$151:$DC$151,0)),0)</f>
        <v>0</v>
      </c>
      <c r="M1172" s="243">
        <f ca="1">+IFERROR(INDEX('Hoja de Trabajo para listado'!$A$155:$Z$1048576,MATCH($A1172,'Hoja de Trabajo para listado'!$A$155:$A$1048576,0),MATCH((CUADRO!M$4&amp;$E1172),'Hoja de Trabajo para listado'!$A$151:$Z$151,0)),0)+IFERROR(INDEX('Hoja de Trabajo para listado'!$AB$155:$BA$1048576,MATCH($A1172,'Hoja de Trabajo para listado'!$AB$155:$AB$1048576,0),MATCH((CUADRO!M$4&amp;$E1172),'Hoja de Trabajo para listado'!$AB$151:$BA$151,0)),0)+IFERROR(INDEX('Hoja de Trabajo para listado'!$BC$155:$CB$1048576,MATCH($A1172,'Hoja de Trabajo para listado'!$BC$155:$BC$1048576,0),MATCH((CUADRO!M$4&amp;$E1172),'Hoja de Trabajo para listado'!$BC$151:$CB$151,0)),0)+IFERROR(INDEX('Hoja de Trabajo para listado'!$DE$153:$DG$274,MATCH($A1172,'Hoja de Trabajo para listado'!$DE$153:$DE$1048576,0),MATCH((CUADRO!M$4&amp;$E1172),'Hoja de Trabajo para listado'!$DE$151:$DG$151,0)),0)+IFERROR(INDEX('Hoja de Trabajo para listado'!$CD$155:$DC$1048576,MATCH($A1172,'Hoja de Trabajo para listado'!$CD$155:$CD$1048576,0),MATCH((CUADRO!M$4&amp;$E1172),'Hoja de Trabajo para listado'!$CD$151:$DC$151,0)),0)</f>
        <v>0</v>
      </c>
      <c r="N1172" s="243">
        <f ca="1">+IFERROR(INDEX('Hoja de Trabajo para listado'!$A$155:$Z$1048576,MATCH($A1172,'Hoja de Trabajo para listado'!$A$155:$A$1048576,0),MATCH((CUADRO!N$4&amp;$E1172),'Hoja de Trabajo para listado'!$A$151:$Z$151,0)),0)+IFERROR(INDEX('Hoja de Trabajo para listado'!$AB$155:$BA$1048576,MATCH($A1172,'Hoja de Trabajo para listado'!$AB$155:$AB$1048576,0),MATCH((CUADRO!N$4&amp;$E1172),'Hoja de Trabajo para listado'!$AB$151:$BA$151,0)),0)+IFERROR(INDEX('Hoja de Trabajo para listado'!$BC$155:$CB$1048576,MATCH($A1172,'Hoja de Trabajo para listado'!$BC$155:$BC$1048576,0),MATCH((CUADRO!N$4&amp;$E1172),'Hoja de Trabajo para listado'!$BC$151:$CB$151,0)),0)+IFERROR(INDEX('Hoja de Trabajo para listado'!$DE$153:$DG$274,MATCH($A1172,'Hoja de Trabajo para listado'!$DE$153:$DE$1048576,0),MATCH((CUADRO!N$4&amp;$E1172),'Hoja de Trabajo para listado'!$DE$151:$DG$151,0)),0)+IFERROR(INDEX('Hoja de Trabajo para listado'!$CD$155:$DC$1048576,MATCH($A1172,'Hoja de Trabajo para listado'!$CD$155:$CD$1048576,0),MATCH((CUADRO!N$4&amp;$E1172),'Hoja de Trabajo para listado'!$CD$151:$DC$151,0)),0)</f>
        <v>0</v>
      </c>
      <c r="O1172" s="243">
        <f ca="1">+IFERROR(INDEX('Hoja de Trabajo para listado'!$A$155:$Z$1048576,MATCH($A1172,'Hoja de Trabajo para listado'!$A$155:$A$1048576,0),MATCH((CUADRO!O$4&amp;$E1172),'Hoja de Trabajo para listado'!$A$151:$Z$151,0)),0)+IFERROR(INDEX('Hoja de Trabajo para listado'!$AB$155:$BA$1048576,MATCH($A1172,'Hoja de Trabajo para listado'!$AB$155:$AB$1048576,0),MATCH((CUADRO!O$4&amp;$E1172),'Hoja de Trabajo para listado'!$AB$151:$BA$151,0)),0)+IFERROR(INDEX('Hoja de Trabajo para listado'!$BC$155:$CB$1048576,MATCH($A1172,'Hoja de Trabajo para listado'!$BC$155:$BC$1048576,0),MATCH((CUADRO!O$4&amp;$E1172),'Hoja de Trabajo para listado'!$BC$151:$CB$151,0)),0)+IFERROR(INDEX('Hoja de Trabajo para listado'!$DE$153:$DG$274,MATCH($A1172,'Hoja de Trabajo para listado'!$DE$153:$DE$1048576,0),MATCH((CUADRO!O$4&amp;$E1172),'Hoja de Trabajo para listado'!$DE$151:$DG$151,0)),0)+IFERROR(INDEX('Hoja de Trabajo para listado'!$CD$155:$DC$1048576,MATCH($A1172,'Hoja de Trabajo para listado'!$CD$155:$CD$1048576,0),MATCH((CUADRO!O$4&amp;$E1172),'Hoja de Trabajo para listado'!$CD$151:$DC$151,0)),0)</f>
        <v>0</v>
      </c>
      <c r="P1172" s="243">
        <f ca="1">+IFERROR(INDEX('Hoja de Trabajo para listado'!$A$155:$Z$1048576,MATCH($A1172,'Hoja de Trabajo para listado'!$A$155:$A$1048576,0),MATCH((CUADRO!P$4&amp;$E1172),'Hoja de Trabajo para listado'!$A$151:$Z$151,0)),0)+IFERROR(INDEX('Hoja de Trabajo para listado'!$AB$155:$BA$1048576,MATCH($A1172,'Hoja de Trabajo para listado'!$AB$155:$AB$1048576,0),MATCH((CUADRO!P$4&amp;$E1172),'Hoja de Trabajo para listado'!$AB$151:$BA$151,0)),0)+IFERROR(INDEX('Hoja de Trabajo para listado'!$BC$155:$CB$1048576,MATCH($A1172,'Hoja de Trabajo para listado'!$BC$155:$BC$1048576,0),MATCH((CUADRO!P$4&amp;$E1172),'Hoja de Trabajo para listado'!$BC$151:$CB$151,0)),0)+IFERROR(INDEX('Hoja de Trabajo para listado'!$DE$153:$DG$274,MATCH($A1172,'Hoja de Trabajo para listado'!$DE$153:$DE$1048576,0),MATCH((CUADRO!P$4&amp;$E1172),'Hoja de Trabajo para listado'!$DE$151:$DG$151,0)),0)+IFERROR(INDEX('Hoja de Trabajo para listado'!$CD$155:$DC$1048576,MATCH($A1172,'Hoja de Trabajo para listado'!$CD$155:$CD$1048576,0),MATCH((CUADRO!P$4&amp;$E1172),'Hoja de Trabajo para listado'!$CD$151:$DC$151,0)),0)</f>
        <v>0</v>
      </c>
      <c r="Q1172" s="243">
        <f ca="1">+IFERROR(INDEX('Hoja de Trabajo para listado'!$A$155:$Z$1048576,MATCH($A1172,'Hoja de Trabajo para listado'!$A$155:$A$1048576,0),MATCH((CUADRO!Q$4&amp;$E1172),'Hoja de Trabajo para listado'!$A$151:$Z$151,0)),0)+IFERROR(INDEX('Hoja de Trabajo para listado'!$AB$155:$BA$1048576,MATCH($A1172,'Hoja de Trabajo para listado'!$AB$155:$AB$1048576,0),MATCH((CUADRO!Q$4&amp;$E1172),'Hoja de Trabajo para listado'!$AB$151:$BA$151,0)),0)+IFERROR(INDEX('Hoja de Trabajo para listado'!$BC$155:$CB$1048576,MATCH($A1172,'Hoja de Trabajo para listado'!$BC$155:$BC$1048576,0),MATCH((CUADRO!Q$4&amp;$E1172),'Hoja de Trabajo para listado'!$BC$151:$CB$151,0)),0)+IFERROR(INDEX('Hoja de Trabajo para listado'!$DE$153:$DG$274,MATCH($A1172,'Hoja de Trabajo para listado'!$DE$153:$DE$1048576,0),MATCH((CUADRO!Q$4&amp;$E1172),'Hoja de Trabajo para listado'!$DE$151:$DG$151,0)),0)+IFERROR(INDEX('Hoja de Trabajo para listado'!$CD$155:$DC$1048576,MATCH($A1172,'Hoja de Trabajo para listado'!$CD$155:$CD$1048576,0),MATCH((CUADRO!Q$4&amp;$E1172),'Hoja de Trabajo para listado'!$CD$151:$DC$151,0)),0)</f>
        <v>0</v>
      </c>
      <c r="R1172" s="243">
        <f t="shared" ca="1" si="43"/>
        <v>0</v>
      </c>
      <c r="S1172" s="249">
        <f ca="1">+R1171+R1172</f>
        <v>0</v>
      </c>
      <c r="T1172" s="243">
        <f ca="1">+S1172</f>
        <v>0</v>
      </c>
      <c r="U1172" s="242">
        <f t="shared" si="44"/>
        <v>2</v>
      </c>
      <c r="V1172" s="333" t="e">
        <f>+VLOOKUP(A1172,bd_lista!$A$3:$E$592,5,FALSE)</f>
        <v>#N/A</v>
      </c>
      <c r="W1172" s="388"/>
      <c r="X1172" s="242">
        <f>+VLOOKUP(A1172,[4]Sheet1!$A$13:$D$744,4,FALSE)</f>
        <v>0</v>
      </c>
      <c r="Y1172" s="242" t="e">
        <f>+VLOOKUP(X1172,bd_lista!$A$3:$C$592,3,FALSE)</f>
        <v>#N/A</v>
      </c>
      <c r="Z1172" s="292"/>
      <c r="AA1172" s="293"/>
    </row>
    <row r="1173" spans="1:27" customFormat="1" ht="27" hidden="1" customHeight="1">
      <c r="A1173" s="32">
        <v>4601</v>
      </c>
      <c r="B1173" s="392">
        <f>+A1173</f>
        <v>4601</v>
      </c>
      <c r="C1173" s="247" t="str">
        <f>+VLOOKUP(A1173,bd_lista!$A$3:$C$592,3,FALSE)</f>
        <v>Gobierno Autónomo Regional del Gran Chaco</v>
      </c>
      <c r="D1173" s="389" t="str">
        <f>+C1173</f>
        <v>Gobierno Autónomo Regional del Gran Chaco</v>
      </c>
      <c r="E1173" s="242" t="s">
        <v>1304</v>
      </c>
      <c r="F1173" s="243">
        <f ca="1">+IFERROR(INDEX('Hoja de Trabajo para listado'!$A$155:$Z$1048576,MATCH($A1173,'Hoja de Trabajo para listado'!$A$155:$A$1048576,0),MATCH((CUADRO!F$4&amp;$E1173),'Hoja de Trabajo para listado'!$A$151:$Z$151,0)),0)+IFERROR(INDEX('Hoja de Trabajo para listado'!$AB$155:$BA$1048576,MATCH($A1173,'Hoja de Trabajo para listado'!$AB$155:$AB$1048576,0),MATCH((CUADRO!F$4&amp;$E1173),'Hoja de Trabajo para listado'!$AB$151:$BA$151,0)),0)+IFERROR(INDEX('Hoja de Trabajo para listado'!$BC$155:$CB$1048576,MATCH($A1173,'Hoja de Trabajo para listado'!$BC$155:$BC$1048576,0),MATCH((CUADRO!F$4&amp;$E1173),'Hoja de Trabajo para listado'!$BC$151:$CB$151,0)),0)+IFERROR(INDEX('Hoja de Trabajo para listado'!$DE$153:$DG$274,MATCH($A1173,'Hoja de Trabajo para listado'!$DE$153:$DE$1048576,0),MATCH((CUADRO!F$4&amp;$E1173),'Hoja de Trabajo para listado'!$DE$151:$DG$151,0)),0)+IFERROR(INDEX('Hoja de Trabajo para listado'!$CD$155:$DC$1048576,MATCH($A1173,'Hoja de Trabajo para listado'!$CD$155:$CD$1048576,0),MATCH((CUADRO!F$4&amp;$E1173),'Hoja de Trabajo para listado'!$CD$151:$DC$151,0)),0)</f>
        <v>0</v>
      </c>
      <c r="G1173" s="243">
        <f ca="1">+IFERROR(INDEX('Hoja de Trabajo para listado'!$A$155:$Z$1048576,MATCH($A1173,'Hoja de Trabajo para listado'!$A$155:$A$1048576,0),MATCH((CUADRO!G$4&amp;$E1173),'Hoja de Trabajo para listado'!$A$151:$Z$151,0)),0)+IFERROR(INDEX('Hoja de Trabajo para listado'!$AB$155:$BA$1048576,MATCH($A1173,'Hoja de Trabajo para listado'!$AB$155:$AB$1048576,0),MATCH((CUADRO!G$4&amp;$E1173),'Hoja de Trabajo para listado'!$AB$151:$BA$151,0)),0)+IFERROR(INDEX('Hoja de Trabajo para listado'!$BC$155:$CB$1048576,MATCH($A1173,'Hoja de Trabajo para listado'!$BC$155:$BC$1048576,0),MATCH((CUADRO!G$4&amp;$E1173),'Hoja de Trabajo para listado'!$BC$151:$CB$151,0)),0)+IFERROR(INDEX('Hoja de Trabajo para listado'!$DE$153:$DG$274,MATCH($A1173,'Hoja de Trabajo para listado'!$DE$153:$DE$1048576,0),MATCH((CUADRO!G$4&amp;$E1173),'Hoja de Trabajo para listado'!$DE$151:$DG$151,0)),0)+IFERROR(INDEX('Hoja de Trabajo para listado'!$CD$155:$DC$1048576,MATCH($A1173,'Hoja de Trabajo para listado'!$CD$155:$CD$1048576,0),MATCH((CUADRO!G$4&amp;$E1173),'Hoja de Trabajo para listado'!$CD$151:$DC$151,0)),0)</f>
        <v>0</v>
      </c>
      <c r="H1173" s="243">
        <f ca="1">+IFERROR(INDEX('Hoja de Trabajo para listado'!$A$155:$Z$1048576,MATCH($A1173,'Hoja de Trabajo para listado'!$A$155:$A$1048576,0),MATCH((CUADRO!H$4&amp;$E1173),'Hoja de Trabajo para listado'!$A$151:$Z$151,0)),0)+IFERROR(INDEX('Hoja de Trabajo para listado'!$AB$155:$BA$1048576,MATCH($A1173,'Hoja de Trabajo para listado'!$AB$155:$AB$1048576,0),MATCH((CUADRO!H$4&amp;$E1173),'Hoja de Trabajo para listado'!$AB$151:$BA$151,0)),0)+IFERROR(INDEX('Hoja de Trabajo para listado'!$BC$155:$CB$1048576,MATCH($A1173,'Hoja de Trabajo para listado'!$BC$155:$BC$1048576,0),MATCH((CUADRO!H$4&amp;$E1173),'Hoja de Trabajo para listado'!$BC$151:$CB$151,0)),0)+IFERROR(INDEX('Hoja de Trabajo para listado'!$DE$153:$DG$274,MATCH($A1173,'Hoja de Trabajo para listado'!$DE$153:$DE$1048576,0),MATCH((CUADRO!H$4&amp;$E1173),'Hoja de Trabajo para listado'!$DE$151:$DG$151,0)),0)+IFERROR(INDEX('Hoja de Trabajo para listado'!$CD$155:$DC$1048576,MATCH($A1173,'Hoja de Trabajo para listado'!$CD$155:$CD$1048576,0),MATCH((CUADRO!H$4&amp;$E1173),'Hoja de Trabajo para listado'!$CD$151:$DC$151,0)),0)</f>
        <v>0</v>
      </c>
      <c r="I1173" s="243">
        <f ca="1">+IFERROR(INDEX('Hoja de Trabajo para listado'!$A$155:$Z$1048576,MATCH($A1173,'Hoja de Trabajo para listado'!$A$155:$A$1048576,0),MATCH((CUADRO!I$4&amp;$E1173),'Hoja de Trabajo para listado'!$A$151:$Z$151,0)),0)+IFERROR(INDEX('Hoja de Trabajo para listado'!$AB$155:$BA$1048576,MATCH($A1173,'Hoja de Trabajo para listado'!$AB$155:$AB$1048576,0),MATCH((CUADRO!I$4&amp;$E1173),'Hoja de Trabajo para listado'!$AB$151:$BA$151,0)),0)+IFERROR(INDEX('Hoja de Trabajo para listado'!$BC$155:$CB$1048576,MATCH($A1173,'Hoja de Trabajo para listado'!$BC$155:$BC$1048576,0),MATCH((CUADRO!I$4&amp;$E1173),'Hoja de Trabajo para listado'!$BC$151:$CB$151,0)),0)+IFERROR(INDEX('Hoja de Trabajo para listado'!$DE$153:$DG$274,MATCH($A1173,'Hoja de Trabajo para listado'!$DE$153:$DE$1048576,0),MATCH((CUADRO!I$4&amp;$E1173),'Hoja de Trabajo para listado'!$DE$151:$DG$151,0)),0)+IFERROR(INDEX('Hoja de Trabajo para listado'!$CD$155:$DC$1048576,MATCH($A1173,'Hoja de Trabajo para listado'!$CD$155:$CD$1048576,0),MATCH((CUADRO!I$4&amp;$E1173),'Hoja de Trabajo para listado'!$CD$151:$DC$151,0)),0)</f>
        <v>0</v>
      </c>
      <c r="J1173" s="243">
        <f ca="1">+IFERROR(INDEX('Hoja de Trabajo para listado'!$A$155:$Z$1048576,MATCH($A1173,'Hoja de Trabajo para listado'!$A$155:$A$1048576,0),MATCH((CUADRO!J$4&amp;$E1173),'Hoja de Trabajo para listado'!$A$151:$Z$151,0)),0)+IFERROR(INDEX('Hoja de Trabajo para listado'!$AB$155:$BA$1048576,MATCH($A1173,'Hoja de Trabajo para listado'!$AB$155:$AB$1048576,0),MATCH((CUADRO!J$4&amp;$E1173),'Hoja de Trabajo para listado'!$AB$151:$BA$151,0)),0)+IFERROR(INDEX('Hoja de Trabajo para listado'!$BC$155:$CB$1048576,MATCH($A1173,'Hoja de Trabajo para listado'!$BC$155:$BC$1048576,0),MATCH((CUADRO!J$4&amp;$E1173),'Hoja de Trabajo para listado'!$BC$151:$CB$151,0)),0)+IFERROR(INDEX('Hoja de Trabajo para listado'!$DE$153:$DG$274,MATCH($A1173,'Hoja de Trabajo para listado'!$DE$153:$DE$1048576,0),MATCH((CUADRO!J$4&amp;$E1173),'Hoja de Trabajo para listado'!$DE$151:$DG$151,0)),0)+IFERROR(INDEX('Hoja de Trabajo para listado'!$CD$155:$DC$1048576,MATCH($A1173,'Hoja de Trabajo para listado'!$CD$155:$CD$1048576,0),MATCH((CUADRO!J$4&amp;$E1173),'Hoja de Trabajo para listado'!$CD$151:$DC$151,0)),0)</f>
        <v>0</v>
      </c>
      <c r="K1173" s="243">
        <f ca="1">+IFERROR(INDEX('Hoja de Trabajo para listado'!$A$155:$Z$1048576,MATCH($A1173,'Hoja de Trabajo para listado'!$A$155:$A$1048576,0),MATCH((CUADRO!K$4&amp;$E1173),'Hoja de Trabajo para listado'!$A$151:$Z$151,0)),0)+IFERROR(INDEX('Hoja de Trabajo para listado'!$AB$155:$BA$1048576,MATCH($A1173,'Hoja de Trabajo para listado'!$AB$155:$AB$1048576,0),MATCH((CUADRO!K$4&amp;$E1173),'Hoja de Trabajo para listado'!$AB$151:$BA$151,0)),0)+IFERROR(INDEX('Hoja de Trabajo para listado'!$BC$155:$CB$1048576,MATCH($A1173,'Hoja de Trabajo para listado'!$BC$155:$BC$1048576,0),MATCH((CUADRO!K$4&amp;$E1173),'Hoja de Trabajo para listado'!$BC$151:$CB$151,0)),0)+IFERROR(INDEX('Hoja de Trabajo para listado'!$DE$153:$DG$274,MATCH($A1173,'Hoja de Trabajo para listado'!$DE$153:$DE$1048576,0),MATCH((CUADRO!K$4&amp;$E1173),'Hoja de Trabajo para listado'!$DE$151:$DG$151,0)),0)+IFERROR(INDEX('Hoja de Trabajo para listado'!$CD$155:$DC$1048576,MATCH($A1173,'Hoja de Trabajo para listado'!$CD$155:$CD$1048576,0),MATCH((CUADRO!K$4&amp;$E1173),'Hoja de Trabajo para listado'!$CD$151:$DC$151,0)),0)</f>
        <v>0</v>
      </c>
      <c r="L1173" s="243">
        <f ca="1">+IFERROR(INDEX('Hoja de Trabajo para listado'!$A$155:$Z$1048576,MATCH($A1173,'Hoja de Trabajo para listado'!$A$155:$A$1048576,0),MATCH((CUADRO!L$4&amp;$E1173),'Hoja de Trabajo para listado'!$A$151:$Z$151,0)),0)+IFERROR(INDEX('Hoja de Trabajo para listado'!$AB$155:$BA$1048576,MATCH($A1173,'Hoja de Trabajo para listado'!$AB$155:$AB$1048576,0),MATCH((CUADRO!L$4&amp;$E1173),'Hoja de Trabajo para listado'!$AB$151:$BA$151,0)),0)+IFERROR(INDEX('Hoja de Trabajo para listado'!$BC$155:$CB$1048576,MATCH($A1173,'Hoja de Trabajo para listado'!$BC$155:$BC$1048576,0),MATCH((CUADRO!L$4&amp;$E1173),'Hoja de Trabajo para listado'!$BC$151:$CB$151,0)),0)+IFERROR(INDEX('Hoja de Trabajo para listado'!$DE$153:$DG$274,MATCH($A1173,'Hoja de Trabajo para listado'!$DE$153:$DE$1048576,0),MATCH((CUADRO!L$4&amp;$E1173),'Hoja de Trabajo para listado'!$DE$151:$DG$151,0)),0)+IFERROR(INDEX('Hoja de Trabajo para listado'!$CD$155:$DC$1048576,MATCH($A1173,'Hoja de Trabajo para listado'!$CD$155:$CD$1048576,0),MATCH((CUADRO!L$4&amp;$E1173),'Hoja de Trabajo para listado'!$CD$151:$DC$151,0)),0)</f>
        <v>0</v>
      </c>
      <c r="M1173" s="243">
        <f ca="1">+IFERROR(INDEX('Hoja de Trabajo para listado'!$A$155:$Z$1048576,MATCH($A1173,'Hoja de Trabajo para listado'!$A$155:$A$1048576,0),MATCH((CUADRO!M$4&amp;$E1173),'Hoja de Trabajo para listado'!$A$151:$Z$151,0)),0)+IFERROR(INDEX('Hoja de Trabajo para listado'!$AB$155:$BA$1048576,MATCH($A1173,'Hoja de Trabajo para listado'!$AB$155:$AB$1048576,0),MATCH((CUADRO!M$4&amp;$E1173),'Hoja de Trabajo para listado'!$AB$151:$BA$151,0)),0)+IFERROR(INDEX('Hoja de Trabajo para listado'!$BC$155:$CB$1048576,MATCH($A1173,'Hoja de Trabajo para listado'!$BC$155:$BC$1048576,0),MATCH((CUADRO!M$4&amp;$E1173),'Hoja de Trabajo para listado'!$BC$151:$CB$151,0)),0)+IFERROR(INDEX('Hoja de Trabajo para listado'!$DE$153:$DG$274,MATCH($A1173,'Hoja de Trabajo para listado'!$DE$153:$DE$1048576,0),MATCH((CUADRO!M$4&amp;$E1173),'Hoja de Trabajo para listado'!$DE$151:$DG$151,0)),0)+IFERROR(INDEX('Hoja de Trabajo para listado'!$CD$155:$DC$1048576,MATCH($A1173,'Hoja de Trabajo para listado'!$CD$155:$CD$1048576,0),MATCH((CUADRO!M$4&amp;$E1173),'Hoja de Trabajo para listado'!$CD$151:$DC$151,0)),0)</f>
        <v>0</v>
      </c>
      <c r="N1173" s="243">
        <f ca="1">+IFERROR(INDEX('Hoja de Trabajo para listado'!$A$155:$Z$1048576,MATCH($A1173,'Hoja de Trabajo para listado'!$A$155:$A$1048576,0),MATCH((CUADRO!N$4&amp;$E1173),'Hoja de Trabajo para listado'!$A$151:$Z$151,0)),0)+IFERROR(INDEX('Hoja de Trabajo para listado'!$AB$155:$BA$1048576,MATCH($A1173,'Hoja de Trabajo para listado'!$AB$155:$AB$1048576,0),MATCH((CUADRO!N$4&amp;$E1173),'Hoja de Trabajo para listado'!$AB$151:$BA$151,0)),0)+IFERROR(INDEX('Hoja de Trabajo para listado'!$BC$155:$CB$1048576,MATCH($A1173,'Hoja de Trabajo para listado'!$BC$155:$BC$1048576,0),MATCH((CUADRO!N$4&amp;$E1173),'Hoja de Trabajo para listado'!$BC$151:$CB$151,0)),0)+IFERROR(INDEX('Hoja de Trabajo para listado'!$DE$153:$DG$274,MATCH($A1173,'Hoja de Trabajo para listado'!$DE$153:$DE$1048576,0),MATCH((CUADRO!N$4&amp;$E1173),'Hoja de Trabajo para listado'!$DE$151:$DG$151,0)),0)+IFERROR(INDEX('Hoja de Trabajo para listado'!$CD$155:$DC$1048576,MATCH($A1173,'Hoja de Trabajo para listado'!$CD$155:$CD$1048576,0),MATCH((CUADRO!N$4&amp;$E1173),'Hoja de Trabajo para listado'!$CD$151:$DC$151,0)),0)</f>
        <v>0</v>
      </c>
      <c r="O1173" s="243">
        <f ca="1">+IFERROR(INDEX('Hoja de Trabajo para listado'!$A$155:$Z$1048576,MATCH($A1173,'Hoja de Trabajo para listado'!$A$155:$A$1048576,0),MATCH((CUADRO!O$4&amp;$E1173),'Hoja de Trabajo para listado'!$A$151:$Z$151,0)),0)+IFERROR(INDEX('Hoja de Trabajo para listado'!$AB$155:$BA$1048576,MATCH($A1173,'Hoja de Trabajo para listado'!$AB$155:$AB$1048576,0),MATCH((CUADRO!O$4&amp;$E1173),'Hoja de Trabajo para listado'!$AB$151:$BA$151,0)),0)+IFERROR(INDEX('Hoja de Trabajo para listado'!$BC$155:$CB$1048576,MATCH($A1173,'Hoja de Trabajo para listado'!$BC$155:$BC$1048576,0),MATCH((CUADRO!O$4&amp;$E1173),'Hoja de Trabajo para listado'!$BC$151:$CB$151,0)),0)+IFERROR(INDEX('Hoja de Trabajo para listado'!$DE$153:$DG$274,MATCH($A1173,'Hoja de Trabajo para listado'!$DE$153:$DE$1048576,0),MATCH((CUADRO!O$4&amp;$E1173),'Hoja de Trabajo para listado'!$DE$151:$DG$151,0)),0)+IFERROR(INDEX('Hoja de Trabajo para listado'!$CD$155:$DC$1048576,MATCH($A1173,'Hoja de Trabajo para listado'!$CD$155:$CD$1048576,0),MATCH((CUADRO!O$4&amp;$E1173),'Hoja de Trabajo para listado'!$CD$151:$DC$151,0)),0)</f>
        <v>0</v>
      </c>
      <c r="P1173" s="243">
        <f ca="1">+IFERROR(INDEX('Hoja de Trabajo para listado'!$A$155:$Z$1048576,MATCH($A1173,'Hoja de Trabajo para listado'!$A$155:$A$1048576,0),MATCH((CUADRO!P$4&amp;$E1173),'Hoja de Trabajo para listado'!$A$151:$Z$151,0)),0)+IFERROR(INDEX('Hoja de Trabajo para listado'!$AB$155:$BA$1048576,MATCH($A1173,'Hoja de Trabajo para listado'!$AB$155:$AB$1048576,0),MATCH((CUADRO!P$4&amp;$E1173),'Hoja de Trabajo para listado'!$AB$151:$BA$151,0)),0)+IFERROR(INDEX('Hoja de Trabajo para listado'!$BC$155:$CB$1048576,MATCH($A1173,'Hoja de Trabajo para listado'!$BC$155:$BC$1048576,0),MATCH((CUADRO!P$4&amp;$E1173),'Hoja de Trabajo para listado'!$BC$151:$CB$151,0)),0)+IFERROR(INDEX('Hoja de Trabajo para listado'!$DE$153:$DG$274,MATCH($A1173,'Hoja de Trabajo para listado'!$DE$153:$DE$1048576,0),MATCH((CUADRO!P$4&amp;$E1173),'Hoja de Trabajo para listado'!$DE$151:$DG$151,0)),0)+IFERROR(INDEX('Hoja de Trabajo para listado'!$CD$155:$DC$1048576,MATCH($A1173,'Hoja de Trabajo para listado'!$CD$155:$CD$1048576,0),MATCH((CUADRO!P$4&amp;$E1173),'Hoja de Trabajo para listado'!$CD$151:$DC$151,0)),0)</f>
        <v>0</v>
      </c>
      <c r="Q1173" s="243">
        <f ca="1">+IFERROR(INDEX('Hoja de Trabajo para listado'!$A$155:$Z$1048576,MATCH($A1173,'Hoja de Trabajo para listado'!$A$155:$A$1048576,0),MATCH((CUADRO!Q$4&amp;$E1173),'Hoja de Trabajo para listado'!$A$151:$Z$151,0)),0)+IFERROR(INDEX('Hoja de Trabajo para listado'!$AB$155:$BA$1048576,MATCH($A1173,'Hoja de Trabajo para listado'!$AB$155:$AB$1048576,0),MATCH((CUADRO!Q$4&amp;$E1173),'Hoja de Trabajo para listado'!$AB$151:$BA$151,0)),0)+IFERROR(INDEX('Hoja de Trabajo para listado'!$BC$155:$CB$1048576,MATCH($A1173,'Hoja de Trabajo para listado'!$BC$155:$BC$1048576,0),MATCH((CUADRO!Q$4&amp;$E1173),'Hoja de Trabajo para listado'!$BC$151:$CB$151,0)),0)+IFERROR(INDEX('Hoja de Trabajo para listado'!$DE$153:$DG$274,MATCH($A1173,'Hoja de Trabajo para listado'!$DE$153:$DE$1048576,0),MATCH((CUADRO!Q$4&amp;$E1173),'Hoja de Trabajo para listado'!$DE$151:$DG$151,0)),0)+IFERROR(INDEX('Hoja de Trabajo para listado'!$CD$155:$DC$1048576,MATCH($A1173,'Hoja de Trabajo para listado'!$CD$155:$CD$1048576,0),MATCH((CUADRO!Q$4&amp;$E1173),'Hoja de Trabajo para listado'!$CD$151:$DC$151,0)),0)</f>
        <v>0</v>
      </c>
      <c r="R1173" s="243">
        <f t="shared" ca="1" si="43"/>
        <v>0</v>
      </c>
      <c r="S1173" s="249"/>
      <c r="T1173" s="243">
        <f ca="1">+T1174</f>
        <v>0</v>
      </c>
      <c r="U1173" s="242">
        <f t="shared" si="44"/>
        <v>1</v>
      </c>
      <c r="V1173" s="333" t="str">
        <f>+VLOOKUP(A1173,bd_lista!$A$3:$E$592,5,FALSE)</f>
        <v>Gobiernos Autónomos Regionales</v>
      </c>
      <c r="W1173" s="387" t="str">
        <f>+V1173</f>
        <v>Gobiernos Autónomos Regionales</v>
      </c>
      <c r="X1173" s="242">
        <f>+VLOOKUP(A1173,[4]Sheet1!$A$13:$D$744,4,FALSE)</f>
        <v>0</v>
      </c>
      <c r="Y1173" s="242" t="e">
        <f>+VLOOKUP(X1173,bd_lista!$A$3:$C$592,3,FALSE)</f>
        <v>#N/A</v>
      </c>
      <c r="Z1173" s="294">
        <f>+X1173</f>
        <v>0</v>
      </c>
      <c r="AA1173" s="295" t="e">
        <f>+Y1173</f>
        <v>#N/A</v>
      </c>
    </row>
    <row r="1174" spans="1:27" customFormat="1" ht="27" hidden="1" customHeight="1">
      <c r="A1174" s="32">
        <v>4601</v>
      </c>
      <c r="B1174" s="393"/>
      <c r="C1174" s="247" t="str">
        <f>+VLOOKUP(A1174,bd_lista!$A$3:$C$592,3,FALSE)</f>
        <v>Gobierno Autónomo Regional del Gran Chaco</v>
      </c>
      <c r="D1174" s="390"/>
      <c r="E1174" s="244" t="s">
        <v>1305</v>
      </c>
      <c r="F1174" s="243">
        <f ca="1">+IFERROR(INDEX('Hoja de Trabajo para listado'!$A$155:$Z$1048576,MATCH($A1174,'Hoja de Trabajo para listado'!$A$155:$A$1048576,0),MATCH((CUADRO!F$4&amp;$E1174),'Hoja de Trabajo para listado'!$A$151:$Z$151,0)),0)+IFERROR(INDEX('Hoja de Trabajo para listado'!$AB$155:$BA$1048576,MATCH($A1174,'Hoja de Trabajo para listado'!$AB$155:$AB$1048576,0),MATCH((CUADRO!F$4&amp;$E1174),'Hoja de Trabajo para listado'!$AB$151:$BA$151,0)),0)+IFERROR(INDEX('Hoja de Trabajo para listado'!$BC$155:$CB$1048576,MATCH($A1174,'Hoja de Trabajo para listado'!$BC$155:$BC$1048576,0),MATCH((CUADRO!F$4&amp;$E1174),'Hoja de Trabajo para listado'!$BC$151:$CB$151,0)),0)+IFERROR(INDEX('Hoja de Trabajo para listado'!$DE$153:$DG$274,MATCH($A1174,'Hoja de Trabajo para listado'!$DE$153:$DE$1048576,0),MATCH((CUADRO!F$4&amp;$E1174),'Hoja de Trabajo para listado'!$DE$151:$DG$151,0)),0)+IFERROR(INDEX('Hoja de Trabajo para listado'!$CD$155:$DC$1048576,MATCH($A1174,'Hoja de Trabajo para listado'!$CD$155:$CD$1048576,0),MATCH((CUADRO!F$4&amp;$E1174),'Hoja de Trabajo para listado'!$CD$151:$DC$151,0)),0)</f>
        <v>0</v>
      </c>
      <c r="G1174" s="243">
        <f ca="1">+IFERROR(INDEX('Hoja de Trabajo para listado'!$A$155:$Z$1048576,MATCH($A1174,'Hoja de Trabajo para listado'!$A$155:$A$1048576,0),MATCH((CUADRO!G$4&amp;$E1174),'Hoja de Trabajo para listado'!$A$151:$Z$151,0)),0)+IFERROR(INDEX('Hoja de Trabajo para listado'!$AB$155:$BA$1048576,MATCH($A1174,'Hoja de Trabajo para listado'!$AB$155:$AB$1048576,0),MATCH((CUADRO!G$4&amp;$E1174),'Hoja de Trabajo para listado'!$AB$151:$BA$151,0)),0)+IFERROR(INDEX('Hoja de Trabajo para listado'!$BC$155:$CB$1048576,MATCH($A1174,'Hoja de Trabajo para listado'!$BC$155:$BC$1048576,0),MATCH((CUADRO!G$4&amp;$E1174),'Hoja de Trabajo para listado'!$BC$151:$CB$151,0)),0)+IFERROR(INDEX('Hoja de Trabajo para listado'!$DE$153:$DG$274,MATCH($A1174,'Hoja de Trabajo para listado'!$DE$153:$DE$1048576,0),MATCH((CUADRO!G$4&amp;$E1174),'Hoja de Trabajo para listado'!$DE$151:$DG$151,0)),0)+IFERROR(INDEX('Hoja de Trabajo para listado'!$CD$155:$DC$1048576,MATCH($A1174,'Hoja de Trabajo para listado'!$CD$155:$CD$1048576,0),MATCH((CUADRO!G$4&amp;$E1174),'Hoja de Trabajo para listado'!$CD$151:$DC$151,0)),0)</f>
        <v>0</v>
      </c>
      <c r="H1174" s="243">
        <f ca="1">+IFERROR(INDEX('Hoja de Trabajo para listado'!$A$155:$Z$1048576,MATCH($A1174,'Hoja de Trabajo para listado'!$A$155:$A$1048576,0),MATCH((CUADRO!H$4&amp;$E1174),'Hoja de Trabajo para listado'!$A$151:$Z$151,0)),0)+IFERROR(INDEX('Hoja de Trabajo para listado'!$AB$155:$BA$1048576,MATCH($A1174,'Hoja de Trabajo para listado'!$AB$155:$AB$1048576,0),MATCH((CUADRO!H$4&amp;$E1174),'Hoja de Trabajo para listado'!$AB$151:$BA$151,0)),0)+IFERROR(INDEX('Hoja de Trabajo para listado'!$BC$155:$CB$1048576,MATCH($A1174,'Hoja de Trabajo para listado'!$BC$155:$BC$1048576,0),MATCH((CUADRO!H$4&amp;$E1174),'Hoja de Trabajo para listado'!$BC$151:$CB$151,0)),0)+IFERROR(INDEX('Hoja de Trabajo para listado'!$DE$153:$DG$274,MATCH($A1174,'Hoja de Trabajo para listado'!$DE$153:$DE$1048576,0),MATCH((CUADRO!H$4&amp;$E1174),'Hoja de Trabajo para listado'!$DE$151:$DG$151,0)),0)+IFERROR(INDEX('Hoja de Trabajo para listado'!$CD$155:$DC$1048576,MATCH($A1174,'Hoja de Trabajo para listado'!$CD$155:$CD$1048576,0),MATCH((CUADRO!H$4&amp;$E1174),'Hoja de Trabajo para listado'!$CD$151:$DC$151,0)),0)</f>
        <v>0</v>
      </c>
      <c r="I1174" s="243">
        <f ca="1">+IFERROR(INDEX('Hoja de Trabajo para listado'!$A$155:$Z$1048576,MATCH($A1174,'Hoja de Trabajo para listado'!$A$155:$A$1048576,0),MATCH((CUADRO!I$4&amp;$E1174),'Hoja de Trabajo para listado'!$A$151:$Z$151,0)),0)+IFERROR(INDEX('Hoja de Trabajo para listado'!$AB$155:$BA$1048576,MATCH($A1174,'Hoja de Trabajo para listado'!$AB$155:$AB$1048576,0),MATCH((CUADRO!I$4&amp;$E1174),'Hoja de Trabajo para listado'!$AB$151:$BA$151,0)),0)+IFERROR(INDEX('Hoja de Trabajo para listado'!$BC$155:$CB$1048576,MATCH($A1174,'Hoja de Trabajo para listado'!$BC$155:$BC$1048576,0),MATCH((CUADRO!I$4&amp;$E1174),'Hoja de Trabajo para listado'!$BC$151:$CB$151,0)),0)+IFERROR(INDEX('Hoja de Trabajo para listado'!$DE$153:$DG$274,MATCH($A1174,'Hoja de Trabajo para listado'!$DE$153:$DE$1048576,0),MATCH((CUADRO!I$4&amp;$E1174),'Hoja de Trabajo para listado'!$DE$151:$DG$151,0)),0)+IFERROR(INDEX('Hoja de Trabajo para listado'!$CD$155:$DC$1048576,MATCH($A1174,'Hoja de Trabajo para listado'!$CD$155:$CD$1048576,0),MATCH((CUADRO!I$4&amp;$E1174),'Hoja de Trabajo para listado'!$CD$151:$DC$151,0)),0)</f>
        <v>0</v>
      </c>
      <c r="J1174" s="243">
        <f ca="1">+IFERROR(INDEX('Hoja de Trabajo para listado'!$A$155:$Z$1048576,MATCH($A1174,'Hoja de Trabajo para listado'!$A$155:$A$1048576,0),MATCH((CUADRO!J$4&amp;$E1174),'Hoja de Trabajo para listado'!$A$151:$Z$151,0)),0)+IFERROR(INDEX('Hoja de Trabajo para listado'!$AB$155:$BA$1048576,MATCH($A1174,'Hoja de Trabajo para listado'!$AB$155:$AB$1048576,0),MATCH((CUADRO!J$4&amp;$E1174),'Hoja de Trabajo para listado'!$AB$151:$BA$151,0)),0)+IFERROR(INDEX('Hoja de Trabajo para listado'!$BC$155:$CB$1048576,MATCH($A1174,'Hoja de Trabajo para listado'!$BC$155:$BC$1048576,0),MATCH((CUADRO!J$4&amp;$E1174),'Hoja de Trabajo para listado'!$BC$151:$CB$151,0)),0)+IFERROR(INDEX('Hoja de Trabajo para listado'!$DE$153:$DG$274,MATCH($A1174,'Hoja de Trabajo para listado'!$DE$153:$DE$1048576,0),MATCH((CUADRO!J$4&amp;$E1174),'Hoja de Trabajo para listado'!$DE$151:$DG$151,0)),0)+IFERROR(INDEX('Hoja de Trabajo para listado'!$CD$155:$DC$1048576,MATCH($A1174,'Hoja de Trabajo para listado'!$CD$155:$CD$1048576,0),MATCH((CUADRO!J$4&amp;$E1174),'Hoja de Trabajo para listado'!$CD$151:$DC$151,0)),0)</f>
        <v>0</v>
      </c>
      <c r="K1174" s="243">
        <f ca="1">+IFERROR(INDEX('Hoja de Trabajo para listado'!$A$155:$Z$1048576,MATCH($A1174,'Hoja de Trabajo para listado'!$A$155:$A$1048576,0),MATCH((CUADRO!K$4&amp;$E1174),'Hoja de Trabajo para listado'!$A$151:$Z$151,0)),0)+IFERROR(INDEX('Hoja de Trabajo para listado'!$AB$155:$BA$1048576,MATCH($A1174,'Hoja de Trabajo para listado'!$AB$155:$AB$1048576,0),MATCH((CUADRO!K$4&amp;$E1174),'Hoja de Trabajo para listado'!$AB$151:$BA$151,0)),0)+IFERROR(INDEX('Hoja de Trabajo para listado'!$BC$155:$CB$1048576,MATCH($A1174,'Hoja de Trabajo para listado'!$BC$155:$BC$1048576,0),MATCH((CUADRO!K$4&amp;$E1174),'Hoja de Trabajo para listado'!$BC$151:$CB$151,0)),0)+IFERROR(INDEX('Hoja de Trabajo para listado'!$DE$153:$DG$274,MATCH($A1174,'Hoja de Trabajo para listado'!$DE$153:$DE$1048576,0),MATCH((CUADRO!K$4&amp;$E1174),'Hoja de Trabajo para listado'!$DE$151:$DG$151,0)),0)+IFERROR(INDEX('Hoja de Trabajo para listado'!$CD$155:$DC$1048576,MATCH($A1174,'Hoja de Trabajo para listado'!$CD$155:$CD$1048576,0),MATCH((CUADRO!K$4&amp;$E1174),'Hoja de Trabajo para listado'!$CD$151:$DC$151,0)),0)</f>
        <v>0</v>
      </c>
      <c r="L1174" s="243">
        <f ca="1">+IFERROR(INDEX('Hoja de Trabajo para listado'!$A$155:$Z$1048576,MATCH($A1174,'Hoja de Trabajo para listado'!$A$155:$A$1048576,0),MATCH((CUADRO!L$4&amp;$E1174),'Hoja de Trabajo para listado'!$A$151:$Z$151,0)),0)+IFERROR(INDEX('Hoja de Trabajo para listado'!$AB$155:$BA$1048576,MATCH($A1174,'Hoja de Trabajo para listado'!$AB$155:$AB$1048576,0),MATCH((CUADRO!L$4&amp;$E1174),'Hoja de Trabajo para listado'!$AB$151:$BA$151,0)),0)+IFERROR(INDEX('Hoja de Trabajo para listado'!$BC$155:$CB$1048576,MATCH($A1174,'Hoja de Trabajo para listado'!$BC$155:$BC$1048576,0),MATCH((CUADRO!L$4&amp;$E1174),'Hoja de Trabajo para listado'!$BC$151:$CB$151,0)),0)+IFERROR(INDEX('Hoja de Trabajo para listado'!$DE$153:$DG$274,MATCH($A1174,'Hoja de Trabajo para listado'!$DE$153:$DE$1048576,0),MATCH((CUADRO!L$4&amp;$E1174),'Hoja de Trabajo para listado'!$DE$151:$DG$151,0)),0)+IFERROR(INDEX('Hoja de Trabajo para listado'!$CD$155:$DC$1048576,MATCH($A1174,'Hoja de Trabajo para listado'!$CD$155:$CD$1048576,0),MATCH((CUADRO!L$4&amp;$E1174),'Hoja de Trabajo para listado'!$CD$151:$DC$151,0)),0)</f>
        <v>0</v>
      </c>
      <c r="M1174" s="243">
        <f ca="1">+IFERROR(INDEX('Hoja de Trabajo para listado'!$A$155:$Z$1048576,MATCH($A1174,'Hoja de Trabajo para listado'!$A$155:$A$1048576,0),MATCH((CUADRO!M$4&amp;$E1174),'Hoja de Trabajo para listado'!$A$151:$Z$151,0)),0)+IFERROR(INDEX('Hoja de Trabajo para listado'!$AB$155:$BA$1048576,MATCH($A1174,'Hoja de Trabajo para listado'!$AB$155:$AB$1048576,0),MATCH((CUADRO!M$4&amp;$E1174),'Hoja de Trabajo para listado'!$AB$151:$BA$151,0)),0)+IFERROR(INDEX('Hoja de Trabajo para listado'!$BC$155:$CB$1048576,MATCH($A1174,'Hoja de Trabajo para listado'!$BC$155:$BC$1048576,0),MATCH((CUADRO!M$4&amp;$E1174),'Hoja de Trabajo para listado'!$BC$151:$CB$151,0)),0)+IFERROR(INDEX('Hoja de Trabajo para listado'!$DE$153:$DG$274,MATCH($A1174,'Hoja de Trabajo para listado'!$DE$153:$DE$1048576,0),MATCH((CUADRO!M$4&amp;$E1174),'Hoja de Trabajo para listado'!$DE$151:$DG$151,0)),0)+IFERROR(INDEX('Hoja de Trabajo para listado'!$CD$155:$DC$1048576,MATCH($A1174,'Hoja de Trabajo para listado'!$CD$155:$CD$1048576,0),MATCH((CUADRO!M$4&amp;$E1174),'Hoja de Trabajo para listado'!$CD$151:$DC$151,0)),0)</f>
        <v>0</v>
      </c>
      <c r="N1174" s="243">
        <f ca="1">+IFERROR(INDEX('Hoja de Trabajo para listado'!$A$155:$Z$1048576,MATCH($A1174,'Hoja de Trabajo para listado'!$A$155:$A$1048576,0),MATCH((CUADRO!N$4&amp;$E1174),'Hoja de Trabajo para listado'!$A$151:$Z$151,0)),0)+IFERROR(INDEX('Hoja de Trabajo para listado'!$AB$155:$BA$1048576,MATCH($A1174,'Hoja de Trabajo para listado'!$AB$155:$AB$1048576,0),MATCH((CUADRO!N$4&amp;$E1174),'Hoja de Trabajo para listado'!$AB$151:$BA$151,0)),0)+IFERROR(INDEX('Hoja de Trabajo para listado'!$BC$155:$CB$1048576,MATCH($A1174,'Hoja de Trabajo para listado'!$BC$155:$BC$1048576,0),MATCH((CUADRO!N$4&amp;$E1174),'Hoja de Trabajo para listado'!$BC$151:$CB$151,0)),0)+IFERROR(INDEX('Hoja de Trabajo para listado'!$DE$153:$DG$274,MATCH($A1174,'Hoja de Trabajo para listado'!$DE$153:$DE$1048576,0),MATCH((CUADRO!N$4&amp;$E1174),'Hoja de Trabajo para listado'!$DE$151:$DG$151,0)),0)+IFERROR(INDEX('Hoja de Trabajo para listado'!$CD$155:$DC$1048576,MATCH($A1174,'Hoja de Trabajo para listado'!$CD$155:$CD$1048576,0),MATCH((CUADRO!N$4&amp;$E1174),'Hoja de Trabajo para listado'!$CD$151:$DC$151,0)),0)</f>
        <v>0</v>
      </c>
      <c r="O1174" s="243">
        <f ca="1">+IFERROR(INDEX('Hoja de Trabajo para listado'!$A$155:$Z$1048576,MATCH($A1174,'Hoja de Trabajo para listado'!$A$155:$A$1048576,0),MATCH((CUADRO!O$4&amp;$E1174),'Hoja de Trabajo para listado'!$A$151:$Z$151,0)),0)+IFERROR(INDEX('Hoja de Trabajo para listado'!$AB$155:$BA$1048576,MATCH($A1174,'Hoja de Trabajo para listado'!$AB$155:$AB$1048576,0),MATCH((CUADRO!O$4&amp;$E1174),'Hoja de Trabajo para listado'!$AB$151:$BA$151,0)),0)+IFERROR(INDEX('Hoja de Trabajo para listado'!$BC$155:$CB$1048576,MATCH($A1174,'Hoja de Trabajo para listado'!$BC$155:$BC$1048576,0),MATCH((CUADRO!O$4&amp;$E1174),'Hoja de Trabajo para listado'!$BC$151:$CB$151,0)),0)+IFERROR(INDEX('Hoja de Trabajo para listado'!$DE$153:$DG$274,MATCH($A1174,'Hoja de Trabajo para listado'!$DE$153:$DE$1048576,0),MATCH((CUADRO!O$4&amp;$E1174),'Hoja de Trabajo para listado'!$DE$151:$DG$151,0)),0)+IFERROR(INDEX('Hoja de Trabajo para listado'!$CD$155:$DC$1048576,MATCH($A1174,'Hoja de Trabajo para listado'!$CD$155:$CD$1048576,0),MATCH((CUADRO!O$4&amp;$E1174),'Hoja de Trabajo para listado'!$CD$151:$DC$151,0)),0)</f>
        <v>0</v>
      </c>
      <c r="P1174" s="243">
        <f ca="1">+IFERROR(INDEX('Hoja de Trabajo para listado'!$A$155:$Z$1048576,MATCH($A1174,'Hoja de Trabajo para listado'!$A$155:$A$1048576,0),MATCH((CUADRO!P$4&amp;$E1174),'Hoja de Trabajo para listado'!$A$151:$Z$151,0)),0)+IFERROR(INDEX('Hoja de Trabajo para listado'!$AB$155:$BA$1048576,MATCH($A1174,'Hoja de Trabajo para listado'!$AB$155:$AB$1048576,0),MATCH((CUADRO!P$4&amp;$E1174),'Hoja de Trabajo para listado'!$AB$151:$BA$151,0)),0)+IFERROR(INDEX('Hoja de Trabajo para listado'!$BC$155:$CB$1048576,MATCH($A1174,'Hoja de Trabajo para listado'!$BC$155:$BC$1048576,0),MATCH((CUADRO!P$4&amp;$E1174),'Hoja de Trabajo para listado'!$BC$151:$CB$151,0)),0)+IFERROR(INDEX('Hoja de Trabajo para listado'!$DE$153:$DG$274,MATCH($A1174,'Hoja de Trabajo para listado'!$DE$153:$DE$1048576,0),MATCH((CUADRO!P$4&amp;$E1174),'Hoja de Trabajo para listado'!$DE$151:$DG$151,0)),0)+IFERROR(INDEX('Hoja de Trabajo para listado'!$CD$155:$DC$1048576,MATCH($A1174,'Hoja de Trabajo para listado'!$CD$155:$CD$1048576,0),MATCH((CUADRO!P$4&amp;$E1174),'Hoja de Trabajo para listado'!$CD$151:$DC$151,0)),0)</f>
        <v>0</v>
      </c>
      <c r="Q1174" s="243">
        <f ca="1">+IFERROR(INDEX('Hoja de Trabajo para listado'!$A$155:$Z$1048576,MATCH($A1174,'Hoja de Trabajo para listado'!$A$155:$A$1048576,0),MATCH((CUADRO!Q$4&amp;$E1174),'Hoja de Trabajo para listado'!$A$151:$Z$151,0)),0)+IFERROR(INDEX('Hoja de Trabajo para listado'!$AB$155:$BA$1048576,MATCH($A1174,'Hoja de Trabajo para listado'!$AB$155:$AB$1048576,0),MATCH((CUADRO!Q$4&amp;$E1174),'Hoja de Trabajo para listado'!$AB$151:$BA$151,0)),0)+IFERROR(INDEX('Hoja de Trabajo para listado'!$BC$155:$CB$1048576,MATCH($A1174,'Hoja de Trabajo para listado'!$BC$155:$BC$1048576,0),MATCH((CUADRO!Q$4&amp;$E1174),'Hoja de Trabajo para listado'!$BC$151:$CB$151,0)),0)+IFERROR(INDEX('Hoja de Trabajo para listado'!$DE$153:$DG$274,MATCH($A1174,'Hoja de Trabajo para listado'!$DE$153:$DE$1048576,0),MATCH((CUADRO!Q$4&amp;$E1174),'Hoja de Trabajo para listado'!$DE$151:$DG$151,0)),0)+IFERROR(INDEX('Hoja de Trabajo para listado'!$CD$155:$DC$1048576,MATCH($A1174,'Hoja de Trabajo para listado'!$CD$155:$CD$1048576,0),MATCH((CUADRO!Q$4&amp;$E1174),'Hoja de Trabajo para listado'!$CD$151:$DC$151,0)),0)</f>
        <v>0</v>
      </c>
      <c r="R1174" s="243">
        <f t="shared" ca="1" si="43"/>
        <v>0</v>
      </c>
      <c r="S1174" s="249">
        <f ca="1">+R1173+R1174</f>
        <v>0</v>
      </c>
      <c r="T1174" s="243">
        <f ca="1">+S1174</f>
        <v>0</v>
      </c>
      <c r="U1174" s="242">
        <f t="shared" si="44"/>
        <v>2</v>
      </c>
      <c r="V1174" s="333" t="str">
        <f>+VLOOKUP(A1174,bd_lista!$A$3:$E$592,5,FALSE)</f>
        <v>Gobiernos Autónomos Regionales</v>
      </c>
      <c r="W1174" s="388"/>
      <c r="X1174" s="242">
        <f>+VLOOKUP(A1174,[4]Sheet1!$A$13:$D$744,4,FALSE)</f>
        <v>0</v>
      </c>
      <c r="Y1174" s="242" t="e">
        <f>+VLOOKUP(X1174,bd_lista!$A$3:$C$592,3,FALSE)</f>
        <v>#N/A</v>
      </c>
      <c r="Z1174" s="292"/>
      <c r="AA1174" s="293"/>
    </row>
    <row r="1175" spans="1:27" customFormat="1" ht="15" customHeight="1">
      <c r="A1175" s="274" t="s">
        <v>539</v>
      </c>
      <c r="B1175" s="392" t="s">
        <v>539</v>
      </c>
      <c r="C1175" s="247" t="str">
        <f>+VLOOKUP(A1175,bd_lista!$A$3:$C$592,3,FALSE)</f>
        <v>Dirección General de Programación y Operaciones del Tesoro</v>
      </c>
      <c r="D1175" s="389" t="str">
        <f>+C1175</f>
        <v>Dirección General de Programación y Operaciones del Tesoro</v>
      </c>
      <c r="E1175" s="247" t="s">
        <v>1304</v>
      </c>
      <c r="F1175" s="243">
        <f ca="1">+IFERROR(INDEX('Hoja de Trabajo para listado'!$A$155:$Z$1048576,MATCH($A1175,'Hoja de Trabajo para listado'!$A$155:$A$1048576,0),MATCH((CUADRO!F$4&amp;$E1175),'Hoja de Trabajo para listado'!$A$151:$Z$151,0)),0)+IFERROR(INDEX('Hoja de Trabajo para listado'!$AB$155:$BA$1048576,MATCH($A1175,'Hoja de Trabajo para listado'!$AB$155:$AB$1048576,0),MATCH((CUADRO!F$4&amp;$E1175),'Hoja de Trabajo para listado'!$AB$151:$BA$151,0)),0)+IFERROR(INDEX('Hoja de Trabajo para listado'!$BC$155:$CB$1048576,MATCH($A1175,'Hoja de Trabajo para listado'!$BC$155:$BC$1048576,0),MATCH((CUADRO!F$4&amp;$E1175),'Hoja de Trabajo para listado'!$BC$151:$CB$151,0)),0)+IFERROR(INDEX('Hoja de Trabajo para listado'!$DE$153:$DG$274,MATCH($A1175,'Hoja de Trabajo para listado'!$DE$153:$DE$1048576,0),MATCH((CUADRO!F$4&amp;$E1175),'Hoja de Trabajo para listado'!$DE$151:$DG$151,0)),0)+IFERROR(INDEX('Hoja de Trabajo para listado'!$CD$155:$DC$1048576,MATCH($A1175,'Hoja de Trabajo para listado'!$CD$155:$CD$1048576,0),MATCH((CUADRO!F$4&amp;$E1175),'Hoja de Trabajo para listado'!$CD$151:$DC$151,0)),0)</f>
        <v>0</v>
      </c>
      <c r="G1175" s="243">
        <f ca="1">+IFERROR(INDEX('Hoja de Trabajo para listado'!$A$155:$Z$1048576,MATCH($A1175,'Hoja de Trabajo para listado'!$A$155:$A$1048576,0),MATCH((CUADRO!G$4&amp;$E1175),'Hoja de Trabajo para listado'!$A$151:$Z$151,0)),0)+IFERROR(INDEX('Hoja de Trabajo para listado'!$AB$155:$BA$1048576,MATCH($A1175,'Hoja de Trabajo para listado'!$AB$155:$AB$1048576,0),MATCH((CUADRO!G$4&amp;$E1175),'Hoja de Trabajo para listado'!$AB$151:$BA$151,0)),0)+IFERROR(INDEX('Hoja de Trabajo para listado'!$BC$155:$CB$1048576,MATCH($A1175,'Hoja de Trabajo para listado'!$BC$155:$BC$1048576,0),MATCH((CUADRO!G$4&amp;$E1175),'Hoja de Trabajo para listado'!$BC$151:$CB$151,0)),0)+IFERROR(INDEX('Hoja de Trabajo para listado'!$DE$153:$DG$274,MATCH($A1175,'Hoja de Trabajo para listado'!$DE$153:$DE$1048576,0),MATCH((CUADRO!G$4&amp;$E1175),'Hoja de Trabajo para listado'!$DE$151:$DG$151,0)),0)+IFERROR(INDEX('Hoja de Trabajo para listado'!$CD$155:$DC$1048576,MATCH($A1175,'Hoja de Trabajo para listado'!$CD$155:$CD$1048576,0),MATCH((CUADRO!G$4&amp;$E1175),'Hoja de Trabajo para listado'!$CD$151:$DC$151,0)),0)</f>
        <v>3389.16</v>
      </c>
      <c r="H1175" s="243">
        <f ca="1">+IFERROR(INDEX('Hoja de Trabajo para listado'!$A$155:$Z$1048576,MATCH($A1175,'Hoja de Trabajo para listado'!$A$155:$A$1048576,0),MATCH((CUADRO!H$4&amp;$E1175),'Hoja de Trabajo para listado'!$A$151:$Z$151,0)),0)+IFERROR(INDEX('Hoja de Trabajo para listado'!$AB$155:$BA$1048576,MATCH($A1175,'Hoja de Trabajo para listado'!$AB$155:$AB$1048576,0),MATCH((CUADRO!H$4&amp;$E1175),'Hoja de Trabajo para listado'!$AB$151:$BA$151,0)),0)+IFERROR(INDEX('Hoja de Trabajo para listado'!$BC$155:$CB$1048576,MATCH($A1175,'Hoja de Trabajo para listado'!$BC$155:$BC$1048576,0),MATCH((CUADRO!H$4&amp;$E1175),'Hoja de Trabajo para listado'!$BC$151:$CB$151,0)),0)+IFERROR(INDEX('Hoja de Trabajo para listado'!$DE$153:$DG$274,MATCH($A1175,'Hoja de Trabajo para listado'!$DE$153:$DE$1048576,0),MATCH((CUADRO!H$4&amp;$E1175),'Hoja de Trabajo para listado'!$DE$151:$DG$151,0)),0)+IFERROR(INDEX('Hoja de Trabajo para listado'!$CD$155:$DC$1048576,MATCH($A1175,'Hoja de Trabajo para listado'!$CD$155:$CD$1048576,0),MATCH((CUADRO!H$4&amp;$E1175),'Hoja de Trabajo para listado'!$CD$151:$DC$151,0)),0)</f>
        <v>24678.65</v>
      </c>
      <c r="I1175" s="243">
        <f ca="1">+IFERROR(INDEX('Hoja de Trabajo para listado'!$A$155:$Z$1048576,MATCH($A1175,'Hoja de Trabajo para listado'!$A$155:$A$1048576,0),MATCH((CUADRO!I$4&amp;$E1175),'Hoja de Trabajo para listado'!$A$151:$Z$151,0)),0)+IFERROR(INDEX('Hoja de Trabajo para listado'!$AB$155:$BA$1048576,MATCH($A1175,'Hoja de Trabajo para listado'!$AB$155:$AB$1048576,0),MATCH((CUADRO!I$4&amp;$E1175),'Hoja de Trabajo para listado'!$AB$151:$BA$151,0)),0)+IFERROR(INDEX('Hoja de Trabajo para listado'!$BC$155:$CB$1048576,MATCH($A1175,'Hoja de Trabajo para listado'!$BC$155:$BC$1048576,0),MATCH((CUADRO!I$4&amp;$E1175),'Hoja de Trabajo para listado'!$BC$151:$CB$151,0)),0)+IFERROR(INDEX('Hoja de Trabajo para listado'!$DE$153:$DG$274,MATCH($A1175,'Hoja de Trabajo para listado'!$DE$153:$DE$1048576,0),MATCH((CUADRO!I$4&amp;$E1175),'Hoja de Trabajo para listado'!$DE$151:$DG$151,0)),0)+IFERROR(INDEX('Hoja de Trabajo para listado'!$CD$155:$DC$1048576,MATCH($A1175,'Hoja de Trabajo para listado'!$CD$155:$CD$1048576,0),MATCH((CUADRO!I$4&amp;$E1175),'Hoja de Trabajo para listado'!$CD$151:$DC$151,0)),0)</f>
        <v>0</v>
      </c>
      <c r="J1175" s="243">
        <f ca="1">+IFERROR(INDEX('Hoja de Trabajo para listado'!$A$155:$Z$1048576,MATCH($A1175,'Hoja de Trabajo para listado'!$A$155:$A$1048576,0),MATCH((CUADRO!J$4&amp;$E1175),'Hoja de Trabajo para listado'!$A$151:$Z$151,0)),0)+IFERROR(INDEX('Hoja de Trabajo para listado'!$AB$155:$BA$1048576,MATCH($A1175,'Hoja de Trabajo para listado'!$AB$155:$AB$1048576,0),MATCH((CUADRO!J$4&amp;$E1175),'Hoja de Trabajo para listado'!$AB$151:$BA$151,0)),0)+IFERROR(INDEX('Hoja de Trabajo para listado'!$BC$155:$CB$1048576,MATCH($A1175,'Hoja de Trabajo para listado'!$BC$155:$BC$1048576,0),MATCH((CUADRO!J$4&amp;$E1175),'Hoja de Trabajo para listado'!$BC$151:$CB$151,0)),0)+IFERROR(INDEX('Hoja de Trabajo para listado'!$DE$153:$DG$274,MATCH($A1175,'Hoja de Trabajo para listado'!$DE$153:$DE$1048576,0),MATCH((CUADRO!J$4&amp;$E1175),'Hoja de Trabajo para listado'!$DE$151:$DG$151,0)),0)+IFERROR(INDEX('Hoja de Trabajo para listado'!$CD$155:$DC$1048576,MATCH($A1175,'Hoja de Trabajo para listado'!$CD$155:$CD$1048576,0),MATCH((CUADRO!J$4&amp;$E1175),'Hoja de Trabajo para listado'!$CD$151:$DC$151,0)),0)</f>
        <v>0</v>
      </c>
      <c r="K1175" s="243">
        <f ca="1">+IFERROR(INDEX('Hoja de Trabajo para listado'!$A$155:$Z$1048576,MATCH($A1175,'Hoja de Trabajo para listado'!$A$155:$A$1048576,0),MATCH((CUADRO!K$4&amp;$E1175),'Hoja de Trabajo para listado'!$A$151:$Z$151,0)),0)+IFERROR(INDEX('Hoja de Trabajo para listado'!$AB$155:$BA$1048576,MATCH($A1175,'Hoja de Trabajo para listado'!$AB$155:$AB$1048576,0),MATCH((CUADRO!K$4&amp;$E1175),'Hoja de Trabajo para listado'!$AB$151:$BA$151,0)),0)+IFERROR(INDEX('Hoja de Trabajo para listado'!$BC$155:$CB$1048576,MATCH($A1175,'Hoja de Trabajo para listado'!$BC$155:$BC$1048576,0),MATCH((CUADRO!K$4&amp;$E1175),'Hoja de Trabajo para listado'!$BC$151:$CB$151,0)),0)+IFERROR(INDEX('Hoja de Trabajo para listado'!$DE$153:$DG$274,MATCH($A1175,'Hoja de Trabajo para listado'!$DE$153:$DE$1048576,0),MATCH((CUADRO!K$4&amp;$E1175),'Hoja de Trabajo para listado'!$DE$151:$DG$151,0)),0)+IFERROR(INDEX('Hoja de Trabajo para listado'!$CD$155:$DC$1048576,MATCH($A1175,'Hoja de Trabajo para listado'!$CD$155:$CD$1048576,0),MATCH((CUADRO!K$4&amp;$E1175),'Hoja de Trabajo para listado'!$CD$151:$DC$151,0)),0)</f>
        <v>0</v>
      </c>
      <c r="L1175" s="243">
        <f ca="1">+IFERROR(INDEX('Hoja de Trabajo para listado'!$A$155:$Z$1048576,MATCH($A1175,'Hoja de Trabajo para listado'!$A$155:$A$1048576,0),MATCH((CUADRO!L$4&amp;$E1175),'Hoja de Trabajo para listado'!$A$151:$Z$151,0)),0)+IFERROR(INDEX('Hoja de Trabajo para listado'!$AB$155:$BA$1048576,MATCH($A1175,'Hoja de Trabajo para listado'!$AB$155:$AB$1048576,0),MATCH((CUADRO!L$4&amp;$E1175),'Hoja de Trabajo para listado'!$AB$151:$BA$151,0)),0)+IFERROR(INDEX('Hoja de Trabajo para listado'!$BC$155:$CB$1048576,MATCH($A1175,'Hoja de Trabajo para listado'!$BC$155:$BC$1048576,0),MATCH((CUADRO!L$4&amp;$E1175),'Hoja de Trabajo para listado'!$BC$151:$CB$151,0)),0)+IFERROR(INDEX('Hoja de Trabajo para listado'!$DE$153:$DG$274,MATCH($A1175,'Hoja de Trabajo para listado'!$DE$153:$DE$1048576,0),MATCH((CUADRO!L$4&amp;$E1175),'Hoja de Trabajo para listado'!$DE$151:$DG$151,0)),0)+IFERROR(INDEX('Hoja de Trabajo para listado'!$CD$155:$DC$1048576,MATCH($A1175,'Hoja de Trabajo para listado'!$CD$155:$CD$1048576,0),MATCH((CUADRO!L$4&amp;$E1175),'Hoja de Trabajo para listado'!$CD$151:$DC$151,0)),0)</f>
        <v>0</v>
      </c>
      <c r="M1175" s="243">
        <f ca="1">+IFERROR(INDEX('Hoja de Trabajo para listado'!$A$155:$Z$1048576,MATCH($A1175,'Hoja de Trabajo para listado'!$A$155:$A$1048576,0),MATCH((CUADRO!M$4&amp;$E1175),'Hoja de Trabajo para listado'!$A$151:$Z$151,0)),0)+IFERROR(INDEX('Hoja de Trabajo para listado'!$AB$155:$BA$1048576,MATCH($A1175,'Hoja de Trabajo para listado'!$AB$155:$AB$1048576,0),MATCH((CUADRO!M$4&amp;$E1175),'Hoja de Trabajo para listado'!$AB$151:$BA$151,0)),0)+IFERROR(INDEX('Hoja de Trabajo para listado'!$BC$155:$CB$1048576,MATCH($A1175,'Hoja de Trabajo para listado'!$BC$155:$BC$1048576,0),MATCH((CUADRO!M$4&amp;$E1175),'Hoja de Trabajo para listado'!$BC$151:$CB$151,0)),0)+IFERROR(INDEX('Hoja de Trabajo para listado'!$DE$153:$DG$274,MATCH($A1175,'Hoja de Trabajo para listado'!$DE$153:$DE$1048576,0),MATCH((CUADRO!M$4&amp;$E1175),'Hoja de Trabajo para listado'!$DE$151:$DG$151,0)),0)+IFERROR(INDEX('Hoja de Trabajo para listado'!$CD$155:$DC$1048576,MATCH($A1175,'Hoja de Trabajo para listado'!$CD$155:$CD$1048576,0),MATCH((CUADRO!M$4&amp;$E1175),'Hoja de Trabajo para listado'!$CD$151:$DC$151,0)),0)</f>
        <v>0</v>
      </c>
      <c r="N1175" s="243">
        <f ca="1">+IFERROR(INDEX('Hoja de Trabajo para listado'!$A$155:$Z$1048576,MATCH($A1175,'Hoja de Trabajo para listado'!$A$155:$A$1048576,0),MATCH((CUADRO!N$4&amp;$E1175),'Hoja de Trabajo para listado'!$A$151:$Z$151,0)),0)+IFERROR(INDEX('Hoja de Trabajo para listado'!$AB$155:$BA$1048576,MATCH($A1175,'Hoja de Trabajo para listado'!$AB$155:$AB$1048576,0),MATCH((CUADRO!N$4&amp;$E1175),'Hoja de Trabajo para listado'!$AB$151:$BA$151,0)),0)+IFERROR(INDEX('Hoja de Trabajo para listado'!$BC$155:$CB$1048576,MATCH($A1175,'Hoja de Trabajo para listado'!$BC$155:$BC$1048576,0),MATCH((CUADRO!N$4&amp;$E1175),'Hoja de Trabajo para listado'!$BC$151:$CB$151,0)),0)+IFERROR(INDEX('Hoja de Trabajo para listado'!$DE$153:$DG$274,MATCH($A1175,'Hoja de Trabajo para listado'!$DE$153:$DE$1048576,0),MATCH((CUADRO!N$4&amp;$E1175),'Hoja de Trabajo para listado'!$DE$151:$DG$151,0)),0)+IFERROR(INDEX('Hoja de Trabajo para listado'!$CD$155:$DC$1048576,MATCH($A1175,'Hoja de Trabajo para listado'!$CD$155:$CD$1048576,0),MATCH((CUADRO!N$4&amp;$E1175),'Hoja de Trabajo para listado'!$CD$151:$DC$151,0)),0)</f>
        <v>0</v>
      </c>
      <c r="O1175" s="243">
        <f ca="1">+IFERROR(INDEX('Hoja de Trabajo para listado'!$A$155:$Z$1048576,MATCH($A1175,'Hoja de Trabajo para listado'!$A$155:$A$1048576,0),MATCH((CUADRO!O$4&amp;$E1175),'Hoja de Trabajo para listado'!$A$151:$Z$151,0)),0)+IFERROR(INDEX('Hoja de Trabajo para listado'!$AB$155:$BA$1048576,MATCH($A1175,'Hoja de Trabajo para listado'!$AB$155:$AB$1048576,0),MATCH((CUADRO!O$4&amp;$E1175),'Hoja de Trabajo para listado'!$AB$151:$BA$151,0)),0)+IFERROR(INDEX('Hoja de Trabajo para listado'!$BC$155:$CB$1048576,MATCH($A1175,'Hoja de Trabajo para listado'!$BC$155:$BC$1048576,0),MATCH((CUADRO!O$4&amp;$E1175),'Hoja de Trabajo para listado'!$BC$151:$CB$151,0)),0)+IFERROR(INDEX('Hoja de Trabajo para listado'!$DE$153:$DG$274,MATCH($A1175,'Hoja de Trabajo para listado'!$DE$153:$DE$1048576,0),MATCH((CUADRO!O$4&amp;$E1175),'Hoja de Trabajo para listado'!$DE$151:$DG$151,0)),0)+IFERROR(INDEX('Hoja de Trabajo para listado'!$CD$155:$DC$1048576,MATCH($A1175,'Hoja de Trabajo para listado'!$CD$155:$CD$1048576,0),MATCH((CUADRO!O$4&amp;$E1175),'Hoja de Trabajo para listado'!$CD$151:$DC$151,0)),0)</f>
        <v>0</v>
      </c>
      <c r="P1175" s="243">
        <f ca="1">+IFERROR(INDEX('Hoja de Trabajo para listado'!$A$155:$Z$1048576,MATCH($A1175,'Hoja de Trabajo para listado'!$A$155:$A$1048576,0),MATCH((CUADRO!P$4&amp;$E1175),'Hoja de Trabajo para listado'!$A$151:$Z$151,0)),0)+IFERROR(INDEX('Hoja de Trabajo para listado'!$AB$155:$BA$1048576,MATCH($A1175,'Hoja de Trabajo para listado'!$AB$155:$AB$1048576,0),MATCH((CUADRO!P$4&amp;$E1175),'Hoja de Trabajo para listado'!$AB$151:$BA$151,0)),0)+IFERROR(INDEX('Hoja de Trabajo para listado'!$BC$155:$CB$1048576,MATCH($A1175,'Hoja de Trabajo para listado'!$BC$155:$BC$1048576,0),MATCH((CUADRO!P$4&amp;$E1175),'Hoja de Trabajo para listado'!$BC$151:$CB$151,0)),0)+IFERROR(INDEX('Hoja de Trabajo para listado'!$DE$153:$DG$274,MATCH($A1175,'Hoja de Trabajo para listado'!$DE$153:$DE$1048576,0),MATCH((CUADRO!P$4&amp;$E1175),'Hoja de Trabajo para listado'!$DE$151:$DG$151,0)),0)+IFERROR(INDEX('Hoja de Trabajo para listado'!$CD$155:$DC$1048576,MATCH($A1175,'Hoja de Trabajo para listado'!$CD$155:$CD$1048576,0),MATCH((CUADRO!P$4&amp;$E1175),'Hoja de Trabajo para listado'!$CD$151:$DC$151,0)),0)</f>
        <v>0</v>
      </c>
      <c r="Q1175" s="243">
        <f ca="1">+IFERROR(INDEX('Hoja de Trabajo para listado'!$A$155:$Z$1048576,MATCH($A1175,'Hoja de Trabajo para listado'!$A$155:$A$1048576,0),MATCH((CUADRO!Q$4&amp;$E1175),'Hoja de Trabajo para listado'!$A$151:$Z$151,0)),0)+IFERROR(INDEX('Hoja de Trabajo para listado'!$AB$155:$BA$1048576,MATCH($A1175,'Hoja de Trabajo para listado'!$AB$155:$AB$1048576,0),MATCH((CUADRO!Q$4&amp;$E1175),'Hoja de Trabajo para listado'!$AB$151:$BA$151,0)),0)+IFERROR(INDEX('Hoja de Trabajo para listado'!$BC$155:$CB$1048576,MATCH($A1175,'Hoja de Trabajo para listado'!$BC$155:$BC$1048576,0),MATCH((CUADRO!Q$4&amp;$E1175),'Hoja de Trabajo para listado'!$BC$151:$CB$151,0)),0)+IFERROR(INDEX('Hoja de Trabajo para listado'!$DE$153:$DG$274,MATCH($A1175,'Hoja de Trabajo para listado'!$DE$153:$DE$1048576,0),MATCH((CUADRO!Q$4&amp;$E1175),'Hoja de Trabajo para listado'!$DE$151:$DG$151,0)),0)+IFERROR(INDEX('Hoja de Trabajo para listado'!$CD$155:$DC$1048576,MATCH($A1175,'Hoja de Trabajo para listado'!$CD$155:$CD$1048576,0),MATCH((CUADRO!Q$4&amp;$E1175),'Hoja de Trabajo para listado'!$CD$151:$DC$151,0)),0)</f>
        <v>0</v>
      </c>
      <c r="R1175" s="243">
        <f t="shared" ca="1" si="43"/>
        <v>28067.81</v>
      </c>
      <c r="S1175" s="243"/>
      <c r="T1175" s="243">
        <f ca="1">+T1176</f>
        <v>28067.81</v>
      </c>
      <c r="U1175" s="242">
        <f t="shared" si="44"/>
        <v>1</v>
      </c>
      <c r="V1175" s="333" t="str">
        <f>+VLOOKUP(A1175,bd_lista!$A$3:$E$592,5,FALSE)</f>
        <v>Órgano Ejecutivo</v>
      </c>
      <c r="W1175" s="387" t="str">
        <f>+V1175</f>
        <v>Órgano Ejecutivo</v>
      </c>
      <c r="X1175" s="242">
        <v>53</v>
      </c>
      <c r="Y1175" s="242" t="str">
        <f>+VLOOKUP(X1175,bd_lista!$A$3:$C$592,3,FALSE)</f>
        <v>Ministerio de Culturas, Descolonización y Despatriarcalización</v>
      </c>
      <c r="Z1175" s="294">
        <f>+X1175</f>
        <v>53</v>
      </c>
      <c r="AA1175" s="319" t="str">
        <f>+Y1175</f>
        <v>Ministerio de Culturas, Descolonización y Despatriarcalización</v>
      </c>
    </row>
    <row r="1176" spans="1:27" customFormat="1" ht="15" customHeight="1">
      <c r="A1176" s="274" t="s">
        <v>539</v>
      </c>
      <c r="B1176" s="393"/>
      <c r="C1176" s="247" t="str">
        <f>+VLOOKUP(A1176,bd_lista!$A$3:$C$592,3,FALSE)</f>
        <v>Dirección General de Programación y Operaciones del Tesoro</v>
      </c>
      <c r="D1176" s="390"/>
      <c r="E1176" s="333" t="s">
        <v>1305</v>
      </c>
      <c r="F1176" s="245">
        <f ca="1">+IFERROR(INDEX('Hoja de Trabajo para listado'!$A$155:$Z$1048576,MATCH($A1176,'Hoja de Trabajo para listado'!$A$155:$A$1048576,0),MATCH((CUADRO!F$4&amp;$E1176),'Hoja de Trabajo para listado'!$A$151:$Z$151,0)),0)+IFERROR(INDEX('Hoja de Trabajo para listado'!$AB$155:$BA$1048576,MATCH($A1176,'Hoja de Trabajo para listado'!$AB$155:$AB$1048576,0),MATCH((CUADRO!F$4&amp;$E1176),'Hoja de Trabajo para listado'!$AB$151:$BA$151,0)),0)+IFERROR(INDEX('Hoja de Trabajo para listado'!$BC$155:$CB$1048576,MATCH($A1176,'Hoja de Trabajo para listado'!$BC$155:$BC$1048576,0),MATCH((CUADRO!F$4&amp;$E1176),'Hoja de Trabajo para listado'!$BC$151:$CB$151,0)),0)+IFERROR(INDEX('Hoja de Trabajo para listado'!$DE$153:$DG$274,MATCH($A1176,'Hoja de Trabajo para listado'!$DE$153:$DE$1048576,0),MATCH((CUADRO!F$4&amp;$E1176),'Hoja de Trabajo para listado'!$DE$151:$DG$151,0)),0)+IFERROR(INDEX('Hoja de Trabajo para listado'!$CD$155:$DC$1048576,MATCH($A1176,'Hoja de Trabajo para listado'!$CD$155:$CD$1048576,0),MATCH((CUADRO!F$4&amp;$E1176),'Hoja de Trabajo para listado'!$CD$151:$DC$151,0)),0)</f>
        <v>0</v>
      </c>
      <c r="G1176" s="245">
        <f ca="1">+IFERROR(INDEX('Hoja de Trabajo para listado'!$A$155:$Z$1048576,MATCH($A1176,'Hoja de Trabajo para listado'!$A$155:$A$1048576,0),MATCH((CUADRO!G$4&amp;$E1176),'Hoja de Trabajo para listado'!$A$151:$Z$151,0)),0)+IFERROR(INDEX('Hoja de Trabajo para listado'!$AB$155:$BA$1048576,MATCH($A1176,'Hoja de Trabajo para listado'!$AB$155:$AB$1048576,0),MATCH((CUADRO!G$4&amp;$E1176),'Hoja de Trabajo para listado'!$AB$151:$BA$151,0)),0)+IFERROR(INDEX('Hoja de Trabajo para listado'!$BC$155:$CB$1048576,MATCH($A1176,'Hoja de Trabajo para listado'!$BC$155:$BC$1048576,0),MATCH((CUADRO!G$4&amp;$E1176),'Hoja de Trabajo para listado'!$BC$151:$CB$151,0)),0)+IFERROR(INDEX('Hoja de Trabajo para listado'!$DE$153:$DG$274,MATCH($A1176,'Hoja de Trabajo para listado'!$DE$153:$DE$1048576,0),MATCH((CUADRO!G$4&amp;$E1176),'Hoja de Trabajo para listado'!$DE$151:$DG$151,0)),0)+IFERROR(INDEX('Hoja de Trabajo para listado'!$CD$155:$DC$1048576,MATCH($A1176,'Hoja de Trabajo para listado'!$CD$155:$CD$1048576,0),MATCH((CUADRO!G$4&amp;$E1176),'Hoja de Trabajo para listado'!$CD$151:$DC$151,0)),0)</f>
        <v>0</v>
      </c>
      <c r="H1176" s="245">
        <f ca="1">+IFERROR(INDEX('Hoja de Trabajo para listado'!$A$155:$Z$1048576,MATCH($A1176,'Hoja de Trabajo para listado'!$A$155:$A$1048576,0),MATCH((CUADRO!H$4&amp;$E1176),'Hoja de Trabajo para listado'!$A$151:$Z$151,0)),0)+IFERROR(INDEX('Hoja de Trabajo para listado'!$AB$155:$BA$1048576,MATCH($A1176,'Hoja de Trabajo para listado'!$AB$155:$AB$1048576,0),MATCH((CUADRO!H$4&amp;$E1176),'Hoja de Trabajo para listado'!$AB$151:$BA$151,0)),0)+IFERROR(INDEX('Hoja de Trabajo para listado'!$BC$155:$CB$1048576,MATCH($A1176,'Hoja de Trabajo para listado'!$BC$155:$BC$1048576,0),MATCH((CUADRO!H$4&amp;$E1176),'Hoja de Trabajo para listado'!$BC$151:$CB$151,0)),0)+IFERROR(INDEX('Hoja de Trabajo para listado'!$DE$153:$DG$274,MATCH($A1176,'Hoja de Trabajo para listado'!$DE$153:$DE$1048576,0),MATCH((CUADRO!H$4&amp;$E1176),'Hoja de Trabajo para listado'!$DE$151:$DG$151,0)),0)+IFERROR(INDEX('Hoja de Trabajo para listado'!$CD$155:$DC$1048576,MATCH($A1176,'Hoja de Trabajo para listado'!$CD$155:$CD$1048576,0),MATCH((CUADRO!H$4&amp;$E1176),'Hoja de Trabajo para listado'!$CD$151:$DC$151,0)),0)</f>
        <v>0</v>
      </c>
      <c r="I1176" s="245">
        <f ca="1">+IFERROR(INDEX('Hoja de Trabajo para listado'!$A$155:$Z$1048576,MATCH($A1176,'Hoja de Trabajo para listado'!$A$155:$A$1048576,0),MATCH((CUADRO!I$4&amp;$E1176),'Hoja de Trabajo para listado'!$A$151:$Z$151,0)),0)+IFERROR(INDEX('Hoja de Trabajo para listado'!$AB$155:$BA$1048576,MATCH($A1176,'Hoja de Trabajo para listado'!$AB$155:$AB$1048576,0),MATCH((CUADRO!I$4&amp;$E1176),'Hoja de Trabajo para listado'!$AB$151:$BA$151,0)),0)+IFERROR(INDEX('Hoja de Trabajo para listado'!$BC$155:$CB$1048576,MATCH($A1176,'Hoja de Trabajo para listado'!$BC$155:$BC$1048576,0),MATCH((CUADRO!I$4&amp;$E1176),'Hoja de Trabajo para listado'!$BC$151:$CB$151,0)),0)+IFERROR(INDEX('Hoja de Trabajo para listado'!$DE$153:$DG$274,MATCH($A1176,'Hoja de Trabajo para listado'!$DE$153:$DE$1048576,0),MATCH((CUADRO!I$4&amp;$E1176),'Hoja de Trabajo para listado'!$DE$151:$DG$151,0)),0)+IFERROR(INDEX('Hoja de Trabajo para listado'!$CD$155:$DC$1048576,MATCH($A1176,'Hoja de Trabajo para listado'!$CD$155:$CD$1048576,0),MATCH((CUADRO!I$4&amp;$E1176),'Hoja de Trabajo para listado'!$CD$151:$DC$151,0)),0)</f>
        <v>0</v>
      </c>
      <c r="J1176" s="245">
        <f ca="1">+IFERROR(INDEX('Hoja de Trabajo para listado'!$A$155:$Z$1048576,MATCH($A1176,'Hoja de Trabajo para listado'!$A$155:$A$1048576,0),MATCH((CUADRO!J$4&amp;$E1176),'Hoja de Trabajo para listado'!$A$151:$Z$151,0)),0)+IFERROR(INDEX('Hoja de Trabajo para listado'!$AB$155:$BA$1048576,MATCH($A1176,'Hoja de Trabajo para listado'!$AB$155:$AB$1048576,0),MATCH((CUADRO!J$4&amp;$E1176),'Hoja de Trabajo para listado'!$AB$151:$BA$151,0)),0)+IFERROR(INDEX('Hoja de Trabajo para listado'!$BC$155:$CB$1048576,MATCH($A1176,'Hoja de Trabajo para listado'!$BC$155:$BC$1048576,0),MATCH((CUADRO!J$4&amp;$E1176),'Hoja de Trabajo para listado'!$BC$151:$CB$151,0)),0)+IFERROR(INDEX('Hoja de Trabajo para listado'!$DE$153:$DG$274,MATCH($A1176,'Hoja de Trabajo para listado'!$DE$153:$DE$1048576,0),MATCH((CUADRO!J$4&amp;$E1176),'Hoja de Trabajo para listado'!$DE$151:$DG$151,0)),0)+IFERROR(INDEX('Hoja de Trabajo para listado'!$CD$155:$DC$1048576,MATCH($A1176,'Hoja de Trabajo para listado'!$CD$155:$CD$1048576,0),MATCH((CUADRO!J$4&amp;$E1176),'Hoja de Trabajo para listado'!$CD$151:$DC$151,0)),0)</f>
        <v>0</v>
      </c>
      <c r="K1176" s="245">
        <f ca="1">+IFERROR(INDEX('Hoja de Trabajo para listado'!$A$155:$Z$1048576,MATCH($A1176,'Hoja de Trabajo para listado'!$A$155:$A$1048576,0),MATCH((CUADRO!K$4&amp;$E1176),'Hoja de Trabajo para listado'!$A$151:$Z$151,0)),0)+IFERROR(INDEX('Hoja de Trabajo para listado'!$AB$155:$BA$1048576,MATCH($A1176,'Hoja de Trabajo para listado'!$AB$155:$AB$1048576,0),MATCH((CUADRO!K$4&amp;$E1176),'Hoja de Trabajo para listado'!$AB$151:$BA$151,0)),0)+IFERROR(INDEX('Hoja de Trabajo para listado'!$BC$155:$CB$1048576,MATCH($A1176,'Hoja de Trabajo para listado'!$BC$155:$BC$1048576,0),MATCH((CUADRO!K$4&amp;$E1176),'Hoja de Trabajo para listado'!$BC$151:$CB$151,0)),0)+IFERROR(INDEX('Hoja de Trabajo para listado'!$DE$153:$DG$274,MATCH($A1176,'Hoja de Trabajo para listado'!$DE$153:$DE$1048576,0),MATCH((CUADRO!K$4&amp;$E1176),'Hoja de Trabajo para listado'!$DE$151:$DG$151,0)),0)+IFERROR(INDEX('Hoja de Trabajo para listado'!$CD$155:$DC$1048576,MATCH($A1176,'Hoja de Trabajo para listado'!$CD$155:$CD$1048576,0),MATCH((CUADRO!K$4&amp;$E1176),'Hoja de Trabajo para listado'!$CD$151:$DC$151,0)),0)</f>
        <v>0</v>
      </c>
      <c r="L1176" s="245">
        <f ca="1">+IFERROR(INDEX('Hoja de Trabajo para listado'!$A$155:$Z$1048576,MATCH($A1176,'Hoja de Trabajo para listado'!$A$155:$A$1048576,0),MATCH((CUADRO!L$4&amp;$E1176),'Hoja de Trabajo para listado'!$A$151:$Z$151,0)),0)+IFERROR(INDEX('Hoja de Trabajo para listado'!$AB$155:$BA$1048576,MATCH($A1176,'Hoja de Trabajo para listado'!$AB$155:$AB$1048576,0),MATCH((CUADRO!L$4&amp;$E1176),'Hoja de Trabajo para listado'!$AB$151:$BA$151,0)),0)+IFERROR(INDEX('Hoja de Trabajo para listado'!$BC$155:$CB$1048576,MATCH($A1176,'Hoja de Trabajo para listado'!$BC$155:$BC$1048576,0),MATCH((CUADRO!L$4&amp;$E1176),'Hoja de Trabajo para listado'!$BC$151:$CB$151,0)),0)+IFERROR(INDEX('Hoja de Trabajo para listado'!$DE$153:$DG$274,MATCH($A1176,'Hoja de Trabajo para listado'!$DE$153:$DE$1048576,0),MATCH((CUADRO!L$4&amp;$E1176),'Hoja de Trabajo para listado'!$DE$151:$DG$151,0)),0)+IFERROR(INDEX('Hoja de Trabajo para listado'!$CD$155:$DC$1048576,MATCH($A1176,'Hoja de Trabajo para listado'!$CD$155:$CD$1048576,0),MATCH((CUADRO!L$4&amp;$E1176),'Hoja de Trabajo para listado'!$CD$151:$DC$151,0)),0)</f>
        <v>0</v>
      </c>
      <c r="M1176" s="245">
        <f ca="1">+IFERROR(INDEX('Hoja de Trabajo para listado'!$A$155:$Z$1048576,MATCH($A1176,'Hoja de Trabajo para listado'!$A$155:$A$1048576,0),MATCH((CUADRO!M$4&amp;$E1176),'Hoja de Trabajo para listado'!$A$151:$Z$151,0)),0)+IFERROR(INDEX('Hoja de Trabajo para listado'!$AB$155:$BA$1048576,MATCH($A1176,'Hoja de Trabajo para listado'!$AB$155:$AB$1048576,0),MATCH((CUADRO!M$4&amp;$E1176),'Hoja de Trabajo para listado'!$AB$151:$BA$151,0)),0)+IFERROR(INDEX('Hoja de Trabajo para listado'!$BC$155:$CB$1048576,MATCH($A1176,'Hoja de Trabajo para listado'!$BC$155:$BC$1048576,0),MATCH((CUADRO!M$4&amp;$E1176),'Hoja de Trabajo para listado'!$BC$151:$CB$151,0)),0)+IFERROR(INDEX('Hoja de Trabajo para listado'!$DE$153:$DG$274,MATCH($A1176,'Hoja de Trabajo para listado'!$DE$153:$DE$1048576,0),MATCH((CUADRO!M$4&amp;$E1176),'Hoja de Trabajo para listado'!$DE$151:$DG$151,0)),0)+IFERROR(INDEX('Hoja de Trabajo para listado'!$CD$155:$DC$1048576,MATCH($A1176,'Hoja de Trabajo para listado'!$CD$155:$CD$1048576,0),MATCH((CUADRO!M$4&amp;$E1176),'Hoja de Trabajo para listado'!$CD$151:$DC$151,0)),0)</f>
        <v>0</v>
      </c>
      <c r="N1176" s="245">
        <f ca="1">+IFERROR(INDEX('Hoja de Trabajo para listado'!$A$155:$Z$1048576,MATCH($A1176,'Hoja de Trabajo para listado'!$A$155:$A$1048576,0),MATCH((CUADRO!N$4&amp;$E1176),'Hoja de Trabajo para listado'!$A$151:$Z$151,0)),0)+IFERROR(INDEX('Hoja de Trabajo para listado'!$AB$155:$BA$1048576,MATCH($A1176,'Hoja de Trabajo para listado'!$AB$155:$AB$1048576,0),MATCH((CUADRO!N$4&amp;$E1176),'Hoja de Trabajo para listado'!$AB$151:$BA$151,0)),0)+IFERROR(INDEX('Hoja de Trabajo para listado'!$BC$155:$CB$1048576,MATCH($A1176,'Hoja de Trabajo para listado'!$BC$155:$BC$1048576,0),MATCH((CUADRO!N$4&amp;$E1176),'Hoja de Trabajo para listado'!$BC$151:$CB$151,0)),0)+IFERROR(INDEX('Hoja de Trabajo para listado'!$DE$153:$DG$274,MATCH($A1176,'Hoja de Trabajo para listado'!$DE$153:$DE$1048576,0),MATCH((CUADRO!N$4&amp;$E1176),'Hoja de Trabajo para listado'!$DE$151:$DG$151,0)),0)+IFERROR(INDEX('Hoja de Trabajo para listado'!$CD$155:$DC$1048576,MATCH($A1176,'Hoja de Trabajo para listado'!$CD$155:$CD$1048576,0),MATCH((CUADRO!N$4&amp;$E1176),'Hoja de Trabajo para listado'!$CD$151:$DC$151,0)),0)</f>
        <v>0</v>
      </c>
      <c r="O1176" s="245">
        <f ca="1">+IFERROR(INDEX('Hoja de Trabajo para listado'!$A$155:$Z$1048576,MATCH($A1176,'Hoja de Trabajo para listado'!$A$155:$A$1048576,0),MATCH((CUADRO!O$4&amp;$E1176),'Hoja de Trabajo para listado'!$A$151:$Z$151,0)),0)+IFERROR(INDEX('Hoja de Trabajo para listado'!$AB$155:$BA$1048576,MATCH($A1176,'Hoja de Trabajo para listado'!$AB$155:$AB$1048576,0),MATCH((CUADRO!O$4&amp;$E1176),'Hoja de Trabajo para listado'!$AB$151:$BA$151,0)),0)+IFERROR(INDEX('Hoja de Trabajo para listado'!$BC$155:$CB$1048576,MATCH($A1176,'Hoja de Trabajo para listado'!$BC$155:$BC$1048576,0),MATCH((CUADRO!O$4&amp;$E1176),'Hoja de Trabajo para listado'!$BC$151:$CB$151,0)),0)+IFERROR(INDEX('Hoja de Trabajo para listado'!$DE$153:$DG$274,MATCH($A1176,'Hoja de Trabajo para listado'!$DE$153:$DE$1048576,0),MATCH((CUADRO!O$4&amp;$E1176),'Hoja de Trabajo para listado'!$DE$151:$DG$151,0)),0)+IFERROR(INDEX('Hoja de Trabajo para listado'!$CD$155:$DC$1048576,MATCH($A1176,'Hoja de Trabajo para listado'!$CD$155:$CD$1048576,0),MATCH((CUADRO!O$4&amp;$E1176),'Hoja de Trabajo para listado'!$CD$151:$DC$151,0)),0)</f>
        <v>0</v>
      </c>
      <c r="P1176" s="245">
        <f ca="1">+IFERROR(INDEX('Hoja de Trabajo para listado'!$A$155:$Z$1048576,MATCH($A1176,'Hoja de Trabajo para listado'!$A$155:$A$1048576,0),MATCH((CUADRO!P$4&amp;$E1176),'Hoja de Trabajo para listado'!$A$151:$Z$151,0)),0)+IFERROR(INDEX('Hoja de Trabajo para listado'!$AB$155:$BA$1048576,MATCH($A1176,'Hoja de Trabajo para listado'!$AB$155:$AB$1048576,0),MATCH((CUADRO!P$4&amp;$E1176),'Hoja de Trabajo para listado'!$AB$151:$BA$151,0)),0)+IFERROR(INDEX('Hoja de Trabajo para listado'!$BC$155:$CB$1048576,MATCH($A1176,'Hoja de Trabajo para listado'!$BC$155:$BC$1048576,0),MATCH((CUADRO!P$4&amp;$E1176),'Hoja de Trabajo para listado'!$BC$151:$CB$151,0)),0)+IFERROR(INDEX('Hoja de Trabajo para listado'!$DE$153:$DG$274,MATCH($A1176,'Hoja de Trabajo para listado'!$DE$153:$DE$1048576,0),MATCH((CUADRO!P$4&amp;$E1176),'Hoja de Trabajo para listado'!$DE$151:$DG$151,0)),0)+IFERROR(INDEX('Hoja de Trabajo para listado'!$CD$155:$DC$1048576,MATCH($A1176,'Hoja de Trabajo para listado'!$CD$155:$CD$1048576,0),MATCH((CUADRO!P$4&amp;$E1176),'Hoja de Trabajo para listado'!$CD$151:$DC$151,0)),0)</f>
        <v>0</v>
      </c>
      <c r="Q1176" s="245">
        <f ca="1">+IFERROR(INDEX('Hoja de Trabajo para listado'!$A$155:$Z$1048576,MATCH($A1176,'Hoja de Trabajo para listado'!$A$155:$A$1048576,0),MATCH((CUADRO!Q$4&amp;$E1176),'Hoja de Trabajo para listado'!$A$151:$Z$151,0)),0)+IFERROR(INDEX('Hoja de Trabajo para listado'!$AB$155:$BA$1048576,MATCH($A1176,'Hoja de Trabajo para listado'!$AB$155:$AB$1048576,0),MATCH((CUADRO!Q$4&amp;$E1176),'Hoja de Trabajo para listado'!$AB$151:$BA$151,0)),0)+IFERROR(INDEX('Hoja de Trabajo para listado'!$BC$155:$CB$1048576,MATCH($A1176,'Hoja de Trabajo para listado'!$BC$155:$BC$1048576,0),MATCH((CUADRO!Q$4&amp;$E1176),'Hoja de Trabajo para listado'!$BC$151:$CB$151,0)),0)+IFERROR(INDEX('Hoja de Trabajo para listado'!$DE$153:$DG$274,MATCH($A1176,'Hoja de Trabajo para listado'!$DE$153:$DE$1048576,0),MATCH((CUADRO!Q$4&amp;$E1176),'Hoja de Trabajo para listado'!$DE$151:$DG$151,0)),0)+IFERROR(INDEX('Hoja de Trabajo para listado'!$CD$155:$DC$1048576,MATCH($A1176,'Hoja de Trabajo para listado'!$CD$155:$CD$1048576,0),MATCH((CUADRO!Q$4&amp;$E1176),'Hoja de Trabajo para listado'!$CD$151:$DC$151,0)),0)</f>
        <v>0</v>
      </c>
      <c r="R1176" s="245">
        <f t="shared" ca="1" si="43"/>
        <v>0</v>
      </c>
      <c r="S1176" s="243">
        <f ca="1">+R1175+R1176</f>
        <v>28067.81</v>
      </c>
      <c r="T1176" s="245">
        <f ca="1">+S1176</f>
        <v>28067.81</v>
      </c>
      <c r="U1176" s="242">
        <f t="shared" si="44"/>
        <v>2</v>
      </c>
      <c r="V1176" s="333" t="str">
        <f>+VLOOKUP(A1176,bd_lista!$A$3:$E$592,5,FALSE)</f>
        <v>Órgano Ejecutivo</v>
      </c>
      <c r="W1176" s="388"/>
      <c r="X1176" s="242">
        <v>53</v>
      </c>
      <c r="Y1176" s="242" t="str">
        <f>+VLOOKUP(X1176,bd_lista!$A$3:$C$592,3,FALSE)</f>
        <v>Ministerio de Culturas, Descolonización y Despatriarcalización</v>
      </c>
      <c r="Z1176" s="292"/>
      <c r="AA1176" s="321"/>
    </row>
    <row r="1177" spans="1:27" customFormat="1" ht="15" customHeight="1">
      <c r="A1177" s="274" t="s">
        <v>541</v>
      </c>
      <c r="B1177" s="392" t="s">
        <v>541</v>
      </c>
      <c r="C1177" s="247" t="str">
        <f>+VLOOKUP(A1177,bd_lista!$A$3:$C$592,3,FALSE)</f>
        <v>Dirección General de Programación y Operaciones del Tesoro</v>
      </c>
      <c r="D1177" s="389" t="str">
        <f>+C1177</f>
        <v>Dirección General de Programación y Operaciones del Tesoro</v>
      </c>
      <c r="E1177" s="247" t="s">
        <v>1304</v>
      </c>
      <c r="F1177" s="243">
        <f ca="1">+IFERROR(INDEX('Hoja de Trabajo para listado'!$A$155:$Z$1048576,MATCH($A1177,'Hoja de Trabajo para listado'!$A$155:$A$1048576,0),MATCH((CUADRO!F$4&amp;$E1177),'Hoja de Trabajo para listado'!$A$151:$Z$151,0)),0)+IFERROR(INDEX('Hoja de Trabajo para listado'!$AB$155:$BA$1048576,MATCH($A1177,'Hoja de Trabajo para listado'!$AB$155:$AB$1048576,0),MATCH((CUADRO!F$4&amp;$E1177),'Hoja de Trabajo para listado'!$AB$151:$BA$151,0)),0)+IFERROR(INDEX('Hoja de Trabajo para listado'!$BC$155:$CB$1048576,MATCH($A1177,'Hoja de Trabajo para listado'!$BC$155:$BC$1048576,0),MATCH((CUADRO!F$4&amp;$E1177),'Hoja de Trabajo para listado'!$BC$151:$CB$151,0)),0)+IFERROR(INDEX('Hoja de Trabajo para listado'!$DE$153:$DG$274,MATCH($A1177,'Hoja de Trabajo para listado'!$DE$153:$DE$1048576,0),MATCH((CUADRO!F$4&amp;$E1177),'Hoja de Trabajo para listado'!$DE$151:$DG$151,0)),0)+IFERROR(INDEX('Hoja de Trabajo para listado'!$CD$155:$DC$1048576,MATCH($A1177,'Hoja de Trabajo para listado'!$CD$155:$CD$1048576,0),MATCH((CUADRO!F$4&amp;$E1177),'Hoja de Trabajo para listado'!$CD$151:$DC$151,0)),0)</f>
        <v>0.11999999999999998</v>
      </c>
      <c r="G1177" s="243">
        <f ca="1">+IFERROR(INDEX('Hoja de Trabajo para listado'!$A$155:$Z$1048576,MATCH($A1177,'Hoja de Trabajo para listado'!$A$155:$A$1048576,0),MATCH((CUADRO!G$4&amp;$E1177),'Hoja de Trabajo para listado'!$A$151:$Z$151,0)),0)+IFERROR(INDEX('Hoja de Trabajo para listado'!$AB$155:$BA$1048576,MATCH($A1177,'Hoja de Trabajo para listado'!$AB$155:$AB$1048576,0),MATCH((CUADRO!G$4&amp;$E1177),'Hoja de Trabajo para listado'!$AB$151:$BA$151,0)),0)+IFERROR(INDEX('Hoja de Trabajo para listado'!$BC$155:$CB$1048576,MATCH($A1177,'Hoja de Trabajo para listado'!$BC$155:$BC$1048576,0),MATCH((CUADRO!G$4&amp;$E1177),'Hoja de Trabajo para listado'!$BC$151:$CB$151,0)),0)+IFERROR(INDEX('Hoja de Trabajo para listado'!$DE$153:$DG$274,MATCH($A1177,'Hoja de Trabajo para listado'!$DE$153:$DE$1048576,0),MATCH((CUADRO!G$4&amp;$E1177),'Hoja de Trabajo para listado'!$DE$151:$DG$151,0)),0)+IFERROR(INDEX('Hoja de Trabajo para listado'!$CD$155:$DC$1048576,MATCH($A1177,'Hoja de Trabajo para listado'!$CD$155:$CD$1048576,0),MATCH((CUADRO!G$4&amp;$E1177),'Hoja de Trabajo para listado'!$CD$151:$DC$151,0)),0)</f>
        <v>0.09</v>
      </c>
      <c r="H1177" s="243">
        <f ca="1">+IFERROR(INDEX('Hoja de Trabajo para listado'!$A$155:$Z$1048576,MATCH($A1177,'Hoja de Trabajo para listado'!$A$155:$A$1048576,0),MATCH((CUADRO!H$4&amp;$E1177),'Hoja de Trabajo para listado'!$A$151:$Z$151,0)),0)+IFERROR(INDEX('Hoja de Trabajo para listado'!$AB$155:$BA$1048576,MATCH($A1177,'Hoja de Trabajo para listado'!$AB$155:$AB$1048576,0),MATCH((CUADRO!H$4&amp;$E1177),'Hoja de Trabajo para listado'!$AB$151:$BA$151,0)),0)+IFERROR(INDEX('Hoja de Trabajo para listado'!$BC$155:$CB$1048576,MATCH($A1177,'Hoja de Trabajo para listado'!$BC$155:$BC$1048576,0),MATCH((CUADRO!H$4&amp;$E1177),'Hoja de Trabajo para listado'!$BC$151:$CB$151,0)),0)+IFERROR(INDEX('Hoja de Trabajo para listado'!$DE$153:$DG$274,MATCH($A1177,'Hoja de Trabajo para listado'!$DE$153:$DE$1048576,0),MATCH((CUADRO!H$4&amp;$E1177),'Hoja de Trabajo para listado'!$DE$151:$DG$151,0)),0)+IFERROR(INDEX('Hoja de Trabajo para listado'!$CD$155:$DC$1048576,MATCH($A1177,'Hoja de Trabajo para listado'!$CD$155:$CD$1048576,0),MATCH((CUADRO!H$4&amp;$E1177),'Hoja de Trabajo para listado'!$CD$151:$DC$151,0)),0)</f>
        <v>1106.08</v>
      </c>
      <c r="I1177" s="243">
        <f ca="1">+IFERROR(INDEX('Hoja de Trabajo para listado'!$A$155:$Z$1048576,MATCH($A1177,'Hoja de Trabajo para listado'!$A$155:$A$1048576,0),MATCH((CUADRO!I$4&amp;$E1177),'Hoja de Trabajo para listado'!$A$151:$Z$151,0)),0)+IFERROR(INDEX('Hoja de Trabajo para listado'!$AB$155:$BA$1048576,MATCH($A1177,'Hoja de Trabajo para listado'!$AB$155:$AB$1048576,0),MATCH((CUADRO!I$4&amp;$E1177),'Hoja de Trabajo para listado'!$AB$151:$BA$151,0)),0)+IFERROR(INDEX('Hoja de Trabajo para listado'!$BC$155:$CB$1048576,MATCH($A1177,'Hoja de Trabajo para listado'!$BC$155:$BC$1048576,0),MATCH((CUADRO!I$4&amp;$E1177),'Hoja de Trabajo para listado'!$BC$151:$CB$151,0)),0)+IFERROR(INDEX('Hoja de Trabajo para listado'!$DE$153:$DG$274,MATCH($A1177,'Hoja de Trabajo para listado'!$DE$153:$DE$1048576,0),MATCH((CUADRO!I$4&amp;$E1177),'Hoja de Trabajo para listado'!$DE$151:$DG$151,0)),0)+IFERROR(INDEX('Hoja de Trabajo para listado'!$CD$155:$DC$1048576,MATCH($A1177,'Hoja de Trabajo para listado'!$CD$155:$CD$1048576,0),MATCH((CUADRO!I$4&amp;$E1177),'Hoja de Trabajo para listado'!$CD$151:$DC$151,0)),0)</f>
        <v>16352632.719999999</v>
      </c>
      <c r="J1177" s="243">
        <f ca="1">+IFERROR(INDEX('Hoja de Trabajo para listado'!$A$155:$Z$1048576,MATCH($A1177,'Hoja de Trabajo para listado'!$A$155:$A$1048576,0),MATCH((CUADRO!J$4&amp;$E1177),'Hoja de Trabajo para listado'!$A$151:$Z$151,0)),0)+IFERROR(INDEX('Hoja de Trabajo para listado'!$AB$155:$BA$1048576,MATCH($A1177,'Hoja de Trabajo para listado'!$AB$155:$AB$1048576,0),MATCH((CUADRO!J$4&amp;$E1177),'Hoja de Trabajo para listado'!$AB$151:$BA$151,0)),0)+IFERROR(INDEX('Hoja de Trabajo para listado'!$BC$155:$CB$1048576,MATCH($A1177,'Hoja de Trabajo para listado'!$BC$155:$BC$1048576,0),MATCH((CUADRO!J$4&amp;$E1177),'Hoja de Trabajo para listado'!$BC$151:$CB$151,0)),0)+IFERROR(INDEX('Hoja de Trabajo para listado'!$DE$153:$DG$274,MATCH($A1177,'Hoja de Trabajo para listado'!$DE$153:$DE$1048576,0),MATCH((CUADRO!J$4&amp;$E1177),'Hoja de Trabajo para listado'!$DE$151:$DG$151,0)),0)+IFERROR(INDEX('Hoja de Trabajo para listado'!$CD$155:$DC$1048576,MATCH($A1177,'Hoja de Trabajo para listado'!$CD$155:$CD$1048576,0),MATCH((CUADRO!J$4&amp;$E1177),'Hoja de Trabajo para listado'!$CD$151:$DC$151,0)),0)</f>
        <v>119283615.64</v>
      </c>
      <c r="K1177" s="243">
        <f ca="1">+IFERROR(INDEX('Hoja de Trabajo para listado'!$A$155:$Z$1048576,MATCH($A1177,'Hoja de Trabajo para listado'!$A$155:$A$1048576,0),MATCH((CUADRO!K$4&amp;$E1177),'Hoja de Trabajo para listado'!$A$151:$Z$151,0)),0)+IFERROR(INDEX('Hoja de Trabajo para listado'!$AB$155:$BA$1048576,MATCH($A1177,'Hoja de Trabajo para listado'!$AB$155:$AB$1048576,0),MATCH((CUADRO!K$4&amp;$E1177),'Hoja de Trabajo para listado'!$AB$151:$BA$151,0)),0)+IFERROR(INDEX('Hoja de Trabajo para listado'!$BC$155:$CB$1048576,MATCH($A1177,'Hoja de Trabajo para listado'!$BC$155:$BC$1048576,0),MATCH((CUADRO!K$4&amp;$E1177),'Hoja de Trabajo para listado'!$BC$151:$CB$151,0)),0)+IFERROR(INDEX('Hoja de Trabajo para listado'!$DE$153:$DG$274,MATCH($A1177,'Hoja de Trabajo para listado'!$DE$153:$DE$1048576,0),MATCH((CUADRO!K$4&amp;$E1177),'Hoja de Trabajo para listado'!$DE$151:$DG$151,0)),0)+IFERROR(INDEX('Hoja de Trabajo para listado'!$CD$155:$DC$1048576,MATCH($A1177,'Hoja de Trabajo para listado'!$CD$155:$CD$1048576,0),MATCH((CUADRO!K$4&amp;$E1177),'Hoja de Trabajo para listado'!$CD$151:$DC$151,0)),0)</f>
        <v>0</v>
      </c>
      <c r="L1177" s="243">
        <f ca="1">+IFERROR(INDEX('Hoja de Trabajo para listado'!$A$155:$Z$1048576,MATCH($A1177,'Hoja de Trabajo para listado'!$A$155:$A$1048576,0),MATCH((CUADRO!L$4&amp;$E1177),'Hoja de Trabajo para listado'!$A$151:$Z$151,0)),0)+IFERROR(INDEX('Hoja de Trabajo para listado'!$AB$155:$BA$1048576,MATCH($A1177,'Hoja de Trabajo para listado'!$AB$155:$AB$1048576,0),MATCH((CUADRO!L$4&amp;$E1177),'Hoja de Trabajo para listado'!$AB$151:$BA$151,0)),0)+IFERROR(INDEX('Hoja de Trabajo para listado'!$BC$155:$CB$1048576,MATCH($A1177,'Hoja de Trabajo para listado'!$BC$155:$BC$1048576,0),MATCH((CUADRO!L$4&amp;$E1177),'Hoja de Trabajo para listado'!$BC$151:$CB$151,0)),0)+IFERROR(INDEX('Hoja de Trabajo para listado'!$DE$153:$DG$274,MATCH($A1177,'Hoja de Trabajo para listado'!$DE$153:$DE$1048576,0),MATCH((CUADRO!L$4&amp;$E1177),'Hoja de Trabajo para listado'!$DE$151:$DG$151,0)),0)+IFERROR(INDEX('Hoja de Trabajo para listado'!$CD$155:$DC$1048576,MATCH($A1177,'Hoja de Trabajo para listado'!$CD$155:$CD$1048576,0),MATCH((CUADRO!L$4&amp;$E1177),'Hoja de Trabajo para listado'!$CD$151:$DC$151,0)),0)</f>
        <v>0</v>
      </c>
      <c r="M1177" s="243">
        <f ca="1">+IFERROR(INDEX('Hoja de Trabajo para listado'!$A$155:$Z$1048576,MATCH($A1177,'Hoja de Trabajo para listado'!$A$155:$A$1048576,0),MATCH((CUADRO!M$4&amp;$E1177),'Hoja de Trabajo para listado'!$A$151:$Z$151,0)),0)+IFERROR(INDEX('Hoja de Trabajo para listado'!$AB$155:$BA$1048576,MATCH($A1177,'Hoja de Trabajo para listado'!$AB$155:$AB$1048576,0),MATCH((CUADRO!M$4&amp;$E1177),'Hoja de Trabajo para listado'!$AB$151:$BA$151,0)),0)+IFERROR(INDEX('Hoja de Trabajo para listado'!$BC$155:$CB$1048576,MATCH($A1177,'Hoja de Trabajo para listado'!$BC$155:$BC$1048576,0),MATCH((CUADRO!M$4&amp;$E1177),'Hoja de Trabajo para listado'!$BC$151:$CB$151,0)),0)+IFERROR(INDEX('Hoja de Trabajo para listado'!$DE$153:$DG$274,MATCH($A1177,'Hoja de Trabajo para listado'!$DE$153:$DE$1048576,0),MATCH((CUADRO!M$4&amp;$E1177),'Hoja de Trabajo para listado'!$DE$151:$DG$151,0)),0)+IFERROR(INDEX('Hoja de Trabajo para listado'!$CD$155:$DC$1048576,MATCH($A1177,'Hoja de Trabajo para listado'!$CD$155:$CD$1048576,0),MATCH((CUADRO!M$4&amp;$E1177),'Hoja de Trabajo para listado'!$CD$151:$DC$151,0)),0)</f>
        <v>0</v>
      </c>
      <c r="N1177" s="243">
        <f ca="1">+IFERROR(INDEX('Hoja de Trabajo para listado'!$A$155:$Z$1048576,MATCH($A1177,'Hoja de Trabajo para listado'!$A$155:$A$1048576,0),MATCH((CUADRO!N$4&amp;$E1177),'Hoja de Trabajo para listado'!$A$151:$Z$151,0)),0)+IFERROR(INDEX('Hoja de Trabajo para listado'!$AB$155:$BA$1048576,MATCH($A1177,'Hoja de Trabajo para listado'!$AB$155:$AB$1048576,0),MATCH((CUADRO!N$4&amp;$E1177),'Hoja de Trabajo para listado'!$AB$151:$BA$151,0)),0)+IFERROR(INDEX('Hoja de Trabajo para listado'!$BC$155:$CB$1048576,MATCH($A1177,'Hoja de Trabajo para listado'!$BC$155:$BC$1048576,0),MATCH((CUADRO!N$4&amp;$E1177),'Hoja de Trabajo para listado'!$BC$151:$CB$151,0)),0)+IFERROR(INDEX('Hoja de Trabajo para listado'!$DE$153:$DG$274,MATCH($A1177,'Hoja de Trabajo para listado'!$DE$153:$DE$1048576,0),MATCH((CUADRO!N$4&amp;$E1177),'Hoja de Trabajo para listado'!$DE$151:$DG$151,0)),0)+IFERROR(INDEX('Hoja de Trabajo para listado'!$CD$155:$DC$1048576,MATCH($A1177,'Hoja de Trabajo para listado'!$CD$155:$CD$1048576,0),MATCH((CUADRO!N$4&amp;$E1177),'Hoja de Trabajo para listado'!$CD$151:$DC$151,0)),0)</f>
        <v>0</v>
      </c>
      <c r="O1177" s="243">
        <f ca="1">+IFERROR(INDEX('Hoja de Trabajo para listado'!$A$155:$Z$1048576,MATCH($A1177,'Hoja de Trabajo para listado'!$A$155:$A$1048576,0),MATCH((CUADRO!O$4&amp;$E1177),'Hoja de Trabajo para listado'!$A$151:$Z$151,0)),0)+IFERROR(INDEX('Hoja de Trabajo para listado'!$AB$155:$BA$1048576,MATCH($A1177,'Hoja de Trabajo para listado'!$AB$155:$AB$1048576,0),MATCH((CUADRO!O$4&amp;$E1177),'Hoja de Trabajo para listado'!$AB$151:$BA$151,0)),0)+IFERROR(INDEX('Hoja de Trabajo para listado'!$BC$155:$CB$1048576,MATCH($A1177,'Hoja de Trabajo para listado'!$BC$155:$BC$1048576,0),MATCH((CUADRO!O$4&amp;$E1177),'Hoja de Trabajo para listado'!$BC$151:$CB$151,0)),0)+IFERROR(INDEX('Hoja de Trabajo para listado'!$DE$153:$DG$274,MATCH($A1177,'Hoja de Trabajo para listado'!$DE$153:$DE$1048576,0),MATCH((CUADRO!O$4&amp;$E1177),'Hoja de Trabajo para listado'!$DE$151:$DG$151,0)),0)+IFERROR(INDEX('Hoja de Trabajo para listado'!$CD$155:$DC$1048576,MATCH($A1177,'Hoja de Trabajo para listado'!$CD$155:$CD$1048576,0),MATCH((CUADRO!O$4&amp;$E1177),'Hoja de Trabajo para listado'!$CD$151:$DC$151,0)),0)</f>
        <v>0</v>
      </c>
      <c r="P1177" s="243">
        <f ca="1">+IFERROR(INDEX('Hoja de Trabajo para listado'!$A$155:$Z$1048576,MATCH($A1177,'Hoja de Trabajo para listado'!$A$155:$A$1048576,0),MATCH((CUADRO!P$4&amp;$E1177),'Hoja de Trabajo para listado'!$A$151:$Z$151,0)),0)+IFERROR(INDEX('Hoja de Trabajo para listado'!$AB$155:$BA$1048576,MATCH($A1177,'Hoja de Trabajo para listado'!$AB$155:$AB$1048576,0),MATCH((CUADRO!P$4&amp;$E1177),'Hoja de Trabajo para listado'!$AB$151:$BA$151,0)),0)+IFERROR(INDEX('Hoja de Trabajo para listado'!$BC$155:$CB$1048576,MATCH($A1177,'Hoja de Trabajo para listado'!$BC$155:$BC$1048576,0),MATCH((CUADRO!P$4&amp;$E1177),'Hoja de Trabajo para listado'!$BC$151:$CB$151,0)),0)+IFERROR(INDEX('Hoja de Trabajo para listado'!$DE$153:$DG$274,MATCH($A1177,'Hoja de Trabajo para listado'!$DE$153:$DE$1048576,0),MATCH((CUADRO!P$4&amp;$E1177),'Hoja de Trabajo para listado'!$DE$151:$DG$151,0)),0)+IFERROR(INDEX('Hoja de Trabajo para listado'!$CD$155:$DC$1048576,MATCH($A1177,'Hoja de Trabajo para listado'!$CD$155:$CD$1048576,0),MATCH((CUADRO!P$4&amp;$E1177),'Hoja de Trabajo para listado'!$CD$151:$DC$151,0)),0)</f>
        <v>0</v>
      </c>
      <c r="Q1177" s="243">
        <f ca="1">+IFERROR(INDEX('Hoja de Trabajo para listado'!$A$155:$Z$1048576,MATCH($A1177,'Hoja de Trabajo para listado'!$A$155:$A$1048576,0),MATCH((CUADRO!Q$4&amp;$E1177),'Hoja de Trabajo para listado'!$A$151:$Z$151,0)),0)+IFERROR(INDEX('Hoja de Trabajo para listado'!$AB$155:$BA$1048576,MATCH($A1177,'Hoja de Trabajo para listado'!$AB$155:$AB$1048576,0),MATCH((CUADRO!Q$4&amp;$E1177),'Hoja de Trabajo para listado'!$AB$151:$BA$151,0)),0)+IFERROR(INDEX('Hoja de Trabajo para listado'!$BC$155:$CB$1048576,MATCH($A1177,'Hoja de Trabajo para listado'!$BC$155:$BC$1048576,0),MATCH((CUADRO!Q$4&amp;$E1177),'Hoja de Trabajo para listado'!$BC$151:$CB$151,0)),0)+IFERROR(INDEX('Hoja de Trabajo para listado'!$DE$153:$DG$274,MATCH($A1177,'Hoja de Trabajo para listado'!$DE$153:$DE$1048576,0),MATCH((CUADRO!Q$4&amp;$E1177),'Hoja de Trabajo para listado'!$DE$151:$DG$151,0)),0)+IFERROR(INDEX('Hoja de Trabajo para listado'!$CD$155:$DC$1048576,MATCH($A1177,'Hoja de Trabajo para listado'!$CD$155:$CD$1048576,0),MATCH((CUADRO!Q$4&amp;$E1177),'Hoja de Trabajo para listado'!$CD$151:$DC$151,0)),0)</f>
        <v>0</v>
      </c>
      <c r="R1177" s="243">
        <f t="shared" ca="1" si="43"/>
        <v>135637354.65000001</v>
      </c>
      <c r="S1177" s="243"/>
      <c r="T1177" s="243">
        <f ca="1">+T1178</f>
        <v>469782169.61880004</v>
      </c>
      <c r="U1177" s="242">
        <f t="shared" si="44"/>
        <v>1</v>
      </c>
      <c r="V1177" s="333" t="str">
        <f>+VLOOKUP(A1177,bd_lista!$A$3:$E$592,5,FALSE)</f>
        <v>Órgano Ejecutivo</v>
      </c>
      <c r="W1177" s="387" t="str">
        <f>+V1177</f>
        <v>Órgano Ejecutivo</v>
      </c>
      <c r="X1177" s="242">
        <v>99</v>
      </c>
      <c r="Y1177" s="242" t="s">
        <v>1371</v>
      </c>
      <c r="Z1177" s="294">
        <f>+X1177</f>
        <v>99</v>
      </c>
      <c r="AA1177" s="246" t="str">
        <f>+Y1177</f>
        <v>Tesoro General de la Nación</v>
      </c>
    </row>
    <row r="1178" spans="1:27" customFormat="1" ht="15" customHeight="1">
      <c r="A1178" s="274" t="s">
        <v>541</v>
      </c>
      <c r="B1178" s="393"/>
      <c r="C1178" s="247" t="str">
        <f>+VLOOKUP(A1178,bd_lista!$A$3:$C$592,3,FALSE)</f>
        <v>Dirección General de Programación y Operaciones del Tesoro</v>
      </c>
      <c r="D1178" s="390"/>
      <c r="E1178" s="333" t="s">
        <v>1305</v>
      </c>
      <c r="F1178" s="243">
        <f ca="1">+IFERROR(INDEX('Hoja de Trabajo para listado'!$A$155:$Z$1048576,MATCH($A1178,'Hoja de Trabajo para listado'!$A$155:$A$1048576,0),MATCH((CUADRO!F$4&amp;$E1178),'Hoja de Trabajo para listado'!$A$151:$Z$151,0)),0)+IFERROR(INDEX('Hoja de Trabajo para listado'!$AB$155:$BA$1048576,MATCH($A1178,'Hoja de Trabajo para listado'!$AB$155:$AB$1048576,0),MATCH((CUADRO!F$4&amp;$E1178),'Hoja de Trabajo para listado'!$AB$151:$BA$151,0)),0)+IFERROR(INDEX('Hoja de Trabajo para listado'!$BC$155:$CB$1048576,MATCH($A1178,'Hoja de Trabajo para listado'!$BC$155:$BC$1048576,0),MATCH((CUADRO!F$4&amp;$E1178),'Hoja de Trabajo para listado'!$BC$151:$CB$151,0)),0)+IFERROR(INDEX('Hoja de Trabajo para listado'!$DE$153:$DG$274,MATCH($A1178,'Hoja de Trabajo para listado'!$DE$153:$DE$1048576,0),MATCH((CUADRO!F$4&amp;$E1178),'Hoja de Trabajo para listado'!$DE$151:$DG$151,0)),0)+IFERROR(INDEX('Hoja de Trabajo para listado'!$CD$155:$DC$1048576,MATCH($A1178,'Hoja de Trabajo para listado'!$CD$155:$CD$1048576,0),MATCH((CUADRO!F$4&amp;$E1178),'Hoja de Trabajo para listado'!$CD$151:$DC$151,0)),0)</f>
        <v>89767.760000000009</v>
      </c>
      <c r="G1178" s="243">
        <f ca="1">+IFERROR(INDEX('Hoja de Trabajo para listado'!$A$155:$Z$1048576,MATCH($A1178,'Hoja de Trabajo para listado'!$A$155:$A$1048576,0),MATCH((CUADRO!G$4&amp;$E1178),'Hoja de Trabajo para listado'!$A$151:$Z$151,0)),0)+IFERROR(INDEX('Hoja de Trabajo para listado'!$AB$155:$BA$1048576,MATCH($A1178,'Hoja de Trabajo para listado'!$AB$155:$AB$1048576,0),MATCH((CUADRO!G$4&amp;$E1178),'Hoja de Trabajo para listado'!$AB$151:$BA$151,0)),0)+IFERROR(INDEX('Hoja de Trabajo para listado'!$BC$155:$CB$1048576,MATCH($A1178,'Hoja de Trabajo para listado'!$BC$155:$BC$1048576,0),MATCH((CUADRO!G$4&amp;$E1178),'Hoja de Trabajo para listado'!$BC$151:$CB$151,0)),0)+IFERROR(INDEX('Hoja de Trabajo para listado'!$DE$153:$DG$274,MATCH($A1178,'Hoja de Trabajo para listado'!$DE$153:$DE$1048576,0),MATCH((CUADRO!G$4&amp;$E1178),'Hoja de Trabajo para listado'!$DE$151:$DG$151,0)),0)+IFERROR(INDEX('Hoja de Trabajo para listado'!$CD$155:$DC$1048576,MATCH($A1178,'Hoja de Trabajo para listado'!$CD$155:$CD$1048576,0),MATCH((CUADRO!G$4&amp;$E1178),'Hoja de Trabajo para listado'!$CD$151:$DC$151,0)),0)</f>
        <v>11735991.91</v>
      </c>
      <c r="H1178" s="243">
        <f ca="1">+IFERROR(INDEX('Hoja de Trabajo para listado'!$A$155:$Z$1048576,MATCH($A1178,'Hoja de Trabajo para listado'!$A$155:$A$1048576,0),MATCH((CUADRO!H$4&amp;$E1178),'Hoja de Trabajo para listado'!$A$151:$Z$151,0)),0)+IFERROR(INDEX('Hoja de Trabajo para listado'!$AB$155:$BA$1048576,MATCH($A1178,'Hoja de Trabajo para listado'!$AB$155:$AB$1048576,0),MATCH((CUADRO!H$4&amp;$E1178),'Hoja de Trabajo para listado'!$AB$151:$BA$151,0)),0)+IFERROR(INDEX('Hoja de Trabajo para listado'!$BC$155:$CB$1048576,MATCH($A1178,'Hoja de Trabajo para listado'!$BC$155:$BC$1048576,0),MATCH((CUADRO!H$4&amp;$E1178),'Hoja de Trabajo para listado'!$BC$151:$CB$151,0)),0)+IFERROR(INDEX('Hoja de Trabajo para listado'!$DE$153:$DG$274,MATCH($A1178,'Hoja de Trabajo para listado'!$DE$153:$DE$1048576,0),MATCH((CUADRO!H$4&amp;$E1178),'Hoja de Trabajo para listado'!$DE$151:$DG$151,0)),0)+IFERROR(INDEX('Hoja de Trabajo para listado'!$CD$155:$DC$1048576,MATCH($A1178,'Hoja de Trabajo para listado'!$CD$155:$CD$1048576,0),MATCH((CUADRO!H$4&amp;$E1178),'Hoja de Trabajo para listado'!$CD$151:$DC$151,0)),0)</f>
        <v>9146908.4699999969</v>
      </c>
      <c r="I1178" s="243">
        <f ca="1">+IFERROR(INDEX('Hoja de Trabajo para listado'!$A$155:$Z$1048576,MATCH($A1178,'Hoja de Trabajo para listado'!$A$155:$A$1048576,0),MATCH((CUADRO!I$4&amp;$E1178),'Hoja de Trabajo para listado'!$A$151:$Z$151,0)),0)+IFERROR(INDEX('Hoja de Trabajo para listado'!$AB$155:$BA$1048576,MATCH($A1178,'Hoja de Trabajo para listado'!$AB$155:$AB$1048576,0),MATCH((CUADRO!I$4&amp;$E1178),'Hoja de Trabajo para listado'!$AB$151:$BA$151,0)),0)+IFERROR(INDEX('Hoja de Trabajo para listado'!$BC$155:$CB$1048576,MATCH($A1178,'Hoja de Trabajo para listado'!$BC$155:$BC$1048576,0),MATCH((CUADRO!I$4&amp;$E1178),'Hoja de Trabajo para listado'!$BC$151:$CB$151,0)),0)+IFERROR(INDEX('Hoja de Trabajo para listado'!$DE$153:$DG$274,MATCH($A1178,'Hoja de Trabajo para listado'!$DE$153:$DE$1048576,0),MATCH((CUADRO!I$4&amp;$E1178),'Hoja de Trabajo para listado'!$DE$151:$DG$151,0)),0)+IFERROR(INDEX('Hoja de Trabajo para listado'!$CD$155:$DC$1048576,MATCH($A1178,'Hoja de Trabajo para listado'!$CD$155:$CD$1048576,0),MATCH((CUADRO!I$4&amp;$E1178),'Hoja de Trabajo para listado'!$CD$151:$DC$151,0)),0)</f>
        <v>20379225.041999999</v>
      </c>
      <c r="J1178" s="243">
        <f ca="1">+IFERROR(INDEX('Hoja de Trabajo para listado'!$A$155:$Z$1048576,MATCH($A1178,'Hoja de Trabajo para listado'!$A$155:$A$1048576,0),MATCH((CUADRO!J$4&amp;$E1178),'Hoja de Trabajo para listado'!$A$151:$Z$151,0)),0)+IFERROR(INDEX('Hoja de Trabajo para listado'!$AB$155:$BA$1048576,MATCH($A1178,'Hoja de Trabajo para listado'!$AB$155:$AB$1048576,0),MATCH((CUADRO!J$4&amp;$E1178),'Hoja de Trabajo para listado'!$AB$151:$BA$151,0)),0)+IFERROR(INDEX('Hoja de Trabajo para listado'!$BC$155:$CB$1048576,MATCH($A1178,'Hoja de Trabajo para listado'!$BC$155:$BC$1048576,0),MATCH((CUADRO!J$4&amp;$E1178),'Hoja de Trabajo para listado'!$BC$151:$CB$151,0)),0)+IFERROR(INDEX('Hoja de Trabajo para listado'!$DE$153:$DG$274,MATCH($A1178,'Hoja de Trabajo para listado'!$DE$153:$DE$1048576,0),MATCH((CUADRO!J$4&amp;$E1178),'Hoja de Trabajo para listado'!$DE$151:$DG$151,0)),0)+IFERROR(INDEX('Hoja de Trabajo para listado'!$CD$155:$DC$1048576,MATCH($A1178,'Hoja de Trabajo para listado'!$CD$155:$CD$1048576,0),MATCH((CUADRO!J$4&amp;$E1178),'Hoja de Trabajo para listado'!$CD$151:$DC$151,0)),0)</f>
        <v>292792921.78680003</v>
      </c>
      <c r="K1178" s="243">
        <f ca="1">+IFERROR(INDEX('Hoja de Trabajo para listado'!$A$155:$Z$1048576,MATCH($A1178,'Hoja de Trabajo para listado'!$A$155:$A$1048576,0),MATCH((CUADRO!K$4&amp;$E1178),'Hoja de Trabajo para listado'!$A$151:$Z$151,0)),0)+IFERROR(INDEX('Hoja de Trabajo para listado'!$AB$155:$BA$1048576,MATCH($A1178,'Hoja de Trabajo para listado'!$AB$155:$AB$1048576,0),MATCH((CUADRO!K$4&amp;$E1178),'Hoja de Trabajo para listado'!$AB$151:$BA$151,0)),0)+IFERROR(INDEX('Hoja de Trabajo para listado'!$BC$155:$CB$1048576,MATCH($A1178,'Hoja de Trabajo para listado'!$BC$155:$BC$1048576,0),MATCH((CUADRO!K$4&amp;$E1178),'Hoja de Trabajo para listado'!$BC$151:$CB$151,0)),0)+IFERROR(INDEX('Hoja de Trabajo para listado'!$DE$153:$DG$274,MATCH($A1178,'Hoja de Trabajo para listado'!$DE$153:$DE$1048576,0),MATCH((CUADRO!K$4&amp;$E1178),'Hoja de Trabajo para listado'!$DE$151:$DG$151,0)),0)+IFERROR(INDEX('Hoja de Trabajo para listado'!$CD$155:$DC$1048576,MATCH($A1178,'Hoja de Trabajo para listado'!$CD$155:$CD$1048576,0),MATCH((CUADRO!K$4&amp;$E1178),'Hoja de Trabajo para listado'!$CD$151:$DC$151,0)),0)</f>
        <v>0</v>
      </c>
      <c r="L1178" s="243">
        <f ca="1">+IFERROR(INDEX('Hoja de Trabajo para listado'!$A$155:$Z$1048576,MATCH($A1178,'Hoja de Trabajo para listado'!$A$155:$A$1048576,0),MATCH((CUADRO!L$4&amp;$E1178),'Hoja de Trabajo para listado'!$A$151:$Z$151,0)),0)+IFERROR(INDEX('Hoja de Trabajo para listado'!$AB$155:$BA$1048576,MATCH($A1178,'Hoja de Trabajo para listado'!$AB$155:$AB$1048576,0),MATCH((CUADRO!L$4&amp;$E1178),'Hoja de Trabajo para listado'!$AB$151:$BA$151,0)),0)+IFERROR(INDEX('Hoja de Trabajo para listado'!$BC$155:$CB$1048576,MATCH($A1178,'Hoja de Trabajo para listado'!$BC$155:$BC$1048576,0),MATCH((CUADRO!L$4&amp;$E1178),'Hoja de Trabajo para listado'!$BC$151:$CB$151,0)),0)+IFERROR(INDEX('Hoja de Trabajo para listado'!$DE$153:$DG$274,MATCH($A1178,'Hoja de Trabajo para listado'!$DE$153:$DE$1048576,0),MATCH((CUADRO!L$4&amp;$E1178),'Hoja de Trabajo para listado'!$DE$151:$DG$151,0)),0)+IFERROR(INDEX('Hoja de Trabajo para listado'!$CD$155:$DC$1048576,MATCH($A1178,'Hoja de Trabajo para listado'!$CD$155:$CD$1048576,0),MATCH((CUADRO!L$4&amp;$E1178),'Hoja de Trabajo para listado'!$CD$151:$DC$151,0)),0)</f>
        <v>0</v>
      </c>
      <c r="M1178" s="243">
        <f ca="1">+IFERROR(INDEX('Hoja de Trabajo para listado'!$A$155:$Z$1048576,MATCH($A1178,'Hoja de Trabajo para listado'!$A$155:$A$1048576,0),MATCH((CUADRO!M$4&amp;$E1178),'Hoja de Trabajo para listado'!$A$151:$Z$151,0)),0)+IFERROR(INDEX('Hoja de Trabajo para listado'!$AB$155:$BA$1048576,MATCH($A1178,'Hoja de Trabajo para listado'!$AB$155:$AB$1048576,0),MATCH((CUADRO!M$4&amp;$E1178),'Hoja de Trabajo para listado'!$AB$151:$BA$151,0)),0)+IFERROR(INDEX('Hoja de Trabajo para listado'!$BC$155:$CB$1048576,MATCH($A1178,'Hoja de Trabajo para listado'!$BC$155:$BC$1048576,0),MATCH((CUADRO!M$4&amp;$E1178),'Hoja de Trabajo para listado'!$BC$151:$CB$151,0)),0)+IFERROR(INDEX('Hoja de Trabajo para listado'!$DE$153:$DG$274,MATCH($A1178,'Hoja de Trabajo para listado'!$DE$153:$DE$1048576,0),MATCH((CUADRO!M$4&amp;$E1178),'Hoja de Trabajo para listado'!$DE$151:$DG$151,0)),0)+IFERROR(INDEX('Hoja de Trabajo para listado'!$CD$155:$DC$1048576,MATCH($A1178,'Hoja de Trabajo para listado'!$CD$155:$CD$1048576,0),MATCH((CUADRO!M$4&amp;$E1178),'Hoja de Trabajo para listado'!$CD$151:$DC$151,0)),0)</f>
        <v>0</v>
      </c>
      <c r="N1178" s="243">
        <f ca="1">+IFERROR(INDEX('Hoja de Trabajo para listado'!$A$155:$Z$1048576,MATCH($A1178,'Hoja de Trabajo para listado'!$A$155:$A$1048576,0),MATCH((CUADRO!N$4&amp;$E1178),'Hoja de Trabajo para listado'!$A$151:$Z$151,0)),0)+IFERROR(INDEX('Hoja de Trabajo para listado'!$AB$155:$BA$1048576,MATCH($A1178,'Hoja de Trabajo para listado'!$AB$155:$AB$1048576,0),MATCH((CUADRO!N$4&amp;$E1178),'Hoja de Trabajo para listado'!$AB$151:$BA$151,0)),0)+IFERROR(INDEX('Hoja de Trabajo para listado'!$BC$155:$CB$1048576,MATCH($A1178,'Hoja de Trabajo para listado'!$BC$155:$BC$1048576,0),MATCH((CUADRO!N$4&amp;$E1178),'Hoja de Trabajo para listado'!$BC$151:$CB$151,0)),0)+IFERROR(INDEX('Hoja de Trabajo para listado'!$DE$153:$DG$274,MATCH($A1178,'Hoja de Trabajo para listado'!$DE$153:$DE$1048576,0),MATCH((CUADRO!N$4&amp;$E1178),'Hoja de Trabajo para listado'!$DE$151:$DG$151,0)),0)+IFERROR(INDEX('Hoja de Trabajo para listado'!$CD$155:$DC$1048576,MATCH($A1178,'Hoja de Trabajo para listado'!$CD$155:$CD$1048576,0),MATCH((CUADRO!N$4&amp;$E1178),'Hoja de Trabajo para listado'!$CD$151:$DC$151,0)),0)</f>
        <v>0</v>
      </c>
      <c r="O1178" s="243">
        <f ca="1">+IFERROR(INDEX('Hoja de Trabajo para listado'!$A$155:$Z$1048576,MATCH($A1178,'Hoja de Trabajo para listado'!$A$155:$A$1048576,0),MATCH((CUADRO!O$4&amp;$E1178),'Hoja de Trabajo para listado'!$A$151:$Z$151,0)),0)+IFERROR(INDEX('Hoja de Trabajo para listado'!$AB$155:$BA$1048576,MATCH($A1178,'Hoja de Trabajo para listado'!$AB$155:$AB$1048576,0),MATCH((CUADRO!O$4&amp;$E1178),'Hoja de Trabajo para listado'!$AB$151:$BA$151,0)),0)+IFERROR(INDEX('Hoja de Trabajo para listado'!$BC$155:$CB$1048576,MATCH($A1178,'Hoja de Trabajo para listado'!$BC$155:$BC$1048576,0),MATCH((CUADRO!O$4&amp;$E1178),'Hoja de Trabajo para listado'!$BC$151:$CB$151,0)),0)+IFERROR(INDEX('Hoja de Trabajo para listado'!$DE$153:$DG$274,MATCH($A1178,'Hoja de Trabajo para listado'!$DE$153:$DE$1048576,0),MATCH((CUADRO!O$4&amp;$E1178),'Hoja de Trabajo para listado'!$DE$151:$DG$151,0)),0)+IFERROR(INDEX('Hoja de Trabajo para listado'!$CD$155:$DC$1048576,MATCH($A1178,'Hoja de Trabajo para listado'!$CD$155:$CD$1048576,0),MATCH((CUADRO!O$4&amp;$E1178),'Hoja de Trabajo para listado'!$CD$151:$DC$151,0)),0)</f>
        <v>0</v>
      </c>
      <c r="P1178" s="243">
        <f ca="1">+IFERROR(INDEX('Hoja de Trabajo para listado'!$A$155:$Z$1048576,MATCH($A1178,'Hoja de Trabajo para listado'!$A$155:$A$1048576,0),MATCH((CUADRO!P$4&amp;$E1178),'Hoja de Trabajo para listado'!$A$151:$Z$151,0)),0)+IFERROR(INDEX('Hoja de Trabajo para listado'!$AB$155:$BA$1048576,MATCH($A1178,'Hoja de Trabajo para listado'!$AB$155:$AB$1048576,0),MATCH((CUADRO!P$4&amp;$E1178),'Hoja de Trabajo para listado'!$AB$151:$BA$151,0)),0)+IFERROR(INDEX('Hoja de Trabajo para listado'!$BC$155:$CB$1048576,MATCH($A1178,'Hoja de Trabajo para listado'!$BC$155:$BC$1048576,0),MATCH((CUADRO!P$4&amp;$E1178),'Hoja de Trabajo para listado'!$BC$151:$CB$151,0)),0)+IFERROR(INDEX('Hoja de Trabajo para listado'!$DE$153:$DG$274,MATCH($A1178,'Hoja de Trabajo para listado'!$DE$153:$DE$1048576,0),MATCH((CUADRO!P$4&amp;$E1178),'Hoja de Trabajo para listado'!$DE$151:$DG$151,0)),0)+IFERROR(INDEX('Hoja de Trabajo para listado'!$CD$155:$DC$1048576,MATCH($A1178,'Hoja de Trabajo para listado'!$CD$155:$CD$1048576,0),MATCH((CUADRO!P$4&amp;$E1178),'Hoja de Trabajo para listado'!$CD$151:$DC$151,0)),0)</f>
        <v>0</v>
      </c>
      <c r="Q1178" s="243">
        <f ca="1">+IFERROR(INDEX('Hoja de Trabajo para listado'!$A$155:$Z$1048576,MATCH($A1178,'Hoja de Trabajo para listado'!$A$155:$A$1048576,0),MATCH((CUADRO!Q$4&amp;$E1178),'Hoja de Trabajo para listado'!$A$151:$Z$151,0)),0)+IFERROR(INDEX('Hoja de Trabajo para listado'!$AB$155:$BA$1048576,MATCH($A1178,'Hoja de Trabajo para listado'!$AB$155:$AB$1048576,0),MATCH((CUADRO!Q$4&amp;$E1178),'Hoja de Trabajo para listado'!$AB$151:$BA$151,0)),0)+IFERROR(INDEX('Hoja de Trabajo para listado'!$BC$155:$CB$1048576,MATCH($A1178,'Hoja de Trabajo para listado'!$BC$155:$BC$1048576,0),MATCH((CUADRO!Q$4&amp;$E1178),'Hoja de Trabajo para listado'!$BC$151:$CB$151,0)),0)+IFERROR(INDEX('Hoja de Trabajo para listado'!$DE$153:$DG$274,MATCH($A1178,'Hoja de Trabajo para listado'!$DE$153:$DE$1048576,0),MATCH((CUADRO!Q$4&amp;$E1178),'Hoja de Trabajo para listado'!$DE$151:$DG$151,0)),0)+IFERROR(INDEX('Hoja de Trabajo para listado'!$CD$155:$DC$1048576,MATCH($A1178,'Hoja de Trabajo para listado'!$CD$155:$CD$1048576,0),MATCH((CUADRO!Q$4&amp;$E1178),'Hoja de Trabajo para listado'!$CD$151:$DC$151,0)),0)</f>
        <v>0</v>
      </c>
      <c r="R1178" s="243">
        <f t="shared" ca="1" si="43"/>
        <v>334144814.96880001</v>
      </c>
      <c r="S1178" s="243">
        <f ca="1">+R1177+R1178</f>
        <v>469782169.61880004</v>
      </c>
      <c r="T1178" s="243">
        <f ca="1">+S1178</f>
        <v>469782169.61880004</v>
      </c>
      <c r="U1178" s="242">
        <f t="shared" si="44"/>
        <v>2</v>
      </c>
      <c r="V1178" s="333" t="str">
        <f>+VLOOKUP(A1178,bd_lista!$A$3:$E$592,5,FALSE)</f>
        <v>Órgano Ejecutivo</v>
      </c>
      <c r="W1178" s="388"/>
      <c r="X1178" s="242">
        <v>99</v>
      </c>
      <c r="Y1178" s="242" t="s">
        <v>1371</v>
      </c>
      <c r="Z1178" s="292"/>
      <c r="AA1178" s="246"/>
    </row>
    <row r="1179" spans="1:27" customFormat="1" ht="15" customHeight="1">
      <c r="A1179" s="274" t="s">
        <v>542</v>
      </c>
      <c r="B1179" s="392" t="s">
        <v>542</v>
      </c>
      <c r="C1179" s="247" t="str">
        <f>+VLOOKUP(A1179,bd_lista!$A$3:$C$592,3,FALSE)</f>
        <v>Dirección General de Crédito Público</v>
      </c>
      <c r="D1179" s="389" t="str">
        <f>+C1179</f>
        <v>Dirección General de Crédito Público</v>
      </c>
      <c r="E1179" s="247" t="s">
        <v>1304</v>
      </c>
      <c r="F1179" s="243">
        <f ca="1">+IFERROR(INDEX('Hoja de Trabajo para listado'!$A$155:$Z$1048576,MATCH($A1179,'Hoja de Trabajo para listado'!$A$155:$A$1048576,0),MATCH((CUADRO!F$4&amp;$E1179),'Hoja de Trabajo para listado'!$A$151:$Z$151,0)),0)+IFERROR(INDEX('Hoja de Trabajo para listado'!$AB$155:$BA$1048576,MATCH($A1179,'Hoja de Trabajo para listado'!$AB$155:$AB$1048576,0),MATCH((CUADRO!F$4&amp;$E1179),'Hoja de Trabajo para listado'!$AB$151:$BA$151,0)),0)+IFERROR(INDEX('Hoja de Trabajo para listado'!$BC$155:$CB$1048576,MATCH($A1179,'Hoja de Trabajo para listado'!$BC$155:$BC$1048576,0),MATCH((CUADRO!F$4&amp;$E1179),'Hoja de Trabajo para listado'!$BC$151:$CB$151,0)),0)+IFERROR(INDEX('Hoja de Trabajo para listado'!$DE$153:$DG$274,MATCH($A1179,'Hoja de Trabajo para listado'!$DE$153:$DE$1048576,0),MATCH((CUADRO!F$4&amp;$E1179),'Hoja de Trabajo para listado'!$DE$151:$DG$151,0)),0)+IFERROR(INDEX('Hoja de Trabajo para listado'!$CD$155:$DC$1048576,MATCH($A1179,'Hoja de Trabajo para listado'!$CD$155:$CD$1048576,0),MATCH((CUADRO!F$4&amp;$E1179),'Hoja de Trabajo para listado'!$CD$151:$DC$151,0)),0)</f>
        <v>79640046.409999996</v>
      </c>
      <c r="G1179" s="243">
        <f ca="1">+IFERROR(INDEX('Hoja de Trabajo para listado'!$A$155:$Z$1048576,MATCH($A1179,'Hoja de Trabajo para listado'!$A$155:$A$1048576,0),MATCH((CUADRO!G$4&amp;$E1179),'Hoja de Trabajo para listado'!$A$151:$Z$151,0)),0)+IFERROR(INDEX('Hoja de Trabajo para listado'!$AB$155:$BA$1048576,MATCH($A1179,'Hoja de Trabajo para listado'!$AB$155:$AB$1048576,0),MATCH((CUADRO!G$4&amp;$E1179),'Hoja de Trabajo para listado'!$AB$151:$BA$151,0)),0)+IFERROR(INDEX('Hoja de Trabajo para listado'!$BC$155:$CB$1048576,MATCH($A1179,'Hoja de Trabajo para listado'!$BC$155:$BC$1048576,0),MATCH((CUADRO!G$4&amp;$E1179),'Hoja de Trabajo para listado'!$BC$151:$CB$151,0)),0)+IFERROR(INDEX('Hoja de Trabajo para listado'!$DE$153:$DG$274,MATCH($A1179,'Hoja de Trabajo para listado'!$DE$153:$DE$1048576,0),MATCH((CUADRO!G$4&amp;$E1179),'Hoja de Trabajo para listado'!$DE$151:$DG$151,0)),0)+IFERROR(INDEX('Hoja de Trabajo para listado'!$CD$155:$DC$1048576,MATCH($A1179,'Hoja de Trabajo para listado'!$CD$155:$CD$1048576,0),MATCH((CUADRO!G$4&amp;$E1179),'Hoja de Trabajo para listado'!$CD$151:$DC$151,0)),0)</f>
        <v>0</v>
      </c>
      <c r="H1179" s="243">
        <f ca="1">+IFERROR(INDEX('Hoja de Trabajo para listado'!$A$155:$Z$1048576,MATCH($A1179,'Hoja de Trabajo para listado'!$A$155:$A$1048576,0),MATCH((CUADRO!H$4&amp;$E1179),'Hoja de Trabajo para listado'!$A$151:$Z$151,0)),0)+IFERROR(INDEX('Hoja de Trabajo para listado'!$AB$155:$BA$1048576,MATCH($A1179,'Hoja de Trabajo para listado'!$AB$155:$AB$1048576,0),MATCH((CUADRO!H$4&amp;$E1179),'Hoja de Trabajo para listado'!$AB$151:$BA$151,0)),0)+IFERROR(INDEX('Hoja de Trabajo para listado'!$BC$155:$CB$1048576,MATCH($A1179,'Hoja de Trabajo para listado'!$BC$155:$BC$1048576,0),MATCH((CUADRO!H$4&amp;$E1179),'Hoja de Trabajo para listado'!$BC$151:$CB$151,0)),0)+IFERROR(INDEX('Hoja de Trabajo para listado'!$DE$153:$DG$274,MATCH($A1179,'Hoja de Trabajo para listado'!$DE$153:$DE$1048576,0),MATCH((CUADRO!H$4&amp;$E1179),'Hoja de Trabajo para listado'!$DE$151:$DG$151,0)),0)+IFERROR(INDEX('Hoja de Trabajo para listado'!$CD$155:$DC$1048576,MATCH($A1179,'Hoja de Trabajo para listado'!$CD$155:$CD$1048576,0),MATCH((CUADRO!H$4&amp;$E1179),'Hoja de Trabajo para listado'!$CD$151:$DC$151,0)),0)</f>
        <v>7283183.5099999998</v>
      </c>
      <c r="I1179" s="243">
        <f ca="1">+IFERROR(INDEX('Hoja de Trabajo para listado'!$A$155:$Z$1048576,MATCH($A1179,'Hoja de Trabajo para listado'!$A$155:$A$1048576,0),MATCH((CUADRO!I$4&amp;$E1179),'Hoja de Trabajo para listado'!$A$151:$Z$151,0)),0)+IFERROR(INDEX('Hoja de Trabajo para listado'!$AB$155:$BA$1048576,MATCH($A1179,'Hoja de Trabajo para listado'!$AB$155:$AB$1048576,0),MATCH((CUADRO!I$4&amp;$E1179),'Hoja de Trabajo para listado'!$AB$151:$BA$151,0)),0)+IFERROR(INDEX('Hoja de Trabajo para listado'!$BC$155:$CB$1048576,MATCH($A1179,'Hoja de Trabajo para listado'!$BC$155:$BC$1048576,0),MATCH((CUADRO!I$4&amp;$E1179),'Hoja de Trabajo para listado'!$BC$151:$CB$151,0)),0)+IFERROR(INDEX('Hoja de Trabajo para listado'!$DE$153:$DG$274,MATCH($A1179,'Hoja de Trabajo para listado'!$DE$153:$DE$1048576,0),MATCH((CUADRO!I$4&amp;$E1179),'Hoja de Trabajo para listado'!$DE$151:$DG$151,0)),0)+IFERROR(INDEX('Hoja de Trabajo para listado'!$CD$155:$DC$1048576,MATCH($A1179,'Hoja de Trabajo para listado'!$CD$155:$CD$1048576,0),MATCH((CUADRO!I$4&amp;$E1179),'Hoja de Trabajo para listado'!$CD$151:$DC$151,0)),0)</f>
        <v>91301099.790000007</v>
      </c>
      <c r="J1179" s="243">
        <f ca="1">+IFERROR(INDEX('Hoja de Trabajo para listado'!$A$155:$Z$1048576,MATCH($A1179,'Hoja de Trabajo para listado'!$A$155:$A$1048576,0),MATCH((CUADRO!J$4&amp;$E1179),'Hoja de Trabajo para listado'!$A$151:$Z$151,0)),0)+IFERROR(INDEX('Hoja de Trabajo para listado'!$AB$155:$BA$1048576,MATCH($A1179,'Hoja de Trabajo para listado'!$AB$155:$AB$1048576,0),MATCH((CUADRO!J$4&amp;$E1179),'Hoja de Trabajo para listado'!$AB$151:$BA$151,0)),0)+IFERROR(INDEX('Hoja de Trabajo para listado'!$BC$155:$CB$1048576,MATCH($A1179,'Hoja de Trabajo para listado'!$BC$155:$BC$1048576,0),MATCH((CUADRO!J$4&amp;$E1179),'Hoja de Trabajo para listado'!$BC$151:$CB$151,0)),0)+IFERROR(INDEX('Hoja de Trabajo para listado'!$DE$153:$DG$274,MATCH($A1179,'Hoja de Trabajo para listado'!$DE$153:$DE$1048576,0),MATCH((CUADRO!J$4&amp;$E1179),'Hoja de Trabajo para listado'!$DE$151:$DG$151,0)),0)+IFERROR(INDEX('Hoja de Trabajo para listado'!$CD$155:$DC$1048576,MATCH($A1179,'Hoja de Trabajo para listado'!$CD$155:$CD$1048576,0),MATCH((CUADRO!J$4&amp;$E1179),'Hoja de Trabajo para listado'!$CD$151:$DC$151,0)),0)</f>
        <v>176723475.83999997</v>
      </c>
      <c r="K1179" s="243">
        <f ca="1">+IFERROR(INDEX('Hoja de Trabajo para listado'!$A$155:$Z$1048576,MATCH($A1179,'Hoja de Trabajo para listado'!$A$155:$A$1048576,0),MATCH((CUADRO!K$4&amp;$E1179),'Hoja de Trabajo para listado'!$A$151:$Z$151,0)),0)+IFERROR(INDEX('Hoja de Trabajo para listado'!$AB$155:$BA$1048576,MATCH($A1179,'Hoja de Trabajo para listado'!$AB$155:$AB$1048576,0),MATCH((CUADRO!K$4&amp;$E1179),'Hoja de Trabajo para listado'!$AB$151:$BA$151,0)),0)+IFERROR(INDEX('Hoja de Trabajo para listado'!$BC$155:$CB$1048576,MATCH($A1179,'Hoja de Trabajo para listado'!$BC$155:$BC$1048576,0),MATCH((CUADRO!K$4&amp;$E1179),'Hoja de Trabajo para listado'!$BC$151:$CB$151,0)),0)+IFERROR(INDEX('Hoja de Trabajo para listado'!$DE$153:$DG$274,MATCH($A1179,'Hoja de Trabajo para listado'!$DE$153:$DE$1048576,0),MATCH((CUADRO!K$4&amp;$E1179),'Hoja de Trabajo para listado'!$DE$151:$DG$151,0)),0)+IFERROR(INDEX('Hoja de Trabajo para listado'!$CD$155:$DC$1048576,MATCH($A1179,'Hoja de Trabajo para listado'!$CD$155:$CD$1048576,0),MATCH((CUADRO!K$4&amp;$E1179),'Hoja de Trabajo para listado'!$CD$151:$DC$151,0)),0)</f>
        <v>0</v>
      </c>
      <c r="L1179" s="243">
        <f ca="1">+IFERROR(INDEX('Hoja de Trabajo para listado'!$A$155:$Z$1048576,MATCH($A1179,'Hoja de Trabajo para listado'!$A$155:$A$1048576,0),MATCH((CUADRO!L$4&amp;$E1179),'Hoja de Trabajo para listado'!$A$151:$Z$151,0)),0)+IFERROR(INDEX('Hoja de Trabajo para listado'!$AB$155:$BA$1048576,MATCH($A1179,'Hoja de Trabajo para listado'!$AB$155:$AB$1048576,0),MATCH((CUADRO!L$4&amp;$E1179),'Hoja de Trabajo para listado'!$AB$151:$BA$151,0)),0)+IFERROR(INDEX('Hoja de Trabajo para listado'!$BC$155:$CB$1048576,MATCH($A1179,'Hoja de Trabajo para listado'!$BC$155:$BC$1048576,0),MATCH((CUADRO!L$4&amp;$E1179),'Hoja de Trabajo para listado'!$BC$151:$CB$151,0)),0)+IFERROR(INDEX('Hoja de Trabajo para listado'!$DE$153:$DG$274,MATCH($A1179,'Hoja de Trabajo para listado'!$DE$153:$DE$1048576,0),MATCH((CUADRO!L$4&amp;$E1179),'Hoja de Trabajo para listado'!$DE$151:$DG$151,0)),0)+IFERROR(INDEX('Hoja de Trabajo para listado'!$CD$155:$DC$1048576,MATCH($A1179,'Hoja de Trabajo para listado'!$CD$155:$CD$1048576,0),MATCH((CUADRO!L$4&amp;$E1179),'Hoja de Trabajo para listado'!$CD$151:$DC$151,0)),0)</f>
        <v>0</v>
      </c>
      <c r="M1179" s="243">
        <f ca="1">+IFERROR(INDEX('Hoja de Trabajo para listado'!$A$155:$Z$1048576,MATCH($A1179,'Hoja de Trabajo para listado'!$A$155:$A$1048576,0),MATCH((CUADRO!M$4&amp;$E1179),'Hoja de Trabajo para listado'!$A$151:$Z$151,0)),0)+IFERROR(INDEX('Hoja de Trabajo para listado'!$AB$155:$BA$1048576,MATCH($A1179,'Hoja de Trabajo para listado'!$AB$155:$AB$1048576,0),MATCH((CUADRO!M$4&amp;$E1179),'Hoja de Trabajo para listado'!$AB$151:$BA$151,0)),0)+IFERROR(INDEX('Hoja de Trabajo para listado'!$BC$155:$CB$1048576,MATCH($A1179,'Hoja de Trabajo para listado'!$BC$155:$BC$1048576,0),MATCH((CUADRO!M$4&amp;$E1179),'Hoja de Trabajo para listado'!$BC$151:$CB$151,0)),0)+IFERROR(INDEX('Hoja de Trabajo para listado'!$DE$153:$DG$274,MATCH($A1179,'Hoja de Trabajo para listado'!$DE$153:$DE$1048576,0),MATCH((CUADRO!M$4&amp;$E1179),'Hoja de Trabajo para listado'!$DE$151:$DG$151,0)),0)+IFERROR(INDEX('Hoja de Trabajo para listado'!$CD$155:$DC$1048576,MATCH($A1179,'Hoja de Trabajo para listado'!$CD$155:$CD$1048576,0),MATCH((CUADRO!M$4&amp;$E1179),'Hoja de Trabajo para listado'!$CD$151:$DC$151,0)),0)</f>
        <v>0</v>
      </c>
      <c r="N1179" s="243">
        <f ca="1">+IFERROR(INDEX('Hoja de Trabajo para listado'!$A$155:$Z$1048576,MATCH($A1179,'Hoja de Trabajo para listado'!$A$155:$A$1048576,0),MATCH((CUADRO!N$4&amp;$E1179),'Hoja de Trabajo para listado'!$A$151:$Z$151,0)),0)+IFERROR(INDEX('Hoja de Trabajo para listado'!$AB$155:$BA$1048576,MATCH($A1179,'Hoja de Trabajo para listado'!$AB$155:$AB$1048576,0),MATCH((CUADRO!N$4&amp;$E1179),'Hoja de Trabajo para listado'!$AB$151:$BA$151,0)),0)+IFERROR(INDEX('Hoja de Trabajo para listado'!$BC$155:$CB$1048576,MATCH($A1179,'Hoja de Trabajo para listado'!$BC$155:$BC$1048576,0),MATCH((CUADRO!N$4&amp;$E1179),'Hoja de Trabajo para listado'!$BC$151:$CB$151,0)),0)+IFERROR(INDEX('Hoja de Trabajo para listado'!$DE$153:$DG$274,MATCH($A1179,'Hoja de Trabajo para listado'!$DE$153:$DE$1048576,0),MATCH((CUADRO!N$4&amp;$E1179),'Hoja de Trabajo para listado'!$DE$151:$DG$151,0)),0)+IFERROR(INDEX('Hoja de Trabajo para listado'!$CD$155:$DC$1048576,MATCH($A1179,'Hoja de Trabajo para listado'!$CD$155:$CD$1048576,0),MATCH((CUADRO!N$4&amp;$E1179),'Hoja de Trabajo para listado'!$CD$151:$DC$151,0)),0)</f>
        <v>0</v>
      </c>
      <c r="O1179" s="243">
        <f ca="1">+IFERROR(INDEX('Hoja de Trabajo para listado'!$A$155:$Z$1048576,MATCH($A1179,'Hoja de Trabajo para listado'!$A$155:$A$1048576,0),MATCH((CUADRO!O$4&amp;$E1179),'Hoja de Trabajo para listado'!$A$151:$Z$151,0)),0)+IFERROR(INDEX('Hoja de Trabajo para listado'!$AB$155:$BA$1048576,MATCH($A1179,'Hoja de Trabajo para listado'!$AB$155:$AB$1048576,0),MATCH((CUADRO!O$4&amp;$E1179),'Hoja de Trabajo para listado'!$AB$151:$BA$151,0)),0)+IFERROR(INDEX('Hoja de Trabajo para listado'!$BC$155:$CB$1048576,MATCH($A1179,'Hoja de Trabajo para listado'!$BC$155:$BC$1048576,0),MATCH((CUADRO!O$4&amp;$E1179),'Hoja de Trabajo para listado'!$BC$151:$CB$151,0)),0)+IFERROR(INDEX('Hoja de Trabajo para listado'!$DE$153:$DG$274,MATCH($A1179,'Hoja de Trabajo para listado'!$DE$153:$DE$1048576,0),MATCH((CUADRO!O$4&amp;$E1179),'Hoja de Trabajo para listado'!$DE$151:$DG$151,0)),0)+IFERROR(INDEX('Hoja de Trabajo para listado'!$CD$155:$DC$1048576,MATCH($A1179,'Hoja de Trabajo para listado'!$CD$155:$CD$1048576,0),MATCH((CUADRO!O$4&amp;$E1179),'Hoja de Trabajo para listado'!$CD$151:$DC$151,0)),0)</f>
        <v>0</v>
      </c>
      <c r="P1179" s="243">
        <f ca="1">+IFERROR(INDEX('Hoja de Trabajo para listado'!$A$155:$Z$1048576,MATCH($A1179,'Hoja de Trabajo para listado'!$A$155:$A$1048576,0),MATCH((CUADRO!P$4&amp;$E1179),'Hoja de Trabajo para listado'!$A$151:$Z$151,0)),0)+IFERROR(INDEX('Hoja de Trabajo para listado'!$AB$155:$BA$1048576,MATCH($A1179,'Hoja de Trabajo para listado'!$AB$155:$AB$1048576,0),MATCH((CUADRO!P$4&amp;$E1179),'Hoja de Trabajo para listado'!$AB$151:$BA$151,0)),0)+IFERROR(INDEX('Hoja de Trabajo para listado'!$BC$155:$CB$1048576,MATCH($A1179,'Hoja de Trabajo para listado'!$BC$155:$BC$1048576,0),MATCH((CUADRO!P$4&amp;$E1179),'Hoja de Trabajo para listado'!$BC$151:$CB$151,0)),0)+IFERROR(INDEX('Hoja de Trabajo para listado'!$DE$153:$DG$274,MATCH($A1179,'Hoja de Trabajo para listado'!$DE$153:$DE$1048576,0),MATCH((CUADRO!P$4&amp;$E1179),'Hoja de Trabajo para listado'!$DE$151:$DG$151,0)),0)+IFERROR(INDEX('Hoja de Trabajo para listado'!$CD$155:$DC$1048576,MATCH($A1179,'Hoja de Trabajo para listado'!$CD$155:$CD$1048576,0),MATCH((CUADRO!P$4&amp;$E1179),'Hoja de Trabajo para listado'!$CD$151:$DC$151,0)),0)</f>
        <v>0</v>
      </c>
      <c r="Q1179" s="243">
        <f ca="1">+IFERROR(INDEX('Hoja de Trabajo para listado'!$A$155:$Z$1048576,MATCH($A1179,'Hoja de Trabajo para listado'!$A$155:$A$1048576,0),MATCH((CUADRO!Q$4&amp;$E1179),'Hoja de Trabajo para listado'!$A$151:$Z$151,0)),0)+IFERROR(INDEX('Hoja de Trabajo para listado'!$AB$155:$BA$1048576,MATCH($A1179,'Hoja de Trabajo para listado'!$AB$155:$AB$1048576,0),MATCH((CUADRO!Q$4&amp;$E1179),'Hoja de Trabajo para listado'!$AB$151:$BA$151,0)),0)+IFERROR(INDEX('Hoja de Trabajo para listado'!$BC$155:$CB$1048576,MATCH($A1179,'Hoja de Trabajo para listado'!$BC$155:$BC$1048576,0),MATCH((CUADRO!Q$4&amp;$E1179),'Hoja de Trabajo para listado'!$BC$151:$CB$151,0)),0)+IFERROR(INDEX('Hoja de Trabajo para listado'!$DE$153:$DG$274,MATCH($A1179,'Hoja de Trabajo para listado'!$DE$153:$DE$1048576,0),MATCH((CUADRO!Q$4&amp;$E1179),'Hoja de Trabajo para listado'!$DE$151:$DG$151,0)),0)+IFERROR(INDEX('Hoja de Trabajo para listado'!$CD$155:$DC$1048576,MATCH($A1179,'Hoja de Trabajo para listado'!$CD$155:$CD$1048576,0),MATCH((CUADRO!Q$4&amp;$E1179),'Hoja de Trabajo para listado'!$CD$151:$DC$151,0)),0)</f>
        <v>0</v>
      </c>
      <c r="R1179" s="243">
        <f t="shared" ca="1" si="43"/>
        <v>354947805.54999995</v>
      </c>
      <c r="S1179" s="243"/>
      <c r="T1179" s="243">
        <f ca="1">+T1180</f>
        <v>1146291313.27</v>
      </c>
      <c r="U1179" s="242">
        <f t="shared" si="44"/>
        <v>1</v>
      </c>
      <c r="V1179" s="333" t="str">
        <f>+VLOOKUP(A1179,bd_lista!$A$3:$E$592,5,FALSE)</f>
        <v>Órgano Ejecutivo</v>
      </c>
      <c r="W1179" s="387" t="str">
        <f>+V1179</f>
        <v>Órgano Ejecutivo</v>
      </c>
      <c r="X1179" s="242">
        <v>99</v>
      </c>
      <c r="Y1179" s="242" t="s">
        <v>1371</v>
      </c>
      <c r="Z1179" s="294">
        <f>+X1179</f>
        <v>99</v>
      </c>
      <c r="AA1179" s="246" t="str">
        <f>+Y1179</f>
        <v>Tesoro General de la Nación</v>
      </c>
    </row>
    <row r="1180" spans="1:27" customFormat="1" ht="15" customHeight="1">
      <c r="A1180" s="274" t="s">
        <v>542</v>
      </c>
      <c r="B1180" s="393"/>
      <c r="C1180" s="247" t="str">
        <f>+VLOOKUP(A1180,bd_lista!$A$3:$C$592,3,FALSE)</f>
        <v>Dirección General de Crédito Público</v>
      </c>
      <c r="D1180" s="390"/>
      <c r="E1180" s="333" t="s">
        <v>1305</v>
      </c>
      <c r="F1180" s="243">
        <f ca="1">+IFERROR(INDEX('Hoja de Trabajo para listado'!$A$155:$Z$1048576,MATCH($A1180,'Hoja de Trabajo para listado'!$A$155:$A$1048576,0),MATCH((CUADRO!F$4&amp;$E1180),'Hoja de Trabajo para listado'!$A$151:$Z$151,0)),0)+IFERROR(INDEX('Hoja de Trabajo para listado'!$AB$155:$BA$1048576,MATCH($A1180,'Hoja de Trabajo para listado'!$AB$155:$AB$1048576,0),MATCH((CUADRO!F$4&amp;$E1180),'Hoja de Trabajo para listado'!$AB$151:$BA$151,0)),0)+IFERROR(INDEX('Hoja de Trabajo para listado'!$BC$155:$CB$1048576,MATCH($A1180,'Hoja de Trabajo para listado'!$BC$155:$BC$1048576,0),MATCH((CUADRO!F$4&amp;$E1180),'Hoja de Trabajo para listado'!$BC$151:$CB$151,0)),0)+IFERROR(INDEX('Hoja de Trabajo para listado'!$DE$153:$DG$274,MATCH($A1180,'Hoja de Trabajo para listado'!$DE$153:$DE$1048576,0),MATCH((CUADRO!F$4&amp;$E1180),'Hoja de Trabajo para listado'!$DE$151:$DG$151,0)),0)+IFERROR(INDEX('Hoja de Trabajo para listado'!$CD$155:$DC$1048576,MATCH($A1180,'Hoja de Trabajo para listado'!$CD$155:$CD$1048576,0),MATCH((CUADRO!F$4&amp;$E1180),'Hoja de Trabajo para listado'!$CD$151:$DC$151,0)),0)</f>
        <v>0</v>
      </c>
      <c r="G1180" s="243">
        <f ca="1">+IFERROR(INDEX('Hoja de Trabajo para listado'!$A$155:$Z$1048576,MATCH($A1180,'Hoja de Trabajo para listado'!$A$155:$A$1048576,0),MATCH((CUADRO!G$4&amp;$E1180),'Hoja de Trabajo para listado'!$A$151:$Z$151,0)),0)+IFERROR(INDEX('Hoja de Trabajo para listado'!$AB$155:$BA$1048576,MATCH($A1180,'Hoja de Trabajo para listado'!$AB$155:$AB$1048576,0),MATCH((CUADRO!G$4&amp;$E1180),'Hoja de Trabajo para listado'!$AB$151:$BA$151,0)),0)+IFERROR(INDEX('Hoja de Trabajo para listado'!$BC$155:$CB$1048576,MATCH($A1180,'Hoja de Trabajo para listado'!$BC$155:$BC$1048576,0),MATCH((CUADRO!G$4&amp;$E1180),'Hoja de Trabajo para listado'!$BC$151:$CB$151,0)),0)+IFERROR(INDEX('Hoja de Trabajo para listado'!$DE$153:$DG$274,MATCH($A1180,'Hoja de Trabajo para listado'!$DE$153:$DE$1048576,0),MATCH((CUADRO!G$4&amp;$E1180),'Hoja de Trabajo para listado'!$DE$151:$DG$151,0)),0)+IFERROR(INDEX('Hoja de Trabajo para listado'!$CD$155:$DC$1048576,MATCH($A1180,'Hoja de Trabajo para listado'!$CD$155:$CD$1048576,0),MATCH((CUADRO!G$4&amp;$E1180),'Hoja de Trabajo para listado'!$CD$151:$DC$151,0)),0)</f>
        <v>0</v>
      </c>
      <c r="H1180" s="243">
        <f ca="1">+IFERROR(INDEX('Hoja de Trabajo para listado'!$A$155:$Z$1048576,MATCH($A1180,'Hoja de Trabajo para listado'!$A$155:$A$1048576,0),MATCH((CUADRO!H$4&amp;$E1180),'Hoja de Trabajo para listado'!$A$151:$Z$151,0)),0)+IFERROR(INDEX('Hoja de Trabajo para listado'!$AB$155:$BA$1048576,MATCH($A1180,'Hoja de Trabajo para listado'!$AB$155:$AB$1048576,0),MATCH((CUADRO!H$4&amp;$E1180),'Hoja de Trabajo para listado'!$AB$151:$BA$151,0)),0)+IFERROR(INDEX('Hoja de Trabajo para listado'!$BC$155:$CB$1048576,MATCH($A1180,'Hoja de Trabajo para listado'!$BC$155:$BC$1048576,0),MATCH((CUADRO!H$4&amp;$E1180),'Hoja de Trabajo para listado'!$BC$151:$CB$151,0)),0)+IFERROR(INDEX('Hoja de Trabajo para listado'!$DE$153:$DG$274,MATCH($A1180,'Hoja de Trabajo para listado'!$DE$153:$DE$1048576,0),MATCH((CUADRO!H$4&amp;$E1180),'Hoja de Trabajo para listado'!$DE$151:$DG$151,0)),0)+IFERROR(INDEX('Hoja de Trabajo para listado'!$CD$155:$DC$1048576,MATCH($A1180,'Hoja de Trabajo para listado'!$CD$155:$CD$1048576,0),MATCH((CUADRO!H$4&amp;$E1180),'Hoja de Trabajo para listado'!$CD$151:$DC$151,0)),0)</f>
        <v>4727.25</v>
      </c>
      <c r="I1180" s="243">
        <f ca="1">+IFERROR(INDEX('Hoja de Trabajo para listado'!$A$155:$Z$1048576,MATCH($A1180,'Hoja de Trabajo para listado'!$A$155:$A$1048576,0),MATCH((CUADRO!I$4&amp;$E1180),'Hoja de Trabajo para listado'!$A$151:$Z$151,0)),0)+IFERROR(INDEX('Hoja de Trabajo para listado'!$AB$155:$BA$1048576,MATCH($A1180,'Hoja de Trabajo para listado'!$AB$155:$AB$1048576,0),MATCH((CUADRO!I$4&amp;$E1180),'Hoja de Trabajo para listado'!$AB$151:$BA$151,0)),0)+IFERROR(INDEX('Hoja de Trabajo para listado'!$BC$155:$CB$1048576,MATCH($A1180,'Hoja de Trabajo para listado'!$BC$155:$BC$1048576,0),MATCH((CUADRO!I$4&amp;$E1180),'Hoja de Trabajo para listado'!$BC$151:$CB$151,0)),0)+IFERROR(INDEX('Hoja de Trabajo para listado'!$DE$153:$DG$274,MATCH($A1180,'Hoja de Trabajo para listado'!$DE$153:$DE$1048576,0),MATCH((CUADRO!I$4&amp;$E1180),'Hoja de Trabajo para listado'!$DE$151:$DG$151,0)),0)+IFERROR(INDEX('Hoja de Trabajo para listado'!$CD$155:$DC$1048576,MATCH($A1180,'Hoja de Trabajo para listado'!$CD$155:$CD$1048576,0),MATCH((CUADRO!I$4&amp;$E1180),'Hoja de Trabajo para listado'!$CD$151:$DC$151,0)),0)</f>
        <v>7588047.0799999991</v>
      </c>
      <c r="J1180" s="243">
        <f ca="1">+IFERROR(INDEX('Hoja de Trabajo para listado'!$A$155:$Z$1048576,MATCH($A1180,'Hoja de Trabajo para listado'!$A$155:$A$1048576,0),MATCH((CUADRO!J$4&amp;$E1180),'Hoja de Trabajo para listado'!$A$151:$Z$151,0)),0)+IFERROR(INDEX('Hoja de Trabajo para listado'!$AB$155:$BA$1048576,MATCH($A1180,'Hoja de Trabajo para listado'!$AB$155:$AB$1048576,0),MATCH((CUADRO!J$4&amp;$E1180),'Hoja de Trabajo para listado'!$AB$151:$BA$151,0)),0)+IFERROR(INDEX('Hoja de Trabajo para listado'!$BC$155:$CB$1048576,MATCH($A1180,'Hoja de Trabajo para listado'!$BC$155:$BC$1048576,0),MATCH((CUADRO!J$4&amp;$E1180),'Hoja de Trabajo para listado'!$BC$151:$CB$151,0)),0)+IFERROR(INDEX('Hoja de Trabajo para listado'!$DE$153:$DG$274,MATCH($A1180,'Hoja de Trabajo para listado'!$DE$153:$DE$1048576,0),MATCH((CUADRO!J$4&amp;$E1180),'Hoja de Trabajo para listado'!$DE$151:$DG$151,0)),0)+IFERROR(INDEX('Hoja de Trabajo para listado'!$CD$155:$DC$1048576,MATCH($A1180,'Hoja de Trabajo para listado'!$CD$155:$CD$1048576,0),MATCH((CUADRO!J$4&amp;$E1180),'Hoja de Trabajo para listado'!$CD$151:$DC$151,0)),0)</f>
        <v>783750733.38999999</v>
      </c>
      <c r="K1180" s="243">
        <f ca="1">+IFERROR(INDEX('Hoja de Trabajo para listado'!$A$155:$Z$1048576,MATCH($A1180,'Hoja de Trabajo para listado'!$A$155:$A$1048576,0),MATCH((CUADRO!K$4&amp;$E1180),'Hoja de Trabajo para listado'!$A$151:$Z$151,0)),0)+IFERROR(INDEX('Hoja de Trabajo para listado'!$AB$155:$BA$1048576,MATCH($A1180,'Hoja de Trabajo para listado'!$AB$155:$AB$1048576,0),MATCH((CUADRO!K$4&amp;$E1180),'Hoja de Trabajo para listado'!$AB$151:$BA$151,0)),0)+IFERROR(INDEX('Hoja de Trabajo para listado'!$BC$155:$CB$1048576,MATCH($A1180,'Hoja de Trabajo para listado'!$BC$155:$BC$1048576,0),MATCH((CUADRO!K$4&amp;$E1180),'Hoja de Trabajo para listado'!$BC$151:$CB$151,0)),0)+IFERROR(INDEX('Hoja de Trabajo para listado'!$DE$153:$DG$274,MATCH($A1180,'Hoja de Trabajo para listado'!$DE$153:$DE$1048576,0),MATCH((CUADRO!K$4&amp;$E1180),'Hoja de Trabajo para listado'!$DE$151:$DG$151,0)),0)+IFERROR(INDEX('Hoja de Trabajo para listado'!$CD$155:$DC$1048576,MATCH($A1180,'Hoja de Trabajo para listado'!$CD$155:$CD$1048576,0),MATCH((CUADRO!K$4&amp;$E1180),'Hoja de Trabajo para listado'!$CD$151:$DC$151,0)),0)</f>
        <v>0</v>
      </c>
      <c r="L1180" s="243">
        <f ca="1">+IFERROR(INDEX('Hoja de Trabajo para listado'!$A$155:$Z$1048576,MATCH($A1180,'Hoja de Trabajo para listado'!$A$155:$A$1048576,0),MATCH((CUADRO!L$4&amp;$E1180),'Hoja de Trabajo para listado'!$A$151:$Z$151,0)),0)+IFERROR(INDEX('Hoja de Trabajo para listado'!$AB$155:$BA$1048576,MATCH($A1180,'Hoja de Trabajo para listado'!$AB$155:$AB$1048576,0),MATCH((CUADRO!L$4&amp;$E1180),'Hoja de Trabajo para listado'!$AB$151:$BA$151,0)),0)+IFERROR(INDEX('Hoja de Trabajo para listado'!$BC$155:$CB$1048576,MATCH($A1180,'Hoja de Trabajo para listado'!$BC$155:$BC$1048576,0),MATCH((CUADRO!L$4&amp;$E1180),'Hoja de Trabajo para listado'!$BC$151:$CB$151,0)),0)+IFERROR(INDEX('Hoja de Trabajo para listado'!$DE$153:$DG$274,MATCH($A1180,'Hoja de Trabajo para listado'!$DE$153:$DE$1048576,0),MATCH((CUADRO!L$4&amp;$E1180),'Hoja de Trabajo para listado'!$DE$151:$DG$151,0)),0)+IFERROR(INDEX('Hoja de Trabajo para listado'!$CD$155:$DC$1048576,MATCH($A1180,'Hoja de Trabajo para listado'!$CD$155:$CD$1048576,0),MATCH((CUADRO!L$4&amp;$E1180),'Hoja de Trabajo para listado'!$CD$151:$DC$151,0)),0)</f>
        <v>0</v>
      </c>
      <c r="M1180" s="243">
        <f ca="1">+IFERROR(INDEX('Hoja de Trabajo para listado'!$A$155:$Z$1048576,MATCH($A1180,'Hoja de Trabajo para listado'!$A$155:$A$1048576,0),MATCH((CUADRO!M$4&amp;$E1180),'Hoja de Trabajo para listado'!$A$151:$Z$151,0)),0)+IFERROR(INDEX('Hoja de Trabajo para listado'!$AB$155:$BA$1048576,MATCH($A1180,'Hoja de Trabajo para listado'!$AB$155:$AB$1048576,0),MATCH((CUADRO!M$4&amp;$E1180),'Hoja de Trabajo para listado'!$AB$151:$BA$151,0)),0)+IFERROR(INDEX('Hoja de Trabajo para listado'!$BC$155:$CB$1048576,MATCH($A1180,'Hoja de Trabajo para listado'!$BC$155:$BC$1048576,0),MATCH((CUADRO!M$4&amp;$E1180),'Hoja de Trabajo para listado'!$BC$151:$CB$151,0)),0)+IFERROR(INDEX('Hoja de Trabajo para listado'!$DE$153:$DG$274,MATCH($A1180,'Hoja de Trabajo para listado'!$DE$153:$DE$1048576,0),MATCH((CUADRO!M$4&amp;$E1180),'Hoja de Trabajo para listado'!$DE$151:$DG$151,0)),0)+IFERROR(INDEX('Hoja de Trabajo para listado'!$CD$155:$DC$1048576,MATCH($A1180,'Hoja de Trabajo para listado'!$CD$155:$CD$1048576,0),MATCH((CUADRO!M$4&amp;$E1180),'Hoja de Trabajo para listado'!$CD$151:$DC$151,0)),0)</f>
        <v>0</v>
      </c>
      <c r="N1180" s="243">
        <f ca="1">+IFERROR(INDEX('Hoja de Trabajo para listado'!$A$155:$Z$1048576,MATCH($A1180,'Hoja de Trabajo para listado'!$A$155:$A$1048576,0),MATCH((CUADRO!N$4&amp;$E1180),'Hoja de Trabajo para listado'!$A$151:$Z$151,0)),0)+IFERROR(INDEX('Hoja de Trabajo para listado'!$AB$155:$BA$1048576,MATCH($A1180,'Hoja de Trabajo para listado'!$AB$155:$AB$1048576,0),MATCH((CUADRO!N$4&amp;$E1180),'Hoja de Trabajo para listado'!$AB$151:$BA$151,0)),0)+IFERROR(INDEX('Hoja de Trabajo para listado'!$BC$155:$CB$1048576,MATCH($A1180,'Hoja de Trabajo para listado'!$BC$155:$BC$1048576,0),MATCH((CUADRO!N$4&amp;$E1180),'Hoja de Trabajo para listado'!$BC$151:$CB$151,0)),0)+IFERROR(INDEX('Hoja de Trabajo para listado'!$DE$153:$DG$274,MATCH($A1180,'Hoja de Trabajo para listado'!$DE$153:$DE$1048576,0),MATCH((CUADRO!N$4&amp;$E1180),'Hoja de Trabajo para listado'!$DE$151:$DG$151,0)),0)+IFERROR(INDEX('Hoja de Trabajo para listado'!$CD$155:$DC$1048576,MATCH($A1180,'Hoja de Trabajo para listado'!$CD$155:$CD$1048576,0),MATCH((CUADRO!N$4&amp;$E1180),'Hoja de Trabajo para listado'!$CD$151:$DC$151,0)),0)</f>
        <v>0</v>
      </c>
      <c r="O1180" s="243">
        <f ca="1">+IFERROR(INDEX('Hoja de Trabajo para listado'!$A$155:$Z$1048576,MATCH($A1180,'Hoja de Trabajo para listado'!$A$155:$A$1048576,0),MATCH((CUADRO!O$4&amp;$E1180),'Hoja de Trabajo para listado'!$A$151:$Z$151,0)),0)+IFERROR(INDEX('Hoja de Trabajo para listado'!$AB$155:$BA$1048576,MATCH($A1180,'Hoja de Trabajo para listado'!$AB$155:$AB$1048576,0),MATCH((CUADRO!O$4&amp;$E1180),'Hoja de Trabajo para listado'!$AB$151:$BA$151,0)),0)+IFERROR(INDEX('Hoja de Trabajo para listado'!$BC$155:$CB$1048576,MATCH($A1180,'Hoja de Trabajo para listado'!$BC$155:$BC$1048576,0),MATCH((CUADRO!O$4&amp;$E1180),'Hoja de Trabajo para listado'!$BC$151:$CB$151,0)),0)+IFERROR(INDEX('Hoja de Trabajo para listado'!$DE$153:$DG$274,MATCH($A1180,'Hoja de Trabajo para listado'!$DE$153:$DE$1048576,0),MATCH((CUADRO!O$4&amp;$E1180),'Hoja de Trabajo para listado'!$DE$151:$DG$151,0)),0)+IFERROR(INDEX('Hoja de Trabajo para listado'!$CD$155:$DC$1048576,MATCH($A1180,'Hoja de Trabajo para listado'!$CD$155:$CD$1048576,0),MATCH((CUADRO!O$4&amp;$E1180),'Hoja de Trabajo para listado'!$CD$151:$DC$151,0)),0)</f>
        <v>0</v>
      </c>
      <c r="P1180" s="243">
        <f ca="1">+IFERROR(INDEX('Hoja de Trabajo para listado'!$A$155:$Z$1048576,MATCH($A1180,'Hoja de Trabajo para listado'!$A$155:$A$1048576,0),MATCH((CUADRO!P$4&amp;$E1180),'Hoja de Trabajo para listado'!$A$151:$Z$151,0)),0)+IFERROR(INDEX('Hoja de Trabajo para listado'!$AB$155:$BA$1048576,MATCH($A1180,'Hoja de Trabajo para listado'!$AB$155:$AB$1048576,0),MATCH((CUADRO!P$4&amp;$E1180),'Hoja de Trabajo para listado'!$AB$151:$BA$151,0)),0)+IFERROR(INDEX('Hoja de Trabajo para listado'!$BC$155:$CB$1048576,MATCH($A1180,'Hoja de Trabajo para listado'!$BC$155:$BC$1048576,0),MATCH((CUADRO!P$4&amp;$E1180),'Hoja de Trabajo para listado'!$BC$151:$CB$151,0)),0)+IFERROR(INDEX('Hoja de Trabajo para listado'!$DE$153:$DG$274,MATCH($A1180,'Hoja de Trabajo para listado'!$DE$153:$DE$1048576,0),MATCH((CUADRO!P$4&amp;$E1180),'Hoja de Trabajo para listado'!$DE$151:$DG$151,0)),0)+IFERROR(INDEX('Hoja de Trabajo para listado'!$CD$155:$DC$1048576,MATCH($A1180,'Hoja de Trabajo para listado'!$CD$155:$CD$1048576,0),MATCH((CUADRO!P$4&amp;$E1180),'Hoja de Trabajo para listado'!$CD$151:$DC$151,0)),0)</f>
        <v>0</v>
      </c>
      <c r="Q1180" s="243">
        <f ca="1">+IFERROR(INDEX('Hoja de Trabajo para listado'!$A$155:$Z$1048576,MATCH($A1180,'Hoja de Trabajo para listado'!$A$155:$A$1048576,0),MATCH((CUADRO!Q$4&amp;$E1180),'Hoja de Trabajo para listado'!$A$151:$Z$151,0)),0)+IFERROR(INDEX('Hoja de Trabajo para listado'!$AB$155:$BA$1048576,MATCH($A1180,'Hoja de Trabajo para listado'!$AB$155:$AB$1048576,0),MATCH((CUADRO!Q$4&amp;$E1180),'Hoja de Trabajo para listado'!$AB$151:$BA$151,0)),0)+IFERROR(INDEX('Hoja de Trabajo para listado'!$BC$155:$CB$1048576,MATCH($A1180,'Hoja de Trabajo para listado'!$BC$155:$BC$1048576,0),MATCH((CUADRO!Q$4&amp;$E1180),'Hoja de Trabajo para listado'!$BC$151:$CB$151,0)),0)+IFERROR(INDEX('Hoja de Trabajo para listado'!$DE$153:$DG$274,MATCH($A1180,'Hoja de Trabajo para listado'!$DE$153:$DE$1048576,0),MATCH((CUADRO!Q$4&amp;$E1180),'Hoja de Trabajo para listado'!$DE$151:$DG$151,0)),0)+IFERROR(INDEX('Hoja de Trabajo para listado'!$CD$155:$DC$1048576,MATCH($A1180,'Hoja de Trabajo para listado'!$CD$155:$CD$1048576,0),MATCH((CUADRO!Q$4&amp;$E1180),'Hoja de Trabajo para listado'!$CD$151:$DC$151,0)),0)</f>
        <v>0</v>
      </c>
      <c r="R1180" s="243">
        <f t="shared" ca="1" si="43"/>
        <v>791343507.72000003</v>
      </c>
      <c r="S1180" s="243">
        <f ca="1">+R1179+R1180</f>
        <v>1146291313.27</v>
      </c>
      <c r="T1180" s="243">
        <f ca="1">+S1180</f>
        <v>1146291313.27</v>
      </c>
      <c r="U1180" s="242">
        <f t="shared" si="44"/>
        <v>2</v>
      </c>
      <c r="V1180" s="333" t="str">
        <f>+VLOOKUP(A1180,bd_lista!$A$3:$E$592,5,FALSE)</f>
        <v>Órgano Ejecutivo</v>
      </c>
      <c r="W1180" s="388"/>
      <c r="X1180" s="242">
        <v>99</v>
      </c>
      <c r="Y1180" s="242" t="s">
        <v>1371</v>
      </c>
      <c r="Z1180" s="292"/>
      <c r="AA1180" s="246"/>
    </row>
    <row r="1181" spans="1:27" ht="27" customHeight="1">
      <c r="A1181" s="377" t="s">
        <v>544</v>
      </c>
      <c r="B1181" s="392" t="s">
        <v>544</v>
      </c>
      <c r="C1181" s="247" t="str">
        <f>+VLOOKUP(A1181,bd_lista!$A$3:$C$592,3,FALSE)</f>
        <v>Dirección General de Administración y Finanzas Territoriales</v>
      </c>
      <c r="D1181" s="389" t="str">
        <f>+C1181</f>
        <v>Dirección General de Administración y Finanzas Territoriales</v>
      </c>
      <c r="E1181" s="247" t="s">
        <v>1304</v>
      </c>
      <c r="F1181" s="243">
        <f ca="1">+IFERROR(INDEX('Hoja de Trabajo para listado'!$A$155:$Z$1048576,MATCH($A1181,'Hoja de Trabajo para listado'!$A$155:$A$1048576,0),MATCH((CUADRO!F$4&amp;$E1181),'Hoja de Trabajo para listado'!$A$151:$Z$151,0)),0)+IFERROR(INDEX('Hoja de Trabajo para listado'!$AB$155:$BA$1048576,MATCH($A1181,'Hoja de Trabajo para listado'!$AB$155:$AB$1048576,0),MATCH((CUADRO!F$4&amp;$E1181),'Hoja de Trabajo para listado'!$AB$151:$BA$151,0)),0)+IFERROR(INDEX('Hoja de Trabajo para listado'!$BC$155:$CB$1048576,MATCH($A1181,'Hoja de Trabajo para listado'!$BC$155:$BC$1048576,0),MATCH((CUADRO!F$4&amp;$E1181),'Hoja de Trabajo para listado'!$BC$151:$CB$151,0)),0)+IFERROR(INDEX('Hoja de Trabajo para listado'!$DE$153:$DG$274,MATCH($A1181,'Hoja de Trabajo para listado'!$DE$153:$DE$1048576,0),MATCH((CUADRO!F$4&amp;$E1181),'Hoja de Trabajo para listado'!$DE$151:$DG$151,0)),0)+IFERROR(INDEX('Hoja de Trabajo para listado'!$CD$155:$DC$1048576,MATCH($A1181,'Hoja de Trabajo para listado'!$CD$155:$CD$1048576,0),MATCH((CUADRO!F$4&amp;$E1181),'Hoja de Trabajo para listado'!$CD$151:$DC$151,0)),0)</f>
        <v>0</v>
      </c>
      <c r="G1181" s="243">
        <f ca="1">+IFERROR(INDEX('Hoja de Trabajo para listado'!$A$155:$Z$1048576,MATCH($A1181,'Hoja de Trabajo para listado'!$A$155:$A$1048576,0),MATCH((CUADRO!G$4&amp;$E1181),'Hoja de Trabajo para listado'!$A$151:$Z$151,0)),0)+IFERROR(INDEX('Hoja de Trabajo para listado'!$AB$155:$BA$1048576,MATCH($A1181,'Hoja de Trabajo para listado'!$AB$155:$AB$1048576,0),MATCH((CUADRO!G$4&amp;$E1181),'Hoja de Trabajo para listado'!$AB$151:$BA$151,0)),0)+IFERROR(INDEX('Hoja de Trabajo para listado'!$BC$155:$CB$1048576,MATCH($A1181,'Hoja de Trabajo para listado'!$BC$155:$BC$1048576,0),MATCH((CUADRO!G$4&amp;$E1181),'Hoja de Trabajo para listado'!$BC$151:$CB$151,0)),0)+IFERROR(INDEX('Hoja de Trabajo para listado'!$DE$153:$DG$274,MATCH($A1181,'Hoja de Trabajo para listado'!$DE$153:$DE$1048576,0),MATCH((CUADRO!G$4&amp;$E1181),'Hoja de Trabajo para listado'!$DE$151:$DG$151,0)),0)+IFERROR(INDEX('Hoja de Trabajo para listado'!$CD$155:$DC$1048576,MATCH($A1181,'Hoja de Trabajo para listado'!$CD$155:$CD$1048576,0),MATCH((CUADRO!G$4&amp;$E1181),'Hoja de Trabajo para listado'!$CD$151:$DC$151,0)),0)</f>
        <v>0</v>
      </c>
      <c r="H1181" s="243">
        <f ca="1">+IFERROR(INDEX('Hoja de Trabajo para listado'!$A$155:$Z$1048576,MATCH($A1181,'Hoja de Trabajo para listado'!$A$155:$A$1048576,0),MATCH((CUADRO!H$4&amp;$E1181),'Hoja de Trabajo para listado'!$A$151:$Z$151,0)),0)+IFERROR(INDEX('Hoja de Trabajo para listado'!$AB$155:$BA$1048576,MATCH($A1181,'Hoja de Trabajo para listado'!$AB$155:$AB$1048576,0),MATCH((CUADRO!H$4&amp;$E1181),'Hoja de Trabajo para listado'!$AB$151:$BA$151,0)),0)+IFERROR(INDEX('Hoja de Trabajo para listado'!$BC$155:$CB$1048576,MATCH($A1181,'Hoja de Trabajo para listado'!$BC$155:$BC$1048576,0),MATCH((CUADRO!H$4&amp;$E1181),'Hoja de Trabajo para listado'!$BC$151:$CB$151,0)),0)+IFERROR(INDEX('Hoja de Trabajo para listado'!$DE$153:$DG$274,MATCH($A1181,'Hoja de Trabajo para listado'!$DE$153:$DE$1048576,0),MATCH((CUADRO!H$4&amp;$E1181),'Hoja de Trabajo para listado'!$DE$151:$DG$151,0)),0)+IFERROR(INDEX('Hoja de Trabajo para listado'!$CD$155:$DC$1048576,MATCH($A1181,'Hoja de Trabajo para listado'!$CD$155:$CD$1048576,0),MATCH((CUADRO!H$4&amp;$E1181),'Hoja de Trabajo para listado'!$CD$151:$DC$151,0)),0)</f>
        <v>0</v>
      </c>
      <c r="I1181" s="243">
        <f ca="1">+IFERROR(INDEX('Hoja de Trabajo para listado'!$A$155:$Z$1048576,MATCH($A1181,'Hoja de Trabajo para listado'!$A$155:$A$1048576,0),MATCH((CUADRO!I$4&amp;$E1181),'Hoja de Trabajo para listado'!$A$151:$Z$151,0)),0)+IFERROR(INDEX('Hoja de Trabajo para listado'!$AB$155:$BA$1048576,MATCH($A1181,'Hoja de Trabajo para listado'!$AB$155:$AB$1048576,0),MATCH((CUADRO!I$4&amp;$E1181),'Hoja de Trabajo para listado'!$AB$151:$BA$151,0)),0)+IFERROR(INDEX('Hoja de Trabajo para listado'!$BC$155:$CB$1048576,MATCH($A1181,'Hoja de Trabajo para listado'!$BC$155:$BC$1048576,0),MATCH((CUADRO!I$4&amp;$E1181),'Hoja de Trabajo para listado'!$BC$151:$CB$151,0)),0)+IFERROR(INDEX('Hoja de Trabajo para listado'!$DE$153:$DG$274,MATCH($A1181,'Hoja de Trabajo para listado'!$DE$153:$DE$1048576,0),MATCH((CUADRO!I$4&amp;$E1181),'Hoja de Trabajo para listado'!$DE$151:$DG$151,0)),0)+IFERROR(INDEX('Hoja de Trabajo para listado'!$CD$155:$DC$1048576,MATCH($A1181,'Hoja de Trabajo para listado'!$CD$155:$CD$1048576,0),MATCH((CUADRO!I$4&amp;$E1181),'Hoja de Trabajo para listado'!$CD$151:$DC$151,0)),0)</f>
        <v>0</v>
      </c>
      <c r="J1181" s="243">
        <f ca="1">+IFERROR(INDEX('Hoja de Trabajo para listado'!$A$155:$Z$1048576,MATCH($A1181,'Hoja de Trabajo para listado'!$A$155:$A$1048576,0),MATCH((CUADRO!J$4&amp;$E1181),'Hoja de Trabajo para listado'!$A$151:$Z$151,0)),0)+IFERROR(INDEX('Hoja de Trabajo para listado'!$AB$155:$BA$1048576,MATCH($A1181,'Hoja de Trabajo para listado'!$AB$155:$AB$1048576,0),MATCH((CUADRO!J$4&amp;$E1181),'Hoja de Trabajo para listado'!$AB$151:$BA$151,0)),0)+IFERROR(INDEX('Hoja de Trabajo para listado'!$BC$155:$CB$1048576,MATCH($A1181,'Hoja de Trabajo para listado'!$BC$155:$BC$1048576,0),MATCH((CUADRO!J$4&amp;$E1181),'Hoja de Trabajo para listado'!$BC$151:$CB$151,0)),0)+IFERROR(INDEX('Hoja de Trabajo para listado'!$DE$153:$DG$274,MATCH($A1181,'Hoja de Trabajo para listado'!$DE$153:$DE$1048576,0),MATCH((CUADRO!J$4&amp;$E1181),'Hoja de Trabajo para listado'!$DE$151:$DG$151,0)),0)+IFERROR(INDEX('Hoja de Trabajo para listado'!$CD$155:$DC$1048576,MATCH($A1181,'Hoja de Trabajo para listado'!$CD$155:$CD$1048576,0),MATCH((CUADRO!J$4&amp;$E1181),'Hoja de Trabajo para listado'!$CD$151:$DC$151,0)),0)</f>
        <v>0</v>
      </c>
      <c r="K1181" s="243">
        <f ca="1">+IFERROR(INDEX('Hoja de Trabajo para listado'!$A$155:$Z$1048576,MATCH($A1181,'Hoja de Trabajo para listado'!$A$155:$A$1048576,0),MATCH((CUADRO!K$4&amp;$E1181),'Hoja de Trabajo para listado'!$A$151:$Z$151,0)),0)+IFERROR(INDEX('Hoja de Trabajo para listado'!$AB$155:$BA$1048576,MATCH($A1181,'Hoja de Trabajo para listado'!$AB$155:$AB$1048576,0),MATCH((CUADRO!K$4&amp;$E1181),'Hoja de Trabajo para listado'!$AB$151:$BA$151,0)),0)+IFERROR(INDEX('Hoja de Trabajo para listado'!$BC$155:$CB$1048576,MATCH($A1181,'Hoja de Trabajo para listado'!$BC$155:$BC$1048576,0),MATCH((CUADRO!K$4&amp;$E1181),'Hoja de Trabajo para listado'!$BC$151:$CB$151,0)),0)+IFERROR(INDEX('Hoja de Trabajo para listado'!$DE$153:$DG$274,MATCH($A1181,'Hoja de Trabajo para listado'!$DE$153:$DE$1048576,0),MATCH((CUADRO!K$4&amp;$E1181),'Hoja de Trabajo para listado'!$DE$151:$DG$151,0)),0)+IFERROR(INDEX('Hoja de Trabajo para listado'!$CD$155:$DC$1048576,MATCH($A1181,'Hoja de Trabajo para listado'!$CD$155:$CD$1048576,0),MATCH((CUADRO!K$4&amp;$E1181),'Hoja de Trabajo para listado'!$CD$151:$DC$151,0)),0)</f>
        <v>0</v>
      </c>
      <c r="L1181" s="243">
        <f ca="1">+IFERROR(INDEX('Hoja de Trabajo para listado'!$A$155:$Z$1048576,MATCH($A1181,'Hoja de Trabajo para listado'!$A$155:$A$1048576,0),MATCH((CUADRO!L$4&amp;$E1181),'Hoja de Trabajo para listado'!$A$151:$Z$151,0)),0)+IFERROR(INDEX('Hoja de Trabajo para listado'!$AB$155:$BA$1048576,MATCH($A1181,'Hoja de Trabajo para listado'!$AB$155:$AB$1048576,0),MATCH((CUADRO!L$4&amp;$E1181),'Hoja de Trabajo para listado'!$AB$151:$BA$151,0)),0)+IFERROR(INDEX('Hoja de Trabajo para listado'!$BC$155:$CB$1048576,MATCH($A1181,'Hoja de Trabajo para listado'!$BC$155:$BC$1048576,0),MATCH((CUADRO!L$4&amp;$E1181),'Hoja de Trabajo para listado'!$BC$151:$CB$151,0)),0)+IFERROR(INDEX('Hoja de Trabajo para listado'!$DE$153:$DG$274,MATCH($A1181,'Hoja de Trabajo para listado'!$DE$153:$DE$1048576,0),MATCH((CUADRO!L$4&amp;$E1181),'Hoja de Trabajo para listado'!$DE$151:$DG$151,0)),0)+IFERROR(INDEX('Hoja de Trabajo para listado'!$CD$155:$DC$1048576,MATCH($A1181,'Hoja de Trabajo para listado'!$CD$155:$CD$1048576,0),MATCH((CUADRO!L$4&amp;$E1181),'Hoja de Trabajo para listado'!$CD$151:$DC$151,0)),0)</f>
        <v>0</v>
      </c>
      <c r="M1181" s="243">
        <f ca="1">+IFERROR(INDEX('Hoja de Trabajo para listado'!$A$155:$Z$1048576,MATCH($A1181,'Hoja de Trabajo para listado'!$A$155:$A$1048576,0),MATCH((CUADRO!M$4&amp;$E1181),'Hoja de Trabajo para listado'!$A$151:$Z$151,0)),0)+IFERROR(INDEX('Hoja de Trabajo para listado'!$AB$155:$BA$1048576,MATCH($A1181,'Hoja de Trabajo para listado'!$AB$155:$AB$1048576,0),MATCH((CUADRO!M$4&amp;$E1181),'Hoja de Trabajo para listado'!$AB$151:$BA$151,0)),0)+IFERROR(INDEX('Hoja de Trabajo para listado'!$BC$155:$CB$1048576,MATCH($A1181,'Hoja de Trabajo para listado'!$BC$155:$BC$1048576,0),MATCH((CUADRO!M$4&amp;$E1181),'Hoja de Trabajo para listado'!$BC$151:$CB$151,0)),0)+IFERROR(INDEX('Hoja de Trabajo para listado'!$DE$153:$DG$274,MATCH($A1181,'Hoja de Trabajo para listado'!$DE$153:$DE$1048576,0),MATCH((CUADRO!M$4&amp;$E1181),'Hoja de Trabajo para listado'!$DE$151:$DG$151,0)),0)+IFERROR(INDEX('Hoja de Trabajo para listado'!$CD$155:$DC$1048576,MATCH($A1181,'Hoja de Trabajo para listado'!$CD$155:$CD$1048576,0),MATCH((CUADRO!M$4&amp;$E1181),'Hoja de Trabajo para listado'!$CD$151:$DC$151,0)),0)</f>
        <v>0</v>
      </c>
      <c r="N1181" s="243">
        <f ca="1">+IFERROR(INDEX('Hoja de Trabajo para listado'!$A$155:$Z$1048576,MATCH($A1181,'Hoja de Trabajo para listado'!$A$155:$A$1048576,0),MATCH((CUADRO!N$4&amp;$E1181),'Hoja de Trabajo para listado'!$A$151:$Z$151,0)),0)+IFERROR(INDEX('Hoja de Trabajo para listado'!$AB$155:$BA$1048576,MATCH($A1181,'Hoja de Trabajo para listado'!$AB$155:$AB$1048576,0),MATCH((CUADRO!N$4&amp;$E1181),'Hoja de Trabajo para listado'!$AB$151:$BA$151,0)),0)+IFERROR(INDEX('Hoja de Trabajo para listado'!$BC$155:$CB$1048576,MATCH($A1181,'Hoja de Trabajo para listado'!$BC$155:$BC$1048576,0),MATCH((CUADRO!N$4&amp;$E1181),'Hoja de Trabajo para listado'!$BC$151:$CB$151,0)),0)+IFERROR(INDEX('Hoja de Trabajo para listado'!$DE$153:$DG$274,MATCH($A1181,'Hoja de Trabajo para listado'!$DE$153:$DE$1048576,0),MATCH((CUADRO!N$4&amp;$E1181),'Hoja de Trabajo para listado'!$DE$151:$DG$151,0)),0)+IFERROR(INDEX('Hoja de Trabajo para listado'!$CD$155:$DC$1048576,MATCH($A1181,'Hoja de Trabajo para listado'!$CD$155:$CD$1048576,0),MATCH((CUADRO!N$4&amp;$E1181),'Hoja de Trabajo para listado'!$CD$151:$DC$151,0)),0)</f>
        <v>0</v>
      </c>
      <c r="O1181" s="243">
        <f ca="1">+IFERROR(INDEX('Hoja de Trabajo para listado'!$A$155:$Z$1048576,MATCH($A1181,'Hoja de Trabajo para listado'!$A$155:$A$1048576,0),MATCH((CUADRO!O$4&amp;$E1181),'Hoja de Trabajo para listado'!$A$151:$Z$151,0)),0)+IFERROR(INDEX('Hoja de Trabajo para listado'!$AB$155:$BA$1048576,MATCH($A1181,'Hoja de Trabajo para listado'!$AB$155:$AB$1048576,0),MATCH((CUADRO!O$4&amp;$E1181),'Hoja de Trabajo para listado'!$AB$151:$BA$151,0)),0)+IFERROR(INDEX('Hoja de Trabajo para listado'!$BC$155:$CB$1048576,MATCH($A1181,'Hoja de Trabajo para listado'!$BC$155:$BC$1048576,0),MATCH((CUADRO!O$4&amp;$E1181),'Hoja de Trabajo para listado'!$BC$151:$CB$151,0)),0)+IFERROR(INDEX('Hoja de Trabajo para listado'!$DE$153:$DG$274,MATCH($A1181,'Hoja de Trabajo para listado'!$DE$153:$DE$1048576,0),MATCH((CUADRO!O$4&amp;$E1181),'Hoja de Trabajo para listado'!$DE$151:$DG$151,0)),0)+IFERROR(INDEX('Hoja de Trabajo para listado'!$CD$155:$DC$1048576,MATCH($A1181,'Hoja de Trabajo para listado'!$CD$155:$CD$1048576,0),MATCH((CUADRO!O$4&amp;$E1181),'Hoja de Trabajo para listado'!$CD$151:$DC$151,0)),0)</f>
        <v>0</v>
      </c>
      <c r="P1181" s="243">
        <f ca="1">+IFERROR(INDEX('Hoja de Trabajo para listado'!$A$155:$Z$1048576,MATCH($A1181,'Hoja de Trabajo para listado'!$A$155:$A$1048576,0),MATCH((CUADRO!P$4&amp;$E1181),'Hoja de Trabajo para listado'!$A$151:$Z$151,0)),0)+IFERROR(INDEX('Hoja de Trabajo para listado'!$AB$155:$BA$1048576,MATCH($A1181,'Hoja de Trabajo para listado'!$AB$155:$AB$1048576,0),MATCH((CUADRO!P$4&amp;$E1181),'Hoja de Trabajo para listado'!$AB$151:$BA$151,0)),0)+IFERROR(INDEX('Hoja de Trabajo para listado'!$BC$155:$CB$1048576,MATCH($A1181,'Hoja de Trabajo para listado'!$BC$155:$BC$1048576,0),MATCH((CUADRO!P$4&amp;$E1181),'Hoja de Trabajo para listado'!$BC$151:$CB$151,0)),0)+IFERROR(INDEX('Hoja de Trabajo para listado'!$DE$153:$DG$274,MATCH($A1181,'Hoja de Trabajo para listado'!$DE$153:$DE$1048576,0),MATCH((CUADRO!P$4&amp;$E1181),'Hoja de Trabajo para listado'!$DE$151:$DG$151,0)),0)+IFERROR(INDEX('Hoja de Trabajo para listado'!$CD$155:$DC$1048576,MATCH($A1181,'Hoja de Trabajo para listado'!$CD$155:$CD$1048576,0),MATCH((CUADRO!P$4&amp;$E1181),'Hoja de Trabajo para listado'!$CD$151:$DC$151,0)),0)</f>
        <v>0</v>
      </c>
      <c r="Q1181" s="243">
        <f ca="1">+IFERROR(INDEX('Hoja de Trabajo para listado'!$A$155:$Z$1048576,MATCH($A1181,'Hoja de Trabajo para listado'!$A$155:$A$1048576,0),MATCH((CUADRO!Q$4&amp;$E1181),'Hoja de Trabajo para listado'!$A$151:$Z$151,0)),0)+IFERROR(INDEX('Hoja de Trabajo para listado'!$AB$155:$BA$1048576,MATCH($A1181,'Hoja de Trabajo para listado'!$AB$155:$AB$1048576,0),MATCH((CUADRO!Q$4&amp;$E1181),'Hoja de Trabajo para listado'!$AB$151:$BA$151,0)),0)+IFERROR(INDEX('Hoja de Trabajo para listado'!$BC$155:$CB$1048576,MATCH($A1181,'Hoja de Trabajo para listado'!$BC$155:$BC$1048576,0),MATCH((CUADRO!Q$4&amp;$E1181),'Hoja de Trabajo para listado'!$BC$151:$CB$151,0)),0)+IFERROR(INDEX('Hoja de Trabajo para listado'!$DE$153:$DG$274,MATCH($A1181,'Hoja de Trabajo para listado'!$DE$153:$DE$1048576,0),MATCH((CUADRO!Q$4&amp;$E1181),'Hoja de Trabajo para listado'!$DE$151:$DG$151,0)),0)+IFERROR(INDEX('Hoja de Trabajo para listado'!$CD$155:$DC$1048576,MATCH($A1181,'Hoja de Trabajo para listado'!$CD$155:$CD$1048576,0),MATCH((CUADRO!Q$4&amp;$E1181),'Hoja de Trabajo para listado'!$CD$151:$DC$151,0)),0)</f>
        <v>0</v>
      </c>
      <c r="R1181" s="243">
        <f t="shared" ca="1" si="43"/>
        <v>0</v>
      </c>
      <c r="S1181" s="243"/>
      <c r="T1181" s="243">
        <f ca="1">+T1182</f>
        <v>5391499.8599999994</v>
      </c>
      <c r="U1181" s="242">
        <f t="shared" si="44"/>
        <v>1</v>
      </c>
      <c r="V1181" s="333" t="str">
        <f>+VLOOKUP(A1181,bd_lista!$A$3:$E$592,5,FALSE)</f>
        <v>Órgano Ejecutivo</v>
      </c>
      <c r="W1181" s="387" t="str">
        <f>+V1181</f>
        <v>Órgano Ejecutivo</v>
      </c>
      <c r="X1181" s="242" t="str">
        <f>+A1181</f>
        <v>99 - 04</v>
      </c>
      <c r="Y1181" s="242" t="str">
        <f>+VLOOKUP(X1181,bd_lista!$A$3:$C$592,3,FALSE)</f>
        <v>Dirección General de Administración y Finanzas Territoriales</v>
      </c>
      <c r="Z1181" s="294" t="str">
        <f>+X1181</f>
        <v>99 - 04</v>
      </c>
      <c r="AA1181" s="246" t="str">
        <f>+Y1181</f>
        <v>Dirección General de Administración y Finanzas Territoriales</v>
      </c>
    </row>
    <row r="1182" spans="1:27" ht="15" customHeight="1">
      <c r="A1182" s="377" t="s">
        <v>544</v>
      </c>
      <c r="B1182" s="393"/>
      <c r="C1182" s="247" t="str">
        <f>+VLOOKUP(A1182,bd_lista!$A$3:$C$592,3,FALSE)</f>
        <v>Dirección General de Administración y Finanzas Territoriales</v>
      </c>
      <c r="D1182" s="390"/>
      <c r="E1182" s="333" t="s">
        <v>1305</v>
      </c>
      <c r="F1182" s="243">
        <f ca="1">+IFERROR(INDEX('Hoja de Trabajo para listado'!$A$155:$Z$1048576,MATCH($A1182,'Hoja de Trabajo para listado'!$A$155:$A$1048576,0),MATCH((CUADRO!F$4&amp;$E1182),'Hoja de Trabajo para listado'!$A$151:$Z$151,0)),0)+IFERROR(INDEX('Hoja de Trabajo para listado'!$AB$155:$BA$1048576,MATCH($A1182,'Hoja de Trabajo para listado'!$AB$155:$AB$1048576,0),MATCH((CUADRO!F$4&amp;$E1182),'Hoja de Trabajo para listado'!$AB$151:$BA$151,0)),0)+IFERROR(INDEX('Hoja de Trabajo para listado'!$BC$155:$CB$1048576,MATCH($A1182,'Hoja de Trabajo para listado'!$BC$155:$BC$1048576,0),MATCH((CUADRO!F$4&amp;$E1182),'Hoja de Trabajo para listado'!$BC$151:$CB$151,0)),0)+IFERROR(INDEX('Hoja de Trabajo para listado'!$DE$153:$DG$274,MATCH($A1182,'Hoja de Trabajo para listado'!$DE$153:$DE$1048576,0),MATCH((CUADRO!F$4&amp;$E1182),'Hoja de Trabajo para listado'!$DE$151:$DG$151,0)),0)+IFERROR(INDEX('Hoja de Trabajo para listado'!$CD$155:$DC$1048576,MATCH($A1182,'Hoja de Trabajo para listado'!$CD$155:$CD$1048576,0),MATCH((CUADRO!F$4&amp;$E1182),'Hoja de Trabajo para listado'!$CD$151:$DC$151,0)),0)</f>
        <v>614421.88</v>
      </c>
      <c r="G1182" s="243">
        <f ca="1">+IFERROR(INDEX('Hoja de Trabajo para listado'!$A$155:$Z$1048576,MATCH($A1182,'Hoja de Trabajo para listado'!$A$155:$A$1048576,0),MATCH((CUADRO!G$4&amp;$E1182),'Hoja de Trabajo para listado'!$A$151:$Z$151,0)),0)+IFERROR(INDEX('Hoja de Trabajo para listado'!$AB$155:$BA$1048576,MATCH($A1182,'Hoja de Trabajo para listado'!$AB$155:$AB$1048576,0),MATCH((CUADRO!G$4&amp;$E1182),'Hoja de Trabajo para listado'!$AB$151:$BA$151,0)),0)+IFERROR(INDEX('Hoja de Trabajo para listado'!$BC$155:$CB$1048576,MATCH($A1182,'Hoja de Trabajo para listado'!$BC$155:$BC$1048576,0),MATCH((CUADRO!G$4&amp;$E1182),'Hoja de Trabajo para listado'!$BC$151:$CB$151,0)),0)+IFERROR(INDEX('Hoja de Trabajo para listado'!$DE$153:$DG$274,MATCH($A1182,'Hoja de Trabajo para listado'!$DE$153:$DE$1048576,0),MATCH((CUADRO!G$4&amp;$E1182),'Hoja de Trabajo para listado'!$DE$151:$DG$151,0)),0)+IFERROR(INDEX('Hoja de Trabajo para listado'!$CD$155:$DC$1048576,MATCH($A1182,'Hoja de Trabajo para listado'!$CD$155:$CD$1048576,0),MATCH((CUADRO!G$4&amp;$E1182),'Hoja de Trabajo para listado'!$CD$151:$DC$151,0)),0)</f>
        <v>2506506.61</v>
      </c>
      <c r="H1182" s="243">
        <f ca="1">+IFERROR(INDEX('Hoja de Trabajo para listado'!$A$155:$Z$1048576,MATCH($A1182,'Hoja de Trabajo para listado'!$A$155:$A$1048576,0),MATCH((CUADRO!H$4&amp;$E1182),'Hoja de Trabajo para listado'!$A$151:$Z$151,0)),0)+IFERROR(INDEX('Hoja de Trabajo para listado'!$AB$155:$BA$1048576,MATCH($A1182,'Hoja de Trabajo para listado'!$AB$155:$AB$1048576,0),MATCH((CUADRO!H$4&amp;$E1182),'Hoja de Trabajo para listado'!$AB$151:$BA$151,0)),0)+IFERROR(INDEX('Hoja de Trabajo para listado'!$BC$155:$CB$1048576,MATCH($A1182,'Hoja de Trabajo para listado'!$BC$155:$BC$1048576,0),MATCH((CUADRO!H$4&amp;$E1182),'Hoja de Trabajo para listado'!$BC$151:$CB$151,0)),0)+IFERROR(INDEX('Hoja de Trabajo para listado'!$DE$153:$DG$274,MATCH($A1182,'Hoja de Trabajo para listado'!$DE$153:$DE$1048576,0),MATCH((CUADRO!H$4&amp;$E1182),'Hoja de Trabajo para listado'!$DE$151:$DG$151,0)),0)+IFERROR(INDEX('Hoja de Trabajo para listado'!$CD$155:$DC$1048576,MATCH($A1182,'Hoja de Trabajo para listado'!$CD$155:$CD$1048576,0),MATCH((CUADRO!H$4&amp;$E1182),'Hoja de Trabajo para listado'!$CD$151:$DC$151,0)),0)</f>
        <v>1763744.74</v>
      </c>
      <c r="I1182" s="243">
        <f ca="1">+IFERROR(INDEX('Hoja de Trabajo para listado'!$A$155:$Z$1048576,MATCH($A1182,'Hoja de Trabajo para listado'!$A$155:$A$1048576,0),MATCH((CUADRO!I$4&amp;$E1182),'Hoja de Trabajo para listado'!$A$151:$Z$151,0)),0)+IFERROR(INDEX('Hoja de Trabajo para listado'!$AB$155:$BA$1048576,MATCH($A1182,'Hoja de Trabajo para listado'!$AB$155:$AB$1048576,0),MATCH((CUADRO!I$4&amp;$E1182),'Hoja de Trabajo para listado'!$AB$151:$BA$151,0)),0)+IFERROR(INDEX('Hoja de Trabajo para listado'!$BC$155:$CB$1048576,MATCH($A1182,'Hoja de Trabajo para listado'!$BC$155:$BC$1048576,0),MATCH((CUADRO!I$4&amp;$E1182),'Hoja de Trabajo para listado'!$BC$151:$CB$151,0)),0)+IFERROR(INDEX('Hoja de Trabajo para listado'!$DE$153:$DG$274,MATCH($A1182,'Hoja de Trabajo para listado'!$DE$153:$DE$1048576,0),MATCH((CUADRO!I$4&amp;$E1182),'Hoja de Trabajo para listado'!$DE$151:$DG$151,0)),0)+IFERROR(INDEX('Hoja de Trabajo para listado'!$CD$155:$DC$1048576,MATCH($A1182,'Hoja de Trabajo para listado'!$CD$155:$CD$1048576,0),MATCH((CUADRO!I$4&amp;$E1182),'Hoja de Trabajo para listado'!$CD$151:$DC$151,0)),0)</f>
        <v>503359.45000000007</v>
      </c>
      <c r="J1182" s="243">
        <f ca="1">+IFERROR(INDEX('Hoja de Trabajo para listado'!$A$155:$Z$1048576,MATCH($A1182,'Hoja de Trabajo para listado'!$A$155:$A$1048576,0),MATCH((CUADRO!J$4&amp;$E1182),'Hoja de Trabajo para listado'!$A$151:$Z$151,0)),0)+IFERROR(INDEX('Hoja de Trabajo para listado'!$AB$155:$BA$1048576,MATCH($A1182,'Hoja de Trabajo para listado'!$AB$155:$AB$1048576,0),MATCH((CUADRO!J$4&amp;$E1182),'Hoja de Trabajo para listado'!$AB$151:$BA$151,0)),0)+IFERROR(INDEX('Hoja de Trabajo para listado'!$BC$155:$CB$1048576,MATCH($A1182,'Hoja de Trabajo para listado'!$BC$155:$BC$1048576,0),MATCH((CUADRO!J$4&amp;$E1182),'Hoja de Trabajo para listado'!$BC$151:$CB$151,0)),0)+IFERROR(INDEX('Hoja de Trabajo para listado'!$DE$153:$DG$274,MATCH($A1182,'Hoja de Trabajo para listado'!$DE$153:$DE$1048576,0),MATCH((CUADRO!J$4&amp;$E1182),'Hoja de Trabajo para listado'!$DE$151:$DG$151,0)),0)+IFERROR(INDEX('Hoja de Trabajo para listado'!$CD$155:$DC$1048576,MATCH($A1182,'Hoja de Trabajo para listado'!$CD$155:$CD$1048576,0),MATCH((CUADRO!J$4&amp;$E1182),'Hoja de Trabajo para listado'!$CD$151:$DC$151,0)),0)</f>
        <v>3467.1800000000003</v>
      </c>
      <c r="K1182" s="243">
        <f ca="1">+IFERROR(INDEX('Hoja de Trabajo para listado'!$A$155:$Z$1048576,MATCH($A1182,'Hoja de Trabajo para listado'!$A$155:$A$1048576,0),MATCH((CUADRO!K$4&amp;$E1182),'Hoja de Trabajo para listado'!$A$151:$Z$151,0)),0)+IFERROR(INDEX('Hoja de Trabajo para listado'!$AB$155:$BA$1048576,MATCH($A1182,'Hoja de Trabajo para listado'!$AB$155:$AB$1048576,0),MATCH((CUADRO!K$4&amp;$E1182),'Hoja de Trabajo para listado'!$AB$151:$BA$151,0)),0)+IFERROR(INDEX('Hoja de Trabajo para listado'!$BC$155:$CB$1048576,MATCH($A1182,'Hoja de Trabajo para listado'!$BC$155:$BC$1048576,0),MATCH((CUADRO!K$4&amp;$E1182),'Hoja de Trabajo para listado'!$BC$151:$CB$151,0)),0)+IFERROR(INDEX('Hoja de Trabajo para listado'!$DE$153:$DG$274,MATCH($A1182,'Hoja de Trabajo para listado'!$DE$153:$DE$1048576,0),MATCH((CUADRO!K$4&amp;$E1182),'Hoja de Trabajo para listado'!$DE$151:$DG$151,0)),0)+IFERROR(INDEX('Hoja de Trabajo para listado'!$CD$155:$DC$1048576,MATCH($A1182,'Hoja de Trabajo para listado'!$CD$155:$CD$1048576,0),MATCH((CUADRO!K$4&amp;$E1182),'Hoja de Trabajo para listado'!$CD$151:$DC$151,0)),0)</f>
        <v>0</v>
      </c>
      <c r="L1182" s="243">
        <f ca="1">+IFERROR(INDEX('Hoja de Trabajo para listado'!$A$155:$Z$1048576,MATCH($A1182,'Hoja de Trabajo para listado'!$A$155:$A$1048576,0),MATCH((CUADRO!L$4&amp;$E1182),'Hoja de Trabajo para listado'!$A$151:$Z$151,0)),0)+IFERROR(INDEX('Hoja de Trabajo para listado'!$AB$155:$BA$1048576,MATCH($A1182,'Hoja de Trabajo para listado'!$AB$155:$AB$1048576,0),MATCH((CUADRO!L$4&amp;$E1182),'Hoja de Trabajo para listado'!$AB$151:$BA$151,0)),0)+IFERROR(INDEX('Hoja de Trabajo para listado'!$BC$155:$CB$1048576,MATCH($A1182,'Hoja de Trabajo para listado'!$BC$155:$BC$1048576,0),MATCH((CUADRO!L$4&amp;$E1182),'Hoja de Trabajo para listado'!$BC$151:$CB$151,0)),0)+IFERROR(INDEX('Hoja de Trabajo para listado'!$DE$153:$DG$274,MATCH($A1182,'Hoja de Trabajo para listado'!$DE$153:$DE$1048576,0),MATCH((CUADRO!L$4&amp;$E1182),'Hoja de Trabajo para listado'!$DE$151:$DG$151,0)),0)+IFERROR(INDEX('Hoja de Trabajo para listado'!$CD$155:$DC$1048576,MATCH($A1182,'Hoja de Trabajo para listado'!$CD$155:$CD$1048576,0),MATCH((CUADRO!L$4&amp;$E1182),'Hoja de Trabajo para listado'!$CD$151:$DC$151,0)),0)</f>
        <v>0</v>
      </c>
      <c r="M1182" s="243">
        <f ca="1">+IFERROR(INDEX('Hoja de Trabajo para listado'!$A$155:$Z$1048576,MATCH($A1182,'Hoja de Trabajo para listado'!$A$155:$A$1048576,0),MATCH((CUADRO!M$4&amp;$E1182),'Hoja de Trabajo para listado'!$A$151:$Z$151,0)),0)+IFERROR(INDEX('Hoja de Trabajo para listado'!$AB$155:$BA$1048576,MATCH($A1182,'Hoja de Trabajo para listado'!$AB$155:$AB$1048576,0),MATCH((CUADRO!M$4&amp;$E1182),'Hoja de Trabajo para listado'!$AB$151:$BA$151,0)),0)+IFERROR(INDEX('Hoja de Trabajo para listado'!$BC$155:$CB$1048576,MATCH($A1182,'Hoja de Trabajo para listado'!$BC$155:$BC$1048576,0),MATCH((CUADRO!M$4&amp;$E1182),'Hoja de Trabajo para listado'!$BC$151:$CB$151,0)),0)+IFERROR(INDEX('Hoja de Trabajo para listado'!$DE$153:$DG$274,MATCH($A1182,'Hoja de Trabajo para listado'!$DE$153:$DE$1048576,0),MATCH((CUADRO!M$4&amp;$E1182),'Hoja de Trabajo para listado'!$DE$151:$DG$151,0)),0)+IFERROR(INDEX('Hoja de Trabajo para listado'!$CD$155:$DC$1048576,MATCH($A1182,'Hoja de Trabajo para listado'!$CD$155:$CD$1048576,0),MATCH((CUADRO!M$4&amp;$E1182),'Hoja de Trabajo para listado'!$CD$151:$DC$151,0)),0)</f>
        <v>0</v>
      </c>
      <c r="N1182" s="243">
        <f ca="1">+IFERROR(INDEX('Hoja de Trabajo para listado'!$A$155:$Z$1048576,MATCH($A1182,'Hoja de Trabajo para listado'!$A$155:$A$1048576,0),MATCH((CUADRO!N$4&amp;$E1182),'Hoja de Trabajo para listado'!$A$151:$Z$151,0)),0)+IFERROR(INDEX('Hoja de Trabajo para listado'!$AB$155:$BA$1048576,MATCH($A1182,'Hoja de Trabajo para listado'!$AB$155:$AB$1048576,0),MATCH((CUADRO!N$4&amp;$E1182),'Hoja de Trabajo para listado'!$AB$151:$BA$151,0)),0)+IFERROR(INDEX('Hoja de Trabajo para listado'!$BC$155:$CB$1048576,MATCH($A1182,'Hoja de Trabajo para listado'!$BC$155:$BC$1048576,0),MATCH((CUADRO!N$4&amp;$E1182),'Hoja de Trabajo para listado'!$BC$151:$CB$151,0)),0)+IFERROR(INDEX('Hoja de Trabajo para listado'!$DE$153:$DG$274,MATCH($A1182,'Hoja de Trabajo para listado'!$DE$153:$DE$1048576,0),MATCH((CUADRO!N$4&amp;$E1182),'Hoja de Trabajo para listado'!$DE$151:$DG$151,0)),0)+IFERROR(INDEX('Hoja de Trabajo para listado'!$CD$155:$DC$1048576,MATCH($A1182,'Hoja de Trabajo para listado'!$CD$155:$CD$1048576,0),MATCH((CUADRO!N$4&amp;$E1182),'Hoja de Trabajo para listado'!$CD$151:$DC$151,0)),0)</f>
        <v>0</v>
      </c>
      <c r="O1182" s="243">
        <f ca="1">+IFERROR(INDEX('Hoja de Trabajo para listado'!$A$155:$Z$1048576,MATCH($A1182,'Hoja de Trabajo para listado'!$A$155:$A$1048576,0),MATCH((CUADRO!O$4&amp;$E1182),'Hoja de Trabajo para listado'!$A$151:$Z$151,0)),0)+IFERROR(INDEX('Hoja de Trabajo para listado'!$AB$155:$BA$1048576,MATCH($A1182,'Hoja de Trabajo para listado'!$AB$155:$AB$1048576,0),MATCH((CUADRO!O$4&amp;$E1182),'Hoja de Trabajo para listado'!$AB$151:$BA$151,0)),0)+IFERROR(INDEX('Hoja de Trabajo para listado'!$BC$155:$CB$1048576,MATCH($A1182,'Hoja de Trabajo para listado'!$BC$155:$BC$1048576,0),MATCH((CUADRO!O$4&amp;$E1182),'Hoja de Trabajo para listado'!$BC$151:$CB$151,0)),0)+IFERROR(INDEX('Hoja de Trabajo para listado'!$DE$153:$DG$274,MATCH($A1182,'Hoja de Trabajo para listado'!$DE$153:$DE$1048576,0),MATCH((CUADRO!O$4&amp;$E1182),'Hoja de Trabajo para listado'!$DE$151:$DG$151,0)),0)+IFERROR(INDEX('Hoja de Trabajo para listado'!$CD$155:$DC$1048576,MATCH($A1182,'Hoja de Trabajo para listado'!$CD$155:$CD$1048576,0),MATCH((CUADRO!O$4&amp;$E1182),'Hoja de Trabajo para listado'!$CD$151:$DC$151,0)),0)</f>
        <v>0</v>
      </c>
      <c r="P1182" s="243">
        <f ca="1">+IFERROR(INDEX('Hoja de Trabajo para listado'!$A$155:$Z$1048576,MATCH($A1182,'Hoja de Trabajo para listado'!$A$155:$A$1048576,0),MATCH((CUADRO!P$4&amp;$E1182),'Hoja de Trabajo para listado'!$A$151:$Z$151,0)),0)+IFERROR(INDEX('Hoja de Trabajo para listado'!$AB$155:$BA$1048576,MATCH($A1182,'Hoja de Trabajo para listado'!$AB$155:$AB$1048576,0),MATCH((CUADRO!P$4&amp;$E1182),'Hoja de Trabajo para listado'!$AB$151:$BA$151,0)),0)+IFERROR(INDEX('Hoja de Trabajo para listado'!$BC$155:$CB$1048576,MATCH($A1182,'Hoja de Trabajo para listado'!$BC$155:$BC$1048576,0),MATCH((CUADRO!P$4&amp;$E1182),'Hoja de Trabajo para listado'!$BC$151:$CB$151,0)),0)+IFERROR(INDEX('Hoja de Trabajo para listado'!$DE$153:$DG$274,MATCH($A1182,'Hoja de Trabajo para listado'!$DE$153:$DE$1048576,0),MATCH((CUADRO!P$4&amp;$E1182),'Hoja de Trabajo para listado'!$DE$151:$DG$151,0)),0)+IFERROR(INDEX('Hoja de Trabajo para listado'!$CD$155:$DC$1048576,MATCH($A1182,'Hoja de Trabajo para listado'!$CD$155:$CD$1048576,0),MATCH((CUADRO!P$4&amp;$E1182),'Hoja de Trabajo para listado'!$CD$151:$DC$151,0)),0)</f>
        <v>0</v>
      </c>
      <c r="Q1182" s="243">
        <f ca="1">+IFERROR(INDEX('Hoja de Trabajo para listado'!$A$155:$Z$1048576,MATCH($A1182,'Hoja de Trabajo para listado'!$A$155:$A$1048576,0),MATCH((CUADRO!Q$4&amp;$E1182),'Hoja de Trabajo para listado'!$A$151:$Z$151,0)),0)+IFERROR(INDEX('Hoja de Trabajo para listado'!$AB$155:$BA$1048576,MATCH($A1182,'Hoja de Trabajo para listado'!$AB$155:$AB$1048576,0),MATCH((CUADRO!Q$4&amp;$E1182),'Hoja de Trabajo para listado'!$AB$151:$BA$151,0)),0)+IFERROR(INDEX('Hoja de Trabajo para listado'!$BC$155:$CB$1048576,MATCH($A1182,'Hoja de Trabajo para listado'!$BC$155:$BC$1048576,0),MATCH((CUADRO!Q$4&amp;$E1182),'Hoja de Trabajo para listado'!$BC$151:$CB$151,0)),0)+IFERROR(INDEX('Hoja de Trabajo para listado'!$DE$153:$DG$274,MATCH($A1182,'Hoja de Trabajo para listado'!$DE$153:$DE$1048576,0),MATCH((CUADRO!Q$4&amp;$E1182),'Hoja de Trabajo para listado'!$DE$151:$DG$151,0)),0)+IFERROR(INDEX('Hoja de Trabajo para listado'!$CD$155:$DC$1048576,MATCH($A1182,'Hoja de Trabajo para listado'!$CD$155:$CD$1048576,0),MATCH((CUADRO!Q$4&amp;$E1182),'Hoja de Trabajo para listado'!$CD$151:$DC$151,0)),0)</f>
        <v>0</v>
      </c>
      <c r="R1182" s="243">
        <f t="shared" ca="1" si="43"/>
        <v>5391499.8599999994</v>
      </c>
      <c r="S1182" s="243">
        <f ca="1">+R1181+R1182</f>
        <v>5391499.8599999994</v>
      </c>
      <c r="T1182" s="243">
        <f ca="1">+S1182</f>
        <v>5391499.8599999994</v>
      </c>
      <c r="U1182" s="242">
        <f t="shared" si="44"/>
        <v>2</v>
      </c>
      <c r="V1182" s="333" t="str">
        <f>+VLOOKUP(A1182,bd_lista!$A$3:$E$592,5,FALSE)</f>
        <v>Órgano Ejecutivo</v>
      </c>
      <c r="W1182" s="388"/>
      <c r="X1182" s="242" t="str">
        <f>+A1182</f>
        <v>99 - 04</v>
      </c>
      <c r="Y1182" s="242" t="str">
        <f>+VLOOKUP(X1182,bd_lista!$A$3:$C$592,3,FALSE)</f>
        <v>Dirección General de Administración y Finanzas Territoriales</v>
      </c>
      <c r="Z1182" s="292"/>
      <c r="AA1182" s="246"/>
    </row>
    <row r="1183" spans="1:27">
      <c r="D1183" s="336"/>
    </row>
  </sheetData>
  <autoFilter ref="A4:AA1182" xr:uid="{E5FFFC49-AB01-4026-894C-A597054DDD30}">
    <filterColumn colId="19">
      <filters>
        <filter val="1,014,171.19"/>
        <filter val="1,027,529.21"/>
        <filter val="1,030.86"/>
        <filter val="1,081.60"/>
        <filter val="1,117.57"/>
        <filter val="1,146,291,313.27"/>
        <filter val="1,148,181.37"/>
        <filter val="1,221,133.50"/>
        <filter val="1,269,417,852.61"/>
        <filter val="1,297,547.81"/>
        <filter val="1,375,841.87"/>
        <filter val="1,389,845.00"/>
        <filter val="1,517,574.00"/>
        <filter val="1,543,398.17"/>
        <filter val="1,567,370.33"/>
        <filter val="1,772,869.75"/>
        <filter val="1,953,203.00"/>
        <filter val="10,141.90"/>
        <filter val="10,567,703.60"/>
        <filter val="103,675.90"/>
        <filter val="109.06"/>
        <filter val="11,009.93"/>
        <filter val="11,213.01"/>
        <filter val="11,282,155.00"/>
        <filter val="12,366,437.04"/>
        <filter val="124,788.07"/>
        <filter val="125,000.00"/>
        <filter val="13,197.43"/>
        <filter val="13,222.66"/>
        <filter val="14,271.40"/>
        <filter val="14,277,378.79"/>
        <filter val="142,674.98"/>
        <filter val="15,223.74"/>
        <filter val="15,958,874.09"/>
        <filter val="15.46"/>
        <filter val="159,847.50"/>
        <filter val="16,481.29"/>
        <filter val="16,773,995.83"/>
        <filter val="17,527,393.46"/>
        <filter val="174,492.60"/>
        <filter val="18,683,118.63"/>
        <filter val="189,923,265.13"/>
        <filter val="19,000.00"/>
        <filter val="190,933.76"/>
        <filter val="195.50"/>
        <filter val="197,898.62"/>
        <filter val="199,244,957.05"/>
        <filter val="2,270,131,895.97"/>
        <filter val="2,643,263.83"/>
        <filter val="2,675,420.54"/>
        <filter val="2,808,467.58"/>
        <filter val="20,780,874.00"/>
        <filter val="207,896,218.13"/>
        <filter val="21,069.37"/>
        <filter val="214,456,805.81"/>
        <filter val="238,565.63"/>
        <filter val="239,251.43"/>
        <filter val="24,306,900.39"/>
        <filter val="248,120.14"/>
        <filter val="25,161,906.28"/>
        <filter val="26,673.55"/>
        <filter val="278,295,127.63"/>
        <filter val="28,067.81"/>
        <filter val="287,086.25"/>
        <filter val="289,455.46"/>
        <filter val="3,263,614.33"/>
        <filter val="3,337.50"/>
        <filter val="335,316,354.57"/>
        <filter val="346,281.10"/>
        <filter val="35,518.37"/>
        <filter val="37,881,790.53"/>
        <filter val="4,028.80"/>
        <filter val="4,110.90"/>
        <filter val="4,212.10"/>
        <filter val="4,386,500.00"/>
        <filter val="4,511.25"/>
        <filter val="4,967,523.96"/>
        <filter val="42,449.70"/>
        <filter val="420,367.10"/>
        <filter val="43,323.53"/>
        <filter val="43,658.48"/>
        <filter val="435.10"/>
        <filter val="463.00"/>
        <filter val="469,782,169.62"/>
        <filter val="5,159,793.21"/>
        <filter val="5,280.16"/>
        <filter val="5,289.39"/>
        <filter val="5,391,499.86"/>
        <filter val="5,517.03"/>
        <filter val="5,661,006.08"/>
        <filter val="5,849,889.73"/>
        <filter val="5,894,413.25"/>
        <filter val="5.65"/>
        <filter val="518,452.88"/>
        <filter val="53,028,731.90"/>
        <filter val="55,168,637.83"/>
        <filter val="56,840.08"/>
        <filter val="57.98"/>
        <filter val="571,207.05"/>
        <filter val="6,125.58"/>
        <filter val="6,330,832.76"/>
        <filter val="6,402,871.59"/>
        <filter val="6,531,178.98"/>
        <filter val="6,621.85"/>
        <filter val="6,688.99"/>
        <filter val="6,705.82"/>
        <filter val="6,903,628.97"/>
        <filter val="6,987.05"/>
        <filter val="60.03"/>
        <filter val="62,551.33"/>
        <filter val="68,428.50"/>
        <filter val="7,154,493.23"/>
        <filter val="7,252,094.69"/>
        <filter val="710.67"/>
        <filter val="74,564.10"/>
        <filter val="779,262.44"/>
        <filter val="780,446.68"/>
        <filter val="8,305.48"/>
        <filter val="8,371,489.40"/>
        <filter val="8,525.57"/>
        <filter val="849,260.43"/>
        <filter val="85.00"/>
        <filter val="857,636.53"/>
        <filter val="88,202.80"/>
        <filter val="9,387,356.79"/>
        <filter val="9,455,613.22"/>
        <filter val="962,125.34"/>
      </filters>
    </filterColumn>
    <filterColumn colId="21">
      <filters>
        <filter val="Empresas Nacionales"/>
        <filter val="Instituciones Descentralizadas"/>
        <filter val="Órgano Ejecutivo"/>
      </filters>
    </filterColumn>
  </autoFilter>
  <sortState xmlns:xlrd2="http://schemas.microsoft.com/office/spreadsheetml/2017/richdata2" ref="A5:AA1182">
    <sortCondition ref="A5:A1182"/>
  </sortState>
  <mergeCells count="1767">
    <mergeCell ref="B67:B68"/>
    <mergeCell ref="B69:B70"/>
    <mergeCell ref="B71:B72"/>
    <mergeCell ref="B73:B74"/>
    <mergeCell ref="B75:B76"/>
    <mergeCell ref="B77:B78"/>
    <mergeCell ref="B55:B56"/>
    <mergeCell ref="B57:B58"/>
    <mergeCell ref="B59:B60"/>
    <mergeCell ref="B61:B62"/>
    <mergeCell ref="B63:B64"/>
    <mergeCell ref="B65:B66"/>
    <mergeCell ref="B29:B30"/>
    <mergeCell ref="B31:B32"/>
    <mergeCell ref="B47:B48"/>
    <mergeCell ref="B49:B50"/>
    <mergeCell ref="B51:B52"/>
    <mergeCell ref="B53:B54"/>
    <mergeCell ref="B41:B42"/>
    <mergeCell ref="B43:B44"/>
    <mergeCell ref="B45:B46"/>
    <mergeCell ref="B103:B104"/>
    <mergeCell ref="B105:B106"/>
    <mergeCell ref="B107:B108"/>
    <mergeCell ref="B109:B110"/>
    <mergeCell ref="B111:B112"/>
    <mergeCell ref="B113:B114"/>
    <mergeCell ref="B91:B92"/>
    <mergeCell ref="B93:B94"/>
    <mergeCell ref="B95:B96"/>
    <mergeCell ref="B97:B98"/>
    <mergeCell ref="B99:B100"/>
    <mergeCell ref="B101:B102"/>
    <mergeCell ref="B79:B80"/>
    <mergeCell ref="B81:B82"/>
    <mergeCell ref="B83:B84"/>
    <mergeCell ref="B85:B86"/>
    <mergeCell ref="B87:B88"/>
    <mergeCell ref="B89:B90"/>
    <mergeCell ref="B139:B140"/>
    <mergeCell ref="B141:B142"/>
    <mergeCell ref="B143:B144"/>
    <mergeCell ref="B145:B146"/>
    <mergeCell ref="B147:B148"/>
    <mergeCell ref="B149:B150"/>
    <mergeCell ref="B127:B128"/>
    <mergeCell ref="B129:B130"/>
    <mergeCell ref="B131:B132"/>
    <mergeCell ref="B133:B134"/>
    <mergeCell ref="B135:B136"/>
    <mergeCell ref="B137:B138"/>
    <mergeCell ref="B115:B116"/>
    <mergeCell ref="B117:B118"/>
    <mergeCell ref="B119:B120"/>
    <mergeCell ref="B121:B122"/>
    <mergeCell ref="B123:B124"/>
    <mergeCell ref="B125:B126"/>
    <mergeCell ref="B175:B176"/>
    <mergeCell ref="B177:B178"/>
    <mergeCell ref="B179:B180"/>
    <mergeCell ref="B181:B182"/>
    <mergeCell ref="B183:B184"/>
    <mergeCell ref="B185:B186"/>
    <mergeCell ref="B163:B164"/>
    <mergeCell ref="B165:B166"/>
    <mergeCell ref="B167:B168"/>
    <mergeCell ref="B169:B170"/>
    <mergeCell ref="B171:B172"/>
    <mergeCell ref="B173:B174"/>
    <mergeCell ref="B151:B152"/>
    <mergeCell ref="B153:B154"/>
    <mergeCell ref="B155:B156"/>
    <mergeCell ref="B157:B158"/>
    <mergeCell ref="B159:B160"/>
    <mergeCell ref="B161:B162"/>
    <mergeCell ref="B211:B212"/>
    <mergeCell ref="B213:B214"/>
    <mergeCell ref="B215:B216"/>
    <mergeCell ref="B217:B218"/>
    <mergeCell ref="B219:B220"/>
    <mergeCell ref="B221:B222"/>
    <mergeCell ref="B199:B200"/>
    <mergeCell ref="B201:B202"/>
    <mergeCell ref="B203:B204"/>
    <mergeCell ref="B205:B206"/>
    <mergeCell ref="B207:B208"/>
    <mergeCell ref="B209:B210"/>
    <mergeCell ref="B187:B188"/>
    <mergeCell ref="B189:B190"/>
    <mergeCell ref="B191:B192"/>
    <mergeCell ref="B193:B194"/>
    <mergeCell ref="B195:B196"/>
    <mergeCell ref="B197:B198"/>
    <mergeCell ref="B247:B248"/>
    <mergeCell ref="B249:B250"/>
    <mergeCell ref="B251:B252"/>
    <mergeCell ref="B253:B254"/>
    <mergeCell ref="B255:B256"/>
    <mergeCell ref="B257:B258"/>
    <mergeCell ref="B235:B236"/>
    <mergeCell ref="B237:B238"/>
    <mergeCell ref="B239:B240"/>
    <mergeCell ref="B241:B242"/>
    <mergeCell ref="B243:B244"/>
    <mergeCell ref="B245:B246"/>
    <mergeCell ref="B223:B224"/>
    <mergeCell ref="B225:B226"/>
    <mergeCell ref="B227:B228"/>
    <mergeCell ref="B229:B230"/>
    <mergeCell ref="B231:B232"/>
    <mergeCell ref="B233:B234"/>
    <mergeCell ref="B283:B284"/>
    <mergeCell ref="B287:B288"/>
    <mergeCell ref="B289:B290"/>
    <mergeCell ref="B291:B292"/>
    <mergeCell ref="B293:B294"/>
    <mergeCell ref="B295:B296"/>
    <mergeCell ref="B271:B272"/>
    <mergeCell ref="B273:B274"/>
    <mergeCell ref="B275:B276"/>
    <mergeCell ref="B277:B278"/>
    <mergeCell ref="B279:B280"/>
    <mergeCell ref="B281:B282"/>
    <mergeCell ref="B259:B260"/>
    <mergeCell ref="B261:B262"/>
    <mergeCell ref="B263:B264"/>
    <mergeCell ref="B265:B266"/>
    <mergeCell ref="B267:B268"/>
    <mergeCell ref="B269:B270"/>
    <mergeCell ref="B285:B286"/>
    <mergeCell ref="B321:B322"/>
    <mergeCell ref="B323:B324"/>
    <mergeCell ref="B325:B326"/>
    <mergeCell ref="B327:B328"/>
    <mergeCell ref="B329:B330"/>
    <mergeCell ref="B331:B332"/>
    <mergeCell ref="B309:B310"/>
    <mergeCell ref="B311:B312"/>
    <mergeCell ref="B313:B314"/>
    <mergeCell ref="B315:B316"/>
    <mergeCell ref="B317:B318"/>
    <mergeCell ref="B319:B320"/>
    <mergeCell ref="B297:B298"/>
    <mergeCell ref="B299:B300"/>
    <mergeCell ref="B301:B302"/>
    <mergeCell ref="B303:B304"/>
    <mergeCell ref="B305:B306"/>
    <mergeCell ref="B307:B308"/>
    <mergeCell ref="B357:B358"/>
    <mergeCell ref="B359:B360"/>
    <mergeCell ref="B361:B362"/>
    <mergeCell ref="B363:B364"/>
    <mergeCell ref="B365:B366"/>
    <mergeCell ref="B367:B368"/>
    <mergeCell ref="B345:B346"/>
    <mergeCell ref="B347:B348"/>
    <mergeCell ref="B349:B350"/>
    <mergeCell ref="B351:B352"/>
    <mergeCell ref="B353:B354"/>
    <mergeCell ref="B355:B356"/>
    <mergeCell ref="B333:B334"/>
    <mergeCell ref="B335:B336"/>
    <mergeCell ref="B337:B338"/>
    <mergeCell ref="B339:B340"/>
    <mergeCell ref="B341:B342"/>
    <mergeCell ref="B343:B344"/>
    <mergeCell ref="B395:B396"/>
    <mergeCell ref="B397:B398"/>
    <mergeCell ref="B399:B400"/>
    <mergeCell ref="B401:B402"/>
    <mergeCell ref="B403:B404"/>
    <mergeCell ref="B405:B406"/>
    <mergeCell ref="B383:B384"/>
    <mergeCell ref="B385:B386"/>
    <mergeCell ref="B387:B388"/>
    <mergeCell ref="B389:B390"/>
    <mergeCell ref="B391:B392"/>
    <mergeCell ref="B393:B394"/>
    <mergeCell ref="B369:B370"/>
    <mergeCell ref="B371:B372"/>
    <mergeCell ref="B373:B374"/>
    <mergeCell ref="B375:B376"/>
    <mergeCell ref="B377:B378"/>
    <mergeCell ref="B381:B382"/>
    <mergeCell ref="B379:B380"/>
    <mergeCell ref="B431:B432"/>
    <mergeCell ref="B433:B434"/>
    <mergeCell ref="B435:B436"/>
    <mergeCell ref="B437:B438"/>
    <mergeCell ref="B439:B440"/>
    <mergeCell ref="B441:B442"/>
    <mergeCell ref="B419:B420"/>
    <mergeCell ref="B421:B422"/>
    <mergeCell ref="B423:B424"/>
    <mergeCell ref="B425:B426"/>
    <mergeCell ref="B427:B428"/>
    <mergeCell ref="B429:B430"/>
    <mergeCell ref="B407:B408"/>
    <mergeCell ref="B409:B410"/>
    <mergeCell ref="B411:B412"/>
    <mergeCell ref="B413:B414"/>
    <mergeCell ref="B415:B416"/>
    <mergeCell ref="B417:B418"/>
    <mergeCell ref="B467:B468"/>
    <mergeCell ref="B469:B470"/>
    <mergeCell ref="B471:B472"/>
    <mergeCell ref="B473:B474"/>
    <mergeCell ref="B475:B476"/>
    <mergeCell ref="B477:B478"/>
    <mergeCell ref="B455:B456"/>
    <mergeCell ref="B457:B458"/>
    <mergeCell ref="B459:B460"/>
    <mergeCell ref="B461:B462"/>
    <mergeCell ref="B463:B464"/>
    <mergeCell ref="B465:B466"/>
    <mergeCell ref="B443:B444"/>
    <mergeCell ref="B445:B446"/>
    <mergeCell ref="B447:B448"/>
    <mergeCell ref="B449:B450"/>
    <mergeCell ref="B451:B452"/>
    <mergeCell ref="B453:B454"/>
    <mergeCell ref="B503:B504"/>
    <mergeCell ref="B505:B506"/>
    <mergeCell ref="B507:B508"/>
    <mergeCell ref="B509:B510"/>
    <mergeCell ref="B511:B512"/>
    <mergeCell ref="B513:B514"/>
    <mergeCell ref="B491:B492"/>
    <mergeCell ref="B493:B494"/>
    <mergeCell ref="B495:B496"/>
    <mergeCell ref="B497:B498"/>
    <mergeCell ref="B499:B500"/>
    <mergeCell ref="B501:B502"/>
    <mergeCell ref="B479:B480"/>
    <mergeCell ref="B481:B482"/>
    <mergeCell ref="B483:B484"/>
    <mergeCell ref="B485:B486"/>
    <mergeCell ref="B487:B488"/>
    <mergeCell ref="B489:B490"/>
    <mergeCell ref="B539:B540"/>
    <mergeCell ref="B541:B542"/>
    <mergeCell ref="B543:B544"/>
    <mergeCell ref="B545:B546"/>
    <mergeCell ref="B547:B548"/>
    <mergeCell ref="B549:B550"/>
    <mergeCell ref="B527:B528"/>
    <mergeCell ref="B529:B530"/>
    <mergeCell ref="B531:B532"/>
    <mergeCell ref="B533:B534"/>
    <mergeCell ref="B535:B536"/>
    <mergeCell ref="B537:B538"/>
    <mergeCell ref="B515:B516"/>
    <mergeCell ref="B517:B518"/>
    <mergeCell ref="B519:B520"/>
    <mergeCell ref="B521:B522"/>
    <mergeCell ref="B523:B524"/>
    <mergeCell ref="B525:B526"/>
    <mergeCell ref="B575:B576"/>
    <mergeCell ref="B577:B578"/>
    <mergeCell ref="B579:B580"/>
    <mergeCell ref="B581:B582"/>
    <mergeCell ref="B583:B584"/>
    <mergeCell ref="B585:B586"/>
    <mergeCell ref="B563:B564"/>
    <mergeCell ref="B565:B566"/>
    <mergeCell ref="B567:B568"/>
    <mergeCell ref="B569:B570"/>
    <mergeCell ref="B571:B572"/>
    <mergeCell ref="B573:B574"/>
    <mergeCell ref="B551:B552"/>
    <mergeCell ref="B553:B554"/>
    <mergeCell ref="B555:B556"/>
    <mergeCell ref="B557:B558"/>
    <mergeCell ref="B559:B560"/>
    <mergeCell ref="B561:B562"/>
    <mergeCell ref="B611:B612"/>
    <mergeCell ref="B613:B614"/>
    <mergeCell ref="B615:B616"/>
    <mergeCell ref="B617:B618"/>
    <mergeCell ref="B619:B620"/>
    <mergeCell ref="B621:B622"/>
    <mergeCell ref="B599:B600"/>
    <mergeCell ref="B601:B602"/>
    <mergeCell ref="B603:B604"/>
    <mergeCell ref="B605:B606"/>
    <mergeCell ref="B607:B608"/>
    <mergeCell ref="B609:B610"/>
    <mergeCell ref="B587:B588"/>
    <mergeCell ref="B589:B590"/>
    <mergeCell ref="B591:B592"/>
    <mergeCell ref="B593:B594"/>
    <mergeCell ref="B595:B596"/>
    <mergeCell ref="B597:B598"/>
    <mergeCell ref="B647:B648"/>
    <mergeCell ref="B649:B650"/>
    <mergeCell ref="B651:B652"/>
    <mergeCell ref="B653:B654"/>
    <mergeCell ref="B655:B656"/>
    <mergeCell ref="B657:B658"/>
    <mergeCell ref="B635:B636"/>
    <mergeCell ref="B637:B638"/>
    <mergeCell ref="B639:B640"/>
    <mergeCell ref="B641:B642"/>
    <mergeCell ref="B643:B644"/>
    <mergeCell ref="B645:B646"/>
    <mergeCell ref="B623:B624"/>
    <mergeCell ref="B625:B626"/>
    <mergeCell ref="B627:B628"/>
    <mergeCell ref="B629:B630"/>
    <mergeCell ref="B631:B632"/>
    <mergeCell ref="B633:B634"/>
    <mergeCell ref="B683:B684"/>
    <mergeCell ref="B685:B686"/>
    <mergeCell ref="B687:B688"/>
    <mergeCell ref="B689:B690"/>
    <mergeCell ref="B691:B692"/>
    <mergeCell ref="B693:B694"/>
    <mergeCell ref="B671:B672"/>
    <mergeCell ref="B673:B674"/>
    <mergeCell ref="B675:B676"/>
    <mergeCell ref="B677:B678"/>
    <mergeCell ref="B679:B680"/>
    <mergeCell ref="B681:B682"/>
    <mergeCell ref="B659:B660"/>
    <mergeCell ref="B661:B662"/>
    <mergeCell ref="B663:B664"/>
    <mergeCell ref="B665:B666"/>
    <mergeCell ref="B667:B668"/>
    <mergeCell ref="B669:B670"/>
    <mergeCell ref="B719:B720"/>
    <mergeCell ref="B721:B722"/>
    <mergeCell ref="B723:B724"/>
    <mergeCell ref="B725:B726"/>
    <mergeCell ref="B727:B728"/>
    <mergeCell ref="B729:B730"/>
    <mergeCell ref="B707:B708"/>
    <mergeCell ref="B709:B710"/>
    <mergeCell ref="B711:B712"/>
    <mergeCell ref="B713:B714"/>
    <mergeCell ref="B715:B716"/>
    <mergeCell ref="B717:B718"/>
    <mergeCell ref="B695:B696"/>
    <mergeCell ref="B697:B698"/>
    <mergeCell ref="B699:B700"/>
    <mergeCell ref="B701:B702"/>
    <mergeCell ref="B703:B704"/>
    <mergeCell ref="B705:B706"/>
    <mergeCell ref="B755:B756"/>
    <mergeCell ref="B757:B758"/>
    <mergeCell ref="B759:B760"/>
    <mergeCell ref="B761:B762"/>
    <mergeCell ref="B763:B764"/>
    <mergeCell ref="B765:B766"/>
    <mergeCell ref="B743:B744"/>
    <mergeCell ref="B745:B746"/>
    <mergeCell ref="B747:B748"/>
    <mergeCell ref="B749:B750"/>
    <mergeCell ref="B751:B752"/>
    <mergeCell ref="B753:B754"/>
    <mergeCell ref="B731:B732"/>
    <mergeCell ref="B733:B734"/>
    <mergeCell ref="B735:B736"/>
    <mergeCell ref="B737:B738"/>
    <mergeCell ref="B739:B740"/>
    <mergeCell ref="B741:B742"/>
    <mergeCell ref="B791:B792"/>
    <mergeCell ref="B793:B794"/>
    <mergeCell ref="B795:B796"/>
    <mergeCell ref="B797:B798"/>
    <mergeCell ref="B799:B800"/>
    <mergeCell ref="B801:B802"/>
    <mergeCell ref="B779:B780"/>
    <mergeCell ref="B781:B782"/>
    <mergeCell ref="B783:B784"/>
    <mergeCell ref="B785:B786"/>
    <mergeCell ref="B787:B788"/>
    <mergeCell ref="B789:B790"/>
    <mergeCell ref="B767:B768"/>
    <mergeCell ref="B769:B770"/>
    <mergeCell ref="B771:B772"/>
    <mergeCell ref="B773:B774"/>
    <mergeCell ref="B775:B776"/>
    <mergeCell ref="B777:B778"/>
    <mergeCell ref="B827:B828"/>
    <mergeCell ref="B829:B830"/>
    <mergeCell ref="B831:B832"/>
    <mergeCell ref="B833:B834"/>
    <mergeCell ref="B835:B836"/>
    <mergeCell ref="B837:B838"/>
    <mergeCell ref="B815:B816"/>
    <mergeCell ref="B817:B818"/>
    <mergeCell ref="B819:B820"/>
    <mergeCell ref="B821:B822"/>
    <mergeCell ref="B823:B824"/>
    <mergeCell ref="B825:B826"/>
    <mergeCell ref="B803:B804"/>
    <mergeCell ref="B805:B806"/>
    <mergeCell ref="B807:B808"/>
    <mergeCell ref="B809:B810"/>
    <mergeCell ref="B811:B812"/>
    <mergeCell ref="B813:B814"/>
    <mergeCell ref="B863:B864"/>
    <mergeCell ref="B865:B866"/>
    <mergeCell ref="B867:B868"/>
    <mergeCell ref="B869:B870"/>
    <mergeCell ref="B871:B872"/>
    <mergeCell ref="B873:B874"/>
    <mergeCell ref="B851:B852"/>
    <mergeCell ref="B853:B854"/>
    <mergeCell ref="B855:B856"/>
    <mergeCell ref="B857:B858"/>
    <mergeCell ref="B859:B860"/>
    <mergeCell ref="B861:B862"/>
    <mergeCell ref="B839:B840"/>
    <mergeCell ref="B841:B842"/>
    <mergeCell ref="B843:B844"/>
    <mergeCell ref="B845:B846"/>
    <mergeCell ref="B847:B848"/>
    <mergeCell ref="B849:B850"/>
    <mergeCell ref="B899:B900"/>
    <mergeCell ref="B901:B902"/>
    <mergeCell ref="B903:B904"/>
    <mergeCell ref="B905:B906"/>
    <mergeCell ref="B907:B908"/>
    <mergeCell ref="B909:B910"/>
    <mergeCell ref="B887:B888"/>
    <mergeCell ref="B889:B890"/>
    <mergeCell ref="B891:B892"/>
    <mergeCell ref="B893:B894"/>
    <mergeCell ref="B895:B896"/>
    <mergeCell ref="B897:B898"/>
    <mergeCell ref="B875:B876"/>
    <mergeCell ref="B877:B878"/>
    <mergeCell ref="B879:B880"/>
    <mergeCell ref="B881:B882"/>
    <mergeCell ref="B883:B884"/>
    <mergeCell ref="B885:B886"/>
    <mergeCell ref="B935:B936"/>
    <mergeCell ref="B937:B938"/>
    <mergeCell ref="B939:B940"/>
    <mergeCell ref="B941:B942"/>
    <mergeCell ref="B943:B944"/>
    <mergeCell ref="B945:B946"/>
    <mergeCell ref="B923:B924"/>
    <mergeCell ref="B925:B926"/>
    <mergeCell ref="B927:B928"/>
    <mergeCell ref="B929:B930"/>
    <mergeCell ref="B931:B932"/>
    <mergeCell ref="B933:B934"/>
    <mergeCell ref="B911:B912"/>
    <mergeCell ref="B913:B914"/>
    <mergeCell ref="B915:B916"/>
    <mergeCell ref="B917:B918"/>
    <mergeCell ref="B919:B920"/>
    <mergeCell ref="B921:B922"/>
    <mergeCell ref="B971:B972"/>
    <mergeCell ref="B973:B974"/>
    <mergeCell ref="B975:B976"/>
    <mergeCell ref="B977:B978"/>
    <mergeCell ref="B979:B980"/>
    <mergeCell ref="B981:B982"/>
    <mergeCell ref="B959:B960"/>
    <mergeCell ref="B961:B962"/>
    <mergeCell ref="B963:B964"/>
    <mergeCell ref="B965:B966"/>
    <mergeCell ref="B967:B968"/>
    <mergeCell ref="B969:B970"/>
    <mergeCell ref="B947:B948"/>
    <mergeCell ref="B949:B950"/>
    <mergeCell ref="B951:B952"/>
    <mergeCell ref="B953:B954"/>
    <mergeCell ref="B955:B956"/>
    <mergeCell ref="B957:B958"/>
    <mergeCell ref="B1007:B1008"/>
    <mergeCell ref="B1009:B1010"/>
    <mergeCell ref="B1011:B1012"/>
    <mergeCell ref="B1013:B1014"/>
    <mergeCell ref="B1015:B1016"/>
    <mergeCell ref="B1017:B1018"/>
    <mergeCell ref="B995:B996"/>
    <mergeCell ref="B997:B998"/>
    <mergeCell ref="B999:B1000"/>
    <mergeCell ref="B1001:B1002"/>
    <mergeCell ref="B1003:B1004"/>
    <mergeCell ref="B1005:B1006"/>
    <mergeCell ref="B983:B984"/>
    <mergeCell ref="B985:B986"/>
    <mergeCell ref="B987:B988"/>
    <mergeCell ref="B989:B990"/>
    <mergeCell ref="B991:B992"/>
    <mergeCell ref="B993:B994"/>
    <mergeCell ref="B1043:B1044"/>
    <mergeCell ref="B1045:B1046"/>
    <mergeCell ref="B1047:B1048"/>
    <mergeCell ref="B1049:B1050"/>
    <mergeCell ref="B1051:B1052"/>
    <mergeCell ref="B1053:B1054"/>
    <mergeCell ref="B1031:B1032"/>
    <mergeCell ref="B1033:B1034"/>
    <mergeCell ref="B1035:B1036"/>
    <mergeCell ref="B1037:B1038"/>
    <mergeCell ref="B1039:B1040"/>
    <mergeCell ref="B1041:B1042"/>
    <mergeCell ref="B1019:B1020"/>
    <mergeCell ref="B1021:B1022"/>
    <mergeCell ref="B1023:B1024"/>
    <mergeCell ref="B1025:B1026"/>
    <mergeCell ref="B1027:B1028"/>
    <mergeCell ref="B1029:B1030"/>
    <mergeCell ref="B1099:B1100"/>
    <mergeCell ref="B1101:B1102"/>
    <mergeCell ref="B1079:B1080"/>
    <mergeCell ref="B1081:B1082"/>
    <mergeCell ref="B1083:B1084"/>
    <mergeCell ref="B1085:B1086"/>
    <mergeCell ref="B1087:B1088"/>
    <mergeCell ref="B1089:B1090"/>
    <mergeCell ref="B1067:B1068"/>
    <mergeCell ref="B1069:B1070"/>
    <mergeCell ref="B1071:B1072"/>
    <mergeCell ref="B1073:B1074"/>
    <mergeCell ref="B1075:B1076"/>
    <mergeCell ref="B1077:B1078"/>
    <mergeCell ref="B1055:B1056"/>
    <mergeCell ref="B1057:B1058"/>
    <mergeCell ref="B1059:B1060"/>
    <mergeCell ref="B1061:B1062"/>
    <mergeCell ref="B1063:B1064"/>
    <mergeCell ref="B1065:B1066"/>
    <mergeCell ref="B1139:B1140"/>
    <mergeCell ref="D29:D30"/>
    <mergeCell ref="D31:D32"/>
    <mergeCell ref="D47:D48"/>
    <mergeCell ref="D49:D50"/>
    <mergeCell ref="D51:D52"/>
    <mergeCell ref="D53:D54"/>
    <mergeCell ref="D55:D56"/>
    <mergeCell ref="D57:D58"/>
    <mergeCell ref="D59:D60"/>
    <mergeCell ref="B1127:B1128"/>
    <mergeCell ref="B1129:B1130"/>
    <mergeCell ref="B1131:B1132"/>
    <mergeCell ref="B1133:B1134"/>
    <mergeCell ref="B1135:B1136"/>
    <mergeCell ref="B1137:B1138"/>
    <mergeCell ref="B1115:B1116"/>
    <mergeCell ref="B1117:B1118"/>
    <mergeCell ref="B1119:B1120"/>
    <mergeCell ref="B1121:B1122"/>
    <mergeCell ref="B1123:B1124"/>
    <mergeCell ref="B1125:B1126"/>
    <mergeCell ref="B1103:B1104"/>
    <mergeCell ref="B1105:B1106"/>
    <mergeCell ref="B1107:B1108"/>
    <mergeCell ref="B1109:B1110"/>
    <mergeCell ref="B1111:B1112"/>
    <mergeCell ref="B1113:B1114"/>
    <mergeCell ref="B1091:B1092"/>
    <mergeCell ref="B1093:B1094"/>
    <mergeCell ref="B1095:B1096"/>
    <mergeCell ref="B1097:B1098"/>
    <mergeCell ref="D85:D86"/>
    <mergeCell ref="D87:D88"/>
    <mergeCell ref="D89:D90"/>
    <mergeCell ref="D91:D92"/>
    <mergeCell ref="D93:D94"/>
    <mergeCell ref="D95:D96"/>
    <mergeCell ref="D73:D74"/>
    <mergeCell ref="D75:D76"/>
    <mergeCell ref="D77:D78"/>
    <mergeCell ref="D79:D80"/>
    <mergeCell ref="D81:D82"/>
    <mergeCell ref="D83:D84"/>
    <mergeCell ref="D61:D62"/>
    <mergeCell ref="D63:D64"/>
    <mergeCell ref="D65:D66"/>
    <mergeCell ref="D67:D68"/>
    <mergeCell ref="D69:D70"/>
    <mergeCell ref="D71:D72"/>
    <mergeCell ref="D121:D122"/>
    <mergeCell ref="D123:D124"/>
    <mergeCell ref="D125:D126"/>
    <mergeCell ref="D127:D128"/>
    <mergeCell ref="D129:D130"/>
    <mergeCell ref="D131:D132"/>
    <mergeCell ref="D109:D110"/>
    <mergeCell ref="D111:D112"/>
    <mergeCell ref="D113:D114"/>
    <mergeCell ref="D115:D116"/>
    <mergeCell ref="D117:D118"/>
    <mergeCell ref="D119:D120"/>
    <mergeCell ref="D97:D98"/>
    <mergeCell ref="D99:D100"/>
    <mergeCell ref="D101:D102"/>
    <mergeCell ref="D103:D104"/>
    <mergeCell ref="D105:D106"/>
    <mergeCell ref="D107:D108"/>
    <mergeCell ref="D157:D158"/>
    <mergeCell ref="D159:D160"/>
    <mergeCell ref="D161:D162"/>
    <mergeCell ref="D163:D164"/>
    <mergeCell ref="D165:D166"/>
    <mergeCell ref="D167:D168"/>
    <mergeCell ref="D145:D146"/>
    <mergeCell ref="D147:D148"/>
    <mergeCell ref="D149:D150"/>
    <mergeCell ref="D151:D152"/>
    <mergeCell ref="D153:D154"/>
    <mergeCell ref="D155:D156"/>
    <mergeCell ref="D133:D134"/>
    <mergeCell ref="D135:D136"/>
    <mergeCell ref="D137:D138"/>
    <mergeCell ref="D139:D140"/>
    <mergeCell ref="D141:D142"/>
    <mergeCell ref="D143:D144"/>
    <mergeCell ref="D193:D194"/>
    <mergeCell ref="D195:D196"/>
    <mergeCell ref="D197:D198"/>
    <mergeCell ref="D199:D200"/>
    <mergeCell ref="D201:D202"/>
    <mergeCell ref="D203:D204"/>
    <mergeCell ref="D181:D182"/>
    <mergeCell ref="D183:D184"/>
    <mergeCell ref="D185:D186"/>
    <mergeCell ref="D187:D188"/>
    <mergeCell ref="D189:D190"/>
    <mergeCell ref="D191:D192"/>
    <mergeCell ref="D169:D170"/>
    <mergeCell ref="D171:D172"/>
    <mergeCell ref="D173:D174"/>
    <mergeCell ref="D175:D176"/>
    <mergeCell ref="D177:D178"/>
    <mergeCell ref="D179:D180"/>
    <mergeCell ref="D229:D230"/>
    <mergeCell ref="D231:D232"/>
    <mergeCell ref="D233:D234"/>
    <mergeCell ref="D235:D236"/>
    <mergeCell ref="D237:D238"/>
    <mergeCell ref="D239:D240"/>
    <mergeCell ref="D217:D218"/>
    <mergeCell ref="D219:D220"/>
    <mergeCell ref="D221:D222"/>
    <mergeCell ref="D223:D224"/>
    <mergeCell ref="D225:D226"/>
    <mergeCell ref="D227:D228"/>
    <mergeCell ref="D205:D206"/>
    <mergeCell ref="D207:D208"/>
    <mergeCell ref="D209:D210"/>
    <mergeCell ref="D211:D212"/>
    <mergeCell ref="D213:D214"/>
    <mergeCell ref="D215:D216"/>
    <mergeCell ref="D265:D266"/>
    <mergeCell ref="D267:D268"/>
    <mergeCell ref="D269:D270"/>
    <mergeCell ref="D271:D272"/>
    <mergeCell ref="D273:D274"/>
    <mergeCell ref="D275:D276"/>
    <mergeCell ref="D253:D254"/>
    <mergeCell ref="D255:D256"/>
    <mergeCell ref="D257:D258"/>
    <mergeCell ref="D259:D260"/>
    <mergeCell ref="D261:D262"/>
    <mergeCell ref="D263:D264"/>
    <mergeCell ref="D241:D242"/>
    <mergeCell ref="D243:D244"/>
    <mergeCell ref="D245:D246"/>
    <mergeCell ref="D247:D248"/>
    <mergeCell ref="D249:D250"/>
    <mergeCell ref="D251:D252"/>
    <mergeCell ref="D303:D304"/>
    <mergeCell ref="D305:D306"/>
    <mergeCell ref="D307:D308"/>
    <mergeCell ref="D309:D310"/>
    <mergeCell ref="D311:D312"/>
    <mergeCell ref="D313:D314"/>
    <mergeCell ref="D291:D292"/>
    <mergeCell ref="D293:D294"/>
    <mergeCell ref="D295:D296"/>
    <mergeCell ref="D297:D298"/>
    <mergeCell ref="D299:D300"/>
    <mergeCell ref="D301:D302"/>
    <mergeCell ref="D277:D278"/>
    <mergeCell ref="D279:D280"/>
    <mergeCell ref="D281:D282"/>
    <mergeCell ref="D283:D284"/>
    <mergeCell ref="D287:D288"/>
    <mergeCell ref="D289:D290"/>
    <mergeCell ref="D285:D286"/>
    <mergeCell ref="D339:D340"/>
    <mergeCell ref="D341:D342"/>
    <mergeCell ref="D343:D344"/>
    <mergeCell ref="D345:D346"/>
    <mergeCell ref="D347:D348"/>
    <mergeCell ref="D349:D350"/>
    <mergeCell ref="D327:D328"/>
    <mergeCell ref="D329:D330"/>
    <mergeCell ref="D331:D332"/>
    <mergeCell ref="D333:D334"/>
    <mergeCell ref="D335:D336"/>
    <mergeCell ref="D337:D338"/>
    <mergeCell ref="D315:D316"/>
    <mergeCell ref="D317:D318"/>
    <mergeCell ref="D319:D320"/>
    <mergeCell ref="D321:D322"/>
    <mergeCell ref="D323:D324"/>
    <mergeCell ref="D325:D326"/>
    <mergeCell ref="D375:D376"/>
    <mergeCell ref="D377:D378"/>
    <mergeCell ref="D381:D382"/>
    <mergeCell ref="D383:D384"/>
    <mergeCell ref="D385:D386"/>
    <mergeCell ref="D387:D388"/>
    <mergeCell ref="D363:D364"/>
    <mergeCell ref="D365:D366"/>
    <mergeCell ref="D367:D368"/>
    <mergeCell ref="D369:D370"/>
    <mergeCell ref="D371:D372"/>
    <mergeCell ref="D373:D374"/>
    <mergeCell ref="D351:D352"/>
    <mergeCell ref="D353:D354"/>
    <mergeCell ref="D355:D356"/>
    <mergeCell ref="D357:D358"/>
    <mergeCell ref="D359:D360"/>
    <mergeCell ref="D361:D362"/>
    <mergeCell ref="D379:D380"/>
    <mergeCell ref="D413:D414"/>
    <mergeCell ref="D415:D416"/>
    <mergeCell ref="D417:D418"/>
    <mergeCell ref="D419:D420"/>
    <mergeCell ref="D421:D422"/>
    <mergeCell ref="D423:D424"/>
    <mergeCell ref="D401:D402"/>
    <mergeCell ref="D403:D404"/>
    <mergeCell ref="D405:D406"/>
    <mergeCell ref="D407:D408"/>
    <mergeCell ref="D409:D410"/>
    <mergeCell ref="D411:D412"/>
    <mergeCell ref="D389:D390"/>
    <mergeCell ref="D391:D392"/>
    <mergeCell ref="D393:D394"/>
    <mergeCell ref="D395:D396"/>
    <mergeCell ref="D397:D398"/>
    <mergeCell ref="D399:D400"/>
    <mergeCell ref="D449:D450"/>
    <mergeCell ref="D451:D452"/>
    <mergeCell ref="D453:D454"/>
    <mergeCell ref="D455:D456"/>
    <mergeCell ref="D457:D458"/>
    <mergeCell ref="D459:D460"/>
    <mergeCell ref="D437:D438"/>
    <mergeCell ref="D439:D440"/>
    <mergeCell ref="D441:D442"/>
    <mergeCell ref="D443:D444"/>
    <mergeCell ref="D445:D446"/>
    <mergeCell ref="D447:D448"/>
    <mergeCell ref="D425:D426"/>
    <mergeCell ref="D427:D428"/>
    <mergeCell ref="D429:D430"/>
    <mergeCell ref="D431:D432"/>
    <mergeCell ref="D433:D434"/>
    <mergeCell ref="D435:D436"/>
    <mergeCell ref="D485:D486"/>
    <mergeCell ref="D487:D488"/>
    <mergeCell ref="D489:D490"/>
    <mergeCell ref="D491:D492"/>
    <mergeCell ref="D493:D494"/>
    <mergeCell ref="D495:D496"/>
    <mergeCell ref="D473:D474"/>
    <mergeCell ref="D475:D476"/>
    <mergeCell ref="D477:D478"/>
    <mergeCell ref="D479:D480"/>
    <mergeCell ref="D481:D482"/>
    <mergeCell ref="D483:D484"/>
    <mergeCell ref="D461:D462"/>
    <mergeCell ref="D463:D464"/>
    <mergeCell ref="D465:D466"/>
    <mergeCell ref="D467:D468"/>
    <mergeCell ref="D469:D470"/>
    <mergeCell ref="D471:D472"/>
    <mergeCell ref="D521:D522"/>
    <mergeCell ref="D523:D524"/>
    <mergeCell ref="D525:D526"/>
    <mergeCell ref="D527:D528"/>
    <mergeCell ref="D529:D530"/>
    <mergeCell ref="D531:D532"/>
    <mergeCell ref="D509:D510"/>
    <mergeCell ref="D511:D512"/>
    <mergeCell ref="D513:D514"/>
    <mergeCell ref="D515:D516"/>
    <mergeCell ref="D517:D518"/>
    <mergeCell ref="D519:D520"/>
    <mergeCell ref="D497:D498"/>
    <mergeCell ref="D499:D500"/>
    <mergeCell ref="D501:D502"/>
    <mergeCell ref="D503:D504"/>
    <mergeCell ref="D505:D506"/>
    <mergeCell ref="D507:D508"/>
    <mergeCell ref="D557:D558"/>
    <mergeCell ref="D559:D560"/>
    <mergeCell ref="D561:D562"/>
    <mergeCell ref="D563:D564"/>
    <mergeCell ref="D565:D566"/>
    <mergeCell ref="D567:D568"/>
    <mergeCell ref="D545:D546"/>
    <mergeCell ref="D547:D548"/>
    <mergeCell ref="D549:D550"/>
    <mergeCell ref="D551:D552"/>
    <mergeCell ref="D553:D554"/>
    <mergeCell ref="D555:D556"/>
    <mergeCell ref="D533:D534"/>
    <mergeCell ref="D535:D536"/>
    <mergeCell ref="D537:D538"/>
    <mergeCell ref="D539:D540"/>
    <mergeCell ref="D541:D542"/>
    <mergeCell ref="D543:D544"/>
    <mergeCell ref="D593:D594"/>
    <mergeCell ref="D595:D596"/>
    <mergeCell ref="D597:D598"/>
    <mergeCell ref="D599:D600"/>
    <mergeCell ref="D601:D602"/>
    <mergeCell ref="D603:D604"/>
    <mergeCell ref="D581:D582"/>
    <mergeCell ref="D583:D584"/>
    <mergeCell ref="D585:D586"/>
    <mergeCell ref="D587:D588"/>
    <mergeCell ref="D589:D590"/>
    <mergeCell ref="D591:D592"/>
    <mergeCell ref="D569:D570"/>
    <mergeCell ref="D571:D572"/>
    <mergeCell ref="D573:D574"/>
    <mergeCell ref="D575:D576"/>
    <mergeCell ref="D577:D578"/>
    <mergeCell ref="D579:D580"/>
    <mergeCell ref="D629:D630"/>
    <mergeCell ref="D631:D632"/>
    <mergeCell ref="D633:D634"/>
    <mergeCell ref="D635:D636"/>
    <mergeCell ref="D637:D638"/>
    <mergeCell ref="D639:D640"/>
    <mergeCell ref="D617:D618"/>
    <mergeCell ref="D619:D620"/>
    <mergeCell ref="D621:D622"/>
    <mergeCell ref="D623:D624"/>
    <mergeCell ref="D625:D626"/>
    <mergeCell ref="D627:D628"/>
    <mergeCell ref="D605:D606"/>
    <mergeCell ref="D607:D608"/>
    <mergeCell ref="D609:D610"/>
    <mergeCell ref="D611:D612"/>
    <mergeCell ref="D613:D614"/>
    <mergeCell ref="D615:D616"/>
    <mergeCell ref="D665:D666"/>
    <mergeCell ref="D667:D668"/>
    <mergeCell ref="D669:D670"/>
    <mergeCell ref="D671:D672"/>
    <mergeCell ref="D673:D674"/>
    <mergeCell ref="D675:D676"/>
    <mergeCell ref="D653:D654"/>
    <mergeCell ref="D655:D656"/>
    <mergeCell ref="D657:D658"/>
    <mergeCell ref="D659:D660"/>
    <mergeCell ref="D661:D662"/>
    <mergeCell ref="D663:D664"/>
    <mergeCell ref="D641:D642"/>
    <mergeCell ref="D643:D644"/>
    <mergeCell ref="D645:D646"/>
    <mergeCell ref="D647:D648"/>
    <mergeCell ref="D649:D650"/>
    <mergeCell ref="D651:D652"/>
    <mergeCell ref="D701:D702"/>
    <mergeCell ref="D703:D704"/>
    <mergeCell ref="D705:D706"/>
    <mergeCell ref="D707:D708"/>
    <mergeCell ref="D709:D710"/>
    <mergeCell ref="D711:D712"/>
    <mergeCell ref="D689:D690"/>
    <mergeCell ref="D691:D692"/>
    <mergeCell ref="D693:D694"/>
    <mergeCell ref="D695:D696"/>
    <mergeCell ref="D697:D698"/>
    <mergeCell ref="D699:D700"/>
    <mergeCell ref="D677:D678"/>
    <mergeCell ref="D679:D680"/>
    <mergeCell ref="D681:D682"/>
    <mergeCell ref="D683:D684"/>
    <mergeCell ref="D685:D686"/>
    <mergeCell ref="D687:D688"/>
    <mergeCell ref="D737:D738"/>
    <mergeCell ref="D739:D740"/>
    <mergeCell ref="D741:D742"/>
    <mergeCell ref="D743:D744"/>
    <mergeCell ref="D745:D746"/>
    <mergeCell ref="D747:D748"/>
    <mergeCell ref="D725:D726"/>
    <mergeCell ref="D727:D728"/>
    <mergeCell ref="D729:D730"/>
    <mergeCell ref="D731:D732"/>
    <mergeCell ref="D733:D734"/>
    <mergeCell ref="D735:D736"/>
    <mergeCell ref="D713:D714"/>
    <mergeCell ref="D715:D716"/>
    <mergeCell ref="D717:D718"/>
    <mergeCell ref="D719:D720"/>
    <mergeCell ref="D721:D722"/>
    <mergeCell ref="D723:D724"/>
    <mergeCell ref="D773:D774"/>
    <mergeCell ref="D775:D776"/>
    <mergeCell ref="D777:D778"/>
    <mergeCell ref="D779:D780"/>
    <mergeCell ref="D781:D782"/>
    <mergeCell ref="D783:D784"/>
    <mergeCell ref="D761:D762"/>
    <mergeCell ref="D763:D764"/>
    <mergeCell ref="D765:D766"/>
    <mergeCell ref="D767:D768"/>
    <mergeCell ref="D769:D770"/>
    <mergeCell ref="D771:D772"/>
    <mergeCell ref="D749:D750"/>
    <mergeCell ref="D751:D752"/>
    <mergeCell ref="D753:D754"/>
    <mergeCell ref="D755:D756"/>
    <mergeCell ref="D757:D758"/>
    <mergeCell ref="D759:D760"/>
    <mergeCell ref="D809:D810"/>
    <mergeCell ref="D811:D812"/>
    <mergeCell ref="D813:D814"/>
    <mergeCell ref="D815:D816"/>
    <mergeCell ref="D817:D818"/>
    <mergeCell ref="D819:D820"/>
    <mergeCell ref="D797:D798"/>
    <mergeCell ref="D799:D800"/>
    <mergeCell ref="D801:D802"/>
    <mergeCell ref="D803:D804"/>
    <mergeCell ref="D805:D806"/>
    <mergeCell ref="D807:D808"/>
    <mergeCell ref="D785:D786"/>
    <mergeCell ref="D787:D788"/>
    <mergeCell ref="D789:D790"/>
    <mergeCell ref="D791:D792"/>
    <mergeCell ref="D793:D794"/>
    <mergeCell ref="D795:D796"/>
    <mergeCell ref="D845:D846"/>
    <mergeCell ref="D847:D848"/>
    <mergeCell ref="D849:D850"/>
    <mergeCell ref="D851:D852"/>
    <mergeCell ref="D853:D854"/>
    <mergeCell ref="D855:D856"/>
    <mergeCell ref="D833:D834"/>
    <mergeCell ref="D835:D836"/>
    <mergeCell ref="D837:D838"/>
    <mergeCell ref="D839:D840"/>
    <mergeCell ref="D841:D842"/>
    <mergeCell ref="D843:D844"/>
    <mergeCell ref="D821:D822"/>
    <mergeCell ref="D823:D824"/>
    <mergeCell ref="D825:D826"/>
    <mergeCell ref="D827:D828"/>
    <mergeCell ref="D829:D830"/>
    <mergeCell ref="D831:D832"/>
    <mergeCell ref="D881:D882"/>
    <mergeCell ref="D883:D884"/>
    <mergeCell ref="D885:D886"/>
    <mergeCell ref="D887:D888"/>
    <mergeCell ref="D889:D890"/>
    <mergeCell ref="D891:D892"/>
    <mergeCell ref="D869:D870"/>
    <mergeCell ref="D871:D872"/>
    <mergeCell ref="D873:D874"/>
    <mergeCell ref="D875:D876"/>
    <mergeCell ref="D877:D878"/>
    <mergeCell ref="D879:D880"/>
    <mergeCell ref="D857:D858"/>
    <mergeCell ref="D859:D860"/>
    <mergeCell ref="D861:D862"/>
    <mergeCell ref="D863:D864"/>
    <mergeCell ref="D865:D866"/>
    <mergeCell ref="D867:D868"/>
    <mergeCell ref="D917:D918"/>
    <mergeCell ref="D919:D920"/>
    <mergeCell ref="D921:D922"/>
    <mergeCell ref="D923:D924"/>
    <mergeCell ref="D925:D926"/>
    <mergeCell ref="D927:D928"/>
    <mergeCell ref="D905:D906"/>
    <mergeCell ref="D907:D908"/>
    <mergeCell ref="D909:D910"/>
    <mergeCell ref="D911:D912"/>
    <mergeCell ref="D913:D914"/>
    <mergeCell ref="D915:D916"/>
    <mergeCell ref="D893:D894"/>
    <mergeCell ref="D895:D896"/>
    <mergeCell ref="D897:D898"/>
    <mergeCell ref="D899:D900"/>
    <mergeCell ref="D901:D902"/>
    <mergeCell ref="D903:D904"/>
    <mergeCell ref="D953:D954"/>
    <mergeCell ref="D955:D956"/>
    <mergeCell ref="D957:D958"/>
    <mergeCell ref="D959:D960"/>
    <mergeCell ref="D961:D962"/>
    <mergeCell ref="D963:D964"/>
    <mergeCell ref="D941:D942"/>
    <mergeCell ref="D943:D944"/>
    <mergeCell ref="D945:D946"/>
    <mergeCell ref="D947:D948"/>
    <mergeCell ref="D949:D950"/>
    <mergeCell ref="D951:D952"/>
    <mergeCell ref="D929:D930"/>
    <mergeCell ref="D931:D932"/>
    <mergeCell ref="D933:D934"/>
    <mergeCell ref="D935:D936"/>
    <mergeCell ref="D937:D938"/>
    <mergeCell ref="D939:D940"/>
    <mergeCell ref="D989:D990"/>
    <mergeCell ref="D991:D992"/>
    <mergeCell ref="D993:D994"/>
    <mergeCell ref="D995:D996"/>
    <mergeCell ref="D997:D998"/>
    <mergeCell ref="D999:D1000"/>
    <mergeCell ref="D977:D978"/>
    <mergeCell ref="D979:D980"/>
    <mergeCell ref="D981:D982"/>
    <mergeCell ref="D983:D984"/>
    <mergeCell ref="D985:D986"/>
    <mergeCell ref="D987:D988"/>
    <mergeCell ref="D965:D966"/>
    <mergeCell ref="D967:D968"/>
    <mergeCell ref="D969:D970"/>
    <mergeCell ref="D971:D972"/>
    <mergeCell ref="D973:D974"/>
    <mergeCell ref="D975:D976"/>
    <mergeCell ref="D1025:D1026"/>
    <mergeCell ref="D1027:D1028"/>
    <mergeCell ref="D1029:D1030"/>
    <mergeCell ref="D1031:D1032"/>
    <mergeCell ref="D1033:D1034"/>
    <mergeCell ref="D1035:D1036"/>
    <mergeCell ref="D1013:D1014"/>
    <mergeCell ref="D1015:D1016"/>
    <mergeCell ref="D1017:D1018"/>
    <mergeCell ref="D1019:D1020"/>
    <mergeCell ref="D1021:D1022"/>
    <mergeCell ref="D1023:D1024"/>
    <mergeCell ref="D1001:D1002"/>
    <mergeCell ref="D1003:D1004"/>
    <mergeCell ref="D1005:D1006"/>
    <mergeCell ref="D1007:D1008"/>
    <mergeCell ref="D1009:D1010"/>
    <mergeCell ref="D1011:D1012"/>
    <mergeCell ref="D1077:D1078"/>
    <mergeCell ref="D1079:D1080"/>
    <mergeCell ref="D1081:D1082"/>
    <mergeCell ref="D1083:D1084"/>
    <mergeCell ref="D1061:D1062"/>
    <mergeCell ref="D1063:D1064"/>
    <mergeCell ref="D1065:D1066"/>
    <mergeCell ref="D1067:D1068"/>
    <mergeCell ref="D1069:D1070"/>
    <mergeCell ref="D1071:D1072"/>
    <mergeCell ref="D1049:D1050"/>
    <mergeCell ref="D1051:D1052"/>
    <mergeCell ref="D1053:D1054"/>
    <mergeCell ref="D1055:D1056"/>
    <mergeCell ref="D1057:D1058"/>
    <mergeCell ref="D1059:D1060"/>
    <mergeCell ref="D1037:D1038"/>
    <mergeCell ref="D1039:D1040"/>
    <mergeCell ref="D1041:D1042"/>
    <mergeCell ref="D1043:D1044"/>
    <mergeCell ref="D1045:D1046"/>
    <mergeCell ref="D1047:D1048"/>
    <mergeCell ref="D1133:D1134"/>
    <mergeCell ref="D1135:D1136"/>
    <mergeCell ref="D1137:D1138"/>
    <mergeCell ref="D1139:D1140"/>
    <mergeCell ref="W29:W30"/>
    <mergeCell ref="W31:W32"/>
    <mergeCell ref="D1121:D1122"/>
    <mergeCell ref="D1123:D1124"/>
    <mergeCell ref="D1125:D1126"/>
    <mergeCell ref="D1127:D1128"/>
    <mergeCell ref="D1129:D1130"/>
    <mergeCell ref="D1131:D1132"/>
    <mergeCell ref="D1109:D1110"/>
    <mergeCell ref="D1111:D1112"/>
    <mergeCell ref="D1113:D1114"/>
    <mergeCell ref="D1115:D1116"/>
    <mergeCell ref="D1117:D1118"/>
    <mergeCell ref="D1119:D1120"/>
    <mergeCell ref="D1097:D1098"/>
    <mergeCell ref="D1099:D1100"/>
    <mergeCell ref="D1101:D1102"/>
    <mergeCell ref="D1103:D1104"/>
    <mergeCell ref="D1105:D1106"/>
    <mergeCell ref="D1107:D1108"/>
    <mergeCell ref="D1085:D1086"/>
    <mergeCell ref="D1087:D1088"/>
    <mergeCell ref="D1089:D1090"/>
    <mergeCell ref="D1091:D1092"/>
    <mergeCell ref="D1093:D1094"/>
    <mergeCell ref="D1095:D1096"/>
    <mergeCell ref="D1073:D1074"/>
    <mergeCell ref="D1075:D1076"/>
    <mergeCell ref="W73:W74"/>
    <mergeCell ref="W75:W76"/>
    <mergeCell ref="W77:W78"/>
    <mergeCell ref="W79:W80"/>
    <mergeCell ref="W81:W82"/>
    <mergeCell ref="W83:W84"/>
    <mergeCell ref="W61:W62"/>
    <mergeCell ref="W63:W64"/>
    <mergeCell ref="W65:W66"/>
    <mergeCell ref="W67:W68"/>
    <mergeCell ref="W69:W70"/>
    <mergeCell ref="W71:W72"/>
    <mergeCell ref="W47:W48"/>
    <mergeCell ref="W49:W50"/>
    <mergeCell ref="W51:W52"/>
    <mergeCell ref="W53:W54"/>
    <mergeCell ref="W55:W56"/>
    <mergeCell ref="W57:W58"/>
    <mergeCell ref="W59:W60"/>
    <mergeCell ref="W109:W110"/>
    <mergeCell ref="W111:W112"/>
    <mergeCell ref="W113:W114"/>
    <mergeCell ref="W115:W116"/>
    <mergeCell ref="W117:W118"/>
    <mergeCell ref="W119:W120"/>
    <mergeCell ref="W97:W98"/>
    <mergeCell ref="W99:W100"/>
    <mergeCell ref="W101:W102"/>
    <mergeCell ref="W103:W104"/>
    <mergeCell ref="W105:W106"/>
    <mergeCell ref="W107:W108"/>
    <mergeCell ref="W85:W86"/>
    <mergeCell ref="W87:W88"/>
    <mergeCell ref="W89:W90"/>
    <mergeCell ref="W91:W92"/>
    <mergeCell ref="W93:W94"/>
    <mergeCell ref="W95:W96"/>
    <mergeCell ref="W145:W146"/>
    <mergeCell ref="W147:W148"/>
    <mergeCell ref="W149:W150"/>
    <mergeCell ref="W151:W152"/>
    <mergeCell ref="W153:W154"/>
    <mergeCell ref="W155:W156"/>
    <mergeCell ref="W133:W134"/>
    <mergeCell ref="W135:W136"/>
    <mergeCell ref="W137:W138"/>
    <mergeCell ref="W139:W140"/>
    <mergeCell ref="W141:W142"/>
    <mergeCell ref="W143:W144"/>
    <mergeCell ref="W121:W122"/>
    <mergeCell ref="W123:W124"/>
    <mergeCell ref="W125:W126"/>
    <mergeCell ref="W127:W128"/>
    <mergeCell ref="W129:W130"/>
    <mergeCell ref="W131:W132"/>
    <mergeCell ref="W181:W182"/>
    <mergeCell ref="W183:W184"/>
    <mergeCell ref="W185:W186"/>
    <mergeCell ref="W187:W188"/>
    <mergeCell ref="W189:W190"/>
    <mergeCell ref="W191:W192"/>
    <mergeCell ref="W169:W170"/>
    <mergeCell ref="W171:W172"/>
    <mergeCell ref="W173:W174"/>
    <mergeCell ref="W175:W176"/>
    <mergeCell ref="W177:W178"/>
    <mergeCell ref="W179:W180"/>
    <mergeCell ref="W157:W158"/>
    <mergeCell ref="W159:W160"/>
    <mergeCell ref="W161:W162"/>
    <mergeCell ref="W163:W164"/>
    <mergeCell ref="W165:W166"/>
    <mergeCell ref="W167:W168"/>
    <mergeCell ref="W217:W218"/>
    <mergeCell ref="W219:W220"/>
    <mergeCell ref="W221:W222"/>
    <mergeCell ref="W223:W224"/>
    <mergeCell ref="W225:W226"/>
    <mergeCell ref="W227:W228"/>
    <mergeCell ref="W205:W206"/>
    <mergeCell ref="W207:W208"/>
    <mergeCell ref="W209:W210"/>
    <mergeCell ref="W211:W212"/>
    <mergeCell ref="W213:W214"/>
    <mergeCell ref="W215:W216"/>
    <mergeCell ref="W193:W194"/>
    <mergeCell ref="W195:W196"/>
    <mergeCell ref="W197:W198"/>
    <mergeCell ref="W199:W200"/>
    <mergeCell ref="W201:W202"/>
    <mergeCell ref="W203:W204"/>
    <mergeCell ref="W253:W254"/>
    <mergeCell ref="W255:W256"/>
    <mergeCell ref="W257:W258"/>
    <mergeCell ref="W259:W260"/>
    <mergeCell ref="W261:W262"/>
    <mergeCell ref="W263:W264"/>
    <mergeCell ref="W241:W242"/>
    <mergeCell ref="W243:W244"/>
    <mergeCell ref="W245:W246"/>
    <mergeCell ref="W247:W248"/>
    <mergeCell ref="W249:W250"/>
    <mergeCell ref="W251:W252"/>
    <mergeCell ref="W229:W230"/>
    <mergeCell ref="W231:W232"/>
    <mergeCell ref="W233:W234"/>
    <mergeCell ref="W235:W236"/>
    <mergeCell ref="W237:W238"/>
    <mergeCell ref="W239:W240"/>
    <mergeCell ref="W291:W292"/>
    <mergeCell ref="W293:W294"/>
    <mergeCell ref="W295:W296"/>
    <mergeCell ref="W297:W298"/>
    <mergeCell ref="W299:W300"/>
    <mergeCell ref="W301:W302"/>
    <mergeCell ref="W277:W278"/>
    <mergeCell ref="W279:W280"/>
    <mergeCell ref="W281:W282"/>
    <mergeCell ref="W283:W284"/>
    <mergeCell ref="W287:W288"/>
    <mergeCell ref="W289:W290"/>
    <mergeCell ref="W265:W266"/>
    <mergeCell ref="W267:W268"/>
    <mergeCell ref="W269:W270"/>
    <mergeCell ref="W271:W272"/>
    <mergeCell ref="W273:W274"/>
    <mergeCell ref="W275:W276"/>
    <mergeCell ref="W285:W286"/>
    <mergeCell ref="W327:W328"/>
    <mergeCell ref="W329:W330"/>
    <mergeCell ref="W331:W332"/>
    <mergeCell ref="W333:W334"/>
    <mergeCell ref="W335:W336"/>
    <mergeCell ref="W337:W338"/>
    <mergeCell ref="W315:W316"/>
    <mergeCell ref="W317:W318"/>
    <mergeCell ref="W319:W320"/>
    <mergeCell ref="W321:W322"/>
    <mergeCell ref="W323:W324"/>
    <mergeCell ref="W325:W326"/>
    <mergeCell ref="W303:W304"/>
    <mergeCell ref="W305:W306"/>
    <mergeCell ref="W307:W308"/>
    <mergeCell ref="W309:W310"/>
    <mergeCell ref="W311:W312"/>
    <mergeCell ref="W313:W314"/>
    <mergeCell ref="W363:W364"/>
    <mergeCell ref="W365:W366"/>
    <mergeCell ref="W367:W368"/>
    <mergeCell ref="W369:W370"/>
    <mergeCell ref="W371:W372"/>
    <mergeCell ref="W373:W374"/>
    <mergeCell ref="W351:W352"/>
    <mergeCell ref="W353:W354"/>
    <mergeCell ref="W355:W356"/>
    <mergeCell ref="W357:W358"/>
    <mergeCell ref="W359:W360"/>
    <mergeCell ref="W361:W362"/>
    <mergeCell ref="W339:W340"/>
    <mergeCell ref="W341:W342"/>
    <mergeCell ref="W343:W344"/>
    <mergeCell ref="W345:W346"/>
    <mergeCell ref="W347:W348"/>
    <mergeCell ref="W349:W350"/>
    <mergeCell ref="W401:W402"/>
    <mergeCell ref="W403:W404"/>
    <mergeCell ref="W405:W406"/>
    <mergeCell ref="W407:W408"/>
    <mergeCell ref="W409:W410"/>
    <mergeCell ref="W411:W412"/>
    <mergeCell ref="W389:W390"/>
    <mergeCell ref="W391:W392"/>
    <mergeCell ref="W393:W394"/>
    <mergeCell ref="W395:W396"/>
    <mergeCell ref="W397:W398"/>
    <mergeCell ref="W399:W400"/>
    <mergeCell ref="W375:W376"/>
    <mergeCell ref="W377:W378"/>
    <mergeCell ref="W381:W382"/>
    <mergeCell ref="W383:W384"/>
    <mergeCell ref="W385:W386"/>
    <mergeCell ref="W387:W388"/>
    <mergeCell ref="W379:W380"/>
    <mergeCell ref="W437:W438"/>
    <mergeCell ref="W439:W440"/>
    <mergeCell ref="W441:W442"/>
    <mergeCell ref="W443:W444"/>
    <mergeCell ref="W445:W446"/>
    <mergeCell ref="W447:W448"/>
    <mergeCell ref="W425:W426"/>
    <mergeCell ref="W427:W428"/>
    <mergeCell ref="W429:W430"/>
    <mergeCell ref="W431:W432"/>
    <mergeCell ref="W433:W434"/>
    <mergeCell ref="W435:W436"/>
    <mergeCell ref="W413:W414"/>
    <mergeCell ref="W415:W416"/>
    <mergeCell ref="W417:W418"/>
    <mergeCell ref="W419:W420"/>
    <mergeCell ref="W421:W422"/>
    <mergeCell ref="W423:W424"/>
    <mergeCell ref="W473:W474"/>
    <mergeCell ref="W475:W476"/>
    <mergeCell ref="W477:W478"/>
    <mergeCell ref="W479:W480"/>
    <mergeCell ref="W481:W482"/>
    <mergeCell ref="W483:W484"/>
    <mergeCell ref="W461:W462"/>
    <mergeCell ref="W463:W464"/>
    <mergeCell ref="W465:W466"/>
    <mergeCell ref="W467:W468"/>
    <mergeCell ref="W469:W470"/>
    <mergeCell ref="W471:W472"/>
    <mergeCell ref="W449:W450"/>
    <mergeCell ref="W451:W452"/>
    <mergeCell ref="W453:W454"/>
    <mergeCell ref="W455:W456"/>
    <mergeCell ref="W457:W458"/>
    <mergeCell ref="W459:W460"/>
    <mergeCell ref="W509:W510"/>
    <mergeCell ref="W511:W512"/>
    <mergeCell ref="W513:W514"/>
    <mergeCell ref="W515:W516"/>
    <mergeCell ref="W517:W518"/>
    <mergeCell ref="W519:W520"/>
    <mergeCell ref="W497:W498"/>
    <mergeCell ref="W499:W500"/>
    <mergeCell ref="W501:W502"/>
    <mergeCell ref="W503:W504"/>
    <mergeCell ref="W505:W506"/>
    <mergeCell ref="W507:W508"/>
    <mergeCell ref="W485:W486"/>
    <mergeCell ref="W487:W488"/>
    <mergeCell ref="W489:W490"/>
    <mergeCell ref="W491:W492"/>
    <mergeCell ref="W493:W494"/>
    <mergeCell ref="W495:W496"/>
    <mergeCell ref="W545:W546"/>
    <mergeCell ref="W547:W548"/>
    <mergeCell ref="W549:W550"/>
    <mergeCell ref="W551:W552"/>
    <mergeCell ref="W553:W554"/>
    <mergeCell ref="W555:W556"/>
    <mergeCell ref="W533:W534"/>
    <mergeCell ref="W535:W536"/>
    <mergeCell ref="W537:W538"/>
    <mergeCell ref="W539:W540"/>
    <mergeCell ref="W541:W542"/>
    <mergeCell ref="W543:W544"/>
    <mergeCell ref="W521:W522"/>
    <mergeCell ref="W523:W524"/>
    <mergeCell ref="W525:W526"/>
    <mergeCell ref="W527:W528"/>
    <mergeCell ref="W529:W530"/>
    <mergeCell ref="W531:W532"/>
    <mergeCell ref="W581:W582"/>
    <mergeCell ref="W583:W584"/>
    <mergeCell ref="W585:W586"/>
    <mergeCell ref="W587:W588"/>
    <mergeCell ref="W589:W590"/>
    <mergeCell ref="W591:W592"/>
    <mergeCell ref="W569:W570"/>
    <mergeCell ref="W571:W572"/>
    <mergeCell ref="W573:W574"/>
    <mergeCell ref="W575:W576"/>
    <mergeCell ref="W577:W578"/>
    <mergeCell ref="W579:W580"/>
    <mergeCell ref="W557:W558"/>
    <mergeCell ref="W559:W560"/>
    <mergeCell ref="W561:W562"/>
    <mergeCell ref="W563:W564"/>
    <mergeCell ref="W565:W566"/>
    <mergeCell ref="W567:W568"/>
    <mergeCell ref="W617:W618"/>
    <mergeCell ref="W619:W620"/>
    <mergeCell ref="W621:W622"/>
    <mergeCell ref="W623:W624"/>
    <mergeCell ref="W625:W626"/>
    <mergeCell ref="W627:W628"/>
    <mergeCell ref="W605:W606"/>
    <mergeCell ref="W607:W608"/>
    <mergeCell ref="W609:W610"/>
    <mergeCell ref="W611:W612"/>
    <mergeCell ref="W613:W614"/>
    <mergeCell ref="W615:W616"/>
    <mergeCell ref="W593:W594"/>
    <mergeCell ref="W595:W596"/>
    <mergeCell ref="W597:W598"/>
    <mergeCell ref="W599:W600"/>
    <mergeCell ref="W601:W602"/>
    <mergeCell ref="W603:W604"/>
    <mergeCell ref="W653:W654"/>
    <mergeCell ref="W655:W656"/>
    <mergeCell ref="W657:W658"/>
    <mergeCell ref="W659:W660"/>
    <mergeCell ref="W661:W662"/>
    <mergeCell ref="W663:W664"/>
    <mergeCell ref="W641:W642"/>
    <mergeCell ref="W643:W644"/>
    <mergeCell ref="W645:W646"/>
    <mergeCell ref="W647:W648"/>
    <mergeCell ref="W649:W650"/>
    <mergeCell ref="W651:W652"/>
    <mergeCell ref="W629:W630"/>
    <mergeCell ref="W631:W632"/>
    <mergeCell ref="W633:W634"/>
    <mergeCell ref="W635:W636"/>
    <mergeCell ref="W637:W638"/>
    <mergeCell ref="W639:W640"/>
    <mergeCell ref="W689:W690"/>
    <mergeCell ref="W691:W692"/>
    <mergeCell ref="W693:W694"/>
    <mergeCell ref="W695:W696"/>
    <mergeCell ref="W697:W698"/>
    <mergeCell ref="W699:W700"/>
    <mergeCell ref="W677:W678"/>
    <mergeCell ref="W679:W680"/>
    <mergeCell ref="W681:W682"/>
    <mergeCell ref="W683:W684"/>
    <mergeCell ref="W685:W686"/>
    <mergeCell ref="W687:W688"/>
    <mergeCell ref="W665:W666"/>
    <mergeCell ref="W667:W668"/>
    <mergeCell ref="W669:W670"/>
    <mergeCell ref="W671:W672"/>
    <mergeCell ref="W673:W674"/>
    <mergeCell ref="W675:W676"/>
    <mergeCell ref="W725:W726"/>
    <mergeCell ref="W727:W728"/>
    <mergeCell ref="W729:W730"/>
    <mergeCell ref="W731:W732"/>
    <mergeCell ref="W733:W734"/>
    <mergeCell ref="W735:W736"/>
    <mergeCell ref="W713:W714"/>
    <mergeCell ref="W715:W716"/>
    <mergeCell ref="W717:W718"/>
    <mergeCell ref="W719:W720"/>
    <mergeCell ref="W721:W722"/>
    <mergeCell ref="W723:W724"/>
    <mergeCell ref="W701:W702"/>
    <mergeCell ref="W703:W704"/>
    <mergeCell ref="W705:W706"/>
    <mergeCell ref="W707:W708"/>
    <mergeCell ref="W709:W710"/>
    <mergeCell ref="W711:W712"/>
    <mergeCell ref="W761:W762"/>
    <mergeCell ref="W763:W764"/>
    <mergeCell ref="W765:W766"/>
    <mergeCell ref="W767:W768"/>
    <mergeCell ref="W769:W770"/>
    <mergeCell ref="W771:W772"/>
    <mergeCell ref="W749:W750"/>
    <mergeCell ref="W751:W752"/>
    <mergeCell ref="W753:W754"/>
    <mergeCell ref="W755:W756"/>
    <mergeCell ref="W757:W758"/>
    <mergeCell ref="W759:W760"/>
    <mergeCell ref="W737:W738"/>
    <mergeCell ref="W739:W740"/>
    <mergeCell ref="W741:W742"/>
    <mergeCell ref="W743:W744"/>
    <mergeCell ref="W745:W746"/>
    <mergeCell ref="W747:W748"/>
    <mergeCell ref="W797:W798"/>
    <mergeCell ref="W799:W800"/>
    <mergeCell ref="W801:W802"/>
    <mergeCell ref="W803:W804"/>
    <mergeCell ref="W805:W806"/>
    <mergeCell ref="W807:W808"/>
    <mergeCell ref="W785:W786"/>
    <mergeCell ref="W787:W788"/>
    <mergeCell ref="W789:W790"/>
    <mergeCell ref="W791:W792"/>
    <mergeCell ref="W793:W794"/>
    <mergeCell ref="W795:W796"/>
    <mergeCell ref="W773:W774"/>
    <mergeCell ref="W775:W776"/>
    <mergeCell ref="W777:W778"/>
    <mergeCell ref="W779:W780"/>
    <mergeCell ref="W781:W782"/>
    <mergeCell ref="W783:W784"/>
    <mergeCell ref="W833:W834"/>
    <mergeCell ref="W835:W836"/>
    <mergeCell ref="W837:W838"/>
    <mergeCell ref="W839:W840"/>
    <mergeCell ref="W841:W842"/>
    <mergeCell ref="W843:W844"/>
    <mergeCell ref="W821:W822"/>
    <mergeCell ref="W823:W824"/>
    <mergeCell ref="W825:W826"/>
    <mergeCell ref="W827:W828"/>
    <mergeCell ref="W829:W830"/>
    <mergeCell ref="W831:W832"/>
    <mergeCell ref="W809:W810"/>
    <mergeCell ref="W811:W812"/>
    <mergeCell ref="W813:W814"/>
    <mergeCell ref="W815:W816"/>
    <mergeCell ref="W817:W818"/>
    <mergeCell ref="W819:W820"/>
    <mergeCell ref="W869:W870"/>
    <mergeCell ref="W871:W872"/>
    <mergeCell ref="W873:W874"/>
    <mergeCell ref="W875:W876"/>
    <mergeCell ref="W877:W878"/>
    <mergeCell ref="W879:W880"/>
    <mergeCell ref="W857:W858"/>
    <mergeCell ref="W859:W860"/>
    <mergeCell ref="W861:W862"/>
    <mergeCell ref="W863:W864"/>
    <mergeCell ref="W865:W866"/>
    <mergeCell ref="W867:W868"/>
    <mergeCell ref="W845:W846"/>
    <mergeCell ref="W847:W848"/>
    <mergeCell ref="W849:W850"/>
    <mergeCell ref="W851:W852"/>
    <mergeCell ref="W853:W854"/>
    <mergeCell ref="W855:W856"/>
    <mergeCell ref="W905:W906"/>
    <mergeCell ref="W907:W908"/>
    <mergeCell ref="W909:W910"/>
    <mergeCell ref="W911:W912"/>
    <mergeCell ref="W913:W914"/>
    <mergeCell ref="W915:W916"/>
    <mergeCell ref="W893:W894"/>
    <mergeCell ref="W895:W896"/>
    <mergeCell ref="W897:W898"/>
    <mergeCell ref="W899:W900"/>
    <mergeCell ref="W901:W902"/>
    <mergeCell ref="W903:W904"/>
    <mergeCell ref="W881:W882"/>
    <mergeCell ref="W883:W884"/>
    <mergeCell ref="W885:W886"/>
    <mergeCell ref="W887:W888"/>
    <mergeCell ref="W889:W890"/>
    <mergeCell ref="W891:W892"/>
    <mergeCell ref="W941:W942"/>
    <mergeCell ref="W943:W944"/>
    <mergeCell ref="W945:W946"/>
    <mergeCell ref="W947:W948"/>
    <mergeCell ref="W949:W950"/>
    <mergeCell ref="W951:W952"/>
    <mergeCell ref="W929:W930"/>
    <mergeCell ref="W931:W932"/>
    <mergeCell ref="W933:W934"/>
    <mergeCell ref="W935:W936"/>
    <mergeCell ref="W937:W938"/>
    <mergeCell ref="W939:W940"/>
    <mergeCell ref="W917:W918"/>
    <mergeCell ref="W919:W920"/>
    <mergeCell ref="W921:W922"/>
    <mergeCell ref="W923:W924"/>
    <mergeCell ref="W925:W926"/>
    <mergeCell ref="W927:W928"/>
    <mergeCell ref="W977:W978"/>
    <mergeCell ref="W979:W980"/>
    <mergeCell ref="W981:W982"/>
    <mergeCell ref="W983:W984"/>
    <mergeCell ref="W985:W986"/>
    <mergeCell ref="W987:W988"/>
    <mergeCell ref="W965:W966"/>
    <mergeCell ref="W967:W968"/>
    <mergeCell ref="W969:W970"/>
    <mergeCell ref="W971:W972"/>
    <mergeCell ref="W973:W974"/>
    <mergeCell ref="W975:W976"/>
    <mergeCell ref="W953:W954"/>
    <mergeCell ref="W955:W956"/>
    <mergeCell ref="W957:W958"/>
    <mergeCell ref="W959:W960"/>
    <mergeCell ref="W961:W962"/>
    <mergeCell ref="W963:W964"/>
    <mergeCell ref="W1013:W1014"/>
    <mergeCell ref="W1015:W1016"/>
    <mergeCell ref="W1017:W1018"/>
    <mergeCell ref="W1019:W1020"/>
    <mergeCell ref="W1021:W1022"/>
    <mergeCell ref="W1023:W1024"/>
    <mergeCell ref="W1001:W1002"/>
    <mergeCell ref="W1003:W1004"/>
    <mergeCell ref="W1005:W1006"/>
    <mergeCell ref="W1007:W1008"/>
    <mergeCell ref="W1009:W1010"/>
    <mergeCell ref="W1011:W1012"/>
    <mergeCell ref="W989:W990"/>
    <mergeCell ref="W991:W992"/>
    <mergeCell ref="W993:W994"/>
    <mergeCell ref="W995:W996"/>
    <mergeCell ref="W997:W998"/>
    <mergeCell ref="W999:W1000"/>
    <mergeCell ref="W1049:W1050"/>
    <mergeCell ref="W1051:W1052"/>
    <mergeCell ref="W1053:W1054"/>
    <mergeCell ref="W1055:W1056"/>
    <mergeCell ref="W1057:W1058"/>
    <mergeCell ref="W1059:W1060"/>
    <mergeCell ref="W1037:W1038"/>
    <mergeCell ref="W1039:W1040"/>
    <mergeCell ref="W1041:W1042"/>
    <mergeCell ref="W1043:W1044"/>
    <mergeCell ref="W1045:W1046"/>
    <mergeCell ref="W1047:W1048"/>
    <mergeCell ref="W1025:W1026"/>
    <mergeCell ref="W1027:W1028"/>
    <mergeCell ref="W1029:W1030"/>
    <mergeCell ref="W1031:W1032"/>
    <mergeCell ref="W1033:W1034"/>
    <mergeCell ref="W1035:W1036"/>
    <mergeCell ref="W1085:W1086"/>
    <mergeCell ref="W1087:W1088"/>
    <mergeCell ref="W1089:W1090"/>
    <mergeCell ref="W1091:W1092"/>
    <mergeCell ref="W1093:W1094"/>
    <mergeCell ref="W1095:W1096"/>
    <mergeCell ref="W1073:W1074"/>
    <mergeCell ref="W1075:W1076"/>
    <mergeCell ref="W1077:W1078"/>
    <mergeCell ref="W1079:W1080"/>
    <mergeCell ref="W1081:W1082"/>
    <mergeCell ref="W1083:W1084"/>
    <mergeCell ref="W1061:W1062"/>
    <mergeCell ref="W1063:W1064"/>
    <mergeCell ref="W1065:W1066"/>
    <mergeCell ref="W1067:W1068"/>
    <mergeCell ref="W1069:W1070"/>
    <mergeCell ref="W1071:W1072"/>
    <mergeCell ref="W1133:W1134"/>
    <mergeCell ref="W1135:W1136"/>
    <mergeCell ref="W1137:W1138"/>
    <mergeCell ref="W1139:W1140"/>
    <mergeCell ref="W1121:W1122"/>
    <mergeCell ref="W1123:W1124"/>
    <mergeCell ref="W1125:W1126"/>
    <mergeCell ref="W1127:W1128"/>
    <mergeCell ref="W1129:W1130"/>
    <mergeCell ref="W1131:W1132"/>
    <mergeCell ref="W1109:W1110"/>
    <mergeCell ref="W1111:W1112"/>
    <mergeCell ref="W1113:W1114"/>
    <mergeCell ref="W1115:W1116"/>
    <mergeCell ref="W1117:W1118"/>
    <mergeCell ref="W1119:W1120"/>
    <mergeCell ref="W1097:W1098"/>
    <mergeCell ref="W1099:W1100"/>
    <mergeCell ref="W1101:W1102"/>
    <mergeCell ref="W1103:W1104"/>
    <mergeCell ref="W1105:W1106"/>
    <mergeCell ref="W1107:W1108"/>
    <mergeCell ref="B5:B6"/>
    <mergeCell ref="D5:D6"/>
    <mergeCell ref="B7:B8"/>
    <mergeCell ref="B9:B10"/>
    <mergeCell ref="B11:B12"/>
    <mergeCell ref="B13:B14"/>
    <mergeCell ref="B15:B16"/>
    <mergeCell ref="B17:B18"/>
    <mergeCell ref="B19:B20"/>
    <mergeCell ref="B21:B22"/>
    <mergeCell ref="B23:B24"/>
    <mergeCell ref="B25:B26"/>
    <mergeCell ref="B27:B28"/>
    <mergeCell ref="B33:B34"/>
    <mergeCell ref="B35:B36"/>
    <mergeCell ref="B37:B38"/>
    <mergeCell ref="B39:B40"/>
    <mergeCell ref="B1141:B1142"/>
    <mergeCell ref="B1143:B1144"/>
    <mergeCell ref="B1145:B1146"/>
    <mergeCell ref="B1147:B1148"/>
    <mergeCell ref="B1149:B1150"/>
    <mergeCell ref="B1151:B1152"/>
    <mergeCell ref="B1153:B1154"/>
    <mergeCell ref="B1155:B1156"/>
    <mergeCell ref="B1157:B1158"/>
    <mergeCell ref="B1159:B1160"/>
    <mergeCell ref="B1161:B1162"/>
    <mergeCell ref="B1163:B1164"/>
    <mergeCell ref="B1165:B1166"/>
    <mergeCell ref="B1167:B1168"/>
    <mergeCell ref="B1169:B1170"/>
    <mergeCell ref="B1171:B1172"/>
    <mergeCell ref="B1173:B1174"/>
    <mergeCell ref="B1175:B1176"/>
    <mergeCell ref="B1177:B1178"/>
    <mergeCell ref="B1179:B1180"/>
    <mergeCell ref="B1181:B1182"/>
    <mergeCell ref="D7:D8"/>
    <mergeCell ref="D9:D10"/>
    <mergeCell ref="D11:D12"/>
    <mergeCell ref="D13:D14"/>
    <mergeCell ref="D15:D16"/>
    <mergeCell ref="D17:D18"/>
    <mergeCell ref="D19:D20"/>
    <mergeCell ref="D21:D22"/>
    <mergeCell ref="D23:D24"/>
    <mergeCell ref="D25:D26"/>
    <mergeCell ref="D27:D28"/>
    <mergeCell ref="D33:D34"/>
    <mergeCell ref="D35:D36"/>
    <mergeCell ref="D37:D38"/>
    <mergeCell ref="D39:D40"/>
    <mergeCell ref="D41:D42"/>
    <mergeCell ref="D43:D44"/>
    <mergeCell ref="D45:D46"/>
    <mergeCell ref="D1141:D1142"/>
    <mergeCell ref="D1143:D1144"/>
    <mergeCell ref="D1145:D1146"/>
    <mergeCell ref="D1147:D1148"/>
    <mergeCell ref="D1149:D1150"/>
    <mergeCell ref="D1151:D1152"/>
    <mergeCell ref="D1153:D1154"/>
    <mergeCell ref="D1155:D1156"/>
    <mergeCell ref="D1157:D1158"/>
    <mergeCell ref="D1159:D1160"/>
    <mergeCell ref="D1161:D1162"/>
    <mergeCell ref="D1163:D1164"/>
    <mergeCell ref="D1165:D1166"/>
    <mergeCell ref="D1167:D1168"/>
    <mergeCell ref="D1169:D1170"/>
    <mergeCell ref="D1171:D1172"/>
    <mergeCell ref="D1173:D1174"/>
    <mergeCell ref="D1175:D1176"/>
    <mergeCell ref="D1177:D1178"/>
    <mergeCell ref="D1179:D1180"/>
    <mergeCell ref="D1181:D1182"/>
    <mergeCell ref="W5:W6"/>
    <mergeCell ref="W7:W8"/>
    <mergeCell ref="W9:W10"/>
    <mergeCell ref="W11:W12"/>
    <mergeCell ref="W13:W14"/>
    <mergeCell ref="W15:W16"/>
    <mergeCell ref="W17:W18"/>
    <mergeCell ref="W19:W20"/>
    <mergeCell ref="W21:W22"/>
    <mergeCell ref="W23:W24"/>
    <mergeCell ref="W25:W26"/>
    <mergeCell ref="W27:W28"/>
    <mergeCell ref="W33:W34"/>
    <mergeCell ref="W35:W36"/>
    <mergeCell ref="W37:W38"/>
    <mergeCell ref="W39:W40"/>
    <mergeCell ref="W41:W42"/>
    <mergeCell ref="W43:W44"/>
    <mergeCell ref="W45:W46"/>
    <mergeCell ref="W1141:W1142"/>
    <mergeCell ref="W1143:W1144"/>
    <mergeCell ref="W1179:W1180"/>
    <mergeCell ref="W1181:W1182"/>
    <mergeCell ref="W1145:W1146"/>
    <mergeCell ref="W1147:W1148"/>
    <mergeCell ref="W1149:W1150"/>
    <mergeCell ref="W1151:W1152"/>
    <mergeCell ref="W1153:W1154"/>
    <mergeCell ref="W1155:W1156"/>
    <mergeCell ref="W1157:W1158"/>
    <mergeCell ref="W1159:W1160"/>
    <mergeCell ref="W1161:W1162"/>
    <mergeCell ref="W1163:W1164"/>
    <mergeCell ref="W1165:W1166"/>
    <mergeCell ref="W1167:W1168"/>
    <mergeCell ref="W1169:W1170"/>
    <mergeCell ref="W1171:W1172"/>
    <mergeCell ref="W1173:W1174"/>
    <mergeCell ref="W1175:W1176"/>
    <mergeCell ref="W1177:W117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7BA1-E6A7-4701-954F-18734133FD25}">
  <sheetPr codeName="Hoja8">
    <tabColor theme="8" tint="-0.249977111117893"/>
  </sheetPr>
  <dimension ref="A1:DK290"/>
  <sheetViews>
    <sheetView topLeftCell="CY1" workbookViewId="0">
      <selection activeCell="DG13" sqref="DG13"/>
    </sheetView>
  </sheetViews>
  <sheetFormatPr baseColWidth="10" defaultColWidth="11.42578125" defaultRowHeight="15"/>
  <cols>
    <col min="1" max="1" width="7.7109375" bestFit="1" customWidth="1"/>
    <col min="2" max="2" width="82.42578125" bestFit="1" customWidth="1"/>
    <col min="3" max="3" width="21.28515625" bestFit="1" customWidth="1"/>
    <col min="4" max="4" width="21.85546875" bestFit="1" customWidth="1"/>
    <col min="5" max="5" width="23.140625" bestFit="1" customWidth="1"/>
    <col min="6" max="6" width="23.7109375" bestFit="1" customWidth="1"/>
    <col min="7" max="7" width="21.5703125" bestFit="1" customWidth="1"/>
    <col min="8" max="8" width="22.140625" bestFit="1" customWidth="1"/>
    <col min="9" max="9" width="20.28515625" bestFit="1" customWidth="1"/>
    <col min="10" max="11" width="20.85546875" bestFit="1" customWidth="1"/>
    <col min="12" max="12" width="21.5703125" bestFit="1" customWidth="1"/>
    <col min="13" max="13" width="20.7109375" bestFit="1" customWidth="1"/>
    <col min="14" max="14" width="21.42578125" bestFit="1" customWidth="1"/>
    <col min="15" max="15" width="20.140625" bestFit="1" customWidth="1"/>
    <col min="16" max="16" width="20.7109375" bestFit="1" customWidth="1"/>
    <col min="17" max="17" width="22.28515625" bestFit="1" customWidth="1"/>
    <col min="18" max="18" width="22.85546875" bestFit="1" customWidth="1"/>
    <col min="19" max="19" width="26.7109375" bestFit="1" customWidth="1"/>
    <col min="20" max="20" width="27.28515625" bestFit="1" customWidth="1"/>
    <col min="21" max="21" width="23.28515625" bestFit="1" customWidth="1"/>
    <col min="22" max="22" width="23.85546875" bestFit="1" customWidth="1"/>
    <col min="23" max="26" width="15" bestFit="1" customWidth="1"/>
    <col min="27" max="27" width="2" bestFit="1" customWidth="1"/>
    <col min="28" max="28" width="8.7109375" bestFit="1" customWidth="1"/>
    <col min="29" max="29" width="55.42578125" bestFit="1" customWidth="1"/>
    <col min="30" max="30" width="21.28515625" bestFit="1" customWidth="1"/>
    <col min="31" max="31" width="21.85546875" bestFit="1" customWidth="1"/>
    <col min="32" max="32" width="23.140625" bestFit="1" customWidth="1"/>
    <col min="33" max="33" width="23.7109375" bestFit="1" customWidth="1"/>
    <col min="34" max="34" width="21.5703125" bestFit="1" customWidth="1"/>
    <col min="35" max="35" width="22.140625" bestFit="1" customWidth="1"/>
    <col min="36" max="36" width="20.28515625" bestFit="1" customWidth="1"/>
    <col min="37" max="38" width="20.85546875" bestFit="1" customWidth="1"/>
    <col min="39" max="39" width="21.5703125" bestFit="1" customWidth="1"/>
    <col min="40" max="40" width="20.7109375" bestFit="1" customWidth="1"/>
    <col min="41" max="41" width="21.42578125" bestFit="1" customWidth="1"/>
    <col min="42" max="42" width="20.140625" bestFit="1" customWidth="1"/>
    <col min="43" max="43" width="20.7109375" bestFit="1" customWidth="1"/>
    <col min="44" max="44" width="22.28515625" bestFit="1" customWidth="1"/>
    <col min="45" max="45" width="22.85546875" bestFit="1" customWidth="1"/>
    <col min="46" max="46" width="26.7109375" bestFit="1" customWidth="1"/>
    <col min="47" max="47" width="27.28515625" bestFit="1" customWidth="1"/>
    <col min="48" max="48" width="23.28515625" bestFit="1" customWidth="1"/>
    <col min="49" max="49" width="23.85546875" bestFit="1" customWidth="1"/>
    <col min="50" max="53" width="15" bestFit="1" customWidth="1"/>
    <col min="54" max="54" width="2" bestFit="1" customWidth="1"/>
    <col min="55" max="55" width="8.7109375" bestFit="1" customWidth="1"/>
    <col min="56" max="56" width="55.42578125" bestFit="1" customWidth="1"/>
    <col min="57" max="57" width="21.28515625" bestFit="1" customWidth="1"/>
    <col min="58" max="58" width="21.85546875" bestFit="1" customWidth="1"/>
    <col min="59" max="59" width="20.28515625" bestFit="1" customWidth="1"/>
    <col min="60" max="61" width="20.85546875" bestFit="1" customWidth="1"/>
    <col min="62" max="62" width="21.5703125" bestFit="1" customWidth="1"/>
    <col min="63" max="63" width="20.7109375" bestFit="1" customWidth="1"/>
    <col min="64" max="64" width="21.42578125" bestFit="1" customWidth="1"/>
    <col min="65" max="65" width="20.140625" bestFit="1" customWidth="1"/>
    <col min="66" max="66" width="20.7109375" bestFit="1" customWidth="1"/>
    <col min="67" max="67" width="22.28515625" bestFit="1" customWidth="1"/>
    <col min="68" max="68" width="22.85546875" bestFit="1" customWidth="1"/>
    <col min="69" max="69" width="26.7109375" bestFit="1" customWidth="1"/>
    <col min="70" max="70" width="27.28515625" bestFit="1" customWidth="1"/>
    <col min="71" max="71" width="23.28515625" bestFit="1" customWidth="1"/>
    <col min="72" max="72" width="23.85546875" bestFit="1" customWidth="1"/>
    <col min="73" max="80" width="15" bestFit="1" customWidth="1"/>
    <col min="81" max="81" width="2" bestFit="1" customWidth="1"/>
    <col min="82" max="82" width="8.7109375" bestFit="1" customWidth="1"/>
    <col min="83" max="83" width="21.85546875" bestFit="1" customWidth="1"/>
    <col min="84" max="84" width="26.42578125" bestFit="1" customWidth="1"/>
    <col min="85" max="85" width="27" bestFit="1" customWidth="1"/>
    <col min="86" max="86" width="26.7109375" bestFit="1" customWidth="1"/>
    <col min="87" max="87" width="27.28515625" bestFit="1" customWidth="1"/>
    <col min="88" max="88" width="26" bestFit="1" customWidth="1"/>
    <col min="89" max="89" width="26.7109375" bestFit="1" customWidth="1"/>
    <col min="90" max="107" width="15" bestFit="1" customWidth="1"/>
    <col min="108" max="108" width="2" bestFit="1" customWidth="1"/>
    <col min="109" max="109" width="10" bestFit="1" customWidth="1"/>
    <col min="110" max="110" width="77.85546875" bestFit="1" customWidth="1"/>
    <col min="111" max="111" width="15.7109375" customWidth="1"/>
    <col min="112" max="112" width="8.140625" bestFit="1" customWidth="1"/>
    <col min="113" max="113" width="10.7109375" bestFit="1" customWidth="1"/>
    <col min="114" max="134" width="20" customWidth="1"/>
    <col min="135" max="135" width="5" bestFit="1" customWidth="1"/>
    <col min="136" max="150" width="6" bestFit="1" customWidth="1"/>
    <col min="151" max="151" width="8.140625" bestFit="1" customWidth="1"/>
    <col min="152" max="152" width="6" bestFit="1" customWidth="1"/>
    <col min="153" max="157" width="5.85546875" bestFit="1" customWidth="1"/>
    <col min="158" max="172" width="6.85546875" bestFit="1" customWidth="1"/>
    <col min="173" max="173" width="9" bestFit="1" customWidth="1"/>
    <col min="174" max="174" width="6" bestFit="1" customWidth="1"/>
    <col min="175" max="179" width="5.85546875" bestFit="1" customWidth="1"/>
    <col min="180" max="194" width="6.85546875" bestFit="1" customWidth="1"/>
    <col min="195" max="195" width="9" bestFit="1" customWidth="1"/>
    <col min="196" max="196" width="5.5703125" bestFit="1" customWidth="1"/>
    <col min="197" max="202" width="5.42578125" bestFit="1" customWidth="1"/>
    <col min="203" max="218" width="6.42578125" bestFit="1" customWidth="1"/>
    <col min="219" max="219" width="8.5703125" bestFit="1" customWidth="1"/>
    <col min="220" max="220" width="12.5703125" bestFit="1" customWidth="1"/>
  </cols>
  <sheetData>
    <row r="1" spans="1:113" ht="21">
      <c r="A1" s="397" t="s">
        <v>1341</v>
      </c>
      <c r="B1" s="397"/>
      <c r="C1" s="397"/>
      <c r="D1" s="397"/>
      <c r="E1" s="397"/>
      <c r="F1" s="397"/>
      <c r="G1" s="397"/>
      <c r="H1" s="397"/>
      <c r="I1" s="397"/>
      <c r="J1" s="397"/>
      <c r="K1" s="397"/>
      <c r="L1" s="397"/>
      <c r="M1" s="397"/>
      <c r="N1" s="397"/>
      <c r="O1" s="397"/>
      <c r="P1" s="397"/>
      <c r="Q1" s="397"/>
      <c r="R1" s="397"/>
      <c r="S1" s="397"/>
      <c r="T1" s="397"/>
      <c r="U1" s="397"/>
      <c r="V1" s="397"/>
      <c r="W1" s="397"/>
      <c r="X1" s="397"/>
      <c r="Y1" s="397"/>
      <c r="Z1" s="397"/>
      <c r="AA1" s="237"/>
      <c r="AB1" s="397" t="s">
        <v>1342</v>
      </c>
      <c r="AC1" s="397"/>
      <c r="AD1" s="397"/>
      <c r="AE1" s="397"/>
      <c r="AF1" s="397"/>
      <c r="AG1" s="397"/>
      <c r="AH1" s="397"/>
      <c r="AI1" s="397"/>
      <c r="AJ1" s="397"/>
      <c r="AK1" s="397"/>
      <c r="AL1" s="397"/>
      <c r="AM1" s="397"/>
      <c r="AN1" s="397"/>
      <c r="AO1" s="397"/>
      <c r="AP1" s="397"/>
      <c r="AQ1" s="397"/>
      <c r="AR1" s="397"/>
      <c r="AS1" s="397"/>
      <c r="AT1" s="397"/>
      <c r="AU1" s="397"/>
      <c r="AV1" s="397"/>
      <c r="AW1" s="397"/>
      <c r="AX1" s="397"/>
      <c r="AY1" s="397"/>
      <c r="AZ1" s="397"/>
      <c r="BA1" s="397"/>
      <c r="BC1" s="398" t="s">
        <v>1343</v>
      </c>
      <c r="BD1" s="398"/>
      <c r="BE1" s="398"/>
      <c r="BF1" s="398"/>
      <c r="BG1" s="398"/>
      <c r="BH1" s="398"/>
      <c r="BI1" s="398"/>
      <c r="BJ1" s="398"/>
      <c r="BK1" s="398"/>
      <c r="BL1" s="398"/>
      <c r="BM1" s="398"/>
      <c r="BN1" s="398"/>
      <c r="BO1" s="398"/>
      <c r="BP1" s="398"/>
      <c r="BQ1" s="398"/>
      <c r="BR1" s="398"/>
      <c r="BS1" s="398"/>
      <c r="BT1" s="398"/>
      <c r="BU1" s="398"/>
      <c r="BV1" s="398"/>
      <c r="BW1" s="398"/>
      <c r="BX1" s="398"/>
      <c r="BY1" s="398"/>
      <c r="BZ1" s="398"/>
      <c r="CA1" s="398"/>
      <c r="CB1" s="398"/>
      <c r="CD1" s="398" t="s">
        <v>1344</v>
      </c>
      <c r="CE1" s="398"/>
      <c r="CF1" s="398"/>
      <c r="CG1" s="398"/>
      <c r="CH1" s="398"/>
      <c r="CI1" s="398"/>
      <c r="CJ1" s="398"/>
      <c r="CK1" s="398"/>
      <c r="CL1" s="398"/>
      <c r="CM1" s="398"/>
      <c r="CN1" s="398"/>
      <c r="CO1" s="398"/>
      <c r="CP1" s="398"/>
      <c r="CQ1" s="398"/>
      <c r="CR1" s="398"/>
      <c r="CS1" s="398"/>
      <c r="CT1" s="398"/>
      <c r="CU1" s="398"/>
      <c r="CV1" s="398"/>
      <c r="CW1" s="398"/>
      <c r="CX1" s="398"/>
      <c r="CY1" s="398"/>
      <c r="CZ1" s="398"/>
      <c r="DA1" s="398"/>
      <c r="DB1" s="398"/>
      <c r="DC1" s="398"/>
    </row>
    <row r="2" spans="1:113">
      <c r="C2" t="str">
        <f>+IF(C4="ene","Enero",IF(C4="feb","Febrero",IF(C4="mar","Marzo",IF(C4="abr","Abril",IF(C4="may","Mayo",IF(C4="jun","Junio",IF(C4="jul","Julio",IF(C4="ago","Agosto",IF(C4="sep","Septiembre",IF(C4="oct","Octubre",IF(C4="nov","Noviembre",IF(C4="dic","Diciembre","Aún no hay mes"))))))))))))</f>
        <v>Enero</v>
      </c>
      <c r="D2" t="s">
        <v>1289</v>
      </c>
      <c r="E2" t="str">
        <f>+IF(E4="ene","Enero",IF(E4="feb","Febrero",IF(E4="mar","Marzo",IF(E4="abr","Abril",IF(E4="may","Mayo",IF(E4="jun","Junio",IF(E4="jul","Julio",IF(E4="ago","Agosto",IF(E4="sep","Septiembre",IF(E4="oct","Octubre",IF(E4="nov","Noviembre",IF(E4="dic","Diciembre","Aún no hay mes"))))))))))))</f>
        <v>Febrero</v>
      </c>
      <c r="F2" t="str">
        <f>+E2</f>
        <v>Febrero</v>
      </c>
      <c r="G2" t="str">
        <f>+IF(G4="ene","Enero",IF(G4="feb","Febrero",IF(G4="mar","Marzo",IF(G4="abr","Abril",IF(G4="may","Mayo",IF(G4="jun","Junio",IF(G4="jul","Julio",IF(G4="ago","Agosto",IF(G4="sep","Septiembre",IF(G4="oct","Octubre",IF(G4="nov","Noviembre",IF(G4="dic","Diciembre","Aún no hay mes"))))))))))))</f>
        <v>Marzo</v>
      </c>
      <c r="H2" t="str">
        <f>+G2</f>
        <v>Marzo</v>
      </c>
      <c r="I2" t="str">
        <f>+IF(I4="ene","Enero",IF(I4="feb","Febrero",IF(I4="mar","Marzo",IF(I4="abr","Abril",IF(I4="may","Mayo",IF(I4="jun","Junio",IF(I4="jul","Julio",IF(I4="ago","Agosto",IF(I4="sep","Septiembre",IF(I4="oct","Octubre",IF(I4="nov","Noviembre",IF(I4="dic","Diciembre","Aún no hay mes"))))))))))))</f>
        <v>Abril</v>
      </c>
      <c r="J2" t="str">
        <f>+I2</f>
        <v>Abril</v>
      </c>
      <c r="K2" t="str">
        <f>+IF(K4="ene","Enero",IF(K4="feb","Febrero",IF(K4="mar","Marzo",IF(K4="abr","Abril",IF(K4="may","Mayo",IF(K4="jun","Junio",IF(K4="jul","Julio",IF(K4="ago","Agosto",IF(K4="sep","Septiembre",IF(K4="oct","Octubre",IF(K4="nov","Noviembre",IF(K4="dic","Diciembre","Aún no hay mes"))))))))))))</f>
        <v>Mayo</v>
      </c>
      <c r="L2" t="str">
        <f>+K2</f>
        <v>Mayo</v>
      </c>
      <c r="M2" t="str">
        <f>+IF(M4="ene","Enero",IF(M4="feb","Febrero",IF(M4="mar","Marzo",IF(M4="abr","Abril",IF(M4="may","Mayo",IF(M4="jun","Junio",IF(M4="jul","Julio",IF(M4="ago","Agosto",IF(M4="sep","Septiembre",IF(M4="oct","Octubre",IF(M4="nov","Noviembre",IF(M4="dic","Diciembre","Aún no hay mes"))))))))))))</f>
        <v>Aún no hay mes</v>
      </c>
      <c r="N2" t="str">
        <f>+M2</f>
        <v>Aún no hay mes</v>
      </c>
      <c r="O2" t="str">
        <f>+IF(O4="ene","Enero",IF(O4="feb","Febrero",IF(O4="mar","Marzo",IF(O4="abr","Abril",IF(O4="may","Mayo",IF(O4="jun","Junio",IF(O4="jul","Julio",IF(O4="ago","Agosto",IF(O4="sep","Septiembre",IF(O4="oct","Octubre",IF(O4="nov","Noviembre",IF(O4="dic","Diciembre","Aún no hay mes"))))))))))))</f>
        <v>Aún no hay mes</v>
      </c>
      <c r="P2" t="str">
        <f>+O2</f>
        <v>Aún no hay mes</v>
      </c>
      <c r="Q2" t="str">
        <f>+IF(Q4="ene","Enero",IF(Q4="feb","Febrero",IF(Q4="mar","Marzo",IF(Q4="abr","Abril",IF(Q4="may","Mayo",IF(Q4="jun","Junio",IF(Q4="jul","Julio",IF(Q4="ago","Agosto",IF(Q4="sep","Septiembre",IF(Q4="oct","Octubre",IF(Q4="nov","Noviembre",IF(Q4="dic","Diciembre","Aún no hay mes"))))))))))))</f>
        <v>Aún no hay mes</v>
      </c>
      <c r="R2" t="str">
        <f>+Q2</f>
        <v>Aún no hay mes</v>
      </c>
      <c r="S2" t="str">
        <f>+IF(S4="ene","Enero",IF(S4="feb","Febrero",IF(S4="mar","Marzo",IF(S4="abr","Abril",IF(S4="may","Mayo",IF(S4="jun","Junio",IF(S4="jul","Julio",IF(S4="ago","Agosto",IF(S4="sep","Septiembre",IF(S4="oct","Octubre",IF(S4="nov","Noviembre",IF(S4="dic","Diciembre","Aún no hay mes"))))))))))))</f>
        <v>Aún no hay mes</v>
      </c>
      <c r="T2" t="str">
        <f>+S2</f>
        <v>Aún no hay mes</v>
      </c>
      <c r="U2" t="str">
        <f>+IF(U4="ene","Enero",IF(U4="feb","Febrero",IF(U4="mar","Marzo",IF(U4="abr","Abril",IF(U4="may","Mayo",IF(U4="jun","Junio",IF(U4="jul","Julio",IF(U4="ago","Agosto",IF(U4="sep","Septiembre",IF(U4="oct","Octubre",IF(U4="nov","Noviembre",IF(U4="dic","Diciembre","Aún no hay mes"))))))))))))</f>
        <v>Aún no hay mes</v>
      </c>
      <c r="V2" t="str">
        <f>+U2</f>
        <v>Aún no hay mes</v>
      </c>
      <c r="W2" t="str">
        <f>+IF(W4="ene","Enero",IF(W4="feb","Febrero",IF(W4="mar","Marzo",IF(W4="abr","Abril",IF(W4="may","Mayo",IF(W4="jun","Junio",IF(W4="jul","Julio",IF(W4="ago","Agosto",IF(W4="sep","Septiembre",IF(W4="oct","Octubre",IF(W4="nov","Noviembre",IF(W4="dic","Diciembre","Aún no hay mes"))))))))))))</f>
        <v>Aún no hay mes</v>
      </c>
      <c r="X2" t="str">
        <f>+W2</f>
        <v>Aún no hay mes</v>
      </c>
      <c r="Y2" t="str">
        <f>+IF(Y4="ene","Enero",IF(Y4="feb","Febrero",IF(Y4="mar","Marzo",IF(Y4="abr","Abril",IF(Y4="may","Mayo",IF(Y4="jun","Junio",IF(Y4="jul","Julio",IF(Y4="ago","Agosto",IF(Y4="sep","Septiembre",IF(Y4="oct","Octubre",IF(Y4="nov","Noviembre",IF(Y4="dic","Diciembre","Aún no hay mes"))))))))))))</f>
        <v>Aún no hay mes</v>
      </c>
      <c r="Z2" t="str">
        <f>+Y2</f>
        <v>Aún no hay mes</v>
      </c>
      <c r="AD2" t="str">
        <f>+IF(AD4="ene","Enero",IF(AD4="feb","Febrero",IF(AD4="mar","Marzo",IF(AD4="abr","Abril",IF(AD4="may","Mayo",IF(AD4="jun","Junio",IF(AD4="jul","Julio",IF(AD4="ago","Agosto",IF(AD4="sep","Septiembre",IF(AD4="oct","Octubre",IF(AD4="nov","Noviembre",IF(AD4="dic","Diciembre","Aún no hay mes"))))))))))))</f>
        <v>Enero</v>
      </c>
      <c r="AE2" t="str">
        <f>+AD2</f>
        <v>Enero</v>
      </c>
      <c r="AF2" t="str">
        <f>+IF(AF4="ene","Enero",IF(AF4="feb","Febrero",IF(AF4="mar","Marzo",IF(AF4="abr","Abril",IF(AF4="may","Mayo",IF(AF4="jun","Junio",IF(AF4="jul","Julio",IF(AF4="ago","Agosto",IF(AF4="sep","Septiembre",IF(AF4="oct","Octubre",IF(AF4="nov","Noviembre",IF(AF4="dic","Diciembre","Aún no hay mes"))))))))))))</f>
        <v>Febrero</v>
      </c>
      <c r="AG2" t="str">
        <f>+AF2</f>
        <v>Febrero</v>
      </c>
      <c r="AH2" t="str">
        <f>+IF(AH4="ene","Enero",IF(AH4="feb","Febrero",IF(AH4="mar","Marzo",IF(AH4="abr","Abril",IF(AH4="may","Mayo",IF(AH4="jun","Junio",IF(AH4="jul","Julio",IF(AH4="ago","Agosto",IF(AH4="sep","Septiembre",IF(AH4="oct","Octubre",IF(AH4="nov","Noviembre",IF(AH4="dic","Diciembre","Aún no hay mes"))))))))))))</f>
        <v>Marzo</v>
      </c>
      <c r="AI2" t="str">
        <f>+AH2</f>
        <v>Marzo</v>
      </c>
      <c r="AJ2" t="str">
        <f>+IF(AJ4="ene","Enero",IF(AJ4="feb","Febrero",IF(AJ4="mar","Marzo",IF(AJ4="abr","Abril",IF(AJ4="may","Mayo",IF(AJ4="jun","Junio",IF(AJ4="jul","Julio",IF(AJ4="ago","Agosto",IF(AJ4="sep","Septiembre",IF(AJ4="oct","Octubre",IF(AJ4="nov","Noviembre",IF(AJ4="dic","Diciembre","Aún no hay mes"))))))))))))</f>
        <v>Abril</v>
      </c>
      <c r="AK2" t="str">
        <f>+AJ2</f>
        <v>Abril</v>
      </c>
      <c r="AL2" t="str">
        <f>+IF(AL4="ene","Enero",IF(AL4="feb","Febrero",IF(AL4="mar","Marzo",IF(AL4="abr","Abril",IF(AL4="may","Mayo",IF(AL4="jun","Junio",IF(AL4="jul","Julio",IF(AL4="ago","Agosto",IF(AL4="sep","Septiembre",IF(AL4="oct","Octubre",IF(AL4="nov","Noviembre",IF(AL4="dic","Diciembre","Aún no hay mes"))))))))))))</f>
        <v>Mayo</v>
      </c>
      <c r="AM2" t="str">
        <f>+AL2</f>
        <v>Mayo</v>
      </c>
      <c r="AN2" t="str">
        <f>+IF(AN4="ene","Enero",IF(AN4="feb","Febrero",IF(AN4="mar","Marzo",IF(AN4="abr","Abril",IF(AN4="may","Mayo",IF(AN4="jun","Junio",IF(AN4="jul","Julio",IF(AN4="ago","Agosto",IF(AN4="sep","Septiembre",IF(AN4="oct","Octubre",IF(AN4="nov","Noviembre",IF(AN4="dic","Diciembre","Aún no hay mes"))))))))))))</f>
        <v>Aún no hay mes</v>
      </c>
      <c r="AO2" t="str">
        <f>+AN2</f>
        <v>Aún no hay mes</v>
      </c>
      <c r="AP2" t="str">
        <f>+IF(AP4="ene","Enero",IF(AP4="feb","Febrero",IF(AP4="mar","Marzo",IF(AP4="abr","Abril",IF(AP4="may","Mayo",IF(AP4="jun","Junio",IF(AP4="jul","Julio",IF(AP4="ago","Agosto",IF(AP4="sep","Septiembre",IF(AP4="oct","Octubre",IF(AP4="nov","Noviembre",IF(AP4="dic","Diciembre","Aún no hay mes"))))))))))))</f>
        <v>Aún no hay mes</v>
      </c>
      <c r="AQ2" t="str">
        <f>+AP2</f>
        <v>Aún no hay mes</v>
      </c>
      <c r="AR2" t="str">
        <f>+IF(AR4="ene","Enero",IF(AR4="feb","Febrero",IF(AR4="mar","Marzo",IF(AR4="abr","Abril",IF(AR4="may","Mayo",IF(AR4="jun","Junio",IF(AR4="jul","Julio",IF(AR4="ago","Agosto",IF(AR4="sep","Septiembre",IF(AR4="oct","Octubre",IF(AR4="nov","Noviembre",IF(AR4="dic","Diciembre","Aún no hay mes"))))))))))))</f>
        <v>Aún no hay mes</v>
      </c>
      <c r="AS2" t="str">
        <f>+AR2</f>
        <v>Aún no hay mes</v>
      </c>
      <c r="AT2" t="str">
        <f>+IF(AT4="ene","Enero",IF(AT4="feb","Febrero",IF(AT4="mar","Marzo",IF(AT4="abr","Abril",IF(AT4="may","Mayo",IF(AT4="jun","Junio",IF(AT4="jul","Julio",IF(AT4="ago","Agosto",IF(AT4="sep","Septiembre",IF(AT4="oct","Octubre",IF(AT4="nov","Noviembre",IF(AT4="dic","Diciembre","Aún no hay mes"))))))))))))</f>
        <v>Aún no hay mes</v>
      </c>
      <c r="AU2" t="str">
        <f>+AT2</f>
        <v>Aún no hay mes</v>
      </c>
      <c r="AV2" t="str">
        <f>+IF(AV4="ene","Enero",IF(AV4="feb","Febrero",IF(AV4="mar","Marzo",IF(AV4="abr","Abril",IF(AV4="may","Mayo",IF(AV4="jun","Junio",IF(AV4="jul","Julio",IF(AV4="ago","Agosto",IF(AV4="sep","Septiembre",IF(AV4="oct","Octubre",IF(AV4="nov","Noviembre",IF(AV4="dic","Diciembre","Aún no hay mes"))))))))))))</f>
        <v>Aún no hay mes</v>
      </c>
      <c r="AW2" t="str">
        <f>+AV2</f>
        <v>Aún no hay mes</v>
      </c>
      <c r="AX2" t="str">
        <f>+IF(AX4="ene","Enero",IF(AX4="feb","Febrero",IF(AX4="mar","Marzo",IF(AX4="abr","Abril",IF(AX4="may","Mayo",IF(AX4="jun","Junio",IF(AX4="jul","Julio",IF(AX4="ago","Agosto",IF(AX4="sep","Septiembre",IF(AX4="oct","Octubre",IF(AX4="nov","Noviembre",IF(AX4="dic","Diciembre","Aún no hay mes"))))))))))))</f>
        <v>Aún no hay mes</v>
      </c>
      <c r="AY2" t="str">
        <f>+AX2</f>
        <v>Aún no hay mes</v>
      </c>
      <c r="AZ2" t="str">
        <f>+IF(AZ4="ene","Enero",IF(AZ4="feb","Febrero",IF(AZ4="mar","Marzo",IF(AZ4="abr","Abril",IF(AZ4="may","Mayo",IF(AZ4="jun","Junio",IF(AZ4="jul","Julio",IF(AZ4="ago","Agosto",IF(AZ4="sep","Septiembre",IF(AZ4="oct","Octubre",IF(AZ4="nov","Noviembre",IF(AZ4="dic","Diciembre","Aún no hay mes"))))))))))))</f>
        <v>Aún no hay mes</v>
      </c>
      <c r="BA2" t="str">
        <f>+AZ2</f>
        <v>Aún no hay mes</v>
      </c>
      <c r="BE2" t="str">
        <f>+IF(BE4="ene","Enero",IF(BE4="feb","Febrero",IF(BE4="mar","Marzo",IF(BE4="abr","Abril",IF(BE4="may","Mayo",IF(BE4="jun","Junio",IF(BE4="jul","Julio",IF(BE4="ago","Agosto",IF(BE4="sep","Septiembre",IF(BE4="oct","Octubre",IF(BE4="nov","Noviembre",IF(BE4="dic","Diciembre","Aún no hay mes"))))))))))))</f>
        <v>Enero</v>
      </c>
      <c r="BF2" t="str">
        <f>+BE2</f>
        <v>Enero</v>
      </c>
      <c r="BG2" t="str">
        <f>+IF(BG4="ene","Enero",IF(BG4="feb","Febrero",IF(BG4="mar","Marzo",IF(BG4="abr","Abril",IF(BG4="may","Mayo",IF(BG4="jun","Junio",IF(BG4="jul","Julio",IF(BG4="ago","Agosto",IF(BG4="sep","Septiembre",IF(BG4="oct","Octubre",IF(BG4="nov","Noviembre",IF(BG4="dic","Diciembre","Aún no hay mes"))))))))))))</f>
        <v>Febrero</v>
      </c>
      <c r="BH2" t="str">
        <f>+BG2</f>
        <v>Febrero</v>
      </c>
      <c r="BI2" t="str">
        <f>+IF(BI4="ene","Enero",IF(BI4="feb","Febrero",IF(BI4="mar","Marzo",IF(BI4="abr","Abril",IF(BI4="may","Mayo",IF(BI4="jun","Junio",IF(BI4="jul","Julio",IF(BI4="ago","Agosto",IF(BI4="sep","Septiembre",IF(BI4="oct","Octubre",IF(BI4="nov","Noviembre",IF(BI4="dic","Diciembre","Aún no hay mes"))))))))))))</f>
        <v>Marzo</v>
      </c>
      <c r="BJ2" t="str">
        <f>+BI2</f>
        <v>Marzo</v>
      </c>
      <c r="BK2" t="str">
        <f>+IF(BK4="ene","Enero",IF(BK4="feb","Febrero",IF(BK4="mar","Marzo",IF(BK4="abr","Abril",IF(BK4="may","Mayo",IF(BK4="jun","Junio",IF(BK4="jul","Julio",IF(BK4="ago","Agosto",IF(BK4="sep","Septiembre",IF(BK4="oct","Octubre",IF(BK4="nov","Noviembre",IF(BK4="dic","Diciembre","Aún no hay mes"))))))))))))</f>
        <v>Abril</v>
      </c>
      <c r="BL2" t="str">
        <f>+BK2</f>
        <v>Abril</v>
      </c>
      <c r="BM2" t="str">
        <f>+IF(BM4="ene","Enero",IF(BM4="feb","Febrero",IF(BM4="mar","Marzo",IF(BM4="abr","Abril",IF(BM4="may","Mayo",IF(BM4="jun","Junio",IF(BM4="jul","Julio",IF(BM4="ago","Agosto",IF(BM4="sep","Septiembre",IF(BM4="oct","Octubre",IF(BM4="nov","Noviembre",IF(BM4="dic","Diciembre","Aún no hay mes"))))))))))))</f>
        <v>Mayo</v>
      </c>
      <c r="BN2" t="str">
        <f>+BM2</f>
        <v>Mayo</v>
      </c>
      <c r="BO2" t="str">
        <f>+IF(BO4="ene","Enero",IF(BO4="feb","Febrero",IF(BO4="mar","Marzo",IF(BO4="abr","Abril",IF(BO4="may","Mayo",IF(BO4="jun","Junio",IF(BO4="jul","Julio",IF(BO4="ago","Agosto",IF(BO4="sep","Septiembre",IF(BO4="oct","Octubre",IF(BO4="nov","Noviembre",IF(BO4="dic","Diciembre","Aún no hay mes"))))))))))))</f>
        <v>Aún no hay mes</v>
      </c>
      <c r="BP2" t="str">
        <f>+BO2</f>
        <v>Aún no hay mes</v>
      </c>
      <c r="BQ2" t="str">
        <f>+IF(BQ4="ene","Enero",IF(BQ4="feb","Febrero",IF(BQ4="mar","Marzo",IF(BQ4="abr","Abril",IF(BQ4="may","Mayo",IF(BQ4="jun","Junio",IF(BQ4="jul","Julio",IF(BQ4="ago","Agosto",IF(BQ4="sep","Septiembre",IF(BQ4="oct","Octubre",IF(BQ4="nov","Noviembre",IF(BQ4="dic","Diciembre","Aún no hay mes"))))))))))))</f>
        <v>Aún no hay mes</v>
      </c>
      <c r="BR2" t="str">
        <f>+BQ2</f>
        <v>Aún no hay mes</v>
      </c>
      <c r="BS2" t="str">
        <f>+IF(BS4="ene","Enero",IF(BS4="feb","Febrero",IF(BS4="mar","Marzo",IF(BS4="abr","Abril",IF(BS4="may","Mayo",IF(BS4="jun","Junio",IF(BS4="jul","Julio",IF(BS4="ago","Agosto",IF(BS4="sep","Septiembre",IF(BS4="oct","Octubre",IF(BS4="nov","Noviembre",IF(BS4="dic","Diciembre","Aún no hay mes"))))))))))))</f>
        <v>Aún no hay mes</v>
      </c>
      <c r="BT2" t="str">
        <f>+BS2</f>
        <v>Aún no hay mes</v>
      </c>
      <c r="BU2" t="str">
        <f>+IF(BU4="ene","Enero",IF(BU4="feb","Febrero",IF(BU4="mar","Marzo",IF(BU4="abr","Abril",IF(BU4="may","Mayo",IF(BU4="jun","Junio",IF(BU4="jul","Julio",IF(BU4="ago","Agosto",IF(BU4="sep","Septiembre",IF(BU4="oct","Octubre",IF(BU4="nov","Noviembre",IF(BU4="dic","Diciembre","Aún no hay mes"))))))))))))</f>
        <v>Aún no hay mes</v>
      </c>
      <c r="BV2" t="str">
        <f>+BU2</f>
        <v>Aún no hay mes</v>
      </c>
      <c r="BW2" t="str">
        <f>+IF(BW4="ene","Enero",IF(BW4="feb","Febrero",IF(BW4="mar","Marzo",IF(BW4="abr","Abril",IF(BW4="may","Mayo",IF(BW4="jun","Junio",IF(BW4="jul","Julio",IF(BW4="ago","Agosto",IF(BW4="sep","Septiembre",IF(BW4="oct","Octubre",IF(BW4="nov","Noviembre",IF(BW4="dic","Diciembre","Aún no hay mes"))))))))))))</f>
        <v>Aún no hay mes</v>
      </c>
      <c r="BX2" t="str">
        <f>+BW2</f>
        <v>Aún no hay mes</v>
      </c>
      <c r="BY2" t="str">
        <f>+IF(BY4="ene","Enero",IF(BY4="feb","Febrero",IF(BY4="mar","Marzo",IF(BY4="abr","Abril",IF(BY4="may","Mayo",IF(BY4="jun","Junio",IF(BY4="jul","Julio",IF(BY4="ago","Agosto",IF(BY4="sep","Septiembre",IF(BY4="oct","Octubre",IF(BY4="nov","Noviembre",IF(BY4="dic","Diciembre","Aún no hay mes"))))))))))))</f>
        <v>Aún no hay mes</v>
      </c>
      <c r="BZ2" t="str">
        <f>+BY2</f>
        <v>Aún no hay mes</v>
      </c>
      <c r="CA2" t="str">
        <f>+IF(CA4="ene","Enero",IF(CA4="feb","Febrero",IF(CA4="mar","Marzo",IF(CA4="abr","Abril",IF(CA4="may","Mayo",IF(CA4="jun","Junio",IF(CA4="jul","Julio",IF(CA4="ago","Agosto",IF(CA4="sep","Septiembre",IF(CA4="oct","Octubre",IF(CA4="nov","Noviembre",IF(CA4="dic","Diciembre","Aún no hay mes"))))))))))))</f>
        <v>Aún no hay mes</v>
      </c>
      <c r="CB2" t="str">
        <f>+CA2</f>
        <v>Aún no hay mes</v>
      </c>
      <c r="CF2" t="str">
        <f>+IF(CF4="ene","Enero",IF(CF4="feb","Febrero",IF(CF4="mar","Marzo",IF(CF4="abr","Abril",IF(CF4="may","Mayo",IF(CF4="jun","Junio",IF(CF4="jul","Julio",IF(CF4="ago","Agosto",IF(CF4="sep","Septiembre",IF(CF4="oct","Octubre",IF(CF4="nov","Noviembre",IF(CF4="dic","Diciembre","Aún no hay mes"))))))))))))</f>
        <v>Enero</v>
      </c>
      <c r="CG2" t="str">
        <f>+CF2</f>
        <v>Enero</v>
      </c>
      <c r="CH2" t="str">
        <f>+IF(CH4="ene","Enero",IF(CH4="feb","Febrero",IF(CH4="mar","Marzo",IF(CH4="abr","Abril",IF(CH4="may","Mayo",IF(CH4="jun","Junio",IF(CH4="jul","Julio",IF(CH4="ago","Agosto",IF(CH4="sep","Septiembre",IF(CH4="oct","Octubre",IF(CH4="nov","Noviembre",IF(CH4="dic","Diciembre","Aún no hay mes"))))))))))))</f>
        <v>Febrero</v>
      </c>
      <c r="CI2" t="str">
        <f>+CH2</f>
        <v>Febrero</v>
      </c>
      <c r="CJ2" t="str">
        <f>+IF(CJ4="ene","Enero",IF(CJ4="feb","Febrero",IF(CJ4="mar","Marzo",IF(CJ4="abr","Abril",IF(CJ4="may","Mayo",IF(CJ4="jun","Junio",IF(CJ4="jul","Julio",IF(CJ4="ago","Agosto",IF(CJ4="sep","Septiembre",IF(CJ4="oct","Octubre",IF(CJ4="nov","Noviembre",IF(CJ4="dic","Diciembre","Aún no hay mes"))))))))))))</f>
        <v>Marzo</v>
      </c>
      <c r="CK2" t="str">
        <f>+CJ2</f>
        <v>Marzo</v>
      </c>
      <c r="CL2" t="str">
        <f>+IF(CL4="ene","Enero",IF(CL4="feb","Febrero",IF(CL4="mar","Marzo",IF(CL4="abr","Abril",IF(CL4="may","Mayo",IF(CL4="jun","Junio",IF(CL4="jul","Julio",IF(CL4="ago","Agosto",IF(CL4="sep","Septiembre",IF(CL4="oct","Octubre",IF(CL4="nov","Noviembre",IF(CL4="dic","Diciembre","Aún no hay mes"))))))))))))</f>
        <v>Abril</v>
      </c>
      <c r="CM2" t="str">
        <f>+CL2</f>
        <v>Abril</v>
      </c>
      <c r="CN2" t="str">
        <f>+IF(CN4="ene","Enero",IF(CN4="feb","Febrero",IF(CN4="mar","Marzo",IF(CN4="abr","Abril",IF(CN4="may","Mayo",IF(CN4="jun","Junio",IF(CN4="jul","Julio",IF(CN4="ago","Agosto",IF(CN4="sep","Septiembre",IF(CN4="oct","Octubre",IF(CN4="nov","Noviembre",IF(CN4="dic","Diciembre","Aún no hay mes"))))))))))))</f>
        <v>Mayo</v>
      </c>
      <c r="CO2" t="str">
        <f>+CN2</f>
        <v>Mayo</v>
      </c>
      <c r="CP2" t="str">
        <f>+IF(CP4="ene","Enero",IF(CP4="feb","Febrero",IF(CP4="mar","Marzo",IF(CP4="abr","Abril",IF(CP4="may","Mayo",IF(CP4="jun","Junio",IF(CP4="jul","Julio",IF(CP4="ago","Agosto",IF(CP4="sep","Septiembre",IF(CP4="oct","Octubre",IF(CP4="nov","Noviembre",IF(CP4="dic","Diciembre","Aún no hay mes"))))))))))))</f>
        <v>Aún no hay mes</v>
      </c>
      <c r="CQ2" t="str">
        <f>+CP2</f>
        <v>Aún no hay mes</v>
      </c>
      <c r="CR2" t="str">
        <f>+IF(CR4="ene","Enero",IF(CR4="feb","Febrero",IF(CR4="mar","Marzo",IF(CR4="abr","Abril",IF(CR4="may","Mayo",IF(CR4="jun","Junio",IF(CR4="jul","Julio",IF(CR4="ago","Agosto",IF(CR4="sep","Septiembre",IF(CR4="oct","Octubre",IF(CR4="nov","Noviembre",IF(CR4="dic","Diciembre","Aún no hay mes"))))))))))))</f>
        <v>Aún no hay mes</v>
      </c>
      <c r="CS2" t="str">
        <f>+CR2</f>
        <v>Aún no hay mes</v>
      </c>
      <c r="CT2" t="str">
        <f>+IF(CT4="ene","Enero",IF(CT4="feb","Febrero",IF(CT4="mar","Marzo",IF(CT4="abr","Abril",IF(CT4="may","Mayo",IF(CT4="jun","Junio",IF(CT4="jul","Julio",IF(CT4="ago","Agosto",IF(CT4="sep","Septiembre",IF(CT4="oct","Octubre",IF(CT4="nov","Noviembre",IF(CT4="dic","Diciembre","Aún no hay mes"))))))))))))</f>
        <v>Aún no hay mes</v>
      </c>
      <c r="CU2" t="str">
        <f>+CT2</f>
        <v>Aún no hay mes</v>
      </c>
      <c r="CV2" t="str">
        <f>+IF(CV4="ene","Enero",IF(CV4="feb","Febrero",IF(CV4="mar","Marzo",IF(CV4="abr","Abril",IF(CV4="may","Mayo",IF(CV4="jun","Junio",IF(CV4="jul","Julio",IF(CV4="ago","Agosto",IF(CV4="sep","Septiembre",IF(CV4="oct","Octubre",IF(CV4="nov","Noviembre",IF(CV4="dic","Diciembre","Aún no hay mes"))))))))))))</f>
        <v>Aún no hay mes</v>
      </c>
      <c r="CW2" t="str">
        <f>+CV2</f>
        <v>Aún no hay mes</v>
      </c>
      <c r="CX2" t="str">
        <f>+IF(CX4="ene","Enero",IF(CX4="feb","Febrero",IF(CX4="mar","Marzo",IF(CX4="abr","Abril",IF(CX4="may","Mayo",IF(CX4="jun","Junio",IF(CX4="jul","Julio",IF(CX4="ago","Agosto",IF(CX4="sep","Septiembre",IF(CX4="oct","Octubre",IF(CX4="nov","Noviembre",IF(CX4="dic","Diciembre","Aún no hay mes"))))))))))))</f>
        <v>Aún no hay mes</v>
      </c>
      <c r="CY2" t="str">
        <f>+CX2</f>
        <v>Aún no hay mes</v>
      </c>
      <c r="CZ2" t="str">
        <f>+IF(CZ4="ene","Enero",IF(CZ4="feb","Febrero",IF(CZ4="mar","Marzo",IF(CZ4="abr","Abril",IF(CZ4="may","Mayo",IF(CZ4="jun","Junio",IF(CZ4="jul","Julio",IF(CZ4="ago","Agosto",IF(CZ4="sep","Septiembre",IF(CZ4="oct","Octubre",IF(CZ4="nov","Noviembre",IF(CZ4="dic","Diciembre","Aún no hay mes"))))))))))))</f>
        <v>Aún no hay mes</v>
      </c>
      <c r="DA2" t="str">
        <f>+CZ2</f>
        <v>Aún no hay mes</v>
      </c>
      <c r="DB2" t="str">
        <f>+IF(DB4="ene","Enero",IF(DB4="feb","Febrero",IF(DB4="mar","Marzo",IF(DB4="abr","Abril",IF(DB4="may","Mayo",IF(DB4="jun","Junio",IF(DB4="jul","Julio",IF(DB4="ago","Agosto",IF(DB4="sep","Septiembre",IF(DB4="oct","Octubre",IF(DB4="nov","Noviembre",IF(DB4="dic","Diciembre","Aún no hay mes"))))))))))))</f>
        <v>Aún no hay mes</v>
      </c>
      <c r="DC2" t="str">
        <f>+DB2</f>
        <v>Aún no hay mes</v>
      </c>
      <c r="DG2" t="str">
        <f ca="1">+IF(DH3="ene","Enero",IF(DH3="feb","Febrero",IF(DH3="mar","Marzo",IF(DH3="abr","Abril",IF(DH3="may","Mayo",IF(DH3="jun","Junio",IF(DH3="jul","Julio",IF(DH3="ago","Agosto",IF(DH3="sep","Septiembre",IF(DH3="oct","Octubre",IF(DH3="nov","Noviembre",IF(DH3="dic","Diciembre","Aún no hay mes"))))))))))))</f>
        <v>Mayo</v>
      </c>
    </row>
    <row r="3" spans="1:113">
      <c r="C3" s="234" t="s">
        <v>1462</v>
      </c>
      <c r="D3" s="234" t="s">
        <v>1286</v>
      </c>
      <c r="AD3" s="234" t="s">
        <v>1462</v>
      </c>
      <c r="AE3" s="234" t="s">
        <v>1286</v>
      </c>
      <c r="BE3" s="234" t="s">
        <v>1462</v>
      </c>
      <c r="BF3" s="234" t="s">
        <v>1286</v>
      </c>
      <c r="CF3" s="234" t="s">
        <v>1462</v>
      </c>
      <c r="CG3" s="234" t="s">
        <v>1286</v>
      </c>
      <c r="DE3" s="234" t="s">
        <v>653</v>
      </c>
      <c r="DF3" s="234" t="s">
        <v>660</v>
      </c>
      <c r="DG3" t="s">
        <v>1303</v>
      </c>
      <c r="DH3" t="str">
        <f ca="1">+TEXT(EDATE(TODAY(),-1),"mmm")</f>
        <v>may</v>
      </c>
      <c r="DI3" t="str">
        <f ca="1">+TEXT(EOMONTH(TODAY(),-1),"dd/mm/yyyy")</f>
        <v>31/05/2025</v>
      </c>
    </row>
    <row r="4" spans="1:113">
      <c r="C4" s="235" t="s">
        <v>1285</v>
      </c>
      <c r="E4" s="235" t="s">
        <v>2418</v>
      </c>
      <c r="G4" s="235" t="s">
        <v>3026</v>
      </c>
      <c r="I4" s="235" t="s">
        <v>4092</v>
      </c>
      <c r="K4" s="235" t="s">
        <v>6713</v>
      </c>
      <c r="AD4" s="235" t="s">
        <v>1285</v>
      </c>
      <c r="AF4" s="235" t="s">
        <v>2418</v>
      </c>
      <c r="AH4" s="235" t="s">
        <v>3026</v>
      </c>
      <c r="AJ4" s="235" t="s">
        <v>4092</v>
      </c>
      <c r="AL4" s="235" t="s">
        <v>6713</v>
      </c>
      <c r="BE4" s="235" t="s">
        <v>1285</v>
      </c>
      <c r="BG4" s="235" t="s">
        <v>2418</v>
      </c>
      <c r="BI4" s="235" t="s">
        <v>3026</v>
      </c>
      <c r="BK4" s="235" t="s">
        <v>4092</v>
      </c>
      <c r="BM4" s="235" t="s">
        <v>6713</v>
      </c>
      <c r="CF4" s="235" t="s">
        <v>1285</v>
      </c>
      <c r="CH4" s="235" t="s">
        <v>2418</v>
      </c>
      <c r="CJ4" s="235" t="s">
        <v>3026</v>
      </c>
      <c r="CL4" s="235" t="s">
        <v>4092</v>
      </c>
      <c r="CN4" s="235" t="s">
        <v>6713</v>
      </c>
      <c r="DE4">
        <v>46</v>
      </c>
      <c r="DF4" t="s">
        <v>1367</v>
      </c>
      <c r="DG4" s="474">
        <v>34131532.079999991</v>
      </c>
    </row>
    <row r="5" spans="1:113">
      <c r="A5" s="234" t="s">
        <v>653</v>
      </c>
      <c r="B5" s="234" t="s">
        <v>660</v>
      </c>
      <c r="C5" t="s">
        <v>1299</v>
      </c>
      <c r="D5" t="s">
        <v>1300</v>
      </c>
      <c r="E5" t="s">
        <v>1299</v>
      </c>
      <c r="F5" t="s">
        <v>1300</v>
      </c>
      <c r="G5" t="s">
        <v>1299</v>
      </c>
      <c r="H5" t="s">
        <v>1300</v>
      </c>
      <c r="I5" t="s">
        <v>1299</v>
      </c>
      <c r="J5" t="s">
        <v>1300</v>
      </c>
      <c r="K5" t="s">
        <v>1299</v>
      </c>
      <c r="L5" t="s">
        <v>1300</v>
      </c>
      <c r="AB5" s="234" t="s">
        <v>653</v>
      </c>
      <c r="AC5" s="234" t="s">
        <v>660</v>
      </c>
      <c r="AD5" t="s">
        <v>1314</v>
      </c>
      <c r="AE5" t="s">
        <v>1315</v>
      </c>
      <c r="AF5" t="s">
        <v>1314</v>
      </c>
      <c r="AG5" t="s">
        <v>1315</v>
      </c>
      <c r="AH5" t="s">
        <v>1314</v>
      </c>
      <c r="AI5" t="s">
        <v>1315</v>
      </c>
      <c r="AJ5" t="s">
        <v>1314</v>
      </c>
      <c r="AK5" t="s">
        <v>1315</v>
      </c>
      <c r="AL5" t="s">
        <v>1314</v>
      </c>
      <c r="AM5" t="s">
        <v>1315</v>
      </c>
      <c r="BC5" s="234" t="s">
        <v>653</v>
      </c>
      <c r="BD5" s="234" t="s">
        <v>660</v>
      </c>
      <c r="BE5" t="s">
        <v>1299</v>
      </c>
      <c r="BF5" t="s">
        <v>1300</v>
      </c>
      <c r="BG5" t="s">
        <v>1299</v>
      </c>
      <c r="BH5" t="s">
        <v>1300</v>
      </c>
      <c r="BI5" t="s">
        <v>1299</v>
      </c>
      <c r="BJ5" t="s">
        <v>1300</v>
      </c>
      <c r="BK5" t="s">
        <v>1299</v>
      </c>
      <c r="BL5" t="s">
        <v>1300</v>
      </c>
      <c r="BM5" t="s">
        <v>1299</v>
      </c>
      <c r="BN5" t="s">
        <v>1300</v>
      </c>
      <c r="CD5" s="234" t="s">
        <v>653</v>
      </c>
      <c r="CE5" s="234" t="s">
        <v>660</v>
      </c>
      <c r="CF5" t="s">
        <v>1314</v>
      </c>
      <c r="CG5" t="s">
        <v>1315</v>
      </c>
      <c r="CH5" t="s">
        <v>1314</v>
      </c>
      <c r="CI5" t="s">
        <v>1315</v>
      </c>
      <c r="CJ5" t="s">
        <v>1314</v>
      </c>
      <c r="CK5" t="s">
        <v>1315</v>
      </c>
      <c r="CL5" t="s">
        <v>1314</v>
      </c>
      <c r="CM5" t="s">
        <v>1315</v>
      </c>
      <c r="CN5" t="s">
        <v>1314</v>
      </c>
      <c r="CO5" t="s">
        <v>1315</v>
      </c>
      <c r="DD5" s="234"/>
      <c r="DE5">
        <v>109</v>
      </c>
      <c r="DF5" t="s">
        <v>611</v>
      </c>
      <c r="DG5" s="474">
        <v>231080</v>
      </c>
    </row>
    <row r="6" spans="1:113">
      <c r="A6">
        <v>10</v>
      </c>
      <c r="B6" t="s">
        <v>38</v>
      </c>
      <c r="C6" s="236"/>
      <c r="D6" s="236"/>
      <c r="E6" s="236"/>
      <c r="F6" s="236"/>
      <c r="G6" s="236">
        <v>0</v>
      </c>
      <c r="H6" s="236">
        <v>93592.19</v>
      </c>
      <c r="I6" s="236">
        <v>0.2</v>
      </c>
      <c r="J6" s="236">
        <v>10854.45</v>
      </c>
      <c r="K6" s="236">
        <v>0</v>
      </c>
      <c r="L6" s="236">
        <v>4078879.96</v>
      </c>
      <c r="AB6" t="s">
        <v>541</v>
      </c>
      <c r="AC6" t="s">
        <v>590</v>
      </c>
      <c r="AD6" s="474">
        <v>0.11999999999999998</v>
      </c>
      <c r="AE6" s="474">
        <v>0.08</v>
      </c>
      <c r="AF6" s="474">
        <v>0.09</v>
      </c>
      <c r="AG6" s="474">
        <v>9.0000000000000011E-2</v>
      </c>
      <c r="AH6" s="474">
        <v>0.08</v>
      </c>
      <c r="AI6" s="474">
        <v>0.12000000000000001</v>
      </c>
      <c r="AJ6" s="474">
        <v>9.0000000000000011E-2</v>
      </c>
      <c r="AK6" s="474">
        <v>8425.8200000000015</v>
      </c>
      <c r="AL6" s="474">
        <v>0.09</v>
      </c>
      <c r="AM6" s="474">
        <v>8817201.0899999999</v>
      </c>
      <c r="BC6">
        <v>86</v>
      </c>
      <c r="BD6" t="s">
        <v>50</v>
      </c>
      <c r="BE6" s="236">
        <v>41575.83</v>
      </c>
      <c r="BF6" s="236">
        <v>0</v>
      </c>
      <c r="BG6" s="236">
        <v>322249.19</v>
      </c>
      <c r="BH6" s="236">
        <v>1514634.84</v>
      </c>
      <c r="BI6" s="236">
        <v>0</v>
      </c>
      <c r="BJ6" s="236">
        <v>98000</v>
      </c>
      <c r="BK6" s="236">
        <v>11945.65</v>
      </c>
      <c r="BL6" s="236">
        <v>0</v>
      </c>
      <c r="BM6" s="236">
        <v>0</v>
      </c>
      <c r="BN6" s="236">
        <v>48252079.119999997</v>
      </c>
      <c r="CD6" t="s">
        <v>541</v>
      </c>
      <c r="CE6" t="s">
        <v>590</v>
      </c>
      <c r="CF6" s="474"/>
      <c r="CG6" s="474"/>
      <c r="CH6" s="474"/>
      <c r="CI6" s="474"/>
      <c r="CJ6" s="474"/>
      <c r="CK6" s="474"/>
      <c r="CL6" s="474">
        <v>0</v>
      </c>
      <c r="CM6" s="474">
        <v>16349178.692</v>
      </c>
      <c r="CN6" s="474">
        <v>0</v>
      </c>
      <c r="CO6" s="474">
        <v>110466414.5368</v>
      </c>
      <c r="DE6">
        <v>117</v>
      </c>
      <c r="DF6" t="s">
        <v>54</v>
      </c>
      <c r="DG6" s="474">
        <v>5054054.7499999991</v>
      </c>
    </row>
    <row r="7" spans="1:113">
      <c r="A7">
        <v>15</v>
      </c>
      <c r="B7" t="s">
        <v>39</v>
      </c>
      <c r="C7" s="236">
        <v>0</v>
      </c>
      <c r="D7" s="236">
        <v>32518.260000000006</v>
      </c>
      <c r="E7" s="236">
        <v>0</v>
      </c>
      <c r="F7" s="236">
        <v>33900.97</v>
      </c>
      <c r="G7" s="236">
        <v>0</v>
      </c>
      <c r="H7" s="236">
        <v>575077.49</v>
      </c>
      <c r="I7" s="236">
        <v>0</v>
      </c>
      <c r="J7" s="236">
        <v>9572842.7299999986</v>
      </c>
      <c r="K7" s="236">
        <v>0</v>
      </c>
      <c r="L7" s="236">
        <v>1067815.55</v>
      </c>
      <c r="AB7">
        <v>10</v>
      </c>
      <c r="AC7" t="s">
        <v>38</v>
      </c>
      <c r="AD7" s="474"/>
      <c r="AE7" s="474"/>
      <c r="AF7" s="474"/>
      <c r="AG7" s="474"/>
      <c r="AH7" s="474">
        <v>0</v>
      </c>
      <c r="AI7" s="474">
        <v>8292052.4400000004</v>
      </c>
      <c r="AJ7" s="474"/>
      <c r="AK7" s="474"/>
      <c r="AL7" s="474">
        <v>0</v>
      </c>
      <c r="AM7" s="474">
        <v>5052014.2200000007</v>
      </c>
      <c r="BC7">
        <v>291</v>
      </c>
      <c r="BD7" t="s">
        <v>119</v>
      </c>
      <c r="BE7" s="236">
        <v>0</v>
      </c>
      <c r="BF7" s="236">
        <v>34986000</v>
      </c>
      <c r="BG7" s="236">
        <v>6650021.8399999999</v>
      </c>
      <c r="BH7" s="236">
        <v>192338964.64999998</v>
      </c>
      <c r="BI7" s="236">
        <v>0</v>
      </c>
      <c r="BJ7" s="236">
        <v>116064661.73</v>
      </c>
      <c r="BK7" s="236">
        <v>0</v>
      </c>
      <c r="BL7" s="236">
        <v>5644956.3200000003</v>
      </c>
      <c r="BM7" s="236">
        <v>0</v>
      </c>
      <c r="BN7" s="236">
        <v>63317704.579999998</v>
      </c>
      <c r="CD7">
        <v>291</v>
      </c>
      <c r="CE7" t="s">
        <v>119</v>
      </c>
      <c r="CF7" s="474">
        <v>34986000</v>
      </c>
      <c r="CG7" s="474">
        <v>0</v>
      </c>
      <c r="CH7" s="474">
        <v>192338964.65700001</v>
      </c>
      <c r="CI7" s="474">
        <v>0</v>
      </c>
      <c r="CJ7" s="474">
        <v>116064661.734</v>
      </c>
      <c r="CK7" s="474">
        <v>0</v>
      </c>
      <c r="CL7" s="474">
        <v>5644956.3197999997</v>
      </c>
      <c r="CM7" s="474">
        <v>0</v>
      </c>
      <c r="CN7" s="474">
        <v>63317704.577400014</v>
      </c>
      <c r="CO7" s="474">
        <v>0</v>
      </c>
      <c r="DE7">
        <v>163</v>
      </c>
      <c r="DF7" t="s">
        <v>78</v>
      </c>
      <c r="DG7" s="474">
        <v>1018336.71</v>
      </c>
    </row>
    <row r="8" spans="1:113">
      <c r="A8">
        <v>16</v>
      </c>
      <c r="B8" t="s">
        <v>40</v>
      </c>
      <c r="C8" s="236">
        <v>0</v>
      </c>
      <c r="D8" s="236">
        <v>154579.18</v>
      </c>
      <c r="E8" s="236">
        <v>0</v>
      </c>
      <c r="F8" s="236">
        <v>3724.16</v>
      </c>
      <c r="G8" s="236">
        <v>0</v>
      </c>
      <c r="H8" s="236">
        <v>21460.75</v>
      </c>
      <c r="I8" s="236">
        <v>0</v>
      </c>
      <c r="J8" s="236">
        <v>973752.64</v>
      </c>
      <c r="K8" s="236">
        <v>0</v>
      </c>
      <c r="L8" s="236">
        <v>324673.60000000009</v>
      </c>
      <c r="AB8">
        <v>20</v>
      </c>
      <c r="AC8" t="s">
        <v>41</v>
      </c>
      <c r="AD8" s="474"/>
      <c r="AE8" s="474"/>
      <c r="AF8" s="474"/>
      <c r="AG8" s="474"/>
      <c r="AH8" s="474"/>
      <c r="AI8" s="474"/>
      <c r="AJ8" s="474"/>
      <c r="AK8" s="474"/>
      <c r="AL8" s="474">
        <v>300.14999999999998</v>
      </c>
      <c r="AM8" s="474">
        <v>0</v>
      </c>
      <c r="BC8" t="s">
        <v>541</v>
      </c>
      <c r="BD8" t="s">
        <v>590</v>
      </c>
      <c r="BE8" s="236">
        <v>0</v>
      </c>
      <c r="BF8" s="236">
        <v>20899.22</v>
      </c>
      <c r="BG8" s="236">
        <v>0</v>
      </c>
      <c r="BH8" s="236">
        <v>7110556.8999999994</v>
      </c>
      <c r="BI8" s="236">
        <v>1106</v>
      </c>
      <c r="BJ8" s="236">
        <v>38400</v>
      </c>
      <c r="BK8" s="236">
        <v>16352632.629999999</v>
      </c>
      <c r="BL8" s="236">
        <v>217397</v>
      </c>
      <c r="BM8" s="236">
        <v>119283615.55</v>
      </c>
      <c r="BN8" s="236">
        <v>4273715.6099999994</v>
      </c>
      <c r="CD8">
        <v>46</v>
      </c>
      <c r="CE8" t="s">
        <v>1367</v>
      </c>
      <c r="CF8" s="474"/>
      <c r="CG8" s="474"/>
      <c r="CH8" s="474">
        <v>556540.96120000002</v>
      </c>
      <c r="CI8" s="474">
        <v>0</v>
      </c>
      <c r="CJ8" s="474"/>
      <c r="CK8" s="474"/>
      <c r="CL8" s="474">
        <v>8918000</v>
      </c>
      <c r="CM8" s="474">
        <v>0</v>
      </c>
      <c r="CN8" s="474"/>
      <c r="CO8" s="474"/>
      <c r="DE8">
        <v>222</v>
      </c>
      <c r="DF8" t="s">
        <v>93</v>
      </c>
      <c r="DG8" s="474">
        <v>851877.12</v>
      </c>
    </row>
    <row r="9" spans="1:113">
      <c r="A9">
        <v>20</v>
      </c>
      <c r="B9" t="s">
        <v>41</v>
      </c>
      <c r="C9" s="236"/>
      <c r="D9" s="236"/>
      <c r="E9" s="236"/>
      <c r="F9" s="236"/>
      <c r="G9" s="236">
        <v>0</v>
      </c>
      <c r="H9" s="236">
        <v>244615.95</v>
      </c>
      <c r="I9" s="236">
        <v>0</v>
      </c>
      <c r="J9" s="236">
        <v>51971.14</v>
      </c>
      <c r="K9" s="236">
        <v>0</v>
      </c>
      <c r="L9" s="236">
        <v>123479.85999999999</v>
      </c>
      <c r="AB9" t="s">
        <v>542</v>
      </c>
      <c r="AC9" t="s">
        <v>687</v>
      </c>
      <c r="AD9" s="474">
        <v>79559047.359999999</v>
      </c>
      <c r="AE9" s="474">
        <v>0</v>
      </c>
      <c r="AF9" s="474"/>
      <c r="AG9" s="474"/>
      <c r="AH9" s="474">
        <v>7275547.9299999997</v>
      </c>
      <c r="AI9" s="474">
        <v>0</v>
      </c>
      <c r="AJ9" s="474">
        <v>91201977.859999999</v>
      </c>
      <c r="AK9" s="474">
        <v>0</v>
      </c>
      <c r="AL9" s="474">
        <v>111805950.82999998</v>
      </c>
      <c r="AM9" s="474">
        <v>680021886.61000001</v>
      </c>
      <c r="BC9">
        <v>46</v>
      </c>
      <c r="BD9" t="s">
        <v>1367</v>
      </c>
      <c r="BE9" s="236"/>
      <c r="BF9" s="236"/>
      <c r="BG9" s="236">
        <v>0</v>
      </c>
      <c r="BH9" s="236">
        <v>556540.96</v>
      </c>
      <c r="BI9" s="236"/>
      <c r="BJ9" s="236"/>
      <c r="BK9" s="236">
        <v>0</v>
      </c>
      <c r="BL9" s="236">
        <v>8918000</v>
      </c>
      <c r="BM9" s="236"/>
      <c r="BN9" s="236"/>
      <c r="CD9">
        <v>86</v>
      </c>
      <c r="CE9" t="s">
        <v>50</v>
      </c>
      <c r="CF9" s="474"/>
      <c r="CG9" s="474"/>
      <c r="CH9" s="474">
        <v>1514634.835</v>
      </c>
      <c r="CI9" s="474">
        <v>0</v>
      </c>
      <c r="CJ9" s="474"/>
      <c r="CK9" s="474"/>
      <c r="CL9" s="474"/>
      <c r="CM9" s="474"/>
      <c r="CN9" s="474">
        <v>42003709.959400006</v>
      </c>
      <c r="CO9" s="474">
        <v>0</v>
      </c>
      <c r="DE9">
        <v>591</v>
      </c>
      <c r="DF9" t="s">
        <v>670</v>
      </c>
      <c r="DG9" s="474">
        <v>2841383</v>
      </c>
    </row>
    <row r="10" spans="1:113">
      <c r="A10">
        <v>25</v>
      </c>
      <c r="B10" t="s">
        <v>42</v>
      </c>
      <c r="C10" s="236">
        <v>0</v>
      </c>
      <c r="D10" s="236">
        <v>3321.8</v>
      </c>
      <c r="E10" s="236"/>
      <c r="F10" s="236"/>
      <c r="G10" s="236">
        <v>0</v>
      </c>
      <c r="H10" s="236">
        <v>182917.02000000005</v>
      </c>
      <c r="I10" s="236">
        <v>0</v>
      </c>
      <c r="J10" s="236">
        <v>36005.030000000006</v>
      </c>
      <c r="K10" s="236">
        <v>0</v>
      </c>
      <c r="L10" s="236">
        <v>307119.15999999997</v>
      </c>
      <c r="AB10">
        <v>291</v>
      </c>
      <c r="AC10" t="s">
        <v>119</v>
      </c>
      <c r="AD10" s="474">
        <v>0</v>
      </c>
      <c r="AE10" s="474">
        <v>105731519.81</v>
      </c>
      <c r="AF10" s="474">
        <v>0</v>
      </c>
      <c r="AG10" s="474">
        <v>13984743.040000001</v>
      </c>
      <c r="AH10" s="474">
        <v>0</v>
      </c>
      <c r="AI10" s="474">
        <v>128079796.00999999</v>
      </c>
      <c r="AJ10" s="474">
        <v>0</v>
      </c>
      <c r="AK10" s="474">
        <v>50798131.450000003</v>
      </c>
      <c r="AL10" s="474">
        <v>0</v>
      </c>
      <c r="AM10" s="474">
        <v>79678900</v>
      </c>
      <c r="BC10">
        <v>287</v>
      </c>
      <c r="BD10" t="s">
        <v>116</v>
      </c>
      <c r="BE10" s="236"/>
      <c r="BF10" s="236"/>
      <c r="BG10" s="236"/>
      <c r="BH10" s="236"/>
      <c r="BI10" s="236"/>
      <c r="BJ10" s="236"/>
      <c r="BK10" s="236"/>
      <c r="BL10" s="236"/>
      <c r="BM10" s="236">
        <v>44286</v>
      </c>
      <c r="BN10" s="236">
        <v>0</v>
      </c>
      <c r="CD10">
        <v>253</v>
      </c>
      <c r="CE10" t="s">
        <v>104</v>
      </c>
      <c r="CF10" s="474"/>
      <c r="CG10" s="474"/>
      <c r="CH10" s="474"/>
      <c r="CI10" s="474"/>
      <c r="CJ10" s="474">
        <v>15054482.66</v>
      </c>
      <c r="CK10" s="474">
        <v>0</v>
      </c>
      <c r="CL10" s="474">
        <v>8232000</v>
      </c>
      <c r="CM10" s="474">
        <v>0</v>
      </c>
      <c r="CN10" s="474"/>
      <c r="CO10" s="474"/>
      <c r="DE10">
        <v>670</v>
      </c>
      <c r="DF10" t="s">
        <v>178</v>
      </c>
      <c r="DG10" s="474">
        <v>1374888.5</v>
      </c>
    </row>
    <row r="11" spans="1:113">
      <c r="A11">
        <v>35</v>
      </c>
      <c r="B11" t="s">
        <v>43</v>
      </c>
      <c r="C11" s="236">
        <v>0</v>
      </c>
      <c r="D11" s="236">
        <v>4286.9799999999996</v>
      </c>
      <c r="E11" s="236"/>
      <c r="F11" s="236"/>
      <c r="G11" s="236">
        <v>0</v>
      </c>
      <c r="H11" s="236">
        <v>148630.44</v>
      </c>
      <c r="I11" s="236">
        <v>0</v>
      </c>
      <c r="J11" s="236">
        <v>12844.02</v>
      </c>
      <c r="K11" s="236">
        <v>0</v>
      </c>
      <c r="L11" s="236">
        <v>73489.989999999991</v>
      </c>
      <c r="AB11">
        <v>513</v>
      </c>
      <c r="AC11" t="s">
        <v>160</v>
      </c>
      <c r="AD11" s="474">
        <v>0</v>
      </c>
      <c r="AE11" s="474">
        <v>5354584.9399999995</v>
      </c>
      <c r="AF11" s="474">
        <v>0</v>
      </c>
      <c r="AG11" s="474">
        <v>429478.39</v>
      </c>
      <c r="AH11" s="474">
        <v>0</v>
      </c>
      <c r="AI11" s="474">
        <v>429478.39</v>
      </c>
      <c r="AJ11" s="474">
        <v>0</v>
      </c>
      <c r="AK11" s="474">
        <v>441449.09</v>
      </c>
      <c r="AL11" s="474">
        <v>0</v>
      </c>
      <c r="AM11" s="474">
        <v>246382183.42999998</v>
      </c>
      <c r="BC11">
        <v>253</v>
      </c>
      <c r="BD11" t="s">
        <v>104</v>
      </c>
      <c r="BE11" s="236"/>
      <c r="BF11" s="236"/>
      <c r="BG11" s="236">
        <v>66186.720000000001</v>
      </c>
      <c r="BH11" s="236">
        <v>0</v>
      </c>
      <c r="BI11" s="236">
        <v>261275.09</v>
      </c>
      <c r="BJ11" s="236">
        <v>15054482.66</v>
      </c>
      <c r="BK11" s="236">
        <v>0</v>
      </c>
      <c r="BL11" s="236">
        <v>8232000</v>
      </c>
      <c r="BM11" s="236"/>
      <c r="BN11" s="236"/>
      <c r="CD11">
        <v>206</v>
      </c>
      <c r="CE11" t="s">
        <v>87</v>
      </c>
      <c r="CF11" s="474"/>
      <c r="CG11" s="474"/>
      <c r="CH11" s="474"/>
      <c r="CI11" s="474"/>
      <c r="CJ11" s="474"/>
      <c r="CK11" s="474"/>
      <c r="CL11" s="474"/>
      <c r="CM11" s="474"/>
      <c r="CN11" s="474">
        <v>5145000</v>
      </c>
      <c r="CO11" s="474">
        <v>0</v>
      </c>
      <c r="DE11">
        <v>25</v>
      </c>
      <c r="DF11" t="s">
        <v>42</v>
      </c>
      <c r="DG11" s="474">
        <v>319897.42</v>
      </c>
    </row>
    <row r="12" spans="1:113">
      <c r="A12">
        <v>41</v>
      </c>
      <c r="B12" t="s">
        <v>44</v>
      </c>
      <c r="C12" s="236"/>
      <c r="D12" s="236"/>
      <c r="E12" s="236"/>
      <c r="F12" s="236"/>
      <c r="G12" s="236">
        <v>0</v>
      </c>
      <c r="H12" s="236">
        <v>16773.419999999998</v>
      </c>
      <c r="I12" s="236">
        <v>1109.1500000000001</v>
      </c>
      <c r="J12" s="236">
        <v>24573.89</v>
      </c>
      <c r="K12" s="236">
        <v>0</v>
      </c>
      <c r="L12" s="236">
        <v>590039.13</v>
      </c>
      <c r="AB12">
        <v>86</v>
      </c>
      <c r="AC12" t="s">
        <v>50</v>
      </c>
      <c r="AD12" s="474"/>
      <c r="AE12" s="474"/>
      <c r="AF12" s="474">
        <v>120.06</v>
      </c>
      <c r="AG12" s="474">
        <v>16004078.229999999</v>
      </c>
      <c r="AH12" s="474"/>
      <c r="AI12" s="474"/>
      <c r="AJ12" s="474">
        <v>60.03</v>
      </c>
      <c r="AK12" s="474">
        <v>259822.5</v>
      </c>
      <c r="AL12" s="474">
        <v>120.06</v>
      </c>
      <c r="AM12" s="474">
        <v>42003780</v>
      </c>
      <c r="BC12">
        <v>41</v>
      </c>
      <c r="BD12" t="s">
        <v>44</v>
      </c>
      <c r="BE12" s="236"/>
      <c r="BF12" s="236"/>
      <c r="BG12" s="236"/>
      <c r="BH12" s="236"/>
      <c r="BI12" s="236"/>
      <c r="BJ12" s="236"/>
      <c r="BK12" s="236"/>
      <c r="BL12" s="236"/>
      <c r="BM12" s="236">
        <v>0</v>
      </c>
      <c r="BN12" s="236">
        <v>8754861</v>
      </c>
      <c r="CD12">
        <v>81</v>
      </c>
      <c r="CE12" t="s">
        <v>49</v>
      </c>
      <c r="CF12" s="474"/>
      <c r="CG12" s="474"/>
      <c r="CH12" s="474"/>
      <c r="CI12" s="474"/>
      <c r="CJ12" s="474"/>
      <c r="CK12" s="474"/>
      <c r="CL12" s="474">
        <v>33717736.988600001</v>
      </c>
      <c r="CM12" s="474">
        <v>0</v>
      </c>
      <c r="CN12" s="474"/>
      <c r="CO12" s="474"/>
      <c r="DE12">
        <v>291</v>
      </c>
      <c r="DF12" t="s">
        <v>119</v>
      </c>
      <c r="DG12" s="474">
        <v>47110954.460000001</v>
      </c>
    </row>
    <row r="13" spans="1:113">
      <c r="A13">
        <v>46</v>
      </c>
      <c r="B13" t="s">
        <v>1367</v>
      </c>
      <c r="C13" s="236">
        <v>0</v>
      </c>
      <c r="D13" s="236">
        <v>43302.15</v>
      </c>
      <c r="E13" s="236">
        <v>0</v>
      </c>
      <c r="F13" s="236">
        <v>12753.48</v>
      </c>
      <c r="G13" s="236">
        <v>0</v>
      </c>
      <c r="H13" s="236">
        <v>35087.479999999996</v>
      </c>
      <c r="I13" s="236">
        <v>0</v>
      </c>
      <c r="J13" s="236">
        <v>74104.920000000013</v>
      </c>
      <c r="K13" s="236">
        <v>0</v>
      </c>
      <c r="L13" s="236">
        <v>117520.53</v>
      </c>
      <c r="AB13">
        <v>514</v>
      </c>
      <c r="AC13" t="s">
        <v>161</v>
      </c>
      <c r="AD13" s="474"/>
      <c r="AE13" s="474"/>
      <c r="AF13" s="474"/>
      <c r="AG13" s="474"/>
      <c r="AH13" s="474"/>
      <c r="AI13" s="474"/>
      <c r="AJ13" s="474"/>
      <c r="AK13" s="474"/>
      <c r="AL13" s="474">
        <v>60.03</v>
      </c>
      <c r="AM13" s="474">
        <v>82319794.200000003</v>
      </c>
      <c r="BC13">
        <v>66</v>
      </c>
      <c r="BD13" t="s">
        <v>46</v>
      </c>
      <c r="BE13" s="236"/>
      <c r="BF13" s="236"/>
      <c r="BG13" s="236"/>
      <c r="BH13" s="236"/>
      <c r="BI13" s="236"/>
      <c r="BJ13" s="236"/>
      <c r="BK13" s="236"/>
      <c r="BL13" s="236"/>
      <c r="BM13" s="236">
        <v>19437457.560000002</v>
      </c>
      <c r="BN13" s="236">
        <v>0</v>
      </c>
      <c r="DE13">
        <v>81</v>
      </c>
      <c r="DF13" t="s">
        <v>49</v>
      </c>
      <c r="DG13" s="474">
        <v>39004056</v>
      </c>
    </row>
    <row r="14" spans="1:113">
      <c r="A14">
        <v>47</v>
      </c>
      <c r="B14" t="s">
        <v>45</v>
      </c>
      <c r="C14" s="236">
        <v>0</v>
      </c>
      <c r="D14" s="236">
        <v>31223</v>
      </c>
      <c r="E14" s="236">
        <v>0</v>
      </c>
      <c r="F14" s="236">
        <v>5678.84</v>
      </c>
      <c r="G14" s="236">
        <v>0</v>
      </c>
      <c r="H14" s="236">
        <v>15203.880000000001</v>
      </c>
      <c r="I14" s="236">
        <v>0</v>
      </c>
      <c r="J14" s="236">
        <v>28447.279999999999</v>
      </c>
      <c r="K14" s="236">
        <v>0</v>
      </c>
      <c r="L14" s="236">
        <v>3009543.8400000003</v>
      </c>
      <c r="AB14">
        <v>81</v>
      </c>
      <c r="AC14" t="s">
        <v>49</v>
      </c>
      <c r="AD14" s="474"/>
      <c r="AE14" s="474"/>
      <c r="AF14" s="474"/>
      <c r="AG14" s="474"/>
      <c r="AH14" s="474"/>
      <c r="AI14" s="474"/>
      <c r="AJ14" s="474">
        <v>60.03</v>
      </c>
      <c r="AK14" s="474">
        <v>33717797.020000003</v>
      </c>
      <c r="AL14" s="474"/>
      <c r="AM14" s="474"/>
      <c r="BC14">
        <v>206</v>
      </c>
      <c r="BD14" t="s">
        <v>87</v>
      </c>
      <c r="BE14" s="236"/>
      <c r="BF14" s="236"/>
      <c r="BG14" s="236"/>
      <c r="BH14" s="236"/>
      <c r="BI14" s="236"/>
      <c r="BJ14" s="236"/>
      <c r="BK14" s="236"/>
      <c r="BL14" s="236"/>
      <c r="BM14" s="236">
        <v>0</v>
      </c>
      <c r="BN14" s="236">
        <v>5145000</v>
      </c>
      <c r="DE14">
        <v>283</v>
      </c>
      <c r="DF14" t="s">
        <v>115</v>
      </c>
      <c r="DG14" s="474">
        <v>31625228.870000001</v>
      </c>
    </row>
    <row r="15" spans="1:113">
      <c r="A15">
        <v>81</v>
      </c>
      <c r="B15" t="s">
        <v>49</v>
      </c>
      <c r="C15" s="236">
        <v>0</v>
      </c>
      <c r="D15" s="236">
        <v>936.52</v>
      </c>
      <c r="E15" s="236">
        <v>0</v>
      </c>
      <c r="F15" s="236">
        <v>40498.109999999993</v>
      </c>
      <c r="G15" s="236">
        <v>0</v>
      </c>
      <c r="H15" s="236">
        <v>53203.09</v>
      </c>
      <c r="I15" s="236">
        <v>0</v>
      </c>
      <c r="J15" s="236">
        <v>5990626.6199999992</v>
      </c>
      <c r="K15" s="236">
        <v>0</v>
      </c>
      <c r="L15" s="236">
        <v>39473237.980000004</v>
      </c>
      <c r="AB15">
        <v>683</v>
      </c>
      <c r="AC15" t="s">
        <v>1247</v>
      </c>
      <c r="AD15" s="474"/>
      <c r="AE15" s="474"/>
      <c r="AF15" s="474"/>
      <c r="AG15" s="474"/>
      <c r="AH15" s="474"/>
      <c r="AI15" s="474"/>
      <c r="AJ15" s="474"/>
      <c r="AK15" s="474"/>
      <c r="AL15" s="474">
        <v>0</v>
      </c>
      <c r="AM15" s="474">
        <v>184306.52</v>
      </c>
      <c r="BC15">
        <v>660</v>
      </c>
      <c r="BD15" t="s">
        <v>176</v>
      </c>
      <c r="BE15" s="236"/>
      <c r="BF15" s="236"/>
      <c r="BG15" s="236"/>
      <c r="BH15" s="236"/>
      <c r="BI15" s="236">
        <v>0</v>
      </c>
      <c r="BJ15" s="236">
        <v>24678.65</v>
      </c>
      <c r="BK15" s="236"/>
      <c r="BL15" s="236"/>
      <c r="BM15" s="236"/>
      <c r="BN15" s="236"/>
      <c r="DE15">
        <v>78</v>
      </c>
      <c r="DF15" t="s">
        <v>1368</v>
      </c>
      <c r="DG15" s="474">
        <v>13612537.16</v>
      </c>
    </row>
    <row r="16" spans="1:113">
      <c r="A16">
        <v>86</v>
      </c>
      <c r="B16" t="s">
        <v>50</v>
      </c>
      <c r="C16" s="236">
        <v>191824</v>
      </c>
      <c r="D16" s="236">
        <v>67114.709999999992</v>
      </c>
      <c r="E16" s="236">
        <v>0</v>
      </c>
      <c r="F16" s="236">
        <v>1640</v>
      </c>
      <c r="G16" s="236">
        <v>0</v>
      </c>
      <c r="H16" s="236">
        <v>53841.65</v>
      </c>
      <c r="I16" s="236">
        <v>5614232.6299999999</v>
      </c>
      <c r="J16" s="236">
        <v>3288175.41</v>
      </c>
      <c r="K16" s="236">
        <v>120</v>
      </c>
      <c r="L16" s="236">
        <v>46652459.43</v>
      </c>
      <c r="AB16">
        <v>16</v>
      </c>
      <c r="AC16" t="s">
        <v>40</v>
      </c>
      <c r="AD16" s="474"/>
      <c r="AE16" s="474"/>
      <c r="AF16" s="474"/>
      <c r="AG16" s="474"/>
      <c r="AH16" s="474"/>
      <c r="AI16" s="474"/>
      <c r="AJ16" s="474"/>
      <c r="AK16" s="474"/>
      <c r="AL16" s="474">
        <v>0</v>
      </c>
      <c r="AM16" s="474">
        <v>89180</v>
      </c>
      <c r="BC16">
        <v>190</v>
      </c>
      <c r="BD16" t="s">
        <v>82</v>
      </c>
      <c r="BE16" s="236"/>
      <c r="BF16" s="236"/>
      <c r="BG16" s="236">
        <v>0</v>
      </c>
      <c r="BH16" s="236">
        <v>3389.16</v>
      </c>
      <c r="BI16" s="236"/>
      <c r="BJ16" s="236"/>
      <c r="BK16" s="236"/>
      <c r="BL16" s="236"/>
      <c r="BM16" s="236"/>
      <c r="BN16" s="236"/>
      <c r="DE16">
        <v>203</v>
      </c>
      <c r="DF16" t="s">
        <v>86</v>
      </c>
      <c r="DG16" s="474">
        <v>851735.24</v>
      </c>
    </row>
    <row r="17" spans="1:111">
      <c r="A17">
        <v>117</v>
      </c>
      <c r="B17" t="s">
        <v>54</v>
      </c>
      <c r="C17" s="236"/>
      <c r="D17" s="236"/>
      <c r="E17" s="236"/>
      <c r="F17" s="236"/>
      <c r="G17" s="236">
        <v>0</v>
      </c>
      <c r="H17" s="236">
        <v>58355.860000000008</v>
      </c>
      <c r="I17" s="236">
        <v>2580</v>
      </c>
      <c r="J17" s="236">
        <v>371</v>
      </c>
      <c r="K17" s="236">
        <v>2280</v>
      </c>
      <c r="L17" s="236">
        <v>42151.6</v>
      </c>
      <c r="AB17">
        <v>163</v>
      </c>
      <c r="AC17" t="s">
        <v>78</v>
      </c>
      <c r="AD17" s="474"/>
      <c r="AE17" s="474"/>
      <c r="AF17" s="474"/>
      <c r="AG17" s="474"/>
      <c r="AH17" s="474"/>
      <c r="AI17" s="474"/>
      <c r="AJ17" s="474"/>
      <c r="AK17" s="474"/>
      <c r="AL17" s="474">
        <v>0</v>
      </c>
      <c r="AM17" s="474">
        <v>132.47</v>
      </c>
      <c r="BC17">
        <v>865</v>
      </c>
      <c r="BD17" t="s">
        <v>188</v>
      </c>
      <c r="BE17" s="236"/>
      <c r="BF17" s="236"/>
      <c r="BG17" s="236"/>
      <c r="BH17" s="236"/>
      <c r="BI17" s="236"/>
      <c r="BJ17" s="236"/>
      <c r="BK17" s="236"/>
      <c r="BL17" s="236"/>
      <c r="BM17" s="236">
        <v>0</v>
      </c>
      <c r="BN17" s="236">
        <v>8242941.1500000004</v>
      </c>
      <c r="DE17">
        <v>294</v>
      </c>
      <c r="DF17" t="s">
        <v>122</v>
      </c>
      <c r="DG17" s="474">
        <v>171891</v>
      </c>
    </row>
    <row r="18" spans="1:111">
      <c r="A18">
        <v>132</v>
      </c>
      <c r="B18" t="s">
        <v>59</v>
      </c>
      <c r="C18" s="236">
        <v>0</v>
      </c>
      <c r="D18" s="236">
        <v>44000</v>
      </c>
      <c r="E18" s="236">
        <v>0</v>
      </c>
      <c r="F18" s="236">
        <v>12708</v>
      </c>
      <c r="G18" s="236">
        <v>1193.9100000000001</v>
      </c>
      <c r="H18" s="236">
        <v>0</v>
      </c>
      <c r="I18" s="236">
        <v>720</v>
      </c>
      <c r="J18" s="236">
        <v>5000</v>
      </c>
      <c r="K18" s="236">
        <v>11520.699999999999</v>
      </c>
      <c r="L18" s="236">
        <v>7057230.7699999996</v>
      </c>
      <c r="AB18">
        <v>46</v>
      </c>
      <c r="AC18" t="s">
        <v>1367</v>
      </c>
      <c r="AD18" s="474"/>
      <c r="AE18" s="474"/>
      <c r="AF18" s="474"/>
      <c r="AG18" s="474"/>
      <c r="AH18" s="474">
        <v>120.06</v>
      </c>
      <c r="AI18" s="474">
        <v>224931625.00999999</v>
      </c>
      <c r="AJ18" s="474"/>
      <c r="AK18" s="474"/>
      <c r="AL18" s="474"/>
      <c r="AM18" s="474"/>
      <c r="BC18">
        <v>47</v>
      </c>
      <c r="BD18" t="s">
        <v>45</v>
      </c>
      <c r="BE18" s="236"/>
      <c r="BF18" s="236"/>
      <c r="BG18" s="236">
        <v>16363.64</v>
      </c>
      <c r="BH18" s="236">
        <v>0</v>
      </c>
      <c r="BI18" s="236"/>
      <c r="BJ18" s="236"/>
      <c r="BK18" s="236"/>
      <c r="BL18" s="236"/>
      <c r="BM18" s="236"/>
      <c r="BN18" s="236"/>
      <c r="DE18">
        <v>134</v>
      </c>
      <c r="DF18" t="s">
        <v>61</v>
      </c>
      <c r="DG18" s="474">
        <v>16765227.84</v>
      </c>
    </row>
    <row r="19" spans="1:111">
      <c r="A19">
        <v>212</v>
      </c>
      <c r="B19" t="s">
        <v>90</v>
      </c>
      <c r="C19" s="236"/>
      <c r="D19" s="236"/>
      <c r="E19" s="236"/>
      <c r="F19" s="236"/>
      <c r="G19" s="236">
        <v>0</v>
      </c>
      <c r="H19" s="236">
        <v>4912.3899999999994</v>
      </c>
      <c r="I19" s="236">
        <v>0</v>
      </c>
      <c r="J19" s="236">
        <v>604.64</v>
      </c>
      <c r="K19" s="236"/>
      <c r="L19" s="236"/>
      <c r="AB19">
        <v>348</v>
      </c>
      <c r="AC19" t="s">
        <v>143</v>
      </c>
      <c r="AD19" s="474"/>
      <c r="AE19" s="474"/>
      <c r="AF19" s="474"/>
      <c r="AG19" s="474"/>
      <c r="AH19" s="474">
        <v>0</v>
      </c>
      <c r="AI19" s="474">
        <v>60.03</v>
      </c>
      <c r="AJ19" s="474"/>
      <c r="AK19" s="474"/>
      <c r="AL19" s="474"/>
      <c r="AM19" s="474"/>
      <c r="BC19">
        <v>78</v>
      </c>
      <c r="BD19" t="s">
        <v>1368</v>
      </c>
      <c r="BE19" s="236"/>
      <c r="BF19" s="236"/>
      <c r="BG19" s="236"/>
      <c r="BH19" s="236"/>
      <c r="BI19" s="236"/>
      <c r="BJ19" s="236"/>
      <c r="BK19" s="236"/>
      <c r="BL19" s="236"/>
      <c r="BM19" s="236">
        <v>0</v>
      </c>
      <c r="BN19" s="236">
        <v>574259.86</v>
      </c>
      <c r="DE19">
        <v>293</v>
      </c>
      <c r="DF19" t="s">
        <v>121</v>
      </c>
      <c r="DG19" s="474">
        <v>9788</v>
      </c>
    </row>
    <row r="20" spans="1:111">
      <c r="A20">
        <v>287</v>
      </c>
      <c r="B20" t="s">
        <v>116</v>
      </c>
      <c r="C20" s="236"/>
      <c r="D20" s="236"/>
      <c r="E20" s="236"/>
      <c r="F20" s="236"/>
      <c r="G20" s="236"/>
      <c r="H20" s="236"/>
      <c r="I20" s="236"/>
      <c r="J20" s="236"/>
      <c r="K20" s="236">
        <v>0</v>
      </c>
      <c r="L20" s="236">
        <v>12554.08</v>
      </c>
      <c r="BC20">
        <v>81</v>
      </c>
      <c r="BD20" t="s">
        <v>49</v>
      </c>
      <c r="BE20" s="236"/>
      <c r="BF20" s="236"/>
      <c r="BG20" s="236">
        <v>0.01</v>
      </c>
      <c r="BH20" s="236">
        <v>0</v>
      </c>
      <c r="BI20" s="236">
        <v>2132.3200000000002</v>
      </c>
      <c r="BJ20" s="236">
        <v>0</v>
      </c>
      <c r="BK20" s="236">
        <v>0</v>
      </c>
      <c r="BL20" s="236">
        <v>35200531.829999998</v>
      </c>
      <c r="BM20" s="236">
        <v>2353138</v>
      </c>
      <c r="BN20" s="236">
        <v>369310.61</v>
      </c>
      <c r="DE20">
        <v>586</v>
      </c>
      <c r="DF20" t="s">
        <v>172</v>
      </c>
      <c r="DG20" s="474">
        <v>8371489.4000000004</v>
      </c>
    </row>
    <row r="21" spans="1:111">
      <c r="A21">
        <v>291</v>
      </c>
      <c r="B21" t="s">
        <v>119</v>
      </c>
      <c r="C21" s="236">
        <v>377.65999999999997</v>
      </c>
      <c r="D21" s="236">
        <v>84325.94</v>
      </c>
      <c r="E21" s="236">
        <v>180</v>
      </c>
      <c r="F21" s="236">
        <v>3527740.78</v>
      </c>
      <c r="G21" s="236">
        <v>240</v>
      </c>
      <c r="H21" s="236">
        <v>129654.73999999999</v>
      </c>
      <c r="I21" s="236">
        <v>180</v>
      </c>
      <c r="J21" s="236">
        <v>8622295.0700000003</v>
      </c>
      <c r="K21" s="236">
        <v>120</v>
      </c>
      <c r="L21" s="236">
        <v>314097.24</v>
      </c>
      <c r="BC21">
        <v>383</v>
      </c>
      <c r="BD21" t="s">
        <v>1242</v>
      </c>
      <c r="BE21" s="236"/>
      <c r="BF21" s="236"/>
      <c r="BG21" s="236"/>
      <c r="BH21" s="236"/>
      <c r="BI21" s="236"/>
      <c r="BJ21" s="236"/>
      <c r="BK21" s="236"/>
      <c r="BL21" s="236"/>
      <c r="BM21" s="236">
        <v>0</v>
      </c>
      <c r="BN21" s="236">
        <v>2353138</v>
      </c>
      <c r="DE21">
        <v>683</v>
      </c>
      <c r="DF21" t="s">
        <v>1247</v>
      </c>
      <c r="DG21" s="474">
        <v>3962</v>
      </c>
    </row>
    <row r="22" spans="1:111">
      <c r="A22">
        <v>340</v>
      </c>
      <c r="B22" t="s">
        <v>136</v>
      </c>
      <c r="C22" s="236"/>
      <c r="D22" s="236"/>
      <c r="E22" s="236"/>
      <c r="F22" s="236"/>
      <c r="G22" s="236"/>
      <c r="H22" s="236"/>
      <c r="I22" s="236"/>
      <c r="J22" s="236"/>
      <c r="K22" s="236">
        <v>600</v>
      </c>
      <c r="L22" s="236">
        <v>517852.88</v>
      </c>
      <c r="BC22">
        <v>283</v>
      </c>
      <c r="BD22" t="s">
        <v>115</v>
      </c>
      <c r="BE22" s="236"/>
      <c r="BF22" s="236"/>
      <c r="BG22" s="236"/>
      <c r="BH22" s="236"/>
      <c r="BI22" s="236">
        <v>38400</v>
      </c>
      <c r="BJ22" s="236">
        <v>0</v>
      </c>
      <c r="BK22" s="236"/>
      <c r="BL22" s="236"/>
      <c r="BM22" s="236"/>
      <c r="BN22" s="236"/>
      <c r="DE22">
        <v>295</v>
      </c>
      <c r="DF22" t="s">
        <v>123</v>
      </c>
      <c r="DG22" s="474">
        <v>15223.74</v>
      </c>
    </row>
    <row r="23" spans="1:111">
      <c r="A23">
        <v>383</v>
      </c>
      <c r="B23" t="s">
        <v>1242</v>
      </c>
      <c r="C23" s="236"/>
      <c r="D23" s="236"/>
      <c r="E23" s="236"/>
      <c r="F23" s="236"/>
      <c r="G23" s="236"/>
      <c r="H23" s="236"/>
      <c r="I23" s="236"/>
      <c r="J23" s="236"/>
      <c r="K23" s="236">
        <v>0</v>
      </c>
      <c r="L23" s="236">
        <v>455329.57999999996</v>
      </c>
      <c r="BC23">
        <v>53</v>
      </c>
      <c r="BD23" t="s">
        <v>1372</v>
      </c>
      <c r="BE23" s="236"/>
      <c r="BF23" s="236"/>
      <c r="BG23" s="236"/>
      <c r="BH23" s="236"/>
      <c r="BI23" s="236">
        <v>0</v>
      </c>
      <c r="BJ23" s="236">
        <v>194616</v>
      </c>
      <c r="BK23" s="236"/>
      <c r="BL23" s="236"/>
      <c r="BM23" s="236"/>
      <c r="BN23" s="236"/>
      <c r="DE23">
        <v>133</v>
      </c>
      <c r="DF23" t="s">
        <v>60</v>
      </c>
      <c r="DG23" s="474">
        <v>690050.64999999991</v>
      </c>
    </row>
    <row r="24" spans="1:111">
      <c r="A24">
        <v>513</v>
      </c>
      <c r="B24" t="s">
        <v>160</v>
      </c>
      <c r="C24" s="236">
        <v>366652.73000000004</v>
      </c>
      <c r="D24" s="236">
        <v>130359.93000000001</v>
      </c>
      <c r="E24" s="236">
        <v>1797280.03</v>
      </c>
      <c r="F24" s="236">
        <v>17403598</v>
      </c>
      <c r="G24" s="236">
        <v>322523462.70000005</v>
      </c>
      <c r="H24" s="236">
        <v>215357.6</v>
      </c>
      <c r="I24" s="236">
        <v>184329924.92999998</v>
      </c>
      <c r="J24" s="236">
        <v>3590594.1</v>
      </c>
      <c r="K24" s="236">
        <v>913563785.47000003</v>
      </c>
      <c r="L24" s="236">
        <v>573173706.24000001</v>
      </c>
      <c r="BC24">
        <v>6</v>
      </c>
      <c r="BD24" t="s">
        <v>37</v>
      </c>
      <c r="BE24" s="236"/>
      <c r="BF24" s="236"/>
      <c r="BG24" s="236"/>
      <c r="BH24" s="236"/>
      <c r="BI24" s="236">
        <v>231991.75</v>
      </c>
      <c r="BJ24" s="236">
        <v>0</v>
      </c>
      <c r="BK24" s="236"/>
      <c r="BL24" s="236"/>
      <c r="BM24" s="236"/>
      <c r="BN24" s="236"/>
      <c r="DE24">
        <v>269</v>
      </c>
      <c r="DF24" t="s">
        <v>109</v>
      </c>
      <c r="DG24" s="474">
        <v>36823.300000000003</v>
      </c>
    </row>
    <row r="25" spans="1:111">
      <c r="A25">
        <v>578</v>
      </c>
      <c r="B25" t="s">
        <v>168</v>
      </c>
      <c r="C25" s="236"/>
      <c r="D25" s="236"/>
      <c r="E25" s="236"/>
      <c r="F25" s="236"/>
      <c r="G25" s="236"/>
      <c r="H25" s="236"/>
      <c r="I25" s="236"/>
      <c r="J25" s="236"/>
      <c r="K25" s="236">
        <v>199018675.30000001</v>
      </c>
      <c r="L25" s="236">
        <v>226281.75000000003</v>
      </c>
      <c r="BC25">
        <v>389</v>
      </c>
      <c r="BD25" t="s">
        <v>1401</v>
      </c>
      <c r="BE25" s="236"/>
      <c r="BF25" s="236"/>
      <c r="BG25" s="236"/>
      <c r="BH25" s="236"/>
      <c r="BI25" s="236">
        <v>164512.82</v>
      </c>
      <c r="BJ25" s="236">
        <v>0</v>
      </c>
      <c r="BK25" s="236"/>
      <c r="BL25" s="236"/>
      <c r="BM25" s="236">
        <v>164512.82</v>
      </c>
      <c r="BN25" s="236">
        <v>0</v>
      </c>
      <c r="DE25">
        <v>389</v>
      </c>
      <c r="DF25" t="s">
        <v>1401</v>
      </c>
      <c r="DG25" s="474">
        <v>5138233.2500000009</v>
      </c>
    </row>
    <row r="26" spans="1:111">
      <c r="A26">
        <v>587</v>
      </c>
      <c r="B26" t="s">
        <v>669</v>
      </c>
      <c r="C26" s="236"/>
      <c r="D26" s="236"/>
      <c r="E26" s="236"/>
      <c r="F26" s="236"/>
      <c r="G26" s="236"/>
      <c r="H26" s="236"/>
      <c r="I26" s="236"/>
      <c r="J26" s="236"/>
      <c r="K26" s="236">
        <v>0</v>
      </c>
      <c r="L26" s="236">
        <v>11009.93</v>
      </c>
      <c r="BC26" t="s">
        <v>539</v>
      </c>
      <c r="BD26" t="s">
        <v>590</v>
      </c>
      <c r="BE26" s="236"/>
      <c r="BF26" s="236"/>
      <c r="BG26" s="236">
        <v>3389.16</v>
      </c>
      <c r="BH26" s="236">
        <v>0</v>
      </c>
      <c r="BI26" s="236">
        <v>24678.65</v>
      </c>
      <c r="BJ26" s="236">
        <v>0</v>
      </c>
      <c r="BK26" s="236"/>
      <c r="BL26" s="236"/>
      <c r="BM26" s="236"/>
      <c r="BN26" s="236"/>
      <c r="DE26">
        <v>660</v>
      </c>
      <c r="DF26" t="s">
        <v>176</v>
      </c>
      <c r="DG26" s="474">
        <v>24987631.32</v>
      </c>
    </row>
    <row r="27" spans="1:111">
      <c r="A27">
        <v>650</v>
      </c>
      <c r="B27" t="s">
        <v>175</v>
      </c>
      <c r="C27" s="236"/>
      <c r="D27" s="236"/>
      <c r="E27" s="236">
        <v>0</v>
      </c>
      <c r="F27" s="236">
        <v>1297.7800000000002</v>
      </c>
      <c r="G27" s="236">
        <v>0</v>
      </c>
      <c r="H27" s="236">
        <v>76502.680000000008</v>
      </c>
      <c r="I27" s="236">
        <v>0</v>
      </c>
      <c r="J27" s="236">
        <v>64409.77</v>
      </c>
      <c r="K27" s="236">
        <v>0</v>
      </c>
      <c r="L27" s="236">
        <v>147245.23000000001</v>
      </c>
      <c r="DE27">
        <v>41</v>
      </c>
      <c r="DF27" t="s">
        <v>44</v>
      </c>
      <c r="DG27" s="474">
        <v>0.2</v>
      </c>
    </row>
    <row r="28" spans="1:111">
      <c r="A28">
        <v>660</v>
      </c>
      <c r="B28" t="s">
        <v>176</v>
      </c>
      <c r="C28" s="236"/>
      <c r="D28" s="236"/>
      <c r="E28" s="236"/>
      <c r="F28" s="236"/>
      <c r="G28" s="236">
        <v>0</v>
      </c>
      <c r="H28" s="236">
        <v>1173.6199999999999</v>
      </c>
      <c r="I28" s="236">
        <v>0</v>
      </c>
      <c r="J28" s="236">
        <v>77403.06</v>
      </c>
      <c r="K28" s="236">
        <v>0</v>
      </c>
      <c r="L28" s="236">
        <v>71019.62999999999</v>
      </c>
      <c r="DE28" t="s">
        <v>541</v>
      </c>
      <c r="DF28" t="s">
        <v>590</v>
      </c>
      <c r="DG28" s="474">
        <v>60512952.140000001</v>
      </c>
    </row>
    <row r="29" spans="1:111">
      <c r="A29">
        <v>670</v>
      </c>
      <c r="B29" t="s">
        <v>178</v>
      </c>
      <c r="C29" s="236"/>
      <c r="D29" s="236"/>
      <c r="E29" s="236"/>
      <c r="F29" s="236"/>
      <c r="G29" s="236">
        <v>0</v>
      </c>
      <c r="H29" s="236">
        <v>101168.31</v>
      </c>
      <c r="I29" s="236">
        <v>0</v>
      </c>
      <c r="J29" s="236">
        <v>24377.91</v>
      </c>
      <c r="K29" s="236">
        <v>0</v>
      </c>
      <c r="L29" s="236">
        <v>42963.450000000004</v>
      </c>
      <c r="DE29">
        <v>312</v>
      </c>
      <c r="DF29" t="s">
        <v>133</v>
      </c>
      <c r="DG29" s="474">
        <v>18681811.920000006</v>
      </c>
    </row>
    <row r="30" spans="1:111">
      <c r="A30">
        <v>902</v>
      </c>
      <c r="B30" t="s">
        <v>191</v>
      </c>
      <c r="C30" s="236"/>
      <c r="D30" s="236"/>
      <c r="E30" s="236"/>
      <c r="F30" s="236"/>
      <c r="G30" s="236">
        <v>0</v>
      </c>
      <c r="H30" s="236">
        <v>563544.07000000007</v>
      </c>
      <c r="I30" s="236">
        <v>0</v>
      </c>
      <c r="J30" s="236">
        <v>27510.59</v>
      </c>
      <c r="K30" s="236">
        <v>0</v>
      </c>
      <c r="L30" s="236">
        <v>12089.15</v>
      </c>
      <c r="DE30">
        <v>548</v>
      </c>
      <c r="DF30" t="s">
        <v>1279</v>
      </c>
      <c r="DG30" s="474">
        <v>250762.83000000002</v>
      </c>
    </row>
    <row r="31" spans="1:111">
      <c r="A31" t="s">
        <v>541</v>
      </c>
      <c r="B31" t="s">
        <v>590</v>
      </c>
      <c r="C31" s="236">
        <v>0</v>
      </c>
      <c r="D31" s="236">
        <v>68868.460000000006</v>
      </c>
      <c r="E31" s="236">
        <v>0</v>
      </c>
      <c r="F31" s="236">
        <v>4625434.9200000009</v>
      </c>
      <c r="G31" s="236">
        <v>0</v>
      </c>
      <c r="H31" s="236">
        <v>9108508.3499999978</v>
      </c>
      <c r="I31" s="236">
        <v>0</v>
      </c>
      <c r="J31" s="236">
        <v>3804223.5300000007</v>
      </c>
      <c r="K31" s="236">
        <v>0</v>
      </c>
      <c r="L31" s="236">
        <v>108722638.41</v>
      </c>
      <c r="DE31">
        <v>599</v>
      </c>
      <c r="DF31" t="s">
        <v>1245</v>
      </c>
      <c r="DG31" s="474">
        <v>23919671.129999995</v>
      </c>
    </row>
    <row r="32" spans="1:111">
      <c r="A32" t="s">
        <v>544</v>
      </c>
      <c r="B32" t="s">
        <v>679</v>
      </c>
      <c r="C32" s="236">
        <v>0</v>
      </c>
      <c r="D32" s="236">
        <v>614421.88</v>
      </c>
      <c r="E32" s="236">
        <v>0</v>
      </c>
      <c r="F32" s="236">
        <v>2506506.61</v>
      </c>
      <c r="G32" s="236">
        <v>0</v>
      </c>
      <c r="H32" s="236">
        <v>1763744.74</v>
      </c>
      <c r="I32" s="236">
        <v>0</v>
      </c>
      <c r="J32" s="236">
        <v>503359.45000000007</v>
      </c>
      <c r="K32" s="236">
        <v>0</v>
      </c>
      <c r="L32" s="236">
        <v>3467.1800000000003</v>
      </c>
      <c r="DE32">
        <v>132</v>
      </c>
      <c r="DF32" t="s">
        <v>59</v>
      </c>
      <c r="DG32" s="474">
        <v>207324432.43000001</v>
      </c>
    </row>
    <row r="33" spans="1:111">
      <c r="A33" t="s">
        <v>550</v>
      </c>
      <c r="B33" t="s">
        <v>589</v>
      </c>
      <c r="C33" s="236">
        <v>0</v>
      </c>
      <c r="D33" s="236">
        <v>188298.28999999995</v>
      </c>
      <c r="E33" s="236">
        <v>0</v>
      </c>
      <c r="F33" s="236">
        <v>81783.639999999985</v>
      </c>
      <c r="G33" s="236">
        <v>0</v>
      </c>
      <c r="H33" s="236">
        <v>489440.64000000013</v>
      </c>
      <c r="I33" s="236">
        <v>0</v>
      </c>
      <c r="J33" s="236">
        <v>489966.79000000015</v>
      </c>
      <c r="K33" s="236">
        <v>0</v>
      </c>
      <c r="L33" s="236">
        <v>589178.76000000013</v>
      </c>
      <c r="DE33">
        <v>47</v>
      </c>
      <c r="DF33" t="s">
        <v>45</v>
      </c>
      <c r="DG33" s="474">
        <v>157153.84999999998</v>
      </c>
    </row>
    <row r="34" spans="1:111">
      <c r="A34">
        <v>597</v>
      </c>
      <c r="B34" t="s">
        <v>673</v>
      </c>
      <c r="C34" s="236"/>
      <c r="D34" s="236"/>
      <c r="E34" s="236"/>
      <c r="F34" s="236"/>
      <c r="G34" s="236"/>
      <c r="H34" s="236"/>
      <c r="I34" s="236"/>
      <c r="J34" s="236"/>
      <c r="K34" s="236">
        <v>300</v>
      </c>
      <c r="L34" s="236">
        <v>9455313.2199999988</v>
      </c>
      <c r="DE34">
        <v>681</v>
      </c>
      <c r="DF34" t="s">
        <v>180</v>
      </c>
      <c r="DG34" s="474">
        <v>2467693.3200000003</v>
      </c>
    </row>
    <row r="35" spans="1:111">
      <c r="A35">
        <v>595</v>
      </c>
      <c r="B35" t="s">
        <v>609</v>
      </c>
      <c r="C35" s="236"/>
      <c r="D35" s="236"/>
      <c r="E35" s="236"/>
      <c r="F35" s="236"/>
      <c r="G35" s="236"/>
      <c r="H35" s="236"/>
      <c r="I35" s="236">
        <v>0</v>
      </c>
      <c r="J35" s="236">
        <v>796</v>
      </c>
      <c r="K35" s="236">
        <v>0</v>
      </c>
      <c r="L35" s="236">
        <v>15685.289999999999</v>
      </c>
      <c r="DE35">
        <v>66</v>
      </c>
      <c r="DF35" t="s">
        <v>46</v>
      </c>
      <c r="DG35" s="474">
        <v>1740</v>
      </c>
    </row>
    <row r="36" spans="1:111">
      <c r="A36">
        <v>78</v>
      </c>
      <c r="B36" t="s">
        <v>1368</v>
      </c>
      <c r="C36" s="236"/>
      <c r="D36" s="236"/>
      <c r="E36" s="236"/>
      <c r="F36" s="236"/>
      <c r="G36" s="236">
        <v>0</v>
      </c>
      <c r="H36" s="236">
        <v>6214.2</v>
      </c>
      <c r="I36" s="236">
        <v>0</v>
      </c>
      <c r="J36" s="236">
        <v>13301</v>
      </c>
      <c r="K36" s="236">
        <v>0</v>
      </c>
      <c r="L36" s="236">
        <v>71066.569999999992</v>
      </c>
      <c r="DE36">
        <v>315</v>
      </c>
      <c r="DF36" t="s">
        <v>1239</v>
      </c>
      <c r="DG36" s="474">
        <v>962125.34</v>
      </c>
    </row>
    <row r="37" spans="1:111">
      <c r="A37">
        <v>283</v>
      </c>
      <c r="B37" t="s">
        <v>115</v>
      </c>
      <c r="C37" s="236"/>
      <c r="D37" s="236"/>
      <c r="E37" s="236"/>
      <c r="F37" s="236"/>
      <c r="G37" s="236">
        <v>0</v>
      </c>
      <c r="H37" s="236">
        <v>436830.25</v>
      </c>
      <c r="I37" s="236">
        <v>0</v>
      </c>
      <c r="J37" s="236">
        <v>376961.64</v>
      </c>
      <c r="K37" s="236">
        <v>0</v>
      </c>
      <c r="L37" s="236">
        <v>22691217.069999989</v>
      </c>
      <c r="DE37">
        <v>347</v>
      </c>
      <c r="DF37" t="s">
        <v>142</v>
      </c>
      <c r="DG37" s="474">
        <v>1221133.5</v>
      </c>
    </row>
    <row r="38" spans="1:111">
      <c r="A38">
        <v>203</v>
      </c>
      <c r="B38" t="s">
        <v>86</v>
      </c>
      <c r="C38" s="236"/>
      <c r="D38" s="236"/>
      <c r="E38" s="236"/>
      <c r="F38" s="236"/>
      <c r="G38" s="236"/>
      <c r="H38" s="236"/>
      <c r="I38" s="236">
        <v>0</v>
      </c>
      <c r="J38" s="236">
        <v>2191.8000000000002</v>
      </c>
      <c r="K38" s="236">
        <v>0</v>
      </c>
      <c r="L38" s="236">
        <v>3709.49</v>
      </c>
      <c r="DE38">
        <v>343</v>
      </c>
      <c r="DF38" t="s">
        <v>138</v>
      </c>
      <c r="DG38" s="474">
        <v>1772869.75</v>
      </c>
    </row>
    <row r="39" spans="1:111">
      <c r="A39">
        <v>155</v>
      </c>
      <c r="B39" t="s">
        <v>75</v>
      </c>
      <c r="C39" s="236"/>
      <c r="D39" s="236"/>
      <c r="E39" s="236"/>
      <c r="F39" s="236"/>
      <c r="G39" s="236"/>
      <c r="H39" s="236"/>
      <c r="I39" s="236"/>
      <c r="J39" s="236"/>
      <c r="K39" s="236">
        <v>0</v>
      </c>
      <c r="L39" s="236">
        <v>21069.37</v>
      </c>
      <c r="DE39">
        <v>344</v>
      </c>
      <c r="DF39" t="s">
        <v>139</v>
      </c>
      <c r="DG39" s="474">
        <v>1953203</v>
      </c>
    </row>
    <row r="40" spans="1:111">
      <c r="A40">
        <v>290</v>
      </c>
      <c r="B40" t="s">
        <v>118</v>
      </c>
      <c r="C40" s="236"/>
      <c r="D40" s="236"/>
      <c r="E40" s="236"/>
      <c r="F40" s="236"/>
      <c r="G40" s="236"/>
      <c r="H40" s="236"/>
      <c r="I40" s="236"/>
      <c r="J40" s="236"/>
      <c r="K40" s="236">
        <v>0</v>
      </c>
      <c r="L40" s="236">
        <v>4110.9000000000005</v>
      </c>
      <c r="DE40">
        <v>526</v>
      </c>
      <c r="DF40" t="s">
        <v>1262</v>
      </c>
      <c r="DG40" s="474">
        <v>2530031.04</v>
      </c>
    </row>
    <row r="41" spans="1:111">
      <c r="A41">
        <v>373</v>
      </c>
      <c r="B41" t="s">
        <v>605</v>
      </c>
      <c r="C41" s="236"/>
      <c r="D41" s="236"/>
      <c r="E41" s="236"/>
      <c r="F41" s="236"/>
      <c r="G41" s="236"/>
      <c r="H41" s="236"/>
      <c r="I41" s="236"/>
      <c r="J41" s="236"/>
      <c r="K41" s="236">
        <v>0</v>
      </c>
      <c r="L41" s="236">
        <v>15958874.090000002</v>
      </c>
      <c r="DE41">
        <v>234</v>
      </c>
      <c r="DF41" t="s">
        <v>612</v>
      </c>
      <c r="DG41" s="474">
        <v>159382.5</v>
      </c>
    </row>
    <row r="42" spans="1:111">
      <c r="A42">
        <v>342</v>
      </c>
      <c r="B42" t="s">
        <v>137</v>
      </c>
      <c r="C42" s="236"/>
      <c r="D42" s="236"/>
      <c r="E42" s="236"/>
      <c r="F42" s="236"/>
      <c r="G42" s="236"/>
      <c r="H42" s="236"/>
      <c r="I42" s="236"/>
      <c r="J42" s="236"/>
      <c r="K42" s="236">
        <v>0</v>
      </c>
      <c r="L42" s="236">
        <v>6402871.5899999999</v>
      </c>
      <c r="DE42">
        <v>192</v>
      </c>
      <c r="DF42" t="s">
        <v>83</v>
      </c>
      <c r="DG42" s="474">
        <v>1389845</v>
      </c>
    </row>
    <row r="43" spans="1:111">
      <c r="A43">
        <v>378</v>
      </c>
      <c r="B43" t="s">
        <v>608</v>
      </c>
      <c r="C43" s="236"/>
      <c r="D43" s="236"/>
      <c r="E43" s="236">
        <v>0</v>
      </c>
      <c r="F43" s="236">
        <v>70</v>
      </c>
      <c r="G43" s="236">
        <v>0</v>
      </c>
      <c r="H43" s="236">
        <v>31379.7</v>
      </c>
      <c r="I43" s="236">
        <v>0</v>
      </c>
      <c r="J43" s="236">
        <v>1616.27</v>
      </c>
      <c r="K43" s="236">
        <v>0</v>
      </c>
      <c r="L43" s="236">
        <v>101</v>
      </c>
      <c r="DE43">
        <v>223</v>
      </c>
      <c r="DF43" t="s">
        <v>94</v>
      </c>
      <c r="DG43" s="474">
        <v>6330832.7599999998</v>
      </c>
    </row>
    <row r="44" spans="1:111">
      <c r="A44">
        <v>374</v>
      </c>
      <c r="B44" t="s">
        <v>606</v>
      </c>
      <c r="C44" s="236"/>
      <c r="D44" s="236"/>
      <c r="E44" s="236"/>
      <c r="F44" s="236"/>
      <c r="G44" s="236"/>
      <c r="H44" s="236"/>
      <c r="I44" s="236">
        <v>0</v>
      </c>
      <c r="J44" s="236">
        <v>1021.5</v>
      </c>
      <c r="K44" s="236">
        <v>0</v>
      </c>
      <c r="L44" s="236">
        <v>5600.35</v>
      </c>
      <c r="DE44">
        <v>253</v>
      </c>
      <c r="DF44" t="s">
        <v>104</v>
      </c>
      <c r="DG44" s="474">
        <v>221809.66</v>
      </c>
    </row>
    <row r="45" spans="1:111">
      <c r="A45">
        <v>905</v>
      </c>
      <c r="B45" t="s">
        <v>194</v>
      </c>
      <c r="C45" s="236"/>
      <c r="D45" s="236"/>
      <c r="E45" s="236">
        <v>0</v>
      </c>
      <c r="F45" s="236">
        <v>18794.16</v>
      </c>
      <c r="G45" s="236"/>
      <c r="H45" s="236"/>
      <c r="I45" s="236"/>
      <c r="J45" s="236"/>
      <c r="K45" s="236"/>
      <c r="L45" s="236"/>
      <c r="DE45">
        <v>296</v>
      </c>
      <c r="DF45" t="s">
        <v>124</v>
      </c>
      <c r="DG45" s="474">
        <v>13222.66</v>
      </c>
    </row>
    <row r="46" spans="1:111">
      <c r="A46">
        <v>580</v>
      </c>
      <c r="B46" t="s">
        <v>169</v>
      </c>
      <c r="C46" s="236"/>
      <c r="D46" s="236"/>
      <c r="E46" s="236"/>
      <c r="F46" s="236"/>
      <c r="G46" s="236">
        <v>0</v>
      </c>
      <c r="H46" s="236">
        <v>19908.84</v>
      </c>
      <c r="I46" s="236"/>
      <c r="J46" s="236"/>
      <c r="K46" s="236">
        <v>0</v>
      </c>
      <c r="L46" s="236">
        <v>4280.05</v>
      </c>
      <c r="DE46">
        <v>310</v>
      </c>
      <c r="DF46" t="s">
        <v>131</v>
      </c>
      <c r="DG46" s="474">
        <v>2286091.98</v>
      </c>
    </row>
    <row r="47" spans="1:111">
      <c r="A47">
        <v>66</v>
      </c>
      <c r="B47" t="s">
        <v>46</v>
      </c>
      <c r="C47" s="236"/>
      <c r="D47" s="236"/>
      <c r="E47" s="236"/>
      <c r="F47" s="236"/>
      <c r="G47" s="236">
        <v>0</v>
      </c>
      <c r="H47" s="236">
        <v>65243.96</v>
      </c>
      <c r="I47" s="236">
        <v>0</v>
      </c>
      <c r="J47" s="236">
        <v>9538.869999999999</v>
      </c>
      <c r="K47" s="236">
        <v>1305.6400000000001</v>
      </c>
      <c r="L47" s="236">
        <v>18366504.499999996</v>
      </c>
      <c r="DE47">
        <v>387</v>
      </c>
      <c r="DF47" t="s">
        <v>1263</v>
      </c>
      <c r="DG47" s="474">
        <v>6531178.9800000004</v>
      </c>
    </row>
    <row r="48" spans="1:111">
      <c r="A48">
        <v>206</v>
      </c>
      <c r="B48" t="s">
        <v>87</v>
      </c>
      <c r="C48" s="236"/>
      <c r="D48" s="236"/>
      <c r="E48" s="236"/>
      <c r="F48" s="236"/>
      <c r="G48" s="236">
        <v>0</v>
      </c>
      <c r="H48" s="236">
        <v>29330.32</v>
      </c>
      <c r="I48" s="236"/>
      <c r="J48" s="236"/>
      <c r="K48" s="236">
        <v>0</v>
      </c>
      <c r="L48" s="236">
        <v>248373.28</v>
      </c>
      <c r="DE48">
        <v>572</v>
      </c>
      <c r="DF48" t="s">
        <v>166</v>
      </c>
      <c r="DG48" s="474">
        <v>6387046.3799999999</v>
      </c>
    </row>
    <row r="49" spans="1:111">
      <c r="A49">
        <v>53</v>
      </c>
      <c r="B49" t="s">
        <v>1372</v>
      </c>
      <c r="C49" s="236"/>
      <c r="D49" s="236"/>
      <c r="E49" s="236"/>
      <c r="F49" s="236"/>
      <c r="G49" s="236">
        <v>0</v>
      </c>
      <c r="H49" s="236">
        <v>32</v>
      </c>
      <c r="I49" s="236">
        <v>0</v>
      </c>
      <c r="J49" s="236">
        <v>60</v>
      </c>
      <c r="K49" s="236">
        <v>0</v>
      </c>
      <c r="L49" s="236">
        <v>3190.62</v>
      </c>
      <c r="DE49">
        <v>378</v>
      </c>
      <c r="DF49" t="s">
        <v>608</v>
      </c>
      <c r="DG49" s="474">
        <v>6870462</v>
      </c>
    </row>
    <row r="50" spans="1:111">
      <c r="A50">
        <v>514</v>
      </c>
      <c r="B50" t="s">
        <v>161</v>
      </c>
      <c r="C50" s="236"/>
      <c r="D50" s="236"/>
      <c r="E50" s="236"/>
      <c r="F50" s="236"/>
      <c r="G50" s="236"/>
      <c r="H50" s="236"/>
      <c r="I50" s="236"/>
      <c r="J50" s="236"/>
      <c r="K50" s="236">
        <v>60</v>
      </c>
      <c r="L50" s="236">
        <v>252996440.33999997</v>
      </c>
      <c r="DE50">
        <v>525</v>
      </c>
      <c r="DF50" t="s">
        <v>164</v>
      </c>
      <c r="DG50" s="474">
        <v>2500000</v>
      </c>
    </row>
    <row r="51" spans="1:111">
      <c r="A51">
        <v>862</v>
      </c>
      <c r="B51" t="s">
        <v>187</v>
      </c>
      <c r="C51" s="236">
        <v>0</v>
      </c>
      <c r="D51" s="236">
        <v>5453.6100000000006</v>
      </c>
      <c r="E51" s="236">
        <v>0</v>
      </c>
      <c r="F51" s="236">
        <v>0.09</v>
      </c>
      <c r="G51" s="236">
        <v>0</v>
      </c>
      <c r="H51" s="236">
        <v>4095.7299999999996</v>
      </c>
      <c r="I51" s="236">
        <v>0</v>
      </c>
      <c r="J51" s="236">
        <v>418.8</v>
      </c>
      <c r="K51" s="236">
        <v>0</v>
      </c>
      <c r="L51" s="236">
        <v>84334.74000000002</v>
      </c>
      <c r="DE51">
        <v>594</v>
      </c>
      <c r="DF51" t="s">
        <v>88</v>
      </c>
      <c r="DG51" s="474">
        <v>20725649.81000001</v>
      </c>
    </row>
    <row r="52" spans="1:111">
      <c r="A52">
        <v>70</v>
      </c>
      <c r="B52" t="s">
        <v>47</v>
      </c>
      <c r="C52" s="236"/>
      <c r="D52" s="236"/>
      <c r="E52" s="236"/>
      <c r="F52" s="236"/>
      <c r="G52" s="236">
        <v>0</v>
      </c>
      <c r="H52" s="236">
        <v>42052.99</v>
      </c>
      <c r="I52" s="236">
        <v>0</v>
      </c>
      <c r="J52" s="236">
        <v>3513.51</v>
      </c>
      <c r="K52" s="236">
        <v>0</v>
      </c>
      <c r="L52" s="236">
        <v>28997.600000000002</v>
      </c>
      <c r="DE52">
        <v>108</v>
      </c>
      <c r="DF52" t="s">
        <v>51</v>
      </c>
      <c r="DG52" s="474">
        <v>36000</v>
      </c>
    </row>
    <row r="53" spans="1:111">
      <c r="A53">
        <v>526</v>
      </c>
      <c r="B53" t="s">
        <v>1262</v>
      </c>
      <c r="C53" s="236">
        <v>0</v>
      </c>
      <c r="D53" s="236">
        <v>113347.5</v>
      </c>
      <c r="E53" s="236">
        <v>0</v>
      </c>
      <c r="F53" s="236">
        <v>21000</v>
      </c>
      <c r="G53" s="236">
        <v>0</v>
      </c>
      <c r="H53" s="236">
        <v>10750</v>
      </c>
      <c r="I53" s="236">
        <v>0</v>
      </c>
      <c r="J53" s="236">
        <v>292</v>
      </c>
      <c r="K53" s="236"/>
      <c r="L53" s="236"/>
      <c r="DE53">
        <v>267</v>
      </c>
      <c r="DF53" t="s">
        <v>107</v>
      </c>
      <c r="DG53" s="474">
        <v>1504800</v>
      </c>
    </row>
    <row r="54" spans="1:111">
      <c r="A54">
        <v>681</v>
      </c>
      <c r="B54" t="s">
        <v>180</v>
      </c>
      <c r="C54" s="236"/>
      <c r="D54" s="236"/>
      <c r="E54" s="236"/>
      <c r="F54" s="236"/>
      <c r="G54" s="236">
        <v>0</v>
      </c>
      <c r="H54" s="236">
        <v>80323.61</v>
      </c>
      <c r="I54" s="236">
        <v>0</v>
      </c>
      <c r="J54" s="236">
        <v>47635.06</v>
      </c>
      <c r="K54" s="236">
        <v>0</v>
      </c>
      <c r="L54" s="236">
        <v>47611.839999999997</v>
      </c>
      <c r="DE54">
        <v>292</v>
      </c>
      <c r="DF54" t="s">
        <v>120</v>
      </c>
      <c r="DG54" s="474">
        <v>23278.5</v>
      </c>
    </row>
    <row r="55" spans="1:111">
      <c r="A55">
        <v>389</v>
      </c>
      <c r="B55" t="s">
        <v>1401</v>
      </c>
      <c r="C55" s="236"/>
      <c r="D55" s="236"/>
      <c r="E55" s="236"/>
      <c r="F55" s="236"/>
      <c r="G55" s="236"/>
      <c r="H55" s="236"/>
      <c r="I55" s="236">
        <v>1382717.17</v>
      </c>
      <c r="J55" s="236">
        <v>0</v>
      </c>
      <c r="K55" s="236">
        <v>2040</v>
      </c>
      <c r="L55" s="236">
        <v>400078.62999999995</v>
      </c>
      <c r="DE55">
        <v>590</v>
      </c>
      <c r="DF55" t="s">
        <v>1280</v>
      </c>
      <c r="DG55" s="474">
        <v>147750</v>
      </c>
    </row>
    <row r="56" spans="1:111">
      <c r="A56" t="s">
        <v>542</v>
      </c>
      <c r="B56" t="s">
        <v>687</v>
      </c>
      <c r="C56" s="236">
        <v>80999.05</v>
      </c>
      <c r="D56" s="236">
        <v>0</v>
      </c>
      <c r="E56" s="236"/>
      <c r="F56" s="236"/>
      <c r="G56" s="236">
        <v>7635.58</v>
      </c>
      <c r="H56" s="236">
        <v>4727.25</v>
      </c>
      <c r="I56" s="236">
        <v>99121.93</v>
      </c>
      <c r="J56" s="236">
        <v>7588047.0799999991</v>
      </c>
      <c r="K56" s="236">
        <v>64917525.009999998</v>
      </c>
      <c r="L56" s="236">
        <v>103728846.77999999</v>
      </c>
      <c r="DE56">
        <v>580</v>
      </c>
      <c r="DF56" t="s">
        <v>169</v>
      </c>
      <c r="DG56" s="474">
        <v>755073.55000000028</v>
      </c>
    </row>
    <row r="57" spans="1:111">
      <c r="A57">
        <v>253</v>
      </c>
      <c r="B57" t="s">
        <v>104</v>
      </c>
      <c r="C57" s="236"/>
      <c r="D57" s="236"/>
      <c r="E57" s="236"/>
      <c r="F57" s="236"/>
      <c r="G57" s="236">
        <v>0</v>
      </c>
      <c r="H57" s="236">
        <v>11131.11</v>
      </c>
      <c r="I57" s="236"/>
      <c r="J57" s="236"/>
      <c r="K57" s="236">
        <v>0</v>
      </c>
      <c r="L57" s="236">
        <v>5895364</v>
      </c>
      <c r="DE57">
        <v>601</v>
      </c>
      <c r="DF57" t="s">
        <v>1453</v>
      </c>
      <c r="DG57" s="474">
        <v>1148181.3700000001</v>
      </c>
    </row>
    <row r="58" spans="1:111">
      <c r="A58">
        <v>423</v>
      </c>
      <c r="B58" t="s">
        <v>150</v>
      </c>
      <c r="C58" s="236">
        <v>0</v>
      </c>
      <c r="D58" s="236">
        <v>8630.4</v>
      </c>
      <c r="E58" s="236">
        <v>0</v>
      </c>
      <c r="F58" s="236">
        <v>8919.5299999999988</v>
      </c>
      <c r="G58" s="236">
        <v>0</v>
      </c>
      <c r="H58" s="236">
        <v>8630.4</v>
      </c>
      <c r="I58" s="236">
        <v>0</v>
      </c>
      <c r="J58" s="236">
        <v>7238.4</v>
      </c>
      <c r="K58" s="236">
        <v>0</v>
      </c>
      <c r="L58" s="236">
        <v>7238.4</v>
      </c>
      <c r="DE58">
        <v>270</v>
      </c>
      <c r="DF58" t="s">
        <v>110</v>
      </c>
      <c r="DG58" s="474">
        <v>136618</v>
      </c>
    </row>
    <row r="59" spans="1:111">
      <c r="A59">
        <v>266</v>
      </c>
      <c r="B59" t="s">
        <v>1264</v>
      </c>
      <c r="C59" s="236"/>
      <c r="D59" s="236"/>
      <c r="E59" s="236"/>
      <c r="F59" s="236"/>
      <c r="G59" s="236">
        <v>0</v>
      </c>
      <c r="H59" s="236">
        <v>4375219.99</v>
      </c>
      <c r="I59" s="236">
        <v>0</v>
      </c>
      <c r="J59" s="236">
        <v>690253.33</v>
      </c>
      <c r="K59" s="236">
        <v>0</v>
      </c>
      <c r="L59" s="236">
        <v>828939.93</v>
      </c>
      <c r="DE59">
        <v>170</v>
      </c>
      <c r="DF59" t="s">
        <v>80</v>
      </c>
      <c r="DG59" s="474">
        <v>1257665.1099999999</v>
      </c>
    </row>
    <row r="60" spans="1:111">
      <c r="A60">
        <v>548</v>
      </c>
      <c r="B60" t="s">
        <v>1279</v>
      </c>
      <c r="C60" s="236">
        <v>443.07</v>
      </c>
      <c r="D60" s="236">
        <v>0</v>
      </c>
      <c r="E60" s="236"/>
      <c r="F60" s="236"/>
      <c r="G60" s="236"/>
      <c r="H60" s="236"/>
      <c r="I60" s="236"/>
      <c r="J60" s="236"/>
      <c r="K60" s="236">
        <v>5409482.1799999997</v>
      </c>
      <c r="L60" s="236">
        <v>318</v>
      </c>
      <c r="DE60">
        <v>862</v>
      </c>
      <c r="DF60" t="s">
        <v>187</v>
      </c>
      <c r="DG60" s="474">
        <v>7298826.54</v>
      </c>
    </row>
    <row r="61" spans="1:111">
      <c r="A61">
        <v>213</v>
      </c>
      <c r="B61" t="s">
        <v>91</v>
      </c>
      <c r="C61" s="236"/>
      <c r="D61" s="236"/>
      <c r="E61" s="236"/>
      <c r="F61" s="236"/>
      <c r="G61" s="236">
        <v>0</v>
      </c>
      <c r="H61" s="236">
        <v>5289.39</v>
      </c>
      <c r="I61" s="236"/>
      <c r="J61" s="236"/>
      <c r="K61" s="236"/>
      <c r="L61" s="236"/>
      <c r="DE61">
        <v>633</v>
      </c>
      <c r="DF61" t="s">
        <v>173</v>
      </c>
      <c r="DG61" s="474">
        <v>4212.1000000000004</v>
      </c>
    </row>
    <row r="62" spans="1:111">
      <c r="A62">
        <v>190</v>
      </c>
      <c r="B62" t="s">
        <v>82</v>
      </c>
      <c r="C62" s="236"/>
      <c r="D62" s="236"/>
      <c r="E62" s="236"/>
      <c r="F62" s="236"/>
      <c r="G62" s="236">
        <v>0</v>
      </c>
      <c r="H62" s="236">
        <v>61297.63</v>
      </c>
      <c r="I62" s="236">
        <v>0</v>
      </c>
      <c r="J62" s="236">
        <v>15846.500000000002</v>
      </c>
      <c r="K62" s="236">
        <v>0</v>
      </c>
      <c r="L62" s="236">
        <v>44254.78</v>
      </c>
      <c r="DE62">
        <v>298</v>
      </c>
      <c r="DF62" t="s">
        <v>125</v>
      </c>
      <c r="DG62" s="474">
        <v>125000</v>
      </c>
    </row>
    <row r="63" spans="1:111">
      <c r="A63">
        <v>682</v>
      </c>
      <c r="B63" t="s">
        <v>1246</v>
      </c>
      <c r="C63" s="236"/>
      <c r="D63" s="236"/>
      <c r="E63" s="236"/>
      <c r="F63" s="236"/>
      <c r="G63" s="236">
        <v>0</v>
      </c>
      <c r="H63" s="236">
        <v>5500.3600000000006</v>
      </c>
      <c r="I63" s="236">
        <v>0</v>
      </c>
      <c r="J63" s="236">
        <v>2805.12</v>
      </c>
      <c r="K63" s="236"/>
      <c r="L63" s="236"/>
    </row>
    <row r="64" spans="1:111">
      <c r="A64">
        <v>590</v>
      </c>
      <c r="B64" t="s">
        <v>1280</v>
      </c>
      <c r="C64" s="236">
        <v>0</v>
      </c>
      <c r="D64" s="236">
        <v>165856</v>
      </c>
      <c r="E64" s="236"/>
      <c r="F64" s="236"/>
      <c r="G64" s="236"/>
      <c r="H64" s="236"/>
      <c r="I64" s="236">
        <v>0</v>
      </c>
      <c r="J64" s="236">
        <v>2613703.5699999998</v>
      </c>
      <c r="K64" s="236">
        <v>2922580.16</v>
      </c>
      <c r="L64" s="236">
        <v>0</v>
      </c>
    </row>
    <row r="65" spans="1:12">
      <c r="A65">
        <v>903</v>
      </c>
      <c r="B65" t="s">
        <v>192</v>
      </c>
      <c r="C65" s="236">
        <v>0</v>
      </c>
      <c r="D65" s="236">
        <v>364957.36</v>
      </c>
      <c r="E65" s="236">
        <v>0</v>
      </c>
      <c r="F65" s="236">
        <v>256664.81999999998</v>
      </c>
      <c r="G65" s="236"/>
      <c r="H65" s="236"/>
      <c r="I65" s="236"/>
      <c r="J65" s="236"/>
      <c r="K65" s="236"/>
      <c r="L65" s="236"/>
    </row>
    <row r="66" spans="1:12">
      <c r="A66">
        <v>140</v>
      </c>
      <c r="B66" t="s">
        <v>1273</v>
      </c>
      <c r="C66" s="236">
        <v>0</v>
      </c>
      <c r="D66" s="236">
        <v>295914.15000000002</v>
      </c>
      <c r="E66" s="236"/>
      <c r="F66" s="236"/>
      <c r="G66" s="236"/>
      <c r="H66" s="236"/>
      <c r="I66" s="236"/>
      <c r="J66" s="236"/>
      <c r="K66" s="236"/>
      <c r="L66" s="236"/>
    </row>
    <row r="67" spans="1:12">
      <c r="A67">
        <v>572</v>
      </c>
      <c r="B67" t="s">
        <v>166</v>
      </c>
      <c r="C67" s="236"/>
      <c r="D67" s="236"/>
      <c r="E67" s="236"/>
      <c r="F67" s="236"/>
      <c r="G67" s="236">
        <v>0</v>
      </c>
      <c r="H67" s="236">
        <v>4435.99</v>
      </c>
      <c r="I67" s="236">
        <v>0</v>
      </c>
      <c r="J67" s="236">
        <v>2920.17</v>
      </c>
      <c r="K67" s="236">
        <v>0</v>
      </c>
      <c r="L67" s="236">
        <v>5972034.5</v>
      </c>
    </row>
    <row r="68" spans="1:12">
      <c r="A68">
        <v>585</v>
      </c>
      <c r="B68" t="s">
        <v>171</v>
      </c>
      <c r="C68" s="236"/>
      <c r="D68" s="236"/>
      <c r="E68" s="236"/>
      <c r="F68" s="236"/>
      <c r="G68" s="236"/>
      <c r="H68" s="236"/>
      <c r="I68" s="236"/>
      <c r="J68" s="236"/>
      <c r="K68" s="236">
        <v>0</v>
      </c>
      <c r="L68" s="236">
        <v>68428.5</v>
      </c>
    </row>
    <row r="69" spans="1:12">
      <c r="A69">
        <v>525</v>
      </c>
      <c r="B69" t="s">
        <v>164</v>
      </c>
      <c r="C69" s="236"/>
      <c r="D69" s="236"/>
      <c r="E69" s="236"/>
      <c r="F69" s="236"/>
      <c r="G69" s="236"/>
      <c r="H69" s="236"/>
      <c r="I69" s="236"/>
      <c r="J69" s="236"/>
      <c r="K69" s="236">
        <v>0</v>
      </c>
      <c r="L69" s="236">
        <v>1886500</v>
      </c>
    </row>
    <row r="70" spans="1:12">
      <c r="A70">
        <v>802</v>
      </c>
      <c r="B70" t="s">
        <v>184</v>
      </c>
      <c r="C70" s="236"/>
      <c r="D70" s="236"/>
      <c r="E70" s="236">
        <v>0</v>
      </c>
      <c r="F70" s="236">
        <v>54227.75</v>
      </c>
      <c r="G70" s="236">
        <v>0</v>
      </c>
      <c r="H70" s="236">
        <v>297.3</v>
      </c>
      <c r="I70" s="236"/>
      <c r="J70" s="236"/>
      <c r="K70" s="236"/>
      <c r="L70" s="236"/>
    </row>
    <row r="71" spans="1:12">
      <c r="A71">
        <v>310</v>
      </c>
      <c r="B71" t="s">
        <v>131</v>
      </c>
      <c r="C71" s="236"/>
      <c r="D71" s="236"/>
      <c r="E71" s="236"/>
      <c r="F71" s="236"/>
      <c r="G71" s="236"/>
      <c r="H71" s="236"/>
      <c r="I71" s="236"/>
      <c r="J71" s="236"/>
      <c r="K71" s="236">
        <v>0</v>
      </c>
      <c r="L71" s="236">
        <v>4868401.25</v>
      </c>
    </row>
    <row r="72" spans="1:12">
      <c r="A72">
        <v>680</v>
      </c>
      <c r="B72" t="s">
        <v>179</v>
      </c>
      <c r="C72" s="236"/>
      <c r="D72" s="236"/>
      <c r="E72" s="236"/>
      <c r="F72" s="236"/>
      <c r="G72" s="236">
        <v>0</v>
      </c>
      <c r="H72" s="236">
        <v>6809.84</v>
      </c>
      <c r="I72" s="236"/>
      <c r="J72" s="236"/>
      <c r="K72" s="236">
        <v>177.20999999999998</v>
      </c>
      <c r="L72" s="236">
        <v>0</v>
      </c>
    </row>
    <row r="73" spans="1:12">
      <c r="A73">
        <v>222</v>
      </c>
      <c r="B73" t="s">
        <v>93</v>
      </c>
      <c r="C73" s="236"/>
      <c r="D73" s="236"/>
      <c r="E73" s="236"/>
      <c r="F73" s="236"/>
      <c r="G73" s="236"/>
      <c r="H73" s="236"/>
      <c r="I73" s="236">
        <v>60</v>
      </c>
      <c r="J73" s="236">
        <v>177002</v>
      </c>
      <c r="K73" s="236">
        <v>84.69</v>
      </c>
      <c r="L73" s="236">
        <v>346818.06</v>
      </c>
    </row>
    <row r="74" spans="1:12">
      <c r="A74">
        <v>599</v>
      </c>
      <c r="B74" t="s">
        <v>1245</v>
      </c>
      <c r="C74" s="236"/>
      <c r="D74" s="236"/>
      <c r="E74" s="236"/>
      <c r="F74" s="236"/>
      <c r="G74" s="236"/>
      <c r="H74" s="236"/>
      <c r="I74" s="236">
        <v>0</v>
      </c>
      <c r="J74" s="236">
        <v>17</v>
      </c>
      <c r="K74" s="236">
        <v>0</v>
      </c>
      <c r="L74" s="236">
        <v>387212.26</v>
      </c>
    </row>
    <row r="75" spans="1:12">
      <c r="A75">
        <v>293</v>
      </c>
      <c r="B75" t="s">
        <v>121</v>
      </c>
      <c r="C75" s="236"/>
      <c r="D75" s="236"/>
      <c r="E75" s="236"/>
      <c r="F75" s="236"/>
      <c r="G75" s="236"/>
      <c r="H75" s="236"/>
      <c r="I75" s="236"/>
      <c r="J75" s="236"/>
      <c r="K75" s="236">
        <v>0</v>
      </c>
      <c r="L75" s="236">
        <v>1004383.19</v>
      </c>
    </row>
    <row r="76" spans="1:12">
      <c r="A76">
        <v>591</v>
      </c>
      <c r="B76" t="s">
        <v>670</v>
      </c>
      <c r="C76" s="236"/>
      <c r="D76" s="236"/>
      <c r="E76" s="236"/>
      <c r="F76" s="236"/>
      <c r="G76" s="236"/>
      <c r="H76" s="236"/>
      <c r="I76" s="236"/>
      <c r="J76" s="236"/>
      <c r="K76" s="236">
        <v>0</v>
      </c>
      <c r="L76" s="236">
        <v>2126140.9599999995</v>
      </c>
    </row>
    <row r="77" spans="1:12">
      <c r="A77">
        <v>311</v>
      </c>
      <c r="B77" t="s">
        <v>132</v>
      </c>
      <c r="C77" s="236"/>
      <c r="D77" s="236"/>
      <c r="E77" s="236"/>
      <c r="F77" s="236"/>
      <c r="G77" s="236"/>
      <c r="H77" s="236"/>
      <c r="I77" s="236">
        <v>4860.8</v>
      </c>
      <c r="J77" s="236">
        <v>4860.8</v>
      </c>
      <c r="K77" s="236">
        <v>0</v>
      </c>
      <c r="L77" s="236">
        <v>420.3</v>
      </c>
    </row>
    <row r="78" spans="1:12">
      <c r="A78">
        <v>269</v>
      </c>
      <c r="B78" t="s">
        <v>109</v>
      </c>
      <c r="C78" s="236"/>
      <c r="D78" s="236"/>
      <c r="E78" s="236">
        <v>0</v>
      </c>
      <c r="F78" s="236">
        <v>99771.06</v>
      </c>
      <c r="G78" s="236">
        <v>0</v>
      </c>
      <c r="H78" s="236">
        <v>5677.06</v>
      </c>
      <c r="I78" s="236">
        <v>0</v>
      </c>
      <c r="J78" s="236">
        <v>97043.83</v>
      </c>
      <c r="K78" s="236">
        <v>0</v>
      </c>
      <c r="L78" s="236">
        <v>106965.85</v>
      </c>
    </row>
    <row r="79" spans="1:12">
      <c r="A79">
        <v>30</v>
      </c>
      <c r="B79" t="s">
        <v>638</v>
      </c>
      <c r="C79" s="236"/>
      <c r="D79" s="236"/>
      <c r="E79" s="236"/>
      <c r="F79" s="236"/>
      <c r="G79" s="236">
        <v>0</v>
      </c>
      <c r="H79" s="236">
        <v>106222.26</v>
      </c>
      <c r="I79" s="236">
        <v>0</v>
      </c>
      <c r="J79" s="236">
        <v>2812.01</v>
      </c>
      <c r="K79" s="236">
        <v>0</v>
      </c>
      <c r="L79" s="236">
        <v>33640.71</v>
      </c>
    </row>
    <row r="80" spans="1:12">
      <c r="A80">
        <v>661</v>
      </c>
      <c r="B80" t="s">
        <v>177</v>
      </c>
      <c r="C80" s="236"/>
      <c r="D80" s="236"/>
      <c r="E80" s="236">
        <v>0</v>
      </c>
      <c r="F80" s="236">
        <v>8.8000000000000007</v>
      </c>
      <c r="G80" s="236">
        <v>0</v>
      </c>
      <c r="H80" s="236">
        <v>84.9</v>
      </c>
      <c r="I80" s="236">
        <v>0</v>
      </c>
      <c r="J80" s="236">
        <v>12.530000000000001</v>
      </c>
      <c r="K80" s="236">
        <v>0</v>
      </c>
      <c r="L80" s="236">
        <v>2.83</v>
      </c>
    </row>
    <row r="81" spans="1:12">
      <c r="A81">
        <v>270</v>
      </c>
      <c r="B81" t="s">
        <v>110</v>
      </c>
      <c r="C81" s="236"/>
      <c r="D81" s="236"/>
      <c r="E81" s="236"/>
      <c r="F81" s="236"/>
      <c r="G81" s="236"/>
      <c r="H81" s="236"/>
      <c r="I81" s="236">
        <v>0</v>
      </c>
      <c r="J81" s="236">
        <v>434589.05</v>
      </c>
      <c r="K81" s="236"/>
      <c r="L81" s="236"/>
    </row>
    <row r="82" spans="1:12">
      <c r="A82">
        <v>159</v>
      </c>
      <c r="B82" t="s">
        <v>1275</v>
      </c>
      <c r="C82" s="236"/>
      <c r="D82" s="236"/>
      <c r="E82" s="236"/>
      <c r="F82" s="236"/>
      <c r="G82" s="236"/>
      <c r="H82" s="236"/>
      <c r="I82" s="236"/>
      <c r="J82" s="236"/>
      <c r="K82" s="236">
        <v>0</v>
      </c>
      <c r="L82" s="236">
        <v>13197.43</v>
      </c>
    </row>
    <row r="83" spans="1:12">
      <c r="A83">
        <v>169</v>
      </c>
      <c r="B83" t="s">
        <v>79</v>
      </c>
      <c r="C83" s="236"/>
      <c r="D83" s="236"/>
      <c r="E83" s="236"/>
      <c r="F83" s="236"/>
      <c r="G83" s="236"/>
      <c r="H83" s="236"/>
      <c r="I83" s="236">
        <v>0</v>
      </c>
      <c r="J83" s="236">
        <v>5219.6099999999997</v>
      </c>
      <c r="K83" s="236">
        <v>0</v>
      </c>
      <c r="L83" s="236">
        <v>30298.760000000002</v>
      </c>
    </row>
    <row r="84" spans="1:12">
      <c r="A84">
        <v>294</v>
      </c>
      <c r="B84" t="s">
        <v>122</v>
      </c>
      <c r="C84" s="236"/>
      <c r="D84" s="236"/>
      <c r="E84" s="236"/>
      <c r="F84" s="236"/>
      <c r="G84" s="236"/>
      <c r="H84" s="236"/>
      <c r="I84" s="236">
        <v>0</v>
      </c>
      <c r="J84" s="236">
        <v>2601.6</v>
      </c>
      <c r="K84" s="236"/>
      <c r="L84" s="236"/>
    </row>
    <row r="85" spans="1:12">
      <c r="A85">
        <v>683</v>
      </c>
      <c r="B85" t="s">
        <v>1247</v>
      </c>
      <c r="C85" s="236"/>
      <c r="D85" s="236"/>
      <c r="E85" s="236"/>
      <c r="F85" s="236"/>
      <c r="G85" s="236"/>
      <c r="H85" s="236"/>
      <c r="I85" s="236"/>
      <c r="J85" s="236"/>
      <c r="K85" s="236">
        <v>0</v>
      </c>
      <c r="L85" s="236">
        <v>2665.24</v>
      </c>
    </row>
    <row r="86" spans="1:12">
      <c r="A86">
        <v>596</v>
      </c>
      <c r="B86" t="s">
        <v>1244</v>
      </c>
      <c r="C86" s="236"/>
      <c r="D86" s="236"/>
      <c r="E86" s="236"/>
      <c r="F86" s="236"/>
      <c r="G86" s="236"/>
      <c r="H86" s="236"/>
      <c r="I86" s="236"/>
      <c r="J86" s="236"/>
      <c r="K86" s="236">
        <v>1117.57</v>
      </c>
      <c r="L86" s="236">
        <v>0</v>
      </c>
    </row>
    <row r="87" spans="1:12">
      <c r="A87">
        <v>312</v>
      </c>
      <c r="B87" t="s">
        <v>133</v>
      </c>
      <c r="C87" s="236"/>
      <c r="D87" s="236"/>
      <c r="E87" s="236"/>
      <c r="F87" s="236"/>
      <c r="G87" s="236"/>
      <c r="H87" s="236"/>
      <c r="I87" s="236">
        <v>0</v>
      </c>
      <c r="J87" s="236">
        <v>1306.71</v>
      </c>
      <c r="K87" s="236"/>
      <c r="L87" s="236"/>
    </row>
    <row r="88" spans="1:12">
      <c r="A88">
        <v>385</v>
      </c>
      <c r="B88" t="s">
        <v>688</v>
      </c>
      <c r="C88" s="236"/>
      <c r="D88" s="236"/>
      <c r="E88" s="236"/>
      <c r="F88" s="236"/>
      <c r="G88" s="236"/>
      <c r="H88" s="236"/>
      <c r="I88" s="236">
        <v>0</v>
      </c>
      <c r="J88" s="236">
        <v>27977.480000000003</v>
      </c>
      <c r="K88" s="236">
        <v>0</v>
      </c>
      <c r="L88" s="236">
        <v>34573.85</v>
      </c>
    </row>
    <row r="89" spans="1:12">
      <c r="A89">
        <v>522</v>
      </c>
      <c r="B89" t="s">
        <v>163</v>
      </c>
      <c r="C89" s="236"/>
      <c r="D89" s="236"/>
      <c r="E89" s="236"/>
      <c r="F89" s="236"/>
      <c r="G89" s="236"/>
      <c r="H89" s="236"/>
      <c r="I89" s="236"/>
      <c r="J89" s="236"/>
      <c r="K89" s="236">
        <v>0</v>
      </c>
      <c r="L89" s="236">
        <v>287086.25</v>
      </c>
    </row>
    <row r="90" spans="1:12">
      <c r="A90">
        <v>908</v>
      </c>
      <c r="B90" t="s">
        <v>197</v>
      </c>
      <c r="C90" s="236"/>
      <c r="D90" s="236"/>
      <c r="E90" s="236"/>
      <c r="F90" s="236"/>
      <c r="G90" s="236"/>
      <c r="H90" s="236"/>
      <c r="I90" s="236"/>
      <c r="J90" s="236"/>
      <c r="K90" s="236">
        <v>0</v>
      </c>
      <c r="L90" s="236">
        <v>5065.5</v>
      </c>
    </row>
    <row r="91" spans="1:12">
      <c r="A91">
        <v>76</v>
      </c>
      <c r="B91" t="s">
        <v>48</v>
      </c>
      <c r="C91" s="236"/>
      <c r="D91" s="236"/>
      <c r="E91" s="236">
        <v>0</v>
      </c>
      <c r="F91" s="236">
        <v>1512.8</v>
      </c>
      <c r="G91" s="236">
        <v>0</v>
      </c>
      <c r="H91" s="236">
        <v>5178.51</v>
      </c>
      <c r="I91" s="236">
        <v>0</v>
      </c>
      <c r="J91" s="236">
        <v>499.26</v>
      </c>
      <c r="K91" s="236">
        <v>0</v>
      </c>
      <c r="L91" s="236">
        <v>1335</v>
      </c>
    </row>
    <row r="92" spans="1:12">
      <c r="A92">
        <v>119</v>
      </c>
      <c r="B92" t="s">
        <v>55</v>
      </c>
      <c r="C92" s="236"/>
      <c r="D92" s="236"/>
      <c r="E92" s="236"/>
      <c r="F92" s="236"/>
      <c r="G92" s="236"/>
      <c r="H92" s="236"/>
      <c r="I92" s="236">
        <v>0</v>
      </c>
      <c r="J92" s="236">
        <v>3968.8</v>
      </c>
      <c r="K92" s="236">
        <v>60</v>
      </c>
      <c r="L92" s="236">
        <v>0</v>
      </c>
    </row>
    <row r="93" spans="1:12">
      <c r="A93">
        <v>594</v>
      </c>
      <c r="B93" t="s">
        <v>88</v>
      </c>
      <c r="C93" s="236"/>
      <c r="D93" s="236"/>
      <c r="E93" s="236">
        <v>0.02</v>
      </c>
      <c r="F93" s="236">
        <v>0</v>
      </c>
      <c r="G93" s="236">
        <v>0</v>
      </c>
      <c r="H93" s="236">
        <v>45923.8</v>
      </c>
      <c r="I93" s="236">
        <v>0</v>
      </c>
      <c r="J93" s="236">
        <v>9300.369999999999</v>
      </c>
      <c r="K93" s="236"/>
      <c r="L93" s="236"/>
    </row>
    <row r="94" spans="1:12">
      <c r="A94">
        <v>152</v>
      </c>
      <c r="B94" t="s">
        <v>72</v>
      </c>
      <c r="C94" s="236"/>
      <c r="D94" s="236"/>
      <c r="E94" s="236"/>
      <c r="F94" s="236"/>
      <c r="G94" s="236">
        <v>0</v>
      </c>
      <c r="H94" s="236">
        <v>5776.08</v>
      </c>
      <c r="I94" s="236">
        <v>0</v>
      </c>
      <c r="J94" s="236">
        <v>929.74</v>
      </c>
      <c r="K94" s="236"/>
      <c r="L94" s="236"/>
    </row>
    <row r="95" spans="1:12">
      <c r="A95">
        <v>133</v>
      </c>
      <c r="B95" t="s">
        <v>60</v>
      </c>
      <c r="C95" s="236"/>
      <c r="D95" s="236"/>
      <c r="E95" s="236"/>
      <c r="F95" s="236"/>
      <c r="G95" s="236">
        <v>0</v>
      </c>
      <c r="H95" s="236">
        <v>37513.03</v>
      </c>
      <c r="I95" s="236">
        <v>0</v>
      </c>
      <c r="J95" s="236">
        <v>34133</v>
      </c>
      <c r="K95" s="236">
        <v>0</v>
      </c>
      <c r="L95" s="236">
        <v>18750</v>
      </c>
    </row>
    <row r="96" spans="1:12">
      <c r="A96">
        <v>901</v>
      </c>
      <c r="B96" t="s">
        <v>190</v>
      </c>
      <c r="C96" s="236">
        <v>0</v>
      </c>
      <c r="D96" s="236">
        <v>309681.48999999993</v>
      </c>
      <c r="E96" s="236"/>
      <c r="F96" s="236"/>
      <c r="G96" s="236">
        <v>0</v>
      </c>
      <c r="H96" s="236">
        <v>11710.12</v>
      </c>
      <c r="I96" s="236"/>
      <c r="J96" s="236"/>
      <c r="K96" s="236"/>
      <c r="L96" s="236"/>
    </row>
    <row r="97" spans="1:12">
      <c r="A97">
        <v>288</v>
      </c>
      <c r="B97" t="s">
        <v>117</v>
      </c>
      <c r="C97" s="236"/>
      <c r="D97" s="236"/>
      <c r="E97" s="236"/>
      <c r="F97" s="236"/>
      <c r="G97" s="236"/>
      <c r="H97" s="236"/>
      <c r="I97" s="236"/>
      <c r="J97" s="236"/>
      <c r="K97" s="236">
        <v>0</v>
      </c>
      <c r="L97" s="236">
        <v>5.65</v>
      </c>
    </row>
    <row r="98" spans="1:12">
      <c r="A98">
        <v>163</v>
      </c>
      <c r="B98" t="s">
        <v>78</v>
      </c>
      <c r="C98" s="236">
        <v>0</v>
      </c>
      <c r="D98" s="236">
        <v>9030.0300000000007</v>
      </c>
      <c r="E98" s="236"/>
      <c r="F98" s="236"/>
      <c r="G98" s="236"/>
      <c r="H98" s="236"/>
      <c r="I98" s="236">
        <v>0</v>
      </c>
      <c r="J98" s="236">
        <v>30</v>
      </c>
      <c r="K98" s="236"/>
      <c r="L98" s="236"/>
    </row>
    <row r="99" spans="1:12">
      <c r="A99">
        <v>267</v>
      </c>
      <c r="B99" t="s">
        <v>107</v>
      </c>
      <c r="C99" s="236"/>
      <c r="D99" s="236"/>
      <c r="E99" s="236"/>
      <c r="F99" s="236"/>
      <c r="G99" s="236"/>
      <c r="H99" s="236"/>
      <c r="I99" s="236">
        <v>0</v>
      </c>
      <c r="J99" s="236">
        <v>12774</v>
      </c>
      <c r="K99" s="236"/>
      <c r="L99" s="236"/>
    </row>
    <row r="100" spans="1:12">
      <c r="A100">
        <v>134</v>
      </c>
      <c r="B100" t="s">
        <v>61</v>
      </c>
      <c r="C100" s="236"/>
      <c r="D100" s="236"/>
      <c r="E100" s="236"/>
      <c r="F100" s="236"/>
      <c r="G100" s="236">
        <v>0</v>
      </c>
      <c r="H100" s="236">
        <v>2501.5</v>
      </c>
      <c r="I100" s="236"/>
      <c r="J100" s="236"/>
      <c r="K100" s="236">
        <v>0</v>
      </c>
      <c r="L100" s="236">
        <v>6266.49</v>
      </c>
    </row>
    <row r="101" spans="1:12">
      <c r="A101">
        <v>234</v>
      </c>
      <c r="B101" t="s">
        <v>612</v>
      </c>
      <c r="C101" s="236"/>
      <c r="D101" s="236"/>
      <c r="E101" s="236"/>
      <c r="F101" s="236"/>
      <c r="G101" s="236"/>
      <c r="H101" s="236"/>
      <c r="I101" s="236">
        <v>0</v>
      </c>
      <c r="J101" s="236">
        <v>465</v>
      </c>
      <c r="K101" s="236"/>
      <c r="L101" s="236"/>
    </row>
    <row r="102" spans="1:12">
      <c r="A102">
        <v>346</v>
      </c>
      <c r="B102" t="s">
        <v>141</v>
      </c>
      <c r="C102" s="236"/>
      <c r="D102" s="236"/>
      <c r="E102" s="236"/>
      <c r="F102" s="236"/>
      <c r="G102" s="236"/>
      <c r="H102" s="236"/>
      <c r="I102" s="236"/>
      <c r="J102" s="236"/>
      <c r="K102" s="236">
        <v>0</v>
      </c>
      <c r="L102" s="236">
        <v>195.5</v>
      </c>
    </row>
    <row r="103" spans="1:12">
      <c r="A103">
        <v>108</v>
      </c>
      <c r="B103" t="s">
        <v>51</v>
      </c>
      <c r="C103" s="236"/>
      <c r="D103" s="236"/>
      <c r="E103" s="236"/>
      <c r="F103" s="236"/>
      <c r="G103" s="236">
        <v>0</v>
      </c>
      <c r="H103" s="236">
        <v>5176.33</v>
      </c>
      <c r="I103" s="236">
        <v>0</v>
      </c>
      <c r="J103" s="236">
        <v>2482.15</v>
      </c>
      <c r="K103" s="236"/>
      <c r="L103" s="236"/>
    </row>
    <row r="104" spans="1:12">
      <c r="A104">
        <v>109</v>
      </c>
      <c r="B104" t="s">
        <v>611</v>
      </c>
      <c r="C104" s="236"/>
      <c r="D104" s="236"/>
      <c r="E104" s="236"/>
      <c r="F104" s="236"/>
      <c r="G104" s="236">
        <v>0</v>
      </c>
      <c r="H104" s="236">
        <v>7485.63</v>
      </c>
      <c r="I104" s="236"/>
      <c r="J104" s="236"/>
      <c r="K104" s="236"/>
      <c r="L104" s="236"/>
    </row>
    <row r="105" spans="1:12">
      <c r="A105">
        <v>221</v>
      </c>
      <c r="B105" t="s">
        <v>92</v>
      </c>
      <c r="C105" s="236"/>
      <c r="D105" s="236"/>
      <c r="E105" s="236"/>
      <c r="F105" s="236"/>
      <c r="G105" s="236"/>
      <c r="H105" s="236"/>
      <c r="I105" s="236">
        <v>0</v>
      </c>
      <c r="J105" s="236">
        <v>15.46</v>
      </c>
      <c r="K105" s="236"/>
      <c r="L105" s="236"/>
    </row>
    <row r="106" spans="1:12">
      <c r="A106">
        <v>598</v>
      </c>
      <c r="B106" t="s">
        <v>668</v>
      </c>
      <c r="C106" s="236"/>
      <c r="D106" s="236"/>
      <c r="E106" s="236"/>
      <c r="F106" s="236"/>
      <c r="G106" s="236">
        <v>0</v>
      </c>
      <c r="H106" s="236">
        <v>198.67</v>
      </c>
      <c r="I106" s="236">
        <v>0</v>
      </c>
      <c r="J106" s="236">
        <v>377</v>
      </c>
      <c r="K106" s="236">
        <v>0</v>
      </c>
      <c r="L106" s="236">
        <v>135</v>
      </c>
    </row>
    <row r="107" spans="1:12">
      <c r="A107">
        <v>254</v>
      </c>
      <c r="B107" t="s">
        <v>105</v>
      </c>
      <c r="C107" s="236"/>
      <c r="D107" s="236"/>
      <c r="E107" s="236"/>
      <c r="F107" s="236"/>
      <c r="G107" s="236">
        <v>0</v>
      </c>
      <c r="H107" s="236">
        <v>1145.0999999999999</v>
      </c>
      <c r="I107" s="236">
        <v>0</v>
      </c>
      <c r="J107" s="236">
        <v>10067.91</v>
      </c>
      <c r="K107" s="236"/>
      <c r="L107" s="236"/>
    </row>
    <row r="108" spans="1:12">
      <c r="A108">
        <v>593</v>
      </c>
      <c r="B108" t="s">
        <v>1281</v>
      </c>
      <c r="C108" s="236"/>
      <c r="D108" s="236"/>
      <c r="E108" s="236"/>
      <c r="F108" s="236"/>
      <c r="G108" s="236"/>
      <c r="H108" s="236"/>
      <c r="I108" s="236"/>
      <c r="J108" s="236"/>
      <c r="K108" s="236">
        <v>0</v>
      </c>
      <c r="L108" s="236">
        <v>103675.9</v>
      </c>
    </row>
    <row r="109" spans="1:12">
      <c r="A109">
        <v>6</v>
      </c>
      <c r="B109" t="s">
        <v>37</v>
      </c>
      <c r="C109" s="236"/>
      <c r="D109" s="236"/>
      <c r="E109" s="236"/>
      <c r="F109" s="236"/>
      <c r="G109" s="236">
        <v>0</v>
      </c>
      <c r="H109" s="236">
        <v>4528.8999999999996</v>
      </c>
      <c r="I109" s="236">
        <v>0</v>
      </c>
      <c r="J109" s="236">
        <v>337.58</v>
      </c>
      <c r="K109" s="236">
        <v>0</v>
      </c>
      <c r="L109" s="236">
        <v>11261.91</v>
      </c>
    </row>
    <row r="110" spans="1:12">
      <c r="A110">
        <v>265</v>
      </c>
      <c r="B110" t="s">
        <v>106</v>
      </c>
      <c r="C110" s="236">
        <v>0</v>
      </c>
      <c r="D110" s="236">
        <v>3097.91</v>
      </c>
      <c r="E110" s="236"/>
      <c r="F110" s="236"/>
      <c r="G110" s="236"/>
      <c r="H110" s="236"/>
      <c r="I110" s="236">
        <v>0</v>
      </c>
      <c r="J110" s="236">
        <v>2182.25</v>
      </c>
      <c r="K110" s="236"/>
      <c r="L110" s="236"/>
    </row>
    <row r="111" spans="1:12">
      <c r="A111">
        <v>226</v>
      </c>
      <c r="B111" t="s">
        <v>97</v>
      </c>
      <c r="C111" s="236"/>
      <c r="D111" s="236"/>
      <c r="E111" s="236"/>
      <c r="F111" s="236"/>
      <c r="G111" s="236"/>
      <c r="H111" s="236"/>
      <c r="I111" s="236"/>
      <c r="J111" s="236"/>
      <c r="K111" s="236">
        <v>0</v>
      </c>
      <c r="L111" s="236">
        <v>1081.5999999999999</v>
      </c>
    </row>
    <row r="112" spans="1:12">
      <c r="A112">
        <v>292</v>
      </c>
      <c r="B112" t="s">
        <v>120</v>
      </c>
      <c r="C112" s="236"/>
      <c r="D112" s="236"/>
      <c r="E112" s="236"/>
      <c r="F112" s="236"/>
      <c r="G112" s="236"/>
      <c r="H112" s="236"/>
      <c r="I112" s="236"/>
      <c r="J112" s="236"/>
      <c r="K112" s="236">
        <v>0</v>
      </c>
      <c r="L112" s="236">
        <v>64924.3</v>
      </c>
    </row>
    <row r="113" spans="1:12">
      <c r="A113">
        <v>170</v>
      </c>
      <c r="B113" t="s">
        <v>80</v>
      </c>
      <c r="C113" s="236"/>
      <c r="D113" s="236"/>
      <c r="E113" s="236"/>
      <c r="F113" s="236"/>
      <c r="G113" s="236">
        <v>0</v>
      </c>
      <c r="H113" s="236">
        <v>8996.1</v>
      </c>
      <c r="I113" s="236">
        <v>0</v>
      </c>
      <c r="J113" s="236">
        <v>30886.6</v>
      </c>
      <c r="K113" s="236"/>
      <c r="L113" s="236"/>
    </row>
    <row r="114" spans="1:12">
      <c r="A114">
        <v>224</v>
      </c>
      <c r="B114" t="s">
        <v>95</v>
      </c>
      <c r="C114" s="236"/>
      <c r="D114" s="236"/>
      <c r="E114" s="236"/>
      <c r="F114" s="236"/>
      <c r="G114" s="236">
        <v>0</v>
      </c>
      <c r="H114" s="236">
        <v>100</v>
      </c>
      <c r="I114" s="236"/>
      <c r="J114" s="236"/>
      <c r="K114" s="236">
        <v>0</v>
      </c>
      <c r="L114" s="236">
        <v>363</v>
      </c>
    </row>
    <row r="115" spans="1:12">
      <c r="A115">
        <v>156</v>
      </c>
      <c r="B115" t="s">
        <v>76</v>
      </c>
      <c r="C115" s="236"/>
      <c r="D115" s="236"/>
      <c r="E115" s="236"/>
      <c r="F115" s="236"/>
      <c r="G115" s="236">
        <v>0</v>
      </c>
      <c r="H115" s="236">
        <v>435.1</v>
      </c>
      <c r="I115" s="236"/>
      <c r="J115" s="236"/>
      <c r="K115" s="236"/>
      <c r="L115" s="236"/>
    </row>
    <row r="116" spans="1:12">
      <c r="A116">
        <v>906</v>
      </c>
      <c r="B116" t="s">
        <v>195</v>
      </c>
      <c r="C116" s="236">
        <v>0</v>
      </c>
      <c r="D116" s="236">
        <v>23034.9</v>
      </c>
      <c r="E116" s="236"/>
      <c r="F116" s="236"/>
      <c r="G116" s="236"/>
      <c r="H116" s="236"/>
      <c r="I116" s="236">
        <v>0</v>
      </c>
      <c r="J116" s="236">
        <v>6040</v>
      </c>
      <c r="K116" s="236"/>
      <c r="L116" s="236"/>
    </row>
    <row r="117" spans="1:12">
      <c r="A117">
        <v>299</v>
      </c>
      <c r="B117" t="s">
        <v>126</v>
      </c>
      <c r="C117" s="236"/>
      <c r="D117" s="236"/>
      <c r="E117" s="236"/>
      <c r="F117" s="236"/>
      <c r="G117" s="236"/>
      <c r="H117" s="236"/>
      <c r="I117" s="236"/>
      <c r="J117" s="236"/>
      <c r="K117" s="236">
        <v>0</v>
      </c>
      <c r="L117" s="236">
        <v>19000</v>
      </c>
    </row>
    <row r="118" spans="1:12">
      <c r="A118">
        <v>249</v>
      </c>
      <c r="B118" t="s">
        <v>102</v>
      </c>
      <c r="C118" s="236"/>
      <c r="D118" s="236"/>
      <c r="E118" s="236"/>
      <c r="F118" s="236"/>
      <c r="G118" s="236">
        <v>0</v>
      </c>
      <c r="H118" s="236">
        <v>23.86</v>
      </c>
      <c r="I118" s="236">
        <v>0</v>
      </c>
      <c r="J118" s="236">
        <v>13.76</v>
      </c>
      <c r="K118" s="236">
        <v>0</v>
      </c>
      <c r="L118" s="236">
        <v>20.36</v>
      </c>
    </row>
    <row r="119" spans="1:12">
      <c r="A119">
        <v>245</v>
      </c>
      <c r="B119" t="s">
        <v>101</v>
      </c>
      <c r="C119" s="236"/>
      <c r="D119" s="236"/>
      <c r="E119" s="236"/>
      <c r="F119" s="236"/>
      <c r="G119" s="236">
        <v>0</v>
      </c>
      <c r="H119" s="236">
        <v>4511.25</v>
      </c>
      <c r="I119" s="236"/>
      <c r="J119" s="236"/>
      <c r="K119" s="236"/>
      <c r="L119" s="236"/>
    </row>
    <row r="120" spans="1:12">
      <c r="A120">
        <v>345</v>
      </c>
      <c r="B120" t="s">
        <v>140</v>
      </c>
      <c r="C120" s="236"/>
      <c r="D120" s="236"/>
      <c r="E120" s="236"/>
      <c r="F120" s="236"/>
      <c r="G120" s="236">
        <v>0</v>
      </c>
      <c r="H120" s="236">
        <v>35087.43</v>
      </c>
      <c r="I120" s="236">
        <v>0</v>
      </c>
      <c r="J120" s="236">
        <v>7362.27</v>
      </c>
      <c r="K120" s="236"/>
      <c r="L120" s="236"/>
    </row>
    <row r="121" spans="1:12">
      <c r="A121">
        <v>376</v>
      </c>
      <c r="B121" t="s">
        <v>607</v>
      </c>
      <c r="C121" s="236"/>
      <c r="D121" s="236"/>
      <c r="E121" s="236"/>
      <c r="F121" s="236"/>
      <c r="G121" s="236"/>
      <c r="H121" s="236"/>
      <c r="I121" s="236">
        <v>0</v>
      </c>
      <c r="J121" s="236">
        <v>116</v>
      </c>
      <c r="K121" s="236">
        <v>0</v>
      </c>
      <c r="L121" s="236">
        <v>26557.549999999996</v>
      </c>
    </row>
    <row r="122" spans="1:12">
      <c r="A122">
        <v>422</v>
      </c>
      <c r="B122" t="s">
        <v>149</v>
      </c>
      <c r="C122" s="236"/>
      <c r="D122" s="236"/>
      <c r="E122" s="236"/>
      <c r="F122" s="236"/>
      <c r="G122" s="236"/>
      <c r="H122" s="236"/>
      <c r="I122" s="236"/>
      <c r="J122" s="236"/>
      <c r="K122" s="236">
        <v>0</v>
      </c>
      <c r="L122" s="236">
        <v>88.67</v>
      </c>
    </row>
    <row r="123" spans="1:12">
      <c r="A123">
        <v>251</v>
      </c>
      <c r="B123" t="s">
        <v>103</v>
      </c>
      <c r="C123" s="236"/>
      <c r="D123" s="236"/>
      <c r="E123" s="236"/>
      <c r="F123" s="236"/>
      <c r="G123" s="236">
        <v>0</v>
      </c>
      <c r="H123" s="236">
        <v>1438.99</v>
      </c>
      <c r="I123" s="236"/>
      <c r="J123" s="236"/>
      <c r="K123" s="236">
        <v>0</v>
      </c>
      <c r="L123" s="236">
        <v>5250</v>
      </c>
    </row>
    <row r="124" spans="1:12">
      <c r="A124">
        <v>130</v>
      </c>
      <c r="B124" t="s">
        <v>58</v>
      </c>
      <c r="C124" s="236"/>
      <c r="D124" s="236"/>
      <c r="E124" s="236"/>
      <c r="F124" s="236"/>
      <c r="G124" s="236">
        <v>0</v>
      </c>
      <c r="H124" s="236">
        <v>5885.45</v>
      </c>
      <c r="I124" s="236">
        <v>0</v>
      </c>
      <c r="J124" s="236">
        <v>240.13</v>
      </c>
      <c r="K124" s="236"/>
      <c r="L124" s="236"/>
    </row>
    <row r="125" spans="1:12">
      <c r="A125">
        <v>324</v>
      </c>
      <c r="B125" t="s">
        <v>135</v>
      </c>
      <c r="C125" s="236"/>
      <c r="D125" s="236"/>
      <c r="E125" s="236"/>
      <c r="F125" s="236"/>
      <c r="G125" s="236"/>
      <c r="H125" s="236"/>
      <c r="I125" s="236"/>
      <c r="J125" s="236"/>
      <c r="K125" s="236">
        <v>0</v>
      </c>
      <c r="L125" s="236">
        <v>1030.8599999999999</v>
      </c>
    </row>
    <row r="126" spans="1:12">
      <c r="A126">
        <v>129</v>
      </c>
      <c r="B126" t="s">
        <v>57</v>
      </c>
      <c r="C126" s="236"/>
      <c r="D126" s="236"/>
      <c r="E126" s="236"/>
      <c r="F126" s="236"/>
      <c r="G126" s="236">
        <v>0</v>
      </c>
      <c r="H126" s="236">
        <v>39249.279999999999</v>
      </c>
      <c r="I126" s="236">
        <v>0</v>
      </c>
      <c r="J126" s="236">
        <v>945.52</v>
      </c>
      <c r="K126" s="236">
        <v>0</v>
      </c>
      <c r="L126" s="236">
        <v>3128.73</v>
      </c>
    </row>
    <row r="127" spans="1:12">
      <c r="A127">
        <v>301</v>
      </c>
      <c r="B127" t="s">
        <v>128</v>
      </c>
      <c r="C127" s="236"/>
      <c r="D127" s="236"/>
      <c r="E127" s="236"/>
      <c r="F127" s="236"/>
      <c r="G127" s="236"/>
      <c r="H127" s="236"/>
      <c r="I127" s="236"/>
      <c r="J127" s="236"/>
      <c r="K127" s="236">
        <v>0</v>
      </c>
      <c r="L127" s="236">
        <v>85</v>
      </c>
    </row>
    <row r="128" spans="1:12">
      <c r="A128">
        <v>197</v>
      </c>
      <c r="B128" t="s">
        <v>742</v>
      </c>
      <c r="C128" s="236"/>
      <c r="D128" s="236"/>
      <c r="E128" s="236"/>
      <c r="F128" s="236"/>
      <c r="G128" s="236">
        <v>0</v>
      </c>
      <c r="H128" s="236">
        <v>3337.5</v>
      </c>
      <c r="I128" s="236"/>
      <c r="J128" s="236"/>
      <c r="K128" s="236"/>
      <c r="L128" s="236"/>
    </row>
    <row r="129" spans="1:12">
      <c r="A129">
        <v>210</v>
      </c>
      <c r="B129" t="s">
        <v>89</v>
      </c>
      <c r="C129" s="236"/>
      <c r="D129" s="236"/>
      <c r="E129" s="236"/>
      <c r="F129" s="236"/>
      <c r="G129" s="236">
        <v>0</v>
      </c>
      <c r="H129" s="236">
        <v>13324.279999999999</v>
      </c>
      <c r="I129" s="236"/>
      <c r="J129" s="236"/>
      <c r="K129" s="236">
        <v>0</v>
      </c>
      <c r="L129" s="236">
        <v>947.12</v>
      </c>
    </row>
    <row r="149" spans="1:115">
      <c r="C149" t="s">
        <v>1304</v>
      </c>
      <c r="D149" t="s">
        <v>1305</v>
      </c>
      <c r="E149" t="s">
        <v>1304</v>
      </c>
      <c r="F149" t="s">
        <v>1305</v>
      </c>
      <c r="G149" t="s">
        <v>1304</v>
      </c>
      <c r="H149" t="s">
        <v>1305</v>
      </c>
      <c r="I149" t="s">
        <v>1304</v>
      </c>
      <c r="J149" t="s">
        <v>1305</v>
      </c>
      <c r="K149" t="s">
        <v>1304</v>
      </c>
      <c r="L149" t="s">
        <v>1305</v>
      </c>
      <c r="M149" t="s">
        <v>1304</v>
      </c>
      <c r="N149" t="s">
        <v>1305</v>
      </c>
      <c r="O149" t="s">
        <v>1304</v>
      </c>
      <c r="P149" t="s">
        <v>1305</v>
      </c>
      <c r="Q149" t="s">
        <v>1304</v>
      </c>
      <c r="R149" t="s">
        <v>1305</v>
      </c>
      <c r="S149" t="s">
        <v>1304</v>
      </c>
      <c r="T149" t="s">
        <v>1305</v>
      </c>
      <c r="U149" t="s">
        <v>1304</v>
      </c>
      <c r="V149" t="s">
        <v>1305</v>
      </c>
      <c r="W149" t="s">
        <v>1304</v>
      </c>
      <c r="X149" t="s">
        <v>1305</v>
      </c>
      <c r="Y149" t="s">
        <v>1304</v>
      </c>
      <c r="Z149" t="s">
        <v>1305</v>
      </c>
      <c r="AD149" t="s">
        <v>1304</v>
      </c>
      <c r="AE149" t="s">
        <v>1305</v>
      </c>
      <c r="AF149" t="s">
        <v>1304</v>
      </c>
      <c r="AG149" t="s">
        <v>1305</v>
      </c>
      <c r="AH149" t="s">
        <v>1304</v>
      </c>
      <c r="AI149" t="s">
        <v>1305</v>
      </c>
      <c r="AJ149" t="s">
        <v>1304</v>
      </c>
      <c r="AK149" t="s">
        <v>1305</v>
      </c>
      <c r="AL149" t="s">
        <v>1304</v>
      </c>
      <c r="AM149" t="s">
        <v>1305</v>
      </c>
      <c r="AN149" t="s">
        <v>1304</v>
      </c>
      <c r="AO149" t="s">
        <v>1305</v>
      </c>
      <c r="AP149" t="s">
        <v>1304</v>
      </c>
      <c r="AQ149" t="s">
        <v>1305</v>
      </c>
      <c r="AR149" t="s">
        <v>1304</v>
      </c>
      <c r="AS149" t="s">
        <v>1305</v>
      </c>
      <c r="AT149" t="s">
        <v>1304</v>
      </c>
      <c r="AU149" t="s">
        <v>1305</v>
      </c>
      <c r="AV149" t="s">
        <v>1304</v>
      </c>
      <c r="AW149" t="s">
        <v>1305</v>
      </c>
      <c r="AX149" t="s">
        <v>1304</v>
      </c>
      <c r="AY149" t="s">
        <v>1305</v>
      </c>
      <c r="AZ149" t="s">
        <v>1304</v>
      </c>
      <c r="BA149" t="s">
        <v>1305</v>
      </c>
      <c r="BE149" t="s">
        <v>1304</v>
      </c>
      <c r="BF149" t="s">
        <v>1305</v>
      </c>
      <c r="BG149" t="s">
        <v>1304</v>
      </c>
      <c r="BH149" t="s">
        <v>1305</v>
      </c>
      <c r="BI149" t="s">
        <v>1304</v>
      </c>
      <c r="BJ149" t="s">
        <v>1305</v>
      </c>
      <c r="BK149" t="s">
        <v>1304</v>
      </c>
      <c r="BL149" t="s">
        <v>1305</v>
      </c>
      <c r="BM149" t="s">
        <v>1304</v>
      </c>
      <c r="BN149" t="s">
        <v>1305</v>
      </c>
      <c r="BO149" t="s">
        <v>1304</v>
      </c>
      <c r="BP149" t="s">
        <v>1305</v>
      </c>
      <c r="BQ149" t="s">
        <v>1304</v>
      </c>
      <c r="BR149" t="s">
        <v>1305</v>
      </c>
      <c r="BS149" t="s">
        <v>1304</v>
      </c>
      <c r="BT149" t="s">
        <v>1305</v>
      </c>
      <c r="BU149" t="s">
        <v>1304</v>
      </c>
      <c r="BV149" t="s">
        <v>1305</v>
      </c>
      <c r="BW149" t="s">
        <v>1304</v>
      </c>
      <c r="BX149" t="s">
        <v>1305</v>
      </c>
      <c r="BY149" t="s">
        <v>1304</v>
      </c>
      <c r="BZ149" t="s">
        <v>1305</v>
      </c>
      <c r="CA149" t="s">
        <v>1304</v>
      </c>
      <c r="CB149" t="s">
        <v>1305</v>
      </c>
      <c r="CF149" t="s">
        <v>1304</v>
      </c>
      <c r="CG149" t="s">
        <v>1305</v>
      </c>
      <c r="CH149" t="s">
        <v>1304</v>
      </c>
      <c r="CI149" t="s">
        <v>1305</v>
      </c>
      <c r="CJ149" t="s">
        <v>1304</v>
      </c>
      <c r="CK149" t="s">
        <v>1305</v>
      </c>
      <c r="CL149" t="s">
        <v>1304</v>
      </c>
      <c r="CM149" t="s">
        <v>1305</v>
      </c>
      <c r="CN149" t="s">
        <v>1304</v>
      </c>
      <c r="CO149" t="s">
        <v>1305</v>
      </c>
      <c r="CP149" t="s">
        <v>1304</v>
      </c>
      <c r="CQ149" t="s">
        <v>1305</v>
      </c>
      <c r="CR149" t="s">
        <v>1304</v>
      </c>
      <c r="CS149" t="s">
        <v>1305</v>
      </c>
      <c r="CT149" t="s">
        <v>1304</v>
      </c>
      <c r="CU149" t="s">
        <v>1305</v>
      </c>
      <c r="CV149" t="s">
        <v>1304</v>
      </c>
      <c r="CW149" t="s">
        <v>1305</v>
      </c>
      <c r="CX149" t="s">
        <v>1304</v>
      </c>
      <c r="CY149" t="s">
        <v>1305</v>
      </c>
      <c r="CZ149" t="s">
        <v>1304</v>
      </c>
      <c r="DA149" t="s">
        <v>1305</v>
      </c>
      <c r="DB149" t="s">
        <v>1304</v>
      </c>
      <c r="DC149" t="s">
        <v>1305</v>
      </c>
      <c r="DG149" t="s">
        <v>1305</v>
      </c>
    </row>
    <row r="150" spans="1:115">
      <c r="C150">
        <v>1</v>
      </c>
      <c r="D150">
        <v>2</v>
      </c>
      <c r="E150">
        <v>3</v>
      </c>
      <c r="F150">
        <v>4</v>
      </c>
      <c r="G150">
        <v>5</v>
      </c>
      <c r="H150">
        <v>6</v>
      </c>
      <c r="I150">
        <v>7</v>
      </c>
      <c r="J150">
        <v>8</v>
      </c>
      <c r="K150">
        <v>9</v>
      </c>
      <c r="L150">
        <v>10</v>
      </c>
      <c r="M150">
        <v>11</v>
      </c>
      <c r="N150">
        <v>12</v>
      </c>
      <c r="O150">
        <v>13</v>
      </c>
      <c r="P150">
        <v>14</v>
      </c>
      <c r="Q150">
        <v>15</v>
      </c>
      <c r="R150">
        <v>16</v>
      </c>
      <c r="S150">
        <v>17</v>
      </c>
      <c r="T150">
        <v>18</v>
      </c>
      <c r="U150">
        <v>19</v>
      </c>
      <c r="V150">
        <v>20</v>
      </c>
      <c r="W150">
        <v>21</v>
      </c>
      <c r="X150">
        <v>22</v>
      </c>
      <c r="Y150">
        <v>23</v>
      </c>
      <c r="Z150">
        <v>24</v>
      </c>
    </row>
    <row r="151" spans="1:115">
      <c r="A151">
        <f>A2</f>
        <v>0</v>
      </c>
      <c r="B151">
        <f>B2</f>
        <v>0</v>
      </c>
      <c r="C151" t="str">
        <f>C2&amp;C149</f>
        <v>EneroDébitos</v>
      </c>
      <c r="D151" t="str">
        <f t="shared" ref="D151:BO151" si="0">D2&amp;D149</f>
        <v>EneroCréditos</v>
      </c>
      <c r="E151" t="str">
        <f t="shared" si="0"/>
        <v>FebreroDébitos</v>
      </c>
      <c r="F151" t="str">
        <f t="shared" si="0"/>
        <v>FebreroCréditos</v>
      </c>
      <c r="G151" t="str">
        <f t="shared" si="0"/>
        <v>MarzoDébitos</v>
      </c>
      <c r="H151" t="str">
        <f t="shared" si="0"/>
        <v>MarzoCréditos</v>
      </c>
      <c r="I151" t="str">
        <f t="shared" si="0"/>
        <v>AbrilDébitos</v>
      </c>
      <c r="J151" t="str">
        <f t="shared" si="0"/>
        <v>AbrilCréditos</v>
      </c>
      <c r="K151" t="str">
        <f t="shared" si="0"/>
        <v>MayoDébitos</v>
      </c>
      <c r="L151" t="str">
        <f t="shared" si="0"/>
        <v>MayoCréditos</v>
      </c>
      <c r="M151" t="str">
        <f t="shared" si="0"/>
        <v>Aún no hay mesDébitos</v>
      </c>
      <c r="N151" t="str">
        <f t="shared" si="0"/>
        <v>Aún no hay mesCréditos</v>
      </c>
      <c r="O151" t="str">
        <f t="shared" si="0"/>
        <v>Aún no hay mesDébitos</v>
      </c>
      <c r="P151" t="str">
        <f t="shared" si="0"/>
        <v>Aún no hay mesCréditos</v>
      </c>
      <c r="Q151" t="str">
        <f t="shared" si="0"/>
        <v>Aún no hay mesDébitos</v>
      </c>
      <c r="R151" t="str">
        <f t="shared" si="0"/>
        <v>Aún no hay mesCréditos</v>
      </c>
      <c r="S151" t="str">
        <f t="shared" si="0"/>
        <v>Aún no hay mesDébitos</v>
      </c>
      <c r="T151" t="str">
        <f t="shared" si="0"/>
        <v>Aún no hay mesCréditos</v>
      </c>
      <c r="U151" t="str">
        <f t="shared" si="0"/>
        <v>Aún no hay mesDébitos</v>
      </c>
      <c r="V151" t="str">
        <f t="shared" si="0"/>
        <v>Aún no hay mesCréditos</v>
      </c>
      <c r="W151" t="str">
        <f t="shared" si="0"/>
        <v>Aún no hay mesDébitos</v>
      </c>
      <c r="X151" t="str">
        <f t="shared" si="0"/>
        <v>Aún no hay mesCréditos</v>
      </c>
      <c r="Y151" t="str">
        <f t="shared" si="0"/>
        <v>Aún no hay mesDébitos</v>
      </c>
      <c r="Z151" t="str">
        <f t="shared" si="0"/>
        <v>Aún no hay mesCréditos</v>
      </c>
      <c r="AA151" t="str">
        <f t="shared" si="0"/>
        <v/>
      </c>
      <c r="AB151" t="str">
        <f t="shared" si="0"/>
        <v/>
      </c>
      <c r="AC151" t="str">
        <f t="shared" si="0"/>
        <v/>
      </c>
      <c r="AD151" t="str">
        <f t="shared" si="0"/>
        <v>EneroDébitos</v>
      </c>
      <c r="AE151" t="str">
        <f t="shared" si="0"/>
        <v>EneroCréditos</v>
      </c>
      <c r="AF151" t="str">
        <f t="shared" si="0"/>
        <v>FebreroDébitos</v>
      </c>
      <c r="AG151" t="str">
        <f t="shared" si="0"/>
        <v>FebreroCréditos</v>
      </c>
      <c r="AH151" t="str">
        <f t="shared" si="0"/>
        <v>MarzoDébitos</v>
      </c>
      <c r="AI151" t="str">
        <f t="shared" si="0"/>
        <v>MarzoCréditos</v>
      </c>
      <c r="AJ151" t="str">
        <f t="shared" si="0"/>
        <v>AbrilDébitos</v>
      </c>
      <c r="AK151" t="str">
        <f t="shared" si="0"/>
        <v>AbrilCréditos</v>
      </c>
      <c r="AL151" t="str">
        <f t="shared" si="0"/>
        <v>MayoDébitos</v>
      </c>
      <c r="AM151" t="str">
        <f t="shared" si="0"/>
        <v>MayoCréditos</v>
      </c>
      <c r="AN151" t="str">
        <f t="shared" si="0"/>
        <v>Aún no hay mesDébitos</v>
      </c>
      <c r="AO151" t="str">
        <f t="shared" si="0"/>
        <v>Aún no hay mesCréditos</v>
      </c>
      <c r="AP151" t="str">
        <f t="shared" si="0"/>
        <v>Aún no hay mesDébitos</v>
      </c>
      <c r="AQ151" t="str">
        <f t="shared" si="0"/>
        <v>Aún no hay mesCréditos</v>
      </c>
      <c r="AR151" t="str">
        <f t="shared" si="0"/>
        <v>Aún no hay mesDébitos</v>
      </c>
      <c r="AS151" t="str">
        <f t="shared" si="0"/>
        <v>Aún no hay mesCréditos</v>
      </c>
      <c r="AT151" t="str">
        <f t="shared" si="0"/>
        <v>Aún no hay mesDébitos</v>
      </c>
      <c r="AU151" t="str">
        <f t="shared" si="0"/>
        <v>Aún no hay mesCréditos</v>
      </c>
      <c r="AV151" t="str">
        <f t="shared" si="0"/>
        <v>Aún no hay mesDébitos</v>
      </c>
      <c r="AW151" t="str">
        <f t="shared" si="0"/>
        <v>Aún no hay mesCréditos</v>
      </c>
      <c r="AX151" t="str">
        <f t="shared" si="0"/>
        <v>Aún no hay mesDébitos</v>
      </c>
      <c r="AY151" t="str">
        <f t="shared" si="0"/>
        <v>Aún no hay mesCréditos</v>
      </c>
      <c r="AZ151" t="str">
        <f t="shared" si="0"/>
        <v>Aún no hay mesDébitos</v>
      </c>
      <c r="BA151" t="str">
        <f t="shared" si="0"/>
        <v>Aún no hay mesCréditos</v>
      </c>
      <c r="BB151" t="str">
        <f t="shared" si="0"/>
        <v/>
      </c>
      <c r="BC151" t="str">
        <f t="shared" si="0"/>
        <v/>
      </c>
      <c r="BD151" t="str">
        <f t="shared" si="0"/>
        <v/>
      </c>
      <c r="BE151" t="str">
        <f t="shared" si="0"/>
        <v>EneroDébitos</v>
      </c>
      <c r="BF151" t="str">
        <f t="shared" si="0"/>
        <v>EneroCréditos</v>
      </c>
      <c r="BG151" t="str">
        <f t="shared" si="0"/>
        <v>FebreroDébitos</v>
      </c>
      <c r="BH151" t="str">
        <f t="shared" si="0"/>
        <v>FebreroCréditos</v>
      </c>
      <c r="BI151" t="str">
        <f t="shared" si="0"/>
        <v>MarzoDébitos</v>
      </c>
      <c r="BJ151" t="str">
        <f t="shared" si="0"/>
        <v>MarzoCréditos</v>
      </c>
      <c r="BK151" t="str">
        <f t="shared" si="0"/>
        <v>AbrilDébitos</v>
      </c>
      <c r="BL151" t="str">
        <f t="shared" si="0"/>
        <v>AbrilCréditos</v>
      </c>
      <c r="BM151" t="str">
        <f t="shared" si="0"/>
        <v>MayoDébitos</v>
      </c>
      <c r="BN151" t="str">
        <f t="shared" si="0"/>
        <v>MayoCréditos</v>
      </c>
      <c r="BO151" t="str">
        <f t="shared" si="0"/>
        <v>Aún no hay mesDébitos</v>
      </c>
      <c r="BP151" t="str">
        <f t="shared" ref="BP151:DF151" si="1">BP2&amp;BP149</f>
        <v>Aún no hay mesCréditos</v>
      </c>
      <c r="BQ151" t="str">
        <f t="shared" si="1"/>
        <v>Aún no hay mesDébitos</v>
      </c>
      <c r="BR151" t="str">
        <f t="shared" si="1"/>
        <v>Aún no hay mesCréditos</v>
      </c>
      <c r="BS151" t="str">
        <f t="shared" si="1"/>
        <v>Aún no hay mesDébitos</v>
      </c>
      <c r="BT151" t="str">
        <f t="shared" si="1"/>
        <v>Aún no hay mesCréditos</v>
      </c>
      <c r="BU151" t="str">
        <f t="shared" si="1"/>
        <v>Aún no hay mesDébitos</v>
      </c>
      <c r="BV151" t="str">
        <f t="shared" si="1"/>
        <v>Aún no hay mesCréditos</v>
      </c>
      <c r="BW151" t="str">
        <f t="shared" si="1"/>
        <v>Aún no hay mesDébitos</v>
      </c>
      <c r="BX151" t="str">
        <f t="shared" si="1"/>
        <v>Aún no hay mesCréditos</v>
      </c>
      <c r="BY151" t="str">
        <f t="shared" si="1"/>
        <v>Aún no hay mesDébitos</v>
      </c>
      <c r="BZ151" t="str">
        <f t="shared" si="1"/>
        <v>Aún no hay mesCréditos</v>
      </c>
      <c r="CA151" t="str">
        <f t="shared" si="1"/>
        <v>Aún no hay mesDébitos</v>
      </c>
      <c r="CB151" t="str">
        <f t="shared" si="1"/>
        <v>Aún no hay mesCréditos</v>
      </c>
      <c r="CC151" t="str">
        <f t="shared" si="1"/>
        <v/>
      </c>
      <c r="CD151" t="str">
        <f t="shared" si="1"/>
        <v/>
      </c>
      <c r="CE151" t="str">
        <f t="shared" si="1"/>
        <v/>
      </c>
      <c r="CF151" t="str">
        <f t="shared" si="1"/>
        <v>EneroDébitos</v>
      </c>
      <c r="CG151" t="str">
        <f t="shared" si="1"/>
        <v>EneroCréditos</v>
      </c>
      <c r="CH151" t="str">
        <f t="shared" si="1"/>
        <v>FebreroDébitos</v>
      </c>
      <c r="CI151" t="str">
        <f t="shared" si="1"/>
        <v>FebreroCréditos</v>
      </c>
      <c r="CJ151" t="str">
        <f t="shared" si="1"/>
        <v>MarzoDébitos</v>
      </c>
      <c r="CK151" t="str">
        <f t="shared" si="1"/>
        <v>MarzoCréditos</v>
      </c>
      <c r="CL151" t="str">
        <f t="shared" si="1"/>
        <v>AbrilDébitos</v>
      </c>
      <c r="CM151" t="str">
        <f t="shared" si="1"/>
        <v>AbrilCréditos</v>
      </c>
      <c r="CN151" t="str">
        <f t="shared" si="1"/>
        <v>MayoDébitos</v>
      </c>
      <c r="CO151" t="str">
        <f t="shared" si="1"/>
        <v>MayoCréditos</v>
      </c>
      <c r="CP151" t="str">
        <f t="shared" si="1"/>
        <v>Aún no hay mesDébitos</v>
      </c>
      <c r="CQ151" t="str">
        <f t="shared" si="1"/>
        <v>Aún no hay mesCréditos</v>
      </c>
      <c r="CR151" t="str">
        <f t="shared" si="1"/>
        <v>Aún no hay mesDébitos</v>
      </c>
      <c r="CS151" t="str">
        <f t="shared" si="1"/>
        <v>Aún no hay mesCréditos</v>
      </c>
      <c r="CT151" t="str">
        <f t="shared" si="1"/>
        <v>Aún no hay mesDébitos</v>
      </c>
      <c r="CU151" t="str">
        <f t="shared" si="1"/>
        <v>Aún no hay mesCréditos</v>
      </c>
      <c r="CV151" t="str">
        <f t="shared" si="1"/>
        <v>Aún no hay mesDébitos</v>
      </c>
      <c r="CW151" t="str">
        <f t="shared" si="1"/>
        <v>Aún no hay mesCréditos</v>
      </c>
      <c r="CX151" t="str">
        <f t="shared" si="1"/>
        <v>Aún no hay mesDébitos</v>
      </c>
      <c r="CY151" t="str">
        <f t="shared" si="1"/>
        <v>Aún no hay mesCréditos</v>
      </c>
      <c r="CZ151" t="str">
        <f t="shared" si="1"/>
        <v>Aún no hay mesDébitos</v>
      </c>
      <c r="DA151" t="str">
        <f t="shared" si="1"/>
        <v>Aún no hay mesCréditos</v>
      </c>
      <c r="DB151" t="str">
        <f t="shared" si="1"/>
        <v>Aún no hay mesDébitos</v>
      </c>
      <c r="DC151" t="str">
        <f t="shared" si="1"/>
        <v>Aún no hay mesCréditos</v>
      </c>
      <c r="DD151" t="str">
        <f t="shared" si="1"/>
        <v/>
      </c>
      <c r="DE151" t="str">
        <f t="shared" si="1"/>
        <v/>
      </c>
      <c r="DF151" t="str">
        <f t="shared" si="1"/>
        <v/>
      </c>
      <c r="DG151" t="str">
        <f ca="1">+DH151&amp;DG149</f>
        <v>MayoCréditos</v>
      </c>
      <c r="DH151" t="str">
        <f ca="1">DG2</f>
        <v>Mayo</v>
      </c>
    </row>
    <row r="152" spans="1:115">
      <c r="A152">
        <f t="shared" ref="A152:AF152" si="2">A3</f>
        <v>0</v>
      </c>
      <c r="B152">
        <f t="shared" si="2"/>
        <v>0</v>
      </c>
      <c r="C152" t="str">
        <f t="shared" si="2"/>
        <v>Fecha de operación
(DD/MM/AA)</v>
      </c>
      <c r="D152" t="str">
        <f t="shared" si="2"/>
        <v>Valores</v>
      </c>
      <c r="E152">
        <f t="shared" si="2"/>
        <v>0</v>
      </c>
      <c r="F152">
        <f t="shared" si="2"/>
        <v>0</v>
      </c>
      <c r="G152">
        <f t="shared" si="2"/>
        <v>0</v>
      </c>
      <c r="H152">
        <f t="shared" si="2"/>
        <v>0</v>
      </c>
      <c r="I152">
        <f t="shared" si="2"/>
        <v>0</v>
      </c>
      <c r="J152">
        <f t="shared" si="2"/>
        <v>0</v>
      </c>
      <c r="K152">
        <f t="shared" si="2"/>
        <v>0</v>
      </c>
      <c r="L152">
        <f t="shared" si="2"/>
        <v>0</v>
      </c>
      <c r="M152">
        <f t="shared" si="2"/>
        <v>0</v>
      </c>
      <c r="N152">
        <f t="shared" si="2"/>
        <v>0</v>
      </c>
      <c r="O152">
        <f t="shared" si="2"/>
        <v>0</v>
      </c>
      <c r="P152">
        <f t="shared" si="2"/>
        <v>0</v>
      </c>
      <c r="Q152">
        <f t="shared" si="2"/>
        <v>0</v>
      </c>
      <c r="R152">
        <f t="shared" si="2"/>
        <v>0</v>
      </c>
      <c r="S152">
        <f t="shared" si="2"/>
        <v>0</v>
      </c>
      <c r="T152">
        <f t="shared" si="2"/>
        <v>0</v>
      </c>
      <c r="U152">
        <f t="shared" si="2"/>
        <v>0</v>
      </c>
      <c r="V152">
        <f t="shared" si="2"/>
        <v>0</v>
      </c>
      <c r="W152">
        <f t="shared" si="2"/>
        <v>0</v>
      </c>
      <c r="X152">
        <f t="shared" si="2"/>
        <v>0</v>
      </c>
      <c r="Y152">
        <f t="shared" si="2"/>
        <v>0</v>
      </c>
      <c r="Z152">
        <f t="shared" si="2"/>
        <v>0</v>
      </c>
      <c r="AA152">
        <f t="shared" si="2"/>
        <v>0</v>
      </c>
      <c r="AB152">
        <f t="shared" si="2"/>
        <v>0</v>
      </c>
      <c r="AC152">
        <f t="shared" si="2"/>
        <v>0</v>
      </c>
      <c r="AD152" t="str">
        <f t="shared" si="2"/>
        <v>Fecha de operación
(DD/MM/AA)</v>
      </c>
      <c r="AE152" t="str">
        <f t="shared" si="2"/>
        <v>Valores</v>
      </c>
      <c r="AF152">
        <f t="shared" si="2"/>
        <v>0</v>
      </c>
      <c r="AG152">
        <f t="shared" ref="AG152:BL152" si="3">AG3</f>
        <v>0</v>
      </c>
      <c r="AH152">
        <f t="shared" si="3"/>
        <v>0</v>
      </c>
      <c r="AI152">
        <f t="shared" si="3"/>
        <v>0</v>
      </c>
      <c r="AJ152">
        <f t="shared" si="3"/>
        <v>0</v>
      </c>
      <c r="AK152">
        <f t="shared" si="3"/>
        <v>0</v>
      </c>
      <c r="AL152">
        <f t="shared" si="3"/>
        <v>0</v>
      </c>
      <c r="AM152">
        <f t="shared" si="3"/>
        <v>0</v>
      </c>
      <c r="AN152">
        <f t="shared" si="3"/>
        <v>0</v>
      </c>
      <c r="AO152">
        <f t="shared" si="3"/>
        <v>0</v>
      </c>
      <c r="AP152">
        <f t="shared" si="3"/>
        <v>0</v>
      </c>
      <c r="AQ152">
        <f t="shared" si="3"/>
        <v>0</v>
      </c>
      <c r="AR152">
        <f t="shared" si="3"/>
        <v>0</v>
      </c>
      <c r="AS152">
        <f t="shared" si="3"/>
        <v>0</v>
      </c>
      <c r="AT152">
        <f t="shared" si="3"/>
        <v>0</v>
      </c>
      <c r="AU152">
        <f t="shared" si="3"/>
        <v>0</v>
      </c>
      <c r="AV152">
        <f t="shared" si="3"/>
        <v>0</v>
      </c>
      <c r="AW152">
        <f t="shared" si="3"/>
        <v>0</v>
      </c>
      <c r="AX152">
        <f t="shared" si="3"/>
        <v>0</v>
      </c>
      <c r="AY152">
        <f t="shared" si="3"/>
        <v>0</v>
      </c>
      <c r="AZ152">
        <f t="shared" si="3"/>
        <v>0</v>
      </c>
      <c r="BA152">
        <f t="shared" si="3"/>
        <v>0</v>
      </c>
      <c r="BB152">
        <f t="shared" si="3"/>
        <v>0</v>
      </c>
      <c r="BC152">
        <f t="shared" si="3"/>
        <v>0</v>
      </c>
      <c r="BD152">
        <f t="shared" si="3"/>
        <v>0</v>
      </c>
      <c r="BE152" t="str">
        <f t="shared" si="3"/>
        <v>Fecha de operación
(DD/MM/AA)</v>
      </c>
      <c r="BF152" t="str">
        <f t="shared" si="3"/>
        <v>Valores</v>
      </c>
      <c r="BG152">
        <f t="shared" si="3"/>
        <v>0</v>
      </c>
      <c r="BH152">
        <f t="shared" si="3"/>
        <v>0</v>
      </c>
      <c r="BI152">
        <f t="shared" si="3"/>
        <v>0</v>
      </c>
      <c r="BJ152">
        <f t="shared" si="3"/>
        <v>0</v>
      </c>
      <c r="BK152">
        <f t="shared" si="3"/>
        <v>0</v>
      </c>
      <c r="BL152">
        <f t="shared" si="3"/>
        <v>0</v>
      </c>
      <c r="BM152">
        <f t="shared" ref="BM152:CR152" si="4">BM3</f>
        <v>0</v>
      </c>
      <c r="BN152">
        <f t="shared" si="4"/>
        <v>0</v>
      </c>
      <c r="BO152">
        <f t="shared" si="4"/>
        <v>0</v>
      </c>
      <c r="BP152">
        <f t="shared" si="4"/>
        <v>0</v>
      </c>
      <c r="BQ152">
        <f t="shared" si="4"/>
        <v>0</v>
      </c>
      <c r="BR152">
        <f t="shared" si="4"/>
        <v>0</v>
      </c>
      <c r="BS152">
        <f t="shared" si="4"/>
        <v>0</v>
      </c>
      <c r="BT152">
        <f t="shared" si="4"/>
        <v>0</v>
      </c>
      <c r="BU152">
        <f t="shared" si="4"/>
        <v>0</v>
      </c>
      <c r="BV152">
        <f t="shared" si="4"/>
        <v>0</v>
      </c>
      <c r="BW152">
        <f t="shared" si="4"/>
        <v>0</v>
      </c>
      <c r="BX152">
        <f t="shared" si="4"/>
        <v>0</v>
      </c>
      <c r="BY152">
        <f t="shared" si="4"/>
        <v>0</v>
      </c>
      <c r="BZ152">
        <f t="shared" si="4"/>
        <v>0</v>
      </c>
      <c r="CA152">
        <f t="shared" si="4"/>
        <v>0</v>
      </c>
      <c r="CB152">
        <f t="shared" si="4"/>
        <v>0</v>
      </c>
      <c r="CC152">
        <f t="shared" si="4"/>
        <v>0</v>
      </c>
      <c r="CD152">
        <f t="shared" si="4"/>
        <v>0</v>
      </c>
      <c r="CE152">
        <f t="shared" si="4"/>
        <v>0</v>
      </c>
      <c r="CF152" t="str">
        <f t="shared" si="4"/>
        <v>Fecha de operación
(DD/MM/AA)</v>
      </c>
      <c r="CG152" t="str">
        <f t="shared" si="4"/>
        <v>Valores</v>
      </c>
      <c r="CH152">
        <f t="shared" si="4"/>
        <v>0</v>
      </c>
      <c r="CI152">
        <f t="shared" si="4"/>
        <v>0</v>
      </c>
      <c r="CJ152">
        <f t="shared" si="4"/>
        <v>0</v>
      </c>
      <c r="CK152">
        <f t="shared" si="4"/>
        <v>0</v>
      </c>
      <c r="CL152">
        <f t="shared" si="4"/>
        <v>0</v>
      </c>
      <c r="CM152">
        <f t="shared" si="4"/>
        <v>0</v>
      </c>
      <c r="CN152">
        <f t="shared" si="4"/>
        <v>0</v>
      </c>
      <c r="CO152">
        <f t="shared" si="4"/>
        <v>0</v>
      </c>
      <c r="CP152">
        <f t="shared" si="4"/>
        <v>0</v>
      </c>
      <c r="CQ152">
        <f t="shared" si="4"/>
        <v>0</v>
      </c>
      <c r="CR152">
        <f t="shared" si="4"/>
        <v>0</v>
      </c>
      <c r="CS152">
        <f t="shared" ref="CS152:DH152" si="5">CS3</f>
        <v>0</v>
      </c>
      <c r="CT152">
        <f t="shared" si="5"/>
        <v>0</v>
      </c>
      <c r="CU152">
        <f t="shared" si="5"/>
        <v>0</v>
      </c>
      <c r="CV152">
        <f t="shared" si="5"/>
        <v>0</v>
      </c>
      <c r="CW152">
        <f t="shared" si="5"/>
        <v>0</v>
      </c>
      <c r="CX152">
        <f t="shared" si="5"/>
        <v>0</v>
      </c>
      <c r="CY152">
        <f t="shared" si="5"/>
        <v>0</v>
      </c>
      <c r="CZ152">
        <f t="shared" si="5"/>
        <v>0</v>
      </c>
      <c r="DA152">
        <f t="shared" si="5"/>
        <v>0</v>
      </c>
      <c r="DB152">
        <f t="shared" si="5"/>
        <v>0</v>
      </c>
      <c r="DC152">
        <f t="shared" si="5"/>
        <v>0</v>
      </c>
      <c r="DD152">
        <f t="shared" si="5"/>
        <v>0</v>
      </c>
      <c r="DE152" t="str">
        <f t="shared" si="5"/>
        <v>Entidad</v>
      </c>
      <c r="DF152" t="str">
        <f t="shared" si="5"/>
        <v>Descripción</v>
      </c>
      <c r="DG152" t="str">
        <f t="shared" si="5"/>
        <v>Suma de Total</v>
      </c>
      <c r="DH152" t="str">
        <f t="shared" ca="1" si="5"/>
        <v>may</v>
      </c>
    </row>
    <row r="153" spans="1:115">
      <c r="A153">
        <f t="shared" ref="A153:AF153" si="6">A4</f>
        <v>0</v>
      </c>
      <c r="B153">
        <f t="shared" si="6"/>
        <v>0</v>
      </c>
      <c r="C153" t="str">
        <f t="shared" si="6"/>
        <v>ene</v>
      </c>
      <c r="D153">
        <f t="shared" si="6"/>
        <v>0</v>
      </c>
      <c r="E153" t="str">
        <f t="shared" si="6"/>
        <v>feb</v>
      </c>
      <c r="F153">
        <f t="shared" si="6"/>
        <v>0</v>
      </c>
      <c r="G153" t="str">
        <f t="shared" si="6"/>
        <v>mar</v>
      </c>
      <c r="H153">
        <f t="shared" si="6"/>
        <v>0</v>
      </c>
      <c r="I153" t="str">
        <f t="shared" si="6"/>
        <v>abr</v>
      </c>
      <c r="J153">
        <f t="shared" si="6"/>
        <v>0</v>
      </c>
      <c r="K153" t="str">
        <f t="shared" si="6"/>
        <v>may</v>
      </c>
      <c r="L153">
        <f t="shared" si="6"/>
        <v>0</v>
      </c>
      <c r="M153">
        <f t="shared" si="6"/>
        <v>0</v>
      </c>
      <c r="N153">
        <f t="shared" si="6"/>
        <v>0</v>
      </c>
      <c r="O153">
        <f t="shared" si="6"/>
        <v>0</v>
      </c>
      <c r="P153">
        <f t="shared" si="6"/>
        <v>0</v>
      </c>
      <c r="Q153">
        <f t="shared" si="6"/>
        <v>0</v>
      </c>
      <c r="R153">
        <f t="shared" si="6"/>
        <v>0</v>
      </c>
      <c r="S153">
        <f t="shared" si="6"/>
        <v>0</v>
      </c>
      <c r="T153">
        <f t="shared" si="6"/>
        <v>0</v>
      </c>
      <c r="U153">
        <f t="shared" si="6"/>
        <v>0</v>
      </c>
      <c r="V153">
        <f t="shared" si="6"/>
        <v>0</v>
      </c>
      <c r="W153">
        <f t="shared" si="6"/>
        <v>0</v>
      </c>
      <c r="X153">
        <f t="shared" si="6"/>
        <v>0</v>
      </c>
      <c r="Y153">
        <f t="shared" si="6"/>
        <v>0</v>
      </c>
      <c r="Z153">
        <f t="shared" si="6"/>
        <v>0</v>
      </c>
      <c r="AA153">
        <f t="shared" si="6"/>
        <v>0</v>
      </c>
      <c r="AB153">
        <f t="shared" si="6"/>
        <v>0</v>
      </c>
      <c r="AC153">
        <f t="shared" si="6"/>
        <v>0</v>
      </c>
      <c r="AD153" t="str">
        <f t="shared" si="6"/>
        <v>ene</v>
      </c>
      <c r="AE153">
        <f t="shared" si="6"/>
        <v>0</v>
      </c>
      <c r="AF153" t="str">
        <f t="shared" si="6"/>
        <v>feb</v>
      </c>
      <c r="AG153">
        <f t="shared" ref="AG153:BL153" si="7">AG4</f>
        <v>0</v>
      </c>
      <c r="AH153" t="str">
        <f t="shared" si="7"/>
        <v>mar</v>
      </c>
      <c r="AI153">
        <f t="shared" si="7"/>
        <v>0</v>
      </c>
      <c r="AJ153" t="str">
        <f t="shared" si="7"/>
        <v>abr</v>
      </c>
      <c r="AK153">
        <f t="shared" si="7"/>
        <v>0</v>
      </c>
      <c r="AL153" t="str">
        <f t="shared" si="7"/>
        <v>may</v>
      </c>
      <c r="AM153">
        <f t="shared" si="7"/>
        <v>0</v>
      </c>
      <c r="AN153">
        <f t="shared" si="7"/>
        <v>0</v>
      </c>
      <c r="AO153">
        <f t="shared" si="7"/>
        <v>0</v>
      </c>
      <c r="AP153">
        <f t="shared" si="7"/>
        <v>0</v>
      </c>
      <c r="AQ153">
        <f t="shared" si="7"/>
        <v>0</v>
      </c>
      <c r="AR153">
        <f t="shared" si="7"/>
        <v>0</v>
      </c>
      <c r="AS153">
        <f t="shared" si="7"/>
        <v>0</v>
      </c>
      <c r="AT153">
        <f t="shared" si="7"/>
        <v>0</v>
      </c>
      <c r="AU153">
        <f t="shared" si="7"/>
        <v>0</v>
      </c>
      <c r="AV153">
        <f t="shared" si="7"/>
        <v>0</v>
      </c>
      <c r="AW153">
        <f t="shared" si="7"/>
        <v>0</v>
      </c>
      <c r="AX153">
        <f t="shared" si="7"/>
        <v>0</v>
      </c>
      <c r="AY153">
        <f t="shared" si="7"/>
        <v>0</v>
      </c>
      <c r="AZ153">
        <f t="shared" si="7"/>
        <v>0</v>
      </c>
      <c r="BA153">
        <f t="shared" si="7"/>
        <v>0</v>
      </c>
      <c r="BB153">
        <f t="shared" si="7"/>
        <v>0</v>
      </c>
      <c r="BC153">
        <f t="shared" si="7"/>
        <v>0</v>
      </c>
      <c r="BD153">
        <f t="shared" si="7"/>
        <v>0</v>
      </c>
      <c r="BE153" t="str">
        <f t="shared" si="7"/>
        <v>ene</v>
      </c>
      <c r="BF153">
        <f t="shared" si="7"/>
        <v>0</v>
      </c>
      <c r="BG153" t="str">
        <f t="shared" si="7"/>
        <v>feb</v>
      </c>
      <c r="BH153">
        <f t="shared" si="7"/>
        <v>0</v>
      </c>
      <c r="BI153" t="str">
        <f t="shared" si="7"/>
        <v>mar</v>
      </c>
      <c r="BJ153">
        <f t="shared" si="7"/>
        <v>0</v>
      </c>
      <c r="BK153" t="str">
        <f t="shared" si="7"/>
        <v>abr</v>
      </c>
      <c r="BL153">
        <f t="shared" si="7"/>
        <v>0</v>
      </c>
      <c r="BM153" t="str">
        <f t="shared" ref="BM153:CR153" si="8">BM4</f>
        <v>may</v>
      </c>
      <c r="BN153">
        <f t="shared" si="8"/>
        <v>0</v>
      </c>
      <c r="BO153">
        <f t="shared" si="8"/>
        <v>0</v>
      </c>
      <c r="BP153">
        <f t="shared" si="8"/>
        <v>0</v>
      </c>
      <c r="BQ153">
        <f t="shared" si="8"/>
        <v>0</v>
      </c>
      <c r="BR153">
        <f t="shared" si="8"/>
        <v>0</v>
      </c>
      <c r="BS153">
        <f t="shared" si="8"/>
        <v>0</v>
      </c>
      <c r="BT153">
        <f t="shared" si="8"/>
        <v>0</v>
      </c>
      <c r="BU153">
        <f t="shared" si="8"/>
        <v>0</v>
      </c>
      <c r="BV153">
        <f t="shared" si="8"/>
        <v>0</v>
      </c>
      <c r="BW153">
        <f t="shared" si="8"/>
        <v>0</v>
      </c>
      <c r="BX153">
        <f t="shared" si="8"/>
        <v>0</v>
      </c>
      <c r="BY153">
        <f t="shared" si="8"/>
        <v>0</v>
      </c>
      <c r="BZ153">
        <f t="shared" si="8"/>
        <v>0</v>
      </c>
      <c r="CA153">
        <f t="shared" si="8"/>
        <v>0</v>
      </c>
      <c r="CB153">
        <f t="shared" si="8"/>
        <v>0</v>
      </c>
      <c r="CC153">
        <f t="shared" si="8"/>
        <v>0</v>
      </c>
      <c r="CD153">
        <f t="shared" si="8"/>
        <v>0</v>
      </c>
      <c r="CE153">
        <f t="shared" si="8"/>
        <v>0</v>
      </c>
      <c r="CF153" t="str">
        <f t="shared" si="8"/>
        <v>ene</v>
      </c>
      <c r="CG153">
        <f t="shared" si="8"/>
        <v>0</v>
      </c>
      <c r="CH153" t="str">
        <f t="shared" si="8"/>
        <v>feb</v>
      </c>
      <c r="CI153">
        <f t="shared" si="8"/>
        <v>0</v>
      </c>
      <c r="CJ153" t="str">
        <f t="shared" si="8"/>
        <v>mar</v>
      </c>
      <c r="CK153">
        <f t="shared" si="8"/>
        <v>0</v>
      </c>
      <c r="CL153" t="str">
        <f t="shared" si="8"/>
        <v>abr</v>
      </c>
      <c r="CM153">
        <f t="shared" si="8"/>
        <v>0</v>
      </c>
      <c r="CN153" t="str">
        <f t="shared" si="8"/>
        <v>may</v>
      </c>
      <c r="CO153">
        <f t="shared" si="8"/>
        <v>0</v>
      </c>
      <c r="CP153">
        <f t="shared" si="8"/>
        <v>0</v>
      </c>
      <c r="CQ153">
        <f t="shared" si="8"/>
        <v>0</v>
      </c>
      <c r="CR153">
        <f t="shared" si="8"/>
        <v>0</v>
      </c>
      <c r="CS153">
        <f t="shared" ref="CS153:DH153" si="9">CS4</f>
        <v>0</v>
      </c>
      <c r="CT153">
        <f t="shared" si="9"/>
        <v>0</v>
      </c>
      <c r="CU153">
        <f t="shared" si="9"/>
        <v>0</v>
      </c>
      <c r="CV153">
        <f t="shared" si="9"/>
        <v>0</v>
      </c>
      <c r="CW153">
        <f t="shared" si="9"/>
        <v>0</v>
      </c>
      <c r="CX153">
        <f t="shared" si="9"/>
        <v>0</v>
      </c>
      <c r="CY153">
        <f t="shared" si="9"/>
        <v>0</v>
      </c>
      <c r="CZ153">
        <f t="shared" si="9"/>
        <v>0</v>
      </c>
      <c r="DA153">
        <f t="shared" si="9"/>
        <v>0</v>
      </c>
      <c r="DB153">
        <f t="shared" si="9"/>
        <v>0</v>
      </c>
      <c r="DC153">
        <f t="shared" si="9"/>
        <v>0</v>
      </c>
      <c r="DD153">
        <f t="shared" si="9"/>
        <v>0</v>
      </c>
      <c r="DE153">
        <f t="shared" si="9"/>
        <v>46</v>
      </c>
      <c r="DF153" t="str">
        <f t="shared" si="9"/>
        <v>Ministerio de Salud y Deportes</v>
      </c>
      <c r="DG153">
        <f t="shared" si="9"/>
        <v>34131532.079999991</v>
      </c>
      <c r="DH153">
        <f t="shared" si="9"/>
        <v>0</v>
      </c>
    </row>
    <row r="154" spans="1:115">
      <c r="A154" t="str">
        <f>A5</f>
        <v>Entidad</v>
      </c>
      <c r="B154" t="str">
        <f>B5</f>
        <v>Descripción</v>
      </c>
      <c r="C154" t="str">
        <f>C5&amp;C151</f>
        <v>Suma de DébitosEneroDébitos</v>
      </c>
      <c r="D154" t="str">
        <f>D5&amp;D151</f>
        <v>Suma de CréditosEneroCréditos</v>
      </c>
      <c r="E154" t="str">
        <f t="shared" ref="E154:BP154" si="10">E5&amp;E151</f>
        <v>Suma de DébitosFebreroDébitos</v>
      </c>
      <c r="F154" t="str">
        <f t="shared" si="10"/>
        <v>Suma de CréditosFebreroCréditos</v>
      </c>
      <c r="G154" t="str">
        <f t="shared" si="10"/>
        <v>Suma de DébitosMarzoDébitos</v>
      </c>
      <c r="H154" t="str">
        <f t="shared" si="10"/>
        <v>Suma de CréditosMarzoCréditos</v>
      </c>
      <c r="I154" t="str">
        <f t="shared" si="10"/>
        <v>Suma de DébitosAbrilDébitos</v>
      </c>
      <c r="J154" t="str">
        <f t="shared" si="10"/>
        <v>Suma de CréditosAbrilCréditos</v>
      </c>
      <c r="K154" t="str">
        <f t="shared" si="10"/>
        <v>Suma de DébitosMayoDébitos</v>
      </c>
      <c r="L154" t="str">
        <f t="shared" si="10"/>
        <v>Suma de CréditosMayoCréditos</v>
      </c>
      <c r="M154" t="str">
        <f t="shared" si="10"/>
        <v>Aún no hay mesDébitos</v>
      </c>
      <c r="N154" t="str">
        <f t="shared" si="10"/>
        <v>Aún no hay mesCréditos</v>
      </c>
      <c r="O154" t="str">
        <f t="shared" si="10"/>
        <v>Aún no hay mesDébitos</v>
      </c>
      <c r="P154" t="str">
        <f t="shared" si="10"/>
        <v>Aún no hay mesCréditos</v>
      </c>
      <c r="Q154" t="str">
        <f t="shared" si="10"/>
        <v>Aún no hay mesDébitos</v>
      </c>
      <c r="R154" t="str">
        <f t="shared" si="10"/>
        <v>Aún no hay mesCréditos</v>
      </c>
      <c r="S154" t="str">
        <f t="shared" si="10"/>
        <v>Aún no hay mesDébitos</v>
      </c>
      <c r="T154" t="str">
        <f t="shared" si="10"/>
        <v>Aún no hay mesCréditos</v>
      </c>
      <c r="U154" t="str">
        <f t="shared" si="10"/>
        <v>Aún no hay mesDébitos</v>
      </c>
      <c r="V154" t="str">
        <f t="shared" si="10"/>
        <v>Aún no hay mesCréditos</v>
      </c>
      <c r="W154" t="str">
        <f t="shared" si="10"/>
        <v>Aún no hay mesDébitos</v>
      </c>
      <c r="X154" t="str">
        <f t="shared" si="10"/>
        <v>Aún no hay mesCréditos</v>
      </c>
      <c r="Y154" t="str">
        <f t="shared" si="10"/>
        <v>Aún no hay mesDébitos</v>
      </c>
      <c r="Z154" t="str">
        <f t="shared" si="10"/>
        <v>Aún no hay mesCréditos</v>
      </c>
      <c r="AA154" t="str">
        <f t="shared" si="10"/>
        <v/>
      </c>
      <c r="AB154" t="str">
        <f t="shared" si="10"/>
        <v>Entidad</v>
      </c>
      <c r="AC154" t="str">
        <f t="shared" si="10"/>
        <v>Descripción</v>
      </c>
      <c r="AD154" t="str">
        <f t="shared" si="10"/>
        <v>Suma de Débitos
(Bs)EneroDébitos</v>
      </c>
      <c r="AE154" t="str">
        <f t="shared" si="10"/>
        <v>Suma de Créditos
(Bs)EneroCréditos</v>
      </c>
      <c r="AF154" t="str">
        <f t="shared" si="10"/>
        <v>Suma de Débitos
(Bs)FebreroDébitos</v>
      </c>
      <c r="AG154" t="str">
        <f t="shared" si="10"/>
        <v>Suma de Créditos
(Bs)FebreroCréditos</v>
      </c>
      <c r="AH154" t="str">
        <f t="shared" si="10"/>
        <v>Suma de Débitos
(Bs)MarzoDébitos</v>
      </c>
      <c r="AI154" t="str">
        <f t="shared" si="10"/>
        <v>Suma de Créditos
(Bs)MarzoCréditos</v>
      </c>
      <c r="AJ154" t="str">
        <f t="shared" si="10"/>
        <v>Suma de Débitos
(Bs)AbrilDébitos</v>
      </c>
      <c r="AK154" t="str">
        <f t="shared" si="10"/>
        <v>Suma de Créditos
(Bs)AbrilCréditos</v>
      </c>
      <c r="AL154" t="str">
        <f t="shared" si="10"/>
        <v>Suma de Débitos
(Bs)MayoDébitos</v>
      </c>
      <c r="AM154" t="str">
        <f t="shared" si="10"/>
        <v>Suma de Créditos
(Bs)MayoCréditos</v>
      </c>
      <c r="AN154" t="str">
        <f t="shared" si="10"/>
        <v>Aún no hay mesDébitos</v>
      </c>
      <c r="AO154" t="str">
        <f t="shared" si="10"/>
        <v>Aún no hay mesCréditos</v>
      </c>
      <c r="AP154" t="str">
        <f t="shared" si="10"/>
        <v>Aún no hay mesDébitos</v>
      </c>
      <c r="AQ154" t="str">
        <f t="shared" si="10"/>
        <v>Aún no hay mesCréditos</v>
      </c>
      <c r="AR154" t="str">
        <f t="shared" si="10"/>
        <v>Aún no hay mesDébitos</v>
      </c>
      <c r="AS154" t="str">
        <f t="shared" si="10"/>
        <v>Aún no hay mesCréditos</v>
      </c>
      <c r="AT154" t="str">
        <f t="shared" si="10"/>
        <v>Aún no hay mesDébitos</v>
      </c>
      <c r="AU154" t="str">
        <f t="shared" si="10"/>
        <v>Aún no hay mesCréditos</v>
      </c>
      <c r="AV154" t="str">
        <f t="shared" si="10"/>
        <v>Aún no hay mesDébitos</v>
      </c>
      <c r="AW154" t="str">
        <f t="shared" si="10"/>
        <v>Aún no hay mesCréditos</v>
      </c>
      <c r="AX154" t="str">
        <f t="shared" si="10"/>
        <v>Aún no hay mesDébitos</v>
      </c>
      <c r="AY154" t="str">
        <f t="shared" si="10"/>
        <v>Aún no hay mesCréditos</v>
      </c>
      <c r="AZ154" t="str">
        <f t="shared" si="10"/>
        <v>Aún no hay mesDébitos</v>
      </c>
      <c r="BA154" t="str">
        <f t="shared" si="10"/>
        <v>Aún no hay mesCréditos</v>
      </c>
      <c r="BB154" t="str">
        <f t="shared" si="10"/>
        <v/>
      </c>
      <c r="BC154" t="str">
        <f t="shared" si="10"/>
        <v>Entidad</v>
      </c>
      <c r="BD154" t="str">
        <f t="shared" si="10"/>
        <v>Descripción</v>
      </c>
      <c r="BE154" t="str">
        <f t="shared" si="10"/>
        <v>Suma de DébitosEneroDébitos</v>
      </c>
      <c r="BF154" t="str">
        <f t="shared" si="10"/>
        <v>Suma de CréditosEneroCréditos</v>
      </c>
      <c r="BG154" t="str">
        <f t="shared" si="10"/>
        <v>Suma de DébitosFebreroDébitos</v>
      </c>
      <c r="BH154" t="str">
        <f t="shared" si="10"/>
        <v>Suma de CréditosFebreroCréditos</v>
      </c>
      <c r="BI154" t="str">
        <f t="shared" si="10"/>
        <v>Suma de DébitosMarzoDébitos</v>
      </c>
      <c r="BJ154" t="str">
        <f t="shared" si="10"/>
        <v>Suma de CréditosMarzoCréditos</v>
      </c>
      <c r="BK154" t="str">
        <f t="shared" si="10"/>
        <v>Suma de DébitosAbrilDébitos</v>
      </c>
      <c r="BL154" t="str">
        <f t="shared" si="10"/>
        <v>Suma de CréditosAbrilCréditos</v>
      </c>
      <c r="BM154" t="str">
        <f t="shared" si="10"/>
        <v>Suma de DébitosMayoDébitos</v>
      </c>
      <c r="BN154" t="str">
        <f t="shared" si="10"/>
        <v>Suma de CréditosMayoCréditos</v>
      </c>
      <c r="BO154" t="str">
        <f t="shared" si="10"/>
        <v>Aún no hay mesDébitos</v>
      </c>
      <c r="BP154" t="str">
        <f t="shared" si="10"/>
        <v>Aún no hay mesCréditos</v>
      </c>
      <c r="BQ154" t="str">
        <f t="shared" ref="BQ154:DC154" si="11">BQ5&amp;BQ151</f>
        <v>Aún no hay mesDébitos</v>
      </c>
      <c r="BR154" t="str">
        <f t="shared" si="11"/>
        <v>Aún no hay mesCréditos</v>
      </c>
      <c r="BS154" t="str">
        <f t="shared" si="11"/>
        <v>Aún no hay mesDébitos</v>
      </c>
      <c r="BT154" t="str">
        <f t="shared" si="11"/>
        <v>Aún no hay mesCréditos</v>
      </c>
      <c r="BU154" t="str">
        <f t="shared" si="11"/>
        <v>Aún no hay mesDébitos</v>
      </c>
      <c r="BV154" t="str">
        <f t="shared" si="11"/>
        <v>Aún no hay mesCréditos</v>
      </c>
      <c r="BW154" t="str">
        <f t="shared" si="11"/>
        <v>Aún no hay mesDébitos</v>
      </c>
      <c r="BX154" t="str">
        <f t="shared" si="11"/>
        <v>Aún no hay mesCréditos</v>
      </c>
      <c r="BY154" t="str">
        <f t="shared" si="11"/>
        <v>Aún no hay mesDébitos</v>
      </c>
      <c r="BZ154" t="str">
        <f t="shared" si="11"/>
        <v>Aún no hay mesCréditos</v>
      </c>
      <c r="CA154" t="str">
        <f t="shared" si="11"/>
        <v>Aún no hay mesDébitos</v>
      </c>
      <c r="CB154" t="str">
        <f t="shared" si="11"/>
        <v>Aún no hay mesCréditos</v>
      </c>
      <c r="CC154" t="str">
        <f t="shared" si="11"/>
        <v/>
      </c>
      <c r="CD154" t="str">
        <f t="shared" si="11"/>
        <v>Entidad</v>
      </c>
      <c r="CE154" t="str">
        <f t="shared" si="11"/>
        <v>Descripción</v>
      </c>
      <c r="CF154" t="str">
        <f t="shared" si="11"/>
        <v>Suma de Débitos
(Bs)EneroDébitos</v>
      </c>
      <c r="CG154" t="str">
        <f t="shared" si="11"/>
        <v>Suma de Créditos
(Bs)EneroCréditos</v>
      </c>
      <c r="CH154" t="str">
        <f t="shared" si="11"/>
        <v>Suma de Débitos
(Bs)FebreroDébitos</v>
      </c>
      <c r="CI154" t="str">
        <f t="shared" si="11"/>
        <v>Suma de Créditos
(Bs)FebreroCréditos</v>
      </c>
      <c r="CJ154" t="str">
        <f t="shared" si="11"/>
        <v>Suma de Débitos
(Bs)MarzoDébitos</v>
      </c>
      <c r="CK154" t="str">
        <f t="shared" si="11"/>
        <v>Suma de Créditos
(Bs)MarzoCréditos</v>
      </c>
      <c r="CL154" t="str">
        <f t="shared" si="11"/>
        <v>Suma de Débitos
(Bs)AbrilDébitos</v>
      </c>
      <c r="CM154" t="str">
        <f t="shared" si="11"/>
        <v>Suma de Créditos
(Bs)AbrilCréditos</v>
      </c>
      <c r="CN154" t="str">
        <f t="shared" si="11"/>
        <v>Suma de Débitos
(Bs)MayoDébitos</v>
      </c>
      <c r="CO154" t="str">
        <f t="shared" si="11"/>
        <v>Suma de Créditos
(Bs)MayoCréditos</v>
      </c>
      <c r="CP154" t="str">
        <f t="shared" si="11"/>
        <v>Aún no hay mesDébitos</v>
      </c>
      <c r="CQ154" t="str">
        <f t="shared" si="11"/>
        <v>Aún no hay mesCréditos</v>
      </c>
      <c r="CR154" t="str">
        <f t="shared" si="11"/>
        <v>Aún no hay mesDébitos</v>
      </c>
      <c r="CS154" t="str">
        <f t="shared" si="11"/>
        <v>Aún no hay mesCréditos</v>
      </c>
      <c r="CT154" t="str">
        <f t="shared" si="11"/>
        <v>Aún no hay mesDébitos</v>
      </c>
      <c r="CU154" t="str">
        <f t="shared" si="11"/>
        <v>Aún no hay mesCréditos</v>
      </c>
      <c r="CV154" t="str">
        <f t="shared" si="11"/>
        <v>Aún no hay mesDébitos</v>
      </c>
      <c r="CW154" t="str">
        <f t="shared" si="11"/>
        <v>Aún no hay mesCréditos</v>
      </c>
      <c r="CX154" t="str">
        <f t="shared" si="11"/>
        <v>Aún no hay mesDébitos</v>
      </c>
      <c r="CY154" t="str">
        <f t="shared" si="11"/>
        <v>Aún no hay mesCréditos</v>
      </c>
      <c r="CZ154" t="str">
        <f t="shared" si="11"/>
        <v>Aún no hay mesDébitos</v>
      </c>
      <c r="DA154" t="str">
        <f t="shared" si="11"/>
        <v>Aún no hay mesCréditos</v>
      </c>
      <c r="DB154" t="str">
        <f t="shared" si="11"/>
        <v>Aún no hay mesDébitos</v>
      </c>
      <c r="DC154" t="str">
        <f t="shared" si="11"/>
        <v>Aún no hay mesCréditos</v>
      </c>
      <c r="DD154">
        <f>DD5</f>
        <v>0</v>
      </c>
      <c r="DE154">
        <f>DE5</f>
        <v>109</v>
      </c>
      <c r="DF154" t="str">
        <f>DF5</f>
        <v>Conservatorio Plurinacional de Musica</v>
      </c>
      <c r="DG154">
        <f>DG5</f>
        <v>231080</v>
      </c>
      <c r="DH154">
        <f>DH5</f>
        <v>0</v>
      </c>
    </row>
    <row r="155" spans="1:115">
      <c r="A155">
        <f t="shared" ref="A155:AF155" si="12">A6</f>
        <v>10</v>
      </c>
      <c r="B155" t="str">
        <f t="shared" si="12"/>
        <v>Ministerio de Relaciones Exteriores</v>
      </c>
      <c r="C155">
        <f t="shared" si="12"/>
        <v>0</v>
      </c>
      <c r="D155">
        <f t="shared" si="12"/>
        <v>0</v>
      </c>
      <c r="E155">
        <f t="shared" si="12"/>
        <v>0</v>
      </c>
      <c r="F155">
        <f t="shared" si="12"/>
        <v>0</v>
      </c>
      <c r="G155">
        <f t="shared" si="12"/>
        <v>0</v>
      </c>
      <c r="H155">
        <f t="shared" si="12"/>
        <v>93592.19</v>
      </c>
      <c r="I155">
        <f t="shared" si="12"/>
        <v>0.2</v>
      </c>
      <c r="J155">
        <f t="shared" si="12"/>
        <v>10854.45</v>
      </c>
      <c r="K155">
        <f t="shared" si="12"/>
        <v>0</v>
      </c>
      <c r="L155">
        <f t="shared" si="12"/>
        <v>4078879.96</v>
      </c>
      <c r="M155">
        <f t="shared" si="12"/>
        <v>0</v>
      </c>
      <c r="N155">
        <f t="shared" si="12"/>
        <v>0</v>
      </c>
      <c r="O155">
        <f t="shared" si="12"/>
        <v>0</v>
      </c>
      <c r="P155">
        <f t="shared" si="12"/>
        <v>0</v>
      </c>
      <c r="Q155">
        <f t="shared" si="12"/>
        <v>0</v>
      </c>
      <c r="R155">
        <f t="shared" si="12"/>
        <v>0</v>
      </c>
      <c r="S155">
        <f t="shared" si="12"/>
        <v>0</v>
      </c>
      <c r="T155">
        <f t="shared" si="12"/>
        <v>0</v>
      </c>
      <c r="U155">
        <f t="shared" si="12"/>
        <v>0</v>
      </c>
      <c r="V155">
        <f t="shared" si="12"/>
        <v>0</v>
      </c>
      <c r="W155">
        <f t="shared" si="12"/>
        <v>0</v>
      </c>
      <c r="X155">
        <f t="shared" si="12"/>
        <v>0</v>
      </c>
      <c r="Y155">
        <f t="shared" si="12"/>
        <v>0</v>
      </c>
      <c r="Z155">
        <f t="shared" si="12"/>
        <v>0</v>
      </c>
      <c r="AA155">
        <f t="shared" si="12"/>
        <v>0</v>
      </c>
      <c r="AB155" t="str">
        <f t="shared" si="12"/>
        <v>99 - 02</v>
      </c>
      <c r="AC155" t="str">
        <f t="shared" si="12"/>
        <v>Dirección General de Programación y Operaciones del Tesoro</v>
      </c>
      <c r="AD155">
        <f t="shared" si="12"/>
        <v>0.11999999999999998</v>
      </c>
      <c r="AE155">
        <f t="shared" si="12"/>
        <v>0.08</v>
      </c>
      <c r="AF155">
        <f t="shared" si="12"/>
        <v>0.09</v>
      </c>
      <c r="AG155">
        <f t="shared" ref="AG155:BL155" si="13">AG6</f>
        <v>9.0000000000000011E-2</v>
      </c>
      <c r="AH155">
        <f t="shared" si="13"/>
        <v>0.08</v>
      </c>
      <c r="AI155">
        <f t="shared" si="13"/>
        <v>0.12000000000000001</v>
      </c>
      <c r="AJ155">
        <f t="shared" si="13"/>
        <v>9.0000000000000011E-2</v>
      </c>
      <c r="AK155">
        <f t="shared" si="13"/>
        <v>8425.8200000000015</v>
      </c>
      <c r="AL155">
        <f t="shared" si="13"/>
        <v>0.09</v>
      </c>
      <c r="AM155">
        <f t="shared" si="13"/>
        <v>8817201.0899999999</v>
      </c>
      <c r="AN155">
        <f t="shared" si="13"/>
        <v>0</v>
      </c>
      <c r="AO155">
        <f t="shared" si="13"/>
        <v>0</v>
      </c>
      <c r="AP155">
        <f t="shared" si="13"/>
        <v>0</v>
      </c>
      <c r="AQ155">
        <f t="shared" si="13"/>
        <v>0</v>
      </c>
      <c r="AR155">
        <f t="shared" si="13"/>
        <v>0</v>
      </c>
      <c r="AS155">
        <f t="shared" si="13"/>
        <v>0</v>
      </c>
      <c r="AT155">
        <f t="shared" si="13"/>
        <v>0</v>
      </c>
      <c r="AU155">
        <f t="shared" si="13"/>
        <v>0</v>
      </c>
      <c r="AV155">
        <f t="shared" si="13"/>
        <v>0</v>
      </c>
      <c r="AW155">
        <f t="shared" si="13"/>
        <v>0</v>
      </c>
      <c r="AX155">
        <f t="shared" si="13"/>
        <v>0</v>
      </c>
      <c r="AY155">
        <f t="shared" si="13"/>
        <v>0</v>
      </c>
      <c r="AZ155">
        <f t="shared" si="13"/>
        <v>0</v>
      </c>
      <c r="BA155">
        <f t="shared" si="13"/>
        <v>0</v>
      </c>
      <c r="BB155">
        <f t="shared" si="13"/>
        <v>0</v>
      </c>
      <c r="BC155">
        <f t="shared" si="13"/>
        <v>86</v>
      </c>
      <c r="BD155" t="str">
        <f t="shared" si="13"/>
        <v>Ministerio de Medio Ambiente y Agua</v>
      </c>
      <c r="BE155">
        <f t="shared" si="13"/>
        <v>41575.83</v>
      </c>
      <c r="BF155">
        <f t="shared" si="13"/>
        <v>0</v>
      </c>
      <c r="BG155">
        <f t="shared" si="13"/>
        <v>322249.19</v>
      </c>
      <c r="BH155">
        <f t="shared" si="13"/>
        <v>1514634.84</v>
      </c>
      <c r="BI155">
        <f t="shared" si="13"/>
        <v>0</v>
      </c>
      <c r="BJ155">
        <f t="shared" si="13"/>
        <v>98000</v>
      </c>
      <c r="BK155">
        <f t="shared" si="13"/>
        <v>11945.65</v>
      </c>
      <c r="BL155">
        <f t="shared" si="13"/>
        <v>0</v>
      </c>
      <c r="BM155">
        <f t="shared" ref="BM155:CR155" si="14">BM6</f>
        <v>0</v>
      </c>
      <c r="BN155">
        <f t="shared" si="14"/>
        <v>48252079.119999997</v>
      </c>
      <c r="BO155">
        <f t="shared" si="14"/>
        <v>0</v>
      </c>
      <c r="BP155">
        <f t="shared" si="14"/>
        <v>0</v>
      </c>
      <c r="BQ155">
        <f t="shared" si="14"/>
        <v>0</v>
      </c>
      <c r="BR155">
        <f t="shared" si="14"/>
        <v>0</v>
      </c>
      <c r="BS155">
        <f t="shared" si="14"/>
        <v>0</v>
      </c>
      <c r="BT155">
        <f t="shared" si="14"/>
        <v>0</v>
      </c>
      <c r="BU155">
        <f t="shared" si="14"/>
        <v>0</v>
      </c>
      <c r="BV155">
        <f t="shared" si="14"/>
        <v>0</v>
      </c>
      <c r="BW155">
        <f t="shared" si="14"/>
        <v>0</v>
      </c>
      <c r="BX155">
        <f t="shared" si="14"/>
        <v>0</v>
      </c>
      <c r="BY155">
        <f t="shared" si="14"/>
        <v>0</v>
      </c>
      <c r="BZ155">
        <f t="shared" si="14"/>
        <v>0</v>
      </c>
      <c r="CA155">
        <f t="shared" si="14"/>
        <v>0</v>
      </c>
      <c r="CB155">
        <f t="shared" si="14"/>
        <v>0</v>
      </c>
      <c r="CC155">
        <f t="shared" si="14"/>
        <v>0</v>
      </c>
      <c r="CD155" t="str">
        <f t="shared" si="14"/>
        <v>99 - 02</v>
      </c>
      <c r="CE155" t="str">
        <f t="shared" si="14"/>
        <v>Dirección General de Programación y Operaciones del Tesoro</v>
      </c>
      <c r="CF155">
        <f t="shared" si="14"/>
        <v>0</v>
      </c>
      <c r="CG155">
        <f t="shared" si="14"/>
        <v>0</v>
      </c>
      <c r="CH155">
        <f t="shared" si="14"/>
        <v>0</v>
      </c>
      <c r="CI155">
        <f t="shared" si="14"/>
        <v>0</v>
      </c>
      <c r="CJ155">
        <f t="shared" si="14"/>
        <v>0</v>
      </c>
      <c r="CK155">
        <f t="shared" si="14"/>
        <v>0</v>
      </c>
      <c r="CL155">
        <f t="shared" si="14"/>
        <v>0</v>
      </c>
      <c r="CM155">
        <f t="shared" si="14"/>
        <v>16349178.692</v>
      </c>
      <c r="CN155">
        <f t="shared" si="14"/>
        <v>0</v>
      </c>
      <c r="CO155">
        <f t="shared" si="14"/>
        <v>110466414.5368</v>
      </c>
      <c r="CP155">
        <f t="shared" si="14"/>
        <v>0</v>
      </c>
      <c r="CQ155">
        <f t="shared" si="14"/>
        <v>0</v>
      </c>
      <c r="CR155">
        <f t="shared" si="14"/>
        <v>0</v>
      </c>
      <c r="CS155">
        <f t="shared" ref="CS155:DH155" si="15">CS6</f>
        <v>0</v>
      </c>
      <c r="CT155">
        <f t="shared" si="15"/>
        <v>0</v>
      </c>
      <c r="CU155">
        <f t="shared" si="15"/>
        <v>0</v>
      </c>
      <c r="CV155">
        <f t="shared" si="15"/>
        <v>0</v>
      </c>
      <c r="CW155">
        <f t="shared" si="15"/>
        <v>0</v>
      </c>
      <c r="CX155">
        <f t="shared" si="15"/>
        <v>0</v>
      </c>
      <c r="CY155">
        <f t="shared" si="15"/>
        <v>0</v>
      </c>
      <c r="CZ155">
        <f t="shared" si="15"/>
        <v>0</v>
      </c>
      <c r="DA155">
        <f t="shared" si="15"/>
        <v>0</v>
      </c>
      <c r="DB155">
        <f t="shared" si="15"/>
        <v>0</v>
      </c>
      <c r="DC155">
        <f t="shared" si="15"/>
        <v>0</v>
      </c>
      <c r="DD155">
        <f t="shared" si="15"/>
        <v>0</v>
      </c>
      <c r="DE155">
        <f t="shared" si="15"/>
        <v>117</v>
      </c>
      <c r="DF155" t="str">
        <f t="shared" si="15"/>
        <v>Dirección General de Aeronáutica Civil</v>
      </c>
      <c r="DG155">
        <f t="shared" si="15"/>
        <v>5054054.7499999991</v>
      </c>
      <c r="DH155">
        <f t="shared" si="15"/>
        <v>0</v>
      </c>
      <c r="DK155" t="e">
        <f ca="1">+MATCH(DH151,C151:DC151,0)</f>
        <v>#N/A</v>
      </c>
    </row>
    <row r="156" spans="1:115">
      <c r="A156">
        <f t="shared" ref="A156:AF156" si="16">A7</f>
        <v>15</v>
      </c>
      <c r="B156" t="str">
        <f t="shared" si="16"/>
        <v>Ministerio de Gobierno</v>
      </c>
      <c r="C156">
        <f t="shared" si="16"/>
        <v>0</v>
      </c>
      <c r="D156">
        <f t="shared" si="16"/>
        <v>32518.260000000006</v>
      </c>
      <c r="E156">
        <f t="shared" si="16"/>
        <v>0</v>
      </c>
      <c r="F156">
        <f t="shared" si="16"/>
        <v>33900.97</v>
      </c>
      <c r="G156">
        <f t="shared" si="16"/>
        <v>0</v>
      </c>
      <c r="H156">
        <f t="shared" si="16"/>
        <v>575077.49</v>
      </c>
      <c r="I156">
        <f t="shared" si="16"/>
        <v>0</v>
      </c>
      <c r="J156">
        <f t="shared" si="16"/>
        <v>9572842.7299999986</v>
      </c>
      <c r="K156">
        <f t="shared" si="16"/>
        <v>0</v>
      </c>
      <c r="L156">
        <f t="shared" si="16"/>
        <v>1067815.55</v>
      </c>
      <c r="M156">
        <f t="shared" si="16"/>
        <v>0</v>
      </c>
      <c r="N156">
        <f t="shared" si="16"/>
        <v>0</v>
      </c>
      <c r="O156">
        <f t="shared" si="16"/>
        <v>0</v>
      </c>
      <c r="P156">
        <f t="shared" si="16"/>
        <v>0</v>
      </c>
      <c r="Q156">
        <f t="shared" si="16"/>
        <v>0</v>
      </c>
      <c r="R156">
        <f t="shared" si="16"/>
        <v>0</v>
      </c>
      <c r="S156">
        <f t="shared" si="16"/>
        <v>0</v>
      </c>
      <c r="T156">
        <f t="shared" si="16"/>
        <v>0</v>
      </c>
      <c r="U156">
        <f t="shared" si="16"/>
        <v>0</v>
      </c>
      <c r="V156">
        <f t="shared" si="16"/>
        <v>0</v>
      </c>
      <c r="W156">
        <f t="shared" si="16"/>
        <v>0</v>
      </c>
      <c r="X156">
        <f t="shared" si="16"/>
        <v>0</v>
      </c>
      <c r="Y156">
        <f t="shared" si="16"/>
        <v>0</v>
      </c>
      <c r="Z156">
        <f t="shared" si="16"/>
        <v>0</v>
      </c>
      <c r="AA156">
        <f t="shared" si="16"/>
        <v>0</v>
      </c>
      <c r="AB156">
        <f t="shared" si="16"/>
        <v>10</v>
      </c>
      <c r="AC156" t="str">
        <f t="shared" si="16"/>
        <v>Ministerio de Relaciones Exteriores</v>
      </c>
      <c r="AD156">
        <f t="shared" si="16"/>
        <v>0</v>
      </c>
      <c r="AE156">
        <f t="shared" si="16"/>
        <v>0</v>
      </c>
      <c r="AF156">
        <f t="shared" si="16"/>
        <v>0</v>
      </c>
      <c r="AG156">
        <f t="shared" ref="AG156:BL156" si="17">AG7</f>
        <v>0</v>
      </c>
      <c r="AH156">
        <f t="shared" si="17"/>
        <v>0</v>
      </c>
      <c r="AI156">
        <f t="shared" si="17"/>
        <v>8292052.4400000004</v>
      </c>
      <c r="AJ156">
        <f t="shared" si="17"/>
        <v>0</v>
      </c>
      <c r="AK156">
        <f t="shared" si="17"/>
        <v>0</v>
      </c>
      <c r="AL156">
        <f t="shared" si="17"/>
        <v>0</v>
      </c>
      <c r="AM156">
        <f t="shared" si="17"/>
        <v>5052014.2200000007</v>
      </c>
      <c r="AN156">
        <f t="shared" si="17"/>
        <v>0</v>
      </c>
      <c r="AO156">
        <f t="shared" si="17"/>
        <v>0</v>
      </c>
      <c r="AP156">
        <f t="shared" si="17"/>
        <v>0</v>
      </c>
      <c r="AQ156">
        <f t="shared" si="17"/>
        <v>0</v>
      </c>
      <c r="AR156">
        <f t="shared" si="17"/>
        <v>0</v>
      </c>
      <c r="AS156">
        <f t="shared" si="17"/>
        <v>0</v>
      </c>
      <c r="AT156">
        <f t="shared" si="17"/>
        <v>0</v>
      </c>
      <c r="AU156">
        <f t="shared" si="17"/>
        <v>0</v>
      </c>
      <c r="AV156">
        <f t="shared" si="17"/>
        <v>0</v>
      </c>
      <c r="AW156">
        <f t="shared" si="17"/>
        <v>0</v>
      </c>
      <c r="AX156">
        <f t="shared" si="17"/>
        <v>0</v>
      </c>
      <c r="AY156">
        <f t="shared" si="17"/>
        <v>0</v>
      </c>
      <c r="AZ156">
        <f t="shared" si="17"/>
        <v>0</v>
      </c>
      <c r="BA156">
        <f t="shared" si="17"/>
        <v>0</v>
      </c>
      <c r="BB156">
        <f t="shared" si="17"/>
        <v>0</v>
      </c>
      <c r="BC156">
        <f t="shared" si="17"/>
        <v>291</v>
      </c>
      <c r="BD156" t="str">
        <f t="shared" si="17"/>
        <v>Administradora Boliviana de Carreteras</v>
      </c>
      <c r="BE156">
        <f t="shared" si="17"/>
        <v>0</v>
      </c>
      <c r="BF156">
        <f t="shared" si="17"/>
        <v>34986000</v>
      </c>
      <c r="BG156">
        <f t="shared" si="17"/>
        <v>6650021.8399999999</v>
      </c>
      <c r="BH156">
        <f t="shared" si="17"/>
        <v>192338964.64999998</v>
      </c>
      <c r="BI156">
        <f t="shared" si="17"/>
        <v>0</v>
      </c>
      <c r="BJ156">
        <f t="shared" si="17"/>
        <v>116064661.73</v>
      </c>
      <c r="BK156">
        <f t="shared" si="17"/>
        <v>0</v>
      </c>
      <c r="BL156">
        <f t="shared" si="17"/>
        <v>5644956.3200000003</v>
      </c>
      <c r="BM156">
        <f t="shared" ref="BM156:CR156" si="18">BM7</f>
        <v>0</v>
      </c>
      <c r="BN156">
        <f t="shared" si="18"/>
        <v>63317704.579999998</v>
      </c>
      <c r="BO156">
        <f t="shared" si="18"/>
        <v>0</v>
      </c>
      <c r="BP156">
        <f t="shared" si="18"/>
        <v>0</v>
      </c>
      <c r="BQ156">
        <f t="shared" si="18"/>
        <v>0</v>
      </c>
      <c r="BR156">
        <f t="shared" si="18"/>
        <v>0</v>
      </c>
      <c r="BS156">
        <f t="shared" si="18"/>
        <v>0</v>
      </c>
      <c r="BT156">
        <f t="shared" si="18"/>
        <v>0</v>
      </c>
      <c r="BU156">
        <f t="shared" si="18"/>
        <v>0</v>
      </c>
      <c r="BV156">
        <f t="shared" si="18"/>
        <v>0</v>
      </c>
      <c r="BW156">
        <f t="shared" si="18"/>
        <v>0</v>
      </c>
      <c r="BX156">
        <f t="shared" si="18"/>
        <v>0</v>
      </c>
      <c r="BY156">
        <f t="shared" si="18"/>
        <v>0</v>
      </c>
      <c r="BZ156">
        <f t="shared" si="18"/>
        <v>0</v>
      </c>
      <c r="CA156">
        <f t="shared" si="18"/>
        <v>0</v>
      </c>
      <c r="CB156">
        <f t="shared" si="18"/>
        <v>0</v>
      </c>
      <c r="CC156">
        <f t="shared" si="18"/>
        <v>0</v>
      </c>
      <c r="CD156">
        <f t="shared" si="18"/>
        <v>291</v>
      </c>
      <c r="CE156" t="str">
        <f t="shared" si="18"/>
        <v>Administradora Boliviana de Carreteras</v>
      </c>
      <c r="CF156">
        <f t="shared" si="18"/>
        <v>34986000</v>
      </c>
      <c r="CG156">
        <f t="shared" si="18"/>
        <v>0</v>
      </c>
      <c r="CH156">
        <f t="shared" si="18"/>
        <v>192338964.65700001</v>
      </c>
      <c r="CI156">
        <f t="shared" si="18"/>
        <v>0</v>
      </c>
      <c r="CJ156">
        <f t="shared" si="18"/>
        <v>116064661.734</v>
      </c>
      <c r="CK156">
        <f t="shared" si="18"/>
        <v>0</v>
      </c>
      <c r="CL156">
        <f t="shared" si="18"/>
        <v>5644956.3197999997</v>
      </c>
      <c r="CM156">
        <f t="shared" si="18"/>
        <v>0</v>
      </c>
      <c r="CN156">
        <f t="shared" si="18"/>
        <v>63317704.577400014</v>
      </c>
      <c r="CO156">
        <f t="shared" si="18"/>
        <v>0</v>
      </c>
      <c r="CP156">
        <f t="shared" si="18"/>
        <v>0</v>
      </c>
      <c r="CQ156">
        <f t="shared" si="18"/>
        <v>0</v>
      </c>
      <c r="CR156">
        <f t="shared" si="18"/>
        <v>0</v>
      </c>
      <c r="CS156">
        <f t="shared" ref="CS156:DH156" si="19">CS7</f>
        <v>0</v>
      </c>
      <c r="CT156">
        <f t="shared" si="19"/>
        <v>0</v>
      </c>
      <c r="CU156">
        <f t="shared" si="19"/>
        <v>0</v>
      </c>
      <c r="CV156">
        <f t="shared" si="19"/>
        <v>0</v>
      </c>
      <c r="CW156">
        <f t="shared" si="19"/>
        <v>0</v>
      </c>
      <c r="CX156">
        <f t="shared" si="19"/>
        <v>0</v>
      </c>
      <c r="CY156">
        <f t="shared" si="19"/>
        <v>0</v>
      </c>
      <c r="CZ156">
        <f t="shared" si="19"/>
        <v>0</v>
      </c>
      <c r="DA156">
        <f t="shared" si="19"/>
        <v>0</v>
      </c>
      <c r="DB156">
        <f t="shared" si="19"/>
        <v>0</v>
      </c>
      <c r="DC156">
        <f t="shared" si="19"/>
        <v>0</v>
      </c>
      <c r="DD156">
        <f t="shared" si="19"/>
        <v>0</v>
      </c>
      <c r="DE156">
        <f t="shared" si="19"/>
        <v>163</v>
      </c>
      <c r="DF156" t="str">
        <f t="shared" si="19"/>
        <v>Agencia Nacional de Hidrocarburos</v>
      </c>
      <c r="DG156">
        <f t="shared" si="19"/>
        <v>1018336.71</v>
      </c>
      <c r="DH156">
        <f t="shared" si="19"/>
        <v>0</v>
      </c>
    </row>
    <row r="157" spans="1:115">
      <c r="A157">
        <f t="shared" ref="A157:AF157" si="20">A8</f>
        <v>16</v>
      </c>
      <c r="B157" t="str">
        <f t="shared" si="20"/>
        <v>Ministerio de Educación</v>
      </c>
      <c r="C157">
        <f t="shared" si="20"/>
        <v>0</v>
      </c>
      <c r="D157">
        <f t="shared" si="20"/>
        <v>154579.18</v>
      </c>
      <c r="E157">
        <f t="shared" si="20"/>
        <v>0</v>
      </c>
      <c r="F157">
        <f t="shared" si="20"/>
        <v>3724.16</v>
      </c>
      <c r="G157">
        <f t="shared" si="20"/>
        <v>0</v>
      </c>
      <c r="H157">
        <f t="shared" si="20"/>
        <v>21460.75</v>
      </c>
      <c r="I157">
        <f t="shared" si="20"/>
        <v>0</v>
      </c>
      <c r="J157">
        <f t="shared" si="20"/>
        <v>973752.64</v>
      </c>
      <c r="K157">
        <f t="shared" si="20"/>
        <v>0</v>
      </c>
      <c r="L157">
        <f t="shared" si="20"/>
        <v>324673.60000000009</v>
      </c>
      <c r="M157">
        <f t="shared" si="20"/>
        <v>0</v>
      </c>
      <c r="N157">
        <f t="shared" si="20"/>
        <v>0</v>
      </c>
      <c r="O157">
        <f t="shared" si="20"/>
        <v>0</v>
      </c>
      <c r="P157">
        <f t="shared" si="20"/>
        <v>0</v>
      </c>
      <c r="Q157">
        <f t="shared" si="20"/>
        <v>0</v>
      </c>
      <c r="R157">
        <f t="shared" si="20"/>
        <v>0</v>
      </c>
      <c r="S157">
        <f t="shared" si="20"/>
        <v>0</v>
      </c>
      <c r="T157">
        <f t="shared" si="20"/>
        <v>0</v>
      </c>
      <c r="U157">
        <f t="shared" si="20"/>
        <v>0</v>
      </c>
      <c r="V157">
        <f t="shared" si="20"/>
        <v>0</v>
      </c>
      <c r="W157">
        <f t="shared" si="20"/>
        <v>0</v>
      </c>
      <c r="X157">
        <f t="shared" si="20"/>
        <v>0</v>
      </c>
      <c r="Y157">
        <f t="shared" si="20"/>
        <v>0</v>
      </c>
      <c r="Z157">
        <f t="shared" si="20"/>
        <v>0</v>
      </c>
      <c r="AA157">
        <f t="shared" si="20"/>
        <v>0</v>
      </c>
      <c r="AB157">
        <f t="shared" si="20"/>
        <v>20</v>
      </c>
      <c r="AC157" t="str">
        <f t="shared" si="20"/>
        <v>Ministerio de Defensa</v>
      </c>
      <c r="AD157">
        <f t="shared" si="20"/>
        <v>0</v>
      </c>
      <c r="AE157">
        <f t="shared" si="20"/>
        <v>0</v>
      </c>
      <c r="AF157">
        <f t="shared" si="20"/>
        <v>0</v>
      </c>
      <c r="AG157">
        <f t="shared" ref="AG157:BL157" si="21">AG8</f>
        <v>0</v>
      </c>
      <c r="AH157">
        <f t="shared" si="21"/>
        <v>0</v>
      </c>
      <c r="AI157">
        <f t="shared" si="21"/>
        <v>0</v>
      </c>
      <c r="AJ157">
        <f t="shared" si="21"/>
        <v>0</v>
      </c>
      <c r="AK157">
        <f t="shared" si="21"/>
        <v>0</v>
      </c>
      <c r="AL157">
        <f t="shared" si="21"/>
        <v>300.14999999999998</v>
      </c>
      <c r="AM157">
        <f t="shared" si="21"/>
        <v>0</v>
      </c>
      <c r="AN157">
        <f t="shared" si="21"/>
        <v>0</v>
      </c>
      <c r="AO157">
        <f t="shared" si="21"/>
        <v>0</v>
      </c>
      <c r="AP157">
        <f t="shared" si="21"/>
        <v>0</v>
      </c>
      <c r="AQ157">
        <f t="shared" si="21"/>
        <v>0</v>
      </c>
      <c r="AR157">
        <f t="shared" si="21"/>
        <v>0</v>
      </c>
      <c r="AS157">
        <f t="shared" si="21"/>
        <v>0</v>
      </c>
      <c r="AT157">
        <f t="shared" si="21"/>
        <v>0</v>
      </c>
      <c r="AU157">
        <f t="shared" si="21"/>
        <v>0</v>
      </c>
      <c r="AV157">
        <f t="shared" si="21"/>
        <v>0</v>
      </c>
      <c r="AW157">
        <f t="shared" si="21"/>
        <v>0</v>
      </c>
      <c r="AX157">
        <f t="shared" si="21"/>
        <v>0</v>
      </c>
      <c r="AY157">
        <f t="shared" si="21"/>
        <v>0</v>
      </c>
      <c r="AZ157">
        <f t="shared" si="21"/>
        <v>0</v>
      </c>
      <c r="BA157">
        <f t="shared" si="21"/>
        <v>0</v>
      </c>
      <c r="BB157">
        <f t="shared" si="21"/>
        <v>0</v>
      </c>
      <c r="BC157" t="str">
        <f t="shared" si="21"/>
        <v>99 - 02</v>
      </c>
      <c r="BD157" t="str">
        <f t="shared" si="21"/>
        <v>Dirección General de Programación y Operaciones del Tesoro</v>
      </c>
      <c r="BE157">
        <f t="shared" si="21"/>
        <v>0</v>
      </c>
      <c r="BF157">
        <f t="shared" si="21"/>
        <v>20899.22</v>
      </c>
      <c r="BG157">
        <f t="shared" si="21"/>
        <v>0</v>
      </c>
      <c r="BH157">
        <f t="shared" si="21"/>
        <v>7110556.8999999994</v>
      </c>
      <c r="BI157">
        <f t="shared" si="21"/>
        <v>1106</v>
      </c>
      <c r="BJ157">
        <f t="shared" si="21"/>
        <v>38400</v>
      </c>
      <c r="BK157">
        <f t="shared" si="21"/>
        <v>16352632.629999999</v>
      </c>
      <c r="BL157">
        <f t="shared" si="21"/>
        <v>217397</v>
      </c>
      <c r="BM157">
        <f t="shared" ref="BM157:CR157" si="22">BM8</f>
        <v>119283615.55</v>
      </c>
      <c r="BN157">
        <f t="shared" si="22"/>
        <v>4273715.6099999994</v>
      </c>
      <c r="BO157">
        <f t="shared" si="22"/>
        <v>0</v>
      </c>
      <c r="BP157">
        <f t="shared" si="22"/>
        <v>0</v>
      </c>
      <c r="BQ157">
        <f t="shared" si="22"/>
        <v>0</v>
      </c>
      <c r="BR157">
        <f t="shared" si="22"/>
        <v>0</v>
      </c>
      <c r="BS157">
        <f t="shared" si="22"/>
        <v>0</v>
      </c>
      <c r="BT157">
        <f t="shared" si="22"/>
        <v>0</v>
      </c>
      <c r="BU157">
        <f t="shared" si="22"/>
        <v>0</v>
      </c>
      <c r="BV157">
        <f t="shared" si="22"/>
        <v>0</v>
      </c>
      <c r="BW157">
        <f t="shared" si="22"/>
        <v>0</v>
      </c>
      <c r="BX157">
        <f t="shared" si="22"/>
        <v>0</v>
      </c>
      <c r="BY157">
        <f t="shared" si="22"/>
        <v>0</v>
      </c>
      <c r="BZ157">
        <f t="shared" si="22"/>
        <v>0</v>
      </c>
      <c r="CA157">
        <f t="shared" si="22"/>
        <v>0</v>
      </c>
      <c r="CB157">
        <f t="shared" si="22"/>
        <v>0</v>
      </c>
      <c r="CC157">
        <f t="shared" si="22"/>
        <v>0</v>
      </c>
      <c r="CD157">
        <f t="shared" si="22"/>
        <v>46</v>
      </c>
      <c r="CE157" t="str">
        <f t="shared" si="22"/>
        <v>Ministerio de Salud y Deportes</v>
      </c>
      <c r="CF157">
        <f t="shared" si="22"/>
        <v>0</v>
      </c>
      <c r="CG157">
        <f t="shared" si="22"/>
        <v>0</v>
      </c>
      <c r="CH157">
        <f t="shared" si="22"/>
        <v>556540.96120000002</v>
      </c>
      <c r="CI157">
        <f t="shared" si="22"/>
        <v>0</v>
      </c>
      <c r="CJ157">
        <f t="shared" si="22"/>
        <v>0</v>
      </c>
      <c r="CK157">
        <f t="shared" si="22"/>
        <v>0</v>
      </c>
      <c r="CL157">
        <f t="shared" si="22"/>
        <v>8918000</v>
      </c>
      <c r="CM157">
        <f t="shared" si="22"/>
        <v>0</v>
      </c>
      <c r="CN157">
        <f t="shared" si="22"/>
        <v>0</v>
      </c>
      <c r="CO157">
        <f t="shared" si="22"/>
        <v>0</v>
      </c>
      <c r="CP157">
        <f t="shared" si="22"/>
        <v>0</v>
      </c>
      <c r="CQ157">
        <f t="shared" si="22"/>
        <v>0</v>
      </c>
      <c r="CR157">
        <f t="shared" si="22"/>
        <v>0</v>
      </c>
      <c r="CS157">
        <f t="shared" ref="CS157:DH157" si="23">CS8</f>
        <v>0</v>
      </c>
      <c r="CT157">
        <f t="shared" si="23"/>
        <v>0</v>
      </c>
      <c r="CU157">
        <f t="shared" si="23"/>
        <v>0</v>
      </c>
      <c r="CV157">
        <f t="shared" si="23"/>
        <v>0</v>
      </c>
      <c r="CW157">
        <f t="shared" si="23"/>
        <v>0</v>
      </c>
      <c r="CX157">
        <f t="shared" si="23"/>
        <v>0</v>
      </c>
      <c r="CY157">
        <f t="shared" si="23"/>
        <v>0</v>
      </c>
      <c r="CZ157">
        <f t="shared" si="23"/>
        <v>0</v>
      </c>
      <c r="DA157">
        <f t="shared" si="23"/>
        <v>0</v>
      </c>
      <c r="DB157">
        <f t="shared" si="23"/>
        <v>0</v>
      </c>
      <c r="DC157">
        <f t="shared" si="23"/>
        <v>0</v>
      </c>
      <c r="DD157">
        <f t="shared" si="23"/>
        <v>0</v>
      </c>
      <c r="DE157">
        <f t="shared" si="23"/>
        <v>222</v>
      </c>
      <c r="DF157" t="str">
        <f t="shared" si="23"/>
        <v>Instituto Nacional de Innovación Agropecuaria y Forestal</v>
      </c>
      <c r="DG157">
        <f t="shared" si="23"/>
        <v>851877.12</v>
      </c>
      <c r="DH157">
        <f t="shared" si="23"/>
        <v>0</v>
      </c>
    </row>
    <row r="158" spans="1:115">
      <c r="A158">
        <f t="shared" ref="A158:AF158" si="24">A9</f>
        <v>20</v>
      </c>
      <c r="B158" t="str">
        <f t="shared" si="24"/>
        <v>Ministerio de Defensa</v>
      </c>
      <c r="C158">
        <f t="shared" si="24"/>
        <v>0</v>
      </c>
      <c r="D158">
        <f t="shared" si="24"/>
        <v>0</v>
      </c>
      <c r="E158">
        <f t="shared" si="24"/>
        <v>0</v>
      </c>
      <c r="F158">
        <f t="shared" si="24"/>
        <v>0</v>
      </c>
      <c r="G158">
        <f t="shared" si="24"/>
        <v>0</v>
      </c>
      <c r="H158">
        <f t="shared" si="24"/>
        <v>244615.95</v>
      </c>
      <c r="I158">
        <f t="shared" si="24"/>
        <v>0</v>
      </c>
      <c r="J158">
        <f t="shared" si="24"/>
        <v>51971.14</v>
      </c>
      <c r="K158">
        <f t="shared" si="24"/>
        <v>0</v>
      </c>
      <c r="L158">
        <f t="shared" si="24"/>
        <v>123479.85999999999</v>
      </c>
      <c r="M158">
        <f t="shared" si="24"/>
        <v>0</v>
      </c>
      <c r="N158">
        <f t="shared" si="24"/>
        <v>0</v>
      </c>
      <c r="O158">
        <f t="shared" si="24"/>
        <v>0</v>
      </c>
      <c r="P158">
        <f t="shared" si="24"/>
        <v>0</v>
      </c>
      <c r="Q158">
        <f t="shared" si="24"/>
        <v>0</v>
      </c>
      <c r="R158">
        <f t="shared" si="24"/>
        <v>0</v>
      </c>
      <c r="S158">
        <f t="shared" si="24"/>
        <v>0</v>
      </c>
      <c r="T158">
        <f t="shared" si="24"/>
        <v>0</v>
      </c>
      <c r="U158">
        <f t="shared" si="24"/>
        <v>0</v>
      </c>
      <c r="V158">
        <f t="shared" si="24"/>
        <v>0</v>
      </c>
      <c r="W158">
        <f t="shared" si="24"/>
        <v>0</v>
      </c>
      <c r="X158">
        <f t="shared" si="24"/>
        <v>0</v>
      </c>
      <c r="Y158">
        <f t="shared" si="24"/>
        <v>0</v>
      </c>
      <c r="Z158">
        <f t="shared" si="24"/>
        <v>0</v>
      </c>
      <c r="AA158">
        <f t="shared" si="24"/>
        <v>0</v>
      </c>
      <c r="AB158" t="str">
        <f t="shared" si="24"/>
        <v>99 - 03</v>
      </c>
      <c r="AC158" t="str">
        <f t="shared" si="24"/>
        <v>Dirección General de Crédito Público</v>
      </c>
      <c r="AD158">
        <f t="shared" si="24"/>
        <v>79559047.359999999</v>
      </c>
      <c r="AE158">
        <f t="shared" si="24"/>
        <v>0</v>
      </c>
      <c r="AF158">
        <f t="shared" si="24"/>
        <v>0</v>
      </c>
      <c r="AG158">
        <f t="shared" ref="AG158:BL158" si="25">AG9</f>
        <v>0</v>
      </c>
      <c r="AH158">
        <f t="shared" si="25"/>
        <v>7275547.9299999997</v>
      </c>
      <c r="AI158">
        <f t="shared" si="25"/>
        <v>0</v>
      </c>
      <c r="AJ158">
        <f t="shared" si="25"/>
        <v>91201977.859999999</v>
      </c>
      <c r="AK158">
        <f t="shared" si="25"/>
        <v>0</v>
      </c>
      <c r="AL158">
        <f t="shared" si="25"/>
        <v>111805950.82999998</v>
      </c>
      <c r="AM158">
        <f t="shared" si="25"/>
        <v>680021886.61000001</v>
      </c>
      <c r="AN158">
        <f t="shared" si="25"/>
        <v>0</v>
      </c>
      <c r="AO158">
        <f t="shared" si="25"/>
        <v>0</v>
      </c>
      <c r="AP158">
        <f t="shared" si="25"/>
        <v>0</v>
      </c>
      <c r="AQ158">
        <f t="shared" si="25"/>
        <v>0</v>
      </c>
      <c r="AR158">
        <f t="shared" si="25"/>
        <v>0</v>
      </c>
      <c r="AS158">
        <f t="shared" si="25"/>
        <v>0</v>
      </c>
      <c r="AT158">
        <f t="shared" si="25"/>
        <v>0</v>
      </c>
      <c r="AU158">
        <f t="shared" si="25"/>
        <v>0</v>
      </c>
      <c r="AV158">
        <f t="shared" si="25"/>
        <v>0</v>
      </c>
      <c r="AW158">
        <f t="shared" si="25"/>
        <v>0</v>
      </c>
      <c r="AX158">
        <f t="shared" si="25"/>
        <v>0</v>
      </c>
      <c r="AY158">
        <f t="shared" si="25"/>
        <v>0</v>
      </c>
      <c r="AZ158">
        <f t="shared" si="25"/>
        <v>0</v>
      </c>
      <c r="BA158">
        <f t="shared" si="25"/>
        <v>0</v>
      </c>
      <c r="BB158">
        <f t="shared" si="25"/>
        <v>0</v>
      </c>
      <c r="BC158">
        <f t="shared" si="25"/>
        <v>46</v>
      </c>
      <c r="BD158" t="str">
        <f t="shared" si="25"/>
        <v>Ministerio de Salud y Deportes</v>
      </c>
      <c r="BE158">
        <f t="shared" si="25"/>
        <v>0</v>
      </c>
      <c r="BF158">
        <f t="shared" si="25"/>
        <v>0</v>
      </c>
      <c r="BG158">
        <f t="shared" si="25"/>
        <v>0</v>
      </c>
      <c r="BH158">
        <f t="shared" si="25"/>
        <v>556540.96</v>
      </c>
      <c r="BI158">
        <f t="shared" si="25"/>
        <v>0</v>
      </c>
      <c r="BJ158">
        <f t="shared" si="25"/>
        <v>0</v>
      </c>
      <c r="BK158">
        <f t="shared" si="25"/>
        <v>0</v>
      </c>
      <c r="BL158">
        <f t="shared" si="25"/>
        <v>8918000</v>
      </c>
      <c r="BM158">
        <f t="shared" ref="BM158:CR158" si="26">BM9</f>
        <v>0</v>
      </c>
      <c r="BN158">
        <f t="shared" si="26"/>
        <v>0</v>
      </c>
      <c r="BO158">
        <f t="shared" si="26"/>
        <v>0</v>
      </c>
      <c r="BP158">
        <f t="shared" si="26"/>
        <v>0</v>
      </c>
      <c r="BQ158">
        <f t="shared" si="26"/>
        <v>0</v>
      </c>
      <c r="BR158">
        <f t="shared" si="26"/>
        <v>0</v>
      </c>
      <c r="BS158">
        <f t="shared" si="26"/>
        <v>0</v>
      </c>
      <c r="BT158">
        <f t="shared" si="26"/>
        <v>0</v>
      </c>
      <c r="BU158">
        <f t="shared" si="26"/>
        <v>0</v>
      </c>
      <c r="BV158">
        <f t="shared" si="26"/>
        <v>0</v>
      </c>
      <c r="BW158">
        <f t="shared" si="26"/>
        <v>0</v>
      </c>
      <c r="BX158">
        <f t="shared" si="26"/>
        <v>0</v>
      </c>
      <c r="BY158">
        <f t="shared" si="26"/>
        <v>0</v>
      </c>
      <c r="BZ158">
        <f t="shared" si="26"/>
        <v>0</v>
      </c>
      <c r="CA158">
        <f t="shared" si="26"/>
        <v>0</v>
      </c>
      <c r="CB158">
        <f t="shared" si="26"/>
        <v>0</v>
      </c>
      <c r="CC158">
        <f t="shared" si="26"/>
        <v>0</v>
      </c>
      <c r="CD158">
        <f t="shared" si="26"/>
        <v>86</v>
      </c>
      <c r="CE158" t="str">
        <f t="shared" si="26"/>
        <v>Ministerio de Medio Ambiente y Agua</v>
      </c>
      <c r="CF158">
        <f t="shared" si="26"/>
        <v>0</v>
      </c>
      <c r="CG158">
        <f t="shared" si="26"/>
        <v>0</v>
      </c>
      <c r="CH158">
        <f t="shared" si="26"/>
        <v>1514634.835</v>
      </c>
      <c r="CI158">
        <f t="shared" si="26"/>
        <v>0</v>
      </c>
      <c r="CJ158">
        <f t="shared" si="26"/>
        <v>0</v>
      </c>
      <c r="CK158">
        <f t="shared" si="26"/>
        <v>0</v>
      </c>
      <c r="CL158">
        <f t="shared" si="26"/>
        <v>0</v>
      </c>
      <c r="CM158">
        <f t="shared" si="26"/>
        <v>0</v>
      </c>
      <c r="CN158">
        <f t="shared" si="26"/>
        <v>42003709.959400006</v>
      </c>
      <c r="CO158">
        <f t="shared" si="26"/>
        <v>0</v>
      </c>
      <c r="CP158">
        <f t="shared" si="26"/>
        <v>0</v>
      </c>
      <c r="CQ158">
        <f t="shared" si="26"/>
        <v>0</v>
      </c>
      <c r="CR158">
        <f t="shared" si="26"/>
        <v>0</v>
      </c>
      <c r="CS158">
        <f t="shared" ref="CS158:DH158" si="27">CS9</f>
        <v>0</v>
      </c>
      <c r="CT158">
        <f t="shared" si="27"/>
        <v>0</v>
      </c>
      <c r="CU158">
        <f t="shared" si="27"/>
        <v>0</v>
      </c>
      <c r="CV158">
        <f t="shared" si="27"/>
        <v>0</v>
      </c>
      <c r="CW158">
        <f t="shared" si="27"/>
        <v>0</v>
      </c>
      <c r="CX158">
        <f t="shared" si="27"/>
        <v>0</v>
      </c>
      <c r="CY158">
        <f t="shared" si="27"/>
        <v>0</v>
      </c>
      <c r="CZ158">
        <f t="shared" si="27"/>
        <v>0</v>
      </c>
      <c r="DA158">
        <f t="shared" si="27"/>
        <v>0</v>
      </c>
      <c r="DB158">
        <f t="shared" si="27"/>
        <v>0</v>
      </c>
      <c r="DC158">
        <f t="shared" si="27"/>
        <v>0</v>
      </c>
      <c r="DD158">
        <f t="shared" si="27"/>
        <v>0</v>
      </c>
      <c r="DE158">
        <f t="shared" si="27"/>
        <v>591</v>
      </c>
      <c r="DF158" t="str">
        <f t="shared" si="27"/>
        <v>Empresa Estatal de Transporte por Cable "Mi teleférico"</v>
      </c>
      <c r="DG158">
        <f t="shared" si="27"/>
        <v>2841383</v>
      </c>
      <c r="DH158">
        <f t="shared" si="27"/>
        <v>0</v>
      </c>
    </row>
    <row r="159" spans="1:115">
      <c r="A159">
        <f t="shared" ref="A159:AF159" si="28">A10</f>
        <v>25</v>
      </c>
      <c r="B159" t="str">
        <f t="shared" si="28"/>
        <v>Ministerio de la Presidencia</v>
      </c>
      <c r="C159">
        <f t="shared" si="28"/>
        <v>0</v>
      </c>
      <c r="D159">
        <f t="shared" si="28"/>
        <v>3321.8</v>
      </c>
      <c r="E159">
        <f t="shared" si="28"/>
        <v>0</v>
      </c>
      <c r="F159">
        <f t="shared" si="28"/>
        <v>0</v>
      </c>
      <c r="G159">
        <f t="shared" si="28"/>
        <v>0</v>
      </c>
      <c r="H159">
        <f t="shared" si="28"/>
        <v>182917.02000000005</v>
      </c>
      <c r="I159">
        <f t="shared" si="28"/>
        <v>0</v>
      </c>
      <c r="J159">
        <f t="shared" si="28"/>
        <v>36005.030000000006</v>
      </c>
      <c r="K159">
        <f t="shared" si="28"/>
        <v>0</v>
      </c>
      <c r="L159">
        <f t="shared" si="28"/>
        <v>307119.15999999997</v>
      </c>
      <c r="M159">
        <f t="shared" si="28"/>
        <v>0</v>
      </c>
      <c r="N159">
        <f t="shared" si="28"/>
        <v>0</v>
      </c>
      <c r="O159">
        <f t="shared" si="28"/>
        <v>0</v>
      </c>
      <c r="P159">
        <f t="shared" si="28"/>
        <v>0</v>
      </c>
      <c r="Q159">
        <f t="shared" si="28"/>
        <v>0</v>
      </c>
      <c r="R159">
        <f t="shared" si="28"/>
        <v>0</v>
      </c>
      <c r="S159">
        <f t="shared" si="28"/>
        <v>0</v>
      </c>
      <c r="T159">
        <f t="shared" si="28"/>
        <v>0</v>
      </c>
      <c r="U159">
        <f t="shared" si="28"/>
        <v>0</v>
      </c>
      <c r="V159">
        <f t="shared" si="28"/>
        <v>0</v>
      </c>
      <c r="W159">
        <f t="shared" si="28"/>
        <v>0</v>
      </c>
      <c r="X159">
        <f t="shared" si="28"/>
        <v>0</v>
      </c>
      <c r="Y159">
        <f t="shared" si="28"/>
        <v>0</v>
      </c>
      <c r="Z159">
        <f t="shared" si="28"/>
        <v>0</v>
      </c>
      <c r="AA159">
        <f t="shared" si="28"/>
        <v>0</v>
      </c>
      <c r="AB159">
        <f t="shared" si="28"/>
        <v>291</v>
      </c>
      <c r="AC159" t="str">
        <f t="shared" si="28"/>
        <v>Administradora Boliviana de Carreteras</v>
      </c>
      <c r="AD159">
        <f t="shared" si="28"/>
        <v>0</v>
      </c>
      <c r="AE159">
        <f t="shared" si="28"/>
        <v>105731519.81</v>
      </c>
      <c r="AF159">
        <f t="shared" si="28"/>
        <v>0</v>
      </c>
      <c r="AG159">
        <f t="shared" ref="AG159:BL159" si="29">AG10</f>
        <v>13984743.040000001</v>
      </c>
      <c r="AH159">
        <f t="shared" si="29"/>
        <v>0</v>
      </c>
      <c r="AI159">
        <f t="shared" si="29"/>
        <v>128079796.00999999</v>
      </c>
      <c r="AJ159">
        <f t="shared" si="29"/>
        <v>0</v>
      </c>
      <c r="AK159">
        <f t="shared" si="29"/>
        <v>50798131.450000003</v>
      </c>
      <c r="AL159">
        <f t="shared" si="29"/>
        <v>0</v>
      </c>
      <c r="AM159">
        <f t="shared" si="29"/>
        <v>79678900</v>
      </c>
      <c r="AN159">
        <f t="shared" si="29"/>
        <v>0</v>
      </c>
      <c r="AO159">
        <f t="shared" si="29"/>
        <v>0</v>
      </c>
      <c r="AP159">
        <f t="shared" si="29"/>
        <v>0</v>
      </c>
      <c r="AQ159">
        <f t="shared" si="29"/>
        <v>0</v>
      </c>
      <c r="AR159">
        <f t="shared" si="29"/>
        <v>0</v>
      </c>
      <c r="AS159">
        <f t="shared" si="29"/>
        <v>0</v>
      </c>
      <c r="AT159">
        <f t="shared" si="29"/>
        <v>0</v>
      </c>
      <c r="AU159">
        <f t="shared" si="29"/>
        <v>0</v>
      </c>
      <c r="AV159">
        <f t="shared" si="29"/>
        <v>0</v>
      </c>
      <c r="AW159">
        <f t="shared" si="29"/>
        <v>0</v>
      </c>
      <c r="AX159">
        <f t="shared" si="29"/>
        <v>0</v>
      </c>
      <c r="AY159">
        <f t="shared" si="29"/>
        <v>0</v>
      </c>
      <c r="AZ159">
        <f t="shared" si="29"/>
        <v>0</v>
      </c>
      <c r="BA159">
        <f t="shared" si="29"/>
        <v>0</v>
      </c>
      <c r="BB159">
        <f t="shared" si="29"/>
        <v>0</v>
      </c>
      <c r="BC159">
        <f t="shared" si="29"/>
        <v>287</v>
      </c>
      <c r="BD159" t="str">
        <f t="shared" si="29"/>
        <v>Fondo Nacional de Inversión Productiva y Social</v>
      </c>
      <c r="BE159">
        <f t="shared" si="29"/>
        <v>0</v>
      </c>
      <c r="BF159">
        <f t="shared" si="29"/>
        <v>0</v>
      </c>
      <c r="BG159">
        <f t="shared" si="29"/>
        <v>0</v>
      </c>
      <c r="BH159">
        <f t="shared" si="29"/>
        <v>0</v>
      </c>
      <c r="BI159">
        <f t="shared" si="29"/>
        <v>0</v>
      </c>
      <c r="BJ159">
        <f t="shared" si="29"/>
        <v>0</v>
      </c>
      <c r="BK159">
        <f t="shared" si="29"/>
        <v>0</v>
      </c>
      <c r="BL159">
        <f t="shared" si="29"/>
        <v>0</v>
      </c>
      <c r="BM159">
        <f t="shared" ref="BM159:CR159" si="30">BM10</f>
        <v>44286</v>
      </c>
      <c r="BN159">
        <f t="shared" si="30"/>
        <v>0</v>
      </c>
      <c r="BO159">
        <f t="shared" si="30"/>
        <v>0</v>
      </c>
      <c r="BP159">
        <f t="shared" si="30"/>
        <v>0</v>
      </c>
      <c r="BQ159">
        <f t="shared" si="30"/>
        <v>0</v>
      </c>
      <c r="BR159">
        <f t="shared" si="30"/>
        <v>0</v>
      </c>
      <c r="BS159">
        <f t="shared" si="30"/>
        <v>0</v>
      </c>
      <c r="BT159">
        <f t="shared" si="30"/>
        <v>0</v>
      </c>
      <c r="BU159">
        <f t="shared" si="30"/>
        <v>0</v>
      </c>
      <c r="BV159">
        <f t="shared" si="30"/>
        <v>0</v>
      </c>
      <c r="BW159">
        <f t="shared" si="30"/>
        <v>0</v>
      </c>
      <c r="BX159">
        <f t="shared" si="30"/>
        <v>0</v>
      </c>
      <c r="BY159">
        <f t="shared" si="30"/>
        <v>0</v>
      </c>
      <c r="BZ159">
        <f t="shared" si="30"/>
        <v>0</v>
      </c>
      <c r="CA159">
        <f t="shared" si="30"/>
        <v>0</v>
      </c>
      <c r="CB159">
        <f t="shared" si="30"/>
        <v>0</v>
      </c>
      <c r="CC159">
        <f t="shared" si="30"/>
        <v>0</v>
      </c>
      <c r="CD159">
        <f t="shared" si="30"/>
        <v>253</v>
      </c>
      <c r="CE159" t="str">
        <f t="shared" si="30"/>
        <v>Entidad Ejecutora de Medio Ambiente y Agua</v>
      </c>
      <c r="CF159">
        <f t="shared" si="30"/>
        <v>0</v>
      </c>
      <c r="CG159">
        <f t="shared" si="30"/>
        <v>0</v>
      </c>
      <c r="CH159">
        <f t="shared" si="30"/>
        <v>0</v>
      </c>
      <c r="CI159">
        <f t="shared" si="30"/>
        <v>0</v>
      </c>
      <c r="CJ159">
        <f t="shared" si="30"/>
        <v>15054482.66</v>
      </c>
      <c r="CK159">
        <f t="shared" si="30"/>
        <v>0</v>
      </c>
      <c r="CL159">
        <f t="shared" si="30"/>
        <v>8232000</v>
      </c>
      <c r="CM159">
        <f t="shared" si="30"/>
        <v>0</v>
      </c>
      <c r="CN159">
        <f t="shared" si="30"/>
        <v>0</v>
      </c>
      <c r="CO159">
        <f t="shared" si="30"/>
        <v>0</v>
      </c>
      <c r="CP159">
        <f t="shared" si="30"/>
        <v>0</v>
      </c>
      <c r="CQ159">
        <f t="shared" si="30"/>
        <v>0</v>
      </c>
      <c r="CR159">
        <f t="shared" si="30"/>
        <v>0</v>
      </c>
      <c r="CS159">
        <f t="shared" ref="CS159:DH159" si="31">CS10</f>
        <v>0</v>
      </c>
      <c r="CT159">
        <f t="shared" si="31"/>
        <v>0</v>
      </c>
      <c r="CU159">
        <f t="shared" si="31"/>
        <v>0</v>
      </c>
      <c r="CV159">
        <f t="shared" si="31"/>
        <v>0</v>
      </c>
      <c r="CW159">
        <f t="shared" si="31"/>
        <v>0</v>
      </c>
      <c r="CX159">
        <f t="shared" si="31"/>
        <v>0</v>
      </c>
      <c r="CY159">
        <f t="shared" si="31"/>
        <v>0</v>
      </c>
      <c r="CZ159">
        <f t="shared" si="31"/>
        <v>0</v>
      </c>
      <c r="DA159">
        <f t="shared" si="31"/>
        <v>0</v>
      </c>
      <c r="DB159">
        <f t="shared" si="31"/>
        <v>0</v>
      </c>
      <c r="DC159">
        <f t="shared" si="31"/>
        <v>0</v>
      </c>
      <c r="DD159">
        <f t="shared" si="31"/>
        <v>0</v>
      </c>
      <c r="DE159">
        <f t="shared" si="31"/>
        <v>670</v>
      </c>
      <c r="DF159" t="str">
        <f t="shared" si="31"/>
        <v>Órgano Electoral Plurinacional</v>
      </c>
      <c r="DG159">
        <f t="shared" si="31"/>
        <v>1374888.5</v>
      </c>
      <c r="DH159">
        <f t="shared" si="31"/>
        <v>0</v>
      </c>
    </row>
    <row r="160" spans="1:115">
      <c r="A160">
        <f t="shared" ref="A160:AF160" si="32">A11</f>
        <v>35</v>
      </c>
      <c r="B160" t="str">
        <f t="shared" si="32"/>
        <v>Ministerio de Economía y Finanzas Públicas</v>
      </c>
      <c r="C160">
        <f t="shared" si="32"/>
        <v>0</v>
      </c>
      <c r="D160">
        <f t="shared" si="32"/>
        <v>4286.9799999999996</v>
      </c>
      <c r="E160">
        <f t="shared" si="32"/>
        <v>0</v>
      </c>
      <c r="F160">
        <f t="shared" si="32"/>
        <v>0</v>
      </c>
      <c r="G160">
        <f t="shared" si="32"/>
        <v>0</v>
      </c>
      <c r="H160">
        <f t="shared" si="32"/>
        <v>148630.44</v>
      </c>
      <c r="I160">
        <f t="shared" si="32"/>
        <v>0</v>
      </c>
      <c r="J160">
        <f t="shared" si="32"/>
        <v>12844.02</v>
      </c>
      <c r="K160">
        <f t="shared" si="32"/>
        <v>0</v>
      </c>
      <c r="L160">
        <f t="shared" si="32"/>
        <v>73489.989999999991</v>
      </c>
      <c r="M160">
        <f t="shared" si="32"/>
        <v>0</v>
      </c>
      <c r="N160">
        <f t="shared" si="32"/>
        <v>0</v>
      </c>
      <c r="O160">
        <f t="shared" si="32"/>
        <v>0</v>
      </c>
      <c r="P160">
        <f t="shared" si="32"/>
        <v>0</v>
      </c>
      <c r="Q160">
        <f t="shared" si="32"/>
        <v>0</v>
      </c>
      <c r="R160">
        <f t="shared" si="32"/>
        <v>0</v>
      </c>
      <c r="S160">
        <f t="shared" si="32"/>
        <v>0</v>
      </c>
      <c r="T160">
        <f t="shared" si="32"/>
        <v>0</v>
      </c>
      <c r="U160">
        <f t="shared" si="32"/>
        <v>0</v>
      </c>
      <c r="V160">
        <f t="shared" si="32"/>
        <v>0</v>
      </c>
      <c r="W160">
        <f t="shared" si="32"/>
        <v>0</v>
      </c>
      <c r="X160">
        <f t="shared" si="32"/>
        <v>0</v>
      </c>
      <c r="Y160">
        <f t="shared" si="32"/>
        <v>0</v>
      </c>
      <c r="Z160">
        <f t="shared" si="32"/>
        <v>0</v>
      </c>
      <c r="AA160">
        <f t="shared" si="32"/>
        <v>0</v>
      </c>
      <c r="AB160">
        <f t="shared" si="32"/>
        <v>513</v>
      </c>
      <c r="AC160" t="str">
        <f t="shared" si="32"/>
        <v>Yacimientos Petrolíferos Fiscales Bolivianos</v>
      </c>
      <c r="AD160">
        <f t="shared" si="32"/>
        <v>0</v>
      </c>
      <c r="AE160">
        <f t="shared" si="32"/>
        <v>5354584.9399999995</v>
      </c>
      <c r="AF160">
        <f t="shared" si="32"/>
        <v>0</v>
      </c>
      <c r="AG160">
        <f t="shared" ref="AG160:BL160" si="33">AG11</f>
        <v>429478.39</v>
      </c>
      <c r="AH160">
        <f t="shared" si="33"/>
        <v>0</v>
      </c>
      <c r="AI160">
        <f t="shared" si="33"/>
        <v>429478.39</v>
      </c>
      <c r="AJ160">
        <f t="shared" si="33"/>
        <v>0</v>
      </c>
      <c r="AK160">
        <f t="shared" si="33"/>
        <v>441449.09</v>
      </c>
      <c r="AL160">
        <f t="shared" si="33"/>
        <v>0</v>
      </c>
      <c r="AM160">
        <f t="shared" si="33"/>
        <v>246382183.42999998</v>
      </c>
      <c r="AN160">
        <f t="shared" si="33"/>
        <v>0</v>
      </c>
      <c r="AO160">
        <f t="shared" si="33"/>
        <v>0</v>
      </c>
      <c r="AP160">
        <f t="shared" si="33"/>
        <v>0</v>
      </c>
      <c r="AQ160">
        <f t="shared" si="33"/>
        <v>0</v>
      </c>
      <c r="AR160">
        <f t="shared" si="33"/>
        <v>0</v>
      </c>
      <c r="AS160">
        <f t="shared" si="33"/>
        <v>0</v>
      </c>
      <c r="AT160">
        <f t="shared" si="33"/>
        <v>0</v>
      </c>
      <c r="AU160">
        <f t="shared" si="33"/>
        <v>0</v>
      </c>
      <c r="AV160">
        <f t="shared" si="33"/>
        <v>0</v>
      </c>
      <c r="AW160">
        <f t="shared" si="33"/>
        <v>0</v>
      </c>
      <c r="AX160">
        <f t="shared" si="33"/>
        <v>0</v>
      </c>
      <c r="AY160">
        <f t="shared" si="33"/>
        <v>0</v>
      </c>
      <c r="AZ160">
        <f t="shared" si="33"/>
        <v>0</v>
      </c>
      <c r="BA160">
        <f t="shared" si="33"/>
        <v>0</v>
      </c>
      <c r="BB160">
        <f t="shared" si="33"/>
        <v>0</v>
      </c>
      <c r="BC160">
        <f t="shared" si="33"/>
        <v>253</v>
      </c>
      <c r="BD160" t="str">
        <f t="shared" si="33"/>
        <v>Entidad Ejecutora de Medio Ambiente y Agua</v>
      </c>
      <c r="BE160">
        <f t="shared" si="33"/>
        <v>0</v>
      </c>
      <c r="BF160">
        <f t="shared" si="33"/>
        <v>0</v>
      </c>
      <c r="BG160">
        <f t="shared" si="33"/>
        <v>66186.720000000001</v>
      </c>
      <c r="BH160">
        <f t="shared" si="33"/>
        <v>0</v>
      </c>
      <c r="BI160">
        <f t="shared" si="33"/>
        <v>261275.09</v>
      </c>
      <c r="BJ160">
        <f t="shared" si="33"/>
        <v>15054482.66</v>
      </c>
      <c r="BK160">
        <f t="shared" si="33"/>
        <v>0</v>
      </c>
      <c r="BL160">
        <f t="shared" si="33"/>
        <v>8232000</v>
      </c>
      <c r="BM160">
        <f t="shared" ref="BM160:CR160" si="34">BM11</f>
        <v>0</v>
      </c>
      <c r="BN160">
        <f t="shared" si="34"/>
        <v>0</v>
      </c>
      <c r="BO160">
        <f t="shared" si="34"/>
        <v>0</v>
      </c>
      <c r="BP160">
        <f t="shared" si="34"/>
        <v>0</v>
      </c>
      <c r="BQ160">
        <f t="shared" si="34"/>
        <v>0</v>
      </c>
      <c r="BR160">
        <f t="shared" si="34"/>
        <v>0</v>
      </c>
      <c r="BS160">
        <f t="shared" si="34"/>
        <v>0</v>
      </c>
      <c r="BT160">
        <f t="shared" si="34"/>
        <v>0</v>
      </c>
      <c r="BU160">
        <f t="shared" si="34"/>
        <v>0</v>
      </c>
      <c r="BV160">
        <f t="shared" si="34"/>
        <v>0</v>
      </c>
      <c r="BW160">
        <f t="shared" si="34"/>
        <v>0</v>
      </c>
      <c r="BX160">
        <f t="shared" si="34"/>
        <v>0</v>
      </c>
      <c r="BY160">
        <f t="shared" si="34"/>
        <v>0</v>
      </c>
      <c r="BZ160">
        <f t="shared" si="34"/>
        <v>0</v>
      </c>
      <c r="CA160">
        <f t="shared" si="34"/>
        <v>0</v>
      </c>
      <c r="CB160">
        <f t="shared" si="34"/>
        <v>0</v>
      </c>
      <c r="CC160">
        <f t="shared" si="34"/>
        <v>0</v>
      </c>
      <c r="CD160">
        <f t="shared" si="34"/>
        <v>206</v>
      </c>
      <c r="CE160" t="str">
        <f t="shared" si="34"/>
        <v>Instituto Nacional de Estadística</v>
      </c>
      <c r="CF160">
        <f t="shared" si="34"/>
        <v>0</v>
      </c>
      <c r="CG160">
        <f t="shared" si="34"/>
        <v>0</v>
      </c>
      <c r="CH160">
        <f t="shared" si="34"/>
        <v>0</v>
      </c>
      <c r="CI160">
        <f t="shared" si="34"/>
        <v>0</v>
      </c>
      <c r="CJ160">
        <f t="shared" si="34"/>
        <v>0</v>
      </c>
      <c r="CK160">
        <f t="shared" si="34"/>
        <v>0</v>
      </c>
      <c r="CL160">
        <f t="shared" si="34"/>
        <v>0</v>
      </c>
      <c r="CM160">
        <f t="shared" si="34"/>
        <v>0</v>
      </c>
      <c r="CN160">
        <f t="shared" si="34"/>
        <v>5145000</v>
      </c>
      <c r="CO160">
        <f t="shared" si="34"/>
        <v>0</v>
      </c>
      <c r="CP160">
        <f t="shared" si="34"/>
        <v>0</v>
      </c>
      <c r="CQ160">
        <f t="shared" si="34"/>
        <v>0</v>
      </c>
      <c r="CR160">
        <f t="shared" si="34"/>
        <v>0</v>
      </c>
      <c r="CS160">
        <f t="shared" ref="CS160:DH160" si="35">CS11</f>
        <v>0</v>
      </c>
      <c r="CT160">
        <f t="shared" si="35"/>
        <v>0</v>
      </c>
      <c r="CU160">
        <f t="shared" si="35"/>
        <v>0</v>
      </c>
      <c r="CV160">
        <f t="shared" si="35"/>
        <v>0</v>
      </c>
      <c r="CW160">
        <f t="shared" si="35"/>
        <v>0</v>
      </c>
      <c r="CX160">
        <f t="shared" si="35"/>
        <v>0</v>
      </c>
      <c r="CY160">
        <f t="shared" si="35"/>
        <v>0</v>
      </c>
      <c r="CZ160">
        <f t="shared" si="35"/>
        <v>0</v>
      </c>
      <c r="DA160">
        <f t="shared" si="35"/>
        <v>0</v>
      </c>
      <c r="DB160">
        <f t="shared" si="35"/>
        <v>0</v>
      </c>
      <c r="DC160">
        <f t="shared" si="35"/>
        <v>0</v>
      </c>
      <c r="DD160">
        <f t="shared" si="35"/>
        <v>0</v>
      </c>
      <c r="DE160">
        <f t="shared" si="35"/>
        <v>25</v>
      </c>
      <c r="DF160" t="str">
        <f t="shared" si="35"/>
        <v>Ministerio de la Presidencia</v>
      </c>
      <c r="DG160">
        <f t="shared" si="35"/>
        <v>319897.42</v>
      </c>
      <c r="DH160">
        <f t="shared" si="35"/>
        <v>0</v>
      </c>
    </row>
    <row r="161" spans="1:112">
      <c r="A161">
        <f t="shared" ref="A161:AF161" si="36">A12</f>
        <v>41</v>
      </c>
      <c r="B161" t="str">
        <f t="shared" si="36"/>
        <v>Ministerio de Desarrollo Productivo y Economía Plural</v>
      </c>
      <c r="C161">
        <f t="shared" si="36"/>
        <v>0</v>
      </c>
      <c r="D161">
        <f t="shared" si="36"/>
        <v>0</v>
      </c>
      <c r="E161">
        <f t="shared" si="36"/>
        <v>0</v>
      </c>
      <c r="F161">
        <f t="shared" si="36"/>
        <v>0</v>
      </c>
      <c r="G161">
        <f t="shared" si="36"/>
        <v>0</v>
      </c>
      <c r="H161">
        <f t="shared" si="36"/>
        <v>16773.419999999998</v>
      </c>
      <c r="I161">
        <f t="shared" si="36"/>
        <v>1109.1500000000001</v>
      </c>
      <c r="J161">
        <f t="shared" si="36"/>
        <v>24573.89</v>
      </c>
      <c r="K161">
        <f t="shared" si="36"/>
        <v>0</v>
      </c>
      <c r="L161">
        <f t="shared" si="36"/>
        <v>590039.13</v>
      </c>
      <c r="M161">
        <f t="shared" si="36"/>
        <v>0</v>
      </c>
      <c r="N161">
        <f t="shared" si="36"/>
        <v>0</v>
      </c>
      <c r="O161">
        <f t="shared" si="36"/>
        <v>0</v>
      </c>
      <c r="P161">
        <f t="shared" si="36"/>
        <v>0</v>
      </c>
      <c r="Q161">
        <f t="shared" si="36"/>
        <v>0</v>
      </c>
      <c r="R161">
        <f t="shared" si="36"/>
        <v>0</v>
      </c>
      <c r="S161">
        <f t="shared" si="36"/>
        <v>0</v>
      </c>
      <c r="T161">
        <f t="shared" si="36"/>
        <v>0</v>
      </c>
      <c r="U161">
        <f t="shared" si="36"/>
        <v>0</v>
      </c>
      <c r="V161">
        <f t="shared" si="36"/>
        <v>0</v>
      </c>
      <c r="W161">
        <f t="shared" si="36"/>
        <v>0</v>
      </c>
      <c r="X161">
        <f t="shared" si="36"/>
        <v>0</v>
      </c>
      <c r="Y161">
        <f t="shared" si="36"/>
        <v>0</v>
      </c>
      <c r="Z161">
        <f t="shared" si="36"/>
        <v>0</v>
      </c>
      <c r="AA161">
        <f t="shared" si="36"/>
        <v>0</v>
      </c>
      <c r="AB161">
        <f t="shared" si="36"/>
        <v>86</v>
      </c>
      <c r="AC161" t="str">
        <f t="shared" si="36"/>
        <v>Ministerio de Medio Ambiente y Agua</v>
      </c>
      <c r="AD161">
        <f t="shared" si="36"/>
        <v>0</v>
      </c>
      <c r="AE161">
        <f t="shared" si="36"/>
        <v>0</v>
      </c>
      <c r="AF161">
        <f t="shared" si="36"/>
        <v>120.06</v>
      </c>
      <c r="AG161">
        <f t="shared" ref="AG161:BL161" si="37">AG12</f>
        <v>16004078.229999999</v>
      </c>
      <c r="AH161">
        <f t="shared" si="37"/>
        <v>0</v>
      </c>
      <c r="AI161">
        <f t="shared" si="37"/>
        <v>0</v>
      </c>
      <c r="AJ161">
        <f t="shared" si="37"/>
        <v>60.03</v>
      </c>
      <c r="AK161">
        <f t="shared" si="37"/>
        <v>259822.5</v>
      </c>
      <c r="AL161">
        <f t="shared" si="37"/>
        <v>120.06</v>
      </c>
      <c r="AM161">
        <f t="shared" si="37"/>
        <v>42003780</v>
      </c>
      <c r="AN161">
        <f t="shared" si="37"/>
        <v>0</v>
      </c>
      <c r="AO161">
        <f t="shared" si="37"/>
        <v>0</v>
      </c>
      <c r="AP161">
        <f t="shared" si="37"/>
        <v>0</v>
      </c>
      <c r="AQ161">
        <f t="shared" si="37"/>
        <v>0</v>
      </c>
      <c r="AR161">
        <f t="shared" si="37"/>
        <v>0</v>
      </c>
      <c r="AS161">
        <f t="shared" si="37"/>
        <v>0</v>
      </c>
      <c r="AT161">
        <f t="shared" si="37"/>
        <v>0</v>
      </c>
      <c r="AU161">
        <f t="shared" si="37"/>
        <v>0</v>
      </c>
      <c r="AV161">
        <f t="shared" si="37"/>
        <v>0</v>
      </c>
      <c r="AW161">
        <f t="shared" si="37"/>
        <v>0</v>
      </c>
      <c r="AX161">
        <f t="shared" si="37"/>
        <v>0</v>
      </c>
      <c r="AY161">
        <f t="shared" si="37"/>
        <v>0</v>
      </c>
      <c r="AZ161">
        <f t="shared" si="37"/>
        <v>0</v>
      </c>
      <c r="BA161">
        <f t="shared" si="37"/>
        <v>0</v>
      </c>
      <c r="BB161">
        <f t="shared" si="37"/>
        <v>0</v>
      </c>
      <c r="BC161">
        <f t="shared" si="37"/>
        <v>41</v>
      </c>
      <c r="BD161" t="str">
        <f t="shared" si="37"/>
        <v>Ministerio de Desarrollo Productivo y Economía Plural</v>
      </c>
      <c r="BE161">
        <f t="shared" si="37"/>
        <v>0</v>
      </c>
      <c r="BF161">
        <f t="shared" si="37"/>
        <v>0</v>
      </c>
      <c r="BG161">
        <f t="shared" si="37"/>
        <v>0</v>
      </c>
      <c r="BH161">
        <f t="shared" si="37"/>
        <v>0</v>
      </c>
      <c r="BI161">
        <f t="shared" si="37"/>
        <v>0</v>
      </c>
      <c r="BJ161">
        <f t="shared" si="37"/>
        <v>0</v>
      </c>
      <c r="BK161">
        <f t="shared" si="37"/>
        <v>0</v>
      </c>
      <c r="BL161">
        <f t="shared" si="37"/>
        <v>0</v>
      </c>
      <c r="BM161">
        <f t="shared" ref="BM161:CR161" si="38">BM12</f>
        <v>0</v>
      </c>
      <c r="BN161">
        <f t="shared" si="38"/>
        <v>8754861</v>
      </c>
      <c r="BO161">
        <f t="shared" si="38"/>
        <v>0</v>
      </c>
      <c r="BP161">
        <f t="shared" si="38"/>
        <v>0</v>
      </c>
      <c r="BQ161">
        <f t="shared" si="38"/>
        <v>0</v>
      </c>
      <c r="BR161">
        <f t="shared" si="38"/>
        <v>0</v>
      </c>
      <c r="BS161">
        <f t="shared" si="38"/>
        <v>0</v>
      </c>
      <c r="BT161">
        <f t="shared" si="38"/>
        <v>0</v>
      </c>
      <c r="BU161">
        <f t="shared" si="38"/>
        <v>0</v>
      </c>
      <c r="BV161">
        <f t="shared" si="38"/>
        <v>0</v>
      </c>
      <c r="BW161">
        <f t="shared" si="38"/>
        <v>0</v>
      </c>
      <c r="BX161">
        <f t="shared" si="38"/>
        <v>0</v>
      </c>
      <c r="BY161">
        <f t="shared" si="38"/>
        <v>0</v>
      </c>
      <c r="BZ161">
        <f t="shared" si="38"/>
        <v>0</v>
      </c>
      <c r="CA161">
        <f t="shared" si="38"/>
        <v>0</v>
      </c>
      <c r="CB161">
        <f t="shared" si="38"/>
        <v>0</v>
      </c>
      <c r="CC161">
        <f t="shared" si="38"/>
        <v>0</v>
      </c>
      <c r="CD161">
        <f t="shared" si="38"/>
        <v>81</v>
      </c>
      <c r="CE161" t="str">
        <f t="shared" si="38"/>
        <v>Ministerio de Obras Públicas, Servicios y Vivienda</v>
      </c>
      <c r="CF161">
        <f t="shared" si="38"/>
        <v>0</v>
      </c>
      <c r="CG161">
        <f t="shared" si="38"/>
        <v>0</v>
      </c>
      <c r="CH161">
        <f t="shared" si="38"/>
        <v>0</v>
      </c>
      <c r="CI161">
        <f t="shared" si="38"/>
        <v>0</v>
      </c>
      <c r="CJ161">
        <f t="shared" si="38"/>
        <v>0</v>
      </c>
      <c r="CK161">
        <f t="shared" si="38"/>
        <v>0</v>
      </c>
      <c r="CL161">
        <f t="shared" si="38"/>
        <v>33717736.988600001</v>
      </c>
      <c r="CM161">
        <f t="shared" si="38"/>
        <v>0</v>
      </c>
      <c r="CN161">
        <f t="shared" si="38"/>
        <v>0</v>
      </c>
      <c r="CO161">
        <f t="shared" si="38"/>
        <v>0</v>
      </c>
      <c r="CP161">
        <f t="shared" si="38"/>
        <v>0</v>
      </c>
      <c r="CQ161">
        <f t="shared" si="38"/>
        <v>0</v>
      </c>
      <c r="CR161">
        <f t="shared" si="38"/>
        <v>0</v>
      </c>
      <c r="CS161">
        <f t="shared" ref="CS161:DH161" si="39">CS12</f>
        <v>0</v>
      </c>
      <c r="CT161">
        <f t="shared" si="39"/>
        <v>0</v>
      </c>
      <c r="CU161">
        <f t="shared" si="39"/>
        <v>0</v>
      </c>
      <c r="CV161">
        <f t="shared" si="39"/>
        <v>0</v>
      </c>
      <c r="CW161">
        <f t="shared" si="39"/>
        <v>0</v>
      </c>
      <c r="CX161">
        <f t="shared" si="39"/>
        <v>0</v>
      </c>
      <c r="CY161">
        <f t="shared" si="39"/>
        <v>0</v>
      </c>
      <c r="CZ161">
        <f t="shared" si="39"/>
        <v>0</v>
      </c>
      <c r="DA161">
        <f t="shared" si="39"/>
        <v>0</v>
      </c>
      <c r="DB161">
        <f t="shared" si="39"/>
        <v>0</v>
      </c>
      <c r="DC161">
        <f t="shared" si="39"/>
        <v>0</v>
      </c>
      <c r="DD161">
        <f t="shared" si="39"/>
        <v>0</v>
      </c>
      <c r="DE161">
        <f t="shared" si="39"/>
        <v>291</v>
      </c>
      <c r="DF161" t="str">
        <f t="shared" si="39"/>
        <v>Administradora Boliviana de Carreteras</v>
      </c>
      <c r="DG161">
        <f t="shared" si="39"/>
        <v>47110954.460000001</v>
      </c>
      <c r="DH161">
        <f t="shared" si="39"/>
        <v>0</v>
      </c>
    </row>
    <row r="162" spans="1:112">
      <c r="A162">
        <f t="shared" ref="A162:AF162" si="40">A13</f>
        <v>46</v>
      </c>
      <c r="B162" t="str">
        <f t="shared" si="40"/>
        <v>Ministerio de Salud y Deportes</v>
      </c>
      <c r="C162">
        <f t="shared" si="40"/>
        <v>0</v>
      </c>
      <c r="D162">
        <f t="shared" si="40"/>
        <v>43302.15</v>
      </c>
      <c r="E162">
        <f t="shared" si="40"/>
        <v>0</v>
      </c>
      <c r="F162">
        <f t="shared" si="40"/>
        <v>12753.48</v>
      </c>
      <c r="G162">
        <f t="shared" si="40"/>
        <v>0</v>
      </c>
      <c r="H162">
        <f t="shared" si="40"/>
        <v>35087.479999999996</v>
      </c>
      <c r="I162">
        <f t="shared" si="40"/>
        <v>0</v>
      </c>
      <c r="J162">
        <f t="shared" si="40"/>
        <v>74104.920000000013</v>
      </c>
      <c r="K162">
        <f t="shared" si="40"/>
        <v>0</v>
      </c>
      <c r="L162">
        <f t="shared" si="40"/>
        <v>117520.53</v>
      </c>
      <c r="M162">
        <f t="shared" si="40"/>
        <v>0</v>
      </c>
      <c r="N162">
        <f t="shared" si="40"/>
        <v>0</v>
      </c>
      <c r="O162">
        <f t="shared" si="40"/>
        <v>0</v>
      </c>
      <c r="P162">
        <f t="shared" si="40"/>
        <v>0</v>
      </c>
      <c r="Q162">
        <f t="shared" si="40"/>
        <v>0</v>
      </c>
      <c r="R162">
        <f t="shared" si="40"/>
        <v>0</v>
      </c>
      <c r="S162">
        <f t="shared" si="40"/>
        <v>0</v>
      </c>
      <c r="T162">
        <f t="shared" si="40"/>
        <v>0</v>
      </c>
      <c r="U162">
        <f t="shared" si="40"/>
        <v>0</v>
      </c>
      <c r="V162">
        <f t="shared" si="40"/>
        <v>0</v>
      </c>
      <c r="W162">
        <f t="shared" si="40"/>
        <v>0</v>
      </c>
      <c r="X162">
        <f t="shared" si="40"/>
        <v>0</v>
      </c>
      <c r="Y162">
        <f t="shared" si="40"/>
        <v>0</v>
      </c>
      <c r="Z162">
        <f t="shared" si="40"/>
        <v>0</v>
      </c>
      <c r="AA162">
        <f t="shared" si="40"/>
        <v>0</v>
      </c>
      <c r="AB162">
        <f t="shared" si="40"/>
        <v>514</v>
      </c>
      <c r="AC162" t="str">
        <f t="shared" si="40"/>
        <v>Empresa Nacional de Electricidad</v>
      </c>
      <c r="AD162">
        <f t="shared" si="40"/>
        <v>0</v>
      </c>
      <c r="AE162">
        <f t="shared" si="40"/>
        <v>0</v>
      </c>
      <c r="AF162">
        <f t="shared" si="40"/>
        <v>0</v>
      </c>
      <c r="AG162">
        <f t="shared" ref="AG162:BL162" si="41">AG13</f>
        <v>0</v>
      </c>
      <c r="AH162">
        <f t="shared" si="41"/>
        <v>0</v>
      </c>
      <c r="AI162">
        <f t="shared" si="41"/>
        <v>0</v>
      </c>
      <c r="AJ162">
        <f t="shared" si="41"/>
        <v>0</v>
      </c>
      <c r="AK162">
        <f t="shared" si="41"/>
        <v>0</v>
      </c>
      <c r="AL162">
        <f t="shared" si="41"/>
        <v>60.03</v>
      </c>
      <c r="AM162">
        <f t="shared" si="41"/>
        <v>82319794.200000003</v>
      </c>
      <c r="AN162">
        <f t="shared" si="41"/>
        <v>0</v>
      </c>
      <c r="AO162">
        <f t="shared" si="41"/>
        <v>0</v>
      </c>
      <c r="AP162">
        <f t="shared" si="41"/>
        <v>0</v>
      </c>
      <c r="AQ162">
        <f t="shared" si="41"/>
        <v>0</v>
      </c>
      <c r="AR162">
        <f t="shared" si="41"/>
        <v>0</v>
      </c>
      <c r="AS162">
        <f t="shared" si="41"/>
        <v>0</v>
      </c>
      <c r="AT162">
        <f t="shared" si="41"/>
        <v>0</v>
      </c>
      <c r="AU162">
        <f t="shared" si="41"/>
        <v>0</v>
      </c>
      <c r="AV162">
        <f t="shared" si="41"/>
        <v>0</v>
      </c>
      <c r="AW162">
        <f t="shared" si="41"/>
        <v>0</v>
      </c>
      <c r="AX162">
        <f t="shared" si="41"/>
        <v>0</v>
      </c>
      <c r="AY162">
        <f t="shared" si="41"/>
        <v>0</v>
      </c>
      <c r="AZ162">
        <f t="shared" si="41"/>
        <v>0</v>
      </c>
      <c r="BA162">
        <f t="shared" si="41"/>
        <v>0</v>
      </c>
      <c r="BB162">
        <f t="shared" si="41"/>
        <v>0</v>
      </c>
      <c r="BC162">
        <f t="shared" si="41"/>
        <v>66</v>
      </c>
      <c r="BD162" t="str">
        <f t="shared" si="41"/>
        <v>Ministerio de Planificación del Desarrollo</v>
      </c>
      <c r="BE162">
        <f t="shared" si="41"/>
        <v>0</v>
      </c>
      <c r="BF162">
        <f t="shared" si="41"/>
        <v>0</v>
      </c>
      <c r="BG162">
        <f t="shared" si="41"/>
        <v>0</v>
      </c>
      <c r="BH162">
        <f t="shared" si="41"/>
        <v>0</v>
      </c>
      <c r="BI162">
        <f t="shared" si="41"/>
        <v>0</v>
      </c>
      <c r="BJ162">
        <f t="shared" si="41"/>
        <v>0</v>
      </c>
      <c r="BK162">
        <f t="shared" si="41"/>
        <v>0</v>
      </c>
      <c r="BL162">
        <f t="shared" si="41"/>
        <v>0</v>
      </c>
      <c r="BM162">
        <f t="shared" ref="BM162:CR162" si="42">BM13</f>
        <v>19437457.560000002</v>
      </c>
      <c r="BN162">
        <f t="shared" si="42"/>
        <v>0</v>
      </c>
      <c r="BO162">
        <f t="shared" si="42"/>
        <v>0</v>
      </c>
      <c r="BP162">
        <f t="shared" si="42"/>
        <v>0</v>
      </c>
      <c r="BQ162">
        <f t="shared" si="42"/>
        <v>0</v>
      </c>
      <c r="BR162">
        <f t="shared" si="42"/>
        <v>0</v>
      </c>
      <c r="BS162">
        <f t="shared" si="42"/>
        <v>0</v>
      </c>
      <c r="BT162">
        <f t="shared" si="42"/>
        <v>0</v>
      </c>
      <c r="BU162">
        <f t="shared" si="42"/>
        <v>0</v>
      </c>
      <c r="BV162">
        <f t="shared" si="42"/>
        <v>0</v>
      </c>
      <c r="BW162">
        <f t="shared" si="42"/>
        <v>0</v>
      </c>
      <c r="BX162">
        <f t="shared" si="42"/>
        <v>0</v>
      </c>
      <c r="BY162">
        <f t="shared" si="42"/>
        <v>0</v>
      </c>
      <c r="BZ162">
        <f t="shared" si="42"/>
        <v>0</v>
      </c>
      <c r="CA162">
        <f t="shared" si="42"/>
        <v>0</v>
      </c>
      <c r="CB162">
        <f t="shared" si="42"/>
        <v>0</v>
      </c>
      <c r="CC162">
        <f t="shared" si="42"/>
        <v>0</v>
      </c>
      <c r="CD162">
        <f t="shared" si="42"/>
        <v>0</v>
      </c>
      <c r="CE162">
        <f t="shared" si="42"/>
        <v>0</v>
      </c>
      <c r="CF162">
        <f t="shared" si="42"/>
        <v>0</v>
      </c>
      <c r="CG162">
        <f t="shared" si="42"/>
        <v>0</v>
      </c>
      <c r="CH162">
        <f t="shared" si="42"/>
        <v>0</v>
      </c>
      <c r="CI162">
        <f t="shared" si="42"/>
        <v>0</v>
      </c>
      <c r="CJ162">
        <f t="shared" si="42"/>
        <v>0</v>
      </c>
      <c r="CK162">
        <f t="shared" si="42"/>
        <v>0</v>
      </c>
      <c r="CL162">
        <f t="shared" si="42"/>
        <v>0</v>
      </c>
      <c r="CM162">
        <f t="shared" si="42"/>
        <v>0</v>
      </c>
      <c r="CN162">
        <f t="shared" si="42"/>
        <v>0</v>
      </c>
      <c r="CO162">
        <f t="shared" si="42"/>
        <v>0</v>
      </c>
      <c r="CP162">
        <f t="shared" si="42"/>
        <v>0</v>
      </c>
      <c r="CQ162">
        <f t="shared" si="42"/>
        <v>0</v>
      </c>
      <c r="CR162">
        <f t="shared" si="42"/>
        <v>0</v>
      </c>
      <c r="CS162">
        <f t="shared" ref="CS162:DH162" si="43">CS13</f>
        <v>0</v>
      </c>
      <c r="CT162">
        <f t="shared" si="43"/>
        <v>0</v>
      </c>
      <c r="CU162">
        <f t="shared" si="43"/>
        <v>0</v>
      </c>
      <c r="CV162">
        <f t="shared" si="43"/>
        <v>0</v>
      </c>
      <c r="CW162">
        <f t="shared" si="43"/>
        <v>0</v>
      </c>
      <c r="CX162">
        <f t="shared" si="43"/>
        <v>0</v>
      </c>
      <c r="CY162">
        <f t="shared" si="43"/>
        <v>0</v>
      </c>
      <c r="CZ162">
        <f t="shared" si="43"/>
        <v>0</v>
      </c>
      <c r="DA162">
        <f t="shared" si="43"/>
        <v>0</v>
      </c>
      <c r="DB162">
        <f t="shared" si="43"/>
        <v>0</v>
      </c>
      <c r="DC162">
        <f t="shared" si="43"/>
        <v>0</v>
      </c>
      <c r="DD162">
        <f t="shared" si="43"/>
        <v>0</v>
      </c>
      <c r="DE162">
        <f t="shared" si="43"/>
        <v>81</v>
      </c>
      <c r="DF162" t="str">
        <f t="shared" si="43"/>
        <v>Ministerio de Obras Públicas, Servicios y Vivienda</v>
      </c>
      <c r="DG162">
        <f t="shared" si="43"/>
        <v>39004056</v>
      </c>
      <c r="DH162">
        <f t="shared" si="43"/>
        <v>0</v>
      </c>
    </row>
    <row r="163" spans="1:112">
      <c r="A163">
        <f t="shared" ref="A163:AF163" si="44">A14</f>
        <v>47</v>
      </c>
      <c r="B163" t="str">
        <f t="shared" si="44"/>
        <v>Ministerio de Desarrollo Rural y Tierras</v>
      </c>
      <c r="C163">
        <f t="shared" si="44"/>
        <v>0</v>
      </c>
      <c r="D163">
        <f t="shared" si="44"/>
        <v>31223</v>
      </c>
      <c r="E163">
        <f t="shared" si="44"/>
        <v>0</v>
      </c>
      <c r="F163">
        <f t="shared" si="44"/>
        <v>5678.84</v>
      </c>
      <c r="G163">
        <f t="shared" si="44"/>
        <v>0</v>
      </c>
      <c r="H163">
        <f t="shared" si="44"/>
        <v>15203.880000000001</v>
      </c>
      <c r="I163">
        <f t="shared" si="44"/>
        <v>0</v>
      </c>
      <c r="J163">
        <f t="shared" si="44"/>
        <v>28447.279999999999</v>
      </c>
      <c r="K163">
        <f t="shared" si="44"/>
        <v>0</v>
      </c>
      <c r="L163">
        <f t="shared" si="44"/>
        <v>3009543.8400000003</v>
      </c>
      <c r="M163">
        <f t="shared" si="44"/>
        <v>0</v>
      </c>
      <c r="N163">
        <f t="shared" si="44"/>
        <v>0</v>
      </c>
      <c r="O163">
        <f t="shared" si="44"/>
        <v>0</v>
      </c>
      <c r="P163">
        <f t="shared" si="44"/>
        <v>0</v>
      </c>
      <c r="Q163">
        <f t="shared" si="44"/>
        <v>0</v>
      </c>
      <c r="R163">
        <f t="shared" si="44"/>
        <v>0</v>
      </c>
      <c r="S163">
        <f t="shared" si="44"/>
        <v>0</v>
      </c>
      <c r="T163">
        <f t="shared" si="44"/>
        <v>0</v>
      </c>
      <c r="U163">
        <f t="shared" si="44"/>
        <v>0</v>
      </c>
      <c r="V163">
        <f t="shared" si="44"/>
        <v>0</v>
      </c>
      <c r="W163">
        <f t="shared" si="44"/>
        <v>0</v>
      </c>
      <c r="X163">
        <f t="shared" si="44"/>
        <v>0</v>
      </c>
      <c r="Y163">
        <f t="shared" si="44"/>
        <v>0</v>
      </c>
      <c r="Z163">
        <f t="shared" si="44"/>
        <v>0</v>
      </c>
      <c r="AA163">
        <f t="shared" si="44"/>
        <v>0</v>
      </c>
      <c r="AB163">
        <f t="shared" si="44"/>
        <v>81</v>
      </c>
      <c r="AC163" t="str">
        <f t="shared" si="44"/>
        <v>Ministerio de Obras Públicas, Servicios y Vivienda</v>
      </c>
      <c r="AD163">
        <f t="shared" si="44"/>
        <v>0</v>
      </c>
      <c r="AE163">
        <f t="shared" si="44"/>
        <v>0</v>
      </c>
      <c r="AF163">
        <f t="shared" si="44"/>
        <v>0</v>
      </c>
      <c r="AG163">
        <f t="shared" ref="AG163:BL163" si="45">AG14</f>
        <v>0</v>
      </c>
      <c r="AH163">
        <f t="shared" si="45"/>
        <v>0</v>
      </c>
      <c r="AI163">
        <f t="shared" si="45"/>
        <v>0</v>
      </c>
      <c r="AJ163">
        <f t="shared" si="45"/>
        <v>60.03</v>
      </c>
      <c r="AK163">
        <f t="shared" si="45"/>
        <v>33717797.020000003</v>
      </c>
      <c r="AL163">
        <f t="shared" si="45"/>
        <v>0</v>
      </c>
      <c r="AM163">
        <f t="shared" si="45"/>
        <v>0</v>
      </c>
      <c r="AN163">
        <f t="shared" si="45"/>
        <v>0</v>
      </c>
      <c r="AO163">
        <f t="shared" si="45"/>
        <v>0</v>
      </c>
      <c r="AP163">
        <f t="shared" si="45"/>
        <v>0</v>
      </c>
      <c r="AQ163">
        <f t="shared" si="45"/>
        <v>0</v>
      </c>
      <c r="AR163">
        <f t="shared" si="45"/>
        <v>0</v>
      </c>
      <c r="AS163">
        <f t="shared" si="45"/>
        <v>0</v>
      </c>
      <c r="AT163">
        <f t="shared" si="45"/>
        <v>0</v>
      </c>
      <c r="AU163">
        <f t="shared" si="45"/>
        <v>0</v>
      </c>
      <c r="AV163">
        <f t="shared" si="45"/>
        <v>0</v>
      </c>
      <c r="AW163">
        <f t="shared" si="45"/>
        <v>0</v>
      </c>
      <c r="AX163">
        <f t="shared" si="45"/>
        <v>0</v>
      </c>
      <c r="AY163">
        <f t="shared" si="45"/>
        <v>0</v>
      </c>
      <c r="AZ163">
        <f t="shared" si="45"/>
        <v>0</v>
      </c>
      <c r="BA163">
        <f t="shared" si="45"/>
        <v>0</v>
      </c>
      <c r="BB163">
        <f t="shared" si="45"/>
        <v>0</v>
      </c>
      <c r="BC163">
        <f t="shared" si="45"/>
        <v>206</v>
      </c>
      <c r="BD163" t="str">
        <f t="shared" si="45"/>
        <v>Instituto Nacional de Estadística</v>
      </c>
      <c r="BE163">
        <f t="shared" si="45"/>
        <v>0</v>
      </c>
      <c r="BF163">
        <f t="shared" si="45"/>
        <v>0</v>
      </c>
      <c r="BG163">
        <f t="shared" si="45"/>
        <v>0</v>
      </c>
      <c r="BH163">
        <f t="shared" si="45"/>
        <v>0</v>
      </c>
      <c r="BI163">
        <f t="shared" si="45"/>
        <v>0</v>
      </c>
      <c r="BJ163">
        <f t="shared" si="45"/>
        <v>0</v>
      </c>
      <c r="BK163">
        <f t="shared" si="45"/>
        <v>0</v>
      </c>
      <c r="BL163">
        <f t="shared" si="45"/>
        <v>0</v>
      </c>
      <c r="BM163">
        <f t="shared" ref="BM163:CR163" si="46">BM14</f>
        <v>0</v>
      </c>
      <c r="BN163">
        <f t="shared" si="46"/>
        <v>5145000</v>
      </c>
      <c r="BO163">
        <f t="shared" si="46"/>
        <v>0</v>
      </c>
      <c r="BP163">
        <f t="shared" si="46"/>
        <v>0</v>
      </c>
      <c r="BQ163">
        <f t="shared" si="46"/>
        <v>0</v>
      </c>
      <c r="BR163">
        <f t="shared" si="46"/>
        <v>0</v>
      </c>
      <c r="BS163">
        <f t="shared" si="46"/>
        <v>0</v>
      </c>
      <c r="BT163">
        <f t="shared" si="46"/>
        <v>0</v>
      </c>
      <c r="BU163">
        <f t="shared" si="46"/>
        <v>0</v>
      </c>
      <c r="BV163">
        <f t="shared" si="46"/>
        <v>0</v>
      </c>
      <c r="BW163">
        <f t="shared" si="46"/>
        <v>0</v>
      </c>
      <c r="BX163">
        <f t="shared" si="46"/>
        <v>0</v>
      </c>
      <c r="BY163">
        <f t="shared" si="46"/>
        <v>0</v>
      </c>
      <c r="BZ163">
        <f t="shared" si="46"/>
        <v>0</v>
      </c>
      <c r="CA163">
        <f t="shared" si="46"/>
        <v>0</v>
      </c>
      <c r="CB163">
        <f t="shared" si="46"/>
        <v>0</v>
      </c>
      <c r="CC163">
        <f t="shared" si="46"/>
        <v>0</v>
      </c>
      <c r="CD163">
        <f t="shared" si="46"/>
        <v>0</v>
      </c>
      <c r="CE163">
        <f t="shared" si="46"/>
        <v>0</v>
      </c>
      <c r="CF163">
        <f t="shared" si="46"/>
        <v>0</v>
      </c>
      <c r="CG163">
        <f t="shared" si="46"/>
        <v>0</v>
      </c>
      <c r="CH163">
        <f t="shared" si="46"/>
        <v>0</v>
      </c>
      <c r="CI163">
        <f t="shared" si="46"/>
        <v>0</v>
      </c>
      <c r="CJ163">
        <f t="shared" si="46"/>
        <v>0</v>
      </c>
      <c r="CK163">
        <f t="shared" si="46"/>
        <v>0</v>
      </c>
      <c r="CL163">
        <f t="shared" si="46"/>
        <v>0</v>
      </c>
      <c r="CM163">
        <f t="shared" si="46"/>
        <v>0</v>
      </c>
      <c r="CN163">
        <f t="shared" si="46"/>
        <v>0</v>
      </c>
      <c r="CO163">
        <f t="shared" si="46"/>
        <v>0</v>
      </c>
      <c r="CP163">
        <f t="shared" si="46"/>
        <v>0</v>
      </c>
      <c r="CQ163">
        <f t="shared" si="46"/>
        <v>0</v>
      </c>
      <c r="CR163">
        <f t="shared" si="46"/>
        <v>0</v>
      </c>
      <c r="CS163">
        <f t="shared" ref="CS163:DH163" si="47">CS14</f>
        <v>0</v>
      </c>
      <c r="CT163">
        <f t="shared" si="47"/>
        <v>0</v>
      </c>
      <c r="CU163">
        <f t="shared" si="47"/>
        <v>0</v>
      </c>
      <c r="CV163">
        <f t="shared" si="47"/>
        <v>0</v>
      </c>
      <c r="CW163">
        <f t="shared" si="47"/>
        <v>0</v>
      </c>
      <c r="CX163">
        <f t="shared" si="47"/>
        <v>0</v>
      </c>
      <c r="CY163">
        <f t="shared" si="47"/>
        <v>0</v>
      </c>
      <c r="CZ163">
        <f t="shared" si="47"/>
        <v>0</v>
      </c>
      <c r="DA163">
        <f t="shared" si="47"/>
        <v>0</v>
      </c>
      <c r="DB163">
        <f t="shared" si="47"/>
        <v>0</v>
      </c>
      <c r="DC163">
        <f t="shared" si="47"/>
        <v>0</v>
      </c>
      <c r="DD163">
        <f t="shared" si="47"/>
        <v>0</v>
      </c>
      <c r="DE163">
        <f t="shared" si="47"/>
        <v>283</v>
      </c>
      <c r="DF163" t="str">
        <f t="shared" si="47"/>
        <v>Aduana Nacional</v>
      </c>
      <c r="DG163">
        <f t="shared" si="47"/>
        <v>31625228.870000001</v>
      </c>
      <c r="DH163">
        <f t="shared" si="47"/>
        <v>0</v>
      </c>
    </row>
    <row r="164" spans="1:112">
      <c r="A164">
        <f t="shared" ref="A164:AF164" si="48">A15</f>
        <v>81</v>
      </c>
      <c r="B164" t="str">
        <f t="shared" si="48"/>
        <v>Ministerio de Obras Públicas, Servicios y Vivienda</v>
      </c>
      <c r="C164">
        <f t="shared" si="48"/>
        <v>0</v>
      </c>
      <c r="D164">
        <f t="shared" si="48"/>
        <v>936.52</v>
      </c>
      <c r="E164">
        <f t="shared" si="48"/>
        <v>0</v>
      </c>
      <c r="F164">
        <f t="shared" si="48"/>
        <v>40498.109999999993</v>
      </c>
      <c r="G164">
        <f t="shared" si="48"/>
        <v>0</v>
      </c>
      <c r="H164">
        <f t="shared" si="48"/>
        <v>53203.09</v>
      </c>
      <c r="I164">
        <f t="shared" si="48"/>
        <v>0</v>
      </c>
      <c r="J164">
        <f t="shared" si="48"/>
        <v>5990626.6199999992</v>
      </c>
      <c r="K164">
        <f t="shared" si="48"/>
        <v>0</v>
      </c>
      <c r="L164">
        <f t="shared" si="48"/>
        <v>39473237.980000004</v>
      </c>
      <c r="M164">
        <f t="shared" si="48"/>
        <v>0</v>
      </c>
      <c r="N164">
        <f t="shared" si="48"/>
        <v>0</v>
      </c>
      <c r="O164">
        <f t="shared" si="48"/>
        <v>0</v>
      </c>
      <c r="P164">
        <f t="shared" si="48"/>
        <v>0</v>
      </c>
      <c r="Q164">
        <f t="shared" si="48"/>
        <v>0</v>
      </c>
      <c r="R164">
        <f t="shared" si="48"/>
        <v>0</v>
      </c>
      <c r="S164">
        <f t="shared" si="48"/>
        <v>0</v>
      </c>
      <c r="T164">
        <f t="shared" si="48"/>
        <v>0</v>
      </c>
      <c r="U164">
        <f t="shared" si="48"/>
        <v>0</v>
      </c>
      <c r="V164">
        <f t="shared" si="48"/>
        <v>0</v>
      </c>
      <c r="W164">
        <f t="shared" si="48"/>
        <v>0</v>
      </c>
      <c r="X164">
        <f t="shared" si="48"/>
        <v>0</v>
      </c>
      <c r="Y164">
        <f t="shared" si="48"/>
        <v>0</v>
      </c>
      <c r="Z164">
        <f t="shared" si="48"/>
        <v>0</v>
      </c>
      <c r="AA164">
        <f t="shared" si="48"/>
        <v>0</v>
      </c>
      <c r="AB164">
        <f t="shared" si="48"/>
        <v>683</v>
      </c>
      <c r="AC164" t="str">
        <f t="shared" si="48"/>
        <v>Procuraduria General del Estado</v>
      </c>
      <c r="AD164">
        <f t="shared" si="48"/>
        <v>0</v>
      </c>
      <c r="AE164">
        <f t="shared" si="48"/>
        <v>0</v>
      </c>
      <c r="AF164">
        <f t="shared" si="48"/>
        <v>0</v>
      </c>
      <c r="AG164">
        <f t="shared" ref="AG164:BL164" si="49">AG15</f>
        <v>0</v>
      </c>
      <c r="AH164">
        <f t="shared" si="49"/>
        <v>0</v>
      </c>
      <c r="AI164">
        <f t="shared" si="49"/>
        <v>0</v>
      </c>
      <c r="AJ164">
        <f t="shared" si="49"/>
        <v>0</v>
      </c>
      <c r="AK164">
        <f t="shared" si="49"/>
        <v>0</v>
      </c>
      <c r="AL164">
        <f t="shared" si="49"/>
        <v>0</v>
      </c>
      <c r="AM164">
        <f t="shared" si="49"/>
        <v>184306.52</v>
      </c>
      <c r="AN164">
        <f t="shared" si="49"/>
        <v>0</v>
      </c>
      <c r="AO164">
        <f t="shared" si="49"/>
        <v>0</v>
      </c>
      <c r="AP164">
        <f t="shared" si="49"/>
        <v>0</v>
      </c>
      <c r="AQ164">
        <f t="shared" si="49"/>
        <v>0</v>
      </c>
      <c r="AR164">
        <f t="shared" si="49"/>
        <v>0</v>
      </c>
      <c r="AS164">
        <f t="shared" si="49"/>
        <v>0</v>
      </c>
      <c r="AT164">
        <f t="shared" si="49"/>
        <v>0</v>
      </c>
      <c r="AU164">
        <f t="shared" si="49"/>
        <v>0</v>
      </c>
      <c r="AV164">
        <f t="shared" si="49"/>
        <v>0</v>
      </c>
      <c r="AW164">
        <f t="shared" si="49"/>
        <v>0</v>
      </c>
      <c r="AX164">
        <f t="shared" si="49"/>
        <v>0</v>
      </c>
      <c r="AY164">
        <f t="shared" si="49"/>
        <v>0</v>
      </c>
      <c r="AZ164">
        <f t="shared" si="49"/>
        <v>0</v>
      </c>
      <c r="BA164">
        <f t="shared" si="49"/>
        <v>0</v>
      </c>
      <c r="BB164">
        <f t="shared" si="49"/>
        <v>0</v>
      </c>
      <c r="BC164">
        <f t="shared" si="49"/>
        <v>660</v>
      </c>
      <c r="BD164" t="str">
        <f t="shared" si="49"/>
        <v>Órgano Judicial</v>
      </c>
      <c r="BE164">
        <f t="shared" si="49"/>
        <v>0</v>
      </c>
      <c r="BF164">
        <f t="shared" si="49"/>
        <v>0</v>
      </c>
      <c r="BG164">
        <f t="shared" si="49"/>
        <v>0</v>
      </c>
      <c r="BH164">
        <f t="shared" si="49"/>
        <v>0</v>
      </c>
      <c r="BI164">
        <f t="shared" si="49"/>
        <v>0</v>
      </c>
      <c r="BJ164">
        <f t="shared" si="49"/>
        <v>24678.65</v>
      </c>
      <c r="BK164">
        <f t="shared" si="49"/>
        <v>0</v>
      </c>
      <c r="BL164">
        <f t="shared" si="49"/>
        <v>0</v>
      </c>
      <c r="BM164">
        <f t="shared" ref="BM164:CR164" si="50">BM15</f>
        <v>0</v>
      </c>
      <c r="BN164">
        <f t="shared" si="50"/>
        <v>0</v>
      </c>
      <c r="BO164">
        <f t="shared" si="50"/>
        <v>0</v>
      </c>
      <c r="BP164">
        <f t="shared" si="50"/>
        <v>0</v>
      </c>
      <c r="BQ164">
        <f t="shared" si="50"/>
        <v>0</v>
      </c>
      <c r="BR164">
        <f t="shared" si="50"/>
        <v>0</v>
      </c>
      <c r="BS164">
        <f t="shared" si="50"/>
        <v>0</v>
      </c>
      <c r="BT164">
        <f t="shared" si="50"/>
        <v>0</v>
      </c>
      <c r="BU164">
        <f t="shared" si="50"/>
        <v>0</v>
      </c>
      <c r="BV164">
        <f t="shared" si="50"/>
        <v>0</v>
      </c>
      <c r="BW164">
        <f t="shared" si="50"/>
        <v>0</v>
      </c>
      <c r="BX164">
        <f t="shared" si="50"/>
        <v>0</v>
      </c>
      <c r="BY164">
        <f t="shared" si="50"/>
        <v>0</v>
      </c>
      <c r="BZ164">
        <f t="shared" si="50"/>
        <v>0</v>
      </c>
      <c r="CA164">
        <f t="shared" si="50"/>
        <v>0</v>
      </c>
      <c r="CB164">
        <f t="shared" si="50"/>
        <v>0</v>
      </c>
      <c r="CC164">
        <f t="shared" si="50"/>
        <v>0</v>
      </c>
      <c r="CD164">
        <f t="shared" si="50"/>
        <v>0</v>
      </c>
      <c r="CE164">
        <f t="shared" si="50"/>
        <v>0</v>
      </c>
      <c r="CF164">
        <f t="shared" si="50"/>
        <v>0</v>
      </c>
      <c r="CG164">
        <f t="shared" si="50"/>
        <v>0</v>
      </c>
      <c r="CH164">
        <f t="shared" si="50"/>
        <v>0</v>
      </c>
      <c r="CI164">
        <f t="shared" si="50"/>
        <v>0</v>
      </c>
      <c r="CJ164">
        <f t="shared" si="50"/>
        <v>0</v>
      </c>
      <c r="CK164">
        <f t="shared" si="50"/>
        <v>0</v>
      </c>
      <c r="CL164">
        <f t="shared" si="50"/>
        <v>0</v>
      </c>
      <c r="CM164">
        <f t="shared" si="50"/>
        <v>0</v>
      </c>
      <c r="CN164">
        <f t="shared" si="50"/>
        <v>0</v>
      </c>
      <c r="CO164">
        <f t="shared" si="50"/>
        <v>0</v>
      </c>
      <c r="CP164">
        <f t="shared" si="50"/>
        <v>0</v>
      </c>
      <c r="CQ164">
        <f t="shared" si="50"/>
        <v>0</v>
      </c>
      <c r="CR164">
        <f t="shared" si="50"/>
        <v>0</v>
      </c>
      <c r="CS164">
        <f t="shared" ref="CS164:DH164" si="51">CS15</f>
        <v>0</v>
      </c>
      <c r="CT164">
        <f t="shared" si="51"/>
        <v>0</v>
      </c>
      <c r="CU164">
        <f t="shared" si="51"/>
        <v>0</v>
      </c>
      <c r="CV164">
        <f t="shared" si="51"/>
        <v>0</v>
      </c>
      <c r="CW164">
        <f t="shared" si="51"/>
        <v>0</v>
      </c>
      <c r="CX164">
        <f t="shared" si="51"/>
        <v>0</v>
      </c>
      <c r="CY164">
        <f t="shared" si="51"/>
        <v>0</v>
      </c>
      <c r="CZ164">
        <f t="shared" si="51"/>
        <v>0</v>
      </c>
      <c r="DA164">
        <f t="shared" si="51"/>
        <v>0</v>
      </c>
      <c r="DB164">
        <f t="shared" si="51"/>
        <v>0</v>
      </c>
      <c r="DC164">
        <f t="shared" si="51"/>
        <v>0</v>
      </c>
      <c r="DD164">
        <f t="shared" si="51"/>
        <v>0</v>
      </c>
      <c r="DE164">
        <f t="shared" si="51"/>
        <v>78</v>
      </c>
      <c r="DF164" t="str">
        <f t="shared" si="51"/>
        <v>Ministerio de Hidrocarburos y Energías</v>
      </c>
      <c r="DG164">
        <f t="shared" si="51"/>
        <v>13612537.16</v>
      </c>
      <c r="DH164">
        <f t="shared" si="51"/>
        <v>0</v>
      </c>
    </row>
    <row r="165" spans="1:112">
      <c r="A165">
        <f t="shared" ref="A165:AF165" si="52">A16</f>
        <v>86</v>
      </c>
      <c r="B165" t="str">
        <f t="shared" si="52"/>
        <v>Ministerio de Medio Ambiente y Agua</v>
      </c>
      <c r="C165">
        <f t="shared" si="52"/>
        <v>191824</v>
      </c>
      <c r="D165">
        <f t="shared" si="52"/>
        <v>67114.709999999992</v>
      </c>
      <c r="E165">
        <f t="shared" si="52"/>
        <v>0</v>
      </c>
      <c r="F165">
        <f t="shared" si="52"/>
        <v>1640</v>
      </c>
      <c r="G165">
        <f t="shared" si="52"/>
        <v>0</v>
      </c>
      <c r="H165">
        <f t="shared" si="52"/>
        <v>53841.65</v>
      </c>
      <c r="I165">
        <f t="shared" si="52"/>
        <v>5614232.6299999999</v>
      </c>
      <c r="J165">
        <f t="shared" si="52"/>
        <v>3288175.41</v>
      </c>
      <c r="K165">
        <f t="shared" si="52"/>
        <v>120</v>
      </c>
      <c r="L165">
        <f t="shared" si="52"/>
        <v>46652459.43</v>
      </c>
      <c r="M165">
        <f t="shared" si="52"/>
        <v>0</v>
      </c>
      <c r="N165">
        <f t="shared" si="52"/>
        <v>0</v>
      </c>
      <c r="O165">
        <f t="shared" si="52"/>
        <v>0</v>
      </c>
      <c r="P165">
        <f t="shared" si="52"/>
        <v>0</v>
      </c>
      <c r="Q165">
        <f t="shared" si="52"/>
        <v>0</v>
      </c>
      <c r="R165">
        <f t="shared" si="52"/>
        <v>0</v>
      </c>
      <c r="S165">
        <f t="shared" si="52"/>
        <v>0</v>
      </c>
      <c r="T165">
        <f t="shared" si="52"/>
        <v>0</v>
      </c>
      <c r="U165">
        <f t="shared" si="52"/>
        <v>0</v>
      </c>
      <c r="V165">
        <f t="shared" si="52"/>
        <v>0</v>
      </c>
      <c r="W165">
        <f t="shared" si="52"/>
        <v>0</v>
      </c>
      <c r="X165">
        <f t="shared" si="52"/>
        <v>0</v>
      </c>
      <c r="Y165">
        <f t="shared" si="52"/>
        <v>0</v>
      </c>
      <c r="Z165">
        <f t="shared" si="52"/>
        <v>0</v>
      </c>
      <c r="AA165">
        <f t="shared" si="52"/>
        <v>0</v>
      </c>
      <c r="AB165">
        <f t="shared" si="52"/>
        <v>16</v>
      </c>
      <c r="AC165" t="str">
        <f t="shared" si="52"/>
        <v>Ministerio de Educación</v>
      </c>
      <c r="AD165">
        <f t="shared" si="52"/>
        <v>0</v>
      </c>
      <c r="AE165">
        <f t="shared" si="52"/>
        <v>0</v>
      </c>
      <c r="AF165">
        <f t="shared" si="52"/>
        <v>0</v>
      </c>
      <c r="AG165">
        <f t="shared" ref="AG165:BL165" si="53">AG16</f>
        <v>0</v>
      </c>
      <c r="AH165">
        <f t="shared" si="53"/>
        <v>0</v>
      </c>
      <c r="AI165">
        <f t="shared" si="53"/>
        <v>0</v>
      </c>
      <c r="AJ165">
        <f t="shared" si="53"/>
        <v>0</v>
      </c>
      <c r="AK165">
        <f t="shared" si="53"/>
        <v>0</v>
      </c>
      <c r="AL165">
        <f t="shared" si="53"/>
        <v>0</v>
      </c>
      <c r="AM165">
        <f t="shared" si="53"/>
        <v>89180</v>
      </c>
      <c r="AN165">
        <f t="shared" si="53"/>
        <v>0</v>
      </c>
      <c r="AO165">
        <f t="shared" si="53"/>
        <v>0</v>
      </c>
      <c r="AP165">
        <f t="shared" si="53"/>
        <v>0</v>
      </c>
      <c r="AQ165">
        <f t="shared" si="53"/>
        <v>0</v>
      </c>
      <c r="AR165">
        <f t="shared" si="53"/>
        <v>0</v>
      </c>
      <c r="AS165">
        <f t="shared" si="53"/>
        <v>0</v>
      </c>
      <c r="AT165">
        <f t="shared" si="53"/>
        <v>0</v>
      </c>
      <c r="AU165">
        <f t="shared" si="53"/>
        <v>0</v>
      </c>
      <c r="AV165">
        <f t="shared" si="53"/>
        <v>0</v>
      </c>
      <c r="AW165">
        <f t="shared" si="53"/>
        <v>0</v>
      </c>
      <c r="AX165">
        <f t="shared" si="53"/>
        <v>0</v>
      </c>
      <c r="AY165">
        <f t="shared" si="53"/>
        <v>0</v>
      </c>
      <c r="AZ165">
        <f t="shared" si="53"/>
        <v>0</v>
      </c>
      <c r="BA165">
        <f t="shared" si="53"/>
        <v>0</v>
      </c>
      <c r="BB165">
        <f t="shared" si="53"/>
        <v>0</v>
      </c>
      <c r="BC165">
        <f t="shared" si="53"/>
        <v>190</v>
      </c>
      <c r="BD165" t="str">
        <f t="shared" si="53"/>
        <v>Autoridad Jurisdiccional Administrativa Minera</v>
      </c>
      <c r="BE165">
        <f t="shared" si="53"/>
        <v>0</v>
      </c>
      <c r="BF165">
        <f t="shared" si="53"/>
        <v>0</v>
      </c>
      <c r="BG165">
        <f t="shared" si="53"/>
        <v>0</v>
      </c>
      <c r="BH165">
        <f t="shared" si="53"/>
        <v>3389.16</v>
      </c>
      <c r="BI165">
        <f t="shared" si="53"/>
        <v>0</v>
      </c>
      <c r="BJ165">
        <f t="shared" si="53"/>
        <v>0</v>
      </c>
      <c r="BK165">
        <f t="shared" si="53"/>
        <v>0</v>
      </c>
      <c r="BL165">
        <f t="shared" si="53"/>
        <v>0</v>
      </c>
      <c r="BM165">
        <f t="shared" ref="BM165:CR165" si="54">BM16</f>
        <v>0</v>
      </c>
      <c r="BN165">
        <f t="shared" si="54"/>
        <v>0</v>
      </c>
      <c r="BO165">
        <f t="shared" si="54"/>
        <v>0</v>
      </c>
      <c r="BP165">
        <f t="shared" si="54"/>
        <v>0</v>
      </c>
      <c r="BQ165">
        <f t="shared" si="54"/>
        <v>0</v>
      </c>
      <c r="BR165">
        <f t="shared" si="54"/>
        <v>0</v>
      </c>
      <c r="BS165">
        <f t="shared" si="54"/>
        <v>0</v>
      </c>
      <c r="BT165">
        <f t="shared" si="54"/>
        <v>0</v>
      </c>
      <c r="BU165">
        <f t="shared" si="54"/>
        <v>0</v>
      </c>
      <c r="BV165">
        <f t="shared" si="54"/>
        <v>0</v>
      </c>
      <c r="BW165">
        <f t="shared" si="54"/>
        <v>0</v>
      </c>
      <c r="BX165">
        <f t="shared" si="54"/>
        <v>0</v>
      </c>
      <c r="BY165">
        <f t="shared" si="54"/>
        <v>0</v>
      </c>
      <c r="BZ165">
        <f t="shared" si="54"/>
        <v>0</v>
      </c>
      <c r="CA165">
        <f t="shared" si="54"/>
        <v>0</v>
      </c>
      <c r="CB165">
        <f t="shared" si="54"/>
        <v>0</v>
      </c>
      <c r="CC165">
        <f t="shared" si="54"/>
        <v>0</v>
      </c>
      <c r="CD165">
        <f t="shared" si="54"/>
        <v>0</v>
      </c>
      <c r="CE165">
        <f t="shared" si="54"/>
        <v>0</v>
      </c>
      <c r="CF165">
        <f t="shared" si="54"/>
        <v>0</v>
      </c>
      <c r="CG165">
        <f t="shared" si="54"/>
        <v>0</v>
      </c>
      <c r="CH165">
        <f t="shared" si="54"/>
        <v>0</v>
      </c>
      <c r="CI165">
        <f t="shared" si="54"/>
        <v>0</v>
      </c>
      <c r="CJ165">
        <f t="shared" si="54"/>
        <v>0</v>
      </c>
      <c r="CK165">
        <f t="shared" si="54"/>
        <v>0</v>
      </c>
      <c r="CL165">
        <f t="shared" si="54"/>
        <v>0</v>
      </c>
      <c r="CM165">
        <f t="shared" si="54"/>
        <v>0</v>
      </c>
      <c r="CN165">
        <f t="shared" si="54"/>
        <v>0</v>
      </c>
      <c r="CO165">
        <f t="shared" si="54"/>
        <v>0</v>
      </c>
      <c r="CP165">
        <f t="shared" si="54"/>
        <v>0</v>
      </c>
      <c r="CQ165">
        <f t="shared" si="54"/>
        <v>0</v>
      </c>
      <c r="CR165">
        <f t="shared" si="54"/>
        <v>0</v>
      </c>
      <c r="CS165">
        <f t="shared" ref="CS165:DH165" si="55">CS16</f>
        <v>0</v>
      </c>
      <c r="CT165">
        <f t="shared" si="55"/>
        <v>0</v>
      </c>
      <c r="CU165">
        <f t="shared" si="55"/>
        <v>0</v>
      </c>
      <c r="CV165">
        <f t="shared" si="55"/>
        <v>0</v>
      </c>
      <c r="CW165">
        <f t="shared" si="55"/>
        <v>0</v>
      </c>
      <c r="CX165">
        <f t="shared" si="55"/>
        <v>0</v>
      </c>
      <c r="CY165">
        <f t="shared" si="55"/>
        <v>0</v>
      </c>
      <c r="CZ165">
        <f t="shared" si="55"/>
        <v>0</v>
      </c>
      <c r="DA165">
        <f t="shared" si="55"/>
        <v>0</v>
      </c>
      <c r="DB165">
        <f t="shared" si="55"/>
        <v>0</v>
      </c>
      <c r="DC165">
        <f t="shared" si="55"/>
        <v>0</v>
      </c>
      <c r="DD165">
        <f t="shared" si="55"/>
        <v>0</v>
      </c>
      <c r="DE165">
        <f t="shared" si="55"/>
        <v>203</v>
      </c>
      <c r="DF165" t="str">
        <f t="shared" si="55"/>
        <v>Autoridad de Supervisión del Sistema Financiero</v>
      </c>
      <c r="DG165">
        <f t="shared" si="55"/>
        <v>851735.24</v>
      </c>
      <c r="DH165">
        <f t="shared" si="55"/>
        <v>0</v>
      </c>
    </row>
    <row r="166" spans="1:112">
      <c r="A166">
        <f t="shared" ref="A166:AF166" si="56">A17</f>
        <v>117</v>
      </c>
      <c r="B166" t="str">
        <f t="shared" si="56"/>
        <v>Dirección General de Aeronáutica Civil</v>
      </c>
      <c r="C166">
        <f t="shared" si="56"/>
        <v>0</v>
      </c>
      <c r="D166">
        <f t="shared" si="56"/>
        <v>0</v>
      </c>
      <c r="E166">
        <f t="shared" si="56"/>
        <v>0</v>
      </c>
      <c r="F166">
        <f t="shared" si="56"/>
        <v>0</v>
      </c>
      <c r="G166">
        <f t="shared" si="56"/>
        <v>0</v>
      </c>
      <c r="H166">
        <f t="shared" si="56"/>
        <v>58355.860000000008</v>
      </c>
      <c r="I166">
        <f t="shared" si="56"/>
        <v>2580</v>
      </c>
      <c r="J166">
        <f t="shared" si="56"/>
        <v>371</v>
      </c>
      <c r="K166">
        <f t="shared" si="56"/>
        <v>2280</v>
      </c>
      <c r="L166">
        <f t="shared" si="56"/>
        <v>42151.6</v>
      </c>
      <c r="M166">
        <f t="shared" si="56"/>
        <v>0</v>
      </c>
      <c r="N166">
        <f t="shared" si="56"/>
        <v>0</v>
      </c>
      <c r="O166">
        <f t="shared" si="56"/>
        <v>0</v>
      </c>
      <c r="P166">
        <f t="shared" si="56"/>
        <v>0</v>
      </c>
      <c r="Q166">
        <f t="shared" si="56"/>
        <v>0</v>
      </c>
      <c r="R166">
        <f t="shared" si="56"/>
        <v>0</v>
      </c>
      <c r="S166">
        <f t="shared" si="56"/>
        <v>0</v>
      </c>
      <c r="T166">
        <f t="shared" si="56"/>
        <v>0</v>
      </c>
      <c r="U166">
        <f t="shared" si="56"/>
        <v>0</v>
      </c>
      <c r="V166">
        <f t="shared" si="56"/>
        <v>0</v>
      </c>
      <c r="W166">
        <f t="shared" si="56"/>
        <v>0</v>
      </c>
      <c r="X166">
        <f t="shared" si="56"/>
        <v>0</v>
      </c>
      <c r="Y166">
        <f t="shared" si="56"/>
        <v>0</v>
      </c>
      <c r="Z166">
        <f t="shared" si="56"/>
        <v>0</v>
      </c>
      <c r="AA166">
        <f t="shared" si="56"/>
        <v>0</v>
      </c>
      <c r="AB166">
        <f t="shared" si="56"/>
        <v>163</v>
      </c>
      <c r="AC166" t="str">
        <f t="shared" si="56"/>
        <v>Agencia Nacional de Hidrocarburos</v>
      </c>
      <c r="AD166">
        <f t="shared" si="56"/>
        <v>0</v>
      </c>
      <c r="AE166">
        <f t="shared" si="56"/>
        <v>0</v>
      </c>
      <c r="AF166">
        <f t="shared" si="56"/>
        <v>0</v>
      </c>
      <c r="AG166">
        <f t="shared" ref="AG166:BL166" si="57">AG17</f>
        <v>0</v>
      </c>
      <c r="AH166">
        <f t="shared" si="57"/>
        <v>0</v>
      </c>
      <c r="AI166">
        <f t="shared" si="57"/>
        <v>0</v>
      </c>
      <c r="AJ166">
        <f t="shared" si="57"/>
        <v>0</v>
      </c>
      <c r="AK166">
        <f t="shared" si="57"/>
        <v>0</v>
      </c>
      <c r="AL166">
        <f t="shared" si="57"/>
        <v>0</v>
      </c>
      <c r="AM166">
        <f t="shared" si="57"/>
        <v>132.47</v>
      </c>
      <c r="AN166">
        <f t="shared" si="57"/>
        <v>0</v>
      </c>
      <c r="AO166">
        <f t="shared" si="57"/>
        <v>0</v>
      </c>
      <c r="AP166">
        <f t="shared" si="57"/>
        <v>0</v>
      </c>
      <c r="AQ166">
        <f t="shared" si="57"/>
        <v>0</v>
      </c>
      <c r="AR166">
        <f t="shared" si="57"/>
        <v>0</v>
      </c>
      <c r="AS166">
        <f t="shared" si="57"/>
        <v>0</v>
      </c>
      <c r="AT166">
        <f t="shared" si="57"/>
        <v>0</v>
      </c>
      <c r="AU166">
        <f t="shared" si="57"/>
        <v>0</v>
      </c>
      <c r="AV166">
        <f t="shared" si="57"/>
        <v>0</v>
      </c>
      <c r="AW166">
        <f t="shared" si="57"/>
        <v>0</v>
      </c>
      <c r="AX166">
        <f t="shared" si="57"/>
        <v>0</v>
      </c>
      <c r="AY166">
        <f t="shared" si="57"/>
        <v>0</v>
      </c>
      <c r="AZ166">
        <f t="shared" si="57"/>
        <v>0</v>
      </c>
      <c r="BA166">
        <f t="shared" si="57"/>
        <v>0</v>
      </c>
      <c r="BB166">
        <f t="shared" si="57"/>
        <v>0</v>
      </c>
      <c r="BC166">
        <f t="shared" si="57"/>
        <v>865</v>
      </c>
      <c r="BD166" t="str">
        <f t="shared" si="57"/>
        <v>Fondo de Desarrollo del Sist.Fin. y Apoyo al Sec.Productivo</v>
      </c>
      <c r="BE166">
        <f t="shared" si="57"/>
        <v>0</v>
      </c>
      <c r="BF166">
        <f t="shared" si="57"/>
        <v>0</v>
      </c>
      <c r="BG166">
        <f t="shared" si="57"/>
        <v>0</v>
      </c>
      <c r="BH166">
        <f t="shared" si="57"/>
        <v>0</v>
      </c>
      <c r="BI166">
        <f t="shared" si="57"/>
        <v>0</v>
      </c>
      <c r="BJ166">
        <f t="shared" si="57"/>
        <v>0</v>
      </c>
      <c r="BK166">
        <f t="shared" si="57"/>
        <v>0</v>
      </c>
      <c r="BL166">
        <f t="shared" si="57"/>
        <v>0</v>
      </c>
      <c r="BM166">
        <f t="shared" ref="BM166:CR166" si="58">BM17</f>
        <v>0</v>
      </c>
      <c r="BN166">
        <f t="shared" si="58"/>
        <v>8242941.1500000004</v>
      </c>
      <c r="BO166">
        <f t="shared" si="58"/>
        <v>0</v>
      </c>
      <c r="BP166">
        <f t="shared" si="58"/>
        <v>0</v>
      </c>
      <c r="BQ166">
        <f t="shared" si="58"/>
        <v>0</v>
      </c>
      <c r="BR166">
        <f t="shared" si="58"/>
        <v>0</v>
      </c>
      <c r="BS166">
        <f t="shared" si="58"/>
        <v>0</v>
      </c>
      <c r="BT166">
        <f t="shared" si="58"/>
        <v>0</v>
      </c>
      <c r="BU166">
        <f t="shared" si="58"/>
        <v>0</v>
      </c>
      <c r="BV166">
        <f t="shared" si="58"/>
        <v>0</v>
      </c>
      <c r="BW166">
        <f t="shared" si="58"/>
        <v>0</v>
      </c>
      <c r="BX166">
        <f t="shared" si="58"/>
        <v>0</v>
      </c>
      <c r="BY166">
        <f t="shared" si="58"/>
        <v>0</v>
      </c>
      <c r="BZ166">
        <f t="shared" si="58"/>
        <v>0</v>
      </c>
      <c r="CA166">
        <f t="shared" si="58"/>
        <v>0</v>
      </c>
      <c r="CB166">
        <f t="shared" si="58"/>
        <v>0</v>
      </c>
      <c r="CC166">
        <f t="shared" si="58"/>
        <v>0</v>
      </c>
      <c r="CD166">
        <f t="shared" si="58"/>
        <v>0</v>
      </c>
      <c r="CE166">
        <f t="shared" si="58"/>
        <v>0</v>
      </c>
      <c r="CF166">
        <f t="shared" si="58"/>
        <v>0</v>
      </c>
      <c r="CG166">
        <f t="shared" si="58"/>
        <v>0</v>
      </c>
      <c r="CH166">
        <f t="shared" si="58"/>
        <v>0</v>
      </c>
      <c r="CI166">
        <f t="shared" si="58"/>
        <v>0</v>
      </c>
      <c r="CJ166">
        <f t="shared" si="58"/>
        <v>0</v>
      </c>
      <c r="CK166">
        <f t="shared" si="58"/>
        <v>0</v>
      </c>
      <c r="CL166">
        <f t="shared" si="58"/>
        <v>0</v>
      </c>
      <c r="CM166">
        <f t="shared" si="58"/>
        <v>0</v>
      </c>
      <c r="CN166">
        <f t="shared" si="58"/>
        <v>0</v>
      </c>
      <c r="CO166">
        <f t="shared" si="58"/>
        <v>0</v>
      </c>
      <c r="CP166">
        <f t="shared" si="58"/>
        <v>0</v>
      </c>
      <c r="CQ166">
        <f t="shared" si="58"/>
        <v>0</v>
      </c>
      <c r="CR166">
        <f t="shared" si="58"/>
        <v>0</v>
      </c>
      <c r="CS166">
        <f t="shared" ref="CS166:DH166" si="59">CS17</f>
        <v>0</v>
      </c>
      <c r="CT166">
        <f t="shared" si="59"/>
        <v>0</v>
      </c>
      <c r="CU166">
        <f t="shared" si="59"/>
        <v>0</v>
      </c>
      <c r="CV166">
        <f t="shared" si="59"/>
        <v>0</v>
      </c>
      <c r="CW166">
        <f t="shared" si="59"/>
        <v>0</v>
      </c>
      <c r="CX166">
        <f t="shared" si="59"/>
        <v>0</v>
      </c>
      <c r="CY166">
        <f t="shared" si="59"/>
        <v>0</v>
      </c>
      <c r="CZ166">
        <f t="shared" si="59"/>
        <v>0</v>
      </c>
      <c r="DA166">
        <f t="shared" si="59"/>
        <v>0</v>
      </c>
      <c r="DB166">
        <f t="shared" si="59"/>
        <v>0</v>
      </c>
      <c r="DC166">
        <f t="shared" si="59"/>
        <v>0</v>
      </c>
      <c r="DD166">
        <f t="shared" si="59"/>
        <v>0</v>
      </c>
      <c r="DE166">
        <f t="shared" si="59"/>
        <v>294</v>
      </c>
      <c r="DF166" t="str">
        <f t="shared" si="59"/>
        <v>Univ. Indígena Bol. Comun. Intercultl Prod. Tupak Katari</v>
      </c>
      <c r="DG166">
        <f t="shared" si="59"/>
        <v>171891</v>
      </c>
      <c r="DH166">
        <f t="shared" si="59"/>
        <v>0</v>
      </c>
    </row>
    <row r="167" spans="1:112">
      <c r="A167">
        <f t="shared" ref="A167:AF167" si="60">A18</f>
        <v>132</v>
      </c>
      <c r="B167" t="str">
        <f t="shared" si="60"/>
        <v>Servicio de Desarrollo de las Empresas Púb. Productivas</v>
      </c>
      <c r="C167">
        <f t="shared" si="60"/>
        <v>0</v>
      </c>
      <c r="D167">
        <f t="shared" si="60"/>
        <v>44000</v>
      </c>
      <c r="E167">
        <f t="shared" si="60"/>
        <v>0</v>
      </c>
      <c r="F167">
        <f t="shared" si="60"/>
        <v>12708</v>
      </c>
      <c r="G167">
        <f t="shared" si="60"/>
        <v>1193.9100000000001</v>
      </c>
      <c r="H167">
        <f t="shared" si="60"/>
        <v>0</v>
      </c>
      <c r="I167">
        <f t="shared" si="60"/>
        <v>720</v>
      </c>
      <c r="J167">
        <f t="shared" si="60"/>
        <v>5000</v>
      </c>
      <c r="K167">
        <f t="shared" si="60"/>
        <v>11520.699999999999</v>
      </c>
      <c r="L167">
        <f t="shared" si="60"/>
        <v>7057230.7699999996</v>
      </c>
      <c r="M167">
        <f t="shared" si="60"/>
        <v>0</v>
      </c>
      <c r="N167">
        <f t="shared" si="60"/>
        <v>0</v>
      </c>
      <c r="O167">
        <f t="shared" si="60"/>
        <v>0</v>
      </c>
      <c r="P167">
        <f t="shared" si="60"/>
        <v>0</v>
      </c>
      <c r="Q167">
        <f t="shared" si="60"/>
        <v>0</v>
      </c>
      <c r="R167">
        <f t="shared" si="60"/>
        <v>0</v>
      </c>
      <c r="S167">
        <f t="shared" si="60"/>
        <v>0</v>
      </c>
      <c r="T167">
        <f t="shared" si="60"/>
        <v>0</v>
      </c>
      <c r="U167">
        <f t="shared" si="60"/>
        <v>0</v>
      </c>
      <c r="V167">
        <f t="shared" si="60"/>
        <v>0</v>
      </c>
      <c r="W167">
        <f t="shared" si="60"/>
        <v>0</v>
      </c>
      <c r="X167">
        <f t="shared" si="60"/>
        <v>0</v>
      </c>
      <c r="Y167">
        <f t="shared" si="60"/>
        <v>0</v>
      </c>
      <c r="Z167">
        <f t="shared" si="60"/>
        <v>0</v>
      </c>
      <c r="AA167">
        <f t="shared" si="60"/>
        <v>0</v>
      </c>
      <c r="AB167">
        <f t="shared" si="60"/>
        <v>46</v>
      </c>
      <c r="AC167" t="str">
        <f t="shared" si="60"/>
        <v>Ministerio de Salud y Deportes</v>
      </c>
      <c r="AD167">
        <f t="shared" si="60"/>
        <v>0</v>
      </c>
      <c r="AE167">
        <f t="shared" si="60"/>
        <v>0</v>
      </c>
      <c r="AF167">
        <f t="shared" si="60"/>
        <v>0</v>
      </c>
      <c r="AG167">
        <f t="shared" ref="AG167:BL167" si="61">AG18</f>
        <v>0</v>
      </c>
      <c r="AH167">
        <f t="shared" si="61"/>
        <v>120.06</v>
      </c>
      <c r="AI167">
        <f t="shared" si="61"/>
        <v>224931625.00999999</v>
      </c>
      <c r="AJ167">
        <f t="shared" si="61"/>
        <v>0</v>
      </c>
      <c r="AK167">
        <f t="shared" si="61"/>
        <v>0</v>
      </c>
      <c r="AL167">
        <f t="shared" si="61"/>
        <v>0</v>
      </c>
      <c r="AM167">
        <f t="shared" si="61"/>
        <v>0</v>
      </c>
      <c r="AN167">
        <f t="shared" si="61"/>
        <v>0</v>
      </c>
      <c r="AO167">
        <f t="shared" si="61"/>
        <v>0</v>
      </c>
      <c r="AP167">
        <f t="shared" si="61"/>
        <v>0</v>
      </c>
      <c r="AQ167">
        <f t="shared" si="61"/>
        <v>0</v>
      </c>
      <c r="AR167">
        <f t="shared" si="61"/>
        <v>0</v>
      </c>
      <c r="AS167">
        <f t="shared" si="61"/>
        <v>0</v>
      </c>
      <c r="AT167">
        <f t="shared" si="61"/>
        <v>0</v>
      </c>
      <c r="AU167">
        <f t="shared" si="61"/>
        <v>0</v>
      </c>
      <c r="AV167">
        <f t="shared" si="61"/>
        <v>0</v>
      </c>
      <c r="AW167">
        <f t="shared" si="61"/>
        <v>0</v>
      </c>
      <c r="AX167">
        <f t="shared" si="61"/>
        <v>0</v>
      </c>
      <c r="AY167">
        <f t="shared" si="61"/>
        <v>0</v>
      </c>
      <c r="AZ167">
        <f t="shared" si="61"/>
        <v>0</v>
      </c>
      <c r="BA167">
        <f t="shared" si="61"/>
        <v>0</v>
      </c>
      <c r="BB167">
        <f t="shared" si="61"/>
        <v>0</v>
      </c>
      <c r="BC167">
        <f t="shared" si="61"/>
        <v>47</v>
      </c>
      <c r="BD167" t="str">
        <f t="shared" si="61"/>
        <v>Ministerio de Desarrollo Rural y Tierras</v>
      </c>
      <c r="BE167">
        <f t="shared" si="61"/>
        <v>0</v>
      </c>
      <c r="BF167">
        <f t="shared" si="61"/>
        <v>0</v>
      </c>
      <c r="BG167">
        <f t="shared" si="61"/>
        <v>16363.64</v>
      </c>
      <c r="BH167">
        <f t="shared" si="61"/>
        <v>0</v>
      </c>
      <c r="BI167">
        <f t="shared" si="61"/>
        <v>0</v>
      </c>
      <c r="BJ167">
        <f t="shared" si="61"/>
        <v>0</v>
      </c>
      <c r="BK167">
        <f t="shared" si="61"/>
        <v>0</v>
      </c>
      <c r="BL167">
        <f t="shared" si="61"/>
        <v>0</v>
      </c>
      <c r="BM167">
        <f t="shared" ref="BM167:CR167" si="62">BM18</f>
        <v>0</v>
      </c>
      <c r="BN167">
        <f t="shared" si="62"/>
        <v>0</v>
      </c>
      <c r="BO167">
        <f t="shared" si="62"/>
        <v>0</v>
      </c>
      <c r="BP167">
        <f t="shared" si="62"/>
        <v>0</v>
      </c>
      <c r="BQ167">
        <f t="shared" si="62"/>
        <v>0</v>
      </c>
      <c r="BR167">
        <f t="shared" si="62"/>
        <v>0</v>
      </c>
      <c r="BS167">
        <f t="shared" si="62"/>
        <v>0</v>
      </c>
      <c r="BT167">
        <f t="shared" si="62"/>
        <v>0</v>
      </c>
      <c r="BU167">
        <f t="shared" si="62"/>
        <v>0</v>
      </c>
      <c r="BV167">
        <f t="shared" si="62"/>
        <v>0</v>
      </c>
      <c r="BW167">
        <f t="shared" si="62"/>
        <v>0</v>
      </c>
      <c r="BX167">
        <f t="shared" si="62"/>
        <v>0</v>
      </c>
      <c r="BY167">
        <f t="shared" si="62"/>
        <v>0</v>
      </c>
      <c r="BZ167">
        <f t="shared" si="62"/>
        <v>0</v>
      </c>
      <c r="CA167">
        <f t="shared" si="62"/>
        <v>0</v>
      </c>
      <c r="CB167">
        <f t="shared" si="62"/>
        <v>0</v>
      </c>
      <c r="CC167">
        <f t="shared" si="62"/>
        <v>0</v>
      </c>
      <c r="CD167">
        <f t="shared" si="62"/>
        <v>0</v>
      </c>
      <c r="CE167">
        <f t="shared" si="62"/>
        <v>0</v>
      </c>
      <c r="CF167">
        <f t="shared" si="62"/>
        <v>0</v>
      </c>
      <c r="CG167">
        <f t="shared" si="62"/>
        <v>0</v>
      </c>
      <c r="CH167">
        <f t="shared" si="62"/>
        <v>0</v>
      </c>
      <c r="CI167">
        <f t="shared" si="62"/>
        <v>0</v>
      </c>
      <c r="CJ167">
        <f t="shared" si="62"/>
        <v>0</v>
      </c>
      <c r="CK167">
        <f t="shared" si="62"/>
        <v>0</v>
      </c>
      <c r="CL167">
        <f t="shared" si="62"/>
        <v>0</v>
      </c>
      <c r="CM167">
        <f t="shared" si="62"/>
        <v>0</v>
      </c>
      <c r="CN167">
        <f t="shared" si="62"/>
        <v>0</v>
      </c>
      <c r="CO167">
        <f t="shared" si="62"/>
        <v>0</v>
      </c>
      <c r="CP167">
        <f t="shared" si="62"/>
        <v>0</v>
      </c>
      <c r="CQ167">
        <f t="shared" si="62"/>
        <v>0</v>
      </c>
      <c r="CR167">
        <f t="shared" si="62"/>
        <v>0</v>
      </c>
      <c r="CS167">
        <f t="shared" ref="CS167:DH167" si="63">CS18</f>
        <v>0</v>
      </c>
      <c r="CT167">
        <f t="shared" si="63"/>
        <v>0</v>
      </c>
      <c r="CU167">
        <f t="shared" si="63"/>
        <v>0</v>
      </c>
      <c r="CV167">
        <f t="shared" si="63"/>
        <v>0</v>
      </c>
      <c r="CW167">
        <f t="shared" si="63"/>
        <v>0</v>
      </c>
      <c r="CX167">
        <f t="shared" si="63"/>
        <v>0</v>
      </c>
      <c r="CY167">
        <f t="shared" si="63"/>
        <v>0</v>
      </c>
      <c r="CZ167">
        <f t="shared" si="63"/>
        <v>0</v>
      </c>
      <c r="DA167">
        <f t="shared" si="63"/>
        <v>0</v>
      </c>
      <c r="DB167">
        <f t="shared" si="63"/>
        <v>0</v>
      </c>
      <c r="DC167">
        <f t="shared" si="63"/>
        <v>0</v>
      </c>
      <c r="DD167">
        <f t="shared" si="63"/>
        <v>0</v>
      </c>
      <c r="DE167">
        <f t="shared" si="63"/>
        <v>134</v>
      </c>
      <c r="DF167" t="str">
        <f t="shared" si="63"/>
        <v>Consejo Nacional de Vivienda Policial</v>
      </c>
      <c r="DG167">
        <f t="shared" si="63"/>
        <v>16765227.84</v>
      </c>
      <c r="DH167">
        <f t="shared" si="63"/>
        <v>0</v>
      </c>
    </row>
    <row r="168" spans="1:112">
      <c r="A168">
        <f t="shared" ref="A168:AF168" si="64">A19</f>
        <v>212</v>
      </c>
      <c r="B168" t="str">
        <f t="shared" si="64"/>
        <v>Instituto Nacional de Reforma Agraria</v>
      </c>
      <c r="C168">
        <f t="shared" si="64"/>
        <v>0</v>
      </c>
      <c r="D168">
        <f t="shared" si="64"/>
        <v>0</v>
      </c>
      <c r="E168">
        <f t="shared" si="64"/>
        <v>0</v>
      </c>
      <c r="F168">
        <f t="shared" si="64"/>
        <v>0</v>
      </c>
      <c r="G168">
        <f t="shared" si="64"/>
        <v>0</v>
      </c>
      <c r="H168">
        <f t="shared" si="64"/>
        <v>4912.3899999999994</v>
      </c>
      <c r="I168">
        <f t="shared" si="64"/>
        <v>0</v>
      </c>
      <c r="J168">
        <f t="shared" si="64"/>
        <v>604.64</v>
      </c>
      <c r="K168">
        <f t="shared" si="64"/>
        <v>0</v>
      </c>
      <c r="L168">
        <f t="shared" si="64"/>
        <v>0</v>
      </c>
      <c r="M168">
        <f t="shared" si="64"/>
        <v>0</v>
      </c>
      <c r="N168">
        <f t="shared" si="64"/>
        <v>0</v>
      </c>
      <c r="O168">
        <f t="shared" si="64"/>
        <v>0</v>
      </c>
      <c r="P168">
        <f t="shared" si="64"/>
        <v>0</v>
      </c>
      <c r="Q168">
        <f t="shared" si="64"/>
        <v>0</v>
      </c>
      <c r="R168">
        <f t="shared" si="64"/>
        <v>0</v>
      </c>
      <c r="S168">
        <f t="shared" si="64"/>
        <v>0</v>
      </c>
      <c r="T168">
        <f t="shared" si="64"/>
        <v>0</v>
      </c>
      <c r="U168">
        <f t="shared" si="64"/>
        <v>0</v>
      </c>
      <c r="V168">
        <f t="shared" si="64"/>
        <v>0</v>
      </c>
      <c r="W168">
        <f t="shared" si="64"/>
        <v>0</v>
      </c>
      <c r="X168">
        <f t="shared" si="64"/>
        <v>0</v>
      </c>
      <c r="Y168">
        <f t="shared" si="64"/>
        <v>0</v>
      </c>
      <c r="Z168">
        <f t="shared" si="64"/>
        <v>0</v>
      </c>
      <c r="AA168">
        <f t="shared" si="64"/>
        <v>0</v>
      </c>
      <c r="AB168">
        <f t="shared" si="64"/>
        <v>348</v>
      </c>
      <c r="AC168" t="str">
        <f t="shared" si="64"/>
        <v>Autoridad Plurinacional de la Madre Tierra</v>
      </c>
      <c r="AD168">
        <f t="shared" si="64"/>
        <v>0</v>
      </c>
      <c r="AE168">
        <f t="shared" si="64"/>
        <v>0</v>
      </c>
      <c r="AF168">
        <f t="shared" si="64"/>
        <v>0</v>
      </c>
      <c r="AG168">
        <f t="shared" ref="AG168:BL168" si="65">AG19</f>
        <v>0</v>
      </c>
      <c r="AH168">
        <f t="shared" si="65"/>
        <v>0</v>
      </c>
      <c r="AI168">
        <f t="shared" si="65"/>
        <v>60.03</v>
      </c>
      <c r="AJ168">
        <f t="shared" si="65"/>
        <v>0</v>
      </c>
      <c r="AK168">
        <f t="shared" si="65"/>
        <v>0</v>
      </c>
      <c r="AL168">
        <f t="shared" si="65"/>
        <v>0</v>
      </c>
      <c r="AM168">
        <f t="shared" si="65"/>
        <v>0</v>
      </c>
      <c r="AN168">
        <f t="shared" si="65"/>
        <v>0</v>
      </c>
      <c r="AO168">
        <f t="shared" si="65"/>
        <v>0</v>
      </c>
      <c r="AP168">
        <f t="shared" si="65"/>
        <v>0</v>
      </c>
      <c r="AQ168">
        <f t="shared" si="65"/>
        <v>0</v>
      </c>
      <c r="AR168">
        <f t="shared" si="65"/>
        <v>0</v>
      </c>
      <c r="AS168">
        <f t="shared" si="65"/>
        <v>0</v>
      </c>
      <c r="AT168">
        <f t="shared" si="65"/>
        <v>0</v>
      </c>
      <c r="AU168">
        <f t="shared" si="65"/>
        <v>0</v>
      </c>
      <c r="AV168">
        <f t="shared" si="65"/>
        <v>0</v>
      </c>
      <c r="AW168">
        <f t="shared" si="65"/>
        <v>0</v>
      </c>
      <c r="AX168">
        <f t="shared" si="65"/>
        <v>0</v>
      </c>
      <c r="AY168">
        <f t="shared" si="65"/>
        <v>0</v>
      </c>
      <c r="AZ168">
        <f t="shared" si="65"/>
        <v>0</v>
      </c>
      <c r="BA168">
        <f t="shared" si="65"/>
        <v>0</v>
      </c>
      <c r="BB168">
        <f t="shared" si="65"/>
        <v>0</v>
      </c>
      <c r="BC168">
        <f t="shared" si="65"/>
        <v>78</v>
      </c>
      <c r="BD168" t="str">
        <f t="shared" si="65"/>
        <v>Ministerio de Hidrocarburos y Energías</v>
      </c>
      <c r="BE168">
        <f t="shared" si="65"/>
        <v>0</v>
      </c>
      <c r="BF168">
        <f t="shared" si="65"/>
        <v>0</v>
      </c>
      <c r="BG168">
        <f t="shared" si="65"/>
        <v>0</v>
      </c>
      <c r="BH168">
        <f t="shared" si="65"/>
        <v>0</v>
      </c>
      <c r="BI168">
        <f t="shared" si="65"/>
        <v>0</v>
      </c>
      <c r="BJ168">
        <f t="shared" si="65"/>
        <v>0</v>
      </c>
      <c r="BK168">
        <f t="shared" si="65"/>
        <v>0</v>
      </c>
      <c r="BL168">
        <f t="shared" si="65"/>
        <v>0</v>
      </c>
      <c r="BM168">
        <f t="shared" ref="BM168:CR168" si="66">BM19</f>
        <v>0</v>
      </c>
      <c r="BN168">
        <f t="shared" si="66"/>
        <v>574259.86</v>
      </c>
      <c r="BO168">
        <f t="shared" si="66"/>
        <v>0</v>
      </c>
      <c r="BP168">
        <f t="shared" si="66"/>
        <v>0</v>
      </c>
      <c r="BQ168">
        <f t="shared" si="66"/>
        <v>0</v>
      </c>
      <c r="BR168">
        <f t="shared" si="66"/>
        <v>0</v>
      </c>
      <c r="BS168">
        <f t="shared" si="66"/>
        <v>0</v>
      </c>
      <c r="BT168">
        <f t="shared" si="66"/>
        <v>0</v>
      </c>
      <c r="BU168">
        <f t="shared" si="66"/>
        <v>0</v>
      </c>
      <c r="BV168">
        <f t="shared" si="66"/>
        <v>0</v>
      </c>
      <c r="BW168">
        <f t="shared" si="66"/>
        <v>0</v>
      </c>
      <c r="BX168">
        <f t="shared" si="66"/>
        <v>0</v>
      </c>
      <c r="BY168">
        <f t="shared" si="66"/>
        <v>0</v>
      </c>
      <c r="BZ168">
        <f t="shared" si="66"/>
        <v>0</v>
      </c>
      <c r="CA168">
        <f t="shared" si="66"/>
        <v>0</v>
      </c>
      <c r="CB168">
        <f t="shared" si="66"/>
        <v>0</v>
      </c>
      <c r="CC168">
        <f t="shared" si="66"/>
        <v>0</v>
      </c>
      <c r="CD168">
        <f t="shared" si="66"/>
        <v>0</v>
      </c>
      <c r="CE168">
        <f t="shared" si="66"/>
        <v>0</v>
      </c>
      <c r="CF168">
        <f t="shared" si="66"/>
        <v>0</v>
      </c>
      <c r="CG168">
        <f t="shared" si="66"/>
        <v>0</v>
      </c>
      <c r="CH168">
        <f t="shared" si="66"/>
        <v>0</v>
      </c>
      <c r="CI168">
        <f t="shared" si="66"/>
        <v>0</v>
      </c>
      <c r="CJ168">
        <f t="shared" si="66"/>
        <v>0</v>
      </c>
      <c r="CK168">
        <f t="shared" si="66"/>
        <v>0</v>
      </c>
      <c r="CL168">
        <f t="shared" si="66"/>
        <v>0</v>
      </c>
      <c r="CM168">
        <f t="shared" si="66"/>
        <v>0</v>
      </c>
      <c r="CN168">
        <f t="shared" si="66"/>
        <v>0</v>
      </c>
      <c r="CO168">
        <f t="shared" si="66"/>
        <v>0</v>
      </c>
      <c r="CP168">
        <f t="shared" si="66"/>
        <v>0</v>
      </c>
      <c r="CQ168">
        <f t="shared" si="66"/>
        <v>0</v>
      </c>
      <c r="CR168">
        <f t="shared" si="66"/>
        <v>0</v>
      </c>
      <c r="CS168">
        <f t="shared" ref="CS168:DH168" si="67">CS19</f>
        <v>0</v>
      </c>
      <c r="CT168">
        <f t="shared" si="67"/>
        <v>0</v>
      </c>
      <c r="CU168">
        <f t="shared" si="67"/>
        <v>0</v>
      </c>
      <c r="CV168">
        <f t="shared" si="67"/>
        <v>0</v>
      </c>
      <c r="CW168">
        <f t="shared" si="67"/>
        <v>0</v>
      </c>
      <c r="CX168">
        <f t="shared" si="67"/>
        <v>0</v>
      </c>
      <c r="CY168">
        <f t="shared" si="67"/>
        <v>0</v>
      </c>
      <c r="CZ168">
        <f t="shared" si="67"/>
        <v>0</v>
      </c>
      <c r="DA168">
        <f t="shared" si="67"/>
        <v>0</v>
      </c>
      <c r="DB168">
        <f t="shared" si="67"/>
        <v>0</v>
      </c>
      <c r="DC168">
        <f t="shared" si="67"/>
        <v>0</v>
      </c>
      <c r="DD168">
        <f t="shared" si="67"/>
        <v>0</v>
      </c>
      <c r="DE168">
        <f t="shared" si="67"/>
        <v>293</v>
      </c>
      <c r="DF168" t="str">
        <f t="shared" si="67"/>
        <v>Fundación Cultural del Banco Central de Bolivia</v>
      </c>
      <c r="DG168">
        <f t="shared" si="67"/>
        <v>9788</v>
      </c>
      <c r="DH168">
        <f t="shared" si="67"/>
        <v>0</v>
      </c>
    </row>
    <row r="169" spans="1:112">
      <c r="A169">
        <f t="shared" ref="A169:AF169" si="68">A20</f>
        <v>287</v>
      </c>
      <c r="B169" t="str">
        <f t="shared" si="68"/>
        <v>Fondo Nacional de Inversión Productiva y Social</v>
      </c>
      <c r="C169">
        <f t="shared" si="68"/>
        <v>0</v>
      </c>
      <c r="D169">
        <f t="shared" si="68"/>
        <v>0</v>
      </c>
      <c r="E169">
        <f t="shared" si="68"/>
        <v>0</v>
      </c>
      <c r="F169">
        <f t="shared" si="68"/>
        <v>0</v>
      </c>
      <c r="G169">
        <f t="shared" si="68"/>
        <v>0</v>
      </c>
      <c r="H169">
        <f t="shared" si="68"/>
        <v>0</v>
      </c>
      <c r="I169">
        <f t="shared" si="68"/>
        <v>0</v>
      </c>
      <c r="J169">
        <f t="shared" si="68"/>
        <v>0</v>
      </c>
      <c r="K169">
        <f t="shared" si="68"/>
        <v>0</v>
      </c>
      <c r="L169">
        <f t="shared" si="68"/>
        <v>12554.08</v>
      </c>
      <c r="M169">
        <f t="shared" si="68"/>
        <v>0</v>
      </c>
      <c r="N169">
        <f t="shared" si="68"/>
        <v>0</v>
      </c>
      <c r="O169">
        <f t="shared" si="68"/>
        <v>0</v>
      </c>
      <c r="P169">
        <f t="shared" si="68"/>
        <v>0</v>
      </c>
      <c r="Q169">
        <f t="shared" si="68"/>
        <v>0</v>
      </c>
      <c r="R169">
        <f t="shared" si="68"/>
        <v>0</v>
      </c>
      <c r="S169">
        <f t="shared" si="68"/>
        <v>0</v>
      </c>
      <c r="T169">
        <f t="shared" si="68"/>
        <v>0</v>
      </c>
      <c r="U169">
        <f t="shared" si="68"/>
        <v>0</v>
      </c>
      <c r="V169">
        <f t="shared" si="68"/>
        <v>0</v>
      </c>
      <c r="W169">
        <f t="shared" si="68"/>
        <v>0</v>
      </c>
      <c r="X169">
        <f t="shared" si="68"/>
        <v>0</v>
      </c>
      <c r="Y169">
        <f t="shared" si="68"/>
        <v>0</v>
      </c>
      <c r="Z169">
        <f t="shared" si="68"/>
        <v>0</v>
      </c>
      <c r="AA169">
        <f t="shared" si="68"/>
        <v>0</v>
      </c>
      <c r="AB169">
        <f t="shared" si="68"/>
        <v>0</v>
      </c>
      <c r="AC169">
        <f t="shared" si="68"/>
        <v>0</v>
      </c>
      <c r="AD169">
        <f t="shared" si="68"/>
        <v>0</v>
      </c>
      <c r="AE169">
        <f t="shared" si="68"/>
        <v>0</v>
      </c>
      <c r="AF169">
        <f t="shared" si="68"/>
        <v>0</v>
      </c>
      <c r="AG169">
        <f t="shared" ref="AG169:BL169" si="69">AG20</f>
        <v>0</v>
      </c>
      <c r="AH169">
        <f t="shared" si="69"/>
        <v>0</v>
      </c>
      <c r="AI169">
        <f t="shared" si="69"/>
        <v>0</v>
      </c>
      <c r="AJ169">
        <f t="shared" si="69"/>
        <v>0</v>
      </c>
      <c r="AK169">
        <f t="shared" si="69"/>
        <v>0</v>
      </c>
      <c r="AL169">
        <f t="shared" si="69"/>
        <v>0</v>
      </c>
      <c r="AM169">
        <f t="shared" si="69"/>
        <v>0</v>
      </c>
      <c r="AN169">
        <f t="shared" si="69"/>
        <v>0</v>
      </c>
      <c r="AO169">
        <f t="shared" si="69"/>
        <v>0</v>
      </c>
      <c r="AP169">
        <f t="shared" si="69"/>
        <v>0</v>
      </c>
      <c r="AQ169">
        <f t="shared" si="69"/>
        <v>0</v>
      </c>
      <c r="AR169">
        <f t="shared" si="69"/>
        <v>0</v>
      </c>
      <c r="AS169">
        <f t="shared" si="69"/>
        <v>0</v>
      </c>
      <c r="AT169">
        <f t="shared" si="69"/>
        <v>0</v>
      </c>
      <c r="AU169">
        <f t="shared" si="69"/>
        <v>0</v>
      </c>
      <c r="AV169">
        <f t="shared" si="69"/>
        <v>0</v>
      </c>
      <c r="AW169">
        <f t="shared" si="69"/>
        <v>0</v>
      </c>
      <c r="AX169">
        <f t="shared" si="69"/>
        <v>0</v>
      </c>
      <c r="AY169">
        <f t="shared" si="69"/>
        <v>0</v>
      </c>
      <c r="AZ169">
        <f t="shared" si="69"/>
        <v>0</v>
      </c>
      <c r="BA169">
        <f t="shared" si="69"/>
        <v>0</v>
      </c>
      <c r="BB169">
        <f t="shared" si="69"/>
        <v>0</v>
      </c>
      <c r="BC169">
        <f t="shared" si="69"/>
        <v>81</v>
      </c>
      <c r="BD169" t="str">
        <f t="shared" si="69"/>
        <v>Ministerio de Obras Públicas, Servicios y Vivienda</v>
      </c>
      <c r="BE169">
        <f t="shared" si="69"/>
        <v>0</v>
      </c>
      <c r="BF169">
        <f t="shared" si="69"/>
        <v>0</v>
      </c>
      <c r="BG169">
        <f t="shared" si="69"/>
        <v>0.01</v>
      </c>
      <c r="BH169">
        <f t="shared" si="69"/>
        <v>0</v>
      </c>
      <c r="BI169">
        <f t="shared" si="69"/>
        <v>2132.3200000000002</v>
      </c>
      <c r="BJ169">
        <f t="shared" si="69"/>
        <v>0</v>
      </c>
      <c r="BK169">
        <f t="shared" si="69"/>
        <v>0</v>
      </c>
      <c r="BL169">
        <f t="shared" si="69"/>
        <v>35200531.829999998</v>
      </c>
      <c r="BM169">
        <f t="shared" ref="BM169:CR169" si="70">BM20</f>
        <v>2353138</v>
      </c>
      <c r="BN169">
        <f t="shared" si="70"/>
        <v>369310.61</v>
      </c>
      <c r="BO169">
        <f t="shared" si="70"/>
        <v>0</v>
      </c>
      <c r="BP169">
        <f t="shared" si="70"/>
        <v>0</v>
      </c>
      <c r="BQ169">
        <f t="shared" si="70"/>
        <v>0</v>
      </c>
      <c r="BR169">
        <f t="shared" si="70"/>
        <v>0</v>
      </c>
      <c r="BS169">
        <f t="shared" si="70"/>
        <v>0</v>
      </c>
      <c r="BT169">
        <f t="shared" si="70"/>
        <v>0</v>
      </c>
      <c r="BU169">
        <f t="shared" si="70"/>
        <v>0</v>
      </c>
      <c r="BV169">
        <f t="shared" si="70"/>
        <v>0</v>
      </c>
      <c r="BW169">
        <f t="shared" si="70"/>
        <v>0</v>
      </c>
      <c r="BX169">
        <f t="shared" si="70"/>
        <v>0</v>
      </c>
      <c r="BY169">
        <f t="shared" si="70"/>
        <v>0</v>
      </c>
      <c r="BZ169">
        <f t="shared" si="70"/>
        <v>0</v>
      </c>
      <c r="CA169">
        <f t="shared" si="70"/>
        <v>0</v>
      </c>
      <c r="CB169">
        <f t="shared" si="70"/>
        <v>0</v>
      </c>
      <c r="CC169">
        <f t="shared" si="70"/>
        <v>0</v>
      </c>
      <c r="CD169">
        <f t="shared" si="70"/>
        <v>0</v>
      </c>
      <c r="CE169">
        <f t="shared" si="70"/>
        <v>0</v>
      </c>
      <c r="CF169">
        <f t="shared" si="70"/>
        <v>0</v>
      </c>
      <c r="CG169">
        <f t="shared" si="70"/>
        <v>0</v>
      </c>
      <c r="CH169">
        <f t="shared" si="70"/>
        <v>0</v>
      </c>
      <c r="CI169">
        <f t="shared" si="70"/>
        <v>0</v>
      </c>
      <c r="CJ169">
        <f t="shared" si="70"/>
        <v>0</v>
      </c>
      <c r="CK169">
        <f t="shared" si="70"/>
        <v>0</v>
      </c>
      <c r="CL169">
        <f t="shared" si="70"/>
        <v>0</v>
      </c>
      <c r="CM169">
        <f t="shared" si="70"/>
        <v>0</v>
      </c>
      <c r="CN169">
        <f t="shared" si="70"/>
        <v>0</v>
      </c>
      <c r="CO169">
        <f t="shared" si="70"/>
        <v>0</v>
      </c>
      <c r="CP169">
        <f t="shared" si="70"/>
        <v>0</v>
      </c>
      <c r="CQ169">
        <f t="shared" si="70"/>
        <v>0</v>
      </c>
      <c r="CR169">
        <f t="shared" si="70"/>
        <v>0</v>
      </c>
      <c r="CS169">
        <f t="shared" ref="CS169:DH169" si="71">CS20</f>
        <v>0</v>
      </c>
      <c r="CT169">
        <f t="shared" si="71"/>
        <v>0</v>
      </c>
      <c r="CU169">
        <f t="shared" si="71"/>
        <v>0</v>
      </c>
      <c r="CV169">
        <f t="shared" si="71"/>
        <v>0</v>
      </c>
      <c r="CW169">
        <f t="shared" si="71"/>
        <v>0</v>
      </c>
      <c r="CX169">
        <f t="shared" si="71"/>
        <v>0</v>
      </c>
      <c r="CY169">
        <f t="shared" si="71"/>
        <v>0</v>
      </c>
      <c r="CZ169">
        <f t="shared" si="71"/>
        <v>0</v>
      </c>
      <c r="DA169">
        <f t="shared" si="71"/>
        <v>0</v>
      </c>
      <c r="DB169">
        <f t="shared" si="71"/>
        <v>0</v>
      </c>
      <c r="DC169">
        <f t="shared" si="71"/>
        <v>0</v>
      </c>
      <c r="DD169">
        <f t="shared" si="71"/>
        <v>0</v>
      </c>
      <c r="DE169">
        <f t="shared" si="71"/>
        <v>586</v>
      </c>
      <c r="DF169" t="str">
        <f t="shared" si="71"/>
        <v>Empresa Azucarera San Buenaventura</v>
      </c>
      <c r="DG169">
        <f t="shared" si="71"/>
        <v>8371489.4000000004</v>
      </c>
      <c r="DH169">
        <f t="shared" si="71"/>
        <v>0</v>
      </c>
    </row>
    <row r="170" spans="1:112">
      <c r="A170">
        <f t="shared" ref="A170:AF170" si="72">A21</f>
        <v>291</v>
      </c>
      <c r="B170" t="str">
        <f t="shared" si="72"/>
        <v>Administradora Boliviana de Carreteras</v>
      </c>
      <c r="C170">
        <f t="shared" si="72"/>
        <v>377.65999999999997</v>
      </c>
      <c r="D170">
        <f t="shared" si="72"/>
        <v>84325.94</v>
      </c>
      <c r="E170">
        <f t="shared" si="72"/>
        <v>180</v>
      </c>
      <c r="F170">
        <f t="shared" si="72"/>
        <v>3527740.78</v>
      </c>
      <c r="G170">
        <f t="shared" si="72"/>
        <v>240</v>
      </c>
      <c r="H170">
        <f t="shared" si="72"/>
        <v>129654.73999999999</v>
      </c>
      <c r="I170">
        <f t="shared" si="72"/>
        <v>180</v>
      </c>
      <c r="J170">
        <f t="shared" si="72"/>
        <v>8622295.0700000003</v>
      </c>
      <c r="K170">
        <f t="shared" si="72"/>
        <v>120</v>
      </c>
      <c r="L170">
        <f t="shared" si="72"/>
        <v>314097.24</v>
      </c>
      <c r="M170">
        <f t="shared" si="72"/>
        <v>0</v>
      </c>
      <c r="N170">
        <f t="shared" si="72"/>
        <v>0</v>
      </c>
      <c r="O170">
        <f t="shared" si="72"/>
        <v>0</v>
      </c>
      <c r="P170">
        <f t="shared" si="72"/>
        <v>0</v>
      </c>
      <c r="Q170">
        <f t="shared" si="72"/>
        <v>0</v>
      </c>
      <c r="R170">
        <f t="shared" si="72"/>
        <v>0</v>
      </c>
      <c r="S170">
        <f t="shared" si="72"/>
        <v>0</v>
      </c>
      <c r="T170">
        <f t="shared" si="72"/>
        <v>0</v>
      </c>
      <c r="U170">
        <f t="shared" si="72"/>
        <v>0</v>
      </c>
      <c r="V170">
        <f t="shared" si="72"/>
        <v>0</v>
      </c>
      <c r="W170">
        <f t="shared" si="72"/>
        <v>0</v>
      </c>
      <c r="X170">
        <f t="shared" si="72"/>
        <v>0</v>
      </c>
      <c r="Y170">
        <f t="shared" si="72"/>
        <v>0</v>
      </c>
      <c r="Z170">
        <f t="shared" si="72"/>
        <v>0</v>
      </c>
      <c r="AA170">
        <f t="shared" si="72"/>
        <v>0</v>
      </c>
      <c r="AB170">
        <f t="shared" si="72"/>
        <v>0</v>
      </c>
      <c r="AC170">
        <f t="shared" si="72"/>
        <v>0</v>
      </c>
      <c r="AD170">
        <f t="shared" si="72"/>
        <v>0</v>
      </c>
      <c r="AE170">
        <f t="shared" si="72"/>
        <v>0</v>
      </c>
      <c r="AF170">
        <f t="shared" si="72"/>
        <v>0</v>
      </c>
      <c r="AG170">
        <f t="shared" ref="AG170:BL170" si="73">AG21</f>
        <v>0</v>
      </c>
      <c r="AH170">
        <f t="shared" si="73"/>
        <v>0</v>
      </c>
      <c r="AI170">
        <f t="shared" si="73"/>
        <v>0</v>
      </c>
      <c r="AJ170">
        <f t="shared" si="73"/>
        <v>0</v>
      </c>
      <c r="AK170">
        <f t="shared" si="73"/>
        <v>0</v>
      </c>
      <c r="AL170">
        <f t="shared" si="73"/>
        <v>0</v>
      </c>
      <c r="AM170">
        <f t="shared" si="73"/>
        <v>0</v>
      </c>
      <c r="AN170">
        <f t="shared" si="73"/>
        <v>0</v>
      </c>
      <c r="AO170">
        <f t="shared" si="73"/>
        <v>0</v>
      </c>
      <c r="AP170">
        <f t="shared" si="73"/>
        <v>0</v>
      </c>
      <c r="AQ170">
        <f t="shared" si="73"/>
        <v>0</v>
      </c>
      <c r="AR170">
        <f t="shared" si="73"/>
        <v>0</v>
      </c>
      <c r="AS170">
        <f t="shared" si="73"/>
        <v>0</v>
      </c>
      <c r="AT170">
        <f t="shared" si="73"/>
        <v>0</v>
      </c>
      <c r="AU170">
        <f t="shared" si="73"/>
        <v>0</v>
      </c>
      <c r="AV170">
        <f t="shared" si="73"/>
        <v>0</v>
      </c>
      <c r="AW170">
        <f t="shared" si="73"/>
        <v>0</v>
      </c>
      <c r="AX170">
        <f t="shared" si="73"/>
        <v>0</v>
      </c>
      <c r="AY170">
        <f t="shared" si="73"/>
        <v>0</v>
      </c>
      <c r="AZ170">
        <f t="shared" si="73"/>
        <v>0</v>
      </c>
      <c r="BA170">
        <f t="shared" si="73"/>
        <v>0</v>
      </c>
      <c r="BB170">
        <f t="shared" si="73"/>
        <v>0</v>
      </c>
      <c r="BC170">
        <f t="shared" si="73"/>
        <v>383</v>
      </c>
      <c r="BD170" t="str">
        <f t="shared" si="73"/>
        <v>Agencia Boliviana de Correos "Correos de Bolivia"</v>
      </c>
      <c r="BE170">
        <f t="shared" si="73"/>
        <v>0</v>
      </c>
      <c r="BF170">
        <f t="shared" si="73"/>
        <v>0</v>
      </c>
      <c r="BG170">
        <f t="shared" si="73"/>
        <v>0</v>
      </c>
      <c r="BH170">
        <f t="shared" si="73"/>
        <v>0</v>
      </c>
      <c r="BI170">
        <f t="shared" si="73"/>
        <v>0</v>
      </c>
      <c r="BJ170">
        <f t="shared" si="73"/>
        <v>0</v>
      </c>
      <c r="BK170">
        <f t="shared" si="73"/>
        <v>0</v>
      </c>
      <c r="BL170">
        <f t="shared" si="73"/>
        <v>0</v>
      </c>
      <c r="BM170">
        <f t="shared" ref="BM170:CR170" si="74">BM21</f>
        <v>0</v>
      </c>
      <c r="BN170">
        <f t="shared" si="74"/>
        <v>2353138</v>
      </c>
      <c r="BO170">
        <f t="shared" si="74"/>
        <v>0</v>
      </c>
      <c r="BP170">
        <f t="shared" si="74"/>
        <v>0</v>
      </c>
      <c r="BQ170">
        <f t="shared" si="74"/>
        <v>0</v>
      </c>
      <c r="BR170">
        <f t="shared" si="74"/>
        <v>0</v>
      </c>
      <c r="BS170">
        <f t="shared" si="74"/>
        <v>0</v>
      </c>
      <c r="BT170">
        <f t="shared" si="74"/>
        <v>0</v>
      </c>
      <c r="BU170">
        <f t="shared" si="74"/>
        <v>0</v>
      </c>
      <c r="BV170">
        <f t="shared" si="74"/>
        <v>0</v>
      </c>
      <c r="BW170">
        <f t="shared" si="74"/>
        <v>0</v>
      </c>
      <c r="BX170">
        <f t="shared" si="74"/>
        <v>0</v>
      </c>
      <c r="BY170">
        <f t="shared" si="74"/>
        <v>0</v>
      </c>
      <c r="BZ170">
        <f t="shared" si="74"/>
        <v>0</v>
      </c>
      <c r="CA170">
        <f t="shared" si="74"/>
        <v>0</v>
      </c>
      <c r="CB170">
        <f t="shared" si="74"/>
        <v>0</v>
      </c>
      <c r="CC170">
        <f t="shared" si="74"/>
        <v>0</v>
      </c>
      <c r="CD170">
        <f t="shared" si="74"/>
        <v>0</v>
      </c>
      <c r="CE170">
        <f t="shared" si="74"/>
        <v>0</v>
      </c>
      <c r="CF170">
        <f t="shared" si="74"/>
        <v>0</v>
      </c>
      <c r="CG170">
        <f t="shared" si="74"/>
        <v>0</v>
      </c>
      <c r="CH170">
        <f t="shared" si="74"/>
        <v>0</v>
      </c>
      <c r="CI170">
        <f t="shared" si="74"/>
        <v>0</v>
      </c>
      <c r="CJ170">
        <f t="shared" si="74"/>
        <v>0</v>
      </c>
      <c r="CK170">
        <f t="shared" si="74"/>
        <v>0</v>
      </c>
      <c r="CL170">
        <f t="shared" si="74"/>
        <v>0</v>
      </c>
      <c r="CM170">
        <f t="shared" si="74"/>
        <v>0</v>
      </c>
      <c r="CN170">
        <f t="shared" si="74"/>
        <v>0</v>
      </c>
      <c r="CO170">
        <f t="shared" si="74"/>
        <v>0</v>
      </c>
      <c r="CP170">
        <f t="shared" si="74"/>
        <v>0</v>
      </c>
      <c r="CQ170">
        <f t="shared" si="74"/>
        <v>0</v>
      </c>
      <c r="CR170">
        <f t="shared" si="74"/>
        <v>0</v>
      </c>
      <c r="CS170">
        <f t="shared" ref="CS170:DH170" si="75">CS21</f>
        <v>0</v>
      </c>
      <c r="CT170">
        <f t="shared" si="75"/>
        <v>0</v>
      </c>
      <c r="CU170">
        <f t="shared" si="75"/>
        <v>0</v>
      </c>
      <c r="CV170">
        <f t="shared" si="75"/>
        <v>0</v>
      </c>
      <c r="CW170">
        <f t="shared" si="75"/>
        <v>0</v>
      </c>
      <c r="CX170">
        <f t="shared" si="75"/>
        <v>0</v>
      </c>
      <c r="CY170">
        <f t="shared" si="75"/>
        <v>0</v>
      </c>
      <c r="CZ170">
        <f t="shared" si="75"/>
        <v>0</v>
      </c>
      <c r="DA170">
        <f t="shared" si="75"/>
        <v>0</v>
      </c>
      <c r="DB170">
        <f t="shared" si="75"/>
        <v>0</v>
      </c>
      <c r="DC170">
        <f t="shared" si="75"/>
        <v>0</v>
      </c>
      <c r="DD170">
        <f t="shared" si="75"/>
        <v>0</v>
      </c>
      <c r="DE170">
        <f t="shared" si="75"/>
        <v>683</v>
      </c>
      <c r="DF170" t="str">
        <f t="shared" si="75"/>
        <v>Procuraduria General del Estado</v>
      </c>
      <c r="DG170">
        <f t="shared" si="75"/>
        <v>3962</v>
      </c>
      <c r="DH170">
        <f t="shared" si="75"/>
        <v>0</v>
      </c>
    </row>
    <row r="171" spans="1:112">
      <c r="A171">
        <f t="shared" ref="A171:AF171" si="76">A22</f>
        <v>340</v>
      </c>
      <c r="B171" t="str">
        <f t="shared" si="76"/>
        <v>Servicio General de Identificación Personal</v>
      </c>
      <c r="C171">
        <f t="shared" si="76"/>
        <v>0</v>
      </c>
      <c r="D171">
        <f t="shared" si="76"/>
        <v>0</v>
      </c>
      <c r="E171">
        <f t="shared" si="76"/>
        <v>0</v>
      </c>
      <c r="F171">
        <f t="shared" si="76"/>
        <v>0</v>
      </c>
      <c r="G171">
        <f t="shared" si="76"/>
        <v>0</v>
      </c>
      <c r="H171">
        <f t="shared" si="76"/>
        <v>0</v>
      </c>
      <c r="I171">
        <f t="shared" si="76"/>
        <v>0</v>
      </c>
      <c r="J171">
        <f t="shared" si="76"/>
        <v>0</v>
      </c>
      <c r="K171">
        <f t="shared" si="76"/>
        <v>600</v>
      </c>
      <c r="L171">
        <f t="shared" si="76"/>
        <v>517852.88</v>
      </c>
      <c r="M171">
        <f t="shared" si="76"/>
        <v>0</v>
      </c>
      <c r="N171">
        <f t="shared" si="76"/>
        <v>0</v>
      </c>
      <c r="O171">
        <f t="shared" si="76"/>
        <v>0</v>
      </c>
      <c r="P171">
        <f t="shared" si="76"/>
        <v>0</v>
      </c>
      <c r="Q171">
        <f t="shared" si="76"/>
        <v>0</v>
      </c>
      <c r="R171">
        <f t="shared" si="76"/>
        <v>0</v>
      </c>
      <c r="S171">
        <f t="shared" si="76"/>
        <v>0</v>
      </c>
      <c r="T171">
        <f t="shared" si="76"/>
        <v>0</v>
      </c>
      <c r="U171">
        <f t="shared" si="76"/>
        <v>0</v>
      </c>
      <c r="V171">
        <f t="shared" si="76"/>
        <v>0</v>
      </c>
      <c r="W171">
        <f t="shared" si="76"/>
        <v>0</v>
      </c>
      <c r="X171">
        <f t="shared" si="76"/>
        <v>0</v>
      </c>
      <c r="Y171">
        <f t="shared" si="76"/>
        <v>0</v>
      </c>
      <c r="Z171">
        <f t="shared" si="76"/>
        <v>0</v>
      </c>
      <c r="AA171">
        <f t="shared" si="76"/>
        <v>0</v>
      </c>
      <c r="AB171">
        <f t="shared" si="76"/>
        <v>0</v>
      </c>
      <c r="AC171">
        <f t="shared" si="76"/>
        <v>0</v>
      </c>
      <c r="AD171">
        <f t="shared" si="76"/>
        <v>0</v>
      </c>
      <c r="AE171">
        <f t="shared" si="76"/>
        <v>0</v>
      </c>
      <c r="AF171">
        <f t="shared" si="76"/>
        <v>0</v>
      </c>
      <c r="AG171">
        <f t="shared" ref="AG171:BL171" si="77">AG22</f>
        <v>0</v>
      </c>
      <c r="AH171">
        <f t="shared" si="77"/>
        <v>0</v>
      </c>
      <c r="AI171">
        <f t="shared" si="77"/>
        <v>0</v>
      </c>
      <c r="AJ171">
        <f t="shared" si="77"/>
        <v>0</v>
      </c>
      <c r="AK171">
        <f t="shared" si="77"/>
        <v>0</v>
      </c>
      <c r="AL171">
        <f t="shared" si="77"/>
        <v>0</v>
      </c>
      <c r="AM171">
        <f t="shared" si="77"/>
        <v>0</v>
      </c>
      <c r="AN171">
        <f t="shared" si="77"/>
        <v>0</v>
      </c>
      <c r="AO171">
        <f t="shared" si="77"/>
        <v>0</v>
      </c>
      <c r="AP171">
        <f t="shared" si="77"/>
        <v>0</v>
      </c>
      <c r="AQ171">
        <f t="shared" si="77"/>
        <v>0</v>
      </c>
      <c r="AR171">
        <f t="shared" si="77"/>
        <v>0</v>
      </c>
      <c r="AS171">
        <f t="shared" si="77"/>
        <v>0</v>
      </c>
      <c r="AT171">
        <f t="shared" si="77"/>
        <v>0</v>
      </c>
      <c r="AU171">
        <f t="shared" si="77"/>
        <v>0</v>
      </c>
      <c r="AV171">
        <f t="shared" si="77"/>
        <v>0</v>
      </c>
      <c r="AW171">
        <f t="shared" si="77"/>
        <v>0</v>
      </c>
      <c r="AX171">
        <f t="shared" si="77"/>
        <v>0</v>
      </c>
      <c r="AY171">
        <f t="shared" si="77"/>
        <v>0</v>
      </c>
      <c r="AZ171">
        <f t="shared" si="77"/>
        <v>0</v>
      </c>
      <c r="BA171">
        <f t="shared" si="77"/>
        <v>0</v>
      </c>
      <c r="BB171">
        <f t="shared" si="77"/>
        <v>0</v>
      </c>
      <c r="BC171">
        <f t="shared" si="77"/>
        <v>283</v>
      </c>
      <c r="BD171" t="str">
        <f t="shared" si="77"/>
        <v>Aduana Nacional</v>
      </c>
      <c r="BE171">
        <f t="shared" si="77"/>
        <v>0</v>
      </c>
      <c r="BF171">
        <f t="shared" si="77"/>
        <v>0</v>
      </c>
      <c r="BG171">
        <f t="shared" si="77"/>
        <v>0</v>
      </c>
      <c r="BH171">
        <f t="shared" si="77"/>
        <v>0</v>
      </c>
      <c r="BI171">
        <f t="shared" si="77"/>
        <v>38400</v>
      </c>
      <c r="BJ171">
        <f t="shared" si="77"/>
        <v>0</v>
      </c>
      <c r="BK171">
        <f t="shared" si="77"/>
        <v>0</v>
      </c>
      <c r="BL171">
        <f t="shared" si="77"/>
        <v>0</v>
      </c>
      <c r="BM171">
        <f t="shared" ref="BM171:CR171" si="78">BM22</f>
        <v>0</v>
      </c>
      <c r="BN171">
        <f t="shared" si="78"/>
        <v>0</v>
      </c>
      <c r="BO171">
        <f t="shared" si="78"/>
        <v>0</v>
      </c>
      <c r="BP171">
        <f t="shared" si="78"/>
        <v>0</v>
      </c>
      <c r="BQ171">
        <f t="shared" si="78"/>
        <v>0</v>
      </c>
      <c r="BR171">
        <f t="shared" si="78"/>
        <v>0</v>
      </c>
      <c r="BS171">
        <f t="shared" si="78"/>
        <v>0</v>
      </c>
      <c r="BT171">
        <f t="shared" si="78"/>
        <v>0</v>
      </c>
      <c r="BU171">
        <f t="shared" si="78"/>
        <v>0</v>
      </c>
      <c r="BV171">
        <f t="shared" si="78"/>
        <v>0</v>
      </c>
      <c r="BW171">
        <f t="shared" si="78"/>
        <v>0</v>
      </c>
      <c r="BX171">
        <f t="shared" si="78"/>
        <v>0</v>
      </c>
      <c r="BY171">
        <f t="shared" si="78"/>
        <v>0</v>
      </c>
      <c r="BZ171">
        <f t="shared" si="78"/>
        <v>0</v>
      </c>
      <c r="CA171">
        <f t="shared" si="78"/>
        <v>0</v>
      </c>
      <c r="CB171">
        <f t="shared" si="78"/>
        <v>0</v>
      </c>
      <c r="CC171">
        <f t="shared" si="78"/>
        <v>0</v>
      </c>
      <c r="CD171">
        <f t="shared" si="78"/>
        <v>0</v>
      </c>
      <c r="CE171">
        <f t="shared" si="78"/>
        <v>0</v>
      </c>
      <c r="CF171">
        <f t="shared" si="78"/>
        <v>0</v>
      </c>
      <c r="CG171">
        <f t="shared" si="78"/>
        <v>0</v>
      </c>
      <c r="CH171">
        <f t="shared" si="78"/>
        <v>0</v>
      </c>
      <c r="CI171">
        <f t="shared" si="78"/>
        <v>0</v>
      </c>
      <c r="CJ171">
        <f t="shared" si="78"/>
        <v>0</v>
      </c>
      <c r="CK171">
        <f t="shared" si="78"/>
        <v>0</v>
      </c>
      <c r="CL171">
        <f t="shared" si="78"/>
        <v>0</v>
      </c>
      <c r="CM171">
        <f t="shared" si="78"/>
        <v>0</v>
      </c>
      <c r="CN171">
        <f t="shared" si="78"/>
        <v>0</v>
      </c>
      <c r="CO171">
        <f t="shared" si="78"/>
        <v>0</v>
      </c>
      <c r="CP171">
        <f t="shared" si="78"/>
        <v>0</v>
      </c>
      <c r="CQ171">
        <f t="shared" si="78"/>
        <v>0</v>
      </c>
      <c r="CR171">
        <f t="shared" si="78"/>
        <v>0</v>
      </c>
      <c r="CS171">
        <f t="shared" ref="CS171:DH171" si="79">CS22</f>
        <v>0</v>
      </c>
      <c r="CT171">
        <f t="shared" si="79"/>
        <v>0</v>
      </c>
      <c r="CU171">
        <f t="shared" si="79"/>
        <v>0</v>
      </c>
      <c r="CV171">
        <f t="shared" si="79"/>
        <v>0</v>
      </c>
      <c r="CW171">
        <f t="shared" si="79"/>
        <v>0</v>
      </c>
      <c r="CX171">
        <f t="shared" si="79"/>
        <v>0</v>
      </c>
      <c r="CY171">
        <f t="shared" si="79"/>
        <v>0</v>
      </c>
      <c r="CZ171">
        <f t="shared" si="79"/>
        <v>0</v>
      </c>
      <c r="DA171">
        <f t="shared" si="79"/>
        <v>0</v>
      </c>
      <c r="DB171">
        <f t="shared" si="79"/>
        <v>0</v>
      </c>
      <c r="DC171">
        <f t="shared" si="79"/>
        <v>0</v>
      </c>
      <c r="DD171">
        <f t="shared" si="79"/>
        <v>0</v>
      </c>
      <c r="DE171">
        <f t="shared" si="79"/>
        <v>295</v>
      </c>
      <c r="DF171" t="str">
        <f t="shared" si="79"/>
        <v>Univ. Indígena Bol. Comun. Intercult Prod. Casimiro Huanca</v>
      </c>
      <c r="DG171">
        <f t="shared" si="79"/>
        <v>15223.74</v>
      </c>
      <c r="DH171">
        <f t="shared" si="79"/>
        <v>0</v>
      </c>
    </row>
    <row r="172" spans="1:112">
      <c r="A172">
        <f t="shared" ref="A172:AF172" si="80">A23</f>
        <v>383</v>
      </c>
      <c r="B172" t="str">
        <f t="shared" si="80"/>
        <v>Agencia Boliviana de Correos "Correos de Bolivia"</v>
      </c>
      <c r="C172">
        <f t="shared" si="80"/>
        <v>0</v>
      </c>
      <c r="D172">
        <f t="shared" si="80"/>
        <v>0</v>
      </c>
      <c r="E172">
        <f t="shared" si="80"/>
        <v>0</v>
      </c>
      <c r="F172">
        <f t="shared" si="80"/>
        <v>0</v>
      </c>
      <c r="G172">
        <f t="shared" si="80"/>
        <v>0</v>
      </c>
      <c r="H172">
        <f t="shared" si="80"/>
        <v>0</v>
      </c>
      <c r="I172">
        <f t="shared" si="80"/>
        <v>0</v>
      </c>
      <c r="J172">
        <f t="shared" si="80"/>
        <v>0</v>
      </c>
      <c r="K172">
        <f t="shared" si="80"/>
        <v>0</v>
      </c>
      <c r="L172">
        <f t="shared" si="80"/>
        <v>455329.57999999996</v>
      </c>
      <c r="M172">
        <f t="shared" si="80"/>
        <v>0</v>
      </c>
      <c r="N172">
        <f t="shared" si="80"/>
        <v>0</v>
      </c>
      <c r="O172">
        <f t="shared" si="80"/>
        <v>0</v>
      </c>
      <c r="P172">
        <f t="shared" si="80"/>
        <v>0</v>
      </c>
      <c r="Q172">
        <f t="shared" si="80"/>
        <v>0</v>
      </c>
      <c r="R172">
        <f t="shared" si="80"/>
        <v>0</v>
      </c>
      <c r="S172">
        <f t="shared" si="80"/>
        <v>0</v>
      </c>
      <c r="T172">
        <f t="shared" si="80"/>
        <v>0</v>
      </c>
      <c r="U172">
        <f t="shared" si="80"/>
        <v>0</v>
      </c>
      <c r="V172">
        <f t="shared" si="80"/>
        <v>0</v>
      </c>
      <c r="W172">
        <f t="shared" si="80"/>
        <v>0</v>
      </c>
      <c r="X172">
        <f t="shared" si="80"/>
        <v>0</v>
      </c>
      <c r="Y172">
        <f t="shared" si="80"/>
        <v>0</v>
      </c>
      <c r="Z172">
        <f t="shared" si="80"/>
        <v>0</v>
      </c>
      <c r="AA172">
        <f t="shared" si="80"/>
        <v>0</v>
      </c>
      <c r="AB172">
        <f t="shared" si="80"/>
        <v>0</v>
      </c>
      <c r="AC172">
        <f t="shared" si="80"/>
        <v>0</v>
      </c>
      <c r="AD172">
        <f t="shared" si="80"/>
        <v>0</v>
      </c>
      <c r="AE172">
        <f t="shared" si="80"/>
        <v>0</v>
      </c>
      <c r="AF172">
        <f t="shared" si="80"/>
        <v>0</v>
      </c>
      <c r="AG172">
        <f t="shared" ref="AG172:BL172" si="81">AG23</f>
        <v>0</v>
      </c>
      <c r="AH172">
        <f t="shared" si="81"/>
        <v>0</v>
      </c>
      <c r="AI172">
        <f t="shared" si="81"/>
        <v>0</v>
      </c>
      <c r="AJ172">
        <f t="shared" si="81"/>
        <v>0</v>
      </c>
      <c r="AK172">
        <f t="shared" si="81"/>
        <v>0</v>
      </c>
      <c r="AL172">
        <f t="shared" si="81"/>
        <v>0</v>
      </c>
      <c r="AM172">
        <f t="shared" si="81"/>
        <v>0</v>
      </c>
      <c r="AN172">
        <f t="shared" si="81"/>
        <v>0</v>
      </c>
      <c r="AO172">
        <f t="shared" si="81"/>
        <v>0</v>
      </c>
      <c r="AP172">
        <f t="shared" si="81"/>
        <v>0</v>
      </c>
      <c r="AQ172">
        <f t="shared" si="81"/>
        <v>0</v>
      </c>
      <c r="AR172">
        <f t="shared" si="81"/>
        <v>0</v>
      </c>
      <c r="AS172">
        <f t="shared" si="81"/>
        <v>0</v>
      </c>
      <c r="AT172">
        <f t="shared" si="81"/>
        <v>0</v>
      </c>
      <c r="AU172">
        <f t="shared" si="81"/>
        <v>0</v>
      </c>
      <c r="AV172">
        <f t="shared" si="81"/>
        <v>0</v>
      </c>
      <c r="AW172">
        <f t="shared" si="81"/>
        <v>0</v>
      </c>
      <c r="AX172">
        <f t="shared" si="81"/>
        <v>0</v>
      </c>
      <c r="AY172">
        <f t="shared" si="81"/>
        <v>0</v>
      </c>
      <c r="AZ172">
        <f t="shared" si="81"/>
        <v>0</v>
      </c>
      <c r="BA172">
        <f t="shared" si="81"/>
        <v>0</v>
      </c>
      <c r="BB172">
        <f t="shared" si="81"/>
        <v>0</v>
      </c>
      <c r="BC172">
        <f t="shared" si="81"/>
        <v>53</v>
      </c>
      <c r="BD172" t="str">
        <f t="shared" si="81"/>
        <v>Ministerio de Culturas, Descolonización y Despatriarcalización</v>
      </c>
      <c r="BE172">
        <f t="shared" si="81"/>
        <v>0</v>
      </c>
      <c r="BF172">
        <f t="shared" si="81"/>
        <v>0</v>
      </c>
      <c r="BG172">
        <f t="shared" si="81"/>
        <v>0</v>
      </c>
      <c r="BH172">
        <f t="shared" si="81"/>
        <v>0</v>
      </c>
      <c r="BI172">
        <f t="shared" si="81"/>
        <v>0</v>
      </c>
      <c r="BJ172">
        <f t="shared" si="81"/>
        <v>194616</v>
      </c>
      <c r="BK172">
        <f t="shared" si="81"/>
        <v>0</v>
      </c>
      <c r="BL172">
        <f t="shared" si="81"/>
        <v>0</v>
      </c>
      <c r="BM172">
        <f t="shared" ref="BM172:CR172" si="82">BM23</f>
        <v>0</v>
      </c>
      <c r="BN172">
        <f t="shared" si="82"/>
        <v>0</v>
      </c>
      <c r="BO172">
        <f t="shared" si="82"/>
        <v>0</v>
      </c>
      <c r="BP172">
        <f t="shared" si="82"/>
        <v>0</v>
      </c>
      <c r="BQ172">
        <f t="shared" si="82"/>
        <v>0</v>
      </c>
      <c r="BR172">
        <f t="shared" si="82"/>
        <v>0</v>
      </c>
      <c r="BS172">
        <f t="shared" si="82"/>
        <v>0</v>
      </c>
      <c r="BT172">
        <f t="shared" si="82"/>
        <v>0</v>
      </c>
      <c r="BU172">
        <f t="shared" si="82"/>
        <v>0</v>
      </c>
      <c r="BV172">
        <f t="shared" si="82"/>
        <v>0</v>
      </c>
      <c r="BW172">
        <f t="shared" si="82"/>
        <v>0</v>
      </c>
      <c r="BX172">
        <f t="shared" si="82"/>
        <v>0</v>
      </c>
      <c r="BY172">
        <f t="shared" si="82"/>
        <v>0</v>
      </c>
      <c r="BZ172">
        <f t="shared" si="82"/>
        <v>0</v>
      </c>
      <c r="CA172">
        <f t="shared" si="82"/>
        <v>0</v>
      </c>
      <c r="CB172">
        <f t="shared" si="82"/>
        <v>0</v>
      </c>
      <c r="CC172">
        <f t="shared" si="82"/>
        <v>0</v>
      </c>
      <c r="CD172">
        <f t="shared" si="82"/>
        <v>0</v>
      </c>
      <c r="CE172">
        <f t="shared" si="82"/>
        <v>0</v>
      </c>
      <c r="CF172">
        <f t="shared" si="82"/>
        <v>0</v>
      </c>
      <c r="CG172">
        <f t="shared" si="82"/>
        <v>0</v>
      </c>
      <c r="CH172">
        <f t="shared" si="82"/>
        <v>0</v>
      </c>
      <c r="CI172">
        <f t="shared" si="82"/>
        <v>0</v>
      </c>
      <c r="CJ172">
        <f t="shared" si="82"/>
        <v>0</v>
      </c>
      <c r="CK172">
        <f t="shared" si="82"/>
        <v>0</v>
      </c>
      <c r="CL172">
        <f t="shared" si="82"/>
        <v>0</v>
      </c>
      <c r="CM172">
        <f t="shared" si="82"/>
        <v>0</v>
      </c>
      <c r="CN172">
        <f t="shared" si="82"/>
        <v>0</v>
      </c>
      <c r="CO172">
        <f t="shared" si="82"/>
        <v>0</v>
      </c>
      <c r="CP172">
        <f t="shared" si="82"/>
        <v>0</v>
      </c>
      <c r="CQ172">
        <f t="shared" si="82"/>
        <v>0</v>
      </c>
      <c r="CR172">
        <f t="shared" si="82"/>
        <v>0</v>
      </c>
      <c r="CS172">
        <f t="shared" ref="CS172:DH172" si="83">CS23</f>
        <v>0</v>
      </c>
      <c r="CT172">
        <f t="shared" si="83"/>
        <v>0</v>
      </c>
      <c r="CU172">
        <f t="shared" si="83"/>
        <v>0</v>
      </c>
      <c r="CV172">
        <f t="shared" si="83"/>
        <v>0</v>
      </c>
      <c r="CW172">
        <f t="shared" si="83"/>
        <v>0</v>
      </c>
      <c r="CX172">
        <f t="shared" si="83"/>
        <v>0</v>
      </c>
      <c r="CY172">
        <f t="shared" si="83"/>
        <v>0</v>
      </c>
      <c r="CZ172">
        <f t="shared" si="83"/>
        <v>0</v>
      </c>
      <c r="DA172">
        <f t="shared" si="83"/>
        <v>0</v>
      </c>
      <c r="DB172">
        <f t="shared" si="83"/>
        <v>0</v>
      </c>
      <c r="DC172">
        <f t="shared" si="83"/>
        <v>0</v>
      </c>
      <c r="DD172">
        <f t="shared" si="83"/>
        <v>0</v>
      </c>
      <c r="DE172">
        <f t="shared" si="83"/>
        <v>133</v>
      </c>
      <c r="DF172" t="str">
        <f t="shared" si="83"/>
        <v>Lotería Nacional de Beneficencia y Salubridad</v>
      </c>
      <c r="DG172">
        <f t="shared" si="83"/>
        <v>690050.64999999991</v>
      </c>
      <c r="DH172">
        <f t="shared" si="83"/>
        <v>0</v>
      </c>
    </row>
    <row r="173" spans="1:112">
      <c r="A173">
        <f t="shared" ref="A173:AF173" si="84">A24</f>
        <v>513</v>
      </c>
      <c r="B173" t="str">
        <f t="shared" si="84"/>
        <v>Yacimientos Petrolíferos Fiscales Bolivianos</v>
      </c>
      <c r="C173">
        <f t="shared" si="84"/>
        <v>366652.73000000004</v>
      </c>
      <c r="D173">
        <f t="shared" si="84"/>
        <v>130359.93000000001</v>
      </c>
      <c r="E173">
        <f t="shared" si="84"/>
        <v>1797280.03</v>
      </c>
      <c r="F173">
        <f t="shared" si="84"/>
        <v>17403598</v>
      </c>
      <c r="G173">
        <f t="shared" si="84"/>
        <v>322523462.70000005</v>
      </c>
      <c r="H173">
        <f t="shared" si="84"/>
        <v>215357.6</v>
      </c>
      <c r="I173">
        <f t="shared" si="84"/>
        <v>184329924.92999998</v>
      </c>
      <c r="J173">
        <f t="shared" si="84"/>
        <v>3590594.1</v>
      </c>
      <c r="K173">
        <f t="shared" si="84"/>
        <v>913563785.47000003</v>
      </c>
      <c r="L173">
        <f t="shared" si="84"/>
        <v>573173706.24000001</v>
      </c>
      <c r="M173">
        <f t="shared" si="84"/>
        <v>0</v>
      </c>
      <c r="N173">
        <f t="shared" si="84"/>
        <v>0</v>
      </c>
      <c r="O173">
        <f t="shared" si="84"/>
        <v>0</v>
      </c>
      <c r="P173">
        <f t="shared" si="84"/>
        <v>0</v>
      </c>
      <c r="Q173">
        <f t="shared" si="84"/>
        <v>0</v>
      </c>
      <c r="R173">
        <f t="shared" si="84"/>
        <v>0</v>
      </c>
      <c r="S173">
        <f t="shared" si="84"/>
        <v>0</v>
      </c>
      <c r="T173">
        <f t="shared" si="84"/>
        <v>0</v>
      </c>
      <c r="U173">
        <f t="shared" si="84"/>
        <v>0</v>
      </c>
      <c r="V173">
        <f t="shared" si="84"/>
        <v>0</v>
      </c>
      <c r="W173">
        <f t="shared" si="84"/>
        <v>0</v>
      </c>
      <c r="X173">
        <f t="shared" si="84"/>
        <v>0</v>
      </c>
      <c r="Y173">
        <f t="shared" si="84"/>
        <v>0</v>
      </c>
      <c r="Z173">
        <f t="shared" si="84"/>
        <v>0</v>
      </c>
      <c r="AA173">
        <f t="shared" si="84"/>
        <v>0</v>
      </c>
      <c r="AB173">
        <f t="shared" si="84"/>
        <v>0</v>
      </c>
      <c r="AC173">
        <f t="shared" si="84"/>
        <v>0</v>
      </c>
      <c r="AD173">
        <f t="shared" si="84"/>
        <v>0</v>
      </c>
      <c r="AE173">
        <f t="shared" si="84"/>
        <v>0</v>
      </c>
      <c r="AF173">
        <f t="shared" si="84"/>
        <v>0</v>
      </c>
      <c r="AG173">
        <f t="shared" ref="AG173:BL173" si="85">AG24</f>
        <v>0</v>
      </c>
      <c r="AH173">
        <f t="shared" si="85"/>
        <v>0</v>
      </c>
      <c r="AI173">
        <f t="shared" si="85"/>
        <v>0</v>
      </c>
      <c r="AJ173">
        <f t="shared" si="85"/>
        <v>0</v>
      </c>
      <c r="AK173">
        <f t="shared" si="85"/>
        <v>0</v>
      </c>
      <c r="AL173">
        <f t="shared" si="85"/>
        <v>0</v>
      </c>
      <c r="AM173">
        <f t="shared" si="85"/>
        <v>0</v>
      </c>
      <c r="AN173">
        <f t="shared" si="85"/>
        <v>0</v>
      </c>
      <c r="AO173">
        <f t="shared" si="85"/>
        <v>0</v>
      </c>
      <c r="AP173">
        <f t="shared" si="85"/>
        <v>0</v>
      </c>
      <c r="AQ173">
        <f t="shared" si="85"/>
        <v>0</v>
      </c>
      <c r="AR173">
        <f t="shared" si="85"/>
        <v>0</v>
      </c>
      <c r="AS173">
        <f t="shared" si="85"/>
        <v>0</v>
      </c>
      <c r="AT173">
        <f t="shared" si="85"/>
        <v>0</v>
      </c>
      <c r="AU173">
        <f t="shared" si="85"/>
        <v>0</v>
      </c>
      <c r="AV173">
        <f t="shared" si="85"/>
        <v>0</v>
      </c>
      <c r="AW173">
        <f t="shared" si="85"/>
        <v>0</v>
      </c>
      <c r="AX173">
        <f t="shared" si="85"/>
        <v>0</v>
      </c>
      <c r="AY173">
        <f t="shared" si="85"/>
        <v>0</v>
      </c>
      <c r="AZ173">
        <f t="shared" si="85"/>
        <v>0</v>
      </c>
      <c r="BA173">
        <f t="shared" si="85"/>
        <v>0</v>
      </c>
      <c r="BB173">
        <f t="shared" si="85"/>
        <v>0</v>
      </c>
      <c r="BC173">
        <f t="shared" si="85"/>
        <v>6</v>
      </c>
      <c r="BD173" t="str">
        <f t="shared" si="85"/>
        <v>Vicepresidencia del Estado Plurinacional</v>
      </c>
      <c r="BE173">
        <f t="shared" si="85"/>
        <v>0</v>
      </c>
      <c r="BF173">
        <f t="shared" si="85"/>
        <v>0</v>
      </c>
      <c r="BG173">
        <f t="shared" si="85"/>
        <v>0</v>
      </c>
      <c r="BH173">
        <f t="shared" si="85"/>
        <v>0</v>
      </c>
      <c r="BI173">
        <f t="shared" si="85"/>
        <v>231991.75</v>
      </c>
      <c r="BJ173">
        <f t="shared" si="85"/>
        <v>0</v>
      </c>
      <c r="BK173">
        <f t="shared" si="85"/>
        <v>0</v>
      </c>
      <c r="BL173">
        <f t="shared" si="85"/>
        <v>0</v>
      </c>
      <c r="BM173">
        <f t="shared" ref="BM173:CR173" si="86">BM24</f>
        <v>0</v>
      </c>
      <c r="BN173">
        <f t="shared" si="86"/>
        <v>0</v>
      </c>
      <c r="BO173">
        <f t="shared" si="86"/>
        <v>0</v>
      </c>
      <c r="BP173">
        <f t="shared" si="86"/>
        <v>0</v>
      </c>
      <c r="BQ173">
        <f t="shared" si="86"/>
        <v>0</v>
      </c>
      <c r="BR173">
        <f t="shared" si="86"/>
        <v>0</v>
      </c>
      <c r="BS173">
        <f t="shared" si="86"/>
        <v>0</v>
      </c>
      <c r="BT173">
        <f t="shared" si="86"/>
        <v>0</v>
      </c>
      <c r="BU173">
        <f t="shared" si="86"/>
        <v>0</v>
      </c>
      <c r="BV173">
        <f t="shared" si="86"/>
        <v>0</v>
      </c>
      <c r="BW173">
        <f t="shared" si="86"/>
        <v>0</v>
      </c>
      <c r="BX173">
        <f t="shared" si="86"/>
        <v>0</v>
      </c>
      <c r="BY173">
        <f t="shared" si="86"/>
        <v>0</v>
      </c>
      <c r="BZ173">
        <f t="shared" si="86"/>
        <v>0</v>
      </c>
      <c r="CA173">
        <f t="shared" si="86"/>
        <v>0</v>
      </c>
      <c r="CB173">
        <f t="shared" si="86"/>
        <v>0</v>
      </c>
      <c r="CC173">
        <f t="shared" si="86"/>
        <v>0</v>
      </c>
      <c r="CD173">
        <f t="shared" si="86"/>
        <v>0</v>
      </c>
      <c r="CE173">
        <f t="shared" si="86"/>
        <v>0</v>
      </c>
      <c r="CF173">
        <f t="shared" si="86"/>
        <v>0</v>
      </c>
      <c r="CG173">
        <f t="shared" si="86"/>
        <v>0</v>
      </c>
      <c r="CH173">
        <f t="shared" si="86"/>
        <v>0</v>
      </c>
      <c r="CI173">
        <f t="shared" si="86"/>
        <v>0</v>
      </c>
      <c r="CJ173">
        <f t="shared" si="86"/>
        <v>0</v>
      </c>
      <c r="CK173">
        <f t="shared" si="86"/>
        <v>0</v>
      </c>
      <c r="CL173">
        <f t="shared" si="86"/>
        <v>0</v>
      </c>
      <c r="CM173">
        <f t="shared" si="86"/>
        <v>0</v>
      </c>
      <c r="CN173">
        <f t="shared" si="86"/>
        <v>0</v>
      </c>
      <c r="CO173">
        <f t="shared" si="86"/>
        <v>0</v>
      </c>
      <c r="CP173">
        <f t="shared" si="86"/>
        <v>0</v>
      </c>
      <c r="CQ173">
        <f t="shared" si="86"/>
        <v>0</v>
      </c>
      <c r="CR173">
        <f t="shared" si="86"/>
        <v>0</v>
      </c>
      <c r="CS173">
        <f t="shared" ref="CS173:DH173" si="87">CS24</f>
        <v>0</v>
      </c>
      <c r="CT173">
        <f t="shared" si="87"/>
        <v>0</v>
      </c>
      <c r="CU173">
        <f t="shared" si="87"/>
        <v>0</v>
      </c>
      <c r="CV173">
        <f t="shared" si="87"/>
        <v>0</v>
      </c>
      <c r="CW173">
        <f t="shared" si="87"/>
        <v>0</v>
      </c>
      <c r="CX173">
        <f t="shared" si="87"/>
        <v>0</v>
      </c>
      <c r="CY173">
        <f t="shared" si="87"/>
        <v>0</v>
      </c>
      <c r="CZ173">
        <f t="shared" si="87"/>
        <v>0</v>
      </c>
      <c r="DA173">
        <f t="shared" si="87"/>
        <v>0</v>
      </c>
      <c r="DB173">
        <f t="shared" si="87"/>
        <v>0</v>
      </c>
      <c r="DC173">
        <f t="shared" si="87"/>
        <v>0</v>
      </c>
      <c r="DD173">
        <f t="shared" si="87"/>
        <v>0</v>
      </c>
      <c r="DE173">
        <f t="shared" si="87"/>
        <v>269</v>
      </c>
      <c r="DF173" t="str">
        <f t="shared" si="87"/>
        <v>Direc. Dptal. de Educación Potosí</v>
      </c>
      <c r="DG173">
        <f t="shared" si="87"/>
        <v>36823.300000000003</v>
      </c>
      <c r="DH173">
        <f t="shared" si="87"/>
        <v>0</v>
      </c>
    </row>
    <row r="174" spans="1:112">
      <c r="A174">
        <f t="shared" ref="A174:AF174" si="88">A25</f>
        <v>578</v>
      </c>
      <c r="B174" t="str">
        <f t="shared" si="88"/>
        <v>Boliviana de Aviación</v>
      </c>
      <c r="C174">
        <f t="shared" si="88"/>
        <v>0</v>
      </c>
      <c r="D174">
        <f t="shared" si="88"/>
        <v>0</v>
      </c>
      <c r="E174">
        <f t="shared" si="88"/>
        <v>0</v>
      </c>
      <c r="F174">
        <f t="shared" si="88"/>
        <v>0</v>
      </c>
      <c r="G174">
        <f t="shared" si="88"/>
        <v>0</v>
      </c>
      <c r="H174">
        <f t="shared" si="88"/>
        <v>0</v>
      </c>
      <c r="I174">
        <f t="shared" si="88"/>
        <v>0</v>
      </c>
      <c r="J174">
        <f t="shared" si="88"/>
        <v>0</v>
      </c>
      <c r="K174">
        <f t="shared" si="88"/>
        <v>199018675.30000001</v>
      </c>
      <c r="L174">
        <f t="shared" si="88"/>
        <v>226281.75000000003</v>
      </c>
      <c r="M174">
        <f t="shared" si="88"/>
        <v>0</v>
      </c>
      <c r="N174">
        <f t="shared" si="88"/>
        <v>0</v>
      </c>
      <c r="O174">
        <f t="shared" si="88"/>
        <v>0</v>
      </c>
      <c r="P174">
        <f t="shared" si="88"/>
        <v>0</v>
      </c>
      <c r="Q174">
        <f t="shared" si="88"/>
        <v>0</v>
      </c>
      <c r="R174">
        <f t="shared" si="88"/>
        <v>0</v>
      </c>
      <c r="S174">
        <f t="shared" si="88"/>
        <v>0</v>
      </c>
      <c r="T174">
        <f t="shared" si="88"/>
        <v>0</v>
      </c>
      <c r="U174">
        <f t="shared" si="88"/>
        <v>0</v>
      </c>
      <c r="V174">
        <f t="shared" si="88"/>
        <v>0</v>
      </c>
      <c r="W174">
        <f t="shared" si="88"/>
        <v>0</v>
      </c>
      <c r="X174">
        <f t="shared" si="88"/>
        <v>0</v>
      </c>
      <c r="Y174">
        <f t="shared" si="88"/>
        <v>0</v>
      </c>
      <c r="Z174">
        <f t="shared" si="88"/>
        <v>0</v>
      </c>
      <c r="AA174">
        <f t="shared" si="88"/>
        <v>0</v>
      </c>
      <c r="AB174">
        <f t="shared" si="88"/>
        <v>0</v>
      </c>
      <c r="AC174">
        <f t="shared" si="88"/>
        <v>0</v>
      </c>
      <c r="AD174">
        <f t="shared" si="88"/>
        <v>0</v>
      </c>
      <c r="AE174">
        <f t="shared" si="88"/>
        <v>0</v>
      </c>
      <c r="AF174">
        <f t="shared" si="88"/>
        <v>0</v>
      </c>
      <c r="AG174">
        <f t="shared" ref="AG174:BL174" si="89">AG25</f>
        <v>0</v>
      </c>
      <c r="AH174">
        <f t="shared" si="89"/>
        <v>0</v>
      </c>
      <c r="AI174">
        <f t="shared" si="89"/>
        <v>0</v>
      </c>
      <c r="AJ174">
        <f t="shared" si="89"/>
        <v>0</v>
      </c>
      <c r="AK174">
        <f t="shared" si="89"/>
        <v>0</v>
      </c>
      <c r="AL174">
        <f t="shared" si="89"/>
        <v>0</v>
      </c>
      <c r="AM174">
        <f t="shared" si="89"/>
        <v>0</v>
      </c>
      <c r="AN174">
        <f t="shared" si="89"/>
        <v>0</v>
      </c>
      <c r="AO174">
        <f t="shared" si="89"/>
        <v>0</v>
      </c>
      <c r="AP174">
        <f t="shared" si="89"/>
        <v>0</v>
      </c>
      <c r="AQ174">
        <f t="shared" si="89"/>
        <v>0</v>
      </c>
      <c r="AR174">
        <f t="shared" si="89"/>
        <v>0</v>
      </c>
      <c r="AS174">
        <f t="shared" si="89"/>
        <v>0</v>
      </c>
      <c r="AT174">
        <f t="shared" si="89"/>
        <v>0</v>
      </c>
      <c r="AU174">
        <f t="shared" si="89"/>
        <v>0</v>
      </c>
      <c r="AV174">
        <f t="shared" si="89"/>
        <v>0</v>
      </c>
      <c r="AW174">
        <f t="shared" si="89"/>
        <v>0</v>
      </c>
      <c r="AX174">
        <f t="shared" si="89"/>
        <v>0</v>
      </c>
      <c r="AY174">
        <f t="shared" si="89"/>
        <v>0</v>
      </c>
      <c r="AZ174">
        <f t="shared" si="89"/>
        <v>0</v>
      </c>
      <c r="BA174">
        <f t="shared" si="89"/>
        <v>0</v>
      </c>
      <c r="BB174">
        <f t="shared" si="89"/>
        <v>0</v>
      </c>
      <c r="BC174">
        <f t="shared" si="89"/>
        <v>389</v>
      </c>
      <c r="BD174" t="str">
        <f t="shared" si="89"/>
        <v>Navegación Aérea y Aeropuertos Bolivianos</v>
      </c>
      <c r="BE174">
        <f t="shared" si="89"/>
        <v>0</v>
      </c>
      <c r="BF174">
        <f t="shared" si="89"/>
        <v>0</v>
      </c>
      <c r="BG174">
        <f t="shared" si="89"/>
        <v>0</v>
      </c>
      <c r="BH174">
        <f t="shared" si="89"/>
        <v>0</v>
      </c>
      <c r="BI174">
        <f t="shared" si="89"/>
        <v>164512.82</v>
      </c>
      <c r="BJ174">
        <f t="shared" si="89"/>
        <v>0</v>
      </c>
      <c r="BK174">
        <f t="shared" si="89"/>
        <v>0</v>
      </c>
      <c r="BL174">
        <f t="shared" si="89"/>
        <v>0</v>
      </c>
      <c r="BM174">
        <f t="shared" ref="BM174:CR174" si="90">BM25</f>
        <v>164512.82</v>
      </c>
      <c r="BN174">
        <f t="shared" si="90"/>
        <v>0</v>
      </c>
      <c r="BO174">
        <f t="shared" si="90"/>
        <v>0</v>
      </c>
      <c r="BP174">
        <f t="shared" si="90"/>
        <v>0</v>
      </c>
      <c r="BQ174">
        <f t="shared" si="90"/>
        <v>0</v>
      </c>
      <c r="BR174">
        <f t="shared" si="90"/>
        <v>0</v>
      </c>
      <c r="BS174">
        <f t="shared" si="90"/>
        <v>0</v>
      </c>
      <c r="BT174">
        <f t="shared" si="90"/>
        <v>0</v>
      </c>
      <c r="BU174">
        <f t="shared" si="90"/>
        <v>0</v>
      </c>
      <c r="BV174">
        <f t="shared" si="90"/>
        <v>0</v>
      </c>
      <c r="BW174">
        <f t="shared" si="90"/>
        <v>0</v>
      </c>
      <c r="BX174">
        <f t="shared" si="90"/>
        <v>0</v>
      </c>
      <c r="BY174">
        <f t="shared" si="90"/>
        <v>0</v>
      </c>
      <c r="BZ174">
        <f t="shared" si="90"/>
        <v>0</v>
      </c>
      <c r="CA174">
        <f t="shared" si="90"/>
        <v>0</v>
      </c>
      <c r="CB174">
        <f t="shared" si="90"/>
        <v>0</v>
      </c>
      <c r="CC174">
        <f t="shared" si="90"/>
        <v>0</v>
      </c>
      <c r="CD174">
        <f t="shared" si="90"/>
        <v>0</v>
      </c>
      <c r="CE174">
        <f t="shared" si="90"/>
        <v>0</v>
      </c>
      <c r="CF174">
        <f t="shared" si="90"/>
        <v>0</v>
      </c>
      <c r="CG174">
        <f t="shared" si="90"/>
        <v>0</v>
      </c>
      <c r="CH174">
        <f t="shared" si="90"/>
        <v>0</v>
      </c>
      <c r="CI174">
        <f t="shared" si="90"/>
        <v>0</v>
      </c>
      <c r="CJ174">
        <f t="shared" si="90"/>
        <v>0</v>
      </c>
      <c r="CK174">
        <f t="shared" si="90"/>
        <v>0</v>
      </c>
      <c r="CL174">
        <f t="shared" si="90"/>
        <v>0</v>
      </c>
      <c r="CM174">
        <f t="shared" si="90"/>
        <v>0</v>
      </c>
      <c r="CN174">
        <f t="shared" si="90"/>
        <v>0</v>
      </c>
      <c r="CO174">
        <f t="shared" si="90"/>
        <v>0</v>
      </c>
      <c r="CP174">
        <f t="shared" si="90"/>
        <v>0</v>
      </c>
      <c r="CQ174">
        <f t="shared" si="90"/>
        <v>0</v>
      </c>
      <c r="CR174">
        <f t="shared" si="90"/>
        <v>0</v>
      </c>
      <c r="CS174">
        <f t="shared" ref="CS174:DH174" si="91">CS25</f>
        <v>0</v>
      </c>
      <c r="CT174">
        <f t="shared" si="91"/>
        <v>0</v>
      </c>
      <c r="CU174">
        <f t="shared" si="91"/>
        <v>0</v>
      </c>
      <c r="CV174">
        <f t="shared" si="91"/>
        <v>0</v>
      </c>
      <c r="CW174">
        <f t="shared" si="91"/>
        <v>0</v>
      </c>
      <c r="CX174">
        <f t="shared" si="91"/>
        <v>0</v>
      </c>
      <c r="CY174">
        <f t="shared" si="91"/>
        <v>0</v>
      </c>
      <c r="CZ174">
        <f t="shared" si="91"/>
        <v>0</v>
      </c>
      <c r="DA174">
        <f t="shared" si="91"/>
        <v>0</v>
      </c>
      <c r="DB174">
        <f t="shared" si="91"/>
        <v>0</v>
      </c>
      <c r="DC174">
        <f t="shared" si="91"/>
        <v>0</v>
      </c>
      <c r="DD174">
        <f t="shared" si="91"/>
        <v>0</v>
      </c>
      <c r="DE174">
        <f t="shared" si="91"/>
        <v>389</v>
      </c>
      <c r="DF174" t="str">
        <f t="shared" si="91"/>
        <v>Navegación Aérea y Aeropuertos Bolivianos</v>
      </c>
      <c r="DG174">
        <f t="shared" si="91"/>
        <v>5138233.2500000009</v>
      </c>
      <c r="DH174">
        <f t="shared" si="91"/>
        <v>0</v>
      </c>
    </row>
    <row r="175" spans="1:112">
      <c r="A175">
        <f t="shared" ref="A175:AF175" si="92">A26</f>
        <v>587</v>
      </c>
      <c r="B175" t="str">
        <f t="shared" si="92"/>
        <v>Empresa Estratégica Boliviana de Construcción y Conservación de Infraestructura Civil</v>
      </c>
      <c r="C175">
        <f t="shared" si="92"/>
        <v>0</v>
      </c>
      <c r="D175">
        <f t="shared" si="92"/>
        <v>0</v>
      </c>
      <c r="E175">
        <f t="shared" si="92"/>
        <v>0</v>
      </c>
      <c r="F175">
        <f t="shared" si="92"/>
        <v>0</v>
      </c>
      <c r="G175">
        <f t="shared" si="92"/>
        <v>0</v>
      </c>
      <c r="H175">
        <f t="shared" si="92"/>
        <v>0</v>
      </c>
      <c r="I175">
        <f t="shared" si="92"/>
        <v>0</v>
      </c>
      <c r="J175">
        <f t="shared" si="92"/>
        <v>0</v>
      </c>
      <c r="K175">
        <f t="shared" si="92"/>
        <v>0</v>
      </c>
      <c r="L175">
        <f t="shared" si="92"/>
        <v>11009.93</v>
      </c>
      <c r="M175">
        <f t="shared" si="92"/>
        <v>0</v>
      </c>
      <c r="N175">
        <f t="shared" si="92"/>
        <v>0</v>
      </c>
      <c r="O175">
        <f t="shared" si="92"/>
        <v>0</v>
      </c>
      <c r="P175">
        <f t="shared" si="92"/>
        <v>0</v>
      </c>
      <c r="Q175">
        <f t="shared" si="92"/>
        <v>0</v>
      </c>
      <c r="R175">
        <f t="shared" si="92"/>
        <v>0</v>
      </c>
      <c r="S175">
        <f t="shared" si="92"/>
        <v>0</v>
      </c>
      <c r="T175">
        <f t="shared" si="92"/>
        <v>0</v>
      </c>
      <c r="U175">
        <f t="shared" si="92"/>
        <v>0</v>
      </c>
      <c r="V175">
        <f t="shared" si="92"/>
        <v>0</v>
      </c>
      <c r="W175">
        <f t="shared" si="92"/>
        <v>0</v>
      </c>
      <c r="X175">
        <f t="shared" si="92"/>
        <v>0</v>
      </c>
      <c r="Y175">
        <f t="shared" si="92"/>
        <v>0</v>
      </c>
      <c r="Z175">
        <f t="shared" si="92"/>
        <v>0</v>
      </c>
      <c r="AA175">
        <f t="shared" si="92"/>
        <v>0</v>
      </c>
      <c r="AB175">
        <f t="shared" si="92"/>
        <v>0</v>
      </c>
      <c r="AC175">
        <f t="shared" si="92"/>
        <v>0</v>
      </c>
      <c r="AD175">
        <f t="shared" si="92"/>
        <v>0</v>
      </c>
      <c r="AE175">
        <f t="shared" si="92"/>
        <v>0</v>
      </c>
      <c r="AF175">
        <f t="shared" si="92"/>
        <v>0</v>
      </c>
      <c r="AG175">
        <f t="shared" ref="AG175:BL175" si="93">AG26</f>
        <v>0</v>
      </c>
      <c r="AH175">
        <f t="shared" si="93"/>
        <v>0</v>
      </c>
      <c r="AI175">
        <f t="shared" si="93"/>
        <v>0</v>
      </c>
      <c r="AJ175">
        <f t="shared" si="93"/>
        <v>0</v>
      </c>
      <c r="AK175">
        <f t="shared" si="93"/>
        <v>0</v>
      </c>
      <c r="AL175">
        <f t="shared" si="93"/>
        <v>0</v>
      </c>
      <c r="AM175">
        <f t="shared" si="93"/>
        <v>0</v>
      </c>
      <c r="AN175">
        <f t="shared" si="93"/>
        <v>0</v>
      </c>
      <c r="AO175">
        <f t="shared" si="93"/>
        <v>0</v>
      </c>
      <c r="AP175">
        <f t="shared" si="93"/>
        <v>0</v>
      </c>
      <c r="AQ175">
        <f t="shared" si="93"/>
        <v>0</v>
      </c>
      <c r="AR175">
        <f t="shared" si="93"/>
        <v>0</v>
      </c>
      <c r="AS175">
        <f t="shared" si="93"/>
        <v>0</v>
      </c>
      <c r="AT175">
        <f t="shared" si="93"/>
        <v>0</v>
      </c>
      <c r="AU175">
        <f t="shared" si="93"/>
        <v>0</v>
      </c>
      <c r="AV175">
        <f t="shared" si="93"/>
        <v>0</v>
      </c>
      <c r="AW175">
        <f t="shared" si="93"/>
        <v>0</v>
      </c>
      <c r="AX175">
        <f t="shared" si="93"/>
        <v>0</v>
      </c>
      <c r="AY175">
        <f t="shared" si="93"/>
        <v>0</v>
      </c>
      <c r="AZ175">
        <f t="shared" si="93"/>
        <v>0</v>
      </c>
      <c r="BA175">
        <f t="shared" si="93"/>
        <v>0</v>
      </c>
      <c r="BB175">
        <f t="shared" si="93"/>
        <v>0</v>
      </c>
      <c r="BC175" t="str">
        <f t="shared" si="93"/>
        <v>99 - 01</v>
      </c>
      <c r="BD175" t="str">
        <f t="shared" si="93"/>
        <v>Dirección General de Programación y Operaciones del Tesoro</v>
      </c>
      <c r="BE175">
        <f t="shared" si="93"/>
        <v>0</v>
      </c>
      <c r="BF175">
        <f t="shared" si="93"/>
        <v>0</v>
      </c>
      <c r="BG175">
        <f t="shared" si="93"/>
        <v>3389.16</v>
      </c>
      <c r="BH175">
        <f t="shared" si="93"/>
        <v>0</v>
      </c>
      <c r="BI175">
        <f t="shared" si="93"/>
        <v>24678.65</v>
      </c>
      <c r="BJ175">
        <f t="shared" si="93"/>
        <v>0</v>
      </c>
      <c r="BK175">
        <f t="shared" si="93"/>
        <v>0</v>
      </c>
      <c r="BL175">
        <f t="shared" si="93"/>
        <v>0</v>
      </c>
      <c r="BM175">
        <f t="shared" ref="BM175:CR175" si="94">BM26</f>
        <v>0</v>
      </c>
      <c r="BN175">
        <f t="shared" si="94"/>
        <v>0</v>
      </c>
      <c r="BO175">
        <f t="shared" si="94"/>
        <v>0</v>
      </c>
      <c r="BP175">
        <f t="shared" si="94"/>
        <v>0</v>
      </c>
      <c r="BQ175">
        <f t="shared" si="94"/>
        <v>0</v>
      </c>
      <c r="BR175">
        <f t="shared" si="94"/>
        <v>0</v>
      </c>
      <c r="BS175">
        <f t="shared" si="94"/>
        <v>0</v>
      </c>
      <c r="BT175">
        <f t="shared" si="94"/>
        <v>0</v>
      </c>
      <c r="BU175">
        <f t="shared" si="94"/>
        <v>0</v>
      </c>
      <c r="BV175">
        <f t="shared" si="94"/>
        <v>0</v>
      </c>
      <c r="BW175">
        <f t="shared" si="94"/>
        <v>0</v>
      </c>
      <c r="BX175">
        <f t="shared" si="94"/>
        <v>0</v>
      </c>
      <c r="BY175">
        <f t="shared" si="94"/>
        <v>0</v>
      </c>
      <c r="BZ175">
        <f t="shared" si="94"/>
        <v>0</v>
      </c>
      <c r="CA175">
        <f t="shared" si="94"/>
        <v>0</v>
      </c>
      <c r="CB175">
        <f t="shared" si="94"/>
        <v>0</v>
      </c>
      <c r="CC175">
        <f t="shared" si="94"/>
        <v>0</v>
      </c>
      <c r="CD175">
        <f t="shared" si="94"/>
        <v>0</v>
      </c>
      <c r="CE175">
        <f t="shared" si="94"/>
        <v>0</v>
      </c>
      <c r="CF175">
        <f t="shared" si="94"/>
        <v>0</v>
      </c>
      <c r="CG175">
        <f t="shared" si="94"/>
        <v>0</v>
      </c>
      <c r="CH175">
        <f t="shared" si="94"/>
        <v>0</v>
      </c>
      <c r="CI175">
        <f t="shared" si="94"/>
        <v>0</v>
      </c>
      <c r="CJ175">
        <f t="shared" si="94"/>
        <v>0</v>
      </c>
      <c r="CK175">
        <f t="shared" si="94"/>
        <v>0</v>
      </c>
      <c r="CL175">
        <f t="shared" si="94"/>
        <v>0</v>
      </c>
      <c r="CM175">
        <f t="shared" si="94"/>
        <v>0</v>
      </c>
      <c r="CN175">
        <f t="shared" si="94"/>
        <v>0</v>
      </c>
      <c r="CO175">
        <f t="shared" si="94"/>
        <v>0</v>
      </c>
      <c r="CP175">
        <f t="shared" si="94"/>
        <v>0</v>
      </c>
      <c r="CQ175">
        <f t="shared" si="94"/>
        <v>0</v>
      </c>
      <c r="CR175">
        <f t="shared" si="94"/>
        <v>0</v>
      </c>
      <c r="CS175">
        <f t="shared" ref="CS175:DH175" si="95">CS26</f>
        <v>0</v>
      </c>
      <c r="CT175">
        <f t="shared" si="95"/>
        <v>0</v>
      </c>
      <c r="CU175">
        <f t="shared" si="95"/>
        <v>0</v>
      </c>
      <c r="CV175">
        <f t="shared" si="95"/>
        <v>0</v>
      </c>
      <c r="CW175">
        <f t="shared" si="95"/>
        <v>0</v>
      </c>
      <c r="CX175">
        <f t="shared" si="95"/>
        <v>0</v>
      </c>
      <c r="CY175">
        <f t="shared" si="95"/>
        <v>0</v>
      </c>
      <c r="CZ175">
        <f t="shared" si="95"/>
        <v>0</v>
      </c>
      <c r="DA175">
        <f t="shared" si="95"/>
        <v>0</v>
      </c>
      <c r="DB175">
        <f t="shared" si="95"/>
        <v>0</v>
      </c>
      <c r="DC175">
        <f t="shared" si="95"/>
        <v>0</v>
      </c>
      <c r="DD175">
        <f t="shared" si="95"/>
        <v>0</v>
      </c>
      <c r="DE175">
        <f t="shared" si="95"/>
        <v>660</v>
      </c>
      <c r="DF175" t="str">
        <f t="shared" si="95"/>
        <v>Órgano Judicial</v>
      </c>
      <c r="DG175">
        <f t="shared" si="95"/>
        <v>24987631.32</v>
      </c>
      <c r="DH175">
        <f t="shared" si="95"/>
        <v>0</v>
      </c>
    </row>
    <row r="176" spans="1:112">
      <c r="A176">
        <f t="shared" ref="A176:AF176" si="96">A27</f>
        <v>650</v>
      </c>
      <c r="B176" t="str">
        <f t="shared" si="96"/>
        <v>Asamblea Legislativa Plurinacional</v>
      </c>
      <c r="C176">
        <f t="shared" si="96"/>
        <v>0</v>
      </c>
      <c r="D176">
        <f t="shared" si="96"/>
        <v>0</v>
      </c>
      <c r="E176">
        <f t="shared" si="96"/>
        <v>0</v>
      </c>
      <c r="F176">
        <f t="shared" si="96"/>
        <v>1297.7800000000002</v>
      </c>
      <c r="G176">
        <f t="shared" si="96"/>
        <v>0</v>
      </c>
      <c r="H176">
        <f t="shared" si="96"/>
        <v>76502.680000000008</v>
      </c>
      <c r="I176">
        <f t="shared" si="96"/>
        <v>0</v>
      </c>
      <c r="J176">
        <f t="shared" si="96"/>
        <v>64409.77</v>
      </c>
      <c r="K176">
        <f t="shared" si="96"/>
        <v>0</v>
      </c>
      <c r="L176">
        <f t="shared" si="96"/>
        <v>147245.23000000001</v>
      </c>
      <c r="M176">
        <f t="shared" si="96"/>
        <v>0</v>
      </c>
      <c r="N176">
        <f t="shared" si="96"/>
        <v>0</v>
      </c>
      <c r="O176">
        <f t="shared" si="96"/>
        <v>0</v>
      </c>
      <c r="P176">
        <f t="shared" si="96"/>
        <v>0</v>
      </c>
      <c r="Q176">
        <f t="shared" si="96"/>
        <v>0</v>
      </c>
      <c r="R176">
        <f t="shared" si="96"/>
        <v>0</v>
      </c>
      <c r="S176">
        <f t="shared" si="96"/>
        <v>0</v>
      </c>
      <c r="T176">
        <f t="shared" si="96"/>
        <v>0</v>
      </c>
      <c r="U176">
        <f t="shared" si="96"/>
        <v>0</v>
      </c>
      <c r="V176">
        <f t="shared" si="96"/>
        <v>0</v>
      </c>
      <c r="W176">
        <f t="shared" si="96"/>
        <v>0</v>
      </c>
      <c r="X176">
        <f t="shared" si="96"/>
        <v>0</v>
      </c>
      <c r="Y176">
        <f t="shared" si="96"/>
        <v>0</v>
      </c>
      <c r="Z176">
        <f t="shared" si="96"/>
        <v>0</v>
      </c>
      <c r="AA176">
        <f t="shared" si="96"/>
        <v>0</v>
      </c>
      <c r="AB176">
        <f t="shared" si="96"/>
        <v>0</v>
      </c>
      <c r="AC176">
        <f t="shared" si="96"/>
        <v>0</v>
      </c>
      <c r="AD176">
        <f t="shared" si="96"/>
        <v>0</v>
      </c>
      <c r="AE176">
        <f t="shared" si="96"/>
        <v>0</v>
      </c>
      <c r="AF176">
        <f t="shared" si="96"/>
        <v>0</v>
      </c>
      <c r="AG176">
        <f t="shared" ref="AG176:BL176" si="97">AG27</f>
        <v>0</v>
      </c>
      <c r="AH176">
        <f t="shared" si="97"/>
        <v>0</v>
      </c>
      <c r="AI176">
        <f t="shared" si="97"/>
        <v>0</v>
      </c>
      <c r="AJ176">
        <f t="shared" si="97"/>
        <v>0</v>
      </c>
      <c r="AK176">
        <f t="shared" si="97"/>
        <v>0</v>
      </c>
      <c r="AL176">
        <f t="shared" si="97"/>
        <v>0</v>
      </c>
      <c r="AM176">
        <f t="shared" si="97"/>
        <v>0</v>
      </c>
      <c r="AN176">
        <f t="shared" si="97"/>
        <v>0</v>
      </c>
      <c r="AO176">
        <f t="shared" si="97"/>
        <v>0</v>
      </c>
      <c r="AP176">
        <f t="shared" si="97"/>
        <v>0</v>
      </c>
      <c r="AQ176">
        <f t="shared" si="97"/>
        <v>0</v>
      </c>
      <c r="AR176">
        <f t="shared" si="97"/>
        <v>0</v>
      </c>
      <c r="AS176">
        <f t="shared" si="97"/>
        <v>0</v>
      </c>
      <c r="AT176">
        <f t="shared" si="97"/>
        <v>0</v>
      </c>
      <c r="AU176">
        <f t="shared" si="97"/>
        <v>0</v>
      </c>
      <c r="AV176">
        <f t="shared" si="97"/>
        <v>0</v>
      </c>
      <c r="AW176">
        <f t="shared" si="97"/>
        <v>0</v>
      </c>
      <c r="AX176">
        <f t="shared" si="97"/>
        <v>0</v>
      </c>
      <c r="AY176">
        <f t="shared" si="97"/>
        <v>0</v>
      </c>
      <c r="AZ176">
        <f t="shared" si="97"/>
        <v>0</v>
      </c>
      <c r="BA176">
        <f t="shared" si="97"/>
        <v>0</v>
      </c>
      <c r="BB176">
        <f t="shared" si="97"/>
        <v>0</v>
      </c>
      <c r="BC176">
        <f t="shared" si="97"/>
        <v>0</v>
      </c>
      <c r="BD176">
        <f t="shared" si="97"/>
        <v>0</v>
      </c>
      <c r="BE176">
        <f t="shared" si="97"/>
        <v>0</v>
      </c>
      <c r="BF176">
        <f t="shared" si="97"/>
        <v>0</v>
      </c>
      <c r="BG176">
        <f t="shared" si="97"/>
        <v>0</v>
      </c>
      <c r="BH176">
        <f t="shared" si="97"/>
        <v>0</v>
      </c>
      <c r="BI176">
        <f t="shared" si="97"/>
        <v>0</v>
      </c>
      <c r="BJ176">
        <f t="shared" si="97"/>
        <v>0</v>
      </c>
      <c r="BK176">
        <f t="shared" si="97"/>
        <v>0</v>
      </c>
      <c r="BL176">
        <f t="shared" si="97"/>
        <v>0</v>
      </c>
      <c r="BM176">
        <f t="shared" ref="BM176:CR176" si="98">BM27</f>
        <v>0</v>
      </c>
      <c r="BN176">
        <f t="shared" si="98"/>
        <v>0</v>
      </c>
      <c r="BO176">
        <f t="shared" si="98"/>
        <v>0</v>
      </c>
      <c r="BP176">
        <f t="shared" si="98"/>
        <v>0</v>
      </c>
      <c r="BQ176">
        <f t="shared" si="98"/>
        <v>0</v>
      </c>
      <c r="BR176">
        <f t="shared" si="98"/>
        <v>0</v>
      </c>
      <c r="BS176">
        <f t="shared" si="98"/>
        <v>0</v>
      </c>
      <c r="BT176">
        <f t="shared" si="98"/>
        <v>0</v>
      </c>
      <c r="BU176">
        <f t="shared" si="98"/>
        <v>0</v>
      </c>
      <c r="BV176">
        <f t="shared" si="98"/>
        <v>0</v>
      </c>
      <c r="BW176">
        <f t="shared" si="98"/>
        <v>0</v>
      </c>
      <c r="BX176">
        <f t="shared" si="98"/>
        <v>0</v>
      </c>
      <c r="BY176">
        <f t="shared" si="98"/>
        <v>0</v>
      </c>
      <c r="BZ176">
        <f t="shared" si="98"/>
        <v>0</v>
      </c>
      <c r="CA176">
        <f t="shared" si="98"/>
        <v>0</v>
      </c>
      <c r="CB176">
        <f t="shared" si="98"/>
        <v>0</v>
      </c>
      <c r="CC176">
        <f t="shared" si="98"/>
        <v>0</v>
      </c>
      <c r="CD176">
        <f t="shared" si="98"/>
        <v>0</v>
      </c>
      <c r="CE176">
        <f t="shared" si="98"/>
        <v>0</v>
      </c>
      <c r="CF176">
        <f t="shared" si="98"/>
        <v>0</v>
      </c>
      <c r="CG176">
        <f t="shared" si="98"/>
        <v>0</v>
      </c>
      <c r="CH176">
        <f t="shared" si="98"/>
        <v>0</v>
      </c>
      <c r="CI176">
        <f t="shared" si="98"/>
        <v>0</v>
      </c>
      <c r="CJ176">
        <f t="shared" si="98"/>
        <v>0</v>
      </c>
      <c r="CK176">
        <f t="shared" si="98"/>
        <v>0</v>
      </c>
      <c r="CL176">
        <f t="shared" si="98"/>
        <v>0</v>
      </c>
      <c r="CM176">
        <f t="shared" si="98"/>
        <v>0</v>
      </c>
      <c r="CN176">
        <f t="shared" si="98"/>
        <v>0</v>
      </c>
      <c r="CO176">
        <f t="shared" si="98"/>
        <v>0</v>
      </c>
      <c r="CP176">
        <f t="shared" si="98"/>
        <v>0</v>
      </c>
      <c r="CQ176">
        <f t="shared" si="98"/>
        <v>0</v>
      </c>
      <c r="CR176">
        <f t="shared" si="98"/>
        <v>0</v>
      </c>
      <c r="CS176">
        <f t="shared" ref="CS176:DH176" si="99">CS27</f>
        <v>0</v>
      </c>
      <c r="CT176">
        <f t="shared" si="99"/>
        <v>0</v>
      </c>
      <c r="CU176">
        <f t="shared" si="99"/>
        <v>0</v>
      </c>
      <c r="CV176">
        <f t="shared" si="99"/>
        <v>0</v>
      </c>
      <c r="CW176">
        <f t="shared" si="99"/>
        <v>0</v>
      </c>
      <c r="CX176">
        <f t="shared" si="99"/>
        <v>0</v>
      </c>
      <c r="CY176">
        <f t="shared" si="99"/>
        <v>0</v>
      </c>
      <c r="CZ176">
        <f t="shared" si="99"/>
        <v>0</v>
      </c>
      <c r="DA176">
        <f t="shared" si="99"/>
        <v>0</v>
      </c>
      <c r="DB176">
        <f t="shared" si="99"/>
        <v>0</v>
      </c>
      <c r="DC176">
        <f t="shared" si="99"/>
        <v>0</v>
      </c>
      <c r="DD176">
        <f t="shared" si="99"/>
        <v>0</v>
      </c>
      <c r="DE176">
        <f t="shared" si="99"/>
        <v>41</v>
      </c>
      <c r="DF176" t="str">
        <f t="shared" si="99"/>
        <v>Ministerio de Desarrollo Productivo y Economía Plural</v>
      </c>
      <c r="DG176">
        <f t="shared" si="99"/>
        <v>0.2</v>
      </c>
      <c r="DH176">
        <f t="shared" si="99"/>
        <v>0</v>
      </c>
    </row>
    <row r="177" spans="1:112">
      <c r="A177">
        <f t="shared" ref="A177:AF177" si="100">A28</f>
        <v>660</v>
      </c>
      <c r="B177" t="str">
        <f t="shared" si="100"/>
        <v>Órgano Judicial</v>
      </c>
      <c r="C177">
        <f t="shared" si="100"/>
        <v>0</v>
      </c>
      <c r="D177">
        <f t="shared" si="100"/>
        <v>0</v>
      </c>
      <c r="E177">
        <f t="shared" si="100"/>
        <v>0</v>
      </c>
      <c r="F177">
        <f t="shared" si="100"/>
        <v>0</v>
      </c>
      <c r="G177">
        <f t="shared" si="100"/>
        <v>0</v>
      </c>
      <c r="H177">
        <f t="shared" si="100"/>
        <v>1173.6199999999999</v>
      </c>
      <c r="I177">
        <f t="shared" si="100"/>
        <v>0</v>
      </c>
      <c r="J177">
        <f t="shared" si="100"/>
        <v>77403.06</v>
      </c>
      <c r="K177">
        <f t="shared" si="100"/>
        <v>0</v>
      </c>
      <c r="L177">
        <f t="shared" si="100"/>
        <v>71019.62999999999</v>
      </c>
      <c r="M177">
        <f t="shared" si="100"/>
        <v>0</v>
      </c>
      <c r="N177">
        <f t="shared" si="100"/>
        <v>0</v>
      </c>
      <c r="O177">
        <f t="shared" si="100"/>
        <v>0</v>
      </c>
      <c r="P177">
        <f t="shared" si="100"/>
        <v>0</v>
      </c>
      <c r="Q177">
        <f t="shared" si="100"/>
        <v>0</v>
      </c>
      <c r="R177">
        <f t="shared" si="100"/>
        <v>0</v>
      </c>
      <c r="S177">
        <f t="shared" si="100"/>
        <v>0</v>
      </c>
      <c r="T177">
        <f t="shared" si="100"/>
        <v>0</v>
      </c>
      <c r="U177">
        <f t="shared" si="100"/>
        <v>0</v>
      </c>
      <c r="V177">
        <f t="shared" si="100"/>
        <v>0</v>
      </c>
      <c r="W177">
        <f t="shared" si="100"/>
        <v>0</v>
      </c>
      <c r="X177">
        <f t="shared" si="100"/>
        <v>0</v>
      </c>
      <c r="Y177">
        <f t="shared" si="100"/>
        <v>0</v>
      </c>
      <c r="Z177">
        <f t="shared" si="100"/>
        <v>0</v>
      </c>
      <c r="AA177">
        <f t="shared" si="100"/>
        <v>0</v>
      </c>
      <c r="AB177">
        <f t="shared" si="100"/>
        <v>0</v>
      </c>
      <c r="AC177">
        <f t="shared" si="100"/>
        <v>0</v>
      </c>
      <c r="AD177">
        <f t="shared" si="100"/>
        <v>0</v>
      </c>
      <c r="AE177">
        <f t="shared" si="100"/>
        <v>0</v>
      </c>
      <c r="AF177">
        <f t="shared" si="100"/>
        <v>0</v>
      </c>
      <c r="AG177">
        <f t="shared" ref="AG177:BL177" si="101">AG28</f>
        <v>0</v>
      </c>
      <c r="AH177">
        <f t="shared" si="101"/>
        <v>0</v>
      </c>
      <c r="AI177">
        <f t="shared" si="101"/>
        <v>0</v>
      </c>
      <c r="AJ177">
        <f t="shared" si="101"/>
        <v>0</v>
      </c>
      <c r="AK177">
        <f t="shared" si="101"/>
        <v>0</v>
      </c>
      <c r="AL177">
        <f t="shared" si="101"/>
        <v>0</v>
      </c>
      <c r="AM177">
        <f t="shared" si="101"/>
        <v>0</v>
      </c>
      <c r="AN177">
        <f t="shared" si="101"/>
        <v>0</v>
      </c>
      <c r="AO177">
        <f t="shared" si="101"/>
        <v>0</v>
      </c>
      <c r="AP177">
        <f t="shared" si="101"/>
        <v>0</v>
      </c>
      <c r="AQ177">
        <f t="shared" si="101"/>
        <v>0</v>
      </c>
      <c r="AR177">
        <f t="shared" si="101"/>
        <v>0</v>
      </c>
      <c r="AS177">
        <f t="shared" si="101"/>
        <v>0</v>
      </c>
      <c r="AT177">
        <f t="shared" si="101"/>
        <v>0</v>
      </c>
      <c r="AU177">
        <f t="shared" si="101"/>
        <v>0</v>
      </c>
      <c r="AV177">
        <f t="shared" si="101"/>
        <v>0</v>
      </c>
      <c r="AW177">
        <f t="shared" si="101"/>
        <v>0</v>
      </c>
      <c r="AX177">
        <f t="shared" si="101"/>
        <v>0</v>
      </c>
      <c r="AY177">
        <f t="shared" si="101"/>
        <v>0</v>
      </c>
      <c r="AZ177">
        <f t="shared" si="101"/>
        <v>0</v>
      </c>
      <c r="BA177">
        <f t="shared" si="101"/>
        <v>0</v>
      </c>
      <c r="BB177">
        <f t="shared" si="101"/>
        <v>0</v>
      </c>
      <c r="BC177">
        <f t="shared" si="101"/>
        <v>0</v>
      </c>
      <c r="BD177">
        <f t="shared" si="101"/>
        <v>0</v>
      </c>
      <c r="BE177">
        <f t="shared" si="101"/>
        <v>0</v>
      </c>
      <c r="BF177">
        <f t="shared" si="101"/>
        <v>0</v>
      </c>
      <c r="BG177">
        <f t="shared" si="101"/>
        <v>0</v>
      </c>
      <c r="BH177">
        <f t="shared" si="101"/>
        <v>0</v>
      </c>
      <c r="BI177">
        <f t="shared" si="101"/>
        <v>0</v>
      </c>
      <c r="BJ177">
        <f t="shared" si="101"/>
        <v>0</v>
      </c>
      <c r="BK177">
        <f t="shared" si="101"/>
        <v>0</v>
      </c>
      <c r="BL177">
        <f t="shared" si="101"/>
        <v>0</v>
      </c>
      <c r="BM177">
        <f t="shared" ref="BM177:CR177" si="102">BM28</f>
        <v>0</v>
      </c>
      <c r="BN177">
        <f t="shared" si="102"/>
        <v>0</v>
      </c>
      <c r="BO177">
        <f t="shared" si="102"/>
        <v>0</v>
      </c>
      <c r="BP177">
        <f t="shared" si="102"/>
        <v>0</v>
      </c>
      <c r="BQ177">
        <f t="shared" si="102"/>
        <v>0</v>
      </c>
      <c r="BR177">
        <f t="shared" si="102"/>
        <v>0</v>
      </c>
      <c r="BS177">
        <f t="shared" si="102"/>
        <v>0</v>
      </c>
      <c r="BT177">
        <f t="shared" si="102"/>
        <v>0</v>
      </c>
      <c r="BU177">
        <f t="shared" si="102"/>
        <v>0</v>
      </c>
      <c r="BV177">
        <f t="shared" si="102"/>
        <v>0</v>
      </c>
      <c r="BW177">
        <f t="shared" si="102"/>
        <v>0</v>
      </c>
      <c r="BX177">
        <f t="shared" si="102"/>
        <v>0</v>
      </c>
      <c r="BY177">
        <f t="shared" si="102"/>
        <v>0</v>
      </c>
      <c r="BZ177">
        <f t="shared" si="102"/>
        <v>0</v>
      </c>
      <c r="CA177">
        <f t="shared" si="102"/>
        <v>0</v>
      </c>
      <c r="CB177">
        <f t="shared" si="102"/>
        <v>0</v>
      </c>
      <c r="CC177">
        <f t="shared" si="102"/>
        <v>0</v>
      </c>
      <c r="CD177">
        <f t="shared" si="102"/>
        <v>0</v>
      </c>
      <c r="CE177">
        <f t="shared" si="102"/>
        <v>0</v>
      </c>
      <c r="CF177">
        <f t="shared" si="102"/>
        <v>0</v>
      </c>
      <c r="CG177">
        <f t="shared" si="102"/>
        <v>0</v>
      </c>
      <c r="CH177">
        <f t="shared" si="102"/>
        <v>0</v>
      </c>
      <c r="CI177">
        <f t="shared" si="102"/>
        <v>0</v>
      </c>
      <c r="CJ177">
        <f t="shared" si="102"/>
        <v>0</v>
      </c>
      <c r="CK177">
        <f t="shared" si="102"/>
        <v>0</v>
      </c>
      <c r="CL177">
        <f t="shared" si="102"/>
        <v>0</v>
      </c>
      <c r="CM177">
        <f t="shared" si="102"/>
        <v>0</v>
      </c>
      <c r="CN177">
        <f t="shared" si="102"/>
        <v>0</v>
      </c>
      <c r="CO177">
        <f t="shared" si="102"/>
        <v>0</v>
      </c>
      <c r="CP177">
        <f t="shared" si="102"/>
        <v>0</v>
      </c>
      <c r="CQ177">
        <f t="shared" si="102"/>
        <v>0</v>
      </c>
      <c r="CR177">
        <f t="shared" si="102"/>
        <v>0</v>
      </c>
      <c r="CS177">
        <f t="shared" ref="CS177:DH177" si="103">CS28</f>
        <v>0</v>
      </c>
      <c r="CT177">
        <f t="shared" si="103"/>
        <v>0</v>
      </c>
      <c r="CU177">
        <f t="shared" si="103"/>
        <v>0</v>
      </c>
      <c r="CV177">
        <f t="shared" si="103"/>
        <v>0</v>
      </c>
      <c r="CW177">
        <f t="shared" si="103"/>
        <v>0</v>
      </c>
      <c r="CX177">
        <f t="shared" si="103"/>
        <v>0</v>
      </c>
      <c r="CY177">
        <f t="shared" si="103"/>
        <v>0</v>
      </c>
      <c r="CZ177">
        <f t="shared" si="103"/>
        <v>0</v>
      </c>
      <c r="DA177">
        <f t="shared" si="103"/>
        <v>0</v>
      </c>
      <c r="DB177">
        <f t="shared" si="103"/>
        <v>0</v>
      </c>
      <c r="DC177">
        <f t="shared" si="103"/>
        <v>0</v>
      </c>
      <c r="DD177">
        <f t="shared" si="103"/>
        <v>0</v>
      </c>
      <c r="DE177" t="str">
        <f t="shared" si="103"/>
        <v>99 - 02</v>
      </c>
      <c r="DF177" t="str">
        <f t="shared" si="103"/>
        <v>Dirección General de Programación y Operaciones del Tesoro</v>
      </c>
      <c r="DG177">
        <f t="shared" si="103"/>
        <v>60512952.140000001</v>
      </c>
      <c r="DH177">
        <f t="shared" si="103"/>
        <v>0</v>
      </c>
    </row>
    <row r="178" spans="1:112">
      <c r="A178">
        <f t="shared" ref="A178:AF178" si="104">A29</f>
        <v>670</v>
      </c>
      <c r="B178" t="str">
        <f t="shared" si="104"/>
        <v>Órgano Electoral Plurinacional</v>
      </c>
      <c r="C178">
        <f t="shared" si="104"/>
        <v>0</v>
      </c>
      <c r="D178">
        <f t="shared" si="104"/>
        <v>0</v>
      </c>
      <c r="E178">
        <f t="shared" si="104"/>
        <v>0</v>
      </c>
      <c r="F178">
        <f t="shared" si="104"/>
        <v>0</v>
      </c>
      <c r="G178">
        <f t="shared" si="104"/>
        <v>0</v>
      </c>
      <c r="H178">
        <f t="shared" si="104"/>
        <v>101168.31</v>
      </c>
      <c r="I178">
        <f t="shared" si="104"/>
        <v>0</v>
      </c>
      <c r="J178">
        <f t="shared" si="104"/>
        <v>24377.91</v>
      </c>
      <c r="K178">
        <f t="shared" si="104"/>
        <v>0</v>
      </c>
      <c r="L178">
        <f t="shared" si="104"/>
        <v>42963.450000000004</v>
      </c>
      <c r="M178">
        <f t="shared" si="104"/>
        <v>0</v>
      </c>
      <c r="N178">
        <f t="shared" si="104"/>
        <v>0</v>
      </c>
      <c r="O178">
        <f t="shared" si="104"/>
        <v>0</v>
      </c>
      <c r="P178">
        <f t="shared" si="104"/>
        <v>0</v>
      </c>
      <c r="Q178">
        <f t="shared" si="104"/>
        <v>0</v>
      </c>
      <c r="R178">
        <f t="shared" si="104"/>
        <v>0</v>
      </c>
      <c r="S178">
        <f t="shared" si="104"/>
        <v>0</v>
      </c>
      <c r="T178">
        <f t="shared" si="104"/>
        <v>0</v>
      </c>
      <c r="U178">
        <f t="shared" si="104"/>
        <v>0</v>
      </c>
      <c r="V178">
        <f t="shared" si="104"/>
        <v>0</v>
      </c>
      <c r="W178">
        <f t="shared" si="104"/>
        <v>0</v>
      </c>
      <c r="X178">
        <f t="shared" si="104"/>
        <v>0</v>
      </c>
      <c r="Y178">
        <f t="shared" si="104"/>
        <v>0</v>
      </c>
      <c r="Z178">
        <f t="shared" si="104"/>
        <v>0</v>
      </c>
      <c r="AA178">
        <f t="shared" si="104"/>
        <v>0</v>
      </c>
      <c r="AB178">
        <f t="shared" si="104"/>
        <v>0</v>
      </c>
      <c r="AC178">
        <f t="shared" si="104"/>
        <v>0</v>
      </c>
      <c r="AD178">
        <f t="shared" si="104"/>
        <v>0</v>
      </c>
      <c r="AE178">
        <f t="shared" si="104"/>
        <v>0</v>
      </c>
      <c r="AF178">
        <f t="shared" si="104"/>
        <v>0</v>
      </c>
      <c r="AG178">
        <f t="shared" ref="AG178:BL178" si="105">AG29</f>
        <v>0</v>
      </c>
      <c r="AH178">
        <f t="shared" si="105"/>
        <v>0</v>
      </c>
      <c r="AI178">
        <f t="shared" si="105"/>
        <v>0</v>
      </c>
      <c r="AJ178">
        <f t="shared" si="105"/>
        <v>0</v>
      </c>
      <c r="AK178">
        <f t="shared" si="105"/>
        <v>0</v>
      </c>
      <c r="AL178">
        <f t="shared" si="105"/>
        <v>0</v>
      </c>
      <c r="AM178">
        <f t="shared" si="105"/>
        <v>0</v>
      </c>
      <c r="AN178">
        <f t="shared" si="105"/>
        <v>0</v>
      </c>
      <c r="AO178">
        <f t="shared" si="105"/>
        <v>0</v>
      </c>
      <c r="AP178">
        <f t="shared" si="105"/>
        <v>0</v>
      </c>
      <c r="AQ178">
        <f t="shared" si="105"/>
        <v>0</v>
      </c>
      <c r="AR178">
        <f t="shared" si="105"/>
        <v>0</v>
      </c>
      <c r="AS178">
        <f t="shared" si="105"/>
        <v>0</v>
      </c>
      <c r="AT178">
        <f t="shared" si="105"/>
        <v>0</v>
      </c>
      <c r="AU178">
        <f t="shared" si="105"/>
        <v>0</v>
      </c>
      <c r="AV178">
        <f t="shared" si="105"/>
        <v>0</v>
      </c>
      <c r="AW178">
        <f t="shared" si="105"/>
        <v>0</v>
      </c>
      <c r="AX178">
        <f t="shared" si="105"/>
        <v>0</v>
      </c>
      <c r="AY178">
        <f t="shared" si="105"/>
        <v>0</v>
      </c>
      <c r="AZ178">
        <f t="shared" si="105"/>
        <v>0</v>
      </c>
      <c r="BA178">
        <f t="shared" si="105"/>
        <v>0</v>
      </c>
      <c r="BB178">
        <f t="shared" si="105"/>
        <v>0</v>
      </c>
      <c r="BC178">
        <f t="shared" si="105"/>
        <v>0</v>
      </c>
      <c r="BD178">
        <f t="shared" si="105"/>
        <v>0</v>
      </c>
      <c r="BE178">
        <f t="shared" si="105"/>
        <v>0</v>
      </c>
      <c r="BF178">
        <f t="shared" si="105"/>
        <v>0</v>
      </c>
      <c r="BG178">
        <f t="shared" si="105"/>
        <v>0</v>
      </c>
      <c r="BH178">
        <f t="shared" si="105"/>
        <v>0</v>
      </c>
      <c r="BI178">
        <f t="shared" si="105"/>
        <v>0</v>
      </c>
      <c r="BJ178">
        <f t="shared" si="105"/>
        <v>0</v>
      </c>
      <c r="BK178">
        <f t="shared" si="105"/>
        <v>0</v>
      </c>
      <c r="BL178">
        <f t="shared" si="105"/>
        <v>0</v>
      </c>
      <c r="BM178">
        <f t="shared" ref="BM178:CR178" si="106">BM29</f>
        <v>0</v>
      </c>
      <c r="BN178">
        <f t="shared" si="106"/>
        <v>0</v>
      </c>
      <c r="BO178">
        <f t="shared" si="106"/>
        <v>0</v>
      </c>
      <c r="BP178">
        <f t="shared" si="106"/>
        <v>0</v>
      </c>
      <c r="BQ178">
        <f t="shared" si="106"/>
        <v>0</v>
      </c>
      <c r="BR178">
        <f t="shared" si="106"/>
        <v>0</v>
      </c>
      <c r="BS178">
        <f t="shared" si="106"/>
        <v>0</v>
      </c>
      <c r="BT178">
        <f t="shared" si="106"/>
        <v>0</v>
      </c>
      <c r="BU178">
        <f t="shared" si="106"/>
        <v>0</v>
      </c>
      <c r="BV178">
        <f t="shared" si="106"/>
        <v>0</v>
      </c>
      <c r="BW178">
        <f t="shared" si="106"/>
        <v>0</v>
      </c>
      <c r="BX178">
        <f t="shared" si="106"/>
        <v>0</v>
      </c>
      <c r="BY178">
        <f t="shared" si="106"/>
        <v>0</v>
      </c>
      <c r="BZ178">
        <f t="shared" si="106"/>
        <v>0</v>
      </c>
      <c r="CA178">
        <f t="shared" si="106"/>
        <v>0</v>
      </c>
      <c r="CB178">
        <f t="shared" si="106"/>
        <v>0</v>
      </c>
      <c r="CC178">
        <f t="shared" si="106"/>
        <v>0</v>
      </c>
      <c r="CD178">
        <f t="shared" si="106"/>
        <v>0</v>
      </c>
      <c r="CE178">
        <f t="shared" si="106"/>
        <v>0</v>
      </c>
      <c r="CF178">
        <f t="shared" si="106"/>
        <v>0</v>
      </c>
      <c r="CG178">
        <f t="shared" si="106"/>
        <v>0</v>
      </c>
      <c r="CH178">
        <f t="shared" si="106"/>
        <v>0</v>
      </c>
      <c r="CI178">
        <f t="shared" si="106"/>
        <v>0</v>
      </c>
      <c r="CJ178">
        <f t="shared" si="106"/>
        <v>0</v>
      </c>
      <c r="CK178">
        <f t="shared" si="106"/>
        <v>0</v>
      </c>
      <c r="CL178">
        <f t="shared" si="106"/>
        <v>0</v>
      </c>
      <c r="CM178">
        <f t="shared" si="106"/>
        <v>0</v>
      </c>
      <c r="CN178">
        <f t="shared" si="106"/>
        <v>0</v>
      </c>
      <c r="CO178">
        <f t="shared" si="106"/>
        <v>0</v>
      </c>
      <c r="CP178">
        <f t="shared" si="106"/>
        <v>0</v>
      </c>
      <c r="CQ178">
        <f t="shared" si="106"/>
        <v>0</v>
      </c>
      <c r="CR178">
        <f t="shared" si="106"/>
        <v>0</v>
      </c>
      <c r="CS178">
        <f t="shared" ref="CS178:DH178" si="107">CS29</f>
        <v>0</v>
      </c>
      <c r="CT178">
        <f t="shared" si="107"/>
        <v>0</v>
      </c>
      <c r="CU178">
        <f t="shared" si="107"/>
        <v>0</v>
      </c>
      <c r="CV178">
        <f t="shared" si="107"/>
        <v>0</v>
      </c>
      <c r="CW178">
        <f t="shared" si="107"/>
        <v>0</v>
      </c>
      <c r="CX178">
        <f t="shared" si="107"/>
        <v>0</v>
      </c>
      <c r="CY178">
        <f t="shared" si="107"/>
        <v>0</v>
      </c>
      <c r="CZ178">
        <f t="shared" si="107"/>
        <v>0</v>
      </c>
      <c r="DA178">
        <f t="shared" si="107"/>
        <v>0</v>
      </c>
      <c r="DB178">
        <f t="shared" si="107"/>
        <v>0</v>
      </c>
      <c r="DC178">
        <f t="shared" si="107"/>
        <v>0</v>
      </c>
      <c r="DD178">
        <f t="shared" si="107"/>
        <v>0</v>
      </c>
      <c r="DE178">
        <f t="shared" si="107"/>
        <v>312</v>
      </c>
      <c r="DF178" t="str">
        <f t="shared" si="107"/>
        <v>Autoridad de Fiscalizac. y Control Soc de Bosques y Tierras</v>
      </c>
      <c r="DG178">
        <f t="shared" si="107"/>
        <v>18681811.920000006</v>
      </c>
      <c r="DH178">
        <f t="shared" si="107"/>
        <v>0</v>
      </c>
    </row>
    <row r="179" spans="1:112">
      <c r="A179">
        <f t="shared" ref="A179:AF179" si="108">A30</f>
        <v>902</v>
      </c>
      <c r="B179" t="str">
        <f t="shared" si="108"/>
        <v>Gobierno Autónomo Departamental de La Paz</v>
      </c>
      <c r="C179">
        <f t="shared" si="108"/>
        <v>0</v>
      </c>
      <c r="D179">
        <f t="shared" si="108"/>
        <v>0</v>
      </c>
      <c r="E179">
        <f t="shared" si="108"/>
        <v>0</v>
      </c>
      <c r="F179">
        <f t="shared" si="108"/>
        <v>0</v>
      </c>
      <c r="G179">
        <f t="shared" si="108"/>
        <v>0</v>
      </c>
      <c r="H179">
        <f t="shared" si="108"/>
        <v>563544.07000000007</v>
      </c>
      <c r="I179">
        <f t="shared" si="108"/>
        <v>0</v>
      </c>
      <c r="J179">
        <f t="shared" si="108"/>
        <v>27510.59</v>
      </c>
      <c r="K179">
        <f t="shared" si="108"/>
        <v>0</v>
      </c>
      <c r="L179">
        <f t="shared" si="108"/>
        <v>12089.15</v>
      </c>
      <c r="M179">
        <f t="shared" si="108"/>
        <v>0</v>
      </c>
      <c r="N179">
        <f t="shared" si="108"/>
        <v>0</v>
      </c>
      <c r="O179">
        <f t="shared" si="108"/>
        <v>0</v>
      </c>
      <c r="P179">
        <f t="shared" si="108"/>
        <v>0</v>
      </c>
      <c r="Q179">
        <f t="shared" si="108"/>
        <v>0</v>
      </c>
      <c r="R179">
        <f t="shared" si="108"/>
        <v>0</v>
      </c>
      <c r="S179">
        <f t="shared" si="108"/>
        <v>0</v>
      </c>
      <c r="T179">
        <f t="shared" si="108"/>
        <v>0</v>
      </c>
      <c r="U179">
        <f t="shared" si="108"/>
        <v>0</v>
      </c>
      <c r="V179">
        <f t="shared" si="108"/>
        <v>0</v>
      </c>
      <c r="W179">
        <f t="shared" si="108"/>
        <v>0</v>
      </c>
      <c r="X179">
        <f t="shared" si="108"/>
        <v>0</v>
      </c>
      <c r="Y179">
        <f t="shared" si="108"/>
        <v>0</v>
      </c>
      <c r="Z179">
        <f t="shared" si="108"/>
        <v>0</v>
      </c>
      <c r="AA179">
        <f t="shared" si="108"/>
        <v>0</v>
      </c>
      <c r="AB179">
        <f t="shared" si="108"/>
        <v>0</v>
      </c>
      <c r="AC179">
        <f t="shared" si="108"/>
        <v>0</v>
      </c>
      <c r="AD179">
        <f t="shared" si="108"/>
        <v>0</v>
      </c>
      <c r="AE179">
        <f t="shared" si="108"/>
        <v>0</v>
      </c>
      <c r="AF179">
        <f t="shared" si="108"/>
        <v>0</v>
      </c>
      <c r="AG179">
        <f t="shared" ref="AG179:BL179" si="109">AG30</f>
        <v>0</v>
      </c>
      <c r="AH179">
        <f t="shared" si="109"/>
        <v>0</v>
      </c>
      <c r="AI179">
        <f t="shared" si="109"/>
        <v>0</v>
      </c>
      <c r="AJ179">
        <f t="shared" si="109"/>
        <v>0</v>
      </c>
      <c r="AK179">
        <f t="shared" si="109"/>
        <v>0</v>
      </c>
      <c r="AL179">
        <f t="shared" si="109"/>
        <v>0</v>
      </c>
      <c r="AM179">
        <f t="shared" si="109"/>
        <v>0</v>
      </c>
      <c r="AN179">
        <f t="shared" si="109"/>
        <v>0</v>
      </c>
      <c r="AO179">
        <f t="shared" si="109"/>
        <v>0</v>
      </c>
      <c r="AP179">
        <f t="shared" si="109"/>
        <v>0</v>
      </c>
      <c r="AQ179">
        <f t="shared" si="109"/>
        <v>0</v>
      </c>
      <c r="AR179">
        <f t="shared" si="109"/>
        <v>0</v>
      </c>
      <c r="AS179">
        <f t="shared" si="109"/>
        <v>0</v>
      </c>
      <c r="AT179">
        <f t="shared" si="109"/>
        <v>0</v>
      </c>
      <c r="AU179">
        <f t="shared" si="109"/>
        <v>0</v>
      </c>
      <c r="AV179">
        <f t="shared" si="109"/>
        <v>0</v>
      </c>
      <c r="AW179">
        <f t="shared" si="109"/>
        <v>0</v>
      </c>
      <c r="AX179">
        <f t="shared" si="109"/>
        <v>0</v>
      </c>
      <c r="AY179">
        <f t="shared" si="109"/>
        <v>0</v>
      </c>
      <c r="AZ179">
        <f t="shared" si="109"/>
        <v>0</v>
      </c>
      <c r="BA179">
        <f t="shared" si="109"/>
        <v>0</v>
      </c>
      <c r="BB179">
        <f t="shared" si="109"/>
        <v>0</v>
      </c>
      <c r="BC179">
        <f t="shared" si="109"/>
        <v>0</v>
      </c>
      <c r="BD179">
        <f t="shared" si="109"/>
        <v>0</v>
      </c>
      <c r="BE179">
        <f t="shared" si="109"/>
        <v>0</v>
      </c>
      <c r="BF179">
        <f t="shared" si="109"/>
        <v>0</v>
      </c>
      <c r="BG179">
        <f t="shared" si="109"/>
        <v>0</v>
      </c>
      <c r="BH179">
        <f t="shared" si="109"/>
        <v>0</v>
      </c>
      <c r="BI179">
        <f t="shared" si="109"/>
        <v>0</v>
      </c>
      <c r="BJ179">
        <f t="shared" si="109"/>
        <v>0</v>
      </c>
      <c r="BK179">
        <f t="shared" si="109"/>
        <v>0</v>
      </c>
      <c r="BL179">
        <f t="shared" si="109"/>
        <v>0</v>
      </c>
      <c r="BM179">
        <f t="shared" ref="BM179:CR179" si="110">BM30</f>
        <v>0</v>
      </c>
      <c r="BN179">
        <f t="shared" si="110"/>
        <v>0</v>
      </c>
      <c r="BO179">
        <f t="shared" si="110"/>
        <v>0</v>
      </c>
      <c r="BP179">
        <f t="shared" si="110"/>
        <v>0</v>
      </c>
      <c r="BQ179">
        <f t="shared" si="110"/>
        <v>0</v>
      </c>
      <c r="BR179">
        <f t="shared" si="110"/>
        <v>0</v>
      </c>
      <c r="BS179">
        <f t="shared" si="110"/>
        <v>0</v>
      </c>
      <c r="BT179">
        <f t="shared" si="110"/>
        <v>0</v>
      </c>
      <c r="BU179">
        <f t="shared" si="110"/>
        <v>0</v>
      </c>
      <c r="BV179">
        <f t="shared" si="110"/>
        <v>0</v>
      </c>
      <c r="BW179">
        <f t="shared" si="110"/>
        <v>0</v>
      </c>
      <c r="BX179">
        <f t="shared" si="110"/>
        <v>0</v>
      </c>
      <c r="BY179">
        <f t="shared" si="110"/>
        <v>0</v>
      </c>
      <c r="BZ179">
        <f t="shared" si="110"/>
        <v>0</v>
      </c>
      <c r="CA179">
        <f t="shared" si="110"/>
        <v>0</v>
      </c>
      <c r="CB179">
        <f t="shared" si="110"/>
        <v>0</v>
      </c>
      <c r="CC179">
        <f t="shared" si="110"/>
        <v>0</v>
      </c>
      <c r="CD179">
        <f t="shared" si="110"/>
        <v>0</v>
      </c>
      <c r="CE179">
        <f t="shared" si="110"/>
        <v>0</v>
      </c>
      <c r="CF179">
        <f t="shared" si="110"/>
        <v>0</v>
      </c>
      <c r="CG179">
        <f t="shared" si="110"/>
        <v>0</v>
      </c>
      <c r="CH179">
        <f t="shared" si="110"/>
        <v>0</v>
      </c>
      <c r="CI179">
        <f t="shared" si="110"/>
        <v>0</v>
      </c>
      <c r="CJ179">
        <f t="shared" si="110"/>
        <v>0</v>
      </c>
      <c r="CK179">
        <f t="shared" si="110"/>
        <v>0</v>
      </c>
      <c r="CL179">
        <f t="shared" si="110"/>
        <v>0</v>
      </c>
      <c r="CM179">
        <f t="shared" si="110"/>
        <v>0</v>
      </c>
      <c r="CN179">
        <f t="shared" si="110"/>
        <v>0</v>
      </c>
      <c r="CO179">
        <f t="shared" si="110"/>
        <v>0</v>
      </c>
      <c r="CP179">
        <f t="shared" si="110"/>
        <v>0</v>
      </c>
      <c r="CQ179">
        <f t="shared" si="110"/>
        <v>0</v>
      </c>
      <c r="CR179">
        <f t="shared" si="110"/>
        <v>0</v>
      </c>
      <c r="CS179">
        <f t="shared" ref="CS179:DH179" si="111">CS30</f>
        <v>0</v>
      </c>
      <c r="CT179">
        <f t="shared" si="111"/>
        <v>0</v>
      </c>
      <c r="CU179">
        <f t="shared" si="111"/>
        <v>0</v>
      </c>
      <c r="CV179">
        <f t="shared" si="111"/>
        <v>0</v>
      </c>
      <c r="CW179">
        <f t="shared" si="111"/>
        <v>0</v>
      </c>
      <c r="CX179">
        <f t="shared" si="111"/>
        <v>0</v>
      </c>
      <c r="CY179">
        <f t="shared" si="111"/>
        <v>0</v>
      </c>
      <c r="CZ179">
        <f t="shared" si="111"/>
        <v>0</v>
      </c>
      <c r="DA179">
        <f t="shared" si="111"/>
        <v>0</v>
      </c>
      <c r="DB179">
        <f t="shared" si="111"/>
        <v>0</v>
      </c>
      <c r="DC179">
        <f t="shared" si="111"/>
        <v>0</v>
      </c>
      <c r="DD179">
        <f t="shared" si="111"/>
        <v>0</v>
      </c>
      <c r="DE179">
        <f t="shared" si="111"/>
        <v>548</v>
      </c>
      <c r="DF179" t="str">
        <f t="shared" si="111"/>
        <v>Corporación de las Fuerzas Armadas p/ el Des. Nacional</v>
      </c>
      <c r="DG179">
        <f t="shared" si="111"/>
        <v>250762.83000000002</v>
      </c>
      <c r="DH179">
        <f t="shared" si="111"/>
        <v>0</v>
      </c>
    </row>
    <row r="180" spans="1:112">
      <c r="A180" t="str">
        <f t="shared" ref="A180:AF180" si="112">A31</f>
        <v>99 - 02</v>
      </c>
      <c r="B180" t="str">
        <f t="shared" si="112"/>
        <v>Dirección General de Programación y Operaciones del Tesoro</v>
      </c>
      <c r="C180">
        <f t="shared" si="112"/>
        <v>0</v>
      </c>
      <c r="D180">
        <f t="shared" si="112"/>
        <v>68868.460000000006</v>
      </c>
      <c r="E180">
        <f t="shared" si="112"/>
        <v>0</v>
      </c>
      <c r="F180">
        <f t="shared" si="112"/>
        <v>4625434.9200000009</v>
      </c>
      <c r="G180">
        <f t="shared" si="112"/>
        <v>0</v>
      </c>
      <c r="H180">
        <f t="shared" si="112"/>
        <v>9108508.3499999978</v>
      </c>
      <c r="I180">
        <f t="shared" si="112"/>
        <v>0</v>
      </c>
      <c r="J180">
        <f t="shared" si="112"/>
        <v>3804223.5300000007</v>
      </c>
      <c r="K180">
        <f t="shared" si="112"/>
        <v>0</v>
      </c>
      <c r="L180">
        <f t="shared" si="112"/>
        <v>108722638.41</v>
      </c>
      <c r="M180">
        <f t="shared" si="112"/>
        <v>0</v>
      </c>
      <c r="N180">
        <f t="shared" si="112"/>
        <v>0</v>
      </c>
      <c r="O180">
        <f t="shared" si="112"/>
        <v>0</v>
      </c>
      <c r="P180">
        <f t="shared" si="112"/>
        <v>0</v>
      </c>
      <c r="Q180">
        <f t="shared" si="112"/>
        <v>0</v>
      </c>
      <c r="R180">
        <f t="shared" si="112"/>
        <v>0</v>
      </c>
      <c r="S180">
        <f t="shared" si="112"/>
        <v>0</v>
      </c>
      <c r="T180">
        <f t="shared" si="112"/>
        <v>0</v>
      </c>
      <c r="U180">
        <f t="shared" si="112"/>
        <v>0</v>
      </c>
      <c r="V180">
        <f t="shared" si="112"/>
        <v>0</v>
      </c>
      <c r="W180">
        <f t="shared" si="112"/>
        <v>0</v>
      </c>
      <c r="X180">
        <f t="shared" si="112"/>
        <v>0</v>
      </c>
      <c r="Y180">
        <f t="shared" si="112"/>
        <v>0</v>
      </c>
      <c r="Z180">
        <f t="shared" si="112"/>
        <v>0</v>
      </c>
      <c r="AA180">
        <f t="shared" si="112"/>
        <v>0</v>
      </c>
      <c r="AB180">
        <f t="shared" si="112"/>
        <v>0</v>
      </c>
      <c r="AC180">
        <f t="shared" si="112"/>
        <v>0</v>
      </c>
      <c r="AD180">
        <f t="shared" si="112"/>
        <v>0</v>
      </c>
      <c r="AE180">
        <f t="shared" si="112"/>
        <v>0</v>
      </c>
      <c r="AF180">
        <f t="shared" si="112"/>
        <v>0</v>
      </c>
      <c r="AG180">
        <f t="shared" ref="AG180:BL180" si="113">AG31</f>
        <v>0</v>
      </c>
      <c r="AH180">
        <f t="shared" si="113"/>
        <v>0</v>
      </c>
      <c r="AI180">
        <f t="shared" si="113"/>
        <v>0</v>
      </c>
      <c r="AJ180">
        <f t="shared" si="113"/>
        <v>0</v>
      </c>
      <c r="AK180">
        <f t="shared" si="113"/>
        <v>0</v>
      </c>
      <c r="AL180">
        <f t="shared" si="113"/>
        <v>0</v>
      </c>
      <c r="AM180">
        <f t="shared" si="113"/>
        <v>0</v>
      </c>
      <c r="AN180">
        <f t="shared" si="113"/>
        <v>0</v>
      </c>
      <c r="AO180">
        <f t="shared" si="113"/>
        <v>0</v>
      </c>
      <c r="AP180">
        <f t="shared" si="113"/>
        <v>0</v>
      </c>
      <c r="AQ180">
        <f t="shared" si="113"/>
        <v>0</v>
      </c>
      <c r="AR180">
        <f t="shared" si="113"/>
        <v>0</v>
      </c>
      <c r="AS180">
        <f t="shared" si="113"/>
        <v>0</v>
      </c>
      <c r="AT180">
        <f t="shared" si="113"/>
        <v>0</v>
      </c>
      <c r="AU180">
        <f t="shared" si="113"/>
        <v>0</v>
      </c>
      <c r="AV180">
        <f t="shared" si="113"/>
        <v>0</v>
      </c>
      <c r="AW180">
        <f t="shared" si="113"/>
        <v>0</v>
      </c>
      <c r="AX180">
        <f t="shared" si="113"/>
        <v>0</v>
      </c>
      <c r="AY180">
        <f t="shared" si="113"/>
        <v>0</v>
      </c>
      <c r="AZ180">
        <f t="shared" si="113"/>
        <v>0</v>
      </c>
      <c r="BA180">
        <f t="shared" si="113"/>
        <v>0</v>
      </c>
      <c r="BB180">
        <f t="shared" si="113"/>
        <v>0</v>
      </c>
      <c r="BC180">
        <f t="shared" si="113"/>
        <v>0</v>
      </c>
      <c r="BD180">
        <f t="shared" si="113"/>
        <v>0</v>
      </c>
      <c r="BE180">
        <f t="shared" si="113"/>
        <v>0</v>
      </c>
      <c r="BF180">
        <f t="shared" si="113"/>
        <v>0</v>
      </c>
      <c r="BG180">
        <f t="shared" si="113"/>
        <v>0</v>
      </c>
      <c r="BH180">
        <f t="shared" si="113"/>
        <v>0</v>
      </c>
      <c r="BI180">
        <f t="shared" si="113"/>
        <v>0</v>
      </c>
      <c r="BJ180">
        <f t="shared" si="113"/>
        <v>0</v>
      </c>
      <c r="BK180">
        <f t="shared" si="113"/>
        <v>0</v>
      </c>
      <c r="BL180">
        <f t="shared" si="113"/>
        <v>0</v>
      </c>
      <c r="BM180">
        <f t="shared" ref="BM180:CR180" si="114">BM31</f>
        <v>0</v>
      </c>
      <c r="BN180">
        <f t="shared" si="114"/>
        <v>0</v>
      </c>
      <c r="BO180">
        <f t="shared" si="114"/>
        <v>0</v>
      </c>
      <c r="BP180">
        <f t="shared" si="114"/>
        <v>0</v>
      </c>
      <c r="BQ180">
        <f t="shared" si="114"/>
        <v>0</v>
      </c>
      <c r="BR180">
        <f t="shared" si="114"/>
        <v>0</v>
      </c>
      <c r="BS180">
        <f t="shared" si="114"/>
        <v>0</v>
      </c>
      <c r="BT180">
        <f t="shared" si="114"/>
        <v>0</v>
      </c>
      <c r="BU180">
        <f t="shared" si="114"/>
        <v>0</v>
      </c>
      <c r="BV180">
        <f t="shared" si="114"/>
        <v>0</v>
      </c>
      <c r="BW180">
        <f t="shared" si="114"/>
        <v>0</v>
      </c>
      <c r="BX180">
        <f t="shared" si="114"/>
        <v>0</v>
      </c>
      <c r="BY180">
        <f t="shared" si="114"/>
        <v>0</v>
      </c>
      <c r="BZ180">
        <f t="shared" si="114"/>
        <v>0</v>
      </c>
      <c r="CA180">
        <f t="shared" si="114"/>
        <v>0</v>
      </c>
      <c r="CB180">
        <f t="shared" si="114"/>
        <v>0</v>
      </c>
      <c r="CC180">
        <f t="shared" si="114"/>
        <v>0</v>
      </c>
      <c r="CD180">
        <f t="shared" si="114"/>
        <v>0</v>
      </c>
      <c r="CE180">
        <f t="shared" si="114"/>
        <v>0</v>
      </c>
      <c r="CF180">
        <f t="shared" si="114"/>
        <v>0</v>
      </c>
      <c r="CG180">
        <f t="shared" si="114"/>
        <v>0</v>
      </c>
      <c r="CH180">
        <f t="shared" si="114"/>
        <v>0</v>
      </c>
      <c r="CI180">
        <f t="shared" si="114"/>
        <v>0</v>
      </c>
      <c r="CJ180">
        <f t="shared" si="114"/>
        <v>0</v>
      </c>
      <c r="CK180">
        <f t="shared" si="114"/>
        <v>0</v>
      </c>
      <c r="CL180">
        <f t="shared" si="114"/>
        <v>0</v>
      </c>
      <c r="CM180">
        <f t="shared" si="114"/>
        <v>0</v>
      </c>
      <c r="CN180">
        <f t="shared" si="114"/>
        <v>0</v>
      </c>
      <c r="CO180">
        <f t="shared" si="114"/>
        <v>0</v>
      </c>
      <c r="CP180">
        <f t="shared" si="114"/>
        <v>0</v>
      </c>
      <c r="CQ180">
        <f t="shared" si="114"/>
        <v>0</v>
      </c>
      <c r="CR180">
        <f t="shared" si="114"/>
        <v>0</v>
      </c>
      <c r="CS180">
        <f t="shared" ref="CS180:DH180" si="115">CS31</f>
        <v>0</v>
      </c>
      <c r="CT180">
        <f t="shared" si="115"/>
        <v>0</v>
      </c>
      <c r="CU180">
        <f t="shared" si="115"/>
        <v>0</v>
      </c>
      <c r="CV180">
        <f t="shared" si="115"/>
        <v>0</v>
      </c>
      <c r="CW180">
        <f t="shared" si="115"/>
        <v>0</v>
      </c>
      <c r="CX180">
        <f t="shared" si="115"/>
        <v>0</v>
      </c>
      <c r="CY180">
        <f t="shared" si="115"/>
        <v>0</v>
      </c>
      <c r="CZ180">
        <f t="shared" si="115"/>
        <v>0</v>
      </c>
      <c r="DA180">
        <f t="shared" si="115"/>
        <v>0</v>
      </c>
      <c r="DB180">
        <f t="shared" si="115"/>
        <v>0</v>
      </c>
      <c r="DC180">
        <f t="shared" si="115"/>
        <v>0</v>
      </c>
      <c r="DD180">
        <f t="shared" si="115"/>
        <v>0</v>
      </c>
      <c r="DE180">
        <f t="shared" si="115"/>
        <v>599</v>
      </c>
      <c r="DF180" t="str">
        <f t="shared" si="115"/>
        <v>Empresa Boliviana de Alimentos y Derivados</v>
      </c>
      <c r="DG180">
        <f t="shared" si="115"/>
        <v>23919671.129999995</v>
      </c>
      <c r="DH180">
        <f t="shared" si="115"/>
        <v>0</v>
      </c>
    </row>
    <row r="181" spans="1:112">
      <c r="A181" t="str">
        <f t="shared" ref="A181:AF181" si="116">A32</f>
        <v>99 - 04</v>
      </c>
      <c r="B181" t="str">
        <f t="shared" si="116"/>
        <v>Dirección General de Administración y Finanzas Territoriales</v>
      </c>
      <c r="C181">
        <f t="shared" si="116"/>
        <v>0</v>
      </c>
      <c r="D181">
        <f t="shared" si="116"/>
        <v>614421.88</v>
      </c>
      <c r="E181">
        <f t="shared" si="116"/>
        <v>0</v>
      </c>
      <c r="F181">
        <f t="shared" si="116"/>
        <v>2506506.61</v>
      </c>
      <c r="G181">
        <f t="shared" si="116"/>
        <v>0</v>
      </c>
      <c r="H181">
        <f t="shared" si="116"/>
        <v>1763744.74</v>
      </c>
      <c r="I181">
        <f t="shared" si="116"/>
        <v>0</v>
      </c>
      <c r="J181">
        <f t="shared" si="116"/>
        <v>503359.45000000007</v>
      </c>
      <c r="K181">
        <f t="shared" si="116"/>
        <v>0</v>
      </c>
      <c r="L181">
        <f t="shared" si="116"/>
        <v>3467.1800000000003</v>
      </c>
      <c r="M181">
        <f t="shared" si="116"/>
        <v>0</v>
      </c>
      <c r="N181">
        <f t="shared" si="116"/>
        <v>0</v>
      </c>
      <c r="O181">
        <f t="shared" si="116"/>
        <v>0</v>
      </c>
      <c r="P181">
        <f t="shared" si="116"/>
        <v>0</v>
      </c>
      <c r="Q181">
        <f t="shared" si="116"/>
        <v>0</v>
      </c>
      <c r="R181">
        <f t="shared" si="116"/>
        <v>0</v>
      </c>
      <c r="S181">
        <f t="shared" si="116"/>
        <v>0</v>
      </c>
      <c r="T181">
        <f t="shared" si="116"/>
        <v>0</v>
      </c>
      <c r="U181">
        <f t="shared" si="116"/>
        <v>0</v>
      </c>
      <c r="V181">
        <f t="shared" si="116"/>
        <v>0</v>
      </c>
      <c r="W181">
        <f t="shared" si="116"/>
        <v>0</v>
      </c>
      <c r="X181">
        <f t="shared" si="116"/>
        <v>0</v>
      </c>
      <c r="Y181">
        <f t="shared" si="116"/>
        <v>0</v>
      </c>
      <c r="Z181">
        <f t="shared" si="116"/>
        <v>0</v>
      </c>
      <c r="AA181">
        <f t="shared" si="116"/>
        <v>0</v>
      </c>
      <c r="AB181">
        <f t="shared" si="116"/>
        <v>0</v>
      </c>
      <c r="AC181">
        <f t="shared" si="116"/>
        <v>0</v>
      </c>
      <c r="AD181">
        <f t="shared" si="116"/>
        <v>0</v>
      </c>
      <c r="AE181">
        <f t="shared" si="116"/>
        <v>0</v>
      </c>
      <c r="AF181">
        <f t="shared" si="116"/>
        <v>0</v>
      </c>
      <c r="AG181">
        <f t="shared" ref="AG181:BL181" si="117">AG32</f>
        <v>0</v>
      </c>
      <c r="AH181">
        <f t="shared" si="117"/>
        <v>0</v>
      </c>
      <c r="AI181">
        <f t="shared" si="117"/>
        <v>0</v>
      </c>
      <c r="AJ181">
        <f t="shared" si="117"/>
        <v>0</v>
      </c>
      <c r="AK181">
        <f t="shared" si="117"/>
        <v>0</v>
      </c>
      <c r="AL181">
        <f t="shared" si="117"/>
        <v>0</v>
      </c>
      <c r="AM181">
        <f t="shared" si="117"/>
        <v>0</v>
      </c>
      <c r="AN181">
        <f t="shared" si="117"/>
        <v>0</v>
      </c>
      <c r="AO181">
        <f t="shared" si="117"/>
        <v>0</v>
      </c>
      <c r="AP181">
        <f t="shared" si="117"/>
        <v>0</v>
      </c>
      <c r="AQ181">
        <f t="shared" si="117"/>
        <v>0</v>
      </c>
      <c r="AR181">
        <f t="shared" si="117"/>
        <v>0</v>
      </c>
      <c r="AS181">
        <f t="shared" si="117"/>
        <v>0</v>
      </c>
      <c r="AT181">
        <f t="shared" si="117"/>
        <v>0</v>
      </c>
      <c r="AU181">
        <f t="shared" si="117"/>
        <v>0</v>
      </c>
      <c r="AV181">
        <f t="shared" si="117"/>
        <v>0</v>
      </c>
      <c r="AW181">
        <f t="shared" si="117"/>
        <v>0</v>
      </c>
      <c r="AX181">
        <f t="shared" si="117"/>
        <v>0</v>
      </c>
      <c r="AY181">
        <f t="shared" si="117"/>
        <v>0</v>
      </c>
      <c r="AZ181">
        <f t="shared" si="117"/>
        <v>0</v>
      </c>
      <c r="BA181">
        <f t="shared" si="117"/>
        <v>0</v>
      </c>
      <c r="BB181">
        <f t="shared" si="117"/>
        <v>0</v>
      </c>
      <c r="BC181">
        <f t="shared" si="117"/>
        <v>0</v>
      </c>
      <c r="BD181">
        <f t="shared" si="117"/>
        <v>0</v>
      </c>
      <c r="BE181">
        <f t="shared" si="117"/>
        <v>0</v>
      </c>
      <c r="BF181">
        <f t="shared" si="117"/>
        <v>0</v>
      </c>
      <c r="BG181">
        <f t="shared" si="117"/>
        <v>0</v>
      </c>
      <c r="BH181">
        <f t="shared" si="117"/>
        <v>0</v>
      </c>
      <c r="BI181">
        <f t="shared" si="117"/>
        <v>0</v>
      </c>
      <c r="BJ181">
        <f t="shared" si="117"/>
        <v>0</v>
      </c>
      <c r="BK181">
        <f t="shared" si="117"/>
        <v>0</v>
      </c>
      <c r="BL181">
        <f t="shared" si="117"/>
        <v>0</v>
      </c>
      <c r="BM181">
        <f t="shared" ref="BM181:CR181" si="118">BM32</f>
        <v>0</v>
      </c>
      <c r="BN181">
        <f t="shared" si="118"/>
        <v>0</v>
      </c>
      <c r="BO181">
        <f t="shared" si="118"/>
        <v>0</v>
      </c>
      <c r="BP181">
        <f t="shared" si="118"/>
        <v>0</v>
      </c>
      <c r="BQ181">
        <f t="shared" si="118"/>
        <v>0</v>
      </c>
      <c r="BR181">
        <f t="shared" si="118"/>
        <v>0</v>
      </c>
      <c r="BS181">
        <f t="shared" si="118"/>
        <v>0</v>
      </c>
      <c r="BT181">
        <f t="shared" si="118"/>
        <v>0</v>
      </c>
      <c r="BU181">
        <f t="shared" si="118"/>
        <v>0</v>
      </c>
      <c r="BV181">
        <f t="shared" si="118"/>
        <v>0</v>
      </c>
      <c r="BW181">
        <f t="shared" si="118"/>
        <v>0</v>
      </c>
      <c r="BX181">
        <f t="shared" si="118"/>
        <v>0</v>
      </c>
      <c r="BY181">
        <f t="shared" si="118"/>
        <v>0</v>
      </c>
      <c r="BZ181">
        <f t="shared" si="118"/>
        <v>0</v>
      </c>
      <c r="CA181">
        <f t="shared" si="118"/>
        <v>0</v>
      </c>
      <c r="CB181">
        <f t="shared" si="118"/>
        <v>0</v>
      </c>
      <c r="CC181">
        <f t="shared" si="118"/>
        <v>0</v>
      </c>
      <c r="CD181">
        <f t="shared" si="118"/>
        <v>0</v>
      </c>
      <c r="CE181">
        <f t="shared" si="118"/>
        <v>0</v>
      </c>
      <c r="CF181">
        <f t="shared" si="118"/>
        <v>0</v>
      </c>
      <c r="CG181">
        <f t="shared" si="118"/>
        <v>0</v>
      </c>
      <c r="CH181">
        <f t="shared" si="118"/>
        <v>0</v>
      </c>
      <c r="CI181">
        <f t="shared" si="118"/>
        <v>0</v>
      </c>
      <c r="CJ181">
        <f t="shared" si="118"/>
        <v>0</v>
      </c>
      <c r="CK181">
        <f t="shared" si="118"/>
        <v>0</v>
      </c>
      <c r="CL181">
        <f t="shared" si="118"/>
        <v>0</v>
      </c>
      <c r="CM181">
        <f t="shared" si="118"/>
        <v>0</v>
      </c>
      <c r="CN181">
        <f t="shared" si="118"/>
        <v>0</v>
      </c>
      <c r="CO181">
        <f t="shared" si="118"/>
        <v>0</v>
      </c>
      <c r="CP181">
        <f t="shared" si="118"/>
        <v>0</v>
      </c>
      <c r="CQ181">
        <f t="shared" si="118"/>
        <v>0</v>
      </c>
      <c r="CR181">
        <f t="shared" si="118"/>
        <v>0</v>
      </c>
      <c r="CS181">
        <f t="shared" ref="CS181:DH181" si="119">CS32</f>
        <v>0</v>
      </c>
      <c r="CT181">
        <f t="shared" si="119"/>
        <v>0</v>
      </c>
      <c r="CU181">
        <f t="shared" si="119"/>
        <v>0</v>
      </c>
      <c r="CV181">
        <f t="shared" si="119"/>
        <v>0</v>
      </c>
      <c r="CW181">
        <f t="shared" si="119"/>
        <v>0</v>
      </c>
      <c r="CX181">
        <f t="shared" si="119"/>
        <v>0</v>
      </c>
      <c r="CY181">
        <f t="shared" si="119"/>
        <v>0</v>
      </c>
      <c r="CZ181">
        <f t="shared" si="119"/>
        <v>0</v>
      </c>
      <c r="DA181">
        <f t="shared" si="119"/>
        <v>0</v>
      </c>
      <c r="DB181">
        <f t="shared" si="119"/>
        <v>0</v>
      </c>
      <c r="DC181">
        <f t="shared" si="119"/>
        <v>0</v>
      </c>
      <c r="DD181">
        <f t="shared" si="119"/>
        <v>0</v>
      </c>
      <c r="DE181">
        <f t="shared" si="119"/>
        <v>132</v>
      </c>
      <c r="DF181" t="str">
        <f t="shared" si="119"/>
        <v>Servicio de Desarrollo de las Empresas Púb. Productivas</v>
      </c>
      <c r="DG181">
        <f t="shared" si="119"/>
        <v>207324432.43000001</v>
      </c>
      <c r="DH181">
        <f t="shared" si="119"/>
        <v>0</v>
      </c>
    </row>
    <row r="182" spans="1:112">
      <c r="A182" t="str">
        <f t="shared" ref="A182:AF182" si="120">A33</f>
        <v>N/I</v>
      </c>
      <c r="B182" t="str">
        <f t="shared" si="120"/>
        <v>No Identificado</v>
      </c>
      <c r="C182">
        <f t="shared" si="120"/>
        <v>0</v>
      </c>
      <c r="D182">
        <f t="shared" si="120"/>
        <v>188298.28999999995</v>
      </c>
      <c r="E182">
        <f t="shared" si="120"/>
        <v>0</v>
      </c>
      <c r="F182">
        <f t="shared" si="120"/>
        <v>81783.639999999985</v>
      </c>
      <c r="G182">
        <f t="shared" si="120"/>
        <v>0</v>
      </c>
      <c r="H182">
        <f t="shared" si="120"/>
        <v>489440.64000000013</v>
      </c>
      <c r="I182">
        <f t="shared" si="120"/>
        <v>0</v>
      </c>
      <c r="J182">
        <f t="shared" si="120"/>
        <v>489966.79000000015</v>
      </c>
      <c r="K182">
        <f t="shared" si="120"/>
        <v>0</v>
      </c>
      <c r="L182">
        <f t="shared" si="120"/>
        <v>589178.76000000013</v>
      </c>
      <c r="M182">
        <f t="shared" si="120"/>
        <v>0</v>
      </c>
      <c r="N182">
        <f t="shared" si="120"/>
        <v>0</v>
      </c>
      <c r="O182">
        <f t="shared" si="120"/>
        <v>0</v>
      </c>
      <c r="P182">
        <f t="shared" si="120"/>
        <v>0</v>
      </c>
      <c r="Q182">
        <f t="shared" si="120"/>
        <v>0</v>
      </c>
      <c r="R182">
        <f t="shared" si="120"/>
        <v>0</v>
      </c>
      <c r="S182">
        <f t="shared" si="120"/>
        <v>0</v>
      </c>
      <c r="T182">
        <f t="shared" si="120"/>
        <v>0</v>
      </c>
      <c r="U182">
        <f t="shared" si="120"/>
        <v>0</v>
      </c>
      <c r="V182">
        <f t="shared" si="120"/>
        <v>0</v>
      </c>
      <c r="W182">
        <f t="shared" si="120"/>
        <v>0</v>
      </c>
      <c r="X182">
        <f t="shared" si="120"/>
        <v>0</v>
      </c>
      <c r="Y182">
        <f t="shared" si="120"/>
        <v>0</v>
      </c>
      <c r="Z182">
        <f t="shared" si="120"/>
        <v>0</v>
      </c>
      <c r="AA182">
        <f t="shared" si="120"/>
        <v>0</v>
      </c>
      <c r="AB182">
        <f t="shared" si="120"/>
        <v>0</v>
      </c>
      <c r="AC182">
        <f t="shared" si="120"/>
        <v>0</v>
      </c>
      <c r="AD182">
        <f t="shared" si="120"/>
        <v>0</v>
      </c>
      <c r="AE182">
        <f t="shared" si="120"/>
        <v>0</v>
      </c>
      <c r="AF182">
        <f t="shared" si="120"/>
        <v>0</v>
      </c>
      <c r="AG182">
        <f t="shared" ref="AG182:BL182" si="121">AG33</f>
        <v>0</v>
      </c>
      <c r="AH182">
        <f t="shared" si="121"/>
        <v>0</v>
      </c>
      <c r="AI182">
        <f t="shared" si="121"/>
        <v>0</v>
      </c>
      <c r="AJ182">
        <f t="shared" si="121"/>
        <v>0</v>
      </c>
      <c r="AK182">
        <f t="shared" si="121"/>
        <v>0</v>
      </c>
      <c r="AL182">
        <f t="shared" si="121"/>
        <v>0</v>
      </c>
      <c r="AM182">
        <f t="shared" si="121"/>
        <v>0</v>
      </c>
      <c r="AN182">
        <f t="shared" si="121"/>
        <v>0</v>
      </c>
      <c r="AO182">
        <f t="shared" si="121"/>
        <v>0</v>
      </c>
      <c r="AP182">
        <f t="shared" si="121"/>
        <v>0</v>
      </c>
      <c r="AQ182">
        <f t="shared" si="121"/>
        <v>0</v>
      </c>
      <c r="AR182">
        <f t="shared" si="121"/>
        <v>0</v>
      </c>
      <c r="AS182">
        <f t="shared" si="121"/>
        <v>0</v>
      </c>
      <c r="AT182">
        <f t="shared" si="121"/>
        <v>0</v>
      </c>
      <c r="AU182">
        <f t="shared" si="121"/>
        <v>0</v>
      </c>
      <c r="AV182">
        <f t="shared" si="121"/>
        <v>0</v>
      </c>
      <c r="AW182">
        <f t="shared" si="121"/>
        <v>0</v>
      </c>
      <c r="AX182">
        <f t="shared" si="121"/>
        <v>0</v>
      </c>
      <c r="AY182">
        <f t="shared" si="121"/>
        <v>0</v>
      </c>
      <c r="AZ182">
        <f t="shared" si="121"/>
        <v>0</v>
      </c>
      <c r="BA182">
        <f t="shared" si="121"/>
        <v>0</v>
      </c>
      <c r="BB182">
        <f t="shared" si="121"/>
        <v>0</v>
      </c>
      <c r="BC182">
        <f t="shared" si="121"/>
        <v>0</v>
      </c>
      <c r="BD182">
        <f t="shared" si="121"/>
        <v>0</v>
      </c>
      <c r="BE182">
        <f t="shared" si="121"/>
        <v>0</v>
      </c>
      <c r="BF182">
        <f t="shared" si="121"/>
        <v>0</v>
      </c>
      <c r="BG182">
        <f t="shared" si="121"/>
        <v>0</v>
      </c>
      <c r="BH182">
        <f t="shared" si="121"/>
        <v>0</v>
      </c>
      <c r="BI182">
        <f t="shared" si="121"/>
        <v>0</v>
      </c>
      <c r="BJ182">
        <f t="shared" si="121"/>
        <v>0</v>
      </c>
      <c r="BK182">
        <f t="shared" si="121"/>
        <v>0</v>
      </c>
      <c r="BL182">
        <f t="shared" si="121"/>
        <v>0</v>
      </c>
      <c r="BM182">
        <f t="shared" ref="BM182:CR182" si="122">BM33</f>
        <v>0</v>
      </c>
      <c r="BN182">
        <f t="shared" si="122"/>
        <v>0</v>
      </c>
      <c r="BO182">
        <f t="shared" si="122"/>
        <v>0</v>
      </c>
      <c r="BP182">
        <f t="shared" si="122"/>
        <v>0</v>
      </c>
      <c r="BQ182">
        <f t="shared" si="122"/>
        <v>0</v>
      </c>
      <c r="BR182">
        <f t="shared" si="122"/>
        <v>0</v>
      </c>
      <c r="BS182">
        <f t="shared" si="122"/>
        <v>0</v>
      </c>
      <c r="BT182">
        <f t="shared" si="122"/>
        <v>0</v>
      </c>
      <c r="BU182">
        <f t="shared" si="122"/>
        <v>0</v>
      </c>
      <c r="BV182">
        <f t="shared" si="122"/>
        <v>0</v>
      </c>
      <c r="BW182">
        <f t="shared" si="122"/>
        <v>0</v>
      </c>
      <c r="BX182">
        <f t="shared" si="122"/>
        <v>0</v>
      </c>
      <c r="BY182">
        <f t="shared" si="122"/>
        <v>0</v>
      </c>
      <c r="BZ182">
        <f t="shared" si="122"/>
        <v>0</v>
      </c>
      <c r="CA182">
        <f t="shared" si="122"/>
        <v>0</v>
      </c>
      <c r="CB182">
        <f t="shared" si="122"/>
        <v>0</v>
      </c>
      <c r="CC182">
        <f t="shared" si="122"/>
        <v>0</v>
      </c>
      <c r="CD182">
        <f t="shared" si="122"/>
        <v>0</v>
      </c>
      <c r="CE182">
        <f t="shared" si="122"/>
        <v>0</v>
      </c>
      <c r="CF182">
        <f t="shared" si="122"/>
        <v>0</v>
      </c>
      <c r="CG182">
        <f t="shared" si="122"/>
        <v>0</v>
      </c>
      <c r="CH182">
        <f t="shared" si="122"/>
        <v>0</v>
      </c>
      <c r="CI182">
        <f t="shared" si="122"/>
        <v>0</v>
      </c>
      <c r="CJ182">
        <f t="shared" si="122"/>
        <v>0</v>
      </c>
      <c r="CK182">
        <f t="shared" si="122"/>
        <v>0</v>
      </c>
      <c r="CL182">
        <f t="shared" si="122"/>
        <v>0</v>
      </c>
      <c r="CM182">
        <f t="shared" si="122"/>
        <v>0</v>
      </c>
      <c r="CN182">
        <f t="shared" si="122"/>
        <v>0</v>
      </c>
      <c r="CO182">
        <f t="shared" si="122"/>
        <v>0</v>
      </c>
      <c r="CP182">
        <f t="shared" si="122"/>
        <v>0</v>
      </c>
      <c r="CQ182">
        <f t="shared" si="122"/>
        <v>0</v>
      </c>
      <c r="CR182">
        <f t="shared" si="122"/>
        <v>0</v>
      </c>
      <c r="CS182">
        <f t="shared" ref="CS182:DH182" si="123">CS33</f>
        <v>0</v>
      </c>
      <c r="CT182">
        <f t="shared" si="123"/>
        <v>0</v>
      </c>
      <c r="CU182">
        <f t="shared" si="123"/>
        <v>0</v>
      </c>
      <c r="CV182">
        <f t="shared" si="123"/>
        <v>0</v>
      </c>
      <c r="CW182">
        <f t="shared" si="123"/>
        <v>0</v>
      </c>
      <c r="CX182">
        <f t="shared" si="123"/>
        <v>0</v>
      </c>
      <c r="CY182">
        <f t="shared" si="123"/>
        <v>0</v>
      </c>
      <c r="CZ182">
        <f t="shared" si="123"/>
        <v>0</v>
      </c>
      <c r="DA182">
        <f t="shared" si="123"/>
        <v>0</v>
      </c>
      <c r="DB182">
        <f t="shared" si="123"/>
        <v>0</v>
      </c>
      <c r="DC182">
        <f t="shared" si="123"/>
        <v>0</v>
      </c>
      <c r="DD182">
        <f t="shared" si="123"/>
        <v>0</v>
      </c>
      <c r="DE182">
        <f t="shared" si="123"/>
        <v>47</v>
      </c>
      <c r="DF182" t="str">
        <f t="shared" si="123"/>
        <v>Ministerio de Desarrollo Rural y Tierras</v>
      </c>
      <c r="DG182">
        <f t="shared" si="123"/>
        <v>157153.84999999998</v>
      </c>
      <c r="DH182">
        <f t="shared" si="123"/>
        <v>0</v>
      </c>
    </row>
    <row r="183" spans="1:112">
      <c r="A183">
        <f t="shared" ref="A183:AF183" si="124">A34</f>
        <v>597</v>
      </c>
      <c r="B183" t="str">
        <f t="shared" si="124"/>
        <v>Empresa Pública Nacional Estratégica de Yacimientos de Litio Bolivianos</v>
      </c>
      <c r="C183">
        <f t="shared" si="124"/>
        <v>0</v>
      </c>
      <c r="D183">
        <f t="shared" si="124"/>
        <v>0</v>
      </c>
      <c r="E183">
        <f t="shared" si="124"/>
        <v>0</v>
      </c>
      <c r="F183">
        <f t="shared" si="124"/>
        <v>0</v>
      </c>
      <c r="G183">
        <f t="shared" si="124"/>
        <v>0</v>
      </c>
      <c r="H183">
        <f t="shared" si="124"/>
        <v>0</v>
      </c>
      <c r="I183">
        <f t="shared" si="124"/>
        <v>0</v>
      </c>
      <c r="J183">
        <f t="shared" si="124"/>
        <v>0</v>
      </c>
      <c r="K183">
        <f t="shared" si="124"/>
        <v>300</v>
      </c>
      <c r="L183">
        <f t="shared" si="124"/>
        <v>9455313.2199999988</v>
      </c>
      <c r="M183">
        <f t="shared" si="124"/>
        <v>0</v>
      </c>
      <c r="N183">
        <f t="shared" si="124"/>
        <v>0</v>
      </c>
      <c r="O183">
        <f t="shared" si="124"/>
        <v>0</v>
      </c>
      <c r="P183">
        <f t="shared" si="124"/>
        <v>0</v>
      </c>
      <c r="Q183">
        <f t="shared" si="124"/>
        <v>0</v>
      </c>
      <c r="R183">
        <f t="shared" si="124"/>
        <v>0</v>
      </c>
      <c r="S183">
        <f t="shared" si="124"/>
        <v>0</v>
      </c>
      <c r="T183">
        <f t="shared" si="124"/>
        <v>0</v>
      </c>
      <c r="U183">
        <f t="shared" si="124"/>
        <v>0</v>
      </c>
      <c r="V183">
        <f t="shared" si="124"/>
        <v>0</v>
      </c>
      <c r="W183">
        <f t="shared" si="124"/>
        <v>0</v>
      </c>
      <c r="X183">
        <f t="shared" si="124"/>
        <v>0</v>
      </c>
      <c r="Y183">
        <f t="shared" si="124"/>
        <v>0</v>
      </c>
      <c r="Z183">
        <f t="shared" si="124"/>
        <v>0</v>
      </c>
      <c r="AA183">
        <f t="shared" si="124"/>
        <v>0</v>
      </c>
      <c r="AB183">
        <f t="shared" si="124"/>
        <v>0</v>
      </c>
      <c r="AC183">
        <f t="shared" si="124"/>
        <v>0</v>
      </c>
      <c r="AD183">
        <f t="shared" si="124"/>
        <v>0</v>
      </c>
      <c r="AE183">
        <f t="shared" si="124"/>
        <v>0</v>
      </c>
      <c r="AF183">
        <f t="shared" si="124"/>
        <v>0</v>
      </c>
      <c r="AG183">
        <f t="shared" ref="AG183:BL183" si="125">AG34</f>
        <v>0</v>
      </c>
      <c r="AH183">
        <f t="shared" si="125"/>
        <v>0</v>
      </c>
      <c r="AI183">
        <f t="shared" si="125"/>
        <v>0</v>
      </c>
      <c r="AJ183">
        <f t="shared" si="125"/>
        <v>0</v>
      </c>
      <c r="AK183">
        <f t="shared" si="125"/>
        <v>0</v>
      </c>
      <c r="AL183">
        <f t="shared" si="125"/>
        <v>0</v>
      </c>
      <c r="AM183">
        <f t="shared" si="125"/>
        <v>0</v>
      </c>
      <c r="AN183">
        <f t="shared" si="125"/>
        <v>0</v>
      </c>
      <c r="AO183">
        <f t="shared" si="125"/>
        <v>0</v>
      </c>
      <c r="AP183">
        <f t="shared" si="125"/>
        <v>0</v>
      </c>
      <c r="AQ183">
        <f t="shared" si="125"/>
        <v>0</v>
      </c>
      <c r="AR183">
        <f t="shared" si="125"/>
        <v>0</v>
      </c>
      <c r="AS183">
        <f t="shared" si="125"/>
        <v>0</v>
      </c>
      <c r="AT183">
        <f t="shared" si="125"/>
        <v>0</v>
      </c>
      <c r="AU183">
        <f t="shared" si="125"/>
        <v>0</v>
      </c>
      <c r="AV183">
        <f t="shared" si="125"/>
        <v>0</v>
      </c>
      <c r="AW183">
        <f t="shared" si="125"/>
        <v>0</v>
      </c>
      <c r="AX183">
        <f t="shared" si="125"/>
        <v>0</v>
      </c>
      <c r="AY183">
        <f t="shared" si="125"/>
        <v>0</v>
      </c>
      <c r="AZ183">
        <f t="shared" si="125"/>
        <v>0</v>
      </c>
      <c r="BA183">
        <f t="shared" si="125"/>
        <v>0</v>
      </c>
      <c r="BB183">
        <f t="shared" si="125"/>
        <v>0</v>
      </c>
      <c r="BC183">
        <f t="shared" si="125"/>
        <v>0</v>
      </c>
      <c r="BD183">
        <f t="shared" si="125"/>
        <v>0</v>
      </c>
      <c r="BE183">
        <f t="shared" si="125"/>
        <v>0</v>
      </c>
      <c r="BF183">
        <f t="shared" si="125"/>
        <v>0</v>
      </c>
      <c r="BG183">
        <f t="shared" si="125"/>
        <v>0</v>
      </c>
      <c r="BH183">
        <f t="shared" si="125"/>
        <v>0</v>
      </c>
      <c r="BI183">
        <f t="shared" si="125"/>
        <v>0</v>
      </c>
      <c r="BJ183">
        <f t="shared" si="125"/>
        <v>0</v>
      </c>
      <c r="BK183">
        <f t="shared" si="125"/>
        <v>0</v>
      </c>
      <c r="BL183">
        <f t="shared" si="125"/>
        <v>0</v>
      </c>
      <c r="BM183">
        <f t="shared" ref="BM183:CR183" si="126">BM34</f>
        <v>0</v>
      </c>
      <c r="BN183">
        <f t="shared" si="126"/>
        <v>0</v>
      </c>
      <c r="BO183">
        <f t="shared" si="126"/>
        <v>0</v>
      </c>
      <c r="BP183">
        <f t="shared" si="126"/>
        <v>0</v>
      </c>
      <c r="BQ183">
        <f t="shared" si="126"/>
        <v>0</v>
      </c>
      <c r="BR183">
        <f t="shared" si="126"/>
        <v>0</v>
      </c>
      <c r="BS183">
        <f t="shared" si="126"/>
        <v>0</v>
      </c>
      <c r="BT183">
        <f t="shared" si="126"/>
        <v>0</v>
      </c>
      <c r="BU183">
        <f t="shared" si="126"/>
        <v>0</v>
      </c>
      <c r="BV183">
        <f t="shared" si="126"/>
        <v>0</v>
      </c>
      <c r="BW183">
        <f t="shared" si="126"/>
        <v>0</v>
      </c>
      <c r="BX183">
        <f t="shared" si="126"/>
        <v>0</v>
      </c>
      <c r="BY183">
        <f t="shared" si="126"/>
        <v>0</v>
      </c>
      <c r="BZ183">
        <f t="shared" si="126"/>
        <v>0</v>
      </c>
      <c r="CA183">
        <f t="shared" si="126"/>
        <v>0</v>
      </c>
      <c r="CB183">
        <f t="shared" si="126"/>
        <v>0</v>
      </c>
      <c r="CC183">
        <f t="shared" si="126"/>
        <v>0</v>
      </c>
      <c r="CD183">
        <f t="shared" si="126"/>
        <v>0</v>
      </c>
      <c r="CE183">
        <f t="shared" si="126"/>
        <v>0</v>
      </c>
      <c r="CF183">
        <f t="shared" si="126"/>
        <v>0</v>
      </c>
      <c r="CG183">
        <f t="shared" si="126"/>
        <v>0</v>
      </c>
      <c r="CH183">
        <f t="shared" si="126"/>
        <v>0</v>
      </c>
      <c r="CI183">
        <f t="shared" si="126"/>
        <v>0</v>
      </c>
      <c r="CJ183">
        <f t="shared" si="126"/>
        <v>0</v>
      </c>
      <c r="CK183">
        <f t="shared" si="126"/>
        <v>0</v>
      </c>
      <c r="CL183">
        <f t="shared" si="126"/>
        <v>0</v>
      </c>
      <c r="CM183">
        <f t="shared" si="126"/>
        <v>0</v>
      </c>
      <c r="CN183">
        <f t="shared" si="126"/>
        <v>0</v>
      </c>
      <c r="CO183">
        <f t="shared" si="126"/>
        <v>0</v>
      </c>
      <c r="CP183">
        <f t="shared" si="126"/>
        <v>0</v>
      </c>
      <c r="CQ183">
        <f t="shared" si="126"/>
        <v>0</v>
      </c>
      <c r="CR183">
        <f t="shared" si="126"/>
        <v>0</v>
      </c>
      <c r="CS183">
        <f t="shared" ref="CS183:DH183" si="127">CS34</f>
        <v>0</v>
      </c>
      <c r="CT183">
        <f t="shared" si="127"/>
        <v>0</v>
      </c>
      <c r="CU183">
        <f t="shared" si="127"/>
        <v>0</v>
      </c>
      <c r="CV183">
        <f t="shared" si="127"/>
        <v>0</v>
      </c>
      <c r="CW183">
        <f t="shared" si="127"/>
        <v>0</v>
      </c>
      <c r="CX183">
        <f t="shared" si="127"/>
        <v>0</v>
      </c>
      <c r="CY183">
        <f t="shared" si="127"/>
        <v>0</v>
      </c>
      <c r="CZ183">
        <f t="shared" si="127"/>
        <v>0</v>
      </c>
      <c r="DA183">
        <f t="shared" si="127"/>
        <v>0</v>
      </c>
      <c r="DB183">
        <f t="shared" si="127"/>
        <v>0</v>
      </c>
      <c r="DC183">
        <f t="shared" si="127"/>
        <v>0</v>
      </c>
      <c r="DD183">
        <f t="shared" si="127"/>
        <v>0</v>
      </c>
      <c r="DE183">
        <f t="shared" si="127"/>
        <v>681</v>
      </c>
      <c r="DF183" t="str">
        <f t="shared" si="127"/>
        <v>Ministerio Público</v>
      </c>
      <c r="DG183">
        <f t="shared" si="127"/>
        <v>2467693.3200000003</v>
      </c>
      <c r="DH183">
        <f t="shared" si="127"/>
        <v>0</v>
      </c>
    </row>
    <row r="184" spans="1:112">
      <c r="A184">
        <f t="shared" ref="A184:AF184" si="128">A35</f>
        <v>595</v>
      </c>
      <c r="B184" t="str">
        <f t="shared" si="128"/>
        <v>Gestora Pública de la Seguridad Social de Largo Plazo</v>
      </c>
      <c r="C184">
        <f t="shared" si="128"/>
        <v>0</v>
      </c>
      <c r="D184">
        <f t="shared" si="128"/>
        <v>0</v>
      </c>
      <c r="E184">
        <f t="shared" si="128"/>
        <v>0</v>
      </c>
      <c r="F184">
        <f t="shared" si="128"/>
        <v>0</v>
      </c>
      <c r="G184">
        <f t="shared" si="128"/>
        <v>0</v>
      </c>
      <c r="H184">
        <f t="shared" si="128"/>
        <v>0</v>
      </c>
      <c r="I184">
        <f t="shared" si="128"/>
        <v>0</v>
      </c>
      <c r="J184">
        <f t="shared" si="128"/>
        <v>796</v>
      </c>
      <c r="K184">
        <f t="shared" si="128"/>
        <v>0</v>
      </c>
      <c r="L184">
        <f t="shared" si="128"/>
        <v>15685.289999999999</v>
      </c>
      <c r="M184">
        <f t="shared" si="128"/>
        <v>0</v>
      </c>
      <c r="N184">
        <f t="shared" si="128"/>
        <v>0</v>
      </c>
      <c r="O184">
        <f t="shared" si="128"/>
        <v>0</v>
      </c>
      <c r="P184">
        <f t="shared" si="128"/>
        <v>0</v>
      </c>
      <c r="Q184">
        <f t="shared" si="128"/>
        <v>0</v>
      </c>
      <c r="R184">
        <f t="shared" si="128"/>
        <v>0</v>
      </c>
      <c r="S184">
        <f t="shared" si="128"/>
        <v>0</v>
      </c>
      <c r="T184">
        <f t="shared" si="128"/>
        <v>0</v>
      </c>
      <c r="U184">
        <f t="shared" si="128"/>
        <v>0</v>
      </c>
      <c r="V184">
        <f t="shared" si="128"/>
        <v>0</v>
      </c>
      <c r="W184">
        <f t="shared" si="128"/>
        <v>0</v>
      </c>
      <c r="X184">
        <f t="shared" si="128"/>
        <v>0</v>
      </c>
      <c r="Y184">
        <f t="shared" si="128"/>
        <v>0</v>
      </c>
      <c r="Z184">
        <f t="shared" si="128"/>
        <v>0</v>
      </c>
      <c r="AA184">
        <f t="shared" si="128"/>
        <v>0</v>
      </c>
      <c r="AB184">
        <f t="shared" si="128"/>
        <v>0</v>
      </c>
      <c r="AC184">
        <f t="shared" si="128"/>
        <v>0</v>
      </c>
      <c r="AD184">
        <f t="shared" si="128"/>
        <v>0</v>
      </c>
      <c r="AE184">
        <f t="shared" si="128"/>
        <v>0</v>
      </c>
      <c r="AF184">
        <f t="shared" si="128"/>
        <v>0</v>
      </c>
      <c r="AG184">
        <f t="shared" ref="AG184:BL184" si="129">AG35</f>
        <v>0</v>
      </c>
      <c r="AH184">
        <f t="shared" si="129"/>
        <v>0</v>
      </c>
      <c r="AI184">
        <f t="shared" si="129"/>
        <v>0</v>
      </c>
      <c r="AJ184">
        <f t="shared" si="129"/>
        <v>0</v>
      </c>
      <c r="AK184">
        <f t="shared" si="129"/>
        <v>0</v>
      </c>
      <c r="AL184">
        <f t="shared" si="129"/>
        <v>0</v>
      </c>
      <c r="AM184">
        <f t="shared" si="129"/>
        <v>0</v>
      </c>
      <c r="AN184">
        <f t="shared" si="129"/>
        <v>0</v>
      </c>
      <c r="AO184">
        <f t="shared" si="129"/>
        <v>0</v>
      </c>
      <c r="AP184">
        <f t="shared" si="129"/>
        <v>0</v>
      </c>
      <c r="AQ184">
        <f t="shared" si="129"/>
        <v>0</v>
      </c>
      <c r="AR184">
        <f t="shared" si="129"/>
        <v>0</v>
      </c>
      <c r="AS184">
        <f t="shared" si="129"/>
        <v>0</v>
      </c>
      <c r="AT184">
        <f t="shared" si="129"/>
        <v>0</v>
      </c>
      <c r="AU184">
        <f t="shared" si="129"/>
        <v>0</v>
      </c>
      <c r="AV184">
        <f t="shared" si="129"/>
        <v>0</v>
      </c>
      <c r="AW184">
        <f t="shared" si="129"/>
        <v>0</v>
      </c>
      <c r="AX184">
        <f t="shared" si="129"/>
        <v>0</v>
      </c>
      <c r="AY184">
        <f t="shared" si="129"/>
        <v>0</v>
      </c>
      <c r="AZ184">
        <f t="shared" si="129"/>
        <v>0</v>
      </c>
      <c r="BA184">
        <f t="shared" si="129"/>
        <v>0</v>
      </c>
      <c r="BB184">
        <f t="shared" si="129"/>
        <v>0</v>
      </c>
      <c r="BC184">
        <f t="shared" si="129"/>
        <v>0</v>
      </c>
      <c r="BD184">
        <f t="shared" si="129"/>
        <v>0</v>
      </c>
      <c r="BE184">
        <f t="shared" si="129"/>
        <v>0</v>
      </c>
      <c r="BF184">
        <f t="shared" si="129"/>
        <v>0</v>
      </c>
      <c r="BG184">
        <f t="shared" si="129"/>
        <v>0</v>
      </c>
      <c r="BH184">
        <f t="shared" si="129"/>
        <v>0</v>
      </c>
      <c r="BI184">
        <f t="shared" si="129"/>
        <v>0</v>
      </c>
      <c r="BJ184">
        <f t="shared" si="129"/>
        <v>0</v>
      </c>
      <c r="BK184">
        <f t="shared" si="129"/>
        <v>0</v>
      </c>
      <c r="BL184">
        <f t="shared" si="129"/>
        <v>0</v>
      </c>
      <c r="BM184">
        <f t="shared" ref="BM184:CR184" si="130">BM35</f>
        <v>0</v>
      </c>
      <c r="BN184">
        <f t="shared" si="130"/>
        <v>0</v>
      </c>
      <c r="BO184">
        <f t="shared" si="130"/>
        <v>0</v>
      </c>
      <c r="BP184">
        <f t="shared" si="130"/>
        <v>0</v>
      </c>
      <c r="BQ184">
        <f t="shared" si="130"/>
        <v>0</v>
      </c>
      <c r="BR184">
        <f t="shared" si="130"/>
        <v>0</v>
      </c>
      <c r="BS184">
        <f t="shared" si="130"/>
        <v>0</v>
      </c>
      <c r="BT184">
        <f t="shared" si="130"/>
        <v>0</v>
      </c>
      <c r="BU184">
        <f t="shared" si="130"/>
        <v>0</v>
      </c>
      <c r="BV184">
        <f t="shared" si="130"/>
        <v>0</v>
      </c>
      <c r="BW184">
        <f t="shared" si="130"/>
        <v>0</v>
      </c>
      <c r="BX184">
        <f t="shared" si="130"/>
        <v>0</v>
      </c>
      <c r="BY184">
        <f t="shared" si="130"/>
        <v>0</v>
      </c>
      <c r="BZ184">
        <f t="shared" si="130"/>
        <v>0</v>
      </c>
      <c r="CA184">
        <f t="shared" si="130"/>
        <v>0</v>
      </c>
      <c r="CB184">
        <f t="shared" si="130"/>
        <v>0</v>
      </c>
      <c r="CC184">
        <f t="shared" si="130"/>
        <v>0</v>
      </c>
      <c r="CD184">
        <f t="shared" si="130"/>
        <v>0</v>
      </c>
      <c r="CE184">
        <f t="shared" si="130"/>
        <v>0</v>
      </c>
      <c r="CF184">
        <f t="shared" si="130"/>
        <v>0</v>
      </c>
      <c r="CG184">
        <f t="shared" si="130"/>
        <v>0</v>
      </c>
      <c r="CH184">
        <f t="shared" si="130"/>
        <v>0</v>
      </c>
      <c r="CI184">
        <f t="shared" si="130"/>
        <v>0</v>
      </c>
      <c r="CJ184">
        <f t="shared" si="130"/>
        <v>0</v>
      </c>
      <c r="CK184">
        <f t="shared" si="130"/>
        <v>0</v>
      </c>
      <c r="CL184">
        <f t="shared" si="130"/>
        <v>0</v>
      </c>
      <c r="CM184">
        <f t="shared" si="130"/>
        <v>0</v>
      </c>
      <c r="CN184">
        <f t="shared" si="130"/>
        <v>0</v>
      </c>
      <c r="CO184">
        <f t="shared" si="130"/>
        <v>0</v>
      </c>
      <c r="CP184">
        <f t="shared" si="130"/>
        <v>0</v>
      </c>
      <c r="CQ184">
        <f t="shared" si="130"/>
        <v>0</v>
      </c>
      <c r="CR184">
        <f t="shared" si="130"/>
        <v>0</v>
      </c>
      <c r="CS184">
        <f t="shared" ref="CS184:DH184" si="131">CS35</f>
        <v>0</v>
      </c>
      <c r="CT184">
        <f t="shared" si="131"/>
        <v>0</v>
      </c>
      <c r="CU184">
        <f t="shared" si="131"/>
        <v>0</v>
      </c>
      <c r="CV184">
        <f t="shared" si="131"/>
        <v>0</v>
      </c>
      <c r="CW184">
        <f t="shared" si="131"/>
        <v>0</v>
      </c>
      <c r="CX184">
        <f t="shared" si="131"/>
        <v>0</v>
      </c>
      <c r="CY184">
        <f t="shared" si="131"/>
        <v>0</v>
      </c>
      <c r="CZ184">
        <f t="shared" si="131"/>
        <v>0</v>
      </c>
      <c r="DA184">
        <f t="shared" si="131"/>
        <v>0</v>
      </c>
      <c r="DB184">
        <f t="shared" si="131"/>
        <v>0</v>
      </c>
      <c r="DC184">
        <f t="shared" si="131"/>
        <v>0</v>
      </c>
      <c r="DD184">
        <f t="shared" si="131"/>
        <v>0</v>
      </c>
      <c r="DE184">
        <f t="shared" si="131"/>
        <v>66</v>
      </c>
      <c r="DF184" t="str">
        <f t="shared" si="131"/>
        <v>Ministerio de Planificación del Desarrollo</v>
      </c>
      <c r="DG184">
        <f t="shared" si="131"/>
        <v>1740</v>
      </c>
      <c r="DH184">
        <f t="shared" si="131"/>
        <v>0</v>
      </c>
    </row>
    <row r="185" spans="1:112">
      <c r="A185">
        <f t="shared" ref="A185:AF185" si="132">A36</f>
        <v>78</v>
      </c>
      <c r="B185" t="str">
        <f t="shared" si="132"/>
        <v>Ministerio de Hidrocarburos y Energías</v>
      </c>
      <c r="C185">
        <f t="shared" si="132"/>
        <v>0</v>
      </c>
      <c r="D185">
        <f t="shared" si="132"/>
        <v>0</v>
      </c>
      <c r="E185">
        <f t="shared" si="132"/>
        <v>0</v>
      </c>
      <c r="F185">
        <f t="shared" si="132"/>
        <v>0</v>
      </c>
      <c r="G185">
        <f t="shared" si="132"/>
        <v>0</v>
      </c>
      <c r="H185">
        <f t="shared" si="132"/>
        <v>6214.2</v>
      </c>
      <c r="I185">
        <f t="shared" si="132"/>
        <v>0</v>
      </c>
      <c r="J185">
        <f t="shared" si="132"/>
        <v>13301</v>
      </c>
      <c r="K185">
        <f t="shared" si="132"/>
        <v>0</v>
      </c>
      <c r="L185">
        <f t="shared" si="132"/>
        <v>71066.569999999992</v>
      </c>
      <c r="M185">
        <f t="shared" si="132"/>
        <v>0</v>
      </c>
      <c r="N185">
        <f t="shared" si="132"/>
        <v>0</v>
      </c>
      <c r="O185">
        <f t="shared" si="132"/>
        <v>0</v>
      </c>
      <c r="P185">
        <f t="shared" si="132"/>
        <v>0</v>
      </c>
      <c r="Q185">
        <f t="shared" si="132"/>
        <v>0</v>
      </c>
      <c r="R185">
        <f t="shared" si="132"/>
        <v>0</v>
      </c>
      <c r="S185">
        <f t="shared" si="132"/>
        <v>0</v>
      </c>
      <c r="T185">
        <f t="shared" si="132"/>
        <v>0</v>
      </c>
      <c r="U185">
        <f t="shared" si="132"/>
        <v>0</v>
      </c>
      <c r="V185">
        <f t="shared" si="132"/>
        <v>0</v>
      </c>
      <c r="W185">
        <f t="shared" si="132"/>
        <v>0</v>
      </c>
      <c r="X185">
        <f t="shared" si="132"/>
        <v>0</v>
      </c>
      <c r="Y185">
        <f t="shared" si="132"/>
        <v>0</v>
      </c>
      <c r="Z185">
        <f t="shared" si="132"/>
        <v>0</v>
      </c>
      <c r="AA185">
        <f t="shared" si="132"/>
        <v>0</v>
      </c>
      <c r="AB185">
        <f t="shared" si="132"/>
        <v>0</v>
      </c>
      <c r="AC185">
        <f t="shared" si="132"/>
        <v>0</v>
      </c>
      <c r="AD185">
        <f t="shared" si="132"/>
        <v>0</v>
      </c>
      <c r="AE185">
        <f t="shared" si="132"/>
        <v>0</v>
      </c>
      <c r="AF185">
        <f t="shared" si="132"/>
        <v>0</v>
      </c>
      <c r="AG185">
        <f t="shared" ref="AG185:BL185" si="133">AG36</f>
        <v>0</v>
      </c>
      <c r="AH185">
        <f t="shared" si="133"/>
        <v>0</v>
      </c>
      <c r="AI185">
        <f t="shared" si="133"/>
        <v>0</v>
      </c>
      <c r="AJ185">
        <f t="shared" si="133"/>
        <v>0</v>
      </c>
      <c r="AK185">
        <f t="shared" si="133"/>
        <v>0</v>
      </c>
      <c r="AL185">
        <f t="shared" si="133"/>
        <v>0</v>
      </c>
      <c r="AM185">
        <f t="shared" si="133"/>
        <v>0</v>
      </c>
      <c r="AN185">
        <f t="shared" si="133"/>
        <v>0</v>
      </c>
      <c r="AO185">
        <f t="shared" si="133"/>
        <v>0</v>
      </c>
      <c r="AP185">
        <f t="shared" si="133"/>
        <v>0</v>
      </c>
      <c r="AQ185">
        <f t="shared" si="133"/>
        <v>0</v>
      </c>
      <c r="AR185">
        <f t="shared" si="133"/>
        <v>0</v>
      </c>
      <c r="AS185">
        <f t="shared" si="133"/>
        <v>0</v>
      </c>
      <c r="AT185">
        <f t="shared" si="133"/>
        <v>0</v>
      </c>
      <c r="AU185">
        <f t="shared" si="133"/>
        <v>0</v>
      </c>
      <c r="AV185">
        <f t="shared" si="133"/>
        <v>0</v>
      </c>
      <c r="AW185">
        <f t="shared" si="133"/>
        <v>0</v>
      </c>
      <c r="AX185">
        <f t="shared" si="133"/>
        <v>0</v>
      </c>
      <c r="AY185">
        <f t="shared" si="133"/>
        <v>0</v>
      </c>
      <c r="AZ185">
        <f t="shared" si="133"/>
        <v>0</v>
      </c>
      <c r="BA185">
        <f t="shared" si="133"/>
        <v>0</v>
      </c>
      <c r="BB185">
        <f t="shared" si="133"/>
        <v>0</v>
      </c>
      <c r="BC185">
        <f t="shared" si="133"/>
        <v>0</v>
      </c>
      <c r="BD185">
        <f t="shared" si="133"/>
        <v>0</v>
      </c>
      <c r="BE185">
        <f t="shared" si="133"/>
        <v>0</v>
      </c>
      <c r="BF185">
        <f t="shared" si="133"/>
        <v>0</v>
      </c>
      <c r="BG185">
        <f t="shared" si="133"/>
        <v>0</v>
      </c>
      <c r="BH185">
        <f t="shared" si="133"/>
        <v>0</v>
      </c>
      <c r="BI185">
        <f t="shared" si="133"/>
        <v>0</v>
      </c>
      <c r="BJ185">
        <f t="shared" si="133"/>
        <v>0</v>
      </c>
      <c r="BK185">
        <f t="shared" si="133"/>
        <v>0</v>
      </c>
      <c r="BL185">
        <f t="shared" si="133"/>
        <v>0</v>
      </c>
      <c r="BM185">
        <f t="shared" ref="BM185:CR185" si="134">BM36</f>
        <v>0</v>
      </c>
      <c r="BN185">
        <f t="shared" si="134"/>
        <v>0</v>
      </c>
      <c r="BO185">
        <f t="shared" si="134"/>
        <v>0</v>
      </c>
      <c r="BP185">
        <f t="shared" si="134"/>
        <v>0</v>
      </c>
      <c r="BQ185">
        <f t="shared" si="134"/>
        <v>0</v>
      </c>
      <c r="BR185">
        <f t="shared" si="134"/>
        <v>0</v>
      </c>
      <c r="BS185">
        <f t="shared" si="134"/>
        <v>0</v>
      </c>
      <c r="BT185">
        <f t="shared" si="134"/>
        <v>0</v>
      </c>
      <c r="BU185">
        <f t="shared" si="134"/>
        <v>0</v>
      </c>
      <c r="BV185">
        <f t="shared" si="134"/>
        <v>0</v>
      </c>
      <c r="BW185">
        <f t="shared" si="134"/>
        <v>0</v>
      </c>
      <c r="BX185">
        <f t="shared" si="134"/>
        <v>0</v>
      </c>
      <c r="BY185">
        <f t="shared" si="134"/>
        <v>0</v>
      </c>
      <c r="BZ185">
        <f t="shared" si="134"/>
        <v>0</v>
      </c>
      <c r="CA185">
        <f t="shared" si="134"/>
        <v>0</v>
      </c>
      <c r="CB185">
        <f t="shared" si="134"/>
        <v>0</v>
      </c>
      <c r="CC185">
        <f t="shared" si="134"/>
        <v>0</v>
      </c>
      <c r="CD185">
        <f t="shared" si="134"/>
        <v>0</v>
      </c>
      <c r="CE185">
        <f t="shared" si="134"/>
        <v>0</v>
      </c>
      <c r="CF185">
        <f t="shared" si="134"/>
        <v>0</v>
      </c>
      <c r="CG185">
        <f t="shared" si="134"/>
        <v>0</v>
      </c>
      <c r="CH185">
        <f t="shared" si="134"/>
        <v>0</v>
      </c>
      <c r="CI185">
        <f t="shared" si="134"/>
        <v>0</v>
      </c>
      <c r="CJ185">
        <f t="shared" si="134"/>
        <v>0</v>
      </c>
      <c r="CK185">
        <f t="shared" si="134"/>
        <v>0</v>
      </c>
      <c r="CL185">
        <f t="shared" si="134"/>
        <v>0</v>
      </c>
      <c r="CM185">
        <f t="shared" si="134"/>
        <v>0</v>
      </c>
      <c r="CN185">
        <f t="shared" si="134"/>
        <v>0</v>
      </c>
      <c r="CO185">
        <f t="shared" si="134"/>
        <v>0</v>
      </c>
      <c r="CP185">
        <f t="shared" si="134"/>
        <v>0</v>
      </c>
      <c r="CQ185">
        <f t="shared" si="134"/>
        <v>0</v>
      </c>
      <c r="CR185">
        <f t="shared" si="134"/>
        <v>0</v>
      </c>
      <c r="CS185">
        <f t="shared" ref="CS185:DH185" si="135">CS36</f>
        <v>0</v>
      </c>
      <c r="CT185">
        <f t="shared" si="135"/>
        <v>0</v>
      </c>
      <c r="CU185">
        <f t="shared" si="135"/>
        <v>0</v>
      </c>
      <c r="CV185">
        <f t="shared" si="135"/>
        <v>0</v>
      </c>
      <c r="CW185">
        <f t="shared" si="135"/>
        <v>0</v>
      </c>
      <c r="CX185">
        <f t="shared" si="135"/>
        <v>0</v>
      </c>
      <c r="CY185">
        <f t="shared" si="135"/>
        <v>0</v>
      </c>
      <c r="CZ185">
        <f t="shared" si="135"/>
        <v>0</v>
      </c>
      <c r="DA185">
        <f t="shared" si="135"/>
        <v>0</v>
      </c>
      <c r="DB185">
        <f t="shared" si="135"/>
        <v>0</v>
      </c>
      <c r="DC185">
        <f t="shared" si="135"/>
        <v>0</v>
      </c>
      <c r="DD185">
        <f t="shared" si="135"/>
        <v>0</v>
      </c>
      <c r="DE185">
        <f t="shared" si="135"/>
        <v>315</v>
      </c>
      <c r="DF185" t="str">
        <f t="shared" si="135"/>
        <v>Autoridad de Fiscalización de Empresas</v>
      </c>
      <c r="DG185">
        <f t="shared" si="135"/>
        <v>962125.34</v>
      </c>
      <c r="DH185">
        <f t="shared" si="135"/>
        <v>0</v>
      </c>
    </row>
    <row r="186" spans="1:112">
      <c r="A186">
        <f t="shared" ref="A186:AF186" si="136">A37</f>
        <v>283</v>
      </c>
      <c r="B186" t="str">
        <f t="shared" si="136"/>
        <v>Aduana Nacional</v>
      </c>
      <c r="C186">
        <f t="shared" si="136"/>
        <v>0</v>
      </c>
      <c r="D186">
        <f t="shared" si="136"/>
        <v>0</v>
      </c>
      <c r="E186">
        <f t="shared" si="136"/>
        <v>0</v>
      </c>
      <c r="F186">
        <f t="shared" si="136"/>
        <v>0</v>
      </c>
      <c r="G186">
        <f t="shared" si="136"/>
        <v>0</v>
      </c>
      <c r="H186">
        <f t="shared" si="136"/>
        <v>436830.25</v>
      </c>
      <c r="I186">
        <f t="shared" si="136"/>
        <v>0</v>
      </c>
      <c r="J186">
        <f t="shared" si="136"/>
        <v>376961.64</v>
      </c>
      <c r="K186">
        <f t="shared" si="136"/>
        <v>0</v>
      </c>
      <c r="L186">
        <f t="shared" si="136"/>
        <v>22691217.069999989</v>
      </c>
      <c r="M186">
        <f t="shared" si="136"/>
        <v>0</v>
      </c>
      <c r="N186">
        <f t="shared" si="136"/>
        <v>0</v>
      </c>
      <c r="O186">
        <f t="shared" si="136"/>
        <v>0</v>
      </c>
      <c r="P186">
        <f t="shared" si="136"/>
        <v>0</v>
      </c>
      <c r="Q186">
        <f t="shared" si="136"/>
        <v>0</v>
      </c>
      <c r="R186">
        <f t="shared" si="136"/>
        <v>0</v>
      </c>
      <c r="S186">
        <f t="shared" si="136"/>
        <v>0</v>
      </c>
      <c r="T186">
        <f t="shared" si="136"/>
        <v>0</v>
      </c>
      <c r="U186">
        <f t="shared" si="136"/>
        <v>0</v>
      </c>
      <c r="V186">
        <f t="shared" si="136"/>
        <v>0</v>
      </c>
      <c r="W186">
        <f t="shared" si="136"/>
        <v>0</v>
      </c>
      <c r="X186">
        <f t="shared" si="136"/>
        <v>0</v>
      </c>
      <c r="Y186">
        <f t="shared" si="136"/>
        <v>0</v>
      </c>
      <c r="Z186">
        <f t="shared" si="136"/>
        <v>0</v>
      </c>
      <c r="AA186">
        <f t="shared" si="136"/>
        <v>0</v>
      </c>
      <c r="AB186">
        <f t="shared" si="136"/>
        <v>0</v>
      </c>
      <c r="AC186">
        <f t="shared" si="136"/>
        <v>0</v>
      </c>
      <c r="AD186">
        <f t="shared" si="136"/>
        <v>0</v>
      </c>
      <c r="AE186">
        <f t="shared" si="136"/>
        <v>0</v>
      </c>
      <c r="AF186">
        <f t="shared" si="136"/>
        <v>0</v>
      </c>
      <c r="AG186">
        <f t="shared" ref="AG186:BL186" si="137">AG37</f>
        <v>0</v>
      </c>
      <c r="AH186">
        <f t="shared" si="137"/>
        <v>0</v>
      </c>
      <c r="AI186">
        <f t="shared" si="137"/>
        <v>0</v>
      </c>
      <c r="AJ186">
        <f t="shared" si="137"/>
        <v>0</v>
      </c>
      <c r="AK186">
        <f t="shared" si="137"/>
        <v>0</v>
      </c>
      <c r="AL186">
        <f t="shared" si="137"/>
        <v>0</v>
      </c>
      <c r="AM186">
        <f t="shared" si="137"/>
        <v>0</v>
      </c>
      <c r="AN186">
        <f t="shared" si="137"/>
        <v>0</v>
      </c>
      <c r="AO186">
        <f t="shared" si="137"/>
        <v>0</v>
      </c>
      <c r="AP186">
        <f t="shared" si="137"/>
        <v>0</v>
      </c>
      <c r="AQ186">
        <f t="shared" si="137"/>
        <v>0</v>
      </c>
      <c r="AR186">
        <f t="shared" si="137"/>
        <v>0</v>
      </c>
      <c r="AS186">
        <f t="shared" si="137"/>
        <v>0</v>
      </c>
      <c r="AT186">
        <f t="shared" si="137"/>
        <v>0</v>
      </c>
      <c r="AU186">
        <f t="shared" si="137"/>
        <v>0</v>
      </c>
      <c r="AV186">
        <f t="shared" si="137"/>
        <v>0</v>
      </c>
      <c r="AW186">
        <f t="shared" si="137"/>
        <v>0</v>
      </c>
      <c r="AX186">
        <f t="shared" si="137"/>
        <v>0</v>
      </c>
      <c r="AY186">
        <f t="shared" si="137"/>
        <v>0</v>
      </c>
      <c r="AZ186">
        <f t="shared" si="137"/>
        <v>0</v>
      </c>
      <c r="BA186">
        <f t="shared" si="137"/>
        <v>0</v>
      </c>
      <c r="BB186">
        <f t="shared" si="137"/>
        <v>0</v>
      </c>
      <c r="BC186">
        <f t="shared" si="137"/>
        <v>0</v>
      </c>
      <c r="BD186">
        <f t="shared" si="137"/>
        <v>0</v>
      </c>
      <c r="BE186">
        <f t="shared" si="137"/>
        <v>0</v>
      </c>
      <c r="BF186">
        <f t="shared" si="137"/>
        <v>0</v>
      </c>
      <c r="BG186">
        <f t="shared" si="137"/>
        <v>0</v>
      </c>
      <c r="BH186">
        <f t="shared" si="137"/>
        <v>0</v>
      </c>
      <c r="BI186">
        <f t="shared" si="137"/>
        <v>0</v>
      </c>
      <c r="BJ186">
        <f t="shared" si="137"/>
        <v>0</v>
      </c>
      <c r="BK186">
        <f t="shared" si="137"/>
        <v>0</v>
      </c>
      <c r="BL186">
        <f t="shared" si="137"/>
        <v>0</v>
      </c>
      <c r="BM186">
        <f t="shared" ref="BM186:CR186" si="138">BM37</f>
        <v>0</v>
      </c>
      <c r="BN186">
        <f t="shared" si="138"/>
        <v>0</v>
      </c>
      <c r="BO186">
        <f t="shared" si="138"/>
        <v>0</v>
      </c>
      <c r="BP186">
        <f t="shared" si="138"/>
        <v>0</v>
      </c>
      <c r="BQ186">
        <f t="shared" si="138"/>
        <v>0</v>
      </c>
      <c r="BR186">
        <f t="shared" si="138"/>
        <v>0</v>
      </c>
      <c r="BS186">
        <f t="shared" si="138"/>
        <v>0</v>
      </c>
      <c r="BT186">
        <f t="shared" si="138"/>
        <v>0</v>
      </c>
      <c r="BU186">
        <f t="shared" si="138"/>
        <v>0</v>
      </c>
      <c r="BV186">
        <f t="shared" si="138"/>
        <v>0</v>
      </c>
      <c r="BW186">
        <f t="shared" si="138"/>
        <v>0</v>
      </c>
      <c r="BX186">
        <f t="shared" si="138"/>
        <v>0</v>
      </c>
      <c r="BY186">
        <f t="shared" si="138"/>
        <v>0</v>
      </c>
      <c r="BZ186">
        <f t="shared" si="138"/>
        <v>0</v>
      </c>
      <c r="CA186">
        <f t="shared" si="138"/>
        <v>0</v>
      </c>
      <c r="CB186">
        <f t="shared" si="138"/>
        <v>0</v>
      </c>
      <c r="CC186">
        <f t="shared" si="138"/>
        <v>0</v>
      </c>
      <c r="CD186">
        <f t="shared" si="138"/>
        <v>0</v>
      </c>
      <c r="CE186">
        <f t="shared" si="138"/>
        <v>0</v>
      </c>
      <c r="CF186">
        <f t="shared" si="138"/>
        <v>0</v>
      </c>
      <c r="CG186">
        <f t="shared" si="138"/>
        <v>0</v>
      </c>
      <c r="CH186">
        <f t="shared" si="138"/>
        <v>0</v>
      </c>
      <c r="CI186">
        <f t="shared" si="138"/>
        <v>0</v>
      </c>
      <c r="CJ186">
        <f t="shared" si="138"/>
        <v>0</v>
      </c>
      <c r="CK186">
        <f t="shared" si="138"/>
        <v>0</v>
      </c>
      <c r="CL186">
        <f t="shared" si="138"/>
        <v>0</v>
      </c>
      <c r="CM186">
        <f t="shared" si="138"/>
        <v>0</v>
      </c>
      <c r="CN186">
        <f t="shared" si="138"/>
        <v>0</v>
      </c>
      <c r="CO186">
        <f t="shared" si="138"/>
        <v>0</v>
      </c>
      <c r="CP186">
        <f t="shared" si="138"/>
        <v>0</v>
      </c>
      <c r="CQ186">
        <f t="shared" si="138"/>
        <v>0</v>
      </c>
      <c r="CR186">
        <f t="shared" si="138"/>
        <v>0</v>
      </c>
      <c r="CS186">
        <f t="shared" ref="CS186:DH186" si="139">CS37</f>
        <v>0</v>
      </c>
      <c r="CT186">
        <f t="shared" si="139"/>
        <v>0</v>
      </c>
      <c r="CU186">
        <f t="shared" si="139"/>
        <v>0</v>
      </c>
      <c r="CV186">
        <f t="shared" si="139"/>
        <v>0</v>
      </c>
      <c r="CW186">
        <f t="shared" si="139"/>
        <v>0</v>
      </c>
      <c r="CX186">
        <f t="shared" si="139"/>
        <v>0</v>
      </c>
      <c r="CY186">
        <f t="shared" si="139"/>
        <v>0</v>
      </c>
      <c r="CZ186">
        <f t="shared" si="139"/>
        <v>0</v>
      </c>
      <c r="DA186">
        <f t="shared" si="139"/>
        <v>0</v>
      </c>
      <c r="DB186">
        <f t="shared" si="139"/>
        <v>0</v>
      </c>
      <c r="DC186">
        <f t="shared" si="139"/>
        <v>0</v>
      </c>
      <c r="DD186">
        <f t="shared" si="139"/>
        <v>0</v>
      </c>
      <c r="DE186">
        <f t="shared" si="139"/>
        <v>347</v>
      </c>
      <c r="DF186" t="str">
        <f t="shared" si="139"/>
        <v>Autoridad de Fiscalización y Control de Cooperativas</v>
      </c>
      <c r="DG186">
        <f t="shared" si="139"/>
        <v>1221133.5</v>
      </c>
      <c r="DH186">
        <f t="shared" si="139"/>
        <v>0</v>
      </c>
    </row>
    <row r="187" spans="1:112">
      <c r="A187">
        <f t="shared" ref="A187:AF187" si="140">A38</f>
        <v>203</v>
      </c>
      <c r="B187" t="str">
        <f t="shared" si="140"/>
        <v>Autoridad de Supervisión del Sistema Financiero</v>
      </c>
      <c r="C187">
        <f t="shared" si="140"/>
        <v>0</v>
      </c>
      <c r="D187">
        <f t="shared" si="140"/>
        <v>0</v>
      </c>
      <c r="E187">
        <f t="shared" si="140"/>
        <v>0</v>
      </c>
      <c r="F187">
        <f t="shared" si="140"/>
        <v>0</v>
      </c>
      <c r="G187">
        <f t="shared" si="140"/>
        <v>0</v>
      </c>
      <c r="H187">
        <f t="shared" si="140"/>
        <v>0</v>
      </c>
      <c r="I187">
        <f t="shared" si="140"/>
        <v>0</v>
      </c>
      <c r="J187">
        <f t="shared" si="140"/>
        <v>2191.8000000000002</v>
      </c>
      <c r="K187">
        <f t="shared" si="140"/>
        <v>0</v>
      </c>
      <c r="L187">
        <f t="shared" si="140"/>
        <v>3709.49</v>
      </c>
      <c r="M187">
        <f t="shared" si="140"/>
        <v>0</v>
      </c>
      <c r="N187">
        <f t="shared" si="140"/>
        <v>0</v>
      </c>
      <c r="O187">
        <f t="shared" si="140"/>
        <v>0</v>
      </c>
      <c r="P187">
        <f t="shared" si="140"/>
        <v>0</v>
      </c>
      <c r="Q187">
        <f t="shared" si="140"/>
        <v>0</v>
      </c>
      <c r="R187">
        <f t="shared" si="140"/>
        <v>0</v>
      </c>
      <c r="S187">
        <f t="shared" si="140"/>
        <v>0</v>
      </c>
      <c r="T187">
        <f t="shared" si="140"/>
        <v>0</v>
      </c>
      <c r="U187">
        <f t="shared" si="140"/>
        <v>0</v>
      </c>
      <c r="V187">
        <f t="shared" si="140"/>
        <v>0</v>
      </c>
      <c r="W187">
        <f t="shared" si="140"/>
        <v>0</v>
      </c>
      <c r="X187">
        <f t="shared" si="140"/>
        <v>0</v>
      </c>
      <c r="Y187">
        <f t="shared" si="140"/>
        <v>0</v>
      </c>
      <c r="Z187">
        <f t="shared" si="140"/>
        <v>0</v>
      </c>
      <c r="AA187">
        <f t="shared" si="140"/>
        <v>0</v>
      </c>
      <c r="AB187">
        <f t="shared" si="140"/>
        <v>0</v>
      </c>
      <c r="AC187">
        <f t="shared" si="140"/>
        <v>0</v>
      </c>
      <c r="AD187">
        <f t="shared" si="140"/>
        <v>0</v>
      </c>
      <c r="AE187">
        <f t="shared" si="140"/>
        <v>0</v>
      </c>
      <c r="AF187">
        <f t="shared" si="140"/>
        <v>0</v>
      </c>
      <c r="AG187">
        <f t="shared" ref="AG187:BL187" si="141">AG38</f>
        <v>0</v>
      </c>
      <c r="AH187">
        <f t="shared" si="141"/>
        <v>0</v>
      </c>
      <c r="AI187">
        <f t="shared" si="141"/>
        <v>0</v>
      </c>
      <c r="AJ187">
        <f t="shared" si="141"/>
        <v>0</v>
      </c>
      <c r="AK187">
        <f t="shared" si="141"/>
        <v>0</v>
      </c>
      <c r="AL187">
        <f t="shared" si="141"/>
        <v>0</v>
      </c>
      <c r="AM187">
        <f t="shared" si="141"/>
        <v>0</v>
      </c>
      <c r="AN187">
        <f t="shared" si="141"/>
        <v>0</v>
      </c>
      <c r="AO187">
        <f t="shared" si="141"/>
        <v>0</v>
      </c>
      <c r="AP187">
        <f t="shared" si="141"/>
        <v>0</v>
      </c>
      <c r="AQ187">
        <f t="shared" si="141"/>
        <v>0</v>
      </c>
      <c r="AR187">
        <f t="shared" si="141"/>
        <v>0</v>
      </c>
      <c r="AS187">
        <f t="shared" si="141"/>
        <v>0</v>
      </c>
      <c r="AT187">
        <f t="shared" si="141"/>
        <v>0</v>
      </c>
      <c r="AU187">
        <f t="shared" si="141"/>
        <v>0</v>
      </c>
      <c r="AV187">
        <f t="shared" si="141"/>
        <v>0</v>
      </c>
      <c r="AW187">
        <f t="shared" si="141"/>
        <v>0</v>
      </c>
      <c r="AX187">
        <f t="shared" si="141"/>
        <v>0</v>
      </c>
      <c r="AY187">
        <f t="shared" si="141"/>
        <v>0</v>
      </c>
      <c r="AZ187">
        <f t="shared" si="141"/>
        <v>0</v>
      </c>
      <c r="BA187">
        <f t="shared" si="141"/>
        <v>0</v>
      </c>
      <c r="BB187">
        <f t="shared" si="141"/>
        <v>0</v>
      </c>
      <c r="BC187">
        <f t="shared" si="141"/>
        <v>0</v>
      </c>
      <c r="BD187">
        <f t="shared" si="141"/>
        <v>0</v>
      </c>
      <c r="BE187">
        <f t="shared" si="141"/>
        <v>0</v>
      </c>
      <c r="BF187">
        <f t="shared" si="141"/>
        <v>0</v>
      </c>
      <c r="BG187">
        <f t="shared" si="141"/>
        <v>0</v>
      </c>
      <c r="BH187">
        <f t="shared" si="141"/>
        <v>0</v>
      </c>
      <c r="BI187">
        <f t="shared" si="141"/>
        <v>0</v>
      </c>
      <c r="BJ187">
        <f t="shared" si="141"/>
        <v>0</v>
      </c>
      <c r="BK187">
        <f t="shared" si="141"/>
        <v>0</v>
      </c>
      <c r="BL187">
        <f t="shared" si="141"/>
        <v>0</v>
      </c>
      <c r="BM187">
        <f t="shared" ref="BM187:CR187" si="142">BM38</f>
        <v>0</v>
      </c>
      <c r="BN187">
        <f t="shared" si="142"/>
        <v>0</v>
      </c>
      <c r="BO187">
        <f t="shared" si="142"/>
        <v>0</v>
      </c>
      <c r="BP187">
        <f t="shared" si="142"/>
        <v>0</v>
      </c>
      <c r="BQ187">
        <f t="shared" si="142"/>
        <v>0</v>
      </c>
      <c r="BR187">
        <f t="shared" si="142"/>
        <v>0</v>
      </c>
      <c r="BS187">
        <f t="shared" si="142"/>
        <v>0</v>
      </c>
      <c r="BT187">
        <f t="shared" si="142"/>
        <v>0</v>
      </c>
      <c r="BU187">
        <f t="shared" si="142"/>
        <v>0</v>
      </c>
      <c r="BV187">
        <f t="shared" si="142"/>
        <v>0</v>
      </c>
      <c r="BW187">
        <f t="shared" si="142"/>
        <v>0</v>
      </c>
      <c r="BX187">
        <f t="shared" si="142"/>
        <v>0</v>
      </c>
      <c r="BY187">
        <f t="shared" si="142"/>
        <v>0</v>
      </c>
      <c r="BZ187">
        <f t="shared" si="142"/>
        <v>0</v>
      </c>
      <c r="CA187">
        <f t="shared" si="142"/>
        <v>0</v>
      </c>
      <c r="CB187">
        <f t="shared" si="142"/>
        <v>0</v>
      </c>
      <c r="CC187">
        <f t="shared" si="142"/>
        <v>0</v>
      </c>
      <c r="CD187">
        <f t="shared" si="142"/>
        <v>0</v>
      </c>
      <c r="CE187">
        <f t="shared" si="142"/>
        <v>0</v>
      </c>
      <c r="CF187">
        <f t="shared" si="142"/>
        <v>0</v>
      </c>
      <c r="CG187">
        <f t="shared" si="142"/>
        <v>0</v>
      </c>
      <c r="CH187">
        <f t="shared" si="142"/>
        <v>0</v>
      </c>
      <c r="CI187">
        <f t="shared" si="142"/>
        <v>0</v>
      </c>
      <c r="CJ187">
        <f t="shared" si="142"/>
        <v>0</v>
      </c>
      <c r="CK187">
        <f t="shared" si="142"/>
        <v>0</v>
      </c>
      <c r="CL187">
        <f t="shared" si="142"/>
        <v>0</v>
      </c>
      <c r="CM187">
        <f t="shared" si="142"/>
        <v>0</v>
      </c>
      <c r="CN187">
        <f t="shared" si="142"/>
        <v>0</v>
      </c>
      <c r="CO187">
        <f t="shared" si="142"/>
        <v>0</v>
      </c>
      <c r="CP187">
        <f t="shared" si="142"/>
        <v>0</v>
      </c>
      <c r="CQ187">
        <f t="shared" si="142"/>
        <v>0</v>
      </c>
      <c r="CR187">
        <f t="shared" si="142"/>
        <v>0</v>
      </c>
      <c r="CS187">
        <f t="shared" ref="CS187:DH187" si="143">CS38</f>
        <v>0</v>
      </c>
      <c r="CT187">
        <f t="shared" si="143"/>
        <v>0</v>
      </c>
      <c r="CU187">
        <f t="shared" si="143"/>
        <v>0</v>
      </c>
      <c r="CV187">
        <f t="shared" si="143"/>
        <v>0</v>
      </c>
      <c r="CW187">
        <f t="shared" si="143"/>
        <v>0</v>
      </c>
      <c r="CX187">
        <f t="shared" si="143"/>
        <v>0</v>
      </c>
      <c r="CY187">
        <f t="shared" si="143"/>
        <v>0</v>
      </c>
      <c r="CZ187">
        <f t="shared" si="143"/>
        <v>0</v>
      </c>
      <c r="DA187">
        <f t="shared" si="143"/>
        <v>0</v>
      </c>
      <c r="DB187">
        <f t="shared" si="143"/>
        <v>0</v>
      </c>
      <c r="DC187">
        <f t="shared" si="143"/>
        <v>0</v>
      </c>
      <c r="DD187">
        <f t="shared" si="143"/>
        <v>0</v>
      </c>
      <c r="DE187">
        <f t="shared" si="143"/>
        <v>343</v>
      </c>
      <c r="DF187" t="str">
        <f t="shared" si="143"/>
        <v>Escuela de Jueces del Estado</v>
      </c>
      <c r="DG187">
        <f t="shared" si="143"/>
        <v>1772869.75</v>
      </c>
      <c r="DH187">
        <f t="shared" si="143"/>
        <v>0</v>
      </c>
    </row>
    <row r="188" spans="1:112">
      <c r="A188">
        <f t="shared" ref="A188:AF188" si="144">A39</f>
        <v>155</v>
      </c>
      <c r="B188" t="str">
        <f t="shared" si="144"/>
        <v>Dirección del Notariado Plurinacional</v>
      </c>
      <c r="C188">
        <f t="shared" si="144"/>
        <v>0</v>
      </c>
      <c r="D188">
        <f t="shared" si="144"/>
        <v>0</v>
      </c>
      <c r="E188">
        <f t="shared" si="144"/>
        <v>0</v>
      </c>
      <c r="F188">
        <f t="shared" si="144"/>
        <v>0</v>
      </c>
      <c r="G188">
        <f t="shared" si="144"/>
        <v>0</v>
      </c>
      <c r="H188">
        <f t="shared" si="144"/>
        <v>0</v>
      </c>
      <c r="I188">
        <f t="shared" si="144"/>
        <v>0</v>
      </c>
      <c r="J188">
        <f t="shared" si="144"/>
        <v>0</v>
      </c>
      <c r="K188">
        <f t="shared" si="144"/>
        <v>0</v>
      </c>
      <c r="L188">
        <f t="shared" si="144"/>
        <v>21069.37</v>
      </c>
      <c r="M188">
        <f t="shared" si="144"/>
        <v>0</v>
      </c>
      <c r="N188">
        <f t="shared" si="144"/>
        <v>0</v>
      </c>
      <c r="O188">
        <f t="shared" si="144"/>
        <v>0</v>
      </c>
      <c r="P188">
        <f t="shared" si="144"/>
        <v>0</v>
      </c>
      <c r="Q188">
        <f t="shared" si="144"/>
        <v>0</v>
      </c>
      <c r="R188">
        <f t="shared" si="144"/>
        <v>0</v>
      </c>
      <c r="S188">
        <f t="shared" si="144"/>
        <v>0</v>
      </c>
      <c r="T188">
        <f t="shared" si="144"/>
        <v>0</v>
      </c>
      <c r="U188">
        <f t="shared" si="144"/>
        <v>0</v>
      </c>
      <c r="V188">
        <f t="shared" si="144"/>
        <v>0</v>
      </c>
      <c r="W188">
        <f t="shared" si="144"/>
        <v>0</v>
      </c>
      <c r="X188">
        <f t="shared" si="144"/>
        <v>0</v>
      </c>
      <c r="Y188">
        <f t="shared" si="144"/>
        <v>0</v>
      </c>
      <c r="Z188">
        <f t="shared" si="144"/>
        <v>0</v>
      </c>
      <c r="AA188">
        <f t="shared" si="144"/>
        <v>0</v>
      </c>
      <c r="AB188">
        <f t="shared" si="144"/>
        <v>0</v>
      </c>
      <c r="AC188">
        <f t="shared" si="144"/>
        <v>0</v>
      </c>
      <c r="AD188">
        <f t="shared" si="144"/>
        <v>0</v>
      </c>
      <c r="AE188">
        <f t="shared" si="144"/>
        <v>0</v>
      </c>
      <c r="AF188">
        <f t="shared" si="144"/>
        <v>0</v>
      </c>
      <c r="AG188">
        <f t="shared" ref="AG188:BL188" si="145">AG39</f>
        <v>0</v>
      </c>
      <c r="AH188">
        <f t="shared" si="145"/>
        <v>0</v>
      </c>
      <c r="AI188">
        <f t="shared" si="145"/>
        <v>0</v>
      </c>
      <c r="AJ188">
        <f t="shared" si="145"/>
        <v>0</v>
      </c>
      <c r="AK188">
        <f t="shared" si="145"/>
        <v>0</v>
      </c>
      <c r="AL188">
        <f t="shared" si="145"/>
        <v>0</v>
      </c>
      <c r="AM188">
        <f t="shared" si="145"/>
        <v>0</v>
      </c>
      <c r="AN188">
        <f t="shared" si="145"/>
        <v>0</v>
      </c>
      <c r="AO188">
        <f t="shared" si="145"/>
        <v>0</v>
      </c>
      <c r="AP188">
        <f t="shared" si="145"/>
        <v>0</v>
      </c>
      <c r="AQ188">
        <f t="shared" si="145"/>
        <v>0</v>
      </c>
      <c r="AR188">
        <f t="shared" si="145"/>
        <v>0</v>
      </c>
      <c r="AS188">
        <f t="shared" si="145"/>
        <v>0</v>
      </c>
      <c r="AT188">
        <f t="shared" si="145"/>
        <v>0</v>
      </c>
      <c r="AU188">
        <f t="shared" si="145"/>
        <v>0</v>
      </c>
      <c r="AV188">
        <f t="shared" si="145"/>
        <v>0</v>
      </c>
      <c r="AW188">
        <f t="shared" si="145"/>
        <v>0</v>
      </c>
      <c r="AX188">
        <f t="shared" si="145"/>
        <v>0</v>
      </c>
      <c r="AY188">
        <f t="shared" si="145"/>
        <v>0</v>
      </c>
      <c r="AZ188">
        <f t="shared" si="145"/>
        <v>0</v>
      </c>
      <c r="BA188">
        <f t="shared" si="145"/>
        <v>0</v>
      </c>
      <c r="BB188">
        <f t="shared" si="145"/>
        <v>0</v>
      </c>
      <c r="BC188">
        <f t="shared" si="145"/>
        <v>0</v>
      </c>
      <c r="BD188">
        <f t="shared" si="145"/>
        <v>0</v>
      </c>
      <c r="BE188">
        <f t="shared" si="145"/>
        <v>0</v>
      </c>
      <c r="BF188">
        <f t="shared" si="145"/>
        <v>0</v>
      </c>
      <c r="BG188">
        <f t="shared" si="145"/>
        <v>0</v>
      </c>
      <c r="BH188">
        <f t="shared" si="145"/>
        <v>0</v>
      </c>
      <c r="BI188">
        <f t="shared" si="145"/>
        <v>0</v>
      </c>
      <c r="BJ188">
        <f t="shared" si="145"/>
        <v>0</v>
      </c>
      <c r="BK188">
        <f t="shared" si="145"/>
        <v>0</v>
      </c>
      <c r="BL188">
        <f t="shared" si="145"/>
        <v>0</v>
      </c>
      <c r="BM188">
        <f t="shared" ref="BM188:CR188" si="146">BM39</f>
        <v>0</v>
      </c>
      <c r="BN188">
        <f t="shared" si="146"/>
        <v>0</v>
      </c>
      <c r="BO188">
        <f t="shared" si="146"/>
        <v>0</v>
      </c>
      <c r="BP188">
        <f t="shared" si="146"/>
        <v>0</v>
      </c>
      <c r="BQ188">
        <f t="shared" si="146"/>
        <v>0</v>
      </c>
      <c r="BR188">
        <f t="shared" si="146"/>
        <v>0</v>
      </c>
      <c r="BS188">
        <f t="shared" si="146"/>
        <v>0</v>
      </c>
      <c r="BT188">
        <f t="shared" si="146"/>
        <v>0</v>
      </c>
      <c r="BU188">
        <f t="shared" si="146"/>
        <v>0</v>
      </c>
      <c r="BV188">
        <f t="shared" si="146"/>
        <v>0</v>
      </c>
      <c r="BW188">
        <f t="shared" si="146"/>
        <v>0</v>
      </c>
      <c r="BX188">
        <f t="shared" si="146"/>
        <v>0</v>
      </c>
      <c r="BY188">
        <f t="shared" si="146"/>
        <v>0</v>
      </c>
      <c r="BZ188">
        <f t="shared" si="146"/>
        <v>0</v>
      </c>
      <c r="CA188">
        <f t="shared" si="146"/>
        <v>0</v>
      </c>
      <c r="CB188">
        <f t="shared" si="146"/>
        <v>0</v>
      </c>
      <c r="CC188">
        <f t="shared" si="146"/>
        <v>0</v>
      </c>
      <c r="CD188">
        <f t="shared" si="146"/>
        <v>0</v>
      </c>
      <c r="CE188">
        <f t="shared" si="146"/>
        <v>0</v>
      </c>
      <c r="CF188">
        <f t="shared" si="146"/>
        <v>0</v>
      </c>
      <c r="CG188">
        <f t="shared" si="146"/>
        <v>0</v>
      </c>
      <c r="CH188">
        <f t="shared" si="146"/>
        <v>0</v>
      </c>
      <c r="CI188">
        <f t="shared" si="146"/>
        <v>0</v>
      </c>
      <c r="CJ188">
        <f t="shared" si="146"/>
        <v>0</v>
      </c>
      <c r="CK188">
        <f t="shared" si="146"/>
        <v>0</v>
      </c>
      <c r="CL188">
        <f t="shared" si="146"/>
        <v>0</v>
      </c>
      <c r="CM188">
        <f t="shared" si="146"/>
        <v>0</v>
      </c>
      <c r="CN188">
        <f t="shared" si="146"/>
        <v>0</v>
      </c>
      <c r="CO188">
        <f t="shared" si="146"/>
        <v>0</v>
      </c>
      <c r="CP188">
        <f t="shared" si="146"/>
        <v>0</v>
      </c>
      <c r="CQ188">
        <f t="shared" si="146"/>
        <v>0</v>
      </c>
      <c r="CR188">
        <f t="shared" si="146"/>
        <v>0</v>
      </c>
      <c r="CS188">
        <f t="shared" ref="CS188:DH188" si="147">CS39</f>
        <v>0</v>
      </c>
      <c r="CT188">
        <f t="shared" si="147"/>
        <v>0</v>
      </c>
      <c r="CU188">
        <f t="shared" si="147"/>
        <v>0</v>
      </c>
      <c r="CV188">
        <f t="shared" si="147"/>
        <v>0</v>
      </c>
      <c r="CW188">
        <f t="shared" si="147"/>
        <v>0</v>
      </c>
      <c r="CX188">
        <f t="shared" si="147"/>
        <v>0</v>
      </c>
      <c r="CY188">
        <f t="shared" si="147"/>
        <v>0</v>
      </c>
      <c r="CZ188">
        <f t="shared" si="147"/>
        <v>0</v>
      </c>
      <c r="DA188">
        <f t="shared" si="147"/>
        <v>0</v>
      </c>
      <c r="DB188">
        <f t="shared" si="147"/>
        <v>0</v>
      </c>
      <c r="DC188">
        <f t="shared" si="147"/>
        <v>0</v>
      </c>
      <c r="DD188">
        <f t="shared" si="147"/>
        <v>0</v>
      </c>
      <c r="DE188">
        <f t="shared" si="147"/>
        <v>344</v>
      </c>
      <c r="DF188" t="str">
        <f t="shared" si="147"/>
        <v>Instituto Plurinacional de Estudio de Lenguas y Culturas</v>
      </c>
      <c r="DG188">
        <f t="shared" si="147"/>
        <v>1953203</v>
      </c>
      <c r="DH188">
        <f t="shared" si="147"/>
        <v>0</v>
      </c>
    </row>
    <row r="189" spans="1:112">
      <c r="A189">
        <f t="shared" ref="A189:AF189" si="148">A40</f>
        <v>290</v>
      </c>
      <c r="B189" t="str">
        <f t="shared" si="148"/>
        <v>Servicio de Impuestos Nacionales</v>
      </c>
      <c r="C189">
        <f t="shared" si="148"/>
        <v>0</v>
      </c>
      <c r="D189">
        <f t="shared" si="148"/>
        <v>0</v>
      </c>
      <c r="E189">
        <f t="shared" si="148"/>
        <v>0</v>
      </c>
      <c r="F189">
        <f t="shared" si="148"/>
        <v>0</v>
      </c>
      <c r="G189">
        <f t="shared" si="148"/>
        <v>0</v>
      </c>
      <c r="H189">
        <f t="shared" si="148"/>
        <v>0</v>
      </c>
      <c r="I189">
        <f t="shared" si="148"/>
        <v>0</v>
      </c>
      <c r="J189">
        <f t="shared" si="148"/>
        <v>0</v>
      </c>
      <c r="K189">
        <f t="shared" si="148"/>
        <v>0</v>
      </c>
      <c r="L189">
        <f t="shared" si="148"/>
        <v>4110.9000000000005</v>
      </c>
      <c r="M189">
        <f t="shared" si="148"/>
        <v>0</v>
      </c>
      <c r="N189">
        <f t="shared" si="148"/>
        <v>0</v>
      </c>
      <c r="O189">
        <f t="shared" si="148"/>
        <v>0</v>
      </c>
      <c r="P189">
        <f t="shared" si="148"/>
        <v>0</v>
      </c>
      <c r="Q189">
        <f t="shared" si="148"/>
        <v>0</v>
      </c>
      <c r="R189">
        <f t="shared" si="148"/>
        <v>0</v>
      </c>
      <c r="S189">
        <f t="shared" si="148"/>
        <v>0</v>
      </c>
      <c r="T189">
        <f t="shared" si="148"/>
        <v>0</v>
      </c>
      <c r="U189">
        <f t="shared" si="148"/>
        <v>0</v>
      </c>
      <c r="V189">
        <f t="shared" si="148"/>
        <v>0</v>
      </c>
      <c r="W189">
        <f t="shared" si="148"/>
        <v>0</v>
      </c>
      <c r="X189">
        <f t="shared" si="148"/>
        <v>0</v>
      </c>
      <c r="Y189">
        <f t="shared" si="148"/>
        <v>0</v>
      </c>
      <c r="Z189">
        <f t="shared" si="148"/>
        <v>0</v>
      </c>
      <c r="AA189">
        <f t="shared" si="148"/>
        <v>0</v>
      </c>
      <c r="AB189">
        <f t="shared" si="148"/>
        <v>0</v>
      </c>
      <c r="AC189">
        <f t="shared" si="148"/>
        <v>0</v>
      </c>
      <c r="AD189">
        <f t="shared" si="148"/>
        <v>0</v>
      </c>
      <c r="AE189">
        <f t="shared" si="148"/>
        <v>0</v>
      </c>
      <c r="AF189">
        <f t="shared" si="148"/>
        <v>0</v>
      </c>
      <c r="AG189">
        <f t="shared" ref="AG189:BL189" si="149">AG40</f>
        <v>0</v>
      </c>
      <c r="AH189">
        <f t="shared" si="149"/>
        <v>0</v>
      </c>
      <c r="AI189">
        <f t="shared" si="149"/>
        <v>0</v>
      </c>
      <c r="AJ189">
        <f t="shared" si="149"/>
        <v>0</v>
      </c>
      <c r="AK189">
        <f t="shared" si="149"/>
        <v>0</v>
      </c>
      <c r="AL189">
        <f t="shared" si="149"/>
        <v>0</v>
      </c>
      <c r="AM189">
        <f t="shared" si="149"/>
        <v>0</v>
      </c>
      <c r="AN189">
        <f t="shared" si="149"/>
        <v>0</v>
      </c>
      <c r="AO189">
        <f t="shared" si="149"/>
        <v>0</v>
      </c>
      <c r="AP189">
        <f t="shared" si="149"/>
        <v>0</v>
      </c>
      <c r="AQ189">
        <f t="shared" si="149"/>
        <v>0</v>
      </c>
      <c r="AR189">
        <f t="shared" si="149"/>
        <v>0</v>
      </c>
      <c r="AS189">
        <f t="shared" si="149"/>
        <v>0</v>
      </c>
      <c r="AT189">
        <f t="shared" si="149"/>
        <v>0</v>
      </c>
      <c r="AU189">
        <f t="shared" si="149"/>
        <v>0</v>
      </c>
      <c r="AV189">
        <f t="shared" si="149"/>
        <v>0</v>
      </c>
      <c r="AW189">
        <f t="shared" si="149"/>
        <v>0</v>
      </c>
      <c r="AX189">
        <f t="shared" si="149"/>
        <v>0</v>
      </c>
      <c r="AY189">
        <f t="shared" si="149"/>
        <v>0</v>
      </c>
      <c r="AZ189">
        <f t="shared" si="149"/>
        <v>0</v>
      </c>
      <c r="BA189">
        <f t="shared" si="149"/>
        <v>0</v>
      </c>
      <c r="BB189">
        <f t="shared" si="149"/>
        <v>0</v>
      </c>
      <c r="BC189">
        <f t="shared" si="149"/>
        <v>0</v>
      </c>
      <c r="BD189">
        <f t="shared" si="149"/>
        <v>0</v>
      </c>
      <c r="BE189">
        <f t="shared" si="149"/>
        <v>0</v>
      </c>
      <c r="BF189">
        <f t="shared" si="149"/>
        <v>0</v>
      </c>
      <c r="BG189">
        <f t="shared" si="149"/>
        <v>0</v>
      </c>
      <c r="BH189">
        <f t="shared" si="149"/>
        <v>0</v>
      </c>
      <c r="BI189">
        <f t="shared" si="149"/>
        <v>0</v>
      </c>
      <c r="BJ189">
        <f t="shared" si="149"/>
        <v>0</v>
      </c>
      <c r="BK189">
        <f t="shared" si="149"/>
        <v>0</v>
      </c>
      <c r="BL189">
        <f t="shared" si="149"/>
        <v>0</v>
      </c>
      <c r="BM189">
        <f t="shared" ref="BM189:CR189" si="150">BM40</f>
        <v>0</v>
      </c>
      <c r="BN189">
        <f t="shared" si="150"/>
        <v>0</v>
      </c>
      <c r="BO189">
        <f t="shared" si="150"/>
        <v>0</v>
      </c>
      <c r="BP189">
        <f t="shared" si="150"/>
        <v>0</v>
      </c>
      <c r="BQ189">
        <f t="shared" si="150"/>
        <v>0</v>
      </c>
      <c r="BR189">
        <f t="shared" si="150"/>
        <v>0</v>
      </c>
      <c r="BS189">
        <f t="shared" si="150"/>
        <v>0</v>
      </c>
      <c r="BT189">
        <f t="shared" si="150"/>
        <v>0</v>
      </c>
      <c r="BU189">
        <f t="shared" si="150"/>
        <v>0</v>
      </c>
      <c r="BV189">
        <f t="shared" si="150"/>
        <v>0</v>
      </c>
      <c r="BW189">
        <f t="shared" si="150"/>
        <v>0</v>
      </c>
      <c r="BX189">
        <f t="shared" si="150"/>
        <v>0</v>
      </c>
      <c r="BY189">
        <f t="shared" si="150"/>
        <v>0</v>
      </c>
      <c r="BZ189">
        <f t="shared" si="150"/>
        <v>0</v>
      </c>
      <c r="CA189">
        <f t="shared" si="150"/>
        <v>0</v>
      </c>
      <c r="CB189">
        <f t="shared" si="150"/>
        <v>0</v>
      </c>
      <c r="CC189">
        <f t="shared" si="150"/>
        <v>0</v>
      </c>
      <c r="CD189">
        <f t="shared" si="150"/>
        <v>0</v>
      </c>
      <c r="CE189">
        <f t="shared" si="150"/>
        <v>0</v>
      </c>
      <c r="CF189">
        <f t="shared" si="150"/>
        <v>0</v>
      </c>
      <c r="CG189">
        <f t="shared" si="150"/>
        <v>0</v>
      </c>
      <c r="CH189">
        <f t="shared" si="150"/>
        <v>0</v>
      </c>
      <c r="CI189">
        <f t="shared" si="150"/>
        <v>0</v>
      </c>
      <c r="CJ189">
        <f t="shared" si="150"/>
        <v>0</v>
      </c>
      <c r="CK189">
        <f t="shared" si="150"/>
        <v>0</v>
      </c>
      <c r="CL189">
        <f t="shared" si="150"/>
        <v>0</v>
      </c>
      <c r="CM189">
        <f t="shared" si="150"/>
        <v>0</v>
      </c>
      <c r="CN189">
        <f t="shared" si="150"/>
        <v>0</v>
      </c>
      <c r="CO189">
        <f t="shared" si="150"/>
        <v>0</v>
      </c>
      <c r="CP189">
        <f t="shared" si="150"/>
        <v>0</v>
      </c>
      <c r="CQ189">
        <f t="shared" si="150"/>
        <v>0</v>
      </c>
      <c r="CR189">
        <f t="shared" si="150"/>
        <v>0</v>
      </c>
      <c r="CS189">
        <f t="shared" ref="CS189:DH189" si="151">CS40</f>
        <v>0</v>
      </c>
      <c r="CT189">
        <f t="shared" si="151"/>
        <v>0</v>
      </c>
      <c r="CU189">
        <f t="shared" si="151"/>
        <v>0</v>
      </c>
      <c r="CV189">
        <f t="shared" si="151"/>
        <v>0</v>
      </c>
      <c r="CW189">
        <f t="shared" si="151"/>
        <v>0</v>
      </c>
      <c r="CX189">
        <f t="shared" si="151"/>
        <v>0</v>
      </c>
      <c r="CY189">
        <f t="shared" si="151"/>
        <v>0</v>
      </c>
      <c r="CZ189">
        <f t="shared" si="151"/>
        <v>0</v>
      </c>
      <c r="DA189">
        <f t="shared" si="151"/>
        <v>0</v>
      </c>
      <c r="DB189">
        <f t="shared" si="151"/>
        <v>0</v>
      </c>
      <c r="DC189">
        <f t="shared" si="151"/>
        <v>0</v>
      </c>
      <c r="DD189">
        <f t="shared" si="151"/>
        <v>0</v>
      </c>
      <c r="DE189">
        <f t="shared" si="151"/>
        <v>526</v>
      </c>
      <c r="DF189" t="str">
        <f t="shared" si="151"/>
        <v>Bolivia TV</v>
      </c>
      <c r="DG189">
        <f t="shared" si="151"/>
        <v>2530031.04</v>
      </c>
      <c r="DH189">
        <f t="shared" si="151"/>
        <v>0</v>
      </c>
    </row>
    <row r="190" spans="1:112">
      <c r="A190">
        <f t="shared" ref="A190:AF190" si="152">A41</f>
        <v>373</v>
      </c>
      <c r="B190" t="str">
        <f t="shared" si="152"/>
        <v>Fondo de Desarrollo Indigena</v>
      </c>
      <c r="C190">
        <f t="shared" si="152"/>
        <v>0</v>
      </c>
      <c r="D190">
        <f t="shared" si="152"/>
        <v>0</v>
      </c>
      <c r="E190">
        <f t="shared" si="152"/>
        <v>0</v>
      </c>
      <c r="F190">
        <f t="shared" si="152"/>
        <v>0</v>
      </c>
      <c r="G190">
        <f t="shared" si="152"/>
        <v>0</v>
      </c>
      <c r="H190">
        <f t="shared" si="152"/>
        <v>0</v>
      </c>
      <c r="I190">
        <f t="shared" si="152"/>
        <v>0</v>
      </c>
      <c r="J190">
        <f t="shared" si="152"/>
        <v>0</v>
      </c>
      <c r="K190">
        <f t="shared" si="152"/>
        <v>0</v>
      </c>
      <c r="L190">
        <f t="shared" si="152"/>
        <v>15958874.090000002</v>
      </c>
      <c r="M190">
        <f t="shared" si="152"/>
        <v>0</v>
      </c>
      <c r="N190">
        <f t="shared" si="152"/>
        <v>0</v>
      </c>
      <c r="O190">
        <f t="shared" si="152"/>
        <v>0</v>
      </c>
      <c r="P190">
        <f t="shared" si="152"/>
        <v>0</v>
      </c>
      <c r="Q190">
        <f t="shared" si="152"/>
        <v>0</v>
      </c>
      <c r="R190">
        <f t="shared" si="152"/>
        <v>0</v>
      </c>
      <c r="S190">
        <f t="shared" si="152"/>
        <v>0</v>
      </c>
      <c r="T190">
        <f t="shared" si="152"/>
        <v>0</v>
      </c>
      <c r="U190">
        <f t="shared" si="152"/>
        <v>0</v>
      </c>
      <c r="V190">
        <f t="shared" si="152"/>
        <v>0</v>
      </c>
      <c r="W190">
        <f t="shared" si="152"/>
        <v>0</v>
      </c>
      <c r="X190">
        <f t="shared" si="152"/>
        <v>0</v>
      </c>
      <c r="Y190">
        <f t="shared" si="152"/>
        <v>0</v>
      </c>
      <c r="Z190">
        <f t="shared" si="152"/>
        <v>0</v>
      </c>
      <c r="AA190">
        <f t="shared" si="152"/>
        <v>0</v>
      </c>
      <c r="AB190">
        <f t="shared" si="152"/>
        <v>0</v>
      </c>
      <c r="AC190">
        <f t="shared" si="152"/>
        <v>0</v>
      </c>
      <c r="AD190">
        <f t="shared" si="152"/>
        <v>0</v>
      </c>
      <c r="AE190">
        <f t="shared" si="152"/>
        <v>0</v>
      </c>
      <c r="AF190">
        <f t="shared" si="152"/>
        <v>0</v>
      </c>
      <c r="AG190">
        <f t="shared" ref="AG190:BL190" si="153">AG41</f>
        <v>0</v>
      </c>
      <c r="AH190">
        <f t="shared" si="153"/>
        <v>0</v>
      </c>
      <c r="AI190">
        <f t="shared" si="153"/>
        <v>0</v>
      </c>
      <c r="AJ190">
        <f t="shared" si="153"/>
        <v>0</v>
      </c>
      <c r="AK190">
        <f t="shared" si="153"/>
        <v>0</v>
      </c>
      <c r="AL190">
        <f t="shared" si="153"/>
        <v>0</v>
      </c>
      <c r="AM190">
        <f t="shared" si="153"/>
        <v>0</v>
      </c>
      <c r="AN190">
        <f t="shared" si="153"/>
        <v>0</v>
      </c>
      <c r="AO190">
        <f t="shared" si="153"/>
        <v>0</v>
      </c>
      <c r="AP190">
        <f t="shared" si="153"/>
        <v>0</v>
      </c>
      <c r="AQ190">
        <f t="shared" si="153"/>
        <v>0</v>
      </c>
      <c r="AR190">
        <f t="shared" si="153"/>
        <v>0</v>
      </c>
      <c r="AS190">
        <f t="shared" si="153"/>
        <v>0</v>
      </c>
      <c r="AT190">
        <f t="shared" si="153"/>
        <v>0</v>
      </c>
      <c r="AU190">
        <f t="shared" si="153"/>
        <v>0</v>
      </c>
      <c r="AV190">
        <f t="shared" si="153"/>
        <v>0</v>
      </c>
      <c r="AW190">
        <f t="shared" si="153"/>
        <v>0</v>
      </c>
      <c r="AX190">
        <f t="shared" si="153"/>
        <v>0</v>
      </c>
      <c r="AY190">
        <f t="shared" si="153"/>
        <v>0</v>
      </c>
      <c r="AZ190">
        <f t="shared" si="153"/>
        <v>0</v>
      </c>
      <c r="BA190">
        <f t="shared" si="153"/>
        <v>0</v>
      </c>
      <c r="BB190">
        <f t="shared" si="153"/>
        <v>0</v>
      </c>
      <c r="BC190">
        <f t="shared" si="153"/>
        <v>0</v>
      </c>
      <c r="BD190">
        <f t="shared" si="153"/>
        <v>0</v>
      </c>
      <c r="BE190">
        <f t="shared" si="153"/>
        <v>0</v>
      </c>
      <c r="BF190">
        <f t="shared" si="153"/>
        <v>0</v>
      </c>
      <c r="BG190">
        <f t="shared" si="153"/>
        <v>0</v>
      </c>
      <c r="BH190">
        <f t="shared" si="153"/>
        <v>0</v>
      </c>
      <c r="BI190">
        <f t="shared" si="153"/>
        <v>0</v>
      </c>
      <c r="BJ190">
        <f t="shared" si="153"/>
        <v>0</v>
      </c>
      <c r="BK190">
        <f t="shared" si="153"/>
        <v>0</v>
      </c>
      <c r="BL190">
        <f t="shared" si="153"/>
        <v>0</v>
      </c>
      <c r="BM190">
        <f t="shared" ref="BM190:CR190" si="154">BM41</f>
        <v>0</v>
      </c>
      <c r="BN190">
        <f t="shared" si="154"/>
        <v>0</v>
      </c>
      <c r="BO190">
        <f t="shared" si="154"/>
        <v>0</v>
      </c>
      <c r="BP190">
        <f t="shared" si="154"/>
        <v>0</v>
      </c>
      <c r="BQ190">
        <f t="shared" si="154"/>
        <v>0</v>
      </c>
      <c r="BR190">
        <f t="shared" si="154"/>
        <v>0</v>
      </c>
      <c r="BS190">
        <f t="shared" si="154"/>
        <v>0</v>
      </c>
      <c r="BT190">
        <f t="shared" si="154"/>
        <v>0</v>
      </c>
      <c r="BU190">
        <f t="shared" si="154"/>
        <v>0</v>
      </c>
      <c r="BV190">
        <f t="shared" si="154"/>
        <v>0</v>
      </c>
      <c r="BW190">
        <f t="shared" si="154"/>
        <v>0</v>
      </c>
      <c r="BX190">
        <f t="shared" si="154"/>
        <v>0</v>
      </c>
      <c r="BY190">
        <f t="shared" si="154"/>
        <v>0</v>
      </c>
      <c r="BZ190">
        <f t="shared" si="154"/>
        <v>0</v>
      </c>
      <c r="CA190">
        <f t="shared" si="154"/>
        <v>0</v>
      </c>
      <c r="CB190">
        <f t="shared" si="154"/>
        <v>0</v>
      </c>
      <c r="CC190">
        <f t="shared" si="154"/>
        <v>0</v>
      </c>
      <c r="CD190">
        <f t="shared" si="154"/>
        <v>0</v>
      </c>
      <c r="CE190">
        <f t="shared" si="154"/>
        <v>0</v>
      </c>
      <c r="CF190">
        <f t="shared" si="154"/>
        <v>0</v>
      </c>
      <c r="CG190">
        <f t="shared" si="154"/>
        <v>0</v>
      </c>
      <c r="CH190">
        <f t="shared" si="154"/>
        <v>0</v>
      </c>
      <c r="CI190">
        <f t="shared" si="154"/>
        <v>0</v>
      </c>
      <c r="CJ190">
        <f t="shared" si="154"/>
        <v>0</v>
      </c>
      <c r="CK190">
        <f t="shared" si="154"/>
        <v>0</v>
      </c>
      <c r="CL190">
        <f t="shared" si="154"/>
        <v>0</v>
      </c>
      <c r="CM190">
        <f t="shared" si="154"/>
        <v>0</v>
      </c>
      <c r="CN190">
        <f t="shared" si="154"/>
        <v>0</v>
      </c>
      <c r="CO190">
        <f t="shared" si="154"/>
        <v>0</v>
      </c>
      <c r="CP190">
        <f t="shared" si="154"/>
        <v>0</v>
      </c>
      <c r="CQ190">
        <f t="shared" si="154"/>
        <v>0</v>
      </c>
      <c r="CR190">
        <f t="shared" si="154"/>
        <v>0</v>
      </c>
      <c r="CS190">
        <f t="shared" ref="CS190:DH190" si="155">CS41</f>
        <v>0</v>
      </c>
      <c r="CT190">
        <f t="shared" si="155"/>
        <v>0</v>
      </c>
      <c r="CU190">
        <f t="shared" si="155"/>
        <v>0</v>
      </c>
      <c r="CV190">
        <f t="shared" si="155"/>
        <v>0</v>
      </c>
      <c r="CW190">
        <f t="shared" si="155"/>
        <v>0</v>
      </c>
      <c r="CX190">
        <f t="shared" si="155"/>
        <v>0</v>
      </c>
      <c r="CY190">
        <f t="shared" si="155"/>
        <v>0</v>
      </c>
      <c r="CZ190">
        <f t="shared" si="155"/>
        <v>0</v>
      </c>
      <c r="DA190">
        <f t="shared" si="155"/>
        <v>0</v>
      </c>
      <c r="DB190">
        <f t="shared" si="155"/>
        <v>0</v>
      </c>
      <c r="DC190">
        <f t="shared" si="155"/>
        <v>0</v>
      </c>
      <c r="DD190">
        <f t="shared" si="155"/>
        <v>0</v>
      </c>
      <c r="DE190">
        <f t="shared" si="155"/>
        <v>234</v>
      </c>
      <c r="DF190" t="str">
        <f t="shared" si="155"/>
        <v xml:space="preserve">Servicio Geológico Minero </v>
      </c>
      <c r="DG190">
        <f t="shared" si="155"/>
        <v>159382.5</v>
      </c>
      <c r="DH190">
        <f t="shared" si="155"/>
        <v>0</v>
      </c>
    </row>
    <row r="191" spans="1:112">
      <c r="A191">
        <f t="shared" ref="A191:AF191" si="156">A42</f>
        <v>342</v>
      </c>
      <c r="B191" t="str">
        <f t="shared" si="156"/>
        <v>Agencia Estatal de Vivienda</v>
      </c>
      <c r="C191">
        <f t="shared" si="156"/>
        <v>0</v>
      </c>
      <c r="D191">
        <f t="shared" si="156"/>
        <v>0</v>
      </c>
      <c r="E191">
        <f t="shared" si="156"/>
        <v>0</v>
      </c>
      <c r="F191">
        <f t="shared" si="156"/>
        <v>0</v>
      </c>
      <c r="G191">
        <f t="shared" si="156"/>
        <v>0</v>
      </c>
      <c r="H191">
        <f t="shared" si="156"/>
        <v>0</v>
      </c>
      <c r="I191">
        <f t="shared" si="156"/>
        <v>0</v>
      </c>
      <c r="J191">
        <f t="shared" si="156"/>
        <v>0</v>
      </c>
      <c r="K191">
        <f t="shared" si="156"/>
        <v>0</v>
      </c>
      <c r="L191">
        <f t="shared" si="156"/>
        <v>6402871.5899999999</v>
      </c>
      <c r="M191">
        <f t="shared" si="156"/>
        <v>0</v>
      </c>
      <c r="N191">
        <f t="shared" si="156"/>
        <v>0</v>
      </c>
      <c r="O191">
        <f t="shared" si="156"/>
        <v>0</v>
      </c>
      <c r="P191">
        <f t="shared" si="156"/>
        <v>0</v>
      </c>
      <c r="Q191">
        <f t="shared" si="156"/>
        <v>0</v>
      </c>
      <c r="R191">
        <f t="shared" si="156"/>
        <v>0</v>
      </c>
      <c r="S191">
        <f t="shared" si="156"/>
        <v>0</v>
      </c>
      <c r="T191">
        <f t="shared" si="156"/>
        <v>0</v>
      </c>
      <c r="U191">
        <f t="shared" si="156"/>
        <v>0</v>
      </c>
      <c r="V191">
        <f t="shared" si="156"/>
        <v>0</v>
      </c>
      <c r="W191">
        <f t="shared" si="156"/>
        <v>0</v>
      </c>
      <c r="X191">
        <f t="shared" si="156"/>
        <v>0</v>
      </c>
      <c r="Y191">
        <f t="shared" si="156"/>
        <v>0</v>
      </c>
      <c r="Z191">
        <f t="shared" si="156"/>
        <v>0</v>
      </c>
      <c r="AA191">
        <f t="shared" si="156"/>
        <v>0</v>
      </c>
      <c r="AB191">
        <f t="shared" si="156"/>
        <v>0</v>
      </c>
      <c r="AC191">
        <f t="shared" si="156"/>
        <v>0</v>
      </c>
      <c r="AD191">
        <f t="shared" si="156"/>
        <v>0</v>
      </c>
      <c r="AE191">
        <f t="shared" si="156"/>
        <v>0</v>
      </c>
      <c r="AF191">
        <f t="shared" si="156"/>
        <v>0</v>
      </c>
      <c r="AG191">
        <f t="shared" ref="AG191:BL191" si="157">AG42</f>
        <v>0</v>
      </c>
      <c r="AH191">
        <f t="shared" si="157"/>
        <v>0</v>
      </c>
      <c r="AI191">
        <f t="shared" si="157"/>
        <v>0</v>
      </c>
      <c r="AJ191">
        <f t="shared" si="157"/>
        <v>0</v>
      </c>
      <c r="AK191">
        <f t="shared" si="157"/>
        <v>0</v>
      </c>
      <c r="AL191">
        <f t="shared" si="157"/>
        <v>0</v>
      </c>
      <c r="AM191">
        <f t="shared" si="157"/>
        <v>0</v>
      </c>
      <c r="AN191">
        <f t="shared" si="157"/>
        <v>0</v>
      </c>
      <c r="AO191">
        <f t="shared" si="157"/>
        <v>0</v>
      </c>
      <c r="AP191">
        <f t="shared" si="157"/>
        <v>0</v>
      </c>
      <c r="AQ191">
        <f t="shared" si="157"/>
        <v>0</v>
      </c>
      <c r="AR191">
        <f t="shared" si="157"/>
        <v>0</v>
      </c>
      <c r="AS191">
        <f t="shared" si="157"/>
        <v>0</v>
      </c>
      <c r="AT191">
        <f t="shared" si="157"/>
        <v>0</v>
      </c>
      <c r="AU191">
        <f t="shared" si="157"/>
        <v>0</v>
      </c>
      <c r="AV191">
        <f t="shared" si="157"/>
        <v>0</v>
      </c>
      <c r="AW191">
        <f t="shared" si="157"/>
        <v>0</v>
      </c>
      <c r="AX191">
        <f t="shared" si="157"/>
        <v>0</v>
      </c>
      <c r="AY191">
        <f t="shared" si="157"/>
        <v>0</v>
      </c>
      <c r="AZ191">
        <f t="shared" si="157"/>
        <v>0</v>
      </c>
      <c r="BA191">
        <f t="shared" si="157"/>
        <v>0</v>
      </c>
      <c r="BB191">
        <f t="shared" si="157"/>
        <v>0</v>
      </c>
      <c r="BC191">
        <f t="shared" si="157"/>
        <v>0</v>
      </c>
      <c r="BD191">
        <f t="shared" si="157"/>
        <v>0</v>
      </c>
      <c r="BE191">
        <f t="shared" si="157"/>
        <v>0</v>
      </c>
      <c r="BF191">
        <f t="shared" si="157"/>
        <v>0</v>
      </c>
      <c r="BG191">
        <f t="shared" si="157"/>
        <v>0</v>
      </c>
      <c r="BH191">
        <f t="shared" si="157"/>
        <v>0</v>
      </c>
      <c r="BI191">
        <f t="shared" si="157"/>
        <v>0</v>
      </c>
      <c r="BJ191">
        <f t="shared" si="157"/>
        <v>0</v>
      </c>
      <c r="BK191">
        <f t="shared" si="157"/>
        <v>0</v>
      </c>
      <c r="BL191">
        <f t="shared" si="157"/>
        <v>0</v>
      </c>
      <c r="BM191">
        <f t="shared" ref="BM191:CR191" si="158">BM42</f>
        <v>0</v>
      </c>
      <c r="BN191">
        <f t="shared" si="158"/>
        <v>0</v>
      </c>
      <c r="BO191">
        <f t="shared" si="158"/>
        <v>0</v>
      </c>
      <c r="BP191">
        <f t="shared" si="158"/>
        <v>0</v>
      </c>
      <c r="BQ191">
        <f t="shared" si="158"/>
        <v>0</v>
      </c>
      <c r="BR191">
        <f t="shared" si="158"/>
        <v>0</v>
      </c>
      <c r="BS191">
        <f t="shared" si="158"/>
        <v>0</v>
      </c>
      <c r="BT191">
        <f t="shared" si="158"/>
        <v>0</v>
      </c>
      <c r="BU191">
        <f t="shared" si="158"/>
        <v>0</v>
      </c>
      <c r="BV191">
        <f t="shared" si="158"/>
        <v>0</v>
      </c>
      <c r="BW191">
        <f t="shared" si="158"/>
        <v>0</v>
      </c>
      <c r="BX191">
        <f t="shared" si="158"/>
        <v>0</v>
      </c>
      <c r="BY191">
        <f t="shared" si="158"/>
        <v>0</v>
      </c>
      <c r="BZ191">
        <f t="shared" si="158"/>
        <v>0</v>
      </c>
      <c r="CA191">
        <f t="shared" si="158"/>
        <v>0</v>
      </c>
      <c r="CB191">
        <f t="shared" si="158"/>
        <v>0</v>
      </c>
      <c r="CC191">
        <f t="shared" si="158"/>
        <v>0</v>
      </c>
      <c r="CD191">
        <f t="shared" si="158"/>
        <v>0</v>
      </c>
      <c r="CE191">
        <f t="shared" si="158"/>
        <v>0</v>
      </c>
      <c r="CF191">
        <f t="shared" si="158"/>
        <v>0</v>
      </c>
      <c r="CG191">
        <f t="shared" si="158"/>
        <v>0</v>
      </c>
      <c r="CH191">
        <f t="shared" si="158"/>
        <v>0</v>
      </c>
      <c r="CI191">
        <f t="shared" si="158"/>
        <v>0</v>
      </c>
      <c r="CJ191">
        <f t="shared" si="158"/>
        <v>0</v>
      </c>
      <c r="CK191">
        <f t="shared" si="158"/>
        <v>0</v>
      </c>
      <c r="CL191">
        <f t="shared" si="158"/>
        <v>0</v>
      </c>
      <c r="CM191">
        <f t="shared" si="158"/>
        <v>0</v>
      </c>
      <c r="CN191">
        <f t="shared" si="158"/>
        <v>0</v>
      </c>
      <c r="CO191">
        <f t="shared" si="158"/>
        <v>0</v>
      </c>
      <c r="CP191">
        <f t="shared" si="158"/>
        <v>0</v>
      </c>
      <c r="CQ191">
        <f t="shared" si="158"/>
        <v>0</v>
      </c>
      <c r="CR191">
        <f t="shared" si="158"/>
        <v>0</v>
      </c>
      <c r="CS191">
        <f t="shared" ref="CS191:DH191" si="159">CS42</f>
        <v>0</v>
      </c>
      <c r="CT191">
        <f t="shared" si="159"/>
        <v>0</v>
      </c>
      <c r="CU191">
        <f t="shared" si="159"/>
        <v>0</v>
      </c>
      <c r="CV191">
        <f t="shared" si="159"/>
        <v>0</v>
      </c>
      <c r="CW191">
        <f t="shared" si="159"/>
        <v>0</v>
      </c>
      <c r="CX191">
        <f t="shared" si="159"/>
        <v>0</v>
      </c>
      <c r="CY191">
        <f t="shared" si="159"/>
        <v>0</v>
      </c>
      <c r="CZ191">
        <f t="shared" si="159"/>
        <v>0</v>
      </c>
      <c r="DA191">
        <f t="shared" si="159"/>
        <v>0</v>
      </c>
      <c r="DB191">
        <f t="shared" si="159"/>
        <v>0</v>
      </c>
      <c r="DC191">
        <f t="shared" si="159"/>
        <v>0</v>
      </c>
      <c r="DD191">
        <f t="shared" si="159"/>
        <v>0</v>
      </c>
      <c r="DE191">
        <f t="shared" si="159"/>
        <v>192</v>
      </c>
      <c r="DF191" t="str">
        <f t="shared" si="159"/>
        <v>Servicio al Mejoramiento de la Navegación Amazónica</v>
      </c>
      <c r="DG191">
        <f t="shared" si="159"/>
        <v>1389845</v>
      </c>
      <c r="DH191">
        <f t="shared" si="159"/>
        <v>0</v>
      </c>
    </row>
    <row r="192" spans="1:112">
      <c r="A192">
        <f t="shared" ref="A192:AF192" si="160">A43</f>
        <v>378</v>
      </c>
      <c r="B192" t="str">
        <f t="shared" si="160"/>
        <v>Servicio Nacional Textil</v>
      </c>
      <c r="C192">
        <f t="shared" si="160"/>
        <v>0</v>
      </c>
      <c r="D192">
        <f t="shared" si="160"/>
        <v>0</v>
      </c>
      <c r="E192">
        <f t="shared" si="160"/>
        <v>0</v>
      </c>
      <c r="F192">
        <f t="shared" si="160"/>
        <v>70</v>
      </c>
      <c r="G192">
        <f t="shared" si="160"/>
        <v>0</v>
      </c>
      <c r="H192">
        <f t="shared" si="160"/>
        <v>31379.7</v>
      </c>
      <c r="I192">
        <f t="shared" si="160"/>
        <v>0</v>
      </c>
      <c r="J192">
        <f t="shared" si="160"/>
        <v>1616.27</v>
      </c>
      <c r="K192">
        <f t="shared" si="160"/>
        <v>0</v>
      </c>
      <c r="L192">
        <f t="shared" si="160"/>
        <v>101</v>
      </c>
      <c r="M192">
        <f t="shared" si="160"/>
        <v>0</v>
      </c>
      <c r="N192">
        <f t="shared" si="160"/>
        <v>0</v>
      </c>
      <c r="O192">
        <f t="shared" si="160"/>
        <v>0</v>
      </c>
      <c r="P192">
        <f t="shared" si="160"/>
        <v>0</v>
      </c>
      <c r="Q192">
        <f t="shared" si="160"/>
        <v>0</v>
      </c>
      <c r="R192">
        <f t="shared" si="160"/>
        <v>0</v>
      </c>
      <c r="S192">
        <f t="shared" si="160"/>
        <v>0</v>
      </c>
      <c r="T192">
        <f t="shared" si="160"/>
        <v>0</v>
      </c>
      <c r="U192">
        <f t="shared" si="160"/>
        <v>0</v>
      </c>
      <c r="V192">
        <f t="shared" si="160"/>
        <v>0</v>
      </c>
      <c r="W192">
        <f t="shared" si="160"/>
        <v>0</v>
      </c>
      <c r="X192">
        <f t="shared" si="160"/>
        <v>0</v>
      </c>
      <c r="Y192">
        <f t="shared" si="160"/>
        <v>0</v>
      </c>
      <c r="Z192">
        <f t="shared" si="160"/>
        <v>0</v>
      </c>
      <c r="AA192">
        <f t="shared" si="160"/>
        <v>0</v>
      </c>
      <c r="AB192">
        <f t="shared" si="160"/>
        <v>0</v>
      </c>
      <c r="AC192">
        <f t="shared" si="160"/>
        <v>0</v>
      </c>
      <c r="AD192">
        <f t="shared" si="160"/>
        <v>0</v>
      </c>
      <c r="AE192">
        <f t="shared" si="160"/>
        <v>0</v>
      </c>
      <c r="AF192">
        <f t="shared" si="160"/>
        <v>0</v>
      </c>
      <c r="AG192">
        <f t="shared" ref="AG192:BL192" si="161">AG43</f>
        <v>0</v>
      </c>
      <c r="AH192">
        <f t="shared" si="161"/>
        <v>0</v>
      </c>
      <c r="AI192">
        <f t="shared" si="161"/>
        <v>0</v>
      </c>
      <c r="AJ192">
        <f t="shared" si="161"/>
        <v>0</v>
      </c>
      <c r="AK192">
        <f t="shared" si="161"/>
        <v>0</v>
      </c>
      <c r="AL192">
        <f t="shared" si="161"/>
        <v>0</v>
      </c>
      <c r="AM192">
        <f t="shared" si="161"/>
        <v>0</v>
      </c>
      <c r="AN192">
        <f t="shared" si="161"/>
        <v>0</v>
      </c>
      <c r="AO192">
        <f t="shared" si="161"/>
        <v>0</v>
      </c>
      <c r="AP192">
        <f t="shared" si="161"/>
        <v>0</v>
      </c>
      <c r="AQ192">
        <f t="shared" si="161"/>
        <v>0</v>
      </c>
      <c r="AR192">
        <f t="shared" si="161"/>
        <v>0</v>
      </c>
      <c r="AS192">
        <f t="shared" si="161"/>
        <v>0</v>
      </c>
      <c r="AT192">
        <f t="shared" si="161"/>
        <v>0</v>
      </c>
      <c r="AU192">
        <f t="shared" si="161"/>
        <v>0</v>
      </c>
      <c r="AV192">
        <f t="shared" si="161"/>
        <v>0</v>
      </c>
      <c r="AW192">
        <f t="shared" si="161"/>
        <v>0</v>
      </c>
      <c r="AX192">
        <f t="shared" si="161"/>
        <v>0</v>
      </c>
      <c r="AY192">
        <f t="shared" si="161"/>
        <v>0</v>
      </c>
      <c r="AZ192">
        <f t="shared" si="161"/>
        <v>0</v>
      </c>
      <c r="BA192">
        <f t="shared" si="161"/>
        <v>0</v>
      </c>
      <c r="BB192">
        <f t="shared" si="161"/>
        <v>0</v>
      </c>
      <c r="BC192">
        <f t="shared" si="161"/>
        <v>0</v>
      </c>
      <c r="BD192">
        <f t="shared" si="161"/>
        <v>0</v>
      </c>
      <c r="BE192">
        <f t="shared" si="161"/>
        <v>0</v>
      </c>
      <c r="BF192">
        <f t="shared" si="161"/>
        <v>0</v>
      </c>
      <c r="BG192">
        <f t="shared" si="161"/>
        <v>0</v>
      </c>
      <c r="BH192">
        <f t="shared" si="161"/>
        <v>0</v>
      </c>
      <c r="BI192">
        <f t="shared" si="161"/>
        <v>0</v>
      </c>
      <c r="BJ192">
        <f t="shared" si="161"/>
        <v>0</v>
      </c>
      <c r="BK192">
        <f t="shared" si="161"/>
        <v>0</v>
      </c>
      <c r="BL192">
        <f t="shared" si="161"/>
        <v>0</v>
      </c>
      <c r="BM192">
        <f t="shared" ref="BM192:CR192" si="162">BM43</f>
        <v>0</v>
      </c>
      <c r="BN192">
        <f t="shared" si="162"/>
        <v>0</v>
      </c>
      <c r="BO192">
        <f t="shared" si="162"/>
        <v>0</v>
      </c>
      <c r="BP192">
        <f t="shared" si="162"/>
        <v>0</v>
      </c>
      <c r="BQ192">
        <f t="shared" si="162"/>
        <v>0</v>
      </c>
      <c r="BR192">
        <f t="shared" si="162"/>
        <v>0</v>
      </c>
      <c r="BS192">
        <f t="shared" si="162"/>
        <v>0</v>
      </c>
      <c r="BT192">
        <f t="shared" si="162"/>
        <v>0</v>
      </c>
      <c r="BU192">
        <f t="shared" si="162"/>
        <v>0</v>
      </c>
      <c r="BV192">
        <f t="shared" si="162"/>
        <v>0</v>
      </c>
      <c r="BW192">
        <f t="shared" si="162"/>
        <v>0</v>
      </c>
      <c r="BX192">
        <f t="shared" si="162"/>
        <v>0</v>
      </c>
      <c r="BY192">
        <f t="shared" si="162"/>
        <v>0</v>
      </c>
      <c r="BZ192">
        <f t="shared" si="162"/>
        <v>0</v>
      </c>
      <c r="CA192">
        <f t="shared" si="162"/>
        <v>0</v>
      </c>
      <c r="CB192">
        <f t="shared" si="162"/>
        <v>0</v>
      </c>
      <c r="CC192">
        <f t="shared" si="162"/>
        <v>0</v>
      </c>
      <c r="CD192">
        <f t="shared" si="162"/>
        <v>0</v>
      </c>
      <c r="CE192">
        <f t="shared" si="162"/>
        <v>0</v>
      </c>
      <c r="CF192">
        <f t="shared" si="162"/>
        <v>0</v>
      </c>
      <c r="CG192">
        <f t="shared" si="162"/>
        <v>0</v>
      </c>
      <c r="CH192">
        <f t="shared" si="162"/>
        <v>0</v>
      </c>
      <c r="CI192">
        <f t="shared" si="162"/>
        <v>0</v>
      </c>
      <c r="CJ192">
        <f t="shared" si="162"/>
        <v>0</v>
      </c>
      <c r="CK192">
        <f t="shared" si="162"/>
        <v>0</v>
      </c>
      <c r="CL192">
        <f t="shared" si="162"/>
        <v>0</v>
      </c>
      <c r="CM192">
        <f t="shared" si="162"/>
        <v>0</v>
      </c>
      <c r="CN192">
        <f t="shared" si="162"/>
        <v>0</v>
      </c>
      <c r="CO192">
        <f t="shared" si="162"/>
        <v>0</v>
      </c>
      <c r="CP192">
        <f t="shared" si="162"/>
        <v>0</v>
      </c>
      <c r="CQ192">
        <f t="shared" si="162"/>
        <v>0</v>
      </c>
      <c r="CR192">
        <f t="shared" si="162"/>
        <v>0</v>
      </c>
      <c r="CS192">
        <f t="shared" ref="CS192:DH192" si="163">CS43</f>
        <v>0</v>
      </c>
      <c r="CT192">
        <f t="shared" si="163"/>
        <v>0</v>
      </c>
      <c r="CU192">
        <f t="shared" si="163"/>
        <v>0</v>
      </c>
      <c r="CV192">
        <f t="shared" si="163"/>
        <v>0</v>
      </c>
      <c r="CW192">
        <f t="shared" si="163"/>
        <v>0</v>
      </c>
      <c r="CX192">
        <f t="shared" si="163"/>
        <v>0</v>
      </c>
      <c r="CY192">
        <f t="shared" si="163"/>
        <v>0</v>
      </c>
      <c r="CZ192">
        <f t="shared" si="163"/>
        <v>0</v>
      </c>
      <c r="DA192">
        <f t="shared" si="163"/>
        <v>0</v>
      </c>
      <c r="DB192">
        <f t="shared" si="163"/>
        <v>0</v>
      </c>
      <c r="DC192">
        <f t="shared" si="163"/>
        <v>0</v>
      </c>
      <c r="DD192">
        <f t="shared" si="163"/>
        <v>0</v>
      </c>
      <c r="DE192">
        <f t="shared" si="163"/>
        <v>223</v>
      </c>
      <c r="DF192" t="str">
        <f t="shared" si="163"/>
        <v>Fondo Nacional de Desarrollo Forestal</v>
      </c>
      <c r="DG192">
        <f t="shared" si="163"/>
        <v>6330832.7599999998</v>
      </c>
      <c r="DH192">
        <f t="shared" si="163"/>
        <v>0</v>
      </c>
    </row>
    <row r="193" spans="1:112">
      <c r="A193">
        <f t="shared" ref="A193:AF193" si="164">A44</f>
        <v>374</v>
      </c>
      <c r="B193" t="str">
        <f t="shared" si="164"/>
        <v>Agencia de Gobierno Electrónico y Tecnologías de Información y Comunicación</v>
      </c>
      <c r="C193">
        <f t="shared" si="164"/>
        <v>0</v>
      </c>
      <c r="D193">
        <f t="shared" si="164"/>
        <v>0</v>
      </c>
      <c r="E193">
        <f t="shared" si="164"/>
        <v>0</v>
      </c>
      <c r="F193">
        <f t="shared" si="164"/>
        <v>0</v>
      </c>
      <c r="G193">
        <f t="shared" si="164"/>
        <v>0</v>
      </c>
      <c r="H193">
        <f t="shared" si="164"/>
        <v>0</v>
      </c>
      <c r="I193">
        <f t="shared" si="164"/>
        <v>0</v>
      </c>
      <c r="J193">
        <f t="shared" si="164"/>
        <v>1021.5</v>
      </c>
      <c r="K193">
        <f t="shared" si="164"/>
        <v>0</v>
      </c>
      <c r="L193">
        <f t="shared" si="164"/>
        <v>5600.35</v>
      </c>
      <c r="M193">
        <f t="shared" si="164"/>
        <v>0</v>
      </c>
      <c r="N193">
        <f t="shared" si="164"/>
        <v>0</v>
      </c>
      <c r="O193">
        <f t="shared" si="164"/>
        <v>0</v>
      </c>
      <c r="P193">
        <f t="shared" si="164"/>
        <v>0</v>
      </c>
      <c r="Q193">
        <f t="shared" si="164"/>
        <v>0</v>
      </c>
      <c r="R193">
        <f t="shared" si="164"/>
        <v>0</v>
      </c>
      <c r="S193">
        <f t="shared" si="164"/>
        <v>0</v>
      </c>
      <c r="T193">
        <f t="shared" si="164"/>
        <v>0</v>
      </c>
      <c r="U193">
        <f t="shared" si="164"/>
        <v>0</v>
      </c>
      <c r="V193">
        <f t="shared" si="164"/>
        <v>0</v>
      </c>
      <c r="W193">
        <f t="shared" si="164"/>
        <v>0</v>
      </c>
      <c r="X193">
        <f t="shared" si="164"/>
        <v>0</v>
      </c>
      <c r="Y193">
        <f t="shared" si="164"/>
        <v>0</v>
      </c>
      <c r="Z193">
        <f t="shared" si="164"/>
        <v>0</v>
      </c>
      <c r="AA193">
        <f t="shared" si="164"/>
        <v>0</v>
      </c>
      <c r="AB193">
        <f t="shared" si="164"/>
        <v>0</v>
      </c>
      <c r="AC193">
        <f t="shared" si="164"/>
        <v>0</v>
      </c>
      <c r="AD193">
        <f t="shared" si="164"/>
        <v>0</v>
      </c>
      <c r="AE193">
        <f t="shared" si="164"/>
        <v>0</v>
      </c>
      <c r="AF193">
        <f t="shared" si="164"/>
        <v>0</v>
      </c>
      <c r="AG193">
        <f t="shared" ref="AG193:BL193" si="165">AG44</f>
        <v>0</v>
      </c>
      <c r="AH193">
        <f t="shared" si="165"/>
        <v>0</v>
      </c>
      <c r="AI193">
        <f t="shared" si="165"/>
        <v>0</v>
      </c>
      <c r="AJ193">
        <f t="shared" si="165"/>
        <v>0</v>
      </c>
      <c r="AK193">
        <f t="shared" si="165"/>
        <v>0</v>
      </c>
      <c r="AL193">
        <f t="shared" si="165"/>
        <v>0</v>
      </c>
      <c r="AM193">
        <f t="shared" si="165"/>
        <v>0</v>
      </c>
      <c r="AN193">
        <f t="shared" si="165"/>
        <v>0</v>
      </c>
      <c r="AO193">
        <f t="shared" si="165"/>
        <v>0</v>
      </c>
      <c r="AP193">
        <f t="shared" si="165"/>
        <v>0</v>
      </c>
      <c r="AQ193">
        <f t="shared" si="165"/>
        <v>0</v>
      </c>
      <c r="AR193">
        <f t="shared" si="165"/>
        <v>0</v>
      </c>
      <c r="AS193">
        <f t="shared" si="165"/>
        <v>0</v>
      </c>
      <c r="AT193">
        <f t="shared" si="165"/>
        <v>0</v>
      </c>
      <c r="AU193">
        <f t="shared" si="165"/>
        <v>0</v>
      </c>
      <c r="AV193">
        <f t="shared" si="165"/>
        <v>0</v>
      </c>
      <c r="AW193">
        <f t="shared" si="165"/>
        <v>0</v>
      </c>
      <c r="AX193">
        <f t="shared" si="165"/>
        <v>0</v>
      </c>
      <c r="AY193">
        <f t="shared" si="165"/>
        <v>0</v>
      </c>
      <c r="AZ193">
        <f t="shared" si="165"/>
        <v>0</v>
      </c>
      <c r="BA193">
        <f t="shared" si="165"/>
        <v>0</v>
      </c>
      <c r="BB193">
        <f t="shared" si="165"/>
        <v>0</v>
      </c>
      <c r="BC193">
        <f t="shared" si="165"/>
        <v>0</v>
      </c>
      <c r="BD193">
        <f t="shared" si="165"/>
        <v>0</v>
      </c>
      <c r="BE193">
        <f t="shared" si="165"/>
        <v>0</v>
      </c>
      <c r="BF193">
        <f t="shared" si="165"/>
        <v>0</v>
      </c>
      <c r="BG193">
        <f t="shared" si="165"/>
        <v>0</v>
      </c>
      <c r="BH193">
        <f t="shared" si="165"/>
        <v>0</v>
      </c>
      <c r="BI193">
        <f t="shared" si="165"/>
        <v>0</v>
      </c>
      <c r="BJ193">
        <f t="shared" si="165"/>
        <v>0</v>
      </c>
      <c r="BK193">
        <f t="shared" si="165"/>
        <v>0</v>
      </c>
      <c r="BL193">
        <f t="shared" si="165"/>
        <v>0</v>
      </c>
      <c r="BM193">
        <f t="shared" ref="BM193:CR193" si="166">BM44</f>
        <v>0</v>
      </c>
      <c r="BN193">
        <f t="shared" si="166"/>
        <v>0</v>
      </c>
      <c r="BO193">
        <f t="shared" si="166"/>
        <v>0</v>
      </c>
      <c r="BP193">
        <f t="shared" si="166"/>
        <v>0</v>
      </c>
      <c r="BQ193">
        <f t="shared" si="166"/>
        <v>0</v>
      </c>
      <c r="BR193">
        <f t="shared" si="166"/>
        <v>0</v>
      </c>
      <c r="BS193">
        <f t="shared" si="166"/>
        <v>0</v>
      </c>
      <c r="BT193">
        <f t="shared" si="166"/>
        <v>0</v>
      </c>
      <c r="BU193">
        <f t="shared" si="166"/>
        <v>0</v>
      </c>
      <c r="BV193">
        <f t="shared" si="166"/>
        <v>0</v>
      </c>
      <c r="BW193">
        <f t="shared" si="166"/>
        <v>0</v>
      </c>
      <c r="BX193">
        <f t="shared" si="166"/>
        <v>0</v>
      </c>
      <c r="BY193">
        <f t="shared" si="166"/>
        <v>0</v>
      </c>
      <c r="BZ193">
        <f t="shared" si="166"/>
        <v>0</v>
      </c>
      <c r="CA193">
        <f t="shared" si="166"/>
        <v>0</v>
      </c>
      <c r="CB193">
        <f t="shared" si="166"/>
        <v>0</v>
      </c>
      <c r="CC193">
        <f t="shared" si="166"/>
        <v>0</v>
      </c>
      <c r="CD193">
        <f t="shared" si="166"/>
        <v>0</v>
      </c>
      <c r="CE193">
        <f t="shared" si="166"/>
        <v>0</v>
      </c>
      <c r="CF193">
        <f t="shared" si="166"/>
        <v>0</v>
      </c>
      <c r="CG193">
        <f t="shared" si="166"/>
        <v>0</v>
      </c>
      <c r="CH193">
        <f t="shared" si="166"/>
        <v>0</v>
      </c>
      <c r="CI193">
        <f t="shared" si="166"/>
        <v>0</v>
      </c>
      <c r="CJ193">
        <f t="shared" si="166"/>
        <v>0</v>
      </c>
      <c r="CK193">
        <f t="shared" si="166"/>
        <v>0</v>
      </c>
      <c r="CL193">
        <f t="shared" si="166"/>
        <v>0</v>
      </c>
      <c r="CM193">
        <f t="shared" si="166"/>
        <v>0</v>
      </c>
      <c r="CN193">
        <f t="shared" si="166"/>
        <v>0</v>
      </c>
      <c r="CO193">
        <f t="shared" si="166"/>
        <v>0</v>
      </c>
      <c r="CP193">
        <f t="shared" si="166"/>
        <v>0</v>
      </c>
      <c r="CQ193">
        <f t="shared" si="166"/>
        <v>0</v>
      </c>
      <c r="CR193">
        <f t="shared" si="166"/>
        <v>0</v>
      </c>
      <c r="CS193">
        <f t="shared" ref="CS193:DH193" si="167">CS44</f>
        <v>0</v>
      </c>
      <c r="CT193">
        <f t="shared" si="167"/>
        <v>0</v>
      </c>
      <c r="CU193">
        <f t="shared" si="167"/>
        <v>0</v>
      </c>
      <c r="CV193">
        <f t="shared" si="167"/>
        <v>0</v>
      </c>
      <c r="CW193">
        <f t="shared" si="167"/>
        <v>0</v>
      </c>
      <c r="CX193">
        <f t="shared" si="167"/>
        <v>0</v>
      </c>
      <c r="CY193">
        <f t="shared" si="167"/>
        <v>0</v>
      </c>
      <c r="CZ193">
        <f t="shared" si="167"/>
        <v>0</v>
      </c>
      <c r="DA193">
        <f t="shared" si="167"/>
        <v>0</v>
      </c>
      <c r="DB193">
        <f t="shared" si="167"/>
        <v>0</v>
      </c>
      <c r="DC193">
        <f t="shared" si="167"/>
        <v>0</v>
      </c>
      <c r="DD193">
        <f t="shared" si="167"/>
        <v>0</v>
      </c>
      <c r="DE193">
        <f t="shared" si="167"/>
        <v>253</v>
      </c>
      <c r="DF193" t="str">
        <f t="shared" si="167"/>
        <v>Entidad Ejecutora de Medio Ambiente y Agua</v>
      </c>
      <c r="DG193">
        <f t="shared" si="167"/>
        <v>221809.66</v>
      </c>
      <c r="DH193">
        <f t="shared" si="167"/>
        <v>0</v>
      </c>
    </row>
    <row r="194" spans="1:112">
      <c r="A194">
        <f t="shared" ref="A194:AF194" si="168">A45</f>
        <v>905</v>
      </c>
      <c r="B194" t="str">
        <f t="shared" si="168"/>
        <v>Gobierno Autónomo Departamental de Potosí</v>
      </c>
      <c r="C194">
        <f t="shared" si="168"/>
        <v>0</v>
      </c>
      <c r="D194">
        <f t="shared" si="168"/>
        <v>0</v>
      </c>
      <c r="E194">
        <f t="shared" si="168"/>
        <v>0</v>
      </c>
      <c r="F194">
        <f t="shared" si="168"/>
        <v>18794.16</v>
      </c>
      <c r="G194">
        <f t="shared" si="168"/>
        <v>0</v>
      </c>
      <c r="H194">
        <f t="shared" si="168"/>
        <v>0</v>
      </c>
      <c r="I194">
        <f t="shared" si="168"/>
        <v>0</v>
      </c>
      <c r="J194">
        <f t="shared" si="168"/>
        <v>0</v>
      </c>
      <c r="K194">
        <f t="shared" si="168"/>
        <v>0</v>
      </c>
      <c r="L194">
        <f t="shared" si="168"/>
        <v>0</v>
      </c>
      <c r="M194">
        <f t="shared" si="168"/>
        <v>0</v>
      </c>
      <c r="N194">
        <f t="shared" si="168"/>
        <v>0</v>
      </c>
      <c r="O194">
        <f t="shared" si="168"/>
        <v>0</v>
      </c>
      <c r="P194">
        <f t="shared" si="168"/>
        <v>0</v>
      </c>
      <c r="Q194">
        <f t="shared" si="168"/>
        <v>0</v>
      </c>
      <c r="R194">
        <f t="shared" si="168"/>
        <v>0</v>
      </c>
      <c r="S194">
        <f t="shared" si="168"/>
        <v>0</v>
      </c>
      <c r="T194">
        <f t="shared" si="168"/>
        <v>0</v>
      </c>
      <c r="U194">
        <f t="shared" si="168"/>
        <v>0</v>
      </c>
      <c r="V194">
        <f t="shared" si="168"/>
        <v>0</v>
      </c>
      <c r="W194">
        <f t="shared" si="168"/>
        <v>0</v>
      </c>
      <c r="X194">
        <f t="shared" si="168"/>
        <v>0</v>
      </c>
      <c r="Y194">
        <f t="shared" si="168"/>
        <v>0</v>
      </c>
      <c r="Z194">
        <f t="shared" si="168"/>
        <v>0</v>
      </c>
      <c r="AA194">
        <f t="shared" si="168"/>
        <v>0</v>
      </c>
      <c r="AB194">
        <f t="shared" si="168"/>
        <v>0</v>
      </c>
      <c r="AC194">
        <f t="shared" si="168"/>
        <v>0</v>
      </c>
      <c r="AD194">
        <f t="shared" si="168"/>
        <v>0</v>
      </c>
      <c r="AE194">
        <f t="shared" si="168"/>
        <v>0</v>
      </c>
      <c r="AF194">
        <f t="shared" si="168"/>
        <v>0</v>
      </c>
      <c r="AG194">
        <f t="shared" ref="AG194:BL194" si="169">AG45</f>
        <v>0</v>
      </c>
      <c r="AH194">
        <f t="shared" si="169"/>
        <v>0</v>
      </c>
      <c r="AI194">
        <f t="shared" si="169"/>
        <v>0</v>
      </c>
      <c r="AJ194">
        <f t="shared" si="169"/>
        <v>0</v>
      </c>
      <c r="AK194">
        <f t="shared" si="169"/>
        <v>0</v>
      </c>
      <c r="AL194">
        <f t="shared" si="169"/>
        <v>0</v>
      </c>
      <c r="AM194">
        <f t="shared" si="169"/>
        <v>0</v>
      </c>
      <c r="AN194">
        <f t="shared" si="169"/>
        <v>0</v>
      </c>
      <c r="AO194">
        <f t="shared" si="169"/>
        <v>0</v>
      </c>
      <c r="AP194">
        <f t="shared" si="169"/>
        <v>0</v>
      </c>
      <c r="AQ194">
        <f t="shared" si="169"/>
        <v>0</v>
      </c>
      <c r="AR194">
        <f t="shared" si="169"/>
        <v>0</v>
      </c>
      <c r="AS194">
        <f t="shared" si="169"/>
        <v>0</v>
      </c>
      <c r="AT194">
        <f t="shared" si="169"/>
        <v>0</v>
      </c>
      <c r="AU194">
        <f t="shared" si="169"/>
        <v>0</v>
      </c>
      <c r="AV194">
        <f t="shared" si="169"/>
        <v>0</v>
      </c>
      <c r="AW194">
        <f t="shared" si="169"/>
        <v>0</v>
      </c>
      <c r="AX194">
        <f t="shared" si="169"/>
        <v>0</v>
      </c>
      <c r="AY194">
        <f t="shared" si="169"/>
        <v>0</v>
      </c>
      <c r="AZ194">
        <f t="shared" si="169"/>
        <v>0</v>
      </c>
      <c r="BA194">
        <f t="shared" si="169"/>
        <v>0</v>
      </c>
      <c r="BB194">
        <f t="shared" si="169"/>
        <v>0</v>
      </c>
      <c r="BC194">
        <f t="shared" si="169"/>
        <v>0</v>
      </c>
      <c r="BD194">
        <f t="shared" si="169"/>
        <v>0</v>
      </c>
      <c r="BE194">
        <f t="shared" si="169"/>
        <v>0</v>
      </c>
      <c r="BF194">
        <f t="shared" si="169"/>
        <v>0</v>
      </c>
      <c r="BG194">
        <f t="shared" si="169"/>
        <v>0</v>
      </c>
      <c r="BH194">
        <f t="shared" si="169"/>
        <v>0</v>
      </c>
      <c r="BI194">
        <f t="shared" si="169"/>
        <v>0</v>
      </c>
      <c r="BJ194">
        <f t="shared" si="169"/>
        <v>0</v>
      </c>
      <c r="BK194">
        <f t="shared" si="169"/>
        <v>0</v>
      </c>
      <c r="BL194">
        <f t="shared" si="169"/>
        <v>0</v>
      </c>
      <c r="BM194">
        <f t="shared" ref="BM194:CR194" si="170">BM45</f>
        <v>0</v>
      </c>
      <c r="BN194">
        <f t="shared" si="170"/>
        <v>0</v>
      </c>
      <c r="BO194">
        <f t="shared" si="170"/>
        <v>0</v>
      </c>
      <c r="BP194">
        <f t="shared" si="170"/>
        <v>0</v>
      </c>
      <c r="BQ194">
        <f t="shared" si="170"/>
        <v>0</v>
      </c>
      <c r="BR194">
        <f t="shared" si="170"/>
        <v>0</v>
      </c>
      <c r="BS194">
        <f t="shared" si="170"/>
        <v>0</v>
      </c>
      <c r="BT194">
        <f t="shared" si="170"/>
        <v>0</v>
      </c>
      <c r="BU194">
        <f t="shared" si="170"/>
        <v>0</v>
      </c>
      <c r="BV194">
        <f t="shared" si="170"/>
        <v>0</v>
      </c>
      <c r="BW194">
        <f t="shared" si="170"/>
        <v>0</v>
      </c>
      <c r="BX194">
        <f t="shared" si="170"/>
        <v>0</v>
      </c>
      <c r="BY194">
        <f t="shared" si="170"/>
        <v>0</v>
      </c>
      <c r="BZ194">
        <f t="shared" si="170"/>
        <v>0</v>
      </c>
      <c r="CA194">
        <f t="shared" si="170"/>
        <v>0</v>
      </c>
      <c r="CB194">
        <f t="shared" si="170"/>
        <v>0</v>
      </c>
      <c r="CC194">
        <f t="shared" si="170"/>
        <v>0</v>
      </c>
      <c r="CD194">
        <f t="shared" si="170"/>
        <v>0</v>
      </c>
      <c r="CE194">
        <f t="shared" si="170"/>
        <v>0</v>
      </c>
      <c r="CF194">
        <f t="shared" si="170"/>
        <v>0</v>
      </c>
      <c r="CG194">
        <f t="shared" si="170"/>
        <v>0</v>
      </c>
      <c r="CH194">
        <f t="shared" si="170"/>
        <v>0</v>
      </c>
      <c r="CI194">
        <f t="shared" si="170"/>
        <v>0</v>
      </c>
      <c r="CJ194">
        <f t="shared" si="170"/>
        <v>0</v>
      </c>
      <c r="CK194">
        <f t="shared" si="170"/>
        <v>0</v>
      </c>
      <c r="CL194">
        <f t="shared" si="170"/>
        <v>0</v>
      </c>
      <c r="CM194">
        <f t="shared" si="170"/>
        <v>0</v>
      </c>
      <c r="CN194">
        <f t="shared" si="170"/>
        <v>0</v>
      </c>
      <c r="CO194">
        <f t="shared" si="170"/>
        <v>0</v>
      </c>
      <c r="CP194">
        <f t="shared" si="170"/>
        <v>0</v>
      </c>
      <c r="CQ194">
        <f t="shared" si="170"/>
        <v>0</v>
      </c>
      <c r="CR194">
        <f t="shared" si="170"/>
        <v>0</v>
      </c>
      <c r="CS194">
        <f t="shared" ref="CS194:DH194" si="171">CS45</f>
        <v>0</v>
      </c>
      <c r="CT194">
        <f t="shared" si="171"/>
        <v>0</v>
      </c>
      <c r="CU194">
        <f t="shared" si="171"/>
        <v>0</v>
      </c>
      <c r="CV194">
        <f t="shared" si="171"/>
        <v>0</v>
      </c>
      <c r="CW194">
        <f t="shared" si="171"/>
        <v>0</v>
      </c>
      <c r="CX194">
        <f t="shared" si="171"/>
        <v>0</v>
      </c>
      <c r="CY194">
        <f t="shared" si="171"/>
        <v>0</v>
      </c>
      <c r="CZ194">
        <f t="shared" si="171"/>
        <v>0</v>
      </c>
      <c r="DA194">
        <f t="shared" si="171"/>
        <v>0</v>
      </c>
      <c r="DB194">
        <f t="shared" si="171"/>
        <v>0</v>
      </c>
      <c r="DC194">
        <f t="shared" si="171"/>
        <v>0</v>
      </c>
      <c r="DD194">
        <f t="shared" si="171"/>
        <v>0</v>
      </c>
      <c r="DE194">
        <f t="shared" si="171"/>
        <v>296</v>
      </c>
      <c r="DF194" t="str">
        <f t="shared" si="171"/>
        <v>Univ. Indígena Bol. Comun. Intercult Prod. Apiaguaiki Tupa</v>
      </c>
      <c r="DG194">
        <f t="shared" si="171"/>
        <v>13222.66</v>
      </c>
      <c r="DH194">
        <f t="shared" si="171"/>
        <v>0</v>
      </c>
    </row>
    <row r="195" spans="1:112">
      <c r="A195">
        <f t="shared" ref="A195:AF195" si="172">A46</f>
        <v>580</v>
      </c>
      <c r="B195" t="str">
        <f t="shared" si="172"/>
        <v>Depósitos Aduaneros Bolivianos</v>
      </c>
      <c r="C195">
        <f t="shared" si="172"/>
        <v>0</v>
      </c>
      <c r="D195">
        <f t="shared" si="172"/>
        <v>0</v>
      </c>
      <c r="E195">
        <f t="shared" si="172"/>
        <v>0</v>
      </c>
      <c r="F195">
        <f t="shared" si="172"/>
        <v>0</v>
      </c>
      <c r="G195">
        <f t="shared" si="172"/>
        <v>0</v>
      </c>
      <c r="H195">
        <f t="shared" si="172"/>
        <v>19908.84</v>
      </c>
      <c r="I195">
        <f t="shared" si="172"/>
        <v>0</v>
      </c>
      <c r="J195">
        <f t="shared" si="172"/>
        <v>0</v>
      </c>
      <c r="K195">
        <f t="shared" si="172"/>
        <v>0</v>
      </c>
      <c r="L195">
        <f t="shared" si="172"/>
        <v>4280.05</v>
      </c>
      <c r="M195">
        <f t="shared" si="172"/>
        <v>0</v>
      </c>
      <c r="N195">
        <f t="shared" si="172"/>
        <v>0</v>
      </c>
      <c r="O195">
        <f t="shared" si="172"/>
        <v>0</v>
      </c>
      <c r="P195">
        <f t="shared" si="172"/>
        <v>0</v>
      </c>
      <c r="Q195">
        <f t="shared" si="172"/>
        <v>0</v>
      </c>
      <c r="R195">
        <f t="shared" si="172"/>
        <v>0</v>
      </c>
      <c r="S195">
        <f t="shared" si="172"/>
        <v>0</v>
      </c>
      <c r="T195">
        <f t="shared" si="172"/>
        <v>0</v>
      </c>
      <c r="U195">
        <f t="shared" si="172"/>
        <v>0</v>
      </c>
      <c r="V195">
        <f t="shared" si="172"/>
        <v>0</v>
      </c>
      <c r="W195">
        <f t="shared" si="172"/>
        <v>0</v>
      </c>
      <c r="X195">
        <f t="shared" si="172"/>
        <v>0</v>
      </c>
      <c r="Y195">
        <f t="shared" si="172"/>
        <v>0</v>
      </c>
      <c r="Z195">
        <f t="shared" si="172"/>
        <v>0</v>
      </c>
      <c r="AA195">
        <f t="shared" si="172"/>
        <v>0</v>
      </c>
      <c r="AB195">
        <f t="shared" si="172"/>
        <v>0</v>
      </c>
      <c r="AC195">
        <f t="shared" si="172"/>
        <v>0</v>
      </c>
      <c r="AD195">
        <f t="shared" si="172"/>
        <v>0</v>
      </c>
      <c r="AE195">
        <f t="shared" si="172"/>
        <v>0</v>
      </c>
      <c r="AF195">
        <f t="shared" si="172"/>
        <v>0</v>
      </c>
      <c r="AG195">
        <f t="shared" ref="AG195:BL195" si="173">AG46</f>
        <v>0</v>
      </c>
      <c r="AH195">
        <f t="shared" si="173"/>
        <v>0</v>
      </c>
      <c r="AI195">
        <f t="shared" si="173"/>
        <v>0</v>
      </c>
      <c r="AJ195">
        <f t="shared" si="173"/>
        <v>0</v>
      </c>
      <c r="AK195">
        <f t="shared" si="173"/>
        <v>0</v>
      </c>
      <c r="AL195">
        <f t="shared" si="173"/>
        <v>0</v>
      </c>
      <c r="AM195">
        <f t="shared" si="173"/>
        <v>0</v>
      </c>
      <c r="AN195">
        <f t="shared" si="173"/>
        <v>0</v>
      </c>
      <c r="AO195">
        <f t="shared" si="173"/>
        <v>0</v>
      </c>
      <c r="AP195">
        <f t="shared" si="173"/>
        <v>0</v>
      </c>
      <c r="AQ195">
        <f t="shared" si="173"/>
        <v>0</v>
      </c>
      <c r="AR195">
        <f t="shared" si="173"/>
        <v>0</v>
      </c>
      <c r="AS195">
        <f t="shared" si="173"/>
        <v>0</v>
      </c>
      <c r="AT195">
        <f t="shared" si="173"/>
        <v>0</v>
      </c>
      <c r="AU195">
        <f t="shared" si="173"/>
        <v>0</v>
      </c>
      <c r="AV195">
        <f t="shared" si="173"/>
        <v>0</v>
      </c>
      <c r="AW195">
        <f t="shared" si="173"/>
        <v>0</v>
      </c>
      <c r="AX195">
        <f t="shared" si="173"/>
        <v>0</v>
      </c>
      <c r="AY195">
        <f t="shared" si="173"/>
        <v>0</v>
      </c>
      <c r="AZ195">
        <f t="shared" si="173"/>
        <v>0</v>
      </c>
      <c r="BA195">
        <f t="shared" si="173"/>
        <v>0</v>
      </c>
      <c r="BB195">
        <f t="shared" si="173"/>
        <v>0</v>
      </c>
      <c r="BC195">
        <f t="shared" si="173"/>
        <v>0</v>
      </c>
      <c r="BD195">
        <f t="shared" si="173"/>
        <v>0</v>
      </c>
      <c r="BE195">
        <f t="shared" si="173"/>
        <v>0</v>
      </c>
      <c r="BF195">
        <f t="shared" si="173"/>
        <v>0</v>
      </c>
      <c r="BG195">
        <f t="shared" si="173"/>
        <v>0</v>
      </c>
      <c r="BH195">
        <f t="shared" si="173"/>
        <v>0</v>
      </c>
      <c r="BI195">
        <f t="shared" si="173"/>
        <v>0</v>
      </c>
      <c r="BJ195">
        <f t="shared" si="173"/>
        <v>0</v>
      </c>
      <c r="BK195">
        <f t="shared" si="173"/>
        <v>0</v>
      </c>
      <c r="BL195">
        <f t="shared" si="173"/>
        <v>0</v>
      </c>
      <c r="BM195">
        <f t="shared" ref="BM195:CR195" si="174">BM46</f>
        <v>0</v>
      </c>
      <c r="BN195">
        <f t="shared" si="174"/>
        <v>0</v>
      </c>
      <c r="BO195">
        <f t="shared" si="174"/>
        <v>0</v>
      </c>
      <c r="BP195">
        <f t="shared" si="174"/>
        <v>0</v>
      </c>
      <c r="BQ195">
        <f t="shared" si="174"/>
        <v>0</v>
      </c>
      <c r="BR195">
        <f t="shared" si="174"/>
        <v>0</v>
      </c>
      <c r="BS195">
        <f t="shared" si="174"/>
        <v>0</v>
      </c>
      <c r="BT195">
        <f t="shared" si="174"/>
        <v>0</v>
      </c>
      <c r="BU195">
        <f t="shared" si="174"/>
        <v>0</v>
      </c>
      <c r="BV195">
        <f t="shared" si="174"/>
        <v>0</v>
      </c>
      <c r="BW195">
        <f t="shared" si="174"/>
        <v>0</v>
      </c>
      <c r="BX195">
        <f t="shared" si="174"/>
        <v>0</v>
      </c>
      <c r="BY195">
        <f t="shared" si="174"/>
        <v>0</v>
      </c>
      <c r="BZ195">
        <f t="shared" si="174"/>
        <v>0</v>
      </c>
      <c r="CA195">
        <f t="shared" si="174"/>
        <v>0</v>
      </c>
      <c r="CB195">
        <f t="shared" si="174"/>
        <v>0</v>
      </c>
      <c r="CC195">
        <f t="shared" si="174"/>
        <v>0</v>
      </c>
      <c r="CD195">
        <f t="shared" si="174"/>
        <v>0</v>
      </c>
      <c r="CE195">
        <f t="shared" si="174"/>
        <v>0</v>
      </c>
      <c r="CF195">
        <f t="shared" si="174"/>
        <v>0</v>
      </c>
      <c r="CG195">
        <f t="shared" si="174"/>
        <v>0</v>
      </c>
      <c r="CH195">
        <f t="shared" si="174"/>
        <v>0</v>
      </c>
      <c r="CI195">
        <f t="shared" si="174"/>
        <v>0</v>
      </c>
      <c r="CJ195">
        <f t="shared" si="174"/>
        <v>0</v>
      </c>
      <c r="CK195">
        <f t="shared" si="174"/>
        <v>0</v>
      </c>
      <c r="CL195">
        <f t="shared" si="174"/>
        <v>0</v>
      </c>
      <c r="CM195">
        <f t="shared" si="174"/>
        <v>0</v>
      </c>
      <c r="CN195">
        <f t="shared" si="174"/>
        <v>0</v>
      </c>
      <c r="CO195">
        <f t="shared" si="174"/>
        <v>0</v>
      </c>
      <c r="CP195">
        <f t="shared" si="174"/>
        <v>0</v>
      </c>
      <c r="CQ195">
        <f t="shared" si="174"/>
        <v>0</v>
      </c>
      <c r="CR195">
        <f t="shared" si="174"/>
        <v>0</v>
      </c>
      <c r="CS195">
        <f t="shared" ref="CS195:DH195" si="175">CS46</f>
        <v>0</v>
      </c>
      <c r="CT195">
        <f t="shared" si="175"/>
        <v>0</v>
      </c>
      <c r="CU195">
        <f t="shared" si="175"/>
        <v>0</v>
      </c>
      <c r="CV195">
        <f t="shared" si="175"/>
        <v>0</v>
      </c>
      <c r="CW195">
        <f t="shared" si="175"/>
        <v>0</v>
      </c>
      <c r="CX195">
        <f t="shared" si="175"/>
        <v>0</v>
      </c>
      <c r="CY195">
        <f t="shared" si="175"/>
        <v>0</v>
      </c>
      <c r="CZ195">
        <f t="shared" si="175"/>
        <v>0</v>
      </c>
      <c r="DA195">
        <f t="shared" si="175"/>
        <v>0</v>
      </c>
      <c r="DB195">
        <f t="shared" si="175"/>
        <v>0</v>
      </c>
      <c r="DC195">
        <f t="shared" si="175"/>
        <v>0</v>
      </c>
      <c r="DD195">
        <f t="shared" si="175"/>
        <v>0</v>
      </c>
      <c r="DE195">
        <f t="shared" si="175"/>
        <v>310</v>
      </c>
      <c r="DF195" t="str">
        <f t="shared" si="175"/>
        <v>Autoridad de Regulación y Fiscalización de Telecomunicaciones y Transportes</v>
      </c>
      <c r="DG195">
        <f t="shared" si="175"/>
        <v>2286091.98</v>
      </c>
      <c r="DH195">
        <f t="shared" si="175"/>
        <v>0</v>
      </c>
    </row>
    <row r="196" spans="1:112">
      <c r="A196">
        <f t="shared" ref="A196:AF196" si="176">A47</f>
        <v>66</v>
      </c>
      <c r="B196" t="str">
        <f t="shared" si="176"/>
        <v>Ministerio de Planificación del Desarrollo</v>
      </c>
      <c r="C196">
        <f t="shared" si="176"/>
        <v>0</v>
      </c>
      <c r="D196">
        <f t="shared" si="176"/>
        <v>0</v>
      </c>
      <c r="E196">
        <f t="shared" si="176"/>
        <v>0</v>
      </c>
      <c r="F196">
        <f t="shared" si="176"/>
        <v>0</v>
      </c>
      <c r="G196">
        <f t="shared" si="176"/>
        <v>0</v>
      </c>
      <c r="H196">
        <f t="shared" si="176"/>
        <v>65243.96</v>
      </c>
      <c r="I196">
        <f t="shared" si="176"/>
        <v>0</v>
      </c>
      <c r="J196">
        <f t="shared" si="176"/>
        <v>9538.869999999999</v>
      </c>
      <c r="K196">
        <f t="shared" si="176"/>
        <v>1305.6400000000001</v>
      </c>
      <c r="L196">
        <f t="shared" si="176"/>
        <v>18366504.499999996</v>
      </c>
      <c r="M196">
        <f t="shared" si="176"/>
        <v>0</v>
      </c>
      <c r="N196">
        <f t="shared" si="176"/>
        <v>0</v>
      </c>
      <c r="O196">
        <f t="shared" si="176"/>
        <v>0</v>
      </c>
      <c r="P196">
        <f t="shared" si="176"/>
        <v>0</v>
      </c>
      <c r="Q196">
        <f t="shared" si="176"/>
        <v>0</v>
      </c>
      <c r="R196">
        <f t="shared" si="176"/>
        <v>0</v>
      </c>
      <c r="S196">
        <f t="shared" si="176"/>
        <v>0</v>
      </c>
      <c r="T196">
        <f t="shared" si="176"/>
        <v>0</v>
      </c>
      <c r="U196">
        <f t="shared" si="176"/>
        <v>0</v>
      </c>
      <c r="V196">
        <f t="shared" si="176"/>
        <v>0</v>
      </c>
      <c r="W196">
        <f t="shared" si="176"/>
        <v>0</v>
      </c>
      <c r="X196">
        <f t="shared" si="176"/>
        <v>0</v>
      </c>
      <c r="Y196">
        <f t="shared" si="176"/>
        <v>0</v>
      </c>
      <c r="Z196">
        <f t="shared" si="176"/>
        <v>0</v>
      </c>
      <c r="AA196">
        <f t="shared" si="176"/>
        <v>0</v>
      </c>
      <c r="AB196">
        <f t="shared" si="176"/>
        <v>0</v>
      </c>
      <c r="AC196">
        <f t="shared" si="176"/>
        <v>0</v>
      </c>
      <c r="AD196">
        <f t="shared" si="176"/>
        <v>0</v>
      </c>
      <c r="AE196">
        <f t="shared" si="176"/>
        <v>0</v>
      </c>
      <c r="AF196">
        <f t="shared" si="176"/>
        <v>0</v>
      </c>
      <c r="AG196">
        <f t="shared" ref="AG196:BL196" si="177">AG47</f>
        <v>0</v>
      </c>
      <c r="AH196">
        <f t="shared" si="177"/>
        <v>0</v>
      </c>
      <c r="AI196">
        <f t="shared" si="177"/>
        <v>0</v>
      </c>
      <c r="AJ196">
        <f t="shared" si="177"/>
        <v>0</v>
      </c>
      <c r="AK196">
        <f t="shared" si="177"/>
        <v>0</v>
      </c>
      <c r="AL196">
        <f t="shared" si="177"/>
        <v>0</v>
      </c>
      <c r="AM196">
        <f t="shared" si="177"/>
        <v>0</v>
      </c>
      <c r="AN196">
        <f t="shared" si="177"/>
        <v>0</v>
      </c>
      <c r="AO196">
        <f t="shared" si="177"/>
        <v>0</v>
      </c>
      <c r="AP196">
        <f t="shared" si="177"/>
        <v>0</v>
      </c>
      <c r="AQ196">
        <f t="shared" si="177"/>
        <v>0</v>
      </c>
      <c r="AR196">
        <f t="shared" si="177"/>
        <v>0</v>
      </c>
      <c r="AS196">
        <f t="shared" si="177"/>
        <v>0</v>
      </c>
      <c r="AT196">
        <f t="shared" si="177"/>
        <v>0</v>
      </c>
      <c r="AU196">
        <f t="shared" si="177"/>
        <v>0</v>
      </c>
      <c r="AV196">
        <f t="shared" si="177"/>
        <v>0</v>
      </c>
      <c r="AW196">
        <f t="shared" si="177"/>
        <v>0</v>
      </c>
      <c r="AX196">
        <f t="shared" si="177"/>
        <v>0</v>
      </c>
      <c r="AY196">
        <f t="shared" si="177"/>
        <v>0</v>
      </c>
      <c r="AZ196">
        <f t="shared" si="177"/>
        <v>0</v>
      </c>
      <c r="BA196">
        <f t="shared" si="177"/>
        <v>0</v>
      </c>
      <c r="BB196">
        <f t="shared" si="177"/>
        <v>0</v>
      </c>
      <c r="BC196">
        <f t="shared" si="177"/>
        <v>0</v>
      </c>
      <c r="BD196">
        <f t="shared" si="177"/>
        <v>0</v>
      </c>
      <c r="BE196">
        <f t="shared" si="177"/>
        <v>0</v>
      </c>
      <c r="BF196">
        <f t="shared" si="177"/>
        <v>0</v>
      </c>
      <c r="BG196">
        <f t="shared" si="177"/>
        <v>0</v>
      </c>
      <c r="BH196">
        <f t="shared" si="177"/>
        <v>0</v>
      </c>
      <c r="BI196">
        <f t="shared" si="177"/>
        <v>0</v>
      </c>
      <c r="BJ196">
        <f t="shared" si="177"/>
        <v>0</v>
      </c>
      <c r="BK196">
        <f t="shared" si="177"/>
        <v>0</v>
      </c>
      <c r="BL196">
        <f t="shared" si="177"/>
        <v>0</v>
      </c>
      <c r="BM196">
        <f t="shared" ref="BM196:CR196" si="178">BM47</f>
        <v>0</v>
      </c>
      <c r="BN196">
        <f t="shared" si="178"/>
        <v>0</v>
      </c>
      <c r="BO196">
        <f t="shared" si="178"/>
        <v>0</v>
      </c>
      <c r="BP196">
        <f t="shared" si="178"/>
        <v>0</v>
      </c>
      <c r="BQ196">
        <f t="shared" si="178"/>
        <v>0</v>
      </c>
      <c r="BR196">
        <f t="shared" si="178"/>
        <v>0</v>
      </c>
      <c r="BS196">
        <f t="shared" si="178"/>
        <v>0</v>
      </c>
      <c r="BT196">
        <f t="shared" si="178"/>
        <v>0</v>
      </c>
      <c r="BU196">
        <f t="shared" si="178"/>
        <v>0</v>
      </c>
      <c r="BV196">
        <f t="shared" si="178"/>
        <v>0</v>
      </c>
      <c r="BW196">
        <f t="shared" si="178"/>
        <v>0</v>
      </c>
      <c r="BX196">
        <f t="shared" si="178"/>
        <v>0</v>
      </c>
      <c r="BY196">
        <f t="shared" si="178"/>
        <v>0</v>
      </c>
      <c r="BZ196">
        <f t="shared" si="178"/>
        <v>0</v>
      </c>
      <c r="CA196">
        <f t="shared" si="178"/>
        <v>0</v>
      </c>
      <c r="CB196">
        <f t="shared" si="178"/>
        <v>0</v>
      </c>
      <c r="CC196">
        <f t="shared" si="178"/>
        <v>0</v>
      </c>
      <c r="CD196">
        <f t="shared" si="178"/>
        <v>0</v>
      </c>
      <c r="CE196">
        <f t="shared" si="178"/>
        <v>0</v>
      </c>
      <c r="CF196">
        <f t="shared" si="178"/>
        <v>0</v>
      </c>
      <c r="CG196">
        <f t="shared" si="178"/>
        <v>0</v>
      </c>
      <c r="CH196">
        <f t="shared" si="178"/>
        <v>0</v>
      </c>
      <c r="CI196">
        <f t="shared" si="178"/>
        <v>0</v>
      </c>
      <c r="CJ196">
        <f t="shared" si="178"/>
        <v>0</v>
      </c>
      <c r="CK196">
        <f t="shared" si="178"/>
        <v>0</v>
      </c>
      <c r="CL196">
        <f t="shared" si="178"/>
        <v>0</v>
      </c>
      <c r="CM196">
        <f t="shared" si="178"/>
        <v>0</v>
      </c>
      <c r="CN196">
        <f t="shared" si="178"/>
        <v>0</v>
      </c>
      <c r="CO196">
        <f t="shared" si="178"/>
        <v>0</v>
      </c>
      <c r="CP196">
        <f t="shared" si="178"/>
        <v>0</v>
      </c>
      <c r="CQ196">
        <f t="shared" si="178"/>
        <v>0</v>
      </c>
      <c r="CR196">
        <f t="shared" si="178"/>
        <v>0</v>
      </c>
      <c r="CS196">
        <f t="shared" ref="CS196:DH196" si="179">CS47</f>
        <v>0</v>
      </c>
      <c r="CT196">
        <f t="shared" si="179"/>
        <v>0</v>
      </c>
      <c r="CU196">
        <f t="shared" si="179"/>
        <v>0</v>
      </c>
      <c r="CV196">
        <f t="shared" si="179"/>
        <v>0</v>
      </c>
      <c r="CW196">
        <f t="shared" si="179"/>
        <v>0</v>
      </c>
      <c r="CX196">
        <f t="shared" si="179"/>
        <v>0</v>
      </c>
      <c r="CY196">
        <f t="shared" si="179"/>
        <v>0</v>
      </c>
      <c r="CZ196">
        <f t="shared" si="179"/>
        <v>0</v>
      </c>
      <c r="DA196">
        <f t="shared" si="179"/>
        <v>0</v>
      </c>
      <c r="DB196">
        <f t="shared" si="179"/>
        <v>0</v>
      </c>
      <c r="DC196">
        <f t="shared" si="179"/>
        <v>0</v>
      </c>
      <c r="DD196">
        <f t="shared" si="179"/>
        <v>0</v>
      </c>
      <c r="DE196">
        <f t="shared" si="179"/>
        <v>387</v>
      </c>
      <c r="DF196" t="str">
        <f t="shared" si="179"/>
        <v>Agencia del Desarrollo del Cine y Audiovisual Bolivianos</v>
      </c>
      <c r="DG196">
        <f t="shared" si="179"/>
        <v>6531178.9800000004</v>
      </c>
      <c r="DH196">
        <f t="shared" si="179"/>
        <v>0</v>
      </c>
    </row>
    <row r="197" spans="1:112">
      <c r="A197">
        <f t="shared" ref="A197:AF197" si="180">A48</f>
        <v>206</v>
      </c>
      <c r="B197" t="str">
        <f t="shared" si="180"/>
        <v>Instituto Nacional de Estadística</v>
      </c>
      <c r="C197">
        <f t="shared" si="180"/>
        <v>0</v>
      </c>
      <c r="D197">
        <f t="shared" si="180"/>
        <v>0</v>
      </c>
      <c r="E197">
        <f t="shared" si="180"/>
        <v>0</v>
      </c>
      <c r="F197">
        <f t="shared" si="180"/>
        <v>0</v>
      </c>
      <c r="G197">
        <f t="shared" si="180"/>
        <v>0</v>
      </c>
      <c r="H197">
        <f t="shared" si="180"/>
        <v>29330.32</v>
      </c>
      <c r="I197">
        <f t="shared" si="180"/>
        <v>0</v>
      </c>
      <c r="J197">
        <f t="shared" si="180"/>
        <v>0</v>
      </c>
      <c r="K197">
        <f t="shared" si="180"/>
        <v>0</v>
      </c>
      <c r="L197">
        <f t="shared" si="180"/>
        <v>248373.28</v>
      </c>
      <c r="M197">
        <f t="shared" si="180"/>
        <v>0</v>
      </c>
      <c r="N197">
        <f t="shared" si="180"/>
        <v>0</v>
      </c>
      <c r="O197">
        <f t="shared" si="180"/>
        <v>0</v>
      </c>
      <c r="P197">
        <f t="shared" si="180"/>
        <v>0</v>
      </c>
      <c r="Q197">
        <f t="shared" si="180"/>
        <v>0</v>
      </c>
      <c r="R197">
        <f t="shared" si="180"/>
        <v>0</v>
      </c>
      <c r="S197">
        <f t="shared" si="180"/>
        <v>0</v>
      </c>
      <c r="T197">
        <f t="shared" si="180"/>
        <v>0</v>
      </c>
      <c r="U197">
        <f t="shared" si="180"/>
        <v>0</v>
      </c>
      <c r="V197">
        <f t="shared" si="180"/>
        <v>0</v>
      </c>
      <c r="W197">
        <f t="shared" si="180"/>
        <v>0</v>
      </c>
      <c r="X197">
        <f t="shared" si="180"/>
        <v>0</v>
      </c>
      <c r="Y197">
        <f t="shared" si="180"/>
        <v>0</v>
      </c>
      <c r="Z197">
        <f t="shared" si="180"/>
        <v>0</v>
      </c>
      <c r="AA197">
        <f t="shared" si="180"/>
        <v>0</v>
      </c>
      <c r="AB197">
        <f t="shared" si="180"/>
        <v>0</v>
      </c>
      <c r="AC197">
        <f t="shared" si="180"/>
        <v>0</v>
      </c>
      <c r="AD197">
        <f t="shared" si="180"/>
        <v>0</v>
      </c>
      <c r="AE197">
        <f t="shared" si="180"/>
        <v>0</v>
      </c>
      <c r="AF197">
        <f t="shared" si="180"/>
        <v>0</v>
      </c>
      <c r="AG197">
        <f t="shared" ref="AG197:BL197" si="181">AG48</f>
        <v>0</v>
      </c>
      <c r="AH197">
        <f t="shared" si="181"/>
        <v>0</v>
      </c>
      <c r="AI197">
        <f t="shared" si="181"/>
        <v>0</v>
      </c>
      <c r="AJ197">
        <f t="shared" si="181"/>
        <v>0</v>
      </c>
      <c r="AK197">
        <f t="shared" si="181"/>
        <v>0</v>
      </c>
      <c r="AL197">
        <f t="shared" si="181"/>
        <v>0</v>
      </c>
      <c r="AM197">
        <f t="shared" si="181"/>
        <v>0</v>
      </c>
      <c r="AN197">
        <f t="shared" si="181"/>
        <v>0</v>
      </c>
      <c r="AO197">
        <f t="shared" si="181"/>
        <v>0</v>
      </c>
      <c r="AP197">
        <f t="shared" si="181"/>
        <v>0</v>
      </c>
      <c r="AQ197">
        <f t="shared" si="181"/>
        <v>0</v>
      </c>
      <c r="AR197">
        <f t="shared" si="181"/>
        <v>0</v>
      </c>
      <c r="AS197">
        <f t="shared" si="181"/>
        <v>0</v>
      </c>
      <c r="AT197">
        <f t="shared" si="181"/>
        <v>0</v>
      </c>
      <c r="AU197">
        <f t="shared" si="181"/>
        <v>0</v>
      </c>
      <c r="AV197">
        <f t="shared" si="181"/>
        <v>0</v>
      </c>
      <c r="AW197">
        <f t="shared" si="181"/>
        <v>0</v>
      </c>
      <c r="AX197">
        <f t="shared" si="181"/>
        <v>0</v>
      </c>
      <c r="AY197">
        <f t="shared" si="181"/>
        <v>0</v>
      </c>
      <c r="AZ197">
        <f t="shared" si="181"/>
        <v>0</v>
      </c>
      <c r="BA197">
        <f t="shared" si="181"/>
        <v>0</v>
      </c>
      <c r="BB197">
        <f t="shared" si="181"/>
        <v>0</v>
      </c>
      <c r="BC197">
        <f t="shared" si="181"/>
        <v>0</v>
      </c>
      <c r="BD197">
        <f t="shared" si="181"/>
        <v>0</v>
      </c>
      <c r="BE197">
        <f t="shared" si="181"/>
        <v>0</v>
      </c>
      <c r="BF197">
        <f t="shared" si="181"/>
        <v>0</v>
      </c>
      <c r="BG197">
        <f t="shared" si="181"/>
        <v>0</v>
      </c>
      <c r="BH197">
        <f t="shared" si="181"/>
        <v>0</v>
      </c>
      <c r="BI197">
        <f t="shared" si="181"/>
        <v>0</v>
      </c>
      <c r="BJ197">
        <f t="shared" si="181"/>
        <v>0</v>
      </c>
      <c r="BK197">
        <f t="shared" si="181"/>
        <v>0</v>
      </c>
      <c r="BL197">
        <f t="shared" si="181"/>
        <v>0</v>
      </c>
      <c r="BM197">
        <f t="shared" ref="BM197:CR197" si="182">BM48</f>
        <v>0</v>
      </c>
      <c r="BN197">
        <f t="shared" si="182"/>
        <v>0</v>
      </c>
      <c r="BO197">
        <f t="shared" si="182"/>
        <v>0</v>
      </c>
      <c r="BP197">
        <f t="shared" si="182"/>
        <v>0</v>
      </c>
      <c r="BQ197">
        <f t="shared" si="182"/>
        <v>0</v>
      </c>
      <c r="BR197">
        <f t="shared" si="182"/>
        <v>0</v>
      </c>
      <c r="BS197">
        <f t="shared" si="182"/>
        <v>0</v>
      </c>
      <c r="BT197">
        <f t="shared" si="182"/>
        <v>0</v>
      </c>
      <c r="BU197">
        <f t="shared" si="182"/>
        <v>0</v>
      </c>
      <c r="BV197">
        <f t="shared" si="182"/>
        <v>0</v>
      </c>
      <c r="BW197">
        <f t="shared" si="182"/>
        <v>0</v>
      </c>
      <c r="BX197">
        <f t="shared" si="182"/>
        <v>0</v>
      </c>
      <c r="BY197">
        <f t="shared" si="182"/>
        <v>0</v>
      </c>
      <c r="BZ197">
        <f t="shared" si="182"/>
        <v>0</v>
      </c>
      <c r="CA197">
        <f t="shared" si="182"/>
        <v>0</v>
      </c>
      <c r="CB197">
        <f t="shared" si="182"/>
        <v>0</v>
      </c>
      <c r="CC197">
        <f t="shared" si="182"/>
        <v>0</v>
      </c>
      <c r="CD197">
        <f t="shared" si="182"/>
        <v>0</v>
      </c>
      <c r="CE197">
        <f t="shared" si="182"/>
        <v>0</v>
      </c>
      <c r="CF197">
        <f t="shared" si="182"/>
        <v>0</v>
      </c>
      <c r="CG197">
        <f t="shared" si="182"/>
        <v>0</v>
      </c>
      <c r="CH197">
        <f t="shared" si="182"/>
        <v>0</v>
      </c>
      <c r="CI197">
        <f t="shared" si="182"/>
        <v>0</v>
      </c>
      <c r="CJ197">
        <f t="shared" si="182"/>
        <v>0</v>
      </c>
      <c r="CK197">
        <f t="shared" si="182"/>
        <v>0</v>
      </c>
      <c r="CL197">
        <f t="shared" si="182"/>
        <v>0</v>
      </c>
      <c r="CM197">
        <f t="shared" si="182"/>
        <v>0</v>
      </c>
      <c r="CN197">
        <f t="shared" si="182"/>
        <v>0</v>
      </c>
      <c r="CO197">
        <f t="shared" si="182"/>
        <v>0</v>
      </c>
      <c r="CP197">
        <f t="shared" si="182"/>
        <v>0</v>
      </c>
      <c r="CQ197">
        <f t="shared" si="182"/>
        <v>0</v>
      </c>
      <c r="CR197">
        <f t="shared" si="182"/>
        <v>0</v>
      </c>
      <c r="CS197">
        <f t="shared" ref="CS197:DH197" si="183">CS48</f>
        <v>0</v>
      </c>
      <c r="CT197">
        <f t="shared" si="183"/>
        <v>0</v>
      </c>
      <c r="CU197">
        <f t="shared" si="183"/>
        <v>0</v>
      </c>
      <c r="CV197">
        <f t="shared" si="183"/>
        <v>0</v>
      </c>
      <c r="CW197">
        <f t="shared" si="183"/>
        <v>0</v>
      </c>
      <c r="CX197">
        <f t="shared" si="183"/>
        <v>0</v>
      </c>
      <c r="CY197">
        <f t="shared" si="183"/>
        <v>0</v>
      </c>
      <c r="CZ197">
        <f t="shared" si="183"/>
        <v>0</v>
      </c>
      <c r="DA197">
        <f t="shared" si="183"/>
        <v>0</v>
      </c>
      <c r="DB197">
        <f t="shared" si="183"/>
        <v>0</v>
      </c>
      <c r="DC197">
        <f t="shared" si="183"/>
        <v>0</v>
      </c>
      <c r="DD197">
        <f t="shared" si="183"/>
        <v>0</v>
      </c>
      <c r="DE197">
        <f t="shared" si="183"/>
        <v>572</v>
      </c>
      <c r="DF197" t="str">
        <f t="shared" si="183"/>
        <v>Empresa de Apoyo a la Producción de Alimentos</v>
      </c>
      <c r="DG197">
        <f t="shared" si="183"/>
        <v>6387046.3799999999</v>
      </c>
      <c r="DH197">
        <f t="shared" si="183"/>
        <v>0</v>
      </c>
    </row>
    <row r="198" spans="1:112">
      <c r="A198">
        <f t="shared" ref="A198:AF198" si="184">A49</f>
        <v>53</v>
      </c>
      <c r="B198" t="str">
        <f t="shared" si="184"/>
        <v>Ministerio de Culturas, Descolonización y Despatriarcalización</v>
      </c>
      <c r="C198">
        <f t="shared" si="184"/>
        <v>0</v>
      </c>
      <c r="D198">
        <f t="shared" si="184"/>
        <v>0</v>
      </c>
      <c r="E198">
        <f t="shared" si="184"/>
        <v>0</v>
      </c>
      <c r="F198">
        <f t="shared" si="184"/>
        <v>0</v>
      </c>
      <c r="G198">
        <f t="shared" si="184"/>
        <v>0</v>
      </c>
      <c r="H198">
        <f t="shared" si="184"/>
        <v>32</v>
      </c>
      <c r="I198">
        <f t="shared" si="184"/>
        <v>0</v>
      </c>
      <c r="J198">
        <f t="shared" si="184"/>
        <v>60</v>
      </c>
      <c r="K198">
        <f t="shared" si="184"/>
        <v>0</v>
      </c>
      <c r="L198">
        <f t="shared" si="184"/>
        <v>3190.62</v>
      </c>
      <c r="M198">
        <f t="shared" si="184"/>
        <v>0</v>
      </c>
      <c r="N198">
        <f t="shared" si="184"/>
        <v>0</v>
      </c>
      <c r="O198">
        <f t="shared" si="184"/>
        <v>0</v>
      </c>
      <c r="P198">
        <f t="shared" si="184"/>
        <v>0</v>
      </c>
      <c r="Q198">
        <f t="shared" si="184"/>
        <v>0</v>
      </c>
      <c r="R198">
        <f t="shared" si="184"/>
        <v>0</v>
      </c>
      <c r="S198">
        <f t="shared" si="184"/>
        <v>0</v>
      </c>
      <c r="T198">
        <f t="shared" si="184"/>
        <v>0</v>
      </c>
      <c r="U198">
        <f t="shared" si="184"/>
        <v>0</v>
      </c>
      <c r="V198">
        <f t="shared" si="184"/>
        <v>0</v>
      </c>
      <c r="W198">
        <f t="shared" si="184"/>
        <v>0</v>
      </c>
      <c r="X198">
        <f t="shared" si="184"/>
        <v>0</v>
      </c>
      <c r="Y198">
        <f t="shared" si="184"/>
        <v>0</v>
      </c>
      <c r="Z198">
        <f t="shared" si="184"/>
        <v>0</v>
      </c>
      <c r="AA198">
        <f t="shared" si="184"/>
        <v>0</v>
      </c>
      <c r="AB198">
        <f t="shared" si="184"/>
        <v>0</v>
      </c>
      <c r="AC198">
        <f t="shared" si="184"/>
        <v>0</v>
      </c>
      <c r="AD198">
        <f t="shared" si="184"/>
        <v>0</v>
      </c>
      <c r="AE198">
        <f t="shared" si="184"/>
        <v>0</v>
      </c>
      <c r="AF198">
        <f t="shared" si="184"/>
        <v>0</v>
      </c>
      <c r="AG198">
        <f t="shared" ref="AG198:BL198" si="185">AG49</f>
        <v>0</v>
      </c>
      <c r="AH198">
        <f t="shared" si="185"/>
        <v>0</v>
      </c>
      <c r="AI198">
        <f t="shared" si="185"/>
        <v>0</v>
      </c>
      <c r="AJ198">
        <f t="shared" si="185"/>
        <v>0</v>
      </c>
      <c r="AK198">
        <f t="shared" si="185"/>
        <v>0</v>
      </c>
      <c r="AL198">
        <f t="shared" si="185"/>
        <v>0</v>
      </c>
      <c r="AM198">
        <f t="shared" si="185"/>
        <v>0</v>
      </c>
      <c r="AN198">
        <f t="shared" si="185"/>
        <v>0</v>
      </c>
      <c r="AO198">
        <f t="shared" si="185"/>
        <v>0</v>
      </c>
      <c r="AP198">
        <f t="shared" si="185"/>
        <v>0</v>
      </c>
      <c r="AQ198">
        <f t="shared" si="185"/>
        <v>0</v>
      </c>
      <c r="AR198">
        <f t="shared" si="185"/>
        <v>0</v>
      </c>
      <c r="AS198">
        <f t="shared" si="185"/>
        <v>0</v>
      </c>
      <c r="AT198">
        <f t="shared" si="185"/>
        <v>0</v>
      </c>
      <c r="AU198">
        <f t="shared" si="185"/>
        <v>0</v>
      </c>
      <c r="AV198">
        <f t="shared" si="185"/>
        <v>0</v>
      </c>
      <c r="AW198">
        <f t="shared" si="185"/>
        <v>0</v>
      </c>
      <c r="AX198">
        <f t="shared" si="185"/>
        <v>0</v>
      </c>
      <c r="AY198">
        <f t="shared" si="185"/>
        <v>0</v>
      </c>
      <c r="AZ198">
        <f t="shared" si="185"/>
        <v>0</v>
      </c>
      <c r="BA198">
        <f t="shared" si="185"/>
        <v>0</v>
      </c>
      <c r="BB198">
        <f t="shared" si="185"/>
        <v>0</v>
      </c>
      <c r="BC198">
        <f t="shared" si="185"/>
        <v>0</v>
      </c>
      <c r="BD198">
        <f t="shared" si="185"/>
        <v>0</v>
      </c>
      <c r="BE198">
        <f t="shared" si="185"/>
        <v>0</v>
      </c>
      <c r="BF198">
        <f t="shared" si="185"/>
        <v>0</v>
      </c>
      <c r="BG198">
        <f t="shared" si="185"/>
        <v>0</v>
      </c>
      <c r="BH198">
        <f t="shared" si="185"/>
        <v>0</v>
      </c>
      <c r="BI198">
        <f t="shared" si="185"/>
        <v>0</v>
      </c>
      <c r="BJ198">
        <f t="shared" si="185"/>
        <v>0</v>
      </c>
      <c r="BK198">
        <f t="shared" si="185"/>
        <v>0</v>
      </c>
      <c r="BL198">
        <f t="shared" si="185"/>
        <v>0</v>
      </c>
      <c r="BM198">
        <f t="shared" ref="BM198:CR198" si="186">BM49</f>
        <v>0</v>
      </c>
      <c r="BN198">
        <f t="shared" si="186"/>
        <v>0</v>
      </c>
      <c r="BO198">
        <f t="shared" si="186"/>
        <v>0</v>
      </c>
      <c r="BP198">
        <f t="shared" si="186"/>
        <v>0</v>
      </c>
      <c r="BQ198">
        <f t="shared" si="186"/>
        <v>0</v>
      </c>
      <c r="BR198">
        <f t="shared" si="186"/>
        <v>0</v>
      </c>
      <c r="BS198">
        <f t="shared" si="186"/>
        <v>0</v>
      </c>
      <c r="BT198">
        <f t="shared" si="186"/>
        <v>0</v>
      </c>
      <c r="BU198">
        <f t="shared" si="186"/>
        <v>0</v>
      </c>
      <c r="BV198">
        <f t="shared" si="186"/>
        <v>0</v>
      </c>
      <c r="BW198">
        <f t="shared" si="186"/>
        <v>0</v>
      </c>
      <c r="BX198">
        <f t="shared" si="186"/>
        <v>0</v>
      </c>
      <c r="BY198">
        <f t="shared" si="186"/>
        <v>0</v>
      </c>
      <c r="BZ198">
        <f t="shared" si="186"/>
        <v>0</v>
      </c>
      <c r="CA198">
        <f t="shared" si="186"/>
        <v>0</v>
      </c>
      <c r="CB198">
        <f t="shared" si="186"/>
        <v>0</v>
      </c>
      <c r="CC198">
        <f t="shared" si="186"/>
        <v>0</v>
      </c>
      <c r="CD198">
        <f t="shared" si="186"/>
        <v>0</v>
      </c>
      <c r="CE198">
        <f t="shared" si="186"/>
        <v>0</v>
      </c>
      <c r="CF198">
        <f t="shared" si="186"/>
        <v>0</v>
      </c>
      <c r="CG198">
        <f t="shared" si="186"/>
        <v>0</v>
      </c>
      <c r="CH198">
        <f t="shared" si="186"/>
        <v>0</v>
      </c>
      <c r="CI198">
        <f t="shared" si="186"/>
        <v>0</v>
      </c>
      <c r="CJ198">
        <f t="shared" si="186"/>
        <v>0</v>
      </c>
      <c r="CK198">
        <f t="shared" si="186"/>
        <v>0</v>
      </c>
      <c r="CL198">
        <f t="shared" si="186"/>
        <v>0</v>
      </c>
      <c r="CM198">
        <f t="shared" si="186"/>
        <v>0</v>
      </c>
      <c r="CN198">
        <f t="shared" si="186"/>
        <v>0</v>
      </c>
      <c r="CO198">
        <f t="shared" si="186"/>
        <v>0</v>
      </c>
      <c r="CP198">
        <f t="shared" si="186"/>
        <v>0</v>
      </c>
      <c r="CQ198">
        <f t="shared" si="186"/>
        <v>0</v>
      </c>
      <c r="CR198">
        <f t="shared" si="186"/>
        <v>0</v>
      </c>
      <c r="CS198">
        <f t="shared" ref="CS198:DH198" si="187">CS49</f>
        <v>0</v>
      </c>
      <c r="CT198">
        <f t="shared" si="187"/>
        <v>0</v>
      </c>
      <c r="CU198">
        <f t="shared" si="187"/>
        <v>0</v>
      </c>
      <c r="CV198">
        <f t="shared" si="187"/>
        <v>0</v>
      </c>
      <c r="CW198">
        <f t="shared" si="187"/>
        <v>0</v>
      </c>
      <c r="CX198">
        <f t="shared" si="187"/>
        <v>0</v>
      </c>
      <c r="CY198">
        <f t="shared" si="187"/>
        <v>0</v>
      </c>
      <c r="CZ198">
        <f t="shared" si="187"/>
        <v>0</v>
      </c>
      <c r="DA198">
        <f t="shared" si="187"/>
        <v>0</v>
      </c>
      <c r="DB198">
        <f t="shared" si="187"/>
        <v>0</v>
      </c>
      <c r="DC198">
        <f t="shared" si="187"/>
        <v>0</v>
      </c>
      <c r="DD198">
        <f t="shared" si="187"/>
        <v>0</v>
      </c>
      <c r="DE198">
        <f t="shared" si="187"/>
        <v>378</v>
      </c>
      <c r="DF198" t="str">
        <f t="shared" si="187"/>
        <v>Servicio Nacional Textil</v>
      </c>
      <c r="DG198">
        <f t="shared" si="187"/>
        <v>6870462</v>
      </c>
      <c r="DH198">
        <f t="shared" si="187"/>
        <v>0</v>
      </c>
    </row>
    <row r="199" spans="1:112">
      <c r="A199">
        <f t="shared" ref="A199:AF199" si="188">A50</f>
        <v>514</v>
      </c>
      <c r="B199" t="str">
        <f t="shared" si="188"/>
        <v>Empresa Nacional de Electricidad</v>
      </c>
      <c r="C199">
        <f t="shared" si="188"/>
        <v>0</v>
      </c>
      <c r="D199">
        <f t="shared" si="188"/>
        <v>0</v>
      </c>
      <c r="E199">
        <f t="shared" si="188"/>
        <v>0</v>
      </c>
      <c r="F199">
        <f t="shared" si="188"/>
        <v>0</v>
      </c>
      <c r="G199">
        <f t="shared" si="188"/>
        <v>0</v>
      </c>
      <c r="H199">
        <f t="shared" si="188"/>
        <v>0</v>
      </c>
      <c r="I199">
        <f t="shared" si="188"/>
        <v>0</v>
      </c>
      <c r="J199">
        <f t="shared" si="188"/>
        <v>0</v>
      </c>
      <c r="K199">
        <f t="shared" si="188"/>
        <v>60</v>
      </c>
      <c r="L199">
        <f t="shared" si="188"/>
        <v>252996440.33999997</v>
      </c>
      <c r="M199">
        <f t="shared" si="188"/>
        <v>0</v>
      </c>
      <c r="N199">
        <f t="shared" si="188"/>
        <v>0</v>
      </c>
      <c r="O199">
        <f t="shared" si="188"/>
        <v>0</v>
      </c>
      <c r="P199">
        <f t="shared" si="188"/>
        <v>0</v>
      </c>
      <c r="Q199">
        <f t="shared" si="188"/>
        <v>0</v>
      </c>
      <c r="R199">
        <f t="shared" si="188"/>
        <v>0</v>
      </c>
      <c r="S199">
        <f t="shared" si="188"/>
        <v>0</v>
      </c>
      <c r="T199">
        <f t="shared" si="188"/>
        <v>0</v>
      </c>
      <c r="U199">
        <f t="shared" si="188"/>
        <v>0</v>
      </c>
      <c r="V199">
        <f t="shared" si="188"/>
        <v>0</v>
      </c>
      <c r="W199">
        <f t="shared" si="188"/>
        <v>0</v>
      </c>
      <c r="X199">
        <f t="shared" si="188"/>
        <v>0</v>
      </c>
      <c r="Y199">
        <f t="shared" si="188"/>
        <v>0</v>
      </c>
      <c r="Z199">
        <f t="shared" si="188"/>
        <v>0</v>
      </c>
      <c r="AA199">
        <f t="shared" si="188"/>
        <v>0</v>
      </c>
      <c r="AB199">
        <f t="shared" si="188"/>
        <v>0</v>
      </c>
      <c r="AC199">
        <f t="shared" si="188"/>
        <v>0</v>
      </c>
      <c r="AD199">
        <f t="shared" si="188"/>
        <v>0</v>
      </c>
      <c r="AE199">
        <f t="shared" si="188"/>
        <v>0</v>
      </c>
      <c r="AF199">
        <f t="shared" si="188"/>
        <v>0</v>
      </c>
      <c r="AG199">
        <f t="shared" ref="AG199:BL199" si="189">AG50</f>
        <v>0</v>
      </c>
      <c r="AH199">
        <f t="shared" si="189"/>
        <v>0</v>
      </c>
      <c r="AI199">
        <f t="shared" si="189"/>
        <v>0</v>
      </c>
      <c r="AJ199">
        <f t="shared" si="189"/>
        <v>0</v>
      </c>
      <c r="AK199">
        <f t="shared" si="189"/>
        <v>0</v>
      </c>
      <c r="AL199">
        <f t="shared" si="189"/>
        <v>0</v>
      </c>
      <c r="AM199">
        <f t="shared" si="189"/>
        <v>0</v>
      </c>
      <c r="AN199">
        <f t="shared" si="189"/>
        <v>0</v>
      </c>
      <c r="AO199">
        <f t="shared" si="189"/>
        <v>0</v>
      </c>
      <c r="AP199">
        <f t="shared" si="189"/>
        <v>0</v>
      </c>
      <c r="AQ199">
        <f t="shared" si="189"/>
        <v>0</v>
      </c>
      <c r="AR199">
        <f t="shared" si="189"/>
        <v>0</v>
      </c>
      <c r="AS199">
        <f t="shared" si="189"/>
        <v>0</v>
      </c>
      <c r="AT199">
        <f t="shared" si="189"/>
        <v>0</v>
      </c>
      <c r="AU199">
        <f t="shared" si="189"/>
        <v>0</v>
      </c>
      <c r="AV199">
        <f t="shared" si="189"/>
        <v>0</v>
      </c>
      <c r="AW199">
        <f t="shared" si="189"/>
        <v>0</v>
      </c>
      <c r="AX199">
        <f t="shared" si="189"/>
        <v>0</v>
      </c>
      <c r="AY199">
        <f t="shared" si="189"/>
        <v>0</v>
      </c>
      <c r="AZ199">
        <f t="shared" si="189"/>
        <v>0</v>
      </c>
      <c r="BA199">
        <f t="shared" si="189"/>
        <v>0</v>
      </c>
      <c r="BB199">
        <f t="shared" si="189"/>
        <v>0</v>
      </c>
      <c r="BC199">
        <f t="shared" si="189"/>
        <v>0</v>
      </c>
      <c r="BD199">
        <f t="shared" si="189"/>
        <v>0</v>
      </c>
      <c r="BE199">
        <f t="shared" si="189"/>
        <v>0</v>
      </c>
      <c r="BF199">
        <f t="shared" si="189"/>
        <v>0</v>
      </c>
      <c r="BG199">
        <f t="shared" si="189"/>
        <v>0</v>
      </c>
      <c r="BH199">
        <f t="shared" si="189"/>
        <v>0</v>
      </c>
      <c r="BI199">
        <f t="shared" si="189"/>
        <v>0</v>
      </c>
      <c r="BJ199">
        <f t="shared" si="189"/>
        <v>0</v>
      </c>
      <c r="BK199">
        <f t="shared" si="189"/>
        <v>0</v>
      </c>
      <c r="BL199">
        <f t="shared" si="189"/>
        <v>0</v>
      </c>
      <c r="BM199">
        <f t="shared" ref="BM199:CR199" si="190">BM50</f>
        <v>0</v>
      </c>
      <c r="BN199">
        <f t="shared" si="190"/>
        <v>0</v>
      </c>
      <c r="BO199">
        <f t="shared" si="190"/>
        <v>0</v>
      </c>
      <c r="BP199">
        <f t="shared" si="190"/>
        <v>0</v>
      </c>
      <c r="BQ199">
        <f t="shared" si="190"/>
        <v>0</v>
      </c>
      <c r="BR199">
        <f t="shared" si="190"/>
        <v>0</v>
      </c>
      <c r="BS199">
        <f t="shared" si="190"/>
        <v>0</v>
      </c>
      <c r="BT199">
        <f t="shared" si="190"/>
        <v>0</v>
      </c>
      <c r="BU199">
        <f t="shared" si="190"/>
        <v>0</v>
      </c>
      <c r="BV199">
        <f t="shared" si="190"/>
        <v>0</v>
      </c>
      <c r="BW199">
        <f t="shared" si="190"/>
        <v>0</v>
      </c>
      <c r="BX199">
        <f t="shared" si="190"/>
        <v>0</v>
      </c>
      <c r="BY199">
        <f t="shared" si="190"/>
        <v>0</v>
      </c>
      <c r="BZ199">
        <f t="shared" si="190"/>
        <v>0</v>
      </c>
      <c r="CA199">
        <f t="shared" si="190"/>
        <v>0</v>
      </c>
      <c r="CB199">
        <f t="shared" si="190"/>
        <v>0</v>
      </c>
      <c r="CC199">
        <f t="shared" si="190"/>
        <v>0</v>
      </c>
      <c r="CD199">
        <f t="shared" si="190"/>
        <v>0</v>
      </c>
      <c r="CE199">
        <f t="shared" si="190"/>
        <v>0</v>
      </c>
      <c r="CF199">
        <f t="shared" si="190"/>
        <v>0</v>
      </c>
      <c r="CG199">
        <f t="shared" si="190"/>
        <v>0</v>
      </c>
      <c r="CH199">
        <f t="shared" si="190"/>
        <v>0</v>
      </c>
      <c r="CI199">
        <f t="shared" si="190"/>
        <v>0</v>
      </c>
      <c r="CJ199">
        <f t="shared" si="190"/>
        <v>0</v>
      </c>
      <c r="CK199">
        <f t="shared" si="190"/>
        <v>0</v>
      </c>
      <c r="CL199">
        <f t="shared" si="190"/>
        <v>0</v>
      </c>
      <c r="CM199">
        <f t="shared" si="190"/>
        <v>0</v>
      </c>
      <c r="CN199">
        <f t="shared" si="190"/>
        <v>0</v>
      </c>
      <c r="CO199">
        <f t="shared" si="190"/>
        <v>0</v>
      </c>
      <c r="CP199">
        <f t="shared" si="190"/>
        <v>0</v>
      </c>
      <c r="CQ199">
        <f t="shared" si="190"/>
        <v>0</v>
      </c>
      <c r="CR199">
        <f t="shared" si="190"/>
        <v>0</v>
      </c>
      <c r="CS199">
        <f t="shared" ref="CS199:DH199" si="191">CS50</f>
        <v>0</v>
      </c>
      <c r="CT199">
        <f t="shared" si="191"/>
        <v>0</v>
      </c>
      <c r="CU199">
        <f t="shared" si="191"/>
        <v>0</v>
      </c>
      <c r="CV199">
        <f t="shared" si="191"/>
        <v>0</v>
      </c>
      <c r="CW199">
        <f t="shared" si="191"/>
        <v>0</v>
      </c>
      <c r="CX199">
        <f t="shared" si="191"/>
        <v>0</v>
      </c>
      <c r="CY199">
        <f t="shared" si="191"/>
        <v>0</v>
      </c>
      <c r="CZ199">
        <f t="shared" si="191"/>
        <v>0</v>
      </c>
      <c r="DA199">
        <f t="shared" si="191"/>
        <v>0</v>
      </c>
      <c r="DB199">
        <f t="shared" si="191"/>
        <v>0</v>
      </c>
      <c r="DC199">
        <f t="shared" si="191"/>
        <v>0</v>
      </c>
      <c r="DD199">
        <f t="shared" si="191"/>
        <v>0</v>
      </c>
      <c r="DE199">
        <f t="shared" si="191"/>
        <v>525</v>
      </c>
      <c r="DF199" t="str">
        <f t="shared" si="191"/>
        <v>Transportes Aéreos Bolivianos</v>
      </c>
      <c r="DG199">
        <f t="shared" si="191"/>
        <v>2500000</v>
      </c>
      <c r="DH199">
        <f t="shared" si="191"/>
        <v>0</v>
      </c>
    </row>
    <row r="200" spans="1:112">
      <c r="A200">
        <f t="shared" ref="A200:AF200" si="192">A51</f>
        <v>862</v>
      </c>
      <c r="B200" t="str">
        <f t="shared" si="192"/>
        <v>Fondo Nacional de Desarrollo Regional</v>
      </c>
      <c r="C200">
        <f t="shared" si="192"/>
        <v>0</v>
      </c>
      <c r="D200">
        <f t="shared" si="192"/>
        <v>5453.6100000000006</v>
      </c>
      <c r="E200">
        <f t="shared" si="192"/>
        <v>0</v>
      </c>
      <c r="F200">
        <f t="shared" si="192"/>
        <v>0.09</v>
      </c>
      <c r="G200">
        <f t="shared" si="192"/>
        <v>0</v>
      </c>
      <c r="H200">
        <f t="shared" si="192"/>
        <v>4095.7299999999996</v>
      </c>
      <c r="I200">
        <f t="shared" si="192"/>
        <v>0</v>
      </c>
      <c r="J200">
        <f t="shared" si="192"/>
        <v>418.8</v>
      </c>
      <c r="K200">
        <f t="shared" si="192"/>
        <v>0</v>
      </c>
      <c r="L200">
        <f t="shared" si="192"/>
        <v>84334.74000000002</v>
      </c>
      <c r="M200">
        <f t="shared" si="192"/>
        <v>0</v>
      </c>
      <c r="N200">
        <f t="shared" si="192"/>
        <v>0</v>
      </c>
      <c r="O200">
        <f t="shared" si="192"/>
        <v>0</v>
      </c>
      <c r="P200">
        <f t="shared" si="192"/>
        <v>0</v>
      </c>
      <c r="Q200">
        <f t="shared" si="192"/>
        <v>0</v>
      </c>
      <c r="R200">
        <f t="shared" si="192"/>
        <v>0</v>
      </c>
      <c r="S200">
        <f t="shared" si="192"/>
        <v>0</v>
      </c>
      <c r="T200">
        <f t="shared" si="192"/>
        <v>0</v>
      </c>
      <c r="U200">
        <f t="shared" si="192"/>
        <v>0</v>
      </c>
      <c r="V200">
        <f t="shared" si="192"/>
        <v>0</v>
      </c>
      <c r="W200">
        <f t="shared" si="192"/>
        <v>0</v>
      </c>
      <c r="X200">
        <f t="shared" si="192"/>
        <v>0</v>
      </c>
      <c r="Y200">
        <f t="shared" si="192"/>
        <v>0</v>
      </c>
      <c r="Z200">
        <f t="shared" si="192"/>
        <v>0</v>
      </c>
      <c r="AA200">
        <f t="shared" si="192"/>
        <v>0</v>
      </c>
      <c r="AB200">
        <f t="shared" si="192"/>
        <v>0</v>
      </c>
      <c r="AC200">
        <f t="shared" si="192"/>
        <v>0</v>
      </c>
      <c r="AD200">
        <f t="shared" si="192"/>
        <v>0</v>
      </c>
      <c r="AE200">
        <f t="shared" si="192"/>
        <v>0</v>
      </c>
      <c r="AF200">
        <f t="shared" si="192"/>
        <v>0</v>
      </c>
      <c r="AG200">
        <f t="shared" ref="AG200:BL200" si="193">AG51</f>
        <v>0</v>
      </c>
      <c r="AH200">
        <f t="shared" si="193"/>
        <v>0</v>
      </c>
      <c r="AI200">
        <f t="shared" si="193"/>
        <v>0</v>
      </c>
      <c r="AJ200">
        <f t="shared" si="193"/>
        <v>0</v>
      </c>
      <c r="AK200">
        <f t="shared" si="193"/>
        <v>0</v>
      </c>
      <c r="AL200">
        <f t="shared" si="193"/>
        <v>0</v>
      </c>
      <c r="AM200">
        <f t="shared" si="193"/>
        <v>0</v>
      </c>
      <c r="AN200">
        <f t="shared" si="193"/>
        <v>0</v>
      </c>
      <c r="AO200">
        <f t="shared" si="193"/>
        <v>0</v>
      </c>
      <c r="AP200">
        <f t="shared" si="193"/>
        <v>0</v>
      </c>
      <c r="AQ200">
        <f t="shared" si="193"/>
        <v>0</v>
      </c>
      <c r="AR200">
        <f t="shared" si="193"/>
        <v>0</v>
      </c>
      <c r="AS200">
        <f t="shared" si="193"/>
        <v>0</v>
      </c>
      <c r="AT200">
        <f t="shared" si="193"/>
        <v>0</v>
      </c>
      <c r="AU200">
        <f t="shared" si="193"/>
        <v>0</v>
      </c>
      <c r="AV200">
        <f t="shared" si="193"/>
        <v>0</v>
      </c>
      <c r="AW200">
        <f t="shared" si="193"/>
        <v>0</v>
      </c>
      <c r="AX200">
        <f t="shared" si="193"/>
        <v>0</v>
      </c>
      <c r="AY200">
        <f t="shared" si="193"/>
        <v>0</v>
      </c>
      <c r="AZ200">
        <f t="shared" si="193"/>
        <v>0</v>
      </c>
      <c r="BA200">
        <f t="shared" si="193"/>
        <v>0</v>
      </c>
      <c r="BB200">
        <f t="shared" si="193"/>
        <v>0</v>
      </c>
      <c r="BC200">
        <f t="shared" si="193"/>
        <v>0</v>
      </c>
      <c r="BD200">
        <f t="shared" si="193"/>
        <v>0</v>
      </c>
      <c r="BE200">
        <f t="shared" si="193"/>
        <v>0</v>
      </c>
      <c r="BF200">
        <f t="shared" si="193"/>
        <v>0</v>
      </c>
      <c r="BG200">
        <f t="shared" si="193"/>
        <v>0</v>
      </c>
      <c r="BH200">
        <f t="shared" si="193"/>
        <v>0</v>
      </c>
      <c r="BI200">
        <f t="shared" si="193"/>
        <v>0</v>
      </c>
      <c r="BJ200">
        <f t="shared" si="193"/>
        <v>0</v>
      </c>
      <c r="BK200">
        <f t="shared" si="193"/>
        <v>0</v>
      </c>
      <c r="BL200">
        <f t="shared" si="193"/>
        <v>0</v>
      </c>
      <c r="BM200">
        <f t="shared" ref="BM200:CR200" si="194">BM51</f>
        <v>0</v>
      </c>
      <c r="BN200">
        <f t="shared" si="194"/>
        <v>0</v>
      </c>
      <c r="BO200">
        <f t="shared" si="194"/>
        <v>0</v>
      </c>
      <c r="BP200">
        <f t="shared" si="194"/>
        <v>0</v>
      </c>
      <c r="BQ200">
        <f t="shared" si="194"/>
        <v>0</v>
      </c>
      <c r="BR200">
        <f t="shared" si="194"/>
        <v>0</v>
      </c>
      <c r="BS200">
        <f t="shared" si="194"/>
        <v>0</v>
      </c>
      <c r="BT200">
        <f t="shared" si="194"/>
        <v>0</v>
      </c>
      <c r="BU200">
        <f t="shared" si="194"/>
        <v>0</v>
      </c>
      <c r="BV200">
        <f t="shared" si="194"/>
        <v>0</v>
      </c>
      <c r="BW200">
        <f t="shared" si="194"/>
        <v>0</v>
      </c>
      <c r="BX200">
        <f t="shared" si="194"/>
        <v>0</v>
      </c>
      <c r="BY200">
        <f t="shared" si="194"/>
        <v>0</v>
      </c>
      <c r="BZ200">
        <f t="shared" si="194"/>
        <v>0</v>
      </c>
      <c r="CA200">
        <f t="shared" si="194"/>
        <v>0</v>
      </c>
      <c r="CB200">
        <f t="shared" si="194"/>
        <v>0</v>
      </c>
      <c r="CC200">
        <f t="shared" si="194"/>
        <v>0</v>
      </c>
      <c r="CD200">
        <f t="shared" si="194"/>
        <v>0</v>
      </c>
      <c r="CE200">
        <f t="shared" si="194"/>
        <v>0</v>
      </c>
      <c r="CF200">
        <f t="shared" si="194"/>
        <v>0</v>
      </c>
      <c r="CG200">
        <f t="shared" si="194"/>
        <v>0</v>
      </c>
      <c r="CH200">
        <f t="shared" si="194"/>
        <v>0</v>
      </c>
      <c r="CI200">
        <f t="shared" si="194"/>
        <v>0</v>
      </c>
      <c r="CJ200">
        <f t="shared" si="194"/>
        <v>0</v>
      </c>
      <c r="CK200">
        <f t="shared" si="194"/>
        <v>0</v>
      </c>
      <c r="CL200">
        <f t="shared" si="194"/>
        <v>0</v>
      </c>
      <c r="CM200">
        <f t="shared" si="194"/>
        <v>0</v>
      </c>
      <c r="CN200">
        <f t="shared" si="194"/>
        <v>0</v>
      </c>
      <c r="CO200">
        <f t="shared" si="194"/>
        <v>0</v>
      </c>
      <c r="CP200">
        <f t="shared" si="194"/>
        <v>0</v>
      </c>
      <c r="CQ200">
        <f t="shared" si="194"/>
        <v>0</v>
      </c>
      <c r="CR200">
        <f t="shared" si="194"/>
        <v>0</v>
      </c>
      <c r="CS200">
        <f t="shared" ref="CS200:DH200" si="195">CS51</f>
        <v>0</v>
      </c>
      <c r="CT200">
        <f t="shared" si="195"/>
        <v>0</v>
      </c>
      <c r="CU200">
        <f t="shared" si="195"/>
        <v>0</v>
      </c>
      <c r="CV200">
        <f t="shared" si="195"/>
        <v>0</v>
      </c>
      <c r="CW200">
        <f t="shared" si="195"/>
        <v>0</v>
      </c>
      <c r="CX200">
        <f t="shared" si="195"/>
        <v>0</v>
      </c>
      <c r="CY200">
        <f t="shared" si="195"/>
        <v>0</v>
      </c>
      <c r="CZ200">
        <f t="shared" si="195"/>
        <v>0</v>
      </c>
      <c r="DA200">
        <f t="shared" si="195"/>
        <v>0</v>
      </c>
      <c r="DB200">
        <f t="shared" si="195"/>
        <v>0</v>
      </c>
      <c r="DC200">
        <f t="shared" si="195"/>
        <v>0</v>
      </c>
      <c r="DD200">
        <f t="shared" si="195"/>
        <v>0</v>
      </c>
      <c r="DE200">
        <f t="shared" si="195"/>
        <v>594</v>
      </c>
      <c r="DF200" t="str">
        <f t="shared" si="195"/>
        <v>Administración de Servicios Portuarios - Bolivia</v>
      </c>
      <c r="DG200">
        <f t="shared" si="195"/>
        <v>20725649.81000001</v>
      </c>
      <c r="DH200">
        <f t="shared" si="195"/>
        <v>0</v>
      </c>
    </row>
    <row r="201" spans="1:112">
      <c r="A201">
        <f t="shared" ref="A201:AF201" si="196">A52</f>
        <v>70</v>
      </c>
      <c r="B201" t="str">
        <f t="shared" si="196"/>
        <v>Ministerio de Trabajo, Empleo y Previsión Social</v>
      </c>
      <c r="C201">
        <f t="shared" si="196"/>
        <v>0</v>
      </c>
      <c r="D201">
        <f t="shared" si="196"/>
        <v>0</v>
      </c>
      <c r="E201">
        <f t="shared" si="196"/>
        <v>0</v>
      </c>
      <c r="F201">
        <f t="shared" si="196"/>
        <v>0</v>
      </c>
      <c r="G201">
        <f t="shared" si="196"/>
        <v>0</v>
      </c>
      <c r="H201">
        <f t="shared" si="196"/>
        <v>42052.99</v>
      </c>
      <c r="I201">
        <f t="shared" si="196"/>
        <v>0</v>
      </c>
      <c r="J201">
        <f t="shared" si="196"/>
        <v>3513.51</v>
      </c>
      <c r="K201">
        <f t="shared" si="196"/>
        <v>0</v>
      </c>
      <c r="L201">
        <f t="shared" si="196"/>
        <v>28997.600000000002</v>
      </c>
      <c r="M201">
        <f t="shared" si="196"/>
        <v>0</v>
      </c>
      <c r="N201">
        <f t="shared" si="196"/>
        <v>0</v>
      </c>
      <c r="O201">
        <f t="shared" si="196"/>
        <v>0</v>
      </c>
      <c r="P201">
        <f t="shared" si="196"/>
        <v>0</v>
      </c>
      <c r="Q201">
        <f t="shared" si="196"/>
        <v>0</v>
      </c>
      <c r="R201">
        <f t="shared" si="196"/>
        <v>0</v>
      </c>
      <c r="S201">
        <f t="shared" si="196"/>
        <v>0</v>
      </c>
      <c r="T201">
        <f t="shared" si="196"/>
        <v>0</v>
      </c>
      <c r="U201">
        <f t="shared" si="196"/>
        <v>0</v>
      </c>
      <c r="V201">
        <f t="shared" si="196"/>
        <v>0</v>
      </c>
      <c r="W201">
        <f t="shared" si="196"/>
        <v>0</v>
      </c>
      <c r="X201">
        <f t="shared" si="196"/>
        <v>0</v>
      </c>
      <c r="Y201">
        <f t="shared" si="196"/>
        <v>0</v>
      </c>
      <c r="Z201">
        <f t="shared" si="196"/>
        <v>0</v>
      </c>
      <c r="AA201">
        <f t="shared" si="196"/>
        <v>0</v>
      </c>
      <c r="AB201">
        <f t="shared" si="196"/>
        <v>0</v>
      </c>
      <c r="AC201">
        <f t="shared" si="196"/>
        <v>0</v>
      </c>
      <c r="AD201">
        <f t="shared" si="196"/>
        <v>0</v>
      </c>
      <c r="AE201">
        <f t="shared" si="196"/>
        <v>0</v>
      </c>
      <c r="AF201">
        <f t="shared" si="196"/>
        <v>0</v>
      </c>
      <c r="AG201">
        <f t="shared" ref="AG201:BL201" si="197">AG52</f>
        <v>0</v>
      </c>
      <c r="AH201">
        <f t="shared" si="197"/>
        <v>0</v>
      </c>
      <c r="AI201">
        <f t="shared" si="197"/>
        <v>0</v>
      </c>
      <c r="AJ201">
        <f t="shared" si="197"/>
        <v>0</v>
      </c>
      <c r="AK201">
        <f t="shared" si="197"/>
        <v>0</v>
      </c>
      <c r="AL201">
        <f t="shared" si="197"/>
        <v>0</v>
      </c>
      <c r="AM201">
        <f t="shared" si="197"/>
        <v>0</v>
      </c>
      <c r="AN201">
        <f t="shared" si="197"/>
        <v>0</v>
      </c>
      <c r="AO201">
        <f t="shared" si="197"/>
        <v>0</v>
      </c>
      <c r="AP201">
        <f t="shared" si="197"/>
        <v>0</v>
      </c>
      <c r="AQ201">
        <f t="shared" si="197"/>
        <v>0</v>
      </c>
      <c r="AR201">
        <f t="shared" si="197"/>
        <v>0</v>
      </c>
      <c r="AS201">
        <f t="shared" si="197"/>
        <v>0</v>
      </c>
      <c r="AT201">
        <f t="shared" si="197"/>
        <v>0</v>
      </c>
      <c r="AU201">
        <f t="shared" si="197"/>
        <v>0</v>
      </c>
      <c r="AV201">
        <f t="shared" si="197"/>
        <v>0</v>
      </c>
      <c r="AW201">
        <f t="shared" si="197"/>
        <v>0</v>
      </c>
      <c r="AX201">
        <f t="shared" si="197"/>
        <v>0</v>
      </c>
      <c r="AY201">
        <f t="shared" si="197"/>
        <v>0</v>
      </c>
      <c r="AZ201">
        <f t="shared" si="197"/>
        <v>0</v>
      </c>
      <c r="BA201">
        <f t="shared" si="197"/>
        <v>0</v>
      </c>
      <c r="BB201">
        <f t="shared" si="197"/>
        <v>0</v>
      </c>
      <c r="BC201">
        <f t="shared" si="197"/>
        <v>0</v>
      </c>
      <c r="BD201">
        <f t="shared" si="197"/>
        <v>0</v>
      </c>
      <c r="BE201">
        <f t="shared" si="197"/>
        <v>0</v>
      </c>
      <c r="BF201">
        <f t="shared" si="197"/>
        <v>0</v>
      </c>
      <c r="BG201">
        <f t="shared" si="197"/>
        <v>0</v>
      </c>
      <c r="BH201">
        <f t="shared" si="197"/>
        <v>0</v>
      </c>
      <c r="BI201">
        <f t="shared" si="197"/>
        <v>0</v>
      </c>
      <c r="BJ201">
        <f t="shared" si="197"/>
        <v>0</v>
      </c>
      <c r="BK201">
        <f t="shared" si="197"/>
        <v>0</v>
      </c>
      <c r="BL201">
        <f t="shared" si="197"/>
        <v>0</v>
      </c>
      <c r="BM201">
        <f t="shared" ref="BM201:CR201" si="198">BM52</f>
        <v>0</v>
      </c>
      <c r="BN201">
        <f t="shared" si="198"/>
        <v>0</v>
      </c>
      <c r="BO201">
        <f t="shared" si="198"/>
        <v>0</v>
      </c>
      <c r="BP201">
        <f t="shared" si="198"/>
        <v>0</v>
      </c>
      <c r="BQ201">
        <f t="shared" si="198"/>
        <v>0</v>
      </c>
      <c r="BR201">
        <f t="shared" si="198"/>
        <v>0</v>
      </c>
      <c r="BS201">
        <f t="shared" si="198"/>
        <v>0</v>
      </c>
      <c r="BT201">
        <f t="shared" si="198"/>
        <v>0</v>
      </c>
      <c r="BU201">
        <f t="shared" si="198"/>
        <v>0</v>
      </c>
      <c r="BV201">
        <f t="shared" si="198"/>
        <v>0</v>
      </c>
      <c r="BW201">
        <f t="shared" si="198"/>
        <v>0</v>
      </c>
      <c r="BX201">
        <f t="shared" si="198"/>
        <v>0</v>
      </c>
      <c r="BY201">
        <f t="shared" si="198"/>
        <v>0</v>
      </c>
      <c r="BZ201">
        <f t="shared" si="198"/>
        <v>0</v>
      </c>
      <c r="CA201">
        <f t="shared" si="198"/>
        <v>0</v>
      </c>
      <c r="CB201">
        <f t="shared" si="198"/>
        <v>0</v>
      </c>
      <c r="CC201">
        <f t="shared" si="198"/>
        <v>0</v>
      </c>
      <c r="CD201">
        <f t="shared" si="198"/>
        <v>0</v>
      </c>
      <c r="CE201">
        <f t="shared" si="198"/>
        <v>0</v>
      </c>
      <c r="CF201">
        <f t="shared" si="198"/>
        <v>0</v>
      </c>
      <c r="CG201">
        <f t="shared" si="198"/>
        <v>0</v>
      </c>
      <c r="CH201">
        <f t="shared" si="198"/>
        <v>0</v>
      </c>
      <c r="CI201">
        <f t="shared" si="198"/>
        <v>0</v>
      </c>
      <c r="CJ201">
        <f t="shared" si="198"/>
        <v>0</v>
      </c>
      <c r="CK201">
        <f t="shared" si="198"/>
        <v>0</v>
      </c>
      <c r="CL201">
        <f t="shared" si="198"/>
        <v>0</v>
      </c>
      <c r="CM201">
        <f t="shared" si="198"/>
        <v>0</v>
      </c>
      <c r="CN201">
        <f t="shared" si="198"/>
        <v>0</v>
      </c>
      <c r="CO201">
        <f t="shared" si="198"/>
        <v>0</v>
      </c>
      <c r="CP201">
        <f t="shared" si="198"/>
        <v>0</v>
      </c>
      <c r="CQ201">
        <f t="shared" si="198"/>
        <v>0</v>
      </c>
      <c r="CR201">
        <f t="shared" si="198"/>
        <v>0</v>
      </c>
      <c r="CS201">
        <f t="shared" ref="CS201:DH201" si="199">CS52</f>
        <v>0</v>
      </c>
      <c r="CT201">
        <f t="shared" si="199"/>
        <v>0</v>
      </c>
      <c r="CU201">
        <f t="shared" si="199"/>
        <v>0</v>
      </c>
      <c r="CV201">
        <f t="shared" si="199"/>
        <v>0</v>
      </c>
      <c r="CW201">
        <f t="shared" si="199"/>
        <v>0</v>
      </c>
      <c r="CX201">
        <f t="shared" si="199"/>
        <v>0</v>
      </c>
      <c r="CY201">
        <f t="shared" si="199"/>
        <v>0</v>
      </c>
      <c r="CZ201">
        <f t="shared" si="199"/>
        <v>0</v>
      </c>
      <c r="DA201">
        <f t="shared" si="199"/>
        <v>0</v>
      </c>
      <c r="DB201">
        <f t="shared" si="199"/>
        <v>0</v>
      </c>
      <c r="DC201">
        <f t="shared" si="199"/>
        <v>0</v>
      </c>
      <c r="DD201">
        <f t="shared" si="199"/>
        <v>0</v>
      </c>
      <c r="DE201">
        <f t="shared" si="199"/>
        <v>108</v>
      </c>
      <c r="DF201" t="str">
        <f t="shared" si="199"/>
        <v>Orquesta Sinfónica Nacional</v>
      </c>
      <c r="DG201">
        <f t="shared" si="199"/>
        <v>36000</v>
      </c>
      <c r="DH201">
        <f t="shared" si="199"/>
        <v>0</v>
      </c>
    </row>
    <row r="202" spans="1:112">
      <c r="A202">
        <f t="shared" ref="A202:AF202" si="200">A53</f>
        <v>526</v>
      </c>
      <c r="B202" t="str">
        <f t="shared" si="200"/>
        <v>Bolivia TV</v>
      </c>
      <c r="C202">
        <f t="shared" si="200"/>
        <v>0</v>
      </c>
      <c r="D202">
        <f t="shared" si="200"/>
        <v>113347.5</v>
      </c>
      <c r="E202">
        <f t="shared" si="200"/>
        <v>0</v>
      </c>
      <c r="F202">
        <f t="shared" si="200"/>
        <v>21000</v>
      </c>
      <c r="G202">
        <f t="shared" si="200"/>
        <v>0</v>
      </c>
      <c r="H202">
        <f t="shared" si="200"/>
        <v>10750</v>
      </c>
      <c r="I202">
        <f t="shared" si="200"/>
        <v>0</v>
      </c>
      <c r="J202">
        <f t="shared" si="200"/>
        <v>292</v>
      </c>
      <c r="K202">
        <f t="shared" si="200"/>
        <v>0</v>
      </c>
      <c r="L202">
        <f t="shared" si="200"/>
        <v>0</v>
      </c>
      <c r="M202">
        <f t="shared" si="200"/>
        <v>0</v>
      </c>
      <c r="N202">
        <f t="shared" si="200"/>
        <v>0</v>
      </c>
      <c r="O202">
        <f t="shared" si="200"/>
        <v>0</v>
      </c>
      <c r="P202">
        <f t="shared" si="200"/>
        <v>0</v>
      </c>
      <c r="Q202">
        <f t="shared" si="200"/>
        <v>0</v>
      </c>
      <c r="R202">
        <f t="shared" si="200"/>
        <v>0</v>
      </c>
      <c r="S202">
        <f t="shared" si="200"/>
        <v>0</v>
      </c>
      <c r="T202">
        <f t="shared" si="200"/>
        <v>0</v>
      </c>
      <c r="U202">
        <f t="shared" si="200"/>
        <v>0</v>
      </c>
      <c r="V202">
        <f t="shared" si="200"/>
        <v>0</v>
      </c>
      <c r="W202">
        <f t="shared" si="200"/>
        <v>0</v>
      </c>
      <c r="X202">
        <f t="shared" si="200"/>
        <v>0</v>
      </c>
      <c r="Y202">
        <f t="shared" si="200"/>
        <v>0</v>
      </c>
      <c r="Z202">
        <f t="shared" si="200"/>
        <v>0</v>
      </c>
      <c r="AA202">
        <f t="shared" si="200"/>
        <v>0</v>
      </c>
      <c r="AB202">
        <f t="shared" si="200"/>
        <v>0</v>
      </c>
      <c r="AC202">
        <f t="shared" si="200"/>
        <v>0</v>
      </c>
      <c r="AD202">
        <f t="shared" si="200"/>
        <v>0</v>
      </c>
      <c r="AE202">
        <f t="shared" si="200"/>
        <v>0</v>
      </c>
      <c r="AF202">
        <f t="shared" si="200"/>
        <v>0</v>
      </c>
      <c r="AG202">
        <f t="shared" ref="AG202:BL202" si="201">AG53</f>
        <v>0</v>
      </c>
      <c r="AH202">
        <f t="shared" si="201"/>
        <v>0</v>
      </c>
      <c r="AI202">
        <f t="shared" si="201"/>
        <v>0</v>
      </c>
      <c r="AJ202">
        <f t="shared" si="201"/>
        <v>0</v>
      </c>
      <c r="AK202">
        <f t="shared" si="201"/>
        <v>0</v>
      </c>
      <c r="AL202">
        <f t="shared" si="201"/>
        <v>0</v>
      </c>
      <c r="AM202">
        <f t="shared" si="201"/>
        <v>0</v>
      </c>
      <c r="AN202">
        <f t="shared" si="201"/>
        <v>0</v>
      </c>
      <c r="AO202">
        <f t="shared" si="201"/>
        <v>0</v>
      </c>
      <c r="AP202">
        <f t="shared" si="201"/>
        <v>0</v>
      </c>
      <c r="AQ202">
        <f t="shared" si="201"/>
        <v>0</v>
      </c>
      <c r="AR202">
        <f t="shared" si="201"/>
        <v>0</v>
      </c>
      <c r="AS202">
        <f t="shared" si="201"/>
        <v>0</v>
      </c>
      <c r="AT202">
        <f t="shared" si="201"/>
        <v>0</v>
      </c>
      <c r="AU202">
        <f t="shared" si="201"/>
        <v>0</v>
      </c>
      <c r="AV202">
        <f t="shared" si="201"/>
        <v>0</v>
      </c>
      <c r="AW202">
        <f t="shared" si="201"/>
        <v>0</v>
      </c>
      <c r="AX202">
        <f t="shared" si="201"/>
        <v>0</v>
      </c>
      <c r="AY202">
        <f t="shared" si="201"/>
        <v>0</v>
      </c>
      <c r="AZ202">
        <f t="shared" si="201"/>
        <v>0</v>
      </c>
      <c r="BA202">
        <f t="shared" si="201"/>
        <v>0</v>
      </c>
      <c r="BB202">
        <f t="shared" si="201"/>
        <v>0</v>
      </c>
      <c r="BC202">
        <f t="shared" si="201"/>
        <v>0</v>
      </c>
      <c r="BD202">
        <f t="shared" si="201"/>
        <v>0</v>
      </c>
      <c r="BE202">
        <f t="shared" si="201"/>
        <v>0</v>
      </c>
      <c r="BF202">
        <f t="shared" si="201"/>
        <v>0</v>
      </c>
      <c r="BG202">
        <f t="shared" si="201"/>
        <v>0</v>
      </c>
      <c r="BH202">
        <f t="shared" si="201"/>
        <v>0</v>
      </c>
      <c r="BI202">
        <f t="shared" si="201"/>
        <v>0</v>
      </c>
      <c r="BJ202">
        <f t="shared" si="201"/>
        <v>0</v>
      </c>
      <c r="BK202">
        <f t="shared" si="201"/>
        <v>0</v>
      </c>
      <c r="BL202">
        <f t="shared" si="201"/>
        <v>0</v>
      </c>
      <c r="BM202">
        <f t="shared" ref="BM202:CR202" si="202">BM53</f>
        <v>0</v>
      </c>
      <c r="BN202">
        <f t="shared" si="202"/>
        <v>0</v>
      </c>
      <c r="BO202">
        <f t="shared" si="202"/>
        <v>0</v>
      </c>
      <c r="BP202">
        <f t="shared" si="202"/>
        <v>0</v>
      </c>
      <c r="BQ202">
        <f t="shared" si="202"/>
        <v>0</v>
      </c>
      <c r="BR202">
        <f t="shared" si="202"/>
        <v>0</v>
      </c>
      <c r="BS202">
        <f t="shared" si="202"/>
        <v>0</v>
      </c>
      <c r="BT202">
        <f t="shared" si="202"/>
        <v>0</v>
      </c>
      <c r="BU202">
        <f t="shared" si="202"/>
        <v>0</v>
      </c>
      <c r="BV202">
        <f t="shared" si="202"/>
        <v>0</v>
      </c>
      <c r="BW202">
        <f t="shared" si="202"/>
        <v>0</v>
      </c>
      <c r="BX202">
        <f t="shared" si="202"/>
        <v>0</v>
      </c>
      <c r="BY202">
        <f t="shared" si="202"/>
        <v>0</v>
      </c>
      <c r="BZ202">
        <f t="shared" si="202"/>
        <v>0</v>
      </c>
      <c r="CA202">
        <f t="shared" si="202"/>
        <v>0</v>
      </c>
      <c r="CB202">
        <f t="shared" si="202"/>
        <v>0</v>
      </c>
      <c r="CC202">
        <f t="shared" si="202"/>
        <v>0</v>
      </c>
      <c r="CD202">
        <f t="shared" si="202"/>
        <v>0</v>
      </c>
      <c r="CE202">
        <f t="shared" si="202"/>
        <v>0</v>
      </c>
      <c r="CF202">
        <f t="shared" si="202"/>
        <v>0</v>
      </c>
      <c r="CG202">
        <f t="shared" si="202"/>
        <v>0</v>
      </c>
      <c r="CH202">
        <f t="shared" si="202"/>
        <v>0</v>
      </c>
      <c r="CI202">
        <f t="shared" si="202"/>
        <v>0</v>
      </c>
      <c r="CJ202">
        <f t="shared" si="202"/>
        <v>0</v>
      </c>
      <c r="CK202">
        <f t="shared" si="202"/>
        <v>0</v>
      </c>
      <c r="CL202">
        <f t="shared" si="202"/>
        <v>0</v>
      </c>
      <c r="CM202">
        <f t="shared" si="202"/>
        <v>0</v>
      </c>
      <c r="CN202">
        <f t="shared" si="202"/>
        <v>0</v>
      </c>
      <c r="CO202">
        <f t="shared" si="202"/>
        <v>0</v>
      </c>
      <c r="CP202">
        <f t="shared" si="202"/>
        <v>0</v>
      </c>
      <c r="CQ202">
        <f t="shared" si="202"/>
        <v>0</v>
      </c>
      <c r="CR202">
        <f t="shared" si="202"/>
        <v>0</v>
      </c>
      <c r="CS202">
        <f t="shared" ref="CS202:DH202" si="203">CS53</f>
        <v>0</v>
      </c>
      <c r="CT202">
        <f t="shared" si="203"/>
        <v>0</v>
      </c>
      <c r="CU202">
        <f t="shared" si="203"/>
        <v>0</v>
      </c>
      <c r="CV202">
        <f t="shared" si="203"/>
        <v>0</v>
      </c>
      <c r="CW202">
        <f t="shared" si="203"/>
        <v>0</v>
      </c>
      <c r="CX202">
        <f t="shared" si="203"/>
        <v>0</v>
      </c>
      <c r="CY202">
        <f t="shared" si="203"/>
        <v>0</v>
      </c>
      <c r="CZ202">
        <f t="shared" si="203"/>
        <v>0</v>
      </c>
      <c r="DA202">
        <f t="shared" si="203"/>
        <v>0</v>
      </c>
      <c r="DB202">
        <f t="shared" si="203"/>
        <v>0</v>
      </c>
      <c r="DC202">
        <f t="shared" si="203"/>
        <v>0</v>
      </c>
      <c r="DD202">
        <f t="shared" si="203"/>
        <v>0</v>
      </c>
      <c r="DE202">
        <f t="shared" si="203"/>
        <v>267</v>
      </c>
      <c r="DF202" t="str">
        <f t="shared" si="203"/>
        <v>Direc. Dptal. de Educación Cochabamba</v>
      </c>
      <c r="DG202">
        <f t="shared" si="203"/>
        <v>1504800</v>
      </c>
      <c r="DH202">
        <f t="shared" si="203"/>
        <v>0</v>
      </c>
    </row>
    <row r="203" spans="1:112">
      <c r="A203">
        <f t="shared" ref="A203:AF203" si="204">A54</f>
        <v>681</v>
      </c>
      <c r="B203" t="str">
        <f t="shared" si="204"/>
        <v>Ministerio Público</v>
      </c>
      <c r="C203">
        <f t="shared" si="204"/>
        <v>0</v>
      </c>
      <c r="D203">
        <f t="shared" si="204"/>
        <v>0</v>
      </c>
      <c r="E203">
        <f t="shared" si="204"/>
        <v>0</v>
      </c>
      <c r="F203">
        <f t="shared" si="204"/>
        <v>0</v>
      </c>
      <c r="G203">
        <f t="shared" si="204"/>
        <v>0</v>
      </c>
      <c r="H203">
        <f t="shared" si="204"/>
        <v>80323.61</v>
      </c>
      <c r="I203">
        <f t="shared" si="204"/>
        <v>0</v>
      </c>
      <c r="J203">
        <f t="shared" si="204"/>
        <v>47635.06</v>
      </c>
      <c r="K203">
        <f t="shared" si="204"/>
        <v>0</v>
      </c>
      <c r="L203">
        <f t="shared" si="204"/>
        <v>47611.839999999997</v>
      </c>
      <c r="M203">
        <f t="shared" si="204"/>
        <v>0</v>
      </c>
      <c r="N203">
        <f t="shared" si="204"/>
        <v>0</v>
      </c>
      <c r="O203">
        <f t="shared" si="204"/>
        <v>0</v>
      </c>
      <c r="P203">
        <f t="shared" si="204"/>
        <v>0</v>
      </c>
      <c r="Q203">
        <f t="shared" si="204"/>
        <v>0</v>
      </c>
      <c r="R203">
        <f t="shared" si="204"/>
        <v>0</v>
      </c>
      <c r="S203">
        <f t="shared" si="204"/>
        <v>0</v>
      </c>
      <c r="T203">
        <f t="shared" si="204"/>
        <v>0</v>
      </c>
      <c r="U203">
        <f t="shared" si="204"/>
        <v>0</v>
      </c>
      <c r="V203">
        <f t="shared" si="204"/>
        <v>0</v>
      </c>
      <c r="W203">
        <f t="shared" si="204"/>
        <v>0</v>
      </c>
      <c r="X203">
        <f t="shared" si="204"/>
        <v>0</v>
      </c>
      <c r="Y203">
        <f t="shared" si="204"/>
        <v>0</v>
      </c>
      <c r="Z203">
        <f t="shared" si="204"/>
        <v>0</v>
      </c>
      <c r="AA203">
        <f t="shared" si="204"/>
        <v>0</v>
      </c>
      <c r="AB203">
        <f t="shared" si="204"/>
        <v>0</v>
      </c>
      <c r="AC203">
        <f t="shared" si="204"/>
        <v>0</v>
      </c>
      <c r="AD203">
        <f t="shared" si="204"/>
        <v>0</v>
      </c>
      <c r="AE203">
        <f t="shared" si="204"/>
        <v>0</v>
      </c>
      <c r="AF203">
        <f t="shared" si="204"/>
        <v>0</v>
      </c>
      <c r="AG203">
        <f t="shared" ref="AG203:BL203" si="205">AG54</f>
        <v>0</v>
      </c>
      <c r="AH203">
        <f t="shared" si="205"/>
        <v>0</v>
      </c>
      <c r="AI203">
        <f t="shared" si="205"/>
        <v>0</v>
      </c>
      <c r="AJ203">
        <f t="shared" si="205"/>
        <v>0</v>
      </c>
      <c r="AK203">
        <f t="shared" si="205"/>
        <v>0</v>
      </c>
      <c r="AL203">
        <f t="shared" si="205"/>
        <v>0</v>
      </c>
      <c r="AM203">
        <f t="shared" si="205"/>
        <v>0</v>
      </c>
      <c r="AN203">
        <f t="shared" si="205"/>
        <v>0</v>
      </c>
      <c r="AO203">
        <f t="shared" si="205"/>
        <v>0</v>
      </c>
      <c r="AP203">
        <f t="shared" si="205"/>
        <v>0</v>
      </c>
      <c r="AQ203">
        <f t="shared" si="205"/>
        <v>0</v>
      </c>
      <c r="AR203">
        <f t="shared" si="205"/>
        <v>0</v>
      </c>
      <c r="AS203">
        <f t="shared" si="205"/>
        <v>0</v>
      </c>
      <c r="AT203">
        <f t="shared" si="205"/>
        <v>0</v>
      </c>
      <c r="AU203">
        <f t="shared" si="205"/>
        <v>0</v>
      </c>
      <c r="AV203">
        <f t="shared" si="205"/>
        <v>0</v>
      </c>
      <c r="AW203">
        <f t="shared" si="205"/>
        <v>0</v>
      </c>
      <c r="AX203">
        <f t="shared" si="205"/>
        <v>0</v>
      </c>
      <c r="AY203">
        <f t="shared" si="205"/>
        <v>0</v>
      </c>
      <c r="AZ203">
        <f t="shared" si="205"/>
        <v>0</v>
      </c>
      <c r="BA203">
        <f t="shared" si="205"/>
        <v>0</v>
      </c>
      <c r="BB203">
        <f t="shared" si="205"/>
        <v>0</v>
      </c>
      <c r="BC203">
        <f t="shared" si="205"/>
        <v>0</v>
      </c>
      <c r="BD203">
        <f t="shared" si="205"/>
        <v>0</v>
      </c>
      <c r="BE203">
        <f t="shared" si="205"/>
        <v>0</v>
      </c>
      <c r="BF203">
        <f t="shared" si="205"/>
        <v>0</v>
      </c>
      <c r="BG203">
        <f t="shared" si="205"/>
        <v>0</v>
      </c>
      <c r="BH203">
        <f t="shared" si="205"/>
        <v>0</v>
      </c>
      <c r="BI203">
        <f t="shared" si="205"/>
        <v>0</v>
      </c>
      <c r="BJ203">
        <f t="shared" si="205"/>
        <v>0</v>
      </c>
      <c r="BK203">
        <f t="shared" si="205"/>
        <v>0</v>
      </c>
      <c r="BL203">
        <f t="shared" si="205"/>
        <v>0</v>
      </c>
      <c r="BM203">
        <f t="shared" ref="BM203:CR203" si="206">BM54</f>
        <v>0</v>
      </c>
      <c r="BN203">
        <f t="shared" si="206"/>
        <v>0</v>
      </c>
      <c r="BO203">
        <f t="shared" si="206"/>
        <v>0</v>
      </c>
      <c r="BP203">
        <f t="shared" si="206"/>
        <v>0</v>
      </c>
      <c r="BQ203">
        <f t="shared" si="206"/>
        <v>0</v>
      </c>
      <c r="BR203">
        <f t="shared" si="206"/>
        <v>0</v>
      </c>
      <c r="BS203">
        <f t="shared" si="206"/>
        <v>0</v>
      </c>
      <c r="BT203">
        <f t="shared" si="206"/>
        <v>0</v>
      </c>
      <c r="BU203">
        <f t="shared" si="206"/>
        <v>0</v>
      </c>
      <c r="BV203">
        <f t="shared" si="206"/>
        <v>0</v>
      </c>
      <c r="BW203">
        <f t="shared" si="206"/>
        <v>0</v>
      </c>
      <c r="BX203">
        <f t="shared" si="206"/>
        <v>0</v>
      </c>
      <c r="BY203">
        <f t="shared" si="206"/>
        <v>0</v>
      </c>
      <c r="BZ203">
        <f t="shared" si="206"/>
        <v>0</v>
      </c>
      <c r="CA203">
        <f t="shared" si="206"/>
        <v>0</v>
      </c>
      <c r="CB203">
        <f t="shared" si="206"/>
        <v>0</v>
      </c>
      <c r="CC203">
        <f t="shared" si="206"/>
        <v>0</v>
      </c>
      <c r="CD203">
        <f t="shared" si="206"/>
        <v>0</v>
      </c>
      <c r="CE203">
        <f t="shared" si="206"/>
        <v>0</v>
      </c>
      <c r="CF203">
        <f t="shared" si="206"/>
        <v>0</v>
      </c>
      <c r="CG203">
        <f t="shared" si="206"/>
        <v>0</v>
      </c>
      <c r="CH203">
        <f t="shared" si="206"/>
        <v>0</v>
      </c>
      <c r="CI203">
        <f t="shared" si="206"/>
        <v>0</v>
      </c>
      <c r="CJ203">
        <f t="shared" si="206"/>
        <v>0</v>
      </c>
      <c r="CK203">
        <f t="shared" si="206"/>
        <v>0</v>
      </c>
      <c r="CL203">
        <f t="shared" si="206"/>
        <v>0</v>
      </c>
      <c r="CM203">
        <f t="shared" si="206"/>
        <v>0</v>
      </c>
      <c r="CN203">
        <f t="shared" si="206"/>
        <v>0</v>
      </c>
      <c r="CO203">
        <f t="shared" si="206"/>
        <v>0</v>
      </c>
      <c r="CP203">
        <f t="shared" si="206"/>
        <v>0</v>
      </c>
      <c r="CQ203">
        <f t="shared" si="206"/>
        <v>0</v>
      </c>
      <c r="CR203">
        <f t="shared" si="206"/>
        <v>0</v>
      </c>
      <c r="CS203">
        <f t="shared" ref="CS203:DH203" si="207">CS54</f>
        <v>0</v>
      </c>
      <c r="CT203">
        <f t="shared" si="207"/>
        <v>0</v>
      </c>
      <c r="CU203">
        <f t="shared" si="207"/>
        <v>0</v>
      </c>
      <c r="CV203">
        <f t="shared" si="207"/>
        <v>0</v>
      </c>
      <c r="CW203">
        <f t="shared" si="207"/>
        <v>0</v>
      </c>
      <c r="CX203">
        <f t="shared" si="207"/>
        <v>0</v>
      </c>
      <c r="CY203">
        <f t="shared" si="207"/>
        <v>0</v>
      </c>
      <c r="CZ203">
        <f t="shared" si="207"/>
        <v>0</v>
      </c>
      <c r="DA203">
        <f t="shared" si="207"/>
        <v>0</v>
      </c>
      <c r="DB203">
        <f t="shared" si="207"/>
        <v>0</v>
      </c>
      <c r="DC203">
        <f t="shared" si="207"/>
        <v>0</v>
      </c>
      <c r="DD203">
        <f t="shared" si="207"/>
        <v>0</v>
      </c>
      <c r="DE203">
        <f t="shared" si="207"/>
        <v>292</v>
      </c>
      <c r="DF203" t="str">
        <f t="shared" si="207"/>
        <v>Vías Bolivia</v>
      </c>
      <c r="DG203">
        <f t="shared" si="207"/>
        <v>23278.5</v>
      </c>
      <c r="DH203">
        <f t="shared" si="207"/>
        <v>0</v>
      </c>
    </row>
    <row r="204" spans="1:112">
      <c r="A204">
        <f t="shared" ref="A204:AF204" si="208">A55</f>
        <v>389</v>
      </c>
      <c r="B204" t="str">
        <f t="shared" si="208"/>
        <v>Navegación Aérea y Aeropuertos Bolivianos</v>
      </c>
      <c r="C204">
        <f t="shared" si="208"/>
        <v>0</v>
      </c>
      <c r="D204">
        <f t="shared" si="208"/>
        <v>0</v>
      </c>
      <c r="E204">
        <f t="shared" si="208"/>
        <v>0</v>
      </c>
      <c r="F204">
        <f t="shared" si="208"/>
        <v>0</v>
      </c>
      <c r="G204">
        <f t="shared" si="208"/>
        <v>0</v>
      </c>
      <c r="H204">
        <f t="shared" si="208"/>
        <v>0</v>
      </c>
      <c r="I204">
        <f t="shared" si="208"/>
        <v>1382717.17</v>
      </c>
      <c r="J204">
        <f t="shared" si="208"/>
        <v>0</v>
      </c>
      <c r="K204">
        <f t="shared" si="208"/>
        <v>2040</v>
      </c>
      <c r="L204">
        <f t="shared" si="208"/>
        <v>400078.62999999995</v>
      </c>
      <c r="M204">
        <f t="shared" si="208"/>
        <v>0</v>
      </c>
      <c r="N204">
        <f t="shared" si="208"/>
        <v>0</v>
      </c>
      <c r="O204">
        <f t="shared" si="208"/>
        <v>0</v>
      </c>
      <c r="P204">
        <f t="shared" si="208"/>
        <v>0</v>
      </c>
      <c r="Q204">
        <f t="shared" si="208"/>
        <v>0</v>
      </c>
      <c r="R204">
        <f t="shared" si="208"/>
        <v>0</v>
      </c>
      <c r="S204">
        <f t="shared" si="208"/>
        <v>0</v>
      </c>
      <c r="T204">
        <f t="shared" si="208"/>
        <v>0</v>
      </c>
      <c r="U204">
        <f t="shared" si="208"/>
        <v>0</v>
      </c>
      <c r="V204">
        <f t="shared" si="208"/>
        <v>0</v>
      </c>
      <c r="W204">
        <f t="shared" si="208"/>
        <v>0</v>
      </c>
      <c r="X204">
        <f t="shared" si="208"/>
        <v>0</v>
      </c>
      <c r="Y204">
        <f t="shared" si="208"/>
        <v>0</v>
      </c>
      <c r="Z204">
        <f t="shared" si="208"/>
        <v>0</v>
      </c>
      <c r="AA204">
        <f t="shared" si="208"/>
        <v>0</v>
      </c>
      <c r="AB204">
        <f t="shared" si="208"/>
        <v>0</v>
      </c>
      <c r="AC204">
        <f t="shared" si="208"/>
        <v>0</v>
      </c>
      <c r="AD204">
        <f t="shared" si="208"/>
        <v>0</v>
      </c>
      <c r="AE204">
        <f t="shared" si="208"/>
        <v>0</v>
      </c>
      <c r="AF204">
        <f t="shared" si="208"/>
        <v>0</v>
      </c>
      <c r="AG204">
        <f t="shared" ref="AG204:BL204" si="209">AG55</f>
        <v>0</v>
      </c>
      <c r="AH204">
        <f t="shared" si="209"/>
        <v>0</v>
      </c>
      <c r="AI204">
        <f t="shared" si="209"/>
        <v>0</v>
      </c>
      <c r="AJ204">
        <f t="shared" si="209"/>
        <v>0</v>
      </c>
      <c r="AK204">
        <f t="shared" si="209"/>
        <v>0</v>
      </c>
      <c r="AL204">
        <f t="shared" si="209"/>
        <v>0</v>
      </c>
      <c r="AM204">
        <f t="shared" si="209"/>
        <v>0</v>
      </c>
      <c r="AN204">
        <f t="shared" si="209"/>
        <v>0</v>
      </c>
      <c r="AO204">
        <f t="shared" si="209"/>
        <v>0</v>
      </c>
      <c r="AP204">
        <f t="shared" si="209"/>
        <v>0</v>
      </c>
      <c r="AQ204">
        <f t="shared" si="209"/>
        <v>0</v>
      </c>
      <c r="AR204">
        <f t="shared" si="209"/>
        <v>0</v>
      </c>
      <c r="AS204">
        <f t="shared" si="209"/>
        <v>0</v>
      </c>
      <c r="AT204">
        <f t="shared" si="209"/>
        <v>0</v>
      </c>
      <c r="AU204">
        <f t="shared" si="209"/>
        <v>0</v>
      </c>
      <c r="AV204">
        <f t="shared" si="209"/>
        <v>0</v>
      </c>
      <c r="AW204">
        <f t="shared" si="209"/>
        <v>0</v>
      </c>
      <c r="AX204">
        <f t="shared" si="209"/>
        <v>0</v>
      </c>
      <c r="AY204">
        <f t="shared" si="209"/>
        <v>0</v>
      </c>
      <c r="AZ204">
        <f t="shared" si="209"/>
        <v>0</v>
      </c>
      <c r="BA204">
        <f t="shared" si="209"/>
        <v>0</v>
      </c>
      <c r="BB204">
        <f t="shared" si="209"/>
        <v>0</v>
      </c>
      <c r="BC204">
        <f t="shared" si="209"/>
        <v>0</v>
      </c>
      <c r="BD204">
        <f t="shared" si="209"/>
        <v>0</v>
      </c>
      <c r="BE204">
        <f t="shared" si="209"/>
        <v>0</v>
      </c>
      <c r="BF204">
        <f t="shared" si="209"/>
        <v>0</v>
      </c>
      <c r="BG204">
        <f t="shared" si="209"/>
        <v>0</v>
      </c>
      <c r="BH204">
        <f t="shared" si="209"/>
        <v>0</v>
      </c>
      <c r="BI204">
        <f t="shared" si="209"/>
        <v>0</v>
      </c>
      <c r="BJ204">
        <f t="shared" si="209"/>
        <v>0</v>
      </c>
      <c r="BK204">
        <f t="shared" si="209"/>
        <v>0</v>
      </c>
      <c r="BL204">
        <f t="shared" si="209"/>
        <v>0</v>
      </c>
      <c r="BM204">
        <f t="shared" ref="BM204:CR204" si="210">BM55</f>
        <v>0</v>
      </c>
      <c r="BN204">
        <f t="shared" si="210"/>
        <v>0</v>
      </c>
      <c r="BO204">
        <f t="shared" si="210"/>
        <v>0</v>
      </c>
      <c r="BP204">
        <f t="shared" si="210"/>
        <v>0</v>
      </c>
      <c r="BQ204">
        <f t="shared" si="210"/>
        <v>0</v>
      </c>
      <c r="BR204">
        <f t="shared" si="210"/>
        <v>0</v>
      </c>
      <c r="BS204">
        <f t="shared" si="210"/>
        <v>0</v>
      </c>
      <c r="BT204">
        <f t="shared" si="210"/>
        <v>0</v>
      </c>
      <c r="BU204">
        <f t="shared" si="210"/>
        <v>0</v>
      </c>
      <c r="BV204">
        <f t="shared" si="210"/>
        <v>0</v>
      </c>
      <c r="BW204">
        <f t="shared" si="210"/>
        <v>0</v>
      </c>
      <c r="BX204">
        <f t="shared" si="210"/>
        <v>0</v>
      </c>
      <c r="BY204">
        <f t="shared" si="210"/>
        <v>0</v>
      </c>
      <c r="BZ204">
        <f t="shared" si="210"/>
        <v>0</v>
      </c>
      <c r="CA204">
        <f t="shared" si="210"/>
        <v>0</v>
      </c>
      <c r="CB204">
        <f t="shared" si="210"/>
        <v>0</v>
      </c>
      <c r="CC204">
        <f t="shared" si="210"/>
        <v>0</v>
      </c>
      <c r="CD204">
        <f t="shared" si="210"/>
        <v>0</v>
      </c>
      <c r="CE204">
        <f t="shared" si="210"/>
        <v>0</v>
      </c>
      <c r="CF204">
        <f t="shared" si="210"/>
        <v>0</v>
      </c>
      <c r="CG204">
        <f t="shared" si="210"/>
        <v>0</v>
      </c>
      <c r="CH204">
        <f t="shared" si="210"/>
        <v>0</v>
      </c>
      <c r="CI204">
        <f t="shared" si="210"/>
        <v>0</v>
      </c>
      <c r="CJ204">
        <f t="shared" si="210"/>
        <v>0</v>
      </c>
      <c r="CK204">
        <f t="shared" si="210"/>
        <v>0</v>
      </c>
      <c r="CL204">
        <f t="shared" si="210"/>
        <v>0</v>
      </c>
      <c r="CM204">
        <f t="shared" si="210"/>
        <v>0</v>
      </c>
      <c r="CN204">
        <f t="shared" si="210"/>
        <v>0</v>
      </c>
      <c r="CO204">
        <f t="shared" si="210"/>
        <v>0</v>
      </c>
      <c r="CP204">
        <f t="shared" si="210"/>
        <v>0</v>
      </c>
      <c r="CQ204">
        <f t="shared" si="210"/>
        <v>0</v>
      </c>
      <c r="CR204">
        <f t="shared" si="210"/>
        <v>0</v>
      </c>
      <c r="CS204">
        <f t="shared" ref="CS204:DH204" si="211">CS55</f>
        <v>0</v>
      </c>
      <c r="CT204">
        <f t="shared" si="211"/>
        <v>0</v>
      </c>
      <c r="CU204">
        <f t="shared" si="211"/>
        <v>0</v>
      </c>
      <c r="CV204">
        <f t="shared" si="211"/>
        <v>0</v>
      </c>
      <c r="CW204">
        <f t="shared" si="211"/>
        <v>0</v>
      </c>
      <c r="CX204">
        <f t="shared" si="211"/>
        <v>0</v>
      </c>
      <c r="CY204">
        <f t="shared" si="211"/>
        <v>0</v>
      </c>
      <c r="CZ204">
        <f t="shared" si="211"/>
        <v>0</v>
      </c>
      <c r="DA204">
        <f t="shared" si="211"/>
        <v>0</v>
      </c>
      <c r="DB204">
        <f t="shared" si="211"/>
        <v>0</v>
      </c>
      <c r="DC204">
        <f t="shared" si="211"/>
        <v>0</v>
      </c>
      <c r="DD204">
        <f t="shared" si="211"/>
        <v>0</v>
      </c>
      <c r="DE204">
        <f t="shared" si="211"/>
        <v>590</v>
      </c>
      <c r="DF204" t="str">
        <f t="shared" si="211"/>
        <v>Empresa Pública "QUIPUS"</v>
      </c>
      <c r="DG204">
        <f t="shared" si="211"/>
        <v>147750</v>
      </c>
      <c r="DH204">
        <f t="shared" si="211"/>
        <v>0</v>
      </c>
    </row>
    <row r="205" spans="1:112">
      <c r="A205" t="str">
        <f t="shared" ref="A205:AF205" si="212">A56</f>
        <v>99 - 03</v>
      </c>
      <c r="B205" t="str">
        <f t="shared" si="212"/>
        <v>Dirección General de Crédito Público</v>
      </c>
      <c r="C205">
        <f t="shared" si="212"/>
        <v>80999.05</v>
      </c>
      <c r="D205">
        <f t="shared" si="212"/>
        <v>0</v>
      </c>
      <c r="E205">
        <f t="shared" si="212"/>
        <v>0</v>
      </c>
      <c r="F205">
        <f t="shared" si="212"/>
        <v>0</v>
      </c>
      <c r="G205">
        <f t="shared" si="212"/>
        <v>7635.58</v>
      </c>
      <c r="H205">
        <f t="shared" si="212"/>
        <v>4727.25</v>
      </c>
      <c r="I205">
        <f t="shared" si="212"/>
        <v>99121.93</v>
      </c>
      <c r="J205">
        <f t="shared" si="212"/>
        <v>7588047.0799999991</v>
      </c>
      <c r="K205">
        <f t="shared" si="212"/>
        <v>64917525.009999998</v>
      </c>
      <c r="L205">
        <f t="shared" si="212"/>
        <v>103728846.77999999</v>
      </c>
      <c r="M205">
        <f t="shared" si="212"/>
        <v>0</v>
      </c>
      <c r="N205">
        <f t="shared" si="212"/>
        <v>0</v>
      </c>
      <c r="O205">
        <f t="shared" si="212"/>
        <v>0</v>
      </c>
      <c r="P205">
        <f t="shared" si="212"/>
        <v>0</v>
      </c>
      <c r="Q205">
        <f t="shared" si="212"/>
        <v>0</v>
      </c>
      <c r="R205">
        <f t="shared" si="212"/>
        <v>0</v>
      </c>
      <c r="S205">
        <f t="shared" si="212"/>
        <v>0</v>
      </c>
      <c r="T205">
        <f t="shared" si="212"/>
        <v>0</v>
      </c>
      <c r="U205">
        <f t="shared" si="212"/>
        <v>0</v>
      </c>
      <c r="V205">
        <f t="shared" si="212"/>
        <v>0</v>
      </c>
      <c r="W205">
        <f t="shared" si="212"/>
        <v>0</v>
      </c>
      <c r="X205">
        <f t="shared" si="212"/>
        <v>0</v>
      </c>
      <c r="Y205">
        <f t="shared" si="212"/>
        <v>0</v>
      </c>
      <c r="Z205">
        <f t="shared" si="212"/>
        <v>0</v>
      </c>
      <c r="AA205">
        <f t="shared" si="212"/>
        <v>0</v>
      </c>
      <c r="AB205">
        <f t="shared" si="212"/>
        <v>0</v>
      </c>
      <c r="AC205">
        <f t="shared" si="212"/>
        <v>0</v>
      </c>
      <c r="AD205">
        <f t="shared" si="212"/>
        <v>0</v>
      </c>
      <c r="AE205">
        <f t="shared" si="212"/>
        <v>0</v>
      </c>
      <c r="AF205">
        <f t="shared" si="212"/>
        <v>0</v>
      </c>
      <c r="AG205">
        <f t="shared" ref="AG205:BL205" si="213">AG56</f>
        <v>0</v>
      </c>
      <c r="AH205">
        <f t="shared" si="213"/>
        <v>0</v>
      </c>
      <c r="AI205">
        <f t="shared" si="213"/>
        <v>0</v>
      </c>
      <c r="AJ205">
        <f t="shared" si="213"/>
        <v>0</v>
      </c>
      <c r="AK205">
        <f t="shared" si="213"/>
        <v>0</v>
      </c>
      <c r="AL205">
        <f t="shared" si="213"/>
        <v>0</v>
      </c>
      <c r="AM205">
        <f t="shared" si="213"/>
        <v>0</v>
      </c>
      <c r="AN205">
        <f t="shared" si="213"/>
        <v>0</v>
      </c>
      <c r="AO205">
        <f t="shared" si="213"/>
        <v>0</v>
      </c>
      <c r="AP205">
        <f t="shared" si="213"/>
        <v>0</v>
      </c>
      <c r="AQ205">
        <f t="shared" si="213"/>
        <v>0</v>
      </c>
      <c r="AR205">
        <f t="shared" si="213"/>
        <v>0</v>
      </c>
      <c r="AS205">
        <f t="shared" si="213"/>
        <v>0</v>
      </c>
      <c r="AT205">
        <f t="shared" si="213"/>
        <v>0</v>
      </c>
      <c r="AU205">
        <f t="shared" si="213"/>
        <v>0</v>
      </c>
      <c r="AV205">
        <f t="shared" si="213"/>
        <v>0</v>
      </c>
      <c r="AW205">
        <f t="shared" si="213"/>
        <v>0</v>
      </c>
      <c r="AX205">
        <f t="shared" si="213"/>
        <v>0</v>
      </c>
      <c r="AY205">
        <f t="shared" si="213"/>
        <v>0</v>
      </c>
      <c r="AZ205">
        <f t="shared" si="213"/>
        <v>0</v>
      </c>
      <c r="BA205">
        <f t="shared" si="213"/>
        <v>0</v>
      </c>
      <c r="BB205">
        <f t="shared" si="213"/>
        <v>0</v>
      </c>
      <c r="BC205">
        <f t="shared" si="213"/>
        <v>0</v>
      </c>
      <c r="BD205">
        <f t="shared" si="213"/>
        <v>0</v>
      </c>
      <c r="BE205">
        <f t="shared" si="213"/>
        <v>0</v>
      </c>
      <c r="BF205">
        <f t="shared" si="213"/>
        <v>0</v>
      </c>
      <c r="BG205">
        <f t="shared" si="213"/>
        <v>0</v>
      </c>
      <c r="BH205">
        <f t="shared" si="213"/>
        <v>0</v>
      </c>
      <c r="BI205">
        <f t="shared" si="213"/>
        <v>0</v>
      </c>
      <c r="BJ205">
        <f t="shared" si="213"/>
        <v>0</v>
      </c>
      <c r="BK205">
        <f t="shared" si="213"/>
        <v>0</v>
      </c>
      <c r="BL205">
        <f t="shared" si="213"/>
        <v>0</v>
      </c>
      <c r="BM205">
        <f t="shared" ref="BM205:CR205" si="214">BM56</f>
        <v>0</v>
      </c>
      <c r="BN205">
        <f t="shared" si="214"/>
        <v>0</v>
      </c>
      <c r="BO205">
        <f t="shared" si="214"/>
        <v>0</v>
      </c>
      <c r="BP205">
        <f t="shared" si="214"/>
        <v>0</v>
      </c>
      <c r="BQ205">
        <f t="shared" si="214"/>
        <v>0</v>
      </c>
      <c r="BR205">
        <f t="shared" si="214"/>
        <v>0</v>
      </c>
      <c r="BS205">
        <f t="shared" si="214"/>
        <v>0</v>
      </c>
      <c r="BT205">
        <f t="shared" si="214"/>
        <v>0</v>
      </c>
      <c r="BU205">
        <f t="shared" si="214"/>
        <v>0</v>
      </c>
      <c r="BV205">
        <f t="shared" si="214"/>
        <v>0</v>
      </c>
      <c r="BW205">
        <f t="shared" si="214"/>
        <v>0</v>
      </c>
      <c r="BX205">
        <f t="shared" si="214"/>
        <v>0</v>
      </c>
      <c r="BY205">
        <f t="shared" si="214"/>
        <v>0</v>
      </c>
      <c r="BZ205">
        <f t="shared" si="214"/>
        <v>0</v>
      </c>
      <c r="CA205">
        <f t="shared" si="214"/>
        <v>0</v>
      </c>
      <c r="CB205">
        <f t="shared" si="214"/>
        <v>0</v>
      </c>
      <c r="CC205">
        <f t="shared" si="214"/>
        <v>0</v>
      </c>
      <c r="CD205">
        <f t="shared" si="214"/>
        <v>0</v>
      </c>
      <c r="CE205">
        <f t="shared" si="214"/>
        <v>0</v>
      </c>
      <c r="CF205">
        <f t="shared" si="214"/>
        <v>0</v>
      </c>
      <c r="CG205">
        <f t="shared" si="214"/>
        <v>0</v>
      </c>
      <c r="CH205">
        <f t="shared" si="214"/>
        <v>0</v>
      </c>
      <c r="CI205">
        <f t="shared" si="214"/>
        <v>0</v>
      </c>
      <c r="CJ205">
        <f t="shared" si="214"/>
        <v>0</v>
      </c>
      <c r="CK205">
        <f t="shared" si="214"/>
        <v>0</v>
      </c>
      <c r="CL205">
        <f t="shared" si="214"/>
        <v>0</v>
      </c>
      <c r="CM205">
        <f t="shared" si="214"/>
        <v>0</v>
      </c>
      <c r="CN205">
        <f t="shared" si="214"/>
        <v>0</v>
      </c>
      <c r="CO205">
        <f t="shared" si="214"/>
        <v>0</v>
      </c>
      <c r="CP205">
        <f t="shared" si="214"/>
        <v>0</v>
      </c>
      <c r="CQ205">
        <f t="shared" si="214"/>
        <v>0</v>
      </c>
      <c r="CR205">
        <f t="shared" si="214"/>
        <v>0</v>
      </c>
      <c r="CS205">
        <f t="shared" ref="CS205:DH205" si="215">CS56</f>
        <v>0</v>
      </c>
      <c r="CT205">
        <f t="shared" si="215"/>
        <v>0</v>
      </c>
      <c r="CU205">
        <f t="shared" si="215"/>
        <v>0</v>
      </c>
      <c r="CV205">
        <f t="shared" si="215"/>
        <v>0</v>
      </c>
      <c r="CW205">
        <f t="shared" si="215"/>
        <v>0</v>
      </c>
      <c r="CX205">
        <f t="shared" si="215"/>
        <v>0</v>
      </c>
      <c r="CY205">
        <f t="shared" si="215"/>
        <v>0</v>
      </c>
      <c r="CZ205">
        <f t="shared" si="215"/>
        <v>0</v>
      </c>
      <c r="DA205">
        <f t="shared" si="215"/>
        <v>0</v>
      </c>
      <c r="DB205">
        <f t="shared" si="215"/>
        <v>0</v>
      </c>
      <c r="DC205">
        <f t="shared" si="215"/>
        <v>0</v>
      </c>
      <c r="DD205">
        <f t="shared" si="215"/>
        <v>0</v>
      </c>
      <c r="DE205">
        <f t="shared" si="215"/>
        <v>580</v>
      </c>
      <c r="DF205" t="str">
        <f t="shared" si="215"/>
        <v>Depósitos Aduaneros Bolivianos</v>
      </c>
      <c r="DG205">
        <f t="shared" si="215"/>
        <v>755073.55000000028</v>
      </c>
      <c r="DH205">
        <f t="shared" si="215"/>
        <v>0</v>
      </c>
    </row>
    <row r="206" spans="1:112">
      <c r="A206">
        <f t="shared" ref="A206:AF206" si="216">A57</f>
        <v>253</v>
      </c>
      <c r="B206" t="str">
        <f t="shared" si="216"/>
        <v>Entidad Ejecutora de Medio Ambiente y Agua</v>
      </c>
      <c r="C206">
        <f t="shared" si="216"/>
        <v>0</v>
      </c>
      <c r="D206">
        <f t="shared" si="216"/>
        <v>0</v>
      </c>
      <c r="E206">
        <f t="shared" si="216"/>
        <v>0</v>
      </c>
      <c r="F206">
        <f t="shared" si="216"/>
        <v>0</v>
      </c>
      <c r="G206">
        <f t="shared" si="216"/>
        <v>0</v>
      </c>
      <c r="H206">
        <f t="shared" si="216"/>
        <v>11131.11</v>
      </c>
      <c r="I206">
        <f t="shared" si="216"/>
        <v>0</v>
      </c>
      <c r="J206">
        <f t="shared" si="216"/>
        <v>0</v>
      </c>
      <c r="K206">
        <f t="shared" si="216"/>
        <v>0</v>
      </c>
      <c r="L206">
        <f t="shared" si="216"/>
        <v>5895364</v>
      </c>
      <c r="M206">
        <f t="shared" si="216"/>
        <v>0</v>
      </c>
      <c r="N206">
        <f t="shared" si="216"/>
        <v>0</v>
      </c>
      <c r="O206">
        <f t="shared" si="216"/>
        <v>0</v>
      </c>
      <c r="P206">
        <f t="shared" si="216"/>
        <v>0</v>
      </c>
      <c r="Q206">
        <f t="shared" si="216"/>
        <v>0</v>
      </c>
      <c r="R206">
        <f t="shared" si="216"/>
        <v>0</v>
      </c>
      <c r="S206">
        <f t="shared" si="216"/>
        <v>0</v>
      </c>
      <c r="T206">
        <f t="shared" si="216"/>
        <v>0</v>
      </c>
      <c r="U206">
        <f t="shared" si="216"/>
        <v>0</v>
      </c>
      <c r="V206">
        <f t="shared" si="216"/>
        <v>0</v>
      </c>
      <c r="W206">
        <f t="shared" si="216"/>
        <v>0</v>
      </c>
      <c r="X206">
        <f t="shared" si="216"/>
        <v>0</v>
      </c>
      <c r="Y206">
        <f t="shared" si="216"/>
        <v>0</v>
      </c>
      <c r="Z206">
        <f t="shared" si="216"/>
        <v>0</v>
      </c>
      <c r="AA206">
        <f t="shared" si="216"/>
        <v>0</v>
      </c>
      <c r="AB206">
        <f t="shared" si="216"/>
        <v>0</v>
      </c>
      <c r="AC206">
        <f t="shared" si="216"/>
        <v>0</v>
      </c>
      <c r="AD206">
        <f t="shared" si="216"/>
        <v>0</v>
      </c>
      <c r="AE206">
        <f t="shared" si="216"/>
        <v>0</v>
      </c>
      <c r="AF206">
        <f t="shared" si="216"/>
        <v>0</v>
      </c>
      <c r="AG206">
        <f t="shared" ref="AG206:BL206" si="217">AG57</f>
        <v>0</v>
      </c>
      <c r="AH206">
        <f t="shared" si="217"/>
        <v>0</v>
      </c>
      <c r="AI206">
        <f t="shared" si="217"/>
        <v>0</v>
      </c>
      <c r="AJ206">
        <f t="shared" si="217"/>
        <v>0</v>
      </c>
      <c r="AK206">
        <f t="shared" si="217"/>
        <v>0</v>
      </c>
      <c r="AL206">
        <f t="shared" si="217"/>
        <v>0</v>
      </c>
      <c r="AM206">
        <f t="shared" si="217"/>
        <v>0</v>
      </c>
      <c r="AN206">
        <f t="shared" si="217"/>
        <v>0</v>
      </c>
      <c r="AO206">
        <f t="shared" si="217"/>
        <v>0</v>
      </c>
      <c r="AP206">
        <f t="shared" si="217"/>
        <v>0</v>
      </c>
      <c r="AQ206">
        <f t="shared" si="217"/>
        <v>0</v>
      </c>
      <c r="AR206">
        <f t="shared" si="217"/>
        <v>0</v>
      </c>
      <c r="AS206">
        <f t="shared" si="217"/>
        <v>0</v>
      </c>
      <c r="AT206">
        <f t="shared" si="217"/>
        <v>0</v>
      </c>
      <c r="AU206">
        <f t="shared" si="217"/>
        <v>0</v>
      </c>
      <c r="AV206">
        <f t="shared" si="217"/>
        <v>0</v>
      </c>
      <c r="AW206">
        <f t="shared" si="217"/>
        <v>0</v>
      </c>
      <c r="AX206">
        <f t="shared" si="217"/>
        <v>0</v>
      </c>
      <c r="AY206">
        <f t="shared" si="217"/>
        <v>0</v>
      </c>
      <c r="AZ206">
        <f t="shared" si="217"/>
        <v>0</v>
      </c>
      <c r="BA206">
        <f t="shared" si="217"/>
        <v>0</v>
      </c>
      <c r="BB206">
        <f t="shared" si="217"/>
        <v>0</v>
      </c>
      <c r="BC206">
        <f t="shared" si="217"/>
        <v>0</v>
      </c>
      <c r="BD206">
        <f t="shared" si="217"/>
        <v>0</v>
      </c>
      <c r="BE206">
        <f t="shared" si="217"/>
        <v>0</v>
      </c>
      <c r="BF206">
        <f t="shared" si="217"/>
        <v>0</v>
      </c>
      <c r="BG206">
        <f t="shared" si="217"/>
        <v>0</v>
      </c>
      <c r="BH206">
        <f t="shared" si="217"/>
        <v>0</v>
      </c>
      <c r="BI206">
        <f t="shared" si="217"/>
        <v>0</v>
      </c>
      <c r="BJ206">
        <f t="shared" si="217"/>
        <v>0</v>
      </c>
      <c r="BK206">
        <f t="shared" si="217"/>
        <v>0</v>
      </c>
      <c r="BL206">
        <f t="shared" si="217"/>
        <v>0</v>
      </c>
      <c r="BM206">
        <f t="shared" ref="BM206:CR206" si="218">BM57</f>
        <v>0</v>
      </c>
      <c r="BN206">
        <f t="shared" si="218"/>
        <v>0</v>
      </c>
      <c r="BO206">
        <f t="shared" si="218"/>
        <v>0</v>
      </c>
      <c r="BP206">
        <f t="shared" si="218"/>
        <v>0</v>
      </c>
      <c r="BQ206">
        <f t="shared" si="218"/>
        <v>0</v>
      </c>
      <c r="BR206">
        <f t="shared" si="218"/>
        <v>0</v>
      </c>
      <c r="BS206">
        <f t="shared" si="218"/>
        <v>0</v>
      </c>
      <c r="BT206">
        <f t="shared" si="218"/>
        <v>0</v>
      </c>
      <c r="BU206">
        <f t="shared" si="218"/>
        <v>0</v>
      </c>
      <c r="BV206">
        <f t="shared" si="218"/>
        <v>0</v>
      </c>
      <c r="BW206">
        <f t="shared" si="218"/>
        <v>0</v>
      </c>
      <c r="BX206">
        <f t="shared" si="218"/>
        <v>0</v>
      </c>
      <c r="BY206">
        <f t="shared" si="218"/>
        <v>0</v>
      </c>
      <c r="BZ206">
        <f t="shared" si="218"/>
        <v>0</v>
      </c>
      <c r="CA206">
        <f t="shared" si="218"/>
        <v>0</v>
      </c>
      <c r="CB206">
        <f t="shared" si="218"/>
        <v>0</v>
      </c>
      <c r="CC206">
        <f t="shared" si="218"/>
        <v>0</v>
      </c>
      <c r="CD206">
        <f t="shared" si="218"/>
        <v>0</v>
      </c>
      <c r="CE206">
        <f t="shared" si="218"/>
        <v>0</v>
      </c>
      <c r="CF206">
        <f t="shared" si="218"/>
        <v>0</v>
      </c>
      <c r="CG206">
        <f t="shared" si="218"/>
        <v>0</v>
      </c>
      <c r="CH206">
        <f t="shared" si="218"/>
        <v>0</v>
      </c>
      <c r="CI206">
        <f t="shared" si="218"/>
        <v>0</v>
      </c>
      <c r="CJ206">
        <f t="shared" si="218"/>
        <v>0</v>
      </c>
      <c r="CK206">
        <f t="shared" si="218"/>
        <v>0</v>
      </c>
      <c r="CL206">
        <f t="shared" si="218"/>
        <v>0</v>
      </c>
      <c r="CM206">
        <f t="shared" si="218"/>
        <v>0</v>
      </c>
      <c r="CN206">
        <f t="shared" si="218"/>
        <v>0</v>
      </c>
      <c r="CO206">
        <f t="shared" si="218"/>
        <v>0</v>
      </c>
      <c r="CP206">
        <f t="shared" si="218"/>
        <v>0</v>
      </c>
      <c r="CQ206">
        <f t="shared" si="218"/>
        <v>0</v>
      </c>
      <c r="CR206">
        <f t="shared" si="218"/>
        <v>0</v>
      </c>
      <c r="CS206">
        <f t="shared" ref="CS206:DH206" si="219">CS57</f>
        <v>0</v>
      </c>
      <c r="CT206">
        <f t="shared" si="219"/>
        <v>0</v>
      </c>
      <c r="CU206">
        <f t="shared" si="219"/>
        <v>0</v>
      </c>
      <c r="CV206">
        <f t="shared" si="219"/>
        <v>0</v>
      </c>
      <c r="CW206">
        <f t="shared" si="219"/>
        <v>0</v>
      </c>
      <c r="CX206">
        <f t="shared" si="219"/>
        <v>0</v>
      </c>
      <c r="CY206">
        <f t="shared" si="219"/>
        <v>0</v>
      </c>
      <c r="CZ206">
        <f t="shared" si="219"/>
        <v>0</v>
      </c>
      <c r="DA206">
        <f t="shared" si="219"/>
        <v>0</v>
      </c>
      <c r="DB206">
        <f t="shared" si="219"/>
        <v>0</v>
      </c>
      <c r="DC206">
        <f t="shared" si="219"/>
        <v>0</v>
      </c>
      <c r="DD206">
        <f t="shared" si="219"/>
        <v>0</v>
      </c>
      <c r="DE206">
        <f t="shared" si="219"/>
        <v>601</v>
      </c>
      <c r="DF206" t="str">
        <f t="shared" si="219"/>
        <v>Empresa Boliviana de Producción Agropecuaria</v>
      </c>
      <c r="DG206">
        <f t="shared" si="219"/>
        <v>1148181.3700000001</v>
      </c>
      <c r="DH206">
        <f t="shared" si="219"/>
        <v>0</v>
      </c>
    </row>
    <row r="207" spans="1:112">
      <c r="A207">
        <f t="shared" ref="A207:AF207" si="220">A58</f>
        <v>423</v>
      </c>
      <c r="B207" t="str">
        <f t="shared" si="220"/>
        <v>Caja de Salud del Servicio Nal. de Caminos y Ramas Anexas</v>
      </c>
      <c r="C207">
        <f t="shared" si="220"/>
        <v>0</v>
      </c>
      <c r="D207">
        <f t="shared" si="220"/>
        <v>8630.4</v>
      </c>
      <c r="E207">
        <f t="shared" si="220"/>
        <v>0</v>
      </c>
      <c r="F207">
        <f t="shared" si="220"/>
        <v>8919.5299999999988</v>
      </c>
      <c r="G207">
        <f t="shared" si="220"/>
        <v>0</v>
      </c>
      <c r="H207">
        <f t="shared" si="220"/>
        <v>8630.4</v>
      </c>
      <c r="I207">
        <f t="shared" si="220"/>
        <v>0</v>
      </c>
      <c r="J207">
        <f t="shared" si="220"/>
        <v>7238.4</v>
      </c>
      <c r="K207">
        <f t="shared" si="220"/>
        <v>0</v>
      </c>
      <c r="L207">
        <f t="shared" si="220"/>
        <v>7238.4</v>
      </c>
      <c r="M207">
        <f t="shared" si="220"/>
        <v>0</v>
      </c>
      <c r="N207">
        <f t="shared" si="220"/>
        <v>0</v>
      </c>
      <c r="O207">
        <f t="shared" si="220"/>
        <v>0</v>
      </c>
      <c r="P207">
        <f t="shared" si="220"/>
        <v>0</v>
      </c>
      <c r="Q207">
        <f t="shared" si="220"/>
        <v>0</v>
      </c>
      <c r="R207">
        <f t="shared" si="220"/>
        <v>0</v>
      </c>
      <c r="S207">
        <f t="shared" si="220"/>
        <v>0</v>
      </c>
      <c r="T207">
        <f t="shared" si="220"/>
        <v>0</v>
      </c>
      <c r="U207">
        <f t="shared" si="220"/>
        <v>0</v>
      </c>
      <c r="V207">
        <f t="shared" si="220"/>
        <v>0</v>
      </c>
      <c r="W207">
        <f t="shared" si="220"/>
        <v>0</v>
      </c>
      <c r="X207">
        <f t="shared" si="220"/>
        <v>0</v>
      </c>
      <c r="Y207">
        <f t="shared" si="220"/>
        <v>0</v>
      </c>
      <c r="Z207">
        <f t="shared" si="220"/>
        <v>0</v>
      </c>
      <c r="AA207">
        <f t="shared" si="220"/>
        <v>0</v>
      </c>
      <c r="AB207">
        <f t="shared" si="220"/>
        <v>0</v>
      </c>
      <c r="AC207">
        <f t="shared" si="220"/>
        <v>0</v>
      </c>
      <c r="AD207">
        <f t="shared" si="220"/>
        <v>0</v>
      </c>
      <c r="AE207">
        <f t="shared" si="220"/>
        <v>0</v>
      </c>
      <c r="AF207">
        <f t="shared" si="220"/>
        <v>0</v>
      </c>
      <c r="AG207">
        <f t="shared" ref="AG207:BL207" si="221">AG58</f>
        <v>0</v>
      </c>
      <c r="AH207">
        <f t="shared" si="221"/>
        <v>0</v>
      </c>
      <c r="AI207">
        <f t="shared" si="221"/>
        <v>0</v>
      </c>
      <c r="AJ207">
        <f t="shared" si="221"/>
        <v>0</v>
      </c>
      <c r="AK207">
        <f t="shared" si="221"/>
        <v>0</v>
      </c>
      <c r="AL207">
        <f t="shared" si="221"/>
        <v>0</v>
      </c>
      <c r="AM207">
        <f t="shared" si="221"/>
        <v>0</v>
      </c>
      <c r="AN207">
        <f t="shared" si="221"/>
        <v>0</v>
      </c>
      <c r="AO207">
        <f t="shared" si="221"/>
        <v>0</v>
      </c>
      <c r="AP207">
        <f t="shared" si="221"/>
        <v>0</v>
      </c>
      <c r="AQ207">
        <f t="shared" si="221"/>
        <v>0</v>
      </c>
      <c r="AR207">
        <f t="shared" si="221"/>
        <v>0</v>
      </c>
      <c r="AS207">
        <f t="shared" si="221"/>
        <v>0</v>
      </c>
      <c r="AT207">
        <f t="shared" si="221"/>
        <v>0</v>
      </c>
      <c r="AU207">
        <f t="shared" si="221"/>
        <v>0</v>
      </c>
      <c r="AV207">
        <f t="shared" si="221"/>
        <v>0</v>
      </c>
      <c r="AW207">
        <f t="shared" si="221"/>
        <v>0</v>
      </c>
      <c r="AX207">
        <f t="shared" si="221"/>
        <v>0</v>
      </c>
      <c r="AY207">
        <f t="shared" si="221"/>
        <v>0</v>
      </c>
      <c r="AZ207">
        <f t="shared" si="221"/>
        <v>0</v>
      </c>
      <c r="BA207">
        <f t="shared" si="221"/>
        <v>0</v>
      </c>
      <c r="BB207">
        <f t="shared" si="221"/>
        <v>0</v>
      </c>
      <c r="BC207">
        <f t="shared" si="221"/>
        <v>0</v>
      </c>
      <c r="BD207">
        <f t="shared" si="221"/>
        <v>0</v>
      </c>
      <c r="BE207">
        <f t="shared" si="221"/>
        <v>0</v>
      </c>
      <c r="BF207">
        <f t="shared" si="221"/>
        <v>0</v>
      </c>
      <c r="BG207">
        <f t="shared" si="221"/>
        <v>0</v>
      </c>
      <c r="BH207">
        <f t="shared" si="221"/>
        <v>0</v>
      </c>
      <c r="BI207">
        <f t="shared" si="221"/>
        <v>0</v>
      </c>
      <c r="BJ207">
        <f t="shared" si="221"/>
        <v>0</v>
      </c>
      <c r="BK207">
        <f t="shared" si="221"/>
        <v>0</v>
      </c>
      <c r="BL207">
        <f t="shared" si="221"/>
        <v>0</v>
      </c>
      <c r="BM207">
        <f t="shared" ref="BM207:CR207" si="222">BM58</f>
        <v>0</v>
      </c>
      <c r="BN207">
        <f t="shared" si="222"/>
        <v>0</v>
      </c>
      <c r="BO207">
        <f t="shared" si="222"/>
        <v>0</v>
      </c>
      <c r="BP207">
        <f t="shared" si="222"/>
        <v>0</v>
      </c>
      <c r="BQ207">
        <f t="shared" si="222"/>
        <v>0</v>
      </c>
      <c r="BR207">
        <f t="shared" si="222"/>
        <v>0</v>
      </c>
      <c r="BS207">
        <f t="shared" si="222"/>
        <v>0</v>
      </c>
      <c r="BT207">
        <f t="shared" si="222"/>
        <v>0</v>
      </c>
      <c r="BU207">
        <f t="shared" si="222"/>
        <v>0</v>
      </c>
      <c r="BV207">
        <f t="shared" si="222"/>
        <v>0</v>
      </c>
      <c r="BW207">
        <f t="shared" si="222"/>
        <v>0</v>
      </c>
      <c r="BX207">
        <f t="shared" si="222"/>
        <v>0</v>
      </c>
      <c r="BY207">
        <f t="shared" si="222"/>
        <v>0</v>
      </c>
      <c r="BZ207">
        <f t="shared" si="222"/>
        <v>0</v>
      </c>
      <c r="CA207">
        <f t="shared" si="222"/>
        <v>0</v>
      </c>
      <c r="CB207">
        <f t="shared" si="222"/>
        <v>0</v>
      </c>
      <c r="CC207">
        <f t="shared" si="222"/>
        <v>0</v>
      </c>
      <c r="CD207">
        <f t="shared" si="222"/>
        <v>0</v>
      </c>
      <c r="CE207">
        <f t="shared" si="222"/>
        <v>0</v>
      </c>
      <c r="CF207">
        <f t="shared" si="222"/>
        <v>0</v>
      </c>
      <c r="CG207">
        <f t="shared" si="222"/>
        <v>0</v>
      </c>
      <c r="CH207">
        <f t="shared" si="222"/>
        <v>0</v>
      </c>
      <c r="CI207">
        <f t="shared" si="222"/>
        <v>0</v>
      </c>
      <c r="CJ207">
        <f t="shared" si="222"/>
        <v>0</v>
      </c>
      <c r="CK207">
        <f t="shared" si="222"/>
        <v>0</v>
      </c>
      <c r="CL207">
        <f t="shared" si="222"/>
        <v>0</v>
      </c>
      <c r="CM207">
        <f t="shared" si="222"/>
        <v>0</v>
      </c>
      <c r="CN207">
        <f t="shared" si="222"/>
        <v>0</v>
      </c>
      <c r="CO207">
        <f t="shared" si="222"/>
        <v>0</v>
      </c>
      <c r="CP207">
        <f t="shared" si="222"/>
        <v>0</v>
      </c>
      <c r="CQ207">
        <f t="shared" si="222"/>
        <v>0</v>
      </c>
      <c r="CR207">
        <f t="shared" si="222"/>
        <v>0</v>
      </c>
      <c r="CS207">
        <f t="shared" ref="CS207:DH207" si="223">CS58</f>
        <v>0</v>
      </c>
      <c r="CT207">
        <f t="shared" si="223"/>
        <v>0</v>
      </c>
      <c r="CU207">
        <f t="shared" si="223"/>
        <v>0</v>
      </c>
      <c r="CV207">
        <f t="shared" si="223"/>
        <v>0</v>
      </c>
      <c r="CW207">
        <f t="shared" si="223"/>
        <v>0</v>
      </c>
      <c r="CX207">
        <f t="shared" si="223"/>
        <v>0</v>
      </c>
      <c r="CY207">
        <f t="shared" si="223"/>
        <v>0</v>
      </c>
      <c r="CZ207">
        <f t="shared" si="223"/>
        <v>0</v>
      </c>
      <c r="DA207">
        <f t="shared" si="223"/>
        <v>0</v>
      </c>
      <c r="DB207">
        <f t="shared" si="223"/>
        <v>0</v>
      </c>
      <c r="DC207">
        <f t="shared" si="223"/>
        <v>0</v>
      </c>
      <c r="DD207">
        <f t="shared" si="223"/>
        <v>0</v>
      </c>
      <c r="DE207">
        <f t="shared" si="223"/>
        <v>270</v>
      </c>
      <c r="DF207" t="str">
        <f t="shared" si="223"/>
        <v>Direc. Dptal. de Educación Tarija</v>
      </c>
      <c r="DG207">
        <f t="shared" si="223"/>
        <v>136618</v>
      </c>
      <c r="DH207">
        <f t="shared" si="223"/>
        <v>0</v>
      </c>
    </row>
    <row r="208" spans="1:112">
      <c r="A208">
        <f t="shared" ref="A208:AF208" si="224">A59</f>
        <v>266</v>
      </c>
      <c r="B208" t="str">
        <f t="shared" si="224"/>
        <v>Direc. Dptal. de Educación La Paz</v>
      </c>
      <c r="C208">
        <f t="shared" si="224"/>
        <v>0</v>
      </c>
      <c r="D208">
        <f t="shared" si="224"/>
        <v>0</v>
      </c>
      <c r="E208">
        <f t="shared" si="224"/>
        <v>0</v>
      </c>
      <c r="F208">
        <f t="shared" si="224"/>
        <v>0</v>
      </c>
      <c r="G208">
        <f t="shared" si="224"/>
        <v>0</v>
      </c>
      <c r="H208">
        <f t="shared" si="224"/>
        <v>4375219.99</v>
      </c>
      <c r="I208">
        <f t="shared" si="224"/>
        <v>0</v>
      </c>
      <c r="J208">
        <f t="shared" si="224"/>
        <v>690253.33</v>
      </c>
      <c r="K208">
        <f t="shared" si="224"/>
        <v>0</v>
      </c>
      <c r="L208">
        <f t="shared" si="224"/>
        <v>828939.93</v>
      </c>
      <c r="M208">
        <f t="shared" si="224"/>
        <v>0</v>
      </c>
      <c r="N208">
        <f t="shared" si="224"/>
        <v>0</v>
      </c>
      <c r="O208">
        <f t="shared" si="224"/>
        <v>0</v>
      </c>
      <c r="P208">
        <f t="shared" si="224"/>
        <v>0</v>
      </c>
      <c r="Q208">
        <f t="shared" si="224"/>
        <v>0</v>
      </c>
      <c r="R208">
        <f t="shared" si="224"/>
        <v>0</v>
      </c>
      <c r="S208">
        <f t="shared" si="224"/>
        <v>0</v>
      </c>
      <c r="T208">
        <f t="shared" si="224"/>
        <v>0</v>
      </c>
      <c r="U208">
        <f t="shared" si="224"/>
        <v>0</v>
      </c>
      <c r="V208">
        <f t="shared" si="224"/>
        <v>0</v>
      </c>
      <c r="W208">
        <f t="shared" si="224"/>
        <v>0</v>
      </c>
      <c r="X208">
        <f t="shared" si="224"/>
        <v>0</v>
      </c>
      <c r="Y208">
        <f t="shared" si="224"/>
        <v>0</v>
      </c>
      <c r="Z208">
        <f t="shared" si="224"/>
        <v>0</v>
      </c>
      <c r="AA208">
        <f t="shared" si="224"/>
        <v>0</v>
      </c>
      <c r="AB208">
        <f t="shared" si="224"/>
        <v>0</v>
      </c>
      <c r="AC208">
        <f t="shared" si="224"/>
        <v>0</v>
      </c>
      <c r="AD208">
        <f t="shared" si="224"/>
        <v>0</v>
      </c>
      <c r="AE208">
        <f t="shared" si="224"/>
        <v>0</v>
      </c>
      <c r="AF208">
        <f t="shared" si="224"/>
        <v>0</v>
      </c>
      <c r="AG208">
        <f t="shared" ref="AG208:BL208" si="225">AG59</f>
        <v>0</v>
      </c>
      <c r="AH208">
        <f t="shared" si="225"/>
        <v>0</v>
      </c>
      <c r="AI208">
        <f t="shared" si="225"/>
        <v>0</v>
      </c>
      <c r="AJ208">
        <f t="shared" si="225"/>
        <v>0</v>
      </c>
      <c r="AK208">
        <f t="shared" si="225"/>
        <v>0</v>
      </c>
      <c r="AL208">
        <f t="shared" si="225"/>
        <v>0</v>
      </c>
      <c r="AM208">
        <f t="shared" si="225"/>
        <v>0</v>
      </c>
      <c r="AN208">
        <f t="shared" si="225"/>
        <v>0</v>
      </c>
      <c r="AO208">
        <f t="shared" si="225"/>
        <v>0</v>
      </c>
      <c r="AP208">
        <f t="shared" si="225"/>
        <v>0</v>
      </c>
      <c r="AQ208">
        <f t="shared" si="225"/>
        <v>0</v>
      </c>
      <c r="AR208">
        <f t="shared" si="225"/>
        <v>0</v>
      </c>
      <c r="AS208">
        <f t="shared" si="225"/>
        <v>0</v>
      </c>
      <c r="AT208">
        <f t="shared" si="225"/>
        <v>0</v>
      </c>
      <c r="AU208">
        <f t="shared" si="225"/>
        <v>0</v>
      </c>
      <c r="AV208">
        <f t="shared" si="225"/>
        <v>0</v>
      </c>
      <c r="AW208">
        <f t="shared" si="225"/>
        <v>0</v>
      </c>
      <c r="AX208">
        <f t="shared" si="225"/>
        <v>0</v>
      </c>
      <c r="AY208">
        <f t="shared" si="225"/>
        <v>0</v>
      </c>
      <c r="AZ208">
        <f t="shared" si="225"/>
        <v>0</v>
      </c>
      <c r="BA208">
        <f t="shared" si="225"/>
        <v>0</v>
      </c>
      <c r="BB208">
        <f t="shared" si="225"/>
        <v>0</v>
      </c>
      <c r="BC208">
        <f t="shared" si="225"/>
        <v>0</v>
      </c>
      <c r="BD208">
        <f t="shared" si="225"/>
        <v>0</v>
      </c>
      <c r="BE208">
        <f t="shared" si="225"/>
        <v>0</v>
      </c>
      <c r="BF208">
        <f t="shared" si="225"/>
        <v>0</v>
      </c>
      <c r="BG208">
        <f t="shared" si="225"/>
        <v>0</v>
      </c>
      <c r="BH208">
        <f t="shared" si="225"/>
        <v>0</v>
      </c>
      <c r="BI208">
        <f t="shared" si="225"/>
        <v>0</v>
      </c>
      <c r="BJ208">
        <f t="shared" si="225"/>
        <v>0</v>
      </c>
      <c r="BK208">
        <f t="shared" si="225"/>
        <v>0</v>
      </c>
      <c r="BL208">
        <f t="shared" si="225"/>
        <v>0</v>
      </c>
      <c r="BM208">
        <f t="shared" ref="BM208:CR208" si="226">BM59</f>
        <v>0</v>
      </c>
      <c r="BN208">
        <f t="shared" si="226"/>
        <v>0</v>
      </c>
      <c r="BO208">
        <f t="shared" si="226"/>
        <v>0</v>
      </c>
      <c r="BP208">
        <f t="shared" si="226"/>
        <v>0</v>
      </c>
      <c r="BQ208">
        <f t="shared" si="226"/>
        <v>0</v>
      </c>
      <c r="BR208">
        <f t="shared" si="226"/>
        <v>0</v>
      </c>
      <c r="BS208">
        <f t="shared" si="226"/>
        <v>0</v>
      </c>
      <c r="BT208">
        <f t="shared" si="226"/>
        <v>0</v>
      </c>
      <c r="BU208">
        <f t="shared" si="226"/>
        <v>0</v>
      </c>
      <c r="BV208">
        <f t="shared" si="226"/>
        <v>0</v>
      </c>
      <c r="BW208">
        <f t="shared" si="226"/>
        <v>0</v>
      </c>
      <c r="BX208">
        <f t="shared" si="226"/>
        <v>0</v>
      </c>
      <c r="BY208">
        <f t="shared" si="226"/>
        <v>0</v>
      </c>
      <c r="BZ208">
        <f t="shared" si="226"/>
        <v>0</v>
      </c>
      <c r="CA208">
        <f t="shared" si="226"/>
        <v>0</v>
      </c>
      <c r="CB208">
        <f t="shared" si="226"/>
        <v>0</v>
      </c>
      <c r="CC208">
        <f t="shared" si="226"/>
        <v>0</v>
      </c>
      <c r="CD208">
        <f t="shared" si="226"/>
        <v>0</v>
      </c>
      <c r="CE208">
        <f t="shared" si="226"/>
        <v>0</v>
      </c>
      <c r="CF208">
        <f t="shared" si="226"/>
        <v>0</v>
      </c>
      <c r="CG208">
        <f t="shared" si="226"/>
        <v>0</v>
      </c>
      <c r="CH208">
        <f t="shared" si="226"/>
        <v>0</v>
      </c>
      <c r="CI208">
        <f t="shared" si="226"/>
        <v>0</v>
      </c>
      <c r="CJ208">
        <f t="shared" si="226"/>
        <v>0</v>
      </c>
      <c r="CK208">
        <f t="shared" si="226"/>
        <v>0</v>
      </c>
      <c r="CL208">
        <f t="shared" si="226"/>
        <v>0</v>
      </c>
      <c r="CM208">
        <f t="shared" si="226"/>
        <v>0</v>
      </c>
      <c r="CN208">
        <f t="shared" si="226"/>
        <v>0</v>
      </c>
      <c r="CO208">
        <f t="shared" si="226"/>
        <v>0</v>
      </c>
      <c r="CP208">
        <f t="shared" si="226"/>
        <v>0</v>
      </c>
      <c r="CQ208">
        <f t="shared" si="226"/>
        <v>0</v>
      </c>
      <c r="CR208">
        <f t="shared" si="226"/>
        <v>0</v>
      </c>
      <c r="CS208">
        <f t="shared" ref="CS208:DH208" si="227">CS59</f>
        <v>0</v>
      </c>
      <c r="CT208">
        <f t="shared" si="227"/>
        <v>0</v>
      </c>
      <c r="CU208">
        <f t="shared" si="227"/>
        <v>0</v>
      </c>
      <c r="CV208">
        <f t="shared" si="227"/>
        <v>0</v>
      </c>
      <c r="CW208">
        <f t="shared" si="227"/>
        <v>0</v>
      </c>
      <c r="CX208">
        <f t="shared" si="227"/>
        <v>0</v>
      </c>
      <c r="CY208">
        <f t="shared" si="227"/>
        <v>0</v>
      </c>
      <c r="CZ208">
        <f t="shared" si="227"/>
        <v>0</v>
      </c>
      <c r="DA208">
        <f t="shared" si="227"/>
        <v>0</v>
      </c>
      <c r="DB208">
        <f t="shared" si="227"/>
        <v>0</v>
      </c>
      <c r="DC208">
        <f t="shared" si="227"/>
        <v>0</v>
      </c>
      <c r="DD208">
        <f t="shared" si="227"/>
        <v>0</v>
      </c>
      <c r="DE208">
        <f t="shared" si="227"/>
        <v>170</v>
      </c>
      <c r="DF208" t="str">
        <f t="shared" si="227"/>
        <v>Escuela Militar de Ingeniería</v>
      </c>
      <c r="DG208">
        <f t="shared" si="227"/>
        <v>1257665.1099999999</v>
      </c>
      <c r="DH208">
        <f t="shared" si="227"/>
        <v>0</v>
      </c>
    </row>
    <row r="209" spans="1:112">
      <c r="A209">
        <f t="shared" ref="A209:AF209" si="228">A60</f>
        <v>548</v>
      </c>
      <c r="B209" t="str">
        <f t="shared" si="228"/>
        <v>Corporación de las Fuerzas Armadas p/ el Des. Nacional</v>
      </c>
      <c r="C209">
        <f t="shared" si="228"/>
        <v>443.07</v>
      </c>
      <c r="D209">
        <f t="shared" si="228"/>
        <v>0</v>
      </c>
      <c r="E209">
        <f t="shared" si="228"/>
        <v>0</v>
      </c>
      <c r="F209">
        <f t="shared" si="228"/>
        <v>0</v>
      </c>
      <c r="G209">
        <f t="shared" si="228"/>
        <v>0</v>
      </c>
      <c r="H209">
        <f t="shared" si="228"/>
        <v>0</v>
      </c>
      <c r="I209">
        <f t="shared" si="228"/>
        <v>0</v>
      </c>
      <c r="J209">
        <f t="shared" si="228"/>
        <v>0</v>
      </c>
      <c r="K209">
        <f t="shared" si="228"/>
        <v>5409482.1799999997</v>
      </c>
      <c r="L209">
        <f t="shared" si="228"/>
        <v>318</v>
      </c>
      <c r="M209">
        <f t="shared" si="228"/>
        <v>0</v>
      </c>
      <c r="N209">
        <f t="shared" si="228"/>
        <v>0</v>
      </c>
      <c r="O209">
        <f t="shared" si="228"/>
        <v>0</v>
      </c>
      <c r="P209">
        <f t="shared" si="228"/>
        <v>0</v>
      </c>
      <c r="Q209">
        <f t="shared" si="228"/>
        <v>0</v>
      </c>
      <c r="R209">
        <f t="shared" si="228"/>
        <v>0</v>
      </c>
      <c r="S209">
        <f t="shared" si="228"/>
        <v>0</v>
      </c>
      <c r="T209">
        <f t="shared" si="228"/>
        <v>0</v>
      </c>
      <c r="U209">
        <f t="shared" si="228"/>
        <v>0</v>
      </c>
      <c r="V209">
        <f t="shared" si="228"/>
        <v>0</v>
      </c>
      <c r="W209">
        <f t="shared" si="228"/>
        <v>0</v>
      </c>
      <c r="X209">
        <f t="shared" si="228"/>
        <v>0</v>
      </c>
      <c r="Y209">
        <f t="shared" si="228"/>
        <v>0</v>
      </c>
      <c r="Z209">
        <f t="shared" si="228"/>
        <v>0</v>
      </c>
      <c r="AA209">
        <f t="shared" si="228"/>
        <v>0</v>
      </c>
      <c r="AB209">
        <f t="shared" si="228"/>
        <v>0</v>
      </c>
      <c r="AC209">
        <f t="shared" si="228"/>
        <v>0</v>
      </c>
      <c r="AD209">
        <f t="shared" si="228"/>
        <v>0</v>
      </c>
      <c r="AE209">
        <f t="shared" si="228"/>
        <v>0</v>
      </c>
      <c r="AF209">
        <f t="shared" si="228"/>
        <v>0</v>
      </c>
      <c r="AG209">
        <f t="shared" ref="AG209:BL209" si="229">AG60</f>
        <v>0</v>
      </c>
      <c r="AH209">
        <f t="shared" si="229"/>
        <v>0</v>
      </c>
      <c r="AI209">
        <f t="shared" si="229"/>
        <v>0</v>
      </c>
      <c r="AJ209">
        <f t="shared" si="229"/>
        <v>0</v>
      </c>
      <c r="AK209">
        <f t="shared" si="229"/>
        <v>0</v>
      </c>
      <c r="AL209">
        <f t="shared" si="229"/>
        <v>0</v>
      </c>
      <c r="AM209">
        <f t="shared" si="229"/>
        <v>0</v>
      </c>
      <c r="AN209">
        <f t="shared" si="229"/>
        <v>0</v>
      </c>
      <c r="AO209">
        <f t="shared" si="229"/>
        <v>0</v>
      </c>
      <c r="AP209">
        <f t="shared" si="229"/>
        <v>0</v>
      </c>
      <c r="AQ209">
        <f t="shared" si="229"/>
        <v>0</v>
      </c>
      <c r="AR209">
        <f t="shared" si="229"/>
        <v>0</v>
      </c>
      <c r="AS209">
        <f t="shared" si="229"/>
        <v>0</v>
      </c>
      <c r="AT209">
        <f t="shared" si="229"/>
        <v>0</v>
      </c>
      <c r="AU209">
        <f t="shared" si="229"/>
        <v>0</v>
      </c>
      <c r="AV209">
        <f t="shared" si="229"/>
        <v>0</v>
      </c>
      <c r="AW209">
        <f t="shared" si="229"/>
        <v>0</v>
      </c>
      <c r="AX209">
        <f t="shared" si="229"/>
        <v>0</v>
      </c>
      <c r="AY209">
        <f t="shared" si="229"/>
        <v>0</v>
      </c>
      <c r="AZ209">
        <f t="shared" si="229"/>
        <v>0</v>
      </c>
      <c r="BA209">
        <f t="shared" si="229"/>
        <v>0</v>
      </c>
      <c r="BB209">
        <f t="shared" si="229"/>
        <v>0</v>
      </c>
      <c r="BC209">
        <f t="shared" si="229"/>
        <v>0</v>
      </c>
      <c r="BD209">
        <f t="shared" si="229"/>
        <v>0</v>
      </c>
      <c r="BE209">
        <f t="shared" si="229"/>
        <v>0</v>
      </c>
      <c r="BF209">
        <f t="shared" si="229"/>
        <v>0</v>
      </c>
      <c r="BG209">
        <f t="shared" si="229"/>
        <v>0</v>
      </c>
      <c r="BH209">
        <f t="shared" si="229"/>
        <v>0</v>
      </c>
      <c r="BI209">
        <f t="shared" si="229"/>
        <v>0</v>
      </c>
      <c r="BJ209">
        <f t="shared" si="229"/>
        <v>0</v>
      </c>
      <c r="BK209">
        <f t="shared" si="229"/>
        <v>0</v>
      </c>
      <c r="BL209">
        <f t="shared" si="229"/>
        <v>0</v>
      </c>
      <c r="BM209">
        <f t="shared" ref="BM209:CR209" si="230">BM60</f>
        <v>0</v>
      </c>
      <c r="BN209">
        <f t="shared" si="230"/>
        <v>0</v>
      </c>
      <c r="BO209">
        <f t="shared" si="230"/>
        <v>0</v>
      </c>
      <c r="BP209">
        <f t="shared" si="230"/>
        <v>0</v>
      </c>
      <c r="BQ209">
        <f t="shared" si="230"/>
        <v>0</v>
      </c>
      <c r="BR209">
        <f t="shared" si="230"/>
        <v>0</v>
      </c>
      <c r="BS209">
        <f t="shared" si="230"/>
        <v>0</v>
      </c>
      <c r="BT209">
        <f t="shared" si="230"/>
        <v>0</v>
      </c>
      <c r="BU209">
        <f t="shared" si="230"/>
        <v>0</v>
      </c>
      <c r="BV209">
        <f t="shared" si="230"/>
        <v>0</v>
      </c>
      <c r="BW209">
        <f t="shared" si="230"/>
        <v>0</v>
      </c>
      <c r="BX209">
        <f t="shared" si="230"/>
        <v>0</v>
      </c>
      <c r="BY209">
        <f t="shared" si="230"/>
        <v>0</v>
      </c>
      <c r="BZ209">
        <f t="shared" si="230"/>
        <v>0</v>
      </c>
      <c r="CA209">
        <f t="shared" si="230"/>
        <v>0</v>
      </c>
      <c r="CB209">
        <f t="shared" si="230"/>
        <v>0</v>
      </c>
      <c r="CC209">
        <f t="shared" si="230"/>
        <v>0</v>
      </c>
      <c r="CD209">
        <f t="shared" si="230"/>
        <v>0</v>
      </c>
      <c r="CE209">
        <f t="shared" si="230"/>
        <v>0</v>
      </c>
      <c r="CF209">
        <f t="shared" si="230"/>
        <v>0</v>
      </c>
      <c r="CG209">
        <f t="shared" si="230"/>
        <v>0</v>
      </c>
      <c r="CH209">
        <f t="shared" si="230"/>
        <v>0</v>
      </c>
      <c r="CI209">
        <f t="shared" si="230"/>
        <v>0</v>
      </c>
      <c r="CJ209">
        <f t="shared" si="230"/>
        <v>0</v>
      </c>
      <c r="CK209">
        <f t="shared" si="230"/>
        <v>0</v>
      </c>
      <c r="CL209">
        <f t="shared" si="230"/>
        <v>0</v>
      </c>
      <c r="CM209">
        <f t="shared" si="230"/>
        <v>0</v>
      </c>
      <c r="CN209">
        <f t="shared" si="230"/>
        <v>0</v>
      </c>
      <c r="CO209">
        <f t="shared" si="230"/>
        <v>0</v>
      </c>
      <c r="CP209">
        <f t="shared" si="230"/>
        <v>0</v>
      </c>
      <c r="CQ209">
        <f t="shared" si="230"/>
        <v>0</v>
      </c>
      <c r="CR209">
        <f t="shared" si="230"/>
        <v>0</v>
      </c>
      <c r="CS209">
        <f t="shared" ref="CS209:DH209" si="231">CS60</f>
        <v>0</v>
      </c>
      <c r="CT209">
        <f t="shared" si="231"/>
        <v>0</v>
      </c>
      <c r="CU209">
        <f t="shared" si="231"/>
        <v>0</v>
      </c>
      <c r="CV209">
        <f t="shared" si="231"/>
        <v>0</v>
      </c>
      <c r="CW209">
        <f t="shared" si="231"/>
        <v>0</v>
      </c>
      <c r="CX209">
        <f t="shared" si="231"/>
        <v>0</v>
      </c>
      <c r="CY209">
        <f t="shared" si="231"/>
        <v>0</v>
      </c>
      <c r="CZ209">
        <f t="shared" si="231"/>
        <v>0</v>
      </c>
      <c r="DA209">
        <f t="shared" si="231"/>
        <v>0</v>
      </c>
      <c r="DB209">
        <f t="shared" si="231"/>
        <v>0</v>
      </c>
      <c r="DC209">
        <f t="shared" si="231"/>
        <v>0</v>
      </c>
      <c r="DD209">
        <f t="shared" si="231"/>
        <v>0</v>
      </c>
      <c r="DE209">
        <f t="shared" si="231"/>
        <v>862</v>
      </c>
      <c r="DF209" t="str">
        <f t="shared" si="231"/>
        <v>Fondo Nacional de Desarrollo Regional</v>
      </c>
      <c r="DG209">
        <f t="shared" si="231"/>
        <v>7298826.54</v>
      </c>
      <c r="DH209">
        <f t="shared" si="231"/>
        <v>0</v>
      </c>
    </row>
    <row r="210" spans="1:112">
      <c r="A210">
        <f t="shared" ref="A210:AF210" si="232">A61</f>
        <v>213</v>
      </c>
      <c r="B210" t="str">
        <f t="shared" si="232"/>
        <v>Servicio Nacional de Meteorología e Hidrología</v>
      </c>
      <c r="C210">
        <f t="shared" si="232"/>
        <v>0</v>
      </c>
      <c r="D210">
        <f t="shared" si="232"/>
        <v>0</v>
      </c>
      <c r="E210">
        <f t="shared" si="232"/>
        <v>0</v>
      </c>
      <c r="F210">
        <f t="shared" si="232"/>
        <v>0</v>
      </c>
      <c r="G210">
        <f t="shared" si="232"/>
        <v>0</v>
      </c>
      <c r="H210">
        <f t="shared" si="232"/>
        <v>5289.39</v>
      </c>
      <c r="I210">
        <f t="shared" si="232"/>
        <v>0</v>
      </c>
      <c r="J210">
        <f t="shared" si="232"/>
        <v>0</v>
      </c>
      <c r="K210">
        <f t="shared" si="232"/>
        <v>0</v>
      </c>
      <c r="L210">
        <f t="shared" si="232"/>
        <v>0</v>
      </c>
      <c r="M210">
        <f t="shared" si="232"/>
        <v>0</v>
      </c>
      <c r="N210">
        <f t="shared" si="232"/>
        <v>0</v>
      </c>
      <c r="O210">
        <f t="shared" si="232"/>
        <v>0</v>
      </c>
      <c r="P210">
        <f t="shared" si="232"/>
        <v>0</v>
      </c>
      <c r="Q210">
        <f t="shared" si="232"/>
        <v>0</v>
      </c>
      <c r="R210">
        <f t="shared" si="232"/>
        <v>0</v>
      </c>
      <c r="S210">
        <f t="shared" si="232"/>
        <v>0</v>
      </c>
      <c r="T210">
        <f t="shared" si="232"/>
        <v>0</v>
      </c>
      <c r="U210">
        <f t="shared" si="232"/>
        <v>0</v>
      </c>
      <c r="V210">
        <f t="shared" si="232"/>
        <v>0</v>
      </c>
      <c r="W210">
        <f t="shared" si="232"/>
        <v>0</v>
      </c>
      <c r="X210">
        <f t="shared" si="232"/>
        <v>0</v>
      </c>
      <c r="Y210">
        <f t="shared" si="232"/>
        <v>0</v>
      </c>
      <c r="Z210">
        <f t="shared" si="232"/>
        <v>0</v>
      </c>
      <c r="AA210">
        <f t="shared" si="232"/>
        <v>0</v>
      </c>
      <c r="AB210">
        <f t="shared" si="232"/>
        <v>0</v>
      </c>
      <c r="AC210">
        <f t="shared" si="232"/>
        <v>0</v>
      </c>
      <c r="AD210">
        <f t="shared" si="232"/>
        <v>0</v>
      </c>
      <c r="AE210">
        <f t="shared" si="232"/>
        <v>0</v>
      </c>
      <c r="AF210">
        <f t="shared" si="232"/>
        <v>0</v>
      </c>
      <c r="AG210">
        <f t="shared" ref="AG210:BL210" si="233">AG61</f>
        <v>0</v>
      </c>
      <c r="AH210">
        <f t="shared" si="233"/>
        <v>0</v>
      </c>
      <c r="AI210">
        <f t="shared" si="233"/>
        <v>0</v>
      </c>
      <c r="AJ210">
        <f t="shared" si="233"/>
        <v>0</v>
      </c>
      <c r="AK210">
        <f t="shared" si="233"/>
        <v>0</v>
      </c>
      <c r="AL210">
        <f t="shared" si="233"/>
        <v>0</v>
      </c>
      <c r="AM210">
        <f t="shared" si="233"/>
        <v>0</v>
      </c>
      <c r="AN210">
        <f t="shared" si="233"/>
        <v>0</v>
      </c>
      <c r="AO210">
        <f t="shared" si="233"/>
        <v>0</v>
      </c>
      <c r="AP210">
        <f t="shared" si="233"/>
        <v>0</v>
      </c>
      <c r="AQ210">
        <f t="shared" si="233"/>
        <v>0</v>
      </c>
      <c r="AR210">
        <f t="shared" si="233"/>
        <v>0</v>
      </c>
      <c r="AS210">
        <f t="shared" si="233"/>
        <v>0</v>
      </c>
      <c r="AT210">
        <f t="shared" si="233"/>
        <v>0</v>
      </c>
      <c r="AU210">
        <f t="shared" si="233"/>
        <v>0</v>
      </c>
      <c r="AV210">
        <f t="shared" si="233"/>
        <v>0</v>
      </c>
      <c r="AW210">
        <f t="shared" si="233"/>
        <v>0</v>
      </c>
      <c r="AX210">
        <f t="shared" si="233"/>
        <v>0</v>
      </c>
      <c r="AY210">
        <f t="shared" si="233"/>
        <v>0</v>
      </c>
      <c r="AZ210">
        <f t="shared" si="233"/>
        <v>0</v>
      </c>
      <c r="BA210">
        <f t="shared" si="233"/>
        <v>0</v>
      </c>
      <c r="BB210">
        <f t="shared" si="233"/>
        <v>0</v>
      </c>
      <c r="BC210">
        <f t="shared" si="233"/>
        <v>0</v>
      </c>
      <c r="BD210">
        <f t="shared" si="233"/>
        <v>0</v>
      </c>
      <c r="BE210">
        <f t="shared" si="233"/>
        <v>0</v>
      </c>
      <c r="BF210">
        <f t="shared" si="233"/>
        <v>0</v>
      </c>
      <c r="BG210">
        <f t="shared" si="233"/>
        <v>0</v>
      </c>
      <c r="BH210">
        <f t="shared" si="233"/>
        <v>0</v>
      </c>
      <c r="BI210">
        <f t="shared" si="233"/>
        <v>0</v>
      </c>
      <c r="BJ210">
        <f t="shared" si="233"/>
        <v>0</v>
      </c>
      <c r="BK210">
        <f t="shared" si="233"/>
        <v>0</v>
      </c>
      <c r="BL210">
        <f t="shared" si="233"/>
        <v>0</v>
      </c>
      <c r="BM210">
        <f t="shared" ref="BM210:CR210" si="234">BM61</f>
        <v>0</v>
      </c>
      <c r="BN210">
        <f t="shared" si="234"/>
        <v>0</v>
      </c>
      <c r="BO210">
        <f t="shared" si="234"/>
        <v>0</v>
      </c>
      <c r="BP210">
        <f t="shared" si="234"/>
        <v>0</v>
      </c>
      <c r="BQ210">
        <f t="shared" si="234"/>
        <v>0</v>
      </c>
      <c r="BR210">
        <f t="shared" si="234"/>
        <v>0</v>
      </c>
      <c r="BS210">
        <f t="shared" si="234"/>
        <v>0</v>
      </c>
      <c r="BT210">
        <f t="shared" si="234"/>
        <v>0</v>
      </c>
      <c r="BU210">
        <f t="shared" si="234"/>
        <v>0</v>
      </c>
      <c r="BV210">
        <f t="shared" si="234"/>
        <v>0</v>
      </c>
      <c r="BW210">
        <f t="shared" si="234"/>
        <v>0</v>
      </c>
      <c r="BX210">
        <f t="shared" si="234"/>
        <v>0</v>
      </c>
      <c r="BY210">
        <f t="shared" si="234"/>
        <v>0</v>
      </c>
      <c r="BZ210">
        <f t="shared" si="234"/>
        <v>0</v>
      </c>
      <c r="CA210">
        <f t="shared" si="234"/>
        <v>0</v>
      </c>
      <c r="CB210">
        <f t="shared" si="234"/>
        <v>0</v>
      </c>
      <c r="CC210">
        <f t="shared" si="234"/>
        <v>0</v>
      </c>
      <c r="CD210">
        <f t="shared" si="234"/>
        <v>0</v>
      </c>
      <c r="CE210">
        <f t="shared" si="234"/>
        <v>0</v>
      </c>
      <c r="CF210">
        <f t="shared" si="234"/>
        <v>0</v>
      </c>
      <c r="CG210">
        <f t="shared" si="234"/>
        <v>0</v>
      </c>
      <c r="CH210">
        <f t="shared" si="234"/>
        <v>0</v>
      </c>
      <c r="CI210">
        <f t="shared" si="234"/>
        <v>0</v>
      </c>
      <c r="CJ210">
        <f t="shared" si="234"/>
        <v>0</v>
      </c>
      <c r="CK210">
        <f t="shared" si="234"/>
        <v>0</v>
      </c>
      <c r="CL210">
        <f t="shared" si="234"/>
        <v>0</v>
      </c>
      <c r="CM210">
        <f t="shared" si="234"/>
        <v>0</v>
      </c>
      <c r="CN210">
        <f t="shared" si="234"/>
        <v>0</v>
      </c>
      <c r="CO210">
        <f t="shared" si="234"/>
        <v>0</v>
      </c>
      <c r="CP210">
        <f t="shared" si="234"/>
        <v>0</v>
      </c>
      <c r="CQ210">
        <f t="shared" si="234"/>
        <v>0</v>
      </c>
      <c r="CR210">
        <f t="shared" si="234"/>
        <v>0</v>
      </c>
      <c r="CS210">
        <f t="shared" ref="CS210:DH210" si="235">CS61</f>
        <v>0</v>
      </c>
      <c r="CT210">
        <f t="shared" si="235"/>
        <v>0</v>
      </c>
      <c r="CU210">
        <f t="shared" si="235"/>
        <v>0</v>
      </c>
      <c r="CV210">
        <f t="shared" si="235"/>
        <v>0</v>
      </c>
      <c r="CW210">
        <f t="shared" si="235"/>
        <v>0</v>
      </c>
      <c r="CX210">
        <f t="shared" si="235"/>
        <v>0</v>
      </c>
      <c r="CY210">
        <f t="shared" si="235"/>
        <v>0</v>
      </c>
      <c r="CZ210">
        <f t="shared" si="235"/>
        <v>0</v>
      </c>
      <c r="DA210">
        <f t="shared" si="235"/>
        <v>0</v>
      </c>
      <c r="DB210">
        <f t="shared" si="235"/>
        <v>0</v>
      </c>
      <c r="DC210">
        <f t="shared" si="235"/>
        <v>0</v>
      </c>
      <c r="DD210">
        <f t="shared" si="235"/>
        <v>0</v>
      </c>
      <c r="DE210">
        <f t="shared" si="235"/>
        <v>633</v>
      </c>
      <c r="DF210" t="str">
        <f t="shared" si="235"/>
        <v>Empresa Misicuni</v>
      </c>
      <c r="DG210">
        <f t="shared" si="235"/>
        <v>4212.1000000000004</v>
      </c>
      <c r="DH210">
        <f t="shared" si="235"/>
        <v>0</v>
      </c>
    </row>
    <row r="211" spans="1:112">
      <c r="A211">
        <f t="shared" ref="A211:AF211" si="236">A62</f>
        <v>190</v>
      </c>
      <c r="B211" t="str">
        <f t="shared" si="236"/>
        <v>Autoridad Jurisdiccional Administrativa Minera</v>
      </c>
      <c r="C211">
        <f t="shared" si="236"/>
        <v>0</v>
      </c>
      <c r="D211">
        <f t="shared" si="236"/>
        <v>0</v>
      </c>
      <c r="E211">
        <f t="shared" si="236"/>
        <v>0</v>
      </c>
      <c r="F211">
        <f t="shared" si="236"/>
        <v>0</v>
      </c>
      <c r="G211">
        <f t="shared" si="236"/>
        <v>0</v>
      </c>
      <c r="H211">
        <f t="shared" si="236"/>
        <v>61297.63</v>
      </c>
      <c r="I211">
        <f t="shared" si="236"/>
        <v>0</v>
      </c>
      <c r="J211">
        <f t="shared" si="236"/>
        <v>15846.500000000002</v>
      </c>
      <c r="K211">
        <f t="shared" si="236"/>
        <v>0</v>
      </c>
      <c r="L211">
        <f t="shared" si="236"/>
        <v>44254.78</v>
      </c>
      <c r="M211">
        <f t="shared" si="236"/>
        <v>0</v>
      </c>
      <c r="N211">
        <f t="shared" si="236"/>
        <v>0</v>
      </c>
      <c r="O211">
        <f t="shared" si="236"/>
        <v>0</v>
      </c>
      <c r="P211">
        <f t="shared" si="236"/>
        <v>0</v>
      </c>
      <c r="Q211">
        <f t="shared" si="236"/>
        <v>0</v>
      </c>
      <c r="R211">
        <f t="shared" si="236"/>
        <v>0</v>
      </c>
      <c r="S211">
        <f t="shared" si="236"/>
        <v>0</v>
      </c>
      <c r="T211">
        <f t="shared" si="236"/>
        <v>0</v>
      </c>
      <c r="U211">
        <f t="shared" si="236"/>
        <v>0</v>
      </c>
      <c r="V211">
        <f t="shared" si="236"/>
        <v>0</v>
      </c>
      <c r="W211">
        <f t="shared" si="236"/>
        <v>0</v>
      </c>
      <c r="X211">
        <f t="shared" si="236"/>
        <v>0</v>
      </c>
      <c r="Y211">
        <f t="shared" si="236"/>
        <v>0</v>
      </c>
      <c r="Z211">
        <f t="shared" si="236"/>
        <v>0</v>
      </c>
      <c r="AA211">
        <f t="shared" si="236"/>
        <v>0</v>
      </c>
      <c r="AB211">
        <f t="shared" si="236"/>
        <v>0</v>
      </c>
      <c r="AC211">
        <f t="shared" si="236"/>
        <v>0</v>
      </c>
      <c r="AD211">
        <f t="shared" si="236"/>
        <v>0</v>
      </c>
      <c r="AE211">
        <f t="shared" si="236"/>
        <v>0</v>
      </c>
      <c r="AF211">
        <f t="shared" si="236"/>
        <v>0</v>
      </c>
      <c r="AG211">
        <f t="shared" ref="AG211:BL211" si="237">AG62</f>
        <v>0</v>
      </c>
      <c r="AH211">
        <f t="shared" si="237"/>
        <v>0</v>
      </c>
      <c r="AI211">
        <f t="shared" si="237"/>
        <v>0</v>
      </c>
      <c r="AJ211">
        <f t="shared" si="237"/>
        <v>0</v>
      </c>
      <c r="AK211">
        <f t="shared" si="237"/>
        <v>0</v>
      </c>
      <c r="AL211">
        <f t="shared" si="237"/>
        <v>0</v>
      </c>
      <c r="AM211">
        <f t="shared" si="237"/>
        <v>0</v>
      </c>
      <c r="AN211">
        <f t="shared" si="237"/>
        <v>0</v>
      </c>
      <c r="AO211">
        <f t="shared" si="237"/>
        <v>0</v>
      </c>
      <c r="AP211">
        <f t="shared" si="237"/>
        <v>0</v>
      </c>
      <c r="AQ211">
        <f t="shared" si="237"/>
        <v>0</v>
      </c>
      <c r="AR211">
        <f t="shared" si="237"/>
        <v>0</v>
      </c>
      <c r="AS211">
        <f t="shared" si="237"/>
        <v>0</v>
      </c>
      <c r="AT211">
        <f t="shared" si="237"/>
        <v>0</v>
      </c>
      <c r="AU211">
        <f t="shared" si="237"/>
        <v>0</v>
      </c>
      <c r="AV211">
        <f t="shared" si="237"/>
        <v>0</v>
      </c>
      <c r="AW211">
        <f t="shared" si="237"/>
        <v>0</v>
      </c>
      <c r="AX211">
        <f t="shared" si="237"/>
        <v>0</v>
      </c>
      <c r="AY211">
        <f t="shared" si="237"/>
        <v>0</v>
      </c>
      <c r="AZ211">
        <f t="shared" si="237"/>
        <v>0</v>
      </c>
      <c r="BA211">
        <f t="shared" si="237"/>
        <v>0</v>
      </c>
      <c r="BB211">
        <f t="shared" si="237"/>
        <v>0</v>
      </c>
      <c r="BC211">
        <f t="shared" si="237"/>
        <v>0</v>
      </c>
      <c r="BD211">
        <f t="shared" si="237"/>
        <v>0</v>
      </c>
      <c r="BE211">
        <f t="shared" si="237"/>
        <v>0</v>
      </c>
      <c r="BF211">
        <f t="shared" si="237"/>
        <v>0</v>
      </c>
      <c r="BG211">
        <f t="shared" si="237"/>
        <v>0</v>
      </c>
      <c r="BH211">
        <f t="shared" si="237"/>
        <v>0</v>
      </c>
      <c r="BI211">
        <f t="shared" si="237"/>
        <v>0</v>
      </c>
      <c r="BJ211">
        <f t="shared" si="237"/>
        <v>0</v>
      </c>
      <c r="BK211">
        <f t="shared" si="237"/>
        <v>0</v>
      </c>
      <c r="BL211">
        <f t="shared" si="237"/>
        <v>0</v>
      </c>
      <c r="BM211">
        <f t="shared" ref="BM211:CR211" si="238">BM62</f>
        <v>0</v>
      </c>
      <c r="BN211">
        <f t="shared" si="238"/>
        <v>0</v>
      </c>
      <c r="BO211">
        <f t="shared" si="238"/>
        <v>0</v>
      </c>
      <c r="BP211">
        <f t="shared" si="238"/>
        <v>0</v>
      </c>
      <c r="BQ211">
        <f t="shared" si="238"/>
        <v>0</v>
      </c>
      <c r="BR211">
        <f t="shared" si="238"/>
        <v>0</v>
      </c>
      <c r="BS211">
        <f t="shared" si="238"/>
        <v>0</v>
      </c>
      <c r="BT211">
        <f t="shared" si="238"/>
        <v>0</v>
      </c>
      <c r="BU211">
        <f t="shared" si="238"/>
        <v>0</v>
      </c>
      <c r="BV211">
        <f t="shared" si="238"/>
        <v>0</v>
      </c>
      <c r="BW211">
        <f t="shared" si="238"/>
        <v>0</v>
      </c>
      <c r="BX211">
        <f t="shared" si="238"/>
        <v>0</v>
      </c>
      <c r="BY211">
        <f t="shared" si="238"/>
        <v>0</v>
      </c>
      <c r="BZ211">
        <f t="shared" si="238"/>
        <v>0</v>
      </c>
      <c r="CA211">
        <f t="shared" si="238"/>
        <v>0</v>
      </c>
      <c r="CB211">
        <f t="shared" si="238"/>
        <v>0</v>
      </c>
      <c r="CC211">
        <f t="shared" si="238"/>
        <v>0</v>
      </c>
      <c r="CD211">
        <f t="shared" si="238"/>
        <v>0</v>
      </c>
      <c r="CE211">
        <f t="shared" si="238"/>
        <v>0</v>
      </c>
      <c r="CF211">
        <f t="shared" si="238"/>
        <v>0</v>
      </c>
      <c r="CG211">
        <f t="shared" si="238"/>
        <v>0</v>
      </c>
      <c r="CH211">
        <f t="shared" si="238"/>
        <v>0</v>
      </c>
      <c r="CI211">
        <f t="shared" si="238"/>
        <v>0</v>
      </c>
      <c r="CJ211">
        <f t="shared" si="238"/>
        <v>0</v>
      </c>
      <c r="CK211">
        <f t="shared" si="238"/>
        <v>0</v>
      </c>
      <c r="CL211">
        <f t="shared" si="238"/>
        <v>0</v>
      </c>
      <c r="CM211">
        <f t="shared" si="238"/>
        <v>0</v>
      </c>
      <c r="CN211">
        <f t="shared" si="238"/>
        <v>0</v>
      </c>
      <c r="CO211">
        <f t="shared" si="238"/>
        <v>0</v>
      </c>
      <c r="CP211">
        <f t="shared" si="238"/>
        <v>0</v>
      </c>
      <c r="CQ211">
        <f t="shared" si="238"/>
        <v>0</v>
      </c>
      <c r="CR211">
        <f t="shared" si="238"/>
        <v>0</v>
      </c>
      <c r="CS211">
        <f t="shared" ref="CS211:DH211" si="239">CS62</f>
        <v>0</v>
      </c>
      <c r="CT211">
        <f t="shared" si="239"/>
        <v>0</v>
      </c>
      <c r="CU211">
        <f t="shared" si="239"/>
        <v>0</v>
      </c>
      <c r="CV211">
        <f t="shared" si="239"/>
        <v>0</v>
      </c>
      <c r="CW211">
        <f t="shared" si="239"/>
        <v>0</v>
      </c>
      <c r="CX211">
        <f t="shared" si="239"/>
        <v>0</v>
      </c>
      <c r="CY211">
        <f t="shared" si="239"/>
        <v>0</v>
      </c>
      <c r="CZ211">
        <f t="shared" si="239"/>
        <v>0</v>
      </c>
      <c r="DA211">
        <f t="shared" si="239"/>
        <v>0</v>
      </c>
      <c r="DB211">
        <f t="shared" si="239"/>
        <v>0</v>
      </c>
      <c r="DC211">
        <f t="shared" si="239"/>
        <v>0</v>
      </c>
      <c r="DD211">
        <f t="shared" si="239"/>
        <v>0</v>
      </c>
      <c r="DE211">
        <f t="shared" si="239"/>
        <v>298</v>
      </c>
      <c r="DF211" t="str">
        <f t="shared" si="239"/>
        <v>Servicio Departamental de Riego - Chuquisaca</v>
      </c>
      <c r="DG211">
        <f t="shared" si="239"/>
        <v>125000</v>
      </c>
      <c r="DH211">
        <f t="shared" si="239"/>
        <v>0</v>
      </c>
    </row>
    <row r="212" spans="1:112">
      <c r="A212">
        <f t="shared" ref="A212:AF212" si="240">A63</f>
        <v>682</v>
      </c>
      <c r="B212" t="str">
        <f t="shared" si="240"/>
        <v>Defensoria del Pueblo</v>
      </c>
      <c r="C212">
        <f t="shared" si="240"/>
        <v>0</v>
      </c>
      <c r="D212">
        <f t="shared" si="240"/>
        <v>0</v>
      </c>
      <c r="E212">
        <f t="shared" si="240"/>
        <v>0</v>
      </c>
      <c r="F212">
        <f t="shared" si="240"/>
        <v>0</v>
      </c>
      <c r="G212">
        <f t="shared" si="240"/>
        <v>0</v>
      </c>
      <c r="H212">
        <f t="shared" si="240"/>
        <v>5500.3600000000006</v>
      </c>
      <c r="I212">
        <f t="shared" si="240"/>
        <v>0</v>
      </c>
      <c r="J212">
        <f t="shared" si="240"/>
        <v>2805.12</v>
      </c>
      <c r="K212">
        <f t="shared" si="240"/>
        <v>0</v>
      </c>
      <c r="L212">
        <f t="shared" si="240"/>
        <v>0</v>
      </c>
      <c r="M212">
        <f t="shared" si="240"/>
        <v>0</v>
      </c>
      <c r="N212">
        <f t="shared" si="240"/>
        <v>0</v>
      </c>
      <c r="O212">
        <f t="shared" si="240"/>
        <v>0</v>
      </c>
      <c r="P212">
        <f t="shared" si="240"/>
        <v>0</v>
      </c>
      <c r="Q212">
        <f t="shared" si="240"/>
        <v>0</v>
      </c>
      <c r="R212">
        <f t="shared" si="240"/>
        <v>0</v>
      </c>
      <c r="S212">
        <f t="shared" si="240"/>
        <v>0</v>
      </c>
      <c r="T212">
        <f t="shared" si="240"/>
        <v>0</v>
      </c>
      <c r="U212">
        <f t="shared" si="240"/>
        <v>0</v>
      </c>
      <c r="V212">
        <f t="shared" si="240"/>
        <v>0</v>
      </c>
      <c r="W212">
        <f t="shared" si="240"/>
        <v>0</v>
      </c>
      <c r="X212">
        <f t="shared" si="240"/>
        <v>0</v>
      </c>
      <c r="Y212">
        <f t="shared" si="240"/>
        <v>0</v>
      </c>
      <c r="Z212">
        <f t="shared" si="240"/>
        <v>0</v>
      </c>
      <c r="AA212">
        <f t="shared" si="240"/>
        <v>0</v>
      </c>
      <c r="AB212">
        <f t="shared" si="240"/>
        <v>0</v>
      </c>
      <c r="AC212">
        <f t="shared" si="240"/>
        <v>0</v>
      </c>
      <c r="AD212">
        <f t="shared" si="240"/>
        <v>0</v>
      </c>
      <c r="AE212">
        <f t="shared" si="240"/>
        <v>0</v>
      </c>
      <c r="AF212">
        <f t="shared" si="240"/>
        <v>0</v>
      </c>
      <c r="AG212">
        <f t="shared" ref="AG212:BL212" si="241">AG63</f>
        <v>0</v>
      </c>
      <c r="AH212">
        <f t="shared" si="241"/>
        <v>0</v>
      </c>
      <c r="AI212">
        <f t="shared" si="241"/>
        <v>0</v>
      </c>
      <c r="AJ212">
        <f t="shared" si="241"/>
        <v>0</v>
      </c>
      <c r="AK212">
        <f t="shared" si="241"/>
        <v>0</v>
      </c>
      <c r="AL212">
        <f t="shared" si="241"/>
        <v>0</v>
      </c>
      <c r="AM212">
        <f t="shared" si="241"/>
        <v>0</v>
      </c>
      <c r="AN212">
        <f t="shared" si="241"/>
        <v>0</v>
      </c>
      <c r="AO212">
        <f t="shared" si="241"/>
        <v>0</v>
      </c>
      <c r="AP212">
        <f t="shared" si="241"/>
        <v>0</v>
      </c>
      <c r="AQ212">
        <f t="shared" si="241"/>
        <v>0</v>
      </c>
      <c r="AR212">
        <f t="shared" si="241"/>
        <v>0</v>
      </c>
      <c r="AS212">
        <f t="shared" si="241"/>
        <v>0</v>
      </c>
      <c r="AT212">
        <f t="shared" si="241"/>
        <v>0</v>
      </c>
      <c r="AU212">
        <f t="shared" si="241"/>
        <v>0</v>
      </c>
      <c r="AV212">
        <f t="shared" si="241"/>
        <v>0</v>
      </c>
      <c r="AW212">
        <f t="shared" si="241"/>
        <v>0</v>
      </c>
      <c r="AX212">
        <f t="shared" si="241"/>
        <v>0</v>
      </c>
      <c r="AY212">
        <f t="shared" si="241"/>
        <v>0</v>
      </c>
      <c r="AZ212">
        <f t="shared" si="241"/>
        <v>0</v>
      </c>
      <c r="BA212">
        <f t="shared" si="241"/>
        <v>0</v>
      </c>
      <c r="BB212">
        <f t="shared" si="241"/>
        <v>0</v>
      </c>
      <c r="BC212">
        <f t="shared" si="241"/>
        <v>0</v>
      </c>
      <c r="BD212">
        <f t="shared" si="241"/>
        <v>0</v>
      </c>
      <c r="BE212">
        <f t="shared" si="241"/>
        <v>0</v>
      </c>
      <c r="BF212">
        <f t="shared" si="241"/>
        <v>0</v>
      </c>
      <c r="BG212">
        <f t="shared" si="241"/>
        <v>0</v>
      </c>
      <c r="BH212">
        <f t="shared" si="241"/>
        <v>0</v>
      </c>
      <c r="BI212">
        <f t="shared" si="241"/>
        <v>0</v>
      </c>
      <c r="BJ212">
        <f t="shared" si="241"/>
        <v>0</v>
      </c>
      <c r="BK212">
        <f t="shared" si="241"/>
        <v>0</v>
      </c>
      <c r="BL212">
        <f t="shared" si="241"/>
        <v>0</v>
      </c>
      <c r="BM212">
        <f t="shared" ref="BM212:CR212" si="242">BM63</f>
        <v>0</v>
      </c>
      <c r="BN212">
        <f t="shared" si="242"/>
        <v>0</v>
      </c>
      <c r="BO212">
        <f t="shared" si="242"/>
        <v>0</v>
      </c>
      <c r="BP212">
        <f t="shared" si="242"/>
        <v>0</v>
      </c>
      <c r="BQ212">
        <f t="shared" si="242"/>
        <v>0</v>
      </c>
      <c r="BR212">
        <f t="shared" si="242"/>
        <v>0</v>
      </c>
      <c r="BS212">
        <f t="shared" si="242"/>
        <v>0</v>
      </c>
      <c r="BT212">
        <f t="shared" si="242"/>
        <v>0</v>
      </c>
      <c r="BU212">
        <f t="shared" si="242"/>
        <v>0</v>
      </c>
      <c r="BV212">
        <f t="shared" si="242"/>
        <v>0</v>
      </c>
      <c r="BW212">
        <f t="shared" si="242"/>
        <v>0</v>
      </c>
      <c r="BX212">
        <f t="shared" si="242"/>
        <v>0</v>
      </c>
      <c r="BY212">
        <f t="shared" si="242"/>
        <v>0</v>
      </c>
      <c r="BZ212">
        <f t="shared" si="242"/>
        <v>0</v>
      </c>
      <c r="CA212">
        <f t="shared" si="242"/>
        <v>0</v>
      </c>
      <c r="CB212">
        <f t="shared" si="242"/>
        <v>0</v>
      </c>
      <c r="CC212">
        <f t="shared" si="242"/>
        <v>0</v>
      </c>
      <c r="CD212">
        <f t="shared" si="242"/>
        <v>0</v>
      </c>
      <c r="CE212">
        <f t="shared" si="242"/>
        <v>0</v>
      </c>
      <c r="CF212">
        <f t="shared" si="242"/>
        <v>0</v>
      </c>
      <c r="CG212">
        <f t="shared" si="242"/>
        <v>0</v>
      </c>
      <c r="CH212">
        <f t="shared" si="242"/>
        <v>0</v>
      </c>
      <c r="CI212">
        <f t="shared" si="242"/>
        <v>0</v>
      </c>
      <c r="CJ212">
        <f t="shared" si="242"/>
        <v>0</v>
      </c>
      <c r="CK212">
        <f t="shared" si="242"/>
        <v>0</v>
      </c>
      <c r="CL212">
        <f t="shared" si="242"/>
        <v>0</v>
      </c>
      <c r="CM212">
        <f t="shared" si="242"/>
        <v>0</v>
      </c>
      <c r="CN212">
        <f t="shared" si="242"/>
        <v>0</v>
      </c>
      <c r="CO212">
        <f t="shared" si="242"/>
        <v>0</v>
      </c>
      <c r="CP212">
        <f t="shared" si="242"/>
        <v>0</v>
      </c>
      <c r="CQ212">
        <f t="shared" si="242"/>
        <v>0</v>
      </c>
      <c r="CR212">
        <f t="shared" si="242"/>
        <v>0</v>
      </c>
      <c r="CS212">
        <f t="shared" ref="CS212:DH212" si="243">CS63</f>
        <v>0</v>
      </c>
      <c r="CT212">
        <f t="shared" si="243"/>
        <v>0</v>
      </c>
      <c r="CU212">
        <f t="shared" si="243"/>
        <v>0</v>
      </c>
      <c r="CV212">
        <f t="shared" si="243"/>
        <v>0</v>
      </c>
      <c r="CW212">
        <f t="shared" si="243"/>
        <v>0</v>
      </c>
      <c r="CX212">
        <f t="shared" si="243"/>
        <v>0</v>
      </c>
      <c r="CY212">
        <f t="shared" si="243"/>
        <v>0</v>
      </c>
      <c r="CZ212">
        <f t="shared" si="243"/>
        <v>0</v>
      </c>
      <c r="DA212">
        <f t="shared" si="243"/>
        <v>0</v>
      </c>
      <c r="DB212">
        <f t="shared" si="243"/>
        <v>0</v>
      </c>
      <c r="DC212">
        <f t="shared" si="243"/>
        <v>0</v>
      </c>
      <c r="DD212">
        <f t="shared" si="243"/>
        <v>0</v>
      </c>
      <c r="DE212">
        <f t="shared" si="243"/>
        <v>0</v>
      </c>
      <c r="DF212">
        <f t="shared" si="243"/>
        <v>0</v>
      </c>
      <c r="DG212">
        <f t="shared" si="243"/>
        <v>0</v>
      </c>
      <c r="DH212">
        <f t="shared" si="243"/>
        <v>0</v>
      </c>
    </row>
    <row r="213" spans="1:112">
      <c r="A213">
        <f t="shared" ref="A213:AF213" si="244">A64</f>
        <v>590</v>
      </c>
      <c r="B213" t="str">
        <f t="shared" si="244"/>
        <v>Empresa Pública "QUIPUS"</v>
      </c>
      <c r="C213">
        <f t="shared" si="244"/>
        <v>0</v>
      </c>
      <c r="D213">
        <f t="shared" si="244"/>
        <v>165856</v>
      </c>
      <c r="E213">
        <f t="shared" si="244"/>
        <v>0</v>
      </c>
      <c r="F213">
        <f t="shared" si="244"/>
        <v>0</v>
      </c>
      <c r="G213">
        <f t="shared" si="244"/>
        <v>0</v>
      </c>
      <c r="H213">
        <f t="shared" si="244"/>
        <v>0</v>
      </c>
      <c r="I213">
        <f t="shared" si="244"/>
        <v>0</v>
      </c>
      <c r="J213">
        <f t="shared" si="244"/>
        <v>2613703.5699999998</v>
      </c>
      <c r="K213">
        <f t="shared" si="244"/>
        <v>2922580.16</v>
      </c>
      <c r="L213">
        <f t="shared" si="244"/>
        <v>0</v>
      </c>
      <c r="M213">
        <f t="shared" si="244"/>
        <v>0</v>
      </c>
      <c r="N213">
        <f t="shared" si="244"/>
        <v>0</v>
      </c>
      <c r="O213">
        <f t="shared" si="244"/>
        <v>0</v>
      </c>
      <c r="P213">
        <f t="shared" si="244"/>
        <v>0</v>
      </c>
      <c r="Q213">
        <f t="shared" si="244"/>
        <v>0</v>
      </c>
      <c r="R213">
        <f t="shared" si="244"/>
        <v>0</v>
      </c>
      <c r="S213">
        <f t="shared" si="244"/>
        <v>0</v>
      </c>
      <c r="T213">
        <f t="shared" si="244"/>
        <v>0</v>
      </c>
      <c r="U213">
        <f t="shared" si="244"/>
        <v>0</v>
      </c>
      <c r="V213">
        <f t="shared" si="244"/>
        <v>0</v>
      </c>
      <c r="W213">
        <f t="shared" si="244"/>
        <v>0</v>
      </c>
      <c r="X213">
        <f t="shared" si="244"/>
        <v>0</v>
      </c>
      <c r="Y213">
        <f t="shared" si="244"/>
        <v>0</v>
      </c>
      <c r="Z213">
        <f t="shared" si="244"/>
        <v>0</v>
      </c>
      <c r="AA213">
        <f t="shared" si="244"/>
        <v>0</v>
      </c>
      <c r="AB213">
        <f t="shared" si="244"/>
        <v>0</v>
      </c>
      <c r="AC213">
        <f t="shared" si="244"/>
        <v>0</v>
      </c>
      <c r="AD213">
        <f t="shared" si="244"/>
        <v>0</v>
      </c>
      <c r="AE213">
        <f t="shared" si="244"/>
        <v>0</v>
      </c>
      <c r="AF213">
        <f t="shared" si="244"/>
        <v>0</v>
      </c>
      <c r="AG213">
        <f t="shared" ref="AG213:BL213" si="245">AG64</f>
        <v>0</v>
      </c>
      <c r="AH213">
        <f t="shared" si="245"/>
        <v>0</v>
      </c>
      <c r="AI213">
        <f t="shared" si="245"/>
        <v>0</v>
      </c>
      <c r="AJ213">
        <f t="shared" si="245"/>
        <v>0</v>
      </c>
      <c r="AK213">
        <f t="shared" si="245"/>
        <v>0</v>
      </c>
      <c r="AL213">
        <f t="shared" si="245"/>
        <v>0</v>
      </c>
      <c r="AM213">
        <f t="shared" si="245"/>
        <v>0</v>
      </c>
      <c r="AN213">
        <f t="shared" si="245"/>
        <v>0</v>
      </c>
      <c r="AO213">
        <f t="shared" si="245"/>
        <v>0</v>
      </c>
      <c r="AP213">
        <f t="shared" si="245"/>
        <v>0</v>
      </c>
      <c r="AQ213">
        <f t="shared" si="245"/>
        <v>0</v>
      </c>
      <c r="AR213">
        <f t="shared" si="245"/>
        <v>0</v>
      </c>
      <c r="AS213">
        <f t="shared" si="245"/>
        <v>0</v>
      </c>
      <c r="AT213">
        <f t="shared" si="245"/>
        <v>0</v>
      </c>
      <c r="AU213">
        <f t="shared" si="245"/>
        <v>0</v>
      </c>
      <c r="AV213">
        <f t="shared" si="245"/>
        <v>0</v>
      </c>
      <c r="AW213">
        <f t="shared" si="245"/>
        <v>0</v>
      </c>
      <c r="AX213">
        <f t="shared" si="245"/>
        <v>0</v>
      </c>
      <c r="AY213">
        <f t="shared" si="245"/>
        <v>0</v>
      </c>
      <c r="AZ213">
        <f t="shared" si="245"/>
        <v>0</v>
      </c>
      <c r="BA213">
        <f t="shared" si="245"/>
        <v>0</v>
      </c>
      <c r="BB213">
        <f t="shared" si="245"/>
        <v>0</v>
      </c>
      <c r="BC213">
        <f t="shared" si="245"/>
        <v>0</v>
      </c>
      <c r="BD213">
        <f t="shared" si="245"/>
        <v>0</v>
      </c>
      <c r="BE213">
        <f t="shared" si="245"/>
        <v>0</v>
      </c>
      <c r="BF213">
        <f t="shared" si="245"/>
        <v>0</v>
      </c>
      <c r="BG213">
        <f t="shared" si="245"/>
        <v>0</v>
      </c>
      <c r="BH213">
        <f t="shared" si="245"/>
        <v>0</v>
      </c>
      <c r="BI213">
        <f t="shared" si="245"/>
        <v>0</v>
      </c>
      <c r="BJ213">
        <f t="shared" si="245"/>
        <v>0</v>
      </c>
      <c r="BK213">
        <f t="shared" si="245"/>
        <v>0</v>
      </c>
      <c r="BL213">
        <f t="shared" si="245"/>
        <v>0</v>
      </c>
      <c r="BM213">
        <f t="shared" ref="BM213:CR213" si="246">BM64</f>
        <v>0</v>
      </c>
      <c r="BN213">
        <f t="shared" si="246"/>
        <v>0</v>
      </c>
      <c r="BO213">
        <f t="shared" si="246"/>
        <v>0</v>
      </c>
      <c r="BP213">
        <f t="shared" si="246"/>
        <v>0</v>
      </c>
      <c r="BQ213">
        <f t="shared" si="246"/>
        <v>0</v>
      </c>
      <c r="BR213">
        <f t="shared" si="246"/>
        <v>0</v>
      </c>
      <c r="BS213">
        <f t="shared" si="246"/>
        <v>0</v>
      </c>
      <c r="BT213">
        <f t="shared" si="246"/>
        <v>0</v>
      </c>
      <c r="BU213">
        <f t="shared" si="246"/>
        <v>0</v>
      </c>
      <c r="BV213">
        <f t="shared" si="246"/>
        <v>0</v>
      </c>
      <c r="BW213">
        <f t="shared" si="246"/>
        <v>0</v>
      </c>
      <c r="BX213">
        <f t="shared" si="246"/>
        <v>0</v>
      </c>
      <c r="BY213">
        <f t="shared" si="246"/>
        <v>0</v>
      </c>
      <c r="BZ213">
        <f t="shared" si="246"/>
        <v>0</v>
      </c>
      <c r="CA213">
        <f t="shared" si="246"/>
        <v>0</v>
      </c>
      <c r="CB213">
        <f t="shared" si="246"/>
        <v>0</v>
      </c>
      <c r="CC213">
        <f t="shared" si="246"/>
        <v>0</v>
      </c>
      <c r="CD213">
        <f t="shared" si="246"/>
        <v>0</v>
      </c>
      <c r="CE213">
        <f t="shared" si="246"/>
        <v>0</v>
      </c>
      <c r="CF213">
        <f t="shared" si="246"/>
        <v>0</v>
      </c>
      <c r="CG213">
        <f t="shared" si="246"/>
        <v>0</v>
      </c>
      <c r="CH213">
        <f t="shared" si="246"/>
        <v>0</v>
      </c>
      <c r="CI213">
        <f t="shared" si="246"/>
        <v>0</v>
      </c>
      <c r="CJ213">
        <f t="shared" si="246"/>
        <v>0</v>
      </c>
      <c r="CK213">
        <f t="shared" si="246"/>
        <v>0</v>
      </c>
      <c r="CL213">
        <f t="shared" si="246"/>
        <v>0</v>
      </c>
      <c r="CM213">
        <f t="shared" si="246"/>
        <v>0</v>
      </c>
      <c r="CN213">
        <f t="shared" si="246"/>
        <v>0</v>
      </c>
      <c r="CO213">
        <f t="shared" si="246"/>
        <v>0</v>
      </c>
      <c r="CP213">
        <f t="shared" si="246"/>
        <v>0</v>
      </c>
      <c r="CQ213">
        <f t="shared" si="246"/>
        <v>0</v>
      </c>
      <c r="CR213">
        <f t="shared" si="246"/>
        <v>0</v>
      </c>
      <c r="CS213">
        <f t="shared" ref="CS213:DH213" si="247">CS64</f>
        <v>0</v>
      </c>
      <c r="CT213">
        <f t="shared" si="247"/>
        <v>0</v>
      </c>
      <c r="CU213">
        <f t="shared" si="247"/>
        <v>0</v>
      </c>
      <c r="CV213">
        <f t="shared" si="247"/>
        <v>0</v>
      </c>
      <c r="CW213">
        <f t="shared" si="247"/>
        <v>0</v>
      </c>
      <c r="CX213">
        <f t="shared" si="247"/>
        <v>0</v>
      </c>
      <c r="CY213">
        <f t="shared" si="247"/>
        <v>0</v>
      </c>
      <c r="CZ213">
        <f t="shared" si="247"/>
        <v>0</v>
      </c>
      <c r="DA213">
        <f t="shared" si="247"/>
        <v>0</v>
      </c>
      <c r="DB213">
        <f t="shared" si="247"/>
        <v>0</v>
      </c>
      <c r="DC213">
        <f t="shared" si="247"/>
        <v>0</v>
      </c>
      <c r="DD213">
        <f t="shared" si="247"/>
        <v>0</v>
      </c>
      <c r="DE213">
        <f t="shared" si="247"/>
        <v>0</v>
      </c>
      <c r="DF213">
        <f t="shared" si="247"/>
        <v>0</v>
      </c>
      <c r="DG213">
        <f t="shared" si="247"/>
        <v>0</v>
      </c>
      <c r="DH213">
        <f t="shared" si="247"/>
        <v>0</v>
      </c>
    </row>
    <row r="214" spans="1:112">
      <c r="A214">
        <f t="shared" ref="A214:AF214" si="248">A65</f>
        <v>903</v>
      </c>
      <c r="B214" t="str">
        <f t="shared" si="248"/>
        <v>Gobierno Autónomo Departamental de Cochabamba</v>
      </c>
      <c r="C214">
        <f t="shared" si="248"/>
        <v>0</v>
      </c>
      <c r="D214">
        <f t="shared" si="248"/>
        <v>364957.36</v>
      </c>
      <c r="E214">
        <f t="shared" si="248"/>
        <v>0</v>
      </c>
      <c r="F214">
        <f t="shared" si="248"/>
        <v>256664.81999999998</v>
      </c>
      <c r="G214">
        <f t="shared" si="248"/>
        <v>0</v>
      </c>
      <c r="H214">
        <f t="shared" si="248"/>
        <v>0</v>
      </c>
      <c r="I214">
        <f t="shared" si="248"/>
        <v>0</v>
      </c>
      <c r="J214">
        <f t="shared" si="248"/>
        <v>0</v>
      </c>
      <c r="K214">
        <f t="shared" si="248"/>
        <v>0</v>
      </c>
      <c r="L214">
        <f t="shared" si="248"/>
        <v>0</v>
      </c>
      <c r="M214">
        <f t="shared" si="248"/>
        <v>0</v>
      </c>
      <c r="N214">
        <f t="shared" si="248"/>
        <v>0</v>
      </c>
      <c r="O214">
        <f t="shared" si="248"/>
        <v>0</v>
      </c>
      <c r="P214">
        <f t="shared" si="248"/>
        <v>0</v>
      </c>
      <c r="Q214">
        <f t="shared" si="248"/>
        <v>0</v>
      </c>
      <c r="R214">
        <f t="shared" si="248"/>
        <v>0</v>
      </c>
      <c r="S214">
        <f t="shared" si="248"/>
        <v>0</v>
      </c>
      <c r="T214">
        <f t="shared" si="248"/>
        <v>0</v>
      </c>
      <c r="U214">
        <f t="shared" si="248"/>
        <v>0</v>
      </c>
      <c r="V214">
        <f t="shared" si="248"/>
        <v>0</v>
      </c>
      <c r="W214">
        <f t="shared" si="248"/>
        <v>0</v>
      </c>
      <c r="X214">
        <f t="shared" si="248"/>
        <v>0</v>
      </c>
      <c r="Y214">
        <f t="shared" si="248"/>
        <v>0</v>
      </c>
      <c r="Z214">
        <f t="shared" si="248"/>
        <v>0</v>
      </c>
      <c r="AA214">
        <f t="shared" si="248"/>
        <v>0</v>
      </c>
      <c r="AB214">
        <f t="shared" si="248"/>
        <v>0</v>
      </c>
      <c r="AC214">
        <f t="shared" si="248"/>
        <v>0</v>
      </c>
      <c r="AD214">
        <f t="shared" si="248"/>
        <v>0</v>
      </c>
      <c r="AE214">
        <f t="shared" si="248"/>
        <v>0</v>
      </c>
      <c r="AF214">
        <f t="shared" si="248"/>
        <v>0</v>
      </c>
      <c r="AG214">
        <f t="shared" ref="AG214:BL214" si="249">AG65</f>
        <v>0</v>
      </c>
      <c r="AH214">
        <f t="shared" si="249"/>
        <v>0</v>
      </c>
      <c r="AI214">
        <f t="shared" si="249"/>
        <v>0</v>
      </c>
      <c r="AJ214">
        <f t="shared" si="249"/>
        <v>0</v>
      </c>
      <c r="AK214">
        <f t="shared" si="249"/>
        <v>0</v>
      </c>
      <c r="AL214">
        <f t="shared" si="249"/>
        <v>0</v>
      </c>
      <c r="AM214">
        <f t="shared" si="249"/>
        <v>0</v>
      </c>
      <c r="AN214">
        <f t="shared" si="249"/>
        <v>0</v>
      </c>
      <c r="AO214">
        <f t="shared" si="249"/>
        <v>0</v>
      </c>
      <c r="AP214">
        <f t="shared" si="249"/>
        <v>0</v>
      </c>
      <c r="AQ214">
        <f t="shared" si="249"/>
        <v>0</v>
      </c>
      <c r="AR214">
        <f t="shared" si="249"/>
        <v>0</v>
      </c>
      <c r="AS214">
        <f t="shared" si="249"/>
        <v>0</v>
      </c>
      <c r="AT214">
        <f t="shared" si="249"/>
        <v>0</v>
      </c>
      <c r="AU214">
        <f t="shared" si="249"/>
        <v>0</v>
      </c>
      <c r="AV214">
        <f t="shared" si="249"/>
        <v>0</v>
      </c>
      <c r="AW214">
        <f t="shared" si="249"/>
        <v>0</v>
      </c>
      <c r="AX214">
        <f t="shared" si="249"/>
        <v>0</v>
      </c>
      <c r="AY214">
        <f t="shared" si="249"/>
        <v>0</v>
      </c>
      <c r="AZ214">
        <f t="shared" si="249"/>
        <v>0</v>
      </c>
      <c r="BA214">
        <f t="shared" si="249"/>
        <v>0</v>
      </c>
      <c r="BB214">
        <f t="shared" si="249"/>
        <v>0</v>
      </c>
      <c r="BC214">
        <f t="shared" si="249"/>
        <v>0</v>
      </c>
      <c r="BD214">
        <f t="shared" si="249"/>
        <v>0</v>
      </c>
      <c r="BE214">
        <f t="shared" si="249"/>
        <v>0</v>
      </c>
      <c r="BF214">
        <f t="shared" si="249"/>
        <v>0</v>
      </c>
      <c r="BG214">
        <f t="shared" si="249"/>
        <v>0</v>
      </c>
      <c r="BH214">
        <f t="shared" si="249"/>
        <v>0</v>
      </c>
      <c r="BI214">
        <f t="shared" si="249"/>
        <v>0</v>
      </c>
      <c r="BJ214">
        <f t="shared" si="249"/>
        <v>0</v>
      </c>
      <c r="BK214">
        <f t="shared" si="249"/>
        <v>0</v>
      </c>
      <c r="BL214">
        <f t="shared" si="249"/>
        <v>0</v>
      </c>
      <c r="BM214">
        <f t="shared" ref="BM214:CR214" si="250">BM65</f>
        <v>0</v>
      </c>
      <c r="BN214">
        <f t="shared" si="250"/>
        <v>0</v>
      </c>
      <c r="BO214">
        <f t="shared" si="250"/>
        <v>0</v>
      </c>
      <c r="BP214">
        <f t="shared" si="250"/>
        <v>0</v>
      </c>
      <c r="BQ214">
        <f t="shared" si="250"/>
        <v>0</v>
      </c>
      <c r="BR214">
        <f t="shared" si="250"/>
        <v>0</v>
      </c>
      <c r="BS214">
        <f t="shared" si="250"/>
        <v>0</v>
      </c>
      <c r="BT214">
        <f t="shared" si="250"/>
        <v>0</v>
      </c>
      <c r="BU214">
        <f t="shared" si="250"/>
        <v>0</v>
      </c>
      <c r="BV214">
        <f t="shared" si="250"/>
        <v>0</v>
      </c>
      <c r="BW214">
        <f t="shared" si="250"/>
        <v>0</v>
      </c>
      <c r="BX214">
        <f t="shared" si="250"/>
        <v>0</v>
      </c>
      <c r="BY214">
        <f t="shared" si="250"/>
        <v>0</v>
      </c>
      <c r="BZ214">
        <f t="shared" si="250"/>
        <v>0</v>
      </c>
      <c r="CA214">
        <f t="shared" si="250"/>
        <v>0</v>
      </c>
      <c r="CB214">
        <f t="shared" si="250"/>
        <v>0</v>
      </c>
      <c r="CC214">
        <f t="shared" si="250"/>
        <v>0</v>
      </c>
      <c r="CD214">
        <f t="shared" si="250"/>
        <v>0</v>
      </c>
      <c r="CE214">
        <f t="shared" si="250"/>
        <v>0</v>
      </c>
      <c r="CF214">
        <f t="shared" si="250"/>
        <v>0</v>
      </c>
      <c r="CG214">
        <f t="shared" si="250"/>
        <v>0</v>
      </c>
      <c r="CH214">
        <f t="shared" si="250"/>
        <v>0</v>
      </c>
      <c r="CI214">
        <f t="shared" si="250"/>
        <v>0</v>
      </c>
      <c r="CJ214">
        <f t="shared" si="250"/>
        <v>0</v>
      </c>
      <c r="CK214">
        <f t="shared" si="250"/>
        <v>0</v>
      </c>
      <c r="CL214">
        <f t="shared" si="250"/>
        <v>0</v>
      </c>
      <c r="CM214">
        <f t="shared" si="250"/>
        <v>0</v>
      </c>
      <c r="CN214">
        <f t="shared" si="250"/>
        <v>0</v>
      </c>
      <c r="CO214">
        <f t="shared" si="250"/>
        <v>0</v>
      </c>
      <c r="CP214">
        <f t="shared" si="250"/>
        <v>0</v>
      </c>
      <c r="CQ214">
        <f t="shared" si="250"/>
        <v>0</v>
      </c>
      <c r="CR214">
        <f t="shared" si="250"/>
        <v>0</v>
      </c>
      <c r="CS214">
        <f t="shared" ref="CS214:DH214" si="251">CS65</f>
        <v>0</v>
      </c>
      <c r="CT214">
        <f t="shared" si="251"/>
        <v>0</v>
      </c>
      <c r="CU214">
        <f t="shared" si="251"/>
        <v>0</v>
      </c>
      <c r="CV214">
        <f t="shared" si="251"/>
        <v>0</v>
      </c>
      <c r="CW214">
        <f t="shared" si="251"/>
        <v>0</v>
      </c>
      <c r="CX214">
        <f t="shared" si="251"/>
        <v>0</v>
      </c>
      <c r="CY214">
        <f t="shared" si="251"/>
        <v>0</v>
      </c>
      <c r="CZ214">
        <f t="shared" si="251"/>
        <v>0</v>
      </c>
      <c r="DA214">
        <f t="shared" si="251"/>
        <v>0</v>
      </c>
      <c r="DB214">
        <f t="shared" si="251"/>
        <v>0</v>
      </c>
      <c r="DC214">
        <f t="shared" si="251"/>
        <v>0</v>
      </c>
      <c r="DD214">
        <f t="shared" si="251"/>
        <v>0</v>
      </c>
      <c r="DE214">
        <f t="shared" si="251"/>
        <v>0</v>
      </c>
      <c r="DF214">
        <f t="shared" si="251"/>
        <v>0</v>
      </c>
      <c r="DG214">
        <f t="shared" si="251"/>
        <v>0</v>
      </c>
      <c r="DH214">
        <f t="shared" si="251"/>
        <v>0</v>
      </c>
    </row>
    <row r="215" spans="1:112">
      <c r="A215">
        <f t="shared" ref="A215:AF215" si="252">A66</f>
        <v>140</v>
      </c>
      <c r="B215" t="str">
        <f t="shared" si="252"/>
        <v>Universidad Pública de El Alto</v>
      </c>
      <c r="C215">
        <f t="shared" si="252"/>
        <v>0</v>
      </c>
      <c r="D215">
        <f t="shared" si="252"/>
        <v>295914.15000000002</v>
      </c>
      <c r="E215">
        <f t="shared" si="252"/>
        <v>0</v>
      </c>
      <c r="F215">
        <f t="shared" si="252"/>
        <v>0</v>
      </c>
      <c r="G215">
        <f t="shared" si="252"/>
        <v>0</v>
      </c>
      <c r="H215">
        <f t="shared" si="252"/>
        <v>0</v>
      </c>
      <c r="I215">
        <f t="shared" si="252"/>
        <v>0</v>
      </c>
      <c r="J215">
        <f t="shared" si="252"/>
        <v>0</v>
      </c>
      <c r="K215">
        <f t="shared" si="252"/>
        <v>0</v>
      </c>
      <c r="L215">
        <f t="shared" si="252"/>
        <v>0</v>
      </c>
      <c r="M215">
        <f t="shared" si="252"/>
        <v>0</v>
      </c>
      <c r="N215">
        <f t="shared" si="252"/>
        <v>0</v>
      </c>
      <c r="O215">
        <f t="shared" si="252"/>
        <v>0</v>
      </c>
      <c r="P215">
        <f t="shared" si="252"/>
        <v>0</v>
      </c>
      <c r="Q215">
        <f t="shared" si="252"/>
        <v>0</v>
      </c>
      <c r="R215">
        <f t="shared" si="252"/>
        <v>0</v>
      </c>
      <c r="S215">
        <f t="shared" si="252"/>
        <v>0</v>
      </c>
      <c r="T215">
        <f t="shared" si="252"/>
        <v>0</v>
      </c>
      <c r="U215">
        <f t="shared" si="252"/>
        <v>0</v>
      </c>
      <c r="V215">
        <f t="shared" si="252"/>
        <v>0</v>
      </c>
      <c r="W215">
        <f t="shared" si="252"/>
        <v>0</v>
      </c>
      <c r="X215">
        <f t="shared" si="252"/>
        <v>0</v>
      </c>
      <c r="Y215">
        <f t="shared" si="252"/>
        <v>0</v>
      </c>
      <c r="Z215">
        <f t="shared" si="252"/>
        <v>0</v>
      </c>
      <c r="AA215">
        <f t="shared" si="252"/>
        <v>0</v>
      </c>
      <c r="AB215">
        <f t="shared" si="252"/>
        <v>0</v>
      </c>
      <c r="AC215">
        <f t="shared" si="252"/>
        <v>0</v>
      </c>
      <c r="AD215">
        <f t="shared" si="252"/>
        <v>0</v>
      </c>
      <c r="AE215">
        <f t="shared" si="252"/>
        <v>0</v>
      </c>
      <c r="AF215">
        <f t="shared" si="252"/>
        <v>0</v>
      </c>
      <c r="AG215">
        <f t="shared" ref="AG215:BL215" si="253">AG66</f>
        <v>0</v>
      </c>
      <c r="AH215">
        <f t="shared" si="253"/>
        <v>0</v>
      </c>
      <c r="AI215">
        <f t="shared" si="253"/>
        <v>0</v>
      </c>
      <c r="AJ215">
        <f t="shared" si="253"/>
        <v>0</v>
      </c>
      <c r="AK215">
        <f t="shared" si="253"/>
        <v>0</v>
      </c>
      <c r="AL215">
        <f t="shared" si="253"/>
        <v>0</v>
      </c>
      <c r="AM215">
        <f t="shared" si="253"/>
        <v>0</v>
      </c>
      <c r="AN215">
        <f t="shared" si="253"/>
        <v>0</v>
      </c>
      <c r="AO215">
        <f t="shared" si="253"/>
        <v>0</v>
      </c>
      <c r="AP215">
        <f t="shared" si="253"/>
        <v>0</v>
      </c>
      <c r="AQ215">
        <f t="shared" si="253"/>
        <v>0</v>
      </c>
      <c r="AR215">
        <f t="shared" si="253"/>
        <v>0</v>
      </c>
      <c r="AS215">
        <f t="shared" si="253"/>
        <v>0</v>
      </c>
      <c r="AT215">
        <f t="shared" si="253"/>
        <v>0</v>
      </c>
      <c r="AU215">
        <f t="shared" si="253"/>
        <v>0</v>
      </c>
      <c r="AV215">
        <f t="shared" si="253"/>
        <v>0</v>
      </c>
      <c r="AW215">
        <f t="shared" si="253"/>
        <v>0</v>
      </c>
      <c r="AX215">
        <f t="shared" si="253"/>
        <v>0</v>
      </c>
      <c r="AY215">
        <f t="shared" si="253"/>
        <v>0</v>
      </c>
      <c r="AZ215">
        <f t="shared" si="253"/>
        <v>0</v>
      </c>
      <c r="BA215">
        <f t="shared" si="253"/>
        <v>0</v>
      </c>
      <c r="BB215">
        <f t="shared" si="253"/>
        <v>0</v>
      </c>
      <c r="BC215">
        <f t="shared" si="253"/>
        <v>0</v>
      </c>
      <c r="BD215">
        <f t="shared" si="253"/>
        <v>0</v>
      </c>
      <c r="BE215">
        <f t="shared" si="253"/>
        <v>0</v>
      </c>
      <c r="BF215">
        <f t="shared" si="253"/>
        <v>0</v>
      </c>
      <c r="BG215">
        <f t="shared" si="253"/>
        <v>0</v>
      </c>
      <c r="BH215">
        <f t="shared" si="253"/>
        <v>0</v>
      </c>
      <c r="BI215">
        <f t="shared" si="253"/>
        <v>0</v>
      </c>
      <c r="BJ215">
        <f t="shared" si="253"/>
        <v>0</v>
      </c>
      <c r="BK215">
        <f t="shared" si="253"/>
        <v>0</v>
      </c>
      <c r="BL215">
        <f t="shared" si="253"/>
        <v>0</v>
      </c>
      <c r="BM215">
        <f t="shared" ref="BM215:CR215" si="254">BM66</f>
        <v>0</v>
      </c>
      <c r="BN215">
        <f t="shared" si="254"/>
        <v>0</v>
      </c>
      <c r="BO215">
        <f t="shared" si="254"/>
        <v>0</v>
      </c>
      <c r="BP215">
        <f t="shared" si="254"/>
        <v>0</v>
      </c>
      <c r="BQ215">
        <f t="shared" si="254"/>
        <v>0</v>
      </c>
      <c r="BR215">
        <f t="shared" si="254"/>
        <v>0</v>
      </c>
      <c r="BS215">
        <f t="shared" si="254"/>
        <v>0</v>
      </c>
      <c r="BT215">
        <f t="shared" si="254"/>
        <v>0</v>
      </c>
      <c r="BU215">
        <f t="shared" si="254"/>
        <v>0</v>
      </c>
      <c r="BV215">
        <f t="shared" si="254"/>
        <v>0</v>
      </c>
      <c r="BW215">
        <f t="shared" si="254"/>
        <v>0</v>
      </c>
      <c r="BX215">
        <f t="shared" si="254"/>
        <v>0</v>
      </c>
      <c r="BY215">
        <f t="shared" si="254"/>
        <v>0</v>
      </c>
      <c r="BZ215">
        <f t="shared" si="254"/>
        <v>0</v>
      </c>
      <c r="CA215">
        <f t="shared" si="254"/>
        <v>0</v>
      </c>
      <c r="CB215">
        <f t="shared" si="254"/>
        <v>0</v>
      </c>
      <c r="CC215">
        <f t="shared" si="254"/>
        <v>0</v>
      </c>
      <c r="CD215">
        <f t="shared" si="254"/>
        <v>0</v>
      </c>
      <c r="CE215">
        <f t="shared" si="254"/>
        <v>0</v>
      </c>
      <c r="CF215">
        <f t="shared" si="254"/>
        <v>0</v>
      </c>
      <c r="CG215">
        <f t="shared" si="254"/>
        <v>0</v>
      </c>
      <c r="CH215">
        <f t="shared" si="254"/>
        <v>0</v>
      </c>
      <c r="CI215">
        <f t="shared" si="254"/>
        <v>0</v>
      </c>
      <c r="CJ215">
        <f t="shared" si="254"/>
        <v>0</v>
      </c>
      <c r="CK215">
        <f t="shared" si="254"/>
        <v>0</v>
      </c>
      <c r="CL215">
        <f t="shared" si="254"/>
        <v>0</v>
      </c>
      <c r="CM215">
        <f t="shared" si="254"/>
        <v>0</v>
      </c>
      <c r="CN215">
        <f t="shared" si="254"/>
        <v>0</v>
      </c>
      <c r="CO215">
        <f t="shared" si="254"/>
        <v>0</v>
      </c>
      <c r="CP215">
        <f t="shared" si="254"/>
        <v>0</v>
      </c>
      <c r="CQ215">
        <f t="shared" si="254"/>
        <v>0</v>
      </c>
      <c r="CR215">
        <f t="shared" si="254"/>
        <v>0</v>
      </c>
      <c r="CS215">
        <f t="shared" ref="CS215:DH215" si="255">CS66</f>
        <v>0</v>
      </c>
      <c r="CT215">
        <f t="shared" si="255"/>
        <v>0</v>
      </c>
      <c r="CU215">
        <f t="shared" si="255"/>
        <v>0</v>
      </c>
      <c r="CV215">
        <f t="shared" si="255"/>
        <v>0</v>
      </c>
      <c r="CW215">
        <f t="shared" si="255"/>
        <v>0</v>
      </c>
      <c r="CX215">
        <f t="shared" si="255"/>
        <v>0</v>
      </c>
      <c r="CY215">
        <f t="shared" si="255"/>
        <v>0</v>
      </c>
      <c r="CZ215">
        <f t="shared" si="255"/>
        <v>0</v>
      </c>
      <c r="DA215">
        <f t="shared" si="255"/>
        <v>0</v>
      </c>
      <c r="DB215">
        <f t="shared" si="255"/>
        <v>0</v>
      </c>
      <c r="DC215">
        <f t="shared" si="255"/>
        <v>0</v>
      </c>
      <c r="DD215">
        <f t="shared" si="255"/>
        <v>0</v>
      </c>
      <c r="DE215">
        <f t="shared" si="255"/>
        <v>0</v>
      </c>
      <c r="DF215">
        <f t="shared" si="255"/>
        <v>0</v>
      </c>
      <c r="DG215">
        <f t="shared" si="255"/>
        <v>0</v>
      </c>
      <c r="DH215">
        <f t="shared" si="255"/>
        <v>0</v>
      </c>
    </row>
    <row r="216" spans="1:112">
      <c r="A216">
        <f t="shared" ref="A216:AF216" si="256">A67</f>
        <v>572</v>
      </c>
      <c r="B216" t="str">
        <f t="shared" si="256"/>
        <v>Empresa de Apoyo a la Producción de Alimentos</v>
      </c>
      <c r="C216">
        <f t="shared" si="256"/>
        <v>0</v>
      </c>
      <c r="D216">
        <f t="shared" si="256"/>
        <v>0</v>
      </c>
      <c r="E216">
        <f t="shared" si="256"/>
        <v>0</v>
      </c>
      <c r="F216">
        <f t="shared" si="256"/>
        <v>0</v>
      </c>
      <c r="G216">
        <f t="shared" si="256"/>
        <v>0</v>
      </c>
      <c r="H216">
        <f t="shared" si="256"/>
        <v>4435.99</v>
      </c>
      <c r="I216">
        <f t="shared" si="256"/>
        <v>0</v>
      </c>
      <c r="J216">
        <f t="shared" si="256"/>
        <v>2920.17</v>
      </c>
      <c r="K216">
        <f t="shared" si="256"/>
        <v>0</v>
      </c>
      <c r="L216">
        <f t="shared" si="256"/>
        <v>5972034.5</v>
      </c>
      <c r="M216">
        <f t="shared" si="256"/>
        <v>0</v>
      </c>
      <c r="N216">
        <f t="shared" si="256"/>
        <v>0</v>
      </c>
      <c r="O216">
        <f t="shared" si="256"/>
        <v>0</v>
      </c>
      <c r="P216">
        <f t="shared" si="256"/>
        <v>0</v>
      </c>
      <c r="Q216">
        <f t="shared" si="256"/>
        <v>0</v>
      </c>
      <c r="R216">
        <f t="shared" si="256"/>
        <v>0</v>
      </c>
      <c r="S216">
        <f t="shared" si="256"/>
        <v>0</v>
      </c>
      <c r="T216">
        <f t="shared" si="256"/>
        <v>0</v>
      </c>
      <c r="U216">
        <f t="shared" si="256"/>
        <v>0</v>
      </c>
      <c r="V216">
        <f t="shared" si="256"/>
        <v>0</v>
      </c>
      <c r="W216">
        <f t="shared" si="256"/>
        <v>0</v>
      </c>
      <c r="X216">
        <f t="shared" si="256"/>
        <v>0</v>
      </c>
      <c r="Y216">
        <f t="shared" si="256"/>
        <v>0</v>
      </c>
      <c r="Z216">
        <f t="shared" si="256"/>
        <v>0</v>
      </c>
      <c r="AA216">
        <f t="shared" si="256"/>
        <v>0</v>
      </c>
      <c r="AB216">
        <f t="shared" si="256"/>
        <v>0</v>
      </c>
      <c r="AC216">
        <f t="shared" si="256"/>
        <v>0</v>
      </c>
      <c r="AD216">
        <f t="shared" si="256"/>
        <v>0</v>
      </c>
      <c r="AE216">
        <f t="shared" si="256"/>
        <v>0</v>
      </c>
      <c r="AF216">
        <f t="shared" si="256"/>
        <v>0</v>
      </c>
      <c r="AG216">
        <f t="shared" ref="AG216:BL216" si="257">AG67</f>
        <v>0</v>
      </c>
      <c r="AH216">
        <f t="shared" si="257"/>
        <v>0</v>
      </c>
      <c r="AI216">
        <f t="shared" si="257"/>
        <v>0</v>
      </c>
      <c r="AJ216">
        <f t="shared" si="257"/>
        <v>0</v>
      </c>
      <c r="AK216">
        <f t="shared" si="257"/>
        <v>0</v>
      </c>
      <c r="AL216">
        <f t="shared" si="257"/>
        <v>0</v>
      </c>
      <c r="AM216">
        <f t="shared" si="257"/>
        <v>0</v>
      </c>
      <c r="AN216">
        <f t="shared" si="257"/>
        <v>0</v>
      </c>
      <c r="AO216">
        <f t="shared" si="257"/>
        <v>0</v>
      </c>
      <c r="AP216">
        <f t="shared" si="257"/>
        <v>0</v>
      </c>
      <c r="AQ216">
        <f t="shared" si="257"/>
        <v>0</v>
      </c>
      <c r="AR216">
        <f t="shared" si="257"/>
        <v>0</v>
      </c>
      <c r="AS216">
        <f t="shared" si="257"/>
        <v>0</v>
      </c>
      <c r="AT216">
        <f t="shared" si="257"/>
        <v>0</v>
      </c>
      <c r="AU216">
        <f t="shared" si="257"/>
        <v>0</v>
      </c>
      <c r="AV216">
        <f t="shared" si="257"/>
        <v>0</v>
      </c>
      <c r="AW216">
        <f t="shared" si="257"/>
        <v>0</v>
      </c>
      <c r="AX216">
        <f t="shared" si="257"/>
        <v>0</v>
      </c>
      <c r="AY216">
        <f t="shared" si="257"/>
        <v>0</v>
      </c>
      <c r="AZ216">
        <f t="shared" si="257"/>
        <v>0</v>
      </c>
      <c r="BA216">
        <f t="shared" si="257"/>
        <v>0</v>
      </c>
      <c r="BB216">
        <f t="shared" si="257"/>
        <v>0</v>
      </c>
      <c r="BC216">
        <f t="shared" si="257"/>
        <v>0</v>
      </c>
      <c r="BD216">
        <f t="shared" si="257"/>
        <v>0</v>
      </c>
      <c r="BE216">
        <f t="shared" si="257"/>
        <v>0</v>
      </c>
      <c r="BF216">
        <f t="shared" si="257"/>
        <v>0</v>
      </c>
      <c r="BG216">
        <f t="shared" si="257"/>
        <v>0</v>
      </c>
      <c r="BH216">
        <f t="shared" si="257"/>
        <v>0</v>
      </c>
      <c r="BI216">
        <f t="shared" si="257"/>
        <v>0</v>
      </c>
      <c r="BJ216">
        <f t="shared" si="257"/>
        <v>0</v>
      </c>
      <c r="BK216">
        <f t="shared" si="257"/>
        <v>0</v>
      </c>
      <c r="BL216">
        <f t="shared" si="257"/>
        <v>0</v>
      </c>
      <c r="BM216">
        <f t="shared" ref="BM216:CR216" si="258">BM67</f>
        <v>0</v>
      </c>
      <c r="BN216">
        <f t="shared" si="258"/>
        <v>0</v>
      </c>
      <c r="BO216">
        <f t="shared" si="258"/>
        <v>0</v>
      </c>
      <c r="BP216">
        <f t="shared" si="258"/>
        <v>0</v>
      </c>
      <c r="BQ216">
        <f t="shared" si="258"/>
        <v>0</v>
      </c>
      <c r="BR216">
        <f t="shared" si="258"/>
        <v>0</v>
      </c>
      <c r="BS216">
        <f t="shared" si="258"/>
        <v>0</v>
      </c>
      <c r="BT216">
        <f t="shared" si="258"/>
        <v>0</v>
      </c>
      <c r="BU216">
        <f t="shared" si="258"/>
        <v>0</v>
      </c>
      <c r="BV216">
        <f t="shared" si="258"/>
        <v>0</v>
      </c>
      <c r="BW216">
        <f t="shared" si="258"/>
        <v>0</v>
      </c>
      <c r="BX216">
        <f t="shared" si="258"/>
        <v>0</v>
      </c>
      <c r="BY216">
        <f t="shared" si="258"/>
        <v>0</v>
      </c>
      <c r="BZ216">
        <f t="shared" si="258"/>
        <v>0</v>
      </c>
      <c r="CA216">
        <f t="shared" si="258"/>
        <v>0</v>
      </c>
      <c r="CB216">
        <f t="shared" si="258"/>
        <v>0</v>
      </c>
      <c r="CC216">
        <f t="shared" si="258"/>
        <v>0</v>
      </c>
      <c r="CD216">
        <f t="shared" si="258"/>
        <v>0</v>
      </c>
      <c r="CE216">
        <f t="shared" si="258"/>
        <v>0</v>
      </c>
      <c r="CF216">
        <f t="shared" si="258"/>
        <v>0</v>
      </c>
      <c r="CG216">
        <f t="shared" si="258"/>
        <v>0</v>
      </c>
      <c r="CH216">
        <f t="shared" si="258"/>
        <v>0</v>
      </c>
      <c r="CI216">
        <f t="shared" si="258"/>
        <v>0</v>
      </c>
      <c r="CJ216">
        <f t="shared" si="258"/>
        <v>0</v>
      </c>
      <c r="CK216">
        <f t="shared" si="258"/>
        <v>0</v>
      </c>
      <c r="CL216">
        <f t="shared" si="258"/>
        <v>0</v>
      </c>
      <c r="CM216">
        <f t="shared" si="258"/>
        <v>0</v>
      </c>
      <c r="CN216">
        <f t="shared" si="258"/>
        <v>0</v>
      </c>
      <c r="CO216">
        <f t="shared" si="258"/>
        <v>0</v>
      </c>
      <c r="CP216">
        <f t="shared" si="258"/>
        <v>0</v>
      </c>
      <c r="CQ216">
        <f t="shared" si="258"/>
        <v>0</v>
      </c>
      <c r="CR216">
        <f t="shared" si="258"/>
        <v>0</v>
      </c>
      <c r="CS216">
        <f t="shared" ref="CS216:DH216" si="259">CS67</f>
        <v>0</v>
      </c>
      <c r="CT216">
        <f t="shared" si="259"/>
        <v>0</v>
      </c>
      <c r="CU216">
        <f t="shared" si="259"/>
        <v>0</v>
      </c>
      <c r="CV216">
        <f t="shared" si="259"/>
        <v>0</v>
      </c>
      <c r="CW216">
        <f t="shared" si="259"/>
        <v>0</v>
      </c>
      <c r="CX216">
        <f t="shared" si="259"/>
        <v>0</v>
      </c>
      <c r="CY216">
        <f t="shared" si="259"/>
        <v>0</v>
      </c>
      <c r="CZ216">
        <f t="shared" si="259"/>
        <v>0</v>
      </c>
      <c r="DA216">
        <f t="shared" si="259"/>
        <v>0</v>
      </c>
      <c r="DB216">
        <f t="shared" si="259"/>
        <v>0</v>
      </c>
      <c r="DC216">
        <f t="shared" si="259"/>
        <v>0</v>
      </c>
      <c r="DD216">
        <f t="shared" si="259"/>
        <v>0</v>
      </c>
      <c r="DE216">
        <f t="shared" si="259"/>
        <v>0</v>
      </c>
      <c r="DF216">
        <f t="shared" si="259"/>
        <v>0</v>
      </c>
      <c r="DG216">
        <f t="shared" si="259"/>
        <v>0</v>
      </c>
      <c r="DH216">
        <f t="shared" si="259"/>
        <v>0</v>
      </c>
    </row>
    <row r="217" spans="1:112">
      <c r="A217">
        <f t="shared" ref="A217:AF217" si="260">A68</f>
        <v>585</v>
      </c>
      <c r="B217" t="str">
        <f t="shared" si="260"/>
        <v>Agencia Boliviana Espacial</v>
      </c>
      <c r="C217">
        <f t="shared" si="260"/>
        <v>0</v>
      </c>
      <c r="D217">
        <f t="shared" si="260"/>
        <v>0</v>
      </c>
      <c r="E217">
        <f t="shared" si="260"/>
        <v>0</v>
      </c>
      <c r="F217">
        <f t="shared" si="260"/>
        <v>0</v>
      </c>
      <c r="G217">
        <f t="shared" si="260"/>
        <v>0</v>
      </c>
      <c r="H217">
        <f t="shared" si="260"/>
        <v>0</v>
      </c>
      <c r="I217">
        <f t="shared" si="260"/>
        <v>0</v>
      </c>
      <c r="J217">
        <f t="shared" si="260"/>
        <v>0</v>
      </c>
      <c r="K217">
        <f t="shared" si="260"/>
        <v>0</v>
      </c>
      <c r="L217">
        <f t="shared" si="260"/>
        <v>68428.5</v>
      </c>
      <c r="M217">
        <f t="shared" si="260"/>
        <v>0</v>
      </c>
      <c r="N217">
        <f t="shared" si="260"/>
        <v>0</v>
      </c>
      <c r="O217">
        <f t="shared" si="260"/>
        <v>0</v>
      </c>
      <c r="P217">
        <f t="shared" si="260"/>
        <v>0</v>
      </c>
      <c r="Q217">
        <f t="shared" si="260"/>
        <v>0</v>
      </c>
      <c r="R217">
        <f t="shared" si="260"/>
        <v>0</v>
      </c>
      <c r="S217">
        <f t="shared" si="260"/>
        <v>0</v>
      </c>
      <c r="T217">
        <f t="shared" si="260"/>
        <v>0</v>
      </c>
      <c r="U217">
        <f t="shared" si="260"/>
        <v>0</v>
      </c>
      <c r="V217">
        <f t="shared" si="260"/>
        <v>0</v>
      </c>
      <c r="W217">
        <f t="shared" si="260"/>
        <v>0</v>
      </c>
      <c r="X217">
        <f t="shared" si="260"/>
        <v>0</v>
      </c>
      <c r="Y217">
        <f t="shared" si="260"/>
        <v>0</v>
      </c>
      <c r="Z217">
        <f t="shared" si="260"/>
        <v>0</v>
      </c>
      <c r="AA217">
        <f t="shared" si="260"/>
        <v>0</v>
      </c>
      <c r="AB217">
        <f t="shared" si="260"/>
        <v>0</v>
      </c>
      <c r="AC217">
        <f t="shared" si="260"/>
        <v>0</v>
      </c>
      <c r="AD217">
        <f t="shared" si="260"/>
        <v>0</v>
      </c>
      <c r="AE217">
        <f t="shared" si="260"/>
        <v>0</v>
      </c>
      <c r="AF217">
        <f t="shared" si="260"/>
        <v>0</v>
      </c>
      <c r="AG217">
        <f t="shared" ref="AG217:BL217" si="261">AG68</f>
        <v>0</v>
      </c>
      <c r="AH217">
        <f t="shared" si="261"/>
        <v>0</v>
      </c>
      <c r="AI217">
        <f t="shared" si="261"/>
        <v>0</v>
      </c>
      <c r="AJ217">
        <f t="shared" si="261"/>
        <v>0</v>
      </c>
      <c r="AK217">
        <f t="shared" si="261"/>
        <v>0</v>
      </c>
      <c r="AL217">
        <f t="shared" si="261"/>
        <v>0</v>
      </c>
      <c r="AM217">
        <f t="shared" si="261"/>
        <v>0</v>
      </c>
      <c r="AN217">
        <f t="shared" si="261"/>
        <v>0</v>
      </c>
      <c r="AO217">
        <f t="shared" si="261"/>
        <v>0</v>
      </c>
      <c r="AP217">
        <f t="shared" si="261"/>
        <v>0</v>
      </c>
      <c r="AQ217">
        <f t="shared" si="261"/>
        <v>0</v>
      </c>
      <c r="AR217">
        <f t="shared" si="261"/>
        <v>0</v>
      </c>
      <c r="AS217">
        <f t="shared" si="261"/>
        <v>0</v>
      </c>
      <c r="AT217">
        <f t="shared" si="261"/>
        <v>0</v>
      </c>
      <c r="AU217">
        <f t="shared" si="261"/>
        <v>0</v>
      </c>
      <c r="AV217">
        <f t="shared" si="261"/>
        <v>0</v>
      </c>
      <c r="AW217">
        <f t="shared" si="261"/>
        <v>0</v>
      </c>
      <c r="AX217">
        <f t="shared" si="261"/>
        <v>0</v>
      </c>
      <c r="AY217">
        <f t="shared" si="261"/>
        <v>0</v>
      </c>
      <c r="AZ217">
        <f t="shared" si="261"/>
        <v>0</v>
      </c>
      <c r="BA217">
        <f t="shared" si="261"/>
        <v>0</v>
      </c>
      <c r="BB217">
        <f t="shared" si="261"/>
        <v>0</v>
      </c>
      <c r="BC217">
        <f t="shared" si="261"/>
        <v>0</v>
      </c>
      <c r="BD217">
        <f t="shared" si="261"/>
        <v>0</v>
      </c>
      <c r="BE217">
        <f t="shared" si="261"/>
        <v>0</v>
      </c>
      <c r="BF217">
        <f t="shared" si="261"/>
        <v>0</v>
      </c>
      <c r="BG217">
        <f t="shared" si="261"/>
        <v>0</v>
      </c>
      <c r="BH217">
        <f t="shared" si="261"/>
        <v>0</v>
      </c>
      <c r="BI217">
        <f t="shared" si="261"/>
        <v>0</v>
      </c>
      <c r="BJ217">
        <f t="shared" si="261"/>
        <v>0</v>
      </c>
      <c r="BK217">
        <f t="shared" si="261"/>
        <v>0</v>
      </c>
      <c r="BL217">
        <f t="shared" si="261"/>
        <v>0</v>
      </c>
      <c r="BM217">
        <f t="shared" ref="BM217:CR217" si="262">BM68</f>
        <v>0</v>
      </c>
      <c r="BN217">
        <f t="shared" si="262"/>
        <v>0</v>
      </c>
      <c r="BO217">
        <f t="shared" si="262"/>
        <v>0</v>
      </c>
      <c r="BP217">
        <f t="shared" si="262"/>
        <v>0</v>
      </c>
      <c r="BQ217">
        <f t="shared" si="262"/>
        <v>0</v>
      </c>
      <c r="BR217">
        <f t="shared" si="262"/>
        <v>0</v>
      </c>
      <c r="BS217">
        <f t="shared" si="262"/>
        <v>0</v>
      </c>
      <c r="BT217">
        <f t="shared" si="262"/>
        <v>0</v>
      </c>
      <c r="BU217">
        <f t="shared" si="262"/>
        <v>0</v>
      </c>
      <c r="BV217">
        <f t="shared" si="262"/>
        <v>0</v>
      </c>
      <c r="BW217">
        <f t="shared" si="262"/>
        <v>0</v>
      </c>
      <c r="BX217">
        <f t="shared" si="262"/>
        <v>0</v>
      </c>
      <c r="BY217">
        <f t="shared" si="262"/>
        <v>0</v>
      </c>
      <c r="BZ217">
        <f t="shared" si="262"/>
        <v>0</v>
      </c>
      <c r="CA217">
        <f t="shared" si="262"/>
        <v>0</v>
      </c>
      <c r="CB217">
        <f t="shared" si="262"/>
        <v>0</v>
      </c>
      <c r="CC217">
        <f t="shared" si="262"/>
        <v>0</v>
      </c>
      <c r="CD217">
        <f t="shared" si="262"/>
        <v>0</v>
      </c>
      <c r="CE217">
        <f t="shared" si="262"/>
        <v>0</v>
      </c>
      <c r="CF217">
        <f t="shared" si="262"/>
        <v>0</v>
      </c>
      <c r="CG217">
        <f t="shared" si="262"/>
        <v>0</v>
      </c>
      <c r="CH217">
        <f t="shared" si="262"/>
        <v>0</v>
      </c>
      <c r="CI217">
        <f t="shared" si="262"/>
        <v>0</v>
      </c>
      <c r="CJ217">
        <f t="shared" si="262"/>
        <v>0</v>
      </c>
      <c r="CK217">
        <f t="shared" si="262"/>
        <v>0</v>
      </c>
      <c r="CL217">
        <f t="shared" si="262"/>
        <v>0</v>
      </c>
      <c r="CM217">
        <f t="shared" si="262"/>
        <v>0</v>
      </c>
      <c r="CN217">
        <f t="shared" si="262"/>
        <v>0</v>
      </c>
      <c r="CO217">
        <f t="shared" si="262"/>
        <v>0</v>
      </c>
      <c r="CP217">
        <f t="shared" si="262"/>
        <v>0</v>
      </c>
      <c r="CQ217">
        <f t="shared" si="262"/>
        <v>0</v>
      </c>
      <c r="CR217">
        <f t="shared" si="262"/>
        <v>0</v>
      </c>
      <c r="CS217">
        <f t="shared" ref="CS217:DH217" si="263">CS68</f>
        <v>0</v>
      </c>
      <c r="CT217">
        <f t="shared" si="263"/>
        <v>0</v>
      </c>
      <c r="CU217">
        <f t="shared" si="263"/>
        <v>0</v>
      </c>
      <c r="CV217">
        <f t="shared" si="263"/>
        <v>0</v>
      </c>
      <c r="CW217">
        <f t="shared" si="263"/>
        <v>0</v>
      </c>
      <c r="CX217">
        <f t="shared" si="263"/>
        <v>0</v>
      </c>
      <c r="CY217">
        <f t="shared" si="263"/>
        <v>0</v>
      </c>
      <c r="CZ217">
        <f t="shared" si="263"/>
        <v>0</v>
      </c>
      <c r="DA217">
        <f t="shared" si="263"/>
        <v>0</v>
      </c>
      <c r="DB217">
        <f t="shared" si="263"/>
        <v>0</v>
      </c>
      <c r="DC217">
        <f t="shared" si="263"/>
        <v>0</v>
      </c>
      <c r="DD217">
        <f t="shared" si="263"/>
        <v>0</v>
      </c>
      <c r="DE217">
        <f t="shared" si="263"/>
        <v>0</v>
      </c>
      <c r="DF217">
        <f t="shared" si="263"/>
        <v>0</v>
      </c>
      <c r="DG217">
        <f t="shared" si="263"/>
        <v>0</v>
      </c>
      <c r="DH217">
        <f t="shared" si="263"/>
        <v>0</v>
      </c>
    </row>
    <row r="218" spans="1:112">
      <c r="A218">
        <f t="shared" ref="A218:AF218" si="264">A69</f>
        <v>525</v>
      </c>
      <c r="B218" t="str">
        <f t="shared" si="264"/>
        <v>Transportes Aéreos Bolivianos</v>
      </c>
      <c r="C218">
        <f t="shared" si="264"/>
        <v>0</v>
      </c>
      <c r="D218">
        <f t="shared" si="264"/>
        <v>0</v>
      </c>
      <c r="E218">
        <f t="shared" si="264"/>
        <v>0</v>
      </c>
      <c r="F218">
        <f t="shared" si="264"/>
        <v>0</v>
      </c>
      <c r="G218">
        <f t="shared" si="264"/>
        <v>0</v>
      </c>
      <c r="H218">
        <f t="shared" si="264"/>
        <v>0</v>
      </c>
      <c r="I218">
        <f t="shared" si="264"/>
        <v>0</v>
      </c>
      <c r="J218">
        <f t="shared" si="264"/>
        <v>0</v>
      </c>
      <c r="K218">
        <f t="shared" si="264"/>
        <v>0</v>
      </c>
      <c r="L218">
        <f t="shared" si="264"/>
        <v>1886500</v>
      </c>
      <c r="M218">
        <f t="shared" si="264"/>
        <v>0</v>
      </c>
      <c r="N218">
        <f t="shared" si="264"/>
        <v>0</v>
      </c>
      <c r="O218">
        <f t="shared" si="264"/>
        <v>0</v>
      </c>
      <c r="P218">
        <f t="shared" si="264"/>
        <v>0</v>
      </c>
      <c r="Q218">
        <f t="shared" si="264"/>
        <v>0</v>
      </c>
      <c r="R218">
        <f t="shared" si="264"/>
        <v>0</v>
      </c>
      <c r="S218">
        <f t="shared" si="264"/>
        <v>0</v>
      </c>
      <c r="T218">
        <f t="shared" si="264"/>
        <v>0</v>
      </c>
      <c r="U218">
        <f t="shared" si="264"/>
        <v>0</v>
      </c>
      <c r="V218">
        <f t="shared" si="264"/>
        <v>0</v>
      </c>
      <c r="W218">
        <f t="shared" si="264"/>
        <v>0</v>
      </c>
      <c r="X218">
        <f t="shared" si="264"/>
        <v>0</v>
      </c>
      <c r="Y218">
        <f t="shared" si="264"/>
        <v>0</v>
      </c>
      <c r="Z218">
        <f t="shared" si="264"/>
        <v>0</v>
      </c>
      <c r="AA218">
        <f t="shared" si="264"/>
        <v>0</v>
      </c>
      <c r="AB218">
        <f t="shared" si="264"/>
        <v>0</v>
      </c>
      <c r="AC218">
        <f t="shared" si="264"/>
        <v>0</v>
      </c>
      <c r="AD218">
        <f t="shared" si="264"/>
        <v>0</v>
      </c>
      <c r="AE218">
        <f t="shared" si="264"/>
        <v>0</v>
      </c>
      <c r="AF218">
        <f t="shared" si="264"/>
        <v>0</v>
      </c>
      <c r="AG218">
        <f t="shared" ref="AG218:BL218" si="265">AG69</f>
        <v>0</v>
      </c>
      <c r="AH218">
        <f t="shared" si="265"/>
        <v>0</v>
      </c>
      <c r="AI218">
        <f t="shared" si="265"/>
        <v>0</v>
      </c>
      <c r="AJ218">
        <f t="shared" si="265"/>
        <v>0</v>
      </c>
      <c r="AK218">
        <f t="shared" si="265"/>
        <v>0</v>
      </c>
      <c r="AL218">
        <f t="shared" si="265"/>
        <v>0</v>
      </c>
      <c r="AM218">
        <f t="shared" si="265"/>
        <v>0</v>
      </c>
      <c r="AN218">
        <f t="shared" si="265"/>
        <v>0</v>
      </c>
      <c r="AO218">
        <f t="shared" si="265"/>
        <v>0</v>
      </c>
      <c r="AP218">
        <f t="shared" si="265"/>
        <v>0</v>
      </c>
      <c r="AQ218">
        <f t="shared" si="265"/>
        <v>0</v>
      </c>
      <c r="AR218">
        <f t="shared" si="265"/>
        <v>0</v>
      </c>
      <c r="AS218">
        <f t="shared" si="265"/>
        <v>0</v>
      </c>
      <c r="AT218">
        <f t="shared" si="265"/>
        <v>0</v>
      </c>
      <c r="AU218">
        <f t="shared" si="265"/>
        <v>0</v>
      </c>
      <c r="AV218">
        <f t="shared" si="265"/>
        <v>0</v>
      </c>
      <c r="AW218">
        <f t="shared" si="265"/>
        <v>0</v>
      </c>
      <c r="AX218">
        <f t="shared" si="265"/>
        <v>0</v>
      </c>
      <c r="AY218">
        <f t="shared" si="265"/>
        <v>0</v>
      </c>
      <c r="AZ218">
        <f t="shared" si="265"/>
        <v>0</v>
      </c>
      <c r="BA218">
        <f t="shared" si="265"/>
        <v>0</v>
      </c>
      <c r="BB218">
        <f t="shared" si="265"/>
        <v>0</v>
      </c>
      <c r="BC218">
        <f t="shared" si="265"/>
        <v>0</v>
      </c>
      <c r="BD218">
        <f t="shared" si="265"/>
        <v>0</v>
      </c>
      <c r="BE218">
        <f t="shared" si="265"/>
        <v>0</v>
      </c>
      <c r="BF218">
        <f t="shared" si="265"/>
        <v>0</v>
      </c>
      <c r="BG218">
        <f t="shared" si="265"/>
        <v>0</v>
      </c>
      <c r="BH218">
        <f t="shared" si="265"/>
        <v>0</v>
      </c>
      <c r="BI218">
        <f t="shared" si="265"/>
        <v>0</v>
      </c>
      <c r="BJ218">
        <f t="shared" si="265"/>
        <v>0</v>
      </c>
      <c r="BK218">
        <f t="shared" si="265"/>
        <v>0</v>
      </c>
      <c r="BL218">
        <f t="shared" si="265"/>
        <v>0</v>
      </c>
      <c r="BM218">
        <f t="shared" ref="BM218:CR218" si="266">BM69</f>
        <v>0</v>
      </c>
      <c r="BN218">
        <f t="shared" si="266"/>
        <v>0</v>
      </c>
      <c r="BO218">
        <f t="shared" si="266"/>
        <v>0</v>
      </c>
      <c r="BP218">
        <f t="shared" si="266"/>
        <v>0</v>
      </c>
      <c r="BQ218">
        <f t="shared" si="266"/>
        <v>0</v>
      </c>
      <c r="BR218">
        <f t="shared" si="266"/>
        <v>0</v>
      </c>
      <c r="BS218">
        <f t="shared" si="266"/>
        <v>0</v>
      </c>
      <c r="BT218">
        <f t="shared" si="266"/>
        <v>0</v>
      </c>
      <c r="BU218">
        <f t="shared" si="266"/>
        <v>0</v>
      </c>
      <c r="BV218">
        <f t="shared" si="266"/>
        <v>0</v>
      </c>
      <c r="BW218">
        <f t="shared" si="266"/>
        <v>0</v>
      </c>
      <c r="BX218">
        <f t="shared" si="266"/>
        <v>0</v>
      </c>
      <c r="BY218">
        <f t="shared" si="266"/>
        <v>0</v>
      </c>
      <c r="BZ218">
        <f t="shared" si="266"/>
        <v>0</v>
      </c>
      <c r="CA218">
        <f t="shared" si="266"/>
        <v>0</v>
      </c>
      <c r="CB218">
        <f t="shared" si="266"/>
        <v>0</v>
      </c>
      <c r="CC218">
        <f t="shared" si="266"/>
        <v>0</v>
      </c>
      <c r="CD218">
        <f t="shared" si="266"/>
        <v>0</v>
      </c>
      <c r="CE218">
        <f t="shared" si="266"/>
        <v>0</v>
      </c>
      <c r="CF218">
        <f t="shared" si="266"/>
        <v>0</v>
      </c>
      <c r="CG218">
        <f t="shared" si="266"/>
        <v>0</v>
      </c>
      <c r="CH218">
        <f t="shared" si="266"/>
        <v>0</v>
      </c>
      <c r="CI218">
        <f t="shared" si="266"/>
        <v>0</v>
      </c>
      <c r="CJ218">
        <f t="shared" si="266"/>
        <v>0</v>
      </c>
      <c r="CK218">
        <f t="shared" si="266"/>
        <v>0</v>
      </c>
      <c r="CL218">
        <f t="shared" si="266"/>
        <v>0</v>
      </c>
      <c r="CM218">
        <f t="shared" si="266"/>
        <v>0</v>
      </c>
      <c r="CN218">
        <f t="shared" si="266"/>
        <v>0</v>
      </c>
      <c r="CO218">
        <f t="shared" si="266"/>
        <v>0</v>
      </c>
      <c r="CP218">
        <f t="shared" si="266"/>
        <v>0</v>
      </c>
      <c r="CQ218">
        <f t="shared" si="266"/>
        <v>0</v>
      </c>
      <c r="CR218">
        <f t="shared" si="266"/>
        <v>0</v>
      </c>
      <c r="CS218">
        <f t="shared" ref="CS218:DH218" si="267">CS69</f>
        <v>0</v>
      </c>
      <c r="CT218">
        <f t="shared" si="267"/>
        <v>0</v>
      </c>
      <c r="CU218">
        <f t="shared" si="267"/>
        <v>0</v>
      </c>
      <c r="CV218">
        <f t="shared" si="267"/>
        <v>0</v>
      </c>
      <c r="CW218">
        <f t="shared" si="267"/>
        <v>0</v>
      </c>
      <c r="CX218">
        <f t="shared" si="267"/>
        <v>0</v>
      </c>
      <c r="CY218">
        <f t="shared" si="267"/>
        <v>0</v>
      </c>
      <c r="CZ218">
        <f t="shared" si="267"/>
        <v>0</v>
      </c>
      <c r="DA218">
        <f t="shared" si="267"/>
        <v>0</v>
      </c>
      <c r="DB218">
        <f t="shared" si="267"/>
        <v>0</v>
      </c>
      <c r="DC218">
        <f t="shared" si="267"/>
        <v>0</v>
      </c>
      <c r="DD218">
        <f t="shared" si="267"/>
        <v>0</v>
      </c>
      <c r="DE218">
        <f t="shared" si="267"/>
        <v>0</v>
      </c>
      <c r="DF218">
        <f t="shared" si="267"/>
        <v>0</v>
      </c>
      <c r="DG218">
        <f t="shared" si="267"/>
        <v>0</v>
      </c>
      <c r="DH218">
        <f t="shared" si="267"/>
        <v>0</v>
      </c>
    </row>
    <row r="219" spans="1:112">
      <c r="A219">
        <f t="shared" ref="A219:AF219" si="268">A70</f>
        <v>802</v>
      </c>
      <c r="B219" t="str">
        <f t="shared" si="268"/>
        <v>Empresa Local de Agua Potable y Alcantarillado Sucre</v>
      </c>
      <c r="C219">
        <f t="shared" si="268"/>
        <v>0</v>
      </c>
      <c r="D219">
        <f t="shared" si="268"/>
        <v>0</v>
      </c>
      <c r="E219">
        <f t="shared" si="268"/>
        <v>0</v>
      </c>
      <c r="F219">
        <f t="shared" si="268"/>
        <v>54227.75</v>
      </c>
      <c r="G219">
        <f t="shared" si="268"/>
        <v>0</v>
      </c>
      <c r="H219">
        <f t="shared" si="268"/>
        <v>297.3</v>
      </c>
      <c r="I219">
        <f t="shared" si="268"/>
        <v>0</v>
      </c>
      <c r="J219">
        <f t="shared" si="268"/>
        <v>0</v>
      </c>
      <c r="K219">
        <f t="shared" si="268"/>
        <v>0</v>
      </c>
      <c r="L219">
        <f t="shared" si="268"/>
        <v>0</v>
      </c>
      <c r="M219">
        <f t="shared" si="268"/>
        <v>0</v>
      </c>
      <c r="N219">
        <f t="shared" si="268"/>
        <v>0</v>
      </c>
      <c r="O219">
        <f t="shared" si="268"/>
        <v>0</v>
      </c>
      <c r="P219">
        <f t="shared" si="268"/>
        <v>0</v>
      </c>
      <c r="Q219">
        <f t="shared" si="268"/>
        <v>0</v>
      </c>
      <c r="R219">
        <f t="shared" si="268"/>
        <v>0</v>
      </c>
      <c r="S219">
        <f t="shared" si="268"/>
        <v>0</v>
      </c>
      <c r="T219">
        <f t="shared" si="268"/>
        <v>0</v>
      </c>
      <c r="U219">
        <f t="shared" si="268"/>
        <v>0</v>
      </c>
      <c r="V219">
        <f t="shared" si="268"/>
        <v>0</v>
      </c>
      <c r="W219">
        <f t="shared" si="268"/>
        <v>0</v>
      </c>
      <c r="X219">
        <f t="shared" si="268"/>
        <v>0</v>
      </c>
      <c r="Y219">
        <f t="shared" si="268"/>
        <v>0</v>
      </c>
      <c r="Z219">
        <f t="shared" si="268"/>
        <v>0</v>
      </c>
      <c r="AA219">
        <f t="shared" si="268"/>
        <v>0</v>
      </c>
      <c r="AB219">
        <f t="shared" si="268"/>
        <v>0</v>
      </c>
      <c r="AC219">
        <f t="shared" si="268"/>
        <v>0</v>
      </c>
      <c r="AD219">
        <f t="shared" si="268"/>
        <v>0</v>
      </c>
      <c r="AE219">
        <f t="shared" si="268"/>
        <v>0</v>
      </c>
      <c r="AF219">
        <f t="shared" si="268"/>
        <v>0</v>
      </c>
      <c r="AG219">
        <f t="shared" ref="AG219:BL219" si="269">AG70</f>
        <v>0</v>
      </c>
      <c r="AH219">
        <f t="shared" si="269"/>
        <v>0</v>
      </c>
      <c r="AI219">
        <f t="shared" si="269"/>
        <v>0</v>
      </c>
      <c r="AJ219">
        <f t="shared" si="269"/>
        <v>0</v>
      </c>
      <c r="AK219">
        <f t="shared" si="269"/>
        <v>0</v>
      </c>
      <c r="AL219">
        <f t="shared" si="269"/>
        <v>0</v>
      </c>
      <c r="AM219">
        <f t="shared" si="269"/>
        <v>0</v>
      </c>
      <c r="AN219">
        <f t="shared" si="269"/>
        <v>0</v>
      </c>
      <c r="AO219">
        <f t="shared" si="269"/>
        <v>0</v>
      </c>
      <c r="AP219">
        <f t="shared" si="269"/>
        <v>0</v>
      </c>
      <c r="AQ219">
        <f t="shared" si="269"/>
        <v>0</v>
      </c>
      <c r="AR219">
        <f t="shared" si="269"/>
        <v>0</v>
      </c>
      <c r="AS219">
        <f t="shared" si="269"/>
        <v>0</v>
      </c>
      <c r="AT219">
        <f t="shared" si="269"/>
        <v>0</v>
      </c>
      <c r="AU219">
        <f t="shared" si="269"/>
        <v>0</v>
      </c>
      <c r="AV219">
        <f t="shared" si="269"/>
        <v>0</v>
      </c>
      <c r="AW219">
        <f t="shared" si="269"/>
        <v>0</v>
      </c>
      <c r="AX219">
        <f t="shared" si="269"/>
        <v>0</v>
      </c>
      <c r="AY219">
        <f t="shared" si="269"/>
        <v>0</v>
      </c>
      <c r="AZ219">
        <f t="shared" si="269"/>
        <v>0</v>
      </c>
      <c r="BA219">
        <f t="shared" si="269"/>
        <v>0</v>
      </c>
      <c r="BB219">
        <f t="shared" si="269"/>
        <v>0</v>
      </c>
      <c r="BC219">
        <f t="shared" si="269"/>
        <v>0</v>
      </c>
      <c r="BD219">
        <f t="shared" si="269"/>
        <v>0</v>
      </c>
      <c r="BE219">
        <f t="shared" si="269"/>
        <v>0</v>
      </c>
      <c r="BF219">
        <f t="shared" si="269"/>
        <v>0</v>
      </c>
      <c r="BG219">
        <f t="shared" si="269"/>
        <v>0</v>
      </c>
      <c r="BH219">
        <f t="shared" si="269"/>
        <v>0</v>
      </c>
      <c r="BI219">
        <f t="shared" si="269"/>
        <v>0</v>
      </c>
      <c r="BJ219">
        <f t="shared" si="269"/>
        <v>0</v>
      </c>
      <c r="BK219">
        <f t="shared" si="269"/>
        <v>0</v>
      </c>
      <c r="BL219">
        <f t="shared" si="269"/>
        <v>0</v>
      </c>
      <c r="BM219">
        <f t="shared" ref="BM219:CR219" si="270">BM70</f>
        <v>0</v>
      </c>
      <c r="BN219">
        <f t="shared" si="270"/>
        <v>0</v>
      </c>
      <c r="BO219">
        <f t="shared" si="270"/>
        <v>0</v>
      </c>
      <c r="BP219">
        <f t="shared" si="270"/>
        <v>0</v>
      </c>
      <c r="BQ219">
        <f t="shared" si="270"/>
        <v>0</v>
      </c>
      <c r="BR219">
        <f t="shared" si="270"/>
        <v>0</v>
      </c>
      <c r="BS219">
        <f t="shared" si="270"/>
        <v>0</v>
      </c>
      <c r="BT219">
        <f t="shared" si="270"/>
        <v>0</v>
      </c>
      <c r="BU219">
        <f t="shared" si="270"/>
        <v>0</v>
      </c>
      <c r="BV219">
        <f t="shared" si="270"/>
        <v>0</v>
      </c>
      <c r="BW219">
        <f t="shared" si="270"/>
        <v>0</v>
      </c>
      <c r="BX219">
        <f t="shared" si="270"/>
        <v>0</v>
      </c>
      <c r="BY219">
        <f t="shared" si="270"/>
        <v>0</v>
      </c>
      <c r="BZ219">
        <f t="shared" si="270"/>
        <v>0</v>
      </c>
      <c r="CA219">
        <f t="shared" si="270"/>
        <v>0</v>
      </c>
      <c r="CB219">
        <f t="shared" si="270"/>
        <v>0</v>
      </c>
      <c r="CC219">
        <f t="shared" si="270"/>
        <v>0</v>
      </c>
      <c r="CD219">
        <f t="shared" si="270"/>
        <v>0</v>
      </c>
      <c r="CE219">
        <f t="shared" si="270"/>
        <v>0</v>
      </c>
      <c r="CF219">
        <f t="shared" si="270"/>
        <v>0</v>
      </c>
      <c r="CG219">
        <f t="shared" si="270"/>
        <v>0</v>
      </c>
      <c r="CH219">
        <f t="shared" si="270"/>
        <v>0</v>
      </c>
      <c r="CI219">
        <f t="shared" si="270"/>
        <v>0</v>
      </c>
      <c r="CJ219">
        <f t="shared" si="270"/>
        <v>0</v>
      </c>
      <c r="CK219">
        <f t="shared" si="270"/>
        <v>0</v>
      </c>
      <c r="CL219">
        <f t="shared" si="270"/>
        <v>0</v>
      </c>
      <c r="CM219">
        <f t="shared" si="270"/>
        <v>0</v>
      </c>
      <c r="CN219">
        <f t="shared" si="270"/>
        <v>0</v>
      </c>
      <c r="CO219">
        <f t="shared" si="270"/>
        <v>0</v>
      </c>
      <c r="CP219">
        <f t="shared" si="270"/>
        <v>0</v>
      </c>
      <c r="CQ219">
        <f t="shared" si="270"/>
        <v>0</v>
      </c>
      <c r="CR219">
        <f t="shared" si="270"/>
        <v>0</v>
      </c>
      <c r="CS219">
        <f t="shared" ref="CS219:DH219" si="271">CS70</f>
        <v>0</v>
      </c>
      <c r="CT219">
        <f t="shared" si="271"/>
        <v>0</v>
      </c>
      <c r="CU219">
        <f t="shared" si="271"/>
        <v>0</v>
      </c>
      <c r="CV219">
        <f t="shared" si="271"/>
        <v>0</v>
      </c>
      <c r="CW219">
        <f t="shared" si="271"/>
        <v>0</v>
      </c>
      <c r="CX219">
        <f t="shared" si="271"/>
        <v>0</v>
      </c>
      <c r="CY219">
        <f t="shared" si="271"/>
        <v>0</v>
      </c>
      <c r="CZ219">
        <f t="shared" si="271"/>
        <v>0</v>
      </c>
      <c r="DA219">
        <f t="shared" si="271"/>
        <v>0</v>
      </c>
      <c r="DB219">
        <f t="shared" si="271"/>
        <v>0</v>
      </c>
      <c r="DC219">
        <f t="shared" si="271"/>
        <v>0</v>
      </c>
      <c r="DD219">
        <f t="shared" si="271"/>
        <v>0</v>
      </c>
      <c r="DE219">
        <f t="shared" si="271"/>
        <v>0</v>
      </c>
      <c r="DF219">
        <f t="shared" si="271"/>
        <v>0</v>
      </c>
      <c r="DG219">
        <f t="shared" si="271"/>
        <v>0</v>
      </c>
      <c r="DH219">
        <f t="shared" si="271"/>
        <v>0</v>
      </c>
    </row>
    <row r="220" spans="1:112">
      <c r="A220">
        <f t="shared" ref="A220:AF220" si="272">A71</f>
        <v>310</v>
      </c>
      <c r="B220" t="str">
        <f t="shared" si="272"/>
        <v>Autoridad de Regulación y Fiscalización de Telecomunicaciones y Transportes</v>
      </c>
      <c r="C220">
        <f t="shared" si="272"/>
        <v>0</v>
      </c>
      <c r="D220">
        <f t="shared" si="272"/>
        <v>0</v>
      </c>
      <c r="E220">
        <f t="shared" si="272"/>
        <v>0</v>
      </c>
      <c r="F220">
        <f t="shared" si="272"/>
        <v>0</v>
      </c>
      <c r="G220">
        <f t="shared" si="272"/>
        <v>0</v>
      </c>
      <c r="H220">
        <f t="shared" si="272"/>
        <v>0</v>
      </c>
      <c r="I220">
        <f t="shared" si="272"/>
        <v>0</v>
      </c>
      <c r="J220">
        <f t="shared" si="272"/>
        <v>0</v>
      </c>
      <c r="K220">
        <f t="shared" si="272"/>
        <v>0</v>
      </c>
      <c r="L220">
        <f t="shared" si="272"/>
        <v>4868401.25</v>
      </c>
      <c r="M220">
        <f t="shared" si="272"/>
        <v>0</v>
      </c>
      <c r="N220">
        <f t="shared" si="272"/>
        <v>0</v>
      </c>
      <c r="O220">
        <f t="shared" si="272"/>
        <v>0</v>
      </c>
      <c r="P220">
        <f t="shared" si="272"/>
        <v>0</v>
      </c>
      <c r="Q220">
        <f t="shared" si="272"/>
        <v>0</v>
      </c>
      <c r="R220">
        <f t="shared" si="272"/>
        <v>0</v>
      </c>
      <c r="S220">
        <f t="shared" si="272"/>
        <v>0</v>
      </c>
      <c r="T220">
        <f t="shared" si="272"/>
        <v>0</v>
      </c>
      <c r="U220">
        <f t="shared" si="272"/>
        <v>0</v>
      </c>
      <c r="V220">
        <f t="shared" si="272"/>
        <v>0</v>
      </c>
      <c r="W220">
        <f t="shared" si="272"/>
        <v>0</v>
      </c>
      <c r="X220">
        <f t="shared" si="272"/>
        <v>0</v>
      </c>
      <c r="Y220">
        <f t="shared" si="272"/>
        <v>0</v>
      </c>
      <c r="Z220">
        <f t="shared" si="272"/>
        <v>0</v>
      </c>
      <c r="AA220">
        <f t="shared" si="272"/>
        <v>0</v>
      </c>
      <c r="AB220">
        <f t="shared" si="272"/>
        <v>0</v>
      </c>
      <c r="AC220">
        <f t="shared" si="272"/>
        <v>0</v>
      </c>
      <c r="AD220">
        <f t="shared" si="272"/>
        <v>0</v>
      </c>
      <c r="AE220">
        <f t="shared" si="272"/>
        <v>0</v>
      </c>
      <c r="AF220">
        <f t="shared" si="272"/>
        <v>0</v>
      </c>
      <c r="AG220">
        <f t="shared" ref="AG220:BL220" si="273">AG71</f>
        <v>0</v>
      </c>
      <c r="AH220">
        <f t="shared" si="273"/>
        <v>0</v>
      </c>
      <c r="AI220">
        <f t="shared" si="273"/>
        <v>0</v>
      </c>
      <c r="AJ220">
        <f t="shared" si="273"/>
        <v>0</v>
      </c>
      <c r="AK220">
        <f t="shared" si="273"/>
        <v>0</v>
      </c>
      <c r="AL220">
        <f t="shared" si="273"/>
        <v>0</v>
      </c>
      <c r="AM220">
        <f t="shared" si="273"/>
        <v>0</v>
      </c>
      <c r="AN220">
        <f t="shared" si="273"/>
        <v>0</v>
      </c>
      <c r="AO220">
        <f t="shared" si="273"/>
        <v>0</v>
      </c>
      <c r="AP220">
        <f t="shared" si="273"/>
        <v>0</v>
      </c>
      <c r="AQ220">
        <f t="shared" si="273"/>
        <v>0</v>
      </c>
      <c r="AR220">
        <f t="shared" si="273"/>
        <v>0</v>
      </c>
      <c r="AS220">
        <f t="shared" si="273"/>
        <v>0</v>
      </c>
      <c r="AT220">
        <f t="shared" si="273"/>
        <v>0</v>
      </c>
      <c r="AU220">
        <f t="shared" si="273"/>
        <v>0</v>
      </c>
      <c r="AV220">
        <f t="shared" si="273"/>
        <v>0</v>
      </c>
      <c r="AW220">
        <f t="shared" si="273"/>
        <v>0</v>
      </c>
      <c r="AX220">
        <f t="shared" si="273"/>
        <v>0</v>
      </c>
      <c r="AY220">
        <f t="shared" si="273"/>
        <v>0</v>
      </c>
      <c r="AZ220">
        <f t="shared" si="273"/>
        <v>0</v>
      </c>
      <c r="BA220">
        <f t="shared" si="273"/>
        <v>0</v>
      </c>
      <c r="BB220">
        <f t="shared" si="273"/>
        <v>0</v>
      </c>
      <c r="BC220">
        <f t="shared" si="273"/>
        <v>0</v>
      </c>
      <c r="BD220">
        <f t="shared" si="273"/>
        <v>0</v>
      </c>
      <c r="BE220">
        <f t="shared" si="273"/>
        <v>0</v>
      </c>
      <c r="BF220">
        <f t="shared" si="273"/>
        <v>0</v>
      </c>
      <c r="BG220">
        <f t="shared" si="273"/>
        <v>0</v>
      </c>
      <c r="BH220">
        <f t="shared" si="273"/>
        <v>0</v>
      </c>
      <c r="BI220">
        <f t="shared" si="273"/>
        <v>0</v>
      </c>
      <c r="BJ220">
        <f t="shared" si="273"/>
        <v>0</v>
      </c>
      <c r="BK220">
        <f t="shared" si="273"/>
        <v>0</v>
      </c>
      <c r="BL220">
        <f t="shared" si="273"/>
        <v>0</v>
      </c>
      <c r="BM220">
        <f t="shared" ref="BM220:CR220" si="274">BM71</f>
        <v>0</v>
      </c>
      <c r="BN220">
        <f t="shared" si="274"/>
        <v>0</v>
      </c>
      <c r="BO220">
        <f t="shared" si="274"/>
        <v>0</v>
      </c>
      <c r="BP220">
        <f t="shared" si="274"/>
        <v>0</v>
      </c>
      <c r="BQ220">
        <f t="shared" si="274"/>
        <v>0</v>
      </c>
      <c r="BR220">
        <f t="shared" si="274"/>
        <v>0</v>
      </c>
      <c r="BS220">
        <f t="shared" si="274"/>
        <v>0</v>
      </c>
      <c r="BT220">
        <f t="shared" si="274"/>
        <v>0</v>
      </c>
      <c r="BU220">
        <f t="shared" si="274"/>
        <v>0</v>
      </c>
      <c r="BV220">
        <f t="shared" si="274"/>
        <v>0</v>
      </c>
      <c r="BW220">
        <f t="shared" si="274"/>
        <v>0</v>
      </c>
      <c r="BX220">
        <f t="shared" si="274"/>
        <v>0</v>
      </c>
      <c r="BY220">
        <f t="shared" si="274"/>
        <v>0</v>
      </c>
      <c r="BZ220">
        <f t="shared" si="274"/>
        <v>0</v>
      </c>
      <c r="CA220">
        <f t="shared" si="274"/>
        <v>0</v>
      </c>
      <c r="CB220">
        <f t="shared" si="274"/>
        <v>0</v>
      </c>
      <c r="CC220">
        <f t="shared" si="274"/>
        <v>0</v>
      </c>
      <c r="CD220">
        <f t="shared" si="274"/>
        <v>0</v>
      </c>
      <c r="CE220">
        <f t="shared" si="274"/>
        <v>0</v>
      </c>
      <c r="CF220">
        <f t="shared" si="274"/>
        <v>0</v>
      </c>
      <c r="CG220">
        <f t="shared" si="274"/>
        <v>0</v>
      </c>
      <c r="CH220">
        <f t="shared" si="274"/>
        <v>0</v>
      </c>
      <c r="CI220">
        <f t="shared" si="274"/>
        <v>0</v>
      </c>
      <c r="CJ220">
        <f t="shared" si="274"/>
        <v>0</v>
      </c>
      <c r="CK220">
        <f t="shared" si="274"/>
        <v>0</v>
      </c>
      <c r="CL220">
        <f t="shared" si="274"/>
        <v>0</v>
      </c>
      <c r="CM220">
        <f t="shared" si="274"/>
        <v>0</v>
      </c>
      <c r="CN220">
        <f t="shared" si="274"/>
        <v>0</v>
      </c>
      <c r="CO220">
        <f t="shared" si="274"/>
        <v>0</v>
      </c>
      <c r="CP220">
        <f t="shared" si="274"/>
        <v>0</v>
      </c>
      <c r="CQ220">
        <f t="shared" si="274"/>
        <v>0</v>
      </c>
      <c r="CR220">
        <f t="shared" si="274"/>
        <v>0</v>
      </c>
      <c r="CS220">
        <f t="shared" ref="CS220:DH220" si="275">CS71</f>
        <v>0</v>
      </c>
      <c r="CT220">
        <f t="shared" si="275"/>
        <v>0</v>
      </c>
      <c r="CU220">
        <f t="shared" si="275"/>
        <v>0</v>
      </c>
      <c r="CV220">
        <f t="shared" si="275"/>
        <v>0</v>
      </c>
      <c r="CW220">
        <f t="shared" si="275"/>
        <v>0</v>
      </c>
      <c r="CX220">
        <f t="shared" si="275"/>
        <v>0</v>
      </c>
      <c r="CY220">
        <f t="shared" si="275"/>
        <v>0</v>
      </c>
      <c r="CZ220">
        <f t="shared" si="275"/>
        <v>0</v>
      </c>
      <c r="DA220">
        <f t="shared" si="275"/>
        <v>0</v>
      </c>
      <c r="DB220">
        <f t="shared" si="275"/>
        <v>0</v>
      </c>
      <c r="DC220">
        <f t="shared" si="275"/>
        <v>0</v>
      </c>
      <c r="DD220">
        <f t="shared" si="275"/>
        <v>0</v>
      </c>
      <c r="DE220">
        <f t="shared" si="275"/>
        <v>0</v>
      </c>
      <c r="DF220">
        <f t="shared" si="275"/>
        <v>0</v>
      </c>
      <c r="DG220">
        <f t="shared" si="275"/>
        <v>0</v>
      </c>
      <c r="DH220">
        <f t="shared" si="275"/>
        <v>0</v>
      </c>
    </row>
    <row r="221" spans="1:112">
      <c r="A221">
        <f t="shared" ref="A221:AF221" si="276">A72</f>
        <v>680</v>
      </c>
      <c r="B221" t="str">
        <f t="shared" si="276"/>
        <v>Contraloria General del Estado</v>
      </c>
      <c r="C221">
        <f t="shared" si="276"/>
        <v>0</v>
      </c>
      <c r="D221">
        <f t="shared" si="276"/>
        <v>0</v>
      </c>
      <c r="E221">
        <f t="shared" si="276"/>
        <v>0</v>
      </c>
      <c r="F221">
        <f t="shared" si="276"/>
        <v>0</v>
      </c>
      <c r="G221">
        <f t="shared" si="276"/>
        <v>0</v>
      </c>
      <c r="H221">
        <f t="shared" si="276"/>
        <v>6809.84</v>
      </c>
      <c r="I221">
        <f t="shared" si="276"/>
        <v>0</v>
      </c>
      <c r="J221">
        <f t="shared" si="276"/>
        <v>0</v>
      </c>
      <c r="K221">
        <f t="shared" si="276"/>
        <v>177.20999999999998</v>
      </c>
      <c r="L221">
        <f t="shared" si="276"/>
        <v>0</v>
      </c>
      <c r="M221">
        <f t="shared" si="276"/>
        <v>0</v>
      </c>
      <c r="N221">
        <f t="shared" si="276"/>
        <v>0</v>
      </c>
      <c r="O221">
        <f t="shared" si="276"/>
        <v>0</v>
      </c>
      <c r="P221">
        <f t="shared" si="276"/>
        <v>0</v>
      </c>
      <c r="Q221">
        <f t="shared" si="276"/>
        <v>0</v>
      </c>
      <c r="R221">
        <f t="shared" si="276"/>
        <v>0</v>
      </c>
      <c r="S221">
        <f t="shared" si="276"/>
        <v>0</v>
      </c>
      <c r="T221">
        <f t="shared" si="276"/>
        <v>0</v>
      </c>
      <c r="U221">
        <f t="shared" si="276"/>
        <v>0</v>
      </c>
      <c r="V221">
        <f t="shared" si="276"/>
        <v>0</v>
      </c>
      <c r="W221">
        <f t="shared" si="276"/>
        <v>0</v>
      </c>
      <c r="X221">
        <f t="shared" si="276"/>
        <v>0</v>
      </c>
      <c r="Y221">
        <f t="shared" si="276"/>
        <v>0</v>
      </c>
      <c r="Z221">
        <f t="shared" si="276"/>
        <v>0</v>
      </c>
      <c r="AA221">
        <f t="shared" si="276"/>
        <v>0</v>
      </c>
      <c r="AB221">
        <f t="shared" si="276"/>
        <v>0</v>
      </c>
      <c r="AC221">
        <f t="shared" si="276"/>
        <v>0</v>
      </c>
      <c r="AD221">
        <f t="shared" si="276"/>
        <v>0</v>
      </c>
      <c r="AE221">
        <f t="shared" si="276"/>
        <v>0</v>
      </c>
      <c r="AF221">
        <f t="shared" si="276"/>
        <v>0</v>
      </c>
      <c r="AG221">
        <f t="shared" ref="AG221:BL221" si="277">AG72</f>
        <v>0</v>
      </c>
      <c r="AH221">
        <f t="shared" si="277"/>
        <v>0</v>
      </c>
      <c r="AI221">
        <f t="shared" si="277"/>
        <v>0</v>
      </c>
      <c r="AJ221">
        <f t="shared" si="277"/>
        <v>0</v>
      </c>
      <c r="AK221">
        <f t="shared" si="277"/>
        <v>0</v>
      </c>
      <c r="AL221">
        <f t="shared" si="277"/>
        <v>0</v>
      </c>
      <c r="AM221">
        <f t="shared" si="277"/>
        <v>0</v>
      </c>
      <c r="AN221">
        <f t="shared" si="277"/>
        <v>0</v>
      </c>
      <c r="AO221">
        <f t="shared" si="277"/>
        <v>0</v>
      </c>
      <c r="AP221">
        <f t="shared" si="277"/>
        <v>0</v>
      </c>
      <c r="AQ221">
        <f t="shared" si="277"/>
        <v>0</v>
      </c>
      <c r="AR221">
        <f t="shared" si="277"/>
        <v>0</v>
      </c>
      <c r="AS221">
        <f t="shared" si="277"/>
        <v>0</v>
      </c>
      <c r="AT221">
        <f t="shared" si="277"/>
        <v>0</v>
      </c>
      <c r="AU221">
        <f t="shared" si="277"/>
        <v>0</v>
      </c>
      <c r="AV221">
        <f t="shared" si="277"/>
        <v>0</v>
      </c>
      <c r="AW221">
        <f t="shared" si="277"/>
        <v>0</v>
      </c>
      <c r="AX221">
        <f t="shared" si="277"/>
        <v>0</v>
      </c>
      <c r="AY221">
        <f t="shared" si="277"/>
        <v>0</v>
      </c>
      <c r="AZ221">
        <f t="shared" si="277"/>
        <v>0</v>
      </c>
      <c r="BA221">
        <f t="shared" si="277"/>
        <v>0</v>
      </c>
      <c r="BB221">
        <f t="shared" si="277"/>
        <v>0</v>
      </c>
      <c r="BC221">
        <f t="shared" si="277"/>
        <v>0</v>
      </c>
      <c r="BD221">
        <f t="shared" si="277"/>
        <v>0</v>
      </c>
      <c r="BE221">
        <f t="shared" si="277"/>
        <v>0</v>
      </c>
      <c r="BF221">
        <f t="shared" si="277"/>
        <v>0</v>
      </c>
      <c r="BG221">
        <f t="shared" si="277"/>
        <v>0</v>
      </c>
      <c r="BH221">
        <f t="shared" si="277"/>
        <v>0</v>
      </c>
      <c r="BI221">
        <f t="shared" si="277"/>
        <v>0</v>
      </c>
      <c r="BJ221">
        <f t="shared" si="277"/>
        <v>0</v>
      </c>
      <c r="BK221">
        <f t="shared" si="277"/>
        <v>0</v>
      </c>
      <c r="BL221">
        <f t="shared" si="277"/>
        <v>0</v>
      </c>
      <c r="BM221">
        <f t="shared" ref="BM221:CR221" si="278">BM72</f>
        <v>0</v>
      </c>
      <c r="BN221">
        <f t="shared" si="278"/>
        <v>0</v>
      </c>
      <c r="BO221">
        <f t="shared" si="278"/>
        <v>0</v>
      </c>
      <c r="BP221">
        <f t="shared" si="278"/>
        <v>0</v>
      </c>
      <c r="BQ221">
        <f t="shared" si="278"/>
        <v>0</v>
      </c>
      <c r="BR221">
        <f t="shared" si="278"/>
        <v>0</v>
      </c>
      <c r="BS221">
        <f t="shared" si="278"/>
        <v>0</v>
      </c>
      <c r="BT221">
        <f t="shared" si="278"/>
        <v>0</v>
      </c>
      <c r="BU221">
        <f t="shared" si="278"/>
        <v>0</v>
      </c>
      <c r="BV221">
        <f t="shared" si="278"/>
        <v>0</v>
      </c>
      <c r="BW221">
        <f t="shared" si="278"/>
        <v>0</v>
      </c>
      <c r="BX221">
        <f t="shared" si="278"/>
        <v>0</v>
      </c>
      <c r="BY221">
        <f t="shared" si="278"/>
        <v>0</v>
      </c>
      <c r="BZ221">
        <f t="shared" si="278"/>
        <v>0</v>
      </c>
      <c r="CA221">
        <f t="shared" si="278"/>
        <v>0</v>
      </c>
      <c r="CB221">
        <f t="shared" si="278"/>
        <v>0</v>
      </c>
      <c r="CC221">
        <f t="shared" si="278"/>
        <v>0</v>
      </c>
      <c r="CD221">
        <f t="shared" si="278"/>
        <v>0</v>
      </c>
      <c r="CE221">
        <f t="shared" si="278"/>
        <v>0</v>
      </c>
      <c r="CF221">
        <f t="shared" si="278"/>
        <v>0</v>
      </c>
      <c r="CG221">
        <f t="shared" si="278"/>
        <v>0</v>
      </c>
      <c r="CH221">
        <f t="shared" si="278"/>
        <v>0</v>
      </c>
      <c r="CI221">
        <f t="shared" si="278"/>
        <v>0</v>
      </c>
      <c r="CJ221">
        <f t="shared" si="278"/>
        <v>0</v>
      </c>
      <c r="CK221">
        <f t="shared" si="278"/>
        <v>0</v>
      </c>
      <c r="CL221">
        <f t="shared" si="278"/>
        <v>0</v>
      </c>
      <c r="CM221">
        <f t="shared" si="278"/>
        <v>0</v>
      </c>
      <c r="CN221">
        <f t="shared" si="278"/>
        <v>0</v>
      </c>
      <c r="CO221">
        <f t="shared" si="278"/>
        <v>0</v>
      </c>
      <c r="CP221">
        <f t="shared" si="278"/>
        <v>0</v>
      </c>
      <c r="CQ221">
        <f t="shared" si="278"/>
        <v>0</v>
      </c>
      <c r="CR221">
        <f t="shared" si="278"/>
        <v>0</v>
      </c>
      <c r="CS221">
        <f t="shared" ref="CS221:DH221" si="279">CS72</f>
        <v>0</v>
      </c>
      <c r="CT221">
        <f t="shared" si="279"/>
        <v>0</v>
      </c>
      <c r="CU221">
        <f t="shared" si="279"/>
        <v>0</v>
      </c>
      <c r="CV221">
        <f t="shared" si="279"/>
        <v>0</v>
      </c>
      <c r="CW221">
        <f t="shared" si="279"/>
        <v>0</v>
      </c>
      <c r="CX221">
        <f t="shared" si="279"/>
        <v>0</v>
      </c>
      <c r="CY221">
        <f t="shared" si="279"/>
        <v>0</v>
      </c>
      <c r="CZ221">
        <f t="shared" si="279"/>
        <v>0</v>
      </c>
      <c r="DA221">
        <f t="shared" si="279"/>
        <v>0</v>
      </c>
      <c r="DB221">
        <f t="shared" si="279"/>
        <v>0</v>
      </c>
      <c r="DC221">
        <f t="shared" si="279"/>
        <v>0</v>
      </c>
      <c r="DD221">
        <f t="shared" si="279"/>
        <v>0</v>
      </c>
      <c r="DE221">
        <f t="shared" si="279"/>
        <v>0</v>
      </c>
      <c r="DF221">
        <f t="shared" si="279"/>
        <v>0</v>
      </c>
      <c r="DG221">
        <f t="shared" si="279"/>
        <v>0</v>
      </c>
      <c r="DH221">
        <f t="shared" si="279"/>
        <v>0</v>
      </c>
    </row>
    <row r="222" spans="1:112">
      <c r="A222">
        <f t="shared" ref="A222:AF222" si="280">A73</f>
        <v>222</v>
      </c>
      <c r="B222" t="str">
        <f t="shared" si="280"/>
        <v>Instituto Nacional de Innovación Agropecuaria y Forestal</v>
      </c>
      <c r="C222">
        <f t="shared" si="280"/>
        <v>0</v>
      </c>
      <c r="D222">
        <f t="shared" si="280"/>
        <v>0</v>
      </c>
      <c r="E222">
        <f t="shared" si="280"/>
        <v>0</v>
      </c>
      <c r="F222">
        <f t="shared" si="280"/>
        <v>0</v>
      </c>
      <c r="G222">
        <f t="shared" si="280"/>
        <v>0</v>
      </c>
      <c r="H222">
        <f t="shared" si="280"/>
        <v>0</v>
      </c>
      <c r="I222">
        <f t="shared" si="280"/>
        <v>60</v>
      </c>
      <c r="J222">
        <f t="shared" si="280"/>
        <v>177002</v>
      </c>
      <c r="K222">
        <f t="shared" si="280"/>
        <v>84.69</v>
      </c>
      <c r="L222">
        <f t="shared" si="280"/>
        <v>346818.06</v>
      </c>
      <c r="M222">
        <f t="shared" si="280"/>
        <v>0</v>
      </c>
      <c r="N222">
        <f t="shared" si="280"/>
        <v>0</v>
      </c>
      <c r="O222">
        <f t="shared" si="280"/>
        <v>0</v>
      </c>
      <c r="P222">
        <f t="shared" si="280"/>
        <v>0</v>
      </c>
      <c r="Q222">
        <f t="shared" si="280"/>
        <v>0</v>
      </c>
      <c r="R222">
        <f t="shared" si="280"/>
        <v>0</v>
      </c>
      <c r="S222">
        <f t="shared" si="280"/>
        <v>0</v>
      </c>
      <c r="T222">
        <f t="shared" si="280"/>
        <v>0</v>
      </c>
      <c r="U222">
        <f t="shared" si="280"/>
        <v>0</v>
      </c>
      <c r="V222">
        <f t="shared" si="280"/>
        <v>0</v>
      </c>
      <c r="W222">
        <f t="shared" si="280"/>
        <v>0</v>
      </c>
      <c r="X222">
        <f t="shared" si="280"/>
        <v>0</v>
      </c>
      <c r="Y222">
        <f t="shared" si="280"/>
        <v>0</v>
      </c>
      <c r="Z222">
        <f t="shared" si="280"/>
        <v>0</v>
      </c>
      <c r="AA222">
        <f t="shared" si="280"/>
        <v>0</v>
      </c>
      <c r="AB222">
        <f t="shared" si="280"/>
        <v>0</v>
      </c>
      <c r="AC222">
        <f t="shared" si="280"/>
        <v>0</v>
      </c>
      <c r="AD222">
        <f t="shared" si="280"/>
        <v>0</v>
      </c>
      <c r="AE222">
        <f t="shared" si="280"/>
        <v>0</v>
      </c>
      <c r="AF222">
        <f t="shared" si="280"/>
        <v>0</v>
      </c>
      <c r="AG222">
        <f t="shared" ref="AG222:BL222" si="281">AG73</f>
        <v>0</v>
      </c>
      <c r="AH222">
        <f t="shared" si="281"/>
        <v>0</v>
      </c>
      <c r="AI222">
        <f t="shared" si="281"/>
        <v>0</v>
      </c>
      <c r="AJ222">
        <f t="shared" si="281"/>
        <v>0</v>
      </c>
      <c r="AK222">
        <f t="shared" si="281"/>
        <v>0</v>
      </c>
      <c r="AL222">
        <f t="shared" si="281"/>
        <v>0</v>
      </c>
      <c r="AM222">
        <f t="shared" si="281"/>
        <v>0</v>
      </c>
      <c r="AN222">
        <f t="shared" si="281"/>
        <v>0</v>
      </c>
      <c r="AO222">
        <f t="shared" si="281"/>
        <v>0</v>
      </c>
      <c r="AP222">
        <f t="shared" si="281"/>
        <v>0</v>
      </c>
      <c r="AQ222">
        <f t="shared" si="281"/>
        <v>0</v>
      </c>
      <c r="AR222">
        <f t="shared" si="281"/>
        <v>0</v>
      </c>
      <c r="AS222">
        <f t="shared" si="281"/>
        <v>0</v>
      </c>
      <c r="AT222">
        <f t="shared" si="281"/>
        <v>0</v>
      </c>
      <c r="AU222">
        <f t="shared" si="281"/>
        <v>0</v>
      </c>
      <c r="AV222">
        <f t="shared" si="281"/>
        <v>0</v>
      </c>
      <c r="AW222">
        <f t="shared" si="281"/>
        <v>0</v>
      </c>
      <c r="AX222">
        <f t="shared" si="281"/>
        <v>0</v>
      </c>
      <c r="AY222">
        <f t="shared" si="281"/>
        <v>0</v>
      </c>
      <c r="AZ222">
        <f t="shared" si="281"/>
        <v>0</v>
      </c>
      <c r="BA222">
        <f t="shared" si="281"/>
        <v>0</v>
      </c>
      <c r="BB222">
        <f t="shared" si="281"/>
        <v>0</v>
      </c>
      <c r="BC222">
        <f t="shared" si="281"/>
        <v>0</v>
      </c>
      <c r="BD222">
        <f t="shared" si="281"/>
        <v>0</v>
      </c>
      <c r="BE222">
        <f t="shared" si="281"/>
        <v>0</v>
      </c>
      <c r="BF222">
        <f t="shared" si="281"/>
        <v>0</v>
      </c>
      <c r="BG222">
        <f t="shared" si="281"/>
        <v>0</v>
      </c>
      <c r="BH222">
        <f t="shared" si="281"/>
        <v>0</v>
      </c>
      <c r="BI222">
        <f t="shared" si="281"/>
        <v>0</v>
      </c>
      <c r="BJ222">
        <f t="shared" si="281"/>
        <v>0</v>
      </c>
      <c r="BK222">
        <f t="shared" si="281"/>
        <v>0</v>
      </c>
      <c r="BL222">
        <f t="shared" si="281"/>
        <v>0</v>
      </c>
      <c r="BM222">
        <f t="shared" ref="BM222:CR222" si="282">BM73</f>
        <v>0</v>
      </c>
      <c r="BN222">
        <f t="shared" si="282"/>
        <v>0</v>
      </c>
      <c r="BO222">
        <f t="shared" si="282"/>
        <v>0</v>
      </c>
      <c r="BP222">
        <f t="shared" si="282"/>
        <v>0</v>
      </c>
      <c r="BQ222">
        <f t="shared" si="282"/>
        <v>0</v>
      </c>
      <c r="BR222">
        <f t="shared" si="282"/>
        <v>0</v>
      </c>
      <c r="BS222">
        <f t="shared" si="282"/>
        <v>0</v>
      </c>
      <c r="BT222">
        <f t="shared" si="282"/>
        <v>0</v>
      </c>
      <c r="BU222">
        <f t="shared" si="282"/>
        <v>0</v>
      </c>
      <c r="BV222">
        <f t="shared" si="282"/>
        <v>0</v>
      </c>
      <c r="BW222">
        <f t="shared" si="282"/>
        <v>0</v>
      </c>
      <c r="BX222">
        <f t="shared" si="282"/>
        <v>0</v>
      </c>
      <c r="BY222">
        <f t="shared" si="282"/>
        <v>0</v>
      </c>
      <c r="BZ222">
        <f t="shared" si="282"/>
        <v>0</v>
      </c>
      <c r="CA222">
        <f t="shared" si="282"/>
        <v>0</v>
      </c>
      <c r="CB222">
        <f t="shared" si="282"/>
        <v>0</v>
      </c>
      <c r="CC222">
        <f t="shared" si="282"/>
        <v>0</v>
      </c>
      <c r="CD222">
        <f t="shared" si="282"/>
        <v>0</v>
      </c>
      <c r="CE222">
        <f t="shared" si="282"/>
        <v>0</v>
      </c>
      <c r="CF222">
        <f t="shared" si="282"/>
        <v>0</v>
      </c>
      <c r="CG222">
        <f t="shared" si="282"/>
        <v>0</v>
      </c>
      <c r="CH222">
        <f t="shared" si="282"/>
        <v>0</v>
      </c>
      <c r="CI222">
        <f t="shared" si="282"/>
        <v>0</v>
      </c>
      <c r="CJ222">
        <f t="shared" si="282"/>
        <v>0</v>
      </c>
      <c r="CK222">
        <f t="shared" si="282"/>
        <v>0</v>
      </c>
      <c r="CL222">
        <f t="shared" si="282"/>
        <v>0</v>
      </c>
      <c r="CM222">
        <f t="shared" si="282"/>
        <v>0</v>
      </c>
      <c r="CN222">
        <f t="shared" si="282"/>
        <v>0</v>
      </c>
      <c r="CO222">
        <f t="shared" si="282"/>
        <v>0</v>
      </c>
      <c r="CP222">
        <f t="shared" si="282"/>
        <v>0</v>
      </c>
      <c r="CQ222">
        <f t="shared" si="282"/>
        <v>0</v>
      </c>
      <c r="CR222">
        <f t="shared" si="282"/>
        <v>0</v>
      </c>
      <c r="CS222">
        <f t="shared" ref="CS222:DH222" si="283">CS73</f>
        <v>0</v>
      </c>
      <c r="CT222">
        <f t="shared" si="283"/>
        <v>0</v>
      </c>
      <c r="CU222">
        <f t="shared" si="283"/>
        <v>0</v>
      </c>
      <c r="CV222">
        <f t="shared" si="283"/>
        <v>0</v>
      </c>
      <c r="CW222">
        <f t="shared" si="283"/>
        <v>0</v>
      </c>
      <c r="CX222">
        <f t="shared" si="283"/>
        <v>0</v>
      </c>
      <c r="CY222">
        <f t="shared" si="283"/>
        <v>0</v>
      </c>
      <c r="CZ222">
        <f t="shared" si="283"/>
        <v>0</v>
      </c>
      <c r="DA222">
        <f t="shared" si="283"/>
        <v>0</v>
      </c>
      <c r="DB222">
        <f t="shared" si="283"/>
        <v>0</v>
      </c>
      <c r="DC222">
        <f t="shared" si="283"/>
        <v>0</v>
      </c>
      <c r="DD222">
        <f t="shared" si="283"/>
        <v>0</v>
      </c>
      <c r="DE222">
        <f t="shared" si="283"/>
        <v>0</v>
      </c>
      <c r="DF222">
        <f t="shared" si="283"/>
        <v>0</v>
      </c>
      <c r="DG222">
        <f t="shared" si="283"/>
        <v>0</v>
      </c>
      <c r="DH222">
        <f t="shared" si="283"/>
        <v>0</v>
      </c>
    </row>
    <row r="223" spans="1:112">
      <c r="A223">
        <f t="shared" ref="A223:AF223" si="284">A74</f>
        <v>599</v>
      </c>
      <c r="B223" t="str">
        <f t="shared" si="284"/>
        <v>Empresa Boliviana de Alimentos y Derivados</v>
      </c>
      <c r="C223">
        <f t="shared" si="284"/>
        <v>0</v>
      </c>
      <c r="D223">
        <f t="shared" si="284"/>
        <v>0</v>
      </c>
      <c r="E223">
        <f t="shared" si="284"/>
        <v>0</v>
      </c>
      <c r="F223">
        <f t="shared" si="284"/>
        <v>0</v>
      </c>
      <c r="G223">
        <f t="shared" si="284"/>
        <v>0</v>
      </c>
      <c r="H223">
        <f t="shared" si="284"/>
        <v>0</v>
      </c>
      <c r="I223">
        <f t="shared" si="284"/>
        <v>0</v>
      </c>
      <c r="J223">
        <f t="shared" si="284"/>
        <v>17</v>
      </c>
      <c r="K223">
        <f t="shared" si="284"/>
        <v>0</v>
      </c>
      <c r="L223">
        <f t="shared" si="284"/>
        <v>387212.26</v>
      </c>
      <c r="M223">
        <f t="shared" si="284"/>
        <v>0</v>
      </c>
      <c r="N223">
        <f t="shared" si="284"/>
        <v>0</v>
      </c>
      <c r="O223">
        <f t="shared" si="284"/>
        <v>0</v>
      </c>
      <c r="P223">
        <f t="shared" si="284"/>
        <v>0</v>
      </c>
      <c r="Q223">
        <f t="shared" si="284"/>
        <v>0</v>
      </c>
      <c r="R223">
        <f t="shared" si="284"/>
        <v>0</v>
      </c>
      <c r="S223">
        <f t="shared" si="284"/>
        <v>0</v>
      </c>
      <c r="T223">
        <f t="shared" si="284"/>
        <v>0</v>
      </c>
      <c r="U223">
        <f t="shared" si="284"/>
        <v>0</v>
      </c>
      <c r="V223">
        <f t="shared" si="284"/>
        <v>0</v>
      </c>
      <c r="W223">
        <f t="shared" si="284"/>
        <v>0</v>
      </c>
      <c r="X223">
        <f t="shared" si="284"/>
        <v>0</v>
      </c>
      <c r="Y223">
        <f t="shared" si="284"/>
        <v>0</v>
      </c>
      <c r="Z223">
        <f t="shared" si="284"/>
        <v>0</v>
      </c>
      <c r="AA223">
        <f t="shared" si="284"/>
        <v>0</v>
      </c>
      <c r="AB223">
        <f t="shared" si="284"/>
        <v>0</v>
      </c>
      <c r="AC223">
        <f t="shared" si="284"/>
        <v>0</v>
      </c>
      <c r="AD223">
        <f t="shared" si="284"/>
        <v>0</v>
      </c>
      <c r="AE223">
        <f t="shared" si="284"/>
        <v>0</v>
      </c>
      <c r="AF223">
        <f t="shared" si="284"/>
        <v>0</v>
      </c>
      <c r="AG223">
        <f t="shared" ref="AG223:BL223" si="285">AG74</f>
        <v>0</v>
      </c>
      <c r="AH223">
        <f t="shared" si="285"/>
        <v>0</v>
      </c>
      <c r="AI223">
        <f t="shared" si="285"/>
        <v>0</v>
      </c>
      <c r="AJ223">
        <f t="shared" si="285"/>
        <v>0</v>
      </c>
      <c r="AK223">
        <f t="shared" si="285"/>
        <v>0</v>
      </c>
      <c r="AL223">
        <f t="shared" si="285"/>
        <v>0</v>
      </c>
      <c r="AM223">
        <f t="shared" si="285"/>
        <v>0</v>
      </c>
      <c r="AN223">
        <f t="shared" si="285"/>
        <v>0</v>
      </c>
      <c r="AO223">
        <f t="shared" si="285"/>
        <v>0</v>
      </c>
      <c r="AP223">
        <f t="shared" si="285"/>
        <v>0</v>
      </c>
      <c r="AQ223">
        <f t="shared" si="285"/>
        <v>0</v>
      </c>
      <c r="AR223">
        <f t="shared" si="285"/>
        <v>0</v>
      </c>
      <c r="AS223">
        <f t="shared" si="285"/>
        <v>0</v>
      </c>
      <c r="AT223">
        <f t="shared" si="285"/>
        <v>0</v>
      </c>
      <c r="AU223">
        <f t="shared" si="285"/>
        <v>0</v>
      </c>
      <c r="AV223">
        <f t="shared" si="285"/>
        <v>0</v>
      </c>
      <c r="AW223">
        <f t="shared" si="285"/>
        <v>0</v>
      </c>
      <c r="AX223">
        <f t="shared" si="285"/>
        <v>0</v>
      </c>
      <c r="AY223">
        <f t="shared" si="285"/>
        <v>0</v>
      </c>
      <c r="AZ223">
        <f t="shared" si="285"/>
        <v>0</v>
      </c>
      <c r="BA223">
        <f t="shared" si="285"/>
        <v>0</v>
      </c>
      <c r="BB223">
        <f t="shared" si="285"/>
        <v>0</v>
      </c>
      <c r="BC223">
        <f t="shared" si="285"/>
        <v>0</v>
      </c>
      <c r="BD223">
        <f t="shared" si="285"/>
        <v>0</v>
      </c>
      <c r="BE223">
        <f t="shared" si="285"/>
        <v>0</v>
      </c>
      <c r="BF223">
        <f t="shared" si="285"/>
        <v>0</v>
      </c>
      <c r="BG223">
        <f t="shared" si="285"/>
        <v>0</v>
      </c>
      <c r="BH223">
        <f t="shared" si="285"/>
        <v>0</v>
      </c>
      <c r="BI223">
        <f t="shared" si="285"/>
        <v>0</v>
      </c>
      <c r="BJ223">
        <f t="shared" si="285"/>
        <v>0</v>
      </c>
      <c r="BK223">
        <f t="shared" si="285"/>
        <v>0</v>
      </c>
      <c r="BL223">
        <f t="shared" si="285"/>
        <v>0</v>
      </c>
      <c r="BM223">
        <f t="shared" ref="BM223:CR223" si="286">BM74</f>
        <v>0</v>
      </c>
      <c r="BN223">
        <f t="shared" si="286"/>
        <v>0</v>
      </c>
      <c r="BO223">
        <f t="shared" si="286"/>
        <v>0</v>
      </c>
      <c r="BP223">
        <f t="shared" si="286"/>
        <v>0</v>
      </c>
      <c r="BQ223">
        <f t="shared" si="286"/>
        <v>0</v>
      </c>
      <c r="BR223">
        <f t="shared" si="286"/>
        <v>0</v>
      </c>
      <c r="BS223">
        <f t="shared" si="286"/>
        <v>0</v>
      </c>
      <c r="BT223">
        <f t="shared" si="286"/>
        <v>0</v>
      </c>
      <c r="BU223">
        <f t="shared" si="286"/>
        <v>0</v>
      </c>
      <c r="BV223">
        <f t="shared" si="286"/>
        <v>0</v>
      </c>
      <c r="BW223">
        <f t="shared" si="286"/>
        <v>0</v>
      </c>
      <c r="BX223">
        <f t="shared" si="286"/>
        <v>0</v>
      </c>
      <c r="BY223">
        <f t="shared" si="286"/>
        <v>0</v>
      </c>
      <c r="BZ223">
        <f t="shared" si="286"/>
        <v>0</v>
      </c>
      <c r="CA223">
        <f t="shared" si="286"/>
        <v>0</v>
      </c>
      <c r="CB223">
        <f t="shared" si="286"/>
        <v>0</v>
      </c>
      <c r="CC223">
        <f t="shared" si="286"/>
        <v>0</v>
      </c>
      <c r="CD223">
        <f t="shared" si="286"/>
        <v>0</v>
      </c>
      <c r="CE223">
        <f t="shared" si="286"/>
        <v>0</v>
      </c>
      <c r="CF223">
        <f t="shared" si="286"/>
        <v>0</v>
      </c>
      <c r="CG223">
        <f t="shared" si="286"/>
        <v>0</v>
      </c>
      <c r="CH223">
        <f t="shared" si="286"/>
        <v>0</v>
      </c>
      <c r="CI223">
        <f t="shared" si="286"/>
        <v>0</v>
      </c>
      <c r="CJ223">
        <f t="shared" si="286"/>
        <v>0</v>
      </c>
      <c r="CK223">
        <f t="shared" si="286"/>
        <v>0</v>
      </c>
      <c r="CL223">
        <f t="shared" si="286"/>
        <v>0</v>
      </c>
      <c r="CM223">
        <f t="shared" si="286"/>
        <v>0</v>
      </c>
      <c r="CN223">
        <f t="shared" si="286"/>
        <v>0</v>
      </c>
      <c r="CO223">
        <f t="shared" si="286"/>
        <v>0</v>
      </c>
      <c r="CP223">
        <f t="shared" si="286"/>
        <v>0</v>
      </c>
      <c r="CQ223">
        <f t="shared" si="286"/>
        <v>0</v>
      </c>
      <c r="CR223">
        <f t="shared" si="286"/>
        <v>0</v>
      </c>
      <c r="CS223">
        <f t="shared" ref="CS223:DH223" si="287">CS74</f>
        <v>0</v>
      </c>
      <c r="CT223">
        <f t="shared" si="287"/>
        <v>0</v>
      </c>
      <c r="CU223">
        <f t="shared" si="287"/>
        <v>0</v>
      </c>
      <c r="CV223">
        <f t="shared" si="287"/>
        <v>0</v>
      </c>
      <c r="CW223">
        <f t="shared" si="287"/>
        <v>0</v>
      </c>
      <c r="CX223">
        <f t="shared" si="287"/>
        <v>0</v>
      </c>
      <c r="CY223">
        <f t="shared" si="287"/>
        <v>0</v>
      </c>
      <c r="CZ223">
        <f t="shared" si="287"/>
        <v>0</v>
      </c>
      <c r="DA223">
        <f t="shared" si="287"/>
        <v>0</v>
      </c>
      <c r="DB223">
        <f t="shared" si="287"/>
        <v>0</v>
      </c>
      <c r="DC223">
        <f t="shared" si="287"/>
        <v>0</v>
      </c>
      <c r="DD223">
        <f t="shared" si="287"/>
        <v>0</v>
      </c>
      <c r="DE223">
        <f t="shared" si="287"/>
        <v>0</v>
      </c>
      <c r="DF223">
        <f t="shared" si="287"/>
        <v>0</v>
      </c>
      <c r="DG223">
        <f t="shared" si="287"/>
        <v>0</v>
      </c>
      <c r="DH223">
        <f t="shared" si="287"/>
        <v>0</v>
      </c>
    </row>
    <row r="224" spans="1:112">
      <c r="A224">
        <f t="shared" ref="A224:AF224" si="288">A75</f>
        <v>293</v>
      </c>
      <c r="B224" t="str">
        <f t="shared" si="288"/>
        <v>Fundación Cultural del Banco Central de Bolivia</v>
      </c>
      <c r="C224">
        <f t="shared" si="288"/>
        <v>0</v>
      </c>
      <c r="D224">
        <f t="shared" si="288"/>
        <v>0</v>
      </c>
      <c r="E224">
        <f t="shared" si="288"/>
        <v>0</v>
      </c>
      <c r="F224">
        <f t="shared" si="288"/>
        <v>0</v>
      </c>
      <c r="G224">
        <f t="shared" si="288"/>
        <v>0</v>
      </c>
      <c r="H224">
        <f t="shared" si="288"/>
        <v>0</v>
      </c>
      <c r="I224">
        <f t="shared" si="288"/>
        <v>0</v>
      </c>
      <c r="J224">
        <f t="shared" si="288"/>
        <v>0</v>
      </c>
      <c r="K224">
        <f t="shared" si="288"/>
        <v>0</v>
      </c>
      <c r="L224">
        <f t="shared" si="288"/>
        <v>1004383.19</v>
      </c>
      <c r="M224">
        <f t="shared" si="288"/>
        <v>0</v>
      </c>
      <c r="N224">
        <f t="shared" si="288"/>
        <v>0</v>
      </c>
      <c r="O224">
        <f t="shared" si="288"/>
        <v>0</v>
      </c>
      <c r="P224">
        <f t="shared" si="288"/>
        <v>0</v>
      </c>
      <c r="Q224">
        <f t="shared" si="288"/>
        <v>0</v>
      </c>
      <c r="R224">
        <f t="shared" si="288"/>
        <v>0</v>
      </c>
      <c r="S224">
        <f t="shared" si="288"/>
        <v>0</v>
      </c>
      <c r="T224">
        <f t="shared" si="288"/>
        <v>0</v>
      </c>
      <c r="U224">
        <f t="shared" si="288"/>
        <v>0</v>
      </c>
      <c r="V224">
        <f t="shared" si="288"/>
        <v>0</v>
      </c>
      <c r="W224">
        <f t="shared" si="288"/>
        <v>0</v>
      </c>
      <c r="X224">
        <f t="shared" si="288"/>
        <v>0</v>
      </c>
      <c r="Y224">
        <f t="shared" si="288"/>
        <v>0</v>
      </c>
      <c r="Z224">
        <f t="shared" si="288"/>
        <v>0</v>
      </c>
      <c r="AA224">
        <f t="shared" si="288"/>
        <v>0</v>
      </c>
      <c r="AB224">
        <f t="shared" si="288"/>
        <v>0</v>
      </c>
      <c r="AC224">
        <f t="shared" si="288"/>
        <v>0</v>
      </c>
      <c r="AD224">
        <f t="shared" si="288"/>
        <v>0</v>
      </c>
      <c r="AE224">
        <f t="shared" si="288"/>
        <v>0</v>
      </c>
      <c r="AF224">
        <f t="shared" si="288"/>
        <v>0</v>
      </c>
      <c r="AG224">
        <f t="shared" ref="AG224:BL224" si="289">AG75</f>
        <v>0</v>
      </c>
      <c r="AH224">
        <f t="shared" si="289"/>
        <v>0</v>
      </c>
      <c r="AI224">
        <f t="shared" si="289"/>
        <v>0</v>
      </c>
      <c r="AJ224">
        <f t="shared" si="289"/>
        <v>0</v>
      </c>
      <c r="AK224">
        <f t="shared" si="289"/>
        <v>0</v>
      </c>
      <c r="AL224">
        <f t="shared" si="289"/>
        <v>0</v>
      </c>
      <c r="AM224">
        <f t="shared" si="289"/>
        <v>0</v>
      </c>
      <c r="AN224">
        <f t="shared" si="289"/>
        <v>0</v>
      </c>
      <c r="AO224">
        <f t="shared" si="289"/>
        <v>0</v>
      </c>
      <c r="AP224">
        <f t="shared" si="289"/>
        <v>0</v>
      </c>
      <c r="AQ224">
        <f t="shared" si="289"/>
        <v>0</v>
      </c>
      <c r="AR224">
        <f t="shared" si="289"/>
        <v>0</v>
      </c>
      <c r="AS224">
        <f t="shared" si="289"/>
        <v>0</v>
      </c>
      <c r="AT224">
        <f t="shared" si="289"/>
        <v>0</v>
      </c>
      <c r="AU224">
        <f t="shared" si="289"/>
        <v>0</v>
      </c>
      <c r="AV224">
        <f t="shared" si="289"/>
        <v>0</v>
      </c>
      <c r="AW224">
        <f t="shared" si="289"/>
        <v>0</v>
      </c>
      <c r="AX224">
        <f t="shared" si="289"/>
        <v>0</v>
      </c>
      <c r="AY224">
        <f t="shared" si="289"/>
        <v>0</v>
      </c>
      <c r="AZ224">
        <f t="shared" si="289"/>
        <v>0</v>
      </c>
      <c r="BA224">
        <f t="shared" si="289"/>
        <v>0</v>
      </c>
      <c r="BB224">
        <f t="shared" si="289"/>
        <v>0</v>
      </c>
      <c r="BC224">
        <f t="shared" si="289"/>
        <v>0</v>
      </c>
      <c r="BD224">
        <f t="shared" si="289"/>
        <v>0</v>
      </c>
      <c r="BE224">
        <f t="shared" si="289"/>
        <v>0</v>
      </c>
      <c r="BF224">
        <f t="shared" si="289"/>
        <v>0</v>
      </c>
      <c r="BG224">
        <f t="shared" si="289"/>
        <v>0</v>
      </c>
      <c r="BH224">
        <f t="shared" si="289"/>
        <v>0</v>
      </c>
      <c r="BI224">
        <f t="shared" si="289"/>
        <v>0</v>
      </c>
      <c r="BJ224">
        <f t="shared" si="289"/>
        <v>0</v>
      </c>
      <c r="BK224">
        <f t="shared" si="289"/>
        <v>0</v>
      </c>
      <c r="BL224">
        <f t="shared" si="289"/>
        <v>0</v>
      </c>
      <c r="BM224">
        <f t="shared" ref="BM224:CR224" si="290">BM75</f>
        <v>0</v>
      </c>
      <c r="BN224">
        <f t="shared" si="290"/>
        <v>0</v>
      </c>
      <c r="BO224">
        <f t="shared" si="290"/>
        <v>0</v>
      </c>
      <c r="BP224">
        <f t="shared" si="290"/>
        <v>0</v>
      </c>
      <c r="BQ224">
        <f t="shared" si="290"/>
        <v>0</v>
      </c>
      <c r="BR224">
        <f t="shared" si="290"/>
        <v>0</v>
      </c>
      <c r="BS224">
        <f t="shared" si="290"/>
        <v>0</v>
      </c>
      <c r="BT224">
        <f t="shared" si="290"/>
        <v>0</v>
      </c>
      <c r="BU224">
        <f t="shared" si="290"/>
        <v>0</v>
      </c>
      <c r="BV224">
        <f t="shared" si="290"/>
        <v>0</v>
      </c>
      <c r="BW224">
        <f t="shared" si="290"/>
        <v>0</v>
      </c>
      <c r="BX224">
        <f t="shared" si="290"/>
        <v>0</v>
      </c>
      <c r="BY224">
        <f t="shared" si="290"/>
        <v>0</v>
      </c>
      <c r="BZ224">
        <f t="shared" si="290"/>
        <v>0</v>
      </c>
      <c r="CA224">
        <f t="shared" si="290"/>
        <v>0</v>
      </c>
      <c r="CB224">
        <f t="shared" si="290"/>
        <v>0</v>
      </c>
      <c r="CC224">
        <f t="shared" si="290"/>
        <v>0</v>
      </c>
      <c r="CD224">
        <f t="shared" si="290"/>
        <v>0</v>
      </c>
      <c r="CE224">
        <f t="shared" si="290"/>
        <v>0</v>
      </c>
      <c r="CF224">
        <f t="shared" si="290"/>
        <v>0</v>
      </c>
      <c r="CG224">
        <f t="shared" si="290"/>
        <v>0</v>
      </c>
      <c r="CH224">
        <f t="shared" si="290"/>
        <v>0</v>
      </c>
      <c r="CI224">
        <f t="shared" si="290"/>
        <v>0</v>
      </c>
      <c r="CJ224">
        <f t="shared" si="290"/>
        <v>0</v>
      </c>
      <c r="CK224">
        <f t="shared" si="290"/>
        <v>0</v>
      </c>
      <c r="CL224">
        <f t="shared" si="290"/>
        <v>0</v>
      </c>
      <c r="CM224">
        <f t="shared" si="290"/>
        <v>0</v>
      </c>
      <c r="CN224">
        <f t="shared" si="290"/>
        <v>0</v>
      </c>
      <c r="CO224">
        <f t="shared" si="290"/>
        <v>0</v>
      </c>
      <c r="CP224">
        <f t="shared" si="290"/>
        <v>0</v>
      </c>
      <c r="CQ224">
        <f t="shared" si="290"/>
        <v>0</v>
      </c>
      <c r="CR224">
        <f t="shared" si="290"/>
        <v>0</v>
      </c>
      <c r="CS224">
        <f t="shared" ref="CS224:DH224" si="291">CS75</f>
        <v>0</v>
      </c>
      <c r="CT224">
        <f t="shared" si="291"/>
        <v>0</v>
      </c>
      <c r="CU224">
        <f t="shared" si="291"/>
        <v>0</v>
      </c>
      <c r="CV224">
        <f t="shared" si="291"/>
        <v>0</v>
      </c>
      <c r="CW224">
        <f t="shared" si="291"/>
        <v>0</v>
      </c>
      <c r="CX224">
        <f t="shared" si="291"/>
        <v>0</v>
      </c>
      <c r="CY224">
        <f t="shared" si="291"/>
        <v>0</v>
      </c>
      <c r="CZ224">
        <f t="shared" si="291"/>
        <v>0</v>
      </c>
      <c r="DA224">
        <f t="shared" si="291"/>
        <v>0</v>
      </c>
      <c r="DB224">
        <f t="shared" si="291"/>
        <v>0</v>
      </c>
      <c r="DC224">
        <f t="shared" si="291"/>
        <v>0</v>
      </c>
      <c r="DD224">
        <f t="shared" si="291"/>
        <v>0</v>
      </c>
      <c r="DE224">
        <f t="shared" si="291"/>
        <v>0</v>
      </c>
      <c r="DF224">
        <f t="shared" si="291"/>
        <v>0</v>
      </c>
      <c r="DG224">
        <f t="shared" si="291"/>
        <v>0</v>
      </c>
      <c r="DH224">
        <f t="shared" si="291"/>
        <v>0</v>
      </c>
    </row>
    <row r="225" spans="1:112">
      <c r="A225">
        <f t="shared" ref="A225:AF225" si="292">A76</f>
        <v>591</v>
      </c>
      <c r="B225" t="str">
        <f t="shared" si="292"/>
        <v>Empresa Estatal de Transporte por Cable "Mi teleférico"</v>
      </c>
      <c r="C225">
        <f t="shared" si="292"/>
        <v>0</v>
      </c>
      <c r="D225">
        <f t="shared" si="292"/>
        <v>0</v>
      </c>
      <c r="E225">
        <f t="shared" si="292"/>
        <v>0</v>
      </c>
      <c r="F225">
        <f t="shared" si="292"/>
        <v>0</v>
      </c>
      <c r="G225">
        <f t="shared" si="292"/>
        <v>0</v>
      </c>
      <c r="H225">
        <f t="shared" si="292"/>
        <v>0</v>
      </c>
      <c r="I225">
        <f t="shared" si="292"/>
        <v>0</v>
      </c>
      <c r="J225">
        <f t="shared" si="292"/>
        <v>0</v>
      </c>
      <c r="K225">
        <f t="shared" si="292"/>
        <v>0</v>
      </c>
      <c r="L225">
        <f t="shared" si="292"/>
        <v>2126140.9599999995</v>
      </c>
      <c r="M225">
        <f t="shared" si="292"/>
        <v>0</v>
      </c>
      <c r="N225">
        <f t="shared" si="292"/>
        <v>0</v>
      </c>
      <c r="O225">
        <f t="shared" si="292"/>
        <v>0</v>
      </c>
      <c r="P225">
        <f t="shared" si="292"/>
        <v>0</v>
      </c>
      <c r="Q225">
        <f t="shared" si="292"/>
        <v>0</v>
      </c>
      <c r="R225">
        <f t="shared" si="292"/>
        <v>0</v>
      </c>
      <c r="S225">
        <f t="shared" si="292"/>
        <v>0</v>
      </c>
      <c r="T225">
        <f t="shared" si="292"/>
        <v>0</v>
      </c>
      <c r="U225">
        <f t="shared" si="292"/>
        <v>0</v>
      </c>
      <c r="V225">
        <f t="shared" si="292"/>
        <v>0</v>
      </c>
      <c r="W225">
        <f t="shared" si="292"/>
        <v>0</v>
      </c>
      <c r="X225">
        <f t="shared" si="292"/>
        <v>0</v>
      </c>
      <c r="Y225">
        <f t="shared" si="292"/>
        <v>0</v>
      </c>
      <c r="Z225">
        <f t="shared" si="292"/>
        <v>0</v>
      </c>
      <c r="AA225">
        <f t="shared" si="292"/>
        <v>0</v>
      </c>
      <c r="AB225">
        <f t="shared" si="292"/>
        <v>0</v>
      </c>
      <c r="AC225">
        <f t="shared" si="292"/>
        <v>0</v>
      </c>
      <c r="AD225">
        <f t="shared" si="292"/>
        <v>0</v>
      </c>
      <c r="AE225">
        <f t="shared" si="292"/>
        <v>0</v>
      </c>
      <c r="AF225">
        <f t="shared" si="292"/>
        <v>0</v>
      </c>
      <c r="AG225">
        <f t="shared" ref="AG225:BL225" si="293">AG76</f>
        <v>0</v>
      </c>
      <c r="AH225">
        <f t="shared" si="293"/>
        <v>0</v>
      </c>
      <c r="AI225">
        <f t="shared" si="293"/>
        <v>0</v>
      </c>
      <c r="AJ225">
        <f t="shared" si="293"/>
        <v>0</v>
      </c>
      <c r="AK225">
        <f t="shared" si="293"/>
        <v>0</v>
      </c>
      <c r="AL225">
        <f t="shared" si="293"/>
        <v>0</v>
      </c>
      <c r="AM225">
        <f t="shared" si="293"/>
        <v>0</v>
      </c>
      <c r="AN225">
        <f t="shared" si="293"/>
        <v>0</v>
      </c>
      <c r="AO225">
        <f t="shared" si="293"/>
        <v>0</v>
      </c>
      <c r="AP225">
        <f t="shared" si="293"/>
        <v>0</v>
      </c>
      <c r="AQ225">
        <f t="shared" si="293"/>
        <v>0</v>
      </c>
      <c r="AR225">
        <f t="shared" si="293"/>
        <v>0</v>
      </c>
      <c r="AS225">
        <f t="shared" si="293"/>
        <v>0</v>
      </c>
      <c r="AT225">
        <f t="shared" si="293"/>
        <v>0</v>
      </c>
      <c r="AU225">
        <f t="shared" si="293"/>
        <v>0</v>
      </c>
      <c r="AV225">
        <f t="shared" si="293"/>
        <v>0</v>
      </c>
      <c r="AW225">
        <f t="shared" si="293"/>
        <v>0</v>
      </c>
      <c r="AX225">
        <f t="shared" si="293"/>
        <v>0</v>
      </c>
      <c r="AY225">
        <f t="shared" si="293"/>
        <v>0</v>
      </c>
      <c r="AZ225">
        <f t="shared" si="293"/>
        <v>0</v>
      </c>
      <c r="BA225">
        <f t="shared" si="293"/>
        <v>0</v>
      </c>
      <c r="BB225">
        <f t="shared" si="293"/>
        <v>0</v>
      </c>
      <c r="BC225">
        <f t="shared" si="293"/>
        <v>0</v>
      </c>
      <c r="BD225">
        <f t="shared" si="293"/>
        <v>0</v>
      </c>
      <c r="BE225">
        <f t="shared" si="293"/>
        <v>0</v>
      </c>
      <c r="BF225">
        <f t="shared" si="293"/>
        <v>0</v>
      </c>
      <c r="BG225">
        <f t="shared" si="293"/>
        <v>0</v>
      </c>
      <c r="BH225">
        <f t="shared" si="293"/>
        <v>0</v>
      </c>
      <c r="BI225">
        <f t="shared" si="293"/>
        <v>0</v>
      </c>
      <c r="BJ225">
        <f t="shared" si="293"/>
        <v>0</v>
      </c>
      <c r="BK225">
        <f t="shared" si="293"/>
        <v>0</v>
      </c>
      <c r="BL225">
        <f t="shared" si="293"/>
        <v>0</v>
      </c>
      <c r="BM225">
        <f t="shared" ref="BM225:CR225" si="294">BM76</f>
        <v>0</v>
      </c>
      <c r="BN225">
        <f t="shared" si="294"/>
        <v>0</v>
      </c>
      <c r="BO225">
        <f t="shared" si="294"/>
        <v>0</v>
      </c>
      <c r="BP225">
        <f t="shared" si="294"/>
        <v>0</v>
      </c>
      <c r="BQ225">
        <f t="shared" si="294"/>
        <v>0</v>
      </c>
      <c r="BR225">
        <f t="shared" si="294"/>
        <v>0</v>
      </c>
      <c r="BS225">
        <f t="shared" si="294"/>
        <v>0</v>
      </c>
      <c r="BT225">
        <f t="shared" si="294"/>
        <v>0</v>
      </c>
      <c r="BU225">
        <f t="shared" si="294"/>
        <v>0</v>
      </c>
      <c r="BV225">
        <f t="shared" si="294"/>
        <v>0</v>
      </c>
      <c r="BW225">
        <f t="shared" si="294"/>
        <v>0</v>
      </c>
      <c r="BX225">
        <f t="shared" si="294"/>
        <v>0</v>
      </c>
      <c r="BY225">
        <f t="shared" si="294"/>
        <v>0</v>
      </c>
      <c r="BZ225">
        <f t="shared" si="294"/>
        <v>0</v>
      </c>
      <c r="CA225">
        <f t="shared" si="294"/>
        <v>0</v>
      </c>
      <c r="CB225">
        <f t="shared" si="294"/>
        <v>0</v>
      </c>
      <c r="CC225">
        <f t="shared" si="294"/>
        <v>0</v>
      </c>
      <c r="CD225">
        <f t="shared" si="294"/>
        <v>0</v>
      </c>
      <c r="CE225">
        <f t="shared" si="294"/>
        <v>0</v>
      </c>
      <c r="CF225">
        <f t="shared" si="294"/>
        <v>0</v>
      </c>
      <c r="CG225">
        <f t="shared" si="294"/>
        <v>0</v>
      </c>
      <c r="CH225">
        <f t="shared" si="294"/>
        <v>0</v>
      </c>
      <c r="CI225">
        <f t="shared" si="294"/>
        <v>0</v>
      </c>
      <c r="CJ225">
        <f t="shared" si="294"/>
        <v>0</v>
      </c>
      <c r="CK225">
        <f t="shared" si="294"/>
        <v>0</v>
      </c>
      <c r="CL225">
        <f t="shared" si="294"/>
        <v>0</v>
      </c>
      <c r="CM225">
        <f t="shared" si="294"/>
        <v>0</v>
      </c>
      <c r="CN225">
        <f t="shared" si="294"/>
        <v>0</v>
      </c>
      <c r="CO225">
        <f t="shared" si="294"/>
        <v>0</v>
      </c>
      <c r="CP225">
        <f t="shared" si="294"/>
        <v>0</v>
      </c>
      <c r="CQ225">
        <f t="shared" si="294"/>
        <v>0</v>
      </c>
      <c r="CR225">
        <f t="shared" si="294"/>
        <v>0</v>
      </c>
      <c r="CS225">
        <f t="shared" ref="CS225:DH225" si="295">CS76</f>
        <v>0</v>
      </c>
      <c r="CT225">
        <f t="shared" si="295"/>
        <v>0</v>
      </c>
      <c r="CU225">
        <f t="shared" si="295"/>
        <v>0</v>
      </c>
      <c r="CV225">
        <f t="shared" si="295"/>
        <v>0</v>
      </c>
      <c r="CW225">
        <f t="shared" si="295"/>
        <v>0</v>
      </c>
      <c r="CX225">
        <f t="shared" si="295"/>
        <v>0</v>
      </c>
      <c r="CY225">
        <f t="shared" si="295"/>
        <v>0</v>
      </c>
      <c r="CZ225">
        <f t="shared" si="295"/>
        <v>0</v>
      </c>
      <c r="DA225">
        <f t="shared" si="295"/>
        <v>0</v>
      </c>
      <c r="DB225">
        <f t="shared" si="295"/>
        <v>0</v>
      </c>
      <c r="DC225">
        <f t="shared" si="295"/>
        <v>0</v>
      </c>
      <c r="DD225">
        <f t="shared" si="295"/>
        <v>0</v>
      </c>
      <c r="DE225">
        <f t="shared" si="295"/>
        <v>0</v>
      </c>
      <c r="DF225">
        <f t="shared" si="295"/>
        <v>0</v>
      </c>
      <c r="DG225">
        <f t="shared" si="295"/>
        <v>0</v>
      </c>
      <c r="DH225">
        <f t="shared" si="295"/>
        <v>0</v>
      </c>
    </row>
    <row r="226" spans="1:112">
      <c r="A226">
        <f t="shared" ref="A226:AF226" si="296">A77</f>
        <v>311</v>
      </c>
      <c r="B226" t="str">
        <f t="shared" si="296"/>
        <v>Autoridad de Fisc y Ctrol Soc de Agua Potable Saneam.Básico</v>
      </c>
      <c r="C226">
        <f t="shared" si="296"/>
        <v>0</v>
      </c>
      <c r="D226">
        <f t="shared" si="296"/>
        <v>0</v>
      </c>
      <c r="E226">
        <f t="shared" si="296"/>
        <v>0</v>
      </c>
      <c r="F226">
        <f t="shared" si="296"/>
        <v>0</v>
      </c>
      <c r="G226">
        <f t="shared" si="296"/>
        <v>0</v>
      </c>
      <c r="H226">
        <f t="shared" si="296"/>
        <v>0</v>
      </c>
      <c r="I226">
        <f t="shared" si="296"/>
        <v>4860.8</v>
      </c>
      <c r="J226">
        <f t="shared" si="296"/>
        <v>4860.8</v>
      </c>
      <c r="K226">
        <f t="shared" si="296"/>
        <v>0</v>
      </c>
      <c r="L226">
        <f t="shared" si="296"/>
        <v>420.3</v>
      </c>
      <c r="M226">
        <f t="shared" si="296"/>
        <v>0</v>
      </c>
      <c r="N226">
        <f t="shared" si="296"/>
        <v>0</v>
      </c>
      <c r="O226">
        <f t="shared" si="296"/>
        <v>0</v>
      </c>
      <c r="P226">
        <f t="shared" si="296"/>
        <v>0</v>
      </c>
      <c r="Q226">
        <f t="shared" si="296"/>
        <v>0</v>
      </c>
      <c r="R226">
        <f t="shared" si="296"/>
        <v>0</v>
      </c>
      <c r="S226">
        <f t="shared" si="296"/>
        <v>0</v>
      </c>
      <c r="T226">
        <f t="shared" si="296"/>
        <v>0</v>
      </c>
      <c r="U226">
        <f t="shared" si="296"/>
        <v>0</v>
      </c>
      <c r="V226">
        <f t="shared" si="296"/>
        <v>0</v>
      </c>
      <c r="W226">
        <f t="shared" si="296"/>
        <v>0</v>
      </c>
      <c r="X226">
        <f t="shared" si="296"/>
        <v>0</v>
      </c>
      <c r="Y226">
        <f t="shared" si="296"/>
        <v>0</v>
      </c>
      <c r="Z226">
        <f t="shared" si="296"/>
        <v>0</v>
      </c>
      <c r="AA226">
        <f t="shared" si="296"/>
        <v>0</v>
      </c>
      <c r="AB226">
        <f t="shared" si="296"/>
        <v>0</v>
      </c>
      <c r="AC226">
        <f t="shared" si="296"/>
        <v>0</v>
      </c>
      <c r="AD226">
        <f t="shared" si="296"/>
        <v>0</v>
      </c>
      <c r="AE226">
        <f t="shared" si="296"/>
        <v>0</v>
      </c>
      <c r="AF226">
        <f t="shared" si="296"/>
        <v>0</v>
      </c>
      <c r="AG226">
        <f t="shared" ref="AG226:BL226" si="297">AG77</f>
        <v>0</v>
      </c>
      <c r="AH226">
        <f t="shared" si="297"/>
        <v>0</v>
      </c>
      <c r="AI226">
        <f t="shared" si="297"/>
        <v>0</v>
      </c>
      <c r="AJ226">
        <f t="shared" si="297"/>
        <v>0</v>
      </c>
      <c r="AK226">
        <f t="shared" si="297"/>
        <v>0</v>
      </c>
      <c r="AL226">
        <f t="shared" si="297"/>
        <v>0</v>
      </c>
      <c r="AM226">
        <f t="shared" si="297"/>
        <v>0</v>
      </c>
      <c r="AN226">
        <f t="shared" si="297"/>
        <v>0</v>
      </c>
      <c r="AO226">
        <f t="shared" si="297"/>
        <v>0</v>
      </c>
      <c r="AP226">
        <f t="shared" si="297"/>
        <v>0</v>
      </c>
      <c r="AQ226">
        <f t="shared" si="297"/>
        <v>0</v>
      </c>
      <c r="AR226">
        <f t="shared" si="297"/>
        <v>0</v>
      </c>
      <c r="AS226">
        <f t="shared" si="297"/>
        <v>0</v>
      </c>
      <c r="AT226">
        <f t="shared" si="297"/>
        <v>0</v>
      </c>
      <c r="AU226">
        <f t="shared" si="297"/>
        <v>0</v>
      </c>
      <c r="AV226">
        <f t="shared" si="297"/>
        <v>0</v>
      </c>
      <c r="AW226">
        <f t="shared" si="297"/>
        <v>0</v>
      </c>
      <c r="AX226">
        <f t="shared" si="297"/>
        <v>0</v>
      </c>
      <c r="AY226">
        <f t="shared" si="297"/>
        <v>0</v>
      </c>
      <c r="AZ226">
        <f t="shared" si="297"/>
        <v>0</v>
      </c>
      <c r="BA226">
        <f t="shared" si="297"/>
        <v>0</v>
      </c>
      <c r="BB226">
        <f t="shared" si="297"/>
        <v>0</v>
      </c>
      <c r="BC226">
        <f t="shared" si="297"/>
        <v>0</v>
      </c>
      <c r="BD226">
        <f t="shared" si="297"/>
        <v>0</v>
      </c>
      <c r="BE226">
        <f t="shared" si="297"/>
        <v>0</v>
      </c>
      <c r="BF226">
        <f t="shared" si="297"/>
        <v>0</v>
      </c>
      <c r="BG226">
        <f t="shared" si="297"/>
        <v>0</v>
      </c>
      <c r="BH226">
        <f t="shared" si="297"/>
        <v>0</v>
      </c>
      <c r="BI226">
        <f t="shared" si="297"/>
        <v>0</v>
      </c>
      <c r="BJ226">
        <f t="shared" si="297"/>
        <v>0</v>
      </c>
      <c r="BK226">
        <f t="shared" si="297"/>
        <v>0</v>
      </c>
      <c r="BL226">
        <f t="shared" si="297"/>
        <v>0</v>
      </c>
      <c r="BM226">
        <f t="shared" ref="BM226:CR226" si="298">BM77</f>
        <v>0</v>
      </c>
      <c r="BN226">
        <f t="shared" si="298"/>
        <v>0</v>
      </c>
      <c r="BO226">
        <f t="shared" si="298"/>
        <v>0</v>
      </c>
      <c r="BP226">
        <f t="shared" si="298"/>
        <v>0</v>
      </c>
      <c r="BQ226">
        <f t="shared" si="298"/>
        <v>0</v>
      </c>
      <c r="BR226">
        <f t="shared" si="298"/>
        <v>0</v>
      </c>
      <c r="BS226">
        <f t="shared" si="298"/>
        <v>0</v>
      </c>
      <c r="BT226">
        <f t="shared" si="298"/>
        <v>0</v>
      </c>
      <c r="BU226">
        <f t="shared" si="298"/>
        <v>0</v>
      </c>
      <c r="BV226">
        <f t="shared" si="298"/>
        <v>0</v>
      </c>
      <c r="BW226">
        <f t="shared" si="298"/>
        <v>0</v>
      </c>
      <c r="BX226">
        <f t="shared" si="298"/>
        <v>0</v>
      </c>
      <c r="BY226">
        <f t="shared" si="298"/>
        <v>0</v>
      </c>
      <c r="BZ226">
        <f t="shared" si="298"/>
        <v>0</v>
      </c>
      <c r="CA226">
        <f t="shared" si="298"/>
        <v>0</v>
      </c>
      <c r="CB226">
        <f t="shared" si="298"/>
        <v>0</v>
      </c>
      <c r="CC226">
        <f t="shared" si="298"/>
        <v>0</v>
      </c>
      <c r="CD226">
        <f t="shared" si="298"/>
        <v>0</v>
      </c>
      <c r="CE226">
        <f t="shared" si="298"/>
        <v>0</v>
      </c>
      <c r="CF226">
        <f t="shared" si="298"/>
        <v>0</v>
      </c>
      <c r="CG226">
        <f t="shared" si="298"/>
        <v>0</v>
      </c>
      <c r="CH226">
        <f t="shared" si="298"/>
        <v>0</v>
      </c>
      <c r="CI226">
        <f t="shared" si="298"/>
        <v>0</v>
      </c>
      <c r="CJ226">
        <f t="shared" si="298"/>
        <v>0</v>
      </c>
      <c r="CK226">
        <f t="shared" si="298"/>
        <v>0</v>
      </c>
      <c r="CL226">
        <f t="shared" si="298"/>
        <v>0</v>
      </c>
      <c r="CM226">
        <f t="shared" si="298"/>
        <v>0</v>
      </c>
      <c r="CN226">
        <f t="shared" si="298"/>
        <v>0</v>
      </c>
      <c r="CO226">
        <f t="shared" si="298"/>
        <v>0</v>
      </c>
      <c r="CP226">
        <f t="shared" si="298"/>
        <v>0</v>
      </c>
      <c r="CQ226">
        <f t="shared" si="298"/>
        <v>0</v>
      </c>
      <c r="CR226">
        <f t="shared" si="298"/>
        <v>0</v>
      </c>
      <c r="CS226">
        <f t="shared" ref="CS226:DH226" si="299">CS77</f>
        <v>0</v>
      </c>
      <c r="CT226">
        <f t="shared" si="299"/>
        <v>0</v>
      </c>
      <c r="CU226">
        <f t="shared" si="299"/>
        <v>0</v>
      </c>
      <c r="CV226">
        <f t="shared" si="299"/>
        <v>0</v>
      </c>
      <c r="CW226">
        <f t="shared" si="299"/>
        <v>0</v>
      </c>
      <c r="CX226">
        <f t="shared" si="299"/>
        <v>0</v>
      </c>
      <c r="CY226">
        <f t="shared" si="299"/>
        <v>0</v>
      </c>
      <c r="CZ226">
        <f t="shared" si="299"/>
        <v>0</v>
      </c>
      <c r="DA226">
        <f t="shared" si="299"/>
        <v>0</v>
      </c>
      <c r="DB226">
        <f t="shared" si="299"/>
        <v>0</v>
      </c>
      <c r="DC226">
        <f t="shared" si="299"/>
        <v>0</v>
      </c>
      <c r="DD226">
        <f t="shared" si="299"/>
        <v>0</v>
      </c>
      <c r="DE226">
        <f t="shared" si="299"/>
        <v>0</v>
      </c>
      <c r="DF226">
        <f t="shared" si="299"/>
        <v>0</v>
      </c>
      <c r="DG226">
        <f t="shared" si="299"/>
        <v>0</v>
      </c>
      <c r="DH226">
        <f t="shared" si="299"/>
        <v>0</v>
      </c>
    </row>
    <row r="227" spans="1:112">
      <c r="A227">
        <f t="shared" ref="A227:AF227" si="300">A78</f>
        <v>269</v>
      </c>
      <c r="B227" t="str">
        <f t="shared" si="300"/>
        <v>Direc. Dptal. de Educación Potosí</v>
      </c>
      <c r="C227">
        <f t="shared" si="300"/>
        <v>0</v>
      </c>
      <c r="D227">
        <f t="shared" si="300"/>
        <v>0</v>
      </c>
      <c r="E227">
        <f t="shared" si="300"/>
        <v>0</v>
      </c>
      <c r="F227">
        <f t="shared" si="300"/>
        <v>99771.06</v>
      </c>
      <c r="G227">
        <f t="shared" si="300"/>
        <v>0</v>
      </c>
      <c r="H227">
        <f t="shared" si="300"/>
        <v>5677.06</v>
      </c>
      <c r="I227">
        <f t="shared" si="300"/>
        <v>0</v>
      </c>
      <c r="J227">
        <f t="shared" si="300"/>
        <v>97043.83</v>
      </c>
      <c r="K227">
        <f t="shared" si="300"/>
        <v>0</v>
      </c>
      <c r="L227">
        <f t="shared" si="300"/>
        <v>106965.85</v>
      </c>
      <c r="M227">
        <f t="shared" si="300"/>
        <v>0</v>
      </c>
      <c r="N227">
        <f t="shared" si="300"/>
        <v>0</v>
      </c>
      <c r="O227">
        <f t="shared" si="300"/>
        <v>0</v>
      </c>
      <c r="P227">
        <f t="shared" si="300"/>
        <v>0</v>
      </c>
      <c r="Q227">
        <f t="shared" si="300"/>
        <v>0</v>
      </c>
      <c r="R227">
        <f t="shared" si="300"/>
        <v>0</v>
      </c>
      <c r="S227">
        <f t="shared" si="300"/>
        <v>0</v>
      </c>
      <c r="T227">
        <f t="shared" si="300"/>
        <v>0</v>
      </c>
      <c r="U227">
        <f t="shared" si="300"/>
        <v>0</v>
      </c>
      <c r="V227">
        <f t="shared" si="300"/>
        <v>0</v>
      </c>
      <c r="W227">
        <f t="shared" si="300"/>
        <v>0</v>
      </c>
      <c r="X227">
        <f t="shared" si="300"/>
        <v>0</v>
      </c>
      <c r="Y227">
        <f t="shared" si="300"/>
        <v>0</v>
      </c>
      <c r="Z227">
        <f t="shared" si="300"/>
        <v>0</v>
      </c>
      <c r="AA227">
        <f t="shared" si="300"/>
        <v>0</v>
      </c>
      <c r="AB227">
        <f t="shared" si="300"/>
        <v>0</v>
      </c>
      <c r="AC227">
        <f t="shared" si="300"/>
        <v>0</v>
      </c>
      <c r="AD227">
        <f t="shared" si="300"/>
        <v>0</v>
      </c>
      <c r="AE227">
        <f t="shared" si="300"/>
        <v>0</v>
      </c>
      <c r="AF227">
        <f t="shared" si="300"/>
        <v>0</v>
      </c>
      <c r="AG227">
        <f t="shared" ref="AG227:BL227" si="301">AG78</f>
        <v>0</v>
      </c>
      <c r="AH227">
        <f t="shared" si="301"/>
        <v>0</v>
      </c>
      <c r="AI227">
        <f t="shared" si="301"/>
        <v>0</v>
      </c>
      <c r="AJ227">
        <f t="shared" si="301"/>
        <v>0</v>
      </c>
      <c r="AK227">
        <f t="shared" si="301"/>
        <v>0</v>
      </c>
      <c r="AL227">
        <f t="shared" si="301"/>
        <v>0</v>
      </c>
      <c r="AM227">
        <f t="shared" si="301"/>
        <v>0</v>
      </c>
      <c r="AN227">
        <f t="shared" si="301"/>
        <v>0</v>
      </c>
      <c r="AO227">
        <f t="shared" si="301"/>
        <v>0</v>
      </c>
      <c r="AP227">
        <f t="shared" si="301"/>
        <v>0</v>
      </c>
      <c r="AQ227">
        <f t="shared" si="301"/>
        <v>0</v>
      </c>
      <c r="AR227">
        <f t="shared" si="301"/>
        <v>0</v>
      </c>
      <c r="AS227">
        <f t="shared" si="301"/>
        <v>0</v>
      </c>
      <c r="AT227">
        <f t="shared" si="301"/>
        <v>0</v>
      </c>
      <c r="AU227">
        <f t="shared" si="301"/>
        <v>0</v>
      </c>
      <c r="AV227">
        <f t="shared" si="301"/>
        <v>0</v>
      </c>
      <c r="AW227">
        <f t="shared" si="301"/>
        <v>0</v>
      </c>
      <c r="AX227">
        <f t="shared" si="301"/>
        <v>0</v>
      </c>
      <c r="AY227">
        <f t="shared" si="301"/>
        <v>0</v>
      </c>
      <c r="AZ227">
        <f t="shared" si="301"/>
        <v>0</v>
      </c>
      <c r="BA227">
        <f t="shared" si="301"/>
        <v>0</v>
      </c>
      <c r="BB227">
        <f t="shared" si="301"/>
        <v>0</v>
      </c>
      <c r="BC227">
        <f t="shared" si="301"/>
        <v>0</v>
      </c>
      <c r="BD227">
        <f t="shared" si="301"/>
        <v>0</v>
      </c>
      <c r="BE227">
        <f t="shared" si="301"/>
        <v>0</v>
      </c>
      <c r="BF227">
        <f t="shared" si="301"/>
        <v>0</v>
      </c>
      <c r="BG227">
        <f t="shared" si="301"/>
        <v>0</v>
      </c>
      <c r="BH227">
        <f t="shared" si="301"/>
        <v>0</v>
      </c>
      <c r="BI227">
        <f t="shared" si="301"/>
        <v>0</v>
      </c>
      <c r="BJ227">
        <f t="shared" si="301"/>
        <v>0</v>
      </c>
      <c r="BK227">
        <f t="shared" si="301"/>
        <v>0</v>
      </c>
      <c r="BL227">
        <f t="shared" si="301"/>
        <v>0</v>
      </c>
      <c r="BM227">
        <f t="shared" ref="BM227:CR227" si="302">BM78</f>
        <v>0</v>
      </c>
      <c r="BN227">
        <f t="shared" si="302"/>
        <v>0</v>
      </c>
      <c r="BO227">
        <f t="shared" si="302"/>
        <v>0</v>
      </c>
      <c r="BP227">
        <f t="shared" si="302"/>
        <v>0</v>
      </c>
      <c r="BQ227">
        <f t="shared" si="302"/>
        <v>0</v>
      </c>
      <c r="BR227">
        <f t="shared" si="302"/>
        <v>0</v>
      </c>
      <c r="BS227">
        <f t="shared" si="302"/>
        <v>0</v>
      </c>
      <c r="BT227">
        <f t="shared" si="302"/>
        <v>0</v>
      </c>
      <c r="BU227">
        <f t="shared" si="302"/>
        <v>0</v>
      </c>
      <c r="BV227">
        <f t="shared" si="302"/>
        <v>0</v>
      </c>
      <c r="BW227">
        <f t="shared" si="302"/>
        <v>0</v>
      </c>
      <c r="BX227">
        <f t="shared" si="302"/>
        <v>0</v>
      </c>
      <c r="BY227">
        <f t="shared" si="302"/>
        <v>0</v>
      </c>
      <c r="BZ227">
        <f t="shared" si="302"/>
        <v>0</v>
      </c>
      <c r="CA227">
        <f t="shared" si="302"/>
        <v>0</v>
      </c>
      <c r="CB227">
        <f t="shared" si="302"/>
        <v>0</v>
      </c>
      <c r="CC227">
        <f t="shared" si="302"/>
        <v>0</v>
      </c>
      <c r="CD227">
        <f t="shared" si="302"/>
        <v>0</v>
      </c>
      <c r="CE227">
        <f t="shared" si="302"/>
        <v>0</v>
      </c>
      <c r="CF227">
        <f t="shared" si="302"/>
        <v>0</v>
      </c>
      <c r="CG227">
        <f t="shared" si="302"/>
        <v>0</v>
      </c>
      <c r="CH227">
        <f t="shared" si="302"/>
        <v>0</v>
      </c>
      <c r="CI227">
        <f t="shared" si="302"/>
        <v>0</v>
      </c>
      <c r="CJ227">
        <f t="shared" si="302"/>
        <v>0</v>
      </c>
      <c r="CK227">
        <f t="shared" si="302"/>
        <v>0</v>
      </c>
      <c r="CL227">
        <f t="shared" si="302"/>
        <v>0</v>
      </c>
      <c r="CM227">
        <f t="shared" si="302"/>
        <v>0</v>
      </c>
      <c r="CN227">
        <f t="shared" si="302"/>
        <v>0</v>
      </c>
      <c r="CO227">
        <f t="shared" si="302"/>
        <v>0</v>
      </c>
      <c r="CP227">
        <f t="shared" si="302"/>
        <v>0</v>
      </c>
      <c r="CQ227">
        <f t="shared" si="302"/>
        <v>0</v>
      </c>
      <c r="CR227">
        <f t="shared" si="302"/>
        <v>0</v>
      </c>
      <c r="CS227">
        <f t="shared" ref="CS227:DH227" si="303">CS78</f>
        <v>0</v>
      </c>
      <c r="CT227">
        <f t="shared" si="303"/>
        <v>0</v>
      </c>
      <c r="CU227">
        <f t="shared" si="303"/>
        <v>0</v>
      </c>
      <c r="CV227">
        <f t="shared" si="303"/>
        <v>0</v>
      </c>
      <c r="CW227">
        <f t="shared" si="303"/>
        <v>0</v>
      </c>
      <c r="CX227">
        <f t="shared" si="303"/>
        <v>0</v>
      </c>
      <c r="CY227">
        <f t="shared" si="303"/>
        <v>0</v>
      </c>
      <c r="CZ227">
        <f t="shared" si="303"/>
        <v>0</v>
      </c>
      <c r="DA227">
        <f t="shared" si="303"/>
        <v>0</v>
      </c>
      <c r="DB227">
        <f t="shared" si="303"/>
        <v>0</v>
      </c>
      <c r="DC227">
        <f t="shared" si="303"/>
        <v>0</v>
      </c>
      <c r="DD227">
        <f t="shared" si="303"/>
        <v>0</v>
      </c>
      <c r="DE227">
        <f t="shared" si="303"/>
        <v>0</v>
      </c>
      <c r="DF227">
        <f t="shared" si="303"/>
        <v>0</v>
      </c>
      <c r="DG227">
        <f t="shared" si="303"/>
        <v>0</v>
      </c>
      <c r="DH227">
        <f t="shared" si="303"/>
        <v>0</v>
      </c>
    </row>
    <row r="228" spans="1:112">
      <c r="A228">
        <f t="shared" ref="A228:AF228" si="304">A79</f>
        <v>30</v>
      </c>
      <c r="B228" t="str">
        <f t="shared" si="304"/>
        <v>Ministerio de Justicia y Transparencia Institucional</v>
      </c>
      <c r="C228">
        <f t="shared" si="304"/>
        <v>0</v>
      </c>
      <c r="D228">
        <f t="shared" si="304"/>
        <v>0</v>
      </c>
      <c r="E228">
        <f t="shared" si="304"/>
        <v>0</v>
      </c>
      <c r="F228">
        <f t="shared" si="304"/>
        <v>0</v>
      </c>
      <c r="G228">
        <f t="shared" si="304"/>
        <v>0</v>
      </c>
      <c r="H228">
        <f t="shared" si="304"/>
        <v>106222.26</v>
      </c>
      <c r="I228">
        <f t="shared" si="304"/>
        <v>0</v>
      </c>
      <c r="J228">
        <f t="shared" si="304"/>
        <v>2812.01</v>
      </c>
      <c r="K228">
        <f t="shared" si="304"/>
        <v>0</v>
      </c>
      <c r="L228">
        <f t="shared" si="304"/>
        <v>33640.71</v>
      </c>
      <c r="M228">
        <f t="shared" si="304"/>
        <v>0</v>
      </c>
      <c r="N228">
        <f t="shared" si="304"/>
        <v>0</v>
      </c>
      <c r="O228">
        <f t="shared" si="304"/>
        <v>0</v>
      </c>
      <c r="P228">
        <f t="shared" si="304"/>
        <v>0</v>
      </c>
      <c r="Q228">
        <f t="shared" si="304"/>
        <v>0</v>
      </c>
      <c r="R228">
        <f t="shared" si="304"/>
        <v>0</v>
      </c>
      <c r="S228">
        <f t="shared" si="304"/>
        <v>0</v>
      </c>
      <c r="T228">
        <f t="shared" si="304"/>
        <v>0</v>
      </c>
      <c r="U228">
        <f t="shared" si="304"/>
        <v>0</v>
      </c>
      <c r="V228">
        <f t="shared" si="304"/>
        <v>0</v>
      </c>
      <c r="W228">
        <f t="shared" si="304"/>
        <v>0</v>
      </c>
      <c r="X228">
        <f t="shared" si="304"/>
        <v>0</v>
      </c>
      <c r="Y228">
        <f t="shared" si="304"/>
        <v>0</v>
      </c>
      <c r="Z228">
        <f t="shared" si="304"/>
        <v>0</v>
      </c>
      <c r="AA228">
        <f t="shared" si="304"/>
        <v>0</v>
      </c>
      <c r="AB228">
        <f t="shared" si="304"/>
        <v>0</v>
      </c>
      <c r="AC228">
        <f t="shared" si="304"/>
        <v>0</v>
      </c>
      <c r="AD228">
        <f t="shared" si="304"/>
        <v>0</v>
      </c>
      <c r="AE228">
        <f t="shared" si="304"/>
        <v>0</v>
      </c>
      <c r="AF228">
        <f t="shared" si="304"/>
        <v>0</v>
      </c>
      <c r="AG228">
        <f t="shared" ref="AG228:BL228" si="305">AG79</f>
        <v>0</v>
      </c>
      <c r="AH228">
        <f t="shared" si="305"/>
        <v>0</v>
      </c>
      <c r="AI228">
        <f t="shared" si="305"/>
        <v>0</v>
      </c>
      <c r="AJ228">
        <f t="shared" si="305"/>
        <v>0</v>
      </c>
      <c r="AK228">
        <f t="shared" si="305"/>
        <v>0</v>
      </c>
      <c r="AL228">
        <f t="shared" si="305"/>
        <v>0</v>
      </c>
      <c r="AM228">
        <f t="shared" si="305"/>
        <v>0</v>
      </c>
      <c r="AN228">
        <f t="shared" si="305"/>
        <v>0</v>
      </c>
      <c r="AO228">
        <f t="shared" si="305"/>
        <v>0</v>
      </c>
      <c r="AP228">
        <f t="shared" si="305"/>
        <v>0</v>
      </c>
      <c r="AQ228">
        <f t="shared" si="305"/>
        <v>0</v>
      </c>
      <c r="AR228">
        <f t="shared" si="305"/>
        <v>0</v>
      </c>
      <c r="AS228">
        <f t="shared" si="305"/>
        <v>0</v>
      </c>
      <c r="AT228">
        <f t="shared" si="305"/>
        <v>0</v>
      </c>
      <c r="AU228">
        <f t="shared" si="305"/>
        <v>0</v>
      </c>
      <c r="AV228">
        <f t="shared" si="305"/>
        <v>0</v>
      </c>
      <c r="AW228">
        <f t="shared" si="305"/>
        <v>0</v>
      </c>
      <c r="AX228">
        <f t="shared" si="305"/>
        <v>0</v>
      </c>
      <c r="AY228">
        <f t="shared" si="305"/>
        <v>0</v>
      </c>
      <c r="AZ228">
        <f t="shared" si="305"/>
        <v>0</v>
      </c>
      <c r="BA228">
        <f t="shared" si="305"/>
        <v>0</v>
      </c>
      <c r="BB228">
        <f t="shared" si="305"/>
        <v>0</v>
      </c>
      <c r="BC228">
        <f t="shared" si="305"/>
        <v>0</v>
      </c>
      <c r="BD228">
        <f t="shared" si="305"/>
        <v>0</v>
      </c>
      <c r="BE228">
        <f t="shared" si="305"/>
        <v>0</v>
      </c>
      <c r="BF228">
        <f t="shared" si="305"/>
        <v>0</v>
      </c>
      <c r="BG228">
        <f t="shared" si="305"/>
        <v>0</v>
      </c>
      <c r="BH228">
        <f t="shared" si="305"/>
        <v>0</v>
      </c>
      <c r="BI228">
        <f t="shared" si="305"/>
        <v>0</v>
      </c>
      <c r="BJ228">
        <f t="shared" si="305"/>
        <v>0</v>
      </c>
      <c r="BK228">
        <f t="shared" si="305"/>
        <v>0</v>
      </c>
      <c r="BL228">
        <f t="shared" si="305"/>
        <v>0</v>
      </c>
      <c r="BM228">
        <f t="shared" ref="BM228:CR228" si="306">BM79</f>
        <v>0</v>
      </c>
      <c r="BN228">
        <f t="shared" si="306"/>
        <v>0</v>
      </c>
      <c r="BO228">
        <f t="shared" si="306"/>
        <v>0</v>
      </c>
      <c r="BP228">
        <f t="shared" si="306"/>
        <v>0</v>
      </c>
      <c r="BQ228">
        <f t="shared" si="306"/>
        <v>0</v>
      </c>
      <c r="BR228">
        <f t="shared" si="306"/>
        <v>0</v>
      </c>
      <c r="BS228">
        <f t="shared" si="306"/>
        <v>0</v>
      </c>
      <c r="BT228">
        <f t="shared" si="306"/>
        <v>0</v>
      </c>
      <c r="BU228">
        <f t="shared" si="306"/>
        <v>0</v>
      </c>
      <c r="BV228">
        <f t="shared" si="306"/>
        <v>0</v>
      </c>
      <c r="BW228">
        <f t="shared" si="306"/>
        <v>0</v>
      </c>
      <c r="BX228">
        <f t="shared" si="306"/>
        <v>0</v>
      </c>
      <c r="BY228">
        <f t="shared" si="306"/>
        <v>0</v>
      </c>
      <c r="BZ228">
        <f t="shared" si="306"/>
        <v>0</v>
      </c>
      <c r="CA228">
        <f t="shared" si="306"/>
        <v>0</v>
      </c>
      <c r="CB228">
        <f t="shared" si="306"/>
        <v>0</v>
      </c>
      <c r="CC228">
        <f t="shared" si="306"/>
        <v>0</v>
      </c>
      <c r="CD228">
        <f t="shared" si="306"/>
        <v>0</v>
      </c>
      <c r="CE228">
        <f t="shared" si="306"/>
        <v>0</v>
      </c>
      <c r="CF228">
        <f t="shared" si="306"/>
        <v>0</v>
      </c>
      <c r="CG228">
        <f t="shared" si="306"/>
        <v>0</v>
      </c>
      <c r="CH228">
        <f t="shared" si="306"/>
        <v>0</v>
      </c>
      <c r="CI228">
        <f t="shared" si="306"/>
        <v>0</v>
      </c>
      <c r="CJ228">
        <f t="shared" si="306"/>
        <v>0</v>
      </c>
      <c r="CK228">
        <f t="shared" si="306"/>
        <v>0</v>
      </c>
      <c r="CL228">
        <f t="shared" si="306"/>
        <v>0</v>
      </c>
      <c r="CM228">
        <f t="shared" si="306"/>
        <v>0</v>
      </c>
      <c r="CN228">
        <f t="shared" si="306"/>
        <v>0</v>
      </c>
      <c r="CO228">
        <f t="shared" si="306"/>
        <v>0</v>
      </c>
      <c r="CP228">
        <f t="shared" si="306"/>
        <v>0</v>
      </c>
      <c r="CQ228">
        <f t="shared" si="306"/>
        <v>0</v>
      </c>
      <c r="CR228">
        <f t="shared" si="306"/>
        <v>0</v>
      </c>
      <c r="CS228">
        <f t="shared" ref="CS228:DH228" si="307">CS79</f>
        <v>0</v>
      </c>
      <c r="CT228">
        <f t="shared" si="307"/>
        <v>0</v>
      </c>
      <c r="CU228">
        <f t="shared" si="307"/>
        <v>0</v>
      </c>
      <c r="CV228">
        <f t="shared" si="307"/>
        <v>0</v>
      </c>
      <c r="CW228">
        <f t="shared" si="307"/>
        <v>0</v>
      </c>
      <c r="CX228">
        <f t="shared" si="307"/>
        <v>0</v>
      </c>
      <c r="CY228">
        <f t="shared" si="307"/>
        <v>0</v>
      </c>
      <c r="CZ228">
        <f t="shared" si="307"/>
        <v>0</v>
      </c>
      <c r="DA228">
        <f t="shared" si="307"/>
        <v>0</v>
      </c>
      <c r="DB228">
        <f t="shared" si="307"/>
        <v>0</v>
      </c>
      <c r="DC228">
        <f t="shared" si="307"/>
        <v>0</v>
      </c>
      <c r="DD228">
        <f t="shared" si="307"/>
        <v>0</v>
      </c>
      <c r="DE228">
        <f t="shared" si="307"/>
        <v>0</v>
      </c>
      <c r="DF228">
        <f t="shared" si="307"/>
        <v>0</v>
      </c>
      <c r="DG228">
        <f t="shared" si="307"/>
        <v>0</v>
      </c>
      <c r="DH228">
        <f t="shared" si="307"/>
        <v>0</v>
      </c>
    </row>
    <row r="229" spans="1:112">
      <c r="A229">
        <f t="shared" ref="A229:AF229" si="308">A80</f>
        <v>661</v>
      </c>
      <c r="B229" t="str">
        <f t="shared" si="308"/>
        <v>Tribunal Constitucional Plurinacional</v>
      </c>
      <c r="C229">
        <f t="shared" si="308"/>
        <v>0</v>
      </c>
      <c r="D229">
        <f t="shared" si="308"/>
        <v>0</v>
      </c>
      <c r="E229">
        <f t="shared" si="308"/>
        <v>0</v>
      </c>
      <c r="F229">
        <f t="shared" si="308"/>
        <v>8.8000000000000007</v>
      </c>
      <c r="G229">
        <f t="shared" si="308"/>
        <v>0</v>
      </c>
      <c r="H229">
        <f t="shared" si="308"/>
        <v>84.9</v>
      </c>
      <c r="I229">
        <f t="shared" si="308"/>
        <v>0</v>
      </c>
      <c r="J229">
        <f t="shared" si="308"/>
        <v>12.530000000000001</v>
      </c>
      <c r="K229">
        <f t="shared" si="308"/>
        <v>0</v>
      </c>
      <c r="L229">
        <f t="shared" si="308"/>
        <v>2.83</v>
      </c>
      <c r="M229">
        <f t="shared" si="308"/>
        <v>0</v>
      </c>
      <c r="N229">
        <f t="shared" si="308"/>
        <v>0</v>
      </c>
      <c r="O229">
        <f t="shared" si="308"/>
        <v>0</v>
      </c>
      <c r="P229">
        <f t="shared" si="308"/>
        <v>0</v>
      </c>
      <c r="Q229">
        <f t="shared" si="308"/>
        <v>0</v>
      </c>
      <c r="R229">
        <f t="shared" si="308"/>
        <v>0</v>
      </c>
      <c r="S229">
        <f t="shared" si="308"/>
        <v>0</v>
      </c>
      <c r="T229">
        <f t="shared" si="308"/>
        <v>0</v>
      </c>
      <c r="U229">
        <f t="shared" si="308"/>
        <v>0</v>
      </c>
      <c r="V229">
        <f t="shared" si="308"/>
        <v>0</v>
      </c>
      <c r="W229">
        <f t="shared" si="308"/>
        <v>0</v>
      </c>
      <c r="X229">
        <f t="shared" si="308"/>
        <v>0</v>
      </c>
      <c r="Y229">
        <f t="shared" si="308"/>
        <v>0</v>
      </c>
      <c r="Z229">
        <f t="shared" si="308"/>
        <v>0</v>
      </c>
      <c r="AA229">
        <f t="shared" si="308"/>
        <v>0</v>
      </c>
      <c r="AB229">
        <f t="shared" si="308"/>
        <v>0</v>
      </c>
      <c r="AC229">
        <f t="shared" si="308"/>
        <v>0</v>
      </c>
      <c r="AD229">
        <f t="shared" si="308"/>
        <v>0</v>
      </c>
      <c r="AE229">
        <f t="shared" si="308"/>
        <v>0</v>
      </c>
      <c r="AF229">
        <f t="shared" si="308"/>
        <v>0</v>
      </c>
      <c r="AG229">
        <f t="shared" ref="AG229:BL229" si="309">AG80</f>
        <v>0</v>
      </c>
      <c r="AH229">
        <f t="shared" si="309"/>
        <v>0</v>
      </c>
      <c r="AI229">
        <f t="shared" si="309"/>
        <v>0</v>
      </c>
      <c r="AJ229">
        <f t="shared" si="309"/>
        <v>0</v>
      </c>
      <c r="AK229">
        <f t="shared" si="309"/>
        <v>0</v>
      </c>
      <c r="AL229">
        <f t="shared" si="309"/>
        <v>0</v>
      </c>
      <c r="AM229">
        <f t="shared" si="309"/>
        <v>0</v>
      </c>
      <c r="AN229">
        <f t="shared" si="309"/>
        <v>0</v>
      </c>
      <c r="AO229">
        <f t="shared" si="309"/>
        <v>0</v>
      </c>
      <c r="AP229">
        <f t="shared" si="309"/>
        <v>0</v>
      </c>
      <c r="AQ229">
        <f t="shared" si="309"/>
        <v>0</v>
      </c>
      <c r="AR229">
        <f t="shared" si="309"/>
        <v>0</v>
      </c>
      <c r="AS229">
        <f t="shared" si="309"/>
        <v>0</v>
      </c>
      <c r="AT229">
        <f t="shared" si="309"/>
        <v>0</v>
      </c>
      <c r="AU229">
        <f t="shared" si="309"/>
        <v>0</v>
      </c>
      <c r="AV229">
        <f t="shared" si="309"/>
        <v>0</v>
      </c>
      <c r="AW229">
        <f t="shared" si="309"/>
        <v>0</v>
      </c>
      <c r="AX229">
        <f t="shared" si="309"/>
        <v>0</v>
      </c>
      <c r="AY229">
        <f t="shared" si="309"/>
        <v>0</v>
      </c>
      <c r="AZ229">
        <f t="shared" si="309"/>
        <v>0</v>
      </c>
      <c r="BA229">
        <f t="shared" si="309"/>
        <v>0</v>
      </c>
      <c r="BB229">
        <f t="shared" si="309"/>
        <v>0</v>
      </c>
      <c r="BC229">
        <f t="shared" si="309"/>
        <v>0</v>
      </c>
      <c r="BD229">
        <f t="shared" si="309"/>
        <v>0</v>
      </c>
      <c r="BE229">
        <f t="shared" si="309"/>
        <v>0</v>
      </c>
      <c r="BF229">
        <f t="shared" si="309"/>
        <v>0</v>
      </c>
      <c r="BG229">
        <f t="shared" si="309"/>
        <v>0</v>
      </c>
      <c r="BH229">
        <f t="shared" si="309"/>
        <v>0</v>
      </c>
      <c r="BI229">
        <f t="shared" si="309"/>
        <v>0</v>
      </c>
      <c r="BJ229">
        <f t="shared" si="309"/>
        <v>0</v>
      </c>
      <c r="BK229">
        <f t="shared" si="309"/>
        <v>0</v>
      </c>
      <c r="BL229">
        <f t="shared" si="309"/>
        <v>0</v>
      </c>
      <c r="BM229">
        <f t="shared" ref="BM229:CR229" si="310">BM80</f>
        <v>0</v>
      </c>
      <c r="BN229">
        <f t="shared" si="310"/>
        <v>0</v>
      </c>
      <c r="BO229">
        <f t="shared" si="310"/>
        <v>0</v>
      </c>
      <c r="BP229">
        <f t="shared" si="310"/>
        <v>0</v>
      </c>
      <c r="BQ229">
        <f t="shared" si="310"/>
        <v>0</v>
      </c>
      <c r="BR229">
        <f t="shared" si="310"/>
        <v>0</v>
      </c>
      <c r="BS229">
        <f t="shared" si="310"/>
        <v>0</v>
      </c>
      <c r="BT229">
        <f t="shared" si="310"/>
        <v>0</v>
      </c>
      <c r="BU229">
        <f t="shared" si="310"/>
        <v>0</v>
      </c>
      <c r="BV229">
        <f t="shared" si="310"/>
        <v>0</v>
      </c>
      <c r="BW229">
        <f t="shared" si="310"/>
        <v>0</v>
      </c>
      <c r="BX229">
        <f t="shared" si="310"/>
        <v>0</v>
      </c>
      <c r="BY229">
        <f t="shared" si="310"/>
        <v>0</v>
      </c>
      <c r="BZ229">
        <f t="shared" si="310"/>
        <v>0</v>
      </c>
      <c r="CA229">
        <f t="shared" si="310"/>
        <v>0</v>
      </c>
      <c r="CB229">
        <f t="shared" si="310"/>
        <v>0</v>
      </c>
      <c r="CC229">
        <f t="shared" si="310"/>
        <v>0</v>
      </c>
      <c r="CD229">
        <f t="shared" si="310"/>
        <v>0</v>
      </c>
      <c r="CE229">
        <f t="shared" si="310"/>
        <v>0</v>
      </c>
      <c r="CF229">
        <f t="shared" si="310"/>
        <v>0</v>
      </c>
      <c r="CG229">
        <f t="shared" si="310"/>
        <v>0</v>
      </c>
      <c r="CH229">
        <f t="shared" si="310"/>
        <v>0</v>
      </c>
      <c r="CI229">
        <f t="shared" si="310"/>
        <v>0</v>
      </c>
      <c r="CJ229">
        <f t="shared" si="310"/>
        <v>0</v>
      </c>
      <c r="CK229">
        <f t="shared" si="310"/>
        <v>0</v>
      </c>
      <c r="CL229">
        <f t="shared" si="310"/>
        <v>0</v>
      </c>
      <c r="CM229">
        <f t="shared" si="310"/>
        <v>0</v>
      </c>
      <c r="CN229">
        <f t="shared" si="310"/>
        <v>0</v>
      </c>
      <c r="CO229">
        <f t="shared" si="310"/>
        <v>0</v>
      </c>
      <c r="CP229">
        <f t="shared" si="310"/>
        <v>0</v>
      </c>
      <c r="CQ229">
        <f t="shared" si="310"/>
        <v>0</v>
      </c>
      <c r="CR229">
        <f t="shared" si="310"/>
        <v>0</v>
      </c>
      <c r="CS229">
        <f t="shared" ref="CS229:DH229" si="311">CS80</f>
        <v>0</v>
      </c>
      <c r="CT229">
        <f t="shared" si="311"/>
        <v>0</v>
      </c>
      <c r="CU229">
        <f t="shared" si="311"/>
        <v>0</v>
      </c>
      <c r="CV229">
        <f t="shared" si="311"/>
        <v>0</v>
      </c>
      <c r="CW229">
        <f t="shared" si="311"/>
        <v>0</v>
      </c>
      <c r="CX229">
        <f t="shared" si="311"/>
        <v>0</v>
      </c>
      <c r="CY229">
        <f t="shared" si="311"/>
        <v>0</v>
      </c>
      <c r="CZ229">
        <f t="shared" si="311"/>
        <v>0</v>
      </c>
      <c r="DA229">
        <f t="shared" si="311"/>
        <v>0</v>
      </c>
      <c r="DB229">
        <f t="shared" si="311"/>
        <v>0</v>
      </c>
      <c r="DC229">
        <f t="shared" si="311"/>
        <v>0</v>
      </c>
      <c r="DD229">
        <f t="shared" si="311"/>
        <v>0</v>
      </c>
      <c r="DE229">
        <f t="shared" si="311"/>
        <v>0</v>
      </c>
      <c r="DF229">
        <f t="shared" si="311"/>
        <v>0</v>
      </c>
      <c r="DG229">
        <f t="shared" si="311"/>
        <v>0</v>
      </c>
      <c r="DH229">
        <f t="shared" si="311"/>
        <v>0</v>
      </c>
    </row>
    <row r="230" spans="1:112">
      <c r="A230">
        <f t="shared" ref="A230:AF230" si="312">A81</f>
        <v>270</v>
      </c>
      <c r="B230" t="str">
        <f t="shared" si="312"/>
        <v>Direc. Dptal. de Educación Tarija</v>
      </c>
      <c r="C230">
        <f t="shared" si="312"/>
        <v>0</v>
      </c>
      <c r="D230">
        <f t="shared" si="312"/>
        <v>0</v>
      </c>
      <c r="E230">
        <f t="shared" si="312"/>
        <v>0</v>
      </c>
      <c r="F230">
        <f t="shared" si="312"/>
        <v>0</v>
      </c>
      <c r="G230">
        <f t="shared" si="312"/>
        <v>0</v>
      </c>
      <c r="H230">
        <f t="shared" si="312"/>
        <v>0</v>
      </c>
      <c r="I230">
        <f t="shared" si="312"/>
        <v>0</v>
      </c>
      <c r="J230">
        <f t="shared" si="312"/>
        <v>434589.05</v>
      </c>
      <c r="K230">
        <f t="shared" si="312"/>
        <v>0</v>
      </c>
      <c r="L230">
        <f t="shared" si="312"/>
        <v>0</v>
      </c>
      <c r="M230">
        <f t="shared" si="312"/>
        <v>0</v>
      </c>
      <c r="N230">
        <f t="shared" si="312"/>
        <v>0</v>
      </c>
      <c r="O230">
        <f t="shared" si="312"/>
        <v>0</v>
      </c>
      <c r="P230">
        <f t="shared" si="312"/>
        <v>0</v>
      </c>
      <c r="Q230">
        <f t="shared" si="312"/>
        <v>0</v>
      </c>
      <c r="R230">
        <f t="shared" si="312"/>
        <v>0</v>
      </c>
      <c r="S230">
        <f t="shared" si="312"/>
        <v>0</v>
      </c>
      <c r="T230">
        <f t="shared" si="312"/>
        <v>0</v>
      </c>
      <c r="U230">
        <f t="shared" si="312"/>
        <v>0</v>
      </c>
      <c r="V230">
        <f t="shared" si="312"/>
        <v>0</v>
      </c>
      <c r="W230">
        <f t="shared" si="312"/>
        <v>0</v>
      </c>
      <c r="X230">
        <f t="shared" si="312"/>
        <v>0</v>
      </c>
      <c r="Y230">
        <f t="shared" si="312"/>
        <v>0</v>
      </c>
      <c r="Z230">
        <f t="shared" si="312"/>
        <v>0</v>
      </c>
      <c r="AA230">
        <f t="shared" si="312"/>
        <v>0</v>
      </c>
      <c r="AB230">
        <f t="shared" si="312"/>
        <v>0</v>
      </c>
      <c r="AC230">
        <f t="shared" si="312"/>
        <v>0</v>
      </c>
      <c r="AD230">
        <f t="shared" si="312"/>
        <v>0</v>
      </c>
      <c r="AE230">
        <f t="shared" si="312"/>
        <v>0</v>
      </c>
      <c r="AF230">
        <f t="shared" si="312"/>
        <v>0</v>
      </c>
      <c r="AG230">
        <f t="shared" ref="AG230:BL230" si="313">AG81</f>
        <v>0</v>
      </c>
      <c r="AH230">
        <f t="shared" si="313"/>
        <v>0</v>
      </c>
      <c r="AI230">
        <f t="shared" si="313"/>
        <v>0</v>
      </c>
      <c r="AJ230">
        <f t="shared" si="313"/>
        <v>0</v>
      </c>
      <c r="AK230">
        <f t="shared" si="313"/>
        <v>0</v>
      </c>
      <c r="AL230">
        <f t="shared" si="313"/>
        <v>0</v>
      </c>
      <c r="AM230">
        <f t="shared" si="313"/>
        <v>0</v>
      </c>
      <c r="AN230">
        <f t="shared" si="313"/>
        <v>0</v>
      </c>
      <c r="AO230">
        <f t="shared" si="313"/>
        <v>0</v>
      </c>
      <c r="AP230">
        <f t="shared" si="313"/>
        <v>0</v>
      </c>
      <c r="AQ230">
        <f t="shared" si="313"/>
        <v>0</v>
      </c>
      <c r="AR230">
        <f t="shared" si="313"/>
        <v>0</v>
      </c>
      <c r="AS230">
        <f t="shared" si="313"/>
        <v>0</v>
      </c>
      <c r="AT230">
        <f t="shared" si="313"/>
        <v>0</v>
      </c>
      <c r="AU230">
        <f t="shared" si="313"/>
        <v>0</v>
      </c>
      <c r="AV230">
        <f t="shared" si="313"/>
        <v>0</v>
      </c>
      <c r="AW230">
        <f t="shared" si="313"/>
        <v>0</v>
      </c>
      <c r="AX230">
        <f t="shared" si="313"/>
        <v>0</v>
      </c>
      <c r="AY230">
        <f t="shared" si="313"/>
        <v>0</v>
      </c>
      <c r="AZ230">
        <f t="shared" si="313"/>
        <v>0</v>
      </c>
      <c r="BA230">
        <f t="shared" si="313"/>
        <v>0</v>
      </c>
      <c r="BB230">
        <f t="shared" si="313"/>
        <v>0</v>
      </c>
      <c r="BC230">
        <f t="shared" si="313"/>
        <v>0</v>
      </c>
      <c r="BD230">
        <f t="shared" si="313"/>
        <v>0</v>
      </c>
      <c r="BE230">
        <f t="shared" si="313"/>
        <v>0</v>
      </c>
      <c r="BF230">
        <f t="shared" si="313"/>
        <v>0</v>
      </c>
      <c r="BG230">
        <f t="shared" si="313"/>
        <v>0</v>
      </c>
      <c r="BH230">
        <f t="shared" si="313"/>
        <v>0</v>
      </c>
      <c r="BI230">
        <f t="shared" si="313"/>
        <v>0</v>
      </c>
      <c r="BJ230">
        <f t="shared" si="313"/>
        <v>0</v>
      </c>
      <c r="BK230">
        <f t="shared" si="313"/>
        <v>0</v>
      </c>
      <c r="BL230">
        <f t="shared" si="313"/>
        <v>0</v>
      </c>
      <c r="BM230">
        <f t="shared" ref="BM230:CR230" si="314">BM81</f>
        <v>0</v>
      </c>
      <c r="BN230">
        <f t="shared" si="314"/>
        <v>0</v>
      </c>
      <c r="BO230">
        <f t="shared" si="314"/>
        <v>0</v>
      </c>
      <c r="BP230">
        <f t="shared" si="314"/>
        <v>0</v>
      </c>
      <c r="BQ230">
        <f t="shared" si="314"/>
        <v>0</v>
      </c>
      <c r="BR230">
        <f t="shared" si="314"/>
        <v>0</v>
      </c>
      <c r="BS230">
        <f t="shared" si="314"/>
        <v>0</v>
      </c>
      <c r="BT230">
        <f t="shared" si="314"/>
        <v>0</v>
      </c>
      <c r="BU230">
        <f t="shared" si="314"/>
        <v>0</v>
      </c>
      <c r="BV230">
        <f t="shared" si="314"/>
        <v>0</v>
      </c>
      <c r="BW230">
        <f t="shared" si="314"/>
        <v>0</v>
      </c>
      <c r="BX230">
        <f t="shared" si="314"/>
        <v>0</v>
      </c>
      <c r="BY230">
        <f t="shared" si="314"/>
        <v>0</v>
      </c>
      <c r="BZ230">
        <f t="shared" si="314"/>
        <v>0</v>
      </c>
      <c r="CA230">
        <f t="shared" si="314"/>
        <v>0</v>
      </c>
      <c r="CB230">
        <f t="shared" si="314"/>
        <v>0</v>
      </c>
      <c r="CC230">
        <f t="shared" si="314"/>
        <v>0</v>
      </c>
      <c r="CD230">
        <f t="shared" si="314"/>
        <v>0</v>
      </c>
      <c r="CE230">
        <f t="shared" si="314"/>
        <v>0</v>
      </c>
      <c r="CF230">
        <f t="shared" si="314"/>
        <v>0</v>
      </c>
      <c r="CG230">
        <f t="shared" si="314"/>
        <v>0</v>
      </c>
      <c r="CH230">
        <f t="shared" si="314"/>
        <v>0</v>
      </c>
      <c r="CI230">
        <f t="shared" si="314"/>
        <v>0</v>
      </c>
      <c r="CJ230">
        <f t="shared" si="314"/>
        <v>0</v>
      </c>
      <c r="CK230">
        <f t="shared" si="314"/>
        <v>0</v>
      </c>
      <c r="CL230">
        <f t="shared" si="314"/>
        <v>0</v>
      </c>
      <c r="CM230">
        <f t="shared" si="314"/>
        <v>0</v>
      </c>
      <c r="CN230">
        <f t="shared" si="314"/>
        <v>0</v>
      </c>
      <c r="CO230">
        <f t="shared" si="314"/>
        <v>0</v>
      </c>
      <c r="CP230">
        <f t="shared" si="314"/>
        <v>0</v>
      </c>
      <c r="CQ230">
        <f t="shared" si="314"/>
        <v>0</v>
      </c>
      <c r="CR230">
        <f t="shared" si="314"/>
        <v>0</v>
      </c>
      <c r="CS230">
        <f t="shared" ref="CS230:DH230" si="315">CS81</f>
        <v>0</v>
      </c>
      <c r="CT230">
        <f t="shared" si="315"/>
        <v>0</v>
      </c>
      <c r="CU230">
        <f t="shared" si="315"/>
        <v>0</v>
      </c>
      <c r="CV230">
        <f t="shared" si="315"/>
        <v>0</v>
      </c>
      <c r="CW230">
        <f t="shared" si="315"/>
        <v>0</v>
      </c>
      <c r="CX230">
        <f t="shared" si="315"/>
        <v>0</v>
      </c>
      <c r="CY230">
        <f t="shared" si="315"/>
        <v>0</v>
      </c>
      <c r="CZ230">
        <f t="shared" si="315"/>
        <v>0</v>
      </c>
      <c r="DA230">
        <f t="shared" si="315"/>
        <v>0</v>
      </c>
      <c r="DB230">
        <f t="shared" si="315"/>
        <v>0</v>
      </c>
      <c r="DC230">
        <f t="shared" si="315"/>
        <v>0</v>
      </c>
      <c r="DD230">
        <f t="shared" si="315"/>
        <v>0</v>
      </c>
      <c r="DE230">
        <f t="shared" si="315"/>
        <v>0</v>
      </c>
      <c r="DF230">
        <f t="shared" si="315"/>
        <v>0</v>
      </c>
      <c r="DG230">
        <f t="shared" si="315"/>
        <v>0</v>
      </c>
      <c r="DH230">
        <f t="shared" si="315"/>
        <v>0</v>
      </c>
    </row>
    <row r="231" spans="1:112">
      <c r="A231">
        <f t="shared" ref="A231:AF231" si="316">A82</f>
        <v>159</v>
      </c>
      <c r="B231" t="str">
        <f t="shared" si="316"/>
        <v>OficinaTécnica para el Fortalecimiento de la Empresa Pública</v>
      </c>
      <c r="C231">
        <f t="shared" si="316"/>
        <v>0</v>
      </c>
      <c r="D231">
        <f t="shared" si="316"/>
        <v>0</v>
      </c>
      <c r="E231">
        <f t="shared" si="316"/>
        <v>0</v>
      </c>
      <c r="F231">
        <f t="shared" si="316"/>
        <v>0</v>
      </c>
      <c r="G231">
        <f t="shared" si="316"/>
        <v>0</v>
      </c>
      <c r="H231">
        <f t="shared" si="316"/>
        <v>0</v>
      </c>
      <c r="I231">
        <f t="shared" si="316"/>
        <v>0</v>
      </c>
      <c r="J231">
        <f t="shared" si="316"/>
        <v>0</v>
      </c>
      <c r="K231">
        <f t="shared" si="316"/>
        <v>0</v>
      </c>
      <c r="L231">
        <f t="shared" si="316"/>
        <v>13197.43</v>
      </c>
      <c r="M231">
        <f t="shared" si="316"/>
        <v>0</v>
      </c>
      <c r="N231">
        <f t="shared" si="316"/>
        <v>0</v>
      </c>
      <c r="O231">
        <f t="shared" si="316"/>
        <v>0</v>
      </c>
      <c r="P231">
        <f t="shared" si="316"/>
        <v>0</v>
      </c>
      <c r="Q231">
        <f t="shared" si="316"/>
        <v>0</v>
      </c>
      <c r="R231">
        <f t="shared" si="316"/>
        <v>0</v>
      </c>
      <c r="S231">
        <f t="shared" si="316"/>
        <v>0</v>
      </c>
      <c r="T231">
        <f t="shared" si="316"/>
        <v>0</v>
      </c>
      <c r="U231">
        <f t="shared" si="316"/>
        <v>0</v>
      </c>
      <c r="V231">
        <f t="shared" si="316"/>
        <v>0</v>
      </c>
      <c r="W231">
        <f t="shared" si="316"/>
        <v>0</v>
      </c>
      <c r="X231">
        <f t="shared" si="316"/>
        <v>0</v>
      </c>
      <c r="Y231">
        <f t="shared" si="316"/>
        <v>0</v>
      </c>
      <c r="Z231">
        <f t="shared" si="316"/>
        <v>0</v>
      </c>
      <c r="AA231">
        <f t="shared" si="316"/>
        <v>0</v>
      </c>
      <c r="AB231">
        <f t="shared" si="316"/>
        <v>0</v>
      </c>
      <c r="AC231">
        <f t="shared" si="316"/>
        <v>0</v>
      </c>
      <c r="AD231">
        <f t="shared" si="316"/>
        <v>0</v>
      </c>
      <c r="AE231">
        <f t="shared" si="316"/>
        <v>0</v>
      </c>
      <c r="AF231">
        <f t="shared" si="316"/>
        <v>0</v>
      </c>
      <c r="AG231">
        <f t="shared" ref="AG231:BL231" si="317">AG82</f>
        <v>0</v>
      </c>
      <c r="AH231">
        <f t="shared" si="317"/>
        <v>0</v>
      </c>
      <c r="AI231">
        <f t="shared" si="317"/>
        <v>0</v>
      </c>
      <c r="AJ231">
        <f t="shared" si="317"/>
        <v>0</v>
      </c>
      <c r="AK231">
        <f t="shared" si="317"/>
        <v>0</v>
      </c>
      <c r="AL231">
        <f t="shared" si="317"/>
        <v>0</v>
      </c>
      <c r="AM231">
        <f t="shared" si="317"/>
        <v>0</v>
      </c>
      <c r="AN231">
        <f t="shared" si="317"/>
        <v>0</v>
      </c>
      <c r="AO231">
        <f t="shared" si="317"/>
        <v>0</v>
      </c>
      <c r="AP231">
        <f t="shared" si="317"/>
        <v>0</v>
      </c>
      <c r="AQ231">
        <f t="shared" si="317"/>
        <v>0</v>
      </c>
      <c r="AR231">
        <f t="shared" si="317"/>
        <v>0</v>
      </c>
      <c r="AS231">
        <f t="shared" si="317"/>
        <v>0</v>
      </c>
      <c r="AT231">
        <f t="shared" si="317"/>
        <v>0</v>
      </c>
      <c r="AU231">
        <f t="shared" si="317"/>
        <v>0</v>
      </c>
      <c r="AV231">
        <f t="shared" si="317"/>
        <v>0</v>
      </c>
      <c r="AW231">
        <f t="shared" si="317"/>
        <v>0</v>
      </c>
      <c r="AX231">
        <f t="shared" si="317"/>
        <v>0</v>
      </c>
      <c r="AY231">
        <f t="shared" si="317"/>
        <v>0</v>
      </c>
      <c r="AZ231">
        <f t="shared" si="317"/>
        <v>0</v>
      </c>
      <c r="BA231">
        <f t="shared" si="317"/>
        <v>0</v>
      </c>
      <c r="BB231">
        <f t="shared" si="317"/>
        <v>0</v>
      </c>
      <c r="BC231">
        <f t="shared" si="317"/>
        <v>0</v>
      </c>
      <c r="BD231">
        <f t="shared" si="317"/>
        <v>0</v>
      </c>
      <c r="BE231">
        <f t="shared" si="317"/>
        <v>0</v>
      </c>
      <c r="BF231">
        <f t="shared" si="317"/>
        <v>0</v>
      </c>
      <c r="BG231">
        <f t="shared" si="317"/>
        <v>0</v>
      </c>
      <c r="BH231">
        <f t="shared" si="317"/>
        <v>0</v>
      </c>
      <c r="BI231">
        <f t="shared" si="317"/>
        <v>0</v>
      </c>
      <c r="BJ231">
        <f t="shared" si="317"/>
        <v>0</v>
      </c>
      <c r="BK231">
        <f t="shared" si="317"/>
        <v>0</v>
      </c>
      <c r="BL231">
        <f t="shared" si="317"/>
        <v>0</v>
      </c>
      <c r="BM231">
        <f t="shared" ref="BM231:CR231" si="318">BM82</f>
        <v>0</v>
      </c>
      <c r="BN231">
        <f t="shared" si="318"/>
        <v>0</v>
      </c>
      <c r="BO231">
        <f t="shared" si="318"/>
        <v>0</v>
      </c>
      <c r="BP231">
        <f t="shared" si="318"/>
        <v>0</v>
      </c>
      <c r="BQ231">
        <f t="shared" si="318"/>
        <v>0</v>
      </c>
      <c r="BR231">
        <f t="shared" si="318"/>
        <v>0</v>
      </c>
      <c r="BS231">
        <f t="shared" si="318"/>
        <v>0</v>
      </c>
      <c r="BT231">
        <f t="shared" si="318"/>
        <v>0</v>
      </c>
      <c r="BU231">
        <f t="shared" si="318"/>
        <v>0</v>
      </c>
      <c r="BV231">
        <f t="shared" si="318"/>
        <v>0</v>
      </c>
      <c r="BW231">
        <f t="shared" si="318"/>
        <v>0</v>
      </c>
      <c r="BX231">
        <f t="shared" si="318"/>
        <v>0</v>
      </c>
      <c r="BY231">
        <f t="shared" si="318"/>
        <v>0</v>
      </c>
      <c r="BZ231">
        <f t="shared" si="318"/>
        <v>0</v>
      </c>
      <c r="CA231">
        <f t="shared" si="318"/>
        <v>0</v>
      </c>
      <c r="CB231">
        <f t="shared" si="318"/>
        <v>0</v>
      </c>
      <c r="CC231">
        <f t="shared" si="318"/>
        <v>0</v>
      </c>
      <c r="CD231">
        <f t="shared" si="318"/>
        <v>0</v>
      </c>
      <c r="CE231">
        <f t="shared" si="318"/>
        <v>0</v>
      </c>
      <c r="CF231">
        <f t="shared" si="318"/>
        <v>0</v>
      </c>
      <c r="CG231">
        <f t="shared" si="318"/>
        <v>0</v>
      </c>
      <c r="CH231">
        <f t="shared" si="318"/>
        <v>0</v>
      </c>
      <c r="CI231">
        <f t="shared" si="318"/>
        <v>0</v>
      </c>
      <c r="CJ231">
        <f t="shared" si="318"/>
        <v>0</v>
      </c>
      <c r="CK231">
        <f t="shared" si="318"/>
        <v>0</v>
      </c>
      <c r="CL231">
        <f t="shared" si="318"/>
        <v>0</v>
      </c>
      <c r="CM231">
        <f t="shared" si="318"/>
        <v>0</v>
      </c>
      <c r="CN231">
        <f t="shared" si="318"/>
        <v>0</v>
      </c>
      <c r="CO231">
        <f t="shared" si="318"/>
        <v>0</v>
      </c>
      <c r="CP231">
        <f t="shared" si="318"/>
        <v>0</v>
      </c>
      <c r="CQ231">
        <f t="shared" si="318"/>
        <v>0</v>
      </c>
      <c r="CR231">
        <f t="shared" si="318"/>
        <v>0</v>
      </c>
      <c r="CS231">
        <f t="shared" ref="CS231:DH231" si="319">CS82</f>
        <v>0</v>
      </c>
      <c r="CT231">
        <f t="shared" si="319"/>
        <v>0</v>
      </c>
      <c r="CU231">
        <f t="shared" si="319"/>
        <v>0</v>
      </c>
      <c r="CV231">
        <f t="shared" si="319"/>
        <v>0</v>
      </c>
      <c r="CW231">
        <f t="shared" si="319"/>
        <v>0</v>
      </c>
      <c r="CX231">
        <f t="shared" si="319"/>
        <v>0</v>
      </c>
      <c r="CY231">
        <f t="shared" si="319"/>
        <v>0</v>
      </c>
      <c r="CZ231">
        <f t="shared" si="319"/>
        <v>0</v>
      </c>
      <c r="DA231">
        <f t="shared" si="319"/>
        <v>0</v>
      </c>
      <c r="DB231">
        <f t="shared" si="319"/>
        <v>0</v>
      </c>
      <c r="DC231">
        <f t="shared" si="319"/>
        <v>0</v>
      </c>
      <c r="DD231">
        <f t="shared" si="319"/>
        <v>0</v>
      </c>
      <c r="DE231">
        <f t="shared" si="319"/>
        <v>0</v>
      </c>
      <c r="DF231">
        <f t="shared" si="319"/>
        <v>0</v>
      </c>
      <c r="DG231">
        <f t="shared" si="319"/>
        <v>0</v>
      </c>
      <c r="DH231">
        <f t="shared" si="319"/>
        <v>0</v>
      </c>
    </row>
    <row r="232" spans="1:112">
      <c r="A232">
        <f t="shared" ref="A232:AF232" si="320">A83</f>
        <v>169</v>
      </c>
      <c r="B232" t="str">
        <f t="shared" si="320"/>
        <v>Autoridad General de Impugnación Tributaria</v>
      </c>
      <c r="C232">
        <f t="shared" si="320"/>
        <v>0</v>
      </c>
      <c r="D232">
        <f t="shared" si="320"/>
        <v>0</v>
      </c>
      <c r="E232">
        <f t="shared" si="320"/>
        <v>0</v>
      </c>
      <c r="F232">
        <f t="shared" si="320"/>
        <v>0</v>
      </c>
      <c r="G232">
        <f t="shared" si="320"/>
        <v>0</v>
      </c>
      <c r="H232">
        <f t="shared" si="320"/>
        <v>0</v>
      </c>
      <c r="I232">
        <f t="shared" si="320"/>
        <v>0</v>
      </c>
      <c r="J232">
        <f t="shared" si="320"/>
        <v>5219.6099999999997</v>
      </c>
      <c r="K232">
        <f t="shared" si="320"/>
        <v>0</v>
      </c>
      <c r="L232">
        <f t="shared" si="320"/>
        <v>30298.760000000002</v>
      </c>
      <c r="M232">
        <f t="shared" si="320"/>
        <v>0</v>
      </c>
      <c r="N232">
        <f t="shared" si="320"/>
        <v>0</v>
      </c>
      <c r="O232">
        <f t="shared" si="320"/>
        <v>0</v>
      </c>
      <c r="P232">
        <f t="shared" si="320"/>
        <v>0</v>
      </c>
      <c r="Q232">
        <f t="shared" si="320"/>
        <v>0</v>
      </c>
      <c r="R232">
        <f t="shared" si="320"/>
        <v>0</v>
      </c>
      <c r="S232">
        <f t="shared" si="320"/>
        <v>0</v>
      </c>
      <c r="T232">
        <f t="shared" si="320"/>
        <v>0</v>
      </c>
      <c r="U232">
        <f t="shared" si="320"/>
        <v>0</v>
      </c>
      <c r="V232">
        <f t="shared" si="320"/>
        <v>0</v>
      </c>
      <c r="W232">
        <f t="shared" si="320"/>
        <v>0</v>
      </c>
      <c r="X232">
        <f t="shared" si="320"/>
        <v>0</v>
      </c>
      <c r="Y232">
        <f t="shared" si="320"/>
        <v>0</v>
      </c>
      <c r="Z232">
        <f t="shared" si="320"/>
        <v>0</v>
      </c>
      <c r="AA232">
        <f t="shared" si="320"/>
        <v>0</v>
      </c>
      <c r="AB232">
        <f t="shared" si="320"/>
        <v>0</v>
      </c>
      <c r="AC232">
        <f t="shared" si="320"/>
        <v>0</v>
      </c>
      <c r="AD232">
        <f t="shared" si="320"/>
        <v>0</v>
      </c>
      <c r="AE232">
        <f t="shared" si="320"/>
        <v>0</v>
      </c>
      <c r="AF232">
        <f t="shared" si="320"/>
        <v>0</v>
      </c>
      <c r="AG232">
        <f t="shared" ref="AG232:BL232" si="321">AG83</f>
        <v>0</v>
      </c>
      <c r="AH232">
        <f t="shared" si="321"/>
        <v>0</v>
      </c>
      <c r="AI232">
        <f t="shared" si="321"/>
        <v>0</v>
      </c>
      <c r="AJ232">
        <f t="shared" si="321"/>
        <v>0</v>
      </c>
      <c r="AK232">
        <f t="shared" si="321"/>
        <v>0</v>
      </c>
      <c r="AL232">
        <f t="shared" si="321"/>
        <v>0</v>
      </c>
      <c r="AM232">
        <f t="shared" si="321"/>
        <v>0</v>
      </c>
      <c r="AN232">
        <f t="shared" si="321"/>
        <v>0</v>
      </c>
      <c r="AO232">
        <f t="shared" si="321"/>
        <v>0</v>
      </c>
      <c r="AP232">
        <f t="shared" si="321"/>
        <v>0</v>
      </c>
      <c r="AQ232">
        <f t="shared" si="321"/>
        <v>0</v>
      </c>
      <c r="AR232">
        <f t="shared" si="321"/>
        <v>0</v>
      </c>
      <c r="AS232">
        <f t="shared" si="321"/>
        <v>0</v>
      </c>
      <c r="AT232">
        <f t="shared" si="321"/>
        <v>0</v>
      </c>
      <c r="AU232">
        <f t="shared" si="321"/>
        <v>0</v>
      </c>
      <c r="AV232">
        <f t="shared" si="321"/>
        <v>0</v>
      </c>
      <c r="AW232">
        <f t="shared" si="321"/>
        <v>0</v>
      </c>
      <c r="AX232">
        <f t="shared" si="321"/>
        <v>0</v>
      </c>
      <c r="AY232">
        <f t="shared" si="321"/>
        <v>0</v>
      </c>
      <c r="AZ232">
        <f t="shared" si="321"/>
        <v>0</v>
      </c>
      <c r="BA232">
        <f t="shared" si="321"/>
        <v>0</v>
      </c>
      <c r="BB232">
        <f t="shared" si="321"/>
        <v>0</v>
      </c>
      <c r="BC232">
        <f t="shared" si="321"/>
        <v>0</v>
      </c>
      <c r="BD232">
        <f t="shared" si="321"/>
        <v>0</v>
      </c>
      <c r="BE232">
        <f t="shared" si="321"/>
        <v>0</v>
      </c>
      <c r="BF232">
        <f t="shared" si="321"/>
        <v>0</v>
      </c>
      <c r="BG232">
        <f t="shared" si="321"/>
        <v>0</v>
      </c>
      <c r="BH232">
        <f t="shared" si="321"/>
        <v>0</v>
      </c>
      <c r="BI232">
        <f t="shared" si="321"/>
        <v>0</v>
      </c>
      <c r="BJ232">
        <f t="shared" si="321"/>
        <v>0</v>
      </c>
      <c r="BK232">
        <f t="shared" si="321"/>
        <v>0</v>
      </c>
      <c r="BL232">
        <f t="shared" si="321"/>
        <v>0</v>
      </c>
      <c r="BM232">
        <f t="shared" ref="BM232:CR232" si="322">BM83</f>
        <v>0</v>
      </c>
      <c r="BN232">
        <f t="shared" si="322"/>
        <v>0</v>
      </c>
      <c r="BO232">
        <f t="shared" si="322"/>
        <v>0</v>
      </c>
      <c r="BP232">
        <f t="shared" si="322"/>
        <v>0</v>
      </c>
      <c r="BQ232">
        <f t="shared" si="322"/>
        <v>0</v>
      </c>
      <c r="BR232">
        <f t="shared" si="322"/>
        <v>0</v>
      </c>
      <c r="BS232">
        <f t="shared" si="322"/>
        <v>0</v>
      </c>
      <c r="BT232">
        <f t="shared" si="322"/>
        <v>0</v>
      </c>
      <c r="BU232">
        <f t="shared" si="322"/>
        <v>0</v>
      </c>
      <c r="BV232">
        <f t="shared" si="322"/>
        <v>0</v>
      </c>
      <c r="BW232">
        <f t="shared" si="322"/>
        <v>0</v>
      </c>
      <c r="BX232">
        <f t="shared" si="322"/>
        <v>0</v>
      </c>
      <c r="BY232">
        <f t="shared" si="322"/>
        <v>0</v>
      </c>
      <c r="BZ232">
        <f t="shared" si="322"/>
        <v>0</v>
      </c>
      <c r="CA232">
        <f t="shared" si="322"/>
        <v>0</v>
      </c>
      <c r="CB232">
        <f t="shared" si="322"/>
        <v>0</v>
      </c>
      <c r="CC232">
        <f t="shared" si="322"/>
        <v>0</v>
      </c>
      <c r="CD232">
        <f t="shared" si="322"/>
        <v>0</v>
      </c>
      <c r="CE232">
        <f t="shared" si="322"/>
        <v>0</v>
      </c>
      <c r="CF232">
        <f t="shared" si="322"/>
        <v>0</v>
      </c>
      <c r="CG232">
        <f t="shared" si="322"/>
        <v>0</v>
      </c>
      <c r="CH232">
        <f t="shared" si="322"/>
        <v>0</v>
      </c>
      <c r="CI232">
        <f t="shared" si="322"/>
        <v>0</v>
      </c>
      <c r="CJ232">
        <f t="shared" si="322"/>
        <v>0</v>
      </c>
      <c r="CK232">
        <f t="shared" si="322"/>
        <v>0</v>
      </c>
      <c r="CL232">
        <f t="shared" si="322"/>
        <v>0</v>
      </c>
      <c r="CM232">
        <f t="shared" si="322"/>
        <v>0</v>
      </c>
      <c r="CN232">
        <f t="shared" si="322"/>
        <v>0</v>
      </c>
      <c r="CO232">
        <f t="shared" si="322"/>
        <v>0</v>
      </c>
      <c r="CP232">
        <f t="shared" si="322"/>
        <v>0</v>
      </c>
      <c r="CQ232">
        <f t="shared" si="322"/>
        <v>0</v>
      </c>
      <c r="CR232">
        <f t="shared" si="322"/>
        <v>0</v>
      </c>
      <c r="CS232">
        <f t="shared" ref="CS232:DH232" si="323">CS83</f>
        <v>0</v>
      </c>
      <c r="CT232">
        <f t="shared" si="323"/>
        <v>0</v>
      </c>
      <c r="CU232">
        <f t="shared" si="323"/>
        <v>0</v>
      </c>
      <c r="CV232">
        <f t="shared" si="323"/>
        <v>0</v>
      </c>
      <c r="CW232">
        <f t="shared" si="323"/>
        <v>0</v>
      </c>
      <c r="CX232">
        <f t="shared" si="323"/>
        <v>0</v>
      </c>
      <c r="CY232">
        <f t="shared" si="323"/>
        <v>0</v>
      </c>
      <c r="CZ232">
        <f t="shared" si="323"/>
        <v>0</v>
      </c>
      <c r="DA232">
        <f t="shared" si="323"/>
        <v>0</v>
      </c>
      <c r="DB232">
        <f t="shared" si="323"/>
        <v>0</v>
      </c>
      <c r="DC232">
        <f t="shared" si="323"/>
        <v>0</v>
      </c>
      <c r="DD232">
        <f t="shared" si="323"/>
        <v>0</v>
      </c>
      <c r="DE232">
        <f t="shared" si="323"/>
        <v>0</v>
      </c>
      <c r="DF232">
        <f t="shared" si="323"/>
        <v>0</v>
      </c>
      <c r="DG232">
        <f t="shared" si="323"/>
        <v>0</v>
      </c>
      <c r="DH232">
        <f t="shared" si="323"/>
        <v>0</v>
      </c>
    </row>
    <row r="233" spans="1:112">
      <c r="A233">
        <f t="shared" ref="A233:AF233" si="324">A84</f>
        <v>294</v>
      </c>
      <c r="B233" t="str">
        <f t="shared" si="324"/>
        <v>Univ. Indígena Bol. Comun. Intercultl Prod. Tupak Katari</v>
      </c>
      <c r="C233">
        <f t="shared" si="324"/>
        <v>0</v>
      </c>
      <c r="D233">
        <f t="shared" si="324"/>
        <v>0</v>
      </c>
      <c r="E233">
        <f t="shared" si="324"/>
        <v>0</v>
      </c>
      <c r="F233">
        <f t="shared" si="324"/>
        <v>0</v>
      </c>
      <c r="G233">
        <f t="shared" si="324"/>
        <v>0</v>
      </c>
      <c r="H233">
        <f t="shared" si="324"/>
        <v>0</v>
      </c>
      <c r="I233">
        <f t="shared" si="324"/>
        <v>0</v>
      </c>
      <c r="J233">
        <f t="shared" si="324"/>
        <v>2601.6</v>
      </c>
      <c r="K233">
        <f t="shared" si="324"/>
        <v>0</v>
      </c>
      <c r="L233">
        <f t="shared" si="324"/>
        <v>0</v>
      </c>
      <c r="M233">
        <f t="shared" si="324"/>
        <v>0</v>
      </c>
      <c r="N233">
        <f t="shared" si="324"/>
        <v>0</v>
      </c>
      <c r="O233">
        <f t="shared" si="324"/>
        <v>0</v>
      </c>
      <c r="P233">
        <f t="shared" si="324"/>
        <v>0</v>
      </c>
      <c r="Q233">
        <f t="shared" si="324"/>
        <v>0</v>
      </c>
      <c r="R233">
        <f t="shared" si="324"/>
        <v>0</v>
      </c>
      <c r="S233">
        <f t="shared" si="324"/>
        <v>0</v>
      </c>
      <c r="T233">
        <f t="shared" si="324"/>
        <v>0</v>
      </c>
      <c r="U233">
        <f t="shared" si="324"/>
        <v>0</v>
      </c>
      <c r="V233">
        <f t="shared" si="324"/>
        <v>0</v>
      </c>
      <c r="W233">
        <f t="shared" si="324"/>
        <v>0</v>
      </c>
      <c r="X233">
        <f t="shared" si="324"/>
        <v>0</v>
      </c>
      <c r="Y233">
        <f t="shared" si="324"/>
        <v>0</v>
      </c>
      <c r="Z233">
        <f t="shared" si="324"/>
        <v>0</v>
      </c>
      <c r="AA233">
        <f t="shared" si="324"/>
        <v>0</v>
      </c>
      <c r="AB233">
        <f t="shared" si="324"/>
        <v>0</v>
      </c>
      <c r="AC233">
        <f t="shared" si="324"/>
        <v>0</v>
      </c>
      <c r="AD233">
        <f t="shared" si="324"/>
        <v>0</v>
      </c>
      <c r="AE233">
        <f t="shared" si="324"/>
        <v>0</v>
      </c>
      <c r="AF233">
        <f t="shared" si="324"/>
        <v>0</v>
      </c>
      <c r="AG233">
        <f t="shared" ref="AG233:BL233" si="325">AG84</f>
        <v>0</v>
      </c>
      <c r="AH233">
        <f t="shared" si="325"/>
        <v>0</v>
      </c>
      <c r="AI233">
        <f t="shared" si="325"/>
        <v>0</v>
      </c>
      <c r="AJ233">
        <f t="shared" si="325"/>
        <v>0</v>
      </c>
      <c r="AK233">
        <f t="shared" si="325"/>
        <v>0</v>
      </c>
      <c r="AL233">
        <f t="shared" si="325"/>
        <v>0</v>
      </c>
      <c r="AM233">
        <f t="shared" si="325"/>
        <v>0</v>
      </c>
      <c r="AN233">
        <f t="shared" si="325"/>
        <v>0</v>
      </c>
      <c r="AO233">
        <f t="shared" si="325"/>
        <v>0</v>
      </c>
      <c r="AP233">
        <f t="shared" si="325"/>
        <v>0</v>
      </c>
      <c r="AQ233">
        <f t="shared" si="325"/>
        <v>0</v>
      </c>
      <c r="AR233">
        <f t="shared" si="325"/>
        <v>0</v>
      </c>
      <c r="AS233">
        <f t="shared" si="325"/>
        <v>0</v>
      </c>
      <c r="AT233">
        <f t="shared" si="325"/>
        <v>0</v>
      </c>
      <c r="AU233">
        <f t="shared" si="325"/>
        <v>0</v>
      </c>
      <c r="AV233">
        <f t="shared" si="325"/>
        <v>0</v>
      </c>
      <c r="AW233">
        <f t="shared" si="325"/>
        <v>0</v>
      </c>
      <c r="AX233">
        <f t="shared" si="325"/>
        <v>0</v>
      </c>
      <c r="AY233">
        <f t="shared" si="325"/>
        <v>0</v>
      </c>
      <c r="AZ233">
        <f t="shared" si="325"/>
        <v>0</v>
      </c>
      <c r="BA233">
        <f t="shared" si="325"/>
        <v>0</v>
      </c>
      <c r="BB233">
        <f t="shared" si="325"/>
        <v>0</v>
      </c>
      <c r="BC233">
        <f t="shared" si="325"/>
        <v>0</v>
      </c>
      <c r="BD233">
        <f t="shared" si="325"/>
        <v>0</v>
      </c>
      <c r="BE233">
        <f t="shared" si="325"/>
        <v>0</v>
      </c>
      <c r="BF233">
        <f t="shared" si="325"/>
        <v>0</v>
      </c>
      <c r="BG233">
        <f t="shared" si="325"/>
        <v>0</v>
      </c>
      <c r="BH233">
        <f t="shared" si="325"/>
        <v>0</v>
      </c>
      <c r="BI233">
        <f t="shared" si="325"/>
        <v>0</v>
      </c>
      <c r="BJ233">
        <f t="shared" si="325"/>
        <v>0</v>
      </c>
      <c r="BK233">
        <f t="shared" si="325"/>
        <v>0</v>
      </c>
      <c r="BL233">
        <f t="shared" si="325"/>
        <v>0</v>
      </c>
      <c r="BM233">
        <f t="shared" ref="BM233:CR233" si="326">BM84</f>
        <v>0</v>
      </c>
      <c r="BN233">
        <f t="shared" si="326"/>
        <v>0</v>
      </c>
      <c r="BO233">
        <f t="shared" si="326"/>
        <v>0</v>
      </c>
      <c r="BP233">
        <f t="shared" si="326"/>
        <v>0</v>
      </c>
      <c r="BQ233">
        <f t="shared" si="326"/>
        <v>0</v>
      </c>
      <c r="BR233">
        <f t="shared" si="326"/>
        <v>0</v>
      </c>
      <c r="BS233">
        <f t="shared" si="326"/>
        <v>0</v>
      </c>
      <c r="BT233">
        <f t="shared" si="326"/>
        <v>0</v>
      </c>
      <c r="BU233">
        <f t="shared" si="326"/>
        <v>0</v>
      </c>
      <c r="BV233">
        <f t="shared" si="326"/>
        <v>0</v>
      </c>
      <c r="BW233">
        <f t="shared" si="326"/>
        <v>0</v>
      </c>
      <c r="BX233">
        <f t="shared" si="326"/>
        <v>0</v>
      </c>
      <c r="BY233">
        <f t="shared" si="326"/>
        <v>0</v>
      </c>
      <c r="BZ233">
        <f t="shared" si="326"/>
        <v>0</v>
      </c>
      <c r="CA233">
        <f t="shared" si="326"/>
        <v>0</v>
      </c>
      <c r="CB233">
        <f t="shared" si="326"/>
        <v>0</v>
      </c>
      <c r="CC233">
        <f t="shared" si="326"/>
        <v>0</v>
      </c>
      <c r="CD233">
        <f t="shared" si="326"/>
        <v>0</v>
      </c>
      <c r="CE233">
        <f t="shared" si="326"/>
        <v>0</v>
      </c>
      <c r="CF233">
        <f t="shared" si="326"/>
        <v>0</v>
      </c>
      <c r="CG233">
        <f t="shared" si="326"/>
        <v>0</v>
      </c>
      <c r="CH233">
        <f t="shared" si="326"/>
        <v>0</v>
      </c>
      <c r="CI233">
        <f t="shared" si="326"/>
        <v>0</v>
      </c>
      <c r="CJ233">
        <f t="shared" si="326"/>
        <v>0</v>
      </c>
      <c r="CK233">
        <f t="shared" si="326"/>
        <v>0</v>
      </c>
      <c r="CL233">
        <f t="shared" si="326"/>
        <v>0</v>
      </c>
      <c r="CM233">
        <f t="shared" si="326"/>
        <v>0</v>
      </c>
      <c r="CN233">
        <f t="shared" si="326"/>
        <v>0</v>
      </c>
      <c r="CO233">
        <f t="shared" si="326"/>
        <v>0</v>
      </c>
      <c r="CP233">
        <f t="shared" si="326"/>
        <v>0</v>
      </c>
      <c r="CQ233">
        <f t="shared" si="326"/>
        <v>0</v>
      </c>
      <c r="CR233">
        <f t="shared" si="326"/>
        <v>0</v>
      </c>
      <c r="CS233">
        <f t="shared" ref="CS233:DH233" si="327">CS84</f>
        <v>0</v>
      </c>
      <c r="CT233">
        <f t="shared" si="327"/>
        <v>0</v>
      </c>
      <c r="CU233">
        <f t="shared" si="327"/>
        <v>0</v>
      </c>
      <c r="CV233">
        <f t="shared" si="327"/>
        <v>0</v>
      </c>
      <c r="CW233">
        <f t="shared" si="327"/>
        <v>0</v>
      </c>
      <c r="CX233">
        <f t="shared" si="327"/>
        <v>0</v>
      </c>
      <c r="CY233">
        <f t="shared" si="327"/>
        <v>0</v>
      </c>
      <c r="CZ233">
        <f t="shared" si="327"/>
        <v>0</v>
      </c>
      <c r="DA233">
        <f t="shared" si="327"/>
        <v>0</v>
      </c>
      <c r="DB233">
        <f t="shared" si="327"/>
        <v>0</v>
      </c>
      <c r="DC233">
        <f t="shared" si="327"/>
        <v>0</v>
      </c>
      <c r="DD233">
        <f t="shared" si="327"/>
        <v>0</v>
      </c>
      <c r="DE233">
        <f t="shared" si="327"/>
        <v>0</v>
      </c>
      <c r="DF233">
        <f t="shared" si="327"/>
        <v>0</v>
      </c>
      <c r="DG233">
        <f t="shared" si="327"/>
        <v>0</v>
      </c>
      <c r="DH233">
        <f t="shared" si="327"/>
        <v>0</v>
      </c>
    </row>
    <row r="234" spans="1:112">
      <c r="A234">
        <f t="shared" ref="A234:AF234" si="328">A85</f>
        <v>683</v>
      </c>
      <c r="B234" t="str">
        <f t="shared" si="328"/>
        <v>Procuraduria General del Estado</v>
      </c>
      <c r="C234">
        <f t="shared" si="328"/>
        <v>0</v>
      </c>
      <c r="D234">
        <f t="shared" si="328"/>
        <v>0</v>
      </c>
      <c r="E234">
        <f t="shared" si="328"/>
        <v>0</v>
      </c>
      <c r="F234">
        <f t="shared" si="328"/>
        <v>0</v>
      </c>
      <c r="G234">
        <f t="shared" si="328"/>
        <v>0</v>
      </c>
      <c r="H234">
        <f t="shared" si="328"/>
        <v>0</v>
      </c>
      <c r="I234">
        <f t="shared" si="328"/>
        <v>0</v>
      </c>
      <c r="J234">
        <f t="shared" si="328"/>
        <v>0</v>
      </c>
      <c r="K234">
        <f t="shared" si="328"/>
        <v>0</v>
      </c>
      <c r="L234">
        <f t="shared" si="328"/>
        <v>2665.24</v>
      </c>
      <c r="M234">
        <f t="shared" si="328"/>
        <v>0</v>
      </c>
      <c r="N234">
        <f t="shared" si="328"/>
        <v>0</v>
      </c>
      <c r="O234">
        <f t="shared" si="328"/>
        <v>0</v>
      </c>
      <c r="P234">
        <f t="shared" si="328"/>
        <v>0</v>
      </c>
      <c r="Q234">
        <f t="shared" si="328"/>
        <v>0</v>
      </c>
      <c r="R234">
        <f t="shared" si="328"/>
        <v>0</v>
      </c>
      <c r="S234">
        <f t="shared" si="328"/>
        <v>0</v>
      </c>
      <c r="T234">
        <f t="shared" si="328"/>
        <v>0</v>
      </c>
      <c r="U234">
        <f t="shared" si="328"/>
        <v>0</v>
      </c>
      <c r="V234">
        <f t="shared" si="328"/>
        <v>0</v>
      </c>
      <c r="W234">
        <f t="shared" si="328"/>
        <v>0</v>
      </c>
      <c r="X234">
        <f t="shared" si="328"/>
        <v>0</v>
      </c>
      <c r="Y234">
        <f t="shared" si="328"/>
        <v>0</v>
      </c>
      <c r="Z234">
        <f t="shared" si="328"/>
        <v>0</v>
      </c>
      <c r="AA234">
        <f t="shared" si="328"/>
        <v>0</v>
      </c>
      <c r="AB234">
        <f t="shared" si="328"/>
        <v>0</v>
      </c>
      <c r="AC234">
        <f t="shared" si="328"/>
        <v>0</v>
      </c>
      <c r="AD234">
        <f t="shared" si="328"/>
        <v>0</v>
      </c>
      <c r="AE234">
        <f t="shared" si="328"/>
        <v>0</v>
      </c>
      <c r="AF234">
        <f t="shared" si="328"/>
        <v>0</v>
      </c>
      <c r="AG234">
        <f t="shared" ref="AG234:BL234" si="329">AG85</f>
        <v>0</v>
      </c>
      <c r="AH234">
        <f t="shared" si="329"/>
        <v>0</v>
      </c>
      <c r="AI234">
        <f t="shared" si="329"/>
        <v>0</v>
      </c>
      <c r="AJ234">
        <f t="shared" si="329"/>
        <v>0</v>
      </c>
      <c r="AK234">
        <f t="shared" si="329"/>
        <v>0</v>
      </c>
      <c r="AL234">
        <f t="shared" si="329"/>
        <v>0</v>
      </c>
      <c r="AM234">
        <f t="shared" si="329"/>
        <v>0</v>
      </c>
      <c r="AN234">
        <f t="shared" si="329"/>
        <v>0</v>
      </c>
      <c r="AO234">
        <f t="shared" si="329"/>
        <v>0</v>
      </c>
      <c r="AP234">
        <f t="shared" si="329"/>
        <v>0</v>
      </c>
      <c r="AQ234">
        <f t="shared" si="329"/>
        <v>0</v>
      </c>
      <c r="AR234">
        <f t="shared" si="329"/>
        <v>0</v>
      </c>
      <c r="AS234">
        <f t="shared" si="329"/>
        <v>0</v>
      </c>
      <c r="AT234">
        <f t="shared" si="329"/>
        <v>0</v>
      </c>
      <c r="AU234">
        <f t="shared" si="329"/>
        <v>0</v>
      </c>
      <c r="AV234">
        <f t="shared" si="329"/>
        <v>0</v>
      </c>
      <c r="AW234">
        <f t="shared" si="329"/>
        <v>0</v>
      </c>
      <c r="AX234">
        <f t="shared" si="329"/>
        <v>0</v>
      </c>
      <c r="AY234">
        <f t="shared" si="329"/>
        <v>0</v>
      </c>
      <c r="AZ234">
        <f t="shared" si="329"/>
        <v>0</v>
      </c>
      <c r="BA234">
        <f t="shared" si="329"/>
        <v>0</v>
      </c>
      <c r="BB234">
        <f t="shared" si="329"/>
        <v>0</v>
      </c>
      <c r="BC234">
        <f t="shared" si="329"/>
        <v>0</v>
      </c>
      <c r="BD234">
        <f t="shared" si="329"/>
        <v>0</v>
      </c>
      <c r="BE234">
        <f t="shared" si="329"/>
        <v>0</v>
      </c>
      <c r="BF234">
        <f t="shared" si="329"/>
        <v>0</v>
      </c>
      <c r="BG234">
        <f t="shared" si="329"/>
        <v>0</v>
      </c>
      <c r="BH234">
        <f t="shared" si="329"/>
        <v>0</v>
      </c>
      <c r="BI234">
        <f t="shared" si="329"/>
        <v>0</v>
      </c>
      <c r="BJ234">
        <f t="shared" si="329"/>
        <v>0</v>
      </c>
      <c r="BK234">
        <f t="shared" si="329"/>
        <v>0</v>
      </c>
      <c r="BL234">
        <f t="shared" si="329"/>
        <v>0</v>
      </c>
      <c r="BM234">
        <f t="shared" ref="BM234:CR234" si="330">BM85</f>
        <v>0</v>
      </c>
      <c r="BN234">
        <f t="shared" si="330"/>
        <v>0</v>
      </c>
      <c r="BO234">
        <f t="shared" si="330"/>
        <v>0</v>
      </c>
      <c r="BP234">
        <f t="shared" si="330"/>
        <v>0</v>
      </c>
      <c r="BQ234">
        <f t="shared" si="330"/>
        <v>0</v>
      </c>
      <c r="BR234">
        <f t="shared" si="330"/>
        <v>0</v>
      </c>
      <c r="BS234">
        <f t="shared" si="330"/>
        <v>0</v>
      </c>
      <c r="BT234">
        <f t="shared" si="330"/>
        <v>0</v>
      </c>
      <c r="BU234">
        <f t="shared" si="330"/>
        <v>0</v>
      </c>
      <c r="BV234">
        <f t="shared" si="330"/>
        <v>0</v>
      </c>
      <c r="BW234">
        <f t="shared" si="330"/>
        <v>0</v>
      </c>
      <c r="BX234">
        <f t="shared" si="330"/>
        <v>0</v>
      </c>
      <c r="BY234">
        <f t="shared" si="330"/>
        <v>0</v>
      </c>
      <c r="BZ234">
        <f t="shared" si="330"/>
        <v>0</v>
      </c>
      <c r="CA234">
        <f t="shared" si="330"/>
        <v>0</v>
      </c>
      <c r="CB234">
        <f t="shared" si="330"/>
        <v>0</v>
      </c>
      <c r="CC234">
        <f t="shared" si="330"/>
        <v>0</v>
      </c>
      <c r="CD234">
        <f t="shared" si="330"/>
        <v>0</v>
      </c>
      <c r="CE234">
        <f t="shared" si="330"/>
        <v>0</v>
      </c>
      <c r="CF234">
        <f t="shared" si="330"/>
        <v>0</v>
      </c>
      <c r="CG234">
        <f t="shared" si="330"/>
        <v>0</v>
      </c>
      <c r="CH234">
        <f t="shared" si="330"/>
        <v>0</v>
      </c>
      <c r="CI234">
        <f t="shared" si="330"/>
        <v>0</v>
      </c>
      <c r="CJ234">
        <f t="shared" si="330"/>
        <v>0</v>
      </c>
      <c r="CK234">
        <f t="shared" si="330"/>
        <v>0</v>
      </c>
      <c r="CL234">
        <f t="shared" si="330"/>
        <v>0</v>
      </c>
      <c r="CM234">
        <f t="shared" si="330"/>
        <v>0</v>
      </c>
      <c r="CN234">
        <f t="shared" si="330"/>
        <v>0</v>
      </c>
      <c r="CO234">
        <f t="shared" si="330"/>
        <v>0</v>
      </c>
      <c r="CP234">
        <f t="shared" si="330"/>
        <v>0</v>
      </c>
      <c r="CQ234">
        <f t="shared" si="330"/>
        <v>0</v>
      </c>
      <c r="CR234">
        <f t="shared" si="330"/>
        <v>0</v>
      </c>
      <c r="CS234">
        <f t="shared" ref="CS234:DH234" si="331">CS85</f>
        <v>0</v>
      </c>
      <c r="CT234">
        <f t="shared" si="331"/>
        <v>0</v>
      </c>
      <c r="CU234">
        <f t="shared" si="331"/>
        <v>0</v>
      </c>
      <c r="CV234">
        <f t="shared" si="331"/>
        <v>0</v>
      </c>
      <c r="CW234">
        <f t="shared" si="331"/>
        <v>0</v>
      </c>
      <c r="CX234">
        <f t="shared" si="331"/>
        <v>0</v>
      </c>
      <c r="CY234">
        <f t="shared" si="331"/>
        <v>0</v>
      </c>
      <c r="CZ234">
        <f t="shared" si="331"/>
        <v>0</v>
      </c>
      <c r="DA234">
        <f t="shared" si="331"/>
        <v>0</v>
      </c>
      <c r="DB234">
        <f t="shared" si="331"/>
        <v>0</v>
      </c>
      <c r="DC234">
        <f t="shared" si="331"/>
        <v>0</v>
      </c>
      <c r="DD234">
        <f t="shared" si="331"/>
        <v>0</v>
      </c>
      <c r="DE234">
        <f t="shared" si="331"/>
        <v>0</v>
      </c>
      <c r="DF234">
        <f t="shared" si="331"/>
        <v>0</v>
      </c>
      <c r="DG234">
        <f t="shared" si="331"/>
        <v>0</v>
      </c>
      <c r="DH234">
        <f t="shared" si="331"/>
        <v>0</v>
      </c>
    </row>
    <row r="235" spans="1:112">
      <c r="A235">
        <f t="shared" ref="A235:AF235" si="332">A86</f>
        <v>596</v>
      </c>
      <c r="B235" t="str">
        <f t="shared" si="332"/>
        <v xml:space="preserve">Empresa Pública Transporte Aéreo Militar </v>
      </c>
      <c r="C235">
        <f t="shared" si="332"/>
        <v>0</v>
      </c>
      <c r="D235">
        <f t="shared" si="332"/>
        <v>0</v>
      </c>
      <c r="E235">
        <f t="shared" si="332"/>
        <v>0</v>
      </c>
      <c r="F235">
        <f t="shared" si="332"/>
        <v>0</v>
      </c>
      <c r="G235">
        <f t="shared" si="332"/>
        <v>0</v>
      </c>
      <c r="H235">
        <f t="shared" si="332"/>
        <v>0</v>
      </c>
      <c r="I235">
        <f t="shared" si="332"/>
        <v>0</v>
      </c>
      <c r="J235">
        <f t="shared" si="332"/>
        <v>0</v>
      </c>
      <c r="K235">
        <f t="shared" si="332"/>
        <v>1117.57</v>
      </c>
      <c r="L235">
        <f t="shared" si="332"/>
        <v>0</v>
      </c>
      <c r="M235">
        <f t="shared" si="332"/>
        <v>0</v>
      </c>
      <c r="N235">
        <f t="shared" si="332"/>
        <v>0</v>
      </c>
      <c r="O235">
        <f t="shared" si="332"/>
        <v>0</v>
      </c>
      <c r="P235">
        <f t="shared" si="332"/>
        <v>0</v>
      </c>
      <c r="Q235">
        <f t="shared" si="332"/>
        <v>0</v>
      </c>
      <c r="R235">
        <f t="shared" si="332"/>
        <v>0</v>
      </c>
      <c r="S235">
        <f t="shared" si="332"/>
        <v>0</v>
      </c>
      <c r="T235">
        <f t="shared" si="332"/>
        <v>0</v>
      </c>
      <c r="U235">
        <f t="shared" si="332"/>
        <v>0</v>
      </c>
      <c r="V235">
        <f t="shared" si="332"/>
        <v>0</v>
      </c>
      <c r="W235">
        <f t="shared" si="332"/>
        <v>0</v>
      </c>
      <c r="X235">
        <f t="shared" si="332"/>
        <v>0</v>
      </c>
      <c r="Y235">
        <f t="shared" si="332"/>
        <v>0</v>
      </c>
      <c r="Z235">
        <f t="shared" si="332"/>
        <v>0</v>
      </c>
      <c r="AA235">
        <f t="shared" si="332"/>
        <v>0</v>
      </c>
      <c r="AB235">
        <f t="shared" si="332"/>
        <v>0</v>
      </c>
      <c r="AC235">
        <f t="shared" si="332"/>
        <v>0</v>
      </c>
      <c r="AD235">
        <f t="shared" si="332"/>
        <v>0</v>
      </c>
      <c r="AE235">
        <f t="shared" si="332"/>
        <v>0</v>
      </c>
      <c r="AF235">
        <f t="shared" si="332"/>
        <v>0</v>
      </c>
      <c r="AG235">
        <f t="shared" ref="AG235:BL235" si="333">AG86</f>
        <v>0</v>
      </c>
      <c r="AH235">
        <f t="shared" si="333"/>
        <v>0</v>
      </c>
      <c r="AI235">
        <f t="shared" si="333"/>
        <v>0</v>
      </c>
      <c r="AJ235">
        <f t="shared" si="333"/>
        <v>0</v>
      </c>
      <c r="AK235">
        <f t="shared" si="333"/>
        <v>0</v>
      </c>
      <c r="AL235">
        <f t="shared" si="333"/>
        <v>0</v>
      </c>
      <c r="AM235">
        <f t="shared" si="333"/>
        <v>0</v>
      </c>
      <c r="AN235">
        <f t="shared" si="333"/>
        <v>0</v>
      </c>
      <c r="AO235">
        <f t="shared" si="333"/>
        <v>0</v>
      </c>
      <c r="AP235">
        <f t="shared" si="333"/>
        <v>0</v>
      </c>
      <c r="AQ235">
        <f t="shared" si="333"/>
        <v>0</v>
      </c>
      <c r="AR235">
        <f t="shared" si="333"/>
        <v>0</v>
      </c>
      <c r="AS235">
        <f t="shared" si="333"/>
        <v>0</v>
      </c>
      <c r="AT235">
        <f t="shared" si="333"/>
        <v>0</v>
      </c>
      <c r="AU235">
        <f t="shared" si="333"/>
        <v>0</v>
      </c>
      <c r="AV235">
        <f t="shared" si="333"/>
        <v>0</v>
      </c>
      <c r="AW235">
        <f t="shared" si="333"/>
        <v>0</v>
      </c>
      <c r="AX235">
        <f t="shared" si="333"/>
        <v>0</v>
      </c>
      <c r="AY235">
        <f t="shared" si="333"/>
        <v>0</v>
      </c>
      <c r="AZ235">
        <f t="shared" si="333"/>
        <v>0</v>
      </c>
      <c r="BA235">
        <f t="shared" si="333"/>
        <v>0</v>
      </c>
      <c r="BB235">
        <f t="shared" si="333"/>
        <v>0</v>
      </c>
      <c r="BC235">
        <f t="shared" si="333"/>
        <v>0</v>
      </c>
      <c r="BD235">
        <f t="shared" si="333"/>
        <v>0</v>
      </c>
      <c r="BE235">
        <f t="shared" si="333"/>
        <v>0</v>
      </c>
      <c r="BF235">
        <f t="shared" si="333"/>
        <v>0</v>
      </c>
      <c r="BG235">
        <f t="shared" si="333"/>
        <v>0</v>
      </c>
      <c r="BH235">
        <f t="shared" si="333"/>
        <v>0</v>
      </c>
      <c r="BI235">
        <f t="shared" si="333"/>
        <v>0</v>
      </c>
      <c r="BJ235">
        <f t="shared" si="333"/>
        <v>0</v>
      </c>
      <c r="BK235">
        <f t="shared" si="333"/>
        <v>0</v>
      </c>
      <c r="BL235">
        <f t="shared" si="333"/>
        <v>0</v>
      </c>
      <c r="BM235">
        <f t="shared" ref="BM235:CR235" si="334">BM86</f>
        <v>0</v>
      </c>
      <c r="BN235">
        <f t="shared" si="334"/>
        <v>0</v>
      </c>
      <c r="BO235">
        <f t="shared" si="334"/>
        <v>0</v>
      </c>
      <c r="BP235">
        <f t="shared" si="334"/>
        <v>0</v>
      </c>
      <c r="BQ235">
        <f t="shared" si="334"/>
        <v>0</v>
      </c>
      <c r="BR235">
        <f t="shared" si="334"/>
        <v>0</v>
      </c>
      <c r="BS235">
        <f t="shared" si="334"/>
        <v>0</v>
      </c>
      <c r="BT235">
        <f t="shared" si="334"/>
        <v>0</v>
      </c>
      <c r="BU235">
        <f t="shared" si="334"/>
        <v>0</v>
      </c>
      <c r="BV235">
        <f t="shared" si="334"/>
        <v>0</v>
      </c>
      <c r="BW235">
        <f t="shared" si="334"/>
        <v>0</v>
      </c>
      <c r="BX235">
        <f t="shared" si="334"/>
        <v>0</v>
      </c>
      <c r="BY235">
        <f t="shared" si="334"/>
        <v>0</v>
      </c>
      <c r="BZ235">
        <f t="shared" si="334"/>
        <v>0</v>
      </c>
      <c r="CA235">
        <f t="shared" si="334"/>
        <v>0</v>
      </c>
      <c r="CB235">
        <f t="shared" si="334"/>
        <v>0</v>
      </c>
      <c r="CC235">
        <f t="shared" si="334"/>
        <v>0</v>
      </c>
      <c r="CD235">
        <f t="shared" si="334"/>
        <v>0</v>
      </c>
      <c r="CE235">
        <f t="shared" si="334"/>
        <v>0</v>
      </c>
      <c r="CF235">
        <f t="shared" si="334"/>
        <v>0</v>
      </c>
      <c r="CG235">
        <f t="shared" si="334"/>
        <v>0</v>
      </c>
      <c r="CH235">
        <f t="shared" si="334"/>
        <v>0</v>
      </c>
      <c r="CI235">
        <f t="shared" si="334"/>
        <v>0</v>
      </c>
      <c r="CJ235">
        <f t="shared" si="334"/>
        <v>0</v>
      </c>
      <c r="CK235">
        <f t="shared" si="334"/>
        <v>0</v>
      </c>
      <c r="CL235">
        <f t="shared" si="334"/>
        <v>0</v>
      </c>
      <c r="CM235">
        <f t="shared" si="334"/>
        <v>0</v>
      </c>
      <c r="CN235">
        <f t="shared" si="334"/>
        <v>0</v>
      </c>
      <c r="CO235">
        <f t="shared" si="334"/>
        <v>0</v>
      </c>
      <c r="CP235">
        <f t="shared" si="334"/>
        <v>0</v>
      </c>
      <c r="CQ235">
        <f t="shared" si="334"/>
        <v>0</v>
      </c>
      <c r="CR235">
        <f t="shared" si="334"/>
        <v>0</v>
      </c>
      <c r="CS235">
        <f t="shared" ref="CS235:DH235" si="335">CS86</f>
        <v>0</v>
      </c>
      <c r="CT235">
        <f t="shared" si="335"/>
        <v>0</v>
      </c>
      <c r="CU235">
        <f t="shared" si="335"/>
        <v>0</v>
      </c>
      <c r="CV235">
        <f t="shared" si="335"/>
        <v>0</v>
      </c>
      <c r="CW235">
        <f t="shared" si="335"/>
        <v>0</v>
      </c>
      <c r="CX235">
        <f t="shared" si="335"/>
        <v>0</v>
      </c>
      <c r="CY235">
        <f t="shared" si="335"/>
        <v>0</v>
      </c>
      <c r="CZ235">
        <f t="shared" si="335"/>
        <v>0</v>
      </c>
      <c r="DA235">
        <f t="shared" si="335"/>
        <v>0</v>
      </c>
      <c r="DB235">
        <f t="shared" si="335"/>
        <v>0</v>
      </c>
      <c r="DC235">
        <f t="shared" si="335"/>
        <v>0</v>
      </c>
      <c r="DD235">
        <f t="shared" si="335"/>
        <v>0</v>
      </c>
      <c r="DE235">
        <f t="shared" si="335"/>
        <v>0</v>
      </c>
      <c r="DF235">
        <f t="shared" si="335"/>
        <v>0</v>
      </c>
      <c r="DG235">
        <f t="shared" si="335"/>
        <v>0</v>
      </c>
      <c r="DH235">
        <f t="shared" si="335"/>
        <v>0</v>
      </c>
    </row>
    <row r="236" spans="1:112">
      <c r="A236">
        <f t="shared" ref="A236:AF236" si="336">A87</f>
        <v>312</v>
      </c>
      <c r="B236" t="str">
        <f t="shared" si="336"/>
        <v>Autoridad de Fiscalizac. y Control Soc de Bosques y Tierras</v>
      </c>
      <c r="C236">
        <f t="shared" si="336"/>
        <v>0</v>
      </c>
      <c r="D236">
        <f t="shared" si="336"/>
        <v>0</v>
      </c>
      <c r="E236">
        <f t="shared" si="336"/>
        <v>0</v>
      </c>
      <c r="F236">
        <f t="shared" si="336"/>
        <v>0</v>
      </c>
      <c r="G236">
        <f t="shared" si="336"/>
        <v>0</v>
      </c>
      <c r="H236">
        <f t="shared" si="336"/>
        <v>0</v>
      </c>
      <c r="I236">
        <f t="shared" si="336"/>
        <v>0</v>
      </c>
      <c r="J236">
        <f t="shared" si="336"/>
        <v>1306.71</v>
      </c>
      <c r="K236">
        <f t="shared" si="336"/>
        <v>0</v>
      </c>
      <c r="L236">
        <f t="shared" si="336"/>
        <v>0</v>
      </c>
      <c r="M236">
        <f t="shared" si="336"/>
        <v>0</v>
      </c>
      <c r="N236">
        <f t="shared" si="336"/>
        <v>0</v>
      </c>
      <c r="O236">
        <f t="shared" si="336"/>
        <v>0</v>
      </c>
      <c r="P236">
        <f t="shared" si="336"/>
        <v>0</v>
      </c>
      <c r="Q236">
        <f t="shared" si="336"/>
        <v>0</v>
      </c>
      <c r="R236">
        <f t="shared" si="336"/>
        <v>0</v>
      </c>
      <c r="S236">
        <f t="shared" si="336"/>
        <v>0</v>
      </c>
      <c r="T236">
        <f t="shared" si="336"/>
        <v>0</v>
      </c>
      <c r="U236">
        <f t="shared" si="336"/>
        <v>0</v>
      </c>
      <c r="V236">
        <f t="shared" si="336"/>
        <v>0</v>
      </c>
      <c r="W236">
        <f t="shared" si="336"/>
        <v>0</v>
      </c>
      <c r="X236">
        <f t="shared" si="336"/>
        <v>0</v>
      </c>
      <c r="Y236">
        <f t="shared" si="336"/>
        <v>0</v>
      </c>
      <c r="Z236">
        <f t="shared" si="336"/>
        <v>0</v>
      </c>
      <c r="AA236">
        <f t="shared" si="336"/>
        <v>0</v>
      </c>
      <c r="AB236">
        <f t="shared" si="336"/>
        <v>0</v>
      </c>
      <c r="AC236">
        <f t="shared" si="336"/>
        <v>0</v>
      </c>
      <c r="AD236">
        <f t="shared" si="336"/>
        <v>0</v>
      </c>
      <c r="AE236">
        <f t="shared" si="336"/>
        <v>0</v>
      </c>
      <c r="AF236">
        <f t="shared" si="336"/>
        <v>0</v>
      </c>
      <c r="AG236">
        <f t="shared" ref="AG236:BL236" si="337">AG87</f>
        <v>0</v>
      </c>
      <c r="AH236">
        <f t="shared" si="337"/>
        <v>0</v>
      </c>
      <c r="AI236">
        <f t="shared" si="337"/>
        <v>0</v>
      </c>
      <c r="AJ236">
        <f t="shared" si="337"/>
        <v>0</v>
      </c>
      <c r="AK236">
        <f t="shared" si="337"/>
        <v>0</v>
      </c>
      <c r="AL236">
        <f t="shared" si="337"/>
        <v>0</v>
      </c>
      <c r="AM236">
        <f t="shared" si="337"/>
        <v>0</v>
      </c>
      <c r="AN236">
        <f t="shared" si="337"/>
        <v>0</v>
      </c>
      <c r="AO236">
        <f t="shared" si="337"/>
        <v>0</v>
      </c>
      <c r="AP236">
        <f t="shared" si="337"/>
        <v>0</v>
      </c>
      <c r="AQ236">
        <f t="shared" si="337"/>
        <v>0</v>
      </c>
      <c r="AR236">
        <f t="shared" si="337"/>
        <v>0</v>
      </c>
      <c r="AS236">
        <f t="shared" si="337"/>
        <v>0</v>
      </c>
      <c r="AT236">
        <f t="shared" si="337"/>
        <v>0</v>
      </c>
      <c r="AU236">
        <f t="shared" si="337"/>
        <v>0</v>
      </c>
      <c r="AV236">
        <f t="shared" si="337"/>
        <v>0</v>
      </c>
      <c r="AW236">
        <f t="shared" si="337"/>
        <v>0</v>
      </c>
      <c r="AX236">
        <f t="shared" si="337"/>
        <v>0</v>
      </c>
      <c r="AY236">
        <f t="shared" si="337"/>
        <v>0</v>
      </c>
      <c r="AZ236">
        <f t="shared" si="337"/>
        <v>0</v>
      </c>
      <c r="BA236">
        <f t="shared" si="337"/>
        <v>0</v>
      </c>
      <c r="BB236">
        <f t="shared" si="337"/>
        <v>0</v>
      </c>
      <c r="BC236">
        <f t="shared" si="337"/>
        <v>0</v>
      </c>
      <c r="BD236">
        <f t="shared" si="337"/>
        <v>0</v>
      </c>
      <c r="BE236">
        <f t="shared" si="337"/>
        <v>0</v>
      </c>
      <c r="BF236">
        <f t="shared" si="337"/>
        <v>0</v>
      </c>
      <c r="BG236">
        <f t="shared" si="337"/>
        <v>0</v>
      </c>
      <c r="BH236">
        <f t="shared" si="337"/>
        <v>0</v>
      </c>
      <c r="BI236">
        <f t="shared" si="337"/>
        <v>0</v>
      </c>
      <c r="BJ236">
        <f t="shared" si="337"/>
        <v>0</v>
      </c>
      <c r="BK236">
        <f t="shared" si="337"/>
        <v>0</v>
      </c>
      <c r="BL236">
        <f t="shared" si="337"/>
        <v>0</v>
      </c>
      <c r="BM236">
        <f t="shared" ref="BM236:CR236" si="338">BM87</f>
        <v>0</v>
      </c>
      <c r="BN236">
        <f t="shared" si="338"/>
        <v>0</v>
      </c>
      <c r="BO236">
        <f t="shared" si="338"/>
        <v>0</v>
      </c>
      <c r="BP236">
        <f t="shared" si="338"/>
        <v>0</v>
      </c>
      <c r="BQ236">
        <f t="shared" si="338"/>
        <v>0</v>
      </c>
      <c r="BR236">
        <f t="shared" si="338"/>
        <v>0</v>
      </c>
      <c r="BS236">
        <f t="shared" si="338"/>
        <v>0</v>
      </c>
      <c r="BT236">
        <f t="shared" si="338"/>
        <v>0</v>
      </c>
      <c r="BU236">
        <f t="shared" si="338"/>
        <v>0</v>
      </c>
      <c r="BV236">
        <f t="shared" si="338"/>
        <v>0</v>
      </c>
      <c r="BW236">
        <f t="shared" si="338"/>
        <v>0</v>
      </c>
      <c r="BX236">
        <f t="shared" si="338"/>
        <v>0</v>
      </c>
      <c r="BY236">
        <f t="shared" si="338"/>
        <v>0</v>
      </c>
      <c r="BZ236">
        <f t="shared" si="338"/>
        <v>0</v>
      </c>
      <c r="CA236">
        <f t="shared" si="338"/>
        <v>0</v>
      </c>
      <c r="CB236">
        <f t="shared" si="338"/>
        <v>0</v>
      </c>
      <c r="CC236">
        <f t="shared" si="338"/>
        <v>0</v>
      </c>
      <c r="CD236">
        <f t="shared" si="338"/>
        <v>0</v>
      </c>
      <c r="CE236">
        <f t="shared" si="338"/>
        <v>0</v>
      </c>
      <c r="CF236">
        <f t="shared" si="338"/>
        <v>0</v>
      </c>
      <c r="CG236">
        <f t="shared" si="338"/>
        <v>0</v>
      </c>
      <c r="CH236">
        <f t="shared" si="338"/>
        <v>0</v>
      </c>
      <c r="CI236">
        <f t="shared" si="338"/>
        <v>0</v>
      </c>
      <c r="CJ236">
        <f t="shared" si="338"/>
        <v>0</v>
      </c>
      <c r="CK236">
        <f t="shared" si="338"/>
        <v>0</v>
      </c>
      <c r="CL236">
        <f t="shared" si="338"/>
        <v>0</v>
      </c>
      <c r="CM236">
        <f t="shared" si="338"/>
        <v>0</v>
      </c>
      <c r="CN236">
        <f t="shared" si="338"/>
        <v>0</v>
      </c>
      <c r="CO236">
        <f t="shared" si="338"/>
        <v>0</v>
      </c>
      <c r="CP236">
        <f t="shared" si="338"/>
        <v>0</v>
      </c>
      <c r="CQ236">
        <f t="shared" si="338"/>
        <v>0</v>
      </c>
      <c r="CR236">
        <f t="shared" si="338"/>
        <v>0</v>
      </c>
      <c r="CS236">
        <f t="shared" ref="CS236:DH236" si="339">CS87</f>
        <v>0</v>
      </c>
      <c r="CT236">
        <f t="shared" si="339"/>
        <v>0</v>
      </c>
      <c r="CU236">
        <f t="shared" si="339"/>
        <v>0</v>
      </c>
      <c r="CV236">
        <f t="shared" si="339"/>
        <v>0</v>
      </c>
      <c r="CW236">
        <f t="shared" si="339"/>
        <v>0</v>
      </c>
      <c r="CX236">
        <f t="shared" si="339"/>
        <v>0</v>
      </c>
      <c r="CY236">
        <f t="shared" si="339"/>
        <v>0</v>
      </c>
      <c r="CZ236">
        <f t="shared" si="339"/>
        <v>0</v>
      </c>
      <c r="DA236">
        <f t="shared" si="339"/>
        <v>0</v>
      </c>
      <c r="DB236">
        <f t="shared" si="339"/>
        <v>0</v>
      </c>
      <c r="DC236">
        <f t="shared" si="339"/>
        <v>0</v>
      </c>
      <c r="DD236">
        <f t="shared" si="339"/>
        <v>0</v>
      </c>
      <c r="DE236">
        <f t="shared" si="339"/>
        <v>0</v>
      </c>
      <c r="DF236">
        <f t="shared" si="339"/>
        <v>0</v>
      </c>
      <c r="DG236">
        <f t="shared" si="339"/>
        <v>0</v>
      </c>
      <c r="DH236">
        <f t="shared" si="339"/>
        <v>0</v>
      </c>
    </row>
    <row r="237" spans="1:112">
      <c r="A237">
        <f t="shared" ref="A237:AF237" si="340">A88</f>
        <v>385</v>
      </c>
      <c r="B237" t="str">
        <f t="shared" si="340"/>
        <v>Autoridad de Supervisión de la Seguridad Social de Corto Plazo</v>
      </c>
      <c r="C237">
        <f t="shared" si="340"/>
        <v>0</v>
      </c>
      <c r="D237">
        <f t="shared" si="340"/>
        <v>0</v>
      </c>
      <c r="E237">
        <f t="shared" si="340"/>
        <v>0</v>
      </c>
      <c r="F237">
        <f t="shared" si="340"/>
        <v>0</v>
      </c>
      <c r="G237">
        <f t="shared" si="340"/>
        <v>0</v>
      </c>
      <c r="H237">
        <f t="shared" si="340"/>
        <v>0</v>
      </c>
      <c r="I237">
        <f t="shared" si="340"/>
        <v>0</v>
      </c>
      <c r="J237">
        <f t="shared" si="340"/>
        <v>27977.480000000003</v>
      </c>
      <c r="K237">
        <f t="shared" si="340"/>
        <v>0</v>
      </c>
      <c r="L237">
        <f t="shared" si="340"/>
        <v>34573.85</v>
      </c>
      <c r="M237">
        <f t="shared" si="340"/>
        <v>0</v>
      </c>
      <c r="N237">
        <f t="shared" si="340"/>
        <v>0</v>
      </c>
      <c r="O237">
        <f t="shared" si="340"/>
        <v>0</v>
      </c>
      <c r="P237">
        <f t="shared" si="340"/>
        <v>0</v>
      </c>
      <c r="Q237">
        <f t="shared" si="340"/>
        <v>0</v>
      </c>
      <c r="R237">
        <f t="shared" si="340"/>
        <v>0</v>
      </c>
      <c r="S237">
        <f t="shared" si="340"/>
        <v>0</v>
      </c>
      <c r="T237">
        <f t="shared" si="340"/>
        <v>0</v>
      </c>
      <c r="U237">
        <f t="shared" si="340"/>
        <v>0</v>
      </c>
      <c r="V237">
        <f t="shared" si="340"/>
        <v>0</v>
      </c>
      <c r="W237">
        <f t="shared" si="340"/>
        <v>0</v>
      </c>
      <c r="X237">
        <f t="shared" si="340"/>
        <v>0</v>
      </c>
      <c r="Y237">
        <f t="shared" si="340"/>
        <v>0</v>
      </c>
      <c r="Z237">
        <f t="shared" si="340"/>
        <v>0</v>
      </c>
      <c r="AA237">
        <f t="shared" si="340"/>
        <v>0</v>
      </c>
      <c r="AB237">
        <f t="shared" si="340"/>
        <v>0</v>
      </c>
      <c r="AC237">
        <f t="shared" si="340"/>
        <v>0</v>
      </c>
      <c r="AD237">
        <f t="shared" si="340"/>
        <v>0</v>
      </c>
      <c r="AE237">
        <f t="shared" si="340"/>
        <v>0</v>
      </c>
      <c r="AF237">
        <f t="shared" si="340"/>
        <v>0</v>
      </c>
      <c r="AG237">
        <f t="shared" ref="AG237:BL237" si="341">AG88</f>
        <v>0</v>
      </c>
      <c r="AH237">
        <f t="shared" si="341"/>
        <v>0</v>
      </c>
      <c r="AI237">
        <f t="shared" si="341"/>
        <v>0</v>
      </c>
      <c r="AJ237">
        <f t="shared" si="341"/>
        <v>0</v>
      </c>
      <c r="AK237">
        <f t="shared" si="341"/>
        <v>0</v>
      </c>
      <c r="AL237">
        <f t="shared" si="341"/>
        <v>0</v>
      </c>
      <c r="AM237">
        <f t="shared" si="341"/>
        <v>0</v>
      </c>
      <c r="AN237">
        <f t="shared" si="341"/>
        <v>0</v>
      </c>
      <c r="AO237">
        <f t="shared" si="341"/>
        <v>0</v>
      </c>
      <c r="AP237">
        <f t="shared" si="341"/>
        <v>0</v>
      </c>
      <c r="AQ237">
        <f t="shared" si="341"/>
        <v>0</v>
      </c>
      <c r="AR237">
        <f t="shared" si="341"/>
        <v>0</v>
      </c>
      <c r="AS237">
        <f t="shared" si="341"/>
        <v>0</v>
      </c>
      <c r="AT237">
        <f t="shared" si="341"/>
        <v>0</v>
      </c>
      <c r="AU237">
        <f t="shared" si="341"/>
        <v>0</v>
      </c>
      <c r="AV237">
        <f t="shared" si="341"/>
        <v>0</v>
      </c>
      <c r="AW237">
        <f t="shared" si="341"/>
        <v>0</v>
      </c>
      <c r="AX237">
        <f t="shared" si="341"/>
        <v>0</v>
      </c>
      <c r="AY237">
        <f t="shared" si="341"/>
        <v>0</v>
      </c>
      <c r="AZ237">
        <f t="shared" si="341"/>
        <v>0</v>
      </c>
      <c r="BA237">
        <f t="shared" si="341"/>
        <v>0</v>
      </c>
      <c r="BB237">
        <f t="shared" si="341"/>
        <v>0</v>
      </c>
      <c r="BC237">
        <f t="shared" si="341"/>
        <v>0</v>
      </c>
      <c r="BD237">
        <f t="shared" si="341"/>
        <v>0</v>
      </c>
      <c r="BE237">
        <f t="shared" si="341"/>
        <v>0</v>
      </c>
      <c r="BF237">
        <f t="shared" si="341"/>
        <v>0</v>
      </c>
      <c r="BG237">
        <f t="shared" si="341"/>
        <v>0</v>
      </c>
      <c r="BH237">
        <f t="shared" si="341"/>
        <v>0</v>
      </c>
      <c r="BI237">
        <f t="shared" si="341"/>
        <v>0</v>
      </c>
      <c r="BJ237">
        <f t="shared" si="341"/>
        <v>0</v>
      </c>
      <c r="BK237">
        <f t="shared" si="341"/>
        <v>0</v>
      </c>
      <c r="BL237">
        <f t="shared" si="341"/>
        <v>0</v>
      </c>
      <c r="BM237">
        <f t="shared" ref="BM237:CR237" si="342">BM88</f>
        <v>0</v>
      </c>
      <c r="BN237">
        <f t="shared" si="342"/>
        <v>0</v>
      </c>
      <c r="BO237">
        <f t="shared" si="342"/>
        <v>0</v>
      </c>
      <c r="BP237">
        <f t="shared" si="342"/>
        <v>0</v>
      </c>
      <c r="BQ237">
        <f t="shared" si="342"/>
        <v>0</v>
      </c>
      <c r="BR237">
        <f t="shared" si="342"/>
        <v>0</v>
      </c>
      <c r="BS237">
        <f t="shared" si="342"/>
        <v>0</v>
      </c>
      <c r="BT237">
        <f t="shared" si="342"/>
        <v>0</v>
      </c>
      <c r="BU237">
        <f t="shared" si="342"/>
        <v>0</v>
      </c>
      <c r="BV237">
        <f t="shared" si="342"/>
        <v>0</v>
      </c>
      <c r="BW237">
        <f t="shared" si="342"/>
        <v>0</v>
      </c>
      <c r="BX237">
        <f t="shared" si="342"/>
        <v>0</v>
      </c>
      <c r="BY237">
        <f t="shared" si="342"/>
        <v>0</v>
      </c>
      <c r="BZ237">
        <f t="shared" si="342"/>
        <v>0</v>
      </c>
      <c r="CA237">
        <f t="shared" si="342"/>
        <v>0</v>
      </c>
      <c r="CB237">
        <f t="shared" si="342"/>
        <v>0</v>
      </c>
      <c r="CC237">
        <f t="shared" si="342"/>
        <v>0</v>
      </c>
      <c r="CD237">
        <f t="shared" si="342"/>
        <v>0</v>
      </c>
      <c r="CE237">
        <f t="shared" si="342"/>
        <v>0</v>
      </c>
      <c r="CF237">
        <f t="shared" si="342"/>
        <v>0</v>
      </c>
      <c r="CG237">
        <f t="shared" si="342"/>
        <v>0</v>
      </c>
      <c r="CH237">
        <f t="shared" si="342"/>
        <v>0</v>
      </c>
      <c r="CI237">
        <f t="shared" si="342"/>
        <v>0</v>
      </c>
      <c r="CJ237">
        <f t="shared" si="342"/>
        <v>0</v>
      </c>
      <c r="CK237">
        <f t="shared" si="342"/>
        <v>0</v>
      </c>
      <c r="CL237">
        <f t="shared" si="342"/>
        <v>0</v>
      </c>
      <c r="CM237">
        <f t="shared" si="342"/>
        <v>0</v>
      </c>
      <c r="CN237">
        <f t="shared" si="342"/>
        <v>0</v>
      </c>
      <c r="CO237">
        <f t="shared" si="342"/>
        <v>0</v>
      </c>
      <c r="CP237">
        <f t="shared" si="342"/>
        <v>0</v>
      </c>
      <c r="CQ237">
        <f t="shared" si="342"/>
        <v>0</v>
      </c>
      <c r="CR237">
        <f t="shared" si="342"/>
        <v>0</v>
      </c>
      <c r="CS237">
        <f t="shared" ref="CS237:DH237" si="343">CS88</f>
        <v>0</v>
      </c>
      <c r="CT237">
        <f t="shared" si="343"/>
        <v>0</v>
      </c>
      <c r="CU237">
        <f t="shared" si="343"/>
        <v>0</v>
      </c>
      <c r="CV237">
        <f t="shared" si="343"/>
        <v>0</v>
      </c>
      <c r="CW237">
        <f t="shared" si="343"/>
        <v>0</v>
      </c>
      <c r="CX237">
        <f t="shared" si="343"/>
        <v>0</v>
      </c>
      <c r="CY237">
        <f t="shared" si="343"/>
        <v>0</v>
      </c>
      <c r="CZ237">
        <f t="shared" si="343"/>
        <v>0</v>
      </c>
      <c r="DA237">
        <f t="shared" si="343"/>
        <v>0</v>
      </c>
      <c r="DB237">
        <f t="shared" si="343"/>
        <v>0</v>
      </c>
      <c r="DC237">
        <f t="shared" si="343"/>
        <v>0</v>
      </c>
      <c r="DD237">
        <f t="shared" si="343"/>
        <v>0</v>
      </c>
      <c r="DE237">
        <f t="shared" si="343"/>
        <v>0</v>
      </c>
      <c r="DF237">
        <f t="shared" si="343"/>
        <v>0</v>
      </c>
      <c r="DG237">
        <f t="shared" si="343"/>
        <v>0</v>
      </c>
      <c r="DH237">
        <f t="shared" si="343"/>
        <v>0</v>
      </c>
    </row>
    <row r="238" spans="1:112">
      <c r="A238">
        <f t="shared" ref="A238:AF238" si="344">A89</f>
        <v>522</v>
      </c>
      <c r="B238" t="str">
        <f t="shared" si="344"/>
        <v>Empresa Nacional de Ferrocarriles - Residual</v>
      </c>
      <c r="C238">
        <f t="shared" si="344"/>
        <v>0</v>
      </c>
      <c r="D238">
        <f t="shared" si="344"/>
        <v>0</v>
      </c>
      <c r="E238">
        <f t="shared" si="344"/>
        <v>0</v>
      </c>
      <c r="F238">
        <f t="shared" si="344"/>
        <v>0</v>
      </c>
      <c r="G238">
        <f t="shared" si="344"/>
        <v>0</v>
      </c>
      <c r="H238">
        <f t="shared" si="344"/>
        <v>0</v>
      </c>
      <c r="I238">
        <f t="shared" si="344"/>
        <v>0</v>
      </c>
      <c r="J238">
        <f t="shared" si="344"/>
        <v>0</v>
      </c>
      <c r="K238">
        <f t="shared" si="344"/>
        <v>0</v>
      </c>
      <c r="L238">
        <f t="shared" si="344"/>
        <v>287086.25</v>
      </c>
      <c r="M238">
        <f t="shared" si="344"/>
        <v>0</v>
      </c>
      <c r="N238">
        <f t="shared" si="344"/>
        <v>0</v>
      </c>
      <c r="O238">
        <f t="shared" si="344"/>
        <v>0</v>
      </c>
      <c r="P238">
        <f t="shared" si="344"/>
        <v>0</v>
      </c>
      <c r="Q238">
        <f t="shared" si="344"/>
        <v>0</v>
      </c>
      <c r="R238">
        <f t="shared" si="344"/>
        <v>0</v>
      </c>
      <c r="S238">
        <f t="shared" si="344"/>
        <v>0</v>
      </c>
      <c r="T238">
        <f t="shared" si="344"/>
        <v>0</v>
      </c>
      <c r="U238">
        <f t="shared" si="344"/>
        <v>0</v>
      </c>
      <c r="V238">
        <f t="shared" si="344"/>
        <v>0</v>
      </c>
      <c r="W238">
        <f t="shared" si="344"/>
        <v>0</v>
      </c>
      <c r="X238">
        <f t="shared" si="344"/>
        <v>0</v>
      </c>
      <c r="Y238">
        <f t="shared" si="344"/>
        <v>0</v>
      </c>
      <c r="Z238">
        <f t="shared" si="344"/>
        <v>0</v>
      </c>
      <c r="AA238">
        <f t="shared" si="344"/>
        <v>0</v>
      </c>
      <c r="AB238">
        <f t="shared" si="344"/>
        <v>0</v>
      </c>
      <c r="AC238">
        <f t="shared" si="344"/>
        <v>0</v>
      </c>
      <c r="AD238">
        <f t="shared" si="344"/>
        <v>0</v>
      </c>
      <c r="AE238">
        <f t="shared" si="344"/>
        <v>0</v>
      </c>
      <c r="AF238">
        <f t="shared" si="344"/>
        <v>0</v>
      </c>
      <c r="AG238">
        <f t="shared" ref="AG238:BL238" si="345">AG89</f>
        <v>0</v>
      </c>
      <c r="AH238">
        <f t="shared" si="345"/>
        <v>0</v>
      </c>
      <c r="AI238">
        <f t="shared" si="345"/>
        <v>0</v>
      </c>
      <c r="AJ238">
        <f t="shared" si="345"/>
        <v>0</v>
      </c>
      <c r="AK238">
        <f t="shared" si="345"/>
        <v>0</v>
      </c>
      <c r="AL238">
        <f t="shared" si="345"/>
        <v>0</v>
      </c>
      <c r="AM238">
        <f t="shared" si="345"/>
        <v>0</v>
      </c>
      <c r="AN238">
        <f t="shared" si="345"/>
        <v>0</v>
      </c>
      <c r="AO238">
        <f t="shared" si="345"/>
        <v>0</v>
      </c>
      <c r="AP238">
        <f t="shared" si="345"/>
        <v>0</v>
      </c>
      <c r="AQ238">
        <f t="shared" si="345"/>
        <v>0</v>
      </c>
      <c r="AR238">
        <f t="shared" si="345"/>
        <v>0</v>
      </c>
      <c r="AS238">
        <f t="shared" si="345"/>
        <v>0</v>
      </c>
      <c r="AT238">
        <f t="shared" si="345"/>
        <v>0</v>
      </c>
      <c r="AU238">
        <f t="shared" si="345"/>
        <v>0</v>
      </c>
      <c r="AV238">
        <f t="shared" si="345"/>
        <v>0</v>
      </c>
      <c r="AW238">
        <f t="shared" si="345"/>
        <v>0</v>
      </c>
      <c r="AX238">
        <f t="shared" si="345"/>
        <v>0</v>
      </c>
      <c r="AY238">
        <f t="shared" si="345"/>
        <v>0</v>
      </c>
      <c r="AZ238">
        <f t="shared" si="345"/>
        <v>0</v>
      </c>
      <c r="BA238">
        <f t="shared" si="345"/>
        <v>0</v>
      </c>
      <c r="BB238">
        <f t="shared" si="345"/>
        <v>0</v>
      </c>
      <c r="BC238">
        <f t="shared" si="345"/>
        <v>0</v>
      </c>
      <c r="BD238">
        <f t="shared" si="345"/>
        <v>0</v>
      </c>
      <c r="BE238">
        <f t="shared" si="345"/>
        <v>0</v>
      </c>
      <c r="BF238">
        <f t="shared" si="345"/>
        <v>0</v>
      </c>
      <c r="BG238">
        <f t="shared" si="345"/>
        <v>0</v>
      </c>
      <c r="BH238">
        <f t="shared" si="345"/>
        <v>0</v>
      </c>
      <c r="BI238">
        <f t="shared" si="345"/>
        <v>0</v>
      </c>
      <c r="BJ238">
        <f t="shared" si="345"/>
        <v>0</v>
      </c>
      <c r="BK238">
        <f t="shared" si="345"/>
        <v>0</v>
      </c>
      <c r="BL238">
        <f t="shared" si="345"/>
        <v>0</v>
      </c>
      <c r="BM238">
        <f t="shared" ref="BM238:CR238" si="346">BM89</f>
        <v>0</v>
      </c>
      <c r="BN238">
        <f t="shared" si="346"/>
        <v>0</v>
      </c>
      <c r="BO238">
        <f t="shared" si="346"/>
        <v>0</v>
      </c>
      <c r="BP238">
        <f t="shared" si="346"/>
        <v>0</v>
      </c>
      <c r="BQ238">
        <f t="shared" si="346"/>
        <v>0</v>
      </c>
      <c r="BR238">
        <f t="shared" si="346"/>
        <v>0</v>
      </c>
      <c r="BS238">
        <f t="shared" si="346"/>
        <v>0</v>
      </c>
      <c r="BT238">
        <f t="shared" si="346"/>
        <v>0</v>
      </c>
      <c r="BU238">
        <f t="shared" si="346"/>
        <v>0</v>
      </c>
      <c r="BV238">
        <f t="shared" si="346"/>
        <v>0</v>
      </c>
      <c r="BW238">
        <f t="shared" si="346"/>
        <v>0</v>
      </c>
      <c r="BX238">
        <f t="shared" si="346"/>
        <v>0</v>
      </c>
      <c r="BY238">
        <f t="shared" si="346"/>
        <v>0</v>
      </c>
      <c r="BZ238">
        <f t="shared" si="346"/>
        <v>0</v>
      </c>
      <c r="CA238">
        <f t="shared" si="346"/>
        <v>0</v>
      </c>
      <c r="CB238">
        <f t="shared" si="346"/>
        <v>0</v>
      </c>
      <c r="CC238">
        <f t="shared" si="346"/>
        <v>0</v>
      </c>
      <c r="CD238">
        <f t="shared" si="346"/>
        <v>0</v>
      </c>
      <c r="CE238">
        <f t="shared" si="346"/>
        <v>0</v>
      </c>
      <c r="CF238">
        <f t="shared" si="346"/>
        <v>0</v>
      </c>
      <c r="CG238">
        <f t="shared" si="346"/>
        <v>0</v>
      </c>
      <c r="CH238">
        <f t="shared" si="346"/>
        <v>0</v>
      </c>
      <c r="CI238">
        <f t="shared" si="346"/>
        <v>0</v>
      </c>
      <c r="CJ238">
        <f t="shared" si="346"/>
        <v>0</v>
      </c>
      <c r="CK238">
        <f t="shared" si="346"/>
        <v>0</v>
      </c>
      <c r="CL238">
        <f t="shared" si="346"/>
        <v>0</v>
      </c>
      <c r="CM238">
        <f t="shared" si="346"/>
        <v>0</v>
      </c>
      <c r="CN238">
        <f t="shared" si="346"/>
        <v>0</v>
      </c>
      <c r="CO238">
        <f t="shared" si="346"/>
        <v>0</v>
      </c>
      <c r="CP238">
        <f t="shared" si="346"/>
        <v>0</v>
      </c>
      <c r="CQ238">
        <f t="shared" si="346"/>
        <v>0</v>
      </c>
      <c r="CR238">
        <f t="shared" si="346"/>
        <v>0</v>
      </c>
      <c r="CS238">
        <f t="shared" ref="CS238:DH238" si="347">CS89</f>
        <v>0</v>
      </c>
      <c r="CT238">
        <f t="shared" si="347"/>
        <v>0</v>
      </c>
      <c r="CU238">
        <f t="shared" si="347"/>
        <v>0</v>
      </c>
      <c r="CV238">
        <f t="shared" si="347"/>
        <v>0</v>
      </c>
      <c r="CW238">
        <f t="shared" si="347"/>
        <v>0</v>
      </c>
      <c r="CX238">
        <f t="shared" si="347"/>
        <v>0</v>
      </c>
      <c r="CY238">
        <f t="shared" si="347"/>
        <v>0</v>
      </c>
      <c r="CZ238">
        <f t="shared" si="347"/>
        <v>0</v>
      </c>
      <c r="DA238">
        <f t="shared" si="347"/>
        <v>0</v>
      </c>
      <c r="DB238">
        <f t="shared" si="347"/>
        <v>0</v>
      </c>
      <c r="DC238">
        <f t="shared" si="347"/>
        <v>0</v>
      </c>
      <c r="DD238">
        <f t="shared" si="347"/>
        <v>0</v>
      </c>
      <c r="DE238">
        <f t="shared" si="347"/>
        <v>0</v>
      </c>
      <c r="DF238">
        <f t="shared" si="347"/>
        <v>0</v>
      </c>
      <c r="DG238">
        <f t="shared" si="347"/>
        <v>0</v>
      </c>
      <c r="DH238">
        <f t="shared" si="347"/>
        <v>0</v>
      </c>
    </row>
    <row r="239" spans="1:112">
      <c r="A239">
        <f t="shared" ref="A239:AF239" si="348">A90</f>
        <v>908</v>
      </c>
      <c r="B239" t="str">
        <f t="shared" si="348"/>
        <v>Gobierno Autónomo Departamental del Beni</v>
      </c>
      <c r="C239">
        <f t="shared" si="348"/>
        <v>0</v>
      </c>
      <c r="D239">
        <f t="shared" si="348"/>
        <v>0</v>
      </c>
      <c r="E239">
        <f t="shared" si="348"/>
        <v>0</v>
      </c>
      <c r="F239">
        <f t="shared" si="348"/>
        <v>0</v>
      </c>
      <c r="G239">
        <f t="shared" si="348"/>
        <v>0</v>
      </c>
      <c r="H239">
        <f t="shared" si="348"/>
        <v>0</v>
      </c>
      <c r="I239">
        <f t="shared" si="348"/>
        <v>0</v>
      </c>
      <c r="J239">
        <f t="shared" si="348"/>
        <v>0</v>
      </c>
      <c r="K239">
        <f t="shared" si="348"/>
        <v>0</v>
      </c>
      <c r="L239">
        <f t="shared" si="348"/>
        <v>5065.5</v>
      </c>
      <c r="M239">
        <f t="shared" si="348"/>
        <v>0</v>
      </c>
      <c r="N239">
        <f t="shared" si="348"/>
        <v>0</v>
      </c>
      <c r="O239">
        <f t="shared" si="348"/>
        <v>0</v>
      </c>
      <c r="P239">
        <f t="shared" si="348"/>
        <v>0</v>
      </c>
      <c r="Q239">
        <f t="shared" si="348"/>
        <v>0</v>
      </c>
      <c r="R239">
        <f t="shared" si="348"/>
        <v>0</v>
      </c>
      <c r="S239">
        <f t="shared" si="348"/>
        <v>0</v>
      </c>
      <c r="T239">
        <f t="shared" si="348"/>
        <v>0</v>
      </c>
      <c r="U239">
        <f t="shared" si="348"/>
        <v>0</v>
      </c>
      <c r="V239">
        <f t="shared" si="348"/>
        <v>0</v>
      </c>
      <c r="W239">
        <f t="shared" si="348"/>
        <v>0</v>
      </c>
      <c r="X239">
        <f t="shared" si="348"/>
        <v>0</v>
      </c>
      <c r="Y239">
        <f t="shared" si="348"/>
        <v>0</v>
      </c>
      <c r="Z239">
        <f t="shared" si="348"/>
        <v>0</v>
      </c>
      <c r="AA239">
        <f t="shared" si="348"/>
        <v>0</v>
      </c>
      <c r="AB239">
        <f t="shared" si="348"/>
        <v>0</v>
      </c>
      <c r="AC239">
        <f t="shared" si="348"/>
        <v>0</v>
      </c>
      <c r="AD239">
        <f t="shared" si="348"/>
        <v>0</v>
      </c>
      <c r="AE239">
        <f t="shared" si="348"/>
        <v>0</v>
      </c>
      <c r="AF239">
        <f t="shared" si="348"/>
        <v>0</v>
      </c>
      <c r="AG239">
        <f t="shared" ref="AG239:BL239" si="349">AG90</f>
        <v>0</v>
      </c>
      <c r="AH239">
        <f t="shared" si="349"/>
        <v>0</v>
      </c>
      <c r="AI239">
        <f t="shared" si="349"/>
        <v>0</v>
      </c>
      <c r="AJ239">
        <f t="shared" si="349"/>
        <v>0</v>
      </c>
      <c r="AK239">
        <f t="shared" si="349"/>
        <v>0</v>
      </c>
      <c r="AL239">
        <f t="shared" si="349"/>
        <v>0</v>
      </c>
      <c r="AM239">
        <f t="shared" si="349"/>
        <v>0</v>
      </c>
      <c r="AN239">
        <f t="shared" si="349"/>
        <v>0</v>
      </c>
      <c r="AO239">
        <f t="shared" si="349"/>
        <v>0</v>
      </c>
      <c r="AP239">
        <f t="shared" si="349"/>
        <v>0</v>
      </c>
      <c r="AQ239">
        <f t="shared" si="349"/>
        <v>0</v>
      </c>
      <c r="AR239">
        <f t="shared" si="349"/>
        <v>0</v>
      </c>
      <c r="AS239">
        <f t="shared" si="349"/>
        <v>0</v>
      </c>
      <c r="AT239">
        <f t="shared" si="349"/>
        <v>0</v>
      </c>
      <c r="AU239">
        <f t="shared" si="349"/>
        <v>0</v>
      </c>
      <c r="AV239">
        <f t="shared" si="349"/>
        <v>0</v>
      </c>
      <c r="AW239">
        <f t="shared" si="349"/>
        <v>0</v>
      </c>
      <c r="AX239">
        <f t="shared" si="349"/>
        <v>0</v>
      </c>
      <c r="AY239">
        <f t="shared" si="349"/>
        <v>0</v>
      </c>
      <c r="AZ239">
        <f t="shared" si="349"/>
        <v>0</v>
      </c>
      <c r="BA239">
        <f t="shared" si="349"/>
        <v>0</v>
      </c>
      <c r="BB239">
        <f t="shared" si="349"/>
        <v>0</v>
      </c>
      <c r="BC239">
        <f t="shared" si="349"/>
        <v>0</v>
      </c>
      <c r="BD239">
        <f t="shared" si="349"/>
        <v>0</v>
      </c>
      <c r="BE239">
        <f t="shared" si="349"/>
        <v>0</v>
      </c>
      <c r="BF239">
        <f t="shared" si="349"/>
        <v>0</v>
      </c>
      <c r="BG239">
        <f t="shared" si="349"/>
        <v>0</v>
      </c>
      <c r="BH239">
        <f t="shared" si="349"/>
        <v>0</v>
      </c>
      <c r="BI239">
        <f t="shared" si="349"/>
        <v>0</v>
      </c>
      <c r="BJ239">
        <f t="shared" si="349"/>
        <v>0</v>
      </c>
      <c r="BK239">
        <f t="shared" si="349"/>
        <v>0</v>
      </c>
      <c r="BL239">
        <f t="shared" si="349"/>
        <v>0</v>
      </c>
      <c r="BM239">
        <f t="shared" ref="BM239:CR239" si="350">BM90</f>
        <v>0</v>
      </c>
      <c r="BN239">
        <f t="shared" si="350"/>
        <v>0</v>
      </c>
      <c r="BO239">
        <f t="shared" si="350"/>
        <v>0</v>
      </c>
      <c r="BP239">
        <f t="shared" si="350"/>
        <v>0</v>
      </c>
      <c r="BQ239">
        <f t="shared" si="350"/>
        <v>0</v>
      </c>
      <c r="BR239">
        <f t="shared" si="350"/>
        <v>0</v>
      </c>
      <c r="BS239">
        <f t="shared" si="350"/>
        <v>0</v>
      </c>
      <c r="BT239">
        <f t="shared" si="350"/>
        <v>0</v>
      </c>
      <c r="BU239">
        <f t="shared" si="350"/>
        <v>0</v>
      </c>
      <c r="BV239">
        <f t="shared" si="350"/>
        <v>0</v>
      </c>
      <c r="BW239">
        <f t="shared" si="350"/>
        <v>0</v>
      </c>
      <c r="BX239">
        <f t="shared" si="350"/>
        <v>0</v>
      </c>
      <c r="BY239">
        <f t="shared" si="350"/>
        <v>0</v>
      </c>
      <c r="BZ239">
        <f t="shared" si="350"/>
        <v>0</v>
      </c>
      <c r="CA239">
        <f t="shared" si="350"/>
        <v>0</v>
      </c>
      <c r="CB239">
        <f t="shared" si="350"/>
        <v>0</v>
      </c>
      <c r="CC239">
        <f t="shared" si="350"/>
        <v>0</v>
      </c>
      <c r="CD239">
        <f t="shared" si="350"/>
        <v>0</v>
      </c>
      <c r="CE239">
        <f t="shared" si="350"/>
        <v>0</v>
      </c>
      <c r="CF239">
        <f t="shared" si="350"/>
        <v>0</v>
      </c>
      <c r="CG239">
        <f t="shared" si="350"/>
        <v>0</v>
      </c>
      <c r="CH239">
        <f t="shared" si="350"/>
        <v>0</v>
      </c>
      <c r="CI239">
        <f t="shared" si="350"/>
        <v>0</v>
      </c>
      <c r="CJ239">
        <f t="shared" si="350"/>
        <v>0</v>
      </c>
      <c r="CK239">
        <f t="shared" si="350"/>
        <v>0</v>
      </c>
      <c r="CL239">
        <f t="shared" si="350"/>
        <v>0</v>
      </c>
      <c r="CM239">
        <f t="shared" si="350"/>
        <v>0</v>
      </c>
      <c r="CN239">
        <f t="shared" si="350"/>
        <v>0</v>
      </c>
      <c r="CO239">
        <f t="shared" si="350"/>
        <v>0</v>
      </c>
      <c r="CP239">
        <f t="shared" si="350"/>
        <v>0</v>
      </c>
      <c r="CQ239">
        <f t="shared" si="350"/>
        <v>0</v>
      </c>
      <c r="CR239">
        <f t="shared" si="350"/>
        <v>0</v>
      </c>
      <c r="CS239">
        <f t="shared" ref="CS239:DH239" si="351">CS90</f>
        <v>0</v>
      </c>
      <c r="CT239">
        <f t="shared" si="351"/>
        <v>0</v>
      </c>
      <c r="CU239">
        <f t="shared" si="351"/>
        <v>0</v>
      </c>
      <c r="CV239">
        <f t="shared" si="351"/>
        <v>0</v>
      </c>
      <c r="CW239">
        <f t="shared" si="351"/>
        <v>0</v>
      </c>
      <c r="CX239">
        <f t="shared" si="351"/>
        <v>0</v>
      </c>
      <c r="CY239">
        <f t="shared" si="351"/>
        <v>0</v>
      </c>
      <c r="CZ239">
        <f t="shared" si="351"/>
        <v>0</v>
      </c>
      <c r="DA239">
        <f t="shared" si="351"/>
        <v>0</v>
      </c>
      <c r="DB239">
        <f t="shared" si="351"/>
        <v>0</v>
      </c>
      <c r="DC239">
        <f t="shared" si="351"/>
        <v>0</v>
      </c>
      <c r="DD239">
        <f t="shared" si="351"/>
        <v>0</v>
      </c>
      <c r="DE239">
        <f t="shared" si="351"/>
        <v>0</v>
      </c>
      <c r="DF239">
        <f t="shared" si="351"/>
        <v>0</v>
      </c>
      <c r="DG239">
        <f t="shared" si="351"/>
        <v>0</v>
      </c>
      <c r="DH239">
        <f t="shared" si="351"/>
        <v>0</v>
      </c>
    </row>
    <row r="240" spans="1:112">
      <c r="A240">
        <f t="shared" ref="A240:AF240" si="352">A91</f>
        <v>76</v>
      </c>
      <c r="B240" t="str">
        <f t="shared" si="352"/>
        <v>Ministerio de Minería y Metalurgia</v>
      </c>
      <c r="C240">
        <f t="shared" si="352"/>
        <v>0</v>
      </c>
      <c r="D240">
        <f t="shared" si="352"/>
        <v>0</v>
      </c>
      <c r="E240">
        <f t="shared" si="352"/>
        <v>0</v>
      </c>
      <c r="F240">
        <f t="shared" si="352"/>
        <v>1512.8</v>
      </c>
      <c r="G240">
        <f t="shared" si="352"/>
        <v>0</v>
      </c>
      <c r="H240">
        <f t="shared" si="352"/>
        <v>5178.51</v>
      </c>
      <c r="I240">
        <f t="shared" si="352"/>
        <v>0</v>
      </c>
      <c r="J240">
        <f t="shared" si="352"/>
        <v>499.26</v>
      </c>
      <c r="K240">
        <f t="shared" si="352"/>
        <v>0</v>
      </c>
      <c r="L240">
        <f t="shared" si="352"/>
        <v>1335</v>
      </c>
      <c r="M240">
        <f t="shared" si="352"/>
        <v>0</v>
      </c>
      <c r="N240">
        <f t="shared" si="352"/>
        <v>0</v>
      </c>
      <c r="O240">
        <f t="shared" si="352"/>
        <v>0</v>
      </c>
      <c r="P240">
        <f t="shared" si="352"/>
        <v>0</v>
      </c>
      <c r="Q240">
        <f t="shared" si="352"/>
        <v>0</v>
      </c>
      <c r="R240">
        <f t="shared" si="352"/>
        <v>0</v>
      </c>
      <c r="S240">
        <f t="shared" si="352"/>
        <v>0</v>
      </c>
      <c r="T240">
        <f t="shared" si="352"/>
        <v>0</v>
      </c>
      <c r="U240">
        <f t="shared" si="352"/>
        <v>0</v>
      </c>
      <c r="V240">
        <f t="shared" si="352"/>
        <v>0</v>
      </c>
      <c r="W240">
        <f t="shared" si="352"/>
        <v>0</v>
      </c>
      <c r="X240">
        <f t="shared" si="352"/>
        <v>0</v>
      </c>
      <c r="Y240">
        <f t="shared" si="352"/>
        <v>0</v>
      </c>
      <c r="Z240">
        <f t="shared" si="352"/>
        <v>0</v>
      </c>
      <c r="AA240">
        <f t="shared" si="352"/>
        <v>0</v>
      </c>
      <c r="AB240">
        <f t="shared" si="352"/>
        <v>0</v>
      </c>
      <c r="AC240">
        <f t="shared" si="352"/>
        <v>0</v>
      </c>
      <c r="AD240">
        <f t="shared" si="352"/>
        <v>0</v>
      </c>
      <c r="AE240">
        <f t="shared" si="352"/>
        <v>0</v>
      </c>
      <c r="AF240">
        <f t="shared" si="352"/>
        <v>0</v>
      </c>
      <c r="AG240">
        <f t="shared" ref="AG240:BL240" si="353">AG91</f>
        <v>0</v>
      </c>
      <c r="AH240">
        <f t="shared" si="353"/>
        <v>0</v>
      </c>
      <c r="AI240">
        <f t="shared" si="353"/>
        <v>0</v>
      </c>
      <c r="AJ240">
        <f t="shared" si="353"/>
        <v>0</v>
      </c>
      <c r="AK240">
        <f t="shared" si="353"/>
        <v>0</v>
      </c>
      <c r="AL240">
        <f t="shared" si="353"/>
        <v>0</v>
      </c>
      <c r="AM240">
        <f t="shared" si="353"/>
        <v>0</v>
      </c>
      <c r="AN240">
        <f t="shared" si="353"/>
        <v>0</v>
      </c>
      <c r="AO240">
        <f t="shared" si="353"/>
        <v>0</v>
      </c>
      <c r="AP240">
        <f t="shared" si="353"/>
        <v>0</v>
      </c>
      <c r="AQ240">
        <f t="shared" si="353"/>
        <v>0</v>
      </c>
      <c r="AR240">
        <f t="shared" si="353"/>
        <v>0</v>
      </c>
      <c r="AS240">
        <f t="shared" si="353"/>
        <v>0</v>
      </c>
      <c r="AT240">
        <f t="shared" si="353"/>
        <v>0</v>
      </c>
      <c r="AU240">
        <f t="shared" si="353"/>
        <v>0</v>
      </c>
      <c r="AV240">
        <f t="shared" si="353"/>
        <v>0</v>
      </c>
      <c r="AW240">
        <f t="shared" si="353"/>
        <v>0</v>
      </c>
      <c r="AX240">
        <f t="shared" si="353"/>
        <v>0</v>
      </c>
      <c r="AY240">
        <f t="shared" si="353"/>
        <v>0</v>
      </c>
      <c r="AZ240">
        <f t="shared" si="353"/>
        <v>0</v>
      </c>
      <c r="BA240">
        <f t="shared" si="353"/>
        <v>0</v>
      </c>
      <c r="BB240">
        <f t="shared" si="353"/>
        <v>0</v>
      </c>
      <c r="BC240">
        <f t="shared" si="353"/>
        <v>0</v>
      </c>
      <c r="BD240">
        <f t="shared" si="353"/>
        <v>0</v>
      </c>
      <c r="BE240">
        <f t="shared" si="353"/>
        <v>0</v>
      </c>
      <c r="BF240">
        <f t="shared" si="353"/>
        <v>0</v>
      </c>
      <c r="BG240">
        <f t="shared" si="353"/>
        <v>0</v>
      </c>
      <c r="BH240">
        <f t="shared" si="353"/>
        <v>0</v>
      </c>
      <c r="BI240">
        <f t="shared" si="353"/>
        <v>0</v>
      </c>
      <c r="BJ240">
        <f t="shared" si="353"/>
        <v>0</v>
      </c>
      <c r="BK240">
        <f t="shared" si="353"/>
        <v>0</v>
      </c>
      <c r="BL240">
        <f t="shared" si="353"/>
        <v>0</v>
      </c>
      <c r="BM240">
        <f t="shared" ref="BM240:CR240" si="354">BM91</f>
        <v>0</v>
      </c>
      <c r="BN240">
        <f t="shared" si="354"/>
        <v>0</v>
      </c>
      <c r="BO240">
        <f t="shared" si="354"/>
        <v>0</v>
      </c>
      <c r="BP240">
        <f t="shared" si="354"/>
        <v>0</v>
      </c>
      <c r="BQ240">
        <f t="shared" si="354"/>
        <v>0</v>
      </c>
      <c r="BR240">
        <f t="shared" si="354"/>
        <v>0</v>
      </c>
      <c r="BS240">
        <f t="shared" si="354"/>
        <v>0</v>
      </c>
      <c r="BT240">
        <f t="shared" si="354"/>
        <v>0</v>
      </c>
      <c r="BU240">
        <f t="shared" si="354"/>
        <v>0</v>
      </c>
      <c r="BV240">
        <f t="shared" si="354"/>
        <v>0</v>
      </c>
      <c r="BW240">
        <f t="shared" si="354"/>
        <v>0</v>
      </c>
      <c r="BX240">
        <f t="shared" si="354"/>
        <v>0</v>
      </c>
      <c r="BY240">
        <f t="shared" si="354"/>
        <v>0</v>
      </c>
      <c r="BZ240">
        <f t="shared" si="354"/>
        <v>0</v>
      </c>
      <c r="CA240">
        <f t="shared" si="354"/>
        <v>0</v>
      </c>
      <c r="CB240">
        <f t="shared" si="354"/>
        <v>0</v>
      </c>
      <c r="CC240">
        <f t="shared" si="354"/>
        <v>0</v>
      </c>
      <c r="CD240">
        <f t="shared" si="354"/>
        <v>0</v>
      </c>
      <c r="CE240">
        <f t="shared" si="354"/>
        <v>0</v>
      </c>
      <c r="CF240">
        <f t="shared" si="354"/>
        <v>0</v>
      </c>
      <c r="CG240">
        <f t="shared" si="354"/>
        <v>0</v>
      </c>
      <c r="CH240">
        <f t="shared" si="354"/>
        <v>0</v>
      </c>
      <c r="CI240">
        <f t="shared" si="354"/>
        <v>0</v>
      </c>
      <c r="CJ240">
        <f t="shared" si="354"/>
        <v>0</v>
      </c>
      <c r="CK240">
        <f t="shared" si="354"/>
        <v>0</v>
      </c>
      <c r="CL240">
        <f t="shared" si="354"/>
        <v>0</v>
      </c>
      <c r="CM240">
        <f t="shared" si="354"/>
        <v>0</v>
      </c>
      <c r="CN240">
        <f t="shared" si="354"/>
        <v>0</v>
      </c>
      <c r="CO240">
        <f t="shared" si="354"/>
        <v>0</v>
      </c>
      <c r="CP240">
        <f t="shared" si="354"/>
        <v>0</v>
      </c>
      <c r="CQ240">
        <f t="shared" si="354"/>
        <v>0</v>
      </c>
      <c r="CR240">
        <f t="shared" si="354"/>
        <v>0</v>
      </c>
      <c r="CS240">
        <f t="shared" ref="CS240:DH240" si="355">CS91</f>
        <v>0</v>
      </c>
      <c r="CT240">
        <f t="shared" si="355"/>
        <v>0</v>
      </c>
      <c r="CU240">
        <f t="shared" si="355"/>
        <v>0</v>
      </c>
      <c r="CV240">
        <f t="shared" si="355"/>
        <v>0</v>
      </c>
      <c r="CW240">
        <f t="shared" si="355"/>
        <v>0</v>
      </c>
      <c r="CX240">
        <f t="shared" si="355"/>
        <v>0</v>
      </c>
      <c r="CY240">
        <f t="shared" si="355"/>
        <v>0</v>
      </c>
      <c r="CZ240">
        <f t="shared" si="355"/>
        <v>0</v>
      </c>
      <c r="DA240">
        <f t="shared" si="355"/>
        <v>0</v>
      </c>
      <c r="DB240">
        <f t="shared" si="355"/>
        <v>0</v>
      </c>
      <c r="DC240">
        <f t="shared" si="355"/>
        <v>0</v>
      </c>
      <c r="DD240">
        <f t="shared" si="355"/>
        <v>0</v>
      </c>
      <c r="DE240">
        <f t="shared" si="355"/>
        <v>0</v>
      </c>
      <c r="DF240">
        <f t="shared" si="355"/>
        <v>0</v>
      </c>
      <c r="DG240">
        <f t="shared" si="355"/>
        <v>0</v>
      </c>
      <c r="DH240">
        <f t="shared" si="355"/>
        <v>0</v>
      </c>
    </row>
    <row r="241" spans="1:112">
      <c r="A241">
        <f t="shared" ref="A241:AF241" si="356">A92</f>
        <v>119</v>
      </c>
      <c r="B241" t="str">
        <f t="shared" si="356"/>
        <v>Agencia para el Des. de la Soc. de la Información en Bolivia</v>
      </c>
      <c r="C241">
        <f t="shared" si="356"/>
        <v>0</v>
      </c>
      <c r="D241">
        <f t="shared" si="356"/>
        <v>0</v>
      </c>
      <c r="E241">
        <f t="shared" si="356"/>
        <v>0</v>
      </c>
      <c r="F241">
        <f t="shared" si="356"/>
        <v>0</v>
      </c>
      <c r="G241">
        <f t="shared" si="356"/>
        <v>0</v>
      </c>
      <c r="H241">
        <f t="shared" si="356"/>
        <v>0</v>
      </c>
      <c r="I241">
        <f t="shared" si="356"/>
        <v>0</v>
      </c>
      <c r="J241">
        <f t="shared" si="356"/>
        <v>3968.8</v>
      </c>
      <c r="K241">
        <f t="shared" si="356"/>
        <v>60</v>
      </c>
      <c r="L241">
        <f t="shared" si="356"/>
        <v>0</v>
      </c>
      <c r="M241">
        <f t="shared" si="356"/>
        <v>0</v>
      </c>
      <c r="N241">
        <f t="shared" si="356"/>
        <v>0</v>
      </c>
      <c r="O241">
        <f t="shared" si="356"/>
        <v>0</v>
      </c>
      <c r="P241">
        <f t="shared" si="356"/>
        <v>0</v>
      </c>
      <c r="Q241">
        <f t="shared" si="356"/>
        <v>0</v>
      </c>
      <c r="R241">
        <f t="shared" si="356"/>
        <v>0</v>
      </c>
      <c r="S241">
        <f t="shared" si="356"/>
        <v>0</v>
      </c>
      <c r="T241">
        <f t="shared" si="356"/>
        <v>0</v>
      </c>
      <c r="U241">
        <f t="shared" si="356"/>
        <v>0</v>
      </c>
      <c r="V241">
        <f t="shared" si="356"/>
        <v>0</v>
      </c>
      <c r="W241">
        <f t="shared" si="356"/>
        <v>0</v>
      </c>
      <c r="X241">
        <f t="shared" si="356"/>
        <v>0</v>
      </c>
      <c r="Y241">
        <f t="shared" si="356"/>
        <v>0</v>
      </c>
      <c r="Z241">
        <f t="shared" si="356"/>
        <v>0</v>
      </c>
      <c r="AA241">
        <f t="shared" si="356"/>
        <v>0</v>
      </c>
      <c r="AB241">
        <f t="shared" si="356"/>
        <v>0</v>
      </c>
      <c r="AC241">
        <f t="shared" si="356"/>
        <v>0</v>
      </c>
      <c r="AD241">
        <f t="shared" si="356"/>
        <v>0</v>
      </c>
      <c r="AE241">
        <f t="shared" si="356"/>
        <v>0</v>
      </c>
      <c r="AF241">
        <f t="shared" si="356"/>
        <v>0</v>
      </c>
      <c r="AG241">
        <f t="shared" ref="AG241:BL241" si="357">AG92</f>
        <v>0</v>
      </c>
      <c r="AH241">
        <f t="shared" si="357"/>
        <v>0</v>
      </c>
      <c r="AI241">
        <f t="shared" si="357"/>
        <v>0</v>
      </c>
      <c r="AJ241">
        <f t="shared" si="357"/>
        <v>0</v>
      </c>
      <c r="AK241">
        <f t="shared" si="357"/>
        <v>0</v>
      </c>
      <c r="AL241">
        <f t="shared" si="357"/>
        <v>0</v>
      </c>
      <c r="AM241">
        <f t="shared" si="357"/>
        <v>0</v>
      </c>
      <c r="AN241">
        <f t="shared" si="357"/>
        <v>0</v>
      </c>
      <c r="AO241">
        <f t="shared" si="357"/>
        <v>0</v>
      </c>
      <c r="AP241">
        <f t="shared" si="357"/>
        <v>0</v>
      </c>
      <c r="AQ241">
        <f t="shared" si="357"/>
        <v>0</v>
      </c>
      <c r="AR241">
        <f t="shared" si="357"/>
        <v>0</v>
      </c>
      <c r="AS241">
        <f t="shared" si="357"/>
        <v>0</v>
      </c>
      <c r="AT241">
        <f t="shared" si="357"/>
        <v>0</v>
      </c>
      <c r="AU241">
        <f t="shared" si="357"/>
        <v>0</v>
      </c>
      <c r="AV241">
        <f t="shared" si="357"/>
        <v>0</v>
      </c>
      <c r="AW241">
        <f t="shared" si="357"/>
        <v>0</v>
      </c>
      <c r="AX241">
        <f t="shared" si="357"/>
        <v>0</v>
      </c>
      <c r="AY241">
        <f t="shared" si="357"/>
        <v>0</v>
      </c>
      <c r="AZ241">
        <f t="shared" si="357"/>
        <v>0</v>
      </c>
      <c r="BA241">
        <f t="shared" si="357"/>
        <v>0</v>
      </c>
      <c r="BB241">
        <f t="shared" si="357"/>
        <v>0</v>
      </c>
      <c r="BC241">
        <f t="shared" si="357"/>
        <v>0</v>
      </c>
      <c r="BD241">
        <f t="shared" si="357"/>
        <v>0</v>
      </c>
      <c r="BE241">
        <f t="shared" si="357"/>
        <v>0</v>
      </c>
      <c r="BF241">
        <f t="shared" si="357"/>
        <v>0</v>
      </c>
      <c r="BG241">
        <f t="shared" si="357"/>
        <v>0</v>
      </c>
      <c r="BH241">
        <f t="shared" si="357"/>
        <v>0</v>
      </c>
      <c r="BI241">
        <f t="shared" si="357"/>
        <v>0</v>
      </c>
      <c r="BJ241">
        <f t="shared" si="357"/>
        <v>0</v>
      </c>
      <c r="BK241">
        <f t="shared" si="357"/>
        <v>0</v>
      </c>
      <c r="BL241">
        <f t="shared" si="357"/>
        <v>0</v>
      </c>
      <c r="BM241">
        <f t="shared" ref="BM241:CR241" si="358">BM92</f>
        <v>0</v>
      </c>
      <c r="BN241">
        <f t="shared" si="358"/>
        <v>0</v>
      </c>
      <c r="BO241">
        <f t="shared" si="358"/>
        <v>0</v>
      </c>
      <c r="BP241">
        <f t="shared" si="358"/>
        <v>0</v>
      </c>
      <c r="BQ241">
        <f t="shared" si="358"/>
        <v>0</v>
      </c>
      <c r="BR241">
        <f t="shared" si="358"/>
        <v>0</v>
      </c>
      <c r="BS241">
        <f t="shared" si="358"/>
        <v>0</v>
      </c>
      <c r="BT241">
        <f t="shared" si="358"/>
        <v>0</v>
      </c>
      <c r="BU241">
        <f t="shared" si="358"/>
        <v>0</v>
      </c>
      <c r="BV241">
        <f t="shared" si="358"/>
        <v>0</v>
      </c>
      <c r="BW241">
        <f t="shared" si="358"/>
        <v>0</v>
      </c>
      <c r="BX241">
        <f t="shared" si="358"/>
        <v>0</v>
      </c>
      <c r="BY241">
        <f t="shared" si="358"/>
        <v>0</v>
      </c>
      <c r="BZ241">
        <f t="shared" si="358"/>
        <v>0</v>
      </c>
      <c r="CA241">
        <f t="shared" si="358"/>
        <v>0</v>
      </c>
      <c r="CB241">
        <f t="shared" si="358"/>
        <v>0</v>
      </c>
      <c r="CC241">
        <f t="shared" si="358"/>
        <v>0</v>
      </c>
      <c r="CD241">
        <f t="shared" si="358"/>
        <v>0</v>
      </c>
      <c r="CE241">
        <f t="shared" si="358"/>
        <v>0</v>
      </c>
      <c r="CF241">
        <f t="shared" si="358"/>
        <v>0</v>
      </c>
      <c r="CG241">
        <f t="shared" si="358"/>
        <v>0</v>
      </c>
      <c r="CH241">
        <f t="shared" si="358"/>
        <v>0</v>
      </c>
      <c r="CI241">
        <f t="shared" si="358"/>
        <v>0</v>
      </c>
      <c r="CJ241">
        <f t="shared" si="358"/>
        <v>0</v>
      </c>
      <c r="CK241">
        <f t="shared" si="358"/>
        <v>0</v>
      </c>
      <c r="CL241">
        <f t="shared" si="358"/>
        <v>0</v>
      </c>
      <c r="CM241">
        <f t="shared" si="358"/>
        <v>0</v>
      </c>
      <c r="CN241">
        <f t="shared" si="358"/>
        <v>0</v>
      </c>
      <c r="CO241">
        <f t="shared" si="358"/>
        <v>0</v>
      </c>
      <c r="CP241">
        <f t="shared" si="358"/>
        <v>0</v>
      </c>
      <c r="CQ241">
        <f t="shared" si="358"/>
        <v>0</v>
      </c>
      <c r="CR241">
        <f t="shared" si="358"/>
        <v>0</v>
      </c>
      <c r="CS241">
        <f t="shared" ref="CS241:DH241" si="359">CS92</f>
        <v>0</v>
      </c>
      <c r="CT241">
        <f t="shared" si="359"/>
        <v>0</v>
      </c>
      <c r="CU241">
        <f t="shared" si="359"/>
        <v>0</v>
      </c>
      <c r="CV241">
        <f t="shared" si="359"/>
        <v>0</v>
      </c>
      <c r="CW241">
        <f t="shared" si="359"/>
        <v>0</v>
      </c>
      <c r="CX241">
        <f t="shared" si="359"/>
        <v>0</v>
      </c>
      <c r="CY241">
        <f t="shared" si="359"/>
        <v>0</v>
      </c>
      <c r="CZ241">
        <f t="shared" si="359"/>
        <v>0</v>
      </c>
      <c r="DA241">
        <f t="shared" si="359"/>
        <v>0</v>
      </c>
      <c r="DB241">
        <f t="shared" si="359"/>
        <v>0</v>
      </c>
      <c r="DC241">
        <f t="shared" si="359"/>
        <v>0</v>
      </c>
      <c r="DD241">
        <f t="shared" si="359"/>
        <v>0</v>
      </c>
      <c r="DE241">
        <f t="shared" si="359"/>
        <v>0</v>
      </c>
      <c r="DF241">
        <f t="shared" si="359"/>
        <v>0</v>
      </c>
      <c r="DG241">
        <f t="shared" si="359"/>
        <v>0</v>
      </c>
      <c r="DH241">
        <f t="shared" si="359"/>
        <v>0</v>
      </c>
    </row>
    <row r="242" spans="1:112">
      <c r="A242">
        <f t="shared" ref="A242:AF242" si="360">A93</f>
        <v>594</v>
      </c>
      <c r="B242" t="str">
        <f t="shared" si="360"/>
        <v>Administración de Servicios Portuarios - Bolivia</v>
      </c>
      <c r="C242">
        <f t="shared" si="360"/>
        <v>0</v>
      </c>
      <c r="D242">
        <f t="shared" si="360"/>
        <v>0</v>
      </c>
      <c r="E242">
        <f t="shared" si="360"/>
        <v>0.02</v>
      </c>
      <c r="F242">
        <f t="shared" si="360"/>
        <v>0</v>
      </c>
      <c r="G242">
        <f t="shared" si="360"/>
        <v>0</v>
      </c>
      <c r="H242">
        <f t="shared" si="360"/>
        <v>45923.8</v>
      </c>
      <c r="I242">
        <f t="shared" si="360"/>
        <v>0</v>
      </c>
      <c r="J242">
        <f t="shared" si="360"/>
        <v>9300.369999999999</v>
      </c>
      <c r="K242">
        <f t="shared" si="360"/>
        <v>0</v>
      </c>
      <c r="L242">
        <f t="shared" si="360"/>
        <v>0</v>
      </c>
      <c r="M242">
        <f t="shared" si="360"/>
        <v>0</v>
      </c>
      <c r="N242">
        <f t="shared" si="360"/>
        <v>0</v>
      </c>
      <c r="O242">
        <f t="shared" si="360"/>
        <v>0</v>
      </c>
      <c r="P242">
        <f t="shared" si="360"/>
        <v>0</v>
      </c>
      <c r="Q242">
        <f t="shared" si="360"/>
        <v>0</v>
      </c>
      <c r="R242">
        <f t="shared" si="360"/>
        <v>0</v>
      </c>
      <c r="S242">
        <f t="shared" si="360"/>
        <v>0</v>
      </c>
      <c r="T242">
        <f t="shared" si="360"/>
        <v>0</v>
      </c>
      <c r="U242">
        <f t="shared" si="360"/>
        <v>0</v>
      </c>
      <c r="V242">
        <f t="shared" si="360"/>
        <v>0</v>
      </c>
      <c r="W242">
        <f t="shared" si="360"/>
        <v>0</v>
      </c>
      <c r="X242">
        <f t="shared" si="360"/>
        <v>0</v>
      </c>
      <c r="Y242">
        <f t="shared" si="360"/>
        <v>0</v>
      </c>
      <c r="Z242">
        <f t="shared" si="360"/>
        <v>0</v>
      </c>
      <c r="AA242">
        <f t="shared" si="360"/>
        <v>0</v>
      </c>
      <c r="AB242">
        <f t="shared" si="360"/>
        <v>0</v>
      </c>
      <c r="AC242">
        <f t="shared" si="360"/>
        <v>0</v>
      </c>
      <c r="AD242">
        <f t="shared" si="360"/>
        <v>0</v>
      </c>
      <c r="AE242">
        <f t="shared" si="360"/>
        <v>0</v>
      </c>
      <c r="AF242">
        <f t="shared" si="360"/>
        <v>0</v>
      </c>
      <c r="AG242">
        <f t="shared" ref="AG242:BL242" si="361">AG93</f>
        <v>0</v>
      </c>
      <c r="AH242">
        <f t="shared" si="361"/>
        <v>0</v>
      </c>
      <c r="AI242">
        <f t="shared" si="361"/>
        <v>0</v>
      </c>
      <c r="AJ242">
        <f t="shared" si="361"/>
        <v>0</v>
      </c>
      <c r="AK242">
        <f t="shared" si="361"/>
        <v>0</v>
      </c>
      <c r="AL242">
        <f t="shared" si="361"/>
        <v>0</v>
      </c>
      <c r="AM242">
        <f t="shared" si="361"/>
        <v>0</v>
      </c>
      <c r="AN242">
        <f t="shared" si="361"/>
        <v>0</v>
      </c>
      <c r="AO242">
        <f t="shared" si="361"/>
        <v>0</v>
      </c>
      <c r="AP242">
        <f t="shared" si="361"/>
        <v>0</v>
      </c>
      <c r="AQ242">
        <f t="shared" si="361"/>
        <v>0</v>
      </c>
      <c r="AR242">
        <f t="shared" si="361"/>
        <v>0</v>
      </c>
      <c r="AS242">
        <f t="shared" si="361"/>
        <v>0</v>
      </c>
      <c r="AT242">
        <f t="shared" si="361"/>
        <v>0</v>
      </c>
      <c r="AU242">
        <f t="shared" si="361"/>
        <v>0</v>
      </c>
      <c r="AV242">
        <f t="shared" si="361"/>
        <v>0</v>
      </c>
      <c r="AW242">
        <f t="shared" si="361"/>
        <v>0</v>
      </c>
      <c r="AX242">
        <f t="shared" si="361"/>
        <v>0</v>
      </c>
      <c r="AY242">
        <f t="shared" si="361"/>
        <v>0</v>
      </c>
      <c r="AZ242">
        <f t="shared" si="361"/>
        <v>0</v>
      </c>
      <c r="BA242">
        <f t="shared" si="361"/>
        <v>0</v>
      </c>
      <c r="BB242">
        <f t="shared" si="361"/>
        <v>0</v>
      </c>
      <c r="BC242">
        <f t="shared" si="361"/>
        <v>0</v>
      </c>
      <c r="BD242">
        <f t="shared" si="361"/>
        <v>0</v>
      </c>
      <c r="BE242">
        <f t="shared" si="361"/>
        <v>0</v>
      </c>
      <c r="BF242">
        <f t="shared" si="361"/>
        <v>0</v>
      </c>
      <c r="BG242">
        <f t="shared" si="361"/>
        <v>0</v>
      </c>
      <c r="BH242">
        <f t="shared" si="361"/>
        <v>0</v>
      </c>
      <c r="BI242">
        <f t="shared" si="361"/>
        <v>0</v>
      </c>
      <c r="BJ242">
        <f t="shared" si="361"/>
        <v>0</v>
      </c>
      <c r="BK242">
        <f t="shared" si="361"/>
        <v>0</v>
      </c>
      <c r="BL242">
        <f t="shared" si="361"/>
        <v>0</v>
      </c>
      <c r="BM242">
        <f t="shared" ref="BM242:CR242" si="362">BM93</f>
        <v>0</v>
      </c>
      <c r="BN242">
        <f t="shared" si="362"/>
        <v>0</v>
      </c>
      <c r="BO242">
        <f t="shared" si="362"/>
        <v>0</v>
      </c>
      <c r="BP242">
        <f t="shared" si="362"/>
        <v>0</v>
      </c>
      <c r="BQ242">
        <f t="shared" si="362"/>
        <v>0</v>
      </c>
      <c r="BR242">
        <f t="shared" si="362"/>
        <v>0</v>
      </c>
      <c r="BS242">
        <f t="shared" si="362"/>
        <v>0</v>
      </c>
      <c r="BT242">
        <f t="shared" si="362"/>
        <v>0</v>
      </c>
      <c r="BU242">
        <f t="shared" si="362"/>
        <v>0</v>
      </c>
      <c r="BV242">
        <f t="shared" si="362"/>
        <v>0</v>
      </c>
      <c r="BW242">
        <f t="shared" si="362"/>
        <v>0</v>
      </c>
      <c r="BX242">
        <f t="shared" si="362"/>
        <v>0</v>
      </c>
      <c r="BY242">
        <f t="shared" si="362"/>
        <v>0</v>
      </c>
      <c r="BZ242">
        <f t="shared" si="362"/>
        <v>0</v>
      </c>
      <c r="CA242">
        <f t="shared" si="362"/>
        <v>0</v>
      </c>
      <c r="CB242">
        <f t="shared" si="362"/>
        <v>0</v>
      </c>
      <c r="CC242">
        <f t="shared" si="362"/>
        <v>0</v>
      </c>
      <c r="CD242">
        <f t="shared" si="362"/>
        <v>0</v>
      </c>
      <c r="CE242">
        <f t="shared" si="362"/>
        <v>0</v>
      </c>
      <c r="CF242">
        <f t="shared" si="362"/>
        <v>0</v>
      </c>
      <c r="CG242">
        <f t="shared" si="362"/>
        <v>0</v>
      </c>
      <c r="CH242">
        <f t="shared" si="362"/>
        <v>0</v>
      </c>
      <c r="CI242">
        <f t="shared" si="362"/>
        <v>0</v>
      </c>
      <c r="CJ242">
        <f t="shared" si="362"/>
        <v>0</v>
      </c>
      <c r="CK242">
        <f t="shared" si="362"/>
        <v>0</v>
      </c>
      <c r="CL242">
        <f t="shared" si="362"/>
        <v>0</v>
      </c>
      <c r="CM242">
        <f t="shared" si="362"/>
        <v>0</v>
      </c>
      <c r="CN242">
        <f t="shared" si="362"/>
        <v>0</v>
      </c>
      <c r="CO242">
        <f t="shared" si="362"/>
        <v>0</v>
      </c>
      <c r="CP242">
        <f t="shared" si="362"/>
        <v>0</v>
      </c>
      <c r="CQ242">
        <f t="shared" si="362"/>
        <v>0</v>
      </c>
      <c r="CR242">
        <f t="shared" si="362"/>
        <v>0</v>
      </c>
      <c r="CS242">
        <f t="shared" ref="CS242:DH242" si="363">CS93</f>
        <v>0</v>
      </c>
      <c r="CT242">
        <f t="shared" si="363"/>
        <v>0</v>
      </c>
      <c r="CU242">
        <f t="shared" si="363"/>
        <v>0</v>
      </c>
      <c r="CV242">
        <f t="shared" si="363"/>
        <v>0</v>
      </c>
      <c r="CW242">
        <f t="shared" si="363"/>
        <v>0</v>
      </c>
      <c r="CX242">
        <f t="shared" si="363"/>
        <v>0</v>
      </c>
      <c r="CY242">
        <f t="shared" si="363"/>
        <v>0</v>
      </c>
      <c r="CZ242">
        <f t="shared" si="363"/>
        <v>0</v>
      </c>
      <c r="DA242">
        <f t="shared" si="363"/>
        <v>0</v>
      </c>
      <c r="DB242">
        <f t="shared" si="363"/>
        <v>0</v>
      </c>
      <c r="DC242">
        <f t="shared" si="363"/>
        <v>0</v>
      </c>
      <c r="DD242">
        <f t="shared" si="363"/>
        <v>0</v>
      </c>
      <c r="DE242">
        <f t="shared" si="363"/>
        <v>0</v>
      </c>
      <c r="DF242">
        <f t="shared" si="363"/>
        <v>0</v>
      </c>
      <c r="DG242">
        <f t="shared" si="363"/>
        <v>0</v>
      </c>
      <c r="DH242">
        <f t="shared" si="363"/>
        <v>0</v>
      </c>
    </row>
    <row r="243" spans="1:112">
      <c r="A243">
        <f t="shared" ref="A243:AF243" si="364">A94</f>
        <v>152</v>
      </c>
      <c r="B243" t="str">
        <f t="shared" si="364"/>
        <v>Servicio Plurinacional de Defensa Pública</v>
      </c>
      <c r="C243">
        <f t="shared" si="364"/>
        <v>0</v>
      </c>
      <c r="D243">
        <f t="shared" si="364"/>
        <v>0</v>
      </c>
      <c r="E243">
        <f t="shared" si="364"/>
        <v>0</v>
      </c>
      <c r="F243">
        <f t="shared" si="364"/>
        <v>0</v>
      </c>
      <c r="G243">
        <f t="shared" si="364"/>
        <v>0</v>
      </c>
      <c r="H243">
        <f t="shared" si="364"/>
        <v>5776.08</v>
      </c>
      <c r="I243">
        <f t="shared" si="364"/>
        <v>0</v>
      </c>
      <c r="J243">
        <f t="shared" si="364"/>
        <v>929.74</v>
      </c>
      <c r="K243">
        <f t="shared" si="364"/>
        <v>0</v>
      </c>
      <c r="L243">
        <f t="shared" si="364"/>
        <v>0</v>
      </c>
      <c r="M243">
        <f t="shared" si="364"/>
        <v>0</v>
      </c>
      <c r="N243">
        <f t="shared" si="364"/>
        <v>0</v>
      </c>
      <c r="O243">
        <f t="shared" si="364"/>
        <v>0</v>
      </c>
      <c r="P243">
        <f t="shared" si="364"/>
        <v>0</v>
      </c>
      <c r="Q243">
        <f t="shared" si="364"/>
        <v>0</v>
      </c>
      <c r="R243">
        <f t="shared" si="364"/>
        <v>0</v>
      </c>
      <c r="S243">
        <f t="shared" si="364"/>
        <v>0</v>
      </c>
      <c r="T243">
        <f t="shared" si="364"/>
        <v>0</v>
      </c>
      <c r="U243">
        <f t="shared" si="364"/>
        <v>0</v>
      </c>
      <c r="V243">
        <f t="shared" si="364"/>
        <v>0</v>
      </c>
      <c r="W243">
        <f t="shared" si="364"/>
        <v>0</v>
      </c>
      <c r="X243">
        <f t="shared" si="364"/>
        <v>0</v>
      </c>
      <c r="Y243">
        <f t="shared" si="364"/>
        <v>0</v>
      </c>
      <c r="Z243">
        <f t="shared" si="364"/>
        <v>0</v>
      </c>
      <c r="AA243">
        <f t="shared" si="364"/>
        <v>0</v>
      </c>
      <c r="AB243">
        <f t="shared" si="364"/>
        <v>0</v>
      </c>
      <c r="AC243">
        <f t="shared" si="364"/>
        <v>0</v>
      </c>
      <c r="AD243">
        <f t="shared" si="364"/>
        <v>0</v>
      </c>
      <c r="AE243">
        <f t="shared" si="364"/>
        <v>0</v>
      </c>
      <c r="AF243">
        <f t="shared" si="364"/>
        <v>0</v>
      </c>
      <c r="AG243">
        <f t="shared" ref="AG243:BL243" si="365">AG94</f>
        <v>0</v>
      </c>
      <c r="AH243">
        <f t="shared" si="365"/>
        <v>0</v>
      </c>
      <c r="AI243">
        <f t="shared" si="365"/>
        <v>0</v>
      </c>
      <c r="AJ243">
        <f t="shared" si="365"/>
        <v>0</v>
      </c>
      <c r="AK243">
        <f t="shared" si="365"/>
        <v>0</v>
      </c>
      <c r="AL243">
        <f t="shared" si="365"/>
        <v>0</v>
      </c>
      <c r="AM243">
        <f t="shared" si="365"/>
        <v>0</v>
      </c>
      <c r="AN243">
        <f t="shared" si="365"/>
        <v>0</v>
      </c>
      <c r="AO243">
        <f t="shared" si="365"/>
        <v>0</v>
      </c>
      <c r="AP243">
        <f t="shared" si="365"/>
        <v>0</v>
      </c>
      <c r="AQ243">
        <f t="shared" si="365"/>
        <v>0</v>
      </c>
      <c r="AR243">
        <f t="shared" si="365"/>
        <v>0</v>
      </c>
      <c r="AS243">
        <f t="shared" si="365"/>
        <v>0</v>
      </c>
      <c r="AT243">
        <f t="shared" si="365"/>
        <v>0</v>
      </c>
      <c r="AU243">
        <f t="shared" si="365"/>
        <v>0</v>
      </c>
      <c r="AV243">
        <f t="shared" si="365"/>
        <v>0</v>
      </c>
      <c r="AW243">
        <f t="shared" si="365"/>
        <v>0</v>
      </c>
      <c r="AX243">
        <f t="shared" si="365"/>
        <v>0</v>
      </c>
      <c r="AY243">
        <f t="shared" si="365"/>
        <v>0</v>
      </c>
      <c r="AZ243">
        <f t="shared" si="365"/>
        <v>0</v>
      </c>
      <c r="BA243">
        <f t="shared" si="365"/>
        <v>0</v>
      </c>
      <c r="BB243">
        <f t="shared" si="365"/>
        <v>0</v>
      </c>
      <c r="BC243">
        <f t="shared" si="365"/>
        <v>0</v>
      </c>
      <c r="BD243">
        <f t="shared" si="365"/>
        <v>0</v>
      </c>
      <c r="BE243">
        <f t="shared" si="365"/>
        <v>0</v>
      </c>
      <c r="BF243">
        <f t="shared" si="365"/>
        <v>0</v>
      </c>
      <c r="BG243">
        <f t="shared" si="365"/>
        <v>0</v>
      </c>
      <c r="BH243">
        <f t="shared" si="365"/>
        <v>0</v>
      </c>
      <c r="BI243">
        <f t="shared" si="365"/>
        <v>0</v>
      </c>
      <c r="BJ243">
        <f t="shared" si="365"/>
        <v>0</v>
      </c>
      <c r="BK243">
        <f t="shared" si="365"/>
        <v>0</v>
      </c>
      <c r="BL243">
        <f t="shared" si="365"/>
        <v>0</v>
      </c>
      <c r="BM243">
        <f t="shared" ref="BM243:CR243" si="366">BM94</f>
        <v>0</v>
      </c>
      <c r="BN243">
        <f t="shared" si="366"/>
        <v>0</v>
      </c>
      <c r="BO243">
        <f t="shared" si="366"/>
        <v>0</v>
      </c>
      <c r="BP243">
        <f t="shared" si="366"/>
        <v>0</v>
      </c>
      <c r="BQ243">
        <f t="shared" si="366"/>
        <v>0</v>
      </c>
      <c r="BR243">
        <f t="shared" si="366"/>
        <v>0</v>
      </c>
      <c r="BS243">
        <f t="shared" si="366"/>
        <v>0</v>
      </c>
      <c r="BT243">
        <f t="shared" si="366"/>
        <v>0</v>
      </c>
      <c r="BU243">
        <f t="shared" si="366"/>
        <v>0</v>
      </c>
      <c r="BV243">
        <f t="shared" si="366"/>
        <v>0</v>
      </c>
      <c r="BW243">
        <f t="shared" si="366"/>
        <v>0</v>
      </c>
      <c r="BX243">
        <f t="shared" si="366"/>
        <v>0</v>
      </c>
      <c r="BY243">
        <f t="shared" si="366"/>
        <v>0</v>
      </c>
      <c r="BZ243">
        <f t="shared" si="366"/>
        <v>0</v>
      </c>
      <c r="CA243">
        <f t="shared" si="366"/>
        <v>0</v>
      </c>
      <c r="CB243">
        <f t="shared" si="366"/>
        <v>0</v>
      </c>
      <c r="CC243">
        <f t="shared" si="366"/>
        <v>0</v>
      </c>
      <c r="CD243">
        <f t="shared" si="366"/>
        <v>0</v>
      </c>
      <c r="CE243">
        <f t="shared" si="366"/>
        <v>0</v>
      </c>
      <c r="CF243">
        <f t="shared" si="366"/>
        <v>0</v>
      </c>
      <c r="CG243">
        <f t="shared" si="366"/>
        <v>0</v>
      </c>
      <c r="CH243">
        <f t="shared" si="366"/>
        <v>0</v>
      </c>
      <c r="CI243">
        <f t="shared" si="366"/>
        <v>0</v>
      </c>
      <c r="CJ243">
        <f t="shared" si="366"/>
        <v>0</v>
      </c>
      <c r="CK243">
        <f t="shared" si="366"/>
        <v>0</v>
      </c>
      <c r="CL243">
        <f t="shared" si="366"/>
        <v>0</v>
      </c>
      <c r="CM243">
        <f t="shared" si="366"/>
        <v>0</v>
      </c>
      <c r="CN243">
        <f t="shared" si="366"/>
        <v>0</v>
      </c>
      <c r="CO243">
        <f t="shared" si="366"/>
        <v>0</v>
      </c>
      <c r="CP243">
        <f t="shared" si="366"/>
        <v>0</v>
      </c>
      <c r="CQ243">
        <f t="shared" si="366"/>
        <v>0</v>
      </c>
      <c r="CR243">
        <f t="shared" si="366"/>
        <v>0</v>
      </c>
      <c r="CS243">
        <f t="shared" ref="CS243:DH243" si="367">CS94</f>
        <v>0</v>
      </c>
      <c r="CT243">
        <f t="shared" si="367"/>
        <v>0</v>
      </c>
      <c r="CU243">
        <f t="shared" si="367"/>
        <v>0</v>
      </c>
      <c r="CV243">
        <f t="shared" si="367"/>
        <v>0</v>
      </c>
      <c r="CW243">
        <f t="shared" si="367"/>
        <v>0</v>
      </c>
      <c r="CX243">
        <f t="shared" si="367"/>
        <v>0</v>
      </c>
      <c r="CY243">
        <f t="shared" si="367"/>
        <v>0</v>
      </c>
      <c r="CZ243">
        <f t="shared" si="367"/>
        <v>0</v>
      </c>
      <c r="DA243">
        <f t="shared" si="367"/>
        <v>0</v>
      </c>
      <c r="DB243">
        <f t="shared" si="367"/>
        <v>0</v>
      </c>
      <c r="DC243">
        <f t="shared" si="367"/>
        <v>0</v>
      </c>
      <c r="DD243">
        <f t="shared" si="367"/>
        <v>0</v>
      </c>
      <c r="DE243">
        <f t="shared" si="367"/>
        <v>0</v>
      </c>
      <c r="DF243">
        <f t="shared" si="367"/>
        <v>0</v>
      </c>
      <c r="DG243">
        <f t="shared" si="367"/>
        <v>0</v>
      </c>
      <c r="DH243">
        <f t="shared" si="367"/>
        <v>0</v>
      </c>
    </row>
    <row r="244" spans="1:112">
      <c r="A244">
        <f t="shared" ref="A244:AF244" si="368">A95</f>
        <v>133</v>
      </c>
      <c r="B244" t="str">
        <f t="shared" si="368"/>
        <v>Lotería Nacional de Beneficencia y Salubridad</v>
      </c>
      <c r="C244">
        <f t="shared" si="368"/>
        <v>0</v>
      </c>
      <c r="D244">
        <f t="shared" si="368"/>
        <v>0</v>
      </c>
      <c r="E244">
        <f t="shared" si="368"/>
        <v>0</v>
      </c>
      <c r="F244">
        <f t="shared" si="368"/>
        <v>0</v>
      </c>
      <c r="G244">
        <f t="shared" si="368"/>
        <v>0</v>
      </c>
      <c r="H244">
        <f t="shared" si="368"/>
        <v>37513.03</v>
      </c>
      <c r="I244">
        <f t="shared" si="368"/>
        <v>0</v>
      </c>
      <c r="J244">
        <f t="shared" si="368"/>
        <v>34133</v>
      </c>
      <c r="K244">
        <f t="shared" si="368"/>
        <v>0</v>
      </c>
      <c r="L244">
        <f t="shared" si="368"/>
        <v>18750</v>
      </c>
      <c r="M244">
        <f t="shared" si="368"/>
        <v>0</v>
      </c>
      <c r="N244">
        <f t="shared" si="368"/>
        <v>0</v>
      </c>
      <c r="O244">
        <f t="shared" si="368"/>
        <v>0</v>
      </c>
      <c r="P244">
        <f t="shared" si="368"/>
        <v>0</v>
      </c>
      <c r="Q244">
        <f t="shared" si="368"/>
        <v>0</v>
      </c>
      <c r="R244">
        <f t="shared" si="368"/>
        <v>0</v>
      </c>
      <c r="S244">
        <f t="shared" si="368"/>
        <v>0</v>
      </c>
      <c r="T244">
        <f t="shared" si="368"/>
        <v>0</v>
      </c>
      <c r="U244">
        <f t="shared" si="368"/>
        <v>0</v>
      </c>
      <c r="V244">
        <f t="shared" si="368"/>
        <v>0</v>
      </c>
      <c r="W244">
        <f t="shared" si="368"/>
        <v>0</v>
      </c>
      <c r="X244">
        <f t="shared" si="368"/>
        <v>0</v>
      </c>
      <c r="Y244">
        <f t="shared" si="368"/>
        <v>0</v>
      </c>
      <c r="Z244">
        <f t="shared" si="368"/>
        <v>0</v>
      </c>
      <c r="AA244">
        <f t="shared" si="368"/>
        <v>0</v>
      </c>
      <c r="AB244">
        <f t="shared" si="368"/>
        <v>0</v>
      </c>
      <c r="AC244">
        <f t="shared" si="368"/>
        <v>0</v>
      </c>
      <c r="AD244">
        <f t="shared" si="368"/>
        <v>0</v>
      </c>
      <c r="AE244">
        <f t="shared" si="368"/>
        <v>0</v>
      </c>
      <c r="AF244">
        <f t="shared" si="368"/>
        <v>0</v>
      </c>
      <c r="AG244">
        <f t="shared" ref="AG244:BL244" si="369">AG95</f>
        <v>0</v>
      </c>
      <c r="AH244">
        <f t="shared" si="369"/>
        <v>0</v>
      </c>
      <c r="AI244">
        <f t="shared" si="369"/>
        <v>0</v>
      </c>
      <c r="AJ244">
        <f t="shared" si="369"/>
        <v>0</v>
      </c>
      <c r="AK244">
        <f t="shared" si="369"/>
        <v>0</v>
      </c>
      <c r="AL244">
        <f t="shared" si="369"/>
        <v>0</v>
      </c>
      <c r="AM244">
        <f t="shared" si="369"/>
        <v>0</v>
      </c>
      <c r="AN244">
        <f t="shared" si="369"/>
        <v>0</v>
      </c>
      <c r="AO244">
        <f t="shared" si="369"/>
        <v>0</v>
      </c>
      <c r="AP244">
        <f t="shared" si="369"/>
        <v>0</v>
      </c>
      <c r="AQ244">
        <f t="shared" si="369"/>
        <v>0</v>
      </c>
      <c r="AR244">
        <f t="shared" si="369"/>
        <v>0</v>
      </c>
      <c r="AS244">
        <f t="shared" si="369"/>
        <v>0</v>
      </c>
      <c r="AT244">
        <f t="shared" si="369"/>
        <v>0</v>
      </c>
      <c r="AU244">
        <f t="shared" si="369"/>
        <v>0</v>
      </c>
      <c r="AV244">
        <f t="shared" si="369"/>
        <v>0</v>
      </c>
      <c r="AW244">
        <f t="shared" si="369"/>
        <v>0</v>
      </c>
      <c r="AX244">
        <f t="shared" si="369"/>
        <v>0</v>
      </c>
      <c r="AY244">
        <f t="shared" si="369"/>
        <v>0</v>
      </c>
      <c r="AZ244">
        <f t="shared" si="369"/>
        <v>0</v>
      </c>
      <c r="BA244">
        <f t="shared" si="369"/>
        <v>0</v>
      </c>
      <c r="BB244">
        <f t="shared" si="369"/>
        <v>0</v>
      </c>
      <c r="BC244">
        <f t="shared" si="369"/>
        <v>0</v>
      </c>
      <c r="BD244">
        <f t="shared" si="369"/>
        <v>0</v>
      </c>
      <c r="BE244">
        <f t="shared" si="369"/>
        <v>0</v>
      </c>
      <c r="BF244">
        <f t="shared" si="369"/>
        <v>0</v>
      </c>
      <c r="BG244">
        <f t="shared" si="369"/>
        <v>0</v>
      </c>
      <c r="BH244">
        <f t="shared" si="369"/>
        <v>0</v>
      </c>
      <c r="BI244">
        <f t="shared" si="369"/>
        <v>0</v>
      </c>
      <c r="BJ244">
        <f t="shared" si="369"/>
        <v>0</v>
      </c>
      <c r="BK244">
        <f t="shared" si="369"/>
        <v>0</v>
      </c>
      <c r="BL244">
        <f t="shared" si="369"/>
        <v>0</v>
      </c>
      <c r="BM244">
        <f t="shared" ref="BM244:CR244" si="370">BM95</f>
        <v>0</v>
      </c>
      <c r="BN244">
        <f t="shared" si="370"/>
        <v>0</v>
      </c>
      <c r="BO244">
        <f t="shared" si="370"/>
        <v>0</v>
      </c>
      <c r="BP244">
        <f t="shared" si="370"/>
        <v>0</v>
      </c>
      <c r="BQ244">
        <f t="shared" si="370"/>
        <v>0</v>
      </c>
      <c r="BR244">
        <f t="shared" si="370"/>
        <v>0</v>
      </c>
      <c r="BS244">
        <f t="shared" si="370"/>
        <v>0</v>
      </c>
      <c r="BT244">
        <f t="shared" si="370"/>
        <v>0</v>
      </c>
      <c r="BU244">
        <f t="shared" si="370"/>
        <v>0</v>
      </c>
      <c r="BV244">
        <f t="shared" si="370"/>
        <v>0</v>
      </c>
      <c r="BW244">
        <f t="shared" si="370"/>
        <v>0</v>
      </c>
      <c r="BX244">
        <f t="shared" si="370"/>
        <v>0</v>
      </c>
      <c r="BY244">
        <f t="shared" si="370"/>
        <v>0</v>
      </c>
      <c r="BZ244">
        <f t="shared" si="370"/>
        <v>0</v>
      </c>
      <c r="CA244">
        <f t="shared" si="370"/>
        <v>0</v>
      </c>
      <c r="CB244">
        <f t="shared" si="370"/>
        <v>0</v>
      </c>
      <c r="CC244">
        <f t="shared" si="370"/>
        <v>0</v>
      </c>
      <c r="CD244">
        <f t="shared" si="370"/>
        <v>0</v>
      </c>
      <c r="CE244">
        <f t="shared" si="370"/>
        <v>0</v>
      </c>
      <c r="CF244">
        <f t="shared" si="370"/>
        <v>0</v>
      </c>
      <c r="CG244">
        <f t="shared" si="370"/>
        <v>0</v>
      </c>
      <c r="CH244">
        <f t="shared" si="370"/>
        <v>0</v>
      </c>
      <c r="CI244">
        <f t="shared" si="370"/>
        <v>0</v>
      </c>
      <c r="CJ244">
        <f t="shared" si="370"/>
        <v>0</v>
      </c>
      <c r="CK244">
        <f t="shared" si="370"/>
        <v>0</v>
      </c>
      <c r="CL244">
        <f t="shared" si="370"/>
        <v>0</v>
      </c>
      <c r="CM244">
        <f t="shared" si="370"/>
        <v>0</v>
      </c>
      <c r="CN244">
        <f t="shared" si="370"/>
        <v>0</v>
      </c>
      <c r="CO244">
        <f t="shared" si="370"/>
        <v>0</v>
      </c>
      <c r="CP244">
        <f t="shared" si="370"/>
        <v>0</v>
      </c>
      <c r="CQ244">
        <f t="shared" si="370"/>
        <v>0</v>
      </c>
      <c r="CR244">
        <f t="shared" si="370"/>
        <v>0</v>
      </c>
      <c r="CS244">
        <f t="shared" ref="CS244:DH244" si="371">CS95</f>
        <v>0</v>
      </c>
      <c r="CT244">
        <f t="shared" si="371"/>
        <v>0</v>
      </c>
      <c r="CU244">
        <f t="shared" si="371"/>
        <v>0</v>
      </c>
      <c r="CV244">
        <f t="shared" si="371"/>
        <v>0</v>
      </c>
      <c r="CW244">
        <f t="shared" si="371"/>
        <v>0</v>
      </c>
      <c r="CX244">
        <f t="shared" si="371"/>
        <v>0</v>
      </c>
      <c r="CY244">
        <f t="shared" si="371"/>
        <v>0</v>
      </c>
      <c r="CZ244">
        <f t="shared" si="371"/>
        <v>0</v>
      </c>
      <c r="DA244">
        <f t="shared" si="371"/>
        <v>0</v>
      </c>
      <c r="DB244">
        <f t="shared" si="371"/>
        <v>0</v>
      </c>
      <c r="DC244">
        <f t="shared" si="371"/>
        <v>0</v>
      </c>
      <c r="DD244">
        <f t="shared" si="371"/>
        <v>0</v>
      </c>
      <c r="DE244">
        <f t="shared" si="371"/>
        <v>0</v>
      </c>
      <c r="DF244">
        <f t="shared" si="371"/>
        <v>0</v>
      </c>
      <c r="DG244">
        <f t="shared" si="371"/>
        <v>0</v>
      </c>
      <c r="DH244">
        <f t="shared" si="371"/>
        <v>0</v>
      </c>
    </row>
    <row r="245" spans="1:112">
      <c r="A245">
        <f t="shared" ref="A245:AF245" si="372">A96</f>
        <v>901</v>
      </c>
      <c r="B245" t="str">
        <f t="shared" si="372"/>
        <v>Gobierno Autónomo Departamental de Chuquisaca</v>
      </c>
      <c r="C245">
        <f t="shared" si="372"/>
        <v>0</v>
      </c>
      <c r="D245">
        <f t="shared" si="372"/>
        <v>309681.48999999993</v>
      </c>
      <c r="E245">
        <f t="shared" si="372"/>
        <v>0</v>
      </c>
      <c r="F245">
        <f t="shared" si="372"/>
        <v>0</v>
      </c>
      <c r="G245">
        <f t="shared" si="372"/>
        <v>0</v>
      </c>
      <c r="H245">
        <f t="shared" si="372"/>
        <v>11710.12</v>
      </c>
      <c r="I245">
        <f t="shared" si="372"/>
        <v>0</v>
      </c>
      <c r="J245">
        <f t="shared" si="372"/>
        <v>0</v>
      </c>
      <c r="K245">
        <f t="shared" si="372"/>
        <v>0</v>
      </c>
      <c r="L245">
        <f t="shared" si="372"/>
        <v>0</v>
      </c>
      <c r="M245">
        <f t="shared" si="372"/>
        <v>0</v>
      </c>
      <c r="N245">
        <f t="shared" si="372"/>
        <v>0</v>
      </c>
      <c r="O245">
        <f t="shared" si="372"/>
        <v>0</v>
      </c>
      <c r="P245">
        <f t="shared" si="372"/>
        <v>0</v>
      </c>
      <c r="Q245">
        <f t="shared" si="372"/>
        <v>0</v>
      </c>
      <c r="R245">
        <f t="shared" si="372"/>
        <v>0</v>
      </c>
      <c r="S245">
        <f t="shared" si="372"/>
        <v>0</v>
      </c>
      <c r="T245">
        <f t="shared" si="372"/>
        <v>0</v>
      </c>
      <c r="U245">
        <f t="shared" si="372"/>
        <v>0</v>
      </c>
      <c r="V245">
        <f t="shared" si="372"/>
        <v>0</v>
      </c>
      <c r="W245">
        <f t="shared" si="372"/>
        <v>0</v>
      </c>
      <c r="X245">
        <f t="shared" si="372"/>
        <v>0</v>
      </c>
      <c r="Y245">
        <f t="shared" si="372"/>
        <v>0</v>
      </c>
      <c r="Z245">
        <f t="shared" si="372"/>
        <v>0</v>
      </c>
      <c r="AA245">
        <f t="shared" si="372"/>
        <v>0</v>
      </c>
      <c r="AB245">
        <f t="shared" si="372"/>
        <v>0</v>
      </c>
      <c r="AC245">
        <f t="shared" si="372"/>
        <v>0</v>
      </c>
      <c r="AD245">
        <f t="shared" si="372"/>
        <v>0</v>
      </c>
      <c r="AE245">
        <f t="shared" si="372"/>
        <v>0</v>
      </c>
      <c r="AF245">
        <f t="shared" si="372"/>
        <v>0</v>
      </c>
      <c r="AG245">
        <f t="shared" ref="AG245:BL245" si="373">AG96</f>
        <v>0</v>
      </c>
      <c r="AH245">
        <f t="shared" si="373"/>
        <v>0</v>
      </c>
      <c r="AI245">
        <f t="shared" si="373"/>
        <v>0</v>
      </c>
      <c r="AJ245">
        <f t="shared" si="373"/>
        <v>0</v>
      </c>
      <c r="AK245">
        <f t="shared" si="373"/>
        <v>0</v>
      </c>
      <c r="AL245">
        <f t="shared" si="373"/>
        <v>0</v>
      </c>
      <c r="AM245">
        <f t="shared" si="373"/>
        <v>0</v>
      </c>
      <c r="AN245">
        <f t="shared" si="373"/>
        <v>0</v>
      </c>
      <c r="AO245">
        <f t="shared" si="373"/>
        <v>0</v>
      </c>
      <c r="AP245">
        <f t="shared" si="373"/>
        <v>0</v>
      </c>
      <c r="AQ245">
        <f t="shared" si="373"/>
        <v>0</v>
      </c>
      <c r="AR245">
        <f t="shared" si="373"/>
        <v>0</v>
      </c>
      <c r="AS245">
        <f t="shared" si="373"/>
        <v>0</v>
      </c>
      <c r="AT245">
        <f t="shared" si="373"/>
        <v>0</v>
      </c>
      <c r="AU245">
        <f t="shared" si="373"/>
        <v>0</v>
      </c>
      <c r="AV245">
        <f t="shared" si="373"/>
        <v>0</v>
      </c>
      <c r="AW245">
        <f t="shared" si="373"/>
        <v>0</v>
      </c>
      <c r="AX245">
        <f t="shared" si="373"/>
        <v>0</v>
      </c>
      <c r="AY245">
        <f t="shared" si="373"/>
        <v>0</v>
      </c>
      <c r="AZ245">
        <f t="shared" si="373"/>
        <v>0</v>
      </c>
      <c r="BA245">
        <f t="shared" si="373"/>
        <v>0</v>
      </c>
      <c r="BB245">
        <f t="shared" si="373"/>
        <v>0</v>
      </c>
      <c r="BC245">
        <f t="shared" si="373"/>
        <v>0</v>
      </c>
      <c r="BD245">
        <f t="shared" si="373"/>
        <v>0</v>
      </c>
      <c r="BE245">
        <f t="shared" si="373"/>
        <v>0</v>
      </c>
      <c r="BF245">
        <f t="shared" si="373"/>
        <v>0</v>
      </c>
      <c r="BG245">
        <f t="shared" si="373"/>
        <v>0</v>
      </c>
      <c r="BH245">
        <f t="shared" si="373"/>
        <v>0</v>
      </c>
      <c r="BI245">
        <f t="shared" si="373"/>
        <v>0</v>
      </c>
      <c r="BJ245">
        <f t="shared" si="373"/>
        <v>0</v>
      </c>
      <c r="BK245">
        <f t="shared" si="373"/>
        <v>0</v>
      </c>
      <c r="BL245">
        <f t="shared" si="373"/>
        <v>0</v>
      </c>
      <c r="BM245">
        <f t="shared" ref="BM245:CR245" si="374">BM96</f>
        <v>0</v>
      </c>
      <c r="BN245">
        <f t="shared" si="374"/>
        <v>0</v>
      </c>
      <c r="BO245">
        <f t="shared" si="374"/>
        <v>0</v>
      </c>
      <c r="BP245">
        <f t="shared" si="374"/>
        <v>0</v>
      </c>
      <c r="BQ245">
        <f t="shared" si="374"/>
        <v>0</v>
      </c>
      <c r="BR245">
        <f t="shared" si="374"/>
        <v>0</v>
      </c>
      <c r="BS245">
        <f t="shared" si="374"/>
        <v>0</v>
      </c>
      <c r="BT245">
        <f t="shared" si="374"/>
        <v>0</v>
      </c>
      <c r="BU245">
        <f t="shared" si="374"/>
        <v>0</v>
      </c>
      <c r="BV245">
        <f t="shared" si="374"/>
        <v>0</v>
      </c>
      <c r="BW245">
        <f t="shared" si="374"/>
        <v>0</v>
      </c>
      <c r="BX245">
        <f t="shared" si="374"/>
        <v>0</v>
      </c>
      <c r="BY245">
        <f t="shared" si="374"/>
        <v>0</v>
      </c>
      <c r="BZ245">
        <f t="shared" si="374"/>
        <v>0</v>
      </c>
      <c r="CA245">
        <f t="shared" si="374"/>
        <v>0</v>
      </c>
      <c r="CB245">
        <f t="shared" si="374"/>
        <v>0</v>
      </c>
      <c r="CC245">
        <f t="shared" si="374"/>
        <v>0</v>
      </c>
      <c r="CD245">
        <f t="shared" si="374"/>
        <v>0</v>
      </c>
      <c r="CE245">
        <f t="shared" si="374"/>
        <v>0</v>
      </c>
      <c r="CF245">
        <f t="shared" si="374"/>
        <v>0</v>
      </c>
      <c r="CG245">
        <f t="shared" si="374"/>
        <v>0</v>
      </c>
      <c r="CH245">
        <f t="shared" si="374"/>
        <v>0</v>
      </c>
      <c r="CI245">
        <f t="shared" si="374"/>
        <v>0</v>
      </c>
      <c r="CJ245">
        <f t="shared" si="374"/>
        <v>0</v>
      </c>
      <c r="CK245">
        <f t="shared" si="374"/>
        <v>0</v>
      </c>
      <c r="CL245">
        <f t="shared" si="374"/>
        <v>0</v>
      </c>
      <c r="CM245">
        <f t="shared" si="374"/>
        <v>0</v>
      </c>
      <c r="CN245">
        <f t="shared" si="374"/>
        <v>0</v>
      </c>
      <c r="CO245">
        <f t="shared" si="374"/>
        <v>0</v>
      </c>
      <c r="CP245">
        <f t="shared" si="374"/>
        <v>0</v>
      </c>
      <c r="CQ245">
        <f t="shared" si="374"/>
        <v>0</v>
      </c>
      <c r="CR245">
        <f t="shared" si="374"/>
        <v>0</v>
      </c>
      <c r="CS245">
        <f t="shared" ref="CS245:DH245" si="375">CS96</f>
        <v>0</v>
      </c>
      <c r="CT245">
        <f t="shared" si="375"/>
        <v>0</v>
      </c>
      <c r="CU245">
        <f t="shared" si="375"/>
        <v>0</v>
      </c>
      <c r="CV245">
        <f t="shared" si="375"/>
        <v>0</v>
      </c>
      <c r="CW245">
        <f t="shared" si="375"/>
        <v>0</v>
      </c>
      <c r="CX245">
        <f t="shared" si="375"/>
        <v>0</v>
      </c>
      <c r="CY245">
        <f t="shared" si="375"/>
        <v>0</v>
      </c>
      <c r="CZ245">
        <f t="shared" si="375"/>
        <v>0</v>
      </c>
      <c r="DA245">
        <f t="shared" si="375"/>
        <v>0</v>
      </c>
      <c r="DB245">
        <f t="shared" si="375"/>
        <v>0</v>
      </c>
      <c r="DC245">
        <f t="shared" si="375"/>
        <v>0</v>
      </c>
      <c r="DD245">
        <f t="shared" si="375"/>
        <v>0</v>
      </c>
      <c r="DE245">
        <f t="shared" si="375"/>
        <v>0</v>
      </c>
      <c r="DF245">
        <f t="shared" si="375"/>
        <v>0</v>
      </c>
      <c r="DG245">
        <f t="shared" si="375"/>
        <v>0</v>
      </c>
      <c r="DH245">
        <f t="shared" si="375"/>
        <v>0</v>
      </c>
    </row>
    <row r="246" spans="1:112">
      <c r="A246">
        <f t="shared" ref="A246:AF246" si="376">A97</f>
        <v>288</v>
      </c>
      <c r="B246" t="str">
        <f t="shared" si="376"/>
        <v>Servicio Nacional de Riego</v>
      </c>
      <c r="C246">
        <f t="shared" si="376"/>
        <v>0</v>
      </c>
      <c r="D246">
        <f t="shared" si="376"/>
        <v>0</v>
      </c>
      <c r="E246">
        <f t="shared" si="376"/>
        <v>0</v>
      </c>
      <c r="F246">
        <f t="shared" si="376"/>
        <v>0</v>
      </c>
      <c r="G246">
        <f t="shared" si="376"/>
        <v>0</v>
      </c>
      <c r="H246">
        <f t="shared" si="376"/>
        <v>0</v>
      </c>
      <c r="I246">
        <f t="shared" si="376"/>
        <v>0</v>
      </c>
      <c r="J246">
        <f t="shared" si="376"/>
        <v>0</v>
      </c>
      <c r="K246">
        <f t="shared" si="376"/>
        <v>0</v>
      </c>
      <c r="L246">
        <f t="shared" si="376"/>
        <v>5.65</v>
      </c>
      <c r="M246">
        <f t="shared" si="376"/>
        <v>0</v>
      </c>
      <c r="N246">
        <f t="shared" si="376"/>
        <v>0</v>
      </c>
      <c r="O246">
        <f t="shared" si="376"/>
        <v>0</v>
      </c>
      <c r="P246">
        <f t="shared" si="376"/>
        <v>0</v>
      </c>
      <c r="Q246">
        <f t="shared" si="376"/>
        <v>0</v>
      </c>
      <c r="R246">
        <f t="shared" si="376"/>
        <v>0</v>
      </c>
      <c r="S246">
        <f t="shared" si="376"/>
        <v>0</v>
      </c>
      <c r="T246">
        <f t="shared" si="376"/>
        <v>0</v>
      </c>
      <c r="U246">
        <f t="shared" si="376"/>
        <v>0</v>
      </c>
      <c r="V246">
        <f t="shared" si="376"/>
        <v>0</v>
      </c>
      <c r="W246">
        <f t="shared" si="376"/>
        <v>0</v>
      </c>
      <c r="X246">
        <f t="shared" si="376"/>
        <v>0</v>
      </c>
      <c r="Y246">
        <f t="shared" si="376"/>
        <v>0</v>
      </c>
      <c r="Z246">
        <f t="shared" si="376"/>
        <v>0</v>
      </c>
      <c r="AA246">
        <f t="shared" si="376"/>
        <v>0</v>
      </c>
      <c r="AB246">
        <f t="shared" si="376"/>
        <v>0</v>
      </c>
      <c r="AC246">
        <f t="shared" si="376"/>
        <v>0</v>
      </c>
      <c r="AD246">
        <f t="shared" si="376"/>
        <v>0</v>
      </c>
      <c r="AE246">
        <f t="shared" si="376"/>
        <v>0</v>
      </c>
      <c r="AF246">
        <f t="shared" si="376"/>
        <v>0</v>
      </c>
      <c r="AG246">
        <f t="shared" ref="AG246:BL246" si="377">AG97</f>
        <v>0</v>
      </c>
      <c r="AH246">
        <f t="shared" si="377"/>
        <v>0</v>
      </c>
      <c r="AI246">
        <f t="shared" si="377"/>
        <v>0</v>
      </c>
      <c r="AJ246">
        <f t="shared" si="377"/>
        <v>0</v>
      </c>
      <c r="AK246">
        <f t="shared" si="377"/>
        <v>0</v>
      </c>
      <c r="AL246">
        <f t="shared" si="377"/>
        <v>0</v>
      </c>
      <c r="AM246">
        <f t="shared" si="377"/>
        <v>0</v>
      </c>
      <c r="AN246">
        <f t="shared" si="377"/>
        <v>0</v>
      </c>
      <c r="AO246">
        <f t="shared" si="377"/>
        <v>0</v>
      </c>
      <c r="AP246">
        <f t="shared" si="377"/>
        <v>0</v>
      </c>
      <c r="AQ246">
        <f t="shared" si="377"/>
        <v>0</v>
      </c>
      <c r="AR246">
        <f t="shared" si="377"/>
        <v>0</v>
      </c>
      <c r="AS246">
        <f t="shared" si="377"/>
        <v>0</v>
      </c>
      <c r="AT246">
        <f t="shared" si="377"/>
        <v>0</v>
      </c>
      <c r="AU246">
        <f t="shared" si="377"/>
        <v>0</v>
      </c>
      <c r="AV246">
        <f t="shared" si="377"/>
        <v>0</v>
      </c>
      <c r="AW246">
        <f t="shared" si="377"/>
        <v>0</v>
      </c>
      <c r="AX246">
        <f t="shared" si="377"/>
        <v>0</v>
      </c>
      <c r="AY246">
        <f t="shared" si="377"/>
        <v>0</v>
      </c>
      <c r="AZ246">
        <f t="shared" si="377"/>
        <v>0</v>
      </c>
      <c r="BA246">
        <f t="shared" si="377"/>
        <v>0</v>
      </c>
      <c r="BB246">
        <f t="shared" si="377"/>
        <v>0</v>
      </c>
      <c r="BC246">
        <f t="shared" si="377"/>
        <v>0</v>
      </c>
      <c r="BD246">
        <f t="shared" si="377"/>
        <v>0</v>
      </c>
      <c r="BE246">
        <f t="shared" si="377"/>
        <v>0</v>
      </c>
      <c r="BF246">
        <f t="shared" si="377"/>
        <v>0</v>
      </c>
      <c r="BG246">
        <f t="shared" si="377"/>
        <v>0</v>
      </c>
      <c r="BH246">
        <f t="shared" si="377"/>
        <v>0</v>
      </c>
      <c r="BI246">
        <f t="shared" si="377"/>
        <v>0</v>
      </c>
      <c r="BJ246">
        <f t="shared" si="377"/>
        <v>0</v>
      </c>
      <c r="BK246">
        <f t="shared" si="377"/>
        <v>0</v>
      </c>
      <c r="BL246">
        <f t="shared" si="377"/>
        <v>0</v>
      </c>
      <c r="BM246">
        <f t="shared" ref="BM246:CR246" si="378">BM97</f>
        <v>0</v>
      </c>
      <c r="BN246">
        <f t="shared" si="378"/>
        <v>0</v>
      </c>
      <c r="BO246">
        <f t="shared" si="378"/>
        <v>0</v>
      </c>
      <c r="BP246">
        <f t="shared" si="378"/>
        <v>0</v>
      </c>
      <c r="BQ246">
        <f t="shared" si="378"/>
        <v>0</v>
      </c>
      <c r="BR246">
        <f t="shared" si="378"/>
        <v>0</v>
      </c>
      <c r="BS246">
        <f t="shared" si="378"/>
        <v>0</v>
      </c>
      <c r="BT246">
        <f t="shared" si="378"/>
        <v>0</v>
      </c>
      <c r="BU246">
        <f t="shared" si="378"/>
        <v>0</v>
      </c>
      <c r="BV246">
        <f t="shared" si="378"/>
        <v>0</v>
      </c>
      <c r="BW246">
        <f t="shared" si="378"/>
        <v>0</v>
      </c>
      <c r="BX246">
        <f t="shared" si="378"/>
        <v>0</v>
      </c>
      <c r="BY246">
        <f t="shared" si="378"/>
        <v>0</v>
      </c>
      <c r="BZ246">
        <f t="shared" si="378"/>
        <v>0</v>
      </c>
      <c r="CA246">
        <f t="shared" si="378"/>
        <v>0</v>
      </c>
      <c r="CB246">
        <f t="shared" si="378"/>
        <v>0</v>
      </c>
      <c r="CC246">
        <f t="shared" si="378"/>
        <v>0</v>
      </c>
      <c r="CD246">
        <f t="shared" si="378"/>
        <v>0</v>
      </c>
      <c r="CE246">
        <f t="shared" si="378"/>
        <v>0</v>
      </c>
      <c r="CF246">
        <f t="shared" si="378"/>
        <v>0</v>
      </c>
      <c r="CG246">
        <f t="shared" si="378"/>
        <v>0</v>
      </c>
      <c r="CH246">
        <f t="shared" si="378"/>
        <v>0</v>
      </c>
      <c r="CI246">
        <f t="shared" si="378"/>
        <v>0</v>
      </c>
      <c r="CJ246">
        <f t="shared" si="378"/>
        <v>0</v>
      </c>
      <c r="CK246">
        <f t="shared" si="378"/>
        <v>0</v>
      </c>
      <c r="CL246">
        <f t="shared" si="378"/>
        <v>0</v>
      </c>
      <c r="CM246">
        <f t="shared" si="378"/>
        <v>0</v>
      </c>
      <c r="CN246">
        <f t="shared" si="378"/>
        <v>0</v>
      </c>
      <c r="CO246">
        <f t="shared" si="378"/>
        <v>0</v>
      </c>
      <c r="CP246">
        <f t="shared" si="378"/>
        <v>0</v>
      </c>
      <c r="CQ246">
        <f t="shared" si="378"/>
        <v>0</v>
      </c>
      <c r="CR246">
        <f t="shared" si="378"/>
        <v>0</v>
      </c>
      <c r="CS246">
        <f t="shared" ref="CS246:DH246" si="379">CS97</f>
        <v>0</v>
      </c>
      <c r="CT246">
        <f t="shared" si="379"/>
        <v>0</v>
      </c>
      <c r="CU246">
        <f t="shared" si="379"/>
        <v>0</v>
      </c>
      <c r="CV246">
        <f t="shared" si="379"/>
        <v>0</v>
      </c>
      <c r="CW246">
        <f t="shared" si="379"/>
        <v>0</v>
      </c>
      <c r="CX246">
        <f t="shared" si="379"/>
        <v>0</v>
      </c>
      <c r="CY246">
        <f t="shared" si="379"/>
        <v>0</v>
      </c>
      <c r="CZ246">
        <f t="shared" si="379"/>
        <v>0</v>
      </c>
      <c r="DA246">
        <f t="shared" si="379"/>
        <v>0</v>
      </c>
      <c r="DB246">
        <f t="shared" si="379"/>
        <v>0</v>
      </c>
      <c r="DC246">
        <f t="shared" si="379"/>
        <v>0</v>
      </c>
      <c r="DD246">
        <f t="shared" si="379"/>
        <v>0</v>
      </c>
      <c r="DE246">
        <f t="shared" si="379"/>
        <v>0</v>
      </c>
      <c r="DF246">
        <f t="shared" si="379"/>
        <v>0</v>
      </c>
      <c r="DG246">
        <f t="shared" si="379"/>
        <v>0</v>
      </c>
      <c r="DH246">
        <f t="shared" si="379"/>
        <v>0</v>
      </c>
    </row>
    <row r="247" spans="1:112">
      <c r="A247">
        <f t="shared" ref="A247:AF247" si="380">A98</f>
        <v>163</v>
      </c>
      <c r="B247" t="str">
        <f t="shared" si="380"/>
        <v>Agencia Nacional de Hidrocarburos</v>
      </c>
      <c r="C247">
        <f t="shared" si="380"/>
        <v>0</v>
      </c>
      <c r="D247">
        <f t="shared" si="380"/>
        <v>9030.0300000000007</v>
      </c>
      <c r="E247">
        <f t="shared" si="380"/>
        <v>0</v>
      </c>
      <c r="F247">
        <f t="shared" si="380"/>
        <v>0</v>
      </c>
      <c r="G247">
        <f t="shared" si="380"/>
        <v>0</v>
      </c>
      <c r="H247">
        <f t="shared" si="380"/>
        <v>0</v>
      </c>
      <c r="I247">
        <f t="shared" si="380"/>
        <v>0</v>
      </c>
      <c r="J247">
        <f t="shared" si="380"/>
        <v>30</v>
      </c>
      <c r="K247">
        <f t="shared" si="380"/>
        <v>0</v>
      </c>
      <c r="L247">
        <f t="shared" si="380"/>
        <v>0</v>
      </c>
      <c r="M247">
        <f t="shared" si="380"/>
        <v>0</v>
      </c>
      <c r="N247">
        <f t="shared" si="380"/>
        <v>0</v>
      </c>
      <c r="O247">
        <f t="shared" si="380"/>
        <v>0</v>
      </c>
      <c r="P247">
        <f t="shared" si="380"/>
        <v>0</v>
      </c>
      <c r="Q247">
        <f t="shared" si="380"/>
        <v>0</v>
      </c>
      <c r="R247">
        <f t="shared" si="380"/>
        <v>0</v>
      </c>
      <c r="S247">
        <f t="shared" si="380"/>
        <v>0</v>
      </c>
      <c r="T247">
        <f t="shared" si="380"/>
        <v>0</v>
      </c>
      <c r="U247">
        <f t="shared" si="380"/>
        <v>0</v>
      </c>
      <c r="V247">
        <f t="shared" si="380"/>
        <v>0</v>
      </c>
      <c r="W247">
        <f t="shared" si="380"/>
        <v>0</v>
      </c>
      <c r="X247">
        <f t="shared" si="380"/>
        <v>0</v>
      </c>
      <c r="Y247">
        <f t="shared" si="380"/>
        <v>0</v>
      </c>
      <c r="Z247">
        <f t="shared" si="380"/>
        <v>0</v>
      </c>
      <c r="AA247">
        <f t="shared" si="380"/>
        <v>0</v>
      </c>
      <c r="AB247">
        <f t="shared" si="380"/>
        <v>0</v>
      </c>
      <c r="AC247">
        <f t="shared" si="380"/>
        <v>0</v>
      </c>
      <c r="AD247">
        <f t="shared" si="380"/>
        <v>0</v>
      </c>
      <c r="AE247">
        <f t="shared" si="380"/>
        <v>0</v>
      </c>
      <c r="AF247">
        <f t="shared" si="380"/>
        <v>0</v>
      </c>
      <c r="AG247">
        <f t="shared" ref="AG247:BL247" si="381">AG98</f>
        <v>0</v>
      </c>
      <c r="AH247">
        <f t="shared" si="381"/>
        <v>0</v>
      </c>
      <c r="AI247">
        <f t="shared" si="381"/>
        <v>0</v>
      </c>
      <c r="AJ247">
        <f t="shared" si="381"/>
        <v>0</v>
      </c>
      <c r="AK247">
        <f t="shared" si="381"/>
        <v>0</v>
      </c>
      <c r="AL247">
        <f t="shared" si="381"/>
        <v>0</v>
      </c>
      <c r="AM247">
        <f t="shared" si="381"/>
        <v>0</v>
      </c>
      <c r="AN247">
        <f t="shared" si="381"/>
        <v>0</v>
      </c>
      <c r="AO247">
        <f t="shared" si="381"/>
        <v>0</v>
      </c>
      <c r="AP247">
        <f t="shared" si="381"/>
        <v>0</v>
      </c>
      <c r="AQ247">
        <f t="shared" si="381"/>
        <v>0</v>
      </c>
      <c r="AR247">
        <f t="shared" si="381"/>
        <v>0</v>
      </c>
      <c r="AS247">
        <f t="shared" si="381"/>
        <v>0</v>
      </c>
      <c r="AT247">
        <f t="shared" si="381"/>
        <v>0</v>
      </c>
      <c r="AU247">
        <f t="shared" si="381"/>
        <v>0</v>
      </c>
      <c r="AV247">
        <f t="shared" si="381"/>
        <v>0</v>
      </c>
      <c r="AW247">
        <f t="shared" si="381"/>
        <v>0</v>
      </c>
      <c r="AX247">
        <f t="shared" si="381"/>
        <v>0</v>
      </c>
      <c r="AY247">
        <f t="shared" si="381"/>
        <v>0</v>
      </c>
      <c r="AZ247">
        <f t="shared" si="381"/>
        <v>0</v>
      </c>
      <c r="BA247">
        <f t="shared" si="381"/>
        <v>0</v>
      </c>
      <c r="BB247">
        <f t="shared" si="381"/>
        <v>0</v>
      </c>
      <c r="BC247">
        <f t="shared" si="381"/>
        <v>0</v>
      </c>
      <c r="BD247">
        <f t="shared" si="381"/>
        <v>0</v>
      </c>
      <c r="BE247">
        <f t="shared" si="381"/>
        <v>0</v>
      </c>
      <c r="BF247">
        <f t="shared" si="381"/>
        <v>0</v>
      </c>
      <c r="BG247">
        <f t="shared" si="381"/>
        <v>0</v>
      </c>
      <c r="BH247">
        <f t="shared" si="381"/>
        <v>0</v>
      </c>
      <c r="BI247">
        <f t="shared" si="381"/>
        <v>0</v>
      </c>
      <c r="BJ247">
        <f t="shared" si="381"/>
        <v>0</v>
      </c>
      <c r="BK247">
        <f t="shared" si="381"/>
        <v>0</v>
      </c>
      <c r="BL247">
        <f t="shared" si="381"/>
        <v>0</v>
      </c>
      <c r="BM247">
        <f t="shared" ref="BM247:CR247" si="382">BM98</f>
        <v>0</v>
      </c>
      <c r="BN247">
        <f t="shared" si="382"/>
        <v>0</v>
      </c>
      <c r="BO247">
        <f t="shared" si="382"/>
        <v>0</v>
      </c>
      <c r="BP247">
        <f t="shared" si="382"/>
        <v>0</v>
      </c>
      <c r="BQ247">
        <f t="shared" si="382"/>
        <v>0</v>
      </c>
      <c r="BR247">
        <f t="shared" si="382"/>
        <v>0</v>
      </c>
      <c r="BS247">
        <f t="shared" si="382"/>
        <v>0</v>
      </c>
      <c r="BT247">
        <f t="shared" si="382"/>
        <v>0</v>
      </c>
      <c r="BU247">
        <f t="shared" si="382"/>
        <v>0</v>
      </c>
      <c r="BV247">
        <f t="shared" si="382"/>
        <v>0</v>
      </c>
      <c r="BW247">
        <f t="shared" si="382"/>
        <v>0</v>
      </c>
      <c r="BX247">
        <f t="shared" si="382"/>
        <v>0</v>
      </c>
      <c r="BY247">
        <f t="shared" si="382"/>
        <v>0</v>
      </c>
      <c r="BZ247">
        <f t="shared" si="382"/>
        <v>0</v>
      </c>
      <c r="CA247">
        <f t="shared" si="382"/>
        <v>0</v>
      </c>
      <c r="CB247">
        <f t="shared" si="382"/>
        <v>0</v>
      </c>
      <c r="CC247">
        <f t="shared" si="382"/>
        <v>0</v>
      </c>
      <c r="CD247">
        <f t="shared" si="382"/>
        <v>0</v>
      </c>
      <c r="CE247">
        <f t="shared" si="382"/>
        <v>0</v>
      </c>
      <c r="CF247">
        <f t="shared" si="382"/>
        <v>0</v>
      </c>
      <c r="CG247">
        <f t="shared" si="382"/>
        <v>0</v>
      </c>
      <c r="CH247">
        <f t="shared" si="382"/>
        <v>0</v>
      </c>
      <c r="CI247">
        <f t="shared" si="382"/>
        <v>0</v>
      </c>
      <c r="CJ247">
        <f t="shared" si="382"/>
        <v>0</v>
      </c>
      <c r="CK247">
        <f t="shared" si="382"/>
        <v>0</v>
      </c>
      <c r="CL247">
        <f t="shared" si="382"/>
        <v>0</v>
      </c>
      <c r="CM247">
        <f t="shared" si="382"/>
        <v>0</v>
      </c>
      <c r="CN247">
        <f t="shared" si="382"/>
        <v>0</v>
      </c>
      <c r="CO247">
        <f t="shared" si="382"/>
        <v>0</v>
      </c>
      <c r="CP247">
        <f t="shared" si="382"/>
        <v>0</v>
      </c>
      <c r="CQ247">
        <f t="shared" si="382"/>
        <v>0</v>
      </c>
      <c r="CR247">
        <f t="shared" si="382"/>
        <v>0</v>
      </c>
      <c r="CS247">
        <f t="shared" ref="CS247:DH247" si="383">CS98</f>
        <v>0</v>
      </c>
      <c r="CT247">
        <f t="shared" si="383"/>
        <v>0</v>
      </c>
      <c r="CU247">
        <f t="shared" si="383"/>
        <v>0</v>
      </c>
      <c r="CV247">
        <f t="shared" si="383"/>
        <v>0</v>
      </c>
      <c r="CW247">
        <f t="shared" si="383"/>
        <v>0</v>
      </c>
      <c r="CX247">
        <f t="shared" si="383"/>
        <v>0</v>
      </c>
      <c r="CY247">
        <f t="shared" si="383"/>
        <v>0</v>
      </c>
      <c r="CZ247">
        <f t="shared" si="383"/>
        <v>0</v>
      </c>
      <c r="DA247">
        <f t="shared" si="383"/>
        <v>0</v>
      </c>
      <c r="DB247">
        <f t="shared" si="383"/>
        <v>0</v>
      </c>
      <c r="DC247">
        <f t="shared" si="383"/>
        <v>0</v>
      </c>
      <c r="DD247">
        <f t="shared" si="383"/>
        <v>0</v>
      </c>
      <c r="DE247">
        <f t="shared" si="383"/>
        <v>0</v>
      </c>
      <c r="DF247">
        <f t="shared" si="383"/>
        <v>0</v>
      </c>
      <c r="DG247">
        <f t="shared" si="383"/>
        <v>0</v>
      </c>
      <c r="DH247">
        <f t="shared" si="383"/>
        <v>0</v>
      </c>
    </row>
    <row r="248" spans="1:112">
      <c r="A248">
        <f t="shared" ref="A248:AF248" si="384">A99</f>
        <v>267</v>
      </c>
      <c r="B248" t="str">
        <f t="shared" si="384"/>
        <v>Direc. Dptal. de Educación Cochabamba</v>
      </c>
      <c r="C248">
        <f t="shared" si="384"/>
        <v>0</v>
      </c>
      <c r="D248">
        <f t="shared" si="384"/>
        <v>0</v>
      </c>
      <c r="E248">
        <f t="shared" si="384"/>
        <v>0</v>
      </c>
      <c r="F248">
        <f t="shared" si="384"/>
        <v>0</v>
      </c>
      <c r="G248">
        <f t="shared" si="384"/>
        <v>0</v>
      </c>
      <c r="H248">
        <f t="shared" si="384"/>
        <v>0</v>
      </c>
      <c r="I248">
        <f t="shared" si="384"/>
        <v>0</v>
      </c>
      <c r="J248">
        <f t="shared" si="384"/>
        <v>12774</v>
      </c>
      <c r="K248">
        <f t="shared" si="384"/>
        <v>0</v>
      </c>
      <c r="L248">
        <f t="shared" si="384"/>
        <v>0</v>
      </c>
      <c r="M248">
        <f t="shared" si="384"/>
        <v>0</v>
      </c>
      <c r="N248">
        <f t="shared" si="384"/>
        <v>0</v>
      </c>
      <c r="O248">
        <f t="shared" si="384"/>
        <v>0</v>
      </c>
      <c r="P248">
        <f t="shared" si="384"/>
        <v>0</v>
      </c>
      <c r="Q248">
        <f t="shared" si="384"/>
        <v>0</v>
      </c>
      <c r="R248">
        <f t="shared" si="384"/>
        <v>0</v>
      </c>
      <c r="S248">
        <f t="shared" si="384"/>
        <v>0</v>
      </c>
      <c r="T248">
        <f t="shared" si="384"/>
        <v>0</v>
      </c>
      <c r="U248">
        <f t="shared" si="384"/>
        <v>0</v>
      </c>
      <c r="V248">
        <f t="shared" si="384"/>
        <v>0</v>
      </c>
      <c r="W248">
        <f t="shared" si="384"/>
        <v>0</v>
      </c>
      <c r="X248">
        <f t="shared" si="384"/>
        <v>0</v>
      </c>
      <c r="Y248">
        <f t="shared" si="384"/>
        <v>0</v>
      </c>
      <c r="Z248">
        <f t="shared" si="384"/>
        <v>0</v>
      </c>
      <c r="AA248">
        <f t="shared" si="384"/>
        <v>0</v>
      </c>
      <c r="AB248">
        <f t="shared" si="384"/>
        <v>0</v>
      </c>
      <c r="AC248">
        <f t="shared" si="384"/>
        <v>0</v>
      </c>
      <c r="AD248">
        <f t="shared" si="384"/>
        <v>0</v>
      </c>
      <c r="AE248">
        <f t="shared" si="384"/>
        <v>0</v>
      </c>
      <c r="AF248">
        <f t="shared" si="384"/>
        <v>0</v>
      </c>
      <c r="AG248">
        <f t="shared" ref="AG248:BL248" si="385">AG99</f>
        <v>0</v>
      </c>
      <c r="AH248">
        <f t="shared" si="385"/>
        <v>0</v>
      </c>
      <c r="AI248">
        <f t="shared" si="385"/>
        <v>0</v>
      </c>
      <c r="AJ248">
        <f t="shared" si="385"/>
        <v>0</v>
      </c>
      <c r="AK248">
        <f t="shared" si="385"/>
        <v>0</v>
      </c>
      <c r="AL248">
        <f t="shared" si="385"/>
        <v>0</v>
      </c>
      <c r="AM248">
        <f t="shared" si="385"/>
        <v>0</v>
      </c>
      <c r="AN248">
        <f t="shared" si="385"/>
        <v>0</v>
      </c>
      <c r="AO248">
        <f t="shared" si="385"/>
        <v>0</v>
      </c>
      <c r="AP248">
        <f t="shared" si="385"/>
        <v>0</v>
      </c>
      <c r="AQ248">
        <f t="shared" si="385"/>
        <v>0</v>
      </c>
      <c r="AR248">
        <f t="shared" si="385"/>
        <v>0</v>
      </c>
      <c r="AS248">
        <f t="shared" si="385"/>
        <v>0</v>
      </c>
      <c r="AT248">
        <f t="shared" si="385"/>
        <v>0</v>
      </c>
      <c r="AU248">
        <f t="shared" si="385"/>
        <v>0</v>
      </c>
      <c r="AV248">
        <f t="shared" si="385"/>
        <v>0</v>
      </c>
      <c r="AW248">
        <f t="shared" si="385"/>
        <v>0</v>
      </c>
      <c r="AX248">
        <f t="shared" si="385"/>
        <v>0</v>
      </c>
      <c r="AY248">
        <f t="shared" si="385"/>
        <v>0</v>
      </c>
      <c r="AZ248">
        <f t="shared" si="385"/>
        <v>0</v>
      </c>
      <c r="BA248">
        <f t="shared" si="385"/>
        <v>0</v>
      </c>
      <c r="BB248">
        <f t="shared" si="385"/>
        <v>0</v>
      </c>
      <c r="BC248">
        <f t="shared" si="385"/>
        <v>0</v>
      </c>
      <c r="BD248">
        <f t="shared" si="385"/>
        <v>0</v>
      </c>
      <c r="BE248">
        <f t="shared" si="385"/>
        <v>0</v>
      </c>
      <c r="BF248">
        <f t="shared" si="385"/>
        <v>0</v>
      </c>
      <c r="BG248">
        <f t="shared" si="385"/>
        <v>0</v>
      </c>
      <c r="BH248">
        <f t="shared" si="385"/>
        <v>0</v>
      </c>
      <c r="BI248">
        <f t="shared" si="385"/>
        <v>0</v>
      </c>
      <c r="BJ248">
        <f t="shared" si="385"/>
        <v>0</v>
      </c>
      <c r="BK248">
        <f t="shared" si="385"/>
        <v>0</v>
      </c>
      <c r="BL248">
        <f t="shared" si="385"/>
        <v>0</v>
      </c>
      <c r="BM248">
        <f t="shared" ref="BM248:CR248" si="386">BM99</f>
        <v>0</v>
      </c>
      <c r="BN248">
        <f t="shared" si="386"/>
        <v>0</v>
      </c>
      <c r="BO248">
        <f t="shared" si="386"/>
        <v>0</v>
      </c>
      <c r="BP248">
        <f t="shared" si="386"/>
        <v>0</v>
      </c>
      <c r="BQ248">
        <f t="shared" si="386"/>
        <v>0</v>
      </c>
      <c r="BR248">
        <f t="shared" si="386"/>
        <v>0</v>
      </c>
      <c r="BS248">
        <f t="shared" si="386"/>
        <v>0</v>
      </c>
      <c r="BT248">
        <f t="shared" si="386"/>
        <v>0</v>
      </c>
      <c r="BU248">
        <f t="shared" si="386"/>
        <v>0</v>
      </c>
      <c r="BV248">
        <f t="shared" si="386"/>
        <v>0</v>
      </c>
      <c r="BW248">
        <f t="shared" si="386"/>
        <v>0</v>
      </c>
      <c r="BX248">
        <f t="shared" si="386"/>
        <v>0</v>
      </c>
      <c r="BY248">
        <f t="shared" si="386"/>
        <v>0</v>
      </c>
      <c r="BZ248">
        <f t="shared" si="386"/>
        <v>0</v>
      </c>
      <c r="CA248">
        <f t="shared" si="386"/>
        <v>0</v>
      </c>
      <c r="CB248">
        <f t="shared" si="386"/>
        <v>0</v>
      </c>
      <c r="CC248">
        <f t="shared" si="386"/>
        <v>0</v>
      </c>
      <c r="CD248">
        <f t="shared" si="386"/>
        <v>0</v>
      </c>
      <c r="CE248">
        <f t="shared" si="386"/>
        <v>0</v>
      </c>
      <c r="CF248">
        <f t="shared" si="386"/>
        <v>0</v>
      </c>
      <c r="CG248">
        <f t="shared" si="386"/>
        <v>0</v>
      </c>
      <c r="CH248">
        <f t="shared" si="386"/>
        <v>0</v>
      </c>
      <c r="CI248">
        <f t="shared" si="386"/>
        <v>0</v>
      </c>
      <c r="CJ248">
        <f t="shared" si="386"/>
        <v>0</v>
      </c>
      <c r="CK248">
        <f t="shared" si="386"/>
        <v>0</v>
      </c>
      <c r="CL248">
        <f t="shared" si="386"/>
        <v>0</v>
      </c>
      <c r="CM248">
        <f t="shared" si="386"/>
        <v>0</v>
      </c>
      <c r="CN248">
        <f t="shared" si="386"/>
        <v>0</v>
      </c>
      <c r="CO248">
        <f t="shared" si="386"/>
        <v>0</v>
      </c>
      <c r="CP248">
        <f t="shared" si="386"/>
        <v>0</v>
      </c>
      <c r="CQ248">
        <f t="shared" si="386"/>
        <v>0</v>
      </c>
      <c r="CR248">
        <f t="shared" si="386"/>
        <v>0</v>
      </c>
      <c r="CS248">
        <f t="shared" ref="CS248:DH248" si="387">CS99</f>
        <v>0</v>
      </c>
      <c r="CT248">
        <f t="shared" si="387"/>
        <v>0</v>
      </c>
      <c r="CU248">
        <f t="shared" si="387"/>
        <v>0</v>
      </c>
      <c r="CV248">
        <f t="shared" si="387"/>
        <v>0</v>
      </c>
      <c r="CW248">
        <f t="shared" si="387"/>
        <v>0</v>
      </c>
      <c r="CX248">
        <f t="shared" si="387"/>
        <v>0</v>
      </c>
      <c r="CY248">
        <f t="shared" si="387"/>
        <v>0</v>
      </c>
      <c r="CZ248">
        <f t="shared" si="387"/>
        <v>0</v>
      </c>
      <c r="DA248">
        <f t="shared" si="387"/>
        <v>0</v>
      </c>
      <c r="DB248">
        <f t="shared" si="387"/>
        <v>0</v>
      </c>
      <c r="DC248">
        <f t="shared" si="387"/>
        <v>0</v>
      </c>
      <c r="DD248">
        <f t="shared" si="387"/>
        <v>0</v>
      </c>
      <c r="DE248">
        <f t="shared" si="387"/>
        <v>0</v>
      </c>
      <c r="DF248">
        <f t="shared" si="387"/>
        <v>0</v>
      </c>
      <c r="DG248">
        <f t="shared" si="387"/>
        <v>0</v>
      </c>
      <c r="DH248">
        <f t="shared" si="387"/>
        <v>0</v>
      </c>
    </row>
    <row r="249" spans="1:112">
      <c r="A249">
        <f t="shared" ref="A249:AF249" si="388">A100</f>
        <v>134</v>
      </c>
      <c r="B249" t="str">
        <f t="shared" si="388"/>
        <v>Consejo Nacional de Vivienda Policial</v>
      </c>
      <c r="C249">
        <f t="shared" si="388"/>
        <v>0</v>
      </c>
      <c r="D249">
        <f t="shared" si="388"/>
        <v>0</v>
      </c>
      <c r="E249">
        <f t="shared" si="388"/>
        <v>0</v>
      </c>
      <c r="F249">
        <f t="shared" si="388"/>
        <v>0</v>
      </c>
      <c r="G249">
        <f t="shared" si="388"/>
        <v>0</v>
      </c>
      <c r="H249">
        <f t="shared" si="388"/>
        <v>2501.5</v>
      </c>
      <c r="I249">
        <f t="shared" si="388"/>
        <v>0</v>
      </c>
      <c r="J249">
        <f t="shared" si="388"/>
        <v>0</v>
      </c>
      <c r="K249">
        <f t="shared" si="388"/>
        <v>0</v>
      </c>
      <c r="L249">
        <f t="shared" si="388"/>
        <v>6266.49</v>
      </c>
      <c r="M249">
        <f t="shared" si="388"/>
        <v>0</v>
      </c>
      <c r="N249">
        <f t="shared" si="388"/>
        <v>0</v>
      </c>
      <c r="O249">
        <f t="shared" si="388"/>
        <v>0</v>
      </c>
      <c r="P249">
        <f t="shared" si="388"/>
        <v>0</v>
      </c>
      <c r="Q249">
        <f t="shared" si="388"/>
        <v>0</v>
      </c>
      <c r="R249">
        <f t="shared" si="388"/>
        <v>0</v>
      </c>
      <c r="S249">
        <f t="shared" si="388"/>
        <v>0</v>
      </c>
      <c r="T249">
        <f t="shared" si="388"/>
        <v>0</v>
      </c>
      <c r="U249">
        <f t="shared" si="388"/>
        <v>0</v>
      </c>
      <c r="V249">
        <f t="shared" si="388"/>
        <v>0</v>
      </c>
      <c r="W249">
        <f t="shared" si="388"/>
        <v>0</v>
      </c>
      <c r="X249">
        <f t="shared" si="388"/>
        <v>0</v>
      </c>
      <c r="Y249">
        <f t="shared" si="388"/>
        <v>0</v>
      </c>
      <c r="Z249">
        <f t="shared" si="388"/>
        <v>0</v>
      </c>
      <c r="AA249">
        <f t="shared" si="388"/>
        <v>0</v>
      </c>
      <c r="AB249">
        <f t="shared" si="388"/>
        <v>0</v>
      </c>
      <c r="AC249">
        <f t="shared" si="388"/>
        <v>0</v>
      </c>
      <c r="AD249">
        <f t="shared" si="388"/>
        <v>0</v>
      </c>
      <c r="AE249">
        <f t="shared" si="388"/>
        <v>0</v>
      </c>
      <c r="AF249">
        <f t="shared" si="388"/>
        <v>0</v>
      </c>
      <c r="AG249">
        <f t="shared" ref="AG249:BL249" si="389">AG100</f>
        <v>0</v>
      </c>
      <c r="AH249">
        <f t="shared" si="389"/>
        <v>0</v>
      </c>
      <c r="AI249">
        <f t="shared" si="389"/>
        <v>0</v>
      </c>
      <c r="AJ249">
        <f t="shared" si="389"/>
        <v>0</v>
      </c>
      <c r="AK249">
        <f t="shared" si="389"/>
        <v>0</v>
      </c>
      <c r="AL249">
        <f t="shared" si="389"/>
        <v>0</v>
      </c>
      <c r="AM249">
        <f t="shared" si="389"/>
        <v>0</v>
      </c>
      <c r="AN249">
        <f t="shared" si="389"/>
        <v>0</v>
      </c>
      <c r="AO249">
        <f t="shared" si="389"/>
        <v>0</v>
      </c>
      <c r="AP249">
        <f t="shared" si="389"/>
        <v>0</v>
      </c>
      <c r="AQ249">
        <f t="shared" si="389"/>
        <v>0</v>
      </c>
      <c r="AR249">
        <f t="shared" si="389"/>
        <v>0</v>
      </c>
      <c r="AS249">
        <f t="shared" si="389"/>
        <v>0</v>
      </c>
      <c r="AT249">
        <f t="shared" si="389"/>
        <v>0</v>
      </c>
      <c r="AU249">
        <f t="shared" si="389"/>
        <v>0</v>
      </c>
      <c r="AV249">
        <f t="shared" si="389"/>
        <v>0</v>
      </c>
      <c r="AW249">
        <f t="shared" si="389"/>
        <v>0</v>
      </c>
      <c r="AX249">
        <f t="shared" si="389"/>
        <v>0</v>
      </c>
      <c r="AY249">
        <f t="shared" si="389"/>
        <v>0</v>
      </c>
      <c r="AZ249">
        <f t="shared" si="389"/>
        <v>0</v>
      </c>
      <c r="BA249">
        <f t="shared" si="389"/>
        <v>0</v>
      </c>
      <c r="BB249">
        <f t="shared" si="389"/>
        <v>0</v>
      </c>
      <c r="BC249">
        <f t="shared" si="389"/>
        <v>0</v>
      </c>
      <c r="BD249">
        <f t="shared" si="389"/>
        <v>0</v>
      </c>
      <c r="BE249">
        <f t="shared" si="389"/>
        <v>0</v>
      </c>
      <c r="BF249">
        <f t="shared" si="389"/>
        <v>0</v>
      </c>
      <c r="BG249">
        <f t="shared" si="389"/>
        <v>0</v>
      </c>
      <c r="BH249">
        <f t="shared" si="389"/>
        <v>0</v>
      </c>
      <c r="BI249">
        <f t="shared" si="389"/>
        <v>0</v>
      </c>
      <c r="BJ249">
        <f t="shared" si="389"/>
        <v>0</v>
      </c>
      <c r="BK249">
        <f t="shared" si="389"/>
        <v>0</v>
      </c>
      <c r="BL249">
        <f t="shared" si="389"/>
        <v>0</v>
      </c>
      <c r="BM249">
        <f t="shared" ref="BM249:CR249" si="390">BM100</f>
        <v>0</v>
      </c>
      <c r="BN249">
        <f t="shared" si="390"/>
        <v>0</v>
      </c>
      <c r="BO249">
        <f t="shared" si="390"/>
        <v>0</v>
      </c>
      <c r="BP249">
        <f t="shared" si="390"/>
        <v>0</v>
      </c>
      <c r="BQ249">
        <f t="shared" si="390"/>
        <v>0</v>
      </c>
      <c r="BR249">
        <f t="shared" si="390"/>
        <v>0</v>
      </c>
      <c r="BS249">
        <f t="shared" si="390"/>
        <v>0</v>
      </c>
      <c r="BT249">
        <f t="shared" si="390"/>
        <v>0</v>
      </c>
      <c r="BU249">
        <f t="shared" si="390"/>
        <v>0</v>
      </c>
      <c r="BV249">
        <f t="shared" si="390"/>
        <v>0</v>
      </c>
      <c r="BW249">
        <f t="shared" si="390"/>
        <v>0</v>
      </c>
      <c r="BX249">
        <f t="shared" si="390"/>
        <v>0</v>
      </c>
      <c r="BY249">
        <f t="shared" si="390"/>
        <v>0</v>
      </c>
      <c r="BZ249">
        <f t="shared" si="390"/>
        <v>0</v>
      </c>
      <c r="CA249">
        <f t="shared" si="390"/>
        <v>0</v>
      </c>
      <c r="CB249">
        <f t="shared" si="390"/>
        <v>0</v>
      </c>
      <c r="CC249">
        <f t="shared" si="390"/>
        <v>0</v>
      </c>
      <c r="CD249">
        <f t="shared" si="390"/>
        <v>0</v>
      </c>
      <c r="CE249">
        <f t="shared" si="390"/>
        <v>0</v>
      </c>
      <c r="CF249">
        <f t="shared" si="390"/>
        <v>0</v>
      </c>
      <c r="CG249">
        <f t="shared" si="390"/>
        <v>0</v>
      </c>
      <c r="CH249">
        <f t="shared" si="390"/>
        <v>0</v>
      </c>
      <c r="CI249">
        <f t="shared" si="390"/>
        <v>0</v>
      </c>
      <c r="CJ249">
        <f t="shared" si="390"/>
        <v>0</v>
      </c>
      <c r="CK249">
        <f t="shared" si="390"/>
        <v>0</v>
      </c>
      <c r="CL249">
        <f t="shared" si="390"/>
        <v>0</v>
      </c>
      <c r="CM249">
        <f t="shared" si="390"/>
        <v>0</v>
      </c>
      <c r="CN249">
        <f t="shared" si="390"/>
        <v>0</v>
      </c>
      <c r="CO249">
        <f t="shared" si="390"/>
        <v>0</v>
      </c>
      <c r="CP249">
        <f t="shared" si="390"/>
        <v>0</v>
      </c>
      <c r="CQ249">
        <f t="shared" si="390"/>
        <v>0</v>
      </c>
      <c r="CR249">
        <f t="shared" si="390"/>
        <v>0</v>
      </c>
      <c r="CS249">
        <f t="shared" ref="CS249:DH249" si="391">CS100</f>
        <v>0</v>
      </c>
      <c r="CT249">
        <f t="shared" si="391"/>
        <v>0</v>
      </c>
      <c r="CU249">
        <f t="shared" si="391"/>
        <v>0</v>
      </c>
      <c r="CV249">
        <f t="shared" si="391"/>
        <v>0</v>
      </c>
      <c r="CW249">
        <f t="shared" si="391"/>
        <v>0</v>
      </c>
      <c r="CX249">
        <f t="shared" si="391"/>
        <v>0</v>
      </c>
      <c r="CY249">
        <f t="shared" si="391"/>
        <v>0</v>
      </c>
      <c r="CZ249">
        <f t="shared" si="391"/>
        <v>0</v>
      </c>
      <c r="DA249">
        <f t="shared" si="391"/>
        <v>0</v>
      </c>
      <c r="DB249">
        <f t="shared" si="391"/>
        <v>0</v>
      </c>
      <c r="DC249">
        <f t="shared" si="391"/>
        <v>0</v>
      </c>
      <c r="DD249">
        <f t="shared" si="391"/>
        <v>0</v>
      </c>
      <c r="DE249">
        <f t="shared" si="391"/>
        <v>0</v>
      </c>
      <c r="DF249">
        <f t="shared" si="391"/>
        <v>0</v>
      </c>
      <c r="DG249">
        <f t="shared" si="391"/>
        <v>0</v>
      </c>
      <c r="DH249">
        <f t="shared" si="391"/>
        <v>0</v>
      </c>
    </row>
    <row r="250" spans="1:112">
      <c r="A250">
        <f t="shared" ref="A250:AF250" si="392">A101</f>
        <v>234</v>
      </c>
      <c r="B250" t="str">
        <f t="shared" si="392"/>
        <v xml:space="preserve">Servicio Geológico Minero </v>
      </c>
      <c r="C250">
        <f t="shared" si="392"/>
        <v>0</v>
      </c>
      <c r="D250">
        <f t="shared" si="392"/>
        <v>0</v>
      </c>
      <c r="E250">
        <f t="shared" si="392"/>
        <v>0</v>
      </c>
      <c r="F250">
        <f t="shared" si="392"/>
        <v>0</v>
      </c>
      <c r="G250">
        <f t="shared" si="392"/>
        <v>0</v>
      </c>
      <c r="H250">
        <f t="shared" si="392"/>
        <v>0</v>
      </c>
      <c r="I250">
        <f t="shared" si="392"/>
        <v>0</v>
      </c>
      <c r="J250">
        <f t="shared" si="392"/>
        <v>465</v>
      </c>
      <c r="K250">
        <f t="shared" si="392"/>
        <v>0</v>
      </c>
      <c r="L250">
        <f t="shared" si="392"/>
        <v>0</v>
      </c>
      <c r="M250">
        <f t="shared" si="392"/>
        <v>0</v>
      </c>
      <c r="N250">
        <f t="shared" si="392"/>
        <v>0</v>
      </c>
      <c r="O250">
        <f t="shared" si="392"/>
        <v>0</v>
      </c>
      <c r="P250">
        <f t="shared" si="392"/>
        <v>0</v>
      </c>
      <c r="Q250">
        <f t="shared" si="392"/>
        <v>0</v>
      </c>
      <c r="R250">
        <f t="shared" si="392"/>
        <v>0</v>
      </c>
      <c r="S250">
        <f t="shared" si="392"/>
        <v>0</v>
      </c>
      <c r="T250">
        <f t="shared" si="392"/>
        <v>0</v>
      </c>
      <c r="U250">
        <f t="shared" si="392"/>
        <v>0</v>
      </c>
      <c r="V250">
        <f t="shared" si="392"/>
        <v>0</v>
      </c>
      <c r="W250">
        <f t="shared" si="392"/>
        <v>0</v>
      </c>
      <c r="X250">
        <f t="shared" si="392"/>
        <v>0</v>
      </c>
      <c r="Y250">
        <f t="shared" si="392"/>
        <v>0</v>
      </c>
      <c r="Z250">
        <f t="shared" si="392"/>
        <v>0</v>
      </c>
      <c r="AA250">
        <f t="shared" si="392"/>
        <v>0</v>
      </c>
      <c r="AB250">
        <f t="shared" si="392"/>
        <v>0</v>
      </c>
      <c r="AC250">
        <f t="shared" si="392"/>
        <v>0</v>
      </c>
      <c r="AD250">
        <f t="shared" si="392"/>
        <v>0</v>
      </c>
      <c r="AE250">
        <f t="shared" si="392"/>
        <v>0</v>
      </c>
      <c r="AF250">
        <f t="shared" si="392"/>
        <v>0</v>
      </c>
      <c r="AG250">
        <f t="shared" ref="AG250:BL250" si="393">AG101</f>
        <v>0</v>
      </c>
      <c r="AH250">
        <f t="shared" si="393"/>
        <v>0</v>
      </c>
      <c r="AI250">
        <f t="shared" si="393"/>
        <v>0</v>
      </c>
      <c r="AJ250">
        <f t="shared" si="393"/>
        <v>0</v>
      </c>
      <c r="AK250">
        <f t="shared" si="393"/>
        <v>0</v>
      </c>
      <c r="AL250">
        <f t="shared" si="393"/>
        <v>0</v>
      </c>
      <c r="AM250">
        <f t="shared" si="393"/>
        <v>0</v>
      </c>
      <c r="AN250">
        <f t="shared" si="393"/>
        <v>0</v>
      </c>
      <c r="AO250">
        <f t="shared" si="393"/>
        <v>0</v>
      </c>
      <c r="AP250">
        <f t="shared" si="393"/>
        <v>0</v>
      </c>
      <c r="AQ250">
        <f t="shared" si="393"/>
        <v>0</v>
      </c>
      <c r="AR250">
        <f t="shared" si="393"/>
        <v>0</v>
      </c>
      <c r="AS250">
        <f t="shared" si="393"/>
        <v>0</v>
      </c>
      <c r="AT250">
        <f t="shared" si="393"/>
        <v>0</v>
      </c>
      <c r="AU250">
        <f t="shared" si="393"/>
        <v>0</v>
      </c>
      <c r="AV250">
        <f t="shared" si="393"/>
        <v>0</v>
      </c>
      <c r="AW250">
        <f t="shared" si="393"/>
        <v>0</v>
      </c>
      <c r="AX250">
        <f t="shared" si="393"/>
        <v>0</v>
      </c>
      <c r="AY250">
        <f t="shared" si="393"/>
        <v>0</v>
      </c>
      <c r="AZ250">
        <f t="shared" si="393"/>
        <v>0</v>
      </c>
      <c r="BA250">
        <f t="shared" si="393"/>
        <v>0</v>
      </c>
      <c r="BB250">
        <f t="shared" si="393"/>
        <v>0</v>
      </c>
      <c r="BC250">
        <f t="shared" si="393"/>
        <v>0</v>
      </c>
      <c r="BD250">
        <f t="shared" si="393"/>
        <v>0</v>
      </c>
      <c r="BE250">
        <f t="shared" si="393"/>
        <v>0</v>
      </c>
      <c r="BF250">
        <f t="shared" si="393"/>
        <v>0</v>
      </c>
      <c r="BG250">
        <f t="shared" si="393"/>
        <v>0</v>
      </c>
      <c r="BH250">
        <f t="shared" si="393"/>
        <v>0</v>
      </c>
      <c r="BI250">
        <f t="shared" si="393"/>
        <v>0</v>
      </c>
      <c r="BJ250">
        <f t="shared" si="393"/>
        <v>0</v>
      </c>
      <c r="BK250">
        <f t="shared" si="393"/>
        <v>0</v>
      </c>
      <c r="BL250">
        <f t="shared" si="393"/>
        <v>0</v>
      </c>
      <c r="BM250">
        <f t="shared" ref="BM250:CR250" si="394">BM101</f>
        <v>0</v>
      </c>
      <c r="BN250">
        <f t="shared" si="394"/>
        <v>0</v>
      </c>
      <c r="BO250">
        <f t="shared" si="394"/>
        <v>0</v>
      </c>
      <c r="BP250">
        <f t="shared" si="394"/>
        <v>0</v>
      </c>
      <c r="BQ250">
        <f t="shared" si="394"/>
        <v>0</v>
      </c>
      <c r="BR250">
        <f t="shared" si="394"/>
        <v>0</v>
      </c>
      <c r="BS250">
        <f t="shared" si="394"/>
        <v>0</v>
      </c>
      <c r="BT250">
        <f t="shared" si="394"/>
        <v>0</v>
      </c>
      <c r="BU250">
        <f t="shared" si="394"/>
        <v>0</v>
      </c>
      <c r="BV250">
        <f t="shared" si="394"/>
        <v>0</v>
      </c>
      <c r="BW250">
        <f t="shared" si="394"/>
        <v>0</v>
      </c>
      <c r="BX250">
        <f t="shared" si="394"/>
        <v>0</v>
      </c>
      <c r="BY250">
        <f t="shared" si="394"/>
        <v>0</v>
      </c>
      <c r="BZ250">
        <f t="shared" si="394"/>
        <v>0</v>
      </c>
      <c r="CA250">
        <f t="shared" si="394"/>
        <v>0</v>
      </c>
      <c r="CB250">
        <f t="shared" si="394"/>
        <v>0</v>
      </c>
      <c r="CC250">
        <f t="shared" si="394"/>
        <v>0</v>
      </c>
      <c r="CD250">
        <f t="shared" si="394"/>
        <v>0</v>
      </c>
      <c r="CE250">
        <f t="shared" si="394"/>
        <v>0</v>
      </c>
      <c r="CF250">
        <f t="shared" si="394"/>
        <v>0</v>
      </c>
      <c r="CG250">
        <f t="shared" si="394"/>
        <v>0</v>
      </c>
      <c r="CH250">
        <f t="shared" si="394"/>
        <v>0</v>
      </c>
      <c r="CI250">
        <f t="shared" si="394"/>
        <v>0</v>
      </c>
      <c r="CJ250">
        <f t="shared" si="394"/>
        <v>0</v>
      </c>
      <c r="CK250">
        <f t="shared" si="394"/>
        <v>0</v>
      </c>
      <c r="CL250">
        <f t="shared" si="394"/>
        <v>0</v>
      </c>
      <c r="CM250">
        <f t="shared" si="394"/>
        <v>0</v>
      </c>
      <c r="CN250">
        <f t="shared" si="394"/>
        <v>0</v>
      </c>
      <c r="CO250">
        <f t="shared" si="394"/>
        <v>0</v>
      </c>
      <c r="CP250">
        <f t="shared" si="394"/>
        <v>0</v>
      </c>
      <c r="CQ250">
        <f t="shared" si="394"/>
        <v>0</v>
      </c>
      <c r="CR250">
        <f t="shared" si="394"/>
        <v>0</v>
      </c>
      <c r="CS250">
        <f t="shared" ref="CS250:DH250" si="395">CS101</f>
        <v>0</v>
      </c>
      <c r="CT250">
        <f t="shared" si="395"/>
        <v>0</v>
      </c>
      <c r="CU250">
        <f t="shared" si="395"/>
        <v>0</v>
      </c>
      <c r="CV250">
        <f t="shared" si="395"/>
        <v>0</v>
      </c>
      <c r="CW250">
        <f t="shared" si="395"/>
        <v>0</v>
      </c>
      <c r="CX250">
        <f t="shared" si="395"/>
        <v>0</v>
      </c>
      <c r="CY250">
        <f t="shared" si="395"/>
        <v>0</v>
      </c>
      <c r="CZ250">
        <f t="shared" si="395"/>
        <v>0</v>
      </c>
      <c r="DA250">
        <f t="shared" si="395"/>
        <v>0</v>
      </c>
      <c r="DB250">
        <f t="shared" si="395"/>
        <v>0</v>
      </c>
      <c r="DC250">
        <f t="shared" si="395"/>
        <v>0</v>
      </c>
      <c r="DD250">
        <f t="shared" si="395"/>
        <v>0</v>
      </c>
      <c r="DE250">
        <f t="shared" si="395"/>
        <v>0</v>
      </c>
      <c r="DF250">
        <f t="shared" si="395"/>
        <v>0</v>
      </c>
      <c r="DG250">
        <f t="shared" si="395"/>
        <v>0</v>
      </c>
      <c r="DH250">
        <f t="shared" si="395"/>
        <v>0</v>
      </c>
    </row>
    <row r="251" spans="1:112">
      <c r="A251">
        <f t="shared" ref="A251:AF251" si="396">A102</f>
        <v>346</v>
      </c>
      <c r="B251" t="str">
        <f t="shared" si="396"/>
        <v>Unidad de Investigaciones Financieras</v>
      </c>
      <c r="C251">
        <f t="shared" si="396"/>
        <v>0</v>
      </c>
      <c r="D251">
        <f t="shared" si="396"/>
        <v>0</v>
      </c>
      <c r="E251">
        <f t="shared" si="396"/>
        <v>0</v>
      </c>
      <c r="F251">
        <f t="shared" si="396"/>
        <v>0</v>
      </c>
      <c r="G251">
        <f t="shared" si="396"/>
        <v>0</v>
      </c>
      <c r="H251">
        <f t="shared" si="396"/>
        <v>0</v>
      </c>
      <c r="I251">
        <f t="shared" si="396"/>
        <v>0</v>
      </c>
      <c r="J251">
        <f t="shared" si="396"/>
        <v>0</v>
      </c>
      <c r="K251">
        <f t="shared" si="396"/>
        <v>0</v>
      </c>
      <c r="L251">
        <f t="shared" si="396"/>
        <v>195.5</v>
      </c>
      <c r="M251">
        <f t="shared" si="396"/>
        <v>0</v>
      </c>
      <c r="N251">
        <f t="shared" si="396"/>
        <v>0</v>
      </c>
      <c r="O251">
        <f t="shared" si="396"/>
        <v>0</v>
      </c>
      <c r="P251">
        <f t="shared" si="396"/>
        <v>0</v>
      </c>
      <c r="Q251">
        <f t="shared" si="396"/>
        <v>0</v>
      </c>
      <c r="R251">
        <f t="shared" si="396"/>
        <v>0</v>
      </c>
      <c r="S251">
        <f t="shared" si="396"/>
        <v>0</v>
      </c>
      <c r="T251">
        <f t="shared" si="396"/>
        <v>0</v>
      </c>
      <c r="U251">
        <f t="shared" si="396"/>
        <v>0</v>
      </c>
      <c r="V251">
        <f t="shared" si="396"/>
        <v>0</v>
      </c>
      <c r="W251">
        <f t="shared" si="396"/>
        <v>0</v>
      </c>
      <c r="X251">
        <f t="shared" si="396"/>
        <v>0</v>
      </c>
      <c r="Y251">
        <f t="shared" si="396"/>
        <v>0</v>
      </c>
      <c r="Z251">
        <f t="shared" si="396"/>
        <v>0</v>
      </c>
      <c r="AA251">
        <f t="shared" si="396"/>
        <v>0</v>
      </c>
      <c r="AB251">
        <f t="shared" si="396"/>
        <v>0</v>
      </c>
      <c r="AC251">
        <f t="shared" si="396"/>
        <v>0</v>
      </c>
      <c r="AD251">
        <f t="shared" si="396"/>
        <v>0</v>
      </c>
      <c r="AE251">
        <f t="shared" si="396"/>
        <v>0</v>
      </c>
      <c r="AF251">
        <f t="shared" si="396"/>
        <v>0</v>
      </c>
      <c r="AG251">
        <f t="shared" ref="AG251:BL251" si="397">AG102</f>
        <v>0</v>
      </c>
      <c r="AH251">
        <f t="shared" si="397"/>
        <v>0</v>
      </c>
      <c r="AI251">
        <f t="shared" si="397"/>
        <v>0</v>
      </c>
      <c r="AJ251">
        <f t="shared" si="397"/>
        <v>0</v>
      </c>
      <c r="AK251">
        <f t="shared" si="397"/>
        <v>0</v>
      </c>
      <c r="AL251">
        <f t="shared" si="397"/>
        <v>0</v>
      </c>
      <c r="AM251">
        <f t="shared" si="397"/>
        <v>0</v>
      </c>
      <c r="AN251">
        <f t="shared" si="397"/>
        <v>0</v>
      </c>
      <c r="AO251">
        <f t="shared" si="397"/>
        <v>0</v>
      </c>
      <c r="AP251">
        <f t="shared" si="397"/>
        <v>0</v>
      </c>
      <c r="AQ251">
        <f t="shared" si="397"/>
        <v>0</v>
      </c>
      <c r="AR251">
        <f t="shared" si="397"/>
        <v>0</v>
      </c>
      <c r="AS251">
        <f t="shared" si="397"/>
        <v>0</v>
      </c>
      <c r="AT251">
        <f t="shared" si="397"/>
        <v>0</v>
      </c>
      <c r="AU251">
        <f t="shared" si="397"/>
        <v>0</v>
      </c>
      <c r="AV251">
        <f t="shared" si="397"/>
        <v>0</v>
      </c>
      <c r="AW251">
        <f t="shared" si="397"/>
        <v>0</v>
      </c>
      <c r="AX251">
        <f t="shared" si="397"/>
        <v>0</v>
      </c>
      <c r="AY251">
        <f t="shared" si="397"/>
        <v>0</v>
      </c>
      <c r="AZ251">
        <f t="shared" si="397"/>
        <v>0</v>
      </c>
      <c r="BA251">
        <f t="shared" si="397"/>
        <v>0</v>
      </c>
      <c r="BB251">
        <f t="shared" si="397"/>
        <v>0</v>
      </c>
      <c r="BC251">
        <f t="shared" si="397"/>
        <v>0</v>
      </c>
      <c r="BD251">
        <f t="shared" si="397"/>
        <v>0</v>
      </c>
      <c r="BE251">
        <f t="shared" si="397"/>
        <v>0</v>
      </c>
      <c r="BF251">
        <f t="shared" si="397"/>
        <v>0</v>
      </c>
      <c r="BG251">
        <f t="shared" si="397"/>
        <v>0</v>
      </c>
      <c r="BH251">
        <f t="shared" si="397"/>
        <v>0</v>
      </c>
      <c r="BI251">
        <f t="shared" si="397"/>
        <v>0</v>
      </c>
      <c r="BJ251">
        <f t="shared" si="397"/>
        <v>0</v>
      </c>
      <c r="BK251">
        <f t="shared" si="397"/>
        <v>0</v>
      </c>
      <c r="BL251">
        <f t="shared" si="397"/>
        <v>0</v>
      </c>
      <c r="BM251">
        <f t="shared" ref="BM251:CR251" si="398">BM102</f>
        <v>0</v>
      </c>
      <c r="BN251">
        <f t="shared" si="398"/>
        <v>0</v>
      </c>
      <c r="BO251">
        <f t="shared" si="398"/>
        <v>0</v>
      </c>
      <c r="BP251">
        <f t="shared" si="398"/>
        <v>0</v>
      </c>
      <c r="BQ251">
        <f t="shared" si="398"/>
        <v>0</v>
      </c>
      <c r="BR251">
        <f t="shared" si="398"/>
        <v>0</v>
      </c>
      <c r="BS251">
        <f t="shared" si="398"/>
        <v>0</v>
      </c>
      <c r="BT251">
        <f t="shared" si="398"/>
        <v>0</v>
      </c>
      <c r="BU251">
        <f t="shared" si="398"/>
        <v>0</v>
      </c>
      <c r="BV251">
        <f t="shared" si="398"/>
        <v>0</v>
      </c>
      <c r="BW251">
        <f t="shared" si="398"/>
        <v>0</v>
      </c>
      <c r="BX251">
        <f t="shared" si="398"/>
        <v>0</v>
      </c>
      <c r="BY251">
        <f t="shared" si="398"/>
        <v>0</v>
      </c>
      <c r="BZ251">
        <f t="shared" si="398"/>
        <v>0</v>
      </c>
      <c r="CA251">
        <f t="shared" si="398"/>
        <v>0</v>
      </c>
      <c r="CB251">
        <f t="shared" si="398"/>
        <v>0</v>
      </c>
      <c r="CC251">
        <f t="shared" si="398"/>
        <v>0</v>
      </c>
      <c r="CD251">
        <f t="shared" si="398"/>
        <v>0</v>
      </c>
      <c r="CE251">
        <f t="shared" si="398"/>
        <v>0</v>
      </c>
      <c r="CF251">
        <f t="shared" si="398"/>
        <v>0</v>
      </c>
      <c r="CG251">
        <f t="shared" si="398"/>
        <v>0</v>
      </c>
      <c r="CH251">
        <f t="shared" si="398"/>
        <v>0</v>
      </c>
      <c r="CI251">
        <f t="shared" si="398"/>
        <v>0</v>
      </c>
      <c r="CJ251">
        <f t="shared" si="398"/>
        <v>0</v>
      </c>
      <c r="CK251">
        <f t="shared" si="398"/>
        <v>0</v>
      </c>
      <c r="CL251">
        <f t="shared" si="398"/>
        <v>0</v>
      </c>
      <c r="CM251">
        <f t="shared" si="398"/>
        <v>0</v>
      </c>
      <c r="CN251">
        <f t="shared" si="398"/>
        <v>0</v>
      </c>
      <c r="CO251">
        <f t="shared" si="398"/>
        <v>0</v>
      </c>
      <c r="CP251">
        <f t="shared" si="398"/>
        <v>0</v>
      </c>
      <c r="CQ251">
        <f t="shared" si="398"/>
        <v>0</v>
      </c>
      <c r="CR251">
        <f t="shared" si="398"/>
        <v>0</v>
      </c>
      <c r="CS251">
        <f t="shared" ref="CS251:DH251" si="399">CS102</f>
        <v>0</v>
      </c>
      <c r="CT251">
        <f t="shared" si="399"/>
        <v>0</v>
      </c>
      <c r="CU251">
        <f t="shared" si="399"/>
        <v>0</v>
      </c>
      <c r="CV251">
        <f t="shared" si="399"/>
        <v>0</v>
      </c>
      <c r="CW251">
        <f t="shared" si="399"/>
        <v>0</v>
      </c>
      <c r="CX251">
        <f t="shared" si="399"/>
        <v>0</v>
      </c>
      <c r="CY251">
        <f t="shared" si="399"/>
        <v>0</v>
      </c>
      <c r="CZ251">
        <f t="shared" si="399"/>
        <v>0</v>
      </c>
      <c r="DA251">
        <f t="shared" si="399"/>
        <v>0</v>
      </c>
      <c r="DB251">
        <f t="shared" si="399"/>
        <v>0</v>
      </c>
      <c r="DC251">
        <f t="shared" si="399"/>
        <v>0</v>
      </c>
      <c r="DD251">
        <f t="shared" si="399"/>
        <v>0</v>
      </c>
      <c r="DE251">
        <f t="shared" si="399"/>
        <v>0</v>
      </c>
      <c r="DF251">
        <f t="shared" si="399"/>
        <v>0</v>
      </c>
      <c r="DG251">
        <f t="shared" si="399"/>
        <v>0</v>
      </c>
      <c r="DH251">
        <f t="shared" si="399"/>
        <v>0</v>
      </c>
    </row>
    <row r="252" spans="1:112">
      <c r="A252">
        <f t="shared" ref="A252:AF252" si="400">A103</f>
        <v>108</v>
      </c>
      <c r="B252" t="str">
        <f t="shared" si="400"/>
        <v>Orquesta Sinfónica Nacional</v>
      </c>
      <c r="C252">
        <f t="shared" si="400"/>
        <v>0</v>
      </c>
      <c r="D252">
        <f t="shared" si="400"/>
        <v>0</v>
      </c>
      <c r="E252">
        <f t="shared" si="400"/>
        <v>0</v>
      </c>
      <c r="F252">
        <f t="shared" si="400"/>
        <v>0</v>
      </c>
      <c r="G252">
        <f t="shared" si="400"/>
        <v>0</v>
      </c>
      <c r="H252">
        <f t="shared" si="400"/>
        <v>5176.33</v>
      </c>
      <c r="I252">
        <f t="shared" si="400"/>
        <v>0</v>
      </c>
      <c r="J252">
        <f t="shared" si="400"/>
        <v>2482.15</v>
      </c>
      <c r="K252">
        <f t="shared" si="400"/>
        <v>0</v>
      </c>
      <c r="L252">
        <f t="shared" si="400"/>
        <v>0</v>
      </c>
      <c r="M252">
        <f t="shared" si="400"/>
        <v>0</v>
      </c>
      <c r="N252">
        <f t="shared" si="400"/>
        <v>0</v>
      </c>
      <c r="O252">
        <f t="shared" si="400"/>
        <v>0</v>
      </c>
      <c r="P252">
        <f t="shared" si="400"/>
        <v>0</v>
      </c>
      <c r="Q252">
        <f t="shared" si="400"/>
        <v>0</v>
      </c>
      <c r="R252">
        <f t="shared" si="400"/>
        <v>0</v>
      </c>
      <c r="S252">
        <f t="shared" si="400"/>
        <v>0</v>
      </c>
      <c r="T252">
        <f t="shared" si="400"/>
        <v>0</v>
      </c>
      <c r="U252">
        <f t="shared" si="400"/>
        <v>0</v>
      </c>
      <c r="V252">
        <f t="shared" si="400"/>
        <v>0</v>
      </c>
      <c r="W252">
        <f t="shared" si="400"/>
        <v>0</v>
      </c>
      <c r="X252">
        <f t="shared" si="400"/>
        <v>0</v>
      </c>
      <c r="Y252">
        <f t="shared" si="400"/>
        <v>0</v>
      </c>
      <c r="Z252">
        <f t="shared" si="400"/>
        <v>0</v>
      </c>
      <c r="AA252">
        <f t="shared" si="400"/>
        <v>0</v>
      </c>
      <c r="AB252">
        <f t="shared" si="400"/>
        <v>0</v>
      </c>
      <c r="AC252">
        <f t="shared" si="400"/>
        <v>0</v>
      </c>
      <c r="AD252">
        <f t="shared" si="400"/>
        <v>0</v>
      </c>
      <c r="AE252">
        <f t="shared" si="400"/>
        <v>0</v>
      </c>
      <c r="AF252">
        <f t="shared" si="400"/>
        <v>0</v>
      </c>
      <c r="AG252">
        <f t="shared" ref="AG252:BL252" si="401">AG103</f>
        <v>0</v>
      </c>
      <c r="AH252">
        <f t="shared" si="401"/>
        <v>0</v>
      </c>
      <c r="AI252">
        <f t="shared" si="401"/>
        <v>0</v>
      </c>
      <c r="AJ252">
        <f t="shared" si="401"/>
        <v>0</v>
      </c>
      <c r="AK252">
        <f t="shared" si="401"/>
        <v>0</v>
      </c>
      <c r="AL252">
        <f t="shared" si="401"/>
        <v>0</v>
      </c>
      <c r="AM252">
        <f t="shared" si="401"/>
        <v>0</v>
      </c>
      <c r="AN252">
        <f t="shared" si="401"/>
        <v>0</v>
      </c>
      <c r="AO252">
        <f t="shared" si="401"/>
        <v>0</v>
      </c>
      <c r="AP252">
        <f t="shared" si="401"/>
        <v>0</v>
      </c>
      <c r="AQ252">
        <f t="shared" si="401"/>
        <v>0</v>
      </c>
      <c r="AR252">
        <f t="shared" si="401"/>
        <v>0</v>
      </c>
      <c r="AS252">
        <f t="shared" si="401"/>
        <v>0</v>
      </c>
      <c r="AT252">
        <f t="shared" si="401"/>
        <v>0</v>
      </c>
      <c r="AU252">
        <f t="shared" si="401"/>
        <v>0</v>
      </c>
      <c r="AV252">
        <f t="shared" si="401"/>
        <v>0</v>
      </c>
      <c r="AW252">
        <f t="shared" si="401"/>
        <v>0</v>
      </c>
      <c r="AX252">
        <f t="shared" si="401"/>
        <v>0</v>
      </c>
      <c r="AY252">
        <f t="shared" si="401"/>
        <v>0</v>
      </c>
      <c r="AZ252">
        <f t="shared" si="401"/>
        <v>0</v>
      </c>
      <c r="BA252">
        <f t="shared" si="401"/>
        <v>0</v>
      </c>
      <c r="BB252">
        <f t="shared" si="401"/>
        <v>0</v>
      </c>
      <c r="BC252">
        <f t="shared" si="401"/>
        <v>0</v>
      </c>
      <c r="BD252">
        <f t="shared" si="401"/>
        <v>0</v>
      </c>
      <c r="BE252">
        <f t="shared" si="401"/>
        <v>0</v>
      </c>
      <c r="BF252">
        <f t="shared" si="401"/>
        <v>0</v>
      </c>
      <c r="BG252">
        <f t="shared" si="401"/>
        <v>0</v>
      </c>
      <c r="BH252">
        <f t="shared" si="401"/>
        <v>0</v>
      </c>
      <c r="BI252">
        <f t="shared" si="401"/>
        <v>0</v>
      </c>
      <c r="BJ252">
        <f t="shared" si="401"/>
        <v>0</v>
      </c>
      <c r="BK252">
        <f t="shared" si="401"/>
        <v>0</v>
      </c>
      <c r="BL252">
        <f t="shared" si="401"/>
        <v>0</v>
      </c>
      <c r="BM252">
        <f t="shared" ref="BM252:CR252" si="402">BM103</f>
        <v>0</v>
      </c>
      <c r="BN252">
        <f t="shared" si="402"/>
        <v>0</v>
      </c>
      <c r="BO252">
        <f t="shared" si="402"/>
        <v>0</v>
      </c>
      <c r="BP252">
        <f t="shared" si="402"/>
        <v>0</v>
      </c>
      <c r="BQ252">
        <f t="shared" si="402"/>
        <v>0</v>
      </c>
      <c r="BR252">
        <f t="shared" si="402"/>
        <v>0</v>
      </c>
      <c r="BS252">
        <f t="shared" si="402"/>
        <v>0</v>
      </c>
      <c r="BT252">
        <f t="shared" si="402"/>
        <v>0</v>
      </c>
      <c r="BU252">
        <f t="shared" si="402"/>
        <v>0</v>
      </c>
      <c r="BV252">
        <f t="shared" si="402"/>
        <v>0</v>
      </c>
      <c r="BW252">
        <f t="shared" si="402"/>
        <v>0</v>
      </c>
      <c r="BX252">
        <f t="shared" si="402"/>
        <v>0</v>
      </c>
      <c r="BY252">
        <f t="shared" si="402"/>
        <v>0</v>
      </c>
      <c r="BZ252">
        <f t="shared" si="402"/>
        <v>0</v>
      </c>
      <c r="CA252">
        <f t="shared" si="402"/>
        <v>0</v>
      </c>
      <c r="CB252">
        <f t="shared" si="402"/>
        <v>0</v>
      </c>
      <c r="CC252">
        <f t="shared" si="402"/>
        <v>0</v>
      </c>
      <c r="CD252">
        <f t="shared" si="402"/>
        <v>0</v>
      </c>
      <c r="CE252">
        <f t="shared" si="402"/>
        <v>0</v>
      </c>
      <c r="CF252">
        <f t="shared" si="402"/>
        <v>0</v>
      </c>
      <c r="CG252">
        <f t="shared" si="402"/>
        <v>0</v>
      </c>
      <c r="CH252">
        <f t="shared" si="402"/>
        <v>0</v>
      </c>
      <c r="CI252">
        <f t="shared" si="402"/>
        <v>0</v>
      </c>
      <c r="CJ252">
        <f t="shared" si="402"/>
        <v>0</v>
      </c>
      <c r="CK252">
        <f t="shared" si="402"/>
        <v>0</v>
      </c>
      <c r="CL252">
        <f t="shared" si="402"/>
        <v>0</v>
      </c>
      <c r="CM252">
        <f t="shared" si="402"/>
        <v>0</v>
      </c>
      <c r="CN252">
        <f t="shared" si="402"/>
        <v>0</v>
      </c>
      <c r="CO252">
        <f t="shared" si="402"/>
        <v>0</v>
      </c>
      <c r="CP252">
        <f t="shared" si="402"/>
        <v>0</v>
      </c>
      <c r="CQ252">
        <f t="shared" si="402"/>
        <v>0</v>
      </c>
      <c r="CR252">
        <f t="shared" si="402"/>
        <v>0</v>
      </c>
      <c r="CS252">
        <f t="shared" ref="CS252:DH252" si="403">CS103</f>
        <v>0</v>
      </c>
      <c r="CT252">
        <f t="shared" si="403"/>
        <v>0</v>
      </c>
      <c r="CU252">
        <f t="shared" si="403"/>
        <v>0</v>
      </c>
      <c r="CV252">
        <f t="shared" si="403"/>
        <v>0</v>
      </c>
      <c r="CW252">
        <f t="shared" si="403"/>
        <v>0</v>
      </c>
      <c r="CX252">
        <f t="shared" si="403"/>
        <v>0</v>
      </c>
      <c r="CY252">
        <f t="shared" si="403"/>
        <v>0</v>
      </c>
      <c r="CZ252">
        <f t="shared" si="403"/>
        <v>0</v>
      </c>
      <c r="DA252">
        <f t="shared" si="403"/>
        <v>0</v>
      </c>
      <c r="DB252">
        <f t="shared" si="403"/>
        <v>0</v>
      </c>
      <c r="DC252">
        <f t="shared" si="403"/>
        <v>0</v>
      </c>
      <c r="DD252">
        <f t="shared" si="403"/>
        <v>0</v>
      </c>
      <c r="DE252">
        <f t="shared" si="403"/>
        <v>0</v>
      </c>
      <c r="DF252">
        <f t="shared" si="403"/>
        <v>0</v>
      </c>
      <c r="DG252">
        <f t="shared" si="403"/>
        <v>0</v>
      </c>
      <c r="DH252">
        <f t="shared" si="403"/>
        <v>0</v>
      </c>
    </row>
    <row r="253" spans="1:112">
      <c r="A253">
        <f t="shared" ref="A253:AF253" si="404">A104</f>
        <v>109</v>
      </c>
      <c r="B253" t="str">
        <f t="shared" si="404"/>
        <v>Conservatorio Plurinacional de Musica</v>
      </c>
      <c r="C253">
        <f t="shared" si="404"/>
        <v>0</v>
      </c>
      <c r="D253">
        <f t="shared" si="404"/>
        <v>0</v>
      </c>
      <c r="E253">
        <f t="shared" si="404"/>
        <v>0</v>
      </c>
      <c r="F253">
        <f t="shared" si="404"/>
        <v>0</v>
      </c>
      <c r="G253">
        <f t="shared" si="404"/>
        <v>0</v>
      </c>
      <c r="H253">
        <f t="shared" si="404"/>
        <v>7485.63</v>
      </c>
      <c r="I253">
        <f t="shared" si="404"/>
        <v>0</v>
      </c>
      <c r="J253">
        <f t="shared" si="404"/>
        <v>0</v>
      </c>
      <c r="K253">
        <f t="shared" si="404"/>
        <v>0</v>
      </c>
      <c r="L253">
        <f t="shared" si="404"/>
        <v>0</v>
      </c>
      <c r="M253">
        <f t="shared" si="404"/>
        <v>0</v>
      </c>
      <c r="N253">
        <f t="shared" si="404"/>
        <v>0</v>
      </c>
      <c r="O253">
        <f t="shared" si="404"/>
        <v>0</v>
      </c>
      <c r="P253">
        <f t="shared" si="404"/>
        <v>0</v>
      </c>
      <c r="Q253">
        <f t="shared" si="404"/>
        <v>0</v>
      </c>
      <c r="R253">
        <f t="shared" si="404"/>
        <v>0</v>
      </c>
      <c r="S253">
        <f t="shared" si="404"/>
        <v>0</v>
      </c>
      <c r="T253">
        <f t="shared" si="404"/>
        <v>0</v>
      </c>
      <c r="U253">
        <f t="shared" si="404"/>
        <v>0</v>
      </c>
      <c r="V253">
        <f t="shared" si="404"/>
        <v>0</v>
      </c>
      <c r="W253">
        <f t="shared" si="404"/>
        <v>0</v>
      </c>
      <c r="X253">
        <f t="shared" si="404"/>
        <v>0</v>
      </c>
      <c r="Y253">
        <f t="shared" si="404"/>
        <v>0</v>
      </c>
      <c r="Z253">
        <f t="shared" si="404"/>
        <v>0</v>
      </c>
      <c r="AA253">
        <f t="shared" si="404"/>
        <v>0</v>
      </c>
      <c r="AB253">
        <f t="shared" si="404"/>
        <v>0</v>
      </c>
      <c r="AC253">
        <f t="shared" si="404"/>
        <v>0</v>
      </c>
      <c r="AD253">
        <f t="shared" si="404"/>
        <v>0</v>
      </c>
      <c r="AE253">
        <f t="shared" si="404"/>
        <v>0</v>
      </c>
      <c r="AF253">
        <f t="shared" si="404"/>
        <v>0</v>
      </c>
      <c r="AG253">
        <f t="shared" ref="AG253:BL253" si="405">AG104</f>
        <v>0</v>
      </c>
      <c r="AH253">
        <f t="shared" si="405"/>
        <v>0</v>
      </c>
      <c r="AI253">
        <f t="shared" si="405"/>
        <v>0</v>
      </c>
      <c r="AJ253">
        <f t="shared" si="405"/>
        <v>0</v>
      </c>
      <c r="AK253">
        <f t="shared" si="405"/>
        <v>0</v>
      </c>
      <c r="AL253">
        <f t="shared" si="405"/>
        <v>0</v>
      </c>
      <c r="AM253">
        <f t="shared" si="405"/>
        <v>0</v>
      </c>
      <c r="AN253">
        <f t="shared" si="405"/>
        <v>0</v>
      </c>
      <c r="AO253">
        <f t="shared" si="405"/>
        <v>0</v>
      </c>
      <c r="AP253">
        <f t="shared" si="405"/>
        <v>0</v>
      </c>
      <c r="AQ253">
        <f t="shared" si="405"/>
        <v>0</v>
      </c>
      <c r="AR253">
        <f t="shared" si="405"/>
        <v>0</v>
      </c>
      <c r="AS253">
        <f t="shared" si="405"/>
        <v>0</v>
      </c>
      <c r="AT253">
        <f t="shared" si="405"/>
        <v>0</v>
      </c>
      <c r="AU253">
        <f t="shared" si="405"/>
        <v>0</v>
      </c>
      <c r="AV253">
        <f t="shared" si="405"/>
        <v>0</v>
      </c>
      <c r="AW253">
        <f t="shared" si="405"/>
        <v>0</v>
      </c>
      <c r="AX253">
        <f t="shared" si="405"/>
        <v>0</v>
      </c>
      <c r="AY253">
        <f t="shared" si="405"/>
        <v>0</v>
      </c>
      <c r="AZ253">
        <f t="shared" si="405"/>
        <v>0</v>
      </c>
      <c r="BA253">
        <f t="shared" si="405"/>
        <v>0</v>
      </c>
      <c r="BB253">
        <f t="shared" si="405"/>
        <v>0</v>
      </c>
      <c r="BC253">
        <f t="shared" si="405"/>
        <v>0</v>
      </c>
      <c r="BD253">
        <f t="shared" si="405"/>
        <v>0</v>
      </c>
      <c r="BE253">
        <f t="shared" si="405"/>
        <v>0</v>
      </c>
      <c r="BF253">
        <f t="shared" si="405"/>
        <v>0</v>
      </c>
      <c r="BG253">
        <f t="shared" si="405"/>
        <v>0</v>
      </c>
      <c r="BH253">
        <f t="shared" si="405"/>
        <v>0</v>
      </c>
      <c r="BI253">
        <f t="shared" si="405"/>
        <v>0</v>
      </c>
      <c r="BJ253">
        <f t="shared" si="405"/>
        <v>0</v>
      </c>
      <c r="BK253">
        <f t="shared" si="405"/>
        <v>0</v>
      </c>
      <c r="BL253">
        <f t="shared" si="405"/>
        <v>0</v>
      </c>
      <c r="BM253">
        <f t="shared" ref="BM253:CR253" si="406">BM104</f>
        <v>0</v>
      </c>
      <c r="BN253">
        <f t="shared" si="406"/>
        <v>0</v>
      </c>
      <c r="BO253">
        <f t="shared" si="406"/>
        <v>0</v>
      </c>
      <c r="BP253">
        <f t="shared" si="406"/>
        <v>0</v>
      </c>
      <c r="BQ253">
        <f t="shared" si="406"/>
        <v>0</v>
      </c>
      <c r="BR253">
        <f t="shared" si="406"/>
        <v>0</v>
      </c>
      <c r="BS253">
        <f t="shared" si="406"/>
        <v>0</v>
      </c>
      <c r="BT253">
        <f t="shared" si="406"/>
        <v>0</v>
      </c>
      <c r="BU253">
        <f t="shared" si="406"/>
        <v>0</v>
      </c>
      <c r="BV253">
        <f t="shared" si="406"/>
        <v>0</v>
      </c>
      <c r="BW253">
        <f t="shared" si="406"/>
        <v>0</v>
      </c>
      <c r="BX253">
        <f t="shared" si="406"/>
        <v>0</v>
      </c>
      <c r="BY253">
        <f t="shared" si="406"/>
        <v>0</v>
      </c>
      <c r="BZ253">
        <f t="shared" si="406"/>
        <v>0</v>
      </c>
      <c r="CA253">
        <f t="shared" si="406"/>
        <v>0</v>
      </c>
      <c r="CB253">
        <f t="shared" si="406"/>
        <v>0</v>
      </c>
      <c r="CC253">
        <f t="shared" si="406"/>
        <v>0</v>
      </c>
      <c r="CD253">
        <f t="shared" si="406"/>
        <v>0</v>
      </c>
      <c r="CE253">
        <f t="shared" si="406"/>
        <v>0</v>
      </c>
      <c r="CF253">
        <f t="shared" si="406"/>
        <v>0</v>
      </c>
      <c r="CG253">
        <f t="shared" si="406"/>
        <v>0</v>
      </c>
      <c r="CH253">
        <f t="shared" si="406"/>
        <v>0</v>
      </c>
      <c r="CI253">
        <f t="shared" si="406"/>
        <v>0</v>
      </c>
      <c r="CJ253">
        <f t="shared" si="406"/>
        <v>0</v>
      </c>
      <c r="CK253">
        <f t="shared" si="406"/>
        <v>0</v>
      </c>
      <c r="CL253">
        <f t="shared" si="406"/>
        <v>0</v>
      </c>
      <c r="CM253">
        <f t="shared" si="406"/>
        <v>0</v>
      </c>
      <c r="CN253">
        <f t="shared" si="406"/>
        <v>0</v>
      </c>
      <c r="CO253">
        <f t="shared" si="406"/>
        <v>0</v>
      </c>
      <c r="CP253">
        <f t="shared" si="406"/>
        <v>0</v>
      </c>
      <c r="CQ253">
        <f t="shared" si="406"/>
        <v>0</v>
      </c>
      <c r="CR253">
        <f t="shared" si="406"/>
        <v>0</v>
      </c>
      <c r="CS253">
        <f t="shared" ref="CS253:DH253" si="407">CS104</f>
        <v>0</v>
      </c>
      <c r="CT253">
        <f t="shared" si="407"/>
        <v>0</v>
      </c>
      <c r="CU253">
        <f t="shared" si="407"/>
        <v>0</v>
      </c>
      <c r="CV253">
        <f t="shared" si="407"/>
        <v>0</v>
      </c>
      <c r="CW253">
        <f t="shared" si="407"/>
        <v>0</v>
      </c>
      <c r="CX253">
        <f t="shared" si="407"/>
        <v>0</v>
      </c>
      <c r="CY253">
        <f t="shared" si="407"/>
        <v>0</v>
      </c>
      <c r="CZ253">
        <f t="shared" si="407"/>
        <v>0</v>
      </c>
      <c r="DA253">
        <f t="shared" si="407"/>
        <v>0</v>
      </c>
      <c r="DB253">
        <f t="shared" si="407"/>
        <v>0</v>
      </c>
      <c r="DC253">
        <f t="shared" si="407"/>
        <v>0</v>
      </c>
      <c r="DD253">
        <f t="shared" si="407"/>
        <v>0</v>
      </c>
      <c r="DE253">
        <f t="shared" si="407"/>
        <v>0</v>
      </c>
      <c r="DF253">
        <f t="shared" si="407"/>
        <v>0</v>
      </c>
      <c r="DG253">
        <f t="shared" si="407"/>
        <v>0</v>
      </c>
      <c r="DH253">
        <f t="shared" si="407"/>
        <v>0</v>
      </c>
    </row>
    <row r="254" spans="1:112">
      <c r="A254">
        <f t="shared" ref="A254:AF254" si="408">A105</f>
        <v>221</v>
      </c>
      <c r="B254" t="str">
        <f t="shared" si="408"/>
        <v>Serv. Nal. de Reg. y Control de la Comer. de Minerales y Metales</v>
      </c>
      <c r="C254">
        <f t="shared" si="408"/>
        <v>0</v>
      </c>
      <c r="D254">
        <f t="shared" si="408"/>
        <v>0</v>
      </c>
      <c r="E254">
        <f t="shared" si="408"/>
        <v>0</v>
      </c>
      <c r="F254">
        <f t="shared" si="408"/>
        <v>0</v>
      </c>
      <c r="G254">
        <f t="shared" si="408"/>
        <v>0</v>
      </c>
      <c r="H254">
        <f t="shared" si="408"/>
        <v>0</v>
      </c>
      <c r="I254">
        <f t="shared" si="408"/>
        <v>0</v>
      </c>
      <c r="J254">
        <f t="shared" si="408"/>
        <v>15.46</v>
      </c>
      <c r="K254">
        <f t="shared" si="408"/>
        <v>0</v>
      </c>
      <c r="L254">
        <f t="shared" si="408"/>
        <v>0</v>
      </c>
      <c r="M254">
        <f t="shared" si="408"/>
        <v>0</v>
      </c>
      <c r="N254">
        <f t="shared" si="408"/>
        <v>0</v>
      </c>
      <c r="O254">
        <f t="shared" si="408"/>
        <v>0</v>
      </c>
      <c r="P254">
        <f t="shared" si="408"/>
        <v>0</v>
      </c>
      <c r="Q254">
        <f t="shared" si="408"/>
        <v>0</v>
      </c>
      <c r="R254">
        <f t="shared" si="408"/>
        <v>0</v>
      </c>
      <c r="S254">
        <f t="shared" si="408"/>
        <v>0</v>
      </c>
      <c r="T254">
        <f t="shared" si="408"/>
        <v>0</v>
      </c>
      <c r="U254">
        <f t="shared" si="408"/>
        <v>0</v>
      </c>
      <c r="V254">
        <f t="shared" si="408"/>
        <v>0</v>
      </c>
      <c r="W254">
        <f t="shared" si="408"/>
        <v>0</v>
      </c>
      <c r="X254">
        <f t="shared" si="408"/>
        <v>0</v>
      </c>
      <c r="Y254">
        <f t="shared" si="408"/>
        <v>0</v>
      </c>
      <c r="Z254">
        <f t="shared" si="408"/>
        <v>0</v>
      </c>
      <c r="AA254">
        <f t="shared" si="408"/>
        <v>0</v>
      </c>
      <c r="AB254">
        <f t="shared" si="408"/>
        <v>0</v>
      </c>
      <c r="AC254">
        <f t="shared" si="408"/>
        <v>0</v>
      </c>
      <c r="AD254">
        <f t="shared" si="408"/>
        <v>0</v>
      </c>
      <c r="AE254">
        <f t="shared" si="408"/>
        <v>0</v>
      </c>
      <c r="AF254">
        <f t="shared" si="408"/>
        <v>0</v>
      </c>
      <c r="AG254">
        <f t="shared" ref="AG254:BL254" si="409">AG105</f>
        <v>0</v>
      </c>
      <c r="AH254">
        <f t="shared" si="409"/>
        <v>0</v>
      </c>
      <c r="AI254">
        <f t="shared" si="409"/>
        <v>0</v>
      </c>
      <c r="AJ254">
        <f t="shared" si="409"/>
        <v>0</v>
      </c>
      <c r="AK254">
        <f t="shared" si="409"/>
        <v>0</v>
      </c>
      <c r="AL254">
        <f t="shared" si="409"/>
        <v>0</v>
      </c>
      <c r="AM254">
        <f t="shared" si="409"/>
        <v>0</v>
      </c>
      <c r="AN254">
        <f t="shared" si="409"/>
        <v>0</v>
      </c>
      <c r="AO254">
        <f t="shared" si="409"/>
        <v>0</v>
      </c>
      <c r="AP254">
        <f t="shared" si="409"/>
        <v>0</v>
      </c>
      <c r="AQ254">
        <f t="shared" si="409"/>
        <v>0</v>
      </c>
      <c r="AR254">
        <f t="shared" si="409"/>
        <v>0</v>
      </c>
      <c r="AS254">
        <f t="shared" si="409"/>
        <v>0</v>
      </c>
      <c r="AT254">
        <f t="shared" si="409"/>
        <v>0</v>
      </c>
      <c r="AU254">
        <f t="shared" si="409"/>
        <v>0</v>
      </c>
      <c r="AV254">
        <f t="shared" si="409"/>
        <v>0</v>
      </c>
      <c r="AW254">
        <f t="shared" si="409"/>
        <v>0</v>
      </c>
      <c r="AX254">
        <f t="shared" si="409"/>
        <v>0</v>
      </c>
      <c r="AY254">
        <f t="shared" si="409"/>
        <v>0</v>
      </c>
      <c r="AZ254">
        <f t="shared" si="409"/>
        <v>0</v>
      </c>
      <c r="BA254">
        <f t="shared" si="409"/>
        <v>0</v>
      </c>
      <c r="BB254">
        <f t="shared" si="409"/>
        <v>0</v>
      </c>
      <c r="BC254">
        <f t="shared" si="409"/>
        <v>0</v>
      </c>
      <c r="BD254">
        <f t="shared" si="409"/>
        <v>0</v>
      </c>
      <c r="BE254">
        <f t="shared" si="409"/>
        <v>0</v>
      </c>
      <c r="BF254">
        <f t="shared" si="409"/>
        <v>0</v>
      </c>
      <c r="BG254">
        <f t="shared" si="409"/>
        <v>0</v>
      </c>
      <c r="BH254">
        <f t="shared" si="409"/>
        <v>0</v>
      </c>
      <c r="BI254">
        <f t="shared" si="409"/>
        <v>0</v>
      </c>
      <c r="BJ254">
        <f t="shared" si="409"/>
        <v>0</v>
      </c>
      <c r="BK254">
        <f t="shared" si="409"/>
        <v>0</v>
      </c>
      <c r="BL254">
        <f t="shared" si="409"/>
        <v>0</v>
      </c>
      <c r="BM254">
        <f t="shared" ref="BM254:CR254" si="410">BM105</f>
        <v>0</v>
      </c>
      <c r="BN254">
        <f t="shared" si="410"/>
        <v>0</v>
      </c>
      <c r="BO254">
        <f t="shared" si="410"/>
        <v>0</v>
      </c>
      <c r="BP254">
        <f t="shared" si="410"/>
        <v>0</v>
      </c>
      <c r="BQ254">
        <f t="shared" si="410"/>
        <v>0</v>
      </c>
      <c r="BR254">
        <f t="shared" si="410"/>
        <v>0</v>
      </c>
      <c r="BS254">
        <f t="shared" si="410"/>
        <v>0</v>
      </c>
      <c r="BT254">
        <f t="shared" si="410"/>
        <v>0</v>
      </c>
      <c r="BU254">
        <f t="shared" si="410"/>
        <v>0</v>
      </c>
      <c r="BV254">
        <f t="shared" si="410"/>
        <v>0</v>
      </c>
      <c r="BW254">
        <f t="shared" si="410"/>
        <v>0</v>
      </c>
      <c r="BX254">
        <f t="shared" si="410"/>
        <v>0</v>
      </c>
      <c r="BY254">
        <f t="shared" si="410"/>
        <v>0</v>
      </c>
      <c r="BZ254">
        <f t="shared" si="410"/>
        <v>0</v>
      </c>
      <c r="CA254">
        <f t="shared" si="410"/>
        <v>0</v>
      </c>
      <c r="CB254">
        <f t="shared" si="410"/>
        <v>0</v>
      </c>
      <c r="CC254">
        <f t="shared" si="410"/>
        <v>0</v>
      </c>
      <c r="CD254">
        <f t="shared" si="410"/>
        <v>0</v>
      </c>
      <c r="CE254">
        <f t="shared" si="410"/>
        <v>0</v>
      </c>
      <c r="CF254">
        <f t="shared" si="410"/>
        <v>0</v>
      </c>
      <c r="CG254">
        <f t="shared" si="410"/>
        <v>0</v>
      </c>
      <c r="CH254">
        <f t="shared" si="410"/>
        <v>0</v>
      </c>
      <c r="CI254">
        <f t="shared" si="410"/>
        <v>0</v>
      </c>
      <c r="CJ254">
        <f t="shared" si="410"/>
        <v>0</v>
      </c>
      <c r="CK254">
        <f t="shared" si="410"/>
        <v>0</v>
      </c>
      <c r="CL254">
        <f t="shared" si="410"/>
        <v>0</v>
      </c>
      <c r="CM254">
        <f t="shared" si="410"/>
        <v>0</v>
      </c>
      <c r="CN254">
        <f t="shared" si="410"/>
        <v>0</v>
      </c>
      <c r="CO254">
        <f t="shared" si="410"/>
        <v>0</v>
      </c>
      <c r="CP254">
        <f t="shared" si="410"/>
        <v>0</v>
      </c>
      <c r="CQ254">
        <f t="shared" si="410"/>
        <v>0</v>
      </c>
      <c r="CR254">
        <f t="shared" si="410"/>
        <v>0</v>
      </c>
      <c r="CS254">
        <f t="shared" ref="CS254:DH254" si="411">CS105</f>
        <v>0</v>
      </c>
      <c r="CT254">
        <f t="shared" si="411"/>
        <v>0</v>
      </c>
      <c r="CU254">
        <f t="shared" si="411"/>
        <v>0</v>
      </c>
      <c r="CV254">
        <f t="shared" si="411"/>
        <v>0</v>
      </c>
      <c r="CW254">
        <f t="shared" si="411"/>
        <v>0</v>
      </c>
      <c r="CX254">
        <f t="shared" si="411"/>
        <v>0</v>
      </c>
      <c r="CY254">
        <f t="shared" si="411"/>
        <v>0</v>
      </c>
      <c r="CZ254">
        <f t="shared" si="411"/>
        <v>0</v>
      </c>
      <c r="DA254">
        <f t="shared" si="411"/>
        <v>0</v>
      </c>
      <c r="DB254">
        <f t="shared" si="411"/>
        <v>0</v>
      </c>
      <c r="DC254">
        <f t="shared" si="411"/>
        <v>0</v>
      </c>
      <c r="DD254">
        <f t="shared" si="411"/>
        <v>0</v>
      </c>
      <c r="DE254">
        <f t="shared" si="411"/>
        <v>0</v>
      </c>
      <c r="DF254">
        <f t="shared" si="411"/>
        <v>0</v>
      </c>
      <c r="DG254">
        <f t="shared" si="411"/>
        <v>0</v>
      </c>
      <c r="DH254">
        <f t="shared" si="411"/>
        <v>0</v>
      </c>
    </row>
    <row r="255" spans="1:112">
      <c r="A255">
        <f t="shared" ref="A255:AF255" si="412">A106</f>
        <v>598</v>
      </c>
      <c r="B255" t="str">
        <f t="shared" si="412"/>
        <v>Empresa Pública "Editorial del Estado Plurinacional de Bolivia"</v>
      </c>
      <c r="C255">
        <f t="shared" si="412"/>
        <v>0</v>
      </c>
      <c r="D255">
        <f t="shared" si="412"/>
        <v>0</v>
      </c>
      <c r="E255">
        <f t="shared" si="412"/>
        <v>0</v>
      </c>
      <c r="F255">
        <f t="shared" si="412"/>
        <v>0</v>
      </c>
      <c r="G255">
        <f t="shared" si="412"/>
        <v>0</v>
      </c>
      <c r="H255">
        <f t="shared" si="412"/>
        <v>198.67</v>
      </c>
      <c r="I255">
        <f t="shared" si="412"/>
        <v>0</v>
      </c>
      <c r="J255">
        <f t="shared" si="412"/>
        <v>377</v>
      </c>
      <c r="K255">
        <f t="shared" si="412"/>
        <v>0</v>
      </c>
      <c r="L255">
        <f t="shared" si="412"/>
        <v>135</v>
      </c>
      <c r="M255">
        <f t="shared" si="412"/>
        <v>0</v>
      </c>
      <c r="N255">
        <f t="shared" si="412"/>
        <v>0</v>
      </c>
      <c r="O255">
        <f t="shared" si="412"/>
        <v>0</v>
      </c>
      <c r="P255">
        <f t="shared" si="412"/>
        <v>0</v>
      </c>
      <c r="Q255">
        <f t="shared" si="412"/>
        <v>0</v>
      </c>
      <c r="R255">
        <f t="shared" si="412"/>
        <v>0</v>
      </c>
      <c r="S255">
        <f t="shared" si="412"/>
        <v>0</v>
      </c>
      <c r="T255">
        <f t="shared" si="412"/>
        <v>0</v>
      </c>
      <c r="U255">
        <f t="shared" si="412"/>
        <v>0</v>
      </c>
      <c r="V255">
        <f t="shared" si="412"/>
        <v>0</v>
      </c>
      <c r="W255">
        <f t="shared" si="412"/>
        <v>0</v>
      </c>
      <c r="X255">
        <f t="shared" si="412"/>
        <v>0</v>
      </c>
      <c r="Y255">
        <f t="shared" si="412"/>
        <v>0</v>
      </c>
      <c r="Z255">
        <f t="shared" si="412"/>
        <v>0</v>
      </c>
      <c r="AA255">
        <f t="shared" si="412"/>
        <v>0</v>
      </c>
      <c r="AB255">
        <f t="shared" si="412"/>
        <v>0</v>
      </c>
      <c r="AC255">
        <f t="shared" si="412"/>
        <v>0</v>
      </c>
      <c r="AD255">
        <f t="shared" si="412"/>
        <v>0</v>
      </c>
      <c r="AE255">
        <f t="shared" si="412"/>
        <v>0</v>
      </c>
      <c r="AF255">
        <f t="shared" si="412"/>
        <v>0</v>
      </c>
      <c r="AG255">
        <f t="shared" ref="AG255:BL255" si="413">AG106</f>
        <v>0</v>
      </c>
      <c r="AH255">
        <f t="shared" si="413"/>
        <v>0</v>
      </c>
      <c r="AI255">
        <f t="shared" si="413"/>
        <v>0</v>
      </c>
      <c r="AJ255">
        <f t="shared" si="413"/>
        <v>0</v>
      </c>
      <c r="AK255">
        <f t="shared" si="413"/>
        <v>0</v>
      </c>
      <c r="AL255">
        <f t="shared" si="413"/>
        <v>0</v>
      </c>
      <c r="AM255">
        <f t="shared" si="413"/>
        <v>0</v>
      </c>
      <c r="AN255">
        <f t="shared" si="413"/>
        <v>0</v>
      </c>
      <c r="AO255">
        <f t="shared" si="413"/>
        <v>0</v>
      </c>
      <c r="AP255">
        <f t="shared" si="413"/>
        <v>0</v>
      </c>
      <c r="AQ255">
        <f t="shared" si="413"/>
        <v>0</v>
      </c>
      <c r="AR255">
        <f t="shared" si="413"/>
        <v>0</v>
      </c>
      <c r="AS255">
        <f t="shared" si="413"/>
        <v>0</v>
      </c>
      <c r="AT255">
        <f t="shared" si="413"/>
        <v>0</v>
      </c>
      <c r="AU255">
        <f t="shared" si="413"/>
        <v>0</v>
      </c>
      <c r="AV255">
        <f t="shared" si="413"/>
        <v>0</v>
      </c>
      <c r="AW255">
        <f t="shared" si="413"/>
        <v>0</v>
      </c>
      <c r="AX255">
        <f t="shared" si="413"/>
        <v>0</v>
      </c>
      <c r="AY255">
        <f t="shared" si="413"/>
        <v>0</v>
      </c>
      <c r="AZ255">
        <f t="shared" si="413"/>
        <v>0</v>
      </c>
      <c r="BA255">
        <f t="shared" si="413"/>
        <v>0</v>
      </c>
      <c r="BB255">
        <f t="shared" si="413"/>
        <v>0</v>
      </c>
      <c r="BC255">
        <f t="shared" si="413"/>
        <v>0</v>
      </c>
      <c r="BD255">
        <f t="shared" si="413"/>
        <v>0</v>
      </c>
      <c r="BE255">
        <f t="shared" si="413"/>
        <v>0</v>
      </c>
      <c r="BF255">
        <f t="shared" si="413"/>
        <v>0</v>
      </c>
      <c r="BG255">
        <f t="shared" si="413"/>
        <v>0</v>
      </c>
      <c r="BH255">
        <f t="shared" si="413"/>
        <v>0</v>
      </c>
      <c r="BI255">
        <f t="shared" si="413"/>
        <v>0</v>
      </c>
      <c r="BJ255">
        <f t="shared" si="413"/>
        <v>0</v>
      </c>
      <c r="BK255">
        <f t="shared" si="413"/>
        <v>0</v>
      </c>
      <c r="BL255">
        <f t="shared" si="413"/>
        <v>0</v>
      </c>
      <c r="BM255">
        <f t="shared" ref="BM255:CR255" si="414">BM106</f>
        <v>0</v>
      </c>
      <c r="BN255">
        <f t="shared" si="414"/>
        <v>0</v>
      </c>
      <c r="BO255">
        <f t="shared" si="414"/>
        <v>0</v>
      </c>
      <c r="BP255">
        <f t="shared" si="414"/>
        <v>0</v>
      </c>
      <c r="BQ255">
        <f t="shared" si="414"/>
        <v>0</v>
      </c>
      <c r="BR255">
        <f t="shared" si="414"/>
        <v>0</v>
      </c>
      <c r="BS255">
        <f t="shared" si="414"/>
        <v>0</v>
      </c>
      <c r="BT255">
        <f t="shared" si="414"/>
        <v>0</v>
      </c>
      <c r="BU255">
        <f t="shared" si="414"/>
        <v>0</v>
      </c>
      <c r="BV255">
        <f t="shared" si="414"/>
        <v>0</v>
      </c>
      <c r="BW255">
        <f t="shared" si="414"/>
        <v>0</v>
      </c>
      <c r="BX255">
        <f t="shared" si="414"/>
        <v>0</v>
      </c>
      <c r="BY255">
        <f t="shared" si="414"/>
        <v>0</v>
      </c>
      <c r="BZ255">
        <f t="shared" si="414"/>
        <v>0</v>
      </c>
      <c r="CA255">
        <f t="shared" si="414"/>
        <v>0</v>
      </c>
      <c r="CB255">
        <f t="shared" si="414"/>
        <v>0</v>
      </c>
      <c r="CC255">
        <f t="shared" si="414"/>
        <v>0</v>
      </c>
      <c r="CD255">
        <f t="shared" si="414"/>
        <v>0</v>
      </c>
      <c r="CE255">
        <f t="shared" si="414"/>
        <v>0</v>
      </c>
      <c r="CF255">
        <f t="shared" si="414"/>
        <v>0</v>
      </c>
      <c r="CG255">
        <f t="shared" si="414"/>
        <v>0</v>
      </c>
      <c r="CH255">
        <f t="shared" si="414"/>
        <v>0</v>
      </c>
      <c r="CI255">
        <f t="shared" si="414"/>
        <v>0</v>
      </c>
      <c r="CJ255">
        <f t="shared" si="414"/>
        <v>0</v>
      </c>
      <c r="CK255">
        <f t="shared" si="414"/>
        <v>0</v>
      </c>
      <c r="CL255">
        <f t="shared" si="414"/>
        <v>0</v>
      </c>
      <c r="CM255">
        <f t="shared" si="414"/>
        <v>0</v>
      </c>
      <c r="CN255">
        <f t="shared" si="414"/>
        <v>0</v>
      </c>
      <c r="CO255">
        <f t="shared" si="414"/>
        <v>0</v>
      </c>
      <c r="CP255">
        <f t="shared" si="414"/>
        <v>0</v>
      </c>
      <c r="CQ255">
        <f t="shared" si="414"/>
        <v>0</v>
      </c>
      <c r="CR255">
        <f t="shared" si="414"/>
        <v>0</v>
      </c>
      <c r="CS255">
        <f t="shared" ref="CS255:DH255" si="415">CS106</f>
        <v>0</v>
      </c>
      <c r="CT255">
        <f t="shared" si="415"/>
        <v>0</v>
      </c>
      <c r="CU255">
        <f t="shared" si="415"/>
        <v>0</v>
      </c>
      <c r="CV255">
        <f t="shared" si="415"/>
        <v>0</v>
      </c>
      <c r="CW255">
        <f t="shared" si="415"/>
        <v>0</v>
      </c>
      <c r="CX255">
        <f t="shared" si="415"/>
        <v>0</v>
      </c>
      <c r="CY255">
        <f t="shared" si="415"/>
        <v>0</v>
      </c>
      <c r="CZ255">
        <f t="shared" si="415"/>
        <v>0</v>
      </c>
      <c r="DA255">
        <f t="shared" si="415"/>
        <v>0</v>
      </c>
      <c r="DB255">
        <f t="shared" si="415"/>
        <v>0</v>
      </c>
      <c r="DC255">
        <f t="shared" si="415"/>
        <v>0</v>
      </c>
      <c r="DD255">
        <f t="shared" si="415"/>
        <v>0</v>
      </c>
      <c r="DE255">
        <f t="shared" si="415"/>
        <v>0</v>
      </c>
      <c r="DF255">
        <f t="shared" si="415"/>
        <v>0</v>
      </c>
      <c r="DG255">
        <f t="shared" si="415"/>
        <v>0</v>
      </c>
      <c r="DH255">
        <f t="shared" si="415"/>
        <v>0</v>
      </c>
    </row>
    <row r="256" spans="1:112">
      <c r="A256">
        <f t="shared" ref="A256:AF256" si="416">A107</f>
        <v>254</v>
      </c>
      <c r="B256" t="str">
        <f t="shared" si="416"/>
        <v>Instituto del Seguro Agrario</v>
      </c>
      <c r="C256">
        <f t="shared" si="416"/>
        <v>0</v>
      </c>
      <c r="D256">
        <f t="shared" si="416"/>
        <v>0</v>
      </c>
      <c r="E256">
        <f t="shared" si="416"/>
        <v>0</v>
      </c>
      <c r="F256">
        <f t="shared" si="416"/>
        <v>0</v>
      </c>
      <c r="G256">
        <f t="shared" si="416"/>
        <v>0</v>
      </c>
      <c r="H256">
        <f t="shared" si="416"/>
        <v>1145.0999999999999</v>
      </c>
      <c r="I256">
        <f t="shared" si="416"/>
        <v>0</v>
      </c>
      <c r="J256">
        <f t="shared" si="416"/>
        <v>10067.91</v>
      </c>
      <c r="K256">
        <f t="shared" si="416"/>
        <v>0</v>
      </c>
      <c r="L256">
        <f t="shared" si="416"/>
        <v>0</v>
      </c>
      <c r="M256">
        <f t="shared" si="416"/>
        <v>0</v>
      </c>
      <c r="N256">
        <f t="shared" si="416"/>
        <v>0</v>
      </c>
      <c r="O256">
        <f t="shared" si="416"/>
        <v>0</v>
      </c>
      <c r="P256">
        <f t="shared" si="416"/>
        <v>0</v>
      </c>
      <c r="Q256">
        <f t="shared" si="416"/>
        <v>0</v>
      </c>
      <c r="R256">
        <f t="shared" si="416"/>
        <v>0</v>
      </c>
      <c r="S256">
        <f t="shared" si="416"/>
        <v>0</v>
      </c>
      <c r="T256">
        <f t="shared" si="416"/>
        <v>0</v>
      </c>
      <c r="U256">
        <f t="shared" si="416"/>
        <v>0</v>
      </c>
      <c r="V256">
        <f t="shared" si="416"/>
        <v>0</v>
      </c>
      <c r="W256">
        <f t="shared" si="416"/>
        <v>0</v>
      </c>
      <c r="X256">
        <f t="shared" si="416"/>
        <v>0</v>
      </c>
      <c r="Y256">
        <f t="shared" si="416"/>
        <v>0</v>
      </c>
      <c r="Z256">
        <f t="shared" si="416"/>
        <v>0</v>
      </c>
      <c r="AA256">
        <f t="shared" si="416"/>
        <v>0</v>
      </c>
      <c r="AB256">
        <f t="shared" si="416"/>
        <v>0</v>
      </c>
      <c r="AC256">
        <f t="shared" si="416"/>
        <v>0</v>
      </c>
      <c r="AD256">
        <f t="shared" si="416"/>
        <v>0</v>
      </c>
      <c r="AE256">
        <f t="shared" si="416"/>
        <v>0</v>
      </c>
      <c r="AF256">
        <f t="shared" si="416"/>
        <v>0</v>
      </c>
      <c r="AG256">
        <f t="shared" ref="AG256:BL256" si="417">AG107</f>
        <v>0</v>
      </c>
      <c r="AH256">
        <f t="shared" si="417"/>
        <v>0</v>
      </c>
      <c r="AI256">
        <f t="shared" si="417"/>
        <v>0</v>
      </c>
      <c r="AJ256">
        <f t="shared" si="417"/>
        <v>0</v>
      </c>
      <c r="AK256">
        <f t="shared" si="417"/>
        <v>0</v>
      </c>
      <c r="AL256">
        <f t="shared" si="417"/>
        <v>0</v>
      </c>
      <c r="AM256">
        <f t="shared" si="417"/>
        <v>0</v>
      </c>
      <c r="AN256">
        <f t="shared" si="417"/>
        <v>0</v>
      </c>
      <c r="AO256">
        <f t="shared" si="417"/>
        <v>0</v>
      </c>
      <c r="AP256">
        <f t="shared" si="417"/>
        <v>0</v>
      </c>
      <c r="AQ256">
        <f t="shared" si="417"/>
        <v>0</v>
      </c>
      <c r="AR256">
        <f t="shared" si="417"/>
        <v>0</v>
      </c>
      <c r="AS256">
        <f t="shared" si="417"/>
        <v>0</v>
      </c>
      <c r="AT256">
        <f t="shared" si="417"/>
        <v>0</v>
      </c>
      <c r="AU256">
        <f t="shared" si="417"/>
        <v>0</v>
      </c>
      <c r="AV256">
        <f t="shared" si="417"/>
        <v>0</v>
      </c>
      <c r="AW256">
        <f t="shared" si="417"/>
        <v>0</v>
      </c>
      <c r="AX256">
        <f t="shared" si="417"/>
        <v>0</v>
      </c>
      <c r="AY256">
        <f t="shared" si="417"/>
        <v>0</v>
      </c>
      <c r="AZ256">
        <f t="shared" si="417"/>
        <v>0</v>
      </c>
      <c r="BA256">
        <f t="shared" si="417"/>
        <v>0</v>
      </c>
      <c r="BB256">
        <f t="shared" si="417"/>
        <v>0</v>
      </c>
      <c r="BC256">
        <f t="shared" si="417"/>
        <v>0</v>
      </c>
      <c r="BD256">
        <f t="shared" si="417"/>
        <v>0</v>
      </c>
      <c r="BE256">
        <f t="shared" si="417"/>
        <v>0</v>
      </c>
      <c r="BF256">
        <f t="shared" si="417"/>
        <v>0</v>
      </c>
      <c r="BG256">
        <f t="shared" si="417"/>
        <v>0</v>
      </c>
      <c r="BH256">
        <f t="shared" si="417"/>
        <v>0</v>
      </c>
      <c r="BI256">
        <f t="shared" si="417"/>
        <v>0</v>
      </c>
      <c r="BJ256">
        <f t="shared" si="417"/>
        <v>0</v>
      </c>
      <c r="BK256">
        <f t="shared" si="417"/>
        <v>0</v>
      </c>
      <c r="BL256">
        <f t="shared" si="417"/>
        <v>0</v>
      </c>
      <c r="BM256">
        <f t="shared" ref="BM256:CR256" si="418">BM107</f>
        <v>0</v>
      </c>
      <c r="BN256">
        <f t="shared" si="418"/>
        <v>0</v>
      </c>
      <c r="BO256">
        <f t="shared" si="418"/>
        <v>0</v>
      </c>
      <c r="BP256">
        <f t="shared" si="418"/>
        <v>0</v>
      </c>
      <c r="BQ256">
        <f t="shared" si="418"/>
        <v>0</v>
      </c>
      <c r="BR256">
        <f t="shared" si="418"/>
        <v>0</v>
      </c>
      <c r="BS256">
        <f t="shared" si="418"/>
        <v>0</v>
      </c>
      <c r="BT256">
        <f t="shared" si="418"/>
        <v>0</v>
      </c>
      <c r="BU256">
        <f t="shared" si="418"/>
        <v>0</v>
      </c>
      <c r="BV256">
        <f t="shared" si="418"/>
        <v>0</v>
      </c>
      <c r="BW256">
        <f t="shared" si="418"/>
        <v>0</v>
      </c>
      <c r="BX256">
        <f t="shared" si="418"/>
        <v>0</v>
      </c>
      <c r="BY256">
        <f t="shared" si="418"/>
        <v>0</v>
      </c>
      <c r="BZ256">
        <f t="shared" si="418"/>
        <v>0</v>
      </c>
      <c r="CA256">
        <f t="shared" si="418"/>
        <v>0</v>
      </c>
      <c r="CB256">
        <f t="shared" si="418"/>
        <v>0</v>
      </c>
      <c r="CC256">
        <f t="shared" si="418"/>
        <v>0</v>
      </c>
      <c r="CD256">
        <f t="shared" si="418"/>
        <v>0</v>
      </c>
      <c r="CE256">
        <f t="shared" si="418"/>
        <v>0</v>
      </c>
      <c r="CF256">
        <f t="shared" si="418"/>
        <v>0</v>
      </c>
      <c r="CG256">
        <f t="shared" si="418"/>
        <v>0</v>
      </c>
      <c r="CH256">
        <f t="shared" si="418"/>
        <v>0</v>
      </c>
      <c r="CI256">
        <f t="shared" si="418"/>
        <v>0</v>
      </c>
      <c r="CJ256">
        <f t="shared" si="418"/>
        <v>0</v>
      </c>
      <c r="CK256">
        <f t="shared" si="418"/>
        <v>0</v>
      </c>
      <c r="CL256">
        <f t="shared" si="418"/>
        <v>0</v>
      </c>
      <c r="CM256">
        <f t="shared" si="418"/>
        <v>0</v>
      </c>
      <c r="CN256">
        <f t="shared" si="418"/>
        <v>0</v>
      </c>
      <c r="CO256">
        <f t="shared" si="418"/>
        <v>0</v>
      </c>
      <c r="CP256">
        <f t="shared" si="418"/>
        <v>0</v>
      </c>
      <c r="CQ256">
        <f t="shared" si="418"/>
        <v>0</v>
      </c>
      <c r="CR256">
        <f t="shared" si="418"/>
        <v>0</v>
      </c>
      <c r="CS256">
        <f t="shared" ref="CS256:DH256" si="419">CS107</f>
        <v>0</v>
      </c>
      <c r="CT256">
        <f t="shared" si="419"/>
        <v>0</v>
      </c>
      <c r="CU256">
        <f t="shared" si="419"/>
        <v>0</v>
      </c>
      <c r="CV256">
        <f t="shared" si="419"/>
        <v>0</v>
      </c>
      <c r="CW256">
        <f t="shared" si="419"/>
        <v>0</v>
      </c>
      <c r="CX256">
        <f t="shared" si="419"/>
        <v>0</v>
      </c>
      <c r="CY256">
        <f t="shared" si="419"/>
        <v>0</v>
      </c>
      <c r="CZ256">
        <f t="shared" si="419"/>
        <v>0</v>
      </c>
      <c r="DA256">
        <f t="shared" si="419"/>
        <v>0</v>
      </c>
      <c r="DB256">
        <f t="shared" si="419"/>
        <v>0</v>
      </c>
      <c r="DC256">
        <f t="shared" si="419"/>
        <v>0</v>
      </c>
      <c r="DD256">
        <f t="shared" si="419"/>
        <v>0</v>
      </c>
      <c r="DE256">
        <f t="shared" si="419"/>
        <v>0</v>
      </c>
      <c r="DF256">
        <f t="shared" si="419"/>
        <v>0</v>
      </c>
      <c r="DG256">
        <f t="shared" si="419"/>
        <v>0</v>
      </c>
      <c r="DH256">
        <f t="shared" si="419"/>
        <v>0</v>
      </c>
    </row>
    <row r="257" spans="1:112">
      <c r="A257">
        <f t="shared" ref="A257:AF257" si="420">A108</f>
        <v>593</v>
      </c>
      <c r="B257" t="str">
        <f t="shared" si="420"/>
        <v>Empresa Pública YACANA</v>
      </c>
      <c r="C257">
        <f t="shared" si="420"/>
        <v>0</v>
      </c>
      <c r="D257">
        <f t="shared" si="420"/>
        <v>0</v>
      </c>
      <c r="E257">
        <f t="shared" si="420"/>
        <v>0</v>
      </c>
      <c r="F257">
        <f t="shared" si="420"/>
        <v>0</v>
      </c>
      <c r="G257">
        <f t="shared" si="420"/>
        <v>0</v>
      </c>
      <c r="H257">
        <f t="shared" si="420"/>
        <v>0</v>
      </c>
      <c r="I257">
        <f t="shared" si="420"/>
        <v>0</v>
      </c>
      <c r="J257">
        <f t="shared" si="420"/>
        <v>0</v>
      </c>
      <c r="K257">
        <f t="shared" si="420"/>
        <v>0</v>
      </c>
      <c r="L257">
        <f t="shared" si="420"/>
        <v>103675.9</v>
      </c>
      <c r="M257">
        <f t="shared" si="420"/>
        <v>0</v>
      </c>
      <c r="N257">
        <f t="shared" si="420"/>
        <v>0</v>
      </c>
      <c r="O257">
        <f t="shared" si="420"/>
        <v>0</v>
      </c>
      <c r="P257">
        <f t="shared" si="420"/>
        <v>0</v>
      </c>
      <c r="Q257">
        <f t="shared" si="420"/>
        <v>0</v>
      </c>
      <c r="R257">
        <f t="shared" si="420"/>
        <v>0</v>
      </c>
      <c r="S257">
        <f t="shared" si="420"/>
        <v>0</v>
      </c>
      <c r="T257">
        <f t="shared" si="420"/>
        <v>0</v>
      </c>
      <c r="U257">
        <f t="shared" si="420"/>
        <v>0</v>
      </c>
      <c r="V257">
        <f t="shared" si="420"/>
        <v>0</v>
      </c>
      <c r="W257">
        <f t="shared" si="420"/>
        <v>0</v>
      </c>
      <c r="X257">
        <f t="shared" si="420"/>
        <v>0</v>
      </c>
      <c r="Y257">
        <f t="shared" si="420"/>
        <v>0</v>
      </c>
      <c r="Z257">
        <f t="shared" si="420"/>
        <v>0</v>
      </c>
      <c r="AA257">
        <f t="shared" si="420"/>
        <v>0</v>
      </c>
      <c r="AB257">
        <f t="shared" si="420"/>
        <v>0</v>
      </c>
      <c r="AC257">
        <f t="shared" si="420"/>
        <v>0</v>
      </c>
      <c r="AD257">
        <f t="shared" si="420"/>
        <v>0</v>
      </c>
      <c r="AE257">
        <f t="shared" si="420"/>
        <v>0</v>
      </c>
      <c r="AF257">
        <f t="shared" si="420"/>
        <v>0</v>
      </c>
      <c r="AG257">
        <f t="shared" ref="AG257:BL257" si="421">AG108</f>
        <v>0</v>
      </c>
      <c r="AH257">
        <f t="shared" si="421"/>
        <v>0</v>
      </c>
      <c r="AI257">
        <f t="shared" si="421"/>
        <v>0</v>
      </c>
      <c r="AJ257">
        <f t="shared" si="421"/>
        <v>0</v>
      </c>
      <c r="AK257">
        <f t="shared" si="421"/>
        <v>0</v>
      </c>
      <c r="AL257">
        <f t="shared" si="421"/>
        <v>0</v>
      </c>
      <c r="AM257">
        <f t="shared" si="421"/>
        <v>0</v>
      </c>
      <c r="AN257">
        <f t="shared" si="421"/>
        <v>0</v>
      </c>
      <c r="AO257">
        <f t="shared" si="421"/>
        <v>0</v>
      </c>
      <c r="AP257">
        <f t="shared" si="421"/>
        <v>0</v>
      </c>
      <c r="AQ257">
        <f t="shared" si="421"/>
        <v>0</v>
      </c>
      <c r="AR257">
        <f t="shared" si="421"/>
        <v>0</v>
      </c>
      <c r="AS257">
        <f t="shared" si="421"/>
        <v>0</v>
      </c>
      <c r="AT257">
        <f t="shared" si="421"/>
        <v>0</v>
      </c>
      <c r="AU257">
        <f t="shared" si="421"/>
        <v>0</v>
      </c>
      <c r="AV257">
        <f t="shared" si="421"/>
        <v>0</v>
      </c>
      <c r="AW257">
        <f t="shared" si="421"/>
        <v>0</v>
      </c>
      <c r="AX257">
        <f t="shared" si="421"/>
        <v>0</v>
      </c>
      <c r="AY257">
        <f t="shared" si="421"/>
        <v>0</v>
      </c>
      <c r="AZ257">
        <f t="shared" si="421"/>
        <v>0</v>
      </c>
      <c r="BA257">
        <f t="shared" si="421"/>
        <v>0</v>
      </c>
      <c r="BB257">
        <f t="shared" si="421"/>
        <v>0</v>
      </c>
      <c r="BC257">
        <f t="shared" si="421"/>
        <v>0</v>
      </c>
      <c r="BD257">
        <f t="shared" si="421"/>
        <v>0</v>
      </c>
      <c r="BE257">
        <f t="shared" si="421"/>
        <v>0</v>
      </c>
      <c r="BF257">
        <f t="shared" si="421"/>
        <v>0</v>
      </c>
      <c r="BG257">
        <f t="shared" si="421"/>
        <v>0</v>
      </c>
      <c r="BH257">
        <f t="shared" si="421"/>
        <v>0</v>
      </c>
      <c r="BI257">
        <f t="shared" si="421"/>
        <v>0</v>
      </c>
      <c r="BJ257">
        <f t="shared" si="421"/>
        <v>0</v>
      </c>
      <c r="BK257">
        <f t="shared" si="421"/>
        <v>0</v>
      </c>
      <c r="BL257">
        <f t="shared" si="421"/>
        <v>0</v>
      </c>
      <c r="BM257">
        <f t="shared" ref="BM257:CR257" si="422">BM108</f>
        <v>0</v>
      </c>
      <c r="BN257">
        <f t="shared" si="422"/>
        <v>0</v>
      </c>
      <c r="BO257">
        <f t="shared" si="422"/>
        <v>0</v>
      </c>
      <c r="BP257">
        <f t="shared" si="422"/>
        <v>0</v>
      </c>
      <c r="BQ257">
        <f t="shared" si="422"/>
        <v>0</v>
      </c>
      <c r="BR257">
        <f t="shared" si="422"/>
        <v>0</v>
      </c>
      <c r="BS257">
        <f t="shared" si="422"/>
        <v>0</v>
      </c>
      <c r="BT257">
        <f t="shared" si="422"/>
        <v>0</v>
      </c>
      <c r="BU257">
        <f t="shared" si="422"/>
        <v>0</v>
      </c>
      <c r="BV257">
        <f t="shared" si="422"/>
        <v>0</v>
      </c>
      <c r="BW257">
        <f t="shared" si="422"/>
        <v>0</v>
      </c>
      <c r="BX257">
        <f t="shared" si="422"/>
        <v>0</v>
      </c>
      <c r="BY257">
        <f t="shared" si="422"/>
        <v>0</v>
      </c>
      <c r="BZ257">
        <f t="shared" si="422"/>
        <v>0</v>
      </c>
      <c r="CA257">
        <f t="shared" si="422"/>
        <v>0</v>
      </c>
      <c r="CB257">
        <f t="shared" si="422"/>
        <v>0</v>
      </c>
      <c r="CC257">
        <f t="shared" si="422"/>
        <v>0</v>
      </c>
      <c r="CD257">
        <f t="shared" si="422"/>
        <v>0</v>
      </c>
      <c r="CE257">
        <f t="shared" si="422"/>
        <v>0</v>
      </c>
      <c r="CF257">
        <f t="shared" si="422"/>
        <v>0</v>
      </c>
      <c r="CG257">
        <f t="shared" si="422"/>
        <v>0</v>
      </c>
      <c r="CH257">
        <f t="shared" si="422"/>
        <v>0</v>
      </c>
      <c r="CI257">
        <f t="shared" si="422"/>
        <v>0</v>
      </c>
      <c r="CJ257">
        <f t="shared" si="422"/>
        <v>0</v>
      </c>
      <c r="CK257">
        <f t="shared" si="422"/>
        <v>0</v>
      </c>
      <c r="CL257">
        <f t="shared" si="422"/>
        <v>0</v>
      </c>
      <c r="CM257">
        <f t="shared" si="422"/>
        <v>0</v>
      </c>
      <c r="CN257">
        <f t="shared" si="422"/>
        <v>0</v>
      </c>
      <c r="CO257">
        <f t="shared" si="422"/>
        <v>0</v>
      </c>
      <c r="CP257">
        <f t="shared" si="422"/>
        <v>0</v>
      </c>
      <c r="CQ257">
        <f t="shared" si="422"/>
        <v>0</v>
      </c>
      <c r="CR257">
        <f t="shared" si="422"/>
        <v>0</v>
      </c>
      <c r="CS257">
        <f t="shared" ref="CS257:DH257" si="423">CS108</f>
        <v>0</v>
      </c>
      <c r="CT257">
        <f t="shared" si="423"/>
        <v>0</v>
      </c>
      <c r="CU257">
        <f t="shared" si="423"/>
        <v>0</v>
      </c>
      <c r="CV257">
        <f t="shared" si="423"/>
        <v>0</v>
      </c>
      <c r="CW257">
        <f t="shared" si="423"/>
        <v>0</v>
      </c>
      <c r="CX257">
        <f t="shared" si="423"/>
        <v>0</v>
      </c>
      <c r="CY257">
        <f t="shared" si="423"/>
        <v>0</v>
      </c>
      <c r="CZ257">
        <f t="shared" si="423"/>
        <v>0</v>
      </c>
      <c r="DA257">
        <f t="shared" si="423"/>
        <v>0</v>
      </c>
      <c r="DB257">
        <f t="shared" si="423"/>
        <v>0</v>
      </c>
      <c r="DC257">
        <f t="shared" si="423"/>
        <v>0</v>
      </c>
      <c r="DD257">
        <f t="shared" si="423"/>
        <v>0</v>
      </c>
      <c r="DE257">
        <f t="shared" si="423"/>
        <v>0</v>
      </c>
      <c r="DF257">
        <f t="shared" si="423"/>
        <v>0</v>
      </c>
      <c r="DG257">
        <f t="shared" si="423"/>
        <v>0</v>
      </c>
      <c r="DH257">
        <f t="shared" si="423"/>
        <v>0</v>
      </c>
    </row>
    <row r="258" spans="1:112">
      <c r="A258">
        <f t="shared" ref="A258:AF258" si="424">A109</f>
        <v>6</v>
      </c>
      <c r="B258" t="str">
        <f t="shared" si="424"/>
        <v>Vicepresidencia del Estado Plurinacional</v>
      </c>
      <c r="C258">
        <f t="shared" si="424"/>
        <v>0</v>
      </c>
      <c r="D258">
        <f t="shared" si="424"/>
        <v>0</v>
      </c>
      <c r="E258">
        <f t="shared" si="424"/>
        <v>0</v>
      </c>
      <c r="F258">
        <f t="shared" si="424"/>
        <v>0</v>
      </c>
      <c r="G258">
        <f t="shared" si="424"/>
        <v>0</v>
      </c>
      <c r="H258">
        <f t="shared" si="424"/>
        <v>4528.8999999999996</v>
      </c>
      <c r="I258">
        <f t="shared" si="424"/>
        <v>0</v>
      </c>
      <c r="J258">
        <f t="shared" si="424"/>
        <v>337.58</v>
      </c>
      <c r="K258">
        <f t="shared" si="424"/>
        <v>0</v>
      </c>
      <c r="L258">
        <f t="shared" si="424"/>
        <v>11261.91</v>
      </c>
      <c r="M258">
        <f t="shared" si="424"/>
        <v>0</v>
      </c>
      <c r="N258">
        <f t="shared" si="424"/>
        <v>0</v>
      </c>
      <c r="O258">
        <f t="shared" si="424"/>
        <v>0</v>
      </c>
      <c r="P258">
        <f t="shared" si="424"/>
        <v>0</v>
      </c>
      <c r="Q258">
        <f t="shared" si="424"/>
        <v>0</v>
      </c>
      <c r="R258">
        <f t="shared" si="424"/>
        <v>0</v>
      </c>
      <c r="S258">
        <f t="shared" si="424"/>
        <v>0</v>
      </c>
      <c r="T258">
        <f t="shared" si="424"/>
        <v>0</v>
      </c>
      <c r="U258">
        <f t="shared" si="424"/>
        <v>0</v>
      </c>
      <c r="V258">
        <f t="shared" si="424"/>
        <v>0</v>
      </c>
      <c r="W258">
        <f t="shared" si="424"/>
        <v>0</v>
      </c>
      <c r="X258">
        <f t="shared" si="424"/>
        <v>0</v>
      </c>
      <c r="Y258">
        <f t="shared" si="424"/>
        <v>0</v>
      </c>
      <c r="Z258">
        <f t="shared" si="424"/>
        <v>0</v>
      </c>
      <c r="AA258">
        <f t="shared" si="424"/>
        <v>0</v>
      </c>
      <c r="AB258">
        <f t="shared" si="424"/>
        <v>0</v>
      </c>
      <c r="AC258">
        <f t="shared" si="424"/>
        <v>0</v>
      </c>
      <c r="AD258">
        <f t="shared" si="424"/>
        <v>0</v>
      </c>
      <c r="AE258">
        <f t="shared" si="424"/>
        <v>0</v>
      </c>
      <c r="AF258">
        <f t="shared" si="424"/>
        <v>0</v>
      </c>
      <c r="AG258">
        <f t="shared" ref="AG258:BL258" si="425">AG109</f>
        <v>0</v>
      </c>
      <c r="AH258">
        <f t="shared" si="425"/>
        <v>0</v>
      </c>
      <c r="AI258">
        <f t="shared" si="425"/>
        <v>0</v>
      </c>
      <c r="AJ258">
        <f t="shared" si="425"/>
        <v>0</v>
      </c>
      <c r="AK258">
        <f t="shared" si="425"/>
        <v>0</v>
      </c>
      <c r="AL258">
        <f t="shared" si="425"/>
        <v>0</v>
      </c>
      <c r="AM258">
        <f t="shared" si="425"/>
        <v>0</v>
      </c>
      <c r="AN258">
        <f t="shared" si="425"/>
        <v>0</v>
      </c>
      <c r="AO258">
        <f t="shared" si="425"/>
        <v>0</v>
      </c>
      <c r="AP258">
        <f t="shared" si="425"/>
        <v>0</v>
      </c>
      <c r="AQ258">
        <f t="shared" si="425"/>
        <v>0</v>
      </c>
      <c r="AR258">
        <f t="shared" si="425"/>
        <v>0</v>
      </c>
      <c r="AS258">
        <f t="shared" si="425"/>
        <v>0</v>
      </c>
      <c r="AT258">
        <f t="shared" si="425"/>
        <v>0</v>
      </c>
      <c r="AU258">
        <f t="shared" si="425"/>
        <v>0</v>
      </c>
      <c r="AV258">
        <f t="shared" si="425"/>
        <v>0</v>
      </c>
      <c r="AW258">
        <f t="shared" si="425"/>
        <v>0</v>
      </c>
      <c r="AX258">
        <f t="shared" si="425"/>
        <v>0</v>
      </c>
      <c r="AY258">
        <f t="shared" si="425"/>
        <v>0</v>
      </c>
      <c r="AZ258">
        <f t="shared" si="425"/>
        <v>0</v>
      </c>
      <c r="BA258">
        <f t="shared" si="425"/>
        <v>0</v>
      </c>
      <c r="BB258">
        <f t="shared" si="425"/>
        <v>0</v>
      </c>
      <c r="BC258">
        <f t="shared" si="425"/>
        <v>0</v>
      </c>
      <c r="BD258">
        <f t="shared" si="425"/>
        <v>0</v>
      </c>
      <c r="BE258">
        <f t="shared" si="425"/>
        <v>0</v>
      </c>
      <c r="BF258">
        <f t="shared" si="425"/>
        <v>0</v>
      </c>
      <c r="BG258">
        <f t="shared" si="425"/>
        <v>0</v>
      </c>
      <c r="BH258">
        <f t="shared" si="425"/>
        <v>0</v>
      </c>
      <c r="BI258">
        <f t="shared" si="425"/>
        <v>0</v>
      </c>
      <c r="BJ258">
        <f t="shared" si="425"/>
        <v>0</v>
      </c>
      <c r="BK258">
        <f t="shared" si="425"/>
        <v>0</v>
      </c>
      <c r="BL258">
        <f t="shared" si="425"/>
        <v>0</v>
      </c>
      <c r="BM258">
        <f t="shared" ref="BM258:CR258" si="426">BM109</f>
        <v>0</v>
      </c>
      <c r="BN258">
        <f t="shared" si="426"/>
        <v>0</v>
      </c>
      <c r="BO258">
        <f t="shared" si="426"/>
        <v>0</v>
      </c>
      <c r="BP258">
        <f t="shared" si="426"/>
        <v>0</v>
      </c>
      <c r="BQ258">
        <f t="shared" si="426"/>
        <v>0</v>
      </c>
      <c r="BR258">
        <f t="shared" si="426"/>
        <v>0</v>
      </c>
      <c r="BS258">
        <f t="shared" si="426"/>
        <v>0</v>
      </c>
      <c r="BT258">
        <f t="shared" si="426"/>
        <v>0</v>
      </c>
      <c r="BU258">
        <f t="shared" si="426"/>
        <v>0</v>
      </c>
      <c r="BV258">
        <f t="shared" si="426"/>
        <v>0</v>
      </c>
      <c r="BW258">
        <f t="shared" si="426"/>
        <v>0</v>
      </c>
      <c r="BX258">
        <f t="shared" si="426"/>
        <v>0</v>
      </c>
      <c r="BY258">
        <f t="shared" si="426"/>
        <v>0</v>
      </c>
      <c r="BZ258">
        <f t="shared" si="426"/>
        <v>0</v>
      </c>
      <c r="CA258">
        <f t="shared" si="426"/>
        <v>0</v>
      </c>
      <c r="CB258">
        <f t="shared" si="426"/>
        <v>0</v>
      </c>
      <c r="CC258">
        <f t="shared" si="426"/>
        <v>0</v>
      </c>
      <c r="CD258">
        <f t="shared" si="426"/>
        <v>0</v>
      </c>
      <c r="CE258">
        <f t="shared" si="426"/>
        <v>0</v>
      </c>
      <c r="CF258">
        <f t="shared" si="426"/>
        <v>0</v>
      </c>
      <c r="CG258">
        <f t="shared" si="426"/>
        <v>0</v>
      </c>
      <c r="CH258">
        <f t="shared" si="426"/>
        <v>0</v>
      </c>
      <c r="CI258">
        <f t="shared" si="426"/>
        <v>0</v>
      </c>
      <c r="CJ258">
        <f t="shared" si="426"/>
        <v>0</v>
      </c>
      <c r="CK258">
        <f t="shared" si="426"/>
        <v>0</v>
      </c>
      <c r="CL258">
        <f t="shared" si="426"/>
        <v>0</v>
      </c>
      <c r="CM258">
        <f t="shared" si="426"/>
        <v>0</v>
      </c>
      <c r="CN258">
        <f t="shared" si="426"/>
        <v>0</v>
      </c>
      <c r="CO258">
        <f t="shared" si="426"/>
        <v>0</v>
      </c>
      <c r="CP258">
        <f t="shared" si="426"/>
        <v>0</v>
      </c>
      <c r="CQ258">
        <f t="shared" si="426"/>
        <v>0</v>
      </c>
      <c r="CR258">
        <f t="shared" si="426"/>
        <v>0</v>
      </c>
      <c r="CS258">
        <f t="shared" ref="CS258:DH258" si="427">CS109</f>
        <v>0</v>
      </c>
      <c r="CT258">
        <f t="shared" si="427"/>
        <v>0</v>
      </c>
      <c r="CU258">
        <f t="shared" si="427"/>
        <v>0</v>
      </c>
      <c r="CV258">
        <f t="shared" si="427"/>
        <v>0</v>
      </c>
      <c r="CW258">
        <f t="shared" si="427"/>
        <v>0</v>
      </c>
      <c r="CX258">
        <f t="shared" si="427"/>
        <v>0</v>
      </c>
      <c r="CY258">
        <f t="shared" si="427"/>
        <v>0</v>
      </c>
      <c r="CZ258">
        <f t="shared" si="427"/>
        <v>0</v>
      </c>
      <c r="DA258">
        <f t="shared" si="427"/>
        <v>0</v>
      </c>
      <c r="DB258">
        <f t="shared" si="427"/>
        <v>0</v>
      </c>
      <c r="DC258">
        <f t="shared" si="427"/>
        <v>0</v>
      </c>
      <c r="DD258">
        <f t="shared" si="427"/>
        <v>0</v>
      </c>
      <c r="DE258">
        <f t="shared" si="427"/>
        <v>0</v>
      </c>
      <c r="DF258">
        <f t="shared" si="427"/>
        <v>0</v>
      </c>
      <c r="DG258">
        <f t="shared" si="427"/>
        <v>0</v>
      </c>
      <c r="DH258">
        <f t="shared" si="427"/>
        <v>0</v>
      </c>
    </row>
    <row r="259" spans="1:112">
      <c r="A259">
        <f t="shared" ref="A259:AF259" si="428">A110</f>
        <v>265</v>
      </c>
      <c r="B259" t="str">
        <f t="shared" si="428"/>
        <v>Direc. Dptal. de Educación  Chuquisaca</v>
      </c>
      <c r="C259">
        <f t="shared" si="428"/>
        <v>0</v>
      </c>
      <c r="D259">
        <f t="shared" si="428"/>
        <v>3097.91</v>
      </c>
      <c r="E259">
        <f t="shared" si="428"/>
        <v>0</v>
      </c>
      <c r="F259">
        <f t="shared" si="428"/>
        <v>0</v>
      </c>
      <c r="G259">
        <f t="shared" si="428"/>
        <v>0</v>
      </c>
      <c r="H259">
        <f t="shared" si="428"/>
        <v>0</v>
      </c>
      <c r="I259">
        <f t="shared" si="428"/>
        <v>0</v>
      </c>
      <c r="J259">
        <f t="shared" si="428"/>
        <v>2182.25</v>
      </c>
      <c r="K259">
        <f t="shared" si="428"/>
        <v>0</v>
      </c>
      <c r="L259">
        <f t="shared" si="428"/>
        <v>0</v>
      </c>
      <c r="M259">
        <f t="shared" si="428"/>
        <v>0</v>
      </c>
      <c r="N259">
        <f t="shared" si="428"/>
        <v>0</v>
      </c>
      <c r="O259">
        <f t="shared" si="428"/>
        <v>0</v>
      </c>
      <c r="P259">
        <f t="shared" si="428"/>
        <v>0</v>
      </c>
      <c r="Q259">
        <f t="shared" si="428"/>
        <v>0</v>
      </c>
      <c r="R259">
        <f t="shared" si="428"/>
        <v>0</v>
      </c>
      <c r="S259">
        <f t="shared" si="428"/>
        <v>0</v>
      </c>
      <c r="T259">
        <f t="shared" si="428"/>
        <v>0</v>
      </c>
      <c r="U259">
        <f t="shared" si="428"/>
        <v>0</v>
      </c>
      <c r="V259">
        <f t="shared" si="428"/>
        <v>0</v>
      </c>
      <c r="W259">
        <f t="shared" si="428"/>
        <v>0</v>
      </c>
      <c r="X259">
        <f t="shared" si="428"/>
        <v>0</v>
      </c>
      <c r="Y259">
        <f t="shared" si="428"/>
        <v>0</v>
      </c>
      <c r="Z259">
        <f t="shared" si="428"/>
        <v>0</v>
      </c>
      <c r="AA259">
        <f t="shared" si="428"/>
        <v>0</v>
      </c>
      <c r="AB259">
        <f t="shared" si="428"/>
        <v>0</v>
      </c>
      <c r="AC259">
        <f t="shared" si="428"/>
        <v>0</v>
      </c>
      <c r="AD259">
        <f t="shared" si="428"/>
        <v>0</v>
      </c>
      <c r="AE259">
        <f t="shared" si="428"/>
        <v>0</v>
      </c>
      <c r="AF259">
        <f t="shared" si="428"/>
        <v>0</v>
      </c>
      <c r="AG259">
        <f t="shared" ref="AG259:BL259" si="429">AG110</f>
        <v>0</v>
      </c>
      <c r="AH259">
        <f t="shared" si="429"/>
        <v>0</v>
      </c>
      <c r="AI259">
        <f t="shared" si="429"/>
        <v>0</v>
      </c>
      <c r="AJ259">
        <f t="shared" si="429"/>
        <v>0</v>
      </c>
      <c r="AK259">
        <f t="shared" si="429"/>
        <v>0</v>
      </c>
      <c r="AL259">
        <f t="shared" si="429"/>
        <v>0</v>
      </c>
      <c r="AM259">
        <f t="shared" si="429"/>
        <v>0</v>
      </c>
      <c r="AN259">
        <f t="shared" si="429"/>
        <v>0</v>
      </c>
      <c r="AO259">
        <f t="shared" si="429"/>
        <v>0</v>
      </c>
      <c r="AP259">
        <f t="shared" si="429"/>
        <v>0</v>
      </c>
      <c r="AQ259">
        <f t="shared" si="429"/>
        <v>0</v>
      </c>
      <c r="AR259">
        <f t="shared" si="429"/>
        <v>0</v>
      </c>
      <c r="AS259">
        <f t="shared" si="429"/>
        <v>0</v>
      </c>
      <c r="AT259">
        <f t="shared" si="429"/>
        <v>0</v>
      </c>
      <c r="AU259">
        <f t="shared" si="429"/>
        <v>0</v>
      </c>
      <c r="AV259">
        <f t="shared" si="429"/>
        <v>0</v>
      </c>
      <c r="AW259">
        <f t="shared" si="429"/>
        <v>0</v>
      </c>
      <c r="AX259">
        <f t="shared" si="429"/>
        <v>0</v>
      </c>
      <c r="AY259">
        <f t="shared" si="429"/>
        <v>0</v>
      </c>
      <c r="AZ259">
        <f t="shared" si="429"/>
        <v>0</v>
      </c>
      <c r="BA259">
        <f t="shared" si="429"/>
        <v>0</v>
      </c>
      <c r="BB259">
        <f t="shared" si="429"/>
        <v>0</v>
      </c>
      <c r="BC259">
        <f t="shared" si="429"/>
        <v>0</v>
      </c>
      <c r="BD259">
        <f t="shared" si="429"/>
        <v>0</v>
      </c>
      <c r="BE259">
        <f t="shared" si="429"/>
        <v>0</v>
      </c>
      <c r="BF259">
        <f t="shared" si="429"/>
        <v>0</v>
      </c>
      <c r="BG259">
        <f t="shared" si="429"/>
        <v>0</v>
      </c>
      <c r="BH259">
        <f t="shared" si="429"/>
        <v>0</v>
      </c>
      <c r="BI259">
        <f t="shared" si="429"/>
        <v>0</v>
      </c>
      <c r="BJ259">
        <f t="shared" si="429"/>
        <v>0</v>
      </c>
      <c r="BK259">
        <f t="shared" si="429"/>
        <v>0</v>
      </c>
      <c r="BL259">
        <f t="shared" si="429"/>
        <v>0</v>
      </c>
      <c r="BM259">
        <f t="shared" ref="BM259:CR259" si="430">BM110</f>
        <v>0</v>
      </c>
      <c r="BN259">
        <f t="shared" si="430"/>
        <v>0</v>
      </c>
      <c r="BO259">
        <f t="shared" si="430"/>
        <v>0</v>
      </c>
      <c r="BP259">
        <f t="shared" si="430"/>
        <v>0</v>
      </c>
      <c r="BQ259">
        <f t="shared" si="430"/>
        <v>0</v>
      </c>
      <c r="BR259">
        <f t="shared" si="430"/>
        <v>0</v>
      </c>
      <c r="BS259">
        <f t="shared" si="430"/>
        <v>0</v>
      </c>
      <c r="BT259">
        <f t="shared" si="430"/>
        <v>0</v>
      </c>
      <c r="BU259">
        <f t="shared" si="430"/>
        <v>0</v>
      </c>
      <c r="BV259">
        <f t="shared" si="430"/>
        <v>0</v>
      </c>
      <c r="BW259">
        <f t="shared" si="430"/>
        <v>0</v>
      </c>
      <c r="BX259">
        <f t="shared" si="430"/>
        <v>0</v>
      </c>
      <c r="BY259">
        <f t="shared" si="430"/>
        <v>0</v>
      </c>
      <c r="BZ259">
        <f t="shared" si="430"/>
        <v>0</v>
      </c>
      <c r="CA259">
        <f t="shared" si="430"/>
        <v>0</v>
      </c>
      <c r="CB259">
        <f t="shared" si="430"/>
        <v>0</v>
      </c>
      <c r="CC259">
        <f t="shared" si="430"/>
        <v>0</v>
      </c>
      <c r="CD259">
        <f t="shared" si="430"/>
        <v>0</v>
      </c>
      <c r="CE259">
        <f t="shared" si="430"/>
        <v>0</v>
      </c>
      <c r="CF259">
        <f t="shared" si="430"/>
        <v>0</v>
      </c>
      <c r="CG259">
        <f t="shared" si="430"/>
        <v>0</v>
      </c>
      <c r="CH259">
        <f t="shared" si="430"/>
        <v>0</v>
      </c>
      <c r="CI259">
        <f t="shared" si="430"/>
        <v>0</v>
      </c>
      <c r="CJ259">
        <f t="shared" si="430"/>
        <v>0</v>
      </c>
      <c r="CK259">
        <f t="shared" si="430"/>
        <v>0</v>
      </c>
      <c r="CL259">
        <f t="shared" si="430"/>
        <v>0</v>
      </c>
      <c r="CM259">
        <f t="shared" si="430"/>
        <v>0</v>
      </c>
      <c r="CN259">
        <f t="shared" si="430"/>
        <v>0</v>
      </c>
      <c r="CO259">
        <f t="shared" si="430"/>
        <v>0</v>
      </c>
      <c r="CP259">
        <f t="shared" si="430"/>
        <v>0</v>
      </c>
      <c r="CQ259">
        <f t="shared" si="430"/>
        <v>0</v>
      </c>
      <c r="CR259">
        <f t="shared" si="430"/>
        <v>0</v>
      </c>
      <c r="CS259">
        <f t="shared" ref="CS259:DH259" si="431">CS110</f>
        <v>0</v>
      </c>
      <c r="CT259">
        <f t="shared" si="431"/>
        <v>0</v>
      </c>
      <c r="CU259">
        <f t="shared" si="431"/>
        <v>0</v>
      </c>
      <c r="CV259">
        <f t="shared" si="431"/>
        <v>0</v>
      </c>
      <c r="CW259">
        <f t="shared" si="431"/>
        <v>0</v>
      </c>
      <c r="CX259">
        <f t="shared" si="431"/>
        <v>0</v>
      </c>
      <c r="CY259">
        <f t="shared" si="431"/>
        <v>0</v>
      </c>
      <c r="CZ259">
        <f t="shared" si="431"/>
        <v>0</v>
      </c>
      <c r="DA259">
        <f t="shared" si="431"/>
        <v>0</v>
      </c>
      <c r="DB259">
        <f t="shared" si="431"/>
        <v>0</v>
      </c>
      <c r="DC259">
        <f t="shared" si="431"/>
        <v>0</v>
      </c>
      <c r="DD259">
        <f t="shared" si="431"/>
        <v>0</v>
      </c>
      <c r="DE259">
        <f t="shared" si="431"/>
        <v>0</v>
      </c>
      <c r="DF259">
        <f t="shared" si="431"/>
        <v>0</v>
      </c>
      <c r="DG259">
        <f t="shared" si="431"/>
        <v>0</v>
      </c>
      <c r="DH259">
        <f t="shared" si="431"/>
        <v>0</v>
      </c>
    </row>
    <row r="260" spans="1:112">
      <c r="A260">
        <f t="shared" ref="A260:AF260" si="432">A111</f>
        <v>226</v>
      </c>
      <c r="B260" t="str">
        <f t="shared" si="432"/>
        <v>Servicio Estatal de Autonomías</v>
      </c>
      <c r="C260">
        <f t="shared" si="432"/>
        <v>0</v>
      </c>
      <c r="D260">
        <f t="shared" si="432"/>
        <v>0</v>
      </c>
      <c r="E260">
        <f t="shared" si="432"/>
        <v>0</v>
      </c>
      <c r="F260">
        <f t="shared" si="432"/>
        <v>0</v>
      </c>
      <c r="G260">
        <f t="shared" si="432"/>
        <v>0</v>
      </c>
      <c r="H260">
        <f t="shared" si="432"/>
        <v>0</v>
      </c>
      <c r="I260">
        <f t="shared" si="432"/>
        <v>0</v>
      </c>
      <c r="J260">
        <f t="shared" si="432"/>
        <v>0</v>
      </c>
      <c r="K260">
        <f t="shared" si="432"/>
        <v>0</v>
      </c>
      <c r="L260">
        <f t="shared" si="432"/>
        <v>1081.5999999999999</v>
      </c>
      <c r="M260">
        <f t="shared" si="432"/>
        <v>0</v>
      </c>
      <c r="N260">
        <f t="shared" si="432"/>
        <v>0</v>
      </c>
      <c r="O260">
        <f t="shared" si="432"/>
        <v>0</v>
      </c>
      <c r="P260">
        <f t="shared" si="432"/>
        <v>0</v>
      </c>
      <c r="Q260">
        <f t="shared" si="432"/>
        <v>0</v>
      </c>
      <c r="R260">
        <f t="shared" si="432"/>
        <v>0</v>
      </c>
      <c r="S260">
        <f t="shared" si="432"/>
        <v>0</v>
      </c>
      <c r="T260">
        <f t="shared" si="432"/>
        <v>0</v>
      </c>
      <c r="U260">
        <f t="shared" si="432"/>
        <v>0</v>
      </c>
      <c r="V260">
        <f t="shared" si="432"/>
        <v>0</v>
      </c>
      <c r="W260">
        <f t="shared" si="432"/>
        <v>0</v>
      </c>
      <c r="X260">
        <f t="shared" si="432"/>
        <v>0</v>
      </c>
      <c r="Y260">
        <f t="shared" si="432"/>
        <v>0</v>
      </c>
      <c r="Z260">
        <f t="shared" si="432"/>
        <v>0</v>
      </c>
      <c r="AA260">
        <f t="shared" si="432"/>
        <v>0</v>
      </c>
      <c r="AB260">
        <f t="shared" si="432"/>
        <v>0</v>
      </c>
      <c r="AC260">
        <f t="shared" si="432"/>
        <v>0</v>
      </c>
      <c r="AD260">
        <f t="shared" si="432"/>
        <v>0</v>
      </c>
      <c r="AE260">
        <f t="shared" si="432"/>
        <v>0</v>
      </c>
      <c r="AF260">
        <f t="shared" si="432"/>
        <v>0</v>
      </c>
      <c r="AG260">
        <f t="shared" ref="AG260:BL260" si="433">AG111</f>
        <v>0</v>
      </c>
      <c r="AH260">
        <f t="shared" si="433"/>
        <v>0</v>
      </c>
      <c r="AI260">
        <f t="shared" si="433"/>
        <v>0</v>
      </c>
      <c r="AJ260">
        <f t="shared" si="433"/>
        <v>0</v>
      </c>
      <c r="AK260">
        <f t="shared" si="433"/>
        <v>0</v>
      </c>
      <c r="AL260">
        <f t="shared" si="433"/>
        <v>0</v>
      </c>
      <c r="AM260">
        <f t="shared" si="433"/>
        <v>0</v>
      </c>
      <c r="AN260">
        <f t="shared" si="433"/>
        <v>0</v>
      </c>
      <c r="AO260">
        <f t="shared" si="433"/>
        <v>0</v>
      </c>
      <c r="AP260">
        <f t="shared" si="433"/>
        <v>0</v>
      </c>
      <c r="AQ260">
        <f t="shared" si="433"/>
        <v>0</v>
      </c>
      <c r="AR260">
        <f t="shared" si="433"/>
        <v>0</v>
      </c>
      <c r="AS260">
        <f t="shared" si="433"/>
        <v>0</v>
      </c>
      <c r="AT260">
        <f t="shared" si="433"/>
        <v>0</v>
      </c>
      <c r="AU260">
        <f t="shared" si="433"/>
        <v>0</v>
      </c>
      <c r="AV260">
        <f t="shared" si="433"/>
        <v>0</v>
      </c>
      <c r="AW260">
        <f t="shared" si="433"/>
        <v>0</v>
      </c>
      <c r="AX260">
        <f t="shared" si="433"/>
        <v>0</v>
      </c>
      <c r="AY260">
        <f t="shared" si="433"/>
        <v>0</v>
      </c>
      <c r="AZ260">
        <f t="shared" si="433"/>
        <v>0</v>
      </c>
      <c r="BA260">
        <f t="shared" si="433"/>
        <v>0</v>
      </c>
      <c r="BB260">
        <f t="shared" si="433"/>
        <v>0</v>
      </c>
      <c r="BC260">
        <f t="shared" si="433"/>
        <v>0</v>
      </c>
      <c r="BD260">
        <f t="shared" si="433"/>
        <v>0</v>
      </c>
      <c r="BE260">
        <f t="shared" si="433"/>
        <v>0</v>
      </c>
      <c r="BF260">
        <f t="shared" si="433"/>
        <v>0</v>
      </c>
      <c r="BG260">
        <f t="shared" si="433"/>
        <v>0</v>
      </c>
      <c r="BH260">
        <f t="shared" si="433"/>
        <v>0</v>
      </c>
      <c r="BI260">
        <f t="shared" si="433"/>
        <v>0</v>
      </c>
      <c r="BJ260">
        <f t="shared" si="433"/>
        <v>0</v>
      </c>
      <c r="BK260">
        <f t="shared" si="433"/>
        <v>0</v>
      </c>
      <c r="BL260">
        <f t="shared" si="433"/>
        <v>0</v>
      </c>
      <c r="BM260">
        <f t="shared" ref="BM260:CR260" si="434">BM111</f>
        <v>0</v>
      </c>
      <c r="BN260">
        <f t="shared" si="434"/>
        <v>0</v>
      </c>
      <c r="BO260">
        <f t="shared" si="434"/>
        <v>0</v>
      </c>
      <c r="BP260">
        <f t="shared" si="434"/>
        <v>0</v>
      </c>
      <c r="BQ260">
        <f t="shared" si="434"/>
        <v>0</v>
      </c>
      <c r="BR260">
        <f t="shared" si="434"/>
        <v>0</v>
      </c>
      <c r="BS260">
        <f t="shared" si="434"/>
        <v>0</v>
      </c>
      <c r="BT260">
        <f t="shared" si="434"/>
        <v>0</v>
      </c>
      <c r="BU260">
        <f t="shared" si="434"/>
        <v>0</v>
      </c>
      <c r="BV260">
        <f t="shared" si="434"/>
        <v>0</v>
      </c>
      <c r="BW260">
        <f t="shared" si="434"/>
        <v>0</v>
      </c>
      <c r="BX260">
        <f t="shared" si="434"/>
        <v>0</v>
      </c>
      <c r="BY260">
        <f t="shared" si="434"/>
        <v>0</v>
      </c>
      <c r="BZ260">
        <f t="shared" si="434"/>
        <v>0</v>
      </c>
      <c r="CA260">
        <f t="shared" si="434"/>
        <v>0</v>
      </c>
      <c r="CB260">
        <f t="shared" si="434"/>
        <v>0</v>
      </c>
      <c r="CC260">
        <f t="shared" si="434"/>
        <v>0</v>
      </c>
      <c r="CD260">
        <f t="shared" si="434"/>
        <v>0</v>
      </c>
      <c r="CE260">
        <f t="shared" si="434"/>
        <v>0</v>
      </c>
      <c r="CF260">
        <f t="shared" si="434"/>
        <v>0</v>
      </c>
      <c r="CG260">
        <f t="shared" si="434"/>
        <v>0</v>
      </c>
      <c r="CH260">
        <f t="shared" si="434"/>
        <v>0</v>
      </c>
      <c r="CI260">
        <f t="shared" si="434"/>
        <v>0</v>
      </c>
      <c r="CJ260">
        <f t="shared" si="434"/>
        <v>0</v>
      </c>
      <c r="CK260">
        <f t="shared" si="434"/>
        <v>0</v>
      </c>
      <c r="CL260">
        <f t="shared" si="434"/>
        <v>0</v>
      </c>
      <c r="CM260">
        <f t="shared" si="434"/>
        <v>0</v>
      </c>
      <c r="CN260">
        <f t="shared" si="434"/>
        <v>0</v>
      </c>
      <c r="CO260">
        <f t="shared" si="434"/>
        <v>0</v>
      </c>
      <c r="CP260">
        <f t="shared" si="434"/>
        <v>0</v>
      </c>
      <c r="CQ260">
        <f t="shared" si="434"/>
        <v>0</v>
      </c>
      <c r="CR260">
        <f t="shared" si="434"/>
        <v>0</v>
      </c>
      <c r="CS260">
        <f t="shared" ref="CS260:DH260" si="435">CS111</f>
        <v>0</v>
      </c>
      <c r="CT260">
        <f t="shared" si="435"/>
        <v>0</v>
      </c>
      <c r="CU260">
        <f t="shared" si="435"/>
        <v>0</v>
      </c>
      <c r="CV260">
        <f t="shared" si="435"/>
        <v>0</v>
      </c>
      <c r="CW260">
        <f t="shared" si="435"/>
        <v>0</v>
      </c>
      <c r="CX260">
        <f t="shared" si="435"/>
        <v>0</v>
      </c>
      <c r="CY260">
        <f t="shared" si="435"/>
        <v>0</v>
      </c>
      <c r="CZ260">
        <f t="shared" si="435"/>
        <v>0</v>
      </c>
      <c r="DA260">
        <f t="shared" si="435"/>
        <v>0</v>
      </c>
      <c r="DB260">
        <f t="shared" si="435"/>
        <v>0</v>
      </c>
      <c r="DC260">
        <f t="shared" si="435"/>
        <v>0</v>
      </c>
      <c r="DD260">
        <f t="shared" si="435"/>
        <v>0</v>
      </c>
      <c r="DE260">
        <f t="shared" si="435"/>
        <v>0</v>
      </c>
      <c r="DF260">
        <f t="shared" si="435"/>
        <v>0</v>
      </c>
      <c r="DG260">
        <f t="shared" si="435"/>
        <v>0</v>
      </c>
      <c r="DH260">
        <f t="shared" si="435"/>
        <v>0</v>
      </c>
    </row>
    <row r="261" spans="1:112">
      <c r="A261">
        <f t="shared" ref="A261:AF261" si="436">A112</f>
        <v>292</v>
      </c>
      <c r="B261" t="str">
        <f t="shared" si="436"/>
        <v>Vías Bolivia</v>
      </c>
      <c r="C261">
        <f t="shared" si="436"/>
        <v>0</v>
      </c>
      <c r="D261">
        <f t="shared" si="436"/>
        <v>0</v>
      </c>
      <c r="E261">
        <f t="shared" si="436"/>
        <v>0</v>
      </c>
      <c r="F261">
        <f t="shared" si="436"/>
        <v>0</v>
      </c>
      <c r="G261">
        <f t="shared" si="436"/>
        <v>0</v>
      </c>
      <c r="H261">
        <f t="shared" si="436"/>
        <v>0</v>
      </c>
      <c r="I261">
        <f t="shared" si="436"/>
        <v>0</v>
      </c>
      <c r="J261">
        <f t="shared" si="436"/>
        <v>0</v>
      </c>
      <c r="K261">
        <f t="shared" si="436"/>
        <v>0</v>
      </c>
      <c r="L261">
        <f t="shared" si="436"/>
        <v>64924.3</v>
      </c>
      <c r="M261">
        <f t="shared" si="436"/>
        <v>0</v>
      </c>
      <c r="N261">
        <f t="shared" si="436"/>
        <v>0</v>
      </c>
      <c r="O261">
        <f t="shared" si="436"/>
        <v>0</v>
      </c>
      <c r="P261">
        <f t="shared" si="436"/>
        <v>0</v>
      </c>
      <c r="Q261">
        <f t="shared" si="436"/>
        <v>0</v>
      </c>
      <c r="R261">
        <f t="shared" si="436"/>
        <v>0</v>
      </c>
      <c r="S261">
        <f t="shared" si="436"/>
        <v>0</v>
      </c>
      <c r="T261">
        <f t="shared" si="436"/>
        <v>0</v>
      </c>
      <c r="U261">
        <f t="shared" si="436"/>
        <v>0</v>
      </c>
      <c r="V261">
        <f t="shared" si="436"/>
        <v>0</v>
      </c>
      <c r="W261">
        <f t="shared" si="436"/>
        <v>0</v>
      </c>
      <c r="X261">
        <f t="shared" si="436"/>
        <v>0</v>
      </c>
      <c r="Y261">
        <f t="shared" si="436"/>
        <v>0</v>
      </c>
      <c r="Z261">
        <f t="shared" si="436"/>
        <v>0</v>
      </c>
      <c r="AA261">
        <f t="shared" si="436"/>
        <v>0</v>
      </c>
      <c r="AB261">
        <f t="shared" si="436"/>
        <v>0</v>
      </c>
      <c r="AC261">
        <f t="shared" si="436"/>
        <v>0</v>
      </c>
      <c r="AD261">
        <f t="shared" si="436"/>
        <v>0</v>
      </c>
      <c r="AE261">
        <f t="shared" si="436"/>
        <v>0</v>
      </c>
      <c r="AF261">
        <f t="shared" si="436"/>
        <v>0</v>
      </c>
      <c r="AG261">
        <f t="shared" ref="AG261:BL261" si="437">AG112</f>
        <v>0</v>
      </c>
      <c r="AH261">
        <f t="shared" si="437"/>
        <v>0</v>
      </c>
      <c r="AI261">
        <f t="shared" si="437"/>
        <v>0</v>
      </c>
      <c r="AJ261">
        <f t="shared" si="437"/>
        <v>0</v>
      </c>
      <c r="AK261">
        <f t="shared" si="437"/>
        <v>0</v>
      </c>
      <c r="AL261">
        <f t="shared" si="437"/>
        <v>0</v>
      </c>
      <c r="AM261">
        <f t="shared" si="437"/>
        <v>0</v>
      </c>
      <c r="AN261">
        <f t="shared" si="437"/>
        <v>0</v>
      </c>
      <c r="AO261">
        <f t="shared" si="437"/>
        <v>0</v>
      </c>
      <c r="AP261">
        <f t="shared" si="437"/>
        <v>0</v>
      </c>
      <c r="AQ261">
        <f t="shared" si="437"/>
        <v>0</v>
      </c>
      <c r="AR261">
        <f t="shared" si="437"/>
        <v>0</v>
      </c>
      <c r="AS261">
        <f t="shared" si="437"/>
        <v>0</v>
      </c>
      <c r="AT261">
        <f t="shared" si="437"/>
        <v>0</v>
      </c>
      <c r="AU261">
        <f t="shared" si="437"/>
        <v>0</v>
      </c>
      <c r="AV261">
        <f t="shared" si="437"/>
        <v>0</v>
      </c>
      <c r="AW261">
        <f t="shared" si="437"/>
        <v>0</v>
      </c>
      <c r="AX261">
        <f t="shared" si="437"/>
        <v>0</v>
      </c>
      <c r="AY261">
        <f t="shared" si="437"/>
        <v>0</v>
      </c>
      <c r="AZ261">
        <f t="shared" si="437"/>
        <v>0</v>
      </c>
      <c r="BA261">
        <f t="shared" si="437"/>
        <v>0</v>
      </c>
      <c r="BB261">
        <f t="shared" si="437"/>
        <v>0</v>
      </c>
      <c r="BC261">
        <f t="shared" si="437"/>
        <v>0</v>
      </c>
      <c r="BD261">
        <f t="shared" si="437"/>
        <v>0</v>
      </c>
      <c r="BE261">
        <f t="shared" si="437"/>
        <v>0</v>
      </c>
      <c r="BF261">
        <f t="shared" si="437"/>
        <v>0</v>
      </c>
      <c r="BG261">
        <f t="shared" si="437"/>
        <v>0</v>
      </c>
      <c r="BH261">
        <f t="shared" si="437"/>
        <v>0</v>
      </c>
      <c r="BI261">
        <f t="shared" si="437"/>
        <v>0</v>
      </c>
      <c r="BJ261">
        <f t="shared" si="437"/>
        <v>0</v>
      </c>
      <c r="BK261">
        <f t="shared" si="437"/>
        <v>0</v>
      </c>
      <c r="BL261">
        <f t="shared" si="437"/>
        <v>0</v>
      </c>
      <c r="BM261">
        <f t="shared" ref="BM261:CR261" si="438">BM112</f>
        <v>0</v>
      </c>
      <c r="BN261">
        <f t="shared" si="438"/>
        <v>0</v>
      </c>
      <c r="BO261">
        <f t="shared" si="438"/>
        <v>0</v>
      </c>
      <c r="BP261">
        <f t="shared" si="438"/>
        <v>0</v>
      </c>
      <c r="BQ261">
        <f t="shared" si="438"/>
        <v>0</v>
      </c>
      <c r="BR261">
        <f t="shared" si="438"/>
        <v>0</v>
      </c>
      <c r="BS261">
        <f t="shared" si="438"/>
        <v>0</v>
      </c>
      <c r="BT261">
        <f t="shared" si="438"/>
        <v>0</v>
      </c>
      <c r="BU261">
        <f t="shared" si="438"/>
        <v>0</v>
      </c>
      <c r="BV261">
        <f t="shared" si="438"/>
        <v>0</v>
      </c>
      <c r="BW261">
        <f t="shared" si="438"/>
        <v>0</v>
      </c>
      <c r="BX261">
        <f t="shared" si="438"/>
        <v>0</v>
      </c>
      <c r="BY261">
        <f t="shared" si="438"/>
        <v>0</v>
      </c>
      <c r="BZ261">
        <f t="shared" si="438"/>
        <v>0</v>
      </c>
      <c r="CA261">
        <f t="shared" si="438"/>
        <v>0</v>
      </c>
      <c r="CB261">
        <f t="shared" si="438"/>
        <v>0</v>
      </c>
      <c r="CC261">
        <f t="shared" si="438"/>
        <v>0</v>
      </c>
      <c r="CD261">
        <f t="shared" si="438"/>
        <v>0</v>
      </c>
      <c r="CE261">
        <f t="shared" si="438"/>
        <v>0</v>
      </c>
      <c r="CF261">
        <f t="shared" si="438"/>
        <v>0</v>
      </c>
      <c r="CG261">
        <f t="shared" si="438"/>
        <v>0</v>
      </c>
      <c r="CH261">
        <f t="shared" si="438"/>
        <v>0</v>
      </c>
      <c r="CI261">
        <f t="shared" si="438"/>
        <v>0</v>
      </c>
      <c r="CJ261">
        <f t="shared" si="438"/>
        <v>0</v>
      </c>
      <c r="CK261">
        <f t="shared" si="438"/>
        <v>0</v>
      </c>
      <c r="CL261">
        <f t="shared" si="438"/>
        <v>0</v>
      </c>
      <c r="CM261">
        <f t="shared" si="438"/>
        <v>0</v>
      </c>
      <c r="CN261">
        <f t="shared" si="438"/>
        <v>0</v>
      </c>
      <c r="CO261">
        <f t="shared" si="438"/>
        <v>0</v>
      </c>
      <c r="CP261">
        <f t="shared" si="438"/>
        <v>0</v>
      </c>
      <c r="CQ261">
        <f t="shared" si="438"/>
        <v>0</v>
      </c>
      <c r="CR261">
        <f t="shared" si="438"/>
        <v>0</v>
      </c>
      <c r="CS261">
        <f t="shared" ref="CS261:DH261" si="439">CS112</f>
        <v>0</v>
      </c>
      <c r="CT261">
        <f t="shared" si="439"/>
        <v>0</v>
      </c>
      <c r="CU261">
        <f t="shared" si="439"/>
        <v>0</v>
      </c>
      <c r="CV261">
        <f t="shared" si="439"/>
        <v>0</v>
      </c>
      <c r="CW261">
        <f t="shared" si="439"/>
        <v>0</v>
      </c>
      <c r="CX261">
        <f t="shared" si="439"/>
        <v>0</v>
      </c>
      <c r="CY261">
        <f t="shared" si="439"/>
        <v>0</v>
      </c>
      <c r="CZ261">
        <f t="shared" si="439"/>
        <v>0</v>
      </c>
      <c r="DA261">
        <f t="shared" si="439"/>
        <v>0</v>
      </c>
      <c r="DB261">
        <f t="shared" si="439"/>
        <v>0</v>
      </c>
      <c r="DC261">
        <f t="shared" si="439"/>
        <v>0</v>
      </c>
      <c r="DD261">
        <f t="shared" si="439"/>
        <v>0</v>
      </c>
      <c r="DE261">
        <f t="shared" si="439"/>
        <v>0</v>
      </c>
      <c r="DF261">
        <f t="shared" si="439"/>
        <v>0</v>
      </c>
      <c r="DG261">
        <f t="shared" si="439"/>
        <v>0</v>
      </c>
      <c r="DH261">
        <f t="shared" si="439"/>
        <v>0</v>
      </c>
    </row>
    <row r="262" spans="1:112">
      <c r="A262">
        <f t="shared" ref="A262:AF262" si="440">A113</f>
        <v>170</v>
      </c>
      <c r="B262" t="str">
        <f t="shared" si="440"/>
        <v>Escuela Militar de Ingeniería</v>
      </c>
      <c r="C262">
        <f t="shared" si="440"/>
        <v>0</v>
      </c>
      <c r="D262">
        <f t="shared" si="440"/>
        <v>0</v>
      </c>
      <c r="E262">
        <f t="shared" si="440"/>
        <v>0</v>
      </c>
      <c r="F262">
        <f t="shared" si="440"/>
        <v>0</v>
      </c>
      <c r="G262">
        <f t="shared" si="440"/>
        <v>0</v>
      </c>
      <c r="H262">
        <f t="shared" si="440"/>
        <v>8996.1</v>
      </c>
      <c r="I262">
        <f t="shared" si="440"/>
        <v>0</v>
      </c>
      <c r="J262">
        <f t="shared" si="440"/>
        <v>30886.6</v>
      </c>
      <c r="K262">
        <f t="shared" si="440"/>
        <v>0</v>
      </c>
      <c r="L262">
        <f t="shared" si="440"/>
        <v>0</v>
      </c>
      <c r="M262">
        <f t="shared" si="440"/>
        <v>0</v>
      </c>
      <c r="N262">
        <f t="shared" si="440"/>
        <v>0</v>
      </c>
      <c r="O262">
        <f t="shared" si="440"/>
        <v>0</v>
      </c>
      <c r="P262">
        <f t="shared" si="440"/>
        <v>0</v>
      </c>
      <c r="Q262">
        <f t="shared" si="440"/>
        <v>0</v>
      </c>
      <c r="R262">
        <f t="shared" si="440"/>
        <v>0</v>
      </c>
      <c r="S262">
        <f t="shared" si="440"/>
        <v>0</v>
      </c>
      <c r="T262">
        <f t="shared" si="440"/>
        <v>0</v>
      </c>
      <c r="U262">
        <f t="shared" si="440"/>
        <v>0</v>
      </c>
      <c r="V262">
        <f t="shared" si="440"/>
        <v>0</v>
      </c>
      <c r="W262">
        <f t="shared" si="440"/>
        <v>0</v>
      </c>
      <c r="X262">
        <f t="shared" si="440"/>
        <v>0</v>
      </c>
      <c r="Y262">
        <f t="shared" si="440"/>
        <v>0</v>
      </c>
      <c r="Z262">
        <f t="shared" si="440"/>
        <v>0</v>
      </c>
      <c r="AA262">
        <f t="shared" si="440"/>
        <v>0</v>
      </c>
      <c r="AB262">
        <f t="shared" si="440"/>
        <v>0</v>
      </c>
      <c r="AC262">
        <f t="shared" si="440"/>
        <v>0</v>
      </c>
      <c r="AD262">
        <f t="shared" si="440"/>
        <v>0</v>
      </c>
      <c r="AE262">
        <f t="shared" si="440"/>
        <v>0</v>
      </c>
      <c r="AF262">
        <f t="shared" si="440"/>
        <v>0</v>
      </c>
      <c r="AG262">
        <f t="shared" ref="AG262:BL262" si="441">AG113</f>
        <v>0</v>
      </c>
      <c r="AH262">
        <f t="shared" si="441"/>
        <v>0</v>
      </c>
      <c r="AI262">
        <f t="shared" si="441"/>
        <v>0</v>
      </c>
      <c r="AJ262">
        <f t="shared" si="441"/>
        <v>0</v>
      </c>
      <c r="AK262">
        <f t="shared" si="441"/>
        <v>0</v>
      </c>
      <c r="AL262">
        <f t="shared" si="441"/>
        <v>0</v>
      </c>
      <c r="AM262">
        <f t="shared" si="441"/>
        <v>0</v>
      </c>
      <c r="AN262">
        <f t="shared" si="441"/>
        <v>0</v>
      </c>
      <c r="AO262">
        <f t="shared" si="441"/>
        <v>0</v>
      </c>
      <c r="AP262">
        <f t="shared" si="441"/>
        <v>0</v>
      </c>
      <c r="AQ262">
        <f t="shared" si="441"/>
        <v>0</v>
      </c>
      <c r="AR262">
        <f t="shared" si="441"/>
        <v>0</v>
      </c>
      <c r="AS262">
        <f t="shared" si="441"/>
        <v>0</v>
      </c>
      <c r="AT262">
        <f t="shared" si="441"/>
        <v>0</v>
      </c>
      <c r="AU262">
        <f t="shared" si="441"/>
        <v>0</v>
      </c>
      <c r="AV262">
        <f t="shared" si="441"/>
        <v>0</v>
      </c>
      <c r="AW262">
        <f t="shared" si="441"/>
        <v>0</v>
      </c>
      <c r="AX262">
        <f t="shared" si="441"/>
        <v>0</v>
      </c>
      <c r="AY262">
        <f t="shared" si="441"/>
        <v>0</v>
      </c>
      <c r="AZ262">
        <f t="shared" si="441"/>
        <v>0</v>
      </c>
      <c r="BA262">
        <f t="shared" si="441"/>
        <v>0</v>
      </c>
      <c r="BB262">
        <f t="shared" si="441"/>
        <v>0</v>
      </c>
      <c r="BC262">
        <f t="shared" si="441"/>
        <v>0</v>
      </c>
      <c r="BD262">
        <f t="shared" si="441"/>
        <v>0</v>
      </c>
      <c r="BE262">
        <f t="shared" si="441"/>
        <v>0</v>
      </c>
      <c r="BF262">
        <f t="shared" si="441"/>
        <v>0</v>
      </c>
      <c r="BG262">
        <f t="shared" si="441"/>
        <v>0</v>
      </c>
      <c r="BH262">
        <f t="shared" si="441"/>
        <v>0</v>
      </c>
      <c r="BI262">
        <f t="shared" si="441"/>
        <v>0</v>
      </c>
      <c r="BJ262">
        <f t="shared" si="441"/>
        <v>0</v>
      </c>
      <c r="BK262">
        <f t="shared" si="441"/>
        <v>0</v>
      </c>
      <c r="BL262">
        <f t="shared" si="441"/>
        <v>0</v>
      </c>
      <c r="BM262">
        <f t="shared" ref="BM262:CR262" si="442">BM113</f>
        <v>0</v>
      </c>
      <c r="BN262">
        <f t="shared" si="442"/>
        <v>0</v>
      </c>
      <c r="BO262">
        <f t="shared" si="442"/>
        <v>0</v>
      </c>
      <c r="BP262">
        <f t="shared" si="442"/>
        <v>0</v>
      </c>
      <c r="BQ262">
        <f t="shared" si="442"/>
        <v>0</v>
      </c>
      <c r="BR262">
        <f t="shared" si="442"/>
        <v>0</v>
      </c>
      <c r="BS262">
        <f t="shared" si="442"/>
        <v>0</v>
      </c>
      <c r="BT262">
        <f t="shared" si="442"/>
        <v>0</v>
      </c>
      <c r="BU262">
        <f t="shared" si="442"/>
        <v>0</v>
      </c>
      <c r="BV262">
        <f t="shared" si="442"/>
        <v>0</v>
      </c>
      <c r="BW262">
        <f t="shared" si="442"/>
        <v>0</v>
      </c>
      <c r="BX262">
        <f t="shared" si="442"/>
        <v>0</v>
      </c>
      <c r="BY262">
        <f t="shared" si="442"/>
        <v>0</v>
      </c>
      <c r="BZ262">
        <f t="shared" si="442"/>
        <v>0</v>
      </c>
      <c r="CA262">
        <f t="shared" si="442"/>
        <v>0</v>
      </c>
      <c r="CB262">
        <f t="shared" si="442"/>
        <v>0</v>
      </c>
      <c r="CC262">
        <f t="shared" si="442"/>
        <v>0</v>
      </c>
      <c r="CD262">
        <f t="shared" si="442"/>
        <v>0</v>
      </c>
      <c r="CE262">
        <f t="shared" si="442"/>
        <v>0</v>
      </c>
      <c r="CF262">
        <f t="shared" si="442"/>
        <v>0</v>
      </c>
      <c r="CG262">
        <f t="shared" si="442"/>
        <v>0</v>
      </c>
      <c r="CH262">
        <f t="shared" si="442"/>
        <v>0</v>
      </c>
      <c r="CI262">
        <f t="shared" si="442"/>
        <v>0</v>
      </c>
      <c r="CJ262">
        <f t="shared" si="442"/>
        <v>0</v>
      </c>
      <c r="CK262">
        <f t="shared" si="442"/>
        <v>0</v>
      </c>
      <c r="CL262">
        <f t="shared" si="442"/>
        <v>0</v>
      </c>
      <c r="CM262">
        <f t="shared" si="442"/>
        <v>0</v>
      </c>
      <c r="CN262">
        <f t="shared" si="442"/>
        <v>0</v>
      </c>
      <c r="CO262">
        <f t="shared" si="442"/>
        <v>0</v>
      </c>
      <c r="CP262">
        <f t="shared" si="442"/>
        <v>0</v>
      </c>
      <c r="CQ262">
        <f t="shared" si="442"/>
        <v>0</v>
      </c>
      <c r="CR262">
        <f t="shared" si="442"/>
        <v>0</v>
      </c>
      <c r="CS262">
        <f t="shared" ref="CS262:DH262" si="443">CS113</f>
        <v>0</v>
      </c>
      <c r="CT262">
        <f t="shared" si="443"/>
        <v>0</v>
      </c>
      <c r="CU262">
        <f t="shared" si="443"/>
        <v>0</v>
      </c>
      <c r="CV262">
        <f t="shared" si="443"/>
        <v>0</v>
      </c>
      <c r="CW262">
        <f t="shared" si="443"/>
        <v>0</v>
      </c>
      <c r="CX262">
        <f t="shared" si="443"/>
        <v>0</v>
      </c>
      <c r="CY262">
        <f t="shared" si="443"/>
        <v>0</v>
      </c>
      <c r="CZ262">
        <f t="shared" si="443"/>
        <v>0</v>
      </c>
      <c r="DA262">
        <f t="shared" si="443"/>
        <v>0</v>
      </c>
      <c r="DB262">
        <f t="shared" si="443"/>
        <v>0</v>
      </c>
      <c r="DC262">
        <f t="shared" si="443"/>
        <v>0</v>
      </c>
      <c r="DD262">
        <f t="shared" si="443"/>
        <v>0</v>
      </c>
      <c r="DE262">
        <f t="shared" si="443"/>
        <v>0</v>
      </c>
      <c r="DF262">
        <f t="shared" si="443"/>
        <v>0</v>
      </c>
      <c r="DG262">
        <f t="shared" si="443"/>
        <v>0</v>
      </c>
      <c r="DH262">
        <f t="shared" si="443"/>
        <v>0</v>
      </c>
    </row>
    <row r="263" spans="1:112">
      <c r="A263">
        <f t="shared" ref="A263:AF263" si="444">A114</f>
        <v>224</v>
      </c>
      <c r="B263" t="str">
        <f t="shared" si="444"/>
        <v>Insumos Bolivia</v>
      </c>
      <c r="C263">
        <f t="shared" si="444"/>
        <v>0</v>
      </c>
      <c r="D263">
        <f t="shared" si="444"/>
        <v>0</v>
      </c>
      <c r="E263">
        <f t="shared" si="444"/>
        <v>0</v>
      </c>
      <c r="F263">
        <f t="shared" si="444"/>
        <v>0</v>
      </c>
      <c r="G263">
        <f t="shared" si="444"/>
        <v>0</v>
      </c>
      <c r="H263">
        <f t="shared" si="444"/>
        <v>100</v>
      </c>
      <c r="I263">
        <f t="shared" si="444"/>
        <v>0</v>
      </c>
      <c r="J263">
        <f t="shared" si="444"/>
        <v>0</v>
      </c>
      <c r="K263">
        <f t="shared" si="444"/>
        <v>0</v>
      </c>
      <c r="L263">
        <f t="shared" si="444"/>
        <v>363</v>
      </c>
      <c r="M263">
        <f t="shared" si="444"/>
        <v>0</v>
      </c>
      <c r="N263">
        <f t="shared" si="444"/>
        <v>0</v>
      </c>
      <c r="O263">
        <f t="shared" si="444"/>
        <v>0</v>
      </c>
      <c r="P263">
        <f t="shared" si="444"/>
        <v>0</v>
      </c>
      <c r="Q263">
        <f t="shared" si="444"/>
        <v>0</v>
      </c>
      <c r="R263">
        <f t="shared" si="444"/>
        <v>0</v>
      </c>
      <c r="S263">
        <f t="shared" si="444"/>
        <v>0</v>
      </c>
      <c r="T263">
        <f t="shared" si="444"/>
        <v>0</v>
      </c>
      <c r="U263">
        <f t="shared" si="444"/>
        <v>0</v>
      </c>
      <c r="V263">
        <f t="shared" si="444"/>
        <v>0</v>
      </c>
      <c r="W263">
        <f t="shared" si="444"/>
        <v>0</v>
      </c>
      <c r="X263">
        <f t="shared" si="444"/>
        <v>0</v>
      </c>
      <c r="Y263">
        <f t="shared" si="444"/>
        <v>0</v>
      </c>
      <c r="Z263">
        <f t="shared" si="444"/>
        <v>0</v>
      </c>
      <c r="AA263">
        <f t="shared" si="444"/>
        <v>0</v>
      </c>
      <c r="AB263">
        <f t="shared" si="444"/>
        <v>0</v>
      </c>
      <c r="AC263">
        <f t="shared" si="444"/>
        <v>0</v>
      </c>
      <c r="AD263">
        <f t="shared" si="444"/>
        <v>0</v>
      </c>
      <c r="AE263">
        <f t="shared" si="444"/>
        <v>0</v>
      </c>
      <c r="AF263">
        <f t="shared" si="444"/>
        <v>0</v>
      </c>
      <c r="AG263">
        <f t="shared" ref="AG263:BL263" si="445">AG114</f>
        <v>0</v>
      </c>
      <c r="AH263">
        <f t="shared" si="445"/>
        <v>0</v>
      </c>
      <c r="AI263">
        <f t="shared" si="445"/>
        <v>0</v>
      </c>
      <c r="AJ263">
        <f t="shared" si="445"/>
        <v>0</v>
      </c>
      <c r="AK263">
        <f t="shared" si="445"/>
        <v>0</v>
      </c>
      <c r="AL263">
        <f t="shared" si="445"/>
        <v>0</v>
      </c>
      <c r="AM263">
        <f t="shared" si="445"/>
        <v>0</v>
      </c>
      <c r="AN263">
        <f t="shared" si="445"/>
        <v>0</v>
      </c>
      <c r="AO263">
        <f t="shared" si="445"/>
        <v>0</v>
      </c>
      <c r="AP263">
        <f t="shared" si="445"/>
        <v>0</v>
      </c>
      <c r="AQ263">
        <f t="shared" si="445"/>
        <v>0</v>
      </c>
      <c r="AR263">
        <f t="shared" si="445"/>
        <v>0</v>
      </c>
      <c r="AS263">
        <f t="shared" si="445"/>
        <v>0</v>
      </c>
      <c r="AT263">
        <f t="shared" si="445"/>
        <v>0</v>
      </c>
      <c r="AU263">
        <f t="shared" si="445"/>
        <v>0</v>
      </c>
      <c r="AV263">
        <f t="shared" si="445"/>
        <v>0</v>
      </c>
      <c r="AW263">
        <f t="shared" si="445"/>
        <v>0</v>
      </c>
      <c r="AX263">
        <f t="shared" si="445"/>
        <v>0</v>
      </c>
      <c r="AY263">
        <f t="shared" si="445"/>
        <v>0</v>
      </c>
      <c r="AZ263">
        <f t="shared" si="445"/>
        <v>0</v>
      </c>
      <c r="BA263">
        <f t="shared" si="445"/>
        <v>0</v>
      </c>
      <c r="BB263">
        <f t="shared" si="445"/>
        <v>0</v>
      </c>
      <c r="BC263">
        <f t="shared" si="445"/>
        <v>0</v>
      </c>
      <c r="BD263">
        <f t="shared" si="445"/>
        <v>0</v>
      </c>
      <c r="BE263">
        <f t="shared" si="445"/>
        <v>0</v>
      </c>
      <c r="BF263">
        <f t="shared" si="445"/>
        <v>0</v>
      </c>
      <c r="BG263">
        <f t="shared" si="445"/>
        <v>0</v>
      </c>
      <c r="BH263">
        <f t="shared" si="445"/>
        <v>0</v>
      </c>
      <c r="BI263">
        <f t="shared" si="445"/>
        <v>0</v>
      </c>
      <c r="BJ263">
        <f t="shared" si="445"/>
        <v>0</v>
      </c>
      <c r="BK263">
        <f t="shared" si="445"/>
        <v>0</v>
      </c>
      <c r="BL263">
        <f t="shared" si="445"/>
        <v>0</v>
      </c>
      <c r="BM263">
        <f t="shared" ref="BM263:CR263" si="446">BM114</f>
        <v>0</v>
      </c>
      <c r="BN263">
        <f t="shared" si="446"/>
        <v>0</v>
      </c>
      <c r="BO263">
        <f t="shared" si="446"/>
        <v>0</v>
      </c>
      <c r="BP263">
        <f t="shared" si="446"/>
        <v>0</v>
      </c>
      <c r="BQ263">
        <f t="shared" si="446"/>
        <v>0</v>
      </c>
      <c r="BR263">
        <f t="shared" si="446"/>
        <v>0</v>
      </c>
      <c r="BS263">
        <f t="shared" si="446"/>
        <v>0</v>
      </c>
      <c r="BT263">
        <f t="shared" si="446"/>
        <v>0</v>
      </c>
      <c r="BU263">
        <f t="shared" si="446"/>
        <v>0</v>
      </c>
      <c r="BV263">
        <f t="shared" si="446"/>
        <v>0</v>
      </c>
      <c r="BW263">
        <f t="shared" si="446"/>
        <v>0</v>
      </c>
      <c r="BX263">
        <f t="shared" si="446"/>
        <v>0</v>
      </c>
      <c r="BY263">
        <f t="shared" si="446"/>
        <v>0</v>
      </c>
      <c r="BZ263">
        <f t="shared" si="446"/>
        <v>0</v>
      </c>
      <c r="CA263">
        <f t="shared" si="446"/>
        <v>0</v>
      </c>
      <c r="CB263">
        <f t="shared" si="446"/>
        <v>0</v>
      </c>
      <c r="CC263">
        <f t="shared" si="446"/>
        <v>0</v>
      </c>
      <c r="CD263">
        <f t="shared" si="446"/>
        <v>0</v>
      </c>
      <c r="CE263">
        <f t="shared" si="446"/>
        <v>0</v>
      </c>
      <c r="CF263">
        <f t="shared" si="446"/>
        <v>0</v>
      </c>
      <c r="CG263">
        <f t="shared" si="446"/>
        <v>0</v>
      </c>
      <c r="CH263">
        <f t="shared" si="446"/>
        <v>0</v>
      </c>
      <c r="CI263">
        <f t="shared" si="446"/>
        <v>0</v>
      </c>
      <c r="CJ263">
        <f t="shared" si="446"/>
        <v>0</v>
      </c>
      <c r="CK263">
        <f t="shared" si="446"/>
        <v>0</v>
      </c>
      <c r="CL263">
        <f t="shared" si="446"/>
        <v>0</v>
      </c>
      <c r="CM263">
        <f t="shared" si="446"/>
        <v>0</v>
      </c>
      <c r="CN263">
        <f t="shared" si="446"/>
        <v>0</v>
      </c>
      <c r="CO263">
        <f t="shared" si="446"/>
        <v>0</v>
      </c>
      <c r="CP263">
        <f t="shared" si="446"/>
        <v>0</v>
      </c>
      <c r="CQ263">
        <f t="shared" si="446"/>
        <v>0</v>
      </c>
      <c r="CR263">
        <f t="shared" si="446"/>
        <v>0</v>
      </c>
      <c r="CS263">
        <f t="shared" ref="CS263:DH263" si="447">CS114</f>
        <v>0</v>
      </c>
      <c r="CT263">
        <f t="shared" si="447"/>
        <v>0</v>
      </c>
      <c r="CU263">
        <f t="shared" si="447"/>
        <v>0</v>
      </c>
      <c r="CV263">
        <f t="shared" si="447"/>
        <v>0</v>
      </c>
      <c r="CW263">
        <f t="shared" si="447"/>
        <v>0</v>
      </c>
      <c r="CX263">
        <f t="shared" si="447"/>
        <v>0</v>
      </c>
      <c r="CY263">
        <f t="shared" si="447"/>
        <v>0</v>
      </c>
      <c r="CZ263">
        <f t="shared" si="447"/>
        <v>0</v>
      </c>
      <c r="DA263">
        <f t="shared" si="447"/>
        <v>0</v>
      </c>
      <c r="DB263">
        <f t="shared" si="447"/>
        <v>0</v>
      </c>
      <c r="DC263">
        <f t="shared" si="447"/>
        <v>0</v>
      </c>
      <c r="DD263">
        <f t="shared" si="447"/>
        <v>0</v>
      </c>
      <c r="DE263">
        <f t="shared" si="447"/>
        <v>0</v>
      </c>
      <c r="DF263">
        <f t="shared" si="447"/>
        <v>0</v>
      </c>
      <c r="DG263">
        <f t="shared" si="447"/>
        <v>0</v>
      </c>
      <c r="DH263">
        <f t="shared" si="447"/>
        <v>0</v>
      </c>
    </row>
    <row r="264" spans="1:112">
      <c r="A264">
        <f t="shared" ref="A264:AF264" si="448">A115</f>
        <v>156</v>
      </c>
      <c r="B264" t="str">
        <f t="shared" si="448"/>
        <v>Servicio Plurinacional de Asistencia a la Víctima</v>
      </c>
      <c r="C264">
        <f t="shared" si="448"/>
        <v>0</v>
      </c>
      <c r="D264">
        <f t="shared" si="448"/>
        <v>0</v>
      </c>
      <c r="E264">
        <f t="shared" si="448"/>
        <v>0</v>
      </c>
      <c r="F264">
        <f t="shared" si="448"/>
        <v>0</v>
      </c>
      <c r="G264">
        <f t="shared" si="448"/>
        <v>0</v>
      </c>
      <c r="H264">
        <f t="shared" si="448"/>
        <v>435.1</v>
      </c>
      <c r="I264">
        <f t="shared" si="448"/>
        <v>0</v>
      </c>
      <c r="J264">
        <f t="shared" si="448"/>
        <v>0</v>
      </c>
      <c r="K264">
        <f t="shared" si="448"/>
        <v>0</v>
      </c>
      <c r="L264">
        <f t="shared" si="448"/>
        <v>0</v>
      </c>
      <c r="M264">
        <f t="shared" si="448"/>
        <v>0</v>
      </c>
      <c r="N264">
        <f t="shared" si="448"/>
        <v>0</v>
      </c>
      <c r="O264">
        <f t="shared" si="448"/>
        <v>0</v>
      </c>
      <c r="P264">
        <f t="shared" si="448"/>
        <v>0</v>
      </c>
      <c r="Q264">
        <f t="shared" si="448"/>
        <v>0</v>
      </c>
      <c r="R264">
        <f t="shared" si="448"/>
        <v>0</v>
      </c>
      <c r="S264">
        <f t="shared" si="448"/>
        <v>0</v>
      </c>
      <c r="T264">
        <f t="shared" si="448"/>
        <v>0</v>
      </c>
      <c r="U264">
        <f t="shared" si="448"/>
        <v>0</v>
      </c>
      <c r="V264">
        <f t="shared" si="448"/>
        <v>0</v>
      </c>
      <c r="W264">
        <f t="shared" si="448"/>
        <v>0</v>
      </c>
      <c r="X264">
        <f t="shared" si="448"/>
        <v>0</v>
      </c>
      <c r="Y264">
        <f t="shared" si="448"/>
        <v>0</v>
      </c>
      <c r="Z264">
        <f t="shared" si="448"/>
        <v>0</v>
      </c>
      <c r="AA264">
        <f t="shared" si="448"/>
        <v>0</v>
      </c>
      <c r="AB264">
        <f t="shared" si="448"/>
        <v>0</v>
      </c>
      <c r="AC264">
        <f t="shared" si="448"/>
        <v>0</v>
      </c>
      <c r="AD264">
        <f t="shared" si="448"/>
        <v>0</v>
      </c>
      <c r="AE264">
        <f t="shared" si="448"/>
        <v>0</v>
      </c>
      <c r="AF264">
        <f t="shared" si="448"/>
        <v>0</v>
      </c>
      <c r="AG264">
        <f t="shared" ref="AG264:BL264" si="449">AG115</f>
        <v>0</v>
      </c>
      <c r="AH264">
        <f t="shared" si="449"/>
        <v>0</v>
      </c>
      <c r="AI264">
        <f t="shared" si="449"/>
        <v>0</v>
      </c>
      <c r="AJ264">
        <f t="shared" si="449"/>
        <v>0</v>
      </c>
      <c r="AK264">
        <f t="shared" si="449"/>
        <v>0</v>
      </c>
      <c r="AL264">
        <f t="shared" si="449"/>
        <v>0</v>
      </c>
      <c r="AM264">
        <f t="shared" si="449"/>
        <v>0</v>
      </c>
      <c r="AN264">
        <f t="shared" si="449"/>
        <v>0</v>
      </c>
      <c r="AO264">
        <f t="shared" si="449"/>
        <v>0</v>
      </c>
      <c r="AP264">
        <f t="shared" si="449"/>
        <v>0</v>
      </c>
      <c r="AQ264">
        <f t="shared" si="449"/>
        <v>0</v>
      </c>
      <c r="AR264">
        <f t="shared" si="449"/>
        <v>0</v>
      </c>
      <c r="AS264">
        <f t="shared" si="449"/>
        <v>0</v>
      </c>
      <c r="AT264">
        <f t="shared" si="449"/>
        <v>0</v>
      </c>
      <c r="AU264">
        <f t="shared" si="449"/>
        <v>0</v>
      </c>
      <c r="AV264">
        <f t="shared" si="449"/>
        <v>0</v>
      </c>
      <c r="AW264">
        <f t="shared" si="449"/>
        <v>0</v>
      </c>
      <c r="AX264">
        <f t="shared" si="449"/>
        <v>0</v>
      </c>
      <c r="AY264">
        <f t="shared" si="449"/>
        <v>0</v>
      </c>
      <c r="AZ264">
        <f t="shared" si="449"/>
        <v>0</v>
      </c>
      <c r="BA264">
        <f t="shared" si="449"/>
        <v>0</v>
      </c>
      <c r="BB264">
        <f t="shared" si="449"/>
        <v>0</v>
      </c>
      <c r="BC264">
        <f t="shared" si="449"/>
        <v>0</v>
      </c>
      <c r="BD264">
        <f t="shared" si="449"/>
        <v>0</v>
      </c>
      <c r="BE264">
        <f t="shared" si="449"/>
        <v>0</v>
      </c>
      <c r="BF264">
        <f t="shared" si="449"/>
        <v>0</v>
      </c>
      <c r="BG264">
        <f t="shared" si="449"/>
        <v>0</v>
      </c>
      <c r="BH264">
        <f t="shared" si="449"/>
        <v>0</v>
      </c>
      <c r="BI264">
        <f t="shared" si="449"/>
        <v>0</v>
      </c>
      <c r="BJ264">
        <f t="shared" si="449"/>
        <v>0</v>
      </c>
      <c r="BK264">
        <f t="shared" si="449"/>
        <v>0</v>
      </c>
      <c r="BL264">
        <f t="shared" si="449"/>
        <v>0</v>
      </c>
      <c r="BM264">
        <f t="shared" ref="BM264:CR264" si="450">BM115</f>
        <v>0</v>
      </c>
      <c r="BN264">
        <f t="shared" si="450"/>
        <v>0</v>
      </c>
      <c r="BO264">
        <f t="shared" si="450"/>
        <v>0</v>
      </c>
      <c r="BP264">
        <f t="shared" si="450"/>
        <v>0</v>
      </c>
      <c r="BQ264">
        <f t="shared" si="450"/>
        <v>0</v>
      </c>
      <c r="BR264">
        <f t="shared" si="450"/>
        <v>0</v>
      </c>
      <c r="BS264">
        <f t="shared" si="450"/>
        <v>0</v>
      </c>
      <c r="BT264">
        <f t="shared" si="450"/>
        <v>0</v>
      </c>
      <c r="BU264">
        <f t="shared" si="450"/>
        <v>0</v>
      </c>
      <c r="BV264">
        <f t="shared" si="450"/>
        <v>0</v>
      </c>
      <c r="BW264">
        <f t="shared" si="450"/>
        <v>0</v>
      </c>
      <c r="BX264">
        <f t="shared" si="450"/>
        <v>0</v>
      </c>
      <c r="BY264">
        <f t="shared" si="450"/>
        <v>0</v>
      </c>
      <c r="BZ264">
        <f t="shared" si="450"/>
        <v>0</v>
      </c>
      <c r="CA264">
        <f t="shared" si="450"/>
        <v>0</v>
      </c>
      <c r="CB264">
        <f t="shared" si="450"/>
        <v>0</v>
      </c>
      <c r="CC264">
        <f t="shared" si="450"/>
        <v>0</v>
      </c>
      <c r="CD264">
        <f t="shared" si="450"/>
        <v>0</v>
      </c>
      <c r="CE264">
        <f t="shared" si="450"/>
        <v>0</v>
      </c>
      <c r="CF264">
        <f t="shared" si="450"/>
        <v>0</v>
      </c>
      <c r="CG264">
        <f t="shared" si="450"/>
        <v>0</v>
      </c>
      <c r="CH264">
        <f t="shared" si="450"/>
        <v>0</v>
      </c>
      <c r="CI264">
        <f t="shared" si="450"/>
        <v>0</v>
      </c>
      <c r="CJ264">
        <f t="shared" si="450"/>
        <v>0</v>
      </c>
      <c r="CK264">
        <f t="shared" si="450"/>
        <v>0</v>
      </c>
      <c r="CL264">
        <f t="shared" si="450"/>
        <v>0</v>
      </c>
      <c r="CM264">
        <f t="shared" si="450"/>
        <v>0</v>
      </c>
      <c r="CN264">
        <f t="shared" si="450"/>
        <v>0</v>
      </c>
      <c r="CO264">
        <f t="shared" si="450"/>
        <v>0</v>
      </c>
      <c r="CP264">
        <f t="shared" si="450"/>
        <v>0</v>
      </c>
      <c r="CQ264">
        <f t="shared" si="450"/>
        <v>0</v>
      </c>
      <c r="CR264">
        <f t="shared" si="450"/>
        <v>0</v>
      </c>
      <c r="CS264">
        <f t="shared" ref="CS264:DH264" si="451">CS115</f>
        <v>0</v>
      </c>
      <c r="CT264">
        <f t="shared" si="451"/>
        <v>0</v>
      </c>
      <c r="CU264">
        <f t="shared" si="451"/>
        <v>0</v>
      </c>
      <c r="CV264">
        <f t="shared" si="451"/>
        <v>0</v>
      </c>
      <c r="CW264">
        <f t="shared" si="451"/>
        <v>0</v>
      </c>
      <c r="CX264">
        <f t="shared" si="451"/>
        <v>0</v>
      </c>
      <c r="CY264">
        <f t="shared" si="451"/>
        <v>0</v>
      </c>
      <c r="CZ264">
        <f t="shared" si="451"/>
        <v>0</v>
      </c>
      <c r="DA264">
        <f t="shared" si="451"/>
        <v>0</v>
      </c>
      <c r="DB264">
        <f t="shared" si="451"/>
        <v>0</v>
      </c>
      <c r="DC264">
        <f t="shared" si="451"/>
        <v>0</v>
      </c>
      <c r="DD264">
        <f t="shared" si="451"/>
        <v>0</v>
      </c>
      <c r="DE264">
        <f t="shared" si="451"/>
        <v>0</v>
      </c>
      <c r="DF264">
        <f t="shared" si="451"/>
        <v>0</v>
      </c>
      <c r="DG264">
        <f t="shared" si="451"/>
        <v>0</v>
      </c>
      <c r="DH264">
        <f t="shared" si="451"/>
        <v>0</v>
      </c>
    </row>
    <row r="265" spans="1:112">
      <c r="A265">
        <f t="shared" ref="A265:AF265" si="452">A116</f>
        <v>906</v>
      </c>
      <c r="B265" t="str">
        <f t="shared" si="452"/>
        <v>Gobierno Autónomo Departamental de Tarija</v>
      </c>
      <c r="C265">
        <f t="shared" si="452"/>
        <v>0</v>
      </c>
      <c r="D265">
        <f t="shared" si="452"/>
        <v>23034.9</v>
      </c>
      <c r="E265">
        <f t="shared" si="452"/>
        <v>0</v>
      </c>
      <c r="F265">
        <f t="shared" si="452"/>
        <v>0</v>
      </c>
      <c r="G265">
        <f t="shared" si="452"/>
        <v>0</v>
      </c>
      <c r="H265">
        <f t="shared" si="452"/>
        <v>0</v>
      </c>
      <c r="I265">
        <f t="shared" si="452"/>
        <v>0</v>
      </c>
      <c r="J265">
        <f t="shared" si="452"/>
        <v>6040</v>
      </c>
      <c r="K265">
        <f t="shared" si="452"/>
        <v>0</v>
      </c>
      <c r="L265">
        <f t="shared" si="452"/>
        <v>0</v>
      </c>
      <c r="M265">
        <f t="shared" si="452"/>
        <v>0</v>
      </c>
      <c r="N265">
        <f t="shared" si="452"/>
        <v>0</v>
      </c>
      <c r="O265">
        <f t="shared" si="452"/>
        <v>0</v>
      </c>
      <c r="P265">
        <f t="shared" si="452"/>
        <v>0</v>
      </c>
      <c r="Q265">
        <f t="shared" si="452"/>
        <v>0</v>
      </c>
      <c r="R265">
        <f t="shared" si="452"/>
        <v>0</v>
      </c>
      <c r="S265">
        <f t="shared" si="452"/>
        <v>0</v>
      </c>
      <c r="T265">
        <f t="shared" si="452"/>
        <v>0</v>
      </c>
      <c r="U265">
        <f t="shared" si="452"/>
        <v>0</v>
      </c>
      <c r="V265">
        <f t="shared" si="452"/>
        <v>0</v>
      </c>
      <c r="W265">
        <f t="shared" si="452"/>
        <v>0</v>
      </c>
      <c r="X265">
        <f t="shared" si="452"/>
        <v>0</v>
      </c>
      <c r="Y265">
        <f t="shared" si="452"/>
        <v>0</v>
      </c>
      <c r="Z265">
        <f t="shared" si="452"/>
        <v>0</v>
      </c>
      <c r="AA265">
        <f t="shared" si="452"/>
        <v>0</v>
      </c>
      <c r="AB265">
        <f t="shared" si="452"/>
        <v>0</v>
      </c>
      <c r="AC265">
        <f t="shared" si="452"/>
        <v>0</v>
      </c>
      <c r="AD265">
        <f t="shared" si="452"/>
        <v>0</v>
      </c>
      <c r="AE265">
        <f t="shared" si="452"/>
        <v>0</v>
      </c>
      <c r="AF265">
        <f t="shared" si="452"/>
        <v>0</v>
      </c>
      <c r="AG265">
        <f t="shared" ref="AG265:BL265" si="453">AG116</f>
        <v>0</v>
      </c>
      <c r="AH265">
        <f t="shared" si="453"/>
        <v>0</v>
      </c>
      <c r="AI265">
        <f t="shared" si="453"/>
        <v>0</v>
      </c>
      <c r="AJ265">
        <f t="shared" si="453"/>
        <v>0</v>
      </c>
      <c r="AK265">
        <f t="shared" si="453"/>
        <v>0</v>
      </c>
      <c r="AL265">
        <f t="shared" si="453"/>
        <v>0</v>
      </c>
      <c r="AM265">
        <f t="shared" si="453"/>
        <v>0</v>
      </c>
      <c r="AN265">
        <f t="shared" si="453"/>
        <v>0</v>
      </c>
      <c r="AO265">
        <f t="shared" si="453"/>
        <v>0</v>
      </c>
      <c r="AP265">
        <f t="shared" si="453"/>
        <v>0</v>
      </c>
      <c r="AQ265">
        <f t="shared" si="453"/>
        <v>0</v>
      </c>
      <c r="AR265">
        <f t="shared" si="453"/>
        <v>0</v>
      </c>
      <c r="AS265">
        <f t="shared" si="453"/>
        <v>0</v>
      </c>
      <c r="AT265">
        <f t="shared" si="453"/>
        <v>0</v>
      </c>
      <c r="AU265">
        <f t="shared" si="453"/>
        <v>0</v>
      </c>
      <c r="AV265">
        <f t="shared" si="453"/>
        <v>0</v>
      </c>
      <c r="AW265">
        <f t="shared" si="453"/>
        <v>0</v>
      </c>
      <c r="AX265">
        <f t="shared" si="453"/>
        <v>0</v>
      </c>
      <c r="AY265">
        <f t="shared" si="453"/>
        <v>0</v>
      </c>
      <c r="AZ265">
        <f t="shared" si="453"/>
        <v>0</v>
      </c>
      <c r="BA265">
        <f t="shared" si="453"/>
        <v>0</v>
      </c>
      <c r="BB265">
        <f t="shared" si="453"/>
        <v>0</v>
      </c>
      <c r="BC265">
        <f t="shared" si="453"/>
        <v>0</v>
      </c>
      <c r="BD265">
        <f t="shared" si="453"/>
        <v>0</v>
      </c>
      <c r="BE265">
        <f t="shared" si="453"/>
        <v>0</v>
      </c>
      <c r="BF265">
        <f t="shared" si="453"/>
        <v>0</v>
      </c>
      <c r="BG265">
        <f t="shared" si="453"/>
        <v>0</v>
      </c>
      <c r="BH265">
        <f t="shared" si="453"/>
        <v>0</v>
      </c>
      <c r="BI265">
        <f t="shared" si="453"/>
        <v>0</v>
      </c>
      <c r="BJ265">
        <f t="shared" si="453"/>
        <v>0</v>
      </c>
      <c r="BK265">
        <f t="shared" si="453"/>
        <v>0</v>
      </c>
      <c r="BL265">
        <f t="shared" si="453"/>
        <v>0</v>
      </c>
      <c r="BM265">
        <f t="shared" ref="BM265:CR265" si="454">BM116</f>
        <v>0</v>
      </c>
      <c r="BN265">
        <f t="shared" si="454"/>
        <v>0</v>
      </c>
      <c r="BO265">
        <f t="shared" si="454"/>
        <v>0</v>
      </c>
      <c r="BP265">
        <f t="shared" si="454"/>
        <v>0</v>
      </c>
      <c r="BQ265">
        <f t="shared" si="454"/>
        <v>0</v>
      </c>
      <c r="BR265">
        <f t="shared" si="454"/>
        <v>0</v>
      </c>
      <c r="BS265">
        <f t="shared" si="454"/>
        <v>0</v>
      </c>
      <c r="BT265">
        <f t="shared" si="454"/>
        <v>0</v>
      </c>
      <c r="BU265">
        <f t="shared" si="454"/>
        <v>0</v>
      </c>
      <c r="BV265">
        <f t="shared" si="454"/>
        <v>0</v>
      </c>
      <c r="BW265">
        <f t="shared" si="454"/>
        <v>0</v>
      </c>
      <c r="BX265">
        <f t="shared" si="454"/>
        <v>0</v>
      </c>
      <c r="BY265">
        <f t="shared" si="454"/>
        <v>0</v>
      </c>
      <c r="BZ265">
        <f t="shared" si="454"/>
        <v>0</v>
      </c>
      <c r="CA265">
        <f t="shared" si="454"/>
        <v>0</v>
      </c>
      <c r="CB265">
        <f t="shared" si="454"/>
        <v>0</v>
      </c>
      <c r="CC265">
        <f t="shared" si="454"/>
        <v>0</v>
      </c>
      <c r="CD265">
        <f t="shared" si="454"/>
        <v>0</v>
      </c>
      <c r="CE265">
        <f t="shared" si="454"/>
        <v>0</v>
      </c>
      <c r="CF265">
        <f t="shared" si="454"/>
        <v>0</v>
      </c>
      <c r="CG265">
        <f t="shared" si="454"/>
        <v>0</v>
      </c>
      <c r="CH265">
        <f t="shared" si="454"/>
        <v>0</v>
      </c>
      <c r="CI265">
        <f t="shared" si="454"/>
        <v>0</v>
      </c>
      <c r="CJ265">
        <f t="shared" si="454"/>
        <v>0</v>
      </c>
      <c r="CK265">
        <f t="shared" si="454"/>
        <v>0</v>
      </c>
      <c r="CL265">
        <f t="shared" si="454"/>
        <v>0</v>
      </c>
      <c r="CM265">
        <f t="shared" si="454"/>
        <v>0</v>
      </c>
      <c r="CN265">
        <f t="shared" si="454"/>
        <v>0</v>
      </c>
      <c r="CO265">
        <f t="shared" si="454"/>
        <v>0</v>
      </c>
      <c r="CP265">
        <f t="shared" si="454"/>
        <v>0</v>
      </c>
      <c r="CQ265">
        <f t="shared" si="454"/>
        <v>0</v>
      </c>
      <c r="CR265">
        <f t="shared" si="454"/>
        <v>0</v>
      </c>
      <c r="CS265">
        <f t="shared" ref="CS265:DH265" si="455">CS116</f>
        <v>0</v>
      </c>
      <c r="CT265">
        <f t="shared" si="455"/>
        <v>0</v>
      </c>
      <c r="CU265">
        <f t="shared" si="455"/>
        <v>0</v>
      </c>
      <c r="CV265">
        <f t="shared" si="455"/>
        <v>0</v>
      </c>
      <c r="CW265">
        <f t="shared" si="455"/>
        <v>0</v>
      </c>
      <c r="CX265">
        <f t="shared" si="455"/>
        <v>0</v>
      </c>
      <c r="CY265">
        <f t="shared" si="455"/>
        <v>0</v>
      </c>
      <c r="CZ265">
        <f t="shared" si="455"/>
        <v>0</v>
      </c>
      <c r="DA265">
        <f t="shared" si="455"/>
        <v>0</v>
      </c>
      <c r="DB265">
        <f t="shared" si="455"/>
        <v>0</v>
      </c>
      <c r="DC265">
        <f t="shared" si="455"/>
        <v>0</v>
      </c>
      <c r="DD265">
        <f t="shared" si="455"/>
        <v>0</v>
      </c>
      <c r="DE265">
        <f t="shared" si="455"/>
        <v>0</v>
      </c>
      <c r="DF265">
        <f t="shared" si="455"/>
        <v>0</v>
      </c>
      <c r="DG265">
        <f t="shared" si="455"/>
        <v>0</v>
      </c>
      <c r="DH265">
        <f t="shared" si="455"/>
        <v>0</v>
      </c>
    </row>
    <row r="266" spans="1:112">
      <c r="A266">
        <f t="shared" ref="A266:AF266" si="456">A117</f>
        <v>299</v>
      </c>
      <c r="B266" t="str">
        <f t="shared" si="456"/>
        <v>Servicio Departamental de Riego - La Paz</v>
      </c>
      <c r="C266">
        <f t="shared" si="456"/>
        <v>0</v>
      </c>
      <c r="D266">
        <f t="shared" si="456"/>
        <v>0</v>
      </c>
      <c r="E266">
        <f t="shared" si="456"/>
        <v>0</v>
      </c>
      <c r="F266">
        <f t="shared" si="456"/>
        <v>0</v>
      </c>
      <c r="G266">
        <f t="shared" si="456"/>
        <v>0</v>
      </c>
      <c r="H266">
        <f t="shared" si="456"/>
        <v>0</v>
      </c>
      <c r="I266">
        <f t="shared" si="456"/>
        <v>0</v>
      </c>
      <c r="J266">
        <f t="shared" si="456"/>
        <v>0</v>
      </c>
      <c r="K266">
        <f t="shared" si="456"/>
        <v>0</v>
      </c>
      <c r="L266">
        <f t="shared" si="456"/>
        <v>19000</v>
      </c>
      <c r="M266">
        <f t="shared" si="456"/>
        <v>0</v>
      </c>
      <c r="N266">
        <f t="shared" si="456"/>
        <v>0</v>
      </c>
      <c r="O266">
        <f t="shared" si="456"/>
        <v>0</v>
      </c>
      <c r="P266">
        <f t="shared" si="456"/>
        <v>0</v>
      </c>
      <c r="Q266">
        <f t="shared" si="456"/>
        <v>0</v>
      </c>
      <c r="R266">
        <f t="shared" si="456"/>
        <v>0</v>
      </c>
      <c r="S266">
        <f t="shared" si="456"/>
        <v>0</v>
      </c>
      <c r="T266">
        <f t="shared" si="456"/>
        <v>0</v>
      </c>
      <c r="U266">
        <f t="shared" si="456"/>
        <v>0</v>
      </c>
      <c r="V266">
        <f t="shared" si="456"/>
        <v>0</v>
      </c>
      <c r="W266">
        <f t="shared" si="456"/>
        <v>0</v>
      </c>
      <c r="X266">
        <f t="shared" si="456"/>
        <v>0</v>
      </c>
      <c r="Y266">
        <f t="shared" si="456"/>
        <v>0</v>
      </c>
      <c r="Z266">
        <f t="shared" si="456"/>
        <v>0</v>
      </c>
      <c r="AA266">
        <f t="shared" si="456"/>
        <v>0</v>
      </c>
      <c r="AB266">
        <f t="shared" si="456"/>
        <v>0</v>
      </c>
      <c r="AC266">
        <f t="shared" si="456"/>
        <v>0</v>
      </c>
      <c r="AD266">
        <f t="shared" si="456"/>
        <v>0</v>
      </c>
      <c r="AE266">
        <f t="shared" si="456"/>
        <v>0</v>
      </c>
      <c r="AF266">
        <f t="shared" si="456"/>
        <v>0</v>
      </c>
      <c r="AG266">
        <f t="shared" ref="AG266:BL266" si="457">AG117</f>
        <v>0</v>
      </c>
      <c r="AH266">
        <f t="shared" si="457"/>
        <v>0</v>
      </c>
      <c r="AI266">
        <f t="shared" si="457"/>
        <v>0</v>
      </c>
      <c r="AJ266">
        <f t="shared" si="457"/>
        <v>0</v>
      </c>
      <c r="AK266">
        <f t="shared" si="457"/>
        <v>0</v>
      </c>
      <c r="AL266">
        <f t="shared" si="457"/>
        <v>0</v>
      </c>
      <c r="AM266">
        <f t="shared" si="457"/>
        <v>0</v>
      </c>
      <c r="AN266">
        <f t="shared" si="457"/>
        <v>0</v>
      </c>
      <c r="AO266">
        <f t="shared" si="457"/>
        <v>0</v>
      </c>
      <c r="AP266">
        <f t="shared" si="457"/>
        <v>0</v>
      </c>
      <c r="AQ266">
        <f t="shared" si="457"/>
        <v>0</v>
      </c>
      <c r="AR266">
        <f t="shared" si="457"/>
        <v>0</v>
      </c>
      <c r="AS266">
        <f t="shared" si="457"/>
        <v>0</v>
      </c>
      <c r="AT266">
        <f t="shared" si="457"/>
        <v>0</v>
      </c>
      <c r="AU266">
        <f t="shared" si="457"/>
        <v>0</v>
      </c>
      <c r="AV266">
        <f t="shared" si="457"/>
        <v>0</v>
      </c>
      <c r="AW266">
        <f t="shared" si="457"/>
        <v>0</v>
      </c>
      <c r="AX266">
        <f t="shared" si="457"/>
        <v>0</v>
      </c>
      <c r="AY266">
        <f t="shared" si="457"/>
        <v>0</v>
      </c>
      <c r="AZ266">
        <f t="shared" si="457"/>
        <v>0</v>
      </c>
      <c r="BA266">
        <f t="shared" si="457"/>
        <v>0</v>
      </c>
      <c r="BB266">
        <f t="shared" si="457"/>
        <v>0</v>
      </c>
      <c r="BC266">
        <f t="shared" si="457"/>
        <v>0</v>
      </c>
      <c r="BD266">
        <f t="shared" si="457"/>
        <v>0</v>
      </c>
      <c r="BE266">
        <f t="shared" si="457"/>
        <v>0</v>
      </c>
      <c r="BF266">
        <f t="shared" si="457"/>
        <v>0</v>
      </c>
      <c r="BG266">
        <f t="shared" si="457"/>
        <v>0</v>
      </c>
      <c r="BH266">
        <f t="shared" si="457"/>
        <v>0</v>
      </c>
      <c r="BI266">
        <f t="shared" si="457"/>
        <v>0</v>
      </c>
      <c r="BJ266">
        <f t="shared" si="457"/>
        <v>0</v>
      </c>
      <c r="BK266">
        <f t="shared" si="457"/>
        <v>0</v>
      </c>
      <c r="BL266">
        <f t="shared" si="457"/>
        <v>0</v>
      </c>
      <c r="BM266">
        <f t="shared" ref="BM266:CR266" si="458">BM117</f>
        <v>0</v>
      </c>
      <c r="BN266">
        <f t="shared" si="458"/>
        <v>0</v>
      </c>
      <c r="BO266">
        <f t="shared" si="458"/>
        <v>0</v>
      </c>
      <c r="BP266">
        <f t="shared" si="458"/>
        <v>0</v>
      </c>
      <c r="BQ266">
        <f t="shared" si="458"/>
        <v>0</v>
      </c>
      <c r="BR266">
        <f t="shared" si="458"/>
        <v>0</v>
      </c>
      <c r="BS266">
        <f t="shared" si="458"/>
        <v>0</v>
      </c>
      <c r="BT266">
        <f t="shared" si="458"/>
        <v>0</v>
      </c>
      <c r="BU266">
        <f t="shared" si="458"/>
        <v>0</v>
      </c>
      <c r="BV266">
        <f t="shared" si="458"/>
        <v>0</v>
      </c>
      <c r="BW266">
        <f t="shared" si="458"/>
        <v>0</v>
      </c>
      <c r="BX266">
        <f t="shared" si="458"/>
        <v>0</v>
      </c>
      <c r="BY266">
        <f t="shared" si="458"/>
        <v>0</v>
      </c>
      <c r="BZ266">
        <f t="shared" si="458"/>
        <v>0</v>
      </c>
      <c r="CA266">
        <f t="shared" si="458"/>
        <v>0</v>
      </c>
      <c r="CB266">
        <f t="shared" si="458"/>
        <v>0</v>
      </c>
      <c r="CC266">
        <f t="shared" si="458"/>
        <v>0</v>
      </c>
      <c r="CD266">
        <f t="shared" si="458"/>
        <v>0</v>
      </c>
      <c r="CE266">
        <f t="shared" si="458"/>
        <v>0</v>
      </c>
      <c r="CF266">
        <f t="shared" si="458"/>
        <v>0</v>
      </c>
      <c r="CG266">
        <f t="shared" si="458"/>
        <v>0</v>
      </c>
      <c r="CH266">
        <f t="shared" si="458"/>
        <v>0</v>
      </c>
      <c r="CI266">
        <f t="shared" si="458"/>
        <v>0</v>
      </c>
      <c r="CJ266">
        <f t="shared" si="458"/>
        <v>0</v>
      </c>
      <c r="CK266">
        <f t="shared" si="458"/>
        <v>0</v>
      </c>
      <c r="CL266">
        <f t="shared" si="458"/>
        <v>0</v>
      </c>
      <c r="CM266">
        <f t="shared" si="458"/>
        <v>0</v>
      </c>
      <c r="CN266">
        <f t="shared" si="458"/>
        <v>0</v>
      </c>
      <c r="CO266">
        <f t="shared" si="458"/>
        <v>0</v>
      </c>
      <c r="CP266">
        <f t="shared" si="458"/>
        <v>0</v>
      </c>
      <c r="CQ266">
        <f t="shared" si="458"/>
        <v>0</v>
      </c>
      <c r="CR266">
        <f t="shared" si="458"/>
        <v>0</v>
      </c>
      <c r="CS266">
        <f t="shared" ref="CS266:DH266" si="459">CS117</f>
        <v>0</v>
      </c>
      <c r="CT266">
        <f t="shared" si="459"/>
        <v>0</v>
      </c>
      <c r="CU266">
        <f t="shared" si="459"/>
        <v>0</v>
      </c>
      <c r="CV266">
        <f t="shared" si="459"/>
        <v>0</v>
      </c>
      <c r="CW266">
        <f t="shared" si="459"/>
        <v>0</v>
      </c>
      <c r="CX266">
        <f t="shared" si="459"/>
        <v>0</v>
      </c>
      <c r="CY266">
        <f t="shared" si="459"/>
        <v>0</v>
      </c>
      <c r="CZ266">
        <f t="shared" si="459"/>
        <v>0</v>
      </c>
      <c r="DA266">
        <f t="shared" si="459"/>
        <v>0</v>
      </c>
      <c r="DB266">
        <f t="shared" si="459"/>
        <v>0</v>
      </c>
      <c r="DC266">
        <f t="shared" si="459"/>
        <v>0</v>
      </c>
      <c r="DD266">
        <f t="shared" si="459"/>
        <v>0</v>
      </c>
      <c r="DE266">
        <f t="shared" si="459"/>
        <v>0</v>
      </c>
      <c r="DF266">
        <f t="shared" si="459"/>
        <v>0</v>
      </c>
      <c r="DG266">
        <f t="shared" si="459"/>
        <v>0</v>
      </c>
      <c r="DH266">
        <f t="shared" si="459"/>
        <v>0</v>
      </c>
    </row>
    <row r="267" spans="1:112">
      <c r="A267">
        <f t="shared" ref="A267:AF267" si="460">A118</f>
        <v>249</v>
      </c>
      <c r="B267" t="str">
        <f t="shared" si="460"/>
        <v>Central de Abastecimiento y Suministros de Salud</v>
      </c>
      <c r="C267">
        <f t="shared" si="460"/>
        <v>0</v>
      </c>
      <c r="D267">
        <f t="shared" si="460"/>
        <v>0</v>
      </c>
      <c r="E267">
        <f t="shared" si="460"/>
        <v>0</v>
      </c>
      <c r="F267">
        <f t="shared" si="460"/>
        <v>0</v>
      </c>
      <c r="G267">
        <f t="shared" si="460"/>
        <v>0</v>
      </c>
      <c r="H267">
        <f t="shared" si="460"/>
        <v>23.86</v>
      </c>
      <c r="I267">
        <f t="shared" si="460"/>
        <v>0</v>
      </c>
      <c r="J267">
        <f t="shared" si="460"/>
        <v>13.76</v>
      </c>
      <c r="K267">
        <f t="shared" si="460"/>
        <v>0</v>
      </c>
      <c r="L267">
        <f t="shared" si="460"/>
        <v>20.36</v>
      </c>
      <c r="M267">
        <f t="shared" si="460"/>
        <v>0</v>
      </c>
      <c r="N267">
        <f t="shared" si="460"/>
        <v>0</v>
      </c>
      <c r="O267">
        <f t="shared" si="460"/>
        <v>0</v>
      </c>
      <c r="P267">
        <f t="shared" si="460"/>
        <v>0</v>
      </c>
      <c r="Q267">
        <f t="shared" si="460"/>
        <v>0</v>
      </c>
      <c r="R267">
        <f t="shared" si="460"/>
        <v>0</v>
      </c>
      <c r="S267">
        <f t="shared" si="460"/>
        <v>0</v>
      </c>
      <c r="T267">
        <f t="shared" si="460"/>
        <v>0</v>
      </c>
      <c r="U267">
        <f t="shared" si="460"/>
        <v>0</v>
      </c>
      <c r="V267">
        <f t="shared" si="460"/>
        <v>0</v>
      </c>
      <c r="W267">
        <f t="shared" si="460"/>
        <v>0</v>
      </c>
      <c r="X267">
        <f t="shared" si="460"/>
        <v>0</v>
      </c>
      <c r="Y267">
        <f t="shared" si="460"/>
        <v>0</v>
      </c>
      <c r="Z267">
        <f t="shared" si="460"/>
        <v>0</v>
      </c>
      <c r="AA267">
        <f t="shared" si="460"/>
        <v>0</v>
      </c>
      <c r="AB267">
        <f t="shared" si="460"/>
        <v>0</v>
      </c>
      <c r="AC267">
        <f t="shared" si="460"/>
        <v>0</v>
      </c>
      <c r="AD267">
        <f t="shared" si="460"/>
        <v>0</v>
      </c>
      <c r="AE267">
        <f t="shared" si="460"/>
        <v>0</v>
      </c>
      <c r="AF267">
        <f t="shared" si="460"/>
        <v>0</v>
      </c>
      <c r="AG267">
        <f t="shared" ref="AG267:BL267" si="461">AG118</f>
        <v>0</v>
      </c>
      <c r="AH267">
        <f t="shared" si="461"/>
        <v>0</v>
      </c>
      <c r="AI267">
        <f t="shared" si="461"/>
        <v>0</v>
      </c>
      <c r="AJ267">
        <f t="shared" si="461"/>
        <v>0</v>
      </c>
      <c r="AK267">
        <f t="shared" si="461"/>
        <v>0</v>
      </c>
      <c r="AL267">
        <f t="shared" si="461"/>
        <v>0</v>
      </c>
      <c r="AM267">
        <f t="shared" si="461"/>
        <v>0</v>
      </c>
      <c r="AN267">
        <f t="shared" si="461"/>
        <v>0</v>
      </c>
      <c r="AO267">
        <f t="shared" si="461"/>
        <v>0</v>
      </c>
      <c r="AP267">
        <f t="shared" si="461"/>
        <v>0</v>
      </c>
      <c r="AQ267">
        <f t="shared" si="461"/>
        <v>0</v>
      </c>
      <c r="AR267">
        <f t="shared" si="461"/>
        <v>0</v>
      </c>
      <c r="AS267">
        <f t="shared" si="461"/>
        <v>0</v>
      </c>
      <c r="AT267">
        <f t="shared" si="461"/>
        <v>0</v>
      </c>
      <c r="AU267">
        <f t="shared" si="461"/>
        <v>0</v>
      </c>
      <c r="AV267">
        <f t="shared" si="461"/>
        <v>0</v>
      </c>
      <c r="AW267">
        <f t="shared" si="461"/>
        <v>0</v>
      </c>
      <c r="AX267">
        <f t="shared" si="461"/>
        <v>0</v>
      </c>
      <c r="AY267">
        <f t="shared" si="461"/>
        <v>0</v>
      </c>
      <c r="AZ267">
        <f t="shared" si="461"/>
        <v>0</v>
      </c>
      <c r="BA267">
        <f t="shared" si="461"/>
        <v>0</v>
      </c>
      <c r="BB267">
        <f t="shared" si="461"/>
        <v>0</v>
      </c>
      <c r="BC267">
        <f t="shared" si="461"/>
        <v>0</v>
      </c>
      <c r="BD267">
        <f t="shared" si="461"/>
        <v>0</v>
      </c>
      <c r="BE267">
        <f t="shared" si="461"/>
        <v>0</v>
      </c>
      <c r="BF267">
        <f t="shared" si="461"/>
        <v>0</v>
      </c>
      <c r="BG267">
        <f t="shared" si="461"/>
        <v>0</v>
      </c>
      <c r="BH267">
        <f t="shared" si="461"/>
        <v>0</v>
      </c>
      <c r="BI267">
        <f t="shared" si="461"/>
        <v>0</v>
      </c>
      <c r="BJ267">
        <f t="shared" si="461"/>
        <v>0</v>
      </c>
      <c r="BK267">
        <f t="shared" si="461"/>
        <v>0</v>
      </c>
      <c r="BL267">
        <f t="shared" si="461"/>
        <v>0</v>
      </c>
      <c r="BM267">
        <f t="shared" ref="BM267:CR267" si="462">BM118</f>
        <v>0</v>
      </c>
      <c r="BN267">
        <f t="shared" si="462"/>
        <v>0</v>
      </c>
      <c r="BO267">
        <f t="shared" si="462"/>
        <v>0</v>
      </c>
      <c r="BP267">
        <f t="shared" si="462"/>
        <v>0</v>
      </c>
      <c r="BQ267">
        <f t="shared" si="462"/>
        <v>0</v>
      </c>
      <c r="BR267">
        <f t="shared" si="462"/>
        <v>0</v>
      </c>
      <c r="BS267">
        <f t="shared" si="462"/>
        <v>0</v>
      </c>
      <c r="BT267">
        <f t="shared" si="462"/>
        <v>0</v>
      </c>
      <c r="BU267">
        <f t="shared" si="462"/>
        <v>0</v>
      </c>
      <c r="BV267">
        <f t="shared" si="462"/>
        <v>0</v>
      </c>
      <c r="BW267">
        <f t="shared" si="462"/>
        <v>0</v>
      </c>
      <c r="BX267">
        <f t="shared" si="462"/>
        <v>0</v>
      </c>
      <c r="BY267">
        <f t="shared" si="462"/>
        <v>0</v>
      </c>
      <c r="BZ267">
        <f t="shared" si="462"/>
        <v>0</v>
      </c>
      <c r="CA267">
        <f t="shared" si="462"/>
        <v>0</v>
      </c>
      <c r="CB267">
        <f t="shared" si="462"/>
        <v>0</v>
      </c>
      <c r="CC267">
        <f t="shared" si="462"/>
        <v>0</v>
      </c>
      <c r="CD267">
        <f t="shared" si="462"/>
        <v>0</v>
      </c>
      <c r="CE267">
        <f t="shared" si="462"/>
        <v>0</v>
      </c>
      <c r="CF267">
        <f t="shared" si="462"/>
        <v>0</v>
      </c>
      <c r="CG267">
        <f t="shared" si="462"/>
        <v>0</v>
      </c>
      <c r="CH267">
        <f t="shared" si="462"/>
        <v>0</v>
      </c>
      <c r="CI267">
        <f t="shared" si="462"/>
        <v>0</v>
      </c>
      <c r="CJ267">
        <f t="shared" si="462"/>
        <v>0</v>
      </c>
      <c r="CK267">
        <f t="shared" si="462"/>
        <v>0</v>
      </c>
      <c r="CL267">
        <f t="shared" si="462"/>
        <v>0</v>
      </c>
      <c r="CM267">
        <f t="shared" si="462"/>
        <v>0</v>
      </c>
      <c r="CN267">
        <f t="shared" si="462"/>
        <v>0</v>
      </c>
      <c r="CO267">
        <f t="shared" si="462"/>
        <v>0</v>
      </c>
      <c r="CP267">
        <f t="shared" si="462"/>
        <v>0</v>
      </c>
      <c r="CQ267">
        <f t="shared" si="462"/>
        <v>0</v>
      </c>
      <c r="CR267">
        <f t="shared" si="462"/>
        <v>0</v>
      </c>
      <c r="CS267">
        <f t="shared" ref="CS267:DH267" si="463">CS118</f>
        <v>0</v>
      </c>
      <c r="CT267">
        <f t="shared" si="463"/>
        <v>0</v>
      </c>
      <c r="CU267">
        <f t="shared" si="463"/>
        <v>0</v>
      </c>
      <c r="CV267">
        <f t="shared" si="463"/>
        <v>0</v>
      </c>
      <c r="CW267">
        <f t="shared" si="463"/>
        <v>0</v>
      </c>
      <c r="CX267">
        <f t="shared" si="463"/>
        <v>0</v>
      </c>
      <c r="CY267">
        <f t="shared" si="463"/>
        <v>0</v>
      </c>
      <c r="CZ267">
        <f t="shared" si="463"/>
        <v>0</v>
      </c>
      <c r="DA267">
        <f t="shared" si="463"/>
        <v>0</v>
      </c>
      <c r="DB267">
        <f t="shared" si="463"/>
        <v>0</v>
      </c>
      <c r="DC267">
        <f t="shared" si="463"/>
        <v>0</v>
      </c>
      <c r="DD267">
        <f t="shared" si="463"/>
        <v>0</v>
      </c>
      <c r="DE267">
        <f t="shared" si="463"/>
        <v>0</v>
      </c>
      <c r="DF267">
        <f t="shared" si="463"/>
        <v>0</v>
      </c>
      <c r="DG267">
        <f t="shared" si="463"/>
        <v>0</v>
      </c>
      <c r="DH267">
        <f t="shared" si="463"/>
        <v>0</v>
      </c>
    </row>
    <row r="268" spans="1:112">
      <c r="A268">
        <f t="shared" ref="A268:AF268" si="464">A119</f>
        <v>245</v>
      </c>
      <c r="B268" t="str">
        <f t="shared" si="464"/>
        <v>Servicio Geodésico de Mapas</v>
      </c>
      <c r="C268">
        <f t="shared" si="464"/>
        <v>0</v>
      </c>
      <c r="D268">
        <f t="shared" si="464"/>
        <v>0</v>
      </c>
      <c r="E268">
        <f t="shared" si="464"/>
        <v>0</v>
      </c>
      <c r="F268">
        <f t="shared" si="464"/>
        <v>0</v>
      </c>
      <c r="G268">
        <f t="shared" si="464"/>
        <v>0</v>
      </c>
      <c r="H268">
        <f t="shared" si="464"/>
        <v>4511.25</v>
      </c>
      <c r="I268">
        <f t="shared" si="464"/>
        <v>0</v>
      </c>
      <c r="J268">
        <f t="shared" si="464"/>
        <v>0</v>
      </c>
      <c r="K268">
        <f t="shared" si="464"/>
        <v>0</v>
      </c>
      <c r="L268">
        <f t="shared" si="464"/>
        <v>0</v>
      </c>
      <c r="M268">
        <f t="shared" si="464"/>
        <v>0</v>
      </c>
      <c r="N268">
        <f t="shared" si="464"/>
        <v>0</v>
      </c>
      <c r="O268">
        <f t="shared" si="464"/>
        <v>0</v>
      </c>
      <c r="P268">
        <f t="shared" si="464"/>
        <v>0</v>
      </c>
      <c r="Q268">
        <f t="shared" si="464"/>
        <v>0</v>
      </c>
      <c r="R268">
        <f t="shared" si="464"/>
        <v>0</v>
      </c>
      <c r="S268">
        <f t="shared" si="464"/>
        <v>0</v>
      </c>
      <c r="T268">
        <f t="shared" si="464"/>
        <v>0</v>
      </c>
      <c r="U268">
        <f t="shared" si="464"/>
        <v>0</v>
      </c>
      <c r="V268">
        <f t="shared" si="464"/>
        <v>0</v>
      </c>
      <c r="W268">
        <f t="shared" si="464"/>
        <v>0</v>
      </c>
      <c r="X268">
        <f t="shared" si="464"/>
        <v>0</v>
      </c>
      <c r="Y268">
        <f t="shared" si="464"/>
        <v>0</v>
      </c>
      <c r="Z268">
        <f t="shared" si="464"/>
        <v>0</v>
      </c>
      <c r="AA268">
        <f t="shared" si="464"/>
        <v>0</v>
      </c>
      <c r="AB268">
        <f t="shared" si="464"/>
        <v>0</v>
      </c>
      <c r="AC268">
        <f t="shared" si="464"/>
        <v>0</v>
      </c>
      <c r="AD268">
        <f t="shared" si="464"/>
        <v>0</v>
      </c>
      <c r="AE268">
        <f t="shared" si="464"/>
        <v>0</v>
      </c>
      <c r="AF268">
        <f t="shared" si="464"/>
        <v>0</v>
      </c>
      <c r="AG268">
        <f t="shared" ref="AG268:BL268" si="465">AG119</f>
        <v>0</v>
      </c>
      <c r="AH268">
        <f t="shared" si="465"/>
        <v>0</v>
      </c>
      <c r="AI268">
        <f t="shared" si="465"/>
        <v>0</v>
      </c>
      <c r="AJ268">
        <f t="shared" si="465"/>
        <v>0</v>
      </c>
      <c r="AK268">
        <f t="shared" si="465"/>
        <v>0</v>
      </c>
      <c r="AL268">
        <f t="shared" si="465"/>
        <v>0</v>
      </c>
      <c r="AM268">
        <f t="shared" si="465"/>
        <v>0</v>
      </c>
      <c r="AN268">
        <f t="shared" si="465"/>
        <v>0</v>
      </c>
      <c r="AO268">
        <f t="shared" si="465"/>
        <v>0</v>
      </c>
      <c r="AP268">
        <f t="shared" si="465"/>
        <v>0</v>
      </c>
      <c r="AQ268">
        <f t="shared" si="465"/>
        <v>0</v>
      </c>
      <c r="AR268">
        <f t="shared" si="465"/>
        <v>0</v>
      </c>
      <c r="AS268">
        <f t="shared" si="465"/>
        <v>0</v>
      </c>
      <c r="AT268">
        <f t="shared" si="465"/>
        <v>0</v>
      </c>
      <c r="AU268">
        <f t="shared" si="465"/>
        <v>0</v>
      </c>
      <c r="AV268">
        <f t="shared" si="465"/>
        <v>0</v>
      </c>
      <c r="AW268">
        <f t="shared" si="465"/>
        <v>0</v>
      </c>
      <c r="AX268">
        <f t="shared" si="465"/>
        <v>0</v>
      </c>
      <c r="AY268">
        <f t="shared" si="465"/>
        <v>0</v>
      </c>
      <c r="AZ268">
        <f t="shared" si="465"/>
        <v>0</v>
      </c>
      <c r="BA268">
        <f t="shared" si="465"/>
        <v>0</v>
      </c>
      <c r="BB268">
        <f t="shared" si="465"/>
        <v>0</v>
      </c>
      <c r="BC268">
        <f t="shared" si="465"/>
        <v>0</v>
      </c>
      <c r="BD268">
        <f t="shared" si="465"/>
        <v>0</v>
      </c>
      <c r="BE268">
        <f t="shared" si="465"/>
        <v>0</v>
      </c>
      <c r="BF268">
        <f t="shared" si="465"/>
        <v>0</v>
      </c>
      <c r="BG268">
        <f t="shared" si="465"/>
        <v>0</v>
      </c>
      <c r="BH268">
        <f t="shared" si="465"/>
        <v>0</v>
      </c>
      <c r="BI268">
        <f t="shared" si="465"/>
        <v>0</v>
      </c>
      <c r="BJ268">
        <f t="shared" si="465"/>
        <v>0</v>
      </c>
      <c r="BK268">
        <f t="shared" si="465"/>
        <v>0</v>
      </c>
      <c r="BL268">
        <f t="shared" si="465"/>
        <v>0</v>
      </c>
      <c r="BM268">
        <f t="shared" ref="BM268:CR268" si="466">BM119</f>
        <v>0</v>
      </c>
      <c r="BN268">
        <f t="shared" si="466"/>
        <v>0</v>
      </c>
      <c r="BO268">
        <f t="shared" si="466"/>
        <v>0</v>
      </c>
      <c r="BP268">
        <f t="shared" si="466"/>
        <v>0</v>
      </c>
      <c r="BQ268">
        <f t="shared" si="466"/>
        <v>0</v>
      </c>
      <c r="BR268">
        <f t="shared" si="466"/>
        <v>0</v>
      </c>
      <c r="BS268">
        <f t="shared" si="466"/>
        <v>0</v>
      </c>
      <c r="BT268">
        <f t="shared" si="466"/>
        <v>0</v>
      </c>
      <c r="BU268">
        <f t="shared" si="466"/>
        <v>0</v>
      </c>
      <c r="BV268">
        <f t="shared" si="466"/>
        <v>0</v>
      </c>
      <c r="BW268">
        <f t="shared" si="466"/>
        <v>0</v>
      </c>
      <c r="BX268">
        <f t="shared" si="466"/>
        <v>0</v>
      </c>
      <c r="BY268">
        <f t="shared" si="466"/>
        <v>0</v>
      </c>
      <c r="BZ268">
        <f t="shared" si="466"/>
        <v>0</v>
      </c>
      <c r="CA268">
        <f t="shared" si="466"/>
        <v>0</v>
      </c>
      <c r="CB268">
        <f t="shared" si="466"/>
        <v>0</v>
      </c>
      <c r="CC268">
        <f t="shared" si="466"/>
        <v>0</v>
      </c>
      <c r="CD268">
        <f t="shared" si="466"/>
        <v>0</v>
      </c>
      <c r="CE268">
        <f t="shared" si="466"/>
        <v>0</v>
      </c>
      <c r="CF268">
        <f t="shared" si="466"/>
        <v>0</v>
      </c>
      <c r="CG268">
        <f t="shared" si="466"/>
        <v>0</v>
      </c>
      <c r="CH268">
        <f t="shared" si="466"/>
        <v>0</v>
      </c>
      <c r="CI268">
        <f t="shared" si="466"/>
        <v>0</v>
      </c>
      <c r="CJ268">
        <f t="shared" si="466"/>
        <v>0</v>
      </c>
      <c r="CK268">
        <f t="shared" si="466"/>
        <v>0</v>
      </c>
      <c r="CL268">
        <f t="shared" si="466"/>
        <v>0</v>
      </c>
      <c r="CM268">
        <f t="shared" si="466"/>
        <v>0</v>
      </c>
      <c r="CN268">
        <f t="shared" si="466"/>
        <v>0</v>
      </c>
      <c r="CO268">
        <f t="shared" si="466"/>
        <v>0</v>
      </c>
      <c r="CP268">
        <f t="shared" si="466"/>
        <v>0</v>
      </c>
      <c r="CQ268">
        <f t="shared" si="466"/>
        <v>0</v>
      </c>
      <c r="CR268">
        <f t="shared" si="466"/>
        <v>0</v>
      </c>
      <c r="CS268">
        <f t="shared" ref="CS268:DH268" si="467">CS119</f>
        <v>0</v>
      </c>
      <c r="CT268">
        <f t="shared" si="467"/>
        <v>0</v>
      </c>
      <c r="CU268">
        <f t="shared" si="467"/>
        <v>0</v>
      </c>
      <c r="CV268">
        <f t="shared" si="467"/>
        <v>0</v>
      </c>
      <c r="CW268">
        <f t="shared" si="467"/>
        <v>0</v>
      </c>
      <c r="CX268">
        <f t="shared" si="467"/>
        <v>0</v>
      </c>
      <c r="CY268">
        <f t="shared" si="467"/>
        <v>0</v>
      </c>
      <c r="CZ268">
        <f t="shared" si="467"/>
        <v>0</v>
      </c>
      <c r="DA268">
        <f t="shared" si="467"/>
        <v>0</v>
      </c>
      <c r="DB268">
        <f t="shared" si="467"/>
        <v>0</v>
      </c>
      <c r="DC268">
        <f t="shared" si="467"/>
        <v>0</v>
      </c>
      <c r="DD268">
        <f t="shared" si="467"/>
        <v>0</v>
      </c>
      <c r="DE268">
        <f t="shared" si="467"/>
        <v>0</v>
      </c>
      <c r="DF268">
        <f t="shared" si="467"/>
        <v>0</v>
      </c>
      <c r="DG268">
        <f t="shared" si="467"/>
        <v>0</v>
      </c>
      <c r="DH268">
        <f t="shared" si="467"/>
        <v>0</v>
      </c>
    </row>
    <row r="269" spans="1:112">
      <c r="A269">
        <f t="shared" ref="A269:AF269" si="468">A120</f>
        <v>345</v>
      </c>
      <c r="B269" t="str">
        <f t="shared" si="468"/>
        <v>Mutual de Servicios al Policía</v>
      </c>
      <c r="C269">
        <f t="shared" si="468"/>
        <v>0</v>
      </c>
      <c r="D269">
        <f t="shared" si="468"/>
        <v>0</v>
      </c>
      <c r="E269">
        <f t="shared" si="468"/>
        <v>0</v>
      </c>
      <c r="F269">
        <f t="shared" si="468"/>
        <v>0</v>
      </c>
      <c r="G269">
        <f t="shared" si="468"/>
        <v>0</v>
      </c>
      <c r="H269">
        <f t="shared" si="468"/>
        <v>35087.43</v>
      </c>
      <c r="I269">
        <f t="shared" si="468"/>
        <v>0</v>
      </c>
      <c r="J269">
        <f t="shared" si="468"/>
        <v>7362.27</v>
      </c>
      <c r="K269">
        <f t="shared" si="468"/>
        <v>0</v>
      </c>
      <c r="L269">
        <f t="shared" si="468"/>
        <v>0</v>
      </c>
      <c r="M269">
        <f t="shared" si="468"/>
        <v>0</v>
      </c>
      <c r="N269">
        <f t="shared" si="468"/>
        <v>0</v>
      </c>
      <c r="O269">
        <f t="shared" si="468"/>
        <v>0</v>
      </c>
      <c r="P269">
        <f t="shared" si="468"/>
        <v>0</v>
      </c>
      <c r="Q269">
        <f t="shared" si="468"/>
        <v>0</v>
      </c>
      <c r="R269">
        <f t="shared" si="468"/>
        <v>0</v>
      </c>
      <c r="S269">
        <f t="shared" si="468"/>
        <v>0</v>
      </c>
      <c r="T269">
        <f t="shared" si="468"/>
        <v>0</v>
      </c>
      <c r="U269">
        <f t="shared" si="468"/>
        <v>0</v>
      </c>
      <c r="V269">
        <f t="shared" si="468"/>
        <v>0</v>
      </c>
      <c r="W269">
        <f t="shared" si="468"/>
        <v>0</v>
      </c>
      <c r="X269">
        <f t="shared" si="468"/>
        <v>0</v>
      </c>
      <c r="Y269">
        <f t="shared" si="468"/>
        <v>0</v>
      </c>
      <c r="Z269">
        <f t="shared" si="468"/>
        <v>0</v>
      </c>
      <c r="AA269">
        <f t="shared" si="468"/>
        <v>0</v>
      </c>
      <c r="AB269">
        <f t="shared" si="468"/>
        <v>0</v>
      </c>
      <c r="AC269">
        <f t="shared" si="468"/>
        <v>0</v>
      </c>
      <c r="AD269">
        <f t="shared" si="468"/>
        <v>0</v>
      </c>
      <c r="AE269">
        <f t="shared" si="468"/>
        <v>0</v>
      </c>
      <c r="AF269">
        <f t="shared" si="468"/>
        <v>0</v>
      </c>
      <c r="AG269">
        <f t="shared" ref="AG269:BL269" si="469">AG120</f>
        <v>0</v>
      </c>
      <c r="AH269">
        <f t="shared" si="469"/>
        <v>0</v>
      </c>
      <c r="AI269">
        <f t="shared" si="469"/>
        <v>0</v>
      </c>
      <c r="AJ269">
        <f t="shared" si="469"/>
        <v>0</v>
      </c>
      <c r="AK269">
        <f t="shared" si="469"/>
        <v>0</v>
      </c>
      <c r="AL269">
        <f t="shared" si="469"/>
        <v>0</v>
      </c>
      <c r="AM269">
        <f t="shared" si="469"/>
        <v>0</v>
      </c>
      <c r="AN269">
        <f t="shared" si="469"/>
        <v>0</v>
      </c>
      <c r="AO269">
        <f t="shared" si="469"/>
        <v>0</v>
      </c>
      <c r="AP269">
        <f t="shared" si="469"/>
        <v>0</v>
      </c>
      <c r="AQ269">
        <f t="shared" si="469"/>
        <v>0</v>
      </c>
      <c r="AR269">
        <f t="shared" si="469"/>
        <v>0</v>
      </c>
      <c r="AS269">
        <f t="shared" si="469"/>
        <v>0</v>
      </c>
      <c r="AT269">
        <f t="shared" si="469"/>
        <v>0</v>
      </c>
      <c r="AU269">
        <f t="shared" si="469"/>
        <v>0</v>
      </c>
      <c r="AV269">
        <f t="shared" si="469"/>
        <v>0</v>
      </c>
      <c r="AW269">
        <f t="shared" si="469"/>
        <v>0</v>
      </c>
      <c r="AX269">
        <f t="shared" si="469"/>
        <v>0</v>
      </c>
      <c r="AY269">
        <f t="shared" si="469"/>
        <v>0</v>
      </c>
      <c r="AZ269">
        <f t="shared" si="469"/>
        <v>0</v>
      </c>
      <c r="BA269">
        <f t="shared" si="469"/>
        <v>0</v>
      </c>
      <c r="BB269">
        <f t="shared" si="469"/>
        <v>0</v>
      </c>
      <c r="BC269">
        <f t="shared" si="469"/>
        <v>0</v>
      </c>
      <c r="BD269">
        <f t="shared" si="469"/>
        <v>0</v>
      </c>
      <c r="BE269">
        <f t="shared" si="469"/>
        <v>0</v>
      </c>
      <c r="BF269">
        <f t="shared" si="469"/>
        <v>0</v>
      </c>
      <c r="BG269">
        <f t="shared" si="469"/>
        <v>0</v>
      </c>
      <c r="BH269">
        <f t="shared" si="469"/>
        <v>0</v>
      </c>
      <c r="BI269">
        <f t="shared" si="469"/>
        <v>0</v>
      </c>
      <c r="BJ269">
        <f t="shared" si="469"/>
        <v>0</v>
      </c>
      <c r="BK269">
        <f t="shared" si="469"/>
        <v>0</v>
      </c>
      <c r="BL269">
        <f t="shared" si="469"/>
        <v>0</v>
      </c>
      <c r="BM269">
        <f t="shared" ref="BM269:CR269" si="470">BM120</f>
        <v>0</v>
      </c>
      <c r="BN269">
        <f t="shared" si="470"/>
        <v>0</v>
      </c>
      <c r="BO269">
        <f t="shared" si="470"/>
        <v>0</v>
      </c>
      <c r="BP269">
        <f t="shared" si="470"/>
        <v>0</v>
      </c>
      <c r="BQ269">
        <f t="shared" si="470"/>
        <v>0</v>
      </c>
      <c r="BR269">
        <f t="shared" si="470"/>
        <v>0</v>
      </c>
      <c r="BS269">
        <f t="shared" si="470"/>
        <v>0</v>
      </c>
      <c r="BT269">
        <f t="shared" si="470"/>
        <v>0</v>
      </c>
      <c r="BU269">
        <f t="shared" si="470"/>
        <v>0</v>
      </c>
      <c r="BV269">
        <f t="shared" si="470"/>
        <v>0</v>
      </c>
      <c r="BW269">
        <f t="shared" si="470"/>
        <v>0</v>
      </c>
      <c r="BX269">
        <f t="shared" si="470"/>
        <v>0</v>
      </c>
      <c r="BY269">
        <f t="shared" si="470"/>
        <v>0</v>
      </c>
      <c r="BZ269">
        <f t="shared" si="470"/>
        <v>0</v>
      </c>
      <c r="CA269">
        <f t="shared" si="470"/>
        <v>0</v>
      </c>
      <c r="CB269">
        <f t="shared" si="470"/>
        <v>0</v>
      </c>
      <c r="CC269">
        <f t="shared" si="470"/>
        <v>0</v>
      </c>
      <c r="CD269">
        <f t="shared" si="470"/>
        <v>0</v>
      </c>
      <c r="CE269">
        <f t="shared" si="470"/>
        <v>0</v>
      </c>
      <c r="CF269">
        <f t="shared" si="470"/>
        <v>0</v>
      </c>
      <c r="CG269">
        <f t="shared" si="470"/>
        <v>0</v>
      </c>
      <c r="CH269">
        <f t="shared" si="470"/>
        <v>0</v>
      </c>
      <c r="CI269">
        <f t="shared" si="470"/>
        <v>0</v>
      </c>
      <c r="CJ269">
        <f t="shared" si="470"/>
        <v>0</v>
      </c>
      <c r="CK269">
        <f t="shared" si="470"/>
        <v>0</v>
      </c>
      <c r="CL269">
        <f t="shared" si="470"/>
        <v>0</v>
      </c>
      <c r="CM269">
        <f t="shared" si="470"/>
        <v>0</v>
      </c>
      <c r="CN269">
        <f t="shared" si="470"/>
        <v>0</v>
      </c>
      <c r="CO269">
        <f t="shared" si="470"/>
        <v>0</v>
      </c>
      <c r="CP269">
        <f t="shared" si="470"/>
        <v>0</v>
      </c>
      <c r="CQ269">
        <f t="shared" si="470"/>
        <v>0</v>
      </c>
      <c r="CR269">
        <f t="shared" si="470"/>
        <v>0</v>
      </c>
      <c r="CS269">
        <f t="shared" ref="CS269:DH269" si="471">CS120</f>
        <v>0</v>
      </c>
      <c r="CT269">
        <f t="shared" si="471"/>
        <v>0</v>
      </c>
      <c r="CU269">
        <f t="shared" si="471"/>
        <v>0</v>
      </c>
      <c r="CV269">
        <f t="shared" si="471"/>
        <v>0</v>
      </c>
      <c r="CW269">
        <f t="shared" si="471"/>
        <v>0</v>
      </c>
      <c r="CX269">
        <f t="shared" si="471"/>
        <v>0</v>
      </c>
      <c r="CY269">
        <f t="shared" si="471"/>
        <v>0</v>
      </c>
      <c r="CZ269">
        <f t="shared" si="471"/>
        <v>0</v>
      </c>
      <c r="DA269">
        <f t="shared" si="471"/>
        <v>0</v>
      </c>
      <c r="DB269">
        <f t="shared" si="471"/>
        <v>0</v>
      </c>
      <c r="DC269">
        <f t="shared" si="471"/>
        <v>0</v>
      </c>
      <c r="DD269">
        <f t="shared" si="471"/>
        <v>0</v>
      </c>
      <c r="DE269">
        <f t="shared" si="471"/>
        <v>0</v>
      </c>
      <c r="DF269">
        <f t="shared" si="471"/>
        <v>0</v>
      </c>
      <c r="DG269">
        <f t="shared" si="471"/>
        <v>0</v>
      </c>
      <c r="DH269">
        <f t="shared" si="471"/>
        <v>0</v>
      </c>
    </row>
    <row r="270" spans="1:112">
      <c r="A270">
        <f t="shared" ref="A270:AF270" si="472">A121</f>
        <v>376</v>
      </c>
      <c r="B270" t="str">
        <f t="shared" si="472"/>
        <v>Agencia Boliviana de Energía Nuclear</v>
      </c>
      <c r="C270">
        <f t="shared" si="472"/>
        <v>0</v>
      </c>
      <c r="D270">
        <f t="shared" si="472"/>
        <v>0</v>
      </c>
      <c r="E270">
        <f t="shared" si="472"/>
        <v>0</v>
      </c>
      <c r="F270">
        <f t="shared" si="472"/>
        <v>0</v>
      </c>
      <c r="G270">
        <f t="shared" si="472"/>
        <v>0</v>
      </c>
      <c r="H270">
        <f t="shared" si="472"/>
        <v>0</v>
      </c>
      <c r="I270">
        <f t="shared" si="472"/>
        <v>0</v>
      </c>
      <c r="J270">
        <f t="shared" si="472"/>
        <v>116</v>
      </c>
      <c r="K270">
        <f t="shared" si="472"/>
        <v>0</v>
      </c>
      <c r="L270">
        <f t="shared" si="472"/>
        <v>26557.549999999996</v>
      </c>
      <c r="M270">
        <f t="shared" si="472"/>
        <v>0</v>
      </c>
      <c r="N270">
        <f t="shared" si="472"/>
        <v>0</v>
      </c>
      <c r="O270">
        <f t="shared" si="472"/>
        <v>0</v>
      </c>
      <c r="P270">
        <f t="shared" si="472"/>
        <v>0</v>
      </c>
      <c r="Q270">
        <f t="shared" si="472"/>
        <v>0</v>
      </c>
      <c r="R270">
        <f t="shared" si="472"/>
        <v>0</v>
      </c>
      <c r="S270">
        <f t="shared" si="472"/>
        <v>0</v>
      </c>
      <c r="T270">
        <f t="shared" si="472"/>
        <v>0</v>
      </c>
      <c r="U270">
        <f t="shared" si="472"/>
        <v>0</v>
      </c>
      <c r="V270">
        <f t="shared" si="472"/>
        <v>0</v>
      </c>
      <c r="W270">
        <f t="shared" si="472"/>
        <v>0</v>
      </c>
      <c r="X270">
        <f t="shared" si="472"/>
        <v>0</v>
      </c>
      <c r="Y270">
        <f t="shared" si="472"/>
        <v>0</v>
      </c>
      <c r="Z270">
        <f t="shared" si="472"/>
        <v>0</v>
      </c>
      <c r="AA270">
        <f t="shared" si="472"/>
        <v>0</v>
      </c>
      <c r="AB270">
        <f t="shared" si="472"/>
        <v>0</v>
      </c>
      <c r="AC270">
        <f t="shared" si="472"/>
        <v>0</v>
      </c>
      <c r="AD270">
        <f t="shared" si="472"/>
        <v>0</v>
      </c>
      <c r="AE270">
        <f t="shared" si="472"/>
        <v>0</v>
      </c>
      <c r="AF270">
        <f t="shared" si="472"/>
        <v>0</v>
      </c>
      <c r="AG270">
        <f t="shared" ref="AG270:BL270" si="473">AG121</f>
        <v>0</v>
      </c>
      <c r="AH270">
        <f t="shared" si="473"/>
        <v>0</v>
      </c>
      <c r="AI270">
        <f t="shared" si="473"/>
        <v>0</v>
      </c>
      <c r="AJ270">
        <f t="shared" si="473"/>
        <v>0</v>
      </c>
      <c r="AK270">
        <f t="shared" si="473"/>
        <v>0</v>
      </c>
      <c r="AL270">
        <f t="shared" si="473"/>
        <v>0</v>
      </c>
      <c r="AM270">
        <f t="shared" si="473"/>
        <v>0</v>
      </c>
      <c r="AN270">
        <f t="shared" si="473"/>
        <v>0</v>
      </c>
      <c r="AO270">
        <f t="shared" si="473"/>
        <v>0</v>
      </c>
      <c r="AP270">
        <f t="shared" si="473"/>
        <v>0</v>
      </c>
      <c r="AQ270">
        <f t="shared" si="473"/>
        <v>0</v>
      </c>
      <c r="AR270">
        <f t="shared" si="473"/>
        <v>0</v>
      </c>
      <c r="AS270">
        <f t="shared" si="473"/>
        <v>0</v>
      </c>
      <c r="AT270">
        <f t="shared" si="473"/>
        <v>0</v>
      </c>
      <c r="AU270">
        <f t="shared" si="473"/>
        <v>0</v>
      </c>
      <c r="AV270">
        <f t="shared" si="473"/>
        <v>0</v>
      </c>
      <c r="AW270">
        <f t="shared" si="473"/>
        <v>0</v>
      </c>
      <c r="AX270">
        <f t="shared" si="473"/>
        <v>0</v>
      </c>
      <c r="AY270">
        <f t="shared" si="473"/>
        <v>0</v>
      </c>
      <c r="AZ270">
        <f t="shared" si="473"/>
        <v>0</v>
      </c>
      <c r="BA270">
        <f t="shared" si="473"/>
        <v>0</v>
      </c>
      <c r="BB270">
        <f t="shared" si="473"/>
        <v>0</v>
      </c>
      <c r="BC270">
        <f t="shared" si="473"/>
        <v>0</v>
      </c>
      <c r="BD270">
        <f t="shared" si="473"/>
        <v>0</v>
      </c>
      <c r="BE270">
        <f t="shared" si="473"/>
        <v>0</v>
      </c>
      <c r="BF270">
        <f t="shared" si="473"/>
        <v>0</v>
      </c>
      <c r="BG270">
        <f t="shared" si="473"/>
        <v>0</v>
      </c>
      <c r="BH270">
        <f t="shared" si="473"/>
        <v>0</v>
      </c>
      <c r="BI270">
        <f t="shared" si="473"/>
        <v>0</v>
      </c>
      <c r="BJ270">
        <f t="shared" si="473"/>
        <v>0</v>
      </c>
      <c r="BK270">
        <f t="shared" si="473"/>
        <v>0</v>
      </c>
      <c r="BL270">
        <f t="shared" si="473"/>
        <v>0</v>
      </c>
      <c r="BM270">
        <f t="shared" ref="BM270:CR270" si="474">BM121</f>
        <v>0</v>
      </c>
      <c r="BN270">
        <f t="shared" si="474"/>
        <v>0</v>
      </c>
      <c r="BO270">
        <f t="shared" si="474"/>
        <v>0</v>
      </c>
      <c r="BP270">
        <f t="shared" si="474"/>
        <v>0</v>
      </c>
      <c r="BQ270">
        <f t="shared" si="474"/>
        <v>0</v>
      </c>
      <c r="BR270">
        <f t="shared" si="474"/>
        <v>0</v>
      </c>
      <c r="BS270">
        <f t="shared" si="474"/>
        <v>0</v>
      </c>
      <c r="BT270">
        <f t="shared" si="474"/>
        <v>0</v>
      </c>
      <c r="BU270">
        <f t="shared" si="474"/>
        <v>0</v>
      </c>
      <c r="BV270">
        <f t="shared" si="474"/>
        <v>0</v>
      </c>
      <c r="BW270">
        <f t="shared" si="474"/>
        <v>0</v>
      </c>
      <c r="BX270">
        <f t="shared" si="474"/>
        <v>0</v>
      </c>
      <c r="BY270">
        <f t="shared" si="474"/>
        <v>0</v>
      </c>
      <c r="BZ270">
        <f t="shared" si="474"/>
        <v>0</v>
      </c>
      <c r="CA270">
        <f t="shared" si="474"/>
        <v>0</v>
      </c>
      <c r="CB270">
        <f t="shared" si="474"/>
        <v>0</v>
      </c>
      <c r="CC270">
        <f t="shared" si="474"/>
        <v>0</v>
      </c>
      <c r="CD270">
        <f t="shared" si="474"/>
        <v>0</v>
      </c>
      <c r="CE270">
        <f t="shared" si="474"/>
        <v>0</v>
      </c>
      <c r="CF270">
        <f t="shared" si="474"/>
        <v>0</v>
      </c>
      <c r="CG270">
        <f t="shared" si="474"/>
        <v>0</v>
      </c>
      <c r="CH270">
        <f t="shared" si="474"/>
        <v>0</v>
      </c>
      <c r="CI270">
        <f t="shared" si="474"/>
        <v>0</v>
      </c>
      <c r="CJ270">
        <f t="shared" si="474"/>
        <v>0</v>
      </c>
      <c r="CK270">
        <f t="shared" si="474"/>
        <v>0</v>
      </c>
      <c r="CL270">
        <f t="shared" si="474"/>
        <v>0</v>
      </c>
      <c r="CM270">
        <f t="shared" si="474"/>
        <v>0</v>
      </c>
      <c r="CN270">
        <f t="shared" si="474"/>
        <v>0</v>
      </c>
      <c r="CO270">
        <f t="shared" si="474"/>
        <v>0</v>
      </c>
      <c r="CP270">
        <f t="shared" si="474"/>
        <v>0</v>
      </c>
      <c r="CQ270">
        <f t="shared" si="474"/>
        <v>0</v>
      </c>
      <c r="CR270">
        <f t="shared" si="474"/>
        <v>0</v>
      </c>
      <c r="CS270">
        <f t="shared" ref="CS270:DH270" si="475">CS121</f>
        <v>0</v>
      </c>
      <c r="CT270">
        <f t="shared" si="475"/>
        <v>0</v>
      </c>
      <c r="CU270">
        <f t="shared" si="475"/>
        <v>0</v>
      </c>
      <c r="CV270">
        <f t="shared" si="475"/>
        <v>0</v>
      </c>
      <c r="CW270">
        <f t="shared" si="475"/>
        <v>0</v>
      </c>
      <c r="CX270">
        <f t="shared" si="475"/>
        <v>0</v>
      </c>
      <c r="CY270">
        <f t="shared" si="475"/>
        <v>0</v>
      </c>
      <c r="CZ270">
        <f t="shared" si="475"/>
        <v>0</v>
      </c>
      <c r="DA270">
        <f t="shared" si="475"/>
        <v>0</v>
      </c>
      <c r="DB270">
        <f t="shared" si="475"/>
        <v>0</v>
      </c>
      <c r="DC270">
        <f t="shared" si="475"/>
        <v>0</v>
      </c>
      <c r="DD270">
        <f t="shared" si="475"/>
        <v>0</v>
      </c>
      <c r="DE270">
        <f t="shared" si="475"/>
        <v>0</v>
      </c>
      <c r="DF270">
        <f t="shared" si="475"/>
        <v>0</v>
      </c>
      <c r="DG270">
        <f t="shared" si="475"/>
        <v>0</v>
      </c>
      <c r="DH270">
        <f t="shared" si="475"/>
        <v>0</v>
      </c>
    </row>
    <row r="271" spans="1:112">
      <c r="A271">
        <f t="shared" ref="A271:AF271" si="476">A122</f>
        <v>422</v>
      </c>
      <c r="B271" t="str">
        <f t="shared" si="476"/>
        <v>Caja Bancaria Estatal de Salud</v>
      </c>
      <c r="C271">
        <f t="shared" si="476"/>
        <v>0</v>
      </c>
      <c r="D271">
        <f t="shared" si="476"/>
        <v>0</v>
      </c>
      <c r="E271">
        <f t="shared" si="476"/>
        <v>0</v>
      </c>
      <c r="F271">
        <f t="shared" si="476"/>
        <v>0</v>
      </c>
      <c r="G271">
        <f t="shared" si="476"/>
        <v>0</v>
      </c>
      <c r="H271">
        <f t="shared" si="476"/>
        <v>0</v>
      </c>
      <c r="I271">
        <f t="shared" si="476"/>
        <v>0</v>
      </c>
      <c r="J271">
        <f t="shared" si="476"/>
        <v>0</v>
      </c>
      <c r="K271">
        <f t="shared" si="476"/>
        <v>0</v>
      </c>
      <c r="L271">
        <f t="shared" si="476"/>
        <v>88.67</v>
      </c>
      <c r="M271">
        <f t="shared" si="476"/>
        <v>0</v>
      </c>
      <c r="N271">
        <f t="shared" si="476"/>
        <v>0</v>
      </c>
      <c r="O271">
        <f t="shared" si="476"/>
        <v>0</v>
      </c>
      <c r="P271">
        <f t="shared" si="476"/>
        <v>0</v>
      </c>
      <c r="Q271">
        <f t="shared" si="476"/>
        <v>0</v>
      </c>
      <c r="R271">
        <f t="shared" si="476"/>
        <v>0</v>
      </c>
      <c r="S271">
        <f t="shared" si="476"/>
        <v>0</v>
      </c>
      <c r="T271">
        <f t="shared" si="476"/>
        <v>0</v>
      </c>
      <c r="U271">
        <f t="shared" si="476"/>
        <v>0</v>
      </c>
      <c r="V271">
        <f t="shared" si="476"/>
        <v>0</v>
      </c>
      <c r="W271">
        <f t="shared" si="476"/>
        <v>0</v>
      </c>
      <c r="X271">
        <f t="shared" si="476"/>
        <v>0</v>
      </c>
      <c r="Y271">
        <f t="shared" si="476"/>
        <v>0</v>
      </c>
      <c r="Z271">
        <f t="shared" si="476"/>
        <v>0</v>
      </c>
      <c r="AA271">
        <f t="shared" si="476"/>
        <v>0</v>
      </c>
      <c r="AB271">
        <f t="shared" si="476"/>
        <v>0</v>
      </c>
      <c r="AC271">
        <f t="shared" si="476"/>
        <v>0</v>
      </c>
      <c r="AD271">
        <f t="shared" si="476"/>
        <v>0</v>
      </c>
      <c r="AE271">
        <f t="shared" si="476"/>
        <v>0</v>
      </c>
      <c r="AF271">
        <f t="shared" si="476"/>
        <v>0</v>
      </c>
      <c r="AG271">
        <f t="shared" ref="AG271:BL271" si="477">AG122</f>
        <v>0</v>
      </c>
      <c r="AH271">
        <f t="shared" si="477"/>
        <v>0</v>
      </c>
      <c r="AI271">
        <f t="shared" si="477"/>
        <v>0</v>
      </c>
      <c r="AJ271">
        <f t="shared" si="477"/>
        <v>0</v>
      </c>
      <c r="AK271">
        <f t="shared" si="477"/>
        <v>0</v>
      </c>
      <c r="AL271">
        <f t="shared" si="477"/>
        <v>0</v>
      </c>
      <c r="AM271">
        <f t="shared" si="477"/>
        <v>0</v>
      </c>
      <c r="AN271">
        <f t="shared" si="477"/>
        <v>0</v>
      </c>
      <c r="AO271">
        <f t="shared" si="477"/>
        <v>0</v>
      </c>
      <c r="AP271">
        <f t="shared" si="477"/>
        <v>0</v>
      </c>
      <c r="AQ271">
        <f t="shared" si="477"/>
        <v>0</v>
      </c>
      <c r="AR271">
        <f t="shared" si="477"/>
        <v>0</v>
      </c>
      <c r="AS271">
        <f t="shared" si="477"/>
        <v>0</v>
      </c>
      <c r="AT271">
        <f t="shared" si="477"/>
        <v>0</v>
      </c>
      <c r="AU271">
        <f t="shared" si="477"/>
        <v>0</v>
      </c>
      <c r="AV271">
        <f t="shared" si="477"/>
        <v>0</v>
      </c>
      <c r="AW271">
        <f t="shared" si="477"/>
        <v>0</v>
      </c>
      <c r="AX271">
        <f t="shared" si="477"/>
        <v>0</v>
      </c>
      <c r="AY271">
        <f t="shared" si="477"/>
        <v>0</v>
      </c>
      <c r="AZ271">
        <f t="shared" si="477"/>
        <v>0</v>
      </c>
      <c r="BA271">
        <f t="shared" si="477"/>
        <v>0</v>
      </c>
      <c r="BB271">
        <f t="shared" si="477"/>
        <v>0</v>
      </c>
      <c r="BC271">
        <f t="shared" si="477"/>
        <v>0</v>
      </c>
      <c r="BD271">
        <f t="shared" si="477"/>
        <v>0</v>
      </c>
      <c r="BE271">
        <f t="shared" si="477"/>
        <v>0</v>
      </c>
      <c r="BF271">
        <f t="shared" si="477"/>
        <v>0</v>
      </c>
      <c r="BG271">
        <f t="shared" si="477"/>
        <v>0</v>
      </c>
      <c r="BH271">
        <f t="shared" si="477"/>
        <v>0</v>
      </c>
      <c r="BI271">
        <f t="shared" si="477"/>
        <v>0</v>
      </c>
      <c r="BJ271">
        <f t="shared" si="477"/>
        <v>0</v>
      </c>
      <c r="BK271">
        <f t="shared" si="477"/>
        <v>0</v>
      </c>
      <c r="BL271">
        <f t="shared" si="477"/>
        <v>0</v>
      </c>
      <c r="BM271">
        <f t="shared" ref="BM271:CR271" si="478">BM122</f>
        <v>0</v>
      </c>
      <c r="BN271">
        <f t="shared" si="478"/>
        <v>0</v>
      </c>
      <c r="BO271">
        <f t="shared" si="478"/>
        <v>0</v>
      </c>
      <c r="BP271">
        <f t="shared" si="478"/>
        <v>0</v>
      </c>
      <c r="BQ271">
        <f t="shared" si="478"/>
        <v>0</v>
      </c>
      <c r="BR271">
        <f t="shared" si="478"/>
        <v>0</v>
      </c>
      <c r="BS271">
        <f t="shared" si="478"/>
        <v>0</v>
      </c>
      <c r="BT271">
        <f t="shared" si="478"/>
        <v>0</v>
      </c>
      <c r="BU271">
        <f t="shared" si="478"/>
        <v>0</v>
      </c>
      <c r="BV271">
        <f t="shared" si="478"/>
        <v>0</v>
      </c>
      <c r="BW271">
        <f t="shared" si="478"/>
        <v>0</v>
      </c>
      <c r="BX271">
        <f t="shared" si="478"/>
        <v>0</v>
      </c>
      <c r="BY271">
        <f t="shared" si="478"/>
        <v>0</v>
      </c>
      <c r="BZ271">
        <f t="shared" si="478"/>
        <v>0</v>
      </c>
      <c r="CA271">
        <f t="shared" si="478"/>
        <v>0</v>
      </c>
      <c r="CB271">
        <f t="shared" si="478"/>
        <v>0</v>
      </c>
      <c r="CC271">
        <f t="shared" si="478"/>
        <v>0</v>
      </c>
      <c r="CD271">
        <f t="shared" si="478"/>
        <v>0</v>
      </c>
      <c r="CE271">
        <f t="shared" si="478"/>
        <v>0</v>
      </c>
      <c r="CF271">
        <f t="shared" si="478"/>
        <v>0</v>
      </c>
      <c r="CG271">
        <f t="shared" si="478"/>
        <v>0</v>
      </c>
      <c r="CH271">
        <f t="shared" si="478"/>
        <v>0</v>
      </c>
      <c r="CI271">
        <f t="shared" si="478"/>
        <v>0</v>
      </c>
      <c r="CJ271">
        <f t="shared" si="478"/>
        <v>0</v>
      </c>
      <c r="CK271">
        <f t="shared" si="478"/>
        <v>0</v>
      </c>
      <c r="CL271">
        <f t="shared" si="478"/>
        <v>0</v>
      </c>
      <c r="CM271">
        <f t="shared" si="478"/>
        <v>0</v>
      </c>
      <c r="CN271">
        <f t="shared" si="478"/>
        <v>0</v>
      </c>
      <c r="CO271">
        <f t="shared" si="478"/>
        <v>0</v>
      </c>
      <c r="CP271">
        <f t="shared" si="478"/>
        <v>0</v>
      </c>
      <c r="CQ271">
        <f t="shared" si="478"/>
        <v>0</v>
      </c>
      <c r="CR271">
        <f t="shared" si="478"/>
        <v>0</v>
      </c>
      <c r="CS271">
        <f t="shared" ref="CS271:DH271" si="479">CS122</f>
        <v>0</v>
      </c>
      <c r="CT271">
        <f t="shared" si="479"/>
        <v>0</v>
      </c>
      <c r="CU271">
        <f t="shared" si="479"/>
        <v>0</v>
      </c>
      <c r="CV271">
        <f t="shared" si="479"/>
        <v>0</v>
      </c>
      <c r="CW271">
        <f t="shared" si="479"/>
        <v>0</v>
      </c>
      <c r="CX271">
        <f t="shared" si="479"/>
        <v>0</v>
      </c>
      <c r="CY271">
        <f t="shared" si="479"/>
        <v>0</v>
      </c>
      <c r="CZ271">
        <f t="shared" si="479"/>
        <v>0</v>
      </c>
      <c r="DA271">
        <f t="shared" si="479"/>
        <v>0</v>
      </c>
      <c r="DB271">
        <f t="shared" si="479"/>
        <v>0</v>
      </c>
      <c r="DC271">
        <f t="shared" si="479"/>
        <v>0</v>
      </c>
      <c r="DD271">
        <f t="shared" si="479"/>
        <v>0</v>
      </c>
      <c r="DE271">
        <f t="shared" si="479"/>
        <v>0</v>
      </c>
      <c r="DF271">
        <f t="shared" si="479"/>
        <v>0</v>
      </c>
      <c r="DG271">
        <f t="shared" si="479"/>
        <v>0</v>
      </c>
      <c r="DH271">
        <f t="shared" si="479"/>
        <v>0</v>
      </c>
    </row>
    <row r="272" spans="1:112">
      <c r="A272">
        <f t="shared" ref="A272:AF272" si="480">A123</f>
        <v>251</v>
      </c>
      <c r="B272" t="str">
        <f t="shared" si="480"/>
        <v>Instituto Nacional de Salud Ocupacional</v>
      </c>
      <c r="C272">
        <f t="shared" si="480"/>
        <v>0</v>
      </c>
      <c r="D272">
        <f t="shared" si="480"/>
        <v>0</v>
      </c>
      <c r="E272">
        <f t="shared" si="480"/>
        <v>0</v>
      </c>
      <c r="F272">
        <f t="shared" si="480"/>
        <v>0</v>
      </c>
      <c r="G272">
        <f t="shared" si="480"/>
        <v>0</v>
      </c>
      <c r="H272">
        <f t="shared" si="480"/>
        <v>1438.99</v>
      </c>
      <c r="I272">
        <f t="shared" si="480"/>
        <v>0</v>
      </c>
      <c r="J272">
        <f t="shared" si="480"/>
        <v>0</v>
      </c>
      <c r="K272">
        <f t="shared" si="480"/>
        <v>0</v>
      </c>
      <c r="L272">
        <f t="shared" si="480"/>
        <v>5250</v>
      </c>
      <c r="M272">
        <f t="shared" si="480"/>
        <v>0</v>
      </c>
      <c r="N272">
        <f t="shared" si="480"/>
        <v>0</v>
      </c>
      <c r="O272">
        <f t="shared" si="480"/>
        <v>0</v>
      </c>
      <c r="P272">
        <f t="shared" si="480"/>
        <v>0</v>
      </c>
      <c r="Q272">
        <f t="shared" si="480"/>
        <v>0</v>
      </c>
      <c r="R272">
        <f t="shared" si="480"/>
        <v>0</v>
      </c>
      <c r="S272">
        <f t="shared" si="480"/>
        <v>0</v>
      </c>
      <c r="T272">
        <f t="shared" si="480"/>
        <v>0</v>
      </c>
      <c r="U272">
        <f t="shared" si="480"/>
        <v>0</v>
      </c>
      <c r="V272">
        <f t="shared" si="480"/>
        <v>0</v>
      </c>
      <c r="W272">
        <f t="shared" si="480"/>
        <v>0</v>
      </c>
      <c r="X272">
        <f t="shared" si="480"/>
        <v>0</v>
      </c>
      <c r="Y272">
        <f t="shared" si="480"/>
        <v>0</v>
      </c>
      <c r="Z272">
        <f t="shared" si="480"/>
        <v>0</v>
      </c>
      <c r="AA272">
        <f t="shared" si="480"/>
        <v>0</v>
      </c>
      <c r="AB272">
        <f t="shared" si="480"/>
        <v>0</v>
      </c>
      <c r="AC272">
        <f t="shared" si="480"/>
        <v>0</v>
      </c>
      <c r="AD272">
        <f t="shared" si="480"/>
        <v>0</v>
      </c>
      <c r="AE272">
        <f t="shared" si="480"/>
        <v>0</v>
      </c>
      <c r="AF272">
        <f t="shared" si="480"/>
        <v>0</v>
      </c>
      <c r="AG272">
        <f t="shared" ref="AG272:BL272" si="481">AG123</f>
        <v>0</v>
      </c>
      <c r="AH272">
        <f t="shared" si="481"/>
        <v>0</v>
      </c>
      <c r="AI272">
        <f t="shared" si="481"/>
        <v>0</v>
      </c>
      <c r="AJ272">
        <f t="shared" si="481"/>
        <v>0</v>
      </c>
      <c r="AK272">
        <f t="shared" si="481"/>
        <v>0</v>
      </c>
      <c r="AL272">
        <f t="shared" si="481"/>
        <v>0</v>
      </c>
      <c r="AM272">
        <f t="shared" si="481"/>
        <v>0</v>
      </c>
      <c r="AN272">
        <f t="shared" si="481"/>
        <v>0</v>
      </c>
      <c r="AO272">
        <f t="shared" si="481"/>
        <v>0</v>
      </c>
      <c r="AP272">
        <f t="shared" si="481"/>
        <v>0</v>
      </c>
      <c r="AQ272">
        <f t="shared" si="481"/>
        <v>0</v>
      </c>
      <c r="AR272">
        <f t="shared" si="481"/>
        <v>0</v>
      </c>
      <c r="AS272">
        <f t="shared" si="481"/>
        <v>0</v>
      </c>
      <c r="AT272">
        <f t="shared" si="481"/>
        <v>0</v>
      </c>
      <c r="AU272">
        <f t="shared" si="481"/>
        <v>0</v>
      </c>
      <c r="AV272">
        <f t="shared" si="481"/>
        <v>0</v>
      </c>
      <c r="AW272">
        <f t="shared" si="481"/>
        <v>0</v>
      </c>
      <c r="AX272">
        <f t="shared" si="481"/>
        <v>0</v>
      </c>
      <c r="AY272">
        <f t="shared" si="481"/>
        <v>0</v>
      </c>
      <c r="AZ272">
        <f t="shared" si="481"/>
        <v>0</v>
      </c>
      <c r="BA272">
        <f t="shared" si="481"/>
        <v>0</v>
      </c>
      <c r="BB272">
        <f t="shared" si="481"/>
        <v>0</v>
      </c>
      <c r="BC272">
        <f t="shared" si="481"/>
        <v>0</v>
      </c>
      <c r="BD272">
        <f t="shared" si="481"/>
        <v>0</v>
      </c>
      <c r="BE272">
        <f t="shared" si="481"/>
        <v>0</v>
      </c>
      <c r="BF272">
        <f t="shared" si="481"/>
        <v>0</v>
      </c>
      <c r="BG272">
        <f t="shared" si="481"/>
        <v>0</v>
      </c>
      <c r="BH272">
        <f t="shared" si="481"/>
        <v>0</v>
      </c>
      <c r="BI272">
        <f t="shared" si="481"/>
        <v>0</v>
      </c>
      <c r="BJ272">
        <f t="shared" si="481"/>
        <v>0</v>
      </c>
      <c r="BK272">
        <f t="shared" si="481"/>
        <v>0</v>
      </c>
      <c r="BL272">
        <f t="shared" si="481"/>
        <v>0</v>
      </c>
      <c r="BM272">
        <f t="shared" ref="BM272:CR272" si="482">BM123</f>
        <v>0</v>
      </c>
      <c r="BN272">
        <f t="shared" si="482"/>
        <v>0</v>
      </c>
      <c r="BO272">
        <f t="shared" si="482"/>
        <v>0</v>
      </c>
      <c r="BP272">
        <f t="shared" si="482"/>
        <v>0</v>
      </c>
      <c r="BQ272">
        <f t="shared" si="482"/>
        <v>0</v>
      </c>
      <c r="BR272">
        <f t="shared" si="482"/>
        <v>0</v>
      </c>
      <c r="BS272">
        <f t="shared" si="482"/>
        <v>0</v>
      </c>
      <c r="BT272">
        <f t="shared" si="482"/>
        <v>0</v>
      </c>
      <c r="BU272">
        <f t="shared" si="482"/>
        <v>0</v>
      </c>
      <c r="BV272">
        <f t="shared" si="482"/>
        <v>0</v>
      </c>
      <c r="BW272">
        <f t="shared" si="482"/>
        <v>0</v>
      </c>
      <c r="BX272">
        <f t="shared" si="482"/>
        <v>0</v>
      </c>
      <c r="BY272">
        <f t="shared" si="482"/>
        <v>0</v>
      </c>
      <c r="BZ272">
        <f t="shared" si="482"/>
        <v>0</v>
      </c>
      <c r="CA272">
        <f t="shared" si="482"/>
        <v>0</v>
      </c>
      <c r="CB272">
        <f t="shared" si="482"/>
        <v>0</v>
      </c>
      <c r="CC272">
        <f t="shared" si="482"/>
        <v>0</v>
      </c>
      <c r="CD272">
        <f t="shared" si="482"/>
        <v>0</v>
      </c>
      <c r="CE272">
        <f t="shared" si="482"/>
        <v>0</v>
      </c>
      <c r="CF272">
        <f t="shared" si="482"/>
        <v>0</v>
      </c>
      <c r="CG272">
        <f t="shared" si="482"/>
        <v>0</v>
      </c>
      <c r="CH272">
        <f t="shared" si="482"/>
        <v>0</v>
      </c>
      <c r="CI272">
        <f t="shared" si="482"/>
        <v>0</v>
      </c>
      <c r="CJ272">
        <f t="shared" si="482"/>
        <v>0</v>
      </c>
      <c r="CK272">
        <f t="shared" si="482"/>
        <v>0</v>
      </c>
      <c r="CL272">
        <f t="shared" si="482"/>
        <v>0</v>
      </c>
      <c r="CM272">
        <f t="shared" si="482"/>
        <v>0</v>
      </c>
      <c r="CN272">
        <f t="shared" si="482"/>
        <v>0</v>
      </c>
      <c r="CO272">
        <f t="shared" si="482"/>
        <v>0</v>
      </c>
      <c r="CP272">
        <f t="shared" si="482"/>
        <v>0</v>
      </c>
      <c r="CQ272">
        <f t="shared" si="482"/>
        <v>0</v>
      </c>
      <c r="CR272">
        <f t="shared" si="482"/>
        <v>0</v>
      </c>
      <c r="CS272">
        <f t="shared" ref="CS272:DH272" si="483">CS123</f>
        <v>0</v>
      </c>
      <c r="CT272">
        <f t="shared" si="483"/>
        <v>0</v>
      </c>
      <c r="CU272">
        <f t="shared" si="483"/>
        <v>0</v>
      </c>
      <c r="CV272">
        <f t="shared" si="483"/>
        <v>0</v>
      </c>
      <c r="CW272">
        <f t="shared" si="483"/>
        <v>0</v>
      </c>
      <c r="CX272">
        <f t="shared" si="483"/>
        <v>0</v>
      </c>
      <c r="CY272">
        <f t="shared" si="483"/>
        <v>0</v>
      </c>
      <c r="CZ272">
        <f t="shared" si="483"/>
        <v>0</v>
      </c>
      <c r="DA272">
        <f t="shared" si="483"/>
        <v>0</v>
      </c>
      <c r="DB272">
        <f t="shared" si="483"/>
        <v>0</v>
      </c>
      <c r="DC272">
        <f t="shared" si="483"/>
        <v>0</v>
      </c>
      <c r="DD272">
        <f t="shared" si="483"/>
        <v>0</v>
      </c>
      <c r="DE272">
        <f t="shared" si="483"/>
        <v>0</v>
      </c>
      <c r="DF272">
        <f t="shared" si="483"/>
        <v>0</v>
      </c>
      <c r="DG272">
        <f t="shared" si="483"/>
        <v>0</v>
      </c>
      <c r="DH272">
        <f t="shared" si="483"/>
        <v>0</v>
      </c>
    </row>
    <row r="273" spans="1:112">
      <c r="A273">
        <f t="shared" ref="A273:AF273" si="484">A124</f>
        <v>130</v>
      </c>
      <c r="B273" t="str">
        <f t="shared" si="484"/>
        <v>Fondo de Financiamiento para la Minería</v>
      </c>
      <c r="C273">
        <f t="shared" si="484"/>
        <v>0</v>
      </c>
      <c r="D273">
        <f t="shared" si="484"/>
        <v>0</v>
      </c>
      <c r="E273">
        <f t="shared" si="484"/>
        <v>0</v>
      </c>
      <c r="F273">
        <f t="shared" si="484"/>
        <v>0</v>
      </c>
      <c r="G273">
        <f t="shared" si="484"/>
        <v>0</v>
      </c>
      <c r="H273">
        <f t="shared" si="484"/>
        <v>5885.45</v>
      </c>
      <c r="I273">
        <f t="shared" si="484"/>
        <v>0</v>
      </c>
      <c r="J273">
        <f t="shared" si="484"/>
        <v>240.13</v>
      </c>
      <c r="K273">
        <f t="shared" si="484"/>
        <v>0</v>
      </c>
      <c r="L273">
        <f t="shared" si="484"/>
        <v>0</v>
      </c>
      <c r="M273">
        <f t="shared" si="484"/>
        <v>0</v>
      </c>
      <c r="N273">
        <f t="shared" si="484"/>
        <v>0</v>
      </c>
      <c r="O273">
        <f t="shared" si="484"/>
        <v>0</v>
      </c>
      <c r="P273">
        <f t="shared" si="484"/>
        <v>0</v>
      </c>
      <c r="Q273">
        <f t="shared" si="484"/>
        <v>0</v>
      </c>
      <c r="R273">
        <f t="shared" si="484"/>
        <v>0</v>
      </c>
      <c r="S273">
        <f t="shared" si="484"/>
        <v>0</v>
      </c>
      <c r="T273">
        <f t="shared" si="484"/>
        <v>0</v>
      </c>
      <c r="U273">
        <f t="shared" si="484"/>
        <v>0</v>
      </c>
      <c r="V273">
        <f t="shared" si="484"/>
        <v>0</v>
      </c>
      <c r="W273">
        <f t="shared" si="484"/>
        <v>0</v>
      </c>
      <c r="X273">
        <f t="shared" si="484"/>
        <v>0</v>
      </c>
      <c r="Y273">
        <f t="shared" si="484"/>
        <v>0</v>
      </c>
      <c r="Z273">
        <f t="shared" si="484"/>
        <v>0</v>
      </c>
      <c r="AA273">
        <f t="shared" si="484"/>
        <v>0</v>
      </c>
      <c r="AB273">
        <f t="shared" si="484"/>
        <v>0</v>
      </c>
      <c r="AC273">
        <f t="shared" si="484"/>
        <v>0</v>
      </c>
      <c r="AD273">
        <f t="shared" si="484"/>
        <v>0</v>
      </c>
      <c r="AE273">
        <f t="shared" si="484"/>
        <v>0</v>
      </c>
      <c r="AF273">
        <f t="shared" si="484"/>
        <v>0</v>
      </c>
      <c r="AG273">
        <f t="shared" ref="AG273:BL273" si="485">AG124</f>
        <v>0</v>
      </c>
      <c r="AH273">
        <f t="shared" si="485"/>
        <v>0</v>
      </c>
      <c r="AI273">
        <f t="shared" si="485"/>
        <v>0</v>
      </c>
      <c r="AJ273">
        <f t="shared" si="485"/>
        <v>0</v>
      </c>
      <c r="AK273">
        <f t="shared" si="485"/>
        <v>0</v>
      </c>
      <c r="AL273">
        <f t="shared" si="485"/>
        <v>0</v>
      </c>
      <c r="AM273">
        <f t="shared" si="485"/>
        <v>0</v>
      </c>
      <c r="AN273">
        <f t="shared" si="485"/>
        <v>0</v>
      </c>
      <c r="AO273">
        <f t="shared" si="485"/>
        <v>0</v>
      </c>
      <c r="AP273">
        <f t="shared" si="485"/>
        <v>0</v>
      </c>
      <c r="AQ273">
        <f t="shared" si="485"/>
        <v>0</v>
      </c>
      <c r="AR273">
        <f t="shared" si="485"/>
        <v>0</v>
      </c>
      <c r="AS273">
        <f t="shared" si="485"/>
        <v>0</v>
      </c>
      <c r="AT273">
        <f t="shared" si="485"/>
        <v>0</v>
      </c>
      <c r="AU273">
        <f t="shared" si="485"/>
        <v>0</v>
      </c>
      <c r="AV273">
        <f t="shared" si="485"/>
        <v>0</v>
      </c>
      <c r="AW273">
        <f t="shared" si="485"/>
        <v>0</v>
      </c>
      <c r="AX273">
        <f t="shared" si="485"/>
        <v>0</v>
      </c>
      <c r="AY273">
        <f t="shared" si="485"/>
        <v>0</v>
      </c>
      <c r="AZ273">
        <f t="shared" si="485"/>
        <v>0</v>
      </c>
      <c r="BA273">
        <f t="shared" si="485"/>
        <v>0</v>
      </c>
      <c r="BB273">
        <f t="shared" si="485"/>
        <v>0</v>
      </c>
      <c r="BC273">
        <f t="shared" si="485"/>
        <v>0</v>
      </c>
      <c r="BD273">
        <f t="shared" si="485"/>
        <v>0</v>
      </c>
      <c r="BE273">
        <f t="shared" si="485"/>
        <v>0</v>
      </c>
      <c r="BF273">
        <f t="shared" si="485"/>
        <v>0</v>
      </c>
      <c r="BG273">
        <f t="shared" si="485"/>
        <v>0</v>
      </c>
      <c r="BH273">
        <f t="shared" si="485"/>
        <v>0</v>
      </c>
      <c r="BI273">
        <f t="shared" si="485"/>
        <v>0</v>
      </c>
      <c r="BJ273">
        <f t="shared" si="485"/>
        <v>0</v>
      </c>
      <c r="BK273">
        <f t="shared" si="485"/>
        <v>0</v>
      </c>
      <c r="BL273">
        <f t="shared" si="485"/>
        <v>0</v>
      </c>
      <c r="BM273">
        <f t="shared" ref="BM273:CR273" si="486">BM124</f>
        <v>0</v>
      </c>
      <c r="BN273">
        <f t="shared" si="486"/>
        <v>0</v>
      </c>
      <c r="BO273">
        <f t="shared" si="486"/>
        <v>0</v>
      </c>
      <c r="BP273">
        <f t="shared" si="486"/>
        <v>0</v>
      </c>
      <c r="BQ273">
        <f t="shared" si="486"/>
        <v>0</v>
      </c>
      <c r="BR273">
        <f t="shared" si="486"/>
        <v>0</v>
      </c>
      <c r="BS273">
        <f t="shared" si="486"/>
        <v>0</v>
      </c>
      <c r="BT273">
        <f t="shared" si="486"/>
        <v>0</v>
      </c>
      <c r="BU273">
        <f t="shared" si="486"/>
        <v>0</v>
      </c>
      <c r="BV273">
        <f t="shared" si="486"/>
        <v>0</v>
      </c>
      <c r="BW273">
        <f t="shared" si="486"/>
        <v>0</v>
      </c>
      <c r="BX273">
        <f t="shared" si="486"/>
        <v>0</v>
      </c>
      <c r="BY273">
        <f t="shared" si="486"/>
        <v>0</v>
      </c>
      <c r="BZ273">
        <f t="shared" si="486"/>
        <v>0</v>
      </c>
      <c r="CA273">
        <f t="shared" si="486"/>
        <v>0</v>
      </c>
      <c r="CB273">
        <f t="shared" si="486"/>
        <v>0</v>
      </c>
      <c r="CC273">
        <f t="shared" si="486"/>
        <v>0</v>
      </c>
      <c r="CD273">
        <f t="shared" si="486"/>
        <v>0</v>
      </c>
      <c r="CE273">
        <f t="shared" si="486"/>
        <v>0</v>
      </c>
      <c r="CF273">
        <f t="shared" si="486"/>
        <v>0</v>
      </c>
      <c r="CG273">
        <f t="shared" si="486"/>
        <v>0</v>
      </c>
      <c r="CH273">
        <f t="shared" si="486"/>
        <v>0</v>
      </c>
      <c r="CI273">
        <f t="shared" si="486"/>
        <v>0</v>
      </c>
      <c r="CJ273">
        <f t="shared" si="486"/>
        <v>0</v>
      </c>
      <c r="CK273">
        <f t="shared" si="486"/>
        <v>0</v>
      </c>
      <c r="CL273">
        <f t="shared" si="486"/>
        <v>0</v>
      </c>
      <c r="CM273">
        <f t="shared" si="486"/>
        <v>0</v>
      </c>
      <c r="CN273">
        <f t="shared" si="486"/>
        <v>0</v>
      </c>
      <c r="CO273">
        <f t="shared" si="486"/>
        <v>0</v>
      </c>
      <c r="CP273">
        <f t="shared" si="486"/>
        <v>0</v>
      </c>
      <c r="CQ273">
        <f t="shared" si="486"/>
        <v>0</v>
      </c>
      <c r="CR273">
        <f t="shared" si="486"/>
        <v>0</v>
      </c>
      <c r="CS273">
        <f t="shared" ref="CS273:DH273" si="487">CS124</f>
        <v>0</v>
      </c>
      <c r="CT273">
        <f t="shared" si="487"/>
        <v>0</v>
      </c>
      <c r="CU273">
        <f t="shared" si="487"/>
        <v>0</v>
      </c>
      <c r="CV273">
        <f t="shared" si="487"/>
        <v>0</v>
      </c>
      <c r="CW273">
        <f t="shared" si="487"/>
        <v>0</v>
      </c>
      <c r="CX273">
        <f t="shared" si="487"/>
        <v>0</v>
      </c>
      <c r="CY273">
        <f t="shared" si="487"/>
        <v>0</v>
      </c>
      <c r="CZ273">
        <f t="shared" si="487"/>
        <v>0</v>
      </c>
      <c r="DA273">
        <f t="shared" si="487"/>
        <v>0</v>
      </c>
      <c r="DB273">
        <f t="shared" si="487"/>
        <v>0</v>
      </c>
      <c r="DC273">
        <f t="shared" si="487"/>
        <v>0</v>
      </c>
      <c r="DD273">
        <f t="shared" si="487"/>
        <v>0</v>
      </c>
      <c r="DE273">
        <f t="shared" si="487"/>
        <v>0</v>
      </c>
      <c r="DF273">
        <f t="shared" si="487"/>
        <v>0</v>
      </c>
      <c r="DG273">
        <f t="shared" si="487"/>
        <v>0</v>
      </c>
      <c r="DH273">
        <f t="shared" si="487"/>
        <v>0</v>
      </c>
    </row>
    <row r="274" spans="1:112">
      <c r="A274">
        <f t="shared" ref="A274:AF274" si="488">A125</f>
        <v>324</v>
      </c>
      <c r="B274" t="str">
        <f t="shared" si="488"/>
        <v>Escuela Boliviana Intercultural de Música</v>
      </c>
      <c r="C274">
        <f t="shared" si="488"/>
        <v>0</v>
      </c>
      <c r="D274">
        <f t="shared" si="488"/>
        <v>0</v>
      </c>
      <c r="E274">
        <f t="shared" si="488"/>
        <v>0</v>
      </c>
      <c r="F274">
        <f t="shared" si="488"/>
        <v>0</v>
      </c>
      <c r="G274">
        <f t="shared" si="488"/>
        <v>0</v>
      </c>
      <c r="H274">
        <f t="shared" si="488"/>
        <v>0</v>
      </c>
      <c r="I274">
        <f t="shared" si="488"/>
        <v>0</v>
      </c>
      <c r="J274">
        <f t="shared" si="488"/>
        <v>0</v>
      </c>
      <c r="K274">
        <f t="shared" si="488"/>
        <v>0</v>
      </c>
      <c r="L274">
        <f t="shared" si="488"/>
        <v>1030.8599999999999</v>
      </c>
      <c r="M274">
        <f t="shared" si="488"/>
        <v>0</v>
      </c>
      <c r="N274">
        <f t="shared" si="488"/>
        <v>0</v>
      </c>
      <c r="O274">
        <f t="shared" si="488"/>
        <v>0</v>
      </c>
      <c r="P274">
        <f t="shared" si="488"/>
        <v>0</v>
      </c>
      <c r="Q274">
        <f t="shared" si="488"/>
        <v>0</v>
      </c>
      <c r="R274">
        <f t="shared" si="488"/>
        <v>0</v>
      </c>
      <c r="S274">
        <f t="shared" si="488"/>
        <v>0</v>
      </c>
      <c r="T274">
        <f t="shared" si="488"/>
        <v>0</v>
      </c>
      <c r="U274">
        <f t="shared" si="488"/>
        <v>0</v>
      </c>
      <c r="V274">
        <f t="shared" si="488"/>
        <v>0</v>
      </c>
      <c r="W274">
        <f t="shared" si="488"/>
        <v>0</v>
      </c>
      <c r="X274">
        <f t="shared" si="488"/>
        <v>0</v>
      </c>
      <c r="Y274">
        <f t="shared" si="488"/>
        <v>0</v>
      </c>
      <c r="Z274">
        <f t="shared" si="488"/>
        <v>0</v>
      </c>
      <c r="AA274">
        <f t="shared" si="488"/>
        <v>0</v>
      </c>
      <c r="AB274">
        <f t="shared" si="488"/>
        <v>0</v>
      </c>
      <c r="AC274">
        <f t="shared" si="488"/>
        <v>0</v>
      </c>
      <c r="AD274">
        <f t="shared" si="488"/>
        <v>0</v>
      </c>
      <c r="AE274">
        <f t="shared" si="488"/>
        <v>0</v>
      </c>
      <c r="AF274">
        <f t="shared" si="488"/>
        <v>0</v>
      </c>
      <c r="AG274">
        <f t="shared" ref="AG274:BL274" si="489">AG125</f>
        <v>0</v>
      </c>
      <c r="AH274">
        <f t="shared" si="489"/>
        <v>0</v>
      </c>
      <c r="AI274">
        <f t="shared" si="489"/>
        <v>0</v>
      </c>
      <c r="AJ274">
        <f t="shared" si="489"/>
        <v>0</v>
      </c>
      <c r="AK274">
        <f t="shared" si="489"/>
        <v>0</v>
      </c>
      <c r="AL274">
        <f t="shared" si="489"/>
        <v>0</v>
      </c>
      <c r="AM274">
        <f t="shared" si="489"/>
        <v>0</v>
      </c>
      <c r="AN274">
        <f t="shared" si="489"/>
        <v>0</v>
      </c>
      <c r="AO274">
        <f t="shared" si="489"/>
        <v>0</v>
      </c>
      <c r="AP274">
        <f t="shared" si="489"/>
        <v>0</v>
      </c>
      <c r="AQ274">
        <f t="shared" si="489"/>
        <v>0</v>
      </c>
      <c r="AR274">
        <f t="shared" si="489"/>
        <v>0</v>
      </c>
      <c r="AS274">
        <f t="shared" si="489"/>
        <v>0</v>
      </c>
      <c r="AT274">
        <f t="shared" si="489"/>
        <v>0</v>
      </c>
      <c r="AU274">
        <f t="shared" si="489"/>
        <v>0</v>
      </c>
      <c r="AV274">
        <f t="shared" si="489"/>
        <v>0</v>
      </c>
      <c r="AW274">
        <f t="shared" si="489"/>
        <v>0</v>
      </c>
      <c r="AX274">
        <f t="shared" si="489"/>
        <v>0</v>
      </c>
      <c r="AY274">
        <f t="shared" si="489"/>
        <v>0</v>
      </c>
      <c r="AZ274">
        <f t="shared" si="489"/>
        <v>0</v>
      </c>
      <c r="BA274">
        <f t="shared" si="489"/>
        <v>0</v>
      </c>
      <c r="BB274">
        <f t="shared" si="489"/>
        <v>0</v>
      </c>
      <c r="BC274">
        <f t="shared" si="489"/>
        <v>0</v>
      </c>
      <c r="BD274">
        <f t="shared" si="489"/>
        <v>0</v>
      </c>
      <c r="BE274">
        <f t="shared" si="489"/>
        <v>0</v>
      </c>
      <c r="BF274">
        <f t="shared" si="489"/>
        <v>0</v>
      </c>
      <c r="BG274">
        <f t="shared" si="489"/>
        <v>0</v>
      </c>
      <c r="BH274">
        <f t="shared" si="489"/>
        <v>0</v>
      </c>
      <c r="BI274">
        <f t="shared" si="489"/>
        <v>0</v>
      </c>
      <c r="BJ274">
        <f t="shared" si="489"/>
        <v>0</v>
      </c>
      <c r="BK274">
        <f t="shared" si="489"/>
        <v>0</v>
      </c>
      <c r="BL274">
        <f t="shared" si="489"/>
        <v>0</v>
      </c>
      <c r="BM274">
        <f t="shared" ref="BM274:CR274" si="490">BM125</f>
        <v>0</v>
      </c>
      <c r="BN274">
        <f t="shared" si="490"/>
        <v>0</v>
      </c>
      <c r="BO274">
        <f t="shared" si="490"/>
        <v>0</v>
      </c>
      <c r="BP274">
        <f t="shared" si="490"/>
        <v>0</v>
      </c>
      <c r="BQ274">
        <f t="shared" si="490"/>
        <v>0</v>
      </c>
      <c r="BR274">
        <f t="shared" si="490"/>
        <v>0</v>
      </c>
      <c r="BS274">
        <f t="shared" si="490"/>
        <v>0</v>
      </c>
      <c r="BT274">
        <f t="shared" si="490"/>
        <v>0</v>
      </c>
      <c r="BU274">
        <f t="shared" si="490"/>
        <v>0</v>
      </c>
      <c r="BV274">
        <f t="shared" si="490"/>
        <v>0</v>
      </c>
      <c r="BW274">
        <f t="shared" si="490"/>
        <v>0</v>
      </c>
      <c r="BX274">
        <f t="shared" si="490"/>
        <v>0</v>
      </c>
      <c r="BY274">
        <f t="shared" si="490"/>
        <v>0</v>
      </c>
      <c r="BZ274">
        <f t="shared" si="490"/>
        <v>0</v>
      </c>
      <c r="CA274">
        <f t="shared" si="490"/>
        <v>0</v>
      </c>
      <c r="CB274">
        <f t="shared" si="490"/>
        <v>0</v>
      </c>
      <c r="CC274">
        <f t="shared" si="490"/>
        <v>0</v>
      </c>
      <c r="CD274">
        <f t="shared" si="490"/>
        <v>0</v>
      </c>
      <c r="CE274">
        <f t="shared" si="490"/>
        <v>0</v>
      </c>
      <c r="CF274">
        <f t="shared" si="490"/>
        <v>0</v>
      </c>
      <c r="CG274">
        <f t="shared" si="490"/>
        <v>0</v>
      </c>
      <c r="CH274">
        <f t="shared" si="490"/>
        <v>0</v>
      </c>
      <c r="CI274">
        <f t="shared" si="490"/>
        <v>0</v>
      </c>
      <c r="CJ274">
        <f t="shared" si="490"/>
        <v>0</v>
      </c>
      <c r="CK274">
        <f t="shared" si="490"/>
        <v>0</v>
      </c>
      <c r="CL274">
        <f t="shared" si="490"/>
        <v>0</v>
      </c>
      <c r="CM274">
        <f t="shared" si="490"/>
        <v>0</v>
      </c>
      <c r="CN274">
        <f t="shared" si="490"/>
        <v>0</v>
      </c>
      <c r="CO274">
        <f t="shared" si="490"/>
        <v>0</v>
      </c>
      <c r="CP274">
        <f t="shared" si="490"/>
        <v>0</v>
      </c>
      <c r="CQ274">
        <f t="shared" si="490"/>
        <v>0</v>
      </c>
      <c r="CR274">
        <f t="shared" si="490"/>
        <v>0</v>
      </c>
      <c r="CS274">
        <f t="shared" ref="CS274:DH274" si="491">CS125</f>
        <v>0</v>
      </c>
      <c r="CT274">
        <f t="shared" si="491"/>
        <v>0</v>
      </c>
      <c r="CU274">
        <f t="shared" si="491"/>
        <v>0</v>
      </c>
      <c r="CV274">
        <f t="shared" si="491"/>
        <v>0</v>
      </c>
      <c r="CW274">
        <f t="shared" si="491"/>
        <v>0</v>
      </c>
      <c r="CX274">
        <f t="shared" si="491"/>
        <v>0</v>
      </c>
      <c r="CY274">
        <f t="shared" si="491"/>
        <v>0</v>
      </c>
      <c r="CZ274">
        <f t="shared" si="491"/>
        <v>0</v>
      </c>
      <c r="DA274">
        <f t="shared" si="491"/>
        <v>0</v>
      </c>
      <c r="DB274">
        <f t="shared" si="491"/>
        <v>0</v>
      </c>
      <c r="DC274">
        <f t="shared" si="491"/>
        <v>0</v>
      </c>
      <c r="DD274">
        <f t="shared" si="491"/>
        <v>0</v>
      </c>
      <c r="DE274">
        <f t="shared" si="491"/>
        <v>0</v>
      </c>
      <c r="DF274">
        <f t="shared" si="491"/>
        <v>0</v>
      </c>
      <c r="DG274">
        <f t="shared" si="491"/>
        <v>0</v>
      </c>
      <c r="DH274">
        <f t="shared" si="491"/>
        <v>0</v>
      </c>
    </row>
    <row r="275" spans="1:112">
      <c r="A275">
        <f t="shared" ref="A275:BL275" si="492">A126</f>
        <v>129</v>
      </c>
      <c r="B275" t="str">
        <f t="shared" si="492"/>
        <v>Escuela de Gestión Pública Plurinacional</v>
      </c>
      <c r="C275">
        <f t="shared" si="492"/>
        <v>0</v>
      </c>
      <c r="D275">
        <f t="shared" si="492"/>
        <v>0</v>
      </c>
      <c r="E275">
        <f t="shared" si="492"/>
        <v>0</v>
      </c>
      <c r="F275">
        <f t="shared" si="492"/>
        <v>0</v>
      </c>
      <c r="G275">
        <f t="shared" si="492"/>
        <v>0</v>
      </c>
      <c r="H275">
        <f t="shared" si="492"/>
        <v>39249.279999999999</v>
      </c>
      <c r="I275">
        <f t="shared" si="492"/>
        <v>0</v>
      </c>
      <c r="J275">
        <f t="shared" si="492"/>
        <v>945.52</v>
      </c>
      <c r="K275">
        <f t="shared" si="492"/>
        <v>0</v>
      </c>
      <c r="L275">
        <f t="shared" si="492"/>
        <v>3128.73</v>
      </c>
      <c r="M275">
        <f t="shared" si="492"/>
        <v>0</v>
      </c>
      <c r="N275">
        <f t="shared" si="492"/>
        <v>0</v>
      </c>
      <c r="O275">
        <f t="shared" si="492"/>
        <v>0</v>
      </c>
      <c r="P275">
        <f t="shared" si="492"/>
        <v>0</v>
      </c>
      <c r="Q275">
        <f t="shared" si="492"/>
        <v>0</v>
      </c>
      <c r="R275">
        <f t="shared" si="492"/>
        <v>0</v>
      </c>
      <c r="S275">
        <f t="shared" si="492"/>
        <v>0</v>
      </c>
      <c r="T275">
        <f t="shared" si="492"/>
        <v>0</v>
      </c>
      <c r="U275">
        <f t="shared" si="492"/>
        <v>0</v>
      </c>
      <c r="V275">
        <f t="shared" si="492"/>
        <v>0</v>
      </c>
      <c r="W275">
        <f t="shared" si="492"/>
        <v>0</v>
      </c>
      <c r="X275">
        <f t="shared" si="492"/>
        <v>0</v>
      </c>
      <c r="Y275">
        <f t="shared" si="492"/>
        <v>0</v>
      </c>
      <c r="Z275">
        <f t="shared" si="492"/>
        <v>0</v>
      </c>
      <c r="AA275">
        <f t="shared" si="492"/>
        <v>0</v>
      </c>
      <c r="AB275">
        <f t="shared" si="492"/>
        <v>0</v>
      </c>
      <c r="AC275">
        <f t="shared" si="492"/>
        <v>0</v>
      </c>
      <c r="AD275">
        <f t="shared" si="492"/>
        <v>0</v>
      </c>
      <c r="AE275">
        <f t="shared" si="492"/>
        <v>0</v>
      </c>
      <c r="AF275">
        <f t="shared" si="492"/>
        <v>0</v>
      </c>
      <c r="AG275">
        <f t="shared" si="492"/>
        <v>0</v>
      </c>
      <c r="AH275">
        <f t="shared" si="492"/>
        <v>0</v>
      </c>
      <c r="AI275">
        <f t="shared" si="492"/>
        <v>0</v>
      </c>
      <c r="AJ275">
        <f t="shared" si="492"/>
        <v>0</v>
      </c>
      <c r="AK275">
        <f t="shared" si="492"/>
        <v>0</v>
      </c>
      <c r="AL275">
        <f t="shared" si="492"/>
        <v>0</v>
      </c>
      <c r="AM275">
        <f t="shared" si="492"/>
        <v>0</v>
      </c>
      <c r="AN275">
        <f t="shared" si="492"/>
        <v>0</v>
      </c>
      <c r="AO275">
        <f t="shared" si="492"/>
        <v>0</v>
      </c>
      <c r="AP275">
        <f t="shared" si="492"/>
        <v>0</v>
      </c>
      <c r="AQ275">
        <f t="shared" si="492"/>
        <v>0</v>
      </c>
      <c r="AR275">
        <f t="shared" si="492"/>
        <v>0</v>
      </c>
      <c r="AS275">
        <f t="shared" si="492"/>
        <v>0</v>
      </c>
      <c r="AT275">
        <f t="shared" si="492"/>
        <v>0</v>
      </c>
      <c r="AU275">
        <f t="shared" si="492"/>
        <v>0</v>
      </c>
      <c r="AV275">
        <f t="shared" si="492"/>
        <v>0</v>
      </c>
      <c r="AW275">
        <f t="shared" si="492"/>
        <v>0</v>
      </c>
      <c r="AX275">
        <f t="shared" si="492"/>
        <v>0</v>
      </c>
      <c r="AY275">
        <f t="shared" si="492"/>
        <v>0</v>
      </c>
      <c r="AZ275">
        <f t="shared" si="492"/>
        <v>0</v>
      </c>
      <c r="BA275">
        <f t="shared" si="492"/>
        <v>0</v>
      </c>
      <c r="BB275">
        <f t="shared" si="492"/>
        <v>0</v>
      </c>
      <c r="BC275">
        <f t="shared" si="492"/>
        <v>0</v>
      </c>
      <c r="BD275">
        <f t="shared" si="492"/>
        <v>0</v>
      </c>
      <c r="BE275">
        <f t="shared" si="492"/>
        <v>0</v>
      </c>
      <c r="BF275">
        <f t="shared" si="492"/>
        <v>0</v>
      </c>
      <c r="BG275">
        <f t="shared" si="492"/>
        <v>0</v>
      </c>
      <c r="BH275">
        <f t="shared" si="492"/>
        <v>0</v>
      </c>
      <c r="BI275">
        <f t="shared" si="492"/>
        <v>0</v>
      </c>
      <c r="BJ275">
        <f t="shared" si="492"/>
        <v>0</v>
      </c>
      <c r="BK275">
        <f t="shared" si="492"/>
        <v>0</v>
      </c>
      <c r="BL275">
        <f t="shared" si="492"/>
        <v>0</v>
      </c>
      <c r="BM275">
        <f t="shared" ref="BM275:DH275" si="493">BM126</f>
        <v>0</v>
      </c>
      <c r="BN275">
        <f t="shared" si="493"/>
        <v>0</v>
      </c>
      <c r="BO275">
        <f t="shared" si="493"/>
        <v>0</v>
      </c>
      <c r="BP275">
        <f t="shared" si="493"/>
        <v>0</v>
      </c>
      <c r="BQ275">
        <f t="shared" si="493"/>
        <v>0</v>
      </c>
      <c r="BR275">
        <f t="shared" si="493"/>
        <v>0</v>
      </c>
      <c r="BS275">
        <f t="shared" si="493"/>
        <v>0</v>
      </c>
      <c r="BT275">
        <f t="shared" si="493"/>
        <v>0</v>
      </c>
      <c r="BU275">
        <f t="shared" si="493"/>
        <v>0</v>
      </c>
      <c r="BV275">
        <f t="shared" si="493"/>
        <v>0</v>
      </c>
      <c r="BW275">
        <f t="shared" si="493"/>
        <v>0</v>
      </c>
      <c r="BX275">
        <f t="shared" si="493"/>
        <v>0</v>
      </c>
      <c r="BY275">
        <f t="shared" si="493"/>
        <v>0</v>
      </c>
      <c r="BZ275">
        <f t="shared" si="493"/>
        <v>0</v>
      </c>
      <c r="CA275">
        <f t="shared" si="493"/>
        <v>0</v>
      </c>
      <c r="CB275">
        <f t="shared" si="493"/>
        <v>0</v>
      </c>
      <c r="CC275">
        <f t="shared" si="493"/>
        <v>0</v>
      </c>
      <c r="CD275">
        <f t="shared" si="493"/>
        <v>0</v>
      </c>
      <c r="CE275">
        <f t="shared" si="493"/>
        <v>0</v>
      </c>
      <c r="CF275">
        <f t="shared" si="493"/>
        <v>0</v>
      </c>
      <c r="CG275">
        <f t="shared" si="493"/>
        <v>0</v>
      </c>
      <c r="CH275">
        <f t="shared" si="493"/>
        <v>0</v>
      </c>
      <c r="CI275">
        <f t="shared" si="493"/>
        <v>0</v>
      </c>
      <c r="CJ275">
        <f t="shared" si="493"/>
        <v>0</v>
      </c>
      <c r="CK275">
        <f t="shared" si="493"/>
        <v>0</v>
      </c>
      <c r="CL275">
        <f t="shared" si="493"/>
        <v>0</v>
      </c>
      <c r="CM275">
        <f t="shared" si="493"/>
        <v>0</v>
      </c>
      <c r="CN275">
        <f t="shared" si="493"/>
        <v>0</v>
      </c>
      <c r="CO275">
        <f t="shared" si="493"/>
        <v>0</v>
      </c>
      <c r="CP275">
        <f t="shared" si="493"/>
        <v>0</v>
      </c>
      <c r="CQ275">
        <f t="shared" si="493"/>
        <v>0</v>
      </c>
      <c r="CR275">
        <f t="shared" si="493"/>
        <v>0</v>
      </c>
      <c r="CS275">
        <f t="shared" si="493"/>
        <v>0</v>
      </c>
      <c r="CT275">
        <f t="shared" si="493"/>
        <v>0</v>
      </c>
      <c r="CU275">
        <f t="shared" si="493"/>
        <v>0</v>
      </c>
      <c r="CV275">
        <f t="shared" si="493"/>
        <v>0</v>
      </c>
      <c r="CW275">
        <f t="shared" si="493"/>
        <v>0</v>
      </c>
      <c r="CX275">
        <f t="shared" si="493"/>
        <v>0</v>
      </c>
      <c r="CY275">
        <f t="shared" si="493"/>
        <v>0</v>
      </c>
      <c r="CZ275">
        <f t="shared" si="493"/>
        <v>0</v>
      </c>
      <c r="DA275">
        <f t="shared" si="493"/>
        <v>0</v>
      </c>
      <c r="DB275">
        <f t="shared" si="493"/>
        <v>0</v>
      </c>
      <c r="DC275">
        <f t="shared" si="493"/>
        <v>0</v>
      </c>
      <c r="DD275">
        <f t="shared" si="493"/>
        <v>0</v>
      </c>
      <c r="DE275">
        <f t="shared" si="493"/>
        <v>0</v>
      </c>
      <c r="DF275">
        <f t="shared" si="493"/>
        <v>0</v>
      </c>
      <c r="DG275">
        <f t="shared" si="493"/>
        <v>0</v>
      </c>
      <c r="DH275">
        <f t="shared" si="493"/>
        <v>0</v>
      </c>
    </row>
    <row r="276" spans="1:112">
      <c r="A276">
        <f t="shared" ref="A276:BL276" si="494">A127</f>
        <v>301</v>
      </c>
      <c r="B276" t="str">
        <f t="shared" si="494"/>
        <v>Servicio Departamental de Riego - Oruro</v>
      </c>
      <c r="C276">
        <f t="shared" si="494"/>
        <v>0</v>
      </c>
      <c r="D276">
        <f t="shared" si="494"/>
        <v>0</v>
      </c>
      <c r="E276">
        <f t="shared" si="494"/>
        <v>0</v>
      </c>
      <c r="F276">
        <f t="shared" si="494"/>
        <v>0</v>
      </c>
      <c r="G276">
        <f t="shared" si="494"/>
        <v>0</v>
      </c>
      <c r="H276">
        <f t="shared" si="494"/>
        <v>0</v>
      </c>
      <c r="I276">
        <f t="shared" si="494"/>
        <v>0</v>
      </c>
      <c r="J276">
        <f t="shared" si="494"/>
        <v>0</v>
      </c>
      <c r="K276">
        <f t="shared" si="494"/>
        <v>0</v>
      </c>
      <c r="L276">
        <f t="shared" si="494"/>
        <v>85</v>
      </c>
      <c r="M276">
        <f t="shared" si="494"/>
        <v>0</v>
      </c>
      <c r="N276">
        <f t="shared" si="494"/>
        <v>0</v>
      </c>
      <c r="O276">
        <f t="shared" si="494"/>
        <v>0</v>
      </c>
      <c r="P276">
        <f t="shared" si="494"/>
        <v>0</v>
      </c>
      <c r="Q276">
        <f t="shared" si="494"/>
        <v>0</v>
      </c>
      <c r="R276">
        <f t="shared" si="494"/>
        <v>0</v>
      </c>
      <c r="S276">
        <f t="shared" si="494"/>
        <v>0</v>
      </c>
      <c r="T276">
        <f t="shared" si="494"/>
        <v>0</v>
      </c>
      <c r="U276">
        <f t="shared" si="494"/>
        <v>0</v>
      </c>
      <c r="V276">
        <f t="shared" si="494"/>
        <v>0</v>
      </c>
      <c r="W276">
        <f t="shared" si="494"/>
        <v>0</v>
      </c>
      <c r="X276">
        <f t="shared" si="494"/>
        <v>0</v>
      </c>
      <c r="Y276">
        <f t="shared" si="494"/>
        <v>0</v>
      </c>
      <c r="Z276">
        <f t="shared" si="494"/>
        <v>0</v>
      </c>
      <c r="AA276">
        <f t="shared" si="494"/>
        <v>0</v>
      </c>
      <c r="AB276">
        <f t="shared" si="494"/>
        <v>0</v>
      </c>
      <c r="AC276">
        <f t="shared" si="494"/>
        <v>0</v>
      </c>
      <c r="AD276">
        <f t="shared" si="494"/>
        <v>0</v>
      </c>
      <c r="AE276">
        <f t="shared" si="494"/>
        <v>0</v>
      </c>
      <c r="AF276">
        <f t="shared" si="494"/>
        <v>0</v>
      </c>
      <c r="AG276">
        <f t="shared" si="494"/>
        <v>0</v>
      </c>
      <c r="AH276">
        <f t="shared" si="494"/>
        <v>0</v>
      </c>
      <c r="AI276">
        <f t="shared" si="494"/>
        <v>0</v>
      </c>
      <c r="AJ276">
        <f t="shared" si="494"/>
        <v>0</v>
      </c>
      <c r="AK276">
        <f t="shared" si="494"/>
        <v>0</v>
      </c>
      <c r="AL276">
        <f t="shared" si="494"/>
        <v>0</v>
      </c>
      <c r="AM276">
        <f t="shared" si="494"/>
        <v>0</v>
      </c>
      <c r="AN276">
        <f t="shared" si="494"/>
        <v>0</v>
      </c>
      <c r="AO276">
        <f t="shared" si="494"/>
        <v>0</v>
      </c>
      <c r="AP276">
        <f t="shared" si="494"/>
        <v>0</v>
      </c>
      <c r="AQ276">
        <f t="shared" si="494"/>
        <v>0</v>
      </c>
      <c r="AR276">
        <f t="shared" si="494"/>
        <v>0</v>
      </c>
      <c r="AS276">
        <f t="shared" si="494"/>
        <v>0</v>
      </c>
      <c r="AT276">
        <f t="shared" si="494"/>
        <v>0</v>
      </c>
      <c r="AU276">
        <f t="shared" si="494"/>
        <v>0</v>
      </c>
      <c r="AV276">
        <f t="shared" si="494"/>
        <v>0</v>
      </c>
      <c r="AW276">
        <f t="shared" si="494"/>
        <v>0</v>
      </c>
      <c r="AX276">
        <f t="shared" si="494"/>
        <v>0</v>
      </c>
      <c r="AY276">
        <f t="shared" si="494"/>
        <v>0</v>
      </c>
      <c r="AZ276">
        <f t="shared" si="494"/>
        <v>0</v>
      </c>
      <c r="BA276">
        <f t="shared" si="494"/>
        <v>0</v>
      </c>
      <c r="BB276">
        <f t="shared" si="494"/>
        <v>0</v>
      </c>
      <c r="BC276">
        <f t="shared" si="494"/>
        <v>0</v>
      </c>
      <c r="BD276">
        <f t="shared" si="494"/>
        <v>0</v>
      </c>
      <c r="BE276">
        <f t="shared" si="494"/>
        <v>0</v>
      </c>
      <c r="BF276">
        <f t="shared" si="494"/>
        <v>0</v>
      </c>
      <c r="BG276">
        <f t="shared" si="494"/>
        <v>0</v>
      </c>
      <c r="BH276">
        <f t="shared" si="494"/>
        <v>0</v>
      </c>
      <c r="BI276">
        <f t="shared" si="494"/>
        <v>0</v>
      </c>
      <c r="BJ276">
        <f t="shared" si="494"/>
        <v>0</v>
      </c>
      <c r="BK276">
        <f t="shared" si="494"/>
        <v>0</v>
      </c>
      <c r="BL276">
        <f t="shared" si="494"/>
        <v>0</v>
      </c>
      <c r="BM276">
        <f t="shared" ref="BM276:DH276" si="495">BM127</f>
        <v>0</v>
      </c>
      <c r="BN276">
        <f t="shared" si="495"/>
        <v>0</v>
      </c>
      <c r="BO276">
        <f t="shared" si="495"/>
        <v>0</v>
      </c>
      <c r="BP276">
        <f t="shared" si="495"/>
        <v>0</v>
      </c>
      <c r="BQ276">
        <f t="shared" si="495"/>
        <v>0</v>
      </c>
      <c r="BR276">
        <f t="shared" si="495"/>
        <v>0</v>
      </c>
      <c r="BS276">
        <f t="shared" si="495"/>
        <v>0</v>
      </c>
      <c r="BT276">
        <f t="shared" si="495"/>
        <v>0</v>
      </c>
      <c r="BU276">
        <f t="shared" si="495"/>
        <v>0</v>
      </c>
      <c r="BV276">
        <f t="shared" si="495"/>
        <v>0</v>
      </c>
      <c r="BW276">
        <f t="shared" si="495"/>
        <v>0</v>
      </c>
      <c r="BX276">
        <f t="shared" si="495"/>
        <v>0</v>
      </c>
      <c r="BY276">
        <f t="shared" si="495"/>
        <v>0</v>
      </c>
      <c r="BZ276">
        <f t="shared" si="495"/>
        <v>0</v>
      </c>
      <c r="CA276">
        <f t="shared" si="495"/>
        <v>0</v>
      </c>
      <c r="CB276">
        <f t="shared" si="495"/>
        <v>0</v>
      </c>
      <c r="CC276">
        <f t="shared" si="495"/>
        <v>0</v>
      </c>
      <c r="CD276">
        <f t="shared" si="495"/>
        <v>0</v>
      </c>
      <c r="CE276">
        <f t="shared" si="495"/>
        <v>0</v>
      </c>
      <c r="CF276">
        <f t="shared" si="495"/>
        <v>0</v>
      </c>
      <c r="CG276">
        <f t="shared" si="495"/>
        <v>0</v>
      </c>
      <c r="CH276">
        <f t="shared" si="495"/>
        <v>0</v>
      </c>
      <c r="CI276">
        <f t="shared" si="495"/>
        <v>0</v>
      </c>
      <c r="CJ276">
        <f t="shared" si="495"/>
        <v>0</v>
      </c>
      <c r="CK276">
        <f t="shared" si="495"/>
        <v>0</v>
      </c>
      <c r="CL276">
        <f t="shared" si="495"/>
        <v>0</v>
      </c>
      <c r="CM276">
        <f t="shared" si="495"/>
        <v>0</v>
      </c>
      <c r="CN276">
        <f t="shared" si="495"/>
        <v>0</v>
      </c>
      <c r="CO276">
        <f t="shared" si="495"/>
        <v>0</v>
      </c>
      <c r="CP276">
        <f t="shared" si="495"/>
        <v>0</v>
      </c>
      <c r="CQ276">
        <f t="shared" si="495"/>
        <v>0</v>
      </c>
      <c r="CR276">
        <f t="shared" si="495"/>
        <v>0</v>
      </c>
      <c r="CS276">
        <f t="shared" si="495"/>
        <v>0</v>
      </c>
      <c r="CT276">
        <f t="shared" si="495"/>
        <v>0</v>
      </c>
      <c r="CU276">
        <f t="shared" si="495"/>
        <v>0</v>
      </c>
      <c r="CV276">
        <f t="shared" si="495"/>
        <v>0</v>
      </c>
      <c r="CW276">
        <f t="shared" si="495"/>
        <v>0</v>
      </c>
      <c r="CX276">
        <f t="shared" si="495"/>
        <v>0</v>
      </c>
      <c r="CY276">
        <f t="shared" si="495"/>
        <v>0</v>
      </c>
      <c r="CZ276">
        <f t="shared" si="495"/>
        <v>0</v>
      </c>
      <c r="DA276">
        <f t="shared" si="495"/>
        <v>0</v>
      </c>
      <c r="DB276">
        <f t="shared" si="495"/>
        <v>0</v>
      </c>
      <c r="DC276">
        <f t="shared" si="495"/>
        <v>0</v>
      </c>
      <c r="DD276">
        <f t="shared" si="495"/>
        <v>0</v>
      </c>
      <c r="DE276">
        <f t="shared" si="495"/>
        <v>0</v>
      </c>
      <c r="DF276">
        <f t="shared" si="495"/>
        <v>0</v>
      </c>
      <c r="DG276">
        <f t="shared" si="495"/>
        <v>0</v>
      </c>
      <c r="DH276">
        <f t="shared" si="495"/>
        <v>0</v>
      </c>
    </row>
    <row r="277" spans="1:112">
      <c r="A277">
        <f t="shared" ref="A277:BL277" si="496">A128</f>
        <v>197</v>
      </c>
      <c r="B277" t="str">
        <f t="shared" si="496"/>
        <v>DIRECCIÓN ESTRATÉGICA DE REIVINDICACION MARÍTIMA, SILALA Y RECURSOS HÍDRICOS INTERNACIONALES</v>
      </c>
      <c r="C277">
        <f t="shared" si="496"/>
        <v>0</v>
      </c>
      <c r="D277">
        <f t="shared" si="496"/>
        <v>0</v>
      </c>
      <c r="E277">
        <f t="shared" si="496"/>
        <v>0</v>
      </c>
      <c r="F277">
        <f t="shared" si="496"/>
        <v>0</v>
      </c>
      <c r="G277">
        <f t="shared" si="496"/>
        <v>0</v>
      </c>
      <c r="H277">
        <f t="shared" si="496"/>
        <v>3337.5</v>
      </c>
      <c r="I277">
        <f t="shared" si="496"/>
        <v>0</v>
      </c>
      <c r="J277">
        <f t="shared" si="496"/>
        <v>0</v>
      </c>
      <c r="K277">
        <f t="shared" si="496"/>
        <v>0</v>
      </c>
      <c r="L277">
        <f t="shared" si="496"/>
        <v>0</v>
      </c>
      <c r="M277">
        <f t="shared" si="496"/>
        <v>0</v>
      </c>
      <c r="N277">
        <f t="shared" si="496"/>
        <v>0</v>
      </c>
      <c r="O277">
        <f t="shared" si="496"/>
        <v>0</v>
      </c>
      <c r="P277">
        <f t="shared" si="496"/>
        <v>0</v>
      </c>
      <c r="Q277">
        <f t="shared" si="496"/>
        <v>0</v>
      </c>
      <c r="R277">
        <f t="shared" si="496"/>
        <v>0</v>
      </c>
      <c r="S277">
        <f t="shared" si="496"/>
        <v>0</v>
      </c>
      <c r="T277">
        <f t="shared" si="496"/>
        <v>0</v>
      </c>
      <c r="U277">
        <f t="shared" si="496"/>
        <v>0</v>
      </c>
      <c r="V277">
        <f t="shared" si="496"/>
        <v>0</v>
      </c>
      <c r="W277">
        <f t="shared" si="496"/>
        <v>0</v>
      </c>
      <c r="X277">
        <f t="shared" si="496"/>
        <v>0</v>
      </c>
      <c r="Y277">
        <f t="shared" si="496"/>
        <v>0</v>
      </c>
      <c r="Z277">
        <f t="shared" si="496"/>
        <v>0</v>
      </c>
      <c r="AA277">
        <f t="shared" si="496"/>
        <v>0</v>
      </c>
      <c r="AB277">
        <f t="shared" si="496"/>
        <v>0</v>
      </c>
      <c r="AC277">
        <f t="shared" si="496"/>
        <v>0</v>
      </c>
      <c r="AD277">
        <f t="shared" si="496"/>
        <v>0</v>
      </c>
      <c r="AE277">
        <f t="shared" si="496"/>
        <v>0</v>
      </c>
      <c r="AF277">
        <f t="shared" si="496"/>
        <v>0</v>
      </c>
      <c r="AG277">
        <f t="shared" si="496"/>
        <v>0</v>
      </c>
      <c r="AH277">
        <f t="shared" si="496"/>
        <v>0</v>
      </c>
      <c r="AI277">
        <f t="shared" si="496"/>
        <v>0</v>
      </c>
      <c r="AJ277">
        <f t="shared" si="496"/>
        <v>0</v>
      </c>
      <c r="AK277">
        <f t="shared" si="496"/>
        <v>0</v>
      </c>
      <c r="AL277">
        <f t="shared" si="496"/>
        <v>0</v>
      </c>
      <c r="AM277">
        <f t="shared" si="496"/>
        <v>0</v>
      </c>
      <c r="AN277">
        <f t="shared" si="496"/>
        <v>0</v>
      </c>
      <c r="AO277">
        <f t="shared" si="496"/>
        <v>0</v>
      </c>
      <c r="AP277">
        <f t="shared" si="496"/>
        <v>0</v>
      </c>
      <c r="AQ277">
        <f t="shared" si="496"/>
        <v>0</v>
      </c>
      <c r="AR277">
        <f t="shared" si="496"/>
        <v>0</v>
      </c>
      <c r="AS277">
        <f t="shared" si="496"/>
        <v>0</v>
      </c>
      <c r="AT277">
        <f t="shared" si="496"/>
        <v>0</v>
      </c>
      <c r="AU277">
        <f t="shared" si="496"/>
        <v>0</v>
      </c>
      <c r="AV277">
        <f t="shared" si="496"/>
        <v>0</v>
      </c>
      <c r="AW277">
        <f t="shared" si="496"/>
        <v>0</v>
      </c>
      <c r="AX277">
        <f t="shared" si="496"/>
        <v>0</v>
      </c>
      <c r="AY277">
        <f t="shared" si="496"/>
        <v>0</v>
      </c>
      <c r="AZ277">
        <f t="shared" si="496"/>
        <v>0</v>
      </c>
      <c r="BA277">
        <f t="shared" si="496"/>
        <v>0</v>
      </c>
      <c r="BB277">
        <f t="shared" si="496"/>
        <v>0</v>
      </c>
      <c r="BC277">
        <f t="shared" si="496"/>
        <v>0</v>
      </c>
      <c r="BD277">
        <f t="shared" si="496"/>
        <v>0</v>
      </c>
      <c r="BE277">
        <f t="shared" si="496"/>
        <v>0</v>
      </c>
      <c r="BF277">
        <f t="shared" si="496"/>
        <v>0</v>
      </c>
      <c r="BG277">
        <f t="shared" si="496"/>
        <v>0</v>
      </c>
      <c r="BH277">
        <f t="shared" si="496"/>
        <v>0</v>
      </c>
      <c r="BI277">
        <f t="shared" si="496"/>
        <v>0</v>
      </c>
      <c r="BJ277">
        <f t="shared" si="496"/>
        <v>0</v>
      </c>
      <c r="BK277">
        <f t="shared" si="496"/>
        <v>0</v>
      </c>
      <c r="BL277">
        <f t="shared" si="496"/>
        <v>0</v>
      </c>
      <c r="BM277">
        <f t="shared" ref="BM277:DH277" si="497">BM128</f>
        <v>0</v>
      </c>
      <c r="BN277">
        <f t="shared" si="497"/>
        <v>0</v>
      </c>
      <c r="BO277">
        <f t="shared" si="497"/>
        <v>0</v>
      </c>
      <c r="BP277">
        <f t="shared" si="497"/>
        <v>0</v>
      </c>
      <c r="BQ277">
        <f t="shared" si="497"/>
        <v>0</v>
      </c>
      <c r="BR277">
        <f t="shared" si="497"/>
        <v>0</v>
      </c>
      <c r="BS277">
        <f t="shared" si="497"/>
        <v>0</v>
      </c>
      <c r="BT277">
        <f t="shared" si="497"/>
        <v>0</v>
      </c>
      <c r="BU277">
        <f t="shared" si="497"/>
        <v>0</v>
      </c>
      <c r="BV277">
        <f t="shared" si="497"/>
        <v>0</v>
      </c>
      <c r="BW277">
        <f t="shared" si="497"/>
        <v>0</v>
      </c>
      <c r="BX277">
        <f t="shared" si="497"/>
        <v>0</v>
      </c>
      <c r="BY277">
        <f t="shared" si="497"/>
        <v>0</v>
      </c>
      <c r="BZ277">
        <f t="shared" si="497"/>
        <v>0</v>
      </c>
      <c r="CA277">
        <f t="shared" si="497"/>
        <v>0</v>
      </c>
      <c r="CB277">
        <f t="shared" si="497"/>
        <v>0</v>
      </c>
      <c r="CC277">
        <f t="shared" si="497"/>
        <v>0</v>
      </c>
      <c r="CD277">
        <f t="shared" si="497"/>
        <v>0</v>
      </c>
      <c r="CE277">
        <f t="shared" si="497"/>
        <v>0</v>
      </c>
      <c r="CF277">
        <f t="shared" si="497"/>
        <v>0</v>
      </c>
      <c r="CG277">
        <f t="shared" si="497"/>
        <v>0</v>
      </c>
      <c r="CH277">
        <f t="shared" si="497"/>
        <v>0</v>
      </c>
      <c r="CI277">
        <f t="shared" si="497"/>
        <v>0</v>
      </c>
      <c r="CJ277">
        <f t="shared" si="497"/>
        <v>0</v>
      </c>
      <c r="CK277">
        <f t="shared" si="497"/>
        <v>0</v>
      </c>
      <c r="CL277">
        <f t="shared" si="497"/>
        <v>0</v>
      </c>
      <c r="CM277">
        <f t="shared" si="497"/>
        <v>0</v>
      </c>
      <c r="CN277">
        <f t="shared" si="497"/>
        <v>0</v>
      </c>
      <c r="CO277">
        <f t="shared" si="497"/>
        <v>0</v>
      </c>
      <c r="CP277">
        <f t="shared" si="497"/>
        <v>0</v>
      </c>
      <c r="CQ277">
        <f t="shared" si="497"/>
        <v>0</v>
      </c>
      <c r="CR277">
        <f t="shared" si="497"/>
        <v>0</v>
      </c>
      <c r="CS277">
        <f t="shared" si="497"/>
        <v>0</v>
      </c>
      <c r="CT277">
        <f t="shared" si="497"/>
        <v>0</v>
      </c>
      <c r="CU277">
        <f t="shared" si="497"/>
        <v>0</v>
      </c>
      <c r="CV277">
        <f t="shared" si="497"/>
        <v>0</v>
      </c>
      <c r="CW277">
        <f t="shared" si="497"/>
        <v>0</v>
      </c>
      <c r="CX277">
        <f t="shared" si="497"/>
        <v>0</v>
      </c>
      <c r="CY277">
        <f t="shared" si="497"/>
        <v>0</v>
      </c>
      <c r="CZ277">
        <f t="shared" si="497"/>
        <v>0</v>
      </c>
      <c r="DA277">
        <f t="shared" si="497"/>
        <v>0</v>
      </c>
      <c r="DB277">
        <f t="shared" si="497"/>
        <v>0</v>
      </c>
      <c r="DC277">
        <f t="shared" si="497"/>
        <v>0</v>
      </c>
      <c r="DD277">
        <f t="shared" si="497"/>
        <v>0</v>
      </c>
      <c r="DE277">
        <f t="shared" si="497"/>
        <v>0</v>
      </c>
      <c r="DF277">
        <f t="shared" si="497"/>
        <v>0</v>
      </c>
      <c r="DG277">
        <f t="shared" si="497"/>
        <v>0</v>
      </c>
      <c r="DH277">
        <f t="shared" si="497"/>
        <v>0</v>
      </c>
    </row>
    <row r="278" spans="1:112">
      <c r="A278">
        <f t="shared" ref="A278:BL278" si="498">A129</f>
        <v>210</v>
      </c>
      <c r="B278" t="str">
        <f t="shared" si="498"/>
        <v>Unidad de Análisis de Políticas Sociales y Económicas</v>
      </c>
      <c r="C278">
        <f t="shared" si="498"/>
        <v>0</v>
      </c>
      <c r="D278">
        <f t="shared" si="498"/>
        <v>0</v>
      </c>
      <c r="E278">
        <f t="shared" si="498"/>
        <v>0</v>
      </c>
      <c r="F278">
        <f t="shared" si="498"/>
        <v>0</v>
      </c>
      <c r="G278">
        <f t="shared" si="498"/>
        <v>0</v>
      </c>
      <c r="H278">
        <f t="shared" si="498"/>
        <v>13324.279999999999</v>
      </c>
      <c r="I278">
        <f t="shared" si="498"/>
        <v>0</v>
      </c>
      <c r="J278">
        <f t="shared" si="498"/>
        <v>0</v>
      </c>
      <c r="K278">
        <f t="shared" si="498"/>
        <v>0</v>
      </c>
      <c r="L278">
        <f t="shared" si="498"/>
        <v>947.12</v>
      </c>
      <c r="M278">
        <f t="shared" si="498"/>
        <v>0</v>
      </c>
      <c r="N278">
        <f t="shared" si="498"/>
        <v>0</v>
      </c>
      <c r="O278">
        <f t="shared" si="498"/>
        <v>0</v>
      </c>
      <c r="P278">
        <f t="shared" si="498"/>
        <v>0</v>
      </c>
      <c r="Q278">
        <f t="shared" si="498"/>
        <v>0</v>
      </c>
      <c r="R278">
        <f t="shared" si="498"/>
        <v>0</v>
      </c>
      <c r="S278">
        <f t="shared" si="498"/>
        <v>0</v>
      </c>
      <c r="T278">
        <f t="shared" si="498"/>
        <v>0</v>
      </c>
      <c r="U278">
        <f t="shared" si="498"/>
        <v>0</v>
      </c>
      <c r="V278">
        <f t="shared" si="498"/>
        <v>0</v>
      </c>
      <c r="W278">
        <f t="shared" si="498"/>
        <v>0</v>
      </c>
      <c r="X278">
        <f t="shared" si="498"/>
        <v>0</v>
      </c>
      <c r="Y278">
        <f t="shared" si="498"/>
        <v>0</v>
      </c>
      <c r="Z278">
        <f t="shared" si="498"/>
        <v>0</v>
      </c>
      <c r="AA278">
        <f t="shared" si="498"/>
        <v>0</v>
      </c>
      <c r="AB278">
        <f t="shared" si="498"/>
        <v>0</v>
      </c>
      <c r="AC278">
        <f t="shared" si="498"/>
        <v>0</v>
      </c>
      <c r="AD278">
        <f t="shared" si="498"/>
        <v>0</v>
      </c>
      <c r="AE278">
        <f t="shared" si="498"/>
        <v>0</v>
      </c>
      <c r="AF278">
        <f t="shared" si="498"/>
        <v>0</v>
      </c>
      <c r="AG278">
        <f t="shared" si="498"/>
        <v>0</v>
      </c>
      <c r="AH278">
        <f t="shared" si="498"/>
        <v>0</v>
      </c>
      <c r="AI278">
        <f t="shared" si="498"/>
        <v>0</v>
      </c>
      <c r="AJ278">
        <f t="shared" si="498"/>
        <v>0</v>
      </c>
      <c r="AK278">
        <f t="shared" si="498"/>
        <v>0</v>
      </c>
      <c r="AL278">
        <f t="shared" si="498"/>
        <v>0</v>
      </c>
      <c r="AM278">
        <f t="shared" si="498"/>
        <v>0</v>
      </c>
      <c r="AN278">
        <f t="shared" si="498"/>
        <v>0</v>
      </c>
      <c r="AO278">
        <f t="shared" si="498"/>
        <v>0</v>
      </c>
      <c r="AP278">
        <f t="shared" si="498"/>
        <v>0</v>
      </c>
      <c r="AQ278">
        <f t="shared" si="498"/>
        <v>0</v>
      </c>
      <c r="AR278">
        <f t="shared" si="498"/>
        <v>0</v>
      </c>
      <c r="AS278">
        <f t="shared" si="498"/>
        <v>0</v>
      </c>
      <c r="AT278">
        <f t="shared" si="498"/>
        <v>0</v>
      </c>
      <c r="AU278">
        <f t="shared" si="498"/>
        <v>0</v>
      </c>
      <c r="AV278">
        <f t="shared" si="498"/>
        <v>0</v>
      </c>
      <c r="AW278">
        <f t="shared" si="498"/>
        <v>0</v>
      </c>
      <c r="AX278">
        <f t="shared" si="498"/>
        <v>0</v>
      </c>
      <c r="AY278">
        <f t="shared" si="498"/>
        <v>0</v>
      </c>
      <c r="AZ278">
        <f t="shared" si="498"/>
        <v>0</v>
      </c>
      <c r="BA278">
        <f t="shared" si="498"/>
        <v>0</v>
      </c>
      <c r="BB278">
        <f t="shared" si="498"/>
        <v>0</v>
      </c>
      <c r="BC278">
        <f t="shared" si="498"/>
        <v>0</v>
      </c>
      <c r="BD278">
        <f t="shared" si="498"/>
        <v>0</v>
      </c>
      <c r="BE278">
        <f t="shared" si="498"/>
        <v>0</v>
      </c>
      <c r="BF278">
        <f t="shared" si="498"/>
        <v>0</v>
      </c>
      <c r="BG278">
        <f t="shared" si="498"/>
        <v>0</v>
      </c>
      <c r="BH278">
        <f t="shared" si="498"/>
        <v>0</v>
      </c>
      <c r="BI278">
        <f t="shared" si="498"/>
        <v>0</v>
      </c>
      <c r="BJ278">
        <f t="shared" si="498"/>
        <v>0</v>
      </c>
      <c r="BK278">
        <f t="shared" si="498"/>
        <v>0</v>
      </c>
      <c r="BL278">
        <f t="shared" si="498"/>
        <v>0</v>
      </c>
      <c r="BM278">
        <f t="shared" ref="BM278:DH278" si="499">BM129</f>
        <v>0</v>
      </c>
      <c r="BN278">
        <f t="shared" si="499"/>
        <v>0</v>
      </c>
      <c r="BO278">
        <f t="shared" si="499"/>
        <v>0</v>
      </c>
      <c r="BP278">
        <f t="shared" si="499"/>
        <v>0</v>
      </c>
      <c r="BQ278">
        <f t="shared" si="499"/>
        <v>0</v>
      </c>
      <c r="BR278">
        <f t="shared" si="499"/>
        <v>0</v>
      </c>
      <c r="BS278">
        <f t="shared" si="499"/>
        <v>0</v>
      </c>
      <c r="BT278">
        <f t="shared" si="499"/>
        <v>0</v>
      </c>
      <c r="BU278">
        <f t="shared" si="499"/>
        <v>0</v>
      </c>
      <c r="BV278">
        <f t="shared" si="499"/>
        <v>0</v>
      </c>
      <c r="BW278">
        <f t="shared" si="499"/>
        <v>0</v>
      </c>
      <c r="BX278">
        <f t="shared" si="499"/>
        <v>0</v>
      </c>
      <c r="BY278">
        <f t="shared" si="499"/>
        <v>0</v>
      </c>
      <c r="BZ278">
        <f t="shared" si="499"/>
        <v>0</v>
      </c>
      <c r="CA278">
        <f t="shared" si="499"/>
        <v>0</v>
      </c>
      <c r="CB278">
        <f t="shared" si="499"/>
        <v>0</v>
      </c>
      <c r="CC278">
        <f t="shared" si="499"/>
        <v>0</v>
      </c>
      <c r="CD278">
        <f t="shared" si="499"/>
        <v>0</v>
      </c>
      <c r="CE278">
        <f t="shared" si="499"/>
        <v>0</v>
      </c>
      <c r="CF278">
        <f t="shared" si="499"/>
        <v>0</v>
      </c>
      <c r="CG278">
        <f t="shared" si="499"/>
        <v>0</v>
      </c>
      <c r="CH278">
        <f t="shared" si="499"/>
        <v>0</v>
      </c>
      <c r="CI278">
        <f t="shared" si="499"/>
        <v>0</v>
      </c>
      <c r="CJ278">
        <f t="shared" si="499"/>
        <v>0</v>
      </c>
      <c r="CK278">
        <f t="shared" si="499"/>
        <v>0</v>
      </c>
      <c r="CL278">
        <f t="shared" si="499"/>
        <v>0</v>
      </c>
      <c r="CM278">
        <f t="shared" si="499"/>
        <v>0</v>
      </c>
      <c r="CN278">
        <f t="shared" si="499"/>
        <v>0</v>
      </c>
      <c r="CO278">
        <f t="shared" si="499"/>
        <v>0</v>
      </c>
      <c r="CP278">
        <f t="shared" si="499"/>
        <v>0</v>
      </c>
      <c r="CQ278">
        <f t="shared" si="499"/>
        <v>0</v>
      </c>
      <c r="CR278">
        <f t="shared" si="499"/>
        <v>0</v>
      </c>
      <c r="CS278">
        <f t="shared" si="499"/>
        <v>0</v>
      </c>
      <c r="CT278">
        <f t="shared" si="499"/>
        <v>0</v>
      </c>
      <c r="CU278">
        <f t="shared" si="499"/>
        <v>0</v>
      </c>
      <c r="CV278">
        <f t="shared" si="499"/>
        <v>0</v>
      </c>
      <c r="CW278">
        <f t="shared" si="499"/>
        <v>0</v>
      </c>
      <c r="CX278">
        <f t="shared" si="499"/>
        <v>0</v>
      </c>
      <c r="CY278">
        <f t="shared" si="499"/>
        <v>0</v>
      </c>
      <c r="CZ278">
        <f t="shared" si="499"/>
        <v>0</v>
      </c>
      <c r="DA278">
        <f t="shared" si="499"/>
        <v>0</v>
      </c>
      <c r="DB278">
        <f t="shared" si="499"/>
        <v>0</v>
      </c>
      <c r="DC278">
        <f t="shared" si="499"/>
        <v>0</v>
      </c>
      <c r="DD278">
        <f t="shared" si="499"/>
        <v>0</v>
      </c>
      <c r="DE278">
        <f t="shared" si="499"/>
        <v>0</v>
      </c>
      <c r="DF278">
        <f t="shared" si="499"/>
        <v>0</v>
      </c>
      <c r="DG278">
        <f t="shared" si="499"/>
        <v>0</v>
      </c>
      <c r="DH278">
        <f t="shared" si="499"/>
        <v>0</v>
      </c>
    </row>
    <row r="279" spans="1:112">
      <c r="A279">
        <f t="shared" ref="A279:BL279" si="500">A130</f>
        <v>0</v>
      </c>
      <c r="B279">
        <f t="shared" si="500"/>
        <v>0</v>
      </c>
      <c r="C279">
        <f t="shared" si="500"/>
        <v>0</v>
      </c>
      <c r="D279">
        <f t="shared" si="500"/>
        <v>0</v>
      </c>
      <c r="E279">
        <f t="shared" si="500"/>
        <v>0</v>
      </c>
      <c r="F279">
        <f t="shared" si="500"/>
        <v>0</v>
      </c>
      <c r="G279">
        <f t="shared" si="500"/>
        <v>0</v>
      </c>
      <c r="H279">
        <f t="shared" si="500"/>
        <v>0</v>
      </c>
      <c r="I279">
        <f t="shared" si="500"/>
        <v>0</v>
      </c>
      <c r="J279">
        <f t="shared" si="500"/>
        <v>0</v>
      </c>
      <c r="K279">
        <f t="shared" si="500"/>
        <v>0</v>
      </c>
      <c r="L279">
        <f t="shared" si="500"/>
        <v>0</v>
      </c>
      <c r="M279">
        <f t="shared" si="500"/>
        <v>0</v>
      </c>
      <c r="N279">
        <f t="shared" si="500"/>
        <v>0</v>
      </c>
      <c r="O279">
        <f t="shared" si="500"/>
        <v>0</v>
      </c>
      <c r="P279">
        <f t="shared" si="500"/>
        <v>0</v>
      </c>
      <c r="Q279">
        <f t="shared" si="500"/>
        <v>0</v>
      </c>
      <c r="R279">
        <f t="shared" si="500"/>
        <v>0</v>
      </c>
      <c r="S279">
        <f t="shared" si="500"/>
        <v>0</v>
      </c>
      <c r="T279">
        <f t="shared" si="500"/>
        <v>0</v>
      </c>
      <c r="U279">
        <f t="shared" si="500"/>
        <v>0</v>
      </c>
      <c r="V279">
        <f t="shared" si="500"/>
        <v>0</v>
      </c>
      <c r="W279">
        <f t="shared" si="500"/>
        <v>0</v>
      </c>
      <c r="X279">
        <f t="shared" si="500"/>
        <v>0</v>
      </c>
      <c r="Y279">
        <f t="shared" si="500"/>
        <v>0</v>
      </c>
      <c r="Z279">
        <f t="shared" si="500"/>
        <v>0</v>
      </c>
      <c r="AA279">
        <f t="shared" si="500"/>
        <v>0</v>
      </c>
      <c r="AB279">
        <f t="shared" si="500"/>
        <v>0</v>
      </c>
      <c r="AC279">
        <f t="shared" si="500"/>
        <v>0</v>
      </c>
      <c r="AD279">
        <f t="shared" si="500"/>
        <v>0</v>
      </c>
      <c r="AE279">
        <f t="shared" si="500"/>
        <v>0</v>
      </c>
      <c r="AF279">
        <f t="shared" si="500"/>
        <v>0</v>
      </c>
      <c r="AG279">
        <f t="shared" si="500"/>
        <v>0</v>
      </c>
      <c r="AH279">
        <f t="shared" si="500"/>
        <v>0</v>
      </c>
      <c r="AI279">
        <f t="shared" si="500"/>
        <v>0</v>
      </c>
      <c r="AJ279">
        <f t="shared" si="500"/>
        <v>0</v>
      </c>
      <c r="AK279">
        <f t="shared" si="500"/>
        <v>0</v>
      </c>
      <c r="AL279">
        <f t="shared" si="500"/>
        <v>0</v>
      </c>
      <c r="AM279">
        <f t="shared" si="500"/>
        <v>0</v>
      </c>
      <c r="AN279">
        <f t="shared" si="500"/>
        <v>0</v>
      </c>
      <c r="AO279">
        <f t="shared" si="500"/>
        <v>0</v>
      </c>
      <c r="AP279">
        <f t="shared" si="500"/>
        <v>0</v>
      </c>
      <c r="AQ279">
        <f t="shared" si="500"/>
        <v>0</v>
      </c>
      <c r="AR279">
        <f t="shared" si="500"/>
        <v>0</v>
      </c>
      <c r="AS279">
        <f t="shared" si="500"/>
        <v>0</v>
      </c>
      <c r="AT279">
        <f t="shared" si="500"/>
        <v>0</v>
      </c>
      <c r="AU279">
        <f t="shared" si="500"/>
        <v>0</v>
      </c>
      <c r="AV279">
        <f t="shared" si="500"/>
        <v>0</v>
      </c>
      <c r="AW279">
        <f t="shared" si="500"/>
        <v>0</v>
      </c>
      <c r="AX279">
        <f t="shared" si="500"/>
        <v>0</v>
      </c>
      <c r="AY279">
        <f t="shared" si="500"/>
        <v>0</v>
      </c>
      <c r="AZ279">
        <f t="shared" si="500"/>
        <v>0</v>
      </c>
      <c r="BA279">
        <f t="shared" si="500"/>
        <v>0</v>
      </c>
      <c r="BB279">
        <f t="shared" si="500"/>
        <v>0</v>
      </c>
      <c r="BC279">
        <f t="shared" si="500"/>
        <v>0</v>
      </c>
      <c r="BD279">
        <f t="shared" si="500"/>
        <v>0</v>
      </c>
      <c r="BE279">
        <f t="shared" si="500"/>
        <v>0</v>
      </c>
      <c r="BF279">
        <f t="shared" si="500"/>
        <v>0</v>
      </c>
      <c r="BG279">
        <f t="shared" si="500"/>
        <v>0</v>
      </c>
      <c r="BH279">
        <f t="shared" si="500"/>
        <v>0</v>
      </c>
      <c r="BI279">
        <f t="shared" si="500"/>
        <v>0</v>
      </c>
      <c r="BJ279">
        <f t="shared" si="500"/>
        <v>0</v>
      </c>
      <c r="BK279">
        <f t="shared" si="500"/>
        <v>0</v>
      </c>
      <c r="BL279">
        <f t="shared" si="500"/>
        <v>0</v>
      </c>
      <c r="BM279">
        <f t="shared" ref="BM279:DH279" si="501">BM130</f>
        <v>0</v>
      </c>
      <c r="BN279">
        <f t="shared" si="501"/>
        <v>0</v>
      </c>
      <c r="BO279">
        <f t="shared" si="501"/>
        <v>0</v>
      </c>
      <c r="BP279">
        <f t="shared" si="501"/>
        <v>0</v>
      </c>
      <c r="BQ279">
        <f t="shared" si="501"/>
        <v>0</v>
      </c>
      <c r="BR279">
        <f t="shared" si="501"/>
        <v>0</v>
      </c>
      <c r="BS279">
        <f t="shared" si="501"/>
        <v>0</v>
      </c>
      <c r="BT279">
        <f t="shared" si="501"/>
        <v>0</v>
      </c>
      <c r="BU279">
        <f t="shared" si="501"/>
        <v>0</v>
      </c>
      <c r="BV279">
        <f t="shared" si="501"/>
        <v>0</v>
      </c>
      <c r="BW279">
        <f t="shared" si="501"/>
        <v>0</v>
      </c>
      <c r="BX279">
        <f t="shared" si="501"/>
        <v>0</v>
      </c>
      <c r="BY279">
        <f t="shared" si="501"/>
        <v>0</v>
      </c>
      <c r="BZ279">
        <f t="shared" si="501"/>
        <v>0</v>
      </c>
      <c r="CA279">
        <f t="shared" si="501"/>
        <v>0</v>
      </c>
      <c r="CB279">
        <f t="shared" si="501"/>
        <v>0</v>
      </c>
      <c r="CC279">
        <f t="shared" si="501"/>
        <v>0</v>
      </c>
      <c r="CD279">
        <f t="shared" si="501"/>
        <v>0</v>
      </c>
      <c r="CE279">
        <f t="shared" si="501"/>
        <v>0</v>
      </c>
      <c r="CF279">
        <f t="shared" si="501"/>
        <v>0</v>
      </c>
      <c r="CG279">
        <f t="shared" si="501"/>
        <v>0</v>
      </c>
      <c r="CH279">
        <f t="shared" si="501"/>
        <v>0</v>
      </c>
      <c r="CI279">
        <f t="shared" si="501"/>
        <v>0</v>
      </c>
      <c r="CJ279">
        <f t="shared" si="501"/>
        <v>0</v>
      </c>
      <c r="CK279">
        <f t="shared" si="501"/>
        <v>0</v>
      </c>
      <c r="CL279">
        <f t="shared" si="501"/>
        <v>0</v>
      </c>
      <c r="CM279">
        <f t="shared" si="501"/>
        <v>0</v>
      </c>
      <c r="CN279">
        <f t="shared" si="501"/>
        <v>0</v>
      </c>
      <c r="CO279">
        <f t="shared" si="501"/>
        <v>0</v>
      </c>
      <c r="CP279">
        <f t="shared" si="501"/>
        <v>0</v>
      </c>
      <c r="CQ279">
        <f t="shared" si="501"/>
        <v>0</v>
      </c>
      <c r="CR279">
        <f t="shared" si="501"/>
        <v>0</v>
      </c>
      <c r="CS279">
        <f t="shared" si="501"/>
        <v>0</v>
      </c>
      <c r="CT279">
        <f t="shared" si="501"/>
        <v>0</v>
      </c>
      <c r="CU279">
        <f t="shared" si="501"/>
        <v>0</v>
      </c>
      <c r="CV279">
        <f t="shared" si="501"/>
        <v>0</v>
      </c>
      <c r="CW279">
        <f t="shared" si="501"/>
        <v>0</v>
      </c>
      <c r="CX279">
        <f t="shared" si="501"/>
        <v>0</v>
      </c>
      <c r="CY279">
        <f t="shared" si="501"/>
        <v>0</v>
      </c>
      <c r="CZ279">
        <f t="shared" si="501"/>
        <v>0</v>
      </c>
      <c r="DA279">
        <f t="shared" si="501"/>
        <v>0</v>
      </c>
      <c r="DB279">
        <f t="shared" si="501"/>
        <v>0</v>
      </c>
      <c r="DC279">
        <f t="shared" si="501"/>
        <v>0</v>
      </c>
      <c r="DD279">
        <f t="shared" si="501"/>
        <v>0</v>
      </c>
      <c r="DE279">
        <f t="shared" si="501"/>
        <v>0</v>
      </c>
      <c r="DF279">
        <f t="shared" si="501"/>
        <v>0</v>
      </c>
      <c r="DG279">
        <f t="shared" si="501"/>
        <v>0</v>
      </c>
      <c r="DH279">
        <f t="shared" si="501"/>
        <v>0</v>
      </c>
    </row>
    <row r="280" spans="1:112">
      <c r="A280">
        <f t="shared" ref="A280:BL280" si="502">A131</f>
        <v>0</v>
      </c>
      <c r="B280">
        <f t="shared" si="502"/>
        <v>0</v>
      </c>
      <c r="C280">
        <f t="shared" si="502"/>
        <v>0</v>
      </c>
      <c r="D280">
        <f t="shared" si="502"/>
        <v>0</v>
      </c>
      <c r="E280">
        <f t="shared" si="502"/>
        <v>0</v>
      </c>
      <c r="F280">
        <f t="shared" si="502"/>
        <v>0</v>
      </c>
      <c r="G280">
        <f t="shared" si="502"/>
        <v>0</v>
      </c>
      <c r="H280">
        <f t="shared" si="502"/>
        <v>0</v>
      </c>
      <c r="I280">
        <f t="shared" si="502"/>
        <v>0</v>
      </c>
      <c r="J280">
        <f t="shared" si="502"/>
        <v>0</v>
      </c>
      <c r="K280">
        <f t="shared" si="502"/>
        <v>0</v>
      </c>
      <c r="L280">
        <f t="shared" si="502"/>
        <v>0</v>
      </c>
      <c r="M280">
        <f t="shared" si="502"/>
        <v>0</v>
      </c>
      <c r="N280">
        <f t="shared" si="502"/>
        <v>0</v>
      </c>
      <c r="O280">
        <f t="shared" si="502"/>
        <v>0</v>
      </c>
      <c r="P280">
        <f t="shared" si="502"/>
        <v>0</v>
      </c>
      <c r="Q280">
        <f t="shared" si="502"/>
        <v>0</v>
      </c>
      <c r="R280">
        <f t="shared" si="502"/>
        <v>0</v>
      </c>
      <c r="S280">
        <f t="shared" si="502"/>
        <v>0</v>
      </c>
      <c r="T280">
        <f t="shared" si="502"/>
        <v>0</v>
      </c>
      <c r="U280">
        <f t="shared" si="502"/>
        <v>0</v>
      </c>
      <c r="V280">
        <f t="shared" si="502"/>
        <v>0</v>
      </c>
      <c r="W280">
        <f t="shared" si="502"/>
        <v>0</v>
      </c>
      <c r="X280">
        <f t="shared" si="502"/>
        <v>0</v>
      </c>
      <c r="Y280">
        <f t="shared" si="502"/>
        <v>0</v>
      </c>
      <c r="Z280">
        <f t="shared" si="502"/>
        <v>0</v>
      </c>
      <c r="AA280">
        <f t="shared" si="502"/>
        <v>0</v>
      </c>
      <c r="AB280">
        <f t="shared" si="502"/>
        <v>0</v>
      </c>
      <c r="AC280">
        <f t="shared" si="502"/>
        <v>0</v>
      </c>
      <c r="AD280">
        <f t="shared" si="502"/>
        <v>0</v>
      </c>
      <c r="AE280">
        <f t="shared" si="502"/>
        <v>0</v>
      </c>
      <c r="AF280">
        <f t="shared" si="502"/>
        <v>0</v>
      </c>
      <c r="AG280">
        <f t="shared" si="502"/>
        <v>0</v>
      </c>
      <c r="AH280">
        <f t="shared" si="502"/>
        <v>0</v>
      </c>
      <c r="AI280">
        <f t="shared" si="502"/>
        <v>0</v>
      </c>
      <c r="AJ280">
        <f t="shared" si="502"/>
        <v>0</v>
      </c>
      <c r="AK280">
        <f t="shared" si="502"/>
        <v>0</v>
      </c>
      <c r="AL280">
        <f t="shared" si="502"/>
        <v>0</v>
      </c>
      <c r="AM280">
        <f t="shared" si="502"/>
        <v>0</v>
      </c>
      <c r="AN280">
        <f t="shared" si="502"/>
        <v>0</v>
      </c>
      <c r="AO280">
        <f t="shared" si="502"/>
        <v>0</v>
      </c>
      <c r="AP280">
        <f t="shared" si="502"/>
        <v>0</v>
      </c>
      <c r="AQ280">
        <f t="shared" si="502"/>
        <v>0</v>
      </c>
      <c r="AR280">
        <f t="shared" si="502"/>
        <v>0</v>
      </c>
      <c r="AS280">
        <f t="shared" si="502"/>
        <v>0</v>
      </c>
      <c r="AT280">
        <f t="shared" si="502"/>
        <v>0</v>
      </c>
      <c r="AU280">
        <f t="shared" si="502"/>
        <v>0</v>
      </c>
      <c r="AV280">
        <f t="shared" si="502"/>
        <v>0</v>
      </c>
      <c r="AW280">
        <f t="shared" si="502"/>
        <v>0</v>
      </c>
      <c r="AX280">
        <f t="shared" si="502"/>
        <v>0</v>
      </c>
      <c r="AY280">
        <f t="shared" si="502"/>
        <v>0</v>
      </c>
      <c r="AZ280">
        <f t="shared" si="502"/>
        <v>0</v>
      </c>
      <c r="BA280">
        <f t="shared" si="502"/>
        <v>0</v>
      </c>
      <c r="BB280">
        <f t="shared" si="502"/>
        <v>0</v>
      </c>
      <c r="BC280">
        <f t="shared" si="502"/>
        <v>0</v>
      </c>
      <c r="BD280">
        <f t="shared" si="502"/>
        <v>0</v>
      </c>
      <c r="BE280">
        <f t="shared" si="502"/>
        <v>0</v>
      </c>
      <c r="BF280">
        <f t="shared" si="502"/>
        <v>0</v>
      </c>
      <c r="BG280">
        <f t="shared" si="502"/>
        <v>0</v>
      </c>
      <c r="BH280">
        <f t="shared" si="502"/>
        <v>0</v>
      </c>
      <c r="BI280">
        <f t="shared" si="502"/>
        <v>0</v>
      </c>
      <c r="BJ280">
        <f t="shared" si="502"/>
        <v>0</v>
      </c>
      <c r="BK280">
        <f t="shared" si="502"/>
        <v>0</v>
      </c>
      <c r="BL280">
        <f t="shared" si="502"/>
        <v>0</v>
      </c>
      <c r="BM280">
        <f t="shared" ref="BM280:DH280" si="503">BM131</f>
        <v>0</v>
      </c>
      <c r="BN280">
        <f t="shared" si="503"/>
        <v>0</v>
      </c>
      <c r="BO280">
        <f t="shared" si="503"/>
        <v>0</v>
      </c>
      <c r="BP280">
        <f t="shared" si="503"/>
        <v>0</v>
      </c>
      <c r="BQ280">
        <f t="shared" si="503"/>
        <v>0</v>
      </c>
      <c r="BR280">
        <f t="shared" si="503"/>
        <v>0</v>
      </c>
      <c r="BS280">
        <f t="shared" si="503"/>
        <v>0</v>
      </c>
      <c r="BT280">
        <f t="shared" si="503"/>
        <v>0</v>
      </c>
      <c r="BU280">
        <f t="shared" si="503"/>
        <v>0</v>
      </c>
      <c r="BV280">
        <f t="shared" si="503"/>
        <v>0</v>
      </c>
      <c r="BW280">
        <f t="shared" si="503"/>
        <v>0</v>
      </c>
      <c r="BX280">
        <f t="shared" si="503"/>
        <v>0</v>
      </c>
      <c r="BY280">
        <f t="shared" si="503"/>
        <v>0</v>
      </c>
      <c r="BZ280">
        <f t="shared" si="503"/>
        <v>0</v>
      </c>
      <c r="CA280">
        <f t="shared" si="503"/>
        <v>0</v>
      </c>
      <c r="CB280">
        <f t="shared" si="503"/>
        <v>0</v>
      </c>
      <c r="CC280">
        <f t="shared" si="503"/>
        <v>0</v>
      </c>
      <c r="CD280">
        <f t="shared" si="503"/>
        <v>0</v>
      </c>
      <c r="CE280">
        <f t="shared" si="503"/>
        <v>0</v>
      </c>
      <c r="CF280">
        <f t="shared" si="503"/>
        <v>0</v>
      </c>
      <c r="CG280">
        <f t="shared" si="503"/>
        <v>0</v>
      </c>
      <c r="CH280">
        <f t="shared" si="503"/>
        <v>0</v>
      </c>
      <c r="CI280">
        <f t="shared" si="503"/>
        <v>0</v>
      </c>
      <c r="CJ280">
        <f t="shared" si="503"/>
        <v>0</v>
      </c>
      <c r="CK280">
        <f t="shared" si="503"/>
        <v>0</v>
      </c>
      <c r="CL280">
        <f t="shared" si="503"/>
        <v>0</v>
      </c>
      <c r="CM280">
        <f t="shared" si="503"/>
        <v>0</v>
      </c>
      <c r="CN280">
        <f t="shared" si="503"/>
        <v>0</v>
      </c>
      <c r="CO280">
        <f t="shared" si="503"/>
        <v>0</v>
      </c>
      <c r="CP280">
        <f t="shared" si="503"/>
        <v>0</v>
      </c>
      <c r="CQ280">
        <f t="shared" si="503"/>
        <v>0</v>
      </c>
      <c r="CR280">
        <f t="shared" si="503"/>
        <v>0</v>
      </c>
      <c r="CS280">
        <f t="shared" si="503"/>
        <v>0</v>
      </c>
      <c r="CT280">
        <f t="shared" si="503"/>
        <v>0</v>
      </c>
      <c r="CU280">
        <f t="shared" si="503"/>
        <v>0</v>
      </c>
      <c r="CV280">
        <f t="shared" si="503"/>
        <v>0</v>
      </c>
      <c r="CW280">
        <f t="shared" si="503"/>
        <v>0</v>
      </c>
      <c r="CX280">
        <f t="shared" si="503"/>
        <v>0</v>
      </c>
      <c r="CY280">
        <f t="shared" si="503"/>
        <v>0</v>
      </c>
      <c r="CZ280">
        <f t="shared" si="503"/>
        <v>0</v>
      </c>
      <c r="DA280">
        <f t="shared" si="503"/>
        <v>0</v>
      </c>
      <c r="DB280">
        <f t="shared" si="503"/>
        <v>0</v>
      </c>
      <c r="DC280">
        <f t="shared" si="503"/>
        <v>0</v>
      </c>
      <c r="DD280">
        <f t="shared" si="503"/>
        <v>0</v>
      </c>
      <c r="DE280">
        <f t="shared" si="503"/>
        <v>0</v>
      </c>
      <c r="DF280">
        <f t="shared" si="503"/>
        <v>0</v>
      </c>
      <c r="DG280">
        <f t="shared" si="503"/>
        <v>0</v>
      </c>
      <c r="DH280">
        <f t="shared" si="503"/>
        <v>0</v>
      </c>
    </row>
    <row r="281" spans="1:112">
      <c r="A281">
        <f t="shared" ref="A281:BL281" si="504">A132</f>
        <v>0</v>
      </c>
      <c r="B281">
        <f t="shared" si="504"/>
        <v>0</v>
      </c>
      <c r="C281">
        <f t="shared" si="504"/>
        <v>0</v>
      </c>
      <c r="D281">
        <f t="shared" si="504"/>
        <v>0</v>
      </c>
      <c r="E281">
        <f t="shared" si="504"/>
        <v>0</v>
      </c>
      <c r="F281">
        <f t="shared" si="504"/>
        <v>0</v>
      </c>
      <c r="G281">
        <f t="shared" si="504"/>
        <v>0</v>
      </c>
      <c r="H281">
        <f t="shared" si="504"/>
        <v>0</v>
      </c>
      <c r="I281">
        <f t="shared" si="504"/>
        <v>0</v>
      </c>
      <c r="J281">
        <f t="shared" si="504"/>
        <v>0</v>
      </c>
      <c r="K281">
        <f t="shared" si="504"/>
        <v>0</v>
      </c>
      <c r="L281">
        <f t="shared" si="504"/>
        <v>0</v>
      </c>
      <c r="M281">
        <f t="shared" si="504"/>
        <v>0</v>
      </c>
      <c r="N281">
        <f t="shared" si="504"/>
        <v>0</v>
      </c>
      <c r="O281">
        <f t="shared" si="504"/>
        <v>0</v>
      </c>
      <c r="P281">
        <f t="shared" si="504"/>
        <v>0</v>
      </c>
      <c r="Q281">
        <f t="shared" si="504"/>
        <v>0</v>
      </c>
      <c r="R281">
        <f t="shared" si="504"/>
        <v>0</v>
      </c>
      <c r="S281">
        <f t="shared" si="504"/>
        <v>0</v>
      </c>
      <c r="T281">
        <f t="shared" si="504"/>
        <v>0</v>
      </c>
      <c r="U281">
        <f t="shared" si="504"/>
        <v>0</v>
      </c>
      <c r="V281">
        <f t="shared" si="504"/>
        <v>0</v>
      </c>
      <c r="W281">
        <f t="shared" si="504"/>
        <v>0</v>
      </c>
      <c r="X281">
        <f t="shared" si="504"/>
        <v>0</v>
      </c>
      <c r="Y281">
        <f t="shared" si="504"/>
        <v>0</v>
      </c>
      <c r="Z281">
        <f t="shared" si="504"/>
        <v>0</v>
      </c>
      <c r="AA281">
        <f t="shared" si="504"/>
        <v>0</v>
      </c>
      <c r="AB281">
        <f t="shared" si="504"/>
        <v>0</v>
      </c>
      <c r="AC281">
        <f t="shared" si="504"/>
        <v>0</v>
      </c>
      <c r="AD281">
        <f t="shared" si="504"/>
        <v>0</v>
      </c>
      <c r="AE281">
        <f t="shared" si="504"/>
        <v>0</v>
      </c>
      <c r="AF281">
        <f t="shared" si="504"/>
        <v>0</v>
      </c>
      <c r="AG281">
        <f t="shared" si="504"/>
        <v>0</v>
      </c>
      <c r="AH281">
        <f t="shared" si="504"/>
        <v>0</v>
      </c>
      <c r="AI281">
        <f t="shared" si="504"/>
        <v>0</v>
      </c>
      <c r="AJ281">
        <f t="shared" si="504"/>
        <v>0</v>
      </c>
      <c r="AK281">
        <f t="shared" si="504"/>
        <v>0</v>
      </c>
      <c r="AL281">
        <f t="shared" si="504"/>
        <v>0</v>
      </c>
      <c r="AM281">
        <f t="shared" si="504"/>
        <v>0</v>
      </c>
      <c r="AN281">
        <f t="shared" si="504"/>
        <v>0</v>
      </c>
      <c r="AO281">
        <f t="shared" si="504"/>
        <v>0</v>
      </c>
      <c r="AP281">
        <f t="shared" si="504"/>
        <v>0</v>
      </c>
      <c r="AQ281">
        <f t="shared" si="504"/>
        <v>0</v>
      </c>
      <c r="AR281">
        <f t="shared" si="504"/>
        <v>0</v>
      </c>
      <c r="AS281">
        <f t="shared" si="504"/>
        <v>0</v>
      </c>
      <c r="AT281">
        <f t="shared" si="504"/>
        <v>0</v>
      </c>
      <c r="AU281">
        <f t="shared" si="504"/>
        <v>0</v>
      </c>
      <c r="AV281">
        <f t="shared" si="504"/>
        <v>0</v>
      </c>
      <c r="AW281">
        <f t="shared" si="504"/>
        <v>0</v>
      </c>
      <c r="AX281">
        <f t="shared" si="504"/>
        <v>0</v>
      </c>
      <c r="AY281">
        <f t="shared" si="504"/>
        <v>0</v>
      </c>
      <c r="AZ281">
        <f t="shared" si="504"/>
        <v>0</v>
      </c>
      <c r="BA281">
        <f t="shared" si="504"/>
        <v>0</v>
      </c>
      <c r="BB281">
        <f t="shared" si="504"/>
        <v>0</v>
      </c>
      <c r="BC281">
        <f t="shared" si="504"/>
        <v>0</v>
      </c>
      <c r="BD281">
        <f t="shared" si="504"/>
        <v>0</v>
      </c>
      <c r="BE281">
        <f t="shared" si="504"/>
        <v>0</v>
      </c>
      <c r="BF281">
        <f t="shared" si="504"/>
        <v>0</v>
      </c>
      <c r="BG281">
        <f t="shared" si="504"/>
        <v>0</v>
      </c>
      <c r="BH281">
        <f t="shared" si="504"/>
        <v>0</v>
      </c>
      <c r="BI281">
        <f t="shared" si="504"/>
        <v>0</v>
      </c>
      <c r="BJ281">
        <f t="shared" si="504"/>
        <v>0</v>
      </c>
      <c r="BK281">
        <f t="shared" si="504"/>
        <v>0</v>
      </c>
      <c r="BL281">
        <f t="shared" si="504"/>
        <v>0</v>
      </c>
      <c r="BM281">
        <f t="shared" ref="BM281:DH281" si="505">BM132</f>
        <v>0</v>
      </c>
      <c r="BN281">
        <f t="shared" si="505"/>
        <v>0</v>
      </c>
      <c r="BO281">
        <f t="shared" si="505"/>
        <v>0</v>
      </c>
      <c r="BP281">
        <f t="shared" si="505"/>
        <v>0</v>
      </c>
      <c r="BQ281">
        <f t="shared" si="505"/>
        <v>0</v>
      </c>
      <c r="BR281">
        <f t="shared" si="505"/>
        <v>0</v>
      </c>
      <c r="BS281">
        <f t="shared" si="505"/>
        <v>0</v>
      </c>
      <c r="BT281">
        <f t="shared" si="505"/>
        <v>0</v>
      </c>
      <c r="BU281">
        <f t="shared" si="505"/>
        <v>0</v>
      </c>
      <c r="BV281">
        <f t="shared" si="505"/>
        <v>0</v>
      </c>
      <c r="BW281">
        <f t="shared" si="505"/>
        <v>0</v>
      </c>
      <c r="BX281">
        <f t="shared" si="505"/>
        <v>0</v>
      </c>
      <c r="BY281">
        <f t="shared" si="505"/>
        <v>0</v>
      </c>
      <c r="BZ281">
        <f t="shared" si="505"/>
        <v>0</v>
      </c>
      <c r="CA281">
        <f t="shared" si="505"/>
        <v>0</v>
      </c>
      <c r="CB281">
        <f t="shared" si="505"/>
        <v>0</v>
      </c>
      <c r="CC281">
        <f t="shared" si="505"/>
        <v>0</v>
      </c>
      <c r="CD281">
        <f t="shared" si="505"/>
        <v>0</v>
      </c>
      <c r="CE281">
        <f t="shared" si="505"/>
        <v>0</v>
      </c>
      <c r="CF281">
        <f t="shared" si="505"/>
        <v>0</v>
      </c>
      <c r="CG281">
        <f t="shared" si="505"/>
        <v>0</v>
      </c>
      <c r="CH281">
        <f t="shared" si="505"/>
        <v>0</v>
      </c>
      <c r="CI281">
        <f t="shared" si="505"/>
        <v>0</v>
      </c>
      <c r="CJ281">
        <f t="shared" si="505"/>
        <v>0</v>
      </c>
      <c r="CK281">
        <f t="shared" si="505"/>
        <v>0</v>
      </c>
      <c r="CL281">
        <f t="shared" si="505"/>
        <v>0</v>
      </c>
      <c r="CM281">
        <f t="shared" si="505"/>
        <v>0</v>
      </c>
      <c r="CN281">
        <f t="shared" si="505"/>
        <v>0</v>
      </c>
      <c r="CO281">
        <f t="shared" si="505"/>
        <v>0</v>
      </c>
      <c r="CP281">
        <f t="shared" si="505"/>
        <v>0</v>
      </c>
      <c r="CQ281">
        <f t="shared" si="505"/>
        <v>0</v>
      </c>
      <c r="CR281">
        <f t="shared" si="505"/>
        <v>0</v>
      </c>
      <c r="CS281">
        <f t="shared" si="505"/>
        <v>0</v>
      </c>
      <c r="CT281">
        <f t="shared" si="505"/>
        <v>0</v>
      </c>
      <c r="CU281">
        <f t="shared" si="505"/>
        <v>0</v>
      </c>
      <c r="CV281">
        <f t="shared" si="505"/>
        <v>0</v>
      </c>
      <c r="CW281">
        <f t="shared" si="505"/>
        <v>0</v>
      </c>
      <c r="CX281">
        <f t="shared" si="505"/>
        <v>0</v>
      </c>
      <c r="CY281">
        <f t="shared" si="505"/>
        <v>0</v>
      </c>
      <c r="CZ281">
        <f t="shared" si="505"/>
        <v>0</v>
      </c>
      <c r="DA281">
        <f t="shared" si="505"/>
        <v>0</v>
      </c>
      <c r="DB281">
        <f t="shared" si="505"/>
        <v>0</v>
      </c>
      <c r="DC281">
        <f t="shared" si="505"/>
        <v>0</v>
      </c>
      <c r="DD281">
        <f t="shared" si="505"/>
        <v>0</v>
      </c>
      <c r="DE281">
        <f t="shared" si="505"/>
        <v>0</v>
      </c>
      <c r="DF281">
        <f t="shared" si="505"/>
        <v>0</v>
      </c>
      <c r="DG281">
        <f t="shared" si="505"/>
        <v>0</v>
      </c>
      <c r="DH281">
        <f t="shared" si="505"/>
        <v>0</v>
      </c>
    </row>
    <row r="282" spans="1:112">
      <c r="A282">
        <f t="shared" ref="A282:BL282" si="506">A133</f>
        <v>0</v>
      </c>
      <c r="B282">
        <f t="shared" si="506"/>
        <v>0</v>
      </c>
      <c r="C282">
        <f t="shared" si="506"/>
        <v>0</v>
      </c>
      <c r="D282">
        <f t="shared" si="506"/>
        <v>0</v>
      </c>
      <c r="E282">
        <f t="shared" si="506"/>
        <v>0</v>
      </c>
      <c r="F282">
        <f t="shared" si="506"/>
        <v>0</v>
      </c>
      <c r="G282">
        <f t="shared" si="506"/>
        <v>0</v>
      </c>
      <c r="H282">
        <f t="shared" si="506"/>
        <v>0</v>
      </c>
      <c r="I282">
        <f t="shared" si="506"/>
        <v>0</v>
      </c>
      <c r="J282">
        <f t="shared" si="506"/>
        <v>0</v>
      </c>
      <c r="K282">
        <f t="shared" si="506"/>
        <v>0</v>
      </c>
      <c r="L282">
        <f t="shared" si="506"/>
        <v>0</v>
      </c>
      <c r="M282">
        <f t="shared" si="506"/>
        <v>0</v>
      </c>
      <c r="N282">
        <f t="shared" si="506"/>
        <v>0</v>
      </c>
      <c r="O282">
        <f t="shared" si="506"/>
        <v>0</v>
      </c>
      <c r="P282">
        <f t="shared" si="506"/>
        <v>0</v>
      </c>
      <c r="Q282">
        <f t="shared" si="506"/>
        <v>0</v>
      </c>
      <c r="R282">
        <f t="shared" si="506"/>
        <v>0</v>
      </c>
      <c r="S282">
        <f t="shared" si="506"/>
        <v>0</v>
      </c>
      <c r="T282">
        <f t="shared" si="506"/>
        <v>0</v>
      </c>
      <c r="U282">
        <f t="shared" si="506"/>
        <v>0</v>
      </c>
      <c r="V282">
        <f t="shared" si="506"/>
        <v>0</v>
      </c>
      <c r="W282">
        <f t="shared" si="506"/>
        <v>0</v>
      </c>
      <c r="X282">
        <f t="shared" si="506"/>
        <v>0</v>
      </c>
      <c r="Y282">
        <f t="shared" si="506"/>
        <v>0</v>
      </c>
      <c r="Z282">
        <f t="shared" si="506"/>
        <v>0</v>
      </c>
      <c r="AA282">
        <f t="shared" si="506"/>
        <v>0</v>
      </c>
      <c r="AB282">
        <f t="shared" si="506"/>
        <v>0</v>
      </c>
      <c r="AC282">
        <f t="shared" si="506"/>
        <v>0</v>
      </c>
      <c r="AD282">
        <f t="shared" si="506"/>
        <v>0</v>
      </c>
      <c r="AE282">
        <f t="shared" si="506"/>
        <v>0</v>
      </c>
      <c r="AF282">
        <f t="shared" si="506"/>
        <v>0</v>
      </c>
      <c r="AG282">
        <f t="shared" si="506"/>
        <v>0</v>
      </c>
      <c r="AH282">
        <f t="shared" si="506"/>
        <v>0</v>
      </c>
      <c r="AI282">
        <f t="shared" si="506"/>
        <v>0</v>
      </c>
      <c r="AJ282">
        <f t="shared" si="506"/>
        <v>0</v>
      </c>
      <c r="AK282">
        <f t="shared" si="506"/>
        <v>0</v>
      </c>
      <c r="AL282">
        <f t="shared" si="506"/>
        <v>0</v>
      </c>
      <c r="AM282">
        <f t="shared" si="506"/>
        <v>0</v>
      </c>
      <c r="AN282">
        <f t="shared" si="506"/>
        <v>0</v>
      </c>
      <c r="AO282">
        <f t="shared" si="506"/>
        <v>0</v>
      </c>
      <c r="AP282">
        <f t="shared" si="506"/>
        <v>0</v>
      </c>
      <c r="AQ282">
        <f t="shared" si="506"/>
        <v>0</v>
      </c>
      <c r="AR282">
        <f t="shared" si="506"/>
        <v>0</v>
      </c>
      <c r="AS282">
        <f t="shared" si="506"/>
        <v>0</v>
      </c>
      <c r="AT282">
        <f t="shared" si="506"/>
        <v>0</v>
      </c>
      <c r="AU282">
        <f t="shared" si="506"/>
        <v>0</v>
      </c>
      <c r="AV282">
        <f t="shared" si="506"/>
        <v>0</v>
      </c>
      <c r="AW282">
        <f t="shared" si="506"/>
        <v>0</v>
      </c>
      <c r="AX282">
        <f t="shared" si="506"/>
        <v>0</v>
      </c>
      <c r="AY282">
        <f t="shared" si="506"/>
        <v>0</v>
      </c>
      <c r="AZ282">
        <f t="shared" si="506"/>
        <v>0</v>
      </c>
      <c r="BA282">
        <f t="shared" si="506"/>
        <v>0</v>
      </c>
      <c r="BB282">
        <f t="shared" si="506"/>
        <v>0</v>
      </c>
      <c r="BC282">
        <f t="shared" si="506"/>
        <v>0</v>
      </c>
      <c r="BD282">
        <f t="shared" si="506"/>
        <v>0</v>
      </c>
      <c r="BE282">
        <f t="shared" si="506"/>
        <v>0</v>
      </c>
      <c r="BF282">
        <f t="shared" si="506"/>
        <v>0</v>
      </c>
      <c r="BG282">
        <f t="shared" si="506"/>
        <v>0</v>
      </c>
      <c r="BH282">
        <f t="shared" si="506"/>
        <v>0</v>
      </c>
      <c r="BI282">
        <f t="shared" si="506"/>
        <v>0</v>
      </c>
      <c r="BJ282">
        <f t="shared" si="506"/>
        <v>0</v>
      </c>
      <c r="BK282">
        <f t="shared" si="506"/>
        <v>0</v>
      </c>
      <c r="BL282">
        <f t="shared" si="506"/>
        <v>0</v>
      </c>
      <c r="BM282">
        <f t="shared" ref="BM282:DH282" si="507">BM133</f>
        <v>0</v>
      </c>
      <c r="BN282">
        <f t="shared" si="507"/>
        <v>0</v>
      </c>
      <c r="BO282">
        <f t="shared" si="507"/>
        <v>0</v>
      </c>
      <c r="BP282">
        <f t="shared" si="507"/>
        <v>0</v>
      </c>
      <c r="BQ282">
        <f t="shared" si="507"/>
        <v>0</v>
      </c>
      <c r="BR282">
        <f t="shared" si="507"/>
        <v>0</v>
      </c>
      <c r="BS282">
        <f t="shared" si="507"/>
        <v>0</v>
      </c>
      <c r="BT282">
        <f t="shared" si="507"/>
        <v>0</v>
      </c>
      <c r="BU282">
        <f t="shared" si="507"/>
        <v>0</v>
      </c>
      <c r="BV282">
        <f t="shared" si="507"/>
        <v>0</v>
      </c>
      <c r="BW282">
        <f t="shared" si="507"/>
        <v>0</v>
      </c>
      <c r="BX282">
        <f t="shared" si="507"/>
        <v>0</v>
      </c>
      <c r="BY282">
        <f t="shared" si="507"/>
        <v>0</v>
      </c>
      <c r="BZ282">
        <f t="shared" si="507"/>
        <v>0</v>
      </c>
      <c r="CA282">
        <f t="shared" si="507"/>
        <v>0</v>
      </c>
      <c r="CB282">
        <f t="shared" si="507"/>
        <v>0</v>
      </c>
      <c r="CC282">
        <f t="shared" si="507"/>
        <v>0</v>
      </c>
      <c r="CD282">
        <f t="shared" si="507"/>
        <v>0</v>
      </c>
      <c r="CE282">
        <f t="shared" si="507"/>
        <v>0</v>
      </c>
      <c r="CF282">
        <f t="shared" si="507"/>
        <v>0</v>
      </c>
      <c r="CG282">
        <f t="shared" si="507"/>
        <v>0</v>
      </c>
      <c r="CH282">
        <f t="shared" si="507"/>
        <v>0</v>
      </c>
      <c r="CI282">
        <f t="shared" si="507"/>
        <v>0</v>
      </c>
      <c r="CJ282">
        <f t="shared" si="507"/>
        <v>0</v>
      </c>
      <c r="CK282">
        <f t="shared" si="507"/>
        <v>0</v>
      </c>
      <c r="CL282">
        <f t="shared" si="507"/>
        <v>0</v>
      </c>
      <c r="CM282">
        <f t="shared" si="507"/>
        <v>0</v>
      </c>
      <c r="CN282">
        <f t="shared" si="507"/>
        <v>0</v>
      </c>
      <c r="CO282">
        <f t="shared" si="507"/>
        <v>0</v>
      </c>
      <c r="CP282">
        <f t="shared" si="507"/>
        <v>0</v>
      </c>
      <c r="CQ282">
        <f t="shared" si="507"/>
        <v>0</v>
      </c>
      <c r="CR282">
        <f t="shared" si="507"/>
        <v>0</v>
      </c>
      <c r="CS282">
        <f t="shared" si="507"/>
        <v>0</v>
      </c>
      <c r="CT282">
        <f t="shared" si="507"/>
        <v>0</v>
      </c>
      <c r="CU282">
        <f t="shared" si="507"/>
        <v>0</v>
      </c>
      <c r="CV282">
        <f t="shared" si="507"/>
        <v>0</v>
      </c>
      <c r="CW282">
        <f t="shared" si="507"/>
        <v>0</v>
      </c>
      <c r="CX282">
        <f t="shared" si="507"/>
        <v>0</v>
      </c>
      <c r="CY282">
        <f t="shared" si="507"/>
        <v>0</v>
      </c>
      <c r="CZ282">
        <f t="shared" si="507"/>
        <v>0</v>
      </c>
      <c r="DA282">
        <f t="shared" si="507"/>
        <v>0</v>
      </c>
      <c r="DB282">
        <f t="shared" si="507"/>
        <v>0</v>
      </c>
      <c r="DC282">
        <f t="shared" si="507"/>
        <v>0</v>
      </c>
      <c r="DD282">
        <f t="shared" si="507"/>
        <v>0</v>
      </c>
      <c r="DE282">
        <f t="shared" si="507"/>
        <v>0</v>
      </c>
      <c r="DF282">
        <f t="shared" si="507"/>
        <v>0</v>
      </c>
      <c r="DG282">
        <f t="shared" si="507"/>
        <v>0</v>
      </c>
      <c r="DH282">
        <f t="shared" si="507"/>
        <v>0</v>
      </c>
    </row>
    <row r="283" spans="1:112">
      <c r="A283">
        <f t="shared" ref="A283:BL283" si="508">A134</f>
        <v>0</v>
      </c>
      <c r="B283">
        <f t="shared" si="508"/>
        <v>0</v>
      </c>
      <c r="C283">
        <f t="shared" si="508"/>
        <v>0</v>
      </c>
      <c r="D283">
        <f t="shared" si="508"/>
        <v>0</v>
      </c>
      <c r="E283">
        <f t="shared" si="508"/>
        <v>0</v>
      </c>
      <c r="F283">
        <f t="shared" si="508"/>
        <v>0</v>
      </c>
      <c r="G283">
        <f t="shared" si="508"/>
        <v>0</v>
      </c>
      <c r="H283">
        <f t="shared" si="508"/>
        <v>0</v>
      </c>
      <c r="I283">
        <f t="shared" si="508"/>
        <v>0</v>
      </c>
      <c r="J283">
        <f t="shared" si="508"/>
        <v>0</v>
      </c>
      <c r="K283">
        <f t="shared" si="508"/>
        <v>0</v>
      </c>
      <c r="L283">
        <f t="shared" si="508"/>
        <v>0</v>
      </c>
      <c r="M283">
        <f t="shared" si="508"/>
        <v>0</v>
      </c>
      <c r="N283">
        <f t="shared" si="508"/>
        <v>0</v>
      </c>
      <c r="O283">
        <f t="shared" si="508"/>
        <v>0</v>
      </c>
      <c r="P283">
        <f t="shared" si="508"/>
        <v>0</v>
      </c>
      <c r="Q283">
        <f t="shared" si="508"/>
        <v>0</v>
      </c>
      <c r="R283">
        <f t="shared" si="508"/>
        <v>0</v>
      </c>
      <c r="S283">
        <f t="shared" si="508"/>
        <v>0</v>
      </c>
      <c r="T283">
        <f t="shared" si="508"/>
        <v>0</v>
      </c>
      <c r="U283">
        <f t="shared" si="508"/>
        <v>0</v>
      </c>
      <c r="V283">
        <f t="shared" si="508"/>
        <v>0</v>
      </c>
      <c r="W283">
        <f t="shared" si="508"/>
        <v>0</v>
      </c>
      <c r="X283">
        <f t="shared" si="508"/>
        <v>0</v>
      </c>
      <c r="Y283">
        <f t="shared" si="508"/>
        <v>0</v>
      </c>
      <c r="Z283">
        <f t="shared" si="508"/>
        <v>0</v>
      </c>
      <c r="AA283">
        <f t="shared" si="508"/>
        <v>0</v>
      </c>
      <c r="AB283">
        <f t="shared" si="508"/>
        <v>0</v>
      </c>
      <c r="AC283">
        <f t="shared" si="508"/>
        <v>0</v>
      </c>
      <c r="AD283">
        <f t="shared" si="508"/>
        <v>0</v>
      </c>
      <c r="AE283">
        <f t="shared" si="508"/>
        <v>0</v>
      </c>
      <c r="AF283">
        <f t="shared" si="508"/>
        <v>0</v>
      </c>
      <c r="AG283">
        <f t="shared" si="508"/>
        <v>0</v>
      </c>
      <c r="AH283">
        <f t="shared" si="508"/>
        <v>0</v>
      </c>
      <c r="AI283">
        <f t="shared" si="508"/>
        <v>0</v>
      </c>
      <c r="AJ283">
        <f t="shared" si="508"/>
        <v>0</v>
      </c>
      <c r="AK283">
        <f t="shared" si="508"/>
        <v>0</v>
      </c>
      <c r="AL283">
        <f t="shared" si="508"/>
        <v>0</v>
      </c>
      <c r="AM283">
        <f t="shared" si="508"/>
        <v>0</v>
      </c>
      <c r="AN283">
        <f t="shared" si="508"/>
        <v>0</v>
      </c>
      <c r="AO283">
        <f t="shared" si="508"/>
        <v>0</v>
      </c>
      <c r="AP283">
        <f t="shared" si="508"/>
        <v>0</v>
      </c>
      <c r="AQ283">
        <f t="shared" si="508"/>
        <v>0</v>
      </c>
      <c r="AR283">
        <f t="shared" si="508"/>
        <v>0</v>
      </c>
      <c r="AS283">
        <f t="shared" si="508"/>
        <v>0</v>
      </c>
      <c r="AT283">
        <f t="shared" si="508"/>
        <v>0</v>
      </c>
      <c r="AU283">
        <f t="shared" si="508"/>
        <v>0</v>
      </c>
      <c r="AV283">
        <f t="shared" si="508"/>
        <v>0</v>
      </c>
      <c r="AW283">
        <f t="shared" si="508"/>
        <v>0</v>
      </c>
      <c r="AX283">
        <f t="shared" si="508"/>
        <v>0</v>
      </c>
      <c r="AY283">
        <f t="shared" si="508"/>
        <v>0</v>
      </c>
      <c r="AZ283">
        <f t="shared" si="508"/>
        <v>0</v>
      </c>
      <c r="BA283">
        <f t="shared" si="508"/>
        <v>0</v>
      </c>
      <c r="BB283">
        <f t="shared" si="508"/>
        <v>0</v>
      </c>
      <c r="BC283">
        <f t="shared" si="508"/>
        <v>0</v>
      </c>
      <c r="BD283">
        <f t="shared" si="508"/>
        <v>0</v>
      </c>
      <c r="BE283">
        <f t="shared" si="508"/>
        <v>0</v>
      </c>
      <c r="BF283">
        <f t="shared" si="508"/>
        <v>0</v>
      </c>
      <c r="BG283">
        <f t="shared" si="508"/>
        <v>0</v>
      </c>
      <c r="BH283">
        <f t="shared" si="508"/>
        <v>0</v>
      </c>
      <c r="BI283">
        <f t="shared" si="508"/>
        <v>0</v>
      </c>
      <c r="BJ283">
        <f t="shared" si="508"/>
        <v>0</v>
      </c>
      <c r="BK283">
        <f t="shared" si="508"/>
        <v>0</v>
      </c>
      <c r="BL283">
        <f t="shared" si="508"/>
        <v>0</v>
      </c>
      <c r="BM283">
        <f t="shared" ref="BM283:DH283" si="509">BM134</f>
        <v>0</v>
      </c>
      <c r="BN283">
        <f t="shared" si="509"/>
        <v>0</v>
      </c>
      <c r="BO283">
        <f t="shared" si="509"/>
        <v>0</v>
      </c>
      <c r="BP283">
        <f t="shared" si="509"/>
        <v>0</v>
      </c>
      <c r="BQ283">
        <f t="shared" si="509"/>
        <v>0</v>
      </c>
      <c r="BR283">
        <f t="shared" si="509"/>
        <v>0</v>
      </c>
      <c r="BS283">
        <f t="shared" si="509"/>
        <v>0</v>
      </c>
      <c r="BT283">
        <f t="shared" si="509"/>
        <v>0</v>
      </c>
      <c r="BU283">
        <f t="shared" si="509"/>
        <v>0</v>
      </c>
      <c r="BV283">
        <f t="shared" si="509"/>
        <v>0</v>
      </c>
      <c r="BW283">
        <f t="shared" si="509"/>
        <v>0</v>
      </c>
      <c r="BX283">
        <f t="shared" si="509"/>
        <v>0</v>
      </c>
      <c r="BY283">
        <f t="shared" si="509"/>
        <v>0</v>
      </c>
      <c r="BZ283">
        <f t="shared" si="509"/>
        <v>0</v>
      </c>
      <c r="CA283">
        <f t="shared" si="509"/>
        <v>0</v>
      </c>
      <c r="CB283">
        <f t="shared" si="509"/>
        <v>0</v>
      </c>
      <c r="CC283">
        <f t="shared" si="509"/>
        <v>0</v>
      </c>
      <c r="CD283">
        <f t="shared" si="509"/>
        <v>0</v>
      </c>
      <c r="CE283">
        <f t="shared" si="509"/>
        <v>0</v>
      </c>
      <c r="CF283">
        <f t="shared" si="509"/>
        <v>0</v>
      </c>
      <c r="CG283">
        <f t="shared" si="509"/>
        <v>0</v>
      </c>
      <c r="CH283">
        <f t="shared" si="509"/>
        <v>0</v>
      </c>
      <c r="CI283">
        <f t="shared" si="509"/>
        <v>0</v>
      </c>
      <c r="CJ283">
        <f t="shared" si="509"/>
        <v>0</v>
      </c>
      <c r="CK283">
        <f t="shared" si="509"/>
        <v>0</v>
      </c>
      <c r="CL283">
        <f t="shared" si="509"/>
        <v>0</v>
      </c>
      <c r="CM283">
        <f t="shared" si="509"/>
        <v>0</v>
      </c>
      <c r="CN283">
        <f t="shared" si="509"/>
        <v>0</v>
      </c>
      <c r="CO283">
        <f t="shared" si="509"/>
        <v>0</v>
      </c>
      <c r="CP283">
        <f t="shared" si="509"/>
        <v>0</v>
      </c>
      <c r="CQ283">
        <f t="shared" si="509"/>
        <v>0</v>
      </c>
      <c r="CR283">
        <f t="shared" si="509"/>
        <v>0</v>
      </c>
      <c r="CS283">
        <f t="shared" si="509"/>
        <v>0</v>
      </c>
      <c r="CT283">
        <f t="shared" si="509"/>
        <v>0</v>
      </c>
      <c r="CU283">
        <f t="shared" si="509"/>
        <v>0</v>
      </c>
      <c r="CV283">
        <f t="shared" si="509"/>
        <v>0</v>
      </c>
      <c r="CW283">
        <f t="shared" si="509"/>
        <v>0</v>
      </c>
      <c r="CX283">
        <f t="shared" si="509"/>
        <v>0</v>
      </c>
      <c r="CY283">
        <f t="shared" si="509"/>
        <v>0</v>
      </c>
      <c r="CZ283">
        <f t="shared" si="509"/>
        <v>0</v>
      </c>
      <c r="DA283">
        <f t="shared" si="509"/>
        <v>0</v>
      </c>
      <c r="DB283">
        <f t="shared" si="509"/>
        <v>0</v>
      </c>
      <c r="DC283">
        <f t="shared" si="509"/>
        <v>0</v>
      </c>
      <c r="DD283">
        <f t="shared" si="509"/>
        <v>0</v>
      </c>
      <c r="DE283">
        <f t="shared" si="509"/>
        <v>0</v>
      </c>
      <c r="DF283">
        <f t="shared" si="509"/>
        <v>0</v>
      </c>
      <c r="DG283">
        <f t="shared" si="509"/>
        <v>0</v>
      </c>
      <c r="DH283">
        <f t="shared" si="509"/>
        <v>0</v>
      </c>
    </row>
    <row r="284" spans="1:112">
      <c r="A284">
        <f t="shared" ref="A284:BL284" si="510">A135</f>
        <v>0</v>
      </c>
      <c r="B284">
        <f t="shared" si="510"/>
        <v>0</v>
      </c>
      <c r="C284">
        <f t="shared" si="510"/>
        <v>0</v>
      </c>
      <c r="D284">
        <f t="shared" si="510"/>
        <v>0</v>
      </c>
      <c r="E284">
        <f t="shared" si="510"/>
        <v>0</v>
      </c>
      <c r="F284">
        <f t="shared" si="510"/>
        <v>0</v>
      </c>
      <c r="G284">
        <f t="shared" si="510"/>
        <v>0</v>
      </c>
      <c r="H284">
        <f t="shared" si="510"/>
        <v>0</v>
      </c>
      <c r="I284">
        <f t="shared" si="510"/>
        <v>0</v>
      </c>
      <c r="J284">
        <f t="shared" si="510"/>
        <v>0</v>
      </c>
      <c r="K284">
        <f t="shared" si="510"/>
        <v>0</v>
      </c>
      <c r="L284">
        <f t="shared" si="510"/>
        <v>0</v>
      </c>
      <c r="M284">
        <f t="shared" si="510"/>
        <v>0</v>
      </c>
      <c r="N284">
        <f t="shared" si="510"/>
        <v>0</v>
      </c>
      <c r="O284">
        <f t="shared" si="510"/>
        <v>0</v>
      </c>
      <c r="P284">
        <f t="shared" si="510"/>
        <v>0</v>
      </c>
      <c r="Q284">
        <f t="shared" si="510"/>
        <v>0</v>
      </c>
      <c r="R284">
        <f t="shared" si="510"/>
        <v>0</v>
      </c>
      <c r="S284">
        <f t="shared" si="510"/>
        <v>0</v>
      </c>
      <c r="T284">
        <f t="shared" si="510"/>
        <v>0</v>
      </c>
      <c r="U284">
        <f t="shared" si="510"/>
        <v>0</v>
      </c>
      <c r="V284">
        <f t="shared" si="510"/>
        <v>0</v>
      </c>
      <c r="W284">
        <f t="shared" si="510"/>
        <v>0</v>
      </c>
      <c r="X284">
        <f t="shared" si="510"/>
        <v>0</v>
      </c>
      <c r="Y284">
        <f t="shared" si="510"/>
        <v>0</v>
      </c>
      <c r="Z284">
        <f t="shared" si="510"/>
        <v>0</v>
      </c>
      <c r="AA284">
        <f t="shared" si="510"/>
        <v>0</v>
      </c>
      <c r="AB284">
        <f t="shared" si="510"/>
        <v>0</v>
      </c>
      <c r="AC284">
        <f t="shared" si="510"/>
        <v>0</v>
      </c>
      <c r="AD284">
        <f t="shared" si="510"/>
        <v>0</v>
      </c>
      <c r="AE284">
        <f t="shared" si="510"/>
        <v>0</v>
      </c>
      <c r="AF284">
        <f t="shared" si="510"/>
        <v>0</v>
      </c>
      <c r="AG284">
        <f t="shared" si="510"/>
        <v>0</v>
      </c>
      <c r="AH284">
        <f t="shared" si="510"/>
        <v>0</v>
      </c>
      <c r="AI284">
        <f t="shared" si="510"/>
        <v>0</v>
      </c>
      <c r="AJ284">
        <f t="shared" si="510"/>
        <v>0</v>
      </c>
      <c r="AK284">
        <f t="shared" si="510"/>
        <v>0</v>
      </c>
      <c r="AL284">
        <f t="shared" si="510"/>
        <v>0</v>
      </c>
      <c r="AM284">
        <f t="shared" si="510"/>
        <v>0</v>
      </c>
      <c r="AN284">
        <f t="shared" si="510"/>
        <v>0</v>
      </c>
      <c r="AO284">
        <f t="shared" si="510"/>
        <v>0</v>
      </c>
      <c r="AP284">
        <f t="shared" si="510"/>
        <v>0</v>
      </c>
      <c r="AQ284">
        <f t="shared" si="510"/>
        <v>0</v>
      </c>
      <c r="AR284">
        <f t="shared" si="510"/>
        <v>0</v>
      </c>
      <c r="AS284">
        <f t="shared" si="510"/>
        <v>0</v>
      </c>
      <c r="AT284">
        <f t="shared" si="510"/>
        <v>0</v>
      </c>
      <c r="AU284">
        <f t="shared" si="510"/>
        <v>0</v>
      </c>
      <c r="AV284">
        <f t="shared" si="510"/>
        <v>0</v>
      </c>
      <c r="AW284">
        <f t="shared" si="510"/>
        <v>0</v>
      </c>
      <c r="AX284">
        <f t="shared" si="510"/>
        <v>0</v>
      </c>
      <c r="AY284">
        <f t="shared" si="510"/>
        <v>0</v>
      </c>
      <c r="AZ284">
        <f t="shared" si="510"/>
        <v>0</v>
      </c>
      <c r="BA284">
        <f t="shared" si="510"/>
        <v>0</v>
      </c>
      <c r="BB284">
        <f t="shared" si="510"/>
        <v>0</v>
      </c>
      <c r="BC284">
        <f t="shared" si="510"/>
        <v>0</v>
      </c>
      <c r="BD284">
        <f t="shared" si="510"/>
        <v>0</v>
      </c>
      <c r="BE284">
        <f t="shared" si="510"/>
        <v>0</v>
      </c>
      <c r="BF284">
        <f t="shared" si="510"/>
        <v>0</v>
      </c>
      <c r="BG284">
        <f t="shared" si="510"/>
        <v>0</v>
      </c>
      <c r="BH284">
        <f t="shared" si="510"/>
        <v>0</v>
      </c>
      <c r="BI284">
        <f t="shared" si="510"/>
        <v>0</v>
      </c>
      <c r="BJ284">
        <f t="shared" si="510"/>
        <v>0</v>
      </c>
      <c r="BK284">
        <f t="shared" si="510"/>
        <v>0</v>
      </c>
      <c r="BL284">
        <f t="shared" si="510"/>
        <v>0</v>
      </c>
      <c r="BM284">
        <f t="shared" ref="BM284:DH284" si="511">BM135</f>
        <v>0</v>
      </c>
      <c r="BN284">
        <f t="shared" si="511"/>
        <v>0</v>
      </c>
      <c r="BO284">
        <f t="shared" si="511"/>
        <v>0</v>
      </c>
      <c r="BP284">
        <f t="shared" si="511"/>
        <v>0</v>
      </c>
      <c r="BQ284">
        <f t="shared" si="511"/>
        <v>0</v>
      </c>
      <c r="BR284">
        <f t="shared" si="511"/>
        <v>0</v>
      </c>
      <c r="BS284">
        <f t="shared" si="511"/>
        <v>0</v>
      </c>
      <c r="BT284">
        <f t="shared" si="511"/>
        <v>0</v>
      </c>
      <c r="BU284">
        <f t="shared" si="511"/>
        <v>0</v>
      </c>
      <c r="BV284">
        <f t="shared" si="511"/>
        <v>0</v>
      </c>
      <c r="BW284">
        <f t="shared" si="511"/>
        <v>0</v>
      </c>
      <c r="BX284">
        <f t="shared" si="511"/>
        <v>0</v>
      </c>
      <c r="BY284">
        <f t="shared" si="511"/>
        <v>0</v>
      </c>
      <c r="BZ284">
        <f t="shared" si="511"/>
        <v>0</v>
      </c>
      <c r="CA284">
        <f t="shared" si="511"/>
        <v>0</v>
      </c>
      <c r="CB284">
        <f t="shared" si="511"/>
        <v>0</v>
      </c>
      <c r="CC284">
        <f t="shared" si="511"/>
        <v>0</v>
      </c>
      <c r="CD284">
        <f t="shared" si="511"/>
        <v>0</v>
      </c>
      <c r="CE284">
        <f t="shared" si="511"/>
        <v>0</v>
      </c>
      <c r="CF284">
        <f t="shared" si="511"/>
        <v>0</v>
      </c>
      <c r="CG284">
        <f t="shared" si="511"/>
        <v>0</v>
      </c>
      <c r="CH284">
        <f t="shared" si="511"/>
        <v>0</v>
      </c>
      <c r="CI284">
        <f t="shared" si="511"/>
        <v>0</v>
      </c>
      <c r="CJ284">
        <f t="shared" si="511"/>
        <v>0</v>
      </c>
      <c r="CK284">
        <f t="shared" si="511"/>
        <v>0</v>
      </c>
      <c r="CL284">
        <f t="shared" si="511"/>
        <v>0</v>
      </c>
      <c r="CM284">
        <f t="shared" si="511"/>
        <v>0</v>
      </c>
      <c r="CN284">
        <f t="shared" si="511"/>
        <v>0</v>
      </c>
      <c r="CO284">
        <f t="shared" si="511"/>
        <v>0</v>
      </c>
      <c r="CP284">
        <f t="shared" si="511"/>
        <v>0</v>
      </c>
      <c r="CQ284">
        <f t="shared" si="511"/>
        <v>0</v>
      </c>
      <c r="CR284">
        <f t="shared" si="511"/>
        <v>0</v>
      </c>
      <c r="CS284">
        <f t="shared" si="511"/>
        <v>0</v>
      </c>
      <c r="CT284">
        <f t="shared" si="511"/>
        <v>0</v>
      </c>
      <c r="CU284">
        <f t="shared" si="511"/>
        <v>0</v>
      </c>
      <c r="CV284">
        <f t="shared" si="511"/>
        <v>0</v>
      </c>
      <c r="CW284">
        <f t="shared" si="511"/>
        <v>0</v>
      </c>
      <c r="CX284">
        <f t="shared" si="511"/>
        <v>0</v>
      </c>
      <c r="CY284">
        <f t="shared" si="511"/>
        <v>0</v>
      </c>
      <c r="CZ284">
        <f t="shared" si="511"/>
        <v>0</v>
      </c>
      <c r="DA284">
        <f t="shared" si="511"/>
        <v>0</v>
      </c>
      <c r="DB284">
        <f t="shared" si="511"/>
        <v>0</v>
      </c>
      <c r="DC284">
        <f t="shared" si="511"/>
        <v>0</v>
      </c>
      <c r="DD284">
        <f t="shared" si="511"/>
        <v>0</v>
      </c>
      <c r="DE284">
        <f t="shared" si="511"/>
        <v>0</v>
      </c>
      <c r="DF284">
        <f t="shared" si="511"/>
        <v>0</v>
      </c>
      <c r="DG284">
        <f t="shared" si="511"/>
        <v>0</v>
      </c>
      <c r="DH284">
        <f t="shared" si="511"/>
        <v>0</v>
      </c>
    </row>
    <row r="285" spans="1:112">
      <c r="A285">
        <f t="shared" ref="A285:BL285" si="512">A136</f>
        <v>0</v>
      </c>
      <c r="B285">
        <f t="shared" si="512"/>
        <v>0</v>
      </c>
      <c r="C285">
        <f t="shared" si="512"/>
        <v>0</v>
      </c>
      <c r="D285">
        <f t="shared" si="512"/>
        <v>0</v>
      </c>
      <c r="E285">
        <f t="shared" si="512"/>
        <v>0</v>
      </c>
      <c r="F285">
        <f t="shared" si="512"/>
        <v>0</v>
      </c>
      <c r="G285">
        <f t="shared" si="512"/>
        <v>0</v>
      </c>
      <c r="H285">
        <f t="shared" si="512"/>
        <v>0</v>
      </c>
      <c r="I285">
        <f t="shared" si="512"/>
        <v>0</v>
      </c>
      <c r="J285">
        <f t="shared" si="512"/>
        <v>0</v>
      </c>
      <c r="K285">
        <f t="shared" si="512"/>
        <v>0</v>
      </c>
      <c r="L285">
        <f t="shared" si="512"/>
        <v>0</v>
      </c>
      <c r="M285">
        <f t="shared" si="512"/>
        <v>0</v>
      </c>
      <c r="N285">
        <f t="shared" si="512"/>
        <v>0</v>
      </c>
      <c r="O285">
        <f t="shared" si="512"/>
        <v>0</v>
      </c>
      <c r="P285">
        <f t="shared" si="512"/>
        <v>0</v>
      </c>
      <c r="Q285">
        <f t="shared" si="512"/>
        <v>0</v>
      </c>
      <c r="R285">
        <f t="shared" si="512"/>
        <v>0</v>
      </c>
      <c r="S285">
        <f t="shared" si="512"/>
        <v>0</v>
      </c>
      <c r="T285">
        <f t="shared" si="512"/>
        <v>0</v>
      </c>
      <c r="U285">
        <f t="shared" si="512"/>
        <v>0</v>
      </c>
      <c r="V285">
        <f t="shared" si="512"/>
        <v>0</v>
      </c>
      <c r="W285">
        <f t="shared" si="512"/>
        <v>0</v>
      </c>
      <c r="X285">
        <f t="shared" si="512"/>
        <v>0</v>
      </c>
      <c r="Y285">
        <f t="shared" si="512"/>
        <v>0</v>
      </c>
      <c r="Z285">
        <f t="shared" si="512"/>
        <v>0</v>
      </c>
      <c r="AA285">
        <f t="shared" si="512"/>
        <v>0</v>
      </c>
      <c r="AB285">
        <f t="shared" si="512"/>
        <v>0</v>
      </c>
      <c r="AC285">
        <f t="shared" si="512"/>
        <v>0</v>
      </c>
      <c r="AD285">
        <f t="shared" si="512"/>
        <v>0</v>
      </c>
      <c r="AE285">
        <f t="shared" si="512"/>
        <v>0</v>
      </c>
      <c r="AF285">
        <f t="shared" si="512"/>
        <v>0</v>
      </c>
      <c r="AG285">
        <f t="shared" si="512"/>
        <v>0</v>
      </c>
      <c r="AH285">
        <f t="shared" si="512"/>
        <v>0</v>
      </c>
      <c r="AI285">
        <f t="shared" si="512"/>
        <v>0</v>
      </c>
      <c r="AJ285">
        <f t="shared" si="512"/>
        <v>0</v>
      </c>
      <c r="AK285">
        <f t="shared" si="512"/>
        <v>0</v>
      </c>
      <c r="AL285">
        <f t="shared" si="512"/>
        <v>0</v>
      </c>
      <c r="AM285">
        <f t="shared" si="512"/>
        <v>0</v>
      </c>
      <c r="AN285">
        <f t="shared" si="512"/>
        <v>0</v>
      </c>
      <c r="AO285">
        <f t="shared" si="512"/>
        <v>0</v>
      </c>
      <c r="AP285">
        <f t="shared" si="512"/>
        <v>0</v>
      </c>
      <c r="AQ285">
        <f t="shared" si="512"/>
        <v>0</v>
      </c>
      <c r="AR285">
        <f t="shared" si="512"/>
        <v>0</v>
      </c>
      <c r="AS285">
        <f t="shared" si="512"/>
        <v>0</v>
      </c>
      <c r="AT285">
        <f t="shared" si="512"/>
        <v>0</v>
      </c>
      <c r="AU285">
        <f t="shared" si="512"/>
        <v>0</v>
      </c>
      <c r="AV285">
        <f t="shared" si="512"/>
        <v>0</v>
      </c>
      <c r="AW285">
        <f t="shared" si="512"/>
        <v>0</v>
      </c>
      <c r="AX285">
        <f t="shared" si="512"/>
        <v>0</v>
      </c>
      <c r="AY285">
        <f t="shared" si="512"/>
        <v>0</v>
      </c>
      <c r="AZ285">
        <f t="shared" si="512"/>
        <v>0</v>
      </c>
      <c r="BA285">
        <f t="shared" si="512"/>
        <v>0</v>
      </c>
      <c r="BB285">
        <f t="shared" si="512"/>
        <v>0</v>
      </c>
      <c r="BC285">
        <f t="shared" si="512"/>
        <v>0</v>
      </c>
      <c r="BD285">
        <f t="shared" si="512"/>
        <v>0</v>
      </c>
      <c r="BE285">
        <f t="shared" si="512"/>
        <v>0</v>
      </c>
      <c r="BF285">
        <f t="shared" si="512"/>
        <v>0</v>
      </c>
      <c r="BG285">
        <f t="shared" si="512"/>
        <v>0</v>
      </c>
      <c r="BH285">
        <f t="shared" si="512"/>
        <v>0</v>
      </c>
      <c r="BI285">
        <f t="shared" si="512"/>
        <v>0</v>
      </c>
      <c r="BJ285">
        <f t="shared" si="512"/>
        <v>0</v>
      </c>
      <c r="BK285">
        <f t="shared" si="512"/>
        <v>0</v>
      </c>
      <c r="BL285">
        <f t="shared" si="512"/>
        <v>0</v>
      </c>
      <c r="BM285">
        <f t="shared" ref="BM285:DH285" si="513">BM136</f>
        <v>0</v>
      </c>
      <c r="BN285">
        <f t="shared" si="513"/>
        <v>0</v>
      </c>
      <c r="BO285">
        <f t="shared" si="513"/>
        <v>0</v>
      </c>
      <c r="BP285">
        <f t="shared" si="513"/>
        <v>0</v>
      </c>
      <c r="BQ285">
        <f t="shared" si="513"/>
        <v>0</v>
      </c>
      <c r="BR285">
        <f t="shared" si="513"/>
        <v>0</v>
      </c>
      <c r="BS285">
        <f t="shared" si="513"/>
        <v>0</v>
      </c>
      <c r="BT285">
        <f t="shared" si="513"/>
        <v>0</v>
      </c>
      <c r="BU285">
        <f t="shared" si="513"/>
        <v>0</v>
      </c>
      <c r="BV285">
        <f t="shared" si="513"/>
        <v>0</v>
      </c>
      <c r="BW285">
        <f t="shared" si="513"/>
        <v>0</v>
      </c>
      <c r="BX285">
        <f t="shared" si="513"/>
        <v>0</v>
      </c>
      <c r="BY285">
        <f t="shared" si="513"/>
        <v>0</v>
      </c>
      <c r="BZ285">
        <f t="shared" si="513"/>
        <v>0</v>
      </c>
      <c r="CA285">
        <f t="shared" si="513"/>
        <v>0</v>
      </c>
      <c r="CB285">
        <f t="shared" si="513"/>
        <v>0</v>
      </c>
      <c r="CC285">
        <f t="shared" si="513"/>
        <v>0</v>
      </c>
      <c r="CD285">
        <f t="shared" si="513"/>
        <v>0</v>
      </c>
      <c r="CE285">
        <f t="shared" si="513"/>
        <v>0</v>
      </c>
      <c r="CF285">
        <f t="shared" si="513"/>
        <v>0</v>
      </c>
      <c r="CG285">
        <f t="shared" si="513"/>
        <v>0</v>
      </c>
      <c r="CH285">
        <f t="shared" si="513"/>
        <v>0</v>
      </c>
      <c r="CI285">
        <f t="shared" si="513"/>
        <v>0</v>
      </c>
      <c r="CJ285">
        <f t="shared" si="513"/>
        <v>0</v>
      </c>
      <c r="CK285">
        <f t="shared" si="513"/>
        <v>0</v>
      </c>
      <c r="CL285">
        <f t="shared" si="513"/>
        <v>0</v>
      </c>
      <c r="CM285">
        <f t="shared" si="513"/>
        <v>0</v>
      </c>
      <c r="CN285">
        <f t="shared" si="513"/>
        <v>0</v>
      </c>
      <c r="CO285">
        <f t="shared" si="513"/>
        <v>0</v>
      </c>
      <c r="CP285">
        <f t="shared" si="513"/>
        <v>0</v>
      </c>
      <c r="CQ285">
        <f t="shared" si="513"/>
        <v>0</v>
      </c>
      <c r="CR285">
        <f t="shared" si="513"/>
        <v>0</v>
      </c>
      <c r="CS285">
        <f t="shared" si="513"/>
        <v>0</v>
      </c>
      <c r="CT285">
        <f t="shared" si="513"/>
        <v>0</v>
      </c>
      <c r="CU285">
        <f t="shared" si="513"/>
        <v>0</v>
      </c>
      <c r="CV285">
        <f t="shared" si="513"/>
        <v>0</v>
      </c>
      <c r="CW285">
        <f t="shared" si="513"/>
        <v>0</v>
      </c>
      <c r="CX285">
        <f t="shared" si="513"/>
        <v>0</v>
      </c>
      <c r="CY285">
        <f t="shared" si="513"/>
        <v>0</v>
      </c>
      <c r="CZ285">
        <f t="shared" si="513"/>
        <v>0</v>
      </c>
      <c r="DA285">
        <f t="shared" si="513"/>
        <v>0</v>
      </c>
      <c r="DB285">
        <f t="shared" si="513"/>
        <v>0</v>
      </c>
      <c r="DC285">
        <f t="shared" si="513"/>
        <v>0</v>
      </c>
      <c r="DD285">
        <f t="shared" si="513"/>
        <v>0</v>
      </c>
      <c r="DE285">
        <f t="shared" si="513"/>
        <v>0</v>
      </c>
      <c r="DF285">
        <f t="shared" si="513"/>
        <v>0</v>
      </c>
      <c r="DG285">
        <f t="shared" si="513"/>
        <v>0</v>
      </c>
      <c r="DH285">
        <f t="shared" si="513"/>
        <v>0</v>
      </c>
    </row>
    <row r="286" spans="1:112">
      <c r="A286">
        <f t="shared" ref="A286:BL286" si="514">A137</f>
        <v>0</v>
      </c>
      <c r="B286">
        <f t="shared" si="514"/>
        <v>0</v>
      </c>
      <c r="C286">
        <f t="shared" si="514"/>
        <v>0</v>
      </c>
      <c r="D286">
        <f t="shared" si="514"/>
        <v>0</v>
      </c>
      <c r="E286">
        <f t="shared" si="514"/>
        <v>0</v>
      </c>
      <c r="F286">
        <f t="shared" si="514"/>
        <v>0</v>
      </c>
      <c r="G286">
        <f t="shared" si="514"/>
        <v>0</v>
      </c>
      <c r="H286">
        <f t="shared" si="514"/>
        <v>0</v>
      </c>
      <c r="I286">
        <f t="shared" si="514"/>
        <v>0</v>
      </c>
      <c r="J286">
        <f t="shared" si="514"/>
        <v>0</v>
      </c>
      <c r="K286">
        <f t="shared" si="514"/>
        <v>0</v>
      </c>
      <c r="L286">
        <f t="shared" si="514"/>
        <v>0</v>
      </c>
      <c r="M286">
        <f t="shared" si="514"/>
        <v>0</v>
      </c>
      <c r="N286">
        <f t="shared" si="514"/>
        <v>0</v>
      </c>
      <c r="O286">
        <f t="shared" si="514"/>
        <v>0</v>
      </c>
      <c r="P286">
        <f t="shared" si="514"/>
        <v>0</v>
      </c>
      <c r="Q286">
        <f t="shared" si="514"/>
        <v>0</v>
      </c>
      <c r="R286">
        <f t="shared" si="514"/>
        <v>0</v>
      </c>
      <c r="S286">
        <f t="shared" si="514"/>
        <v>0</v>
      </c>
      <c r="T286">
        <f t="shared" si="514"/>
        <v>0</v>
      </c>
      <c r="U286">
        <f t="shared" si="514"/>
        <v>0</v>
      </c>
      <c r="V286">
        <f t="shared" si="514"/>
        <v>0</v>
      </c>
      <c r="W286">
        <f t="shared" si="514"/>
        <v>0</v>
      </c>
      <c r="X286">
        <f t="shared" si="514"/>
        <v>0</v>
      </c>
      <c r="Y286">
        <f t="shared" si="514"/>
        <v>0</v>
      </c>
      <c r="Z286">
        <f t="shared" si="514"/>
        <v>0</v>
      </c>
      <c r="AA286">
        <f t="shared" si="514"/>
        <v>0</v>
      </c>
      <c r="AB286">
        <f t="shared" si="514"/>
        <v>0</v>
      </c>
      <c r="AC286">
        <f t="shared" si="514"/>
        <v>0</v>
      </c>
      <c r="AD286">
        <f t="shared" si="514"/>
        <v>0</v>
      </c>
      <c r="AE286">
        <f t="shared" si="514"/>
        <v>0</v>
      </c>
      <c r="AF286">
        <f t="shared" si="514"/>
        <v>0</v>
      </c>
      <c r="AG286">
        <f t="shared" si="514"/>
        <v>0</v>
      </c>
      <c r="AH286">
        <f t="shared" si="514"/>
        <v>0</v>
      </c>
      <c r="AI286">
        <f t="shared" si="514"/>
        <v>0</v>
      </c>
      <c r="AJ286">
        <f t="shared" si="514"/>
        <v>0</v>
      </c>
      <c r="AK286">
        <f t="shared" si="514"/>
        <v>0</v>
      </c>
      <c r="AL286">
        <f t="shared" si="514"/>
        <v>0</v>
      </c>
      <c r="AM286">
        <f t="shared" si="514"/>
        <v>0</v>
      </c>
      <c r="AN286">
        <f t="shared" si="514"/>
        <v>0</v>
      </c>
      <c r="AO286">
        <f t="shared" si="514"/>
        <v>0</v>
      </c>
      <c r="AP286">
        <f t="shared" si="514"/>
        <v>0</v>
      </c>
      <c r="AQ286">
        <f t="shared" si="514"/>
        <v>0</v>
      </c>
      <c r="AR286">
        <f t="shared" si="514"/>
        <v>0</v>
      </c>
      <c r="AS286">
        <f t="shared" si="514"/>
        <v>0</v>
      </c>
      <c r="AT286">
        <f t="shared" si="514"/>
        <v>0</v>
      </c>
      <c r="AU286">
        <f t="shared" si="514"/>
        <v>0</v>
      </c>
      <c r="AV286">
        <f t="shared" si="514"/>
        <v>0</v>
      </c>
      <c r="AW286">
        <f t="shared" si="514"/>
        <v>0</v>
      </c>
      <c r="AX286">
        <f t="shared" si="514"/>
        <v>0</v>
      </c>
      <c r="AY286">
        <f t="shared" si="514"/>
        <v>0</v>
      </c>
      <c r="AZ286">
        <f t="shared" si="514"/>
        <v>0</v>
      </c>
      <c r="BA286">
        <f t="shared" si="514"/>
        <v>0</v>
      </c>
      <c r="BB286">
        <f t="shared" si="514"/>
        <v>0</v>
      </c>
      <c r="BC286">
        <f t="shared" si="514"/>
        <v>0</v>
      </c>
      <c r="BD286">
        <f t="shared" si="514"/>
        <v>0</v>
      </c>
      <c r="BE286">
        <f t="shared" si="514"/>
        <v>0</v>
      </c>
      <c r="BF286">
        <f t="shared" si="514"/>
        <v>0</v>
      </c>
      <c r="BG286">
        <f t="shared" si="514"/>
        <v>0</v>
      </c>
      <c r="BH286">
        <f t="shared" si="514"/>
        <v>0</v>
      </c>
      <c r="BI286">
        <f t="shared" si="514"/>
        <v>0</v>
      </c>
      <c r="BJ286">
        <f t="shared" si="514"/>
        <v>0</v>
      </c>
      <c r="BK286">
        <f t="shared" si="514"/>
        <v>0</v>
      </c>
      <c r="BL286">
        <f t="shared" si="514"/>
        <v>0</v>
      </c>
      <c r="BM286">
        <f t="shared" ref="BM286:DH286" si="515">BM137</f>
        <v>0</v>
      </c>
      <c r="BN286">
        <f t="shared" si="515"/>
        <v>0</v>
      </c>
      <c r="BO286">
        <f t="shared" si="515"/>
        <v>0</v>
      </c>
      <c r="BP286">
        <f t="shared" si="515"/>
        <v>0</v>
      </c>
      <c r="BQ286">
        <f t="shared" si="515"/>
        <v>0</v>
      </c>
      <c r="BR286">
        <f t="shared" si="515"/>
        <v>0</v>
      </c>
      <c r="BS286">
        <f t="shared" si="515"/>
        <v>0</v>
      </c>
      <c r="BT286">
        <f t="shared" si="515"/>
        <v>0</v>
      </c>
      <c r="BU286">
        <f t="shared" si="515"/>
        <v>0</v>
      </c>
      <c r="BV286">
        <f t="shared" si="515"/>
        <v>0</v>
      </c>
      <c r="BW286">
        <f t="shared" si="515"/>
        <v>0</v>
      </c>
      <c r="BX286">
        <f t="shared" si="515"/>
        <v>0</v>
      </c>
      <c r="BY286">
        <f t="shared" si="515"/>
        <v>0</v>
      </c>
      <c r="BZ286">
        <f t="shared" si="515"/>
        <v>0</v>
      </c>
      <c r="CA286">
        <f t="shared" si="515"/>
        <v>0</v>
      </c>
      <c r="CB286">
        <f t="shared" si="515"/>
        <v>0</v>
      </c>
      <c r="CC286">
        <f t="shared" si="515"/>
        <v>0</v>
      </c>
      <c r="CD286">
        <f t="shared" si="515"/>
        <v>0</v>
      </c>
      <c r="CE286">
        <f t="shared" si="515"/>
        <v>0</v>
      </c>
      <c r="CF286">
        <f t="shared" si="515"/>
        <v>0</v>
      </c>
      <c r="CG286">
        <f t="shared" si="515"/>
        <v>0</v>
      </c>
      <c r="CH286">
        <f t="shared" si="515"/>
        <v>0</v>
      </c>
      <c r="CI286">
        <f t="shared" si="515"/>
        <v>0</v>
      </c>
      <c r="CJ286">
        <f t="shared" si="515"/>
        <v>0</v>
      </c>
      <c r="CK286">
        <f t="shared" si="515"/>
        <v>0</v>
      </c>
      <c r="CL286">
        <f t="shared" si="515"/>
        <v>0</v>
      </c>
      <c r="CM286">
        <f t="shared" si="515"/>
        <v>0</v>
      </c>
      <c r="CN286">
        <f t="shared" si="515"/>
        <v>0</v>
      </c>
      <c r="CO286">
        <f t="shared" si="515"/>
        <v>0</v>
      </c>
      <c r="CP286">
        <f t="shared" si="515"/>
        <v>0</v>
      </c>
      <c r="CQ286">
        <f t="shared" si="515"/>
        <v>0</v>
      </c>
      <c r="CR286">
        <f t="shared" si="515"/>
        <v>0</v>
      </c>
      <c r="CS286">
        <f t="shared" si="515"/>
        <v>0</v>
      </c>
      <c r="CT286">
        <f t="shared" si="515"/>
        <v>0</v>
      </c>
      <c r="CU286">
        <f t="shared" si="515"/>
        <v>0</v>
      </c>
      <c r="CV286">
        <f t="shared" si="515"/>
        <v>0</v>
      </c>
      <c r="CW286">
        <f t="shared" si="515"/>
        <v>0</v>
      </c>
      <c r="CX286">
        <f t="shared" si="515"/>
        <v>0</v>
      </c>
      <c r="CY286">
        <f t="shared" si="515"/>
        <v>0</v>
      </c>
      <c r="CZ286">
        <f t="shared" si="515"/>
        <v>0</v>
      </c>
      <c r="DA286">
        <f t="shared" si="515"/>
        <v>0</v>
      </c>
      <c r="DB286">
        <f t="shared" si="515"/>
        <v>0</v>
      </c>
      <c r="DC286">
        <f t="shared" si="515"/>
        <v>0</v>
      </c>
      <c r="DD286">
        <f t="shared" si="515"/>
        <v>0</v>
      </c>
      <c r="DE286">
        <f t="shared" si="515"/>
        <v>0</v>
      </c>
      <c r="DF286">
        <f t="shared" si="515"/>
        <v>0</v>
      </c>
      <c r="DG286">
        <f t="shared" si="515"/>
        <v>0</v>
      </c>
      <c r="DH286">
        <f t="shared" si="515"/>
        <v>0</v>
      </c>
    </row>
    <row r="287" spans="1:112">
      <c r="A287">
        <f t="shared" ref="A287:BL287" si="516">A138</f>
        <v>0</v>
      </c>
      <c r="B287">
        <f t="shared" si="516"/>
        <v>0</v>
      </c>
      <c r="C287">
        <f t="shared" si="516"/>
        <v>0</v>
      </c>
      <c r="D287">
        <f t="shared" si="516"/>
        <v>0</v>
      </c>
      <c r="E287">
        <f t="shared" si="516"/>
        <v>0</v>
      </c>
      <c r="F287">
        <f t="shared" si="516"/>
        <v>0</v>
      </c>
      <c r="G287">
        <f t="shared" si="516"/>
        <v>0</v>
      </c>
      <c r="H287">
        <f t="shared" si="516"/>
        <v>0</v>
      </c>
      <c r="I287">
        <f t="shared" si="516"/>
        <v>0</v>
      </c>
      <c r="J287">
        <f t="shared" si="516"/>
        <v>0</v>
      </c>
      <c r="K287">
        <f t="shared" si="516"/>
        <v>0</v>
      </c>
      <c r="L287">
        <f t="shared" si="516"/>
        <v>0</v>
      </c>
      <c r="M287">
        <f t="shared" si="516"/>
        <v>0</v>
      </c>
      <c r="N287">
        <f t="shared" si="516"/>
        <v>0</v>
      </c>
      <c r="O287">
        <f t="shared" si="516"/>
        <v>0</v>
      </c>
      <c r="P287">
        <f t="shared" si="516"/>
        <v>0</v>
      </c>
      <c r="Q287">
        <f t="shared" si="516"/>
        <v>0</v>
      </c>
      <c r="R287">
        <f t="shared" si="516"/>
        <v>0</v>
      </c>
      <c r="S287">
        <f t="shared" si="516"/>
        <v>0</v>
      </c>
      <c r="T287">
        <f t="shared" si="516"/>
        <v>0</v>
      </c>
      <c r="U287">
        <f t="shared" si="516"/>
        <v>0</v>
      </c>
      <c r="V287">
        <f t="shared" si="516"/>
        <v>0</v>
      </c>
      <c r="W287">
        <f t="shared" si="516"/>
        <v>0</v>
      </c>
      <c r="X287">
        <f t="shared" si="516"/>
        <v>0</v>
      </c>
      <c r="Y287">
        <f t="shared" si="516"/>
        <v>0</v>
      </c>
      <c r="Z287">
        <f t="shared" si="516"/>
        <v>0</v>
      </c>
      <c r="AA287">
        <f t="shared" si="516"/>
        <v>0</v>
      </c>
      <c r="AB287">
        <f t="shared" si="516"/>
        <v>0</v>
      </c>
      <c r="AC287">
        <f t="shared" si="516"/>
        <v>0</v>
      </c>
      <c r="AD287">
        <f t="shared" si="516"/>
        <v>0</v>
      </c>
      <c r="AE287">
        <f t="shared" si="516"/>
        <v>0</v>
      </c>
      <c r="AF287">
        <f t="shared" si="516"/>
        <v>0</v>
      </c>
      <c r="AG287">
        <f t="shared" si="516"/>
        <v>0</v>
      </c>
      <c r="AH287">
        <f t="shared" si="516"/>
        <v>0</v>
      </c>
      <c r="AI287">
        <f t="shared" si="516"/>
        <v>0</v>
      </c>
      <c r="AJ287">
        <f t="shared" si="516"/>
        <v>0</v>
      </c>
      <c r="AK287">
        <f t="shared" si="516"/>
        <v>0</v>
      </c>
      <c r="AL287">
        <f t="shared" si="516"/>
        <v>0</v>
      </c>
      <c r="AM287">
        <f t="shared" si="516"/>
        <v>0</v>
      </c>
      <c r="AN287">
        <f t="shared" si="516"/>
        <v>0</v>
      </c>
      <c r="AO287">
        <f t="shared" si="516"/>
        <v>0</v>
      </c>
      <c r="AP287">
        <f t="shared" si="516"/>
        <v>0</v>
      </c>
      <c r="AQ287">
        <f t="shared" si="516"/>
        <v>0</v>
      </c>
      <c r="AR287">
        <f t="shared" si="516"/>
        <v>0</v>
      </c>
      <c r="AS287">
        <f t="shared" si="516"/>
        <v>0</v>
      </c>
      <c r="AT287">
        <f t="shared" si="516"/>
        <v>0</v>
      </c>
      <c r="AU287">
        <f t="shared" si="516"/>
        <v>0</v>
      </c>
      <c r="AV287">
        <f t="shared" si="516"/>
        <v>0</v>
      </c>
      <c r="AW287">
        <f t="shared" si="516"/>
        <v>0</v>
      </c>
      <c r="AX287">
        <f t="shared" si="516"/>
        <v>0</v>
      </c>
      <c r="AY287">
        <f t="shared" si="516"/>
        <v>0</v>
      </c>
      <c r="AZ287">
        <f t="shared" si="516"/>
        <v>0</v>
      </c>
      <c r="BA287">
        <f t="shared" si="516"/>
        <v>0</v>
      </c>
      <c r="BB287">
        <f t="shared" si="516"/>
        <v>0</v>
      </c>
      <c r="BC287">
        <f t="shared" si="516"/>
        <v>0</v>
      </c>
      <c r="BD287">
        <f t="shared" si="516"/>
        <v>0</v>
      </c>
      <c r="BE287">
        <f t="shared" si="516"/>
        <v>0</v>
      </c>
      <c r="BF287">
        <f t="shared" si="516"/>
        <v>0</v>
      </c>
      <c r="BG287">
        <f t="shared" si="516"/>
        <v>0</v>
      </c>
      <c r="BH287">
        <f t="shared" si="516"/>
        <v>0</v>
      </c>
      <c r="BI287">
        <f t="shared" si="516"/>
        <v>0</v>
      </c>
      <c r="BJ287">
        <f t="shared" si="516"/>
        <v>0</v>
      </c>
      <c r="BK287">
        <f t="shared" si="516"/>
        <v>0</v>
      </c>
      <c r="BL287">
        <f t="shared" si="516"/>
        <v>0</v>
      </c>
      <c r="BM287">
        <f t="shared" ref="BM287:DH287" si="517">BM138</f>
        <v>0</v>
      </c>
      <c r="BN287">
        <f t="shared" si="517"/>
        <v>0</v>
      </c>
      <c r="BO287">
        <f t="shared" si="517"/>
        <v>0</v>
      </c>
      <c r="BP287">
        <f t="shared" si="517"/>
        <v>0</v>
      </c>
      <c r="BQ287">
        <f t="shared" si="517"/>
        <v>0</v>
      </c>
      <c r="BR287">
        <f t="shared" si="517"/>
        <v>0</v>
      </c>
      <c r="BS287">
        <f t="shared" si="517"/>
        <v>0</v>
      </c>
      <c r="BT287">
        <f t="shared" si="517"/>
        <v>0</v>
      </c>
      <c r="BU287">
        <f t="shared" si="517"/>
        <v>0</v>
      </c>
      <c r="BV287">
        <f t="shared" si="517"/>
        <v>0</v>
      </c>
      <c r="BW287">
        <f t="shared" si="517"/>
        <v>0</v>
      </c>
      <c r="BX287">
        <f t="shared" si="517"/>
        <v>0</v>
      </c>
      <c r="BY287">
        <f t="shared" si="517"/>
        <v>0</v>
      </c>
      <c r="BZ287">
        <f t="shared" si="517"/>
        <v>0</v>
      </c>
      <c r="CA287">
        <f t="shared" si="517"/>
        <v>0</v>
      </c>
      <c r="CB287">
        <f t="shared" si="517"/>
        <v>0</v>
      </c>
      <c r="CC287">
        <f t="shared" si="517"/>
        <v>0</v>
      </c>
      <c r="CD287">
        <f t="shared" si="517"/>
        <v>0</v>
      </c>
      <c r="CE287">
        <f t="shared" si="517"/>
        <v>0</v>
      </c>
      <c r="CF287">
        <f t="shared" si="517"/>
        <v>0</v>
      </c>
      <c r="CG287">
        <f t="shared" si="517"/>
        <v>0</v>
      </c>
      <c r="CH287">
        <f t="shared" si="517"/>
        <v>0</v>
      </c>
      <c r="CI287">
        <f t="shared" si="517"/>
        <v>0</v>
      </c>
      <c r="CJ287">
        <f t="shared" si="517"/>
        <v>0</v>
      </c>
      <c r="CK287">
        <f t="shared" si="517"/>
        <v>0</v>
      </c>
      <c r="CL287">
        <f t="shared" si="517"/>
        <v>0</v>
      </c>
      <c r="CM287">
        <f t="shared" si="517"/>
        <v>0</v>
      </c>
      <c r="CN287">
        <f t="shared" si="517"/>
        <v>0</v>
      </c>
      <c r="CO287">
        <f t="shared" si="517"/>
        <v>0</v>
      </c>
      <c r="CP287">
        <f t="shared" si="517"/>
        <v>0</v>
      </c>
      <c r="CQ287">
        <f t="shared" si="517"/>
        <v>0</v>
      </c>
      <c r="CR287">
        <f t="shared" si="517"/>
        <v>0</v>
      </c>
      <c r="CS287">
        <f t="shared" si="517"/>
        <v>0</v>
      </c>
      <c r="CT287">
        <f t="shared" si="517"/>
        <v>0</v>
      </c>
      <c r="CU287">
        <f t="shared" si="517"/>
        <v>0</v>
      </c>
      <c r="CV287">
        <f t="shared" si="517"/>
        <v>0</v>
      </c>
      <c r="CW287">
        <f t="shared" si="517"/>
        <v>0</v>
      </c>
      <c r="CX287">
        <f t="shared" si="517"/>
        <v>0</v>
      </c>
      <c r="CY287">
        <f t="shared" si="517"/>
        <v>0</v>
      </c>
      <c r="CZ287">
        <f t="shared" si="517"/>
        <v>0</v>
      </c>
      <c r="DA287">
        <f t="shared" si="517"/>
        <v>0</v>
      </c>
      <c r="DB287">
        <f t="shared" si="517"/>
        <v>0</v>
      </c>
      <c r="DC287">
        <f t="shared" si="517"/>
        <v>0</v>
      </c>
      <c r="DD287">
        <f t="shared" si="517"/>
        <v>0</v>
      </c>
      <c r="DE287">
        <f t="shared" si="517"/>
        <v>0</v>
      </c>
      <c r="DF287">
        <f t="shared" si="517"/>
        <v>0</v>
      </c>
      <c r="DG287">
        <f t="shared" si="517"/>
        <v>0</v>
      </c>
      <c r="DH287">
        <f t="shared" si="517"/>
        <v>0</v>
      </c>
    </row>
    <row r="288" spans="1:112">
      <c r="A288">
        <f t="shared" ref="A288:BL288" si="518">A139</f>
        <v>0</v>
      </c>
      <c r="B288">
        <f t="shared" si="518"/>
        <v>0</v>
      </c>
      <c r="C288">
        <f t="shared" si="518"/>
        <v>0</v>
      </c>
      <c r="D288">
        <f t="shared" si="518"/>
        <v>0</v>
      </c>
      <c r="E288">
        <f t="shared" si="518"/>
        <v>0</v>
      </c>
      <c r="F288">
        <f t="shared" si="518"/>
        <v>0</v>
      </c>
      <c r="G288">
        <f t="shared" si="518"/>
        <v>0</v>
      </c>
      <c r="H288">
        <f t="shared" si="518"/>
        <v>0</v>
      </c>
      <c r="I288">
        <f t="shared" si="518"/>
        <v>0</v>
      </c>
      <c r="J288">
        <f t="shared" si="518"/>
        <v>0</v>
      </c>
      <c r="K288">
        <f t="shared" si="518"/>
        <v>0</v>
      </c>
      <c r="L288">
        <f t="shared" si="518"/>
        <v>0</v>
      </c>
      <c r="M288">
        <f t="shared" si="518"/>
        <v>0</v>
      </c>
      <c r="N288">
        <f t="shared" si="518"/>
        <v>0</v>
      </c>
      <c r="O288">
        <f t="shared" si="518"/>
        <v>0</v>
      </c>
      <c r="P288">
        <f t="shared" si="518"/>
        <v>0</v>
      </c>
      <c r="Q288">
        <f t="shared" si="518"/>
        <v>0</v>
      </c>
      <c r="R288">
        <f t="shared" si="518"/>
        <v>0</v>
      </c>
      <c r="S288">
        <f t="shared" si="518"/>
        <v>0</v>
      </c>
      <c r="T288">
        <f t="shared" si="518"/>
        <v>0</v>
      </c>
      <c r="U288">
        <f t="shared" si="518"/>
        <v>0</v>
      </c>
      <c r="V288">
        <f t="shared" si="518"/>
        <v>0</v>
      </c>
      <c r="W288">
        <f t="shared" si="518"/>
        <v>0</v>
      </c>
      <c r="X288">
        <f t="shared" si="518"/>
        <v>0</v>
      </c>
      <c r="Y288">
        <f t="shared" si="518"/>
        <v>0</v>
      </c>
      <c r="Z288">
        <f t="shared" si="518"/>
        <v>0</v>
      </c>
      <c r="AA288">
        <f t="shared" si="518"/>
        <v>0</v>
      </c>
      <c r="AB288">
        <f t="shared" si="518"/>
        <v>0</v>
      </c>
      <c r="AC288">
        <f t="shared" si="518"/>
        <v>0</v>
      </c>
      <c r="AD288">
        <f t="shared" si="518"/>
        <v>0</v>
      </c>
      <c r="AE288">
        <f t="shared" si="518"/>
        <v>0</v>
      </c>
      <c r="AF288">
        <f t="shared" si="518"/>
        <v>0</v>
      </c>
      <c r="AG288">
        <f t="shared" si="518"/>
        <v>0</v>
      </c>
      <c r="AH288">
        <f t="shared" si="518"/>
        <v>0</v>
      </c>
      <c r="AI288">
        <f t="shared" si="518"/>
        <v>0</v>
      </c>
      <c r="AJ288">
        <f t="shared" si="518"/>
        <v>0</v>
      </c>
      <c r="AK288">
        <f t="shared" si="518"/>
        <v>0</v>
      </c>
      <c r="AL288">
        <f t="shared" si="518"/>
        <v>0</v>
      </c>
      <c r="AM288">
        <f t="shared" si="518"/>
        <v>0</v>
      </c>
      <c r="AN288">
        <f t="shared" si="518"/>
        <v>0</v>
      </c>
      <c r="AO288">
        <f t="shared" si="518"/>
        <v>0</v>
      </c>
      <c r="AP288">
        <f t="shared" si="518"/>
        <v>0</v>
      </c>
      <c r="AQ288">
        <f t="shared" si="518"/>
        <v>0</v>
      </c>
      <c r="AR288">
        <f t="shared" si="518"/>
        <v>0</v>
      </c>
      <c r="AS288">
        <f t="shared" si="518"/>
        <v>0</v>
      </c>
      <c r="AT288">
        <f t="shared" si="518"/>
        <v>0</v>
      </c>
      <c r="AU288">
        <f t="shared" si="518"/>
        <v>0</v>
      </c>
      <c r="AV288">
        <f t="shared" si="518"/>
        <v>0</v>
      </c>
      <c r="AW288">
        <f t="shared" si="518"/>
        <v>0</v>
      </c>
      <c r="AX288">
        <f t="shared" si="518"/>
        <v>0</v>
      </c>
      <c r="AY288">
        <f t="shared" si="518"/>
        <v>0</v>
      </c>
      <c r="AZ288">
        <f t="shared" si="518"/>
        <v>0</v>
      </c>
      <c r="BA288">
        <f t="shared" si="518"/>
        <v>0</v>
      </c>
      <c r="BB288">
        <f t="shared" si="518"/>
        <v>0</v>
      </c>
      <c r="BC288">
        <f t="shared" si="518"/>
        <v>0</v>
      </c>
      <c r="BD288">
        <f t="shared" si="518"/>
        <v>0</v>
      </c>
      <c r="BE288">
        <f t="shared" si="518"/>
        <v>0</v>
      </c>
      <c r="BF288">
        <f t="shared" si="518"/>
        <v>0</v>
      </c>
      <c r="BG288">
        <f t="shared" si="518"/>
        <v>0</v>
      </c>
      <c r="BH288">
        <f t="shared" si="518"/>
        <v>0</v>
      </c>
      <c r="BI288">
        <f t="shared" si="518"/>
        <v>0</v>
      </c>
      <c r="BJ288">
        <f t="shared" si="518"/>
        <v>0</v>
      </c>
      <c r="BK288">
        <f t="shared" si="518"/>
        <v>0</v>
      </c>
      <c r="BL288">
        <f t="shared" si="518"/>
        <v>0</v>
      </c>
      <c r="BM288">
        <f t="shared" ref="BM288:DH288" si="519">BM139</f>
        <v>0</v>
      </c>
      <c r="BN288">
        <f t="shared" si="519"/>
        <v>0</v>
      </c>
      <c r="BO288">
        <f t="shared" si="519"/>
        <v>0</v>
      </c>
      <c r="BP288">
        <f t="shared" si="519"/>
        <v>0</v>
      </c>
      <c r="BQ288">
        <f t="shared" si="519"/>
        <v>0</v>
      </c>
      <c r="BR288">
        <f t="shared" si="519"/>
        <v>0</v>
      </c>
      <c r="BS288">
        <f t="shared" si="519"/>
        <v>0</v>
      </c>
      <c r="BT288">
        <f t="shared" si="519"/>
        <v>0</v>
      </c>
      <c r="BU288">
        <f t="shared" si="519"/>
        <v>0</v>
      </c>
      <c r="BV288">
        <f t="shared" si="519"/>
        <v>0</v>
      </c>
      <c r="BW288">
        <f t="shared" si="519"/>
        <v>0</v>
      </c>
      <c r="BX288">
        <f t="shared" si="519"/>
        <v>0</v>
      </c>
      <c r="BY288">
        <f t="shared" si="519"/>
        <v>0</v>
      </c>
      <c r="BZ288">
        <f t="shared" si="519"/>
        <v>0</v>
      </c>
      <c r="CA288">
        <f t="shared" si="519"/>
        <v>0</v>
      </c>
      <c r="CB288">
        <f t="shared" si="519"/>
        <v>0</v>
      </c>
      <c r="CC288">
        <f t="shared" si="519"/>
        <v>0</v>
      </c>
      <c r="CD288">
        <f t="shared" si="519"/>
        <v>0</v>
      </c>
      <c r="CE288">
        <f t="shared" si="519"/>
        <v>0</v>
      </c>
      <c r="CF288">
        <f t="shared" si="519"/>
        <v>0</v>
      </c>
      <c r="CG288">
        <f t="shared" si="519"/>
        <v>0</v>
      </c>
      <c r="CH288">
        <f t="shared" si="519"/>
        <v>0</v>
      </c>
      <c r="CI288">
        <f t="shared" si="519"/>
        <v>0</v>
      </c>
      <c r="CJ288">
        <f t="shared" si="519"/>
        <v>0</v>
      </c>
      <c r="CK288">
        <f t="shared" si="519"/>
        <v>0</v>
      </c>
      <c r="CL288">
        <f t="shared" si="519"/>
        <v>0</v>
      </c>
      <c r="CM288">
        <f t="shared" si="519"/>
        <v>0</v>
      </c>
      <c r="CN288">
        <f t="shared" si="519"/>
        <v>0</v>
      </c>
      <c r="CO288">
        <f t="shared" si="519"/>
        <v>0</v>
      </c>
      <c r="CP288">
        <f t="shared" si="519"/>
        <v>0</v>
      </c>
      <c r="CQ288">
        <f t="shared" si="519"/>
        <v>0</v>
      </c>
      <c r="CR288">
        <f t="shared" si="519"/>
        <v>0</v>
      </c>
      <c r="CS288">
        <f t="shared" si="519"/>
        <v>0</v>
      </c>
      <c r="CT288">
        <f t="shared" si="519"/>
        <v>0</v>
      </c>
      <c r="CU288">
        <f t="shared" si="519"/>
        <v>0</v>
      </c>
      <c r="CV288">
        <f t="shared" si="519"/>
        <v>0</v>
      </c>
      <c r="CW288">
        <f t="shared" si="519"/>
        <v>0</v>
      </c>
      <c r="CX288">
        <f t="shared" si="519"/>
        <v>0</v>
      </c>
      <c r="CY288">
        <f t="shared" si="519"/>
        <v>0</v>
      </c>
      <c r="CZ288">
        <f t="shared" si="519"/>
        <v>0</v>
      </c>
      <c r="DA288">
        <f t="shared" si="519"/>
        <v>0</v>
      </c>
      <c r="DB288">
        <f t="shared" si="519"/>
        <v>0</v>
      </c>
      <c r="DC288">
        <f t="shared" si="519"/>
        <v>0</v>
      </c>
      <c r="DD288">
        <f t="shared" si="519"/>
        <v>0</v>
      </c>
      <c r="DE288">
        <f t="shared" si="519"/>
        <v>0</v>
      </c>
      <c r="DF288">
        <f t="shared" si="519"/>
        <v>0</v>
      </c>
      <c r="DG288">
        <f t="shared" si="519"/>
        <v>0</v>
      </c>
      <c r="DH288">
        <f t="shared" si="519"/>
        <v>0</v>
      </c>
    </row>
    <row r="289" spans="1:112">
      <c r="A289">
        <f t="shared" ref="A289:BL289" si="520">A140</f>
        <v>0</v>
      </c>
      <c r="B289">
        <f t="shared" si="520"/>
        <v>0</v>
      </c>
      <c r="C289">
        <f t="shared" si="520"/>
        <v>0</v>
      </c>
      <c r="D289">
        <f t="shared" si="520"/>
        <v>0</v>
      </c>
      <c r="E289">
        <f t="shared" si="520"/>
        <v>0</v>
      </c>
      <c r="F289">
        <f t="shared" si="520"/>
        <v>0</v>
      </c>
      <c r="G289">
        <f t="shared" si="520"/>
        <v>0</v>
      </c>
      <c r="H289">
        <f t="shared" si="520"/>
        <v>0</v>
      </c>
      <c r="I289">
        <f t="shared" si="520"/>
        <v>0</v>
      </c>
      <c r="J289">
        <f t="shared" si="520"/>
        <v>0</v>
      </c>
      <c r="K289">
        <f t="shared" si="520"/>
        <v>0</v>
      </c>
      <c r="L289">
        <f t="shared" si="520"/>
        <v>0</v>
      </c>
      <c r="M289">
        <f t="shared" si="520"/>
        <v>0</v>
      </c>
      <c r="N289">
        <f t="shared" si="520"/>
        <v>0</v>
      </c>
      <c r="O289">
        <f t="shared" si="520"/>
        <v>0</v>
      </c>
      <c r="P289">
        <f t="shared" si="520"/>
        <v>0</v>
      </c>
      <c r="Q289">
        <f t="shared" si="520"/>
        <v>0</v>
      </c>
      <c r="R289">
        <f t="shared" si="520"/>
        <v>0</v>
      </c>
      <c r="S289">
        <f t="shared" si="520"/>
        <v>0</v>
      </c>
      <c r="T289">
        <f t="shared" si="520"/>
        <v>0</v>
      </c>
      <c r="U289">
        <f t="shared" si="520"/>
        <v>0</v>
      </c>
      <c r="V289">
        <f t="shared" si="520"/>
        <v>0</v>
      </c>
      <c r="W289">
        <f t="shared" si="520"/>
        <v>0</v>
      </c>
      <c r="X289">
        <f t="shared" si="520"/>
        <v>0</v>
      </c>
      <c r="Y289">
        <f t="shared" si="520"/>
        <v>0</v>
      </c>
      <c r="Z289">
        <f t="shared" si="520"/>
        <v>0</v>
      </c>
      <c r="AA289">
        <f t="shared" si="520"/>
        <v>0</v>
      </c>
      <c r="AB289">
        <f t="shared" si="520"/>
        <v>0</v>
      </c>
      <c r="AC289">
        <f t="shared" si="520"/>
        <v>0</v>
      </c>
      <c r="AD289">
        <f t="shared" si="520"/>
        <v>0</v>
      </c>
      <c r="AE289">
        <f t="shared" si="520"/>
        <v>0</v>
      </c>
      <c r="AF289">
        <f t="shared" si="520"/>
        <v>0</v>
      </c>
      <c r="AG289">
        <f t="shared" si="520"/>
        <v>0</v>
      </c>
      <c r="AH289">
        <f t="shared" si="520"/>
        <v>0</v>
      </c>
      <c r="AI289">
        <f t="shared" si="520"/>
        <v>0</v>
      </c>
      <c r="AJ289">
        <f t="shared" si="520"/>
        <v>0</v>
      </c>
      <c r="AK289">
        <f t="shared" si="520"/>
        <v>0</v>
      </c>
      <c r="AL289">
        <f t="shared" si="520"/>
        <v>0</v>
      </c>
      <c r="AM289">
        <f t="shared" si="520"/>
        <v>0</v>
      </c>
      <c r="AN289">
        <f t="shared" si="520"/>
        <v>0</v>
      </c>
      <c r="AO289">
        <f t="shared" si="520"/>
        <v>0</v>
      </c>
      <c r="AP289">
        <f t="shared" si="520"/>
        <v>0</v>
      </c>
      <c r="AQ289">
        <f t="shared" si="520"/>
        <v>0</v>
      </c>
      <c r="AR289">
        <f t="shared" si="520"/>
        <v>0</v>
      </c>
      <c r="AS289">
        <f t="shared" si="520"/>
        <v>0</v>
      </c>
      <c r="AT289">
        <f t="shared" si="520"/>
        <v>0</v>
      </c>
      <c r="AU289">
        <f t="shared" si="520"/>
        <v>0</v>
      </c>
      <c r="AV289">
        <f t="shared" si="520"/>
        <v>0</v>
      </c>
      <c r="AW289">
        <f t="shared" si="520"/>
        <v>0</v>
      </c>
      <c r="AX289">
        <f t="shared" si="520"/>
        <v>0</v>
      </c>
      <c r="AY289">
        <f t="shared" si="520"/>
        <v>0</v>
      </c>
      <c r="AZ289">
        <f t="shared" si="520"/>
        <v>0</v>
      </c>
      <c r="BA289">
        <f t="shared" si="520"/>
        <v>0</v>
      </c>
      <c r="BB289">
        <f t="shared" si="520"/>
        <v>0</v>
      </c>
      <c r="BC289">
        <f t="shared" si="520"/>
        <v>0</v>
      </c>
      <c r="BD289">
        <f t="shared" si="520"/>
        <v>0</v>
      </c>
      <c r="BE289">
        <f t="shared" si="520"/>
        <v>0</v>
      </c>
      <c r="BF289">
        <f t="shared" si="520"/>
        <v>0</v>
      </c>
      <c r="BG289">
        <f t="shared" si="520"/>
        <v>0</v>
      </c>
      <c r="BH289">
        <f t="shared" si="520"/>
        <v>0</v>
      </c>
      <c r="BI289">
        <f t="shared" si="520"/>
        <v>0</v>
      </c>
      <c r="BJ289">
        <f t="shared" si="520"/>
        <v>0</v>
      </c>
      <c r="BK289">
        <f t="shared" si="520"/>
        <v>0</v>
      </c>
      <c r="BL289">
        <f t="shared" si="520"/>
        <v>0</v>
      </c>
      <c r="BM289">
        <f t="shared" ref="BM289:DH289" si="521">BM140</f>
        <v>0</v>
      </c>
      <c r="BN289">
        <f t="shared" si="521"/>
        <v>0</v>
      </c>
      <c r="BO289">
        <f t="shared" si="521"/>
        <v>0</v>
      </c>
      <c r="BP289">
        <f t="shared" si="521"/>
        <v>0</v>
      </c>
      <c r="BQ289">
        <f t="shared" si="521"/>
        <v>0</v>
      </c>
      <c r="BR289">
        <f t="shared" si="521"/>
        <v>0</v>
      </c>
      <c r="BS289">
        <f t="shared" si="521"/>
        <v>0</v>
      </c>
      <c r="BT289">
        <f t="shared" si="521"/>
        <v>0</v>
      </c>
      <c r="BU289">
        <f t="shared" si="521"/>
        <v>0</v>
      </c>
      <c r="BV289">
        <f t="shared" si="521"/>
        <v>0</v>
      </c>
      <c r="BW289">
        <f t="shared" si="521"/>
        <v>0</v>
      </c>
      <c r="BX289">
        <f t="shared" si="521"/>
        <v>0</v>
      </c>
      <c r="BY289">
        <f t="shared" si="521"/>
        <v>0</v>
      </c>
      <c r="BZ289">
        <f t="shared" si="521"/>
        <v>0</v>
      </c>
      <c r="CA289">
        <f t="shared" si="521"/>
        <v>0</v>
      </c>
      <c r="CB289">
        <f t="shared" si="521"/>
        <v>0</v>
      </c>
      <c r="CC289">
        <f t="shared" si="521"/>
        <v>0</v>
      </c>
      <c r="CD289">
        <f t="shared" si="521"/>
        <v>0</v>
      </c>
      <c r="CE289">
        <f t="shared" si="521"/>
        <v>0</v>
      </c>
      <c r="CF289">
        <f t="shared" si="521"/>
        <v>0</v>
      </c>
      <c r="CG289">
        <f t="shared" si="521"/>
        <v>0</v>
      </c>
      <c r="CH289">
        <f t="shared" si="521"/>
        <v>0</v>
      </c>
      <c r="CI289">
        <f t="shared" si="521"/>
        <v>0</v>
      </c>
      <c r="CJ289">
        <f t="shared" si="521"/>
        <v>0</v>
      </c>
      <c r="CK289">
        <f t="shared" si="521"/>
        <v>0</v>
      </c>
      <c r="CL289">
        <f t="shared" si="521"/>
        <v>0</v>
      </c>
      <c r="CM289">
        <f t="shared" si="521"/>
        <v>0</v>
      </c>
      <c r="CN289">
        <f t="shared" si="521"/>
        <v>0</v>
      </c>
      <c r="CO289">
        <f t="shared" si="521"/>
        <v>0</v>
      </c>
      <c r="CP289">
        <f t="shared" si="521"/>
        <v>0</v>
      </c>
      <c r="CQ289">
        <f t="shared" si="521"/>
        <v>0</v>
      </c>
      <c r="CR289">
        <f t="shared" si="521"/>
        <v>0</v>
      </c>
      <c r="CS289">
        <f t="shared" si="521"/>
        <v>0</v>
      </c>
      <c r="CT289">
        <f t="shared" si="521"/>
        <v>0</v>
      </c>
      <c r="CU289">
        <f t="shared" si="521"/>
        <v>0</v>
      </c>
      <c r="CV289">
        <f t="shared" si="521"/>
        <v>0</v>
      </c>
      <c r="CW289">
        <f t="shared" si="521"/>
        <v>0</v>
      </c>
      <c r="CX289">
        <f t="shared" si="521"/>
        <v>0</v>
      </c>
      <c r="CY289">
        <f t="shared" si="521"/>
        <v>0</v>
      </c>
      <c r="CZ289">
        <f t="shared" si="521"/>
        <v>0</v>
      </c>
      <c r="DA289">
        <f t="shared" si="521"/>
        <v>0</v>
      </c>
      <c r="DB289">
        <f t="shared" si="521"/>
        <v>0</v>
      </c>
      <c r="DC289">
        <f t="shared" si="521"/>
        <v>0</v>
      </c>
      <c r="DD289">
        <f t="shared" si="521"/>
        <v>0</v>
      </c>
      <c r="DE289">
        <f t="shared" si="521"/>
        <v>0</v>
      </c>
      <c r="DF289">
        <f t="shared" si="521"/>
        <v>0</v>
      </c>
      <c r="DG289">
        <f t="shared" si="521"/>
        <v>0</v>
      </c>
      <c r="DH289">
        <f t="shared" si="521"/>
        <v>0</v>
      </c>
    </row>
    <row r="290" spans="1:112">
      <c r="A290">
        <f t="shared" ref="A290:BL290" si="522">A141</f>
        <v>0</v>
      </c>
      <c r="B290">
        <f t="shared" si="522"/>
        <v>0</v>
      </c>
      <c r="C290">
        <f t="shared" si="522"/>
        <v>0</v>
      </c>
      <c r="D290">
        <f t="shared" si="522"/>
        <v>0</v>
      </c>
      <c r="E290">
        <f t="shared" si="522"/>
        <v>0</v>
      </c>
      <c r="F290">
        <f t="shared" si="522"/>
        <v>0</v>
      </c>
      <c r="G290">
        <f t="shared" si="522"/>
        <v>0</v>
      </c>
      <c r="H290">
        <f t="shared" si="522"/>
        <v>0</v>
      </c>
      <c r="I290">
        <f t="shared" si="522"/>
        <v>0</v>
      </c>
      <c r="J290">
        <f t="shared" si="522"/>
        <v>0</v>
      </c>
      <c r="K290">
        <f t="shared" si="522"/>
        <v>0</v>
      </c>
      <c r="L290">
        <f t="shared" si="522"/>
        <v>0</v>
      </c>
      <c r="M290">
        <f t="shared" si="522"/>
        <v>0</v>
      </c>
      <c r="N290">
        <f t="shared" si="522"/>
        <v>0</v>
      </c>
      <c r="O290">
        <f t="shared" si="522"/>
        <v>0</v>
      </c>
      <c r="P290">
        <f t="shared" si="522"/>
        <v>0</v>
      </c>
      <c r="Q290">
        <f t="shared" si="522"/>
        <v>0</v>
      </c>
      <c r="R290">
        <f t="shared" si="522"/>
        <v>0</v>
      </c>
      <c r="S290">
        <f t="shared" si="522"/>
        <v>0</v>
      </c>
      <c r="T290">
        <f t="shared" si="522"/>
        <v>0</v>
      </c>
      <c r="U290">
        <f t="shared" si="522"/>
        <v>0</v>
      </c>
      <c r="V290">
        <f t="shared" si="522"/>
        <v>0</v>
      </c>
      <c r="W290">
        <f t="shared" si="522"/>
        <v>0</v>
      </c>
      <c r="X290">
        <f t="shared" si="522"/>
        <v>0</v>
      </c>
      <c r="Y290">
        <f t="shared" si="522"/>
        <v>0</v>
      </c>
      <c r="Z290">
        <f t="shared" si="522"/>
        <v>0</v>
      </c>
      <c r="AA290">
        <f t="shared" si="522"/>
        <v>0</v>
      </c>
      <c r="AB290">
        <f t="shared" si="522"/>
        <v>0</v>
      </c>
      <c r="AC290">
        <f t="shared" si="522"/>
        <v>0</v>
      </c>
      <c r="AD290">
        <f t="shared" si="522"/>
        <v>0</v>
      </c>
      <c r="AE290">
        <f t="shared" si="522"/>
        <v>0</v>
      </c>
      <c r="AF290">
        <f t="shared" si="522"/>
        <v>0</v>
      </c>
      <c r="AG290">
        <f t="shared" si="522"/>
        <v>0</v>
      </c>
      <c r="AH290">
        <f t="shared" si="522"/>
        <v>0</v>
      </c>
      <c r="AI290">
        <f t="shared" si="522"/>
        <v>0</v>
      </c>
      <c r="AJ290">
        <f t="shared" si="522"/>
        <v>0</v>
      </c>
      <c r="AK290">
        <f t="shared" si="522"/>
        <v>0</v>
      </c>
      <c r="AL290">
        <f t="shared" si="522"/>
        <v>0</v>
      </c>
      <c r="AM290">
        <f t="shared" si="522"/>
        <v>0</v>
      </c>
      <c r="AN290">
        <f t="shared" si="522"/>
        <v>0</v>
      </c>
      <c r="AO290">
        <f t="shared" si="522"/>
        <v>0</v>
      </c>
      <c r="AP290">
        <f t="shared" si="522"/>
        <v>0</v>
      </c>
      <c r="AQ290">
        <f t="shared" si="522"/>
        <v>0</v>
      </c>
      <c r="AR290">
        <f t="shared" si="522"/>
        <v>0</v>
      </c>
      <c r="AS290">
        <f t="shared" si="522"/>
        <v>0</v>
      </c>
      <c r="AT290">
        <f t="shared" si="522"/>
        <v>0</v>
      </c>
      <c r="AU290">
        <f t="shared" si="522"/>
        <v>0</v>
      </c>
      <c r="AV290">
        <f t="shared" si="522"/>
        <v>0</v>
      </c>
      <c r="AW290">
        <f t="shared" si="522"/>
        <v>0</v>
      </c>
      <c r="AX290">
        <f t="shared" si="522"/>
        <v>0</v>
      </c>
      <c r="AY290">
        <f t="shared" si="522"/>
        <v>0</v>
      </c>
      <c r="AZ290">
        <f t="shared" si="522"/>
        <v>0</v>
      </c>
      <c r="BA290">
        <f t="shared" si="522"/>
        <v>0</v>
      </c>
      <c r="BB290">
        <f t="shared" si="522"/>
        <v>0</v>
      </c>
      <c r="BC290">
        <f t="shared" si="522"/>
        <v>0</v>
      </c>
      <c r="BD290">
        <f t="shared" si="522"/>
        <v>0</v>
      </c>
      <c r="BE290">
        <f t="shared" si="522"/>
        <v>0</v>
      </c>
      <c r="BF290">
        <f t="shared" si="522"/>
        <v>0</v>
      </c>
      <c r="BG290">
        <f t="shared" si="522"/>
        <v>0</v>
      </c>
      <c r="BH290">
        <f t="shared" si="522"/>
        <v>0</v>
      </c>
      <c r="BI290">
        <f t="shared" si="522"/>
        <v>0</v>
      </c>
      <c r="BJ290">
        <f t="shared" si="522"/>
        <v>0</v>
      </c>
      <c r="BK290">
        <f t="shared" si="522"/>
        <v>0</v>
      </c>
      <c r="BL290">
        <f t="shared" si="522"/>
        <v>0</v>
      </c>
      <c r="BM290">
        <f t="shared" ref="BM290:DH290" si="523">BM141</f>
        <v>0</v>
      </c>
      <c r="BN290">
        <f t="shared" si="523"/>
        <v>0</v>
      </c>
      <c r="BO290">
        <f t="shared" si="523"/>
        <v>0</v>
      </c>
      <c r="BP290">
        <f t="shared" si="523"/>
        <v>0</v>
      </c>
      <c r="BQ290">
        <f t="shared" si="523"/>
        <v>0</v>
      </c>
      <c r="BR290">
        <f t="shared" si="523"/>
        <v>0</v>
      </c>
      <c r="BS290">
        <f t="shared" si="523"/>
        <v>0</v>
      </c>
      <c r="BT290">
        <f t="shared" si="523"/>
        <v>0</v>
      </c>
      <c r="BU290">
        <f t="shared" si="523"/>
        <v>0</v>
      </c>
      <c r="BV290">
        <f t="shared" si="523"/>
        <v>0</v>
      </c>
      <c r="BW290">
        <f t="shared" si="523"/>
        <v>0</v>
      </c>
      <c r="BX290">
        <f t="shared" si="523"/>
        <v>0</v>
      </c>
      <c r="BY290">
        <f t="shared" si="523"/>
        <v>0</v>
      </c>
      <c r="BZ290">
        <f t="shared" si="523"/>
        <v>0</v>
      </c>
      <c r="CA290">
        <f t="shared" si="523"/>
        <v>0</v>
      </c>
      <c r="CB290">
        <f t="shared" si="523"/>
        <v>0</v>
      </c>
      <c r="CC290">
        <f t="shared" si="523"/>
        <v>0</v>
      </c>
      <c r="CD290">
        <f t="shared" si="523"/>
        <v>0</v>
      </c>
      <c r="CE290">
        <f t="shared" si="523"/>
        <v>0</v>
      </c>
      <c r="CF290">
        <f t="shared" si="523"/>
        <v>0</v>
      </c>
      <c r="CG290">
        <f t="shared" si="523"/>
        <v>0</v>
      </c>
      <c r="CH290">
        <f t="shared" si="523"/>
        <v>0</v>
      </c>
      <c r="CI290">
        <f t="shared" si="523"/>
        <v>0</v>
      </c>
      <c r="CJ290">
        <f t="shared" si="523"/>
        <v>0</v>
      </c>
      <c r="CK290">
        <f t="shared" si="523"/>
        <v>0</v>
      </c>
      <c r="CL290">
        <f t="shared" si="523"/>
        <v>0</v>
      </c>
      <c r="CM290">
        <f t="shared" si="523"/>
        <v>0</v>
      </c>
      <c r="CN290">
        <f t="shared" si="523"/>
        <v>0</v>
      </c>
      <c r="CO290">
        <f t="shared" si="523"/>
        <v>0</v>
      </c>
      <c r="CP290">
        <f t="shared" si="523"/>
        <v>0</v>
      </c>
      <c r="CQ290">
        <f t="shared" si="523"/>
        <v>0</v>
      </c>
      <c r="CR290">
        <f t="shared" si="523"/>
        <v>0</v>
      </c>
      <c r="CS290">
        <f t="shared" si="523"/>
        <v>0</v>
      </c>
      <c r="CT290">
        <f t="shared" si="523"/>
        <v>0</v>
      </c>
      <c r="CU290">
        <f t="shared" si="523"/>
        <v>0</v>
      </c>
      <c r="CV290">
        <f t="shared" si="523"/>
        <v>0</v>
      </c>
      <c r="CW290">
        <f t="shared" si="523"/>
        <v>0</v>
      </c>
      <c r="CX290">
        <f t="shared" si="523"/>
        <v>0</v>
      </c>
      <c r="CY290">
        <f t="shared" si="523"/>
        <v>0</v>
      </c>
      <c r="CZ290">
        <f t="shared" si="523"/>
        <v>0</v>
      </c>
      <c r="DA290">
        <f t="shared" si="523"/>
        <v>0</v>
      </c>
      <c r="DB290">
        <f t="shared" si="523"/>
        <v>0</v>
      </c>
      <c r="DC290">
        <f t="shared" si="523"/>
        <v>0</v>
      </c>
      <c r="DD290">
        <f t="shared" si="523"/>
        <v>0</v>
      </c>
      <c r="DE290">
        <f t="shared" si="523"/>
        <v>0</v>
      </c>
      <c r="DF290">
        <f t="shared" si="523"/>
        <v>0</v>
      </c>
      <c r="DG290">
        <f t="shared" si="523"/>
        <v>0</v>
      </c>
      <c r="DH290">
        <f t="shared" si="523"/>
        <v>0</v>
      </c>
    </row>
  </sheetData>
  <mergeCells count="4">
    <mergeCell ref="A1:Z1"/>
    <mergeCell ref="AB1:BA1"/>
    <mergeCell ref="BC1:CB1"/>
    <mergeCell ref="CD1:DC1"/>
  </mergeCells>
  <pageMargins left="0.7" right="0.7" top="0.75" bottom="0.75" header="0.3" footer="0.3"/>
  <pageSetup paperSize="9" orientation="portrait"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sheetPr>
  <dimension ref="A1:AF234"/>
  <sheetViews>
    <sheetView showGridLines="0" tabSelected="1" view="pageBreakPreview" zoomScaleNormal="115" zoomScaleSheetLayoutView="100" workbookViewId="0">
      <selection activeCell="H14" sqref="H14:I14"/>
    </sheetView>
  </sheetViews>
  <sheetFormatPr baseColWidth="10" defaultColWidth="11.42578125" defaultRowHeight="15"/>
  <cols>
    <col min="1" max="4" width="3.7109375" style="1" customWidth="1"/>
    <col min="5" max="5" width="5" style="1" customWidth="1"/>
    <col min="6" max="8" width="3.7109375" style="1" customWidth="1"/>
    <col min="9" max="12" width="5" style="1" customWidth="1"/>
    <col min="13" max="30" width="3.7109375" style="1" customWidth="1"/>
    <col min="31" max="31" width="10.5703125" style="1" customWidth="1"/>
    <col min="32" max="32" width="3.7109375" style="1" customWidth="1"/>
    <col min="33" max="16384" width="11.42578125" style="1"/>
  </cols>
  <sheetData>
    <row r="1" spans="1:32">
      <c r="Y1" s="16"/>
      <c r="Z1" s="16"/>
      <c r="AA1" s="16"/>
      <c r="AB1" s="16"/>
      <c r="AC1" s="16"/>
      <c r="AD1" s="16"/>
      <c r="AE1" s="16"/>
      <c r="AF1" s="16"/>
    </row>
    <row r="2" spans="1:32" ht="15.75">
      <c r="A2" s="17"/>
      <c r="B2" s="17"/>
      <c r="C2" s="17"/>
      <c r="D2" s="17"/>
      <c r="E2" s="17"/>
      <c r="F2" s="17"/>
      <c r="G2" s="17"/>
      <c r="H2" s="17"/>
      <c r="I2" s="17"/>
      <c r="J2" s="17"/>
      <c r="K2" s="17"/>
      <c r="L2" s="17"/>
      <c r="M2" s="17"/>
      <c r="N2" s="17"/>
      <c r="O2" s="17"/>
      <c r="P2" s="17"/>
      <c r="Q2" s="17"/>
      <c r="R2" s="17"/>
      <c r="S2" s="17"/>
      <c r="T2" s="17"/>
      <c r="U2" s="17"/>
      <c r="V2" s="17"/>
      <c r="W2" s="17"/>
      <c r="X2" s="427" t="s">
        <v>1407</v>
      </c>
      <c r="Y2" s="428"/>
      <c r="Z2" s="428"/>
      <c r="AA2" s="428"/>
      <c r="AB2" s="428"/>
      <c r="AC2" s="428"/>
      <c r="AD2" s="428"/>
      <c r="AE2" s="429"/>
      <c r="AF2" s="17"/>
    </row>
    <row r="3" spans="1:32" ht="15.75">
      <c r="A3" s="17"/>
      <c r="B3" s="17"/>
      <c r="C3" s="18"/>
      <c r="D3" s="18"/>
      <c r="E3" s="18"/>
      <c r="F3" s="17"/>
      <c r="G3" s="17"/>
      <c r="H3" s="17"/>
      <c r="I3" s="17"/>
      <c r="J3" s="17"/>
      <c r="K3" s="17"/>
      <c r="L3" s="17"/>
      <c r="M3" s="17"/>
      <c r="N3" s="17"/>
      <c r="O3" s="17"/>
      <c r="P3" s="17"/>
      <c r="Q3" s="17"/>
      <c r="R3" s="17"/>
      <c r="S3" s="17"/>
      <c r="T3" s="17"/>
      <c r="U3" s="17"/>
      <c r="V3" s="17"/>
      <c r="W3" s="17"/>
      <c r="X3" s="430" t="s">
        <v>6716</v>
      </c>
      <c r="Y3" s="431"/>
      <c r="Z3" s="431"/>
      <c r="AA3" s="431"/>
      <c r="AB3" s="431"/>
      <c r="AC3" s="431"/>
      <c r="AD3" s="431"/>
      <c r="AE3" s="432"/>
      <c r="AF3" s="17"/>
    </row>
    <row r="4" spans="1:32" ht="15.75">
      <c r="A4" s="17"/>
      <c r="B4" s="17"/>
      <c r="C4" s="18"/>
      <c r="D4" s="18"/>
      <c r="E4" s="18"/>
      <c r="F4" s="17"/>
      <c r="G4" s="17"/>
      <c r="H4" s="17"/>
      <c r="I4" s="17"/>
      <c r="J4" s="17"/>
      <c r="K4" s="17"/>
      <c r="L4" s="17"/>
      <c r="M4" s="17"/>
      <c r="N4" s="17"/>
      <c r="O4" s="17"/>
      <c r="P4" s="17"/>
      <c r="Q4" s="17"/>
      <c r="R4" s="17"/>
      <c r="S4" s="17"/>
      <c r="T4" s="17"/>
      <c r="U4" s="17"/>
      <c r="V4" s="17"/>
      <c r="W4" s="17"/>
      <c r="X4" s="433" t="s">
        <v>6715</v>
      </c>
      <c r="Y4" s="434"/>
      <c r="Z4" s="434"/>
      <c r="AA4" s="434"/>
      <c r="AB4" s="434"/>
      <c r="AC4" s="434"/>
      <c r="AD4" s="434"/>
      <c r="AE4" s="435"/>
      <c r="AF4" s="17"/>
    </row>
    <row r="5" spans="1:32" ht="15.75">
      <c r="A5" s="17"/>
      <c r="B5" s="17"/>
      <c r="C5" s="18"/>
      <c r="D5" s="18"/>
      <c r="E5" s="18"/>
      <c r="F5" s="17"/>
      <c r="G5" s="17"/>
      <c r="H5" s="17"/>
      <c r="I5" s="17"/>
      <c r="J5" s="17"/>
      <c r="K5" s="17"/>
      <c r="L5" s="17"/>
      <c r="M5" s="17"/>
      <c r="N5" s="17"/>
      <c r="O5" s="17"/>
      <c r="P5" s="17"/>
      <c r="Q5" s="17"/>
      <c r="R5" s="17"/>
      <c r="S5" s="17"/>
      <c r="T5" s="17"/>
      <c r="U5" s="17"/>
      <c r="V5" s="17"/>
      <c r="W5" s="17"/>
      <c r="X5" s="19"/>
      <c r="Y5" s="17"/>
      <c r="Z5" s="20"/>
      <c r="AA5" s="20"/>
      <c r="AB5" s="21"/>
      <c r="AC5" s="21"/>
      <c r="AD5" s="21"/>
      <c r="AE5" s="21"/>
      <c r="AF5" s="17"/>
    </row>
    <row r="6" spans="1:32" ht="16.5">
      <c r="A6" s="436" t="s">
        <v>30</v>
      </c>
      <c r="B6" s="436"/>
      <c r="C6" s="436"/>
      <c r="D6" s="436"/>
      <c r="E6" s="436"/>
      <c r="F6" s="436"/>
      <c r="G6" s="436"/>
      <c r="H6" s="436"/>
      <c r="I6" s="436"/>
      <c r="J6" s="436"/>
      <c r="K6" s="436"/>
      <c r="L6" s="436"/>
      <c r="M6" s="436"/>
      <c r="N6" s="436"/>
      <c r="O6" s="436"/>
      <c r="P6" s="436"/>
      <c r="Q6" s="436"/>
      <c r="R6" s="436"/>
      <c r="S6" s="436"/>
      <c r="T6" s="436"/>
      <c r="U6" s="436"/>
      <c r="V6" s="436"/>
      <c r="W6" s="436"/>
      <c r="X6" s="436"/>
      <c r="Y6" s="436"/>
      <c r="Z6" s="436"/>
      <c r="AA6" s="436"/>
      <c r="AB6" s="436"/>
      <c r="AC6" s="436"/>
      <c r="AD6" s="436"/>
      <c r="AE6" s="436"/>
      <c r="AF6" s="436"/>
    </row>
    <row r="7" spans="1:32" ht="16.5">
      <c r="A7" s="437" t="s">
        <v>592</v>
      </c>
      <c r="B7" s="436"/>
      <c r="C7" s="436"/>
      <c r="D7" s="436"/>
      <c r="E7" s="436"/>
      <c r="F7" s="436"/>
      <c r="G7" s="436"/>
      <c r="H7" s="436"/>
      <c r="I7" s="436"/>
      <c r="J7" s="436"/>
      <c r="K7" s="436"/>
      <c r="L7" s="436"/>
      <c r="M7" s="436"/>
      <c r="N7" s="436"/>
      <c r="O7" s="436"/>
      <c r="P7" s="436"/>
      <c r="Q7" s="436"/>
      <c r="R7" s="436"/>
      <c r="S7" s="436"/>
      <c r="T7" s="436"/>
      <c r="U7" s="436"/>
      <c r="V7" s="436"/>
      <c r="W7" s="436"/>
      <c r="X7" s="436"/>
      <c r="Y7" s="436"/>
      <c r="Z7" s="436"/>
      <c r="AA7" s="436"/>
      <c r="AB7" s="436"/>
      <c r="AC7" s="436"/>
      <c r="AD7" s="436"/>
      <c r="AE7" s="436"/>
      <c r="AF7" s="436"/>
    </row>
    <row r="8" spans="1:32" ht="15.75">
      <c r="A8" s="20"/>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0"/>
      <c r="AD8" s="20"/>
      <c r="AE8" s="20"/>
      <c r="AF8" s="20"/>
    </row>
    <row r="9" spans="1:32" ht="15.75">
      <c r="A9" s="20"/>
      <c r="B9" s="22"/>
      <c r="C9" s="22"/>
      <c r="D9" s="22"/>
      <c r="E9" s="22"/>
      <c r="F9" s="22"/>
      <c r="G9" s="23" t="s">
        <v>24</v>
      </c>
      <c r="H9" s="22"/>
      <c r="I9" s="22"/>
      <c r="J9" s="22"/>
      <c r="K9" s="22"/>
      <c r="L9" s="22"/>
      <c r="M9" s="22"/>
      <c r="N9" s="22"/>
      <c r="O9" s="22"/>
      <c r="P9" s="446">
        <v>45658</v>
      </c>
      <c r="Q9" s="447"/>
      <c r="R9" s="447"/>
      <c r="S9" s="448"/>
      <c r="T9" s="22"/>
      <c r="U9" s="22" t="s">
        <v>0</v>
      </c>
      <c r="V9" s="446">
        <v>45808</v>
      </c>
      <c r="W9" s="447"/>
      <c r="X9" s="447"/>
      <c r="Y9" s="448"/>
      <c r="Z9" s="22"/>
      <c r="AA9" s="22"/>
      <c r="AB9" s="22"/>
      <c r="AC9" s="20"/>
      <c r="AD9" s="20"/>
      <c r="AE9" s="20"/>
      <c r="AF9" s="20"/>
    </row>
    <row r="10" spans="1:32" ht="15.75">
      <c r="A10" s="20"/>
      <c r="B10" s="22"/>
      <c r="C10" s="22"/>
      <c r="D10" s="22"/>
      <c r="E10" s="22"/>
      <c r="F10" s="22"/>
      <c r="G10" s="23"/>
      <c r="H10" s="22"/>
      <c r="I10" s="22"/>
      <c r="J10" s="22"/>
      <c r="K10" s="22"/>
      <c r="L10" s="22"/>
      <c r="M10" s="22"/>
      <c r="N10" s="22"/>
      <c r="O10" s="22"/>
      <c r="P10" s="24"/>
      <c r="Q10" s="24"/>
      <c r="R10" s="24"/>
      <c r="S10" s="24"/>
      <c r="T10" s="22"/>
      <c r="U10" s="22"/>
      <c r="V10" s="24"/>
      <c r="W10" s="24"/>
      <c r="X10" s="24"/>
      <c r="Y10" s="24"/>
      <c r="Z10" s="22"/>
      <c r="AA10" s="22"/>
      <c r="AB10" s="22"/>
      <c r="AC10" s="20"/>
      <c r="AD10" s="20"/>
      <c r="AE10" s="20"/>
      <c r="AF10" s="20"/>
    </row>
    <row r="11" spans="1:32" ht="15.75">
      <c r="A11" s="20"/>
      <c r="B11" s="22"/>
      <c r="C11" s="24" t="s">
        <v>1</v>
      </c>
      <c r="D11" s="24"/>
      <c r="E11" s="24"/>
      <c r="F11" s="38" t="s">
        <v>1254</v>
      </c>
      <c r="G11" s="40"/>
      <c r="H11" s="40"/>
      <c r="I11" s="40"/>
      <c r="J11" s="40"/>
      <c r="K11" s="40"/>
      <c r="L11" s="40"/>
      <c r="M11" s="40"/>
      <c r="N11" s="40"/>
      <c r="O11" s="40"/>
      <c r="P11" s="40"/>
      <c r="Q11" s="40"/>
      <c r="R11" s="40"/>
      <c r="S11" s="40"/>
      <c r="T11" s="40"/>
      <c r="U11" s="40"/>
      <c r="V11" s="40"/>
      <c r="W11" s="40"/>
      <c r="X11" s="40"/>
      <c r="Y11" s="40"/>
      <c r="Z11" s="40"/>
      <c r="AA11" s="40"/>
      <c r="AB11" s="40"/>
      <c r="AC11" s="34"/>
      <c r="AD11" s="34"/>
      <c r="AE11" s="34"/>
      <c r="AF11" s="34"/>
    </row>
    <row r="12" spans="1:32" ht="15.75" customHeight="1">
      <c r="A12" s="20"/>
      <c r="B12" s="22"/>
      <c r="C12" s="16"/>
      <c r="D12" s="16"/>
      <c r="E12" s="39"/>
      <c r="F12" s="405" t="str">
        <f>IFERROR(VLOOKUP(H14,bd_lista!A3:E592,2,FALSE),"")</f>
        <v/>
      </c>
      <c r="G12" s="405"/>
      <c r="H12" s="405"/>
      <c r="I12" s="405"/>
      <c r="J12" s="405"/>
      <c r="K12" s="405"/>
      <c r="L12" s="405"/>
      <c r="M12" s="405"/>
      <c r="N12" s="405"/>
      <c r="O12" s="405"/>
      <c r="P12" s="405"/>
      <c r="Q12" s="405"/>
      <c r="R12" s="405"/>
      <c r="S12" s="405"/>
      <c r="T12" s="405"/>
      <c r="U12" s="405"/>
      <c r="V12" s="405"/>
      <c r="W12" s="405"/>
      <c r="X12" s="405"/>
      <c r="Y12" s="405"/>
      <c r="Z12" s="405"/>
      <c r="AA12" s="405"/>
      <c r="AB12" s="405"/>
      <c r="AC12" s="405"/>
      <c r="AD12" s="405"/>
      <c r="AE12" s="34"/>
      <c r="AF12" s="34"/>
    </row>
    <row r="13" spans="1:32" ht="23.25" customHeight="1">
      <c r="A13" s="20"/>
      <c r="B13" s="20"/>
      <c r="C13" s="16"/>
      <c r="D13" s="16"/>
      <c r="E13" s="16"/>
      <c r="F13" s="405"/>
      <c r="G13" s="405"/>
      <c r="H13" s="405"/>
      <c r="I13" s="405"/>
      <c r="J13" s="405"/>
      <c r="K13" s="405"/>
      <c r="L13" s="405"/>
      <c r="M13" s="405"/>
      <c r="N13" s="405"/>
      <c r="O13" s="405"/>
      <c r="P13" s="405"/>
      <c r="Q13" s="405"/>
      <c r="R13" s="405"/>
      <c r="S13" s="405"/>
      <c r="T13" s="405"/>
      <c r="U13" s="405"/>
      <c r="V13" s="405"/>
      <c r="W13" s="405"/>
      <c r="X13" s="405"/>
      <c r="Y13" s="405"/>
      <c r="Z13" s="405"/>
      <c r="AA13" s="405"/>
      <c r="AB13" s="405"/>
      <c r="AC13" s="405"/>
      <c r="AD13" s="405"/>
      <c r="AE13" s="20"/>
      <c r="AF13" s="20"/>
    </row>
    <row r="14" spans="1:32" ht="15.75" customHeight="1">
      <c r="A14" s="20"/>
      <c r="B14" s="25" t="s">
        <v>591</v>
      </c>
      <c r="C14" s="20"/>
      <c r="D14" s="20"/>
      <c r="E14" s="20"/>
      <c r="F14" s="20"/>
      <c r="G14" s="20"/>
      <c r="H14" s="451"/>
      <c r="I14" s="448"/>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75" customHeight="1">
      <c r="A15" s="20"/>
      <c r="B15" s="25"/>
      <c r="C15" s="20"/>
      <c r="D15" s="20"/>
      <c r="E15" s="20"/>
      <c r="F15" s="20"/>
      <c r="G15" s="20"/>
      <c r="H15" s="196"/>
      <c r="I15" s="196"/>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75" customHeight="1">
      <c r="A16" s="20"/>
      <c r="B16" s="438" t="s">
        <v>1261</v>
      </c>
      <c r="C16" s="438"/>
      <c r="D16" s="438"/>
      <c r="E16" s="438"/>
      <c r="F16" s="438"/>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20"/>
    </row>
    <row r="17" spans="1:32" ht="15.75">
      <c r="A17" s="20"/>
      <c r="B17" s="438"/>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8"/>
      <c r="AA17" s="438"/>
      <c r="AB17" s="438"/>
      <c r="AC17" s="438"/>
      <c r="AD17" s="438"/>
      <c r="AE17" s="438"/>
      <c r="AF17" s="20"/>
    </row>
    <row r="18" spans="1:32" ht="6" customHeight="1" thickBot="1">
      <c r="A18" s="34"/>
      <c r="B18" s="38"/>
      <c r="C18" s="34"/>
      <c r="D18" s="34"/>
      <c r="E18" s="34"/>
      <c r="F18" s="34"/>
      <c r="G18" s="34"/>
      <c r="H18" s="452"/>
      <c r="I18" s="452"/>
      <c r="J18" s="34"/>
      <c r="K18" s="34"/>
      <c r="L18" s="34"/>
      <c r="M18" s="34"/>
      <c r="N18" s="34"/>
      <c r="O18" s="34"/>
      <c r="P18" s="34"/>
      <c r="Q18" s="34"/>
      <c r="R18" s="34"/>
      <c r="S18" s="34"/>
      <c r="T18" s="34"/>
      <c r="U18" s="34"/>
      <c r="V18" s="34"/>
      <c r="W18" s="34"/>
      <c r="X18" s="34"/>
      <c r="Y18" s="34"/>
      <c r="Z18" s="34"/>
      <c r="AA18" s="34"/>
      <c r="AB18" s="34"/>
      <c r="AC18" s="34"/>
      <c r="AD18" s="34"/>
      <c r="AE18" s="34"/>
      <c r="AF18" s="34"/>
    </row>
    <row r="19" spans="1:32" ht="15.75">
      <c r="A19" s="34"/>
      <c r="B19" s="406" t="s">
        <v>1361</v>
      </c>
      <c r="C19" s="407"/>
      <c r="D19" s="407"/>
      <c r="E19" s="407"/>
      <c r="F19" s="407"/>
      <c r="G19" s="407"/>
      <c r="H19" s="407"/>
      <c r="I19" s="407"/>
      <c r="J19" s="407"/>
      <c r="K19" s="407"/>
      <c r="L19" s="407"/>
      <c r="M19" s="407"/>
      <c r="N19" s="407"/>
      <c r="O19" s="407"/>
      <c r="P19" s="407"/>
      <c r="Q19" s="407"/>
      <c r="R19" s="407"/>
      <c r="S19" s="407"/>
      <c r="T19" s="407"/>
      <c r="U19" s="407"/>
      <c r="V19" s="407"/>
      <c r="W19" s="407"/>
      <c r="X19" s="407"/>
      <c r="Y19" s="407"/>
      <c r="Z19" s="407"/>
      <c r="AA19" s="407"/>
      <c r="AB19" s="407"/>
      <c r="AC19" s="407"/>
      <c r="AD19" s="407"/>
      <c r="AE19" s="408"/>
      <c r="AF19" s="34"/>
    </row>
    <row r="20" spans="1:32" ht="15.75">
      <c r="A20" s="34"/>
      <c r="B20" s="409"/>
      <c r="C20" s="410"/>
      <c r="D20" s="410"/>
      <c r="E20" s="410"/>
      <c r="F20" s="410"/>
      <c r="G20" s="410"/>
      <c r="H20" s="410"/>
      <c r="I20" s="410"/>
      <c r="J20" s="410"/>
      <c r="K20" s="410"/>
      <c r="L20" s="410"/>
      <c r="M20" s="410"/>
      <c r="N20" s="410"/>
      <c r="O20" s="410"/>
      <c r="P20" s="410"/>
      <c r="Q20" s="410"/>
      <c r="R20" s="410"/>
      <c r="S20" s="410"/>
      <c r="T20" s="410"/>
      <c r="U20" s="410"/>
      <c r="V20" s="410"/>
      <c r="W20" s="410"/>
      <c r="X20" s="410"/>
      <c r="Y20" s="410"/>
      <c r="Z20" s="410"/>
      <c r="AA20" s="410"/>
      <c r="AB20" s="410"/>
      <c r="AC20" s="410"/>
      <c r="AD20" s="410"/>
      <c r="AE20" s="411"/>
      <c r="AF20" s="34"/>
    </row>
    <row r="21" spans="1:32" ht="24.75" customHeight="1" thickBot="1">
      <c r="A21" s="34"/>
      <c r="B21" s="412"/>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4"/>
      <c r="AF21" s="34"/>
    </row>
    <row r="22" spans="1:32" ht="7.5" customHeight="1">
      <c r="A22" s="20"/>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0"/>
    </row>
    <row r="23" spans="1:32" ht="15.75" customHeight="1">
      <c r="A23" s="20"/>
      <c r="B23" s="26"/>
      <c r="C23" s="449" t="s">
        <v>593</v>
      </c>
      <c r="D23" s="449"/>
      <c r="E23" s="449"/>
      <c r="F23" s="449"/>
      <c r="G23" s="449"/>
      <c r="H23" s="449"/>
      <c r="I23" s="439" t="s">
        <v>1405</v>
      </c>
      <c r="J23" s="439"/>
      <c r="K23" s="439"/>
      <c r="L23" s="439"/>
      <c r="M23" s="440" t="s">
        <v>2</v>
      </c>
      <c r="N23" s="441"/>
      <c r="O23" s="441"/>
      <c r="P23" s="441"/>
      <c r="Q23" s="441"/>
      <c r="R23" s="441"/>
      <c r="S23" s="441"/>
      <c r="T23" s="441"/>
      <c r="U23" s="441"/>
      <c r="V23" s="441"/>
      <c r="W23" s="441"/>
      <c r="X23" s="441"/>
      <c r="Y23" s="442"/>
      <c r="Z23" s="439" t="s">
        <v>623</v>
      </c>
      <c r="AA23" s="439"/>
      <c r="AB23" s="439"/>
      <c r="AC23" s="439"/>
      <c r="AD23" s="439"/>
      <c r="AE23" s="26"/>
      <c r="AF23" s="20"/>
    </row>
    <row r="24" spans="1:32" ht="24" customHeight="1">
      <c r="A24" s="20"/>
      <c r="B24" s="26"/>
      <c r="C24" s="450" t="s">
        <v>29</v>
      </c>
      <c r="D24" s="450"/>
      <c r="E24" s="450"/>
      <c r="F24" s="450" t="s">
        <v>1406</v>
      </c>
      <c r="G24" s="450"/>
      <c r="H24" s="450"/>
      <c r="I24" s="439"/>
      <c r="J24" s="439"/>
      <c r="K24" s="439"/>
      <c r="L24" s="439"/>
      <c r="M24" s="443"/>
      <c r="N24" s="444"/>
      <c r="O24" s="444"/>
      <c r="P24" s="444"/>
      <c r="Q24" s="444"/>
      <c r="R24" s="444"/>
      <c r="S24" s="444"/>
      <c r="T24" s="444"/>
      <c r="U24" s="444"/>
      <c r="V24" s="444"/>
      <c r="W24" s="444"/>
      <c r="X24" s="444"/>
      <c r="Y24" s="445"/>
      <c r="Z24" s="439"/>
      <c r="AA24" s="439"/>
      <c r="AB24" s="439"/>
      <c r="AC24" s="439"/>
      <c r="AD24" s="439"/>
      <c r="AE24" s="26"/>
      <c r="AF24" s="20"/>
    </row>
    <row r="25" spans="1:32" ht="30.75" customHeight="1">
      <c r="A25" s="20"/>
      <c r="B25" s="26"/>
      <c r="C25" s="415">
        <f>+VLOOKUP($H$14,RESUMEN!$A$11:$AP$600,7,FALSE)</f>
        <v>0</v>
      </c>
      <c r="D25" s="416"/>
      <c r="E25" s="417"/>
      <c r="F25" s="415">
        <f>+VLOOKUP($H$14,RESUMEN!$A$11:$AP$600,28,FALSE)</f>
        <v>0</v>
      </c>
      <c r="G25" s="416"/>
      <c r="H25" s="417"/>
      <c r="I25" s="418" t="s">
        <v>1713</v>
      </c>
      <c r="J25" s="419"/>
      <c r="K25" s="419"/>
      <c r="L25" s="420"/>
      <c r="M25" s="424" t="s">
        <v>1997</v>
      </c>
      <c r="N25" s="425"/>
      <c r="O25" s="425"/>
      <c r="P25" s="425"/>
      <c r="Q25" s="425"/>
      <c r="R25" s="425"/>
      <c r="S25" s="425"/>
      <c r="T25" s="425"/>
      <c r="U25" s="425"/>
      <c r="V25" s="425"/>
      <c r="W25" s="425"/>
      <c r="X25" s="425"/>
      <c r="Y25" s="426"/>
      <c r="Z25" s="421" t="s">
        <v>5</v>
      </c>
      <c r="AA25" s="422"/>
      <c r="AB25" s="422"/>
      <c r="AC25" s="422"/>
      <c r="AD25" s="423"/>
      <c r="AE25" s="26"/>
      <c r="AF25" s="20"/>
    </row>
    <row r="26" spans="1:32" ht="17.100000000000001" customHeight="1">
      <c r="A26" s="20"/>
      <c r="B26" s="26"/>
      <c r="C26" s="415">
        <f>+VLOOKUP($H$14,RESUMEN!$A$11:$AP$600,8,FALSE)</f>
        <v>0</v>
      </c>
      <c r="D26" s="416"/>
      <c r="E26" s="417"/>
      <c r="F26" s="415">
        <f>+VLOOKUP($H$14,RESUMEN!$A$11:$AP$600,28,FALSE)</f>
        <v>0</v>
      </c>
      <c r="G26" s="416"/>
      <c r="H26" s="417"/>
      <c r="I26" s="418" t="s">
        <v>3</v>
      </c>
      <c r="J26" s="419"/>
      <c r="K26" s="419"/>
      <c r="L26" s="420"/>
      <c r="M26" s="424" t="s">
        <v>4</v>
      </c>
      <c r="N26" s="425"/>
      <c r="O26" s="425"/>
      <c r="P26" s="425"/>
      <c r="Q26" s="425"/>
      <c r="R26" s="425"/>
      <c r="S26" s="425"/>
      <c r="T26" s="425"/>
      <c r="U26" s="425"/>
      <c r="V26" s="425"/>
      <c r="W26" s="425"/>
      <c r="X26" s="425"/>
      <c r="Y26" s="426"/>
      <c r="Z26" s="421" t="s">
        <v>5</v>
      </c>
      <c r="AA26" s="422"/>
      <c r="AB26" s="422"/>
      <c r="AC26" s="422"/>
      <c r="AD26" s="423"/>
      <c r="AE26" s="26"/>
      <c r="AF26" s="20"/>
    </row>
    <row r="27" spans="1:32" ht="17.100000000000001" customHeight="1">
      <c r="A27" s="20"/>
      <c r="B27" s="26"/>
      <c r="C27" s="415">
        <f>+VLOOKUP($H$14,RESUMEN!$A$11:$AP$600,9,FALSE)</f>
        <v>0</v>
      </c>
      <c r="D27" s="416"/>
      <c r="E27" s="417"/>
      <c r="F27" s="415">
        <v>0</v>
      </c>
      <c r="G27" s="416"/>
      <c r="H27" s="417"/>
      <c r="I27" s="418" t="s">
        <v>597</v>
      </c>
      <c r="J27" s="419"/>
      <c r="K27" s="419"/>
      <c r="L27" s="420"/>
      <c r="M27" s="424" t="s">
        <v>603</v>
      </c>
      <c r="N27" s="425"/>
      <c r="O27" s="425"/>
      <c r="P27" s="425"/>
      <c r="Q27" s="425"/>
      <c r="R27" s="425"/>
      <c r="S27" s="425"/>
      <c r="T27" s="425"/>
      <c r="U27" s="425"/>
      <c r="V27" s="425"/>
      <c r="W27" s="425"/>
      <c r="X27" s="425"/>
      <c r="Y27" s="426"/>
      <c r="Z27" s="421" t="s">
        <v>9</v>
      </c>
      <c r="AA27" s="422"/>
      <c r="AB27" s="422"/>
      <c r="AC27" s="422"/>
      <c r="AD27" s="423"/>
      <c r="AE27" s="26"/>
      <c r="AF27" s="20"/>
    </row>
    <row r="28" spans="1:32" ht="17.100000000000001" customHeight="1">
      <c r="A28" s="20"/>
      <c r="B28" s="26"/>
      <c r="C28" s="415">
        <v>0</v>
      </c>
      <c r="D28" s="416"/>
      <c r="E28" s="417"/>
      <c r="F28" s="415">
        <f>+VLOOKUP($H$14,RESUMEN!$A$11:$AP$600,29,FALSE)</f>
        <v>0</v>
      </c>
      <c r="G28" s="416"/>
      <c r="H28" s="417"/>
      <c r="I28" s="418" t="s">
        <v>551</v>
      </c>
      <c r="J28" s="419"/>
      <c r="K28" s="419"/>
      <c r="L28" s="420"/>
      <c r="M28" s="424" t="s">
        <v>625</v>
      </c>
      <c r="N28" s="425"/>
      <c r="O28" s="425"/>
      <c r="P28" s="425"/>
      <c r="Q28" s="425"/>
      <c r="R28" s="425"/>
      <c r="S28" s="425"/>
      <c r="T28" s="425"/>
      <c r="U28" s="425"/>
      <c r="V28" s="425"/>
      <c r="W28" s="425"/>
      <c r="X28" s="425"/>
      <c r="Y28" s="426"/>
      <c r="Z28" s="421" t="s">
        <v>9</v>
      </c>
      <c r="AA28" s="422"/>
      <c r="AB28" s="422"/>
      <c r="AC28" s="422"/>
      <c r="AD28" s="423"/>
      <c r="AE28" s="26"/>
      <c r="AF28" s="20"/>
    </row>
    <row r="29" spans="1:32" ht="17.100000000000001" customHeight="1">
      <c r="A29" s="20"/>
      <c r="B29" s="26"/>
      <c r="C29" s="415">
        <f>+VLOOKUP($H$14,RESUMEN!$A$11:$AP$600,10,FALSE)</f>
        <v>0</v>
      </c>
      <c r="D29" s="416"/>
      <c r="E29" s="417"/>
      <c r="F29" s="415">
        <v>0</v>
      </c>
      <c r="G29" s="416"/>
      <c r="H29" s="417"/>
      <c r="I29" s="418" t="s">
        <v>1283</v>
      </c>
      <c r="J29" s="419"/>
      <c r="K29" s="419"/>
      <c r="L29" s="420"/>
      <c r="M29" s="424" t="s">
        <v>1284</v>
      </c>
      <c r="N29" s="425"/>
      <c r="O29" s="425"/>
      <c r="P29" s="425"/>
      <c r="Q29" s="425"/>
      <c r="R29" s="425"/>
      <c r="S29" s="425"/>
      <c r="T29" s="425"/>
      <c r="U29" s="425"/>
      <c r="V29" s="425"/>
      <c r="W29" s="425"/>
      <c r="X29" s="425"/>
      <c r="Y29" s="426"/>
      <c r="Z29" s="421" t="s">
        <v>5</v>
      </c>
      <c r="AA29" s="422"/>
      <c r="AB29" s="422"/>
      <c r="AC29" s="422"/>
      <c r="AD29" s="423"/>
      <c r="AE29" s="26"/>
      <c r="AF29" s="20"/>
    </row>
    <row r="30" spans="1:32" ht="17.100000000000001" customHeight="1">
      <c r="A30" s="20"/>
      <c r="B30" s="26"/>
      <c r="C30" s="415">
        <f>+VLOOKUP($H$14,RESUMEN!$A$11:$AP$600,11,FALSE)</f>
        <v>0</v>
      </c>
      <c r="D30" s="416"/>
      <c r="E30" s="417"/>
      <c r="F30" s="415">
        <f>+VLOOKUP($H$14,RESUMEN!$A$11:$AP$600,30,FALSE)</f>
        <v>0</v>
      </c>
      <c r="G30" s="416"/>
      <c r="H30" s="417"/>
      <c r="I30" s="418" t="s">
        <v>10</v>
      </c>
      <c r="J30" s="419"/>
      <c r="K30" s="419"/>
      <c r="L30" s="420"/>
      <c r="M30" s="424" t="s">
        <v>601</v>
      </c>
      <c r="N30" s="425"/>
      <c r="O30" s="425"/>
      <c r="P30" s="425"/>
      <c r="Q30" s="425"/>
      <c r="R30" s="425"/>
      <c r="S30" s="425"/>
      <c r="T30" s="425"/>
      <c r="U30" s="425"/>
      <c r="V30" s="425"/>
      <c r="W30" s="425"/>
      <c r="X30" s="425"/>
      <c r="Y30" s="426"/>
      <c r="Z30" s="421" t="s">
        <v>11</v>
      </c>
      <c r="AA30" s="422"/>
      <c r="AB30" s="422"/>
      <c r="AC30" s="422"/>
      <c r="AD30" s="423"/>
      <c r="AE30" s="26"/>
      <c r="AF30" s="20"/>
    </row>
    <row r="31" spans="1:32" ht="17.100000000000001" customHeight="1">
      <c r="A31" s="20"/>
      <c r="B31" s="26"/>
      <c r="C31" s="415">
        <f>+VLOOKUP($H$14,RESUMEN!$A$11:$AP$600,12,FALSE)</f>
        <v>0</v>
      </c>
      <c r="D31" s="416"/>
      <c r="E31" s="417"/>
      <c r="F31" s="415">
        <f>+VLOOKUP($H$14,RESUMEN!$A$11:$AP$600,31,FALSE)</f>
        <v>0</v>
      </c>
      <c r="G31" s="416"/>
      <c r="H31" s="417"/>
      <c r="I31" s="418" t="s">
        <v>6</v>
      </c>
      <c r="J31" s="419"/>
      <c r="K31" s="419"/>
      <c r="L31" s="420"/>
      <c r="M31" s="424" t="s">
        <v>7</v>
      </c>
      <c r="N31" s="425"/>
      <c r="O31" s="425"/>
      <c r="P31" s="425"/>
      <c r="Q31" s="425"/>
      <c r="R31" s="425"/>
      <c r="S31" s="425"/>
      <c r="T31" s="425"/>
      <c r="U31" s="425"/>
      <c r="V31" s="425"/>
      <c r="W31" s="425"/>
      <c r="X31" s="425"/>
      <c r="Y31" s="426"/>
      <c r="Z31" s="421" t="s">
        <v>5</v>
      </c>
      <c r="AA31" s="422"/>
      <c r="AB31" s="422"/>
      <c r="AC31" s="422"/>
      <c r="AD31" s="423"/>
      <c r="AE31" s="26"/>
      <c r="AF31" s="20"/>
    </row>
    <row r="32" spans="1:32" ht="17.100000000000001" customHeight="1">
      <c r="A32" s="20"/>
      <c r="B32" s="26"/>
      <c r="C32" s="415">
        <f>+VLOOKUP($H$14,RESUMEN!$A$11:$AP$600,14,FALSE)</f>
        <v>0</v>
      </c>
      <c r="D32" s="416"/>
      <c r="E32" s="417"/>
      <c r="F32" s="415">
        <f>+VLOOKUP($H$14,RESUMEN!$A$11:$AP$600,32,FALSE)</f>
        <v>0</v>
      </c>
      <c r="G32" s="416"/>
      <c r="H32" s="417"/>
      <c r="I32" s="418" t="s">
        <v>14</v>
      </c>
      <c r="J32" s="419"/>
      <c r="K32" s="419"/>
      <c r="L32" s="420"/>
      <c r="M32" s="424" t="s">
        <v>15</v>
      </c>
      <c r="N32" s="425"/>
      <c r="O32" s="425"/>
      <c r="P32" s="425"/>
      <c r="Q32" s="425"/>
      <c r="R32" s="425"/>
      <c r="S32" s="425"/>
      <c r="T32" s="425"/>
      <c r="U32" s="425"/>
      <c r="V32" s="425"/>
      <c r="W32" s="425"/>
      <c r="X32" s="425"/>
      <c r="Y32" s="426"/>
      <c r="Z32" s="421" t="s">
        <v>11</v>
      </c>
      <c r="AA32" s="422"/>
      <c r="AB32" s="422"/>
      <c r="AC32" s="422"/>
      <c r="AD32" s="423"/>
      <c r="AE32" s="26"/>
      <c r="AF32" s="20"/>
    </row>
    <row r="33" spans="1:32" ht="32.25" customHeight="1">
      <c r="A33" s="20"/>
      <c r="B33" s="26"/>
      <c r="C33" s="415">
        <f>+VLOOKUP($H$14,RESUMEN!$A$11:$AP$600,15,FALSE)</f>
        <v>0</v>
      </c>
      <c r="D33" s="416"/>
      <c r="E33" s="417"/>
      <c r="F33" s="415">
        <v>0</v>
      </c>
      <c r="G33" s="416"/>
      <c r="H33" s="417"/>
      <c r="I33" s="418" t="s">
        <v>1409</v>
      </c>
      <c r="J33" s="419"/>
      <c r="K33" s="419"/>
      <c r="L33" s="420"/>
      <c r="M33" s="424" t="s">
        <v>1398</v>
      </c>
      <c r="N33" s="425"/>
      <c r="O33" s="425"/>
      <c r="P33" s="425"/>
      <c r="Q33" s="425"/>
      <c r="R33" s="425"/>
      <c r="S33" s="425"/>
      <c r="T33" s="425"/>
      <c r="U33" s="425"/>
      <c r="V33" s="425"/>
      <c r="W33" s="425"/>
      <c r="X33" s="425"/>
      <c r="Y33" s="426"/>
      <c r="Z33" s="418" t="s">
        <v>1347</v>
      </c>
      <c r="AA33" s="419"/>
      <c r="AB33" s="419"/>
      <c r="AC33" s="419"/>
      <c r="AD33" s="420"/>
      <c r="AE33" s="26"/>
      <c r="AF33" s="20"/>
    </row>
    <row r="34" spans="1:32" ht="17.100000000000001" customHeight="1">
      <c r="A34" s="20"/>
      <c r="B34" s="26"/>
      <c r="C34" s="415">
        <f>+VLOOKUP($H$14,RESUMEN!$A$11:$AP$600,16,FALSE)</f>
        <v>0</v>
      </c>
      <c r="D34" s="416"/>
      <c r="E34" s="417"/>
      <c r="F34" s="415">
        <v>0</v>
      </c>
      <c r="G34" s="416"/>
      <c r="H34" s="417"/>
      <c r="I34" s="418" t="s">
        <v>598</v>
      </c>
      <c r="J34" s="419"/>
      <c r="K34" s="419"/>
      <c r="L34" s="420"/>
      <c r="M34" s="424" t="s">
        <v>604</v>
      </c>
      <c r="N34" s="425"/>
      <c r="O34" s="425"/>
      <c r="P34" s="425"/>
      <c r="Q34" s="425"/>
      <c r="R34" s="425"/>
      <c r="S34" s="425"/>
      <c r="T34" s="425"/>
      <c r="U34" s="425"/>
      <c r="V34" s="425"/>
      <c r="W34" s="425"/>
      <c r="X34" s="425"/>
      <c r="Y34" s="426"/>
      <c r="Z34" s="421" t="s">
        <v>18</v>
      </c>
      <c r="AA34" s="422"/>
      <c r="AB34" s="422"/>
      <c r="AC34" s="422"/>
      <c r="AD34" s="423"/>
      <c r="AE34" s="26"/>
      <c r="AF34" s="20"/>
    </row>
    <row r="35" spans="1:32" ht="17.100000000000001" customHeight="1">
      <c r="A35" s="20"/>
      <c r="B35" s="26"/>
      <c r="C35" s="415">
        <f>+VLOOKUP($H$14,RESUMEN!$A$11:$AP$600,17,FALSE)</f>
        <v>0</v>
      </c>
      <c r="D35" s="416"/>
      <c r="E35" s="417"/>
      <c r="F35" s="415">
        <f>+VLOOKUP($H$14,RESUMEN!$A$11:$AP$600,33,FALSE)</f>
        <v>0</v>
      </c>
      <c r="G35" s="416"/>
      <c r="H35" s="417"/>
      <c r="I35" s="418" t="s">
        <v>16</v>
      </c>
      <c r="J35" s="419"/>
      <c r="K35" s="419"/>
      <c r="L35" s="420"/>
      <c r="M35" s="424" t="s">
        <v>17</v>
      </c>
      <c r="N35" s="425"/>
      <c r="O35" s="425"/>
      <c r="P35" s="425"/>
      <c r="Q35" s="425"/>
      <c r="R35" s="425"/>
      <c r="S35" s="425"/>
      <c r="T35" s="425"/>
      <c r="U35" s="425"/>
      <c r="V35" s="425"/>
      <c r="W35" s="425"/>
      <c r="X35" s="425"/>
      <c r="Y35" s="426"/>
      <c r="Z35" s="421" t="s">
        <v>18</v>
      </c>
      <c r="AA35" s="422"/>
      <c r="AB35" s="422"/>
      <c r="AC35" s="422"/>
      <c r="AD35" s="423"/>
      <c r="AE35" s="26"/>
      <c r="AF35" s="20"/>
    </row>
    <row r="36" spans="1:32" ht="17.100000000000001" customHeight="1">
      <c r="A36" s="20"/>
      <c r="B36" s="26"/>
      <c r="C36" s="415">
        <f>+VLOOKUP($H$14,RESUMEN!$A$11:$AP$600,18,FALSE)</f>
        <v>0</v>
      </c>
      <c r="D36" s="416"/>
      <c r="E36" s="417"/>
      <c r="F36" s="415">
        <f>+VLOOKUP($H$14,RESUMEN!$A$11:$AP$600,34,FALSE)</f>
        <v>0</v>
      </c>
      <c r="G36" s="416"/>
      <c r="H36" s="417"/>
      <c r="I36" s="418" t="s">
        <v>12</v>
      </c>
      <c r="J36" s="419"/>
      <c r="K36" s="419"/>
      <c r="L36" s="420"/>
      <c r="M36" s="424" t="s">
        <v>13</v>
      </c>
      <c r="N36" s="425"/>
      <c r="O36" s="425"/>
      <c r="P36" s="425"/>
      <c r="Q36" s="425"/>
      <c r="R36" s="425"/>
      <c r="S36" s="425"/>
      <c r="T36" s="425"/>
      <c r="U36" s="425"/>
      <c r="V36" s="425"/>
      <c r="W36" s="425"/>
      <c r="X36" s="425"/>
      <c r="Y36" s="426"/>
      <c r="Z36" s="421" t="s">
        <v>11</v>
      </c>
      <c r="AA36" s="422"/>
      <c r="AB36" s="422"/>
      <c r="AC36" s="422"/>
      <c r="AD36" s="423"/>
      <c r="AE36" s="26"/>
      <c r="AF36" s="20"/>
    </row>
    <row r="37" spans="1:32" ht="17.100000000000001" customHeight="1">
      <c r="A37" s="20"/>
      <c r="B37" s="26"/>
      <c r="C37" s="415">
        <f>+VLOOKUP($H$14,RESUMEN!$A$11:$AP$600,19,FALSE)</f>
        <v>0</v>
      </c>
      <c r="D37" s="416"/>
      <c r="E37" s="417"/>
      <c r="F37" s="415">
        <f>+VLOOKUP($H$14,RESUMEN!$A$11:$AP$600,35,FALSE)</f>
        <v>0</v>
      </c>
      <c r="G37" s="416"/>
      <c r="H37" s="417"/>
      <c r="I37" s="418" t="s">
        <v>599</v>
      </c>
      <c r="J37" s="419"/>
      <c r="K37" s="419"/>
      <c r="L37" s="420"/>
      <c r="M37" s="424" t="s">
        <v>600</v>
      </c>
      <c r="N37" s="425"/>
      <c r="O37" s="425"/>
      <c r="P37" s="425"/>
      <c r="Q37" s="425"/>
      <c r="R37" s="425"/>
      <c r="S37" s="425"/>
      <c r="T37" s="425"/>
      <c r="U37" s="425"/>
      <c r="V37" s="425"/>
      <c r="W37" s="425"/>
      <c r="X37" s="425"/>
      <c r="Y37" s="426"/>
      <c r="Z37" s="421" t="s">
        <v>18</v>
      </c>
      <c r="AA37" s="422"/>
      <c r="AB37" s="422"/>
      <c r="AC37" s="422"/>
      <c r="AD37" s="423"/>
      <c r="AE37" s="26"/>
      <c r="AF37" s="20"/>
    </row>
    <row r="38" spans="1:32" ht="17.100000000000001" customHeight="1">
      <c r="A38" s="20"/>
      <c r="B38" s="26"/>
      <c r="C38" s="415">
        <f>+VLOOKUP($H$14,RESUMEN!$A$11:$AP$600,20,FALSE)+VLOOKUP($H$14,RESUMEN!$A$11:$AP$600,21,FALSE)</f>
        <v>0</v>
      </c>
      <c r="D38" s="416"/>
      <c r="E38" s="417"/>
      <c r="F38" s="415">
        <f>+VLOOKUP($H$14,RESUMEN!$A$11:$AP$600,36,FALSE)</f>
        <v>0</v>
      </c>
      <c r="G38" s="416"/>
      <c r="H38" s="417"/>
      <c r="I38" s="418" t="s">
        <v>635</v>
      </c>
      <c r="J38" s="419"/>
      <c r="K38" s="419"/>
      <c r="L38" s="420"/>
      <c r="M38" s="424" t="s">
        <v>637</v>
      </c>
      <c r="N38" s="425"/>
      <c r="O38" s="425"/>
      <c r="P38" s="425"/>
      <c r="Q38" s="425"/>
      <c r="R38" s="425"/>
      <c r="S38" s="425"/>
      <c r="T38" s="425"/>
      <c r="U38" s="425"/>
      <c r="V38" s="425"/>
      <c r="W38" s="425"/>
      <c r="X38" s="425"/>
      <c r="Y38" s="426"/>
      <c r="Z38" s="421" t="s">
        <v>18</v>
      </c>
      <c r="AA38" s="422"/>
      <c r="AB38" s="422"/>
      <c r="AC38" s="422"/>
      <c r="AD38" s="423"/>
      <c r="AE38" s="26"/>
      <c r="AF38" s="20"/>
    </row>
    <row r="39" spans="1:32" ht="17.100000000000001" customHeight="1">
      <c r="A39" s="20"/>
      <c r="B39" s="26"/>
      <c r="C39" s="415">
        <f>+VLOOKUP($H$14,RESUMEN!$A$11:$AP$600,22,FALSE)</f>
        <v>0</v>
      </c>
      <c r="D39" s="416"/>
      <c r="E39" s="417"/>
      <c r="F39" s="415">
        <f>+VLOOKUP($H$14,RESUMEN!$A$11:$AP$600,37,FALSE)</f>
        <v>0</v>
      </c>
      <c r="G39" s="416"/>
      <c r="H39" s="417"/>
      <c r="I39" s="418" t="s">
        <v>19</v>
      </c>
      <c r="J39" s="419"/>
      <c r="K39" s="419"/>
      <c r="L39" s="420"/>
      <c r="M39" s="424" t="s">
        <v>602</v>
      </c>
      <c r="N39" s="425"/>
      <c r="O39" s="425"/>
      <c r="P39" s="425"/>
      <c r="Q39" s="425"/>
      <c r="R39" s="425"/>
      <c r="S39" s="425"/>
      <c r="T39" s="425"/>
      <c r="U39" s="425"/>
      <c r="V39" s="425"/>
      <c r="W39" s="425"/>
      <c r="X39" s="425"/>
      <c r="Y39" s="426"/>
      <c r="Z39" s="421" t="s">
        <v>11</v>
      </c>
      <c r="AA39" s="422"/>
      <c r="AB39" s="422"/>
      <c r="AC39" s="422"/>
      <c r="AD39" s="423"/>
      <c r="AE39" s="26"/>
      <c r="AF39" s="20"/>
    </row>
    <row r="40" spans="1:32" ht="17.100000000000001" customHeight="1">
      <c r="A40" s="20"/>
      <c r="B40" s="26"/>
      <c r="C40" s="415">
        <f>+VLOOKUP($H$14,RESUMEN!$A$11:$AP$600,23,FALSE)</f>
        <v>0</v>
      </c>
      <c r="D40" s="416"/>
      <c r="E40" s="417"/>
      <c r="F40" s="415">
        <f>+VLOOKUP($H$14,RESUMEN!$A$11:$AP$600,38,FALSE)</f>
        <v>0</v>
      </c>
      <c r="G40" s="416"/>
      <c r="H40" s="417"/>
      <c r="I40" s="418" t="s">
        <v>20</v>
      </c>
      <c r="J40" s="419"/>
      <c r="K40" s="419"/>
      <c r="L40" s="420"/>
      <c r="M40" s="424" t="s">
        <v>21</v>
      </c>
      <c r="N40" s="425"/>
      <c r="O40" s="425"/>
      <c r="P40" s="425"/>
      <c r="Q40" s="425"/>
      <c r="R40" s="425"/>
      <c r="S40" s="425"/>
      <c r="T40" s="425"/>
      <c r="U40" s="425"/>
      <c r="V40" s="425"/>
      <c r="W40" s="425"/>
      <c r="X40" s="425"/>
      <c r="Y40" s="426"/>
      <c r="Z40" s="421" t="s">
        <v>11</v>
      </c>
      <c r="AA40" s="422"/>
      <c r="AB40" s="422"/>
      <c r="AC40" s="422"/>
      <c r="AD40" s="423"/>
      <c r="AE40" s="26"/>
      <c r="AF40" s="20"/>
    </row>
    <row r="41" spans="1:32" ht="17.100000000000001" customHeight="1">
      <c r="A41" s="20"/>
      <c r="B41" s="26"/>
      <c r="C41" s="415">
        <v>0</v>
      </c>
      <c r="D41" s="416"/>
      <c r="E41" s="417"/>
      <c r="F41" s="415">
        <f>+VLOOKUP($H$14,RESUMEN!$A$11:$AP$600,39,FALSE)</f>
        <v>0</v>
      </c>
      <c r="G41" s="416"/>
      <c r="H41" s="417"/>
      <c r="I41" s="418" t="s">
        <v>22</v>
      </c>
      <c r="J41" s="419"/>
      <c r="K41" s="419"/>
      <c r="L41" s="420"/>
      <c r="M41" s="424" t="s">
        <v>23</v>
      </c>
      <c r="N41" s="425"/>
      <c r="O41" s="425"/>
      <c r="P41" s="425"/>
      <c r="Q41" s="425"/>
      <c r="R41" s="425"/>
      <c r="S41" s="425"/>
      <c r="T41" s="425"/>
      <c r="U41" s="425"/>
      <c r="V41" s="425"/>
      <c r="W41" s="425"/>
      <c r="X41" s="425"/>
      <c r="Y41" s="426"/>
      <c r="Z41" s="421" t="s">
        <v>18</v>
      </c>
      <c r="AA41" s="422"/>
      <c r="AB41" s="422"/>
      <c r="AC41" s="422"/>
      <c r="AD41" s="423"/>
      <c r="AE41" s="26"/>
      <c r="AF41" s="20"/>
    </row>
    <row r="42" spans="1:32" ht="17.100000000000001" customHeight="1">
      <c r="A42" s="20"/>
      <c r="B42" s="26"/>
      <c r="C42" s="415">
        <v>0</v>
      </c>
      <c r="D42" s="416"/>
      <c r="E42" s="417"/>
      <c r="F42" s="415">
        <f>+VLOOKUP($H$14,RESUMEN!$A$11:$AP$600,40,FALSE)</f>
        <v>0</v>
      </c>
      <c r="G42" s="416"/>
      <c r="H42" s="417"/>
      <c r="I42" s="418" t="s">
        <v>1475</v>
      </c>
      <c r="J42" s="419"/>
      <c r="K42" s="419"/>
      <c r="L42" s="420"/>
      <c r="M42" s="424" t="s">
        <v>1476</v>
      </c>
      <c r="N42" s="425"/>
      <c r="O42" s="425"/>
      <c r="P42" s="425"/>
      <c r="Q42" s="425"/>
      <c r="R42" s="425"/>
      <c r="S42" s="425"/>
      <c r="T42" s="425"/>
      <c r="U42" s="425"/>
      <c r="V42" s="425"/>
      <c r="W42" s="425"/>
      <c r="X42" s="425"/>
      <c r="Y42" s="426"/>
      <c r="Z42" s="421" t="s">
        <v>9</v>
      </c>
      <c r="AA42" s="422"/>
      <c r="AB42" s="422"/>
      <c r="AC42" s="422"/>
      <c r="AD42" s="423"/>
      <c r="AE42" s="26"/>
      <c r="AF42" s="20"/>
    </row>
    <row r="43" spans="1:32" ht="27" customHeight="1">
      <c r="A43" s="20"/>
      <c r="B43" s="26"/>
      <c r="C43" s="415">
        <f>+VLOOKUP($H$14,RESUMEN!$A$11:$AP$600,24,FALSE)</f>
        <v>0</v>
      </c>
      <c r="D43" s="416"/>
      <c r="E43" s="417"/>
      <c r="F43" s="415">
        <v>0</v>
      </c>
      <c r="G43" s="416"/>
      <c r="H43" s="417"/>
      <c r="I43" s="418" t="s">
        <v>594</v>
      </c>
      <c r="J43" s="419"/>
      <c r="K43" s="419"/>
      <c r="L43" s="420"/>
      <c r="M43" s="424" t="s">
        <v>1408</v>
      </c>
      <c r="N43" s="425"/>
      <c r="O43" s="425"/>
      <c r="P43" s="425"/>
      <c r="Q43" s="425"/>
      <c r="R43" s="425"/>
      <c r="S43" s="425"/>
      <c r="T43" s="425"/>
      <c r="U43" s="425"/>
      <c r="V43" s="425"/>
      <c r="W43" s="425"/>
      <c r="X43" s="425"/>
      <c r="Y43" s="426"/>
      <c r="Z43" s="453" t="s">
        <v>686</v>
      </c>
      <c r="AA43" s="454"/>
      <c r="AB43" s="454"/>
      <c r="AC43" s="454"/>
      <c r="AD43" s="455"/>
      <c r="AE43" s="26"/>
      <c r="AF43" s="20"/>
    </row>
    <row r="44" spans="1:32" ht="25.5" customHeight="1">
      <c r="A44" s="20"/>
      <c r="B44" s="26"/>
      <c r="C44" s="415">
        <f>+VLOOKUP($H$14,RESUMEN!$A$11:$AP$600,25,FALSE)</f>
        <v>0</v>
      </c>
      <c r="D44" s="416"/>
      <c r="E44" s="417"/>
      <c r="F44" s="415">
        <f>+VLOOKUP($H$14,RESUMEN!$A$11:$AP$600,42,FALSE)</f>
        <v>0</v>
      </c>
      <c r="G44" s="416"/>
      <c r="H44" s="417"/>
      <c r="I44" s="418" t="s">
        <v>674</v>
      </c>
      <c r="J44" s="419"/>
      <c r="K44" s="419"/>
      <c r="L44" s="420"/>
      <c r="M44" s="424" t="s">
        <v>675</v>
      </c>
      <c r="N44" s="425"/>
      <c r="O44" s="425"/>
      <c r="P44" s="425"/>
      <c r="Q44" s="425"/>
      <c r="R44" s="425"/>
      <c r="S44" s="425"/>
      <c r="T44" s="425"/>
      <c r="U44" s="425"/>
      <c r="V44" s="425"/>
      <c r="W44" s="425"/>
      <c r="X44" s="425"/>
      <c r="Y44" s="426"/>
      <c r="Z44" s="453" t="s">
        <v>686</v>
      </c>
      <c r="AA44" s="454"/>
      <c r="AB44" s="454"/>
      <c r="AC44" s="454"/>
      <c r="AD44" s="455"/>
      <c r="AE44" s="26"/>
      <c r="AF44" s="20"/>
    </row>
    <row r="45" spans="1:32" ht="17.100000000000001" customHeight="1">
      <c r="A45" s="20"/>
      <c r="B45" s="26"/>
      <c r="C45" s="415">
        <f>+VLOOKUP($H$14,RESUMEN!$A$11:$AP$600,6,FALSE)</f>
        <v>0</v>
      </c>
      <c r="D45" s="416"/>
      <c r="E45" s="417"/>
      <c r="F45" s="415">
        <v>0</v>
      </c>
      <c r="G45" s="416"/>
      <c r="H45" s="417"/>
      <c r="I45" s="418" t="s">
        <v>25</v>
      </c>
      <c r="J45" s="419"/>
      <c r="K45" s="419"/>
      <c r="L45" s="420"/>
      <c r="M45" s="424" t="s">
        <v>27</v>
      </c>
      <c r="N45" s="425"/>
      <c r="O45" s="425"/>
      <c r="P45" s="425"/>
      <c r="Q45" s="425"/>
      <c r="R45" s="425"/>
      <c r="S45" s="425"/>
      <c r="T45" s="425"/>
      <c r="U45" s="425"/>
      <c r="V45" s="425"/>
      <c r="W45" s="425"/>
      <c r="X45" s="425"/>
      <c r="Y45" s="426"/>
      <c r="Z45" s="421" t="s">
        <v>18</v>
      </c>
      <c r="AA45" s="422"/>
      <c r="AB45" s="422"/>
      <c r="AC45" s="422"/>
      <c r="AD45" s="423"/>
      <c r="AE45" s="26"/>
      <c r="AF45" s="20"/>
    </row>
    <row r="46" spans="1:32" ht="17.100000000000001" customHeight="1">
      <c r="A46" s="20"/>
      <c r="B46" s="26"/>
      <c r="C46" s="415">
        <f>+VLOOKUP($H$14,RESUMEN!$A$11:$AP$600,4,FALSE)+VLOOKUP($H$14,RESUMEN!$A$11:$AP$600,5,FALSE)</f>
        <v>0</v>
      </c>
      <c r="D46" s="416"/>
      <c r="E46" s="417"/>
      <c r="F46" s="415">
        <f>+VLOOKUP($H$14,RESUMEN!$A$11:$AP$600,26,FALSE)+VLOOKUP($H$14,RESUMEN!$A$11:$AP$600,27,FALSE)</f>
        <v>0</v>
      </c>
      <c r="G46" s="416"/>
      <c r="H46" s="417"/>
      <c r="I46" s="418" t="s">
        <v>26</v>
      </c>
      <c r="J46" s="419"/>
      <c r="K46" s="419"/>
      <c r="L46" s="420"/>
      <c r="M46" s="424" t="s">
        <v>28</v>
      </c>
      <c r="N46" s="425"/>
      <c r="O46" s="425"/>
      <c r="P46" s="425"/>
      <c r="Q46" s="425"/>
      <c r="R46" s="425"/>
      <c r="S46" s="425"/>
      <c r="T46" s="425"/>
      <c r="U46" s="425"/>
      <c r="V46" s="425"/>
      <c r="W46" s="425"/>
      <c r="X46" s="425"/>
      <c r="Y46" s="426"/>
      <c r="Z46" s="421" t="s">
        <v>18</v>
      </c>
      <c r="AA46" s="422"/>
      <c r="AB46" s="422"/>
      <c r="AC46" s="422"/>
      <c r="AD46" s="423"/>
      <c r="AE46" s="26"/>
      <c r="AF46" s="20"/>
    </row>
    <row r="47" spans="1:32" ht="10.5" customHeight="1">
      <c r="A47" s="20"/>
      <c r="B47" s="20"/>
      <c r="C47" s="183"/>
      <c r="D47" s="183"/>
      <c r="E47" s="183"/>
      <c r="F47" s="183"/>
      <c r="G47" s="183"/>
      <c r="H47" s="183"/>
      <c r="I47" s="20"/>
      <c r="J47" s="20"/>
      <c r="K47" s="20"/>
      <c r="L47" s="20"/>
      <c r="M47" s="20"/>
      <c r="N47" s="20"/>
      <c r="O47" s="20"/>
      <c r="P47" s="20"/>
      <c r="Q47" s="20"/>
      <c r="R47" s="20"/>
      <c r="S47" s="20"/>
      <c r="T47" s="20"/>
      <c r="U47" s="20"/>
      <c r="V47" s="20"/>
      <c r="W47" s="20"/>
      <c r="X47" s="20"/>
      <c r="Y47" s="20"/>
      <c r="Z47" s="20"/>
      <c r="AA47" s="20"/>
      <c r="AB47" s="20"/>
      <c r="AC47" s="20"/>
      <c r="AD47" s="20"/>
      <c r="AE47" s="20"/>
      <c r="AF47" s="20"/>
    </row>
    <row r="48" spans="1:32" ht="16.5" customHeight="1">
      <c r="A48" s="20"/>
      <c r="B48" s="25" t="s">
        <v>1477</v>
      </c>
      <c r="C48" s="183"/>
      <c r="D48" s="183"/>
      <c r="E48" s="183"/>
      <c r="F48" s="183"/>
      <c r="G48" s="183"/>
      <c r="H48" s="183"/>
      <c r="I48" s="20"/>
      <c r="J48" s="20"/>
      <c r="K48" s="20"/>
      <c r="L48" s="20"/>
      <c r="M48" s="20"/>
      <c r="N48" s="20"/>
      <c r="O48" s="20"/>
      <c r="P48" s="20"/>
      <c r="Q48" s="20"/>
      <c r="R48" s="20"/>
      <c r="S48" s="20"/>
      <c r="T48" s="20"/>
      <c r="U48" s="20"/>
      <c r="V48" s="20"/>
      <c r="W48" s="20"/>
      <c r="X48" s="20"/>
      <c r="Y48" s="20"/>
      <c r="Z48" s="20"/>
      <c r="AA48" s="20"/>
      <c r="AB48" s="20"/>
      <c r="AC48" s="20"/>
      <c r="AD48" s="20"/>
      <c r="AE48" s="20"/>
      <c r="AF48" s="20"/>
    </row>
    <row r="49" spans="1:32" ht="4.5" customHeight="1">
      <c r="A49" s="20"/>
      <c r="B49" s="25"/>
      <c r="C49" s="183"/>
      <c r="D49" s="183"/>
      <c r="E49" s="183"/>
      <c r="F49" s="183"/>
      <c r="G49" s="183"/>
      <c r="H49" s="183"/>
      <c r="I49" s="20"/>
      <c r="J49" s="20"/>
      <c r="K49" s="20"/>
      <c r="L49" s="20"/>
      <c r="M49" s="20"/>
      <c r="N49" s="20"/>
      <c r="O49" s="20"/>
      <c r="P49" s="20"/>
      <c r="Q49" s="20"/>
      <c r="R49" s="20"/>
      <c r="S49" s="20"/>
      <c r="T49" s="20"/>
      <c r="U49" s="20"/>
      <c r="V49" s="20"/>
      <c r="W49" s="20"/>
      <c r="X49" s="20"/>
      <c r="Y49" s="20"/>
      <c r="Z49" s="20"/>
      <c r="AA49" s="20"/>
      <c r="AB49" s="20"/>
      <c r="AC49" s="20"/>
      <c r="AD49" s="20"/>
      <c r="AE49" s="20"/>
      <c r="AF49" s="20"/>
    </row>
    <row r="50" spans="1:32" ht="30.75" customHeight="1">
      <c r="A50" s="20"/>
      <c r="B50" s="20"/>
      <c r="C50" s="399" t="s">
        <v>1389</v>
      </c>
      <c r="D50" s="399"/>
      <c r="E50" s="399"/>
      <c r="F50" s="399"/>
      <c r="G50" s="399"/>
      <c r="H50" s="399"/>
      <c r="I50" s="400" t="s">
        <v>1390</v>
      </c>
      <c r="J50" s="400"/>
      <c r="K50" s="400"/>
      <c r="L50" s="400"/>
      <c r="M50" s="399" t="s">
        <v>1360</v>
      </c>
      <c r="N50" s="399"/>
      <c r="O50" s="399"/>
      <c r="P50" s="399"/>
      <c r="Q50" s="399"/>
      <c r="R50" s="399"/>
      <c r="S50" s="399"/>
      <c r="T50" s="399"/>
      <c r="U50" s="399"/>
      <c r="V50" s="399"/>
      <c r="W50" s="399"/>
      <c r="X50" s="399"/>
      <c r="Y50" s="399"/>
      <c r="Z50" s="20"/>
      <c r="AA50" s="20"/>
      <c r="AB50" s="20"/>
      <c r="AC50" s="20"/>
      <c r="AD50" s="20"/>
      <c r="AE50" s="20"/>
      <c r="AF50" s="20"/>
    </row>
    <row r="51" spans="1:32" ht="16.5" customHeight="1">
      <c r="A51" s="20"/>
      <c r="B51" s="20"/>
      <c r="C51" s="401" t="str">
        <f>+IFERROR(VLOOKUP($H$14,Contactos!A4:E534,3,FALSE),"")</f>
        <v/>
      </c>
      <c r="D51" s="401"/>
      <c r="E51" s="401"/>
      <c r="F51" s="401"/>
      <c r="G51" s="401"/>
      <c r="H51" s="401"/>
      <c r="I51" s="402" t="str">
        <f>+IFERROR(VLOOKUP($H$14,Contactos!A4:E534,4,FALSE),"")</f>
        <v/>
      </c>
      <c r="J51" s="403"/>
      <c r="K51" s="403"/>
      <c r="L51" s="404"/>
      <c r="M51" s="402" t="str">
        <f>+IFERROR(VLOOKUP($H$14,Contactos!A4:E534,5,FALSE),"")</f>
        <v/>
      </c>
      <c r="N51" s="403"/>
      <c r="O51" s="403"/>
      <c r="P51" s="403"/>
      <c r="Q51" s="403"/>
      <c r="R51" s="403"/>
      <c r="S51" s="403"/>
      <c r="T51" s="403"/>
      <c r="U51" s="403"/>
      <c r="V51" s="403"/>
      <c r="W51" s="403"/>
      <c r="X51" s="403"/>
      <c r="Y51" s="404"/>
      <c r="Z51" s="20"/>
      <c r="AA51" s="20"/>
      <c r="AB51" s="20"/>
      <c r="AC51" s="20"/>
      <c r="AD51" s="20"/>
      <c r="AE51" s="20"/>
      <c r="AF51" s="20"/>
    </row>
    <row r="52" spans="1:32" ht="6.75" customHeight="1" thickBot="1">
      <c r="A52" s="34"/>
      <c r="B52" s="41"/>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34"/>
    </row>
    <row r="53" spans="1:32" ht="15.75">
      <c r="A53" s="34"/>
      <c r="B53" s="406" t="s">
        <v>1255</v>
      </c>
      <c r="C53" s="407"/>
      <c r="D53" s="407"/>
      <c r="E53" s="407"/>
      <c r="F53" s="407"/>
      <c r="G53" s="407"/>
      <c r="H53" s="407"/>
      <c r="I53" s="407"/>
      <c r="J53" s="407"/>
      <c r="K53" s="407"/>
      <c r="L53" s="407"/>
      <c r="M53" s="407"/>
      <c r="N53" s="407"/>
      <c r="O53" s="407"/>
      <c r="P53" s="407"/>
      <c r="Q53" s="407"/>
      <c r="R53" s="407"/>
      <c r="S53" s="407"/>
      <c r="T53" s="407"/>
      <c r="U53" s="407"/>
      <c r="V53" s="407"/>
      <c r="W53" s="407"/>
      <c r="X53" s="407"/>
      <c r="Y53" s="407"/>
      <c r="Z53" s="407"/>
      <c r="AA53" s="407"/>
      <c r="AB53" s="407"/>
      <c r="AC53" s="407"/>
      <c r="AD53" s="407"/>
      <c r="AE53" s="408"/>
      <c r="AF53" s="34"/>
    </row>
    <row r="54" spans="1:32" ht="15.75" customHeight="1">
      <c r="A54" s="34"/>
      <c r="B54" s="409"/>
      <c r="C54" s="410"/>
      <c r="D54" s="410"/>
      <c r="E54" s="410"/>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1"/>
      <c r="AF54" s="34"/>
    </row>
    <row r="55" spans="1:32" ht="16.5" thickBot="1">
      <c r="A55" s="34"/>
      <c r="B55" s="412"/>
      <c r="C55" s="413"/>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4"/>
      <c r="AF55" s="34"/>
    </row>
    <row r="56" spans="1:32" ht="12"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row>
    <row r="57" spans="1:32" ht="14.25" customHeight="1">
      <c r="A57" s="20"/>
      <c r="B57" s="27" t="s">
        <v>1404</v>
      </c>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0"/>
    </row>
    <row r="58" spans="1:32" ht="14.25" customHeight="1">
      <c r="A58" s="20"/>
      <c r="B58" s="27"/>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0"/>
    </row>
    <row r="59" spans="1:32" ht="14.25" customHeight="1">
      <c r="A59" s="34"/>
      <c r="B59" s="36"/>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4"/>
    </row>
    <row r="60" spans="1:32" ht="10.5" customHeight="1">
      <c r="A60" s="192" t="s">
        <v>1258</v>
      </c>
      <c r="B60" s="183"/>
      <c r="C60" s="183"/>
      <c r="F60" s="183"/>
      <c r="G60" s="183"/>
      <c r="H60" s="183"/>
      <c r="I60" s="20"/>
      <c r="J60" s="20"/>
      <c r="K60" s="20"/>
      <c r="L60" s="20"/>
      <c r="M60" s="20"/>
      <c r="N60" s="20"/>
      <c r="O60" s="20"/>
      <c r="P60" s="20"/>
      <c r="Q60" s="20"/>
      <c r="R60" s="20"/>
      <c r="S60" s="20"/>
      <c r="T60" s="20"/>
      <c r="U60" s="20"/>
      <c r="V60" s="20"/>
      <c r="W60" s="20"/>
      <c r="X60" s="20"/>
      <c r="Y60" s="20"/>
      <c r="Z60" s="20"/>
      <c r="AA60" s="20"/>
      <c r="AB60" s="20"/>
      <c r="AC60" s="20"/>
      <c r="AD60" s="20"/>
      <c r="AE60" s="20"/>
      <c r="AF60" s="20"/>
    </row>
    <row r="61" spans="1:32" ht="10.5" customHeight="1">
      <c r="A61" s="193"/>
      <c r="B61" s="194" t="s">
        <v>1259</v>
      </c>
      <c r="C61" s="195"/>
      <c r="D61" s="195"/>
      <c r="E61" s="195"/>
      <c r="F61" s="195"/>
      <c r="G61" s="195"/>
      <c r="H61" s="195"/>
      <c r="J61" s="195"/>
      <c r="K61" s="195"/>
      <c r="L61" s="195"/>
      <c r="M61" s="195"/>
      <c r="N61" s="195"/>
      <c r="O61" s="195"/>
      <c r="P61" s="195"/>
      <c r="Q61" s="20"/>
      <c r="R61" s="20"/>
      <c r="S61" s="20"/>
      <c r="T61" s="20"/>
      <c r="U61" s="20"/>
      <c r="V61" s="20"/>
      <c r="W61" s="20"/>
      <c r="X61" s="20"/>
      <c r="Y61" s="20"/>
      <c r="Z61" s="20"/>
      <c r="AA61" s="20"/>
      <c r="AB61" s="20"/>
      <c r="AC61" s="20"/>
      <c r="AD61" s="20"/>
      <c r="AE61" s="20"/>
      <c r="AF61" s="20"/>
    </row>
    <row r="62" spans="1:32" ht="10.5" customHeight="1">
      <c r="A62" s="193"/>
      <c r="B62" s="195" t="s">
        <v>1478</v>
      </c>
      <c r="C62" s="195"/>
      <c r="D62" s="195"/>
      <c r="E62" s="195"/>
      <c r="F62" s="195"/>
      <c r="G62" s="195"/>
      <c r="H62" s="195"/>
      <c r="I62" s="195"/>
      <c r="K62" s="195"/>
      <c r="L62" s="195"/>
      <c r="M62" s="195"/>
      <c r="N62" s="20"/>
      <c r="O62" s="20"/>
      <c r="P62" s="20"/>
      <c r="Q62" s="20"/>
      <c r="R62" s="20"/>
      <c r="S62" s="20"/>
      <c r="T62" s="20"/>
      <c r="U62" s="20"/>
      <c r="V62" s="20"/>
      <c r="W62" s="20"/>
      <c r="X62" s="20"/>
      <c r="Y62" s="20"/>
      <c r="Z62" s="20"/>
      <c r="AA62" s="20"/>
      <c r="AB62" s="20"/>
      <c r="AC62" s="20"/>
      <c r="AD62" s="20"/>
      <c r="AE62" s="20"/>
      <c r="AF62" s="20"/>
    </row>
    <row r="63" spans="1:32" ht="14.25" customHeight="1">
      <c r="A63" s="34"/>
      <c r="B63" s="36"/>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4"/>
    </row>
    <row r="64" spans="1:32" ht="4.5" customHeight="1">
      <c r="A64" s="34"/>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4"/>
    </row>
    <row r="65" spans="1:32" ht="10.5" customHeight="1">
      <c r="A65" s="34"/>
      <c r="B65" s="37"/>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ht="10.5" customHeight="1">
      <c r="A66" s="34"/>
      <c r="B66" s="37"/>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ht="10.5" customHeight="1">
      <c r="A67" s="34"/>
      <c r="B67" s="37"/>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row>
    <row r="68" spans="1:3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2:3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2:3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2:3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2:3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2:3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2:3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2:3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2:3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2:3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2:3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2:3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2:3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2:3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2:3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2:3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2:3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2:3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2:3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2:3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2:3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2:3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2:3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2:3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2:3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2:3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2:3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2:3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2:3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2:3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2:3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2:3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2:3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2:3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2:3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2:3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2:3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2:3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2:3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2:3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2:3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2:3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2:3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2:3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2:3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2:3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2:3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2:3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2:3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2:3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2:3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2:3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2:3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2:3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2:3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2:3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2:3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2:3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2:3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2:3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2:3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2:3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2:3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2:3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2:3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2:3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2:3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2:3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2:3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2:3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2:3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2:3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2:3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2:3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2:3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2:3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2:3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2:3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2:3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2:3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2:3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2:3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2:3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2:3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2:3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2:3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2:3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2:3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2:3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2:3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2:3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2:3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2:3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2:3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2:3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2:3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2:3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2:3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2:3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2:3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2:3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2:3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2:3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2:3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2:3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2:3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2:3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2:3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2:3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2:3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2:3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2:3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2:3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2:3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2:3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2:3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2:3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2:3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2:3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2:3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2:3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2:3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2:3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2:3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2:3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2:3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2:3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2:3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2:3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2:3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2:3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2:3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2:3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2:3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2:3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2:3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2:3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2:3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2:3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2:3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2:3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2:3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2:3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2:3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2:3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2:3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2:3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2:3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2:3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2:3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2:3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2:3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2:3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2:3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2:31">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sheetData>
  <protectedRanges>
    <protectedRange algorithmName="SHA-512" hashValue="H8XH2ef3wjafZWNVgUhr4Th7ybZdSzKj4HVSL0U8OqvJbYaB8oE6WxoGEwtRcECQAl8BFJst+At5/plK8Sotyg==" saltValue="CjRcFSK3QWUOQ5pxPQsq5g==" spinCount="100000" sqref="A1:E11 F1:F10 G1:XFD11" name="Rango1"/>
  </protectedRanges>
  <mergeCells count="135">
    <mergeCell ref="C25:E25"/>
    <mergeCell ref="F25:H25"/>
    <mergeCell ref="I25:L25"/>
    <mergeCell ref="M25:Y25"/>
    <mergeCell ref="Z25:AD25"/>
    <mergeCell ref="M46:Y46"/>
    <mergeCell ref="Z46:AD46"/>
    <mergeCell ref="C46:E46"/>
    <mergeCell ref="F46:H46"/>
    <mergeCell ref="I46:L46"/>
    <mergeCell ref="C45:E45"/>
    <mergeCell ref="F45:H45"/>
    <mergeCell ref="I45:L45"/>
    <mergeCell ref="Z43:AD43"/>
    <mergeCell ref="M45:Y45"/>
    <mergeCell ref="Z45:AD45"/>
    <mergeCell ref="C43:E43"/>
    <mergeCell ref="F43:H43"/>
    <mergeCell ref="I43:L43"/>
    <mergeCell ref="M43:Y43"/>
    <mergeCell ref="I44:L44"/>
    <mergeCell ref="M44:Y44"/>
    <mergeCell ref="Z44:AD44"/>
    <mergeCell ref="C44:E44"/>
    <mergeCell ref="F44:H44"/>
    <mergeCell ref="I41:L41"/>
    <mergeCell ref="M38:Y38"/>
    <mergeCell ref="F37:H37"/>
    <mergeCell ref="M41:Y41"/>
    <mergeCell ref="C42:E42"/>
    <mergeCell ref="F42:H42"/>
    <mergeCell ref="Z42:AD42"/>
    <mergeCell ref="Z39:AD39"/>
    <mergeCell ref="Z40:AD40"/>
    <mergeCell ref="Z41:AD41"/>
    <mergeCell ref="F39:H39"/>
    <mergeCell ref="C40:E40"/>
    <mergeCell ref="I39:L39"/>
    <mergeCell ref="I40:L40"/>
    <mergeCell ref="C39:E39"/>
    <mergeCell ref="C38:E38"/>
    <mergeCell ref="F38:H38"/>
    <mergeCell ref="I38:L38"/>
    <mergeCell ref="C37:E37"/>
    <mergeCell ref="I37:L37"/>
    <mergeCell ref="M37:Y37"/>
    <mergeCell ref="F40:H40"/>
    <mergeCell ref="Z28:AD28"/>
    <mergeCell ref="M32:Y32"/>
    <mergeCell ref="M30:Y30"/>
    <mergeCell ref="F28:H28"/>
    <mergeCell ref="Z27:AD27"/>
    <mergeCell ref="I28:L28"/>
    <mergeCell ref="I29:L29"/>
    <mergeCell ref="M29:Y29"/>
    <mergeCell ref="Z29:AD29"/>
    <mergeCell ref="Z31:AD31"/>
    <mergeCell ref="I33:L33"/>
    <mergeCell ref="M33:Y33"/>
    <mergeCell ref="C36:E36"/>
    <mergeCell ref="F36:H36"/>
    <mergeCell ref="M34:Y34"/>
    <mergeCell ref="M35:Y35"/>
    <mergeCell ref="C27:E27"/>
    <mergeCell ref="F27:H27"/>
    <mergeCell ref="I27:L27"/>
    <mergeCell ref="F31:H31"/>
    <mergeCell ref="F32:H32"/>
    <mergeCell ref="M27:Y27"/>
    <mergeCell ref="M28:Y28"/>
    <mergeCell ref="C31:E31"/>
    <mergeCell ref="B53:AE55"/>
    <mergeCell ref="M42:Y42"/>
    <mergeCell ref="M39:Y39"/>
    <mergeCell ref="M40:Y40"/>
    <mergeCell ref="I42:L42"/>
    <mergeCell ref="I30:L30"/>
    <mergeCell ref="I36:L36"/>
    <mergeCell ref="I32:L32"/>
    <mergeCell ref="I35:L35"/>
    <mergeCell ref="C41:E41"/>
    <mergeCell ref="F41:H41"/>
    <mergeCell ref="C35:E35"/>
    <mergeCell ref="F35:H35"/>
    <mergeCell ref="Z35:AD35"/>
    <mergeCell ref="C34:E34"/>
    <mergeCell ref="F34:H34"/>
    <mergeCell ref="Z38:AD38"/>
    <mergeCell ref="I31:L31"/>
    <mergeCell ref="C32:E32"/>
    <mergeCell ref="Z34:AD34"/>
    <mergeCell ref="Z37:AD37"/>
    <mergeCell ref="M36:Y36"/>
    <mergeCell ref="Z36:AD36"/>
    <mergeCell ref="Z33:AD33"/>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C50:H50"/>
    <mergeCell ref="I50:L50"/>
    <mergeCell ref="M50:Y50"/>
    <mergeCell ref="C51:H51"/>
    <mergeCell ref="I51:L51"/>
    <mergeCell ref="M51:Y51"/>
    <mergeCell ref="F12:AD13"/>
    <mergeCell ref="B19:AE21"/>
    <mergeCell ref="C30:E30"/>
    <mergeCell ref="F30:H30"/>
    <mergeCell ref="I34:L34"/>
    <mergeCell ref="C26:E26"/>
    <mergeCell ref="Z26:AD26"/>
    <mergeCell ref="F26:H26"/>
    <mergeCell ref="M26:Y26"/>
    <mergeCell ref="I26:L26"/>
    <mergeCell ref="C29:E29"/>
    <mergeCell ref="F29:H29"/>
    <mergeCell ref="M31:Y31"/>
    <mergeCell ref="C28:E28"/>
    <mergeCell ref="Z30:AD30"/>
    <mergeCell ref="Z32:AD32"/>
    <mergeCell ref="C33:E33"/>
    <mergeCell ref="F33:H33"/>
  </mergeCells>
  <hyperlinks>
    <hyperlink ref="C26:E26" location="'CUT MN'!A1" display="'CUT MN'!A1" xr:uid="{00000000-0004-0000-0000-000002000000}"/>
    <hyperlink ref="C27:E46" location="'CUT MN'!A1" display="'CUT MN'!A1" xr:uid="{4D750058-CA12-4809-8752-CF124E037F47}"/>
    <hyperlink ref="F26:H26" location="'CUT MN'!A1" display="'CUT MN'!A1" xr:uid="{E5A51622-A141-4A3F-A802-19B21125C969}"/>
    <hyperlink ref="F46:H46" location="'TRL ME'!A1" display="'TRL ME'!A1" xr:uid="{3BDFD218-D02D-4E68-874D-BAA999AD10D2}"/>
    <hyperlink ref="F42:H42" location="'CUT ME'!A1" display="'CUT ME'!A1" xr:uid="{8742B2C5-6E2C-483C-8B82-40CE34991D85}"/>
    <hyperlink ref="F27:H32" location="'CUT ME'!A1" display="'CUT ME'!A1" xr:uid="{F995E507-3555-4D03-B203-B7EAE44CA545}"/>
    <hyperlink ref="C45:E45" location="CDI!A1" display="CDI!A1" xr:uid="{7EF47824-32AD-40EF-A118-723D92FD86AC}"/>
    <hyperlink ref="C44:E44" location="'TCR MN'!A1" display="'TCR MN'!A1" xr:uid="{39059867-D9F9-4863-81D4-C4BE9314E045}"/>
    <hyperlink ref="C46:E46" location="'TRL MN'!A1" display="'TRL MN'!A1" xr:uid="{9B83CB47-AFAA-4B00-BB82-27578064DC73}"/>
    <hyperlink ref="F44:H44" location="'TCR ME'!A1" display="'TCR ME'!A1" xr:uid="{1C6E9B0B-E892-42DC-AC2B-F05D1EB625F2}"/>
    <hyperlink ref="F34:H43" location="'CUT ME'!A1" display="'CUT ME'!A1" xr:uid="{F113D5EE-355C-453E-876B-31CB44E9D38D}"/>
    <hyperlink ref="C33:E33" location="'COB &amp; CVD_AUTO'!A1" display="'COB &amp; CVD_AUTO'!A1" xr:uid="{23ADFF9E-EFA1-4FFF-9677-20E250D706F8}"/>
    <hyperlink ref="C25:E25" location="'CUT MN'!A1" display="'CUT MN'!A1" xr:uid="{B9C6DB7F-ACA1-4610-8244-4C0B43C4C13C}"/>
    <hyperlink ref="F25:H25" location="'CUT MN'!A1" display="'CUT MN'!A1" xr:uid="{7E3BAE47-F1C7-419A-9CB7-B15E8FAB7DAF}"/>
  </hyperlinks>
  <pageMargins left="0.43307086614173229" right="0.31496062992125984" top="0.43307086614173229" bottom="0.15748031496062992" header="0.31496062992125984" footer="0.19685039370078741"/>
  <pageSetup scale="74"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FF0000"/>
  </sheetPr>
  <dimension ref="A1:AV635"/>
  <sheetViews>
    <sheetView showGridLines="0" view="pageBreakPreview" zoomScale="85" zoomScaleNormal="70" zoomScaleSheetLayoutView="85" workbookViewId="0">
      <pane xSplit="3" ySplit="10" topLeftCell="D607" activePane="bottomRight" state="frozen"/>
      <selection activeCell="H15" sqref="H15"/>
      <selection pane="topRight" activeCell="H15" sqref="H15"/>
      <selection pane="bottomLeft" activeCell="H15" sqref="H15"/>
      <selection pane="bottomRight" activeCell="D11" sqref="D11:AP600"/>
    </sheetView>
  </sheetViews>
  <sheetFormatPr baseColWidth="10" defaultColWidth="11.42578125" defaultRowHeight="15" outlineLevelCol="1"/>
  <cols>
    <col min="1" max="1" width="13" style="3" bestFit="1" customWidth="1"/>
    <col min="2" max="2" width="59.7109375" style="4" bestFit="1" customWidth="1"/>
    <col min="3" max="3" width="16.42578125" style="5" hidden="1" customWidth="1"/>
    <col min="4" max="4" width="21.7109375" style="46" customWidth="1" outlineLevel="1"/>
    <col min="5" max="5" width="21" style="46" customWidth="1" outlineLevel="1"/>
    <col min="6" max="6" width="23.140625" style="46" customWidth="1" outlineLevel="1"/>
    <col min="7" max="7" width="21" style="46" customWidth="1" outlineLevel="1"/>
    <col min="8" max="9" width="20.42578125" style="46" customWidth="1" outlineLevel="1"/>
    <col min="10" max="10" width="17.42578125" style="46" customWidth="1" outlineLevel="1"/>
    <col min="11" max="11" width="23.140625" style="46" customWidth="1" outlineLevel="1"/>
    <col min="12" max="12" width="16.85546875" style="46" customWidth="1" outlineLevel="1"/>
    <col min="13" max="14" width="17.85546875" style="46" customWidth="1" outlineLevel="1"/>
    <col min="15" max="15" width="19.28515625" style="46" customWidth="1" outlineLevel="1"/>
    <col min="16" max="16" width="14" style="46" customWidth="1" outlineLevel="1"/>
    <col min="17" max="17" width="21.42578125" style="46" customWidth="1" outlineLevel="1"/>
    <col min="18" max="18" width="16" style="46" customWidth="1" outlineLevel="1"/>
    <col min="19" max="20" width="21.7109375" style="46" customWidth="1" outlineLevel="1"/>
    <col min="21" max="21" width="20.5703125" style="46" customWidth="1" outlineLevel="1"/>
    <col min="22" max="22" width="15.28515625" style="46" customWidth="1" outlineLevel="1"/>
    <col min="23" max="23" width="15.140625" style="46" bestFit="1" customWidth="1" outlineLevel="1"/>
    <col min="24" max="25" width="16.85546875" style="46" customWidth="1" outlineLevel="1"/>
    <col min="26" max="27" width="19.7109375" style="46" customWidth="1" outlineLevel="1" collapsed="1"/>
    <col min="28" max="28" width="18.7109375" style="46" customWidth="1" outlineLevel="1" collapsed="1"/>
    <col min="29" max="29" width="13.5703125" style="46" customWidth="1" outlineLevel="1"/>
    <col min="30" max="30" width="13.85546875" style="46" customWidth="1" outlineLevel="1"/>
    <col min="31" max="31" width="24" style="46" customWidth="1" outlineLevel="1" collapsed="1"/>
    <col min="32" max="32" width="24" style="46" customWidth="1" outlineLevel="1"/>
    <col min="33" max="33" width="17.42578125" style="46" customWidth="1" outlineLevel="1"/>
    <col min="34" max="34" width="18.7109375" style="46" customWidth="1" outlineLevel="1"/>
    <col min="35" max="35" width="15" style="46" customWidth="1" outlineLevel="1"/>
    <col min="36" max="36" width="18.85546875" style="46" customWidth="1" outlineLevel="1"/>
    <col min="37" max="37" width="21.42578125" style="46" customWidth="1" outlineLevel="1"/>
    <col min="38" max="40" width="13.42578125" style="46" customWidth="1" outlineLevel="1"/>
    <col min="41" max="41" width="13.140625" style="46" customWidth="1" outlineLevel="1"/>
    <col min="42" max="42" width="13.42578125" style="46" customWidth="1" outlineLevel="1"/>
    <col min="43" max="43" width="28.7109375" style="47" bestFit="1" customWidth="1"/>
    <col min="44" max="44" width="11.42578125" style="6"/>
    <col min="45" max="45" width="19.28515625" style="47" bestFit="1" customWidth="1"/>
    <col min="46" max="46" width="14.85546875" style="6" bestFit="1" customWidth="1"/>
    <col min="47" max="47" width="17.140625" style="6" customWidth="1"/>
    <col min="48" max="48" width="14.42578125" style="6" customWidth="1"/>
    <col min="49" max="16384" width="11.42578125" style="6"/>
  </cols>
  <sheetData>
    <row r="1" spans="1:48" s="13" customFormat="1">
      <c r="A1" s="10"/>
      <c r="B1" s="11"/>
      <c r="C1" s="1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3"/>
      <c r="AS1" s="43"/>
    </row>
    <row r="2" spans="1:48" s="13" customFormat="1" ht="13.5" customHeight="1">
      <c r="A2" s="10"/>
      <c r="B2" s="11"/>
      <c r="C2" s="1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3"/>
      <c r="AS2" s="43"/>
    </row>
    <row r="3" spans="1:48" s="13" customFormat="1">
      <c r="A3" s="10"/>
      <c r="B3" s="11"/>
      <c r="C3" s="1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3"/>
      <c r="AS3" s="43"/>
    </row>
    <row r="4" spans="1:48" s="13" customFormat="1" ht="18" customHeight="1">
      <c r="A4" s="456" t="s">
        <v>555</v>
      </c>
      <c r="B4" s="456"/>
      <c r="C4" s="456"/>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S4" s="43"/>
    </row>
    <row r="5" spans="1:48" s="13" customFormat="1" ht="18.75">
      <c r="A5" s="456" t="str">
        <f>+'CUT MN'!A3</f>
        <v>CORRESPONDIENTE AL PERIODO DE ENERO A MAYO DE 2025</v>
      </c>
      <c r="B5" s="456"/>
      <c r="C5" s="456"/>
      <c r="D5" s="456"/>
      <c r="E5" s="456"/>
      <c r="F5" s="456"/>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S5" s="43"/>
    </row>
    <row r="6" spans="1:48" s="13" customFormat="1" ht="18.75">
      <c r="A6" s="456" t="str">
        <f>+'CUT MN'!A4</f>
        <v>ACTUALIZADO AL : 5 de junio de 2025 Hrs. 14:05</v>
      </c>
      <c r="B6" s="456"/>
      <c r="C6" s="45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S6" s="43"/>
    </row>
    <row r="7" spans="1:48" s="13" customFormat="1" ht="18.75">
      <c r="A7" s="456" t="s">
        <v>556</v>
      </c>
      <c r="B7" s="456"/>
      <c r="C7" s="456"/>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56"/>
      <c r="AP7" s="456"/>
      <c r="AQ7" s="456"/>
      <c r="AS7" s="43"/>
    </row>
    <row r="8" spans="1:48" s="211" customFormat="1">
      <c r="A8" s="10">
        <v>1</v>
      </c>
      <c r="B8" s="12">
        <v>2</v>
      </c>
      <c r="C8" s="12">
        <v>3</v>
      </c>
      <c r="D8" s="209">
        <v>4</v>
      </c>
      <c r="E8" s="10">
        <v>5</v>
      </c>
      <c r="F8" s="12">
        <v>6</v>
      </c>
      <c r="G8" s="12">
        <v>7</v>
      </c>
      <c r="H8" s="209">
        <v>8</v>
      </c>
      <c r="I8" s="209">
        <v>9</v>
      </c>
      <c r="J8" s="10">
        <v>10</v>
      </c>
      <c r="K8" s="12">
        <v>11</v>
      </c>
      <c r="L8" s="209">
        <v>12</v>
      </c>
      <c r="M8" s="10">
        <v>13</v>
      </c>
      <c r="N8" s="10">
        <v>14</v>
      </c>
      <c r="O8" s="12">
        <v>15</v>
      </c>
      <c r="P8" s="10">
        <v>16</v>
      </c>
      <c r="Q8" s="10">
        <v>17</v>
      </c>
      <c r="R8" s="12">
        <v>18</v>
      </c>
      <c r="S8" s="10">
        <v>19</v>
      </c>
      <c r="T8" s="10">
        <v>20</v>
      </c>
      <c r="U8" s="12">
        <v>21</v>
      </c>
      <c r="V8" s="10">
        <v>22</v>
      </c>
      <c r="W8" s="10">
        <v>23</v>
      </c>
      <c r="X8" s="12">
        <v>24</v>
      </c>
      <c r="Y8" s="10">
        <v>25</v>
      </c>
      <c r="Z8" s="10">
        <v>26</v>
      </c>
      <c r="AA8" s="12">
        <v>27</v>
      </c>
      <c r="AB8" s="10">
        <v>28</v>
      </c>
      <c r="AC8" s="10">
        <v>29</v>
      </c>
      <c r="AD8" s="12">
        <v>30</v>
      </c>
      <c r="AE8" s="10">
        <v>31</v>
      </c>
      <c r="AF8" s="10">
        <v>32</v>
      </c>
      <c r="AG8" s="12">
        <v>33</v>
      </c>
      <c r="AH8" s="10">
        <v>34</v>
      </c>
      <c r="AI8" s="10">
        <v>35</v>
      </c>
      <c r="AJ8" s="12">
        <v>36</v>
      </c>
      <c r="AK8" s="10">
        <v>37</v>
      </c>
      <c r="AL8" s="10">
        <v>38</v>
      </c>
      <c r="AM8" s="12">
        <v>39</v>
      </c>
      <c r="AN8" s="12">
        <v>40</v>
      </c>
      <c r="AO8" s="10">
        <v>41</v>
      </c>
      <c r="AP8" s="10">
        <v>42</v>
      </c>
      <c r="AQ8" s="210"/>
      <c r="AS8" s="210"/>
    </row>
    <row r="9" spans="1:48" s="13" customFormat="1" ht="15" customHeight="1">
      <c r="A9" s="29"/>
      <c r="B9" s="14"/>
      <c r="C9" s="15"/>
      <c r="D9" s="460" t="s">
        <v>557</v>
      </c>
      <c r="E9" s="460"/>
      <c r="F9" s="460"/>
      <c r="G9" s="460"/>
      <c r="H9" s="460"/>
      <c r="I9" s="460"/>
      <c r="J9" s="460"/>
      <c r="K9" s="460"/>
      <c r="L9" s="460"/>
      <c r="M9" s="460"/>
      <c r="N9" s="460"/>
      <c r="O9" s="460"/>
      <c r="P9" s="460"/>
      <c r="Q9" s="460"/>
      <c r="R9" s="460"/>
      <c r="S9" s="460"/>
      <c r="T9" s="460"/>
      <c r="U9" s="460"/>
      <c r="V9" s="460"/>
      <c r="W9" s="460"/>
      <c r="X9" s="460"/>
      <c r="Y9" s="461"/>
      <c r="Z9" s="457" t="s">
        <v>558</v>
      </c>
      <c r="AA9" s="458"/>
      <c r="AB9" s="458"/>
      <c r="AC9" s="458"/>
      <c r="AD9" s="458"/>
      <c r="AE9" s="458"/>
      <c r="AF9" s="458"/>
      <c r="AG9" s="458"/>
      <c r="AH9" s="458"/>
      <c r="AI9" s="458"/>
      <c r="AJ9" s="458"/>
      <c r="AK9" s="458"/>
      <c r="AL9" s="458"/>
      <c r="AM9" s="458"/>
      <c r="AN9" s="458"/>
      <c r="AO9" s="458"/>
      <c r="AP9" s="459"/>
      <c r="AQ9" s="43"/>
      <c r="AS9" s="43"/>
    </row>
    <row r="10" spans="1:48" s="100" customFormat="1" ht="34.5">
      <c r="A10" s="30" t="s">
        <v>559</v>
      </c>
      <c r="B10" s="31" t="s">
        <v>35</v>
      </c>
      <c r="C10" s="31" t="s">
        <v>560</v>
      </c>
      <c r="D10" s="44" t="s">
        <v>1992</v>
      </c>
      <c r="E10" s="44" t="s">
        <v>1993</v>
      </c>
      <c r="F10" s="45" t="s">
        <v>25</v>
      </c>
      <c r="G10" s="45" t="s">
        <v>1713</v>
      </c>
      <c r="H10" s="45" t="s">
        <v>3</v>
      </c>
      <c r="I10" s="45" t="s">
        <v>597</v>
      </c>
      <c r="J10" s="45" t="s">
        <v>1283</v>
      </c>
      <c r="K10" s="45" t="s">
        <v>10</v>
      </c>
      <c r="L10" s="45" t="s">
        <v>6</v>
      </c>
      <c r="M10" s="45" t="s">
        <v>636</v>
      </c>
      <c r="N10" s="45" t="s">
        <v>14</v>
      </c>
      <c r="O10" s="45" t="s">
        <v>1346</v>
      </c>
      <c r="P10" s="45" t="s">
        <v>598</v>
      </c>
      <c r="Q10" s="45" t="s">
        <v>16</v>
      </c>
      <c r="R10" s="45" t="s">
        <v>12</v>
      </c>
      <c r="S10" s="45" t="s">
        <v>599</v>
      </c>
      <c r="T10" s="45" t="s">
        <v>1994</v>
      </c>
      <c r="U10" s="45" t="s">
        <v>1995</v>
      </c>
      <c r="V10" s="45" t="s">
        <v>19</v>
      </c>
      <c r="W10" s="45" t="s">
        <v>20</v>
      </c>
      <c r="X10" s="45" t="s">
        <v>594</v>
      </c>
      <c r="Y10" s="45" t="s">
        <v>1996</v>
      </c>
      <c r="Z10" s="44" t="s">
        <v>595</v>
      </c>
      <c r="AA10" s="44" t="s">
        <v>596</v>
      </c>
      <c r="AB10" s="45" t="s">
        <v>3</v>
      </c>
      <c r="AC10" s="45" t="s">
        <v>551</v>
      </c>
      <c r="AD10" s="45" t="s">
        <v>10</v>
      </c>
      <c r="AE10" s="45" t="s">
        <v>6</v>
      </c>
      <c r="AF10" s="45" t="s">
        <v>14</v>
      </c>
      <c r="AG10" s="45" t="s">
        <v>16</v>
      </c>
      <c r="AH10" s="45" t="s">
        <v>12</v>
      </c>
      <c r="AI10" s="45" t="s">
        <v>599</v>
      </c>
      <c r="AJ10" s="45" t="s">
        <v>635</v>
      </c>
      <c r="AK10" s="45" t="s">
        <v>19</v>
      </c>
      <c r="AL10" s="45" t="s">
        <v>20</v>
      </c>
      <c r="AM10" s="45" t="s">
        <v>22</v>
      </c>
      <c r="AN10" s="45" t="s">
        <v>8</v>
      </c>
      <c r="AO10" s="45" t="s">
        <v>594</v>
      </c>
      <c r="AP10" s="45" t="s">
        <v>1996</v>
      </c>
      <c r="AQ10" s="44" t="s">
        <v>561</v>
      </c>
      <c r="AS10" s="146"/>
    </row>
    <row r="11" spans="1:48" ht="33" customHeight="1">
      <c r="A11" s="32">
        <v>0</v>
      </c>
      <c r="B11" s="315" t="str">
        <f>VLOOKUP(A11,[5]bd_lista!A:C,3,FALSE)</f>
        <v>Sin  nombre</v>
      </c>
      <c r="C11" s="316" t="str">
        <f>VLOOKUP(A11,[5]bd_lista!A:D,4,FALSE)</f>
        <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61">
        <v>0</v>
      </c>
      <c r="AQ11" s="61">
        <f t="shared" ref="AQ11:AQ76" si="0">SUM(D11:AP11)</f>
        <v>0</v>
      </c>
      <c r="AT11" s="33"/>
    </row>
    <row r="12" spans="1:48" ht="19.5" customHeight="1">
      <c r="A12" s="32">
        <v>6</v>
      </c>
      <c r="B12" s="315" t="str">
        <f>VLOOKUP(A12,[5]bd_lista!A:C,3,FALSE)</f>
        <v>Vicepresidencia del Estado Plurinacional</v>
      </c>
      <c r="C12" s="316" t="e">
        <f>+VLOOKUP(A12,Contactos!$A$4:$E$534,6,FALSE)</f>
        <v>#REF!</v>
      </c>
      <c r="D12" s="61">
        <v>231991.75</v>
      </c>
      <c r="E12" s="61">
        <v>0</v>
      </c>
      <c r="F12" s="61">
        <v>0</v>
      </c>
      <c r="G12" s="61">
        <v>0</v>
      </c>
      <c r="H12" s="61">
        <v>16128.39</v>
      </c>
      <c r="I12" s="61">
        <v>0</v>
      </c>
      <c r="J12" s="61">
        <v>0</v>
      </c>
      <c r="K12" s="61">
        <v>0</v>
      </c>
      <c r="L12" s="61">
        <v>0</v>
      </c>
      <c r="M12" s="61">
        <v>0</v>
      </c>
      <c r="N12" s="61">
        <v>0</v>
      </c>
      <c r="O12" s="61">
        <v>0</v>
      </c>
      <c r="P12" s="61">
        <v>0</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0</v>
      </c>
      <c r="AJ12" s="61">
        <v>0</v>
      </c>
      <c r="AK12" s="61">
        <v>0</v>
      </c>
      <c r="AL12" s="61">
        <v>0</v>
      </c>
      <c r="AM12" s="61">
        <v>0</v>
      </c>
      <c r="AN12" s="61">
        <v>0</v>
      </c>
      <c r="AO12" s="61">
        <v>0</v>
      </c>
      <c r="AP12" s="61">
        <v>0</v>
      </c>
      <c r="AQ12" s="61">
        <f t="shared" si="0"/>
        <v>248120.14</v>
      </c>
      <c r="AT12" s="33"/>
    </row>
    <row r="13" spans="1:48" ht="19.5" customHeight="1">
      <c r="A13" s="32">
        <v>10</v>
      </c>
      <c r="B13" s="315" t="str">
        <f>VLOOKUP(A13,[5]bd_lista!A:C,3,FALSE)</f>
        <v>Ministerio de Relaciones Exteriores</v>
      </c>
      <c r="C13" s="316" t="e">
        <f>+VLOOKUP(A13,Contactos!$A$4:$E$534,6,FALSE)</f>
        <v>#REF!</v>
      </c>
      <c r="D13" s="61">
        <v>0</v>
      </c>
      <c r="E13" s="61">
        <v>0</v>
      </c>
      <c r="F13" s="61">
        <v>0</v>
      </c>
      <c r="G13" s="61">
        <v>0</v>
      </c>
      <c r="H13" s="61">
        <v>4183326.6</v>
      </c>
      <c r="I13" s="61">
        <v>0</v>
      </c>
      <c r="J13" s="61">
        <v>0</v>
      </c>
      <c r="K13" s="61">
        <v>0</v>
      </c>
      <c r="L13" s="61">
        <v>0</v>
      </c>
      <c r="M13" s="61">
        <v>0</v>
      </c>
      <c r="N13" s="61">
        <v>0</v>
      </c>
      <c r="O13" s="61">
        <v>138242.31</v>
      </c>
      <c r="P13" s="61">
        <v>0</v>
      </c>
      <c r="Q13" s="61">
        <v>0</v>
      </c>
      <c r="R13" s="61">
        <v>0</v>
      </c>
      <c r="S13" s="61">
        <v>0.2</v>
      </c>
      <c r="T13" s="61">
        <v>0</v>
      </c>
      <c r="U13" s="61">
        <v>0</v>
      </c>
      <c r="V13" s="61">
        <v>0</v>
      </c>
      <c r="W13" s="61">
        <v>0</v>
      </c>
      <c r="X13" s="61">
        <v>0</v>
      </c>
      <c r="Y13" s="61">
        <v>0</v>
      </c>
      <c r="Z13" s="61">
        <v>0</v>
      </c>
      <c r="AA13" s="61">
        <v>0</v>
      </c>
      <c r="AB13" s="61">
        <v>1372</v>
      </c>
      <c r="AC13" s="61">
        <v>0</v>
      </c>
      <c r="AD13" s="61">
        <v>0</v>
      </c>
      <c r="AE13" s="61">
        <v>13342694.66</v>
      </c>
      <c r="AF13" s="61">
        <v>0</v>
      </c>
      <c r="AG13" s="61">
        <v>0</v>
      </c>
      <c r="AH13" s="61">
        <v>0</v>
      </c>
      <c r="AI13" s="61">
        <v>0</v>
      </c>
      <c r="AJ13" s="61">
        <v>0</v>
      </c>
      <c r="AK13" s="61">
        <v>0</v>
      </c>
      <c r="AL13" s="61">
        <v>0</v>
      </c>
      <c r="AM13" s="61">
        <v>0</v>
      </c>
      <c r="AN13" s="61">
        <v>0</v>
      </c>
      <c r="AO13" s="61">
        <v>0</v>
      </c>
      <c r="AP13" s="61">
        <v>0</v>
      </c>
      <c r="AQ13" s="61"/>
      <c r="AT13" s="33"/>
    </row>
    <row r="14" spans="1:48" ht="33" customHeight="1">
      <c r="A14" s="32">
        <v>15</v>
      </c>
      <c r="B14" s="315" t="str">
        <f>VLOOKUP(A14,[5]bd_lista!A:C,3,FALSE)</f>
        <v>Ministerio de Gobierno</v>
      </c>
      <c r="C14" s="316" t="e">
        <f>+VLOOKUP(A14,Contactos!$A$4:$E$534,6,FALSE)</f>
        <v>#REF!</v>
      </c>
      <c r="D14" s="61">
        <v>0</v>
      </c>
      <c r="E14" s="61">
        <v>0</v>
      </c>
      <c r="F14" s="61">
        <v>0</v>
      </c>
      <c r="G14" s="61">
        <v>0</v>
      </c>
      <c r="H14" s="61">
        <v>2782855.1000000006</v>
      </c>
      <c r="I14" s="61">
        <v>0</v>
      </c>
      <c r="J14" s="61">
        <v>0</v>
      </c>
      <c r="K14" s="61">
        <v>0</v>
      </c>
      <c r="L14" s="61">
        <v>8499299.9000000004</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0</v>
      </c>
      <c r="AG14" s="61">
        <v>0</v>
      </c>
      <c r="AH14" s="61">
        <v>0</v>
      </c>
      <c r="AI14" s="61">
        <v>0</v>
      </c>
      <c r="AJ14" s="61">
        <v>0</v>
      </c>
      <c r="AK14" s="61">
        <v>0</v>
      </c>
      <c r="AL14" s="61">
        <v>0</v>
      </c>
      <c r="AM14" s="61">
        <v>0</v>
      </c>
      <c r="AN14" s="61">
        <v>0</v>
      </c>
      <c r="AO14" s="61">
        <v>0</v>
      </c>
      <c r="AP14" s="61">
        <v>0</v>
      </c>
      <c r="AQ14" s="61">
        <f t="shared" si="0"/>
        <v>11282155</v>
      </c>
      <c r="AT14" s="33"/>
    </row>
    <row r="15" spans="1:48" ht="33" customHeight="1">
      <c r="A15" s="32">
        <v>16</v>
      </c>
      <c r="B15" s="315" t="str">
        <f>VLOOKUP(A15,[5]bd_lista!A:C,3,FALSE)</f>
        <v>Ministerio de Educación</v>
      </c>
      <c r="C15" s="316" t="e">
        <f>+VLOOKUP(A15,Contactos!$A$4:$E$534,6,FALSE)</f>
        <v>#REF!</v>
      </c>
      <c r="D15" s="61">
        <v>0</v>
      </c>
      <c r="E15" s="61">
        <v>0</v>
      </c>
      <c r="F15" s="61">
        <v>0</v>
      </c>
      <c r="G15" s="61">
        <v>0</v>
      </c>
      <c r="H15" s="61">
        <v>1323611.1499999997</v>
      </c>
      <c r="I15" s="61">
        <v>0</v>
      </c>
      <c r="J15" s="61">
        <v>0</v>
      </c>
      <c r="K15" s="61">
        <v>0</v>
      </c>
      <c r="L15" s="61">
        <v>154579.18</v>
      </c>
      <c r="M15" s="61">
        <v>0</v>
      </c>
      <c r="N15" s="61">
        <v>0</v>
      </c>
      <c r="O15" s="61">
        <v>0</v>
      </c>
      <c r="P15" s="61">
        <v>0</v>
      </c>
      <c r="Q15" s="61">
        <v>0</v>
      </c>
      <c r="R15" s="61">
        <v>0</v>
      </c>
      <c r="S15" s="61">
        <v>0</v>
      </c>
      <c r="T15" s="61">
        <v>0</v>
      </c>
      <c r="U15" s="61">
        <v>0</v>
      </c>
      <c r="V15" s="61">
        <v>0</v>
      </c>
      <c r="W15" s="61">
        <v>0</v>
      </c>
      <c r="X15" s="61">
        <v>0</v>
      </c>
      <c r="Y15" s="61">
        <v>1026454.5</v>
      </c>
      <c r="Z15" s="61">
        <v>0</v>
      </c>
      <c r="AA15" s="61">
        <v>0</v>
      </c>
      <c r="AB15" s="61">
        <v>0</v>
      </c>
      <c r="AC15" s="61">
        <v>0</v>
      </c>
      <c r="AD15" s="61">
        <v>0</v>
      </c>
      <c r="AE15" s="61">
        <v>89180</v>
      </c>
      <c r="AF15" s="61">
        <v>0</v>
      </c>
      <c r="AG15" s="61">
        <v>0</v>
      </c>
      <c r="AH15" s="61">
        <v>0</v>
      </c>
      <c r="AI15" s="61">
        <v>0</v>
      </c>
      <c r="AJ15" s="61">
        <v>0</v>
      </c>
      <c r="AK15" s="61">
        <v>0</v>
      </c>
      <c r="AL15" s="61">
        <v>0</v>
      </c>
      <c r="AM15" s="61">
        <v>0</v>
      </c>
      <c r="AN15" s="61">
        <v>0</v>
      </c>
      <c r="AO15" s="61">
        <v>0</v>
      </c>
      <c r="AP15" s="61">
        <v>0</v>
      </c>
      <c r="AQ15" s="61">
        <f t="shared" si="0"/>
        <v>2593824.8299999996</v>
      </c>
      <c r="AT15" s="33"/>
      <c r="AV15" s="7"/>
    </row>
    <row r="16" spans="1:48" ht="33" customHeight="1">
      <c r="A16" s="32">
        <v>20</v>
      </c>
      <c r="B16" s="315" t="str">
        <f>VLOOKUP(A16,[5]bd_lista!A:C,3,FALSE)</f>
        <v>Ministerio de Defensa</v>
      </c>
      <c r="C16" s="316" t="e">
        <f>+VLOOKUP(A16,Contactos!$A$4:$E$534,6,FALSE)</f>
        <v>#REF!</v>
      </c>
      <c r="D16" s="61">
        <v>0</v>
      </c>
      <c r="E16" s="61">
        <v>0</v>
      </c>
      <c r="F16" s="61">
        <v>0</v>
      </c>
      <c r="G16" s="61">
        <v>0</v>
      </c>
      <c r="H16" s="61">
        <v>420066.95</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300.14999999999998</v>
      </c>
      <c r="AE16" s="61">
        <v>0</v>
      </c>
      <c r="AF16" s="61">
        <v>0</v>
      </c>
      <c r="AG16" s="61">
        <v>0</v>
      </c>
      <c r="AH16" s="61">
        <v>0</v>
      </c>
      <c r="AI16" s="61">
        <v>0</v>
      </c>
      <c r="AJ16" s="61">
        <v>0</v>
      </c>
      <c r="AK16" s="61">
        <v>0</v>
      </c>
      <c r="AL16" s="61">
        <v>0</v>
      </c>
      <c r="AM16" s="61">
        <v>0</v>
      </c>
      <c r="AN16" s="61">
        <v>0</v>
      </c>
      <c r="AO16" s="61">
        <v>0</v>
      </c>
      <c r="AP16" s="61">
        <v>0</v>
      </c>
      <c r="AQ16" s="61">
        <f t="shared" si="0"/>
        <v>420367.10000000003</v>
      </c>
      <c r="AT16" s="33"/>
      <c r="AU16" s="7"/>
      <c r="AV16" s="7"/>
    </row>
    <row r="17" spans="1:48" ht="33" customHeight="1">
      <c r="A17" s="32">
        <v>25</v>
      </c>
      <c r="B17" s="315" t="str">
        <f>VLOOKUP(A17,[5]bd_lista!A:C,3,FALSE)</f>
        <v>Ministerio de la Presidencia</v>
      </c>
      <c r="C17" s="316" t="e">
        <f>+VLOOKUP(A17,Contactos!$A$4:$E$534,6,FALSE)</f>
        <v>#REF!</v>
      </c>
      <c r="D17" s="61">
        <v>0</v>
      </c>
      <c r="E17" s="61">
        <v>0</v>
      </c>
      <c r="F17" s="61">
        <v>319897.42</v>
      </c>
      <c r="G17" s="61">
        <v>0</v>
      </c>
      <c r="H17" s="61">
        <v>304053.50000000012</v>
      </c>
      <c r="I17" s="61">
        <v>0</v>
      </c>
      <c r="J17" s="61">
        <v>0</v>
      </c>
      <c r="K17" s="61">
        <v>0</v>
      </c>
      <c r="L17" s="61">
        <v>225309.51</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0</v>
      </c>
      <c r="AM17" s="61">
        <v>0</v>
      </c>
      <c r="AN17" s="61">
        <v>0</v>
      </c>
      <c r="AO17" s="61">
        <v>0</v>
      </c>
      <c r="AP17" s="61">
        <v>0</v>
      </c>
      <c r="AQ17" s="61">
        <f t="shared" si="0"/>
        <v>849260.43000000017</v>
      </c>
      <c r="AT17" s="33"/>
      <c r="AU17" s="7"/>
      <c r="AV17" s="7"/>
    </row>
    <row r="18" spans="1:48" ht="33" customHeight="1">
      <c r="A18" s="32">
        <v>30</v>
      </c>
      <c r="B18" s="315" t="str">
        <f>VLOOKUP(A18,[5]bd_lista!A:C,3,FALSE)</f>
        <v>Ministerio de Justicia y Transparencia Institucional</v>
      </c>
      <c r="C18" s="316" t="e">
        <f>+VLOOKUP(A18,Contactos!$A$4:$E$534,6,FALSE)</f>
        <v>#REF!</v>
      </c>
      <c r="D18" s="61">
        <v>0</v>
      </c>
      <c r="E18" s="61">
        <v>0</v>
      </c>
      <c r="F18" s="61">
        <v>0</v>
      </c>
      <c r="G18" s="61">
        <v>0</v>
      </c>
      <c r="H18" s="61">
        <v>142674.98000000001</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0</v>
      </c>
      <c r="Z18" s="61">
        <v>0</v>
      </c>
      <c r="AA18" s="61">
        <v>0</v>
      </c>
      <c r="AB18" s="61">
        <v>0</v>
      </c>
      <c r="AC18" s="61">
        <v>0</v>
      </c>
      <c r="AD18" s="61">
        <v>0</v>
      </c>
      <c r="AE18" s="61">
        <v>0</v>
      </c>
      <c r="AF18" s="61">
        <v>0</v>
      </c>
      <c r="AG18" s="61">
        <v>0</v>
      </c>
      <c r="AH18" s="61">
        <v>0</v>
      </c>
      <c r="AI18" s="61">
        <v>0</v>
      </c>
      <c r="AJ18" s="61">
        <v>0</v>
      </c>
      <c r="AK18" s="61">
        <v>0</v>
      </c>
      <c r="AL18" s="61">
        <v>0</v>
      </c>
      <c r="AM18" s="61">
        <v>0</v>
      </c>
      <c r="AN18" s="61">
        <v>0</v>
      </c>
      <c r="AO18" s="61">
        <v>0</v>
      </c>
      <c r="AP18" s="61">
        <v>0</v>
      </c>
      <c r="AQ18" s="61">
        <f t="shared" si="0"/>
        <v>142674.98000000001</v>
      </c>
      <c r="AT18" s="33"/>
    </row>
    <row r="19" spans="1:48" ht="33" customHeight="1">
      <c r="A19" s="32">
        <v>35</v>
      </c>
      <c r="B19" s="315" t="str">
        <f>VLOOKUP(A19,[5]bd_lista!A:C,3,FALSE)</f>
        <v>Ministerio de Economía y Finanzas Públicas</v>
      </c>
      <c r="C19" s="316" t="e">
        <f>+VLOOKUP(A19,Contactos!$A$4:$E$534,6,FALSE)</f>
        <v>#REF!</v>
      </c>
      <c r="D19" s="61">
        <v>0</v>
      </c>
      <c r="E19" s="61">
        <v>0</v>
      </c>
      <c r="F19" s="61">
        <v>0</v>
      </c>
      <c r="G19" s="61">
        <v>0</v>
      </c>
      <c r="H19" s="61">
        <v>239251.43</v>
      </c>
      <c r="I19" s="61">
        <v>0</v>
      </c>
      <c r="J19" s="61">
        <v>0</v>
      </c>
      <c r="K19" s="61">
        <v>0</v>
      </c>
      <c r="L19" s="61">
        <v>0</v>
      </c>
      <c r="M19" s="61">
        <v>0</v>
      </c>
      <c r="N19" s="61">
        <v>0</v>
      </c>
      <c r="O19" s="61">
        <v>2832.69</v>
      </c>
      <c r="P19" s="61">
        <v>0</v>
      </c>
      <c r="Q19" s="61">
        <v>0</v>
      </c>
      <c r="R19" s="61">
        <v>0</v>
      </c>
      <c r="S19" s="61">
        <v>0</v>
      </c>
      <c r="T19" s="61">
        <v>0</v>
      </c>
      <c r="U19" s="61">
        <v>0</v>
      </c>
      <c r="V19" s="61">
        <v>0</v>
      </c>
      <c r="W19" s="61">
        <v>0</v>
      </c>
      <c r="X19" s="61">
        <v>0</v>
      </c>
      <c r="Y19" s="61">
        <v>0</v>
      </c>
      <c r="Z19" s="61">
        <v>0</v>
      </c>
      <c r="AA19" s="61">
        <v>0</v>
      </c>
      <c r="AB19" s="61">
        <v>0</v>
      </c>
      <c r="AC19" s="61">
        <v>0</v>
      </c>
      <c r="AD19" s="61">
        <v>0</v>
      </c>
      <c r="AE19" s="61">
        <v>0</v>
      </c>
      <c r="AF19" s="61">
        <v>0</v>
      </c>
      <c r="AG19" s="61">
        <v>0</v>
      </c>
      <c r="AH19" s="61">
        <v>0</v>
      </c>
      <c r="AI19" s="61">
        <v>0</v>
      </c>
      <c r="AJ19" s="61">
        <v>0</v>
      </c>
      <c r="AK19" s="61">
        <v>0</v>
      </c>
      <c r="AL19" s="61">
        <v>0</v>
      </c>
      <c r="AM19" s="61">
        <v>0</v>
      </c>
      <c r="AN19" s="61">
        <v>0</v>
      </c>
      <c r="AO19" s="61">
        <v>0</v>
      </c>
      <c r="AP19" s="61">
        <v>0</v>
      </c>
      <c r="AQ19" s="61">
        <f t="shared" si="0"/>
        <v>242084.12</v>
      </c>
      <c r="AT19" s="33"/>
    </row>
    <row r="20" spans="1:48" ht="33" customHeight="1">
      <c r="A20" s="32">
        <v>41</v>
      </c>
      <c r="B20" s="315" t="str">
        <f>VLOOKUP(A20,[5]bd_lista!A:C,3,FALSE)</f>
        <v>Ministerio de Desarrollo Productivo y Economía Plural</v>
      </c>
      <c r="C20" s="316" t="e">
        <f>+VLOOKUP(A20,Contactos!$A$4:$E$534,6,FALSE)</f>
        <v>#REF!</v>
      </c>
      <c r="D20" s="61">
        <v>0</v>
      </c>
      <c r="E20" s="61">
        <v>8754861</v>
      </c>
      <c r="F20" s="61">
        <v>0.2</v>
      </c>
      <c r="G20" s="61">
        <v>0</v>
      </c>
      <c r="H20" s="61">
        <v>631263.61</v>
      </c>
      <c r="I20" s="61">
        <v>0</v>
      </c>
      <c r="J20" s="61">
        <v>0</v>
      </c>
      <c r="K20" s="61">
        <v>0</v>
      </c>
      <c r="L20" s="61">
        <v>122.83</v>
      </c>
      <c r="M20" s="61">
        <v>0</v>
      </c>
      <c r="N20" s="61">
        <v>0</v>
      </c>
      <c r="O20" s="61">
        <v>0</v>
      </c>
      <c r="P20" s="61">
        <v>0</v>
      </c>
      <c r="Q20" s="61">
        <v>0</v>
      </c>
      <c r="R20" s="61">
        <v>0</v>
      </c>
      <c r="S20" s="61">
        <v>1109.1500000000001</v>
      </c>
      <c r="T20" s="61">
        <v>0</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1">
        <v>0</v>
      </c>
      <c r="AN20" s="61">
        <v>0</v>
      </c>
      <c r="AO20" s="61">
        <v>0</v>
      </c>
      <c r="AP20" s="61">
        <v>0</v>
      </c>
      <c r="AQ20" s="61">
        <f t="shared" si="0"/>
        <v>9387356.7899999991</v>
      </c>
      <c r="AT20" s="33"/>
    </row>
    <row r="21" spans="1:48" ht="33" customHeight="1">
      <c r="A21" s="32">
        <v>46</v>
      </c>
      <c r="B21" s="315" t="str">
        <f>VLOOKUP(A21,[5]bd_lista!A:C,3,FALSE)</f>
        <v>Ministerio de Salud y Deportes</v>
      </c>
      <c r="C21" s="316" t="e">
        <f>+VLOOKUP(A21,Contactos!$A$4:$E$534,6,FALSE)</f>
        <v>#REF!</v>
      </c>
      <c r="D21" s="61">
        <v>0</v>
      </c>
      <c r="E21" s="61">
        <v>9474540.9600000009</v>
      </c>
      <c r="F21" s="61">
        <v>34131532.079999991</v>
      </c>
      <c r="G21" s="61">
        <v>0</v>
      </c>
      <c r="H21" s="61">
        <v>242787.35</v>
      </c>
      <c r="I21" s="61">
        <v>0</v>
      </c>
      <c r="J21" s="61">
        <v>0</v>
      </c>
      <c r="K21" s="61">
        <v>0</v>
      </c>
      <c r="L21" s="61">
        <v>39981.21</v>
      </c>
      <c r="M21" s="61">
        <v>0</v>
      </c>
      <c r="N21" s="61">
        <v>0</v>
      </c>
      <c r="O21" s="61">
        <v>0</v>
      </c>
      <c r="P21" s="61">
        <v>0</v>
      </c>
      <c r="Q21" s="61">
        <v>0</v>
      </c>
      <c r="R21" s="61">
        <v>0</v>
      </c>
      <c r="S21" s="61">
        <v>0</v>
      </c>
      <c r="T21" s="61">
        <v>0</v>
      </c>
      <c r="U21" s="61">
        <v>0</v>
      </c>
      <c r="V21" s="61">
        <v>0</v>
      </c>
      <c r="W21" s="61">
        <v>0</v>
      </c>
      <c r="X21" s="61">
        <v>0</v>
      </c>
      <c r="Y21" s="61">
        <v>67092098.269999973</v>
      </c>
      <c r="Z21" s="61">
        <v>9474540.9611999989</v>
      </c>
      <c r="AA21" s="61">
        <v>0</v>
      </c>
      <c r="AB21" s="61">
        <v>0</v>
      </c>
      <c r="AC21" s="61">
        <v>0</v>
      </c>
      <c r="AD21" s="61">
        <v>120.06</v>
      </c>
      <c r="AE21" s="61">
        <v>224931625.00999999</v>
      </c>
      <c r="AF21" s="61">
        <v>0</v>
      </c>
      <c r="AG21" s="61">
        <v>0</v>
      </c>
      <c r="AH21" s="61">
        <v>0</v>
      </c>
      <c r="AI21" s="61">
        <v>0</v>
      </c>
      <c r="AJ21" s="61">
        <v>0</v>
      </c>
      <c r="AK21" s="61">
        <v>0</v>
      </c>
      <c r="AL21" s="61">
        <v>0</v>
      </c>
      <c r="AM21" s="61">
        <v>0</v>
      </c>
      <c r="AN21" s="61">
        <v>0</v>
      </c>
      <c r="AO21" s="61">
        <v>0</v>
      </c>
      <c r="AP21" s="61">
        <v>0</v>
      </c>
      <c r="AQ21" s="61">
        <f t="shared" si="0"/>
        <v>345387225.90119994</v>
      </c>
      <c r="AT21" s="33"/>
    </row>
    <row r="22" spans="1:48" ht="33" customHeight="1">
      <c r="A22" s="32">
        <v>47</v>
      </c>
      <c r="B22" s="315" t="str">
        <f>VLOOKUP(A22,[5]bd_lista!A:C,3,FALSE)</f>
        <v>Ministerio de Desarrollo Rural y Tierras</v>
      </c>
      <c r="C22" s="316" t="e">
        <f>+VLOOKUP(A22,Contactos!$A$4:$E$534,6,FALSE)</f>
        <v>#REF!</v>
      </c>
      <c r="D22" s="61">
        <v>16363.64</v>
      </c>
      <c r="E22" s="61">
        <v>0</v>
      </c>
      <c r="F22" s="61">
        <v>157153.84999999998</v>
      </c>
      <c r="G22" s="61">
        <v>92209.35</v>
      </c>
      <c r="H22" s="61">
        <v>113771.05000000005</v>
      </c>
      <c r="I22" s="61">
        <v>0</v>
      </c>
      <c r="J22" s="61">
        <v>0</v>
      </c>
      <c r="K22" s="61">
        <v>0</v>
      </c>
      <c r="L22" s="61">
        <v>2884116.4400000004</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0</v>
      </c>
      <c r="AE22" s="61">
        <v>0</v>
      </c>
      <c r="AF22" s="61">
        <v>0</v>
      </c>
      <c r="AG22" s="61">
        <v>0</v>
      </c>
      <c r="AH22" s="61">
        <v>0</v>
      </c>
      <c r="AI22" s="61">
        <v>0</v>
      </c>
      <c r="AJ22" s="61">
        <v>0</v>
      </c>
      <c r="AK22" s="61">
        <v>0</v>
      </c>
      <c r="AL22" s="61">
        <v>0</v>
      </c>
      <c r="AM22" s="61">
        <v>0</v>
      </c>
      <c r="AN22" s="61">
        <v>0</v>
      </c>
      <c r="AO22" s="61">
        <v>0</v>
      </c>
      <c r="AP22" s="61">
        <v>0</v>
      </c>
      <c r="AQ22" s="61">
        <f t="shared" si="0"/>
        <v>3263614.3300000005</v>
      </c>
      <c r="AT22" s="33"/>
    </row>
    <row r="23" spans="1:48" ht="33" customHeight="1">
      <c r="A23" s="32">
        <v>53</v>
      </c>
      <c r="B23" s="315" t="str">
        <f>VLOOKUP(A23,[5]bd_lista!A:C,3,FALSE)</f>
        <v>Ministerio de Culturas, Descolonización y Despatriarcalización</v>
      </c>
      <c r="C23" s="316" t="e">
        <f>+VLOOKUP(A23,Contactos!$A$4:$E$534,6,FALSE)</f>
        <v>#REF!</v>
      </c>
      <c r="D23" s="61">
        <v>0</v>
      </c>
      <c r="E23" s="61">
        <v>194616</v>
      </c>
      <c r="F23" s="61">
        <v>0</v>
      </c>
      <c r="G23" s="61">
        <v>0</v>
      </c>
      <c r="H23" s="61">
        <v>3282.62</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0</v>
      </c>
      <c r="Z23" s="61">
        <v>0</v>
      </c>
      <c r="AA23" s="61">
        <v>0</v>
      </c>
      <c r="AB23" s="61">
        <v>0</v>
      </c>
      <c r="AC23" s="61">
        <v>0</v>
      </c>
      <c r="AD23" s="61">
        <v>0</v>
      </c>
      <c r="AE23" s="61">
        <v>0</v>
      </c>
      <c r="AF23" s="61">
        <v>0</v>
      </c>
      <c r="AG23" s="61">
        <v>0</v>
      </c>
      <c r="AH23" s="61">
        <v>0</v>
      </c>
      <c r="AI23" s="61">
        <v>0</v>
      </c>
      <c r="AJ23" s="61">
        <v>0</v>
      </c>
      <c r="AK23" s="61">
        <v>0</v>
      </c>
      <c r="AL23" s="61">
        <v>0</v>
      </c>
      <c r="AM23" s="61">
        <v>0</v>
      </c>
      <c r="AN23" s="61">
        <v>0</v>
      </c>
      <c r="AO23" s="61">
        <v>0</v>
      </c>
      <c r="AP23" s="61">
        <v>0</v>
      </c>
      <c r="AQ23" s="61">
        <f t="shared" si="0"/>
        <v>197898.62</v>
      </c>
      <c r="AT23" s="33"/>
    </row>
    <row r="24" spans="1:48" ht="33" customHeight="1">
      <c r="A24" s="32">
        <v>66</v>
      </c>
      <c r="B24" s="315" t="str">
        <f>VLOOKUP(A24,[5]bd_lista!A:C,3,FALSE)</f>
        <v>Ministerio de Planificación del Desarrollo</v>
      </c>
      <c r="C24" s="316" t="e">
        <f>+VLOOKUP(A24,Contactos!$A$4:$E$534,6,FALSE)</f>
        <v>#REF!</v>
      </c>
      <c r="D24" s="61">
        <v>19437457.560000002</v>
      </c>
      <c r="E24" s="61">
        <v>0</v>
      </c>
      <c r="F24" s="61">
        <v>1740</v>
      </c>
      <c r="G24" s="61">
        <v>0</v>
      </c>
      <c r="H24" s="61">
        <v>123974.24</v>
      </c>
      <c r="I24" s="61">
        <v>0</v>
      </c>
      <c r="J24" s="61">
        <v>0</v>
      </c>
      <c r="K24" s="61">
        <v>0</v>
      </c>
      <c r="L24" s="61">
        <v>0</v>
      </c>
      <c r="M24" s="61">
        <v>0</v>
      </c>
      <c r="N24" s="61">
        <v>0</v>
      </c>
      <c r="O24" s="61">
        <v>0</v>
      </c>
      <c r="P24" s="61">
        <v>0</v>
      </c>
      <c r="Q24" s="61">
        <v>0</v>
      </c>
      <c r="R24" s="61">
        <v>0</v>
      </c>
      <c r="S24" s="61">
        <v>1305.6400000000001</v>
      </c>
      <c r="T24" s="61">
        <v>0</v>
      </c>
      <c r="U24" s="61">
        <v>18317313.089999992</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61">
        <v>0</v>
      </c>
      <c r="AN24" s="61">
        <v>0</v>
      </c>
      <c r="AO24" s="61">
        <v>0</v>
      </c>
      <c r="AP24" s="61">
        <v>0</v>
      </c>
      <c r="AQ24" s="61">
        <f t="shared" si="0"/>
        <v>37881790.529999994</v>
      </c>
      <c r="AT24" s="33"/>
    </row>
    <row r="25" spans="1:48" ht="33" customHeight="1">
      <c r="A25" s="32">
        <v>70</v>
      </c>
      <c r="B25" s="315" t="str">
        <f>VLOOKUP(A25,[5]bd_lista!A:C,3,FALSE)</f>
        <v>Ministerio de Trabajo, Empleo y Previsión Social</v>
      </c>
      <c r="C25" s="316" t="e">
        <f>+VLOOKUP(A25,Contactos!$A$4:$E$534,6,FALSE)</f>
        <v>#REF!</v>
      </c>
      <c r="D25" s="61">
        <v>0</v>
      </c>
      <c r="E25" s="61">
        <v>0</v>
      </c>
      <c r="F25" s="61">
        <v>0</v>
      </c>
      <c r="G25" s="61">
        <v>0</v>
      </c>
      <c r="H25" s="61">
        <v>74564.100000000006</v>
      </c>
      <c r="I25" s="61">
        <v>0</v>
      </c>
      <c r="J25" s="61">
        <v>0</v>
      </c>
      <c r="K25" s="61">
        <v>0</v>
      </c>
      <c r="L25" s="61">
        <v>0</v>
      </c>
      <c r="M25" s="61">
        <v>0</v>
      </c>
      <c r="N25" s="61">
        <v>0</v>
      </c>
      <c r="O25" s="61">
        <v>0</v>
      </c>
      <c r="P25" s="61">
        <v>0</v>
      </c>
      <c r="Q25" s="61">
        <v>0</v>
      </c>
      <c r="R25" s="61">
        <v>0</v>
      </c>
      <c r="S25" s="61">
        <v>0</v>
      </c>
      <c r="T25" s="61">
        <v>0</v>
      </c>
      <c r="U25" s="61">
        <v>0</v>
      </c>
      <c r="V25" s="61">
        <v>0</v>
      </c>
      <c r="W25" s="61">
        <v>0</v>
      </c>
      <c r="X25" s="61">
        <v>0</v>
      </c>
      <c r="Y25" s="61">
        <v>128367.79000000001</v>
      </c>
      <c r="Z25" s="61">
        <v>0</v>
      </c>
      <c r="AA25" s="61">
        <v>0</v>
      </c>
      <c r="AB25" s="61">
        <v>0</v>
      </c>
      <c r="AC25" s="61">
        <v>0</v>
      </c>
      <c r="AD25" s="61">
        <v>0</v>
      </c>
      <c r="AE25" s="61">
        <v>0</v>
      </c>
      <c r="AF25" s="61">
        <v>0</v>
      </c>
      <c r="AG25" s="61">
        <v>0</v>
      </c>
      <c r="AH25" s="61">
        <v>0</v>
      </c>
      <c r="AI25" s="61">
        <v>0</v>
      </c>
      <c r="AJ25" s="61">
        <v>0</v>
      </c>
      <c r="AK25" s="61">
        <v>0</v>
      </c>
      <c r="AL25" s="61">
        <v>0</v>
      </c>
      <c r="AM25" s="61">
        <v>0</v>
      </c>
      <c r="AN25" s="61">
        <v>0</v>
      </c>
      <c r="AO25" s="61">
        <v>0</v>
      </c>
      <c r="AP25" s="61">
        <v>0</v>
      </c>
      <c r="AQ25" s="61">
        <f t="shared" si="0"/>
        <v>202931.89</v>
      </c>
      <c r="AT25" s="33"/>
    </row>
    <row r="26" spans="1:48" ht="33" customHeight="1">
      <c r="A26" s="32">
        <v>76</v>
      </c>
      <c r="B26" s="315" t="str">
        <f>VLOOKUP(A26,[5]bd_lista!A:C,3,FALSE)</f>
        <v>Ministerio de Minería y Metalurgia</v>
      </c>
      <c r="C26" s="316" t="e">
        <f>+VLOOKUP(A26,Contactos!$A$4:$E$534,6,FALSE)</f>
        <v>#REF!</v>
      </c>
      <c r="D26" s="61">
        <v>0</v>
      </c>
      <c r="E26" s="61">
        <v>0</v>
      </c>
      <c r="F26" s="61">
        <v>0</v>
      </c>
      <c r="G26" s="61">
        <v>0</v>
      </c>
      <c r="H26" s="61">
        <v>8525.57</v>
      </c>
      <c r="I26" s="61">
        <v>0</v>
      </c>
      <c r="J26" s="61">
        <v>0</v>
      </c>
      <c r="K26" s="61">
        <v>0</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61">
        <v>0</v>
      </c>
      <c r="AN26" s="61">
        <v>0</v>
      </c>
      <c r="AO26" s="61">
        <v>0</v>
      </c>
      <c r="AP26" s="61">
        <v>0</v>
      </c>
      <c r="AQ26" s="61">
        <f t="shared" si="0"/>
        <v>8525.57</v>
      </c>
      <c r="AT26" s="33"/>
    </row>
    <row r="27" spans="1:48" ht="33" customHeight="1">
      <c r="A27" s="32">
        <v>78</v>
      </c>
      <c r="B27" s="315" t="str">
        <f>VLOOKUP(A27,[5]bd_lista!A:C,3,FALSE)</f>
        <v>Ministerio de Hidrocarburos y Energías</v>
      </c>
      <c r="C27" s="316" t="e">
        <f>+VLOOKUP(A27,Contactos!$A$4:$E$534,6,FALSE)</f>
        <v>#REF!</v>
      </c>
      <c r="D27" s="61">
        <v>0</v>
      </c>
      <c r="E27" s="61">
        <v>574259.86</v>
      </c>
      <c r="F27" s="61">
        <v>13612537.16</v>
      </c>
      <c r="G27" s="61">
        <v>0</v>
      </c>
      <c r="H27" s="61">
        <v>90581.76999999999</v>
      </c>
      <c r="I27" s="61">
        <v>0</v>
      </c>
      <c r="J27" s="61">
        <v>0</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61">
        <v>0</v>
      </c>
      <c r="AQ27" s="61">
        <f t="shared" si="0"/>
        <v>14277378.789999999</v>
      </c>
      <c r="AT27" s="33"/>
    </row>
    <row r="28" spans="1:48" ht="33" customHeight="1">
      <c r="A28" s="32">
        <v>81</v>
      </c>
      <c r="B28" s="315" t="str">
        <f>VLOOKUP(A28,[5]bd_lista!A:C,3,FALSE)</f>
        <v>Ministerio de Obras Públicas, Servicios y Vivienda</v>
      </c>
      <c r="C28" s="316" t="e">
        <f>+VLOOKUP(A28,Contactos!$A$4:$E$534,6,FALSE)</f>
        <v>#REF!</v>
      </c>
      <c r="D28" s="61">
        <v>2355270.33</v>
      </c>
      <c r="E28" s="61">
        <v>35569842.439999998</v>
      </c>
      <c r="F28" s="61">
        <v>39004056</v>
      </c>
      <c r="G28" s="61">
        <v>0</v>
      </c>
      <c r="H28" s="61">
        <v>39589215.640000001</v>
      </c>
      <c r="I28" s="61">
        <v>0</v>
      </c>
      <c r="J28" s="61">
        <v>0</v>
      </c>
      <c r="K28" s="61">
        <v>0</v>
      </c>
      <c r="L28" s="61">
        <v>5969286.6799999997</v>
      </c>
      <c r="M28" s="61">
        <v>0</v>
      </c>
      <c r="N28" s="61">
        <v>0</v>
      </c>
      <c r="O28" s="61">
        <v>0</v>
      </c>
      <c r="P28" s="61">
        <v>0</v>
      </c>
      <c r="Q28" s="61">
        <v>0</v>
      </c>
      <c r="R28" s="61">
        <v>0</v>
      </c>
      <c r="S28" s="61">
        <v>0</v>
      </c>
      <c r="T28" s="61">
        <v>0</v>
      </c>
      <c r="U28" s="61">
        <v>0</v>
      </c>
      <c r="V28" s="61">
        <v>0</v>
      </c>
      <c r="W28" s="61">
        <v>0</v>
      </c>
      <c r="X28" s="61">
        <v>0</v>
      </c>
      <c r="Y28" s="61">
        <v>0</v>
      </c>
      <c r="Z28" s="61">
        <v>33717736.988600001</v>
      </c>
      <c r="AA28" s="61">
        <v>0</v>
      </c>
      <c r="AB28" s="61">
        <v>60.03</v>
      </c>
      <c r="AC28" s="61">
        <v>0</v>
      </c>
      <c r="AD28" s="61">
        <v>60.03</v>
      </c>
      <c r="AE28" s="61">
        <v>33717736.990000002</v>
      </c>
      <c r="AF28" s="61">
        <v>0</v>
      </c>
      <c r="AG28" s="61">
        <v>0</v>
      </c>
      <c r="AH28" s="61">
        <v>0</v>
      </c>
      <c r="AI28" s="61">
        <v>0</v>
      </c>
      <c r="AJ28" s="61">
        <v>0</v>
      </c>
      <c r="AK28" s="61">
        <v>0</v>
      </c>
      <c r="AL28" s="61">
        <v>0</v>
      </c>
      <c r="AM28" s="61">
        <v>0</v>
      </c>
      <c r="AN28" s="61">
        <v>0</v>
      </c>
      <c r="AO28" s="61">
        <v>0</v>
      </c>
      <c r="AP28" s="61">
        <v>0</v>
      </c>
      <c r="AQ28" s="61">
        <f t="shared" si="0"/>
        <v>189923265.1286</v>
      </c>
      <c r="AT28" s="33"/>
    </row>
    <row r="29" spans="1:48" ht="33" customHeight="1">
      <c r="A29" s="32">
        <v>86</v>
      </c>
      <c r="B29" s="315" t="str">
        <f>VLOOKUP(A29,[5]bd_lista!A:C,3,FALSE)</f>
        <v>Ministerio de Medio Ambiente y Agua</v>
      </c>
      <c r="C29" s="316" t="e">
        <f>+VLOOKUP(A29,Contactos!$A$4:$E$534,6,FALSE)</f>
        <v>#REF!</v>
      </c>
      <c r="D29" s="61">
        <v>375770.67000000004</v>
      </c>
      <c r="E29" s="61">
        <v>49864713.959999993</v>
      </c>
      <c r="F29" s="61">
        <v>0</v>
      </c>
      <c r="G29" s="61">
        <v>0</v>
      </c>
      <c r="H29" s="61">
        <v>2172629.62</v>
      </c>
      <c r="I29" s="61">
        <v>0</v>
      </c>
      <c r="J29" s="61">
        <v>0</v>
      </c>
      <c r="K29" s="61">
        <v>120</v>
      </c>
      <c r="L29" s="61">
        <v>47890601.580000006</v>
      </c>
      <c r="M29" s="61">
        <v>0</v>
      </c>
      <c r="N29" s="61">
        <v>0</v>
      </c>
      <c r="O29" s="61">
        <v>136672.57999999999</v>
      </c>
      <c r="P29" s="61">
        <v>0</v>
      </c>
      <c r="Q29" s="61">
        <v>0</v>
      </c>
      <c r="R29" s="61">
        <v>60</v>
      </c>
      <c r="S29" s="61">
        <v>5805996.6299999999</v>
      </c>
      <c r="T29" s="61">
        <v>0</v>
      </c>
      <c r="U29" s="61">
        <v>0</v>
      </c>
      <c r="V29" s="61">
        <v>0</v>
      </c>
      <c r="W29" s="61">
        <v>0</v>
      </c>
      <c r="X29" s="61">
        <v>0</v>
      </c>
      <c r="Y29" s="61">
        <v>21052.86</v>
      </c>
      <c r="Z29" s="61">
        <v>43518344.794400007</v>
      </c>
      <c r="AA29" s="61">
        <v>0</v>
      </c>
      <c r="AB29" s="61">
        <v>0</v>
      </c>
      <c r="AC29" s="61">
        <v>0</v>
      </c>
      <c r="AD29" s="61">
        <v>300.14999999999998</v>
      </c>
      <c r="AE29" s="61">
        <v>58267680.729999997</v>
      </c>
      <c r="AF29" s="61">
        <v>0</v>
      </c>
      <c r="AG29" s="61">
        <v>0</v>
      </c>
      <c r="AH29" s="61">
        <v>0</v>
      </c>
      <c r="AI29" s="61">
        <v>0</v>
      </c>
      <c r="AJ29" s="61">
        <v>0</v>
      </c>
      <c r="AK29" s="61">
        <v>0</v>
      </c>
      <c r="AL29" s="61">
        <v>0</v>
      </c>
      <c r="AM29" s="61">
        <v>0</v>
      </c>
      <c r="AN29" s="61">
        <v>0</v>
      </c>
      <c r="AO29" s="61">
        <v>0</v>
      </c>
      <c r="AP29" s="61">
        <v>0</v>
      </c>
      <c r="AQ29" s="61">
        <f t="shared" si="0"/>
        <v>208053943.57440001</v>
      </c>
      <c r="AT29" s="33"/>
    </row>
    <row r="30" spans="1:48" ht="33" customHeight="1">
      <c r="A30" s="32" t="s">
        <v>539</v>
      </c>
      <c r="B30" s="315" t="str">
        <f>VLOOKUP(A30,[5]bd_lista!A:C,3,FALSE)</f>
        <v>Dirección General de Programación y Operaciones del Tesoro</v>
      </c>
      <c r="C30" s="316" t="e">
        <f>+VLOOKUP(A30,Contactos!$A$4:$E$534,6,FALSE)</f>
        <v>#REF!</v>
      </c>
      <c r="D30" s="61">
        <v>28067.81</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0</v>
      </c>
      <c r="Z30" s="61">
        <v>0</v>
      </c>
      <c r="AA30" s="61">
        <v>0</v>
      </c>
      <c r="AB30" s="61">
        <v>0</v>
      </c>
      <c r="AC30" s="61">
        <v>0</v>
      </c>
      <c r="AD30" s="61">
        <v>0</v>
      </c>
      <c r="AE30" s="61">
        <v>0</v>
      </c>
      <c r="AF30" s="61">
        <v>0</v>
      </c>
      <c r="AG30" s="61">
        <v>0</v>
      </c>
      <c r="AH30" s="61">
        <v>0</v>
      </c>
      <c r="AI30" s="61">
        <v>0</v>
      </c>
      <c r="AJ30" s="61">
        <v>0</v>
      </c>
      <c r="AK30" s="61">
        <v>0</v>
      </c>
      <c r="AL30" s="61">
        <v>0</v>
      </c>
      <c r="AM30" s="61">
        <v>0</v>
      </c>
      <c r="AN30" s="61">
        <v>0</v>
      </c>
      <c r="AO30" s="61">
        <v>0</v>
      </c>
      <c r="AP30" s="61">
        <v>0</v>
      </c>
      <c r="AQ30" s="61">
        <f t="shared" si="0"/>
        <v>28067.81</v>
      </c>
      <c r="AT30" s="33"/>
    </row>
    <row r="31" spans="1:48" ht="33" customHeight="1">
      <c r="A31" s="32" t="s">
        <v>541</v>
      </c>
      <c r="B31" s="315" t="str">
        <f>VLOOKUP(A31,[5]bd_lista!A:C,3,FALSE)</f>
        <v>Dirección General de Programación y Operaciones del Tesoro</v>
      </c>
      <c r="C31" s="316" t="e">
        <f>+VLOOKUP(A31,Contactos!$A$4:$E$534,6,FALSE)</f>
        <v>#REF!</v>
      </c>
      <c r="D31" s="61">
        <v>135637354.18000004</v>
      </c>
      <c r="E31" s="61">
        <v>11660968.73</v>
      </c>
      <c r="F31" s="61">
        <v>60512952.140000001</v>
      </c>
      <c r="G31" s="61">
        <v>0</v>
      </c>
      <c r="H31" s="61">
        <v>18077048.470000006</v>
      </c>
      <c r="I31" s="61">
        <v>0</v>
      </c>
      <c r="J31" s="61">
        <v>0</v>
      </c>
      <c r="K31" s="61">
        <v>0</v>
      </c>
      <c r="L31" s="61">
        <v>108040720.76000001</v>
      </c>
      <c r="M31" s="61">
        <v>0</v>
      </c>
      <c r="N31" s="61">
        <v>0</v>
      </c>
      <c r="O31" s="61">
        <v>0</v>
      </c>
      <c r="P31" s="61">
        <v>0</v>
      </c>
      <c r="Q31" s="61">
        <v>0</v>
      </c>
      <c r="R31" s="61">
        <v>0</v>
      </c>
      <c r="S31" s="61">
        <v>0</v>
      </c>
      <c r="T31" s="61">
        <v>0</v>
      </c>
      <c r="U31" s="61">
        <v>211904.43999999997</v>
      </c>
      <c r="V31" s="61">
        <v>0</v>
      </c>
      <c r="W31" s="61">
        <v>0</v>
      </c>
      <c r="X31" s="61">
        <v>1445294596.6800001</v>
      </c>
      <c r="Y31" s="61">
        <v>2185549.25</v>
      </c>
      <c r="Z31" s="61">
        <v>0</v>
      </c>
      <c r="AA31" s="61">
        <v>126815593.2288</v>
      </c>
      <c r="AB31" s="61">
        <v>0</v>
      </c>
      <c r="AC31" s="61">
        <v>0</v>
      </c>
      <c r="AD31" s="61">
        <v>0</v>
      </c>
      <c r="AE31" s="61">
        <v>0</v>
      </c>
      <c r="AF31" s="61">
        <v>0</v>
      </c>
      <c r="AG31" s="61">
        <v>0</v>
      </c>
      <c r="AH31" s="61">
        <v>0</v>
      </c>
      <c r="AI31" s="61">
        <v>0</v>
      </c>
      <c r="AJ31" s="61">
        <v>8825626.6699999999</v>
      </c>
      <c r="AK31" s="61">
        <v>0</v>
      </c>
      <c r="AL31" s="61">
        <v>0</v>
      </c>
      <c r="AM31" s="61">
        <v>1.0000000000000007</v>
      </c>
      <c r="AN31" s="61">
        <v>0</v>
      </c>
      <c r="AO31" s="61">
        <v>0</v>
      </c>
      <c r="AP31" s="61">
        <v>0</v>
      </c>
      <c r="AQ31" s="61">
        <f t="shared" si="0"/>
        <v>1917262315.5488002</v>
      </c>
      <c r="AT31" s="33"/>
    </row>
    <row r="32" spans="1:48" ht="33" customHeight="1">
      <c r="A32" s="32" t="s">
        <v>542</v>
      </c>
      <c r="B32" s="315" t="str">
        <f>VLOOKUP(A32,[5]bd_lista!A:C,3,FALSE)</f>
        <v>Dirección General de Crédito Público</v>
      </c>
      <c r="C32" s="316" t="e">
        <f>+VLOOKUP(A32,Contactos!$A$4:$E$534,6,FALSE)</f>
        <v>#REF!</v>
      </c>
      <c r="D32" s="61">
        <v>0</v>
      </c>
      <c r="E32" s="61">
        <v>0</v>
      </c>
      <c r="F32" s="61">
        <v>0</v>
      </c>
      <c r="G32" s="61">
        <v>0</v>
      </c>
      <c r="H32" s="61">
        <v>0</v>
      </c>
      <c r="I32" s="61">
        <v>0</v>
      </c>
      <c r="J32" s="61">
        <v>0</v>
      </c>
      <c r="K32" s="61">
        <v>368242.33000000007</v>
      </c>
      <c r="L32" s="61">
        <v>106404413.72</v>
      </c>
      <c r="M32" s="61">
        <v>0</v>
      </c>
      <c r="N32" s="61">
        <v>0</v>
      </c>
      <c r="O32" s="61">
        <v>0</v>
      </c>
      <c r="P32" s="61">
        <v>0</v>
      </c>
      <c r="Q32" s="61">
        <v>0</v>
      </c>
      <c r="R32" s="61">
        <v>1720279.82</v>
      </c>
      <c r="S32" s="61">
        <v>0</v>
      </c>
      <c r="T32" s="61">
        <v>31888.71</v>
      </c>
      <c r="U32" s="61">
        <v>4917207.3900000015</v>
      </c>
      <c r="V32" s="61">
        <v>62984870.710000001</v>
      </c>
      <c r="W32" s="61">
        <v>0</v>
      </c>
      <c r="X32" s="61">
        <v>0</v>
      </c>
      <c r="Y32" s="61">
        <v>0</v>
      </c>
      <c r="Z32" s="61">
        <v>0</v>
      </c>
      <c r="AA32" s="61">
        <v>0</v>
      </c>
      <c r="AB32" s="61">
        <v>0</v>
      </c>
      <c r="AC32" s="61">
        <v>0</v>
      </c>
      <c r="AD32" s="61">
        <v>0</v>
      </c>
      <c r="AE32" s="61">
        <v>679863635.74000001</v>
      </c>
      <c r="AF32" s="61">
        <v>0</v>
      </c>
      <c r="AG32" s="61">
        <v>0</v>
      </c>
      <c r="AH32" s="61">
        <v>0</v>
      </c>
      <c r="AI32" s="61">
        <v>0</v>
      </c>
      <c r="AJ32" s="61">
        <v>158250.87</v>
      </c>
      <c r="AK32" s="61">
        <v>289842523.98000002</v>
      </c>
      <c r="AL32" s="61">
        <v>0</v>
      </c>
      <c r="AM32" s="61">
        <v>0</v>
      </c>
      <c r="AN32" s="61">
        <v>0</v>
      </c>
      <c r="AO32" s="61">
        <v>0</v>
      </c>
      <c r="AP32" s="61">
        <v>0</v>
      </c>
      <c r="AQ32" s="61">
        <f t="shared" si="0"/>
        <v>1146291313.27</v>
      </c>
      <c r="AT32" s="33"/>
    </row>
    <row r="33" spans="1:46" ht="33" customHeight="1">
      <c r="A33" s="32" t="s">
        <v>544</v>
      </c>
      <c r="B33" s="315" t="str">
        <f>VLOOKUP(A33,[5]bd_lista!A:C,3,FALSE)</f>
        <v>Dirección General de Administración y Finanzas Territoriales</v>
      </c>
      <c r="C33" s="316" t="e">
        <f>+VLOOKUP(A33,Contactos!$A$4:$E$534,6,FALSE)</f>
        <v>#REF!</v>
      </c>
      <c r="D33" s="61">
        <v>0</v>
      </c>
      <c r="E33" s="61">
        <v>0</v>
      </c>
      <c r="F33" s="61">
        <v>0</v>
      </c>
      <c r="G33" s="61">
        <v>0</v>
      </c>
      <c r="H33" s="61">
        <v>16126.74</v>
      </c>
      <c r="I33" s="61">
        <v>0</v>
      </c>
      <c r="J33" s="61">
        <v>0</v>
      </c>
      <c r="K33" s="61">
        <v>0</v>
      </c>
      <c r="L33" s="61">
        <v>5375373.1199999982</v>
      </c>
      <c r="M33" s="61">
        <v>0</v>
      </c>
      <c r="N33" s="61">
        <v>0</v>
      </c>
      <c r="O33" s="61">
        <v>0</v>
      </c>
      <c r="P33" s="61">
        <v>0</v>
      </c>
      <c r="Q33" s="61">
        <v>0</v>
      </c>
      <c r="R33" s="61">
        <v>0</v>
      </c>
      <c r="S33" s="61">
        <v>0</v>
      </c>
      <c r="T33" s="61">
        <v>0</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61">
        <v>0</v>
      </c>
      <c r="AQ33" s="61">
        <f t="shared" si="0"/>
        <v>5391499.8599999985</v>
      </c>
      <c r="AT33" s="33"/>
    </row>
    <row r="34" spans="1:46" ht="33" customHeight="1">
      <c r="A34" s="32" t="s">
        <v>546</v>
      </c>
      <c r="B34" s="315" t="str">
        <f>VLOOKUP(A34,[5]bd_lista!A:C,3,FALSE)</f>
        <v>Dirección General de Pensiones y Jubilaciones</v>
      </c>
      <c r="C34" s="316" t="e">
        <f>+VLOOKUP(A34,Contactos!$A$4:$E$534,6,FALSE)</f>
        <v>#REF!</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61">
        <v>0</v>
      </c>
      <c r="AQ34" s="61">
        <f t="shared" si="0"/>
        <v>0</v>
      </c>
      <c r="AT34" s="33"/>
    </row>
    <row r="35" spans="1:46" ht="33" customHeight="1">
      <c r="A35" s="32">
        <v>108</v>
      </c>
      <c r="B35" s="315" t="str">
        <f>VLOOKUP(A35,[5]bd_lista!A:C,3,FALSE)</f>
        <v>Orquesta Sinfónica Nacional</v>
      </c>
      <c r="C35" s="316" t="e">
        <f>+VLOOKUP(A35,Contactos!$A$4:$E$534,6,FALSE)</f>
        <v>#REF!</v>
      </c>
      <c r="D35" s="61">
        <v>0</v>
      </c>
      <c r="E35" s="61">
        <v>0</v>
      </c>
      <c r="F35" s="61">
        <v>36000</v>
      </c>
      <c r="G35" s="61">
        <v>0</v>
      </c>
      <c r="H35" s="61">
        <v>7658.48</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0</v>
      </c>
      <c r="AM35" s="61">
        <v>0</v>
      </c>
      <c r="AN35" s="61">
        <v>0</v>
      </c>
      <c r="AO35" s="61">
        <v>0</v>
      </c>
      <c r="AP35" s="61">
        <v>0</v>
      </c>
      <c r="AQ35" s="61">
        <f t="shared" si="0"/>
        <v>43658.479999999996</v>
      </c>
      <c r="AT35" s="33"/>
    </row>
    <row r="36" spans="1:46" ht="33" customHeight="1">
      <c r="A36" s="32">
        <v>109</v>
      </c>
      <c r="B36" s="315" t="str">
        <f>VLOOKUP(A36,[5]bd_lista!A:C,3,FALSE)</f>
        <v>Conservatorio Plurinacional de Musica</v>
      </c>
      <c r="C36" s="316" t="e">
        <f>+VLOOKUP(A36,Contactos!$A$4:$E$534,6,FALSE)</f>
        <v>#REF!</v>
      </c>
      <c r="D36" s="61">
        <v>0</v>
      </c>
      <c r="E36" s="61">
        <v>0</v>
      </c>
      <c r="F36" s="61">
        <v>231080</v>
      </c>
      <c r="G36" s="61">
        <v>0</v>
      </c>
      <c r="H36" s="61">
        <v>7485.63</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c r="AM36" s="61">
        <v>0</v>
      </c>
      <c r="AN36" s="61">
        <v>0</v>
      </c>
      <c r="AO36" s="61">
        <v>0</v>
      </c>
      <c r="AP36" s="61">
        <v>0</v>
      </c>
      <c r="AQ36" s="61">
        <f t="shared" si="0"/>
        <v>238565.63</v>
      </c>
      <c r="AT36" s="33"/>
    </row>
    <row r="37" spans="1:46" ht="33" customHeight="1">
      <c r="A37" s="32">
        <v>111</v>
      </c>
      <c r="B37" s="315" t="str">
        <f>VLOOKUP(A37,[5]bd_lista!A:C,3,FALSE)</f>
        <v>Instituto Boliviano de la Ceguera</v>
      </c>
      <c r="C37" s="316" t="e">
        <f>+VLOOKUP(A37,Contactos!$A$4:$E$534,6,FALSE)</f>
        <v>#REF!</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16060</v>
      </c>
      <c r="Z37" s="61">
        <v>0</v>
      </c>
      <c r="AA37" s="61">
        <v>0</v>
      </c>
      <c r="AB37" s="61">
        <v>0</v>
      </c>
      <c r="AC37" s="61">
        <v>0</v>
      </c>
      <c r="AD37" s="61">
        <v>0</v>
      </c>
      <c r="AE37" s="61">
        <v>0</v>
      </c>
      <c r="AF37" s="61">
        <v>0</v>
      </c>
      <c r="AG37" s="61">
        <v>0</v>
      </c>
      <c r="AH37" s="61">
        <v>0</v>
      </c>
      <c r="AI37" s="61">
        <v>0</v>
      </c>
      <c r="AJ37" s="61">
        <v>0</v>
      </c>
      <c r="AK37" s="61">
        <v>0</v>
      </c>
      <c r="AL37" s="61">
        <v>0</v>
      </c>
      <c r="AM37" s="61">
        <v>0</v>
      </c>
      <c r="AN37" s="61">
        <v>0</v>
      </c>
      <c r="AO37" s="61">
        <v>0</v>
      </c>
      <c r="AP37" s="61">
        <v>0</v>
      </c>
      <c r="AQ37" s="61">
        <f t="shared" si="0"/>
        <v>16060</v>
      </c>
      <c r="AT37" s="33"/>
    </row>
    <row r="38" spans="1:46" ht="33" customHeight="1">
      <c r="A38" s="32">
        <v>112</v>
      </c>
      <c r="B38" s="315" t="str">
        <f>VLOOKUP(A38,[5]bd_lista!A:C,3,FALSE)</f>
        <v>Comité Nacional de la Persona con Discapacidad</v>
      </c>
      <c r="C38" s="316" t="e">
        <f>+VLOOKUP(A38,Contactos!$A$4:$E$534,6,FALSE)</f>
        <v>#N/A</v>
      </c>
      <c r="D38" s="61">
        <v>0</v>
      </c>
      <c r="E38" s="61">
        <v>0</v>
      </c>
      <c r="F38" s="61">
        <v>0</v>
      </c>
      <c r="G38" s="61">
        <v>0</v>
      </c>
      <c r="H38" s="61">
        <v>0</v>
      </c>
      <c r="I38" s="61">
        <v>0</v>
      </c>
      <c r="J38" s="61">
        <v>0</v>
      </c>
      <c r="K38" s="61">
        <v>0</v>
      </c>
      <c r="L38" s="61">
        <v>0</v>
      </c>
      <c r="M38" s="61">
        <v>0</v>
      </c>
      <c r="N38" s="61">
        <v>0</v>
      </c>
      <c r="O38" s="61">
        <v>0</v>
      </c>
      <c r="P38" s="61">
        <v>0</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v>
      </c>
      <c r="AJ38" s="61">
        <v>0</v>
      </c>
      <c r="AK38" s="61">
        <v>0</v>
      </c>
      <c r="AL38" s="61">
        <v>0</v>
      </c>
      <c r="AM38" s="61">
        <v>0</v>
      </c>
      <c r="AN38" s="61">
        <v>0</v>
      </c>
      <c r="AO38" s="61">
        <v>0</v>
      </c>
      <c r="AP38" s="61">
        <v>0</v>
      </c>
      <c r="AQ38" s="61">
        <f t="shared" si="0"/>
        <v>0</v>
      </c>
      <c r="AT38" s="33"/>
    </row>
    <row r="39" spans="1:46" ht="33" customHeight="1">
      <c r="A39" s="32">
        <v>117</v>
      </c>
      <c r="B39" s="315" t="str">
        <f>VLOOKUP(A39,[5]bd_lista!A:C,3,FALSE)</f>
        <v>Dirección General de Aeronáutica Civil</v>
      </c>
      <c r="C39" s="316" t="e">
        <f>+VLOOKUP(A39,Contactos!$A$4:$E$534,6,FALSE)</f>
        <v>#REF!</v>
      </c>
      <c r="D39" s="61">
        <v>0</v>
      </c>
      <c r="E39" s="61">
        <v>0</v>
      </c>
      <c r="F39" s="61">
        <v>5054054.7499999991</v>
      </c>
      <c r="G39" s="61">
        <v>0</v>
      </c>
      <c r="H39" s="61">
        <v>61902.460000000014</v>
      </c>
      <c r="I39" s="61">
        <v>0</v>
      </c>
      <c r="J39" s="61">
        <v>0</v>
      </c>
      <c r="K39" s="61">
        <v>4860</v>
      </c>
      <c r="L39" s="61">
        <v>38976</v>
      </c>
      <c r="M39" s="61">
        <v>0</v>
      </c>
      <c r="N39" s="61">
        <v>0</v>
      </c>
      <c r="O39" s="61">
        <v>0</v>
      </c>
      <c r="P39" s="61">
        <v>0</v>
      </c>
      <c r="Q39" s="61">
        <v>0</v>
      </c>
      <c r="R39" s="61">
        <v>0</v>
      </c>
      <c r="S39" s="61">
        <v>0</v>
      </c>
      <c r="T39" s="61">
        <v>0</v>
      </c>
      <c r="U39" s="61">
        <v>0</v>
      </c>
      <c r="V39" s="61">
        <v>0</v>
      </c>
      <c r="W39" s="61">
        <v>0</v>
      </c>
      <c r="X39" s="61">
        <v>0</v>
      </c>
      <c r="Y39" s="61">
        <v>0</v>
      </c>
      <c r="Z39" s="61">
        <v>0</v>
      </c>
      <c r="AA39" s="61">
        <v>0</v>
      </c>
      <c r="AB39" s="61">
        <v>0</v>
      </c>
      <c r="AC39" s="61">
        <v>0</v>
      </c>
      <c r="AD39" s="61">
        <v>0</v>
      </c>
      <c r="AE39" s="61">
        <v>0</v>
      </c>
      <c r="AF39" s="61">
        <v>0</v>
      </c>
      <c r="AG39" s="61">
        <v>0</v>
      </c>
      <c r="AH39" s="61">
        <v>0</v>
      </c>
      <c r="AI39" s="61">
        <v>0</v>
      </c>
      <c r="AJ39" s="61">
        <v>0</v>
      </c>
      <c r="AK39" s="61">
        <v>0</v>
      </c>
      <c r="AL39" s="61">
        <v>0</v>
      </c>
      <c r="AM39" s="61">
        <v>0</v>
      </c>
      <c r="AN39" s="61">
        <v>0</v>
      </c>
      <c r="AO39" s="61">
        <v>0</v>
      </c>
      <c r="AP39" s="61">
        <v>0</v>
      </c>
      <c r="AQ39" s="61">
        <f t="shared" si="0"/>
        <v>5159793.209999999</v>
      </c>
      <c r="AT39" s="33"/>
    </row>
    <row r="40" spans="1:46" ht="33" customHeight="1">
      <c r="A40" s="32">
        <v>119</v>
      </c>
      <c r="B40" s="315" t="str">
        <f>VLOOKUP(A40,[5]bd_lista!A:C,3,FALSE)</f>
        <v>Agencia para el Des. de la Soc. de la Información en Bolivia</v>
      </c>
      <c r="C40" s="316" t="e">
        <f>+VLOOKUP(A40,Contactos!$A$4:$E$534,6,FALSE)</f>
        <v>#REF!</v>
      </c>
      <c r="D40" s="61">
        <v>0</v>
      </c>
      <c r="E40" s="61">
        <v>0</v>
      </c>
      <c r="F40" s="61">
        <v>0</v>
      </c>
      <c r="G40" s="61">
        <v>0</v>
      </c>
      <c r="H40" s="61">
        <v>3968.8</v>
      </c>
      <c r="I40" s="61">
        <v>0</v>
      </c>
      <c r="J40" s="61">
        <v>0</v>
      </c>
      <c r="K40" s="61">
        <v>60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1">
        <v>0</v>
      </c>
      <c r="AN40" s="61">
        <v>0</v>
      </c>
      <c r="AO40" s="61">
        <v>0</v>
      </c>
      <c r="AP40" s="61">
        <v>0</v>
      </c>
      <c r="AQ40" s="61">
        <f t="shared" si="0"/>
        <v>4028.8</v>
      </c>
      <c r="AT40" s="33"/>
    </row>
    <row r="41" spans="1:46" ht="33" customHeight="1">
      <c r="A41" s="32">
        <v>124</v>
      </c>
      <c r="B41" s="315" t="str">
        <f>VLOOKUP(A41,[5]bd_lista!A:C,3,FALSE)</f>
        <v>Academia Nacional de Ciencias</v>
      </c>
      <c r="C41" s="316" t="e">
        <f>+VLOOKUP(A41,Contactos!$A$4:$E$534,6,FALSE)</f>
        <v>#REF!</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1">
        <v>0</v>
      </c>
      <c r="AM41" s="61">
        <v>0</v>
      </c>
      <c r="AN41" s="61">
        <v>0</v>
      </c>
      <c r="AO41" s="61">
        <v>0</v>
      </c>
      <c r="AP41" s="61">
        <v>0</v>
      </c>
      <c r="AQ41" s="61">
        <f t="shared" si="0"/>
        <v>0</v>
      </c>
      <c r="AT41" s="33"/>
    </row>
    <row r="42" spans="1:46" ht="33" customHeight="1">
      <c r="A42" s="32">
        <v>129</v>
      </c>
      <c r="B42" s="315" t="str">
        <f>VLOOKUP(A42,[5]bd_lista!A:C,3,FALSE)</f>
        <v>Escuela de Gestión Pública Plurinacional</v>
      </c>
      <c r="C42" s="316" t="e">
        <f>+VLOOKUP(A42,Contactos!$A$4:$E$534,6,FALSE)</f>
        <v>#REF!</v>
      </c>
      <c r="D42" s="61">
        <v>0</v>
      </c>
      <c r="E42" s="61">
        <v>0</v>
      </c>
      <c r="F42" s="61">
        <v>0</v>
      </c>
      <c r="G42" s="61">
        <v>0</v>
      </c>
      <c r="H42" s="61">
        <v>43323.53</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61">
        <v>0</v>
      </c>
      <c r="AN42" s="61">
        <v>0</v>
      </c>
      <c r="AO42" s="61">
        <v>0</v>
      </c>
      <c r="AP42" s="61">
        <v>0</v>
      </c>
      <c r="AQ42" s="61">
        <f t="shared" si="0"/>
        <v>43323.53</v>
      </c>
      <c r="AT42" s="33"/>
    </row>
    <row r="43" spans="1:46" ht="33" customHeight="1">
      <c r="A43" s="32">
        <v>130</v>
      </c>
      <c r="B43" s="315" t="str">
        <f>VLOOKUP(A43,[5]bd_lista!A:C,3,FALSE)</f>
        <v>Fondo de Financiamiento para la Minería</v>
      </c>
      <c r="C43" s="316" t="e">
        <f>+VLOOKUP(A43,Contactos!$A$4:$E$534,6,FALSE)</f>
        <v>#REF!</v>
      </c>
      <c r="D43" s="61">
        <v>0</v>
      </c>
      <c r="E43" s="61">
        <v>0</v>
      </c>
      <c r="F43" s="61">
        <v>0</v>
      </c>
      <c r="G43" s="61">
        <v>0</v>
      </c>
      <c r="H43" s="61">
        <v>6125.58</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61">
        <v>0</v>
      </c>
      <c r="AN43" s="61">
        <v>0</v>
      </c>
      <c r="AO43" s="61">
        <v>0</v>
      </c>
      <c r="AP43" s="61">
        <v>0</v>
      </c>
      <c r="AQ43" s="61">
        <f t="shared" si="0"/>
        <v>6125.58</v>
      </c>
      <c r="AT43" s="33"/>
    </row>
    <row r="44" spans="1:46" ht="33" customHeight="1">
      <c r="A44" s="32">
        <v>132</v>
      </c>
      <c r="B44" s="315" t="str">
        <f>VLOOKUP(A44,[5]bd_lista!A:C,3,FALSE)</f>
        <v>Servicio de Desarrollo de las Empresas Púb. Productivas</v>
      </c>
      <c r="C44" s="316" t="e">
        <f>+VLOOKUP(A44,Contactos!$A$4:$E$534,6,FALSE)</f>
        <v>#REF!</v>
      </c>
      <c r="D44" s="61">
        <v>0</v>
      </c>
      <c r="E44" s="61">
        <v>0</v>
      </c>
      <c r="F44" s="61">
        <v>207324432.43000001</v>
      </c>
      <c r="G44" s="61">
        <v>0</v>
      </c>
      <c r="H44" s="61">
        <v>132481.17000000001</v>
      </c>
      <c r="I44" s="61">
        <v>0</v>
      </c>
      <c r="J44" s="61">
        <v>0</v>
      </c>
      <c r="K44" s="61">
        <v>13434.609999999999</v>
      </c>
      <c r="L44" s="61">
        <v>6986457.5999999996</v>
      </c>
      <c r="M44" s="61">
        <v>0</v>
      </c>
      <c r="N44" s="61">
        <v>0</v>
      </c>
      <c r="O44" s="61">
        <v>0</v>
      </c>
      <c r="P44" s="61">
        <v>0</v>
      </c>
      <c r="Q44" s="61">
        <v>0</v>
      </c>
      <c r="R44" s="61">
        <v>0</v>
      </c>
      <c r="S44" s="61">
        <v>0</v>
      </c>
      <c r="T44" s="61">
        <v>0</v>
      </c>
      <c r="U44" s="61">
        <v>0</v>
      </c>
      <c r="V44" s="61">
        <v>0</v>
      </c>
      <c r="W44" s="61">
        <v>0</v>
      </c>
      <c r="X44" s="61">
        <v>0</v>
      </c>
      <c r="Y44" s="61">
        <v>62916103.970000006</v>
      </c>
      <c r="Z44" s="61">
        <v>0</v>
      </c>
      <c r="AA44" s="61">
        <v>0</v>
      </c>
      <c r="AB44" s="61">
        <v>0</v>
      </c>
      <c r="AC44" s="61">
        <v>0</v>
      </c>
      <c r="AD44" s="61">
        <v>0</v>
      </c>
      <c r="AE44" s="61">
        <v>0</v>
      </c>
      <c r="AF44" s="61">
        <v>0</v>
      </c>
      <c r="AG44" s="61">
        <v>0</v>
      </c>
      <c r="AH44" s="61">
        <v>0</v>
      </c>
      <c r="AI44" s="61">
        <v>0</v>
      </c>
      <c r="AJ44" s="61">
        <v>0</v>
      </c>
      <c r="AK44" s="61">
        <v>0</v>
      </c>
      <c r="AL44" s="61">
        <v>0</v>
      </c>
      <c r="AM44" s="61">
        <v>0</v>
      </c>
      <c r="AN44" s="61">
        <v>0</v>
      </c>
      <c r="AO44" s="61">
        <v>0</v>
      </c>
      <c r="AP44" s="61">
        <v>0</v>
      </c>
      <c r="AQ44" s="61">
        <f t="shared" si="0"/>
        <v>277372909.78000003</v>
      </c>
      <c r="AT44" s="33"/>
    </row>
    <row r="45" spans="1:46" ht="33" customHeight="1">
      <c r="A45" s="32">
        <v>133</v>
      </c>
      <c r="B45" s="315" t="str">
        <f>VLOOKUP(A45,[5]bd_lista!A:C,3,FALSE)</f>
        <v>Lotería Nacional de Beneficencia y Salubridad</v>
      </c>
      <c r="C45" s="316" t="e">
        <f>+VLOOKUP(A45,Contactos!$A$4:$E$534,6,FALSE)</f>
        <v>#REF!</v>
      </c>
      <c r="D45" s="61">
        <v>0</v>
      </c>
      <c r="E45" s="61">
        <v>0</v>
      </c>
      <c r="F45" s="61">
        <v>690050.64999999991</v>
      </c>
      <c r="G45" s="61">
        <v>0</v>
      </c>
      <c r="H45" s="61">
        <v>90396.03</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c r="AM45" s="61">
        <v>0</v>
      </c>
      <c r="AN45" s="61">
        <v>0</v>
      </c>
      <c r="AO45" s="61">
        <v>0</v>
      </c>
      <c r="AP45" s="61">
        <v>0</v>
      </c>
      <c r="AQ45" s="61">
        <f t="shared" si="0"/>
        <v>780446.67999999993</v>
      </c>
      <c r="AT45" s="33"/>
    </row>
    <row r="46" spans="1:46" ht="33" customHeight="1">
      <c r="A46" s="32">
        <v>134</v>
      </c>
      <c r="B46" s="315" t="str">
        <f>VLOOKUP(A46,[5]bd_lista!A:C,3,FALSE)</f>
        <v>Consejo Nacional de Vivienda Policial</v>
      </c>
      <c r="C46" s="316" t="e">
        <f>+VLOOKUP(A46,Contactos!$A$4:$E$534,6,FALSE)</f>
        <v>#REF!</v>
      </c>
      <c r="D46" s="61">
        <v>0</v>
      </c>
      <c r="E46" s="61">
        <v>0</v>
      </c>
      <c r="F46" s="61">
        <v>16765227.84</v>
      </c>
      <c r="G46" s="61">
        <v>0</v>
      </c>
      <c r="H46" s="61">
        <v>8767.99</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c r="AM46" s="61">
        <v>0</v>
      </c>
      <c r="AN46" s="61">
        <v>0</v>
      </c>
      <c r="AO46" s="61">
        <v>0</v>
      </c>
      <c r="AP46" s="61">
        <v>0</v>
      </c>
      <c r="AQ46" s="61">
        <f t="shared" si="0"/>
        <v>16773995.83</v>
      </c>
      <c r="AT46" s="33"/>
    </row>
    <row r="47" spans="1:46" ht="33" customHeight="1">
      <c r="A47" s="32">
        <v>137</v>
      </c>
      <c r="B47" s="315" t="str">
        <f>VLOOKUP(A47,[5]bd_lista!A:C,3,FALSE)</f>
        <v>Comité Ejecutivo de la Universidad Boliviana</v>
      </c>
      <c r="C47" s="316" t="e">
        <f>+VLOOKUP(A47,Contactos!$A$4:$E$534,6,FALSE)</f>
        <v>#REF!</v>
      </c>
      <c r="D47" s="61">
        <v>0</v>
      </c>
      <c r="E47" s="61">
        <v>0</v>
      </c>
      <c r="F47" s="61">
        <v>0</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960499.6</v>
      </c>
      <c r="Z47" s="61">
        <v>0</v>
      </c>
      <c r="AA47" s="61">
        <v>0</v>
      </c>
      <c r="AB47" s="61">
        <v>0</v>
      </c>
      <c r="AC47" s="61">
        <v>0</v>
      </c>
      <c r="AD47" s="61">
        <v>0</v>
      </c>
      <c r="AE47" s="61">
        <v>0</v>
      </c>
      <c r="AF47" s="61">
        <v>0</v>
      </c>
      <c r="AG47" s="61">
        <v>0</v>
      </c>
      <c r="AH47" s="61">
        <v>0</v>
      </c>
      <c r="AI47" s="61">
        <v>0</v>
      </c>
      <c r="AJ47" s="61">
        <v>0</v>
      </c>
      <c r="AK47" s="61">
        <v>0</v>
      </c>
      <c r="AL47" s="61">
        <v>0</v>
      </c>
      <c r="AM47" s="61">
        <v>0</v>
      </c>
      <c r="AN47" s="61">
        <v>0</v>
      </c>
      <c r="AO47" s="61">
        <v>0</v>
      </c>
      <c r="AP47" s="61">
        <v>0</v>
      </c>
      <c r="AQ47" s="61">
        <f t="shared" si="0"/>
        <v>960499.6</v>
      </c>
      <c r="AT47" s="33"/>
    </row>
    <row r="48" spans="1:46" ht="33" customHeight="1">
      <c r="A48" s="32">
        <v>138</v>
      </c>
      <c r="B48" s="315" t="str">
        <f>VLOOKUP(A48,[5]bd_lista!A:C,3,FALSE)</f>
        <v>Universidad Mayor Real y Pontificia de San Francisco Xavier</v>
      </c>
      <c r="C48" s="316" t="e">
        <f>+VLOOKUP(A48,Contactos!$A$4:$E$534,6,FALSE)</f>
        <v>#REF!</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1">
        <v>0</v>
      </c>
      <c r="AM48" s="61">
        <v>0</v>
      </c>
      <c r="AN48" s="61">
        <v>0</v>
      </c>
      <c r="AO48" s="61">
        <v>0</v>
      </c>
      <c r="AP48" s="61">
        <v>0</v>
      </c>
      <c r="AQ48" s="61">
        <f t="shared" si="0"/>
        <v>0</v>
      </c>
      <c r="AT48" s="33"/>
    </row>
    <row r="49" spans="1:46" ht="33" customHeight="1">
      <c r="A49" s="32">
        <v>139</v>
      </c>
      <c r="B49" s="315" t="str">
        <f>VLOOKUP(A49,[5]bd_lista!A:C,3,FALSE)</f>
        <v>Universidad Mayor de San Andrés</v>
      </c>
      <c r="C49" s="316" t="e">
        <f>+VLOOKUP(A49,Contactos!$A$4:$E$534,6,FALSE)</f>
        <v>#REF!</v>
      </c>
      <c r="D49" s="61">
        <v>0</v>
      </c>
      <c r="E49" s="61">
        <v>0</v>
      </c>
      <c r="F49" s="61">
        <v>0</v>
      </c>
      <c r="G49" s="61">
        <v>0</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0</v>
      </c>
      <c r="AM49" s="61">
        <v>0</v>
      </c>
      <c r="AN49" s="61">
        <v>0</v>
      </c>
      <c r="AO49" s="61">
        <v>0</v>
      </c>
      <c r="AP49" s="61">
        <v>0</v>
      </c>
      <c r="AQ49" s="61">
        <f t="shared" si="0"/>
        <v>0</v>
      </c>
      <c r="AT49" s="33"/>
    </row>
    <row r="50" spans="1:46" ht="33" customHeight="1">
      <c r="A50" s="32">
        <v>140</v>
      </c>
      <c r="B50" s="315" t="str">
        <f>VLOOKUP(A50,[5]bd_lista!A:C,3,FALSE)</f>
        <v>Universidad Pública de El Alto</v>
      </c>
      <c r="C50" s="316" t="e">
        <f>+VLOOKUP(A50,Contactos!$A$4:$E$534,6,FALSE)</f>
        <v>#REF!</v>
      </c>
      <c r="D50" s="61">
        <v>0</v>
      </c>
      <c r="E50" s="61">
        <v>0</v>
      </c>
      <c r="F50" s="61">
        <v>0</v>
      </c>
      <c r="G50" s="61">
        <v>0</v>
      </c>
      <c r="H50" s="61">
        <v>295914.15000000002</v>
      </c>
      <c r="I50" s="61">
        <v>0</v>
      </c>
      <c r="J50" s="61">
        <v>0</v>
      </c>
      <c r="K50" s="61">
        <v>0</v>
      </c>
      <c r="L50" s="61">
        <v>0</v>
      </c>
      <c r="M50" s="61">
        <v>0</v>
      </c>
      <c r="N50" s="61">
        <v>0</v>
      </c>
      <c r="O50" s="61">
        <v>0</v>
      </c>
      <c r="P50" s="61">
        <v>0</v>
      </c>
      <c r="Q50" s="61">
        <v>0</v>
      </c>
      <c r="R50" s="61">
        <v>0</v>
      </c>
      <c r="S50" s="61">
        <v>0</v>
      </c>
      <c r="T50" s="61">
        <v>0</v>
      </c>
      <c r="U50" s="61">
        <v>0</v>
      </c>
      <c r="V50" s="61">
        <v>0</v>
      </c>
      <c r="W50" s="61">
        <v>0</v>
      </c>
      <c r="X50" s="61">
        <v>0</v>
      </c>
      <c r="Y50" s="61">
        <v>0</v>
      </c>
      <c r="Z50" s="61">
        <v>0</v>
      </c>
      <c r="AA50" s="61">
        <v>0</v>
      </c>
      <c r="AB50" s="61">
        <v>0</v>
      </c>
      <c r="AC50" s="61">
        <v>0</v>
      </c>
      <c r="AD50" s="61">
        <v>0</v>
      </c>
      <c r="AE50" s="61">
        <v>0</v>
      </c>
      <c r="AF50" s="61">
        <v>0</v>
      </c>
      <c r="AG50" s="61">
        <v>0</v>
      </c>
      <c r="AH50" s="61">
        <v>0</v>
      </c>
      <c r="AI50" s="61">
        <v>0</v>
      </c>
      <c r="AJ50" s="61">
        <v>0</v>
      </c>
      <c r="AK50" s="61">
        <v>0</v>
      </c>
      <c r="AL50" s="61">
        <v>0</v>
      </c>
      <c r="AM50" s="61">
        <v>0</v>
      </c>
      <c r="AN50" s="61">
        <v>0</v>
      </c>
      <c r="AO50" s="61">
        <v>0</v>
      </c>
      <c r="AP50" s="61">
        <v>0</v>
      </c>
      <c r="AQ50" s="61">
        <f t="shared" si="0"/>
        <v>295914.15000000002</v>
      </c>
      <c r="AT50" s="33"/>
    </row>
    <row r="51" spans="1:46" ht="33" customHeight="1">
      <c r="A51" s="32">
        <v>141</v>
      </c>
      <c r="B51" s="315" t="str">
        <f>VLOOKUP(A51,[5]bd_lista!A:C,3,FALSE)</f>
        <v>Universidad Mayor de San Simón</v>
      </c>
      <c r="C51" s="316" t="e">
        <f>+VLOOKUP(A51,Contactos!$A$4:$E$534,6,FALSE)</f>
        <v>#REF!</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0</v>
      </c>
      <c r="X51" s="61">
        <v>0</v>
      </c>
      <c r="Y51" s="61">
        <v>0</v>
      </c>
      <c r="Z51" s="61">
        <v>0</v>
      </c>
      <c r="AA51" s="61">
        <v>0</v>
      </c>
      <c r="AB51" s="61">
        <v>0</v>
      </c>
      <c r="AC51" s="61">
        <v>0</v>
      </c>
      <c r="AD51" s="61">
        <v>0</v>
      </c>
      <c r="AE51" s="61">
        <v>0</v>
      </c>
      <c r="AF51" s="61">
        <v>0</v>
      </c>
      <c r="AG51" s="61">
        <v>0</v>
      </c>
      <c r="AH51" s="61">
        <v>0</v>
      </c>
      <c r="AI51" s="61">
        <v>0</v>
      </c>
      <c r="AJ51" s="61">
        <v>0</v>
      </c>
      <c r="AK51" s="61">
        <v>0</v>
      </c>
      <c r="AL51" s="61">
        <v>0</v>
      </c>
      <c r="AM51" s="61">
        <v>0</v>
      </c>
      <c r="AN51" s="61">
        <v>0</v>
      </c>
      <c r="AO51" s="61">
        <v>0</v>
      </c>
      <c r="AP51" s="61">
        <v>0</v>
      </c>
      <c r="AQ51" s="61">
        <f t="shared" si="0"/>
        <v>0</v>
      </c>
      <c r="AT51" s="33"/>
    </row>
    <row r="52" spans="1:46" ht="33" customHeight="1">
      <c r="A52" s="32">
        <v>142</v>
      </c>
      <c r="B52" s="315" t="str">
        <f>VLOOKUP(A52,[5]bd_lista!A:C,3,FALSE)</f>
        <v>Universidad Técnica de Oruro</v>
      </c>
      <c r="C52" s="316" t="e">
        <f>+VLOOKUP(A52,Contactos!$A$4:$E$534,6,FALSE)</f>
        <v>#REF!</v>
      </c>
      <c r="D52" s="61">
        <v>0</v>
      </c>
      <c r="E52" s="61">
        <v>0</v>
      </c>
      <c r="F52" s="61">
        <v>0</v>
      </c>
      <c r="G52" s="61">
        <v>0</v>
      </c>
      <c r="H52" s="61">
        <v>0</v>
      </c>
      <c r="I52" s="61">
        <v>0</v>
      </c>
      <c r="J52" s="61">
        <v>0</v>
      </c>
      <c r="K52" s="61">
        <v>0</v>
      </c>
      <c r="L52" s="61">
        <v>0</v>
      </c>
      <c r="M52" s="61">
        <v>0</v>
      </c>
      <c r="N52" s="61">
        <v>0</v>
      </c>
      <c r="O52" s="61">
        <v>0</v>
      </c>
      <c r="P52" s="61">
        <v>0</v>
      </c>
      <c r="Q52" s="61">
        <v>0</v>
      </c>
      <c r="R52" s="61">
        <v>0</v>
      </c>
      <c r="S52" s="61">
        <v>0</v>
      </c>
      <c r="T52" s="61">
        <v>0</v>
      </c>
      <c r="U52" s="61">
        <v>0</v>
      </c>
      <c r="V52" s="61">
        <v>0</v>
      </c>
      <c r="W52" s="61">
        <v>0</v>
      </c>
      <c r="X52" s="61">
        <v>0</v>
      </c>
      <c r="Y52" s="61">
        <v>0</v>
      </c>
      <c r="Z52" s="61">
        <v>0</v>
      </c>
      <c r="AA52" s="61">
        <v>0</v>
      </c>
      <c r="AB52" s="61">
        <v>0</v>
      </c>
      <c r="AC52" s="61">
        <v>0</v>
      </c>
      <c r="AD52" s="61">
        <v>0</v>
      </c>
      <c r="AE52" s="61">
        <v>0</v>
      </c>
      <c r="AF52" s="61">
        <v>0</v>
      </c>
      <c r="AG52" s="61">
        <v>0</v>
      </c>
      <c r="AH52" s="61">
        <v>0</v>
      </c>
      <c r="AI52" s="61">
        <v>0</v>
      </c>
      <c r="AJ52" s="61">
        <v>0</v>
      </c>
      <c r="AK52" s="61">
        <v>0</v>
      </c>
      <c r="AL52" s="61">
        <v>0</v>
      </c>
      <c r="AM52" s="61">
        <v>0</v>
      </c>
      <c r="AN52" s="61">
        <v>0</v>
      </c>
      <c r="AO52" s="61">
        <v>0</v>
      </c>
      <c r="AP52" s="61">
        <v>0</v>
      </c>
      <c r="AQ52" s="61">
        <f t="shared" si="0"/>
        <v>0</v>
      </c>
      <c r="AT52" s="33"/>
    </row>
    <row r="53" spans="1:46" ht="33" customHeight="1">
      <c r="A53" s="32">
        <v>143</v>
      </c>
      <c r="B53" s="315" t="str">
        <f>VLOOKUP(A53,[5]bd_lista!A:C,3,FALSE)</f>
        <v>Universidad Autónoma Tomás Frías</v>
      </c>
      <c r="C53" s="316" t="e">
        <f>+VLOOKUP(A53,Contactos!$A$4:$E$534,6,FALSE)</f>
        <v>#REF!</v>
      </c>
      <c r="D53" s="61">
        <v>0</v>
      </c>
      <c r="E53" s="61">
        <v>0</v>
      </c>
      <c r="F53" s="61">
        <v>0</v>
      </c>
      <c r="G53" s="61">
        <v>0</v>
      </c>
      <c r="H53" s="61">
        <v>0</v>
      </c>
      <c r="I53" s="61">
        <v>0</v>
      </c>
      <c r="J53" s="61">
        <v>0</v>
      </c>
      <c r="K53" s="61">
        <v>0</v>
      </c>
      <c r="L53" s="61">
        <v>0</v>
      </c>
      <c r="M53" s="61">
        <v>0</v>
      </c>
      <c r="N53" s="61">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1">
        <v>0</v>
      </c>
      <c r="AG53" s="61">
        <v>0</v>
      </c>
      <c r="AH53" s="61">
        <v>0</v>
      </c>
      <c r="AI53" s="61">
        <v>0</v>
      </c>
      <c r="AJ53" s="61">
        <v>0</v>
      </c>
      <c r="AK53" s="61">
        <v>0</v>
      </c>
      <c r="AL53" s="61">
        <v>0</v>
      </c>
      <c r="AM53" s="61">
        <v>0</v>
      </c>
      <c r="AN53" s="61">
        <v>0</v>
      </c>
      <c r="AO53" s="61">
        <v>0</v>
      </c>
      <c r="AP53" s="61">
        <v>0</v>
      </c>
      <c r="AQ53" s="61">
        <f t="shared" si="0"/>
        <v>0</v>
      </c>
      <c r="AT53" s="33"/>
    </row>
    <row r="54" spans="1:46" ht="33" customHeight="1">
      <c r="A54" s="32">
        <v>144</v>
      </c>
      <c r="B54" s="315" t="str">
        <f>VLOOKUP(A54,[5]bd_lista!A:C,3,FALSE)</f>
        <v>Universidad Nacional Siglo XX</v>
      </c>
      <c r="C54" s="316" t="e">
        <f>+VLOOKUP(A54,Contactos!$A$4:$E$534,6,FALSE)</f>
        <v>#REF!</v>
      </c>
      <c r="D54" s="61">
        <v>0</v>
      </c>
      <c r="E54" s="61">
        <v>0</v>
      </c>
      <c r="F54" s="61">
        <v>0</v>
      </c>
      <c r="G54" s="61">
        <v>0</v>
      </c>
      <c r="H54" s="61">
        <v>0</v>
      </c>
      <c r="I54" s="61">
        <v>0</v>
      </c>
      <c r="J54" s="61">
        <v>0</v>
      </c>
      <c r="K54" s="61">
        <v>0</v>
      </c>
      <c r="L54" s="61">
        <v>0</v>
      </c>
      <c r="M54" s="61">
        <v>0</v>
      </c>
      <c r="N54" s="61">
        <v>0</v>
      </c>
      <c r="O54" s="61">
        <v>0</v>
      </c>
      <c r="P54" s="61">
        <v>0</v>
      </c>
      <c r="Q54" s="61">
        <v>0</v>
      </c>
      <c r="R54" s="61">
        <v>0</v>
      </c>
      <c r="S54" s="61">
        <v>0</v>
      </c>
      <c r="T54" s="61">
        <v>0</v>
      </c>
      <c r="U54" s="61">
        <v>0</v>
      </c>
      <c r="V54" s="61">
        <v>0</v>
      </c>
      <c r="W54" s="61">
        <v>0</v>
      </c>
      <c r="X54" s="61">
        <v>0</v>
      </c>
      <c r="Y54" s="61">
        <v>0</v>
      </c>
      <c r="Z54" s="61">
        <v>0</v>
      </c>
      <c r="AA54" s="61">
        <v>0</v>
      </c>
      <c r="AB54" s="61">
        <v>0</v>
      </c>
      <c r="AC54" s="61">
        <v>0</v>
      </c>
      <c r="AD54" s="61">
        <v>0</v>
      </c>
      <c r="AE54" s="61">
        <v>0</v>
      </c>
      <c r="AF54" s="61">
        <v>0</v>
      </c>
      <c r="AG54" s="61">
        <v>0</v>
      </c>
      <c r="AH54" s="61">
        <v>0</v>
      </c>
      <c r="AI54" s="61">
        <v>0</v>
      </c>
      <c r="AJ54" s="61">
        <v>0</v>
      </c>
      <c r="AK54" s="61">
        <v>0</v>
      </c>
      <c r="AL54" s="61">
        <v>0</v>
      </c>
      <c r="AM54" s="61">
        <v>0</v>
      </c>
      <c r="AN54" s="61">
        <v>0</v>
      </c>
      <c r="AO54" s="61">
        <v>0</v>
      </c>
      <c r="AP54" s="61">
        <v>0</v>
      </c>
      <c r="AQ54" s="61">
        <f t="shared" si="0"/>
        <v>0</v>
      </c>
      <c r="AT54" s="33"/>
    </row>
    <row r="55" spans="1:46" ht="33" customHeight="1">
      <c r="A55" s="32">
        <v>145</v>
      </c>
      <c r="B55" s="315" t="str">
        <f>VLOOKUP(A55,[5]bd_lista!A:C,3,FALSE)</f>
        <v>Universidad Autónoma Juan Misael Saracho</v>
      </c>
      <c r="C55" s="316" t="e">
        <f>+VLOOKUP(A55,Contactos!$A$4:$E$534,6,FALSE)</f>
        <v>#REF!</v>
      </c>
      <c r="D55" s="61">
        <v>0</v>
      </c>
      <c r="E55" s="61">
        <v>0</v>
      </c>
      <c r="F55" s="61">
        <v>0</v>
      </c>
      <c r="G55" s="61">
        <v>0</v>
      </c>
      <c r="H55" s="61">
        <v>0</v>
      </c>
      <c r="I55" s="61">
        <v>0</v>
      </c>
      <c r="J55" s="61">
        <v>0</v>
      </c>
      <c r="K55" s="61">
        <v>0</v>
      </c>
      <c r="L55" s="61">
        <v>0</v>
      </c>
      <c r="M55" s="61">
        <v>0</v>
      </c>
      <c r="N55" s="61">
        <v>0</v>
      </c>
      <c r="O55" s="61">
        <v>0</v>
      </c>
      <c r="P55" s="61">
        <v>0</v>
      </c>
      <c r="Q55" s="61">
        <v>0</v>
      </c>
      <c r="R55" s="61">
        <v>0</v>
      </c>
      <c r="S55" s="61">
        <v>0</v>
      </c>
      <c r="T55" s="61">
        <v>0</v>
      </c>
      <c r="U55" s="61">
        <v>0</v>
      </c>
      <c r="V55" s="61">
        <v>0</v>
      </c>
      <c r="W55" s="61">
        <v>0</v>
      </c>
      <c r="X55" s="61">
        <v>0</v>
      </c>
      <c r="Y55" s="61">
        <v>0</v>
      </c>
      <c r="Z55" s="61">
        <v>0</v>
      </c>
      <c r="AA55" s="61">
        <v>0</v>
      </c>
      <c r="AB55" s="61">
        <v>0</v>
      </c>
      <c r="AC55" s="61">
        <v>0</v>
      </c>
      <c r="AD55" s="61">
        <v>0</v>
      </c>
      <c r="AE55" s="61">
        <v>0</v>
      </c>
      <c r="AF55" s="61">
        <v>0</v>
      </c>
      <c r="AG55" s="61">
        <v>0</v>
      </c>
      <c r="AH55" s="61">
        <v>0</v>
      </c>
      <c r="AI55" s="61">
        <v>0</v>
      </c>
      <c r="AJ55" s="61">
        <v>0</v>
      </c>
      <c r="AK55" s="61">
        <v>0</v>
      </c>
      <c r="AL55" s="61">
        <v>0</v>
      </c>
      <c r="AM55" s="61">
        <v>0</v>
      </c>
      <c r="AN55" s="61">
        <v>0</v>
      </c>
      <c r="AO55" s="61">
        <v>0</v>
      </c>
      <c r="AP55" s="61">
        <v>0</v>
      </c>
      <c r="AQ55" s="61">
        <f t="shared" si="0"/>
        <v>0</v>
      </c>
      <c r="AT55" s="33"/>
    </row>
    <row r="56" spans="1:46" ht="33" customHeight="1">
      <c r="A56" s="32">
        <v>146</v>
      </c>
      <c r="B56" s="315" t="str">
        <f>VLOOKUP(A56,[5]bd_lista!A:C,3,FALSE)</f>
        <v>Universidad Autónoma Gabriel René Moreno</v>
      </c>
      <c r="C56" s="316" t="e">
        <f>+VLOOKUP(A56,Contactos!$A$4:$E$534,6,FALSE)</f>
        <v>#REF!</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61">
        <v>0</v>
      </c>
      <c r="X56" s="61">
        <v>0</v>
      </c>
      <c r="Y56" s="61">
        <v>0</v>
      </c>
      <c r="Z56" s="61">
        <v>0</v>
      </c>
      <c r="AA56" s="61">
        <v>0</v>
      </c>
      <c r="AB56" s="61">
        <v>0</v>
      </c>
      <c r="AC56" s="61">
        <v>0</v>
      </c>
      <c r="AD56" s="61">
        <v>0</v>
      </c>
      <c r="AE56" s="61">
        <v>0</v>
      </c>
      <c r="AF56" s="61">
        <v>0</v>
      </c>
      <c r="AG56" s="61">
        <v>0</v>
      </c>
      <c r="AH56" s="61">
        <v>0</v>
      </c>
      <c r="AI56" s="61">
        <v>0</v>
      </c>
      <c r="AJ56" s="61">
        <v>0</v>
      </c>
      <c r="AK56" s="61">
        <v>0</v>
      </c>
      <c r="AL56" s="61">
        <v>0</v>
      </c>
      <c r="AM56" s="61">
        <v>0</v>
      </c>
      <c r="AN56" s="61">
        <v>0</v>
      </c>
      <c r="AO56" s="61">
        <v>0</v>
      </c>
      <c r="AP56" s="61">
        <v>0</v>
      </c>
      <c r="AQ56" s="61">
        <f t="shared" si="0"/>
        <v>0</v>
      </c>
      <c r="AT56" s="33"/>
    </row>
    <row r="57" spans="1:46" ht="33" customHeight="1">
      <c r="A57" s="32">
        <v>147</v>
      </c>
      <c r="B57" s="315" t="str">
        <f>VLOOKUP(A57,[5]bd_lista!A:C,3,FALSE)</f>
        <v>Universidad Autónoma del Beni José Ballivián</v>
      </c>
      <c r="C57" s="316" t="e">
        <f>+VLOOKUP(A57,Contactos!$A$4:$E$534,6,FALSE)</f>
        <v>#REF!</v>
      </c>
      <c r="D57" s="61">
        <v>0</v>
      </c>
      <c r="E57" s="61">
        <v>0</v>
      </c>
      <c r="F57" s="61">
        <v>0</v>
      </c>
      <c r="G57" s="61">
        <v>0</v>
      </c>
      <c r="H57" s="61">
        <v>0</v>
      </c>
      <c r="I57" s="61">
        <v>0</v>
      </c>
      <c r="J57" s="61">
        <v>0</v>
      </c>
      <c r="K57" s="61">
        <v>0</v>
      </c>
      <c r="L57" s="61">
        <v>0</v>
      </c>
      <c r="M57" s="61">
        <v>0</v>
      </c>
      <c r="N57" s="61">
        <v>0</v>
      </c>
      <c r="O57" s="61">
        <v>0</v>
      </c>
      <c r="P57" s="61">
        <v>0</v>
      </c>
      <c r="Q57" s="61">
        <v>0</v>
      </c>
      <c r="R57" s="61">
        <v>0</v>
      </c>
      <c r="S57" s="61">
        <v>0</v>
      </c>
      <c r="T57" s="61">
        <v>0</v>
      </c>
      <c r="U57" s="61">
        <v>0</v>
      </c>
      <c r="V57" s="61">
        <v>0</v>
      </c>
      <c r="W57" s="61">
        <v>0</v>
      </c>
      <c r="X57" s="61">
        <v>0</v>
      </c>
      <c r="Y57" s="61">
        <v>0</v>
      </c>
      <c r="Z57" s="61">
        <v>0</v>
      </c>
      <c r="AA57" s="61">
        <v>0</v>
      </c>
      <c r="AB57" s="61">
        <v>0</v>
      </c>
      <c r="AC57" s="61">
        <v>0</v>
      </c>
      <c r="AD57" s="61">
        <v>0</v>
      </c>
      <c r="AE57" s="61">
        <v>0</v>
      </c>
      <c r="AF57" s="61">
        <v>0</v>
      </c>
      <c r="AG57" s="61">
        <v>0</v>
      </c>
      <c r="AH57" s="61">
        <v>0</v>
      </c>
      <c r="AI57" s="61">
        <v>0</v>
      </c>
      <c r="AJ57" s="61">
        <v>0</v>
      </c>
      <c r="AK57" s="61">
        <v>0</v>
      </c>
      <c r="AL57" s="61">
        <v>0</v>
      </c>
      <c r="AM57" s="61">
        <v>0</v>
      </c>
      <c r="AN57" s="61">
        <v>0</v>
      </c>
      <c r="AO57" s="61">
        <v>0</v>
      </c>
      <c r="AP57" s="61">
        <v>0</v>
      </c>
      <c r="AQ57" s="61">
        <f t="shared" si="0"/>
        <v>0</v>
      </c>
      <c r="AT57" s="33"/>
    </row>
    <row r="58" spans="1:46" ht="33" customHeight="1">
      <c r="A58" s="32">
        <v>148</v>
      </c>
      <c r="B58" s="315" t="str">
        <f>VLOOKUP(A58,[5]bd_lista!A:C,3,FALSE)</f>
        <v>Universidad Amazónica de Pando</v>
      </c>
      <c r="C58" s="316" t="e">
        <f>+VLOOKUP(A58,Contactos!$A$4:$E$534,6,FALSE)</f>
        <v>#REF!</v>
      </c>
      <c r="D58" s="61">
        <v>0</v>
      </c>
      <c r="E58" s="61">
        <v>0</v>
      </c>
      <c r="F58" s="61">
        <v>0</v>
      </c>
      <c r="G58" s="61">
        <v>0</v>
      </c>
      <c r="H58" s="61">
        <v>0</v>
      </c>
      <c r="I58" s="61">
        <v>0</v>
      </c>
      <c r="J58" s="61">
        <v>0</v>
      </c>
      <c r="K58" s="61">
        <v>0</v>
      </c>
      <c r="L58" s="61">
        <v>0</v>
      </c>
      <c r="M58" s="61">
        <v>0</v>
      </c>
      <c r="N58" s="61">
        <v>0</v>
      </c>
      <c r="O58" s="61">
        <v>0</v>
      </c>
      <c r="P58" s="61">
        <v>0</v>
      </c>
      <c r="Q58" s="61">
        <v>0</v>
      </c>
      <c r="R58" s="61">
        <v>0</v>
      </c>
      <c r="S58" s="61">
        <v>0</v>
      </c>
      <c r="T58" s="61">
        <v>0</v>
      </c>
      <c r="U58" s="61">
        <v>0</v>
      </c>
      <c r="V58" s="61">
        <v>0</v>
      </c>
      <c r="W58" s="61">
        <v>0</v>
      </c>
      <c r="X58" s="61">
        <v>0</v>
      </c>
      <c r="Y58" s="61">
        <v>0</v>
      </c>
      <c r="Z58" s="61">
        <v>0</v>
      </c>
      <c r="AA58" s="61">
        <v>0</v>
      </c>
      <c r="AB58" s="61">
        <v>0</v>
      </c>
      <c r="AC58" s="61">
        <v>0</v>
      </c>
      <c r="AD58" s="61">
        <v>0</v>
      </c>
      <c r="AE58" s="61">
        <v>0</v>
      </c>
      <c r="AF58" s="61">
        <v>0</v>
      </c>
      <c r="AG58" s="61">
        <v>0</v>
      </c>
      <c r="AH58" s="61">
        <v>0</v>
      </c>
      <c r="AI58" s="61">
        <v>0</v>
      </c>
      <c r="AJ58" s="61">
        <v>0</v>
      </c>
      <c r="AK58" s="61">
        <v>0</v>
      </c>
      <c r="AL58" s="61">
        <v>0</v>
      </c>
      <c r="AM58" s="61">
        <v>0</v>
      </c>
      <c r="AN58" s="61">
        <v>0</v>
      </c>
      <c r="AO58" s="61">
        <v>0</v>
      </c>
      <c r="AP58" s="61">
        <v>0</v>
      </c>
      <c r="AQ58" s="61">
        <f t="shared" si="0"/>
        <v>0</v>
      </c>
      <c r="AT58" s="33"/>
    </row>
    <row r="59" spans="1:46" ht="33" customHeight="1">
      <c r="A59" s="32">
        <v>150</v>
      </c>
      <c r="B59" s="315" t="str">
        <f>VLOOKUP(A59,[5]bd_lista!A:C,3,FALSE)</f>
        <v>Proyecto Sucre Ciudad Universitaria</v>
      </c>
      <c r="C59" s="316" t="e">
        <f>+VLOOKUP(A59,Contactos!$A$4:$E$534,6,FALSE)</f>
        <v>#REF!</v>
      </c>
      <c r="D59" s="61">
        <v>0</v>
      </c>
      <c r="E59" s="61">
        <v>0</v>
      </c>
      <c r="F59" s="61">
        <v>0</v>
      </c>
      <c r="G59" s="61">
        <v>0</v>
      </c>
      <c r="H59" s="61">
        <v>0</v>
      </c>
      <c r="I59" s="61">
        <v>0</v>
      </c>
      <c r="J59" s="61">
        <v>0</v>
      </c>
      <c r="K59" s="61">
        <v>0</v>
      </c>
      <c r="L59" s="61">
        <v>0</v>
      </c>
      <c r="M59" s="61">
        <v>0</v>
      </c>
      <c r="N59" s="61">
        <v>0</v>
      </c>
      <c r="O59" s="61">
        <v>0</v>
      </c>
      <c r="P59" s="61">
        <v>0</v>
      </c>
      <c r="Q59" s="61">
        <v>0</v>
      </c>
      <c r="R59" s="61">
        <v>0</v>
      </c>
      <c r="S59" s="61">
        <v>0</v>
      </c>
      <c r="T59" s="61">
        <v>0</v>
      </c>
      <c r="U59" s="61">
        <v>0</v>
      </c>
      <c r="V59" s="61">
        <v>0</v>
      </c>
      <c r="W59" s="61">
        <v>0</v>
      </c>
      <c r="X59" s="61">
        <v>0</v>
      </c>
      <c r="Y59" s="61">
        <v>0</v>
      </c>
      <c r="Z59" s="61">
        <v>0</v>
      </c>
      <c r="AA59" s="61">
        <v>0</v>
      </c>
      <c r="AB59" s="61">
        <v>0</v>
      </c>
      <c r="AC59" s="61">
        <v>0</v>
      </c>
      <c r="AD59" s="61">
        <v>0</v>
      </c>
      <c r="AE59" s="61">
        <v>0</v>
      </c>
      <c r="AF59" s="61">
        <v>0</v>
      </c>
      <c r="AG59" s="61">
        <v>0</v>
      </c>
      <c r="AH59" s="61">
        <v>0</v>
      </c>
      <c r="AI59" s="61">
        <v>0</v>
      </c>
      <c r="AJ59" s="61">
        <v>0</v>
      </c>
      <c r="AK59" s="61">
        <v>0</v>
      </c>
      <c r="AL59" s="61">
        <v>0</v>
      </c>
      <c r="AM59" s="61">
        <v>0</v>
      </c>
      <c r="AN59" s="61">
        <v>0</v>
      </c>
      <c r="AO59" s="61">
        <v>0</v>
      </c>
      <c r="AP59" s="61">
        <v>0</v>
      </c>
      <c r="AQ59" s="61">
        <f t="shared" si="0"/>
        <v>0</v>
      </c>
      <c r="AT59" s="33"/>
    </row>
    <row r="60" spans="1:46" ht="33" customHeight="1">
      <c r="A60" s="32">
        <v>152</v>
      </c>
      <c r="B60" s="315" t="str">
        <f>VLOOKUP(A60,[5]bd_lista!A:C,3,FALSE)</f>
        <v>Servicio Plurinacional de Defensa Pública</v>
      </c>
      <c r="C60" s="316" t="e">
        <f>+VLOOKUP(A60,Contactos!$A$4:$E$534,6,FALSE)</f>
        <v>#REF!</v>
      </c>
      <c r="D60" s="61">
        <v>0</v>
      </c>
      <c r="E60" s="61">
        <v>0</v>
      </c>
      <c r="F60" s="61">
        <v>0</v>
      </c>
      <c r="G60" s="61">
        <v>0</v>
      </c>
      <c r="H60" s="61">
        <v>6705.82</v>
      </c>
      <c r="I60" s="61">
        <v>0</v>
      </c>
      <c r="J60" s="61">
        <v>0</v>
      </c>
      <c r="K60" s="61">
        <v>0</v>
      </c>
      <c r="L60" s="61">
        <v>0</v>
      </c>
      <c r="M60" s="61">
        <v>0</v>
      </c>
      <c r="N60" s="61">
        <v>0</v>
      </c>
      <c r="O60" s="61">
        <v>0</v>
      </c>
      <c r="P60" s="61">
        <v>0</v>
      </c>
      <c r="Q60" s="61">
        <v>0</v>
      </c>
      <c r="R60" s="61">
        <v>0</v>
      </c>
      <c r="S60" s="61">
        <v>0</v>
      </c>
      <c r="T60" s="61">
        <v>0</v>
      </c>
      <c r="U60" s="61">
        <v>0</v>
      </c>
      <c r="V60" s="61">
        <v>0</v>
      </c>
      <c r="W60" s="61">
        <v>0</v>
      </c>
      <c r="X60" s="61">
        <v>0</v>
      </c>
      <c r="Y60" s="61">
        <v>0</v>
      </c>
      <c r="Z60" s="61">
        <v>0</v>
      </c>
      <c r="AA60" s="61">
        <v>0</v>
      </c>
      <c r="AB60" s="61">
        <v>0</v>
      </c>
      <c r="AC60" s="61">
        <v>0</v>
      </c>
      <c r="AD60" s="61">
        <v>0</v>
      </c>
      <c r="AE60" s="61">
        <v>0</v>
      </c>
      <c r="AF60" s="61">
        <v>0</v>
      </c>
      <c r="AG60" s="61">
        <v>0</v>
      </c>
      <c r="AH60" s="61">
        <v>0</v>
      </c>
      <c r="AI60" s="61">
        <v>0</v>
      </c>
      <c r="AJ60" s="61">
        <v>0</v>
      </c>
      <c r="AK60" s="61">
        <v>0</v>
      </c>
      <c r="AL60" s="61">
        <v>0</v>
      </c>
      <c r="AM60" s="61">
        <v>0</v>
      </c>
      <c r="AN60" s="61">
        <v>0</v>
      </c>
      <c r="AO60" s="61">
        <v>0</v>
      </c>
      <c r="AP60" s="61">
        <v>0</v>
      </c>
      <c r="AQ60" s="61">
        <f t="shared" si="0"/>
        <v>6705.82</v>
      </c>
      <c r="AT60" s="33"/>
    </row>
    <row r="61" spans="1:46" ht="33" customHeight="1">
      <c r="A61" s="32">
        <v>153</v>
      </c>
      <c r="B61" s="315" t="str">
        <f>VLOOKUP(A61,[5]bd_lista!A:C,3,FALSE)</f>
        <v>Observatorio Plurinacional de la Calidad  Educativa</v>
      </c>
      <c r="C61" s="316" t="e">
        <f>+VLOOKUP(A61,Contactos!$A$4:$E$534,6,FALSE)</f>
        <v>#REF!</v>
      </c>
      <c r="D61" s="61">
        <v>0</v>
      </c>
      <c r="E61" s="61">
        <v>0</v>
      </c>
      <c r="F61" s="61">
        <v>0</v>
      </c>
      <c r="G61" s="61">
        <v>0</v>
      </c>
      <c r="H61" s="61">
        <v>0</v>
      </c>
      <c r="I61" s="61">
        <v>0</v>
      </c>
      <c r="J61" s="61">
        <v>0</v>
      </c>
      <c r="K61" s="61">
        <v>0</v>
      </c>
      <c r="L61" s="61">
        <v>0</v>
      </c>
      <c r="M61" s="61">
        <v>0</v>
      </c>
      <c r="N61" s="61">
        <v>0</v>
      </c>
      <c r="O61" s="61">
        <v>0</v>
      </c>
      <c r="P61" s="61">
        <v>0</v>
      </c>
      <c r="Q61" s="61">
        <v>0</v>
      </c>
      <c r="R61" s="61">
        <v>0</v>
      </c>
      <c r="S61" s="61">
        <v>0</v>
      </c>
      <c r="T61" s="61">
        <v>0</v>
      </c>
      <c r="U61" s="61">
        <v>0</v>
      </c>
      <c r="V61" s="61">
        <v>0</v>
      </c>
      <c r="W61" s="61">
        <v>0</v>
      </c>
      <c r="X61" s="61">
        <v>0</v>
      </c>
      <c r="Y61" s="61">
        <v>0</v>
      </c>
      <c r="Z61" s="61">
        <v>0</v>
      </c>
      <c r="AA61" s="61">
        <v>0</v>
      </c>
      <c r="AB61" s="61">
        <v>0</v>
      </c>
      <c r="AC61" s="61">
        <v>0</v>
      </c>
      <c r="AD61" s="61">
        <v>0</v>
      </c>
      <c r="AE61" s="61">
        <v>0</v>
      </c>
      <c r="AF61" s="61">
        <v>0</v>
      </c>
      <c r="AG61" s="61">
        <v>0</v>
      </c>
      <c r="AH61" s="61">
        <v>0</v>
      </c>
      <c r="AI61" s="61">
        <v>0</v>
      </c>
      <c r="AJ61" s="61">
        <v>0</v>
      </c>
      <c r="AK61" s="61">
        <v>0</v>
      </c>
      <c r="AL61" s="61">
        <v>0</v>
      </c>
      <c r="AM61" s="61">
        <v>0</v>
      </c>
      <c r="AN61" s="61">
        <v>0</v>
      </c>
      <c r="AO61" s="61">
        <v>0</v>
      </c>
      <c r="AP61" s="61">
        <v>0</v>
      </c>
      <c r="AQ61" s="61">
        <f t="shared" si="0"/>
        <v>0</v>
      </c>
      <c r="AT61" s="33"/>
    </row>
    <row r="62" spans="1:46" ht="33" customHeight="1">
      <c r="A62" s="32">
        <v>154</v>
      </c>
      <c r="B62" s="315" t="str">
        <f>VLOOKUP(A62,[5]bd_lista!A:C,3,FALSE)</f>
        <v>Museo Nacional de Historia Natural</v>
      </c>
      <c r="C62" s="316" t="e">
        <f>+VLOOKUP(A62,Contactos!$A$4:$E$534,6,FALSE)</f>
        <v>#REF!</v>
      </c>
      <c r="D62" s="61">
        <v>0</v>
      </c>
      <c r="E62" s="61">
        <v>0</v>
      </c>
      <c r="F62" s="61">
        <v>0</v>
      </c>
      <c r="G62" s="61">
        <v>0</v>
      </c>
      <c r="H62" s="61">
        <v>0</v>
      </c>
      <c r="I62" s="61">
        <v>0</v>
      </c>
      <c r="J62" s="61">
        <v>0</v>
      </c>
      <c r="K62" s="61">
        <v>0</v>
      </c>
      <c r="L62" s="61">
        <v>0</v>
      </c>
      <c r="M62" s="61">
        <v>0</v>
      </c>
      <c r="N62" s="61">
        <v>0</v>
      </c>
      <c r="O62" s="61">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1">
        <v>0</v>
      </c>
      <c r="AG62" s="61">
        <v>0</v>
      </c>
      <c r="AH62" s="61">
        <v>0</v>
      </c>
      <c r="AI62" s="61">
        <v>0</v>
      </c>
      <c r="AJ62" s="61">
        <v>0</v>
      </c>
      <c r="AK62" s="61">
        <v>0</v>
      </c>
      <c r="AL62" s="61">
        <v>0</v>
      </c>
      <c r="AM62" s="61">
        <v>0</v>
      </c>
      <c r="AN62" s="61">
        <v>0</v>
      </c>
      <c r="AO62" s="61">
        <v>0</v>
      </c>
      <c r="AP62" s="61">
        <v>0</v>
      </c>
      <c r="AQ62" s="61">
        <f t="shared" si="0"/>
        <v>0</v>
      </c>
      <c r="AT62" s="33"/>
    </row>
    <row r="63" spans="1:46" ht="33" customHeight="1">
      <c r="A63" s="32">
        <v>155</v>
      </c>
      <c r="B63" s="315" t="str">
        <f>VLOOKUP(A63,[5]bd_lista!A:C,3,FALSE)</f>
        <v>Dirección del Notariado Plurinacional</v>
      </c>
      <c r="C63" s="316" t="e">
        <f>+VLOOKUP(A63,Contactos!$A$4:$E$534,6,FALSE)</f>
        <v>#REF!</v>
      </c>
      <c r="D63" s="61">
        <v>0</v>
      </c>
      <c r="E63" s="61">
        <v>0</v>
      </c>
      <c r="F63" s="61">
        <v>0</v>
      </c>
      <c r="G63" s="61">
        <v>0</v>
      </c>
      <c r="H63" s="61">
        <v>21069.37</v>
      </c>
      <c r="I63" s="61">
        <v>0</v>
      </c>
      <c r="J63" s="61">
        <v>0</v>
      </c>
      <c r="K63" s="61">
        <v>0</v>
      </c>
      <c r="L63" s="61">
        <v>0</v>
      </c>
      <c r="M63" s="61">
        <v>0</v>
      </c>
      <c r="N63" s="61">
        <v>0</v>
      </c>
      <c r="O63" s="61">
        <v>0</v>
      </c>
      <c r="P63" s="61">
        <v>0</v>
      </c>
      <c r="Q63" s="61">
        <v>0</v>
      </c>
      <c r="R63" s="61">
        <v>0</v>
      </c>
      <c r="S63" s="61">
        <v>0</v>
      </c>
      <c r="T63" s="61">
        <v>0</v>
      </c>
      <c r="U63" s="61">
        <v>0</v>
      </c>
      <c r="V63" s="61">
        <v>0</v>
      </c>
      <c r="W63" s="61">
        <v>0</v>
      </c>
      <c r="X63" s="61">
        <v>0</v>
      </c>
      <c r="Y63" s="61">
        <v>4790605</v>
      </c>
      <c r="Z63" s="61">
        <v>0</v>
      </c>
      <c r="AA63" s="61">
        <v>0</v>
      </c>
      <c r="AB63" s="61">
        <v>0</v>
      </c>
      <c r="AC63" s="61">
        <v>0</v>
      </c>
      <c r="AD63" s="61">
        <v>0</v>
      </c>
      <c r="AE63" s="61">
        <v>0</v>
      </c>
      <c r="AF63" s="61">
        <v>0</v>
      </c>
      <c r="AG63" s="61">
        <v>0</v>
      </c>
      <c r="AH63" s="61">
        <v>0</v>
      </c>
      <c r="AI63" s="61">
        <v>0</v>
      </c>
      <c r="AJ63" s="61">
        <v>0</v>
      </c>
      <c r="AK63" s="61">
        <v>0</v>
      </c>
      <c r="AL63" s="61">
        <v>0</v>
      </c>
      <c r="AM63" s="61">
        <v>0</v>
      </c>
      <c r="AN63" s="61">
        <v>0</v>
      </c>
      <c r="AO63" s="61">
        <v>0</v>
      </c>
      <c r="AP63" s="61">
        <v>0</v>
      </c>
      <c r="AQ63" s="61">
        <f t="shared" si="0"/>
        <v>4811674.37</v>
      </c>
      <c r="AT63" s="33"/>
    </row>
    <row r="64" spans="1:46" ht="33" customHeight="1">
      <c r="A64" s="32">
        <v>156</v>
      </c>
      <c r="B64" s="315" t="str">
        <f>VLOOKUP(A64,[5]bd_lista!A:C,3,FALSE)</f>
        <v>Servicio Plurinacional de Asistencia a la Víctima</v>
      </c>
      <c r="C64" s="316" t="e">
        <f>+VLOOKUP(A64,Contactos!$A$4:$E$534,6,FALSE)</f>
        <v>#REF!</v>
      </c>
      <c r="D64" s="61">
        <v>0</v>
      </c>
      <c r="E64" s="61">
        <v>0</v>
      </c>
      <c r="F64" s="61">
        <v>0</v>
      </c>
      <c r="G64" s="61">
        <v>0</v>
      </c>
      <c r="H64" s="61">
        <v>435.1</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0</v>
      </c>
      <c r="AD64" s="61">
        <v>0</v>
      </c>
      <c r="AE64" s="61">
        <v>0</v>
      </c>
      <c r="AF64" s="61">
        <v>0</v>
      </c>
      <c r="AG64" s="61">
        <v>0</v>
      </c>
      <c r="AH64" s="61">
        <v>0</v>
      </c>
      <c r="AI64" s="61">
        <v>0</v>
      </c>
      <c r="AJ64" s="61">
        <v>0</v>
      </c>
      <c r="AK64" s="61">
        <v>0</v>
      </c>
      <c r="AL64" s="61">
        <v>0</v>
      </c>
      <c r="AM64" s="61">
        <v>0</v>
      </c>
      <c r="AN64" s="61">
        <v>0</v>
      </c>
      <c r="AO64" s="61">
        <v>0</v>
      </c>
      <c r="AP64" s="61">
        <v>0</v>
      </c>
      <c r="AQ64" s="61">
        <f t="shared" si="0"/>
        <v>435.1</v>
      </c>
      <c r="AT64" s="33"/>
    </row>
    <row r="65" spans="1:46" ht="33" customHeight="1">
      <c r="A65" s="32">
        <v>157</v>
      </c>
      <c r="B65" s="315" t="str">
        <f>VLOOKUP(A65,[5]bd_lista!A:C,3,FALSE)</f>
        <v>Servicio para la Prevención de la Tortura</v>
      </c>
      <c r="C65" s="316" t="e">
        <f>+VLOOKUP(A65,Contactos!$A$4:$E$534,6,FALSE)</f>
        <v>#N/A</v>
      </c>
      <c r="D65" s="61">
        <v>0</v>
      </c>
      <c r="E65" s="61">
        <v>0</v>
      </c>
      <c r="F65" s="61">
        <v>0</v>
      </c>
      <c r="G65" s="61">
        <v>0</v>
      </c>
      <c r="H65" s="61">
        <v>0</v>
      </c>
      <c r="I65" s="61">
        <v>0</v>
      </c>
      <c r="J65" s="61">
        <v>0</v>
      </c>
      <c r="K65" s="61">
        <v>0</v>
      </c>
      <c r="L65" s="61">
        <v>0</v>
      </c>
      <c r="M65" s="61">
        <v>0</v>
      </c>
      <c r="N65" s="61">
        <v>0</v>
      </c>
      <c r="O65" s="61">
        <v>0</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61">
        <v>0</v>
      </c>
      <c r="AJ65" s="61">
        <v>0</v>
      </c>
      <c r="AK65" s="61">
        <v>0</v>
      </c>
      <c r="AL65" s="61">
        <v>0</v>
      </c>
      <c r="AM65" s="61">
        <v>0</v>
      </c>
      <c r="AN65" s="61">
        <v>0</v>
      </c>
      <c r="AO65" s="61">
        <v>0</v>
      </c>
      <c r="AP65" s="61">
        <v>0</v>
      </c>
      <c r="AQ65" s="61">
        <f t="shared" si="0"/>
        <v>0</v>
      </c>
      <c r="AT65" s="33"/>
    </row>
    <row r="66" spans="1:46" ht="33" customHeight="1">
      <c r="A66" s="32">
        <v>159</v>
      </c>
      <c r="B66" s="315" t="str">
        <f>VLOOKUP(A66,[5]bd_lista!A:C,3,FALSE)</f>
        <v>OficinaTécnica para el Fortalecimiento de la Empresa Pública</v>
      </c>
      <c r="C66" s="316" t="e">
        <f>+VLOOKUP(A66,Contactos!$A$4:$E$534,6,FALSE)</f>
        <v>#REF!</v>
      </c>
      <c r="D66" s="61">
        <v>0</v>
      </c>
      <c r="E66" s="61">
        <v>0</v>
      </c>
      <c r="F66" s="61">
        <v>0</v>
      </c>
      <c r="G66" s="61">
        <v>0</v>
      </c>
      <c r="H66" s="61">
        <v>13197.43</v>
      </c>
      <c r="I66" s="61">
        <v>0</v>
      </c>
      <c r="J66" s="61">
        <v>0</v>
      </c>
      <c r="K66" s="61">
        <v>0</v>
      </c>
      <c r="L66" s="61">
        <v>0</v>
      </c>
      <c r="M66" s="61">
        <v>0</v>
      </c>
      <c r="N66" s="61">
        <v>0</v>
      </c>
      <c r="O66" s="61">
        <v>0</v>
      </c>
      <c r="P66" s="61">
        <v>0</v>
      </c>
      <c r="Q66" s="61">
        <v>0</v>
      </c>
      <c r="R66" s="61">
        <v>0</v>
      </c>
      <c r="S66" s="61">
        <v>0</v>
      </c>
      <c r="T66" s="61">
        <v>0</v>
      </c>
      <c r="U66" s="61">
        <v>0</v>
      </c>
      <c r="V66" s="61">
        <v>0</v>
      </c>
      <c r="W66" s="61">
        <v>0</v>
      </c>
      <c r="X66" s="61">
        <v>0</v>
      </c>
      <c r="Y66" s="61">
        <v>0</v>
      </c>
      <c r="Z66" s="61">
        <v>0</v>
      </c>
      <c r="AA66" s="61">
        <v>0</v>
      </c>
      <c r="AB66" s="61">
        <v>0</v>
      </c>
      <c r="AC66" s="61">
        <v>0</v>
      </c>
      <c r="AD66" s="61">
        <v>0</v>
      </c>
      <c r="AE66" s="61">
        <v>0</v>
      </c>
      <c r="AF66" s="61">
        <v>0</v>
      </c>
      <c r="AG66" s="61">
        <v>0</v>
      </c>
      <c r="AH66" s="61">
        <v>0</v>
      </c>
      <c r="AI66" s="61">
        <v>0</v>
      </c>
      <c r="AJ66" s="61">
        <v>0</v>
      </c>
      <c r="AK66" s="61">
        <v>0</v>
      </c>
      <c r="AL66" s="61">
        <v>0</v>
      </c>
      <c r="AM66" s="61">
        <v>0</v>
      </c>
      <c r="AN66" s="61">
        <v>0</v>
      </c>
      <c r="AO66" s="61">
        <v>0</v>
      </c>
      <c r="AP66" s="61">
        <v>0</v>
      </c>
      <c r="AQ66" s="61">
        <f t="shared" si="0"/>
        <v>13197.43</v>
      </c>
      <c r="AT66" s="33"/>
    </row>
    <row r="67" spans="1:46" ht="33" customHeight="1">
      <c r="A67" s="32">
        <v>163</v>
      </c>
      <c r="B67" s="315" t="str">
        <f>VLOOKUP(A67,[5]bd_lista!A:C,3,FALSE)</f>
        <v>Agencia Nacional de Hidrocarburos</v>
      </c>
      <c r="C67" s="316" t="e">
        <f>+VLOOKUP(A67,Contactos!$A$4:$E$534,6,FALSE)</f>
        <v>#REF!</v>
      </c>
      <c r="D67" s="61">
        <v>0</v>
      </c>
      <c r="E67" s="61">
        <v>0</v>
      </c>
      <c r="F67" s="61">
        <v>1018336.71</v>
      </c>
      <c r="G67" s="61">
        <v>0</v>
      </c>
      <c r="H67" s="61">
        <v>9060.0300000000007</v>
      </c>
      <c r="I67" s="61">
        <v>0</v>
      </c>
      <c r="J67" s="61">
        <v>0</v>
      </c>
      <c r="K67" s="61">
        <v>0</v>
      </c>
      <c r="L67" s="61">
        <v>0</v>
      </c>
      <c r="M67" s="61">
        <v>0</v>
      </c>
      <c r="N67" s="61">
        <v>0</v>
      </c>
      <c r="O67" s="61">
        <v>0</v>
      </c>
      <c r="P67" s="61">
        <v>0</v>
      </c>
      <c r="Q67" s="61">
        <v>0</v>
      </c>
      <c r="R67" s="61">
        <v>0</v>
      </c>
      <c r="S67" s="61">
        <v>0</v>
      </c>
      <c r="T67" s="61">
        <v>0</v>
      </c>
      <c r="U67" s="61">
        <v>0</v>
      </c>
      <c r="V67" s="61">
        <v>0</v>
      </c>
      <c r="W67" s="61">
        <v>0</v>
      </c>
      <c r="X67" s="61">
        <v>0</v>
      </c>
      <c r="Y67" s="61">
        <v>0</v>
      </c>
      <c r="Z67" s="61">
        <v>0</v>
      </c>
      <c r="AA67" s="61">
        <v>0</v>
      </c>
      <c r="AB67" s="61">
        <v>0</v>
      </c>
      <c r="AC67" s="61">
        <v>0</v>
      </c>
      <c r="AD67" s="61">
        <v>0</v>
      </c>
      <c r="AE67" s="61">
        <v>132.47</v>
      </c>
      <c r="AF67" s="61">
        <v>0</v>
      </c>
      <c r="AG67" s="61">
        <v>0</v>
      </c>
      <c r="AH67" s="61">
        <v>0</v>
      </c>
      <c r="AI67" s="61">
        <v>0</v>
      </c>
      <c r="AJ67" s="61">
        <v>0</v>
      </c>
      <c r="AK67" s="61">
        <v>0</v>
      </c>
      <c r="AL67" s="61">
        <v>0</v>
      </c>
      <c r="AM67" s="61">
        <v>0</v>
      </c>
      <c r="AN67" s="61">
        <v>0</v>
      </c>
      <c r="AO67" s="61">
        <v>0</v>
      </c>
      <c r="AP67" s="61">
        <v>0</v>
      </c>
      <c r="AQ67" s="61">
        <f t="shared" si="0"/>
        <v>1027529.21</v>
      </c>
      <c r="AT67" s="33"/>
    </row>
    <row r="68" spans="1:46" ht="33" customHeight="1">
      <c r="A68" s="32">
        <v>169</v>
      </c>
      <c r="B68" s="315" t="str">
        <f>VLOOKUP(A68,[5]bd_lista!A:C,3,FALSE)</f>
        <v>Autoridad General de Impugnación Tributaria</v>
      </c>
      <c r="C68" s="316" t="e">
        <f>+VLOOKUP(A68,Contactos!$A$4:$E$534,6,FALSE)</f>
        <v>#REF!</v>
      </c>
      <c r="D68" s="61">
        <v>0</v>
      </c>
      <c r="E68" s="61">
        <v>0</v>
      </c>
      <c r="F68" s="61">
        <v>0</v>
      </c>
      <c r="G68" s="61">
        <v>0</v>
      </c>
      <c r="H68" s="61">
        <v>35518.369999999995</v>
      </c>
      <c r="I68" s="61">
        <v>0</v>
      </c>
      <c r="J68" s="61">
        <v>0</v>
      </c>
      <c r="K68" s="61">
        <v>0</v>
      </c>
      <c r="L68" s="61">
        <v>0</v>
      </c>
      <c r="M68" s="61">
        <v>0</v>
      </c>
      <c r="N68" s="61">
        <v>0</v>
      </c>
      <c r="O68" s="61">
        <v>0</v>
      </c>
      <c r="P68" s="61">
        <v>0</v>
      </c>
      <c r="Q68" s="61">
        <v>0</v>
      </c>
      <c r="R68" s="61">
        <v>0</v>
      </c>
      <c r="S68" s="61">
        <v>0</v>
      </c>
      <c r="T68" s="61">
        <v>0</v>
      </c>
      <c r="U68" s="61">
        <v>0</v>
      </c>
      <c r="V68" s="61">
        <v>0</v>
      </c>
      <c r="W68" s="61">
        <v>0</v>
      </c>
      <c r="X68" s="61">
        <v>0</v>
      </c>
      <c r="Y68" s="61">
        <v>0</v>
      </c>
      <c r="Z68" s="61">
        <v>0</v>
      </c>
      <c r="AA68" s="61">
        <v>0</v>
      </c>
      <c r="AB68" s="61">
        <v>0</v>
      </c>
      <c r="AC68" s="61">
        <v>0</v>
      </c>
      <c r="AD68" s="61">
        <v>0</v>
      </c>
      <c r="AE68" s="61">
        <v>0</v>
      </c>
      <c r="AF68" s="61">
        <v>0</v>
      </c>
      <c r="AG68" s="61">
        <v>0</v>
      </c>
      <c r="AH68" s="61">
        <v>0</v>
      </c>
      <c r="AI68" s="61">
        <v>0</v>
      </c>
      <c r="AJ68" s="61">
        <v>0</v>
      </c>
      <c r="AK68" s="61">
        <v>0</v>
      </c>
      <c r="AL68" s="61">
        <v>0</v>
      </c>
      <c r="AM68" s="61">
        <v>0</v>
      </c>
      <c r="AN68" s="61">
        <v>0</v>
      </c>
      <c r="AO68" s="61">
        <v>0</v>
      </c>
      <c r="AP68" s="61">
        <v>0</v>
      </c>
      <c r="AQ68" s="61">
        <f t="shared" si="0"/>
        <v>35518.369999999995</v>
      </c>
      <c r="AT68" s="33"/>
    </row>
    <row r="69" spans="1:46" ht="33" customHeight="1">
      <c r="A69" s="32">
        <v>170</v>
      </c>
      <c r="B69" s="315" t="str">
        <f>VLOOKUP(A69,[5]bd_lista!A:C,3,FALSE)</f>
        <v>Escuela Militar de Ingeniería</v>
      </c>
      <c r="C69" s="316" t="e">
        <f>+VLOOKUP(A69,Contactos!$A$4:$E$534,6,FALSE)</f>
        <v>#REF!</v>
      </c>
      <c r="D69" s="61">
        <v>0</v>
      </c>
      <c r="E69" s="61">
        <v>0</v>
      </c>
      <c r="F69" s="61">
        <v>1257665.1099999999</v>
      </c>
      <c r="G69" s="61">
        <v>0</v>
      </c>
      <c r="H69" s="61">
        <v>39882.699999999997</v>
      </c>
      <c r="I69" s="61">
        <v>0</v>
      </c>
      <c r="J69" s="61">
        <v>0</v>
      </c>
      <c r="K69" s="61">
        <v>0</v>
      </c>
      <c r="L69" s="61">
        <v>0</v>
      </c>
      <c r="M69" s="61">
        <v>0</v>
      </c>
      <c r="N69" s="61">
        <v>0</v>
      </c>
      <c r="O69" s="61">
        <v>0</v>
      </c>
      <c r="P69" s="61">
        <v>0</v>
      </c>
      <c r="Q69" s="61">
        <v>0</v>
      </c>
      <c r="R69" s="61">
        <v>0</v>
      </c>
      <c r="S69" s="61">
        <v>0</v>
      </c>
      <c r="T69" s="61">
        <v>0</v>
      </c>
      <c r="U69" s="61">
        <v>0</v>
      </c>
      <c r="V69" s="61">
        <v>0</v>
      </c>
      <c r="W69" s="61">
        <v>0</v>
      </c>
      <c r="X69" s="61">
        <v>0</v>
      </c>
      <c r="Y69" s="61">
        <v>0</v>
      </c>
      <c r="Z69" s="61">
        <v>0</v>
      </c>
      <c r="AA69" s="61">
        <v>0</v>
      </c>
      <c r="AB69" s="61">
        <v>0</v>
      </c>
      <c r="AC69" s="61">
        <v>0</v>
      </c>
      <c r="AD69" s="61">
        <v>0</v>
      </c>
      <c r="AE69" s="61">
        <v>0</v>
      </c>
      <c r="AF69" s="61">
        <v>0</v>
      </c>
      <c r="AG69" s="61">
        <v>0</v>
      </c>
      <c r="AH69" s="61">
        <v>0</v>
      </c>
      <c r="AI69" s="61">
        <v>0</v>
      </c>
      <c r="AJ69" s="61">
        <v>0</v>
      </c>
      <c r="AK69" s="61">
        <v>0</v>
      </c>
      <c r="AL69" s="61">
        <v>0</v>
      </c>
      <c r="AM69" s="61">
        <v>0</v>
      </c>
      <c r="AN69" s="61">
        <v>0</v>
      </c>
      <c r="AO69" s="61">
        <v>0</v>
      </c>
      <c r="AP69" s="61">
        <v>0</v>
      </c>
      <c r="AQ69" s="61">
        <f t="shared" si="0"/>
        <v>1297547.8099999998</v>
      </c>
      <c r="AT69" s="33"/>
    </row>
    <row r="70" spans="1:46" ht="33" customHeight="1">
      <c r="A70" s="32">
        <v>171</v>
      </c>
      <c r="B70" s="315" t="str">
        <f>VLOOKUP(A70,[5]bd_lista!A:C,3,FALSE)</f>
        <v>Centro de Investigación Agrícola Tropical</v>
      </c>
      <c r="C70" s="316" t="e">
        <f>+VLOOKUP(A70,Contactos!$A$4:$E$534,6,FALSE)</f>
        <v>#N/A</v>
      </c>
      <c r="D70" s="61">
        <v>0</v>
      </c>
      <c r="E70" s="61">
        <v>0</v>
      </c>
      <c r="F70" s="61">
        <v>0</v>
      </c>
      <c r="G70" s="61">
        <v>0</v>
      </c>
      <c r="H70" s="61">
        <v>0</v>
      </c>
      <c r="I70" s="61">
        <v>0</v>
      </c>
      <c r="J70" s="61">
        <v>0</v>
      </c>
      <c r="K70" s="61">
        <v>0</v>
      </c>
      <c r="L70" s="61">
        <v>0</v>
      </c>
      <c r="M70" s="61">
        <v>0</v>
      </c>
      <c r="N70" s="61">
        <v>0</v>
      </c>
      <c r="O70" s="61">
        <v>0</v>
      </c>
      <c r="P70" s="61">
        <v>0</v>
      </c>
      <c r="Q70" s="61">
        <v>0</v>
      </c>
      <c r="R70" s="61">
        <v>0</v>
      </c>
      <c r="S70" s="61">
        <v>0</v>
      </c>
      <c r="T70" s="61">
        <v>0</v>
      </c>
      <c r="U70" s="61">
        <v>0</v>
      </c>
      <c r="V70" s="61">
        <v>0</v>
      </c>
      <c r="W70" s="61">
        <v>0</v>
      </c>
      <c r="X70" s="61">
        <v>0</v>
      </c>
      <c r="Y70" s="61">
        <v>0</v>
      </c>
      <c r="Z70" s="61">
        <v>0</v>
      </c>
      <c r="AA70" s="61">
        <v>0</v>
      </c>
      <c r="AB70" s="61">
        <v>0</v>
      </c>
      <c r="AC70" s="61">
        <v>0</v>
      </c>
      <c r="AD70" s="61">
        <v>0</v>
      </c>
      <c r="AE70" s="61">
        <v>0</v>
      </c>
      <c r="AF70" s="61">
        <v>0</v>
      </c>
      <c r="AG70" s="61">
        <v>0</v>
      </c>
      <c r="AH70" s="61">
        <v>0</v>
      </c>
      <c r="AI70" s="61">
        <v>0</v>
      </c>
      <c r="AJ70" s="61">
        <v>0</v>
      </c>
      <c r="AK70" s="61">
        <v>0</v>
      </c>
      <c r="AL70" s="61">
        <v>0</v>
      </c>
      <c r="AM70" s="61">
        <v>0</v>
      </c>
      <c r="AN70" s="61">
        <v>0</v>
      </c>
      <c r="AO70" s="61">
        <v>0</v>
      </c>
      <c r="AP70" s="61">
        <v>0</v>
      </c>
      <c r="AQ70" s="61">
        <f t="shared" si="0"/>
        <v>0</v>
      </c>
      <c r="AT70" s="33"/>
    </row>
    <row r="71" spans="1:46" ht="33" customHeight="1">
      <c r="A71" s="32">
        <v>190</v>
      </c>
      <c r="B71" s="315" t="str">
        <f>VLOOKUP(A71,[5]bd_lista!A:C,3,FALSE)</f>
        <v>Autoridad Jurisdiccional Administrativa Minera</v>
      </c>
      <c r="C71" s="316" t="e">
        <f>+VLOOKUP(A71,Contactos!$A$4:$E$534,6,FALSE)</f>
        <v>#REF!</v>
      </c>
      <c r="D71" s="61">
        <v>0</v>
      </c>
      <c r="E71" s="61">
        <v>3389.16</v>
      </c>
      <c r="F71" s="61">
        <v>0</v>
      </c>
      <c r="G71" s="61">
        <v>0</v>
      </c>
      <c r="H71" s="61">
        <v>121398.91</v>
      </c>
      <c r="I71" s="61">
        <v>0</v>
      </c>
      <c r="J71" s="61">
        <v>0</v>
      </c>
      <c r="K71" s="61">
        <v>0</v>
      </c>
      <c r="L71" s="61">
        <v>0</v>
      </c>
      <c r="M71" s="61">
        <v>0</v>
      </c>
      <c r="N71" s="61">
        <v>0</v>
      </c>
      <c r="O71" s="61">
        <v>0</v>
      </c>
      <c r="P71" s="61">
        <v>0</v>
      </c>
      <c r="Q71" s="61">
        <v>0</v>
      </c>
      <c r="R71" s="61">
        <v>0</v>
      </c>
      <c r="S71" s="61">
        <v>0</v>
      </c>
      <c r="T71" s="61">
        <v>0</v>
      </c>
      <c r="U71" s="61">
        <v>0</v>
      </c>
      <c r="V71" s="61">
        <v>0</v>
      </c>
      <c r="W71" s="61">
        <v>0</v>
      </c>
      <c r="X71" s="61">
        <v>6944088.5999999996</v>
      </c>
      <c r="Y71" s="61">
        <v>0</v>
      </c>
      <c r="Z71" s="61">
        <v>0</v>
      </c>
      <c r="AA71" s="61">
        <v>0</v>
      </c>
      <c r="AB71" s="61">
        <v>0</v>
      </c>
      <c r="AC71" s="61">
        <v>0</v>
      </c>
      <c r="AD71" s="61">
        <v>0</v>
      </c>
      <c r="AE71" s="61">
        <v>0</v>
      </c>
      <c r="AF71" s="61">
        <v>0</v>
      </c>
      <c r="AG71" s="61">
        <v>0</v>
      </c>
      <c r="AH71" s="61">
        <v>0</v>
      </c>
      <c r="AI71" s="61">
        <v>0</v>
      </c>
      <c r="AJ71" s="61">
        <v>0</v>
      </c>
      <c r="AK71" s="61">
        <v>0</v>
      </c>
      <c r="AL71" s="61">
        <v>0</v>
      </c>
      <c r="AM71" s="61">
        <v>0</v>
      </c>
      <c r="AN71" s="61">
        <v>0</v>
      </c>
      <c r="AO71" s="61">
        <v>0</v>
      </c>
      <c r="AP71" s="61">
        <v>0</v>
      </c>
      <c r="AQ71" s="61">
        <f t="shared" si="0"/>
        <v>7068876.6699999999</v>
      </c>
      <c r="AT71" s="33"/>
    </row>
    <row r="72" spans="1:46" ht="33" customHeight="1">
      <c r="A72" s="32">
        <v>192</v>
      </c>
      <c r="B72" s="315" t="str">
        <f>VLOOKUP(A72,[5]bd_lista!A:C,3,FALSE)</f>
        <v>Servicio al Mejoramiento de la Navegación Amazónica</v>
      </c>
      <c r="C72" s="316" t="e">
        <f>+VLOOKUP(A72,Contactos!$A$4:$E$534,6,FALSE)</f>
        <v>#REF!</v>
      </c>
      <c r="D72" s="61">
        <v>0</v>
      </c>
      <c r="E72" s="61">
        <v>0</v>
      </c>
      <c r="F72" s="61">
        <v>1389845</v>
      </c>
      <c r="G72" s="61">
        <v>0</v>
      </c>
      <c r="H72" s="61">
        <v>0</v>
      </c>
      <c r="I72" s="61">
        <v>0</v>
      </c>
      <c r="J72" s="61">
        <v>0</v>
      </c>
      <c r="K72" s="61">
        <v>0</v>
      </c>
      <c r="L72" s="61">
        <v>0</v>
      </c>
      <c r="M72" s="61">
        <v>0</v>
      </c>
      <c r="N72" s="61">
        <v>0</v>
      </c>
      <c r="O72" s="61">
        <v>0</v>
      </c>
      <c r="P72" s="61">
        <v>0</v>
      </c>
      <c r="Q72" s="61">
        <v>0</v>
      </c>
      <c r="R72" s="61">
        <v>0</v>
      </c>
      <c r="S72" s="61">
        <v>0</v>
      </c>
      <c r="T72" s="61">
        <v>0</v>
      </c>
      <c r="U72" s="61">
        <v>0</v>
      </c>
      <c r="V72" s="61">
        <v>0</v>
      </c>
      <c r="W72" s="61">
        <v>0</v>
      </c>
      <c r="X72" s="61">
        <v>0</v>
      </c>
      <c r="Y72" s="61">
        <v>0</v>
      </c>
      <c r="Z72" s="61">
        <v>0</v>
      </c>
      <c r="AA72" s="61">
        <v>0</v>
      </c>
      <c r="AB72" s="61">
        <v>0</v>
      </c>
      <c r="AC72" s="61">
        <v>0</v>
      </c>
      <c r="AD72" s="61">
        <v>0</v>
      </c>
      <c r="AE72" s="61">
        <v>0</v>
      </c>
      <c r="AF72" s="61">
        <v>0</v>
      </c>
      <c r="AG72" s="61">
        <v>0</v>
      </c>
      <c r="AH72" s="61">
        <v>0</v>
      </c>
      <c r="AI72" s="61">
        <v>0</v>
      </c>
      <c r="AJ72" s="61">
        <v>0</v>
      </c>
      <c r="AK72" s="61">
        <v>0</v>
      </c>
      <c r="AL72" s="61">
        <v>0</v>
      </c>
      <c r="AM72" s="61">
        <v>0</v>
      </c>
      <c r="AN72" s="61">
        <v>0</v>
      </c>
      <c r="AO72" s="61">
        <v>0</v>
      </c>
      <c r="AP72" s="61">
        <v>0</v>
      </c>
      <c r="AQ72" s="61">
        <f t="shared" si="0"/>
        <v>1389845</v>
      </c>
      <c r="AT72" s="33"/>
    </row>
    <row r="73" spans="1:46" ht="33" customHeight="1">
      <c r="A73" s="32">
        <v>197</v>
      </c>
      <c r="B73" s="315" t="str">
        <f>VLOOKUP(A73,[5]bd_lista!A:C,3,FALSE)</f>
        <v>DIRECCIÓN ESTRATÉGICA DE REIVINDICACION MARÍTIMA, SILALA Y RECURSOS HÍDRICOS INTERNACIONALES</v>
      </c>
      <c r="C73" s="316" t="e">
        <f>+VLOOKUP(A73,Contactos!$A$4:$E$534,6,FALSE)</f>
        <v>#REF!</v>
      </c>
      <c r="D73" s="61">
        <v>0</v>
      </c>
      <c r="E73" s="61">
        <v>0</v>
      </c>
      <c r="F73" s="61">
        <v>0</v>
      </c>
      <c r="G73" s="61">
        <v>0</v>
      </c>
      <c r="H73" s="61">
        <v>3337.5</v>
      </c>
      <c r="I73" s="61">
        <v>0</v>
      </c>
      <c r="J73" s="61">
        <v>0</v>
      </c>
      <c r="K73" s="61">
        <v>0</v>
      </c>
      <c r="L73" s="61">
        <v>0</v>
      </c>
      <c r="M73" s="61">
        <v>0</v>
      </c>
      <c r="N73" s="61">
        <v>0</v>
      </c>
      <c r="O73" s="61">
        <v>0</v>
      </c>
      <c r="P73" s="61">
        <v>0</v>
      </c>
      <c r="Q73" s="61">
        <v>0</v>
      </c>
      <c r="R73" s="61">
        <v>0</v>
      </c>
      <c r="S73" s="61">
        <v>0</v>
      </c>
      <c r="T73" s="61">
        <v>0</v>
      </c>
      <c r="U73" s="61">
        <v>0</v>
      </c>
      <c r="V73" s="61">
        <v>0</v>
      </c>
      <c r="W73" s="61">
        <v>0</v>
      </c>
      <c r="X73" s="61">
        <v>0</v>
      </c>
      <c r="Y73" s="61">
        <v>0</v>
      </c>
      <c r="Z73" s="61">
        <v>0</v>
      </c>
      <c r="AA73" s="61">
        <v>0</v>
      </c>
      <c r="AB73" s="61">
        <v>0</v>
      </c>
      <c r="AC73" s="61">
        <v>0</v>
      </c>
      <c r="AD73" s="61">
        <v>0</v>
      </c>
      <c r="AE73" s="61">
        <v>0</v>
      </c>
      <c r="AF73" s="61">
        <v>0</v>
      </c>
      <c r="AG73" s="61">
        <v>0</v>
      </c>
      <c r="AH73" s="61">
        <v>0</v>
      </c>
      <c r="AI73" s="61">
        <v>0</v>
      </c>
      <c r="AJ73" s="61">
        <v>0</v>
      </c>
      <c r="AK73" s="61">
        <v>0</v>
      </c>
      <c r="AL73" s="61">
        <v>0</v>
      </c>
      <c r="AM73" s="61">
        <v>0</v>
      </c>
      <c r="AN73" s="61">
        <v>0</v>
      </c>
      <c r="AO73" s="61">
        <v>0</v>
      </c>
      <c r="AP73" s="61">
        <v>0</v>
      </c>
      <c r="AQ73" s="61">
        <f t="shared" si="0"/>
        <v>3337.5</v>
      </c>
      <c r="AT73" s="33"/>
    </row>
    <row r="74" spans="1:46" ht="33" customHeight="1">
      <c r="A74" s="32">
        <v>200</v>
      </c>
      <c r="B74" s="315" t="str">
        <f>VLOOKUP(A74,[5]bd_lista!A:C,3,FALSE)</f>
        <v>Registro Único para la Administración Tributaria Municipal</v>
      </c>
      <c r="C74" s="316" t="e">
        <f>+VLOOKUP(A74,Contactos!$A$4:$E$534,6,FALSE)</f>
        <v>#REF!</v>
      </c>
      <c r="D74" s="61">
        <v>0</v>
      </c>
      <c r="E74" s="61">
        <v>0</v>
      </c>
      <c r="F74" s="61">
        <v>0</v>
      </c>
      <c r="G74" s="61">
        <v>0</v>
      </c>
      <c r="H74" s="61">
        <v>0</v>
      </c>
      <c r="I74" s="61">
        <v>0</v>
      </c>
      <c r="J74" s="61">
        <v>0</v>
      </c>
      <c r="K74" s="61">
        <v>0</v>
      </c>
      <c r="L74" s="61">
        <v>0</v>
      </c>
      <c r="M74" s="61">
        <v>0</v>
      </c>
      <c r="N74" s="61">
        <v>0</v>
      </c>
      <c r="O74" s="61">
        <v>0</v>
      </c>
      <c r="P74" s="61">
        <v>0</v>
      </c>
      <c r="Q74" s="61">
        <v>0</v>
      </c>
      <c r="R74" s="61">
        <v>0</v>
      </c>
      <c r="S74" s="61">
        <v>0</v>
      </c>
      <c r="T74" s="61">
        <v>0</v>
      </c>
      <c r="U74" s="61">
        <v>0</v>
      </c>
      <c r="V74" s="61">
        <v>0</v>
      </c>
      <c r="W74" s="61">
        <v>0</v>
      </c>
      <c r="X74" s="61">
        <v>0</v>
      </c>
      <c r="Y74" s="61">
        <v>506238.81</v>
      </c>
      <c r="Z74" s="61">
        <v>0</v>
      </c>
      <c r="AA74" s="61">
        <v>0</v>
      </c>
      <c r="AB74" s="61">
        <v>0</v>
      </c>
      <c r="AC74" s="61">
        <v>0</v>
      </c>
      <c r="AD74" s="61">
        <v>0</v>
      </c>
      <c r="AE74" s="61">
        <v>0</v>
      </c>
      <c r="AF74" s="61">
        <v>0</v>
      </c>
      <c r="AG74" s="61">
        <v>0</v>
      </c>
      <c r="AH74" s="61">
        <v>0</v>
      </c>
      <c r="AI74" s="61">
        <v>0</v>
      </c>
      <c r="AJ74" s="61">
        <v>0</v>
      </c>
      <c r="AK74" s="61">
        <v>0</v>
      </c>
      <c r="AL74" s="61">
        <v>0</v>
      </c>
      <c r="AM74" s="61">
        <v>0</v>
      </c>
      <c r="AN74" s="61">
        <v>0</v>
      </c>
      <c r="AO74" s="61">
        <v>0</v>
      </c>
      <c r="AP74" s="61">
        <v>0</v>
      </c>
      <c r="AQ74" s="61">
        <f t="shared" si="0"/>
        <v>506238.81</v>
      </c>
      <c r="AT74" s="33"/>
    </row>
    <row r="75" spans="1:46" ht="33" customHeight="1">
      <c r="A75" s="32">
        <v>201</v>
      </c>
      <c r="B75" s="315" t="str">
        <f>VLOOKUP(A75,[5]bd_lista!A:C,3,FALSE)</f>
        <v>Agencia para el Des. de las Macroreg. y Zonas Fronterizas</v>
      </c>
      <c r="C75" s="316" t="e">
        <f>+VLOOKUP(A75,Contactos!$A$4:$E$534,6,FALSE)</f>
        <v>#N/A</v>
      </c>
      <c r="D75" s="61">
        <v>0</v>
      </c>
      <c r="E75" s="61">
        <v>0</v>
      </c>
      <c r="F75" s="61">
        <v>0</v>
      </c>
      <c r="G75" s="61">
        <v>0</v>
      </c>
      <c r="H75" s="61">
        <v>0</v>
      </c>
      <c r="I75" s="61">
        <v>0</v>
      </c>
      <c r="J75" s="61">
        <v>0</v>
      </c>
      <c r="K75" s="61">
        <v>0</v>
      </c>
      <c r="L75" s="61">
        <v>0</v>
      </c>
      <c r="M75" s="61">
        <v>0</v>
      </c>
      <c r="N75" s="61">
        <v>0</v>
      </c>
      <c r="O75" s="61">
        <v>0</v>
      </c>
      <c r="P75" s="61">
        <v>0</v>
      </c>
      <c r="Q75" s="61">
        <v>0</v>
      </c>
      <c r="R75" s="61">
        <v>0</v>
      </c>
      <c r="S75" s="61">
        <v>0</v>
      </c>
      <c r="T75" s="61">
        <v>0</v>
      </c>
      <c r="U75" s="61">
        <v>0</v>
      </c>
      <c r="V75" s="61">
        <v>0</v>
      </c>
      <c r="W75" s="61">
        <v>0</v>
      </c>
      <c r="X75" s="61">
        <v>0</v>
      </c>
      <c r="Y75" s="61">
        <v>0</v>
      </c>
      <c r="Z75" s="61">
        <v>0</v>
      </c>
      <c r="AA75" s="61">
        <v>0</v>
      </c>
      <c r="AB75" s="61">
        <v>0</v>
      </c>
      <c r="AC75" s="61">
        <v>0</v>
      </c>
      <c r="AD75" s="61">
        <v>0</v>
      </c>
      <c r="AE75" s="61">
        <v>0</v>
      </c>
      <c r="AF75" s="61">
        <v>0</v>
      </c>
      <c r="AG75" s="61">
        <v>0</v>
      </c>
      <c r="AH75" s="61">
        <v>0</v>
      </c>
      <c r="AI75" s="61">
        <v>0</v>
      </c>
      <c r="AJ75" s="61">
        <v>0</v>
      </c>
      <c r="AK75" s="61">
        <v>0</v>
      </c>
      <c r="AL75" s="61">
        <v>0</v>
      </c>
      <c r="AM75" s="61">
        <v>0</v>
      </c>
      <c r="AN75" s="61">
        <v>0</v>
      </c>
      <c r="AO75" s="61">
        <v>0</v>
      </c>
      <c r="AP75" s="61">
        <v>0</v>
      </c>
      <c r="AQ75" s="61">
        <f t="shared" si="0"/>
        <v>0</v>
      </c>
      <c r="AT75" s="33"/>
    </row>
    <row r="76" spans="1:46" ht="33" customHeight="1">
      <c r="A76" s="32">
        <v>203</v>
      </c>
      <c r="B76" s="315" t="str">
        <f>VLOOKUP(A76,[5]bd_lista!A:C,3,FALSE)</f>
        <v>Autoridad de Supervisión del Sistema Financiero</v>
      </c>
      <c r="C76" s="316" t="e">
        <f>+VLOOKUP(A76,Contactos!$A$4:$E$534,6,FALSE)</f>
        <v>#REF!</v>
      </c>
      <c r="D76" s="61">
        <v>0</v>
      </c>
      <c r="E76" s="61">
        <v>0</v>
      </c>
      <c r="F76" s="61">
        <v>851735.24</v>
      </c>
      <c r="G76" s="61">
        <v>0</v>
      </c>
      <c r="H76" s="61">
        <v>5901.29</v>
      </c>
      <c r="I76" s="61">
        <v>0</v>
      </c>
      <c r="J76" s="61">
        <v>0</v>
      </c>
      <c r="K76" s="61">
        <v>0</v>
      </c>
      <c r="L76" s="61">
        <v>0</v>
      </c>
      <c r="M76" s="61">
        <v>0</v>
      </c>
      <c r="N76" s="61">
        <v>0</v>
      </c>
      <c r="O76" s="61">
        <v>0</v>
      </c>
      <c r="P76" s="61">
        <v>0</v>
      </c>
      <c r="Q76" s="61">
        <v>0</v>
      </c>
      <c r="R76" s="61">
        <v>0</v>
      </c>
      <c r="S76" s="61">
        <v>0</v>
      </c>
      <c r="T76" s="61">
        <v>0</v>
      </c>
      <c r="U76" s="61">
        <v>0</v>
      </c>
      <c r="V76" s="61">
        <v>0</v>
      </c>
      <c r="W76" s="61">
        <v>0</v>
      </c>
      <c r="X76" s="61">
        <v>0</v>
      </c>
      <c r="Y76" s="61">
        <v>0</v>
      </c>
      <c r="Z76" s="61">
        <v>0</v>
      </c>
      <c r="AA76" s="61">
        <v>0</v>
      </c>
      <c r="AB76" s="61">
        <v>0</v>
      </c>
      <c r="AC76" s="61">
        <v>0</v>
      </c>
      <c r="AD76" s="61">
        <v>0</v>
      </c>
      <c r="AE76" s="61">
        <v>0</v>
      </c>
      <c r="AF76" s="61">
        <v>0</v>
      </c>
      <c r="AG76" s="61">
        <v>0</v>
      </c>
      <c r="AH76" s="61">
        <v>0</v>
      </c>
      <c r="AI76" s="61">
        <v>0</v>
      </c>
      <c r="AJ76" s="61">
        <v>0</v>
      </c>
      <c r="AK76" s="61">
        <v>0</v>
      </c>
      <c r="AL76" s="61">
        <v>0</v>
      </c>
      <c r="AM76" s="61">
        <v>0</v>
      </c>
      <c r="AN76" s="61">
        <v>0</v>
      </c>
      <c r="AO76" s="61">
        <v>0</v>
      </c>
      <c r="AP76" s="61">
        <v>0</v>
      </c>
      <c r="AQ76" s="61">
        <f t="shared" si="0"/>
        <v>857636.53</v>
      </c>
      <c r="AT76" s="33"/>
    </row>
    <row r="77" spans="1:46" ht="33" customHeight="1">
      <c r="A77" s="32">
        <v>206</v>
      </c>
      <c r="B77" s="315" t="str">
        <f>VLOOKUP(A77,[5]bd_lista!A:C,3,FALSE)</f>
        <v>Instituto Nacional de Estadística</v>
      </c>
      <c r="C77" s="316" t="e">
        <f>+VLOOKUP(A77,Contactos!$A$4:$E$534,6,FALSE)</f>
        <v>#REF!</v>
      </c>
      <c r="D77" s="61">
        <v>0</v>
      </c>
      <c r="E77" s="61">
        <v>5145000</v>
      </c>
      <c r="F77" s="61">
        <v>0</v>
      </c>
      <c r="G77" s="61">
        <v>0</v>
      </c>
      <c r="H77" s="61">
        <v>35078.6</v>
      </c>
      <c r="I77" s="61">
        <v>0</v>
      </c>
      <c r="J77" s="61">
        <v>0</v>
      </c>
      <c r="K77" s="61">
        <v>0</v>
      </c>
      <c r="L77" s="61">
        <v>242625</v>
      </c>
      <c r="M77" s="61">
        <v>0</v>
      </c>
      <c r="N77" s="61">
        <v>0</v>
      </c>
      <c r="O77" s="61">
        <v>0</v>
      </c>
      <c r="P77" s="61">
        <v>0</v>
      </c>
      <c r="Q77" s="61">
        <v>0</v>
      </c>
      <c r="R77" s="61">
        <v>0</v>
      </c>
      <c r="S77" s="61">
        <v>0</v>
      </c>
      <c r="T77" s="61">
        <v>0</v>
      </c>
      <c r="U77" s="61">
        <v>0</v>
      </c>
      <c r="V77" s="61">
        <v>0</v>
      </c>
      <c r="W77" s="61">
        <v>0</v>
      </c>
      <c r="X77" s="61">
        <v>0</v>
      </c>
      <c r="Y77" s="61">
        <v>0</v>
      </c>
      <c r="Z77" s="61">
        <v>5145000</v>
      </c>
      <c r="AA77" s="61">
        <v>0</v>
      </c>
      <c r="AB77" s="61">
        <v>0</v>
      </c>
      <c r="AC77" s="61">
        <v>0</v>
      </c>
      <c r="AD77" s="61">
        <v>0</v>
      </c>
      <c r="AE77" s="61">
        <v>0</v>
      </c>
      <c r="AF77" s="61">
        <v>0</v>
      </c>
      <c r="AG77" s="61">
        <v>0</v>
      </c>
      <c r="AH77" s="61">
        <v>0</v>
      </c>
      <c r="AI77" s="61">
        <v>0</v>
      </c>
      <c r="AJ77" s="61">
        <v>0</v>
      </c>
      <c r="AK77" s="61">
        <v>0</v>
      </c>
      <c r="AL77" s="61">
        <v>0</v>
      </c>
      <c r="AM77" s="61">
        <v>0</v>
      </c>
      <c r="AN77" s="61">
        <v>0</v>
      </c>
      <c r="AO77" s="61">
        <v>0</v>
      </c>
      <c r="AP77" s="61">
        <v>0</v>
      </c>
      <c r="AQ77" s="61">
        <f t="shared" ref="AQ77:AQ140" si="1">SUM(D77:AP77)</f>
        <v>10567703.6</v>
      </c>
      <c r="AT77" s="33"/>
    </row>
    <row r="78" spans="1:46" ht="33" customHeight="1">
      <c r="A78" s="32">
        <v>210</v>
      </c>
      <c r="B78" s="315" t="str">
        <f>VLOOKUP(A78,[5]bd_lista!A:C,3,FALSE)</f>
        <v>Unidad de Análisis de Políticas Sociales y Económicas</v>
      </c>
      <c r="C78" s="316" t="e">
        <f>+VLOOKUP(A78,Contactos!$A$4:$E$534,6,FALSE)</f>
        <v>#REF!</v>
      </c>
      <c r="D78" s="61">
        <v>0</v>
      </c>
      <c r="E78" s="61">
        <v>0</v>
      </c>
      <c r="F78" s="61">
        <v>0</v>
      </c>
      <c r="G78" s="61">
        <v>0</v>
      </c>
      <c r="H78" s="61">
        <v>14271.4</v>
      </c>
      <c r="I78" s="61">
        <v>0</v>
      </c>
      <c r="J78" s="61">
        <v>0</v>
      </c>
      <c r="K78" s="61">
        <v>0</v>
      </c>
      <c r="L78" s="61">
        <v>0</v>
      </c>
      <c r="M78" s="61">
        <v>0</v>
      </c>
      <c r="N78" s="61">
        <v>0</v>
      </c>
      <c r="O78" s="61">
        <v>0</v>
      </c>
      <c r="P78" s="61">
        <v>0</v>
      </c>
      <c r="Q78" s="61">
        <v>0</v>
      </c>
      <c r="R78" s="61">
        <v>0</v>
      </c>
      <c r="S78" s="61">
        <v>0</v>
      </c>
      <c r="T78" s="61">
        <v>0</v>
      </c>
      <c r="U78" s="61">
        <v>0</v>
      </c>
      <c r="V78" s="61">
        <v>0</v>
      </c>
      <c r="W78" s="61">
        <v>0</v>
      </c>
      <c r="X78" s="61">
        <v>0</v>
      </c>
      <c r="Y78" s="61">
        <v>0</v>
      </c>
      <c r="Z78" s="61">
        <v>0</v>
      </c>
      <c r="AA78" s="61">
        <v>0</v>
      </c>
      <c r="AB78" s="61">
        <v>0</v>
      </c>
      <c r="AC78" s="61">
        <v>0</v>
      </c>
      <c r="AD78" s="61">
        <v>0</v>
      </c>
      <c r="AE78" s="61">
        <v>0</v>
      </c>
      <c r="AF78" s="61">
        <v>0</v>
      </c>
      <c r="AG78" s="61">
        <v>0</v>
      </c>
      <c r="AH78" s="61">
        <v>0</v>
      </c>
      <c r="AI78" s="61">
        <v>0</v>
      </c>
      <c r="AJ78" s="61">
        <v>0</v>
      </c>
      <c r="AK78" s="61">
        <v>0</v>
      </c>
      <c r="AL78" s="61">
        <v>0</v>
      </c>
      <c r="AM78" s="61">
        <v>0</v>
      </c>
      <c r="AN78" s="61">
        <v>0</v>
      </c>
      <c r="AO78" s="61">
        <v>0</v>
      </c>
      <c r="AP78" s="61">
        <v>0</v>
      </c>
      <c r="AQ78" s="61">
        <f t="shared" si="1"/>
        <v>14271.4</v>
      </c>
      <c r="AT78" s="33"/>
    </row>
    <row r="79" spans="1:46" ht="33" customHeight="1">
      <c r="A79" s="32">
        <v>212</v>
      </c>
      <c r="B79" s="315" t="str">
        <f>VLOOKUP(A79,[5]bd_lista!A:C,3,FALSE)</f>
        <v>Instituto Nacional de Reforma Agraria</v>
      </c>
      <c r="C79" s="316" t="e">
        <f>+VLOOKUP(A79,Contactos!$A$4:$E$534,6,FALSE)</f>
        <v>#REF!</v>
      </c>
      <c r="D79" s="61">
        <v>0</v>
      </c>
      <c r="E79" s="61">
        <v>0</v>
      </c>
      <c r="F79" s="61">
        <v>0</v>
      </c>
      <c r="G79" s="61">
        <v>0</v>
      </c>
      <c r="H79" s="61">
        <v>5517.03</v>
      </c>
      <c r="I79" s="61">
        <v>0</v>
      </c>
      <c r="J79" s="61">
        <v>0</v>
      </c>
      <c r="K79" s="61">
        <v>0</v>
      </c>
      <c r="L79" s="61">
        <v>0</v>
      </c>
      <c r="M79" s="61">
        <v>0</v>
      </c>
      <c r="N79" s="61">
        <v>0</v>
      </c>
      <c r="O79" s="61">
        <v>0</v>
      </c>
      <c r="P79" s="61">
        <v>0</v>
      </c>
      <c r="Q79" s="61">
        <v>0</v>
      </c>
      <c r="R79" s="61">
        <v>0</v>
      </c>
      <c r="S79" s="61">
        <v>0</v>
      </c>
      <c r="T79" s="61">
        <v>0</v>
      </c>
      <c r="U79" s="61">
        <v>0</v>
      </c>
      <c r="V79" s="61">
        <v>0</v>
      </c>
      <c r="W79" s="61">
        <v>0</v>
      </c>
      <c r="X79" s="61">
        <v>0</v>
      </c>
      <c r="Y79" s="61">
        <v>0</v>
      </c>
      <c r="Z79" s="61">
        <v>0</v>
      </c>
      <c r="AA79" s="61">
        <v>0</v>
      </c>
      <c r="AB79" s="61">
        <v>0</v>
      </c>
      <c r="AC79" s="61">
        <v>0</v>
      </c>
      <c r="AD79" s="61">
        <v>0</v>
      </c>
      <c r="AE79" s="61">
        <v>0</v>
      </c>
      <c r="AF79" s="61">
        <v>0</v>
      </c>
      <c r="AG79" s="61">
        <v>0</v>
      </c>
      <c r="AH79" s="61">
        <v>0</v>
      </c>
      <c r="AI79" s="61">
        <v>0</v>
      </c>
      <c r="AJ79" s="61">
        <v>0</v>
      </c>
      <c r="AK79" s="61">
        <v>0</v>
      </c>
      <c r="AL79" s="61">
        <v>0</v>
      </c>
      <c r="AM79" s="61">
        <v>0</v>
      </c>
      <c r="AN79" s="61">
        <v>0</v>
      </c>
      <c r="AO79" s="61">
        <v>0</v>
      </c>
      <c r="AP79" s="61">
        <v>0</v>
      </c>
      <c r="AQ79" s="61">
        <f t="shared" si="1"/>
        <v>5517.03</v>
      </c>
      <c r="AT79" s="33"/>
    </row>
    <row r="80" spans="1:46" ht="33" customHeight="1">
      <c r="A80" s="32">
        <v>213</v>
      </c>
      <c r="B80" s="315" t="str">
        <f>VLOOKUP(A80,[5]bd_lista!A:C,3,FALSE)</f>
        <v>Servicio Nacional de Meteorología e Hidrología</v>
      </c>
      <c r="C80" s="316" t="e">
        <f>+VLOOKUP(A80,Contactos!$A$4:$E$534,6,FALSE)</f>
        <v>#REF!</v>
      </c>
      <c r="D80" s="61">
        <v>0</v>
      </c>
      <c r="E80" s="61">
        <v>0</v>
      </c>
      <c r="F80" s="61">
        <v>0</v>
      </c>
      <c r="G80" s="61">
        <v>0</v>
      </c>
      <c r="H80" s="61">
        <v>5289.39</v>
      </c>
      <c r="I80" s="61">
        <v>0</v>
      </c>
      <c r="J80" s="61">
        <v>0</v>
      </c>
      <c r="K80" s="61">
        <v>0</v>
      </c>
      <c r="L80" s="61">
        <v>0</v>
      </c>
      <c r="M80" s="61">
        <v>0</v>
      </c>
      <c r="N80" s="61">
        <v>0</v>
      </c>
      <c r="O80" s="61">
        <v>0</v>
      </c>
      <c r="P80" s="61">
        <v>0</v>
      </c>
      <c r="Q80" s="61">
        <v>0</v>
      </c>
      <c r="R80" s="61">
        <v>0</v>
      </c>
      <c r="S80" s="61">
        <v>0</v>
      </c>
      <c r="T80" s="61">
        <v>0</v>
      </c>
      <c r="U80" s="61">
        <v>0</v>
      </c>
      <c r="V80" s="61">
        <v>0</v>
      </c>
      <c r="W80" s="61">
        <v>0</v>
      </c>
      <c r="X80" s="61">
        <v>0</v>
      </c>
      <c r="Y80" s="61">
        <v>0</v>
      </c>
      <c r="Z80" s="61">
        <v>0</v>
      </c>
      <c r="AA80" s="61">
        <v>0</v>
      </c>
      <c r="AB80" s="61">
        <v>0</v>
      </c>
      <c r="AC80" s="61">
        <v>0</v>
      </c>
      <c r="AD80" s="61">
        <v>0</v>
      </c>
      <c r="AE80" s="61">
        <v>0</v>
      </c>
      <c r="AF80" s="61">
        <v>0</v>
      </c>
      <c r="AG80" s="61">
        <v>0</v>
      </c>
      <c r="AH80" s="61">
        <v>0</v>
      </c>
      <c r="AI80" s="61">
        <v>0</v>
      </c>
      <c r="AJ80" s="61">
        <v>0</v>
      </c>
      <c r="AK80" s="61">
        <v>0</v>
      </c>
      <c r="AL80" s="61">
        <v>0</v>
      </c>
      <c r="AM80" s="61">
        <v>0</v>
      </c>
      <c r="AN80" s="61">
        <v>0</v>
      </c>
      <c r="AO80" s="61">
        <v>0</v>
      </c>
      <c r="AP80" s="61">
        <v>0</v>
      </c>
      <c r="AQ80" s="61">
        <f t="shared" si="1"/>
        <v>5289.39</v>
      </c>
      <c r="AT80" s="33"/>
    </row>
    <row r="81" spans="1:46" ht="33" customHeight="1">
      <c r="A81" s="32">
        <v>221</v>
      </c>
      <c r="B81" s="315" t="str">
        <f>VLOOKUP(A81,[5]bd_lista!A:C,3,FALSE)</f>
        <v>Serv. Nal. de Reg. y Control de la Comer. de Minerales y Metales</v>
      </c>
      <c r="C81" s="316" t="e">
        <f>+VLOOKUP(A81,Contactos!$A$4:$E$534,6,FALSE)</f>
        <v>#REF!</v>
      </c>
      <c r="D81" s="61">
        <v>0</v>
      </c>
      <c r="E81" s="61">
        <v>0</v>
      </c>
      <c r="F81" s="61">
        <v>0</v>
      </c>
      <c r="G81" s="61">
        <v>0</v>
      </c>
      <c r="H81" s="61">
        <v>15.46</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0</v>
      </c>
      <c r="AA81" s="61">
        <v>0</v>
      </c>
      <c r="AB81" s="61">
        <v>0</v>
      </c>
      <c r="AC81" s="61">
        <v>0</v>
      </c>
      <c r="AD81" s="61">
        <v>0</v>
      </c>
      <c r="AE81" s="61">
        <v>0</v>
      </c>
      <c r="AF81" s="61">
        <v>0</v>
      </c>
      <c r="AG81" s="61">
        <v>0</v>
      </c>
      <c r="AH81" s="61">
        <v>0</v>
      </c>
      <c r="AI81" s="61">
        <v>0</v>
      </c>
      <c r="AJ81" s="61">
        <v>0</v>
      </c>
      <c r="AK81" s="61">
        <v>0</v>
      </c>
      <c r="AL81" s="61">
        <v>0</v>
      </c>
      <c r="AM81" s="61">
        <v>0</v>
      </c>
      <c r="AN81" s="61">
        <v>0</v>
      </c>
      <c r="AO81" s="61">
        <v>0</v>
      </c>
      <c r="AP81" s="61">
        <v>0</v>
      </c>
      <c r="AQ81" s="61">
        <f t="shared" si="1"/>
        <v>15.46</v>
      </c>
      <c r="AT81" s="33"/>
    </row>
    <row r="82" spans="1:46" ht="33" customHeight="1">
      <c r="A82" s="32">
        <v>222</v>
      </c>
      <c r="B82" s="315" t="str">
        <f>VLOOKUP(A82,[5]bd_lista!A:C,3,FALSE)</f>
        <v>Instituto Nacional de Innovación Agropecuaria y Forestal</v>
      </c>
      <c r="C82" s="316" t="e">
        <f>+VLOOKUP(A82,Contactos!$A$4:$E$534,6,FALSE)</f>
        <v>#REF!</v>
      </c>
      <c r="D82" s="61">
        <v>0</v>
      </c>
      <c r="E82" s="61">
        <v>0</v>
      </c>
      <c r="F82" s="61">
        <v>851877.12</v>
      </c>
      <c r="G82" s="61">
        <v>0</v>
      </c>
      <c r="H82" s="61">
        <v>4518.0599999999995</v>
      </c>
      <c r="I82" s="61">
        <v>0</v>
      </c>
      <c r="J82" s="61">
        <v>0</v>
      </c>
      <c r="K82" s="61">
        <v>120</v>
      </c>
      <c r="L82" s="61">
        <v>519302</v>
      </c>
      <c r="M82" s="61">
        <v>0</v>
      </c>
      <c r="N82" s="61">
        <v>0</v>
      </c>
      <c r="O82" s="61">
        <v>0</v>
      </c>
      <c r="P82" s="61">
        <v>0</v>
      </c>
      <c r="Q82" s="61">
        <v>0</v>
      </c>
      <c r="R82" s="61">
        <v>0</v>
      </c>
      <c r="S82" s="61">
        <v>24.69</v>
      </c>
      <c r="T82" s="61">
        <v>0</v>
      </c>
      <c r="U82" s="61">
        <v>0</v>
      </c>
      <c r="V82" s="61">
        <v>0</v>
      </c>
      <c r="W82" s="61">
        <v>0</v>
      </c>
      <c r="X82" s="61">
        <v>0</v>
      </c>
      <c r="Y82" s="61">
        <v>0</v>
      </c>
      <c r="Z82" s="61">
        <v>0</v>
      </c>
      <c r="AA82" s="61">
        <v>0</v>
      </c>
      <c r="AB82" s="61">
        <v>0</v>
      </c>
      <c r="AC82" s="61">
        <v>0</v>
      </c>
      <c r="AD82" s="61">
        <v>0</v>
      </c>
      <c r="AE82" s="61">
        <v>0</v>
      </c>
      <c r="AF82" s="61">
        <v>0</v>
      </c>
      <c r="AG82" s="61">
        <v>0</v>
      </c>
      <c r="AH82" s="61">
        <v>0</v>
      </c>
      <c r="AI82" s="61">
        <v>0</v>
      </c>
      <c r="AJ82" s="61">
        <v>0</v>
      </c>
      <c r="AK82" s="61">
        <v>0</v>
      </c>
      <c r="AL82" s="61">
        <v>0</v>
      </c>
      <c r="AM82" s="61">
        <v>0</v>
      </c>
      <c r="AN82" s="61">
        <v>0</v>
      </c>
      <c r="AO82" s="61">
        <v>0</v>
      </c>
      <c r="AP82" s="61">
        <v>0</v>
      </c>
      <c r="AQ82" s="61">
        <f t="shared" si="1"/>
        <v>1375841.87</v>
      </c>
      <c r="AT82" s="33"/>
    </row>
    <row r="83" spans="1:46" ht="33" customHeight="1">
      <c r="A83" s="32">
        <v>223</v>
      </c>
      <c r="B83" s="315" t="str">
        <f>VLOOKUP(A83,[5]bd_lista!A:C,3,FALSE)</f>
        <v>Fondo Nacional de Desarrollo Forestal</v>
      </c>
      <c r="C83" s="316" t="e">
        <f>+VLOOKUP(A83,Contactos!$A$4:$E$534,6,FALSE)</f>
        <v>#REF!</v>
      </c>
      <c r="D83" s="61">
        <v>0</v>
      </c>
      <c r="E83" s="61">
        <v>0</v>
      </c>
      <c r="F83" s="61">
        <v>6330832.7599999998</v>
      </c>
      <c r="G83" s="61">
        <v>0</v>
      </c>
      <c r="H83" s="61">
        <v>0</v>
      </c>
      <c r="I83" s="61">
        <v>0</v>
      </c>
      <c r="J83" s="61">
        <v>0</v>
      </c>
      <c r="K83" s="61">
        <v>0</v>
      </c>
      <c r="L83" s="61">
        <v>0</v>
      </c>
      <c r="M83" s="61">
        <v>0</v>
      </c>
      <c r="N83" s="61">
        <v>0</v>
      </c>
      <c r="O83" s="61">
        <v>0</v>
      </c>
      <c r="P83" s="61">
        <v>0</v>
      </c>
      <c r="Q83" s="61">
        <v>0</v>
      </c>
      <c r="R83" s="61">
        <v>0</v>
      </c>
      <c r="S83" s="61">
        <v>0</v>
      </c>
      <c r="T83" s="61">
        <v>0</v>
      </c>
      <c r="U83" s="61">
        <v>0</v>
      </c>
      <c r="V83" s="61">
        <v>0</v>
      </c>
      <c r="W83" s="61">
        <v>0</v>
      </c>
      <c r="X83" s="61">
        <v>0</v>
      </c>
      <c r="Y83" s="61">
        <v>0</v>
      </c>
      <c r="Z83" s="61">
        <v>0</v>
      </c>
      <c r="AA83" s="61">
        <v>0</v>
      </c>
      <c r="AB83" s="61">
        <v>0</v>
      </c>
      <c r="AC83" s="61">
        <v>0</v>
      </c>
      <c r="AD83" s="61">
        <v>0</v>
      </c>
      <c r="AE83" s="61">
        <v>0</v>
      </c>
      <c r="AF83" s="61">
        <v>0</v>
      </c>
      <c r="AG83" s="61">
        <v>0</v>
      </c>
      <c r="AH83" s="61">
        <v>0</v>
      </c>
      <c r="AI83" s="61">
        <v>0</v>
      </c>
      <c r="AJ83" s="61">
        <v>0</v>
      </c>
      <c r="AK83" s="61">
        <v>0</v>
      </c>
      <c r="AL83" s="61">
        <v>0</v>
      </c>
      <c r="AM83" s="61">
        <v>0</v>
      </c>
      <c r="AN83" s="61">
        <v>0</v>
      </c>
      <c r="AO83" s="61">
        <v>0</v>
      </c>
      <c r="AP83" s="61">
        <v>0</v>
      </c>
      <c r="AQ83" s="61">
        <f t="shared" si="1"/>
        <v>6330832.7599999998</v>
      </c>
      <c r="AT83" s="33"/>
    </row>
    <row r="84" spans="1:46" ht="33" customHeight="1">
      <c r="A84" s="32">
        <v>224</v>
      </c>
      <c r="B84" s="315" t="str">
        <f>VLOOKUP(A84,[5]bd_lista!A:C,3,FALSE)</f>
        <v>Insumos Bolivia</v>
      </c>
      <c r="C84" s="316" t="e">
        <f>+VLOOKUP(A84,Contactos!$A$4:$E$534,6,FALSE)</f>
        <v>#REF!</v>
      </c>
      <c r="D84" s="61">
        <v>0</v>
      </c>
      <c r="E84" s="61">
        <v>0</v>
      </c>
      <c r="F84" s="61">
        <v>0</v>
      </c>
      <c r="G84" s="61">
        <v>0</v>
      </c>
      <c r="H84" s="61">
        <v>463</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61">
        <v>0</v>
      </c>
      <c r="AK84" s="61">
        <v>0</v>
      </c>
      <c r="AL84" s="61">
        <v>0</v>
      </c>
      <c r="AM84" s="61">
        <v>0</v>
      </c>
      <c r="AN84" s="61">
        <v>0</v>
      </c>
      <c r="AO84" s="61">
        <v>0</v>
      </c>
      <c r="AP84" s="61">
        <v>0</v>
      </c>
      <c r="AQ84" s="61">
        <f t="shared" si="1"/>
        <v>463</v>
      </c>
      <c r="AT84" s="33"/>
    </row>
    <row r="85" spans="1:46" ht="33" customHeight="1">
      <c r="A85" s="32">
        <v>225</v>
      </c>
      <c r="B85" s="315" t="str">
        <f>VLOOKUP(A85,[5]bd_lista!A:C,3,FALSE)</f>
        <v>Serv. Nal. para la Sostenibilidad en Saneamiento Básico</v>
      </c>
      <c r="C85" s="316" t="e">
        <f>+VLOOKUP(A85,Contactos!$A$4:$E$534,6,FALSE)</f>
        <v>#REF!</v>
      </c>
      <c r="D85" s="61">
        <v>0</v>
      </c>
      <c r="E85" s="61">
        <v>0</v>
      </c>
      <c r="F85" s="61">
        <v>0</v>
      </c>
      <c r="G85" s="61">
        <v>0</v>
      </c>
      <c r="H85" s="61">
        <v>0</v>
      </c>
      <c r="I85" s="61">
        <v>0</v>
      </c>
      <c r="J85" s="61">
        <v>0</v>
      </c>
      <c r="K85" s="61">
        <v>0</v>
      </c>
      <c r="L85" s="61">
        <v>0</v>
      </c>
      <c r="M85" s="61">
        <v>0</v>
      </c>
      <c r="N85" s="61">
        <v>0</v>
      </c>
      <c r="O85" s="61">
        <v>0</v>
      </c>
      <c r="P85" s="61">
        <v>0</v>
      </c>
      <c r="Q85" s="61">
        <v>0</v>
      </c>
      <c r="R85" s="61">
        <v>0</v>
      </c>
      <c r="S85" s="61">
        <v>0</v>
      </c>
      <c r="T85" s="61">
        <v>0</v>
      </c>
      <c r="U85" s="61">
        <v>0</v>
      </c>
      <c r="V85" s="61">
        <v>0</v>
      </c>
      <c r="W85" s="61">
        <v>0</v>
      </c>
      <c r="X85" s="61">
        <v>0</v>
      </c>
      <c r="Y85" s="61">
        <v>0</v>
      </c>
      <c r="Z85" s="61">
        <v>0</v>
      </c>
      <c r="AA85" s="61">
        <v>0</v>
      </c>
      <c r="AB85" s="61">
        <v>0</v>
      </c>
      <c r="AC85" s="61">
        <v>0</v>
      </c>
      <c r="AD85" s="61">
        <v>0</v>
      </c>
      <c r="AE85" s="61">
        <v>0</v>
      </c>
      <c r="AF85" s="61">
        <v>0</v>
      </c>
      <c r="AG85" s="61">
        <v>0</v>
      </c>
      <c r="AH85" s="61">
        <v>0</v>
      </c>
      <c r="AI85" s="61">
        <v>0</v>
      </c>
      <c r="AJ85" s="61">
        <v>0</v>
      </c>
      <c r="AK85" s="61">
        <v>0</v>
      </c>
      <c r="AL85" s="61">
        <v>0</v>
      </c>
      <c r="AM85" s="61">
        <v>0</v>
      </c>
      <c r="AN85" s="61">
        <v>0</v>
      </c>
      <c r="AO85" s="61">
        <v>0</v>
      </c>
      <c r="AP85" s="61">
        <v>0</v>
      </c>
      <c r="AQ85" s="61">
        <f t="shared" si="1"/>
        <v>0</v>
      </c>
      <c r="AT85" s="33"/>
    </row>
    <row r="86" spans="1:46" ht="33" customHeight="1">
      <c r="A86" s="32">
        <v>226</v>
      </c>
      <c r="B86" s="315" t="str">
        <f>VLOOKUP(A86,[5]bd_lista!A:C,3,FALSE)</f>
        <v>Servicio Estatal de Autonomías</v>
      </c>
      <c r="C86" s="316" t="e">
        <f>+VLOOKUP(A86,Contactos!$A$4:$E$534,6,FALSE)</f>
        <v>#REF!</v>
      </c>
      <c r="D86" s="61">
        <v>0</v>
      </c>
      <c r="E86" s="61">
        <v>0</v>
      </c>
      <c r="F86" s="61">
        <v>0</v>
      </c>
      <c r="G86" s="61">
        <v>0</v>
      </c>
      <c r="H86" s="61">
        <v>1081.5999999999999</v>
      </c>
      <c r="I86" s="61">
        <v>0</v>
      </c>
      <c r="J86" s="61">
        <v>0</v>
      </c>
      <c r="K86" s="61">
        <v>0</v>
      </c>
      <c r="L86" s="61">
        <v>0</v>
      </c>
      <c r="M86" s="61">
        <v>0</v>
      </c>
      <c r="N86" s="61">
        <v>0</v>
      </c>
      <c r="O86" s="61">
        <v>0</v>
      </c>
      <c r="P86" s="61">
        <v>0</v>
      </c>
      <c r="Q86" s="61">
        <v>0</v>
      </c>
      <c r="R86" s="61">
        <v>0</v>
      </c>
      <c r="S86" s="61">
        <v>0</v>
      </c>
      <c r="T86" s="61">
        <v>0</v>
      </c>
      <c r="U86" s="61">
        <v>0</v>
      </c>
      <c r="V86" s="61">
        <v>0</v>
      </c>
      <c r="W86" s="61">
        <v>0</v>
      </c>
      <c r="X86" s="61">
        <v>0</v>
      </c>
      <c r="Y86" s="61">
        <v>0</v>
      </c>
      <c r="Z86" s="61">
        <v>0</v>
      </c>
      <c r="AA86" s="61">
        <v>0</v>
      </c>
      <c r="AB86" s="61">
        <v>0</v>
      </c>
      <c r="AC86" s="61">
        <v>0</v>
      </c>
      <c r="AD86" s="61">
        <v>0</v>
      </c>
      <c r="AE86" s="61">
        <v>0</v>
      </c>
      <c r="AF86" s="61">
        <v>0</v>
      </c>
      <c r="AG86" s="61">
        <v>0</v>
      </c>
      <c r="AH86" s="61">
        <v>0</v>
      </c>
      <c r="AI86" s="61">
        <v>0</v>
      </c>
      <c r="AJ86" s="61">
        <v>0</v>
      </c>
      <c r="AK86" s="61">
        <v>0</v>
      </c>
      <c r="AL86" s="61">
        <v>0</v>
      </c>
      <c r="AM86" s="61">
        <v>0</v>
      </c>
      <c r="AN86" s="61">
        <v>0</v>
      </c>
      <c r="AO86" s="61">
        <v>0</v>
      </c>
      <c r="AP86" s="61">
        <v>0</v>
      </c>
      <c r="AQ86" s="61">
        <f t="shared" si="1"/>
        <v>1081.5999999999999</v>
      </c>
      <c r="AT86" s="33"/>
    </row>
    <row r="87" spans="1:46" ht="33" customHeight="1">
      <c r="A87" s="32">
        <v>227</v>
      </c>
      <c r="B87" s="315" t="str">
        <f>VLOOKUP(A87,[5]bd_lista!A:C,3,FALSE)</f>
        <v>Zona Franca Comercial e Industrial de Cobija</v>
      </c>
      <c r="C87" s="316" t="e">
        <f>+VLOOKUP(A87,Contactos!$A$4:$E$534,6,FALSE)</f>
        <v>#REF!</v>
      </c>
      <c r="D87" s="61">
        <v>0</v>
      </c>
      <c r="E87" s="61">
        <v>0</v>
      </c>
      <c r="F87" s="61">
        <v>0</v>
      </c>
      <c r="G87" s="61">
        <v>0</v>
      </c>
      <c r="H87" s="61">
        <v>0</v>
      </c>
      <c r="I87" s="61">
        <v>0</v>
      </c>
      <c r="J87" s="61">
        <v>0</v>
      </c>
      <c r="K87" s="61">
        <v>0</v>
      </c>
      <c r="L87" s="61">
        <v>0</v>
      </c>
      <c r="M87" s="61">
        <v>0</v>
      </c>
      <c r="N87" s="61">
        <v>0</v>
      </c>
      <c r="O87" s="61">
        <v>0</v>
      </c>
      <c r="P87" s="61">
        <v>0</v>
      </c>
      <c r="Q87" s="61">
        <v>0</v>
      </c>
      <c r="R87" s="61">
        <v>0</v>
      </c>
      <c r="S87" s="61">
        <v>0</v>
      </c>
      <c r="T87" s="61">
        <v>0</v>
      </c>
      <c r="U87" s="61">
        <v>0</v>
      </c>
      <c r="V87" s="61">
        <v>0</v>
      </c>
      <c r="W87" s="61">
        <v>0</v>
      </c>
      <c r="X87" s="61">
        <v>0</v>
      </c>
      <c r="Y87" s="61">
        <v>0</v>
      </c>
      <c r="Z87" s="61">
        <v>0</v>
      </c>
      <c r="AA87" s="61">
        <v>0</v>
      </c>
      <c r="AB87" s="61">
        <v>0</v>
      </c>
      <c r="AC87" s="61">
        <v>0</v>
      </c>
      <c r="AD87" s="61">
        <v>0</v>
      </c>
      <c r="AE87" s="61">
        <v>0</v>
      </c>
      <c r="AF87" s="61">
        <v>0</v>
      </c>
      <c r="AG87" s="61">
        <v>0</v>
      </c>
      <c r="AH87" s="61">
        <v>0</v>
      </c>
      <c r="AI87" s="61">
        <v>0</v>
      </c>
      <c r="AJ87" s="61">
        <v>0</v>
      </c>
      <c r="AK87" s="61">
        <v>0</v>
      </c>
      <c r="AL87" s="61">
        <v>0</v>
      </c>
      <c r="AM87" s="61">
        <v>0</v>
      </c>
      <c r="AN87" s="61">
        <v>0</v>
      </c>
      <c r="AO87" s="61">
        <v>0</v>
      </c>
      <c r="AP87" s="61">
        <v>0</v>
      </c>
      <c r="AQ87" s="61">
        <f t="shared" si="1"/>
        <v>0</v>
      </c>
      <c r="AT87" s="33"/>
    </row>
    <row r="88" spans="1:46" ht="33" customHeight="1">
      <c r="A88" s="32">
        <v>234</v>
      </c>
      <c r="B88" s="315" t="str">
        <f>VLOOKUP(A88,[5]bd_lista!A:C,3,FALSE)</f>
        <v xml:space="preserve">Servicio Geológico Minero </v>
      </c>
      <c r="C88" s="316" t="e">
        <f>+VLOOKUP(A88,Contactos!$A$4:$E$534,6,FALSE)</f>
        <v>#REF!</v>
      </c>
      <c r="D88" s="61">
        <v>0</v>
      </c>
      <c r="E88" s="61">
        <v>0</v>
      </c>
      <c r="F88" s="61">
        <v>159382.5</v>
      </c>
      <c r="G88" s="61">
        <v>0</v>
      </c>
      <c r="H88" s="61">
        <v>465</v>
      </c>
      <c r="I88" s="61">
        <v>0</v>
      </c>
      <c r="J88" s="61">
        <v>0</v>
      </c>
      <c r="K88" s="61">
        <v>0</v>
      </c>
      <c r="L88" s="61">
        <v>0</v>
      </c>
      <c r="M88" s="61">
        <v>0</v>
      </c>
      <c r="N88" s="61">
        <v>0</v>
      </c>
      <c r="O88" s="61">
        <v>0</v>
      </c>
      <c r="P88" s="61">
        <v>0</v>
      </c>
      <c r="Q88" s="61">
        <v>0</v>
      </c>
      <c r="R88" s="61">
        <v>0</v>
      </c>
      <c r="S88" s="61">
        <v>0</v>
      </c>
      <c r="T88" s="61">
        <v>0</v>
      </c>
      <c r="U88" s="61">
        <v>0</v>
      </c>
      <c r="V88" s="61">
        <v>0</v>
      </c>
      <c r="W88" s="61">
        <v>0</v>
      </c>
      <c r="X88" s="61">
        <v>0</v>
      </c>
      <c r="Y88" s="61">
        <v>0</v>
      </c>
      <c r="Z88" s="61">
        <v>0</v>
      </c>
      <c r="AA88" s="61">
        <v>0</v>
      </c>
      <c r="AB88" s="61">
        <v>0</v>
      </c>
      <c r="AC88" s="61">
        <v>0</v>
      </c>
      <c r="AD88" s="61">
        <v>0</v>
      </c>
      <c r="AE88" s="61">
        <v>0</v>
      </c>
      <c r="AF88" s="61">
        <v>0</v>
      </c>
      <c r="AG88" s="61">
        <v>0</v>
      </c>
      <c r="AH88" s="61">
        <v>0</v>
      </c>
      <c r="AI88" s="61">
        <v>0</v>
      </c>
      <c r="AJ88" s="61">
        <v>0</v>
      </c>
      <c r="AK88" s="61">
        <v>0</v>
      </c>
      <c r="AL88" s="61">
        <v>0</v>
      </c>
      <c r="AM88" s="61">
        <v>0</v>
      </c>
      <c r="AN88" s="61">
        <v>0</v>
      </c>
      <c r="AO88" s="61">
        <v>0</v>
      </c>
      <c r="AP88" s="61">
        <v>0</v>
      </c>
      <c r="AQ88" s="61">
        <f t="shared" si="1"/>
        <v>159847.5</v>
      </c>
      <c r="AT88" s="33"/>
    </row>
    <row r="89" spans="1:46" ht="33" customHeight="1">
      <c r="A89" s="32">
        <v>243</v>
      </c>
      <c r="B89" s="315" t="str">
        <f>VLOOKUP(A89,[5]bd_lista!A:C,3,FALSE)</f>
        <v>Servicio Nacional de Hidrografía Naval</v>
      </c>
      <c r="C89" s="316" t="e">
        <f>+VLOOKUP(A89,Contactos!$A$4:$E$534,6,FALSE)</f>
        <v>#REF!</v>
      </c>
      <c r="D89" s="61">
        <v>0</v>
      </c>
      <c r="E89" s="61">
        <v>0</v>
      </c>
      <c r="F89" s="61">
        <v>0</v>
      </c>
      <c r="G89" s="61">
        <v>0</v>
      </c>
      <c r="H89" s="61">
        <v>0</v>
      </c>
      <c r="I89" s="61">
        <v>0</v>
      </c>
      <c r="J89" s="61">
        <v>0</v>
      </c>
      <c r="K89" s="61">
        <v>0</v>
      </c>
      <c r="L89" s="61">
        <v>0</v>
      </c>
      <c r="M89" s="61">
        <v>0</v>
      </c>
      <c r="N89" s="61">
        <v>0</v>
      </c>
      <c r="O89" s="61">
        <v>0</v>
      </c>
      <c r="P89" s="61">
        <v>0</v>
      </c>
      <c r="Q89" s="61">
        <v>0</v>
      </c>
      <c r="R89" s="61">
        <v>0</v>
      </c>
      <c r="S89" s="61">
        <v>0</v>
      </c>
      <c r="T89" s="61">
        <v>0</v>
      </c>
      <c r="U89" s="61">
        <v>0</v>
      </c>
      <c r="V89" s="61">
        <v>0</v>
      </c>
      <c r="W89" s="61">
        <v>0</v>
      </c>
      <c r="X89" s="61">
        <v>0</v>
      </c>
      <c r="Y89" s="61">
        <v>0</v>
      </c>
      <c r="Z89" s="61">
        <v>0</v>
      </c>
      <c r="AA89" s="61">
        <v>0</v>
      </c>
      <c r="AB89" s="61">
        <v>0</v>
      </c>
      <c r="AC89" s="61">
        <v>0</v>
      </c>
      <c r="AD89" s="61">
        <v>0</v>
      </c>
      <c r="AE89" s="61">
        <v>0</v>
      </c>
      <c r="AF89" s="61">
        <v>0</v>
      </c>
      <c r="AG89" s="61">
        <v>0</v>
      </c>
      <c r="AH89" s="61">
        <v>0</v>
      </c>
      <c r="AI89" s="61">
        <v>0</v>
      </c>
      <c r="AJ89" s="61">
        <v>0</v>
      </c>
      <c r="AK89" s="61">
        <v>0</v>
      </c>
      <c r="AL89" s="61">
        <v>0</v>
      </c>
      <c r="AM89" s="61">
        <v>0</v>
      </c>
      <c r="AN89" s="61">
        <v>0</v>
      </c>
      <c r="AO89" s="61">
        <v>0</v>
      </c>
      <c r="AP89" s="61">
        <v>0</v>
      </c>
      <c r="AQ89" s="61">
        <f t="shared" si="1"/>
        <v>0</v>
      </c>
      <c r="AT89" s="33"/>
    </row>
    <row r="90" spans="1:46" ht="33" customHeight="1">
      <c r="A90" s="32">
        <v>244</v>
      </c>
      <c r="B90" s="315" t="str">
        <f>VLOOKUP(A90,[5]bd_lista!A:C,3,FALSE)</f>
        <v>Servicio Nacional de Aerofotogrametría</v>
      </c>
      <c r="C90" s="316" t="e">
        <f>+VLOOKUP(A90,Contactos!$A$4:$E$534,6,FALSE)</f>
        <v>#REF!</v>
      </c>
      <c r="D90" s="61">
        <v>0</v>
      </c>
      <c r="E90" s="61">
        <v>0</v>
      </c>
      <c r="F90" s="61">
        <v>0</v>
      </c>
      <c r="G90" s="61">
        <v>0</v>
      </c>
      <c r="H90" s="61">
        <v>0</v>
      </c>
      <c r="I90" s="61">
        <v>0</v>
      </c>
      <c r="J90" s="61">
        <v>0</v>
      </c>
      <c r="K90" s="61">
        <v>0</v>
      </c>
      <c r="L90" s="61">
        <v>0</v>
      </c>
      <c r="M90" s="61">
        <v>0</v>
      </c>
      <c r="N90" s="61">
        <v>0</v>
      </c>
      <c r="O90" s="61">
        <v>0</v>
      </c>
      <c r="P90" s="61">
        <v>0</v>
      </c>
      <c r="Q90" s="61">
        <v>0</v>
      </c>
      <c r="R90" s="61">
        <v>0</v>
      </c>
      <c r="S90" s="61">
        <v>0</v>
      </c>
      <c r="T90" s="61">
        <v>0</v>
      </c>
      <c r="U90" s="61">
        <v>0</v>
      </c>
      <c r="V90" s="61">
        <v>0</v>
      </c>
      <c r="W90" s="61">
        <v>0</v>
      </c>
      <c r="X90" s="61">
        <v>0</v>
      </c>
      <c r="Y90" s="61">
        <v>0</v>
      </c>
      <c r="Z90" s="61">
        <v>0</v>
      </c>
      <c r="AA90" s="61">
        <v>0</v>
      </c>
      <c r="AB90" s="61">
        <v>0</v>
      </c>
      <c r="AC90" s="61">
        <v>0</v>
      </c>
      <c r="AD90" s="61">
        <v>0</v>
      </c>
      <c r="AE90" s="61">
        <v>0</v>
      </c>
      <c r="AF90" s="61">
        <v>0</v>
      </c>
      <c r="AG90" s="61">
        <v>0</v>
      </c>
      <c r="AH90" s="61">
        <v>0</v>
      </c>
      <c r="AI90" s="61">
        <v>0</v>
      </c>
      <c r="AJ90" s="61">
        <v>0</v>
      </c>
      <c r="AK90" s="61">
        <v>0</v>
      </c>
      <c r="AL90" s="61">
        <v>0</v>
      </c>
      <c r="AM90" s="61">
        <v>0</v>
      </c>
      <c r="AN90" s="61">
        <v>0</v>
      </c>
      <c r="AO90" s="61">
        <v>0</v>
      </c>
      <c r="AP90" s="61">
        <v>0</v>
      </c>
      <c r="AQ90" s="61">
        <f t="shared" si="1"/>
        <v>0</v>
      </c>
      <c r="AT90" s="33"/>
    </row>
    <row r="91" spans="1:46" ht="33" customHeight="1">
      <c r="A91" s="32">
        <v>245</v>
      </c>
      <c r="B91" s="315" t="str">
        <f>VLOOKUP(A91,[5]bd_lista!A:C,3,FALSE)</f>
        <v>Servicio Geodésico de Mapas</v>
      </c>
      <c r="C91" s="316" t="e">
        <f>+VLOOKUP(A91,Contactos!$A$4:$E$534,6,FALSE)</f>
        <v>#REF!</v>
      </c>
      <c r="D91" s="61">
        <v>0</v>
      </c>
      <c r="E91" s="61">
        <v>0</v>
      </c>
      <c r="F91" s="61">
        <v>0</v>
      </c>
      <c r="G91" s="61">
        <v>0</v>
      </c>
      <c r="H91" s="61">
        <v>4511.25</v>
      </c>
      <c r="I91" s="61">
        <v>0</v>
      </c>
      <c r="J91" s="61">
        <v>0</v>
      </c>
      <c r="K91" s="61">
        <v>0</v>
      </c>
      <c r="L91" s="61">
        <v>0</v>
      </c>
      <c r="M91" s="61">
        <v>0</v>
      </c>
      <c r="N91" s="61">
        <v>0</v>
      </c>
      <c r="O91" s="61">
        <v>0</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0</v>
      </c>
      <c r="AG91" s="61">
        <v>0</v>
      </c>
      <c r="AH91" s="61">
        <v>0</v>
      </c>
      <c r="AI91" s="61">
        <v>0</v>
      </c>
      <c r="AJ91" s="61">
        <v>0</v>
      </c>
      <c r="AK91" s="61">
        <v>0</v>
      </c>
      <c r="AL91" s="61">
        <v>0</v>
      </c>
      <c r="AM91" s="61">
        <v>0</v>
      </c>
      <c r="AN91" s="61">
        <v>0</v>
      </c>
      <c r="AO91" s="61">
        <v>0</v>
      </c>
      <c r="AP91" s="61">
        <v>0</v>
      </c>
      <c r="AQ91" s="61">
        <f t="shared" si="1"/>
        <v>4511.25</v>
      </c>
      <c r="AT91" s="33"/>
    </row>
    <row r="92" spans="1:46" ht="33" customHeight="1">
      <c r="A92" s="32">
        <v>249</v>
      </c>
      <c r="B92" s="315" t="str">
        <f>VLOOKUP(A92,[5]bd_lista!A:C,3,FALSE)</f>
        <v>Central de Abastecimiento y Suministros de Salud</v>
      </c>
      <c r="C92" s="316" t="e">
        <f>+VLOOKUP(A92,Contactos!$A$4:$E$534,6,FALSE)</f>
        <v>#REF!</v>
      </c>
      <c r="D92" s="61">
        <v>0</v>
      </c>
      <c r="E92" s="61">
        <v>0</v>
      </c>
      <c r="F92" s="61">
        <v>0</v>
      </c>
      <c r="G92" s="61">
        <v>0</v>
      </c>
      <c r="H92" s="61">
        <v>57.98</v>
      </c>
      <c r="I92" s="61">
        <v>0</v>
      </c>
      <c r="J92" s="61">
        <v>0</v>
      </c>
      <c r="K92" s="61">
        <v>0</v>
      </c>
      <c r="L92" s="61">
        <v>0</v>
      </c>
      <c r="M92" s="61">
        <v>0</v>
      </c>
      <c r="N92" s="61">
        <v>0</v>
      </c>
      <c r="O92" s="61">
        <v>0</v>
      </c>
      <c r="P92" s="61">
        <v>0</v>
      </c>
      <c r="Q92" s="61">
        <v>0</v>
      </c>
      <c r="R92" s="61">
        <v>0</v>
      </c>
      <c r="S92" s="61">
        <v>0</v>
      </c>
      <c r="T92" s="61">
        <v>0</v>
      </c>
      <c r="U92" s="61">
        <v>0</v>
      </c>
      <c r="V92" s="61">
        <v>0</v>
      </c>
      <c r="W92" s="61">
        <v>0</v>
      </c>
      <c r="X92" s="61">
        <v>0</v>
      </c>
      <c r="Y92" s="61">
        <v>0</v>
      </c>
      <c r="Z92" s="61">
        <v>0</v>
      </c>
      <c r="AA92" s="61">
        <v>0</v>
      </c>
      <c r="AB92" s="61">
        <v>0</v>
      </c>
      <c r="AC92" s="61">
        <v>0</v>
      </c>
      <c r="AD92" s="61">
        <v>0</v>
      </c>
      <c r="AE92" s="61">
        <v>0</v>
      </c>
      <c r="AF92" s="61">
        <v>0</v>
      </c>
      <c r="AG92" s="61">
        <v>0</v>
      </c>
      <c r="AH92" s="61">
        <v>0</v>
      </c>
      <c r="AI92" s="61">
        <v>0</v>
      </c>
      <c r="AJ92" s="61">
        <v>0</v>
      </c>
      <c r="AK92" s="61">
        <v>0</v>
      </c>
      <c r="AL92" s="61">
        <v>0</v>
      </c>
      <c r="AM92" s="61">
        <v>0</v>
      </c>
      <c r="AN92" s="61">
        <v>0</v>
      </c>
      <c r="AO92" s="61">
        <v>0</v>
      </c>
      <c r="AP92" s="61">
        <v>0</v>
      </c>
      <c r="AQ92" s="61">
        <f t="shared" si="1"/>
        <v>57.98</v>
      </c>
      <c r="AT92" s="33"/>
    </row>
    <row r="93" spans="1:46" ht="33" customHeight="1">
      <c r="A93" s="32">
        <v>251</v>
      </c>
      <c r="B93" s="315" t="str">
        <f>VLOOKUP(A93,[5]bd_lista!A:C,3,FALSE)</f>
        <v>Instituto Nacional de Salud Ocupacional</v>
      </c>
      <c r="C93" s="316" t="e">
        <f>+VLOOKUP(A93,Contactos!$A$4:$E$534,6,FALSE)</f>
        <v>#REF!</v>
      </c>
      <c r="D93" s="61">
        <v>0</v>
      </c>
      <c r="E93" s="61">
        <v>0</v>
      </c>
      <c r="F93" s="61">
        <v>0</v>
      </c>
      <c r="G93" s="61">
        <v>0</v>
      </c>
      <c r="H93" s="61">
        <v>6688.99</v>
      </c>
      <c r="I93" s="61">
        <v>0</v>
      </c>
      <c r="J93" s="61">
        <v>0</v>
      </c>
      <c r="K93" s="61">
        <v>0</v>
      </c>
      <c r="L93" s="61">
        <v>0</v>
      </c>
      <c r="M93" s="61">
        <v>0</v>
      </c>
      <c r="N93" s="61">
        <v>0</v>
      </c>
      <c r="O93" s="61">
        <v>0</v>
      </c>
      <c r="P93" s="61">
        <v>0</v>
      </c>
      <c r="Q93" s="61">
        <v>0</v>
      </c>
      <c r="R93" s="61">
        <v>0</v>
      </c>
      <c r="S93" s="61">
        <v>0</v>
      </c>
      <c r="T93" s="61">
        <v>0</v>
      </c>
      <c r="U93" s="61">
        <v>0</v>
      </c>
      <c r="V93" s="61">
        <v>0</v>
      </c>
      <c r="W93" s="61">
        <v>0</v>
      </c>
      <c r="X93" s="61">
        <v>0</v>
      </c>
      <c r="Y93" s="61">
        <v>0</v>
      </c>
      <c r="Z93" s="61">
        <v>0</v>
      </c>
      <c r="AA93" s="61">
        <v>0</v>
      </c>
      <c r="AB93" s="61">
        <v>0</v>
      </c>
      <c r="AC93" s="61">
        <v>0</v>
      </c>
      <c r="AD93" s="61">
        <v>0</v>
      </c>
      <c r="AE93" s="61">
        <v>0</v>
      </c>
      <c r="AF93" s="61">
        <v>0</v>
      </c>
      <c r="AG93" s="61">
        <v>0</v>
      </c>
      <c r="AH93" s="61">
        <v>0</v>
      </c>
      <c r="AI93" s="61">
        <v>0</v>
      </c>
      <c r="AJ93" s="61">
        <v>0</v>
      </c>
      <c r="AK93" s="61">
        <v>0</v>
      </c>
      <c r="AL93" s="61">
        <v>0</v>
      </c>
      <c r="AM93" s="61">
        <v>0</v>
      </c>
      <c r="AN93" s="61">
        <v>0</v>
      </c>
      <c r="AO93" s="61">
        <v>0</v>
      </c>
      <c r="AP93" s="61">
        <v>0</v>
      </c>
      <c r="AQ93" s="61">
        <f t="shared" si="1"/>
        <v>6688.99</v>
      </c>
      <c r="AT93" s="33"/>
    </row>
    <row r="94" spans="1:46" ht="33" customHeight="1">
      <c r="A94" s="32">
        <v>253</v>
      </c>
      <c r="B94" s="315" t="str">
        <f>VLOOKUP(A94,[5]bd_lista!A:C,3,FALSE)</f>
        <v>Entidad Ejecutora de Medio Ambiente y Agua</v>
      </c>
      <c r="C94" s="316" t="e">
        <f>+VLOOKUP(A94,Contactos!$A$4:$E$534,6,FALSE)</f>
        <v>#REF!</v>
      </c>
      <c r="D94" s="61">
        <v>327461.81</v>
      </c>
      <c r="E94" s="61">
        <v>23286482.66</v>
      </c>
      <c r="F94" s="61">
        <v>221809.66</v>
      </c>
      <c r="G94" s="61">
        <v>0</v>
      </c>
      <c r="H94" s="61">
        <v>5906495.1099999994</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23286482.66</v>
      </c>
      <c r="AA94" s="61">
        <v>0</v>
      </c>
      <c r="AB94" s="61">
        <v>0</v>
      </c>
      <c r="AC94" s="61">
        <v>0</v>
      </c>
      <c r="AD94" s="61">
        <v>0</v>
      </c>
      <c r="AE94" s="61">
        <v>0</v>
      </c>
      <c r="AF94" s="61">
        <v>0</v>
      </c>
      <c r="AG94" s="61">
        <v>0</v>
      </c>
      <c r="AH94" s="61">
        <v>0</v>
      </c>
      <c r="AI94" s="61">
        <v>0</v>
      </c>
      <c r="AJ94" s="61">
        <v>0</v>
      </c>
      <c r="AK94" s="61">
        <v>0</v>
      </c>
      <c r="AL94" s="61">
        <v>0</v>
      </c>
      <c r="AM94" s="61">
        <v>0</v>
      </c>
      <c r="AN94" s="61">
        <v>0</v>
      </c>
      <c r="AO94" s="61">
        <v>0</v>
      </c>
      <c r="AP94" s="61">
        <v>0</v>
      </c>
      <c r="AQ94" s="61">
        <f t="shared" si="1"/>
        <v>53028731.899999999</v>
      </c>
      <c r="AT94" s="33"/>
    </row>
    <row r="95" spans="1:46" ht="33" customHeight="1">
      <c r="A95" s="32">
        <v>254</v>
      </c>
      <c r="B95" s="315" t="str">
        <f>VLOOKUP(A95,[5]bd_lista!A:C,3,FALSE)</f>
        <v>Instituto del Seguro Agrario</v>
      </c>
      <c r="C95" s="316" t="e">
        <f>+VLOOKUP(A95,Contactos!$A$4:$E$534,6,FALSE)</f>
        <v>#REF!</v>
      </c>
      <c r="D95" s="61">
        <v>0</v>
      </c>
      <c r="E95" s="61">
        <v>0</v>
      </c>
      <c r="F95" s="61">
        <v>0</v>
      </c>
      <c r="G95" s="61">
        <v>0</v>
      </c>
      <c r="H95" s="61">
        <v>11213.01</v>
      </c>
      <c r="I95" s="61">
        <v>0</v>
      </c>
      <c r="J95" s="61">
        <v>0</v>
      </c>
      <c r="K95" s="61">
        <v>0</v>
      </c>
      <c r="L95" s="61">
        <v>0</v>
      </c>
      <c r="M95" s="61">
        <v>0</v>
      </c>
      <c r="N95" s="61">
        <v>0</v>
      </c>
      <c r="O95" s="61">
        <v>0</v>
      </c>
      <c r="P95" s="61">
        <v>0</v>
      </c>
      <c r="Q95" s="61">
        <v>0</v>
      </c>
      <c r="R95" s="61">
        <v>0</v>
      </c>
      <c r="S95" s="61">
        <v>0</v>
      </c>
      <c r="T95" s="61">
        <v>0</v>
      </c>
      <c r="U95" s="61">
        <v>0</v>
      </c>
      <c r="V95" s="61">
        <v>0</v>
      </c>
      <c r="W95" s="61">
        <v>0</v>
      </c>
      <c r="X95" s="61">
        <v>0</v>
      </c>
      <c r="Y95" s="61">
        <v>0</v>
      </c>
      <c r="Z95" s="61">
        <v>0</v>
      </c>
      <c r="AA95" s="61">
        <v>0</v>
      </c>
      <c r="AB95" s="61">
        <v>0</v>
      </c>
      <c r="AC95" s="61">
        <v>0</v>
      </c>
      <c r="AD95" s="61">
        <v>0</v>
      </c>
      <c r="AE95" s="61">
        <v>0</v>
      </c>
      <c r="AF95" s="61">
        <v>0</v>
      </c>
      <c r="AG95" s="61">
        <v>0</v>
      </c>
      <c r="AH95" s="61">
        <v>0</v>
      </c>
      <c r="AI95" s="61">
        <v>0</v>
      </c>
      <c r="AJ95" s="61">
        <v>0</v>
      </c>
      <c r="AK95" s="61">
        <v>0</v>
      </c>
      <c r="AL95" s="61">
        <v>0</v>
      </c>
      <c r="AM95" s="61">
        <v>0</v>
      </c>
      <c r="AN95" s="61">
        <v>0</v>
      </c>
      <c r="AO95" s="61">
        <v>0</v>
      </c>
      <c r="AP95" s="61">
        <v>0</v>
      </c>
      <c r="AQ95" s="61">
        <f t="shared" si="1"/>
        <v>11213.01</v>
      </c>
      <c r="AT95" s="33"/>
    </row>
    <row r="96" spans="1:46" ht="33" customHeight="1">
      <c r="A96" s="32">
        <v>265</v>
      </c>
      <c r="B96" s="315" t="str">
        <f>VLOOKUP(A96,[5]bd_lista!A:C,3,FALSE)</f>
        <v>Direc. Dptal. de Educación  Chuquisaca</v>
      </c>
      <c r="C96" s="316" t="e">
        <f>+VLOOKUP(A96,Contactos!$A$4:$E$534,6,FALSE)</f>
        <v>#REF!</v>
      </c>
      <c r="D96" s="61">
        <v>0</v>
      </c>
      <c r="E96" s="61">
        <v>0</v>
      </c>
      <c r="F96" s="61">
        <v>0</v>
      </c>
      <c r="G96" s="61">
        <v>0</v>
      </c>
      <c r="H96" s="61">
        <v>5280.16</v>
      </c>
      <c r="I96" s="61">
        <v>0</v>
      </c>
      <c r="J96" s="61">
        <v>0</v>
      </c>
      <c r="K96" s="61">
        <v>0</v>
      </c>
      <c r="L96" s="61">
        <v>0</v>
      </c>
      <c r="M96" s="61">
        <v>0</v>
      </c>
      <c r="N96" s="61">
        <v>0</v>
      </c>
      <c r="O96" s="61">
        <v>0</v>
      </c>
      <c r="P96" s="61">
        <v>0</v>
      </c>
      <c r="Q96" s="61">
        <v>0</v>
      </c>
      <c r="R96" s="61">
        <v>0</v>
      </c>
      <c r="S96" s="61">
        <v>0</v>
      </c>
      <c r="T96" s="61">
        <v>0</v>
      </c>
      <c r="U96" s="61">
        <v>0</v>
      </c>
      <c r="V96" s="61">
        <v>0</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0</v>
      </c>
      <c r="AM96" s="61">
        <v>0</v>
      </c>
      <c r="AN96" s="61">
        <v>0</v>
      </c>
      <c r="AO96" s="61">
        <v>0</v>
      </c>
      <c r="AP96" s="61">
        <v>0</v>
      </c>
      <c r="AQ96" s="61">
        <f t="shared" si="1"/>
        <v>5280.16</v>
      </c>
      <c r="AT96" s="33"/>
    </row>
    <row r="97" spans="1:46" ht="33" customHeight="1">
      <c r="A97" s="32">
        <v>266</v>
      </c>
      <c r="B97" s="315" t="str">
        <f>VLOOKUP(A97,[5]bd_lista!A:C,3,FALSE)</f>
        <v>Direc. Dptal. de Educación La Paz</v>
      </c>
      <c r="C97" s="316" t="e">
        <f>+VLOOKUP(A97,Contactos!$A$4:$E$534,6,FALSE)</f>
        <v>#REF!</v>
      </c>
      <c r="D97" s="61">
        <v>0</v>
      </c>
      <c r="E97" s="61">
        <v>0</v>
      </c>
      <c r="F97" s="61">
        <v>0</v>
      </c>
      <c r="G97" s="61">
        <v>0</v>
      </c>
      <c r="H97" s="61">
        <v>5894413.25</v>
      </c>
      <c r="I97" s="61">
        <v>0</v>
      </c>
      <c r="J97" s="61">
        <v>0</v>
      </c>
      <c r="K97" s="61">
        <v>0</v>
      </c>
      <c r="L97" s="61">
        <v>0</v>
      </c>
      <c r="M97" s="61">
        <v>0</v>
      </c>
      <c r="N97" s="61">
        <v>0</v>
      </c>
      <c r="O97" s="61">
        <v>0</v>
      </c>
      <c r="P97" s="61">
        <v>0</v>
      </c>
      <c r="Q97" s="61">
        <v>0</v>
      </c>
      <c r="R97" s="61">
        <v>0</v>
      </c>
      <c r="S97" s="61">
        <v>0</v>
      </c>
      <c r="T97" s="61">
        <v>0</v>
      </c>
      <c r="U97" s="61">
        <v>0</v>
      </c>
      <c r="V97" s="61">
        <v>0</v>
      </c>
      <c r="W97" s="61">
        <v>0</v>
      </c>
      <c r="X97" s="61">
        <v>0</v>
      </c>
      <c r="Y97" s="61">
        <v>0</v>
      </c>
      <c r="Z97" s="61">
        <v>0</v>
      </c>
      <c r="AA97" s="61">
        <v>0</v>
      </c>
      <c r="AB97" s="61">
        <v>0</v>
      </c>
      <c r="AC97" s="61">
        <v>0</v>
      </c>
      <c r="AD97" s="61">
        <v>0</v>
      </c>
      <c r="AE97" s="61">
        <v>0</v>
      </c>
      <c r="AF97" s="61">
        <v>0</v>
      </c>
      <c r="AG97" s="61">
        <v>0</v>
      </c>
      <c r="AH97" s="61">
        <v>0</v>
      </c>
      <c r="AI97" s="61">
        <v>0</v>
      </c>
      <c r="AJ97" s="61">
        <v>0</v>
      </c>
      <c r="AK97" s="61">
        <v>0</v>
      </c>
      <c r="AL97" s="61">
        <v>0</v>
      </c>
      <c r="AM97" s="61">
        <v>0</v>
      </c>
      <c r="AN97" s="61">
        <v>0</v>
      </c>
      <c r="AO97" s="61">
        <v>0</v>
      </c>
      <c r="AP97" s="61">
        <v>0</v>
      </c>
      <c r="AQ97" s="61">
        <f t="shared" si="1"/>
        <v>5894413.25</v>
      </c>
      <c r="AT97" s="33"/>
    </row>
    <row r="98" spans="1:46" ht="33" customHeight="1">
      <c r="A98" s="32">
        <v>267</v>
      </c>
      <c r="B98" s="315" t="str">
        <f>VLOOKUP(A98,[5]bd_lista!A:C,3,FALSE)</f>
        <v>Direc. Dptal. de Educación Cochabamba</v>
      </c>
      <c r="C98" s="316" t="e">
        <f>+VLOOKUP(A98,Contactos!$A$4:$E$534,6,FALSE)</f>
        <v>#REF!</v>
      </c>
      <c r="D98" s="61">
        <v>0</v>
      </c>
      <c r="E98" s="61">
        <v>0</v>
      </c>
      <c r="F98" s="61">
        <v>1504800</v>
      </c>
      <c r="G98" s="61">
        <v>0</v>
      </c>
      <c r="H98" s="61">
        <v>12774</v>
      </c>
      <c r="I98" s="61">
        <v>0</v>
      </c>
      <c r="J98" s="61">
        <v>0</v>
      </c>
      <c r="K98" s="61">
        <v>0</v>
      </c>
      <c r="L98" s="61">
        <v>0</v>
      </c>
      <c r="M98" s="61">
        <v>0</v>
      </c>
      <c r="N98" s="61">
        <v>0</v>
      </c>
      <c r="O98" s="61">
        <v>0</v>
      </c>
      <c r="P98" s="61">
        <v>0</v>
      </c>
      <c r="Q98" s="61">
        <v>0</v>
      </c>
      <c r="R98" s="61">
        <v>0</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f t="shared" si="1"/>
        <v>1517574</v>
      </c>
      <c r="AT98" s="33"/>
    </row>
    <row r="99" spans="1:46" ht="33" customHeight="1">
      <c r="A99" s="32">
        <v>268</v>
      </c>
      <c r="B99" s="315" t="str">
        <f>VLOOKUP(A99,[5]bd_lista!A:C,3,FALSE)</f>
        <v>Direc. Dptal. de Educación Oruro</v>
      </c>
      <c r="C99" s="316" t="e">
        <f>+VLOOKUP(A99,Contactos!$A$4:$E$534,6,FALSE)</f>
        <v>#REF!</v>
      </c>
      <c r="D99" s="61">
        <v>0</v>
      </c>
      <c r="E99" s="61">
        <v>0</v>
      </c>
      <c r="F99" s="61">
        <v>0</v>
      </c>
      <c r="G99" s="61">
        <v>0</v>
      </c>
      <c r="H99" s="61">
        <v>0</v>
      </c>
      <c r="I99" s="61">
        <v>0</v>
      </c>
      <c r="J99" s="61">
        <v>0</v>
      </c>
      <c r="K99" s="61">
        <v>0</v>
      </c>
      <c r="L99" s="61">
        <v>0</v>
      </c>
      <c r="M99" s="61">
        <v>0</v>
      </c>
      <c r="N99" s="61">
        <v>0</v>
      </c>
      <c r="O99" s="61">
        <v>0</v>
      </c>
      <c r="P99" s="61">
        <v>0</v>
      </c>
      <c r="Q99" s="61">
        <v>0</v>
      </c>
      <c r="R99" s="61">
        <v>0</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f t="shared" si="1"/>
        <v>0</v>
      </c>
      <c r="AT99" s="33"/>
    </row>
    <row r="100" spans="1:46" ht="33" customHeight="1">
      <c r="A100" s="32">
        <v>269</v>
      </c>
      <c r="B100" s="315" t="str">
        <f>VLOOKUP(A100,[5]bd_lista!A:C,3,FALSE)</f>
        <v>Direc. Dptal. de Educación Potosí</v>
      </c>
      <c r="C100" s="316" t="e">
        <f>+VLOOKUP(A100,Contactos!$A$4:$E$534,6,FALSE)</f>
        <v>#REF!</v>
      </c>
      <c r="D100" s="61">
        <v>0</v>
      </c>
      <c r="E100" s="61">
        <v>0</v>
      </c>
      <c r="F100" s="61">
        <v>36823.300000000003</v>
      </c>
      <c r="G100" s="61">
        <v>0</v>
      </c>
      <c r="H100" s="61">
        <v>309457.8</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f t="shared" si="1"/>
        <v>346281.1</v>
      </c>
      <c r="AT100" s="33"/>
    </row>
    <row r="101" spans="1:46" ht="33" customHeight="1">
      <c r="A101" s="32">
        <v>270</v>
      </c>
      <c r="B101" s="315" t="str">
        <f>VLOOKUP(A101,[5]bd_lista!A:C,3,FALSE)</f>
        <v>Direc. Dptal. de Educación Tarija</v>
      </c>
      <c r="C101" s="316" t="e">
        <f>+VLOOKUP(A101,Contactos!$A$4:$E$534,6,FALSE)</f>
        <v>#REF!</v>
      </c>
      <c r="D101" s="61">
        <v>0</v>
      </c>
      <c r="E101" s="61">
        <v>0</v>
      </c>
      <c r="F101" s="61">
        <v>136618</v>
      </c>
      <c r="G101" s="61">
        <v>0</v>
      </c>
      <c r="H101" s="61">
        <v>434589.05</v>
      </c>
      <c r="I101" s="61">
        <v>0</v>
      </c>
      <c r="J101" s="61">
        <v>0</v>
      </c>
      <c r="K101" s="61">
        <v>0</v>
      </c>
      <c r="L101" s="61">
        <v>0</v>
      </c>
      <c r="M101" s="61">
        <v>0</v>
      </c>
      <c r="N101" s="61">
        <v>0</v>
      </c>
      <c r="O101" s="61">
        <v>0</v>
      </c>
      <c r="P101" s="61">
        <v>0</v>
      </c>
      <c r="Q101" s="61">
        <v>0</v>
      </c>
      <c r="R101" s="61">
        <v>0</v>
      </c>
      <c r="S101" s="61">
        <v>0</v>
      </c>
      <c r="T101" s="61">
        <v>0</v>
      </c>
      <c r="U101" s="61">
        <v>0</v>
      </c>
      <c r="V101" s="61">
        <v>0</v>
      </c>
      <c r="W101" s="61">
        <v>0</v>
      </c>
      <c r="X101" s="61">
        <v>0</v>
      </c>
      <c r="Y101" s="61">
        <v>0</v>
      </c>
      <c r="Z101" s="61">
        <v>0</v>
      </c>
      <c r="AA101" s="61">
        <v>0</v>
      </c>
      <c r="AB101" s="61">
        <v>0</v>
      </c>
      <c r="AC101" s="61">
        <v>0</v>
      </c>
      <c r="AD101" s="61">
        <v>0</v>
      </c>
      <c r="AE101" s="61">
        <v>0</v>
      </c>
      <c r="AF101" s="61">
        <v>0</v>
      </c>
      <c r="AG101" s="61">
        <v>0</v>
      </c>
      <c r="AH101" s="61">
        <v>0</v>
      </c>
      <c r="AI101" s="61">
        <v>0</v>
      </c>
      <c r="AJ101" s="61">
        <v>0</v>
      </c>
      <c r="AK101" s="61">
        <v>0</v>
      </c>
      <c r="AL101" s="61">
        <v>0</v>
      </c>
      <c r="AM101" s="61">
        <v>0</v>
      </c>
      <c r="AN101" s="61">
        <v>0</v>
      </c>
      <c r="AO101" s="61">
        <v>0</v>
      </c>
      <c r="AP101" s="61">
        <v>0</v>
      </c>
      <c r="AQ101" s="61">
        <f t="shared" si="1"/>
        <v>571207.05000000005</v>
      </c>
      <c r="AT101" s="33"/>
    </row>
    <row r="102" spans="1:46" ht="33" customHeight="1">
      <c r="A102" s="32">
        <v>271</v>
      </c>
      <c r="B102" s="315" t="str">
        <f>VLOOKUP(A102,[5]bd_lista!A:C,3,FALSE)</f>
        <v>Direc. Dptal. de Educación Santa Cruz</v>
      </c>
      <c r="C102" s="316" t="e">
        <f>+VLOOKUP(A102,Contactos!$A$4:$E$534,6,FALSE)</f>
        <v>#REF!</v>
      </c>
      <c r="D102" s="61">
        <v>0</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61">
        <v>0</v>
      </c>
      <c r="V102" s="61">
        <v>0</v>
      </c>
      <c r="W102" s="61">
        <v>0</v>
      </c>
      <c r="X102" s="61">
        <v>0</v>
      </c>
      <c r="Y102" s="61">
        <v>0</v>
      </c>
      <c r="Z102" s="61">
        <v>0</v>
      </c>
      <c r="AA102" s="61">
        <v>0</v>
      </c>
      <c r="AB102" s="61">
        <v>0</v>
      </c>
      <c r="AC102" s="61">
        <v>0</v>
      </c>
      <c r="AD102" s="61">
        <v>0</v>
      </c>
      <c r="AE102" s="61">
        <v>0</v>
      </c>
      <c r="AF102" s="61">
        <v>0</v>
      </c>
      <c r="AG102" s="61">
        <v>0</v>
      </c>
      <c r="AH102" s="61">
        <v>0</v>
      </c>
      <c r="AI102" s="61">
        <v>0</v>
      </c>
      <c r="AJ102" s="61">
        <v>0</v>
      </c>
      <c r="AK102" s="61">
        <v>0</v>
      </c>
      <c r="AL102" s="61">
        <v>0</v>
      </c>
      <c r="AM102" s="61">
        <v>0</v>
      </c>
      <c r="AN102" s="61">
        <v>0</v>
      </c>
      <c r="AO102" s="61">
        <v>0</v>
      </c>
      <c r="AP102" s="61">
        <v>0</v>
      </c>
      <c r="AQ102" s="61">
        <f t="shared" si="1"/>
        <v>0</v>
      </c>
      <c r="AT102" s="33"/>
    </row>
    <row r="103" spans="1:46" ht="33" customHeight="1">
      <c r="A103" s="32">
        <v>272</v>
      </c>
      <c r="B103" s="315" t="str">
        <f>VLOOKUP(A103,[5]bd_lista!A:C,3,FALSE)</f>
        <v>Direc. Dptal. de Educación Beni</v>
      </c>
      <c r="C103" s="316" t="e">
        <f>+VLOOKUP(A103,Contactos!$A$4:$E$534,6,FALSE)</f>
        <v>#REF!</v>
      </c>
      <c r="D103" s="61">
        <v>0</v>
      </c>
      <c r="E103" s="61">
        <v>0</v>
      </c>
      <c r="F103" s="61">
        <v>0</v>
      </c>
      <c r="G103" s="61">
        <v>0</v>
      </c>
      <c r="H103" s="61">
        <v>0</v>
      </c>
      <c r="I103" s="61">
        <v>0</v>
      </c>
      <c r="J103" s="61">
        <v>0</v>
      </c>
      <c r="K103" s="61">
        <v>0</v>
      </c>
      <c r="L103" s="61">
        <v>0</v>
      </c>
      <c r="M103" s="61">
        <v>0</v>
      </c>
      <c r="N103" s="61">
        <v>0</v>
      </c>
      <c r="O103" s="61">
        <v>0</v>
      </c>
      <c r="P103" s="61">
        <v>0</v>
      </c>
      <c r="Q103" s="61">
        <v>0</v>
      </c>
      <c r="R103" s="61">
        <v>0</v>
      </c>
      <c r="S103" s="61">
        <v>0</v>
      </c>
      <c r="T103" s="61">
        <v>0</v>
      </c>
      <c r="U103" s="61">
        <v>0</v>
      </c>
      <c r="V103" s="61">
        <v>0</v>
      </c>
      <c r="W103" s="61">
        <v>0</v>
      </c>
      <c r="X103" s="61">
        <v>0</v>
      </c>
      <c r="Y103" s="61">
        <v>0</v>
      </c>
      <c r="Z103" s="61">
        <v>0</v>
      </c>
      <c r="AA103" s="61">
        <v>0</v>
      </c>
      <c r="AB103" s="61">
        <v>0</v>
      </c>
      <c r="AC103" s="61">
        <v>0</v>
      </c>
      <c r="AD103" s="61">
        <v>0</v>
      </c>
      <c r="AE103" s="61">
        <v>0</v>
      </c>
      <c r="AF103" s="61">
        <v>0</v>
      </c>
      <c r="AG103" s="61">
        <v>0</v>
      </c>
      <c r="AH103" s="61">
        <v>0</v>
      </c>
      <c r="AI103" s="61">
        <v>0</v>
      </c>
      <c r="AJ103" s="61">
        <v>0</v>
      </c>
      <c r="AK103" s="61">
        <v>0</v>
      </c>
      <c r="AL103" s="61">
        <v>0</v>
      </c>
      <c r="AM103" s="61">
        <v>0</v>
      </c>
      <c r="AN103" s="61">
        <v>0</v>
      </c>
      <c r="AO103" s="61">
        <v>0</v>
      </c>
      <c r="AP103" s="61">
        <v>0</v>
      </c>
      <c r="AQ103" s="61">
        <f t="shared" si="1"/>
        <v>0</v>
      </c>
      <c r="AT103" s="33"/>
    </row>
    <row r="104" spans="1:46" ht="33" customHeight="1">
      <c r="A104" s="32">
        <v>273</v>
      </c>
      <c r="B104" s="315" t="str">
        <f>VLOOKUP(A104,[5]bd_lista!A:C,3,FALSE)</f>
        <v>Direc. Dptal. de Educación Pando</v>
      </c>
      <c r="C104" s="316" t="e">
        <f>+VLOOKUP(A104,Contactos!$A$4:$E$534,6,FALSE)</f>
        <v>#REF!</v>
      </c>
      <c r="D104" s="61">
        <v>0</v>
      </c>
      <c r="E104" s="61">
        <v>0</v>
      </c>
      <c r="F104" s="61">
        <v>0</v>
      </c>
      <c r="G104" s="61">
        <v>0</v>
      </c>
      <c r="H104" s="61">
        <v>0</v>
      </c>
      <c r="I104" s="61">
        <v>0</v>
      </c>
      <c r="J104" s="61">
        <v>0</v>
      </c>
      <c r="K104" s="61">
        <v>0</v>
      </c>
      <c r="L104" s="61">
        <v>0</v>
      </c>
      <c r="M104" s="61">
        <v>0</v>
      </c>
      <c r="N104" s="61">
        <v>0</v>
      </c>
      <c r="O104" s="61">
        <v>0</v>
      </c>
      <c r="P104" s="61">
        <v>0</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0</v>
      </c>
      <c r="AH104" s="61">
        <v>0</v>
      </c>
      <c r="AI104" s="61">
        <v>0</v>
      </c>
      <c r="AJ104" s="61">
        <v>0</v>
      </c>
      <c r="AK104" s="61">
        <v>0</v>
      </c>
      <c r="AL104" s="61">
        <v>0</v>
      </c>
      <c r="AM104" s="61">
        <v>0</v>
      </c>
      <c r="AN104" s="61">
        <v>0</v>
      </c>
      <c r="AO104" s="61">
        <v>0</v>
      </c>
      <c r="AP104" s="61">
        <v>0</v>
      </c>
      <c r="AQ104" s="61">
        <f t="shared" si="1"/>
        <v>0</v>
      </c>
      <c r="AT104" s="33"/>
    </row>
    <row r="105" spans="1:46" ht="33" customHeight="1">
      <c r="A105" s="32">
        <v>281</v>
      </c>
      <c r="B105" s="315" t="str">
        <f>VLOOKUP(A105,[5]bd_lista!A:C,3,FALSE)</f>
        <v>Oficina Técnica Nacional de los Ríos Pilcomayo y Bermejo</v>
      </c>
      <c r="C105" s="316" t="e">
        <f>+VLOOKUP(A105,Contactos!$A$4:$E$534,6,FALSE)</f>
        <v>#REF!</v>
      </c>
      <c r="D105" s="61">
        <v>0</v>
      </c>
      <c r="E105" s="61">
        <v>0</v>
      </c>
      <c r="F105" s="61">
        <v>0</v>
      </c>
      <c r="G105" s="61">
        <v>0</v>
      </c>
      <c r="H105" s="61">
        <v>0</v>
      </c>
      <c r="I105" s="61">
        <v>0</v>
      </c>
      <c r="J105" s="61">
        <v>0</v>
      </c>
      <c r="K105" s="61">
        <v>0</v>
      </c>
      <c r="L105" s="61">
        <v>0</v>
      </c>
      <c r="M105" s="61">
        <v>0</v>
      </c>
      <c r="N105" s="61">
        <v>0</v>
      </c>
      <c r="O105" s="61">
        <v>0</v>
      </c>
      <c r="P105" s="61">
        <v>0</v>
      </c>
      <c r="Q105" s="61">
        <v>0</v>
      </c>
      <c r="R105" s="61">
        <v>0</v>
      </c>
      <c r="S105" s="61">
        <v>0</v>
      </c>
      <c r="T105" s="61">
        <v>0</v>
      </c>
      <c r="U105" s="61">
        <v>0</v>
      </c>
      <c r="V105" s="61">
        <v>0</v>
      </c>
      <c r="W105" s="61">
        <v>0</v>
      </c>
      <c r="X105" s="61">
        <v>0</v>
      </c>
      <c r="Y105" s="61">
        <v>0</v>
      </c>
      <c r="Z105" s="61">
        <v>0</v>
      </c>
      <c r="AA105" s="61">
        <v>0</v>
      </c>
      <c r="AB105" s="61">
        <v>0</v>
      </c>
      <c r="AC105" s="61">
        <v>0</v>
      </c>
      <c r="AD105" s="61">
        <v>0</v>
      </c>
      <c r="AE105" s="61">
        <v>0</v>
      </c>
      <c r="AF105" s="61">
        <v>0</v>
      </c>
      <c r="AG105" s="61">
        <v>0</v>
      </c>
      <c r="AH105" s="61">
        <v>0</v>
      </c>
      <c r="AI105" s="61">
        <v>0</v>
      </c>
      <c r="AJ105" s="61">
        <v>0</v>
      </c>
      <c r="AK105" s="61">
        <v>0</v>
      </c>
      <c r="AL105" s="61">
        <v>0</v>
      </c>
      <c r="AM105" s="61">
        <v>0</v>
      </c>
      <c r="AN105" s="61">
        <v>0</v>
      </c>
      <c r="AO105" s="61">
        <v>0</v>
      </c>
      <c r="AP105" s="61">
        <v>0</v>
      </c>
      <c r="AQ105" s="61">
        <f t="shared" si="1"/>
        <v>0</v>
      </c>
      <c r="AT105" s="33"/>
    </row>
    <row r="106" spans="1:46" ht="33" customHeight="1">
      <c r="A106" s="32">
        <v>283</v>
      </c>
      <c r="B106" s="315" t="str">
        <f>VLOOKUP(A106,[5]bd_lista!A:C,3,FALSE)</f>
        <v>Aduana Nacional</v>
      </c>
      <c r="C106" s="316" t="e">
        <f>+VLOOKUP(A106,Contactos!$A$4:$E$534,6,FALSE)</f>
        <v>#REF!</v>
      </c>
      <c r="D106" s="61">
        <v>38400</v>
      </c>
      <c r="E106" s="61">
        <v>0</v>
      </c>
      <c r="F106" s="61">
        <v>31625228.870000001</v>
      </c>
      <c r="G106" s="61">
        <v>0</v>
      </c>
      <c r="H106" s="61">
        <v>21105571.489999987</v>
      </c>
      <c r="I106" s="61">
        <v>0</v>
      </c>
      <c r="J106" s="61">
        <v>0</v>
      </c>
      <c r="K106" s="61">
        <v>0</v>
      </c>
      <c r="L106" s="61">
        <v>2399437.4700000002</v>
      </c>
      <c r="M106" s="61">
        <v>0</v>
      </c>
      <c r="N106" s="61">
        <v>0</v>
      </c>
      <c r="O106" s="61">
        <v>0</v>
      </c>
      <c r="P106" s="61">
        <v>0</v>
      </c>
      <c r="Q106" s="61">
        <v>0</v>
      </c>
      <c r="R106" s="61">
        <v>0</v>
      </c>
      <c r="S106" s="61">
        <v>0</v>
      </c>
      <c r="T106" s="61">
        <v>0</v>
      </c>
      <c r="U106" s="61">
        <v>0</v>
      </c>
      <c r="V106" s="61">
        <v>0</v>
      </c>
      <c r="W106" s="61">
        <v>0</v>
      </c>
      <c r="X106" s="61">
        <v>0</v>
      </c>
      <c r="Y106" s="61">
        <v>0</v>
      </c>
      <c r="Z106" s="61">
        <v>0</v>
      </c>
      <c r="AA106" s="61">
        <v>0</v>
      </c>
      <c r="AB106" s="61">
        <v>0</v>
      </c>
      <c r="AC106" s="61">
        <v>0</v>
      </c>
      <c r="AD106" s="61">
        <v>0</v>
      </c>
      <c r="AE106" s="61">
        <v>0</v>
      </c>
      <c r="AF106" s="61">
        <v>0</v>
      </c>
      <c r="AG106" s="61">
        <v>0</v>
      </c>
      <c r="AH106" s="61">
        <v>0</v>
      </c>
      <c r="AI106" s="61">
        <v>0</v>
      </c>
      <c r="AJ106" s="61">
        <v>0</v>
      </c>
      <c r="AK106" s="61">
        <v>0</v>
      </c>
      <c r="AL106" s="61">
        <v>0</v>
      </c>
      <c r="AM106" s="61">
        <v>0</v>
      </c>
      <c r="AN106" s="61">
        <v>0</v>
      </c>
      <c r="AO106" s="61">
        <v>0</v>
      </c>
      <c r="AP106" s="61">
        <v>0</v>
      </c>
      <c r="AQ106" s="61">
        <f t="shared" si="1"/>
        <v>55168637.829999983</v>
      </c>
      <c r="AT106" s="33"/>
    </row>
    <row r="107" spans="1:46" ht="33" customHeight="1">
      <c r="A107" s="32">
        <v>287</v>
      </c>
      <c r="B107" s="315" t="str">
        <f>VLOOKUP(A107,[5]bd_lista!A:C,3,FALSE)</f>
        <v>Fondo Nacional de Inversión Productiva y Social</v>
      </c>
      <c r="C107" s="316" t="e">
        <f>+VLOOKUP(A107,Contactos!$A$4:$E$534,6,FALSE)</f>
        <v>#REF!</v>
      </c>
      <c r="D107" s="61">
        <v>44286</v>
      </c>
      <c r="E107" s="61">
        <v>0</v>
      </c>
      <c r="F107" s="61">
        <v>0</v>
      </c>
      <c r="G107" s="61">
        <v>0</v>
      </c>
      <c r="H107" s="61">
        <v>12554.08</v>
      </c>
      <c r="I107" s="61">
        <v>0</v>
      </c>
      <c r="J107" s="61">
        <v>0</v>
      </c>
      <c r="K107" s="61">
        <v>0</v>
      </c>
      <c r="L107" s="61">
        <v>0</v>
      </c>
      <c r="M107" s="61">
        <v>0</v>
      </c>
      <c r="N107" s="61">
        <v>0</v>
      </c>
      <c r="O107" s="61">
        <v>0</v>
      </c>
      <c r="P107" s="61">
        <v>0</v>
      </c>
      <c r="Q107" s="61">
        <v>0</v>
      </c>
      <c r="R107" s="61">
        <v>0</v>
      </c>
      <c r="S107" s="61">
        <v>0</v>
      </c>
      <c r="T107" s="61">
        <v>0</v>
      </c>
      <c r="U107" s="61">
        <v>0</v>
      </c>
      <c r="V107" s="61">
        <v>0</v>
      </c>
      <c r="W107" s="61">
        <v>0</v>
      </c>
      <c r="X107" s="61">
        <v>0</v>
      </c>
      <c r="Y107" s="61">
        <v>20000</v>
      </c>
      <c r="Z107" s="61">
        <v>0</v>
      </c>
      <c r="AA107" s="61">
        <v>0</v>
      </c>
      <c r="AB107" s="61">
        <v>0</v>
      </c>
      <c r="AC107" s="61">
        <v>0</v>
      </c>
      <c r="AD107" s="61">
        <v>0</v>
      </c>
      <c r="AE107" s="61">
        <v>0</v>
      </c>
      <c r="AF107" s="61">
        <v>0</v>
      </c>
      <c r="AG107" s="61">
        <v>0</v>
      </c>
      <c r="AH107" s="61">
        <v>0</v>
      </c>
      <c r="AI107" s="61">
        <v>0</v>
      </c>
      <c r="AJ107" s="61">
        <v>0</v>
      </c>
      <c r="AK107" s="61">
        <v>0</v>
      </c>
      <c r="AL107" s="61">
        <v>0</v>
      </c>
      <c r="AM107" s="61">
        <v>0</v>
      </c>
      <c r="AN107" s="61">
        <v>0</v>
      </c>
      <c r="AO107" s="61">
        <v>0</v>
      </c>
      <c r="AP107" s="61">
        <v>0</v>
      </c>
      <c r="AQ107" s="61">
        <f t="shared" si="1"/>
        <v>76840.08</v>
      </c>
      <c r="AT107" s="33"/>
    </row>
    <row r="108" spans="1:46" ht="33" customHeight="1">
      <c r="A108" s="32">
        <v>288</v>
      </c>
      <c r="B108" s="315" t="str">
        <f>VLOOKUP(A108,[5]bd_lista!A:C,3,FALSE)</f>
        <v>Servicio Nacional de Riego</v>
      </c>
      <c r="C108" s="316" t="e">
        <f>+VLOOKUP(A108,Contactos!$A$4:$E$534,6,FALSE)</f>
        <v>#REF!</v>
      </c>
      <c r="D108" s="61">
        <v>0</v>
      </c>
      <c r="E108" s="61">
        <v>0</v>
      </c>
      <c r="F108" s="61">
        <v>0</v>
      </c>
      <c r="G108" s="61">
        <v>0</v>
      </c>
      <c r="H108" s="61">
        <v>5.65</v>
      </c>
      <c r="I108" s="61">
        <v>0</v>
      </c>
      <c r="J108" s="61">
        <v>0</v>
      </c>
      <c r="K108" s="61">
        <v>0</v>
      </c>
      <c r="L108" s="61">
        <v>0</v>
      </c>
      <c r="M108" s="61">
        <v>0</v>
      </c>
      <c r="N108" s="61">
        <v>0</v>
      </c>
      <c r="O108" s="61">
        <v>0</v>
      </c>
      <c r="P108" s="61">
        <v>0</v>
      </c>
      <c r="Q108" s="61">
        <v>0</v>
      </c>
      <c r="R108" s="61">
        <v>0</v>
      </c>
      <c r="S108" s="61">
        <v>0</v>
      </c>
      <c r="T108" s="61">
        <v>0</v>
      </c>
      <c r="U108" s="61">
        <v>0</v>
      </c>
      <c r="V108" s="61">
        <v>0</v>
      </c>
      <c r="W108" s="61">
        <v>0</v>
      </c>
      <c r="X108" s="61">
        <v>0</v>
      </c>
      <c r="Y108" s="61">
        <v>0</v>
      </c>
      <c r="Z108" s="61">
        <v>0</v>
      </c>
      <c r="AA108" s="61">
        <v>0</v>
      </c>
      <c r="AB108" s="61">
        <v>0</v>
      </c>
      <c r="AC108" s="61">
        <v>0</v>
      </c>
      <c r="AD108" s="61">
        <v>0</v>
      </c>
      <c r="AE108" s="61">
        <v>0</v>
      </c>
      <c r="AF108" s="61">
        <v>0</v>
      </c>
      <c r="AG108" s="61">
        <v>0</v>
      </c>
      <c r="AH108" s="61">
        <v>0</v>
      </c>
      <c r="AI108" s="61">
        <v>0</v>
      </c>
      <c r="AJ108" s="61">
        <v>0</v>
      </c>
      <c r="AK108" s="61">
        <v>0</v>
      </c>
      <c r="AL108" s="61">
        <v>0</v>
      </c>
      <c r="AM108" s="61">
        <v>0</v>
      </c>
      <c r="AN108" s="61">
        <v>0</v>
      </c>
      <c r="AO108" s="61">
        <v>0</v>
      </c>
      <c r="AP108" s="61">
        <v>0</v>
      </c>
      <c r="AQ108" s="61">
        <f t="shared" si="1"/>
        <v>5.65</v>
      </c>
      <c r="AT108" s="33"/>
    </row>
    <row r="109" spans="1:46" ht="33" customHeight="1">
      <c r="A109" s="32">
        <v>290</v>
      </c>
      <c r="B109" s="315" t="str">
        <f>VLOOKUP(A109,[5]bd_lista!A:C,3,FALSE)</f>
        <v>Servicio de Impuestos Nacionales</v>
      </c>
      <c r="C109" s="316" t="e">
        <f>+VLOOKUP(A109,Contactos!$A$4:$E$534,6,FALSE)</f>
        <v>#REF!</v>
      </c>
      <c r="D109" s="61">
        <v>0</v>
      </c>
      <c r="E109" s="61">
        <v>0</v>
      </c>
      <c r="F109" s="61">
        <v>0</v>
      </c>
      <c r="G109" s="61">
        <v>0</v>
      </c>
      <c r="H109" s="61">
        <v>4110.9000000000005</v>
      </c>
      <c r="I109" s="61">
        <v>0</v>
      </c>
      <c r="J109" s="61">
        <v>0</v>
      </c>
      <c r="K109" s="61">
        <v>0</v>
      </c>
      <c r="L109" s="61">
        <v>0</v>
      </c>
      <c r="M109" s="61">
        <v>0</v>
      </c>
      <c r="N109" s="61">
        <v>0</v>
      </c>
      <c r="O109" s="61">
        <v>0</v>
      </c>
      <c r="P109" s="61">
        <v>0</v>
      </c>
      <c r="Q109" s="61">
        <v>0</v>
      </c>
      <c r="R109" s="61">
        <v>0</v>
      </c>
      <c r="S109" s="61">
        <v>0</v>
      </c>
      <c r="T109" s="61">
        <v>0</v>
      </c>
      <c r="U109" s="61">
        <v>0</v>
      </c>
      <c r="V109" s="61">
        <v>0</v>
      </c>
      <c r="W109" s="61">
        <v>0</v>
      </c>
      <c r="X109" s="61">
        <v>1410354.0299999998</v>
      </c>
      <c r="Y109" s="61">
        <v>0</v>
      </c>
      <c r="Z109" s="61">
        <v>0</v>
      </c>
      <c r="AA109" s="61">
        <v>0</v>
      </c>
      <c r="AB109" s="61">
        <v>0</v>
      </c>
      <c r="AC109" s="61">
        <v>0</v>
      </c>
      <c r="AD109" s="61">
        <v>0</v>
      </c>
      <c r="AE109" s="61">
        <v>0</v>
      </c>
      <c r="AF109" s="61">
        <v>0</v>
      </c>
      <c r="AG109" s="61">
        <v>0</v>
      </c>
      <c r="AH109" s="61">
        <v>0</v>
      </c>
      <c r="AI109" s="61">
        <v>0</v>
      </c>
      <c r="AJ109" s="61">
        <v>0</v>
      </c>
      <c r="AK109" s="61">
        <v>0</v>
      </c>
      <c r="AL109" s="61">
        <v>0</v>
      </c>
      <c r="AM109" s="61">
        <v>0</v>
      </c>
      <c r="AN109" s="61">
        <v>0</v>
      </c>
      <c r="AO109" s="61">
        <v>0</v>
      </c>
      <c r="AP109" s="61">
        <v>0</v>
      </c>
      <c r="AQ109" s="61">
        <f t="shared" si="1"/>
        <v>1414464.9299999997</v>
      </c>
      <c r="AT109" s="33"/>
    </row>
    <row r="110" spans="1:46" ht="33" customHeight="1">
      <c r="A110" s="32">
        <v>291</v>
      </c>
      <c r="B110" s="315" t="str">
        <f>VLOOKUP(A110,[5]bd_lista!A:C,3,FALSE)</f>
        <v>Administradora Boliviana de Carreteras</v>
      </c>
      <c r="C110" s="316" t="e">
        <f>+VLOOKUP(A110,Contactos!$A$4:$E$534,6,FALSE)</f>
        <v>#REF!</v>
      </c>
      <c r="D110" s="61">
        <v>6650021.8399999999</v>
      </c>
      <c r="E110" s="61">
        <v>412352287.27999997</v>
      </c>
      <c r="F110" s="61">
        <v>47110954.460000001</v>
      </c>
      <c r="G110" s="61">
        <v>0</v>
      </c>
      <c r="H110" s="61">
        <v>1113609.04</v>
      </c>
      <c r="I110" s="61">
        <v>0</v>
      </c>
      <c r="J110" s="61">
        <v>0</v>
      </c>
      <c r="K110" s="61">
        <v>840</v>
      </c>
      <c r="L110" s="61">
        <v>11466161.24</v>
      </c>
      <c r="M110" s="61">
        <v>0</v>
      </c>
      <c r="N110" s="61">
        <v>60</v>
      </c>
      <c r="O110" s="61">
        <v>0</v>
      </c>
      <c r="P110" s="61">
        <v>0</v>
      </c>
      <c r="Q110" s="61">
        <v>0</v>
      </c>
      <c r="R110" s="61">
        <v>197.66</v>
      </c>
      <c r="S110" s="61">
        <v>0</v>
      </c>
      <c r="T110" s="61">
        <v>0</v>
      </c>
      <c r="U110" s="61">
        <v>98343.489999999991</v>
      </c>
      <c r="V110" s="61">
        <v>0</v>
      </c>
      <c r="W110" s="61">
        <v>0</v>
      </c>
      <c r="X110" s="61">
        <v>0</v>
      </c>
      <c r="Y110" s="61">
        <v>0</v>
      </c>
      <c r="Z110" s="61">
        <v>412352287.28819996</v>
      </c>
      <c r="AA110" s="61">
        <v>0</v>
      </c>
      <c r="AB110" s="61">
        <v>0</v>
      </c>
      <c r="AC110" s="61">
        <v>0</v>
      </c>
      <c r="AD110" s="61">
        <v>0</v>
      </c>
      <c r="AE110" s="61">
        <v>378273090.31</v>
      </c>
      <c r="AF110" s="61">
        <v>0</v>
      </c>
      <c r="AG110" s="61">
        <v>0</v>
      </c>
      <c r="AH110" s="61">
        <v>0</v>
      </c>
      <c r="AI110" s="61">
        <v>0</v>
      </c>
      <c r="AJ110" s="61">
        <v>0</v>
      </c>
      <c r="AK110" s="61">
        <v>0</v>
      </c>
      <c r="AL110" s="61">
        <v>0</v>
      </c>
      <c r="AM110" s="61">
        <v>0</v>
      </c>
      <c r="AN110" s="61">
        <v>0</v>
      </c>
      <c r="AO110" s="61">
        <v>0</v>
      </c>
      <c r="AP110" s="61">
        <v>0</v>
      </c>
      <c r="AQ110" s="61">
        <f t="shared" si="1"/>
        <v>1269417852.6081998</v>
      </c>
      <c r="AT110" s="33"/>
    </row>
    <row r="111" spans="1:46" ht="33" customHeight="1">
      <c r="A111" s="32">
        <v>292</v>
      </c>
      <c r="B111" s="315" t="str">
        <f>VLOOKUP(A111,[5]bd_lista!A:C,3,FALSE)</f>
        <v>Vías Bolivia</v>
      </c>
      <c r="C111" s="316" t="e">
        <f>+VLOOKUP(A111,Contactos!$A$4:$E$534,6,FALSE)</f>
        <v>#REF!</v>
      </c>
      <c r="D111" s="61">
        <v>0</v>
      </c>
      <c r="E111" s="61">
        <v>0</v>
      </c>
      <c r="F111" s="61">
        <v>23278.5</v>
      </c>
      <c r="G111" s="61">
        <v>0</v>
      </c>
      <c r="H111" s="61">
        <v>64924.3</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f t="shared" si="1"/>
        <v>88202.8</v>
      </c>
      <c r="AT111" s="33"/>
    </row>
    <row r="112" spans="1:46" ht="33" customHeight="1">
      <c r="A112" s="32">
        <v>293</v>
      </c>
      <c r="B112" s="315" t="str">
        <f>VLOOKUP(A112,[5]bd_lista!A:C,3,FALSE)</f>
        <v>Fundación Cultural del Banco Central de Bolivia</v>
      </c>
      <c r="C112" s="316" t="e">
        <f>+VLOOKUP(A112,Contactos!$A$4:$E$534,6,FALSE)</f>
        <v>#REF!</v>
      </c>
      <c r="D112" s="61">
        <v>0</v>
      </c>
      <c r="E112" s="61">
        <v>0</v>
      </c>
      <c r="F112" s="61">
        <v>9788</v>
      </c>
      <c r="G112" s="61">
        <v>0</v>
      </c>
      <c r="H112" s="61">
        <v>742</v>
      </c>
      <c r="I112" s="61">
        <v>0</v>
      </c>
      <c r="J112" s="61">
        <v>0</v>
      </c>
      <c r="K112" s="61">
        <v>0</v>
      </c>
      <c r="L112" s="61">
        <v>1003641.19</v>
      </c>
      <c r="M112" s="61">
        <v>0</v>
      </c>
      <c r="N112" s="61">
        <v>0</v>
      </c>
      <c r="O112" s="61">
        <v>0</v>
      </c>
      <c r="P112" s="61">
        <v>0</v>
      </c>
      <c r="Q112" s="61">
        <v>0</v>
      </c>
      <c r="R112" s="61">
        <v>0</v>
      </c>
      <c r="S112" s="61">
        <v>0</v>
      </c>
      <c r="T112" s="61">
        <v>0</v>
      </c>
      <c r="U112" s="61">
        <v>0</v>
      </c>
      <c r="V112" s="61">
        <v>0</v>
      </c>
      <c r="W112" s="61">
        <v>0</v>
      </c>
      <c r="X112" s="61">
        <v>0</v>
      </c>
      <c r="Y112" s="61">
        <v>0</v>
      </c>
      <c r="Z112" s="61">
        <v>0</v>
      </c>
      <c r="AA112" s="61">
        <v>0</v>
      </c>
      <c r="AB112" s="61">
        <v>0</v>
      </c>
      <c r="AC112" s="61">
        <v>0</v>
      </c>
      <c r="AD112" s="61">
        <v>0</v>
      </c>
      <c r="AE112" s="61">
        <v>0</v>
      </c>
      <c r="AF112" s="61">
        <v>0</v>
      </c>
      <c r="AG112" s="61">
        <v>0</v>
      </c>
      <c r="AH112" s="61">
        <v>0</v>
      </c>
      <c r="AI112" s="61">
        <v>0</v>
      </c>
      <c r="AJ112" s="61">
        <v>0</v>
      </c>
      <c r="AK112" s="61">
        <v>0</v>
      </c>
      <c r="AL112" s="61">
        <v>0</v>
      </c>
      <c r="AM112" s="61">
        <v>0</v>
      </c>
      <c r="AN112" s="61">
        <v>0</v>
      </c>
      <c r="AO112" s="61">
        <v>0</v>
      </c>
      <c r="AP112" s="61">
        <v>0</v>
      </c>
      <c r="AQ112" s="61">
        <f t="shared" si="1"/>
        <v>1014171.19</v>
      </c>
      <c r="AT112" s="33"/>
    </row>
    <row r="113" spans="1:46" ht="33" customHeight="1">
      <c r="A113" s="32">
        <v>294</v>
      </c>
      <c r="B113" s="315" t="str">
        <f>VLOOKUP(A113,[5]bd_lista!A:C,3,FALSE)</f>
        <v>Univ. Indígena Bol. Comun. Intercultl Prod. Tupak Katari</v>
      </c>
      <c r="C113" s="316" t="e">
        <f>+VLOOKUP(A113,Contactos!$A$4:$E$534,6,FALSE)</f>
        <v>#REF!</v>
      </c>
      <c r="D113" s="61">
        <v>0</v>
      </c>
      <c r="E113" s="61">
        <v>0</v>
      </c>
      <c r="F113" s="61">
        <v>171891</v>
      </c>
      <c r="G113" s="61">
        <v>0</v>
      </c>
      <c r="H113" s="61">
        <v>2601.6</v>
      </c>
      <c r="I113" s="61">
        <v>0</v>
      </c>
      <c r="J113" s="61">
        <v>0</v>
      </c>
      <c r="K113" s="61">
        <v>0</v>
      </c>
      <c r="L113" s="61">
        <v>0</v>
      </c>
      <c r="M113" s="61">
        <v>0</v>
      </c>
      <c r="N113" s="61">
        <v>0</v>
      </c>
      <c r="O113" s="61">
        <v>0</v>
      </c>
      <c r="P113" s="61">
        <v>0</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0</v>
      </c>
      <c r="AG113" s="61">
        <v>0</v>
      </c>
      <c r="AH113" s="61">
        <v>0</v>
      </c>
      <c r="AI113" s="61">
        <v>0</v>
      </c>
      <c r="AJ113" s="61">
        <v>0</v>
      </c>
      <c r="AK113" s="61">
        <v>0</v>
      </c>
      <c r="AL113" s="61">
        <v>0</v>
      </c>
      <c r="AM113" s="61">
        <v>0</v>
      </c>
      <c r="AN113" s="61">
        <v>0</v>
      </c>
      <c r="AO113" s="61">
        <v>0</v>
      </c>
      <c r="AP113" s="61">
        <v>0</v>
      </c>
      <c r="AQ113" s="61">
        <f t="shared" si="1"/>
        <v>174492.6</v>
      </c>
      <c r="AT113" s="33"/>
    </row>
    <row r="114" spans="1:46" ht="33" customHeight="1">
      <c r="A114" s="32">
        <v>295</v>
      </c>
      <c r="B114" s="315" t="str">
        <f>VLOOKUP(A114,[5]bd_lista!A:C,3,FALSE)</f>
        <v>Univ. Indígena Bol. Comun. Intercult Prod. Casimiro Huanca</v>
      </c>
      <c r="C114" s="316" t="e">
        <f>+VLOOKUP(A114,Contactos!$A$4:$E$534,6,FALSE)</f>
        <v>#REF!</v>
      </c>
      <c r="D114" s="61">
        <v>0</v>
      </c>
      <c r="E114" s="61">
        <v>0</v>
      </c>
      <c r="F114" s="61">
        <v>15223.74</v>
      </c>
      <c r="G114" s="61">
        <v>0</v>
      </c>
      <c r="H114" s="61">
        <v>0</v>
      </c>
      <c r="I114" s="61">
        <v>0</v>
      </c>
      <c r="J114" s="61">
        <v>0</v>
      </c>
      <c r="K114" s="61">
        <v>0</v>
      </c>
      <c r="L114" s="61">
        <v>0</v>
      </c>
      <c r="M114" s="61">
        <v>0</v>
      </c>
      <c r="N114" s="61">
        <v>0</v>
      </c>
      <c r="O114" s="61">
        <v>0</v>
      </c>
      <c r="P114" s="61">
        <v>0</v>
      </c>
      <c r="Q114" s="61">
        <v>0</v>
      </c>
      <c r="R114" s="61">
        <v>0</v>
      </c>
      <c r="S114" s="61">
        <v>0</v>
      </c>
      <c r="T114" s="61">
        <v>0</v>
      </c>
      <c r="U114" s="61">
        <v>0</v>
      </c>
      <c r="V114" s="61">
        <v>0</v>
      </c>
      <c r="W114" s="61">
        <v>0</v>
      </c>
      <c r="X114" s="61">
        <v>0</v>
      </c>
      <c r="Y114" s="61">
        <v>0</v>
      </c>
      <c r="Z114" s="61">
        <v>0</v>
      </c>
      <c r="AA114" s="61">
        <v>0</v>
      </c>
      <c r="AB114" s="61">
        <v>0</v>
      </c>
      <c r="AC114" s="61">
        <v>0</v>
      </c>
      <c r="AD114" s="61">
        <v>0</v>
      </c>
      <c r="AE114" s="61">
        <v>0</v>
      </c>
      <c r="AF114" s="61">
        <v>0</v>
      </c>
      <c r="AG114" s="61">
        <v>0</v>
      </c>
      <c r="AH114" s="61">
        <v>0</v>
      </c>
      <c r="AI114" s="61">
        <v>0</v>
      </c>
      <c r="AJ114" s="61">
        <v>0</v>
      </c>
      <c r="AK114" s="61">
        <v>0</v>
      </c>
      <c r="AL114" s="61">
        <v>0</v>
      </c>
      <c r="AM114" s="61">
        <v>0</v>
      </c>
      <c r="AN114" s="61">
        <v>0</v>
      </c>
      <c r="AO114" s="61">
        <v>0</v>
      </c>
      <c r="AP114" s="61">
        <v>0</v>
      </c>
      <c r="AQ114" s="61">
        <f t="shared" si="1"/>
        <v>15223.74</v>
      </c>
      <c r="AT114" s="33"/>
    </row>
    <row r="115" spans="1:46" ht="33" customHeight="1">
      <c r="A115" s="32">
        <v>296</v>
      </c>
      <c r="B115" s="315" t="str">
        <f>VLOOKUP(A115,[5]bd_lista!A:C,3,FALSE)</f>
        <v>Univ. Indígena Bol. Comun. Intercult Prod. Apiaguaiki Tupa</v>
      </c>
      <c r="C115" s="316" t="e">
        <f>+VLOOKUP(A115,Contactos!$A$4:$E$534,6,FALSE)</f>
        <v>#REF!</v>
      </c>
      <c r="D115" s="61">
        <v>0</v>
      </c>
      <c r="E115" s="61">
        <v>0</v>
      </c>
      <c r="F115" s="61">
        <v>13222.66</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1848354.98</v>
      </c>
      <c r="Z115" s="61">
        <v>0</v>
      </c>
      <c r="AA115" s="61">
        <v>0</v>
      </c>
      <c r="AB115" s="61">
        <v>0</v>
      </c>
      <c r="AC115" s="61">
        <v>0</v>
      </c>
      <c r="AD115" s="61">
        <v>0</v>
      </c>
      <c r="AE115" s="61">
        <v>0</v>
      </c>
      <c r="AF115" s="61">
        <v>0</v>
      </c>
      <c r="AG115" s="61">
        <v>0</v>
      </c>
      <c r="AH115" s="61">
        <v>0</v>
      </c>
      <c r="AI115" s="61">
        <v>0</v>
      </c>
      <c r="AJ115" s="61">
        <v>0</v>
      </c>
      <c r="AK115" s="61">
        <v>0</v>
      </c>
      <c r="AL115" s="61">
        <v>0</v>
      </c>
      <c r="AM115" s="61">
        <v>0</v>
      </c>
      <c r="AN115" s="61">
        <v>0</v>
      </c>
      <c r="AO115" s="61">
        <v>0</v>
      </c>
      <c r="AP115" s="61">
        <v>0</v>
      </c>
      <c r="AQ115" s="61">
        <f t="shared" si="1"/>
        <v>1861577.64</v>
      </c>
      <c r="AT115" s="33"/>
    </row>
    <row r="116" spans="1:46" ht="33" customHeight="1">
      <c r="A116" s="32">
        <v>298</v>
      </c>
      <c r="B116" s="315" t="str">
        <f>VLOOKUP(A116,[5]bd_lista!A:C,3,FALSE)</f>
        <v>Servicio Departamental de Riego - Chuquisaca</v>
      </c>
      <c r="C116" s="316" t="e">
        <f>+VLOOKUP(A116,Contactos!$A$4:$E$534,6,FALSE)</f>
        <v>#REF!</v>
      </c>
      <c r="D116" s="61">
        <v>0</v>
      </c>
      <c r="E116" s="61">
        <v>0</v>
      </c>
      <c r="F116" s="61">
        <v>125000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0</v>
      </c>
      <c r="AJ116" s="61">
        <v>0</v>
      </c>
      <c r="AK116" s="61">
        <v>0</v>
      </c>
      <c r="AL116" s="61">
        <v>0</v>
      </c>
      <c r="AM116" s="61">
        <v>0</v>
      </c>
      <c r="AN116" s="61">
        <v>0</v>
      </c>
      <c r="AO116" s="61">
        <v>0</v>
      </c>
      <c r="AP116" s="61">
        <v>0</v>
      </c>
      <c r="AQ116" s="61">
        <f t="shared" si="1"/>
        <v>125000</v>
      </c>
      <c r="AT116" s="33"/>
    </row>
    <row r="117" spans="1:46" ht="33" customHeight="1">
      <c r="A117" s="32">
        <v>299</v>
      </c>
      <c r="B117" s="315" t="str">
        <f>VLOOKUP(A117,[5]bd_lista!A:C,3,FALSE)</f>
        <v>Servicio Departamental de Riego - La Paz</v>
      </c>
      <c r="C117" s="316" t="e">
        <f>+VLOOKUP(A117,Contactos!$A$4:$E$534,6,FALSE)</f>
        <v>#REF!</v>
      </c>
      <c r="D117" s="61">
        <v>0</v>
      </c>
      <c r="E117" s="61">
        <v>0</v>
      </c>
      <c r="F117" s="61">
        <v>0</v>
      </c>
      <c r="G117" s="61">
        <v>0</v>
      </c>
      <c r="H117" s="61">
        <v>19000</v>
      </c>
      <c r="I117" s="61">
        <v>0</v>
      </c>
      <c r="J117" s="61">
        <v>0</v>
      </c>
      <c r="K117" s="61">
        <v>0</v>
      </c>
      <c r="L117" s="61">
        <v>0</v>
      </c>
      <c r="M117" s="61">
        <v>0</v>
      </c>
      <c r="N117" s="61">
        <v>0</v>
      </c>
      <c r="O117" s="61">
        <v>0</v>
      </c>
      <c r="P117" s="61">
        <v>0</v>
      </c>
      <c r="Q117" s="61">
        <v>0</v>
      </c>
      <c r="R117" s="61">
        <v>0</v>
      </c>
      <c r="S117" s="61">
        <v>0</v>
      </c>
      <c r="T117" s="61">
        <v>0</v>
      </c>
      <c r="U117" s="61">
        <v>0</v>
      </c>
      <c r="V117" s="61">
        <v>0</v>
      </c>
      <c r="W117" s="61">
        <v>0</v>
      </c>
      <c r="X117" s="61">
        <v>0</v>
      </c>
      <c r="Y117" s="61">
        <v>2522</v>
      </c>
      <c r="Z117" s="61">
        <v>0</v>
      </c>
      <c r="AA117" s="61">
        <v>0</v>
      </c>
      <c r="AB117" s="61">
        <v>0</v>
      </c>
      <c r="AC117" s="61">
        <v>0</v>
      </c>
      <c r="AD117" s="61">
        <v>0</v>
      </c>
      <c r="AE117" s="61">
        <v>0</v>
      </c>
      <c r="AF117" s="61">
        <v>0</v>
      </c>
      <c r="AG117" s="61">
        <v>0</v>
      </c>
      <c r="AH117" s="61">
        <v>0</v>
      </c>
      <c r="AI117" s="61">
        <v>0</v>
      </c>
      <c r="AJ117" s="61">
        <v>0</v>
      </c>
      <c r="AK117" s="61">
        <v>0</v>
      </c>
      <c r="AL117" s="61">
        <v>0</v>
      </c>
      <c r="AM117" s="61">
        <v>0</v>
      </c>
      <c r="AN117" s="61">
        <v>0</v>
      </c>
      <c r="AO117" s="61">
        <v>0</v>
      </c>
      <c r="AP117" s="61">
        <v>0</v>
      </c>
      <c r="AQ117" s="61">
        <f t="shared" si="1"/>
        <v>21522</v>
      </c>
      <c r="AT117" s="33"/>
    </row>
    <row r="118" spans="1:46" ht="33" customHeight="1">
      <c r="A118" s="32">
        <v>300</v>
      </c>
      <c r="B118" s="315" t="str">
        <f>VLOOKUP(A118,[5]bd_lista!A:C,3,FALSE)</f>
        <v>Servicio Departamental de Riego - Cochabamba</v>
      </c>
      <c r="C118" s="316" t="e">
        <f>+VLOOKUP(A118,Contactos!$A$4:$E$534,6,FALSE)</f>
        <v>#REF!</v>
      </c>
      <c r="D118" s="61">
        <v>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0</v>
      </c>
      <c r="AL118" s="61">
        <v>0</v>
      </c>
      <c r="AM118" s="61">
        <v>0</v>
      </c>
      <c r="AN118" s="61">
        <v>0</v>
      </c>
      <c r="AO118" s="61">
        <v>0</v>
      </c>
      <c r="AP118" s="61">
        <v>0</v>
      </c>
      <c r="AQ118" s="61">
        <f t="shared" si="1"/>
        <v>0</v>
      </c>
      <c r="AT118" s="33"/>
    </row>
    <row r="119" spans="1:46" ht="33" customHeight="1">
      <c r="A119" s="32">
        <v>301</v>
      </c>
      <c r="B119" s="315" t="str">
        <f>VLOOKUP(A119,[5]bd_lista!A:C,3,FALSE)</f>
        <v>Servicio Departamental de Riego - Oruro</v>
      </c>
      <c r="C119" s="316" t="e">
        <f>+VLOOKUP(A119,Contactos!$A$4:$E$534,6,FALSE)</f>
        <v>#REF!</v>
      </c>
      <c r="D119" s="61">
        <v>0</v>
      </c>
      <c r="E119" s="61">
        <v>0</v>
      </c>
      <c r="F119" s="61">
        <v>0</v>
      </c>
      <c r="G119" s="61">
        <v>0</v>
      </c>
      <c r="H119" s="61">
        <v>85</v>
      </c>
      <c r="I119" s="61">
        <v>0</v>
      </c>
      <c r="J119" s="61">
        <v>0</v>
      </c>
      <c r="K119" s="61">
        <v>0</v>
      </c>
      <c r="L119" s="61">
        <v>0</v>
      </c>
      <c r="M119" s="61">
        <v>0</v>
      </c>
      <c r="N119" s="61">
        <v>0</v>
      </c>
      <c r="O119" s="61">
        <v>0</v>
      </c>
      <c r="P119" s="61">
        <v>0</v>
      </c>
      <c r="Q119" s="61">
        <v>0</v>
      </c>
      <c r="R119" s="61">
        <v>0</v>
      </c>
      <c r="S119" s="61">
        <v>0</v>
      </c>
      <c r="T119" s="61">
        <v>0</v>
      </c>
      <c r="U119" s="61">
        <v>0</v>
      </c>
      <c r="V119" s="61">
        <v>0</v>
      </c>
      <c r="W119" s="61">
        <v>0</v>
      </c>
      <c r="X119" s="61">
        <v>0</v>
      </c>
      <c r="Y119" s="61">
        <v>0</v>
      </c>
      <c r="Z119" s="61">
        <v>0</v>
      </c>
      <c r="AA119" s="61">
        <v>0</v>
      </c>
      <c r="AB119" s="61">
        <v>0</v>
      </c>
      <c r="AC119" s="61">
        <v>0</v>
      </c>
      <c r="AD119" s="61">
        <v>0</v>
      </c>
      <c r="AE119" s="61">
        <v>0</v>
      </c>
      <c r="AF119" s="61">
        <v>0</v>
      </c>
      <c r="AG119" s="61">
        <v>0</v>
      </c>
      <c r="AH119" s="61">
        <v>0</v>
      </c>
      <c r="AI119" s="61">
        <v>0</v>
      </c>
      <c r="AJ119" s="61">
        <v>0</v>
      </c>
      <c r="AK119" s="61">
        <v>0</v>
      </c>
      <c r="AL119" s="61">
        <v>0</v>
      </c>
      <c r="AM119" s="61">
        <v>0</v>
      </c>
      <c r="AN119" s="61">
        <v>0</v>
      </c>
      <c r="AO119" s="61">
        <v>0</v>
      </c>
      <c r="AP119" s="61">
        <v>0</v>
      </c>
      <c r="AQ119" s="61">
        <f t="shared" si="1"/>
        <v>85</v>
      </c>
      <c r="AT119" s="33"/>
    </row>
    <row r="120" spans="1:46" ht="33" customHeight="1">
      <c r="A120" s="32">
        <v>302</v>
      </c>
      <c r="B120" s="315" t="str">
        <f>VLOOKUP(A120,[5]bd_lista!A:C,3,FALSE)</f>
        <v>Servicio Departamental de Riego - Potosí</v>
      </c>
      <c r="C120" s="316" t="e">
        <f>+VLOOKUP(A120,Contactos!$A$4:$E$534,6,FALSE)</f>
        <v>#REF!</v>
      </c>
      <c r="D120" s="61">
        <v>0</v>
      </c>
      <c r="E120" s="61">
        <v>0</v>
      </c>
      <c r="F120" s="61">
        <v>0</v>
      </c>
      <c r="G120" s="61">
        <v>0</v>
      </c>
      <c r="H120" s="61">
        <v>0</v>
      </c>
      <c r="I120" s="61">
        <v>0</v>
      </c>
      <c r="J120" s="61">
        <v>0</v>
      </c>
      <c r="K120" s="61">
        <v>0</v>
      </c>
      <c r="L120" s="61">
        <v>0</v>
      </c>
      <c r="M120" s="61">
        <v>0</v>
      </c>
      <c r="N120" s="61">
        <v>0</v>
      </c>
      <c r="O120" s="61">
        <v>0</v>
      </c>
      <c r="P120" s="61">
        <v>0</v>
      </c>
      <c r="Q120" s="61">
        <v>0</v>
      </c>
      <c r="R120" s="61">
        <v>0</v>
      </c>
      <c r="S120" s="61">
        <v>0</v>
      </c>
      <c r="T120" s="61">
        <v>0</v>
      </c>
      <c r="U120" s="61">
        <v>0</v>
      </c>
      <c r="V120" s="61">
        <v>0</v>
      </c>
      <c r="W120" s="61">
        <v>0</v>
      </c>
      <c r="X120" s="61">
        <v>0</v>
      </c>
      <c r="Y120" s="61">
        <v>0</v>
      </c>
      <c r="Z120" s="61">
        <v>0</v>
      </c>
      <c r="AA120" s="61">
        <v>0</v>
      </c>
      <c r="AB120" s="61">
        <v>0</v>
      </c>
      <c r="AC120" s="61">
        <v>0</v>
      </c>
      <c r="AD120" s="61">
        <v>0</v>
      </c>
      <c r="AE120" s="61">
        <v>0</v>
      </c>
      <c r="AF120" s="61">
        <v>0</v>
      </c>
      <c r="AG120" s="61">
        <v>0</v>
      </c>
      <c r="AH120" s="61">
        <v>0</v>
      </c>
      <c r="AI120" s="61">
        <v>0</v>
      </c>
      <c r="AJ120" s="61">
        <v>0</v>
      </c>
      <c r="AK120" s="61">
        <v>0</v>
      </c>
      <c r="AL120" s="61">
        <v>0</v>
      </c>
      <c r="AM120" s="61">
        <v>0</v>
      </c>
      <c r="AN120" s="61">
        <v>0</v>
      </c>
      <c r="AO120" s="61">
        <v>0</v>
      </c>
      <c r="AP120" s="61">
        <v>0</v>
      </c>
      <c r="AQ120" s="61">
        <f t="shared" si="1"/>
        <v>0</v>
      </c>
      <c r="AT120" s="33"/>
    </row>
    <row r="121" spans="1:46" ht="33" customHeight="1">
      <c r="A121" s="32">
        <v>303</v>
      </c>
      <c r="B121" s="315" t="str">
        <f>VLOOKUP(A121,[5]bd_lista!A:C,3,FALSE)</f>
        <v>Servicio Departamental de Riego - Tarija</v>
      </c>
      <c r="C121" s="316" t="e">
        <f>+VLOOKUP(A121,Contactos!$A$4:$E$534,6,FALSE)</f>
        <v>#REF!</v>
      </c>
      <c r="D121" s="61">
        <v>0</v>
      </c>
      <c r="E121" s="61">
        <v>0</v>
      </c>
      <c r="F121" s="61">
        <v>0</v>
      </c>
      <c r="G121" s="61">
        <v>0</v>
      </c>
      <c r="H121" s="61">
        <v>0</v>
      </c>
      <c r="I121" s="61">
        <v>0</v>
      </c>
      <c r="J121" s="61">
        <v>0</v>
      </c>
      <c r="K121" s="61">
        <v>0</v>
      </c>
      <c r="L121" s="61">
        <v>0</v>
      </c>
      <c r="M121" s="61">
        <v>0</v>
      </c>
      <c r="N121" s="61">
        <v>0</v>
      </c>
      <c r="O121" s="61">
        <v>0</v>
      </c>
      <c r="P121" s="61">
        <v>0</v>
      </c>
      <c r="Q121" s="61">
        <v>0</v>
      </c>
      <c r="R121" s="61">
        <v>0</v>
      </c>
      <c r="S121" s="61">
        <v>0</v>
      </c>
      <c r="T121" s="61">
        <v>0</v>
      </c>
      <c r="U121" s="61">
        <v>0</v>
      </c>
      <c r="V121" s="61">
        <v>0</v>
      </c>
      <c r="W121" s="61">
        <v>0</v>
      </c>
      <c r="X121" s="61">
        <v>0</v>
      </c>
      <c r="Y121" s="61">
        <v>0</v>
      </c>
      <c r="Z121" s="61">
        <v>0</v>
      </c>
      <c r="AA121" s="61">
        <v>0</v>
      </c>
      <c r="AB121" s="61">
        <v>0</v>
      </c>
      <c r="AC121" s="61">
        <v>0</v>
      </c>
      <c r="AD121" s="61">
        <v>0</v>
      </c>
      <c r="AE121" s="61">
        <v>0</v>
      </c>
      <c r="AF121" s="61">
        <v>0</v>
      </c>
      <c r="AG121" s="61">
        <v>0</v>
      </c>
      <c r="AH121" s="61">
        <v>0</v>
      </c>
      <c r="AI121" s="61">
        <v>0</v>
      </c>
      <c r="AJ121" s="61">
        <v>0</v>
      </c>
      <c r="AK121" s="61">
        <v>0</v>
      </c>
      <c r="AL121" s="61">
        <v>0</v>
      </c>
      <c r="AM121" s="61">
        <v>0</v>
      </c>
      <c r="AN121" s="61">
        <v>0</v>
      </c>
      <c r="AO121" s="61">
        <v>0</v>
      </c>
      <c r="AP121" s="61">
        <v>0</v>
      </c>
      <c r="AQ121" s="61">
        <f t="shared" si="1"/>
        <v>0</v>
      </c>
      <c r="AT121" s="33"/>
    </row>
    <row r="122" spans="1:46" ht="33" customHeight="1">
      <c r="A122" s="32">
        <v>309</v>
      </c>
      <c r="B122" s="315" t="str">
        <f>VLOOKUP(A122,[5]bd_lista!A:C,3,FALSE)</f>
        <v>Autoridad de Fiscalización del Juego</v>
      </c>
      <c r="C122" s="316" t="e">
        <f>+VLOOKUP(A122,Contactos!$A$4:$E$534,6,FALSE)</f>
        <v>#REF!</v>
      </c>
      <c r="D122" s="61">
        <v>0</v>
      </c>
      <c r="E122" s="61">
        <v>0</v>
      </c>
      <c r="F122" s="61">
        <v>0</v>
      </c>
      <c r="G122" s="61">
        <v>0</v>
      </c>
      <c r="H122" s="61">
        <v>0</v>
      </c>
      <c r="I122" s="61">
        <v>0</v>
      </c>
      <c r="J122" s="61">
        <v>0</v>
      </c>
      <c r="K122" s="61">
        <v>0</v>
      </c>
      <c r="L122" s="61">
        <v>0</v>
      </c>
      <c r="M122" s="61">
        <v>0</v>
      </c>
      <c r="N122" s="61">
        <v>0</v>
      </c>
      <c r="O122" s="61">
        <v>0</v>
      </c>
      <c r="P122" s="61">
        <v>0</v>
      </c>
      <c r="Q122" s="61">
        <v>0</v>
      </c>
      <c r="R122" s="61">
        <v>0</v>
      </c>
      <c r="S122" s="61">
        <v>0</v>
      </c>
      <c r="T122" s="61">
        <v>0</v>
      </c>
      <c r="U122" s="61">
        <v>0</v>
      </c>
      <c r="V122" s="61">
        <v>0</v>
      </c>
      <c r="W122" s="61">
        <v>0</v>
      </c>
      <c r="X122" s="61">
        <v>0</v>
      </c>
      <c r="Y122" s="61">
        <v>0</v>
      </c>
      <c r="Z122" s="61">
        <v>0</v>
      </c>
      <c r="AA122" s="61">
        <v>0</v>
      </c>
      <c r="AB122" s="61">
        <v>0</v>
      </c>
      <c r="AC122" s="61">
        <v>0</v>
      </c>
      <c r="AD122" s="61">
        <v>0</v>
      </c>
      <c r="AE122" s="61">
        <v>0</v>
      </c>
      <c r="AF122" s="61">
        <v>0</v>
      </c>
      <c r="AG122" s="61">
        <v>0</v>
      </c>
      <c r="AH122" s="61">
        <v>0</v>
      </c>
      <c r="AI122" s="61">
        <v>0</v>
      </c>
      <c r="AJ122" s="61">
        <v>0</v>
      </c>
      <c r="AK122" s="61">
        <v>0</v>
      </c>
      <c r="AL122" s="61">
        <v>0</v>
      </c>
      <c r="AM122" s="61">
        <v>0</v>
      </c>
      <c r="AN122" s="61">
        <v>0</v>
      </c>
      <c r="AO122" s="61">
        <v>0</v>
      </c>
      <c r="AP122" s="61">
        <v>0</v>
      </c>
      <c r="AQ122" s="61">
        <f t="shared" si="1"/>
        <v>0</v>
      </c>
      <c r="AT122" s="33"/>
    </row>
    <row r="123" spans="1:46" ht="33" customHeight="1">
      <c r="A123" s="32">
        <v>310</v>
      </c>
      <c r="B123" s="315" t="str">
        <f>VLOOKUP(A123,[5]bd_lista!A:C,3,FALSE)</f>
        <v>Autoridad de Regulación y Fiscalización de Telecomunicaciones y Transportes</v>
      </c>
      <c r="C123" s="316" t="e">
        <f>+VLOOKUP(A123,Contactos!$A$4:$E$534,6,FALSE)</f>
        <v>#REF!</v>
      </c>
      <c r="D123" s="61">
        <v>0</v>
      </c>
      <c r="E123" s="61">
        <v>0</v>
      </c>
      <c r="F123" s="61">
        <v>2286091.98</v>
      </c>
      <c r="G123" s="61">
        <v>0</v>
      </c>
      <c r="H123" s="61">
        <v>3276229.4400000004</v>
      </c>
      <c r="I123" s="61">
        <v>0</v>
      </c>
      <c r="J123" s="61">
        <v>0</v>
      </c>
      <c r="K123" s="61">
        <v>0</v>
      </c>
      <c r="L123" s="61">
        <v>1592171.81</v>
      </c>
      <c r="M123" s="61">
        <v>0</v>
      </c>
      <c r="N123" s="61">
        <v>0</v>
      </c>
      <c r="O123" s="61">
        <v>0</v>
      </c>
      <c r="P123" s="61">
        <v>0</v>
      </c>
      <c r="Q123" s="61">
        <v>0</v>
      </c>
      <c r="R123" s="61">
        <v>0</v>
      </c>
      <c r="S123" s="61">
        <v>0</v>
      </c>
      <c r="T123" s="61">
        <v>0</v>
      </c>
      <c r="U123" s="61">
        <v>0</v>
      </c>
      <c r="V123" s="61">
        <v>0</v>
      </c>
      <c r="W123" s="61">
        <v>0</v>
      </c>
      <c r="X123" s="61">
        <v>0</v>
      </c>
      <c r="Y123" s="61">
        <v>0</v>
      </c>
      <c r="Z123" s="61">
        <v>0</v>
      </c>
      <c r="AA123" s="61">
        <v>0</v>
      </c>
      <c r="AB123" s="61">
        <v>0</v>
      </c>
      <c r="AC123" s="61">
        <v>0</v>
      </c>
      <c r="AD123" s="61">
        <v>0</v>
      </c>
      <c r="AE123" s="61">
        <v>0</v>
      </c>
      <c r="AF123" s="61">
        <v>0</v>
      </c>
      <c r="AG123" s="61">
        <v>0</v>
      </c>
      <c r="AH123" s="61">
        <v>0</v>
      </c>
      <c r="AI123" s="61">
        <v>0</v>
      </c>
      <c r="AJ123" s="61">
        <v>0</v>
      </c>
      <c r="AK123" s="61">
        <v>0</v>
      </c>
      <c r="AL123" s="61">
        <v>0</v>
      </c>
      <c r="AM123" s="61">
        <v>0</v>
      </c>
      <c r="AN123" s="61">
        <v>0</v>
      </c>
      <c r="AO123" s="61">
        <v>0</v>
      </c>
      <c r="AP123" s="61">
        <v>0</v>
      </c>
      <c r="AQ123" s="61">
        <f t="shared" si="1"/>
        <v>7154493.2300000004</v>
      </c>
      <c r="AT123" s="33"/>
    </row>
    <row r="124" spans="1:46" ht="33" customHeight="1">
      <c r="A124" s="32">
        <v>311</v>
      </c>
      <c r="B124" s="315" t="str">
        <f>VLOOKUP(A124,[5]bd_lista!A:C,3,FALSE)</f>
        <v>Autoridad de Fisc y Ctrol Soc de Agua Potable Saneam.Básico</v>
      </c>
      <c r="C124" s="316" t="e">
        <f>+VLOOKUP(A124,Contactos!$A$4:$E$534,6,FALSE)</f>
        <v>#REF!</v>
      </c>
      <c r="D124" s="61">
        <v>0</v>
      </c>
      <c r="E124" s="61">
        <v>0</v>
      </c>
      <c r="F124" s="61">
        <v>0</v>
      </c>
      <c r="G124" s="61">
        <v>0</v>
      </c>
      <c r="H124" s="61">
        <v>5281.1</v>
      </c>
      <c r="I124" s="61">
        <v>0</v>
      </c>
      <c r="J124" s="61">
        <v>0</v>
      </c>
      <c r="K124" s="61">
        <v>0</v>
      </c>
      <c r="L124" s="61">
        <v>0</v>
      </c>
      <c r="M124" s="61">
        <v>0</v>
      </c>
      <c r="N124" s="61">
        <v>0</v>
      </c>
      <c r="O124" s="61">
        <v>0</v>
      </c>
      <c r="P124" s="61">
        <v>0</v>
      </c>
      <c r="Q124" s="61">
        <v>0</v>
      </c>
      <c r="R124" s="61">
        <v>4860.8</v>
      </c>
      <c r="S124" s="61">
        <v>0</v>
      </c>
      <c r="T124" s="61">
        <v>0</v>
      </c>
      <c r="U124" s="61">
        <v>0</v>
      </c>
      <c r="V124" s="61">
        <v>0</v>
      </c>
      <c r="W124" s="61">
        <v>0</v>
      </c>
      <c r="X124" s="61">
        <v>0</v>
      </c>
      <c r="Y124" s="61">
        <v>1483466.97</v>
      </c>
      <c r="Z124" s="61">
        <v>0</v>
      </c>
      <c r="AA124" s="61">
        <v>0</v>
      </c>
      <c r="AB124" s="61">
        <v>0</v>
      </c>
      <c r="AC124" s="61">
        <v>0</v>
      </c>
      <c r="AD124" s="61">
        <v>0</v>
      </c>
      <c r="AE124" s="61">
        <v>0</v>
      </c>
      <c r="AF124" s="61">
        <v>0</v>
      </c>
      <c r="AG124" s="61">
        <v>0</v>
      </c>
      <c r="AH124" s="61">
        <v>0</v>
      </c>
      <c r="AI124" s="61">
        <v>0</v>
      </c>
      <c r="AJ124" s="61">
        <v>0</v>
      </c>
      <c r="AK124" s="61">
        <v>0</v>
      </c>
      <c r="AL124" s="61">
        <v>0</v>
      </c>
      <c r="AM124" s="61">
        <v>0</v>
      </c>
      <c r="AN124" s="61">
        <v>0</v>
      </c>
      <c r="AO124" s="61">
        <v>0</v>
      </c>
      <c r="AP124" s="61">
        <v>0</v>
      </c>
      <c r="AQ124" s="61">
        <f t="shared" si="1"/>
        <v>1493608.8699999999</v>
      </c>
      <c r="AT124" s="33"/>
    </row>
    <row r="125" spans="1:46" ht="33" customHeight="1">
      <c r="A125" s="32">
        <v>312</v>
      </c>
      <c r="B125" s="315" t="str">
        <f>VLOOKUP(A125,[5]bd_lista!A:C,3,FALSE)</f>
        <v>Autoridad de Fiscalizac. y Control Soc de Bosques y Tierras</v>
      </c>
      <c r="C125" s="316" t="e">
        <f>+VLOOKUP(A125,Contactos!$A$4:$E$534,6,FALSE)</f>
        <v>#REF!</v>
      </c>
      <c r="D125" s="61">
        <v>0</v>
      </c>
      <c r="E125" s="61">
        <v>0</v>
      </c>
      <c r="F125" s="61">
        <v>18681811.920000006</v>
      </c>
      <c r="G125" s="61">
        <v>0</v>
      </c>
      <c r="H125" s="61">
        <v>1306.71</v>
      </c>
      <c r="I125" s="61">
        <v>0</v>
      </c>
      <c r="J125" s="61">
        <v>0</v>
      </c>
      <c r="K125" s="61">
        <v>0</v>
      </c>
      <c r="L125" s="61">
        <v>0</v>
      </c>
      <c r="M125" s="61">
        <v>0</v>
      </c>
      <c r="N125" s="61">
        <v>0</v>
      </c>
      <c r="O125" s="61">
        <v>0</v>
      </c>
      <c r="P125" s="61">
        <v>0</v>
      </c>
      <c r="Q125" s="61">
        <v>0</v>
      </c>
      <c r="R125" s="61">
        <v>0</v>
      </c>
      <c r="S125" s="61">
        <v>0</v>
      </c>
      <c r="T125" s="61">
        <v>0</v>
      </c>
      <c r="U125" s="61">
        <v>0</v>
      </c>
      <c r="V125" s="61">
        <v>0</v>
      </c>
      <c r="W125" s="61">
        <v>0</v>
      </c>
      <c r="X125" s="61">
        <v>0</v>
      </c>
      <c r="Y125" s="61">
        <v>0</v>
      </c>
      <c r="Z125" s="61">
        <v>0</v>
      </c>
      <c r="AA125" s="61">
        <v>0</v>
      </c>
      <c r="AB125" s="61">
        <v>0</v>
      </c>
      <c r="AC125" s="61">
        <v>0</v>
      </c>
      <c r="AD125" s="61">
        <v>0</v>
      </c>
      <c r="AE125" s="61">
        <v>0</v>
      </c>
      <c r="AF125" s="61">
        <v>0</v>
      </c>
      <c r="AG125" s="61">
        <v>0</v>
      </c>
      <c r="AH125" s="61">
        <v>0</v>
      </c>
      <c r="AI125" s="61">
        <v>0</v>
      </c>
      <c r="AJ125" s="61">
        <v>0</v>
      </c>
      <c r="AK125" s="61">
        <v>0</v>
      </c>
      <c r="AL125" s="61">
        <v>0</v>
      </c>
      <c r="AM125" s="61">
        <v>0</v>
      </c>
      <c r="AN125" s="61">
        <v>0</v>
      </c>
      <c r="AO125" s="61">
        <v>0</v>
      </c>
      <c r="AP125" s="61">
        <v>0</v>
      </c>
      <c r="AQ125" s="61">
        <f t="shared" si="1"/>
        <v>18683118.630000006</v>
      </c>
      <c r="AT125" s="33"/>
    </row>
    <row r="126" spans="1:46" ht="33" customHeight="1">
      <c r="A126" s="32">
        <v>313</v>
      </c>
      <c r="B126" s="315" t="str">
        <f>VLOOKUP(A126,[5]bd_lista!A:C,3,FALSE)</f>
        <v>Autoridad de Fiscalización y Control de Pensiones y Seguros - APS</v>
      </c>
      <c r="C126" s="316" t="e">
        <f>+VLOOKUP(A126,Contactos!$A$4:$E$534,6,FALSE)</f>
        <v>#REF!</v>
      </c>
      <c r="D126" s="61">
        <v>0</v>
      </c>
      <c r="E126" s="61">
        <v>0</v>
      </c>
      <c r="F126" s="61">
        <v>0</v>
      </c>
      <c r="G126" s="61">
        <v>0</v>
      </c>
      <c r="H126" s="61">
        <v>0</v>
      </c>
      <c r="I126" s="61">
        <v>0</v>
      </c>
      <c r="J126" s="61">
        <v>0</v>
      </c>
      <c r="K126" s="61">
        <v>0</v>
      </c>
      <c r="L126" s="61">
        <v>0</v>
      </c>
      <c r="M126" s="61">
        <v>0</v>
      </c>
      <c r="N126" s="61">
        <v>0</v>
      </c>
      <c r="O126" s="61">
        <v>2589.5</v>
      </c>
      <c r="P126" s="61">
        <v>0</v>
      </c>
      <c r="Q126" s="61">
        <v>0</v>
      </c>
      <c r="R126" s="61">
        <v>0</v>
      </c>
      <c r="S126" s="61">
        <v>0</v>
      </c>
      <c r="T126" s="61">
        <v>0</v>
      </c>
      <c r="U126" s="61">
        <v>0</v>
      </c>
      <c r="V126" s="61">
        <v>0</v>
      </c>
      <c r="W126" s="61">
        <v>0</v>
      </c>
      <c r="X126" s="61">
        <v>0</v>
      </c>
      <c r="Y126" s="61">
        <v>2158.06</v>
      </c>
      <c r="Z126" s="61">
        <v>0</v>
      </c>
      <c r="AA126" s="61">
        <v>0</v>
      </c>
      <c r="AB126" s="61">
        <v>0</v>
      </c>
      <c r="AC126" s="61">
        <v>0</v>
      </c>
      <c r="AD126" s="61">
        <v>0</v>
      </c>
      <c r="AE126" s="61">
        <v>0</v>
      </c>
      <c r="AF126" s="61">
        <v>0</v>
      </c>
      <c r="AG126" s="61">
        <v>0</v>
      </c>
      <c r="AH126" s="61">
        <v>0</v>
      </c>
      <c r="AI126" s="61">
        <v>0</v>
      </c>
      <c r="AJ126" s="61">
        <v>0</v>
      </c>
      <c r="AK126" s="61">
        <v>0</v>
      </c>
      <c r="AL126" s="61">
        <v>0</v>
      </c>
      <c r="AM126" s="61">
        <v>0</v>
      </c>
      <c r="AN126" s="61">
        <v>0</v>
      </c>
      <c r="AO126" s="61">
        <v>0</v>
      </c>
      <c r="AP126" s="61">
        <v>0</v>
      </c>
      <c r="AQ126" s="61">
        <f t="shared" si="1"/>
        <v>4747.5599999999995</v>
      </c>
      <c r="AT126" s="33"/>
    </row>
    <row r="127" spans="1:46" ht="33" customHeight="1">
      <c r="A127" s="32">
        <v>314</v>
      </c>
      <c r="B127" s="315" t="str">
        <f>VLOOKUP(A127,[5]bd_lista!A:C,3,FALSE)</f>
        <v>Autoridad de Fiscalización de Electricidad y Tecnología Nuclear</v>
      </c>
      <c r="C127" s="316" t="e">
        <f>+VLOOKUP(A127,Contactos!$A$4:$E$534,6,FALSE)</f>
        <v>#REF!</v>
      </c>
      <c r="D127" s="61">
        <v>0</v>
      </c>
      <c r="E127" s="61">
        <v>0</v>
      </c>
      <c r="F127" s="61">
        <v>0</v>
      </c>
      <c r="G127" s="61">
        <v>0</v>
      </c>
      <c r="H127" s="61">
        <v>0</v>
      </c>
      <c r="I127" s="61">
        <v>0</v>
      </c>
      <c r="J127" s="61">
        <v>0</v>
      </c>
      <c r="K127" s="61">
        <v>0</v>
      </c>
      <c r="L127" s="61">
        <v>0</v>
      </c>
      <c r="M127" s="61">
        <v>0</v>
      </c>
      <c r="N127" s="61">
        <v>0</v>
      </c>
      <c r="O127" s="61">
        <v>0</v>
      </c>
      <c r="P127" s="61">
        <v>0</v>
      </c>
      <c r="Q127" s="61">
        <v>0</v>
      </c>
      <c r="R127" s="61">
        <v>0</v>
      </c>
      <c r="S127" s="61">
        <v>0</v>
      </c>
      <c r="T127" s="61">
        <v>0</v>
      </c>
      <c r="U127" s="61">
        <v>0</v>
      </c>
      <c r="V127" s="61">
        <v>0</v>
      </c>
      <c r="W127" s="61">
        <v>0</v>
      </c>
      <c r="X127" s="61">
        <v>0</v>
      </c>
      <c r="Y127" s="61">
        <v>0</v>
      </c>
      <c r="Z127" s="61">
        <v>0</v>
      </c>
      <c r="AA127" s="61">
        <v>0</v>
      </c>
      <c r="AB127" s="61">
        <v>0</v>
      </c>
      <c r="AC127" s="61">
        <v>0</v>
      </c>
      <c r="AD127" s="61">
        <v>0</v>
      </c>
      <c r="AE127" s="61">
        <v>0</v>
      </c>
      <c r="AF127" s="61">
        <v>0</v>
      </c>
      <c r="AG127" s="61">
        <v>0</v>
      </c>
      <c r="AH127" s="61">
        <v>0</v>
      </c>
      <c r="AI127" s="61">
        <v>0</v>
      </c>
      <c r="AJ127" s="61">
        <v>0</v>
      </c>
      <c r="AK127" s="61">
        <v>0</v>
      </c>
      <c r="AL127" s="61">
        <v>0</v>
      </c>
      <c r="AM127" s="61">
        <v>0</v>
      </c>
      <c r="AN127" s="61">
        <v>0</v>
      </c>
      <c r="AO127" s="61">
        <v>0</v>
      </c>
      <c r="AP127" s="61">
        <v>0</v>
      </c>
      <c r="AQ127" s="61">
        <f t="shared" si="1"/>
        <v>0</v>
      </c>
      <c r="AT127" s="33"/>
    </row>
    <row r="128" spans="1:46" ht="33" customHeight="1">
      <c r="A128" s="32">
        <v>315</v>
      </c>
      <c r="B128" s="315" t="str">
        <f>VLOOKUP(A128,[5]bd_lista!A:C,3,FALSE)</f>
        <v>Autoridad de Fiscalización de Empresas</v>
      </c>
      <c r="C128" s="316" t="e">
        <f>+VLOOKUP(A128,Contactos!$A$4:$E$534,6,FALSE)</f>
        <v>#REF!</v>
      </c>
      <c r="D128" s="61">
        <v>0</v>
      </c>
      <c r="E128" s="61">
        <v>0</v>
      </c>
      <c r="F128" s="61">
        <v>962125.34</v>
      </c>
      <c r="G128" s="61">
        <v>0</v>
      </c>
      <c r="H128" s="61">
        <v>0</v>
      </c>
      <c r="I128" s="61">
        <v>0</v>
      </c>
      <c r="J128" s="61">
        <v>0</v>
      </c>
      <c r="K128" s="61">
        <v>0</v>
      </c>
      <c r="L128" s="61">
        <v>0</v>
      </c>
      <c r="M128" s="61">
        <v>0</v>
      </c>
      <c r="N128" s="61">
        <v>0</v>
      </c>
      <c r="O128" s="61">
        <v>0</v>
      </c>
      <c r="P128" s="61">
        <v>0</v>
      </c>
      <c r="Q128" s="61">
        <v>0</v>
      </c>
      <c r="R128" s="61">
        <v>0</v>
      </c>
      <c r="S128" s="61">
        <v>0</v>
      </c>
      <c r="T128" s="61">
        <v>0</v>
      </c>
      <c r="U128" s="61">
        <v>0</v>
      </c>
      <c r="V128" s="61">
        <v>0</v>
      </c>
      <c r="W128" s="61">
        <v>0</v>
      </c>
      <c r="X128" s="61">
        <v>0</v>
      </c>
      <c r="Y128" s="61">
        <v>0</v>
      </c>
      <c r="Z128" s="61">
        <v>0</v>
      </c>
      <c r="AA128" s="61">
        <v>0</v>
      </c>
      <c r="AB128" s="61">
        <v>0</v>
      </c>
      <c r="AC128" s="61">
        <v>0</v>
      </c>
      <c r="AD128" s="61">
        <v>0</v>
      </c>
      <c r="AE128" s="61">
        <v>0</v>
      </c>
      <c r="AF128" s="61">
        <v>0</v>
      </c>
      <c r="AG128" s="61">
        <v>0</v>
      </c>
      <c r="AH128" s="61">
        <v>0</v>
      </c>
      <c r="AI128" s="61">
        <v>0</v>
      </c>
      <c r="AJ128" s="61">
        <v>0</v>
      </c>
      <c r="AK128" s="61">
        <v>0</v>
      </c>
      <c r="AL128" s="61">
        <v>0</v>
      </c>
      <c r="AM128" s="61">
        <v>0</v>
      </c>
      <c r="AN128" s="61">
        <v>0</v>
      </c>
      <c r="AO128" s="61">
        <v>0</v>
      </c>
      <c r="AP128" s="61">
        <v>0</v>
      </c>
      <c r="AQ128" s="61">
        <f t="shared" si="1"/>
        <v>962125.34</v>
      </c>
      <c r="AT128" s="33"/>
    </row>
    <row r="129" spans="1:46" ht="33" customHeight="1">
      <c r="A129" s="32">
        <v>324</v>
      </c>
      <c r="B129" s="315" t="str">
        <f>VLOOKUP(A129,[5]bd_lista!A:C,3,FALSE)</f>
        <v>Escuela Boliviana Intercultural de Música</v>
      </c>
      <c r="C129" s="316" t="e">
        <f>+VLOOKUP(A129,Contactos!$A$4:$E$534,6,FALSE)</f>
        <v>#REF!</v>
      </c>
      <c r="D129" s="61">
        <v>0</v>
      </c>
      <c r="E129" s="61">
        <v>0</v>
      </c>
      <c r="F129" s="61">
        <v>0</v>
      </c>
      <c r="G129" s="61">
        <v>0</v>
      </c>
      <c r="H129" s="61">
        <v>1030.8599999999999</v>
      </c>
      <c r="I129" s="61">
        <v>0</v>
      </c>
      <c r="J129" s="61">
        <v>0</v>
      </c>
      <c r="K129" s="61">
        <v>0</v>
      </c>
      <c r="L129" s="61">
        <v>0</v>
      </c>
      <c r="M129" s="61">
        <v>0</v>
      </c>
      <c r="N129" s="61">
        <v>0</v>
      </c>
      <c r="O129" s="61">
        <v>0</v>
      </c>
      <c r="P129" s="61">
        <v>0</v>
      </c>
      <c r="Q129" s="61">
        <v>0</v>
      </c>
      <c r="R129" s="61">
        <v>0</v>
      </c>
      <c r="S129" s="61">
        <v>0</v>
      </c>
      <c r="T129" s="61">
        <v>0</v>
      </c>
      <c r="U129" s="61">
        <v>0</v>
      </c>
      <c r="V129" s="61">
        <v>0</v>
      </c>
      <c r="W129" s="61">
        <v>0</v>
      </c>
      <c r="X129" s="61">
        <v>0</v>
      </c>
      <c r="Y129" s="61">
        <v>0</v>
      </c>
      <c r="Z129" s="61">
        <v>0</v>
      </c>
      <c r="AA129" s="61">
        <v>0</v>
      </c>
      <c r="AB129" s="61">
        <v>0</v>
      </c>
      <c r="AC129" s="61">
        <v>0</v>
      </c>
      <c r="AD129" s="61">
        <v>0</v>
      </c>
      <c r="AE129" s="61">
        <v>0</v>
      </c>
      <c r="AF129" s="61">
        <v>0</v>
      </c>
      <c r="AG129" s="61">
        <v>0</v>
      </c>
      <c r="AH129" s="61">
        <v>0</v>
      </c>
      <c r="AI129" s="61">
        <v>0</v>
      </c>
      <c r="AJ129" s="61">
        <v>0</v>
      </c>
      <c r="AK129" s="61">
        <v>0</v>
      </c>
      <c r="AL129" s="61">
        <v>0</v>
      </c>
      <c r="AM129" s="61">
        <v>0</v>
      </c>
      <c r="AN129" s="61">
        <v>0</v>
      </c>
      <c r="AO129" s="61">
        <v>0</v>
      </c>
      <c r="AP129" s="61">
        <v>0</v>
      </c>
      <c r="AQ129" s="61">
        <f t="shared" si="1"/>
        <v>1030.8599999999999</v>
      </c>
      <c r="AT129" s="33"/>
    </row>
    <row r="130" spans="1:46" ht="33" customHeight="1">
      <c r="A130" s="32">
        <v>340</v>
      </c>
      <c r="B130" s="315" t="str">
        <f>VLOOKUP(A130,[5]bd_lista!A:C,3,FALSE)</f>
        <v>Servicio General de Identificación Personal</v>
      </c>
      <c r="C130" s="316" t="e">
        <f>+VLOOKUP(A130,Contactos!$A$4:$E$534,6,FALSE)</f>
        <v>#REF!</v>
      </c>
      <c r="D130" s="61">
        <v>0</v>
      </c>
      <c r="E130" s="61">
        <v>0</v>
      </c>
      <c r="F130" s="61">
        <v>0</v>
      </c>
      <c r="G130" s="61">
        <v>0</v>
      </c>
      <c r="H130" s="61">
        <v>2316</v>
      </c>
      <c r="I130" s="61">
        <v>0</v>
      </c>
      <c r="J130" s="61">
        <v>0</v>
      </c>
      <c r="K130" s="61">
        <v>0</v>
      </c>
      <c r="L130" s="61">
        <v>515536.88</v>
      </c>
      <c r="M130" s="61">
        <v>0</v>
      </c>
      <c r="N130" s="61">
        <v>600</v>
      </c>
      <c r="O130" s="61">
        <v>0</v>
      </c>
      <c r="P130" s="61">
        <v>0</v>
      </c>
      <c r="Q130" s="61">
        <v>0</v>
      </c>
      <c r="R130" s="61">
        <v>0</v>
      </c>
      <c r="S130" s="61">
        <v>0</v>
      </c>
      <c r="T130" s="61">
        <v>0</v>
      </c>
      <c r="U130" s="61">
        <v>0</v>
      </c>
      <c r="V130" s="61">
        <v>0</v>
      </c>
      <c r="W130" s="61">
        <v>0</v>
      </c>
      <c r="X130" s="61">
        <v>0</v>
      </c>
      <c r="Y130" s="61">
        <v>0</v>
      </c>
      <c r="Z130" s="61">
        <v>0</v>
      </c>
      <c r="AA130" s="61">
        <v>0</v>
      </c>
      <c r="AB130" s="61">
        <v>0</v>
      </c>
      <c r="AC130" s="61">
        <v>0</v>
      </c>
      <c r="AD130" s="61">
        <v>0</v>
      </c>
      <c r="AE130" s="61">
        <v>0</v>
      </c>
      <c r="AF130" s="61">
        <v>0</v>
      </c>
      <c r="AG130" s="61">
        <v>0</v>
      </c>
      <c r="AH130" s="61">
        <v>0</v>
      </c>
      <c r="AI130" s="61">
        <v>0</v>
      </c>
      <c r="AJ130" s="61">
        <v>0</v>
      </c>
      <c r="AK130" s="61">
        <v>0</v>
      </c>
      <c r="AL130" s="61">
        <v>0</v>
      </c>
      <c r="AM130" s="61">
        <v>0</v>
      </c>
      <c r="AN130" s="61">
        <v>0</v>
      </c>
      <c r="AO130" s="61">
        <v>0</v>
      </c>
      <c r="AP130" s="61">
        <v>0</v>
      </c>
      <c r="AQ130" s="61">
        <f t="shared" si="1"/>
        <v>518452.88</v>
      </c>
      <c r="AT130" s="33"/>
    </row>
    <row r="131" spans="1:46" ht="33" customHeight="1">
      <c r="A131" s="32">
        <v>342</v>
      </c>
      <c r="B131" s="315" t="str">
        <f>VLOOKUP(A131,[5]bd_lista!A:C,3,FALSE)</f>
        <v>Agencia Estatal de Vivienda</v>
      </c>
      <c r="C131" s="316" t="e">
        <f>+VLOOKUP(A131,Contactos!$A$4:$E$534,6,FALSE)</f>
        <v>#REF!</v>
      </c>
      <c r="D131" s="61">
        <v>0</v>
      </c>
      <c r="E131" s="61">
        <v>0</v>
      </c>
      <c r="F131" s="61">
        <v>0</v>
      </c>
      <c r="G131" s="61">
        <v>0</v>
      </c>
      <c r="H131" s="61">
        <v>53001.45</v>
      </c>
      <c r="I131" s="61">
        <v>0</v>
      </c>
      <c r="J131" s="61">
        <v>0</v>
      </c>
      <c r="K131" s="61">
        <v>0</v>
      </c>
      <c r="L131" s="61">
        <v>6349870.1399999997</v>
      </c>
      <c r="M131" s="61">
        <v>0</v>
      </c>
      <c r="N131" s="61">
        <v>0</v>
      </c>
      <c r="O131" s="61">
        <v>0</v>
      </c>
      <c r="P131" s="61">
        <v>0</v>
      </c>
      <c r="Q131" s="61">
        <v>0</v>
      </c>
      <c r="R131" s="61">
        <v>0</v>
      </c>
      <c r="S131" s="61">
        <v>0</v>
      </c>
      <c r="T131" s="61">
        <v>0</v>
      </c>
      <c r="U131" s="61">
        <v>0</v>
      </c>
      <c r="V131" s="61">
        <v>0</v>
      </c>
      <c r="W131" s="61">
        <v>0</v>
      </c>
      <c r="X131" s="61">
        <v>0</v>
      </c>
      <c r="Y131" s="61">
        <v>0</v>
      </c>
      <c r="Z131" s="61">
        <v>0</v>
      </c>
      <c r="AA131" s="61">
        <v>0</v>
      </c>
      <c r="AB131" s="61">
        <v>0</v>
      </c>
      <c r="AC131" s="61">
        <v>0</v>
      </c>
      <c r="AD131" s="61">
        <v>0</v>
      </c>
      <c r="AE131" s="61">
        <v>0</v>
      </c>
      <c r="AF131" s="61">
        <v>0</v>
      </c>
      <c r="AG131" s="61">
        <v>0</v>
      </c>
      <c r="AH131" s="61">
        <v>0</v>
      </c>
      <c r="AI131" s="61">
        <v>0</v>
      </c>
      <c r="AJ131" s="61">
        <v>0</v>
      </c>
      <c r="AK131" s="61">
        <v>0</v>
      </c>
      <c r="AL131" s="61">
        <v>0</v>
      </c>
      <c r="AM131" s="61">
        <v>0</v>
      </c>
      <c r="AN131" s="61">
        <v>0</v>
      </c>
      <c r="AO131" s="61">
        <v>0</v>
      </c>
      <c r="AP131" s="61">
        <v>0</v>
      </c>
      <c r="AQ131" s="61">
        <f t="shared" si="1"/>
        <v>6402871.5899999999</v>
      </c>
      <c r="AT131" s="33"/>
    </row>
    <row r="132" spans="1:46" ht="33" customHeight="1">
      <c r="A132" s="32">
        <v>343</v>
      </c>
      <c r="B132" s="315" t="str">
        <f>VLOOKUP(A132,[5]bd_lista!A:C,3,FALSE)</f>
        <v>Escuela de Jueces del Estado</v>
      </c>
      <c r="C132" s="316" t="e">
        <f>+VLOOKUP(A132,Contactos!$A$4:$E$534,6,FALSE)</f>
        <v>#REF!</v>
      </c>
      <c r="D132" s="61">
        <v>0</v>
      </c>
      <c r="E132" s="61">
        <v>0</v>
      </c>
      <c r="F132" s="61">
        <v>1772869.75</v>
      </c>
      <c r="G132" s="61">
        <v>0</v>
      </c>
      <c r="H132" s="61">
        <v>0</v>
      </c>
      <c r="I132" s="61">
        <v>0</v>
      </c>
      <c r="J132" s="61">
        <v>0</v>
      </c>
      <c r="K132" s="61">
        <v>0</v>
      </c>
      <c r="L132" s="61">
        <v>0</v>
      </c>
      <c r="M132" s="61">
        <v>0</v>
      </c>
      <c r="N132" s="61">
        <v>0</v>
      </c>
      <c r="O132" s="61">
        <v>0</v>
      </c>
      <c r="P132" s="61">
        <v>0</v>
      </c>
      <c r="Q132" s="61">
        <v>0</v>
      </c>
      <c r="R132" s="61">
        <v>0</v>
      </c>
      <c r="S132" s="61">
        <v>0</v>
      </c>
      <c r="T132" s="61">
        <v>0</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0</v>
      </c>
      <c r="AP132" s="61">
        <v>0</v>
      </c>
      <c r="AQ132" s="61">
        <f t="shared" si="1"/>
        <v>1772869.75</v>
      </c>
      <c r="AT132" s="33"/>
    </row>
    <row r="133" spans="1:46" ht="33" customHeight="1">
      <c r="A133" s="32">
        <v>344</v>
      </c>
      <c r="B133" s="315" t="str">
        <f>VLOOKUP(A133,[5]bd_lista!A:C,3,FALSE)</f>
        <v>Instituto Plurinacional de Estudio de Lenguas y Culturas</v>
      </c>
      <c r="C133" s="316" t="e">
        <f>+VLOOKUP(A133,Contactos!$A$4:$E$534,6,FALSE)</f>
        <v>#REF!</v>
      </c>
      <c r="D133" s="61">
        <v>0</v>
      </c>
      <c r="E133" s="61">
        <v>0</v>
      </c>
      <c r="F133" s="61">
        <v>1953203</v>
      </c>
      <c r="G133" s="61">
        <v>0</v>
      </c>
      <c r="H133" s="61">
        <v>0</v>
      </c>
      <c r="I133" s="61">
        <v>0</v>
      </c>
      <c r="J133" s="61">
        <v>0</v>
      </c>
      <c r="K133" s="61">
        <v>0</v>
      </c>
      <c r="L133" s="61">
        <v>0</v>
      </c>
      <c r="M133" s="61">
        <v>0</v>
      </c>
      <c r="N133" s="61">
        <v>0</v>
      </c>
      <c r="O133" s="61">
        <v>0</v>
      </c>
      <c r="P133" s="61">
        <v>0</v>
      </c>
      <c r="Q133" s="61">
        <v>0</v>
      </c>
      <c r="R133" s="61">
        <v>0</v>
      </c>
      <c r="S133" s="61">
        <v>0</v>
      </c>
      <c r="T133" s="61">
        <v>0</v>
      </c>
      <c r="U133" s="61">
        <v>0</v>
      </c>
      <c r="V133" s="61">
        <v>0</v>
      </c>
      <c r="W133" s="61">
        <v>0</v>
      </c>
      <c r="X133" s="61">
        <v>0</v>
      </c>
      <c r="Y133" s="61">
        <v>0</v>
      </c>
      <c r="Z133" s="61">
        <v>0</v>
      </c>
      <c r="AA133" s="61">
        <v>0</v>
      </c>
      <c r="AB133" s="61">
        <v>0</v>
      </c>
      <c r="AC133" s="61">
        <v>0</v>
      </c>
      <c r="AD133" s="61">
        <v>0</v>
      </c>
      <c r="AE133" s="61">
        <v>0</v>
      </c>
      <c r="AF133" s="61">
        <v>0</v>
      </c>
      <c r="AG133" s="61">
        <v>0</v>
      </c>
      <c r="AH133" s="61">
        <v>0</v>
      </c>
      <c r="AI133" s="61">
        <v>0</v>
      </c>
      <c r="AJ133" s="61">
        <v>0</v>
      </c>
      <c r="AK133" s="61">
        <v>0</v>
      </c>
      <c r="AL133" s="61">
        <v>0</v>
      </c>
      <c r="AM133" s="61">
        <v>0</v>
      </c>
      <c r="AN133" s="61">
        <v>0</v>
      </c>
      <c r="AO133" s="61">
        <v>0</v>
      </c>
      <c r="AP133" s="61">
        <v>0</v>
      </c>
      <c r="AQ133" s="61">
        <f t="shared" si="1"/>
        <v>1953203</v>
      </c>
      <c r="AT133" s="33"/>
    </row>
    <row r="134" spans="1:46" ht="33" customHeight="1">
      <c r="A134" s="32">
        <v>345</v>
      </c>
      <c r="B134" s="315" t="str">
        <f>VLOOKUP(A134,[5]bd_lista!A:C,3,FALSE)</f>
        <v>Mutual de Servicios al Policía</v>
      </c>
      <c r="C134" s="316" t="e">
        <f>+VLOOKUP(A134,Contactos!$A$4:$E$534,6,FALSE)</f>
        <v>#REF!</v>
      </c>
      <c r="D134" s="61">
        <v>0</v>
      </c>
      <c r="E134" s="61">
        <v>0</v>
      </c>
      <c r="F134" s="61">
        <v>0</v>
      </c>
      <c r="G134" s="61">
        <v>0</v>
      </c>
      <c r="H134" s="61">
        <v>42449.7</v>
      </c>
      <c r="I134" s="61">
        <v>0</v>
      </c>
      <c r="J134" s="61">
        <v>0</v>
      </c>
      <c r="K134" s="61">
        <v>0</v>
      </c>
      <c r="L134" s="61">
        <v>0</v>
      </c>
      <c r="M134" s="61">
        <v>0</v>
      </c>
      <c r="N134" s="61">
        <v>0</v>
      </c>
      <c r="O134" s="61">
        <v>0</v>
      </c>
      <c r="P134" s="61">
        <v>0</v>
      </c>
      <c r="Q134" s="61">
        <v>0</v>
      </c>
      <c r="R134" s="61">
        <v>0</v>
      </c>
      <c r="S134" s="61">
        <v>0</v>
      </c>
      <c r="T134" s="61">
        <v>0</v>
      </c>
      <c r="U134" s="61">
        <v>0</v>
      </c>
      <c r="V134" s="61">
        <v>0</v>
      </c>
      <c r="W134" s="61">
        <v>0</v>
      </c>
      <c r="X134" s="61">
        <v>0</v>
      </c>
      <c r="Y134" s="61">
        <v>703642.09</v>
      </c>
      <c r="Z134" s="61">
        <v>0</v>
      </c>
      <c r="AA134" s="61">
        <v>0</v>
      </c>
      <c r="AB134" s="61">
        <v>0</v>
      </c>
      <c r="AC134" s="61">
        <v>0</v>
      </c>
      <c r="AD134" s="61">
        <v>0</v>
      </c>
      <c r="AE134" s="61">
        <v>0</v>
      </c>
      <c r="AF134" s="61">
        <v>0</v>
      </c>
      <c r="AG134" s="61">
        <v>0</v>
      </c>
      <c r="AH134" s="61">
        <v>0</v>
      </c>
      <c r="AI134" s="61">
        <v>0</v>
      </c>
      <c r="AJ134" s="61">
        <v>0</v>
      </c>
      <c r="AK134" s="61">
        <v>0</v>
      </c>
      <c r="AL134" s="61">
        <v>0</v>
      </c>
      <c r="AM134" s="61">
        <v>0</v>
      </c>
      <c r="AN134" s="61">
        <v>0</v>
      </c>
      <c r="AO134" s="61">
        <v>0</v>
      </c>
      <c r="AP134" s="61">
        <v>0</v>
      </c>
      <c r="AQ134" s="61">
        <f t="shared" si="1"/>
        <v>746091.78999999992</v>
      </c>
      <c r="AT134" s="33"/>
    </row>
    <row r="135" spans="1:46" ht="33" customHeight="1">
      <c r="A135" s="32">
        <v>346</v>
      </c>
      <c r="B135" s="315" t="str">
        <f>VLOOKUP(A135,[5]bd_lista!A:C,3,FALSE)</f>
        <v>Unidad de Investigaciones Financieras</v>
      </c>
      <c r="C135" s="316" t="e">
        <f>+VLOOKUP(A135,Contactos!$A$4:$E$534,6,FALSE)</f>
        <v>#REF!</v>
      </c>
      <c r="D135" s="61">
        <v>0</v>
      </c>
      <c r="E135" s="61">
        <v>0</v>
      </c>
      <c r="F135" s="61">
        <v>0</v>
      </c>
      <c r="G135" s="61">
        <v>0</v>
      </c>
      <c r="H135" s="61">
        <v>195.5</v>
      </c>
      <c r="I135" s="61">
        <v>0</v>
      </c>
      <c r="J135" s="61">
        <v>0</v>
      </c>
      <c r="K135" s="61">
        <v>0</v>
      </c>
      <c r="L135" s="61">
        <v>0</v>
      </c>
      <c r="M135" s="61">
        <v>0</v>
      </c>
      <c r="N135" s="61">
        <v>0</v>
      </c>
      <c r="O135" s="61">
        <v>0</v>
      </c>
      <c r="P135" s="61">
        <v>0</v>
      </c>
      <c r="Q135" s="61">
        <v>0</v>
      </c>
      <c r="R135" s="61">
        <v>0</v>
      </c>
      <c r="S135" s="61">
        <v>0</v>
      </c>
      <c r="T135" s="61">
        <v>0</v>
      </c>
      <c r="U135" s="61">
        <v>0</v>
      </c>
      <c r="V135" s="61">
        <v>0</v>
      </c>
      <c r="W135" s="61">
        <v>0</v>
      </c>
      <c r="X135" s="61">
        <v>0</v>
      </c>
      <c r="Y135" s="61">
        <v>0</v>
      </c>
      <c r="Z135" s="61">
        <v>0</v>
      </c>
      <c r="AA135" s="61">
        <v>0</v>
      </c>
      <c r="AB135" s="61">
        <v>0</v>
      </c>
      <c r="AC135" s="61">
        <v>0</v>
      </c>
      <c r="AD135" s="61">
        <v>0</v>
      </c>
      <c r="AE135" s="61">
        <v>0</v>
      </c>
      <c r="AF135" s="61">
        <v>0</v>
      </c>
      <c r="AG135" s="61">
        <v>0</v>
      </c>
      <c r="AH135" s="61">
        <v>0</v>
      </c>
      <c r="AI135" s="61">
        <v>0</v>
      </c>
      <c r="AJ135" s="61">
        <v>0</v>
      </c>
      <c r="AK135" s="61">
        <v>0</v>
      </c>
      <c r="AL135" s="61">
        <v>0</v>
      </c>
      <c r="AM135" s="61">
        <v>0</v>
      </c>
      <c r="AN135" s="61">
        <v>0</v>
      </c>
      <c r="AO135" s="61">
        <v>0</v>
      </c>
      <c r="AP135" s="61">
        <v>0</v>
      </c>
      <c r="AQ135" s="61">
        <f t="shared" si="1"/>
        <v>195.5</v>
      </c>
      <c r="AT135" s="33"/>
    </row>
    <row r="136" spans="1:46" ht="33" customHeight="1">
      <c r="A136" s="32">
        <v>347</v>
      </c>
      <c r="B136" s="315" t="str">
        <f>VLOOKUP(A136,[5]bd_lista!A:C,3,FALSE)</f>
        <v>Autoridad de Fiscalización y Control de Cooperativas</v>
      </c>
      <c r="C136" s="316" t="e">
        <f>+VLOOKUP(A136,Contactos!$A$4:$E$534,6,FALSE)</f>
        <v>#REF!</v>
      </c>
      <c r="D136" s="61">
        <v>0</v>
      </c>
      <c r="E136" s="61">
        <v>0</v>
      </c>
      <c r="F136" s="61">
        <v>1221133.5</v>
      </c>
      <c r="G136" s="61">
        <v>0</v>
      </c>
      <c r="H136" s="61">
        <v>0</v>
      </c>
      <c r="I136" s="61">
        <v>0</v>
      </c>
      <c r="J136" s="61">
        <v>0</v>
      </c>
      <c r="K136" s="61">
        <v>0</v>
      </c>
      <c r="L136" s="61">
        <v>0</v>
      </c>
      <c r="M136" s="61">
        <v>0</v>
      </c>
      <c r="N136" s="61">
        <v>0</v>
      </c>
      <c r="O136" s="61">
        <v>0</v>
      </c>
      <c r="P136" s="61">
        <v>0</v>
      </c>
      <c r="Q136" s="61">
        <v>0</v>
      </c>
      <c r="R136" s="61">
        <v>0</v>
      </c>
      <c r="S136" s="61">
        <v>0</v>
      </c>
      <c r="T136" s="61">
        <v>0</v>
      </c>
      <c r="U136" s="61">
        <v>0</v>
      </c>
      <c r="V136" s="61">
        <v>0</v>
      </c>
      <c r="W136" s="61">
        <v>0</v>
      </c>
      <c r="X136" s="61">
        <v>0</v>
      </c>
      <c r="Y136" s="61">
        <v>0</v>
      </c>
      <c r="Z136" s="61">
        <v>0</v>
      </c>
      <c r="AA136" s="61">
        <v>0</v>
      </c>
      <c r="AB136" s="61">
        <v>0</v>
      </c>
      <c r="AC136" s="61">
        <v>0</v>
      </c>
      <c r="AD136" s="61">
        <v>0</v>
      </c>
      <c r="AE136" s="61">
        <v>0</v>
      </c>
      <c r="AF136" s="61">
        <v>0</v>
      </c>
      <c r="AG136" s="61">
        <v>0</v>
      </c>
      <c r="AH136" s="61">
        <v>0</v>
      </c>
      <c r="AI136" s="61">
        <v>0</v>
      </c>
      <c r="AJ136" s="61">
        <v>0</v>
      </c>
      <c r="AK136" s="61">
        <v>0</v>
      </c>
      <c r="AL136" s="61">
        <v>0</v>
      </c>
      <c r="AM136" s="61">
        <v>0</v>
      </c>
      <c r="AN136" s="61">
        <v>0</v>
      </c>
      <c r="AO136" s="61">
        <v>0</v>
      </c>
      <c r="AP136" s="61">
        <v>0</v>
      </c>
      <c r="AQ136" s="61">
        <f t="shared" si="1"/>
        <v>1221133.5</v>
      </c>
      <c r="AT136" s="33"/>
    </row>
    <row r="137" spans="1:46" ht="33" customHeight="1">
      <c r="A137" s="32">
        <v>348</v>
      </c>
      <c r="B137" s="315" t="str">
        <f>VLOOKUP(A137,[5]bd_lista!A:C,3,FALSE)</f>
        <v>Autoridad Plurinacional de la Madre Tierra</v>
      </c>
      <c r="C137" s="316" t="e">
        <f>+VLOOKUP(A137,Contactos!$A$4:$E$534,6,FALSE)</f>
        <v>#REF!</v>
      </c>
      <c r="D137" s="61">
        <v>0</v>
      </c>
      <c r="E137" s="61">
        <v>0</v>
      </c>
      <c r="F137" s="61">
        <v>0</v>
      </c>
      <c r="G137" s="61">
        <v>0</v>
      </c>
      <c r="H137" s="61">
        <v>0</v>
      </c>
      <c r="I137" s="61">
        <v>0</v>
      </c>
      <c r="J137" s="61">
        <v>0</v>
      </c>
      <c r="K137" s="61">
        <v>0</v>
      </c>
      <c r="L137" s="61">
        <v>0</v>
      </c>
      <c r="M137" s="61">
        <v>0</v>
      </c>
      <c r="N137" s="61">
        <v>0</v>
      </c>
      <c r="O137" s="61">
        <v>0</v>
      </c>
      <c r="P137" s="61">
        <v>0</v>
      </c>
      <c r="Q137" s="61">
        <v>0</v>
      </c>
      <c r="R137" s="61">
        <v>0</v>
      </c>
      <c r="S137" s="61">
        <v>0</v>
      </c>
      <c r="T137" s="61">
        <v>0</v>
      </c>
      <c r="U137" s="61">
        <v>0</v>
      </c>
      <c r="V137" s="61">
        <v>0</v>
      </c>
      <c r="W137" s="61">
        <v>0</v>
      </c>
      <c r="X137" s="61">
        <v>0</v>
      </c>
      <c r="Y137" s="61">
        <v>0</v>
      </c>
      <c r="Z137" s="61">
        <v>0</v>
      </c>
      <c r="AA137" s="61">
        <v>0</v>
      </c>
      <c r="AB137" s="61">
        <v>0</v>
      </c>
      <c r="AC137" s="61">
        <v>0</v>
      </c>
      <c r="AD137" s="61">
        <v>0</v>
      </c>
      <c r="AE137" s="61">
        <v>60.03</v>
      </c>
      <c r="AF137" s="61">
        <v>0</v>
      </c>
      <c r="AG137" s="61">
        <v>0</v>
      </c>
      <c r="AH137" s="61">
        <v>0</v>
      </c>
      <c r="AI137" s="61">
        <v>0</v>
      </c>
      <c r="AJ137" s="61">
        <v>0</v>
      </c>
      <c r="AK137" s="61">
        <v>0</v>
      </c>
      <c r="AL137" s="61">
        <v>0</v>
      </c>
      <c r="AM137" s="61">
        <v>0</v>
      </c>
      <c r="AN137" s="61">
        <v>0</v>
      </c>
      <c r="AO137" s="61">
        <v>0</v>
      </c>
      <c r="AP137" s="61">
        <v>0</v>
      </c>
      <c r="AQ137" s="61">
        <f t="shared" si="1"/>
        <v>60.03</v>
      </c>
      <c r="AT137" s="33"/>
    </row>
    <row r="138" spans="1:46" ht="33" customHeight="1">
      <c r="A138" s="32">
        <v>349</v>
      </c>
      <c r="B138" s="315" t="str">
        <f>VLOOKUP(A138,[5]bd_lista!A:C,3,FALSE)</f>
        <v>Centro de Inv.Arqueológicas,Antropológicas y Adm.de Tiwanaku</v>
      </c>
      <c r="C138" s="316" t="e">
        <f>+VLOOKUP(A138,Contactos!$A$4:$E$534,6,FALSE)</f>
        <v>#REF!</v>
      </c>
      <c r="D138" s="61">
        <v>0</v>
      </c>
      <c r="E138" s="61">
        <v>0</v>
      </c>
      <c r="F138" s="61">
        <v>0</v>
      </c>
      <c r="G138" s="61">
        <v>0</v>
      </c>
      <c r="H138" s="61">
        <v>0</v>
      </c>
      <c r="I138" s="61">
        <v>0</v>
      </c>
      <c r="J138" s="61">
        <v>0</v>
      </c>
      <c r="K138" s="61">
        <v>0</v>
      </c>
      <c r="L138" s="61">
        <v>0</v>
      </c>
      <c r="M138" s="61">
        <v>0</v>
      </c>
      <c r="N138" s="61">
        <v>0</v>
      </c>
      <c r="O138" s="61">
        <v>0</v>
      </c>
      <c r="P138" s="61">
        <v>0</v>
      </c>
      <c r="Q138" s="61">
        <v>0</v>
      </c>
      <c r="R138" s="61">
        <v>0</v>
      </c>
      <c r="S138" s="61">
        <v>0</v>
      </c>
      <c r="T138" s="61">
        <v>0</v>
      </c>
      <c r="U138" s="61">
        <v>0</v>
      </c>
      <c r="V138" s="61">
        <v>0</v>
      </c>
      <c r="W138" s="61">
        <v>0</v>
      </c>
      <c r="X138" s="61">
        <v>0</v>
      </c>
      <c r="Y138" s="61">
        <v>0</v>
      </c>
      <c r="Z138" s="61">
        <v>0</v>
      </c>
      <c r="AA138" s="61">
        <v>0</v>
      </c>
      <c r="AB138" s="61">
        <v>0</v>
      </c>
      <c r="AC138" s="61">
        <v>0</v>
      </c>
      <c r="AD138" s="61">
        <v>0</v>
      </c>
      <c r="AE138" s="61">
        <v>0</v>
      </c>
      <c r="AF138" s="61">
        <v>0</v>
      </c>
      <c r="AG138" s="61">
        <v>0</v>
      </c>
      <c r="AH138" s="61">
        <v>0</v>
      </c>
      <c r="AI138" s="61">
        <v>0</v>
      </c>
      <c r="AJ138" s="61">
        <v>0</v>
      </c>
      <c r="AK138" s="61">
        <v>0</v>
      </c>
      <c r="AL138" s="61">
        <v>0</v>
      </c>
      <c r="AM138" s="61">
        <v>0</v>
      </c>
      <c r="AN138" s="61">
        <v>0</v>
      </c>
      <c r="AO138" s="61">
        <v>0</v>
      </c>
      <c r="AP138" s="61">
        <v>0</v>
      </c>
      <c r="AQ138" s="61">
        <f t="shared" si="1"/>
        <v>0</v>
      </c>
      <c r="AT138" s="33"/>
    </row>
    <row r="139" spans="1:46" ht="33" customHeight="1">
      <c r="A139" s="32">
        <v>371</v>
      </c>
      <c r="B139" s="315" t="str">
        <f>VLOOKUP(A139,[5]bd_lista!A:C,3,FALSE)</f>
        <v>Centro Internacional de la Quinua</v>
      </c>
      <c r="C139" s="316" t="e">
        <f>+VLOOKUP(A139,Contactos!$A$4:$E$534,6,FALSE)</f>
        <v>#REF!</v>
      </c>
      <c r="D139" s="61">
        <v>0</v>
      </c>
      <c r="E139" s="61">
        <v>0</v>
      </c>
      <c r="F139" s="61">
        <v>0</v>
      </c>
      <c r="G139" s="61">
        <v>0</v>
      </c>
      <c r="H139" s="61">
        <v>0</v>
      </c>
      <c r="I139" s="61">
        <v>0</v>
      </c>
      <c r="J139" s="61">
        <v>0</v>
      </c>
      <c r="K139" s="61">
        <v>0</v>
      </c>
      <c r="L139" s="61">
        <v>0</v>
      </c>
      <c r="M139" s="61">
        <v>0</v>
      </c>
      <c r="N139" s="61">
        <v>0</v>
      </c>
      <c r="O139" s="61">
        <v>0</v>
      </c>
      <c r="P139" s="61">
        <v>0</v>
      </c>
      <c r="Q139" s="61">
        <v>0</v>
      </c>
      <c r="R139" s="61">
        <v>0</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f t="shared" si="1"/>
        <v>0</v>
      </c>
      <c r="AT139" s="33"/>
    </row>
    <row r="140" spans="1:46" ht="33" customHeight="1">
      <c r="A140" s="32">
        <v>373</v>
      </c>
      <c r="B140" s="315" t="str">
        <f>VLOOKUP(A140,[5]bd_lista!A:C,3,FALSE)</f>
        <v>Fondo de Desarrollo Indigena</v>
      </c>
      <c r="C140" s="316" t="e">
        <f>+VLOOKUP(A140,Contactos!$A$4:$E$534,6,FALSE)</f>
        <v>#REF!</v>
      </c>
      <c r="D140" s="61">
        <v>0</v>
      </c>
      <c r="E140" s="61">
        <v>0</v>
      </c>
      <c r="F140" s="61">
        <v>0</v>
      </c>
      <c r="G140" s="61">
        <v>0</v>
      </c>
      <c r="H140" s="61">
        <v>129850</v>
      </c>
      <c r="I140" s="61">
        <v>0</v>
      </c>
      <c r="J140" s="61">
        <v>0</v>
      </c>
      <c r="K140" s="61">
        <v>0</v>
      </c>
      <c r="L140" s="61">
        <v>706349.3600000001</v>
      </c>
      <c r="M140" s="61">
        <v>0</v>
      </c>
      <c r="N140" s="61">
        <v>0</v>
      </c>
      <c r="O140" s="61">
        <v>0</v>
      </c>
      <c r="P140" s="61">
        <v>1644846.14</v>
      </c>
      <c r="Q140" s="61">
        <v>0</v>
      </c>
      <c r="R140" s="61">
        <v>0</v>
      </c>
      <c r="S140" s="61">
        <v>0</v>
      </c>
      <c r="T140" s="61">
        <v>0</v>
      </c>
      <c r="U140" s="61">
        <v>13477828.59</v>
      </c>
      <c r="V140" s="61">
        <v>0</v>
      </c>
      <c r="W140" s="61">
        <v>0</v>
      </c>
      <c r="X140" s="61">
        <v>0</v>
      </c>
      <c r="Y140" s="61">
        <v>0</v>
      </c>
      <c r="Z140" s="61">
        <v>0</v>
      </c>
      <c r="AA140" s="61">
        <v>0</v>
      </c>
      <c r="AB140" s="61">
        <v>0</v>
      </c>
      <c r="AC140" s="61">
        <v>0</v>
      </c>
      <c r="AD140" s="61">
        <v>0</v>
      </c>
      <c r="AE140" s="61">
        <v>0</v>
      </c>
      <c r="AF140" s="61">
        <v>0</v>
      </c>
      <c r="AG140" s="61">
        <v>0</v>
      </c>
      <c r="AH140" s="61">
        <v>0</v>
      </c>
      <c r="AI140" s="61">
        <v>0</v>
      </c>
      <c r="AJ140" s="61">
        <v>0</v>
      </c>
      <c r="AK140" s="61">
        <v>0</v>
      </c>
      <c r="AL140" s="61">
        <v>0</v>
      </c>
      <c r="AM140" s="61">
        <v>0</v>
      </c>
      <c r="AN140" s="61">
        <v>0</v>
      </c>
      <c r="AO140" s="61">
        <v>0</v>
      </c>
      <c r="AP140" s="61">
        <v>0</v>
      </c>
      <c r="AQ140" s="61">
        <f t="shared" si="1"/>
        <v>15958874.09</v>
      </c>
      <c r="AT140" s="33"/>
    </row>
    <row r="141" spans="1:46" ht="33" customHeight="1">
      <c r="A141" s="32">
        <v>374</v>
      </c>
      <c r="B141" s="315" t="str">
        <f>VLOOKUP(A141,[5]bd_lista!A:C,3,FALSE)</f>
        <v>Agencia de Gobierno Electrónico y Tecnologías de Información y Comunicación</v>
      </c>
      <c r="C141" s="316" t="e">
        <f>+VLOOKUP(A141,Contactos!$A$4:$E$534,6,FALSE)</f>
        <v>#REF!</v>
      </c>
      <c r="D141" s="61">
        <v>0</v>
      </c>
      <c r="E141" s="61">
        <v>0</v>
      </c>
      <c r="F141" s="61">
        <v>0</v>
      </c>
      <c r="G141" s="61">
        <v>0</v>
      </c>
      <c r="H141" s="61">
        <v>6621.85</v>
      </c>
      <c r="I141" s="61">
        <v>0</v>
      </c>
      <c r="J141" s="61">
        <v>0</v>
      </c>
      <c r="K141" s="61">
        <v>0</v>
      </c>
      <c r="L141" s="61">
        <v>0</v>
      </c>
      <c r="M141" s="61">
        <v>0</v>
      </c>
      <c r="N141" s="61">
        <v>0</v>
      </c>
      <c r="O141" s="61">
        <v>0</v>
      </c>
      <c r="P141" s="61">
        <v>0</v>
      </c>
      <c r="Q141" s="61">
        <v>0</v>
      </c>
      <c r="R141" s="61">
        <v>0</v>
      </c>
      <c r="S141" s="61">
        <v>0</v>
      </c>
      <c r="T141" s="61">
        <v>0</v>
      </c>
      <c r="U141" s="61">
        <v>0</v>
      </c>
      <c r="V141" s="61">
        <v>0</v>
      </c>
      <c r="W141" s="61">
        <v>0</v>
      </c>
      <c r="X141" s="61">
        <v>0</v>
      </c>
      <c r="Y141" s="61">
        <v>0</v>
      </c>
      <c r="Z141" s="61">
        <v>0</v>
      </c>
      <c r="AA141" s="61">
        <v>0</v>
      </c>
      <c r="AB141" s="61">
        <v>0</v>
      </c>
      <c r="AC141" s="61">
        <v>0</v>
      </c>
      <c r="AD141" s="61">
        <v>0</v>
      </c>
      <c r="AE141" s="61">
        <v>0</v>
      </c>
      <c r="AF141" s="61">
        <v>0</v>
      </c>
      <c r="AG141" s="61">
        <v>0</v>
      </c>
      <c r="AH141" s="61">
        <v>0</v>
      </c>
      <c r="AI141" s="61">
        <v>0</v>
      </c>
      <c r="AJ141" s="61">
        <v>0</v>
      </c>
      <c r="AK141" s="61">
        <v>0</v>
      </c>
      <c r="AL141" s="61">
        <v>0</v>
      </c>
      <c r="AM141" s="61">
        <v>0</v>
      </c>
      <c r="AN141" s="61">
        <v>0</v>
      </c>
      <c r="AO141" s="61">
        <v>0</v>
      </c>
      <c r="AP141" s="61">
        <v>0</v>
      </c>
      <c r="AQ141" s="61">
        <f t="shared" ref="AQ141:AQ207" si="2">SUM(D141:AP141)</f>
        <v>6621.85</v>
      </c>
      <c r="AT141" s="33"/>
    </row>
    <row r="142" spans="1:46" ht="33" customHeight="1">
      <c r="A142" s="32">
        <v>376</v>
      </c>
      <c r="B142" s="315" t="str">
        <f>VLOOKUP(A142,[5]bd_lista!A:C,3,FALSE)</f>
        <v>Agencia Boliviana de Energía Nuclear</v>
      </c>
      <c r="C142" s="316" t="e">
        <f>+VLOOKUP(A142,Contactos!$A$4:$E$534,6,FALSE)</f>
        <v>#REF!</v>
      </c>
      <c r="D142" s="61">
        <v>0</v>
      </c>
      <c r="E142" s="61">
        <v>0</v>
      </c>
      <c r="F142" s="61">
        <v>0</v>
      </c>
      <c r="G142" s="61">
        <v>0</v>
      </c>
      <c r="H142" s="61">
        <v>6297.4</v>
      </c>
      <c r="I142" s="61">
        <v>0</v>
      </c>
      <c r="J142" s="61">
        <v>0</v>
      </c>
      <c r="K142" s="61">
        <v>0</v>
      </c>
      <c r="L142" s="61">
        <v>20376.149999999998</v>
      </c>
      <c r="M142" s="61">
        <v>0</v>
      </c>
      <c r="N142" s="61">
        <v>0</v>
      </c>
      <c r="O142" s="61">
        <v>0</v>
      </c>
      <c r="P142" s="61">
        <v>0</v>
      </c>
      <c r="Q142" s="61">
        <v>0</v>
      </c>
      <c r="R142" s="61">
        <v>0</v>
      </c>
      <c r="S142" s="61">
        <v>0</v>
      </c>
      <c r="T142" s="61">
        <v>0</v>
      </c>
      <c r="U142" s="61">
        <v>0</v>
      </c>
      <c r="V142" s="61">
        <v>0</v>
      </c>
      <c r="W142" s="61">
        <v>0</v>
      </c>
      <c r="X142" s="61">
        <v>0</v>
      </c>
      <c r="Y142" s="61">
        <v>0</v>
      </c>
      <c r="Z142" s="61">
        <v>0</v>
      </c>
      <c r="AA142" s="61">
        <v>0</v>
      </c>
      <c r="AB142" s="61">
        <v>0</v>
      </c>
      <c r="AC142" s="61">
        <v>0</v>
      </c>
      <c r="AD142" s="61">
        <v>0</v>
      </c>
      <c r="AE142" s="61">
        <v>0</v>
      </c>
      <c r="AF142" s="61">
        <v>0</v>
      </c>
      <c r="AG142" s="61">
        <v>0</v>
      </c>
      <c r="AH142" s="61">
        <v>0</v>
      </c>
      <c r="AI142" s="61">
        <v>0</v>
      </c>
      <c r="AJ142" s="61">
        <v>0</v>
      </c>
      <c r="AK142" s="61">
        <v>0</v>
      </c>
      <c r="AL142" s="61">
        <v>0</v>
      </c>
      <c r="AM142" s="61">
        <v>0</v>
      </c>
      <c r="AN142" s="61">
        <v>0</v>
      </c>
      <c r="AO142" s="61">
        <v>0</v>
      </c>
      <c r="AP142" s="61">
        <v>0</v>
      </c>
      <c r="AQ142" s="61">
        <f t="shared" si="2"/>
        <v>26673.549999999996</v>
      </c>
      <c r="AT142" s="33"/>
    </row>
    <row r="143" spans="1:46" ht="33" customHeight="1">
      <c r="A143" s="32">
        <v>378</v>
      </c>
      <c r="B143" s="315" t="str">
        <f>VLOOKUP(A143,[5]bd_lista!A:C,3,FALSE)</f>
        <v>Servicio Nacional Textil</v>
      </c>
      <c r="C143" s="316" t="e">
        <f>+VLOOKUP(A143,Contactos!$A$4:$E$534,6,FALSE)</f>
        <v>#REF!</v>
      </c>
      <c r="D143" s="61">
        <v>0</v>
      </c>
      <c r="E143" s="61">
        <v>0</v>
      </c>
      <c r="F143" s="61">
        <v>6870462</v>
      </c>
      <c r="G143" s="61">
        <v>0</v>
      </c>
      <c r="H143" s="61">
        <v>33166.97</v>
      </c>
      <c r="I143" s="61">
        <v>0</v>
      </c>
      <c r="J143" s="61">
        <v>0</v>
      </c>
      <c r="K143" s="61">
        <v>0</v>
      </c>
      <c r="L143" s="61">
        <v>0</v>
      </c>
      <c r="M143" s="61">
        <v>0</v>
      </c>
      <c r="N143" s="61">
        <v>0</v>
      </c>
      <c r="O143" s="61">
        <v>0</v>
      </c>
      <c r="P143" s="61">
        <v>0</v>
      </c>
      <c r="Q143" s="61">
        <v>0</v>
      </c>
      <c r="R143" s="61">
        <v>0</v>
      </c>
      <c r="S143" s="61">
        <v>0</v>
      </c>
      <c r="T143" s="61">
        <v>0</v>
      </c>
      <c r="U143" s="61">
        <v>0</v>
      </c>
      <c r="V143" s="61">
        <v>0</v>
      </c>
      <c r="W143" s="61">
        <v>0</v>
      </c>
      <c r="X143" s="61">
        <v>0</v>
      </c>
      <c r="Y143" s="61">
        <v>0</v>
      </c>
      <c r="Z143" s="61">
        <v>0</v>
      </c>
      <c r="AA143" s="61">
        <v>0</v>
      </c>
      <c r="AB143" s="61">
        <v>0</v>
      </c>
      <c r="AC143" s="61">
        <v>0</v>
      </c>
      <c r="AD143" s="61">
        <v>0</v>
      </c>
      <c r="AE143" s="61">
        <v>0</v>
      </c>
      <c r="AF143" s="61">
        <v>0</v>
      </c>
      <c r="AG143" s="61">
        <v>0</v>
      </c>
      <c r="AH143" s="61">
        <v>0</v>
      </c>
      <c r="AI143" s="61">
        <v>0</v>
      </c>
      <c r="AJ143" s="61">
        <v>0</v>
      </c>
      <c r="AK143" s="61">
        <v>0</v>
      </c>
      <c r="AL143" s="61">
        <v>0</v>
      </c>
      <c r="AM143" s="61">
        <v>0</v>
      </c>
      <c r="AN143" s="61">
        <v>0</v>
      </c>
      <c r="AO143" s="61">
        <v>0</v>
      </c>
      <c r="AP143" s="61">
        <v>0</v>
      </c>
      <c r="AQ143" s="61">
        <f t="shared" si="2"/>
        <v>6903628.9699999997</v>
      </c>
      <c r="AT143" s="33"/>
    </row>
    <row r="144" spans="1:46" ht="33" customHeight="1">
      <c r="A144" s="32">
        <v>379</v>
      </c>
      <c r="B144" s="315" t="str">
        <f>VLOOKUP(A144,[5]bd_lista!A:C,3,FALSE)</f>
        <v xml:space="preserve">Escuela Boliviana Intercultural de Danza </v>
      </c>
      <c r="C144" s="316" t="e">
        <f>+VLOOKUP(A144,Contactos!$A$4:$E$534,6,FALSE)</f>
        <v>#REF!</v>
      </c>
      <c r="D144" s="61">
        <v>0</v>
      </c>
      <c r="E144" s="61">
        <v>0</v>
      </c>
      <c r="F144" s="61">
        <v>0</v>
      </c>
      <c r="G144" s="61">
        <v>0</v>
      </c>
      <c r="H144" s="61">
        <v>0</v>
      </c>
      <c r="I144" s="61">
        <v>0</v>
      </c>
      <c r="J144" s="61">
        <v>0</v>
      </c>
      <c r="K144" s="61">
        <v>0</v>
      </c>
      <c r="L144" s="61">
        <v>0</v>
      </c>
      <c r="M144" s="61">
        <v>0</v>
      </c>
      <c r="N144" s="61">
        <v>0</v>
      </c>
      <c r="O144" s="61">
        <v>0</v>
      </c>
      <c r="P144" s="61">
        <v>0</v>
      </c>
      <c r="Q144" s="61">
        <v>0</v>
      </c>
      <c r="R144" s="61">
        <v>0</v>
      </c>
      <c r="S144" s="61">
        <v>0</v>
      </c>
      <c r="T144" s="61">
        <v>0</v>
      </c>
      <c r="U144" s="61">
        <v>0</v>
      </c>
      <c r="V144" s="61">
        <v>0</v>
      </c>
      <c r="W144" s="61">
        <v>0</v>
      </c>
      <c r="X144" s="61">
        <v>0</v>
      </c>
      <c r="Y144" s="61">
        <v>0</v>
      </c>
      <c r="Z144" s="61">
        <v>0</v>
      </c>
      <c r="AA144" s="61">
        <v>0</v>
      </c>
      <c r="AB144" s="61">
        <v>0</v>
      </c>
      <c r="AC144" s="61">
        <v>0</v>
      </c>
      <c r="AD144" s="61">
        <v>0</v>
      </c>
      <c r="AE144" s="61">
        <v>0</v>
      </c>
      <c r="AF144" s="61">
        <v>0</v>
      </c>
      <c r="AG144" s="61">
        <v>0</v>
      </c>
      <c r="AH144" s="61">
        <v>0</v>
      </c>
      <c r="AI144" s="61">
        <v>0</v>
      </c>
      <c r="AJ144" s="61">
        <v>0</v>
      </c>
      <c r="AK144" s="61">
        <v>0</v>
      </c>
      <c r="AL144" s="61">
        <v>0</v>
      </c>
      <c r="AM144" s="61">
        <v>0</v>
      </c>
      <c r="AN144" s="61">
        <v>0</v>
      </c>
      <c r="AO144" s="61">
        <v>0</v>
      </c>
      <c r="AP144" s="61">
        <v>0</v>
      </c>
      <c r="AQ144" s="61">
        <f t="shared" si="2"/>
        <v>0</v>
      </c>
      <c r="AT144" s="33"/>
    </row>
    <row r="145" spans="1:46" ht="33" customHeight="1">
      <c r="A145" s="32">
        <v>382</v>
      </c>
      <c r="B145" s="315" t="str">
        <f>VLOOKUP(A145,[5]bd_lista!A:C,3,FALSE)</f>
        <v>Agencia de Infraestructura en Salud y Equipamiento Médico</v>
      </c>
      <c r="C145" s="316" t="e">
        <f>+VLOOKUP(A145,Contactos!$A$4:$E$534,6,FALSE)</f>
        <v>#REF!</v>
      </c>
      <c r="D145" s="61">
        <v>0</v>
      </c>
      <c r="E145" s="61">
        <v>0</v>
      </c>
      <c r="F145" s="61">
        <v>0</v>
      </c>
      <c r="G145" s="61">
        <v>0</v>
      </c>
      <c r="H145" s="61">
        <v>0</v>
      </c>
      <c r="I145" s="61">
        <v>0</v>
      </c>
      <c r="J145" s="61">
        <v>0</v>
      </c>
      <c r="K145" s="61">
        <v>0</v>
      </c>
      <c r="L145" s="61">
        <v>0</v>
      </c>
      <c r="M145" s="61">
        <v>0</v>
      </c>
      <c r="N145" s="61">
        <v>0</v>
      </c>
      <c r="O145" s="61">
        <v>0</v>
      </c>
      <c r="P145" s="61">
        <v>0</v>
      </c>
      <c r="Q145" s="61">
        <v>0</v>
      </c>
      <c r="R145" s="61">
        <v>0</v>
      </c>
      <c r="S145" s="61">
        <v>0</v>
      </c>
      <c r="T145" s="61">
        <v>0</v>
      </c>
      <c r="U145" s="61">
        <v>0</v>
      </c>
      <c r="V145" s="61">
        <v>0</v>
      </c>
      <c r="W145" s="61">
        <v>0</v>
      </c>
      <c r="X145" s="61">
        <v>0</v>
      </c>
      <c r="Y145" s="61">
        <v>0</v>
      </c>
      <c r="Z145" s="61">
        <v>0</v>
      </c>
      <c r="AA145" s="61">
        <v>0</v>
      </c>
      <c r="AB145" s="61">
        <v>0</v>
      </c>
      <c r="AC145" s="61">
        <v>0</v>
      </c>
      <c r="AD145" s="61">
        <v>0</v>
      </c>
      <c r="AE145" s="61">
        <v>0</v>
      </c>
      <c r="AF145" s="61">
        <v>0</v>
      </c>
      <c r="AG145" s="61">
        <v>0</v>
      </c>
      <c r="AH145" s="61">
        <v>0</v>
      </c>
      <c r="AI145" s="61">
        <v>0</v>
      </c>
      <c r="AJ145" s="61">
        <v>0</v>
      </c>
      <c r="AK145" s="61">
        <v>0</v>
      </c>
      <c r="AL145" s="61">
        <v>0</v>
      </c>
      <c r="AM145" s="61">
        <v>0</v>
      </c>
      <c r="AN145" s="61">
        <v>0</v>
      </c>
      <c r="AO145" s="61">
        <v>0</v>
      </c>
      <c r="AP145" s="61">
        <v>0</v>
      </c>
      <c r="AQ145" s="61">
        <f t="shared" si="2"/>
        <v>0</v>
      </c>
      <c r="AT145" s="33"/>
    </row>
    <row r="146" spans="1:46" ht="33" customHeight="1">
      <c r="A146" s="32">
        <v>383</v>
      </c>
      <c r="B146" s="315" t="str">
        <f>VLOOKUP(A146,[5]bd_lista!A:C,3,FALSE)</f>
        <v>Agencia Boliviana de Correos "Correos de Bolivia"</v>
      </c>
      <c r="C146" s="316" t="e">
        <f>+VLOOKUP(A146,Contactos!$A$4:$E$534,6,FALSE)</f>
        <v>#REF!</v>
      </c>
      <c r="D146" s="61">
        <v>0</v>
      </c>
      <c r="E146" s="61">
        <v>2353138</v>
      </c>
      <c r="F146" s="61">
        <v>0</v>
      </c>
      <c r="G146" s="61">
        <v>0</v>
      </c>
      <c r="H146" s="61">
        <v>455162.57999999996</v>
      </c>
      <c r="I146" s="61">
        <v>0</v>
      </c>
      <c r="J146" s="61">
        <v>0</v>
      </c>
      <c r="K146" s="61">
        <v>0</v>
      </c>
      <c r="L146" s="61">
        <v>167</v>
      </c>
      <c r="M146" s="61">
        <v>0</v>
      </c>
      <c r="N146" s="61">
        <v>0</v>
      </c>
      <c r="O146" s="61">
        <v>0</v>
      </c>
      <c r="P146" s="61">
        <v>0</v>
      </c>
      <c r="Q146" s="61">
        <v>0</v>
      </c>
      <c r="R146" s="61">
        <v>0</v>
      </c>
      <c r="S146" s="61">
        <v>0</v>
      </c>
      <c r="T146" s="61">
        <v>0</v>
      </c>
      <c r="U146" s="61">
        <v>0</v>
      </c>
      <c r="V146" s="61">
        <v>0</v>
      </c>
      <c r="W146" s="61">
        <v>0</v>
      </c>
      <c r="X146" s="61">
        <v>0</v>
      </c>
      <c r="Y146" s="61">
        <v>0</v>
      </c>
      <c r="Z146" s="61">
        <v>0</v>
      </c>
      <c r="AA146" s="61">
        <v>0</v>
      </c>
      <c r="AB146" s="61">
        <v>0</v>
      </c>
      <c r="AC146" s="61">
        <v>0</v>
      </c>
      <c r="AD146" s="61">
        <v>0</v>
      </c>
      <c r="AE146" s="61">
        <v>0</v>
      </c>
      <c r="AF146" s="61">
        <v>0</v>
      </c>
      <c r="AG146" s="61">
        <v>0</v>
      </c>
      <c r="AH146" s="61">
        <v>0</v>
      </c>
      <c r="AI146" s="61">
        <v>0</v>
      </c>
      <c r="AJ146" s="61">
        <v>0</v>
      </c>
      <c r="AK146" s="61">
        <v>0</v>
      </c>
      <c r="AL146" s="61">
        <v>0</v>
      </c>
      <c r="AM146" s="61">
        <v>0</v>
      </c>
      <c r="AN146" s="61">
        <v>0</v>
      </c>
      <c r="AO146" s="61">
        <v>0</v>
      </c>
      <c r="AP146" s="61">
        <v>0</v>
      </c>
      <c r="AQ146" s="61">
        <f t="shared" si="2"/>
        <v>2808467.58</v>
      </c>
      <c r="AT146" s="33"/>
    </row>
    <row r="147" spans="1:46" ht="33" customHeight="1">
      <c r="A147" s="32">
        <v>385</v>
      </c>
      <c r="B147" s="315" t="str">
        <f>VLOOKUP(A147,[5]bd_lista!A:C,3,FALSE)</f>
        <v>Autoridad de Supervisión de la Seguridad Social de Corto Plazo</v>
      </c>
      <c r="C147" s="316" t="e">
        <f>+VLOOKUP(A147,Contactos!$A$4:$E$534,6,FALSE)</f>
        <v>#REF!</v>
      </c>
      <c r="D147" s="61">
        <v>0</v>
      </c>
      <c r="E147" s="61">
        <v>0</v>
      </c>
      <c r="F147" s="61">
        <v>0</v>
      </c>
      <c r="G147" s="61">
        <v>0</v>
      </c>
      <c r="H147" s="61">
        <v>62551.329999999994</v>
      </c>
      <c r="I147" s="61">
        <v>0</v>
      </c>
      <c r="J147" s="61">
        <v>0</v>
      </c>
      <c r="K147" s="61">
        <v>0</v>
      </c>
      <c r="L147" s="61">
        <v>0</v>
      </c>
      <c r="M147" s="61">
        <v>0</v>
      </c>
      <c r="N147" s="61">
        <v>0</v>
      </c>
      <c r="O147" s="61">
        <v>0</v>
      </c>
      <c r="P147" s="61">
        <v>0</v>
      </c>
      <c r="Q147" s="61">
        <v>0</v>
      </c>
      <c r="R147" s="61">
        <v>0</v>
      </c>
      <c r="S147" s="61">
        <v>0</v>
      </c>
      <c r="T147" s="61">
        <v>0</v>
      </c>
      <c r="U147" s="61">
        <v>0</v>
      </c>
      <c r="V147" s="61">
        <v>0</v>
      </c>
      <c r="W147" s="61">
        <v>0</v>
      </c>
      <c r="X147" s="61">
        <v>0</v>
      </c>
      <c r="Y147" s="61">
        <v>411202.88</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f t="shared" si="2"/>
        <v>473754.21</v>
      </c>
      <c r="AT147" s="33"/>
    </row>
    <row r="148" spans="1:46" ht="33" customHeight="1">
      <c r="A148" s="32">
        <v>386</v>
      </c>
      <c r="B148" s="315" t="str">
        <f>VLOOKUP(A148,[5]bd_lista!A:C,3,FALSE)</f>
        <v>Servicio Plurinacional de la Mujer y de la Despatriarcalización Ana María Romero</v>
      </c>
      <c r="C148" s="316" t="e">
        <f>+VLOOKUP(A148,Contactos!$A$4:$E$534,6,FALSE)</f>
        <v>#REF!</v>
      </c>
      <c r="D148" s="61">
        <v>0</v>
      </c>
      <c r="E148" s="61">
        <v>0</v>
      </c>
      <c r="F148" s="61">
        <v>0</v>
      </c>
      <c r="G148" s="61">
        <v>0</v>
      </c>
      <c r="H148" s="61">
        <v>0</v>
      </c>
      <c r="I148" s="61">
        <v>0</v>
      </c>
      <c r="J148" s="61">
        <v>0</v>
      </c>
      <c r="K148" s="61">
        <v>0</v>
      </c>
      <c r="L148" s="61">
        <v>0</v>
      </c>
      <c r="M148" s="61">
        <v>0</v>
      </c>
      <c r="N148" s="61">
        <v>0</v>
      </c>
      <c r="O148" s="61">
        <v>0</v>
      </c>
      <c r="P148" s="61">
        <v>0</v>
      </c>
      <c r="Q148" s="61">
        <v>0</v>
      </c>
      <c r="R148" s="61">
        <v>0</v>
      </c>
      <c r="S148" s="61">
        <v>0</v>
      </c>
      <c r="T148" s="61">
        <v>0</v>
      </c>
      <c r="U148" s="61">
        <v>0</v>
      </c>
      <c r="V148" s="61">
        <v>0</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f t="shared" si="2"/>
        <v>0</v>
      </c>
      <c r="AT148" s="33"/>
    </row>
    <row r="149" spans="1:46" ht="33" customHeight="1">
      <c r="A149" s="32">
        <v>387</v>
      </c>
      <c r="B149" s="315" t="str">
        <f>VLOOKUP(A149,[5]bd_lista!A:C,3,FALSE)</f>
        <v>Agencia del Desarrollo del Cine y Audiovisual Bolivianos</v>
      </c>
      <c r="C149" s="316" t="e">
        <f>+VLOOKUP(A149,Contactos!$A$4:$E$534,6,FALSE)</f>
        <v>#REF!</v>
      </c>
      <c r="D149" s="61">
        <v>0</v>
      </c>
      <c r="E149" s="61">
        <v>0</v>
      </c>
      <c r="F149" s="61">
        <v>6531178.9800000004</v>
      </c>
      <c r="G149" s="61">
        <v>0</v>
      </c>
      <c r="H149" s="61">
        <v>0</v>
      </c>
      <c r="I149" s="61">
        <v>0</v>
      </c>
      <c r="J149" s="61">
        <v>0</v>
      </c>
      <c r="K149" s="61">
        <v>0</v>
      </c>
      <c r="L149" s="61">
        <v>0</v>
      </c>
      <c r="M149" s="61">
        <v>0</v>
      </c>
      <c r="N149" s="61">
        <v>0</v>
      </c>
      <c r="O149" s="61">
        <v>0</v>
      </c>
      <c r="P149" s="61">
        <v>0</v>
      </c>
      <c r="Q149" s="61">
        <v>0</v>
      </c>
      <c r="R149" s="61">
        <v>0</v>
      </c>
      <c r="S149" s="61">
        <v>0</v>
      </c>
      <c r="T149" s="61">
        <v>0</v>
      </c>
      <c r="U149" s="61">
        <v>0</v>
      </c>
      <c r="V149" s="61">
        <v>0</v>
      </c>
      <c r="W149" s="61">
        <v>0</v>
      </c>
      <c r="X149" s="61">
        <v>0</v>
      </c>
      <c r="Y149" s="61">
        <v>0</v>
      </c>
      <c r="Z149" s="61">
        <v>0</v>
      </c>
      <c r="AA149" s="61">
        <v>0</v>
      </c>
      <c r="AB149" s="61">
        <v>0</v>
      </c>
      <c r="AC149" s="61">
        <v>0</v>
      </c>
      <c r="AD149" s="61">
        <v>0</v>
      </c>
      <c r="AE149" s="61">
        <v>0</v>
      </c>
      <c r="AF149" s="61">
        <v>0</v>
      </c>
      <c r="AG149" s="61">
        <v>0</v>
      </c>
      <c r="AH149" s="61">
        <v>0</v>
      </c>
      <c r="AI149" s="61">
        <v>0</v>
      </c>
      <c r="AJ149" s="61">
        <v>0</v>
      </c>
      <c r="AK149" s="61">
        <v>0</v>
      </c>
      <c r="AL149" s="61">
        <v>0</v>
      </c>
      <c r="AM149" s="61">
        <v>0</v>
      </c>
      <c r="AN149" s="61">
        <v>0</v>
      </c>
      <c r="AO149" s="61">
        <v>0</v>
      </c>
      <c r="AP149" s="61">
        <v>0</v>
      </c>
      <c r="AQ149" s="61">
        <f t="shared" si="2"/>
        <v>6531178.9800000004</v>
      </c>
      <c r="AT149" s="33"/>
    </row>
    <row r="150" spans="1:46" ht="33" customHeight="1">
      <c r="A150" s="32">
        <v>388</v>
      </c>
      <c r="B150" s="315" t="str">
        <f>VLOOKUP(A150,[5]bd_lista!A:C,3,FALSE)</f>
        <v>Servicio Plurinacional de Registro de Comercio</v>
      </c>
      <c r="C150" s="316" t="e">
        <f>+VLOOKUP(A150,Contactos!$A$4:$E$534,6,FALSE)</f>
        <v>#REF!</v>
      </c>
      <c r="D150" s="61">
        <v>0</v>
      </c>
      <c r="E150" s="61">
        <v>0</v>
      </c>
      <c r="F150" s="61">
        <v>0</v>
      </c>
      <c r="G150" s="61">
        <v>0</v>
      </c>
      <c r="H150" s="61">
        <v>0</v>
      </c>
      <c r="I150" s="61">
        <v>0</v>
      </c>
      <c r="J150" s="61">
        <v>0</v>
      </c>
      <c r="K150" s="61">
        <v>0</v>
      </c>
      <c r="L150" s="61">
        <v>0</v>
      </c>
      <c r="M150" s="61">
        <v>0</v>
      </c>
      <c r="N150" s="61">
        <v>0</v>
      </c>
      <c r="O150" s="61">
        <v>0</v>
      </c>
      <c r="P150" s="61">
        <v>0</v>
      </c>
      <c r="Q150" s="61">
        <v>0</v>
      </c>
      <c r="R150" s="61">
        <v>0</v>
      </c>
      <c r="S150" s="61">
        <v>0</v>
      </c>
      <c r="T150" s="61">
        <v>0</v>
      </c>
      <c r="U150" s="61">
        <v>0</v>
      </c>
      <c r="V150" s="61">
        <v>0</v>
      </c>
      <c r="W150" s="61">
        <v>0</v>
      </c>
      <c r="X150" s="61">
        <v>0</v>
      </c>
      <c r="Y150" s="61">
        <v>0</v>
      </c>
      <c r="Z150" s="61">
        <v>0</v>
      </c>
      <c r="AA150" s="61">
        <v>0</v>
      </c>
      <c r="AB150" s="61">
        <v>0</v>
      </c>
      <c r="AC150" s="61">
        <v>0</v>
      </c>
      <c r="AD150" s="61">
        <v>0</v>
      </c>
      <c r="AE150" s="61">
        <v>0</v>
      </c>
      <c r="AF150" s="61">
        <v>0</v>
      </c>
      <c r="AG150" s="61">
        <v>0</v>
      </c>
      <c r="AH150" s="61">
        <v>0</v>
      </c>
      <c r="AI150" s="61">
        <v>0</v>
      </c>
      <c r="AJ150" s="61">
        <v>0</v>
      </c>
      <c r="AK150" s="61">
        <v>0</v>
      </c>
      <c r="AL150" s="61">
        <v>0</v>
      </c>
      <c r="AM150" s="61">
        <v>0</v>
      </c>
      <c r="AN150" s="61">
        <v>0</v>
      </c>
      <c r="AO150" s="61">
        <v>0</v>
      </c>
      <c r="AP150" s="61">
        <v>0</v>
      </c>
      <c r="AQ150" s="61">
        <f t="shared" si="2"/>
        <v>0</v>
      </c>
      <c r="AT150" s="33"/>
    </row>
    <row r="151" spans="1:46" ht="33" customHeight="1">
      <c r="A151" s="32">
        <v>389</v>
      </c>
      <c r="B151" s="315" t="str">
        <f>VLOOKUP(A151,[5]bd_lista!A:C,3,FALSE)</f>
        <v>Navegación Aérea y Aeropuertos Bolivianos</v>
      </c>
      <c r="C151" s="316" t="e">
        <f>+VLOOKUP(A151,Contactos!$A$4:$E$534,6,FALSE)</f>
        <v>#REF!</v>
      </c>
      <c r="D151" s="61">
        <v>329025.64</v>
      </c>
      <c r="E151" s="61">
        <v>0</v>
      </c>
      <c r="F151" s="61">
        <v>5138233.2500000009</v>
      </c>
      <c r="G151" s="61">
        <v>0</v>
      </c>
      <c r="H151" s="61">
        <v>400078.62999999995</v>
      </c>
      <c r="I151" s="61">
        <v>0</v>
      </c>
      <c r="J151" s="61">
        <v>0</v>
      </c>
      <c r="K151" s="61">
        <v>2040</v>
      </c>
      <c r="L151" s="61">
        <v>0</v>
      </c>
      <c r="M151" s="61">
        <v>0</v>
      </c>
      <c r="N151" s="61">
        <v>0</v>
      </c>
      <c r="O151" s="61">
        <v>0</v>
      </c>
      <c r="P151" s="61">
        <v>0</v>
      </c>
      <c r="Q151" s="61">
        <v>0</v>
      </c>
      <c r="R151" s="61">
        <v>1382717.17</v>
      </c>
      <c r="S151" s="61">
        <v>0</v>
      </c>
      <c r="T151" s="61">
        <v>0</v>
      </c>
      <c r="U151" s="61">
        <v>0</v>
      </c>
      <c r="V151" s="61">
        <v>0</v>
      </c>
      <c r="W151" s="61">
        <v>0</v>
      </c>
      <c r="X151" s="61">
        <v>0</v>
      </c>
      <c r="Y151" s="61">
        <v>0</v>
      </c>
      <c r="Z151" s="61">
        <v>0</v>
      </c>
      <c r="AA151" s="61">
        <v>0</v>
      </c>
      <c r="AB151" s="61">
        <v>0</v>
      </c>
      <c r="AC151" s="61">
        <v>0</v>
      </c>
      <c r="AD151" s="61">
        <v>0</v>
      </c>
      <c r="AE151" s="61">
        <v>0</v>
      </c>
      <c r="AF151" s="61">
        <v>0</v>
      </c>
      <c r="AG151" s="61">
        <v>0</v>
      </c>
      <c r="AH151" s="61">
        <v>0</v>
      </c>
      <c r="AI151" s="61">
        <v>0</v>
      </c>
      <c r="AJ151" s="61">
        <v>0</v>
      </c>
      <c r="AK151" s="61">
        <v>0</v>
      </c>
      <c r="AL151" s="61">
        <v>0</v>
      </c>
      <c r="AM151" s="61">
        <v>0</v>
      </c>
      <c r="AN151" s="61">
        <v>0</v>
      </c>
      <c r="AO151" s="61">
        <v>0</v>
      </c>
      <c r="AP151" s="61">
        <v>0</v>
      </c>
      <c r="AQ151" s="61"/>
      <c r="AT151" s="33"/>
    </row>
    <row r="152" spans="1:46" ht="33" customHeight="1">
      <c r="A152" s="32">
        <v>411</v>
      </c>
      <c r="B152" s="315" t="str">
        <f>VLOOKUP(A152,[5]bd_lista!A:C,3,FALSE)</f>
        <v>Corporación del Seguro Social Militar</v>
      </c>
      <c r="C152" s="316" t="e">
        <f>+VLOOKUP(A152,Contactos!$A$4:$E$534,6,FALSE)</f>
        <v>#N/A</v>
      </c>
      <c r="D152" s="61">
        <v>0</v>
      </c>
      <c r="E152" s="61">
        <v>0</v>
      </c>
      <c r="F152" s="61">
        <v>0</v>
      </c>
      <c r="G152" s="61">
        <v>0</v>
      </c>
      <c r="H152" s="61">
        <v>0</v>
      </c>
      <c r="I152" s="61">
        <v>0</v>
      </c>
      <c r="J152" s="61">
        <v>0</v>
      </c>
      <c r="K152" s="61">
        <v>0</v>
      </c>
      <c r="L152" s="61">
        <v>0</v>
      </c>
      <c r="M152" s="61">
        <v>0</v>
      </c>
      <c r="N152" s="61">
        <v>0</v>
      </c>
      <c r="O152" s="61">
        <v>0</v>
      </c>
      <c r="P152" s="61">
        <v>0</v>
      </c>
      <c r="Q152" s="61">
        <v>0</v>
      </c>
      <c r="R152" s="61">
        <v>0</v>
      </c>
      <c r="S152" s="61">
        <v>0</v>
      </c>
      <c r="T152" s="61">
        <v>0</v>
      </c>
      <c r="U152" s="61">
        <v>0</v>
      </c>
      <c r="V152" s="61">
        <v>0</v>
      </c>
      <c r="W152" s="61">
        <v>0</v>
      </c>
      <c r="X152" s="61">
        <v>0</v>
      </c>
      <c r="Y152" s="61">
        <v>0</v>
      </c>
      <c r="Z152" s="61">
        <v>0</v>
      </c>
      <c r="AA152" s="61">
        <v>0</v>
      </c>
      <c r="AB152" s="61">
        <v>0</v>
      </c>
      <c r="AC152" s="61">
        <v>0</v>
      </c>
      <c r="AD152" s="61">
        <v>0</v>
      </c>
      <c r="AE152" s="61">
        <v>0</v>
      </c>
      <c r="AF152" s="61">
        <v>0</v>
      </c>
      <c r="AG152" s="61">
        <v>0</v>
      </c>
      <c r="AH152" s="61">
        <v>0</v>
      </c>
      <c r="AI152" s="61">
        <v>0</v>
      </c>
      <c r="AJ152" s="61">
        <v>0</v>
      </c>
      <c r="AK152" s="61">
        <v>0</v>
      </c>
      <c r="AL152" s="61">
        <v>0</v>
      </c>
      <c r="AM152" s="61">
        <v>0</v>
      </c>
      <c r="AN152" s="61">
        <v>0</v>
      </c>
      <c r="AO152" s="61">
        <v>0</v>
      </c>
      <c r="AP152" s="61">
        <v>0</v>
      </c>
      <c r="AQ152" s="61"/>
      <c r="AT152" s="33"/>
    </row>
    <row r="153" spans="1:46" ht="33" customHeight="1">
      <c r="A153" s="32">
        <v>417</v>
      </c>
      <c r="B153" s="315" t="str">
        <f>VLOOKUP(A153,[5]bd_lista!A:C,3,FALSE)</f>
        <v>Caja Nacional de Salud</v>
      </c>
      <c r="C153" s="316" t="e">
        <f>+VLOOKUP(A153,Contactos!$A$4:$E$534,6,FALSE)</f>
        <v>#N/A</v>
      </c>
      <c r="D153" s="61">
        <v>0</v>
      </c>
      <c r="E153" s="61">
        <v>0</v>
      </c>
      <c r="F153" s="61">
        <v>0</v>
      </c>
      <c r="G153" s="61">
        <v>0</v>
      </c>
      <c r="H153" s="61">
        <v>0</v>
      </c>
      <c r="I153" s="61">
        <v>0</v>
      </c>
      <c r="J153" s="61">
        <v>0</v>
      </c>
      <c r="K153" s="61">
        <v>0</v>
      </c>
      <c r="L153" s="61">
        <v>0</v>
      </c>
      <c r="M153" s="61">
        <v>0</v>
      </c>
      <c r="N153" s="61">
        <v>0</v>
      </c>
      <c r="O153" s="61">
        <v>0</v>
      </c>
      <c r="P153" s="61">
        <v>0</v>
      </c>
      <c r="Q153" s="61">
        <v>0</v>
      </c>
      <c r="R153" s="61">
        <v>0</v>
      </c>
      <c r="S153" s="61">
        <v>0</v>
      </c>
      <c r="T153" s="61">
        <v>0</v>
      </c>
      <c r="U153" s="61">
        <v>0</v>
      </c>
      <c r="V153" s="61">
        <v>0</v>
      </c>
      <c r="W153" s="61">
        <v>0</v>
      </c>
      <c r="X153" s="61">
        <v>0</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0</v>
      </c>
      <c r="AN153" s="61">
        <v>0</v>
      </c>
      <c r="AO153" s="61">
        <v>0</v>
      </c>
      <c r="AP153" s="61">
        <v>0</v>
      </c>
      <c r="AQ153" s="61">
        <f t="shared" si="2"/>
        <v>0</v>
      </c>
      <c r="AT153" s="33"/>
    </row>
    <row r="154" spans="1:46" ht="33" customHeight="1">
      <c r="A154" s="32">
        <v>418</v>
      </c>
      <c r="B154" s="315" t="str">
        <f>VLOOKUP(A154,[5]bd_lista!A:C,3,FALSE)</f>
        <v>Caja Petrolera de Salud</v>
      </c>
      <c r="C154" s="316" t="e">
        <f>+VLOOKUP(A154,Contactos!$A$4:$E$534,6,FALSE)</f>
        <v>#N/A</v>
      </c>
      <c r="D154" s="61">
        <v>0</v>
      </c>
      <c r="E154" s="61">
        <v>0</v>
      </c>
      <c r="F154" s="61">
        <v>0</v>
      </c>
      <c r="G154" s="61">
        <v>0</v>
      </c>
      <c r="H154" s="61">
        <v>0</v>
      </c>
      <c r="I154" s="61">
        <v>0</v>
      </c>
      <c r="J154" s="61">
        <v>0</v>
      </c>
      <c r="K154" s="61">
        <v>0</v>
      </c>
      <c r="L154" s="61">
        <v>0</v>
      </c>
      <c r="M154" s="61">
        <v>0</v>
      </c>
      <c r="N154" s="61">
        <v>0</v>
      </c>
      <c r="O154" s="61">
        <v>0</v>
      </c>
      <c r="P154" s="61">
        <v>0</v>
      </c>
      <c r="Q154" s="61">
        <v>0</v>
      </c>
      <c r="R154" s="61">
        <v>0</v>
      </c>
      <c r="S154" s="61">
        <v>0</v>
      </c>
      <c r="T154" s="61">
        <v>0</v>
      </c>
      <c r="U154" s="61">
        <v>0</v>
      </c>
      <c r="V154" s="61">
        <v>0</v>
      </c>
      <c r="W154" s="61">
        <v>0</v>
      </c>
      <c r="X154" s="61">
        <v>0</v>
      </c>
      <c r="Y154" s="61">
        <v>0</v>
      </c>
      <c r="Z154" s="61">
        <v>0</v>
      </c>
      <c r="AA154" s="61">
        <v>0</v>
      </c>
      <c r="AB154" s="61">
        <v>0</v>
      </c>
      <c r="AC154" s="61">
        <v>0</v>
      </c>
      <c r="AD154" s="61">
        <v>0</v>
      </c>
      <c r="AE154" s="61">
        <v>0</v>
      </c>
      <c r="AF154" s="61">
        <v>0</v>
      </c>
      <c r="AG154" s="61">
        <v>0</v>
      </c>
      <c r="AH154" s="61">
        <v>0</v>
      </c>
      <c r="AI154" s="61">
        <v>0</v>
      </c>
      <c r="AJ154" s="61">
        <v>0</v>
      </c>
      <c r="AK154" s="61">
        <v>0</v>
      </c>
      <c r="AL154" s="61">
        <v>0</v>
      </c>
      <c r="AM154" s="61">
        <v>0</v>
      </c>
      <c r="AN154" s="61">
        <v>0</v>
      </c>
      <c r="AO154" s="61">
        <v>0</v>
      </c>
      <c r="AP154" s="61">
        <v>0</v>
      </c>
      <c r="AQ154" s="61">
        <f t="shared" si="2"/>
        <v>0</v>
      </c>
      <c r="AT154" s="33"/>
    </row>
    <row r="155" spans="1:46" ht="33" customHeight="1">
      <c r="A155" s="32">
        <v>422</v>
      </c>
      <c r="B155" s="315" t="str">
        <f>VLOOKUP(A155,[5]bd_lista!A:C,3,FALSE)</f>
        <v>Caja Bancaria Estatal de Salud</v>
      </c>
      <c r="C155" s="316" t="e">
        <f>+VLOOKUP(A155,Contactos!$A$4:$E$534,6,FALSE)</f>
        <v>#REF!</v>
      </c>
      <c r="D155" s="61">
        <v>0</v>
      </c>
      <c r="E155" s="61">
        <v>0</v>
      </c>
      <c r="F155" s="61">
        <v>0</v>
      </c>
      <c r="G155" s="61">
        <v>0</v>
      </c>
      <c r="H155" s="61">
        <v>88.67</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f t="shared" si="2"/>
        <v>88.67</v>
      </c>
      <c r="AT155" s="33"/>
    </row>
    <row r="156" spans="1:46" ht="33" customHeight="1">
      <c r="A156" s="32">
        <v>423</v>
      </c>
      <c r="B156" s="315" t="str">
        <f>VLOOKUP(A156,[5]bd_lista!A:C,3,FALSE)</f>
        <v>Caja de Salud del Servicio Nal. de Caminos y Ramas Anexas</v>
      </c>
      <c r="C156" s="316" t="e">
        <f>+VLOOKUP(A156,Contactos!$A$4:$E$534,6,FALSE)</f>
        <v>#REF!</v>
      </c>
      <c r="D156" s="61">
        <v>0</v>
      </c>
      <c r="E156" s="61">
        <v>0</v>
      </c>
      <c r="F156" s="61">
        <v>0</v>
      </c>
      <c r="G156" s="61">
        <v>0</v>
      </c>
      <c r="H156" s="61">
        <v>40657.130000000005</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0</v>
      </c>
      <c r="AA156" s="61">
        <v>0</v>
      </c>
      <c r="AB156" s="61">
        <v>0</v>
      </c>
      <c r="AC156" s="61">
        <v>0</v>
      </c>
      <c r="AD156" s="61">
        <v>0</v>
      </c>
      <c r="AE156" s="61">
        <v>0</v>
      </c>
      <c r="AF156" s="61">
        <v>0</v>
      </c>
      <c r="AG156" s="61">
        <v>0</v>
      </c>
      <c r="AH156" s="61">
        <v>0</v>
      </c>
      <c r="AI156" s="61">
        <v>0</v>
      </c>
      <c r="AJ156" s="61">
        <v>0</v>
      </c>
      <c r="AK156" s="61">
        <v>0</v>
      </c>
      <c r="AL156" s="61">
        <v>0</v>
      </c>
      <c r="AM156" s="61">
        <v>0</v>
      </c>
      <c r="AN156" s="61">
        <v>0</v>
      </c>
      <c r="AO156" s="61">
        <v>0</v>
      </c>
      <c r="AP156" s="61">
        <v>0</v>
      </c>
      <c r="AQ156" s="61">
        <f t="shared" si="2"/>
        <v>40657.130000000005</v>
      </c>
      <c r="AT156" s="33"/>
    </row>
    <row r="157" spans="1:46" ht="33" customHeight="1">
      <c r="A157" s="32">
        <v>424</v>
      </c>
      <c r="B157" s="315" t="str">
        <f>VLOOKUP(A157,[5]bd_lista!A:C,3,FALSE)</f>
        <v>Caja de Salud CORDES</v>
      </c>
      <c r="C157" s="316" t="e">
        <f>+VLOOKUP(A157,Contactos!$A$4:$E$534,6,FALSE)</f>
        <v>#N/A</v>
      </c>
      <c r="D157" s="61">
        <v>0</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f t="shared" si="2"/>
        <v>0</v>
      </c>
      <c r="AT157" s="33"/>
    </row>
    <row r="158" spans="1:46" ht="33" customHeight="1">
      <c r="A158" s="32">
        <v>425</v>
      </c>
      <c r="B158" s="315" t="str">
        <f>VLOOKUP(A158,[5]bd_lista!A:C,3,FALSE)</f>
        <v>Seguro Social Universitario de Cochabamba</v>
      </c>
      <c r="C158" s="316" t="e">
        <f>+VLOOKUP(A158,Contactos!$A$4:$E$534,6,FALSE)</f>
        <v>#N/A</v>
      </c>
      <c r="D158" s="61">
        <v>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f t="shared" si="2"/>
        <v>0</v>
      </c>
      <c r="AT158" s="33"/>
    </row>
    <row r="159" spans="1:46" ht="33" customHeight="1">
      <c r="A159" s="32">
        <v>426</v>
      </c>
      <c r="B159" s="315" t="str">
        <f>VLOOKUP(A159,[5]bd_lista!A:C,3,FALSE)</f>
        <v>Seguro Social Universitario de Oruro</v>
      </c>
      <c r="C159" s="316" t="e">
        <f>+VLOOKUP(A159,Contactos!$A$4:$E$534,6,FALSE)</f>
        <v>#N/A</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f t="shared" si="2"/>
        <v>0</v>
      </c>
      <c r="AT159" s="33"/>
    </row>
    <row r="160" spans="1:46" ht="33" customHeight="1">
      <c r="A160" s="32">
        <v>427</v>
      </c>
      <c r="B160" s="315" t="str">
        <f>VLOOKUP(A160,[5]bd_lista!A:C,3,FALSE)</f>
        <v>Seguro Social Universitario de Santa Cruz</v>
      </c>
      <c r="C160" s="316" t="e">
        <f>+VLOOKUP(A160,Contactos!$A$4:$E$534,6,FALSE)</f>
        <v>#N/A</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0</v>
      </c>
      <c r="AD160" s="61">
        <v>0</v>
      </c>
      <c r="AE160" s="61">
        <v>0</v>
      </c>
      <c r="AF160" s="61">
        <v>0</v>
      </c>
      <c r="AG160" s="61">
        <v>0</v>
      </c>
      <c r="AH160" s="61">
        <v>0</v>
      </c>
      <c r="AI160" s="61">
        <v>0</v>
      </c>
      <c r="AJ160" s="61">
        <v>0</v>
      </c>
      <c r="AK160" s="61">
        <v>0</v>
      </c>
      <c r="AL160" s="61">
        <v>0</v>
      </c>
      <c r="AM160" s="61">
        <v>0</v>
      </c>
      <c r="AN160" s="61">
        <v>0</v>
      </c>
      <c r="AO160" s="61">
        <v>0</v>
      </c>
      <c r="AP160" s="61">
        <v>0</v>
      </c>
      <c r="AQ160" s="61">
        <v>0</v>
      </c>
      <c r="AT160" s="33"/>
    </row>
    <row r="161" spans="1:46" ht="33" customHeight="1">
      <c r="A161" s="32">
        <v>428</v>
      </c>
      <c r="B161" s="315" t="str">
        <f>VLOOKUP(A161,[5]bd_lista!A:C,3,FALSE)</f>
        <v>Seguro Social Universitario de Sucre</v>
      </c>
      <c r="C161" s="316" t="e">
        <f>+VLOOKUP(A161,Contactos!$A$4:$E$534,6,FALSE)</f>
        <v>#N/A</v>
      </c>
      <c r="D161" s="61">
        <v>0</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f t="shared" si="2"/>
        <v>0</v>
      </c>
      <c r="AT161" s="33"/>
    </row>
    <row r="162" spans="1:46" ht="33" customHeight="1">
      <c r="A162" s="32">
        <v>429</v>
      </c>
      <c r="B162" s="315" t="str">
        <f>VLOOKUP(A162,[5]bd_lista!A:C,3,FALSE)</f>
        <v>Seguro Social Universitario de La Paz</v>
      </c>
      <c r="C162" s="316" t="e">
        <f>+VLOOKUP(A162,Contactos!$A$4:$E$534,6,FALSE)</f>
        <v>#N/A</v>
      </c>
      <c r="D162" s="61">
        <v>0</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f t="shared" si="2"/>
        <v>0</v>
      </c>
      <c r="AT162" s="33"/>
    </row>
    <row r="163" spans="1:46" ht="33" customHeight="1">
      <c r="A163" s="32">
        <v>432</v>
      </c>
      <c r="B163" s="315" t="str">
        <f>VLOOKUP(A163,[5]bd_lista!A:C,3,FALSE)</f>
        <v>Seguro Social Universitario de Tarija</v>
      </c>
      <c r="C163" s="316" t="e">
        <f>+VLOOKUP(A163,Contactos!$A$4:$E$534,6,FALSE)</f>
        <v>#N/A</v>
      </c>
      <c r="D163" s="61">
        <v>0</v>
      </c>
      <c r="E163" s="61">
        <v>0</v>
      </c>
      <c r="F163" s="61">
        <v>0</v>
      </c>
      <c r="G163" s="61">
        <v>0</v>
      </c>
      <c r="H163" s="61">
        <v>0</v>
      </c>
      <c r="I163" s="61">
        <v>0</v>
      </c>
      <c r="J163" s="61">
        <v>0</v>
      </c>
      <c r="K163" s="61">
        <v>0</v>
      </c>
      <c r="L163" s="61">
        <v>0</v>
      </c>
      <c r="M163" s="61">
        <v>0</v>
      </c>
      <c r="N163" s="61">
        <v>0</v>
      </c>
      <c r="O163" s="61">
        <v>0</v>
      </c>
      <c r="P163" s="61">
        <v>0</v>
      </c>
      <c r="Q163" s="61">
        <v>0</v>
      </c>
      <c r="R163" s="61">
        <v>0</v>
      </c>
      <c r="S163" s="61">
        <v>0</v>
      </c>
      <c r="T163" s="61">
        <v>0</v>
      </c>
      <c r="U163" s="61">
        <v>0</v>
      </c>
      <c r="V163" s="61">
        <v>0</v>
      </c>
      <c r="W163" s="61">
        <v>0</v>
      </c>
      <c r="X163" s="61">
        <v>0</v>
      </c>
      <c r="Y163" s="61">
        <v>0</v>
      </c>
      <c r="Z163" s="61">
        <v>0</v>
      </c>
      <c r="AA163" s="61">
        <v>0</v>
      </c>
      <c r="AB163" s="61">
        <v>0</v>
      </c>
      <c r="AC163" s="61">
        <v>0</v>
      </c>
      <c r="AD163" s="61">
        <v>0</v>
      </c>
      <c r="AE163" s="61">
        <v>0</v>
      </c>
      <c r="AF163" s="61">
        <v>0</v>
      </c>
      <c r="AG163" s="61">
        <v>0</v>
      </c>
      <c r="AH163" s="61">
        <v>0</v>
      </c>
      <c r="AI163" s="61">
        <v>0</v>
      </c>
      <c r="AJ163" s="61">
        <v>0</v>
      </c>
      <c r="AK163" s="61">
        <v>0</v>
      </c>
      <c r="AL163" s="61">
        <v>0</v>
      </c>
      <c r="AM163" s="61">
        <v>0</v>
      </c>
      <c r="AN163" s="61">
        <v>0</v>
      </c>
      <c r="AO163" s="61">
        <v>0</v>
      </c>
      <c r="AP163" s="61">
        <v>0</v>
      </c>
      <c r="AQ163" s="61">
        <f t="shared" si="2"/>
        <v>0</v>
      </c>
      <c r="AT163" s="33"/>
    </row>
    <row r="164" spans="1:46" ht="33" customHeight="1">
      <c r="A164" s="32">
        <v>433</v>
      </c>
      <c r="B164" s="315" t="str">
        <f>VLOOKUP(A164,[5]bd_lista!A:C,3,FALSE)</f>
        <v>Seguro Social Universitario de Potosí</v>
      </c>
      <c r="C164" s="316" t="e">
        <f>+VLOOKUP(A164,Contactos!$A$4:$E$534,6,FALSE)</f>
        <v>#N/A</v>
      </c>
      <c r="D164" s="61">
        <v>0</v>
      </c>
      <c r="E164" s="61">
        <v>0</v>
      </c>
      <c r="F164" s="61">
        <v>0</v>
      </c>
      <c r="G164" s="61">
        <v>0</v>
      </c>
      <c r="H164" s="61">
        <v>0</v>
      </c>
      <c r="I164" s="61">
        <v>0</v>
      </c>
      <c r="J164" s="61">
        <v>0</v>
      </c>
      <c r="K164" s="61">
        <v>0</v>
      </c>
      <c r="L164" s="61">
        <v>0</v>
      </c>
      <c r="M164" s="61">
        <v>0</v>
      </c>
      <c r="N164" s="61">
        <v>0</v>
      </c>
      <c r="O164" s="61">
        <v>0</v>
      </c>
      <c r="P164" s="61">
        <v>0</v>
      </c>
      <c r="Q164" s="61">
        <v>0</v>
      </c>
      <c r="R164" s="61">
        <v>0</v>
      </c>
      <c r="S164" s="61">
        <v>0</v>
      </c>
      <c r="T164" s="61">
        <v>0</v>
      </c>
      <c r="U164" s="61">
        <v>0</v>
      </c>
      <c r="V164" s="61">
        <v>0</v>
      </c>
      <c r="W164" s="61">
        <v>0</v>
      </c>
      <c r="X164" s="61">
        <v>0</v>
      </c>
      <c r="Y164" s="61">
        <v>0</v>
      </c>
      <c r="Z164" s="61">
        <v>0</v>
      </c>
      <c r="AA164" s="61">
        <v>0</v>
      </c>
      <c r="AB164" s="61">
        <v>0</v>
      </c>
      <c r="AC164" s="61">
        <v>0</v>
      </c>
      <c r="AD164" s="61">
        <v>0</v>
      </c>
      <c r="AE164" s="61">
        <v>0</v>
      </c>
      <c r="AF164" s="61">
        <v>0</v>
      </c>
      <c r="AG164" s="61">
        <v>0</v>
      </c>
      <c r="AH164" s="61">
        <v>0</v>
      </c>
      <c r="AI164" s="61">
        <v>0</v>
      </c>
      <c r="AJ164" s="61">
        <v>0</v>
      </c>
      <c r="AK164" s="61">
        <v>0</v>
      </c>
      <c r="AL164" s="61">
        <v>0</v>
      </c>
      <c r="AM164" s="61">
        <v>0</v>
      </c>
      <c r="AN164" s="61">
        <v>0</v>
      </c>
      <c r="AO164" s="61">
        <v>0</v>
      </c>
      <c r="AP164" s="61">
        <v>0</v>
      </c>
      <c r="AQ164" s="61">
        <f t="shared" si="2"/>
        <v>0</v>
      </c>
      <c r="AT164" s="33"/>
    </row>
    <row r="165" spans="1:46" ht="33" customHeight="1">
      <c r="A165" s="32">
        <v>434</v>
      </c>
      <c r="B165" s="315" t="str">
        <f>VLOOKUP(A165,[5]bd_lista!A:C,3,FALSE)</f>
        <v>Seguro Social Universitario de Beni</v>
      </c>
      <c r="C165" s="316" t="e">
        <f>+VLOOKUP(A165,Contactos!$A$4:$E$534,6,FALSE)</f>
        <v>#N/A</v>
      </c>
      <c r="D165" s="61">
        <v>0</v>
      </c>
      <c r="E165" s="61">
        <v>0</v>
      </c>
      <c r="F165" s="61">
        <v>0</v>
      </c>
      <c r="G165" s="61">
        <v>0</v>
      </c>
      <c r="H165" s="61">
        <v>0</v>
      </c>
      <c r="I165" s="61">
        <v>0</v>
      </c>
      <c r="J165" s="61">
        <v>0</v>
      </c>
      <c r="K165" s="61">
        <v>0</v>
      </c>
      <c r="L165" s="61">
        <v>0</v>
      </c>
      <c r="M165" s="61">
        <v>0</v>
      </c>
      <c r="N165" s="61">
        <v>0</v>
      </c>
      <c r="O165" s="61">
        <v>0</v>
      </c>
      <c r="P165" s="61">
        <v>0</v>
      </c>
      <c r="Q165" s="61">
        <v>0</v>
      </c>
      <c r="R165" s="61">
        <v>0</v>
      </c>
      <c r="S165" s="61">
        <v>0</v>
      </c>
      <c r="T165" s="61">
        <v>0</v>
      </c>
      <c r="U165" s="61">
        <v>0</v>
      </c>
      <c r="V165" s="61">
        <v>0</v>
      </c>
      <c r="W165" s="61">
        <v>0</v>
      </c>
      <c r="X165" s="61">
        <v>0</v>
      </c>
      <c r="Y165" s="61">
        <v>0</v>
      </c>
      <c r="Z165" s="61">
        <v>0</v>
      </c>
      <c r="AA165" s="61">
        <v>0</v>
      </c>
      <c r="AB165" s="61">
        <v>0</v>
      </c>
      <c r="AC165" s="61">
        <v>0</v>
      </c>
      <c r="AD165" s="61">
        <v>0</v>
      </c>
      <c r="AE165" s="61">
        <v>0</v>
      </c>
      <c r="AF165" s="61">
        <v>0</v>
      </c>
      <c r="AG165" s="61">
        <v>0</v>
      </c>
      <c r="AH165" s="61">
        <v>0</v>
      </c>
      <c r="AI165" s="61">
        <v>0</v>
      </c>
      <c r="AJ165" s="61">
        <v>0</v>
      </c>
      <c r="AK165" s="61">
        <v>0</v>
      </c>
      <c r="AL165" s="61">
        <v>0</v>
      </c>
      <c r="AM165" s="61">
        <v>0</v>
      </c>
      <c r="AN165" s="61">
        <v>0</v>
      </c>
      <c r="AO165" s="61">
        <v>0</v>
      </c>
      <c r="AP165" s="61">
        <v>0</v>
      </c>
      <c r="AQ165" s="61">
        <f t="shared" si="2"/>
        <v>0</v>
      </c>
      <c r="AT165" s="33"/>
    </row>
    <row r="166" spans="1:46" ht="33" customHeight="1">
      <c r="A166" s="32">
        <v>435</v>
      </c>
      <c r="B166" s="315" t="str">
        <f>VLOOKUP(A166,[5]bd_lista!A:C,3,FALSE)</f>
        <v>Seguro Integral de Salud</v>
      </c>
      <c r="C166" s="316" t="e">
        <f>+VLOOKUP(A166,Contactos!$A$4:$E$534,6,FALSE)</f>
        <v>#N/A</v>
      </c>
      <c r="D166" s="61">
        <v>0</v>
      </c>
      <c r="E166" s="61">
        <v>0</v>
      </c>
      <c r="F166" s="61">
        <v>0</v>
      </c>
      <c r="G166" s="61">
        <v>0</v>
      </c>
      <c r="H166" s="61">
        <v>0</v>
      </c>
      <c r="I166" s="61">
        <v>0</v>
      </c>
      <c r="J166" s="61">
        <v>0</v>
      </c>
      <c r="K166" s="61">
        <v>0</v>
      </c>
      <c r="L166" s="61">
        <v>0</v>
      </c>
      <c r="M166" s="61">
        <v>0</v>
      </c>
      <c r="N166" s="61">
        <v>0</v>
      </c>
      <c r="O166" s="61">
        <v>0</v>
      </c>
      <c r="P166" s="61">
        <v>0</v>
      </c>
      <c r="Q166" s="61">
        <v>0</v>
      </c>
      <c r="R166" s="61">
        <v>0</v>
      </c>
      <c r="S166" s="61">
        <v>0</v>
      </c>
      <c r="T166" s="61">
        <v>0</v>
      </c>
      <c r="U166" s="61">
        <v>0</v>
      </c>
      <c r="V166" s="61">
        <v>0</v>
      </c>
      <c r="W166" s="61">
        <v>0</v>
      </c>
      <c r="X166" s="61">
        <v>0</v>
      </c>
      <c r="Y166" s="61">
        <v>0</v>
      </c>
      <c r="Z166" s="61">
        <v>0</v>
      </c>
      <c r="AA166" s="61">
        <v>0</v>
      </c>
      <c r="AB166" s="61">
        <v>0</v>
      </c>
      <c r="AC166" s="61">
        <v>0</v>
      </c>
      <c r="AD166" s="61">
        <v>0</v>
      </c>
      <c r="AE166" s="61">
        <v>0</v>
      </c>
      <c r="AF166" s="61">
        <v>0</v>
      </c>
      <c r="AG166" s="61">
        <v>0</v>
      </c>
      <c r="AH166" s="61">
        <v>0</v>
      </c>
      <c r="AI166" s="61">
        <v>0</v>
      </c>
      <c r="AJ166" s="61">
        <v>0</v>
      </c>
      <c r="AK166" s="61">
        <v>0</v>
      </c>
      <c r="AL166" s="61">
        <v>0</v>
      </c>
      <c r="AM166" s="61">
        <v>0</v>
      </c>
      <c r="AN166" s="61">
        <v>0</v>
      </c>
      <c r="AO166" s="61">
        <v>0</v>
      </c>
      <c r="AP166" s="61">
        <v>0</v>
      </c>
      <c r="AQ166" s="61">
        <f t="shared" si="2"/>
        <v>0</v>
      </c>
      <c r="AT166" s="33"/>
    </row>
    <row r="167" spans="1:46" ht="33" customHeight="1">
      <c r="A167" s="32">
        <v>512</v>
      </c>
      <c r="B167" s="315" t="str">
        <f>VLOOKUP(A167,[5]bd_lista!A:C,3,FALSE)</f>
        <v>Adm.de Aeropuertos y Servicios Auxiliares a la Naveg. Aérea</v>
      </c>
      <c r="C167" s="316" t="e">
        <f>+VLOOKUP(A167,Contactos!$A$4:$E$534,6,FALSE)</f>
        <v>#N/A</v>
      </c>
      <c r="D167" s="61">
        <v>0</v>
      </c>
      <c r="E167" s="61">
        <v>0</v>
      </c>
      <c r="F167" s="61">
        <v>0</v>
      </c>
      <c r="G167" s="61">
        <v>0</v>
      </c>
      <c r="H167" s="61">
        <v>0</v>
      </c>
      <c r="I167" s="61">
        <v>0</v>
      </c>
      <c r="J167" s="61">
        <v>0</v>
      </c>
      <c r="K167" s="61">
        <v>0</v>
      </c>
      <c r="L167" s="61">
        <v>0</v>
      </c>
      <c r="M167" s="61">
        <v>0</v>
      </c>
      <c r="N167" s="61">
        <v>0</v>
      </c>
      <c r="O167" s="61">
        <v>0</v>
      </c>
      <c r="P167" s="61">
        <v>0</v>
      </c>
      <c r="Q167" s="61">
        <v>0</v>
      </c>
      <c r="R167" s="61">
        <v>0</v>
      </c>
      <c r="S167" s="61">
        <v>0</v>
      </c>
      <c r="T167" s="61">
        <v>0</v>
      </c>
      <c r="U167" s="61">
        <v>0</v>
      </c>
      <c r="V167" s="61">
        <v>0</v>
      </c>
      <c r="W167" s="61">
        <v>0</v>
      </c>
      <c r="X167" s="61">
        <v>0</v>
      </c>
      <c r="Y167" s="61">
        <v>0</v>
      </c>
      <c r="Z167" s="61">
        <v>0</v>
      </c>
      <c r="AA167" s="61">
        <v>0</v>
      </c>
      <c r="AB167" s="61">
        <v>0</v>
      </c>
      <c r="AC167" s="61">
        <v>0</v>
      </c>
      <c r="AD167" s="61">
        <v>0</v>
      </c>
      <c r="AE167" s="61">
        <v>0</v>
      </c>
      <c r="AF167" s="61">
        <v>0</v>
      </c>
      <c r="AG167" s="61">
        <v>0</v>
      </c>
      <c r="AH167" s="61">
        <v>0</v>
      </c>
      <c r="AI167" s="61">
        <v>0</v>
      </c>
      <c r="AJ167" s="61">
        <v>0</v>
      </c>
      <c r="AK167" s="61">
        <v>0</v>
      </c>
      <c r="AL167" s="61">
        <v>0</v>
      </c>
      <c r="AM167" s="61">
        <v>0</v>
      </c>
      <c r="AN167" s="61">
        <v>0</v>
      </c>
      <c r="AO167" s="61">
        <v>0</v>
      </c>
      <c r="AP167" s="61">
        <v>0</v>
      </c>
      <c r="AQ167" s="61">
        <f t="shared" si="2"/>
        <v>0</v>
      </c>
      <c r="AT167" s="33"/>
    </row>
    <row r="168" spans="1:46" ht="33" customHeight="1">
      <c r="A168" s="32">
        <v>513</v>
      </c>
      <c r="B168" s="315" t="str">
        <f>VLOOKUP(A168,[5]bd_lista!A:C,3,FALSE)</f>
        <v>Yacimientos Petrolíferos Fiscales Bolivianos</v>
      </c>
      <c r="C168" s="316" t="e">
        <f>+VLOOKUP(A168,Contactos!$A$4:$E$534,6,FALSE)</f>
        <v>#REF!</v>
      </c>
      <c r="D168" s="61">
        <v>0</v>
      </c>
      <c r="E168" s="61">
        <v>0</v>
      </c>
      <c r="F168" s="61">
        <v>0</v>
      </c>
      <c r="G168" s="61">
        <v>0</v>
      </c>
      <c r="H168" s="61">
        <v>22869.32</v>
      </c>
      <c r="I168" s="61">
        <v>0</v>
      </c>
      <c r="J168" s="61">
        <v>0</v>
      </c>
      <c r="K168" s="61">
        <v>637602.66999999993</v>
      </c>
      <c r="L168" s="61">
        <v>592222946.55000007</v>
      </c>
      <c r="M168" s="61">
        <v>0</v>
      </c>
      <c r="N168" s="61">
        <v>1860</v>
      </c>
      <c r="O168" s="61">
        <v>709201.34</v>
      </c>
      <c r="P168" s="61">
        <v>0</v>
      </c>
      <c r="Q168" s="61">
        <v>1545113</v>
      </c>
      <c r="R168" s="61">
        <v>262366642.5</v>
      </c>
      <c r="S168" s="61">
        <v>19896095.730000004</v>
      </c>
      <c r="T168" s="61">
        <v>1138133791.9599998</v>
      </c>
      <c r="U168" s="61">
        <v>2267800</v>
      </c>
      <c r="V168" s="61">
        <v>0</v>
      </c>
      <c r="W168" s="61">
        <v>0</v>
      </c>
      <c r="X168" s="61">
        <v>61465.599999999999</v>
      </c>
      <c r="Y168" s="61">
        <v>0</v>
      </c>
      <c r="Z168" s="61">
        <v>0</v>
      </c>
      <c r="AA168" s="61">
        <v>0</v>
      </c>
      <c r="AB168" s="61">
        <v>0</v>
      </c>
      <c r="AC168" s="61">
        <v>0</v>
      </c>
      <c r="AD168" s="61">
        <v>0</v>
      </c>
      <c r="AE168" s="61">
        <v>253037174.23999998</v>
      </c>
      <c r="AF168" s="61">
        <v>0</v>
      </c>
      <c r="AG168" s="61">
        <v>0</v>
      </c>
      <c r="AH168" s="61">
        <v>0</v>
      </c>
      <c r="AI168" s="61">
        <v>0</v>
      </c>
      <c r="AJ168" s="61">
        <v>0</v>
      </c>
      <c r="AK168" s="61">
        <v>0</v>
      </c>
      <c r="AL168" s="61">
        <v>0</v>
      </c>
      <c r="AM168" s="61">
        <v>0</v>
      </c>
      <c r="AN168" s="61">
        <v>0</v>
      </c>
      <c r="AO168" s="61">
        <v>0</v>
      </c>
      <c r="AP168" s="61">
        <v>0</v>
      </c>
      <c r="AQ168" s="61">
        <f t="shared" si="2"/>
        <v>2270902562.9099998</v>
      </c>
      <c r="AT168" s="33"/>
    </row>
    <row r="169" spans="1:46" ht="33" customHeight="1">
      <c r="A169" s="32">
        <v>514</v>
      </c>
      <c r="B169" s="315" t="str">
        <f>VLOOKUP(A169,[5]bd_lista!A:C,3,FALSE)</f>
        <v>Empresa Nacional de Electricidad</v>
      </c>
      <c r="C169" s="316" t="e">
        <f>+VLOOKUP(A169,Contactos!$A$4:$E$534,6,FALSE)</f>
        <v>#REF!</v>
      </c>
      <c r="D169" s="61">
        <v>0</v>
      </c>
      <c r="E169" s="61">
        <v>0</v>
      </c>
      <c r="F169" s="61">
        <v>0</v>
      </c>
      <c r="G169" s="61">
        <v>0</v>
      </c>
      <c r="H169" s="61">
        <v>242970230.59999996</v>
      </c>
      <c r="I169" s="61">
        <v>0</v>
      </c>
      <c r="J169" s="61">
        <v>0</v>
      </c>
      <c r="K169" s="61">
        <v>0</v>
      </c>
      <c r="L169" s="61">
        <v>10026209.74</v>
      </c>
      <c r="M169" s="61">
        <v>0</v>
      </c>
      <c r="N169" s="61">
        <v>60</v>
      </c>
      <c r="O169" s="61">
        <v>0</v>
      </c>
      <c r="P169" s="61">
        <v>0</v>
      </c>
      <c r="Q169" s="61">
        <v>0</v>
      </c>
      <c r="R169" s="61">
        <v>0</v>
      </c>
      <c r="S169" s="61">
        <v>0</v>
      </c>
      <c r="T169" s="61">
        <v>0</v>
      </c>
      <c r="U169" s="61">
        <v>0</v>
      </c>
      <c r="V169" s="61">
        <v>0</v>
      </c>
      <c r="W169" s="61">
        <v>0</v>
      </c>
      <c r="X169" s="61">
        <v>0</v>
      </c>
      <c r="Y169" s="61">
        <v>0</v>
      </c>
      <c r="Z169" s="61">
        <v>0</v>
      </c>
      <c r="AA169" s="61">
        <v>0</v>
      </c>
      <c r="AB169" s="61">
        <v>0</v>
      </c>
      <c r="AC169" s="61">
        <v>0</v>
      </c>
      <c r="AD169" s="61">
        <v>60.03</v>
      </c>
      <c r="AE169" s="61">
        <v>82319794.200000003</v>
      </c>
      <c r="AF169" s="61">
        <v>0</v>
      </c>
      <c r="AG169" s="61">
        <v>0</v>
      </c>
      <c r="AH169" s="61">
        <v>0</v>
      </c>
      <c r="AI169" s="61">
        <v>0</v>
      </c>
      <c r="AJ169" s="61">
        <v>0</v>
      </c>
      <c r="AK169" s="61">
        <v>0</v>
      </c>
      <c r="AL169" s="61">
        <v>0</v>
      </c>
      <c r="AM169" s="61">
        <v>0</v>
      </c>
      <c r="AN169" s="61">
        <v>0</v>
      </c>
      <c r="AO169" s="61">
        <v>0</v>
      </c>
      <c r="AP169" s="61">
        <v>0</v>
      </c>
      <c r="AQ169" s="61">
        <f t="shared" si="2"/>
        <v>335316354.56999999</v>
      </c>
      <c r="AT169" s="33"/>
    </row>
    <row r="170" spans="1:46" ht="33" customHeight="1">
      <c r="A170" s="32">
        <v>517</v>
      </c>
      <c r="B170" s="315" t="str">
        <f>VLOOKUP(A170,[5]bd_lista!A:C,3,FALSE)</f>
        <v>Corporación Minera de Bolivia</v>
      </c>
      <c r="C170" s="316" t="e">
        <f>+VLOOKUP(A170,Contactos!$A$4:$E$534,6,FALSE)</f>
        <v>#N/A</v>
      </c>
      <c r="D170" s="61">
        <v>0</v>
      </c>
      <c r="E170" s="61">
        <v>0</v>
      </c>
      <c r="F170" s="61">
        <v>0</v>
      </c>
      <c r="G170" s="61">
        <v>0</v>
      </c>
      <c r="H170" s="61">
        <v>0</v>
      </c>
      <c r="I170" s="61">
        <v>0</v>
      </c>
      <c r="J170" s="61">
        <v>0</v>
      </c>
      <c r="K170" s="61">
        <v>0</v>
      </c>
      <c r="L170" s="61">
        <v>0</v>
      </c>
      <c r="M170" s="61">
        <v>0</v>
      </c>
      <c r="N170" s="61">
        <v>0</v>
      </c>
      <c r="O170" s="61">
        <v>0</v>
      </c>
      <c r="P170" s="61">
        <v>0</v>
      </c>
      <c r="Q170" s="61">
        <v>0</v>
      </c>
      <c r="R170" s="61">
        <v>0</v>
      </c>
      <c r="S170" s="61">
        <v>0</v>
      </c>
      <c r="T170" s="61">
        <v>0</v>
      </c>
      <c r="U170" s="61">
        <v>0</v>
      </c>
      <c r="V170" s="61">
        <v>0</v>
      </c>
      <c r="W170" s="61">
        <v>0</v>
      </c>
      <c r="X170" s="61">
        <v>0</v>
      </c>
      <c r="Y170" s="61">
        <v>0</v>
      </c>
      <c r="Z170" s="61">
        <v>0</v>
      </c>
      <c r="AA170" s="61">
        <v>0</v>
      </c>
      <c r="AB170" s="61">
        <v>0</v>
      </c>
      <c r="AC170" s="61">
        <v>0</v>
      </c>
      <c r="AD170" s="61">
        <v>0</v>
      </c>
      <c r="AE170" s="61">
        <v>0</v>
      </c>
      <c r="AF170" s="61">
        <v>0</v>
      </c>
      <c r="AG170" s="61">
        <v>0</v>
      </c>
      <c r="AH170" s="61">
        <v>0</v>
      </c>
      <c r="AI170" s="61">
        <v>0</v>
      </c>
      <c r="AJ170" s="61">
        <v>0</v>
      </c>
      <c r="AK170" s="61">
        <v>0</v>
      </c>
      <c r="AL170" s="61">
        <v>0</v>
      </c>
      <c r="AM170" s="61">
        <v>0</v>
      </c>
      <c r="AN170" s="61">
        <v>0</v>
      </c>
      <c r="AO170" s="61">
        <v>0</v>
      </c>
      <c r="AP170" s="61">
        <v>0</v>
      </c>
      <c r="AQ170" s="61">
        <f t="shared" si="2"/>
        <v>0</v>
      </c>
      <c r="AT170" s="33"/>
    </row>
    <row r="171" spans="1:46" ht="33" customHeight="1">
      <c r="A171" s="32">
        <v>520</v>
      </c>
      <c r="B171" s="315" t="str">
        <f>VLOOKUP(A171,[5]bd_lista!A:C,3,FALSE)</f>
        <v>Empresa Metalúrgica VINTO - Nacionalizada</v>
      </c>
      <c r="C171" s="316" t="e">
        <f>+VLOOKUP(A171,Contactos!$A$4:$E$534,6,FALSE)</f>
        <v>#REF!</v>
      </c>
      <c r="D171" s="61">
        <v>0</v>
      </c>
      <c r="E171" s="61">
        <v>0</v>
      </c>
      <c r="F171" s="61">
        <v>0</v>
      </c>
      <c r="G171" s="61">
        <v>0</v>
      </c>
      <c r="H171" s="61">
        <v>0</v>
      </c>
      <c r="I171" s="61">
        <v>0</v>
      </c>
      <c r="J171" s="61">
        <v>0</v>
      </c>
      <c r="K171" s="61">
        <v>0</v>
      </c>
      <c r="L171" s="61">
        <v>0</v>
      </c>
      <c r="M171" s="61">
        <v>0</v>
      </c>
      <c r="N171" s="61">
        <v>0</v>
      </c>
      <c r="O171" s="61">
        <v>0</v>
      </c>
      <c r="P171" s="61">
        <v>0</v>
      </c>
      <c r="Q171" s="61">
        <v>0</v>
      </c>
      <c r="R171" s="61">
        <v>0</v>
      </c>
      <c r="S171" s="61">
        <v>0</v>
      </c>
      <c r="T171" s="61">
        <v>0</v>
      </c>
      <c r="U171" s="61">
        <v>0</v>
      </c>
      <c r="V171" s="61">
        <v>0</v>
      </c>
      <c r="W171" s="61">
        <v>0</v>
      </c>
      <c r="X171" s="61">
        <v>0</v>
      </c>
      <c r="Y171" s="61">
        <v>0</v>
      </c>
      <c r="Z171" s="61">
        <v>0</v>
      </c>
      <c r="AA171" s="61">
        <v>0</v>
      </c>
      <c r="AB171" s="61">
        <v>0</v>
      </c>
      <c r="AC171" s="61">
        <v>0</v>
      </c>
      <c r="AD171" s="61">
        <v>0</v>
      </c>
      <c r="AE171" s="61">
        <v>0</v>
      </c>
      <c r="AF171" s="61">
        <v>0</v>
      </c>
      <c r="AG171" s="61">
        <v>0</v>
      </c>
      <c r="AH171" s="61">
        <v>0</v>
      </c>
      <c r="AI171" s="61">
        <v>0</v>
      </c>
      <c r="AJ171" s="61">
        <v>0</v>
      </c>
      <c r="AK171" s="61">
        <v>0</v>
      </c>
      <c r="AL171" s="61">
        <v>0</v>
      </c>
      <c r="AM171" s="61">
        <v>0</v>
      </c>
      <c r="AN171" s="61">
        <v>0</v>
      </c>
      <c r="AO171" s="61">
        <v>0</v>
      </c>
      <c r="AP171" s="61">
        <v>0</v>
      </c>
      <c r="AQ171" s="61">
        <f t="shared" si="2"/>
        <v>0</v>
      </c>
      <c r="AT171" s="33"/>
    </row>
    <row r="172" spans="1:46" ht="33" customHeight="1">
      <c r="A172" s="32">
        <v>522</v>
      </c>
      <c r="B172" s="315" t="str">
        <f>VLOOKUP(A172,[5]bd_lista!A:C,3,FALSE)</f>
        <v>Empresa Nacional de Ferrocarriles - Residual</v>
      </c>
      <c r="C172" s="316" t="e">
        <f>+VLOOKUP(A172,Contactos!$A$4:$E$534,6,FALSE)</f>
        <v>#REF!</v>
      </c>
      <c r="D172" s="61">
        <v>0</v>
      </c>
      <c r="E172" s="61">
        <v>0</v>
      </c>
      <c r="F172" s="61">
        <v>0</v>
      </c>
      <c r="G172" s="61">
        <v>0</v>
      </c>
      <c r="H172" s="61">
        <v>287086.25</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f t="shared" si="2"/>
        <v>287086.25</v>
      </c>
      <c r="AT172" s="33"/>
    </row>
    <row r="173" spans="1:46" ht="33" customHeight="1">
      <c r="A173" s="32">
        <v>525</v>
      </c>
      <c r="B173" s="315" t="str">
        <f>VLOOKUP(A173,[5]bd_lista!A:C,3,FALSE)</f>
        <v>Transportes Aéreos Bolivianos</v>
      </c>
      <c r="C173" s="316" t="e">
        <f>+VLOOKUP(A173,Contactos!$A$4:$E$534,6,FALSE)</f>
        <v>#REF!</v>
      </c>
      <c r="D173" s="61">
        <v>0</v>
      </c>
      <c r="E173" s="61">
        <v>0</v>
      </c>
      <c r="F173" s="61">
        <v>2500000</v>
      </c>
      <c r="G173" s="61">
        <v>0</v>
      </c>
      <c r="H173" s="61">
        <v>0</v>
      </c>
      <c r="I173" s="61">
        <v>0</v>
      </c>
      <c r="J173" s="61">
        <v>0</v>
      </c>
      <c r="K173" s="61">
        <v>0</v>
      </c>
      <c r="L173" s="61">
        <v>1886500</v>
      </c>
      <c r="M173" s="61">
        <v>0</v>
      </c>
      <c r="N173" s="61">
        <v>0</v>
      </c>
      <c r="O173" s="61">
        <v>0</v>
      </c>
      <c r="P173" s="61">
        <v>0</v>
      </c>
      <c r="Q173" s="61">
        <v>0</v>
      </c>
      <c r="R173" s="61">
        <v>0</v>
      </c>
      <c r="S173" s="61">
        <v>0</v>
      </c>
      <c r="T173" s="61">
        <v>0</v>
      </c>
      <c r="U173" s="61">
        <v>0</v>
      </c>
      <c r="V173" s="61">
        <v>0</v>
      </c>
      <c r="W173" s="61">
        <v>0</v>
      </c>
      <c r="X173" s="61">
        <v>0</v>
      </c>
      <c r="Y173" s="61">
        <v>0</v>
      </c>
      <c r="Z173" s="61">
        <v>0</v>
      </c>
      <c r="AA173" s="61">
        <v>0</v>
      </c>
      <c r="AB173" s="61">
        <v>0</v>
      </c>
      <c r="AC173" s="61">
        <v>0</v>
      </c>
      <c r="AD173" s="61">
        <v>0</v>
      </c>
      <c r="AE173" s="61">
        <v>0</v>
      </c>
      <c r="AF173" s="61">
        <v>0</v>
      </c>
      <c r="AG173" s="61">
        <v>0</v>
      </c>
      <c r="AH173" s="61">
        <v>0</v>
      </c>
      <c r="AI173" s="61">
        <v>0</v>
      </c>
      <c r="AJ173" s="61">
        <v>0</v>
      </c>
      <c r="AK173" s="61">
        <v>0</v>
      </c>
      <c r="AL173" s="61">
        <v>0</v>
      </c>
      <c r="AM173" s="61">
        <v>0</v>
      </c>
      <c r="AN173" s="61">
        <v>0</v>
      </c>
      <c r="AO173" s="61">
        <v>0</v>
      </c>
      <c r="AP173" s="61">
        <v>0</v>
      </c>
      <c r="AQ173" s="61">
        <f t="shared" si="2"/>
        <v>4386500</v>
      </c>
      <c r="AT173" s="33"/>
    </row>
    <row r="174" spans="1:46" ht="33" customHeight="1">
      <c r="A174" s="32">
        <v>526</v>
      </c>
      <c r="B174" s="315" t="str">
        <f>VLOOKUP(A174,[5]bd_lista!A:C,3,FALSE)</f>
        <v>Bolivia TV</v>
      </c>
      <c r="C174" s="316" t="e">
        <f>+VLOOKUP(A174,Contactos!$A$4:$E$534,6,FALSE)</f>
        <v>#REF!</v>
      </c>
      <c r="D174" s="61">
        <v>0</v>
      </c>
      <c r="E174" s="61">
        <v>0</v>
      </c>
      <c r="F174" s="61">
        <v>2530031.04</v>
      </c>
      <c r="G174" s="61">
        <v>0</v>
      </c>
      <c r="H174" s="61">
        <v>145389.5</v>
      </c>
      <c r="I174" s="61">
        <v>0</v>
      </c>
      <c r="J174" s="61">
        <v>0</v>
      </c>
      <c r="K174" s="61">
        <v>0</v>
      </c>
      <c r="L174" s="61">
        <v>0</v>
      </c>
      <c r="M174" s="61">
        <v>0</v>
      </c>
      <c r="N174" s="61">
        <v>0</v>
      </c>
      <c r="O174" s="61">
        <v>0</v>
      </c>
      <c r="P174" s="61">
        <v>0</v>
      </c>
      <c r="Q174" s="61">
        <v>0</v>
      </c>
      <c r="R174" s="61">
        <v>0</v>
      </c>
      <c r="S174" s="61">
        <v>0</v>
      </c>
      <c r="T174" s="61">
        <v>0</v>
      </c>
      <c r="U174" s="61">
        <v>0</v>
      </c>
      <c r="V174" s="61">
        <v>0</v>
      </c>
      <c r="W174" s="61">
        <v>0</v>
      </c>
      <c r="X174" s="61">
        <v>0</v>
      </c>
      <c r="Y174" s="61">
        <v>0</v>
      </c>
      <c r="Z174" s="61">
        <v>0</v>
      </c>
      <c r="AA174" s="61">
        <v>0</v>
      </c>
      <c r="AB174" s="61">
        <v>0</v>
      </c>
      <c r="AC174" s="61">
        <v>0</v>
      </c>
      <c r="AD174" s="61">
        <v>0</v>
      </c>
      <c r="AE174" s="61">
        <v>0</v>
      </c>
      <c r="AF174" s="61">
        <v>0</v>
      </c>
      <c r="AG174" s="61">
        <v>0</v>
      </c>
      <c r="AH174" s="61">
        <v>0</v>
      </c>
      <c r="AI174" s="61">
        <v>0</v>
      </c>
      <c r="AJ174" s="61">
        <v>0</v>
      </c>
      <c r="AK174" s="61">
        <v>0</v>
      </c>
      <c r="AL174" s="61">
        <v>0</v>
      </c>
      <c r="AM174" s="61">
        <v>0</v>
      </c>
      <c r="AN174" s="61">
        <v>0</v>
      </c>
      <c r="AO174" s="61">
        <v>0</v>
      </c>
      <c r="AP174" s="61">
        <v>0</v>
      </c>
      <c r="AQ174" s="61">
        <f t="shared" si="2"/>
        <v>2675420.54</v>
      </c>
      <c r="AT174" s="33"/>
    </row>
    <row r="175" spans="1:46" ht="33" customHeight="1">
      <c r="A175" s="32">
        <v>548</v>
      </c>
      <c r="B175" s="315" t="str">
        <f>VLOOKUP(A175,[5]bd_lista!A:C,3,FALSE)</f>
        <v>Corporación de las Fuerzas Armadas p/ el Des. Nacional</v>
      </c>
      <c r="C175" s="316" t="e">
        <f>+VLOOKUP(A175,Contactos!$A$4:$E$534,6,FALSE)</f>
        <v>#REF!</v>
      </c>
      <c r="D175" s="61">
        <v>0</v>
      </c>
      <c r="E175" s="61">
        <v>0</v>
      </c>
      <c r="F175" s="61">
        <v>250762.83000000002</v>
      </c>
      <c r="G175" s="61">
        <v>0</v>
      </c>
      <c r="H175" s="61">
        <v>318</v>
      </c>
      <c r="I175" s="61">
        <v>0</v>
      </c>
      <c r="J175" s="61">
        <v>0</v>
      </c>
      <c r="K175" s="61">
        <v>443.07</v>
      </c>
      <c r="L175" s="61">
        <v>0</v>
      </c>
      <c r="M175" s="61">
        <v>0</v>
      </c>
      <c r="N175" s="61">
        <v>0</v>
      </c>
      <c r="O175" s="61">
        <v>0</v>
      </c>
      <c r="P175" s="61">
        <v>0</v>
      </c>
      <c r="Q175" s="61">
        <v>0</v>
      </c>
      <c r="R175" s="61">
        <v>0</v>
      </c>
      <c r="S175" s="61">
        <v>0</v>
      </c>
      <c r="T175" s="61">
        <v>5409482.1799999997</v>
      </c>
      <c r="U175" s="61">
        <v>0</v>
      </c>
      <c r="V175" s="61">
        <v>0</v>
      </c>
      <c r="W175" s="61">
        <v>0</v>
      </c>
      <c r="X175" s="61">
        <v>0</v>
      </c>
      <c r="Y175" s="61">
        <v>0</v>
      </c>
      <c r="Z175" s="61">
        <v>0</v>
      </c>
      <c r="AA175" s="61">
        <v>0</v>
      </c>
      <c r="AB175" s="61">
        <v>0</v>
      </c>
      <c r="AC175" s="61">
        <v>0</v>
      </c>
      <c r="AD175" s="61">
        <v>0</v>
      </c>
      <c r="AE175" s="61">
        <v>0</v>
      </c>
      <c r="AF175" s="61">
        <v>0</v>
      </c>
      <c r="AG175" s="61">
        <v>0</v>
      </c>
      <c r="AH175" s="61">
        <v>0</v>
      </c>
      <c r="AI175" s="61">
        <v>0</v>
      </c>
      <c r="AJ175" s="61">
        <v>0</v>
      </c>
      <c r="AK175" s="61">
        <v>0</v>
      </c>
      <c r="AL175" s="61">
        <v>0</v>
      </c>
      <c r="AM175" s="61">
        <v>0</v>
      </c>
      <c r="AN175" s="61">
        <v>0</v>
      </c>
      <c r="AO175" s="61">
        <v>0</v>
      </c>
      <c r="AP175" s="61">
        <v>0</v>
      </c>
      <c r="AQ175" s="61">
        <f t="shared" si="2"/>
        <v>5661006.0800000001</v>
      </c>
      <c r="AT175" s="33"/>
    </row>
    <row r="176" spans="1:46" ht="33" customHeight="1">
      <c r="A176" s="32">
        <v>551</v>
      </c>
      <c r="B176" s="315" t="str">
        <f>VLOOKUP(A176,[5]bd_lista!A:C,3,FALSE)</f>
        <v>Empresa Naviera Boliviana</v>
      </c>
      <c r="C176" s="316" t="e">
        <f>+VLOOKUP(A176,Contactos!$A$4:$E$534,6,FALSE)</f>
        <v>#REF!</v>
      </c>
      <c r="D176" s="61">
        <v>0</v>
      </c>
      <c r="E176" s="61">
        <v>0</v>
      </c>
      <c r="F176" s="61">
        <v>0</v>
      </c>
      <c r="G176" s="61">
        <v>0</v>
      </c>
      <c r="H176" s="61">
        <v>0</v>
      </c>
      <c r="I176" s="61">
        <v>0</v>
      </c>
      <c r="J176" s="61">
        <v>0</v>
      </c>
      <c r="K176" s="61">
        <v>0</v>
      </c>
      <c r="L176" s="61">
        <v>0</v>
      </c>
      <c r="M176" s="61">
        <v>0</v>
      </c>
      <c r="N176" s="61">
        <v>0</v>
      </c>
      <c r="O176" s="61">
        <v>0</v>
      </c>
      <c r="P176" s="61">
        <v>0</v>
      </c>
      <c r="Q176" s="61">
        <v>0</v>
      </c>
      <c r="R176" s="61">
        <v>0</v>
      </c>
      <c r="S176" s="61">
        <v>0</v>
      </c>
      <c r="T176" s="61">
        <v>0</v>
      </c>
      <c r="U176" s="61">
        <v>0</v>
      </c>
      <c r="V176" s="61">
        <v>0</v>
      </c>
      <c r="W176" s="61">
        <v>0</v>
      </c>
      <c r="X176" s="61">
        <v>0</v>
      </c>
      <c r="Y176" s="61">
        <v>0</v>
      </c>
      <c r="Z176" s="61">
        <v>0</v>
      </c>
      <c r="AA176" s="61">
        <v>0</v>
      </c>
      <c r="AB176" s="61">
        <v>0</v>
      </c>
      <c r="AC176" s="61">
        <v>0</v>
      </c>
      <c r="AD176" s="61">
        <v>0</v>
      </c>
      <c r="AE176" s="61">
        <v>0</v>
      </c>
      <c r="AF176" s="61">
        <v>0</v>
      </c>
      <c r="AG176" s="61">
        <v>0</v>
      </c>
      <c r="AH176" s="61">
        <v>0</v>
      </c>
      <c r="AI176" s="61">
        <v>0</v>
      </c>
      <c r="AJ176" s="61">
        <v>0</v>
      </c>
      <c r="AK176" s="61">
        <v>0</v>
      </c>
      <c r="AL176" s="61">
        <v>0</v>
      </c>
      <c r="AM176" s="61">
        <v>0</v>
      </c>
      <c r="AN176" s="61">
        <v>0</v>
      </c>
      <c r="AO176" s="61">
        <v>0</v>
      </c>
      <c r="AP176" s="61">
        <v>0</v>
      </c>
      <c r="AQ176" s="61">
        <f t="shared" si="2"/>
        <v>0</v>
      </c>
      <c r="AT176" s="33"/>
    </row>
    <row r="177" spans="1:46" ht="33" customHeight="1">
      <c r="A177" s="32">
        <v>572</v>
      </c>
      <c r="B177" s="315" t="str">
        <f>VLOOKUP(A177,[5]bd_lista!A:C,3,FALSE)</f>
        <v>Empresa de Apoyo a la Producción de Alimentos</v>
      </c>
      <c r="C177" s="316" t="e">
        <f>+VLOOKUP(A177,Contactos!$A$4:$E$534,6,FALSE)</f>
        <v>#REF!</v>
      </c>
      <c r="D177" s="61">
        <v>0</v>
      </c>
      <c r="E177" s="61">
        <v>0</v>
      </c>
      <c r="F177" s="61">
        <v>6387046.3799999999</v>
      </c>
      <c r="G177" s="61">
        <v>0</v>
      </c>
      <c r="H177" s="61">
        <v>13279.61</v>
      </c>
      <c r="I177" s="61">
        <v>0</v>
      </c>
      <c r="J177" s="61">
        <v>0</v>
      </c>
      <c r="K177" s="61">
        <v>0</v>
      </c>
      <c r="L177" s="61">
        <v>5966111.0500000007</v>
      </c>
      <c r="M177" s="61">
        <v>0</v>
      </c>
      <c r="N177" s="61">
        <v>0</v>
      </c>
      <c r="O177" s="61">
        <v>0</v>
      </c>
      <c r="P177" s="61">
        <v>0</v>
      </c>
      <c r="Q177" s="61">
        <v>0</v>
      </c>
      <c r="R177" s="61">
        <v>0</v>
      </c>
      <c r="S177" s="61">
        <v>0</v>
      </c>
      <c r="T177" s="61">
        <v>0</v>
      </c>
      <c r="U177" s="61">
        <v>0</v>
      </c>
      <c r="V177" s="61">
        <v>0</v>
      </c>
      <c r="W177" s="61">
        <v>0</v>
      </c>
      <c r="X177" s="61">
        <v>0</v>
      </c>
      <c r="Y177" s="61">
        <v>111387114.04999997</v>
      </c>
      <c r="Z177" s="61">
        <v>0</v>
      </c>
      <c r="AA177" s="61">
        <v>0</v>
      </c>
      <c r="AB177" s="61">
        <v>0</v>
      </c>
      <c r="AC177" s="61">
        <v>0</v>
      </c>
      <c r="AD177" s="61">
        <v>0</v>
      </c>
      <c r="AE177" s="61">
        <v>0</v>
      </c>
      <c r="AF177" s="61">
        <v>0</v>
      </c>
      <c r="AG177" s="61">
        <v>0</v>
      </c>
      <c r="AH177" s="61">
        <v>0</v>
      </c>
      <c r="AI177" s="61">
        <v>0</v>
      </c>
      <c r="AJ177" s="61">
        <v>0</v>
      </c>
      <c r="AK177" s="61">
        <v>0</v>
      </c>
      <c r="AL177" s="61">
        <v>0</v>
      </c>
      <c r="AM177" s="61">
        <v>0</v>
      </c>
      <c r="AN177" s="61">
        <v>0</v>
      </c>
      <c r="AO177" s="61">
        <v>0</v>
      </c>
      <c r="AP177" s="61">
        <v>0</v>
      </c>
      <c r="AQ177" s="61">
        <f t="shared" si="2"/>
        <v>123753551.08999997</v>
      </c>
      <c r="AT177" s="33"/>
    </row>
    <row r="178" spans="1:46" ht="33" customHeight="1">
      <c r="A178" s="32">
        <v>573</v>
      </c>
      <c r="B178" s="315" t="str">
        <f>VLOOKUP(A178,[5]bd_lista!A:C,3,FALSE)</f>
        <v>Empresa Siderúrgica del Mutún</v>
      </c>
      <c r="C178" s="316" t="e">
        <f>+VLOOKUP(A178,Contactos!$A$4:$E$534,6,FALSE)</f>
        <v>#REF!</v>
      </c>
      <c r="D178" s="61">
        <v>0</v>
      </c>
      <c r="E178" s="61">
        <v>0</v>
      </c>
      <c r="F178" s="61">
        <v>0</v>
      </c>
      <c r="G178" s="61">
        <v>0</v>
      </c>
      <c r="H178" s="61">
        <v>0</v>
      </c>
      <c r="I178" s="61">
        <v>0</v>
      </c>
      <c r="J178" s="61">
        <v>0</v>
      </c>
      <c r="K178" s="61">
        <v>0</v>
      </c>
      <c r="L178" s="61">
        <v>0</v>
      </c>
      <c r="M178" s="61">
        <v>0</v>
      </c>
      <c r="N178" s="61">
        <v>0</v>
      </c>
      <c r="O178" s="61">
        <v>0</v>
      </c>
      <c r="P178" s="61">
        <v>0</v>
      </c>
      <c r="Q178" s="61">
        <v>0</v>
      </c>
      <c r="R178" s="61">
        <v>0</v>
      </c>
      <c r="S178" s="61">
        <v>0</v>
      </c>
      <c r="T178" s="61">
        <v>0</v>
      </c>
      <c r="U178" s="61">
        <v>0</v>
      </c>
      <c r="V178" s="61">
        <v>0</v>
      </c>
      <c r="W178" s="61">
        <v>0</v>
      </c>
      <c r="X178" s="61">
        <v>0</v>
      </c>
      <c r="Y178" s="61">
        <v>0</v>
      </c>
      <c r="Z178" s="61">
        <v>0</v>
      </c>
      <c r="AA178" s="61">
        <v>0</v>
      </c>
      <c r="AB178" s="61">
        <v>0</v>
      </c>
      <c r="AC178" s="61">
        <v>0</v>
      </c>
      <c r="AD178" s="61">
        <v>0</v>
      </c>
      <c r="AE178" s="61">
        <v>0</v>
      </c>
      <c r="AF178" s="61">
        <v>0</v>
      </c>
      <c r="AG178" s="61">
        <v>0</v>
      </c>
      <c r="AH178" s="61">
        <v>0</v>
      </c>
      <c r="AI178" s="61">
        <v>0</v>
      </c>
      <c r="AJ178" s="61">
        <v>0</v>
      </c>
      <c r="AK178" s="61">
        <v>0</v>
      </c>
      <c r="AL178" s="61">
        <v>0</v>
      </c>
      <c r="AM178" s="61">
        <v>0</v>
      </c>
      <c r="AN178" s="61">
        <v>0</v>
      </c>
      <c r="AO178" s="61">
        <v>0</v>
      </c>
      <c r="AP178" s="61">
        <v>0</v>
      </c>
      <c r="AQ178" s="61">
        <f t="shared" si="2"/>
        <v>0</v>
      </c>
      <c r="AT178" s="33"/>
    </row>
    <row r="179" spans="1:46" ht="33" customHeight="1">
      <c r="A179" s="32">
        <v>576</v>
      </c>
      <c r="B179" s="315" t="str">
        <f>VLOOKUP(A179,[5]bd_lista!A:C,3,FALSE)</f>
        <v>Empresa Pública Nacional Estratégica Cartones de Bolivia</v>
      </c>
      <c r="C179" s="316" t="e">
        <f>+VLOOKUP(A179,Contactos!$A$4:$E$534,6,FALSE)</f>
        <v>#REF!</v>
      </c>
      <c r="D179" s="61">
        <v>0</v>
      </c>
      <c r="E179" s="61">
        <v>0</v>
      </c>
      <c r="F179" s="61">
        <v>0</v>
      </c>
      <c r="G179" s="61">
        <v>0</v>
      </c>
      <c r="H179" s="61">
        <v>0</v>
      </c>
      <c r="I179" s="61">
        <v>0</v>
      </c>
      <c r="J179" s="61">
        <v>0</v>
      </c>
      <c r="K179" s="61">
        <v>0</v>
      </c>
      <c r="L179" s="61">
        <v>0</v>
      </c>
      <c r="M179" s="61">
        <v>0</v>
      </c>
      <c r="N179" s="61">
        <v>0</v>
      </c>
      <c r="O179" s="61">
        <v>0</v>
      </c>
      <c r="P179" s="61">
        <v>0</v>
      </c>
      <c r="Q179" s="61">
        <v>0</v>
      </c>
      <c r="R179" s="61">
        <v>0</v>
      </c>
      <c r="S179" s="61">
        <v>0</v>
      </c>
      <c r="T179" s="61">
        <v>0</v>
      </c>
      <c r="U179" s="61">
        <v>0</v>
      </c>
      <c r="V179" s="61">
        <v>0</v>
      </c>
      <c r="W179" s="61">
        <v>0</v>
      </c>
      <c r="X179" s="61">
        <v>0</v>
      </c>
      <c r="Y179" s="61">
        <v>0</v>
      </c>
      <c r="Z179" s="61">
        <v>0</v>
      </c>
      <c r="AA179" s="61">
        <v>0</v>
      </c>
      <c r="AB179" s="61">
        <v>0</v>
      </c>
      <c r="AC179" s="61">
        <v>0</v>
      </c>
      <c r="AD179" s="61">
        <v>0</v>
      </c>
      <c r="AE179" s="61">
        <v>0</v>
      </c>
      <c r="AF179" s="61">
        <v>0</v>
      </c>
      <c r="AG179" s="61">
        <v>0</v>
      </c>
      <c r="AH179" s="61">
        <v>0</v>
      </c>
      <c r="AI179" s="61">
        <v>0</v>
      </c>
      <c r="AJ179" s="61">
        <v>0</v>
      </c>
      <c r="AK179" s="61">
        <v>0</v>
      </c>
      <c r="AL179" s="61">
        <v>0</v>
      </c>
      <c r="AM179" s="61">
        <v>0</v>
      </c>
      <c r="AN179" s="61">
        <v>0</v>
      </c>
      <c r="AO179" s="61">
        <v>0</v>
      </c>
      <c r="AP179" s="61">
        <v>0</v>
      </c>
      <c r="AQ179" s="61">
        <f t="shared" si="2"/>
        <v>0</v>
      </c>
      <c r="AT179" s="33"/>
    </row>
    <row r="180" spans="1:46" ht="33" customHeight="1">
      <c r="A180" s="32">
        <v>578</v>
      </c>
      <c r="B180" s="315" t="str">
        <f>VLOOKUP(A180,[5]bd_lista!A:C,3,FALSE)</f>
        <v>Boliviana de Aviación</v>
      </c>
      <c r="C180" s="316" t="e">
        <f>+VLOOKUP(A180,Contactos!$A$4:$E$534,6,FALSE)</f>
        <v>#REF!</v>
      </c>
      <c r="D180" s="61">
        <v>0</v>
      </c>
      <c r="E180" s="61">
        <v>0</v>
      </c>
      <c r="F180" s="61">
        <v>0</v>
      </c>
      <c r="G180" s="61">
        <v>0</v>
      </c>
      <c r="H180" s="61">
        <v>226281.75000000003</v>
      </c>
      <c r="I180" s="61">
        <v>0</v>
      </c>
      <c r="J180" s="61">
        <v>0</v>
      </c>
      <c r="K180" s="61">
        <v>60</v>
      </c>
      <c r="L180" s="61">
        <v>0</v>
      </c>
      <c r="M180" s="61">
        <v>0</v>
      </c>
      <c r="N180" s="61">
        <v>0</v>
      </c>
      <c r="O180" s="61">
        <v>0</v>
      </c>
      <c r="P180" s="61">
        <v>0</v>
      </c>
      <c r="Q180" s="61">
        <v>0</v>
      </c>
      <c r="R180" s="61">
        <v>4018615.3</v>
      </c>
      <c r="S180" s="61">
        <v>0</v>
      </c>
      <c r="T180" s="61">
        <v>195000000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61">
        <v>0</v>
      </c>
      <c r="AK180" s="61">
        <v>0</v>
      </c>
      <c r="AL180" s="61">
        <v>0</v>
      </c>
      <c r="AM180" s="61">
        <v>0</v>
      </c>
      <c r="AN180" s="61">
        <v>0</v>
      </c>
      <c r="AO180" s="61">
        <v>0</v>
      </c>
      <c r="AP180" s="61">
        <v>0</v>
      </c>
      <c r="AQ180" s="61">
        <f t="shared" si="2"/>
        <v>199244957.05000001</v>
      </c>
      <c r="AT180" s="33"/>
    </row>
    <row r="181" spans="1:46" ht="33" customHeight="1">
      <c r="A181" s="32">
        <v>580</v>
      </c>
      <c r="B181" s="315" t="str">
        <f>VLOOKUP(A181,[5]bd_lista!A:C,3,FALSE)</f>
        <v>Depósitos Aduaneros Bolivianos</v>
      </c>
      <c r="C181" s="316" t="e">
        <f>+VLOOKUP(A181,Contactos!$A$4:$E$534,6,FALSE)</f>
        <v>#REF!</v>
      </c>
      <c r="D181" s="61">
        <v>0</v>
      </c>
      <c r="E181" s="61">
        <v>0</v>
      </c>
      <c r="F181" s="61">
        <v>755073.55000000028</v>
      </c>
      <c r="G181" s="61">
        <v>0</v>
      </c>
      <c r="H181" s="61">
        <v>24188.890000000003</v>
      </c>
      <c r="I181" s="61">
        <v>0</v>
      </c>
      <c r="J181" s="61">
        <v>0</v>
      </c>
      <c r="K181" s="61">
        <v>0</v>
      </c>
      <c r="L181" s="61">
        <v>0</v>
      </c>
      <c r="M181" s="61">
        <v>0</v>
      </c>
      <c r="N181" s="61">
        <v>0</v>
      </c>
      <c r="O181" s="61">
        <v>0</v>
      </c>
      <c r="P181" s="61">
        <v>0</v>
      </c>
      <c r="Q181" s="61">
        <v>0</v>
      </c>
      <c r="R181" s="61">
        <v>0</v>
      </c>
      <c r="S181" s="61">
        <v>0</v>
      </c>
      <c r="T181" s="61">
        <v>0</v>
      </c>
      <c r="U181" s="61">
        <v>0</v>
      </c>
      <c r="V181" s="61">
        <v>0</v>
      </c>
      <c r="W181" s="61">
        <v>0</v>
      </c>
      <c r="X181" s="61">
        <v>0</v>
      </c>
      <c r="Y181" s="61">
        <v>0</v>
      </c>
      <c r="Z181" s="61">
        <v>0</v>
      </c>
      <c r="AA181" s="61">
        <v>0</v>
      </c>
      <c r="AB181" s="61">
        <v>0</v>
      </c>
      <c r="AC181" s="61">
        <v>0</v>
      </c>
      <c r="AD181" s="61">
        <v>0</v>
      </c>
      <c r="AE181" s="61">
        <v>0</v>
      </c>
      <c r="AF181" s="61">
        <v>0</v>
      </c>
      <c r="AG181" s="61">
        <v>0</v>
      </c>
      <c r="AH181" s="61">
        <v>0</v>
      </c>
      <c r="AI181" s="61">
        <v>0</v>
      </c>
      <c r="AJ181" s="61">
        <v>0</v>
      </c>
      <c r="AK181" s="61">
        <v>0</v>
      </c>
      <c r="AL181" s="61">
        <v>0</v>
      </c>
      <c r="AM181" s="61">
        <v>0</v>
      </c>
      <c r="AN181" s="61">
        <v>0</v>
      </c>
      <c r="AO181" s="61">
        <v>0</v>
      </c>
      <c r="AP181" s="61">
        <v>0</v>
      </c>
      <c r="AQ181" s="61">
        <f t="shared" si="2"/>
        <v>779262.44000000029</v>
      </c>
      <c r="AT181" s="33"/>
    </row>
    <row r="182" spans="1:46" ht="33" customHeight="1">
      <c r="A182" s="32">
        <v>584</v>
      </c>
      <c r="B182" s="315" t="str">
        <f>VLOOKUP(A182,[5]bd_lista!A:C,3,FALSE)</f>
        <v>Empresa Boliviana de Industrializacion de Hidrocarburos</v>
      </c>
      <c r="C182" s="316" t="e">
        <f>+VLOOKUP(A182,Contactos!$A$4:$E$534,6,FALSE)</f>
        <v>#REF!</v>
      </c>
      <c r="D182" s="61">
        <v>0</v>
      </c>
      <c r="E182" s="61">
        <v>0</v>
      </c>
      <c r="F182" s="61">
        <v>0</v>
      </c>
      <c r="G182" s="61">
        <v>0</v>
      </c>
      <c r="H182" s="61">
        <v>0</v>
      </c>
      <c r="I182" s="61">
        <v>0</v>
      </c>
      <c r="J182" s="61">
        <v>0</v>
      </c>
      <c r="K182" s="61">
        <v>0</v>
      </c>
      <c r="L182" s="61">
        <v>0</v>
      </c>
      <c r="M182" s="61">
        <v>0</v>
      </c>
      <c r="N182" s="61">
        <v>0</v>
      </c>
      <c r="O182" s="61">
        <v>0</v>
      </c>
      <c r="P182" s="61">
        <v>0</v>
      </c>
      <c r="Q182" s="61">
        <v>0</v>
      </c>
      <c r="R182" s="61">
        <v>0</v>
      </c>
      <c r="S182" s="61">
        <v>0</v>
      </c>
      <c r="T182" s="61">
        <v>0</v>
      </c>
      <c r="U182" s="61">
        <v>0</v>
      </c>
      <c r="V182" s="61">
        <v>0</v>
      </c>
      <c r="W182" s="61">
        <v>0</v>
      </c>
      <c r="X182" s="61">
        <v>0</v>
      </c>
      <c r="Y182" s="61">
        <v>0</v>
      </c>
      <c r="Z182" s="61">
        <v>0</v>
      </c>
      <c r="AA182" s="61">
        <v>0</v>
      </c>
      <c r="AB182" s="61">
        <v>0</v>
      </c>
      <c r="AC182" s="61">
        <v>0</v>
      </c>
      <c r="AD182" s="61">
        <v>0</v>
      </c>
      <c r="AE182" s="61">
        <v>0</v>
      </c>
      <c r="AF182" s="61">
        <v>0</v>
      </c>
      <c r="AG182" s="61">
        <v>0</v>
      </c>
      <c r="AH182" s="61">
        <v>0</v>
      </c>
      <c r="AI182" s="61">
        <v>0</v>
      </c>
      <c r="AJ182" s="61">
        <v>0</v>
      </c>
      <c r="AK182" s="61">
        <v>0</v>
      </c>
      <c r="AL182" s="61">
        <v>0</v>
      </c>
      <c r="AM182" s="61">
        <v>0</v>
      </c>
      <c r="AN182" s="61">
        <v>0</v>
      </c>
      <c r="AO182" s="61">
        <v>0</v>
      </c>
      <c r="AP182" s="61">
        <v>0</v>
      </c>
      <c r="AQ182" s="61">
        <f t="shared" si="2"/>
        <v>0</v>
      </c>
      <c r="AT182" s="33"/>
    </row>
    <row r="183" spans="1:46" ht="33" customHeight="1">
      <c r="A183" s="32">
        <v>585</v>
      </c>
      <c r="B183" s="315" t="str">
        <f>VLOOKUP(A183,[5]bd_lista!A:C,3,FALSE)</f>
        <v>Agencia Boliviana Espacial</v>
      </c>
      <c r="C183" s="316" t="e">
        <f>+VLOOKUP(A183,Contactos!$A$4:$E$534,6,FALSE)</f>
        <v>#REF!</v>
      </c>
      <c r="D183" s="61">
        <v>0</v>
      </c>
      <c r="E183" s="61">
        <v>0</v>
      </c>
      <c r="F183" s="61">
        <v>0</v>
      </c>
      <c r="G183" s="61">
        <v>0</v>
      </c>
      <c r="H183" s="61">
        <v>0</v>
      </c>
      <c r="I183" s="61">
        <v>0</v>
      </c>
      <c r="J183" s="61">
        <v>0</v>
      </c>
      <c r="K183" s="61">
        <v>0</v>
      </c>
      <c r="L183" s="61">
        <v>68428.5</v>
      </c>
      <c r="M183" s="61">
        <v>0</v>
      </c>
      <c r="N183" s="61">
        <v>0</v>
      </c>
      <c r="O183" s="61">
        <v>0</v>
      </c>
      <c r="P183" s="61">
        <v>0</v>
      </c>
      <c r="Q183" s="61">
        <v>0</v>
      </c>
      <c r="R183" s="61">
        <v>0</v>
      </c>
      <c r="S183" s="61">
        <v>0</v>
      </c>
      <c r="T183" s="61">
        <v>0</v>
      </c>
      <c r="U183" s="61">
        <v>0</v>
      </c>
      <c r="V183" s="61">
        <v>0</v>
      </c>
      <c r="W183" s="61">
        <v>0</v>
      </c>
      <c r="X183" s="61">
        <v>0</v>
      </c>
      <c r="Y183" s="61">
        <v>0</v>
      </c>
      <c r="Z183" s="61">
        <v>0</v>
      </c>
      <c r="AA183" s="61">
        <v>0</v>
      </c>
      <c r="AB183" s="61">
        <v>0</v>
      </c>
      <c r="AC183" s="61">
        <v>0</v>
      </c>
      <c r="AD183" s="61">
        <v>0</v>
      </c>
      <c r="AE183" s="61">
        <v>0</v>
      </c>
      <c r="AF183" s="61">
        <v>0</v>
      </c>
      <c r="AG183" s="61">
        <v>0</v>
      </c>
      <c r="AH183" s="61">
        <v>0</v>
      </c>
      <c r="AI183" s="61">
        <v>0</v>
      </c>
      <c r="AJ183" s="61">
        <v>0</v>
      </c>
      <c r="AK183" s="61">
        <v>0</v>
      </c>
      <c r="AL183" s="61">
        <v>0</v>
      </c>
      <c r="AM183" s="61">
        <v>0</v>
      </c>
      <c r="AN183" s="61">
        <v>0</v>
      </c>
      <c r="AO183" s="61">
        <v>0</v>
      </c>
      <c r="AP183" s="61">
        <v>0</v>
      </c>
      <c r="AQ183" s="61">
        <f t="shared" si="2"/>
        <v>68428.5</v>
      </c>
      <c r="AT183" s="33"/>
    </row>
    <row r="184" spans="1:46" ht="33" customHeight="1">
      <c r="A184" s="32">
        <v>586</v>
      </c>
      <c r="B184" s="315" t="str">
        <f>VLOOKUP(A184,[5]bd_lista!A:C,3,FALSE)</f>
        <v>Empresa Azucarera San Buenaventura</v>
      </c>
      <c r="C184" s="316" t="e">
        <f>+VLOOKUP(A184,Contactos!$A$4:$E$534,6,FALSE)</f>
        <v>#REF!</v>
      </c>
      <c r="D184" s="61">
        <v>0</v>
      </c>
      <c r="E184" s="61">
        <v>0</v>
      </c>
      <c r="F184" s="61">
        <v>8371489.4000000004</v>
      </c>
      <c r="G184" s="61">
        <v>0</v>
      </c>
      <c r="H184" s="61">
        <v>0</v>
      </c>
      <c r="I184" s="61">
        <v>0</v>
      </c>
      <c r="J184" s="61">
        <v>0</v>
      </c>
      <c r="K184" s="61">
        <v>0</v>
      </c>
      <c r="L184" s="61">
        <v>0</v>
      </c>
      <c r="M184" s="61">
        <v>0</v>
      </c>
      <c r="N184" s="61">
        <v>0</v>
      </c>
      <c r="O184" s="61">
        <v>0</v>
      </c>
      <c r="P184" s="61">
        <v>0</v>
      </c>
      <c r="Q184" s="61">
        <v>0</v>
      </c>
      <c r="R184" s="61">
        <v>0</v>
      </c>
      <c r="S184" s="61">
        <v>0</v>
      </c>
      <c r="T184" s="61">
        <v>0</v>
      </c>
      <c r="U184" s="61">
        <v>0</v>
      </c>
      <c r="V184" s="61">
        <v>0</v>
      </c>
      <c r="W184" s="61">
        <v>0</v>
      </c>
      <c r="X184" s="61">
        <v>0</v>
      </c>
      <c r="Y184" s="61">
        <v>0</v>
      </c>
      <c r="Z184" s="61">
        <v>0</v>
      </c>
      <c r="AA184" s="61">
        <v>0</v>
      </c>
      <c r="AB184" s="61">
        <v>0</v>
      </c>
      <c r="AC184" s="61">
        <v>0</v>
      </c>
      <c r="AD184" s="61">
        <v>0</v>
      </c>
      <c r="AE184" s="61">
        <v>0</v>
      </c>
      <c r="AF184" s="61">
        <v>0</v>
      </c>
      <c r="AG184" s="61">
        <v>0</v>
      </c>
      <c r="AH184" s="61">
        <v>0</v>
      </c>
      <c r="AI184" s="61">
        <v>0</v>
      </c>
      <c r="AJ184" s="61">
        <v>0</v>
      </c>
      <c r="AK184" s="61">
        <v>0</v>
      </c>
      <c r="AL184" s="61">
        <v>0</v>
      </c>
      <c r="AM184" s="61">
        <v>0</v>
      </c>
      <c r="AN184" s="61">
        <v>0</v>
      </c>
      <c r="AO184" s="61">
        <v>0</v>
      </c>
      <c r="AP184" s="61">
        <v>0</v>
      </c>
      <c r="AQ184" s="61">
        <f t="shared" si="2"/>
        <v>8371489.4000000004</v>
      </c>
      <c r="AT184" s="33"/>
    </row>
    <row r="185" spans="1:46" ht="33" customHeight="1">
      <c r="A185" s="32">
        <v>587</v>
      </c>
      <c r="B185" s="315" t="str">
        <f>VLOOKUP(A185,[5]bd_lista!A:C,3,FALSE)</f>
        <v>Empresa Estratégica Boliviana de Construcción y Conservación de Infraestructura Civil</v>
      </c>
      <c r="C185" s="316" t="e">
        <f>+VLOOKUP(A185,Contactos!$A$4:$E$534,6,FALSE)</f>
        <v>#REF!</v>
      </c>
      <c r="D185" s="61">
        <v>0</v>
      </c>
      <c r="E185" s="61">
        <v>0</v>
      </c>
      <c r="F185" s="61">
        <v>0</v>
      </c>
      <c r="G185" s="61">
        <v>0</v>
      </c>
      <c r="H185" s="61">
        <v>11009.93</v>
      </c>
      <c r="I185" s="61">
        <v>0</v>
      </c>
      <c r="J185" s="61">
        <v>0</v>
      </c>
      <c r="K185" s="61">
        <v>0</v>
      </c>
      <c r="L185" s="61">
        <v>0</v>
      </c>
      <c r="M185" s="61">
        <v>0</v>
      </c>
      <c r="N185" s="61">
        <v>0</v>
      </c>
      <c r="O185" s="61">
        <v>0</v>
      </c>
      <c r="P185" s="61">
        <v>0</v>
      </c>
      <c r="Q185" s="61">
        <v>0</v>
      </c>
      <c r="R185" s="61">
        <v>0</v>
      </c>
      <c r="S185" s="61">
        <v>0</v>
      </c>
      <c r="T185" s="61">
        <v>0</v>
      </c>
      <c r="U185" s="61">
        <v>0</v>
      </c>
      <c r="V185" s="61">
        <v>0</v>
      </c>
      <c r="W185" s="61">
        <v>0</v>
      </c>
      <c r="X185" s="61">
        <v>0</v>
      </c>
      <c r="Y185" s="61">
        <v>0</v>
      </c>
      <c r="Z185" s="61">
        <v>0</v>
      </c>
      <c r="AA185" s="61">
        <v>0</v>
      </c>
      <c r="AB185" s="61">
        <v>0</v>
      </c>
      <c r="AC185" s="61">
        <v>0</v>
      </c>
      <c r="AD185" s="61">
        <v>0</v>
      </c>
      <c r="AE185" s="61">
        <v>0</v>
      </c>
      <c r="AF185" s="61">
        <v>0</v>
      </c>
      <c r="AG185" s="61">
        <v>0</v>
      </c>
      <c r="AH185" s="61">
        <v>0</v>
      </c>
      <c r="AI185" s="61">
        <v>0</v>
      </c>
      <c r="AJ185" s="61">
        <v>0</v>
      </c>
      <c r="AK185" s="61">
        <v>0</v>
      </c>
      <c r="AL185" s="61">
        <v>0</v>
      </c>
      <c r="AM185" s="61">
        <v>0</v>
      </c>
      <c r="AN185" s="61">
        <v>0</v>
      </c>
      <c r="AO185" s="61">
        <v>0</v>
      </c>
      <c r="AP185" s="61">
        <v>0</v>
      </c>
      <c r="AQ185" s="61">
        <f t="shared" si="2"/>
        <v>11009.93</v>
      </c>
      <c r="AT185" s="33"/>
    </row>
    <row r="186" spans="1:46" ht="33" customHeight="1">
      <c r="A186" s="317">
        <v>590</v>
      </c>
      <c r="B186" s="315" t="str">
        <f>VLOOKUP(A186,[5]bd_lista!A:C,3,FALSE)</f>
        <v>Empresa Pública "QUIPUS"</v>
      </c>
      <c r="C186" s="316" t="e">
        <f>+VLOOKUP(A186,Contactos!$A$4:$E$534,6,FALSE)</f>
        <v>#REF!</v>
      </c>
      <c r="D186" s="61">
        <v>0</v>
      </c>
      <c r="E186" s="61">
        <v>0</v>
      </c>
      <c r="F186" s="61">
        <v>147750</v>
      </c>
      <c r="G186" s="61">
        <v>0</v>
      </c>
      <c r="H186" s="61">
        <v>2325.19</v>
      </c>
      <c r="I186" s="61">
        <v>0</v>
      </c>
      <c r="J186" s="61">
        <v>0</v>
      </c>
      <c r="K186" s="61">
        <v>0</v>
      </c>
      <c r="L186" s="61">
        <v>2777234.38</v>
      </c>
      <c r="M186" s="61">
        <v>0</v>
      </c>
      <c r="N186" s="61">
        <v>0</v>
      </c>
      <c r="O186" s="61">
        <v>0</v>
      </c>
      <c r="P186" s="61">
        <v>0</v>
      </c>
      <c r="Q186" s="61">
        <v>0</v>
      </c>
      <c r="R186" s="61">
        <v>0</v>
      </c>
      <c r="S186" s="61">
        <v>0</v>
      </c>
      <c r="T186" s="61">
        <v>2922580.16</v>
      </c>
      <c r="U186" s="61">
        <v>0</v>
      </c>
      <c r="V186" s="61">
        <v>0</v>
      </c>
      <c r="W186" s="61">
        <v>0</v>
      </c>
      <c r="X186" s="61">
        <v>0</v>
      </c>
      <c r="Y186" s="61">
        <v>0</v>
      </c>
      <c r="Z186" s="61">
        <v>0</v>
      </c>
      <c r="AA186" s="61">
        <v>0</v>
      </c>
      <c r="AB186" s="61">
        <v>0</v>
      </c>
      <c r="AC186" s="61">
        <v>0</v>
      </c>
      <c r="AD186" s="61">
        <v>0</v>
      </c>
      <c r="AE186" s="61">
        <v>0</v>
      </c>
      <c r="AF186" s="61">
        <v>0</v>
      </c>
      <c r="AG186" s="61">
        <v>0</v>
      </c>
      <c r="AH186" s="61">
        <v>0</v>
      </c>
      <c r="AI186" s="61">
        <v>0</v>
      </c>
      <c r="AJ186" s="61">
        <v>0</v>
      </c>
      <c r="AK186" s="61">
        <v>0</v>
      </c>
      <c r="AL186" s="61">
        <v>0</v>
      </c>
      <c r="AM186" s="61">
        <v>0</v>
      </c>
      <c r="AN186" s="61">
        <v>0</v>
      </c>
      <c r="AO186" s="61">
        <v>0</v>
      </c>
      <c r="AP186" s="61">
        <v>0</v>
      </c>
      <c r="AQ186" s="61">
        <f t="shared" si="2"/>
        <v>5849889.7300000004</v>
      </c>
      <c r="AT186" s="33"/>
    </row>
    <row r="187" spans="1:46" ht="33" customHeight="1">
      <c r="A187" s="32">
        <v>591</v>
      </c>
      <c r="B187" s="315" t="str">
        <f>VLOOKUP(A187,[5]bd_lista!A:C,3,FALSE)</f>
        <v>Empresa Estatal de Transporte por Cable "Mi teleférico"</v>
      </c>
      <c r="C187" s="316" t="e">
        <f>+VLOOKUP(A187,Contactos!$A$4:$E$534,6,FALSE)</f>
        <v>#REF!</v>
      </c>
      <c r="D187" s="61">
        <v>0</v>
      </c>
      <c r="E187" s="61">
        <v>0</v>
      </c>
      <c r="F187" s="61">
        <v>2841383</v>
      </c>
      <c r="G187" s="61">
        <v>0</v>
      </c>
      <c r="H187" s="61">
        <v>2126140.9599999995</v>
      </c>
      <c r="I187" s="61">
        <v>0</v>
      </c>
      <c r="J187" s="61">
        <v>0</v>
      </c>
      <c r="K187" s="61">
        <v>0</v>
      </c>
      <c r="L187" s="61">
        <v>0</v>
      </c>
      <c r="M187" s="61">
        <v>0</v>
      </c>
      <c r="N187" s="61">
        <v>0</v>
      </c>
      <c r="O187" s="61">
        <v>1746.47</v>
      </c>
      <c r="P187" s="61">
        <v>0</v>
      </c>
      <c r="Q187" s="61">
        <v>0</v>
      </c>
      <c r="R187" s="61">
        <v>0</v>
      </c>
      <c r="S187" s="61">
        <v>0</v>
      </c>
      <c r="T187" s="61">
        <v>0</v>
      </c>
      <c r="U187" s="61">
        <v>0</v>
      </c>
      <c r="V187" s="61">
        <v>0</v>
      </c>
      <c r="W187" s="61">
        <v>0</v>
      </c>
      <c r="X187" s="61">
        <v>0</v>
      </c>
      <c r="Y187" s="61">
        <v>0</v>
      </c>
      <c r="Z187" s="61">
        <v>0</v>
      </c>
      <c r="AA187" s="61">
        <v>0</v>
      </c>
      <c r="AB187" s="61">
        <v>0</v>
      </c>
      <c r="AC187" s="61">
        <v>0</v>
      </c>
      <c r="AD187" s="61">
        <v>0</v>
      </c>
      <c r="AE187" s="61">
        <v>0</v>
      </c>
      <c r="AF187" s="61">
        <v>0</v>
      </c>
      <c r="AG187" s="61">
        <v>0</v>
      </c>
      <c r="AH187" s="61">
        <v>0</v>
      </c>
      <c r="AI187" s="61">
        <v>0</v>
      </c>
      <c r="AJ187" s="61">
        <v>0</v>
      </c>
      <c r="AK187" s="61">
        <v>0</v>
      </c>
      <c r="AL187" s="61">
        <v>0</v>
      </c>
      <c r="AM187" s="61">
        <v>0</v>
      </c>
      <c r="AN187" s="61">
        <v>0</v>
      </c>
      <c r="AO187" s="61">
        <v>0</v>
      </c>
      <c r="AP187" s="61">
        <v>0</v>
      </c>
      <c r="AQ187" s="61">
        <f t="shared" si="2"/>
        <v>4969270.4299999988</v>
      </c>
      <c r="AT187" s="33"/>
    </row>
    <row r="188" spans="1:46" ht="33" customHeight="1">
      <c r="A188" s="32">
        <v>592</v>
      </c>
      <c r="B188" s="315" t="str">
        <f>VLOOKUP(A188,[5]bd_lista!A:C,3,FALSE)</f>
        <v>Empresa Estatal "Boliviana de Turismo"</v>
      </c>
      <c r="C188" s="316" t="e">
        <f>+VLOOKUP(A188,Contactos!$A$4:$E$534,6,FALSE)</f>
        <v>#N/A</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1">
        <v>0</v>
      </c>
      <c r="AA188" s="61">
        <v>0</v>
      </c>
      <c r="AB188" s="61">
        <v>0</v>
      </c>
      <c r="AC188" s="61">
        <v>0</v>
      </c>
      <c r="AD188" s="61">
        <v>0</v>
      </c>
      <c r="AE188" s="61">
        <v>0</v>
      </c>
      <c r="AF188" s="61">
        <v>0</v>
      </c>
      <c r="AG188" s="61">
        <v>0</v>
      </c>
      <c r="AH188" s="61">
        <v>0</v>
      </c>
      <c r="AI188" s="61">
        <v>0</v>
      </c>
      <c r="AJ188" s="61">
        <v>0</v>
      </c>
      <c r="AK188" s="61">
        <v>0</v>
      </c>
      <c r="AL188" s="61">
        <v>0</v>
      </c>
      <c r="AM188" s="61">
        <v>0</v>
      </c>
      <c r="AN188" s="61">
        <v>0</v>
      </c>
      <c r="AO188" s="61">
        <v>0</v>
      </c>
      <c r="AP188" s="61">
        <v>0</v>
      </c>
      <c r="AQ188" s="61">
        <f t="shared" si="2"/>
        <v>0</v>
      </c>
      <c r="AT188" s="33"/>
    </row>
    <row r="189" spans="1:46" ht="33" customHeight="1">
      <c r="A189" s="32">
        <v>593</v>
      </c>
      <c r="B189" s="315" t="str">
        <f>VLOOKUP(A189,[5]bd_lista!A:C,3,FALSE)</f>
        <v>Empresa Pública YACANA</v>
      </c>
      <c r="C189" s="316" t="e">
        <f>+VLOOKUP(A189,Contactos!$A$4:$E$534,6,FALSE)</f>
        <v>#REF!</v>
      </c>
      <c r="D189" s="61">
        <v>0</v>
      </c>
      <c r="E189" s="61">
        <v>0</v>
      </c>
      <c r="F189" s="61">
        <v>0</v>
      </c>
      <c r="G189" s="61">
        <v>0</v>
      </c>
      <c r="H189" s="61">
        <v>103675.9</v>
      </c>
      <c r="I189" s="61">
        <v>0</v>
      </c>
      <c r="J189" s="61">
        <v>0</v>
      </c>
      <c r="K189" s="61">
        <v>0</v>
      </c>
      <c r="L189" s="61">
        <v>0</v>
      </c>
      <c r="M189" s="61">
        <v>0</v>
      </c>
      <c r="N189" s="61">
        <v>0</v>
      </c>
      <c r="O189" s="61">
        <v>0</v>
      </c>
      <c r="P189" s="61">
        <v>0</v>
      </c>
      <c r="Q189" s="61">
        <v>0</v>
      </c>
      <c r="R189" s="61">
        <v>0</v>
      </c>
      <c r="S189" s="61">
        <v>0</v>
      </c>
      <c r="T189" s="61">
        <v>0</v>
      </c>
      <c r="U189" s="61">
        <v>0</v>
      </c>
      <c r="V189" s="61">
        <v>0</v>
      </c>
      <c r="W189" s="61">
        <v>0</v>
      </c>
      <c r="X189" s="61">
        <v>0</v>
      </c>
      <c r="Y189" s="61">
        <v>0</v>
      </c>
      <c r="Z189" s="61">
        <v>0</v>
      </c>
      <c r="AA189" s="61">
        <v>0</v>
      </c>
      <c r="AB189" s="61">
        <v>0</v>
      </c>
      <c r="AC189" s="61">
        <v>0</v>
      </c>
      <c r="AD189" s="61">
        <v>0</v>
      </c>
      <c r="AE189" s="61">
        <v>0</v>
      </c>
      <c r="AF189" s="61">
        <v>0</v>
      </c>
      <c r="AG189" s="61">
        <v>0</v>
      </c>
      <c r="AH189" s="61">
        <v>0</v>
      </c>
      <c r="AI189" s="61">
        <v>0</v>
      </c>
      <c r="AJ189" s="61">
        <v>0</v>
      </c>
      <c r="AK189" s="61">
        <v>0</v>
      </c>
      <c r="AL189" s="61">
        <v>0</v>
      </c>
      <c r="AM189" s="61">
        <v>0</v>
      </c>
      <c r="AN189" s="61">
        <v>0</v>
      </c>
      <c r="AO189" s="61">
        <v>0</v>
      </c>
      <c r="AP189" s="61">
        <v>0</v>
      </c>
      <c r="AQ189" s="61">
        <f t="shared" si="2"/>
        <v>103675.9</v>
      </c>
      <c r="AT189" s="33"/>
    </row>
    <row r="190" spans="1:46" ht="33" customHeight="1">
      <c r="A190" s="32">
        <v>594</v>
      </c>
      <c r="B190" s="315" t="str">
        <f>VLOOKUP(A190,[5]bd_lista!A:C,3,FALSE)</f>
        <v>Administración de Servicios Portuarios - Bolivia</v>
      </c>
      <c r="C190" s="316" t="e">
        <f>+VLOOKUP(A190,Contactos!$A$4:$E$534,6,FALSE)</f>
        <v>#REF!</v>
      </c>
      <c r="D190" s="61">
        <v>0</v>
      </c>
      <c r="E190" s="61">
        <v>0</v>
      </c>
      <c r="F190" s="61">
        <v>20725649.81000001</v>
      </c>
      <c r="G190" s="61">
        <v>0</v>
      </c>
      <c r="H190" s="61">
        <v>55224.17</v>
      </c>
      <c r="I190" s="61">
        <v>0</v>
      </c>
      <c r="J190" s="61">
        <v>0</v>
      </c>
      <c r="K190" s="61">
        <v>0</v>
      </c>
      <c r="L190" s="61">
        <v>0</v>
      </c>
      <c r="M190" s="61">
        <v>0</v>
      </c>
      <c r="N190" s="61">
        <v>0</v>
      </c>
      <c r="O190" s="61">
        <v>459.68</v>
      </c>
      <c r="P190" s="61">
        <v>0</v>
      </c>
      <c r="Q190" s="61">
        <v>0</v>
      </c>
      <c r="R190" s="61">
        <v>0</v>
      </c>
      <c r="S190" s="61">
        <v>0.02</v>
      </c>
      <c r="T190" s="61">
        <v>0</v>
      </c>
      <c r="U190" s="61">
        <v>0</v>
      </c>
      <c r="V190" s="61">
        <v>0</v>
      </c>
      <c r="W190" s="61">
        <v>0</v>
      </c>
      <c r="X190" s="61">
        <v>0</v>
      </c>
      <c r="Y190" s="61">
        <v>0</v>
      </c>
      <c r="Z190" s="61">
        <v>0</v>
      </c>
      <c r="AA190" s="61">
        <v>0</v>
      </c>
      <c r="AB190" s="61">
        <v>0</v>
      </c>
      <c r="AC190" s="61">
        <v>0</v>
      </c>
      <c r="AD190" s="61">
        <v>0</v>
      </c>
      <c r="AE190" s="61">
        <v>0</v>
      </c>
      <c r="AF190" s="61">
        <v>0</v>
      </c>
      <c r="AG190" s="61">
        <v>0</v>
      </c>
      <c r="AH190" s="61">
        <v>0</v>
      </c>
      <c r="AI190" s="61">
        <v>0</v>
      </c>
      <c r="AJ190" s="61">
        <v>0</v>
      </c>
      <c r="AK190" s="61">
        <v>0</v>
      </c>
      <c r="AL190" s="61">
        <v>0</v>
      </c>
      <c r="AM190" s="61">
        <v>0</v>
      </c>
      <c r="AN190" s="61">
        <v>0</v>
      </c>
      <c r="AO190" s="61">
        <v>0</v>
      </c>
      <c r="AP190" s="61">
        <v>0</v>
      </c>
      <c r="AQ190" s="61">
        <f t="shared" si="2"/>
        <v>20781333.680000011</v>
      </c>
      <c r="AT190" s="33"/>
    </row>
    <row r="191" spans="1:46" ht="33" customHeight="1">
      <c r="A191" s="32">
        <v>595</v>
      </c>
      <c r="B191" s="315" t="str">
        <f>VLOOKUP(A191,[5]bd_lista!A:C,3,FALSE)</f>
        <v>Gestora Pública de la Seguridad Social de Largo Plazo</v>
      </c>
      <c r="C191" s="316" t="e">
        <f>+VLOOKUP(A191,Contactos!$A$4:$E$534,6,FALSE)</f>
        <v>#REF!</v>
      </c>
      <c r="D191" s="61">
        <v>0</v>
      </c>
      <c r="E191" s="61">
        <v>0</v>
      </c>
      <c r="F191" s="61">
        <v>0</v>
      </c>
      <c r="G191" s="61">
        <v>0</v>
      </c>
      <c r="H191" s="61">
        <v>16481.289999999997</v>
      </c>
      <c r="I191" s="61">
        <v>0</v>
      </c>
      <c r="J191" s="61">
        <v>0</v>
      </c>
      <c r="K191" s="61">
        <v>0</v>
      </c>
      <c r="L191" s="61">
        <v>0</v>
      </c>
      <c r="M191" s="61">
        <v>0</v>
      </c>
      <c r="N191" s="61">
        <v>0</v>
      </c>
      <c r="O191" s="61">
        <v>5119.21</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1">
        <v>0</v>
      </c>
      <c r="AJ191" s="61">
        <v>0</v>
      </c>
      <c r="AK191" s="61">
        <v>0</v>
      </c>
      <c r="AL191" s="61">
        <v>0</v>
      </c>
      <c r="AM191" s="61">
        <v>0</v>
      </c>
      <c r="AN191" s="61">
        <v>0</v>
      </c>
      <c r="AO191" s="61">
        <v>0</v>
      </c>
      <c r="AP191" s="61">
        <v>0</v>
      </c>
      <c r="AQ191" s="61">
        <f t="shared" si="2"/>
        <v>21600.499999999996</v>
      </c>
      <c r="AT191" s="33"/>
    </row>
    <row r="192" spans="1:46" ht="33" customHeight="1">
      <c r="A192" s="32">
        <v>596</v>
      </c>
      <c r="B192" s="315" t="str">
        <f>VLOOKUP(A192,[5]bd_lista!A:C,3,FALSE)</f>
        <v xml:space="preserve">Empresa Pública Transporte Aéreo Militar </v>
      </c>
      <c r="C192" s="316" t="e">
        <f>+VLOOKUP(A192,Contactos!$A$4:$E$534,6,FALSE)</f>
        <v>#REF!</v>
      </c>
      <c r="D192" s="61">
        <v>0</v>
      </c>
      <c r="E192" s="61">
        <v>0</v>
      </c>
      <c r="F192" s="61">
        <v>0</v>
      </c>
      <c r="G192" s="61">
        <v>0</v>
      </c>
      <c r="H192" s="61">
        <v>0</v>
      </c>
      <c r="I192" s="61">
        <v>0</v>
      </c>
      <c r="J192" s="61">
        <v>0</v>
      </c>
      <c r="K192" s="61">
        <v>60</v>
      </c>
      <c r="L192" s="61">
        <v>0</v>
      </c>
      <c r="M192" s="61">
        <v>0</v>
      </c>
      <c r="N192" s="61">
        <v>0</v>
      </c>
      <c r="O192" s="61">
        <v>0</v>
      </c>
      <c r="P192" s="61">
        <v>0</v>
      </c>
      <c r="Q192" s="61">
        <v>0</v>
      </c>
      <c r="R192" s="61">
        <v>1057.57</v>
      </c>
      <c r="S192" s="61">
        <v>0</v>
      </c>
      <c r="T192" s="61">
        <v>0</v>
      </c>
      <c r="U192" s="61">
        <v>0</v>
      </c>
      <c r="V192" s="61">
        <v>0</v>
      </c>
      <c r="W192" s="61">
        <v>0</v>
      </c>
      <c r="X192" s="61">
        <v>0</v>
      </c>
      <c r="Y192" s="61">
        <v>103021.02</v>
      </c>
      <c r="Z192" s="61">
        <v>0</v>
      </c>
      <c r="AA192" s="61">
        <v>0</v>
      </c>
      <c r="AB192" s="61">
        <v>0</v>
      </c>
      <c r="AC192" s="61">
        <v>0</v>
      </c>
      <c r="AD192" s="61">
        <v>0</v>
      </c>
      <c r="AE192" s="61">
        <v>0</v>
      </c>
      <c r="AF192" s="61">
        <v>0</v>
      </c>
      <c r="AG192" s="61">
        <v>0</v>
      </c>
      <c r="AH192" s="61">
        <v>0</v>
      </c>
      <c r="AI192" s="61">
        <v>0</v>
      </c>
      <c r="AJ192" s="61">
        <v>0</v>
      </c>
      <c r="AK192" s="61">
        <v>0</v>
      </c>
      <c r="AL192" s="61">
        <v>0</v>
      </c>
      <c r="AM192" s="61">
        <v>0</v>
      </c>
      <c r="AN192" s="61">
        <v>0</v>
      </c>
      <c r="AO192" s="61">
        <v>0</v>
      </c>
      <c r="AP192" s="61">
        <v>0</v>
      </c>
      <c r="AQ192" s="61">
        <f t="shared" si="2"/>
        <v>104138.59000000001</v>
      </c>
      <c r="AT192" s="33"/>
    </row>
    <row r="193" spans="1:46" ht="33" customHeight="1">
      <c r="A193" s="32">
        <v>597</v>
      </c>
      <c r="B193" s="315" t="str">
        <f>VLOOKUP(A193,[5]bd_lista!A:C,3,FALSE)</f>
        <v>Empresa Pública Nacional Estratégica de Yacimientos de Litio Bolivianos</v>
      </c>
      <c r="C193" s="316" t="e">
        <f>+VLOOKUP(A193,Contactos!$A$4:$E$534,6,FALSE)</f>
        <v>#REF!</v>
      </c>
      <c r="D193" s="61">
        <v>0</v>
      </c>
      <c r="E193" s="61">
        <v>0</v>
      </c>
      <c r="F193" s="61">
        <v>0</v>
      </c>
      <c r="G193" s="61">
        <v>0</v>
      </c>
      <c r="H193" s="61">
        <v>8346229.5799999991</v>
      </c>
      <c r="I193" s="61">
        <v>0</v>
      </c>
      <c r="J193" s="61">
        <v>0</v>
      </c>
      <c r="K193" s="61">
        <v>0</v>
      </c>
      <c r="L193" s="61">
        <v>1109083.6399999999</v>
      </c>
      <c r="M193" s="61">
        <v>0</v>
      </c>
      <c r="N193" s="61">
        <v>300</v>
      </c>
      <c r="O193" s="61">
        <v>0</v>
      </c>
      <c r="P193" s="61">
        <v>0</v>
      </c>
      <c r="Q193" s="61">
        <v>0</v>
      </c>
      <c r="R193" s="61">
        <v>0</v>
      </c>
      <c r="S193" s="61">
        <v>0</v>
      </c>
      <c r="T193" s="61">
        <v>0</v>
      </c>
      <c r="U193" s="61">
        <v>0</v>
      </c>
      <c r="V193" s="61">
        <v>0</v>
      </c>
      <c r="W193" s="61">
        <v>0</v>
      </c>
      <c r="X193" s="61">
        <v>0</v>
      </c>
      <c r="Y193" s="61">
        <v>0</v>
      </c>
      <c r="Z193" s="61">
        <v>0</v>
      </c>
      <c r="AA193" s="61">
        <v>0</v>
      </c>
      <c r="AB193" s="61">
        <v>0</v>
      </c>
      <c r="AC193" s="61">
        <v>0</v>
      </c>
      <c r="AD193" s="61">
        <v>0</v>
      </c>
      <c r="AE193" s="61">
        <v>0</v>
      </c>
      <c r="AF193" s="61">
        <v>0</v>
      </c>
      <c r="AG193" s="61">
        <v>0</v>
      </c>
      <c r="AH193" s="61">
        <v>0</v>
      </c>
      <c r="AI193" s="61">
        <v>0</v>
      </c>
      <c r="AJ193" s="61">
        <v>0</v>
      </c>
      <c r="AK193" s="61">
        <v>0</v>
      </c>
      <c r="AL193" s="61">
        <v>0</v>
      </c>
      <c r="AM193" s="61">
        <v>0</v>
      </c>
      <c r="AN193" s="61">
        <v>0</v>
      </c>
      <c r="AO193" s="61">
        <v>0</v>
      </c>
      <c r="AP193" s="61">
        <v>0</v>
      </c>
      <c r="AQ193" s="61">
        <f t="shared" si="2"/>
        <v>9455613.2199999988</v>
      </c>
      <c r="AT193" s="33"/>
    </row>
    <row r="194" spans="1:46" ht="33" customHeight="1">
      <c r="A194" s="32">
        <v>598</v>
      </c>
      <c r="B194" s="315" t="str">
        <f>VLOOKUP(A194,[5]bd_lista!A:C,3,FALSE)</f>
        <v>Empresa Pública "Editorial del Estado Plurinacional de Bolivia"</v>
      </c>
      <c r="C194" s="316" t="e">
        <f>+VLOOKUP(A194,Contactos!$A$4:$E$534,6,FALSE)</f>
        <v>#REF!</v>
      </c>
      <c r="D194" s="61">
        <v>0</v>
      </c>
      <c r="E194" s="61">
        <v>0</v>
      </c>
      <c r="F194" s="61">
        <v>0</v>
      </c>
      <c r="G194" s="61">
        <v>0</v>
      </c>
      <c r="H194" s="61">
        <v>710.67</v>
      </c>
      <c r="I194" s="61">
        <v>0</v>
      </c>
      <c r="J194" s="61">
        <v>0</v>
      </c>
      <c r="K194" s="61">
        <v>0</v>
      </c>
      <c r="L194" s="61">
        <v>0</v>
      </c>
      <c r="M194" s="61">
        <v>0</v>
      </c>
      <c r="N194" s="61">
        <v>0</v>
      </c>
      <c r="O194" s="61">
        <v>0</v>
      </c>
      <c r="P194" s="61">
        <v>0</v>
      </c>
      <c r="Q194" s="61">
        <v>0</v>
      </c>
      <c r="R194" s="61">
        <v>0</v>
      </c>
      <c r="S194" s="61">
        <v>0</v>
      </c>
      <c r="T194" s="61">
        <v>0</v>
      </c>
      <c r="U194" s="61">
        <v>0</v>
      </c>
      <c r="V194" s="61">
        <v>0</v>
      </c>
      <c r="W194" s="61">
        <v>0</v>
      </c>
      <c r="X194" s="61">
        <v>0</v>
      </c>
      <c r="Y194" s="61">
        <v>7642360.0999999996</v>
      </c>
      <c r="Z194" s="61">
        <v>0</v>
      </c>
      <c r="AA194" s="61">
        <v>0</v>
      </c>
      <c r="AB194" s="61">
        <v>0</v>
      </c>
      <c r="AC194" s="61">
        <v>0</v>
      </c>
      <c r="AD194" s="61">
        <v>0</v>
      </c>
      <c r="AE194" s="61">
        <v>0</v>
      </c>
      <c r="AF194" s="61">
        <v>0</v>
      </c>
      <c r="AG194" s="61">
        <v>0</v>
      </c>
      <c r="AH194" s="61">
        <v>0</v>
      </c>
      <c r="AI194" s="61">
        <v>0</v>
      </c>
      <c r="AJ194" s="61">
        <v>0</v>
      </c>
      <c r="AK194" s="61">
        <v>0</v>
      </c>
      <c r="AL194" s="61">
        <v>0</v>
      </c>
      <c r="AM194" s="61">
        <v>0</v>
      </c>
      <c r="AN194" s="61">
        <v>0</v>
      </c>
      <c r="AO194" s="61">
        <v>0</v>
      </c>
      <c r="AP194" s="61">
        <v>0</v>
      </c>
      <c r="AQ194" s="61">
        <f t="shared" si="2"/>
        <v>7643070.7699999996</v>
      </c>
      <c r="AT194" s="33"/>
    </row>
    <row r="195" spans="1:46" ht="33" customHeight="1">
      <c r="A195" s="32">
        <v>599</v>
      </c>
      <c r="B195" s="315" t="str">
        <f>VLOOKUP(A195,[5]bd_lista!A:C,3,FALSE)</f>
        <v>Empresa Boliviana de Alimentos y Derivados</v>
      </c>
      <c r="C195" s="316" t="e">
        <f>+VLOOKUP(A195,Contactos!$A$4:$E$534,6,FALSE)</f>
        <v>#REF!</v>
      </c>
      <c r="D195" s="61">
        <v>0</v>
      </c>
      <c r="E195" s="61">
        <v>0</v>
      </c>
      <c r="F195" s="61">
        <v>23919671.129999995</v>
      </c>
      <c r="G195" s="61">
        <v>0</v>
      </c>
      <c r="H195" s="61">
        <v>46964.06</v>
      </c>
      <c r="I195" s="61">
        <v>0</v>
      </c>
      <c r="J195" s="61">
        <v>0</v>
      </c>
      <c r="K195" s="61">
        <v>0</v>
      </c>
      <c r="L195" s="61">
        <v>340265.2</v>
      </c>
      <c r="M195" s="61">
        <v>0</v>
      </c>
      <c r="N195" s="61">
        <v>0</v>
      </c>
      <c r="O195" s="61">
        <v>0</v>
      </c>
      <c r="P195" s="61">
        <v>0</v>
      </c>
      <c r="Q195" s="61">
        <v>0</v>
      </c>
      <c r="R195" s="61">
        <v>0</v>
      </c>
      <c r="S195" s="61">
        <v>0</v>
      </c>
      <c r="T195" s="61">
        <v>0</v>
      </c>
      <c r="U195" s="61">
        <v>0</v>
      </c>
      <c r="V195" s="61">
        <v>0</v>
      </c>
      <c r="W195" s="61">
        <v>0</v>
      </c>
      <c r="X195" s="61">
        <v>0</v>
      </c>
      <c r="Y195" s="61">
        <v>0</v>
      </c>
      <c r="Z195" s="61">
        <v>0</v>
      </c>
      <c r="AA195" s="61">
        <v>0</v>
      </c>
      <c r="AB195" s="61">
        <v>0</v>
      </c>
      <c r="AC195" s="61">
        <v>0</v>
      </c>
      <c r="AD195" s="61">
        <v>0</v>
      </c>
      <c r="AE195" s="61">
        <v>0</v>
      </c>
      <c r="AF195" s="61">
        <v>0</v>
      </c>
      <c r="AG195" s="61">
        <v>0</v>
      </c>
      <c r="AH195" s="61">
        <v>0</v>
      </c>
      <c r="AI195" s="61">
        <v>0</v>
      </c>
      <c r="AJ195" s="61">
        <v>0</v>
      </c>
      <c r="AK195" s="61">
        <v>0</v>
      </c>
      <c r="AL195" s="61">
        <v>0</v>
      </c>
      <c r="AM195" s="61">
        <v>0</v>
      </c>
      <c r="AN195" s="61">
        <v>0</v>
      </c>
      <c r="AO195" s="61">
        <v>0</v>
      </c>
      <c r="AP195" s="61">
        <v>0</v>
      </c>
      <c r="AQ195" s="61">
        <f t="shared" si="2"/>
        <v>24306900.389999993</v>
      </c>
      <c r="AT195" s="33"/>
    </row>
    <row r="196" spans="1:46" ht="33" customHeight="1">
      <c r="A196" s="32">
        <v>600</v>
      </c>
      <c r="B196" s="315" t="str">
        <f>VLOOKUP(A196,[5]bd_lista!A:C,3,FALSE)</f>
        <v>Empresa Servicios Aéreos Bolivianos</v>
      </c>
      <c r="C196" s="316" t="e">
        <f>+VLOOKUP(A196,Contactos!$A$4:$E$534,6,FALSE)</f>
        <v>#REF!</v>
      </c>
      <c r="D196" s="61">
        <v>0</v>
      </c>
      <c r="E196" s="61">
        <v>0</v>
      </c>
      <c r="F196" s="61">
        <v>0</v>
      </c>
      <c r="G196" s="61">
        <v>0</v>
      </c>
      <c r="H196" s="61">
        <v>0</v>
      </c>
      <c r="I196" s="61">
        <v>0</v>
      </c>
      <c r="J196" s="61">
        <v>0</v>
      </c>
      <c r="K196" s="61">
        <v>0</v>
      </c>
      <c r="L196" s="61">
        <v>0</v>
      </c>
      <c r="M196" s="61">
        <v>0</v>
      </c>
      <c r="N196" s="61">
        <v>0</v>
      </c>
      <c r="O196" s="61">
        <v>0</v>
      </c>
      <c r="P196" s="61">
        <v>0</v>
      </c>
      <c r="Q196" s="61">
        <v>0</v>
      </c>
      <c r="R196" s="61">
        <v>0</v>
      </c>
      <c r="S196" s="61">
        <v>0</v>
      </c>
      <c r="T196" s="61">
        <v>0</v>
      </c>
      <c r="U196" s="61">
        <v>0</v>
      </c>
      <c r="V196" s="61">
        <v>0</v>
      </c>
      <c r="W196" s="61">
        <v>0</v>
      </c>
      <c r="X196" s="61">
        <v>0</v>
      </c>
      <c r="Y196" s="61">
        <v>0</v>
      </c>
      <c r="Z196" s="61">
        <v>0</v>
      </c>
      <c r="AA196" s="61">
        <v>0</v>
      </c>
      <c r="AB196" s="61">
        <v>0</v>
      </c>
      <c r="AC196" s="61">
        <v>0</v>
      </c>
      <c r="AD196" s="61">
        <v>0</v>
      </c>
      <c r="AE196" s="61">
        <v>0</v>
      </c>
      <c r="AF196" s="61">
        <v>0</v>
      </c>
      <c r="AG196" s="61">
        <v>0</v>
      </c>
      <c r="AH196" s="61">
        <v>0</v>
      </c>
      <c r="AI196" s="61">
        <v>0</v>
      </c>
      <c r="AJ196" s="61">
        <v>0</v>
      </c>
      <c r="AK196" s="61">
        <v>0</v>
      </c>
      <c r="AL196" s="61">
        <v>0</v>
      </c>
      <c r="AM196" s="61">
        <v>0</v>
      </c>
      <c r="AN196" s="61">
        <v>0</v>
      </c>
      <c r="AO196" s="61">
        <v>0</v>
      </c>
      <c r="AP196" s="61">
        <v>0</v>
      </c>
      <c r="AQ196" s="61">
        <f t="shared" si="2"/>
        <v>0</v>
      </c>
      <c r="AT196" s="33"/>
    </row>
    <row r="197" spans="1:46" ht="15" customHeight="1">
      <c r="A197" s="32">
        <v>601</v>
      </c>
      <c r="B197" s="315" t="s">
        <v>1453</v>
      </c>
      <c r="C197" s="316" t="e">
        <f>+VLOOKUP(A197,Contactos!$A$4:$E$534,6,FALSE)</f>
        <v>#REF!</v>
      </c>
      <c r="D197" s="61">
        <v>0</v>
      </c>
      <c r="E197" s="61">
        <v>0</v>
      </c>
      <c r="F197" s="61">
        <v>1148181.3700000001</v>
      </c>
      <c r="G197" s="61">
        <v>0</v>
      </c>
      <c r="H197" s="61">
        <v>0</v>
      </c>
      <c r="I197" s="61">
        <v>0</v>
      </c>
      <c r="J197" s="61">
        <v>0</v>
      </c>
      <c r="K197" s="61">
        <v>0</v>
      </c>
      <c r="L197" s="61">
        <v>0</v>
      </c>
      <c r="M197" s="61">
        <v>0</v>
      </c>
      <c r="N197" s="61">
        <v>0</v>
      </c>
      <c r="O197" s="61">
        <v>0</v>
      </c>
      <c r="P197" s="61">
        <v>0</v>
      </c>
      <c r="Q197" s="61">
        <v>0</v>
      </c>
      <c r="R197" s="61">
        <v>0</v>
      </c>
      <c r="S197" s="61">
        <v>0</v>
      </c>
      <c r="T197" s="61">
        <v>0</v>
      </c>
      <c r="U197" s="61">
        <v>0</v>
      </c>
      <c r="V197" s="61">
        <v>0</v>
      </c>
      <c r="W197" s="61">
        <v>0</v>
      </c>
      <c r="X197" s="61">
        <v>0</v>
      </c>
      <c r="Y197" s="61">
        <v>0</v>
      </c>
      <c r="Z197" s="61">
        <v>0</v>
      </c>
      <c r="AA197" s="61">
        <v>0</v>
      </c>
      <c r="AB197" s="61">
        <v>0</v>
      </c>
      <c r="AC197" s="61">
        <v>0</v>
      </c>
      <c r="AD197" s="61">
        <v>0</v>
      </c>
      <c r="AE197" s="61">
        <v>0</v>
      </c>
      <c r="AF197" s="61">
        <v>0</v>
      </c>
      <c r="AG197" s="61">
        <v>0</v>
      </c>
      <c r="AH197" s="61">
        <v>0</v>
      </c>
      <c r="AI197" s="61">
        <v>0</v>
      </c>
      <c r="AJ197" s="61">
        <v>0</v>
      </c>
      <c r="AK197" s="61">
        <v>0</v>
      </c>
      <c r="AL197" s="61">
        <v>0</v>
      </c>
      <c r="AM197" s="61">
        <v>0</v>
      </c>
      <c r="AN197" s="61">
        <v>0</v>
      </c>
      <c r="AO197" s="61">
        <v>0</v>
      </c>
      <c r="AP197" s="61">
        <v>0</v>
      </c>
      <c r="AQ197" s="61">
        <f t="shared" si="2"/>
        <v>1148181.3700000001</v>
      </c>
      <c r="AT197" s="33"/>
    </row>
    <row r="198" spans="1:46" ht="33" customHeight="1">
      <c r="A198" s="32">
        <v>633</v>
      </c>
      <c r="B198" s="315" t="str">
        <f>VLOOKUP(A198,[5]bd_lista!A:C,3,FALSE)</f>
        <v>Empresa Misicuni</v>
      </c>
      <c r="C198" s="316" t="e">
        <f>+VLOOKUP(A198,Contactos!$A$4:$E$534,6,FALSE)</f>
        <v>#REF!</v>
      </c>
      <c r="D198" s="61">
        <v>0</v>
      </c>
      <c r="E198" s="61">
        <v>0</v>
      </c>
      <c r="F198" s="61">
        <v>4212.1000000000004</v>
      </c>
      <c r="G198" s="61">
        <v>0</v>
      </c>
      <c r="H198" s="61">
        <v>0</v>
      </c>
      <c r="I198" s="61">
        <v>0</v>
      </c>
      <c r="J198" s="61">
        <v>0</v>
      </c>
      <c r="K198" s="61">
        <v>0</v>
      </c>
      <c r="L198" s="61">
        <v>0</v>
      </c>
      <c r="M198" s="61">
        <v>0</v>
      </c>
      <c r="N198" s="61">
        <v>0</v>
      </c>
      <c r="O198" s="61">
        <v>0</v>
      </c>
      <c r="P198" s="61">
        <v>0</v>
      </c>
      <c r="Q198" s="61">
        <v>0</v>
      </c>
      <c r="R198" s="61">
        <v>0</v>
      </c>
      <c r="S198" s="61">
        <v>0</v>
      </c>
      <c r="T198" s="61">
        <v>0</v>
      </c>
      <c r="U198" s="61">
        <v>0</v>
      </c>
      <c r="V198" s="61">
        <v>0</v>
      </c>
      <c r="W198" s="61">
        <v>0</v>
      </c>
      <c r="X198" s="61">
        <v>0</v>
      </c>
      <c r="Y198" s="61">
        <v>0</v>
      </c>
      <c r="Z198" s="61">
        <v>0</v>
      </c>
      <c r="AA198" s="61">
        <v>0</v>
      </c>
      <c r="AB198" s="61">
        <v>0</v>
      </c>
      <c r="AC198" s="61">
        <v>0</v>
      </c>
      <c r="AD198" s="61">
        <v>0</v>
      </c>
      <c r="AE198" s="61">
        <v>0</v>
      </c>
      <c r="AF198" s="61">
        <v>0</v>
      </c>
      <c r="AG198" s="61">
        <v>0</v>
      </c>
      <c r="AH198" s="61">
        <v>0</v>
      </c>
      <c r="AI198" s="61">
        <v>0</v>
      </c>
      <c r="AJ198" s="61">
        <v>0</v>
      </c>
      <c r="AK198" s="61">
        <v>0</v>
      </c>
      <c r="AL198" s="61">
        <v>0</v>
      </c>
      <c r="AM198" s="61">
        <v>0</v>
      </c>
      <c r="AN198" s="61">
        <v>0</v>
      </c>
      <c r="AO198" s="61">
        <v>0</v>
      </c>
      <c r="AP198" s="61">
        <v>0</v>
      </c>
      <c r="AQ198" s="61">
        <f t="shared" si="2"/>
        <v>4212.1000000000004</v>
      </c>
      <c r="AT198" s="33"/>
    </row>
    <row r="199" spans="1:46" ht="33" customHeight="1">
      <c r="A199" s="32">
        <v>634</v>
      </c>
      <c r="B199" s="315" t="str">
        <f>VLOOKUP(A199,[5]bd_lista!A:C,3,FALSE)</f>
        <v>Empresa Púb. Deptal. Hotel Terminal-Terminal de Buses Oruro</v>
      </c>
      <c r="C199" s="316" t="e">
        <f>+VLOOKUP(A199,Contactos!$A$4:$E$534,6,FALSE)</f>
        <v>#N/A</v>
      </c>
      <c r="D199" s="61">
        <v>0</v>
      </c>
      <c r="E199" s="61">
        <v>0</v>
      </c>
      <c r="F199" s="61">
        <v>0</v>
      </c>
      <c r="G199" s="61">
        <v>0</v>
      </c>
      <c r="H199" s="61">
        <v>0</v>
      </c>
      <c r="I199" s="61">
        <v>0</v>
      </c>
      <c r="J199" s="61">
        <v>0</v>
      </c>
      <c r="K199" s="61">
        <v>0</v>
      </c>
      <c r="L199" s="61">
        <v>0</v>
      </c>
      <c r="M199" s="61">
        <v>0</v>
      </c>
      <c r="N199" s="61">
        <v>0</v>
      </c>
      <c r="O199" s="61">
        <v>0</v>
      </c>
      <c r="P199" s="61">
        <v>0</v>
      </c>
      <c r="Q199" s="61">
        <v>0</v>
      </c>
      <c r="R199" s="61">
        <v>0</v>
      </c>
      <c r="S199" s="61">
        <v>0</v>
      </c>
      <c r="T199" s="61">
        <v>0</v>
      </c>
      <c r="U199" s="61">
        <v>0</v>
      </c>
      <c r="V199" s="61">
        <v>0</v>
      </c>
      <c r="W199" s="61">
        <v>0</v>
      </c>
      <c r="X199" s="61">
        <v>0</v>
      </c>
      <c r="Y199" s="61">
        <v>0</v>
      </c>
      <c r="Z199" s="61">
        <v>0</v>
      </c>
      <c r="AA199" s="61">
        <v>0</v>
      </c>
      <c r="AB199" s="61">
        <v>0</v>
      </c>
      <c r="AC199" s="61">
        <v>0</v>
      </c>
      <c r="AD199" s="61">
        <v>0</v>
      </c>
      <c r="AE199" s="61">
        <v>0</v>
      </c>
      <c r="AF199" s="61">
        <v>0</v>
      </c>
      <c r="AG199" s="61">
        <v>0</v>
      </c>
      <c r="AH199" s="61">
        <v>0</v>
      </c>
      <c r="AI199" s="61">
        <v>0</v>
      </c>
      <c r="AJ199" s="61">
        <v>0</v>
      </c>
      <c r="AK199" s="61">
        <v>0</v>
      </c>
      <c r="AL199" s="61">
        <v>0</v>
      </c>
      <c r="AM199" s="61">
        <v>0</v>
      </c>
      <c r="AN199" s="61">
        <v>0</v>
      </c>
      <c r="AO199" s="61">
        <v>0</v>
      </c>
      <c r="AP199" s="61">
        <v>0</v>
      </c>
      <c r="AQ199" s="61">
        <f t="shared" si="2"/>
        <v>0</v>
      </c>
      <c r="AT199" s="33"/>
    </row>
    <row r="200" spans="1:46" ht="33" customHeight="1">
      <c r="A200" s="32">
        <v>650</v>
      </c>
      <c r="B200" s="315" t="str">
        <f>VLOOKUP(A200,[5]bd_lista!A:C,3,FALSE)</f>
        <v>Asamblea Legislativa Plurinacional</v>
      </c>
      <c r="C200" s="316" t="e">
        <f>+VLOOKUP(A200,Contactos!$A$4:$E$534,6,FALSE)</f>
        <v>#REF!</v>
      </c>
      <c r="D200" s="61">
        <v>0</v>
      </c>
      <c r="E200" s="61">
        <v>0</v>
      </c>
      <c r="F200" s="61">
        <v>0</v>
      </c>
      <c r="G200" s="61">
        <v>0</v>
      </c>
      <c r="H200" s="61">
        <v>289455.46000000008</v>
      </c>
      <c r="I200" s="61">
        <v>0</v>
      </c>
      <c r="J200" s="61">
        <v>0</v>
      </c>
      <c r="K200" s="61">
        <v>0</v>
      </c>
      <c r="L200" s="61">
        <v>0</v>
      </c>
      <c r="M200" s="61">
        <v>0</v>
      </c>
      <c r="N200" s="61">
        <v>0</v>
      </c>
      <c r="O200" s="61">
        <v>0</v>
      </c>
      <c r="P200" s="61">
        <v>0</v>
      </c>
      <c r="Q200" s="61">
        <v>0</v>
      </c>
      <c r="R200" s="61">
        <v>0</v>
      </c>
      <c r="S200" s="61">
        <v>0</v>
      </c>
      <c r="T200" s="61">
        <v>0</v>
      </c>
      <c r="U200" s="61">
        <v>0</v>
      </c>
      <c r="V200" s="61">
        <v>0</v>
      </c>
      <c r="W200" s="61">
        <v>0</v>
      </c>
      <c r="X200" s="61">
        <v>0</v>
      </c>
      <c r="Y200" s="61">
        <v>0</v>
      </c>
      <c r="Z200" s="61">
        <v>0</v>
      </c>
      <c r="AA200" s="61">
        <v>0</v>
      </c>
      <c r="AB200" s="61">
        <v>0</v>
      </c>
      <c r="AC200" s="61">
        <v>0</v>
      </c>
      <c r="AD200" s="61">
        <v>0</v>
      </c>
      <c r="AE200" s="61">
        <v>0</v>
      </c>
      <c r="AF200" s="61">
        <v>0</v>
      </c>
      <c r="AG200" s="61">
        <v>0</v>
      </c>
      <c r="AH200" s="61">
        <v>0</v>
      </c>
      <c r="AI200" s="61">
        <v>0</v>
      </c>
      <c r="AJ200" s="61">
        <v>0</v>
      </c>
      <c r="AK200" s="61">
        <v>0</v>
      </c>
      <c r="AL200" s="61">
        <v>0</v>
      </c>
      <c r="AM200" s="61">
        <v>0</v>
      </c>
      <c r="AN200" s="61">
        <v>0</v>
      </c>
      <c r="AO200" s="61">
        <v>0</v>
      </c>
      <c r="AP200" s="61">
        <v>0</v>
      </c>
      <c r="AQ200" s="61">
        <f t="shared" si="2"/>
        <v>289455.46000000008</v>
      </c>
      <c r="AT200" s="33"/>
    </row>
    <row r="201" spans="1:46" ht="33" customHeight="1">
      <c r="A201" s="32">
        <v>660</v>
      </c>
      <c r="B201" s="315" t="str">
        <f>VLOOKUP(A201,[5]bd_lista!A:C,3,FALSE)</f>
        <v>Órgano Judicial</v>
      </c>
      <c r="C201" s="316" t="e">
        <f>+VLOOKUP(A201,Contactos!$A$4:$E$534,6,FALSE)</f>
        <v>#REF!</v>
      </c>
      <c r="D201" s="61">
        <v>0</v>
      </c>
      <c r="E201" s="61">
        <v>24678.65</v>
      </c>
      <c r="F201" s="61">
        <v>24987631.32</v>
      </c>
      <c r="G201" s="61">
        <v>0</v>
      </c>
      <c r="H201" s="61">
        <v>149596.31</v>
      </c>
      <c r="I201" s="61">
        <v>0</v>
      </c>
      <c r="J201" s="61">
        <v>0</v>
      </c>
      <c r="K201" s="61">
        <v>0</v>
      </c>
      <c r="L201" s="61">
        <v>0</v>
      </c>
      <c r="M201" s="61">
        <v>0</v>
      </c>
      <c r="N201" s="61">
        <v>0</v>
      </c>
      <c r="O201" s="61">
        <v>0</v>
      </c>
      <c r="P201" s="61">
        <v>0</v>
      </c>
      <c r="Q201" s="61">
        <v>0</v>
      </c>
      <c r="R201" s="61">
        <v>0</v>
      </c>
      <c r="S201" s="61">
        <v>0</v>
      </c>
      <c r="T201" s="61">
        <v>0</v>
      </c>
      <c r="U201" s="61">
        <v>0</v>
      </c>
      <c r="V201" s="61">
        <v>0</v>
      </c>
      <c r="W201" s="61">
        <v>0</v>
      </c>
      <c r="X201" s="61">
        <v>0</v>
      </c>
      <c r="Y201" s="61">
        <v>0</v>
      </c>
      <c r="Z201" s="61">
        <v>0</v>
      </c>
      <c r="AA201" s="61">
        <v>0</v>
      </c>
      <c r="AB201" s="61">
        <v>0</v>
      </c>
      <c r="AC201" s="61">
        <v>0</v>
      </c>
      <c r="AD201" s="61">
        <v>0</v>
      </c>
      <c r="AE201" s="61">
        <v>0</v>
      </c>
      <c r="AF201" s="61">
        <v>0</v>
      </c>
      <c r="AG201" s="61">
        <v>0</v>
      </c>
      <c r="AH201" s="61">
        <v>0</v>
      </c>
      <c r="AI201" s="61">
        <v>0</v>
      </c>
      <c r="AJ201" s="61">
        <v>0</v>
      </c>
      <c r="AK201" s="61">
        <v>0</v>
      </c>
      <c r="AL201" s="61">
        <v>0</v>
      </c>
      <c r="AM201" s="61">
        <v>0</v>
      </c>
      <c r="AN201" s="61">
        <v>0</v>
      </c>
      <c r="AO201" s="61">
        <v>0</v>
      </c>
      <c r="AP201" s="61">
        <v>0</v>
      </c>
      <c r="AQ201" s="61">
        <f t="shared" si="2"/>
        <v>25161906.279999997</v>
      </c>
      <c r="AT201" s="33"/>
    </row>
    <row r="202" spans="1:46" ht="33" customHeight="1">
      <c r="A202" s="32">
        <v>661</v>
      </c>
      <c r="B202" s="315" t="str">
        <f>VLOOKUP(A202,[5]bd_lista!A:C,3,FALSE)</f>
        <v>Tribunal Constitucional Plurinacional</v>
      </c>
      <c r="C202" s="316" t="e">
        <f>+VLOOKUP(A202,Contactos!$A$4:$E$534,6,FALSE)</f>
        <v>#REF!</v>
      </c>
      <c r="D202" s="61">
        <v>0</v>
      </c>
      <c r="E202" s="61">
        <v>0</v>
      </c>
      <c r="F202" s="61">
        <v>0</v>
      </c>
      <c r="G202" s="61">
        <v>0</v>
      </c>
      <c r="H202" s="61">
        <v>109.06</v>
      </c>
      <c r="I202" s="61">
        <v>0</v>
      </c>
      <c r="J202" s="61">
        <v>0</v>
      </c>
      <c r="K202" s="61">
        <v>0</v>
      </c>
      <c r="L202" s="61">
        <v>0</v>
      </c>
      <c r="M202" s="61">
        <v>0</v>
      </c>
      <c r="N202" s="61">
        <v>0</v>
      </c>
      <c r="O202" s="61">
        <v>0</v>
      </c>
      <c r="P202" s="61">
        <v>0</v>
      </c>
      <c r="Q202" s="61">
        <v>0</v>
      </c>
      <c r="R202" s="61">
        <v>0</v>
      </c>
      <c r="S202" s="61">
        <v>0</v>
      </c>
      <c r="T202" s="61">
        <v>0</v>
      </c>
      <c r="U202" s="61">
        <v>0</v>
      </c>
      <c r="V202" s="61">
        <v>0</v>
      </c>
      <c r="W202" s="61">
        <v>0</v>
      </c>
      <c r="X202" s="61">
        <v>0</v>
      </c>
      <c r="Y202" s="61">
        <v>0</v>
      </c>
      <c r="Z202" s="61">
        <v>0</v>
      </c>
      <c r="AA202" s="61">
        <v>0</v>
      </c>
      <c r="AB202" s="61">
        <v>0</v>
      </c>
      <c r="AC202" s="61">
        <v>0</v>
      </c>
      <c r="AD202" s="61">
        <v>0</v>
      </c>
      <c r="AE202" s="61">
        <v>0</v>
      </c>
      <c r="AF202" s="61">
        <v>0</v>
      </c>
      <c r="AG202" s="61">
        <v>0</v>
      </c>
      <c r="AH202" s="61">
        <v>0</v>
      </c>
      <c r="AI202" s="61">
        <v>0</v>
      </c>
      <c r="AJ202" s="61">
        <v>0</v>
      </c>
      <c r="AK202" s="61">
        <v>0</v>
      </c>
      <c r="AL202" s="61">
        <v>0</v>
      </c>
      <c r="AM202" s="61">
        <v>0</v>
      </c>
      <c r="AN202" s="61">
        <v>0</v>
      </c>
      <c r="AO202" s="61">
        <v>0</v>
      </c>
      <c r="AP202" s="61">
        <v>0</v>
      </c>
      <c r="AQ202" s="61">
        <f t="shared" si="2"/>
        <v>109.06</v>
      </c>
      <c r="AT202" s="33"/>
    </row>
    <row r="203" spans="1:46" ht="33" customHeight="1">
      <c r="A203" s="32">
        <v>670</v>
      </c>
      <c r="B203" s="315" t="str">
        <f>VLOOKUP(A203,[5]bd_lista!A:C,3,FALSE)</f>
        <v>Órgano Electoral Plurinacional</v>
      </c>
      <c r="C203" s="316" t="e">
        <f>+VLOOKUP(A203,Contactos!$A$4:$E$534,6,FALSE)</f>
        <v>#REF!</v>
      </c>
      <c r="D203" s="61">
        <v>0</v>
      </c>
      <c r="E203" s="61">
        <v>0</v>
      </c>
      <c r="F203" s="61">
        <v>1374888.5</v>
      </c>
      <c r="G203" s="61">
        <v>0</v>
      </c>
      <c r="H203" s="61">
        <v>168509.66999999998</v>
      </c>
      <c r="I203" s="61">
        <v>0</v>
      </c>
      <c r="J203" s="61">
        <v>0</v>
      </c>
      <c r="K203" s="61">
        <v>0</v>
      </c>
      <c r="L203" s="61">
        <v>0</v>
      </c>
      <c r="M203" s="61">
        <v>0</v>
      </c>
      <c r="N203" s="61">
        <v>0</v>
      </c>
      <c r="O203" s="61">
        <v>0</v>
      </c>
      <c r="P203" s="61">
        <v>0</v>
      </c>
      <c r="Q203" s="61">
        <v>0</v>
      </c>
      <c r="R203" s="61">
        <v>0</v>
      </c>
      <c r="S203" s="61">
        <v>0</v>
      </c>
      <c r="T203" s="61">
        <v>0</v>
      </c>
      <c r="U203" s="61">
        <v>0</v>
      </c>
      <c r="V203" s="61">
        <v>0</v>
      </c>
      <c r="W203" s="61">
        <v>0</v>
      </c>
      <c r="X203" s="61">
        <v>0</v>
      </c>
      <c r="Y203" s="61">
        <v>0</v>
      </c>
      <c r="Z203" s="61">
        <v>0</v>
      </c>
      <c r="AA203" s="61">
        <v>0</v>
      </c>
      <c r="AB203" s="61">
        <v>0</v>
      </c>
      <c r="AC203" s="61">
        <v>0</v>
      </c>
      <c r="AD203" s="61">
        <v>0</v>
      </c>
      <c r="AE203" s="61">
        <v>0</v>
      </c>
      <c r="AF203" s="61">
        <v>0</v>
      </c>
      <c r="AG203" s="61">
        <v>0</v>
      </c>
      <c r="AH203" s="61">
        <v>0</v>
      </c>
      <c r="AI203" s="61">
        <v>0</v>
      </c>
      <c r="AJ203" s="61">
        <v>0</v>
      </c>
      <c r="AK203" s="61">
        <v>0</v>
      </c>
      <c r="AL203" s="61">
        <v>0</v>
      </c>
      <c r="AM203" s="61">
        <v>0</v>
      </c>
      <c r="AN203" s="61">
        <v>0</v>
      </c>
      <c r="AO203" s="61">
        <v>0</v>
      </c>
      <c r="AP203" s="61">
        <v>0</v>
      </c>
      <c r="AQ203" s="61">
        <f t="shared" si="2"/>
        <v>1543398.17</v>
      </c>
      <c r="AT203" s="33"/>
    </row>
    <row r="204" spans="1:46" ht="33" customHeight="1">
      <c r="A204" s="32">
        <v>680</v>
      </c>
      <c r="B204" s="315" t="str">
        <f>VLOOKUP(A204,[5]bd_lista!A:C,3,FALSE)</f>
        <v>Contraloria General del Estado</v>
      </c>
      <c r="C204" s="316" t="e">
        <f>+VLOOKUP(A204,Contactos!$A$4:$E$534,6,FALSE)</f>
        <v>#REF!</v>
      </c>
      <c r="D204" s="61">
        <v>0</v>
      </c>
      <c r="E204" s="61">
        <v>0</v>
      </c>
      <c r="F204" s="61">
        <v>0</v>
      </c>
      <c r="G204" s="61">
        <v>0</v>
      </c>
      <c r="H204" s="61">
        <v>6809.84</v>
      </c>
      <c r="I204" s="61">
        <v>0</v>
      </c>
      <c r="J204" s="61">
        <v>0</v>
      </c>
      <c r="K204" s="61">
        <v>60</v>
      </c>
      <c r="L204" s="61">
        <v>0</v>
      </c>
      <c r="M204" s="61">
        <v>0</v>
      </c>
      <c r="N204" s="61">
        <v>0</v>
      </c>
      <c r="O204" s="61">
        <v>0</v>
      </c>
      <c r="P204" s="61">
        <v>0</v>
      </c>
      <c r="Q204" s="61">
        <v>0</v>
      </c>
      <c r="R204" s="61">
        <v>117.21</v>
      </c>
      <c r="S204" s="61">
        <v>0</v>
      </c>
      <c r="T204" s="61">
        <v>0</v>
      </c>
      <c r="U204" s="61">
        <v>0</v>
      </c>
      <c r="V204" s="61">
        <v>0</v>
      </c>
      <c r="W204" s="61">
        <v>0</v>
      </c>
      <c r="X204" s="61">
        <v>0</v>
      </c>
      <c r="Y204" s="61">
        <v>0</v>
      </c>
      <c r="Z204" s="61">
        <v>0</v>
      </c>
      <c r="AA204" s="61">
        <v>0</v>
      </c>
      <c r="AB204" s="61">
        <v>0</v>
      </c>
      <c r="AC204" s="61">
        <v>0</v>
      </c>
      <c r="AD204" s="61">
        <v>0</v>
      </c>
      <c r="AE204" s="61">
        <v>0</v>
      </c>
      <c r="AF204" s="61">
        <v>0</v>
      </c>
      <c r="AG204" s="61">
        <v>0</v>
      </c>
      <c r="AH204" s="61">
        <v>0</v>
      </c>
      <c r="AI204" s="61">
        <v>0</v>
      </c>
      <c r="AJ204" s="61">
        <v>0</v>
      </c>
      <c r="AK204" s="61">
        <v>0</v>
      </c>
      <c r="AL204" s="61">
        <v>0</v>
      </c>
      <c r="AM204" s="61">
        <v>0</v>
      </c>
      <c r="AN204" s="61">
        <v>0</v>
      </c>
      <c r="AO204" s="61">
        <v>0</v>
      </c>
      <c r="AP204" s="61">
        <v>0</v>
      </c>
      <c r="AQ204" s="61">
        <f t="shared" si="2"/>
        <v>6987.05</v>
      </c>
      <c r="AT204" s="33"/>
    </row>
    <row r="205" spans="1:46" ht="33" customHeight="1">
      <c r="A205" s="32">
        <v>681</v>
      </c>
      <c r="B205" s="315" t="str">
        <f>VLOOKUP(A205,[5]bd_lista!A:C,3,FALSE)</f>
        <v>Ministerio Público</v>
      </c>
      <c r="C205" s="316" t="e">
        <f>+VLOOKUP(A205,Contactos!$A$4:$E$534,6,FALSE)</f>
        <v>#REF!</v>
      </c>
      <c r="D205" s="61">
        <v>0</v>
      </c>
      <c r="E205" s="61">
        <v>0</v>
      </c>
      <c r="F205" s="61">
        <v>2467693.3200000003</v>
      </c>
      <c r="G205" s="61">
        <v>0</v>
      </c>
      <c r="H205" s="61">
        <v>175570.51</v>
      </c>
      <c r="I205" s="61">
        <v>0</v>
      </c>
      <c r="J205" s="61">
        <v>0</v>
      </c>
      <c r="K205" s="61">
        <v>0</v>
      </c>
      <c r="L205" s="61">
        <v>0</v>
      </c>
      <c r="M205" s="61">
        <v>0</v>
      </c>
      <c r="N205" s="61">
        <v>0</v>
      </c>
      <c r="O205" s="61">
        <v>0</v>
      </c>
      <c r="P205" s="61">
        <v>0</v>
      </c>
      <c r="Q205" s="61">
        <v>0</v>
      </c>
      <c r="R205" s="61">
        <v>0</v>
      </c>
      <c r="S205" s="61">
        <v>0</v>
      </c>
      <c r="T205" s="61">
        <v>0</v>
      </c>
      <c r="U205" s="61">
        <v>0</v>
      </c>
      <c r="V205" s="61">
        <v>0</v>
      </c>
      <c r="W205" s="61">
        <v>0</v>
      </c>
      <c r="X205" s="61">
        <v>0</v>
      </c>
      <c r="Y205" s="61">
        <v>0</v>
      </c>
      <c r="Z205" s="61">
        <v>0</v>
      </c>
      <c r="AA205" s="61">
        <v>0</v>
      </c>
      <c r="AB205" s="61">
        <v>0</v>
      </c>
      <c r="AC205" s="61">
        <v>0</v>
      </c>
      <c r="AD205" s="61">
        <v>0</v>
      </c>
      <c r="AE205" s="61">
        <v>0</v>
      </c>
      <c r="AF205" s="61">
        <v>0</v>
      </c>
      <c r="AG205" s="61">
        <v>0</v>
      </c>
      <c r="AH205" s="61">
        <v>0</v>
      </c>
      <c r="AI205" s="61">
        <v>0</v>
      </c>
      <c r="AJ205" s="61">
        <v>0</v>
      </c>
      <c r="AK205" s="61">
        <v>0</v>
      </c>
      <c r="AL205" s="61">
        <v>0</v>
      </c>
      <c r="AM205" s="61">
        <v>0</v>
      </c>
      <c r="AN205" s="61">
        <v>0</v>
      </c>
      <c r="AO205" s="61">
        <v>0</v>
      </c>
      <c r="AP205" s="61">
        <v>0</v>
      </c>
      <c r="AQ205" s="61">
        <f t="shared" si="2"/>
        <v>2643263.83</v>
      </c>
      <c r="AT205" s="33"/>
    </row>
    <row r="206" spans="1:46" ht="33" customHeight="1">
      <c r="A206" s="32">
        <v>682</v>
      </c>
      <c r="B206" s="315" t="str">
        <f>VLOOKUP(A206,[5]bd_lista!A:C,3,FALSE)</f>
        <v>Defensoria del Pueblo</v>
      </c>
      <c r="C206" s="316" t="e">
        <f>+VLOOKUP(A206,Contactos!$A$4:$E$534,6,FALSE)</f>
        <v>#REF!</v>
      </c>
      <c r="D206" s="61">
        <v>0</v>
      </c>
      <c r="E206" s="61">
        <v>0</v>
      </c>
      <c r="F206" s="61">
        <v>0</v>
      </c>
      <c r="G206" s="61">
        <v>0</v>
      </c>
      <c r="H206" s="61">
        <v>8305.4800000000014</v>
      </c>
      <c r="I206" s="61">
        <v>0</v>
      </c>
      <c r="J206" s="61">
        <v>0</v>
      </c>
      <c r="K206" s="61">
        <v>0</v>
      </c>
      <c r="L206" s="61">
        <v>0</v>
      </c>
      <c r="M206" s="61">
        <v>0</v>
      </c>
      <c r="N206" s="61">
        <v>0</v>
      </c>
      <c r="O206" s="61">
        <v>0</v>
      </c>
      <c r="P206" s="61">
        <v>0</v>
      </c>
      <c r="Q206" s="61">
        <v>0</v>
      </c>
      <c r="R206" s="61">
        <v>0</v>
      </c>
      <c r="S206" s="61">
        <v>0</v>
      </c>
      <c r="T206" s="61">
        <v>0</v>
      </c>
      <c r="U206" s="61">
        <v>0</v>
      </c>
      <c r="V206" s="61">
        <v>0</v>
      </c>
      <c r="W206" s="61">
        <v>0</v>
      </c>
      <c r="X206" s="61">
        <v>0</v>
      </c>
      <c r="Y206" s="61">
        <v>0</v>
      </c>
      <c r="Z206" s="61">
        <v>0</v>
      </c>
      <c r="AA206" s="61">
        <v>0</v>
      </c>
      <c r="AB206" s="61">
        <v>0</v>
      </c>
      <c r="AC206" s="61">
        <v>0</v>
      </c>
      <c r="AD206" s="61">
        <v>0</v>
      </c>
      <c r="AE206" s="61">
        <v>0</v>
      </c>
      <c r="AF206" s="61">
        <v>0</v>
      </c>
      <c r="AG206" s="61">
        <v>0</v>
      </c>
      <c r="AH206" s="61">
        <v>0</v>
      </c>
      <c r="AI206" s="61">
        <v>0</v>
      </c>
      <c r="AJ206" s="61">
        <v>0</v>
      </c>
      <c r="AK206" s="61">
        <v>0</v>
      </c>
      <c r="AL206" s="61">
        <v>0</v>
      </c>
      <c r="AM206" s="61">
        <v>0</v>
      </c>
      <c r="AN206" s="61">
        <v>0</v>
      </c>
      <c r="AO206" s="61">
        <v>0</v>
      </c>
      <c r="AP206" s="61">
        <v>0</v>
      </c>
      <c r="AQ206" s="61">
        <f t="shared" si="2"/>
        <v>8305.4800000000014</v>
      </c>
      <c r="AT206" s="33"/>
    </row>
    <row r="207" spans="1:46" ht="33" customHeight="1">
      <c r="A207" s="32">
        <v>683</v>
      </c>
      <c r="B207" s="315" t="str">
        <f>VLOOKUP(A207,[5]bd_lista!A:C,3,FALSE)</f>
        <v>Procuraduria General del Estado</v>
      </c>
      <c r="C207" s="316" t="e">
        <f>+VLOOKUP(A207,Contactos!$A$4:$E$534,6,FALSE)</f>
        <v>#REF!</v>
      </c>
      <c r="D207" s="61">
        <v>0</v>
      </c>
      <c r="E207" s="61">
        <v>0</v>
      </c>
      <c r="F207" s="61">
        <v>3962</v>
      </c>
      <c r="G207" s="61">
        <v>0</v>
      </c>
      <c r="H207" s="61">
        <v>2665.24</v>
      </c>
      <c r="I207" s="61">
        <v>0</v>
      </c>
      <c r="J207" s="61">
        <v>0</v>
      </c>
      <c r="K207" s="61">
        <v>0</v>
      </c>
      <c r="L207" s="61">
        <v>0</v>
      </c>
      <c r="M207" s="61">
        <v>0</v>
      </c>
      <c r="N207" s="61">
        <v>0</v>
      </c>
      <c r="O207" s="61">
        <v>1997.06</v>
      </c>
      <c r="P207" s="61">
        <v>0</v>
      </c>
      <c r="Q207" s="61">
        <v>0</v>
      </c>
      <c r="R207" s="61">
        <v>0</v>
      </c>
      <c r="S207" s="61">
        <v>0</v>
      </c>
      <c r="T207" s="61">
        <v>0</v>
      </c>
      <c r="U207" s="61">
        <v>0</v>
      </c>
      <c r="V207" s="61">
        <v>0</v>
      </c>
      <c r="W207" s="61">
        <v>0</v>
      </c>
      <c r="X207" s="61">
        <v>0</v>
      </c>
      <c r="Y207" s="61">
        <v>0</v>
      </c>
      <c r="Z207" s="61">
        <v>0</v>
      </c>
      <c r="AA207" s="61">
        <v>0</v>
      </c>
      <c r="AB207" s="61">
        <v>0</v>
      </c>
      <c r="AC207" s="61">
        <v>0</v>
      </c>
      <c r="AD207" s="61">
        <v>0</v>
      </c>
      <c r="AE207" s="61">
        <v>184306.52</v>
      </c>
      <c r="AF207" s="61">
        <v>0</v>
      </c>
      <c r="AG207" s="61">
        <v>0</v>
      </c>
      <c r="AH207" s="61">
        <v>0</v>
      </c>
      <c r="AI207" s="61">
        <v>0</v>
      </c>
      <c r="AJ207" s="61">
        <v>0</v>
      </c>
      <c r="AK207" s="61">
        <v>0</v>
      </c>
      <c r="AL207" s="61">
        <v>0</v>
      </c>
      <c r="AM207" s="61">
        <v>0</v>
      </c>
      <c r="AN207" s="61">
        <v>0</v>
      </c>
      <c r="AO207" s="61">
        <v>0</v>
      </c>
      <c r="AP207" s="61">
        <v>0</v>
      </c>
      <c r="AQ207" s="61">
        <f t="shared" si="2"/>
        <v>192930.81999999998</v>
      </c>
      <c r="AT207" s="33"/>
    </row>
    <row r="208" spans="1:46" ht="33" customHeight="1">
      <c r="A208" s="32">
        <v>716</v>
      </c>
      <c r="B208" s="315" t="str">
        <f>VLOOKUP(A208,[5]bd_lista!A:C,3,FALSE)</f>
        <v>Empresa Tarijeña del Gas</v>
      </c>
      <c r="C208" s="316" t="e">
        <f>+VLOOKUP(A208,Contactos!$A$4:$E$534,6,FALSE)</f>
        <v>#N/A</v>
      </c>
      <c r="D208" s="61">
        <v>0</v>
      </c>
      <c r="E208" s="61">
        <v>0</v>
      </c>
      <c r="F208" s="61">
        <v>0</v>
      </c>
      <c r="G208" s="61">
        <v>0</v>
      </c>
      <c r="H208" s="61">
        <v>0</v>
      </c>
      <c r="I208" s="61">
        <v>0</v>
      </c>
      <c r="J208" s="61">
        <v>0</v>
      </c>
      <c r="K208" s="61">
        <v>0</v>
      </c>
      <c r="L208" s="61">
        <v>0</v>
      </c>
      <c r="M208" s="61">
        <v>0</v>
      </c>
      <c r="N208" s="61">
        <v>0</v>
      </c>
      <c r="O208" s="61">
        <v>0</v>
      </c>
      <c r="P208" s="61">
        <v>0</v>
      </c>
      <c r="Q208" s="61">
        <v>0</v>
      </c>
      <c r="R208" s="61">
        <v>0</v>
      </c>
      <c r="S208" s="61">
        <v>0</v>
      </c>
      <c r="T208" s="61">
        <v>0</v>
      </c>
      <c r="U208" s="61">
        <v>0</v>
      </c>
      <c r="V208" s="61">
        <v>0</v>
      </c>
      <c r="W208" s="61">
        <v>0</v>
      </c>
      <c r="X208" s="61">
        <v>0</v>
      </c>
      <c r="Y208" s="61">
        <v>0</v>
      </c>
      <c r="Z208" s="61">
        <v>0</v>
      </c>
      <c r="AA208" s="61">
        <v>0</v>
      </c>
      <c r="AB208" s="61">
        <v>0</v>
      </c>
      <c r="AC208" s="61">
        <v>0</v>
      </c>
      <c r="AD208" s="61">
        <v>0</v>
      </c>
      <c r="AE208" s="61">
        <v>0</v>
      </c>
      <c r="AF208" s="61">
        <v>0</v>
      </c>
      <c r="AG208" s="61">
        <v>0</v>
      </c>
      <c r="AH208" s="61">
        <v>0</v>
      </c>
      <c r="AI208" s="61">
        <v>0</v>
      </c>
      <c r="AJ208" s="61">
        <v>0</v>
      </c>
      <c r="AK208" s="61">
        <v>0</v>
      </c>
      <c r="AL208" s="61">
        <v>0</v>
      </c>
      <c r="AM208" s="61">
        <v>0</v>
      </c>
      <c r="AN208" s="61">
        <v>0</v>
      </c>
      <c r="AO208" s="61">
        <v>0</v>
      </c>
      <c r="AP208" s="61">
        <v>0</v>
      </c>
      <c r="AQ208" s="61">
        <f t="shared" ref="AQ208:AQ271" si="3">SUM(D208:AP208)</f>
        <v>0</v>
      </c>
      <c r="AT208" s="33"/>
    </row>
    <row r="209" spans="1:46" ht="33" customHeight="1">
      <c r="A209" s="32">
        <v>761</v>
      </c>
      <c r="B209" s="315" t="str">
        <f>VLOOKUP(A209,[5]bd_lista!A:C,3,FALSE)</f>
        <v>Servicio Autónomo Municipal de Agua Potable y Alcantarillado</v>
      </c>
      <c r="C209" s="316" t="e">
        <f>+VLOOKUP(A209,Contactos!$A$4:$E$534,6,FALSE)</f>
        <v>#N/A</v>
      </c>
      <c r="D209" s="61">
        <v>0</v>
      </c>
      <c r="E209" s="61">
        <v>0</v>
      </c>
      <c r="F209" s="61">
        <v>0</v>
      </c>
      <c r="G209" s="61">
        <v>0</v>
      </c>
      <c r="H209" s="61">
        <v>0</v>
      </c>
      <c r="I209" s="61">
        <v>0</v>
      </c>
      <c r="J209" s="61">
        <v>0</v>
      </c>
      <c r="K209" s="61">
        <v>0</v>
      </c>
      <c r="L209" s="61">
        <v>0</v>
      </c>
      <c r="M209" s="61">
        <v>0</v>
      </c>
      <c r="N209" s="61">
        <v>0</v>
      </c>
      <c r="O209" s="61">
        <v>0</v>
      </c>
      <c r="P209" s="61">
        <v>0</v>
      </c>
      <c r="Q209" s="61">
        <v>0</v>
      </c>
      <c r="R209" s="61">
        <v>0</v>
      </c>
      <c r="S209" s="61">
        <v>0</v>
      </c>
      <c r="T209" s="61">
        <v>0</v>
      </c>
      <c r="U209" s="61">
        <v>0</v>
      </c>
      <c r="V209" s="61">
        <v>0</v>
      </c>
      <c r="W209" s="61">
        <v>0</v>
      </c>
      <c r="X209" s="61">
        <v>0</v>
      </c>
      <c r="Y209" s="61">
        <v>0</v>
      </c>
      <c r="Z209" s="61">
        <v>0</v>
      </c>
      <c r="AA209" s="61">
        <v>0</v>
      </c>
      <c r="AB209" s="61">
        <v>0</v>
      </c>
      <c r="AC209" s="61">
        <v>0</v>
      </c>
      <c r="AD209" s="61">
        <v>0</v>
      </c>
      <c r="AE209" s="61">
        <v>0</v>
      </c>
      <c r="AF209" s="61">
        <v>0</v>
      </c>
      <c r="AG209" s="61">
        <v>0</v>
      </c>
      <c r="AH209" s="61">
        <v>0</v>
      </c>
      <c r="AI209" s="61">
        <v>0</v>
      </c>
      <c r="AJ209" s="61">
        <v>0</v>
      </c>
      <c r="AK209" s="61">
        <v>0</v>
      </c>
      <c r="AL209" s="61">
        <v>0</v>
      </c>
      <c r="AM209" s="61">
        <v>0</v>
      </c>
      <c r="AN209" s="61">
        <v>0</v>
      </c>
      <c r="AO209" s="61">
        <v>0</v>
      </c>
      <c r="AP209" s="61">
        <v>0</v>
      </c>
      <c r="AQ209" s="61">
        <f t="shared" si="3"/>
        <v>0</v>
      </c>
      <c r="AT209" s="33"/>
    </row>
    <row r="210" spans="1:46" ht="33" customHeight="1">
      <c r="A210" s="32">
        <v>781</v>
      </c>
      <c r="B210" s="315" t="str">
        <f>VLOOKUP(A210,[5]bd_lista!A:C,3,FALSE)</f>
        <v>Servicio Municipal de Agua Potable y Alcantarillado</v>
      </c>
      <c r="C210" s="316" t="e">
        <f>+VLOOKUP(A210,Contactos!$A$4:$E$534,6,FALSE)</f>
        <v>#N/A</v>
      </c>
      <c r="D210" s="61">
        <v>0</v>
      </c>
      <c r="E210" s="61">
        <v>0</v>
      </c>
      <c r="F210" s="61">
        <v>0</v>
      </c>
      <c r="G210" s="61">
        <v>0</v>
      </c>
      <c r="H210" s="61">
        <v>0</v>
      </c>
      <c r="I210" s="61">
        <v>0</v>
      </c>
      <c r="J210" s="61">
        <v>0</v>
      </c>
      <c r="K210" s="61">
        <v>0</v>
      </c>
      <c r="L210" s="61">
        <v>0</v>
      </c>
      <c r="M210" s="61">
        <v>0</v>
      </c>
      <c r="N210" s="61">
        <v>0</v>
      </c>
      <c r="O210" s="61">
        <v>0</v>
      </c>
      <c r="P210" s="61">
        <v>0</v>
      </c>
      <c r="Q210" s="61">
        <v>0</v>
      </c>
      <c r="R210" s="61">
        <v>0</v>
      </c>
      <c r="S210" s="61">
        <v>0</v>
      </c>
      <c r="T210" s="61">
        <v>0</v>
      </c>
      <c r="U210" s="61">
        <v>0</v>
      </c>
      <c r="V210" s="61">
        <v>0</v>
      </c>
      <c r="W210" s="61">
        <v>0</v>
      </c>
      <c r="X210" s="61">
        <v>0</v>
      </c>
      <c r="Y210" s="61">
        <v>0</v>
      </c>
      <c r="Z210" s="61">
        <v>0</v>
      </c>
      <c r="AA210" s="61">
        <v>0</v>
      </c>
      <c r="AB210" s="61">
        <v>0</v>
      </c>
      <c r="AC210" s="61">
        <v>0</v>
      </c>
      <c r="AD210" s="61">
        <v>0</v>
      </c>
      <c r="AE210" s="61">
        <v>0</v>
      </c>
      <c r="AF210" s="61">
        <v>0</v>
      </c>
      <c r="AG210" s="61">
        <v>0</v>
      </c>
      <c r="AH210" s="61">
        <v>0</v>
      </c>
      <c r="AI210" s="61">
        <v>0</v>
      </c>
      <c r="AJ210" s="61">
        <v>0</v>
      </c>
      <c r="AK210" s="61">
        <v>0</v>
      </c>
      <c r="AL210" s="61">
        <v>0</v>
      </c>
      <c r="AM210" s="61">
        <v>0</v>
      </c>
      <c r="AN210" s="61">
        <v>0</v>
      </c>
      <c r="AO210" s="61">
        <v>0</v>
      </c>
      <c r="AP210" s="61">
        <v>0</v>
      </c>
      <c r="AQ210" s="61">
        <f t="shared" si="3"/>
        <v>0</v>
      </c>
      <c r="AT210" s="33"/>
    </row>
    <row r="211" spans="1:46" ht="33" customHeight="1">
      <c r="A211" s="32">
        <v>802</v>
      </c>
      <c r="B211" s="315" t="str">
        <f>VLOOKUP(A211,[5]bd_lista!A:C,3,FALSE)</f>
        <v>Empresa Local de Agua Potable y Alcantarillado Sucre</v>
      </c>
      <c r="C211" s="316" t="e">
        <f>+VLOOKUP(A211,Contactos!$A$4:$E$534,6,FALSE)</f>
        <v>#REF!</v>
      </c>
      <c r="D211" s="61">
        <v>0</v>
      </c>
      <c r="E211" s="61">
        <v>0</v>
      </c>
      <c r="F211" s="61">
        <v>0</v>
      </c>
      <c r="G211" s="61">
        <v>0</v>
      </c>
      <c r="H211" s="61">
        <v>0</v>
      </c>
      <c r="I211" s="61">
        <v>0</v>
      </c>
      <c r="J211" s="61">
        <v>0</v>
      </c>
      <c r="K211" s="61">
        <v>0</v>
      </c>
      <c r="L211" s="61">
        <v>54525.05</v>
      </c>
      <c r="M211" s="61">
        <v>0</v>
      </c>
      <c r="N211" s="61">
        <v>0</v>
      </c>
      <c r="O211" s="61">
        <v>0</v>
      </c>
      <c r="P211" s="61">
        <v>0</v>
      </c>
      <c r="Q211" s="61">
        <v>0</v>
      </c>
      <c r="R211" s="61">
        <v>0</v>
      </c>
      <c r="S211" s="61">
        <v>0</v>
      </c>
      <c r="T211" s="61">
        <v>0</v>
      </c>
      <c r="U211" s="61">
        <v>0</v>
      </c>
      <c r="V211" s="61">
        <v>0</v>
      </c>
      <c r="W211" s="61">
        <v>0</v>
      </c>
      <c r="X211" s="61">
        <v>0</v>
      </c>
      <c r="Y211" s="61">
        <v>0</v>
      </c>
      <c r="Z211" s="61">
        <v>0</v>
      </c>
      <c r="AA211" s="61">
        <v>0</v>
      </c>
      <c r="AB211" s="61">
        <v>0</v>
      </c>
      <c r="AC211" s="61">
        <v>0</v>
      </c>
      <c r="AD211" s="61">
        <v>0</v>
      </c>
      <c r="AE211" s="61">
        <v>0</v>
      </c>
      <c r="AF211" s="61">
        <v>0</v>
      </c>
      <c r="AG211" s="61">
        <v>0</v>
      </c>
      <c r="AH211" s="61">
        <v>0</v>
      </c>
      <c r="AI211" s="61">
        <v>0</v>
      </c>
      <c r="AJ211" s="61">
        <v>0</v>
      </c>
      <c r="AK211" s="61">
        <v>0</v>
      </c>
      <c r="AL211" s="61">
        <v>0</v>
      </c>
      <c r="AM211" s="61">
        <v>0</v>
      </c>
      <c r="AN211" s="61">
        <v>0</v>
      </c>
      <c r="AO211" s="61">
        <v>0</v>
      </c>
      <c r="AP211" s="61">
        <v>0</v>
      </c>
      <c r="AQ211" s="61">
        <f t="shared" si="3"/>
        <v>54525.05</v>
      </c>
      <c r="AT211" s="33"/>
    </row>
    <row r="212" spans="1:46" ht="33" customHeight="1">
      <c r="A212" s="32">
        <v>821</v>
      </c>
      <c r="B212" s="315" t="str">
        <f>VLOOKUP(A212,[5]bd_lista!A:C,3,FALSE)</f>
        <v>Administración Autónoma para Obras Sanitarias - Potosí</v>
      </c>
      <c r="C212" s="316" t="e">
        <f>+VLOOKUP(A212,Contactos!$A$4:$E$534,6,FALSE)</f>
        <v>#N/A</v>
      </c>
      <c r="D212" s="61">
        <v>0</v>
      </c>
      <c r="E212" s="61">
        <v>0</v>
      </c>
      <c r="F212" s="61">
        <v>0</v>
      </c>
      <c r="G212" s="61">
        <v>0</v>
      </c>
      <c r="H212" s="61">
        <v>0</v>
      </c>
      <c r="I212" s="61">
        <v>0</v>
      </c>
      <c r="J212" s="61">
        <v>0</v>
      </c>
      <c r="K212" s="61">
        <v>0</v>
      </c>
      <c r="L212" s="61">
        <v>0</v>
      </c>
      <c r="M212" s="61">
        <v>0</v>
      </c>
      <c r="N212" s="61">
        <v>0</v>
      </c>
      <c r="O212" s="61">
        <v>0</v>
      </c>
      <c r="P212" s="61">
        <v>0</v>
      </c>
      <c r="Q212" s="61">
        <v>0</v>
      </c>
      <c r="R212" s="61">
        <v>0</v>
      </c>
      <c r="S212" s="61">
        <v>0</v>
      </c>
      <c r="T212" s="61">
        <v>0</v>
      </c>
      <c r="U212" s="61">
        <v>0</v>
      </c>
      <c r="V212" s="61">
        <v>0</v>
      </c>
      <c r="W212" s="61">
        <v>0</v>
      </c>
      <c r="X212" s="61">
        <v>0</v>
      </c>
      <c r="Y212" s="61">
        <v>0</v>
      </c>
      <c r="Z212" s="61">
        <v>0</v>
      </c>
      <c r="AA212" s="61">
        <v>0</v>
      </c>
      <c r="AB212" s="61">
        <v>0</v>
      </c>
      <c r="AC212" s="61">
        <v>0</v>
      </c>
      <c r="AD212" s="61">
        <v>0</v>
      </c>
      <c r="AE212" s="61">
        <v>0</v>
      </c>
      <c r="AF212" s="61">
        <v>0</v>
      </c>
      <c r="AG212" s="61">
        <v>0</v>
      </c>
      <c r="AH212" s="61">
        <v>0</v>
      </c>
      <c r="AI212" s="61">
        <v>0</v>
      </c>
      <c r="AJ212" s="61">
        <v>0</v>
      </c>
      <c r="AK212" s="61">
        <v>0</v>
      </c>
      <c r="AL212" s="61">
        <v>0</v>
      </c>
      <c r="AM212" s="61">
        <v>0</v>
      </c>
      <c r="AN212" s="61">
        <v>0</v>
      </c>
      <c r="AO212" s="61">
        <v>0</v>
      </c>
      <c r="AP212" s="61">
        <v>0</v>
      </c>
      <c r="AQ212" s="61">
        <f t="shared" si="3"/>
        <v>0</v>
      </c>
      <c r="AT212" s="33"/>
    </row>
    <row r="213" spans="1:46" ht="33" customHeight="1">
      <c r="A213" s="32">
        <v>831</v>
      </c>
      <c r="B213" s="315" t="str">
        <f>VLOOKUP(A213,[5]bd_lista!A:C,3,FALSE)</f>
        <v>Servicio Local de Acueductos y Alcantarillado - Oruro</v>
      </c>
      <c r="C213" s="316" t="e">
        <f>+VLOOKUP(A213,Contactos!$A$4:$E$534,6,FALSE)</f>
        <v>#N/A</v>
      </c>
      <c r="D213" s="61">
        <v>0</v>
      </c>
      <c r="E213" s="61">
        <v>0</v>
      </c>
      <c r="F213" s="61">
        <v>0</v>
      </c>
      <c r="G213" s="61">
        <v>0</v>
      </c>
      <c r="H213" s="61">
        <v>0</v>
      </c>
      <c r="I213" s="61">
        <v>0</v>
      </c>
      <c r="J213" s="61">
        <v>0</v>
      </c>
      <c r="K213" s="61">
        <v>0</v>
      </c>
      <c r="L213" s="61">
        <v>0</v>
      </c>
      <c r="M213" s="61">
        <v>0</v>
      </c>
      <c r="N213" s="61">
        <v>0</v>
      </c>
      <c r="O213" s="61">
        <v>0</v>
      </c>
      <c r="P213" s="61">
        <v>0</v>
      </c>
      <c r="Q213" s="61">
        <v>0</v>
      </c>
      <c r="R213" s="61">
        <v>0</v>
      </c>
      <c r="S213" s="61">
        <v>0</v>
      </c>
      <c r="T213" s="61">
        <v>0</v>
      </c>
      <c r="U213" s="61">
        <v>0</v>
      </c>
      <c r="V213" s="61">
        <v>0</v>
      </c>
      <c r="W213" s="61">
        <v>0</v>
      </c>
      <c r="X213" s="61">
        <v>0</v>
      </c>
      <c r="Y213" s="61">
        <v>0</v>
      </c>
      <c r="Z213" s="61">
        <v>0</v>
      </c>
      <c r="AA213" s="61">
        <v>0</v>
      </c>
      <c r="AB213" s="61">
        <v>0</v>
      </c>
      <c r="AC213" s="61">
        <v>0</v>
      </c>
      <c r="AD213" s="61">
        <v>0</v>
      </c>
      <c r="AE213" s="61">
        <v>0</v>
      </c>
      <c r="AF213" s="61">
        <v>0</v>
      </c>
      <c r="AG213" s="61">
        <v>0</v>
      </c>
      <c r="AH213" s="61">
        <v>0</v>
      </c>
      <c r="AI213" s="61">
        <v>0</v>
      </c>
      <c r="AJ213" s="61">
        <v>0</v>
      </c>
      <c r="AK213" s="61">
        <v>0</v>
      </c>
      <c r="AL213" s="61">
        <v>0</v>
      </c>
      <c r="AM213" s="61">
        <v>0</v>
      </c>
      <c r="AN213" s="61">
        <v>0</v>
      </c>
      <c r="AO213" s="61">
        <v>0</v>
      </c>
      <c r="AP213" s="61">
        <v>0</v>
      </c>
      <c r="AQ213" s="61">
        <f t="shared" si="3"/>
        <v>0</v>
      </c>
      <c r="AT213" s="33"/>
    </row>
    <row r="214" spans="1:46" ht="33" customHeight="1">
      <c r="A214" s="32">
        <v>862</v>
      </c>
      <c r="B214" s="315" t="str">
        <f>VLOOKUP(A214,[5]bd_lista!A:C,3,FALSE)</f>
        <v>Fondo Nacional de Desarrollo Regional</v>
      </c>
      <c r="C214" s="316" t="e">
        <f>+VLOOKUP(A214,Contactos!$A$4:$E$534,6,FALSE)</f>
        <v>#REF!</v>
      </c>
      <c r="D214" s="61">
        <v>0</v>
      </c>
      <c r="E214" s="61">
        <v>0</v>
      </c>
      <c r="F214" s="61">
        <v>7298826.54</v>
      </c>
      <c r="G214" s="61">
        <v>0</v>
      </c>
      <c r="H214" s="61">
        <v>7797.1900000000005</v>
      </c>
      <c r="I214" s="61">
        <v>0</v>
      </c>
      <c r="J214" s="61">
        <v>0</v>
      </c>
      <c r="K214" s="61">
        <v>0</v>
      </c>
      <c r="L214" s="61">
        <v>3080.29</v>
      </c>
      <c r="M214" s="61">
        <v>0</v>
      </c>
      <c r="N214" s="61">
        <v>0</v>
      </c>
      <c r="O214" s="61">
        <v>0</v>
      </c>
      <c r="P214" s="61">
        <v>0</v>
      </c>
      <c r="Q214" s="61">
        <v>0</v>
      </c>
      <c r="R214" s="61">
        <v>0</v>
      </c>
      <c r="S214" s="61">
        <v>0</v>
      </c>
      <c r="T214" s="61">
        <v>0</v>
      </c>
      <c r="U214" s="61">
        <v>83425.490000000005</v>
      </c>
      <c r="V214" s="61">
        <v>0</v>
      </c>
      <c r="W214" s="61">
        <v>0</v>
      </c>
      <c r="X214" s="61">
        <v>0</v>
      </c>
      <c r="Y214" s="61">
        <v>16076.88</v>
      </c>
      <c r="Z214" s="61">
        <v>0</v>
      </c>
      <c r="AA214" s="61">
        <v>0</v>
      </c>
      <c r="AB214" s="61">
        <v>0</v>
      </c>
      <c r="AC214" s="61">
        <v>0</v>
      </c>
      <c r="AD214" s="61">
        <v>0</v>
      </c>
      <c r="AE214" s="61">
        <v>0</v>
      </c>
      <c r="AF214" s="61">
        <v>0</v>
      </c>
      <c r="AG214" s="61">
        <v>0</v>
      </c>
      <c r="AH214" s="61">
        <v>0</v>
      </c>
      <c r="AI214" s="61">
        <v>0</v>
      </c>
      <c r="AJ214" s="61">
        <v>0</v>
      </c>
      <c r="AK214" s="61">
        <v>0</v>
      </c>
      <c r="AL214" s="61">
        <v>0</v>
      </c>
      <c r="AM214" s="61">
        <v>0</v>
      </c>
      <c r="AN214" s="61">
        <v>0</v>
      </c>
      <c r="AO214" s="61">
        <v>0</v>
      </c>
      <c r="AP214" s="61">
        <v>0</v>
      </c>
      <c r="AQ214" s="61">
        <f t="shared" si="3"/>
        <v>7409206.3900000006</v>
      </c>
      <c r="AT214" s="33"/>
    </row>
    <row r="215" spans="1:46">
      <c r="A215" s="32">
        <v>865</v>
      </c>
      <c r="B215" s="315" t="str">
        <f>VLOOKUP(A215,[5]bd_lista!A:C,3,FALSE)</f>
        <v>Fondo de Desarrollo del Sist.Fin. y Apoyo al Sec.Productivo</v>
      </c>
      <c r="C215" s="316" t="e">
        <f>+VLOOKUP(A215,Contactos!$A$4:$E$534,6,FALSE)</f>
        <v>#REF!</v>
      </c>
      <c r="D215" s="61">
        <v>0</v>
      </c>
      <c r="E215" s="61">
        <v>8242941.1500000004</v>
      </c>
      <c r="F215" s="61">
        <v>0</v>
      </c>
      <c r="G215" s="61">
        <v>0</v>
      </c>
      <c r="H215" s="61">
        <v>0</v>
      </c>
      <c r="I215" s="61">
        <v>0</v>
      </c>
      <c r="J215" s="61">
        <v>0</v>
      </c>
      <c r="K215" s="61">
        <v>0</v>
      </c>
      <c r="L215" s="61">
        <v>0</v>
      </c>
      <c r="M215" s="61">
        <v>0</v>
      </c>
      <c r="N215" s="61">
        <v>0</v>
      </c>
      <c r="O215" s="61">
        <v>0</v>
      </c>
      <c r="P215" s="61">
        <v>0</v>
      </c>
      <c r="Q215" s="61">
        <v>0</v>
      </c>
      <c r="R215" s="61">
        <v>0</v>
      </c>
      <c r="S215" s="61">
        <v>0</v>
      </c>
      <c r="T215" s="61">
        <v>0</v>
      </c>
      <c r="U215" s="61">
        <v>0</v>
      </c>
      <c r="V215" s="61">
        <v>0</v>
      </c>
      <c r="W215" s="61">
        <v>0</v>
      </c>
      <c r="X215" s="61">
        <v>0</v>
      </c>
      <c r="Y215" s="61">
        <v>0</v>
      </c>
      <c r="Z215" s="61">
        <v>0</v>
      </c>
      <c r="AA215" s="61">
        <v>0</v>
      </c>
      <c r="AB215" s="61">
        <v>0</v>
      </c>
      <c r="AC215" s="61">
        <v>0</v>
      </c>
      <c r="AD215" s="61">
        <v>0</v>
      </c>
      <c r="AE215" s="61">
        <v>0</v>
      </c>
      <c r="AF215" s="61">
        <v>0</v>
      </c>
      <c r="AG215" s="61">
        <v>0</v>
      </c>
      <c r="AH215" s="61">
        <v>0</v>
      </c>
      <c r="AI215" s="61">
        <v>0</v>
      </c>
      <c r="AJ215" s="61">
        <v>0</v>
      </c>
      <c r="AK215" s="61">
        <v>0</v>
      </c>
      <c r="AL215" s="61">
        <v>0</v>
      </c>
      <c r="AM215" s="61">
        <v>0</v>
      </c>
      <c r="AN215" s="61">
        <v>0</v>
      </c>
      <c r="AO215" s="61">
        <v>0</v>
      </c>
      <c r="AP215" s="61">
        <v>0</v>
      </c>
      <c r="AQ215" s="61">
        <f t="shared" si="3"/>
        <v>8242941.1500000004</v>
      </c>
      <c r="AT215" s="33"/>
    </row>
    <row r="216" spans="1:46" ht="33" customHeight="1">
      <c r="A216" s="32">
        <v>867</v>
      </c>
      <c r="B216" s="315" t="str">
        <f>VLOOKUP(A216,[5]bd_lista!A:C,3,FALSE)</f>
        <v>Fondo Rotatorio de Fomento Productivo Regional</v>
      </c>
      <c r="C216" s="316" t="e">
        <f>+VLOOKUP(A216,Contactos!$A$4:$E$534,6,FALSE)</f>
        <v>#REF!</v>
      </c>
      <c r="D216" s="61">
        <v>0</v>
      </c>
      <c r="E216" s="61">
        <v>0</v>
      </c>
      <c r="F216" s="61">
        <v>0</v>
      </c>
      <c r="G216" s="61">
        <v>0</v>
      </c>
      <c r="H216" s="61">
        <v>0</v>
      </c>
      <c r="I216" s="61">
        <v>0</v>
      </c>
      <c r="J216" s="61">
        <v>0</v>
      </c>
      <c r="K216" s="61">
        <v>0</v>
      </c>
      <c r="L216" s="61">
        <v>0</v>
      </c>
      <c r="M216" s="61">
        <v>0</v>
      </c>
      <c r="N216" s="61">
        <v>0</v>
      </c>
      <c r="O216" s="61">
        <v>0</v>
      </c>
      <c r="P216" s="61">
        <v>0</v>
      </c>
      <c r="Q216" s="61">
        <v>0</v>
      </c>
      <c r="R216" s="61">
        <v>0</v>
      </c>
      <c r="S216" s="61">
        <v>0</v>
      </c>
      <c r="T216" s="61">
        <v>0</v>
      </c>
      <c r="U216" s="61">
        <v>0</v>
      </c>
      <c r="V216" s="61">
        <v>0</v>
      </c>
      <c r="W216" s="61">
        <v>0</v>
      </c>
      <c r="X216" s="61">
        <v>0</v>
      </c>
      <c r="Y216" s="61">
        <v>0</v>
      </c>
      <c r="Z216" s="61">
        <v>0</v>
      </c>
      <c r="AA216" s="61">
        <v>0</v>
      </c>
      <c r="AB216" s="61">
        <v>0</v>
      </c>
      <c r="AC216" s="61">
        <v>0</v>
      </c>
      <c r="AD216" s="61">
        <v>0</v>
      </c>
      <c r="AE216" s="61">
        <v>0</v>
      </c>
      <c r="AF216" s="61">
        <v>0</v>
      </c>
      <c r="AG216" s="61">
        <v>0</v>
      </c>
      <c r="AH216" s="61">
        <v>0</v>
      </c>
      <c r="AI216" s="61">
        <v>0</v>
      </c>
      <c r="AJ216" s="61">
        <v>0</v>
      </c>
      <c r="AK216" s="61">
        <v>0</v>
      </c>
      <c r="AL216" s="61">
        <v>0</v>
      </c>
      <c r="AM216" s="61">
        <v>0</v>
      </c>
      <c r="AN216" s="61">
        <v>0</v>
      </c>
      <c r="AO216" s="61">
        <v>0</v>
      </c>
      <c r="AP216" s="61">
        <v>0</v>
      </c>
      <c r="AQ216" s="61">
        <f t="shared" si="3"/>
        <v>0</v>
      </c>
      <c r="AT216" s="33"/>
    </row>
    <row r="217" spans="1:46" ht="15" customHeight="1">
      <c r="A217" s="32">
        <v>901</v>
      </c>
      <c r="B217" s="315" t="str">
        <f>VLOOKUP(A217,[5]bd_lista!A:C,3,FALSE)</f>
        <v>Gobierno Autónomo Departamental de Chuquisaca</v>
      </c>
      <c r="C217" s="316" t="e">
        <f>+VLOOKUP(A217,Contactos!$A$4:$E$534,6,FALSE)</f>
        <v>#REF!</v>
      </c>
      <c r="D217" s="61">
        <v>0</v>
      </c>
      <c r="E217" s="61">
        <v>0</v>
      </c>
      <c r="F217" s="61">
        <v>0</v>
      </c>
      <c r="G217" s="61">
        <v>0</v>
      </c>
      <c r="H217" s="61">
        <v>321391.60999999993</v>
      </c>
      <c r="I217" s="61">
        <v>0</v>
      </c>
      <c r="J217" s="61">
        <v>0</v>
      </c>
      <c r="K217" s="61">
        <v>0</v>
      </c>
      <c r="L217" s="61">
        <v>0</v>
      </c>
      <c r="M217" s="61">
        <v>0</v>
      </c>
      <c r="N217" s="61">
        <v>0</v>
      </c>
      <c r="O217" s="61">
        <v>0</v>
      </c>
      <c r="P217" s="61">
        <v>0</v>
      </c>
      <c r="Q217" s="61">
        <v>0</v>
      </c>
      <c r="R217" s="61">
        <v>0</v>
      </c>
      <c r="S217" s="61">
        <v>0</v>
      </c>
      <c r="T217" s="61">
        <v>0</v>
      </c>
      <c r="U217" s="61">
        <v>0</v>
      </c>
      <c r="V217" s="61">
        <v>0</v>
      </c>
      <c r="W217" s="61">
        <v>0</v>
      </c>
      <c r="X217" s="61">
        <v>0</v>
      </c>
      <c r="Y217" s="61">
        <v>0</v>
      </c>
      <c r="Z217" s="61">
        <v>0</v>
      </c>
      <c r="AA217" s="61">
        <v>0</v>
      </c>
      <c r="AB217" s="61">
        <v>0</v>
      </c>
      <c r="AC217" s="61">
        <v>0</v>
      </c>
      <c r="AD217" s="61">
        <v>0</v>
      </c>
      <c r="AE217" s="61">
        <v>0</v>
      </c>
      <c r="AF217" s="61">
        <v>0</v>
      </c>
      <c r="AG217" s="61">
        <v>0</v>
      </c>
      <c r="AH217" s="61">
        <v>0</v>
      </c>
      <c r="AI217" s="61">
        <v>0</v>
      </c>
      <c r="AJ217" s="61">
        <v>0</v>
      </c>
      <c r="AK217" s="61">
        <v>0</v>
      </c>
      <c r="AL217" s="61">
        <v>0</v>
      </c>
      <c r="AM217" s="61">
        <v>0</v>
      </c>
      <c r="AN217" s="61">
        <v>0</v>
      </c>
      <c r="AO217" s="61">
        <v>0</v>
      </c>
      <c r="AP217" s="61">
        <v>0</v>
      </c>
      <c r="AQ217" s="61">
        <f t="shared" si="3"/>
        <v>321391.60999999993</v>
      </c>
      <c r="AT217" s="33"/>
    </row>
    <row r="218" spans="1:46" ht="33" customHeight="1">
      <c r="A218" s="32">
        <v>902</v>
      </c>
      <c r="B218" s="315" t="str">
        <f>VLOOKUP(A218,[5]bd_lista!A:C,3,FALSE)</f>
        <v>Gobierno Autónomo Departamental de La Paz</v>
      </c>
      <c r="C218" s="316" t="e">
        <f>+VLOOKUP(A218,Contactos!$A$4:$E$534,6,FALSE)</f>
        <v>#REF!</v>
      </c>
      <c r="D218" s="61">
        <v>0</v>
      </c>
      <c r="E218" s="61">
        <v>0</v>
      </c>
      <c r="F218" s="61">
        <v>0</v>
      </c>
      <c r="G218" s="61">
        <v>0</v>
      </c>
      <c r="H218" s="61">
        <v>603143.81000000017</v>
      </c>
      <c r="I218" s="61">
        <v>0</v>
      </c>
      <c r="J218" s="61">
        <v>0</v>
      </c>
      <c r="K218" s="61">
        <v>0</v>
      </c>
      <c r="L218" s="61">
        <v>0</v>
      </c>
      <c r="M218" s="61">
        <v>0</v>
      </c>
      <c r="N218" s="61">
        <v>0</v>
      </c>
      <c r="O218" s="61">
        <v>0</v>
      </c>
      <c r="P218" s="61">
        <v>0</v>
      </c>
      <c r="Q218" s="61">
        <v>0</v>
      </c>
      <c r="R218" s="61">
        <v>0</v>
      </c>
      <c r="S218" s="61">
        <v>0</v>
      </c>
      <c r="T218" s="61">
        <v>0</v>
      </c>
      <c r="U218" s="61">
        <v>0</v>
      </c>
      <c r="V218" s="61">
        <v>0</v>
      </c>
      <c r="W218" s="61">
        <v>0</v>
      </c>
      <c r="X218" s="61">
        <v>0</v>
      </c>
      <c r="Y218" s="61">
        <v>0</v>
      </c>
      <c r="Z218" s="61">
        <v>0</v>
      </c>
      <c r="AA218" s="61">
        <v>0</v>
      </c>
      <c r="AB218" s="61">
        <v>0</v>
      </c>
      <c r="AC218" s="61">
        <v>0</v>
      </c>
      <c r="AD218" s="61">
        <v>0</v>
      </c>
      <c r="AE218" s="61">
        <v>0</v>
      </c>
      <c r="AF218" s="61">
        <v>0</v>
      </c>
      <c r="AG218" s="61">
        <v>0</v>
      </c>
      <c r="AH218" s="61">
        <v>0</v>
      </c>
      <c r="AI218" s="61">
        <v>0</v>
      </c>
      <c r="AJ218" s="61">
        <v>0</v>
      </c>
      <c r="AK218" s="61">
        <v>0</v>
      </c>
      <c r="AL218" s="61">
        <v>0</v>
      </c>
      <c r="AM218" s="61">
        <v>0</v>
      </c>
      <c r="AN218" s="61">
        <v>0</v>
      </c>
      <c r="AO218" s="61">
        <v>0</v>
      </c>
      <c r="AP218" s="61">
        <v>0</v>
      </c>
      <c r="AQ218" s="61">
        <f t="shared" si="3"/>
        <v>603143.81000000017</v>
      </c>
      <c r="AT218" s="33"/>
    </row>
    <row r="219" spans="1:46" ht="33" customHeight="1">
      <c r="A219" s="32">
        <v>903</v>
      </c>
      <c r="B219" s="315" t="str">
        <f>VLOOKUP(A219,[5]bd_lista!A:C,3,FALSE)</f>
        <v>Gobierno Autónomo Departamental de Cochabamba</v>
      </c>
      <c r="C219" s="316" t="e">
        <f>+VLOOKUP(A219,Contactos!$A$4:$E$534,6,FALSE)</f>
        <v>#REF!</v>
      </c>
      <c r="D219" s="61">
        <v>0</v>
      </c>
      <c r="E219" s="61">
        <v>0</v>
      </c>
      <c r="F219" s="61">
        <v>0</v>
      </c>
      <c r="G219" s="61">
        <v>0</v>
      </c>
      <c r="H219" s="61">
        <v>621622.17999999993</v>
      </c>
      <c r="I219" s="61">
        <v>0</v>
      </c>
      <c r="J219" s="61">
        <v>0</v>
      </c>
      <c r="K219" s="61">
        <v>0</v>
      </c>
      <c r="L219" s="61">
        <v>0</v>
      </c>
      <c r="M219" s="61">
        <v>0</v>
      </c>
      <c r="N219" s="61">
        <v>0</v>
      </c>
      <c r="O219" s="61">
        <v>0</v>
      </c>
      <c r="P219" s="61">
        <v>0</v>
      </c>
      <c r="Q219" s="61">
        <v>0</v>
      </c>
      <c r="R219" s="61">
        <v>0</v>
      </c>
      <c r="S219" s="61">
        <v>0</v>
      </c>
      <c r="T219" s="61">
        <v>0</v>
      </c>
      <c r="U219" s="61">
        <v>0</v>
      </c>
      <c r="V219" s="61">
        <v>0</v>
      </c>
      <c r="W219" s="61">
        <v>0</v>
      </c>
      <c r="X219" s="61">
        <v>0</v>
      </c>
      <c r="Y219" s="61">
        <v>0</v>
      </c>
      <c r="Z219" s="61">
        <v>0</v>
      </c>
      <c r="AA219" s="61">
        <v>0</v>
      </c>
      <c r="AB219" s="61">
        <v>0</v>
      </c>
      <c r="AC219" s="61">
        <v>0</v>
      </c>
      <c r="AD219" s="61">
        <v>0</v>
      </c>
      <c r="AE219" s="61">
        <v>0</v>
      </c>
      <c r="AF219" s="61">
        <v>0</v>
      </c>
      <c r="AG219" s="61">
        <v>0</v>
      </c>
      <c r="AH219" s="61">
        <v>0</v>
      </c>
      <c r="AI219" s="61">
        <v>0</v>
      </c>
      <c r="AJ219" s="61">
        <v>0</v>
      </c>
      <c r="AK219" s="61">
        <v>0</v>
      </c>
      <c r="AL219" s="61">
        <v>0</v>
      </c>
      <c r="AM219" s="61">
        <v>0</v>
      </c>
      <c r="AN219" s="61">
        <v>0</v>
      </c>
      <c r="AO219" s="61">
        <v>0</v>
      </c>
      <c r="AP219" s="61">
        <v>0</v>
      </c>
      <c r="AQ219" s="61">
        <f t="shared" si="3"/>
        <v>621622.17999999993</v>
      </c>
      <c r="AT219" s="33"/>
    </row>
    <row r="220" spans="1:46" ht="33" customHeight="1">
      <c r="A220" s="32">
        <v>904</v>
      </c>
      <c r="B220" s="315" t="str">
        <f>VLOOKUP(A220,[5]bd_lista!A:C,3,FALSE)</f>
        <v>Gobierno Autónomo Departamental de Oruro</v>
      </c>
      <c r="C220" s="316" t="e">
        <f>+VLOOKUP(A220,Contactos!$A$4:$E$534,6,FALSE)</f>
        <v>#REF!</v>
      </c>
      <c r="D220" s="61">
        <v>0</v>
      </c>
      <c r="E220" s="61">
        <v>0</v>
      </c>
      <c r="F220" s="61">
        <v>0</v>
      </c>
      <c r="G220" s="61">
        <v>0</v>
      </c>
      <c r="H220" s="61">
        <v>0</v>
      </c>
      <c r="I220" s="61">
        <v>0</v>
      </c>
      <c r="J220" s="61">
        <v>0</v>
      </c>
      <c r="K220" s="61">
        <v>0</v>
      </c>
      <c r="L220" s="61">
        <v>0</v>
      </c>
      <c r="M220" s="61">
        <v>0</v>
      </c>
      <c r="N220" s="61">
        <v>0</v>
      </c>
      <c r="O220" s="61">
        <v>0</v>
      </c>
      <c r="P220" s="61">
        <v>0</v>
      </c>
      <c r="Q220" s="61">
        <v>0</v>
      </c>
      <c r="R220" s="61">
        <v>0</v>
      </c>
      <c r="S220" s="61">
        <v>0</v>
      </c>
      <c r="T220" s="61">
        <v>0</v>
      </c>
      <c r="U220" s="61">
        <v>0</v>
      </c>
      <c r="V220" s="61">
        <v>0</v>
      </c>
      <c r="W220" s="61">
        <v>0</v>
      </c>
      <c r="X220" s="61">
        <v>0</v>
      </c>
      <c r="Y220" s="61">
        <v>0</v>
      </c>
      <c r="Z220" s="61">
        <v>0</v>
      </c>
      <c r="AA220" s="61">
        <v>0</v>
      </c>
      <c r="AB220" s="61">
        <v>0</v>
      </c>
      <c r="AC220" s="61">
        <v>0</v>
      </c>
      <c r="AD220" s="61">
        <v>0</v>
      </c>
      <c r="AE220" s="61">
        <v>0</v>
      </c>
      <c r="AF220" s="61">
        <v>0</v>
      </c>
      <c r="AG220" s="61">
        <v>0</v>
      </c>
      <c r="AH220" s="61">
        <v>0</v>
      </c>
      <c r="AI220" s="61">
        <v>0</v>
      </c>
      <c r="AJ220" s="61">
        <v>0</v>
      </c>
      <c r="AK220" s="61">
        <v>0</v>
      </c>
      <c r="AL220" s="61">
        <v>0</v>
      </c>
      <c r="AM220" s="61">
        <v>0</v>
      </c>
      <c r="AN220" s="61">
        <v>0</v>
      </c>
      <c r="AO220" s="61">
        <v>0</v>
      </c>
      <c r="AP220" s="61">
        <v>0</v>
      </c>
      <c r="AQ220" s="61">
        <f t="shared" si="3"/>
        <v>0</v>
      </c>
      <c r="AT220" s="33"/>
    </row>
    <row r="221" spans="1:46" ht="33" customHeight="1">
      <c r="A221" s="32">
        <v>905</v>
      </c>
      <c r="B221" s="315" t="str">
        <f>VLOOKUP(A221,[5]bd_lista!A:C,3,FALSE)</f>
        <v>Gobierno Autónomo Departamental de Potosí</v>
      </c>
      <c r="C221" s="316" t="e">
        <f>+VLOOKUP(A221,Contactos!$A$4:$E$534,6,FALSE)</f>
        <v>#REF!</v>
      </c>
      <c r="D221" s="61">
        <v>0</v>
      </c>
      <c r="E221" s="61">
        <v>0</v>
      </c>
      <c r="F221" s="61">
        <v>0</v>
      </c>
      <c r="G221" s="61">
        <v>0</v>
      </c>
      <c r="H221" s="61">
        <v>18794.16</v>
      </c>
      <c r="I221" s="61">
        <v>0</v>
      </c>
      <c r="J221" s="61">
        <v>0</v>
      </c>
      <c r="K221" s="61">
        <v>0</v>
      </c>
      <c r="L221" s="61">
        <v>0</v>
      </c>
      <c r="M221" s="61">
        <v>0</v>
      </c>
      <c r="N221" s="61">
        <v>0</v>
      </c>
      <c r="O221" s="61">
        <v>0</v>
      </c>
      <c r="P221" s="61">
        <v>0</v>
      </c>
      <c r="Q221" s="61">
        <v>0</v>
      </c>
      <c r="R221" s="61">
        <v>0</v>
      </c>
      <c r="S221" s="61">
        <v>0</v>
      </c>
      <c r="T221" s="61">
        <v>0</v>
      </c>
      <c r="U221" s="61">
        <v>0</v>
      </c>
      <c r="V221" s="61">
        <v>0</v>
      </c>
      <c r="W221" s="61">
        <v>0</v>
      </c>
      <c r="X221" s="61">
        <v>0</v>
      </c>
      <c r="Y221" s="61">
        <v>0</v>
      </c>
      <c r="Z221" s="61">
        <v>0</v>
      </c>
      <c r="AA221" s="61">
        <v>0</v>
      </c>
      <c r="AB221" s="61">
        <v>0</v>
      </c>
      <c r="AC221" s="61">
        <v>0</v>
      </c>
      <c r="AD221" s="61">
        <v>0</v>
      </c>
      <c r="AE221" s="61">
        <v>0</v>
      </c>
      <c r="AF221" s="61">
        <v>0</v>
      </c>
      <c r="AG221" s="61">
        <v>0</v>
      </c>
      <c r="AH221" s="61">
        <v>0</v>
      </c>
      <c r="AI221" s="61">
        <v>0</v>
      </c>
      <c r="AJ221" s="61">
        <v>0</v>
      </c>
      <c r="AK221" s="61">
        <v>0</v>
      </c>
      <c r="AL221" s="61">
        <v>0</v>
      </c>
      <c r="AM221" s="61">
        <v>0</v>
      </c>
      <c r="AN221" s="61">
        <v>0</v>
      </c>
      <c r="AO221" s="61">
        <v>0</v>
      </c>
      <c r="AP221" s="61">
        <v>0</v>
      </c>
      <c r="AQ221" s="61">
        <f t="shared" si="3"/>
        <v>18794.16</v>
      </c>
      <c r="AT221" s="33"/>
    </row>
    <row r="222" spans="1:46" ht="33" customHeight="1">
      <c r="A222" s="32">
        <v>906</v>
      </c>
      <c r="B222" s="315" t="str">
        <f>VLOOKUP(A222,[5]bd_lista!A:C,3,FALSE)</f>
        <v>Gobierno Autónomo Departamental de Tarija</v>
      </c>
      <c r="C222" s="316" t="e">
        <f>+VLOOKUP(A222,Contactos!$A$4:$E$534,6,FALSE)</f>
        <v>#REF!</v>
      </c>
      <c r="D222" s="61">
        <v>0</v>
      </c>
      <c r="E222" s="61">
        <v>0</v>
      </c>
      <c r="F222" s="61">
        <v>0</v>
      </c>
      <c r="G222" s="61">
        <v>0</v>
      </c>
      <c r="H222" s="61">
        <v>29074.9</v>
      </c>
      <c r="I222" s="61">
        <v>0</v>
      </c>
      <c r="J222" s="61">
        <v>0</v>
      </c>
      <c r="K222" s="61">
        <v>0</v>
      </c>
      <c r="L222" s="61">
        <v>0</v>
      </c>
      <c r="M222" s="61">
        <v>0</v>
      </c>
      <c r="N222" s="61">
        <v>0</v>
      </c>
      <c r="O222" s="61">
        <v>0</v>
      </c>
      <c r="P222" s="61">
        <v>0</v>
      </c>
      <c r="Q222" s="61">
        <v>0</v>
      </c>
      <c r="R222" s="61">
        <v>0</v>
      </c>
      <c r="S222" s="61">
        <v>0</v>
      </c>
      <c r="T222" s="61">
        <v>0</v>
      </c>
      <c r="U222" s="61">
        <v>0</v>
      </c>
      <c r="V222" s="61">
        <v>0</v>
      </c>
      <c r="W222" s="61">
        <v>0</v>
      </c>
      <c r="X222" s="61">
        <v>0</v>
      </c>
      <c r="Y222" s="61">
        <v>0</v>
      </c>
      <c r="Z222" s="61">
        <v>0</v>
      </c>
      <c r="AA222" s="61">
        <v>0</v>
      </c>
      <c r="AB222" s="61">
        <v>0</v>
      </c>
      <c r="AC222" s="61">
        <v>0</v>
      </c>
      <c r="AD222" s="61">
        <v>0</v>
      </c>
      <c r="AE222" s="61">
        <v>0</v>
      </c>
      <c r="AF222" s="61">
        <v>0</v>
      </c>
      <c r="AG222" s="61">
        <v>0</v>
      </c>
      <c r="AH222" s="61">
        <v>0</v>
      </c>
      <c r="AI222" s="61">
        <v>0</v>
      </c>
      <c r="AJ222" s="61">
        <v>0</v>
      </c>
      <c r="AK222" s="61">
        <v>0</v>
      </c>
      <c r="AL222" s="61">
        <v>0</v>
      </c>
      <c r="AM222" s="61">
        <v>0</v>
      </c>
      <c r="AN222" s="61">
        <v>0</v>
      </c>
      <c r="AO222" s="61">
        <v>0</v>
      </c>
      <c r="AP222" s="61">
        <v>0</v>
      </c>
      <c r="AQ222" s="61">
        <f t="shared" si="3"/>
        <v>29074.9</v>
      </c>
      <c r="AT222" s="33"/>
    </row>
    <row r="223" spans="1:46" ht="33" customHeight="1">
      <c r="A223" s="32">
        <v>907</v>
      </c>
      <c r="B223" s="315" t="str">
        <f>VLOOKUP(A223,[5]bd_lista!A:C,3,FALSE)</f>
        <v>Gobierno Autónomo Departamental de Santa Cruz</v>
      </c>
      <c r="C223" s="316" t="e">
        <f>+VLOOKUP(A223,Contactos!$A$4:$E$534,6,FALSE)</f>
        <v>#REF!</v>
      </c>
      <c r="D223" s="61">
        <v>0</v>
      </c>
      <c r="E223" s="61">
        <v>0</v>
      </c>
      <c r="F223" s="61">
        <v>0</v>
      </c>
      <c r="G223" s="61">
        <v>0</v>
      </c>
      <c r="H223" s="61">
        <v>0</v>
      </c>
      <c r="I223" s="61">
        <v>0</v>
      </c>
      <c r="J223" s="61">
        <v>0</v>
      </c>
      <c r="K223" s="61">
        <v>0</v>
      </c>
      <c r="L223" s="61">
        <v>0</v>
      </c>
      <c r="M223" s="61">
        <v>0</v>
      </c>
      <c r="N223" s="61">
        <v>0</v>
      </c>
      <c r="O223" s="61">
        <v>0</v>
      </c>
      <c r="P223" s="61">
        <v>0</v>
      </c>
      <c r="Q223" s="61">
        <v>0</v>
      </c>
      <c r="R223" s="61">
        <v>0</v>
      </c>
      <c r="S223" s="61">
        <v>0</v>
      </c>
      <c r="T223" s="61">
        <v>0</v>
      </c>
      <c r="U223" s="61">
        <v>0</v>
      </c>
      <c r="V223" s="61">
        <v>0</v>
      </c>
      <c r="W223" s="61">
        <v>0</v>
      </c>
      <c r="X223" s="61">
        <v>0</v>
      </c>
      <c r="Y223" s="61">
        <v>0</v>
      </c>
      <c r="Z223" s="61">
        <v>0</v>
      </c>
      <c r="AA223" s="61">
        <v>0</v>
      </c>
      <c r="AB223" s="61">
        <v>0</v>
      </c>
      <c r="AC223" s="61">
        <v>0</v>
      </c>
      <c r="AD223" s="61">
        <v>0</v>
      </c>
      <c r="AE223" s="61">
        <v>0</v>
      </c>
      <c r="AF223" s="61">
        <v>0</v>
      </c>
      <c r="AG223" s="61">
        <v>0</v>
      </c>
      <c r="AH223" s="61">
        <v>0</v>
      </c>
      <c r="AI223" s="61">
        <v>0</v>
      </c>
      <c r="AJ223" s="61">
        <v>0</v>
      </c>
      <c r="AK223" s="61">
        <v>0</v>
      </c>
      <c r="AL223" s="61">
        <v>0</v>
      </c>
      <c r="AM223" s="61">
        <v>0</v>
      </c>
      <c r="AN223" s="61">
        <v>0</v>
      </c>
      <c r="AO223" s="61">
        <v>0</v>
      </c>
      <c r="AP223" s="61">
        <v>0</v>
      </c>
      <c r="AQ223" s="61">
        <f t="shared" si="3"/>
        <v>0</v>
      </c>
      <c r="AT223" s="33"/>
    </row>
    <row r="224" spans="1:46" ht="33" customHeight="1">
      <c r="A224" s="32">
        <v>908</v>
      </c>
      <c r="B224" s="315" t="str">
        <f>VLOOKUP(A224,[5]bd_lista!A:C,3,FALSE)</f>
        <v>Gobierno Autónomo Departamental del Beni</v>
      </c>
      <c r="C224" s="316" t="e">
        <f>+VLOOKUP(A224,Contactos!$A$4:$E$534,6,FALSE)</f>
        <v>#REF!</v>
      </c>
      <c r="D224" s="61">
        <v>0</v>
      </c>
      <c r="E224" s="61">
        <v>0</v>
      </c>
      <c r="F224" s="61">
        <v>0</v>
      </c>
      <c r="G224" s="61">
        <v>0</v>
      </c>
      <c r="H224" s="61">
        <v>5065.5</v>
      </c>
      <c r="I224" s="61">
        <v>0</v>
      </c>
      <c r="J224" s="61">
        <v>0</v>
      </c>
      <c r="K224" s="61">
        <v>0</v>
      </c>
      <c r="L224" s="61">
        <v>0</v>
      </c>
      <c r="M224" s="61">
        <v>0</v>
      </c>
      <c r="N224" s="61">
        <v>0</v>
      </c>
      <c r="O224" s="61">
        <v>0</v>
      </c>
      <c r="P224" s="61">
        <v>0</v>
      </c>
      <c r="Q224" s="61">
        <v>0</v>
      </c>
      <c r="R224" s="61">
        <v>0</v>
      </c>
      <c r="S224" s="61">
        <v>0</v>
      </c>
      <c r="T224" s="61">
        <v>0</v>
      </c>
      <c r="U224" s="61">
        <v>0</v>
      </c>
      <c r="V224" s="61">
        <v>0</v>
      </c>
      <c r="W224" s="61">
        <v>0</v>
      </c>
      <c r="X224" s="61">
        <v>0</v>
      </c>
      <c r="Y224" s="61">
        <v>0</v>
      </c>
      <c r="Z224" s="61">
        <v>0</v>
      </c>
      <c r="AA224" s="61">
        <v>0</v>
      </c>
      <c r="AB224" s="61">
        <v>0</v>
      </c>
      <c r="AC224" s="61">
        <v>0</v>
      </c>
      <c r="AD224" s="61">
        <v>0</v>
      </c>
      <c r="AE224" s="61">
        <v>0</v>
      </c>
      <c r="AF224" s="61">
        <v>0</v>
      </c>
      <c r="AG224" s="61">
        <v>0</v>
      </c>
      <c r="AH224" s="61">
        <v>0</v>
      </c>
      <c r="AI224" s="61">
        <v>0</v>
      </c>
      <c r="AJ224" s="61">
        <v>0</v>
      </c>
      <c r="AK224" s="61">
        <v>0</v>
      </c>
      <c r="AL224" s="61">
        <v>0</v>
      </c>
      <c r="AM224" s="61">
        <v>0</v>
      </c>
      <c r="AN224" s="61">
        <v>0</v>
      </c>
      <c r="AO224" s="61">
        <v>0</v>
      </c>
      <c r="AP224" s="61">
        <v>0</v>
      </c>
      <c r="AQ224" s="61">
        <f t="shared" si="3"/>
        <v>5065.5</v>
      </c>
      <c r="AT224" s="33"/>
    </row>
    <row r="225" spans="1:46" ht="33" customHeight="1">
      <c r="A225" s="32">
        <v>909</v>
      </c>
      <c r="B225" s="315" t="str">
        <f>VLOOKUP(A225,[5]bd_lista!A:C,3,FALSE)</f>
        <v>Gobierno Autónomo Departamental de Pando</v>
      </c>
      <c r="C225" s="316" t="e">
        <f>+VLOOKUP(A225,Contactos!$A$4:$E$534,6,FALSE)</f>
        <v>#REF!</v>
      </c>
      <c r="D225" s="61">
        <v>0</v>
      </c>
      <c r="E225" s="61">
        <v>0</v>
      </c>
      <c r="F225" s="61">
        <v>0</v>
      </c>
      <c r="G225" s="61">
        <v>0</v>
      </c>
      <c r="H225" s="61">
        <v>0</v>
      </c>
      <c r="I225" s="61">
        <v>0</v>
      </c>
      <c r="J225" s="61">
        <v>0</v>
      </c>
      <c r="K225" s="61">
        <v>0</v>
      </c>
      <c r="L225" s="61">
        <v>0</v>
      </c>
      <c r="M225" s="61">
        <v>0</v>
      </c>
      <c r="N225" s="61">
        <v>0</v>
      </c>
      <c r="O225" s="61">
        <v>0</v>
      </c>
      <c r="P225" s="61">
        <v>0</v>
      </c>
      <c r="Q225" s="61">
        <v>0</v>
      </c>
      <c r="R225" s="61">
        <v>0</v>
      </c>
      <c r="S225" s="61">
        <v>0</v>
      </c>
      <c r="T225" s="61">
        <v>0</v>
      </c>
      <c r="U225" s="61">
        <v>0</v>
      </c>
      <c r="V225" s="61">
        <v>0</v>
      </c>
      <c r="W225" s="61">
        <v>0</v>
      </c>
      <c r="X225" s="61">
        <v>0</v>
      </c>
      <c r="Y225" s="61">
        <v>0</v>
      </c>
      <c r="Z225" s="61">
        <v>0</v>
      </c>
      <c r="AA225" s="61">
        <v>0</v>
      </c>
      <c r="AB225" s="61">
        <v>0</v>
      </c>
      <c r="AC225" s="61">
        <v>0</v>
      </c>
      <c r="AD225" s="61">
        <v>0</v>
      </c>
      <c r="AE225" s="61">
        <v>0</v>
      </c>
      <c r="AF225" s="61">
        <v>0</v>
      </c>
      <c r="AG225" s="61">
        <v>0</v>
      </c>
      <c r="AH225" s="61">
        <v>0</v>
      </c>
      <c r="AI225" s="61">
        <v>0</v>
      </c>
      <c r="AJ225" s="61">
        <v>0</v>
      </c>
      <c r="AK225" s="61">
        <v>0</v>
      </c>
      <c r="AL225" s="61">
        <v>0</v>
      </c>
      <c r="AM225" s="61">
        <v>0</v>
      </c>
      <c r="AN225" s="61">
        <v>0</v>
      </c>
      <c r="AO225" s="61">
        <v>0</v>
      </c>
      <c r="AP225" s="61">
        <v>0</v>
      </c>
      <c r="AQ225" s="61">
        <f t="shared" si="3"/>
        <v>0</v>
      </c>
      <c r="AT225" s="33"/>
    </row>
    <row r="226" spans="1:46" ht="33" customHeight="1">
      <c r="A226" s="32">
        <v>951</v>
      </c>
      <c r="B226" s="315" t="str">
        <f>VLOOKUP(A226,[5]bd_lista!A:C,3,FALSE)</f>
        <v>Banco Central de Bolivia</v>
      </c>
      <c r="C226" s="316" t="e">
        <f>+VLOOKUP(A226,Contactos!$A$4:$E$534,6,FALSE)</f>
        <v>#N/A</v>
      </c>
      <c r="D226" s="61">
        <v>0</v>
      </c>
      <c r="E226" s="61">
        <v>0</v>
      </c>
      <c r="F226" s="61">
        <v>0</v>
      </c>
      <c r="G226" s="61">
        <v>0</v>
      </c>
      <c r="H226" s="61">
        <v>0</v>
      </c>
      <c r="I226" s="61">
        <v>0</v>
      </c>
      <c r="J226" s="61">
        <v>0</v>
      </c>
      <c r="K226" s="61">
        <v>0</v>
      </c>
      <c r="L226" s="61">
        <v>0</v>
      </c>
      <c r="M226" s="61">
        <v>0</v>
      </c>
      <c r="N226" s="61">
        <v>0</v>
      </c>
      <c r="O226" s="61">
        <v>0</v>
      </c>
      <c r="P226" s="61">
        <v>0</v>
      </c>
      <c r="Q226" s="61">
        <v>0</v>
      </c>
      <c r="R226" s="61">
        <v>0</v>
      </c>
      <c r="S226" s="61">
        <v>0</v>
      </c>
      <c r="T226" s="61">
        <v>0</v>
      </c>
      <c r="U226" s="61">
        <v>0</v>
      </c>
      <c r="V226" s="61">
        <v>0</v>
      </c>
      <c r="W226" s="61">
        <v>0</v>
      </c>
      <c r="X226" s="61">
        <v>0</v>
      </c>
      <c r="Y226" s="61">
        <v>0</v>
      </c>
      <c r="Z226" s="61">
        <v>0</v>
      </c>
      <c r="AA226" s="61">
        <v>0</v>
      </c>
      <c r="AB226" s="61">
        <v>0</v>
      </c>
      <c r="AC226" s="61">
        <v>0</v>
      </c>
      <c r="AD226" s="61">
        <v>0</v>
      </c>
      <c r="AE226" s="61">
        <v>0</v>
      </c>
      <c r="AF226" s="61">
        <v>0</v>
      </c>
      <c r="AG226" s="61">
        <v>0</v>
      </c>
      <c r="AH226" s="61">
        <v>0</v>
      </c>
      <c r="AI226" s="61">
        <v>0</v>
      </c>
      <c r="AJ226" s="61">
        <v>0</v>
      </c>
      <c r="AK226" s="61">
        <v>0</v>
      </c>
      <c r="AL226" s="61">
        <v>0</v>
      </c>
      <c r="AM226" s="61">
        <v>0</v>
      </c>
      <c r="AN226" s="61">
        <v>0</v>
      </c>
      <c r="AO226" s="61">
        <v>0</v>
      </c>
      <c r="AP226" s="61">
        <v>0</v>
      </c>
      <c r="AQ226" s="61">
        <f t="shared" si="3"/>
        <v>0</v>
      </c>
      <c r="AT226" s="33"/>
    </row>
    <row r="227" spans="1:46" ht="33" customHeight="1">
      <c r="A227" s="32">
        <v>1101</v>
      </c>
      <c r="B227" s="315" t="str">
        <f>VLOOKUP(A227,[5]bd_lista!A:C,3,FALSE)</f>
        <v>Gobierno Autónomo Municipal de Sucre</v>
      </c>
      <c r="C227" s="316" t="e">
        <f>+VLOOKUP(A227,Contactos!$A$4:$E$534,6,FALSE)</f>
        <v>#REF!</v>
      </c>
      <c r="D227" s="61">
        <v>0</v>
      </c>
      <c r="E227" s="61">
        <v>0</v>
      </c>
      <c r="F227" s="61">
        <v>0</v>
      </c>
      <c r="G227" s="61">
        <v>0</v>
      </c>
      <c r="H227" s="61">
        <v>0</v>
      </c>
      <c r="I227" s="61">
        <v>0</v>
      </c>
      <c r="J227" s="61">
        <v>0</v>
      </c>
      <c r="K227" s="61">
        <v>0</v>
      </c>
      <c r="L227" s="61">
        <v>0</v>
      </c>
      <c r="M227" s="61">
        <v>0</v>
      </c>
      <c r="N227" s="61">
        <v>0</v>
      </c>
      <c r="O227" s="61">
        <v>0</v>
      </c>
      <c r="P227" s="61">
        <v>0</v>
      </c>
      <c r="Q227" s="61">
        <v>0</v>
      </c>
      <c r="R227" s="61">
        <v>0</v>
      </c>
      <c r="S227" s="61">
        <v>0</v>
      </c>
      <c r="T227" s="61">
        <v>0</v>
      </c>
      <c r="U227" s="61">
        <v>0</v>
      </c>
      <c r="V227" s="61">
        <v>0</v>
      </c>
      <c r="W227" s="61">
        <v>0</v>
      </c>
      <c r="X227" s="61">
        <v>0</v>
      </c>
      <c r="Y227" s="61">
        <v>0</v>
      </c>
      <c r="Z227" s="61">
        <v>0</v>
      </c>
      <c r="AA227" s="61">
        <v>0</v>
      </c>
      <c r="AB227" s="61">
        <v>0</v>
      </c>
      <c r="AC227" s="61">
        <v>0</v>
      </c>
      <c r="AD227" s="61">
        <v>0</v>
      </c>
      <c r="AE227" s="61">
        <v>0</v>
      </c>
      <c r="AF227" s="61">
        <v>0</v>
      </c>
      <c r="AG227" s="61">
        <v>0</v>
      </c>
      <c r="AH227" s="61">
        <v>0</v>
      </c>
      <c r="AI227" s="61">
        <v>0</v>
      </c>
      <c r="AJ227" s="61">
        <v>0</v>
      </c>
      <c r="AK227" s="61">
        <v>0</v>
      </c>
      <c r="AL227" s="61">
        <v>0</v>
      </c>
      <c r="AM227" s="61">
        <v>0</v>
      </c>
      <c r="AN227" s="61">
        <v>0</v>
      </c>
      <c r="AO227" s="61">
        <v>0</v>
      </c>
      <c r="AP227" s="61">
        <v>0</v>
      </c>
      <c r="AQ227" s="61">
        <f t="shared" si="3"/>
        <v>0</v>
      </c>
      <c r="AT227" s="33"/>
    </row>
    <row r="228" spans="1:46" ht="33" customHeight="1">
      <c r="A228" s="32">
        <v>1102</v>
      </c>
      <c r="B228" s="315" t="str">
        <f>VLOOKUP(A228,[5]bd_lista!A:C,3,FALSE)</f>
        <v>Gobierno Autónomo Municipal de Yotala</v>
      </c>
      <c r="C228" s="316" t="e">
        <f>+VLOOKUP(A228,Contactos!$A$4:$E$534,6,FALSE)</f>
        <v>#REF!</v>
      </c>
      <c r="D228" s="61">
        <v>0</v>
      </c>
      <c r="E228" s="61">
        <v>0</v>
      </c>
      <c r="F228" s="61">
        <v>0</v>
      </c>
      <c r="G228" s="61">
        <v>0</v>
      </c>
      <c r="H228" s="61">
        <v>0</v>
      </c>
      <c r="I228" s="61">
        <v>0</v>
      </c>
      <c r="J228" s="61">
        <v>0</v>
      </c>
      <c r="K228" s="61">
        <v>0</v>
      </c>
      <c r="L228" s="61">
        <v>0</v>
      </c>
      <c r="M228" s="61">
        <v>0</v>
      </c>
      <c r="N228" s="61">
        <v>0</v>
      </c>
      <c r="O228" s="61">
        <v>0</v>
      </c>
      <c r="P228" s="61">
        <v>0</v>
      </c>
      <c r="Q228" s="61">
        <v>0</v>
      </c>
      <c r="R228" s="61">
        <v>0</v>
      </c>
      <c r="S228" s="61">
        <v>0</v>
      </c>
      <c r="T228" s="61">
        <v>0</v>
      </c>
      <c r="U228" s="61">
        <v>0</v>
      </c>
      <c r="V228" s="61">
        <v>0</v>
      </c>
      <c r="W228" s="61">
        <v>0</v>
      </c>
      <c r="X228" s="61">
        <v>0</v>
      </c>
      <c r="Y228" s="61">
        <v>0</v>
      </c>
      <c r="Z228" s="61">
        <v>0</v>
      </c>
      <c r="AA228" s="61">
        <v>0</v>
      </c>
      <c r="AB228" s="61">
        <v>0</v>
      </c>
      <c r="AC228" s="61">
        <v>0</v>
      </c>
      <c r="AD228" s="61">
        <v>0</v>
      </c>
      <c r="AE228" s="61">
        <v>0</v>
      </c>
      <c r="AF228" s="61">
        <v>0</v>
      </c>
      <c r="AG228" s="61">
        <v>0</v>
      </c>
      <c r="AH228" s="61">
        <v>0</v>
      </c>
      <c r="AI228" s="61">
        <v>0</v>
      </c>
      <c r="AJ228" s="61">
        <v>0</v>
      </c>
      <c r="AK228" s="61">
        <v>0</v>
      </c>
      <c r="AL228" s="61">
        <v>0</v>
      </c>
      <c r="AM228" s="61">
        <v>0</v>
      </c>
      <c r="AN228" s="61">
        <v>0</v>
      </c>
      <c r="AO228" s="61">
        <v>0</v>
      </c>
      <c r="AP228" s="61">
        <v>0</v>
      </c>
      <c r="AQ228" s="61">
        <f t="shared" si="3"/>
        <v>0</v>
      </c>
      <c r="AT228" s="33"/>
    </row>
    <row r="229" spans="1:46" ht="33" customHeight="1">
      <c r="A229" s="32">
        <v>1103</v>
      </c>
      <c r="B229" s="315" t="str">
        <f>VLOOKUP(A229,[5]bd_lista!A:C,3,FALSE)</f>
        <v>Gobierno Autónomo Municipal de Poroma</v>
      </c>
      <c r="C229" s="316" t="e">
        <f>+VLOOKUP(A229,Contactos!$A$4:$E$534,6,FALSE)</f>
        <v>#REF!</v>
      </c>
      <c r="D229" s="61">
        <v>0</v>
      </c>
      <c r="E229" s="61">
        <v>0</v>
      </c>
      <c r="F229" s="61">
        <v>0</v>
      </c>
      <c r="G229" s="61">
        <v>0</v>
      </c>
      <c r="H229" s="61">
        <v>0</v>
      </c>
      <c r="I229" s="61">
        <v>0</v>
      </c>
      <c r="J229" s="61">
        <v>0</v>
      </c>
      <c r="K229" s="61">
        <v>0</v>
      </c>
      <c r="L229" s="61">
        <v>0</v>
      </c>
      <c r="M229" s="61">
        <v>0</v>
      </c>
      <c r="N229" s="61">
        <v>0</v>
      </c>
      <c r="O229" s="61">
        <v>0</v>
      </c>
      <c r="P229" s="61">
        <v>0</v>
      </c>
      <c r="Q229" s="61">
        <v>0</v>
      </c>
      <c r="R229" s="61">
        <v>0</v>
      </c>
      <c r="S229" s="61">
        <v>0</v>
      </c>
      <c r="T229" s="61">
        <v>0</v>
      </c>
      <c r="U229" s="61">
        <v>0</v>
      </c>
      <c r="V229" s="61">
        <v>0</v>
      </c>
      <c r="W229" s="61">
        <v>0</v>
      </c>
      <c r="X229" s="61">
        <v>0</v>
      </c>
      <c r="Y229" s="61">
        <v>0</v>
      </c>
      <c r="Z229" s="61">
        <v>0</v>
      </c>
      <c r="AA229" s="61">
        <v>0</v>
      </c>
      <c r="AB229" s="61">
        <v>0</v>
      </c>
      <c r="AC229" s="61">
        <v>0</v>
      </c>
      <c r="AD229" s="61">
        <v>0</v>
      </c>
      <c r="AE229" s="61">
        <v>0</v>
      </c>
      <c r="AF229" s="61">
        <v>0</v>
      </c>
      <c r="AG229" s="61">
        <v>0</v>
      </c>
      <c r="AH229" s="61">
        <v>0</v>
      </c>
      <c r="AI229" s="61">
        <v>0</v>
      </c>
      <c r="AJ229" s="61">
        <v>0</v>
      </c>
      <c r="AK229" s="61">
        <v>0</v>
      </c>
      <c r="AL229" s="61">
        <v>0</v>
      </c>
      <c r="AM229" s="61">
        <v>0</v>
      </c>
      <c r="AN229" s="61">
        <v>0</v>
      </c>
      <c r="AO229" s="61">
        <v>0</v>
      </c>
      <c r="AP229" s="61">
        <v>0</v>
      </c>
      <c r="AQ229" s="61">
        <f t="shared" si="3"/>
        <v>0</v>
      </c>
      <c r="AT229" s="33"/>
    </row>
    <row r="230" spans="1:46" ht="33" customHeight="1">
      <c r="A230" s="32">
        <v>1104</v>
      </c>
      <c r="B230" s="315" t="str">
        <f>VLOOKUP(A230,[5]bd_lista!A:C,3,FALSE)</f>
        <v>Gobierno Autónomo Municipal de Villa Azurduy</v>
      </c>
      <c r="C230" s="316" t="e">
        <f>+VLOOKUP(A230,Contactos!$A$4:$E$534,6,FALSE)</f>
        <v>#REF!</v>
      </c>
      <c r="D230" s="61">
        <v>0</v>
      </c>
      <c r="E230" s="61">
        <v>0</v>
      </c>
      <c r="F230" s="61">
        <v>0</v>
      </c>
      <c r="G230" s="61">
        <v>0</v>
      </c>
      <c r="H230" s="61">
        <v>0</v>
      </c>
      <c r="I230" s="61">
        <v>0</v>
      </c>
      <c r="J230" s="61">
        <v>0</v>
      </c>
      <c r="K230" s="61">
        <v>0</v>
      </c>
      <c r="L230" s="61">
        <v>0</v>
      </c>
      <c r="M230" s="61">
        <v>0</v>
      </c>
      <c r="N230" s="61">
        <v>0</v>
      </c>
      <c r="O230" s="61">
        <v>0</v>
      </c>
      <c r="P230" s="61">
        <v>0</v>
      </c>
      <c r="Q230" s="61">
        <v>0</v>
      </c>
      <c r="R230" s="61">
        <v>0</v>
      </c>
      <c r="S230" s="61">
        <v>0</v>
      </c>
      <c r="T230" s="61">
        <v>0</v>
      </c>
      <c r="U230" s="61">
        <v>0</v>
      </c>
      <c r="V230" s="61">
        <v>0</v>
      </c>
      <c r="W230" s="61">
        <v>0</v>
      </c>
      <c r="X230" s="61">
        <v>0</v>
      </c>
      <c r="Y230" s="61">
        <v>0</v>
      </c>
      <c r="Z230" s="61">
        <v>0</v>
      </c>
      <c r="AA230" s="61">
        <v>0</v>
      </c>
      <c r="AB230" s="61">
        <v>0</v>
      </c>
      <c r="AC230" s="61">
        <v>0</v>
      </c>
      <c r="AD230" s="61">
        <v>0</v>
      </c>
      <c r="AE230" s="61">
        <v>0</v>
      </c>
      <c r="AF230" s="61">
        <v>0</v>
      </c>
      <c r="AG230" s="61">
        <v>0</v>
      </c>
      <c r="AH230" s="61">
        <v>0</v>
      </c>
      <c r="AI230" s="61">
        <v>0</v>
      </c>
      <c r="AJ230" s="61">
        <v>0</v>
      </c>
      <c r="AK230" s="61">
        <v>0</v>
      </c>
      <c r="AL230" s="61">
        <v>0</v>
      </c>
      <c r="AM230" s="61">
        <v>0</v>
      </c>
      <c r="AN230" s="61">
        <v>0</v>
      </c>
      <c r="AO230" s="61">
        <v>0</v>
      </c>
      <c r="AP230" s="61">
        <v>0</v>
      </c>
      <c r="AQ230" s="61">
        <f t="shared" si="3"/>
        <v>0</v>
      </c>
      <c r="AT230" s="33"/>
    </row>
    <row r="231" spans="1:46" ht="33" customHeight="1">
      <c r="A231" s="32">
        <v>1105</v>
      </c>
      <c r="B231" s="315" t="str">
        <f>VLOOKUP(A231,[5]bd_lista!A:C,3,FALSE)</f>
        <v>Gobierno Autónomo Municipal de Tarvita (Villa Orías)</v>
      </c>
      <c r="C231" s="316" t="e">
        <f>+VLOOKUP(A231,Contactos!$A$4:$E$534,6,FALSE)</f>
        <v>#REF!</v>
      </c>
      <c r="D231" s="61">
        <v>0</v>
      </c>
      <c r="E231" s="61">
        <v>0</v>
      </c>
      <c r="F231" s="61">
        <v>0</v>
      </c>
      <c r="G231" s="61">
        <v>0</v>
      </c>
      <c r="H231" s="61">
        <v>0</v>
      </c>
      <c r="I231" s="61">
        <v>0</v>
      </c>
      <c r="J231" s="61">
        <v>0</v>
      </c>
      <c r="K231" s="61">
        <v>0</v>
      </c>
      <c r="L231" s="61">
        <v>0</v>
      </c>
      <c r="M231" s="61">
        <v>0</v>
      </c>
      <c r="N231" s="61">
        <v>0</v>
      </c>
      <c r="O231" s="61">
        <v>0</v>
      </c>
      <c r="P231" s="61">
        <v>0</v>
      </c>
      <c r="Q231" s="61">
        <v>0</v>
      </c>
      <c r="R231" s="61">
        <v>0</v>
      </c>
      <c r="S231" s="61">
        <v>0</v>
      </c>
      <c r="T231" s="61">
        <v>0</v>
      </c>
      <c r="U231" s="61">
        <v>0</v>
      </c>
      <c r="V231" s="61">
        <v>0</v>
      </c>
      <c r="W231" s="61">
        <v>0</v>
      </c>
      <c r="X231" s="61">
        <v>0</v>
      </c>
      <c r="Y231" s="61">
        <v>0</v>
      </c>
      <c r="Z231" s="61">
        <v>0</v>
      </c>
      <c r="AA231" s="61">
        <v>0</v>
      </c>
      <c r="AB231" s="61">
        <v>0</v>
      </c>
      <c r="AC231" s="61">
        <v>0</v>
      </c>
      <c r="AD231" s="61">
        <v>0</v>
      </c>
      <c r="AE231" s="61">
        <v>0</v>
      </c>
      <c r="AF231" s="61">
        <v>0</v>
      </c>
      <c r="AG231" s="61">
        <v>0</v>
      </c>
      <c r="AH231" s="61">
        <v>0</v>
      </c>
      <c r="AI231" s="61">
        <v>0</v>
      </c>
      <c r="AJ231" s="61">
        <v>0</v>
      </c>
      <c r="AK231" s="61">
        <v>0</v>
      </c>
      <c r="AL231" s="61">
        <v>0</v>
      </c>
      <c r="AM231" s="61">
        <v>0</v>
      </c>
      <c r="AN231" s="61">
        <v>0</v>
      </c>
      <c r="AO231" s="61">
        <v>0</v>
      </c>
      <c r="AP231" s="61">
        <v>0</v>
      </c>
      <c r="AQ231" s="61">
        <f t="shared" si="3"/>
        <v>0</v>
      </c>
      <c r="AT231" s="33"/>
    </row>
    <row r="232" spans="1:46" ht="33" customHeight="1">
      <c r="A232" s="32">
        <v>1106</v>
      </c>
      <c r="B232" s="315" t="str">
        <f>VLOOKUP(A232,[5]bd_lista!A:C,3,FALSE)</f>
        <v>Gobierno Autónomo Municipal de Villa Zudañez (Tacopaya)</v>
      </c>
      <c r="C232" s="316" t="e">
        <f>+VLOOKUP(A232,Contactos!$A$4:$E$534,6,FALSE)</f>
        <v>#REF!</v>
      </c>
      <c r="D232" s="61">
        <v>0</v>
      </c>
      <c r="E232" s="61">
        <v>0</v>
      </c>
      <c r="F232" s="61">
        <v>0</v>
      </c>
      <c r="G232" s="61">
        <v>0</v>
      </c>
      <c r="H232" s="61">
        <v>0</v>
      </c>
      <c r="I232" s="61">
        <v>0</v>
      </c>
      <c r="J232" s="61">
        <v>0</v>
      </c>
      <c r="K232" s="61">
        <v>0</v>
      </c>
      <c r="L232" s="61">
        <v>0</v>
      </c>
      <c r="M232" s="61">
        <v>0</v>
      </c>
      <c r="N232" s="61">
        <v>0</v>
      </c>
      <c r="O232" s="61">
        <v>0</v>
      </c>
      <c r="P232" s="61">
        <v>0</v>
      </c>
      <c r="Q232" s="61">
        <v>0</v>
      </c>
      <c r="R232" s="61">
        <v>0</v>
      </c>
      <c r="S232" s="61">
        <v>0</v>
      </c>
      <c r="T232" s="61">
        <v>0</v>
      </c>
      <c r="U232" s="61">
        <v>0</v>
      </c>
      <c r="V232" s="61">
        <v>0</v>
      </c>
      <c r="W232" s="61">
        <v>0</v>
      </c>
      <c r="X232" s="61">
        <v>0</v>
      </c>
      <c r="Y232" s="61">
        <v>0</v>
      </c>
      <c r="Z232" s="61">
        <v>0</v>
      </c>
      <c r="AA232" s="61">
        <v>0</v>
      </c>
      <c r="AB232" s="61">
        <v>0</v>
      </c>
      <c r="AC232" s="61">
        <v>0</v>
      </c>
      <c r="AD232" s="61">
        <v>0</v>
      </c>
      <c r="AE232" s="61">
        <v>0</v>
      </c>
      <c r="AF232" s="61">
        <v>0</v>
      </c>
      <c r="AG232" s="61">
        <v>0</v>
      </c>
      <c r="AH232" s="61">
        <v>0</v>
      </c>
      <c r="AI232" s="61">
        <v>0</v>
      </c>
      <c r="AJ232" s="61">
        <v>0</v>
      </c>
      <c r="AK232" s="61">
        <v>0</v>
      </c>
      <c r="AL232" s="61">
        <v>0</v>
      </c>
      <c r="AM232" s="61">
        <v>0</v>
      </c>
      <c r="AN232" s="61">
        <v>0</v>
      </c>
      <c r="AO232" s="61">
        <v>0</v>
      </c>
      <c r="AP232" s="61">
        <v>0</v>
      </c>
      <c r="AQ232" s="61">
        <f t="shared" si="3"/>
        <v>0</v>
      </c>
      <c r="AT232" s="33"/>
    </row>
    <row r="233" spans="1:46" ht="33" customHeight="1">
      <c r="A233" s="32">
        <v>1107</v>
      </c>
      <c r="B233" s="315" t="str">
        <f>VLOOKUP(A233,[5]bd_lista!A:C,3,FALSE)</f>
        <v>Gobierno Autónomo Municipal de Presto</v>
      </c>
      <c r="C233" s="316" t="e">
        <f>+VLOOKUP(A233,Contactos!$A$4:$E$534,6,FALSE)</f>
        <v>#REF!</v>
      </c>
      <c r="D233" s="61">
        <v>0</v>
      </c>
      <c r="E233" s="61">
        <v>0</v>
      </c>
      <c r="F233" s="61">
        <v>0</v>
      </c>
      <c r="G233" s="61">
        <v>0</v>
      </c>
      <c r="H233" s="61">
        <v>0</v>
      </c>
      <c r="I233" s="61">
        <v>0</v>
      </c>
      <c r="J233" s="61">
        <v>0</v>
      </c>
      <c r="K233" s="61">
        <v>0</v>
      </c>
      <c r="L233" s="61">
        <v>0</v>
      </c>
      <c r="M233" s="61">
        <v>0</v>
      </c>
      <c r="N233" s="61">
        <v>0</v>
      </c>
      <c r="O233" s="61">
        <v>0</v>
      </c>
      <c r="P233" s="61">
        <v>0</v>
      </c>
      <c r="Q233" s="61">
        <v>0</v>
      </c>
      <c r="R233" s="61">
        <v>0</v>
      </c>
      <c r="S233" s="61">
        <v>0</v>
      </c>
      <c r="T233" s="61">
        <v>0</v>
      </c>
      <c r="U233" s="61">
        <v>0</v>
      </c>
      <c r="V233" s="61">
        <v>0</v>
      </c>
      <c r="W233" s="61">
        <v>0</v>
      </c>
      <c r="X233" s="61">
        <v>0</v>
      </c>
      <c r="Y233" s="61">
        <v>0</v>
      </c>
      <c r="Z233" s="61">
        <v>0</v>
      </c>
      <c r="AA233" s="61">
        <v>0</v>
      </c>
      <c r="AB233" s="61">
        <v>0</v>
      </c>
      <c r="AC233" s="61">
        <v>0</v>
      </c>
      <c r="AD233" s="61">
        <v>0</v>
      </c>
      <c r="AE233" s="61">
        <v>0</v>
      </c>
      <c r="AF233" s="61">
        <v>0</v>
      </c>
      <c r="AG233" s="61">
        <v>0</v>
      </c>
      <c r="AH233" s="61">
        <v>0</v>
      </c>
      <c r="AI233" s="61">
        <v>0</v>
      </c>
      <c r="AJ233" s="61">
        <v>0</v>
      </c>
      <c r="AK233" s="61">
        <v>0</v>
      </c>
      <c r="AL233" s="61">
        <v>0</v>
      </c>
      <c r="AM233" s="61">
        <v>0</v>
      </c>
      <c r="AN233" s="61">
        <v>0</v>
      </c>
      <c r="AO233" s="61">
        <v>0</v>
      </c>
      <c r="AP233" s="61">
        <v>0</v>
      </c>
      <c r="AQ233" s="61">
        <f t="shared" si="3"/>
        <v>0</v>
      </c>
      <c r="AT233" s="33"/>
    </row>
    <row r="234" spans="1:46" ht="33" customHeight="1">
      <c r="A234" s="32">
        <v>1108</v>
      </c>
      <c r="B234" s="315" t="str">
        <f>VLOOKUP(A234,[5]bd_lista!A:C,3,FALSE)</f>
        <v>Gobierno Autónomo Municipal de Villa Mojocoya</v>
      </c>
      <c r="C234" s="316" t="e">
        <f>+VLOOKUP(A234,Contactos!$A$4:$E$534,6,FALSE)</f>
        <v>#REF!</v>
      </c>
      <c r="D234" s="61">
        <v>0</v>
      </c>
      <c r="E234" s="61">
        <v>0</v>
      </c>
      <c r="F234" s="61">
        <v>0</v>
      </c>
      <c r="G234" s="61">
        <v>0</v>
      </c>
      <c r="H234" s="61">
        <v>0</v>
      </c>
      <c r="I234" s="61">
        <v>0</v>
      </c>
      <c r="J234" s="61">
        <v>0</v>
      </c>
      <c r="K234" s="61">
        <v>0</v>
      </c>
      <c r="L234" s="61">
        <v>0</v>
      </c>
      <c r="M234" s="61">
        <v>0</v>
      </c>
      <c r="N234" s="61">
        <v>0</v>
      </c>
      <c r="O234" s="61">
        <v>0</v>
      </c>
      <c r="P234" s="61">
        <v>0</v>
      </c>
      <c r="Q234" s="61">
        <v>0</v>
      </c>
      <c r="R234" s="61">
        <v>0</v>
      </c>
      <c r="S234" s="61">
        <v>0</v>
      </c>
      <c r="T234" s="61">
        <v>0</v>
      </c>
      <c r="U234" s="61">
        <v>0</v>
      </c>
      <c r="V234" s="61">
        <v>0</v>
      </c>
      <c r="W234" s="61">
        <v>0</v>
      </c>
      <c r="X234" s="61">
        <v>0</v>
      </c>
      <c r="Y234" s="61">
        <v>0</v>
      </c>
      <c r="Z234" s="61">
        <v>0</v>
      </c>
      <c r="AA234" s="61">
        <v>0</v>
      </c>
      <c r="AB234" s="61">
        <v>0</v>
      </c>
      <c r="AC234" s="61">
        <v>0</v>
      </c>
      <c r="AD234" s="61">
        <v>0</v>
      </c>
      <c r="AE234" s="61">
        <v>0</v>
      </c>
      <c r="AF234" s="61">
        <v>0</v>
      </c>
      <c r="AG234" s="61">
        <v>0</v>
      </c>
      <c r="AH234" s="61">
        <v>0</v>
      </c>
      <c r="AI234" s="61">
        <v>0</v>
      </c>
      <c r="AJ234" s="61">
        <v>0</v>
      </c>
      <c r="AK234" s="61">
        <v>0</v>
      </c>
      <c r="AL234" s="61">
        <v>0</v>
      </c>
      <c r="AM234" s="61">
        <v>0</v>
      </c>
      <c r="AN234" s="61">
        <v>0</v>
      </c>
      <c r="AO234" s="61">
        <v>0</v>
      </c>
      <c r="AP234" s="61">
        <v>0</v>
      </c>
      <c r="AQ234" s="61">
        <f t="shared" si="3"/>
        <v>0</v>
      </c>
      <c r="AT234" s="33"/>
    </row>
    <row r="235" spans="1:46" ht="33" customHeight="1">
      <c r="A235" s="32">
        <v>1109</v>
      </c>
      <c r="B235" s="315" t="str">
        <f>VLOOKUP(A235,[5]bd_lista!A:C,3,FALSE)</f>
        <v>Gobierno Autónomo Municipal de Icla</v>
      </c>
      <c r="C235" s="316" t="e">
        <f>+VLOOKUP(A235,Contactos!$A$4:$E$534,6,FALSE)</f>
        <v>#REF!</v>
      </c>
      <c r="D235" s="61">
        <v>0</v>
      </c>
      <c r="E235" s="61">
        <v>0</v>
      </c>
      <c r="F235" s="61">
        <v>0</v>
      </c>
      <c r="G235" s="61">
        <v>0</v>
      </c>
      <c r="H235" s="61">
        <v>0</v>
      </c>
      <c r="I235" s="61">
        <v>0</v>
      </c>
      <c r="J235" s="61">
        <v>0</v>
      </c>
      <c r="K235" s="61">
        <v>0</v>
      </c>
      <c r="L235" s="61">
        <v>0</v>
      </c>
      <c r="M235" s="61">
        <v>0</v>
      </c>
      <c r="N235" s="61">
        <v>0</v>
      </c>
      <c r="O235" s="61">
        <v>0</v>
      </c>
      <c r="P235" s="61">
        <v>0</v>
      </c>
      <c r="Q235" s="61">
        <v>0</v>
      </c>
      <c r="R235" s="61">
        <v>0</v>
      </c>
      <c r="S235" s="61">
        <v>0</v>
      </c>
      <c r="T235" s="61">
        <v>0</v>
      </c>
      <c r="U235" s="61">
        <v>0</v>
      </c>
      <c r="V235" s="61">
        <v>0</v>
      </c>
      <c r="W235" s="61">
        <v>0</v>
      </c>
      <c r="X235" s="61">
        <v>0</v>
      </c>
      <c r="Y235" s="61">
        <v>0</v>
      </c>
      <c r="Z235" s="61">
        <v>0</v>
      </c>
      <c r="AA235" s="61">
        <v>0</v>
      </c>
      <c r="AB235" s="61">
        <v>0</v>
      </c>
      <c r="AC235" s="61">
        <v>0</v>
      </c>
      <c r="AD235" s="61">
        <v>0</v>
      </c>
      <c r="AE235" s="61">
        <v>0</v>
      </c>
      <c r="AF235" s="61">
        <v>0</v>
      </c>
      <c r="AG235" s="61">
        <v>0</v>
      </c>
      <c r="AH235" s="61">
        <v>0</v>
      </c>
      <c r="AI235" s="61">
        <v>0</v>
      </c>
      <c r="AJ235" s="61">
        <v>0</v>
      </c>
      <c r="AK235" s="61">
        <v>0</v>
      </c>
      <c r="AL235" s="61">
        <v>0</v>
      </c>
      <c r="AM235" s="61">
        <v>0</v>
      </c>
      <c r="AN235" s="61">
        <v>0</v>
      </c>
      <c r="AO235" s="61">
        <v>0</v>
      </c>
      <c r="AP235" s="61">
        <v>0</v>
      </c>
      <c r="AQ235" s="61">
        <f t="shared" si="3"/>
        <v>0</v>
      </c>
      <c r="AT235" s="33"/>
    </row>
    <row r="236" spans="1:46" ht="33" customHeight="1">
      <c r="A236" s="32">
        <v>1110</v>
      </c>
      <c r="B236" s="315" t="str">
        <f>VLOOKUP(A236,[5]bd_lista!A:C,3,FALSE)</f>
        <v>Gobierno Autónomo Municipal de Padilla</v>
      </c>
      <c r="C236" s="316" t="e">
        <f>+VLOOKUP(A236,Contactos!$A$4:$E$534,6,FALSE)</f>
        <v>#REF!</v>
      </c>
      <c r="D236" s="61">
        <v>0</v>
      </c>
      <c r="E236" s="61">
        <v>0</v>
      </c>
      <c r="F236" s="61">
        <v>0</v>
      </c>
      <c r="G236" s="61">
        <v>0</v>
      </c>
      <c r="H236" s="61">
        <v>0</v>
      </c>
      <c r="I236" s="61">
        <v>0</v>
      </c>
      <c r="J236" s="61">
        <v>0</v>
      </c>
      <c r="K236" s="61">
        <v>0</v>
      </c>
      <c r="L236" s="61">
        <v>0</v>
      </c>
      <c r="M236" s="61">
        <v>0</v>
      </c>
      <c r="N236" s="61">
        <v>0</v>
      </c>
      <c r="O236" s="61">
        <v>0</v>
      </c>
      <c r="P236" s="61">
        <v>0</v>
      </c>
      <c r="Q236" s="61">
        <v>0</v>
      </c>
      <c r="R236" s="61">
        <v>0</v>
      </c>
      <c r="S236" s="61">
        <v>0</v>
      </c>
      <c r="T236" s="61">
        <v>0</v>
      </c>
      <c r="U236" s="61">
        <v>0</v>
      </c>
      <c r="V236" s="61">
        <v>0</v>
      </c>
      <c r="W236" s="61">
        <v>0</v>
      </c>
      <c r="X236" s="61">
        <v>0</v>
      </c>
      <c r="Y236" s="61">
        <v>0</v>
      </c>
      <c r="Z236" s="61">
        <v>0</v>
      </c>
      <c r="AA236" s="61">
        <v>0</v>
      </c>
      <c r="AB236" s="61">
        <v>0</v>
      </c>
      <c r="AC236" s="61">
        <v>0</v>
      </c>
      <c r="AD236" s="61">
        <v>0</v>
      </c>
      <c r="AE236" s="61">
        <v>0</v>
      </c>
      <c r="AF236" s="61">
        <v>0</v>
      </c>
      <c r="AG236" s="61">
        <v>0</v>
      </c>
      <c r="AH236" s="61">
        <v>0</v>
      </c>
      <c r="AI236" s="61">
        <v>0</v>
      </c>
      <c r="AJ236" s="61">
        <v>0</v>
      </c>
      <c r="AK236" s="61">
        <v>0</v>
      </c>
      <c r="AL236" s="61">
        <v>0</v>
      </c>
      <c r="AM236" s="61">
        <v>0</v>
      </c>
      <c r="AN236" s="61">
        <v>0</v>
      </c>
      <c r="AO236" s="61">
        <v>0</v>
      </c>
      <c r="AP236" s="61">
        <v>0</v>
      </c>
      <c r="AQ236" s="61">
        <f t="shared" si="3"/>
        <v>0</v>
      </c>
      <c r="AT236" s="33"/>
    </row>
    <row r="237" spans="1:46" ht="33" customHeight="1">
      <c r="A237" s="32">
        <v>1111</v>
      </c>
      <c r="B237" s="315" t="str">
        <f>VLOOKUP(A237,[5]bd_lista!A:C,3,FALSE)</f>
        <v>Gobierno Autónomo Municipal de Tomina</v>
      </c>
      <c r="C237" s="316" t="e">
        <f>+VLOOKUP(A237,Contactos!$A$4:$E$534,6,FALSE)</f>
        <v>#REF!</v>
      </c>
      <c r="D237" s="61">
        <v>0</v>
      </c>
      <c r="E237" s="61">
        <v>0</v>
      </c>
      <c r="F237" s="61">
        <v>0</v>
      </c>
      <c r="G237" s="61">
        <v>0</v>
      </c>
      <c r="H237" s="61">
        <v>0</v>
      </c>
      <c r="I237" s="61">
        <v>0</v>
      </c>
      <c r="J237" s="61">
        <v>0</v>
      </c>
      <c r="K237" s="61">
        <v>0</v>
      </c>
      <c r="L237" s="61">
        <v>0</v>
      </c>
      <c r="M237" s="61">
        <v>0</v>
      </c>
      <c r="N237" s="61">
        <v>0</v>
      </c>
      <c r="O237" s="61">
        <v>0</v>
      </c>
      <c r="P237" s="61">
        <v>0</v>
      </c>
      <c r="Q237" s="61">
        <v>0</v>
      </c>
      <c r="R237" s="61">
        <v>0</v>
      </c>
      <c r="S237" s="61">
        <v>0</v>
      </c>
      <c r="T237" s="61">
        <v>0</v>
      </c>
      <c r="U237" s="61">
        <v>0</v>
      </c>
      <c r="V237" s="61">
        <v>0</v>
      </c>
      <c r="W237" s="61">
        <v>0</v>
      </c>
      <c r="X237" s="61">
        <v>0</v>
      </c>
      <c r="Y237" s="61">
        <v>0</v>
      </c>
      <c r="Z237" s="61">
        <v>0</v>
      </c>
      <c r="AA237" s="61">
        <v>0</v>
      </c>
      <c r="AB237" s="61">
        <v>0</v>
      </c>
      <c r="AC237" s="61">
        <v>0</v>
      </c>
      <c r="AD237" s="61">
        <v>0</v>
      </c>
      <c r="AE237" s="61">
        <v>0</v>
      </c>
      <c r="AF237" s="61">
        <v>0</v>
      </c>
      <c r="AG237" s="61">
        <v>0</v>
      </c>
      <c r="AH237" s="61">
        <v>0</v>
      </c>
      <c r="AI237" s="61">
        <v>0</v>
      </c>
      <c r="AJ237" s="61">
        <v>0</v>
      </c>
      <c r="AK237" s="61">
        <v>0</v>
      </c>
      <c r="AL237" s="61">
        <v>0</v>
      </c>
      <c r="AM237" s="61">
        <v>0</v>
      </c>
      <c r="AN237" s="61">
        <v>0</v>
      </c>
      <c r="AO237" s="61">
        <v>0</v>
      </c>
      <c r="AP237" s="61">
        <v>0</v>
      </c>
      <c r="AQ237" s="61">
        <f t="shared" si="3"/>
        <v>0</v>
      </c>
      <c r="AT237" s="33"/>
    </row>
    <row r="238" spans="1:46" ht="33" customHeight="1">
      <c r="A238" s="32">
        <v>1112</v>
      </c>
      <c r="B238" s="315" t="str">
        <f>VLOOKUP(A238,[5]bd_lista!A:C,3,FALSE)</f>
        <v>Gobierno Autónomo Municipal de Sopachuy</v>
      </c>
      <c r="C238" s="316" t="e">
        <f>+VLOOKUP(A238,Contactos!$A$4:$E$534,6,FALSE)</f>
        <v>#REF!</v>
      </c>
      <c r="D238" s="61">
        <v>0</v>
      </c>
      <c r="E238" s="61">
        <v>0</v>
      </c>
      <c r="F238" s="61">
        <v>0</v>
      </c>
      <c r="G238" s="61">
        <v>0</v>
      </c>
      <c r="H238" s="61">
        <v>0</v>
      </c>
      <c r="I238" s="61">
        <v>0</v>
      </c>
      <c r="J238" s="61">
        <v>0</v>
      </c>
      <c r="K238" s="61">
        <v>0</v>
      </c>
      <c r="L238" s="61">
        <v>0</v>
      </c>
      <c r="M238" s="61">
        <v>0</v>
      </c>
      <c r="N238" s="61">
        <v>0</v>
      </c>
      <c r="O238" s="61">
        <v>0</v>
      </c>
      <c r="P238" s="61">
        <v>0</v>
      </c>
      <c r="Q238" s="61">
        <v>0</v>
      </c>
      <c r="R238" s="61">
        <v>0</v>
      </c>
      <c r="S238" s="61">
        <v>0</v>
      </c>
      <c r="T238" s="61">
        <v>0</v>
      </c>
      <c r="U238" s="61">
        <v>0</v>
      </c>
      <c r="V238" s="61">
        <v>0</v>
      </c>
      <c r="W238" s="61">
        <v>0</v>
      </c>
      <c r="X238" s="61">
        <v>0</v>
      </c>
      <c r="Y238" s="61">
        <v>0</v>
      </c>
      <c r="Z238" s="61">
        <v>0</v>
      </c>
      <c r="AA238" s="61">
        <v>0</v>
      </c>
      <c r="AB238" s="61">
        <v>0</v>
      </c>
      <c r="AC238" s="61">
        <v>0</v>
      </c>
      <c r="AD238" s="61">
        <v>0</v>
      </c>
      <c r="AE238" s="61">
        <v>0</v>
      </c>
      <c r="AF238" s="61">
        <v>0</v>
      </c>
      <c r="AG238" s="61">
        <v>0</v>
      </c>
      <c r="AH238" s="61">
        <v>0</v>
      </c>
      <c r="AI238" s="61">
        <v>0</v>
      </c>
      <c r="AJ238" s="61">
        <v>0</v>
      </c>
      <c r="AK238" s="61">
        <v>0</v>
      </c>
      <c r="AL238" s="61">
        <v>0</v>
      </c>
      <c r="AM238" s="61">
        <v>0</v>
      </c>
      <c r="AN238" s="61">
        <v>0</v>
      </c>
      <c r="AO238" s="61">
        <v>0</v>
      </c>
      <c r="AP238" s="61">
        <v>0</v>
      </c>
      <c r="AQ238" s="61">
        <f t="shared" si="3"/>
        <v>0</v>
      </c>
      <c r="AT238" s="33"/>
    </row>
    <row r="239" spans="1:46" ht="33" customHeight="1">
      <c r="A239" s="32">
        <v>1113</v>
      </c>
      <c r="B239" s="315" t="str">
        <f>VLOOKUP(A239,[5]bd_lista!A:C,3,FALSE)</f>
        <v>Gobierno Autónomo Municipal de Villa Alcalá</v>
      </c>
      <c r="C239" s="316" t="e">
        <f>+VLOOKUP(A239,Contactos!$A$4:$E$534,6,FALSE)</f>
        <v>#REF!</v>
      </c>
      <c r="D239" s="61">
        <v>0</v>
      </c>
      <c r="E239" s="61">
        <v>0</v>
      </c>
      <c r="F239" s="61">
        <v>0</v>
      </c>
      <c r="G239" s="61">
        <v>0</v>
      </c>
      <c r="H239" s="61">
        <v>0</v>
      </c>
      <c r="I239" s="61">
        <v>0</v>
      </c>
      <c r="J239" s="61">
        <v>0</v>
      </c>
      <c r="K239" s="61">
        <v>0</v>
      </c>
      <c r="L239" s="61">
        <v>0</v>
      </c>
      <c r="M239" s="61">
        <v>0</v>
      </c>
      <c r="N239" s="61">
        <v>0</v>
      </c>
      <c r="O239" s="61">
        <v>0</v>
      </c>
      <c r="P239" s="61">
        <v>0</v>
      </c>
      <c r="Q239" s="61">
        <v>0</v>
      </c>
      <c r="R239" s="61">
        <v>0</v>
      </c>
      <c r="S239" s="61">
        <v>0</v>
      </c>
      <c r="T239" s="61">
        <v>0</v>
      </c>
      <c r="U239" s="61">
        <v>0</v>
      </c>
      <c r="V239" s="61">
        <v>0</v>
      </c>
      <c r="W239" s="61">
        <v>0</v>
      </c>
      <c r="X239" s="61">
        <v>0</v>
      </c>
      <c r="Y239" s="61">
        <v>0</v>
      </c>
      <c r="Z239" s="61">
        <v>0</v>
      </c>
      <c r="AA239" s="61">
        <v>0</v>
      </c>
      <c r="AB239" s="61">
        <v>0</v>
      </c>
      <c r="AC239" s="61">
        <v>0</v>
      </c>
      <c r="AD239" s="61">
        <v>0</v>
      </c>
      <c r="AE239" s="61">
        <v>0</v>
      </c>
      <c r="AF239" s="61">
        <v>0</v>
      </c>
      <c r="AG239" s="61">
        <v>0</v>
      </c>
      <c r="AH239" s="61">
        <v>0</v>
      </c>
      <c r="AI239" s="61">
        <v>0</v>
      </c>
      <c r="AJ239" s="61">
        <v>0</v>
      </c>
      <c r="AK239" s="61">
        <v>0</v>
      </c>
      <c r="AL239" s="61">
        <v>0</v>
      </c>
      <c r="AM239" s="61">
        <v>0</v>
      </c>
      <c r="AN239" s="61">
        <v>0</v>
      </c>
      <c r="AO239" s="61">
        <v>0</v>
      </c>
      <c r="AP239" s="61">
        <v>0</v>
      </c>
      <c r="AQ239" s="61">
        <f t="shared" si="3"/>
        <v>0</v>
      </c>
      <c r="AT239" s="33"/>
    </row>
    <row r="240" spans="1:46" ht="33" customHeight="1">
      <c r="A240" s="32">
        <v>1114</v>
      </c>
      <c r="B240" s="315" t="str">
        <f>VLOOKUP(A240,[5]bd_lista!A:C,3,FALSE)</f>
        <v>Gobierno Autónomo Municipal de El Villar</v>
      </c>
      <c r="C240" s="316" t="e">
        <f>+VLOOKUP(A240,Contactos!$A$4:$E$534,6,FALSE)</f>
        <v>#REF!</v>
      </c>
      <c r="D240" s="61">
        <v>0</v>
      </c>
      <c r="E240" s="61">
        <v>0</v>
      </c>
      <c r="F240" s="61">
        <v>0</v>
      </c>
      <c r="G240" s="61">
        <v>0</v>
      </c>
      <c r="H240" s="61">
        <v>0</v>
      </c>
      <c r="I240" s="61">
        <v>0</v>
      </c>
      <c r="J240" s="61">
        <v>0</v>
      </c>
      <c r="K240" s="61">
        <v>0</v>
      </c>
      <c r="L240" s="61">
        <v>0</v>
      </c>
      <c r="M240" s="61">
        <v>0</v>
      </c>
      <c r="N240" s="61">
        <v>0</v>
      </c>
      <c r="O240" s="61">
        <v>0</v>
      </c>
      <c r="P240" s="61">
        <v>0</v>
      </c>
      <c r="Q240" s="61">
        <v>0</v>
      </c>
      <c r="R240" s="61">
        <v>0</v>
      </c>
      <c r="S240" s="61">
        <v>0</v>
      </c>
      <c r="T240" s="61">
        <v>0</v>
      </c>
      <c r="U240" s="61">
        <v>0</v>
      </c>
      <c r="V240" s="61">
        <v>0</v>
      </c>
      <c r="W240" s="61">
        <v>0</v>
      </c>
      <c r="X240" s="61">
        <v>0</v>
      </c>
      <c r="Y240" s="61">
        <v>0</v>
      </c>
      <c r="Z240" s="61">
        <v>0</v>
      </c>
      <c r="AA240" s="61">
        <v>0</v>
      </c>
      <c r="AB240" s="61">
        <v>0</v>
      </c>
      <c r="AC240" s="61">
        <v>0</v>
      </c>
      <c r="AD240" s="61">
        <v>0</v>
      </c>
      <c r="AE240" s="61">
        <v>0</v>
      </c>
      <c r="AF240" s="61">
        <v>0</v>
      </c>
      <c r="AG240" s="61">
        <v>0</v>
      </c>
      <c r="AH240" s="61">
        <v>0</v>
      </c>
      <c r="AI240" s="61">
        <v>0</v>
      </c>
      <c r="AJ240" s="61">
        <v>0</v>
      </c>
      <c r="AK240" s="61">
        <v>0</v>
      </c>
      <c r="AL240" s="61">
        <v>0</v>
      </c>
      <c r="AM240" s="61">
        <v>0</v>
      </c>
      <c r="AN240" s="61">
        <v>0</v>
      </c>
      <c r="AO240" s="61">
        <v>0</v>
      </c>
      <c r="AP240" s="61">
        <v>0</v>
      </c>
      <c r="AQ240" s="61">
        <f t="shared" si="3"/>
        <v>0</v>
      </c>
      <c r="AT240" s="33"/>
    </row>
    <row r="241" spans="1:46" ht="33" customHeight="1">
      <c r="A241" s="32">
        <v>1115</v>
      </c>
      <c r="B241" s="315" t="str">
        <f>VLOOKUP(A241,[5]bd_lista!A:C,3,FALSE)</f>
        <v>Gobierno Autónomo Municipal de Monteagudo</v>
      </c>
      <c r="C241" s="316" t="e">
        <f>+VLOOKUP(A241,Contactos!$A$4:$E$534,6,FALSE)</f>
        <v>#REF!</v>
      </c>
      <c r="D241" s="61">
        <v>0</v>
      </c>
      <c r="E241" s="61">
        <v>0</v>
      </c>
      <c r="F241" s="61">
        <v>0</v>
      </c>
      <c r="G241" s="61">
        <v>0</v>
      </c>
      <c r="H241" s="61">
        <v>0</v>
      </c>
      <c r="I241" s="61">
        <v>0</v>
      </c>
      <c r="J241" s="61">
        <v>0</v>
      </c>
      <c r="K241" s="61">
        <v>0</v>
      </c>
      <c r="L241" s="61">
        <v>0</v>
      </c>
      <c r="M241" s="61">
        <v>0</v>
      </c>
      <c r="N241" s="61">
        <v>0</v>
      </c>
      <c r="O241" s="61">
        <v>0</v>
      </c>
      <c r="P241" s="61">
        <v>0</v>
      </c>
      <c r="Q241" s="61">
        <v>0</v>
      </c>
      <c r="R241" s="61">
        <v>0</v>
      </c>
      <c r="S241" s="61">
        <v>0</v>
      </c>
      <c r="T241" s="61">
        <v>0</v>
      </c>
      <c r="U241" s="61">
        <v>0</v>
      </c>
      <c r="V241" s="61">
        <v>0</v>
      </c>
      <c r="W241" s="61">
        <v>0</v>
      </c>
      <c r="X241" s="61">
        <v>0</v>
      </c>
      <c r="Y241" s="61">
        <v>0</v>
      </c>
      <c r="Z241" s="61">
        <v>0</v>
      </c>
      <c r="AA241" s="61">
        <v>0</v>
      </c>
      <c r="AB241" s="61">
        <v>0</v>
      </c>
      <c r="AC241" s="61">
        <v>0</v>
      </c>
      <c r="AD241" s="61">
        <v>0</v>
      </c>
      <c r="AE241" s="61">
        <v>0</v>
      </c>
      <c r="AF241" s="61">
        <v>0</v>
      </c>
      <c r="AG241" s="61">
        <v>0</v>
      </c>
      <c r="AH241" s="61">
        <v>0</v>
      </c>
      <c r="AI241" s="61">
        <v>0</v>
      </c>
      <c r="AJ241" s="61">
        <v>0</v>
      </c>
      <c r="AK241" s="61">
        <v>0</v>
      </c>
      <c r="AL241" s="61">
        <v>0</v>
      </c>
      <c r="AM241" s="61">
        <v>0</v>
      </c>
      <c r="AN241" s="61">
        <v>0</v>
      </c>
      <c r="AO241" s="61">
        <v>0</v>
      </c>
      <c r="AP241" s="61">
        <v>0</v>
      </c>
      <c r="AQ241" s="61">
        <f t="shared" si="3"/>
        <v>0</v>
      </c>
      <c r="AT241" s="33"/>
    </row>
    <row r="242" spans="1:46" ht="33" customHeight="1">
      <c r="A242" s="32">
        <v>1116</v>
      </c>
      <c r="B242" s="315" t="str">
        <f>VLOOKUP(A242,[5]bd_lista!A:C,3,FALSE)</f>
        <v>Gobierno Autónomo Municipal de San Pablo de Huacareta</v>
      </c>
      <c r="C242" s="316" t="e">
        <f>+VLOOKUP(A242,Contactos!$A$4:$E$534,6,FALSE)</f>
        <v>#REF!</v>
      </c>
      <c r="D242" s="61">
        <v>0</v>
      </c>
      <c r="E242" s="61">
        <v>0</v>
      </c>
      <c r="F242" s="61">
        <v>0</v>
      </c>
      <c r="G242" s="61">
        <v>0</v>
      </c>
      <c r="H242" s="61">
        <v>0</v>
      </c>
      <c r="I242" s="61">
        <v>0</v>
      </c>
      <c r="J242" s="61">
        <v>0</v>
      </c>
      <c r="K242" s="61">
        <v>0</v>
      </c>
      <c r="L242" s="61">
        <v>0</v>
      </c>
      <c r="M242" s="61">
        <v>0</v>
      </c>
      <c r="N242" s="61">
        <v>0</v>
      </c>
      <c r="O242" s="61">
        <v>0</v>
      </c>
      <c r="P242" s="61">
        <v>0</v>
      </c>
      <c r="Q242" s="61">
        <v>0</v>
      </c>
      <c r="R242" s="61">
        <v>0</v>
      </c>
      <c r="S242" s="61">
        <v>0</v>
      </c>
      <c r="T242" s="61">
        <v>0</v>
      </c>
      <c r="U242" s="61">
        <v>0</v>
      </c>
      <c r="V242" s="61">
        <v>0</v>
      </c>
      <c r="W242" s="61">
        <v>0</v>
      </c>
      <c r="X242" s="61">
        <v>0</v>
      </c>
      <c r="Y242" s="61">
        <v>0</v>
      </c>
      <c r="Z242" s="61">
        <v>0</v>
      </c>
      <c r="AA242" s="61">
        <v>0</v>
      </c>
      <c r="AB242" s="61">
        <v>0</v>
      </c>
      <c r="AC242" s="61">
        <v>0</v>
      </c>
      <c r="AD242" s="61">
        <v>0</v>
      </c>
      <c r="AE242" s="61">
        <v>0</v>
      </c>
      <c r="AF242" s="61">
        <v>0</v>
      </c>
      <c r="AG242" s="61">
        <v>0</v>
      </c>
      <c r="AH242" s="61">
        <v>0</v>
      </c>
      <c r="AI242" s="61">
        <v>0</v>
      </c>
      <c r="AJ242" s="61">
        <v>0</v>
      </c>
      <c r="AK242" s="61">
        <v>0</v>
      </c>
      <c r="AL242" s="61">
        <v>0</v>
      </c>
      <c r="AM242" s="61">
        <v>0</v>
      </c>
      <c r="AN242" s="61">
        <v>0</v>
      </c>
      <c r="AO242" s="61">
        <v>0</v>
      </c>
      <c r="AP242" s="61">
        <v>0</v>
      </c>
      <c r="AQ242" s="61">
        <f t="shared" si="3"/>
        <v>0</v>
      </c>
      <c r="AT242" s="33"/>
    </row>
    <row r="243" spans="1:46" ht="33" customHeight="1">
      <c r="A243" s="32">
        <v>1117</v>
      </c>
      <c r="B243" s="315" t="str">
        <f>VLOOKUP(A243,[5]bd_lista!A:C,3,FALSE)</f>
        <v>Gobierno Autónomo Municipal de Tarabuco</v>
      </c>
      <c r="C243" s="316" t="e">
        <f>+VLOOKUP(A243,Contactos!$A$4:$E$534,6,FALSE)</f>
        <v>#REF!</v>
      </c>
      <c r="D243" s="61">
        <v>0</v>
      </c>
      <c r="E243" s="61">
        <v>0</v>
      </c>
      <c r="F243" s="61">
        <v>0</v>
      </c>
      <c r="G243" s="61">
        <v>0</v>
      </c>
      <c r="H243" s="61">
        <v>0</v>
      </c>
      <c r="I243" s="61">
        <v>0</v>
      </c>
      <c r="J243" s="61">
        <v>0</v>
      </c>
      <c r="K243" s="61">
        <v>0</v>
      </c>
      <c r="L243" s="61">
        <v>0</v>
      </c>
      <c r="M243" s="61">
        <v>0</v>
      </c>
      <c r="N243" s="61">
        <v>0</v>
      </c>
      <c r="O243" s="61">
        <v>0</v>
      </c>
      <c r="P243" s="61">
        <v>0</v>
      </c>
      <c r="Q243" s="61">
        <v>0</v>
      </c>
      <c r="R243" s="61">
        <v>0</v>
      </c>
      <c r="S243" s="61">
        <v>0</v>
      </c>
      <c r="T243" s="61">
        <v>0</v>
      </c>
      <c r="U243" s="61">
        <v>0</v>
      </c>
      <c r="V243" s="61">
        <v>0</v>
      </c>
      <c r="W243" s="61">
        <v>0</v>
      </c>
      <c r="X243" s="61">
        <v>0</v>
      </c>
      <c r="Y243" s="61">
        <v>0</v>
      </c>
      <c r="Z243" s="61">
        <v>0</v>
      </c>
      <c r="AA243" s="61">
        <v>0</v>
      </c>
      <c r="AB243" s="61">
        <v>0</v>
      </c>
      <c r="AC243" s="61">
        <v>0</v>
      </c>
      <c r="AD243" s="61">
        <v>0</v>
      </c>
      <c r="AE243" s="61">
        <v>0</v>
      </c>
      <c r="AF243" s="61">
        <v>0</v>
      </c>
      <c r="AG243" s="61">
        <v>0</v>
      </c>
      <c r="AH243" s="61">
        <v>0</v>
      </c>
      <c r="AI243" s="61">
        <v>0</v>
      </c>
      <c r="AJ243" s="61">
        <v>0</v>
      </c>
      <c r="AK243" s="61">
        <v>0</v>
      </c>
      <c r="AL243" s="61">
        <v>0</v>
      </c>
      <c r="AM243" s="61">
        <v>0</v>
      </c>
      <c r="AN243" s="61">
        <v>0</v>
      </c>
      <c r="AO243" s="61">
        <v>0</v>
      </c>
      <c r="AP243" s="61">
        <v>0</v>
      </c>
      <c r="AQ243" s="61">
        <f t="shared" si="3"/>
        <v>0</v>
      </c>
      <c r="AT243" s="33"/>
    </row>
    <row r="244" spans="1:46" ht="33" customHeight="1">
      <c r="A244" s="32">
        <v>1118</v>
      </c>
      <c r="B244" s="315" t="str">
        <f>VLOOKUP(A244,[5]bd_lista!A:C,3,FALSE)</f>
        <v>Gobierno Autónomo Municipal de Yamparáez</v>
      </c>
      <c r="C244" s="316" t="e">
        <f>+VLOOKUP(A244,Contactos!$A$4:$E$534,6,FALSE)</f>
        <v>#REF!</v>
      </c>
      <c r="D244" s="61">
        <v>0</v>
      </c>
      <c r="E244" s="61">
        <v>0</v>
      </c>
      <c r="F244" s="61">
        <v>0</v>
      </c>
      <c r="G244" s="61">
        <v>0</v>
      </c>
      <c r="H244" s="61">
        <v>0</v>
      </c>
      <c r="I244" s="61">
        <v>0</v>
      </c>
      <c r="J244" s="61">
        <v>0</v>
      </c>
      <c r="K244" s="61">
        <v>0</v>
      </c>
      <c r="L244" s="61">
        <v>0</v>
      </c>
      <c r="M244" s="61">
        <v>0</v>
      </c>
      <c r="N244" s="61">
        <v>0</v>
      </c>
      <c r="O244" s="61">
        <v>0</v>
      </c>
      <c r="P244" s="61">
        <v>0</v>
      </c>
      <c r="Q244" s="61">
        <v>0</v>
      </c>
      <c r="R244" s="61">
        <v>0</v>
      </c>
      <c r="S244" s="61">
        <v>0</v>
      </c>
      <c r="T244" s="61">
        <v>0</v>
      </c>
      <c r="U244" s="61">
        <v>0</v>
      </c>
      <c r="V244" s="61">
        <v>0</v>
      </c>
      <c r="W244" s="61">
        <v>0</v>
      </c>
      <c r="X244" s="61">
        <v>0</v>
      </c>
      <c r="Y244" s="61">
        <v>0</v>
      </c>
      <c r="Z244" s="61">
        <v>0</v>
      </c>
      <c r="AA244" s="61">
        <v>0</v>
      </c>
      <c r="AB244" s="61">
        <v>0</v>
      </c>
      <c r="AC244" s="61">
        <v>0</v>
      </c>
      <c r="AD244" s="61">
        <v>0</v>
      </c>
      <c r="AE244" s="61">
        <v>0</v>
      </c>
      <c r="AF244" s="61">
        <v>0</v>
      </c>
      <c r="AG244" s="61">
        <v>0</v>
      </c>
      <c r="AH244" s="61">
        <v>0</v>
      </c>
      <c r="AI244" s="61">
        <v>0</v>
      </c>
      <c r="AJ244" s="61">
        <v>0</v>
      </c>
      <c r="AK244" s="61">
        <v>0</v>
      </c>
      <c r="AL244" s="61">
        <v>0</v>
      </c>
      <c r="AM244" s="61">
        <v>0</v>
      </c>
      <c r="AN244" s="61">
        <v>0</v>
      </c>
      <c r="AO244" s="61">
        <v>0</v>
      </c>
      <c r="AP244" s="61">
        <v>0</v>
      </c>
      <c r="AQ244" s="61">
        <f t="shared" si="3"/>
        <v>0</v>
      </c>
      <c r="AT244" s="33"/>
    </row>
    <row r="245" spans="1:46" ht="33" customHeight="1">
      <c r="A245" s="32">
        <v>1119</v>
      </c>
      <c r="B245" s="315" t="str">
        <f>VLOOKUP(A245,[5]bd_lista!A:C,3,FALSE)</f>
        <v>Gobierno Autónomo Municipal de Camargo</v>
      </c>
      <c r="C245" s="316" t="e">
        <f>+VLOOKUP(A245,Contactos!$A$4:$E$534,6,FALSE)</f>
        <v>#REF!</v>
      </c>
      <c r="D245" s="61">
        <v>0</v>
      </c>
      <c r="E245" s="61">
        <v>0</v>
      </c>
      <c r="F245" s="61">
        <v>0</v>
      </c>
      <c r="G245" s="61">
        <v>0</v>
      </c>
      <c r="H245" s="61">
        <v>0</v>
      </c>
      <c r="I245" s="61">
        <v>0</v>
      </c>
      <c r="J245" s="61">
        <v>0</v>
      </c>
      <c r="K245" s="61">
        <v>0</v>
      </c>
      <c r="L245" s="61">
        <v>0</v>
      </c>
      <c r="M245" s="61">
        <v>0</v>
      </c>
      <c r="N245" s="61">
        <v>0</v>
      </c>
      <c r="O245" s="61">
        <v>0</v>
      </c>
      <c r="P245" s="61">
        <v>0</v>
      </c>
      <c r="Q245" s="61">
        <v>0</v>
      </c>
      <c r="R245" s="61">
        <v>0</v>
      </c>
      <c r="S245" s="61">
        <v>0</v>
      </c>
      <c r="T245" s="61">
        <v>0</v>
      </c>
      <c r="U245" s="61">
        <v>0</v>
      </c>
      <c r="V245" s="61">
        <v>0</v>
      </c>
      <c r="W245" s="61">
        <v>0</v>
      </c>
      <c r="X245" s="61">
        <v>0</v>
      </c>
      <c r="Y245" s="61">
        <v>0</v>
      </c>
      <c r="Z245" s="61">
        <v>0</v>
      </c>
      <c r="AA245" s="61">
        <v>0</v>
      </c>
      <c r="AB245" s="61">
        <v>0</v>
      </c>
      <c r="AC245" s="61">
        <v>0</v>
      </c>
      <c r="AD245" s="61">
        <v>0</v>
      </c>
      <c r="AE245" s="61">
        <v>0</v>
      </c>
      <c r="AF245" s="61">
        <v>0</v>
      </c>
      <c r="AG245" s="61">
        <v>0</v>
      </c>
      <c r="AH245" s="61">
        <v>0</v>
      </c>
      <c r="AI245" s="61">
        <v>0</v>
      </c>
      <c r="AJ245" s="61">
        <v>0</v>
      </c>
      <c r="AK245" s="61">
        <v>0</v>
      </c>
      <c r="AL245" s="61">
        <v>0</v>
      </c>
      <c r="AM245" s="61">
        <v>0</v>
      </c>
      <c r="AN245" s="61">
        <v>0</v>
      </c>
      <c r="AO245" s="61">
        <v>0</v>
      </c>
      <c r="AP245" s="61">
        <v>0</v>
      </c>
      <c r="AQ245" s="61">
        <f t="shared" si="3"/>
        <v>0</v>
      </c>
      <c r="AT245" s="33"/>
    </row>
    <row r="246" spans="1:46" ht="33" customHeight="1">
      <c r="A246" s="32">
        <v>1120</v>
      </c>
      <c r="B246" s="315" t="str">
        <f>VLOOKUP(A246,[5]bd_lista!A:C,3,FALSE)</f>
        <v>Gobierno Autónomo Municipal de San Lucas</v>
      </c>
      <c r="C246" s="316" t="e">
        <f>+VLOOKUP(A246,Contactos!$A$4:$E$534,6,FALSE)</f>
        <v>#REF!</v>
      </c>
      <c r="D246" s="61">
        <v>0</v>
      </c>
      <c r="E246" s="61">
        <v>0</v>
      </c>
      <c r="F246" s="61">
        <v>0</v>
      </c>
      <c r="G246" s="61">
        <v>0</v>
      </c>
      <c r="H246" s="61">
        <v>0</v>
      </c>
      <c r="I246" s="61">
        <v>0</v>
      </c>
      <c r="J246" s="61">
        <v>0</v>
      </c>
      <c r="K246" s="61">
        <v>0</v>
      </c>
      <c r="L246" s="61">
        <v>0</v>
      </c>
      <c r="M246" s="61">
        <v>0</v>
      </c>
      <c r="N246" s="61">
        <v>0</v>
      </c>
      <c r="O246" s="61">
        <v>0</v>
      </c>
      <c r="P246" s="61">
        <v>0</v>
      </c>
      <c r="Q246" s="61">
        <v>0</v>
      </c>
      <c r="R246" s="61">
        <v>0</v>
      </c>
      <c r="S246" s="61">
        <v>0</v>
      </c>
      <c r="T246" s="61">
        <v>0</v>
      </c>
      <c r="U246" s="61">
        <v>0</v>
      </c>
      <c r="V246" s="61">
        <v>0</v>
      </c>
      <c r="W246" s="61">
        <v>0</v>
      </c>
      <c r="X246" s="61">
        <v>0</v>
      </c>
      <c r="Y246" s="61">
        <v>0</v>
      </c>
      <c r="Z246" s="61">
        <v>0</v>
      </c>
      <c r="AA246" s="61">
        <v>0</v>
      </c>
      <c r="AB246" s="61">
        <v>0</v>
      </c>
      <c r="AC246" s="61">
        <v>0</v>
      </c>
      <c r="AD246" s="61">
        <v>0</v>
      </c>
      <c r="AE246" s="61">
        <v>0</v>
      </c>
      <c r="AF246" s="61">
        <v>0</v>
      </c>
      <c r="AG246" s="61">
        <v>0</v>
      </c>
      <c r="AH246" s="61">
        <v>0</v>
      </c>
      <c r="AI246" s="61">
        <v>0</v>
      </c>
      <c r="AJ246" s="61">
        <v>0</v>
      </c>
      <c r="AK246" s="61">
        <v>0</v>
      </c>
      <c r="AL246" s="61">
        <v>0</v>
      </c>
      <c r="AM246" s="61">
        <v>0</v>
      </c>
      <c r="AN246" s="61">
        <v>0</v>
      </c>
      <c r="AO246" s="61">
        <v>0</v>
      </c>
      <c r="AP246" s="61">
        <v>0</v>
      </c>
      <c r="AQ246" s="61">
        <f t="shared" si="3"/>
        <v>0</v>
      </c>
      <c r="AT246" s="33"/>
    </row>
    <row r="247" spans="1:46" ht="33" customHeight="1">
      <c r="A247" s="32">
        <v>1121</v>
      </c>
      <c r="B247" s="315" t="str">
        <f>VLOOKUP(A247,[5]bd_lista!A:C,3,FALSE)</f>
        <v>Gobierno Autónomo Municipal de Incahuasi</v>
      </c>
      <c r="C247" s="316" t="e">
        <f>+VLOOKUP(A247,Contactos!$A$4:$E$534,6,FALSE)</f>
        <v>#REF!</v>
      </c>
      <c r="D247" s="61">
        <v>0</v>
      </c>
      <c r="E247" s="61">
        <v>0</v>
      </c>
      <c r="F247" s="61">
        <v>0</v>
      </c>
      <c r="G247" s="61">
        <v>0</v>
      </c>
      <c r="H247" s="61">
        <v>0</v>
      </c>
      <c r="I247" s="61">
        <v>0</v>
      </c>
      <c r="J247" s="61">
        <v>0</v>
      </c>
      <c r="K247" s="61">
        <v>0</v>
      </c>
      <c r="L247" s="61">
        <v>0</v>
      </c>
      <c r="M247" s="61">
        <v>0</v>
      </c>
      <c r="N247" s="61">
        <v>0</v>
      </c>
      <c r="O247" s="61">
        <v>0</v>
      </c>
      <c r="P247" s="61">
        <v>0</v>
      </c>
      <c r="Q247" s="61">
        <v>0</v>
      </c>
      <c r="R247" s="61">
        <v>0</v>
      </c>
      <c r="S247" s="61">
        <v>0</v>
      </c>
      <c r="T247" s="61">
        <v>0</v>
      </c>
      <c r="U247" s="61">
        <v>0</v>
      </c>
      <c r="V247" s="61">
        <v>0</v>
      </c>
      <c r="W247" s="61">
        <v>0</v>
      </c>
      <c r="X247" s="61">
        <v>0</v>
      </c>
      <c r="Y247" s="61">
        <v>0</v>
      </c>
      <c r="Z247" s="61">
        <v>0</v>
      </c>
      <c r="AA247" s="61">
        <v>0</v>
      </c>
      <c r="AB247" s="61">
        <v>0</v>
      </c>
      <c r="AC247" s="61">
        <v>0</v>
      </c>
      <c r="AD247" s="61">
        <v>0</v>
      </c>
      <c r="AE247" s="61">
        <v>0</v>
      </c>
      <c r="AF247" s="61">
        <v>0</v>
      </c>
      <c r="AG247" s="61">
        <v>0</v>
      </c>
      <c r="AH247" s="61">
        <v>0</v>
      </c>
      <c r="AI247" s="61">
        <v>0</v>
      </c>
      <c r="AJ247" s="61">
        <v>0</v>
      </c>
      <c r="AK247" s="61">
        <v>0</v>
      </c>
      <c r="AL247" s="61">
        <v>0</v>
      </c>
      <c r="AM247" s="61">
        <v>0</v>
      </c>
      <c r="AN247" s="61">
        <v>0</v>
      </c>
      <c r="AO247" s="61">
        <v>0</v>
      </c>
      <c r="AP247" s="61">
        <v>0</v>
      </c>
      <c r="AQ247" s="61">
        <f t="shared" si="3"/>
        <v>0</v>
      </c>
      <c r="AT247" s="33"/>
    </row>
    <row r="248" spans="1:46" ht="33" customHeight="1">
      <c r="A248" s="32">
        <v>1122</v>
      </c>
      <c r="B248" s="315" t="str">
        <f>VLOOKUP(A248,[5]bd_lista!A:C,3,FALSE)</f>
        <v>Gobierno Autónomo Municipal de Villa Serrano</v>
      </c>
      <c r="C248" s="316" t="e">
        <f>+VLOOKUP(A248,Contactos!$A$4:$E$534,6,FALSE)</f>
        <v>#REF!</v>
      </c>
      <c r="D248" s="61">
        <v>0</v>
      </c>
      <c r="E248" s="61">
        <v>0</v>
      </c>
      <c r="F248" s="61">
        <v>0</v>
      </c>
      <c r="G248" s="61">
        <v>0</v>
      </c>
      <c r="H248" s="61">
        <v>0</v>
      </c>
      <c r="I248" s="61">
        <v>0</v>
      </c>
      <c r="J248" s="61">
        <v>0</v>
      </c>
      <c r="K248" s="61">
        <v>0</v>
      </c>
      <c r="L248" s="61">
        <v>0</v>
      </c>
      <c r="M248" s="61">
        <v>0</v>
      </c>
      <c r="N248" s="61">
        <v>0</v>
      </c>
      <c r="O248" s="61">
        <v>0</v>
      </c>
      <c r="P248" s="61">
        <v>0</v>
      </c>
      <c r="Q248" s="61">
        <v>0</v>
      </c>
      <c r="R248" s="61">
        <v>0</v>
      </c>
      <c r="S248" s="61">
        <v>0</v>
      </c>
      <c r="T248" s="61">
        <v>0</v>
      </c>
      <c r="U248" s="61">
        <v>0</v>
      </c>
      <c r="V248" s="61">
        <v>0</v>
      </c>
      <c r="W248" s="61">
        <v>0</v>
      </c>
      <c r="X248" s="61">
        <v>0</v>
      </c>
      <c r="Y248" s="61">
        <v>0</v>
      </c>
      <c r="Z248" s="61">
        <v>0</v>
      </c>
      <c r="AA248" s="61">
        <v>0</v>
      </c>
      <c r="AB248" s="61">
        <v>0</v>
      </c>
      <c r="AC248" s="61">
        <v>0</v>
      </c>
      <c r="AD248" s="61">
        <v>0</v>
      </c>
      <c r="AE248" s="61">
        <v>0</v>
      </c>
      <c r="AF248" s="61">
        <v>0</v>
      </c>
      <c r="AG248" s="61">
        <v>0</v>
      </c>
      <c r="AH248" s="61">
        <v>0</v>
      </c>
      <c r="AI248" s="61">
        <v>0</v>
      </c>
      <c r="AJ248" s="61">
        <v>0</v>
      </c>
      <c r="AK248" s="61">
        <v>0</v>
      </c>
      <c r="AL248" s="61">
        <v>0</v>
      </c>
      <c r="AM248" s="61">
        <v>0</v>
      </c>
      <c r="AN248" s="61">
        <v>0</v>
      </c>
      <c r="AO248" s="61">
        <v>0</v>
      </c>
      <c r="AP248" s="61">
        <v>0</v>
      </c>
      <c r="AQ248" s="61">
        <f t="shared" si="3"/>
        <v>0</v>
      </c>
      <c r="AT248" s="33"/>
    </row>
    <row r="249" spans="1:46" ht="33" customHeight="1">
      <c r="A249" s="32">
        <v>1123</v>
      </c>
      <c r="B249" s="315" t="str">
        <f>VLOOKUP(A249,[5]bd_lista!A:C,3,FALSE)</f>
        <v>Gobierno Autónomo Municipal de Camataqui (Villa Abecia)</v>
      </c>
      <c r="C249" s="316" t="e">
        <f>+VLOOKUP(A249,Contactos!$A$4:$E$534,6,FALSE)</f>
        <v>#REF!</v>
      </c>
      <c r="D249" s="61">
        <v>0</v>
      </c>
      <c r="E249" s="61">
        <v>0</v>
      </c>
      <c r="F249" s="61">
        <v>0</v>
      </c>
      <c r="G249" s="61">
        <v>0</v>
      </c>
      <c r="H249" s="61">
        <v>0</v>
      </c>
      <c r="I249" s="61">
        <v>0</v>
      </c>
      <c r="J249" s="61">
        <v>0</v>
      </c>
      <c r="K249" s="61">
        <v>0</v>
      </c>
      <c r="L249" s="61">
        <v>0</v>
      </c>
      <c r="M249" s="61">
        <v>0</v>
      </c>
      <c r="N249" s="61">
        <v>0</v>
      </c>
      <c r="O249" s="61">
        <v>0</v>
      </c>
      <c r="P249" s="61">
        <v>0</v>
      </c>
      <c r="Q249" s="61">
        <v>0</v>
      </c>
      <c r="R249" s="61">
        <v>0</v>
      </c>
      <c r="S249" s="61">
        <v>0</v>
      </c>
      <c r="T249" s="61">
        <v>0</v>
      </c>
      <c r="U249" s="61">
        <v>0</v>
      </c>
      <c r="V249" s="61">
        <v>0</v>
      </c>
      <c r="W249" s="61">
        <v>0</v>
      </c>
      <c r="X249" s="61">
        <v>0</v>
      </c>
      <c r="Y249" s="61">
        <v>0</v>
      </c>
      <c r="Z249" s="61">
        <v>0</v>
      </c>
      <c r="AA249" s="61">
        <v>0</v>
      </c>
      <c r="AB249" s="61">
        <v>0</v>
      </c>
      <c r="AC249" s="61">
        <v>0</v>
      </c>
      <c r="AD249" s="61">
        <v>0</v>
      </c>
      <c r="AE249" s="61">
        <v>0</v>
      </c>
      <c r="AF249" s="61">
        <v>0</v>
      </c>
      <c r="AG249" s="61">
        <v>0</v>
      </c>
      <c r="AH249" s="61">
        <v>0</v>
      </c>
      <c r="AI249" s="61">
        <v>0</v>
      </c>
      <c r="AJ249" s="61">
        <v>0</v>
      </c>
      <c r="AK249" s="61">
        <v>0</v>
      </c>
      <c r="AL249" s="61">
        <v>0</v>
      </c>
      <c r="AM249" s="61">
        <v>0</v>
      </c>
      <c r="AN249" s="61">
        <v>0</v>
      </c>
      <c r="AO249" s="61">
        <v>0</v>
      </c>
      <c r="AP249" s="61">
        <v>0</v>
      </c>
      <c r="AQ249" s="61">
        <f t="shared" si="3"/>
        <v>0</v>
      </c>
      <c r="AT249" s="33"/>
    </row>
    <row r="250" spans="1:46" ht="33" customHeight="1">
      <c r="A250" s="32">
        <v>1124</v>
      </c>
      <c r="B250" s="315" t="str">
        <f>VLOOKUP(A250,[5]bd_lista!A:C,3,FALSE)</f>
        <v>Gobierno Autónomo Municipal de Culpina</v>
      </c>
      <c r="C250" s="316" t="e">
        <f>+VLOOKUP(A250,Contactos!$A$4:$E$534,6,FALSE)</f>
        <v>#REF!</v>
      </c>
      <c r="D250" s="61">
        <v>0</v>
      </c>
      <c r="E250" s="61">
        <v>0</v>
      </c>
      <c r="F250" s="61">
        <v>0</v>
      </c>
      <c r="G250" s="61">
        <v>0</v>
      </c>
      <c r="H250" s="61">
        <v>0</v>
      </c>
      <c r="I250" s="61">
        <v>0</v>
      </c>
      <c r="J250" s="61">
        <v>0</v>
      </c>
      <c r="K250" s="61">
        <v>0</v>
      </c>
      <c r="L250" s="61">
        <v>0</v>
      </c>
      <c r="M250" s="61">
        <v>0</v>
      </c>
      <c r="N250" s="61">
        <v>0</v>
      </c>
      <c r="O250" s="61">
        <v>0</v>
      </c>
      <c r="P250" s="61">
        <v>0</v>
      </c>
      <c r="Q250" s="61">
        <v>0</v>
      </c>
      <c r="R250" s="61">
        <v>0</v>
      </c>
      <c r="S250" s="61">
        <v>0</v>
      </c>
      <c r="T250" s="61">
        <v>0</v>
      </c>
      <c r="U250" s="61">
        <v>0</v>
      </c>
      <c r="V250" s="61">
        <v>0</v>
      </c>
      <c r="W250" s="61">
        <v>0</v>
      </c>
      <c r="X250" s="61">
        <v>0</v>
      </c>
      <c r="Y250" s="61">
        <v>0</v>
      </c>
      <c r="Z250" s="61">
        <v>0</v>
      </c>
      <c r="AA250" s="61">
        <v>0</v>
      </c>
      <c r="AB250" s="61">
        <v>0</v>
      </c>
      <c r="AC250" s="61">
        <v>0</v>
      </c>
      <c r="AD250" s="61">
        <v>0</v>
      </c>
      <c r="AE250" s="61">
        <v>0</v>
      </c>
      <c r="AF250" s="61">
        <v>0</v>
      </c>
      <c r="AG250" s="61">
        <v>0</v>
      </c>
      <c r="AH250" s="61">
        <v>0</v>
      </c>
      <c r="AI250" s="61">
        <v>0</v>
      </c>
      <c r="AJ250" s="61">
        <v>0</v>
      </c>
      <c r="AK250" s="61">
        <v>0</v>
      </c>
      <c r="AL250" s="61">
        <v>0</v>
      </c>
      <c r="AM250" s="61">
        <v>0</v>
      </c>
      <c r="AN250" s="61">
        <v>0</v>
      </c>
      <c r="AO250" s="61">
        <v>0</v>
      </c>
      <c r="AP250" s="61">
        <v>0</v>
      </c>
      <c r="AQ250" s="61">
        <f t="shared" si="3"/>
        <v>0</v>
      </c>
      <c r="AT250" s="33"/>
    </row>
    <row r="251" spans="1:46" ht="33" customHeight="1">
      <c r="A251" s="32">
        <v>1125</v>
      </c>
      <c r="B251" s="315" t="str">
        <f>VLOOKUP(A251,[5]bd_lista!A:C,3,FALSE)</f>
        <v>Gobierno Autónomo Municipal de Las Carreras</v>
      </c>
      <c r="C251" s="316" t="e">
        <f>+VLOOKUP(A251,Contactos!$A$4:$E$534,6,FALSE)</f>
        <v>#REF!</v>
      </c>
      <c r="D251" s="61">
        <v>0</v>
      </c>
      <c r="E251" s="61">
        <v>0</v>
      </c>
      <c r="F251" s="61">
        <v>0</v>
      </c>
      <c r="G251" s="61">
        <v>0</v>
      </c>
      <c r="H251" s="61">
        <v>0</v>
      </c>
      <c r="I251" s="61">
        <v>0</v>
      </c>
      <c r="J251" s="61">
        <v>0</v>
      </c>
      <c r="K251" s="61">
        <v>0</v>
      </c>
      <c r="L251" s="61">
        <v>0</v>
      </c>
      <c r="M251" s="61">
        <v>0</v>
      </c>
      <c r="N251" s="61">
        <v>0</v>
      </c>
      <c r="O251" s="61">
        <v>0</v>
      </c>
      <c r="P251" s="61">
        <v>0</v>
      </c>
      <c r="Q251" s="61">
        <v>0</v>
      </c>
      <c r="R251" s="61">
        <v>0</v>
      </c>
      <c r="S251" s="61">
        <v>0</v>
      </c>
      <c r="T251" s="61">
        <v>0</v>
      </c>
      <c r="U251" s="61">
        <v>0</v>
      </c>
      <c r="V251" s="61">
        <v>0</v>
      </c>
      <c r="W251" s="61">
        <v>0</v>
      </c>
      <c r="X251" s="61">
        <v>0</v>
      </c>
      <c r="Y251" s="61">
        <v>0</v>
      </c>
      <c r="Z251" s="61">
        <v>0</v>
      </c>
      <c r="AA251" s="61">
        <v>0</v>
      </c>
      <c r="AB251" s="61">
        <v>0</v>
      </c>
      <c r="AC251" s="61">
        <v>0</v>
      </c>
      <c r="AD251" s="61">
        <v>0</v>
      </c>
      <c r="AE251" s="61">
        <v>0</v>
      </c>
      <c r="AF251" s="61">
        <v>0</v>
      </c>
      <c r="AG251" s="61">
        <v>0</v>
      </c>
      <c r="AH251" s="61">
        <v>0</v>
      </c>
      <c r="AI251" s="61">
        <v>0</v>
      </c>
      <c r="AJ251" s="61">
        <v>0</v>
      </c>
      <c r="AK251" s="61">
        <v>0</v>
      </c>
      <c r="AL251" s="61">
        <v>0</v>
      </c>
      <c r="AM251" s="61">
        <v>0</v>
      </c>
      <c r="AN251" s="61">
        <v>0</v>
      </c>
      <c r="AO251" s="61">
        <v>0</v>
      </c>
      <c r="AP251" s="61">
        <v>0</v>
      </c>
      <c r="AQ251" s="61">
        <f t="shared" si="3"/>
        <v>0</v>
      </c>
      <c r="AT251" s="33"/>
    </row>
    <row r="252" spans="1:46" ht="33" customHeight="1">
      <c r="A252" s="32">
        <v>1126</v>
      </c>
      <c r="B252" s="315" t="str">
        <f>VLOOKUP(A252,[5]bd_lista!A:C,3,FALSE)</f>
        <v>Gobierno Autónomo Municipal de Villa Vaca Guzmán</v>
      </c>
      <c r="C252" s="316" t="e">
        <f>+VLOOKUP(A252,Contactos!$A$4:$E$534,6,FALSE)</f>
        <v>#REF!</v>
      </c>
      <c r="D252" s="61">
        <v>0</v>
      </c>
      <c r="E252" s="61">
        <v>0</v>
      </c>
      <c r="F252" s="61">
        <v>0</v>
      </c>
      <c r="G252" s="61">
        <v>0</v>
      </c>
      <c r="H252" s="61">
        <v>0</v>
      </c>
      <c r="I252" s="61">
        <v>0</v>
      </c>
      <c r="J252" s="61">
        <v>0</v>
      </c>
      <c r="K252" s="61">
        <v>0</v>
      </c>
      <c r="L252" s="61">
        <v>0</v>
      </c>
      <c r="M252" s="61">
        <v>0</v>
      </c>
      <c r="N252" s="61">
        <v>0</v>
      </c>
      <c r="O252" s="61">
        <v>0</v>
      </c>
      <c r="P252" s="61">
        <v>0</v>
      </c>
      <c r="Q252" s="61">
        <v>0</v>
      </c>
      <c r="R252" s="61">
        <v>0</v>
      </c>
      <c r="S252" s="61">
        <v>0</v>
      </c>
      <c r="T252" s="61">
        <v>0</v>
      </c>
      <c r="U252" s="61">
        <v>0</v>
      </c>
      <c r="V252" s="61">
        <v>0</v>
      </c>
      <c r="W252" s="61">
        <v>0</v>
      </c>
      <c r="X252" s="61">
        <v>0</v>
      </c>
      <c r="Y252" s="61">
        <v>0</v>
      </c>
      <c r="Z252" s="61">
        <v>0</v>
      </c>
      <c r="AA252" s="61">
        <v>0</v>
      </c>
      <c r="AB252" s="61">
        <v>0</v>
      </c>
      <c r="AC252" s="61">
        <v>0</v>
      </c>
      <c r="AD252" s="61">
        <v>0</v>
      </c>
      <c r="AE252" s="61">
        <v>0</v>
      </c>
      <c r="AF252" s="61">
        <v>0</v>
      </c>
      <c r="AG252" s="61">
        <v>0</v>
      </c>
      <c r="AH252" s="61">
        <v>0</v>
      </c>
      <c r="AI252" s="61">
        <v>0</v>
      </c>
      <c r="AJ252" s="61">
        <v>0</v>
      </c>
      <c r="AK252" s="61">
        <v>0</v>
      </c>
      <c r="AL252" s="61">
        <v>0</v>
      </c>
      <c r="AM252" s="61">
        <v>0</v>
      </c>
      <c r="AN252" s="61">
        <v>0</v>
      </c>
      <c r="AO252" s="61">
        <v>0</v>
      </c>
      <c r="AP252" s="61">
        <v>0</v>
      </c>
      <c r="AQ252" s="61">
        <f t="shared" si="3"/>
        <v>0</v>
      </c>
      <c r="AT252" s="33"/>
    </row>
    <row r="253" spans="1:46" ht="33" customHeight="1">
      <c r="A253" s="32">
        <v>1127</v>
      </c>
      <c r="B253" s="315" t="str">
        <f>VLOOKUP(A253,[5]bd_lista!A:C,3,FALSE)</f>
        <v>Gobierno Autónomo Municipal de Villa de Huacaya</v>
      </c>
      <c r="C253" s="316" t="e">
        <f>+VLOOKUP(A253,Contactos!$A$4:$E$534,6,FALSE)</f>
        <v>#REF!</v>
      </c>
      <c r="D253" s="61">
        <v>0</v>
      </c>
      <c r="E253" s="61">
        <v>0</v>
      </c>
      <c r="F253" s="61">
        <v>0</v>
      </c>
      <c r="G253" s="61">
        <v>0</v>
      </c>
      <c r="H253" s="61">
        <v>0</v>
      </c>
      <c r="I253" s="61">
        <v>0</v>
      </c>
      <c r="J253" s="61">
        <v>0</v>
      </c>
      <c r="K253" s="61">
        <v>0</v>
      </c>
      <c r="L253" s="61">
        <v>0</v>
      </c>
      <c r="M253" s="61">
        <v>0</v>
      </c>
      <c r="N253" s="61">
        <v>0</v>
      </c>
      <c r="O253" s="61">
        <v>0</v>
      </c>
      <c r="P253" s="61">
        <v>0</v>
      </c>
      <c r="Q253" s="61">
        <v>0</v>
      </c>
      <c r="R253" s="61">
        <v>0</v>
      </c>
      <c r="S253" s="61">
        <v>0</v>
      </c>
      <c r="T253" s="61">
        <v>0</v>
      </c>
      <c r="U253" s="61">
        <v>0</v>
      </c>
      <c r="V253" s="61">
        <v>0</v>
      </c>
      <c r="W253" s="61">
        <v>0</v>
      </c>
      <c r="X253" s="61">
        <v>0</v>
      </c>
      <c r="Y253" s="61">
        <v>0</v>
      </c>
      <c r="Z253" s="61">
        <v>0</v>
      </c>
      <c r="AA253" s="61">
        <v>0</v>
      </c>
      <c r="AB253" s="61">
        <v>0</v>
      </c>
      <c r="AC253" s="61">
        <v>0</v>
      </c>
      <c r="AD253" s="61">
        <v>0</v>
      </c>
      <c r="AE253" s="61">
        <v>0</v>
      </c>
      <c r="AF253" s="61">
        <v>0</v>
      </c>
      <c r="AG253" s="61">
        <v>0</v>
      </c>
      <c r="AH253" s="61">
        <v>0</v>
      </c>
      <c r="AI253" s="61">
        <v>0</v>
      </c>
      <c r="AJ253" s="61">
        <v>0</v>
      </c>
      <c r="AK253" s="61">
        <v>0</v>
      </c>
      <c r="AL253" s="61">
        <v>0</v>
      </c>
      <c r="AM253" s="61">
        <v>0</v>
      </c>
      <c r="AN253" s="61">
        <v>0</v>
      </c>
      <c r="AO253" s="61">
        <v>0</v>
      </c>
      <c r="AP253" s="61">
        <v>0</v>
      </c>
      <c r="AQ253" s="61">
        <f t="shared" si="3"/>
        <v>0</v>
      </c>
      <c r="AT253" s="33"/>
    </row>
    <row r="254" spans="1:46" ht="33" customHeight="1">
      <c r="A254" s="32">
        <v>1128</v>
      </c>
      <c r="B254" s="315" t="str">
        <f>VLOOKUP(A254,[5]bd_lista!A:C,3,FALSE)</f>
        <v>Gobierno Autónomo Municipal de Machareti</v>
      </c>
      <c r="C254" s="316" t="e">
        <f>+VLOOKUP(A254,Contactos!$A$4:$E$534,6,FALSE)</f>
        <v>#REF!</v>
      </c>
      <c r="D254" s="61">
        <v>0</v>
      </c>
      <c r="E254" s="61">
        <v>0</v>
      </c>
      <c r="F254" s="61">
        <v>0</v>
      </c>
      <c r="G254" s="61">
        <v>0</v>
      </c>
      <c r="H254" s="61">
        <v>0</v>
      </c>
      <c r="I254" s="61">
        <v>0</v>
      </c>
      <c r="J254" s="61">
        <v>0</v>
      </c>
      <c r="K254" s="61">
        <v>0</v>
      </c>
      <c r="L254" s="61">
        <v>0</v>
      </c>
      <c r="M254" s="61">
        <v>0</v>
      </c>
      <c r="N254" s="61">
        <v>0</v>
      </c>
      <c r="O254" s="61">
        <v>0</v>
      </c>
      <c r="P254" s="61">
        <v>0</v>
      </c>
      <c r="Q254" s="61">
        <v>0</v>
      </c>
      <c r="R254" s="61">
        <v>0</v>
      </c>
      <c r="S254" s="61">
        <v>0</v>
      </c>
      <c r="T254" s="61">
        <v>0</v>
      </c>
      <c r="U254" s="61">
        <v>0</v>
      </c>
      <c r="V254" s="61">
        <v>0</v>
      </c>
      <c r="W254" s="61">
        <v>0</v>
      </c>
      <c r="X254" s="61">
        <v>0</v>
      </c>
      <c r="Y254" s="61">
        <v>0</v>
      </c>
      <c r="Z254" s="61">
        <v>0</v>
      </c>
      <c r="AA254" s="61">
        <v>0</v>
      </c>
      <c r="AB254" s="61">
        <v>0</v>
      </c>
      <c r="AC254" s="61">
        <v>0</v>
      </c>
      <c r="AD254" s="61">
        <v>0</v>
      </c>
      <c r="AE254" s="61">
        <v>0</v>
      </c>
      <c r="AF254" s="61">
        <v>0</v>
      </c>
      <c r="AG254" s="61">
        <v>0</v>
      </c>
      <c r="AH254" s="61">
        <v>0</v>
      </c>
      <c r="AI254" s="61">
        <v>0</v>
      </c>
      <c r="AJ254" s="61">
        <v>0</v>
      </c>
      <c r="AK254" s="61">
        <v>0</v>
      </c>
      <c r="AL254" s="61">
        <v>0</v>
      </c>
      <c r="AM254" s="61">
        <v>0</v>
      </c>
      <c r="AN254" s="61">
        <v>0</v>
      </c>
      <c r="AO254" s="61">
        <v>0</v>
      </c>
      <c r="AP254" s="61">
        <v>0</v>
      </c>
      <c r="AQ254" s="61">
        <f t="shared" si="3"/>
        <v>0</v>
      </c>
      <c r="AT254" s="33"/>
    </row>
    <row r="255" spans="1:46" ht="33" customHeight="1">
      <c r="A255" s="32">
        <v>1129</v>
      </c>
      <c r="B255" s="315" t="str">
        <f>VLOOKUP(A255,[5]bd_lista!A:C,3,FALSE)</f>
        <v>Gobierno Autónomo Municipal de Villa Charcas</v>
      </c>
      <c r="C255" s="316" t="e">
        <f>+VLOOKUP(A255,Contactos!$A$4:$E$534,6,FALSE)</f>
        <v>#REF!</v>
      </c>
      <c r="D255" s="61">
        <v>0</v>
      </c>
      <c r="E255" s="61">
        <v>0</v>
      </c>
      <c r="F255" s="61">
        <v>0</v>
      </c>
      <c r="G255" s="61">
        <v>0</v>
      </c>
      <c r="H255" s="61">
        <v>0</v>
      </c>
      <c r="I255" s="61">
        <v>0</v>
      </c>
      <c r="J255" s="61">
        <v>0</v>
      </c>
      <c r="K255" s="61">
        <v>0</v>
      </c>
      <c r="L255" s="61">
        <v>0</v>
      </c>
      <c r="M255" s="61">
        <v>0</v>
      </c>
      <c r="N255" s="61">
        <v>0</v>
      </c>
      <c r="O255" s="61">
        <v>0</v>
      </c>
      <c r="P255" s="61">
        <v>0</v>
      </c>
      <c r="Q255" s="61">
        <v>0</v>
      </c>
      <c r="R255" s="61">
        <v>0</v>
      </c>
      <c r="S255" s="61">
        <v>0</v>
      </c>
      <c r="T255" s="61">
        <v>0</v>
      </c>
      <c r="U255" s="61">
        <v>0</v>
      </c>
      <c r="V255" s="61">
        <v>0</v>
      </c>
      <c r="W255" s="61">
        <v>0</v>
      </c>
      <c r="X255" s="61">
        <v>0</v>
      </c>
      <c r="Y255" s="61">
        <v>0</v>
      </c>
      <c r="Z255" s="61">
        <v>0</v>
      </c>
      <c r="AA255" s="61">
        <v>0</v>
      </c>
      <c r="AB255" s="61">
        <v>0</v>
      </c>
      <c r="AC255" s="61">
        <v>0</v>
      </c>
      <c r="AD255" s="61">
        <v>0</v>
      </c>
      <c r="AE255" s="61">
        <v>0</v>
      </c>
      <c r="AF255" s="61">
        <v>0</v>
      </c>
      <c r="AG255" s="61">
        <v>0</v>
      </c>
      <c r="AH255" s="61">
        <v>0</v>
      </c>
      <c r="AI255" s="61">
        <v>0</v>
      </c>
      <c r="AJ255" s="61">
        <v>0</v>
      </c>
      <c r="AK255" s="61">
        <v>0</v>
      </c>
      <c r="AL255" s="61">
        <v>0</v>
      </c>
      <c r="AM255" s="61">
        <v>0</v>
      </c>
      <c r="AN255" s="61">
        <v>0</v>
      </c>
      <c r="AO255" s="61">
        <v>0</v>
      </c>
      <c r="AP255" s="61">
        <v>0</v>
      </c>
      <c r="AQ255" s="61">
        <f t="shared" si="3"/>
        <v>0</v>
      </c>
      <c r="AT255" s="33"/>
    </row>
    <row r="256" spans="1:46" ht="33" customHeight="1">
      <c r="A256" s="32">
        <v>1201</v>
      </c>
      <c r="B256" s="315" t="str">
        <f>VLOOKUP(A256,[5]bd_lista!A:C,3,FALSE)</f>
        <v>Gobierno Autónomo Municipal de La Paz</v>
      </c>
      <c r="C256" s="316" t="e">
        <f>+VLOOKUP(A256,Contactos!$A$4:$E$534,6,FALSE)</f>
        <v>#REF!</v>
      </c>
      <c r="D256" s="61">
        <v>0</v>
      </c>
      <c r="E256" s="61">
        <v>0</v>
      </c>
      <c r="F256" s="61">
        <v>0</v>
      </c>
      <c r="G256" s="61">
        <v>0</v>
      </c>
      <c r="H256" s="61">
        <v>0</v>
      </c>
      <c r="I256" s="61">
        <v>0</v>
      </c>
      <c r="J256" s="61">
        <v>0</v>
      </c>
      <c r="K256" s="61">
        <v>0</v>
      </c>
      <c r="L256" s="61">
        <v>0</v>
      </c>
      <c r="M256" s="61">
        <v>0</v>
      </c>
      <c r="N256" s="61">
        <v>0</v>
      </c>
      <c r="O256" s="61">
        <v>0</v>
      </c>
      <c r="P256" s="61">
        <v>0</v>
      </c>
      <c r="Q256" s="61">
        <v>0</v>
      </c>
      <c r="R256" s="61">
        <v>0</v>
      </c>
      <c r="S256" s="61">
        <v>0</v>
      </c>
      <c r="T256" s="61">
        <v>0</v>
      </c>
      <c r="U256" s="61">
        <v>0</v>
      </c>
      <c r="V256" s="61">
        <v>0</v>
      </c>
      <c r="W256" s="61">
        <v>0</v>
      </c>
      <c r="X256" s="61">
        <v>0</v>
      </c>
      <c r="Y256" s="61">
        <v>0</v>
      </c>
      <c r="Z256" s="61">
        <v>0</v>
      </c>
      <c r="AA256" s="61">
        <v>0</v>
      </c>
      <c r="AB256" s="61">
        <v>0</v>
      </c>
      <c r="AC256" s="61">
        <v>0</v>
      </c>
      <c r="AD256" s="61">
        <v>0</v>
      </c>
      <c r="AE256" s="61">
        <v>0</v>
      </c>
      <c r="AF256" s="61">
        <v>0</v>
      </c>
      <c r="AG256" s="61">
        <v>0</v>
      </c>
      <c r="AH256" s="61">
        <v>0</v>
      </c>
      <c r="AI256" s="61">
        <v>0</v>
      </c>
      <c r="AJ256" s="61">
        <v>0</v>
      </c>
      <c r="AK256" s="61">
        <v>0</v>
      </c>
      <c r="AL256" s="61">
        <v>0</v>
      </c>
      <c r="AM256" s="61">
        <v>0</v>
      </c>
      <c r="AN256" s="61">
        <v>0</v>
      </c>
      <c r="AO256" s="61">
        <v>0</v>
      </c>
      <c r="AP256" s="61">
        <v>0</v>
      </c>
      <c r="AQ256" s="61">
        <f t="shared" si="3"/>
        <v>0</v>
      </c>
      <c r="AT256" s="33"/>
    </row>
    <row r="257" spans="1:46" ht="33" customHeight="1">
      <c r="A257" s="32">
        <v>1202</v>
      </c>
      <c r="B257" s="315" t="str">
        <f>VLOOKUP(A257,[5]bd_lista!A:C,3,FALSE)</f>
        <v>Gobierno Autónomo Municipal de Palca</v>
      </c>
      <c r="C257" s="316" t="e">
        <f>+VLOOKUP(A257,Contactos!$A$4:$E$534,6,FALSE)</f>
        <v>#REF!</v>
      </c>
      <c r="D257" s="61">
        <v>0</v>
      </c>
      <c r="E257" s="61">
        <v>0</v>
      </c>
      <c r="F257" s="61">
        <v>0</v>
      </c>
      <c r="G257" s="61">
        <v>0</v>
      </c>
      <c r="H257" s="61">
        <v>0</v>
      </c>
      <c r="I257" s="61">
        <v>0</v>
      </c>
      <c r="J257" s="61">
        <v>0</v>
      </c>
      <c r="K257" s="61">
        <v>0</v>
      </c>
      <c r="L257" s="61">
        <v>0</v>
      </c>
      <c r="M257" s="61">
        <v>0</v>
      </c>
      <c r="N257" s="61">
        <v>0</v>
      </c>
      <c r="O257" s="61">
        <v>0</v>
      </c>
      <c r="P257" s="61">
        <v>0</v>
      </c>
      <c r="Q257" s="61">
        <v>0</v>
      </c>
      <c r="R257" s="61">
        <v>0</v>
      </c>
      <c r="S257" s="61">
        <v>0</v>
      </c>
      <c r="T257" s="61">
        <v>0</v>
      </c>
      <c r="U257" s="61">
        <v>0</v>
      </c>
      <c r="V257" s="61">
        <v>0</v>
      </c>
      <c r="W257" s="61">
        <v>0</v>
      </c>
      <c r="X257" s="61">
        <v>0</v>
      </c>
      <c r="Y257" s="61">
        <v>0</v>
      </c>
      <c r="Z257" s="61">
        <v>0</v>
      </c>
      <c r="AA257" s="61">
        <v>0</v>
      </c>
      <c r="AB257" s="61">
        <v>0</v>
      </c>
      <c r="AC257" s="61">
        <v>0</v>
      </c>
      <c r="AD257" s="61">
        <v>0</v>
      </c>
      <c r="AE257" s="61">
        <v>0</v>
      </c>
      <c r="AF257" s="61">
        <v>0</v>
      </c>
      <c r="AG257" s="61">
        <v>0</v>
      </c>
      <c r="AH257" s="61">
        <v>0</v>
      </c>
      <c r="AI257" s="61">
        <v>0</v>
      </c>
      <c r="AJ257" s="61">
        <v>0</v>
      </c>
      <c r="AK257" s="61">
        <v>0</v>
      </c>
      <c r="AL257" s="61">
        <v>0</v>
      </c>
      <c r="AM257" s="61">
        <v>0</v>
      </c>
      <c r="AN257" s="61">
        <v>0</v>
      </c>
      <c r="AO257" s="61">
        <v>0</v>
      </c>
      <c r="AP257" s="61">
        <v>0</v>
      </c>
      <c r="AQ257" s="61">
        <f t="shared" si="3"/>
        <v>0</v>
      </c>
      <c r="AT257" s="33"/>
    </row>
    <row r="258" spans="1:46" ht="33" customHeight="1">
      <c r="A258" s="32">
        <v>1203</v>
      </c>
      <c r="B258" s="315" t="str">
        <f>VLOOKUP(A258,[5]bd_lista!A:C,3,FALSE)</f>
        <v>Gobierno Autónomo Municipal de Mecapaca</v>
      </c>
      <c r="C258" s="316" t="e">
        <f>+VLOOKUP(A258,Contactos!$A$4:$E$534,6,FALSE)</f>
        <v>#REF!</v>
      </c>
      <c r="D258" s="61">
        <v>0</v>
      </c>
      <c r="E258" s="61">
        <v>0</v>
      </c>
      <c r="F258" s="61">
        <v>0</v>
      </c>
      <c r="G258" s="61">
        <v>0</v>
      </c>
      <c r="H258" s="61">
        <v>0</v>
      </c>
      <c r="I258" s="61">
        <v>0</v>
      </c>
      <c r="J258" s="61">
        <v>0</v>
      </c>
      <c r="K258" s="61">
        <v>0</v>
      </c>
      <c r="L258" s="61">
        <v>0</v>
      </c>
      <c r="M258" s="61">
        <v>0</v>
      </c>
      <c r="N258" s="61">
        <v>0</v>
      </c>
      <c r="O258" s="61">
        <v>0</v>
      </c>
      <c r="P258" s="61">
        <v>0</v>
      </c>
      <c r="Q258" s="61">
        <v>0</v>
      </c>
      <c r="R258" s="61">
        <v>0</v>
      </c>
      <c r="S258" s="61">
        <v>0</v>
      </c>
      <c r="T258" s="61">
        <v>0</v>
      </c>
      <c r="U258" s="61">
        <v>0</v>
      </c>
      <c r="V258" s="61">
        <v>0</v>
      </c>
      <c r="W258" s="61">
        <v>0</v>
      </c>
      <c r="X258" s="61">
        <v>0</v>
      </c>
      <c r="Y258" s="61">
        <v>0</v>
      </c>
      <c r="Z258" s="61">
        <v>0</v>
      </c>
      <c r="AA258" s="61">
        <v>0</v>
      </c>
      <c r="AB258" s="61">
        <v>0</v>
      </c>
      <c r="AC258" s="61">
        <v>0</v>
      </c>
      <c r="AD258" s="61">
        <v>0</v>
      </c>
      <c r="AE258" s="61">
        <v>0</v>
      </c>
      <c r="AF258" s="61">
        <v>0</v>
      </c>
      <c r="AG258" s="61">
        <v>0</v>
      </c>
      <c r="AH258" s="61">
        <v>0</v>
      </c>
      <c r="AI258" s="61">
        <v>0</v>
      </c>
      <c r="AJ258" s="61">
        <v>0</v>
      </c>
      <c r="AK258" s="61">
        <v>0</v>
      </c>
      <c r="AL258" s="61">
        <v>0</v>
      </c>
      <c r="AM258" s="61">
        <v>0</v>
      </c>
      <c r="AN258" s="61">
        <v>0</v>
      </c>
      <c r="AO258" s="61">
        <v>0</v>
      </c>
      <c r="AP258" s="61">
        <v>0</v>
      </c>
      <c r="AQ258" s="61">
        <f t="shared" si="3"/>
        <v>0</v>
      </c>
      <c r="AT258" s="33"/>
    </row>
    <row r="259" spans="1:46" ht="33" customHeight="1">
      <c r="A259" s="32">
        <v>1204</v>
      </c>
      <c r="B259" s="315" t="str">
        <f>VLOOKUP(A259,[5]bd_lista!A:C,3,FALSE)</f>
        <v>Gobierno Autónomo Municipal de Achocalla</v>
      </c>
      <c r="C259" s="316" t="e">
        <f>+VLOOKUP(A259,Contactos!$A$4:$E$534,6,FALSE)</f>
        <v>#REF!</v>
      </c>
      <c r="D259" s="61">
        <v>0</v>
      </c>
      <c r="E259" s="61">
        <v>0</v>
      </c>
      <c r="F259" s="61">
        <v>0</v>
      </c>
      <c r="G259" s="61">
        <v>0</v>
      </c>
      <c r="H259" s="61">
        <v>0</v>
      </c>
      <c r="I259" s="61">
        <v>0</v>
      </c>
      <c r="J259" s="61">
        <v>0</v>
      </c>
      <c r="K259" s="61">
        <v>0</v>
      </c>
      <c r="L259" s="61">
        <v>0</v>
      </c>
      <c r="M259" s="61">
        <v>0</v>
      </c>
      <c r="N259" s="61">
        <v>0</v>
      </c>
      <c r="O259" s="61">
        <v>0</v>
      </c>
      <c r="P259" s="61">
        <v>0</v>
      </c>
      <c r="Q259" s="61">
        <v>0</v>
      </c>
      <c r="R259" s="61">
        <v>0</v>
      </c>
      <c r="S259" s="61">
        <v>0</v>
      </c>
      <c r="T259" s="61">
        <v>0</v>
      </c>
      <c r="U259" s="61">
        <v>0</v>
      </c>
      <c r="V259" s="61">
        <v>0</v>
      </c>
      <c r="W259" s="61">
        <v>0</v>
      </c>
      <c r="X259" s="61">
        <v>0</v>
      </c>
      <c r="Y259" s="61">
        <v>0</v>
      </c>
      <c r="Z259" s="61">
        <v>0</v>
      </c>
      <c r="AA259" s="61">
        <v>0</v>
      </c>
      <c r="AB259" s="61">
        <v>0</v>
      </c>
      <c r="AC259" s="61">
        <v>0</v>
      </c>
      <c r="AD259" s="61">
        <v>0</v>
      </c>
      <c r="AE259" s="61">
        <v>0</v>
      </c>
      <c r="AF259" s="61">
        <v>0</v>
      </c>
      <c r="AG259" s="61">
        <v>0</v>
      </c>
      <c r="AH259" s="61">
        <v>0</v>
      </c>
      <c r="AI259" s="61">
        <v>0</v>
      </c>
      <c r="AJ259" s="61">
        <v>0</v>
      </c>
      <c r="AK259" s="61">
        <v>0</v>
      </c>
      <c r="AL259" s="61">
        <v>0</v>
      </c>
      <c r="AM259" s="61">
        <v>0</v>
      </c>
      <c r="AN259" s="61">
        <v>0</v>
      </c>
      <c r="AO259" s="61">
        <v>0</v>
      </c>
      <c r="AP259" s="61">
        <v>0</v>
      </c>
      <c r="AQ259" s="61">
        <f t="shared" si="3"/>
        <v>0</v>
      </c>
      <c r="AT259" s="33"/>
    </row>
    <row r="260" spans="1:46" ht="33" customHeight="1">
      <c r="A260" s="32">
        <v>1205</v>
      </c>
      <c r="B260" s="315" t="str">
        <f>VLOOKUP(A260,[5]bd_lista!A:C,3,FALSE)</f>
        <v>Gobierno Autónomo Municipal de El Alto de La Paz</v>
      </c>
      <c r="C260" s="316" t="e">
        <f>+VLOOKUP(A260,Contactos!$A$4:$E$534,6,FALSE)</f>
        <v>#REF!</v>
      </c>
      <c r="D260" s="61">
        <v>0</v>
      </c>
      <c r="E260" s="61">
        <v>0</v>
      </c>
      <c r="F260" s="61">
        <v>0</v>
      </c>
      <c r="G260" s="61">
        <v>0</v>
      </c>
      <c r="H260" s="61">
        <v>0</v>
      </c>
      <c r="I260" s="61">
        <v>0</v>
      </c>
      <c r="J260" s="61">
        <v>0</v>
      </c>
      <c r="K260" s="61">
        <v>0</v>
      </c>
      <c r="L260" s="61">
        <v>0</v>
      </c>
      <c r="M260" s="61">
        <v>0</v>
      </c>
      <c r="N260" s="61">
        <v>0</v>
      </c>
      <c r="O260" s="61">
        <v>0</v>
      </c>
      <c r="P260" s="61">
        <v>0</v>
      </c>
      <c r="Q260" s="61">
        <v>0</v>
      </c>
      <c r="R260" s="61">
        <v>0</v>
      </c>
      <c r="S260" s="61">
        <v>0</v>
      </c>
      <c r="T260" s="61">
        <v>0</v>
      </c>
      <c r="U260" s="61">
        <v>0</v>
      </c>
      <c r="V260" s="61">
        <v>0</v>
      </c>
      <c r="W260" s="61">
        <v>0</v>
      </c>
      <c r="X260" s="61">
        <v>0</v>
      </c>
      <c r="Y260" s="61">
        <v>0</v>
      </c>
      <c r="Z260" s="61">
        <v>0</v>
      </c>
      <c r="AA260" s="61">
        <v>0</v>
      </c>
      <c r="AB260" s="61">
        <v>0</v>
      </c>
      <c r="AC260" s="61">
        <v>0</v>
      </c>
      <c r="AD260" s="61">
        <v>0</v>
      </c>
      <c r="AE260" s="61">
        <v>0</v>
      </c>
      <c r="AF260" s="61">
        <v>0</v>
      </c>
      <c r="AG260" s="61">
        <v>0</v>
      </c>
      <c r="AH260" s="61">
        <v>0</v>
      </c>
      <c r="AI260" s="61">
        <v>0</v>
      </c>
      <c r="AJ260" s="61">
        <v>0</v>
      </c>
      <c r="AK260" s="61">
        <v>0</v>
      </c>
      <c r="AL260" s="61">
        <v>0</v>
      </c>
      <c r="AM260" s="61">
        <v>0</v>
      </c>
      <c r="AN260" s="61">
        <v>0</v>
      </c>
      <c r="AO260" s="61">
        <v>0</v>
      </c>
      <c r="AP260" s="61">
        <v>0</v>
      </c>
      <c r="AQ260" s="61">
        <f t="shared" si="3"/>
        <v>0</v>
      </c>
      <c r="AT260" s="33"/>
    </row>
    <row r="261" spans="1:46" ht="33" customHeight="1">
      <c r="A261" s="32">
        <v>1206</v>
      </c>
      <c r="B261" s="315" t="str">
        <f>VLOOKUP(A261,[5]bd_lista!A:C,3,FALSE)</f>
        <v>Gobierno Autónomo Municipal de Viacha</v>
      </c>
      <c r="C261" s="316" t="e">
        <f>+VLOOKUP(A261,Contactos!$A$4:$E$534,6,FALSE)</f>
        <v>#REF!</v>
      </c>
      <c r="D261" s="61">
        <v>0</v>
      </c>
      <c r="E261" s="61">
        <v>0</v>
      </c>
      <c r="F261" s="61">
        <v>0</v>
      </c>
      <c r="G261" s="61">
        <v>0</v>
      </c>
      <c r="H261" s="61">
        <v>0</v>
      </c>
      <c r="I261" s="61">
        <v>0</v>
      </c>
      <c r="J261" s="61">
        <v>0</v>
      </c>
      <c r="K261" s="61">
        <v>0</v>
      </c>
      <c r="L261" s="61">
        <v>0</v>
      </c>
      <c r="M261" s="61">
        <v>0</v>
      </c>
      <c r="N261" s="61">
        <v>0</v>
      </c>
      <c r="O261" s="61">
        <v>0</v>
      </c>
      <c r="P261" s="61">
        <v>0</v>
      </c>
      <c r="Q261" s="61">
        <v>0</v>
      </c>
      <c r="R261" s="61">
        <v>0</v>
      </c>
      <c r="S261" s="61">
        <v>0</v>
      </c>
      <c r="T261" s="61">
        <v>0</v>
      </c>
      <c r="U261" s="61">
        <v>0</v>
      </c>
      <c r="V261" s="61">
        <v>0</v>
      </c>
      <c r="W261" s="61">
        <v>0</v>
      </c>
      <c r="X261" s="61">
        <v>0</v>
      </c>
      <c r="Y261" s="61">
        <v>0</v>
      </c>
      <c r="Z261" s="61">
        <v>0</v>
      </c>
      <c r="AA261" s="61">
        <v>0</v>
      </c>
      <c r="AB261" s="61">
        <v>0</v>
      </c>
      <c r="AC261" s="61">
        <v>0</v>
      </c>
      <c r="AD261" s="61">
        <v>0</v>
      </c>
      <c r="AE261" s="61">
        <v>0</v>
      </c>
      <c r="AF261" s="61">
        <v>0</v>
      </c>
      <c r="AG261" s="61">
        <v>0</v>
      </c>
      <c r="AH261" s="61">
        <v>0</v>
      </c>
      <c r="AI261" s="61">
        <v>0</v>
      </c>
      <c r="AJ261" s="61">
        <v>0</v>
      </c>
      <c r="AK261" s="61">
        <v>0</v>
      </c>
      <c r="AL261" s="61">
        <v>0</v>
      </c>
      <c r="AM261" s="61">
        <v>0</v>
      </c>
      <c r="AN261" s="61">
        <v>0</v>
      </c>
      <c r="AO261" s="61">
        <v>0</v>
      </c>
      <c r="AP261" s="61">
        <v>0</v>
      </c>
      <c r="AQ261" s="61">
        <f t="shared" si="3"/>
        <v>0</v>
      </c>
      <c r="AT261" s="33"/>
    </row>
    <row r="262" spans="1:46" ht="33" customHeight="1">
      <c r="A262" s="32">
        <v>1207</v>
      </c>
      <c r="B262" s="315" t="str">
        <f>VLOOKUP(A262,[5]bd_lista!A:C,3,FALSE)</f>
        <v>Gobierno Autónomo Municipal de Guaqui</v>
      </c>
      <c r="C262" s="316" t="e">
        <f>+VLOOKUP(A262,Contactos!$A$4:$E$534,6,FALSE)</f>
        <v>#REF!</v>
      </c>
      <c r="D262" s="61">
        <v>0</v>
      </c>
      <c r="E262" s="61">
        <v>0</v>
      </c>
      <c r="F262" s="61">
        <v>0</v>
      </c>
      <c r="G262" s="61">
        <v>0</v>
      </c>
      <c r="H262" s="61">
        <v>0</v>
      </c>
      <c r="I262" s="61">
        <v>0</v>
      </c>
      <c r="J262" s="61">
        <v>0</v>
      </c>
      <c r="K262" s="61">
        <v>0</v>
      </c>
      <c r="L262" s="61">
        <v>0</v>
      </c>
      <c r="M262" s="61">
        <v>0</v>
      </c>
      <c r="N262" s="61">
        <v>0</v>
      </c>
      <c r="O262" s="61">
        <v>0</v>
      </c>
      <c r="P262" s="61">
        <v>0</v>
      </c>
      <c r="Q262" s="61">
        <v>0</v>
      </c>
      <c r="R262" s="61">
        <v>0</v>
      </c>
      <c r="S262" s="61">
        <v>0</v>
      </c>
      <c r="T262" s="61">
        <v>0</v>
      </c>
      <c r="U262" s="61">
        <v>0</v>
      </c>
      <c r="V262" s="61">
        <v>0</v>
      </c>
      <c r="W262" s="61">
        <v>0</v>
      </c>
      <c r="X262" s="61">
        <v>0</v>
      </c>
      <c r="Y262" s="61">
        <v>0</v>
      </c>
      <c r="Z262" s="61">
        <v>0</v>
      </c>
      <c r="AA262" s="61">
        <v>0</v>
      </c>
      <c r="AB262" s="61">
        <v>0</v>
      </c>
      <c r="AC262" s="61">
        <v>0</v>
      </c>
      <c r="AD262" s="61">
        <v>0</v>
      </c>
      <c r="AE262" s="61">
        <v>0</v>
      </c>
      <c r="AF262" s="61">
        <v>0</v>
      </c>
      <c r="AG262" s="61">
        <v>0</v>
      </c>
      <c r="AH262" s="61">
        <v>0</v>
      </c>
      <c r="AI262" s="61">
        <v>0</v>
      </c>
      <c r="AJ262" s="61">
        <v>0</v>
      </c>
      <c r="AK262" s="61">
        <v>0</v>
      </c>
      <c r="AL262" s="61">
        <v>0</v>
      </c>
      <c r="AM262" s="61">
        <v>0</v>
      </c>
      <c r="AN262" s="61">
        <v>0</v>
      </c>
      <c r="AO262" s="61">
        <v>0</v>
      </c>
      <c r="AP262" s="61">
        <v>0</v>
      </c>
      <c r="AQ262" s="61">
        <f t="shared" si="3"/>
        <v>0</v>
      </c>
      <c r="AT262" s="33"/>
    </row>
    <row r="263" spans="1:46" ht="33" customHeight="1">
      <c r="A263" s="32">
        <v>1208</v>
      </c>
      <c r="B263" s="315" t="str">
        <f>VLOOKUP(A263,[5]bd_lista!A:C,3,FALSE)</f>
        <v>Gobierno Autónomo Municipal de Tiahuanacu</v>
      </c>
      <c r="C263" s="316" t="e">
        <f>+VLOOKUP(A263,Contactos!$A$4:$E$534,6,FALSE)</f>
        <v>#REF!</v>
      </c>
      <c r="D263" s="61">
        <v>0</v>
      </c>
      <c r="E263" s="61">
        <v>0</v>
      </c>
      <c r="F263" s="61">
        <v>0</v>
      </c>
      <c r="G263" s="61">
        <v>0</v>
      </c>
      <c r="H263" s="61">
        <v>0</v>
      </c>
      <c r="I263" s="61">
        <v>0</v>
      </c>
      <c r="J263" s="61">
        <v>0</v>
      </c>
      <c r="K263" s="61">
        <v>0</v>
      </c>
      <c r="L263" s="61">
        <v>0</v>
      </c>
      <c r="M263" s="61">
        <v>0</v>
      </c>
      <c r="N263" s="61">
        <v>0</v>
      </c>
      <c r="O263" s="61">
        <v>0</v>
      </c>
      <c r="P263" s="61">
        <v>0</v>
      </c>
      <c r="Q263" s="61">
        <v>0</v>
      </c>
      <c r="R263" s="61">
        <v>0</v>
      </c>
      <c r="S263" s="61">
        <v>0</v>
      </c>
      <c r="T263" s="61">
        <v>0</v>
      </c>
      <c r="U263" s="61">
        <v>0</v>
      </c>
      <c r="V263" s="61">
        <v>0</v>
      </c>
      <c r="W263" s="61">
        <v>0</v>
      </c>
      <c r="X263" s="61">
        <v>0</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v>
      </c>
      <c r="AQ263" s="61">
        <f t="shared" si="3"/>
        <v>0</v>
      </c>
      <c r="AT263" s="33"/>
    </row>
    <row r="264" spans="1:46" ht="33" customHeight="1">
      <c r="A264" s="32">
        <v>1209</v>
      </c>
      <c r="B264" s="315" t="str">
        <f>VLOOKUP(A264,[5]bd_lista!A:C,3,FALSE)</f>
        <v>Gobierno Autónomo Municipal de Desaguadero</v>
      </c>
      <c r="C264" s="316" t="e">
        <f>+VLOOKUP(A264,Contactos!$A$4:$E$534,6,FALSE)</f>
        <v>#REF!</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61">
        <v>0</v>
      </c>
      <c r="T264" s="61">
        <v>0</v>
      </c>
      <c r="U264" s="61">
        <v>0</v>
      </c>
      <c r="V264" s="61">
        <v>0</v>
      </c>
      <c r="W264" s="61">
        <v>0</v>
      </c>
      <c r="X264" s="61">
        <v>0</v>
      </c>
      <c r="Y264" s="61">
        <v>0</v>
      </c>
      <c r="Z264" s="61">
        <v>0</v>
      </c>
      <c r="AA264" s="61">
        <v>0</v>
      </c>
      <c r="AB264" s="61">
        <v>0</v>
      </c>
      <c r="AC264" s="61">
        <v>0</v>
      </c>
      <c r="AD264" s="61">
        <v>0</v>
      </c>
      <c r="AE264" s="61">
        <v>0</v>
      </c>
      <c r="AF264" s="61">
        <v>0</v>
      </c>
      <c r="AG264" s="61">
        <v>0</v>
      </c>
      <c r="AH264" s="61">
        <v>0</v>
      </c>
      <c r="AI264" s="61">
        <v>0</v>
      </c>
      <c r="AJ264" s="61">
        <v>0</v>
      </c>
      <c r="AK264" s="61">
        <v>0</v>
      </c>
      <c r="AL264" s="61">
        <v>0</v>
      </c>
      <c r="AM264" s="61">
        <v>0</v>
      </c>
      <c r="AN264" s="61">
        <v>0</v>
      </c>
      <c r="AO264" s="61">
        <v>0</v>
      </c>
      <c r="AP264" s="61">
        <v>0</v>
      </c>
      <c r="AQ264" s="61">
        <f t="shared" si="3"/>
        <v>0</v>
      </c>
      <c r="AT264" s="33"/>
    </row>
    <row r="265" spans="1:46" ht="33" customHeight="1">
      <c r="A265" s="32">
        <v>1210</v>
      </c>
      <c r="B265" s="315" t="str">
        <f>VLOOKUP(A265,[5]bd_lista!A:C,3,FALSE)</f>
        <v>Gobierno Autónomo Municipal de Caranavi</v>
      </c>
      <c r="C265" s="316" t="e">
        <f>+VLOOKUP(A265,Contactos!$A$4:$E$534,6,FALSE)</f>
        <v>#REF!</v>
      </c>
      <c r="D265" s="61">
        <v>0</v>
      </c>
      <c r="E265" s="61">
        <v>0</v>
      </c>
      <c r="F265" s="61">
        <v>0</v>
      </c>
      <c r="G265" s="61">
        <v>0</v>
      </c>
      <c r="H265" s="61">
        <v>0</v>
      </c>
      <c r="I265" s="61">
        <v>0</v>
      </c>
      <c r="J265" s="61">
        <v>0</v>
      </c>
      <c r="K265" s="61">
        <v>0</v>
      </c>
      <c r="L265" s="61">
        <v>0</v>
      </c>
      <c r="M265" s="61">
        <v>0</v>
      </c>
      <c r="N265" s="61">
        <v>0</v>
      </c>
      <c r="O265" s="61">
        <v>0</v>
      </c>
      <c r="P265" s="61">
        <v>0</v>
      </c>
      <c r="Q265" s="61">
        <v>0</v>
      </c>
      <c r="R265" s="61">
        <v>0</v>
      </c>
      <c r="S265" s="61">
        <v>0</v>
      </c>
      <c r="T265" s="61">
        <v>0</v>
      </c>
      <c r="U265" s="61">
        <v>0</v>
      </c>
      <c r="V265" s="61">
        <v>0</v>
      </c>
      <c r="W265" s="61">
        <v>0</v>
      </c>
      <c r="X265" s="61">
        <v>0</v>
      </c>
      <c r="Y265" s="61">
        <v>0</v>
      </c>
      <c r="Z265" s="61">
        <v>0</v>
      </c>
      <c r="AA265" s="61">
        <v>0</v>
      </c>
      <c r="AB265" s="61">
        <v>0</v>
      </c>
      <c r="AC265" s="61">
        <v>0</v>
      </c>
      <c r="AD265" s="61">
        <v>0</v>
      </c>
      <c r="AE265" s="61">
        <v>0</v>
      </c>
      <c r="AF265" s="61">
        <v>0</v>
      </c>
      <c r="AG265" s="61">
        <v>0</v>
      </c>
      <c r="AH265" s="61">
        <v>0</v>
      </c>
      <c r="AI265" s="61">
        <v>0</v>
      </c>
      <c r="AJ265" s="61">
        <v>0</v>
      </c>
      <c r="AK265" s="61">
        <v>0</v>
      </c>
      <c r="AL265" s="61">
        <v>0</v>
      </c>
      <c r="AM265" s="61">
        <v>0</v>
      </c>
      <c r="AN265" s="61">
        <v>0</v>
      </c>
      <c r="AO265" s="61">
        <v>0</v>
      </c>
      <c r="AP265" s="61">
        <v>0</v>
      </c>
      <c r="AQ265" s="61">
        <f t="shared" si="3"/>
        <v>0</v>
      </c>
      <c r="AT265" s="33"/>
    </row>
    <row r="266" spans="1:46" ht="33" customHeight="1">
      <c r="A266" s="32">
        <v>1211</v>
      </c>
      <c r="B266" s="315" t="str">
        <f>VLOOKUP(A266,[5]bd_lista!A:C,3,FALSE)</f>
        <v>Gobierno Autónomo Municipal de Sica Sica (Villa Aroma)</v>
      </c>
      <c r="C266" s="316" t="e">
        <f>+VLOOKUP(A266,Contactos!$A$4:$E$534,6,FALSE)</f>
        <v>#REF!</v>
      </c>
      <c r="D266" s="61">
        <v>0</v>
      </c>
      <c r="E266" s="61">
        <v>0</v>
      </c>
      <c r="F266" s="61">
        <v>0</v>
      </c>
      <c r="G266" s="61">
        <v>0</v>
      </c>
      <c r="H266" s="61">
        <v>0</v>
      </c>
      <c r="I266" s="61">
        <v>0</v>
      </c>
      <c r="J266" s="61">
        <v>0</v>
      </c>
      <c r="K266" s="61">
        <v>0</v>
      </c>
      <c r="L266" s="61">
        <v>0</v>
      </c>
      <c r="M266" s="61">
        <v>0</v>
      </c>
      <c r="N266" s="61">
        <v>0</v>
      </c>
      <c r="O266" s="61">
        <v>0</v>
      </c>
      <c r="P266" s="61">
        <v>0</v>
      </c>
      <c r="Q266" s="61">
        <v>0</v>
      </c>
      <c r="R266" s="61">
        <v>0</v>
      </c>
      <c r="S266" s="61">
        <v>0</v>
      </c>
      <c r="T266" s="61">
        <v>0</v>
      </c>
      <c r="U266" s="61">
        <v>0</v>
      </c>
      <c r="V266" s="61">
        <v>0</v>
      </c>
      <c r="W266" s="61">
        <v>0</v>
      </c>
      <c r="X266" s="61">
        <v>0</v>
      </c>
      <c r="Y266" s="61">
        <v>0</v>
      </c>
      <c r="Z266" s="61">
        <v>0</v>
      </c>
      <c r="AA266" s="61">
        <v>0</v>
      </c>
      <c r="AB266" s="61">
        <v>0</v>
      </c>
      <c r="AC266" s="61">
        <v>0</v>
      </c>
      <c r="AD266" s="61">
        <v>0</v>
      </c>
      <c r="AE266" s="61">
        <v>0</v>
      </c>
      <c r="AF266" s="61">
        <v>0</v>
      </c>
      <c r="AG266" s="61">
        <v>0</v>
      </c>
      <c r="AH266" s="61">
        <v>0</v>
      </c>
      <c r="AI266" s="61">
        <v>0</v>
      </c>
      <c r="AJ266" s="61">
        <v>0</v>
      </c>
      <c r="AK266" s="61">
        <v>0</v>
      </c>
      <c r="AL266" s="61">
        <v>0</v>
      </c>
      <c r="AM266" s="61">
        <v>0</v>
      </c>
      <c r="AN266" s="61">
        <v>0</v>
      </c>
      <c r="AO266" s="61">
        <v>0</v>
      </c>
      <c r="AP266" s="61">
        <v>0</v>
      </c>
      <c r="AQ266" s="61">
        <f t="shared" si="3"/>
        <v>0</v>
      </c>
      <c r="AT266" s="33"/>
    </row>
    <row r="267" spans="1:46" ht="33" customHeight="1">
      <c r="A267" s="32">
        <v>1212</v>
      </c>
      <c r="B267" s="315" t="str">
        <f>VLOOKUP(A267,[5]bd_lista!A:C,3,FALSE)</f>
        <v>Gobierno Autónomo Municipal de Umala</v>
      </c>
      <c r="C267" s="316" t="e">
        <f>+VLOOKUP(A267,Contactos!$A$4:$E$534,6,FALSE)</f>
        <v>#REF!</v>
      </c>
      <c r="D267" s="61">
        <v>0</v>
      </c>
      <c r="E267" s="61">
        <v>0</v>
      </c>
      <c r="F267" s="61">
        <v>0</v>
      </c>
      <c r="G267" s="61">
        <v>0</v>
      </c>
      <c r="H267" s="61">
        <v>0</v>
      </c>
      <c r="I267" s="61">
        <v>0</v>
      </c>
      <c r="J267" s="61">
        <v>0</v>
      </c>
      <c r="K267" s="61">
        <v>0</v>
      </c>
      <c r="L267" s="61">
        <v>0</v>
      </c>
      <c r="M267" s="61">
        <v>0</v>
      </c>
      <c r="N267" s="61">
        <v>0</v>
      </c>
      <c r="O267" s="61">
        <v>0</v>
      </c>
      <c r="P267" s="61">
        <v>0</v>
      </c>
      <c r="Q267" s="61">
        <v>0</v>
      </c>
      <c r="R267" s="61">
        <v>0</v>
      </c>
      <c r="S267" s="61">
        <v>0</v>
      </c>
      <c r="T267" s="61">
        <v>0</v>
      </c>
      <c r="U267" s="61">
        <v>0</v>
      </c>
      <c r="V267" s="61">
        <v>0</v>
      </c>
      <c r="W267" s="61">
        <v>0</v>
      </c>
      <c r="X267" s="61">
        <v>0</v>
      </c>
      <c r="Y267" s="61">
        <v>0</v>
      </c>
      <c r="Z267" s="61">
        <v>0</v>
      </c>
      <c r="AA267" s="61">
        <v>0</v>
      </c>
      <c r="AB267" s="61">
        <v>0</v>
      </c>
      <c r="AC267" s="61">
        <v>0</v>
      </c>
      <c r="AD267" s="61">
        <v>0</v>
      </c>
      <c r="AE267" s="61">
        <v>0</v>
      </c>
      <c r="AF267" s="61">
        <v>0</v>
      </c>
      <c r="AG267" s="61">
        <v>0</v>
      </c>
      <c r="AH267" s="61">
        <v>0</v>
      </c>
      <c r="AI267" s="61">
        <v>0</v>
      </c>
      <c r="AJ267" s="61">
        <v>0</v>
      </c>
      <c r="AK267" s="61">
        <v>0</v>
      </c>
      <c r="AL267" s="61">
        <v>0</v>
      </c>
      <c r="AM267" s="61">
        <v>0</v>
      </c>
      <c r="AN267" s="61">
        <v>0</v>
      </c>
      <c r="AO267" s="61">
        <v>0</v>
      </c>
      <c r="AP267" s="61">
        <v>0</v>
      </c>
      <c r="AQ267" s="61">
        <f t="shared" si="3"/>
        <v>0</v>
      </c>
      <c r="AT267" s="33"/>
    </row>
    <row r="268" spans="1:46" ht="33" customHeight="1">
      <c r="A268" s="32">
        <v>1213</v>
      </c>
      <c r="B268" s="315" t="str">
        <f>VLOOKUP(A268,[5]bd_lista!A:C,3,FALSE)</f>
        <v>Gobierno Autónomo Municipal de Ayo Ayo</v>
      </c>
      <c r="C268" s="316" t="e">
        <f>+VLOOKUP(A268,Contactos!$A$4:$E$534,6,FALSE)</f>
        <v>#REF!</v>
      </c>
      <c r="D268" s="61">
        <v>0</v>
      </c>
      <c r="E268" s="61">
        <v>0</v>
      </c>
      <c r="F268" s="61">
        <v>0</v>
      </c>
      <c r="G268" s="61">
        <v>0</v>
      </c>
      <c r="H268" s="61">
        <v>0</v>
      </c>
      <c r="I268" s="61">
        <v>0</v>
      </c>
      <c r="J268" s="61">
        <v>0</v>
      </c>
      <c r="K268" s="61">
        <v>0</v>
      </c>
      <c r="L268" s="61">
        <v>0</v>
      </c>
      <c r="M268" s="61">
        <v>0</v>
      </c>
      <c r="N268" s="61">
        <v>0</v>
      </c>
      <c r="O268" s="61">
        <v>0</v>
      </c>
      <c r="P268" s="61">
        <v>0</v>
      </c>
      <c r="Q268" s="61">
        <v>0</v>
      </c>
      <c r="R268" s="61">
        <v>0</v>
      </c>
      <c r="S268" s="61">
        <v>0</v>
      </c>
      <c r="T268" s="61">
        <v>0</v>
      </c>
      <c r="U268" s="61">
        <v>0</v>
      </c>
      <c r="V268" s="61">
        <v>0</v>
      </c>
      <c r="W268" s="61">
        <v>0</v>
      </c>
      <c r="X268" s="61">
        <v>0</v>
      </c>
      <c r="Y268" s="61">
        <v>0</v>
      </c>
      <c r="Z268" s="61">
        <v>0</v>
      </c>
      <c r="AA268" s="61">
        <v>0</v>
      </c>
      <c r="AB268" s="61">
        <v>0</v>
      </c>
      <c r="AC268" s="61">
        <v>0</v>
      </c>
      <c r="AD268" s="61">
        <v>0</v>
      </c>
      <c r="AE268" s="61">
        <v>0</v>
      </c>
      <c r="AF268" s="61">
        <v>0</v>
      </c>
      <c r="AG268" s="61">
        <v>0</v>
      </c>
      <c r="AH268" s="61">
        <v>0</v>
      </c>
      <c r="AI268" s="61">
        <v>0</v>
      </c>
      <c r="AJ268" s="61">
        <v>0</v>
      </c>
      <c r="AK268" s="61">
        <v>0</v>
      </c>
      <c r="AL268" s="61">
        <v>0</v>
      </c>
      <c r="AM268" s="61">
        <v>0</v>
      </c>
      <c r="AN268" s="61">
        <v>0</v>
      </c>
      <c r="AO268" s="61">
        <v>0</v>
      </c>
      <c r="AP268" s="61">
        <v>0</v>
      </c>
      <c r="AQ268" s="61">
        <f t="shared" si="3"/>
        <v>0</v>
      </c>
      <c r="AT268" s="33"/>
    </row>
    <row r="269" spans="1:46" ht="33" customHeight="1">
      <c r="A269" s="32">
        <v>1214</v>
      </c>
      <c r="B269" s="315" t="str">
        <f>VLOOKUP(A269,[5]bd_lista!A:C,3,FALSE)</f>
        <v>Gobierno Autónomo Municipal de Calamarca</v>
      </c>
      <c r="C269" s="316" t="e">
        <f>+VLOOKUP(A269,Contactos!$A$4:$E$534,6,FALSE)</f>
        <v>#REF!</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61">
        <v>0</v>
      </c>
      <c r="T269" s="61">
        <v>0</v>
      </c>
      <c r="U269" s="61">
        <v>0</v>
      </c>
      <c r="V269" s="61">
        <v>0</v>
      </c>
      <c r="W269" s="61">
        <v>0</v>
      </c>
      <c r="X269" s="61">
        <v>0</v>
      </c>
      <c r="Y269" s="61">
        <v>0</v>
      </c>
      <c r="Z269" s="61">
        <v>0</v>
      </c>
      <c r="AA269" s="61">
        <v>0</v>
      </c>
      <c r="AB269" s="61">
        <v>0</v>
      </c>
      <c r="AC269" s="61">
        <v>0</v>
      </c>
      <c r="AD269" s="61">
        <v>0</v>
      </c>
      <c r="AE269" s="61">
        <v>0</v>
      </c>
      <c r="AF269" s="61">
        <v>0</v>
      </c>
      <c r="AG269" s="61">
        <v>0</v>
      </c>
      <c r="AH269" s="61">
        <v>0</v>
      </c>
      <c r="AI269" s="61">
        <v>0</v>
      </c>
      <c r="AJ269" s="61">
        <v>0</v>
      </c>
      <c r="AK269" s="61">
        <v>0</v>
      </c>
      <c r="AL269" s="61">
        <v>0</v>
      </c>
      <c r="AM269" s="61">
        <v>0</v>
      </c>
      <c r="AN269" s="61">
        <v>0</v>
      </c>
      <c r="AO269" s="61">
        <v>0</v>
      </c>
      <c r="AP269" s="61">
        <v>0</v>
      </c>
      <c r="AQ269" s="61">
        <f t="shared" si="3"/>
        <v>0</v>
      </c>
      <c r="AT269" s="33"/>
    </row>
    <row r="270" spans="1:46" ht="33" customHeight="1">
      <c r="A270" s="32">
        <v>1215</v>
      </c>
      <c r="B270" s="315" t="str">
        <f>VLOOKUP(A270,[5]bd_lista!A:C,3,FALSE)</f>
        <v>Gobierno Autónomo Municipal de Patacamaya</v>
      </c>
      <c r="C270" s="316" t="e">
        <f>+VLOOKUP(A270,Contactos!$A$4:$E$534,6,FALSE)</f>
        <v>#REF!</v>
      </c>
      <c r="D270" s="61">
        <v>0</v>
      </c>
      <c r="E270" s="61">
        <v>0</v>
      </c>
      <c r="F270" s="61">
        <v>0</v>
      </c>
      <c r="G270" s="61">
        <v>0</v>
      </c>
      <c r="H270" s="61">
        <v>0</v>
      </c>
      <c r="I270" s="61">
        <v>0</v>
      </c>
      <c r="J270" s="61">
        <v>0</v>
      </c>
      <c r="K270" s="61">
        <v>0</v>
      </c>
      <c r="L270" s="61">
        <v>0</v>
      </c>
      <c r="M270" s="61">
        <v>0</v>
      </c>
      <c r="N270" s="61">
        <v>0</v>
      </c>
      <c r="O270" s="61">
        <v>0</v>
      </c>
      <c r="P270" s="61">
        <v>0</v>
      </c>
      <c r="Q270" s="61">
        <v>0</v>
      </c>
      <c r="R270" s="61">
        <v>0</v>
      </c>
      <c r="S270" s="61">
        <v>0</v>
      </c>
      <c r="T270" s="61">
        <v>0</v>
      </c>
      <c r="U270" s="61">
        <v>0</v>
      </c>
      <c r="V270" s="61">
        <v>0</v>
      </c>
      <c r="W270" s="61">
        <v>0</v>
      </c>
      <c r="X270" s="61">
        <v>0</v>
      </c>
      <c r="Y270" s="61">
        <v>0</v>
      </c>
      <c r="Z270" s="61">
        <v>0</v>
      </c>
      <c r="AA270" s="61">
        <v>0</v>
      </c>
      <c r="AB270" s="61">
        <v>0</v>
      </c>
      <c r="AC270" s="61">
        <v>0</v>
      </c>
      <c r="AD270" s="61">
        <v>0</v>
      </c>
      <c r="AE270" s="61">
        <v>0</v>
      </c>
      <c r="AF270" s="61">
        <v>0</v>
      </c>
      <c r="AG270" s="61">
        <v>0</v>
      </c>
      <c r="AH270" s="61">
        <v>0</v>
      </c>
      <c r="AI270" s="61">
        <v>0</v>
      </c>
      <c r="AJ270" s="61">
        <v>0</v>
      </c>
      <c r="AK270" s="61">
        <v>0</v>
      </c>
      <c r="AL270" s="61">
        <v>0</v>
      </c>
      <c r="AM270" s="61">
        <v>0</v>
      </c>
      <c r="AN270" s="61">
        <v>0</v>
      </c>
      <c r="AO270" s="61">
        <v>0</v>
      </c>
      <c r="AP270" s="61">
        <v>0</v>
      </c>
      <c r="AQ270" s="61">
        <f t="shared" si="3"/>
        <v>0</v>
      </c>
      <c r="AT270" s="33"/>
    </row>
    <row r="271" spans="1:46" ht="33" customHeight="1">
      <c r="A271" s="32">
        <v>1216</v>
      </c>
      <c r="B271" s="315" t="str">
        <f>VLOOKUP(A271,[5]bd_lista!A:C,3,FALSE)</f>
        <v>Gobierno Autónomo Municipal de Colquencha</v>
      </c>
      <c r="C271" s="316" t="e">
        <f>+VLOOKUP(A271,Contactos!$A$4:$E$534,6,FALSE)</f>
        <v>#REF!</v>
      </c>
      <c r="D271" s="61">
        <v>0</v>
      </c>
      <c r="E271" s="61">
        <v>0</v>
      </c>
      <c r="F271" s="61">
        <v>0</v>
      </c>
      <c r="G271" s="61">
        <v>0</v>
      </c>
      <c r="H271" s="61">
        <v>0</v>
      </c>
      <c r="I271" s="61">
        <v>0</v>
      </c>
      <c r="J271" s="61">
        <v>0</v>
      </c>
      <c r="K271" s="61">
        <v>0</v>
      </c>
      <c r="L271" s="61">
        <v>0</v>
      </c>
      <c r="M271" s="61">
        <v>0</v>
      </c>
      <c r="N271" s="61">
        <v>0</v>
      </c>
      <c r="O271" s="61">
        <v>0</v>
      </c>
      <c r="P271" s="61">
        <v>0</v>
      </c>
      <c r="Q271" s="61">
        <v>0</v>
      </c>
      <c r="R271" s="61">
        <v>0</v>
      </c>
      <c r="S271" s="61">
        <v>0</v>
      </c>
      <c r="T271" s="61">
        <v>0</v>
      </c>
      <c r="U271" s="61">
        <v>0</v>
      </c>
      <c r="V271" s="61">
        <v>0</v>
      </c>
      <c r="W271" s="61">
        <v>0</v>
      </c>
      <c r="X271" s="61">
        <v>0</v>
      </c>
      <c r="Y271" s="61">
        <v>0</v>
      </c>
      <c r="Z271" s="61">
        <v>0</v>
      </c>
      <c r="AA271" s="61">
        <v>0</v>
      </c>
      <c r="AB271" s="61">
        <v>0</v>
      </c>
      <c r="AC271" s="61">
        <v>0</v>
      </c>
      <c r="AD271" s="61">
        <v>0</v>
      </c>
      <c r="AE271" s="61">
        <v>0</v>
      </c>
      <c r="AF271" s="61">
        <v>0</v>
      </c>
      <c r="AG271" s="61">
        <v>0</v>
      </c>
      <c r="AH271" s="61">
        <v>0</v>
      </c>
      <c r="AI271" s="61">
        <v>0</v>
      </c>
      <c r="AJ271" s="61">
        <v>0</v>
      </c>
      <c r="AK271" s="61">
        <v>0</v>
      </c>
      <c r="AL271" s="61">
        <v>0</v>
      </c>
      <c r="AM271" s="61">
        <v>0</v>
      </c>
      <c r="AN271" s="61">
        <v>0</v>
      </c>
      <c r="AO271" s="61">
        <v>0</v>
      </c>
      <c r="AP271" s="61">
        <v>0</v>
      </c>
      <c r="AQ271" s="61">
        <f t="shared" si="3"/>
        <v>0</v>
      </c>
      <c r="AT271" s="33"/>
    </row>
    <row r="272" spans="1:46" ht="33" customHeight="1">
      <c r="A272" s="32">
        <v>1217</v>
      </c>
      <c r="B272" s="315" t="str">
        <f>VLOOKUP(A272,[5]bd_lista!A:C,3,FALSE)</f>
        <v>Gobierno Autónomo Municipal de Collana</v>
      </c>
      <c r="C272" s="316" t="e">
        <f>+VLOOKUP(A272,Contactos!$A$4:$E$534,6,FALSE)</f>
        <v>#REF!</v>
      </c>
      <c r="D272" s="61">
        <v>0</v>
      </c>
      <c r="E272" s="61">
        <v>0</v>
      </c>
      <c r="F272" s="61">
        <v>0</v>
      </c>
      <c r="G272" s="61">
        <v>0</v>
      </c>
      <c r="H272" s="61">
        <v>0</v>
      </c>
      <c r="I272" s="61">
        <v>0</v>
      </c>
      <c r="J272" s="61">
        <v>0</v>
      </c>
      <c r="K272" s="61">
        <v>0</v>
      </c>
      <c r="L272" s="61">
        <v>0</v>
      </c>
      <c r="M272" s="61">
        <v>0</v>
      </c>
      <c r="N272" s="61">
        <v>0</v>
      </c>
      <c r="O272" s="61">
        <v>0</v>
      </c>
      <c r="P272" s="61">
        <v>0</v>
      </c>
      <c r="Q272" s="61">
        <v>0</v>
      </c>
      <c r="R272" s="61">
        <v>0</v>
      </c>
      <c r="S272" s="61">
        <v>0</v>
      </c>
      <c r="T272" s="61">
        <v>0</v>
      </c>
      <c r="U272" s="61">
        <v>0</v>
      </c>
      <c r="V272" s="61">
        <v>0</v>
      </c>
      <c r="W272" s="61">
        <v>0</v>
      </c>
      <c r="X272" s="61">
        <v>0</v>
      </c>
      <c r="Y272" s="61">
        <v>0</v>
      </c>
      <c r="Z272" s="61">
        <v>0</v>
      </c>
      <c r="AA272" s="61">
        <v>0</v>
      </c>
      <c r="AB272" s="61">
        <v>0</v>
      </c>
      <c r="AC272" s="61">
        <v>0</v>
      </c>
      <c r="AD272" s="61">
        <v>0</v>
      </c>
      <c r="AE272" s="61">
        <v>0</v>
      </c>
      <c r="AF272" s="61">
        <v>0</v>
      </c>
      <c r="AG272" s="61">
        <v>0</v>
      </c>
      <c r="AH272" s="61">
        <v>0</v>
      </c>
      <c r="AI272" s="61">
        <v>0</v>
      </c>
      <c r="AJ272" s="61">
        <v>0</v>
      </c>
      <c r="AK272" s="61">
        <v>0</v>
      </c>
      <c r="AL272" s="61">
        <v>0</v>
      </c>
      <c r="AM272" s="61">
        <v>0</v>
      </c>
      <c r="AN272" s="61">
        <v>0</v>
      </c>
      <c r="AO272" s="61">
        <v>0</v>
      </c>
      <c r="AP272" s="61">
        <v>0</v>
      </c>
      <c r="AQ272" s="61">
        <f t="shared" ref="AQ272:AQ335" si="4">SUM(D272:AP272)</f>
        <v>0</v>
      </c>
      <c r="AT272" s="33"/>
    </row>
    <row r="273" spans="1:46" ht="33" customHeight="1">
      <c r="A273" s="32">
        <v>1218</v>
      </c>
      <c r="B273" s="315" t="str">
        <f>VLOOKUP(A273,[5]bd_lista!A:C,3,FALSE)</f>
        <v>Gobierno Autónomo Municipal de Inquisivi</v>
      </c>
      <c r="C273" s="316" t="e">
        <f>+VLOOKUP(A273,Contactos!$A$4:$E$534,6,FALSE)</f>
        <v>#REF!</v>
      </c>
      <c r="D273" s="61">
        <v>0</v>
      </c>
      <c r="E273" s="61">
        <v>0</v>
      </c>
      <c r="F273" s="61">
        <v>0</v>
      </c>
      <c r="G273" s="61">
        <v>0</v>
      </c>
      <c r="H273" s="61">
        <v>0</v>
      </c>
      <c r="I273" s="61">
        <v>0</v>
      </c>
      <c r="J273" s="61">
        <v>0</v>
      </c>
      <c r="K273" s="61">
        <v>0</v>
      </c>
      <c r="L273" s="61">
        <v>0</v>
      </c>
      <c r="M273" s="61">
        <v>0</v>
      </c>
      <c r="N273" s="61">
        <v>0</v>
      </c>
      <c r="O273" s="61">
        <v>0</v>
      </c>
      <c r="P273" s="61">
        <v>0</v>
      </c>
      <c r="Q273" s="61">
        <v>0</v>
      </c>
      <c r="R273" s="61">
        <v>0</v>
      </c>
      <c r="S273" s="61">
        <v>0</v>
      </c>
      <c r="T273" s="61">
        <v>0</v>
      </c>
      <c r="U273" s="61">
        <v>0</v>
      </c>
      <c r="V273" s="61">
        <v>0</v>
      </c>
      <c r="W273" s="61">
        <v>0</v>
      </c>
      <c r="X273" s="61">
        <v>0</v>
      </c>
      <c r="Y273" s="61">
        <v>0</v>
      </c>
      <c r="Z273" s="61">
        <v>0</v>
      </c>
      <c r="AA273" s="61">
        <v>0</v>
      </c>
      <c r="AB273" s="61">
        <v>0</v>
      </c>
      <c r="AC273" s="61">
        <v>0</v>
      </c>
      <c r="AD273" s="61">
        <v>0</v>
      </c>
      <c r="AE273" s="61">
        <v>0</v>
      </c>
      <c r="AF273" s="61">
        <v>0</v>
      </c>
      <c r="AG273" s="61">
        <v>0</v>
      </c>
      <c r="AH273" s="61">
        <v>0</v>
      </c>
      <c r="AI273" s="61">
        <v>0</v>
      </c>
      <c r="AJ273" s="61">
        <v>0</v>
      </c>
      <c r="AK273" s="61">
        <v>0</v>
      </c>
      <c r="AL273" s="61">
        <v>0</v>
      </c>
      <c r="AM273" s="61">
        <v>0</v>
      </c>
      <c r="AN273" s="61">
        <v>0</v>
      </c>
      <c r="AO273" s="61">
        <v>0</v>
      </c>
      <c r="AP273" s="61">
        <v>0</v>
      </c>
      <c r="AQ273" s="61">
        <f t="shared" si="4"/>
        <v>0</v>
      </c>
      <c r="AT273" s="33"/>
    </row>
    <row r="274" spans="1:46" ht="33" customHeight="1">
      <c r="A274" s="32">
        <v>1219</v>
      </c>
      <c r="B274" s="315" t="str">
        <f>VLOOKUP(A274,[5]bd_lista!A:C,3,FALSE)</f>
        <v>Gobierno Autónomo Municipal de Quime</v>
      </c>
      <c r="C274" s="316" t="e">
        <f>+VLOOKUP(A274,Contactos!$A$4:$E$534,6,FALSE)</f>
        <v>#REF!</v>
      </c>
      <c r="D274" s="61">
        <v>0</v>
      </c>
      <c r="E274" s="61">
        <v>0</v>
      </c>
      <c r="F274" s="61">
        <v>0</v>
      </c>
      <c r="G274" s="61">
        <v>0</v>
      </c>
      <c r="H274" s="61">
        <v>0</v>
      </c>
      <c r="I274" s="61">
        <v>0</v>
      </c>
      <c r="J274" s="61">
        <v>0</v>
      </c>
      <c r="K274" s="61">
        <v>0</v>
      </c>
      <c r="L274" s="61">
        <v>0</v>
      </c>
      <c r="M274" s="61">
        <v>0</v>
      </c>
      <c r="N274" s="61">
        <v>0</v>
      </c>
      <c r="O274" s="61">
        <v>0</v>
      </c>
      <c r="P274" s="61">
        <v>0</v>
      </c>
      <c r="Q274" s="61">
        <v>0</v>
      </c>
      <c r="R274" s="61">
        <v>0</v>
      </c>
      <c r="S274" s="61">
        <v>0</v>
      </c>
      <c r="T274" s="61">
        <v>0</v>
      </c>
      <c r="U274" s="61">
        <v>0</v>
      </c>
      <c r="V274" s="61">
        <v>0</v>
      </c>
      <c r="W274" s="61">
        <v>0</v>
      </c>
      <c r="X274" s="61">
        <v>0</v>
      </c>
      <c r="Y274" s="61">
        <v>0</v>
      </c>
      <c r="Z274" s="61">
        <v>0</v>
      </c>
      <c r="AA274" s="61">
        <v>0</v>
      </c>
      <c r="AB274" s="61">
        <v>0</v>
      </c>
      <c r="AC274" s="61">
        <v>0</v>
      </c>
      <c r="AD274" s="61">
        <v>0</v>
      </c>
      <c r="AE274" s="61">
        <v>0</v>
      </c>
      <c r="AF274" s="61">
        <v>0</v>
      </c>
      <c r="AG274" s="61">
        <v>0</v>
      </c>
      <c r="AH274" s="61">
        <v>0</v>
      </c>
      <c r="AI274" s="61">
        <v>0</v>
      </c>
      <c r="AJ274" s="61">
        <v>0</v>
      </c>
      <c r="AK274" s="61">
        <v>0</v>
      </c>
      <c r="AL274" s="61">
        <v>0</v>
      </c>
      <c r="AM274" s="61">
        <v>0</v>
      </c>
      <c r="AN274" s="61">
        <v>0</v>
      </c>
      <c r="AO274" s="61">
        <v>0</v>
      </c>
      <c r="AP274" s="61">
        <v>0</v>
      </c>
      <c r="AQ274" s="61">
        <f t="shared" si="4"/>
        <v>0</v>
      </c>
      <c r="AT274" s="33"/>
    </row>
    <row r="275" spans="1:46" ht="33" customHeight="1">
      <c r="A275" s="32">
        <v>1220</v>
      </c>
      <c r="B275" s="315" t="str">
        <f>VLOOKUP(A275,[5]bd_lista!A:C,3,FALSE)</f>
        <v>Gobierno Autónomo Municipal de Cajuata</v>
      </c>
      <c r="C275" s="316" t="e">
        <f>+VLOOKUP(A275,Contactos!$A$4:$E$534,6,FALSE)</f>
        <v>#REF!</v>
      </c>
      <c r="D275" s="61">
        <v>0</v>
      </c>
      <c r="E275" s="61">
        <v>0</v>
      </c>
      <c r="F275" s="61">
        <v>0</v>
      </c>
      <c r="G275" s="61">
        <v>0</v>
      </c>
      <c r="H275" s="61">
        <v>0</v>
      </c>
      <c r="I275" s="61">
        <v>0</v>
      </c>
      <c r="J275" s="61">
        <v>0</v>
      </c>
      <c r="K275" s="61">
        <v>0</v>
      </c>
      <c r="L275" s="61">
        <v>0</v>
      </c>
      <c r="M275" s="61">
        <v>0</v>
      </c>
      <c r="N275" s="61">
        <v>0</v>
      </c>
      <c r="O275" s="61">
        <v>0</v>
      </c>
      <c r="P275" s="61">
        <v>0</v>
      </c>
      <c r="Q275" s="61">
        <v>0</v>
      </c>
      <c r="R275" s="61">
        <v>0</v>
      </c>
      <c r="S275" s="61">
        <v>0</v>
      </c>
      <c r="T275" s="61">
        <v>0</v>
      </c>
      <c r="U275" s="61">
        <v>0</v>
      </c>
      <c r="V275" s="61">
        <v>0</v>
      </c>
      <c r="W275" s="61">
        <v>0</v>
      </c>
      <c r="X275" s="61">
        <v>0</v>
      </c>
      <c r="Y275" s="61">
        <v>0</v>
      </c>
      <c r="Z275" s="61">
        <v>0</v>
      </c>
      <c r="AA275" s="61">
        <v>0</v>
      </c>
      <c r="AB275" s="61">
        <v>0</v>
      </c>
      <c r="AC275" s="61">
        <v>0</v>
      </c>
      <c r="AD275" s="61">
        <v>0</v>
      </c>
      <c r="AE275" s="61">
        <v>0</v>
      </c>
      <c r="AF275" s="61">
        <v>0</v>
      </c>
      <c r="AG275" s="61">
        <v>0</v>
      </c>
      <c r="AH275" s="61">
        <v>0</v>
      </c>
      <c r="AI275" s="61">
        <v>0</v>
      </c>
      <c r="AJ275" s="61">
        <v>0</v>
      </c>
      <c r="AK275" s="61">
        <v>0</v>
      </c>
      <c r="AL275" s="61">
        <v>0</v>
      </c>
      <c r="AM275" s="61">
        <v>0</v>
      </c>
      <c r="AN275" s="61">
        <v>0</v>
      </c>
      <c r="AO275" s="61">
        <v>0</v>
      </c>
      <c r="AP275" s="61">
        <v>0</v>
      </c>
      <c r="AQ275" s="61">
        <f t="shared" si="4"/>
        <v>0</v>
      </c>
      <c r="AT275" s="33"/>
    </row>
    <row r="276" spans="1:46" ht="33" customHeight="1">
      <c r="A276" s="32">
        <v>1221</v>
      </c>
      <c r="B276" s="315" t="str">
        <f>VLOOKUP(A276,[5]bd_lista!A:C,3,FALSE)</f>
        <v>Gobierno Autónomo Municipal de Colquiri</v>
      </c>
      <c r="C276" s="316" t="e">
        <f>+VLOOKUP(A276,Contactos!$A$4:$E$534,6,FALSE)</f>
        <v>#REF!</v>
      </c>
      <c r="D276" s="61">
        <v>0</v>
      </c>
      <c r="E276" s="61">
        <v>0</v>
      </c>
      <c r="F276" s="61">
        <v>0</v>
      </c>
      <c r="G276" s="61">
        <v>0</v>
      </c>
      <c r="H276" s="61">
        <v>0</v>
      </c>
      <c r="I276" s="61">
        <v>0</v>
      </c>
      <c r="J276" s="61">
        <v>0</v>
      </c>
      <c r="K276" s="61">
        <v>0</v>
      </c>
      <c r="L276" s="61">
        <v>0</v>
      </c>
      <c r="M276" s="61">
        <v>0</v>
      </c>
      <c r="N276" s="61">
        <v>0</v>
      </c>
      <c r="O276" s="61">
        <v>0</v>
      </c>
      <c r="P276" s="61">
        <v>0</v>
      </c>
      <c r="Q276" s="61">
        <v>0</v>
      </c>
      <c r="R276" s="61">
        <v>0</v>
      </c>
      <c r="S276" s="61">
        <v>0</v>
      </c>
      <c r="T276" s="61">
        <v>0</v>
      </c>
      <c r="U276" s="61">
        <v>0</v>
      </c>
      <c r="V276" s="61">
        <v>0</v>
      </c>
      <c r="W276" s="61">
        <v>0</v>
      </c>
      <c r="X276" s="61">
        <v>0</v>
      </c>
      <c r="Y276" s="61">
        <v>0</v>
      </c>
      <c r="Z276" s="61">
        <v>0</v>
      </c>
      <c r="AA276" s="61">
        <v>0</v>
      </c>
      <c r="AB276" s="61">
        <v>0</v>
      </c>
      <c r="AC276" s="61">
        <v>0</v>
      </c>
      <c r="AD276" s="61">
        <v>0</v>
      </c>
      <c r="AE276" s="61">
        <v>0</v>
      </c>
      <c r="AF276" s="61">
        <v>0</v>
      </c>
      <c r="AG276" s="61">
        <v>0</v>
      </c>
      <c r="AH276" s="61">
        <v>0</v>
      </c>
      <c r="AI276" s="61">
        <v>0</v>
      </c>
      <c r="AJ276" s="61">
        <v>0</v>
      </c>
      <c r="AK276" s="61">
        <v>0</v>
      </c>
      <c r="AL276" s="61">
        <v>0</v>
      </c>
      <c r="AM276" s="61">
        <v>0</v>
      </c>
      <c r="AN276" s="61">
        <v>0</v>
      </c>
      <c r="AO276" s="61">
        <v>0</v>
      </c>
      <c r="AP276" s="61">
        <v>0</v>
      </c>
      <c r="AQ276" s="61">
        <f t="shared" si="4"/>
        <v>0</v>
      </c>
      <c r="AT276" s="33"/>
    </row>
    <row r="277" spans="1:46" ht="33" customHeight="1">
      <c r="A277" s="32">
        <v>1222</v>
      </c>
      <c r="B277" s="315" t="str">
        <f>VLOOKUP(A277,[5]bd_lista!A:C,3,FALSE)</f>
        <v>Gobierno Autónomo Municipal de Ichoca</v>
      </c>
      <c r="C277" s="316" t="e">
        <f>+VLOOKUP(A277,Contactos!$A$4:$E$534,6,FALSE)</f>
        <v>#REF!</v>
      </c>
      <c r="D277" s="61">
        <v>0</v>
      </c>
      <c r="E277" s="61">
        <v>0</v>
      </c>
      <c r="F277" s="61">
        <v>0</v>
      </c>
      <c r="G277" s="61">
        <v>0</v>
      </c>
      <c r="H277" s="61">
        <v>0</v>
      </c>
      <c r="I277" s="61">
        <v>0</v>
      </c>
      <c r="J277" s="61">
        <v>0</v>
      </c>
      <c r="K277" s="61">
        <v>0</v>
      </c>
      <c r="L277" s="61">
        <v>0</v>
      </c>
      <c r="M277" s="61">
        <v>0</v>
      </c>
      <c r="N277" s="61">
        <v>0</v>
      </c>
      <c r="O277" s="61">
        <v>0</v>
      </c>
      <c r="P277" s="61">
        <v>0</v>
      </c>
      <c r="Q277" s="61">
        <v>0</v>
      </c>
      <c r="R277" s="61">
        <v>0</v>
      </c>
      <c r="S277" s="61">
        <v>0</v>
      </c>
      <c r="T277" s="61">
        <v>0</v>
      </c>
      <c r="U277" s="61">
        <v>0</v>
      </c>
      <c r="V277" s="61">
        <v>0</v>
      </c>
      <c r="W277" s="61">
        <v>0</v>
      </c>
      <c r="X277" s="61">
        <v>0</v>
      </c>
      <c r="Y277" s="61">
        <v>0</v>
      </c>
      <c r="Z277" s="61">
        <v>0</v>
      </c>
      <c r="AA277" s="61">
        <v>0</v>
      </c>
      <c r="AB277" s="61">
        <v>0</v>
      </c>
      <c r="AC277" s="61">
        <v>0</v>
      </c>
      <c r="AD277" s="61">
        <v>0</v>
      </c>
      <c r="AE277" s="61">
        <v>0</v>
      </c>
      <c r="AF277" s="61">
        <v>0</v>
      </c>
      <c r="AG277" s="61">
        <v>0</v>
      </c>
      <c r="AH277" s="61">
        <v>0</v>
      </c>
      <c r="AI277" s="61">
        <v>0</v>
      </c>
      <c r="AJ277" s="61">
        <v>0</v>
      </c>
      <c r="AK277" s="61">
        <v>0</v>
      </c>
      <c r="AL277" s="61">
        <v>0</v>
      </c>
      <c r="AM277" s="61">
        <v>0</v>
      </c>
      <c r="AN277" s="61">
        <v>0</v>
      </c>
      <c r="AO277" s="61">
        <v>0</v>
      </c>
      <c r="AP277" s="61">
        <v>0</v>
      </c>
      <c r="AQ277" s="61">
        <f t="shared" si="4"/>
        <v>0</v>
      </c>
      <c r="AT277" s="33"/>
    </row>
    <row r="278" spans="1:46" ht="33" customHeight="1">
      <c r="A278" s="32">
        <v>1223</v>
      </c>
      <c r="B278" s="315" t="str">
        <f>VLOOKUP(A278,[5]bd_lista!A:C,3,FALSE)</f>
        <v>Gobierno Autónomo Municipal de Villa Libertad Licoma</v>
      </c>
      <c r="C278" s="316" t="e">
        <f>+VLOOKUP(A278,Contactos!$A$4:$E$534,6,FALSE)</f>
        <v>#REF!</v>
      </c>
      <c r="D278" s="61">
        <v>0</v>
      </c>
      <c r="E278" s="61">
        <v>0</v>
      </c>
      <c r="F278" s="61">
        <v>0</v>
      </c>
      <c r="G278" s="61">
        <v>0</v>
      </c>
      <c r="H278" s="61">
        <v>0</v>
      </c>
      <c r="I278" s="61">
        <v>0</v>
      </c>
      <c r="J278" s="61">
        <v>0</v>
      </c>
      <c r="K278" s="61">
        <v>0</v>
      </c>
      <c r="L278" s="61">
        <v>0</v>
      </c>
      <c r="M278" s="61">
        <v>0</v>
      </c>
      <c r="N278" s="61">
        <v>0</v>
      </c>
      <c r="O278" s="61">
        <v>0</v>
      </c>
      <c r="P278" s="61">
        <v>0</v>
      </c>
      <c r="Q278" s="61">
        <v>0</v>
      </c>
      <c r="R278" s="61">
        <v>0</v>
      </c>
      <c r="S278" s="61">
        <v>0</v>
      </c>
      <c r="T278" s="61">
        <v>0</v>
      </c>
      <c r="U278" s="61">
        <v>0</v>
      </c>
      <c r="V278" s="61">
        <v>0</v>
      </c>
      <c r="W278" s="61">
        <v>0</v>
      </c>
      <c r="X278" s="61">
        <v>0</v>
      </c>
      <c r="Y278" s="61">
        <v>0</v>
      </c>
      <c r="Z278" s="61">
        <v>0</v>
      </c>
      <c r="AA278" s="61">
        <v>0</v>
      </c>
      <c r="AB278" s="61">
        <v>0</v>
      </c>
      <c r="AC278" s="61">
        <v>0</v>
      </c>
      <c r="AD278" s="61">
        <v>0</v>
      </c>
      <c r="AE278" s="61">
        <v>0</v>
      </c>
      <c r="AF278" s="61">
        <v>0</v>
      </c>
      <c r="AG278" s="61">
        <v>0</v>
      </c>
      <c r="AH278" s="61">
        <v>0</v>
      </c>
      <c r="AI278" s="61">
        <v>0</v>
      </c>
      <c r="AJ278" s="61">
        <v>0</v>
      </c>
      <c r="AK278" s="61">
        <v>0</v>
      </c>
      <c r="AL278" s="61">
        <v>0</v>
      </c>
      <c r="AM278" s="61">
        <v>0</v>
      </c>
      <c r="AN278" s="61">
        <v>0</v>
      </c>
      <c r="AO278" s="61">
        <v>0</v>
      </c>
      <c r="AP278" s="61">
        <v>0</v>
      </c>
      <c r="AQ278" s="61">
        <f t="shared" si="4"/>
        <v>0</v>
      </c>
      <c r="AT278" s="33"/>
    </row>
    <row r="279" spans="1:46" ht="33" customHeight="1">
      <c r="A279" s="32">
        <v>1224</v>
      </c>
      <c r="B279" s="315" t="str">
        <f>VLOOKUP(A279,[5]bd_lista!A:C,3,FALSE)</f>
        <v>Gobierno Autónomo Municipal de Achacachi</v>
      </c>
      <c r="C279" s="316" t="e">
        <f>+VLOOKUP(A279,Contactos!$A$4:$E$534,6,FALSE)</f>
        <v>#REF!</v>
      </c>
      <c r="D279" s="61">
        <v>0</v>
      </c>
      <c r="E279" s="61">
        <v>0</v>
      </c>
      <c r="F279" s="61">
        <v>0</v>
      </c>
      <c r="G279" s="61">
        <v>0</v>
      </c>
      <c r="H279" s="61">
        <v>0</v>
      </c>
      <c r="I279" s="61">
        <v>0</v>
      </c>
      <c r="J279" s="61">
        <v>0</v>
      </c>
      <c r="K279" s="61">
        <v>0</v>
      </c>
      <c r="L279" s="61">
        <v>0</v>
      </c>
      <c r="M279" s="61">
        <v>0</v>
      </c>
      <c r="N279" s="61">
        <v>0</v>
      </c>
      <c r="O279" s="61">
        <v>0</v>
      </c>
      <c r="P279" s="61">
        <v>0</v>
      </c>
      <c r="Q279" s="61">
        <v>0</v>
      </c>
      <c r="R279" s="61">
        <v>0</v>
      </c>
      <c r="S279" s="61">
        <v>0</v>
      </c>
      <c r="T279" s="61">
        <v>0</v>
      </c>
      <c r="U279" s="61">
        <v>0</v>
      </c>
      <c r="V279" s="61">
        <v>0</v>
      </c>
      <c r="W279" s="61">
        <v>0</v>
      </c>
      <c r="X279" s="61">
        <v>0</v>
      </c>
      <c r="Y279" s="61">
        <v>0</v>
      </c>
      <c r="Z279" s="61">
        <v>0</v>
      </c>
      <c r="AA279" s="61">
        <v>0</v>
      </c>
      <c r="AB279" s="61">
        <v>0</v>
      </c>
      <c r="AC279" s="61">
        <v>0</v>
      </c>
      <c r="AD279" s="61">
        <v>0</v>
      </c>
      <c r="AE279" s="61">
        <v>0</v>
      </c>
      <c r="AF279" s="61">
        <v>0</v>
      </c>
      <c r="AG279" s="61">
        <v>0</v>
      </c>
      <c r="AH279" s="61">
        <v>0</v>
      </c>
      <c r="AI279" s="61">
        <v>0</v>
      </c>
      <c r="AJ279" s="61">
        <v>0</v>
      </c>
      <c r="AK279" s="61">
        <v>0</v>
      </c>
      <c r="AL279" s="61">
        <v>0</v>
      </c>
      <c r="AM279" s="61">
        <v>0</v>
      </c>
      <c r="AN279" s="61">
        <v>0</v>
      </c>
      <c r="AO279" s="61">
        <v>0</v>
      </c>
      <c r="AP279" s="61">
        <v>0</v>
      </c>
      <c r="AQ279" s="61">
        <f t="shared" si="4"/>
        <v>0</v>
      </c>
      <c r="AT279" s="33"/>
    </row>
    <row r="280" spans="1:46" ht="33" customHeight="1">
      <c r="A280" s="32">
        <v>1225</v>
      </c>
      <c r="B280" s="315" t="str">
        <f>VLOOKUP(A280,[5]bd_lista!A:C,3,FALSE)</f>
        <v>Gobierno Autónomo Municipal de Ancoraimes</v>
      </c>
      <c r="C280" s="316" t="e">
        <f>+VLOOKUP(A280,Contactos!$A$4:$E$534,6,FALSE)</f>
        <v>#REF!</v>
      </c>
      <c r="D280" s="61">
        <v>0</v>
      </c>
      <c r="E280" s="61">
        <v>0</v>
      </c>
      <c r="F280" s="61">
        <v>0</v>
      </c>
      <c r="G280" s="61">
        <v>0</v>
      </c>
      <c r="H280" s="61">
        <v>0</v>
      </c>
      <c r="I280" s="61">
        <v>0</v>
      </c>
      <c r="J280" s="61">
        <v>0</v>
      </c>
      <c r="K280" s="61">
        <v>0</v>
      </c>
      <c r="L280" s="61">
        <v>0</v>
      </c>
      <c r="M280" s="61">
        <v>0</v>
      </c>
      <c r="N280" s="61">
        <v>0</v>
      </c>
      <c r="O280" s="61">
        <v>0</v>
      </c>
      <c r="P280" s="61">
        <v>0</v>
      </c>
      <c r="Q280" s="61">
        <v>0</v>
      </c>
      <c r="R280" s="61">
        <v>0</v>
      </c>
      <c r="S280" s="61">
        <v>0</v>
      </c>
      <c r="T280" s="61">
        <v>0</v>
      </c>
      <c r="U280" s="61">
        <v>0</v>
      </c>
      <c r="V280" s="61">
        <v>0</v>
      </c>
      <c r="W280" s="61">
        <v>0</v>
      </c>
      <c r="X280" s="61">
        <v>0</v>
      </c>
      <c r="Y280" s="61">
        <v>0</v>
      </c>
      <c r="Z280" s="61">
        <v>0</v>
      </c>
      <c r="AA280" s="61">
        <v>0</v>
      </c>
      <c r="AB280" s="61">
        <v>0</v>
      </c>
      <c r="AC280" s="61">
        <v>0</v>
      </c>
      <c r="AD280" s="61">
        <v>0</v>
      </c>
      <c r="AE280" s="61">
        <v>0</v>
      </c>
      <c r="AF280" s="61">
        <v>0</v>
      </c>
      <c r="AG280" s="61">
        <v>0</v>
      </c>
      <c r="AH280" s="61">
        <v>0</v>
      </c>
      <c r="AI280" s="61">
        <v>0</v>
      </c>
      <c r="AJ280" s="61">
        <v>0</v>
      </c>
      <c r="AK280" s="61">
        <v>0</v>
      </c>
      <c r="AL280" s="61">
        <v>0</v>
      </c>
      <c r="AM280" s="61">
        <v>0</v>
      </c>
      <c r="AN280" s="61">
        <v>0</v>
      </c>
      <c r="AO280" s="61">
        <v>0</v>
      </c>
      <c r="AP280" s="61">
        <v>0</v>
      </c>
      <c r="AQ280" s="61">
        <f t="shared" si="4"/>
        <v>0</v>
      </c>
      <c r="AT280" s="33"/>
    </row>
    <row r="281" spans="1:46" ht="33" customHeight="1">
      <c r="A281" s="32">
        <v>1226</v>
      </c>
      <c r="B281" s="315" t="str">
        <f>VLOOKUP(A281,[5]bd_lista!A:C,3,FALSE)</f>
        <v>Gobierno Autónomo Municipal de Sorata</v>
      </c>
      <c r="C281" s="316" t="e">
        <f>+VLOOKUP(A281,Contactos!$A$4:$E$534,6,FALSE)</f>
        <v>#REF!</v>
      </c>
      <c r="D281" s="61">
        <v>0</v>
      </c>
      <c r="E281" s="61">
        <v>0</v>
      </c>
      <c r="F281" s="61">
        <v>0</v>
      </c>
      <c r="G281" s="61">
        <v>0</v>
      </c>
      <c r="H281" s="61">
        <v>0</v>
      </c>
      <c r="I281" s="61">
        <v>0</v>
      </c>
      <c r="J281" s="61">
        <v>0</v>
      </c>
      <c r="K281" s="61">
        <v>0</v>
      </c>
      <c r="L281" s="61">
        <v>0</v>
      </c>
      <c r="M281" s="61">
        <v>0</v>
      </c>
      <c r="N281" s="61">
        <v>0</v>
      </c>
      <c r="O281" s="61">
        <v>0</v>
      </c>
      <c r="P281" s="61">
        <v>0</v>
      </c>
      <c r="Q281" s="61">
        <v>0</v>
      </c>
      <c r="R281" s="61">
        <v>0</v>
      </c>
      <c r="S281" s="61">
        <v>0</v>
      </c>
      <c r="T281" s="61">
        <v>0</v>
      </c>
      <c r="U281" s="61">
        <v>0</v>
      </c>
      <c r="V281" s="61">
        <v>0</v>
      </c>
      <c r="W281" s="61">
        <v>0</v>
      </c>
      <c r="X281" s="61">
        <v>0</v>
      </c>
      <c r="Y281" s="61">
        <v>0</v>
      </c>
      <c r="Z281" s="61">
        <v>0</v>
      </c>
      <c r="AA281" s="61">
        <v>0</v>
      </c>
      <c r="AB281" s="61">
        <v>0</v>
      </c>
      <c r="AC281" s="61">
        <v>0</v>
      </c>
      <c r="AD281" s="61">
        <v>0</v>
      </c>
      <c r="AE281" s="61">
        <v>0</v>
      </c>
      <c r="AF281" s="61">
        <v>0</v>
      </c>
      <c r="AG281" s="61">
        <v>0</v>
      </c>
      <c r="AH281" s="61">
        <v>0</v>
      </c>
      <c r="AI281" s="61">
        <v>0</v>
      </c>
      <c r="AJ281" s="61">
        <v>0</v>
      </c>
      <c r="AK281" s="61">
        <v>0</v>
      </c>
      <c r="AL281" s="61">
        <v>0</v>
      </c>
      <c r="AM281" s="61">
        <v>0</v>
      </c>
      <c r="AN281" s="61">
        <v>0</v>
      </c>
      <c r="AO281" s="61">
        <v>0</v>
      </c>
      <c r="AP281" s="61">
        <v>0</v>
      </c>
      <c r="AQ281" s="61">
        <f t="shared" si="4"/>
        <v>0</v>
      </c>
      <c r="AT281" s="33"/>
    </row>
    <row r="282" spans="1:46" ht="33" customHeight="1">
      <c r="A282" s="32">
        <v>1227</v>
      </c>
      <c r="B282" s="315" t="str">
        <f>VLOOKUP(A282,[5]bd_lista!A:C,3,FALSE)</f>
        <v>Gobierno Autónomo Municipal de Guanay</v>
      </c>
      <c r="C282" s="316" t="e">
        <f>+VLOOKUP(A282,Contactos!$A$4:$E$534,6,FALSE)</f>
        <v>#REF!</v>
      </c>
      <c r="D282" s="61">
        <v>0</v>
      </c>
      <c r="E282" s="61">
        <v>0</v>
      </c>
      <c r="F282" s="61">
        <v>0</v>
      </c>
      <c r="G282" s="61">
        <v>0</v>
      </c>
      <c r="H282" s="61">
        <v>0</v>
      </c>
      <c r="I282" s="61">
        <v>0</v>
      </c>
      <c r="J282" s="61">
        <v>0</v>
      </c>
      <c r="K282" s="61">
        <v>0</v>
      </c>
      <c r="L282" s="61">
        <v>0</v>
      </c>
      <c r="M282" s="61">
        <v>0</v>
      </c>
      <c r="N282" s="61">
        <v>0</v>
      </c>
      <c r="O282" s="61">
        <v>0</v>
      </c>
      <c r="P282" s="61">
        <v>0</v>
      </c>
      <c r="Q282" s="61">
        <v>0</v>
      </c>
      <c r="R282" s="61">
        <v>0</v>
      </c>
      <c r="S282" s="61">
        <v>0</v>
      </c>
      <c r="T282" s="61">
        <v>0</v>
      </c>
      <c r="U282" s="61">
        <v>0</v>
      </c>
      <c r="V282" s="61">
        <v>0</v>
      </c>
      <c r="W282" s="61">
        <v>0</v>
      </c>
      <c r="X282" s="61">
        <v>0</v>
      </c>
      <c r="Y282" s="61">
        <v>0</v>
      </c>
      <c r="Z282" s="61">
        <v>0</v>
      </c>
      <c r="AA282" s="61">
        <v>0</v>
      </c>
      <c r="AB282" s="61">
        <v>0</v>
      </c>
      <c r="AC282" s="61">
        <v>0</v>
      </c>
      <c r="AD282" s="61">
        <v>0</v>
      </c>
      <c r="AE282" s="61">
        <v>0</v>
      </c>
      <c r="AF282" s="61">
        <v>0</v>
      </c>
      <c r="AG282" s="61">
        <v>0</v>
      </c>
      <c r="AH282" s="61">
        <v>0</v>
      </c>
      <c r="AI282" s="61">
        <v>0</v>
      </c>
      <c r="AJ282" s="61">
        <v>0</v>
      </c>
      <c r="AK282" s="61">
        <v>0</v>
      </c>
      <c r="AL282" s="61">
        <v>0</v>
      </c>
      <c r="AM282" s="61">
        <v>0</v>
      </c>
      <c r="AN282" s="61">
        <v>0</v>
      </c>
      <c r="AO282" s="61">
        <v>0</v>
      </c>
      <c r="AP282" s="61">
        <v>0</v>
      </c>
      <c r="AQ282" s="61">
        <f t="shared" si="4"/>
        <v>0</v>
      </c>
      <c r="AT282" s="33"/>
    </row>
    <row r="283" spans="1:46" ht="33" customHeight="1">
      <c r="A283" s="32">
        <v>1228</v>
      </c>
      <c r="B283" s="315" t="str">
        <f>VLOOKUP(A283,[5]bd_lista!A:C,3,FALSE)</f>
        <v>Gobierno Autónomo Municipal de Tacacoma</v>
      </c>
      <c r="C283" s="316" t="e">
        <f>+VLOOKUP(A283,Contactos!$A$4:$E$534,6,FALSE)</f>
        <v>#REF!</v>
      </c>
      <c r="D283" s="61">
        <v>0</v>
      </c>
      <c r="E283" s="61">
        <v>0</v>
      </c>
      <c r="F283" s="61">
        <v>0</v>
      </c>
      <c r="G283" s="61">
        <v>0</v>
      </c>
      <c r="H283" s="61">
        <v>0</v>
      </c>
      <c r="I283" s="61">
        <v>0</v>
      </c>
      <c r="J283" s="61">
        <v>0</v>
      </c>
      <c r="K283" s="61">
        <v>0</v>
      </c>
      <c r="L283" s="61">
        <v>0</v>
      </c>
      <c r="M283" s="61">
        <v>0</v>
      </c>
      <c r="N283" s="61">
        <v>0</v>
      </c>
      <c r="O283" s="61">
        <v>0</v>
      </c>
      <c r="P283" s="61">
        <v>0</v>
      </c>
      <c r="Q283" s="61">
        <v>0</v>
      </c>
      <c r="R283" s="61">
        <v>0</v>
      </c>
      <c r="S283" s="61">
        <v>0</v>
      </c>
      <c r="T283" s="61">
        <v>0</v>
      </c>
      <c r="U283" s="61">
        <v>0</v>
      </c>
      <c r="V283" s="61">
        <v>0</v>
      </c>
      <c r="W283" s="61">
        <v>0</v>
      </c>
      <c r="X283" s="61">
        <v>0</v>
      </c>
      <c r="Y283" s="61">
        <v>0</v>
      </c>
      <c r="Z283" s="61">
        <v>0</v>
      </c>
      <c r="AA283" s="61">
        <v>0</v>
      </c>
      <c r="AB283" s="61">
        <v>0</v>
      </c>
      <c r="AC283" s="61">
        <v>0</v>
      </c>
      <c r="AD283" s="61">
        <v>0</v>
      </c>
      <c r="AE283" s="61">
        <v>0</v>
      </c>
      <c r="AF283" s="61">
        <v>0</v>
      </c>
      <c r="AG283" s="61">
        <v>0</v>
      </c>
      <c r="AH283" s="61">
        <v>0</v>
      </c>
      <c r="AI283" s="61">
        <v>0</v>
      </c>
      <c r="AJ283" s="61">
        <v>0</v>
      </c>
      <c r="AK283" s="61">
        <v>0</v>
      </c>
      <c r="AL283" s="61">
        <v>0</v>
      </c>
      <c r="AM283" s="61">
        <v>0</v>
      </c>
      <c r="AN283" s="61">
        <v>0</v>
      </c>
      <c r="AO283" s="61">
        <v>0</v>
      </c>
      <c r="AP283" s="61">
        <v>0</v>
      </c>
      <c r="AQ283" s="61">
        <f t="shared" si="4"/>
        <v>0</v>
      </c>
      <c r="AT283" s="33"/>
    </row>
    <row r="284" spans="1:46" ht="33" customHeight="1">
      <c r="A284" s="32">
        <v>1229</v>
      </c>
      <c r="B284" s="315" t="str">
        <f>VLOOKUP(A284,[5]bd_lista!A:C,3,FALSE)</f>
        <v>Gobierno Autónomo Municipal de Tipuani</v>
      </c>
      <c r="C284" s="316" t="e">
        <f>+VLOOKUP(A284,Contactos!$A$4:$E$534,6,FALSE)</f>
        <v>#REF!</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61">
        <v>0</v>
      </c>
      <c r="T284" s="61">
        <v>0</v>
      </c>
      <c r="U284" s="61">
        <v>0</v>
      </c>
      <c r="V284" s="61">
        <v>0</v>
      </c>
      <c r="W284" s="61">
        <v>0</v>
      </c>
      <c r="X284" s="61">
        <v>0</v>
      </c>
      <c r="Y284" s="61">
        <v>0</v>
      </c>
      <c r="Z284" s="61">
        <v>0</v>
      </c>
      <c r="AA284" s="61">
        <v>0</v>
      </c>
      <c r="AB284" s="61">
        <v>0</v>
      </c>
      <c r="AC284" s="61">
        <v>0</v>
      </c>
      <c r="AD284" s="61">
        <v>0</v>
      </c>
      <c r="AE284" s="61">
        <v>0</v>
      </c>
      <c r="AF284" s="61">
        <v>0</v>
      </c>
      <c r="AG284" s="61">
        <v>0</v>
      </c>
      <c r="AH284" s="61">
        <v>0</v>
      </c>
      <c r="AI284" s="61">
        <v>0</v>
      </c>
      <c r="AJ284" s="61">
        <v>0</v>
      </c>
      <c r="AK284" s="61">
        <v>0</v>
      </c>
      <c r="AL284" s="61">
        <v>0</v>
      </c>
      <c r="AM284" s="61">
        <v>0</v>
      </c>
      <c r="AN284" s="61">
        <v>0</v>
      </c>
      <c r="AO284" s="61">
        <v>0</v>
      </c>
      <c r="AP284" s="61">
        <v>0</v>
      </c>
      <c r="AQ284" s="61">
        <f t="shared" si="4"/>
        <v>0</v>
      </c>
      <c r="AT284" s="33"/>
    </row>
    <row r="285" spans="1:46" ht="33" customHeight="1">
      <c r="A285" s="32">
        <v>1230</v>
      </c>
      <c r="B285" s="315" t="str">
        <f>VLOOKUP(A285,[5]bd_lista!A:C,3,FALSE)</f>
        <v>Gobierno Autónomo Municipal de Quiabaya</v>
      </c>
      <c r="C285" s="316" t="e">
        <f>+VLOOKUP(A285,Contactos!$A$4:$E$534,6,FALSE)</f>
        <v>#REF!</v>
      </c>
      <c r="D285" s="61">
        <v>0</v>
      </c>
      <c r="E285" s="61">
        <v>0</v>
      </c>
      <c r="F285" s="61">
        <v>0</v>
      </c>
      <c r="G285" s="61">
        <v>0</v>
      </c>
      <c r="H285" s="61">
        <v>0</v>
      </c>
      <c r="I285" s="61">
        <v>0</v>
      </c>
      <c r="J285" s="61">
        <v>0</v>
      </c>
      <c r="K285" s="61">
        <v>0</v>
      </c>
      <c r="L285" s="61">
        <v>0</v>
      </c>
      <c r="M285" s="61">
        <v>0</v>
      </c>
      <c r="N285" s="61">
        <v>0</v>
      </c>
      <c r="O285" s="61">
        <v>0</v>
      </c>
      <c r="P285" s="61">
        <v>0</v>
      </c>
      <c r="Q285" s="61">
        <v>0</v>
      </c>
      <c r="R285" s="61">
        <v>0</v>
      </c>
      <c r="S285" s="61">
        <v>0</v>
      </c>
      <c r="T285" s="61">
        <v>0</v>
      </c>
      <c r="U285" s="61">
        <v>0</v>
      </c>
      <c r="V285" s="61">
        <v>0</v>
      </c>
      <c r="W285" s="61">
        <v>0</v>
      </c>
      <c r="X285" s="61">
        <v>0</v>
      </c>
      <c r="Y285" s="61">
        <v>0</v>
      </c>
      <c r="Z285" s="61">
        <v>0</v>
      </c>
      <c r="AA285" s="61">
        <v>0</v>
      </c>
      <c r="AB285" s="61">
        <v>0</v>
      </c>
      <c r="AC285" s="61">
        <v>0</v>
      </c>
      <c r="AD285" s="61">
        <v>0</v>
      </c>
      <c r="AE285" s="61">
        <v>0</v>
      </c>
      <c r="AF285" s="61">
        <v>0</v>
      </c>
      <c r="AG285" s="61">
        <v>0</v>
      </c>
      <c r="AH285" s="61">
        <v>0</v>
      </c>
      <c r="AI285" s="61">
        <v>0</v>
      </c>
      <c r="AJ285" s="61">
        <v>0</v>
      </c>
      <c r="AK285" s="61">
        <v>0</v>
      </c>
      <c r="AL285" s="61">
        <v>0</v>
      </c>
      <c r="AM285" s="61">
        <v>0</v>
      </c>
      <c r="AN285" s="61">
        <v>0</v>
      </c>
      <c r="AO285" s="61">
        <v>0</v>
      </c>
      <c r="AP285" s="61">
        <v>0</v>
      </c>
      <c r="AQ285" s="61">
        <f t="shared" si="4"/>
        <v>0</v>
      </c>
      <c r="AT285" s="33"/>
    </row>
    <row r="286" spans="1:46" ht="33" customHeight="1">
      <c r="A286" s="32">
        <v>1231</v>
      </c>
      <c r="B286" s="315" t="str">
        <f>VLOOKUP(A286,[5]bd_lista!A:C,3,FALSE)</f>
        <v>Gobierno Autónomo Municipal de Combaya</v>
      </c>
      <c r="C286" s="316" t="e">
        <f>+VLOOKUP(A286,Contactos!$A$4:$E$534,6,FALSE)</f>
        <v>#REF!</v>
      </c>
      <c r="D286" s="61">
        <v>0</v>
      </c>
      <c r="E286" s="61">
        <v>0</v>
      </c>
      <c r="F286" s="61">
        <v>0</v>
      </c>
      <c r="G286" s="61">
        <v>0</v>
      </c>
      <c r="H286" s="61">
        <v>0</v>
      </c>
      <c r="I286" s="61">
        <v>0</v>
      </c>
      <c r="J286" s="61">
        <v>0</v>
      </c>
      <c r="K286" s="61">
        <v>0</v>
      </c>
      <c r="L286" s="61">
        <v>0</v>
      </c>
      <c r="M286" s="61">
        <v>0</v>
      </c>
      <c r="N286" s="61">
        <v>0</v>
      </c>
      <c r="O286" s="61">
        <v>0</v>
      </c>
      <c r="P286" s="61">
        <v>0</v>
      </c>
      <c r="Q286" s="61">
        <v>0</v>
      </c>
      <c r="R286" s="61">
        <v>0</v>
      </c>
      <c r="S286" s="61">
        <v>0</v>
      </c>
      <c r="T286" s="61">
        <v>0</v>
      </c>
      <c r="U286" s="61">
        <v>0</v>
      </c>
      <c r="V286" s="61">
        <v>0</v>
      </c>
      <c r="W286" s="61">
        <v>0</v>
      </c>
      <c r="X286" s="61">
        <v>0</v>
      </c>
      <c r="Y286" s="61">
        <v>0</v>
      </c>
      <c r="Z286" s="61">
        <v>0</v>
      </c>
      <c r="AA286" s="61">
        <v>0</v>
      </c>
      <c r="AB286" s="61">
        <v>0</v>
      </c>
      <c r="AC286" s="61">
        <v>0</v>
      </c>
      <c r="AD286" s="61">
        <v>0</v>
      </c>
      <c r="AE286" s="61">
        <v>0</v>
      </c>
      <c r="AF286" s="61">
        <v>0</v>
      </c>
      <c r="AG286" s="61">
        <v>0</v>
      </c>
      <c r="AH286" s="61">
        <v>0</v>
      </c>
      <c r="AI286" s="61">
        <v>0</v>
      </c>
      <c r="AJ286" s="61">
        <v>0</v>
      </c>
      <c r="AK286" s="61">
        <v>0</v>
      </c>
      <c r="AL286" s="61">
        <v>0</v>
      </c>
      <c r="AM286" s="61">
        <v>0</v>
      </c>
      <c r="AN286" s="61">
        <v>0</v>
      </c>
      <c r="AO286" s="61">
        <v>0</v>
      </c>
      <c r="AP286" s="61">
        <v>0</v>
      </c>
      <c r="AQ286" s="61">
        <f t="shared" si="4"/>
        <v>0</v>
      </c>
      <c r="AT286" s="33"/>
    </row>
    <row r="287" spans="1:46" ht="33" customHeight="1">
      <c r="A287" s="32">
        <v>1232</v>
      </c>
      <c r="B287" s="315" t="str">
        <f>VLOOKUP(A287,[5]bd_lista!A:C,3,FALSE)</f>
        <v>Gobierno Autónomo Municipal de Copacabana</v>
      </c>
      <c r="C287" s="316" t="e">
        <f>+VLOOKUP(A287,Contactos!$A$4:$E$534,6,FALSE)</f>
        <v>#REF!</v>
      </c>
      <c r="D287" s="61">
        <v>0</v>
      </c>
      <c r="E287" s="61">
        <v>0</v>
      </c>
      <c r="F287" s="61">
        <v>0</v>
      </c>
      <c r="G287" s="61">
        <v>0</v>
      </c>
      <c r="H287" s="61">
        <v>0</v>
      </c>
      <c r="I287" s="61">
        <v>0</v>
      </c>
      <c r="J287" s="61">
        <v>0</v>
      </c>
      <c r="K287" s="61">
        <v>0</v>
      </c>
      <c r="L287" s="61">
        <v>0</v>
      </c>
      <c r="M287" s="61">
        <v>0</v>
      </c>
      <c r="N287" s="61">
        <v>0</v>
      </c>
      <c r="O287" s="61">
        <v>0</v>
      </c>
      <c r="P287" s="61">
        <v>0</v>
      </c>
      <c r="Q287" s="61">
        <v>0</v>
      </c>
      <c r="R287" s="61">
        <v>0</v>
      </c>
      <c r="S287" s="61">
        <v>0</v>
      </c>
      <c r="T287" s="61">
        <v>0</v>
      </c>
      <c r="U287" s="61">
        <v>0</v>
      </c>
      <c r="V287" s="61">
        <v>0</v>
      </c>
      <c r="W287" s="61">
        <v>0</v>
      </c>
      <c r="X287" s="61">
        <v>0</v>
      </c>
      <c r="Y287" s="61">
        <v>0</v>
      </c>
      <c r="Z287" s="61">
        <v>0</v>
      </c>
      <c r="AA287" s="61">
        <v>0</v>
      </c>
      <c r="AB287" s="61">
        <v>0</v>
      </c>
      <c r="AC287" s="61">
        <v>0</v>
      </c>
      <c r="AD287" s="61">
        <v>0</v>
      </c>
      <c r="AE287" s="61">
        <v>0</v>
      </c>
      <c r="AF287" s="61">
        <v>0</v>
      </c>
      <c r="AG287" s="61">
        <v>0</v>
      </c>
      <c r="AH287" s="61">
        <v>0</v>
      </c>
      <c r="AI287" s="61">
        <v>0</v>
      </c>
      <c r="AJ287" s="61">
        <v>0</v>
      </c>
      <c r="AK287" s="61">
        <v>0</v>
      </c>
      <c r="AL287" s="61">
        <v>0</v>
      </c>
      <c r="AM287" s="61">
        <v>0</v>
      </c>
      <c r="AN287" s="61">
        <v>0</v>
      </c>
      <c r="AO287" s="61">
        <v>0</v>
      </c>
      <c r="AP287" s="61">
        <v>0</v>
      </c>
      <c r="AQ287" s="61">
        <f t="shared" si="4"/>
        <v>0</v>
      </c>
      <c r="AT287" s="33"/>
    </row>
    <row r="288" spans="1:46" ht="33" customHeight="1">
      <c r="A288" s="32">
        <v>1233</v>
      </c>
      <c r="B288" s="315" t="str">
        <f>VLOOKUP(A288,[5]bd_lista!A:C,3,FALSE)</f>
        <v>Gobierno Autónomo Municipal de San Pedro de Tiquina</v>
      </c>
      <c r="C288" s="316" t="e">
        <f>+VLOOKUP(A288,Contactos!$A$4:$E$534,6,FALSE)</f>
        <v>#REF!</v>
      </c>
      <c r="D288" s="61">
        <v>0</v>
      </c>
      <c r="E288" s="61">
        <v>0</v>
      </c>
      <c r="F288" s="61">
        <v>0</v>
      </c>
      <c r="G288" s="61">
        <v>0</v>
      </c>
      <c r="H288" s="61">
        <v>0</v>
      </c>
      <c r="I288" s="61">
        <v>0</v>
      </c>
      <c r="J288" s="61">
        <v>0</v>
      </c>
      <c r="K288" s="61">
        <v>0</v>
      </c>
      <c r="L288" s="61">
        <v>0</v>
      </c>
      <c r="M288" s="61">
        <v>0</v>
      </c>
      <c r="N288" s="61">
        <v>0</v>
      </c>
      <c r="O288" s="61">
        <v>0</v>
      </c>
      <c r="P288" s="61">
        <v>0</v>
      </c>
      <c r="Q288" s="61">
        <v>0</v>
      </c>
      <c r="R288" s="61">
        <v>0</v>
      </c>
      <c r="S288" s="61">
        <v>0</v>
      </c>
      <c r="T288" s="61">
        <v>0</v>
      </c>
      <c r="U288" s="61">
        <v>0</v>
      </c>
      <c r="V288" s="61">
        <v>0</v>
      </c>
      <c r="W288" s="61">
        <v>0</v>
      </c>
      <c r="X288" s="61">
        <v>0</v>
      </c>
      <c r="Y288" s="61">
        <v>0</v>
      </c>
      <c r="Z288" s="61">
        <v>0</v>
      </c>
      <c r="AA288" s="61">
        <v>0</v>
      </c>
      <c r="AB288" s="61">
        <v>0</v>
      </c>
      <c r="AC288" s="61">
        <v>0</v>
      </c>
      <c r="AD288" s="61">
        <v>0</v>
      </c>
      <c r="AE288" s="61">
        <v>0</v>
      </c>
      <c r="AF288" s="61">
        <v>0</v>
      </c>
      <c r="AG288" s="61">
        <v>0</v>
      </c>
      <c r="AH288" s="61">
        <v>0</v>
      </c>
      <c r="AI288" s="61">
        <v>0</v>
      </c>
      <c r="AJ288" s="61">
        <v>0</v>
      </c>
      <c r="AK288" s="61">
        <v>0</v>
      </c>
      <c r="AL288" s="61">
        <v>0</v>
      </c>
      <c r="AM288" s="61">
        <v>0</v>
      </c>
      <c r="AN288" s="61">
        <v>0</v>
      </c>
      <c r="AO288" s="61">
        <v>0</v>
      </c>
      <c r="AP288" s="61">
        <v>0</v>
      </c>
      <c r="AQ288" s="61">
        <f t="shared" si="4"/>
        <v>0</v>
      </c>
      <c r="AT288" s="33"/>
    </row>
    <row r="289" spans="1:46" ht="33" customHeight="1">
      <c r="A289" s="32">
        <v>1234</v>
      </c>
      <c r="B289" s="315" t="str">
        <f>VLOOKUP(A289,[5]bd_lista!A:C,3,FALSE)</f>
        <v>Gobierno Autónomo Municipal de Tito Yupanqui</v>
      </c>
      <c r="C289" s="316" t="e">
        <f>+VLOOKUP(A289,Contactos!$A$4:$E$534,6,FALSE)</f>
        <v>#REF!</v>
      </c>
      <c r="D289" s="61">
        <v>0</v>
      </c>
      <c r="E289" s="61">
        <v>0</v>
      </c>
      <c r="F289" s="61">
        <v>0</v>
      </c>
      <c r="G289" s="61">
        <v>0</v>
      </c>
      <c r="H289" s="61">
        <v>0</v>
      </c>
      <c r="I289" s="61">
        <v>0</v>
      </c>
      <c r="J289" s="61">
        <v>0</v>
      </c>
      <c r="K289" s="61">
        <v>0</v>
      </c>
      <c r="L289" s="61">
        <v>0</v>
      </c>
      <c r="M289" s="61">
        <v>0</v>
      </c>
      <c r="N289" s="61">
        <v>0</v>
      </c>
      <c r="O289" s="61">
        <v>0</v>
      </c>
      <c r="P289" s="61">
        <v>0</v>
      </c>
      <c r="Q289" s="61">
        <v>0</v>
      </c>
      <c r="R289" s="61">
        <v>0</v>
      </c>
      <c r="S289" s="61">
        <v>0</v>
      </c>
      <c r="T289" s="61">
        <v>0</v>
      </c>
      <c r="U289" s="61">
        <v>0</v>
      </c>
      <c r="V289" s="61">
        <v>0</v>
      </c>
      <c r="W289" s="61">
        <v>0</v>
      </c>
      <c r="X289" s="61">
        <v>0</v>
      </c>
      <c r="Y289" s="61">
        <v>0</v>
      </c>
      <c r="Z289" s="61">
        <v>0</v>
      </c>
      <c r="AA289" s="61">
        <v>0</v>
      </c>
      <c r="AB289" s="61">
        <v>0</v>
      </c>
      <c r="AC289" s="61">
        <v>0</v>
      </c>
      <c r="AD289" s="61">
        <v>0</v>
      </c>
      <c r="AE289" s="61">
        <v>0</v>
      </c>
      <c r="AF289" s="61">
        <v>0</v>
      </c>
      <c r="AG289" s="61">
        <v>0</v>
      </c>
      <c r="AH289" s="61">
        <v>0</v>
      </c>
      <c r="AI289" s="61">
        <v>0</v>
      </c>
      <c r="AJ289" s="61">
        <v>0</v>
      </c>
      <c r="AK289" s="61">
        <v>0</v>
      </c>
      <c r="AL289" s="61">
        <v>0</v>
      </c>
      <c r="AM289" s="61">
        <v>0</v>
      </c>
      <c r="AN289" s="61">
        <v>0</v>
      </c>
      <c r="AO289" s="61">
        <v>0</v>
      </c>
      <c r="AP289" s="61">
        <v>0</v>
      </c>
      <c r="AQ289" s="61">
        <f t="shared" si="4"/>
        <v>0</v>
      </c>
      <c r="AT289" s="33"/>
    </row>
    <row r="290" spans="1:46" ht="33" customHeight="1">
      <c r="A290" s="32">
        <v>1235</v>
      </c>
      <c r="B290" s="315" t="str">
        <f>VLOOKUP(A290,[5]bd_lista!A:C,3,FALSE)</f>
        <v>Gobierno Autónomo Municipal de Chuma</v>
      </c>
      <c r="C290" s="316" t="e">
        <f>+VLOOKUP(A290,Contactos!$A$4:$E$534,6,FALSE)</f>
        <v>#REF!</v>
      </c>
      <c r="D290" s="61">
        <v>0</v>
      </c>
      <c r="E290" s="61">
        <v>0</v>
      </c>
      <c r="F290" s="61">
        <v>0</v>
      </c>
      <c r="G290" s="61">
        <v>0</v>
      </c>
      <c r="H290" s="61">
        <v>0</v>
      </c>
      <c r="I290" s="61">
        <v>0</v>
      </c>
      <c r="J290" s="61">
        <v>0</v>
      </c>
      <c r="K290" s="61">
        <v>0</v>
      </c>
      <c r="L290" s="61">
        <v>0</v>
      </c>
      <c r="M290" s="61">
        <v>0</v>
      </c>
      <c r="N290" s="61">
        <v>0</v>
      </c>
      <c r="O290" s="61">
        <v>0</v>
      </c>
      <c r="P290" s="61">
        <v>0</v>
      </c>
      <c r="Q290" s="61">
        <v>0</v>
      </c>
      <c r="R290" s="61">
        <v>0</v>
      </c>
      <c r="S290" s="61">
        <v>0</v>
      </c>
      <c r="T290" s="61">
        <v>0</v>
      </c>
      <c r="U290" s="61">
        <v>0</v>
      </c>
      <c r="V290" s="61">
        <v>0</v>
      </c>
      <c r="W290" s="61">
        <v>0</v>
      </c>
      <c r="X290" s="61">
        <v>0</v>
      </c>
      <c r="Y290" s="61">
        <v>0</v>
      </c>
      <c r="Z290" s="61">
        <v>0</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f t="shared" si="4"/>
        <v>0</v>
      </c>
      <c r="AT290" s="33"/>
    </row>
    <row r="291" spans="1:46" ht="33" customHeight="1">
      <c r="A291" s="32">
        <v>1236</v>
      </c>
      <c r="B291" s="315" t="str">
        <f>VLOOKUP(A291,[5]bd_lista!A:C,3,FALSE)</f>
        <v>Gobierno Autónomo Municipal de Ayata</v>
      </c>
      <c r="C291" s="316" t="e">
        <f>+VLOOKUP(A291,Contactos!$A$4:$E$534,6,FALSE)</f>
        <v>#REF!</v>
      </c>
      <c r="D291" s="61">
        <v>0</v>
      </c>
      <c r="E291" s="61">
        <v>0</v>
      </c>
      <c r="F291" s="61">
        <v>0</v>
      </c>
      <c r="G291" s="61">
        <v>0</v>
      </c>
      <c r="H291" s="61">
        <v>0</v>
      </c>
      <c r="I291" s="61">
        <v>0</v>
      </c>
      <c r="J291" s="61">
        <v>0</v>
      </c>
      <c r="K291" s="61">
        <v>0</v>
      </c>
      <c r="L291" s="61">
        <v>0</v>
      </c>
      <c r="M291" s="61">
        <v>0</v>
      </c>
      <c r="N291" s="61">
        <v>0</v>
      </c>
      <c r="O291" s="61">
        <v>0</v>
      </c>
      <c r="P291" s="61">
        <v>0</v>
      </c>
      <c r="Q291" s="61">
        <v>0</v>
      </c>
      <c r="R291" s="61">
        <v>0</v>
      </c>
      <c r="S291" s="61">
        <v>0</v>
      </c>
      <c r="T291" s="61">
        <v>0</v>
      </c>
      <c r="U291" s="61">
        <v>0</v>
      </c>
      <c r="V291" s="61">
        <v>0</v>
      </c>
      <c r="W291" s="61">
        <v>0</v>
      </c>
      <c r="X291" s="61">
        <v>0</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f t="shared" si="4"/>
        <v>0</v>
      </c>
      <c r="AT291" s="33"/>
    </row>
    <row r="292" spans="1:46" ht="33" customHeight="1">
      <c r="A292" s="32">
        <v>1237</v>
      </c>
      <c r="B292" s="315" t="str">
        <f>VLOOKUP(A292,[5]bd_lista!A:C,3,FALSE)</f>
        <v>Gobierno Autónomo Municipal de Aucapata</v>
      </c>
      <c r="C292" s="316" t="e">
        <f>+VLOOKUP(A292,Contactos!$A$4:$E$534,6,FALSE)</f>
        <v>#REF!</v>
      </c>
      <c r="D292" s="61">
        <v>0</v>
      </c>
      <c r="E292" s="61">
        <v>0</v>
      </c>
      <c r="F292" s="61">
        <v>0</v>
      </c>
      <c r="G292" s="61">
        <v>0</v>
      </c>
      <c r="H292" s="61">
        <v>0</v>
      </c>
      <c r="I292" s="61">
        <v>0</v>
      </c>
      <c r="J292" s="61">
        <v>0</v>
      </c>
      <c r="K292" s="61">
        <v>0</v>
      </c>
      <c r="L292" s="61">
        <v>0</v>
      </c>
      <c r="M292" s="61">
        <v>0</v>
      </c>
      <c r="N292" s="61">
        <v>0</v>
      </c>
      <c r="O292" s="61">
        <v>0</v>
      </c>
      <c r="P292" s="61">
        <v>0</v>
      </c>
      <c r="Q292" s="61">
        <v>0</v>
      </c>
      <c r="R292" s="61">
        <v>0</v>
      </c>
      <c r="S292" s="61">
        <v>0</v>
      </c>
      <c r="T292" s="61">
        <v>0</v>
      </c>
      <c r="U292" s="61">
        <v>0</v>
      </c>
      <c r="V292" s="61">
        <v>0</v>
      </c>
      <c r="W292" s="61">
        <v>0</v>
      </c>
      <c r="X292" s="61">
        <v>0</v>
      </c>
      <c r="Y292" s="61">
        <v>0</v>
      </c>
      <c r="Z292" s="61">
        <v>0</v>
      </c>
      <c r="AA292" s="61">
        <v>0</v>
      </c>
      <c r="AB292" s="61">
        <v>0</v>
      </c>
      <c r="AC292" s="61">
        <v>0</v>
      </c>
      <c r="AD292" s="61">
        <v>0</v>
      </c>
      <c r="AE292" s="61">
        <v>0</v>
      </c>
      <c r="AF292" s="61">
        <v>0</v>
      </c>
      <c r="AG292" s="61">
        <v>0</v>
      </c>
      <c r="AH292" s="61">
        <v>0</v>
      </c>
      <c r="AI292" s="61">
        <v>0</v>
      </c>
      <c r="AJ292" s="61">
        <v>0</v>
      </c>
      <c r="AK292" s="61">
        <v>0</v>
      </c>
      <c r="AL292" s="61">
        <v>0</v>
      </c>
      <c r="AM292" s="61">
        <v>0</v>
      </c>
      <c r="AN292" s="61">
        <v>0</v>
      </c>
      <c r="AO292" s="61">
        <v>0</v>
      </c>
      <c r="AP292" s="61">
        <v>0</v>
      </c>
      <c r="AQ292" s="61">
        <f t="shared" si="4"/>
        <v>0</v>
      </c>
      <c r="AT292" s="33"/>
    </row>
    <row r="293" spans="1:46" ht="33" customHeight="1">
      <c r="A293" s="32">
        <v>1238</v>
      </c>
      <c r="B293" s="315" t="str">
        <f>VLOOKUP(A293,[5]bd_lista!A:C,3,FALSE)</f>
        <v>Gobierno Autónomo Municipal de Corocoro</v>
      </c>
      <c r="C293" s="316" t="e">
        <f>+VLOOKUP(A293,Contactos!$A$4:$E$534,6,FALSE)</f>
        <v>#REF!</v>
      </c>
      <c r="D293" s="61">
        <v>0</v>
      </c>
      <c r="E293" s="61">
        <v>0</v>
      </c>
      <c r="F293" s="61">
        <v>0</v>
      </c>
      <c r="G293" s="61">
        <v>0</v>
      </c>
      <c r="H293" s="61">
        <v>0</v>
      </c>
      <c r="I293" s="61">
        <v>0</v>
      </c>
      <c r="J293" s="61">
        <v>0</v>
      </c>
      <c r="K293" s="61">
        <v>0</v>
      </c>
      <c r="L293" s="61">
        <v>0</v>
      </c>
      <c r="M293" s="61">
        <v>0</v>
      </c>
      <c r="N293" s="61">
        <v>0</v>
      </c>
      <c r="O293" s="61">
        <v>0</v>
      </c>
      <c r="P293" s="61">
        <v>0</v>
      </c>
      <c r="Q293" s="61">
        <v>0</v>
      </c>
      <c r="R293" s="61">
        <v>0</v>
      </c>
      <c r="S293" s="61">
        <v>0</v>
      </c>
      <c r="T293" s="61">
        <v>0</v>
      </c>
      <c r="U293" s="61">
        <v>0</v>
      </c>
      <c r="V293" s="61">
        <v>0</v>
      </c>
      <c r="W293" s="61">
        <v>0</v>
      </c>
      <c r="X293" s="61">
        <v>0</v>
      </c>
      <c r="Y293" s="61">
        <v>0</v>
      </c>
      <c r="Z293" s="61">
        <v>0</v>
      </c>
      <c r="AA293" s="61">
        <v>0</v>
      </c>
      <c r="AB293" s="61">
        <v>0</v>
      </c>
      <c r="AC293" s="61">
        <v>0</v>
      </c>
      <c r="AD293" s="61">
        <v>0</v>
      </c>
      <c r="AE293" s="61">
        <v>0</v>
      </c>
      <c r="AF293" s="61">
        <v>0</v>
      </c>
      <c r="AG293" s="61">
        <v>0</v>
      </c>
      <c r="AH293" s="61">
        <v>0</v>
      </c>
      <c r="AI293" s="61">
        <v>0</v>
      </c>
      <c r="AJ293" s="61">
        <v>0</v>
      </c>
      <c r="AK293" s="61">
        <v>0</v>
      </c>
      <c r="AL293" s="61">
        <v>0</v>
      </c>
      <c r="AM293" s="61">
        <v>0</v>
      </c>
      <c r="AN293" s="61">
        <v>0</v>
      </c>
      <c r="AO293" s="61">
        <v>0</v>
      </c>
      <c r="AP293" s="61">
        <v>0</v>
      </c>
      <c r="AQ293" s="61">
        <f t="shared" si="4"/>
        <v>0</v>
      </c>
      <c r="AT293" s="33"/>
    </row>
    <row r="294" spans="1:46" ht="33" customHeight="1">
      <c r="A294" s="32">
        <v>1239</v>
      </c>
      <c r="B294" s="315" t="str">
        <f>VLOOKUP(A294,[5]bd_lista!A:C,3,FALSE)</f>
        <v>Gobierno Autónomo Municipal de Caquiaviri</v>
      </c>
      <c r="C294" s="316" t="e">
        <f>+VLOOKUP(A294,Contactos!$A$4:$E$534,6,FALSE)</f>
        <v>#REF!</v>
      </c>
      <c r="D294" s="61">
        <v>0</v>
      </c>
      <c r="E294" s="61">
        <v>0</v>
      </c>
      <c r="F294" s="61">
        <v>0</v>
      </c>
      <c r="G294" s="61">
        <v>0</v>
      </c>
      <c r="H294" s="61">
        <v>0</v>
      </c>
      <c r="I294" s="61">
        <v>0</v>
      </c>
      <c r="J294" s="61">
        <v>0</v>
      </c>
      <c r="K294" s="61">
        <v>0</v>
      </c>
      <c r="L294" s="61">
        <v>0</v>
      </c>
      <c r="M294" s="61">
        <v>0</v>
      </c>
      <c r="N294" s="61">
        <v>0</v>
      </c>
      <c r="O294" s="61">
        <v>0</v>
      </c>
      <c r="P294" s="61">
        <v>0</v>
      </c>
      <c r="Q294" s="61">
        <v>0</v>
      </c>
      <c r="R294" s="61">
        <v>0</v>
      </c>
      <c r="S294" s="61">
        <v>0</v>
      </c>
      <c r="T294" s="61">
        <v>0</v>
      </c>
      <c r="U294" s="61">
        <v>0</v>
      </c>
      <c r="V294" s="61">
        <v>0</v>
      </c>
      <c r="W294" s="61">
        <v>0</v>
      </c>
      <c r="X294" s="61">
        <v>0</v>
      </c>
      <c r="Y294" s="61">
        <v>0</v>
      </c>
      <c r="Z294" s="61">
        <v>0</v>
      </c>
      <c r="AA294" s="61">
        <v>0</v>
      </c>
      <c r="AB294" s="61">
        <v>0</v>
      </c>
      <c r="AC294" s="61">
        <v>0</v>
      </c>
      <c r="AD294" s="61">
        <v>0</v>
      </c>
      <c r="AE294" s="61">
        <v>0</v>
      </c>
      <c r="AF294" s="61">
        <v>0</v>
      </c>
      <c r="AG294" s="61">
        <v>0</v>
      </c>
      <c r="AH294" s="61">
        <v>0</v>
      </c>
      <c r="AI294" s="61">
        <v>0</v>
      </c>
      <c r="AJ294" s="61">
        <v>0</v>
      </c>
      <c r="AK294" s="61">
        <v>0</v>
      </c>
      <c r="AL294" s="61">
        <v>0</v>
      </c>
      <c r="AM294" s="61">
        <v>0</v>
      </c>
      <c r="AN294" s="61">
        <v>0</v>
      </c>
      <c r="AO294" s="61">
        <v>0</v>
      </c>
      <c r="AP294" s="61">
        <v>0</v>
      </c>
      <c r="AQ294" s="61">
        <f t="shared" si="4"/>
        <v>0</v>
      </c>
      <c r="AT294" s="33"/>
    </row>
    <row r="295" spans="1:46" ht="33" customHeight="1">
      <c r="A295" s="32">
        <v>1240</v>
      </c>
      <c r="B295" s="315" t="str">
        <f>VLOOKUP(A295,[5]bd_lista!A:C,3,FALSE)</f>
        <v>Gobierno Autónomo Municipal de Calacoto</v>
      </c>
      <c r="C295" s="316" t="e">
        <f>+VLOOKUP(A295,Contactos!$A$4:$E$534,6,FALSE)</f>
        <v>#REF!</v>
      </c>
      <c r="D295" s="61">
        <v>0</v>
      </c>
      <c r="E295" s="61">
        <v>0</v>
      </c>
      <c r="F295" s="61">
        <v>0</v>
      </c>
      <c r="G295" s="61">
        <v>0</v>
      </c>
      <c r="H295" s="61">
        <v>0</v>
      </c>
      <c r="I295" s="61">
        <v>0</v>
      </c>
      <c r="J295" s="61">
        <v>0</v>
      </c>
      <c r="K295" s="61">
        <v>0</v>
      </c>
      <c r="L295" s="61">
        <v>0</v>
      </c>
      <c r="M295" s="61">
        <v>0</v>
      </c>
      <c r="N295" s="61">
        <v>0</v>
      </c>
      <c r="O295" s="61">
        <v>0</v>
      </c>
      <c r="P295" s="61">
        <v>0</v>
      </c>
      <c r="Q295" s="61">
        <v>0</v>
      </c>
      <c r="R295" s="61">
        <v>0</v>
      </c>
      <c r="S295" s="61">
        <v>0</v>
      </c>
      <c r="T295" s="61">
        <v>0</v>
      </c>
      <c r="U295" s="61">
        <v>0</v>
      </c>
      <c r="V295" s="61">
        <v>0</v>
      </c>
      <c r="W295" s="61">
        <v>0</v>
      </c>
      <c r="X295" s="61">
        <v>0</v>
      </c>
      <c r="Y295" s="61">
        <v>0</v>
      </c>
      <c r="Z295" s="61">
        <v>0</v>
      </c>
      <c r="AA295" s="61">
        <v>0</v>
      </c>
      <c r="AB295" s="61">
        <v>0</v>
      </c>
      <c r="AC295" s="61">
        <v>0</v>
      </c>
      <c r="AD295" s="61">
        <v>0</v>
      </c>
      <c r="AE295" s="61">
        <v>0</v>
      </c>
      <c r="AF295" s="61">
        <v>0</v>
      </c>
      <c r="AG295" s="61">
        <v>0</v>
      </c>
      <c r="AH295" s="61">
        <v>0</v>
      </c>
      <c r="AI295" s="61">
        <v>0</v>
      </c>
      <c r="AJ295" s="61">
        <v>0</v>
      </c>
      <c r="AK295" s="61">
        <v>0</v>
      </c>
      <c r="AL295" s="61">
        <v>0</v>
      </c>
      <c r="AM295" s="61">
        <v>0</v>
      </c>
      <c r="AN295" s="61">
        <v>0</v>
      </c>
      <c r="AO295" s="61">
        <v>0</v>
      </c>
      <c r="AP295" s="61">
        <v>0</v>
      </c>
      <c r="AQ295" s="61">
        <f t="shared" si="4"/>
        <v>0</v>
      </c>
      <c r="AT295" s="33"/>
    </row>
    <row r="296" spans="1:46" ht="33" customHeight="1">
      <c r="A296" s="32">
        <v>1241</v>
      </c>
      <c r="B296" s="315" t="str">
        <f>VLOOKUP(A296,[5]bd_lista!A:C,3,FALSE)</f>
        <v>Gobierno Autónomo Municipal de Comanche</v>
      </c>
      <c r="C296" s="316" t="e">
        <f>+VLOOKUP(A296,Contactos!$A$4:$E$534,6,FALSE)</f>
        <v>#REF!</v>
      </c>
      <c r="D296" s="61">
        <v>0</v>
      </c>
      <c r="E296" s="61">
        <v>0</v>
      </c>
      <c r="F296" s="61">
        <v>0</v>
      </c>
      <c r="G296" s="61">
        <v>0</v>
      </c>
      <c r="H296" s="61">
        <v>0</v>
      </c>
      <c r="I296" s="61">
        <v>0</v>
      </c>
      <c r="J296" s="61">
        <v>0</v>
      </c>
      <c r="K296" s="61">
        <v>0</v>
      </c>
      <c r="L296" s="61">
        <v>0</v>
      </c>
      <c r="M296" s="61">
        <v>0</v>
      </c>
      <c r="N296" s="61">
        <v>0</v>
      </c>
      <c r="O296" s="61">
        <v>0</v>
      </c>
      <c r="P296" s="61">
        <v>0</v>
      </c>
      <c r="Q296" s="61">
        <v>0</v>
      </c>
      <c r="R296" s="61">
        <v>0</v>
      </c>
      <c r="S296" s="61">
        <v>0</v>
      </c>
      <c r="T296" s="61">
        <v>0</v>
      </c>
      <c r="U296" s="61">
        <v>0</v>
      </c>
      <c r="V296" s="61">
        <v>0</v>
      </c>
      <c r="W296" s="61">
        <v>0</v>
      </c>
      <c r="X296" s="61">
        <v>0</v>
      </c>
      <c r="Y296" s="61">
        <v>0</v>
      </c>
      <c r="Z296" s="61">
        <v>0</v>
      </c>
      <c r="AA296" s="61">
        <v>0</v>
      </c>
      <c r="AB296" s="61">
        <v>0</v>
      </c>
      <c r="AC296" s="61">
        <v>0</v>
      </c>
      <c r="AD296" s="61">
        <v>0</v>
      </c>
      <c r="AE296" s="61">
        <v>0</v>
      </c>
      <c r="AF296" s="61">
        <v>0</v>
      </c>
      <c r="AG296" s="61">
        <v>0</v>
      </c>
      <c r="AH296" s="61">
        <v>0</v>
      </c>
      <c r="AI296" s="61">
        <v>0</v>
      </c>
      <c r="AJ296" s="61">
        <v>0</v>
      </c>
      <c r="AK296" s="61">
        <v>0</v>
      </c>
      <c r="AL296" s="61">
        <v>0</v>
      </c>
      <c r="AM296" s="61">
        <v>0</v>
      </c>
      <c r="AN296" s="61">
        <v>0</v>
      </c>
      <c r="AO296" s="61">
        <v>0</v>
      </c>
      <c r="AP296" s="61">
        <v>0</v>
      </c>
      <c r="AQ296" s="61">
        <f t="shared" si="4"/>
        <v>0</v>
      </c>
      <c r="AT296" s="33"/>
    </row>
    <row r="297" spans="1:46" ht="33" customHeight="1">
      <c r="A297" s="32">
        <v>1242</v>
      </c>
      <c r="B297" s="315" t="str">
        <f>VLOOKUP(A297,[5]bd_lista!A:C,3,FALSE)</f>
        <v>Gobierno Autónomo Municipal de Charaña</v>
      </c>
      <c r="C297" s="316" t="e">
        <f>+VLOOKUP(A297,Contactos!$A$4:$E$534,6,FALSE)</f>
        <v>#REF!</v>
      </c>
      <c r="D297" s="61">
        <v>0</v>
      </c>
      <c r="E297" s="61">
        <v>0</v>
      </c>
      <c r="F297" s="61">
        <v>0</v>
      </c>
      <c r="G297" s="61">
        <v>0</v>
      </c>
      <c r="H297" s="61">
        <v>0</v>
      </c>
      <c r="I297" s="61">
        <v>0</v>
      </c>
      <c r="J297" s="61">
        <v>0</v>
      </c>
      <c r="K297" s="61">
        <v>0</v>
      </c>
      <c r="L297" s="61">
        <v>0</v>
      </c>
      <c r="M297" s="61">
        <v>0</v>
      </c>
      <c r="N297" s="61">
        <v>0</v>
      </c>
      <c r="O297" s="61">
        <v>0</v>
      </c>
      <c r="P297" s="61">
        <v>0</v>
      </c>
      <c r="Q297" s="61">
        <v>0</v>
      </c>
      <c r="R297" s="61">
        <v>0</v>
      </c>
      <c r="S297" s="61">
        <v>0</v>
      </c>
      <c r="T297" s="61">
        <v>0</v>
      </c>
      <c r="U297" s="61">
        <v>0</v>
      </c>
      <c r="V297" s="61">
        <v>0</v>
      </c>
      <c r="W297" s="61">
        <v>0</v>
      </c>
      <c r="X297" s="61">
        <v>0</v>
      </c>
      <c r="Y297" s="61">
        <v>0</v>
      </c>
      <c r="Z297" s="61">
        <v>0</v>
      </c>
      <c r="AA297" s="61">
        <v>0</v>
      </c>
      <c r="AB297" s="61">
        <v>0</v>
      </c>
      <c r="AC297" s="61">
        <v>0</v>
      </c>
      <c r="AD297" s="61">
        <v>0</v>
      </c>
      <c r="AE297" s="61">
        <v>0</v>
      </c>
      <c r="AF297" s="61">
        <v>0</v>
      </c>
      <c r="AG297" s="61">
        <v>0</v>
      </c>
      <c r="AH297" s="61">
        <v>0</v>
      </c>
      <c r="AI297" s="61">
        <v>0</v>
      </c>
      <c r="AJ297" s="61">
        <v>0</v>
      </c>
      <c r="AK297" s="61">
        <v>0</v>
      </c>
      <c r="AL297" s="61">
        <v>0</v>
      </c>
      <c r="AM297" s="61">
        <v>0</v>
      </c>
      <c r="AN297" s="61">
        <v>0</v>
      </c>
      <c r="AO297" s="61">
        <v>0</v>
      </c>
      <c r="AP297" s="61">
        <v>0</v>
      </c>
      <c r="AQ297" s="61">
        <f t="shared" si="4"/>
        <v>0</v>
      </c>
      <c r="AT297" s="33"/>
    </row>
    <row r="298" spans="1:46" ht="33" customHeight="1">
      <c r="A298" s="32">
        <v>1243</v>
      </c>
      <c r="B298" s="315" t="str">
        <f>VLOOKUP(A298,[5]bd_lista!A:C,3,FALSE)</f>
        <v>Gobierno Autónomo Municipal de Waldo Ballivián</v>
      </c>
      <c r="C298" s="316" t="e">
        <f>+VLOOKUP(A298,Contactos!$A$4:$E$534,6,FALSE)</f>
        <v>#REF!</v>
      </c>
      <c r="D298" s="61">
        <v>0</v>
      </c>
      <c r="E298" s="61">
        <v>0</v>
      </c>
      <c r="F298" s="61">
        <v>0</v>
      </c>
      <c r="G298" s="61">
        <v>0</v>
      </c>
      <c r="H298" s="61">
        <v>0</v>
      </c>
      <c r="I298" s="61">
        <v>0</v>
      </c>
      <c r="J298" s="61">
        <v>0</v>
      </c>
      <c r="K298" s="61">
        <v>0</v>
      </c>
      <c r="L298" s="61">
        <v>0</v>
      </c>
      <c r="M298" s="61">
        <v>0</v>
      </c>
      <c r="N298" s="61">
        <v>0</v>
      </c>
      <c r="O298" s="61">
        <v>0</v>
      </c>
      <c r="P298" s="61">
        <v>0</v>
      </c>
      <c r="Q298" s="61">
        <v>0</v>
      </c>
      <c r="R298" s="61">
        <v>0</v>
      </c>
      <c r="S298" s="61">
        <v>0</v>
      </c>
      <c r="T298" s="61">
        <v>0</v>
      </c>
      <c r="U298" s="61">
        <v>0</v>
      </c>
      <c r="V298" s="61">
        <v>0</v>
      </c>
      <c r="W298" s="61">
        <v>0</v>
      </c>
      <c r="X298" s="61">
        <v>0</v>
      </c>
      <c r="Y298" s="61">
        <v>0</v>
      </c>
      <c r="Z298" s="61">
        <v>0</v>
      </c>
      <c r="AA298" s="61">
        <v>0</v>
      </c>
      <c r="AB298" s="61">
        <v>0</v>
      </c>
      <c r="AC298" s="61">
        <v>0</v>
      </c>
      <c r="AD298" s="61">
        <v>0</v>
      </c>
      <c r="AE298" s="61">
        <v>0</v>
      </c>
      <c r="AF298" s="61">
        <v>0</v>
      </c>
      <c r="AG298" s="61">
        <v>0</v>
      </c>
      <c r="AH298" s="61">
        <v>0</v>
      </c>
      <c r="AI298" s="61">
        <v>0</v>
      </c>
      <c r="AJ298" s="61">
        <v>0</v>
      </c>
      <c r="AK298" s="61">
        <v>0</v>
      </c>
      <c r="AL298" s="61">
        <v>0</v>
      </c>
      <c r="AM298" s="61">
        <v>0</v>
      </c>
      <c r="AN298" s="61">
        <v>0</v>
      </c>
      <c r="AO298" s="61">
        <v>0</v>
      </c>
      <c r="AP298" s="61">
        <v>0</v>
      </c>
      <c r="AQ298" s="61">
        <f t="shared" si="4"/>
        <v>0</v>
      </c>
      <c r="AT298" s="33"/>
    </row>
    <row r="299" spans="1:46" ht="33" customHeight="1">
      <c r="A299" s="32">
        <v>1244</v>
      </c>
      <c r="B299" s="315" t="str">
        <f>VLOOKUP(A299,[5]bd_lista!A:C,3,FALSE)</f>
        <v>Gobierno Autónomo Municipal de Nazacara de Pacajes</v>
      </c>
      <c r="C299" s="316" t="e">
        <f>+VLOOKUP(A299,Contactos!$A$4:$E$534,6,FALSE)</f>
        <v>#REF!</v>
      </c>
      <c r="D299" s="61">
        <v>0</v>
      </c>
      <c r="E299" s="61">
        <v>0</v>
      </c>
      <c r="F299" s="61">
        <v>0</v>
      </c>
      <c r="G299" s="61">
        <v>0</v>
      </c>
      <c r="H299" s="61">
        <v>0</v>
      </c>
      <c r="I299" s="61">
        <v>0</v>
      </c>
      <c r="J299" s="61">
        <v>0</v>
      </c>
      <c r="K299" s="61">
        <v>0</v>
      </c>
      <c r="L299" s="61">
        <v>0</v>
      </c>
      <c r="M299" s="61">
        <v>0</v>
      </c>
      <c r="N299" s="61">
        <v>0</v>
      </c>
      <c r="O299" s="61">
        <v>0</v>
      </c>
      <c r="P299" s="61">
        <v>0</v>
      </c>
      <c r="Q299" s="61">
        <v>0</v>
      </c>
      <c r="R299" s="61">
        <v>0</v>
      </c>
      <c r="S299" s="61">
        <v>0</v>
      </c>
      <c r="T299" s="61">
        <v>0</v>
      </c>
      <c r="U299" s="61">
        <v>0</v>
      </c>
      <c r="V299" s="61">
        <v>0</v>
      </c>
      <c r="W299" s="61">
        <v>0</v>
      </c>
      <c r="X299" s="61">
        <v>0</v>
      </c>
      <c r="Y299" s="61">
        <v>0</v>
      </c>
      <c r="Z299" s="61">
        <v>0</v>
      </c>
      <c r="AA299" s="61">
        <v>0</v>
      </c>
      <c r="AB299" s="61">
        <v>0</v>
      </c>
      <c r="AC299" s="61">
        <v>0</v>
      </c>
      <c r="AD299" s="61">
        <v>0</v>
      </c>
      <c r="AE299" s="61">
        <v>0</v>
      </c>
      <c r="AF299" s="61">
        <v>0</v>
      </c>
      <c r="AG299" s="61">
        <v>0</v>
      </c>
      <c r="AH299" s="61">
        <v>0</v>
      </c>
      <c r="AI299" s="61">
        <v>0</v>
      </c>
      <c r="AJ299" s="61">
        <v>0</v>
      </c>
      <c r="AK299" s="61">
        <v>0</v>
      </c>
      <c r="AL299" s="61">
        <v>0</v>
      </c>
      <c r="AM299" s="61">
        <v>0</v>
      </c>
      <c r="AN299" s="61">
        <v>0</v>
      </c>
      <c r="AO299" s="61">
        <v>0</v>
      </c>
      <c r="AP299" s="61">
        <v>0</v>
      </c>
      <c r="AQ299" s="61">
        <f t="shared" si="4"/>
        <v>0</v>
      </c>
      <c r="AT299" s="33"/>
    </row>
    <row r="300" spans="1:46" ht="33" customHeight="1">
      <c r="A300" s="32">
        <v>1245</v>
      </c>
      <c r="B300" s="315" t="str">
        <f>VLOOKUP(A300,[5]bd_lista!A:C,3,FALSE)</f>
        <v>Gobierno Autónomo Municipal de Santiago de Callapa</v>
      </c>
      <c r="C300" s="316" t="e">
        <f>+VLOOKUP(A300,Contactos!$A$4:$E$534,6,FALSE)</f>
        <v>#REF!</v>
      </c>
      <c r="D300" s="61">
        <v>0</v>
      </c>
      <c r="E300" s="61">
        <v>0</v>
      </c>
      <c r="F300" s="61">
        <v>0</v>
      </c>
      <c r="G300" s="61">
        <v>0</v>
      </c>
      <c r="H300" s="61">
        <v>0</v>
      </c>
      <c r="I300" s="61">
        <v>0</v>
      </c>
      <c r="J300" s="61">
        <v>0</v>
      </c>
      <c r="K300" s="61">
        <v>0</v>
      </c>
      <c r="L300" s="61">
        <v>0</v>
      </c>
      <c r="M300" s="61">
        <v>0</v>
      </c>
      <c r="N300" s="61">
        <v>0</v>
      </c>
      <c r="O300" s="61">
        <v>0</v>
      </c>
      <c r="P300" s="61">
        <v>0</v>
      </c>
      <c r="Q300" s="61">
        <v>0</v>
      </c>
      <c r="R300" s="61">
        <v>0</v>
      </c>
      <c r="S300" s="61">
        <v>0</v>
      </c>
      <c r="T300" s="61">
        <v>0</v>
      </c>
      <c r="U300" s="61">
        <v>0</v>
      </c>
      <c r="V300" s="61">
        <v>0</v>
      </c>
      <c r="W300" s="61">
        <v>0</v>
      </c>
      <c r="X300" s="61">
        <v>0</v>
      </c>
      <c r="Y300" s="61">
        <v>0</v>
      </c>
      <c r="Z300" s="61">
        <v>0</v>
      </c>
      <c r="AA300" s="61">
        <v>0</v>
      </c>
      <c r="AB300" s="61">
        <v>0</v>
      </c>
      <c r="AC300" s="61">
        <v>0</v>
      </c>
      <c r="AD300" s="61">
        <v>0</v>
      </c>
      <c r="AE300" s="61">
        <v>0</v>
      </c>
      <c r="AF300" s="61">
        <v>0</v>
      </c>
      <c r="AG300" s="61">
        <v>0</v>
      </c>
      <c r="AH300" s="61">
        <v>0</v>
      </c>
      <c r="AI300" s="61">
        <v>0</v>
      </c>
      <c r="AJ300" s="61">
        <v>0</v>
      </c>
      <c r="AK300" s="61">
        <v>0</v>
      </c>
      <c r="AL300" s="61">
        <v>0</v>
      </c>
      <c r="AM300" s="61">
        <v>0</v>
      </c>
      <c r="AN300" s="61">
        <v>0</v>
      </c>
      <c r="AO300" s="61">
        <v>0</v>
      </c>
      <c r="AP300" s="61">
        <v>0</v>
      </c>
      <c r="AQ300" s="61">
        <f t="shared" si="4"/>
        <v>0</v>
      </c>
      <c r="AT300" s="33"/>
    </row>
    <row r="301" spans="1:46" ht="33" customHeight="1">
      <c r="A301" s="32">
        <v>1246</v>
      </c>
      <c r="B301" s="315" t="str">
        <f>VLOOKUP(A301,[5]bd_lista!A:C,3,FALSE)</f>
        <v>Gobierno Autónomo Municipal de Puerto Acosta</v>
      </c>
      <c r="C301" s="316" t="e">
        <f>+VLOOKUP(A301,Contactos!$A$4:$E$534,6,FALSE)</f>
        <v>#REF!</v>
      </c>
      <c r="D301" s="61">
        <v>0</v>
      </c>
      <c r="E301" s="61">
        <v>0</v>
      </c>
      <c r="F301" s="61">
        <v>0</v>
      </c>
      <c r="G301" s="61">
        <v>0</v>
      </c>
      <c r="H301" s="61">
        <v>0</v>
      </c>
      <c r="I301" s="61">
        <v>0</v>
      </c>
      <c r="J301" s="61">
        <v>0</v>
      </c>
      <c r="K301" s="61">
        <v>0</v>
      </c>
      <c r="L301" s="61">
        <v>0</v>
      </c>
      <c r="M301" s="61">
        <v>0</v>
      </c>
      <c r="N301" s="61">
        <v>0</v>
      </c>
      <c r="O301" s="61">
        <v>0</v>
      </c>
      <c r="P301" s="61">
        <v>0</v>
      </c>
      <c r="Q301" s="61">
        <v>0</v>
      </c>
      <c r="R301" s="61">
        <v>0</v>
      </c>
      <c r="S301" s="61">
        <v>0</v>
      </c>
      <c r="T301" s="61">
        <v>0</v>
      </c>
      <c r="U301" s="61">
        <v>0</v>
      </c>
      <c r="V301" s="61">
        <v>0</v>
      </c>
      <c r="W301" s="61">
        <v>0</v>
      </c>
      <c r="X301" s="61">
        <v>0</v>
      </c>
      <c r="Y301" s="61">
        <v>0</v>
      </c>
      <c r="Z301" s="61">
        <v>0</v>
      </c>
      <c r="AA301" s="61">
        <v>0</v>
      </c>
      <c r="AB301" s="61">
        <v>0</v>
      </c>
      <c r="AC301" s="61">
        <v>0</v>
      </c>
      <c r="AD301" s="61">
        <v>0</v>
      </c>
      <c r="AE301" s="61">
        <v>0</v>
      </c>
      <c r="AF301" s="61">
        <v>0</v>
      </c>
      <c r="AG301" s="61">
        <v>0</v>
      </c>
      <c r="AH301" s="61">
        <v>0</v>
      </c>
      <c r="AI301" s="61">
        <v>0</v>
      </c>
      <c r="AJ301" s="61">
        <v>0</v>
      </c>
      <c r="AK301" s="61">
        <v>0</v>
      </c>
      <c r="AL301" s="61">
        <v>0</v>
      </c>
      <c r="AM301" s="61">
        <v>0</v>
      </c>
      <c r="AN301" s="61">
        <v>0</v>
      </c>
      <c r="AO301" s="61">
        <v>0</v>
      </c>
      <c r="AP301" s="61">
        <v>0</v>
      </c>
      <c r="AQ301" s="61">
        <f t="shared" si="4"/>
        <v>0</v>
      </c>
      <c r="AT301" s="33"/>
    </row>
    <row r="302" spans="1:46" ht="33" customHeight="1">
      <c r="A302" s="32">
        <v>1247</v>
      </c>
      <c r="B302" s="315" t="str">
        <f>VLOOKUP(A302,[5]bd_lista!A:C,3,FALSE)</f>
        <v>Gobierno Autónomo Municipal de Mocomoco</v>
      </c>
      <c r="C302" s="316" t="e">
        <f>+VLOOKUP(A302,Contactos!$A$4:$E$534,6,FALSE)</f>
        <v>#REF!</v>
      </c>
      <c r="D302" s="61">
        <v>0</v>
      </c>
      <c r="E302" s="61">
        <v>0</v>
      </c>
      <c r="F302" s="61">
        <v>0</v>
      </c>
      <c r="G302" s="61">
        <v>0</v>
      </c>
      <c r="H302" s="61">
        <v>0</v>
      </c>
      <c r="I302" s="61">
        <v>0</v>
      </c>
      <c r="J302" s="61">
        <v>0</v>
      </c>
      <c r="K302" s="61">
        <v>0</v>
      </c>
      <c r="L302" s="61">
        <v>0</v>
      </c>
      <c r="M302" s="61">
        <v>0</v>
      </c>
      <c r="N302" s="61">
        <v>0</v>
      </c>
      <c r="O302" s="61">
        <v>0</v>
      </c>
      <c r="P302" s="61">
        <v>0</v>
      </c>
      <c r="Q302" s="61">
        <v>0</v>
      </c>
      <c r="R302" s="61">
        <v>0</v>
      </c>
      <c r="S302" s="61">
        <v>0</v>
      </c>
      <c r="T302" s="61">
        <v>0</v>
      </c>
      <c r="U302" s="61">
        <v>0</v>
      </c>
      <c r="V302" s="61">
        <v>0</v>
      </c>
      <c r="W302" s="61">
        <v>0</v>
      </c>
      <c r="X302" s="61">
        <v>0</v>
      </c>
      <c r="Y302" s="61">
        <v>0</v>
      </c>
      <c r="Z302" s="61">
        <v>0</v>
      </c>
      <c r="AA302" s="61">
        <v>0</v>
      </c>
      <c r="AB302" s="61">
        <v>0</v>
      </c>
      <c r="AC302" s="61">
        <v>0</v>
      </c>
      <c r="AD302" s="61">
        <v>0</v>
      </c>
      <c r="AE302" s="61">
        <v>0</v>
      </c>
      <c r="AF302" s="61">
        <v>0</v>
      </c>
      <c r="AG302" s="61">
        <v>0</v>
      </c>
      <c r="AH302" s="61">
        <v>0</v>
      </c>
      <c r="AI302" s="61">
        <v>0</v>
      </c>
      <c r="AJ302" s="61">
        <v>0</v>
      </c>
      <c r="AK302" s="61">
        <v>0</v>
      </c>
      <c r="AL302" s="61">
        <v>0</v>
      </c>
      <c r="AM302" s="61">
        <v>0</v>
      </c>
      <c r="AN302" s="61">
        <v>0</v>
      </c>
      <c r="AO302" s="61">
        <v>0</v>
      </c>
      <c r="AP302" s="61">
        <v>0</v>
      </c>
      <c r="AQ302" s="61">
        <f t="shared" si="4"/>
        <v>0</v>
      </c>
      <c r="AT302" s="33"/>
    </row>
    <row r="303" spans="1:46" ht="33" customHeight="1">
      <c r="A303" s="32">
        <v>1248</v>
      </c>
      <c r="B303" s="315" t="str">
        <f>VLOOKUP(A303,[5]bd_lista!A:C,3,FALSE)</f>
        <v>Gobierno Autónomo Municipal de Carabuco</v>
      </c>
      <c r="C303" s="316" t="e">
        <f>+VLOOKUP(A303,Contactos!$A$4:$E$534,6,FALSE)</f>
        <v>#REF!</v>
      </c>
      <c r="D303" s="61">
        <v>0</v>
      </c>
      <c r="E303" s="61">
        <v>0</v>
      </c>
      <c r="F303" s="61">
        <v>0</v>
      </c>
      <c r="G303" s="61">
        <v>0</v>
      </c>
      <c r="H303" s="61">
        <v>0</v>
      </c>
      <c r="I303" s="61">
        <v>0</v>
      </c>
      <c r="J303" s="61">
        <v>0</v>
      </c>
      <c r="K303" s="61">
        <v>0</v>
      </c>
      <c r="L303" s="61">
        <v>0</v>
      </c>
      <c r="M303" s="61">
        <v>0</v>
      </c>
      <c r="N303" s="61">
        <v>0</v>
      </c>
      <c r="O303" s="61">
        <v>0</v>
      </c>
      <c r="P303" s="61">
        <v>0</v>
      </c>
      <c r="Q303" s="61">
        <v>0</v>
      </c>
      <c r="R303" s="61">
        <v>0</v>
      </c>
      <c r="S303" s="61">
        <v>0</v>
      </c>
      <c r="T303" s="61">
        <v>0</v>
      </c>
      <c r="U303" s="61">
        <v>0</v>
      </c>
      <c r="V303" s="61">
        <v>0</v>
      </c>
      <c r="W303" s="61">
        <v>0</v>
      </c>
      <c r="X303" s="61">
        <v>0</v>
      </c>
      <c r="Y303" s="61">
        <v>0</v>
      </c>
      <c r="Z303" s="61">
        <v>0</v>
      </c>
      <c r="AA303" s="61">
        <v>0</v>
      </c>
      <c r="AB303" s="61">
        <v>0</v>
      </c>
      <c r="AC303" s="61">
        <v>0</v>
      </c>
      <c r="AD303" s="61">
        <v>0</v>
      </c>
      <c r="AE303" s="61">
        <v>0</v>
      </c>
      <c r="AF303" s="61">
        <v>0</v>
      </c>
      <c r="AG303" s="61">
        <v>0</v>
      </c>
      <c r="AH303" s="61">
        <v>0</v>
      </c>
      <c r="AI303" s="61">
        <v>0</v>
      </c>
      <c r="AJ303" s="61">
        <v>0</v>
      </c>
      <c r="AK303" s="61">
        <v>0</v>
      </c>
      <c r="AL303" s="61">
        <v>0</v>
      </c>
      <c r="AM303" s="61">
        <v>0</v>
      </c>
      <c r="AN303" s="61">
        <v>0</v>
      </c>
      <c r="AO303" s="61">
        <v>0</v>
      </c>
      <c r="AP303" s="61">
        <v>0</v>
      </c>
      <c r="AQ303" s="61">
        <f t="shared" si="4"/>
        <v>0</v>
      </c>
      <c r="AT303" s="33"/>
    </row>
    <row r="304" spans="1:46" ht="33" customHeight="1">
      <c r="A304" s="32">
        <v>1249</v>
      </c>
      <c r="B304" s="315" t="str">
        <f>VLOOKUP(A304,[5]bd_lista!A:C,3,FALSE)</f>
        <v>Gobierno Autónomo Municipal de Apolo</v>
      </c>
      <c r="C304" s="316" t="e">
        <f>+VLOOKUP(A304,Contactos!$A$4:$E$534,6,FALSE)</f>
        <v>#REF!</v>
      </c>
      <c r="D304" s="61">
        <v>0</v>
      </c>
      <c r="E304" s="61">
        <v>0</v>
      </c>
      <c r="F304" s="61">
        <v>0</v>
      </c>
      <c r="G304" s="61">
        <v>0</v>
      </c>
      <c r="H304" s="61">
        <v>0</v>
      </c>
      <c r="I304" s="61">
        <v>0</v>
      </c>
      <c r="J304" s="61">
        <v>0</v>
      </c>
      <c r="K304" s="61">
        <v>0</v>
      </c>
      <c r="L304" s="61">
        <v>0</v>
      </c>
      <c r="M304" s="61">
        <v>0</v>
      </c>
      <c r="N304" s="61">
        <v>0</v>
      </c>
      <c r="O304" s="61">
        <v>0</v>
      </c>
      <c r="P304" s="61">
        <v>0</v>
      </c>
      <c r="Q304" s="61">
        <v>0</v>
      </c>
      <c r="R304" s="61">
        <v>0</v>
      </c>
      <c r="S304" s="61">
        <v>0</v>
      </c>
      <c r="T304" s="61">
        <v>0</v>
      </c>
      <c r="U304" s="61">
        <v>0</v>
      </c>
      <c r="V304" s="61">
        <v>0</v>
      </c>
      <c r="W304" s="61">
        <v>0</v>
      </c>
      <c r="X304" s="61">
        <v>0</v>
      </c>
      <c r="Y304" s="61">
        <v>0</v>
      </c>
      <c r="Z304" s="61">
        <v>0</v>
      </c>
      <c r="AA304" s="61">
        <v>0</v>
      </c>
      <c r="AB304" s="61">
        <v>0</v>
      </c>
      <c r="AC304" s="61">
        <v>0</v>
      </c>
      <c r="AD304" s="61">
        <v>0</v>
      </c>
      <c r="AE304" s="61">
        <v>0</v>
      </c>
      <c r="AF304" s="61">
        <v>0</v>
      </c>
      <c r="AG304" s="61">
        <v>0</v>
      </c>
      <c r="AH304" s="61">
        <v>0</v>
      </c>
      <c r="AI304" s="61">
        <v>0</v>
      </c>
      <c r="AJ304" s="61">
        <v>0</v>
      </c>
      <c r="AK304" s="61">
        <v>0</v>
      </c>
      <c r="AL304" s="61">
        <v>0</v>
      </c>
      <c r="AM304" s="61">
        <v>0</v>
      </c>
      <c r="AN304" s="61">
        <v>0</v>
      </c>
      <c r="AO304" s="61">
        <v>0</v>
      </c>
      <c r="AP304" s="61">
        <v>0</v>
      </c>
      <c r="AQ304" s="61">
        <f t="shared" si="4"/>
        <v>0</v>
      </c>
      <c r="AT304" s="33"/>
    </row>
    <row r="305" spans="1:46" ht="33" customHeight="1">
      <c r="A305" s="32">
        <v>1250</v>
      </c>
      <c r="B305" s="315" t="str">
        <f>VLOOKUP(A305,[5]bd_lista!A:C,3,FALSE)</f>
        <v>Gobierno Autónomo Municipal de Pelechuco</v>
      </c>
      <c r="C305" s="316" t="e">
        <f>+VLOOKUP(A305,Contactos!$A$4:$E$534,6,FALSE)</f>
        <v>#REF!</v>
      </c>
      <c r="D305" s="61">
        <v>0</v>
      </c>
      <c r="E305" s="61">
        <v>0</v>
      </c>
      <c r="F305" s="61">
        <v>0</v>
      </c>
      <c r="G305" s="61">
        <v>0</v>
      </c>
      <c r="H305" s="61">
        <v>0</v>
      </c>
      <c r="I305" s="61">
        <v>0</v>
      </c>
      <c r="J305" s="61">
        <v>0</v>
      </c>
      <c r="K305" s="61">
        <v>0</v>
      </c>
      <c r="L305" s="61">
        <v>0</v>
      </c>
      <c r="M305" s="61">
        <v>0</v>
      </c>
      <c r="N305" s="61">
        <v>0</v>
      </c>
      <c r="O305" s="61">
        <v>0</v>
      </c>
      <c r="P305" s="61">
        <v>0</v>
      </c>
      <c r="Q305" s="61">
        <v>0</v>
      </c>
      <c r="R305" s="61">
        <v>0</v>
      </c>
      <c r="S305" s="61">
        <v>0</v>
      </c>
      <c r="T305" s="61">
        <v>0</v>
      </c>
      <c r="U305" s="61">
        <v>0</v>
      </c>
      <c r="V305" s="61">
        <v>0</v>
      </c>
      <c r="W305" s="61">
        <v>0</v>
      </c>
      <c r="X305" s="61">
        <v>0</v>
      </c>
      <c r="Y305" s="61">
        <v>0</v>
      </c>
      <c r="Z305" s="61">
        <v>0</v>
      </c>
      <c r="AA305" s="61">
        <v>0</v>
      </c>
      <c r="AB305" s="61">
        <v>0</v>
      </c>
      <c r="AC305" s="61">
        <v>0</v>
      </c>
      <c r="AD305" s="61">
        <v>0</v>
      </c>
      <c r="AE305" s="61">
        <v>0</v>
      </c>
      <c r="AF305" s="61">
        <v>0</v>
      </c>
      <c r="AG305" s="61">
        <v>0</v>
      </c>
      <c r="AH305" s="61">
        <v>0</v>
      </c>
      <c r="AI305" s="61">
        <v>0</v>
      </c>
      <c r="AJ305" s="61">
        <v>0</v>
      </c>
      <c r="AK305" s="61">
        <v>0</v>
      </c>
      <c r="AL305" s="61">
        <v>0</v>
      </c>
      <c r="AM305" s="61">
        <v>0</v>
      </c>
      <c r="AN305" s="61">
        <v>0</v>
      </c>
      <c r="AO305" s="61">
        <v>0</v>
      </c>
      <c r="AP305" s="61">
        <v>0</v>
      </c>
      <c r="AQ305" s="61">
        <f t="shared" si="4"/>
        <v>0</v>
      </c>
      <c r="AT305" s="33"/>
    </row>
    <row r="306" spans="1:46" ht="33" customHeight="1">
      <c r="A306" s="32">
        <v>1251</v>
      </c>
      <c r="B306" s="315" t="str">
        <f>VLOOKUP(A306,[5]bd_lista!A:C,3,FALSE)</f>
        <v>Gobierno Autónomo Municipal de Luribay</v>
      </c>
      <c r="C306" s="316" t="e">
        <f>+VLOOKUP(A306,Contactos!$A$4:$E$534,6,FALSE)</f>
        <v>#REF!</v>
      </c>
      <c r="D306" s="61">
        <v>0</v>
      </c>
      <c r="E306" s="61">
        <v>0</v>
      </c>
      <c r="F306" s="61">
        <v>0</v>
      </c>
      <c r="G306" s="61">
        <v>0</v>
      </c>
      <c r="H306" s="61">
        <v>0</v>
      </c>
      <c r="I306" s="61">
        <v>0</v>
      </c>
      <c r="J306" s="61">
        <v>0</v>
      </c>
      <c r="K306" s="61">
        <v>0</v>
      </c>
      <c r="L306" s="61">
        <v>0</v>
      </c>
      <c r="M306" s="61">
        <v>0</v>
      </c>
      <c r="N306" s="61">
        <v>0</v>
      </c>
      <c r="O306" s="61">
        <v>0</v>
      </c>
      <c r="P306" s="61">
        <v>0</v>
      </c>
      <c r="Q306" s="61">
        <v>0</v>
      </c>
      <c r="R306" s="61">
        <v>0</v>
      </c>
      <c r="S306" s="61">
        <v>0</v>
      </c>
      <c r="T306" s="61">
        <v>0</v>
      </c>
      <c r="U306" s="61">
        <v>0</v>
      </c>
      <c r="V306" s="61">
        <v>0</v>
      </c>
      <c r="W306" s="61">
        <v>0</v>
      </c>
      <c r="X306" s="61">
        <v>0</v>
      </c>
      <c r="Y306" s="61">
        <v>0</v>
      </c>
      <c r="Z306" s="61">
        <v>0</v>
      </c>
      <c r="AA306" s="61">
        <v>0</v>
      </c>
      <c r="AB306" s="61">
        <v>0</v>
      </c>
      <c r="AC306" s="61">
        <v>0</v>
      </c>
      <c r="AD306" s="61">
        <v>0</v>
      </c>
      <c r="AE306" s="61">
        <v>0</v>
      </c>
      <c r="AF306" s="61">
        <v>0</v>
      </c>
      <c r="AG306" s="61">
        <v>0</v>
      </c>
      <c r="AH306" s="61">
        <v>0</v>
      </c>
      <c r="AI306" s="61">
        <v>0</v>
      </c>
      <c r="AJ306" s="61">
        <v>0</v>
      </c>
      <c r="AK306" s="61">
        <v>0</v>
      </c>
      <c r="AL306" s="61">
        <v>0</v>
      </c>
      <c r="AM306" s="61">
        <v>0</v>
      </c>
      <c r="AN306" s="61">
        <v>0</v>
      </c>
      <c r="AO306" s="61">
        <v>0</v>
      </c>
      <c r="AP306" s="61">
        <v>0</v>
      </c>
      <c r="AQ306" s="61">
        <f t="shared" si="4"/>
        <v>0</v>
      </c>
      <c r="AT306" s="33"/>
    </row>
    <row r="307" spans="1:46" ht="33" customHeight="1">
      <c r="A307" s="32">
        <v>1252</v>
      </c>
      <c r="B307" s="315" t="str">
        <f>VLOOKUP(A307,[5]bd_lista!A:C,3,FALSE)</f>
        <v>Gobierno Autónomo Municipal de Sapahaqui</v>
      </c>
      <c r="C307" s="316" t="e">
        <f>+VLOOKUP(A307,Contactos!$A$4:$E$534,6,FALSE)</f>
        <v>#REF!</v>
      </c>
      <c r="D307" s="61">
        <v>0</v>
      </c>
      <c r="E307" s="61">
        <v>0</v>
      </c>
      <c r="F307" s="61">
        <v>0</v>
      </c>
      <c r="G307" s="61">
        <v>0</v>
      </c>
      <c r="H307" s="61">
        <v>0</v>
      </c>
      <c r="I307" s="61">
        <v>0</v>
      </c>
      <c r="J307" s="61">
        <v>0</v>
      </c>
      <c r="K307" s="61">
        <v>0</v>
      </c>
      <c r="L307" s="61">
        <v>0</v>
      </c>
      <c r="M307" s="61">
        <v>0</v>
      </c>
      <c r="N307" s="61">
        <v>0</v>
      </c>
      <c r="O307" s="61">
        <v>0</v>
      </c>
      <c r="P307" s="61">
        <v>0</v>
      </c>
      <c r="Q307" s="61">
        <v>0</v>
      </c>
      <c r="R307" s="61">
        <v>0</v>
      </c>
      <c r="S307" s="61">
        <v>0</v>
      </c>
      <c r="T307" s="61">
        <v>0</v>
      </c>
      <c r="U307" s="61">
        <v>0</v>
      </c>
      <c r="V307" s="61">
        <v>0</v>
      </c>
      <c r="W307" s="61">
        <v>0</v>
      </c>
      <c r="X307" s="61">
        <v>0</v>
      </c>
      <c r="Y307" s="61">
        <v>0</v>
      </c>
      <c r="Z307" s="61">
        <v>0</v>
      </c>
      <c r="AA307" s="61">
        <v>0</v>
      </c>
      <c r="AB307" s="61">
        <v>0</v>
      </c>
      <c r="AC307" s="61">
        <v>0</v>
      </c>
      <c r="AD307" s="61">
        <v>0</v>
      </c>
      <c r="AE307" s="61">
        <v>0</v>
      </c>
      <c r="AF307" s="61">
        <v>0</v>
      </c>
      <c r="AG307" s="61">
        <v>0</v>
      </c>
      <c r="AH307" s="61">
        <v>0</v>
      </c>
      <c r="AI307" s="61">
        <v>0</v>
      </c>
      <c r="AJ307" s="61">
        <v>0</v>
      </c>
      <c r="AK307" s="61">
        <v>0</v>
      </c>
      <c r="AL307" s="61">
        <v>0</v>
      </c>
      <c r="AM307" s="61">
        <v>0</v>
      </c>
      <c r="AN307" s="61">
        <v>0</v>
      </c>
      <c r="AO307" s="61">
        <v>0</v>
      </c>
      <c r="AP307" s="61">
        <v>0</v>
      </c>
      <c r="AQ307" s="61">
        <f t="shared" si="4"/>
        <v>0</v>
      </c>
      <c r="AT307" s="33"/>
    </row>
    <row r="308" spans="1:46" ht="33" customHeight="1">
      <c r="A308" s="32">
        <v>1253</v>
      </c>
      <c r="B308" s="315" t="str">
        <f>VLOOKUP(A308,[5]bd_lista!A:C,3,FALSE)</f>
        <v>Gobierno Autónomo Municipal de Yaco</v>
      </c>
      <c r="C308" s="316" t="e">
        <f>+VLOOKUP(A308,Contactos!$A$4:$E$534,6,FALSE)</f>
        <v>#REF!</v>
      </c>
      <c r="D308" s="61">
        <v>0</v>
      </c>
      <c r="E308" s="61">
        <v>0</v>
      </c>
      <c r="F308" s="61">
        <v>0</v>
      </c>
      <c r="G308" s="61">
        <v>0</v>
      </c>
      <c r="H308" s="61">
        <v>0</v>
      </c>
      <c r="I308" s="61">
        <v>0</v>
      </c>
      <c r="J308" s="61">
        <v>0</v>
      </c>
      <c r="K308" s="61">
        <v>0</v>
      </c>
      <c r="L308" s="61">
        <v>0</v>
      </c>
      <c r="M308" s="61">
        <v>0</v>
      </c>
      <c r="N308" s="61">
        <v>0</v>
      </c>
      <c r="O308" s="61">
        <v>0</v>
      </c>
      <c r="P308" s="61">
        <v>0</v>
      </c>
      <c r="Q308" s="61">
        <v>0</v>
      </c>
      <c r="R308" s="61">
        <v>0</v>
      </c>
      <c r="S308" s="61">
        <v>0</v>
      </c>
      <c r="T308" s="61">
        <v>0</v>
      </c>
      <c r="U308" s="61">
        <v>0</v>
      </c>
      <c r="V308" s="61">
        <v>0</v>
      </c>
      <c r="W308" s="61">
        <v>0</v>
      </c>
      <c r="X308" s="61">
        <v>0</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0</v>
      </c>
      <c r="AQ308" s="61">
        <f t="shared" si="4"/>
        <v>0</v>
      </c>
      <c r="AT308" s="33"/>
    </row>
    <row r="309" spans="1:46" ht="33" customHeight="1">
      <c r="A309" s="32">
        <v>1254</v>
      </c>
      <c r="B309" s="315" t="str">
        <f>VLOOKUP(A309,[5]bd_lista!A:C,3,FALSE)</f>
        <v>Gobierno Autónomo Municipal de Malla</v>
      </c>
      <c r="C309" s="316" t="e">
        <f>+VLOOKUP(A309,Contactos!$A$4:$E$534,6,FALSE)</f>
        <v>#REF!</v>
      </c>
      <c r="D309" s="61">
        <v>0</v>
      </c>
      <c r="E309" s="61">
        <v>0</v>
      </c>
      <c r="F309" s="61">
        <v>0</v>
      </c>
      <c r="G309" s="61">
        <v>0</v>
      </c>
      <c r="H309" s="61">
        <v>0</v>
      </c>
      <c r="I309" s="61">
        <v>0</v>
      </c>
      <c r="J309" s="61">
        <v>0</v>
      </c>
      <c r="K309" s="61">
        <v>0</v>
      </c>
      <c r="L309" s="61">
        <v>0</v>
      </c>
      <c r="M309" s="61">
        <v>0</v>
      </c>
      <c r="N309" s="61">
        <v>0</v>
      </c>
      <c r="O309" s="61">
        <v>0</v>
      </c>
      <c r="P309" s="61">
        <v>0</v>
      </c>
      <c r="Q309" s="61">
        <v>0</v>
      </c>
      <c r="R309" s="61">
        <v>0</v>
      </c>
      <c r="S309" s="61">
        <v>0</v>
      </c>
      <c r="T309" s="61">
        <v>0</v>
      </c>
      <c r="U309" s="61">
        <v>0</v>
      </c>
      <c r="V309" s="61">
        <v>0</v>
      </c>
      <c r="W309" s="61">
        <v>0</v>
      </c>
      <c r="X309" s="61">
        <v>0</v>
      </c>
      <c r="Y309" s="61">
        <v>0</v>
      </c>
      <c r="Z309" s="61">
        <v>0</v>
      </c>
      <c r="AA309" s="61">
        <v>0</v>
      </c>
      <c r="AB309" s="61">
        <v>0</v>
      </c>
      <c r="AC309" s="61">
        <v>0</v>
      </c>
      <c r="AD309" s="61">
        <v>0</v>
      </c>
      <c r="AE309" s="61">
        <v>0</v>
      </c>
      <c r="AF309" s="61">
        <v>0</v>
      </c>
      <c r="AG309" s="61">
        <v>0</v>
      </c>
      <c r="AH309" s="61">
        <v>0</v>
      </c>
      <c r="AI309" s="61">
        <v>0</v>
      </c>
      <c r="AJ309" s="61">
        <v>0</v>
      </c>
      <c r="AK309" s="61">
        <v>0</v>
      </c>
      <c r="AL309" s="61">
        <v>0</v>
      </c>
      <c r="AM309" s="61">
        <v>0</v>
      </c>
      <c r="AN309" s="61">
        <v>0</v>
      </c>
      <c r="AO309" s="61">
        <v>0</v>
      </c>
      <c r="AP309" s="61">
        <v>0</v>
      </c>
      <c r="AQ309" s="61">
        <f t="shared" si="4"/>
        <v>0</v>
      </c>
      <c r="AT309" s="33"/>
    </row>
    <row r="310" spans="1:46" ht="33" customHeight="1">
      <c r="A310" s="32">
        <v>1255</v>
      </c>
      <c r="B310" s="315" t="str">
        <f>VLOOKUP(A310,[5]bd_lista!A:C,3,FALSE)</f>
        <v>Gobierno Autónomo Municipal de Cairoma</v>
      </c>
      <c r="C310" s="316" t="e">
        <f>+VLOOKUP(A310,Contactos!$A$4:$E$534,6,FALSE)</f>
        <v>#REF!</v>
      </c>
      <c r="D310" s="61">
        <v>0</v>
      </c>
      <c r="E310" s="61">
        <v>0</v>
      </c>
      <c r="F310" s="61">
        <v>0</v>
      </c>
      <c r="G310" s="61">
        <v>0</v>
      </c>
      <c r="H310" s="61">
        <v>0</v>
      </c>
      <c r="I310" s="61">
        <v>0</v>
      </c>
      <c r="J310" s="61">
        <v>0</v>
      </c>
      <c r="K310" s="61">
        <v>0</v>
      </c>
      <c r="L310" s="61">
        <v>0</v>
      </c>
      <c r="M310" s="61">
        <v>0</v>
      </c>
      <c r="N310" s="61">
        <v>0</v>
      </c>
      <c r="O310" s="61">
        <v>0</v>
      </c>
      <c r="P310" s="61">
        <v>0</v>
      </c>
      <c r="Q310" s="61">
        <v>0</v>
      </c>
      <c r="R310" s="61">
        <v>0</v>
      </c>
      <c r="S310" s="61">
        <v>0</v>
      </c>
      <c r="T310" s="61">
        <v>0</v>
      </c>
      <c r="U310" s="61">
        <v>0</v>
      </c>
      <c r="V310" s="61">
        <v>0</v>
      </c>
      <c r="W310" s="61">
        <v>0</v>
      </c>
      <c r="X310" s="61">
        <v>0</v>
      </c>
      <c r="Y310" s="61">
        <v>0</v>
      </c>
      <c r="Z310" s="61">
        <v>0</v>
      </c>
      <c r="AA310" s="61">
        <v>0</v>
      </c>
      <c r="AB310" s="61">
        <v>0</v>
      </c>
      <c r="AC310" s="61">
        <v>0</v>
      </c>
      <c r="AD310" s="61">
        <v>0</v>
      </c>
      <c r="AE310" s="61">
        <v>0</v>
      </c>
      <c r="AF310" s="61">
        <v>0</v>
      </c>
      <c r="AG310" s="61">
        <v>0</v>
      </c>
      <c r="AH310" s="61">
        <v>0</v>
      </c>
      <c r="AI310" s="61">
        <v>0</v>
      </c>
      <c r="AJ310" s="61">
        <v>0</v>
      </c>
      <c r="AK310" s="61">
        <v>0</v>
      </c>
      <c r="AL310" s="61">
        <v>0</v>
      </c>
      <c r="AM310" s="61">
        <v>0</v>
      </c>
      <c r="AN310" s="61">
        <v>0</v>
      </c>
      <c r="AO310" s="61">
        <v>0</v>
      </c>
      <c r="AP310" s="61">
        <v>0</v>
      </c>
      <c r="AQ310" s="61">
        <f t="shared" si="4"/>
        <v>0</v>
      </c>
      <c r="AT310" s="33"/>
    </row>
    <row r="311" spans="1:46" ht="33" customHeight="1">
      <c r="A311" s="32">
        <v>1256</v>
      </c>
      <c r="B311" s="315" t="str">
        <f>VLOOKUP(A311,[5]bd_lista!A:C,3,FALSE)</f>
        <v>Gobierno Autónomo Municipal de Chulumani (Villa de la Libertad)</v>
      </c>
      <c r="C311" s="316" t="e">
        <f>+VLOOKUP(A311,Contactos!$A$4:$E$534,6,FALSE)</f>
        <v>#REF!</v>
      </c>
      <c r="D311" s="61">
        <v>0</v>
      </c>
      <c r="E311" s="61">
        <v>0</v>
      </c>
      <c r="F311" s="61">
        <v>0</v>
      </c>
      <c r="G311" s="61">
        <v>0</v>
      </c>
      <c r="H311" s="61">
        <v>0</v>
      </c>
      <c r="I311" s="61">
        <v>0</v>
      </c>
      <c r="J311" s="61">
        <v>0</v>
      </c>
      <c r="K311" s="61">
        <v>0</v>
      </c>
      <c r="L311" s="61">
        <v>0</v>
      </c>
      <c r="M311" s="61">
        <v>0</v>
      </c>
      <c r="N311" s="61">
        <v>0</v>
      </c>
      <c r="O311" s="61">
        <v>0</v>
      </c>
      <c r="P311" s="61">
        <v>0</v>
      </c>
      <c r="Q311" s="61">
        <v>0</v>
      </c>
      <c r="R311" s="61">
        <v>0</v>
      </c>
      <c r="S311" s="61">
        <v>0</v>
      </c>
      <c r="T311" s="61">
        <v>0</v>
      </c>
      <c r="U311" s="61">
        <v>0</v>
      </c>
      <c r="V311" s="61">
        <v>0</v>
      </c>
      <c r="W311" s="61">
        <v>0</v>
      </c>
      <c r="X311" s="61">
        <v>0</v>
      </c>
      <c r="Y311" s="61">
        <v>0</v>
      </c>
      <c r="Z311" s="61">
        <v>0</v>
      </c>
      <c r="AA311" s="61">
        <v>0</v>
      </c>
      <c r="AB311" s="61">
        <v>0</v>
      </c>
      <c r="AC311" s="61">
        <v>0</v>
      </c>
      <c r="AD311" s="61">
        <v>0</v>
      </c>
      <c r="AE311" s="61">
        <v>0</v>
      </c>
      <c r="AF311" s="61">
        <v>0</v>
      </c>
      <c r="AG311" s="61">
        <v>0</v>
      </c>
      <c r="AH311" s="61">
        <v>0</v>
      </c>
      <c r="AI311" s="61">
        <v>0</v>
      </c>
      <c r="AJ311" s="61">
        <v>0</v>
      </c>
      <c r="AK311" s="61">
        <v>0</v>
      </c>
      <c r="AL311" s="61">
        <v>0</v>
      </c>
      <c r="AM311" s="61">
        <v>0</v>
      </c>
      <c r="AN311" s="61">
        <v>0</v>
      </c>
      <c r="AO311" s="61">
        <v>0</v>
      </c>
      <c r="AP311" s="61">
        <v>0</v>
      </c>
      <c r="AQ311" s="61">
        <f t="shared" si="4"/>
        <v>0</v>
      </c>
      <c r="AT311" s="33"/>
    </row>
    <row r="312" spans="1:46" ht="33" customHeight="1">
      <c r="A312" s="32">
        <v>1257</v>
      </c>
      <c r="B312" s="315" t="str">
        <f>VLOOKUP(A312,[5]bd_lista!A:C,3,FALSE)</f>
        <v>Gobierno Autónomo Municipal de Irupana (Villa de Lanza)</v>
      </c>
      <c r="C312" s="316" t="e">
        <f>+VLOOKUP(A312,Contactos!$A$4:$E$534,6,FALSE)</f>
        <v>#REF!</v>
      </c>
      <c r="D312" s="61">
        <v>0</v>
      </c>
      <c r="E312" s="61">
        <v>0</v>
      </c>
      <c r="F312" s="61">
        <v>0</v>
      </c>
      <c r="G312" s="61">
        <v>0</v>
      </c>
      <c r="H312" s="61">
        <v>0</v>
      </c>
      <c r="I312" s="61">
        <v>0</v>
      </c>
      <c r="J312" s="61">
        <v>0</v>
      </c>
      <c r="K312" s="61">
        <v>0</v>
      </c>
      <c r="L312" s="61">
        <v>0</v>
      </c>
      <c r="M312" s="61">
        <v>0</v>
      </c>
      <c r="N312" s="61">
        <v>0</v>
      </c>
      <c r="O312" s="61">
        <v>0</v>
      </c>
      <c r="P312" s="61">
        <v>0</v>
      </c>
      <c r="Q312" s="61">
        <v>0</v>
      </c>
      <c r="R312" s="61">
        <v>0</v>
      </c>
      <c r="S312" s="61">
        <v>0</v>
      </c>
      <c r="T312" s="61">
        <v>0</v>
      </c>
      <c r="U312" s="61">
        <v>0</v>
      </c>
      <c r="V312" s="61">
        <v>0</v>
      </c>
      <c r="W312" s="61">
        <v>0</v>
      </c>
      <c r="X312" s="61">
        <v>0</v>
      </c>
      <c r="Y312" s="61">
        <v>0</v>
      </c>
      <c r="Z312" s="61">
        <v>0</v>
      </c>
      <c r="AA312" s="61">
        <v>0</v>
      </c>
      <c r="AB312" s="61">
        <v>0</v>
      </c>
      <c r="AC312" s="61">
        <v>0</v>
      </c>
      <c r="AD312" s="61">
        <v>0</v>
      </c>
      <c r="AE312" s="61">
        <v>0</v>
      </c>
      <c r="AF312" s="61">
        <v>0</v>
      </c>
      <c r="AG312" s="61">
        <v>0</v>
      </c>
      <c r="AH312" s="61">
        <v>0</v>
      </c>
      <c r="AI312" s="61">
        <v>0</v>
      </c>
      <c r="AJ312" s="61">
        <v>0</v>
      </c>
      <c r="AK312" s="61">
        <v>0</v>
      </c>
      <c r="AL312" s="61">
        <v>0</v>
      </c>
      <c r="AM312" s="61">
        <v>0</v>
      </c>
      <c r="AN312" s="61">
        <v>0</v>
      </c>
      <c r="AO312" s="61">
        <v>0</v>
      </c>
      <c r="AP312" s="61">
        <v>0</v>
      </c>
      <c r="AQ312" s="61">
        <f t="shared" si="4"/>
        <v>0</v>
      </c>
      <c r="AT312" s="33"/>
    </row>
    <row r="313" spans="1:46" ht="33" customHeight="1">
      <c r="A313" s="32">
        <v>1258</v>
      </c>
      <c r="B313" s="315" t="str">
        <f>VLOOKUP(A313,[5]bd_lista!A:C,3,FALSE)</f>
        <v>Gobierno Autónomo Municipal de Yanacachi</v>
      </c>
      <c r="C313" s="316" t="e">
        <f>+VLOOKUP(A313,Contactos!$A$4:$E$534,6,FALSE)</f>
        <v>#REF!</v>
      </c>
      <c r="D313" s="61">
        <v>0</v>
      </c>
      <c r="E313" s="61">
        <v>0</v>
      </c>
      <c r="F313" s="61">
        <v>0</v>
      </c>
      <c r="G313" s="61">
        <v>0</v>
      </c>
      <c r="H313" s="61">
        <v>0</v>
      </c>
      <c r="I313" s="61">
        <v>0</v>
      </c>
      <c r="J313" s="61">
        <v>0</v>
      </c>
      <c r="K313" s="61">
        <v>0</v>
      </c>
      <c r="L313" s="61">
        <v>0</v>
      </c>
      <c r="M313" s="61">
        <v>0</v>
      </c>
      <c r="N313" s="61">
        <v>0</v>
      </c>
      <c r="O313" s="61">
        <v>0</v>
      </c>
      <c r="P313" s="61">
        <v>0</v>
      </c>
      <c r="Q313" s="61">
        <v>0</v>
      </c>
      <c r="R313" s="61">
        <v>0</v>
      </c>
      <c r="S313" s="61">
        <v>0</v>
      </c>
      <c r="T313" s="61">
        <v>0</v>
      </c>
      <c r="U313" s="61">
        <v>0</v>
      </c>
      <c r="V313" s="61">
        <v>0</v>
      </c>
      <c r="W313" s="61">
        <v>0</v>
      </c>
      <c r="X313" s="61">
        <v>0</v>
      </c>
      <c r="Y313" s="61">
        <v>0</v>
      </c>
      <c r="Z313" s="61">
        <v>0</v>
      </c>
      <c r="AA313" s="61">
        <v>0</v>
      </c>
      <c r="AB313" s="61">
        <v>0</v>
      </c>
      <c r="AC313" s="61">
        <v>0</v>
      </c>
      <c r="AD313" s="61">
        <v>0</v>
      </c>
      <c r="AE313" s="61">
        <v>0</v>
      </c>
      <c r="AF313" s="61">
        <v>0</v>
      </c>
      <c r="AG313" s="61">
        <v>0</v>
      </c>
      <c r="AH313" s="61">
        <v>0</v>
      </c>
      <c r="AI313" s="61">
        <v>0</v>
      </c>
      <c r="AJ313" s="61">
        <v>0</v>
      </c>
      <c r="AK313" s="61">
        <v>0</v>
      </c>
      <c r="AL313" s="61">
        <v>0</v>
      </c>
      <c r="AM313" s="61">
        <v>0</v>
      </c>
      <c r="AN313" s="61">
        <v>0</v>
      </c>
      <c r="AO313" s="61">
        <v>0</v>
      </c>
      <c r="AP313" s="61">
        <v>0</v>
      </c>
      <c r="AQ313" s="61">
        <f t="shared" si="4"/>
        <v>0</v>
      </c>
      <c r="AT313" s="33"/>
    </row>
    <row r="314" spans="1:46" ht="33" customHeight="1">
      <c r="A314" s="32">
        <v>1259</v>
      </c>
      <c r="B314" s="315" t="str">
        <f>VLOOKUP(A314,[5]bd_lista!A:C,3,FALSE)</f>
        <v>Gobierno Autónomo Municipal de Palos Blancos</v>
      </c>
      <c r="C314" s="316" t="e">
        <f>+VLOOKUP(A314,Contactos!$A$4:$E$534,6,FALSE)</f>
        <v>#REF!</v>
      </c>
      <c r="D314" s="61">
        <v>0</v>
      </c>
      <c r="E314" s="61">
        <v>0</v>
      </c>
      <c r="F314" s="61">
        <v>0</v>
      </c>
      <c r="G314" s="61">
        <v>0</v>
      </c>
      <c r="H314" s="61">
        <v>0</v>
      </c>
      <c r="I314" s="61">
        <v>0</v>
      </c>
      <c r="J314" s="61">
        <v>0</v>
      </c>
      <c r="K314" s="61">
        <v>0</v>
      </c>
      <c r="L314" s="61">
        <v>0</v>
      </c>
      <c r="M314" s="61">
        <v>0</v>
      </c>
      <c r="N314" s="61">
        <v>0</v>
      </c>
      <c r="O314" s="61">
        <v>0</v>
      </c>
      <c r="P314" s="61">
        <v>0</v>
      </c>
      <c r="Q314" s="61">
        <v>0</v>
      </c>
      <c r="R314" s="61">
        <v>0</v>
      </c>
      <c r="S314" s="61">
        <v>0</v>
      </c>
      <c r="T314" s="61">
        <v>0</v>
      </c>
      <c r="U314" s="61">
        <v>0</v>
      </c>
      <c r="V314" s="61">
        <v>0</v>
      </c>
      <c r="W314" s="61">
        <v>0</v>
      </c>
      <c r="X314" s="61">
        <v>0</v>
      </c>
      <c r="Y314" s="61">
        <v>0</v>
      </c>
      <c r="Z314" s="61">
        <v>0</v>
      </c>
      <c r="AA314" s="61">
        <v>0</v>
      </c>
      <c r="AB314" s="61">
        <v>0</v>
      </c>
      <c r="AC314" s="61">
        <v>0</v>
      </c>
      <c r="AD314" s="61">
        <v>0</v>
      </c>
      <c r="AE314" s="61">
        <v>0</v>
      </c>
      <c r="AF314" s="61">
        <v>0</v>
      </c>
      <c r="AG314" s="61">
        <v>0</v>
      </c>
      <c r="AH314" s="61">
        <v>0</v>
      </c>
      <c r="AI314" s="61">
        <v>0</v>
      </c>
      <c r="AJ314" s="61">
        <v>0</v>
      </c>
      <c r="AK314" s="61">
        <v>0</v>
      </c>
      <c r="AL314" s="61">
        <v>0</v>
      </c>
      <c r="AM314" s="61">
        <v>0</v>
      </c>
      <c r="AN314" s="61">
        <v>0</v>
      </c>
      <c r="AO314" s="61">
        <v>0</v>
      </c>
      <c r="AP314" s="61">
        <v>0</v>
      </c>
      <c r="AQ314" s="61">
        <f t="shared" si="4"/>
        <v>0</v>
      </c>
      <c r="AT314" s="33"/>
    </row>
    <row r="315" spans="1:46" ht="33" customHeight="1">
      <c r="A315" s="32">
        <v>1260</v>
      </c>
      <c r="B315" s="315" t="str">
        <f>VLOOKUP(A315,[5]bd_lista!A:C,3,FALSE)</f>
        <v>Gobierno Autónomo Municipal de La Asunta</v>
      </c>
      <c r="C315" s="316" t="e">
        <f>+VLOOKUP(A315,Contactos!$A$4:$E$534,6,FALSE)</f>
        <v>#REF!</v>
      </c>
      <c r="D315" s="61">
        <v>0</v>
      </c>
      <c r="E315" s="61">
        <v>0</v>
      </c>
      <c r="F315" s="61">
        <v>0</v>
      </c>
      <c r="G315" s="61">
        <v>0</v>
      </c>
      <c r="H315" s="61">
        <v>0</v>
      </c>
      <c r="I315" s="61">
        <v>0</v>
      </c>
      <c r="J315" s="61">
        <v>0</v>
      </c>
      <c r="K315" s="61">
        <v>0</v>
      </c>
      <c r="L315" s="61">
        <v>0</v>
      </c>
      <c r="M315" s="61">
        <v>0</v>
      </c>
      <c r="N315" s="61">
        <v>0</v>
      </c>
      <c r="O315" s="61">
        <v>0</v>
      </c>
      <c r="P315" s="61">
        <v>0</v>
      </c>
      <c r="Q315" s="61">
        <v>0</v>
      </c>
      <c r="R315" s="61">
        <v>0</v>
      </c>
      <c r="S315" s="61">
        <v>0</v>
      </c>
      <c r="T315" s="61">
        <v>0</v>
      </c>
      <c r="U315" s="61">
        <v>0</v>
      </c>
      <c r="V315" s="61">
        <v>0</v>
      </c>
      <c r="W315" s="61">
        <v>0</v>
      </c>
      <c r="X315" s="61">
        <v>0</v>
      </c>
      <c r="Y315" s="61">
        <v>0</v>
      </c>
      <c r="Z315" s="61">
        <v>0</v>
      </c>
      <c r="AA315" s="61">
        <v>0</v>
      </c>
      <c r="AB315" s="61">
        <v>0</v>
      </c>
      <c r="AC315" s="61">
        <v>0</v>
      </c>
      <c r="AD315" s="61">
        <v>0</v>
      </c>
      <c r="AE315" s="61">
        <v>0</v>
      </c>
      <c r="AF315" s="61">
        <v>0</v>
      </c>
      <c r="AG315" s="61">
        <v>0</v>
      </c>
      <c r="AH315" s="61">
        <v>0</v>
      </c>
      <c r="AI315" s="61">
        <v>0</v>
      </c>
      <c r="AJ315" s="61">
        <v>0</v>
      </c>
      <c r="AK315" s="61">
        <v>0</v>
      </c>
      <c r="AL315" s="61">
        <v>0</v>
      </c>
      <c r="AM315" s="61">
        <v>0</v>
      </c>
      <c r="AN315" s="61">
        <v>0</v>
      </c>
      <c r="AO315" s="61">
        <v>0</v>
      </c>
      <c r="AP315" s="61">
        <v>0</v>
      </c>
      <c r="AQ315" s="61">
        <f t="shared" si="4"/>
        <v>0</v>
      </c>
      <c r="AT315" s="33"/>
    </row>
    <row r="316" spans="1:46" ht="33" customHeight="1">
      <c r="A316" s="32">
        <v>1261</v>
      </c>
      <c r="B316" s="315" t="str">
        <f>VLOOKUP(A316,[5]bd_lista!A:C,3,FALSE)</f>
        <v>Gobierno Autónomo Municipal de Pucarani</v>
      </c>
      <c r="C316" s="316" t="e">
        <f>+VLOOKUP(A316,Contactos!$A$4:$E$534,6,FALSE)</f>
        <v>#REF!</v>
      </c>
      <c r="D316" s="61">
        <v>0</v>
      </c>
      <c r="E316" s="61">
        <v>0</v>
      </c>
      <c r="F316" s="61">
        <v>0</v>
      </c>
      <c r="G316" s="61">
        <v>0</v>
      </c>
      <c r="H316" s="61">
        <v>0</v>
      </c>
      <c r="I316" s="61">
        <v>0</v>
      </c>
      <c r="J316" s="61">
        <v>0</v>
      </c>
      <c r="K316" s="61">
        <v>0</v>
      </c>
      <c r="L316" s="61">
        <v>0</v>
      </c>
      <c r="M316" s="61">
        <v>0</v>
      </c>
      <c r="N316" s="61">
        <v>0</v>
      </c>
      <c r="O316" s="61">
        <v>0</v>
      </c>
      <c r="P316" s="61">
        <v>0</v>
      </c>
      <c r="Q316" s="61">
        <v>0</v>
      </c>
      <c r="R316" s="61">
        <v>0</v>
      </c>
      <c r="S316" s="61">
        <v>0</v>
      </c>
      <c r="T316" s="61">
        <v>0</v>
      </c>
      <c r="U316" s="61">
        <v>0</v>
      </c>
      <c r="V316" s="61">
        <v>0</v>
      </c>
      <c r="W316" s="61">
        <v>0</v>
      </c>
      <c r="X316" s="61">
        <v>0</v>
      </c>
      <c r="Y316" s="61">
        <v>0</v>
      </c>
      <c r="Z316" s="61">
        <v>0</v>
      </c>
      <c r="AA316" s="61">
        <v>0</v>
      </c>
      <c r="AB316" s="61">
        <v>0</v>
      </c>
      <c r="AC316" s="61">
        <v>0</v>
      </c>
      <c r="AD316" s="61">
        <v>0</v>
      </c>
      <c r="AE316" s="61">
        <v>0</v>
      </c>
      <c r="AF316" s="61">
        <v>0</v>
      </c>
      <c r="AG316" s="61">
        <v>0</v>
      </c>
      <c r="AH316" s="61">
        <v>0</v>
      </c>
      <c r="AI316" s="61">
        <v>0</v>
      </c>
      <c r="AJ316" s="61">
        <v>0</v>
      </c>
      <c r="AK316" s="61">
        <v>0</v>
      </c>
      <c r="AL316" s="61">
        <v>0</v>
      </c>
      <c r="AM316" s="61">
        <v>0</v>
      </c>
      <c r="AN316" s="61">
        <v>0</v>
      </c>
      <c r="AO316" s="61">
        <v>0</v>
      </c>
      <c r="AP316" s="61">
        <v>0</v>
      </c>
      <c r="AQ316" s="61">
        <f t="shared" si="4"/>
        <v>0</v>
      </c>
      <c r="AT316" s="33"/>
    </row>
    <row r="317" spans="1:46" ht="33" customHeight="1">
      <c r="A317" s="32">
        <v>1262</v>
      </c>
      <c r="B317" s="315" t="str">
        <f>VLOOKUP(A317,[5]bd_lista!A:C,3,FALSE)</f>
        <v>Gobierno Autónomo Municipal de Laja</v>
      </c>
      <c r="C317" s="316" t="e">
        <f>+VLOOKUP(A317,Contactos!$A$4:$E$534,6,FALSE)</f>
        <v>#REF!</v>
      </c>
      <c r="D317" s="61">
        <v>0</v>
      </c>
      <c r="E317" s="61">
        <v>0</v>
      </c>
      <c r="F317" s="61">
        <v>0</v>
      </c>
      <c r="G317" s="61">
        <v>0</v>
      </c>
      <c r="H317" s="61">
        <v>0</v>
      </c>
      <c r="I317" s="61">
        <v>0</v>
      </c>
      <c r="J317" s="61">
        <v>0</v>
      </c>
      <c r="K317" s="61">
        <v>0</v>
      </c>
      <c r="L317" s="61">
        <v>0</v>
      </c>
      <c r="M317" s="61">
        <v>0</v>
      </c>
      <c r="N317" s="61">
        <v>0</v>
      </c>
      <c r="O317" s="61">
        <v>0</v>
      </c>
      <c r="P317" s="61">
        <v>0</v>
      </c>
      <c r="Q317" s="61">
        <v>0</v>
      </c>
      <c r="R317" s="61">
        <v>0</v>
      </c>
      <c r="S317" s="61">
        <v>0</v>
      </c>
      <c r="T317" s="61">
        <v>0</v>
      </c>
      <c r="U317" s="61">
        <v>0</v>
      </c>
      <c r="V317" s="61">
        <v>0</v>
      </c>
      <c r="W317" s="61">
        <v>0</v>
      </c>
      <c r="X317" s="61">
        <v>0</v>
      </c>
      <c r="Y317" s="61">
        <v>0</v>
      </c>
      <c r="Z317" s="61">
        <v>0</v>
      </c>
      <c r="AA317" s="61">
        <v>0</v>
      </c>
      <c r="AB317" s="61">
        <v>0</v>
      </c>
      <c r="AC317" s="61">
        <v>0</v>
      </c>
      <c r="AD317" s="61">
        <v>0</v>
      </c>
      <c r="AE317" s="61">
        <v>0</v>
      </c>
      <c r="AF317" s="61">
        <v>0</v>
      </c>
      <c r="AG317" s="61">
        <v>0</v>
      </c>
      <c r="AH317" s="61">
        <v>0</v>
      </c>
      <c r="AI317" s="61">
        <v>0</v>
      </c>
      <c r="AJ317" s="61">
        <v>0</v>
      </c>
      <c r="AK317" s="61">
        <v>0</v>
      </c>
      <c r="AL317" s="61">
        <v>0</v>
      </c>
      <c r="AM317" s="61">
        <v>0</v>
      </c>
      <c r="AN317" s="61">
        <v>0</v>
      </c>
      <c r="AO317" s="61">
        <v>0</v>
      </c>
      <c r="AP317" s="61">
        <v>0</v>
      </c>
      <c r="AQ317" s="61">
        <f t="shared" si="4"/>
        <v>0</v>
      </c>
      <c r="AT317" s="33"/>
    </row>
    <row r="318" spans="1:46" ht="33" customHeight="1">
      <c r="A318" s="32">
        <v>1263</v>
      </c>
      <c r="B318" s="315" t="str">
        <f>VLOOKUP(A318,[5]bd_lista!A:C,3,FALSE)</f>
        <v>Gobierno Autónomo Municipal de Batallas</v>
      </c>
      <c r="C318" s="316" t="e">
        <f>+VLOOKUP(A318,Contactos!$A$4:$E$534,6,FALSE)</f>
        <v>#REF!</v>
      </c>
      <c r="D318" s="61">
        <v>0</v>
      </c>
      <c r="E318" s="61">
        <v>0</v>
      </c>
      <c r="F318" s="61">
        <v>0</v>
      </c>
      <c r="G318" s="61">
        <v>0</v>
      </c>
      <c r="H318" s="61">
        <v>0</v>
      </c>
      <c r="I318" s="61">
        <v>0</v>
      </c>
      <c r="J318" s="61">
        <v>0</v>
      </c>
      <c r="K318" s="61">
        <v>0</v>
      </c>
      <c r="L318" s="61">
        <v>0</v>
      </c>
      <c r="M318" s="61">
        <v>0</v>
      </c>
      <c r="N318" s="61">
        <v>0</v>
      </c>
      <c r="O318" s="61">
        <v>0</v>
      </c>
      <c r="P318" s="61">
        <v>0</v>
      </c>
      <c r="Q318" s="61">
        <v>0</v>
      </c>
      <c r="R318" s="61">
        <v>0</v>
      </c>
      <c r="S318" s="61">
        <v>0</v>
      </c>
      <c r="T318" s="61">
        <v>0</v>
      </c>
      <c r="U318" s="61">
        <v>0</v>
      </c>
      <c r="V318" s="61">
        <v>0</v>
      </c>
      <c r="W318" s="61">
        <v>0</v>
      </c>
      <c r="X318" s="61">
        <v>0</v>
      </c>
      <c r="Y318" s="61">
        <v>0</v>
      </c>
      <c r="Z318" s="61">
        <v>0</v>
      </c>
      <c r="AA318" s="61">
        <v>0</v>
      </c>
      <c r="AB318" s="61">
        <v>0</v>
      </c>
      <c r="AC318" s="61">
        <v>0</v>
      </c>
      <c r="AD318" s="61">
        <v>0</v>
      </c>
      <c r="AE318" s="61">
        <v>0</v>
      </c>
      <c r="AF318" s="61">
        <v>0</v>
      </c>
      <c r="AG318" s="61">
        <v>0</v>
      </c>
      <c r="AH318" s="61">
        <v>0</v>
      </c>
      <c r="AI318" s="61">
        <v>0</v>
      </c>
      <c r="AJ318" s="61">
        <v>0</v>
      </c>
      <c r="AK318" s="61">
        <v>0</v>
      </c>
      <c r="AL318" s="61">
        <v>0</v>
      </c>
      <c r="AM318" s="61">
        <v>0</v>
      </c>
      <c r="AN318" s="61">
        <v>0</v>
      </c>
      <c r="AO318" s="61">
        <v>0</v>
      </c>
      <c r="AP318" s="61">
        <v>0</v>
      </c>
      <c r="AQ318" s="61">
        <f t="shared" si="4"/>
        <v>0</v>
      </c>
      <c r="AT318" s="33"/>
    </row>
    <row r="319" spans="1:46" ht="33" customHeight="1">
      <c r="A319" s="32">
        <v>1264</v>
      </c>
      <c r="B319" s="315" t="str">
        <f>VLOOKUP(A319,[5]bd_lista!A:C,3,FALSE)</f>
        <v>Gobierno Autónomo Municipal de Puerto Pérez</v>
      </c>
      <c r="C319" s="316" t="e">
        <f>+VLOOKUP(A319,Contactos!$A$4:$E$534,6,FALSE)</f>
        <v>#REF!</v>
      </c>
      <c r="D319" s="61">
        <v>0</v>
      </c>
      <c r="E319" s="61">
        <v>0</v>
      </c>
      <c r="F319" s="61">
        <v>0</v>
      </c>
      <c r="G319" s="61">
        <v>0</v>
      </c>
      <c r="H319" s="61">
        <v>0</v>
      </c>
      <c r="I319" s="61">
        <v>0</v>
      </c>
      <c r="J319" s="61">
        <v>0</v>
      </c>
      <c r="K319" s="61">
        <v>0</v>
      </c>
      <c r="L319" s="61">
        <v>0</v>
      </c>
      <c r="M319" s="61">
        <v>0</v>
      </c>
      <c r="N319" s="61">
        <v>0</v>
      </c>
      <c r="O319" s="61">
        <v>0</v>
      </c>
      <c r="P319" s="61">
        <v>0</v>
      </c>
      <c r="Q319" s="61">
        <v>0</v>
      </c>
      <c r="R319" s="61">
        <v>0</v>
      </c>
      <c r="S319" s="61">
        <v>0</v>
      </c>
      <c r="T319" s="61">
        <v>0</v>
      </c>
      <c r="U319" s="61">
        <v>0</v>
      </c>
      <c r="V319" s="61">
        <v>0</v>
      </c>
      <c r="W319" s="61">
        <v>0</v>
      </c>
      <c r="X319" s="61">
        <v>0</v>
      </c>
      <c r="Y319" s="61">
        <v>0</v>
      </c>
      <c r="Z319" s="61">
        <v>0</v>
      </c>
      <c r="AA319" s="61">
        <v>0</v>
      </c>
      <c r="AB319" s="61">
        <v>0</v>
      </c>
      <c r="AC319" s="61">
        <v>0</v>
      </c>
      <c r="AD319" s="61">
        <v>0</v>
      </c>
      <c r="AE319" s="61">
        <v>0</v>
      </c>
      <c r="AF319" s="61">
        <v>0</v>
      </c>
      <c r="AG319" s="61">
        <v>0</v>
      </c>
      <c r="AH319" s="61">
        <v>0</v>
      </c>
      <c r="AI319" s="61">
        <v>0</v>
      </c>
      <c r="AJ319" s="61">
        <v>0</v>
      </c>
      <c r="AK319" s="61">
        <v>0</v>
      </c>
      <c r="AL319" s="61">
        <v>0</v>
      </c>
      <c r="AM319" s="61">
        <v>0</v>
      </c>
      <c r="AN319" s="61">
        <v>0</v>
      </c>
      <c r="AO319" s="61">
        <v>0</v>
      </c>
      <c r="AP319" s="61">
        <v>0</v>
      </c>
      <c r="AQ319" s="61">
        <f t="shared" si="4"/>
        <v>0</v>
      </c>
      <c r="AT319" s="33"/>
    </row>
    <row r="320" spans="1:46" ht="33" customHeight="1">
      <c r="A320" s="32">
        <v>1265</v>
      </c>
      <c r="B320" s="315" t="str">
        <f>VLOOKUP(A320,[5]bd_lista!A:C,3,FALSE)</f>
        <v>Gobierno Autónomo Municipal de Coroico</v>
      </c>
      <c r="C320" s="316" t="e">
        <f>+VLOOKUP(A320,Contactos!$A$4:$E$534,6,FALSE)</f>
        <v>#REF!</v>
      </c>
      <c r="D320" s="61">
        <v>0</v>
      </c>
      <c r="E320" s="61">
        <v>0</v>
      </c>
      <c r="F320" s="61">
        <v>0</v>
      </c>
      <c r="G320" s="61">
        <v>0</v>
      </c>
      <c r="H320" s="61">
        <v>0</v>
      </c>
      <c r="I320" s="61">
        <v>0</v>
      </c>
      <c r="J320" s="61">
        <v>0</v>
      </c>
      <c r="K320" s="61">
        <v>0</v>
      </c>
      <c r="L320" s="61">
        <v>0</v>
      </c>
      <c r="M320" s="61">
        <v>0</v>
      </c>
      <c r="N320" s="61">
        <v>0</v>
      </c>
      <c r="O320" s="61">
        <v>0</v>
      </c>
      <c r="P320" s="61">
        <v>0</v>
      </c>
      <c r="Q320" s="61">
        <v>0</v>
      </c>
      <c r="R320" s="61">
        <v>0</v>
      </c>
      <c r="S320" s="61">
        <v>0</v>
      </c>
      <c r="T320" s="61">
        <v>0</v>
      </c>
      <c r="U320" s="61">
        <v>0</v>
      </c>
      <c r="V320" s="61">
        <v>0</v>
      </c>
      <c r="W320" s="61">
        <v>0</v>
      </c>
      <c r="X320" s="61">
        <v>0</v>
      </c>
      <c r="Y320" s="61">
        <v>0</v>
      </c>
      <c r="Z320" s="61">
        <v>0</v>
      </c>
      <c r="AA320" s="61">
        <v>0</v>
      </c>
      <c r="AB320" s="61">
        <v>0</v>
      </c>
      <c r="AC320" s="61">
        <v>0</v>
      </c>
      <c r="AD320" s="61">
        <v>0</v>
      </c>
      <c r="AE320" s="61">
        <v>0</v>
      </c>
      <c r="AF320" s="61">
        <v>0</v>
      </c>
      <c r="AG320" s="61">
        <v>0</v>
      </c>
      <c r="AH320" s="61">
        <v>0</v>
      </c>
      <c r="AI320" s="61">
        <v>0</v>
      </c>
      <c r="AJ320" s="61">
        <v>0</v>
      </c>
      <c r="AK320" s="61">
        <v>0</v>
      </c>
      <c r="AL320" s="61">
        <v>0</v>
      </c>
      <c r="AM320" s="61">
        <v>0</v>
      </c>
      <c r="AN320" s="61">
        <v>0</v>
      </c>
      <c r="AO320" s="61">
        <v>0</v>
      </c>
      <c r="AP320" s="61">
        <v>0</v>
      </c>
      <c r="AQ320" s="61">
        <f t="shared" si="4"/>
        <v>0</v>
      </c>
      <c r="AT320" s="33"/>
    </row>
    <row r="321" spans="1:46" ht="33" customHeight="1">
      <c r="A321" s="32">
        <v>1266</v>
      </c>
      <c r="B321" s="315" t="str">
        <f>VLOOKUP(A321,[5]bd_lista!A:C,3,FALSE)</f>
        <v>Gobierno Autónomo Municipal de Coripata</v>
      </c>
      <c r="C321" s="316" t="e">
        <f>+VLOOKUP(A321,Contactos!$A$4:$E$534,6,FALSE)</f>
        <v>#REF!</v>
      </c>
      <c r="D321" s="61">
        <v>0</v>
      </c>
      <c r="E321" s="61">
        <v>0</v>
      </c>
      <c r="F321" s="61">
        <v>0</v>
      </c>
      <c r="G321" s="61">
        <v>0</v>
      </c>
      <c r="H321" s="61">
        <v>0</v>
      </c>
      <c r="I321" s="61">
        <v>0</v>
      </c>
      <c r="J321" s="61">
        <v>0</v>
      </c>
      <c r="K321" s="61">
        <v>0</v>
      </c>
      <c r="L321" s="61">
        <v>0</v>
      </c>
      <c r="M321" s="61">
        <v>0</v>
      </c>
      <c r="N321" s="61">
        <v>0</v>
      </c>
      <c r="O321" s="61">
        <v>0</v>
      </c>
      <c r="P321" s="61">
        <v>0</v>
      </c>
      <c r="Q321" s="61">
        <v>0</v>
      </c>
      <c r="R321" s="61">
        <v>0</v>
      </c>
      <c r="S321" s="61">
        <v>0</v>
      </c>
      <c r="T321" s="61">
        <v>0</v>
      </c>
      <c r="U321" s="61">
        <v>0</v>
      </c>
      <c r="V321" s="61">
        <v>0</v>
      </c>
      <c r="W321" s="61">
        <v>0</v>
      </c>
      <c r="X321" s="61">
        <v>0</v>
      </c>
      <c r="Y321" s="61">
        <v>0</v>
      </c>
      <c r="Z321" s="61">
        <v>0</v>
      </c>
      <c r="AA321" s="61">
        <v>0</v>
      </c>
      <c r="AB321" s="61">
        <v>0</v>
      </c>
      <c r="AC321" s="61">
        <v>0</v>
      </c>
      <c r="AD321" s="61">
        <v>0</v>
      </c>
      <c r="AE321" s="61">
        <v>0</v>
      </c>
      <c r="AF321" s="61">
        <v>0</v>
      </c>
      <c r="AG321" s="61">
        <v>0</v>
      </c>
      <c r="AH321" s="61">
        <v>0</v>
      </c>
      <c r="AI321" s="61">
        <v>0</v>
      </c>
      <c r="AJ321" s="61">
        <v>0</v>
      </c>
      <c r="AK321" s="61">
        <v>0</v>
      </c>
      <c r="AL321" s="61">
        <v>0</v>
      </c>
      <c r="AM321" s="61">
        <v>0</v>
      </c>
      <c r="AN321" s="61">
        <v>0</v>
      </c>
      <c r="AO321" s="61">
        <v>0</v>
      </c>
      <c r="AP321" s="61">
        <v>0</v>
      </c>
      <c r="AQ321" s="61">
        <f t="shared" si="4"/>
        <v>0</v>
      </c>
      <c r="AT321" s="33"/>
    </row>
    <row r="322" spans="1:46" ht="33" customHeight="1">
      <c r="A322" s="32">
        <v>1267</v>
      </c>
      <c r="B322" s="315" t="str">
        <f>VLOOKUP(A322,[5]bd_lista!A:C,3,FALSE)</f>
        <v>Gobierno Autónomo Municipal de Ixiamas</v>
      </c>
      <c r="C322" s="316" t="e">
        <f>+VLOOKUP(A322,Contactos!$A$4:$E$534,6,FALSE)</f>
        <v>#REF!</v>
      </c>
      <c r="D322" s="61">
        <v>0</v>
      </c>
      <c r="E322" s="61">
        <v>0</v>
      </c>
      <c r="F322" s="61">
        <v>0</v>
      </c>
      <c r="G322" s="61">
        <v>0</v>
      </c>
      <c r="H322" s="61">
        <v>0</v>
      </c>
      <c r="I322" s="61">
        <v>0</v>
      </c>
      <c r="J322" s="61">
        <v>0</v>
      </c>
      <c r="K322" s="61">
        <v>0</v>
      </c>
      <c r="L322" s="61">
        <v>0</v>
      </c>
      <c r="M322" s="61">
        <v>0</v>
      </c>
      <c r="N322" s="61">
        <v>0</v>
      </c>
      <c r="O322" s="61">
        <v>0</v>
      </c>
      <c r="P322" s="61">
        <v>0</v>
      </c>
      <c r="Q322" s="61">
        <v>0</v>
      </c>
      <c r="R322" s="61">
        <v>0</v>
      </c>
      <c r="S322" s="61">
        <v>0</v>
      </c>
      <c r="T322" s="61">
        <v>0</v>
      </c>
      <c r="U322" s="61">
        <v>0</v>
      </c>
      <c r="V322" s="61">
        <v>0</v>
      </c>
      <c r="W322" s="61">
        <v>0</v>
      </c>
      <c r="X322" s="61">
        <v>0</v>
      </c>
      <c r="Y322" s="61">
        <v>0</v>
      </c>
      <c r="Z322" s="61">
        <v>0</v>
      </c>
      <c r="AA322" s="61">
        <v>0</v>
      </c>
      <c r="AB322" s="61">
        <v>0</v>
      </c>
      <c r="AC322" s="61">
        <v>0</v>
      </c>
      <c r="AD322" s="61">
        <v>0</v>
      </c>
      <c r="AE322" s="61">
        <v>0</v>
      </c>
      <c r="AF322" s="61">
        <v>0</v>
      </c>
      <c r="AG322" s="61">
        <v>0</v>
      </c>
      <c r="AH322" s="61">
        <v>0</v>
      </c>
      <c r="AI322" s="61">
        <v>0</v>
      </c>
      <c r="AJ322" s="61">
        <v>0</v>
      </c>
      <c r="AK322" s="61">
        <v>0</v>
      </c>
      <c r="AL322" s="61">
        <v>0</v>
      </c>
      <c r="AM322" s="61">
        <v>0</v>
      </c>
      <c r="AN322" s="61">
        <v>0</v>
      </c>
      <c r="AO322" s="61">
        <v>0</v>
      </c>
      <c r="AP322" s="61">
        <v>0</v>
      </c>
      <c r="AQ322" s="61">
        <f t="shared" si="4"/>
        <v>0</v>
      </c>
      <c r="AT322" s="33"/>
    </row>
    <row r="323" spans="1:46" ht="33" customHeight="1">
      <c r="A323" s="32">
        <v>1268</v>
      </c>
      <c r="B323" s="315" t="str">
        <f>VLOOKUP(A323,[5]bd_lista!A:C,3,FALSE)</f>
        <v>Gobierno Autónomo Municipal de San Buenaventura</v>
      </c>
      <c r="C323" s="316" t="e">
        <f>+VLOOKUP(A323,Contactos!$A$4:$E$534,6,FALSE)</f>
        <v>#REF!</v>
      </c>
      <c r="D323" s="61">
        <v>0</v>
      </c>
      <c r="E323" s="61">
        <v>0</v>
      </c>
      <c r="F323" s="61">
        <v>0</v>
      </c>
      <c r="G323" s="61">
        <v>0</v>
      </c>
      <c r="H323" s="61">
        <v>0</v>
      </c>
      <c r="I323" s="61">
        <v>0</v>
      </c>
      <c r="J323" s="61">
        <v>0</v>
      </c>
      <c r="K323" s="61">
        <v>0</v>
      </c>
      <c r="L323" s="61">
        <v>0</v>
      </c>
      <c r="M323" s="61">
        <v>0</v>
      </c>
      <c r="N323" s="61">
        <v>0</v>
      </c>
      <c r="O323" s="61">
        <v>0</v>
      </c>
      <c r="P323" s="61">
        <v>0</v>
      </c>
      <c r="Q323" s="61">
        <v>0</v>
      </c>
      <c r="R323" s="61">
        <v>0</v>
      </c>
      <c r="S323" s="61">
        <v>0</v>
      </c>
      <c r="T323" s="61">
        <v>0</v>
      </c>
      <c r="U323" s="61">
        <v>0</v>
      </c>
      <c r="V323" s="61">
        <v>0</v>
      </c>
      <c r="W323" s="61">
        <v>0</v>
      </c>
      <c r="X323" s="61">
        <v>0</v>
      </c>
      <c r="Y323" s="61">
        <v>0</v>
      </c>
      <c r="Z323" s="61">
        <v>0</v>
      </c>
      <c r="AA323" s="61">
        <v>0</v>
      </c>
      <c r="AB323" s="61">
        <v>0</v>
      </c>
      <c r="AC323" s="61">
        <v>0</v>
      </c>
      <c r="AD323" s="61">
        <v>0</v>
      </c>
      <c r="AE323" s="61">
        <v>0</v>
      </c>
      <c r="AF323" s="61">
        <v>0</v>
      </c>
      <c r="AG323" s="61">
        <v>0</v>
      </c>
      <c r="AH323" s="61">
        <v>0</v>
      </c>
      <c r="AI323" s="61">
        <v>0</v>
      </c>
      <c r="AJ323" s="61">
        <v>0</v>
      </c>
      <c r="AK323" s="61">
        <v>0</v>
      </c>
      <c r="AL323" s="61">
        <v>0</v>
      </c>
      <c r="AM323" s="61">
        <v>0</v>
      </c>
      <c r="AN323" s="61">
        <v>0</v>
      </c>
      <c r="AO323" s="61">
        <v>0</v>
      </c>
      <c r="AP323" s="61">
        <v>0</v>
      </c>
      <c r="AQ323" s="61">
        <f t="shared" si="4"/>
        <v>0</v>
      </c>
      <c r="AT323" s="33"/>
    </row>
    <row r="324" spans="1:46" ht="33" customHeight="1">
      <c r="A324" s="32">
        <v>1269</v>
      </c>
      <c r="B324" s="315" t="str">
        <f>VLOOKUP(A324,[5]bd_lista!A:C,3,FALSE)</f>
        <v>Gobierno Autónomo Municipal de General Juan José Pérez (Charazani)</v>
      </c>
      <c r="C324" s="316" t="e">
        <f>+VLOOKUP(A324,Contactos!$A$4:$E$534,6,FALSE)</f>
        <v>#REF!</v>
      </c>
      <c r="D324" s="61">
        <v>0</v>
      </c>
      <c r="E324" s="61">
        <v>0</v>
      </c>
      <c r="F324" s="61">
        <v>0</v>
      </c>
      <c r="G324" s="61">
        <v>0</v>
      </c>
      <c r="H324" s="61">
        <v>0</v>
      </c>
      <c r="I324" s="61">
        <v>0</v>
      </c>
      <c r="J324" s="61">
        <v>0</v>
      </c>
      <c r="K324" s="61">
        <v>0</v>
      </c>
      <c r="L324" s="61">
        <v>0</v>
      </c>
      <c r="M324" s="61">
        <v>0</v>
      </c>
      <c r="N324" s="61">
        <v>0</v>
      </c>
      <c r="O324" s="61">
        <v>0</v>
      </c>
      <c r="P324" s="61">
        <v>0</v>
      </c>
      <c r="Q324" s="61">
        <v>0</v>
      </c>
      <c r="R324" s="61">
        <v>0</v>
      </c>
      <c r="S324" s="61">
        <v>0</v>
      </c>
      <c r="T324" s="61">
        <v>0</v>
      </c>
      <c r="U324" s="61">
        <v>0</v>
      </c>
      <c r="V324" s="61">
        <v>0</v>
      </c>
      <c r="W324" s="61">
        <v>0</v>
      </c>
      <c r="X324" s="61">
        <v>0</v>
      </c>
      <c r="Y324" s="61">
        <v>0</v>
      </c>
      <c r="Z324" s="61">
        <v>0</v>
      </c>
      <c r="AA324" s="61">
        <v>0</v>
      </c>
      <c r="AB324" s="61">
        <v>0</v>
      </c>
      <c r="AC324" s="61">
        <v>0</v>
      </c>
      <c r="AD324" s="61">
        <v>0</v>
      </c>
      <c r="AE324" s="61">
        <v>0</v>
      </c>
      <c r="AF324" s="61">
        <v>0</v>
      </c>
      <c r="AG324" s="61">
        <v>0</v>
      </c>
      <c r="AH324" s="61">
        <v>0</v>
      </c>
      <c r="AI324" s="61">
        <v>0</v>
      </c>
      <c r="AJ324" s="61">
        <v>0</v>
      </c>
      <c r="AK324" s="61">
        <v>0</v>
      </c>
      <c r="AL324" s="61">
        <v>0</v>
      </c>
      <c r="AM324" s="61">
        <v>0</v>
      </c>
      <c r="AN324" s="61">
        <v>0</v>
      </c>
      <c r="AO324" s="61">
        <v>0</v>
      </c>
      <c r="AP324" s="61">
        <v>0</v>
      </c>
      <c r="AQ324" s="61">
        <f t="shared" si="4"/>
        <v>0</v>
      </c>
      <c r="AT324" s="33"/>
    </row>
    <row r="325" spans="1:46" ht="33" customHeight="1">
      <c r="A325" s="32">
        <v>1270</v>
      </c>
      <c r="B325" s="315" t="str">
        <f>VLOOKUP(A325,[5]bd_lista!A:C,3,FALSE)</f>
        <v>Gobierno Autónomo Municipal de Curva</v>
      </c>
      <c r="C325" s="316" t="e">
        <f>+VLOOKUP(A325,Contactos!$A$4:$E$534,6,FALSE)</f>
        <v>#REF!</v>
      </c>
      <c r="D325" s="61">
        <v>0</v>
      </c>
      <c r="E325" s="61">
        <v>0</v>
      </c>
      <c r="F325" s="61">
        <v>0</v>
      </c>
      <c r="G325" s="61">
        <v>0</v>
      </c>
      <c r="H325" s="61">
        <v>0</v>
      </c>
      <c r="I325" s="61">
        <v>0</v>
      </c>
      <c r="J325" s="61">
        <v>0</v>
      </c>
      <c r="K325" s="61">
        <v>0</v>
      </c>
      <c r="L325" s="61">
        <v>0</v>
      </c>
      <c r="M325" s="61">
        <v>0</v>
      </c>
      <c r="N325" s="61">
        <v>0</v>
      </c>
      <c r="O325" s="61">
        <v>0</v>
      </c>
      <c r="P325" s="61">
        <v>0</v>
      </c>
      <c r="Q325" s="61">
        <v>0</v>
      </c>
      <c r="R325" s="61">
        <v>0</v>
      </c>
      <c r="S325" s="61">
        <v>0</v>
      </c>
      <c r="T325" s="61">
        <v>0</v>
      </c>
      <c r="U325" s="61">
        <v>0</v>
      </c>
      <c r="V325" s="61">
        <v>0</v>
      </c>
      <c r="W325" s="61">
        <v>0</v>
      </c>
      <c r="X325" s="61">
        <v>0</v>
      </c>
      <c r="Y325" s="61">
        <v>0</v>
      </c>
      <c r="Z325" s="61">
        <v>0</v>
      </c>
      <c r="AA325" s="61">
        <v>0</v>
      </c>
      <c r="AB325" s="61">
        <v>0</v>
      </c>
      <c r="AC325" s="61">
        <v>0</v>
      </c>
      <c r="AD325" s="61">
        <v>0</v>
      </c>
      <c r="AE325" s="61">
        <v>0</v>
      </c>
      <c r="AF325" s="61">
        <v>0</v>
      </c>
      <c r="AG325" s="61">
        <v>0</v>
      </c>
      <c r="AH325" s="61">
        <v>0</v>
      </c>
      <c r="AI325" s="61">
        <v>0</v>
      </c>
      <c r="AJ325" s="61">
        <v>0</v>
      </c>
      <c r="AK325" s="61">
        <v>0</v>
      </c>
      <c r="AL325" s="61">
        <v>0</v>
      </c>
      <c r="AM325" s="61">
        <v>0</v>
      </c>
      <c r="AN325" s="61">
        <v>0</v>
      </c>
      <c r="AO325" s="61">
        <v>0</v>
      </c>
      <c r="AP325" s="61">
        <v>0</v>
      </c>
      <c r="AQ325" s="61">
        <f t="shared" si="4"/>
        <v>0</v>
      </c>
      <c r="AT325" s="33"/>
    </row>
    <row r="326" spans="1:46" ht="33" customHeight="1">
      <c r="A326" s="32">
        <v>1271</v>
      </c>
      <c r="B326" s="315" t="str">
        <f>VLOOKUP(A326,[5]bd_lista!A:C,3,FALSE)</f>
        <v>Gobierno Autónomo Municipal de San Pedro de Curahuara</v>
      </c>
      <c r="C326" s="316" t="e">
        <f>+VLOOKUP(A326,Contactos!$A$4:$E$534,6,FALSE)</f>
        <v>#REF!</v>
      </c>
      <c r="D326" s="61">
        <v>0</v>
      </c>
      <c r="E326" s="61">
        <v>0</v>
      </c>
      <c r="F326" s="61">
        <v>0</v>
      </c>
      <c r="G326" s="61">
        <v>0</v>
      </c>
      <c r="H326" s="61">
        <v>0</v>
      </c>
      <c r="I326" s="61">
        <v>0</v>
      </c>
      <c r="J326" s="61">
        <v>0</v>
      </c>
      <c r="K326" s="61">
        <v>0</v>
      </c>
      <c r="L326" s="61">
        <v>0</v>
      </c>
      <c r="M326" s="61">
        <v>0</v>
      </c>
      <c r="N326" s="61">
        <v>0</v>
      </c>
      <c r="O326" s="61">
        <v>0</v>
      </c>
      <c r="P326" s="61">
        <v>0</v>
      </c>
      <c r="Q326" s="61">
        <v>0</v>
      </c>
      <c r="R326" s="61">
        <v>0</v>
      </c>
      <c r="S326" s="61">
        <v>0</v>
      </c>
      <c r="T326" s="61">
        <v>0</v>
      </c>
      <c r="U326" s="61">
        <v>0</v>
      </c>
      <c r="V326" s="61">
        <v>0</v>
      </c>
      <c r="W326" s="61">
        <v>0</v>
      </c>
      <c r="X326" s="61">
        <v>0</v>
      </c>
      <c r="Y326" s="61">
        <v>0</v>
      </c>
      <c r="Z326" s="61">
        <v>0</v>
      </c>
      <c r="AA326" s="61">
        <v>0</v>
      </c>
      <c r="AB326" s="61">
        <v>0</v>
      </c>
      <c r="AC326" s="61">
        <v>0</v>
      </c>
      <c r="AD326" s="61">
        <v>0</v>
      </c>
      <c r="AE326" s="61">
        <v>0</v>
      </c>
      <c r="AF326" s="61">
        <v>0</v>
      </c>
      <c r="AG326" s="61">
        <v>0</v>
      </c>
      <c r="AH326" s="61">
        <v>0</v>
      </c>
      <c r="AI326" s="61">
        <v>0</v>
      </c>
      <c r="AJ326" s="61">
        <v>0</v>
      </c>
      <c r="AK326" s="61">
        <v>0</v>
      </c>
      <c r="AL326" s="61">
        <v>0</v>
      </c>
      <c r="AM326" s="61">
        <v>0</v>
      </c>
      <c r="AN326" s="61">
        <v>0</v>
      </c>
      <c r="AO326" s="61">
        <v>0</v>
      </c>
      <c r="AP326" s="61">
        <v>0</v>
      </c>
      <c r="AQ326" s="61">
        <f t="shared" si="4"/>
        <v>0</v>
      </c>
      <c r="AT326" s="33"/>
    </row>
    <row r="327" spans="1:46" ht="33" customHeight="1">
      <c r="A327" s="32">
        <v>1272</v>
      </c>
      <c r="B327" s="315" t="str">
        <f>VLOOKUP(A327,[5]bd_lista!A:C,3,FALSE)</f>
        <v>Gobierno Autónomo Municipal de Papel Pampa</v>
      </c>
      <c r="C327" s="316" t="e">
        <f>+VLOOKUP(A327,Contactos!$A$4:$E$534,6,FALSE)</f>
        <v>#REF!</v>
      </c>
      <c r="D327" s="61">
        <v>0</v>
      </c>
      <c r="E327" s="61">
        <v>0</v>
      </c>
      <c r="F327" s="61">
        <v>0</v>
      </c>
      <c r="G327" s="61">
        <v>0</v>
      </c>
      <c r="H327" s="61">
        <v>0</v>
      </c>
      <c r="I327" s="61">
        <v>0</v>
      </c>
      <c r="J327" s="61">
        <v>0</v>
      </c>
      <c r="K327" s="61">
        <v>0</v>
      </c>
      <c r="L327" s="61">
        <v>0</v>
      </c>
      <c r="M327" s="61">
        <v>0</v>
      </c>
      <c r="N327" s="61">
        <v>0</v>
      </c>
      <c r="O327" s="61">
        <v>0</v>
      </c>
      <c r="P327" s="61">
        <v>0</v>
      </c>
      <c r="Q327" s="61">
        <v>0</v>
      </c>
      <c r="R327" s="61">
        <v>0</v>
      </c>
      <c r="S327" s="61">
        <v>0</v>
      </c>
      <c r="T327" s="61">
        <v>0</v>
      </c>
      <c r="U327" s="61">
        <v>0</v>
      </c>
      <c r="V327" s="61">
        <v>0</v>
      </c>
      <c r="W327" s="61">
        <v>0</v>
      </c>
      <c r="X327" s="61">
        <v>0</v>
      </c>
      <c r="Y327" s="61">
        <v>0</v>
      </c>
      <c r="Z327" s="61">
        <v>0</v>
      </c>
      <c r="AA327" s="61">
        <v>0</v>
      </c>
      <c r="AB327" s="61">
        <v>0</v>
      </c>
      <c r="AC327" s="61">
        <v>0</v>
      </c>
      <c r="AD327" s="61">
        <v>0</v>
      </c>
      <c r="AE327" s="61">
        <v>0</v>
      </c>
      <c r="AF327" s="61">
        <v>0</v>
      </c>
      <c r="AG327" s="61">
        <v>0</v>
      </c>
      <c r="AH327" s="61">
        <v>0</v>
      </c>
      <c r="AI327" s="61">
        <v>0</v>
      </c>
      <c r="AJ327" s="61">
        <v>0</v>
      </c>
      <c r="AK327" s="61">
        <v>0</v>
      </c>
      <c r="AL327" s="61">
        <v>0</v>
      </c>
      <c r="AM327" s="61">
        <v>0</v>
      </c>
      <c r="AN327" s="61">
        <v>0</v>
      </c>
      <c r="AO327" s="61">
        <v>0</v>
      </c>
      <c r="AP327" s="61">
        <v>0</v>
      </c>
      <c r="AQ327" s="61">
        <f t="shared" si="4"/>
        <v>0</v>
      </c>
      <c r="AT327" s="33"/>
    </row>
    <row r="328" spans="1:46" ht="33" customHeight="1">
      <c r="A328" s="32">
        <v>1273</v>
      </c>
      <c r="B328" s="315" t="str">
        <f>VLOOKUP(A328,[5]bd_lista!A:C,3,FALSE)</f>
        <v>Gobierno Autónomo Municipal de Chacarilla</v>
      </c>
      <c r="C328" s="316" t="e">
        <f>+VLOOKUP(A328,Contactos!$A$4:$E$534,6,FALSE)</f>
        <v>#REF!</v>
      </c>
      <c r="D328" s="61">
        <v>0</v>
      </c>
      <c r="E328" s="61">
        <v>0</v>
      </c>
      <c r="F328" s="61">
        <v>0</v>
      </c>
      <c r="G328" s="61">
        <v>0</v>
      </c>
      <c r="H328" s="61">
        <v>0</v>
      </c>
      <c r="I328" s="61">
        <v>0</v>
      </c>
      <c r="J328" s="61">
        <v>0</v>
      </c>
      <c r="K328" s="61">
        <v>0</v>
      </c>
      <c r="L328" s="61">
        <v>0</v>
      </c>
      <c r="M328" s="61">
        <v>0</v>
      </c>
      <c r="N328" s="61">
        <v>0</v>
      </c>
      <c r="O328" s="61">
        <v>0</v>
      </c>
      <c r="P328" s="61">
        <v>0</v>
      </c>
      <c r="Q328" s="61">
        <v>0</v>
      </c>
      <c r="R328" s="61">
        <v>0</v>
      </c>
      <c r="S328" s="61">
        <v>0</v>
      </c>
      <c r="T328" s="61">
        <v>0</v>
      </c>
      <c r="U328" s="61">
        <v>0</v>
      </c>
      <c r="V328" s="61">
        <v>0</v>
      </c>
      <c r="W328" s="61">
        <v>0</v>
      </c>
      <c r="X328" s="61">
        <v>0</v>
      </c>
      <c r="Y328" s="61">
        <v>0</v>
      </c>
      <c r="Z328" s="61">
        <v>0</v>
      </c>
      <c r="AA328" s="61">
        <v>0</v>
      </c>
      <c r="AB328" s="61">
        <v>0</v>
      </c>
      <c r="AC328" s="61">
        <v>0</v>
      </c>
      <c r="AD328" s="61">
        <v>0</v>
      </c>
      <c r="AE328" s="61">
        <v>0</v>
      </c>
      <c r="AF328" s="61">
        <v>0</v>
      </c>
      <c r="AG328" s="61">
        <v>0</v>
      </c>
      <c r="AH328" s="61">
        <v>0</v>
      </c>
      <c r="AI328" s="61">
        <v>0</v>
      </c>
      <c r="AJ328" s="61">
        <v>0</v>
      </c>
      <c r="AK328" s="61">
        <v>0</v>
      </c>
      <c r="AL328" s="61">
        <v>0</v>
      </c>
      <c r="AM328" s="61">
        <v>0</v>
      </c>
      <c r="AN328" s="61">
        <v>0</v>
      </c>
      <c r="AO328" s="61">
        <v>0</v>
      </c>
      <c r="AP328" s="61">
        <v>0</v>
      </c>
      <c r="AQ328" s="61">
        <f t="shared" si="4"/>
        <v>0</v>
      </c>
      <c r="AT328" s="33"/>
    </row>
    <row r="329" spans="1:46" ht="33" customHeight="1">
      <c r="A329" s="32">
        <v>1274</v>
      </c>
      <c r="B329" s="315" t="str">
        <f>VLOOKUP(A329,[5]bd_lista!A:C,3,FALSE)</f>
        <v>Gobierno Autónomo Municipal de Santiago de Machaca</v>
      </c>
      <c r="C329" s="316" t="e">
        <f>+VLOOKUP(A329,Contactos!$A$4:$E$534,6,FALSE)</f>
        <v>#REF!</v>
      </c>
      <c r="D329" s="61">
        <v>0</v>
      </c>
      <c r="E329" s="61">
        <v>0</v>
      </c>
      <c r="F329" s="61">
        <v>0</v>
      </c>
      <c r="G329" s="61">
        <v>0</v>
      </c>
      <c r="H329" s="61">
        <v>0</v>
      </c>
      <c r="I329" s="61">
        <v>0</v>
      </c>
      <c r="J329" s="61">
        <v>0</v>
      </c>
      <c r="K329" s="61">
        <v>0</v>
      </c>
      <c r="L329" s="61">
        <v>0</v>
      </c>
      <c r="M329" s="61">
        <v>0</v>
      </c>
      <c r="N329" s="61">
        <v>0</v>
      </c>
      <c r="O329" s="61">
        <v>0</v>
      </c>
      <c r="P329" s="61">
        <v>0</v>
      </c>
      <c r="Q329" s="61">
        <v>0</v>
      </c>
      <c r="R329" s="61">
        <v>0</v>
      </c>
      <c r="S329" s="61">
        <v>0</v>
      </c>
      <c r="T329" s="61">
        <v>0</v>
      </c>
      <c r="U329" s="61">
        <v>0</v>
      </c>
      <c r="V329" s="61">
        <v>0</v>
      </c>
      <c r="W329" s="61">
        <v>0</v>
      </c>
      <c r="X329" s="61">
        <v>0</v>
      </c>
      <c r="Y329" s="61">
        <v>0</v>
      </c>
      <c r="Z329" s="61">
        <v>0</v>
      </c>
      <c r="AA329" s="61">
        <v>0</v>
      </c>
      <c r="AB329" s="61">
        <v>0</v>
      </c>
      <c r="AC329" s="61">
        <v>0</v>
      </c>
      <c r="AD329" s="61">
        <v>0</v>
      </c>
      <c r="AE329" s="61">
        <v>0</v>
      </c>
      <c r="AF329" s="61">
        <v>0</v>
      </c>
      <c r="AG329" s="61">
        <v>0</v>
      </c>
      <c r="AH329" s="61">
        <v>0</v>
      </c>
      <c r="AI329" s="61">
        <v>0</v>
      </c>
      <c r="AJ329" s="61">
        <v>0</v>
      </c>
      <c r="AK329" s="61">
        <v>0</v>
      </c>
      <c r="AL329" s="61">
        <v>0</v>
      </c>
      <c r="AM329" s="61">
        <v>0</v>
      </c>
      <c r="AN329" s="61">
        <v>0</v>
      </c>
      <c r="AO329" s="61">
        <v>0</v>
      </c>
      <c r="AP329" s="61">
        <v>0</v>
      </c>
      <c r="AQ329" s="61">
        <f t="shared" si="4"/>
        <v>0</v>
      </c>
      <c r="AT329" s="33"/>
    </row>
    <row r="330" spans="1:46" ht="33" customHeight="1">
      <c r="A330" s="32">
        <v>1275</v>
      </c>
      <c r="B330" s="315" t="str">
        <f>VLOOKUP(A330,[5]bd_lista!A:C,3,FALSE)</f>
        <v>Gobierno Autónomo Municipal de Catacora</v>
      </c>
      <c r="C330" s="316" t="e">
        <f>+VLOOKUP(A330,Contactos!$A$4:$E$534,6,FALSE)</f>
        <v>#REF!</v>
      </c>
      <c r="D330" s="61">
        <v>0</v>
      </c>
      <c r="E330" s="61">
        <v>0</v>
      </c>
      <c r="F330" s="61">
        <v>0</v>
      </c>
      <c r="G330" s="61">
        <v>0</v>
      </c>
      <c r="H330" s="61">
        <v>0</v>
      </c>
      <c r="I330" s="61">
        <v>0</v>
      </c>
      <c r="J330" s="61">
        <v>0</v>
      </c>
      <c r="K330" s="61">
        <v>0</v>
      </c>
      <c r="L330" s="61">
        <v>0</v>
      </c>
      <c r="M330" s="61">
        <v>0</v>
      </c>
      <c r="N330" s="61">
        <v>0</v>
      </c>
      <c r="O330" s="61">
        <v>0</v>
      </c>
      <c r="P330" s="61">
        <v>0</v>
      </c>
      <c r="Q330" s="61">
        <v>0</v>
      </c>
      <c r="R330" s="61">
        <v>0</v>
      </c>
      <c r="S330" s="61">
        <v>0</v>
      </c>
      <c r="T330" s="61">
        <v>0</v>
      </c>
      <c r="U330" s="61">
        <v>0</v>
      </c>
      <c r="V330" s="61">
        <v>0</v>
      </c>
      <c r="W330" s="61">
        <v>0</v>
      </c>
      <c r="X330" s="61">
        <v>0</v>
      </c>
      <c r="Y330" s="61">
        <v>0</v>
      </c>
      <c r="Z330" s="61">
        <v>0</v>
      </c>
      <c r="AA330" s="61">
        <v>0</v>
      </c>
      <c r="AB330" s="61">
        <v>0</v>
      </c>
      <c r="AC330" s="61">
        <v>0</v>
      </c>
      <c r="AD330" s="61">
        <v>0</v>
      </c>
      <c r="AE330" s="61">
        <v>0</v>
      </c>
      <c r="AF330" s="61">
        <v>0</v>
      </c>
      <c r="AG330" s="61">
        <v>0</v>
      </c>
      <c r="AH330" s="61">
        <v>0</v>
      </c>
      <c r="AI330" s="61">
        <v>0</v>
      </c>
      <c r="AJ330" s="61">
        <v>0</v>
      </c>
      <c r="AK330" s="61">
        <v>0</v>
      </c>
      <c r="AL330" s="61">
        <v>0</v>
      </c>
      <c r="AM330" s="61">
        <v>0</v>
      </c>
      <c r="AN330" s="61">
        <v>0</v>
      </c>
      <c r="AO330" s="61">
        <v>0</v>
      </c>
      <c r="AP330" s="61">
        <v>0</v>
      </c>
      <c r="AQ330" s="61">
        <f t="shared" si="4"/>
        <v>0</v>
      </c>
      <c r="AT330" s="33"/>
    </row>
    <row r="331" spans="1:46" ht="33" customHeight="1">
      <c r="A331" s="32">
        <v>1276</v>
      </c>
      <c r="B331" s="315" t="str">
        <f>VLOOKUP(A331,[5]bd_lista!A:C,3,FALSE)</f>
        <v>Gobierno Autónomo Municipal de Mapiri</v>
      </c>
      <c r="C331" s="316" t="e">
        <f>+VLOOKUP(A331,Contactos!$A$4:$E$534,6,FALSE)</f>
        <v>#REF!</v>
      </c>
      <c r="D331" s="61">
        <v>0</v>
      </c>
      <c r="E331" s="61">
        <v>0</v>
      </c>
      <c r="F331" s="61">
        <v>0</v>
      </c>
      <c r="G331" s="61">
        <v>0</v>
      </c>
      <c r="H331" s="61">
        <v>0</v>
      </c>
      <c r="I331" s="61">
        <v>0</v>
      </c>
      <c r="J331" s="61">
        <v>0</v>
      </c>
      <c r="K331" s="61">
        <v>0</v>
      </c>
      <c r="L331" s="61">
        <v>0</v>
      </c>
      <c r="M331" s="61">
        <v>0</v>
      </c>
      <c r="N331" s="61">
        <v>0</v>
      </c>
      <c r="O331" s="61">
        <v>0</v>
      </c>
      <c r="P331" s="61">
        <v>0</v>
      </c>
      <c r="Q331" s="61">
        <v>0</v>
      </c>
      <c r="R331" s="61">
        <v>0</v>
      </c>
      <c r="S331" s="61">
        <v>0</v>
      </c>
      <c r="T331" s="61">
        <v>0</v>
      </c>
      <c r="U331" s="61">
        <v>0</v>
      </c>
      <c r="V331" s="61">
        <v>0</v>
      </c>
      <c r="W331" s="61">
        <v>0</v>
      </c>
      <c r="X331" s="61">
        <v>0</v>
      </c>
      <c r="Y331" s="61">
        <v>0</v>
      </c>
      <c r="Z331" s="61">
        <v>0</v>
      </c>
      <c r="AA331" s="61">
        <v>0</v>
      </c>
      <c r="AB331" s="61">
        <v>0</v>
      </c>
      <c r="AC331" s="61">
        <v>0</v>
      </c>
      <c r="AD331" s="61">
        <v>0</v>
      </c>
      <c r="AE331" s="61">
        <v>0</v>
      </c>
      <c r="AF331" s="61">
        <v>0</v>
      </c>
      <c r="AG331" s="61">
        <v>0</v>
      </c>
      <c r="AH331" s="61">
        <v>0</v>
      </c>
      <c r="AI331" s="61">
        <v>0</v>
      </c>
      <c r="AJ331" s="61">
        <v>0</v>
      </c>
      <c r="AK331" s="61">
        <v>0</v>
      </c>
      <c r="AL331" s="61">
        <v>0</v>
      </c>
      <c r="AM331" s="61">
        <v>0</v>
      </c>
      <c r="AN331" s="61">
        <v>0</v>
      </c>
      <c r="AO331" s="61">
        <v>0</v>
      </c>
      <c r="AP331" s="61">
        <v>0</v>
      </c>
      <c r="AQ331" s="61">
        <f t="shared" si="4"/>
        <v>0</v>
      </c>
      <c r="AT331" s="33"/>
    </row>
    <row r="332" spans="1:46" ht="33" customHeight="1">
      <c r="A332" s="32">
        <v>1277</v>
      </c>
      <c r="B332" s="315" t="str">
        <f>VLOOKUP(A332,[5]bd_lista!A:C,3,FALSE)</f>
        <v>Gobierno Autónomo Municipal de Teoponte</v>
      </c>
      <c r="C332" s="316" t="e">
        <f>+VLOOKUP(A332,Contactos!$A$4:$E$534,6,FALSE)</f>
        <v>#REF!</v>
      </c>
      <c r="D332" s="61">
        <v>0</v>
      </c>
      <c r="E332" s="61">
        <v>0</v>
      </c>
      <c r="F332" s="61">
        <v>0</v>
      </c>
      <c r="G332" s="61">
        <v>0</v>
      </c>
      <c r="H332" s="61">
        <v>0</v>
      </c>
      <c r="I332" s="61">
        <v>0</v>
      </c>
      <c r="J332" s="61">
        <v>0</v>
      </c>
      <c r="K332" s="61">
        <v>0</v>
      </c>
      <c r="L332" s="61">
        <v>0</v>
      </c>
      <c r="M332" s="61">
        <v>0</v>
      </c>
      <c r="N332" s="61">
        <v>0</v>
      </c>
      <c r="O332" s="61">
        <v>0</v>
      </c>
      <c r="P332" s="61">
        <v>0</v>
      </c>
      <c r="Q332" s="61">
        <v>0</v>
      </c>
      <c r="R332" s="61">
        <v>0</v>
      </c>
      <c r="S332" s="61">
        <v>0</v>
      </c>
      <c r="T332" s="61">
        <v>0</v>
      </c>
      <c r="U332" s="61">
        <v>0</v>
      </c>
      <c r="V332" s="61">
        <v>0</v>
      </c>
      <c r="W332" s="61">
        <v>0</v>
      </c>
      <c r="X332" s="61">
        <v>0</v>
      </c>
      <c r="Y332" s="61">
        <v>0</v>
      </c>
      <c r="Z332" s="61">
        <v>0</v>
      </c>
      <c r="AA332" s="61">
        <v>0</v>
      </c>
      <c r="AB332" s="61">
        <v>0</v>
      </c>
      <c r="AC332" s="61">
        <v>0</v>
      </c>
      <c r="AD332" s="61">
        <v>0</v>
      </c>
      <c r="AE332" s="61">
        <v>0</v>
      </c>
      <c r="AF332" s="61">
        <v>0</v>
      </c>
      <c r="AG332" s="61">
        <v>0</v>
      </c>
      <c r="AH332" s="61">
        <v>0</v>
      </c>
      <c r="AI332" s="61">
        <v>0</v>
      </c>
      <c r="AJ332" s="61">
        <v>0</v>
      </c>
      <c r="AK332" s="61">
        <v>0</v>
      </c>
      <c r="AL332" s="61">
        <v>0</v>
      </c>
      <c r="AM332" s="61">
        <v>0</v>
      </c>
      <c r="AN332" s="61">
        <v>0</v>
      </c>
      <c r="AO332" s="61">
        <v>0</v>
      </c>
      <c r="AP332" s="61">
        <v>0</v>
      </c>
      <c r="AQ332" s="61">
        <f t="shared" si="4"/>
        <v>0</v>
      </c>
      <c r="AT332" s="33"/>
    </row>
    <row r="333" spans="1:46" ht="33" customHeight="1">
      <c r="A333" s="32">
        <v>1278</v>
      </c>
      <c r="B333" s="315" t="str">
        <f>VLOOKUP(A333,[5]bd_lista!A:C,3,FALSE)</f>
        <v>Gobierno Autónomo Municipal de San Andrés de Machaca</v>
      </c>
      <c r="C333" s="316" t="e">
        <f>+VLOOKUP(A333,Contactos!$A$4:$E$534,6,FALSE)</f>
        <v>#REF!</v>
      </c>
      <c r="D333" s="61">
        <v>0</v>
      </c>
      <c r="E333" s="61">
        <v>0</v>
      </c>
      <c r="F333" s="61">
        <v>0</v>
      </c>
      <c r="G333" s="61">
        <v>0</v>
      </c>
      <c r="H333" s="61">
        <v>0</v>
      </c>
      <c r="I333" s="61">
        <v>0</v>
      </c>
      <c r="J333" s="61">
        <v>0</v>
      </c>
      <c r="K333" s="61">
        <v>0</v>
      </c>
      <c r="L333" s="61">
        <v>0</v>
      </c>
      <c r="M333" s="61">
        <v>0</v>
      </c>
      <c r="N333" s="61">
        <v>0</v>
      </c>
      <c r="O333" s="61">
        <v>0</v>
      </c>
      <c r="P333" s="61">
        <v>0</v>
      </c>
      <c r="Q333" s="61">
        <v>0</v>
      </c>
      <c r="R333" s="61">
        <v>0</v>
      </c>
      <c r="S333" s="61">
        <v>0</v>
      </c>
      <c r="T333" s="61">
        <v>0</v>
      </c>
      <c r="U333" s="61">
        <v>0</v>
      </c>
      <c r="V333" s="61">
        <v>0</v>
      </c>
      <c r="W333" s="61">
        <v>0</v>
      </c>
      <c r="X333" s="61">
        <v>0</v>
      </c>
      <c r="Y333" s="61">
        <v>0</v>
      </c>
      <c r="Z333" s="61">
        <v>0</v>
      </c>
      <c r="AA333" s="61">
        <v>0</v>
      </c>
      <c r="AB333" s="61">
        <v>0</v>
      </c>
      <c r="AC333" s="61">
        <v>0</v>
      </c>
      <c r="AD333" s="61">
        <v>0</v>
      </c>
      <c r="AE333" s="61">
        <v>0</v>
      </c>
      <c r="AF333" s="61">
        <v>0</v>
      </c>
      <c r="AG333" s="61">
        <v>0</v>
      </c>
      <c r="AH333" s="61">
        <v>0</v>
      </c>
      <c r="AI333" s="61">
        <v>0</v>
      </c>
      <c r="AJ333" s="61">
        <v>0</v>
      </c>
      <c r="AK333" s="61">
        <v>0</v>
      </c>
      <c r="AL333" s="61">
        <v>0</v>
      </c>
      <c r="AM333" s="61">
        <v>0</v>
      </c>
      <c r="AN333" s="61">
        <v>0</v>
      </c>
      <c r="AO333" s="61">
        <v>0</v>
      </c>
      <c r="AP333" s="61">
        <v>0</v>
      </c>
      <c r="AQ333" s="61">
        <f t="shared" si="4"/>
        <v>0</v>
      </c>
      <c r="AT333" s="33"/>
    </row>
    <row r="334" spans="1:46" ht="33" customHeight="1">
      <c r="A334" s="32">
        <v>1279</v>
      </c>
      <c r="B334" s="315" t="str">
        <f>VLOOKUP(A334,[5]bd_lista!A:C,3,FALSE)</f>
        <v>Gobierno Autónomo Municipal de Jesús de Machaca</v>
      </c>
      <c r="C334" s="316" t="e">
        <f>+VLOOKUP(A334,Contactos!$A$4:$E$534,6,FALSE)</f>
        <v>#REF!</v>
      </c>
      <c r="D334" s="61">
        <v>0</v>
      </c>
      <c r="E334" s="61">
        <v>0</v>
      </c>
      <c r="F334" s="61">
        <v>0</v>
      </c>
      <c r="G334" s="61">
        <v>0</v>
      </c>
      <c r="H334" s="61">
        <v>0</v>
      </c>
      <c r="I334" s="61">
        <v>0</v>
      </c>
      <c r="J334" s="61">
        <v>0</v>
      </c>
      <c r="K334" s="61">
        <v>0</v>
      </c>
      <c r="L334" s="61">
        <v>0</v>
      </c>
      <c r="M334" s="61">
        <v>0</v>
      </c>
      <c r="N334" s="61">
        <v>0</v>
      </c>
      <c r="O334" s="61">
        <v>0</v>
      </c>
      <c r="P334" s="61">
        <v>0</v>
      </c>
      <c r="Q334" s="61">
        <v>0</v>
      </c>
      <c r="R334" s="61">
        <v>0</v>
      </c>
      <c r="S334" s="61">
        <v>0</v>
      </c>
      <c r="T334" s="61">
        <v>0</v>
      </c>
      <c r="U334" s="61">
        <v>0</v>
      </c>
      <c r="V334" s="61">
        <v>0</v>
      </c>
      <c r="W334" s="61">
        <v>0</v>
      </c>
      <c r="X334" s="61">
        <v>0</v>
      </c>
      <c r="Y334" s="61">
        <v>0</v>
      </c>
      <c r="Z334" s="61">
        <v>0</v>
      </c>
      <c r="AA334" s="61">
        <v>0</v>
      </c>
      <c r="AB334" s="61">
        <v>0</v>
      </c>
      <c r="AC334" s="61">
        <v>0</v>
      </c>
      <c r="AD334" s="61">
        <v>0</v>
      </c>
      <c r="AE334" s="61">
        <v>0</v>
      </c>
      <c r="AF334" s="61">
        <v>0</v>
      </c>
      <c r="AG334" s="61">
        <v>0</v>
      </c>
      <c r="AH334" s="61">
        <v>0</v>
      </c>
      <c r="AI334" s="61">
        <v>0</v>
      </c>
      <c r="AJ334" s="61">
        <v>0</v>
      </c>
      <c r="AK334" s="61">
        <v>0</v>
      </c>
      <c r="AL334" s="61">
        <v>0</v>
      </c>
      <c r="AM334" s="61">
        <v>0</v>
      </c>
      <c r="AN334" s="61">
        <v>0</v>
      </c>
      <c r="AO334" s="61">
        <v>0</v>
      </c>
      <c r="AP334" s="61">
        <v>0</v>
      </c>
      <c r="AQ334" s="61">
        <f t="shared" si="4"/>
        <v>0</v>
      </c>
      <c r="AT334" s="33"/>
    </row>
    <row r="335" spans="1:46" ht="33" customHeight="1">
      <c r="A335" s="32">
        <v>1280</v>
      </c>
      <c r="B335" s="315" t="str">
        <f>VLOOKUP(A335,[5]bd_lista!A:C,3,FALSE)</f>
        <v>Gobierno Autónomo Municipal de Taraco</v>
      </c>
      <c r="C335" s="316" t="e">
        <f>+VLOOKUP(A335,Contactos!$A$4:$E$534,6,FALSE)</f>
        <v>#REF!</v>
      </c>
      <c r="D335" s="61">
        <v>0</v>
      </c>
      <c r="E335" s="61">
        <v>0</v>
      </c>
      <c r="F335" s="61">
        <v>0</v>
      </c>
      <c r="G335" s="61">
        <v>0</v>
      </c>
      <c r="H335" s="61">
        <v>0</v>
      </c>
      <c r="I335" s="61">
        <v>0</v>
      </c>
      <c r="J335" s="61">
        <v>0</v>
      </c>
      <c r="K335" s="61">
        <v>0</v>
      </c>
      <c r="L335" s="61">
        <v>0</v>
      </c>
      <c r="M335" s="61">
        <v>0</v>
      </c>
      <c r="N335" s="61">
        <v>0</v>
      </c>
      <c r="O335" s="61">
        <v>0</v>
      </c>
      <c r="P335" s="61">
        <v>0</v>
      </c>
      <c r="Q335" s="61">
        <v>0</v>
      </c>
      <c r="R335" s="61">
        <v>0</v>
      </c>
      <c r="S335" s="61">
        <v>0</v>
      </c>
      <c r="T335" s="61">
        <v>0</v>
      </c>
      <c r="U335" s="61">
        <v>0</v>
      </c>
      <c r="V335" s="61">
        <v>0</v>
      </c>
      <c r="W335" s="61">
        <v>0</v>
      </c>
      <c r="X335" s="61">
        <v>0</v>
      </c>
      <c r="Y335" s="61">
        <v>0</v>
      </c>
      <c r="Z335" s="61">
        <v>0</v>
      </c>
      <c r="AA335" s="61">
        <v>0</v>
      </c>
      <c r="AB335" s="61">
        <v>0</v>
      </c>
      <c r="AC335" s="61">
        <v>0</v>
      </c>
      <c r="AD335" s="61">
        <v>0</v>
      </c>
      <c r="AE335" s="61">
        <v>0</v>
      </c>
      <c r="AF335" s="61">
        <v>0</v>
      </c>
      <c r="AG335" s="61">
        <v>0</v>
      </c>
      <c r="AH335" s="61">
        <v>0</v>
      </c>
      <c r="AI335" s="61">
        <v>0</v>
      </c>
      <c r="AJ335" s="61">
        <v>0</v>
      </c>
      <c r="AK335" s="61">
        <v>0</v>
      </c>
      <c r="AL335" s="61">
        <v>0</v>
      </c>
      <c r="AM335" s="61">
        <v>0</v>
      </c>
      <c r="AN335" s="61">
        <v>0</v>
      </c>
      <c r="AO335" s="61">
        <v>0</v>
      </c>
      <c r="AP335" s="61">
        <v>0</v>
      </c>
      <c r="AQ335" s="61">
        <f t="shared" si="4"/>
        <v>0</v>
      </c>
      <c r="AT335" s="33"/>
    </row>
    <row r="336" spans="1:46" ht="33" customHeight="1">
      <c r="A336" s="32">
        <v>1281</v>
      </c>
      <c r="B336" s="315" t="str">
        <f>VLOOKUP(A336,[5]bd_lista!A:C,3,FALSE)</f>
        <v>Gobierno Autónomo Municipal de Huarina</v>
      </c>
      <c r="C336" s="316" t="e">
        <f>+VLOOKUP(A336,Contactos!$A$4:$E$534,6,FALSE)</f>
        <v>#REF!</v>
      </c>
      <c r="D336" s="61">
        <v>0</v>
      </c>
      <c r="E336" s="61">
        <v>0</v>
      </c>
      <c r="F336" s="61">
        <v>0</v>
      </c>
      <c r="G336" s="61">
        <v>0</v>
      </c>
      <c r="H336" s="61">
        <v>0</v>
      </c>
      <c r="I336" s="61">
        <v>0</v>
      </c>
      <c r="J336" s="61">
        <v>0</v>
      </c>
      <c r="K336" s="61">
        <v>0</v>
      </c>
      <c r="L336" s="61">
        <v>0</v>
      </c>
      <c r="M336" s="61">
        <v>0</v>
      </c>
      <c r="N336" s="61">
        <v>0</v>
      </c>
      <c r="O336" s="61">
        <v>0</v>
      </c>
      <c r="P336" s="61">
        <v>0</v>
      </c>
      <c r="Q336" s="61">
        <v>0</v>
      </c>
      <c r="R336" s="61">
        <v>0</v>
      </c>
      <c r="S336" s="61">
        <v>0</v>
      </c>
      <c r="T336" s="61">
        <v>0</v>
      </c>
      <c r="U336" s="61">
        <v>0</v>
      </c>
      <c r="V336" s="61">
        <v>0</v>
      </c>
      <c r="W336" s="61">
        <v>0</v>
      </c>
      <c r="X336" s="61">
        <v>0</v>
      </c>
      <c r="Y336" s="61">
        <v>0</v>
      </c>
      <c r="Z336" s="61">
        <v>0</v>
      </c>
      <c r="AA336" s="61">
        <v>0</v>
      </c>
      <c r="AB336" s="61">
        <v>0</v>
      </c>
      <c r="AC336" s="61">
        <v>0</v>
      </c>
      <c r="AD336" s="61">
        <v>0</v>
      </c>
      <c r="AE336" s="61">
        <v>0</v>
      </c>
      <c r="AF336" s="61">
        <v>0</v>
      </c>
      <c r="AG336" s="61">
        <v>0</v>
      </c>
      <c r="AH336" s="61">
        <v>0</v>
      </c>
      <c r="AI336" s="61">
        <v>0</v>
      </c>
      <c r="AJ336" s="61">
        <v>0</v>
      </c>
      <c r="AK336" s="61">
        <v>0</v>
      </c>
      <c r="AL336" s="61">
        <v>0</v>
      </c>
      <c r="AM336" s="61">
        <v>0</v>
      </c>
      <c r="AN336" s="61">
        <v>0</v>
      </c>
      <c r="AO336" s="61">
        <v>0</v>
      </c>
      <c r="AP336" s="61">
        <v>0</v>
      </c>
      <c r="AQ336" s="61">
        <f t="shared" ref="AQ336:AQ399" si="5">SUM(D336:AP336)</f>
        <v>0</v>
      </c>
      <c r="AT336" s="33"/>
    </row>
    <row r="337" spans="1:46" ht="33" customHeight="1">
      <c r="A337" s="32">
        <v>1282</v>
      </c>
      <c r="B337" s="315" t="str">
        <f>VLOOKUP(A337,[5]bd_lista!A:C,3,FALSE)</f>
        <v>Gobierno Autónomo Municipal de Santiago de Huata</v>
      </c>
      <c r="C337" s="316" t="e">
        <f>+VLOOKUP(A337,Contactos!$A$4:$E$534,6,FALSE)</f>
        <v>#REF!</v>
      </c>
      <c r="D337" s="61">
        <v>0</v>
      </c>
      <c r="E337" s="61">
        <v>0</v>
      </c>
      <c r="F337" s="61">
        <v>0</v>
      </c>
      <c r="G337" s="61">
        <v>0</v>
      </c>
      <c r="H337" s="61">
        <v>0</v>
      </c>
      <c r="I337" s="61">
        <v>0</v>
      </c>
      <c r="J337" s="61">
        <v>0</v>
      </c>
      <c r="K337" s="61">
        <v>0</v>
      </c>
      <c r="L337" s="61">
        <v>0</v>
      </c>
      <c r="M337" s="61">
        <v>0</v>
      </c>
      <c r="N337" s="61">
        <v>0</v>
      </c>
      <c r="O337" s="61">
        <v>0</v>
      </c>
      <c r="P337" s="61">
        <v>0</v>
      </c>
      <c r="Q337" s="61">
        <v>0</v>
      </c>
      <c r="R337" s="61">
        <v>0</v>
      </c>
      <c r="S337" s="61">
        <v>0</v>
      </c>
      <c r="T337" s="61">
        <v>0</v>
      </c>
      <c r="U337" s="61">
        <v>0</v>
      </c>
      <c r="V337" s="61">
        <v>0</v>
      </c>
      <c r="W337" s="61">
        <v>0</v>
      </c>
      <c r="X337" s="61">
        <v>0</v>
      </c>
      <c r="Y337" s="61">
        <v>0</v>
      </c>
      <c r="Z337" s="61">
        <v>0</v>
      </c>
      <c r="AA337" s="61">
        <v>0</v>
      </c>
      <c r="AB337" s="61">
        <v>0</v>
      </c>
      <c r="AC337" s="61">
        <v>0</v>
      </c>
      <c r="AD337" s="61">
        <v>0</v>
      </c>
      <c r="AE337" s="61">
        <v>0</v>
      </c>
      <c r="AF337" s="61">
        <v>0</v>
      </c>
      <c r="AG337" s="61">
        <v>0</v>
      </c>
      <c r="AH337" s="61">
        <v>0</v>
      </c>
      <c r="AI337" s="61">
        <v>0</v>
      </c>
      <c r="AJ337" s="61">
        <v>0</v>
      </c>
      <c r="AK337" s="61">
        <v>0</v>
      </c>
      <c r="AL337" s="61">
        <v>0</v>
      </c>
      <c r="AM337" s="61">
        <v>0</v>
      </c>
      <c r="AN337" s="61">
        <v>0</v>
      </c>
      <c r="AO337" s="61">
        <v>0</v>
      </c>
      <c r="AP337" s="61">
        <v>0</v>
      </c>
      <c r="AQ337" s="61">
        <f t="shared" si="5"/>
        <v>0</v>
      </c>
      <c r="AT337" s="33"/>
    </row>
    <row r="338" spans="1:46" ht="33" customHeight="1">
      <c r="A338" s="32">
        <v>1283</v>
      </c>
      <c r="B338" s="315" t="str">
        <f>VLOOKUP(A338,[5]bd_lista!A:C,3,FALSE)</f>
        <v>Gobierno Autónomo Municipal de Escoma</v>
      </c>
      <c r="C338" s="316" t="e">
        <f>+VLOOKUP(A338,Contactos!$A$4:$E$534,6,FALSE)</f>
        <v>#REF!</v>
      </c>
      <c r="D338" s="61">
        <v>0</v>
      </c>
      <c r="E338" s="61">
        <v>0</v>
      </c>
      <c r="F338" s="61">
        <v>0</v>
      </c>
      <c r="G338" s="61">
        <v>0</v>
      </c>
      <c r="H338" s="61">
        <v>0</v>
      </c>
      <c r="I338" s="61">
        <v>0</v>
      </c>
      <c r="J338" s="61">
        <v>0</v>
      </c>
      <c r="K338" s="61">
        <v>0</v>
      </c>
      <c r="L338" s="61">
        <v>0</v>
      </c>
      <c r="M338" s="61">
        <v>0</v>
      </c>
      <c r="N338" s="61">
        <v>0</v>
      </c>
      <c r="O338" s="61">
        <v>0</v>
      </c>
      <c r="P338" s="61">
        <v>0</v>
      </c>
      <c r="Q338" s="61">
        <v>0</v>
      </c>
      <c r="R338" s="61">
        <v>0</v>
      </c>
      <c r="S338" s="61">
        <v>0</v>
      </c>
      <c r="T338" s="61">
        <v>0</v>
      </c>
      <c r="U338" s="61">
        <v>0</v>
      </c>
      <c r="V338" s="61">
        <v>0</v>
      </c>
      <c r="W338" s="61">
        <v>0</v>
      </c>
      <c r="X338" s="61">
        <v>0</v>
      </c>
      <c r="Y338" s="61">
        <v>0</v>
      </c>
      <c r="Z338" s="61">
        <v>0</v>
      </c>
      <c r="AA338" s="61">
        <v>0</v>
      </c>
      <c r="AB338" s="61">
        <v>0</v>
      </c>
      <c r="AC338" s="61">
        <v>0</v>
      </c>
      <c r="AD338" s="61">
        <v>0</v>
      </c>
      <c r="AE338" s="61">
        <v>0</v>
      </c>
      <c r="AF338" s="61">
        <v>0</v>
      </c>
      <c r="AG338" s="61">
        <v>0</v>
      </c>
      <c r="AH338" s="61">
        <v>0</v>
      </c>
      <c r="AI338" s="61">
        <v>0</v>
      </c>
      <c r="AJ338" s="61">
        <v>0</v>
      </c>
      <c r="AK338" s="61">
        <v>0</v>
      </c>
      <c r="AL338" s="61">
        <v>0</v>
      </c>
      <c r="AM338" s="61">
        <v>0</v>
      </c>
      <c r="AN338" s="61">
        <v>0</v>
      </c>
      <c r="AO338" s="61">
        <v>0</v>
      </c>
      <c r="AP338" s="61">
        <v>0</v>
      </c>
      <c r="AQ338" s="61">
        <f t="shared" si="5"/>
        <v>0</v>
      </c>
      <c r="AT338" s="33"/>
    </row>
    <row r="339" spans="1:46" ht="33" customHeight="1">
      <c r="A339" s="32">
        <v>1284</v>
      </c>
      <c r="B339" s="315" t="str">
        <f>VLOOKUP(A339,[5]bd_lista!A:C,3,FALSE)</f>
        <v>Gobierno Autónomo Municipal de Humanata</v>
      </c>
      <c r="C339" s="316" t="e">
        <f>+VLOOKUP(A339,Contactos!$A$4:$E$534,6,FALSE)</f>
        <v>#REF!</v>
      </c>
      <c r="D339" s="61">
        <v>0</v>
      </c>
      <c r="E339" s="61">
        <v>0</v>
      </c>
      <c r="F339" s="61">
        <v>0</v>
      </c>
      <c r="G339" s="61">
        <v>0</v>
      </c>
      <c r="H339" s="61">
        <v>0</v>
      </c>
      <c r="I339" s="61">
        <v>0</v>
      </c>
      <c r="J339" s="61">
        <v>0</v>
      </c>
      <c r="K339" s="61">
        <v>0</v>
      </c>
      <c r="L339" s="61">
        <v>0</v>
      </c>
      <c r="M339" s="61">
        <v>0</v>
      </c>
      <c r="N339" s="61">
        <v>0</v>
      </c>
      <c r="O339" s="61">
        <v>0</v>
      </c>
      <c r="P339" s="61">
        <v>0</v>
      </c>
      <c r="Q339" s="61">
        <v>0</v>
      </c>
      <c r="R339" s="61">
        <v>0</v>
      </c>
      <c r="S339" s="61">
        <v>0</v>
      </c>
      <c r="T339" s="61">
        <v>0</v>
      </c>
      <c r="U339" s="61">
        <v>0</v>
      </c>
      <c r="V339" s="61">
        <v>0</v>
      </c>
      <c r="W339" s="61">
        <v>0</v>
      </c>
      <c r="X339" s="61">
        <v>0</v>
      </c>
      <c r="Y339" s="61">
        <v>0</v>
      </c>
      <c r="Z339" s="61">
        <v>0</v>
      </c>
      <c r="AA339" s="61">
        <v>0</v>
      </c>
      <c r="AB339" s="61">
        <v>0</v>
      </c>
      <c r="AC339" s="61">
        <v>0</v>
      </c>
      <c r="AD339" s="61">
        <v>0</v>
      </c>
      <c r="AE339" s="61">
        <v>0</v>
      </c>
      <c r="AF339" s="61">
        <v>0</v>
      </c>
      <c r="AG339" s="61">
        <v>0</v>
      </c>
      <c r="AH339" s="61">
        <v>0</v>
      </c>
      <c r="AI339" s="61">
        <v>0</v>
      </c>
      <c r="AJ339" s="61">
        <v>0</v>
      </c>
      <c r="AK339" s="61">
        <v>0</v>
      </c>
      <c r="AL339" s="61">
        <v>0</v>
      </c>
      <c r="AM339" s="61">
        <v>0</v>
      </c>
      <c r="AN339" s="61">
        <v>0</v>
      </c>
      <c r="AO339" s="61">
        <v>0</v>
      </c>
      <c r="AP339" s="61">
        <v>0</v>
      </c>
      <c r="AQ339" s="61">
        <f t="shared" si="5"/>
        <v>0</v>
      </c>
      <c r="AT339" s="33"/>
    </row>
    <row r="340" spans="1:46" ht="33" customHeight="1">
      <c r="A340" s="32">
        <v>1285</v>
      </c>
      <c r="B340" s="315" t="str">
        <f>VLOOKUP(A340,[5]bd_lista!A:C,3,FALSE)</f>
        <v>Gobierno Autónomo Municipal de Alto Beni</v>
      </c>
      <c r="C340" s="316" t="e">
        <f>+VLOOKUP(A340,Contactos!$A$4:$E$534,6,FALSE)</f>
        <v>#REF!</v>
      </c>
      <c r="D340" s="61">
        <v>0</v>
      </c>
      <c r="E340" s="61">
        <v>0</v>
      </c>
      <c r="F340" s="61">
        <v>0</v>
      </c>
      <c r="G340" s="61">
        <v>0</v>
      </c>
      <c r="H340" s="61">
        <v>0</v>
      </c>
      <c r="I340" s="61">
        <v>0</v>
      </c>
      <c r="J340" s="61">
        <v>0</v>
      </c>
      <c r="K340" s="61">
        <v>0</v>
      </c>
      <c r="L340" s="61">
        <v>0</v>
      </c>
      <c r="M340" s="61">
        <v>0</v>
      </c>
      <c r="N340" s="61">
        <v>0</v>
      </c>
      <c r="O340" s="61">
        <v>0</v>
      </c>
      <c r="P340" s="61">
        <v>0</v>
      </c>
      <c r="Q340" s="61">
        <v>0</v>
      </c>
      <c r="R340" s="61">
        <v>0</v>
      </c>
      <c r="S340" s="61">
        <v>0</v>
      </c>
      <c r="T340" s="61">
        <v>0</v>
      </c>
      <c r="U340" s="61">
        <v>0</v>
      </c>
      <c r="V340" s="61">
        <v>0</v>
      </c>
      <c r="W340" s="61">
        <v>0</v>
      </c>
      <c r="X340" s="61">
        <v>0</v>
      </c>
      <c r="Y340" s="61">
        <v>0</v>
      </c>
      <c r="Z340" s="61">
        <v>0</v>
      </c>
      <c r="AA340" s="61">
        <v>0</v>
      </c>
      <c r="AB340" s="61">
        <v>0</v>
      </c>
      <c r="AC340" s="61">
        <v>0</v>
      </c>
      <c r="AD340" s="61">
        <v>0</v>
      </c>
      <c r="AE340" s="61">
        <v>0</v>
      </c>
      <c r="AF340" s="61">
        <v>0</v>
      </c>
      <c r="AG340" s="61">
        <v>0</v>
      </c>
      <c r="AH340" s="61">
        <v>0</v>
      </c>
      <c r="AI340" s="61">
        <v>0</v>
      </c>
      <c r="AJ340" s="61">
        <v>0</v>
      </c>
      <c r="AK340" s="61">
        <v>0</v>
      </c>
      <c r="AL340" s="61">
        <v>0</v>
      </c>
      <c r="AM340" s="61">
        <v>0</v>
      </c>
      <c r="AN340" s="61">
        <v>0</v>
      </c>
      <c r="AO340" s="61">
        <v>0</v>
      </c>
      <c r="AP340" s="61">
        <v>0</v>
      </c>
      <c r="AQ340" s="61">
        <f t="shared" si="5"/>
        <v>0</v>
      </c>
      <c r="AT340" s="33"/>
    </row>
    <row r="341" spans="1:46" ht="33" customHeight="1">
      <c r="A341" s="32">
        <v>1286</v>
      </c>
      <c r="B341" s="315" t="str">
        <f>VLOOKUP(A341,[5]bd_lista!A:C,3,FALSE)</f>
        <v>Gobierno Autónomo Municipal de Huatajata</v>
      </c>
      <c r="C341" s="316" t="e">
        <f>+VLOOKUP(A341,Contactos!$A$4:$E$534,6,FALSE)</f>
        <v>#REF!</v>
      </c>
      <c r="D341" s="61">
        <v>0</v>
      </c>
      <c r="E341" s="61">
        <v>0</v>
      </c>
      <c r="F341" s="61">
        <v>0</v>
      </c>
      <c r="G341" s="61">
        <v>0</v>
      </c>
      <c r="H341" s="61">
        <v>0</v>
      </c>
      <c r="I341" s="61">
        <v>0</v>
      </c>
      <c r="J341" s="61">
        <v>0</v>
      </c>
      <c r="K341" s="61">
        <v>0</v>
      </c>
      <c r="L341" s="61">
        <v>0</v>
      </c>
      <c r="M341" s="61">
        <v>0</v>
      </c>
      <c r="N341" s="61">
        <v>0</v>
      </c>
      <c r="O341" s="61">
        <v>0</v>
      </c>
      <c r="P341" s="61">
        <v>0</v>
      </c>
      <c r="Q341" s="61">
        <v>0</v>
      </c>
      <c r="R341" s="61">
        <v>0</v>
      </c>
      <c r="S341" s="61">
        <v>0</v>
      </c>
      <c r="T341" s="61">
        <v>0</v>
      </c>
      <c r="U341" s="61">
        <v>0</v>
      </c>
      <c r="V341" s="61">
        <v>0</v>
      </c>
      <c r="W341" s="61">
        <v>0</v>
      </c>
      <c r="X341" s="61">
        <v>0</v>
      </c>
      <c r="Y341" s="61">
        <v>0</v>
      </c>
      <c r="Z341" s="61">
        <v>0</v>
      </c>
      <c r="AA341" s="61">
        <v>0</v>
      </c>
      <c r="AB341" s="61">
        <v>0</v>
      </c>
      <c r="AC341" s="61">
        <v>0</v>
      </c>
      <c r="AD341" s="61">
        <v>0</v>
      </c>
      <c r="AE341" s="61">
        <v>0</v>
      </c>
      <c r="AF341" s="61">
        <v>0</v>
      </c>
      <c r="AG341" s="61">
        <v>0</v>
      </c>
      <c r="AH341" s="61">
        <v>0</v>
      </c>
      <c r="AI341" s="61">
        <v>0</v>
      </c>
      <c r="AJ341" s="61">
        <v>0</v>
      </c>
      <c r="AK341" s="61">
        <v>0</v>
      </c>
      <c r="AL341" s="61">
        <v>0</v>
      </c>
      <c r="AM341" s="61">
        <v>0</v>
      </c>
      <c r="AN341" s="61">
        <v>0</v>
      </c>
      <c r="AO341" s="61">
        <v>0</v>
      </c>
      <c r="AP341" s="61">
        <v>0</v>
      </c>
      <c r="AQ341" s="61">
        <f t="shared" si="5"/>
        <v>0</v>
      </c>
      <c r="AT341" s="33"/>
    </row>
    <row r="342" spans="1:46" ht="33" customHeight="1">
      <c r="A342" s="32">
        <v>1287</v>
      </c>
      <c r="B342" s="315" t="str">
        <f>VLOOKUP(A342,[5]bd_lista!A:C,3,FALSE)</f>
        <v>Gobierno Autónomo Municipal de Chua Cocani</v>
      </c>
      <c r="C342" s="316" t="e">
        <f>+VLOOKUP(A342,Contactos!$A$4:$E$534,6,FALSE)</f>
        <v>#REF!</v>
      </c>
      <c r="D342" s="61">
        <v>0</v>
      </c>
      <c r="E342" s="61">
        <v>0</v>
      </c>
      <c r="F342" s="61">
        <v>0</v>
      </c>
      <c r="G342" s="61">
        <v>0</v>
      </c>
      <c r="H342" s="61">
        <v>0</v>
      </c>
      <c r="I342" s="61">
        <v>0</v>
      </c>
      <c r="J342" s="61">
        <v>0</v>
      </c>
      <c r="K342" s="61">
        <v>0</v>
      </c>
      <c r="L342" s="61">
        <v>0</v>
      </c>
      <c r="M342" s="61">
        <v>0</v>
      </c>
      <c r="N342" s="61">
        <v>0</v>
      </c>
      <c r="O342" s="61">
        <v>0</v>
      </c>
      <c r="P342" s="61">
        <v>0</v>
      </c>
      <c r="Q342" s="61">
        <v>0</v>
      </c>
      <c r="R342" s="61">
        <v>0</v>
      </c>
      <c r="S342" s="61">
        <v>0</v>
      </c>
      <c r="T342" s="61">
        <v>0</v>
      </c>
      <c r="U342" s="61">
        <v>0</v>
      </c>
      <c r="V342" s="61">
        <v>0</v>
      </c>
      <c r="W342" s="61">
        <v>0</v>
      </c>
      <c r="X342" s="61">
        <v>0</v>
      </c>
      <c r="Y342" s="61">
        <v>0</v>
      </c>
      <c r="Z342" s="61">
        <v>0</v>
      </c>
      <c r="AA342" s="61">
        <v>0</v>
      </c>
      <c r="AB342" s="61">
        <v>0</v>
      </c>
      <c r="AC342" s="61">
        <v>0</v>
      </c>
      <c r="AD342" s="61">
        <v>0</v>
      </c>
      <c r="AE342" s="61">
        <v>0</v>
      </c>
      <c r="AF342" s="61">
        <v>0</v>
      </c>
      <c r="AG342" s="61">
        <v>0</v>
      </c>
      <c r="AH342" s="61">
        <v>0</v>
      </c>
      <c r="AI342" s="61">
        <v>0</v>
      </c>
      <c r="AJ342" s="61">
        <v>0</v>
      </c>
      <c r="AK342" s="61">
        <v>0</v>
      </c>
      <c r="AL342" s="61">
        <v>0</v>
      </c>
      <c r="AM342" s="61">
        <v>0</v>
      </c>
      <c r="AN342" s="61">
        <v>0</v>
      </c>
      <c r="AO342" s="61">
        <v>0</v>
      </c>
      <c r="AP342" s="61">
        <v>0</v>
      </c>
      <c r="AQ342" s="61">
        <f t="shared" si="5"/>
        <v>0</v>
      </c>
      <c r="AT342" s="33"/>
    </row>
    <row r="343" spans="1:46" ht="33" customHeight="1">
      <c r="A343" s="32">
        <v>1301</v>
      </c>
      <c r="B343" s="315" t="str">
        <f>VLOOKUP(A343,[5]bd_lista!A:C,3,FALSE)</f>
        <v>Gobierno Autónomo Municipal de Cochabamba</v>
      </c>
      <c r="C343" s="316" t="e">
        <f>+VLOOKUP(A343,Contactos!$A$4:$E$534,6,FALSE)</f>
        <v>#REF!</v>
      </c>
      <c r="D343" s="61">
        <v>0</v>
      </c>
      <c r="E343" s="61">
        <v>0</v>
      </c>
      <c r="F343" s="61">
        <v>0</v>
      </c>
      <c r="G343" s="61">
        <v>0</v>
      </c>
      <c r="H343" s="61">
        <v>0</v>
      </c>
      <c r="I343" s="61">
        <v>0</v>
      </c>
      <c r="J343" s="61">
        <v>0</v>
      </c>
      <c r="K343" s="61">
        <v>0</v>
      </c>
      <c r="L343" s="61">
        <v>0</v>
      </c>
      <c r="M343" s="61">
        <v>0</v>
      </c>
      <c r="N343" s="61">
        <v>0</v>
      </c>
      <c r="O343" s="61">
        <v>0</v>
      </c>
      <c r="P343" s="61">
        <v>0</v>
      </c>
      <c r="Q343" s="61">
        <v>0</v>
      </c>
      <c r="R343" s="61">
        <v>0</v>
      </c>
      <c r="S343" s="61">
        <v>0</v>
      </c>
      <c r="T343" s="61">
        <v>0</v>
      </c>
      <c r="U343" s="61">
        <v>0</v>
      </c>
      <c r="V343" s="61">
        <v>0</v>
      </c>
      <c r="W343" s="61">
        <v>0</v>
      </c>
      <c r="X343" s="61">
        <v>0</v>
      </c>
      <c r="Y343" s="61">
        <v>0</v>
      </c>
      <c r="Z343" s="61">
        <v>0</v>
      </c>
      <c r="AA343" s="61">
        <v>0</v>
      </c>
      <c r="AB343" s="61">
        <v>0</v>
      </c>
      <c r="AC343" s="61">
        <v>0</v>
      </c>
      <c r="AD343" s="61">
        <v>0</v>
      </c>
      <c r="AE343" s="61">
        <v>0</v>
      </c>
      <c r="AF343" s="61">
        <v>0</v>
      </c>
      <c r="AG343" s="61">
        <v>0</v>
      </c>
      <c r="AH343" s="61">
        <v>0</v>
      </c>
      <c r="AI343" s="61">
        <v>0</v>
      </c>
      <c r="AJ343" s="61">
        <v>0</v>
      </c>
      <c r="AK343" s="61">
        <v>0</v>
      </c>
      <c r="AL343" s="61">
        <v>0</v>
      </c>
      <c r="AM343" s="61">
        <v>0</v>
      </c>
      <c r="AN343" s="61">
        <v>0</v>
      </c>
      <c r="AO343" s="61">
        <v>0</v>
      </c>
      <c r="AP343" s="61">
        <v>0</v>
      </c>
      <c r="AQ343" s="61">
        <f t="shared" si="5"/>
        <v>0</v>
      </c>
      <c r="AT343" s="33"/>
    </row>
    <row r="344" spans="1:46" ht="33" customHeight="1">
      <c r="A344" s="32">
        <v>1302</v>
      </c>
      <c r="B344" s="315" t="str">
        <f>VLOOKUP(A344,[5]bd_lista!A:C,3,FALSE)</f>
        <v>Gobierno Autónomo Municipal de Quillacollo</v>
      </c>
      <c r="C344" s="316" t="e">
        <f>+VLOOKUP(A344,Contactos!$A$4:$E$534,6,FALSE)</f>
        <v>#REF!</v>
      </c>
      <c r="D344" s="61">
        <v>0</v>
      </c>
      <c r="E344" s="61">
        <v>0</v>
      </c>
      <c r="F344" s="61">
        <v>0</v>
      </c>
      <c r="G344" s="61">
        <v>0</v>
      </c>
      <c r="H344" s="61">
        <v>0</v>
      </c>
      <c r="I344" s="61">
        <v>0</v>
      </c>
      <c r="J344" s="61">
        <v>0</v>
      </c>
      <c r="K344" s="61">
        <v>0</v>
      </c>
      <c r="L344" s="61">
        <v>0</v>
      </c>
      <c r="M344" s="61">
        <v>0</v>
      </c>
      <c r="N344" s="61">
        <v>0</v>
      </c>
      <c r="O344" s="61">
        <v>0</v>
      </c>
      <c r="P344" s="61">
        <v>0</v>
      </c>
      <c r="Q344" s="61">
        <v>0</v>
      </c>
      <c r="R344" s="61">
        <v>0</v>
      </c>
      <c r="S344" s="61">
        <v>0</v>
      </c>
      <c r="T344" s="61">
        <v>0</v>
      </c>
      <c r="U344" s="61">
        <v>0</v>
      </c>
      <c r="V344" s="61">
        <v>0</v>
      </c>
      <c r="W344" s="61">
        <v>0</v>
      </c>
      <c r="X344" s="61">
        <v>0</v>
      </c>
      <c r="Y344" s="61">
        <v>0</v>
      </c>
      <c r="Z344" s="61">
        <v>0</v>
      </c>
      <c r="AA344" s="61">
        <v>0</v>
      </c>
      <c r="AB344" s="61">
        <v>0</v>
      </c>
      <c r="AC344" s="61">
        <v>0</v>
      </c>
      <c r="AD344" s="61">
        <v>0</v>
      </c>
      <c r="AE344" s="61">
        <v>0</v>
      </c>
      <c r="AF344" s="61">
        <v>0</v>
      </c>
      <c r="AG344" s="61">
        <v>0</v>
      </c>
      <c r="AH344" s="61">
        <v>0</v>
      </c>
      <c r="AI344" s="61">
        <v>0</v>
      </c>
      <c r="AJ344" s="61">
        <v>0</v>
      </c>
      <c r="AK344" s="61">
        <v>0</v>
      </c>
      <c r="AL344" s="61">
        <v>0</v>
      </c>
      <c r="AM344" s="61">
        <v>0</v>
      </c>
      <c r="AN344" s="61">
        <v>0</v>
      </c>
      <c r="AO344" s="61">
        <v>0</v>
      </c>
      <c r="AP344" s="61">
        <v>0</v>
      </c>
      <c r="AQ344" s="61">
        <f t="shared" si="5"/>
        <v>0</v>
      </c>
      <c r="AT344" s="33"/>
    </row>
    <row r="345" spans="1:46" ht="33" customHeight="1">
      <c r="A345" s="32">
        <v>1303</v>
      </c>
      <c r="B345" s="315" t="str">
        <f>VLOOKUP(A345,[5]bd_lista!A:C,3,FALSE)</f>
        <v>Gobierno Autónomo Municipal de Sipe Sipe</v>
      </c>
      <c r="C345" s="316" t="e">
        <f>+VLOOKUP(A345,Contactos!$A$4:$E$534,6,FALSE)</f>
        <v>#REF!</v>
      </c>
      <c r="D345" s="61">
        <v>0</v>
      </c>
      <c r="E345" s="61">
        <v>0</v>
      </c>
      <c r="F345" s="61">
        <v>0</v>
      </c>
      <c r="G345" s="61">
        <v>0</v>
      </c>
      <c r="H345" s="61">
        <v>0</v>
      </c>
      <c r="I345" s="61">
        <v>0</v>
      </c>
      <c r="J345" s="61">
        <v>0</v>
      </c>
      <c r="K345" s="61">
        <v>0</v>
      </c>
      <c r="L345" s="61">
        <v>0</v>
      </c>
      <c r="M345" s="61">
        <v>0</v>
      </c>
      <c r="N345" s="61">
        <v>0</v>
      </c>
      <c r="O345" s="61">
        <v>0</v>
      </c>
      <c r="P345" s="61">
        <v>0</v>
      </c>
      <c r="Q345" s="61">
        <v>0</v>
      </c>
      <c r="R345" s="61">
        <v>0</v>
      </c>
      <c r="S345" s="61">
        <v>0</v>
      </c>
      <c r="T345" s="61">
        <v>0</v>
      </c>
      <c r="U345" s="61">
        <v>0</v>
      </c>
      <c r="V345" s="61">
        <v>0</v>
      </c>
      <c r="W345" s="61">
        <v>0</v>
      </c>
      <c r="X345" s="61">
        <v>0</v>
      </c>
      <c r="Y345" s="61">
        <v>0</v>
      </c>
      <c r="Z345" s="61">
        <v>0</v>
      </c>
      <c r="AA345" s="61">
        <v>0</v>
      </c>
      <c r="AB345" s="61">
        <v>0</v>
      </c>
      <c r="AC345" s="61">
        <v>0</v>
      </c>
      <c r="AD345" s="61">
        <v>0</v>
      </c>
      <c r="AE345" s="61">
        <v>0</v>
      </c>
      <c r="AF345" s="61">
        <v>0</v>
      </c>
      <c r="AG345" s="61">
        <v>0</v>
      </c>
      <c r="AH345" s="61">
        <v>0</v>
      </c>
      <c r="AI345" s="61">
        <v>0</v>
      </c>
      <c r="AJ345" s="61">
        <v>0</v>
      </c>
      <c r="AK345" s="61">
        <v>0</v>
      </c>
      <c r="AL345" s="61">
        <v>0</v>
      </c>
      <c r="AM345" s="61">
        <v>0</v>
      </c>
      <c r="AN345" s="61">
        <v>0</v>
      </c>
      <c r="AO345" s="61">
        <v>0</v>
      </c>
      <c r="AP345" s="61">
        <v>0</v>
      </c>
      <c r="AQ345" s="61">
        <f t="shared" si="5"/>
        <v>0</v>
      </c>
      <c r="AT345" s="33"/>
    </row>
    <row r="346" spans="1:46" ht="33" customHeight="1">
      <c r="A346" s="32">
        <v>1304</v>
      </c>
      <c r="B346" s="315" t="str">
        <f>VLOOKUP(A346,[5]bd_lista!A:C,3,FALSE)</f>
        <v>Gobierno Autónomo Municipal de Tiquipaya</v>
      </c>
      <c r="C346" s="316" t="e">
        <f>+VLOOKUP(A346,Contactos!$A$4:$E$534,6,FALSE)</f>
        <v>#REF!</v>
      </c>
      <c r="D346" s="61">
        <v>0</v>
      </c>
      <c r="E346" s="61">
        <v>0</v>
      </c>
      <c r="F346" s="61">
        <v>0</v>
      </c>
      <c r="G346" s="61">
        <v>0</v>
      </c>
      <c r="H346" s="61">
        <v>0</v>
      </c>
      <c r="I346" s="61">
        <v>0</v>
      </c>
      <c r="J346" s="61">
        <v>0</v>
      </c>
      <c r="K346" s="61">
        <v>0</v>
      </c>
      <c r="L346" s="61">
        <v>0</v>
      </c>
      <c r="M346" s="61">
        <v>0</v>
      </c>
      <c r="N346" s="61">
        <v>0</v>
      </c>
      <c r="O346" s="61">
        <v>0</v>
      </c>
      <c r="P346" s="61">
        <v>0</v>
      </c>
      <c r="Q346" s="61">
        <v>0</v>
      </c>
      <c r="R346" s="61">
        <v>0</v>
      </c>
      <c r="S346" s="61">
        <v>0</v>
      </c>
      <c r="T346" s="61">
        <v>0</v>
      </c>
      <c r="U346" s="61">
        <v>0</v>
      </c>
      <c r="V346" s="61">
        <v>0</v>
      </c>
      <c r="W346" s="61">
        <v>0</v>
      </c>
      <c r="X346" s="61">
        <v>0</v>
      </c>
      <c r="Y346" s="61">
        <v>0</v>
      </c>
      <c r="Z346" s="61">
        <v>0</v>
      </c>
      <c r="AA346" s="61">
        <v>0</v>
      </c>
      <c r="AB346" s="61">
        <v>0</v>
      </c>
      <c r="AC346" s="61">
        <v>0</v>
      </c>
      <c r="AD346" s="61">
        <v>0</v>
      </c>
      <c r="AE346" s="61">
        <v>0</v>
      </c>
      <c r="AF346" s="61">
        <v>0</v>
      </c>
      <c r="AG346" s="61">
        <v>0</v>
      </c>
      <c r="AH346" s="61">
        <v>0</v>
      </c>
      <c r="AI346" s="61">
        <v>0</v>
      </c>
      <c r="AJ346" s="61">
        <v>0</v>
      </c>
      <c r="AK346" s="61">
        <v>0</v>
      </c>
      <c r="AL346" s="61">
        <v>0</v>
      </c>
      <c r="AM346" s="61">
        <v>0</v>
      </c>
      <c r="AN346" s="61">
        <v>0</v>
      </c>
      <c r="AO346" s="61">
        <v>0</v>
      </c>
      <c r="AP346" s="61">
        <v>0</v>
      </c>
      <c r="AQ346" s="61">
        <f t="shared" si="5"/>
        <v>0</v>
      </c>
      <c r="AT346" s="33"/>
    </row>
    <row r="347" spans="1:46" ht="33" customHeight="1">
      <c r="A347" s="32">
        <v>1305</v>
      </c>
      <c r="B347" s="315" t="str">
        <f>VLOOKUP(A347,[5]bd_lista!A:C,3,FALSE)</f>
        <v>Gobierno Autónomo Municipal de Vinto</v>
      </c>
      <c r="C347" s="316" t="e">
        <f>+VLOOKUP(A347,Contactos!$A$4:$E$534,6,FALSE)</f>
        <v>#REF!</v>
      </c>
      <c r="D347" s="61">
        <v>0</v>
      </c>
      <c r="E347" s="61">
        <v>0</v>
      </c>
      <c r="F347" s="61">
        <v>0</v>
      </c>
      <c r="G347" s="61">
        <v>0</v>
      </c>
      <c r="H347" s="61">
        <v>0</v>
      </c>
      <c r="I347" s="61">
        <v>0</v>
      </c>
      <c r="J347" s="61">
        <v>0</v>
      </c>
      <c r="K347" s="61">
        <v>0</v>
      </c>
      <c r="L347" s="61">
        <v>0</v>
      </c>
      <c r="M347" s="61">
        <v>0</v>
      </c>
      <c r="N347" s="61">
        <v>0</v>
      </c>
      <c r="O347" s="61">
        <v>0</v>
      </c>
      <c r="P347" s="61">
        <v>0</v>
      </c>
      <c r="Q347" s="61">
        <v>0</v>
      </c>
      <c r="R347" s="61">
        <v>0</v>
      </c>
      <c r="S347" s="61">
        <v>0</v>
      </c>
      <c r="T347" s="61">
        <v>0</v>
      </c>
      <c r="U347" s="61">
        <v>0</v>
      </c>
      <c r="V347" s="61">
        <v>0</v>
      </c>
      <c r="W347" s="61">
        <v>0</v>
      </c>
      <c r="X347" s="61">
        <v>0</v>
      </c>
      <c r="Y347" s="61">
        <v>0</v>
      </c>
      <c r="Z347" s="61">
        <v>0</v>
      </c>
      <c r="AA347" s="61">
        <v>0</v>
      </c>
      <c r="AB347" s="61">
        <v>0</v>
      </c>
      <c r="AC347" s="61">
        <v>0</v>
      </c>
      <c r="AD347" s="61">
        <v>0</v>
      </c>
      <c r="AE347" s="61">
        <v>0</v>
      </c>
      <c r="AF347" s="61">
        <v>0</v>
      </c>
      <c r="AG347" s="61">
        <v>0</v>
      </c>
      <c r="AH347" s="61">
        <v>0</v>
      </c>
      <c r="AI347" s="61">
        <v>0</v>
      </c>
      <c r="AJ347" s="61">
        <v>0</v>
      </c>
      <c r="AK347" s="61">
        <v>0</v>
      </c>
      <c r="AL347" s="61">
        <v>0</v>
      </c>
      <c r="AM347" s="61">
        <v>0</v>
      </c>
      <c r="AN347" s="61">
        <v>0</v>
      </c>
      <c r="AO347" s="61">
        <v>0</v>
      </c>
      <c r="AP347" s="61">
        <v>0</v>
      </c>
      <c r="AQ347" s="61">
        <f t="shared" si="5"/>
        <v>0</v>
      </c>
      <c r="AT347" s="33"/>
    </row>
    <row r="348" spans="1:46" ht="33" customHeight="1">
      <c r="A348" s="32">
        <v>1306</v>
      </c>
      <c r="B348" s="315" t="str">
        <f>VLOOKUP(A348,[5]bd_lista!A:C,3,FALSE)</f>
        <v>Gobierno Autónomo Municipal de Colcapirhua</v>
      </c>
      <c r="C348" s="316" t="e">
        <f>+VLOOKUP(A348,Contactos!$A$4:$E$534,6,FALSE)</f>
        <v>#REF!</v>
      </c>
      <c r="D348" s="61">
        <v>0</v>
      </c>
      <c r="E348" s="61">
        <v>0</v>
      </c>
      <c r="F348" s="61">
        <v>0</v>
      </c>
      <c r="G348" s="61">
        <v>0</v>
      </c>
      <c r="H348" s="61">
        <v>0</v>
      </c>
      <c r="I348" s="61">
        <v>0</v>
      </c>
      <c r="J348" s="61">
        <v>0</v>
      </c>
      <c r="K348" s="61">
        <v>0</v>
      </c>
      <c r="L348" s="61">
        <v>0</v>
      </c>
      <c r="M348" s="61">
        <v>0</v>
      </c>
      <c r="N348" s="61">
        <v>0</v>
      </c>
      <c r="O348" s="61">
        <v>0</v>
      </c>
      <c r="P348" s="61">
        <v>0</v>
      </c>
      <c r="Q348" s="61">
        <v>0</v>
      </c>
      <c r="R348" s="61">
        <v>0</v>
      </c>
      <c r="S348" s="61">
        <v>0</v>
      </c>
      <c r="T348" s="61">
        <v>0</v>
      </c>
      <c r="U348" s="61">
        <v>0</v>
      </c>
      <c r="V348" s="61">
        <v>0</v>
      </c>
      <c r="W348" s="61">
        <v>0</v>
      </c>
      <c r="X348" s="61">
        <v>0</v>
      </c>
      <c r="Y348" s="61">
        <v>0</v>
      </c>
      <c r="Z348" s="61">
        <v>0</v>
      </c>
      <c r="AA348" s="61">
        <v>0</v>
      </c>
      <c r="AB348" s="61">
        <v>0</v>
      </c>
      <c r="AC348" s="61">
        <v>0</v>
      </c>
      <c r="AD348" s="61">
        <v>0</v>
      </c>
      <c r="AE348" s="61">
        <v>0</v>
      </c>
      <c r="AF348" s="61">
        <v>0</v>
      </c>
      <c r="AG348" s="61">
        <v>0</v>
      </c>
      <c r="AH348" s="61">
        <v>0</v>
      </c>
      <c r="AI348" s="61">
        <v>0</v>
      </c>
      <c r="AJ348" s="61">
        <v>0</v>
      </c>
      <c r="AK348" s="61">
        <v>0</v>
      </c>
      <c r="AL348" s="61">
        <v>0</v>
      </c>
      <c r="AM348" s="61">
        <v>0</v>
      </c>
      <c r="AN348" s="61">
        <v>0</v>
      </c>
      <c r="AO348" s="61">
        <v>0</v>
      </c>
      <c r="AP348" s="61">
        <v>0</v>
      </c>
      <c r="AQ348" s="61">
        <f t="shared" si="5"/>
        <v>0</v>
      </c>
      <c r="AT348" s="33"/>
    </row>
    <row r="349" spans="1:46" ht="33" customHeight="1">
      <c r="A349" s="32">
        <v>1307</v>
      </c>
      <c r="B349" s="315" t="str">
        <f>VLOOKUP(A349,[5]bd_lista!A:C,3,FALSE)</f>
        <v>Gobierno Autónomo Municipal de Aiquile</v>
      </c>
      <c r="C349" s="316" t="e">
        <f>+VLOOKUP(A349,Contactos!$A$4:$E$534,6,FALSE)</f>
        <v>#REF!</v>
      </c>
      <c r="D349" s="61">
        <v>0</v>
      </c>
      <c r="E349" s="61">
        <v>0</v>
      </c>
      <c r="F349" s="61">
        <v>0</v>
      </c>
      <c r="G349" s="61">
        <v>0</v>
      </c>
      <c r="H349" s="61">
        <v>0</v>
      </c>
      <c r="I349" s="61">
        <v>0</v>
      </c>
      <c r="J349" s="61">
        <v>0</v>
      </c>
      <c r="K349" s="61">
        <v>0</v>
      </c>
      <c r="L349" s="61">
        <v>0</v>
      </c>
      <c r="M349" s="61">
        <v>0</v>
      </c>
      <c r="N349" s="61">
        <v>0</v>
      </c>
      <c r="O349" s="61">
        <v>0</v>
      </c>
      <c r="P349" s="61">
        <v>0</v>
      </c>
      <c r="Q349" s="61">
        <v>0</v>
      </c>
      <c r="R349" s="61">
        <v>0</v>
      </c>
      <c r="S349" s="61">
        <v>0</v>
      </c>
      <c r="T349" s="61">
        <v>0</v>
      </c>
      <c r="U349" s="61">
        <v>0</v>
      </c>
      <c r="V349" s="61">
        <v>0</v>
      </c>
      <c r="W349" s="61">
        <v>0</v>
      </c>
      <c r="X349" s="61">
        <v>0</v>
      </c>
      <c r="Y349" s="61">
        <v>0</v>
      </c>
      <c r="Z349" s="61">
        <v>0</v>
      </c>
      <c r="AA349" s="61">
        <v>0</v>
      </c>
      <c r="AB349" s="61">
        <v>0</v>
      </c>
      <c r="AC349" s="61">
        <v>0</v>
      </c>
      <c r="AD349" s="61">
        <v>0</v>
      </c>
      <c r="AE349" s="61">
        <v>0</v>
      </c>
      <c r="AF349" s="61">
        <v>0</v>
      </c>
      <c r="AG349" s="61">
        <v>0</v>
      </c>
      <c r="AH349" s="61">
        <v>0</v>
      </c>
      <c r="AI349" s="61">
        <v>0</v>
      </c>
      <c r="AJ349" s="61">
        <v>0</v>
      </c>
      <c r="AK349" s="61">
        <v>0</v>
      </c>
      <c r="AL349" s="61">
        <v>0</v>
      </c>
      <c r="AM349" s="61">
        <v>0</v>
      </c>
      <c r="AN349" s="61">
        <v>0</v>
      </c>
      <c r="AO349" s="61">
        <v>0</v>
      </c>
      <c r="AP349" s="61">
        <v>0</v>
      </c>
      <c r="AQ349" s="61">
        <f t="shared" si="5"/>
        <v>0</v>
      </c>
      <c r="AT349" s="33"/>
    </row>
    <row r="350" spans="1:46" ht="33" customHeight="1">
      <c r="A350" s="32">
        <v>1308</v>
      </c>
      <c r="B350" s="315" t="str">
        <f>VLOOKUP(A350,[5]bd_lista!A:C,3,FALSE)</f>
        <v>Gobierno Autónomo Municipal de Pasorapa</v>
      </c>
      <c r="C350" s="316" t="e">
        <f>+VLOOKUP(A350,Contactos!$A$4:$E$534,6,FALSE)</f>
        <v>#REF!</v>
      </c>
      <c r="D350" s="61">
        <v>0</v>
      </c>
      <c r="E350" s="61">
        <v>0</v>
      </c>
      <c r="F350" s="61">
        <v>0</v>
      </c>
      <c r="G350" s="61">
        <v>0</v>
      </c>
      <c r="H350" s="61">
        <v>0</v>
      </c>
      <c r="I350" s="61">
        <v>0</v>
      </c>
      <c r="J350" s="61">
        <v>0</v>
      </c>
      <c r="K350" s="61">
        <v>0</v>
      </c>
      <c r="L350" s="61">
        <v>0</v>
      </c>
      <c r="M350" s="61">
        <v>0</v>
      </c>
      <c r="N350" s="61">
        <v>0</v>
      </c>
      <c r="O350" s="61">
        <v>0</v>
      </c>
      <c r="P350" s="61">
        <v>0</v>
      </c>
      <c r="Q350" s="61">
        <v>0</v>
      </c>
      <c r="R350" s="61">
        <v>0</v>
      </c>
      <c r="S350" s="61">
        <v>0</v>
      </c>
      <c r="T350" s="61">
        <v>0</v>
      </c>
      <c r="U350" s="61">
        <v>0</v>
      </c>
      <c r="V350" s="61">
        <v>0</v>
      </c>
      <c r="W350" s="61">
        <v>0</v>
      </c>
      <c r="X350" s="61">
        <v>0</v>
      </c>
      <c r="Y350" s="61">
        <v>0</v>
      </c>
      <c r="Z350" s="61">
        <v>0</v>
      </c>
      <c r="AA350" s="61">
        <v>0</v>
      </c>
      <c r="AB350" s="61">
        <v>0</v>
      </c>
      <c r="AC350" s="61">
        <v>0</v>
      </c>
      <c r="AD350" s="61">
        <v>0</v>
      </c>
      <c r="AE350" s="61">
        <v>0</v>
      </c>
      <c r="AF350" s="61">
        <v>0</v>
      </c>
      <c r="AG350" s="61">
        <v>0</v>
      </c>
      <c r="AH350" s="61">
        <v>0</v>
      </c>
      <c r="AI350" s="61">
        <v>0</v>
      </c>
      <c r="AJ350" s="61">
        <v>0</v>
      </c>
      <c r="AK350" s="61">
        <v>0</v>
      </c>
      <c r="AL350" s="61">
        <v>0</v>
      </c>
      <c r="AM350" s="61">
        <v>0</v>
      </c>
      <c r="AN350" s="61">
        <v>0</v>
      </c>
      <c r="AO350" s="61">
        <v>0</v>
      </c>
      <c r="AP350" s="61">
        <v>0</v>
      </c>
      <c r="AQ350" s="61">
        <f t="shared" si="5"/>
        <v>0</v>
      </c>
      <c r="AT350" s="33"/>
    </row>
    <row r="351" spans="1:46" ht="33" customHeight="1">
      <c r="A351" s="32">
        <v>1309</v>
      </c>
      <c r="B351" s="315" t="str">
        <f>VLOOKUP(A351,[5]bd_lista!A:C,3,FALSE)</f>
        <v>Gobierno Autónomo Municipal de Omereque</v>
      </c>
      <c r="C351" s="316" t="e">
        <f>+VLOOKUP(A351,Contactos!$A$4:$E$534,6,FALSE)</f>
        <v>#REF!</v>
      </c>
      <c r="D351" s="61">
        <v>0</v>
      </c>
      <c r="E351" s="61">
        <v>0</v>
      </c>
      <c r="F351" s="61">
        <v>0</v>
      </c>
      <c r="G351" s="61">
        <v>0</v>
      </c>
      <c r="H351" s="61">
        <v>0</v>
      </c>
      <c r="I351" s="61">
        <v>0</v>
      </c>
      <c r="J351" s="61">
        <v>0</v>
      </c>
      <c r="K351" s="61">
        <v>0</v>
      </c>
      <c r="L351" s="61">
        <v>0</v>
      </c>
      <c r="M351" s="61">
        <v>0</v>
      </c>
      <c r="N351" s="61">
        <v>0</v>
      </c>
      <c r="O351" s="61">
        <v>0</v>
      </c>
      <c r="P351" s="61">
        <v>0</v>
      </c>
      <c r="Q351" s="61">
        <v>0</v>
      </c>
      <c r="R351" s="61">
        <v>0</v>
      </c>
      <c r="S351" s="61">
        <v>0</v>
      </c>
      <c r="T351" s="61">
        <v>0</v>
      </c>
      <c r="U351" s="61">
        <v>0</v>
      </c>
      <c r="V351" s="61">
        <v>0</v>
      </c>
      <c r="W351" s="61">
        <v>0</v>
      </c>
      <c r="X351" s="61">
        <v>0</v>
      </c>
      <c r="Y351" s="61">
        <v>0</v>
      </c>
      <c r="Z351" s="61">
        <v>0</v>
      </c>
      <c r="AA351" s="61">
        <v>0</v>
      </c>
      <c r="AB351" s="61">
        <v>0</v>
      </c>
      <c r="AC351" s="61">
        <v>0</v>
      </c>
      <c r="AD351" s="61">
        <v>0</v>
      </c>
      <c r="AE351" s="61">
        <v>0</v>
      </c>
      <c r="AF351" s="61">
        <v>0</v>
      </c>
      <c r="AG351" s="61">
        <v>0</v>
      </c>
      <c r="AH351" s="61">
        <v>0</v>
      </c>
      <c r="AI351" s="61">
        <v>0</v>
      </c>
      <c r="AJ351" s="61">
        <v>0</v>
      </c>
      <c r="AK351" s="61">
        <v>0</v>
      </c>
      <c r="AL351" s="61">
        <v>0</v>
      </c>
      <c r="AM351" s="61">
        <v>0</v>
      </c>
      <c r="AN351" s="61">
        <v>0</v>
      </c>
      <c r="AO351" s="61">
        <v>0</v>
      </c>
      <c r="AP351" s="61">
        <v>0</v>
      </c>
      <c r="AQ351" s="61">
        <f t="shared" si="5"/>
        <v>0</v>
      </c>
      <c r="AT351" s="33"/>
    </row>
    <row r="352" spans="1:46" ht="33" customHeight="1">
      <c r="A352" s="32">
        <v>1310</v>
      </c>
      <c r="B352" s="315" t="str">
        <f>VLOOKUP(A352,[5]bd_lista!A:C,3,FALSE)</f>
        <v>Gobierno Autónomo Municipal de Independencia</v>
      </c>
      <c r="C352" s="316" t="e">
        <f>+VLOOKUP(A352,Contactos!$A$4:$E$534,6,FALSE)</f>
        <v>#REF!</v>
      </c>
      <c r="D352" s="61">
        <v>0</v>
      </c>
      <c r="E352" s="61">
        <v>0</v>
      </c>
      <c r="F352" s="61">
        <v>0</v>
      </c>
      <c r="G352" s="61">
        <v>0</v>
      </c>
      <c r="H352" s="61">
        <v>0</v>
      </c>
      <c r="I352" s="61">
        <v>0</v>
      </c>
      <c r="J352" s="61">
        <v>0</v>
      </c>
      <c r="K352" s="61">
        <v>0</v>
      </c>
      <c r="L352" s="61">
        <v>0</v>
      </c>
      <c r="M352" s="61">
        <v>0</v>
      </c>
      <c r="N352" s="61">
        <v>0</v>
      </c>
      <c r="O352" s="61">
        <v>0</v>
      </c>
      <c r="P352" s="61">
        <v>0</v>
      </c>
      <c r="Q352" s="61">
        <v>0</v>
      </c>
      <c r="R352" s="61">
        <v>0</v>
      </c>
      <c r="S352" s="61">
        <v>0</v>
      </c>
      <c r="T352" s="61">
        <v>0</v>
      </c>
      <c r="U352" s="61">
        <v>0</v>
      </c>
      <c r="V352" s="61">
        <v>0</v>
      </c>
      <c r="W352" s="61">
        <v>0</v>
      </c>
      <c r="X352" s="61">
        <v>0</v>
      </c>
      <c r="Y352" s="61">
        <v>0</v>
      </c>
      <c r="Z352" s="61">
        <v>0</v>
      </c>
      <c r="AA352" s="61">
        <v>0</v>
      </c>
      <c r="AB352" s="61">
        <v>0</v>
      </c>
      <c r="AC352" s="61">
        <v>0</v>
      </c>
      <c r="AD352" s="61">
        <v>0</v>
      </c>
      <c r="AE352" s="61">
        <v>0</v>
      </c>
      <c r="AF352" s="61">
        <v>0</v>
      </c>
      <c r="AG352" s="61">
        <v>0</v>
      </c>
      <c r="AH352" s="61">
        <v>0</v>
      </c>
      <c r="AI352" s="61">
        <v>0</v>
      </c>
      <c r="AJ352" s="61">
        <v>0</v>
      </c>
      <c r="AK352" s="61">
        <v>0</v>
      </c>
      <c r="AL352" s="61">
        <v>0</v>
      </c>
      <c r="AM352" s="61">
        <v>0</v>
      </c>
      <c r="AN352" s="61">
        <v>0</v>
      </c>
      <c r="AO352" s="61">
        <v>0</v>
      </c>
      <c r="AP352" s="61">
        <v>0</v>
      </c>
      <c r="AQ352" s="61">
        <f t="shared" si="5"/>
        <v>0</v>
      </c>
      <c r="AT352" s="33"/>
    </row>
    <row r="353" spans="1:46" ht="33" customHeight="1">
      <c r="A353" s="32">
        <v>1311</v>
      </c>
      <c r="B353" s="315" t="str">
        <f>VLOOKUP(A353,[5]bd_lista!A:C,3,FALSE)</f>
        <v>Gobierno Autónomo Municipal de Morochata</v>
      </c>
      <c r="C353" s="316" t="e">
        <f>+VLOOKUP(A353,Contactos!$A$4:$E$534,6,FALSE)</f>
        <v>#REF!</v>
      </c>
      <c r="D353" s="61">
        <v>0</v>
      </c>
      <c r="E353" s="61">
        <v>0</v>
      </c>
      <c r="F353" s="61">
        <v>0</v>
      </c>
      <c r="G353" s="61">
        <v>0</v>
      </c>
      <c r="H353" s="61">
        <v>0</v>
      </c>
      <c r="I353" s="61">
        <v>0</v>
      </c>
      <c r="J353" s="61">
        <v>0</v>
      </c>
      <c r="K353" s="61">
        <v>0</v>
      </c>
      <c r="L353" s="61">
        <v>0</v>
      </c>
      <c r="M353" s="61">
        <v>0</v>
      </c>
      <c r="N353" s="61">
        <v>0</v>
      </c>
      <c r="O353" s="61">
        <v>0</v>
      </c>
      <c r="P353" s="61">
        <v>0</v>
      </c>
      <c r="Q353" s="61">
        <v>0</v>
      </c>
      <c r="R353" s="61">
        <v>0</v>
      </c>
      <c r="S353" s="61">
        <v>0</v>
      </c>
      <c r="T353" s="61">
        <v>0</v>
      </c>
      <c r="U353" s="61">
        <v>0</v>
      </c>
      <c r="V353" s="61">
        <v>0</v>
      </c>
      <c r="W353" s="61">
        <v>0</v>
      </c>
      <c r="X353" s="61">
        <v>0</v>
      </c>
      <c r="Y353" s="61">
        <v>0</v>
      </c>
      <c r="Z353" s="61">
        <v>0</v>
      </c>
      <c r="AA353" s="61">
        <v>0</v>
      </c>
      <c r="AB353" s="61">
        <v>0</v>
      </c>
      <c r="AC353" s="61">
        <v>0</v>
      </c>
      <c r="AD353" s="61">
        <v>0</v>
      </c>
      <c r="AE353" s="61">
        <v>0</v>
      </c>
      <c r="AF353" s="61">
        <v>0</v>
      </c>
      <c r="AG353" s="61">
        <v>0</v>
      </c>
      <c r="AH353" s="61">
        <v>0</v>
      </c>
      <c r="AI353" s="61">
        <v>0</v>
      </c>
      <c r="AJ353" s="61">
        <v>0</v>
      </c>
      <c r="AK353" s="61">
        <v>0</v>
      </c>
      <c r="AL353" s="61">
        <v>0</v>
      </c>
      <c r="AM353" s="61">
        <v>0</v>
      </c>
      <c r="AN353" s="61">
        <v>0</v>
      </c>
      <c r="AO353" s="61">
        <v>0</v>
      </c>
      <c r="AP353" s="61">
        <v>0</v>
      </c>
      <c r="AQ353" s="61">
        <f t="shared" si="5"/>
        <v>0</v>
      </c>
      <c r="AT353" s="33"/>
    </row>
    <row r="354" spans="1:46" ht="33" customHeight="1">
      <c r="A354" s="32">
        <v>1312</v>
      </c>
      <c r="B354" s="315" t="str">
        <f>VLOOKUP(A354,[5]bd_lista!A:C,3,FALSE)</f>
        <v>Gobierno Autónomo Municipal de Sacaba</v>
      </c>
      <c r="C354" s="316" t="e">
        <f>+VLOOKUP(A354,Contactos!$A$4:$E$534,6,FALSE)</f>
        <v>#REF!</v>
      </c>
      <c r="D354" s="61">
        <v>0</v>
      </c>
      <c r="E354" s="61">
        <v>0</v>
      </c>
      <c r="F354" s="61">
        <v>0</v>
      </c>
      <c r="G354" s="61">
        <v>0</v>
      </c>
      <c r="H354" s="61">
        <v>0</v>
      </c>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c r="AI354" s="61">
        <v>0</v>
      </c>
      <c r="AJ354" s="61">
        <v>0</v>
      </c>
      <c r="AK354" s="61">
        <v>0</v>
      </c>
      <c r="AL354" s="61">
        <v>0</v>
      </c>
      <c r="AM354" s="61">
        <v>0</v>
      </c>
      <c r="AN354" s="61">
        <v>0</v>
      </c>
      <c r="AO354" s="61">
        <v>0</v>
      </c>
      <c r="AP354" s="61">
        <v>0</v>
      </c>
      <c r="AQ354" s="61">
        <f t="shared" si="5"/>
        <v>0</v>
      </c>
      <c r="AT354" s="33"/>
    </row>
    <row r="355" spans="1:46" ht="33" customHeight="1">
      <c r="A355" s="32">
        <v>1313</v>
      </c>
      <c r="B355" s="315" t="str">
        <f>VLOOKUP(A355,[5]bd_lista!A:C,3,FALSE)</f>
        <v>Gobierno Autónomo Municipal de Colomi</v>
      </c>
      <c r="C355" s="316" t="e">
        <f>+VLOOKUP(A355,Contactos!$A$4:$E$534,6,FALSE)</f>
        <v>#REF!</v>
      </c>
      <c r="D355" s="61">
        <v>0</v>
      </c>
      <c r="E355" s="61">
        <v>0</v>
      </c>
      <c r="F355" s="61">
        <v>0</v>
      </c>
      <c r="G355" s="61">
        <v>0</v>
      </c>
      <c r="H355" s="61">
        <v>0</v>
      </c>
      <c r="I355" s="61">
        <v>0</v>
      </c>
      <c r="J355" s="61">
        <v>0</v>
      </c>
      <c r="K355" s="61">
        <v>0</v>
      </c>
      <c r="L355" s="61">
        <v>0</v>
      </c>
      <c r="M355" s="61">
        <v>0</v>
      </c>
      <c r="N355" s="61">
        <v>0</v>
      </c>
      <c r="O355" s="61">
        <v>0</v>
      </c>
      <c r="P355" s="61">
        <v>0</v>
      </c>
      <c r="Q355" s="61">
        <v>0</v>
      </c>
      <c r="R355" s="61">
        <v>0</v>
      </c>
      <c r="S355" s="61">
        <v>0</v>
      </c>
      <c r="T355" s="61">
        <v>0</v>
      </c>
      <c r="U355" s="61">
        <v>0</v>
      </c>
      <c r="V355" s="61">
        <v>0</v>
      </c>
      <c r="W355" s="61">
        <v>0</v>
      </c>
      <c r="X355" s="61">
        <v>0</v>
      </c>
      <c r="Y355" s="61">
        <v>0</v>
      </c>
      <c r="Z355" s="61">
        <v>0</v>
      </c>
      <c r="AA355" s="61">
        <v>0</v>
      </c>
      <c r="AB355" s="61">
        <v>0</v>
      </c>
      <c r="AC355" s="61">
        <v>0</v>
      </c>
      <c r="AD355" s="61">
        <v>0</v>
      </c>
      <c r="AE355" s="61">
        <v>0</v>
      </c>
      <c r="AF355" s="61">
        <v>0</v>
      </c>
      <c r="AG355" s="61">
        <v>0</v>
      </c>
      <c r="AH355" s="61">
        <v>0</v>
      </c>
      <c r="AI355" s="61">
        <v>0</v>
      </c>
      <c r="AJ355" s="61">
        <v>0</v>
      </c>
      <c r="AK355" s="61">
        <v>0</v>
      </c>
      <c r="AL355" s="61">
        <v>0</v>
      </c>
      <c r="AM355" s="61">
        <v>0</v>
      </c>
      <c r="AN355" s="61">
        <v>0</v>
      </c>
      <c r="AO355" s="61">
        <v>0</v>
      </c>
      <c r="AP355" s="61">
        <v>0</v>
      </c>
      <c r="AQ355" s="61">
        <f t="shared" si="5"/>
        <v>0</v>
      </c>
      <c r="AT355" s="33"/>
    </row>
    <row r="356" spans="1:46" ht="33" customHeight="1">
      <c r="A356" s="32">
        <v>1314</v>
      </c>
      <c r="B356" s="315" t="str">
        <f>VLOOKUP(A356,[5]bd_lista!A:C,3,FALSE)</f>
        <v>Gobierno Autónomo Municipal de Villa Tunari</v>
      </c>
      <c r="C356" s="316" t="e">
        <f>+VLOOKUP(A356,Contactos!$A$4:$E$534,6,FALSE)</f>
        <v>#REF!</v>
      </c>
      <c r="D356" s="61">
        <v>0</v>
      </c>
      <c r="E356" s="61">
        <v>0</v>
      </c>
      <c r="F356" s="61">
        <v>0</v>
      </c>
      <c r="G356" s="61">
        <v>0</v>
      </c>
      <c r="H356" s="61">
        <v>0</v>
      </c>
      <c r="I356" s="61">
        <v>0</v>
      </c>
      <c r="J356" s="61">
        <v>0</v>
      </c>
      <c r="K356" s="61">
        <v>0</v>
      </c>
      <c r="L356" s="61">
        <v>0</v>
      </c>
      <c r="M356" s="61">
        <v>0</v>
      </c>
      <c r="N356" s="61">
        <v>0</v>
      </c>
      <c r="O356" s="61">
        <v>0</v>
      </c>
      <c r="P356" s="61">
        <v>0</v>
      </c>
      <c r="Q356" s="61">
        <v>0</v>
      </c>
      <c r="R356" s="61">
        <v>0</v>
      </c>
      <c r="S356" s="61">
        <v>0</v>
      </c>
      <c r="T356" s="61">
        <v>0</v>
      </c>
      <c r="U356" s="61">
        <v>0</v>
      </c>
      <c r="V356" s="61">
        <v>0</v>
      </c>
      <c r="W356" s="61">
        <v>0</v>
      </c>
      <c r="X356" s="61">
        <v>0</v>
      </c>
      <c r="Y356" s="61">
        <v>0</v>
      </c>
      <c r="Z356" s="61">
        <v>0</v>
      </c>
      <c r="AA356" s="61">
        <v>0</v>
      </c>
      <c r="AB356" s="61">
        <v>0</v>
      </c>
      <c r="AC356" s="61">
        <v>0</v>
      </c>
      <c r="AD356" s="61">
        <v>0</v>
      </c>
      <c r="AE356" s="61">
        <v>0</v>
      </c>
      <c r="AF356" s="61">
        <v>0</v>
      </c>
      <c r="AG356" s="61">
        <v>0</v>
      </c>
      <c r="AH356" s="61">
        <v>0</v>
      </c>
      <c r="AI356" s="61">
        <v>0</v>
      </c>
      <c r="AJ356" s="61">
        <v>0</v>
      </c>
      <c r="AK356" s="61">
        <v>0</v>
      </c>
      <c r="AL356" s="61">
        <v>0</v>
      </c>
      <c r="AM356" s="61">
        <v>0</v>
      </c>
      <c r="AN356" s="61">
        <v>0</v>
      </c>
      <c r="AO356" s="61">
        <v>0</v>
      </c>
      <c r="AP356" s="61">
        <v>0</v>
      </c>
      <c r="AQ356" s="61">
        <f t="shared" si="5"/>
        <v>0</v>
      </c>
      <c r="AT356" s="33"/>
    </row>
    <row r="357" spans="1:46" ht="33" customHeight="1">
      <c r="A357" s="32">
        <v>1315</v>
      </c>
      <c r="B357" s="315" t="str">
        <f>VLOOKUP(A357,[5]bd_lista!A:C,3,FALSE)</f>
        <v>Gobierno Autónomo Municipal de Punata</v>
      </c>
      <c r="C357" s="316" t="e">
        <f>+VLOOKUP(A357,Contactos!$A$4:$E$534,6,FALSE)</f>
        <v>#REF!</v>
      </c>
      <c r="D357" s="61">
        <v>0</v>
      </c>
      <c r="E357" s="61">
        <v>0</v>
      </c>
      <c r="F357" s="61">
        <v>0</v>
      </c>
      <c r="G357" s="61">
        <v>0</v>
      </c>
      <c r="H357" s="61">
        <v>0</v>
      </c>
      <c r="I357" s="61">
        <v>0</v>
      </c>
      <c r="J357" s="61">
        <v>0</v>
      </c>
      <c r="K357" s="61">
        <v>0</v>
      </c>
      <c r="L357" s="61">
        <v>0</v>
      </c>
      <c r="M357" s="61">
        <v>0</v>
      </c>
      <c r="N357" s="61">
        <v>0</v>
      </c>
      <c r="O357" s="61">
        <v>0</v>
      </c>
      <c r="P357" s="61">
        <v>0</v>
      </c>
      <c r="Q357" s="61">
        <v>0</v>
      </c>
      <c r="R357" s="61">
        <v>0</v>
      </c>
      <c r="S357" s="61">
        <v>0</v>
      </c>
      <c r="T357" s="61">
        <v>0</v>
      </c>
      <c r="U357" s="61">
        <v>0</v>
      </c>
      <c r="V357" s="61">
        <v>0</v>
      </c>
      <c r="W357" s="61">
        <v>0</v>
      </c>
      <c r="X357" s="61">
        <v>0</v>
      </c>
      <c r="Y357" s="61">
        <v>0</v>
      </c>
      <c r="Z357" s="61">
        <v>0</v>
      </c>
      <c r="AA357" s="61">
        <v>0</v>
      </c>
      <c r="AB357" s="61">
        <v>0</v>
      </c>
      <c r="AC357" s="61">
        <v>0</v>
      </c>
      <c r="AD357" s="61">
        <v>0</v>
      </c>
      <c r="AE357" s="61">
        <v>0</v>
      </c>
      <c r="AF357" s="61">
        <v>0</v>
      </c>
      <c r="AG357" s="61">
        <v>0</v>
      </c>
      <c r="AH357" s="61">
        <v>0</v>
      </c>
      <c r="AI357" s="61">
        <v>0</v>
      </c>
      <c r="AJ357" s="61">
        <v>0</v>
      </c>
      <c r="AK357" s="61">
        <v>0</v>
      </c>
      <c r="AL357" s="61">
        <v>0</v>
      </c>
      <c r="AM357" s="61">
        <v>0</v>
      </c>
      <c r="AN357" s="61">
        <v>0</v>
      </c>
      <c r="AO357" s="61">
        <v>0</v>
      </c>
      <c r="AP357" s="61">
        <v>0</v>
      </c>
      <c r="AQ357" s="61">
        <f t="shared" si="5"/>
        <v>0</v>
      </c>
      <c r="AT357" s="33"/>
    </row>
    <row r="358" spans="1:46" ht="33" customHeight="1">
      <c r="A358" s="32">
        <v>1316</v>
      </c>
      <c r="B358" s="315" t="str">
        <f>VLOOKUP(A358,[5]bd_lista!A:C,3,FALSE)</f>
        <v>Gobierno Autónomo Municipal de Villa Rivero</v>
      </c>
      <c r="C358" s="316" t="e">
        <f>+VLOOKUP(A358,Contactos!$A$4:$E$534,6,FALSE)</f>
        <v>#REF!</v>
      </c>
      <c r="D358" s="61">
        <v>0</v>
      </c>
      <c r="E358" s="61">
        <v>0</v>
      </c>
      <c r="F358" s="61">
        <v>0</v>
      </c>
      <c r="G358" s="61">
        <v>0</v>
      </c>
      <c r="H358" s="61">
        <v>0</v>
      </c>
      <c r="I358" s="61">
        <v>0</v>
      </c>
      <c r="J358" s="61">
        <v>0</v>
      </c>
      <c r="K358" s="61">
        <v>0</v>
      </c>
      <c r="L358" s="61">
        <v>0</v>
      </c>
      <c r="M358" s="61">
        <v>0</v>
      </c>
      <c r="N358" s="61">
        <v>0</v>
      </c>
      <c r="O358" s="61">
        <v>0</v>
      </c>
      <c r="P358" s="61">
        <v>0</v>
      </c>
      <c r="Q358" s="61">
        <v>0</v>
      </c>
      <c r="R358" s="61">
        <v>0</v>
      </c>
      <c r="S358" s="61">
        <v>0</v>
      </c>
      <c r="T358" s="61">
        <v>0</v>
      </c>
      <c r="U358" s="61">
        <v>0</v>
      </c>
      <c r="V358" s="61">
        <v>0</v>
      </c>
      <c r="W358" s="61">
        <v>0</v>
      </c>
      <c r="X358" s="61">
        <v>0</v>
      </c>
      <c r="Y358" s="61">
        <v>0</v>
      </c>
      <c r="Z358" s="61">
        <v>0</v>
      </c>
      <c r="AA358" s="61">
        <v>0</v>
      </c>
      <c r="AB358" s="61">
        <v>0</v>
      </c>
      <c r="AC358" s="61">
        <v>0</v>
      </c>
      <c r="AD358" s="61">
        <v>0</v>
      </c>
      <c r="AE358" s="61">
        <v>0</v>
      </c>
      <c r="AF358" s="61">
        <v>0</v>
      </c>
      <c r="AG358" s="61">
        <v>0</v>
      </c>
      <c r="AH358" s="61">
        <v>0</v>
      </c>
      <c r="AI358" s="61">
        <v>0</v>
      </c>
      <c r="AJ358" s="61">
        <v>0</v>
      </c>
      <c r="AK358" s="61">
        <v>0</v>
      </c>
      <c r="AL358" s="61">
        <v>0</v>
      </c>
      <c r="AM358" s="61">
        <v>0</v>
      </c>
      <c r="AN358" s="61">
        <v>0</v>
      </c>
      <c r="AO358" s="61">
        <v>0</v>
      </c>
      <c r="AP358" s="61">
        <v>0</v>
      </c>
      <c r="AQ358" s="61">
        <f t="shared" si="5"/>
        <v>0</v>
      </c>
      <c r="AT358" s="33"/>
    </row>
    <row r="359" spans="1:46" ht="33" customHeight="1">
      <c r="A359" s="32">
        <v>1317</v>
      </c>
      <c r="B359" s="315" t="str">
        <f>VLOOKUP(A359,[5]bd_lista!A:C,3,FALSE)</f>
        <v>Gobierno Autónomo Municipal de San Benito (Villa José Quintín Mendoza)</v>
      </c>
      <c r="C359" s="316" t="e">
        <f>+VLOOKUP(A359,Contactos!$A$4:$E$534,6,FALSE)</f>
        <v>#REF!</v>
      </c>
      <c r="D359" s="61">
        <v>0</v>
      </c>
      <c r="E359" s="61">
        <v>0</v>
      </c>
      <c r="F359" s="61">
        <v>0</v>
      </c>
      <c r="G359" s="61">
        <v>0</v>
      </c>
      <c r="H359" s="61">
        <v>0</v>
      </c>
      <c r="I359" s="61">
        <v>0</v>
      </c>
      <c r="J359" s="61">
        <v>0</v>
      </c>
      <c r="K359" s="61">
        <v>0</v>
      </c>
      <c r="L359" s="61">
        <v>0</v>
      </c>
      <c r="M359" s="61">
        <v>0</v>
      </c>
      <c r="N359" s="61">
        <v>0</v>
      </c>
      <c r="O359" s="61">
        <v>0</v>
      </c>
      <c r="P359" s="61">
        <v>0</v>
      </c>
      <c r="Q359" s="61">
        <v>0</v>
      </c>
      <c r="R359" s="61">
        <v>0</v>
      </c>
      <c r="S359" s="61">
        <v>0</v>
      </c>
      <c r="T359" s="61">
        <v>0</v>
      </c>
      <c r="U359" s="61">
        <v>0</v>
      </c>
      <c r="V359" s="61">
        <v>0</v>
      </c>
      <c r="W359" s="61">
        <v>0</v>
      </c>
      <c r="X359" s="61">
        <v>0</v>
      </c>
      <c r="Y359" s="61">
        <v>0</v>
      </c>
      <c r="Z359" s="61">
        <v>0</v>
      </c>
      <c r="AA359" s="61">
        <v>0</v>
      </c>
      <c r="AB359" s="61">
        <v>0</v>
      </c>
      <c r="AC359" s="61">
        <v>0</v>
      </c>
      <c r="AD359" s="61">
        <v>0</v>
      </c>
      <c r="AE359" s="61">
        <v>0</v>
      </c>
      <c r="AF359" s="61">
        <v>0</v>
      </c>
      <c r="AG359" s="61">
        <v>0</v>
      </c>
      <c r="AH359" s="61">
        <v>0</v>
      </c>
      <c r="AI359" s="61">
        <v>0</v>
      </c>
      <c r="AJ359" s="61">
        <v>0</v>
      </c>
      <c r="AK359" s="61">
        <v>0</v>
      </c>
      <c r="AL359" s="61">
        <v>0</v>
      </c>
      <c r="AM359" s="61">
        <v>0</v>
      </c>
      <c r="AN359" s="61">
        <v>0</v>
      </c>
      <c r="AO359" s="61">
        <v>0</v>
      </c>
      <c r="AP359" s="61">
        <v>0</v>
      </c>
      <c r="AQ359" s="61">
        <f t="shared" si="5"/>
        <v>0</v>
      </c>
      <c r="AT359" s="33"/>
    </row>
    <row r="360" spans="1:46" ht="33" customHeight="1">
      <c r="A360" s="32">
        <v>1318</v>
      </c>
      <c r="B360" s="315" t="str">
        <f>VLOOKUP(A360,[5]bd_lista!A:C,3,FALSE)</f>
        <v>Gobierno Autónomo Municipal de Tacachi</v>
      </c>
      <c r="C360" s="316" t="e">
        <f>+VLOOKUP(A360,Contactos!$A$4:$E$534,6,FALSE)</f>
        <v>#REF!</v>
      </c>
      <c r="D360" s="61">
        <v>0</v>
      </c>
      <c r="E360" s="61">
        <v>0</v>
      </c>
      <c r="F360" s="61">
        <v>0</v>
      </c>
      <c r="G360" s="61">
        <v>0</v>
      </c>
      <c r="H360" s="61">
        <v>0</v>
      </c>
      <c r="I360" s="61">
        <v>0</v>
      </c>
      <c r="J360" s="61">
        <v>0</v>
      </c>
      <c r="K360" s="61">
        <v>0</v>
      </c>
      <c r="L360" s="61">
        <v>0</v>
      </c>
      <c r="M360" s="61">
        <v>0</v>
      </c>
      <c r="N360" s="61">
        <v>0</v>
      </c>
      <c r="O360" s="61">
        <v>0</v>
      </c>
      <c r="P360" s="61">
        <v>0</v>
      </c>
      <c r="Q360" s="61">
        <v>0</v>
      </c>
      <c r="R360" s="61">
        <v>0</v>
      </c>
      <c r="S360" s="61">
        <v>0</v>
      </c>
      <c r="T360" s="61">
        <v>0</v>
      </c>
      <c r="U360" s="61">
        <v>0</v>
      </c>
      <c r="V360" s="61">
        <v>0</v>
      </c>
      <c r="W360" s="61">
        <v>0</v>
      </c>
      <c r="X360" s="61">
        <v>0</v>
      </c>
      <c r="Y360" s="61">
        <v>0</v>
      </c>
      <c r="Z360" s="61">
        <v>0</v>
      </c>
      <c r="AA360" s="61">
        <v>0</v>
      </c>
      <c r="AB360" s="61">
        <v>0</v>
      </c>
      <c r="AC360" s="61">
        <v>0</v>
      </c>
      <c r="AD360" s="61">
        <v>0</v>
      </c>
      <c r="AE360" s="61">
        <v>0</v>
      </c>
      <c r="AF360" s="61">
        <v>0</v>
      </c>
      <c r="AG360" s="61">
        <v>0</v>
      </c>
      <c r="AH360" s="61">
        <v>0</v>
      </c>
      <c r="AI360" s="61">
        <v>0</v>
      </c>
      <c r="AJ360" s="61">
        <v>0</v>
      </c>
      <c r="AK360" s="61">
        <v>0</v>
      </c>
      <c r="AL360" s="61">
        <v>0</v>
      </c>
      <c r="AM360" s="61">
        <v>0</v>
      </c>
      <c r="AN360" s="61">
        <v>0</v>
      </c>
      <c r="AO360" s="61">
        <v>0</v>
      </c>
      <c r="AP360" s="61">
        <v>0</v>
      </c>
      <c r="AQ360" s="61">
        <f t="shared" si="5"/>
        <v>0</v>
      </c>
      <c r="AT360" s="33"/>
    </row>
    <row r="361" spans="1:46" ht="33" customHeight="1">
      <c r="A361" s="32">
        <v>1319</v>
      </c>
      <c r="B361" s="315" t="str">
        <f>VLOOKUP(A361,[5]bd_lista!A:C,3,FALSE)</f>
        <v>Gobierno Autónomo Municipal Villa Gualberto Villarroel</v>
      </c>
      <c r="C361" s="316" t="e">
        <f>+VLOOKUP(A361,Contactos!$A$4:$E$534,6,FALSE)</f>
        <v>#REF!</v>
      </c>
      <c r="D361" s="61">
        <v>0</v>
      </c>
      <c r="E361" s="61">
        <v>0</v>
      </c>
      <c r="F361" s="61">
        <v>0</v>
      </c>
      <c r="G361" s="61">
        <v>0</v>
      </c>
      <c r="H361" s="61">
        <v>0</v>
      </c>
      <c r="I361" s="61">
        <v>0</v>
      </c>
      <c r="J361" s="61">
        <v>0</v>
      </c>
      <c r="K361" s="61">
        <v>0</v>
      </c>
      <c r="L361" s="61">
        <v>0</v>
      </c>
      <c r="M361" s="61">
        <v>0</v>
      </c>
      <c r="N361" s="61">
        <v>0</v>
      </c>
      <c r="O361" s="61">
        <v>0</v>
      </c>
      <c r="P361" s="61">
        <v>0</v>
      </c>
      <c r="Q361" s="61">
        <v>0</v>
      </c>
      <c r="R361" s="61">
        <v>0</v>
      </c>
      <c r="S361" s="61">
        <v>0</v>
      </c>
      <c r="T361" s="61">
        <v>0</v>
      </c>
      <c r="U361" s="61">
        <v>0</v>
      </c>
      <c r="V361" s="61">
        <v>0</v>
      </c>
      <c r="W361" s="61">
        <v>0</v>
      </c>
      <c r="X361" s="61">
        <v>0</v>
      </c>
      <c r="Y361" s="61">
        <v>0</v>
      </c>
      <c r="Z361" s="61">
        <v>0</v>
      </c>
      <c r="AA361" s="61">
        <v>0</v>
      </c>
      <c r="AB361" s="61">
        <v>0</v>
      </c>
      <c r="AC361" s="61">
        <v>0</v>
      </c>
      <c r="AD361" s="61">
        <v>0</v>
      </c>
      <c r="AE361" s="61">
        <v>0</v>
      </c>
      <c r="AF361" s="61">
        <v>0</v>
      </c>
      <c r="AG361" s="61">
        <v>0</v>
      </c>
      <c r="AH361" s="61">
        <v>0</v>
      </c>
      <c r="AI361" s="61">
        <v>0</v>
      </c>
      <c r="AJ361" s="61">
        <v>0</v>
      </c>
      <c r="AK361" s="61">
        <v>0</v>
      </c>
      <c r="AL361" s="61">
        <v>0</v>
      </c>
      <c r="AM361" s="61">
        <v>0</v>
      </c>
      <c r="AN361" s="61">
        <v>0</v>
      </c>
      <c r="AO361" s="61">
        <v>0</v>
      </c>
      <c r="AP361" s="61">
        <v>0</v>
      </c>
      <c r="AQ361" s="61">
        <f t="shared" si="5"/>
        <v>0</v>
      </c>
      <c r="AT361" s="33"/>
    </row>
    <row r="362" spans="1:46" ht="33" customHeight="1">
      <c r="A362" s="32">
        <v>1320</v>
      </c>
      <c r="B362" s="315" t="str">
        <f>VLOOKUP(A362,[5]bd_lista!A:C,3,FALSE)</f>
        <v>Gobierno Autónomo Municipal de Tarata</v>
      </c>
      <c r="C362" s="316" t="e">
        <f>+VLOOKUP(A362,Contactos!$A$4:$E$534,6,FALSE)</f>
        <v>#REF!</v>
      </c>
      <c r="D362" s="61">
        <v>0</v>
      </c>
      <c r="E362" s="61">
        <v>0</v>
      </c>
      <c r="F362" s="61">
        <v>0</v>
      </c>
      <c r="G362" s="61">
        <v>0</v>
      </c>
      <c r="H362" s="61">
        <v>0</v>
      </c>
      <c r="I362" s="61">
        <v>0</v>
      </c>
      <c r="J362" s="61">
        <v>0</v>
      </c>
      <c r="K362" s="61">
        <v>0</v>
      </c>
      <c r="L362" s="61">
        <v>0</v>
      </c>
      <c r="M362" s="61">
        <v>0</v>
      </c>
      <c r="N362" s="61">
        <v>0</v>
      </c>
      <c r="O362" s="61">
        <v>0</v>
      </c>
      <c r="P362" s="61">
        <v>0</v>
      </c>
      <c r="Q362" s="61">
        <v>0</v>
      </c>
      <c r="R362" s="61">
        <v>0</v>
      </c>
      <c r="S362" s="61">
        <v>0</v>
      </c>
      <c r="T362" s="61">
        <v>0</v>
      </c>
      <c r="U362" s="61">
        <v>0</v>
      </c>
      <c r="V362" s="61">
        <v>0</v>
      </c>
      <c r="W362" s="61">
        <v>0</v>
      </c>
      <c r="X362" s="61">
        <v>0</v>
      </c>
      <c r="Y362" s="61">
        <v>0</v>
      </c>
      <c r="Z362" s="61">
        <v>0</v>
      </c>
      <c r="AA362" s="61">
        <v>0</v>
      </c>
      <c r="AB362" s="61">
        <v>0</v>
      </c>
      <c r="AC362" s="61">
        <v>0</v>
      </c>
      <c r="AD362" s="61">
        <v>0</v>
      </c>
      <c r="AE362" s="61">
        <v>0</v>
      </c>
      <c r="AF362" s="61">
        <v>0</v>
      </c>
      <c r="AG362" s="61">
        <v>0</v>
      </c>
      <c r="AH362" s="61">
        <v>0</v>
      </c>
      <c r="AI362" s="61">
        <v>0</v>
      </c>
      <c r="AJ362" s="61">
        <v>0</v>
      </c>
      <c r="AK362" s="61">
        <v>0</v>
      </c>
      <c r="AL362" s="61">
        <v>0</v>
      </c>
      <c r="AM362" s="61">
        <v>0</v>
      </c>
      <c r="AN362" s="61">
        <v>0</v>
      </c>
      <c r="AO362" s="61">
        <v>0</v>
      </c>
      <c r="AP362" s="61">
        <v>0</v>
      </c>
      <c r="AQ362" s="61">
        <f t="shared" si="5"/>
        <v>0</v>
      </c>
      <c r="AT362" s="33"/>
    </row>
    <row r="363" spans="1:46" ht="33" customHeight="1">
      <c r="A363" s="32">
        <v>1321</v>
      </c>
      <c r="B363" s="315" t="str">
        <f>VLOOKUP(A363,[5]bd_lista!A:C,3,FALSE)</f>
        <v>Gobierno Autónomo Municipal de Anzaldo</v>
      </c>
      <c r="C363" s="316" t="e">
        <f>+VLOOKUP(A363,Contactos!$A$4:$E$534,6,FALSE)</f>
        <v>#REF!</v>
      </c>
      <c r="D363" s="61">
        <v>0</v>
      </c>
      <c r="E363" s="61">
        <v>0</v>
      </c>
      <c r="F363" s="61">
        <v>0</v>
      </c>
      <c r="G363" s="61">
        <v>0</v>
      </c>
      <c r="H363" s="61">
        <v>0</v>
      </c>
      <c r="I363" s="61">
        <v>0</v>
      </c>
      <c r="J363" s="61">
        <v>0</v>
      </c>
      <c r="K363" s="61">
        <v>0</v>
      </c>
      <c r="L363" s="61">
        <v>0</v>
      </c>
      <c r="M363" s="61">
        <v>0</v>
      </c>
      <c r="N363" s="61">
        <v>0</v>
      </c>
      <c r="O363" s="61">
        <v>0</v>
      </c>
      <c r="P363" s="61">
        <v>0</v>
      </c>
      <c r="Q363" s="61">
        <v>0</v>
      </c>
      <c r="R363" s="61">
        <v>0</v>
      </c>
      <c r="S363" s="61">
        <v>0</v>
      </c>
      <c r="T363" s="61">
        <v>0</v>
      </c>
      <c r="U363" s="61">
        <v>0</v>
      </c>
      <c r="V363" s="61">
        <v>0</v>
      </c>
      <c r="W363" s="61">
        <v>0</v>
      </c>
      <c r="X363" s="61">
        <v>0</v>
      </c>
      <c r="Y363" s="61">
        <v>0</v>
      </c>
      <c r="Z363" s="61">
        <v>0</v>
      </c>
      <c r="AA363" s="61">
        <v>0</v>
      </c>
      <c r="AB363" s="61">
        <v>0</v>
      </c>
      <c r="AC363" s="61">
        <v>0</v>
      </c>
      <c r="AD363" s="61">
        <v>0</v>
      </c>
      <c r="AE363" s="61">
        <v>0</v>
      </c>
      <c r="AF363" s="61">
        <v>0</v>
      </c>
      <c r="AG363" s="61">
        <v>0</v>
      </c>
      <c r="AH363" s="61">
        <v>0</v>
      </c>
      <c r="AI363" s="61">
        <v>0</v>
      </c>
      <c r="AJ363" s="61">
        <v>0</v>
      </c>
      <c r="AK363" s="61">
        <v>0</v>
      </c>
      <c r="AL363" s="61">
        <v>0</v>
      </c>
      <c r="AM363" s="61">
        <v>0</v>
      </c>
      <c r="AN363" s="61">
        <v>0</v>
      </c>
      <c r="AO363" s="61">
        <v>0</v>
      </c>
      <c r="AP363" s="61">
        <v>0</v>
      </c>
      <c r="AQ363" s="61">
        <f t="shared" si="5"/>
        <v>0</v>
      </c>
      <c r="AT363" s="33"/>
    </row>
    <row r="364" spans="1:46" ht="33" customHeight="1">
      <c r="A364" s="32">
        <v>1322</v>
      </c>
      <c r="B364" s="315" t="str">
        <f>VLOOKUP(A364,[5]bd_lista!A:C,3,FALSE)</f>
        <v>Gobierno Autónomo Municipal de Arbieto</v>
      </c>
      <c r="C364" s="316" t="e">
        <f>+VLOOKUP(A364,Contactos!$A$4:$E$534,6,FALSE)</f>
        <v>#REF!</v>
      </c>
      <c r="D364" s="61">
        <v>0</v>
      </c>
      <c r="E364" s="61">
        <v>0</v>
      </c>
      <c r="F364" s="61">
        <v>0</v>
      </c>
      <c r="G364" s="61">
        <v>0</v>
      </c>
      <c r="H364" s="61">
        <v>0</v>
      </c>
      <c r="I364" s="61">
        <v>0</v>
      </c>
      <c r="J364" s="61">
        <v>0</v>
      </c>
      <c r="K364" s="61">
        <v>0</v>
      </c>
      <c r="L364" s="61">
        <v>0</v>
      </c>
      <c r="M364" s="61">
        <v>0</v>
      </c>
      <c r="N364" s="61">
        <v>0</v>
      </c>
      <c r="O364" s="61">
        <v>0</v>
      </c>
      <c r="P364" s="61">
        <v>0</v>
      </c>
      <c r="Q364" s="61">
        <v>0</v>
      </c>
      <c r="R364" s="61">
        <v>0</v>
      </c>
      <c r="S364" s="61">
        <v>0</v>
      </c>
      <c r="T364" s="61">
        <v>0</v>
      </c>
      <c r="U364" s="61">
        <v>0</v>
      </c>
      <c r="V364" s="61">
        <v>0</v>
      </c>
      <c r="W364" s="61">
        <v>0</v>
      </c>
      <c r="X364" s="61">
        <v>0</v>
      </c>
      <c r="Y364" s="61">
        <v>0</v>
      </c>
      <c r="Z364" s="61">
        <v>0</v>
      </c>
      <c r="AA364" s="61">
        <v>0</v>
      </c>
      <c r="AB364" s="61">
        <v>0</v>
      </c>
      <c r="AC364" s="61">
        <v>0</v>
      </c>
      <c r="AD364" s="61">
        <v>0</v>
      </c>
      <c r="AE364" s="61">
        <v>0</v>
      </c>
      <c r="AF364" s="61">
        <v>0</v>
      </c>
      <c r="AG364" s="61">
        <v>0</v>
      </c>
      <c r="AH364" s="61">
        <v>0</v>
      </c>
      <c r="AI364" s="61">
        <v>0</v>
      </c>
      <c r="AJ364" s="61">
        <v>0</v>
      </c>
      <c r="AK364" s="61">
        <v>0</v>
      </c>
      <c r="AL364" s="61">
        <v>0</v>
      </c>
      <c r="AM364" s="61">
        <v>0</v>
      </c>
      <c r="AN364" s="61">
        <v>0</v>
      </c>
      <c r="AO364" s="61">
        <v>0</v>
      </c>
      <c r="AP364" s="61">
        <v>0</v>
      </c>
      <c r="AQ364" s="61">
        <f t="shared" si="5"/>
        <v>0</v>
      </c>
      <c r="AT364" s="33"/>
    </row>
    <row r="365" spans="1:46" ht="33" customHeight="1">
      <c r="A365" s="32">
        <v>1323</v>
      </c>
      <c r="B365" s="315" t="str">
        <f>VLOOKUP(A365,[5]bd_lista!A:C,3,FALSE)</f>
        <v>Gobierno Autónomo Municipal de Sacabamba</v>
      </c>
      <c r="C365" s="316" t="e">
        <f>+VLOOKUP(A365,Contactos!$A$4:$E$534,6,FALSE)</f>
        <v>#REF!</v>
      </c>
      <c r="D365" s="61">
        <v>0</v>
      </c>
      <c r="E365" s="61">
        <v>0</v>
      </c>
      <c r="F365" s="61">
        <v>0</v>
      </c>
      <c r="G365" s="61">
        <v>0</v>
      </c>
      <c r="H365" s="61">
        <v>0</v>
      </c>
      <c r="I365" s="61">
        <v>0</v>
      </c>
      <c r="J365" s="61">
        <v>0</v>
      </c>
      <c r="K365" s="61">
        <v>0</v>
      </c>
      <c r="L365" s="61">
        <v>0</v>
      </c>
      <c r="M365" s="61">
        <v>0</v>
      </c>
      <c r="N365" s="61">
        <v>0</v>
      </c>
      <c r="O365" s="61">
        <v>0</v>
      </c>
      <c r="P365" s="61">
        <v>0</v>
      </c>
      <c r="Q365" s="61">
        <v>0</v>
      </c>
      <c r="R365" s="61">
        <v>0</v>
      </c>
      <c r="S365" s="61">
        <v>0</v>
      </c>
      <c r="T365" s="61">
        <v>0</v>
      </c>
      <c r="U365" s="61">
        <v>0</v>
      </c>
      <c r="V365" s="61">
        <v>0</v>
      </c>
      <c r="W365" s="61">
        <v>0</v>
      </c>
      <c r="X365" s="61">
        <v>0</v>
      </c>
      <c r="Y365" s="61">
        <v>0</v>
      </c>
      <c r="Z365" s="61">
        <v>0</v>
      </c>
      <c r="AA365" s="61">
        <v>0</v>
      </c>
      <c r="AB365" s="61">
        <v>0</v>
      </c>
      <c r="AC365" s="61">
        <v>0</v>
      </c>
      <c r="AD365" s="61">
        <v>0</v>
      </c>
      <c r="AE365" s="61">
        <v>0</v>
      </c>
      <c r="AF365" s="61">
        <v>0</v>
      </c>
      <c r="AG365" s="61">
        <v>0</v>
      </c>
      <c r="AH365" s="61">
        <v>0</v>
      </c>
      <c r="AI365" s="61">
        <v>0</v>
      </c>
      <c r="AJ365" s="61">
        <v>0</v>
      </c>
      <c r="AK365" s="61">
        <v>0</v>
      </c>
      <c r="AL365" s="61">
        <v>0</v>
      </c>
      <c r="AM365" s="61">
        <v>0</v>
      </c>
      <c r="AN365" s="61">
        <v>0</v>
      </c>
      <c r="AO365" s="61">
        <v>0</v>
      </c>
      <c r="AP365" s="61">
        <v>0</v>
      </c>
      <c r="AQ365" s="61">
        <f t="shared" si="5"/>
        <v>0</v>
      </c>
      <c r="AT365" s="33"/>
    </row>
    <row r="366" spans="1:46" ht="33" customHeight="1">
      <c r="A366" s="32">
        <v>1324</v>
      </c>
      <c r="B366" s="315" t="str">
        <f>VLOOKUP(A366,[5]bd_lista!A:C,3,FALSE)</f>
        <v>Gobierno Autónomo Municipal de Cliza</v>
      </c>
      <c r="C366" s="316" t="e">
        <f>+VLOOKUP(A366,Contactos!$A$4:$E$534,6,FALSE)</f>
        <v>#REF!</v>
      </c>
      <c r="D366" s="61">
        <v>0</v>
      </c>
      <c r="E366" s="61">
        <v>0</v>
      </c>
      <c r="F366" s="61">
        <v>0</v>
      </c>
      <c r="G366" s="61">
        <v>0</v>
      </c>
      <c r="H366" s="61">
        <v>0</v>
      </c>
      <c r="I366" s="61">
        <v>0</v>
      </c>
      <c r="J366" s="61">
        <v>0</v>
      </c>
      <c r="K366" s="61">
        <v>0</v>
      </c>
      <c r="L366" s="61">
        <v>0</v>
      </c>
      <c r="M366" s="61">
        <v>0</v>
      </c>
      <c r="N366" s="61">
        <v>0</v>
      </c>
      <c r="O366" s="61">
        <v>0</v>
      </c>
      <c r="P366" s="61">
        <v>0</v>
      </c>
      <c r="Q366" s="61">
        <v>0</v>
      </c>
      <c r="R366" s="61">
        <v>0</v>
      </c>
      <c r="S366" s="61">
        <v>0</v>
      </c>
      <c r="T366" s="61">
        <v>0</v>
      </c>
      <c r="U366" s="61">
        <v>0</v>
      </c>
      <c r="V366" s="61">
        <v>0</v>
      </c>
      <c r="W366" s="61">
        <v>0</v>
      </c>
      <c r="X366" s="61">
        <v>0</v>
      </c>
      <c r="Y366" s="61">
        <v>0</v>
      </c>
      <c r="Z366" s="61">
        <v>0</v>
      </c>
      <c r="AA366" s="61">
        <v>0</v>
      </c>
      <c r="AB366" s="61">
        <v>0</v>
      </c>
      <c r="AC366" s="61">
        <v>0</v>
      </c>
      <c r="AD366" s="61">
        <v>0</v>
      </c>
      <c r="AE366" s="61">
        <v>0</v>
      </c>
      <c r="AF366" s="61">
        <v>0</v>
      </c>
      <c r="AG366" s="61">
        <v>0</v>
      </c>
      <c r="AH366" s="61">
        <v>0</v>
      </c>
      <c r="AI366" s="61">
        <v>0</v>
      </c>
      <c r="AJ366" s="61">
        <v>0</v>
      </c>
      <c r="AK366" s="61">
        <v>0</v>
      </c>
      <c r="AL366" s="61">
        <v>0</v>
      </c>
      <c r="AM366" s="61">
        <v>0</v>
      </c>
      <c r="AN366" s="61">
        <v>0</v>
      </c>
      <c r="AO366" s="61">
        <v>0</v>
      </c>
      <c r="AP366" s="61">
        <v>0</v>
      </c>
      <c r="AQ366" s="61">
        <f t="shared" si="5"/>
        <v>0</v>
      </c>
      <c r="AT366" s="33"/>
    </row>
    <row r="367" spans="1:46" ht="33" customHeight="1">
      <c r="A367" s="32">
        <v>1325</v>
      </c>
      <c r="B367" s="315" t="str">
        <f>VLOOKUP(A367,[5]bd_lista!A:C,3,FALSE)</f>
        <v>Gobierno Autónomo Municipal de Toco</v>
      </c>
      <c r="C367" s="316" t="e">
        <f>+VLOOKUP(A367,Contactos!$A$4:$E$534,6,FALSE)</f>
        <v>#REF!</v>
      </c>
      <c r="D367" s="61">
        <v>0</v>
      </c>
      <c r="E367" s="61">
        <v>0</v>
      </c>
      <c r="F367" s="61">
        <v>0</v>
      </c>
      <c r="G367" s="61">
        <v>0</v>
      </c>
      <c r="H367" s="61">
        <v>0</v>
      </c>
      <c r="I367" s="61">
        <v>0</v>
      </c>
      <c r="J367" s="61">
        <v>0</v>
      </c>
      <c r="K367" s="61">
        <v>0</v>
      </c>
      <c r="L367" s="61">
        <v>0</v>
      </c>
      <c r="M367" s="61">
        <v>0</v>
      </c>
      <c r="N367" s="61">
        <v>0</v>
      </c>
      <c r="O367" s="61">
        <v>0</v>
      </c>
      <c r="P367" s="61">
        <v>0</v>
      </c>
      <c r="Q367" s="61">
        <v>0</v>
      </c>
      <c r="R367" s="61">
        <v>0</v>
      </c>
      <c r="S367" s="61">
        <v>0</v>
      </c>
      <c r="T367" s="61">
        <v>0</v>
      </c>
      <c r="U367" s="61">
        <v>0</v>
      </c>
      <c r="V367" s="61">
        <v>0</v>
      </c>
      <c r="W367" s="61">
        <v>0</v>
      </c>
      <c r="X367" s="61">
        <v>0</v>
      </c>
      <c r="Y367" s="61">
        <v>0</v>
      </c>
      <c r="Z367" s="61">
        <v>0</v>
      </c>
      <c r="AA367" s="61">
        <v>0</v>
      </c>
      <c r="AB367" s="61">
        <v>0</v>
      </c>
      <c r="AC367" s="61">
        <v>0</v>
      </c>
      <c r="AD367" s="61">
        <v>0</v>
      </c>
      <c r="AE367" s="61">
        <v>0</v>
      </c>
      <c r="AF367" s="61">
        <v>0</v>
      </c>
      <c r="AG367" s="61">
        <v>0</v>
      </c>
      <c r="AH367" s="61">
        <v>0</v>
      </c>
      <c r="AI367" s="61">
        <v>0</v>
      </c>
      <c r="AJ367" s="61">
        <v>0</v>
      </c>
      <c r="AK367" s="61">
        <v>0</v>
      </c>
      <c r="AL367" s="61">
        <v>0</v>
      </c>
      <c r="AM367" s="61">
        <v>0</v>
      </c>
      <c r="AN367" s="61">
        <v>0</v>
      </c>
      <c r="AO367" s="61">
        <v>0</v>
      </c>
      <c r="AP367" s="61">
        <v>0</v>
      </c>
      <c r="AQ367" s="61">
        <f t="shared" si="5"/>
        <v>0</v>
      </c>
      <c r="AT367" s="33"/>
    </row>
    <row r="368" spans="1:46" ht="33" customHeight="1">
      <c r="A368" s="32">
        <v>1326</v>
      </c>
      <c r="B368" s="315" t="str">
        <f>VLOOKUP(A368,[5]bd_lista!A:C,3,FALSE)</f>
        <v>Gobierno Autónomo Municipal de Tolata</v>
      </c>
      <c r="C368" s="316" t="e">
        <f>+VLOOKUP(A368,Contactos!$A$4:$E$534,6,FALSE)</f>
        <v>#REF!</v>
      </c>
      <c r="D368" s="61">
        <v>0</v>
      </c>
      <c r="E368" s="61">
        <v>0</v>
      </c>
      <c r="F368" s="61">
        <v>0</v>
      </c>
      <c r="G368" s="61">
        <v>0</v>
      </c>
      <c r="H368" s="61">
        <v>0</v>
      </c>
      <c r="I368" s="61">
        <v>0</v>
      </c>
      <c r="J368" s="61">
        <v>0</v>
      </c>
      <c r="K368" s="61">
        <v>0</v>
      </c>
      <c r="L368" s="61">
        <v>0</v>
      </c>
      <c r="M368" s="61">
        <v>0</v>
      </c>
      <c r="N368" s="61">
        <v>0</v>
      </c>
      <c r="O368" s="61">
        <v>0</v>
      </c>
      <c r="P368" s="61">
        <v>0</v>
      </c>
      <c r="Q368" s="61">
        <v>0</v>
      </c>
      <c r="R368" s="61">
        <v>0</v>
      </c>
      <c r="S368" s="61">
        <v>0</v>
      </c>
      <c r="T368" s="61">
        <v>0</v>
      </c>
      <c r="U368" s="61">
        <v>0</v>
      </c>
      <c r="V368" s="61">
        <v>0</v>
      </c>
      <c r="W368" s="61">
        <v>0</v>
      </c>
      <c r="X368" s="61">
        <v>0</v>
      </c>
      <c r="Y368" s="61">
        <v>0</v>
      </c>
      <c r="Z368" s="61">
        <v>0</v>
      </c>
      <c r="AA368" s="61">
        <v>0</v>
      </c>
      <c r="AB368" s="61">
        <v>0</v>
      </c>
      <c r="AC368" s="61">
        <v>0</v>
      </c>
      <c r="AD368" s="61">
        <v>0</v>
      </c>
      <c r="AE368" s="61">
        <v>0</v>
      </c>
      <c r="AF368" s="61">
        <v>0</v>
      </c>
      <c r="AG368" s="61">
        <v>0</v>
      </c>
      <c r="AH368" s="61">
        <v>0</v>
      </c>
      <c r="AI368" s="61">
        <v>0</v>
      </c>
      <c r="AJ368" s="61">
        <v>0</v>
      </c>
      <c r="AK368" s="61">
        <v>0</v>
      </c>
      <c r="AL368" s="61">
        <v>0</v>
      </c>
      <c r="AM368" s="61">
        <v>0</v>
      </c>
      <c r="AN368" s="61">
        <v>0</v>
      </c>
      <c r="AO368" s="61">
        <v>0</v>
      </c>
      <c r="AP368" s="61">
        <v>0</v>
      </c>
      <c r="AQ368" s="61">
        <f t="shared" si="5"/>
        <v>0</v>
      </c>
      <c r="AT368" s="33"/>
    </row>
    <row r="369" spans="1:46" ht="33" customHeight="1">
      <c r="A369" s="32">
        <v>1327</v>
      </c>
      <c r="B369" s="315" t="str">
        <f>VLOOKUP(A369,[5]bd_lista!A:C,3,FALSE)</f>
        <v>Gobierno Autónomo Municipal de Capinota</v>
      </c>
      <c r="C369" s="316" t="e">
        <f>+VLOOKUP(A369,Contactos!$A$4:$E$534,6,FALSE)</f>
        <v>#REF!</v>
      </c>
      <c r="D369" s="61">
        <v>0</v>
      </c>
      <c r="E369" s="61">
        <v>0</v>
      </c>
      <c r="F369" s="61">
        <v>0</v>
      </c>
      <c r="G369" s="61">
        <v>0</v>
      </c>
      <c r="H369" s="61">
        <v>0</v>
      </c>
      <c r="I369" s="61">
        <v>0</v>
      </c>
      <c r="J369" s="61">
        <v>0</v>
      </c>
      <c r="K369" s="61">
        <v>0</v>
      </c>
      <c r="L369" s="61">
        <v>0</v>
      </c>
      <c r="M369" s="61">
        <v>0</v>
      </c>
      <c r="N369" s="61">
        <v>0</v>
      </c>
      <c r="O369" s="61">
        <v>0</v>
      </c>
      <c r="P369" s="61">
        <v>0</v>
      </c>
      <c r="Q369" s="61">
        <v>0</v>
      </c>
      <c r="R369" s="61">
        <v>0</v>
      </c>
      <c r="S369" s="61">
        <v>0</v>
      </c>
      <c r="T369" s="61">
        <v>0</v>
      </c>
      <c r="U369" s="61">
        <v>0</v>
      </c>
      <c r="V369" s="61">
        <v>0</v>
      </c>
      <c r="W369" s="61">
        <v>0</v>
      </c>
      <c r="X369" s="61">
        <v>0</v>
      </c>
      <c r="Y369" s="61">
        <v>0</v>
      </c>
      <c r="Z369" s="61">
        <v>0</v>
      </c>
      <c r="AA369" s="61">
        <v>0</v>
      </c>
      <c r="AB369" s="61">
        <v>0</v>
      </c>
      <c r="AC369" s="61">
        <v>0</v>
      </c>
      <c r="AD369" s="61">
        <v>0</v>
      </c>
      <c r="AE369" s="61">
        <v>0</v>
      </c>
      <c r="AF369" s="61">
        <v>0</v>
      </c>
      <c r="AG369" s="61">
        <v>0</v>
      </c>
      <c r="AH369" s="61">
        <v>0</v>
      </c>
      <c r="AI369" s="61">
        <v>0</v>
      </c>
      <c r="AJ369" s="61">
        <v>0</v>
      </c>
      <c r="AK369" s="61">
        <v>0</v>
      </c>
      <c r="AL369" s="61">
        <v>0</v>
      </c>
      <c r="AM369" s="61">
        <v>0</v>
      </c>
      <c r="AN369" s="61">
        <v>0</v>
      </c>
      <c r="AO369" s="61">
        <v>0</v>
      </c>
      <c r="AP369" s="61">
        <v>0</v>
      </c>
      <c r="AQ369" s="61">
        <f t="shared" si="5"/>
        <v>0</v>
      </c>
      <c r="AT369" s="33"/>
    </row>
    <row r="370" spans="1:46" ht="33" customHeight="1">
      <c r="A370" s="32">
        <v>1328</v>
      </c>
      <c r="B370" s="315" t="str">
        <f>VLOOKUP(A370,[5]bd_lista!A:C,3,FALSE)</f>
        <v>Gobierno Autónomo Municipal de Santivañez</v>
      </c>
      <c r="C370" s="316" t="e">
        <f>+VLOOKUP(A370,Contactos!$A$4:$E$534,6,FALSE)</f>
        <v>#REF!</v>
      </c>
      <c r="D370" s="61">
        <v>0</v>
      </c>
      <c r="E370" s="61">
        <v>0</v>
      </c>
      <c r="F370" s="61">
        <v>0</v>
      </c>
      <c r="G370" s="61">
        <v>0</v>
      </c>
      <c r="H370" s="61">
        <v>0</v>
      </c>
      <c r="I370" s="61">
        <v>0</v>
      </c>
      <c r="J370" s="61">
        <v>0</v>
      </c>
      <c r="K370" s="61">
        <v>0</v>
      </c>
      <c r="L370" s="61">
        <v>0</v>
      </c>
      <c r="M370" s="61">
        <v>0</v>
      </c>
      <c r="N370" s="61">
        <v>0</v>
      </c>
      <c r="O370" s="61">
        <v>0</v>
      </c>
      <c r="P370" s="61">
        <v>0</v>
      </c>
      <c r="Q370" s="61">
        <v>0</v>
      </c>
      <c r="R370" s="61">
        <v>0</v>
      </c>
      <c r="S370" s="61">
        <v>0</v>
      </c>
      <c r="T370" s="61">
        <v>0</v>
      </c>
      <c r="U370" s="61">
        <v>0</v>
      </c>
      <c r="V370" s="61">
        <v>0</v>
      </c>
      <c r="W370" s="61">
        <v>0</v>
      </c>
      <c r="X370" s="61">
        <v>0</v>
      </c>
      <c r="Y370" s="61">
        <v>0</v>
      </c>
      <c r="Z370" s="61">
        <v>0</v>
      </c>
      <c r="AA370" s="61">
        <v>0</v>
      </c>
      <c r="AB370" s="61">
        <v>0</v>
      </c>
      <c r="AC370" s="61">
        <v>0</v>
      </c>
      <c r="AD370" s="61">
        <v>0</v>
      </c>
      <c r="AE370" s="61">
        <v>0</v>
      </c>
      <c r="AF370" s="61">
        <v>0</v>
      </c>
      <c r="AG370" s="61">
        <v>0</v>
      </c>
      <c r="AH370" s="61">
        <v>0</v>
      </c>
      <c r="AI370" s="61">
        <v>0</v>
      </c>
      <c r="AJ370" s="61">
        <v>0</v>
      </c>
      <c r="AK370" s="61">
        <v>0</v>
      </c>
      <c r="AL370" s="61">
        <v>0</v>
      </c>
      <c r="AM370" s="61">
        <v>0</v>
      </c>
      <c r="AN370" s="61">
        <v>0</v>
      </c>
      <c r="AO370" s="61">
        <v>0</v>
      </c>
      <c r="AP370" s="61">
        <v>0</v>
      </c>
      <c r="AQ370" s="61">
        <f t="shared" si="5"/>
        <v>0</v>
      </c>
      <c r="AT370" s="33"/>
    </row>
    <row r="371" spans="1:46" ht="33" customHeight="1">
      <c r="A371" s="32">
        <v>1329</v>
      </c>
      <c r="B371" s="315" t="str">
        <f>VLOOKUP(A371,[5]bd_lista!A:C,3,FALSE)</f>
        <v>Gobierno Autónomo Municipal de Sicaya</v>
      </c>
      <c r="C371" s="316" t="e">
        <f>+VLOOKUP(A371,Contactos!$A$4:$E$534,6,FALSE)</f>
        <v>#REF!</v>
      </c>
      <c r="D371" s="61">
        <v>0</v>
      </c>
      <c r="E371" s="61">
        <v>0</v>
      </c>
      <c r="F371" s="61">
        <v>0</v>
      </c>
      <c r="G371" s="61">
        <v>0</v>
      </c>
      <c r="H371" s="61">
        <v>0</v>
      </c>
      <c r="I371" s="61">
        <v>0</v>
      </c>
      <c r="J371" s="61">
        <v>0</v>
      </c>
      <c r="K371" s="61">
        <v>0</v>
      </c>
      <c r="L371" s="61">
        <v>0</v>
      </c>
      <c r="M371" s="61">
        <v>0</v>
      </c>
      <c r="N371" s="61">
        <v>0</v>
      </c>
      <c r="O371" s="61">
        <v>0</v>
      </c>
      <c r="P371" s="61">
        <v>0</v>
      </c>
      <c r="Q371" s="61">
        <v>0</v>
      </c>
      <c r="R371" s="61">
        <v>0</v>
      </c>
      <c r="S371" s="61">
        <v>0</v>
      </c>
      <c r="T371" s="61">
        <v>0</v>
      </c>
      <c r="U371" s="61">
        <v>0</v>
      </c>
      <c r="V371" s="61">
        <v>0</v>
      </c>
      <c r="W371" s="61">
        <v>0</v>
      </c>
      <c r="X371" s="61">
        <v>0</v>
      </c>
      <c r="Y371" s="61">
        <v>0</v>
      </c>
      <c r="Z371" s="61">
        <v>0</v>
      </c>
      <c r="AA371" s="61">
        <v>0</v>
      </c>
      <c r="AB371" s="61">
        <v>0</v>
      </c>
      <c r="AC371" s="61">
        <v>0</v>
      </c>
      <c r="AD371" s="61">
        <v>0</v>
      </c>
      <c r="AE371" s="61">
        <v>0</v>
      </c>
      <c r="AF371" s="61">
        <v>0</v>
      </c>
      <c r="AG371" s="61">
        <v>0</v>
      </c>
      <c r="AH371" s="61">
        <v>0</v>
      </c>
      <c r="AI371" s="61">
        <v>0</v>
      </c>
      <c r="AJ371" s="61">
        <v>0</v>
      </c>
      <c r="AK371" s="61">
        <v>0</v>
      </c>
      <c r="AL371" s="61">
        <v>0</v>
      </c>
      <c r="AM371" s="61">
        <v>0</v>
      </c>
      <c r="AN371" s="61">
        <v>0</v>
      </c>
      <c r="AO371" s="61">
        <v>0</v>
      </c>
      <c r="AP371" s="61">
        <v>0</v>
      </c>
      <c r="AQ371" s="61">
        <f t="shared" si="5"/>
        <v>0</v>
      </c>
      <c r="AT371" s="33"/>
    </row>
    <row r="372" spans="1:46" ht="33" customHeight="1">
      <c r="A372" s="32">
        <v>1330</v>
      </c>
      <c r="B372" s="315" t="str">
        <f>VLOOKUP(A372,[5]bd_lista!A:C,3,FALSE)</f>
        <v>Gobierno Autónomo Municipal de Tapacari</v>
      </c>
      <c r="C372" s="316" t="e">
        <f>+VLOOKUP(A372,Contactos!$A$4:$E$534,6,FALSE)</f>
        <v>#REF!</v>
      </c>
      <c r="D372" s="61">
        <v>0</v>
      </c>
      <c r="E372" s="61">
        <v>0</v>
      </c>
      <c r="F372" s="61">
        <v>0</v>
      </c>
      <c r="G372" s="61">
        <v>0</v>
      </c>
      <c r="H372" s="61">
        <v>0</v>
      </c>
      <c r="I372" s="61">
        <v>0</v>
      </c>
      <c r="J372" s="61">
        <v>0</v>
      </c>
      <c r="K372" s="61">
        <v>0</v>
      </c>
      <c r="L372" s="61">
        <v>0</v>
      </c>
      <c r="M372" s="61">
        <v>0</v>
      </c>
      <c r="N372" s="61">
        <v>0</v>
      </c>
      <c r="O372" s="61">
        <v>0</v>
      </c>
      <c r="P372" s="61">
        <v>0</v>
      </c>
      <c r="Q372" s="61">
        <v>0</v>
      </c>
      <c r="R372" s="61">
        <v>0</v>
      </c>
      <c r="S372" s="61">
        <v>0</v>
      </c>
      <c r="T372" s="61">
        <v>0</v>
      </c>
      <c r="U372" s="61">
        <v>0</v>
      </c>
      <c r="V372" s="61">
        <v>0</v>
      </c>
      <c r="W372" s="61">
        <v>0</v>
      </c>
      <c r="X372" s="61">
        <v>0</v>
      </c>
      <c r="Y372" s="61">
        <v>0</v>
      </c>
      <c r="Z372" s="61">
        <v>0</v>
      </c>
      <c r="AA372" s="61">
        <v>0</v>
      </c>
      <c r="AB372" s="61">
        <v>0</v>
      </c>
      <c r="AC372" s="61">
        <v>0</v>
      </c>
      <c r="AD372" s="61">
        <v>0</v>
      </c>
      <c r="AE372" s="61">
        <v>0</v>
      </c>
      <c r="AF372" s="61">
        <v>0</v>
      </c>
      <c r="AG372" s="61">
        <v>0</v>
      </c>
      <c r="AH372" s="61">
        <v>0</v>
      </c>
      <c r="AI372" s="61">
        <v>0</v>
      </c>
      <c r="AJ372" s="61">
        <v>0</v>
      </c>
      <c r="AK372" s="61">
        <v>0</v>
      </c>
      <c r="AL372" s="61">
        <v>0</v>
      </c>
      <c r="AM372" s="61">
        <v>0</v>
      </c>
      <c r="AN372" s="61">
        <v>0</v>
      </c>
      <c r="AO372" s="61">
        <v>0</v>
      </c>
      <c r="AP372" s="61">
        <v>0</v>
      </c>
      <c r="AQ372" s="61">
        <f t="shared" si="5"/>
        <v>0</v>
      </c>
      <c r="AT372" s="33"/>
    </row>
    <row r="373" spans="1:46" ht="33" customHeight="1">
      <c r="A373" s="32">
        <v>1331</v>
      </c>
      <c r="B373" s="315" t="str">
        <f>VLOOKUP(A373,[5]bd_lista!A:C,3,FALSE)</f>
        <v>Gobierno Autónomo Municipal de Totora</v>
      </c>
      <c r="C373" s="316" t="e">
        <f>+VLOOKUP(A373,Contactos!$A$4:$E$534,6,FALSE)</f>
        <v>#REF!</v>
      </c>
      <c r="D373" s="61">
        <v>0</v>
      </c>
      <c r="E373" s="61">
        <v>0</v>
      </c>
      <c r="F373" s="61">
        <v>0</v>
      </c>
      <c r="G373" s="61">
        <v>0</v>
      </c>
      <c r="H373" s="61">
        <v>0</v>
      </c>
      <c r="I373" s="61">
        <v>0</v>
      </c>
      <c r="J373" s="61">
        <v>0</v>
      </c>
      <c r="K373" s="61">
        <v>0</v>
      </c>
      <c r="L373" s="61">
        <v>0</v>
      </c>
      <c r="M373" s="61">
        <v>0</v>
      </c>
      <c r="N373" s="61">
        <v>0</v>
      </c>
      <c r="O373" s="61">
        <v>0</v>
      </c>
      <c r="P373" s="61">
        <v>0</v>
      </c>
      <c r="Q373" s="61">
        <v>0</v>
      </c>
      <c r="R373" s="61">
        <v>0</v>
      </c>
      <c r="S373" s="61">
        <v>0</v>
      </c>
      <c r="T373" s="61">
        <v>0</v>
      </c>
      <c r="U373" s="61">
        <v>0</v>
      </c>
      <c r="V373" s="61">
        <v>0</v>
      </c>
      <c r="W373" s="61">
        <v>0</v>
      </c>
      <c r="X373" s="61">
        <v>0</v>
      </c>
      <c r="Y373" s="61">
        <v>0</v>
      </c>
      <c r="Z373" s="61">
        <v>0</v>
      </c>
      <c r="AA373" s="61">
        <v>0</v>
      </c>
      <c r="AB373" s="61">
        <v>0</v>
      </c>
      <c r="AC373" s="61">
        <v>0</v>
      </c>
      <c r="AD373" s="61">
        <v>0</v>
      </c>
      <c r="AE373" s="61">
        <v>0</v>
      </c>
      <c r="AF373" s="61">
        <v>0</v>
      </c>
      <c r="AG373" s="61">
        <v>0</v>
      </c>
      <c r="AH373" s="61">
        <v>0</v>
      </c>
      <c r="AI373" s="61">
        <v>0</v>
      </c>
      <c r="AJ373" s="61">
        <v>0</v>
      </c>
      <c r="AK373" s="61">
        <v>0</v>
      </c>
      <c r="AL373" s="61">
        <v>0</v>
      </c>
      <c r="AM373" s="61">
        <v>0</v>
      </c>
      <c r="AN373" s="61">
        <v>0</v>
      </c>
      <c r="AO373" s="61">
        <v>0</v>
      </c>
      <c r="AP373" s="61">
        <v>0</v>
      </c>
      <c r="AQ373" s="61">
        <f t="shared" si="5"/>
        <v>0</v>
      </c>
      <c r="AT373" s="33"/>
    </row>
    <row r="374" spans="1:46" ht="33" customHeight="1">
      <c r="A374" s="32">
        <v>1332</v>
      </c>
      <c r="B374" s="315" t="str">
        <f>VLOOKUP(A374,[5]bd_lista!A:C,3,FALSE)</f>
        <v>Gobierno Autónomo Municipal de Pojo</v>
      </c>
      <c r="C374" s="316" t="e">
        <f>+VLOOKUP(A374,Contactos!$A$4:$E$534,6,FALSE)</f>
        <v>#REF!</v>
      </c>
      <c r="D374" s="61">
        <v>0</v>
      </c>
      <c r="E374" s="61">
        <v>0</v>
      </c>
      <c r="F374" s="61">
        <v>0</v>
      </c>
      <c r="G374" s="61">
        <v>0</v>
      </c>
      <c r="H374" s="61">
        <v>0</v>
      </c>
      <c r="I374" s="61">
        <v>0</v>
      </c>
      <c r="J374" s="61">
        <v>0</v>
      </c>
      <c r="K374" s="61">
        <v>0</v>
      </c>
      <c r="L374" s="61">
        <v>0</v>
      </c>
      <c r="M374" s="61">
        <v>0</v>
      </c>
      <c r="N374" s="61">
        <v>0</v>
      </c>
      <c r="O374" s="61">
        <v>0</v>
      </c>
      <c r="P374" s="61">
        <v>0</v>
      </c>
      <c r="Q374" s="61">
        <v>0</v>
      </c>
      <c r="R374" s="61">
        <v>0</v>
      </c>
      <c r="S374" s="61">
        <v>0</v>
      </c>
      <c r="T374" s="61">
        <v>0</v>
      </c>
      <c r="U374" s="61">
        <v>0</v>
      </c>
      <c r="V374" s="61">
        <v>0</v>
      </c>
      <c r="W374" s="61">
        <v>0</v>
      </c>
      <c r="X374" s="61">
        <v>0</v>
      </c>
      <c r="Y374" s="61">
        <v>0</v>
      </c>
      <c r="Z374" s="61">
        <v>0</v>
      </c>
      <c r="AA374" s="61">
        <v>0</v>
      </c>
      <c r="AB374" s="61">
        <v>0</v>
      </c>
      <c r="AC374" s="61">
        <v>0</v>
      </c>
      <c r="AD374" s="61">
        <v>0</v>
      </c>
      <c r="AE374" s="61">
        <v>0</v>
      </c>
      <c r="AF374" s="61">
        <v>0</v>
      </c>
      <c r="AG374" s="61">
        <v>0</v>
      </c>
      <c r="AH374" s="61">
        <v>0</v>
      </c>
      <c r="AI374" s="61">
        <v>0</v>
      </c>
      <c r="AJ374" s="61">
        <v>0</v>
      </c>
      <c r="AK374" s="61">
        <v>0</v>
      </c>
      <c r="AL374" s="61">
        <v>0</v>
      </c>
      <c r="AM374" s="61">
        <v>0</v>
      </c>
      <c r="AN374" s="61">
        <v>0</v>
      </c>
      <c r="AO374" s="61">
        <v>0</v>
      </c>
      <c r="AP374" s="61">
        <v>0</v>
      </c>
      <c r="AQ374" s="61">
        <f t="shared" si="5"/>
        <v>0</v>
      </c>
      <c r="AT374" s="33"/>
    </row>
    <row r="375" spans="1:46" ht="33" customHeight="1">
      <c r="A375" s="32">
        <v>1333</v>
      </c>
      <c r="B375" s="315" t="str">
        <f>VLOOKUP(A375,[5]bd_lista!A:C,3,FALSE)</f>
        <v>Gobierno Autónomo Municipal de Pocona</v>
      </c>
      <c r="C375" s="316" t="e">
        <f>+VLOOKUP(A375,Contactos!$A$4:$E$534,6,FALSE)</f>
        <v>#REF!</v>
      </c>
      <c r="D375" s="61">
        <v>0</v>
      </c>
      <c r="E375" s="61">
        <v>0</v>
      </c>
      <c r="F375" s="61">
        <v>0</v>
      </c>
      <c r="G375" s="61">
        <v>0</v>
      </c>
      <c r="H375" s="61">
        <v>0</v>
      </c>
      <c r="I375" s="61">
        <v>0</v>
      </c>
      <c r="J375" s="61">
        <v>0</v>
      </c>
      <c r="K375" s="61">
        <v>0</v>
      </c>
      <c r="L375" s="61">
        <v>0</v>
      </c>
      <c r="M375" s="61">
        <v>0</v>
      </c>
      <c r="N375" s="61">
        <v>0</v>
      </c>
      <c r="O375" s="61">
        <v>0</v>
      </c>
      <c r="P375" s="61">
        <v>0</v>
      </c>
      <c r="Q375" s="61">
        <v>0</v>
      </c>
      <c r="R375" s="61">
        <v>0</v>
      </c>
      <c r="S375" s="61">
        <v>0</v>
      </c>
      <c r="T375" s="61">
        <v>0</v>
      </c>
      <c r="U375" s="61">
        <v>0</v>
      </c>
      <c r="V375" s="61">
        <v>0</v>
      </c>
      <c r="W375" s="61">
        <v>0</v>
      </c>
      <c r="X375" s="61">
        <v>0</v>
      </c>
      <c r="Y375" s="61">
        <v>0</v>
      </c>
      <c r="Z375" s="61">
        <v>0</v>
      </c>
      <c r="AA375" s="61">
        <v>0</v>
      </c>
      <c r="AB375" s="61">
        <v>0</v>
      </c>
      <c r="AC375" s="61">
        <v>0</v>
      </c>
      <c r="AD375" s="61">
        <v>0</v>
      </c>
      <c r="AE375" s="61">
        <v>0</v>
      </c>
      <c r="AF375" s="61">
        <v>0</v>
      </c>
      <c r="AG375" s="61">
        <v>0</v>
      </c>
      <c r="AH375" s="61">
        <v>0</v>
      </c>
      <c r="AI375" s="61">
        <v>0</v>
      </c>
      <c r="AJ375" s="61">
        <v>0</v>
      </c>
      <c r="AK375" s="61">
        <v>0</v>
      </c>
      <c r="AL375" s="61">
        <v>0</v>
      </c>
      <c r="AM375" s="61">
        <v>0</v>
      </c>
      <c r="AN375" s="61">
        <v>0</v>
      </c>
      <c r="AO375" s="61">
        <v>0</v>
      </c>
      <c r="AP375" s="61">
        <v>0</v>
      </c>
      <c r="AQ375" s="61">
        <f t="shared" si="5"/>
        <v>0</v>
      </c>
      <c r="AT375" s="33"/>
    </row>
    <row r="376" spans="1:46" ht="33" customHeight="1">
      <c r="A376" s="32">
        <v>1334</v>
      </c>
      <c r="B376" s="315" t="str">
        <f>VLOOKUP(A376,[5]bd_lista!A:C,3,FALSE)</f>
        <v>Gobierno Autónomo Municipal de Chimoré</v>
      </c>
      <c r="C376" s="316" t="e">
        <f>+VLOOKUP(A376,Contactos!$A$4:$E$534,6,FALSE)</f>
        <v>#REF!</v>
      </c>
      <c r="D376" s="61">
        <v>0</v>
      </c>
      <c r="E376" s="61">
        <v>0</v>
      </c>
      <c r="F376" s="61">
        <v>0</v>
      </c>
      <c r="G376" s="61">
        <v>0</v>
      </c>
      <c r="H376" s="61">
        <v>0</v>
      </c>
      <c r="I376" s="61">
        <v>0</v>
      </c>
      <c r="J376" s="61">
        <v>0</v>
      </c>
      <c r="K376" s="61">
        <v>0</v>
      </c>
      <c r="L376" s="61">
        <v>0</v>
      </c>
      <c r="M376" s="61">
        <v>0</v>
      </c>
      <c r="N376" s="61">
        <v>0</v>
      </c>
      <c r="O376" s="61">
        <v>0</v>
      </c>
      <c r="P376" s="61">
        <v>0</v>
      </c>
      <c r="Q376" s="61">
        <v>0</v>
      </c>
      <c r="R376" s="61">
        <v>0</v>
      </c>
      <c r="S376" s="61">
        <v>0</v>
      </c>
      <c r="T376" s="61">
        <v>0</v>
      </c>
      <c r="U376" s="61">
        <v>0</v>
      </c>
      <c r="V376" s="61">
        <v>0</v>
      </c>
      <c r="W376" s="61">
        <v>0</v>
      </c>
      <c r="X376" s="61">
        <v>0</v>
      </c>
      <c r="Y376" s="61">
        <v>0</v>
      </c>
      <c r="Z376" s="61">
        <v>0</v>
      </c>
      <c r="AA376" s="61">
        <v>0</v>
      </c>
      <c r="AB376" s="61">
        <v>0</v>
      </c>
      <c r="AC376" s="61">
        <v>0</v>
      </c>
      <c r="AD376" s="61">
        <v>0</v>
      </c>
      <c r="AE376" s="61">
        <v>0</v>
      </c>
      <c r="AF376" s="61">
        <v>0</v>
      </c>
      <c r="AG376" s="61">
        <v>0</v>
      </c>
      <c r="AH376" s="61">
        <v>0</v>
      </c>
      <c r="AI376" s="61">
        <v>0</v>
      </c>
      <c r="AJ376" s="61">
        <v>0</v>
      </c>
      <c r="AK376" s="61">
        <v>0</v>
      </c>
      <c r="AL376" s="61">
        <v>0</v>
      </c>
      <c r="AM376" s="61">
        <v>0</v>
      </c>
      <c r="AN376" s="61">
        <v>0</v>
      </c>
      <c r="AO376" s="61">
        <v>0</v>
      </c>
      <c r="AP376" s="61">
        <v>0</v>
      </c>
      <c r="AQ376" s="61">
        <f t="shared" si="5"/>
        <v>0</v>
      </c>
      <c r="AT376" s="33"/>
    </row>
    <row r="377" spans="1:46" ht="33" customHeight="1">
      <c r="A377" s="32">
        <v>1335</v>
      </c>
      <c r="B377" s="315" t="str">
        <f>VLOOKUP(A377,[5]bd_lista!A:C,3,FALSE)</f>
        <v>Gobierno Autónomo Municipal de Puerto Villarroel</v>
      </c>
      <c r="C377" s="316" t="e">
        <f>+VLOOKUP(A377,Contactos!$A$4:$E$534,6,FALSE)</f>
        <v>#REF!</v>
      </c>
      <c r="D377" s="61">
        <v>0</v>
      </c>
      <c r="E377" s="61">
        <v>0</v>
      </c>
      <c r="F377" s="61">
        <v>0</v>
      </c>
      <c r="G377" s="61">
        <v>0</v>
      </c>
      <c r="H377" s="61">
        <v>0</v>
      </c>
      <c r="I377" s="61">
        <v>0</v>
      </c>
      <c r="J377" s="61">
        <v>0</v>
      </c>
      <c r="K377" s="61">
        <v>0</v>
      </c>
      <c r="L377" s="61">
        <v>0</v>
      </c>
      <c r="M377" s="61">
        <v>0</v>
      </c>
      <c r="N377" s="61">
        <v>0</v>
      </c>
      <c r="O377" s="61">
        <v>0</v>
      </c>
      <c r="P377" s="61">
        <v>0</v>
      </c>
      <c r="Q377" s="61">
        <v>0</v>
      </c>
      <c r="R377" s="61">
        <v>0</v>
      </c>
      <c r="S377" s="61">
        <v>0</v>
      </c>
      <c r="T377" s="61">
        <v>0</v>
      </c>
      <c r="U377" s="61">
        <v>0</v>
      </c>
      <c r="V377" s="61">
        <v>0</v>
      </c>
      <c r="W377" s="61">
        <v>0</v>
      </c>
      <c r="X377" s="61">
        <v>0</v>
      </c>
      <c r="Y377" s="61">
        <v>0</v>
      </c>
      <c r="Z377" s="61">
        <v>0</v>
      </c>
      <c r="AA377" s="61">
        <v>0</v>
      </c>
      <c r="AB377" s="61">
        <v>0</v>
      </c>
      <c r="AC377" s="61">
        <v>0</v>
      </c>
      <c r="AD377" s="61">
        <v>0</v>
      </c>
      <c r="AE377" s="61">
        <v>0</v>
      </c>
      <c r="AF377" s="61">
        <v>0</v>
      </c>
      <c r="AG377" s="61">
        <v>0</v>
      </c>
      <c r="AH377" s="61">
        <v>0</v>
      </c>
      <c r="AI377" s="61">
        <v>0</v>
      </c>
      <c r="AJ377" s="61">
        <v>0</v>
      </c>
      <c r="AK377" s="61">
        <v>0</v>
      </c>
      <c r="AL377" s="61">
        <v>0</v>
      </c>
      <c r="AM377" s="61">
        <v>0</v>
      </c>
      <c r="AN377" s="61">
        <v>0</v>
      </c>
      <c r="AO377" s="61">
        <v>0</v>
      </c>
      <c r="AP377" s="61">
        <v>0</v>
      </c>
      <c r="AQ377" s="61">
        <f t="shared" si="5"/>
        <v>0</v>
      </c>
      <c r="AT377" s="33"/>
    </row>
    <row r="378" spans="1:46" ht="33" customHeight="1">
      <c r="A378" s="32">
        <v>1336</v>
      </c>
      <c r="B378" s="315" t="str">
        <f>VLOOKUP(A378,[5]bd_lista!A:C,3,FALSE)</f>
        <v>Gobierno Autónomo Municipal de Arani</v>
      </c>
      <c r="C378" s="316" t="e">
        <f>+VLOOKUP(A378,Contactos!$A$4:$E$534,6,FALSE)</f>
        <v>#REF!</v>
      </c>
      <c r="D378" s="61">
        <v>0</v>
      </c>
      <c r="E378" s="61">
        <v>0</v>
      </c>
      <c r="F378" s="61">
        <v>0</v>
      </c>
      <c r="G378" s="61">
        <v>0</v>
      </c>
      <c r="H378" s="61">
        <v>0</v>
      </c>
      <c r="I378" s="61">
        <v>0</v>
      </c>
      <c r="J378" s="61">
        <v>0</v>
      </c>
      <c r="K378" s="61">
        <v>0</v>
      </c>
      <c r="L378" s="61">
        <v>0</v>
      </c>
      <c r="M378" s="61">
        <v>0</v>
      </c>
      <c r="N378" s="61">
        <v>0</v>
      </c>
      <c r="O378" s="61">
        <v>0</v>
      </c>
      <c r="P378" s="61">
        <v>0</v>
      </c>
      <c r="Q378" s="61">
        <v>0</v>
      </c>
      <c r="R378" s="61">
        <v>0</v>
      </c>
      <c r="S378" s="61">
        <v>0</v>
      </c>
      <c r="T378" s="61">
        <v>0</v>
      </c>
      <c r="U378" s="61">
        <v>0</v>
      </c>
      <c r="V378" s="61">
        <v>0</v>
      </c>
      <c r="W378" s="61">
        <v>0</v>
      </c>
      <c r="X378" s="61">
        <v>0</v>
      </c>
      <c r="Y378" s="61">
        <v>0</v>
      </c>
      <c r="Z378" s="61">
        <v>0</v>
      </c>
      <c r="AA378" s="61">
        <v>0</v>
      </c>
      <c r="AB378" s="61">
        <v>0</v>
      </c>
      <c r="AC378" s="61">
        <v>0</v>
      </c>
      <c r="AD378" s="61">
        <v>0</v>
      </c>
      <c r="AE378" s="61">
        <v>0</v>
      </c>
      <c r="AF378" s="61">
        <v>0</v>
      </c>
      <c r="AG378" s="61">
        <v>0</v>
      </c>
      <c r="AH378" s="61">
        <v>0</v>
      </c>
      <c r="AI378" s="61">
        <v>0</v>
      </c>
      <c r="AJ378" s="61">
        <v>0</v>
      </c>
      <c r="AK378" s="61">
        <v>0</v>
      </c>
      <c r="AL378" s="61">
        <v>0</v>
      </c>
      <c r="AM378" s="61">
        <v>0</v>
      </c>
      <c r="AN378" s="61">
        <v>0</v>
      </c>
      <c r="AO378" s="61">
        <v>0</v>
      </c>
      <c r="AP378" s="61">
        <v>0</v>
      </c>
      <c r="AQ378" s="61">
        <f t="shared" si="5"/>
        <v>0</v>
      </c>
      <c r="AT378" s="33"/>
    </row>
    <row r="379" spans="1:46" ht="33" customHeight="1">
      <c r="A379" s="32">
        <v>1337</v>
      </c>
      <c r="B379" s="315" t="str">
        <f>VLOOKUP(A379,[5]bd_lista!A:C,3,FALSE)</f>
        <v>Gobierno Autónomo Municipal de Vacas</v>
      </c>
      <c r="C379" s="316" t="e">
        <f>+VLOOKUP(A379,Contactos!$A$4:$E$534,6,FALSE)</f>
        <v>#REF!</v>
      </c>
      <c r="D379" s="61">
        <v>0</v>
      </c>
      <c r="E379" s="61">
        <v>0</v>
      </c>
      <c r="F379" s="61">
        <v>0</v>
      </c>
      <c r="G379" s="61">
        <v>0</v>
      </c>
      <c r="H379" s="61">
        <v>0</v>
      </c>
      <c r="I379" s="61">
        <v>0</v>
      </c>
      <c r="J379" s="61">
        <v>0</v>
      </c>
      <c r="K379" s="61">
        <v>0</v>
      </c>
      <c r="L379" s="61">
        <v>0</v>
      </c>
      <c r="M379" s="61">
        <v>0</v>
      </c>
      <c r="N379" s="61">
        <v>0</v>
      </c>
      <c r="O379" s="61">
        <v>0</v>
      </c>
      <c r="P379" s="61">
        <v>0</v>
      </c>
      <c r="Q379" s="61">
        <v>0</v>
      </c>
      <c r="R379" s="61">
        <v>0</v>
      </c>
      <c r="S379" s="61">
        <v>0</v>
      </c>
      <c r="T379" s="61">
        <v>0</v>
      </c>
      <c r="U379" s="61">
        <v>0</v>
      </c>
      <c r="V379" s="61">
        <v>0</v>
      </c>
      <c r="W379" s="61">
        <v>0</v>
      </c>
      <c r="X379" s="61">
        <v>0</v>
      </c>
      <c r="Y379" s="61">
        <v>0</v>
      </c>
      <c r="Z379" s="61">
        <v>0</v>
      </c>
      <c r="AA379" s="61">
        <v>0</v>
      </c>
      <c r="AB379" s="61">
        <v>0</v>
      </c>
      <c r="AC379" s="61">
        <v>0</v>
      </c>
      <c r="AD379" s="61">
        <v>0</v>
      </c>
      <c r="AE379" s="61">
        <v>0</v>
      </c>
      <c r="AF379" s="61">
        <v>0</v>
      </c>
      <c r="AG379" s="61">
        <v>0</v>
      </c>
      <c r="AH379" s="61">
        <v>0</v>
      </c>
      <c r="AI379" s="61">
        <v>0</v>
      </c>
      <c r="AJ379" s="61">
        <v>0</v>
      </c>
      <c r="AK379" s="61">
        <v>0</v>
      </c>
      <c r="AL379" s="61">
        <v>0</v>
      </c>
      <c r="AM379" s="61">
        <v>0</v>
      </c>
      <c r="AN379" s="61">
        <v>0</v>
      </c>
      <c r="AO379" s="61">
        <v>0</v>
      </c>
      <c r="AP379" s="61">
        <v>0</v>
      </c>
      <c r="AQ379" s="61">
        <f t="shared" si="5"/>
        <v>0</v>
      </c>
      <c r="AT379" s="33"/>
    </row>
    <row r="380" spans="1:46" ht="33" customHeight="1">
      <c r="A380" s="32">
        <v>1338</v>
      </c>
      <c r="B380" s="315" t="str">
        <f>VLOOKUP(A380,[5]bd_lista!A:C,3,FALSE)</f>
        <v>Gobierno Autónomo Municipal de Arque</v>
      </c>
      <c r="C380" s="316" t="e">
        <f>+VLOOKUP(A380,Contactos!$A$4:$E$534,6,FALSE)</f>
        <v>#REF!</v>
      </c>
      <c r="D380" s="61">
        <v>0</v>
      </c>
      <c r="E380" s="61">
        <v>0</v>
      </c>
      <c r="F380" s="61">
        <v>0</v>
      </c>
      <c r="G380" s="61">
        <v>0</v>
      </c>
      <c r="H380" s="61">
        <v>0</v>
      </c>
      <c r="I380" s="61">
        <v>0</v>
      </c>
      <c r="J380" s="61">
        <v>0</v>
      </c>
      <c r="K380" s="61">
        <v>0</v>
      </c>
      <c r="L380" s="61">
        <v>0</v>
      </c>
      <c r="M380" s="61">
        <v>0</v>
      </c>
      <c r="N380" s="61">
        <v>0</v>
      </c>
      <c r="O380" s="61">
        <v>0</v>
      </c>
      <c r="P380" s="61">
        <v>0</v>
      </c>
      <c r="Q380" s="61">
        <v>0</v>
      </c>
      <c r="R380" s="61">
        <v>0</v>
      </c>
      <c r="S380" s="61">
        <v>0</v>
      </c>
      <c r="T380" s="61">
        <v>0</v>
      </c>
      <c r="U380" s="61">
        <v>0</v>
      </c>
      <c r="V380" s="61">
        <v>0</v>
      </c>
      <c r="W380" s="61">
        <v>0</v>
      </c>
      <c r="X380" s="61">
        <v>0</v>
      </c>
      <c r="Y380" s="61">
        <v>0</v>
      </c>
      <c r="Z380" s="61">
        <v>0</v>
      </c>
      <c r="AA380" s="61">
        <v>0</v>
      </c>
      <c r="AB380" s="61">
        <v>0</v>
      </c>
      <c r="AC380" s="61">
        <v>0</v>
      </c>
      <c r="AD380" s="61">
        <v>0</v>
      </c>
      <c r="AE380" s="61">
        <v>0</v>
      </c>
      <c r="AF380" s="61">
        <v>0</v>
      </c>
      <c r="AG380" s="61">
        <v>0</v>
      </c>
      <c r="AH380" s="61">
        <v>0</v>
      </c>
      <c r="AI380" s="61">
        <v>0</v>
      </c>
      <c r="AJ380" s="61">
        <v>0</v>
      </c>
      <c r="AK380" s="61">
        <v>0</v>
      </c>
      <c r="AL380" s="61">
        <v>0</v>
      </c>
      <c r="AM380" s="61">
        <v>0</v>
      </c>
      <c r="AN380" s="61">
        <v>0</v>
      </c>
      <c r="AO380" s="61">
        <v>0</v>
      </c>
      <c r="AP380" s="61">
        <v>0</v>
      </c>
      <c r="AQ380" s="61">
        <f t="shared" si="5"/>
        <v>0</v>
      </c>
      <c r="AT380" s="33"/>
    </row>
    <row r="381" spans="1:46" ht="33" customHeight="1">
      <c r="A381" s="32">
        <v>1339</v>
      </c>
      <c r="B381" s="315" t="str">
        <f>VLOOKUP(A381,[5]bd_lista!A:C,3,FALSE)</f>
        <v>Gobierno Autónomo Municipal de Tacopaya</v>
      </c>
      <c r="C381" s="316" t="e">
        <f>+VLOOKUP(A381,Contactos!$A$4:$E$534,6,FALSE)</f>
        <v>#REF!</v>
      </c>
      <c r="D381" s="61">
        <v>0</v>
      </c>
      <c r="E381" s="61">
        <v>0</v>
      </c>
      <c r="F381" s="61">
        <v>0</v>
      </c>
      <c r="G381" s="61">
        <v>0</v>
      </c>
      <c r="H381" s="61">
        <v>0</v>
      </c>
      <c r="I381" s="61">
        <v>0</v>
      </c>
      <c r="J381" s="61">
        <v>0</v>
      </c>
      <c r="K381" s="61">
        <v>0</v>
      </c>
      <c r="L381" s="61">
        <v>0</v>
      </c>
      <c r="M381" s="61">
        <v>0</v>
      </c>
      <c r="N381" s="61">
        <v>0</v>
      </c>
      <c r="O381" s="61">
        <v>0</v>
      </c>
      <c r="P381" s="61">
        <v>0</v>
      </c>
      <c r="Q381" s="61">
        <v>0</v>
      </c>
      <c r="R381" s="61">
        <v>0</v>
      </c>
      <c r="S381" s="61">
        <v>0</v>
      </c>
      <c r="T381" s="61">
        <v>0</v>
      </c>
      <c r="U381" s="61">
        <v>0</v>
      </c>
      <c r="V381" s="61">
        <v>0</v>
      </c>
      <c r="W381" s="61">
        <v>0</v>
      </c>
      <c r="X381" s="61">
        <v>0</v>
      </c>
      <c r="Y381" s="61">
        <v>0</v>
      </c>
      <c r="Z381" s="61">
        <v>0</v>
      </c>
      <c r="AA381" s="61">
        <v>0</v>
      </c>
      <c r="AB381" s="61">
        <v>0</v>
      </c>
      <c r="AC381" s="61">
        <v>0</v>
      </c>
      <c r="AD381" s="61">
        <v>0</v>
      </c>
      <c r="AE381" s="61">
        <v>0</v>
      </c>
      <c r="AF381" s="61">
        <v>0</v>
      </c>
      <c r="AG381" s="61">
        <v>0</v>
      </c>
      <c r="AH381" s="61">
        <v>0</v>
      </c>
      <c r="AI381" s="61">
        <v>0</v>
      </c>
      <c r="AJ381" s="61">
        <v>0</v>
      </c>
      <c r="AK381" s="61">
        <v>0</v>
      </c>
      <c r="AL381" s="61">
        <v>0</v>
      </c>
      <c r="AM381" s="61">
        <v>0</v>
      </c>
      <c r="AN381" s="61">
        <v>0</v>
      </c>
      <c r="AO381" s="61">
        <v>0</v>
      </c>
      <c r="AP381" s="61">
        <v>0</v>
      </c>
      <c r="AQ381" s="61">
        <f t="shared" si="5"/>
        <v>0</v>
      </c>
      <c r="AT381" s="33"/>
    </row>
    <row r="382" spans="1:46" ht="33" customHeight="1">
      <c r="A382" s="32">
        <v>1340</v>
      </c>
      <c r="B382" s="315" t="str">
        <f>VLOOKUP(A382,[5]bd_lista!A:C,3,FALSE)</f>
        <v>Gobierno Autónomo Municipal de Bolivar</v>
      </c>
      <c r="C382" s="316" t="e">
        <f>+VLOOKUP(A382,Contactos!$A$4:$E$534,6,FALSE)</f>
        <v>#REF!</v>
      </c>
      <c r="D382" s="61">
        <v>0</v>
      </c>
      <c r="E382" s="61">
        <v>0</v>
      </c>
      <c r="F382" s="61">
        <v>0</v>
      </c>
      <c r="G382" s="61">
        <v>0</v>
      </c>
      <c r="H382" s="61">
        <v>0</v>
      </c>
      <c r="I382" s="61">
        <v>0</v>
      </c>
      <c r="J382" s="61">
        <v>0</v>
      </c>
      <c r="K382" s="61">
        <v>0</v>
      </c>
      <c r="L382" s="61">
        <v>0</v>
      </c>
      <c r="M382" s="61">
        <v>0</v>
      </c>
      <c r="N382" s="61">
        <v>0</v>
      </c>
      <c r="O382" s="61">
        <v>0</v>
      </c>
      <c r="P382" s="61">
        <v>0</v>
      </c>
      <c r="Q382" s="61">
        <v>0</v>
      </c>
      <c r="R382" s="61">
        <v>0</v>
      </c>
      <c r="S382" s="61">
        <v>0</v>
      </c>
      <c r="T382" s="61">
        <v>0</v>
      </c>
      <c r="U382" s="61">
        <v>0</v>
      </c>
      <c r="V382" s="61">
        <v>0</v>
      </c>
      <c r="W382" s="61">
        <v>0</v>
      </c>
      <c r="X382" s="61">
        <v>0</v>
      </c>
      <c r="Y382" s="61">
        <v>0</v>
      </c>
      <c r="Z382" s="61">
        <v>0</v>
      </c>
      <c r="AA382" s="61">
        <v>0</v>
      </c>
      <c r="AB382" s="61">
        <v>0</v>
      </c>
      <c r="AC382" s="61">
        <v>0</v>
      </c>
      <c r="AD382" s="61">
        <v>0</v>
      </c>
      <c r="AE382" s="61">
        <v>0</v>
      </c>
      <c r="AF382" s="61">
        <v>0</v>
      </c>
      <c r="AG382" s="61">
        <v>0</v>
      </c>
      <c r="AH382" s="61">
        <v>0</v>
      </c>
      <c r="AI382" s="61">
        <v>0</v>
      </c>
      <c r="AJ382" s="61">
        <v>0</v>
      </c>
      <c r="AK382" s="61">
        <v>0</v>
      </c>
      <c r="AL382" s="61">
        <v>0</v>
      </c>
      <c r="AM382" s="61">
        <v>0</v>
      </c>
      <c r="AN382" s="61">
        <v>0</v>
      </c>
      <c r="AO382" s="61">
        <v>0</v>
      </c>
      <c r="AP382" s="61">
        <v>0</v>
      </c>
      <c r="AQ382" s="61">
        <f t="shared" si="5"/>
        <v>0</v>
      </c>
      <c r="AT382" s="33"/>
    </row>
    <row r="383" spans="1:46" ht="33" customHeight="1">
      <c r="A383" s="32">
        <v>1341</v>
      </c>
      <c r="B383" s="315" t="str">
        <f>VLOOKUP(A383,[5]bd_lista!A:C,3,FALSE)</f>
        <v>Gobierno Autónomo Municipal de Tiraque</v>
      </c>
      <c r="C383" s="316" t="e">
        <f>+VLOOKUP(A383,Contactos!$A$4:$E$534,6,FALSE)</f>
        <v>#REF!</v>
      </c>
      <c r="D383" s="61">
        <v>0</v>
      </c>
      <c r="E383" s="61">
        <v>0</v>
      </c>
      <c r="F383" s="61">
        <v>0</v>
      </c>
      <c r="G383" s="61">
        <v>0</v>
      </c>
      <c r="H383" s="61">
        <v>0</v>
      </c>
      <c r="I383" s="61">
        <v>0</v>
      </c>
      <c r="J383" s="61">
        <v>0</v>
      </c>
      <c r="K383" s="61">
        <v>0</v>
      </c>
      <c r="L383" s="61">
        <v>0</v>
      </c>
      <c r="M383" s="61">
        <v>0</v>
      </c>
      <c r="N383" s="61">
        <v>0</v>
      </c>
      <c r="O383" s="61">
        <v>0</v>
      </c>
      <c r="P383" s="61">
        <v>0</v>
      </c>
      <c r="Q383" s="61">
        <v>0</v>
      </c>
      <c r="R383" s="61">
        <v>0</v>
      </c>
      <c r="S383" s="61">
        <v>0</v>
      </c>
      <c r="T383" s="61">
        <v>0</v>
      </c>
      <c r="U383" s="61">
        <v>0</v>
      </c>
      <c r="V383" s="61">
        <v>0</v>
      </c>
      <c r="W383" s="61">
        <v>0</v>
      </c>
      <c r="X383" s="61">
        <v>0</v>
      </c>
      <c r="Y383" s="61">
        <v>0</v>
      </c>
      <c r="Z383" s="61">
        <v>0</v>
      </c>
      <c r="AA383" s="61">
        <v>0</v>
      </c>
      <c r="AB383" s="61">
        <v>0</v>
      </c>
      <c r="AC383" s="61">
        <v>0</v>
      </c>
      <c r="AD383" s="61">
        <v>0</v>
      </c>
      <c r="AE383" s="61">
        <v>0</v>
      </c>
      <c r="AF383" s="61">
        <v>0</v>
      </c>
      <c r="AG383" s="61">
        <v>0</v>
      </c>
      <c r="AH383" s="61">
        <v>0</v>
      </c>
      <c r="AI383" s="61">
        <v>0</v>
      </c>
      <c r="AJ383" s="61">
        <v>0</v>
      </c>
      <c r="AK383" s="61">
        <v>0</v>
      </c>
      <c r="AL383" s="61">
        <v>0</v>
      </c>
      <c r="AM383" s="61">
        <v>0</v>
      </c>
      <c r="AN383" s="61">
        <v>0</v>
      </c>
      <c r="AO383" s="61">
        <v>0</v>
      </c>
      <c r="AP383" s="61">
        <v>0</v>
      </c>
      <c r="AQ383" s="61">
        <f t="shared" si="5"/>
        <v>0</v>
      </c>
      <c r="AT383" s="33"/>
    </row>
    <row r="384" spans="1:46" ht="33" customHeight="1">
      <c r="A384" s="32">
        <v>1342</v>
      </c>
      <c r="B384" s="315" t="str">
        <f>VLOOKUP(A384,[5]bd_lista!A:C,3,FALSE)</f>
        <v>Gobierno Autónomo Municipal de Mizque</v>
      </c>
      <c r="C384" s="316" t="e">
        <f>+VLOOKUP(A384,Contactos!$A$4:$E$534,6,FALSE)</f>
        <v>#REF!</v>
      </c>
      <c r="D384" s="61">
        <v>0</v>
      </c>
      <c r="E384" s="61">
        <v>0</v>
      </c>
      <c r="F384" s="61">
        <v>0</v>
      </c>
      <c r="G384" s="61">
        <v>0</v>
      </c>
      <c r="H384" s="61">
        <v>0</v>
      </c>
      <c r="I384" s="61">
        <v>0</v>
      </c>
      <c r="J384" s="61">
        <v>0</v>
      </c>
      <c r="K384" s="61">
        <v>0</v>
      </c>
      <c r="L384" s="61">
        <v>0</v>
      </c>
      <c r="M384" s="61">
        <v>0</v>
      </c>
      <c r="N384" s="61">
        <v>0</v>
      </c>
      <c r="O384" s="61">
        <v>0</v>
      </c>
      <c r="P384" s="61">
        <v>0</v>
      </c>
      <c r="Q384" s="61">
        <v>0</v>
      </c>
      <c r="R384" s="61">
        <v>0</v>
      </c>
      <c r="S384" s="61">
        <v>0</v>
      </c>
      <c r="T384" s="61">
        <v>0</v>
      </c>
      <c r="U384" s="61">
        <v>0</v>
      </c>
      <c r="V384" s="61">
        <v>0</v>
      </c>
      <c r="W384" s="61">
        <v>0</v>
      </c>
      <c r="X384" s="61">
        <v>0</v>
      </c>
      <c r="Y384" s="61">
        <v>0</v>
      </c>
      <c r="Z384" s="61">
        <v>0</v>
      </c>
      <c r="AA384" s="61">
        <v>0</v>
      </c>
      <c r="AB384" s="61">
        <v>0</v>
      </c>
      <c r="AC384" s="61">
        <v>0</v>
      </c>
      <c r="AD384" s="61">
        <v>0</v>
      </c>
      <c r="AE384" s="61">
        <v>0</v>
      </c>
      <c r="AF384" s="61">
        <v>0</v>
      </c>
      <c r="AG384" s="61">
        <v>0</v>
      </c>
      <c r="AH384" s="61">
        <v>0</v>
      </c>
      <c r="AI384" s="61">
        <v>0</v>
      </c>
      <c r="AJ384" s="61">
        <v>0</v>
      </c>
      <c r="AK384" s="61">
        <v>0</v>
      </c>
      <c r="AL384" s="61">
        <v>0</v>
      </c>
      <c r="AM384" s="61">
        <v>0</v>
      </c>
      <c r="AN384" s="61">
        <v>0</v>
      </c>
      <c r="AO384" s="61">
        <v>0</v>
      </c>
      <c r="AP384" s="61">
        <v>0</v>
      </c>
      <c r="AQ384" s="61">
        <f t="shared" si="5"/>
        <v>0</v>
      </c>
      <c r="AT384" s="33"/>
    </row>
    <row r="385" spans="1:46" ht="33" customHeight="1">
      <c r="A385" s="32">
        <v>1343</v>
      </c>
      <c r="B385" s="315" t="str">
        <f>VLOOKUP(A385,[5]bd_lista!A:C,3,FALSE)</f>
        <v>Gobierno Autónomo Municipal de Vila Vila</v>
      </c>
      <c r="C385" s="316" t="e">
        <f>+VLOOKUP(A385,Contactos!$A$4:$E$534,6,FALSE)</f>
        <v>#REF!</v>
      </c>
      <c r="D385" s="61">
        <v>0</v>
      </c>
      <c r="E385" s="61">
        <v>0</v>
      </c>
      <c r="F385" s="61">
        <v>0</v>
      </c>
      <c r="G385" s="61">
        <v>0</v>
      </c>
      <c r="H385" s="61">
        <v>0</v>
      </c>
      <c r="I385" s="61">
        <v>0</v>
      </c>
      <c r="J385" s="61">
        <v>0</v>
      </c>
      <c r="K385" s="61">
        <v>0</v>
      </c>
      <c r="L385" s="61">
        <v>0</v>
      </c>
      <c r="M385" s="61">
        <v>0</v>
      </c>
      <c r="N385" s="61">
        <v>0</v>
      </c>
      <c r="O385" s="61">
        <v>0</v>
      </c>
      <c r="P385" s="61">
        <v>0</v>
      </c>
      <c r="Q385" s="61">
        <v>0</v>
      </c>
      <c r="R385" s="61">
        <v>0</v>
      </c>
      <c r="S385" s="61">
        <v>0</v>
      </c>
      <c r="T385" s="61">
        <v>0</v>
      </c>
      <c r="U385" s="61">
        <v>0</v>
      </c>
      <c r="V385" s="61">
        <v>0</v>
      </c>
      <c r="W385" s="61">
        <v>0</v>
      </c>
      <c r="X385" s="61">
        <v>0</v>
      </c>
      <c r="Y385" s="61">
        <v>0</v>
      </c>
      <c r="Z385" s="61">
        <v>0</v>
      </c>
      <c r="AA385" s="61">
        <v>0</v>
      </c>
      <c r="AB385" s="61">
        <v>0</v>
      </c>
      <c r="AC385" s="61">
        <v>0</v>
      </c>
      <c r="AD385" s="61">
        <v>0</v>
      </c>
      <c r="AE385" s="61">
        <v>0</v>
      </c>
      <c r="AF385" s="61">
        <v>0</v>
      </c>
      <c r="AG385" s="61">
        <v>0</v>
      </c>
      <c r="AH385" s="61">
        <v>0</v>
      </c>
      <c r="AI385" s="61">
        <v>0</v>
      </c>
      <c r="AJ385" s="61">
        <v>0</v>
      </c>
      <c r="AK385" s="61">
        <v>0</v>
      </c>
      <c r="AL385" s="61">
        <v>0</v>
      </c>
      <c r="AM385" s="61">
        <v>0</v>
      </c>
      <c r="AN385" s="61">
        <v>0</v>
      </c>
      <c r="AO385" s="61">
        <v>0</v>
      </c>
      <c r="AP385" s="61">
        <v>0</v>
      </c>
      <c r="AQ385" s="61">
        <f t="shared" si="5"/>
        <v>0</v>
      </c>
      <c r="AT385" s="33"/>
    </row>
    <row r="386" spans="1:46" ht="33" customHeight="1">
      <c r="A386" s="32">
        <v>1344</v>
      </c>
      <c r="B386" s="315" t="str">
        <f>VLOOKUP(A386,[5]bd_lista!A:C,3,FALSE)</f>
        <v>Gobierno Autónomo Municipal de Alalay</v>
      </c>
      <c r="C386" s="316" t="e">
        <f>+VLOOKUP(A386,Contactos!$A$4:$E$534,6,FALSE)</f>
        <v>#REF!</v>
      </c>
      <c r="D386" s="61">
        <v>0</v>
      </c>
      <c r="E386" s="61">
        <v>0</v>
      </c>
      <c r="F386" s="61">
        <v>0</v>
      </c>
      <c r="G386" s="61">
        <v>0</v>
      </c>
      <c r="H386" s="61">
        <v>0</v>
      </c>
      <c r="I386" s="61">
        <v>0</v>
      </c>
      <c r="J386" s="61">
        <v>0</v>
      </c>
      <c r="K386" s="61">
        <v>0</v>
      </c>
      <c r="L386" s="61">
        <v>0</v>
      </c>
      <c r="M386" s="61">
        <v>0</v>
      </c>
      <c r="N386" s="61">
        <v>0</v>
      </c>
      <c r="O386" s="61">
        <v>0</v>
      </c>
      <c r="P386" s="61">
        <v>0</v>
      </c>
      <c r="Q386" s="61">
        <v>0</v>
      </c>
      <c r="R386" s="61">
        <v>0</v>
      </c>
      <c r="S386" s="61">
        <v>0</v>
      </c>
      <c r="T386" s="61">
        <v>0</v>
      </c>
      <c r="U386" s="61">
        <v>0</v>
      </c>
      <c r="V386" s="61">
        <v>0</v>
      </c>
      <c r="W386" s="61">
        <v>0</v>
      </c>
      <c r="X386" s="61">
        <v>0</v>
      </c>
      <c r="Y386" s="61">
        <v>0</v>
      </c>
      <c r="Z386" s="61">
        <v>0</v>
      </c>
      <c r="AA386" s="61">
        <v>0</v>
      </c>
      <c r="AB386" s="61">
        <v>0</v>
      </c>
      <c r="AC386" s="61">
        <v>0</v>
      </c>
      <c r="AD386" s="61">
        <v>0</v>
      </c>
      <c r="AE386" s="61">
        <v>0</v>
      </c>
      <c r="AF386" s="61">
        <v>0</v>
      </c>
      <c r="AG386" s="61">
        <v>0</v>
      </c>
      <c r="AH386" s="61">
        <v>0</v>
      </c>
      <c r="AI386" s="61">
        <v>0</v>
      </c>
      <c r="AJ386" s="61">
        <v>0</v>
      </c>
      <c r="AK386" s="61">
        <v>0</v>
      </c>
      <c r="AL386" s="61">
        <v>0</v>
      </c>
      <c r="AM386" s="61">
        <v>0</v>
      </c>
      <c r="AN386" s="61">
        <v>0</v>
      </c>
      <c r="AO386" s="61">
        <v>0</v>
      </c>
      <c r="AP386" s="61">
        <v>0</v>
      </c>
      <c r="AQ386" s="61">
        <f t="shared" si="5"/>
        <v>0</v>
      </c>
      <c r="AT386" s="33"/>
    </row>
    <row r="387" spans="1:46" ht="33" customHeight="1">
      <c r="A387" s="32">
        <v>1345</v>
      </c>
      <c r="B387" s="315" t="str">
        <f>VLOOKUP(A387,[5]bd_lista!A:C,3,FALSE)</f>
        <v>Gobierno Autónomo Municipal de Entre Rios</v>
      </c>
      <c r="C387" s="316" t="e">
        <f>+VLOOKUP(A387,Contactos!$A$4:$E$534,6,FALSE)</f>
        <v>#REF!</v>
      </c>
      <c r="D387" s="61">
        <v>0</v>
      </c>
      <c r="E387" s="61">
        <v>0</v>
      </c>
      <c r="F387" s="61">
        <v>0</v>
      </c>
      <c r="G387" s="61">
        <v>0</v>
      </c>
      <c r="H387" s="61">
        <v>0</v>
      </c>
      <c r="I387" s="61">
        <v>0</v>
      </c>
      <c r="J387" s="61">
        <v>0</v>
      </c>
      <c r="K387" s="61">
        <v>0</v>
      </c>
      <c r="L387" s="61">
        <v>0</v>
      </c>
      <c r="M387" s="61">
        <v>0</v>
      </c>
      <c r="N387" s="61">
        <v>0</v>
      </c>
      <c r="O387" s="61">
        <v>0</v>
      </c>
      <c r="P387" s="61">
        <v>0</v>
      </c>
      <c r="Q387" s="61">
        <v>0</v>
      </c>
      <c r="R387" s="61">
        <v>0</v>
      </c>
      <c r="S387" s="61">
        <v>0</v>
      </c>
      <c r="T387" s="61">
        <v>0</v>
      </c>
      <c r="U387" s="61">
        <v>0</v>
      </c>
      <c r="V387" s="61">
        <v>0</v>
      </c>
      <c r="W387" s="61">
        <v>0</v>
      </c>
      <c r="X387" s="61">
        <v>0</v>
      </c>
      <c r="Y387" s="61">
        <v>0</v>
      </c>
      <c r="Z387" s="61">
        <v>0</v>
      </c>
      <c r="AA387" s="61">
        <v>0</v>
      </c>
      <c r="AB387" s="61">
        <v>0</v>
      </c>
      <c r="AC387" s="61">
        <v>0</v>
      </c>
      <c r="AD387" s="61">
        <v>0</v>
      </c>
      <c r="AE387" s="61">
        <v>0</v>
      </c>
      <c r="AF387" s="61">
        <v>0</v>
      </c>
      <c r="AG387" s="61">
        <v>0</v>
      </c>
      <c r="AH387" s="61">
        <v>0</v>
      </c>
      <c r="AI387" s="61">
        <v>0</v>
      </c>
      <c r="AJ387" s="61">
        <v>0</v>
      </c>
      <c r="AK387" s="61">
        <v>0</v>
      </c>
      <c r="AL387" s="61">
        <v>0</v>
      </c>
      <c r="AM387" s="61">
        <v>0</v>
      </c>
      <c r="AN387" s="61">
        <v>0</v>
      </c>
      <c r="AO387" s="61">
        <v>0</v>
      </c>
      <c r="AP387" s="61">
        <v>0</v>
      </c>
      <c r="AQ387" s="61">
        <f t="shared" si="5"/>
        <v>0</v>
      </c>
      <c r="AT387" s="33"/>
    </row>
    <row r="388" spans="1:46" ht="33" customHeight="1">
      <c r="A388" s="32">
        <v>1346</v>
      </c>
      <c r="B388" s="315" t="str">
        <f>VLOOKUP(A388,[5]bd_lista!A:C,3,FALSE)</f>
        <v>Gobierno Autónomo Municipal de Cocapata</v>
      </c>
      <c r="C388" s="316" t="e">
        <f>+VLOOKUP(A388,Contactos!$A$4:$E$534,6,FALSE)</f>
        <v>#REF!</v>
      </c>
      <c r="D388" s="61">
        <v>0</v>
      </c>
      <c r="E388" s="61">
        <v>0</v>
      </c>
      <c r="F388" s="61">
        <v>0</v>
      </c>
      <c r="G388" s="61">
        <v>0</v>
      </c>
      <c r="H388" s="61">
        <v>0</v>
      </c>
      <c r="I388" s="61">
        <v>0</v>
      </c>
      <c r="J388" s="61">
        <v>0</v>
      </c>
      <c r="K388" s="61">
        <v>0</v>
      </c>
      <c r="L388" s="61">
        <v>0</v>
      </c>
      <c r="M388" s="61">
        <v>0</v>
      </c>
      <c r="N388" s="61">
        <v>0</v>
      </c>
      <c r="O388" s="61">
        <v>0</v>
      </c>
      <c r="P388" s="61">
        <v>0</v>
      </c>
      <c r="Q388" s="61">
        <v>0</v>
      </c>
      <c r="R388" s="61">
        <v>0</v>
      </c>
      <c r="S388" s="61">
        <v>0</v>
      </c>
      <c r="T388" s="61">
        <v>0</v>
      </c>
      <c r="U388" s="61">
        <v>0</v>
      </c>
      <c r="V388" s="61">
        <v>0</v>
      </c>
      <c r="W388" s="61">
        <v>0</v>
      </c>
      <c r="X388" s="61">
        <v>0</v>
      </c>
      <c r="Y388" s="61">
        <v>0</v>
      </c>
      <c r="Z388" s="61">
        <v>0</v>
      </c>
      <c r="AA388" s="61">
        <v>0</v>
      </c>
      <c r="AB388" s="61">
        <v>0</v>
      </c>
      <c r="AC388" s="61">
        <v>0</v>
      </c>
      <c r="AD388" s="61">
        <v>0</v>
      </c>
      <c r="AE388" s="61">
        <v>0</v>
      </c>
      <c r="AF388" s="61">
        <v>0</v>
      </c>
      <c r="AG388" s="61">
        <v>0</v>
      </c>
      <c r="AH388" s="61">
        <v>0</v>
      </c>
      <c r="AI388" s="61">
        <v>0</v>
      </c>
      <c r="AJ388" s="61">
        <v>0</v>
      </c>
      <c r="AK388" s="61">
        <v>0</v>
      </c>
      <c r="AL388" s="61">
        <v>0</v>
      </c>
      <c r="AM388" s="61">
        <v>0</v>
      </c>
      <c r="AN388" s="61">
        <v>0</v>
      </c>
      <c r="AO388" s="61">
        <v>0</v>
      </c>
      <c r="AP388" s="61">
        <v>0</v>
      </c>
      <c r="AQ388" s="61">
        <f t="shared" si="5"/>
        <v>0</v>
      </c>
      <c r="AT388" s="33"/>
    </row>
    <row r="389" spans="1:46" ht="33" customHeight="1">
      <c r="A389" s="32">
        <v>1347</v>
      </c>
      <c r="B389" s="315" t="str">
        <f>VLOOKUP(A389,[5]bd_lista!A:C,3,FALSE)</f>
        <v>Gobierno Autónomo Municipal de Shinahota</v>
      </c>
      <c r="C389" s="316" t="e">
        <f>+VLOOKUP(A389,Contactos!$A$4:$E$534,6,FALSE)</f>
        <v>#REF!</v>
      </c>
      <c r="D389" s="61">
        <v>0</v>
      </c>
      <c r="E389" s="61">
        <v>0</v>
      </c>
      <c r="F389" s="61">
        <v>0</v>
      </c>
      <c r="G389" s="61">
        <v>0</v>
      </c>
      <c r="H389" s="61">
        <v>0</v>
      </c>
      <c r="I389" s="61">
        <v>0</v>
      </c>
      <c r="J389" s="61">
        <v>0</v>
      </c>
      <c r="K389" s="61">
        <v>0</v>
      </c>
      <c r="L389" s="61">
        <v>0</v>
      </c>
      <c r="M389" s="61">
        <v>0</v>
      </c>
      <c r="N389" s="61">
        <v>0</v>
      </c>
      <c r="O389" s="61">
        <v>0</v>
      </c>
      <c r="P389" s="61">
        <v>0</v>
      </c>
      <c r="Q389" s="61">
        <v>0</v>
      </c>
      <c r="R389" s="61">
        <v>0</v>
      </c>
      <c r="S389" s="61">
        <v>0</v>
      </c>
      <c r="T389" s="61">
        <v>0</v>
      </c>
      <c r="U389" s="61">
        <v>0</v>
      </c>
      <c r="V389" s="61">
        <v>0</v>
      </c>
      <c r="W389" s="61">
        <v>0</v>
      </c>
      <c r="X389" s="61">
        <v>0</v>
      </c>
      <c r="Y389" s="61">
        <v>0</v>
      </c>
      <c r="Z389" s="61">
        <v>0</v>
      </c>
      <c r="AA389" s="61">
        <v>0</v>
      </c>
      <c r="AB389" s="61">
        <v>0</v>
      </c>
      <c r="AC389" s="61">
        <v>0</v>
      </c>
      <c r="AD389" s="61">
        <v>0</v>
      </c>
      <c r="AE389" s="61">
        <v>0</v>
      </c>
      <c r="AF389" s="61">
        <v>0</v>
      </c>
      <c r="AG389" s="61">
        <v>0</v>
      </c>
      <c r="AH389" s="61">
        <v>0</v>
      </c>
      <c r="AI389" s="61">
        <v>0</v>
      </c>
      <c r="AJ389" s="61">
        <v>0</v>
      </c>
      <c r="AK389" s="61">
        <v>0</v>
      </c>
      <c r="AL389" s="61">
        <v>0</v>
      </c>
      <c r="AM389" s="61">
        <v>0</v>
      </c>
      <c r="AN389" s="61">
        <v>0</v>
      </c>
      <c r="AO389" s="61">
        <v>0</v>
      </c>
      <c r="AP389" s="61">
        <v>0</v>
      </c>
      <c r="AQ389" s="61">
        <f t="shared" si="5"/>
        <v>0</v>
      </c>
      <c r="AT389" s="33"/>
    </row>
    <row r="390" spans="1:46" ht="33" customHeight="1">
      <c r="A390" s="32">
        <v>1401</v>
      </c>
      <c r="B390" s="315" t="str">
        <f>VLOOKUP(A390,[5]bd_lista!A:C,3,FALSE)</f>
        <v>Gobierno Autónomo Municipal de Oruro</v>
      </c>
      <c r="C390" s="316" t="e">
        <f>+VLOOKUP(A390,Contactos!$A$4:$E$534,6,FALSE)</f>
        <v>#REF!</v>
      </c>
      <c r="D390" s="61">
        <v>0</v>
      </c>
      <c r="E390" s="61">
        <v>0</v>
      </c>
      <c r="F390" s="61">
        <v>0</v>
      </c>
      <c r="G390" s="61">
        <v>0</v>
      </c>
      <c r="H390" s="61">
        <v>0</v>
      </c>
      <c r="I390" s="61">
        <v>0</v>
      </c>
      <c r="J390" s="61">
        <v>0</v>
      </c>
      <c r="K390" s="61">
        <v>0</v>
      </c>
      <c r="L390" s="61">
        <v>0</v>
      </c>
      <c r="M390" s="61">
        <v>0</v>
      </c>
      <c r="N390" s="61">
        <v>0</v>
      </c>
      <c r="O390" s="61">
        <v>0</v>
      </c>
      <c r="P390" s="61">
        <v>0</v>
      </c>
      <c r="Q390" s="61">
        <v>0</v>
      </c>
      <c r="R390" s="61">
        <v>0</v>
      </c>
      <c r="S390" s="61">
        <v>0</v>
      </c>
      <c r="T390" s="61">
        <v>0</v>
      </c>
      <c r="U390" s="61">
        <v>0</v>
      </c>
      <c r="V390" s="61">
        <v>0</v>
      </c>
      <c r="W390" s="61">
        <v>0</v>
      </c>
      <c r="X390" s="61">
        <v>0</v>
      </c>
      <c r="Y390" s="61">
        <v>0</v>
      </c>
      <c r="Z390" s="61">
        <v>0</v>
      </c>
      <c r="AA390" s="61">
        <v>0</v>
      </c>
      <c r="AB390" s="61">
        <v>0</v>
      </c>
      <c r="AC390" s="61">
        <v>0</v>
      </c>
      <c r="AD390" s="61">
        <v>0</v>
      </c>
      <c r="AE390" s="61">
        <v>0</v>
      </c>
      <c r="AF390" s="61">
        <v>0</v>
      </c>
      <c r="AG390" s="61">
        <v>0</v>
      </c>
      <c r="AH390" s="61">
        <v>0</v>
      </c>
      <c r="AI390" s="61">
        <v>0</v>
      </c>
      <c r="AJ390" s="61">
        <v>0</v>
      </c>
      <c r="AK390" s="61">
        <v>0</v>
      </c>
      <c r="AL390" s="61">
        <v>0</v>
      </c>
      <c r="AM390" s="61">
        <v>0</v>
      </c>
      <c r="AN390" s="61">
        <v>0</v>
      </c>
      <c r="AO390" s="61">
        <v>0</v>
      </c>
      <c r="AP390" s="61">
        <v>0</v>
      </c>
      <c r="AQ390" s="61">
        <f t="shared" si="5"/>
        <v>0</v>
      </c>
      <c r="AT390" s="33"/>
    </row>
    <row r="391" spans="1:46" ht="33" customHeight="1">
      <c r="A391" s="32">
        <v>1402</v>
      </c>
      <c r="B391" s="315" t="str">
        <f>VLOOKUP(A391,[5]bd_lista!A:C,3,FALSE)</f>
        <v>Gobierno Autónomo Municipal de Caracollo</v>
      </c>
      <c r="C391" s="316" t="e">
        <f>+VLOOKUP(A391,Contactos!$A$4:$E$534,6,FALSE)</f>
        <v>#REF!</v>
      </c>
      <c r="D391" s="61">
        <v>0</v>
      </c>
      <c r="E391" s="61">
        <v>0</v>
      </c>
      <c r="F391" s="61">
        <v>0</v>
      </c>
      <c r="G391" s="61">
        <v>0</v>
      </c>
      <c r="H391" s="61">
        <v>0</v>
      </c>
      <c r="I391" s="61">
        <v>0</v>
      </c>
      <c r="J391" s="61">
        <v>0</v>
      </c>
      <c r="K391" s="61">
        <v>0</v>
      </c>
      <c r="L391" s="61">
        <v>0</v>
      </c>
      <c r="M391" s="61">
        <v>0</v>
      </c>
      <c r="N391" s="61">
        <v>0</v>
      </c>
      <c r="O391" s="61">
        <v>0</v>
      </c>
      <c r="P391" s="61">
        <v>0</v>
      </c>
      <c r="Q391" s="61">
        <v>0</v>
      </c>
      <c r="R391" s="61">
        <v>0</v>
      </c>
      <c r="S391" s="61">
        <v>0</v>
      </c>
      <c r="T391" s="61">
        <v>0</v>
      </c>
      <c r="U391" s="61">
        <v>0</v>
      </c>
      <c r="V391" s="61">
        <v>0</v>
      </c>
      <c r="W391" s="61">
        <v>0</v>
      </c>
      <c r="X391" s="61">
        <v>0</v>
      </c>
      <c r="Y391" s="61">
        <v>0</v>
      </c>
      <c r="Z391" s="61">
        <v>0</v>
      </c>
      <c r="AA391" s="61">
        <v>0</v>
      </c>
      <c r="AB391" s="61">
        <v>0</v>
      </c>
      <c r="AC391" s="61">
        <v>0</v>
      </c>
      <c r="AD391" s="61">
        <v>0</v>
      </c>
      <c r="AE391" s="61">
        <v>0</v>
      </c>
      <c r="AF391" s="61">
        <v>0</v>
      </c>
      <c r="AG391" s="61">
        <v>0</v>
      </c>
      <c r="AH391" s="61">
        <v>0</v>
      </c>
      <c r="AI391" s="61">
        <v>0</v>
      </c>
      <c r="AJ391" s="61">
        <v>0</v>
      </c>
      <c r="AK391" s="61">
        <v>0</v>
      </c>
      <c r="AL391" s="61">
        <v>0</v>
      </c>
      <c r="AM391" s="61">
        <v>0</v>
      </c>
      <c r="AN391" s="61">
        <v>0</v>
      </c>
      <c r="AO391" s="61">
        <v>0</v>
      </c>
      <c r="AP391" s="61">
        <v>0</v>
      </c>
      <c r="AQ391" s="61">
        <f t="shared" si="5"/>
        <v>0</v>
      </c>
      <c r="AT391" s="33"/>
    </row>
    <row r="392" spans="1:46" ht="33" customHeight="1">
      <c r="A392" s="32">
        <v>1403</v>
      </c>
      <c r="B392" s="315" t="str">
        <f>VLOOKUP(A392,[5]bd_lista!A:C,3,FALSE)</f>
        <v>Gobierno Autónomo Municipal de El Choro</v>
      </c>
      <c r="C392" s="316" t="e">
        <f>+VLOOKUP(A392,Contactos!$A$4:$E$534,6,FALSE)</f>
        <v>#REF!</v>
      </c>
      <c r="D392" s="61">
        <v>0</v>
      </c>
      <c r="E392" s="61">
        <v>0</v>
      </c>
      <c r="F392" s="61">
        <v>0</v>
      </c>
      <c r="G392" s="61">
        <v>0</v>
      </c>
      <c r="H392" s="61">
        <v>0</v>
      </c>
      <c r="I392" s="61">
        <v>0</v>
      </c>
      <c r="J392" s="61">
        <v>0</v>
      </c>
      <c r="K392" s="61">
        <v>0</v>
      </c>
      <c r="L392" s="61">
        <v>0</v>
      </c>
      <c r="M392" s="61">
        <v>0</v>
      </c>
      <c r="N392" s="61">
        <v>0</v>
      </c>
      <c r="O392" s="61">
        <v>0</v>
      </c>
      <c r="P392" s="61">
        <v>0</v>
      </c>
      <c r="Q392" s="61">
        <v>0</v>
      </c>
      <c r="R392" s="61">
        <v>0</v>
      </c>
      <c r="S392" s="61">
        <v>0</v>
      </c>
      <c r="T392" s="61">
        <v>0</v>
      </c>
      <c r="U392" s="61">
        <v>0</v>
      </c>
      <c r="V392" s="61">
        <v>0</v>
      </c>
      <c r="W392" s="61">
        <v>0</v>
      </c>
      <c r="X392" s="61">
        <v>0</v>
      </c>
      <c r="Y392" s="61">
        <v>0</v>
      </c>
      <c r="Z392" s="61">
        <v>0</v>
      </c>
      <c r="AA392" s="61">
        <v>0</v>
      </c>
      <c r="AB392" s="61">
        <v>0</v>
      </c>
      <c r="AC392" s="61">
        <v>0</v>
      </c>
      <c r="AD392" s="61">
        <v>0</v>
      </c>
      <c r="AE392" s="61">
        <v>0</v>
      </c>
      <c r="AF392" s="61">
        <v>0</v>
      </c>
      <c r="AG392" s="61">
        <v>0</v>
      </c>
      <c r="AH392" s="61">
        <v>0</v>
      </c>
      <c r="AI392" s="61">
        <v>0</v>
      </c>
      <c r="AJ392" s="61">
        <v>0</v>
      </c>
      <c r="AK392" s="61">
        <v>0</v>
      </c>
      <c r="AL392" s="61">
        <v>0</v>
      </c>
      <c r="AM392" s="61">
        <v>0</v>
      </c>
      <c r="AN392" s="61">
        <v>0</v>
      </c>
      <c r="AO392" s="61">
        <v>0</v>
      </c>
      <c r="AP392" s="61">
        <v>0</v>
      </c>
      <c r="AQ392" s="61">
        <f t="shared" si="5"/>
        <v>0</v>
      </c>
      <c r="AT392" s="33"/>
    </row>
    <row r="393" spans="1:46" ht="33" customHeight="1">
      <c r="A393" s="32">
        <v>1404</v>
      </c>
      <c r="B393" s="315" t="str">
        <f>VLOOKUP(A393,[5]bd_lista!A:C,3,FALSE)</f>
        <v>Gobierno Autónomo Municipal de Challapata</v>
      </c>
      <c r="C393" s="316" t="e">
        <f>+VLOOKUP(A393,Contactos!$A$4:$E$534,6,FALSE)</f>
        <v>#REF!</v>
      </c>
      <c r="D393" s="61">
        <v>0</v>
      </c>
      <c r="E393" s="61">
        <v>0</v>
      </c>
      <c r="F393" s="61">
        <v>0</v>
      </c>
      <c r="G393" s="61">
        <v>0</v>
      </c>
      <c r="H393" s="61">
        <v>0</v>
      </c>
      <c r="I393" s="61">
        <v>0</v>
      </c>
      <c r="J393" s="61">
        <v>0</v>
      </c>
      <c r="K393" s="61">
        <v>0</v>
      </c>
      <c r="L393" s="61">
        <v>0</v>
      </c>
      <c r="M393" s="61">
        <v>0</v>
      </c>
      <c r="N393" s="61">
        <v>0</v>
      </c>
      <c r="O393" s="61">
        <v>0</v>
      </c>
      <c r="P393" s="61">
        <v>0</v>
      </c>
      <c r="Q393" s="61">
        <v>0</v>
      </c>
      <c r="R393" s="61">
        <v>0</v>
      </c>
      <c r="S393" s="61">
        <v>0</v>
      </c>
      <c r="T393" s="61">
        <v>0</v>
      </c>
      <c r="U393" s="61">
        <v>0</v>
      </c>
      <c r="V393" s="61">
        <v>0</v>
      </c>
      <c r="W393" s="61">
        <v>0</v>
      </c>
      <c r="X393" s="61">
        <v>0</v>
      </c>
      <c r="Y393" s="61">
        <v>0</v>
      </c>
      <c r="Z393" s="61">
        <v>0</v>
      </c>
      <c r="AA393" s="61">
        <v>0</v>
      </c>
      <c r="AB393" s="61">
        <v>0</v>
      </c>
      <c r="AC393" s="61">
        <v>0</v>
      </c>
      <c r="AD393" s="61">
        <v>0</v>
      </c>
      <c r="AE393" s="61">
        <v>0</v>
      </c>
      <c r="AF393" s="61">
        <v>0</v>
      </c>
      <c r="AG393" s="61">
        <v>0</v>
      </c>
      <c r="AH393" s="61">
        <v>0</v>
      </c>
      <c r="AI393" s="61">
        <v>0</v>
      </c>
      <c r="AJ393" s="61">
        <v>0</v>
      </c>
      <c r="AK393" s="61">
        <v>0</v>
      </c>
      <c r="AL393" s="61">
        <v>0</v>
      </c>
      <c r="AM393" s="61">
        <v>0</v>
      </c>
      <c r="AN393" s="61">
        <v>0</v>
      </c>
      <c r="AO393" s="61">
        <v>0</v>
      </c>
      <c r="AP393" s="61">
        <v>0</v>
      </c>
      <c r="AQ393" s="61">
        <f t="shared" si="5"/>
        <v>0</v>
      </c>
      <c r="AT393" s="33"/>
    </row>
    <row r="394" spans="1:46" ht="33" customHeight="1">
      <c r="A394" s="32">
        <v>1405</v>
      </c>
      <c r="B394" s="315" t="str">
        <f>VLOOKUP(A394,[5]bd_lista!A:C,3,FALSE)</f>
        <v>Gobierno Autónomo Municipal de Santuario de Quillacas</v>
      </c>
      <c r="C394" s="316" t="e">
        <f>+VLOOKUP(A394,Contactos!$A$4:$E$534,6,FALSE)</f>
        <v>#REF!</v>
      </c>
      <c r="D394" s="61">
        <v>0</v>
      </c>
      <c r="E394" s="61">
        <v>0</v>
      </c>
      <c r="F394" s="61">
        <v>0</v>
      </c>
      <c r="G394" s="61">
        <v>0</v>
      </c>
      <c r="H394" s="61">
        <v>0</v>
      </c>
      <c r="I394" s="61">
        <v>0</v>
      </c>
      <c r="J394" s="61">
        <v>0</v>
      </c>
      <c r="K394" s="61">
        <v>0</v>
      </c>
      <c r="L394" s="61">
        <v>0</v>
      </c>
      <c r="M394" s="61">
        <v>0</v>
      </c>
      <c r="N394" s="61">
        <v>0</v>
      </c>
      <c r="O394" s="61">
        <v>0</v>
      </c>
      <c r="P394" s="61">
        <v>0</v>
      </c>
      <c r="Q394" s="61">
        <v>0</v>
      </c>
      <c r="R394" s="61">
        <v>0</v>
      </c>
      <c r="S394" s="61">
        <v>0</v>
      </c>
      <c r="T394" s="61">
        <v>0</v>
      </c>
      <c r="U394" s="61">
        <v>0</v>
      </c>
      <c r="V394" s="61">
        <v>0</v>
      </c>
      <c r="W394" s="61">
        <v>0</v>
      </c>
      <c r="X394" s="61">
        <v>0</v>
      </c>
      <c r="Y394" s="61">
        <v>0</v>
      </c>
      <c r="Z394" s="61">
        <v>0</v>
      </c>
      <c r="AA394" s="61">
        <v>0</v>
      </c>
      <c r="AB394" s="61">
        <v>0</v>
      </c>
      <c r="AC394" s="61">
        <v>0</v>
      </c>
      <c r="AD394" s="61">
        <v>0</v>
      </c>
      <c r="AE394" s="61">
        <v>0</v>
      </c>
      <c r="AF394" s="61">
        <v>0</v>
      </c>
      <c r="AG394" s="61">
        <v>0</v>
      </c>
      <c r="AH394" s="61">
        <v>0</v>
      </c>
      <c r="AI394" s="61">
        <v>0</v>
      </c>
      <c r="AJ394" s="61">
        <v>0</v>
      </c>
      <c r="AK394" s="61">
        <v>0</v>
      </c>
      <c r="AL394" s="61">
        <v>0</v>
      </c>
      <c r="AM394" s="61">
        <v>0</v>
      </c>
      <c r="AN394" s="61">
        <v>0</v>
      </c>
      <c r="AO394" s="61">
        <v>0</v>
      </c>
      <c r="AP394" s="61">
        <v>0</v>
      </c>
      <c r="AQ394" s="61">
        <f t="shared" si="5"/>
        <v>0</v>
      </c>
      <c r="AT394" s="33"/>
    </row>
    <row r="395" spans="1:46" ht="33" customHeight="1">
      <c r="A395" s="32">
        <v>1406</v>
      </c>
      <c r="B395" s="315" t="str">
        <f>VLOOKUP(A395,[5]bd_lista!A:C,3,FALSE)</f>
        <v>Gobierno Autónomo Municipal de Huanuni</v>
      </c>
      <c r="C395" s="316" t="e">
        <f>+VLOOKUP(A395,Contactos!$A$4:$E$534,6,FALSE)</f>
        <v>#REF!</v>
      </c>
      <c r="D395" s="61">
        <v>0</v>
      </c>
      <c r="E395" s="61">
        <v>0</v>
      </c>
      <c r="F395" s="61">
        <v>0</v>
      </c>
      <c r="G395" s="61">
        <v>0</v>
      </c>
      <c r="H395" s="61">
        <v>0</v>
      </c>
      <c r="I395" s="61">
        <v>0</v>
      </c>
      <c r="J395" s="61">
        <v>0</v>
      </c>
      <c r="K395" s="61">
        <v>0</v>
      </c>
      <c r="L395" s="61">
        <v>0</v>
      </c>
      <c r="M395" s="61">
        <v>0</v>
      </c>
      <c r="N395" s="61">
        <v>0</v>
      </c>
      <c r="O395" s="61">
        <v>0</v>
      </c>
      <c r="P395" s="61">
        <v>0</v>
      </c>
      <c r="Q395" s="61">
        <v>0</v>
      </c>
      <c r="R395" s="61">
        <v>0</v>
      </c>
      <c r="S395" s="61">
        <v>0</v>
      </c>
      <c r="T395" s="61">
        <v>0</v>
      </c>
      <c r="U395" s="61">
        <v>0</v>
      </c>
      <c r="V395" s="61">
        <v>0</v>
      </c>
      <c r="W395" s="61">
        <v>0</v>
      </c>
      <c r="X395" s="61">
        <v>0</v>
      </c>
      <c r="Y395" s="61">
        <v>0</v>
      </c>
      <c r="Z395" s="61">
        <v>0</v>
      </c>
      <c r="AA395" s="61">
        <v>0</v>
      </c>
      <c r="AB395" s="61">
        <v>0</v>
      </c>
      <c r="AC395" s="61">
        <v>0</v>
      </c>
      <c r="AD395" s="61">
        <v>0</v>
      </c>
      <c r="AE395" s="61">
        <v>0</v>
      </c>
      <c r="AF395" s="61">
        <v>0</v>
      </c>
      <c r="AG395" s="61">
        <v>0</v>
      </c>
      <c r="AH395" s="61">
        <v>0</v>
      </c>
      <c r="AI395" s="61">
        <v>0</v>
      </c>
      <c r="AJ395" s="61">
        <v>0</v>
      </c>
      <c r="AK395" s="61">
        <v>0</v>
      </c>
      <c r="AL395" s="61">
        <v>0</v>
      </c>
      <c r="AM395" s="61">
        <v>0</v>
      </c>
      <c r="AN395" s="61">
        <v>0</v>
      </c>
      <c r="AO395" s="61">
        <v>0</v>
      </c>
      <c r="AP395" s="61">
        <v>0</v>
      </c>
      <c r="AQ395" s="61">
        <f t="shared" si="5"/>
        <v>0</v>
      </c>
      <c r="AT395" s="33"/>
    </row>
    <row r="396" spans="1:46" ht="33" customHeight="1">
      <c r="A396" s="32">
        <v>1407</v>
      </c>
      <c r="B396" s="315" t="str">
        <f>VLOOKUP(A396,[5]bd_lista!A:C,3,FALSE)</f>
        <v>Gobierno Autónomo Municipal de Machacamarca</v>
      </c>
      <c r="C396" s="316" t="e">
        <f>+VLOOKUP(A396,Contactos!$A$4:$E$534,6,FALSE)</f>
        <v>#REF!</v>
      </c>
      <c r="D396" s="61">
        <v>0</v>
      </c>
      <c r="E396" s="61">
        <v>0</v>
      </c>
      <c r="F396" s="61">
        <v>0</v>
      </c>
      <c r="G396" s="61">
        <v>0</v>
      </c>
      <c r="H396" s="61">
        <v>0</v>
      </c>
      <c r="I396" s="61">
        <v>0</v>
      </c>
      <c r="J396" s="61">
        <v>0</v>
      </c>
      <c r="K396" s="61">
        <v>0</v>
      </c>
      <c r="L396" s="61">
        <v>0</v>
      </c>
      <c r="M396" s="61">
        <v>0</v>
      </c>
      <c r="N396" s="61">
        <v>0</v>
      </c>
      <c r="O396" s="61">
        <v>0</v>
      </c>
      <c r="P396" s="61">
        <v>0</v>
      </c>
      <c r="Q396" s="61">
        <v>0</v>
      </c>
      <c r="R396" s="61">
        <v>0</v>
      </c>
      <c r="S396" s="61">
        <v>0</v>
      </c>
      <c r="T396" s="61">
        <v>0</v>
      </c>
      <c r="U396" s="61">
        <v>0</v>
      </c>
      <c r="V396" s="61">
        <v>0</v>
      </c>
      <c r="W396" s="61">
        <v>0</v>
      </c>
      <c r="X396" s="61">
        <v>0</v>
      </c>
      <c r="Y396" s="61">
        <v>0</v>
      </c>
      <c r="Z396" s="61">
        <v>0</v>
      </c>
      <c r="AA396" s="61">
        <v>0</v>
      </c>
      <c r="AB396" s="61">
        <v>0</v>
      </c>
      <c r="AC396" s="61">
        <v>0</v>
      </c>
      <c r="AD396" s="61">
        <v>0</v>
      </c>
      <c r="AE396" s="61">
        <v>0</v>
      </c>
      <c r="AF396" s="61">
        <v>0</v>
      </c>
      <c r="AG396" s="61">
        <v>0</v>
      </c>
      <c r="AH396" s="61">
        <v>0</v>
      </c>
      <c r="AI396" s="61">
        <v>0</v>
      </c>
      <c r="AJ396" s="61">
        <v>0</v>
      </c>
      <c r="AK396" s="61">
        <v>0</v>
      </c>
      <c r="AL396" s="61">
        <v>0</v>
      </c>
      <c r="AM396" s="61">
        <v>0</v>
      </c>
      <c r="AN396" s="61">
        <v>0</v>
      </c>
      <c r="AO396" s="61">
        <v>0</v>
      </c>
      <c r="AP396" s="61">
        <v>0</v>
      </c>
      <c r="AQ396" s="61">
        <f t="shared" si="5"/>
        <v>0</v>
      </c>
      <c r="AT396" s="33"/>
    </row>
    <row r="397" spans="1:46" ht="33" customHeight="1">
      <c r="A397" s="32">
        <v>1408</v>
      </c>
      <c r="B397" s="315" t="str">
        <f>VLOOKUP(A397,[5]bd_lista!A:C,3,FALSE)</f>
        <v>Gobierno Autónomo Municipal de Poopó (Villa Poopó)</v>
      </c>
      <c r="C397" s="316" t="e">
        <f>+VLOOKUP(A397,Contactos!$A$4:$E$534,6,FALSE)</f>
        <v>#REF!</v>
      </c>
      <c r="D397" s="61">
        <v>0</v>
      </c>
      <c r="E397" s="61">
        <v>0</v>
      </c>
      <c r="F397" s="61">
        <v>0</v>
      </c>
      <c r="G397" s="61">
        <v>0</v>
      </c>
      <c r="H397" s="61">
        <v>0</v>
      </c>
      <c r="I397" s="61">
        <v>0</v>
      </c>
      <c r="J397" s="61">
        <v>0</v>
      </c>
      <c r="K397" s="61">
        <v>0</v>
      </c>
      <c r="L397" s="61">
        <v>0</v>
      </c>
      <c r="M397" s="61">
        <v>0</v>
      </c>
      <c r="N397" s="61">
        <v>0</v>
      </c>
      <c r="O397" s="61">
        <v>0</v>
      </c>
      <c r="P397" s="61">
        <v>0</v>
      </c>
      <c r="Q397" s="61">
        <v>0</v>
      </c>
      <c r="R397" s="61">
        <v>0</v>
      </c>
      <c r="S397" s="61">
        <v>0</v>
      </c>
      <c r="T397" s="61">
        <v>0</v>
      </c>
      <c r="U397" s="61">
        <v>0</v>
      </c>
      <c r="V397" s="61">
        <v>0</v>
      </c>
      <c r="W397" s="61">
        <v>0</v>
      </c>
      <c r="X397" s="61">
        <v>0</v>
      </c>
      <c r="Y397" s="61">
        <v>0</v>
      </c>
      <c r="Z397" s="61">
        <v>0</v>
      </c>
      <c r="AA397" s="61">
        <v>0</v>
      </c>
      <c r="AB397" s="61">
        <v>0</v>
      </c>
      <c r="AC397" s="61">
        <v>0</v>
      </c>
      <c r="AD397" s="61">
        <v>0</v>
      </c>
      <c r="AE397" s="61">
        <v>0</v>
      </c>
      <c r="AF397" s="61">
        <v>0</v>
      </c>
      <c r="AG397" s="61">
        <v>0</v>
      </c>
      <c r="AH397" s="61">
        <v>0</v>
      </c>
      <c r="AI397" s="61">
        <v>0</v>
      </c>
      <c r="AJ397" s="61">
        <v>0</v>
      </c>
      <c r="AK397" s="61">
        <v>0</v>
      </c>
      <c r="AL397" s="61">
        <v>0</v>
      </c>
      <c r="AM397" s="61">
        <v>0</v>
      </c>
      <c r="AN397" s="61">
        <v>0</v>
      </c>
      <c r="AO397" s="61">
        <v>0</v>
      </c>
      <c r="AP397" s="61">
        <v>0</v>
      </c>
      <c r="AQ397" s="61">
        <f t="shared" si="5"/>
        <v>0</v>
      </c>
      <c r="AT397" s="33"/>
    </row>
    <row r="398" spans="1:46" ht="33" customHeight="1">
      <c r="A398" s="32">
        <v>1409</v>
      </c>
      <c r="B398" s="315" t="str">
        <f>VLOOKUP(A398,[5]bd_lista!A:C,3,FALSE)</f>
        <v>Gobierno Autónomo Municipal de Pazña</v>
      </c>
      <c r="C398" s="316" t="e">
        <f>+VLOOKUP(A398,Contactos!$A$4:$E$534,6,FALSE)</f>
        <v>#REF!</v>
      </c>
      <c r="D398" s="61">
        <v>0</v>
      </c>
      <c r="E398" s="61">
        <v>0</v>
      </c>
      <c r="F398" s="61">
        <v>0</v>
      </c>
      <c r="G398" s="61">
        <v>0</v>
      </c>
      <c r="H398" s="61">
        <v>0</v>
      </c>
      <c r="I398" s="61">
        <v>0</v>
      </c>
      <c r="J398" s="61">
        <v>0</v>
      </c>
      <c r="K398" s="61">
        <v>0</v>
      </c>
      <c r="L398" s="61">
        <v>0</v>
      </c>
      <c r="M398" s="61">
        <v>0</v>
      </c>
      <c r="N398" s="61">
        <v>0</v>
      </c>
      <c r="O398" s="61">
        <v>0</v>
      </c>
      <c r="P398" s="61">
        <v>0</v>
      </c>
      <c r="Q398" s="61">
        <v>0</v>
      </c>
      <c r="R398" s="61">
        <v>0</v>
      </c>
      <c r="S398" s="61">
        <v>0</v>
      </c>
      <c r="T398" s="61">
        <v>0</v>
      </c>
      <c r="U398" s="61">
        <v>0</v>
      </c>
      <c r="V398" s="61">
        <v>0</v>
      </c>
      <c r="W398" s="61">
        <v>0</v>
      </c>
      <c r="X398" s="61">
        <v>0</v>
      </c>
      <c r="Y398" s="61">
        <v>0</v>
      </c>
      <c r="Z398" s="61">
        <v>0</v>
      </c>
      <c r="AA398" s="61">
        <v>0</v>
      </c>
      <c r="AB398" s="61">
        <v>0</v>
      </c>
      <c r="AC398" s="61">
        <v>0</v>
      </c>
      <c r="AD398" s="61">
        <v>0</v>
      </c>
      <c r="AE398" s="61">
        <v>0</v>
      </c>
      <c r="AF398" s="61">
        <v>0</v>
      </c>
      <c r="AG398" s="61">
        <v>0</v>
      </c>
      <c r="AH398" s="61">
        <v>0</v>
      </c>
      <c r="AI398" s="61">
        <v>0</v>
      </c>
      <c r="AJ398" s="61">
        <v>0</v>
      </c>
      <c r="AK398" s="61">
        <v>0</v>
      </c>
      <c r="AL398" s="61">
        <v>0</v>
      </c>
      <c r="AM398" s="61">
        <v>0</v>
      </c>
      <c r="AN398" s="61">
        <v>0</v>
      </c>
      <c r="AO398" s="61">
        <v>0</v>
      </c>
      <c r="AP398" s="61">
        <v>0</v>
      </c>
      <c r="AQ398" s="61">
        <f t="shared" si="5"/>
        <v>0</v>
      </c>
      <c r="AT398" s="33"/>
    </row>
    <row r="399" spans="1:46" ht="33" customHeight="1">
      <c r="A399" s="32">
        <v>1410</v>
      </c>
      <c r="B399" s="315" t="str">
        <f>VLOOKUP(A399,[5]bd_lista!A:C,3,FALSE)</f>
        <v>Gobierno Autónomo Municipal de Antequera</v>
      </c>
      <c r="C399" s="316" t="e">
        <f>+VLOOKUP(A399,Contactos!$A$4:$E$534,6,FALSE)</f>
        <v>#REF!</v>
      </c>
      <c r="D399" s="61">
        <v>0</v>
      </c>
      <c r="E399" s="61">
        <v>0</v>
      </c>
      <c r="F399" s="61">
        <v>0</v>
      </c>
      <c r="G399" s="61">
        <v>0</v>
      </c>
      <c r="H399" s="61">
        <v>0</v>
      </c>
      <c r="I399" s="61">
        <v>0</v>
      </c>
      <c r="J399" s="61">
        <v>0</v>
      </c>
      <c r="K399" s="61">
        <v>0</v>
      </c>
      <c r="L399" s="61">
        <v>0</v>
      </c>
      <c r="M399" s="61">
        <v>0</v>
      </c>
      <c r="N399" s="61">
        <v>0</v>
      </c>
      <c r="O399" s="61">
        <v>0</v>
      </c>
      <c r="P399" s="61">
        <v>0</v>
      </c>
      <c r="Q399" s="61">
        <v>0</v>
      </c>
      <c r="R399" s="61">
        <v>0</v>
      </c>
      <c r="S399" s="61">
        <v>0</v>
      </c>
      <c r="T399" s="61">
        <v>0</v>
      </c>
      <c r="U399" s="61">
        <v>0</v>
      </c>
      <c r="V399" s="61">
        <v>0</v>
      </c>
      <c r="W399" s="61">
        <v>0</v>
      </c>
      <c r="X399" s="61">
        <v>0</v>
      </c>
      <c r="Y399" s="61">
        <v>0</v>
      </c>
      <c r="Z399" s="61">
        <v>0</v>
      </c>
      <c r="AA399" s="61">
        <v>0</v>
      </c>
      <c r="AB399" s="61">
        <v>0</v>
      </c>
      <c r="AC399" s="61">
        <v>0</v>
      </c>
      <c r="AD399" s="61">
        <v>0</v>
      </c>
      <c r="AE399" s="61">
        <v>0</v>
      </c>
      <c r="AF399" s="61">
        <v>0</v>
      </c>
      <c r="AG399" s="61">
        <v>0</v>
      </c>
      <c r="AH399" s="61">
        <v>0</v>
      </c>
      <c r="AI399" s="61">
        <v>0</v>
      </c>
      <c r="AJ399" s="61">
        <v>0</v>
      </c>
      <c r="AK399" s="61">
        <v>0</v>
      </c>
      <c r="AL399" s="61">
        <v>0</v>
      </c>
      <c r="AM399" s="61">
        <v>0</v>
      </c>
      <c r="AN399" s="61">
        <v>0</v>
      </c>
      <c r="AO399" s="61">
        <v>0</v>
      </c>
      <c r="AP399" s="61">
        <v>0</v>
      </c>
      <c r="AQ399" s="61">
        <f t="shared" si="5"/>
        <v>0</v>
      </c>
      <c r="AT399" s="33"/>
    </row>
    <row r="400" spans="1:46" ht="33" customHeight="1">
      <c r="A400" s="32">
        <v>1411</v>
      </c>
      <c r="B400" s="315" t="str">
        <f>VLOOKUP(A400,[5]bd_lista!A:C,3,FALSE)</f>
        <v>Gobierno Autónomo Municipal de Eucaliptus</v>
      </c>
      <c r="C400" s="316" t="e">
        <f>+VLOOKUP(A400,Contactos!$A$4:$E$534,6,FALSE)</f>
        <v>#REF!</v>
      </c>
      <c r="D400" s="61">
        <v>0</v>
      </c>
      <c r="E400" s="61">
        <v>0</v>
      </c>
      <c r="F400" s="61">
        <v>0</v>
      </c>
      <c r="G400" s="61">
        <v>0</v>
      </c>
      <c r="H400" s="61">
        <v>0</v>
      </c>
      <c r="I400" s="61">
        <v>0</v>
      </c>
      <c r="J400" s="61">
        <v>0</v>
      </c>
      <c r="K400" s="61">
        <v>0</v>
      </c>
      <c r="L400" s="61">
        <v>0</v>
      </c>
      <c r="M400" s="61">
        <v>0</v>
      </c>
      <c r="N400" s="61">
        <v>0</v>
      </c>
      <c r="O400" s="61">
        <v>0</v>
      </c>
      <c r="P400" s="61">
        <v>0</v>
      </c>
      <c r="Q400" s="61">
        <v>0</v>
      </c>
      <c r="R400" s="61">
        <v>0</v>
      </c>
      <c r="S400" s="61">
        <v>0</v>
      </c>
      <c r="T400" s="61">
        <v>0</v>
      </c>
      <c r="U400" s="61">
        <v>0</v>
      </c>
      <c r="V400" s="61">
        <v>0</v>
      </c>
      <c r="W400" s="61">
        <v>0</v>
      </c>
      <c r="X400" s="61">
        <v>0</v>
      </c>
      <c r="Y400" s="61">
        <v>0</v>
      </c>
      <c r="Z400" s="61">
        <v>0</v>
      </c>
      <c r="AA400" s="61">
        <v>0</v>
      </c>
      <c r="AB400" s="61">
        <v>0</v>
      </c>
      <c r="AC400" s="61">
        <v>0</v>
      </c>
      <c r="AD400" s="61">
        <v>0</v>
      </c>
      <c r="AE400" s="61">
        <v>0</v>
      </c>
      <c r="AF400" s="61">
        <v>0</v>
      </c>
      <c r="AG400" s="61">
        <v>0</v>
      </c>
      <c r="AH400" s="61">
        <v>0</v>
      </c>
      <c r="AI400" s="61">
        <v>0</v>
      </c>
      <c r="AJ400" s="61">
        <v>0</v>
      </c>
      <c r="AK400" s="61">
        <v>0</v>
      </c>
      <c r="AL400" s="61">
        <v>0</v>
      </c>
      <c r="AM400" s="61">
        <v>0</v>
      </c>
      <c r="AN400" s="61">
        <v>0</v>
      </c>
      <c r="AO400" s="61">
        <v>0</v>
      </c>
      <c r="AP400" s="61">
        <v>0</v>
      </c>
      <c r="AQ400" s="61">
        <f t="shared" ref="AQ400:AQ462" si="6">SUM(D400:AP400)</f>
        <v>0</v>
      </c>
      <c r="AT400" s="33"/>
    </row>
    <row r="401" spans="1:46" ht="33" customHeight="1">
      <c r="A401" s="32">
        <v>1412</v>
      </c>
      <c r="B401" s="315" t="str">
        <f>VLOOKUP(A401,[5]bd_lista!A:C,3,FALSE)</f>
        <v>Gobierno Autónomo Municipal de Santiago de Huari</v>
      </c>
      <c r="C401" s="316" t="e">
        <f>+VLOOKUP(A401,Contactos!$A$4:$E$534,6,FALSE)</f>
        <v>#REF!</v>
      </c>
      <c r="D401" s="61">
        <v>0</v>
      </c>
      <c r="E401" s="61">
        <v>0</v>
      </c>
      <c r="F401" s="61">
        <v>0</v>
      </c>
      <c r="G401" s="61">
        <v>0</v>
      </c>
      <c r="H401" s="61">
        <v>0</v>
      </c>
      <c r="I401" s="61">
        <v>0</v>
      </c>
      <c r="J401" s="61">
        <v>0</v>
      </c>
      <c r="K401" s="61">
        <v>0</v>
      </c>
      <c r="L401" s="61">
        <v>0</v>
      </c>
      <c r="M401" s="61">
        <v>0</v>
      </c>
      <c r="N401" s="61">
        <v>0</v>
      </c>
      <c r="O401" s="61">
        <v>0</v>
      </c>
      <c r="P401" s="61">
        <v>0</v>
      </c>
      <c r="Q401" s="61">
        <v>0</v>
      </c>
      <c r="R401" s="61">
        <v>0</v>
      </c>
      <c r="S401" s="61">
        <v>0</v>
      </c>
      <c r="T401" s="61">
        <v>0</v>
      </c>
      <c r="U401" s="61">
        <v>0</v>
      </c>
      <c r="V401" s="61">
        <v>0</v>
      </c>
      <c r="W401" s="61">
        <v>0</v>
      </c>
      <c r="X401" s="61">
        <v>0</v>
      </c>
      <c r="Y401" s="61">
        <v>0</v>
      </c>
      <c r="Z401" s="61">
        <v>0</v>
      </c>
      <c r="AA401" s="61">
        <v>0</v>
      </c>
      <c r="AB401" s="61">
        <v>0</v>
      </c>
      <c r="AC401" s="61">
        <v>0</v>
      </c>
      <c r="AD401" s="61">
        <v>0</v>
      </c>
      <c r="AE401" s="61">
        <v>0</v>
      </c>
      <c r="AF401" s="61">
        <v>0</v>
      </c>
      <c r="AG401" s="61">
        <v>0</v>
      </c>
      <c r="AH401" s="61">
        <v>0</v>
      </c>
      <c r="AI401" s="61">
        <v>0</v>
      </c>
      <c r="AJ401" s="61">
        <v>0</v>
      </c>
      <c r="AK401" s="61">
        <v>0</v>
      </c>
      <c r="AL401" s="61">
        <v>0</v>
      </c>
      <c r="AM401" s="61">
        <v>0</v>
      </c>
      <c r="AN401" s="61">
        <v>0</v>
      </c>
      <c r="AO401" s="61">
        <v>0</v>
      </c>
      <c r="AP401" s="61">
        <v>0</v>
      </c>
      <c r="AQ401" s="61">
        <f t="shared" si="6"/>
        <v>0</v>
      </c>
      <c r="AT401" s="33"/>
    </row>
    <row r="402" spans="1:46" ht="33" customHeight="1">
      <c r="A402" s="32">
        <v>1413</v>
      </c>
      <c r="B402" s="315" t="str">
        <f>VLOOKUP(A402,[5]bd_lista!A:C,3,FALSE)</f>
        <v>Gobierno Autónomo Municipal de Totora</v>
      </c>
      <c r="C402" s="316" t="e">
        <f>+VLOOKUP(A402,Contactos!$A$4:$E$534,6,FALSE)</f>
        <v>#REF!</v>
      </c>
      <c r="D402" s="61">
        <v>0</v>
      </c>
      <c r="E402" s="61">
        <v>0</v>
      </c>
      <c r="F402" s="61">
        <v>0</v>
      </c>
      <c r="G402" s="61">
        <v>0</v>
      </c>
      <c r="H402" s="61">
        <v>0</v>
      </c>
      <c r="I402" s="61">
        <v>0</v>
      </c>
      <c r="J402" s="61">
        <v>0</v>
      </c>
      <c r="K402" s="61">
        <v>0</v>
      </c>
      <c r="L402" s="61">
        <v>0</v>
      </c>
      <c r="M402" s="61">
        <v>0</v>
      </c>
      <c r="N402" s="61">
        <v>0</v>
      </c>
      <c r="O402" s="61">
        <v>0</v>
      </c>
      <c r="P402" s="61">
        <v>0</v>
      </c>
      <c r="Q402" s="61">
        <v>0</v>
      </c>
      <c r="R402" s="61">
        <v>0</v>
      </c>
      <c r="S402" s="61">
        <v>0</v>
      </c>
      <c r="T402" s="61">
        <v>0</v>
      </c>
      <c r="U402" s="61">
        <v>0</v>
      </c>
      <c r="V402" s="61">
        <v>0</v>
      </c>
      <c r="W402" s="61">
        <v>0</v>
      </c>
      <c r="X402" s="61">
        <v>0</v>
      </c>
      <c r="Y402" s="61">
        <v>0</v>
      </c>
      <c r="Z402" s="61">
        <v>0</v>
      </c>
      <c r="AA402" s="61">
        <v>0</v>
      </c>
      <c r="AB402" s="61">
        <v>0</v>
      </c>
      <c r="AC402" s="61">
        <v>0</v>
      </c>
      <c r="AD402" s="61">
        <v>0</v>
      </c>
      <c r="AE402" s="61">
        <v>0</v>
      </c>
      <c r="AF402" s="61">
        <v>0</v>
      </c>
      <c r="AG402" s="61">
        <v>0</v>
      </c>
      <c r="AH402" s="61">
        <v>0</v>
      </c>
      <c r="AI402" s="61">
        <v>0</v>
      </c>
      <c r="AJ402" s="61">
        <v>0</v>
      </c>
      <c r="AK402" s="61">
        <v>0</v>
      </c>
      <c r="AL402" s="61">
        <v>0</v>
      </c>
      <c r="AM402" s="61">
        <v>0</v>
      </c>
      <c r="AN402" s="61">
        <v>0</v>
      </c>
      <c r="AO402" s="61">
        <v>0</v>
      </c>
      <c r="AP402" s="61">
        <v>0</v>
      </c>
      <c r="AQ402" s="61">
        <f t="shared" si="6"/>
        <v>0</v>
      </c>
      <c r="AT402" s="33"/>
    </row>
    <row r="403" spans="1:46" ht="33" customHeight="1">
      <c r="A403" s="32">
        <v>1414</v>
      </c>
      <c r="B403" s="315" t="str">
        <f>VLOOKUP(A403,[5]bd_lista!A:C,3,FALSE)</f>
        <v>Gobierno Autónomo Municipal de Corque</v>
      </c>
      <c r="C403" s="316" t="e">
        <f>+VLOOKUP(A403,Contactos!$A$4:$E$534,6,FALSE)</f>
        <v>#REF!</v>
      </c>
      <c r="D403" s="61">
        <v>0</v>
      </c>
      <c r="E403" s="61">
        <v>0</v>
      </c>
      <c r="F403" s="61">
        <v>0</v>
      </c>
      <c r="G403" s="61">
        <v>0</v>
      </c>
      <c r="H403" s="61">
        <v>0</v>
      </c>
      <c r="I403" s="61">
        <v>0</v>
      </c>
      <c r="J403" s="61">
        <v>0</v>
      </c>
      <c r="K403" s="61">
        <v>0</v>
      </c>
      <c r="L403" s="61">
        <v>0</v>
      </c>
      <c r="M403" s="61">
        <v>0</v>
      </c>
      <c r="N403" s="61">
        <v>0</v>
      </c>
      <c r="O403" s="61">
        <v>0</v>
      </c>
      <c r="P403" s="61">
        <v>0</v>
      </c>
      <c r="Q403" s="61">
        <v>0</v>
      </c>
      <c r="R403" s="61">
        <v>0</v>
      </c>
      <c r="S403" s="61">
        <v>0</v>
      </c>
      <c r="T403" s="61">
        <v>0</v>
      </c>
      <c r="U403" s="61">
        <v>0</v>
      </c>
      <c r="V403" s="61">
        <v>0</v>
      </c>
      <c r="W403" s="61">
        <v>0</v>
      </c>
      <c r="X403" s="61">
        <v>0</v>
      </c>
      <c r="Y403" s="61">
        <v>0</v>
      </c>
      <c r="Z403" s="61">
        <v>0</v>
      </c>
      <c r="AA403" s="61">
        <v>0</v>
      </c>
      <c r="AB403" s="61">
        <v>0</v>
      </c>
      <c r="AC403" s="61">
        <v>0</v>
      </c>
      <c r="AD403" s="61">
        <v>0</v>
      </c>
      <c r="AE403" s="61">
        <v>0</v>
      </c>
      <c r="AF403" s="61">
        <v>0</v>
      </c>
      <c r="AG403" s="61">
        <v>0</v>
      </c>
      <c r="AH403" s="61">
        <v>0</v>
      </c>
      <c r="AI403" s="61">
        <v>0</v>
      </c>
      <c r="AJ403" s="61">
        <v>0</v>
      </c>
      <c r="AK403" s="61">
        <v>0</v>
      </c>
      <c r="AL403" s="61">
        <v>0</v>
      </c>
      <c r="AM403" s="61">
        <v>0</v>
      </c>
      <c r="AN403" s="61">
        <v>0</v>
      </c>
      <c r="AO403" s="61">
        <v>0</v>
      </c>
      <c r="AP403" s="61">
        <v>0</v>
      </c>
      <c r="AQ403" s="61">
        <f t="shared" si="6"/>
        <v>0</v>
      </c>
      <c r="AT403" s="33"/>
    </row>
    <row r="404" spans="1:46" ht="33" customHeight="1">
      <c r="A404" s="32">
        <v>1415</v>
      </c>
      <c r="B404" s="315" t="str">
        <f>VLOOKUP(A404,[5]bd_lista!A:C,3,FALSE)</f>
        <v>Gobierno Autónomo Municipal de Choquecota</v>
      </c>
      <c r="C404" s="316" t="e">
        <f>+VLOOKUP(A404,Contactos!$A$4:$E$534,6,FALSE)</f>
        <v>#REF!</v>
      </c>
      <c r="D404" s="61">
        <v>0</v>
      </c>
      <c r="E404" s="61">
        <v>0</v>
      </c>
      <c r="F404" s="61">
        <v>0</v>
      </c>
      <c r="G404" s="61">
        <v>0</v>
      </c>
      <c r="H404" s="61">
        <v>0</v>
      </c>
      <c r="I404" s="61">
        <v>0</v>
      </c>
      <c r="J404" s="61">
        <v>0</v>
      </c>
      <c r="K404" s="61">
        <v>0</v>
      </c>
      <c r="L404" s="61">
        <v>0</v>
      </c>
      <c r="M404" s="61">
        <v>0</v>
      </c>
      <c r="N404" s="61">
        <v>0</v>
      </c>
      <c r="O404" s="61">
        <v>0</v>
      </c>
      <c r="P404" s="61">
        <v>0</v>
      </c>
      <c r="Q404" s="61">
        <v>0</v>
      </c>
      <c r="R404" s="61">
        <v>0</v>
      </c>
      <c r="S404" s="61">
        <v>0</v>
      </c>
      <c r="T404" s="61">
        <v>0</v>
      </c>
      <c r="U404" s="61">
        <v>0</v>
      </c>
      <c r="V404" s="61">
        <v>0</v>
      </c>
      <c r="W404" s="61">
        <v>0</v>
      </c>
      <c r="X404" s="61">
        <v>0</v>
      </c>
      <c r="Y404" s="61">
        <v>0</v>
      </c>
      <c r="Z404" s="61">
        <v>0</v>
      </c>
      <c r="AA404" s="61">
        <v>0</v>
      </c>
      <c r="AB404" s="61">
        <v>0</v>
      </c>
      <c r="AC404" s="61">
        <v>0</v>
      </c>
      <c r="AD404" s="61">
        <v>0</v>
      </c>
      <c r="AE404" s="61">
        <v>0</v>
      </c>
      <c r="AF404" s="61">
        <v>0</v>
      </c>
      <c r="AG404" s="61">
        <v>0</v>
      </c>
      <c r="AH404" s="61">
        <v>0</v>
      </c>
      <c r="AI404" s="61">
        <v>0</v>
      </c>
      <c r="AJ404" s="61">
        <v>0</v>
      </c>
      <c r="AK404" s="61">
        <v>0</v>
      </c>
      <c r="AL404" s="61">
        <v>0</v>
      </c>
      <c r="AM404" s="61">
        <v>0</v>
      </c>
      <c r="AN404" s="61">
        <v>0</v>
      </c>
      <c r="AO404" s="61">
        <v>0</v>
      </c>
      <c r="AP404" s="61">
        <v>0</v>
      </c>
      <c r="AQ404" s="61">
        <f t="shared" si="6"/>
        <v>0</v>
      </c>
      <c r="AT404" s="33"/>
    </row>
    <row r="405" spans="1:46" ht="33" customHeight="1">
      <c r="A405" s="32">
        <v>1416</v>
      </c>
      <c r="B405" s="315" t="str">
        <f>VLOOKUP(A405,[5]bd_lista!A:C,3,FALSE)</f>
        <v>Gobierno Autónomo Municipal de Curahuara de Carangas</v>
      </c>
      <c r="C405" s="316" t="e">
        <f>+VLOOKUP(A405,Contactos!$A$4:$E$534,6,FALSE)</f>
        <v>#REF!</v>
      </c>
      <c r="D405" s="61">
        <v>0</v>
      </c>
      <c r="E405" s="61">
        <v>0</v>
      </c>
      <c r="F405" s="61">
        <v>0</v>
      </c>
      <c r="G405" s="61">
        <v>0</v>
      </c>
      <c r="H405" s="61">
        <v>0</v>
      </c>
      <c r="I405" s="61">
        <v>0</v>
      </c>
      <c r="J405" s="61">
        <v>0</v>
      </c>
      <c r="K405" s="61">
        <v>0</v>
      </c>
      <c r="L405" s="61">
        <v>0</v>
      </c>
      <c r="M405" s="61">
        <v>0</v>
      </c>
      <c r="N405" s="61">
        <v>0</v>
      </c>
      <c r="O405" s="61">
        <v>0</v>
      </c>
      <c r="P405" s="61">
        <v>0</v>
      </c>
      <c r="Q405" s="61">
        <v>0</v>
      </c>
      <c r="R405" s="61">
        <v>0</v>
      </c>
      <c r="S405" s="61">
        <v>0</v>
      </c>
      <c r="T405" s="61">
        <v>0</v>
      </c>
      <c r="U405" s="61">
        <v>0</v>
      </c>
      <c r="V405" s="61">
        <v>0</v>
      </c>
      <c r="W405" s="61">
        <v>0</v>
      </c>
      <c r="X405" s="61">
        <v>0</v>
      </c>
      <c r="Y405" s="61">
        <v>0</v>
      </c>
      <c r="Z405" s="61">
        <v>0</v>
      </c>
      <c r="AA405" s="61">
        <v>0</v>
      </c>
      <c r="AB405" s="61">
        <v>0</v>
      </c>
      <c r="AC405" s="61">
        <v>0</v>
      </c>
      <c r="AD405" s="61">
        <v>0</v>
      </c>
      <c r="AE405" s="61">
        <v>0</v>
      </c>
      <c r="AF405" s="61">
        <v>0</v>
      </c>
      <c r="AG405" s="61">
        <v>0</v>
      </c>
      <c r="AH405" s="61">
        <v>0</v>
      </c>
      <c r="AI405" s="61">
        <v>0</v>
      </c>
      <c r="AJ405" s="61">
        <v>0</v>
      </c>
      <c r="AK405" s="61">
        <v>0</v>
      </c>
      <c r="AL405" s="61">
        <v>0</v>
      </c>
      <c r="AM405" s="61">
        <v>0</v>
      </c>
      <c r="AN405" s="61">
        <v>0</v>
      </c>
      <c r="AO405" s="61">
        <v>0</v>
      </c>
      <c r="AP405" s="61">
        <v>0</v>
      </c>
      <c r="AQ405" s="61">
        <f t="shared" si="6"/>
        <v>0</v>
      </c>
      <c r="AT405" s="33"/>
    </row>
    <row r="406" spans="1:46" ht="33" customHeight="1">
      <c r="A406" s="32">
        <v>1417</v>
      </c>
      <c r="B406" s="315" t="str">
        <f>VLOOKUP(A406,[5]bd_lista!A:C,3,FALSE)</f>
        <v>Gobierno Autónomo Municipal de Turco</v>
      </c>
      <c r="C406" s="316" t="e">
        <f>+VLOOKUP(A406,Contactos!$A$4:$E$534,6,FALSE)</f>
        <v>#REF!</v>
      </c>
      <c r="D406" s="61">
        <v>0</v>
      </c>
      <c r="E406" s="61">
        <v>0</v>
      </c>
      <c r="F406" s="61">
        <v>0</v>
      </c>
      <c r="G406" s="61">
        <v>0</v>
      </c>
      <c r="H406" s="61">
        <v>0</v>
      </c>
      <c r="I406" s="61">
        <v>0</v>
      </c>
      <c r="J406" s="61">
        <v>0</v>
      </c>
      <c r="K406" s="61">
        <v>0</v>
      </c>
      <c r="L406" s="61">
        <v>0</v>
      </c>
      <c r="M406" s="61">
        <v>0</v>
      </c>
      <c r="N406" s="61">
        <v>0</v>
      </c>
      <c r="O406" s="61">
        <v>0</v>
      </c>
      <c r="P406" s="61">
        <v>0</v>
      </c>
      <c r="Q406" s="61">
        <v>0</v>
      </c>
      <c r="R406" s="61">
        <v>0</v>
      </c>
      <c r="S406" s="61">
        <v>0</v>
      </c>
      <c r="T406" s="61">
        <v>0</v>
      </c>
      <c r="U406" s="61">
        <v>0</v>
      </c>
      <c r="V406" s="61">
        <v>0</v>
      </c>
      <c r="W406" s="61">
        <v>0</v>
      </c>
      <c r="X406" s="61">
        <v>0</v>
      </c>
      <c r="Y406" s="61">
        <v>0</v>
      </c>
      <c r="Z406" s="61">
        <v>0</v>
      </c>
      <c r="AA406" s="61">
        <v>0</v>
      </c>
      <c r="AB406" s="61">
        <v>0</v>
      </c>
      <c r="AC406" s="61">
        <v>0</v>
      </c>
      <c r="AD406" s="61">
        <v>0</v>
      </c>
      <c r="AE406" s="61">
        <v>0</v>
      </c>
      <c r="AF406" s="61">
        <v>0</v>
      </c>
      <c r="AG406" s="61">
        <v>0</v>
      </c>
      <c r="AH406" s="61">
        <v>0</v>
      </c>
      <c r="AI406" s="61">
        <v>0</v>
      </c>
      <c r="AJ406" s="61">
        <v>0</v>
      </c>
      <c r="AK406" s="61">
        <v>0</v>
      </c>
      <c r="AL406" s="61">
        <v>0</v>
      </c>
      <c r="AM406" s="61">
        <v>0</v>
      </c>
      <c r="AN406" s="61">
        <v>0</v>
      </c>
      <c r="AO406" s="61">
        <v>0</v>
      </c>
      <c r="AP406" s="61">
        <v>0</v>
      </c>
      <c r="AQ406" s="61">
        <f t="shared" si="6"/>
        <v>0</v>
      </c>
      <c r="AT406" s="33"/>
    </row>
    <row r="407" spans="1:46" ht="33" customHeight="1">
      <c r="A407" s="32">
        <v>1418</v>
      </c>
      <c r="B407" s="315" t="str">
        <f>VLOOKUP(A407,[5]bd_lista!A:C,3,FALSE)</f>
        <v>Gobierno Autónomo Municipal de Huachacalla</v>
      </c>
      <c r="C407" s="316" t="e">
        <f>+VLOOKUP(A407,Contactos!$A$4:$E$534,6,FALSE)</f>
        <v>#REF!</v>
      </c>
      <c r="D407" s="61">
        <v>0</v>
      </c>
      <c r="E407" s="61">
        <v>0</v>
      </c>
      <c r="F407" s="61">
        <v>0</v>
      </c>
      <c r="G407" s="61">
        <v>0</v>
      </c>
      <c r="H407" s="61">
        <v>0</v>
      </c>
      <c r="I407" s="61">
        <v>0</v>
      </c>
      <c r="J407" s="61">
        <v>0</v>
      </c>
      <c r="K407" s="61">
        <v>0</v>
      </c>
      <c r="L407" s="61">
        <v>0</v>
      </c>
      <c r="M407" s="61">
        <v>0</v>
      </c>
      <c r="N407" s="61">
        <v>0</v>
      </c>
      <c r="O407" s="61">
        <v>0</v>
      </c>
      <c r="P407" s="61">
        <v>0</v>
      </c>
      <c r="Q407" s="61">
        <v>0</v>
      </c>
      <c r="R407" s="61">
        <v>0</v>
      </c>
      <c r="S407" s="61">
        <v>0</v>
      </c>
      <c r="T407" s="61">
        <v>0</v>
      </c>
      <c r="U407" s="61">
        <v>0</v>
      </c>
      <c r="V407" s="61">
        <v>0</v>
      </c>
      <c r="W407" s="61">
        <v>0</v>
      </c>
      <c r="X407" s="61">
        <v>0</v>
      </c>
      <c r="Y407" s="61">
        <v>0</v>
      </c>
      <c r="Z407" s="61">
        <v>0</v>
      </c>
      <c r="AA407" s="61">
        <v>0</v>
      </c>
      <c r="AB407" s="61">
        <v>0</v>
      </c>
      <c r="AC407" s="61">
        <v>0</v>
      </c>
      <c r="AD407" s="61">
        <v>0</v>
      </c>
      <c r="AE407" s="61">
        <v>0</v>
      </c>
      <c r="AF407" s="61">
        <v>0</v>
      </c>
      <c r="AG407" s="61">
        <v>0</v>
      </c>
      <c r="AH407" s="61">
        <v>0</v>
      </c>
      <c r="AI407" s="61">
        <v>0</v>
      </c>
      <c r="AJ407" s="61">
        <v>0</v>
      </c>
      <c r="AK407" s="61">
        <v>0</v>
      </c>
      <c r="AL407" s="61">
        <v>0</v>
      </c>
      <c r="AM407" s="61">
        <v>0</v>
      </c>
      <c r="AN407" s="61">
        <v>0</v>
      </c>
      <c r="AO407" s="61">
        <v>0</v>
      </c>
      <c r="AP407" s="61">
        <v>0</v>
      </c>
      <c r="AQ407" s="61">
        <f t="shared" si="6"/>
        <v>0</v>
      </c>
      <c r="AT407" s="33"/>
    </row>
    <row r="408" spans="1:46" ht="33" customHeight="1">
      <c r="A408" s="32">
        <v>1419</v>
      </c>
      <c r="B408" s="315" t="str">
        <f>VLOOKUP(A408,[5]bd_lista!A:C,3,FALSE)</f>
        <v>Gobierno Autónomo Municipal de Escara</v>
      </c>
      <c r="C408" s="316" t="e">
        <f>+VLOOKUP(A408,Contactos!$A$4:$E$534,6,FALSE)</f>
        <v>#REF!</v>
      </c>
      <c r="D408" s="61">
        <v>0</v>
      </c>
      <c r="E408" s="61">
        <v>0</v>
      </c>
      <c r="F408" s="61">
        <v>0</v>
      </c>
      <c r="G408" s="61">
        <v>0</v>
      </c>
      <c r="H408" s="61">
        <v>0</v>
      </c>
      <c r="I408" s="61">
        <v>0</v>
      </c>
      <c r="J408" s="61">
        <v>0</v>
      </c>
      <c r="K408" s="61">
        <v>0</v>
      </c>
      <c r="L408" s="61">
        <v>0</v>
      </c>
      <c r="M408" s="61">
        <v>0</v>
      </c>
      <c r="N408" s="61">
        <v>0</v>
      </c>
      <c r="O408" s="61">
        <v>0</v>
      </c>
      <c r="P408" s="61">
        <v>0</v>
      </c>
      <c r="Q408" s="61">
        <v>0</v>
      </c>
      <c r="R408" s="61">
        <v>0</v>
      </c>
      <c r="S408" s="61">
        <v>0</v>
      </c>
      <c r="T408" s="61">
        <v>0</v>
      </c>
      <c r="U408" s="61">
        <v>0</v>
      </c>
      <c r="V408" s="61">
        <v>0</v>
      </c>
      <c r="W408" s="61">
        <v>0</v>
      </c>
      <c r="X408" s="61">
        <v>0</v>
      </c>
      <c r="Y408" s="61">
        <v>0</v>
      </c>
      <c r="Z408" s="61">
        <v>0</v>
      </c>
      <c r="AA408" s="61">
        <v>0</v>
      </c>
      <c r="AB408" s="61">
        <v>0</v>
      </c>
      <c r="AC408" s="61">
        <v>0</v>
      </c>
      <c r="AD408" s="61">
        <v>0</v>
      </c>
      <c r="AE408" s="61">
        <v>0</v>
      </c>
      <c r="AF408" s="61">
        <v>0</v>
      </c>
      <c r="AG408" s="61">
        <v>0</v>
      </c>
      <c r="AH408" s="61">
        <v>0</v>
      </c>
      <c r="AI408" s="61">
        <v>0</v>
      </c>
      <c r="AJ408" s="61">
        <v>0</v>
      </c>
      <c r="AK408" s="61">
        <v>0</v>
      </c>
      <c r="AL408" s="61">
        <v>0</v>
      </c>
      <c r="AM408" s="61">
        <v>0</v>
      </c>
      <c r="AN408" s="61">
        <v>0</v>
      </c>
      <c r="AO408" s="61">
        <v>0</v>
      </c>
      <c r="AP408" s="61">
        <v>0</v>
      </c>
      <c r="AQ408" s="61">
        <f t="shared" si="6"/>
        <v>0</v>
      </c>
      <c r="AT408" s="33"/>
    </row>
    <row r="409" spans="1:46" ht="33" customHeight="1">
      <c r="A409" s="32">
        <v>1420</v>
      </c>
      <c r="B409" s="315" t="str">
        <f>VLOOKUP(A409,[5]bd_lista!A:C,3,FALSE)</f>
        <v>Gobierno Autónomo Municipal de Cruz de Machacamarca</v>
      </c>
      <c r="C409" s="316" t="e">
        <f>+VLOOKUP(A409,Contactos!$A$4:$E$534,6,FALSE)</f>
        <v>#REF!</v>
      </c>
      <c r="D409" s="61">
        <v>0</v>
      </c>
      <c r="E409" s="61">
        <v>0</v>
      </c>
      <c r="F409" s="61">
        <v>0</v>
      </c>
      <c r="G409" s="61">
        <v>0</v>
      </c>
      <c r="H409" s="61">
        <v>0</v>
      </c>
      <c r="I409" s="61">
        <v>0</v>
      </c>
      <c r="J409" s="61">
        <v>0</v>
      </c>
      <c r="K409" s="61">
        <v>0</v>
      </c>
      <c r="L409" s="61">
        <v>0</v>
      </c>
      <c r="M409" s="61">
        <v>0</v>
      </c>
      <c r="N409" s="61">
        <v>0</v>
      </c>
      <c r="O409" s="61">
        <v>0</v>
      </c>
      <c r="P409" s="61">
        <v>0</v>
      </c>
      <c r="Q409" s="61">
        <v>0</v>
      </c>
      <c r="R409" s="61">
        <v>0</v>
      </c>
      <c r="S409" s="61">
        <v>0</v>
      </c>
      <c r="T409" s="61">
        <v>0</v>
      </c>
      <c r="U409" s="61">
        <v>0</v>
      </c>
      <c r="V409" s="61">
        <v>0</v>
      </c>
      <c r="W409" s="61">
        <v>0</v>
      </c>
      <c r="X409" s="61">
        <v>0</v>
      </c>
      <c r="Y409" s="61">
        <v>0</v>
      </c>
      <c r="Z409" s="61">
        <v>0</v>
      </c>
      <c r="AA409" s="61">
        <v>0</v>
      </c>
      <c r="AB409" s="61">
        <v>0</v>
      </c>
      <c r="AC409" s="61">
        <v>0</v>
      </c>
      <c r="AD409" s="61">
        <v>0</v>
      </c>
      <c r="AE409" s="61">
        <v>0</v>
      </c>
      <c r="AF409" s="61">
        <v>0</v>
      </c>
      <c r="AG409" s="61">
        <v>0</v>
      </c>
      <c r="AH409" s="61">
        <v>0</v>
      </c>
      <c r="AI409" s="61">
        <v>0</v>
      </c>
      <c r="AJ409" s="61">
        <v>0</v>
      </c>
      <c r="AK409" s="61">
        <v>0</v>
      </c>
      <c r="AL409" s="61">
        <v>0</v>
      </c>
      <c r="AM409" s="61">
        <v>0</v>
      </c>
      <c r="AN409" s="61">
        <v>0</v>
      </c>
      <c r="AO409" s="61">
        <v>0</v>
      </c>
      <c r="AP409" s="61">
        <v>0</v>
      </c>
      <c r="AQ409" s="61">
        <f t="shared" si="6"/>
        <v>0</v>
      </c>
      <c r="AT409" s="33"/>
    </row>
    <row r="410" spans="1:46" ht="33" customHeight="1">
      <c r="A410" s="32">
        <v>1421</v>
      </c>
      <c r="B410" s="315" t="str">
        <f>VLOOKUP(A410,[5]bd_lista!A:C,3,FALSE)</f>
        <v>Gobierno Autónomo Municipal de Yunguyo de Litoral</v>
      </c>
      <c r="C410" s="316" t="e">
        <f>+VLOOKUP(A410,Contactos!$A$4:$E$534,6,FALSE)</f>
        <v>#REF!</v>
      </c>
      <c r="D410" s="61">
        <v>0</v>
      </c>
      <c r="E410" s="61">
        <v>0</v>
      </c>
      <c r="F410" s="61">
        <v>0</v>
      </c>
      <c r="G410" s="61">
        <v>0</v>
      </c>
      <c r="H410" s="61">
        <v>0</v>
      </c>
      <c r="I410" s="61">
        <v>0</v>
      </c>
      <c r="J410" s="61">
        <v>0</v>
      </c>
      <c r="K410" s="61">
        <v>0</v>
      </c>
      <c r="L410" s="61">
        <v>0</v>
      </c>
      <c r="M410" s="61">
        <v>0</v>
      </c>
      <c r="N410" s="61">
        <v>0</v>
      </c>
      <c r="O410" s="61">
        <v>0</v>
      </c>
      <c r="P410" s="61">
        <v>0</v>
      </c>
      <c r="Q410" s="61">
        <v>0</v>
      </c>
      <c r="R410" s="61">
        <v>0</v>
      </c>
      <c r="S410" s="61">
        <v>0</v>
      </c>
      <c r="T410" s="61">
        <v>0</v>
      </c>
      <c r="U410" s="61">
        <v>0</v>
      </c>
      <c r="V410" s="61">
        <v>0</v>
      </c>
      <c r="W410" s="61">
        <v>0</v>
      </c>
      <c r="X410" s="61">
        <v>0</v>
      </c>
      <c r="Y410" s="61">
        <v>0</v>
      </c>
      <c r="Z410" s="61">
        <v>0</v>
      </c>
      <c r="AA410" s="61">
        <v>0</v>
      </c>
      <c r="AB410" s="61">
        <v>0</v>
      </c>
      <c r="AC410" s="61">
        <v>0</v>
      </c>
      <c r="AD410" s="61">
        <v>0</v>
      </c>
      <c r="AE410" s="61">
        <v>0</v>
      </c>
      <c r="AF410" s="61">
        <v>0</v>
      </c>
      <c r="AG410" s="61">
        <v>0</v>
      </c>
      <c r="AH410" s="61">
        <v>0</v>
      </c>
      <c r="AI410" s="61">
        <v>0</v>
      </c>
      <c r="AJ410" s="61">
        <v>0</v>
      </c>
      <c r="AK410" s="61">
        <v>0</v>
      </c>
      <c r="AL410" s="61">
        <v>0</v>
      </c>
      <c r="AM410" s="61">
        <v>0</v>
      </c>
      <c r="AN410" s="61">
        <v>0</v>
      </c>
      <c r="AO410" s="61">
        <v>0</v>
      </c>
      <c r="AP410" s="61">
        <v>0</v>
      </c>
      <c r="AQ410" s="61">
        <f t="shared" si="6"/>
        <v>0</v>
      </c>
      <c r="AT410" s="33"/>
    </row>
    <row r="411" spans="1:46" ht="33" customHeight="1">
      <c r="A411" s="32">
        <v>1422</v>
      </c>
      <c r="B411" s="315" t="str">
        <f>VLOOKUP(A411,[5]bd_lista!A:C,3,FALSE)</f>
        <v>Gobierno Autónomo Municipal de Esmeralda</v>
      </c>
      <c r="C411" s="316" t="e">
        <f>+VLOOKUP(A411,Contactos!$A$4:$E$534,6,FALSE)</f>
        <v>#REF!</v>
      </c>
      <c r="D411" s="61">
        <v>0</v>
      </c>
      <c r="E411" s="61">
        <v>0</v>
      </c>
      <c r="F411" s="61">
        <v>0</v>
      </c>
      <c r="G411" s="61">
        <v>0</v>
      </c>
      <c r="H411" s="61">
        <v>0</v>
      </c>
      <c r="I411" s="61">
        <v>0</v>
      </c>
      <c r="J411" s="61">
        <v>0</v>
      </c>
      <c r="K411" s="61">
        <v>0</v>
      </c>
      <c r="L411" s="61">
        <v>0</v>
      </c>
      <c r="M411" s="61">
        <v>0</v>
      </c>
      <c r="N411" s="61">
        <v>0</v>
      </c>
      <c r="O411" s="61">
        <v>0</v>
      </c>
      <c r="P411" s="61">
        <v>0</v>
      </c>
      <c r="Q411" s="61">
        <v>0</v>
      </c>
      <c r="R411" s="61">
        <v>0</v>
      </c>
      <c r="S411" s="61">
        <v>0</v>
      </c>
      <c r="T411" s="61">
        <v>0</v>
      </c>
      <c r="U411" s="61">
        <v>0</v>
      </c>
      <c r="V411" s="61">
        <v>0</v>
      </c>
      <c r="W411" s="61">
        <v>0</v>
      </c>
      <c r="X411" s="61">
        <v>0</v>
      </c>
      <c r="Y411" s="61">
        <v>0</v>
      </c>
      <c r="Z411" s="61">
        <v>0</v>
      </c>
      <c r="AA411" s="61">
        <v>0</v>
      </c>
      <c r="AB411" s="61">
        <v>0</v>
      </c>
      <c r="AC411" s="61">
        <v>0</v>
      </c>
      <c r="AD411" s="61">
        <v>0</v>
      </c>
      <c r="AE411" s="61">
        <v>0</v>
      </c>
      <c r="AF411" s="61">
        <v>0</v>
      </c>
      <c r="AG411" s="61">
        <v>0</v>
      </c>
      <c r="AH411" s="61">
        <v>0</v>
      </c>
      <c r="AI411" s="61">
        <v>0</v>
      </c>
      <c r="AJ411" s="61">
        <v>0</v>
      </c>
      <c r="AK411" s="61">
        <v>0</v>
      </c>
      <c r="AL411" s="61">
        <v>0</v>
      </c>
      <c r="AM411" s="61">
        <v>0</v>
      </c>
      <c r="AN411" s="61">
        <v>0</v>
      </c>
      <c r="AO411" s="61">
        <v>0</v>
      </c>
      <c r="AP411" s="61">
        <v>0</v>
      </c>
      <c r="AQ411" s="61">
        <f t="shared" si="6"/>
        <v>0</v>
      </c>
      <c r="AT411" s="33"/>
    </row>
    <row r="412" spans="1:46" ht="33" customHeight="1">
      <c r="A412" s="32">
        <v>1423</v>
      </c>
      <c r="B412" s="315" t="str">
        <f>VLOOKUP(A412,[5]bd_lista!A:C,3,FALSE)</f>
        <v>Gobierno Autónomo Municipal de Toledo</v>
      </c>
      <c r="C412" s="316" t="e">
        <f>+VLOOKUP(A412,Contactos!$A$4:$E$534,6,FALSE)</f>
        <v>#REF!</v>
      </c>
      <c r="D412" s="61">
        <v>0</v>
      </c>
      <c r="E412" s="61">
        <v>0</v>
      </c>
      <c r="F412" s="61">
        <v>0</v>
      </c>
      <c r="G412" s="61">
        <v>0</v>
      </c>
      <c r="H412" s="61">
        <v>0</v>
      </c>
      <c r="I412" s="61">
        <v>0</v>
      </c>
      <c r="J412" s="61">
        <v>0</v>
      </c>
      <c r="K412" s="61">
        <v>0</v>
      </c>
      <c r="L412" s="61">
        <v>0</v>
      </c>
      <c r="M412" s="61">
        <v>0</v>
      </c>
      <c r="N412" s="61">
        <v>0</v>
      </c>
      <c r="O412" s="61">
        <v>0</v>
      </c>
      <c r="P412" s="61">
        <v>0</v>
      </c>
      <c r="Q412" s="61">
        <v>0</v>
      </c>
      <c r="R412" s="61">
        <v>0</v>
      </c>
      <c r="S412" s="61">
        <v>0</v>
      </c>
      <c r="T412" s="61">
        <v>0</v>
      </c>
      <c r="U412" s="61">
        <v>0</v>
      </c>
      <c r="V412" s="61">
        <v>0</v>
      </c>
      <c r="W412" s="61">
        <v>0</v>
      </c>
      <c r="X412" s="61">
        <v>0</v>
      </c>
      <c r="Y412" s="61">
        <v>0</v>
      </c>
      <c r="Z412" s="61">
        <v>0</v>
      </c>
      <c r="AA412" s="61">
        <v>0</v>
      </c>
      <c r="AB412" s="61">
        <v>0</v>
      </c>
      <c r="AC412" s="61">
        <v>0</v>
      </c>
      <c r="AD412" s="61">
        <v>0</v>
      </c>
      <c r="AE412" s="61">
        <v>0</v>
      </c>
      <c r="AF412" s="61">
        <v>0</v>
      </c>
      <c r="AG412" s="61">
        <v>0</v>
      </c>
      <c r="AH412" s="61">
        <v>0</v>
      </c>
      <c r="AI412" s="61">
        <v>0</v>
      </c>
      <c r="AJ412" s="61">
        <v>0</v>
      </c>
      <c r="AK412" s="61">
        <v>0</v>
      </c>
      <c r="AL412" s="61">
        <v>0</v>
      </c>
      <c r="AM412" s="61">
        <v>0</v>
      </c>
      <c r="AN412" s="61">
        <v>0</v>
      </c>
      <c r="AO412" s="61">
        <v>0</v>
      </c>
      <c r="AP412" s="61">
        <v>0</v>
      </c>
      <c r="AQ412" s="61">
        <f t="shared" si="6"/>
        <v>0</v>
      </c>
      <c r="AT412" s="33"/>
    </row>
    <row r="413" spans="1:46" ht="33" customHeight="1">
      <c r="A413" s="32">
        <v>1424</v>
      </c>
      <c r="B413" s="315" t="str">
        <f>VLOOKUP(A413,[5]bd_lista!A:C,3,FALSE)</f>
        <v>Gobierno Autónomo Municipal de Andamarca (Santiago de Andamarca)</v>
      </c>
      <c r="C413" s="316" t="e">
        <f>+VLOOKUP(A413,Contactos!$A$4:$E$534,6,FALSE)</f>
        <v>#REF!</v>
      </c>
      <c r="D413" s="61">
        <v>0</v>
      </c>
      <c r="E413" s="61">
        <v>0</v>
      </c>
      <c r="F413" s="61">
        <v>0</v>
      </c>
      <c r="G413" s="61">
        <v>0</v>
      </c>
      <c r="H413" s="61">
        <v>0</v>
      </c>
      <c r="I413" s="61">
        <v>0</v>
      </c>
      <c r="J413" s="61">
        <v>0</v>
      </c>
      <c r="K413" s="61">
        <v>0</v>
      </c>
      <c r="L413" s="61">
        <v>0</v>
      </c>
      <c r="M413" s="61">
        <v>0</v>
      </c>
      <c r="N413" s="61">
        <v>0</v>
      </c>
      <c r="O413" s="61">
        <v>0</v>
      </c>
      <c r="P413" s="61">
        <v>0</v>
      </c>
      <c r="Q413" s="61">
        <v>0</v>
      </c>
      <c r="R413" s="61">
        <v>0</v>
      </c>
      <c r="S413" s="61">
        <v>0</v>
      </c>
      <c r="T413" s="61">
        <v>0</v>
      </c>
      <c r="U413" s="61">
        <v>0</v>
      </c>
      <c r="V413" s="61">
        <v>0</v>
      </c>
      <c r="W413" s="61">
        <v>0</v>
      </c>
      <c r="X413" s="61">
        <v>0</v>
      </c>
      <c r="Y413" s="61">
        <v>0</v>
      </c>
      <c r="Z413" s="61">
        <v>0</v>
      </c>
      <c r="AA413" s="61">
        <v>0</v>
      </c>
      <c r="AB413" s="61">
        <v>0</v>
      </c>
      <c r="AC413" s="61">
        <v>0</v>
      </c>
      <c r="AD413" s="61">
        <v>0</v>
      </c>
      <c r="AE413" s="61">
        <v>0</v>
      </c>
      <c r="AF413" s="61">
        <v>0</v>
      </c>
      <c r="AG413" s="61">
        <v>0</v>
      </c>
      <c r="AH413" s="61">
        <v>0</v>
      </c>
      <c r="AI413" s="61">
        <v>0</v>
      </c>
      <c r="AJ413" s="61">
        <v>0</v>
      </c>
      <c r="AK413" s="61">
        <v>0</v>
      </c>
      <c r="AL413" s="61">
        <v>0</v>
      </c>
      <c r="AM413" s="61">
        <v>0</v>
      </c>
      <c r="AN413" s="61">
        <v>0</v>
      </c>
      <c r="AO413" s="61">
        <v>0</v>
      </c>
      <c r="AP413" s="61">
        <v>0</v>
      </c>
      <c r="AQ413" s="61">
        <f t="shared" si="6"/>
        <v>0</v>
      </c>
      <c r="AT413" s="33"/>
    </row>
    <row r="414" spans="1:46" ht="33" customHeight="1">
      <c r="A414" s="32">
        <v>1425</v>
      </c>
      <c r="B414" s="315" t="str">
        <f>VLOOKUP(A414,[5]bd_lista!A:C,3,FALSE)</f>
        <v>Gobierno Autónomo Municipal de Belén de Andamarca</v>
      </c>
      <c r="C414" s="316" t="e">
        <f>+VLOOKUP(A414,Contactos!$A$4:$E$534,6,FALSE)</f>
        <v>#REF!</v>
      </c>
      <c r="D414" s="61">
        <v>0</v>
      </c>
      <c r="E414" s="61">
        <v>0</v>
      </c>
      <c r="F414" s="61">
        <v>0</v>
      </c>
      <c r="G414" s="61">
        <v>0</v>
      </c>
      <c r="H414" s="61">
        <v>0</v>
      </c>
      <c r="I414" s="61">
        <v>0</v>
      </c>
      <c r="J414" s="61">
        <v>0</v>
      </c>
      <c r="K414" s="61">
        <v>0</v>
      </c>
      <c r="L414" s="61">
        <v>0</v>
      </c>
      <c r="M414" s="61">
        <v>0</v>
      </c>
      <c r="N414" s="61">
        <v>0</v>
      </c>
      <c r="O414" s="61">
        <v>0</v>
      </c>
      <c r="P414" s="61">
        <v>0</v>
      </c>
      <c r="Q414" s="61">
        <v>0</v>
      </c>
      <c r="R414" s="61">
        <v>0</v>
      </c>
      <c r="S414" s="61">
        <v>0</v>
      </c>
      <c r="T414" s="61">
        <v>0</v>
      </c>
      <c r="U414" s="61">
        <v>0</v>
      </c>
      <c r="V414" s="61">
        <v>0</v>
      </c>
      <c r="W414" s="61">
        <v>0</v>
      </c>
      <c r="X414" s="61">
        <v>0</v>
      </c>
      <c r="Y414" s="61">
        <v>0</v>
      </c>
      <c r="Z414" s="61">
        <v>0</v>
      </c>
      <c r="AA414" s="61">
        <v>0</v>
      </c>
      <c r="AB414" s="61">
        <v>0</v>
      </c>
      <c r="AC414" s="61">
        <v>0</v>
      </c>
      <c r="AD414" s="61">
        <v>0</v>
      </c>
      <c r="AE414" s="61">
        <v>0</v>
      </c>
      <c r="AF414" s="61">
        <v>0</v>
      </c>
      <c r="AG414" s="61">
        <v>0</v>
      </c>
      <c r="AH414" s="61">
        <v>0</v>
      </c>
      <c r="AI414" s="61">
        <v>0</v>
      </c>
      <c r="AJ414" s="61">
        <v>0</v>
      </c>
      <c r="AK414" s="61">
        <v>0</v>
      </c>
      <c r="AL414" s="61">
        <v>0</v>
      </c>
      <c r="AM414" s="61">
        <v>0</v>
      </c>
      <c r="AN414" s="61">
        <v>0</v>
      </c>
      <c r="AO414" s="61">
        <v>0</v>
      </c>
      <c r="AP414" s="61">
        <v>0</v>
      </c>
      <c r="AQ414" s="61">
        <f t="shared" si="6"/>
        <v>0</v>
      </c>
      <c r="AT414" s="33"/>
    </row>
    <row r="415" spans="1:46" ht="33" customHeight="1">
      <c r="A415" s="32">
        <v>1426</v>
      </c>
      <c r="B415" s="315" t="str">
        <f>VLOOKUP(A415,[5]bd_lista!A:C,3,FALSE)</f>
        <v>Gobierno Autónomo Municipal de Salinas de G. Mendoza</v>
      </c>
      <c r="C415" s="316" t="e">
        <f>+VLOOKUP(A415,Contactos!$A$4:$E$534,6,FALSE)</f>
        <v>#REF!</v>
      </c>
      <c r="D415" s="61">
        <v>0</v>
      </c>
      <c r="E415" s="61">
        <v>0</v>
      </c>
      <c r="F415" s="61">
        <v>0</v>
      </c>
      <c r="G415" s="61">
        <v>0</v>
      </c>
      <c r="H415" s="61">
        <v>0</v>
      </c>
      <c r="I415" s="61">
        <v>0</v>
      </c>
      <c r="J415" s="61">
        <v>0</v>
      </c>
      <c r="K415" s="61">
        <v>0</v>
      </c>
      <c r="L415" s="61">
        <v>0</v>
      </c>
      <c r="M415" s="61">
        <v>0</v>
      </c>
      <c r="N415" s="61">
        <v>0</v>
      </c>
      <c r="O415" s="61">
        <v>0</v>
      </c>
      <c r="P415" s="61">
        <v>0</v>
      </c>
      <c r="Q415" s="61">
        <v>0</v>
      </c>
      <c r="R415" s="61">
        <v>0</v>
      </c>
      <c r="S415" s="61">
        <v>0</v>
      </c>
      <c r="T415" s="61">
        <v>0</v>
      </c>
      <c r="U415" s="61">
        <v>0</v>
      </c>
      <c r="V415" s="61">
        <v>0</v>
      </c>
      <c r="W415" s="61">
        <v>0</v>
      </c>
      <c r="X415" s="61">
        <v>0</v>
      </c>
      <c r="Y415" s="61">
        <v>0</v>
      </c>
      <c r="Z415" s="61">
        <v>0</v>
      </c>
      <c r="AA415" s="61">
        <v>0</v>
      </c>
      <c r="AB415" s="61">
        <v>0</v>
      </c>
      <c r="AC415" s="61">
        <v>0</v>
      </c>
      <c r="AD415" s="61">
        <v>0</v>
      </c>
      <c r="AE415" s="61">
        <v>0</v>
      </c>
      <c r="AF415" s="61">
        <v>0</v>
      </c>
      <c r="AG415" s="61">
        <v>0</v>
      </c>
      <c r="AH415" s="61">
        <v>0</v>
      </c>
      <c r="AI415" s="61">
        <v>0</v>
      </c>
      <c r="AJ415" s="61">
        <v>0</v>
      </c>
      <c r="AK415" s="61">
        <v>0</v>
      </c>
      <c r="AL415" s="61">
        <v>0</v>
      </c>
      <c r="AM415" s="61">
        <v>0</v>
      </c>
      <c r="AN415" s="61">
        <v>0</v>
      </c>
      <c r="AO415" s="61">
        <v>0</v>
      </c>
      <c r="AP415" s="61">
        <v>0</v>
      </c>
      <c r="AQ415" s="61">
        <f t="shared" si="6"/>
        <v>0</v>
      </c>
      <c r="AT415" s="33"/>
    </row>
    <row r="416" spans="1:46" ht="33" customHeight="1">
      <c r="A416" s="32">
        <v>1427</v>
      </c>
      <c r="B416" s="315" t="str">
        <f>VLOOKUP(A416,[5]bd_lista!A:C,3,FALSE)</f>
        <v>Gobierno Autónomo Municipal de Pampa Aullagas</v>
      </c>
      <c r="C416" s="316" t="e">
        <f>+VLOOKUP(A416,Contactos!$A$4:$E$534,6,FALSE)</f>
        <v>#REF!</v>
      </c>
      <c r="D416" s="61">
        <v>0</v>
      </c>
      <c r="E416" s="61">
        <v>0</v>
      </c>
      <c r="F416" s="61">
        <v>0</v>
      </c>
      <c r="G416" s="61">
        <v>0</v>
      </c>
      <c r="H416" s="61">
        <v>0</v>
      </c>
      <c r="I416" s="61">
        <v>0</v>
      </c>
      <c r="J416" s="61">
        <v>0</v>
      </c>
      <c r="K416" s="61">
        <v>0</v>
      </c>
      <c r="L416" s="61">
        <v>0</v>
      </c>
      <c r="M416" s="61">
        <v>0</v>
      </c>
      <c r="N416" s="61">
        <v>0</v>
      </c>
      <c r="O416" s="61">
        <v>0</v>
      </c>
      <c r="P416" s="61">
        <v>0</v>
      </c>
      <c r="Q416" s="61">
        <v>0</v>
      </c>
      <c r="R416" s="61">
        <v>0</v>
      </c>
      <c r="S416" s="61">
        <v>0</v>
      </c>
      <c r="T416" s="61">
        <v>0</v>
      </c>
      <c r="U416" s="61">
        <v>0</v>
      </c>
      <c r="V416" s="61">
        <v>0</v>
      </c>
      <c r="W416" s="61">
        <v>0</v>
      </c>
      <c r="X416" s="61">
        <v>0</v>
      </c>
      <c r="Y416" s="61">
        <v>0</v>
      </c>
      <c r="Z416" s="61">
        <v>0</v>
      </c>
      <c r="AA416" s="61">
        <v>0</v>
      </c>
      <c r="AB416" s="61">
        <v>0</v>
      </c>
      <c r="AC416" s="61">
        <v>0</v>
      </c>
      <c r="AD416" s="61">
        <v>0</v>
      </c>
      <c r="AE416" s="61">
        <v>0</v>
      </c>
      <c r="AF416" s="61">
        <v>0</v>
      </c>
      <c r="AG416" s="61">
        <v>0</v>
      </c>
      <c r="AH416" s="61">
        <v>0</v>
      </c>
      <c r="AI416" s="61">
        <v>0</v>
      </c>
      <c r="AJ416" s="61">
        <v>0</v>
      </c>
      <c r="AK416" s="61">
        <v>0</v>
      </c>
      <c r="AL416" s="61">
        <v>0</v>
      </c>
      <c r="AM416" s="61">
        <v>0</v>
      </c>
      <c r="AN416" s="61">
        <v>0</v>
      </c>
      <c r="AO416" s="61">
        <v>0</v>
      </c>
      <c r="AP416" s="61">
        <v>0</v>
      </c>
      <c r="AQ416" s="61">
        <f t="shared" si="6"/>
        <v>0</v>
      </c>
      <c r="AT416" s="33"/>
    </row>
    <row r="417" spans="1:46" ht="33" customHeight="1">
      <c r="A417" s="32">
        <v>1428</v>
      </c>
      <c r="B417" s="315" t="str">
        <f>VLOOKUP(A417,[5]bd_lista!A:C,3,FALSE)</f>
        <v>Gobierno Autónomo Municipal de La Rivera</v>
      </c>
      <c r="C417" s="316" t="e">
        <f>+VLOOKUP(A417,Contactos!$A$4:$E$534,6,FALSE)</f>
        <v>#REF!</v>
      </c>
      <c r="D417" s="61">
        <v>0</v>
      </c>
      <c r="E417" s="61">
        <v>0</v>
      </c>
      <c r="F417" s="61">
        <v>0</v>
      </c>
      <c r="G417" s="61">
        <v>0</v>
      </c>
      <c r="H417" s="61">
        <v>0</v>
      </c>
      <c r="I417" s="61">
        <v>0</v>
      </c>
      <c r="J417" s="61">
        <v>0</v>
      </c>
      <c r="K417" s="61">
        <v>0</v>
      </c>
      <c r="L417" s="61">
        <v>0</v>
      </c>
      <c r="M417" s="61">
        <v>0</v>
      </c>
      <c r="N417" s="61">
        <v>0</v>
      </c>
      <c r="O417" s="61">
        <v>0</v>
      </c>
      <c r="P417" s="61">
        <v>0</v>
      </c>
      <c r="Q417" s="61">
        <v>0</v>
      </c>
      <c r="R417" s="61">
        <v>0</v>
      </c>
      <c r="S417" s="61">
        <v>0</v>
      </c>
      <c r="T417" s="61">
        <v>0</v>
      </c>
      <c r="U417" s="61">
        <v>0</v>
      </c>
      <c r="V417" s="61">
        <v>0</v>
      </c>
      <c r="W417" s="61">
        <v>0</v>
      </c>
      <c r="X417" s="61">
        <v>0</v>
      </c>
      <c r="Y417" s="61">
        <v>0</v>
      </c>
      <c r="Z417" s="61">
        <v>0</v>
      </c>
      <c r="AA417" s="61">
        <v>0</v>
      </c>
      <c r="AB417" s="61">
        <v>0</v>
      </c>
      <c r="AC417" s="61">
        <v>0</v>
      </c>
      <c r="AD417" s="61">
        <v>0</v>
      </c>
      <c r="AE417" s="61">
        <v>0</v>
      </c>
      <c r="AF417" s="61">
        <v>0</v>
      </c>
      <c r="AG417" s="61">
        <v>0</v>
      </c>
      <c r="AH417" s="61">
        <v>0</v>
      </c>
      <c r="AI417" s="61">
        <v>0</v>
      </c>
      <c r="AJ417" s="61">
        <v>0</v>
      </c>
      <c r="AK417" s="61">
        <v>0</v>
      </c>
      <c r="AL417" s="61">
        <v>0</v>
      </c>
      <c r="AM417" s="61">
        <v>0</v>
      </c>
      <c r="AN417" s="61">
        <v>0</v>
      </c>
      <c r="AO417" s="61">
        <v>0</v>
      </c>
      <c r="AP417" s="61">
        <v>0</v>
      </c>
      <c r="AQ417" s="61">
        <f t="shared" si="6"/>
        <v>0</v>
      </c>
      <c r="AT417" s="33"/>
    </row>
    <row r="418" spans="1:46" ht="33" customHeight="1">
      <c r="A418" s="32">
        <v>1429</v>
      </c>
      <c r="B418" s="315" t="str">
        <f>VLOOKUP(A418,[5]bd_lista!A:C,3,FALSE)</f>
        <v>Gobierno Autónomo Municipal de Todos Santos</v>
      </c>
      <c r="C418" s="316" t="e">
        <f>+VLOOKUP(A418,Contactos!$A$4:$E$534,6,FALSE)</f>
        <v>#REF!</v>
      </c>
      <c r="D418" s="61">
        <v>0</v>
      </c>
      <c r="E418" s="61">
        <v>0</v>
      </c>
      <c r="F418" s="61">
        <v>0</v>
      </c>
      <c r="G418" s="61">
        <v>0</v>
      </c>
      <c r="H418" s="61">
        <v>0</v>
      </c>
      <c r="I418" s="61">
        <v>0</v>
      </c>
      <c r="J418" s="61">
        <v>0</v>
      </c>
      <c r="K418" s="61">
        <v>0</v>
      </c>
      <c r="L418" s="61">
        <v>0</v>
      </c>
      <c r="M418" s="61">
        <v>0</v>
      </c>
      <c r="N418" s="61">
        <v>0</v>
      </c>
      <c r="O418" s="61">
        <v>0</v>
      </c>
      <c r="P418" s="61">
        <v>0</v>
      </c>
      <c r="Q418" s="61">
        <v>0</v>
      </c>
      <c r="R418" s="61">
        <v>0</v>
      </c>
      <c r="S418" s="61">
        <v>0</v>
      </c>
      <c r="T418" s="61">
        <v>0</v>
      </c>
      <c r="U418" s="61">
        <v>0</v>
      </c>
      <c r="V418" s="61">
        <v>0</v>
      </c>
      <c r="W418" s="61">
        <v>0</v>
      </c>
      <c r="X418" s="61">
        <v>0</v>
      </c>
      <c r="Y418" s="61">
        <v>0</v>
      </c>
      <c r="Z418" s="61">
        <v>0</v>
      </c>
      <c r="AA418" s="61">
        <v>0</v>
      </c>
      <c r="AB418" s="61">
        <v>0</v>
      </c>
      <c r="AC418" s="61">
        <v>0</v>
      </c>
      <c r="AD418" s="61">
        <v>0</v>
      </c>
      <c r="AE418" s="61">
        <v>0</v>
      </c>
      <c r="AF418" s="61">
        <v>0</v>
      </c>
      <c r="AG418" s="61">
        <v>0</v>
      </c>
      <c r="AH418" s="61">
        <v>0</v>
      </c>
      <c r="AI418" s="61">
        <v>0</v>
      </c>
      <c r="AJ418" s="61">
        <v>0</v>
      </c>
      <c r="AK418" s="61">
        <v>0</v>
      </c>
      <c r="AL418" s="61">
        <v>0</v>
      </c>
      <c r="AM418" s="61">
        <v>0</v>
      </c>
      <c r="AN418" s="61">
        <v>0</v>
      </c>
      <c r="AO418" s="61">
        <v>0</v>
      </c>
      <c r="AP418" s="61">
        <v>0</v>
      </c>
      <c r="AQ418" s="61">
        <f t="shared" si="6"/>
        <v>0</v>
      </c>
      <c r="AT418" s="33"/>
    </row>
    <row r="419" spans="1:46" ht="33" customHeight="1">
      <c r="A419" s="32">
        <v>1430</v>
      </c>
      <c r="B419" s="315" t="str">
        <f>VLOOKUP(A419,[5]bd_lista!A:C,3,FALSE)</f>
        <v>Gobierno Autónomo Municipal de Carangas</v>
      </c>
      <c r="C419" s="316" t="e">
        <f>+VLOOKUP(A419,Contactos!$A$4:$E$534,6,FALSE)</f>
        <v>#REF!</v>
      </c>
      <c r="D419" s="61">
        <v>0</v>
      </c>
      <c r="E419" s="61">
        <v>0</v>
      </c>
      <c r="F419" s="61">
        <v>0</v>
      </c>
      <c r="G419" s="61">
        <v>0</v>
      </c>
      <c r="H419" s="61">
        <v>0</v>
      </c>
      <c r="I419" s="61">
        <v>0</v>
      </c>
      <c r="J419" s="61">
        <v>0</v>
      </c>
      <c r="K419" s="61">
        <v>0</v>
      </c>
      <c r="L419" s="61">
        <v>0</v>
      </c>
      <c r="M419" s="61">
        <v>0</v>
      </c>
      <c r="N419" s="61">
        <v>0</v>
      </c>
      <c r="O419" s="61">
        <v>0</v>
      </c>
      <c r="P419" s="61">
        <v>0</v>
      </c>
      <c r="Q419" s="61">
        <v>0</v>
      </c>
      <c r="R419" s="61">
        <v>0</v>
      </c>
      <c r="S419" s="61">
        <v>0</v>
      </c>
      <c r="T419" s="61">
        <v>0</v>
      </c>
      <c r="U419" s="61">
        <v>0</v>
      </c>
      <c r="V419" s="61">
        <v>0</v>
      </c>
      <c r="W419" s="61">
        <v>0</v>
      </c>
      <c r="X419" s="61">
        <v>0</v>
      </c>
      <c r="Y419" s="61">
        <v>0</v>
      </c>
      <c r="Z419" s="61">
        <v>0</v>
      </c>
      <c r="AA419" s="61">
        <v>0</v>
      </c>
      <c r="AB419" s="61">
        <v>0</v>
      </c>
      <c r="AC419" s="61">
        <v>0</v>
      </c>
      <c r="AD419" s="61">
        <v>0</v>
      </c>
      <c r="AE419" s="61">
        <v>0</v>
      </c>
      <c r="AF419" s="61">
        <v>0</v>
      </c>
      <c r="AG419" s="61">
        <v>0</v>
      </c>
      <c r="AH419" s="61">
        <v>0</v>
      </c>
      <c r="AI419" s="61">
        <v>0</v>
      </c>
      <c r="AJ419" s="61">
        <v>0</v>
      </c>
      <c r="AK419" s="61">
        <v>0</v>
      </c>
      <c r="AL419" s="61">
        <v>0</v>
      </c>
      <c r="AM419" s="61">
        <v>0</v>
      </c>
      <c r="AN419" s="61">
        <v>0</v>
      </c>
      <c r="AO419" s="61">
        <v>0</v>
      </c>
      <c r="AP419" s="61">
        <v>0</v>
      </c>
      <c r="AQ419" s="61">
        <f t="shared" si="6"/>
        <v>0</v>
      </c>
      <c r="AT419" s="33"/>
    </row>
    <row r="420" spans="1:46" ht="33" customHeight="1">
      <c r="A420" s="32">
        <v>1431</v>
      </c>
      <c r="B420" s="315" t="str">
        <f>VLOOKUP(A420,[5]bd_lista!A:C,3,FALSE)</f>
        <v>Gobierno Autónomo Municipal de Sabaya</v>
      </c>
      <c r="C420" s="316" t="e">
        <f>+VLOOKUP(A420,Contactos!$A$4:$E$534,6,FALSE)</f>
        <v>#REF!</v>
      </c>
      <c r="D420" s="61">
        <v>0</v>
      </c>
      <c r="E420" s="61">
        <v>0</v>
      </c>
      <c r="F420" s="61">
        <v>0</v>
      </c>
      <c r="G420" s="61">
        <v>0</v>
      </c>
      <c r="H420" s="61">
        <v>0</v>
      </c>
      <c r="I420" s="61">
        <v>0</v>
      </c>
      <c r="J420" s="61">
        <v>0</v>
      </c>
      <c r="K420" s="61">
        <v>0</v>
      </c>
      <c r="L420" s="61">
        <v>0</v>
      </c>
      <c r="M420" s="61">
        <v>0</v>
      </c>
      <c r="N420" s="61">
        <v>0</v>
      </c>
      <c r="O420" s="61">
        <v>0</v>
      </c>
      <c r="P420" s="61">
        <v>0</v>
      </c>
      <c r="Q420" s="61">
        <v>0</v>
      </c>
      <c r="R420" s="61">
        <v>0</v>
      </c>
      <c r="S420" s="61">
        <v>0</v>
      </c>
      <c r="T420" s="61">
        <v>0</v>
      </c>
      <c r="U420" s="61">
        <v>0</v>
      </c>
      <c r="V420" s="61">
        <v>0</v>
      </c>
      <c r="W420" s="61">
        <v>0</v>
      </c>
      <c r="X420" s="61">
        <v>0</v>
      </c>
      <c r="Y420" s="61">
        <v>0</v>
      </c>
      <c r="Z420" s="61">
        <v>0</v>
      </c>
      <c r="AA420" s="61">
        <v>0</v>
      </c>
      <c r="AB420" s="61">
        <v>0</v>
      </c>
      <c r="AC420" s="61">
        <v>0</v>
      </c>
      <c r="AD420" s="61">
        <v>0</v>
      </c>
      <c r="AE420" s="61">
        <v>0</v>
      </c>
      <c r="AF420" s="61">
        <v>0</v>
      </c>
      <c r="AG420" s="61">
        <v>0</v>
      </c>
      <c r="AH420" s="61">
        <v>0</v>
      </c>
      <c r="AI420" s="61">
        <v>0</v>
      </c>
      <c r="AJ420" s="61">
        <v>0</v>
      </c>
      <c r="AK420" s="61">
        <v>0</v>
      </c>
      <c r="AL420" s="61">
        <v>0</v>
      </c>
      <c r="AM420" s="61">
        <v>0</v>
      </c>
      <c r="AN420" s="61">
        <v>0</v>
      </c>
      <c r="AO420" s="61">
        <v>0</v>
      </c>
      <c r="AP420" s="61">
        <v>0</v>
      </c>
      <c r="AQ420" s="61">
        <f t="shared" si="6"/>
        <v>0</v>
      </c>
      <c r="AT420" s="33"/>
    </row>
    <row r="421" spans="1:46" ht="33" customHeight="1">
      <c r="A421" s="32">
        <v>1432</v>
      </c>
      <c r="B421" s="315" t="str">
        <f>VLOOKUP(A421,[5]bd_lista!A:C,3,FALSE)</f>
        <v>Gobierno Autónomo Municipal de Coipasa</v>
      </c>
      <c r="C421" s="316" t="e">
        <f>+VLOOKUP(A421,Contactos!$A$4:$E$534,6,FALSE)</f>
        <v>#REF!</v>
      </c>
      <c r="D421" s="61">
        <v>0</v>
      </c>
      <c r="E421" s="61">
        <v>0</v>
      </c>
      <c r="F421" s="61">
        <v>0</v>
      </c>
      <c r="G421" s="61">
        <v>0</v>
      </c>
      <c r="H421" s="61">
        <v>0</v>
      </c>
      <c r="I421" s="61">
        <v>0</v>
      </c>
      <c r="J421" s="61">
        <v>0</v>
      </c>
      <c r="K421" s="61">
        <v>0</v>
      </c>
      <c r="L421" s="61">
        <v>0</v>
      </c>
      <c r="M421" s="61">
        <v>0</v>
      </c>
      <c r="N421" s="61">
        <v>0</v>
      </c>
      <c r="O421" s="61">
        <v>0</v>
      </c>
      <c r="P421" s="61">
        <v>0</v>
      </c>
      <c r="Q421" s="61">
        <v>0</v>
      </c>
      <c r="R421" s="61">
        <v>0</v>
      </c>
      <c r="S421" s="61">
        <v>0</v>
      </c>
      <c r="T421" s="61">
        <v>0</v>
      </c>
      <c r="U421" s="61">
        <v>0</v>
      </c>
      <c r="V421" s="61">
        <v>0</v>
      </c>
      <c r="W421" s="61">
        <v>0</v>
      </c>
      <c r="X421" s="61">
        <v>0</v>
      </c>
      <c r="Y421" s="61">
        <v>0</v>
      </c>
      <c r="Z421" s="61">
        <v>0</v>
      </c>
      <c r="AA421" s="61">
        <v>0</v>
      </c>
      <c r="AB421" s="61">
        <v>0</v>
      </c>
      <c r="AC421" s="61">
        <v>0</v>
      </c>
      <c r="AD421" s="61">
        <v>0</v>
      </c>
      <c r="AE421" s="61">
        <v>0</v>
      </c>
      <c r="AF421" s="61">
        <v>0</v>
      </c>
      <c r="AG421" s="61">
        <v>0</v>
      </c>
      <c r="AH421" s="61">
        <v>0</v>
      </c>
      <c r="AI421" s="61">
        <v>0</v>
      </c>
      <c r="AJ421" s="61">
        <v>0</v>
      </c>
      <c r="AK421" s="61">
        <v>0</v>
      </c>
      <c r="AL421" s="61">
        <v>0</v>
      </c>
      <c r="AM421" s="61">
        <v>0</v>
      </c>
      <c r="AN421" s="61">
        <v>0</v>
      </c>
      <c r="AO421" s="61">
        <v>0</v>
      </c>
      <c r="AP421" s="61">
        <v>0</v>
      </c>
      <c r="AQ421" s="61">
        <f t="shared" si="6"/>
        <v>0</v>
      </c>
      <c r="AT421" s="33"/>
    </row>
    <row r="422" spans="1:46" ht="33" customHeight="1">
      <c r="A422" s="32">
        <v>1434</v>
      </c>
      <c r="B422" s="315" t="str">
        <f>VLOOKUP(A422,[5]bd_lista!A:C,3,FALSE)</f>
        <v>Gobierno Autónomo Municipal de Huayllamarca (Santiago de Huayllamarca)</v>
      </c>
      <c r="C422" s="316" t="e">
        <f>+VLOOKUP(A422,Contactos!$A$4:$E$534,6,FALSE)</f>
        <v>#REF!</v>
      </c>
      <c r="D422" s="61">
        <v>0</v>
      </c>
      <c r="E422" s="61">
        <v>0</v>
      </c>
      <c r="F422" s="61">
        <v>0</v>
      </c>
      <c r="G422" s="61">
        <v>0</v>
      </c>
      <c r="H422" s="61">
        <v>0</v>
      </c>
      <c r="I422" s="61">
        <v>0</v>
      </c>
      <c r="J422" s="61">
        <v>0</v>
      </c>
      <c r="K422" s="61">
        <v>0</v>
      </c>
      <c r="L422" s="61">
        <v>0</v>
      </c>
      <c r="M422" s="61">
        <v>0</v>
      </c>
      <c r="N422" s="61">
        <v>0</v>
      </c>
      <c r="O422" s="61">
        <v>0</v>
      </c>
      <c r="P422" s="61">
        <v>0</v>
      </c>
      <c r="Q422" s="61">
        <v>0</v>
      </c>
      <c r="R422" s="61">
        <v>0</v>
      </c>
      <c r="S422" s="61">
        <v>0</v>
      </c>
      <c r="T422" s="61">
        <v>0</v>
      </c>
      <c r="U422" s="61">
        <v>0</v>
      </c>
      <c r="V422" s="61">
        <v>0</v>
      </c>
      <c r="W422" s="61">
        <v>0</v>
      </c>
      <c r="X422" s="61">
        <v>0</v>
      </c>
      <c r="Y422" s="61">
        <v>0</v>
      </c>
      <c r="Z422" s="61">
        <v>0</v>
      </c>
      <c r="AA422" s="61">
        <v>0</v>
      </c>
      <c r="AB422" s="61">
        <v>0</v>
      </c>
      <c r="AC422" s="61">
        <v>0</v>
      </c>
      <c r="AD422" s="61">
        <v>0</v>
      </c>
      <c r="AE422" s="61">
        <v>0</v>
      </c>
      <c r="AF422" s="61">
        <v>0</v>
      </c>
      <c r="AG422" s="61">
        <v>0</v>
      </c>
      <c r="AH422" s="61">
        <v>0</v>
      </c>
      <c r="AI422" s="61">
        <v>0</v>
      </c>
      <c r="AJ422" s="61">
        <v>0</v>
      </c>
      <c r="AK422" s="61">
        <v>0</v>
      </c>
      <c r="AL422" s="61">
        <v>0</v>
      </c>
      <c r="AM422" s="61">
        <v>0</v>
      </c>
      <c r="AN422" s="61">
        <v>0</v>
      </c>
      <c r="AO422" s="61">
        <v>0</v>
      </c>
      <c r="AP422" s="61">
        <v>0</v>
      </c>
      <c r="AQ422" s="61">
        <f t="shared" si="6"/>
        <v>0</v>
      </c>
      <c r="AT422" s="33"/>
    </row>
    <row r="423" spans="1:46" ht="33" customHeight="1">
      <c r="A423" s="32">
        <v>1435</v>
      </c>
      <c r="B423" s="315" t="str">
        <f>VLOOKUP(A423,[5]bd_lista!A:C,3,FALSE)</f>
        <v>Gobierno Autónomo Municipal de Soracachi</v>
      </c>
      <c r="C423" s="316" t="e">
        <f>+VLOOKUP(A423,Contactos!$A$4:$E$534,6,FALSE)</f>
        <v>#REF!</v>
      </c>
      <c r="D423" s="61">
        <v>0</v>
      </c>
      <c r="E423" s="61">
        <v>0</v>
      </c>
      <c r="F423" s="61">
        <v>0</v>
      </c>
      <c r="G423" s="61">
        <v>0</v>
      </c>
      <c r="H423" s="61">
        <v>0</v>
      </c>
      <c r="I423" s="61">
        <v>0</v>
      </c>
      <c r="J423" s="61">
        <v>0</v>
      </c>
      <c r="K423" s="61">
        <v>0</v>
      </c>
      <c r="L423" s="61">
        <v>0</v>
      </c>
      <c r="M423" s="61">
        <v>0</v>
      </c>
      <c r="N423" s="61">
        <v>0</v>
      </c>
      <c r="O423" s="61">
        <v>0</v>
      </c>
      <c r="P423" s="61">
        <v>0</v>
      </c>
      <c r="Q423" s="61">
        <v>0</v>
      </c>
      <c r="R423" s="61">
        <v>0</v>
      </c>
      <c r="S423" s="61">
        <v>0</v>
      </c>
      <c r="T423" s="61">
        <v>0</v>
      </c>
      <c r="U423" s="61">
        <v>0</v>
      </c>
      <c r="V423" s="61">
        <v>0</v>
      </c>
      <c r="W423" s="61">
        <v>0</v>
      </c>
      <c r="X423" s="61">
        <v>0</v>
      </c>
      <c r="Y423" s="61">
        <v>0</v>
      </c>
      <c r="Z423" s="61">
        <v>0</v>
      </c>
      <c r="AA423" s="61">
        <v>0</v>
      </c>
      <c r="AB423" s="61">
        <v>0</v>
      </c>
      <c r="AC423" s="61">
        <v>0</v>
      </c>
      <c r="AD423" s="61">
        <v>0</v>
      </c>
      <c r="AE423" s="61">
        <v>0</v>
      </c>
      <c r="AF423" s="61">
        <v>0</v>
      </c>
      <c r="AG423" s="61">
        <v>0</v>
      </c>
      <c r="AH423" s="61">
        <v>0</v>
      </c>
      <c r="AI423" s="61">
        <v>0</v>
      </c>
      <c r="AJ423" s="61">
        <v>0</v>
      </c>
      <c r="AK423" s="61">
        <v>0</v>
      </c>
      <c r="AL423" s="61">
        <v>0</v>
      </c>
      <c r="AM423" s="61">
        <v>0</v>
      </c>
      <c r="AN423" s="61">
        <v>0</v>
      </c>
      <c r="AO423" s="61">
        <v>0</v>
      </c>
      <c r="AP423" s="61">
        <v>0</v>
      </c>
      <c r="AQ423" s="61">
        <f t="shared" si="6"/>
        <v>0</v>
      </c>
      <c r="AT423" s="33"/>
    </row>
    <row r="424" spans="1:46" ht="33" customHeight="1">
      <c r="A424" s="32">
        <v>1501</v>
      </c>
      <c r="B424" s="315" t="str">
        <f>VLOOKUP(A424,[5]bd_lista!A:C,3,FALSE)</f>
        <v>Gobierno Autónomo Municipal de Potosí</v>
      </c>
      <c r="C424" s="316" t="e">
        <f>+VLOOKUP(A424,Contactos!$A$4:$E$534,6,FALSE)</f>
        <v>#REF!</v>
      </c>
      <c r="D424" s="61">
        <v>0</v>
      </c>
      <c r="E424" s="61">
        <v>0</v>
      </c>
      <c r="F424" s="61">
        <v>0</v>
      </c>
      <c r="G424" s="61">
        <v>0</v>
      </c>
      <c r="H424" s="61">
        <v>0</v>
      </c>
      <c r="I424" s="61">
        <v>0</v>
      </c>
      <c r="J424" s="61">
        <v>0</v>
      </c>
      <c r="K424" s="61">
        <v>0</v>
      </c>
      <c r="L424" s="61">
        <v>0</v>
      </c>
      <c r="M424" s="61">
        <v>0</v>
      </c>
      <c r="N424" s="61">
        <v>0</v>
      </c>
      <c r="O424" s="61">
        <v>0</v>
      </c>
      <c r="P424" s="61">
        <v>0</v>
      </c>
      <c r="Q424" s="61">
        <v>0</v>
      </c>
      <c r="R424" s="61">
        <v>0</v>
      </c>
      <c r="S424" s="61">
        <v>0</v>
      </c>
      <c r="T424" s="61">
        <v>0</v>
      </c>
      <c r="U424" s="61">
        <v>0</v>
      </c>
      <c r="V424" s="61">
        <v>0</v>
      </c>
      <c r="W424" s="61">
        <v>0</v>
      </c>
      <c r="X424" s="61">
        <v>0</v>
      </c>
      <c r="Y424" s="61">
        <v>0</v>
      </c>
      <c r="Z424" s="61">
        <v>0</v>
      </c>
      <c r="AA424" s="61">
        <v>0</v>
      </c>
      <c r="AB424" s="61">
        <v>0</v>
      </c>
      <c r="AC424" s="61">
        <v>0</v>
      </c>
      <c r="AD424" s="61">
        <v>0</v>
      </c>
      <c r="AE424" s="61">
        <v>0</v>
      </c>
      <c r="AF424" s="61">
        <v>0</v>
      </c>
      <c r="AG424" s="61">
        <v>0</v>
      </c>
      <c r="AH424" s="61">
        <v>0</v>
      </c>
      <c r="AI424" s="61">
        <v>0</v>
      </c>
      <c r="AJ424" s="61">
        <v>0</v>
      </c>
      <c r="AK424" s="61">
        <v>0</v>
      </c>
      <c r="AL424" s="61">
        <v>0</v>
      </c>
      <c r="AM424" s="61">
        <v>0</v>
      </c>
      <c r="AN424" s="61">
        <v>0</v>
      </c>
      <c r="AO424" s="61">
        <v>0</v>
      </c>
      <c r="AP424" s="61">
        <v>0</v>
      </c>
      <c r="AQ424" s="61">
        <f t="shared" si="6"/>
        <v>0</v>
      </c>
      <c r="AT424" s="33"/>
    </row>
    <row r="425" spans="1:46" ht="33" customHeight="1">
      <c r="A425" s="32">
        <v>1502</v>
      </c>
      <c r="B425" s="315" t="str">
        <f>VLOOKUP(A425,[5]bd_lista!A:C,3,FALSE)</f>
        <v>Gobierno Autónomo Municipal de Tinguipaya</v>
      </c>
      <c r="C425" s="316" t="e">
        <f>+VLOOKUP(A425,Contactos!$A$4:$E$534,6,FALSE)</f>
        <v>#REF!</v>
      </c>
      <c r="D425" s="61">
        <v>0</v>
      </c>
      <c r="E425" s="61">
        <v>0</v>
      </c>
      <c r="F425" s="61">
        <v>0</v>
      </c>
      <c r="G425" s="61">
        <v>0</v>
      </c>
      <c r="H425" s="61">
        <v>0</v>
      </c>
      <c r="I425" s="61">
        <v>0</v>
      </c>
      <c r="J425" s="61">
        <v>0</v>
      </c>
      <c r="K425" s="61">
        <v>0</v>
      </c>
      <c r="L425" s="61">
        <v>0</v>
      </c>
      <c r="M425" s="61">
        <v>0</v>
      </c>
      <c r="N425" s="61">
        <v>0</v>
      </c>
      <c r="O425" s="61">
        <v>0</v>
      </c>
      <c r="P425" s="61">
        <v>0</v>
      </c>
      <c r="Q425" s="61">
        <v>0</v>
      </c>
      <c r="R425" s="61">
        <v>0</v>
      </c>
      <c r="S425" s="61">
        <v>0</v>
      </c>
      <c r="T425" s="61">
        <v>0</v>
      </c>
      <c r="U425" s="61">
        <v>0</v>
      </c>
      <c r="V425" s="61">
        <v>0</v>
      </c>
      <c r="W425" s="61">
        <v>0</v>
      </c>
      <c r="X425" s="61">
        <v>0</v>
      </c>
      <c r="Y425" s="61">
        <v>0</v>
      </c>
      <c r="Z425" s="61">
        <v>0</v>
      </c>
      <c r="AA425" s="61">
        <v>0</v>
      </c>
      <c r="AB425" s="61">
        <v>0</v>
      </c>
      <c r="AC425" s="61">
        <v>0</v>
      </c>
      <c r="AD425" s="61">
        <v>0</v>
      </c>
      <c r="AE425" s="61">
        <v>0</v>
      </c>
      <c r="AF425" s="61">
        <v>0</v>
      </c>
      <c r="AG425" s="61">
        <v>0</v>
      </c>
      <c r="AH425" s="61">
        <v>0</v>
      </c>
      <c r="AI425" s="61">
        <v>0</v>
      </c>
      <c r="AJ425" s="61">
        <v>0</v>
      </c>
      <c r="AK425" s="61">
        <v>0</v>
      </c>
      <c r="AL425" s="61">
        <v>0</v>
      </c>
      <c r="AM425" s="61">
        <v>0</v>
      </c>
      <c r="AN425" s="61">
        <v>0</v>
      </c>
      <c r="AO425" s="61">
        <v>0</v>
      </c>
      <c r="AP425" s="61">
        <v>0</v>
      </c>
      <c r="AQ425" s="61">
        <f t="shared" si="6"/>
        <v>0</v>
      </c>
      <c r="AT425" s="33"/>
    </row>
    <row r="426" spans="1:46" ht="33" customHeight="1">
      <c r="A426" s="32">
        <v>1503</v>
      </c>
      <c r="B426" s="315" t="str">
        <f>VLOOKUP(A426,[5]bd_lista!A:C,3,FALSE)</f>
        <v>Gobierno Autónomo Municipal de Yocalla</v>
      </c>
      <c r="C426" s="316" t="e">
        <f>+VLOOKUP(A426,Contactos!$A$4:$E$534,6,FALSE)</f>
        <v>#REF!</v>
      </c>
      <c r="D426" s="61">
        <v>0</v>
      </c>
      <c r="E426" s="61">
        <v>0</v>
      </c>
      <c r="F426" s="61">
        <v>0</v>
      </c>
      <c r="G426" s="61">
        <v>0</v>
      </c>
      <c r="H426" s="61">
        <v>0</v>
      </c>
      <c r="I426" s="61">
        <v>0</v>
      </c>
      <c r="J426" s="61">
        <v>0</v>
      </c>
      <c r="K426" s="61">
        <v>0</v>
      </c>
      <c r="L426" s="61">
        <v>0</v>
      </c>
      <c r="M426" s="61">
        <v>0</v>
      </c>
      <c r="N426" s="61">
        <v>0</v>
      </c>
      <c r="O426" s="61">
        <v>0</v>
      </c>
      <c r="P426" s="61">
        <v>0</v>
      </c>
      <c r="Q426" s="61">
        <v>0</v>
      </c>
      <c r="R426" s="61">
        <v>0</v>
      </c>
      <c r="S426" s="61">
        <v>0</v>
      </c>
      <c r="T426" s="61">
        <v>0</v>
      </c>
      <c r="U426" s="61">
        <v>0</v>
      </c>
      <c r="V426" s="61">
        <v>0</v>
      </c>
      <c r="W426" s="61">
        <v>0</v>
      </c>
      <c r="X426" s="61">
        <v>0</v>
      </c>
      <c r="Y426" s="61">
        <v>0</v>
      </c>
      <c r="Z426" s="61">
        <v>0</v>
      </c>
      <c r="AA426" s="61">
        <v>0</v>
      </c>
      <c r="AB426" s="61">
        <v>0</v>
      </c>
      <c r="AC426" s="61">
        <v>0</v>
      </c>
      <c r="AD426" s="61">
        <v>0</v>
      </c>
      <c r="AE426" s="61">
        <v>0</v>
      </c>
      <c r="AF426" s="61">
        <v>0</v>
      </c>
      <c r="AG426" s="61">
        <v>0</v>
      </c>
      <c r="AH426" s="61">
        <v>0</v>
      </c>
      <c r="AI426" s="61">
        <v>0</v>
      </c>
      <c r="AJ426" s="61">
        <v>0</v>
      </c>
      <c r="AK426" s="61">
        <v>0</v>
      </c>
      <c r="AL426" s="61">
        <v>0</v>
      </c>
      <c r="AM426" s="61">
        <v>0</v>
      </c>
      <c r="AN426" s="61">
        <v>0</v>
      </c>
      <c r="AO426" s="61">
        <v>0</v>
      </c>
      <c r="AP426" s="61">
        <v>0</v>
      </c>
      <c r="AQ426" s="61">
        <f t="shared" si="6"/>
        <v>0</v>
      </c>
      <c r="AT426" s="33"/>
    </row>
    <row r="427" spans="1:46" ht="33" customHeight="1">
      <c r="A427" s="32">
        <v>1504</v>
      </c>
      <c r="B427" s="315" t="str">
        <f>VLOOKUP(A427,[5]bd_lista!A:C,3,FALSE)</f>
        <v>Gobierno Autónomo Municipal de Urmiri</v>
      </c>
      <c r="C427" s="316" t="e">
        <f>+VLOOKUP(A427,Contactos!$A$4:$E$534,6,FALSE)</f>
        <v>#REF!</v>
      </c>
      <c r="D427" s="61">
        <v>0</v>
      </c>
      <c r="E427" s="61">
        <v>0</v>
      </c>
      <c r="F427" s="61">
        <v>0</v>
      </c>
      <c r="G427" s="61">
        <v>0</v>
      </c>
      <c r="H427" s="61">
        <v>0</v>
      </c>
      <c r="I427" s="61">
        <v>0</v>
      </c>
      <c r="J427" s="61">
        <v>0</v>
      </c>
      <c r="K427" s="61">
        <v>0</v>
      </c>
      <c r="L427" s="61">
        <v>0</v>
      </c>
      <c r="M427" s="61">
        <v>0</v>
      </c>
      <c r="N427" s="61">
        <v>0</v>
      </c>
      <c r="O427" s="61">
        <v>0</v>
      </c>
      <c r="P427" s="61">
        <v>0</v>
      </c>
      <c r="Q427" s="61">
        <v>0</v>
      </c>
      <c r="R427" s="61">
        <v>0</v>
      </c>
      <c r="S427" s="61">
        <v>0</v>
      </c>
      <c r="T427" s="61">
        <v>0</v>
      </c>
      <c r="U427" s="61">
        <v>0</v>
      </c>
      <c r="V427" s="61">
        <v>0</v>
      </c>
      <c r="W427" s="61">
        <v>0</v>
      </c>
      <c r="X427" s="61">
        <v>0</v>
      </c>
      <c r="Y427" s="61">
        <v>0</v>
      </c>
      <c r="Z427" s="61">
        <v>0</v>
      </c>
      <c r="AA427" s="61">
        <v>0</v>
      </c>
      <c r="AB427" s="61">
        <v>0</v>
      </c>
      <c r="AC427" s="61">
        <v>0</v>
      </c>
      <c r="AD427" s="61">
        <v>0</v>
      </c>
      <c r="AE427" s="61">
        <v>0</v>
      </c>
      <c r="AF427" s="61">
        <v>0</v>
      </c>
      <c r="AG427" s="61">
        <v>0</v>
      </c>
      <c r="AH427" s="61">
        <v>0</v>
      </c>
      <c r="AI427" s="61">
        <v>0</v>
      </c>
      <c r="AJ427" s="61">
        <v>0</v>
      </c>
      <c r="AK427" s="61">
        <v>0</v>
      </c>
      <c r="AL427" s="61">
        <v>0</v>
      </c>
      <c r="AM427" s="61">
        <v>0</v>
      </c>
      <c r="AN427" s="61">
        <v>0</v>
      </c>
      <c r="AO427" s="61">
        <v>0</v>
      </c>
      <c r="AP427" s="61">
        <v>0</v>
      </c>
      <c r="AQ427" s="61">
        <f t="shared" si="6"/>
        <v>0</v>
      </c>
      <c r="AT427" s="33"/>
    </row>
    <row r="428" spans="1:46" ht="33" customHeight="1">
      <c r="A428" s="32">
        <v>1505</v>
      </c>
      <c r="B428" s="315" t="str">
        <f>VLOOKUP(A428,[5]bd_lista!A:C,3,FALSE)</f>
        <v>Gobierno Autónomo Municipal de Uncía</v>
      </c>
      <c r="C428" s="316" t="e">
        <f>+VLOOKUP(A428,Contactos!$A$4:$E$534,6,FALSE)</f>
        <v>#REF!</v>
      </c>
      <c r="D428" s="61">
        <v>0</v>
      </c>
      <c r="E428" s="61">
        <v>0</v>
      </c>
      <c r="F428" s="61">
        <v>0</v>
      </c>
      <c r="G428" s="61">
        <v>0</v>
      </c>
      <c r="H428" s="61">
        <v>0</v>
      </c>
      <c r="I428" s="61">
        <v>0</v>
      </c>
      <c r="J428" s="61">
        <v>0</v>
      </c>
      <c r="K428" s="61">
        <v>0</v>
      </c>
      <c r="L428" s="61">
        <v>0</v>
      </c>
      <c r="M428" s="61">
        <v>0</v>
      </c>
      <c r="N428" s="61">
        <v>0</v>
      </c>
      <c r="O428" s="61">
        <v>0</v>
      </c>
      <c r="P428" s="61">
        <v>0</v>
      </c>
      <c r="Q428" s="61">
        <v>0</v>
      </c>
      <c r="R428" s="61">
        <v>0</v>
      </c>
      <c r="S428" s="61">
        <v>0</v>
      </c>
      <c r="T428" s="61">
        <v>0</v>
      </c>
      <c r="U428" s="61">
        <v>0</v>
      </c>
      <c r="V428" s="61">
        <v>0</v>
      </c>
      <c r="W428" s="61">
        <v>0</v>
      </c>
      <c r="X428" s="61">
        <v>0</v>
      </c>
      <c r="Y428" s="61">
        <v>0</v>
      </c>
      <c r="Z428" s="61">
        <v>0</v>
      </c>
      <c r="AA428" s="61">
        <v>0</v>
      </c>
      <c r="AB428" s="61">
        <v>0</v>
      </c>
      <c r="AC428" s="61">
        <v>0</v>
      </c>
      <c r="AD428" s="61">
        <v>0</v>
      </c>
      <c r="AE428" s="61">
        <v>0</v>
      </c>
      <c r="AF428" s="61">
        <v>0</v>
      </c>
      <c r="AG428" s="61">
        <v>0</v>
      </c>
      <c r="AH428" s="61">
        <v>0</v>
      </c>
      <c r="AI428" s="61">
        <v>0</v>
      </c>
      <c r="AJ428" s="61">
        <v>0</v>
      </c>
      <c r="AK428" s="61">
        <v>0</v>
      </c>
      <c r="AL428" s="61">
        <v>0</v>
      </c>
      <c r="AM428" s="61">
        <v>0</v>
      </c>
      <c r="AN428" s="61">
        <v>0</v>
      </c>
      <c r="AO428" s="61">
        <v>0</v>
      </c>
      <c r="AP428" s="61">
        <v>0</v>
      </c>
      <c r="AQ428" s="61">
        <f t="shared" si="6"/>
        <v>0</v>
      </c>
      <c r="AT428" s="33"/>
    </row>
    <row r="429" spans="1:46" ht="33" customHeight="1">
      <c r="A429" s="32">
        <v>1506</v>
      </c>
      <c r="B429" s="315" t="str">
        <f>VLOOKUP(A429,[5]bd_lista!A:C,3,FALSE)</f>
        <v>Gobierno Autónomo Municipal de Chayanta</v>
      </c>
      <c r="C429" s="316" t="e">
        <f>+VLOOKUP(A429,Contactos!$A$4:$E$534,6,FALSE)</f>
        <v>#REF!</v>
      </c>
      <c r="D429" s="61">
        <v>0</v>
      </c>
      <c r="E429" s="61">
        <v>0</v>
      </c>
      <c r="F429" s="61">
        <v>0</v>
      </c>
      <c r="G429" s="61">
        <v>0</v>
      </c>
      <c r="H429" s="61">
        <v>0</v>
      </c>
      <c r="I429" s="61">
        <v>0</v>
      </c>
      <c r="J429" s="61">
        <v>0</v>
      </c>
      <c r="K429" s="61">
        <v>0</v>
      </c>
      <c r="L429" s="61">
        <v>0</v>
      </c>
      <c r="M429" s="61">
        <v>0</v>
      </c>
      <c r="N429" s="61">
        <v>0</v>
      </c>
      <c r="O429" s="61">
        <v>0</v>
      </c>
      <c r="P429" s="61">
        <v>0</v>
      </c>
      <c r="Q429" s="61">
        <v>0</v>
      </c>
      <c r="R429" s="61">
        <v>0</v>
      </c>
      <c r="S429" s="61">
        <v>0</v>
      </c>
      <c r="T429" s="61">
        <v>0</v>
      </c>
      <c r="U429" s="61">
        <v>0</v>
      </c>
      <c r="V429" s="61">
        <v>0</v>
      </c>
      <c r="W429" s="61">
        <v>0</v>
      </c>
      <c r="X429" s="61">
        <v>0</v>
      </c>
      <c r="Y429" s="61">
        <v>0</v>
      </c>
      <c r="Z429" s="61">
        <v>0</v>
      </c>
      <c r="AA429" s="61">
        <v>0</v>
      </c>
      <c r="AB429" s="61">
        <v>0</v>
      </c>
      <c r="AC429" s="61">
        <v>0</v>
      </c>
      <c r="AD429" s="61">
        <v>0</v>
      </c>
      <c r="AE429" s="61">
        <v>0</v>
      </c>
      <c r="AF429" s="61">
        <v>0</v>
      </c>
      <c r="AG429" s="61">
        <v>0</v>
      </c>
      <c r="AH429" s="61">
        <v>0</v>
      </c>
      <c r="AI429" s="61">
        <v>0</v>
      </c>
      <c r="AJ429" s="61">
        <v>0</v>
      </c>
      <c r="AK429" s="61">
        <v>0</v>
      </c>
      <c r="AL429" s="61">
        <v>0</v>
      </c>
      <c r="AM429" s="61">
        <v>0</v>
      </c>
      <c r="AN429" s="61">
        <v>0</v>
      </c>
      <c r="AO429" s="61">
        <v>0</v>
      </c>
      <c r="AP429" s="61">
        <v>0</v>
      </c>
      <c r="AQ429" s="61">
        <f t="shared" si="6"/>
        <v>0</v>
      </c>
      <c r="AT429" s="33"/>
    </row>
    <row r="430" spans="1:46" ht="33" customHeight="1">
      <c r="A430" s="32">
        <v>1507</v>
      </c>
      <c r="B430" s="315" t="str">
        <f>VLOOKUP(A430,[5]bd_lista!A:C,3,FALSE)</f>
        <v>Gobierno Autónomo Municipal de Llallagua</v>
      </c>
      <c r="C430" s="316" t="e">
        <f>+VLOOKUP(A430,Contactos!$A$4:$E$534,6,FALSE)</f>
        <v>#REF!</v>
      </c>
      <c r="D430" s="61">
        <v>0</v>
      </c>
      <c r="E430" s="61">
        <v>0</v>
      </c>
      <c r="F430" s="61">
        <v>0</v>
      </c>
      <c r="G430" s="61">
        <v>0</v>
      </c>
      <c r="H430" s="61">
        <v>0</v>
      </c>
      <c r="I430" s="61">
        <v>0</v>
      </c>
      <c r="J430" s="61">
        <v>0</v>
      </c>
      <c r="K430" s="61">
        <v>0</v>
      </c>
      <c r="L430" s="61">
        <v>0</v>
      </c>
      <c r="M430" s="61">
        <v>0</v>
      </c>
      <c r="N430" s="61">
        <v>0</v>
      </c>
      <c r="O430" s="61">
        <v>0</v>
      </c>
      <c r="P430" s="61">
        <v>0</v>
      </c>
      <c r="Q430" s="61">
        <v>0</v>
      </c>
      <c r="R430" s="61">
        <v>0</v>
      </c>
      <c r="S430" s="61">
        <v>0</v>
      </c>
      <c r="T430" s="61">
        <v>0</v>
      </c>
      <c r="U430" s="61">
        <v>0</v>
      </c>
      <c r="V430" s="61">
        <v>0</v>
      </c>
      <c r="W430" s="61">
        <v>0</v>
      </c>
      <c r="X430" s="61">
        <v>0</v>
      </c>
      <c r="Y430" s="61">
        <v>0</v>
      </c>
      <c r="Z430" s="61">
        <v>0</v>
      </c>
      <c r="AA430" s="61">
        <v>0</v>
      </c>
      <c r="AB430" s="61">
        <v>0</v>
      </c>
      <c r="AC430" s="61">
        <v>0</v>
      </c>
      <c r="AD430" s="61">
        <v>0</v>
      </c>
      <c r="AE430" s="61">
        <v>0</v>
      </c>
      <c r="AF430" s="61">
        <v>0</v>
      </c>
      <c r="AG430" s="61">
        <v>0</v>
      </c>
      <c r="AH430" s="61">
        <v>0</v>
      </c>
      <c r="AI430" s="61">
        <v>0</v>
      </c>
      <c r="AJ430" s="61">
        <v>0</v>
      </c>
      <c r="AK430" s="61">
        <v>0</v>
      </c>
      <c r="AL430" s="61">
        <v>0</v>
      </c>
      <c r="AM430" s="61">
        <v>0</v>
      </c>
      <c r="AN430" s="61">
        <v>0</v>
      </c>
      <c r="AO430" s="61">
        <v>0</v>
      </c>
      <c r="AP430" s="61">
        <v>0</v>
      </c>
      <c r="AQ430" s="61">
        <f t="shared" si="6"/>
        <v>0</v>
      </c>
      <c r="AT430" s="33"/>
    </row>
    <row r="431" spans="1:46" ht="33" customHeight="1">
      <c r="A431" s="32">
        <v>1508</v>
      </c>
      <c r="B431" s="315" t="str">
        <f>VLOOKUP(A431,[5]bd_lista!A:C,3,FALSE)</f>
        <v>Gobierno Autónomo Municipal de Betanzos</v>
      </c>
      <c r="C431" s="316" t="e">
        <f>+VLOOKUP(A431,Contactos!$A$4:$E$534,6,FALSE)</f>
        <v>#REF!</v>
      </c>
      <c r="D431" s="61">
        <v>0</v>
      </c>
      <c r="E431" s="61">
        <v>0</v>
      </c>
      <c r="F431" s="61">
        <v>0</v>
      </c>
      <c r="G431" s="61">
        <v>0</v>
      </c>
      <c r="H431" s="61">
        <v>0</v>
      </c>
      <c r="I431" s="61">
        <v>0</v>
      </c>
      <c r="J431" s="61">
        <v>0</v>
      </c>
      <c r="K431" s="61">
        <v>0</v>
      </c>
      <c r="L431" s="61">
        <v>0</v>
      </c>
      <c r="M431" s="61">
        <v>0</v>
      </c>
      <c r="N431" s="61">
        <v>0</v>
      </c>
      <c r="O431" s="61">
        <v>0</v>
      </c>
      <c r="P431" s="61">
        <v>0</v>
      </c>
      <c r="Q431" s="61">
        <v>0</v>
      </c>
      <c r="R431" s="61">
        <v>0</v>
      </c>
      <c r="S431" s="61">
        <v>0</v>
      </c>
      <c r="T431" s="61">
        <v>0</v>
      </c>
      <c r="U431" s="61">
        <v>0</v>
      </c>
      <c r="V431" s="61">
        <v>0</v>
      </c>
      <c r="W431" s="61">
        <v>0</v>
      </c>
      <c r="X431" s="61">
        <v>0</v>
      </c>
      <c r="Y431" s="61">
        <v>0</v>
      </c>
      <c r="Z431" s="61">
        <v>0</v>
      </c>
      <c r="AA431" s="61">
        <v>0</v>
      </c>
      <c r="AB431" s="61">
        <v>0</v>
      </c>
      <c r="AC431" s="61">
        <v>0</v>
      </c>
      <c r="AD431" s="61">
        <v>0</v>
      </c>
      <c r="AE431" s="61">
        <v>0</v>
      </c>
      <c r="AF431" s="61">
        <v>0</v>
      </c>
      <c r="AG431" s="61">
        <v>0</v>
      </c>
      <c r="AH431" s="61">
        <v>0</v>
      </c>
      <c r="AI431" s="61">
        <v>0</v>
      </c>
      <c r="AJ431" s="61">
        <v>0</v>
      </c>
      <c r="AK431" s="61">
        <v>0</v>
      </c>
      <c r="AL431" s="61">
        <v>0</v>
      </c>
      <c r="AM431" s="61">
        <v>0</v>
      </c>
      <c r="AN431" s="61">
        <v>0</v>
      </c>
      <c r="AO431" s="61">
        <v>0</v>
      </c>
      <c r="AP431" s="61">
        <v>0</v>
      </c>
      <c r="AQ431" s="61">
        <f t="shared" si="6"/>
        <v>0</v>
      </c>
      <c r="AT431" s="33"/>
    </row>
    <row r="432" spans="1:46" ht="33" customHeight="1">
      <c r="A432" s="32">
        <v>1509</v>
      </c>
      <c r="B432" s="315" t="str">
        <f>VLOOKUP(A432,[5]bd_lista!A:C,3,FALSE)</f>
        <v>Gobierno Autónomo Municipal de Chaqui</v>
      </c>
      <c r="C432" s="316" t="e">
        <f>+VLOOKUP(A432,Contactos!$A$4:$E$534,6,FALSE)</f>
        <v>#REF!</v>
      </c>
      <c r="D432" s="61">
        <v>0</v>
      </c>
      <c r="E432" s="61">
        <v>0</v>
      </c>
      <c r="F432" s="61">
        <v>0</v>
      </c>
      <c r="G432" s="61">
        <v>0</v>
      </c>
      <c r="H432" s="61">
        <v>0</v>
      </c>
      <c r="I432" s="61">
        <v>0</v>
      </c>
      <c r="J432" s="61">
        <v>0</v>
      </c>
      <c r="K432" s="61">
        <v>0</v>
      </c>
      <c r="L432" s="61">
        <v>0</v>
      </c>
      <c r="M432" s="61">
        <v>0</v>
      </c>
      <c r="N432" s="61">
        <v>0</v>
      </c>
      <c r="O432" s="61">
        <v>0</v>
      </c>
      <c r="P432" s="61">
        <v>0</v>
      </c>
      <c r="Q432" s="61">
        <v>0</v>
      </c>
      <c r="R432" s="61">
        <v>0</v>
      </c>
      <c r="S432" s="61">
        <v>0</v>
      </c>
      <c r="T432" s="61">
        <v>0</v>
      </c>
      <c r="U432" s="61">
        <v>0</v>
      </c>
      <c r="V432" s="61">
        <v>0</v>
      </c>
      <c r="W432" s="61">
        <v>0</v>
      </c>
      <c r="X432" s="61">
        <v>0</v>
      </c>
      <c r="Y432" s="61">
        <v>0</v>
      </c>
      <c r="Z432" s="61">
        <v>0</v>
      </c>
      <c r="AA432" s="61">
        <v>0</v>
      </c>
      <c r="AB432" s="61">
        <v>0</v>
      </c>
      <c r="AC432" s="61">
        <v>0</v>
      </c>
      <c r="AD432" s="61">
        <v>0</v>
      </c>
      <c r="AE432" s="61">
        <v>0</v>
      </c>
      <c r="AF432" s="61">
        <v>0</v>
      </c>
      <c r="AG432" s="61">
        <v>0</v>
      </c>
      <c r="AH432" s="61">
        <v>0</v>
      </c>
      <c r="AI432" s="61">
        <v>0</v>
      </c>
      <c r="AJ432" s="61">
        <v>0</v>
      </c>
      <c r="AK432" s="61">
        <v>0</v>
      </c>
      <c r="AL432" s="61">
        <v>0</v>
      </c>
      <c r="AM432" s="61">
        <v>0</v>
      </c>
      <c r="AN432" s="61">
        <v>0</v>
      </c>
      <c r="AO432" s="61">
        <v>0</v>
      </c>
      <c r="AP432" s="61">
        <v>0</v>
      </c>
      <c r="AQ432" s="61">
        <f t="shared" si="6"/>
        <v>0</v>
      </c>
      <c r="AT432" s="33"/>
    </row>
    <row r="433" spans="1:46" ht="33" customHeight="1">
      <c r="A433" s="32">
        <v>1510</v>
      </c>
      <c r="B433" s="315" t="str">
        <f>VLOOKUP(A433,[5]bd_lista!A:C,3,FALSE)</f>
        <v>Gobierno Autónomo Municipal de Tacobamba</v>
      </c>
      <c r="C433" s="316" t="e">
        <f>+VLOOKUP(A433,Contactos!$A$4:$E$534,6,FALSE)</f>
        <v>#REF!</v>
      </c>
      <c r="D433" s="61">
        <v>0</v>
      </c>
      <c r="E433" s="61">
        <v>0</v>
      </c>
      <c r="F433" s="61">
        <v>0</v>
      </c>
      <c r="G433" s="61">
        <v>0</v>
      </c>
      <c r="H433" s="61">
        <v>0</v>
      </c>
      <c r="I433" s="61">
        <v>0</v>
      </c>
      <c r="J433" s="61">
        <v>0</v>
      </c>
      <c r="K433" s="61">
        <v>0</v>
      </c>
      <c r="L433" s="61">
        <v>0</v>
      </c>
      <c r="M433" s="61">
        <v>0</v>
      </c>
      <c r="N433" s="61">
        <v>0</v>
      </c>
      <c r="O433" s="61">
        <v>0</v>
      </c>
      <c r="P433" s="61">
        <v>0</v>
      </c>
      <c r="Q433" s="61">
        <v>0</v>
      </c>
      <c r="R433" s="61">
        <v>0</v>
      </c>
      <c r="S433" s="61">
        <v>0</v>
      </c>
      <c r="T433" s="61">
        <v>0</v>
      </c>
      <c r="U433" s="61">
        <v>0</v>
      </c>
      <c r="V433" s="61">
        <v>0</v>
      </c>
      <c r="W433" s="61">
        <v>0</v>
      </c>
      <c r="X433" s="61">
        <v>0</v>
      </c>
      <c r="Y433" s="61">
        <v>0</v>
      </c>
      <c r="Z433" s="61">
        <v>0</v>
      </c>
      <c r="AA433" s="61">
        <v>0</v>
      </c>
      <c r="AB433" s="61">
        <v>0</v>
      </c>
      <c r="AC433" s="61">
        <v>0</v>
      </c>
      <c r="AD433" s="61">
        <v>0</v>
      </c>
      <c r="AE433" s="61">
        <v>0</v>
      </c>
      <c r="AF433" s="61">
        <v>0</v>
      </c>
      <c r="AG433" s="61">
        <v>0</v>
      </c>
      <c r="AH433" s="61">
        <v>0</v>
      </c>
      <c r="AI433" s="61">
        <v>0</v>
      </c>
      <c r="AJ433" s="61">
        <v>0</v>
      </c>
      <c r="AK433" s="61">
        <v>0</v>
      </c>
      <c r="AL433" s="61">
        <v>0</v>
      </c>
      <c r="AM433" s="61">
        <v>0</v>
      </c>
      <c r="AN433" s="61">
        <v>0</v>
      </c>
      <c r="AO433" s="61">
        <v>0</v>
      </c>
      <c r="AP433" s="61">
        <v>0</v>
      </c>
      <c r="AQ433" s="61">
        <f t="shared" si="6"/>
        <v>0</v>
      </c>
      <c r="AT433" s="33"/>
    </row>
    <row r="434" spans="1:46" ht="33" customHeight="1">
      <c r="A434" s="32">
        <v>1511</v>
      </c>
      <c r="B434" s="315" t="str">
        <f>VLOOKUP(A434,[5]bd_lista!A:C,3,FALSE)</f>
        <v>Gobierno Autónomo Municipal de Colquechaca</v>
      </c>
      <c r="C434" s="316" t="e">
        <f>+VLOOKUP(A434,Contactos!$A$4:$E$534,6,FALSE)</f>
        <v>#REF!</v>
      </c>
      <c r="D434" s="61">
        <v>0</v>
      </c>
      <c r="E434" s="61">
        <v>0</v>
      </c>
      <c r="F434" s="61">
        <v>0</v>
      </c>
      <c r="G434" s="61">
        <v>0</v>
      </c>
      <c r="H434" s="61">
        <v>0</v>
      </c>
      <c r="I434" s="61">
        <v>0</v>
      </c>
      <c r="J434" s="61">
        <v>0</v>
      </c>
      <c r="K434" s="61">
        <v>0</v>
      </c>
      <c r="L434" s="61">
        <v>0</v>
      </c>
      <c r="M434" s="61">
        <v>0</v>
      </c>
      <c r="N434" s="61">
        <v>0</v>
      </c>
      <c r="O434" s="61">
        <v>0</v>
      </c>
      <c r="P434" s="61">
        <v>0</v>
      </c>
      <c r="Q434" s="61">
        <v>0</v>
      </c>
      <c r="R434" s="61">
        <v>0</v>
      </c>
      <c r="S434" s="61">
        <v>0</v>
      </c>
      <c r="T434" s="61">
        <v>0</v>
      </c>
      <c r="U434" s="61">
        <v>0</v>
      </c>
      <c r="V434" s="61">
        <v>0</v>
      </c>
      <c r="W434" s="61">
        <v>0</v>
      </c>
      <c r="X434" s="61">
        <v>0</v>
      </c>
      <c r="Y434" s="61">
        <v>0</v>
      </c>
      <c r="Z434" s="61">
        <v>0</v>
      </c>
      <c r="AA434" s="61">
        <v>0</v>
      </c>
      <c r="AB434" s="61">
        <v>0</v>
      </c>
      <c r="AC434" s="61">
        <v>0</v>
      </c>
      <c r="AD434" s="61">
        <v>0</v>
      </c>
      <c r="AE434" s="61">
        <v>0</v>
      </c>
      <c r="AF434" s="61">
        <v>0</v>
      </c>
      <c r="AG434" s="61">
        <v>0</v>
      </c>
      <c r="AH434" s="61">
        <v>0</v>
      </c>
      <c r="AI434" s="61">
        <v>0</v>
      </c>
      <c r="AJ434" s="61">
        <v>0</v>
      </c>
      <c r="AK434" s="61">
        <v>0</v>
      </c>
      <c r="AL434" s="61">
        <v>0</v>
      </c>
      <c r="AM434" s="61">
        <v>0</v>
      </c>
      <c r="AN434" s="61">
        <v>0</v>
      </c>
      <c r="AO434" s="61">
        <v>0</v>
      </c>
      <c r="AP434" s="61">
        <v>0</v>
      </c>
      <c r="AQ434" s="61">
        <f t="shared" si="6"/>
        <v>0</v>
      </c>
      <c r="AT434" s="33"/>
    </row>
    <row r="435" spans="1:46" ht="33" customHeight="1">
      <c r="A435" s="32">
        <v>1512</v>
      </c>
      <c r="B435" s="315" t="str">
        <f>VLOOKUP(A435,[5]bd_lista!A:C,3,FALSE)</f>
        <v>Gobierno Autónomo Municipal de Ravelo</v>
      </c>
      <c r="C435" s="316" t="e">
        <f>+VLOOKUP(A435,Contactos!$A$4:$E$534,6,FALSE)</f>
        <v>#REF!</v>
      </c>
      <c r="D435" s="61">
        <v>0</v>
      </c>
      <c r="E435" s="61">
        <v>0</v>
      </c>
      <c r="F435" s="61">
        <v>0</v>
      </c>
      <c r="G435" s="61">
        <v>0</v>
      </c>
      <c r="H435" s="61">
        <v>0</v>
      </c>
      <c r="I435" s="61">
        <v>0</v>
      </c>
      <c r="J435" s="61">
        <v>0</v>
      </c>
      <c r="K435" s="61">
        <v>0</v>
      </c>
      <c r="L435" s="61">
        <v>0</v>
      </c>
      <c r="M435" s="61">
        <v>0</v>
      </c>
      <c r="N435" s="61">
        <v>0</v>
      </c>
      <c r="O435" s="61">
        <v>0</v>
      </c>
      <c r="P435" s="61">
        <v>0</v>
      </c>
      <c r="Q435" s="61">
        <v>0</v>
      </c>
      <c r="R435" s="61">
        <v>0</v>
      </c>
      <c r="S435" s="61">
        <v>0</v>
      </c>
      <c r="T435" s="61">
        <v>0</v>
      </c>
      <c r="U435" s="61">
        <v>0</v>
      </c>
      <c r="V435" s="61">
        <v>0</v>
      </c>
      <c r="W435" s="61">
        <v>0</v>
      </c>
      <c r="X435" s="61">
        <v>0</v>
      </c>
      <c r="Y435" s="61">
        <v>0</v>
      </c>
      <c r="Z435" s="61">
        <v>0</v>
      </c>
      <c r="AA435" s="61">
        <v>0</v>
      </c>
      <c r="AB435" s="61">
        <v>0</v>
      </c>
      <c r="AC435" s="61">
        <v>0</v>
      </c>
      <c r="AD435" s="61">
        <v>0</v>
      </c>
      <c r="AE435" s="61">
        <v>0</v>
      </c>
      <c r="AF435" s="61">
        <v>0</v>
      </c>
      <c r="AG435" s="61">
        <v>0</v>
      </c>
      <c r="AH435" s="61">
        <v>0</v>
      </c>
      <c r="AI435" s="61">
        <v>0</v>
      </c>
      <c r="AJ435" s="61">
        <v>0</v>
      </c>
      <c r="AK435" s="61">
        <v>0</v>
      </c>
      <c r="AL435" s="61">
        <v>0</v>
      </c>
      <c r="AM435" s="61">
        <v>0</v>
      </c>
      <c r="AN435" s="61">
        <v>0</v>
      </c>
      <c r="AO435" s="61">
        <v>0</v>
      </c>
      <c r="AP435" s="61">
        <v>0</v>
      </c>
      <c r="AQ435" s="61">
        <f t="shared" si="6"/>
        <v>0</v>
      </c>
      <c r="AT435" s="33"/>
    </row>
    <row r="436" spans="1:46" ht="33" customHeight="1">
      <c r="A436" s="32">
        <v>1513</v>
      </c>
      <c r="B436" s="315" t="str">
        <f>VLOOKUP(A436,[5]bd_lista!A:C,3,FALSE)</f>
        <v>Gobierno Autónomo Municipal de Pocoata</v>
      </c>
      <c r="C436" s="316" t="e">
        <f>+VLOOKUP(A436,Contactos!$A$4:$E$534,6,FALSE)</f>
        <v>#REF!</v>
      </c>
      <c r="D436" s="61">
        <v>0</v>
      </c>
      <c r="E436" s="61">
        <v>0</v>
      </c>
      <c r="F436" s="61">
        <v>0</v>
      </c>
      <c r="G436" s="61">
        <v>0</v>
      </c>
      <c r="H436" s="61">
        <v>0</v>
      </c>
      <c r="I436" s="61">
        <v>0</v>
      </c>
      <c r="J436" s="61">
        <v>0</v>
      </c>
      <c r="K436" s="61">
        <v>0</v>
      </c>
      <c r="L436" s="61">
        <v>0</v>
      </c>
      <c r="M436" s="61">
        <v>0</v>
      </c>
      <c r="N436" s="61">
        <v>0</v>
      </c>
      <c r="O436" s="61">
        <v>0</v>
      </c>
      <c r="P436" s="61">
        <v>0</v>
      </c>
      <c r="Q436" s="61">
        <v>0</v>
      </c>
      <c r="R436" s="61">
        <v>0</v>
      </c>
      <c r="S436" s="61">
        <v>0</v>
      </c>
      <c r="T436" s="61">
        <v>0</v>
      </c>
      <c r="U436" s="61">
        <v>0</v>
      </c>
      <c r="V436" s="61">
        <v>0</v>
      </c>
      <c r="W436" s="61">
        <v>0</v>
      </c>
      <c r="X436" s="61">
        <v>0</v>
      </c>
      <c r="Y436" s="61">
        <v>0</v>
      </c>
      <c r="Z436" s="61">
        <v>0</v>
      </c>
      <c r="AA436" s="61">
        <v>0</v>
      </c>
      <c r="AB436" s="61">
        <v>0</v>
      </c>
      <c r="AC436" s="61">
        <v>0</v>
      </c>
      <c r="AD436" s="61">
        <v>0</v>
      </c>
      <c r="AE436" s="61">
        <v>0</v>
      </c>
      <c r="AF436" s="61">
        <v>0</v>
      </c>
      <c r="AG436" s="61">
        <v>0</v>
      </c>
      <c r="AH436" s="61">
        <v>0</v>
      </c>
      <c r="AI436" s="61">
        <v>0</v>
      </c>
      <c r="AJ436" s="61">
        <v>0</v>
      </c>
      <c r="AK436" s="61">
        <v>0</v>
      </c>
      <c r="AL436" s="61">
        <v>0</v>
      </c>
      <c r="AM436" s="61">
        <v>0</v>
      </c>
      <c r="AN436" s="61">
        <v>0</v>
      </c>
      <c r="AO436" s="61">
        <v>0</v>
      </c>
      <c r="AP436" s="61">
        <v>0</v>
      </c>
      <c r="AQ436" s="61">
        <f t="shared" si="6"/>
        <v>0</v>
      </c>
      <c r="AT436" s="33"/>
    </row>
    <row r="437" spans="1:46" ht="33" customHeight="1">
      <c r="A437" s="32">
        <v>1514</v>
      </c>
      <c r="B437" s="315" t="str">
        <f>VLOOKUP(A437,[5]bd_lista!A:C,3,FALSE)</f>
        <v>Gobierno Autónomo Municipal de Ocurí</v>
      </c>
      <c r="C437" s="316" t="e">
        <f>+VLOOKUP(A437,Contactos!$A$4:$E$534,6,FALSE)</f>
        <v>#REF!</v>
      </c>
      <c r="D437" s="61">
        <v>0</v>
      </c>
      <c r="E437" s="61">
        <v>0</v>
      </c>
      <c r="F437" s="61">
        <v>0</v>
      </c>
      <c r="G437" s="61">
        <v>0</v>
      </c>
      <c r="H437" s="61">
        <v>0</v>
      </c>
      <c r="I437" s="61">
        <v>0</v>
      </c>
      <c r="J437" s="61">
        <v>0</v>
      </c>
      <c r="K437" s="61">
        <v>0</v>
      </c>
      <c r="L437" s="61">
        <v>0</v>
      </c>
      <c r="M437" s="61">
        <v>0</v>
      </c>
      <c r="N437" s="61">
        <v>0</v>
      </c>
      <c r="O437" s="61">
        <v>0</v>
      </c>
      <c r="P437" s="61">
        <v>0</v>
      </c>
      <c r="Q437" s="61">
        <v>0</v>
      </c>
      <c r="R437" s="61">
        <v>0</v>
      </c>
      <c r="S437" s="61">
        <v>0</v>
      </c>
      <c r="T437" s="61">
        <v>0</v>
      </c>
      <c r="U437" s="61">
        <v>0</v>
      </c>
      <c r="V437" s="61">
        <v>0</v>
      </c>
      <c r="W437" s="61">
        <v>0</v>
      </c>
      <c r="X437" s="61">
        <v>0</v>
      </c>
      <c r="Y437" s="61">
        <v>0</v>
      </c>
      <c r="Z437" s="61">
        <v>0</v>
      </c>
      <c r="AA437" s="61">
        <v>0</v>
      </c>
      <c r="AB437" s="61">
        <v>0</v>
      </c>
      <c r="AC437" s="61">
        <v>0</v>
      </c>
      <c r="AD437" s="61">
        <v>0</v>
      </c>
      <c r="AE437" s="61">
        <v>0</v>
      </c>
      <c r="AF437" s="61">
        <v>0</v>
      </c>
      <c r="AG437" s="61">
        <v>0</v>
      </c>
      <c r="AH437" s="61">
        <v>0</v>
      </c>
      <c r="AI437" s="61">
        <v>0</v>
      </c>
      <c r="AJ437" s="61">
        <v>0</v>
      </c>
      <c r="AK437" s="61">
        <v>0</v>
      </c>
      <c r="AL437" s="61">
        <v>0</v>
      </c>
      <c r="AM437" s="61">
        <v>0</v>
      </c>
      <c r="AN437" s="61">
        <v>0</v>
      </c>
      <c r="AO437" s="61">
        <v>0</v>
      </c>
      <c r="AP437" s="61">
        <v>0</v>
      </c>
      <c r="AQ437" s="61">
        <f t="shared" si="6"/>
        <v>0</v>
      </c>
      <c r="AT437" s="33"/>
    </row>
    <row r="438" spans="1:46" ht="33" customHeight="1">
      <c r="A438" s="32">
        <v>1515</v>
      </c>
      <c r="B438" s="315" t="str">
        <f>VLOOKUP(A438,[5]bd_lista!A:C,3,FALSE)</f>
        <v>Gobierno Autónomo Municipal de San Pedro de Buena Vista</v>
      </c>
      <c r="C438" s="316" t="e">
        <f>+VLOOKUP(A438,Contactos!$A$4:$E$534,6,FALSE)</f>
        <v>#REF!</v>
      </c>
      <c r="D438" s="61">
        <v>0</v>
      </c>
      <c r="E438" s="61">
        <v>0</v>
      </c>
      <c r="F438" s="61">
        <v>0</v>
      </c>
      <c r="G438" s="61">
        <v>0</v>
      </c>
      <c r="H438" s="61">
        <v>0</v>
      </c>
      <c r="I438" s="61">
        <v>0</v>
      </c>
      <c r="J438" s="61">
        <v>0</v>
      </c>
      <c r="K438" s="61">
        <v>0</v>
      </c>
      <c r="L438" s="61">
        <v>0</v>
      </c>
      <c r="M438" s="61">
        <v>0</v>
      </c>
      <c r="N438" s="61">
        <v>0</v>
      </c>
      <c r="O438" s="61">
        <v>0</v>
      </c>
      <c r="P438" s="61">
        <v>0</v>
      </c>
      <c r="Q438" s="61">
        <v>0</v>
      </c>
      <c r="R438" s="61">
        <v>0</v>
      </c>
      <c r="S438" s="61">
        <v>0</v>
      </c>
      <c r="T438" s="61">
        <v>0</v>
      </c>
      <c r="U438" s="61">
        <v>0</v>
      </c>
      <c r="V438" s="61">
        <v>0</v>
      </c>
      <c r="W438" s="61">
        <v>0</v>
      </c>
      <c r="X438" s="61">
        <v>0</v>
      </c>
      <c r="Y438" s="61">
        <v>0</v>
      </c>
      <c r="Z438" s="61">
        <v>0</v>
      </c>
      <c r="AA438" s="61">
        <v>0</v>
      </c>
      <c r="AB438" s="61">
        <v>0</v>
      </c>
      <c r="AC438" s="61">
        <v>0</v>
      </c>
      <c r="AD438" s="61">
        <v>0</v>
      </c>
      <c r="AE438" s="61">
        <v>0</v>
      </c>
      <c r="AF438" s="61">
        <v>0</v>
      </c>
      <c r="AG438" s="61">
        <v>0</v>
      </c>
      <c r="AH438" s="61">
        <v>0</v>
      </c>
      <c r="AI438" s="61">
        <v>0</v>
      </c>
      <c r="AJ438" s="61">
        <v>0</v>
      </c>
      <c r="AK438" s="61">
        <v>0</v>
      </c>
      <c r="AL438" s="61">
        <v>0</v>
      </c>
      <c r="AM438" s="61">
        <v>0</v>
      </c>
      <c r="AN438" s="61">
        <v>0</v>
      </c>
      <c r="AO438" s="61">
        <v>0</v>
      </c>
      <c r="AP438" s="61">
        <v>0</v>
      </c>
      <c r="AQ438" s="61">
        <f t="shared" si="6"/>
        <v>0</v>
      </c>
      <c r="AT438" s="33"/>
    </row>
    <row r="439" spans="1:46" ht="33" customHeight="1">
      <c r="A439" s="32">
        <v>1516</v>
      </c>
      <c r="B439" s="315" t="str">
        <f>VLOOKUP(A439,[5]bd_lista!A:C,3,FALSE)</f>
        <v>Gobierno Autónomo Municipal de Toro Toro</v>
      </c>
      <c r="C439" s="316" t="e">
        <f>+VLOOKUP(A439,Contactos!$A$4:$E$534,6,FALSE)</f>
        <v>#REF!</v>
      </c>
      <c r="D439" s="61">
        <v>0</v>
      </c>
      <c r="E439" s="61">
        <v>0</v>
      </c>
      <c r="F439" s="61">
        <v>0</v>
      </c>
      <c r="G439" s="61">
        <v>0</v>
      </c>
      <c r="H439" s="61">
        <v>0</v>
      </c>
      <c r="I439" s="61">
        <v>0</v>
      </c>
      <c r="J439" s="61">
        <v>0</v>
      </c>
      <c r="K439" s="61">
        <v>0</v>
      </c>
      <c r="L439" s="61">
        <v>0</v>
      </c>
      <c r="M439" s="61">
        <v>0</v>
      </c>
      <c r="N439" s="61">
        <v>0</v>
      </c>
      <c r="O439" s="61">
        <v>0</v>
      </c>
      <c r="P439" s="61">
        <v>0</v>
      </c>
      <c r="Q439" s="61">
        <v>0</v>
      </c>
      <c r="R439" s="61">
        <v>0</v>
      </c>
      <c r="S439" s="61">
        <v>0</v>
      </c>
      <c r="T439" s="61">
        <v>0</v>
      </c>
      <c r="U439" s="61">
        <v>0</v>
      </c>
      <c r="V439" s="61">
        <v>0</v>
      </c>
      <c r="W439" s="61">
        <v>0</v>
      </c>
      <c r="X439" s="61">
        <v>0</v>
      </c>
      <c r="Y439" s="61">
        <v>0</v>
      </c>
      <c r="Z439" s="61">
        <v>0</v>
      </c>
      <c r="AA439" s="61">
        <v>0</v>
      </c>
      <c r="AB439" s="61">
        <v>0</v>
      </c>
      <c r="AC439" s="61">
        <v>0</v>
      </c>
      <c r="AD439" s="61">
        <v>0</v>
      </c>
      <c r="AE439" s="61">
        <v>0</v>
      </c>
      <c r="AF439" s="61">
        <v>0</v>
      </c>
      <c r="AG439" s="61">
        <v>0</v>
      </c>
      <c r="AH439" s="61">
        <v>0</v>
      </c>
      <c r="AI439" s="61">
        <v>0</v>
      </c>
      <c r="AJ439" s="61">
        <v>0</v>
      </c>
      <c r="AK439" s="61">
        <v>0</v>
      </c>
      <c r="AL439" s="61">
        <v>0</v>
      </c>
      <c r="AM439" s="61">
        <v>0</v>
      </c>
      <c r="AN439" s="61">
        <v>0</v>
      </c>
      <c r="AO439" s="61">
        <v>0</v>
      </c>
      <c r="AP439" s="61">
        <v>0</v>
      </c>
      <c r="AQ439" s="61">
        <f t="shared" si="6"/>
        <v>0</v>
      </c>
      <c r="AT439" s="33"/>
    </row>
    <row r="440" spans="1:46" ht="33" customHeight="1">
      <c r="A440" s="32">
        <v>1517</v>
      </c>
      <c r="B440" s="315" t="str">
        <f>VLOOKUP(A440,[5]bd_lista!A:C,3,FALSE)</f>
        <v>Gobierno Autónomo Municipal de Cotagaita</v>
      </c>
      <c r="C440" s="316" t="e">
        <f>+VLOOKUP(A440,Contactos!$A$4:$E$534,6,FALSE)</f>
        <v>#REF!</v>
      </c>
      <c r="D440" s="61">
        <v>0</v>
      </c>
      <c r="E440" s="61">
        <v>0</v>
      </c>
      <c r="F440" s="61">
        <v>0</v>
      </c>
      <c r="G440" s="61">
        <v>0</v>
      </c>
      <c r="H440" s="61">
        <v>0</v>
      </c>
      <c r="I440" s="61">
        <v>0</v>
      </c>
      <c r="J440" s="61">
        <v>0</v>
      </c>
      <c r="K440" s="61">
        <v>0</v>
      </c>
      <c r="L440" s="61">
        <v>0</v>
      </c>
      <c r="M440" s="61">
        <v>0</v>
      </c>
      <c r="N440" s="61">
        <v>0</v>
      </c>
      <c r="O440" s="61">
        <v>0</v>
      </c>
      <c r="P440" s="61">
        <v>0</v>
      </c>
      <c r="Q440" s="61">
        <v>0</v>
      </c>
      <c r="R440" s="61">
        <v>0</v>
      </c>
      <c r="S440" s="61">
        <v>0</v>
      </c>
      <c r="T440" s="61">
        <v>0</v>
      </c>
      <c r="U440" s="61">
        <v>0</v>
      </c>
      <c r="V440" s="61">
        <v>0</v>
      </c>
      <c r="W440" s="61">
        <v>0</v>
      </c>
      <c r="X440" s="61">
        <v>0</v>
      </c>
      <c r="Y440" s="61">
        <v>0</v>
      </c>
      <c r="Z440" s="61">
        <v>0</v>
      </c>
      <c r="AA440" s="61">
        <v>0</v>
      </c>
      <c r="AB440" s="61">
        <v>0</v>
      </c>
      <c r="AC440" s="61">
        <v>0</v>
      </c>
      <c r="AD440" s="61">
        <v>0</v>
      </c>
      <c r="AE440" s="61">
        <v>0</v>
      </c>
      <c r="AF440" s="61">
        <v>0</v>
      </c>
      <c r="AG440" s="61">
        <v>0</v>
      </c>
      <c r="AH440" s="61">
        <v>0</v>
      </c>
      <c r="AI440" s="61">
        <v>0</v>
      </c>
      <c r="AJ440" s="61">
        <v>0</v>
      </c>
      <c r="AK440" s="61">
        <v>0</v>
      </c>
      <c r="AL440" s="61">
        <v>0</v>
      </c>
      <c r="AM440" s="61">
        <v>0</v>
      </c>
      <c r="AN440" s="61">
        <v>0</v>
      </c>
      <c r="AO440" s="61">
        <v>0</v>
      </c>
      <c r="AP440" s="61">
        <v>0</v>
      </c>
      <c r="AQ440" s="61">
        <f t="shared" si="6"/>
        <v>0</v>
      </c>
      <c r="AT440" s="33"/>
    </row>
    <row r="441" spans="1:46" ht="33" customHeight="1">
      <c r="A441" s="32">
        <v>1518</v>
      </c>
      <c r="B441" s="315" t="str">
        <f>VLOOKUP(A441,[5]bd_lista!A:C,3,FALSE)</f>
        <v>Gobierno Autónomo Municipal de Vitichi</v>
      </c>
      <c r="C441" s="316" t="e">
        <f>+VLOOKUP(A441,Contactos!$A$4:$E$534,6,FALSE)</f>
        <v>#REF!</v>
      </c>
      <c r="D441" s="61">
        <v>0</v>
      </c>
      <c r="E441" s="61">
        <v>0</v>
      </c>
      <c r="F441" s="61">
        <v>0</v>
      </c>
      <c r="G441" s="61">
        <v>0</v>
      </c>
      <c r="H441" s="61">
        <v>0</v>
      </c>
      <c r="I441" s="61">
        <v>0</v>
      </c>
      <c r="J441" s="61">
        <v>0</v>
      </c>
      <c r="K441" s="61">
        <v>0</v>
      </c>
      <c r="L441" s="61">
        <v>0</v>
      </c>
      <c r="M441" s="61">
        <v>0</v>
      </c>
      <c r="N441" s="61">
        <v>0</v>
      </c>
      <c r="O441" s="61">
        <v>0</v>
      </c>
      <c r="P441" s="61">
        <v>0</v>
      </c>
      <c r="Q441" s="61">
        <v>0</v>
      </c>
      <c r="R441" s="61">
        <v>0</v>
      </c>
      <c r="S441" s="61">
        <v>0</v>
      </c>
      <c r="T441" s="61">
        <v>0</v>
      </c>
      <c r="U441" s="61">
        <v>0</v>
      </c>
      <c r="V441" s="61">
        <v>0</v>
      </c>
      <c r="W441" s="61">
        <v>0</v>
      </c>
      <c r="X441" s="61">
        <v>0</v>
      </c>
      <c r="Y441" s="61">
        <v>0</v>
      </c>
      <c r="Z441" s="61">
        <v>0</v>
      </c>
      <c r="AA441" s="61">
        <v>0</v>
      </c>
      <c r="AB441" s="61">
        <v>0</v>
      </c>
      <c r="AC441" s="61">
        <v>0</v>
      </c>
      <c r="AD441" s="61">
        <v>0</v>
      </c>
      <c r="AE441" s="61">
        <v>0</v>
      </c>
      <c r="AF441" s="61">
        <v>0</v>
      </c>
      <c r="AG441" s="61">
        <v>0</v>
      </c>
      <c r="AH441" s="61">
        <v>0</v>
      </c>
      <c r="AI441" s="61">
        <v>0</v>
      </c>
      <c r="AJ441" s="61">
        <v>0</v>
      </c>
      <c r="AK441" s="61">
        <v>0</v>
      </c>
      <c r="AL441" s="61">
        <v>0</v>
      </c>
      <c r="AM441" s="61">
        <v>0</v>
      </c>
      <c r="AN441" s="61">
        <v>0</v>
      </c>
      <c r="AO441" s="61">
        <v>0</v>
      </c>
      <c r="AP441" s="61">
        <v>0</v>
      </c>
      <c r="AQ441" s="61">
        <f t="shared" si="6"/>
        <v>0</v>
      </c>
      <c r="AT441" s="33"/>
    </row>
    <row r="442" spans="1:46" ht="33" customHeight="1">
      <c r="A442" s="32">
        <v>1519</v>
      </c>
      <c r="B442" s="315" t="str">
        <f>VLOOKUP(A442,[5]bd_lista!A:C,3,FALSE)</f>
        <v>Gobierno Autónomo Municipal de Tupiza</v>
      </c>
      <c r="C442" s="316" t="e">
        <f>+VLOOKUP(A442,Contactos!$A$4:$E$534,6,FALSE)</f>
        <v>#REF!</v>
      </c>
      <c r="D442" s="61">
        <v>0</v>
      </c>
      <c r="E442" s="61">
        <v>0</v>
      </c>
      <c r="F442" s="61">
        <v>0</v>
      </c>
      <c r="G442" s="61">
        <v>0</v>
      </c>
      <c r="H442" s="61">
        <v>0</v>
      </c>
      <c r="I442" s="61">
        <v>0</v>
      </c>
      <c r="J442" s="61">
        <v>0</v>
      </c>
      <c r="K442" s="61">
        <v>0</v>
      </c>
      <c r="L442" s="61">
        <v>0</v>
      </c>
      <c r="M442" s="61">
        <v>0</v>
      </c>
      <c r="N442" s="61">
        <v>0</v>
      </c>
      <c r="O442" s="61">
        <v>0</v>
      </c>
      <c r="P442" s="61">
        <v>0</v>
      </c>
      <c r="Q442" s="61">
        <v>0</v>
      </c>
      <c r="R442" s="61">
        <v>0</v>
      </c>
      <c r="S442" s="61">
        <v>0</v>
      </c>
      <c r="T442" s="61">
        <v>0</v>
      </c>
      <c r="U442" s="61">
        <v>0</v>
      </c>
      <c r="V442" s="61">
        <v>0</v>
      </c>
      <c r="W442" s="61">
        <v>0</v>
      </c>
      <c r="X442" s="61">
        <v>0</v>
      </c>
      <c r="Y442" s="61">
        <v>0</v>
      </c>
      <c r="Z442" s="61">
        <v>0</v>
      </c>
      <c r="AA442" s="61">
        <v>0</v>
      </c>
      <c r="AB442" s="61">
        <v>0</v>
      </c>
      <c r="AC442" s="61">
        <v>0</v>
      </c>
      <c r="AD442" s="61">
        <v>0</v>
      </c>
      <c r="AE442" s="61">
        <v>0</v>
      </c>
      <c r="AF442" s="61">
        <v>0</v>
      </c>
      <c r="AG442" s="61">
        <v>0</v>
      </c>
      <c r="AH442" s="61">
        <v>0</v>
      </c>
      <c r="AI442" s="61">
        <v>0</v>
      </c>
      <c r="AJ442" s="61">
        <v>0</v>
      </c>
      <c r="AK442" s="61">
        <v>0</v>
      </c>
      <c r="AL442" s="61">
        <v>0</v>
      </c>
      <c r="AM442" s="61">
        <v>0</v>
      </c>
      <c r="AN442" s="61">
        <v>0</v>
      </c>
      <c r="AO442" s="61">
        <v>0</v>
      </c>
      <c r="AP442" s="61">
        <v>0</v>
      </c>
      <c r="AQ442" s="61">
        <f t="shared" si="6"/>
        <v>0</v>
      </c>
      <c r="AT442" s="33"/>
    </row>
    <row r="443" spans="1:46" ht="33" customHeight="1">
      <c r="A443" s="32">
        <v>1520</v>
      </c>
      <c r="B443" s="315" t="str">
        <f>VLOOKUP(A443,[5]bd_lista!A:C,3,FALSE)</f>
        <v>Gobierno Autónomo Municipal de Atocha</v>
      </c>
      <c r="C443" s="316" t="e">
        <f>+VLOOKUP(A443,Contactos!$A$4:$E$534,6,FALSE)</f>
        <v>#REF!</v>
      </c>
      <c r="D443" s="61">
        <v>0</v>
      </c>
      <c r="E443" s="61">
        <v>0</v>
      </c>
      <c r="F443" s="61">
        <v>0</v>
      </c>
      <c r="G443" s="61">
        <v>0</v>
      </c>
      <c r="H443" s="61">
        <v>0</v>
      </c>
      <c r="I443" s="61">
        <v>0</v>
      </c>
      <c r="J443" s="61">
        <v>0</v>
      </c>
      <c r="K443" s="61">
        <v>0</v>
      </c>
      <c r="L443" s="61">
        <v>0</v>
      </c>
      <c r="M443" s="61">
        <v>0</v>
      </c>
      <c r="N443" s="61">
        <v>0</v>
      </c>
      <c r="O443" s="61">
        <v>0</v>
      </c>
      <c r="P443" s="61">
        <v>0</v>
      </c>
      <c r="Q443" s="61">
        <v>0</v>
      </c>
      <c r="R443" s="61">
        <v>0</v>
      </c>
      <c r="S443" s="61">
        <v>0</v>
      </c>
      <c r="T443" s="61">
        <v>0</v>
      </c>
      <c r="U443" s="61">
        <v>0</v>
      </c>
      <c r="V443" s="61">
        <v>0</v>
      </c>
      <c r="W443" s="61">
        <v>0</v>
      </c>
      <c r="X443" s="61">
        <v>0</v>
      </c>
      <c r="Y443" s="61">
        <v>0</v>
      </c>
      <c r="Z443" s="61">
        <v>0</v>
      </c>
      <c r="AA443" s="61">
        <v>0</v>
      </c>
      <c r="AB443" s="61">
        <v>0</v>
      </c>
      <c r="AC443" s="61">
        <v>0</v>
      </c>
      <c r="AD443" s="61">
        <v>0</v>
      </c>
      <c r="AE443" s="61">
        <v>0</v>
      </c>
      <c r="AF443" s="61">
        <v>0</v>
      </c>
      <c r="AG443" s="61">
        <v>0</v>
      </c>
      <c r="AH443" s="61">
        <v>0</v>
      </c>
      <c r="AI443" s="61">
        <v>0</v>
      </c>
      <c r="AJ443" s="61">
        <v>0</v>
      </c>
      <c r="AK443" s="61">
        <v>0</v>
      </c>
      <c r="AL443" s="61">
        <v>0</v>
      </c>
      <c r="AM443" s="61">
        <v>0</v>
      </c>
      <c r="AN443" s="61">
        <v>0</v>
      </c>
      <c r="AO443" s="61">
        <v>0</v>
      </c>
      <c r="AP443" s="61">
        <v>0</v>
      </c>
      <c r="AQ443" s="61">
        <f t="shared" si="6"/>
        <v>0</v>
      </c>
      <c r="AT443" s="33"/>
    </row>
    <row r="444" spans="1:46" ht="33" customHeight="1">
      <c r="A444" s="32">
        <v>1521</v>
      </c>
      <c r="B444" s="315" t="str">
        <f>VLOOKUP(A444,[5]bd_lista!A:C,3,FALSE)</f>
        <v>Gobierno Autónomo Municipal de Colcha"K" (Villa Martín)</v>
      </c>
      <c r="C444" s="316" t="e">
        <f>+VLOOKUP(A444,Contactos!$A$4:$E$534,6,FALSE)</f>
        <v>#REF!</v>
      </c>
      <c r="D444" s="61">
        <v>0</v>
      </c>
      <c r="E444" s="61">
        <v>0</v>
      </c>
      <c r="F444" s="61">
        <v>0</v>
      </c>
      <c r="G444" s="61">
        <v>0</v>
      </c>
      <c r="H444" s="61">
        <v>0</v>
      </c>
      <c r="I444" s="61">
        <v>0</v>
      </c>
      <c r="J444" s="61">
        <v>0</v>
      </c>
      <c r="K444" s="61">
        <v>0</v>
      </c>
      <c r="L444" s="61">
        <v>0</v>
      </c>
      <c r="M444" s="61">
        <v>0</v>
      </c>
      <c r="N444" s="61">
        <v>0</v>
      </c>
      <c r="O444" s="61">
        <v>0</v>
      </c>
      <c r="P444" s="61">
        <v>0</v>
      </c>
      <c r="Q444" s="61">
        <v>0</v>
      </c>
      <c r="R444" s="61">
        <v>0</v>
      </c>
      <c r="S444" s="61">
        <v>0</v>
      </c>
      <c r="T444" s="61">
        <v>0</v>
      </c>
      <c r="U444" s="61">
        <v>0</v>
      </c>
      <c r="V444" s="61">
        <v>0</v>
      </c>
      <c r="W444" s="61">
        <v>0</v>
      </c>
      <c r="X444" s="61">
        <v>0</v>
      </c>
      <c r="Y444" s="61">
        <v>0</v>
      </c>
      <c r="Z444" s="61">
        <v>0</v>
      </c>
      <c r="AA444" s="61">
        <v>0</v>
      </c>
      <c r="AB444" s="61">
        <v>0</v>
      </c>
      <c r="AC444" s="61">
        <v>0</v>
      </c>
      <c r="AD444" s="61">
        <v>0</v>
      </c>
      <c r="AE444" s="61">
        <v>0</v>
      </c>
      <c r="AF444" s="61">
        <v>0</v>
      </c>
      <c r="AG444" s="61">
        <v>0</v>
      </c>
      <c r="AH444" s="61">
        <v>0</v>
      </c>
      <c r="AI444" s="61">
        <v>0</v>
      </c>
      <c r="AJ444" s="61">
        <v>0</v>
      </c>
      <c r="AK444" s="61">
        <v>0</v>
      </c>
      <c r="AL444" s="61">
        <v>0</v>
      </c>
      <c r="AM444" s="61">
        <v>0</v>
      </c>
      <c r="AN444" s="61">
        <v>0</v>
      </c>
      <c r="AO444" s="61">
        <v>0</v>
      </c>
      <c r="AP444" s="61">
        <v>0</v>
      </c>
      <c r="AQ444" s="61">
        <f t="shared" si="6"/>
        <v>0</v>
      </c>
      <c r="AT444" s="33"/>
    </row>
    <row r="445" spans="1:46" ht="33" customHeight="1">
      <c r="A445" s="32">
        <v>1522</v>
      </c>
      <c r="B445" s="315" t="str">
        <f>VLOOKUP(A445,[5]bd_lista!A:C,3,FALSE)</f>
        <v>Gobierno Autónomo Municipal de San Pedro de Quemes</v>
      </c>
      <c r="C445" s="316" t="e">
        <f>+VLOOKUP(A445,Contactos!$A$4:$E$534,6,FALSE)</f>
        <v>#REF!</v>
      </c>
      <c r="D445" s="61">
        <v>0</v>
      </c>
      <c r="E445" s="61">
        <v>0</v>
      </c>
      <c r="F445" s="61">
        <v>0</v>
      </c>
      <c r="G445" s="61">
        <v>0</v>
      </c>
      <c r="H445" s="61">
        <v>0</v>
      </c>
      <c r="I445" s="61">
        <v>0</v>
      </c>
      <c r="J445" s="61">
        <v>0</v>
      </c>
      <c r="K445" s="61">
        <v>0</v>
      </c>
      <c r="L445" s="61">
        <v>0</v>
      </c>
      <c r="M445" s="61">
        <v>0</v>
      </c>
      <c r="N445" s="61">
        <v>0</v>
      </c>
      <c r="O445" s="61">
        <v>0</v>
      </c>
      <c r="P445" s="61">
        <v>0</v>
      </c>
      <c r="Q445" s="61">
        <v>0</v>
      </c>
      <c r="R445" s="61">
        <v>0</v>
      </c>
      <c r="S445" s="61">
        <v>0</v>
      </c>
      <c r="T445" s="61">
        <v>0</v>
      </c>
      <c r="U445" s="61">
        <v>0</v>
      </c>
      <c r="V445" s="61">
        <v>0</v>
      </c>
      <c r="W445" s="61">
        <v>0</v>
      </c>
      <c r="X445" s="61">
        <v>0</v>
      </c>
      <c r="Y445" s="61">
        <v>0</v>
      </c>
      <c r="Z445" s="61">
        <v>0</v>
      </c>
      <c r="AA445" s="61">
        <v>0</v>
      </c>
      <c r="AB445" s="61">
        <v>0</v>
      </c>
      <c r="AC445" s="61">
        <v>0</v>
      </c>
      <c r="AD445" s="61">
        <v>0</v>
      </c>
      <c r="AE445" s="61">
        <v>0</v>
      </c>
      <c r="AF445" s="61">
        <v>0</v>
      </c>
      <c r="AG445" s="61">
        <v>0</v>
      </c>
      <c r="AH445" s="61">
        <v>0</v>
      </c>
      <c r="AI445" s="61">
        <v>0</v>
      </c>
      <c r="AJ445" s="61">
        <v>0</v>
      </c>
      <c r="AK445" s="61">
        <v>0</v>
      </c>
      <c r="AL445" s="61">
        <v>0</v>
      </c>
      <c r="AM445" s="61">
        <v>0</v>
      </c>
      <c r="AN445" s="61">
        <v>0</v>
      </c>
      <c r="AO445" s="61">
        <v>0</v>
      </c>
      <c r="AP445" s="61">
        <v>0</v>
      </c>
      <c r="AQ445" s="61">
        <f t="shared" si="6"/>
        <v>0</v>
      </c>
      <c r="AT445" s="33"/>
    </row>
    <row r="446" spans="1:46" ht="33" customHeight="1">
      <c r="A446" s="32">
        <v>1523</v>
      </c>
      <c r="B446" s="315" t="str">
        <f>VLOOKUP(A446,[5]bd_lista!A:C,3,FALSE)</f>
        <v>Gobierno Autónomo Municipal de San Pablo de Lípez</v>
      </c>
      <c r="C446" s="316" t="e">
        <f>+VLOOKUP(A446,Contactos!$A$4:$E$534,6,FALSE)</f>
        <v>#REF!</v>
      </c>
      <c r="D446" s="61">
        <v>0</v>
      </c>
      <c r="E446" s="61">
        <v>0</v>
      </c>
      <c r="F446" s="61">
        <v>0</v>
      </c>
      <c r="G446" s="61">
        <v>0</v>
      </c>
      <c r="H446" s="61">
        <v>0</v>
      </c>
      <c r="I446" s="61">
        <v>0</v>
      </c>
      <c r="J446" s="61">
        <v>0</v>
      </c>
      <c r="K446" s="61">
        <v>0</v>
      </c>
      <c r="L446" s="61">
        <v>0</v>
      </c>
      <c r="M446" s="61">
        <v>0</v>
      </c>
      <c r="N446" s="61">
        <v>0</v>
      </c>
      <c r="O446" s="61">
        <v>0</v>
      </c>
      <c r="P446" s="61">
        <v>0</v>
      </c>
      <c r="Q446" s="61">
        <v>0</v>
      </c>
      <c r="R446" s="61">
        <v>0</v>
      </c>
      <c r="S446" s="61">
        <v>0</v>
      </c>
      <c r="T446" s="61">
        <v>0</v>
      </c>
      <c r="U446" s="61">
        <v>0</v>
      </c>
      <c r="V446" s="61">
        <v>0</v>
      </c>
      <c r="W446" s="61">
        <v>0</v>
      </c>
      <c r="X446" s="61">
        <v>0</v>
      </c>
      <c r="Y446" s="61">
        <v>0</v>
      </c>
      <c r="Z446" s="61">
        <v>0</v>
      </c>
      <c r="AA446" s="61">
        <v>0</v>
      </c>
      <c r="AB446" s="61">
        <v>0</v>
      </c>
      <c r="AC446" s="61">
        <v>0</v>
      </c>
      <c r="AD446" s="61">
        <v>0</v>
      </c>
      <c r="AE446" s="61">
        <v>0</v>
      </c>
      <c r="AF446" s="61">
        <v>0</v>
      </c>
      <c r="AG446" s="61">
        <v>0</v>
      </c>
      <c r="AH446" s="61">
        <v>0</v>
      </c>
      <c r="AI446" s="61">
        <v>0</v>
      </c>
      <c r="AJ446" s="61">
        <v>0</v>
      </c>
      <c r="AK446" s="61">
        <v>0</v>
      </c>
      <c r="AL446" s="61">
        <v>0</v>
      </c>
      <c r="AM446" s="61">
        <v>0</v>
      </c>
      <c r="AN446" s="61">
        <v>0</v>
      </c>
      <c r="AO446" s="61">
        <v>0</v>
      </c>
      <c r="AP446" s="61">
        <v>0</v>
      </c>
      <c r="AQ446" s="61">
        <f t="shared" si="6"/>
        <v>0</v>
      </c>
      <c r="AT446" s="33"/>
    </row>
    <row r="447" spans="1:46" ht="33" customHeight="1">
      <c r="A447" s="32">
        <v>1524</v>
      </c>
      <c r="B447" s="315" t="str">
        <f>VLOOKUP(A447,[5]bd_lista!A:C,3,FALSE)</f>
        <v>Gobierno Autónomo Municipal de Mojinete</v>
      </c>
      <c r="C447" s="316" t="e">
        <f>+VLOOKUP(A447,Contactos!$A$4:$E$534,6,FALSE)</f>
        <v>#REF!</v>
      </c>
      <c r="D447" s="61">
        <v>0</v>
      </c>
      <c r="E447" s="61">
        <v>0</v>
      </c>
      <c r="F447" s="61">
        <v>0</v>
      </c>
      <c r="G447" s="61">
        <v>0</v>
      </c>
      <c r="H447" s="61">
        <v>0</v>
      </c>
      <c r="I447" s="61">
        <v>0</v>
      </c>
      <c r="J447" s="61">
        <v>0</v>
      </c>
      <c r="K447" s="61">
        <v>0</v>
      </c>
      <c r="L447" s="61">
        <v>0</v>
      </c>
      <c r="M447" s="61">
        <v>0</v>
      </c>
      <c r="N447" s="61">
        <v>0</v>
      </c>
      <c r="O447" s="61">
        <v>0</v>
      </c>
      <c r="P447" s="61">
        <v>0</v>
      </c>
      <c r="Q447" s="61">
        <v>0</v>
      </c>
      <c r="R447" s="61">
        <v>0</v>
      </c>
      <c r="S447" s="61">
        <v>0</v>
      </c>
      <c r="T447" s="61">
        <v>0</v>
      </c>
      <c r="U447" s="61">
        <v>0</v>
      </c>
      <c r="V447" s="61">
        <v>0</v>
      </c>
      <c r="W447" s="61">
        <v>0</v>
      </c>
      <c r="X447" s="61">
        <v>0</v>
      </c>
      <c r="Y447" s="61">
        <v>0</v>
      </c>
      <c r="Z447" s="61">
        <v>0</v>
      </c>
      <c r="AA447" s="61">
        <v>0</v>
      </c>
      <c r="AB447" s="61">
        <v>0</v>
      </c>
      <c r="AC447" s="61">
        <v>0</v>
      </c>
      <c r="AD447" s="61">
        <v>0</v>
      </c>
      <c r="AE447" s="61">
        <v>0</v>
      </c>
      <c r="AF447" s="61">
        <v>0</v>
      </c>
      <c r="AG447" s="61">
        <v>0</v>
      </c>
      <c r="AH447" s="61">
        <v>0</v>
      </c>
      <c r="AI447" s="61">
        <v>0</v>
      </c>
      <c r="AJ447" s="61">
        <v>0</v>
      </c>
      <c r="AK447" s="61">
        <v>0</v>
      </c>
      <c r="AL447" s="61">
        <v>0</v>
      </c>
      <c r="AM447" s="61">
        <v>0</v>
      </c>
      <c r="AN447" s="61">
        <v>0</v>
      </c>
      <c r="AO447" s="61">
        <v>0</v>
      </c>
      <c r="AP447" s="61">
        <v>0</v>
      </c>
      <c r="AQ447" s="61">
        <f t="shared" si="6"/>
        <v>0</v>
      </c>
      <c r="AT447" s="33"/>
    </row>
    <row r="448" spans="1:46" ht="33" customHeight="1">
      <c r="A448" s="32">
        <v>1525</v>
      </c>
      <c r="B448" s="315" t="str">
        <f>VLOOKUP(A448,[5]bd_lista!A:C,3,FALSE)</f>
        <v>Gobierno Autónomo Municipal de San Antonio de Esmoruco</v>
      </c>
      <c r="C448" s="316" t="e">
        <f>+VLOOKUP(A448,Contactos!$A$4:$E$534,6,FALSE)</f>
        <v>#REF!</v>
      </c>
      <c r="D448" s="61">
        <v>0</v>
      </c>
      <c r="E448" s="61">
        <v>0</v>
      </c>
      <c r="F448" s="61">
        <v>0</v>
      </c>
      <c r="G448" s="61">
        <v>0</v>
      </c>
      <c r="H448" s="61">
        <v>0</v>
      </c>
      <c r="I448" s="61">
        <v>0</v>
      </c>
      <c r="J448" s="61">
        <v>0</v>
      </c>
      <c r="K448" s="61">
        <v>0</v>
      </c>
      <c r="L448" s="61">
        <v>0</v>
      </c>
      <c r="M448" s="61">
        <v>0</v>
      </c>
      <c r="N448" s="61">
        <v>0</v>
      </c>
      <c r="O448" s="61">
        <v>0</v>
      </c>
      <c r="P448" s="61">
        <v>0</v>
      </c>
      <c r="Q448" s="61">
        <v>0</v>
      </c>
      <c r="R448" s="61">
        <v>0</v>
      </c>
      <c r="S448" s="61">
        <v>0</v>
      </c>
      <c r="T448" s="61">
        <v>0</v>
      </c>
      <c r="U448" s="61">
        <v>0</v>
      </c>
      <c r="V448" s="61">
        <v>0</v>
      </c>
      <c r="W448" s="61">
        <v>0</v>
      </c>
      <c r="X448" s="61">
        <v>0</v>
      </c>
      <c r="Y448" s="61">
        <v>0</v>
      </c>
      <c r="Z448" s="61">
        <v>0</v>
      </c>
      <c r="AA448" s="61">
        <v>0</v>
      </c>
      <c r="AB448" s="61">
        <v>0</v>
      </c>
      <c r="AC448" s="61">
        <v>0</v>
      </c>
      <c r="AD448" s="61">
        <v>0</v>
      </c>
      <c r="AE448" s="61">
        <v>0</v>
      </c>
      <c r="AF448" s="61">
        <v>0</v>
      </c>
      <c r="AG448" s="61">
        <v>0</v>
      </c>
      <c r="AH448" s="61">
        <v>0</v>
      </c>
      <c r="AI448" s="61">
        <v>0</v>
      </c>
      <c r="AJ448" s="61">
        <v>0</v>
      </c>
      <c r="AK448" s="61">
        <v>0</v>
      </c>
      <c r="AL448" s="61">
        <v>0</v>
      </c>
      <c r="AM448" s="61">
        <v>0</v>
      </c>
      <c r="AN448" s="61">
        <v>0</v>
      </c>
      <c r="AO448" s="61">
        <v>0</v>
      </c>
      <c r="AP448" s="61">
        <v>0</v>
      </c>
      <c r="AQ448" s="61">
        <f t="shared" si="6"/>
        <v>0</v>
      </c>
      <c r="AT448" s="33"/>
    </row>
    <row r="449" spans="1:46" ht="33" customHeight="1">
      <c r="A449" s="32">
        <v>1526</v>
      </c>
      <c r="B449" s="315" t="str">
        <f>VLOOKUP(A449,[5]bd_lista!A:C,3,FALSE)</f>
        <v>Gobierno Autónomo Municipal de Sacaca (Villa de Sacaca)</v>
      </c>
      <c r="C449" s="316" t="e">
        <f>+VLOOKUP(A449,Contactos!$A$4:$E$534,6,FALSE)</f>
        <v>#REF!</v>
      </c>
      <c r="D449" s="61">
        <v>0</v>
      </c>
      <c r="E449" s="61">
        <v>0</v>
      </c>
      <c r="F449" s="61">
        <v>0</v>
      </c>
      <c r="G449" s="61">
        <v>0</v>
      </c>
      <c r="H449" s="61">
        <v>0</v>
      </c>
      <c r="I449" s="61">
        <v>0</v>
      </c>
      <c r="J449" s="61">
        <v>0</v>
      </c>
      <c r="K449" s="61">
        <v>0</v>
      </c>
      <c r="L449" s="61">
        <v>0</v>
      </c>
      <c r="M449" s="61">
        <v>0</v>
      </c>
      <c r="N449" s="61">
        <v>0</v>
      </c>
      <c r="O449" s="61">
        <v>0</v>
      </c>
      <c r="P449" s="61">
        <v>0</v>
      </c>
      <c r="Q449" s="61">
        <v>0</v>
      </c>
      <c r="R449" s="61">
        <v>0</v>
      </c>
      <c r="S449" s="61">
        <v>0</v>
      </c>
      <c r="T449" s="61">
        <v>0</v>
      </c>
      <c r="U449" s="61">
        <v>0</v>
      </c>
      <c r="V449" s="61">
        <v>0</v>
      </c>
      <c r="W449" s="61">
        <v>0</v>
      </c>
      <c r="X449" s="61">
        <v>0</v>
      </c>
      <c r="Y449" s="61">
        <v>0</v>
      </c>
      <c r="Z449" s="61">
        <v>0</v>
      </c>
      <c r="AA449" s="61">
        <v>0</v>
      </c>
      <c r="AB449" s="61">
        <v>0</v>
      </c>
      <c r="AC449" s="61">
        <v>0</v>
      </c>
      <c r="AD449" s="61">
        <v>0</v>
      </c>
      <c r="AE449" s="61">
        <v>0</v>
      </c>
      <c r="AF449" s="61">
        <v>0</v>
      </c>
      <c r="AG449" s="61">
        <v>0</v>
      </c>
      <c r="AH449" s="61">
        <v>0</v>
      </c>
      <c r="AI449" s="61">
        <v>0</v>
      </c>
      <c r="AJ449" s="61">
        <v>0</v>
      </c>
      <c r="AK449" s="61">
        <v>0</v>
      </c>
      <c r="AL449" s="61">
        <v>0</v>
      </c>
      <c r="AM449" s="61">
        <v>0</v>
      </c>
      <c r="AN449" s="61">
        <v>0</v>
      </c>
      <c r="AO449" s="61">
        <v>0</v>
      </c>
      <c r="AP449" s="61">
        <v>0</v>
      </c>
      <c r="AQ449" s="61">
        <f t="shared" si="6"/>
        <v>0</v>
      </c>
      <c r="AT449" s="33"/>
    </row>
    <row r="450" spans="1:46" ht="33" customHeight="1">
      <c r="A450" s="32">
        <v>1527</v>
      </c>
      <c r="B450" s="315" t="str">
        <f>VLOOKUP(A450,[5]bd_lista!A:C,3,FALSE)</f>
        <v>Gobierno Autónomo Municipal de Caripuyo</v>
      </c>
      <c r="C450" s="316" t="e">
        <f>+VLOOKUP(A450,Contactos!$A$4:$E$534,6,FALSE)</f>
        <v>#REF!</v>
      </c>
      <c r="D450" s="61">
        <v>0</v>
      </c>
      <c r="E450" s="61">
        <v>0</v>
      </c>
      <c r="F450" s="61">
        <v>0</v>
      </c>
      <c r="G450" s="61">
        <v>0</v>
      </c>
      <c r="H450" s="61">
        <v>0</v>
      </c>
      <c r="I450" s="61">
        <v>0</v>
      </c>
      <c r="J450" s="61">
        <v>0</v>
      </c>
      <c r="K450" s="61">
        <v>0</v>
      </c>
      <c r="L450" s="61">
        <v>0</v>
      </c>
      <c r="M450" s="61">
        <v>0</v>
      </c>
      <c r="N450" s="61">
        <v>0</v>
      </c>
      <c r="O450" s="61">
        <v>0</v>
      </c>
      <c r="P450" s="61">
        <v>0</v>
      </c>
      <c r="Q450" s="61">
        <v>0</v>
      </c>
      <c r="R450" s="61">
        <v>0</v>
      </c>
      <c r="S450" s="61">
        <v>0</v>
      </c>
      <c r="T450" s="61">
        <v>0</v>
      </c>
      <c r="U450" s="61">
        <v>0</v>
      </c>
      <c r="V450" s="61">
        <v>0</v>
      </c>
      <c r="W450" s="61">
        <v>0</v>
      </c>
      <c r="X450" s="61">
        <v>0</v>
      </c>
      <c r="Y450" s="61">
        <v>0</v>
      </c>
      <c r="Z450" s="61">
        <v>0</v>
      </c>
      <c r="AA450" s="61">
        <v>0</v>
      </c>
      <c r="AB450" s="61">
        <v>0</v>
      </c>
      <c r="AC450" s="61">
        <v>0</v>
      </c>
      <c r="AD450" s="61">
        <v>0</v>
      </c>
      <c r="AE450" s="61">
        <v>0</v>
      </c>
      <c r="AF450" s="61">
        <v>0</v>
      </c>
      <c r="AG450" s="61">
        <v>0</v>
      </c>
      <c r="AH450" s="61">
        <v>0</v>
      </c>
      <c r="AI450" s="61">
        <v>0</v>
      </c>
      <c r="AJ450" s="61">
        <v>0</v>
      </c>
      <c r="AK450" s="61">
        <v>0</v>
      </c>
      <c r="AL450" s="61">
        <v>0</v>
      </c>
      <c r="AM450" s="61">
        <v>0</v>
      </c>
      <c r="AN450" s="61">
        <v>0</v>
      </c>
      <c r="AO450" s="61">
        <v>0</v>
      </c>
      <c r="AP450" s="61">
        <v>0</v>
      </c>
      <c r="AQ450" s="61">
        <f t="shared" si="6"/>
        <v>0</v>
      </c>
      <c r="AT450" s="33"/>
    </row>
    <row r="451" spans="1:46" ht="33" customHeight="1">
      <c r="A451" s="32">
        <v>1528</v>
      </c>
      <c r="B451" s="315" t="str">
        <f>VLOOKUP(A451,[5]bd_lista!A:C,3,FALSE)</f>
        <v>Gobierno Autónomo Municipal de Puna (Villa Talavera)</v>
      </c>
      <c r="C451" s="316" t="e">
        <f>+VLOOKUP(A451,Contactos!$A$4:$E$534,6,FALSE)</f>
        <v>#REF!</v>
      </c>
      <c r="D451" s="61">
        <v>0</v>
      </c>
      <c r="E451" s="61">
        <v>0</v>
      </c>
      <c r="F451" s="61">
        <v>0</v>
      </c>
      <c r="G451" s="61">
        <v>0</v>
      </c>
      <c r="H451" s="61">
        <v>0</v>
      </c>
      <c r="I451" s="61">
        <v>0</v>
      </c>
      <c r="J451" s="61">
        <v>0</v>
      </c>
      <c r="K451" s="61">
        <v>0</v>
      </c>
      <c r="L451" s="61">
        <v>0</v>
      </c>
      <c r="M451" s="61">
        <v>0</v>
      </c>
      <c r="N451" s="61">
        <v>0</v>
      </c>
      <c r="O451" s="61">
        <v>0</v>
      </c>
      <c r="P451" s="61">
        <v>0</v>
      </c>
      <c r="Q451" s="61">
        <v>0</v>
      </c>
      <c r="R451" s="61">
        <v>0</v>
      </c>
      <c r="S451" s="61">
        <v>0</v>
      </c>
      <c r="T451" s="61">
        <v>0</v>
      </c>
      <c r="U451" s="61">
        <v>0</v>
      </c>
      <c r="V451" s="61">
        <v>0</v>
      </c>
      <c r="W451" s="61">
        <v>0</v>
      </c>
      <c r="X451" s="61">
        <v>0</v>
      </c>
      <c r="Y451" s="61">
        <v>0</v>
      </c>
      <c r="Z451" s="61">
        <v>0</v>
      </c>
      <c r="AA451" s="61">
        <v>0</v>
      </c>
      <c r="AB451" s="61">
        <v>0</v>
      </c>
      <c r="AC451" s="61">
        <v>0</v>
      </c>
      <c r="AD451" s="61">
        <v>0</v>
      </c>
      <c r="AE451" s="61">
        <v>0</v>
      </c>
      <c r="AF451" s="61">
        <v>0</v>
      </c>
      <c r="AG451" s="61">
        <v>0</v>
      </c>
      <c r="AH451" s="61">
        <v>0</v>
      </c>
      <c r="AI451" s="61">
        <v>0</v>
      </c>
      <c r="AJ451" s="61">
        <v>0</v>
      </c>
      <c r="AK451" s="61">
        <v>0</v>
      </c>
      <c r="AL451" s="61">
        <v>0</v>
      </c>
      <c r="AM451" s="61">
        <v>0</v>
      </c>
      <c r="AN451" s="61">
        <v>0</v>
      </c>
      <c r="AO451" s="61">
        <v>0</v>
      </c>
      <c r="AP451" s="61">
        <v>0</v>
      </c>
      <c r="AQ451" s="61">
        <f t="shared" si="6"/>
        <v>0</v>
      </c>
      <c r="AT451" s="33"/>
    </row>
    <row r="452" spans="1:46" ht="33" customHeight="1">
      <c r="A452" s="32">
        <v>1529</v>
      </c>
      <c r="B452" s="315" t="str">
        <f>VLOOKUP(A452,[5]bd_lista!A:C,3,FALSE)</f>
        <v>Gobierno Autónomo Municipal de Caiza "D"</v>
      </c>
      <c r="C452" s="316" t="e">
        <f>+VLOOKUP(A452,Contactos!$A$4:$E$534,6,FALSE)</f>
        <v>#REF!</v>
      </c>
      <c r="D452" s="61">
        <v>0</v>
      </c>
      <c r="E452" s="61">
        <v>0</v>
      </c>
      <c r="F452" s="61">
        <v>0</v>
      </c>
      <c r="G452" s="61">
        <v>0</v>
      </c>
      <c r="H452" s="61">
        <v>0</v>
      </c>
      <c r="I452" s="61">
        <v>0</v>
      </c>
      <c r="J452" s="61">
        <v>0</v>
      </c>
      <c r="K452" s="61">
        <v>0</v>
      </c>
      <c r="L452" s="61">
        <v>0</v>
      </c>
      <c r="M452" s="61">
        <v>0</v>
      </c>
      <c r="N452" s="61">
        <v>0</v>
      </c>
      <c r="O452" s="61">
        <v>0</v>
      </c>
      <c r="P452" s="61">
        <v>0</v>
      </c>
      <c r="Q452" s="61">
        <v>0</v>
      </c>
      <c r="R452" s="61">
        <v>0</v>
      </c>
      <c r="S452" s="61">
        <v>0</v>
      </c>
      <c r="T452" s="61">
        <v>0</v>
      </c>
      <c r="U452" s="61">
        <v>0</v>
      </c>
      <c r="V452" s="61">
        <v>0</v>
      </c>
      <c r="W452" s="61">
        <v>0</v>
      </c>
      <c r="X452" s="61">
        <v>0</v>
      </c>
      <c r="Y452" s="61">
        <v>0</v>
      </c>
      <c r="Z452" s="61">
        <v>0</v>
      </c>
      <c r="AA452" s="61">
        <v>0</v>
      </c>
      <c r="AB452" s="61">
        <v>0</v>
      </c>
      <c r="AC452" s="61">
        <v>0</v>
      </c>
      <c r="AD452" s="61">
        <v>0</v>
      </c>
      <c r="AE452" s="61">
        <v>0</v>
      </c>
      <c r="AF452" s="61">
        <v>0</v>
      </c>
      <c r="AG452" s="61">
        <v>0</v>
      </c>
      <c r="AH452" s="61">
        <v>0</v>
      </c>
      <c r="AI452" s="61">
        <v>0</v>
      </c>
      <c r="AJ452" s="61">
        <v>0</v>
      </c>
      <c r="AK452" s="61">
        <v>0</v>
      </c>
      <c r="AL452" s="61">
        <v>0</v>
      </c>
      <c r="AM452" s="61">
        <v>0</v>
      </c>
      <c r="AN452" s="61">
        <v>0</v>
      </c>
      <c r="AO452" s="61">
        <v>0</v>
      </c>
      <c r="AP452" s="61">
        <v>0</v>
      </c>
      <c r="AQ452" s="61">
        <f t="shared" si="6"/>
        <v>0</v>
      </c>
      <c r="AT452" s="33"/>
    </row>
    <row r="453" spans="1:46" ht="33" customHeight="1">
      <c r="A453" s="32">
        <v>1530</v>
      </c>
      <c r="B453" s="315" t="str">
        <f>VLOOKUP(A453,[5]bd_lista!A:C,3,FALSE)</f>
        <v>Gobierno Autónomo Municipal de Uyuni</v>
      </c>
      <c r="C453" s="316" t="e">
        <f>+VLOOKUP(A453,Contactos!$A$4:$E$534,6,FALSE)</f>
        <v>#REF!</v>
      </c>
      <c r="D453" s="61">
        <v>0</v>
      </c>
      <c r="E453" s="61">
        <v>0</v>
      </c>
      <c r="F453" s="61">
        <v>0</v>
      </c>
      <c r="G453" s="61">
        <v>0</v>
      </c>
      <c r="H453" s="61">
        <v>0</v>
      </c>
      <c r="I453" s="61">
        <v>0</v>
      </c>
      <c r="J453" s="61">
        <v>0</v>
      </c>
      <c r="K453" s="61">
        <v>0</v>
      </c>
      <c r="L453" s="61">
        <v>0</v>
      </c>
      <c r="M453" s="61">
        <v>0</v>
      </c>
      <c r="N453" s="61">
        <v>0</v>
      </c>
      <c r="O453" s="61">
        <v>0</v>
      </c>
      <c r="P453" s="61">
        <v>0</v>
      </c>
      <c r="Q453" s="61">
        <v>0</v>
      </c>
      <c r="R453" s="61">
        <v>0</v>
      </c>
      <c r="S453" s="61">
        <v>0</v>
      </c>
      <c r="T453" s="61">
        <v>0</v>
      </c>
      <c r="U453" s="61">
        <v>0</v>
      </c>
      <c r="V453" s="61">
        <v>0</v>
      </c>
      <c r="W453" s="61">
        <v>0</v>
      </c>
      <c r="X453" s="61">
        <v>0</v>
      </c>
      <c r="Y453" s="61">
        <v>0</v>
      </c>
      <c r="Z453" s="61">
        <v>0</v>
      </c>
      <c r="AA453" s="61">
        <v>0</v>
      </c>
      <c r="AB453" s="61">
        <v>0</v>
      </c>
      <c r="AC453" s="61">
        <v>0</v>
      </c>
      <c r="AD453" s="61">
        <v>0</v>
      </c>
      <c r="AE453" s="61">
        <v>0</v>
      </c>
      <c r="AF453" s="61">
        <v>0</v>
      </c>
      <c r="AG453" s="61">
        <v>0</v>
      </c>
      <c r="AH453" s="61">
        <v>0</v>
      </c>
      <c r="AI453" s="61">
        <v>0</v>
      </c>
      <c r="AJ453" s="61">
        <v>0</v>
      </c>
      <c r="AK453" s="61">
        <v>0</v>
      </c>
      <c r="AL453" s="61">
        <v>0</v>
      </c>
      <c r="AM453" s="61">
        <v>0</v>
      </c>
      <c r="AN453" s="61">
        <v>0</v>
      </c>
      <c r="AO453" s="61">
        <v>0</v>
      </c>
      <c r="AP453" s="61">
        <v>0</v>
      </c>
      <c r="AQ453" s="61">
        <f t="shared" si="6"/>
        <v>0</v>
      </c>
      <c r="AT453" s="33"/>
    </row>
    <row r="454" spans="1:46" ht="33" customHeight="1">
      <c r="A454" s="32">
        <v>1531</v>
      </c>
      <c r="B454" s="315" t="str">
        <f>VLOOKUP(A454,[5]bd_lista!A:C,3,FALSE)</f>
        <v>Gobierno Autónomo Municipal de Tomave</v>
      </c>
      <c r="C454" s="316" t="e">
        <f>+VLOOKUP(A454,Contactos!$A$4:$E$534,6,FALSE)</f>
        <v>#REF!</v>
      </c>
      <c r="D454" s="61">
        <v>0</v>
      </c>
      <c r="E454" s="61">
        <v>0</v>
      </c>
      <c r="F454" s="61">
        <v>0</v>
      </c>
      <c r="G454" s="61">
        <v>0</v>
      </c>
      <c r="H454" s="61">
        <v>0</v>
      </c>
      <c r="I454" s="61">
        <v>0</v>
      </c>
      <c r="J454" s="61">
        <v>0</v>
      </c>
      <c r="K454" s="61">
        <v>0</v>
      </c>
      <c r="L454" s="61">
        <v>0</v>
      </c>
      <c r="M454" s="61">
        <v>0</v>
      </c>
      <c r="N454" s="61">
        <v>0</v>
      </c>
      <c r="O454" s="61">
        <v>0</v>
      </c>
      <c r="P454" s="61">
        <v>0</v>
      </c>
      <c r="Q454" s="61">
        <v>0</v>
      </c>
      <c r="R454" s="61">
        <v>0</v>
      </c>
      <c r="S454" s="61">
        <v>0</v>
      </c>
      <c r="T454" s="61">
        <v>0</v>
      </c>
      <c r="U454" s="61">
        <v>0</v>
      </c>
      <c r="V454" s="61">
        <v>0</v>
      </c>
      <c r="W454" s="61">
        <v>0</v>
      </c>
      <c r="X454" s="61">
        <v>0</v>
      </c>
      <c r="Y454" s="61">
        <v>0</v>
      </c>
      <c r="Z454" s="61">
        <v>0</v>
      </c>
      <c r="AA454" s="61">
        <v>0</v>
      </c>
      <c r="AB454" s="61">
        <v>0</v>
      </c>
      <c r="AC454" s="61">
        <v>0</v>
      </c>
      <c r="AD454" s="61">
        <v>0</v>
      </c>
      <c r="AE454" s="61">
        <v>0</v>
      </c>
      <c r="AF454" s="61">
        <v>0</v>
      </c>
      <c r="AG454" s="61">
        <v>0</v>
      </c>
      <c r="AH454" s="61">
        <v>0</v>
      </c>
      <c r="AI454" s="61">
        <v>0</v>
      </c>
      <c r="AJ454" s="61">
        <v>0</v>
      </c>
      <c r="AK454" s="61">
        <v>0</v>
      </c>
      <c r="AL454" s="61">
        <v>0</v>
      </c>
      <c r="AM454" s="61">
        <v>0</v>
      </c>
      <c r="AN454" s="61">
        <v>0</v>
      </c>
      <c r="AO454" s="61">
        <v>0</v>
      </c>
      <c r="AP454" s="61">
        <v>0</v>
      </c>
      <c r="AQ454" s="61">
        <f t="shared" si="6"/>
        <v>0</v>
      </c>
      <c r="AT454" s="33"/>
    </row>
    <row r="455" spans="1:46" ht="33" customHeight="1">
      <c r="A455" s="32">
        <v>1532</v>
      </c>
      <c r="B455" s="315" t="str">
        <f>VLOOKUP(A455,[5]bd_lista!A:C,3,FALSE)</f>
        <v>Gobierno Autónomo Municipal de Porco</v>
      </c>
      <c r="C455" s="316" t="e">
        <f>+VLOOKUP(A455,Contactos!$A$4:$E$534,6,FALSE)</f>
        <v>#REF!</v>
      </c>
      <c r="D455" s="61">
        <v>0</v>
      </c>
      <c r="E455" s="61">
        <v>0</v>
      </c>
      <c r="F455" s="61">
        <v>0</v>
      </c>
      <c r="G455" s="61">
        <v>0</v>
      </c>
      <c r="H455" s="61">
        <v>0</v>
      </c>
      <c r="I455" s="61">
        <v>0</v>
      </c>
      <c r="J455" s="61">
        <v>0</v>
      </c>
      <c r="K455" s="61">
        <v>0</v>
      </c>
      <c r="L455" s="61">
        <v>0</v>
      </c>
      <c r="M455" s="61">
        <v>0</v>
      </c>
      <c r="N455" s="61">
        <v>0</v>
      </c>
      <c r="O455" s="61">
        <v>0</v>
      </c>
      <c r="P455" s="61">
        <v>0</v>
      </c>
      <c r="Q455" s="61">
        <v>0</v>
      </c>
      <c r="R455" s="61">
        <v>0</v>
      </c>
      <c r="S455" s="61">
        <v>0</v>
      </c>
      <c r="T455" s="61">
        <v>0</v>
      </c>
      <c r="U455" s="61">
        <v>0</v>
      </c>
      <c r="V455" s="61">
        <v>0</v>
      </c>
      <c r="W455" s="61">
        <v>0</v>
      </c>
      <c r="X455" s="61">
        <v>0</v>
      </c>
      <c r="Y455" s="61">
        <v>0</v>
      </c>
      <c r="Z455" s="61">
        <v>0</v>
      </c>
      <c r="AA455" s="61">
        <v>0</v>
      </c>
      <c r="AB455" s="61">
        <v>0</v>
      </c>
      <c r="AC455" s="61">
        <v>0</v>
      </c>
      <c r="AD455" s="61">
        <v>0</v>
      </c>
      <c r="AE455" s="61">
        <v>0</v>
      </c>
      <c r="AF455" s="61">
        <v>0</v>
      </c>
      <c r="AG455" s="61">
        <v>0</v>
      </c>
      <c r="AH455" s="61">
        <v>0</v>
      </c>
      <c r="AI455" s="61">
        <v>0</v>
      </c>
      <c r="AJ455" s="61">
        <v>0</v>
      </c>
      <c r="AK455" s="61">
        <v>0</v>
      </c>
      <c r="AL455" s="61">
        <v>0</v>
      </c>
      <c r="AM455" s="61">
        <v>0</v>
      </c>
      <c r="AN455" s="61">
        <v>0</v>
      </c>
      <c r="AO455" s="61">
        <v>0</v>
      </c>
      <c r="AP455" s="61">
        <v>0</v>
      </c>
      <c r="AQ455" s="61">
        <f t="shared" si="6"/>
        <v>0</v>
      </c>
      <c r="AT455" s="33"/>
    </row>
    <row r="456" spans="1:46" ht="33" customHeight="1">
      <c r="A456" s="32">
        <v>1533</v>
      </c>
      <c r="B456" s="315" t="str">
        <f>VLOOKUP(A456,[5]bd_lista!A:C,3,FALSE)</f>
        <v>Gobierno Autónomo Municipal de Arampampa</v>
      </c>
      <c r="C456" s="316" t="e">
        <f>+VLOOKUP(A456,Contactos!$A$4:$E$534,6,FALSE)</f>
        <v>#REF!</v>
      </c>
      <c r="D456" s="61">
        <v>0</v>
      </c>
      <c r="E456" s="61">
        <v>0</v>
      </c>
      <c r="F456" s="61">
        <v>0</v>
      </c>
      <c r="G456" s="61">
        <v>0</v>
      </c>
      <c r="H456" s="61">
        <v>0</v>
      </c>
      <c r="I456" s="61">
        <v>0</v>
      </c>
      <c r="J456" s="61">
        <v>0</v>
      </c>
      <c r="K456" s="61">
        <v>0</v>
      </c>
      <c r="L456" s="61">
        <v>0</v>
      </c>
      <c r="M456" s="61">
        <v>0</v>
      </c>
      <c r="N456" s="61">
        <v>0</v>
      </c>
      <c r="O456" s="61">
        <v>0</v>
      </c>
      <c r="P456" s="61">
        <v>0</v>
      </c>
      <c r="Q456" s="61">
        <v>0</v>
      </c>
      <c r="R456" s="61">
        <v>0</v>
      </c>
      <c r="S456" s="61">
        <v>0</v>
      </c>
      <c r="T456" s="61">
        <v>0</v>
      </c>
      <c r="U456" s="61">
        <v>0</v>
      </c>
      <c r="V456" s="61">
        <v>0</v>
      </c>
      <c r="W456" s="61">
        <v>0</v>
      </c>
      <c r="X456" s="61">
        <v>0</v>
      </c>
      <c r="Y456" s="61">
        <v>0</v>
      </c>
      <c r="Z456" s="61">
        <v>0</v>
      </c>
      <c r="AA456" s="61">
        <v>0</v>
      </c>
      <c r="AB456" s="61">
        <v>0</v>
      </c>
      <c r="AC456" s="61">
        <v>0</v>
      </c>
      <c r="AD456" s="61">
        <v>0</v>
      </c>
      <c r="AE456" s="61">
        <v>0</v>
      </c>
      <c r="AF456" s="61">
        <v>0</v>
      </c>
      <c r="AG456" s="61">
        <v>0</v>
      </c>
      <c r="AH456" s="61">
        <v>0</v>
      </c>
      <c r="AI456" s="61">
        <v>0</v>
      </c>
      <c r="AJ456" s="61">
        <v>0</v>
      </c>
      <c r="AK456" s="61">
        <v>0</v>
      </c>
      <c r="AL456" s="61">
        <v>0</v>
      </c>
      <c r="AM456" s="61">
        <v>0</v>
      </c>
      <c r="AN456" s="61">
        <v>0</v>
      </c>
      <c r="AO456" s="61">
        <v>0</v>
      </c>
      <c r="AP456" s="61">
        <v>0</v>
      </c>
      <c r="AQ456" s="61">
        <f t="shared" si="6"/>
        <v>0</v>
      </c>
      <c r="AT456" s="33"/>
    </row>
    <row r="457" spans="1:46" ht="33" customHeight="1">
      <c r="A457" s="32">
        <v>1534</v>
      </c>
      <c r="B457" s="315" t="str">
        <f>VLOOKUP(A457,[5]bd_lista!A:C,3,FALSE)</f>
        <v>Gobierno Autónomo Municipal de Acasio</v>
      </c>
      <c r="C457" s="316" t="e">
        <f>+VLOOKUP(A457,Contactos!$A$4:$E$534,6,FALSE)</f>
        <v>#REF!</v>
      </c>
      <c r="D457" s="61">
        <v>0</v>
      </c>
      <c r="E457" s="61">
        <v>0</v>
      </c>
      <c r="F457" s="61">
        <v>0</v>
      </c>
      <c r="G457" s="61">
        <v>0</v>
      </c>
      <c r="H457" s="61">
        <v>0</v>
      </c>
      <c r="I457" s="61">
        <v>0</v>
      </c>
      <c r="J457" s="61">
        <v>0</v>
      </c>
      <c r="K457" s="61">
        <v>0</v>
      </c>
      <c r="L457" s="61">
        <v>0</v>
      </c>
      <c r="M457" s="61">
        <v>0</v>
      </c>
      <c r="N457" s="61">
        <v>0</v>
      </c>
      <c r="O457" s="61">
        <v>0</v>
      </c>
      <c r="P457" s="61">
        <v>0</v>
      </c>
      <c r="Q457" s="61">
        <v>0</v>
      </c>
      <c r="R457" s="61">
        <v>0</v>
      </c>
      <c r="S457" s="61">
        <v>0</v>
      </c>
      <c r="T457" s="61">
        <v>0</v>
      </c>
      <c r="U457" s="61">
        <v>0</v>
      </c>
      <c r="V457" s="61">
        <v>0</v>
      </c>
      <c r="W457" s="61">
        <v>0</v>
      </c>
      <c r="X457" s="61">
        <v>0</v>
      </c>
      <c r="Y457" s="61">
        <v>0</v>
      </c>
      <c r="Z457" s="61">
        <v>0</v>
      </c>
      <c r="AA457" s="61">
        <v>0</v>
      </c>
      <c r="AB457" s="61">
        <v>0</v>
      </c>
      <c r="AC457" s="61">
        <v>0</v>
      </c>
      <c r="AD457" s="61">
        <v>0</v>
      </c>
      <c r="AE457" s="61">
        <v>0</v>
      </c>
      <c r="AF457" s="61">
        <v>0</v>
      </c>
      <c r="AG457" s="61">
        <v>0</v>
      </c>
      <c r="AH457" s="61">
        <v>0</v>
      </c>
      <c r="AI457" s="61">
        <v>0</v>
      </c>
      <c r="AJ457" s="61">
        <v>0</v>
      </c>
      <c r="AK457" s="61">
        <v>0</v>
      </c>
      <c r="AL457" s="61">
        <v>0</v>
      </c>
      <c r="AM457" s="61">
        <v>0</v>
      </c>
      <c r="AN457" s="61">
        <v>0</v>
      </c>
      <c r="AO457" s="61">
        <v>0</v>
      </c>
      <c r="AP457" s="61">
        <v>0</v>
      </c>
      <c r="AQ457" s="61">
        <f t="shared" si="6"/>
        <v>0</v>
      </c>
      <c r="AT457" s="33"/>
    </row>
    <row r="458" spans="1:46" ht="33" customHeight="1">
      <c r="A458" s="32">
        <v>1535</v>
      </c>
      <c r="B458" s="315" t="str">
        <f>VLOOKUP(A458,[5]bd_lista!A:C,3,FALSE)</f>
        <v>Gobierno Autónomo Municipal de Llica</v>
      </c>
      <c r="C458" s="316" t="e">
        <f>+VLOOKUP(A458,Contactos!$A$4:$E$534,6,FALSE)</f>
        <v>#REF!</v>
      </c>
      <c r="D458" s="61">
        <v>0</v>
      </c>
      <c r="E458" s="61">
        <v>0</v>
      </c>
      <c r="F458" s="61">
        <v>0</v>
      </c>
      <c r="G458" s="61">
        <v>0</v>
      </c>
      <c r="H458" s="61">
        <v>0</v>
      </c>
      <c r="I458" s="61">
        <v>0</v>
      </c>
      <c r="J458" s="61">
        <v>0</v>
      </c>
      <c r="K458" s="61">
        <v>0</v>
      </c>
      <c r="L458" s="61">
        <v>0</v>
      </c>
      <c r="M458" s="61">
        <v>0</v>
      </c>
      <c r="N458" s="61">
        <v>0</v>
      </c>
      <c r="O458" s="61">
        <v>0</v>
      </c>
      <c r="P458" s="61">
        <v>0</v>
      </c>
      <c r="Q458" s="61">
        <v>0</v>
      </c>
      <c r="R458" s="61">
        <v>0</v>
      </c>
      <c r="S458" s="61">
        <v>0</v>
      </c>
      <c r="T458" s="61">
        <v>0</v>
      </c>
      <c r="U458" s="61">
        <v>0</v>
      </c>
      <c r="V458" s="61">
        <v>0</v>
      </c>
      <c r="W458" s="61">
        <v>0</v>
      </c>
      <c r="X458" s="61">
        <v>0</v>
      </c>
      <c r="Y458" s="61">
        <v>0</v>
      </c>
      <c r="Z458" s="61">
        <v>0</v>
      </c>
      <c r="AA458" s="61">
        <v>0</v>
      </c>
      <c r="AB458" s="61">
        <v>0</v>
      </c>
      <c r="AC458" s="61">
        <v>0</v>
      </c>
      <c r="AD458" s="61">
        <v>0</v>
      </c>
      <c r="AE458" s="61">
        <v>0</v>
      </c>
      <c r="AF458" s="61">
        <v>0</v>
      </c>
      <c r="AG458" s="61">
        <v>0</v>
      </c>
      <c r="AH458" s="61">
        <v>0</v>
      </c>
      <c r="AI458" s="61">
        <v>0</v>
      </c>
      <c r="AJ458" s="61">
        <v>0</v>
      </c>
      <c r="AK458" s="61">
        <v>0</v>
      </c>
      <c r="AL458" s="61">
        <v>0</v>
      </c>
      <c r="AM458" s="61">
        <v>0</v>
      </c>
      <c r="AN458" s="61">
        <v>0</v>
      </c>
      <c r="AO458" s="61">
        <v>0</v>
      </c>
      <c r="AP458" s="61">
        <v>0</v>
      </c>
      <c r="AQ458" s="61">
        <f t="shared" si="6"/>
        <v>0</v>
      </c>
      <c r="AT458" s="33"/>
    </row>
    <row r="459" spans="1:46" ht="33" customHeight="1">
      <c r="A459" s="32">
        <v>1536</v>
      </c>
      <c r="B459" s="315" t="str">
        <f>VLOOKUP(A459,[5]bd_lista!A:C,3,FALSE)</f>
        <v>Gobierno Autónomo Municipal de Tahua</v>
      </c>
      <c r="C459" s="316" t="e">
        <f>+VLOOKUP(A459,Contactos!$A$4:$E$534,6,FALSE)</f>
        <v>#REF!</v>
      </c>
      <c r="D459" s="61">
        <v>0</v>
      </c>
      <c r="E459" s="61">
        <v>0</v>
      </c>
      <c r="F459" s="61">
        <v>0</v>
      </c>
      <c r="G459" s="61">
        <v>0</v>
      </c>
      <c r="H459" s="61">
        <v>0</v>
      </c>
      <c r="I459" s="61">
        <v>0</v>
      </c>
      <c r="J459" s="61">
        <v>0</v>
      </c>
      <c r="K459" s="61">
        <v>0</v>
      </c>
      <c r="L459" s="61">
        <v>0</v>
      </c>
      <c r="M459" s="61">
        <v>0</v>
      </c>
      <c r="N459" s="61">
        <v>0</v>
      </c>
      <c r="O459" s="61">
        <v>0</v>
      </c>
      <c r="P459" s="61">
        <v>0</v>
      </c>
      <c r="Q459" s="61">
        <v>0</v>
      </c>
      <c r="R459" s="61">
        <v>0</v>
      </c>
      <c r="S459" s="61">
        <v>0</v>
      </c>
      <c r="T459" s="61">
        <v>0</v>
      </c>
      <c r="U459" s="61">
        <v>0</v>
      </c>
      <c r="V459" s="61">
        <v>0</v>
      </c>
      <c r="W459" s="61">
        <v>0</v>
      </c>
      <c r="X459" s="61">
        <v>0</v>
      </c>
      <c r="Y459" s="61">
        <v>0</v>
      </c>
      <c r="Z459" s="61">
        <v>0</v>
      </c>
      <c r="AA459" s="61">
        <v>0</v>
      </c>
      <c r="AB459" s="61">
        <v>0</v>
      </c>
      <c r="AC459" s="61">
        <v>0</v>
      </c>
      <c r="AD459" s="61">
        <v>0</v>
      </c>
      <c r="AE459" s="61">
        <v>0</v>
      </c>
      <c r="AF459" s="61">
        <v>0</v>
      </c>
      <c r="AG459" s="61">
        <v>0</v>
      </c>
      <c r="AH459" s="61">
        <v>0</v>
      </c>
      <c r="AI459" s="61">
        <v>0</v>
      </c>
      <c r="AJ459" s="61">
        <v>0</v>
      </c>
      <c r="AK459" s="61">
        <v>0</v>
      </c>
      <c r="AL459" s="61">
        <v>0</v>
      </c>
      <c r="AM459" s="61">
        <v>0</v>
      </c>
      <c r="AN459" s="61">
        <v>0</v>
      </c>
      <c r="AO459" s="61">
        <v>0</v>
      </c>
      <c r="AP459" s="61">
        <v>0</v>
      </c>
      <c r="AQ459" s="61">
        <f t="shared" si="6"/>
        <v>0</v>
      </c>
      <c r="AT459" s="33"/>
    </row>
    <row r="460" spans="1:46" ht="33" customHeight="1">
      <c r="A460" s="32">
        <v>1537</v>
      </c>
      <c r="B460" s="315" t="str">
        <f>VLOOKUP(A460,[5]bd_lista!A:C,3,FALSE)</f>
        <v>Gobierno Autónomo Municipal de Villazón</v>
      </c>
      <c r="C460" s="316" t="e">
        <f>+VLOOKUP(A460,Contactos!$A$4:$E$534,6,FALSE)</f>
        <v>#REF!</v>
      </c>
      <c r="D460" s="61">
        <v>0</v>
      </c>
      <c r="E460" s="61">
        <v>0</v>
      </c>
      <c r="F460" s="61">
        <v>0</v>
      </c>
      <c r="G460" s="61">
        <v>0</v>
      </c>
      <c r="H460" s="61">
        <v>0</v>
      </c>
      <c r="I460" s="61">
        <v>0</v>
      </c>
      <c r="J460" s="61">
        <v>0</v>
      </c>
      <c r="K460" s="61">
        <v>0</v>
      </c>
      <c r="L460" s="61">
        <v>0</v>
      </c>
      <c r="M460" s="61">
        <v>0</v>
      </c>
      <c r="N460" s="61">
        <v>0</v>
      </c>
      <c r="O460" s="61">
        <v>0</v>
      </c>
      <c r="P460" s="61">
        <v>0</v>
      </c>
      <c r="Q460" s="61">
        <v>0</v>
      </c>
      <c r="R460" s="61">
        <v>0</v>
      </c>
      <c r="S460" s="61">
        <v>0</v>
      </c>
      <c r="T460" s="61">
        <v>0</v>
      </c>
      <c r="U460" s="61">
        <v>0</v>
      </c>
      <c r="V460" s="61">
        <v>0</v>
      </c>
      <c r="W460" s="61">
        <v>0</v>
      </c>
      <c r="X460" s="61">
        <v>0</v>
      </c>
      <c r="Y460" s="61">
        <v>0</v>
      </c>
      <c r="Z460" s="61">
        <v>0</v>
      </c>
      <c r="AA460" s="61">
        <v>0</v>
      </c>
      <c r="AB460" s="61">
        <v>0</v>
      </c>
      <c r="AC460" s="61">
        <v>0</v>
      </c>
      <c r="AD460" s="61">
        <v>0</v>
      </c>
      <c r="AE460" s="61">
        <v>0</v>
      </c>
      <c r="AF460" s="61">
        <v>0</v>
      </c>
      <c r="AG460" s="61">
        <v>0</v>
      </c>
      <c r="AH460" s="61">
        <v>0</v>
      </c>
      <c r="AI460" s="61">
        <v>0</v>
      </c>
      <c r="AJ460" s="61">
        <v>0</v>
      </c>
      <c r="AK460" s="61">
        <v>0</v>
      </c>
      <c r="AL460" s="61">
        <v>0</v>
      </c>
      <c r="AM460" s="61">
        <v>0</v>
      </c>
      <c r="AN460" s="61">
        <v>0</v>
      </c>
      <c r="AO460" s="61">
        <v>0</v>
      </c>
      <c r="AP460" s="61">
        <v>0</v>
      </c>
      <c r="AQ460" s="61">
        <f t="shared" si="6"/>
        <v>0</v>
      </c>
      <c r="AT460" s="33"/>
    </row>
    <row r="461" spans="1:46" ht="33" customHeight="1">
      <c r="A461" s="32">
        <v>1538</v>
      </c>
      <c r="B461" s="315" t="str">
        <f>VLOOKUP(A461,[5]bd_lista!A:C,3,FALSE)</f>
        <v>Gobierno Autónomo Municipal de San Agustín</v>
      </c>
      <c r="C461" s="316" t="e">
        <f>+VLOOKUP(A461,Contactos!$A$4:$E$534,6,FALSE)</f>
        <v>#REF!</v>
      </c>
      <c r="D461" s="61">
        <v>0</v>
      </c>
      <c r="E461" s="61">
        <v>0</v>
      </c>
      <c r="F461" s="61">
        <v>0</v>
      </c>
      <c r="G461" s="61">
        <v>0</v>
      </c>
      <c r="H461" s="61">
        <v>0</v>
      </c>
      <c r="I461" s="61">
        <v>0</v>
      </c>
      <c r="J461" s="61">
        <v>0</v>
      </c>
      <c r="K461" s="61">
        <v>0</v>
      </c>
      <c r="L461" s="61">
        <v>0</v>
      </c>
      <c r="M461" s="61">
        <v>0</v>
      </c>
      <c r="N461" s="61">
        <v>0</v>
      </c>
      <c r="O461" s="61">
        <v>0</v>
      </c>
      <c r="P461" s="61">
        <v>0</v>
      </c>
      <c r="Q461" s="61">
        <v>0</v>
      </c>
      <c r="R461" s="61">
        <v>0</v>
      </c>
      <c r="S461" s="61">
        <v>0</v>
      </c>
      <c r="T461" s="61">
        <v>0</v>
      </c>
      <c r="U461" s="61">
        <v>0</v>
      </c>
      <c r="V461" s="61">
        <v>0</v>
      </c>
      <c r="W461" s="61">
        <v>0</v>
      </c>
      <c r="X461" s="61">
        <v>0</v>
      </c>
      <c r="Y461" s="61">
        <v>0</v>
      </c>
      <c r="Z461" s="61">
        <v>0</v>
      </c>
      <c r="AA461" s="61">
        <v>0</v>
      </c>
      <c r="AB461" s="61">
        <v>0</v>
      </c>
      <c r="AC461" s="61">
        <v>0</v>
      </c>
      <c r="AD461" s="61">
        <v>0</v>
      </c>
      <c r="AE461" s="61">
        <v>0</v>
      </c>
      <c r="AF461" s="61">
        <v>0</v>
      </c>
      <c r="AG461" s="61">
        <v>0</v>
      </c>
      <c r="AH461" s="61">
        <v>0</v>
      </c>
      <c r="AI461" s="61">
        <v>0</v>
      </c>
      <c r="AJ461" s="61">
        <v>0</v>
      </c>
      <c r="AK461" s="61">
        <v>0</v>
      </c>
      <c r="AL461" s="61">
        <v>0</v>
      </c>
      <c r="AM461" s="61">
        <v>0</v>
      </c>
      <c r="AN461" s="61">
        <v>0</v>
      </c>
      <c r="AO461" s="61">
        <v>0</v>
      </c>
      <c r="AP461" s="61">
        <v>0</v>
      </c>
      <c r="AQ461" s="61">
        <f t="shared" si="6"/>
        <v>0</v>
      </c>
      <c r="AT461" s="33"/>
    </row>
    <row r="462" spans="1:46" ht="33" customHeight="1">
      <c r="A462" s="32">
        <v>1539</v>
      </c>
      <c r="B462" s="315" t="str">
        <f>VLOOKUP(A462,[5]bd_lista!A:C,3,FALSE)</f>
        <v>Gobierno Autónomo Municipal de Ckochas</v>
      </c>
      <c r="C462" s="316" t="e">
        <f>+VLOOKUP(A462,Contactos!$A$4:$E$534,6,FALSE)</f>
        <v>#REF!</v>
      </c>
      <c r="D462" s="61">
        <v>0</v>
      </c>
      <c r="E462" s="61">
        <v>0</v>
      </c>
      <c r="F462" s="61">
        <v>0</v>
      </c>
      <c r="G462" s="61">
        <v>0</v>
      </c>
      <c r="H462" s="61">
        <v>0</v>
      </c>
      <c r="I462" s="61">
        <v>0</v>
      </c>
      <c r="J462" s="61">
        <v>0</v>
      </c>
      <c r="K462" s="61">
        <v>0</v>
      </c>
      <c r="L462" s="61">
        <v>0</v>
      </c>
      <c r="M462" s="61">
        <v>0</v>
      </c>
      <c r="N462" s="61">
        <v>0</v>
      </c>
      <c r="O462" s="61">
        <v>0</v>
      </c>
      <c r="P462" s="61">
        <v>0</v>
      </c>
      <c r="Q462" s="61">
        <v>0</v>
      </c>
      <c r="R462" s="61">
        <v>0</v>
      </c>
      <c r="S462" s="61">
        <v>0</v>
      </c>
      <c r="T462" s="61">
        <v>0</v>
      </c>
      <c r="U462" s="61">
        <v>0</v>
      </c>
      <c r="V462" s="61">
        <v>0</v>
      </c>
      <c r="W462" s="61">
        <v>0</v>
      </c>
      <c r="X462" s="61">
        <v>0</v>
      </c>
      <c r="Y462" s="61">
        <v>0</v>
      </c>
      <c r="Z462" s="61">
        <v>0</v>
      </c>
      <c r="AA462" s="61">
        <v>0</v>
      </c>
      <c r="AB462" s="61">
        <v>0</v>
      </c>
      <c r="AC462" s="61">
        <v>0</v>
      </c>
      <c r="AD462" s="61">
        <v>0</v>
      </c>
      <c r="AE462" s="61">
        <v>0</v>
      </c>
      <c r="AF462" s="61">
        <v>0</v>
      </c>
      <c r="AG462" s="61">
        <v>0</v>
      </c>
      <c r="AH462" s="61">
        <v>0</v>
      </c>
      <c r="AI462" s="61">
        <v>0</v>
      </c>
      <c r="AJ462" s="61">
        <v>0</v>
      </c>
      <c r="AK462" s="61">
        <v>0</v>
      </c>
      <c r="AL462" s="61">
        <v>0</v>
      </c>
      <c r="AM462" s="61">
        <v>0</v>
      </c>
      <c r="AN462" s="61">
        <v>0</v>
      </c>
      <c r="AO462" s="61">
        <v>0</v>
      </c>
      <c r="AP462" s="61">
        <v>0</v>
      </c>
      <c r="AQ462" s="61">
        <f t="shared" si="6"/>
        <v>0</v>
      </c>
      <c r="AT462" s="33"/>
    </row>
    <row r="463" spans="1:46" ht="33" customHeight="1">
      <c r="A463" s="32">
        <v>1540</v>
      </c>
      <c r="B463" s="315" t="str">
        <f>VLOOKUP(A463,[5]bd_lista!A:C,3,FALSE)</f>
        <v>Gobierno Autónomo Municipal de Chuquihuta Ayllu Jucumani</v>
      </c>
      <c r="C463" s="316" t="e">
        <f>+VLOOKUP(A463,Contactos!$A$4:$E$534,6,FALSE)</f>
        <v>#REF!</v>
      </c>
      <c r="D463" s="61">
        <v>0</v>
      </c>
      <c r="E463" s="61">
        <v>0</v>
      </c>
      <c r="F463" s="61">
        <v>0</v>
      </c>
      <c r="G463" s="61">
        <v>0</v>
      </c>
      <c r="H463" s="61">
        <v>0</v>
      </c>
      <c r="I463" s="61">
        <v>0</v>
      </c>
      <c r="J463" s="61">
        <v>0</v>
      </c>
      <c r="K463" s="61">
        <v>0</v>
      </c>
      <c r="L463" s="61">
        <v>0</v>
      </c>
      <c r="M463" s="61">
        <v>0</v>
      </c>
      <c r="N463" s="61">
        <v>0</v>
      </c>
      <c r="O463" s="61">
        <v>0</v>
      </c>
      <c r="P463" s="61">
        <v>0</v>
      </c>
      <c r="Q463" s="61">
        <v>0</v>
      </c>
      <c r="R463" s="61">
        <v>0</v>
      </c>
      <c r="S463" s="61">
        <v>0</v>
      </c>
      <c r="T463" s="61">
        <v>0</v>
      </c>
      <c r="U463" s="61">
        <v>0</v>
      </c>
      <c r="V463" s="61">
        <v>0</v>
      </c>
      <c r="W463" s="61">
        <v>0</v>
      </c>
      <c r="X463" s="61">
        <v>0</v>
      </c>
      <c r="Y463" s="61">
        <v>0</v>
      </c>
      <c r="Z463" s="61">
        <v>0</v>
      </c>
      <c r="AA463" s="61">
        <v>0</v>
      </c>
      <c r="AB463" s="61">
        <v>0</v>
      </c>
      <c r="AC463" s="61">
        <v>0</v>
      </c>
      <c r="AD463" s="61">
        <v>0</v>
      </c>
      <c r="AE463" s="61">
        <v>0</v>
      </c>
      <c r="AF463" s="61">
        <v>0</v>
      </c>
      <c r="AG463" s="61">
        <v>0</v>
      </c>
      <c r="AH463" s="61">
        <v>0</v>
      </c>
      <c r="AI463" s="61">
        <v>0</v>
      </c>
      <c r="AJ463" s="61">
        <v>0</v>
      </c>
      <c r="AK463" s="61">
        <v>0</v>
      </c>
      <c r="AL463" s="61">
        <v>0</v>
      </c>
      <c r="AM463" s="61">
        <v>0</v>
      </c>
      <c r="AN463" s="61">
        <v>0</v>
      </c>
      <c r="AO463" s="61">
        <v>0</v>
      </c>
      <c r="AP463" s="61">
        <v>0</v>
      </c>
      <c r="AQ463" s="61">
        <f t="shared" ref="AQ463:AQ526" si="7">SUM(D463:AP463)</f>
        <v>0</v>
      </c>
      <c r="AT463" s="33"/>
    </row>
    <row r="464" spans="1:46" ht="33" customHeight="1">
      <c r="A464" s="32">
        <v>1601</v>
      </c>
      <c r="B464" s="315" t="str">
        <f>VLOOKUP(A464,[5]bd_lista!A:C,3,FALSE)</f>
        <v>Gobierno Autónomo Municipal de Tarija</v>
      </c>
      <c r="C464" s="316" t="e">
        <f>+VLOOKUP(A464,Contactos!$A$4:$E$534,6,FALSE)</f>
        <v>#REF!</v>
      </c>
      <c r="D464" s="61">
        <v>0</v>
      </c>
      <c r="E464" s="61">
        <v>0</v>
      </c>
      <c r="F464" s="61">
        <v>0</v>
      </c>
      <c r="G464" s="61">
        <v>0</v>
      </c>
      <c r="H464" s="61">
        <v>0</v>
      </c>
      <c r="I464" s="61">
        <v>0</v>
      </c>
      <c r="J464" s="61">
        <v>0</v>
      </c>
      <c r="K464" s="61">
        <v>0</v>
      </c>
      <c r="L464" s="61">
        <v>0</v>
      </c>
      <c r="M464" s="61">
        <v>0</v>
      </c>
      <c r="N464" s="61">
        <v>0</v>
      </c>
      <c r="O464" s="61">
        <v>0</v>
      </c>
      <c r="P464" s="61">
        <v>0</v>
      </c>
      <c r="Q464" s="61">
        <v>0</v>
      </c>
      <c r="R464" s="61">
        <v>0</v>
      </c>
      <c r="S464" s="61">
        <v>0</v>
      </c>
      <c r="T464" s="61">
        <v>0</v>
      </c>
      <c r="U464" s="61">
        <v>0</v>
      </c>
      <c r="V464" s="61">
        <v>0</v>
      </c>
      <c r="W464" s="61">
        <v>0</v>
      </c>
      <c r="X464" s="61">
        <v>0</v>
      </c>
      <c r="Y464" s="61">
        <v>0</v>
      </c>
      <c r="Z464" s="61">
        <v>0</v>
      </c>
      <c r="AA464" s="61">
        <v>0</v>
      </c>
      <c r="AB464" s="61">
        <v>0</v>
      </c>
      <c r="AC464" s="61">
        <v>0</v>
      </c>
      <c r="AD464" s="61">
        <v>0</v>
      </c>
      <c r="AE464" s="61">
        <v>0</v>
      </c>
      <c r="AF464" s="61">
        <v>0</v>
      </c>
      <c r="AG464" s="61">
        <v>0</v>
      </c>
      <c r="AH464" s="61">
        <v>0</v>
      </c>
      <c r="AI464" s="61">
        <v>0</v>
      </c>
      <c r="AJ464" s="61">
        <v>0</v>
      </c>
      <c r="AK464" s="61">
        <v>0</v>
      </c>
      <c r="AL464" s="61">
        <v>0</v>
      </c>
      <c r="AM464" s="61">
        <v>0</v>
      </c>
      <c r="AN464" s="61">
        <v>0</v>
      </c>
      <c r="AO464" s="61">
        <v>0</v>
      </c>
      <c r="AP464" s="61">
        <v>0</v>
      </c>
      <c r="AQ464" s="61">
        <f t="shared" si="7"/>
        <v>0</v>
      </c>
      <c r="AT464" s="33"/>
    </row>
    <row r="465" spans="1:46" ht="33" customHeight="1">
      <c r="A465" s="32">
        <v>1602</v>
      </c>
      <c r="B465" s="315" t="str">
        <f>VLOOKUP(A465,[5]bd_lista!A:C,3,FALSE)</f>
        <v>Gobierno Autónomo Municipal de Padcaya</v>
      </c>
      <c r="C465" s="316" t="e">
        <f>+VLOOKUP(A465,Contactos!$A$4:$E$534,6,FALSE)</f>
        <v>#REF!</v>
      </c>
      <c r="D465" s="61">
        <v>0</v>
      </c>
      <c r="E465" s="61">
        <v>0</v>
      </c>
      <c r="F465" s="61">
        <v>0</v>
      </c>
      <c r="G465" s="61">
        <v>0</v>
      </c>
      <c r="H465" s="61">
        <v>0</v>
      </c>
      <c r="I465" s="61">
        <v>0</v>
      </c>
      <c r="J465" s="61">
        <v>0</v>
      </c>
      <c r="K465" s="61">
        <v>0</v>
      </c>
      <c r="L465" s="61">
        <v>0</v>
      </c>
      <c r="M465" s="61">
        <v>0</v>
      </c>
      <c r="N465" s="61">
        <v>0</v>
      </c>
      <c r="O465" s="61">
        <v>0</v>
      </c>
      <c r="P465" s="61">
        <v>0</v>
      </c>
      <c r="Q465" s="61">
        <v>0</v>
      </c>
      <c r="R465" s="61">
        <v>0</v>
      </c>
      <c r="S465" s="61">
        <v>0</v>
      </c>
      <c r="T465" s="61">
        <v>0</v>
      </c>
      <c r="U465" s="61">
        <v>0</v>
      </c>
      <c r="V465" s="61">
        <v>0</v>
      </c>
      <c r="W465" s="61">
        <v>0</v>
      </c>
      <c r="X465" s="61">
        <v>0</v>
      </c>
      <c r="Y465" s="61">
        <v>0</v>
      </c>
      <c r="Z465" s="61">
        <v>0</v>
      </c>
      <c r="AA465" s="61">
        <v>0</v>
      </c>
      <c r="AB465" s="61">
        <v>0</v>
      </c>
      <c r="AC465" s="61">
        <v>0</v>
      </c>
      <c r="AD465" s="61">
        <v>0</v>
      </c>
      <c r="AE465" s="61">
        <v>0</v>
      </c>
      <c r="AF465" s="61">
        <v>0</v>
      </c>
      <c r="AG465" s="61">
        <v>0</v>
      </c>
      <c r="AH465" s="61">
        <v>0</v>
      </c>
      <c r="AI465" s="61">
        <v>0</v>
      </c>
      <c r="AJ465" s="61">
        <v>0</v>
      </c>
      <c r="AK465" s="61">
        <v>0</v>
      </c>
      <c r="AL465" s="61">
        <v>0</v>
      </c>
      <c r="AM465" s="61">
        <v>0</v>
      </c>
      <c r="AN465" s="61">
        <v>0</v>
      </c>
      <c r="AO465" s="61">
        <v>0</v>
      </c>
      <c r="AP465" s="61">
        <v>0</v>
      </c>
      <c r="AQ465" s="61">
        <f t="shared" si="7"/>
        <v>0</v>
      </c>
      <c r="AT465" s="33"/>
    </row>
    <row r="466" spans="1:46" ht="33" customHeight="1">
      <c r="A466" s="32">
        <v>1603</v>
      </c>
      <c r="B466" s="315" t="str">
        <f>VLOOKUP(A466,[5]bd_lista!A:C,3,FALSE)</f>
        <v>Gobierno Autónomo Municipal de Bermejo</v>
      </c>
      <c r="C466" s="316" t="e">
        <f>+VLOOKUP(A466,Contactos!$A$4:$E$534,6,FALSE)</f>
        <v>#REF!</v>
      </c>
      <c r="D466" s="61">
        <v>0</v>
      </c>
      <c r="E466" s="61">
        <v>0</v>
      </c>
      <c r="F466" s="61">
        <v>0</v>
      </c>
      <c r="G466" s="61">
        <v>0</v>
      </c>
      <c r="H466" s="61">
        <v>0</v>
      </c>
      <c r="I466" s="61">
        <v>0</v>
      </c>
      <c r="J466" s="61">
        <v>0</v>
      </c>
      <c r="K466" s="61">
        <v>0</v>
      </c>
      <c r="L466" s="61">
        <v>0</v>
      </c>
      <c r="M466" s="61">
        <v>0</v>
      </c>
      <c r="N466" s="61">
        <v>0</v>
      </c>
      <c r="O466" s="61">
        <v>0</v>
      </c>
      <c r="P466" s="61">
        <v>0</v>
      </c>
      <c r="Q466" s="61">
        <v>0</v>
      </c>
      <c r="R466" s="61">
        <v>0</v>
      </c>
      <c r="S466" s="61">
        <v>0</v>
      </c>
      <c r="T466" s="61">
        <v>0</v>
      </c>
      <c r="U466" s="61">
        <v>0</v>
      </c>
      <c r="V466" s="61">
        <v>0</v>
      </c>
      <c r="W466" s="61">
        <v>0</v>
      </c>
      <c r="X466" s="61">
        <v>0</v>
      </c>
      <c r="Y466" s="61">
        <v>0</v>
      </c>
      <c r="Z466" s="61">
        <v>0</v>
      </c>
      <c r="AA466" s="61">
        <v>0</v>
      </c>
      <c r="AB466" s="61">
        <v>0</v>
      </c>
      <c r="AC466" s="61">
        <v>0</v>
      </c>
      <c r="AD466" s="61">
        <v>0</v>
      </c>
      <c r="AE466" s="61">
        <v>0</v>
      </c>
      <c r="AF466" s="61">
        <v>0</v>
      </c>
      <c r="AG466" s="61">
        <v>0</v>
      </c>
      <c r="AH466" s="61">
        <v>0</v>
      </c>
      <c r="AI466" s="61">
        <v>0</v>
      </c>
      <c r="AJ466" s="61">
        <v>0</v>
      </c>
      <c r="AK466" s="61">
        <v>0</v>
      </c>
      <c r="AL466" s="61">
        <v>0</v>
      </c>
      <c r="AM466" s="61">
        <v>0</v>
      </c>
      <c r="AN466" s="61">
        <v>0</v>
      </c>
      <c r="AO466" s="61">
        <v>0</v>
      </c>
      <c r="AP466" s="61">
        <v>0</v>
      </c>
      <c r="AQ466" s="61">
        <f t="shared" si="7"/>
        <v>0</v>
      </c>
      <c r="AT466" s="33"/>
    </row>
    <row r="467" spans="1:46" ht="33" customHeight="1">
      <c r="A467" s="32">
        <v>1604</v>
      </c>
      <c r="B467" s="315" t="str">
        <f>VLOOKUP(A467,[5]bd_lista!A:C,3,FALSE)</f>
        <v>Gobierno Autónomo Municipal de Yacuiba</v>
      </c>
      <c r="C467" s="316" t="e">
        <f>+VLOOKUP(A467,Contactos!$A$4:$E$534,6,FALSE)</f>
        <v>#REF!</v>
      </c>
      <c r="D467" s="61">
        <v>0</v>
      </c>
      <c r="E467" s="61">
        <v>0</v>
      </c>
      <c r="F467" s="61">
        <v>0</v>
      </c>
      <c r="G467" s="61">
        <v>0</v>
      </c>
      <c r="H467" s="61">
        <v>0</v>
      </c>
      <c r="I467" s="61">
        <v>0</v>
      </c>
      <c r="J467" s="61">
        <v>0</v>
      </c>
      <c r="K467" s="61">
        <v>0</v>
      </c>
      <c r="L467" s="61">
        <v>0</v>
      </c>
      <c r="M467" s="61">
        <v>0</v>
      </c>
      <c r="N467" s="61">
        <v>0</v>
      </c>
      <c r="O467" s="61">
        <v>0</v>
      </c>
      <c r="P467" s="61">
        <v>0</v>
      </c>
      <c r="Q467" s="61">
        <v>0</v>
      </c>
      <c r="R467" s="61">
        <v>0</v>
      </c>
      <c r="S467" s="61">
        <v>0</v>
      </c>
      <c r="T467" s="61">
        <v>0</v>
      </c>
      <c r="U467" s="61">
        <v>0</v>
      </c>
      <c r="V467" s="61">
        <v>0</v>
      </c>
      <c r="W467" s="61">
        <v>0</v>
      </c>
      <c r="X467" s="61">
        <v>0</v>
      </c>
      <c r="Y467" s="61">
        <v>0</v>
      </c>
      <c r="Z467" s="61">
        <v>0</v>
      </c>
      <c r="AA467" s="61">
        <v>0</v>
      </c>
      <c r="AB467" s="61">
        <v>0</v>
      </c>
      <c r="AC467" s="61">
        <v>0</v>
      </c>
      <c r="AD467" s="61">
        <v>0</v>
      </c>
      <c r="AE467" s="61">
        <v>0</v>
      </c>
      <c r="AF467" s="61">
        <v>0</v>
      </c>
      <c r="AG467" s="61">
        <v>0</v>
      </c>
      <c r="AH467" s="61">
        <v>0</v>
      </c>
      <c r="AI467" s="61">
        <v>0</v>
      </c>
      <c r="AJ467" s="61">
        <v>0</v>
      </c>
      <c r="AK467" s="61">
        <v>0</v>
      </c>
      <c r="AL467" s="61">
        <v>0</v>
      </c>
      <c r="AM467" s="61">
        <v>0</v>
      </c>
      <c r="AN467" s="61">
        <v>0</v>
      </c>
      <c r="AO467" s="61">
        <v>0</v>
      </c>
      <c r="AP467" s="61">
        <v>0</v>
      </c>
      <c r="AQ467" s="61">
        <f t="shared" si="7"/>
        <v>0</v>
      </c>
      <c r="AT467" s="33"/>
    </row>
    <row r="468" spans="1:46" ht="33" customHeight="1">
      <c r="A468" s="32">
        <v>1605</v>
      </c>
      <c r="B468" s="315" t="str">
        <f>VLOOKUP(A468,[5]bd_lista!A:C,3,FALSE)</f>
        <v>Gobierno Autónomo Municipal de Caraparí</v>
      </c>
      <c r="C468" s="316" t="e">
        <f>+VLOOKUP(A468,Contactos!$A$4:$E$534,6,FALSE)</f>
        <v>#REF!</v>
      </c>
      <c r="D468" s="61">
        <v>0</v>
      </c>
      <c r="E468" s="61">
        <v>0</v>
      </c>
      <c r="F468" s="61">
        <v>0</v>
      </c>
      <c r="G468" s="61">
        <v>0</v>
      </c>
      <c r="H468" s="61">
        <v>0</v>
      </c>
      <c r="I468" s="61">
        <v>0</v>
      </c>
      <c r="J468" s="61">
        <v>0</v>
      </c>
      <c r="K468" s="61">
        <v>0</v>
      </c>
      <c r="L468" s="61">
        <v>0</v>
      </c>
      <c r="M468" s="61">
        <v>0</v>
      </c>
      <c r="N468" s="61">
        <v>0</v>
      </c>
      <c r="O468" s="61">
        <v>0</v>
      </c>
      <c r="P468" s="61">
        <v>0</v>
      </c>
      <c r="Q468" s="61">
        <v>0</v>
      </c>
      <c r="R468" s="61">
        <v>0</v>
      </c>
      <c r="S468" s="61">
        <v>0</v>
      </c>
      <c r="T468" s="61">
        <v>0</v>
      </c>
      <c r="U468" s="61">
        <v>0</v>
      </c>
      <c r="V468" s="61">
        <v>0</v>
      </c>
      <c r="W468" s="61">
        <v>0</v>
      </c>
      <c r="X468" s="61">
        <v>0</v>
      </c>
      <c r="Y468" s="61">
        <v>0</v>
      </c>
      <c r="Z468" s="61">
        <v>0</v>
      </c>
      <c r="AA468" s="61">
        <v>0</v>
      </c>
      <c r="AB468" s="61">
        <v>0</v>
      </c>
      <c r="AC468" s="61">
        <v>0</v>
      </c>
      <c r="AD468" s="61">
        <v>0</v>
      </c>
      <c r="AE468" s="61">
        <v>0</v>
      </c>
      <c r="AF468" s="61">
        <v>0</v>
      </c>
      <c r="AG468" s="61">
        <v>0</v>
      </c>
      <c r="AH468" s="61">
        <v>0</v>
      </c>
      <c r="AI468" s="61">
        <v>0</v>
      </c>
      <c r="AJ468" s="61">
        <v>0</v>
      </c>
      <c r="AK468" s="61">
        <v>0</v>
      </c>
      <c r="AL468" s="61">
        <v>0</v>
      </c>
      <c r="AM468" s="61">
        <v>0</v>
      </c>
      <c r="AN468" s="61">
        <v>0</v>
      </c>
      <c r="AO468" s="61">
        <v>0</v>
      </c>
      <c r="AP468" s="61">
        <v>0</v>
      </c>
      <c r="AQ468" s="61">
        <f t="shared" si="7"/>
        <v>0</v>
      </c>
      <c r="AT468" s="33"/>
    </row>
    <row r="469" spans="1:46" ht="33" customHeight="1">
      <c r="A469" s="32">
        <v>1606</v>
      </c>
      <c r="B469" s="315" t="str">
        <f>VLOOKUP(A469,[5]bd_lista!A:C,3,FALSE)</f>
        <v>Gobierno Autónomo Municipal de Villamontes</v>
      </c>
      <c r="C469" s="316" t="e">
        <f>+VLOOKUP(A469,Contactos!$A$4:$E$534,6,FALSE)</f>
        <v>#REF!</v>
      </c>
      <c r="D469" s="61">
        <v>0</v>
      </c>
      <c r="E469" s="61">
        <v>0</v>
      </c>
      <c r="F469" s="61">
        <v>0</v>
      </c>
      <c r="G469" s="61">
        <v>0</v>
      </c>
      <c r="H469" s="61">
        <v>0</v>
      </c>
      <c r="I469" s="61">
        <v>0</v>
      </c>
      <c r="J469" s="61">
        <v>0</v>
      </c>
      <c r="K469" s="61">
        <v>0</v>
      </c>
      <c r="L469" s="61">
        <v>0</v>
      </c>
      <c r="M469" s="61">
        <v>0</v>
      </c>
      <c r="N469" s="61">
        <v>0</v>
      </c>
      <c r="O469" s="61">
        <v>0</v>
      </c>
      <c r="P469" s="61">
        <v>0</v>
      </c>
      <c r="Q469" s="61">
        <v>0</v>
      </c>
      <c r="R469" s="61">
        <v>0</v>
      </c>
      <c r="S469" s="61">
        <v>0</v>
      </c>
      <c r="T469" s="61">
        <v>0</v>
      </c>
      <c r="U469" s="61">
        <v>0</v>
      </c>
      <c r="V469" s="61">
        <v>0</v>
      </c>
      <c r="W469" s="61">
        <v>0</v>
      </c>
      <c r="X469" s="61">
        <v>0</v>
      </c>
      <c r="Y469" s="61">
        <v>0</v>
      </c>
      <c r="Z469" s="61">
        <v>0</v>
      </c>
      <c r="AA469" s="61">
        <v>0</v>
      </c>
      <c r="AB469" s="61">
        <v>0</v>
      </c>
      <c r="AC469" s="61">
        <v>0</v>
      </c>
      <c r="AD469" s="61">
        <v>0</v>
      </c>
      <c r="AE469" s="61">
        <v>0</v>
      </c>
      <c r="AF469" s="61">
        <v>0</v>
      </c>
      <c r="AG469" s="61">
        <v>0</v>
      </c>
      <c r="AH469" s="61">
        <v>0</v>
      </c>
      <c r="AI469" s="61">
        <v>0</v>
      </c>
      <c r="AJ469" s="61">
        <v>0</v>
      </c>
      <c r="AK469" s="61">
        <v>0</v>
      </c>
      <c r="AL469" s="61">
        <v>0</v>
      </c>
      <c r="AM469" s="61">
        <v>0</v>
      </c>
      <c r="AN469" s="61">
        <v>0</v>
      </c>
      <c r="AO469" s="61">
        <v>0</v>
      </c>
      <c r="AP469" s="61">
        <v>0</v>
      </c>
      <c r="AQ469" s="61">
        <f t="shared" si="7"/>
        <v>0</v>
      </c>
      <c r="AT469" s="33"/>
    </row>
    <row r="470" spans="1:46" ht="33" customHeight="1">
      <c r="A470" s="32">
        <v>1607</v>
      </c>
      <c r="B470" s="315" t="str">
        <f>VLOOKUP(A470,[5]bd_lista!A:C,3,FALSE)</f>
        <v>Gobierno Autónomo Municipal de Uriondo (Concepción)</v>
      </c>
      <c r="C470" s="316" t="e">
        <f>+VLOOKUP(A470,Contactos!$A$4:$E$534,6,FALSE)</f>
        <v>#REF!</v>
      </c>
      <c r="D470" s="61">
        <v>0</v>
      </c>
      <c r="E470" s="61">
        <v>0</v>
      </c>
      <c r="F470" s="61">
        <v>0</v>
      </c>
      <c r="G470" s="61">
        <v>0</v>
      </c>
      <c r="H470" s="61">
        <v>0</v>
      </c>
      <c r="I470" s="61">
        <v>0</v>
      </c>
      <c r="J470" s="61">
        <v>0</v>
      </c>
      <c r="K470" s="61">
        <v>0</v>
      </c>
      <c r="L470" s="61">
        <v>0</v>
      </c>
      <c r="M470" s="61">
        <v>0</v>
      </c>
      <c r="N470" s="61">
        <v>0</v>
      </c>
      <c r="O470" s="61">
        <v>0</v>
      </c>
      <c r="P470" s="61">
        <v>0</v>
      </c>
      <c r="Q470" s="61">
        <v>0</v>
      </c>
      <c r="R470" s="61">
        <v>0</v>
      </c>
      <c r="S470" s="61">
        <v>0</v>
      </c>
      <c r="T470" s="61">
        <v>0</v>
      </c>
      <c r="U470" s="61">
        <v>0</v>
      </c>
      <c r="V470" s="61">
        <v>0</v>
      </c>
      <c r="W470" s="61">
        <v>0</v>
      </c>
      <c r="X470" s="61">
        <v>0</v>
      </c>
      <c r="Y470" s="61">
        <v>0</v>
      </c>
      <c r="Z470" s="61">
        <v>0</v>
      </c>
      <c r="AA470" s="61">
        <v>0</v>
      </c>
      <c r="AB470" s="61">
        <v>0</v>
      </c>
      <c r="AC470" s="61">
        <v>0</v>
      </c>
      <c r="AD470" s="61">
        <v>0</v>
      </c>
      <c r="AE470" s="61">
        <v>0</v>
      </c>
      <c r="AF470" s="61">
        <v>0</v>
      </c>
      <c r="AG470" s="61">
        <v>0</v>
      </c>
      <c r="AH470" s="61">
        <v>0</v>
      </c>
      <c r="AI470" s="61">
        <v>0</v>
      </c>
      <c r="AJ470" s="61">
        <v>0</v>
      </c>
      <c r="AK470" s="61">
        <v>0</v>
      </c>
      <c r="AL470" s="61">
        <v>0</v>
      </c>
      <c r="AM470" s="61">
        <v>0</v>
      </c>
      <c r="AN470" s="61">
        <v>0</v>
      </c>
      <c r="AO470" s="61">
        <v>0</v>
      </c>
      <c r="AP470" s="61">
        <v>0</v>
      </c>
      <c r="AQ470" s="61">
        <f t="shared" si="7"/>
        <v>0</v>
      </c>
      <c r="AT470" s="33"/>
    </row>
    <row r="471" spans="1:46" ht="33" customHeight="1">
      <c r="A471" s="32">
        <v>1608</v>
      </c>
      <c r="B471" s="315" t="str">
        <f>VLOOKUP(A471,[5]bd_lista!A:C,3,FALSE)</f>
        <v>Gobierno Autónomo Municipal de Yunchara</v>
      </c>
      <c r="C471" s="316" t="e">
        <f>+VLOOKUP(A471,Contactos!$A$4:$E$534,6,FALSE)</f>
        <v>#REF!</v>
      </c>
      <c r="D471" s="61">
        <v>0</v>
      </c>
      <c r="E471" s="61">
        <v>0</v>
      </c>
      <c r="F471" s="61">
        <v>0</v>
      </c>
      <c r="G471" s="61">
        <v>0</v>
      </c>
      <c r="H471" s="61">
        <v>0</v>
      </c>
      <c r="I471" s="61">
        <v>0</v>
      </c>
      <c r="J471" s="61">
        <v>0</v>
      </c>
      <c r="K471" s="61">
        <v>0</v>
      </c>
      <c r="L471" s="61">
        <v>0</v>
      </c>
      <c r="M471" s="61">
        <v>0</v>
      </c>
      <c r="N471" s="61">
        <v>0</v>
      </c>
      <c r="O471" s="61">
        <v>0</v>
      </c>
      <c r="P471" s="61">
        <v>0</v>
      </c>
      <c r="Q471" s="61">
        <v>0</v>
      </c>
      <c r="R471" s="61">
        <v>0</v>
      </c>
      <c r="S471" s="61">
        <v>0</v>
      </c>
      <c r="T471" s="61">
        <v>0</v>
      </c>
      <c r="U471" s="61">
        <v>0</v>
      </c>
      <c r="V471" s="61">
        <v>0</v>
      </c>
      <c r="W471" s="61">
        <v>0</v>
      </c>
      <c r="X471" s="61">
        <v>0</v>
      </c>
      <c r="Y471" s="61">
        <v>0</v>
      </c>
      <c r="Z471" s="61">
        <v>0</v>
      </c>
      <c r="AA471" s="61">
        <v>0</v>
      </c>
      <c r="AB471" s="61">
        <v>0</v>
      </c>
      <c r="AC471" s="61">
        <v>0</v>
      </c>
      <c r="AD471" s="61">
        <v>0</v>
      </c>
      <c r="AE471" s="61">
        <v>0</v>
      </c>
      <c r="AF471" s="61">
        <v>0</v>
      </c>
      <c r="AG471" s="61">
        <v>0</v>
      </c>
      <c r="AH471" s="61">
        <v>0</v>
      </c>
      <c r="AI471" s="61">
        <v>0</v>
      </c>
      <c r="AJ471" s="61">
        <v>0</v>
      </c>
      <c r="AK471" s="61">
        <v>0</v>
      </c>
      <c r="AL471" s="61">
        <v>0</v>
      </c>
      <c r="AM471" s="61">
        <v>0</v>
      </c>
      <c r="AN471" s="61">
        <v>0</v>
      </c>
      <c r="AO471" s="61">
        <v>0</v>
      </c>
      <c r="AP471" s="61">
        <v>0</v>
      </c>
      <c r="AQ471" s="61">
        <f t="shared" si="7"/>
        <v>0</v>
      </c>
      <c r="AT471" s="33"/>
    </row>
    <row r="472" spans="1:46" ht="33" customHeight="1">
      <c r="A472" s="32">
        <v>1609</v>
      </c>
      <c r="B472" s="315" t="str">
        <f>VLOOKUP(A472,[5]bd_lista!A:C,3,FALSE)</f>
        <v>Gobierno Autónomo Municipal de San Lorenzo</v>
      </c>
      <c r="C472" s="316" t="e">
        <f>+VLOOKUP(A472,Contactos!$A$4:$E$534,6,FALSE)</f>
        <v>#REF!</v>
      </c>
      <c r="D472" s="61">
        <v>0</v>
      </c>
      <c r="E472" s="61">
        <v>0</v>
      </c>
      <c r="F472" s="61">
        <v>0</v>
      </c>
      <c r="G472" s="61">
        <v>0</v>
      </c>
      <c r="H472" s="61">
        <v>0</v>
      </c>
      <c r="I472" s="61">
        <v>0</v>
      </c>
      <c r="J472" s="61">
        <v>0</v>
      </c>
      <c r="K472" s="61">
        <v>0</v>
      </c>
      <c r="L472" s="61">
        <v>0</v>
      </c>
      <c r="M472" s="61">
        <v>0</v>
      </c>
      <c r="N472" s="61">
        <v>0</v>
      </c>
      <c r="O472" s="61">
        <v>0</v>
      </c>
      <c r="P472" s="61">
        <v>0</v>
      </c>
      <c r="Q472" s="61">
        <v>0</v>
      </c>
      <c r="R472" s="61">
        <v>0</v>
      </c>
      <c r="S472" s="61">
        <v>0</v>
      </c>
      <c r="T472" s="61">
        <v>0</v>
      </c>
      <c r="U472" s="61">
        <v>0</v>
      </c>
      <c r="V472" s="61">
        <v>0</v>
      </c>
      <c r="W472" s="61">
        <v>0</v>
      </c>
      <c r="X472" s="61">
        <v>0</v>
      </c>
      <c r="Y472" s="61">
        <v>0</v>
      </c>
      <c r="Z472" s="61">
        <v>0</v>
      </c>
      <c r="AA472" s="61">
        <v>0</v>
      </c>
      <c r="AB472" s="61">
        <v>0</v>
      </c>
      <c r="AC472" s="61">
        <v>0</v>
      </c>
      <c r="AD472" s="61">
        <v>0</v>
      </c>
      <c r="AE472" s="61">
        <v>0</v>
      </c>
      <c r="AF472" s="61">
        <v>0</v>
      </c>
      <c r="AG472" s="61">
        <v>0</v>
      </c>
      <c r="AH472" s="61">
        <v>0</v>
      </c>
      <c r="AI472" s="61">
        <v>0</v>
      </c>
      <c r="AJ472" s="61">
        <v>0</v>
      </c>
      <c r="AK472" s="61">
        <v>0</v>
      </c>
      <c r="AL472" s="61">
        <v>0</v>
      </c>
      <c r="AM472" s="61">
        <v>0</v>
      </c>
      <c r="AN472" s="61">
        <v>0</v>
      </c>
      <c r="AO472" s="61">
        <v>0</v>
      </c>
      <c r="AP472" s="61">
        <v>0</v>
      </c>
      <c r="AQ472" s="61">
        <f t="shared" si="7"/>
        <v>0</v>
      </c>
      <c r="AT472" s="33"/>
    </row>
    <row r="473" spans="1:46" ht="33" customHeight="1">
      <c r="A473" s="32">
        <v>1610</v>
      </c>
      <c r="B473" s="315" t="str">
        <f>VLOOKUP(A473,[5]bd_lista!A:C,3,FALSE)</f>
        <v>Gobierno Autónomo Municipal de El Puente</v>
      </c>
      <c r="C473" s="316" t="e">
        <f>+VLOOKUP(A473,Contactos!$A$4:$E$534,6,FALSE)</f>
        <v>#REF!</v>
      </c>
      <c r="D473" s="61">
        <v>0</v>
      </c>
      <c r="E473" s="61">
        <v>0</v>
      </c>
      <c r="F473" s="61">
        <v>0</v>
      </c>
      <c r="G473" s="61">
        <v>0</v>
      </c>
      <c r="H473" s="61">
        <v>0</v>
      </c>
      <c r="I473" s="61">
        <v>0</v>
      </c>
      <c r="J473" s="61">
        <v>0</v>
      </c>
      <c r="K473" s="61">
        <v>0</v>
      </c>
      <c r="L473" s="61">
        <v>0</v>
      </c>
      <c r="M473" s="61">
        <v>0</v>
      </c>
      <c r="N473" s="61">
        <v>0</v>
      </c>
      <c r="O473" s="61">
        <v>0</v>
      </c>
      <c r="P473" s="61">
        <v>0</v>
      </c>
      <c r="Q473" s="61">
        <v>0</v>
      </c>
      <c r="R473" s="61">
        <v>0</v>
      </c>
      <c r="S473" s="61">
        <v>0</v>
      </c>
      <c r="T473" s="61">
        <v>0</v>
      </c>
      <c r="U473" s="61">
        <v>0</v>
      </c>
      <c r="V473" s="61">
        <v>0</v>
      </c>
      <c r="W473" s="61">
        <v>0</v>
      </c>
      <c r="X473" s="61">
        <v>0</v>
      </c>
      <c r="Y473" s="61">
        <v>0</v>
      </c>
      <c r="Z473" s="61">
        <v>0</v>
      </c>
      <c r="AA473" s="61">
        <v>0</v>
      </c>
      <c r="AB473" s="61">
        <v>0</v>
      </c>
      <c r="AC473" s="61">
        <v>0</v>
      </c>
      <c r="AD473" s="61">
        <v>0</v>
      </c>
      <c r="AE473" s="61">
        <v>0</v>
      </c>
      <c r="AF473" s="61">
        <v>0</v>
      </c>
      <c r="AG473" s="61">
        <v>0</v>
      </c>
      <c r="AH473" s="61">
        <v>0</v>
      </c>
      <c r="AI473" s="61">
        <v>0</v>
      </c>
      <c r="AJ473" s="61">
        <v>0</v>
      </c>
      <c r="AK473" s="61">
        <v>0</v>
      </c>
      <c r="AL473" s="61">
        <v>0</v>
      </c>
      <c r="AM473" s="61">
        <v>0</v>
      </c>
      <c r="AN473" s="61">
        <v>0</v>
      </c>
      <c r="AO473" s="61">
        <v>0</v>
      </c>
      <c r="AP473" s="61">
        <v>0</v>
      </c>
      <c r="AQ473" s="61">
        <f t="shared" si="7"/>
        <v>0</v>
      </c>
      <c r="AT473" s="33"/>
    </row>
    <row r="474" spans="1:46" ht="33" customHeight="1">
      <c r="A474" s="32">
        <v>1611</v>
      </c>
      <c r="B474" s="315" t="str">
        <f>VLOOKUP(A474,[5]bd_lista!A:C,3,FALSE)</f>
        <v>Gobierno Autónomo Municipal de Entre Ríos</v>
      </c>
      <c r="C474" s="316" t="e">
        <f>+VLOOKUP(A474,Contactos!$A$4:$E$534,6,FALSE)</f>
        <v>#REF!</v>
      </c>
      <c r="D474" s="61">
        <v>0</v>
      </c>
      <c r="E474" s="61">
        <v>0</v>
      </c>
      <c r="F474" s="61">
        <v>0</v>
      </c>
      <c r="G474" s="61">
        <v>0</v>
      </c>
      <c r="H474" s="61">
        <v>0</v>
      </c>
      <c r="I474" s="61">
        <v>0</v>
      </c>
      <c r="J474" s="61">
        <v>0</v>
      </c>
      <c r="K474" s="61">
        <v>0</v>
      </c>
      <c r="L474" s="61">
        <v>0</v>
      </c>
      <c r="M474" s="61">
        <v>0</v>
      </c>
      <c r="N474" s="61">
        <v>0</v>
      </c>
      <c r="O474" s="61">
        <v>0</v>
      </c>
      <c r="P474" s="61">
        <v>0</v>
      </c>
      <c r="Q474" s="61">
        <v>0</v>
      </c>
      <c r="R474" s="61">
        <v>0</v>
      </c>
      <c r="S474" s="61">
        <v>0</v>
      </c>
      <c r="T474" s="61">
        <v>0</v>
      </c>
      <c r="U474" s="61">
        <v>0</v>
      </c>
      <c r="V474" s="61">
        <v>0</v>
      </c>
      <c r="W474" s="61">
        <v>0</v>
      </c>
      <c r="X474" s="61">
        <v>0</v>
      </c>
      <c r="Y474" s="61">
        <v>0</v>
      </c>
      <c r="Z474" s="61">
        <v>0</v>
      </c>
      <c r="AA474" s="61">
        <v>0</v>
      </c>
      <c r="AB474" s="61">
        <v>0</v>
      </c>
      <c r="AC474" s="61">
        <v>0</v>
      </c>
      <c r="AD474" s="61">
        <v>0</v>
      </c>
      <c r="AE474" s="61">
        <v>0</v>
      </c>
      <c r="AF474" s="61">
        <v>0</v>
      </c>
      <c r="AG474" s="61">
        <v>0</v>
      </c>
      <c r="AH474" s="61">
        <v>0</v>
      </c>
      <c r="AI474" s="61">
        <v>0</v>
      </c>
      <c r="AJ474" s="61">
        <v>0</v>
      </c>
      <c r="AK474" s="61">
        <v>0</v>
      </c>
      <c r="AL474" s="61">
        <v>0</v>
      </c>
      <c r="AM474" s="61">
        <v>0</v>
      </c>
      <c r="AN474" s="61">
        <v>0</v>
      </c>
      <c r="AO474" s="61">
        <v>0</v>
      </c>
      <c r="AP474" s="61">
        <v>0</v>
      </c>
      <c r="AQ474" s="61">
        <f t="shared" si="7"/>
        <v>0</v>
      </c>
      <c r="AT474" s="33"/>
    </row>
    <row r="475" spans="1:46" ht="33" customHeight="1">
      <c r="A475" s="32">
        <v>1701</v>
      </c>
      <c r="B475" s="315" t="str">
        <f>VLOOKUP(A475,[5]bd_lista!A:C,3,FALSE)</f>
        <v>Gobierno Autónomo Municipal de Santa Cruz de La Sierra</v>
      </c>
      <c r="C475" s="316" t="e">
        <f>+VLOOKUP(A475,Contactos!$A$4:$E$534,6,FALSE)</f>
        <v>#REF!</v>
      </c>
      <c r="D475" s="61">
        <v>0</v>
      </c>
      <c r="E475" s="61">
        <v>0</v>
      </c>
      <c r="F475" s="61">
        <v>0</v>
      </c>
      <c r="G475" s="61">
        <v>0</v>
      </c>
      <c r="H475" s="61">
        <v>0</v>
      </c>
      <c r="I475" s="61">
        <v>0</v>
      </c>
      <c r="J475" s="61">
        <v>0</v>
      </c>
      <c r="K475" s="61">
        <v>0</v>
      </c>
      <c r="L475" s="61">
        <v>0</v>
      </c>
      <c r="M475" s="61">
        <v>0</v>
      </c>
      <c r="N475" s="61">
        <v>0</v>
      </c>
      <c r="O475" s="61">
        <v>0</v>
      </c>
      <c r="P475" s="61">
        <v>0</v>
      </c>
      <c r="Q475" s="61">
        <v>0</v>
      </c>
      <c r="R475" s="61">
        <v>0</v>
      </c>
      <c r="S475" s="61">
        <v>0</v>
      </c>
      <c r="T475" s="61">
        <v>0</v>
      </c>
      <c r="U475" s="61">
        <v>0</v>
      </c>
      <c r="V475" s="61">
        <v>0</v>
      </c>
      <c r="W475" s="61">
        <v>0</v>
      </c>
      <c r="X475" s="61">
        <v>0</v>
      </c>
      <c r="Y475" s="61">
        <v>0</v>
      </c>
      <c r="Z475" s="61">
        <v>0</v>
      </c>
      <c r="AA475" s="61">
        <v>0</v>
      </c>
      <c r="AB475" s="61">
        <v>0</v>
      </c>
      <c r="AC475" s="61">
        <v>0</v>
      </c>
      <c r="AD475" s="61">
        <v>0</v>
      </c>
      <c r="AE475" s="61">
        <v>0</v>
      </c>
      <c r="AF475" s="61">
        <v>0</v>
      </c>
      <c r="AG475" s="61">
        <v>0</v>
      </c>
      <c r="AH475" s="61">
        <v>0</v>
      </c>
      <c r="AI475" s="61">
        <v>0</v>
      </c>
      <c r="AJ475" s="61">
        <v>0</v>
      </c>
      <c r="AK475" s="61">
        <v>0</v>
      </c>
      <c r="AL475" s="61">
        <v>0</v>
      </c>
      <c r="AM475" s="61">
        <v>0</v>
      </c>
      <c r="AN475" s="61">
        <v>0</v>
      </c>
      <c r="AO475" s="61">
        <v>0</v>
      </c>
      <c r="AP475" s="61">
        <v>0</v>
      </c>
      <c r="AQ475" s="61">
        <f t="shared" si="7"/>
        <v>0</v>
      </c>
      <c r="AT475" s="33"/>
    </row>
    <row r="476" spans="1:46" ht="33" customHeight="1">
      <c r="A476" s="32">
        <v>1702</v>
      </c>
      <c r="B476" s="315" t="str">
        <f>VLOOKUP(A476,[5]bd_lista!A:C,3,FALSE)</f>
        <v>Gobierno Autónomo Municipal de Cotoca</v>
      </c>
      <c r="C476" s="316" t="e">
        <f>+VLOOKUP(A476,Contactos!$A$4:$E$534,6,FALSE)</f>
        <v>#REF!</v>
      </c>
      <c r="D476" s="61">
        <v>0</v>
      </c>
      <c r="E476" s="61">
        <v>0</v>
      </c>
      <c r="F476" s="61">
        <v>0</v>
      </c>
      <c r="G476" s="61">
        <v>0</v>
      </c>
      <c r="H476" s="61">
        <v>0</v>
      </c>
      <c r="I476" s="61">
        <v>0</v>
      </c>
      <c r="J476" s="61">
        <v>0</v>
      </c>
      <c r="K476" s="61">
        <v>0</v>
      </c>
      <c r="L476" s="61">
        <v>0</v>
      </c>
      <c r="M476" s="61">
        <v>0</v>
      </c>
      <c r="N476" s="61">
        <v>0</v>
      </c>
      <c r="O476" s="61">
        <v>0</v>
      </c>
      <c r="P476" s="61">
        <v>0</v>
      </c>
      <c r="Q476" s="61">
        <v>0</v>
      </c>
      <c r="R476" s="61">
        <v>0</v>
      </c>
      <c r="S476" s="61">
        <v>0</v>
      </c>
      <c r="T476" s="61">
        <v>0</v>
      </c>
      <c r="U476" s="61">
        <v>0</v>
      </c>
      <c r="V476" s="61">
        <v>0</v>
      </c>
      <c r="W476" s="61">
        <v>0</v>
      </c>
      <c r="X476" s="61">
        <v>0</v>
      </c>
      <c r="Y476" s="61">
        <v>0</v>
      </c>
      <c r="Z476" s="61">
        <v>0</v>
      </c>
      <c r="AA476" s="61">
        <v>0</v>
      </c>
      <c r="AB476" s="61">
        <v>0</v>
      </c>
      <c r="AC476" s="61">
        <v>0</v>
      </c>
      <c r="AD476" s="61">
        <v>0</v>
      </c>
      <c r="AE476" s="61">
        <v>0</v>
      </c>
      <c r="AF476" s="61">
        <v>0</v>
      </c>
      <c r="AG476" s="61">
        <v>0</v>
      </c>
      <c r="AH476" s="61">
        <v>0</v>
      </c>
      <c r="AI476" s="61">
        <v>0</v>
      </c>
      <c r="AJ476" s="61">
        <v>0</v>
      </c>
      <c r="AK476" s="61">
        <v>0</v>
      </c>
      <c r="AL476" s="61">
        <v>0</v>
      </c>
      <c r="AM476" s="61">
        <v>0</v>
      </c>
      <c r="AN476" s="61">
        <v>0</v>
      </c>
      <c r="AO476" s="61">
        <v>0</v>
      </c>
      <c r="AP476" s="61">
        <v>0</v>
      </c>
      <c r="AQ476" s="61">
        <f t="shared" si="7"/>
        <v>0</v>
      </c>
      <c r="AT476" s="33"/>
    </row>
    <row r="477" spans="1:46" ht="33" customHeight="1">
      <c r="A477" s="32">
        <v>1703</v>
      </c>
      <c r="B477" s="315" t="str">
        <f>VLOOKUP(A477,[5]bd_lista!A:C,3,FALSE)</f>
        <v>Gobierno Autónomo Municipal de Porongo (Ayacucho)</v>
      </c>
      <c r="C477" s="316" t="e">
        <f>+VLOOKUP(A477,Contactos!$A$4:$E$534,6,FALSE)</f>
        <v>#REF!</v>
      </c>
      <c r="D477" s="61">
        <v>0</v>
      </c>
      <c r="E477" s="61">
        <v>0</v>
      </c>
      <c r="F477" s="61">
        <v>0</v>
      </c>
      <c r="G477" s="61">
        <v>0</v>
      </c>
      <c r="H477" s="61">
        <v>0</v>
      </c>
      <c r="I477" s="61">
        <v>0</v>
      </c>
      <c r="J477" s="61">
        <v>0</v>
      </c>
      <c r="K477" s="61">
        <v>0</v>
      </c>
      <c r="L477" s="61">
        <v>0</v>
      </c>
      <c r="M477" s="61">
        <v>0</v>
      </c>
      <c r="N477" s="61">
        <v>0</v>
      </c>
      <c r="O477" s="61">
        <v>0</v>
      </c>
      <c r="P477" s="61">
        <v>0</v>
      </c>
      <c r="Q477" s="61">
        <v>0</v>
      </c>
      <c r="R477" s="61">
        <v>0</v>
      </c>
      <c r="S477" s="61">
        <v>0</v>
      </c>
      <c r="T477" s="61">
        <v>0</v>
      </c>
      <c r="U477" s="61">
        <v>0</v>
      </c>
      <c r="V477" s="61">
        <v>0</v>
      </c>
      <c r="W477" s="61">
        <v>0</v>
      </c>
      <c r="X477" s="61">
        <v>0</v>
      </c>
      <c r="Y477" s="61">
        <v>0</v>
      </c>
      <c r="Z477" s="61">
        <v>0</v>
      </c>
      <c r="AA477" s="61">
        <v>0</v>
      </c>
      <c r="AB477" s="61">
        <v>0</v>
      </c>
      <c r="AC477" s="61">
        <v>0</v>
      </c>
      <c r="AD477" s="61">
        <v>0</v>
      </c>
      <c r="AE477" s="61">
        <v>0</v>
      </c>
      <c r="AF477" s="61">
        <v>0</v>
      </c>
      <c r="AG477" s="61">
        <v>0</v>
      </c>
      <c r="AH477" s="61">
        <v>0</v>
      </c>
      <c r="AI477" s="61">
        <v>0</v>
      </c>
      <c r="AJ477" s="61">
        <v>0</v>
      </c>
      <c r="AK477" s="61">
        <v>0</v>
      </c>
      <c r="AL477" s="61">
        <v>0</v>
      </c>
      <c r="AM477" s="61">
        <v>0</v>
      </c>
      <c r="AN477" s="61">
        <v>0</v>
      </c>
      <c r="AO477" s="61">
        <v>0</v>
      </c>
      <c r="AP477" s="61">
        <v>0</v>
      </c>
      <c r="AQ477" s="61">
        <f t="shared" si="7"/>
        <v>0</v>
      </c>
      <c r="AT477" s="33"/>
    </row>
    <row r="478" spans="1:46" ht="33" customHeight="1">
      <c r="A478" s="32">
        <v>1704</v>
      </c>
      <c r="B478" s="315" t="str">
        <f>VLOOKUP(A478,[5]bd_lista!A:C,3,FALSE)</f>
        <v>Gobierno Autónomo Municipal de La Guardia</v>
      </c>
      <c r="C478" s="316" t="e">
        <f>+VLOOKUP(A478,Contactos!$A$4:$E$534,6,FALSE)</f>
        <v>#REF!</v>
      </c>
      <c r="D478" s="61">
        <v>0</v>
      </c>
      <c r="E478" s="61">
        <v>0</v>
      </c>
      <c r="F478" s="61">
        <v>0</v>
      </c>
      <c r="G478" s="61">
        <v>0</v>
      </c>
      <c r="H478" s="61">
        <v>0</v>
      </c>
      <c r="I478" s="61">
        <v>0</v>
      </c>
      <c r="J478" s="61">
        <v>0</v>
      </c>
      <c r="K478" s="61">
        <v>0</v>
      </c>
      <c r="L478" s="61">
        <v>0</v>
      </c>
      <c r="M478" s="61">
        <v>0</v>
      </c>
      <c r="N478" s="61">
        <v>0</v>
      </c>
      <c r="O478" s="61">
        <v>0</v>
      </c>
      <c r="P478" s="61">
        <v>0</v>
      </c>
      <c r="Q478" s="61">
        <v>0</v>
      </c>
      <c r="R478" s="61">
        <v>0</v>
      </c>
      <c r="S478" s="61">
        <v>0</v>
      </c>
      <c r="T478" s="61">
        <v>0</v>
      </c>
      <c r="U478" s="61">
        <v>0</v>
      </c>
      <c r="V478" s="61">
        <v>0</v>
      </c>
      <c r="W478" s="61">
        <v>0</v>
      </c>
      <c r="X478" s="61">
        <v>0</v>
      </c>
      <c r="Y478" s="61">
        <v>0</v>
      </c>
      <c r="Z478" s="61">
        <v>0</v>
      </c>
      <c r="AA478" s="61">
        <v>0</v>
      </c>
      <c r="AB478" s="61">
        <v>0</v>
      </c>
      <c r="AC478" s="61">
        <v>0</v>
      </c>
      <c r="AD478" s="61">
        <v>0</v>
      </c>
      <c r="AE478" s="61">
        <v>0</v>
      </c>
      <c r="AF478" s="61">
        <v>0</v>
      </c>
      <c r="AG478" s="61">
        <v>0</v>
      </c>
      <c r="AH478" s="61">
        <v>0</v>
      </c>
      <c r="AI478" s="61">
        <v>0</v>
      </c>
      <c r="AJ478" s="61">
        <v>0</v>
      </c>
      <c r="AK478" s="61">
        <v>0</v>
      </c>
      <c r="AL478" s="61">
        <v>0</v>
      </c>
      <c r="AM478" s="61">
        <v>0</v>
      </c>
      <c r="AN478" s="61">
        <v>0</v>
      </c>
      <c r="AO478" s="61">
        <v>0</v>
      </c>
      <c r="AP478" s="61">
        <v>0</v>
      </c>
      <c r="AQ478" s="61">
        <f t="shared" si="7"/>
        <v>0</v>
      </c>
      <c r="AT478" s="33"/>
    </row>
    <row r="479" spans="1:46" ht="33" customHeight="1">
      <c r="A479" s="32">
        <v>1705</v>
      </c>
      <c r="B479" s="315" t="str">
        <f>VLOOKUP(A479,[5]bd_lista!A:C,3,FALSE)</f>
        <v>Gobierno Autónomo Municipal de El Torno</v>
      </c>
      <c r="C479" s="316" t="e">
        <f>+VLOOKUP(A479,Contactos!$A$4:$E$534,6,FALSE)</f>
        <v>#REF!</v>
      </c>
      <c r="D479" s="61">
        <v>0</v>
      </c>
      <c r="E479" s="61">
        <v>0</v>
      </c>
      <c r="F479" s="61">
        <v>0</v>
      </c>
      <c r="G479" s="61">
        <v>0</v>
      </c>
      <c r="H479" s="61">
        <v>0</v>
      </c>
      <c r="I479" s="61">
        <v>0</v>
      </c>
      <c r="J479" s="61">
        <v>0</v>
      </c>
      <c r="K479" s="61">
        <v>0</v>
      </c>
      <c r="L479" s="61">
        <v>0</v>
      </c>
      <c r="M479" s="61">
        <v>0</v>
      </c>
      <c r="N479" s="61">
        <v>0</v>
      </c>
      <c r="O479" s="61">
        <v>0</v>
      </c>
      <c r="P479" s="61">
        <v>0</v>
      </c>
      <c r="Q479" s="61">
        <v>0</v>
      </c>
      <c r="R479" s="61">
        <v>0</v>
      </c>
      <c r="S479" s="61">
        <v>0</v>
      </c>
      <c r="T479" s="61">
        <v>0</v>
      </c>
      <c r="U479" s="61">
        <v>0</v>
      </c>
      <c r="V479" s="61">
        <v>0</v>
      </c>
      <c r="W479" s="61">
        <v>0</v>
      </c>
      <c r="X479" s="61">
        <v>0</v>
      </c>
      <c r="Y479" s="61">
        <v>0</v>
      </c>
      <c r="Z479" s="61">
        <v>0</v>
      </c>
      <c r="AA479" s="61">
        <v>0</v>
      </c>
      <c r="AB479" s="61">
        <v>0</v>
      </c>
      <c r="AC479" s="61">
        <v>0</v>
      </c>
      <c r="AD479" s="61">
        <v>0</v>
      </c>
      <c r="AE479" s="61">
        <v>0</v>
      </c>
      <c r="AF479" s="61">
        <v>0</v>
      </c>
      <c r="AG479" s="61">
        <v>0</v>
      </c>
      <c r="AH479" s="61">
        <v>0</v>
      </c>
      <c r="AI479" s="61">
        <v>0</v>
      </c>
      <c r="AJ479" s="61">
        <v>0</v>
      </c>
      <c r="AK479" s="61">
        <v>0</v>
      </c>
      <c r="AL479" s="61">
        <v>0</v>
      </c>
      <c r="AM479" s="61">
        <v>0</v>
      </c>
      <c r="AN479" s="61">
        <v>0</v>
      </c>
      <c r="AO479" s="61">
        <v>0</v>
      </c>
      <c r="AP479" s="61">
        <v>0</v>
      </c>
      <c r="AQ479" s="61">
        <f t="shared" si="7"/>
        <v>0</v>
      </c>
      <c r="AT479" s="33"/>
    </row>
    <row r="480" spans="1:46" ht="33" customHeight="1">
      <c r="A480" s="32">
        <v>1706</v>
      </c>
      <c r="B480" s="315" t="str">
        <f>VLOOKUP(A480,[5]bd_lista!A:C,3,FALSE)</f>
        <v>Gobierno Autónomo Municipal de Warnes</v>
      </c>
      <c r="C480" s="316" t="e">
        <f>+VLOOKUP(A480,Contactos!$A$4:$E$534,6,FALSE)</f>
        <v>#REF!</v>
      </c>
      <c r="D480" s="61">
        <v>0</v>
      </c>
      <c r="E480" s="61">
        <v>0</v>
      </c>
      <c r="F480" s="61">
        <v>0</v>
      </c>
      <c r="G480" s="61">
        <v>0</v>
      </c>
      <c r="H480" s="61">
        <v>0</v>
      </c>
      <c r="I480" s="61">
        <v>0</v>
      </c>
      <c r="J480" s="61">
        <v>0</v>
      </c>
      <c r="K480" s="61">
        <v>0</v>
      </c>
      <c r="L480" s="61">
        <v>0</v>
      </c>
      <c r="M480" s="61">
        <v>0</v>
      </c>
      <c r="N480" s="61">
        <v>0</v>
      </c>
      <c r="O480" s="61">
        <v>0</v>
      </c>
      <c r="P480" s="61">
        <v>0</v>
      </c>
      <c r="Q480" s="61">
        <v>0</v>
      </c>
      <c r="R480" s="61">
        <v>0</v>
      </c>
      <c r="S480" s="61">
        <v>0</v>
      </c>
      <c r="T480" s="61">
        <v>0</v>
      </c>
      <c r="U480" s="61">
        <v>0</v>
      </c>
      <c r="V480" s="61">
        <v>0</v>
      </c>
      <c r="W480" s="61">
        <v>0</v>
      </c>
      <c r="X480" s="61">
        <v>0</v>
      </c>
      <c r="Y480" s="61">
        <v>0</v>
      </c>
      <c r="Z480" s="61">
        <v>0</v>
      </c>
      <c r="AA480" s="61">
        <v>0</v>
      </c>
      <c r="AB480" s="61">
        <v>0</v>
      </c>
      <c r="AC480" s="61">
        <v>0</v>
      </c>
      <c r="AD480" s="61">
        <v>0</v>
      </c>
      <c r="AE480" s="61">
        <v>0</v>
      </c>
      <c r="AF480" s="61">
        <v>0</v>
      </c>
      <c r="AG480" s="61">
        <v>0</v>
      </c>
      <c r="AH480" s="61">
        <v>0</v>
      </c>
      <c r="AI480" s="61">
        <v>0</v>
      </c>
      <c r="AJ480" s="61">
        <v>0</v>
      </c>
      <c r="AK480" s="61">
        <v>0</v>
      </c>
      <c r="AL480" s="61">
        <v>0</v>
      </c>
      <c r="AM480" s="61">
        <v>0</v>
      </c>
      <c r="AN480" s="61">
        <v>0</v>
      </c>
      <c r="AO480" s="61">
        <v>0</v>
      </c>
      <c r="AP480" s="61">
        <v>0</v>
      </c>
      <c r="AQ480" s="61">
        <f t="shared" si="7"/>
        <v>0</v>
      </c>
      <c r="AT480" s="33"/>
    </row>
    <row r="481" spans="1:46" ht="33" customHeight="1">
      <c r="A481" s="32">
        <v>1707</v>
      </c>
      <c r="B481" s="315" t="str">
        <f>VLOOKUP(A481,[5]bd_lista!A:C,3,FALSE)</f>
        <v>Gobierno Autónomo Municipal de San Ignacio (San Ignacio de Velasco)</v>
      </c>
      <c r="C481" s="316" t="e">
        <f>+VLOOKUP(A481,Contactos!$A$4:$E$534,6,FALSE)</f>
        <v>#REF!</v>
      </c>
      <c r="D481" s="61">
        <v>0</v>
      </c>
      <c r="E481" s="61">
        <v>0</v>
      </c>
      <c r="F481" s="61">
        <v>0</v>
      </c>
      <c r="G481" s="61">
        <v>0</v>
      </c>
      <c r="H481" s="61">
        <v>0</v>
      </c>
      <c r="I481" s="61">
        <v>0</v>
      </c>
      <c r="J481" s="61">
        <v>0</v>
      </c>
      <c r="K481" s="61">
        <v>0</v>
      </c>
      <c r="L481" s="61">
        <v>0</v>
      </c>
      <c r="M481" s="61">
        <v>0</v>
      </c>
      <c r="N481" s="61">
        <v>0</v>
      </c>
      <c r="O481" s="61">
        <v>0</v>
      </c>
      <c r="P481" s="61">
        <v>0</v>
      </c>
      <c r="Q481" s="61">
        <v>0</v>
      </c>
      <c r="R481" s="61">
        <v>0</v>
      </c>
      <c r="S481" s="61">
        <v>0</v>
      </c>
      <c r="T481" s="61">
        <v>0</v>
      </c>
      <c r="U481" s="61">
        <v>0</v>
      </c>
      <c r="V481" s="61">
        <v>0</v>
      </c>
      <c r="W481" s="61">
        <v>0</v>
      </c>
      <c r="X481" s="61">
        <v>0</v>
      </c>
      <c r="Y481" s="61">
        <v>0</v>
      </c>
      <c r="Z481" s="61">
        <v>0</v>
      </c>
      <c r="AA481" s="61">
        <v>0</v>
      </c>
      <c r="AB481" s="61">
        <v>0</v>
      </c>
      <c r="AC481" s="61">
        <v>0</v>
      </c>
      <c r="AD481" s="61">
        <v>0</v>
      </c>
      <c r="AE481" s="61">
        <v>0</v>
      </c>
      <c r="AF481" s="61">
        <v>0</v>
      </c>
      <c r="AG481" s="61">
        <v>0</v>
      </c>
      <c r="AH481" s="61">
        <v>0</v>
      </c>
      <c r="AI481" s="61">
        <v>0</v>
      </c>
      <c r="AJ481" s="61">
        <v>0</v>
      </c>
      <c r="AK481" s="61">
        <v>0</v>
      </c>
      <c r="AL481" s="61">
        <v>0</v>
      </c>
      <c r="AM481" s="61">
        <v>0</v>
      </c>
      <c r="AN481" s="61">
        <v>0</v>
      </c>
      <c r="AO481" s="61">
        <v>0</v>
      </c>
      <c r="AP481" s="61">
        <v>0</v>
      </c>
      <c r="AQ481" s="61">
        <f t="shared" si="7"/>
        <v>0</v>
      </c>
      <c r="AT481" s="33"/>
    </row>
    <row r="482" spans="1:46" ht="33" customHeight="1">
      <c r="A482" s="32">
        <v>1708</v>
      </c>
      <c r="B482" s="315" t="str">
        <f>VLOOKUP(A482,[5]bd_lista!A:C,3,FALSE)</f>
        <v>Gobierno Autónomo Municipal de San Miguel (San Miguel de Velasco)</v>
      </c>
      <c r="C482" s="316" t="e">
        <f>+VLOOKUP(A482,Contactos!$A$4:$E$534,6,FALSE)</f>
        <v>#REF!</v>
      </c>
      <c r="D482" s="61">
        <v>0</v>
      </c>
      <c r="E482" s="61">
        <v>0</v>
      </c>
      <c r="F482" s="61">
        <v>0</v>
      </c>
      <c r="G482" s="61">
        <v>0</v>
      </c>
      <c r="H482" s="61">
        <v>0</v>
      </c>
      <c r="I482" s="61">
        <v>0</v>
      </c>
      <c r="J482" s="61">
        <v>0</v>
      </c>
      <c r="K482" s="61">
        <v>0</v>
      </c>
      <c r="L482" s="61">
        <v>0</v>
      </c>
      <c r="M482" s="61">
        <v>0</v>
      </c>
      <c r="N482" s="61">
        <v>0</v>
      </c>
      <c r="O482" s="61">
        <v>0</v>
      </c>
      <c r="P482" s="61">
        <v>0</v>
      </c>
      <c r="Q482" s="61">
        <v>0</v>
      </c>
      <c r="R482" s="61">
        <v>0</v>
      </c>
      <c r="S482" s="61">
        <v>0</v>
      </c>
      <c r="T482" s="61">
        <v>0</v>
      </c>
      <c r="U482" s="61">
        <v>0</v>
      </c>
      <c r="V482" s="61">
        <v>0</v>
      </c>
      <c r="W482" s="61">
        <v>0</v>
      </c>
      <c r="X482" s="61">
        <v>0</v>
      </c>
      <c r="Y482" s="61">
        <v>0</v>
      </c>
      <c r="Z482" s="61">
        <v>0</v>
      </c>
      <c r="AA482" s="61">
        <v>0</v>
      </c>
      <c r="AB482" s="61">
        <v>0</v>
      </c>
      <c r="AC482" s="61">
        <v>0</v>
      </c>
      <c r="AD482" s="61">
        <v>0</v>
      </c>
      <c r="AE482" s="61">
        <v>0</v>
      </c>
      <c r="AF482" s="61">
        <v>0</v>
      </c>
      <c r="AG482" s="61">
        <v>0</v>
      </c>
      <c r="AH482" s="61">
        <v>0</v>
      </c>
      <c r="AI482" s="61">
        <v>0</v>
      </c>
      <c r="AJ482" s="61">
        <v>0</v>
      </c>
      <c r="AK482" s="61">
        <v>0</v>
      </c>
      <c r="AL482" s="61">
        <v>0</v>
      </c>
      <c r="AM482" s="61">
        <v>0</v>
      </c>
      <c r="AN482" s="61">
        <v>0</v>
      </c>
      <c r="AO482" s="61">
        <v>0</v>
      </c>
      <c r="AP482" s="61">
        <v>0</v>
      </c>
      <c r="AQ482" s="61">
        <f t="shared" si="7"/>
        <v>0</v>
      </c>
      <c r="AT482" s="33"/>
    </row>
    <row r="483" spans="1:46" ht="33" customHeight="1">
      <c r="A483" s="32">
        <v>1709</v>
      </c>
      <c r="B483" s="315" t="str">
        <f>VLOOKUP(A483,[5]bd_lista!A:C,3,FALSE)</f>
        <v>Gobierno Autónomo Municipal de San Rafael</v>
      </c>
      <c r="C483" s="316" t="e">
        <f>+VLOOKUP(A483,Contactos!$A$4:$E$534,6,FALSE)</f>
        <v>#REF!</v>
      </c>
      <c r="D483" s="61">
        <v>0</v>
      </c>
      <c r="E483" s="61">
        <v>0</v>
      </c>
      <c r="F483" s="61">
        <v>0</v>
      </c>
      <c r="G483" s="61">
        <v>0</v>
      </c>
      <c r="H483" s="61">
        <v>0</v>
      </c>
      <c r="I483" s="61">
        <v>0</v>
      </c>
      <c r="J483" s="61">
        <v>0</v>
      </c>
      <c r="K483" s="61">
        <v>0</v>
      </c>
      <c r="L483" s="61">
        <v>0</v>
      </c>
      <c r="M483" s="61">
        <v>0</v>
      </c>
      <c r="N483" s="61">
        <v>0</v>
      </c>
      <c r="O483" s="61">
        <v>0</v>
      </c>
      <c r="P483" s="61">
        <v>0</v>
      </c>
      <c r="Q483" s="61">
        <v>0</v>
      </c>
      <c r="R483" s="61">
        <v>0</v>
      </c>
      <c r="S483" s="61">
        <v>0</v>
      </c>
      <c r="T483" s="61">
        <v>0</v>
      </c>
      <c r="U483" s="61">
        <v>0</v>
      </c>
      <c r="V483" s="61">
        <v>0</v>
      </c>
      <c r="W483" s="61">
        <v>0</v>
      </c>
      <c r="X483" s="61">
        <v>0</v>
      </c>
      <c r="Y483" s="61">
        <v>0</v>
      </c>
      <c r="Z483" s="61">
        <v>0</v>
      </c>
      <c r="AA483" s="61">
        <v>0</v>
      </c>
      <c r="AB483" s="61">
        <v>0</v>
      </c>
      <c r="AC483" s="61">
        <v>0</v>
      </c>
      <c r="AD483" s="61">
        <v>0</v>
      </c>
      <c r="AE483" s="61">
        <v>0</v>
      </c>
      <c r="AF483" s="61">
        <v>0</v>
      </c>
      <c r="AG483" s="61">
        <v>0</v>
      </c>
      <c r="AH483" s="61">
        <v>0</v>
      </c>
      <c r="AI483" s="61">
        <v>0</v>
      </c>
      <c r="AJ483" s="61">
        <v>0</v>
      </c>
      <c r="AK483" s="61">
        <v>0</v>
      </c>
      <c r="AL483" s="61">
        <v>0</v>
      </c>
      <c r="AM483" s="61">
        <v>0</v>
      </c>
      <c r="AN483" s="61">
        <v>0</v>
      </c>
      <c r="AO483" s="61">
        <v>0</v>
      </c>
      <c r="AP483" s="61">
        <v>0</v>
      </c>
      <c r="AQ483" s="61">
        <f t="shared" si="7"/>
        <v>0</v>
      </c>
      <c r="AT483" s="33"/>
    </row>
    <row r="484" spans="1:46" ht="33" customHeight="1">
      <c r="A484" s="32">
        <v>1710</v>
      </c>
      <c r="B484" s="315" t="str">
        <f>VLOOKUP(A484,[5]bd_lista!A:C,3,FALSE)</f>
        <v>Gobierno Autónomo Municipal de Buena Vista</v>
      </c>
      <c r="C484" s="316" t="e">
        <f>+VLOOKUP(A484,Contactos!$A$4:$E$534,6,FALSE)</f>
        <v>#REF!</v>
      </c>
      <c r="D484" s="61">
        <v>0</v>
      </c>
      <c r="E484" s="61">
        <v>0</v>
      </c>
      <c r="F484" s="61">
        <v>0</v>
      </c>
      <c r="G484" s="61">
        <v>0</v>
      </c>
      <c r="H484" s="61">
        <v>0</v>
      </c>
      <c r="I484" s="61">
        <v>0</v>
      </c>
      <c r="J484" s="61">
        <v>0</v>
      </c>
      <c r="K484" s="61">
        <v>0</v>
      </c>
      <c r="L484" s="61">
        <v>0</v>
      </c>
      <c r="M484" s="61">
        <v>0</v>
      </c>
      <c r="N484" s="61">
        <v>0</v>
      </c>
      <c r="O484" s="61">
        <v>0</v>
      </c>
      <c r="P484" s="61">
        <v>0</v>
      </c>
      <c r="Q484" s="61">
        <v>0</v>
      </c>
      <c r="R484" s="61">
        <v>0</v>
      </c>
      <c r="S484" s="61">
        <v>0</v>
      </c>
      <c r="T484" s="61">
        <v>0</v>
      </c>
      <c r="U484" s="61">
        <v>0</v>
      </c>
      <c r="V484" s="61">
        <v>0</v>
      </c>
      <c r="W484" s="61">
        <v>0</v>
      </c>
      <c r="X484" s="61">
        <v>0</v>
      </c>
      <c r="Y484" s="61">
        <v>0</v>
      </c>
      <c r="Z484" s="61">
        <v>0</v>
      </c>
      <c r="AA484" s="61">
        <v>0</v>
      </c>
      <c r="AB484" s="61">
        <v>0</v>
      </c>
      <c r="AC484" s="61">
        <v>0</v>
      </c>
      <c r="AD484" s="61">
        <v>0</v>
      </c>
      <c r="AE484" s="61">
        <v>0</v>
      </c>
      <c r="AF484" s="61">
        <v>0</v>
      </c>
      <c r="AG484" s="61">
        <v>0</v>
      </c>
      <c r="AH484" s="61">
        <v>0</v>
      </c>
      <c r="AI484" s="61">
        <v>0</v>
      </c>
      <c r="AJ484" s="61">
        <v>0</v>
      </c>
      <c r="AK484" s="61">
        <v>0</v>
      </c>
      <c r="AL484" s="61">
        <v>0</v>
      </c>
      <c r="AM484" s="61">
        <v>0</v>
      </c>
      <c r="AN484" s="61">
        <v>0</v>
      </c>
      <c r="AO484" s="61">
        <v>0</v>
      </c>
      <c r="AP484" s="61">
        <v>0</v>
      </c>
      <c r="AQ484" s="61">
        <f t="shared" si="7"/>
        <v>0</v>
      </c>
      <c r="AT484" s="33"/>
    </row>
    <row r="485" spans="1:46" ht="33" customHeight="1">
      <c r="A485" s="32">
        <v>1711</v>
      </c>
      <c r="B485" s="315" t="str">
        <f>VLOOKUP(A485,[5]bd_lista!A:C,3,FALSE)</f>
        <v>Gobierno Autónomo Municipal de San Carlos</v>
      </c>
      <c r="C485" s="316" t="e">
        <f>+VLOOKUP(A485,Contactos!$A$4:$E$534,6,FALSE)</f>
        <v>#REF!</v>
      </c>
      <c r="D485" s="61">
        <v>0</v>
      </c>
      <c r="E485" s="61">
        <v>0</v>
      </c>
      <c r="F485" s="61">
        <v>0</v>
      </c>
      <c r="G485" s="61">
        <v>0</v>
      </c>
      <c r="H485" s="61">
        <v>0</v>
      </c>
      <c r="I485" s="61">
        <v>0</v>
      </c>
      <c r="J485" s="61">
        <v>0</v>
      </c>
      <c r="K485" s="61">
        <v>0</v>
      </c>
      <c r="L485" s="61">
        <v>0</v>
      </c>
      <c r="M485" s="61">
        <v>0</v>
      </c>
      <c r="N485" s="61">
        <v>0</v>
      </c>
      <c r="O485" s="61">
        <v>0</v>
      </c>
      <c r="P485" s="61">
        <v>0</v>
      </c>
      <c r="Q485" s="61">
        <v>0</v>
      </c>
      <c r="R485" s="61">
        <v>0</v>
      </c>
      <c r="S485" s="61">
        <v>0</v>
      </c>
      <c r="T485" s="61">
        <v>0</v>
      </c>
      <c r="U485" s="61">
        <v>0</v>
      </c>
      <c r="V485" s="61">
        <v>0</v>
      </c>
      <c r="W485" s="61">
        <v>0</v>
      </c>
      <c r="X485" s="61">
        <v>0</v>
      </c>
      <c r="Y485" s="61">
        <v>0</v>
      </c>
      <c r="Z485" s="61">
        <v>0</v>
      </c>
      <c r="AA485" s="61">
        <v>0</v>
      </c>
      <c r="AB485" s="61">
        <v>0</v>
      </c>
      <c r="AC485" s="61">
        <v>0</v>
      </c>
      <c r="AD485" s="61">
        <v>0</v>
      </c>
      <c r="AE485" s="61">
        <v>0</v>
      </c>
      <c r="AF485" s="61">
        <v>0</v>
      </c>
      <c r="AG485" s="61">
        <v>0</v>
      </c>
      <c r="AH485" s="61">
        <v>0</v>
      </c>
      <c r="AI485" s="61">
        <v>0</v>
      </c>
      <c r="AJ485" s="61">
        <v>0</v>
      </c>
      <c r="AK485" s="61">
        <v>0</v>
      </c>
      <c r="AL485" s="61">
        <v>0</v>
      </c>
      <c r="AM485" s="61">
        <v>0</v>
      </c>
      <c r="AN485" s="61">
        <v>0</v>
      </c>
      <c r="AO485" s="61">
        <v>0</v>
      </c>
      <c r="AP485" s="61">
        <v>0</v>
      </c>
      <c r="AQ485" s="61">
        <f t="shared" si="7"/>
        <v>0</v>
      </c>
      <c r="AT485" s="33"/>
    </row>
    <row r="486" spans="1:46" ht="33" customHeight="1">
      <c r="A486" s="32">
        <v>1712</v>
      </c>
      <c r="B486" s="315" t="str">
        <f>VLOOKUP(A486,[5]bd_lista!A:C,3,FALSE)</f>
        <v>Gobierno Autónomo Municipal de Yapacaní</v>
      </c>
      <c r="C486" s="316" t="e">
        <f>+VLOOKUP(A486,Contactos!$A$4:$E$534,6,FALSE)</f>
        <v>#REF!</v>
      </c>
      <c r="D486" s="61">
        <v>0</v>
      </c>
      <c r="E486" s="61">
        <v>0</v>
      </c>
      <c r="F486" s="61">
        <v>0</v>
      </c>
      <c r="G486" s="61">
        <v>0</v>
      </c>
      <c r="H486" s="61">
        <v>0</v>
      </c>
      <c r="I486" s="61">
        <v>0</v>
      </c>
      <c r="J486" s="61">
        <v>0</v>
      </c>
      <c r="K486" s="61">
        <v>0</v>
      </c>
      <c r="L486" s="61">
        <v>0</v>
      </c>
      <c r="M486" s="61">
        <v>0</v>
      </c>
      <c r="N486" s="61">
        <v>0</v>
      </c>
      <c r="O486" s="61">
        <v>0</v>
      </c>
      <c r="P486" s="61">
        <v>0</v>
      </c>
      <c r="Q486" s="61">
        <v>0</v>
      </c>
      <c r="R486" s="61">
        <v>0</v>
      </c>
      <c r="S486" s="61">
        <v>0</v>
      </c>
      <c r="T486" s="61">
        <v>0</v>
      </c>
      <c r="U486" s="61">
        <v>0</v>
      </c>
      <c r="V486" s="61">
        <v>0</v>
      </c>
      <c r="W486" s="61">
        <v>0</v>
      </c>
      <c r="X486" s="61">
        <v>0</v>
      </c>
      <c r="Y486" s="61">
        <v>0</v>
      </c>
      <c r="Z486" s="61">
        <v>0</v>
      </c>
      <c r="AA486" s="61">
        <v>0</v>
      </c>
      <c r="AB486" s="61">
        <v>0</v>
      </c>
      <c r="AC486" s="61">
        <v>0</v>
      </c>
      <c r="AD486" s="61">
        <v>0</v>
      </c>
      <c r="AE486" s="61">
        <v>0</v>
      </c>
      <c r="AF486" s="61">
        <v>0</v>
      </c>
      <c r="AG486" s="61">
        <v>0</v>
      </c>
      <c r="AH486" s="61">
        <v>0</v>
      </c>
      <c r="AI486" s="61">
        <v>0</v>
      </c>
      <c r="AJ486" s="61">
        <v>0</v>
      </c>
      <c r="AK486" s="61">
        <v>0</v>
      </c>
      <c r="AL486" s="61">
        <v>0</v>
      </c>
      <c r="AM486" s="61">
        <v>0</v>
      </c>
      <c r="AN486" s="61">
        <v>0</v>
      </c>
      <c r="AO486" s="61">
        <v>0</v>
      </c>
      <c r="AP486" s="61">
        <v>0</v>
      </c>
      <c r="AQ486" s="61">
        <f t="shared" si="7"/>
        <v>0</v>
      </c>
      <c r="AT486" s="33"/>
    </row>
    <row r="487" spans="1:46" ht="33" customHeight="1">
      <c r="A487" s="32">
        <v>1713</v>
      </c>
      <c r="B487" s="315" t="str">
        <f>VLOOKUP(A487,[5]bd_lista!A:C,3,FALSE)</f>
        <v>Gobierno Autónomo Municipal de San José</v>
      </c>
      <c r="C487" s="316" t="e">
        <f>+VLOOKUP(A487,Contactos!$A$4:$E$534,6,FALSE)</f>
        <v>#REF!</v>
      </c>
      <c r="D487" s="61">
        <v>0</v>
      </c>
      <c r="E487" s="61">
        <v>0</v>
      </c>
      <c r="F487" s="61">
        <v>0</v>
      </c>
      <c r="G487" s="61">
        <v>0</v>
      </c>
      <c r="H487" s="61">
        <v>0</v>
      </c>
      <c r="I487" s="61">
        <v>0</v>
      </c>
      <c r="J487" s="61">
        <v>0</v>
      </c>
      <c r="K487" s="61">
        <v>0</v>
      </c>
      <c r="L487" s="61">
        <v>0</v>
      </c>
      <c r="M487" s="61">
        <v>0</v>
      </c>
      <c r="N487" s="61">
        <v>0</v>
      </c>
      <c r="O487" s="61">
        <v>0</v>
      </c>
      <c r="P487" s="61">
        <v>0</v>
      </c>
      <c r="Q487" s="61">
        <v>0</v>
      </c>
      <c r="R487" s="61">
        <v>0</v>
      </c>
      <c r="S487" s="61">
        <v>0</v>
      </c>
      <c r="T487" s="61">
        <v>0</v>
      </c>
      <c r="U487" s="61">
        <v>0</v>
      </c>
      <c r="V487" s="61">
        <v>0</v>
      </c>
      <c r="W487" s="61">
        <v>0</v>
      </c>
      <c r="X487" s="61">
        <v>0</v>
      </c>
      <c r="Y487" s="61">
        <v>0</v>
      </c>
      <c r="Z487" s="61">
        <v>0</v>
      </c>
      <c r="AA487" s="61">
        <v>0</v>
      </c>
      <c r="AB487" s="61">
        <v>0</v>
      </c>
      <c r="AC487" s="61">
        <v>0</v>
      </c>
      <c r="AD487" s="61">
        <v>0</v>
      </c>
      <c r="AE487" s="61">
        <v>0</v>
      </c>
      <c r="AF487" s="61">
        <v>0</v>
      </c>
      <c r="AG487" s="61">
        <v>0</v>
      </c>
      <c r="AH487" s="61">
        <v>0</v>
      </c>
      <c r="AI487" s="61">
        <v>0</v>
      </c>
      <c r="AJ487" s="61">
        <v>0</v>
      </c>
      <c r="AK487" s="61">
        <v>0</v>
      </c>
      <c r="AL487" s="61">
        <v>0</v>
      </c>
      <c r="AM487" s="61">
        <v>0</v>
      </c>
      <c r="AN487" s="61">
        <v>0</v>
      </c>
      <c r="AO487" s="61">
        <v>0</v>
      </c>
      <c r="AP487" s="61">
        <v>0</v>
      </c>
      <c r="AQ487" s="61">
        <f t="shared" si="7"/>
        <v>0</v>
      </c>
      <c r="AT487" s="33"/>
    </row>
    <row r="488" spans="1:46" ht="33" customHeight="1">
      <c r="A488" s="32">
        <v>1714</v>
      </c>
      <c r="B488" s="315" t="str">
        <f>VLOOKUP(A488,[5]bd_lista!A:C,3,FALSE)</f>
        <v>Gobierno Autónomo Municipal de Pailón</v>
      </c>
      <c r="C488" s="316" t="e">
        <f>+VLOOKUP(A488,Contactos!$A$4:$E$534,6,FALSE)</f>
        <v>#REF!</v>
      </c>
      <c r="D488" s="61">
        <v>0</v>
      </c>
      <c r="E488" s="61">
        <v>0</v>
      </c>
      <c r="F488" s="61">
        <v>0</v>
      </c>
      <c r="G488" s="61">
        <v>0</v>
      </c>
      <c r="H488" s="61">
        <v>0</v>
      </c>
      <c r="I488" s="61">
        <v>0</v>
      </c>
      <c r="J488" s="61">
        <v>0</v>
      </c>
      <c r="K488" s="61">
        <v>0</v>
      </c>
      <c r="L488" s="61">
        <v>0</v>
      </c>
      <c r="M488" s="61">
        <v>0</v>
      </c>
      <c r="N488" s="61">
        <v>0</v>
      </c>
      <c r="O488" s="61">
        <v>0</v>
      </c>
      <c r="P488" s="61">
        <v>0</v>
      </c>
      <c r="Q488" s="61">
        <v>0</v>
      </c>
      <c r="R488" s="61">
        <v>0</v>
      </c>
      <c r="S488" s="61">
        <v>0</v>
      </c>
      <c r="T488" s="61">
        <v>0</v>
      </c>
      <c r="U488" s="61">
        <v>0</v>
      </c>
      <c r="V488" s="61">
        <v>0</v>
      </c>
      <c r="W488" s="61">
        <v>0</v>
      </c>
      <c r="X488" s="61">
        <v>0</v>
      </c>
      <c r="Y488" s="61">
        <v>0</v>
      </c>
      <c r="Z488" s="61">
        <v>0</v>
      </c>
      <c r="AA488" s="61">
        <v>0</v>
      </c>
      <c r="AB488" s="61">
        <v>0</v>
      </c>
      <c r="AC488" s="61">
        <v>0</v>
      </c>
      <c r="AD488" s="61">
        <v>0</v>
      </c>
      <c r="AE488" s="61">
        <v>0</v>
      </c>
      <c r="AF488" s="61">
        <v>0</v>
      </c>
      <c r="AG488" s="61">
        <v>0</v>
      </c>
      <c r="AH488" s="61">
        <v>0</v>
      </c>
      <c r="AI488" s="61">
        <v>0</v>
      </c>
      <c r="AJ488" s="61">
        <v>0</v>
      </c>
      <c r="AK488" s="61">
        <v>0</v>
      </c>
      <c r="AL488" s="61">
        <v>0</v>
      </c>
      <c r="AM488" s="61">
        <v>0</v>
      </c>
      <c r="AN488" s="61">
        <v>0</v>
      </c>
      <c r="AO488" s="61">
        <v>0</v>
      </c>
      <c r="AP488" s="61">
        <v>0</v>
      </c>
      <c r="AQ488" s="61">
        <f t="shared" si="7"/>
        <v>0</v>
      </c>
      <c r="AT488" s="33"/>
    </row>
    <row r="489" spans="1:46" ht="33" customHeight="1">
      <c r="A489" s="32">
        <v>1715</v>
      </c>
      <c r="B489" s="315" t="str">
        <f>VLOOKUP(A489,[5]bd_lista!A:C,3,FALSE)</f>
        <v>Gobierno Autónomo Municipal de Roboré</v>
      </c>
      <c r="C489" s="316" t="e">
        <f>+VLOOKUP(A489,Contactos!$A$4:$E$534,6,FALSE)</f>
        <v>#REF!</v>
      </c>
      <c r="D489" s="61">
        <v>0</v>
      </c>
      <c r="E489" s="61">
        <v>0</v>
      </c>
      <c r="F489" s="61">
        <v>0</v>
      </c>
      <c r="G489" s="61">
        <v>0</v>
      </c>
      <c r="H489" s="61">
        <v>0</v>
      </c>
      <c r="I489" s="61">
        <v>0</v>
      </c>
      <c r="J489" s="61">
        <v>0</v>
      </c>
      <c r="K489" s="61">
        <v>0</v>
      </c>
      <c r="L489" s="61">
        <v>0</v>
      </c>
      <c r="M489" s="61">
        <v>0</v>
      </c>
      <c r="N489" s="61">
        <v>0</v>
      </c>
      <c r="O489" s="61">
        <v>0</v>
      </c>
      <c r="P489" s="61">
        <v>0</v>
      </c>
      <c r="Q489" s="61">
        <v>0</v>
      </c>
      <c r="R489" s="61">
        <v>0</v>
      </c>
      <c r="S489" s="61">
        <v>0</v>
      </c>
      <c r="T489" s="61">
        <v>0</v>
      </c>
      <c r="U489" s="61">
        <v>0</v>
      </c>
      <c r="V489" s="61">
        <v>0</v>
      </c>
      <c r="W489" s="61">
        <v>0</v>
      </c>
      <c r="X489" s="61">
        <v>0</v>
      </c>
      <c r="Y489" s="61">
        <v>0</v>
      </c>
      <c r="Z489" s="61">
        <v>0</v>
      </c>
      <c r="AA489" s="61">
        <v>0</v>
      </c>
      <c r="AB489" s="61">
        <v>0</v>
      </c>
      <c r="AC489" s="61">
        <v>0</v>
      </c>
      <c r="AD489" s="61">
        <v>0</v>
      </c>
      <c r="AE489" s="61">
        <v>0</v>
      </c>
      <c r="AF489" s="61">
        <v>0</v>
      </c>
      <c r="AG489" s="61">
        <v>0</v>
      </c>
      <c r="AH489" s="61">
        <v>0</v>
      </c>
      <c r="AI489" s="61">
        <v>0</v>
      </c>
      <c r="AJ489" s="61">
        <v>0</v>
      </c>
      <c r="AK489" s="61">
        <v>0</v>
      </c>
      <c r="AL489" s="61">
        <v>0</v>
      </c>
      <c r="AM489" s="61">
        <v>0</v>
      </c>
      <c r="AN489" s="61">
        <v>0</v>
      </c>
      <c r="AO489" s="61">
        <v>0</v>
      </c>
      <c r="AP489" s="61">
        <v>0</v>
      </c>
      <c r="AQ489" s="61">
        <f t="shared" si="7"/>
        <v>0</v>
      </c>
      <c r="AT489" s="33"/>
    </row>
    <row r="490" spans="1:46" ht="33" customHeight="1">
      <c r="A490" s="32">
        <v>1716</v>
      </c>
      <c r="B490" s="315" t="str">
        <f>VLOOKUP(A490,[5]bd_lista!A:C,3,FALSE)</f>
        <v>Gobierno Autónomo Municipal de Portachuelo</v>
      </c>
      <c r="C490" s="316" t="e">
        <f>+VLOOKUP(A490,Contactos!$A$4:$E$534,6,FALSE)</f>
        <v>#REF!</v>
      </c>
      <c r="D490" s="61">
        <v>0</v>
      </c>
      <c r="E490" s="61">
        <v>0</v>
      </c>
      <c r="F490" s="61">
        <v>0</v>
      </c>
      <c r="G490" s="61">
        <v>0</v>
      </c>
      <c r="H490" s="61">
        <v>0</v>
      </c>
      <c r="I490" s="61">
        <v>0</v>
      </c>
      <c r="J490" s="61">
        <v>0</v>
      </c>
      <c r="K490" s="61">
        <v>0</v>
      </c>
      <c r="L490" s="61">
        <v>0</v>
      </c>
      <c r="M490" s="61">
        <v>0</v>
      </c>
      <c r="N490" s="61">
        <v>0</v>
      </c>
      <c r="O490" s="61">
        <v>0</v>
      </c>
      <c r="P490" s="61">
        <v>0</v>
      </c>
      <c r="Q490" s="61">
        <v>0</v>
      </c>
      <c r="R490" s="61">
        <v>0</v>
      </c>
      <c r="S490" s="61">
        <v>0</v>
      </c>
      <c r="T490" s="61">
        <v>0</v>
      </c>
      <c r="U490" s="61">
        <v>0</v>
      </c>
      <c r="V490" s="61">
        <v>0</v>
      </c>
      <c r="W490" s="61">
        <v>0</v>
      </c>
      <c r="X490" s="61">
        <v>0</v>
      </c>
      <c r="Y490" s="61">
        <v>0</v>
      </c>
      <c r="Z490" s="61">
        <v>0</v>
      </c>
      <c r="AA490" s="61">
        <v>0</v>
      </c>
      <c r="AB490" s="61">
        <v>0</v>
      </c>
      <c r="AC490" s="61">
        <v>0</v>
      </c>
      <c r="AD490" s="61">
        <v>0</v>
      </c>
      <c r="AE490" s="61">
        <v>0</v>
      </c>
      <c r="AF490" s="61">
        <v>0</v>
      </c>
      <c r="AG490" s="61">
        <v>0</v>
      </c>
      <c r="AH490" s="61">
        <v>0</v>
      </c>
      <c r="AI490" s="61">
        <v>0</v>
      </c>
      <c r="AJ490" s="61">
        <v>0</v>
      </c>
      <c r="AK490" s="61">
        <v>0</v>
      </c>
      <c r="AL490" s="61">
        <v>0</v>
      </c>
      <c r="AM490" s="61">
        <v>0</v>
      </c>
      <c r="AN490" s="61">
        <v>0</v>
      </c>
      <c r="AO490" s="61">
        <v>0</v>
      </c>
      <c r="AP490" s="61">
        <v>0</v>
      </c>
      <c r="AQ490" s="61">
        <f t="shared" si="7"/>
        <v>0</v>
      </c>
      <c r="AT490" s="33"/>
    </row>
    <row r="491" spans="1:46" ht="33" customHeight="1">
      <c r="A491" s="32">
        <v>1717</v>
      </c>
      <c r="B491" s="315" t="str">
        <f>VLOOKUP(A491,[5]bd_lista!A:C,3,FALSE)</f>
        <v>Gobierno Autónomo Municipal de Santa Rosa del Sara</v>
      </c>
      <c r="C491" s="316" t="e">
        <f>+VLOOKUP(A491,Contactos!$A$4:$E$534,6,FALSE)</f>
        <v>#REF!</v>
      </c>
      <c r="D491" s="61">
        <v>0</v>
      </c>
      <c r="E491" s="61">
        <v>0</v>
      </c>
      <c r="F491" s="61">
        <v>0</v>
      </c>
      <c r="G491" s="61">
        <v>0</v>
      </c>
      <c r="H491" s="61">
        <v>0</v>
      </c>
      <c r="I491" s="61">
        <v>0</v>
      </c>
      <c r="J491" s="61">
        <v>0</v>
      </c>
      <c r="K491" s="61">
        <v>0</v>
      </c>
      <c r="L491" s="61">
        <v>0</v>
      </c>
      <c r="M491" s="61">
        <v>0</v>
      </c>
      <c r="N491" s="61">
        <v>0</v>
      </c>
      <c r="O491" s="61">
        <v>0</v>
      </c>
      <c r="P491" s="61">
        <v>0</v>
      </c>
      <c r="Q491" s="61">
        <v>0</v>
      </c>
      <c r="R491" s="61">
        <v>0</v>
      </c>
      <c r="S491" s="61">
        <v>0</v>
      </c>
      <c r="T491" s="61">
        <v>0</v>
      </c>
      <c r="U491" s="61">
        <v>0</v>
      </c>
      <c r="V491" s="61">
        <v>0</v>
      </c>
      <c r="W491" s="61">
        <v>0</v>
      </c>
      <c r="X491" s="61">
        <v>0</v>
      </c>
      <c r="Y491" s="61">
        <v>0</v>
      </c>
      <c r="Z491" s="61">
        <v>0</v>
      </c>
      <c r="AA491" s="61">
        <v>0</v>
      </c>
      <c r="AB491" s="61">
        <v>0</v>
      </c>
      <c r="AC491" s="61">
        <v>0</v>
      </c>
      <c r="AD491" s="61">
        <v>0</v>
      </c>
      <c r="AE491" s="61">
        <v>0</v>
      </c>
      <c r="AF491" s="61">
        <v>0</v>
      </c>
      <c r="AG491" s="61">
        <v>0</v>
      </c>
      <c r="AH491" s="61">
        <v>0</v>
      </c>
      <c r="AI491" s="61">
        <v>0</v>
      </c>
      <c r="AJ491" s="61">
        <v>0</v>
      </c>
      <c r="AK491" s="61">
        <v>0</v>
      </c>
      <c r="AL491" s="61">
        <v>0</v>
      </c>
      <c r="AM491" s="61">
        <v>0</v>
      </c>
      <c r="AN491" s="61">
        <v>0</v>
      </c>
      <c r="AO491" s="61">
        <v>0</v>
      </c>
      <c r="AP491" s="61">
        <v>0</v>
      </c>
      <c r="AQ491" s="61">
        <f t="shared" si="7"/>
        <v>0</v>
      </c>
      <c r="AT491" s="33"/>
    </row>
    <row r="492" spans="1:46" ht="33" customHeight="1">
      <c r="A492" s="32">
        <v>1718</v>
      </c>
      <c r="B492" s="315" t="str">
        <f>VLOOKUP(A492,[5]bd_lista!A:C,3,FALSE)</f>
        <v>Gobierno Autónomo Municipal de Lagunillas</v>
      </c>
      <c r="C492" s="316" t="e">
        <f>+VLOOKUP(A492,Contactos!$A$4:$E$534,6,FALSE)</f>
        <v>#REF!</v>
      </c>
      <c r="D492" s="61">
        <v>0</v>
      </c>
      <c r="E492" s="61">
        <v>0</v>
      </c>
      <c r="F492" s="61">
        <v>0</v>
      </c>
      <c r="G492" s="61">
        <v>0</v>
      </c>
      <c r="H492" s="61">
        <v>0</v>
      </c>
      <c r="I492" s="61">
        <v>0</v>
      </c>
      <c r="J492" s="61">
        <v>0</v>
      </c>
      <c r="K492" s="61">
        <v>0</v>
      </c>
      <c r="L492" s="61">
        <v>0</v>
      </c>
      <c r="M492" s="61">
        <v>0</v>
      </c>
      <c r="N492" s="61">
        <v>0</v>
      </c>
      <c r="O492" s="61">
        <v>0</v>
      </c>
      <c r="P492" s="61">
        <v>0</v>
      </c>
      <c r="Q492" s="61">
        <v>0</v>
      </c>
      <c r="R492" s="61">
        <v>0</v>
      </c>
      <c r="S492" s="61">
        <v>0</v>
      </c>
      <c r="T492" s="61">
        <v>0</v>
      </c>
      <c r="U492" s="61">
        <v>0</v>
      </c>
      <c r="V492" s="61">
        <v>0</v>
      </c>
      <c r="W492" s="61">
        <v>0</v>
      </c>
      <c r="X492" s="61">
        <v>0</v>
      </c>
      <c r="Y492" s="61">
        <v>0</v>
      </c>
      <c r="Z492" s="61">
        <v>0</v>
      </c>
      <c r="AA492" s="61">
        <v>0</v>
      </c>
      <c r="AB492" s="61">
        <v>0</v>
      </c>
      <c r="AC492" s="61">
        <v>0</v>
      </c>
      <c r="AD492" s="61">
        <v>0</v>
      </c>
      <c r="AE492" s="61">
        <v>0</v>
      </c>
      <c r="AF492" s="61">
        <v>0</v>
      </c>
      <c r="AG492" s="61">
        <v>0</v>
      </c>
      <c r="AH492" s="61">
        <v>0</v>
      </c>
      <c r="AI492" s="61">
        <v>0</v>
      </c>
      <c r="AJ492" s="61">
        <v>0</v>
      </c>
      <c r="AK492" s="61">
        <v>0</v>
      </c>
      <c r="AL492" s="61">
        <v>0</v>
      </c>
      <c r="AM492" s="61">
        <v>0</v>
      </c>
      <c r="AN492" s="61">
        <v>0</v>
      </c>
      <c r="AO492" s="61">
        <v>0</v>
      </c>
      <c r="AP492" s="61">
        <v>0</v>
      </c>
      <c r="AQ492" s="61">
        <f t="shared" si="7"/>
        <v>0</v>
      </c>
      <c r="AT492" s="33"/>
    </row>
    <row r="493" spans="1:46" ht="33" customHeight="1">
      <c r="A493" s="32">
        <v>1720</v>
      </c>
      <c r="B493" s="315" t="str">
        <f>VLOOKUP(A493,[5]bd_lista!A:C,3,FALSE)</f>
        <v>Gobierno Autónomo Municipal de Cabezas</v>
      </c>
      <c r="C493" s="316" t="e">
        <f>+VLOOKUP(A493,Contactos!$A$4:$E$534,6,FALSE)</f>
        <v>#REF!</v>
      </c>
      <c r="D493" s="61">
        <v>0</v>
      </c>
      <c r="E493" s="61">
        <v>0</v>
      </c>
      <c r="F493" s="61">
        <v>0</v>
      </c>
      <c r="G493" s="61">
        <v>0</v>
      </c>
      <c r="H493" s="61">
        <v>0</v>
      </c>
      <c r="I493" s="61">
        <v>0</v>
      </c>
      <c r="J493" s="61">
        <v>0</v>
      </c>
      <c r="K493" s="61">
        <v>0</v>
      </c>
      <c r="L493" s="61">
        <v>0</v>
      </c>
      <c r="M493" s="61">
        <v>0</v>
      </c>
      <c r="N493" s="61">
        <v>0</v>
      </c>
      <c r="O493" s="61">
        <v>0</v>
      </c>
      <c r="P493" s="61">
        <v>0</v>
      </c>
      <c r="Q493" s="61">
        <v>0</v>
      </c>
      <c r="R493" s="61">
        <v>0</v>
      </c>
      <c r="S493" s="61">
        <v>0</v>
      </c>
      <c r="T493" s="61">
        <v>0</v>
      </c>
      <c r="U493" s="61">
        <v>0</v>
      </c>
      <c r="V493" s="61">
        <v>0</v>
      </c>
      <c r="W493" s="61">
        <v>0</v>
      </c>
      <c r="X493" s="61">
        <v>0</v>
      </c>
      <c r="Y493" s="61">
        <v>0</v>
      </c>
      <c r="Z493" s="61">
        <v>0</v>
      </c>
      <c r="AA493" s="61">
        <v>0</v>
      </c>
      <c r="AB493" s="61">
        <v>0</v>
      </c>
      <c r="AC493" s="61">
        <v>0</v>
      </c>
      <c r="AD493" s="61">
        <v>0</v>
      </c>
      <c r="AE493" s="61">
        <v>0</v>
      </c>
      <c r="AF493" s="61">
        <v>0</v>
      </c>
      <c r="AG493" s="61">
        <v>0</v>
      </c>
      <c r="AH493" s="61">
        <v>0</v>
      </c>
      <c r="AI493" s="61">
        <v>0</v>
      </c>
      <c r="AJ493" s="61">
        <v>0</v>
      </c>
      <c r="AK493" s="61">
        <v>0</v>
      </c>
      <c r="AL493" s="61">
        <v>0</v>
      </c>
      <c r="AM493" s="61">
        <v>0</v>
      </c>
      <c r="AN493" s="61">
        <v>0</v>
      </c>
      <c r="AO493" s="61">
        <v>0</v>
      </c>
      <c r="AP493" s="61">
        <v>0</v>
      </c>
      <c r="AQ493" s="61">
        <f t="shared" si="7"/>
        <v>0</v>
      </c>
      <c r="AT493" s="33"/>
    </row>
    <row r="494" spans="1:46" ht="33" customHeight="1">
      <c r="A494" s="32">
        <v>1721</v>
      </c>
      <c r="B494" s="315" t="str">
        <f>VLOOKUP(A494,[5]bd_lista!A:C,3,FALSE)</f>
        <v>Gobierno Autónomo Municipal de Cuevo</v>
      </c>
      <c r="C494" s="316" t="e">
        <f>+VLOOKUP(A494,Contactos!$A$4:$E$534,6,FALSE)</f>
        <v>#REF!</v>
      </c>
      <c r="D494" s="61">
        <v>0</v>
      </c>
      <c r="E494" s="61">
        <v>0</v>
      </c>
      <c r="F494" s="61">
        <v>0</v>
      </c>
      <c r="G494" s="61">
        <v>0</v>
      </c>
      <c r="H494" s="61">
        <v>0</v>
      </c>
      <c r="I494" s="61">
        <v>0</v>
      </c>
      <c r="J494" s="61">
        <v>0</v>
      </c>
      <c r="K494" s="61">
        <v>0</v>
      </c>
      <c r="L494" s="61">
        <v>0</v>
      </c>
      <c r="M494" s="61">
        <v>0</v>
      </c>
      <c r="N494" s="61">
        <v>0</v>
      </c>
      <c r="O494" s="61">
        <v>0</v>
      </c>
      <c r="P494" s="61">
        <v>0</v>
      </c>
      <c r="Q494" s="61">
        <v>0</v>
      </c>
      <c r="R494" s="61">
        <v>0</v>
      </c>
      <c r="S494" s="61">
        <v>0</v>
      </c>
      <c r="T494" s="61">
        <v>0</v>
      </c>
      <c r="U494" s="61">
        <v>0</v>
      </c>
      <c r="V494" s="61">
        <v>0</v>
      </c>
      <c r="W494" s="61">
        <v>0</v>
      </c>
      <c r="X494" s="61">
        <v>0</v>
      </c>
      <c r="Y494" s="61">
        <v>0</v>
      </c>
      <c r="Z494" s="61">
        <v>0</v>
      </c>
      <c r="AA494" s="61">
        <v>0</v>
      </c>
      <c r="AB494" s="61">
        <v>0</v>
      </c>
      <c r="AC494" s="61">
        <v>0</v>
      </c>
      <c r="AD494" s="61">
        <v>0</v>
      </c>
      <c r="AE494" s="61">
        <v>0</v>
      </c>
      <c r="AF494" s="61">
        <v>0</v>
      </c>
      <c r="AG494" s="61">
        <v>0</v>
      </c>
      <c r="AH494" s="61">
        <v>0</v>
      </c>
      <c r="AI494" s="61">
        <v>0</v>
      </c>
      <c r="AJ494" s="61">
        <v>0</v>
      </c>
      <c r="AK494" s="61">
        <v>0</v>
      </c>
      <c r="AL494" s="61">
        <v>0</v>
      </c>
      <c r="AM494" s="61">
        <v>0</v>
      </c>
      <c r="AN494" s="61">
        <v>0</v>
      </c>
      <c r="AO494" s="61">
        <v>0</v>
      </c>
      <c r="AP494" s="61">
        <v>0</v>
      </c>
      <c r="AQ494" s="61">
        <f t="shared" si="7"/>
        <v>0</v>
      </c>
      <c r="AT494" s="33"/>
    </row>
    <row r="495" spans="1:46" ht="33" customHeight="1">
      <c r="A495" s="32">
        <v>1722</v>
      </c>
      <c r="B495" s="315" t="str">
        <f>VLOOKUP(A495,[5]bd_lista!A:C,3,FALSE)</f>
        <v>Gobierno Autónomo Municipal de Gutiérrez</v>
      </c>
      <c r="C495" s="316" t="e">
        <f>+VLOOKUP(A495,Contactos!$A$4:$E$534,6,FALSE)</f>
        <v>#REF!</v>
      </c>
      <c r="D495" s="61">
        <v>0</v>
      </c>
      <c r="E495" s="61">
        <v>0</v>
      </c>
      <c r="F495" s="61">
        <v>0</v>
      </c>
      <c r="G495" s="61">
        <v>0</v>
      </c>
      <c r="H495" s="61">
        <v>0</v>
      </c>
      <c r="I495" s="61">
        <v>0</v>
      </c>
      <c r="J495" s="61">
        <v>0</v>
      </c>
      <c r="K495" s="61">
        <v>0</v>
      </c>
      <c r="L495" s="61">
        <v>0</v>
      </c>
      <c r="M495" s="61">
        <v>0</v>
      </c>
      <c r="N495" s="61">
        <v>0</v>
      </c>
      <c r="O495" s="61">
        <v>0</v>
      </c>
      <c r="P495" s="61">
        <v>0</v>
      </c>
      <c r="Q495" s="61">
        <v>0</v>
      </c>
      <c r="R495" s="61">
        <v>0</v>
      </c>
      <c r="S495" s="61">
        <v>0</v>
      </c>
      <c r="T495" s="61">
        <v>0</v>
      </c>
      <c r="U495" s="61">
        <v>0</v>
      </c>
      <c r="V495" s="61">
        <v>0</v>
      </c>
      <c r="W495" s="61">
        <v>0</v>
      </c>
      <c r="X495" s="61">
        <v>0</v>
      </c>
      <c r="Y495" s="61">
        <v>0</v>
      </c>
      <c r="Z495" s="61">
        <v>0</v>
      </c>
      <c r="AA495" s="61">
        <v>0</v>
      </c>
      <c r="AB495" s="61">
        <v>0</v>
      </c>
      <c r="AC495" s="61">
        <v>0</v>
      </c>
      <c r="AD495" s="61">
        <v>0</v>
      </c>
      <c r="AE495" s="61">
        <v>0</v>
      </c>
      <c r="AF495" s="61">
        <v>0</v>
      </c>
      <c r="AG495" s="61">
        <v>0</v>
      </c>
      <c r="AH495" s="61">
        <v>0</v>
      </c>
      <c r="AI495" s="61">
        <v>0</v>
      </c>
      <c r="AJ495" s="61">
        <v>0</v>
      </c>
      <c r="AK495" s="61">
        <v>0</v>
      </c>
      <c r="AL495" s="61">
        <v>0</v>
      </c>
      <c r="AM495" s="61">
        <v>0</v>
      </c>
      <c r="AN495" s="61">
        <v>0</v>
      </c>
      <c r="AO495" s="61">
        <v>0</v>
      </c>
      <c r="AP495" s="61">
        <v>0</v>
      </c>
      <c r="AQ495" s="61">
        <f t="shared" si="7"/>
        <v>0</v>
      </c>
      <c r="AT495" s="33"/>
    </row>
    <row r="496" spans="1:46" ht="33" customHeight="1">
      <c r="A496" s="32">
        <v>1723</v>
      </c>
      <c r="B496" s="315" t="str">
        <f>VLOOKUP(A496,[5]bd_lista!A:C,3,FALSE)</f>
        <v>Gobierno Autónomo Municipal de Camiri</v>
      </c>
      <c r="C496" s="316" t="e">
        <f>+VLOOKUP(A496,Contactos!$A$4:$E$534,6,FALSE)</f>
        <v>#REF!</v>
      </c>
      <c r="D496" s="61">
        <v>0</v>
      </c>
      <c r="E496" s="61">
        <v>0</v>
      </c>
      <c r="F496" s="61">
        <v>0</v>
      </c>
      <c r="G496" s="61">
        <v>0</v>
      </c>
      <c r="H496" s="61">
        <v>0</v>
      </c>
      <c r="I496" s="61">
        <v>0</v>
      </c>
      <c r="J496" s="61">
        <v>0</v>
      </c>
      <c r="K496" s="61">
        <v>0</v>
      </c>
      <c r="L496" s="61">
        <v>0</v>
      </c>
      <c r="M496" s="61">
        <v>0</v>
      </c>
      <c r="N496" s="61">
        <v>0</v>
      </c>
      <c r="O496" s="61">
        <v>0</v>
      </c>
      <c r="P496" s="61">
        <v>0</v>
      </c>
      <c r="Q496" s="61">
        <v>0</v>
      </c>
      <c r="R496" s="61">
        <v>0</v>
      </c>
      <c r="S496" s="61">
        <v>0</v>
      </c>
      <c r="T496" s="61">
        <v>0</v>
      </c>
      <c r="U496" s="61">
        <v>0</v>
      </c>
      <c r="V496" s="61">
        <v>0</v>
      </c>
      <c r="W496" s="61">
        <v>0</v>
      </c>
      <c r="X496" s="61">
        <v>0</v>
      </c>
      <c r="Y496" s="61">
        <v>0</v>
      </c>
      <c r="Z496" s="61">
        <v>0</v>
      </c>
      <c r="AA496" s="61">
        <v>0</v>
      </c>
      <c r="AB496" s="61">
        <v>0</v>
      </c>
      <c r="AC496" s="61">
        <v>0</v>
      </c>
      <c r="AD496" s="61">
        <v>0</v>
      </c>
      <c r="AE496" s="61">
        <v>0</v>
      </c>
      <c r="AF496" s="61">
        <v>0</v>
      </c>
      <c r="AG496" s="61">
        <v>0</v>
      </c>
      <c r="AH496" s="61">
        <v>0</v>
      </c>
      <c r="AI496" s="61">
        <v>0</v>
      </c>
      <c r="AJ496" s="61">
        <v>0</v>
      </c>
      <c r="AK496" s="61">
        <v>0</v>
      </c>
      <c r="AL496" s="61">
        <v>0</v>
      </c>
      <c r="AM496" s="61">
        <v>0</v>
      </c>
      <c r="AN496" s="61">
        <v>0</v>
      </c>
      <c r="AO496" s="61">
        <v>0</v>
      </c>
      <c r="AP496" s="61">
        <v>0</v>
      </c>
      <c r="AQ496" s="61">
        <f t="shared" si="7"/>
        <v>0</v>
      </c>
      <c r="AT496" s="33"/>
    </row>
    <row r="497" spans="1:46" ht="33" customHeight="1">
      <c r="A497" s="32">
        <v>1724</v>
      </c>
      <c r="B497" s="315" t="str">
        <f>VLOOKUP(A497,[5]bd_lista!A:C,3,FALSE)</f>
        <v>Gobierno Autónomo Municipal de Boyuibe</v>
      </c>
      <c r="C497" s="316" t="e">
        <f>+VLOOKUP(A497,Contactos!$A$4:$E$534,6,FALSE)</f>
        <v>#REF!</v>
      </c>
      <c r="D497" s="61">
        <v>0</v>
      </c>
      <c r="E497" s="61">
        <v>0</v>
      </c>
      <c r="F497" s="61">
        <v>0</v>
      </c>
      <c r="G497" s="61">
        <v>0</v>
      </c>
      <c r="H497" s="61">
        <v>0</v>
      </c>
      <c r="I497" s="61">
        <v>0</v>
      </c>
      <c r="J497" s="61">
        <v>0</v>
      </c>
      <c r="K497" s="61">
        <v>0</v>
      </c>
      <c r="L497" s="61">
        <v>0</v>
      </c>
      <c r="M497" s="61">
        <v>0</v>
      </c>
      <c r="N497" s="61">
        <v>0</v>
      </c>
      <c r="O497" s="61">
        <v>0</v>
      </c>
      <c r="P497" s="61">
        <v>0</v>
      </c>
      <c r="Q497" s="61">
        <v>0</v>
      </c>
      <c r="R497" s="61">
        <v>0</v>
      </c>
      <c r="S497" s="61">
        <v>0</v>
      </c>
      <c r="T497" s="61">
        <v>0</v>
      </c>
      <c r="U497" s="61">
        <v>0</v>
      </c>
      <c r="V497" s="61">
        <v>0</v>
      </c>
      <c r="W497" s="61">
        <v>0</v>
      </c>
      <c r="X497" s="61">
        <v>0</v>
      </c>
      <c r="Y497" s="61">
        <v>0</v>
      </c>
      <c r="Z497" s="61">
        <v>0</v>
      </c>
      <c r="AA497" s="61">
        <v>0</v>
      </c>
      <c r="AB497" s="61">
        <v>0</v>
      </c>
      <c r="AC497" s="61">
        <v>0</v>
      </c>
      <c r="AD497" s="61">
        <v>0</v>
      </c>
      <c r="AE497" s="61">
        <v>0</v>
      </c>
      <c r="AF497" s="61">
        <v>0</v>
      </c>
      <c r="AG497" s="61">
        <v>0</v>
      </c>
      <c r="AH497" s="61">
        <v>0</v>
      </c>
      <c r="AI497" s="61">
        <v>0</v>
      </c>
      <c r="AJ497" s="61">
        <v>0</v>
      </c>
      <c r="AK497" s="61">
        <v>0</v>
      </c>
      <c r="AL497" s="61">
        <v>0</v>
      </c>
      <c r="AM497" s="61">
        <v>0</v>
      </c>
      <c r="AN497" s="61">
        <v>0</v>
      </c>
      <c r="AO497" s="61">
        <v>0</v>
      </c>
      <c r="AP497" s="61">
        <v>0</v>
      </c>
      <c r="AQ497" s="61">
        <f t="shared" si="7"/>
        <v>0</v>
      </c>
      <c r="AT497" s="33"/>
    </row>
    <row r="498" spans="1:46" ht="33" customHeight="1">
      <c r="A498" s="32">
        <v>1725</v>
      </c>
      <c r="B498" s="315" t="str">
        <f>VLOOKUP(A498,[5]bd_lista!A:C,3,FALSE)</f>
        <v>Gobierno Autónomo Municipal de Vallegrande</v>
      </c>
      <c r="C498" s="316" t="e">
        <f>+VLOOKUP(A498,Contactos!$A$4:$E$534,6,FALSE)</f>
        <v>#REF!</v>
      </c>
      <c r="D498" s="61">
        <v>0</v>
      </c>
      <c r="E498" s="61">
        <v>0</v>
      </c>
      <c r="F498" s="61">
        <v>0</v>
      </c>
      <c r="G498" s="61">
        <v>0</v>
      </c>
      <c r="H498" s="61">
        <v>0</v>
      </c>
      <c r="I498" s="61">
        <v>0</v>
      </c>
      <c r="J498" s="61">
        <v>0</v>
      </c>
      <c r="K498" s="61">
        <v>0</v>
      </c>
      <c r="L498" s="61">
        <v>0</v>
      </c>
      <c r="M498" s="61">
        <v>0</v>
      </c>
      <c r="N498" s="61">
        <v>0</v>
      </c>
      <c r="O498" s="61">
        <v>0</v>
      </c>
      <c r="P498" s="61">
        <v>0</v>
      </c>
      <c r="Q498" s="61">
        <v>0</v>
      </c>
      <c r="R498" s="61">
        <v>0</v>
      </c>
      <c r="S498" s="61">
        <v>0</v>
      </c>
      <c r="T498" s="61">
        <v>0</v>
      </c>
      <c r="U498" s="61">
        <v>0</v>
      </c>
      <c r="V498" s="61">
        <v>0</v>
      </c>
      <c r="W498" s="61">
        <v>0</v>
      </c>
      <c r="X498" s="61">
        <v>0</v>
      </c>
      <c r="Y498" s="61">
        <v>0</v>
      </c>
      <c r="Z498" s="61">
        <v>0</v>
      </c>
      <c r="AA498" s="61">
        <v>0</v>
      </c>
      <c r="AB498" s="61">
        <v>0</v>
      </c>
      <c r="AC498" s="61">
        <v>0</v>
      </c>
      <c r="AD498" s="61">
        <v>0</v>
      </c>
      <c r="AE498" s="61">
        <v>0</v>
      </c>
      <c r="AF498" s="61">
        <v>0</v>
      </c>
      <c r="AG498" s="61">
        <v>0</v>
      </c>
      <c r="AH498" s="61">
        <v>0</v>
      </c>
      <c r="AI498" s="61">
        <v>0</v>
      </c>
      <c r="AJ498" s="61">
        <v>0</v>
      </c>
      <c r="AK498" s="61">
        <v>0</v>
      </c>
      <c r="AL498" s="61">
        <v>0</v>
      </c>
      <c r="AM498" s="61">
        <v>0</v>
      </c>
      <c r="AN498" s="61">
        <v>0</v>
      </c>
      <c r="AO498" s="61">
        <v>0</v>
      </c>
      <c r="AP498" s="61">
        <v>0</v>
      </c>
      <c r="AQ498" s="61">
        <f t="shared" si="7"/>
        <v>0</v>
      </c>
      <c r="AT498" s="33"/>
    </row>
    <row r="499" spans="1:46" ht="33" customHeight="1">
      <c r="A499" s="32">
        <v>1726</v>
      </c>
      <c r="B499" s="315" t="str">
        <f>VLOOKUP(A499,[5]bd_lista!A:C,3,FALSE)</f>
        <v>Gobierno Autónomo Municipal de Trigal</v>
      </c>
      <c r="C499" s="316" t="e">
        <f>+VLOOKUP(A499,Contactos!$A$4:$E$534,6,FALSE)</f>
        <v>#REF!</v>
      </c>
      <c r="D499" s="61">
        <v>0</v>
      </c>
      <c r="E499" s="61">
        <v>0</v>
      </c>
      <c r="F499" s="61">
        <v>0</v>
      </c>
      <c r="G499" s="61">
        <v>0</v>
      </c>
      <c r="H499" s="61">
        <v>0</v>
      </c>
      <c r="I499" s="61">
        <v>0</v>
      </c>
      <c r="J499" s="61">
        <v>0</v>
      </c>
      <c r="K499" s="61">
        <v>0</v>
      </c>
      <c r="L499" s="61">
        <v>0</v>
      </c>
      <c r="M499" s="61">
        <v>0</v>
      </c>
      <c r="N499" s="61">
        <v>0</v>
      </c>
      <c r="O499" s="61">
        <v>0</v>
      </c>
      <c r="P499" s="61">
        <v>0</v>
      </c>
      <c r="Q499" s="61">
        <v>0</v>
      </c>
      <c r="R499" s="61">
        <v>0</v>
      </c>
      <c r="S499" s="61">
        <v>0</v>
      </c>
      <c r="T499" s="61">
        <v>0</v>
      </c>
      <c r="U499" s="61">
        <v>0</v>
      </c>
      <c r="V499" s="61">
        <v>0</v>
      </c>
      <c r="W499" s="61">
        <v>0</v>
      </c>
      <c r="X499" s="61">
        <v>0</v>
      </c>
      <c r="Y499" s="61">
        <v>0</v>
      </c>
      <c r="Z499" s="61">
        <v>0</v>
      </c>
      <c r="AA499" s="61">
        <v>0</v>
      </c>
      <c r="AB499" s="61">
        <v>0</v>
      </c>
      <c r="AC499" s="61">
        <v>0</v>
      </c>
      <c r="AD499" s="61">
        <v>0</v>
      </c>
      <c r="AE499" s="61">
        <v>0</v>
      </c>
      <c r="AF499" s="61">
        <v>0</v>
      </c>
      <c r="AG499" s="61">
        <v>0</v>
      </c>
      <c r="AH499" s="61">
        <v>0</v>
      </c>
      <c r="AI499" s="61">
        <v>0</v>
      </c>
      <c r="AJ499" s="61">
        <v>0</v>
      </c>
      <c r="AK499" s="61">
        <v>0</v>
      </c>
      <c r="AL499" s="61">
        <v>0</v>
      </c>
      <c r="AM499" s="61">
        <v>0</v>
      </c>
      <c r="AN499" s="61">
        <v>0</v>
      </c>
      <c r="AO499" s="61">
        <v>0</v>
      </c>
      <c r="AP499" s="61">
        <v>0</v>
      </c>
      <c r="AQ499" s="61">
        <f t="shared" si="7"/>
        <v>0</v>
      </c>
      <c r="AT499" s="33"/>
    </row>
    <row r="500" spans="1:46" ht="33" customHeight="1">
      <c r="A500" s="32">
        <v>1727</v>
      </c>
      <c r="B500" s="315" t="str">
        <f>VLOOKUP(A500,[5]bd_lista!A:C,3,FALSE)</f>
        <v>Gobierno Autónomo Municipal de Moro Moro</v>
      </c>
      <c r="C500" s="316" t="e">
        <f>+VLOOKUP(A500,Contactos!$A$4:$E$534,6,FALSE)</f>
        <v>#REF!</v>
      </c>
      <c r="D500" s="61">
        <v>0</v>
      </c>
      <c r="E500" s="61">
        <v>0</v>
      </c>
      <c r="F500" s="61">
        <v>0</v>
      </c>
      <c r="G500" s="61">
        <v>0</v>
      </c>
      <c r="H500" s="61">
        <v>0</v>
      </c>
      <c r="I500" s="61">
        <v>0</v>
      </c>
      <c r="J500" s="61">
        <v>0</v>
      </c>
      <c r="K500" s="61">
        <v>0</v>
      </c>
      <c r="L500" s="61">
        <v>0</v>
      </c>
      <c r="M500" s="61">
        <v>0</v>
      </c>
      <c r="N500" s="61">
        <v>0</v>
      </c>
      <c r="O500" s="61">
        <v>0</v>
      </c>
      <c r="P500" s="61">
        <v>0</v>
      </c>
      <c r="Q500" s="61">
        <v>0</v>
      </c>
      <c r="R500" s="61">
        <v>0</v>
      </c>
      <c r="S500" s="61">
        <v>0</v>
      </c>
      <c r="T500" s="61">
        <v>0</v>
      </c>
      <c r="U500" s="61">
        <v>0</v>
      </c>
      <c r="V500" s="61">
        <v>0</v>
      </c>
      <c r="W500" s="61">
        <v>0</v>
      </c>
      <c r="X500" s="61">
        <v>0</v>
      </c>
      <c r="Y500" s="61">
        <v>0</v>
      </c>
      <c r="Z500" s="61">
        <v>0</v>
      </c>
      <c r="AA500" s="61">
        <v>0</v>
      </c>
      <c r="AB500" s="61">
        <v>0</v>
      </c>
      <c r="AC500" s="61">
        <v>0</v>
      </c>
      <c r="AD500" s="61">
        <v>0</v>
      </c>
      <c r="AE500" s="61">
        <v>0</v>
      </c>
      <c r="AF500" s="61">
        <v>0</v>
      </c>
      <c r="AG500" s="61">
        <v>0</v>
      </c>
      <c r="AH500" s="61">
        <v>0</v>
      </c>
      <c r="AI500" s="61">
        <v>0</v>
      </c>
      <c r="AJ500" s="61">
        <v>0</v>
      </c>
      <c r="AK500" s="61">
        <v>0</v>
      </c>
      <c r="AL500" s="61">
        <v>0</v>
      </c>
      <c r="AM500" s="61">
        <v>0</v>
      </c>
      <c r="AN500" s="61">
        <v>0</v>
      </c>
      <c r="AO500" s="61">
        <v>0</v>
      </c>
      <c r="AP500" s="61">
        <v>0</v>
      </c>
      <c r="AQ500" s="61">
        <f t="shared" si="7"/>
        <v>0</v>
      </c>
      <c r="AT500" s="33"/>
    </row>
    <row r="501" spans="1:46" ht="33" customHeight="1">
      <c r="A501" s="32">
        <v>1728</v>
      </c>
      <c r="B501" s="315" t="str">
        <f>VLOOKUP(A501,[5]bd_lista!A:C,3,FALSE)</f>
        <v>Gobierno Autónomo Municipal de Postrer Valle</v>
      </c>
      <c r="C501" s="316" t="e">
        <f>+VLOOKUP(A501,Contactos!$A$4:$E$534,6,FALSE)</f>
        <v>#REF!</v>
      </c>
      <c r="D501" s="61">
        <v>0</v>
      </c>
      <c r="E501" s="61">
        <v>0</v>
      </c>
      <c r="F501" s="61">
        <v>0</v>
      </c>
      <c r="G501" s="61">
        <v>0</v>
      </c>
      <c r="H501" s="61">
        <v>0</v>
      </c>
      <c r="I501" s="61">
        <v>0</v>
      </c>
      <c r="J501" s="61">
        <v>0</v>
      </c>
      <c r="K501" s="61">
        <v>0</v>
      </c>
      <c r="L501" s="61">
        <v>0</v>
      </c>
      <c r="M501" s="61">
        <v>0</v>
      </c>
      <c r="N501" s="61">
        <v>0</v>
      </c>
      <c r="O501" s="61">
        <v>0</v>
      </c>
      <c r="P501" s="61">
        <v>0</v>
      </c>
      <c r="Q501" s="61">
        <v>0</v>
      </c>
      <c r="R501" s="61">
        <v>0</v>
      </c>
      <c r="S501" s="61">
        <v>0</v>
      </c>
      <c r="T501" s="61">
        <v>0</v>
      </c>
      <c r="U501" s="61">
        <v>0</v>
      </c>
      <c r="V501" s="61">
        <v>0</v>
      </c>
      <c r="W501" s="61">
        <v>0</v>
      </c>
      <c r="X501" s="61">
        <v>0</v>
      </c>
      <c r="Y501" s="61">
        <v>0</v>
      </c>
      <c r="Z501" s="61">
        <v>0</v>
      </c>
      <c r="AA501" s="61">
        <v>0</v>
      </c>
      <c r="AB501" s="61">
        <v>0</v>
      </c>
      <c r="AC501" s="61">
        <v>0</v>
      </c>
      <c r="AD501" s="61">
        <v>0</v>
      </c>
      <c r="AE501" s="61">
        <v>0</v>
      </c>
      <c r="AF501" s="61">
        <v>0</v>
      </c>
      <c r="AG501" s="61">
        <v>0</v>
      </c>
      <c r="AH501" s="61">
        <v>0</v>
      </c>
      <c r="AI501" s="61">
        <v>0</v>
      </c>
      <c r="AJ501" s="61">
        <v>0</v>
      </c>
      <c r="AK501" s="61">
        <v>0</v>
      </c>
      <c r="AL501" s="61">
        <v>0</v>
      </c>
      <c r="AM501" s="61">
        <v>0</v>
      </c>
      <c r="AN501" s="61">
        <v>0</v>
      </c>
      <c r="AO501" s="61">
        <v>0</v>
      </c>
      <c r="AP501" s="61">
        <v>0</v>
      </c>
      <c r="AQ501" s="61">
        <f t="shared" si="7"/>
        <v>0</v>
      </c>
      <c r="AT501" s="33"/>
    </row>
    <row r="502" spans="1:46" ht="33" customHeight="1">
      <c r="A502" s="32">
        <v>1729</v>
      </c>
      <c r="B502" s="315" t="str">
        <f>VLOOKUP(A502,[5]bd_lista!A:C,3,FALSE)</f>
        <v>Gobierno Autónomo Municipal de Pucara</v>
      </c>
      <c r="C502" s="316" t="e">
        <f>+VLOOKUP(A502,Contactos!$A$4:$E$534,6,FALSE)</f>
        <v>#REF!</v>
      </c>
      <c r="D502" s="61">
        <v>0</v>
      </c>
      <c r="E502" s="61">
        <v>0</v>
      </c>
      <c r="F502" s="61">
        <v>0</v>
      </c>
      <c r="G502" s="61">
        <v>0</v>
      </c>
      <c r="H502" s="61">
        <v>0</v>
      </c>
      <c r="I502" s="61">
        <v>0</v>
      </c>
      <c r="J502" s="61">
        <v>0</v>
      </c>
      <c r="K502" s="61">
        <v>0</v>
      </c>
      <c r="L502" s="61">
        <v>0</v>
      </c>
      <c r="M502" s="61">
        <v>0</v>
      </c>
      <c r="N502" s="61">
        <v>0</v>
      </c>
      <c r="O502" s="61">
        <v>0</v>
      </c>
      <c r="P502" s="61">
        <v>0</v>
      </c>
      <c r="Q502" s="61">
        <v>0</v>
      </c>
      <c r="R502" s="61">
        <v>0</v>
      </c>
      <c r="S502" s="61">
        <v>0</v>
      </c>
      <c r="T502" s="61">
        <v>0</v>
      </c>
      <c r="U502" s="61">
        <v>0</v>
      </c>
      <c r="V502" s="61">
        <v>0</v>
      </c>
      <c r="W502" s="61">
        <v>0</v>
      </c>
      <c r="X502" s="61">
        <v>0</v>
      </c>
      <c r="Y502" s="61">
        <v>0</v>
      </c>
      <c r="Z502" s="61">
        <v>0</v>
      </c>
      <c r="AA502" s="61">
        <v>0</v>
      </c>
      <c r="AB502" s="61">
        <v>0</v>
      </c>
      <c r="AC502" s="61">
        <v>0</v>
      </c>
      <c r="AD502" s="61">
        <v>0</v>
      </c>
      <c r="AE502" s="61">
        <v>0</v>
      </c>
      <c r="AF502" s="61">
        <v>0</v>
      </c>
      <c r="AG502" s="61">
        <v>0</v>
      </c>
      <c r="AH502" s="61">
        <v>0</v>
      </c>
      <c r="AI502" s="61">
        <v>0</v>
      </c>
      <c r="AJ502" s="61">
        <v>0</v>
      </c>
      <c r="AK502" s="61">
        <v>0</v>
      </c>
      <c r="AL502" s="61">
        <v>0</v>
      </c>
      <c r="AM502" s="61">
        <v>0</v>
      </c>
      <c r="AN502" s="61">
        <v>0</v>
      </c>
      <c r="AO502" s="61">
        <v>0</v>
      </c>
      <c r="AP502" s="61">
        <v>0</v>
      </c>
      <c r="AQ502" s="61">
        <f t="shared" si="7"/>
        <v>0</v>
      </c>
      <c r="AT502" s="33"/>
    </row>
    <row r="503" spans="1:46" ht="33" customHeight="1">
      <c r="A503" s="32">
        <v>1730</v>
      </c>
      <c r="B503" s="315" t="str">
        <f>VLOOKUP(A503,[5]bd_lista!A:C,3,FALSE)</f>
        <v>Gobierno Autónomo Municipal de Samaipata</v>
      </c>
      <c r="C503" s="316" t="e">
        <f>+VLOOKUP(A503,Contactos!$A$4:$E$534,6,FALSE)</f>
        <v>#REF!</v>
      </c>
      <c r="D503" s="61">
        <v>0</v>
      </c>
      <c r="E503" s="61">
        <v>0</v>
      </c>
      <c r="F503" s="61">
        <v>0</v>
      </c>
      <c r="G503" s="61">
        <v>0</v>
      </c>
      <c r="H503" s="61">
        <v>0</v>
      </c>
      <c r="I503" s="61">
        <v>0</v>
      </c>
      <c r="J503" s="61">
        <v>0</v>
      </c>
      <c r="K503" s="61">
        <v>0</v>
      </c>
      <c r="L503" s="61">
        <v>0</v>
      </c>
      <c r="M503" s="61">
        <v>0</v>
      </c>
      <c r="N503" s="61">
        <v>0</v>
      </c>
      <c r="O503" s="61">
        <v>0</v>
      </c>
      <c r="P503" s="61">
        <v>0</v>
      </c>
      <c r="Q503" s="61">
        <v>0</v>
      </c>
      <c r="R503" s="61">
        <v>0</v>
      </c>
      <c r="S503" s="61">
        <v>0</v>
      </c>
      <c r="T503" s="61">
        <v>0</v>
      </c>
      <c r="U503" s="61">
        <v>0</v>
      </c>
      <c r="V503" s="61">
        <v>0</v>
      </c>
      <c r="W503" s="61">
        <v>0</v>
      </c>
      <c r="X503" s="61">
        <v>0</v>
      </c>
      <c r="Y503" s="61">
        <v>0</v>
      </c>
      <c r="Z503" s="61">
        <v>0</v>
      </c>
      <c r="AA503" s="61">
        <v>0</v>
      </c>
      <c r="AB503" s="61">
        <v>0</v>
      </c>
      <c r="AC503" s="61">
        <v>0</v>
      </c>
      <c r="AD503" s="61">
        <v>0</v>
      </c>
      <c r="AE503" s="61">
        <v>0</v>
      </c>
      <c r="AF503" s="61">
        <v>0</v>
      </c>
      <c r="AG503" s="61">
        <v>0</v>
      </c>
      <c r="AH503" s="61">
        <v>0</v>
      </c>
      <c r="AI503" s="61">
        <v>0</v>
      </c>
      <c r="AJ503" s="61">
        <v>0</v>
      </c>
      <c r="AK503" s="61">
        <v>0</v>
      </c>
      <c r="AL503" s="61">
        <v>0</v>
      </c>
      <c r="AM503" s="61">
        <v>0</v>
      </c>
      <c r="AN503" s="61">
        <v>0</v>
      </c>
      <c r="AO503" s="61">
        <v>0</v>
      </c>
      <c r="AP503" s="61">
        <v>0</v>
      </c>
      <c r="AQ503" s="61">
        <f t="shared" si="7"/>
        <v>0</v>
      </c>
      <c r="AT503" s="33"/>
    </row>
    <row r="504" spans="1:46" ht="33" customHeight="1">
      <c r="A504" s="32">
        <v>1731</v>
      </c>
      <c r="B504" s="315" t="str">
        <f>VLOOKUP(A504,[5]bd_lista!A:C,3,FALSE)</f>
        <v>Gobierno Autónomo Municipal de Pampa Grande</v>
      </c>
      <c r="C504" s="316" t="e">
        <f>+VLOOKUP(A504,Contactos!$A$4:$E$534,6,FALSE)</f>
        <v>#REF!</v>
      </c>
      <c r="D504" s="61">
        <v>0</v>
      </c>
      <c r="E504" s="61">
        <v>0</v>
      </c>
      <c r="F504" s="61">
        <v>0</v>
      </c>
      <c r="G504" s="61">
        <v>0</v>
      </c>
      <c r="H504" s="61">
        <v>0</v>
      </c>
      <c r="I504" s="61">
        <v>0</v>
      </c>
      <c r="J504" s="61">
        <v>0</v>
      </c>
      <c r="K504" s="61">
        <v>0</v>
      </c>
      <c r="L504" s="61">
        <v>0</v>
      </c>
      <c r="M504" s="61">
        <v>0</v>
      </c>
      <c r="N504" s="61">
        <v>0</v>
      </c>
      <c r="O504" s="61">
        <v>0</v>
      </c>
      <c r="P504" s="61">
        <v>0</v>
      </c>
      <c r="Q504" s="61">
        <v>0</v>
      </c>
      <c r="R504" s="61">
        <v>0</v>
      </c>
      <c r="S504" s="61">
        <v>0</v>
      </c>
      <c r="T504" s="61">
        <v>0</v>
      </c>
      <c r="U504" s="61">
        <v>0</v>
      </c>
      <c r="V504" s="61">
        <v>0</v>
      </c>
      <c r="W504" s="61">
        <v>0</v>
      </c>
      <c r="X504" s="61">
        <v>0</v>
      </c>
      <c r="Y504" s="61">
        <v>0</v>
      </c>
      <c r="Z504" s="61">
        <v>0</v>
      </c>
      <c r="AA504" s="61">
        <v>0</v>
      </c>
      <c r="AB504" s="61">
        <v>0</v>
      </c>
      <c r="AC504" s="61">
        <v>0</v>
      </c>
      <c r="AD504" s="61">
        <v>0</v>
      </c>
      <c r="AE504" s="61">
        <v>0</v>
      </c>
      <c r="AF504" s="61">
        <v>0</v>
      </c>
      <c r="AG504" s="61">
        <v>0</v>
      </c>
      <c r="AH504" s="61">
        <v>0</v>
      </c>
      <c r="AI504" s="61">
        <v>0</v>
      </c>
      <c r="AJ504" s="61">
        <v>0</v>
      </c>
      <c r="AK504" s="61">
        <v>0</v>
      </c>
      <c r="AL504" s="61">
        <v>0</v>
      </c>
      <c r="AM504" s="61">
        <v>0</v>
      </c>
      <c r="AN504" s="61">
        <v>0</v>
      </c>
      <c r="AO504" s="61">
        <v>0</v>
      </c>
      <c r="AP504" s="61">
        <v>0</v>
      </c>
      <c r="AQ504" s="61">
        <f t="shared" si="7"/>
        <v>0</v>
      </c>
      <c r="AT504" s="33"/>
    </row>
    <row r="505" spans="1:46" ht="33" customHeight="1">
      <c r="A505" s="32">
        <v>1732</v>
      </c>
      <c r="B505" s="315" t="str">
        <f>VLOOKUP(A505,[5]bd_lista!A:C,3,FALSE)</f>
        <v>Gobierno Autónomo Municipal de Mairana</v>
      </c>
      <c r="C505" s="316" t="e">
        <f>+VLOOKUP(A505,Contactos!$A$4:$E$534,6,FALSE)</f>
        <v>#REF!</v>
      </c>
      <c r="D505" s="61">
        <v>0</v>
      </c>
      <c r="E505" s="61">
        <v>0</v>
      </c>
      <c r="F505" s="61">
        <v>0</v>
      </c>
      <c r="G505" s="61">
        <v>0</v>
      </c>
      <c r="H505" s="61">
        <v>0</v>
      </c>
      <c r="I505" s="61">
        <v>0</v>
      </c>
      <c r="J505" s="61">
        <v>0</v>
      </c>
      <c r="K505" s="61">
        <v>0</v>
      </c>
      <c r="L505" s="61">
        <v>0</v>
      </c>
      <c r="M505" s="61">
        <v>0</v>
      </c>
      <c r="N505" s="61">
        <v>0</v>
      </c>
      <c r="O505" s="61">
        <v>0</v>
      </c>
      <c r="P505" s="61">
        <v>0</v>
      </c>
      <c r="Q505" s="61">
        <v>0</v>
      </c>
      <c r="R505" s="61">
        <v>0</v>
      </c>
      <c r="S505" s="61">
        <v>0</v>
      </c>
      <c r="T505" s="61">
        <v>0</v>
      </c>
      <c r="U505" s="61">
        <v>0</v>
      </c>
      <c r="V505" s="61">
        <v>0</v>
      </c>
      <c r="W505" s="61">
        <v>0</v>
      </c>
      <c r="X505" s="61">
        <v>0</v>
      </c>
      <c r="Y505" s="61">
        <v>0</v>
      </c>
      <c r="Z505" s="61">
        <v>0</v>
      </c>
      <c r="AA505" s="61">
        <v>0</v>
      </c>
      <c r="AB505" s="61">
        <v>0</v>
      </c>
      <c r="AC505" s="61">
        <v>0</v>
      </c>
      <c r="AD505" s="61">
        <v>0</v>
      </c>
      <c r="AE505" s="61">
        <v>0</v>
      </c>
      <c r="AF505" s="61">
        <v>0</v>
      </c>
      <c r="AG505" s="61">
        <v>0</v>
      </c>
      <c r="AH505" s="61">
        <v>0</v>
      </c>
      <c r="AI505" s="61">
        <v>0</v>
      </c>
      <c r="AJ505" s="61">
        <v>0</v>
      </c>
      <c r="AK505" s="61">
        <v>0</v>
      </c>
      <c r="AL505" s="61">
        <v>0</v>
      </c>
      <c r="AM505" s="61">
        <v>0</v>
      </c>
      <c r="AN505" s="61">
        <v>0</v>
      </c>
      <c r="AO505" s="61">
        <v>0</v>
      </c>
      <c r="AP505" s="61">
        <v>0</v>
      </c>
      <c r="AQ505" s="61">
        <f t="shared" si="7"/>
        <v>0</v>
      </c>
      <c r="AT505" s="33"/>
    </row>
    <row r="506" spans="1:46" ht="33" customHeight="1">
      <c r="A506" s="32">
        <v>1733</v>
      </c>
      <c r="B506" s="315" t="str">
        <f>VLOOKUP(A506,[5]bd_lista!A:C,3,FALSE)</f>
        <v>Gobierno Autónomo Municipal de Quirusillas</v>
      </c>
      <c r="C506" s="316" t="e">
        <f>+VLOOKUP(A506,Contactos!$A$4:$E$534,6,FALSE)</f>
        <v>#REF!</v>
      </c>
      <c r="D506" s="61">
        <v>0</v>
      </c>
      <c r="E506" s="61">
        <v>0</v>
      </c>
      <c r="F506" s="61">
        <v>0</v>
      </c>
      <c r="G506" s="61">
        <v>0</v>
      </c>
      <c r="H506" s="61">
        <v>0</v>
      </c>
      <c r="I506" s="61">
        <v>0</v>
      </c>
      <c r="J506" s="61">
        <v>0</v>
      </c>
      <c r="K506" s="61">
        <v>0</v>
      </c>
      <c r="L506" s="61">
        <v>0</v>
      </c>
      <c r="M506" s="61">
        <v>0</v>
      </c>
      <c r="N506" s="61">
        <v>0</v>
      </c>
      <c r="O506" s="61">
        <v>0</v>
      </c>
      <c r="P506" s="61">
        <v>0</v>
      </c>
      <c r="Q506" s="61">
        <v>0</v>
      </c>
      <c r="R506" s="61">
        <v>0</v>
      </c>
      <c r="S506" s="61">
        <v>0</v>
      </c>
      <c r="T506" s="61">
        <v>0</v>
      </c>
      <c r="U506" s="61">
        <v>0</v>
      </c>
      <c r="V506" s="61">
        <v>0</v>
      </c>
      <c r="W506" s="61">
        <v>0</v>
      </c>
      <c r="X506" s="61">
        <v>0</v>
      </c>
      <c r="Y506" s="61">
        <v>0</v>
      </c>
      <c r="Z506" s="61">
        <v>0</v>
      </c>
      <c r="AA506" s="61">
        <v>0</v>
      </c>
      <c r="AB506" s="61">
        <v>0</v>
      </c>
      <c r="AC506" s="61">
        <v>0</v>
      </c>
      <c r="AD506" s="61">
        <v>0</v>
      </c>
      <c r="AE506" s="61">
        <v>0</v>
      </c>
      <c r="AF506" s="61">
        <v>0</v>
      </c>
      <c r="AG506" s="61">
        <v>0</v>
      </c>
      <c r="AH506" s="61">
        <v>0</v>
      </c>
      <c r="AI506" s="61">
        <v>0</v>
      </c>
      <c r="AJ506" s="61">
        <v>0</v>
      </c>
      <c r="AK506" s="61">
        <v>0</v>
      </c>
      <c r="AL506" s="61">
        <v>0</v>
      </c>
      <c r="AM506" s="61">
        <v>0</v>
      </c>
      <c r="AN506" s="61">
        <v>0</v>
      </c>
      <c r="AO506" s="61">
        <v>0</v>
      </c>
      <c r="AP506" s="61">
        <v>0</v>
      </c>
      <c r="AQ506" s="61">
        <f t="shared" si="7"/>
        <v>0</v>
      </c>
      <c r="AT506" s="33"/>
    </row>
    <row r="507" spans="1:46" ht="33" customHeight="1">
      <c r="A507" s="32">
        <v>1734</v>
      </c>
      <c r="B507" s="315" t="str">
        <f>VLOOKUP(A507,[5]bd_lista!A:C,3,FALSE)</f>
        <v>Gobierno Autónomo Municipal de Montero</v>
      </c>
      <c r="C507" s="316" t="e">
        <f>+VLOOKUP(A507,Contactos!$A$4:$E$534,6,FALSE)</f>
        <v>#REF!</v>
      </c>
      <c r="D507" s="61">
        <v>0</v>
      </c>
      <c r="E507" s="61">
        <v>0</v>
      </c>
      <c r="F507" s="61">
        <v>0</v>
      </c>
      <c r="G507" s="61">
        <v>0</v>
      </c>
      <c r="H507" s="61">
        <v>0</v>
      </c>
      <c r="I507" s="61">
        <v>0</v>
      </c>
      <c r="J507" s="61">
        <v>0</v>
      </c>
      <c r="K507" s="61">
        <v>0</v>
      </c>
      <c r="L507" s="61">
        <v>0</v>
      </c>
      <c r="M507" s="61">
        <v>0</v>
      </c>
      <c r="N507" s="61">
        <v>0</v>
      </c>
      <c r="O507" s="61">
        <v>0</v>
      </c>
      <c r="P507" s="61">
        <v>0</v>
      </c>
      <c r="Q507" s="61">
        <v>0</v>
      </c>
      <c r="R507" s="61">
        <v>0</v>
      </c>
      <c r="S507" s="61">
        <v>0</v>
      </c>
      <c r="T507" s="61">
        <v>0</v>
      </c>
      <c r="U507" s="61">
        <v>0</v>
      </c>
      <c r="V507" s="61">
        <v>0</v>
      </c>
      <c r="W507" s="61">
        <v>0</v>
      </c>
      <c r="X507" s="61">
        <v>0</v>
      </c>
      <c r="Y507" s="61">
        <v>0</v>
      </c>
      <c r="Z507" s="61">
        <v>0</v>
      </c>
      <c r="AA507" s="61">
        <v>0</v>
      </c>
      <c r="AB507" s="61">
        <v>0</v>
      </c>
      <c r="AC507" s="61">
        <v>0</v>
      </c>
      <c r="AD507" s="61">
        <v>0</v>
      </c>
      <c r="AE507" s="61">
        <v>0</v>
      </c>
      <c r="AF507" s="61">
        <v>0</v>
      </c>
      <c r="AG507" s="61">
        <v>0</v>
      </c>
      <c r="AH507" s="61">
        <v>0</v>
      </c>
      <c r="AI507" s="61">
        <v>0</v>
      </c>
      <c r="AJ507" s="61">
        <v>0</v>
      </c>
      <c r="AK507" s="61">
        <v>0</v>
      </c>
      <c r="AL507" s="61">
        <v>0</v>
      </c>
      <c r="AM507" s="61">
        <v>0</v>
      </c>
      <c r="AN507" s="61">
        <v>0</v>
      </c>
      <c r="AO507" s="61">
        <v>0</v>
      </c>
      <c r="AP507" s="61">
        <v>0</v>
      </c>
      <c r="AQ507" s="61">
        <f t="shared" si="7"/>
        <v>0</v>
      </c>
      <c r="AT507" s="33"/>
    </row>
    <row r="508" spans="1:46" ht="33" customHeight="1">
      <c r="A508" s="32">
        <v>1735</v>
      </c>
      <c r="B508" s="315" t="str">
        <f>VLOOKUP(A508,[5]bd_lista!A:C,3,FALSE)</f>
        <v>Gobierno Autónomo Municipal de General Agustín Saavedra</v>
      </c>
      <c r="C508" s="316" t="e">
        <f>+VLOOKUP(A508,Contactos!$A$4:$E$534,6,FALSE)</f>
        <v>#REF!</v>
      </c>
      <c r="D508" s="61">
        <v>0</v>
      </c>
      <c r="E508" s="61">
        <v>0</v>
      </c>
      <c r="F508" s="61">
        <v>0</v>
      </c>
      <c r="G508" s="61">
        <v>0</v>
      </c>
      <c r="H508" s="61">
        <v>0</v>
      </c>
      <c r="I508" s="61">
        <v>0</v>
      </c>
      <c r="J508" s="61">
        <v>0</v>
      </c>
      <c r="K508" s="61">
        <v>0</v>
      </c>
      <c r="L508" s="61">
        <v>0</v>
      </c>
      <c r="M508" s="61">
        <v>0</v>
      </c>
      <c r="N508" s="61">
        <v>0</v>
      </c>
      <c r="O508" s="61">
        <v>0</v>
      </c>
      <c r="P508" s="61">
        <v>0</v>
      </c>
      <c r="Q508" s="61">
        <v>0</v>
      </c>
      <c r="R508" s="61">
        <v>0</v>
      </c>
      <c r="S508" s="61">
        <v>0</v>
      </c>
      <c r="T508" s="61">
        <v>0</v>
      </c>
      <c r="U508" s="61">
        <v>0</v>
      </c>
      <c r="V508" s="61">
        <v>0</v>
      </c>
      <c r="W508" s="61">
        <v>0</v>
      </c>
      <c r="X508" s="61">
        <v>0</v>
      </c>
      <c r="Y508" s="61">
        <v>0</v>
      </c>
      <c r="Z508" s="61">
        <v>0</v>
      </c>
      <c r="AA508" s="61">
        <v>0</v>
      </c>
      <c r="AB508" s="61">
        <v>0</v>
      </c>
      <c r="AC508" s="61">
        <v>0</v>
      </c>
      <c r="AD508" s="61">
        <v>0</v>
      </c>
      <c r="AE508" s="61">
        <v>0</v>
      </c>
      <c r="AF508" s="61">
        <v>0</v>
      </c>
      <c r="AG508" s="61">
        <v>0</v>
      </c>
      <c r="AH508" s="61">
        <v>0</v>
      </c>
      <c r="AI508" s="61">
        <v>0</v>
      </c>
      <c r="AJ508" s="61">
        <v>0</v>
      </c>
      <c r="AK508" s="61">
        <v>0</v>
      </c>
      <c r="AL508" s="61">
        <v>0</v>
      </c>
      <c r="AM508" s="61">
        <v>0</v>
      </c>
      <c r="AN508" s="61">
        <v>0</v>
      </c>
      <c r="AO508" s="61">
        <v>0</v>
      </c>
      <c r="AP508" s="61">
        <v>0</v>
      </c>
      <c r="AQ508" s="61">
        <f t="shared" si="7"/>
        <v>0</v>
      </c>
      <c r="AT508" s="33"/>
    </row>
    <row r="509" spans="1:46" ht="33" customHeight="1">
      <c r="A509" s="32">
        <v>1736</v>
      </c>
      <c r="B509" s="315" t="str">
        <f>VLOOKUP(A509,[5]bd_lista!A:C,3,FALSE)</f>
        <v>Gobierno Autónomo Municipal de Mineros</v>
      </c>
      <c r="C509" s="316" t="e">
        <f>+VLOOKUP(A509,Contactos!$A$4:$E$534,6,FALSE)</f>
        <v>#REF!</v>
      </c>
      <c r="D509" s="61">
        <v>0</v>
      </c>
      <c r="E509" s="61">
        <v>0</v>
      </c>
      <c r="F509" s="61">
        <v>0</v>
      </c>
      <c r="G509" s="61">
        <v>0</v>
      </c>
      <c r="H509" s="61">
        <v>0</v>
      </c>
      <c r="I509" s="61">
        <v>0</v>
      </c>
      <c r="J509" s="61">
        <v>0</v>
      </c>
      <c r="K509" s="61">
        <v>0</v>
      </c>
      <c r="L509" s="61">
        <v>0</v>
      </c>
      <c r="M509" s="61">
        <v>0</v>
      </c>
      <c r="N509" s="61">
        <v>0</v>
      </c>
      <c r="O509" s="61">
        <v>0</v>
      </c>
      <c r="P509" s="61">
        <v>0</v>
      </c>
      <c r="Q509" s="61">
        <v>0</v>
      </c>
      <c r="R509" s="61">
        <v>0</v>
      </c>
      <c r="S509" s="61">
        <v>0</v>
      </c>
      <c r="T509" s="61">
        <v>0</v>
      </c>
      <c r="U509" s="61">
        <v>0</v>
      </c>
      <c r="V509" s="61">
        <v>0</v>
      </c>
      <c r="W509" s="61">
        <v>0</v>
      </c>
      <c r="X509" s="61">
        <v>0</v>
      </c>
      <c r="Y509" s="61">
        <v>0</v>
      </c>
      <c r="Z509" s="61">
        <v>0</v>
      </c>
      <c r="AA509" s="61">
        <v>0</v>
      </c>
      <c r="AB509" s="61">
        <v>0</v>
      </c>
      <c r="AC509" s="61">
        <v>0</v>
      </c>
      <c r="AD509" s="61">
        <v>0</v>
      </c>
      <c r="AE509" s="61">
        <v>0</v>
      </c>
      <c r="AF509" s="61">
        <v>0</v>
      </c>
      <c r="AG509" s="61">
        <v>0</v>
      </c>
      <c r="AH509" s="61">
        <v>0</v>
      </c>
      <c r="AI509" s="61">
        <v>0</v>
      </c>
      <c r="AJ509" s="61">
        <v>0</v>
      </c>
      <c r="AK509" s="61">
        <v>0</v>
      </c>
      <c r="AL509" s="61">
        <v>0</v>
      </c>
      <c r="AM509" s="61">
        <v>0</v>
      </c>
      <c r="AN509" s="61">
        <v>0</v>
      </c>
      <c r="AO509" s="61">
        <v>0</v>
      </c>
      <c r="AP509" s="61">
        <v>0</v>
      </c>
      <c r="AQ509" s="61">
        <f t="shared" si="7"/>
        <v>0</v>
      </c>
      <c r="AT509" s="33"/>
    </row>
    <row r="510" spans="1:46" ht="33" customHeight="1">
      <c r="A510" s="32">
        <v>1737</v>
      </c>
      <c r="B510" s="315" t="str">
        <f>VLOOKUP(A510,[5]bd_lista!A:C,3,FALSE)</f>
        <v>Gobierno Autónomo Municipal de Concepción</v>
      </c>
      <c r="C510" s="316" t="e">
        <f>+VLOOKUP(A510,Contactos!$A$4:$E$534,6,FALSE)</f>
        <v>#REF!</v>
      </c>
      <c r="D510" s="61">
        <v>0</v>
      </c>
      <c r="E510" s="61">
        <v>0</v>
      </c>
      <c r="F510" s="61">
        <v>0</v>
      </c>
      <c r="G510" s="61">
        <v>0</v>
      </c>
      <c r="H510" s="61">
        <v>0</v>
      </c>
      <c r="I510" s="61">
        <v>0</v>
      </c>
      <c r="J510" s="61">
        <v>0</v>
      </c>
      <c r="K510" s="61">
        <v>0</v>
      </c>
      <c r="L510" s="61">
        <v>0</v>
      </c>
      <c r="M510" s="61">
        <v>0</v>
      </c>
      <c r="N510" s="61">
        <v>0</v>
      </c>
      <c r="O510" s="61">
        <v>0</v>
      </c>
      <c r="P510" s="61">
        <v>0</v>
      </c>
      <c r="Q510" s="61">
        <v>0</v>
      </c>
      <c r="R510" s="61">
        <v>0</v>
      </c>
      <c r="S510" s="61">
        <v>0</v>
      </c>
      <c r="T510" s="61">
        <v>0</v>
      </c>
      <c r="U510" s="61">
        <v>0</v>
      </c>
      <c r="V510" s="61">
        <v>0</v>
      </c>
      <c r="W510" s="61">
        <v>0</v>
      </c>
      <c r="X510" s="61">
        <v>0</v>
      </c>
      <c r="Y510" s="61">
        <v>0</v>
      </c>
      <c r="Z510" s="61">
        <v>0</v>
      </c>
      <c r="AA510" s="61">
        <v>0</v>
      </c>
      <c r="AB510" s="61">
        <v>0</v>
      </c>
      <c r="AC510" s="61">
        <v>0</v>
      </c>
      <c r="AD510" s="61">
        <v>0</v>
      </c>
      <c r="AE510" s="61">
        <v>0</v>
      </c>
      <c r="AF510" s="61">
        <v>0</v>
      </c>
      <c r="AG510" s="61">
        <v>0</v>
      </c>
      <c r="AH510" s="61">
        <v>0</v>
      </c>
      <c r="AI510" s="61">
        <v>0</v>
      </c>
      <c r="AJ510" s="61">
        <v>0</v>
      </c>
      <c r="AK510" s="61">
        <v>0</v>
      </c>
      <c r="AL510" s="61">
        <v>0</v>
      </c>
      <c r="AM510" s="61">
        <v>0</v>
      </c>
      <c r="AN510" s="61">
        <v>0</v>
      </c>
      <c r="AO510" s="61">
        <v>0</v>
      </c>
      <c r="AP510" s="61">
        <v>0</v>
      </c>
      <c r="AQ510" s="61">
        <f t="shared" si="7"/>
        <v>0</v>
      </c>
      <c r="AT510" s="33"/>
    </row>
    <row r="511" spans="1:46" ht="33" customHeight="1">
      <c r="A511" s="32">
        <v>1738</v>
      </c>
      <c r="B511" s="315" t="str">
        <f>VLOOKUP(A511,[5]bd_lista!A:C,3,FALSE)</f>
        <v>Gobierno Autónomo Municipal de San Javier</v>
      </c>
      <c r="C511" s="316" t="e">
        <f>+VLOOKUP(A511,Contactos!$A$4:$E$534,6,FALSE)</f>
        <v>#REF!</v>
      </c>
      <c r="D511" s="61">
        <v>0</v>
      </c>
      <c r="E511" s="61">
        <v>0</v>
      </c>
      <c r="F511" s="61">
        <v>0</v>
      </c>
      <c r="G511" s="61">
        <v>0</v>
      </c>
      <c r="H511" s="61">
        <v>0</v>
      </c>
      <c r="I511" s="61">
        <v>0</v>
      </c>
      <c r="J511" s="61">
        <v>0</v>
      </c>
      <c r="K511" s="61">
        <v>0</v>
      </c>
      <c r="L511" s="61">
        <v>0</v>
      </c>
      <c r="M511" s="61">
        <v>0</v>
      </c>
      <c r="N511" s="61">
        <v>0</v>
      </c>
      <c r="O511" s="61">
        <v>0</v>
      </c>
      <c r="P511" s="61">
        <v>0</v>
      </c>
      <c r="Q511" s="61">
        <v>0</v>
      </c>
      <c r="R511" s="61">
        <v>0</v>
      </c>
      <c r="S511" s="61">
        <v>0</v>
      </c>
      <c r="T511" s="61">
        <v>0</v>
      </c>
      <c r="U511" s="61">
        <v>0</v>
      </c>
      <c r="V511" s="61">
        <v>0</v>
      </c>
      <c r="W511" s="61">
        <v>0</v>
      </c>
      <c r="X511" s="61">
        <v>0</v>
      </c>
      <c r="Y511" s="61">
        <v>0</v>
      </c>
      <c r="Z511" s="61">
        <v>0</v>
      </c>
      <c r="AA511" s="61">
        <v>0</v>
      </c>
      <c r="AB511" s="61">
        <v>0</v>
      </c>
      <c r="AC511" s="61">
        <v>0</v>
      </c>
      <c r="AD511" s="61">
        <v>0</v>
      </c>
      <c r="AE511" s="61">
        <v>0</v>
      </c>
      <c r="AF511" s="61">
        <v>0</v>
      </c>
      <c r="AG511" s="61">
        <v>0</v>
      </c>
      <c r="AH511" s="61">
        <v>0</v>
      </c>
      <c r="AI511" s="61">
        <v>0</v>
      </c>
      <c r="AJ511" s="61">
        <v>0</v>
      </c>
      <c r="AK511" s="61">
        <v>0</v>
      </c>
      <c r="AL511" s="61">
        <v>0</v>
      </c>
      <c r="AM511" s="61">
        <v>0</v>
      </c>
      <c r="AN511" s="61">
        <v>0</v>
      </c>
      <c r="AO511" s="61">
        <v>0</v>
      </c>
      <c r="AP511" s="61">
        <v>0</v>
      </c>
      <c r="AQ511" s="61">
        <f t="shared" si="7"/>
        <v>0</v>
      </c>
      <c r="AT511" s="33"/>
    </row>
    <row r="512" spans="1:46" ht="33" customHeight="1">
      <c r="A512" s="32">
        <v>1739</v>
      </c>
      <c r="B512" s="315" t="str">
        <f>VLOOKUP(A512,[5]bd_lista!A:C,3,FALSE)</f>
        <v>Gobierno Autónomo Municipal de San Julián</v>
      </c>
      <c r="C512" s="316" t="e">
        <f>+VLOOKUP(A512,Contactos!$A$4:$E$534,6,FALSE)</f>
        <v>#REF!</v>
      </c>
      <c r="D512" s="61">
        <v>0</v>
      </c>
      <c r="E512" s="61">
        <v>0</v>
      </c>
      <c r="F512" s="61">
        <v>0</v>
      </c>
      <c r="G512" s="61">
        <v>0</v>
      </c>
      <c r="H512" s="61">
        <v>0</v>
      </c>
      <c r="I512" s="61">
        <v>0</v>
      </c>
      <c r="J512" s="61">
        <v>0</v>
      </c>
      <c r="K512" s="61">
        <v>0</v>
      </c>
      <c r="L512" s="61">
        <v>0</v>
      </c>
      <c r="M512" s="61">
        <v>0</v>
      </c>
      <c r="N512" s="61">
        <v>0</v>
      </c>
      <c r="O512" s="61">
        <v>0</v>
      </c>
      <c r="P512" s="61">
        <v>0</v>
      </c>
      <c r="Q512" s="61">
        <v>0</v>
      </c>
      <c r="R512" s="61">
        <v>0</v>
      </c>
      <c r="S512" s="61">
        <v>0</v>
      </c>
      <c r="T512" s="61">
        <v>0</v>
      </c>
      <c r="U512" s="61">
        <v>0</v>
      </c>
      <c r="V512" s="61">
        <v>0</v>
      </c>
      <c r="W512" s="61">
        <v>0</v>
      </c>
      <c r="X512" s="61">
        <v>0</v>
      </c>
      <c r="Y512" s="61">
        <v>0</v>
      </c>
      <c r="Z512" s="61">
        <v>0</v>
      </c>
      <c r="AA512" s="61">
        <v>0</v>
      </c>
      <c r="AB512" s="61">
        <v>0</v>
      </c>
      <c r="AC512" s="61">
        <v>0</v>
      </c>
      <c r="AD512" s="61">
        <v>0</v>
      </c>
      <c r="AE512" s="61">
        <v>0</v>
      </c>
      <c r="AF512" s="61">
        <v>0</v>
      </c>
      <c r="AG512" s="61">
        <v>0</v>
      </c>
      <c r="AH512" s="61">
        <v>0</v>
      </c>
      <c r="AI512" s="61">
        <v>0</v>
      </c>
      <c r="AJ512" s="61">
        <v>0</v>
      </c>
      <c r="AK512" s="61">
        <v>0</v>
      </c>
      <c r="AL512" s="61">
        <v>0</v>
      </c>
      <c r="AM512" s="61">
        <v>0</v>
      </c>
      <c r="AN512" s="61">
        <v>0</v>
      </c>
      <c r="AO512" s="61">
        <v>0</v>
      </c>
      <c r="AP512" s="61">
        <v>0</v>
      </c>
      <c r="AQ512" s="61">
        <f t="shared" si="7"/>
        <v>0</v>
      </c>
      <c r="AT512" s="33"/>
    </row>
    <row r="513" spans="1:46" ht="33" customHeight="1">
      <c r="A513" s="32">
        <v>1740</v>
      </c>
      <c r="B513" s="315" t="str">
        <f>VLOOKUP(A513,[5]bd_lista!A:C,3,FALSE)</f>
        <v>Gobierno Autónomo Municipal de San Matías</v>
      </c>
      <c r="C513" s="316" t="e">
        <f>+VLOOKUP(A513,Contactos!$A$4:$E$534,6,FALSE)</f>
        <v>#REF!</v>
      </c>
      <c r="D513" s="61">
        <v>0</v>
      </c>
      <c r="E513" s="61">
        <v>0</v>
      </c>
      <c r="F513" s="61">
        <v>0</v>
      </c>
      <c r="G513" s="61">
        <v>0</v>
      </c>
      <c r="H513" s="61">
        <v>0</v>
      </c>
      <c r="I513" s="61">
        <v>0</v>
      </c>
      <c r="J513" s="61">
        <v>0</v>
      </c>
      <c r="K513" s="61">
        <v>0</v>
      </c>
      <c r="L513" s="61">
        <v>0</v>
      </c>
      <c r="M513" s="61">
        <v>0</v>
      </c>
      <c r="N513" s="61">
        <v>0</v>
      </c>
      <c r="O513" s="61">
        <v>0</v>
      </c>
      <c r="P513" s="61">
        <v>0</v>
      </c>
      <c r="Q513" s="61">
        <v>0</v>
      </c>
      <c r="R513" s="61">
        <v>0</v>
      </c>
      <c r="S513" s="61">
        <v>0</v>
      </c>
      <c r="T513" s="61">
        <v>0</v>
      </c>
      <c r="U513" s="61">
        <v>0</v>
      </c>
      <c r="V513" s="61">
        <v>0</v>
      </c>
      <c r="W513" s="61">
        <v>0</v>
      </c>
      <c r="X513" s="61">
        <v>0</v>
      </c>
      <c r="Y513" s="61">
        <v>0</v>
      </c>
      <c r="Z513" s="61">
        <v>0</v>
      </c>
      <c r="AA513" s="61">
        <v>0</v>
      </c>
      <c r="AB513" s="61">
        <v>0</v>
      </c>
      <c r="AC513" s="61">
        <v>0</v>
      </c>
      <c r="AD513" s="61">
        <v>0</v>
      </c>
      <c r="AE513" s="61">
        <v>0</v>
      </c>
      <c r="AF513" s="61">
        <v>0</v>
      </c>
      <c r="AG513" s="61">
        <v>0</v>
      </c>
      <c r="AH513" s="61">
        <v>0</v>
      </c>
      <c r="AI513" s="61">
        <v>0</v>
      </c>
      <c r="AJ513" s="61">
        <v>0</v>
      </c>
      <c r="AK513" s="61">
        <v>0</v>
      </c>
      <c r="AL513" s="61">
        <v>0</v>
      </c>
      <c r="AM513" s="61">
        <v>0</v>
      </c>
      <c r="AN513" s="61">
        <v>0</v>
      </c>
      <c r="AO513" s="61">
        <v>0</v>
      </c>
      <c r="AP513" s="61">
        <v>0</v>
      </c>
      <c r="AQ513" s="61">
        <f t="shared" si="7"/>
        <v>0</v>
      </c>
      <c r="AT513" s="33"/>
    </row>
    <row r="514" spans="1:46" ht="33" customHeight="1">
      <c r="A514" s="32">
        <v>1741</v>
      </c>
      <c r="B514" s="315" t="str">
        <f>VLOOKUP(A514,[5]bd_lista!A:C,3,FALSE)</f>
        <v>Gobierno Autónomo Municipal de Comarapa</v>
      </c>
      <c r="C514" s="316" t="e">
        <f>+VLOOKUP(A514,Contactos!$A$4:$E$534,6,FALSE)</f>
        <v>#REF!</v>
      </c>
      <c r="D514" s="61">
        <v>0</v>
      </c>
      <c r="E514" s="61">
        <v>0</v>
      </c>
      <c r="F514" s="61">
        <v>0</v>
      </c>
      <c r="G514" s="61">
        <v>0</v>
      </c>
      <c r="H514" s="61">
        <v>0</v>
      </c>
      <c r="I514" s="61">
        <v>0</v>
      </c>
      <c r="J514" s="61">
        <v>0</v>
      </c>
      <c r="K514" s="61">
        <v>0</v>
      </c>
      <c r="L514" s="61">
        <v>0</v>
      </c>
      <c r="M514" s="61">
        <v>0</v>
      </c>
      <c r="N514" s="61">
        <v>0</v>
      </c>
      <c r="O514" s="61">
        <v>0</v>
      </c>
      <c r="P514" s="61">
        <v>0</v>
      </c>
      <c r="Q514" s="61">
        <v>0</v>
      </c>
      <c r="R514" s="61">
        <v>0</v>
      </c>
      <c r="S514" s="61">
        <v>0</v>
      </c>
      <c r="T514" s="61">
        <v>0</v>
      </c>
      <c r="U514" s="61">
        <v>0</v>
      </c>
      <c r="V514" s="61">
        <v>0</v>
      </c>
      <c r="W514" s="61">
        <v>0</v>
      </c>
      <c r="X514" s="61">
        <v>0</v>
      </c>
      <c r="Y514" s="61">
        <v>0</v>
      </c>
      <c r="Z514" s="61">
        <v>0</v>
      </c>
      <c r="AA514" s="61">
        <v>0</v>
      </c>
      <c r="AB514" s="61">
        <v>0</v>
      </c>
      <c r="AC514" s="61">
        <v>0</v>
      </c>
      <c r="AD514" s="61">
        <v>0</v>
      </c>
      <c r="AE514" s="61">
        <v>0</v>
      </c>
      <c r="AF514" s="61">
        <v>0</v>
      </c>
      <c r="AG514" s="61">
        <v>0</v>
      </c>
      <c r="AH514" s="61">
        <v>0</v>
      </c>
      <c r="AI514" s="61">
        <v>0</v>
      </c>
      <c r="AJ514" s="61">
        <v>0</v>
      </c>
      <c r="AK514" s="61">
        <v>0</v>
      </c>
      <c r="AL514" s="61">
        <v>0</v>
      </c>
      <c r="AM514" s="61">
        <v>0</v>
      </c>
      <c r="AN514" s="61">
        <v>0</v>
      </c>
      <c r="AO514" s="61">
        <v>0</v>
      </c>
      <c r="AP514" s="61">
        <v>0</v>
      </c>
      <c r="AQ514" s="61">
        <f t="shared" si="7"/>
        <v>0</v>
      </c>
      <c r="AT514" s="33"/>
    </row>
    <row r="515" spans="1:46" ht="33" customHeight="1">
      <c r="A515" s="32">
        <v>1742</v>
      </c>
      <c r="B515" s="315" t="str">
        <f>VLOOKUP(A515,[5]bd_lista!A:C,3,FALSE)</f>
        <v>Gobierno Autónomo Municipal de Saipina</v>
      </c>
      <c r="C515" s="316" t="e">
        <f>+VLOOKUP(A515,Contactos!$A$4:$E$534,6,FALSE)</f>
        <v>#REF!</v>
      </c>
      <c r="D515" s="61">
        <v>0</v>
      </c>
      <c r="E515" s="61">
        <v>0</v>
      </c>
      <c r="F515" s="61">
        <v>0</v>
      </c>
      <c r="G515" s="61">
        <v>0</v>
      </c>
      <c r="H515" s="61">
        <v>0</v>
      </c>
      <c r="I515" s="61">
        <v>0</v>
      </c>
      <c r="J515" s="61">
        <v>0</v>
      </c>
      <c r="K515" s="61">
        <v>0</v>
      </c>
      <c r="L515" s="61">
        <v>0</v>
      </c>
      <c r="M515" s="61">
        <v>0</v>
      </c>
      <c r="N515" s="61">
        <v>0</v>
      </c>
      <c r="O515" s="61">
        <v>0</v>
      </c>
      <c r="P515" s="61">
        <v>0</v>
      </c>
      <c r="Q515" s="61">
        <v>0</v>
      </c>
      <c r="R515" s="61">
        <v>0</v>
      </c>
      <c r="S515" s="61">
        <v>0</v>
      </c>
      <c r="T515" s="61">
        <v>0</v>
      </c>
      <c r="U515" s="61">
        <v>0</v>
      </c>
      <c r="V515" s="61">
        <v>0</v>
      </c>
      <c r="W515" s="61">
        <v>0</v>
      </c>
      <c r="X515" s="61">
        <v>0</v>
      </c>
      <c r="Y515" s="61">
        <v>0</v>
      </c>
      <c r="Z515" s="61">
        <v>0</v>
      </c>
      <c r="AA515" s="61">
        <v>0</v>
      </c>
      <c r="AB515" s="61">
        <v>0</v>
      </c>
      <c r="AC515" s="61">
        <v>0</v>
      </c>
      <c r="AD515" s="61">
        <v>0</v>
      </c>
      <c r="AE515" s="61">
        <v>0</v>
      </c>
      <c r="AF515" s="61">
        <v>0</v>
      </c>
      <c r="AG515" s="61">
        <v>0</v>
      </c>
      <c r="AH515" s="61">
        <v>0</v>
      </c>
      <c r="AI515" s="61">
        <v>0</v>
      </c>
      <c r="AJ515" s="61">
        <v>0</v>
      </c>
      <c r="AK515" s="61">
        <v>0</v>
      </c>
      <c r="AL515" s="61">
        <v>0</v>
      </c>
      <c r="AM515" s="61">
        <v>0</v>
      </c>
      <c r="AN515" s="61">
        <v>0</v>
      </c>
      <c r="AO515" s="61">
        <v>0</v>
      </c>
      <c r="AP515" s="61">
        <v>0</v>
      </c>
      <c r="AQ515" s="61">
        <f t="shared" si="7"/>
        <v>0</v>
      </c>
      <c r="AT515" s="33"/>
    </row>
    <row r="516" spans="1:46" ht="33" customHeight="1">
      <c r="A516" s="32">
        <v>1743</v>
      </c>
      <c r="B516" s="315" t="str">
        <f>VLOOKUP(A516,[5]bd_lista!A:C,3,FALSE)</f>
        <v>Gobierno Autónomo Municipal de Puerto Suárez</v>
      </c>
      <c r="C516" s="316" t="e">
        <f>+VLOOKUP(A516,Contactos!$A$4:$E$534,6,FALSE)</f>
        <v>#REF!</v>
      </c>
      <c r="D516" s="61">
        <v>0</v>
      </c>
      <c r="E516" s="61">
        <v>0</v>
      </c>
      <c r="F516" s="61">
        <v>0</v>
      </c>
      <c r="G516" s="61">
        <v>0</v>
      </c>
      <c r="H516" s="61">
        <v>0</v>
      </c>
      <c r="I516" s="61">
        <v>0</v>
      </c>
      <c r="J516" s="61">
        <v>0</v>
      </c>
      <c r="K516" s="61">
        <v>0</v>
      </c>
      <c r="L516" s="61">
        <v>0</v>
      </c>
      <c r="M516" s="61">
        <v>0</v>
      </c>
      <c r="N516" s="61">
        <v>0</v>
      </c>
      <c r="O516" s="61">
        <v>0</v>
      </c>
      <c r="P516" s="61">
        <v>0</v>
      </c>
      <c r="Q516" s="61">
        <v>0</v>
      </c>
      <c r="R516" s="61">
        <v>0</v>
      </c>
      <c r="S516" s="61">
        <v>0</v>
      </c>
      <c r="T516" s="61">
        <v>0</v>
      </c>
      <c r="U516" s="61">
        <v>0</v>
      </c>
      <c r="V516" s="61">
        <v>0</v>
      </c>
      <c r="W516" s="61">
        <v>0</v>
      </c>
      <c r="X516" s="61">
        <v>0</v>
      </c>
      <c r="Y516" s="61">
        <v>0</v>
      </c>
      <c r="Z516" s="61">
        <v>0</v>
      </c>
      <c r="AA516" s="61">
        <v>0</v>
      </c>
      <c r="AB516" s="61">
        <v>0</v>
      </c>
      <c r="AC516" s="61">
        <v>0</v>
      </c>
      <c r="AD516" s="61">
        <v>0</v>
      </c>
      <c r="AE516" s="61">
        <v>0</v>
      </c>
      <c r="AF516" s="61">
        <v>0</v>
      </c>
      <c r="AG516" s="61">
        <v>0</v>
      </c>
      <c r="AH516" s="61">
        <v>0</v>
      </c>
      <c r="AI516" s="61">
        <v>0</v>
      </c>
      <c r="AJ516" s="61">
        <v>0</v>
      </c>
      <c r="AK516" s="61">
        <v>0</v>
      </c>
      <c r="AL516" s="61">
        <v>0</v>
      </c>
      <c r="AM516" s="61">
        <v>0</v>
      </c>
      <c r="AN516" s="61">
        <v>0</v>
      </c>
      <c r="AO516" s="61">
        <v>0</v>
      </c>
      <c r="AP516" s="61">
        <v>0</v>
      </c>
      <c r="AQ516" s="61">
        <f t="shared" si="7"/>
        <v>0</v>
      </c>
      <c r="AT516" s="33"/>
    </row>
    <row r="517" spans="1:46" ht="33" customHeight="1">
      <c r="A517" s="32">
        <v>1744</v>
      </c>
      <c r="B517" s="315" t="str">
        <f>VLOOKUP(A517,[5]bd_lista!A:C,3,FALSE)</f>
        <v>Gobierno Autónomo Municipal de Puerto Quijarro</v>
      </c>
      <c r="C517" s="316" t="e">
        <f>+VLOOKUP(A517,Contactos!$A$4:$E$534,6,FALSE)</f>
        <v>#REF!</v>
      </c>
      <c r="D517" s="61">
        <v>0</v>
      </c>
      <c r="E517" s="61">
        <v>0</v>
      </c>
      <c r="F517" s="61">
        <v>0</v>
      </c>
      <c r="G517" s="61">
        <v>0</v>
      </c>
      <c r="H517" s="61">
        <v>0</v>
      </c>
      <c r="I517" s="61">
        <v>0</v>
      </c>
      <c r="J517" s="61">
        <v>0</v>
      </c>
      <c r="K517" s="61">
        <v>0</v>
      </c>
      <c r="L517" s="61">
        <v>0</v>
      </c>
      <c r="M517" s="61">
        <v>0</v>
      </c>
      <c r="N517" s="61">
        <v>0</v>
      </c>
      <c r="O517" s="61">
        <v>0</v>
      </c>
      <c r="P517" s="61">
        <v>0</v>
      </c>
      <c r="Q517" s="61">
        <v>0</v>
      </c>
      <c r="R517" s="61">
        <v>0</v>
      </c>
      <c r="S517" s="61">
        <v>0</v>
      </c>
      <c r="T517" s="61">
        <v>0</v>
      </c>
      <c r="U517" s="61">
        <v>0</v>
      </c>
      <c r="V517" s="61">
        <v>0</v>
      </c>
      <c r="W517" s="61">
        <v>0</v>
      </c>
      <c r="X517" s="61">
        <v>0</v>
      </c>
      <c r="Y517" s="61">
        <v>0</v>
      </c>
      <c r="Z517" s="61">
        <v>0</v>
      </c>
      <c r="AA517" s="61">
        <v>0</v>
      </c>
      <c r="AB517" s="61">
        <v>0</v>
      </c>
      <c r="AC517" s="61">
        <v>0</v>
      </c>
      <c r="AD517" s="61">
        <v>0</v>
      </c>
      <c r="AE517" s="61">
        <v>0</v>
      </c>
      <c r="AF517" s="61">
        <v>0</v>
      </c>
      <c r="AG517" s="61">
        <v>0</v>
      </c>
      <c r="AH517" s="61">
        <v>0</v>
      </c>
      <c r="AI517" s="61">
        <v>0</v>
      </c>
      <c r="AJ517" s="61">
        <v>0</v>
      </c>
      <c r="AK517" s="61">
        <v>0</v>
      </c>
      <c r="AL517" s="61">
        <v>0</v>
      </c>
      <c r="AM517" s="61">
        <v>0</v>
      </c>
      <c r="AN517" s="61">
        <v>0</v>
      </c>
      <c r="AO517" s="61">
        <v>0</v>
      </c>
      <c r="AP517" s="61">
        <v>0</v>
      </c>
      <c r="AQ517" s="61">
        <f t="shared" si="7"/>
        <v>0</v>
      </c>
      <c r="AT517" s="33"/>
    </row>
    <row r="518" spans="1:46" ht="33" customHeight="1">
      <c r="A518" s="32">
        <v>1745</v>
      </c>
      <c r="B518" s="315" t="str">
        <f>VLOOKUP(A518,[5]bd_lista!A:C,3,FALSE)</f>
        <v>Gobierno Autónomo Municipal de Ascención de Guarayos</v>
      </c>
      <c r="C518" s="316" t="e">
        <f>+VLOOKUP(A518,Contactos!$A$4:$E$534,6,FALSE)</f>
        <v>#REF!</v>
      </c>
      <c r="D518" s="61">
        <v>0</v>
      </c>
      <c r="E518" s="61">
        <v>0</v>
      </c>
      <c r="F518" s="61">
        <v>0</v>
      </c>
      <c r="G518" s="61">
        <v>0</v>
      </c>
      <c r="H518" s="61">
        <v>0</v>
      </c>
      <c r="I518" s="61">
        <v>0</v>
      </c>
      <c r="J518" s="61">
        <v>0</v>
      </c>
      <c r="K518" s="61">
        <v>0</v>
      </c>
      <c r="L518" s="61">
        <v>0</v>
      </c>
      <c r="M518" s="61">
        <v>0</v>
      </c>
      <c r="N518" s="61">
        <v>0</v>
      </c>
      <c r="O518" s="61">
        <v>0</v>
      </c>
      <c r="P518" s="61">
        <v>0</v>
      </c>
      <c r="Q518" s="61">
        <v>0</v>
      </c>
      <c r="R518" s="61">
        <v>0</v>
      </c>
      <c r="S518" s="61">
        <v>0</v>
      </c>
      <c r="T518" s="61">
        <v>0</v>
      </c>
      <c r="U518" s="61">
        <v>0</v>
      </c>
      <c r="V518" s="61">
        <v>0</v>
      </c>
      <c r="W518" s="61">
        <v>0</v>
      </c>
      <c r="X518" s="61">
        <v>0</v>
      </c>
      <c r="Y518" s="61">
        <v>0</v>
      </c>
      <c r="Z518" s="61">
        <v>0</v>
      </c>
      <c r="AA518" s="61">
        <v>0</v>
      </c>
      <c r="AB518" s="61">
        <v>0</v>
      </c>
      <c r="AC518" s="61">
        <v>0</v>
      </c>
      <c r="AD518" s="61">
        <v>0</v>
      </c>
      <c r="AE518" s="61">
        <v>0</v>
      </c>
      <c r="AF518" s="61">
        <v>0</v>
      </c>
      <c r="AG518" s="61">
        <v>0</v>
      </c>
      <c r="AH518" s="61">
        <v>0</v>
      </c>
      <c r="AI518" s="61">
        <v>0</v>
      </c>
      <c r="AJ518" s="61">
        <v>0</v>
      </c>
      <c r="AK518" s="61">
        <v>0</v>
      </c>
      <c r="AL518" s="61">
        <v>0</v>
      </c>
      <c r="AM518" s="61">
        <v>0</v>
      </c>
      <c r="AN518" s="61">
        <v>0</v>
      </c>
      <c r="AO518" s="61">
        <v>0</v>
      </c>
      <c r="AP518" s="61">
        <v>0</v>
      </c>
      <c r="AQ518" s="61">
        <f t="shared" si="7"/>
        <v>0</v>
      </c>
      <c r="AT518" s="33"/>
    </row>
    <row r="519" spans="1:46" ht="33" customHeight="1">
      <c r="A519" s="32">
        <v>1746</v>
      </c>
      <c r="B519" s="315" t="str">
        <f>VLOOKUP(A519,[5]bd_lista!A:C,3,FALSE)</f>
        <v>Gobierno Autónomo Municipal de Urubicha</v>
      </c>
      <c r="C519" s="316" t="e">
        <f>+VLOOKUP(A519,Contactos!$A$4:$E$534,6,FALSE)</f>
        <v>#REF!</v>
      </c>
      <c r="D519" s="61">
        <v>0</v>
      </c>
      <c r="E519" s="61">
        <v>0</v>
      </c>
      <c r="F519" s="61">
        <v>0</v>
      </c>
      <c r="G519" s="61">
        <v>0</v>
      </c>
      <c r="H519" s="61">
        <v>0</v>
      </c>
      <c r="I519" s="61">
        <v>0</v>
      </c>
      <c r="J519" s="61">
        <v>0</v>
      </c>
      <c r="K519" s="61">
        <v>0</v>
      </c>
      <c r="L519" s="61">
        <v>0</v>
      </c>
      <c r="M519" s="61">
        <v>0</v>
      </c>
      <c r="N519" s="61">
        <v>0</v>
      </c>
      <c r="O519" s="61">
        <v>0</v>
      </c>
      <c r="P519" s="61">
        <v>0</v>
      </c>
      <c r="Q519" s="61">
        <v>0</v>
      </c>
      <c r="R519" s="61">
        <v>0</v>
      </c>
      <c r="S519" s="61">
        <v>0</v>
      </c>
      <c r="T519" s="61">
        <v>0</v>
      </c>
      <c r="U519" s="61">
        <v>0</v>
      </c>
      <c r="V519" s="61">
        <v>0</v>
      </c>
      <c r="W519" s="61">
        <v>0</v>
      </c>
      <c r="X519" s="61">
        <v>0</v>
      </c>
      <c r="Y519" s="61">
        <v>0</v>
      </c>
      <c r="Z519" s="61">
        <v>0</v>
      </c>
      <c r="AA519" s="61">
        <v>0</v>
      </c>
      <c r="AB519" s="61">
        <v>0</v>
      </c>
      <c r="AC519" s="61">
        <v>0</v>
      </c>
      <c r="AD519" s="61">
        <v>0</v>
      </c>
      <c r="AE519" s="61">
        <v>0</v>
      </c>
      <c r="AF519" s="61">
        <v>0</v>
      </c>
      <c r="AG519" s="61">
        <v>0</v>
      </c>
      <c r="AH519" s="61">
        <v>0</v>
      </c>
      <c r="AI519" s="61">
        <v>0</v>
      </c>
      <c r="AJ519" s="61">
        <v>0</v>
      </c>
      <c r="AK519" s="61">
        <v>0</v>
      </c>
      <c r="AL519" s="61">
        <v>0</v>
      </c>
      <c r="AM519" s="61">
        <v>0</v>
      </c>
      <c r="AN519" s="61">
        <v>0</v>
      </c>
      <c r="AO519" s="61">
        <v>0</v>
      </c>
      <c r="AP519" s="61">
        <v>0</v>
      </c>
      <c r="AQ519" s="61">
        <f t="shared" si="7"/>
        <v>0</v>
      </c>
      <c r="AT519" s="33"/>
    </row>
    <row r="520" spans="1:46" ht="33" customHeight="1">
      <c r="A520" s="32">
        <v>1747</v>
      </c>
      <c r="B520" s="315" t="str">
        <f>VLOOKUP(A520,[5]bd_lista!A:C,3,FALSE)</f>
        <v>Gobierno Autónomo Municipal de El Puente</v>
      </c>
      <c r="C520" s="316" t="e">
        <f>+VLOOKUP(A520,Contactos!$A$4:$E$534,6,FALSE)</f>
        <v>#REF!</v>
      </c>
      <c r="D520" s="61">
        <v>0</v>
      </c>
      <c r="E520" s="61">
        <v>0</v>
      </c>
      <c r="F520" s="61">
        <v>0</v>
      </c>
      <c r="G520" s="61">
        <v>0</v>
      </c>
      <c r="H520" s="61">
        <v>0</v>
      </c>
      <c r="I520" s="61">
        <v>0</v>
      </c>
      <c r="J520" s="61">
        <v>0</v>
      </c>
      <c r="K520" s="61">
        <v>0</v>
      </c>
      <c r="L520" s="61">
        <v>0</v>
      </c>
      <c r="M520" s="61">
        <v>0</v>
      </c>
      <c r="N520" s="61">
        <v>0</v>
      </c>
      <c r="O520" s="61">
        <v>0</v>
      </c>
      <c r="P520" s="61">
        <v>0</v>
      </c>
      <c r="Q520" s="61">
        <v>0</v>
      </c>
      <c r="R520" s="61">
        <v>0</v>
      </c>
      <c r="S520" s="61">
        <v>0</v>
      </c>
      <c r="T520" s="61">
        <v>0</v>
      </c>
      <c r="U520" s="61">
        <v>0</v>
      </c>
      <c r="V520" s="61">
        <v>0</v>
      </c>
      <c r="W520" s="61">
        <v>0</v>
      </c>
      <c r="X520" s="61">
        <v>0</v>
      </c>
      <c r="Y520" s="61">
        <v>0</v>
      </c>
      <c r="Z520" s="61">
        <v>0</v>
      </c>
      <c r="AA520" s="61">
        <v>0</v>
      </c>
      <c r="AB520" s="61">
        <v>0</v>
      </c>
      <c r="AC520" s="61">
        <v>0</v>
      </c>
      <c r="AD520" s="61">
        <v>0</v>
      </c>
      <c r="AE520" s="61">
        <v>0</v>
      </c>
      <c r="AF520" s="61">
        <v>0</v>
      </c>
      <c r="AG520" s="61">
        <v>0</v>
      </c>
      <c r="AH520" s="61">
        <v>0</v>
      </c>
      <c r="AI520" s="61">
        <v>0</v>
      </c>
      <c r="AJ520" s="61">
        <v>0</v>
      </c>
      <c r="AK520" s="61">
        <v>0</v>
      </c>
      <c r="AL520" s="61">
        <v>0</v>
      </c>
      <c r="AM520" s="61">
        <v>0</v>
      </c>
      <c r="AN520" s="61">
        <v>0</v>
      </c>
      <c r="AO520" s="61">
        <v>0</v>
      </c>
      <c r="AP520" s="61">
        <v>0</v>
      </c>
      <c r="AQ520" s="61">
        <f t="shared" si="7"/>
        <v>0</v>
      </c>
      <c r="AT520" s="33"/>
    </row>
    <row r="521" spans="1:46" ht="33" customHeight="1">
      <c r="A521" s="32">
        <v>1748</v>
      </c>
      <c r="B521" s="315" t="str">
        <f>VLOOKUP(A521,[5]bd_lista!A:C,3,FALSE)</f>
        <v>Gobierno Autónomo Municipal de Okinawa Uno</v>
      </c>
      <c r="C521" s="316" t="e">
        <f>+VLOOKUP(A521,Contactos!$A$4:$E$534,6,FALSE)</f>
        <v>#REF!</v>
      </c>
      <c r="D521" s="61">
        <v>0</v>
      </c>
      <c r="E521" s="61">
        <v>0</v>
      </c>
      <c r="F521" s="61">
        <v>0</v>
      </c>
      <c r="G521" s="61">
        <v>0</v>
      </c>
      <c r="H521" s="61">
        <v>0</v>
      </c>
      <c r="I521" s="61">
        <v>0</v>
      </c>
      <c r="J521" s="61">
        <v>0</v>
      </c>
      <c r="K521" s="61">
        <v>0</v>
      </c>
      <c r="L521" s="61">
        <v>0</v>
      </c>
      <c r="M521" s="61">
        <v>0</v>
      </c>
      <c r="N521" s="61">
        <v>0</v>
      </c>
      <c r="O521" s="61">
        <v>0</v>
      </c>
      <c r="P521" s="61">
        <v>0</v>
      </c>
      <c r="Q521" s="61">
        <v>0</v>
      </c>
      <c r="R521" s="61">
        <v>0</v>
      </c>
      <c r="S521" s="61">
        <v>0</v>
      </c>
      <c r="T521" s="61">
        <v>0</v>
      </c>
      <c r="U521" s="61">
        <v>0</v>
      </c>
      <c r="V521" s="61">
        <v>0</v>
      </c>
      <c r="W521" s="61">
        <v>0</v>
      </c>
      <c r="X521" s="61">
        <v>0</v>
      </c>
      <c r="Y521" s="61">
        <v>0</v>
      </c>
      <c r="Z521" s="61">
        <v>0</v>
      </c>
      <c r="AA521" s="61">
        <v>0</v>
      </c>
      <c r="AB521" s="61">
        <v>0</v>
      </c>
      <c r="AC521" s="61">
        <v>0</v>
      </c>
      <c r="AD521" s="61">
        <v>0</v>
      </c>
      <c r="AE521" s="61">
        <v>0</v>
      </c>
      <c r="AF521" s="61">
        <v>0</v>
      </c>
      <c r="AG521" s="61">
        <v>0</v>
      </c>
      <c r="AH521" s="61">
        <v>0</v>
      </c>
      <c r="AI521" s="61">
        <v>0</v>
      </c>
      <c r="AJ521" s="61">
        <v>0</v>
      </c>
      <c r="AK521" s="61">
        <v>0</v>
      </c>
      <c r="AL521" s="61">
        <v>0</v>
      </c>
      <c r="AM521" s="61">
        <v>0</v>
      </c>
      <c r="AN521" s="61">
        <v>0</v>
      </c>
      <c r="AO521" s="61">
        <v>0</v>
      </c>
      <c r="AP521" s="61">
        <v>0</v>
      </c>
      <c r="AQ521" s="61">
        <f t="shared" si="7"/>
        <v>0</v>
      </c>
      <c r="AT521" s="33"/>
    </row>
    <row r="522" spans="1:46" ht="33" customHeight="1">
      <c r="A522" s="32">
        <v>1749</v>
      </c>
      <c r="B522" s="315" t="str">
        <f>VLOOKUP(A522,[5]bd_lista!A:C,3,FALSE)</f>
        <v>Gobierno Autónomo Municipal de San Antonio de Lomerio</v>
      </c>
      <c r="C522" s="316" t="e">
        <f>+VLOOKUP(A522,Contactos!$A$4:$E$534,6,FALSE)</f>
        <v>#REF!</v>
      </c>
      <c r="D522" s="61">
        <v>0</v>
      </c>
      <c r="E522" s="61">
        <v>0</v>
      </c>
      <c r="F522" s="61">
        <v>0</v>
      </c>
      <c r="G522" s="61">
        <v>0</v>
      </c>
      <c r="H522" s="61">
        <v>0</v>
      </c>
      <c r="I522" s="61">
        <v>0</v>
      </c>
      <c r="J522" s="61">
        <v>0</v>
      </c>
      <c r="K522" s="61">
        <v>0</v>
      </c>
      <c r="L522" s="61">
        <v>0</v>
      </c>
      <c r="M522" s="61">
        <v>0</v>
      </c>
      <c r="N522" s="61">
        <v>0</v>
      </c>
      <c r="O522" s="61">
        <v>0</v>
      </c>
      <c r="P522" s="61">
        <v>0</v>
      </c>
      <c r="Q522" s="61">
        <v>0</v>
      </c>
      <c r="R522" s="61">
        <v>0</v>
      </c>
      <c r="S522" s="61">
        <v>0</v>
      </c>
      <c r="T522" s="61">
        <v>0</v>
      </c>
      <c r="U522" s="61">
        <v>0</v>
      </c>
      <c r="V522" s="61">
        <v>0</v>
      </c>
      <c r="W522" s="61">
        <v>0</v>
      </c>
      <c r="X522" s="61">
        <v>0</v>
      </c>
      <c r="Y522" s="61">
        <v>0</v>
      </c>
      <c r="Z522" s="61">
        <v>0</v>
      </c>
      <c r="AA522" s="61">
        <v>0</v>
      </c>
      <c r="AB522" s="61">
        <v>0</v>
      </c>
      <c r="AC522" s="61">
        <v>0</v>
      </c>
      <c r="AD522" s="61">
        <v>0</v>
      </c>
      <c r="AE522" s="61">
        <v>0</v>
      </c>
      <c r="AF522" s="61">
        <v>0</v>
      </c>
      <c r="AG522" s="61">
        <v>0</v>
      </c>
      <c r="AH522" s="61">
        <v>0</v>
      </c>
      <c r="AI522" s="61">
        <v>0</v>
      </c>
      <c r="AJ522" s="61">
        <v>0</v>
      </c>
      <c r="AK522" s="61">
        <v>0</v>
      </c>
      <c r="AL522" s="61">
        <v>0</v>
      </c>
      <c r="AM522" s="61">
        <v>0</v>
      </c>
      <c r="AN522" s="61">
        <v>0</v>
      </c>
      <c r="AO522" s="61">
        <v>0</v>
      </c>
      <c r="AP522" s="61">
        <v>0</v>
      </c>
      <c r="AQ522" s="61">
        <f t="shared" si="7"/>
        <v>0</v>
      </c>
      <c r="AT522" s="33"/>
    </row>
    <row r="523" spans="1:46" ht="33" customHeight="1">
      <c r="A523" s="32">
        <v>1750</v>
      </c>
      <c r="B523" s="315" t="str">
        <f>VLOOKUP(A523,[5]bd_lista!A:C,3,FALSE)</f>
        <v>Gobierno Autónomo Municipal de San Ramón</v>
      </c>
      <c r="C523" s="316" t="e">
        <f>+VLOOKUP(A523,Contactos!$A$4:$E$534,6,FALSE)</f>
        <v>#REF!</v>
      </c>
      <c r="D523" s="61">
        <v>0</v>
      </c>
      <c r="E523" s="61">
        <v>0</v>
      </c>
      <c r="F523" s="61">
        <v>0</v>
      </c>
      <c r="G523" s="61">
        <v>0</v>
      </c>
      <c r="H523" s="61">
        <v>0</v>
      </c>
      <c r="I523" s="61">
        <v>0</v>
      </c>
      <c r="J523" s="61">
        <v>0</v>
      </c>
      <c r="K523" s="61">
        <v>0</v>
      </c>
      <c r="L523" s="61">
        <v>0</v>
      </c>
      <c r="M523" s="61">
        <v>0</v>
      </c>
      <c r="N523" s="61">
        <v>0</v>
      </c>
      <c r="O523" s="61">
        <v>0</v>
      </c>
      <c r="P523" s="61">
        <v>0</v>
      </c>
      <c r="Q523" s="61">
        <v>0</v>
      </c>
      <c r="R523" s="61">
        <v>0</v>
      </c>
      <c r="S523" s="61">
        <v>0</v>
      </c>
      <c r="T523" s="61">
        <v>0</v>
      </c>
      <c r="U523" s="61">
        <v>0</v>
      </c>
      <c r="V523" s="61">
        <v>0</v>
      </c>
      <c r="W523" s="61">
        <v>0</v>
      </c>
      <c r="X523" s="61">
        <v>0</v>
      </c>
      <c r="Y523" s="61">
        <v>0</v>
      </c>
      <c r="Z523" s="61">
        <v>0</v>
      </c>
      <c r="AA523" s="61">
        <v>0</v>
      </c>
      <c r="AB523" s="61">
        <v>0</v>
      </c>
      <c r="AC523" s="61">
        <v>0</v>
      </c>
      <c r="AD523" s="61">
        <v>0</v>
      </c>
      <c r="AE523" s="61">
        <v>0</v>
      </c>
      <c r="AF523" s="61">
        <v>0</v>
      </c>
      <c r="AG523" s="61">
        <v>0</v>
      </c>
      <c r="AH523" s="61">
        <v>0</v>
      </c>
      <c r="AI523" s="61">
        <v>0</v>
      </c>
      <c r="AJ523" s="61">
        <v>0</v>
      </c>
      <c r="AK523" s="61">
        <v>0</v>
      </c>
      <c r="AL523" s="61">
        <v>0</v>
      </c>
      <c r="AM523" s="61">
        <v>0</v>
      </c>
      <c r="AN523" s="61">
        <v>0</v>
      </c>
      <c r="AO523" s="61">
        <v>0</v>
      </c>
      <c r="AP523" s="61">
        <v>0</v>
      </c>
      <c r="AQ523" s="61">
        <f t="shared" si="7"/>
        <v>0</v>
      </c>
      <c r="AT523" s="33"/>
    </row>
    <row r="524" spans="1:46" ht="33" customHeight="1">
      <c r="A524" s="32">
        <v>1751</v>
      </c>
      <c r="B524" s="315" t="str">
        <f>VLOOKUP(A524,[5]bd_lista!A:C,3,FALSE)</f>
        <v>Gobierno Autónomo Municipal de El Carmen Rivero Tórrez</v>
      </c>
      <c r="C524" s="316" t="e">
        <f>+VLOOKUP(A524,Contactos!$A$4:$E$534,6,FALSE)</f>
        <v>#REF!</v>
      </c>
      <c r="D524" s="61">
        <v>0</v>
      </c>
      <c r="E524" s="61">
        <v>0</v>
      </c>
      <c r="F524" s="61">
        <v>0</v>
      </c>
      <c r="G524" s="61">
        <v>0</v>
      </c>
      <c r="H524" s="61">
        <v>0</v>
      </c>
      <c r="I524" s="61">
        <v>0</v>
      </c>
      <c r="J524" s="61">
        <v>0</v>
      </c>
      <c r="K524" s="61">
        <v>0</v>
      </c>
      <c r="L524" s="61">
        <v>0</v>
      </c>
      <c r="M524" s="61">
        <v>0</v>
      </c>
      <c r="N524" s="61">
        <v>0</v>
      </c>
      <c r="O524" s="61">
        <v>0</v>
      </c>
      <c r="P524" s="61">
        <v>0</v>
      </c>
      <c r="Q524" s="61">
        <v>0</v>
      </c>
      <c r="R524" s="61">
        <v>0</v>
      </c>
      <c r="S524" s="61">
        <v>0</v>
      </c>
      <c r="T524" s="61">
        <v>0</v>
      </c>
      <c r="U524" s="61">
        <v>0</v>
      </c>
      <c r="V524" s="61">
        <v>0</v>
      </c>
      <c r="W524" s="61">
        <v>0</v>
      </c>
      <c r="X524" s="61">
        <v>0</v>
      </c>
      <c r="Y524" s="61">
        <v>0</v>
      </c>
      <c r="Z524" s="61">
        <v>0</v>
      </c>
      <c r="AA524" s="61">
        <v>0</v>
      </c>
      <c r="AB524" s="61">
        <v>0</v>
      </c>
      <c r="AC524" s="61">
        <v>0</v>
      </c>
      <c r="AD524" s="61">
        <v>0</v>
      </c>
      <c r="AE524" s="61">
        <v>0</v>
      </c>
      <c r="AF524" s="61">
        <v>0</v>
      </c>
      <c r="AG524" s="61">
        <v>0</v>
      </c>
      <c r="AH524" s="61">
        <v>0</v>
      </c>
      <c r="AI524" s="61">
        <v>0</v>
      </c>
      <c r="AJ524" s="61">
        <v>0</v>
      </c>
      <c r="AK524" s="61">
        <v>0</v>
      </c>
      <c r="AL524" s="61">
        <v>0</v>
      </c>
      <c r="AM524" s="61">
        <v>0</v>
      </c>
      <c r="AN524" s="61">
        <v>0</v>
      </c>
      <c r="AO524" s="61">
        <v>0</v>
      </c>
      <c r="AP524" s="61">
        <v>0</v>
      </c>
      <c r="AQ524" s="61">
        <f t="shared" si="7"/>
        <v>0</v>
      </c>
      <c r="AT524" s="33"/>
    </row>
    <row r="525" spans="1:46" ht="33" customHeight="1">
      <c r="A525" s="32">
        <v>1752</v>
      </c>
      <c r="B525" s="315" t="str">
        <f>VLOOKUP(A525,[5]bd_lista!A:C,3,FALSE)</f>
        <v>Gobierno Autónomo Municipal de San Juan</v>
      </c>
      <c r="C525" s="316" t="e">
        <f>+VLOOKUP(A525,Contactos!$A$4:$E$534,6,FALSE)</f>
        <v>#REF!</v>
      </c>
      <c r="D525" s="61">
        <v>0</v>
      </c>
      <c r="E525" s="61">
        <v>0</v>
      </c>
      <c r="F525" s="61">
        <v>0</v>
      </c>
      <c r="G525" s="61">
        <v>0</v>
      </c>
      <c r="H525" s="61">
        <v>0</v>
      </c>
      <c r="I525" s="61">
        <v>0</v>
      </c>
      <c r="J525" s="61">
        <v>0</v>
      </c>
      <c r="K525" s="61">
        <v>0</v>
      </c>
      <c r="L525" s="61">
        <v>0</v>
      </c>
      <c r="M525" s="61">
        <v>0</v>
      </c>
      <c r="N525" s="61">
        <v>0</v>
      </c>
      <c r="O525" s="61">
        <v>0</v>
      </c>
      <c r="P525" s="61">
        <v>0</v>
      </c>
      <c r="Q525" s="61">
        <v>0</v>
      </c>
      <c r="R525" s="61">
        <v>0</v>
      </c>
      <c r="S525" s="61">
        <v>0</v>
      </c>
      <c r="T525" s="61">
        <v>0</v>
      </c>
      <c r="U525" s="61">
        <v>0</v>
      </c>
      <c r="V525" s="61">
        <v>0</v>
      </c>
      <c r="W525" s="61">
        <v>0</v>
      </c>
      <c r="X525" s="61">
        <v>0</v>
      </c>
      <c r="Y525" s="61">
        <v>0</v>
      </c>
      <c r="Z525" s="61">
        <v>0</v>
      </c>
      <c r="AA525" s="61">
        <v>0</v>
      </c>
      <c r="AB525" s="61">
        <v>0</v>
      </c>
      <c r="AC525" s="61">
        <v>0</v>
      </c>
      <c r="AD525" s="61">
        <v>0</v>
      </c>
      <c r="AE525" s="61">
        <v>0</v>
      </c>
      <c r="AF525" s="61">
        <v>0</v>
      </c>
      <c r="AG525" s="61">
        <v>0</v>
      </c>
      <c r="AH525" s="61">
        <v>0</v>
      </c>
      <c r="AI525" s="61">
        <v>0</v>
      </c>
      <c r="AJ525" s="61">
        <v>0</v>
      </c>
      <c r="AK525" s="61">
        <v>0</v>
      </c>
      <c r="AL525" s="61">
        <v>0</v>
      </c>
      <c r="AM525" s="61">
        <v>0</v>
      </c>
      <c r="AN525" s="61">
        <v>0</v>
      </c>
      <c r="AO525" s="61">
        <v>0</v>
      </c>
      <c r="AP525" s="61">
        <v>0</v>
      </c>
      <c r="AQ525" s="61">
        <f t="shared" si="7"/>
        <v>0</v>
      </c>
      <c r="AT525" s="33"/>
    </row>
    <row r="526" spans="1:46" ht="33" customHeight="1">
      <c r="A526" s="32">
        <v>1753</v>
      </c>
      <c r="B526" s="315" t="str">
        <f>VLOOKUP(A526,[5]bd_lista!A:C,3,FALSE)</f>
        <v>Gobierno Autónomo Municipal de Fernández Alonso</v>
      </c>
      <c r="C526" s="316" t="e">
        <f>+VLOOKUP(A526,Contactos!$A$4:$E$534,6,FALSE)</f>
        <v>#REF!</v>
      </c>
      <c r="D526" s="61">
        <v>0</v>
      </c>
      <c r="E526" s="61">
        <v>0</v>
      </c>
      <c r="F526" s="61">
        <v>0</v>
      </c>
      <c r="G526" s="61">
        <v>0</v>
      </c>
      <c r="H526" s="61">
        <v>0</v>
      </c>
      <c r="I526" s="61">
        <v>0</v>
      </c>
      <c r="J526" s="61">
        <v>0</v>
      </c>
      <c r="K526" s="61">
        <v>0</v>
      </c>
      <c r="L526" s="61">
        <v>0</v>
      </c>
      <c r="M526" s="61">
        <v>0</v>
      </c>
      <c r="N526" s="61">
        <v>0</v>
      </c>
      <c r="O526" s="61">
        <v>0</v>
      </c>
      <c r="P526" s="61">
        <v>0</v>
      </c>
      <c r="Q526" s="61">
        <v>0</v>
      </c>
      <c r="R526" s="61">
        <v>0</v>
      </c>
      <c r="S526" s="61">
        <v>0</v>
      </c>
      <c r="T526" s="61">
        <v>0</v>
      </c>
      <c r="U526" s="61">
        <v>0</v>
      </c>
      <c r="V526" s="61">
        <v>0</v>
      </c>
      <c r="W526" s="61">
        <v>0</v>
      </c>
      <c r="X526" s="61">
        <v>0</v>
      </c>
      <c r="Y526" s="61">
        <v>0</v>
      </c>
      <c r="Z526" s="61">
        <v>0</v>
      </c>
      <c r="AA526" s="61">
        <v>0</v>
      </c>
      <c r="AB526" s="61">
        <v>0</v>
      </c>
      <c r="AC526" s="61">
        <v>0</v>
      </c>
      <c r="AD526" s="61">
        <v>0</v>
      </c>
      <c r="AE526" s="61">
        <v>0</v>
      </c>
      <c r="AF526" s="61">
        <v>0</v>
      </c>
      <c r="AG526" s="61">
        <v>0</v>
      </c>
      <c r="AH526" s="61">
        <v>0</v>
      </c>
      <c r="AI526" s="61">
        <v>0</v>
      </c>
      <c r="AJ526" s="61">
        <v>0</v>
      </c>
      <c r="AK526" s="61">
        <v>0</v>
      </c>
      <c r="AL526" s="61">
        <v>0</v>
      </c>
      <c r="AM526" s="61">
        <v>0</v>
      </c>
      <c r="AN526" s="61">
        <v>0</v>
      </c>
      <c r="AO526" s="61">
        <v>0</v>
      </c>
      <c r="AP526" s="61">
        <v>0</v>
      </c>
      <c r="AQ526" s="61">
        <f t="shared" si="7"/>
        <v>0</v>
      </c>
      <c r="AT526" s="33"/>
    </row>
    <row r="527" spans="1:46" ht="33" customHeight="1">
      <c r="A527" s="32">
        <v>1754</v>
      </c>
      <c r="B527" s="315" t="str">
        <f>VLOOKUP(A527,[5]bd_lista!A:C,3,FALSE)</f>
        <v>Gobierno Autónomo Municipal de San Pedro</v>
      </c>
      <c r="C527" s="316" t="e">
        <f>+VLOOKUP(A527,Contactos!$A$4:$E$534,6,FALSE)</f>
        <v>#REF!</v>
      </c>
      <c r="D527" s="61">
        <v>0</v>
      </c>
      <c r="E527" s="61">
        <v>0</v>
      </c>
      <c r="F527" s="61">
        <v>0</v>
      </c>
      <c r="G527" s="61">
        <v>0</v>
      </c>
      <c r="H527" s="61">
        <v>0</v>
      </c>
      <c r="I527" s="61">
        <v>0</v>
      </c>
      <c r="J527" s="61">
        <v>0</v>
      </c>
      <c r="K527" s="61">
        <v>0</v>
      </c>
      <c r="L527" s="61">
        <v>0</v>
      </c>
      <c r="M527" s="61">
        <v>0</v>
      </c>
      <c r="N527" s="61">
        <v>0</v>
      </c>
      <c r="O527" s="61">
        <v>0</v>
      </c>
      <c r="P527" s="61">
        <v>0</v>
      </c>
      <c r="Q527" s="61">
        <v>0</v>
      </c>
      <c r="R527" s="61">
        <v>0</v>
      </c>
      <c r="S527" s="61">
        <v>0</v>
      </c>
      <c r="T527" s="61">
        <v>0</v>
      </c>
      <c r="U527" s="61">
        <v>0</v>
      </c>
      <c r="V527" s="61">
        <v>0</v>
      </c>
      <c r="W527" s="61">
        <v>0</v>
      </c>
      <c r="X527" s="61">
        <v>0</v>
      </c>
      <c r="Y527" s="61">
        <v>0</v>
      </c>
      <c r="Z527" s="61">
        <v>0</v>
      </c>
      <c r="AA527" s="61">
        <v>0</v>
      </c>
      <c r="AB527" s="61">
        <v>0</v>
      </c>
      <c r="AC527" s="61">
        <v>0</v>
      </c>
      <c r="AD527" s="61">
        <v>0</v>
      </c>
      <c r="AE527" s="61">
        <v>0</v>
      </c>
      <c r="AF527" s="61">
        <v>0</v>
      </c>
      <c r="AG527" s="61">
        <v>0</v>
      </c>
      <c r="AH527" s="61">
        <v>0</v>
      </c>
      <c r="AI527" s="61">
        <v>0</v>
      </c>
      <c r="AJ527" s="61">
        <v>0</v>
      </c>
      <c r="AK527" s="61">
        <v>0</v>
      </c>
      <c r="AL527" s="61">
        <v>0</v>
      </c>
      <c r="AM527" s="61">
        <v>0</v>
      </c>
      <c r="AN527" s="61">
        <v>0</v>
      </c>
      <c r="AO527" s="61">
        <v>0</v>
      </c>
      <c r="AP527" s="61">
        <v>0</v>
      </c>
      <c r="AQ527" s="61">
        <f t="shared" ref="AQ527:AQ590" si="8">SUM(D527:AP527)</f>
        <v>0</v>
      </c>
      <c r="AT527" s="33"/>
    </row>
    <row r="528" spans="1:46" ht="33" customHeight="1">
      <c r="A528" s="32">
        <v>1755</v>
      </c>
      <c r="B528" s="315" t="str">
        <f>VLOOKUP(A528,[5]bd_lista!A:C,3,FALSE)</f>
        <v>Gobierno Autónomo Municipal de Cuatro Cañadas</v>
      </c>
      <c r="C528" s="316" t="e">
        <f>+VLOOKUP(A528,Contactos!$A$4:$E$534,6,FALSE)</f>
        <v>#REF!</v>
      </c>
      <c r="D528" s="61">
        <v>0</v>
      </c>
      <c r="E528" s="61">
        <v>0</v>
      </c>
      <c r="F528" s="61">
        <v>0</v>
      </c>
      <c r="G528" s="61">
        <v>0</v>
      </c>
      <c r="H528" s="61">
        <v>0</v>
      </c>
      <c r="I528" s="61">
        <v>0</v>
      </c>
      <c r="J528" s="61">
        <v>0</v>
      </c>
      <c r="K528" s="61">
        <v>0</v>
      </c>
      <c r="L528" s="61">
        <v>0</v>
      </c>
      <c r="M528" s="61">
        <v>0</v>
      </c>
      <c r="N528" s="61">
        <v>0</v>
      </c>
      <c r="O528" s="61">
        <v>0</v>
      </c>
      <c r="P528" s="61">
        <v>0</v>
      </c>
      <c r="Q528" s="61">
        <v>0</v>
      </c>
      <c r="R528" s="61">
        <v>0</v>
      </c>
      <c r="S528" s="61">
        <v>0</v>
      </c>
      <c r="T528" s="61">
        <v>0</v>
      </c>
      <c r="U528" s="61">
        <v>0</v>
      </c>
      <c r="V528" s="61">
        <v>0</v>
      </c>
      <c r="W528" s="61">
        <v>0</v>
      </c>
      <c r="X528" s="61">
        <v>0</v>
      </c>
      <c r="Y528" s="61">
        <v>0</v>
      </c>
      <c r="Z528" s="61">
        <v>0</v>
      </c>
      <c r="AA528" s="61">
        <v>0</v>
      </c>
      <c r="AB528" s="61">
        <v>0</v>
      </c>
      <c r="AC528" s="61">
        <v>0</v>
      </c>
      <c r="AD528" s="61">
        <v>0</v>
      </c>
      <c r="AE528" s="61">
        <v>0</v>
      </c>
      <c r="AF528" s="61">
        <v>0</v>
      </c>
      <c r="AG528" s="61">
        <v>0</v>
      </c>
      <c r="AH528" s="61">
        <v>0</v>
      </c>
      <c r="AI528" s="61">
        <v>0</v>
      </c>
      <c r="AJ528" s="61">
        <v>0</v>
      </c>
      <c r="AK528" s="61">
        <v>0</v>
      </c>
      <c r="AL528" s="61">
        <v>0</v>
      </c>
      <c r="AM528" s="61">
        <v>0</v>
      </c>
      <c r="AN528" s="61">
        <v>0</v>
      </c>
      <c r="AO528" s="61">
        <v>0</v>
      </c>
      <c r="AP528" s="61">
        <v>0</v>
      </c>
      <c r="AQ528" s="61">
        <f t="shared" si="8"/>
        <v>0</v>
      </c>
      <c r="AT528" s="33"/>
    </row>
    <row r="529" spans="1:46" ht="33" customHeight="1">
      <c r="A529" s="32">
        <v>1756</v>
      </c>
      <c r="B529" s="315" t="str">
        <f>VLOOKUP(A529,[5]bd_lista!A:C,3,FALSE)</f>
        <v>Gobierno Autónomo Municipal de Colpa Bélgica</v>
      </c>
      <c r="C529" s="316" t="e">
        <f>+VLOOKUP(A529,Contactos!$A$4:$E$534,6,FALSE)</f>
        <v>#REF!</v>
      </c>
      <c r="D529" s="61">
        <v>0</v>
      </c>
      <c r="E529" s="61">
        <v>0</v>
      </c>
      <c r="F529" s="61">
        <v>0</v>
      </c>
      <c r="G529" s="61">
        <v>0</v>
      </c>
      <c r="H529" s="61">
        <v>0</v>
      </c>
      <c r="I529" s="61">
        <v>0</v>
      </c>
      <c r="J529" s="61">
        <v>0</v>
      </c>
      <c r="K529" s="61">
        <v>0</v>
      </c>
      <c r="L529" s="61">
        <v>0</v>
      </c>
      <c r="M529" s="61">
        <v>0</v>
      </c>
      <c r="N529" s="61">
        <v>0</v>
      </c>
      <c r="O529" s="61">
        <v>0</v>
      </c>
      <c r="P529" s="61">
        <v>0</v>
      </c>
      <c r="Q529" s="61">
        <v>0</v>
      </c>
      <c r="R529" s="61">
        <v>0</v>
      </c>
      <c r="S529" s="61">
        <v>0</v>
      </c>
      <c r="T529" s="61">
        <v>0</v>
      </c>
      <c r="U529" s="61">
        <v>0</v>
      </c>
      <c r="V529" s="61">
        <v>0</v>
      </c>
      <c r="W529" s="61">
        <v>0</v>
      </c>
      <c r="X529" s="61">
        <v>0</v>
      </c>
      <c r="Y529" s="61">
        <v>0</v>
      </c>
      <c r="Z529" s="61">
        <v>0</v>
      </c>
      <c r="AA529" s="61">
        <v>0</v>
      </c>
      <c r="AB529" s="61">
        <v>0</v>
      </c>
      <c r="AC529" s="61">
        <v>0</v>
      </c>
      <c r="AD529" s="61">
        <v>0</v>
      </c>
      <c r="AE529" s="61">
        <v>0</v>
      </c>
      <c r="AF529" s="61">
        <v>0</v>
      </c>
      <c r="AG529" s="61">
        <v>0</v>
      </c>
      <c r="AH529" s="61">
        <v>0</v>
      </c>
      <c r="AI529" s="61">
        <v>0</v>
      </c>
      <c r="AJ529" s="61">
        <v>0</v>
      </c>
      <c r="AK529" s="61">
        <v>0</v>
      </c>
      <c r="AL529" s="61">
        <v>0</v>
      </c>
      <c r="AM529" s="61">
        <v>0</v>
      </c>
      <c r="AN529" s="61">
        <v>0</v>
      </c>
      <c r="AO529" s="61">
        <v>0</v>
      </c>
      <c r="AP529" s="61">
        <v>0</v>
      </c>
      <c r="AQ529" s="61">
        <f t="shared" si="8"/>
        <v>0</v>
      </c>
      <c r="AT529" s="33"/>
    </row>
    <row r="530" spans="1:46" ht="33" customHeight="1">
      <c r="A530" s="32">
        <v>1801</v>
      </c>
      <c r="B530" s="315" t="str">
        <f>VLOOKUP(A530,[5]bd_lista!A:C,3,FALSE)</f>
        <v>Gobierno Autónomo Municipal de Trinidad</v>
      </c>
      <c r="C530" s="316" t="e">
        <f>+VLOOKUP(A530,Contactos!$A$4:$E$534,6,FALSE)</f>
        <v>#REF!</v>
      </c>
      <c r="D530" s="61">
        <v>0</v>
      </c>
      <c r="E530" s="61">
        <v>0</v>
      </c>
      <c r="F530" s="61">
        <v>0</v>
      </c>
      <c r="G530" s="61">
        <v>0</v>
      </c>
      <c r="H530" s="61">
        <v>0</v>
      </c>
      <c r="I530" s="61">
        <v>0</v>
      </c>
      <c r="J530" s="61">
        <v>0</v>
      </c>
      <c r="K530" s="61">
        <v>0</v>
      </c>
      <c r="L530" s="61">
        <v>0</v>
      </c>
      <c r="M530" s="61">
        <v>0</v>
      </c>
      <c r="N530" s="61">
        <v>0</v>
      </c>
      <c r="O530" s="61">
        <v>0</v>
      </c>
      <c r="P530" s="61">
        <v>0</v>
      </c>
      <c r="Q530" s="61">
        <v>0</v>
      </c>
      <c r="R530" s="61">
        <v>0</v>
      </c>
      <c r="S530" s="61">
        <v>0</v>
      </c>
      <c r="T530" s="61">
        <v>0</v>
      </c>
      <c r="U530" s="61">
        <v>0</v>
      </c>
      <c r="V530" s="61">
        <v>0</v>
      </c>
      <c r="W530" s="61">
        <v>0</v>
      </c>
      <c r="X530" s="61">
        <v>0</v>
      </c>
      <c r="Y530" s="61">
        <v>0</v>
      </c>
      <c r="Z530" s="61">
        <v>0</v>
      </c>
      <c r="AA530" s="61">
        <v>0</v>
      </c>
      <c r="AB530" s="61">
        <v>0</v>
      </c>
      <c r="AC530" s="61">
        <v>0</v>
      </c>
      <c r="AD530" s="61">
        <v>0</v>
      </c>
      <c r="AE530" s="61">
        <v>0</v>
      </c>
      <c r="AF530" s="61">
        <v>0</v>
      </c>
      <c r="AG530" s="61">
        <v>0</v>
      </c>
      <c r="AH530" s="61">
        <v>0</v>
      </c>
      <c r="AI530" s="61">
        <v>0</v>
      </c>
      <c r="AJ530" s="61">
        <v>0</v>
      </c>
      <c r="AK530" s="61">
        <v>0</v>
      </c>
      <c r="AL530" s="61">
        <v>0</v>
      </c>
      <c r="AM530" s="61">
        <v>0</v>
      </c>
      <c r="AN530" s="61">
        <v>0</v>
      </c>
      <c r="AO530" s="61">
        <v>0</v>
      </c>
      <c r="AP530" s="61">
        <v>0</v>
      </c>
      <c r="AQ530" s="61">
        <f t="shared" si="8"/>
        <v>0</v>
      </c>
      <c r="AT530" s="33"/>
    </row>
    <row r="531" spans="1:46" ht="33" customHeight="1">
      <c r="A531" s="32">
        <v>1802</v>
      </c>
      <c r="B531" s="315" t="str">
        <f>VLOOKUP(A531,[5]bd_lista!A:C,3,FALSE)</f>
        <v>Gobierno Autónomo Municipal de San Javier</v>
      </c>
      <c r="C531" s="316" t="e">
        <f>+VLOOKUP(A531,Contactos!$A$4:$E$534,6,FALSE)</f>
        <v>#REF!</v>
      </c>
      <c r="D531" s="61">
        <v>0</v>
      </c>
      <c r="E531" s="61">
        <v>0</v>
      </c>
      <c r="F531" s="61">
        <v>0</v>
      </c>
      <c r="G531" s="61">
        <v>0</v>
      </c>
      <c r="H531" s="61">
        <v>0</v>
      </c>
      <c r="I531" s="61">
        <v>0</v>
      </c>
      <c r="J531" s="61">
        <v>0</v>
      </c>
      <c r="K531" s="61">
        <v>0</v>
      </c>
      <c r="L531" s="61">
        <v>0</v>
      </c>
      <c r="M531" s="61">
        <v>0</v>
      </c>
      <c r="N531" s="61">
        <v>0</v>
      </c>
      <c r="O531" s="61">
        <v>0</v>
      </c>
      <c r="P531" s="61">
        <v>0</v>
      </c>
      <c r="Q531" s="61">
        <v>0</v>
      </c>
      <c r="R531" s="61">
        <v>0</v>
      </c>
      <c r="S531" s="61">
        <v>0</v>
      </c>
      <c r="T531" s="61">
        <v>0</v>
      </c>
      <c r="U531" s="61">
        <v>0</v>
      </c>
      <c r="V531" s="61">
        <v>0</v>
      </c>
      <c r="W531" s="61">
        <v>0</v>
      </c>
      <c r="X531" s="61">
        <v>0</v>
      </c>
      <c r="Y531" s="61">
        <v>0</v>
      </c>
      <c r="Z531" s="61">
        <v>0</v>
      </c>
      <c r="AA531" s="61">
        <v>0</v>
      </c>
      <c r="AB531" s="61">
        <v>0</v>
      </c>
      <c r="AC531" s="61">
        <v>0</v>
      </c>
      <c r="AD531" s="61">
        <v>0</v>
      </c>
      <c r="AE531" s="61">
        <v>0</v>
      </c>
      <c r="AF531" s="61">
        <v>0</v>
      </c>
      <c r="AG531" s="61">
        <v>0</v>
      </c>
      <c r="AH531" s="61">
        <v>0</v>
      </c>
      <c r="AI531" s="61">
        <v>0</v>
      </c>
      <c r="AJ531" s="61">
        <v>0</v>
      </c>
      <c r="AK531" s="61">
        <v>0</v>
      </c>
      <c r="AL531" s="61">
        <v>0</v>
      </c>
      <c r="AM531" s="61">
        <v>0</v>
      </c>
      <c r="AN531" s="61">
        <v>0</v>
      </c>
      <c r="AO531" s="61">
        <v>0</v>
      </c>
      <c r="AP531" s="61">
        <v>0</v>
      </c>
      <c r="AQ531" s="61">
        <f t="shared" si="8"/>
        <v>0</v>
      </c>
      <c r="AT531" s="33"/>
    </row>
    <row r="532" spans="1:46" ht="33" customHeight="1">
      <c r="A532" s="32">
        <v>1803</v>
      </c>
      <c r="B532" s="315" t="str">
        <f>VLOOKUP(A532,[5]bd_lista!A:C,3,FALSE)</f>
        <v>Gobierno Autónomo Municipal de Riberalta</v>
      </c>
      <c r="C532" s="316" t="e">
        <f>+VLOOKUP(A532,Contactos!$A$4:$E$534,6,FALSE)</f>
        <v>#REF!</v>
      </c>
      <c r="D532" s="61">
        <v>0</v>
      </c>
      <c r="E532" s="61">
        <v>0</v>
      </c>
      <c r="F532" s="61">
        <v>0</v>
      </c>
      <c r="G532" s="61">
        <v>0</v>
      </c>
      <c r="H532" s="61">
        <v>0</v>
      </c>
      <c r="I532" s="61">
        <v>0</v>
      </c>
      <c r="J532" s="61">
        <v>0</v>
      </c>
      <c r="K532" s="61">
        <v>0</v>
      </c>
      <c r="L532" s="61">
        <v>0</v>
      </c>
      <c r="M532" s="61">
        <v>0</v>
      </c>
      <c r="N532" s="61">
        <v>0</v>
      </c>
      <c r="O532" s="61">
        <v>0</v>
      </c>
      <c r="P532" s="61">
        <v>0</v>
      </c>
      <c r="Q532" s="61">
        <v>0</v>
      </c>
      <c r="R532" s="61">
        <v>0</v>
      </c>
      <c r="S532" s="61">
        <v>0</v>
      </c>
      <c r="T532" s="61">
        <v>0</v>
      </c>
      <c r="U532" s="61">
        <v>0</v>
      </c>
      <c r="V532" s="61">
        <v>0</v>
      </c>
      <c r="W532" s="61">
        <v>0</v>
      </c>
      <c r="X532" s="61">
        <v>0</v>
      </c>
      <c r="Y532" s="61">
        <v>0</v>
      </c>
      <c r="Z532" s="61">
        <v>0</v>
      </c>
      <c r="AA532" s="61">
        <v>0</v>
      </c>
      <c r="AB532" s="61">
        <v>0</v>
      </c>
      <c r="AC532" s="61">
        <v>0</v>
      </c>
      <c r="AD532" s="61">
        <v>0</v>
      </c>
      <c r="AE532" s="61">
        <v>0</v>
      </c>
      <c r="AF532" s="61">
        <v>0</v>
      </c>
      <c r="AG532" s="61">
        <v>0</v>
      </c>
      <c r="AH532" s="61">
        <v>0</v>
      </c>
      <c r="AI532" s="61">
        <v>0</v>
      </c>
      <c r="AJ532" s="61">
        <v>0</v>
      </c>
      <c r="AK532" s="61">
        <v>0</v>
      </c>
      <c r="AL532" s="61">
        <v>0</v>
      </c>
      <c r="AM532" s="61">
        <v>0</v>
      </c>
      <c r="AN532" s="61">
        <v>0</v>
      </c>
      <c r="AO532" s="61">
        <v>0</v>
      </c>
      <c r="AP532" s="61">
        <v>0</v>
      </c>
      <c r="AQ532" s="61">
        <f t="shared" si="8"/>
        <v>0</v>
      </c>
      <c r="AT532" s="33"/>
    </row>
    <row r="533" spans="1:46" ht="33" customHeight="1">
      <c r="A533" s="32">
        <v>1805</v>
      </c>
      <c r="B533" s="315" t="str">
        <f>VLOOKUP(A533,[5]bd_lista!A:C,3,FALSE)</f>
        <v>Gobierno Autónomo Municipal de Puerto Guayaramerín</v>
      </c>
      <c r="C533" s="316" t="e">
        <f>+VLOOKUP(A533,Contactos!$A$4:$E$534,6,FALSE)</f>
        <v>#REF!</v>
      </c>
      <c r="D533" s="61">
        <v>0</v>
      </c>
      <c r="E533" s="61">
        <v>0</v>
      </c>
      <c r="F533" s="61">
        <v>0</v>
      </c>
      <c r="G533" s="61">
        <v>0</v>
      </c>
      <c r="H533" s="61">
        <v>0</v>
      </c>
      <c r="I533" s="61">
        <v>0</v>
      </c>
      <c r="J533" s="61">
        <v>0</v>
      </c>
      <c r="K533" s="61">
        <v>0</v>
      </c>
      <c r="L533" s="61">
        <v>0</v>
      </c>
      <c r="M533" s="61">
        <v>0</v>
      </c>
      <c r="N533" s="61">
        <v>0</v>
      </c>
      <c r="O533" s="61">
        <v>0</v>
      </c>
      <c r="P533" s="61">
        <v>0</v>
      </c>
      <c r="Q533" s="61">
        <v>0</v>
      </c>
      <c r="R533" s="61">
        <v>0</v>
      </c>
      <c r="S533" s="61">
        <v>0</v>
      </c>
      <c r="T533" s="61">
        <v>0</v>
      </c>
      <c r="U533" s="61">
        <v>0</v>
      </c>
      <c r="V533" s="61">
        <v>0</v>
      </c>
      <c r="W533" s="61">
        <v>0</v>
      </c>
      <c r="X533" s="61">
        <v>0</v>
      </c>
      <c r="Y533" s="61">
        <v>0</v>
      </c>
      <c r="Z533" s="61">
        <v>0</v>
      </c>
      <c r="AA533" s="61">
        <v>0</v>
      </c>
      <c r="AB533" s="61">
        <v>0</v>
      </c>
      <c r="AC533" s="61">
        <v>0</v>
      </c>
      <c r="AD533" s="61">
        <v>0</v>
      </c>
      <c r="AE533" s="61">
        <v>0</v>
      </c>
      <c r="AF533" s="61">
        <v>0</v>
      </c>
      <c r="AG533" s="61">
        <v>0</v>
      </c>
      <c r="AH533" s="61">
        <v>0</v>
      </c>
      <c r="AI533" s="61">
        <v>0</v>
      </c>
      <c r="AJ533" s="61">
        <v>0</v>
      </c>
      <c r="AK533" s="61">
        <v>0</v>
      </c>
      <c r="AL533" s="61">
        <v>0</v>
      </c>
      <c r="AM533" s="61">
        <v>0</v>
      </c>
      <c r="AN533" s="61">
        <v>0</v>
      </c>
      <c r="AO533" s="61">
        <v>0</v>
      </c>
      <c r="AP533" s="61">
        <v>0</v>
      </c>
      <c r="AQ533" s="61">
        <f t="shared" si="8"/>
        <v>0</v>
      </c>
      <c r="AT533" s="33"/>
    </row>
    <row r="534" spans="1:46" ht="33" customHeight="1">
      <c r="A534" s="32">
        <v>1806</v>
      </c>
      <c r="B534" s="315" t="str">
        <f>VLOOKUP(A534,[5]bd_lista!A:C,3,FALSE)</f>
        <v>Gobierno Autónomo Municipal de Reyes</v>
      </c>
      <c r="C534" s="316" t="e">
        <f>+VLOOKUP(A534,Contactos!$A$4:$E$534,6,FALSE)</f>
        <v>#REF!</v>
      </c>
      <c r="D534" s="61">
        <v>0</v>
      </c>
      <c r="E534" s="61">
        <v>0</v>
      </c>
      <c r="F534" s="61">
        <v>0</v>
      </c>
      <c r="G534" s="61">
        <v>0</v>
      </c>
      <c r="H534" s="61">
        <v>0</v>
      </c>
      <c r="I534" s="61">
        <v>0</v>
      </c>
      <c r="J534" s="61">
        <v>0</v>
      </c>
      <c r="K534" s="61">
        <v>0</v>
      </c>
      <c r="L534" s="61">
        <v>0</v>
      </c>
      <c r="M534" s="61">
        <v>0</v>
      </c>
      <c r="N534" s="61">
        <v>0</v>
      </c>
      <c r="O534" s="61">
        <v>0</v>
      </c>
      <c r="P534" s="61">
        <v>0</v>
      </c>
      <c r="Q534" s="61">
        <v>0</v>
      </c>
      <c r="R534" s="61">
        <v>0</v>
      </c>
      <c r="S534" s="61">
        <v>0</v>
      </c>
      <c r="T534" s="61">
        <v>0</v>
      </c>
      <c r="U534" s="61">
        <v>0</v>
      </c>
      <c r="V534" s="61">
        <v>0</v>
      </c>
      <c r="W534" s="61">
        <v>0</v>
      </c>
      <c r="X534" s="61">
        <v>0</v>
      </c>
      <c r="Y534" s="61">
        <v>0</v>
      </c>
      <c r="Z534" s="61">
        <v>0</v>
      </c>
      <c r="AA534" s="61">
        <v>0</v>
      </c>
      <c r="AB534" s="61">
        <v>0</v>
      </c>
      <c r="AC534" s="61">
        <v>0</v>
      </c>
      <c r="AD534" s="61">
        <v>0</v>
      </c>
      <c r="AE534" s="61">
        <v>0</v>
      </c>
      <c r="AF534" s="61">
        <v>0</v>
      </c>
      <c r="AG534" s="61">
        <v>0</v>
      </c>
      <c r="AH534" s="61">
        <v>0</v>
      </c>
      <c r="AI534" s="61">
        <v>0</v>
      </c>
      <c r="AJ534" s="61">
        <v>0</v>
      </c>
      <c r="AK534" s="61">
        <v>0</v>
      </c>
      <c r="AL534" s="61">
        <v>0</v>
      </c>
      <c r="AM534" s="61">
        <v>0</v>
      </c>
      <c r="AN534" s="61">
        <v>0</v>
      </c>
      <c r="AO534" s="61">
        <v>0</v>
      </c>
      <c r="AP534" s="61">
        <v>0</v>
      </c>
      <c r="AQ534" s="61">
        <f t="shared" si="8"/>
        <v>0</v>
      </c>
      <c r="AT534" s="33"/>
    </row>
    <row r="535" spans="1:46" ht="33" customHeight="1">
      <c r="A535" s="32">
        <v>1807</v>
      </c>
      <c r="B535" s="315" t="str">
        <f>VLOOKUP(A535,[5]bd_lista!A:C,3,FALSE)</f>
        <v>Gobierno Autónomo Municipal de Puerto Rurrenabaque</v>
      </c>
      <c r="C535" s="316" t="e">
        <f>+VLOOKUP(A535,Contactos!$A$4:$E$534,6,FALSE)</f>
        <v>#REF!</v>
      </c>
      <c r="D535" s="61">
        <v>0</v>
      </c>
      <c r="E535" s="61">
        <v>0</v>
      </c>
      <c r="F535" s="61">
        <v>0</v>
      </c>
      <c r="G535" s="61">
        <v>0</v>
      </c>
      <c r="H535" s="61">
        <v>0</v>
      </c>
      <c r="I535" s="61">
        <v>0</v>
      </c>
      <c r="J535" s="61">
        <v>0</v>
      </c>
      <c r="K535" s="61">
        <v>0</v>
      </c>
      <c r="L535" s="61">
        <v>0</v>
      </c>
      <c r="M535" s="61">
        <v>0</v>
      </c>
      <c r="N535" s="61">
        <v>0</v>
      </c>
      <c r="O535" s="61">
        <v>0</v>
      </c>
      <c r="P535" s="61">
        <v>0</v>
      </c>
      <c r="Q535" s="61">
        <v>0</v>
      </c>
      <c r="R535" s="61">
        <v>0</v>
      </c>
      <c r="S535" s="61">
        <v>0</v>
      </c>
      <c r="T535" s="61">
        <v>0</v>
      </c>
      <c r="U535" s="61">
        <v>0</v>
      </c>
      <c r="V535" s="61">
        <v>0</v>
      </c>
      <c r="W535" s="61">
        <v>0</v>
      </c>
      <c r="X535" s="61">
        <v>0</v>
      </c>
      <c r="Y535" s="61">
        <v>0</v>
      </c>
      <c r="Z535" s="61">
        <v>0</v>
      </c>
      <c r="AA535" s="61">
        <v>0</v>
      </c>
      <c r="AB535" s="61">
        <v>0</v>
      </c>
      <c r="AC535" s="61">
        <v>0</v>
      </c>
      <c r="AD535" s="61">
        <v>0</v>
      </c>
      <c r="AE535" s="61">
        <v>0</v>
      </c>
      <c r="AF535" s="61">
        <v>0</v>
      </c>
      <c r="AG535" s="61">
        <v>0</v>
      </c>
      <c r="AH535" s="61">
        <v>0</v>
      </c>
      <c r="AI535" s="61">
        <v>0</v>
      </c>
      <c r="AJ535" s="61">
        <v>0</v>
      </c>
      <c r="AK535" s="61">
        <v>0</v>
      </c>
      <c r="AL535" s="61">
        <v>0</v>
      </c>
      <c r="AM535" s="61">
        <v>0</v>
      </c>
      <c r="AN535" s="61">
        <v>0</v>
      </c>
      <c r="AO535" s="61">
        <v>0</v>
      </c>
      <c r="AP535" s="61">
        <v>0</v>
      </c>
      <c r="AQ535" s="61">
        <f t="shared" si="8"/>
        <v>0</v>
      </c>
      <c r="AT535" s="33"/>
    </row>
    <row r="536" spans="1:46" ht="33" customHeight="1">
      <c r="A536" s="32">
        <v>1808</v>
      </c>
      <c r="B536" s="315" t="str">
        <f>VLOOKUP(A536,[5]bd_lista!A:C,3,FALSE)</f>
        <v>Gobierno Autónomo Municipal de San Borja</v>
      </c>
      <c r="C536" s="316" t="e">
        <f>+VLOOKUP(A536,Contactos!$A$4:$E$534,6,FALSE)</f>
        <v>#REF!</v>
      </c>
      <c r="D536" s="61">
        <v>0</v>
      </c>
      <c r="E536" s="61">
        <v>0</v>
      </c>
      <c r="F536" s="61">
        <v>0</v>
      </c>
      <c r="G536" s="61">
        <v>0</v>
      </c>
      <c r="H536" s="61">
        <v>0</v>
      </c>
      <c r="I536" s="61">
        <v>0</v>
      </c>
      <c r="J536" s="61">
        <v>0</v>
      </c>
      <c r="K536" s="61">
        <v>0</v>
      </c>
      <c r="L536" s="61">
        <v>0</v>
      </c>
      <c r="M536" s="61">
        <v>0</v>
      </c>
      <c r="N536" s="61">
        <v>0</v>
      </c>
      <c r="O536" s="61">
        <v>0</v>
      </c>
      <c r="P536" s="61">
        <v>0</v>
      </c>
      <c r="Q536" s="61">
        <v>0</v>
      </c>
      <c r="R536" s="61">
        <v>0</v>
      </c>
      <c r="S536" s="61">
        <v>0</v>
      </c>
      <c r="T536" s="61">
        <v>0</v>
      </c>
      <c r="U536" s="61">
        <v>0</v>
      </c>
      <c r="V536" s="61">
        <v>0</v>
      </c>
      <c r="W536" s="61">
        <v>0</v>
      </c>
      <c r="X536" s="61">
        <v>0</v>
      </c>
      <c r="Y536" s="61">
        <v>0</v>
      </c>
      <c r="Z536" s="61">
        <v>0</v>
      </c>
      <c r="AA536" s="61">
        <v>0</v>
      </c>
      <c r="AB536" s="61">
        <v>0</v>
      </c>
      <c r="AC536" s="61">
        <v>0</v>
      </c>
      <c r="AD536" s="61">
        <v>0</v>
      </c>
      <c r="AE536" s="61">
        <v>0</v>
      </c>
      <c r="AF536" s="61">
        <v>0</v>
      </c>
      <c r="AG536" s="61">
        <v>0</v>
      </c>
      <c r="AH536" s="61">
        <v>0</v>
      </c>
      <c r="AI536" s="61">
        <v>0</v>
      </c>
      <c r="AJ536" s="61">
        <v>0</v>
      </c>
      <c r="AK536" s="61">
        <v>0</v>
      </c>
      <c r="AL536" s="61">
        <v>0</v>
      </c>
      <c r="AM536" s="61">
        <v>0</v>
      </c>
      <c r="AN536" s="61">
        <v>0</v>
      </c>
      <c r="AO536" s="61">
        <v>0</v>
      </c>
      <c r="AP536" s="61">
        <v>0</v>
      </c>
      <c r="AQ536" s="61">
        <f t="shared" si="8"/>
        <v>0</v>
      </c>
      <c r="AT536" s="33"/>
    </row>
    <row r="537" spans="1:46" ht="33" customHeight="1">
      <c r="A537" s="32">
        <v>1809</v>
      </c>
      <c r="B537" s="315" t="str">
        <f>VLOOKUP(A537,[5]bd_lista!A:C,3,FALSE)</f>
        <v>Gobierno Autónomo Municipal de Santa Rosa</v>
      </c>
      <c r="C537" s="316" t="e">
        <f>+VLOOKUP(A537,Contactos!$A$4:$E$534,6,FALSE)</f>
        <v>#REF!</v>
      </c>
      <c r="D537" s="61">
        <v>0</v>
      </c>
      <c r="E537" s="61">
        <v>0</v>
      </c>
      <c r="F537" s="61">
        <v>0</v>
      </c>
      <c r="G537" s="61">
        <v>0</v>
      </c>
      <c r="H537" s="61">
        <v>0</v>
      </c>
      <c r="I537" s="61">
        <v>0</v>
      </c>
      <c r="J537" s="61">
        <v>0</v>
      </c>
      <c r="K537" s="61">
        <v>0</v>
      </c>
      <c r="L537" s="61">
        <v>0</v>
      </c>
      <c r="M537" s="61">
        <v>0</v>
      </c>
      <c r="N537" s="61">
        <v>0</v>
      </c>
      <c r="O537" s="61">
        <v>0</v>
      </c>
      <c r="P537" s="61">
        <v>0</v>
      </c>
      <c r="Q537" s="61">
        <v>0</v>
      </c>
      <c r="R537" s="61">
        <v>0</v>
      </c>
      <c r="S537" s="61">
        <v>0</v>
      </c>
      <c r="T537" s="61">
        <v>0</v>
      </c>
      <c r="U537" s="61">
        <v>0</v>
      </c>
      <c r="V537" s="61">
        <v>0</v>
      </c>
      <c r="W537" s="61">
        <v>0</v>
      </c>
      <c r="X537" s="61">
        <v>0</v>
      </c>
      <c r="Y537" s="61">
        <v>0</v>
      </c>
      <c r="Z537" s="61">
        <v>0</v>
      </c>
      <c r="AA537" s="61">
        <v>0</v>
      </c>
      <c r="AB537" s="61">
        <v>0</v>
      </c>
      <c r="AC537" s="61">
        <v>0</v>
      </c>
      <c r="AD537" s="61">
        <v>0</v>
      </c>
      <c r="AE537" s="61">
        <v>0</v>
      </c>
      <c r="AF537" s="61">
        <v>0</v>
      </c>
      <c r="AG537" s="61">
        <v>0</v>
      </c>
      <c r="AH537" s="61">
        <v>0</v>
      </c>
      <c r="AI537" s="61">
        <v>0</v>
      </c>
      <c r="AJ537" s="61">
        <v>0</v>
      </c>
      <c r="AK537" s="61">
        <v>0</v>
      </c>
      <c r="AL537" s="61">
        <v>0</v>
      </c>
      <c r="AM537" s="61">
        <v>0</v>
      </c>
      <c r="AN537" s="61">
        <v>0</v>
      </c>
      <c r="AO537" s="61">
        <v>0</v>
      </c>
      <c r="AP537" s="61">
        <v>0</v>
      </c>
      <c r="AQ537" s="61">
        <f t="shared" si="8"/>
        <v>0</v>
      </c>
      <c r="AT537" s="33"/>
    </row>
    <row r="538" spans="1:46" ht="33" customHeight="1">
      <c r="A538" s="32">
        <v>1810</v>
      </c>
      <c r="B538" s="315" t="str">
        <f>VLOOKUP(A538,[5]bd_lista!A:C,3,FALSE)</f>
        <v>Gobierno Autónomo Municipal de Santa Ana</v>
      </c>
      <c r="C538" s="316" t="e">
        <f>+VLOOKUP(A538,Contactos!$A$4:$E$534,6,FALSE)</f>
        <v>#REF!</v>
      </c>
      <c r="D538" s="61">
        <v>0</v>
      </c>
      <c r="E538" s="61">
        <v>0</v>
      </c>
      <c r="F538" s="61">
        <v>0</v>
      </c>
      <c r="G538" s="61">
        <v>0</v>
      </c>
      <c r="H538" s="61">
        <v>0</v>
      </c>
      <c r="I538" s="61">
        <v>0</v>
      </c>
      <c r="J538" s="61">
        <v>0</v>
      </c>
      <c r="K538" s="61">
        <v>0</v>
      </c>
      <c r="L538" s="61">
        <v>0</v>
      </c>
      <c r="M538" s="61">
        <v>0</v>
      </c>
      <c r="N538" s="61">
        <v>0</v>
      </c>
      <c r="O538" s="61">
        <v>0</v>
      </c>
      <c r="P538" s="61">
        <v>0</v>
      </c>
      <c r="Q538" s="61">
        <v>0</v>
      </c>
      <c r="R538" s="61">
        <v>0</v>
      </c>
      <c r="S538" s="61">
        <v>0</v>
      </c>
      <c r="T538" s="61">
        <v>0</v>
      </c>
      <c r="U538" s="61">
        <v>0</v>
      </c>
      <c r="V538" s="61">
        <v>0</v>
      </c>
      <c r="W538" s="61">
        <v>0</v>
      </c>
      <c r="X538" s="61">
        <v>0</v>
      </c>
      <c r="Y538" s="61">
        <v>0</v>
      </c>
      <c r="Z538" s="61">
        <v>0</v>
      </c>
      <c r="AA538" s="61">
        <v>0</v>
      </c>
      <c r="AB538" s="61">
        <v>0</v>
      </c>
      <c r="AC538" s="61">
        <v>0</v>
      </c>
      <c r="AD538" s="61">
        <v>0</v>
      </c>
      <c r="AE538" s="61">
        <v>0</v>
      </c>
      <c r="AF538" s="61">
        <v>0</v>
      </c>
      <c r="AG538" s="61">
        <v>0</v>
      </c>
      <c r="AH538" s="61">
        <v>0</v>
      </c>
      <c r="AI538" s="61">
        <v>0</v>
      </c>
      <c r="AJ538" s="61">
        <v>0</v>
      </c>
      <c r="AK538" s="61">
        <v>0</v>
      </c>
      <c r="AL538" s="61">
        <v>0</v>
      </c>
      <c r="AM538" s="61">
        <v>0</v>
      </c>
      <c r="AN538" s="61">
        <v>0</v>
      </c>
      <c r="AO538" s="61">
        <v>0</v>
      </c>
      <c r="AP538" s="61">
        <v>0</v>
      </c>
      <c r="AQ538" s="61">
        <f t="shared" si="8"/>
        <v>0</v>
      </c>
      <c r="AT538" s="33"/>
    </row>
    <row r="539" spans="1:46" ht="33" customHeight="1">
      <c r="A539" s="32">
        <v>1811</v>
      </c>
      <c r="B539" s="315" t="str">
        <f>VLOOKUP(A539,[5]bd_lista!A:C,3,FALSE)</f>
        <v>Gobierno Autónomo Municipal de San Ignacio</v>
      </c>
      <c r="C539" s="316" t="e">
        <f>+VLOOKUP(A539,Contactos!$A$4:$E$534,6,FALSE)</f>
        <v>#REF!</v>
      </c>
      <c r="D539" s="61">
        <v>0</v>
      </c>
      <c r="E539" s="61">
        <v>0</v>
      </c>
      <c r="F539" s="61">
        <v>0</v>
      </c>
      <c r="G539" s="61">
        <v>0</v>
      </c>
      <c r="H539" s="61">
        <v>0</v>
      </c>
      <c r="I539" s="61">
        <v>0</v>
      </c>
      <c r="J539" s="61">
        <v>0</v>
      </c>
      <c r="K539" s="61">
        <v>0</v>
      </c>
      <c r="L539" s="61">
        <v>0</v>
      </c>
      <c r="M539" s="61">
        <v>0</v>
      </c>
      <c r="N539" s="61">
        <v>0</v>
      </c>
      <c r="O539" s="61">
        <v>0</v>
      </c>
      <c r="P539" s="61">
        <v>0</v>
      </c>
      <c r="Q539" s="61">
        <v>0</v>
      </c>
      <c r="R539" s="61">
        <v>0</v>
      </c>
      <c r="S539" s="61">
        <v>0</v>
      </c>
      <c r="T539" s="61">
        <v>0</v>
      </c>
      <c r="U539" s="61">
        <v>0</v>
      </c>
      <c r="V539" s="61">
        <v>0</v>
      </c>
      <c r="W539" s="61">
        <v>0</v>
      </c>
      <c r="X539" s="61">
        <v>0</v>
      </c>
      <c r="Y539" s="61">
        <v>0</v>
      </c>
      <c r="Z539" s="61">
        <v>0</v>
      </c>
      <c r="AA539" s="61">
        <v>0</v>
      </c>
      <c r="AB539" s="61">
        <v>0</v>
      </c>
      <c r="AC539" s="61">
        <v>0</v>
      </c>
      <c r="AD539" s="61">
        <v>0</v>
      </c>
      <c r="AE539" s="61">
        <v>0</v>
      </c>
      <c r="AF539" s="61">
        <v>0</v>
      </c>
      <c r="AG539" s="61">
        <v>0</v>
      </c>
      <c r="AH539" s="61">
        <v>0</v>
      </c>
      <c r="AI539" s="61">
        <v>0</v>
      </c>
      <c r="AJ539" s="61">
        <v>0</v>
      </c>
      <c r="AK539" s="61">
        <v>0</v>
      </c>
      <c r="AL539" s="61">
        <v>0</v>
      </c>
      <c r="AM539" s="61">
        <v>0</v>
      </c>
      <c r="AN539" s="61">
        <v>0</v>
      </c>
      <c r="AO539" s="61">
        <v>0</v>
      </c>
      <c r="AP539" s="61">
        <v>0</v>
      </c>
      <c r="AQ539" s="61">
        <f t="shared" si="8"/>
        <v>0</v>
      </c>
      <c r="AT539" s="33"/>
    </row>
    <row r="540" spans="1:46" ht="33" customHeight="1">
      <c r="A540" s="32">
        <v>1812</v>
      </c>
      <c r="B540" s="315" t="str">
        <f>VLOOKUP(A540,[5]bd_lista!A:C,3,FALSE)</f>
        <v>Gobierno Autónomo Municipal de Loreto</v>
      </c>
      <c r="C540" s="316" t="e">
        <f>+VLOOKUP(A540,Contactos!$A$4:$E$534,6,FALSE)</f>
        <v>#REF!</v>
      </c>
      <c r="D540" s="61">
        <v>0</v>
      </c>
      <c r="E540" s="61">
        <v>0</v>
      </c>
      <c r="F540" s="61">
        <v>0</v>
      </c>
      <c r="G540" s="61">
        <v>0</v>
      </c>
      <c r="H540" s="61">
        <v>0</v>
      </c>
      <c r="I540" s="61">
        <v>0</v>
      </c>
      <c r="J540" s="61">
        <v>0</v>
      </c>
      <c r="K540" s="61">
        <v>0</v>
      </c>
      <c r="L540" s="61">
        <v>0</v>
      </c>
      <c r="M540" s="61">
        <v>0</v>
      </c>
      <c r="N540" s="61">
        <v>0</v>
      </c>
      <c r="O540" s="61">
        <v>0</v>
      </c>
      <c r="P540" s="61">
        <v>0</v>
      </c>
      <c r="Q540" s="61">
        <v>0</v>
      </c>
      <c r="R540" s="61">
        <v>0</v>
      </c>
      <c r="S540" s="61">
        <v>0</v>
      </c>
      <c r="T540" s="61">
        <v>0</v>
      </c>
      <c r="U540" s="61">
        <v>0</v>
      </c>
      <c r="V540" s="61">
        <v>0</v>
      </c>
      <c r="W540" s="61">
        <v>0</v>
      </c>
      <c r="X540" s="61">
        <v>0</v>
      </c>
      <c r="Y540" s="61">
        <v>0</v>
      </c>
      <c r="Z540" s="61">
        <v>0</v>
      </c>
      <c r="AA540" s="61">
        <v>0</v>
      </c>
      <c r="AB540" s="61">
        <v>0</v>
      </c>
      <c r="AC540" s="61">
        <v>0</v>
      </c>
      <c r="AD540" s="61">
        <v>0</v>
      </c>
      <c r="AE540" s="61">
        <v>0</v>
      </c>
      <c r="AF540" s="61">
        <v>0</v>
      </c>
      <c r="AG540" s="61">
        <v>0</v>
      </c>
      <c r="AH540" s="61">
        <v>0</v>
      </c>
      <c r="AI540" s="61">
        <v>0</v>
      </c>
      <c r="AJ540" s="61">
        <v>0</v>
      </c>
      <c r="AK540" s="61">
        <v>0</v>
      </c>
      <c r="AL540" s="61">
        <v>0</v>
      </c>
      <c r="AM540" s="61">
        <v>0</v>
      </c>
      <c r="AN540" s="61">
        <v>0</v>
      </c>
      <c r="AO540" s="61">
        <v>0</v>
      </c>
      <c r="AP540" s="61">
        <v>0</v>
      </c>
      <c r="AQ540" s="61">
        <f t="shared" si="8"/>
        <v>0</v>
      </c>
      <c r="AT540" s="33"/>
    </row>
    <row r="541" spans="1:46" ht="33" customHeight="1">
      <c r="A541" s="32">
        <v>1813</v>
      </c>
      <c r="B541" s="315" t="str">
        <f>VLOOKUP(A541,[5]bd_lista!A:C,3,FALSE)</f>
        <v>Gobierno Autónomo Municipal de San Andrés</v>
      </c>
      <c r="C541" s="316" t="e">
        <f>+VLOOKUP(A541,Contactos!$A$4:$E$534,6,FALSE)</f>
        <v>#REF!</v>
      </c>
      <c r="D541" s="61">
        <v>0</v>
      </c>
      <c r="E541" s="61">
        <v>0</v>
      </c>
      <c r="F541" s="61">
        <v>0</v>
      </c>
      <c r="G541" s="61">
        <v>0</v>
      </c>
      <c r="H541" s="61">
        <v>0</v>
      </c>
      <c r="I541" s="61">
        <v>0</v>
      </c>
      <c r="J541" s="61">
        <v>0</v>
      </c>
      <c r="K541" s="61">
        <v>0</v>
      </c>
      <c r="L541" s="61">
        <v>0</v>
      </c>
      <c r="M541" s="61">
        <v>0</v>
      </c>
      <c r="N541" s="61">
        <v>0</v>
      </c>
      <c r="O541" s="61">
        <v>0</v>
      </c>
      <c r="P541" s="61">
        <v>0</v>
      </c>
      <c r="Q541" s="61">
        <v>0</v>
      </c>
      <c r="R541" s="61">
        <v>0</v>
      </c>
      <c r="S541" s="61">
        <v>0</v>
      </c>
      <c r="T541" s="61">
        <v>0</v>
      </c>
      <c r="U541" s="61">
        <v>0</v>
      </c>
      <c r="V541" s="61">
        <v>0</v>
      </c>
      <c r="W541" s="61">
        <v>0</v>
      </c>
      <c r="X541" s="61">
        <v>0</v>
      </c>
      <c r="Y541" s="61">
        <v>0</v>
      </c>
      <c r="Z541" s="61">
        <v>0</v>
      </c>
      <c r="AA541" s="61">
        <v>0</v>
      </c>
      <c r="AB541" s="61">
        <v>0</v>
      </c>
      <c r="AC541" s="61">
        <v>0</v>
      </c>
      <c r="AD541" s="61">
        <v>0</v>
      </c>
      <c r="AE541" s="61">
        <v>0</v>
      </c>
      <c r="AF541" s="61">
        <v>0</v>
      </c>
      <c r="AG541" s="61">
        <v>0</v>
      </c>
      <c r="AH541" s="61">
        <v>0</v>
      </c>
      <c r="AI541" s="61">
        <v>0</v>
      </c>
      <c r="AJ541" s="61">
        <v>0</v>
      </c>
      <c r="AK541" s="61">
        <v>0</v>
      </c>
      <c r="AL541" s="61">
        <v>0</v>
      </c>
      <c r="AM541" s="61">
        <v>0</v>
      </c>
      <c r="AN541" s="61">
        <v>0</v>
      </c>
      <c r="AO541" s="61">
        <v>0</v>
      </c>
      <c r="AP541" s="61">
        <v>0</v>
      </c>
      <c r="AQ541" s="61">
        <f t="shared" si="8"/>
        <v>0</v>
      </c>
      <c r="AT541" s="33"/>
    </row>
    <row r="542" spans="1:46" ht="33" customHeight="1">
      <c r="A542" s="32">
        <v>1814</v>
      </c>
      <c r="B542" s="315" t="str">
        <f>VLOOKUP(A542,[5]bd_lista!A:C,3,FALSE)</f>
        <v>Gobierno Autónomo Municipal de San Joaquín</v>
      </c>
      <c r="C542" s="316" t="e">
        <f>+VLOOKUP(A542,Contactos!$A$4:$E$534,6,FALSE)</f>
        <v>#REF!</v>
      </c>
      <c r="D542" s="61">
        <v>0</v>
      </c>
      <c r="E542" s="61">
        <v>0</v>
      </c>
      <c r="F542" s="61">
        <v>0</v>
      </c>
      <c r="G542" s="61">
        <v>0</v>
      </c>
      <c r="H542" s="61">
        <v>0</v>
      </c>
      <c r="I542" s="61">
        <v>0</v>
      </c>
      <c r="J542" s="61">
        <v>0</v>
      </c>
      <c r="K542" s="61">
        <v>0</v>
      </c>
      <c r="L542" s="61">
        <v>0</v>
      </c>
      <c r="M542" s="61">
        <v>0</v>
      </c>
      <c r="N542" s="61">
        <v>0</v>
      </c>
      <c r="O542" s="61">
        <v>0</v>
      </c>
      <c r="P542" s="61">
        <v>0</v>
      </c>
      <c r="Q542" s="61">
        <v>0</v>
      </c>
      <c r="R542" s="61">
        <v>0</v>
      </c>
      <c r="S542" s="61">
        <v>0</v>
      </c>
      <c r="T542" s="61">
        <v>0</v>
      </c>
      <c r="U542" s="61">
        <v>0</v>
      </c>
      <c r="V542" s="61">
        <v>0</v>
      </c>
      <c r="W542" s="61">
        <v>0</v>
      </c>
      <c r="X542" s="61">
        <v>0</v>
      </c>
      <c r="Y542" s="61">
        <v>0</v>
      </c>
      <c r="Z542" s="61">
        <v>0</v>
      </c>
      <c r="AA542" s="61">
        <v>0</v>
      </c>
      <c r="AB542" s="61">
        <v>0</v>
      </c>
      <c r="AC542" s="61">
        <v>0</v>
      </c>
      <c r="AD542" s="61">
        <v>0</v>
      </c>
      <c r="AE542" s="61">
        <v>0</v>
      </c>
      <c r="AF542" s="61">
        <v>0</v>
      </c>
      <c r="AG542" s="61">
        <v>0</v>
      </c>
      <c r="AH542" s="61">
        <v>0</v>
      </c>
      <c r="AI542" s="61">
        <v>0</v>
      </c>
      <c r="AJ542" s="61">
        <v>0</v>
      </c>
      <c r="AK542" s="61">
        <v>0</v>
      </c>
      <c r="AL542" s="61">
        <v>0</v>
      </c>
      <c r="AM542" s="61">
        <v>0</v>
      </c>
      <c r="AN542" s="61">
        <v>0</v>
      </c>
      <c r="AO542" s="61">
        <v>0</v>
      </c>
      <c r="AP542" s="61">
        <v>0</v>
      </c>
      <c r="AQ542" s="61">
        <f t="shared" si="8"/>
        <v>0</v>
      </c>
      <c r="AT542" s="33"/>
    </row>
    <row r="543" spans="1:46" ht="33" customHeight="1">
      <c r="A543" s="32">
        <v>1815</v>
      </c>
      <c r="B543" s="315" t="str">
        <f>VLOOKUP(A543,[5]bd_lista!A:C,3,FALSE)</f>
        <v>Gobierno Autónomo Municipal de San Ramón</v>
      </c>
      <c r="C543" s="316" t="e">
        <f>+VLOOKUP(A543,Contactos!$A$4:$E$534,6,FALSE)</f>
        <v>#REF!</v>
      </c>
      <c r="D543" s="61">
        <v>0</v>
      </c>
      <c r="E543" s="61">
        <v>0</v>
      </c>
      <c r="F543" s="61">
        <v>0</v>
      </c>
      <c r="G543" s="61">
        <v>0</v>
      </c>
      <c r="H543" s="61">
        <v>0</v>
      </c>
      <c r="I543" s="61">
        <v>0</v>
      </c>
      <c r="J543" s="61">
        <v>0</v>
      </c>
      <c r="K543" s="61">
        <v>0</v>
      </c>
      <c r="L543" s="61">
        <v>0</v>
      </c>
      <c r="M543" s="61">
        <v>0</v>
      </c>
      <c r="N543" s="61">
        <v>0</v>
      </c>
      <c r="O543" s="61">
        <v>0</v>
      </c>
      <c r="P543" s="61">
        <v>0</v>
      </c>
      <c r="Q543" s="61">
        <v>0</v>
      </c>
      <c r="R543" s="61">
        <v>0</v>
      </c>
      <c r="S543" s="61">
        <v>0</v>
      </c>
      <c r="T543" s="61">
        <v>0</v>
      </c>
      <c r="U543" s="61">
        <v>0</v>
      </c>
      <c r="V543" s="61">
        <v>0</v>
      </c>
      <c r="W543" s="61">
        <v>0</v>
      </c>
      <c r="X543" s="61">
        <v>0</v>
      </c>
      <c r="Y543" s="61">
        <v>0</v>
      </c>
      <c r="Z543" s="61">
        <v>0</v>
      </c>
      <c r="AA543" s="61">
        <v>0</v>
      </c>
      <c r="AB543" s="61">
        <v>0</v>
      </c>
      <c r="AC543" s="61">
        <v>0</v>
      </c>
      <c r="AD543" s="61">
        <v>0</v>
      </c>
      <c r="AE543" s="61">
        <v>0</v>
      </c>
      <c r="AF543" s="61">
        <v>0</v>
      </c>
      <c r="AG543" s="61">
        <v>0</v>
      </c>
      <c r="AH543" s="61">
        <v>0</v>
      </c>
      <c r="AI543" s="61">
        <v>0</v>
      </c>
      <c r="AJ543" s="61">
        <v>0</v>
      </c>
      <c r="AK543" s="61">
        <v>0</v>
      </c>
      <c r="AL543" s="61">
        <v>0</v>
      </c>
      <c r="AM543" s="61">
        <v>0</v>
      </c>
      <c r="AN543" s="61">
        <v>0</v>
      </c>
      <c r="AO543" s="61">
        <v>0</v>
      </c>
      <c r="AP543" s="61">
        <v>0</v>
      </c>
      <c r="AQ543" s="61">
        <f t="shared" si="8"/>
        <v>0</v>
      </c>
      <c r="AT543" s="33"/>
    </row>
    <row r="544" spans="1:46" ht="33" customHeight="1">
      <c r="A544" s="32">
        <v>1816</v>
      </c>
      <c r="B544" s="315" t="str">
        <f>VLOOKUP(A544,[5]bd_lista!A:C,3,FALSE)</f>
        <v>Gobierno Autónomo Municipal de Puerto Síles</v>
      </c>
      <c r="C544" s="316" t="e">
        <f>+VLOOKUP(A544,Contactos!$A$4:$E$534,6,FALSE)</f>
        <v>#REF!</v>
      </c>
      <c r="D544" s="61">
        <v>0</v>
      </c>
      <c r="E544" s="61">
        <v>0</v>
      </c>
      <c r="F544" s="61">
        <v>0</v>
      </c>
      <c r="G544" s="61">
        <v>0</v>
      </c>
      <c r="H544" s="61">
        <v>0</v>
      </c>
      <c r="I544" s="61">
        <v>0</v>
      </c>
      <c r="J544" s="61">
        <v>0</v>
      </c>
      <c r="K544" s="61">
        <v>0</v>
      </c>
      <c r="L544" s="61">
        <v>0</v>
      </c>
      <c r="M544" s="61">
        <v>0</v>
      </c>
      <c r="N544" s="61">
        <v>0</v>
      </c>
      <c r="O544" s="61">
        <v>0</v>
      </c>
      <c r="P544" s="61">
        <v>0</v>
      </c>
      <c r="Q544" s="61">
        <v>0</v>
      </c>
      <c r="R544" s="61">
        <v>0</v>
      </c>
      <c r="S544" s="61">
        <v>0</v>
      </c>
      <c r="T544" s="61">
        <v>0</v>
      </c>
      <c r="U544" s="61">
        <v>0</v>
      </c>
      <c r="V544" s="61">
        <v>0</v>
      </c>
      <c r="W544" s="61">
        <v>0</v>
      </c>
      <c r="X544" s="61">
        <v>0</v>
      </c>
      <c r="Y544" s="61">
        <v>0</v>
      </c>
      <c r="Z544" s="61">
        <v>0</v>
      </c>
      <c r="AA544" s="61">
        <v>0</v>
      </c>
      <c r="AB544" s="61">
        <v>0</v>
      </c>
      <c r="AC544" s="61">
        <v>0</v>
      </c>
      <c r="AD544" s="61">
        <v>0</v>
      </c>
      <c r="AE544" s="61">
        <v>0</v>
      </c>
      <c r="AF544" s="61">
        <v>0</v>
      </c>
      <c r="AG544" s="61">
        <v>0</v>
      </c>
      <c r="AH544" s="61">
        <v>0</v>
      </c>
      <c r="AI544" s="61">
        <v>0</v>
      </c>
      <c r="AJ544" s="61">
        <v>0</v>
      </c>
      <c r="AK544" s="61">
        <v>0</v>
      </c>
      <c r="AL544" s="61">
        <v>0</v>
      </c>
      <c r="AM544" s="61">
        <v>0</v>
      </c>
      <c r="AN544" s="61">
        <v>0</v>
      </c>
      <c r="AO544" s="61">
        <v>0</v>
      </c>
      <c r="AP544" s="61">
        <v>0</v>
      </c>
      <c r="AQ544" s="61">
        <f t="shared" si="8"/>
        <v>0</v>
      </c>
      <c r="AT544" s="33"/>
    </row>
    <row r="545" spans="1:46" ht="33" customHeight="1">
      <c r="A545" s="32">
        <v>1817</v>
      </c>
      <c r="B545" s="315" t="str">
        <f>VLOOKUP(A545,[5]bd_lista!A:C,3,FALSE)</f>
        <v>Gobierno Autónomo Municipal de Magdalena</v>
      </c>
      <c r="C545" s="316" t="e">
        <f>+VLOOKUP(A545,Contactos!$A$4:$E$534,6,FALSE)</f>
        <v>#REF!</v>
      </c>
      <c r="D545" s="61">
        <v>0</v>
      </c>
      <c r="E545" s="61">
        <v>0</v>
      </c>
      <c r="F545" s="61">
        <v>0</v>
      </c>
      <c r="G545" s="61">
        <v>0</v>
      </c>
      <c r="H545" s="61">
        <v>0</v>
      </c>
      <c r="I545" s="61">
        <v>0</v>
      </c>
      <c r="J545" s="61">
        <v>0</v>
      </c>
      <c r="K545" s="61">
        <v>0</v>
      </c>
      <c r="L545" s="61">
        <v>0</v>
      </c>
      <c r="M545" s="61">
        <v>0</v>
      </c>
      <c r="N545" s="61">
        <v>0</v>
      </c>
      <c r="O545" s="61">
        <v>0</v>
      </c>
      <c r="P545" s="61">
        <v>0</v>
      </c>
      <c r="Q545" s="61">
        <v>0</v>
      </c>
      <c r="R545" s="61">
        <v>0</v>
      </c>
      <c r="S545" s="61">
        <v>0</v>
      </c>
      <c r="T545" s="61">
        <v>0</v>
      </c>
      <c r="U545" s="61">
        <v>0</v>
      </c>
      <c r="V545" s="61">
        <v>0</v>
      </c>
      <c r="W545" s="61">
        <v>0</v>
      </c>
      <c r="X545" s="61">
        <v>0</v>
      </c>
      <c r="Y545" s="61">
        <v>0</v>
      </c>
      <c r="Z545" s="61">
        <v>0</v>
      </c>
      <c r="AA545" s="61">
        <v>0</v>
      </c>
      <c r="AB545" s="61">
        <v>0</v>
      </c>
      <c r="AC545" s="61">
        <v>0</v>
      </c>
      <c r="AD545" s="61">
        <v>0</v>
      </c>
      <c r="AE545" s="61">
        <v>0</v>
      </c>
      <c r="AF545" s="61">
        <v>0</v>
      </c>
      <c r="AG545" s="61">
        <v>0</v>
      </c>
      <c r="AH545" s="61">
        <v>0</v>
      </c>
      <c r="AI545" s="61">
        <v>0</v>
      </c>
      <c r="AJ545" s="61">
        <v>0</v>
      </c>
      <c r="AK545" s="61">
        <v>0</v>
      </c>
      <c r="AL545" s="61">
        <v>0</v>
      </c>
      <c r="AM545" s="61">
        <v>0</v>
      </c>
      <c r="AN545" s="61">
        <v>0</v>
      </c>
      <c r="AO545" s="61">
        <v>0</v>
      </c>
      <c r="AP545" s="61">
        <v>0</v>
      </c>
      <c r="AQ545" s="61">
        <f t="shared" si="8"/>
        <v>0</v>
      </c>
      <c r="AT545" s="33"/>
    </row>
    <row r="546" spans="1:46" ht="33" customHeight="1">
      <c r="A546" s="32">
        <v>1818</v>
      </c>
      <c r="B546" s="315" t="str">
        <f>VLOOKUP(A546,[5]bd_lista!A:C,3,FALSE)</f>
        <v>Gobierno Autónomo Municipal de Baures</v>
      </c>
      <c r="C546" s="316" t="e">
        <f>+VLOOKUP(A546,Contactos!$A$4:$E$534,6,FALSE)</f>
        <v>#REF!</v>
      </c>
      <c r="D546" s="61">
        <v>0</v>
      </c>
      <c r="E546" s="61">
        <v>0</v>
      </c>
      <c r="F546" s="61">
        <v>0</v>
      </c>
      <c r="G546" s="61">
        <v>0</v>
      </c>
      <c r="H546" s="61">
        <v>0</v>
      </c>
      <c r="I546" s="61">
        <v>0</v>
      </c>
      <c r="J546" s="61">
        <v>0</v>
      </c>
      <c r="K546" s="61">
        <v>0</v>
      </c>
      <c r="L546" s="61">
        <v>0</v>
      </c>
      <c r="M546" s="61">
        <v>0</v>
      </c>
      <c r="N546" s="61">
        <v>0</v>
      </c>
      <c r="O546" s="61">
        <v>0</v>
      </c>
      <c r="P546" s="61">
        <v>0</v>
      </c>
      <c r="Q546" s="61">
        <v>0</v>
      </c>
      <c r="R546" s="61">
        <v>0</v>
      </c>
      <c r="S546" s="61">
        <v>0</v>
      </c>
      <c r="T546" s="61">
        <v>0</v>
      </c>
      <c r="U546" s="61">
        <v>0</v>
      </c>
      <c r="V546" s="61">
        <v>0</v>
      </c>
      <c r="W546" s="61">
        <v>0</v>
      </c>
      <c r="X546" s="61">
        <v>0</v>
      </c>
      <c r="Y546" s="61">
        <v>0</v>
      </c>
      <c r="Z546" s="61">
        <v>0</v>
      </c>
      <c r="AA546" s="61">
        <v>0</v>
      </c>
      <c r="AB546" s="61">
        <v>0</v>
      </c>
      <c r="AC546" s="61">
        <v>0</v>
      </c>
      <c r="AD546" s="61">
        <v>0</v>
      </c>
      <c r="AE546" s="61">
        <v>0</v>
      </c>
      <c r="AF546" s="61">
        <v>0</v>
      </c>
      <c r="AG546" s="61">
        <v>0</v>
      </c>
      <c r="AH546" s="61">
        <v>0</v>
      </c>
      <c r="AI546" s="61">
        <v>0</v>
      </c>
      <c r="AJ546" s="61">
        <v>0</v>
      </c>
      <c r="AK546" s="61">
        <v>0</v>
      </c>
      <c r="AL546" s="61">
        <v>0</v>
      </c>
      <c r="AM546" s="61">
        <v>0</v>
      </c>
      <c r="AN546" s="61">
        <v>0</v>
      </c>
      <c r="AO546" s="61">
        <v>0</v>
      </c>
      <c r="AP546" s="61">
        <v>0</v>
      </c>
      <c r="AQ546" s="61">
        <f t="shared" si="8"/>
        <v>0</v>
      </c>
      <c r="AT546" s="33"/>
    </row>
    <row r="547" spans="1:46" ht="33" customHeight="1">
      <c r="A547" s="32">
        <v>1819</v>
      </c>
      <c r="B547" s="315" t="str">
        <f>VLOOKUP(A547,[5]bd_lista!A:C,3,FALSE)</f>
        <v>Gobierno Autónomo Municipal de Huacaraje</v>
      </c>
      <c r="C547" s="316" t="e">
        <f>+VLOOKUP(A547,Contactos!$A$4:$E$534,6,FALSE)</f>
        <v>#REF!</v>
      </c>
      <c r="D547" s="61">
        <v>0</v>
      </c>
      <c r="E547" s="61">
        <v>0</v>
      </c>
      <c r="F547" s="61">
        <v>0</v>
      </c>
      <c r="G547" s="61">
        <v>0</v>
      </c>
      <c r="H547" s="61">
        <v>0</v>
      </c>
      <c r="I547" s="61">
        <v>0</v>
      </c>
      <c r="J547" s="61">
        <v>0</v>
      </c>
      <c r="K547" s="61">
        <v>0</v>
      </c>
      <c r="L547" s="61">
        <v>0</v>
      </c>
      <c r="M547" s="61">
        <v>0</v>
      </c>
      <c r="N547" s="61">
        <v>0</v>
      </c>
      <c r="O547" s="61">
        <v>0</v>
      </c>
      <c r="P547" s="61">
        <v>0</v>
      </c>
      <c r="Q547" s="61">
        <v>0</v>
      </c>
      <c r="R547" s="61">
        <v>0</v>
      </c>
      <c r="S547" s="61">
        <v>0</v>
      </c>
      <c r="T547" s="61">
        <v>0</v>
      </c>
      <c r="U547" s="61">
        <v>0</v>
      </c>
      <c r="V547" s="61">
        <v>0</v>
      </c>
      <c r="W547" s="61">
        <v>0</v>
      </c>
      <c r="X547" s="61">
        <v>0</v>
      </c>
      <c r="Y547" s="61">
        <v>0</v>
      </c>
      <c r="Z547" s="61">
        <v>0</v>
      </c>
      <c r="AA547" s="61">
        <v>0</v>
      </c>
      <c r="AB547" s="61">
        <v>0</v>
      </c>
      <c r="AC547" s="61">
        <v>0</v>
      </c>
      <c r="AD547" s="61">
        <v>0</v>
      </c>
      <c r="AE547" s="61">
        <v>0</v>
      </c>
      <c r="AF547" s="61">
        <v>0</v>
      </c>
      <c r="AG547" s="61">
        <v>0</v>
      </c>
      <c r="AH547" s="61">
        <v>0</v>
      </c>
      <c r="AI547" s="61">
        <v>0</v>
      </c>
      <c r="AJ547" s="61">
        <v>0</v>
      </c>
      <c r="AK547" s="61">
        <v>0</v>
      </c>
      <c r="AL547" s="61">
        <v>0</v>
      </c>
      <c r="AM547" s="61">
        <v>0</v>
      </c>
      <c r="AN547" s="61">
        <v>0</v>
      </c>
      <c r="AO547" s="61">
        <v>0</v>
      </c>
      <c r="AP547" s="61">
        <v>0</v>
      </c>
      <c r="AQ547" s="61">
        <f t="shared" si="8"/>
        <v>0</v>
      </c>
      <c r="AT547" s="33"/>
    </row>
    <row r="548" spans="1:46" ht="33" customHeight="1">
      <c r="A548" s="32">
        <v>1820</v>
      </c>
      <c r="B548" s="315" t="str">
        <f>VLOOKUP(A548,[5]bd_lista!A:C,3,FALSE)</f>
        <v>Gobierno Autónomo Municipal de Exaltación</v>
      </c>
      <c r="C548" s="316" t="e">
        <f>+VLOOKUP(A548,Contactos!$A$4:$E$534,6,FALSE)</f>
        <v>#REF!</v>
      </c>
      <c r="D548" s="61">
        <v>0</v>
      </c>
      <c r="E548" s="61">
        <v>0</v>
      </c>
      <c r="F548" s="61">
        <v>0</v>
      </c>
      <c r="G548" s="61">
        <v>0</v>
      </c>
      <c r="H548" s="61">
        <v>0</v>
      </c>
      <c r="I548" s="61">
        <v>0</v>
      </c>
      <c r="J548" s="61">
        <v>0</v>
      </c>
      <c r="K548" s="61">
        <v>0</v>
      </c>
      <c r="L548" s="61">
        <v>0</v>
      </c>
      <c r="M548" s="61">
        <v>0</v>
      </c>
      <c r="N548" s="61">
        <v>0</v>
      </c>
      <c r="O548" s="61">
        <v>0</v>
      </c>
      <c r="P548" s="61">
        <v>0</v>
      </c>
      <c r="Q548" s="61">
        <v>0</v>
      </c>
      <c r="R548" s="61">
        <v>0</v>
      </c>
      <c r="S548" s="61">
        <v>0</v>
      </c>
      <c r="T548" s="61">
        <v>0</v>
      </c>
      <c r="U548" s="61">
        <v>0</v>
      </c>
      <c r="V548" s="61">
        <v>0</v>
      </c>
      <c r="W548" s="61">
        <v>0</v>
      </c>
      <c r="X548" s="61">
        <v>0</v>
      </c>
      <c r="Y548" s="61">
        <v>0</v>
      </c>
      <c r="Z548" s="61">
        <v>0</v>
      </c>
      <c r="AA548" s="61">
        <v>0</v>
      </c>
      <c r="AB548" s="61">
        <v>0</v>
      </c>
      <c r="AC548" s="61">
        <v>0</v>
      </c>
      <c r="AD548" s="61">
        <v>0</v>
      </c>
      <c r="AE548" s="61">
        <v>0</v>
      </c>
      <c r="AF548" s="61">
        <v>0</v>
      </c>
      <c r="AG548" s="61">
        <v>0</v>
      </c>
      <c r="AH548" s="61">
        <v>0</v>
      </c>
      <c r="AI548" s="61">
        <v>0</v>
      </c>
      <c r="AJ548" s="61">
        <v>0</v>
      </c>
      <c r="AK548" s="61">
        <v>0</v>
      </c>
      <c r="AL548" s="61">
        <v>0</v>
      </c>
      <c r="AM548" s="61">
        <v>0</v>
      </c>
      <c r="AN548" s="61">
        <v>0</v>
      </c>
      <c r="AO548" s="61">
        <v>0</v>
      </c>
      <c r="AP548" s="61">
        <v>0</v>
      </c>
      <c r="AQ548" s="61">
        <f t="shared" si="8"/>
        <v>0</v>
      </c>
      <c r="AT548" s="33"/>
    </row>
    <row r="549" spans="1:46" ht="33" customHeight="1">
      <c r="A549" s="32">
        <v>1901</v>
      </c>
      <c r="B549" s="315" t="str">
        <f>VLOOKUP(A549,[5]bd_lista!A:C,3,FALSE)</f>
        <v>Gobierno Autónomo Municipal de Cobija</v>
      </c>
      <c r="C549" s="316" t="e">
        <f>+VLOOKUP(A549,Contactos!$A$4:$E$534,6,FALSE)</f>
        <v>#REF!</v>
      </c>
      <c r="D549" s="61">
        <v>0</v>
      </c>
      <c r="E549" s="61">
        <v>0</v>
      </c>
      <c r="F549" s="61">
        <v>0</v>
      </c>
      <c r="G549" s="61">
        <v>0</v>
      </c>
      <c r="H549" s="61">
        <v>0</v>
      </c>
      <c r="I549" s="61">
        <v>0</v>
      </c>
      <c r="J549" s="61">
        <v>0</v>
      </c>
      <c r="K549" s="61">
        <v>0</v>
      </c>
      <c r="L549" s="61">
        <v>0</v>
      </c>
      <c r="M549" s="61">
        <v>0</v>
      </c>
      <c r="N549" s="61">
        <v>0</v>
      </c>
      <c r="O549" s="61">
        <v>0</v>
      </c>
      <c r="P549" s="61">
        <v>0</v>
      </c>
      <c r="Q549" s="61">
        <v>0</v>
      </c>
      <c r="R549" s="61">
        <v>0</v>
      </c>
      <c r="S549" s="61">
        <v>0</v>
      </c>
      <c r="T549" s="61">
        <v>0</v>
      </c>
      <c r="U549" s="61">
        <v>0</v>
      </c>
      <c r="V549" s="61">
        <v>0</v>
      </c>
      <c r="W549" s="61">
        <v>0</v>
      </c>
      <c r="X549" s="61">
        <v>0</v>
      </c>
      <c r="Y549" s="61">
        <v>0</v>
      </c>
      <c r="Z549" s="61">
        <v>0</v>
      </c>
      <c r="AA549" s="61">
        <v>0</v>
      </c>
      <c r="AB549" s="61">
        <v>0</v>
      </c>
      <c r="AC549" s="61">
        <v>0</v>
      </c>
      <c r="AD549" s="61">
        <v>0</v>
      </c>
      <c r="AE549" s="61">
        <v>0</v>
      </c>
      <c r="AF549" s="61">
        <v>0</v>
      </c>
      <c r="AG549" s="61">
        <v>0</v>
      </c>
      <c r="AH549" s="61">
        <v>0</v>
      </c>
      <c r="AI549" s="61">
        <v>0</v>
      </c>
      <c r="AJ549" s="61">
        <v>0</v>
      </c>
      <c r="AK549" s="61">
        <v>0</v>
      </c>
      <c r="AL549" s="61">
        <v>0</v>
      </c>
      <c r="AM549" s="61">
        <v>0</v>
      </c>
      <c r="AN549" s="61">
        <v>0</v>
      </c>
      <c r="AO549" s="61">
        <v>0</v>
      </c>
      <c r="AP549" s="61">
        <v>0</v>
      </c>
      <c r="AQ549" s="61">
        <f t="shared" si="8"/>
        <v>0</v>
      </c>
      <c r="AT549" s="33"/>
    </row>
    <row r="550" spans="1:46" ht="33" customHeight="1">
      <c r="A550" s="32">
        <v>1902</v>
      </c>
      <c r="B550" s="315" t="str">
        <f>VLOOKUP(A550,[5]bd_lista!A:C,3,FALSE)</f>
        <v>Gobierno Autónomo Municipal de Porvenir</v>
      </c>
      <c r="C550" s="316" t="e">
        <f>+VLOOKUP(A550,Contactos!$A$4:$E$534,6,FALSE)</f>
        <v>#REF!</v>
      </c>
      <c r="D550" s="61">
        <v>0</v>
      </c>
      <c r="E550" s="61">
        <v>0</v>
      </c>
      <c r="F550" s="61">
        <v>0</v>
      </c>
      <c r="G550" s="61">
        <v>0</v>
      </c>
      <c r="H550" s="61">
        <v>0</v>
      </c>
      <c r="I550" s="61">
        <v>0</v>
      </c>
      <c r="J550" s="61">
        <v>0</v>
      </c>
      <c r="K550" s="61">
        <v>0</v>
      </c>
      <c r="L550" s="61">
        <v>0</v>
      </c>
      <c r="M550" s="61">
        <v>0</v>
      </c>
      <c r="N550" s="61">
        <v>0</v>
      </c>
      <c r="O550" s="61">
        <v>0</v>
      </c>
      <c r="P550" s="61">
        <v>0</v>
      </c>
      <c r="Q550" s="61">
        <v>0</v>
      </c>
      <c r="R550" s="61">
        <v>0</v>
      </c>
      <c r="S550" s="61">
        <v>0</v>
      </c>
      <c r="T550" s="61">
        <v>0</v>
      </c>
      <c r="U550" s="61">
        <v>0</v>
      </c>
      <c r="V550" s="61">
        <v>0</v>
      </c>
      <c r="W550" s="61">
        <v>0</v>
      </c>
      <c r="X550" s="61">
        <v>0</v>
      </c>
      <c r="Y550" s="61">
        <v>0</v>
      </c>
      <c r="Z550" s="61">
        <v>0</v>
      </c>
      <c r="AA550" s="61">
        <v>0</v>
      </c>
      <c r="AB550" s="61">
        <v>0</v>
      </c>
      <c r="AC550" s="61">
        <v>0</v>
      </c>
      <c r="AD550" s="61">
        <v>0</v>
      </c>
      <c r="AE550" s="61">
        <v>0</v>
      </c>
      <c r="AF550" s="61">
        <v>0</v>
      </c>
      <c r="AG550" s="61">
        <v>0</v>
      </c>
      <c r="AH550" s="61">
        <v>0</v>
      </c>
      <c r="AI550" s="61">
        <v>0</v>
      </c>
      <c r="AJ550" s="61">
        <v>0</v>
      </c>
      <c r="AK550" s="61">
        <v>0</v>
      </c>
      <c r="AL550" s="61">
        <v>0</v>
      </c>
      <c r="AM550" s="61">
        <v>0</v>
      </c>
      <c r="AN550" s="61">
        <v>0</v>
      </c>
      <c r="AO550" s="61">
        <v>0</v>
      </c>
      <c r="AP550" s="61">
        <v>0</v>
      </c>
      <c r="AQ550" s="61">
        <f t="shared" si="8"/>
        <v>0</v>
      </c>
      <c r="AT550" s="33"/>
    </row>
    <row r="551" spans="1:46" ht="33" customHeight="1">
      <c r="A551" s="32">
        <v>1903</v>
      </c>
      <c r="B551" s="315" t="str">
        <f>VLOOKUP(A551,[5]bd_lista!A:C,3,FALSE)</f>
        <v>Gobierno Autónomo Municipal de Bolpebra</v>
      </c>
      <c r="C551" s="316" t="e">
        <f>+VLOOKUP(A551,Contactos!$A$4:$E$534,6,FALSE)</f>
        <v>#REF!</v>
      </c>
      <c r="D551" s="61">
        <v>0</v>
      </c>
      <c r="E551" s="61">
        <v>0</v>
      </c>
      <c r="F551" s="61">
        <v>0</v>
      </c>
      <c r="G551" s="61">
        <v>0</v>
      </c>
      <c r="H551" s="61">
        <v>0</v>
      </c>
      <c r="I551" s="61">
        <v>0</v>
      </c>
      <c r="J551" s="61">
        <v>0</v>
      </c>
      <c r="K551" s="61">
        <v>0</v>
      </c>
      <c r="L551" s="61">
        <v>0</v>
      </c>
      <c r="M551" s="61">
        <v>0</v>
      </c>
      <c r="N551" s="61">
        <v>0</v>
      </c>
      <c r="O551" s="61">
        <v>0</v>
      </c>
      <c r="P551" s="61">
        <v>0</v>
      </c>
      <c r="Q551" s="61">
        <v>0</v>
      </c>
      <c r="R551" s="61">
        <v>0</v>
      </c>
      <c r="S551" s="61">
        <v>0</v>
      </c>
      <c r="T551" s="61">
        <v>0</v>
      </c>
      <c r="U551" s="61">
        <v>0</v>
      </c>
      <c r="V551" s="61">
        <v>0</v>
      </c>
      <c r="W551" s="61">
        <v>0</v>
      </c>
      <c r="X551" s="61">
        <v>0</v>
      </c>
      <c r="Y551" s="61">
        <v>0</v>
      </c>
      <c r="Z551" s="61">
        <v>0</v>
      </c>
      <c r="AA551" s="61">
        <v>0</v>
      </c>
      <c r="AB551" s="61">
        <v>0</v>
      </c>
      <c r="AC551" s="61">
        <v>0</v>
      </c>
      <c r="AD551" s="61">
        <v>0</v>
      </c>
      <c r="AE551" s="61">
        <v>0</v>
      </c>
      <c r="AF551" s="61">
        <v>0</v>
      </c>
      <c r="AG551" s="61">
        <v>0</v>
      </c>
      <c r="AH551" s="61">
        <v>0</v>
      </c>
      <c r="AI551" s="61">
        <v>0</v>
      </c>
      <c r="AJ551" s="61">
        <v>0</v>
      </c>
      <c r="AK551" s="61">
        <v>0</v>
      </c>
      <c r="AL551" s="61">
        <v>0</v>
      </c>
      <c r="AM551" s="61">
        <v>0</v>
      </c>
      <c r="AN551" s="61">
        <v>0</v>
      </c>
      <c r="AO551" s="61">
        <v>0</v>
      </c>
      <c r="AP551" s="61">
        <v>0</v>
      </c>
      <c r="AQ551" s="61">
        <f t="shared" si="8"/>
        <v>0</v>
      </c>
      <c r="AT551" s="33"/>
    </row>
    <row r="552" spans="1:46" ht="33" customHeight="1">
      <c r="A552" s="32">
        <v>1904</v>
      </c>
      <c r="B552" s="315" t="str">
        <f>VLOOKUP(A552,[5]bd_lista!A:C,3,FALSE)</f>
        <v>Gobierno Autónomo Municipal de Bella Flor</v>
      </c>
      <c r="C552" s="316" t="e">
        <f>+VLOOKUP(A552,Contactos!$A$4:$E$534,6,FALSE)</f>
        <v>#REF!</v>
      </c>
      <c r="D552" s="61">
        <v>0</v>
      </c>
      <c r="E552" s="61">
        <v>0</v>
      </c>
      <c r="F552" s="61">
        <v>0</v>
      </c>
      <c r="G552" s="61">
        <v>0</v>
      </c>
      <c r="H552" s="61">
        <v>0</v>
      </c>
      <c r="I552" s="61">
        <v>0</v>
      </c>
      <c r="J552" s="61">
        <v>0</v>
      </c>
      <c r="K552" s="61">
        <v>0</v>
      </c>
      <c r="L552" s="61">
        <v>0</v>
      </c>
      <c r="M552" s="61">
        <v>0</v>
      </c>
      <c r="N552" s="61">
        <v>0</v>
      </c>
      <c r="O552" s="61">
        <v>0</v>
      </c>
      <c r="P552" s="61">
        <v>0</v>
      </c>
      <c r="Q552" s="61">
        <v>0</v>
      </c>
      <c r="R552" s="61">
        <v>0</v>
      </c>
      <c r="S552" s="61">
        <v>0</v>
      </c>
      <c r="T552" s="61">
        <v>0</v>
      </c>
      <c r="U552" s="61">
        <v>0</v>
      </c>
      <c r="V552" s="61">
        <v>0</v>
      </c>
      <c r="W552" s="61">
        <v>0</v>
      </c>
      <c r="X552" s="61">
        <v>0</v>
      </c>
      <c r="Y552" s="61">
        <v>0</v>
      </c>
      <c r="Z552" s="61">
        <v>0</v>
      </c>
      <c r="AA552" s="61">
        <v>0</v>
      </c>
      <c r="AB552" s="61">
        <v>0</v>
      </c>
      <c r="AC552" s="61">
        <v>0</v>
      </c>
      <c r="AD552" s="61">
        <v>0</v>
      </c>
      <c r="AE552" s="61">
        <v>0</v>
      </c>
      <c r="AF552" s="61">
        <v>0</v>
      </c>
      <c r="AG552" s="61">
        <v>0</v>
      </c>
      <c r="AH552" s="61">
        <v>0</v>
      </c>
      <c r="AI552" s="61">
        <v>0</v>
      </c>
      <c r="AJ552" s="61">
        <v>0</v>
      </c>
      <c r="AK552" s="61">
        <v>0</v>
      </c>
      <c r="AL552" s="61">
        <v>0</v>
      </c>
      <c r="AM552" s="61">
        <v>0</v>
      </c>
      <c r="AN552" s="61">
        <v>0</v>
      </c>
      <c r="AO552" s="61">
        <v>0</v>
      </c>
      <c r="AP552" s="61">
        <v>0</v>
      </c>
      <c r="AQ552" s="61">
        <f t="shared" si="8"/>
        <v>0</v>
      </c>
      <c r="AT552" s="33"/>
    </row>
    <row r="553" spans="1:46" ht="33" customHeight="1">
      <c r="A553" s="32">
        <v>1905</v>
      </c>
      <c r="B553" s="315" t="str">
        <f>VLOOKUP(A553,[5]bd_lista!A:C,3,FALSE)</f>
        <v>Gobierno Autónomo Municipal de Puerto Rico</v>
      </c>
      <c r="C553" s="316" t="e">
        <f>+VLOOKUP(A553,Contactos!$A$4:$E$534,6,FALSE)</f>
        <v>#REF!</v>
      </c>
      <c r="D553" s="61">
        <v>0</v>
      </c>
      <c r="E553" s="61">
        <v>0</v>
      </c>
      <c r="F553" s="61">
        <v>0</v>
      </c>
      <c r="G553" s="61">
        <v>0</v>
      </c>
      <c r="H553" s="61">
        <v>0</v>
      </c>
      <c r="I553" s="61">
        <v>0</v>
      </c>
      <c r="J553" s="61">
        <v>0</v>
      </c>
      <c r="K553" s="61">
        <v>0</v>
      </c>
      <c r="L553" s="61">
        <v>0</v>
      </c>
      <c r="M553" s="61">
        <v>0</v>
      </c>
      <c r="N553" s="61">
        <v>0</v>
      </c>
      <c r="O553" s="61">
        <v>0</v>
      </c>
      <c r="P553" s="61">
        <v>0</v>
      </c>
      <c r="Q553" s="61">
        <v>0</v>
      </c>
      <c r="R553" s="61">
        <v>0</v>
      </c>
      <c r="S553" s="61">
        <v>0</v>
      </c>
      <c r="T553" s="61">
        <v>0</v>
      </c>
      <c r="U553" s="61">
        <v>0</v>
      </c>
      <c r="V553" s="61">
        <v>0</v>
      </c>
      <c r="W553" s="61">
        <v>0</v>
      </c>
      <c r="X553" s="61">
        <v>0</v>
      </c>
      <c r="Y553" s="61">
        <v>0</v>
      </c>
      <c r="Z553" s="61">
        <v>0</v>
      </c>
      <c r="AA553" s="61">
        <v>0</v>
      </c>
      <c r="AB553" s="61">
        <v>0</v>
      </c>
      <c r="AC553" s="61">
        <v>0</v>
      </c>
      <c r="AD553" s="61">
        <v>0</v>
      </c>
      <c r="AE553" s="61">
        <v>0</v>
      </c>
      <c r="AF553" s="61">
        <v>0</v>
      </c>
      <c r="AG553" s="61">
        <v>0</v>
      </c>
      <c r="AH553" s="61">
        <v>0</v>
      </c>
      <c r="AI553" s="61">
        <v>0</v>
      </c>
      <c r="AJ553" s="61">
        <v>0</v>
      </c>
      <c r="AK553" s="61">
        <v>0</v>
      </c>
      <c r="AL553" s="61">
        <v>0</v>
      </c>
      <c r="AM553" s="61">
        <v>0</v>
      </c>
      <c r="AN553" s="61">
        <v>0</v>
      </c>
      <c r="AO553" s="61">
        <v>0</v>
      </c>
      <c r="AP553" s="61">
        <v>0</v>
      </c>
      <c r="AQ553" s="61">
        <f t="shared" si="8"/>
        <v>0</v>
      </c>
      <c r="AT553" s="33"/>
    </row>
    <row r="554" spans="1:46" ht="33" customHeight="1">
      <c r="A554" s="32">
        <v>1906</v>
      </c>
      <c r="B554" s="315" t="str">
        <f>VLOOKUP(A554,[5]bd_lista!A:C,3,FALSE)</f>
        <v>Gobierno Autónomo Municipal de San Pedro</v>
      </c>
      <c r="C554" s="316" t="e">
        <f>+VLOOKUP(A554,Contactos!$A$4:$E$534,6,FALSE)</f>
        <v>#REF!</v>
      </c>
      <c r="D554" s="61">
        <v>0</v>
      </c>
      <c r="E554" s="61">
        <v>0</v>
      </c>
      <c r="F554" s="61">
        <v>0</v>
      </c>
      <c r="G554" s="61">
        <v>0</v>
      </c>
      <c r="H554" s="61">
        <v>0</v>
      </c>
      <c r="I554" s="61">
        <v>0</v>
      </c>
      <c r="J554" s="61">
        <v>0</v>
      </c>
      <c r="K554" s="61">
        <v>0</v>
      </c>
      <c r="L554" s="61">
        <v>0</v>
      </c>
      <c r="M554" s="61">
        <v>0</v>
      </c>
      <c r="N554" s="61">
        <v>0</v>
      </c>
      <c r="O554" s="61">
        <v>0</v>
      </c>
      <c r="P554" s="61">
        <v>0</v>
      </c>
      <c r="Q554" s="61">
        <v>0</v>
      </c>
      <c r="R554" s="61">
        <v>0</v>
      </c>
      <c r="S554" s="61">
        <v>0</v>
      </c>
      <c r="T554" s="61">
        <v>0</v>
      </c>
      <c r="U554" s="61">
        <v>0</v>
      </c>
      <c r="V554" s="61">
        <v>0</v>
      </c>
      <c r="W554" s="61">
        <v>0</v>
      </c>
      <c r="X554" s="61">
        <v>0</v>
      </c>
      <c r="Y554" s="61">
        <v>0</v>
      </c>
      <c r="Z554" s="61">
        <v>0</v>
      </c>
      <c r="AA554" s="61">
        <v>0</v>
      </c>
      <c r="AB554" s="61">
        <v>0</v>
      </c>
      <c r="AC554" s="61">
        <v>0</v>
      </c>
      <c r="AD554" s="61">
        <v>0</v>
      </c>
      <c r="AE554" s="61">
        <v>0</v>
      </c>
      <c r="AF554" s="61">
        <v>0</v>
      </c>
      <c r="AG554" s="61">
        <v>0</v>
      </c>
      <c r="AH554" s="61">
        <v>0</v>
      </c>
      <c r="AI554" s="61">
        <v>0</v>
      </c>
      <c r="AJ554" s="61">
        <v>0</v>
      </c>
      <c r="AK554" s="61">
        <v>0</v>
      </c>
      <c r="AL554" s="61">
        <v>0</v>
      </c>
      <c r="AM554" s="61">
        <v>0</v>
      </c>
      <c r="AN554" s="61">
        <v>0</v>
      </c>
      <c r="AO554" s="61">
        <v>0</v>
      </c>
      <c r="AP554" s="61">
        <v>0</v>
      </c>
      <c r="AQ554" s="61">
        <f t="shared" si="8"/>
        <v>0</v>
      </c>
      <c r="AT554" s="33"/>
    </row>
    <row r="555" spans="1:46" ht="33" customHeight="1">
      <c r="A555" s="32">
        <v>1907</v>
      </c>
      <c r="B555" s="315" t="str">
        <f>VLOOKUP(A555,[5]bd_lista!A:C,3,FALSE)</f>
        <v>Gobierno Autónomo Municipal de Filadelfia</v>
      </c>
      <c r="C555" s="316" t="e">
        <f>+VLOOKUP(A555,Contactos!$A$4:$E$534,6,FALSE)</f>
        <v>#REF!</v>
      </c>
      <c r="D555" s="61">
        <v>0</v>
      </c>
      <c r="E555" s="61">
        <v>0</v>
      </c>
      <c r="F555" s="61">
        <v>0</v>
      </c>
      <c r="G555" s="61">
        <v>0</v>
      </c>
      <c r="H555" s="61">
        <v>0</v>
      </c>
      <c r="I555" s="61">
        <v>0</v>
      </c>
      <c r="J555" s="61">
        <v>0</v>
      </c>
      <c r="K555" s="61">
        <v>0</v>
      </c>
      <c r="L555" s="61">
        <v>0</v>
      </c>
      <c r="M555" s="61">
        <v>0</v>
      </c>
      <c r="N555" s="61">
        <v>0</v>
      </c>
      <c r="O555" s="61">
        <v>0</v>
      </c>
      <c r="P555" s="61">
        <v>0</v>
      </c>
      <c r="Q555" s="61">
        <v>0</v>
      </c>
      <c r="R555" s="61">
        <v>0</v>
      </c>
      <c r="S555" s="61">
        <v>0</v>
      </c>
      <c r="T555" s="61">
        <v>0</v>
      </c>
      <c r="U555" s="61">
        <v>0</v>
      </c>
      <c r="V555" s="61">
        <v>0</v>
      </c>
      <c r="W555" s="61">
        <v>0</v>
      </c>
      <c r="X555" s="61">
        <v>0</v>
      </c>
      <c r="Y555" s="61">
        <v>0</v>
      </c>
      <c r="Z555" s="61">
        <v>0</v>
      </c>
      <c r="AA555" s="61">
        <v>0</v>
      </c>
      <c r="AB555" s="61">
        <v>0</v>
      </c>
      <c r="AC555" s="61">
        <v>0</v>
      </c>
      <c r="AD555" s="61">
        <v>0</v>
      </c>
      <c r="AE555" s="61">
        <v>0</v>
      </c>
      <c r="AF555" s="61">
        <v>0</v>
      </c>
      <c r="AG555" s="61">
        <v>0</v>
      </c>
      <c r="AH555" s="61">
        <v>0</v>
      </c>
      <c r="AI555" s="61">
        <v>0</v>
      </c>
      <c r="AJ555" s="61">
        <v>0</v>
      </c>
      <c r="AK555" s="61">
        <v>0</v>
      </c>
      <c r="AL555" s="61">
        <v>0</v>
      </c>
      <c r="AM555" s="61">
        <v>0</v>
      </c>
      <c r="AN555" s="61">
        <v>0</v>
      </c>
      <c r="AO555" s="61">
        <v>0</v>
      </c>
      <c r="AP555" s="61">
        <v>0</v>
      </c>
      <c r="AQ555" s="61">
        <f t="shared" si="8"/>
        <v>0</v>
      </c>
      <c r="AT555" s="33"/>
    </row>
    <row r="556" spans="1:46" ht="33" customHeight="1">
      <c r="A556" s="32">
        <v>1908</v>
      </c>
      <c r="B556" s="315" t="str">
        <f>VLOOKUP(A556,[5]bd_lista!A:C,3,FALSE)</f>
        <v>Gobierno Autónomo Municipal de Puerto Gonzalo Moreno</v>
      </c>
      <c r="C556" s="316" t="e">
        <f>+VLOOKUP(A556,Contactos!$A$4:$E$534,6,FALSE)</f>
        <v>#REF!</v>
      </c>
      <c r="D556" s="61">
        <v>0</v>
      </c>
      <c r="E556" s="61">
        <v>0</v>
      </c>
      <c r="F556" s="61">
        <v>0</v>
      </c>
      <c r="G556" s="61">
        <v>0</v>
      </c>
      <c r="H556" s="61">
        <v>0</v>
      </c>
      <c r="I556" s="61">
        <v>0</v>
      </c>
      <c r="J556" s="61">
        <v>0</v>
      </c>
      <c r="K556" s="61">
        <v>0</v>
      </c>
      <c r="L556" s="61">
        <v>0</v>
      </c>
      <c r="M556" s="61">
        <v>0</v>
      </c>
      <c r="N556" s="61">
        <v>0</v>
      </c>
      <c r="O556" s="61">
        <v>0</v>
      </c>
      <c r="P556" s="61">
        <v>0</v>
      </c>
      <c r="Q556" s="61">
        <v>0</v>
      </c>
      <c r="R556" s="61">
        <v>0</v>
      </c>
      <c r="S556" s="61">
        <v>0</v>
      </c>
      <c r="T556" s="61">
        <v>0</v>
      </c>
      <c r="U556" s="61">
        <v>0</v>
      </c>
      <c r="V556" s="61">
        <v>0</v>
      </c>
      <c r="W556" s="61">
        <v>0</v>
      </c>
      <c r="X556" s="61">
        <v>0</v>
      </c>
      <c r="Y556" s="61">
        <v>0</v>
      </c>
      <c r="Z556" s="61">
        <v>0</v>
      </c>
      <c r="AA556" s="61">
        <v>0</v>
      </c>
      <c r="AB556" s="61">
        <v>0</v>
      </c>
      <c r="AC556" s="61">
        <v>0</v>
      </c>
      <c r="AD556" s="61">
        <v>0</v>
      </c>
      <c r="AE556" s="61">
        <v>0</v>
      </c>
      <c r="AF556" s="61">
        <v>0</v>
      </c>
      <c r="AG556" s="61">
        <v>0</v>
      </c>
      <c r="AH556" s="61">
        <v>0</v>
      </c>
      <c r="AI556" s="61">
        <v>0</v>
      </c>
      <c r="AJ556" s="61">
        <v>0</v>
      </c>
      <c r="AK556" s="61">
        <v>0</v>
      </c>
      <c r="AL556" s="61">
        <v>0</v>
      </c>
      <c r="AM556" s="61">
        <v>0</v>
      </c>
      <c r="AN556" s="61">
        <v>0</v>
      </c>
      <c r="AO556" s="61">
        <v>0</v>
      </c>
      <c r="AP556" s="61">
        <v>0</v>
      </c>
      <c r="AQ556" s="61">
        <f t="shared" si="8"/>
        <v>0</v>
      </c>
      <c r="AT556" s="33"/>
    </row>
    <row r="557" spans="1:46" ht="33" customHeight="1">
      <c r="A557" s="32">
        <v>1909</v>
      </c>
      <c r="B557" s="315" t="str">
        <f>VLOOKUP(A557,[5]bd_lista!A:C,3,FALSE)</f>
        <v>Gobierno Autónomo Municipal de San Lorenzo</v>
      </c>
      <c r="C557" s="316" t="e">
        <f>+VLOOKUP(A557,Contactos!$A$4:$E$534,6,FALSE)</f>
        <v>#REF!</v>
      </c>
      <c r="D557" s="61">
        <v>0</v>
      </c>
      <c r="E557" s="61">
        <v>0</v>
      </c>
      <c r="F557" s="61">
        <v>0</v>
      </c>
      <c r="G557" s="61">
        <v>0</v>
      </c>
      <c r="H557" s="61">
        <v>0</v>
      </c>
      <c r="I557" s="61">
        <v>0</v>
      </c>
      <c r="J557" s="61">
        <v>0</v>
      </c>
      <c r="K557" s="61">
        <v>0</v>
      </c>
      <c r="L557" s="61">
        <v>0</v>
      </c>
      <c r="M557" s="61">
        <v>0</v>
      </c>
      <c r="N557" s="61">
        <v>0</v>
      </c>
      <c r="O557" s="61">
        <v>0</v>
      </c>
      <c r="P557" s="61">
        <v>0</v>
      </c>
      <c r="Q557" s="61">
        <v>0</v>
      </c>
      <c r="R557" s="61">
        <v>0</v>
      </c>
      <c r="S557" s="61">
        <v>0</v>
      </c>
      <c r="T557" s="61">
        <v>0</v>
      </c>
      <c r="U557" s="61">
        <v>0</v>
      </c>
      <c r="V557" s="61">
        <v>0</v>
      </c>
      <c r="W557" s="61">
        <v>0</v>
      </c>
      <c r="X557" s="61">
        <v>0</v>
      </c>
      <c r="Y557" s="61">
        <v>0</v>
      </c>
      <c r="Z557" s="61">
        <v>0</v>
      </c>
      <c r="AA557" s="61">
        <v>0</v>
      </c>
      <c r="AB557" s="61">
        <v>0</v>
      </c>
      <c r="AC557" s="61">
        <v>0</v>
      </c>
      <c r="AD557" s="61">
        <v>0</v>
      </c>
      <c r="AE557" s="61">
        <v>0</v>
      </c>
      <c r="AF557" s="61">
        <v>0</v>
      </c>
      <c r="AG557" s="61">
        <v>0</v>
      </c>
      <c r="AH557" s="61">
        <v>0</v>
      </c>
      <c r="AI557" s="61">
        <v>0</v>
      </c>
      <c r="AJ557" s="61">
        <v>0</v>
      </c>
      <c r="AK557" s="61">
        <v>0</v>
      </c>
      <c r="AL557" s="61">
        <v>0</v>
      </c>
      <c r="AM557" s="61">
        <v>0</v>
      </c>
      <c r="AN557" s="61">
        <v>0</v>
      </c>
      <c r="AO557" s="61">
        <v>0</v>
      </c>
      <c r="AP557" s="61">
        <v>0</v>
      </c>
      <c r="AQ557" s="61">
        <f t="shared" si="8"/>
        <v>0</v>
      </c>
      <c r="AT557" s="33"/>
    </row>
    <row r="558" spans="1:46" ht="33" customHeight="1">
      <c r="A558" s="32">
        <v>1910</v>
      </c>
      <c r="B558" s="315" t="str">
        <f>VLOOKUP(A558,[5]bd_lista!A:C,3,FALSE)</f>
        <v>Gobierno Autónomo Municipal de Sena</v>
      </c>
      <c r="C558" s="316" t="e">
        <f>+VLOOKUP(A558,Contactos!$A$4:$E$534,6,FALSE)</f>
        <v>#REF!</v>
      </c>
      <c r="D558" s="61">
        <v>0</v>
      </c>
      <c r="E558" s="61">
        <v>0</v>
      </c>
      <c r="F558" s="61">
        <v>0</v>
      </c>
      <c r="G558" s="61">
        <v>0</v>
      </c>
      <c r="H558" s="61">
        <v>0</v>
      </c>
      <c r="I558" s="61">
        <v>0</v>
      </c>
      <c r="J558" s="61">
        <v>0</v>
      </c>
      <c r="K558" s="61">
        <v>0</v>
      </c>
      <c r="L558" s="61">
        <v>0</v>
      </c>
      <c r="M558" s="61">
        <v>0</v>
      </c>
      <c r="N558" s="61">
        <v>0</v>
      </c>
      <c r="O558" s="61">
        <v>0</v>
      </c>
      <c r="P558" s="61">
        <v>0</v>
      </c>
      <c r="Q558" s="61">
        <v>0</v>
      </c>
      <c r="R558" s="61">
        <v>0</v>
      </c>
      <c r="S558" s="61">
        <v>0</v>
      </c>
      <c r="T558" s="61">
        <v>0</v>
      </c>
      <c r="U558" s="61">
        <v>0</v>
      </c>
      <c r="V558" s="61">
        <v>0</v>
      </c>
      <c r="W558" s="61">
        <v>0</v>
      </c>
      <c r="X558" s="61">
        <v>0</v>
      </c>
      <c r="Y558" s="61">
        <v>0</v>
      </c>
      <c r="Z558" s="61">
        <v>0</v>
      </c>
      <c r="AA558" s="61">
        <v>0</v>
      </c>
      <c r="AB558" s="61">
        <v>0</v>
      </c>
      <c r="AC558" s="61">
        <v>0</v>
      </c>
      <c r="AD558" s="61">
        <v>0</v>
      </c>
      <c r="AE558" s="61">
        <v>0</v>
      </c>
      <c r="AF558" s="61">
        <v>0</v>
      </c>
      <c r="AG558" s="61">
        <v>0</v>
      </c>
      <c r="AH558" s="61">
        <v>0</v>
      </c>
      <c r="AI558" s="61">
        <v>0</v>
      </c>
      <c r="AJ558" s="61">
        <v>0</v>
      </c>
      <c r="AK558" s="61">
        <v>0</v>
      </c>
      <c r="AL558" s="61">
        <v>0</v>
      </c>
      <c r="AM558" s="61">
        <v>0</v>
      </c>
      <c r="AN558" s="61">
        <v>0</v>
      </c>
      <c r="AO558" s="61">
        <v>0</v>
      </c>
      <c r="AP558" s="61">
        <v>0</v>
      </c>
      <c r="AQ558" s="61">
        <f t="shared" si="8"/>
        <v>0</v>
      </c>
      <c r="AT558" s="33"/>
    </row>
    <row r="559" spans="1:46" ht="33" customHeight="1">
      <c r="A559" s="32">
        <v>1911</v>
      </c>
      <c r="B559" s="315" t="str">
        <f>VLOOKUP(A559,[5]bd_lista!A:C,3,FALSE)</f>
        <v>Gobierno Autónomo Municipal de Santa Rosa del Abuná</v>
      </c>
      <c r="C559" s="316" t="e">
        <f>+VLOOKUP(A559,Contactos!$A$4:$E$534,6,FALSE)</f>
        <v>#REF!</v>
      </c>
      <c r="D559" s="61">
        <v>0</v>
      </c>
      <c r="E559" s="61">
        <v>0</v>
      </c>
      <c r="F559" s="61">
        <v>0</v>
      </c>
      <c r="G559" s="61">
        <v>0</v>
      </c>
      <c r="H559" s="61">
        <v>0</v>
      </c>
      <c r="I559" s="61">
        <v>0</v>
      </c>
      <c r="J559" s="61">
        <v>0</v>
      </c>
      <c r="K559" s="61">
        <v>0</v>
      </c>
      <c r="L559" s="61">
        <v>0</v>
      </c>
      <c r="M559" s="61">
        <v>0</v>
      </c>
      <c r="N559" s="61">
        <v>0</v>
      </c>
      <c r="O559" s="61">
        <v>0</v>
      </c>
      <c r="P559" s="61">
        <v>0</v>
      </c>
      <c r="Q559" s="61">
        <v>0</v>
      </c>
      <c r="R559" s="61">
        <v>0</v>
      </c>
      <c r="S559" s="61">
        <v>0</v>
      </c>
      <c r="T559" s="61">
        <v>0</v>
      </c>
      <c r="U559" s="61">
        <v>0</v>
      </c>
      <c r="V559" s="61">
        <v>0</v>
      </c>
      <c r="W559" s="61">
        <v>0</v>
      </c>
      <c r="X559" s="61">
        <v>0</v>
      </c>
      <c r="Y559" s="61">
        <v>0</v>
      </c>
      <c r="Z559" s="61">
        <v>0</v>
      </c>
      <c r="AA559" s="61">
        <v>0</v>
      </c>
      <c r="AB559" s="61">
        <v>0</v>
      </c>
      <c r="AC559" s="61">
        <v>0</v>
      </c>
      <c r="AD559" s="61">
        <v>0</v>
      </c>
      <c r="AE559" s="61">
        <v>0</v>
      </c>
      <c r="AF559" s="61">
        <v>0</v>
      </c>
      <c r="AG559" s="61">
        <v>0</v>
      </c>
      <c r="AH559" s="61">
        <v>0</v>
      </c>
      <c r="AI559" s="61">
        <v>0</v>
      </c>
      <c r="AJ559" s="61">
        <v>0</v>
      </c>
      <c r="AK559" s="61">
        <v>0</v>
      </c>
      <c r="AL559" s="61">
        <v>0</v>
      </c>
      <c r="AM559" s="61">
        <v>0</v>
      </c>
      <c r="AN559" s="61">
        <v>0</v>
      </c>
      <c r="AO559" s="61">
        <v>0</v>
      </c>
      <c r="AP559" s="61">
        <v>0</v>
      </c>
      <c r="AQ559" s="61">
        <f t="shared" si="8"/>
        <v>0</v>
      </c>
      <c r="AT559" s="33"/>
    </row>
    <row r="560" spans="1:46" ht="33" customHeight="1">
      <c r="A560" s="32">
        <v>1912</v>
      </c>
      <c r="B560" s="315" t="str">
        <f>VLOOKUP(A560,[5]bd_lista!A:C,3,FALSE)</f>
        <v>Gobierno Autónomo Municipal de Ingavi (Humaita)</v>
      </c>
      <c r="C560" s="316" t="e">
        <f>+VLOOKUP(A560,Contactos!$A$4:$E$534,6,FALSE)</f>
        <v>#REF!</v>
      </c>
      <c r="D560" s="61">
        <v>0</v>
      </c>
      <c r="E560" s="61">
        <v>0</v>
      </c>
      <c r="F560" s="61">
        <v>0</v>
      </c>
      <c r="G560" s="61">
        <v>0</v>
      </c>
      <c r="H560" s="61">
        <v>0</v>
      </c>
      <c r="I560" s="61">
        <v>0</v>
      </c>
      <c r="J560" s="61">
        <v>0</v>
      </c>
      <c r="K560" s="61">
        <v>0</v>
      </c>
      <c r="L560" s="61">
        <v>0</v>
      </c>
      <c r="M560" s="61">
        <v>0</v>
      </c>
      <c r="N560" s="61">
        <v>0</v>
      </c>
      <c r="O560" s="61">
        <v>0</v>
      </c>
      <c r="P560" s="61">
        <v>0</v>
      </c>
      <c r="Q560" s="61">
        <v>0</v>
      </c>
      <c r="R560" s="61">
        <v>0</v>
      </c>
      <c r="S560" s="61">
        <v>0</v>
      </c>
      <c r="T560" s="61">
        <v>0</v>
      </c>
      <c r="U560" s="61">
        <v>0</v>
      </c>
      <c r="V560" s="61">
        <v>0</v>
      </c>
      <c r="W560" s="61">
        <v>0</v>
      </c>
      <c r="X560" s="61">
        <v>0</v>
      </c>
      <c r="Y560" s="61">
        <v>0</v>
      </c>
      <c r="Z560" s="61">
        <v>0</v>
      </c>
      <c r="AA560" s="61">
        <v>0</v>
      </c>
      <c r="AB560" s="61">
        <v>0</v>
      </c>
      <c r="AC560" s="61">
        <v>0</v>
      </c>
      <c r="AD560" s="61">
        <v>0</v>
      </c>
      <c r="AE560" s="61">
        <v>0</v>
      </c>
      <c r="AF560" s="61">
        <v>0</v>
      </c>
      <c r="AG560" s="61">
        <v>0</v>
      </c>
      <c r="AH560" s="61">
        <v>0</v>
      </c>
      <c r="AI560" s="61">
        <v>0</v>
      </c>
      <c r="AJ560" s="61">
        <v>0</v>
      </c>
      <c r="AK560" s="61">
        <v>0</v>
      </c>
      <c r="AL560" s="61">
        <v>0</v>
      </c>
      <c r="AM560" s="61">
        <v>0</v>
      </c>
      <c r="AN560" s="61">
        <v>0</v>
      </c>
      <c r="AO560" s="61">
        <v>0</v>
      </c>
      <c r="AP560" s="61">
        <v>0</v>
      </c>
      <c r="AQ560" s="61">
        <f t="shared" si="8"/>
        <v>0</v>
      </c>
      <c r="AT560" s="33"/>
    </row>
    <row r="561" spans="1:46" ht="33" customHeight="1">
      <c r="A561" s="32">
        <v>1913</v>
      </c>
      <c r="B561" s="315" t="str">
        <f>VLOOKUP(A561,[5]bd_lista!A:C,3,FALSE)</f>
        <v>Gobierno Autónomo Municipal de Nueva Esperanza</v>
      </c>
      <c r="C561" s="316" t="e">
        <f>+VLOOKUP(A561,Contactos!$A$4:$E$534,6,FALSE)</f>
        <v>#REF!</v>
      </c>
      <c r="D561" s="61">
        <v>0</v>
      </c>
      <c r="E561" s="61">
        <v>0</v>
      </c>
      <c r="F561" s="61">
        <v>0</v>
      </c>
      <c r="G561" s="61">
        <v>0</v>
      </c>
      <c r="H561" s="61">
        <v>0</v>
      </c>
      <c r="I561" s="61">
        <v>0</v>
      </c>
      <c r="J561" s="61">
        <v>0</v>
      </c>
      <c r="K561" s="61">
        <v>0</v>
      </c>
      <c r="L561" s="61">
        <v>0</v>
      </c>
      <c r="M561" s="61">
        <v>0</v>
      </c>
      <c r="N561" s="61">
        <v>0</v>
      </c>
      <c r="O561" s="61">
        <v>0</v>
      </c>
      <c r="P561" s="61">
        <v>0</v>
      </c>
      <c r="Q561" s="61">
        <v>0</v>
      </c>
      <c r="R561" s="61">
        <v>0</v>
      </c>
      <c r="S561" s="61">
        <v>0</v>
      </c>
      <c r="T561" s="61">
        <v>0</v>
      </c>
      <c r="U561" s="61">
        <v>0</v>
      </c>
      <c r="V561" s="61">
        <v>0</v>
      </c>
      <c r="W561" s="61">
        <v>0</v>
      </c>
      <c r="X561" s="61">
        <v>0</v>
      </c>
      <c r="Y561" s="61">
        <v>0</v>
      </c>
      <c r="Z561" s="61">
        <v>0</v>
      </c>
      <c r="AA561" s="61">
        <v>0</v>
      </c>
      <c r="AB561" s="61">
        <v>0</v>
      </c>
      <c r="AC561" s="61">
        <v>0</v>
      </c>
      <c r="AD561" s="61">
        <v>0</v>
      </c>
      <c r="AE561" s="61">
        <v>0</v>
      </c>
      <c r="AF561" s="61">
        <v>0</v>
      </c>
      <c r="AG561" s="61">
        <v>0</v>
      </c>
      <c r="AH561" s="61">
        <v>0</v>
      </c>
      <c r="AI561" s="61">
        <v>0</v>
      </c>
      <c r="AJ561" s="61">
        <v>0</v>
      </c>
      <c r="AK561" s="61">
        <v>0</v>
      </c>
      <c r="AL561" s="61">
        <v>0</v>
      </c>
      <c r="AM561" s="61">
        <v>0</v>
      </c>
      <c r="AN561" s="61">
        <v>0</v>
      </c>
      <c r="AO561" s="61">
        <v>0</v>
      </c>
      <c r="AP561" s="61">
        <v>0</v>
      </c>
      <c r="AQ561" s="61">
        <f t="shared" si="8"/>
        <v>0</v>
      </c>
      <c r="AT561" s="33"/>
    </row>
    <row r="562" spans="1:46" ht="33" customHeight="1">
      <c r="A562" s="32">
        <v>1914</v>
      </c>
      <c r="B562" s="315" t="str">
        <f>VLOOKUP(A562,[5]bd_lista!A:C,3,FALSE)</f>
        <v>Gobierno Autónomo Municipal de Villa Nueva (Loma Alta)</v>
      </c>
      <c r="C562" s="316" t="e">
        <f>+VLOOKUP(A562,Contactos!$A$4:$E$534,6,FALSE)</f>
        <v>#REF!</v>
      </c>
      <c r="D562" s="61">
        <v>0</v>
      </c>
      <c r="E562" s="61">
        <v>0</v>
      </c>
      <c r="F562" s="61">
        <v>0</v>
      </c>
      <c r="G562" s="61">
        <v>0</v>
      </c>
      <c r="H562" s="61">
        <v>0</v>
      </c>
      <c r="I562" s="61">
        <v>0</v>
      </c>
      <c r="J562" s="61">
        <v>0</v>
      </c>
      <c r="K562" s="61">
        <v>0</v>
      </c>
      <c r="L562" s="61">
        <v>0</v>
      </c>
      <c r="M562" s="61">
        <v>0</v>
      </c>
      <c r="N562" s="61">
        <v>0</v>
      </c>
      <c r="O562" s="61">
        <v>0</v>
      </c>
      <c r="P562" s="61">
        <v>0</v>
      </c>
      <c r="Q562" s="61">
        <v>0</v>
      </c>
      <c r="R562" s="61">
        <v>0</v>
      </c>
      <c r="S562" s="61">
        <v>0</v>
      </c>
      <c r="T562" s="61">
        <v>0</v>
      </c>
      <c r="U562" s="61">
        <v>0</v>
      </c>
      <c r="V562" s="61">
        <v>0</v>
      </c>
      <c r="W562" s="61">
        <v>0</v>
      </c>
      <c r="X562" s="61">
        <v>0</v>
      </c>
      <c r="Y562" s="61">
        <v>0</v>
      </c>
      <c r="Z562" s="61">
        <v>0</v>
      </c>
      <c r="AA562" s="61">
        <v>0</v>
      </c>
      <c r="AB562" s="61">
        <v>0</v>
      </c>
      <c r="AC562" s="61">
        <v>0</v>
      </c>
      <c r="AD562" s="61">
        <v>0</v>
      </c>
      <c r="AE562" s="61">
        <v>0</v>
      </c>
      <c r="AF562" s="61">
        <v>0</v>
      </c>
      <c r="AG562" s="61">
        <v>0</v>
      </c>
      <c r="AH562" s="61">
        <v>0</v>
      </c>
      <c r="AI562" s="61">
        <v>0</v>
      </c>
      <c r="AJ562" s="61">
        <v>0</v>
      </c>
      <c r="AK562" s="61">
        <v>0</v>
      </c>
      <c r="AL562" s="61">
        <v>0</v>
      </c>
      <c r="AM562" s="61">
        <v>0</v>
      </c>
      <c r="AN562" s="61">
        <v>0</v>
      </c>
      <c r="AO562" s="61">
        <v>0</v>
      </c>
      <c r="AP562" s="61">
        <v>0</v>
      </c>
      <c r="AQ562" s="61">
        <f t="shared" si="8"/>
        <v>0</v>
      </c>
      <c r="AT562" s="33"/>
    </row>
    <row r="563" spans="1:46" ht="33" customHeight="1">
      <c r="A563" s="32">
        <v>1915</v>
      </c>
      <c r="B563" s="315" t="str">
        <f>VLOOKUP(A563,[5]bd_lista!A:C,3,FALSE)</f>
        <v>Gobierno Autónomo Municipal de Santos Mercado</v>
      </c>
      <c r="C563" s="316" t="e">
        <f>+VLOOKUP(A563,Contactos!$A$4:$E$534,6,FALSE)</f>
        <v>#REF!</v>
      </c>
      <c r="D563" s="61">
        <v>0</v>
      </c>
      <c r="E563" s="61">
        <v>0</v>
      </c>
      <c r="F563" s="61">
        <v>0</v>
      </c>
      <c r="G563" s="61">
        <v>0</v>
      </c>
      <c r="H563" s="61">
        <v>0</v>
      </c>
      <c r="I563" s="61">
        <v>0</v>
      </c>
      <c r="J563" s="61">
        <v>0</v>
      </c>
      <c r="K563" s="61">
        <v>0</v>
      </c>
      <c r="L563" s="61">
        <v>0</v>
      </c>
      <c r="M563" s="61">
        <v>0</v>
      </c>
      <c r="N563" s="61">
        <v>0</v>
      </c>
      <c r="O563" s="61">
        <v>0</v>
      </c>
      <c r="P563" s="61">
        <v>0</v>
      </c>
      <c r="Q563" s="61">
        <v>0</v>
      </c>
      <c r="R563" s="61">
        <v>0</v>
      </c>
      <c r="S563" s="61">
        <v>0</v>
      </c>
      <c r="T563" s="61">
        <v>0</v>
      </c>
      <c r="U563" s="61">
        <v>0</v>
      </c>
      <c r="V563" s="61">
        <v>0</v>
      </c>
      <c r="W563" s="61">
        <v>0</v>
      </c>
      <c r="X563" s="61">
        <v>0</v>
      </c>
      <c r="Y563" s="61">
        <v>0</v>
      </c>
      <c r="Z563" s="61">
        <v>0</v>
      </c>
      <c r="AA563" s="61">
        <v>0</v>
      </c>
      <c r="AB563" s="61">
        <v>0</v>
      </c>
      <c r="AC563" s="61">
        <v>0</v>
      </c>
      <c r="AD563" s="61">
        <v>0</v>
      </c>
      <c r="AE563" s="61">
        <v>0</v>
      </c>
      <c r="AF563" s="61">
        <v>0</v>
      </c>
      <c r="AG563" s="61">
        <v>0</v>
      </c>
      <c r="AH563" s="61">
        <v>0</v>
      </c>
      <c r="AI563" s="61">
        <v>0</v>
      </c>
      <c r="AJ563" s="61">
        <v>0</v>
      </c>
      <c r="AK563" s="61">
        <v>0</v>
      </c>
      <c r="AL563" s="61">
        <v>0</v>
      </c>
      <c r="AM563" s="61">
        <v>0</v>
      </c>
      <c r="AN563" s="61">
        <v>0</v>
      </c>
      <c r="AO563" s="61">
        <v>0</v>
      </c>
      <c r="AP563" s="61">
        <v>0</v>
      </c>
      <c r="AQ563" s="61">
        <f t="shared" si="8"/>
        <v>0</v>
      </c>
      <c r="AT563" s="33"/>
    </row>
    <row r="564" spans="1:46" ht="33" customHeight="1">
      <c r="A564" s="32">
        <v>2301</v>
      </c>
      <c r="B564" s="315" t="str">
        <f>VLOOKUP(A564,[5]bd_lista!A:C,3,FALSE)</f>
        <v>Empresa Municipal de Gestión de Residuos Sólidos</v>
      </c>
      <c r="C564" s="316" t="e">
        <f>+VLOOKUP(A564,Contactos!$A$4:$E$534,6,FALSE)</f>
        <v>#N/A</v>
      </c>
      <c r="D564" s="61">
        <v>0</v>
      </c>
      <c r="E564" s="61">
        <v>0</v>
      </c>
      <c r="F564" s="61">
        <v>0</v>
      </c>
      <c r="G564" s="61">
        <v>0</v>
      </c>
      <c r="H564" s="61">
        <v>0</v>
      </c>
      <c r="I564" s="61">
        <v>0</v>
      </c>
      <c r="J564" s="61">
        <v>0</v>
      </c>
      <c r="K564" s="61">
        <v>0</v>
      </c>
      <c r="L564" s="61">
        <v>0</v>
      </c>
      <c r="M564" s="61">
        <v>0</v>
      </c>
      <c r="N564" s="61">
        <v>0</v>
      </c>
      <c r="O564" s="61">
        <v>0</v>
      </c>
      <c r="P564" s="61">
        <v>0</v>
      </c>
      <c r="Q564" s="61">
        <v>0</v>
      </c>
      <c r="R564" s="61">
        <v>0</v>
      </c>
      <c r="S564" s="61">
        <v>0</v>
      </c>
      <c r="T564" s="61">
        <v>0</v>
      </c>
      <c r="U564" s="61">
        <v>0</v>
      </c>
      <c r="V564" s="61">
        <v>0</v>
      </c>
      <c r="W564" s="61">
        <v>0</v>
      </c>
      <c r="X564" s="61">
        <v>0</v>
      </c>
      <c r="Y564" s="61">
        <v>0</v>
      </c>
      <c r="Z564" s="61">
        <v>0</v>
      </c>
      <c r="AA564" s="61">
        <v>0</v>
      </c>
      <c r="AB564" s="61">
        <v>0</v>
      </c>
      <c r="AC564" s="61">
        <v>0</v>
      </c>
      <c r="AD564" s="61">
        <v>0</v>
      </c>
      <c r="AE564" s="61">
        <v>0</v>
      </c>
      <c r="AF564" s="61">
        <v>0</v>
      </c>
      <c r="AG564" s="61">
        <v>0</v>
      </c>
      <c r="AH564" s="61">
        <v>0</v>
      </c>
      <c r="AI564" s="61">
        <v>0</v>
      </c>
      <c r="AJ564" s="61">
        <v>0</v>
      </c>
      <c r="AK564" s="61">
        <v>0</v>
      </c>
      <c r="AL564" s="61">
        <v>0</v>
      </c>
      <c r="AM564" s="61">
        <v>0</v>
      </c>
      <c r="AN564" s="61">
        <v>0</v>
      </c>
      <c r="AO564" s="61">
        <v>0</v>
      </c>
      <c r="AP564" s="61">
        <v>0</v>
      </c>
      <c r="AQ564" s="61">
        <f t="shared" si="8"/>
        <v>0</v>
      </c>
      <c r="AT564" s="33"/>
    </row>
    <row r="565" spans="1:46" ht="33" customHeight="1">
      <c r="A565" s="32">
        <v>2302</v>
      </c>
      <c r="B565" s="315" t="str">
        <f>VLOOKUP(A565,[5]bd_lista!A:C,3,FALSE)</f>
        <v>Empresa Municipal de Agua Potable y Alcantarillado Sacaba</v>
      </c>
      <c r="C565" s="316" t="e">
        <f>+VLOOKUP(A565,Contactos!$A$4:$E$534,6,FALSE)</f>
        <v>#N/A</v>
      </c>
      <c r="D565" s="61">
        <v>0</v>
      </c>
      <c r="E565" s="61">
        <v>0</v>
      </c>
      <c r="F565" s="61">
        <v>0</v>
      </c>
      <c r="G565" s="61">
        <v>0</v>
      </c>
      <c r="H565" s="61">
        <v>0</v>
      </c>
      <c r="I565" s="61">
        <v>0</v>
      </c>
      <c r="J565" s="61">
        <v>0</v>
      </c>
      <c r="K565" s="61">
        <v>0</v>
      </c>
      <c r="L565" s="61">
        <v>0</v>
      </c>
      <c r="M565" s="61">
        <v>0</v>
      </c>
      <c r="N565" s="61">
        <v>0</v>
      </c>
      <c r="O565" s="61">
        <v>0</v>
      </c>
      <c r="P565" s="61">
        <v>0</v>
      </c>
      <c r="Q565" s="61">
        <v>0</v>
      </c>
      <c r="R565" s="61">
        <v>0</v>
      </c>
      <c r="S565" s="61">
        <v>0</v>
      </c>
      <c r="T565" s="61">
        <v>0</v>
      </c>
      <c r="U565" s="61">
        <v>0</v>
      </c>
      <c r="V565" s="61">
        <v>0</v>
      </c>
      <c r="W565" s="61">
        <v>0</v>
      </c>
      <c r="X565" s="61">
        <v>0</v>
      </c>
      <c r="Y565" s="61">
        <v>0</v>
      </c>
      <c r="Z565" s="61">
        <v>0</v>
      </c>
      <c r="AA565" s="61">
        <v>0</v>
      </c>
      <c r="AB565" s="61">
        <v>0</v>
      </c>
      <c r="AC565" s="61">
        <v>0</v>
      </c>
      <c r="AD565" s="61">
        <v>0</v>
      </c>
      <c r="AE565" s="61">
        <v>0</v>
      </c>
      <c r="AF565" s="61">
        <v>0</v>
      </c>
      <c r="AG565" s="61">
        <v>0</v>
      </c>
      <c r="AH565" s="61">
        <v>0</v>
      </c>
      <c r="AI565" s="61">
        <v>0</v>
      </c>
      <c r="AJ565" s="61">
        <v>0</v>
      </c>
      <c r="AK565" s="61">
        <v>0</v>
      </c>
      <c r="AL565" s="61">
        <v>0</v>
      </c>
      <c r="AM565" s="61">
        <v>0</v>
      </c>
      <c r="AN565" s="61">
        <v>0</v>
      </c>
      <c r="AO565" s="61">
        <v>0</v>
      </c>
      <c r="AP565" s="61">
        <v>0</v>
      </c>
      <c r="AQ565" s="61">
        <f t="shared" si="8"/>
        <v>0</v>
      </c>
      <c r="AT565" s="33"/>
    </row>
    <row r="566" spans="1:46" ht="33" customHeight="1">
      <c r="A566" s="32">
        <v>2303</v>
      </c>
      <c r="B566" s="315" t="str">
        <f>VLOOKUP(A566,[5]bd_lista!A:C,3,FALSE)</f>
        <v>Empresa Municipal de Areas Verdes y Recreación alternativa</v>
      </c>
      <c r="C566" s="316" t="e">
        <f>+VLOOKUP(A566,Contactos!$A$4:$E$534,6,FALSE)</f>
        <v>#N/A</v>
      </c>
      <c r="D566" s="61">
        <v>0</v>
      </c>
      <c r="E566" s="61">
        <v>0</v>
      </c>
      <c r="F566" s="61">
        <v>0</v>
      </c>
      <c r="G566" s="61">
        <v>0</v>
      </c>
      <c r="H566" s="61">
        <v>0</v>
      </c>
      <c r="I566" s="61">
        <v>0</v>
      </c>
      <c r="J566" s="61">
        <v>0</v>
      </c>
      <c r="K566" s="61">
        <v>0</v>
      </c>
      <c r="L566" s="61">
        <v>0</v>
      </c>
      <c r="M566" s="61">
        <v>0</v>
      </c>
      <c r="N566" s="61">
        <v>0</v>
      </c>
      <c r="O566" s="61">
        <v>0</v>
      </c>
      <c r="P566" s="61">
        <v>0</v>
      </c>
      <c r="Q566" s="61">
        <v>0</v>
      </c>
      <c r="R566" s="61">
        <v>0</v>
      </c>
      <c r="S566" s="61">
        <v>0</v>
      </c>
      <c r="T566" s="61">
        <v>0</v>
      </c>
      <c r="U566" s="61">
        <v>0</v>
      </c>
      <c r="V566" s="61">
        <v>0</v>
      </c>
      <c r="W566" s="61">
        <v>0</v>
      </c>
      <c r="X566" s="61">
        <v>0</v>
      </c>
      <c r="Y566" s="61">
        <v>0</v>
      </c>
      <c r="Z566" s="61">
        <v>0</v>
      </c>
      <c r="AA566" s="61">
        <v>0</v>
      </c>
      <c r="AB566" s="61">
        <v>0</v>
      </c>
      <c r="AC566" s="61">
        <v>0</v>
      </c>
      <c r="AD566" s="61">
        <v>0</v>
      </c>
      <c r="AE566" s="61">
        <v>0</v>
      </c>
      <c r="AF566" s="61">
        <v>0</v>
      </c>
      <c r="AG566" s="61">
        <v>0</v>
      </c>
      <c r="AH566" s="61">
        <v>0</v>
      </c>
      <c r="AI566" s="61">
        <v>0</v>
      </c>
      <c r="AJ566" s="61">
        <v>0</v>
      </c>
      <c r="AK566" s="61">
        <v>0</v>
      </c>
      <c r="AL566" s="61">
        <v>0</v>
      </c>
      <c r="AM566" s="61">
        <v>0</v>
      </c>
      <c r="AN566" s="61">
        <v>0</v>
      </c>
      <c r="AO566" s="61">
        <v>0</v>
      </c>
      <c r="AP566" s="61">
        <v>0</v>
      </c>
      <c r="AQ566" s="61">
        <f t="shared" si="8"/>
        <v>0</v>
      </c>
      <c r="AT566" s="33"/>
    </row>
    <row r="567" spans="1:46" ht="33" customHeight="1">
      <c r="A567" s="32">
        <v>2311</v>
      </c>
      <c r="B567" s="315" t="str">
        <f>VLOOKUP(A567,[5]bd_lista!A:C,3,FALSE)</f>
        <v>SERVICIO DE ENCAUZAMIENTO DE RIOS (SEARPI)</v>
      </c>
      <c r="C567" s="316" t="e">
        <f>+VLOOKUP(A567,Contactos!$A$4:$E$534,6,FALSE)</f>
        <v>#N/A</v>
      </c>
      <c r="D567" s="61">
        <v>0</v>
      </c>
      <c r="E567" s="61">
        <v>0</v>
      </c>
      <c r="F567" s="61">
        <v>0</v>
      </c>
      <c r="G567" s="61">
        <v>0</v>
      </c>
      <c r="H567" s="61">
        <v>0</v>
      </c>
      <c r="I567" s="61">
        <v>0</v>
      </c>
      <c r="J567" s="61">
        <v>0</v>
      </c>
      <c r="K567" s="61">
        <v>0</v>
      </c>
      <c r="L567" s="61">
        <v>0</v>
      </c>
      <c r="M567" s="61">
        <v>0</v>
      </c>
      <c r="N567" s="61">
        <v>0</v>
      </c>
      <c r="O567" s="61">
        <v>0</v>
      </c>
      <c r="P567" s="61">
        <v>0</v>
      </c>
      <c r="Q567" s="61">
        <v>0</v>
      </c>
      <c r="R567" s="61">
        <v>0</v>
      </c>
      <c r="S567" s="61">
        <v>0</v>
      </c>
      <c r="T567" s="61">
        <v>0</v>
      </c>
      <c r="U567" s="61">
        <v>0</v>
      </c>
      <c r="V567" s="61">
        <v>0</v>
      </c>
      <c r="W567" s="61">
        <v>0</v>
      </c>
      <c r="X567" s="61">
        <v>0</v>
      </c>
      <c r="Y567" s="61">
        <v>0</v>
      </c>
      <c r="Z567" s="61">
        <v>0</v>
      </c>
      <c r="AA567" s="61">
        <v>0</v>
      </c>
      <c r="AB567" s="61">
        <v>0</v>
      </c>
      <c r="AC567" s="61">
        <v>0</v>
      </c>
      <c r="AD567" s="61">
        <v>0</v>
      </c>
      <c r="AE567" s="61">
        <v>0</v>
      </c>
      <c r="AF567" s="61">
        <v>0</v>
      </c>
      <c r="AG567" s="61">
        <v>0</v>
      </c>
      <c r="AH567" s="61">
        <v>0</v>
      </c>
      <c r="AI567" s="61">
        <v>0</v>
      </c>
      <c r="AJ567" s="61">
        <v>0</v>
      </c>
      <c r="AK567" s="61">
        <v>0</v>
      </c>
      <c r="AL567" s="61">
        <v>0</v>
      </c>
      <c r="AM567" s="61">
        <v>0</v>
      </c>
      <c r="AN567" s="61">
        <v>0</v>
      </c>
      <c r="AO567" s="61">
        <v>0</v>
      </c>
      <c r="AP567" s="61">
        <v>0</v>
      </c>
      <c r="AQ567" s="61">
        <f t="shared" si="8"/>
        <v>0</v>
      </c>
      <c r="AT567" s="33"/>
    </row>
    <row r="568" spans="1:46" ht="33" customHeight="1">
      <c r="A568" s="32">
        <v>2312</v>
      </c>
      <c r="B568" s="315" t="str">
        <f>VLOOKUP(A568,[5]bd_lista!A:C,3,FALSE)</f>
        <v>EMPRESA MUNICIPAL DE AGUA POTABLE Y ALCANTARILLADO VIACHA</v>
      </c>
      <c r="C568" s="316" t="e">
        <f>+VLOOKUP(A568,Contactos!$A$4:$E$534,6,FALSE)</f>
        <v>#N/A</v>
      </c>
      <c r="D568" s="61">
        <v>0</v>
      </c>
      <c r="E568" s="61">
        <v>0</v>
      </c>
      <c r="F568" s="61">
        <v>0</v>
      </c>
      <c r="G568" s="61">
        <v>0</v>
      </c>
      <c r="H568" s="61">
        <v>0</v>
      </c>
      <c r="I568" s="61">
        <v>0</v>
      </c>
      <c r="J568" s="61">
        <v>0</v>
      </c>
      <c r="K568" s="61">
        <v>0</v>
      </c>
      <c r="L568" s="61">
        <v>0</v>
      </c>
      <c r="M568" s="61">
        <v>0</v>
      </c>
      <c r="N568" s="61">
        <v>0</v>
      </c>
      <c r="O568" s="61">
        <v>0</v>
      </c>
      <c r="P568" s="61">
        <v>0</v>
      </c>
      <c r="Q568" s="61">
        <v>0</v>
      </c>
      <c r="R568" s="61">
        <v>0</v>
      </c>
      <c r="S568" s="61">
        <v>0</v>
      </c>
      <c r="T568" s="61">
        <v>0</v>
      </c>
      <c r="U568" s="61">
        <v>0</v>
      </c>
      <c r="V568" s="61">
        <v>0</v>
      </c>
      <c r="W568" s="61">
        <v>0</v>
      </c>
      <c r="X568" s="61">
        <v>0</v>
      </c>
      <c r="Y568" s="61">
        <v>0</v>
      </c>
      <c r="Z568" s="61">
        <v>0</v>
      </c>
      <c r="AA568" s="61">
        <v>0</v>
      </c>
      <c r="AB568" s="61">
        <v>0</v>
      </c>
      <c r="AC568" s="61">
        <v>0</v>
      </c>
      <c r="AD568" s="61">
        <v>0</v>
      </c>
      <c r="AE568" s="61">
        <v>0</v>
      </c>
      <c r="AF568" s="61">
        <v>0</v>
      </c>
      <c r="AG568" s="61">
        <v>0</v>
      </c>
      <c r="AH568" s="61">
        <v>0</v>
      </c>
      <c r="AI568" s="61">
        <v>0</v>
      </c>
      <c r="AJ568" s="61">
        <v>0</v>
      </c>
      <c r="AK568" s="61">
        <v>0</v>
      </c>
      <c r="AL568" s="61">
        <v>0</v>
      </c>
      <c r="AM568" s="61">
        <v>0</v>
      </c>
      <c r="AN568" s="61">
        <v>0</v>
      </c>
      <c r="AO568" s="61">
        <v>0</v>
      </c>
      <c r="AP568" s="61">
        <v>0</v>
      </c>
      <c r="AQ568" s="61">
        <f t="shared" si="8"/>
        <v>0</v>
      </c>
      <c r="AT568" s="33"/>
    </row>
    <row r="569" spans="1:46" ht="33" customHeight="1">
      <c r="A569" s="32">
        <v>2313</v>
      </c>
      <c r="B569" s="315" t="str">
        <f>VLOOKUP(A569,[5]bd_lista!A:C,3,FALSE)</f>
        <v>ENTIDAD MUNICIPAL DE ASEO URBANO SUCRE</v>
      </c>
      <c r="C569" s="316" t="e">
        <f>+VLOOKUP(A569,Contactos!$A$4:$E$534,6,FALSE)</f>
        <v>#N/A</v>
      </c>
      <c r="D569" s="61">
        <v>0</v>
      </c>
      <c r="E569" s="61">
        <v>0</v>
      </c>
      <c r="F569" s="61">
        <v>0</v>
      </c>
      <c r="G569" s="61">
        <v>0</v>
      </c>
      <c r="H569" s="61">
        <v>0</v>
      </c>
      <c r="I569" s="61">
        <v>0</v>
      </c>
      <c r="J569" s="61">
        <v>0</v>
      </c>
      <c r="K569" s="61">
        <v>0</v>
      </c>
      <c r="L569" s="61">
        <v>0</v>
      </c>
      <c r="M569" s="61">
        <v>0</v>
      </c>
      <c r="N569" s="61">
        <v>0</v>
      </c>
      <c r="O569" s="61">
        <v>0</v>
      </c>
      <c r="P569" s="61">
        <v>0</v>
      </c>
      <c r="Q569" s="61">
        <v>0</v>
      </c>
      <c r="R569" s="61">
        <v>0</v>
      </c>
      <c r="S569" s="61">
        <v>0</v>
      </c>
      <c r="T569" s="61">
        <v>0</v>
      </c>
      <c r="U569" s="61">
        <v>0</v>
      </c>
      <c r="V569" s="61">
        <v>0</v>
      </c>
      <c r="W569" s="61">
        <v>0</v>
      </c>
      <c r="X569" s="61">
        <v>0</v>
      </c>
      <c r="Y569" s="61">
        <v>0</v>
      </c>
      <c r="Z569" s="61">
        <v>0</v>
      </c>
      <c r="AA569" s="61">
        <v>0</v>
      </c>
      <c r="AB569" s="61">
        <v>0</v>
      </c>
      <c r="AC569" s="61">
        <v>0</v>
      </c>
      <c r="AD569" s="61">
        <v>0</v>
      </c>
      <c r="AE569" s="61">
        <v>0</v>
      </c>
      <c r="AF569" s="61">
        <v>0</v>
      </c>
      <c r="AG569" s="61">
        <v>0</v>
      </c>
      <c r="AH569" s="61">
        <v>0</v>
      </c>
      <c r="AI569" s="61">
        <v>0</v>
      </c>
      <c r="AJ569" s="61">
        <v>0</v>
      </c>
      <c r="AK569" s="61">
        <v>0</v>
      </c>
      <c r="AL569" s="61">
        <v>0</v>
      </c>
      <c r="AM569" s="61">
        <v>0</v>
      </c>
      <c r="AN569" s="61">
        <v>0</v>
      </c>
      <c r="AO569" s="61">
        <v>0</v>
      </c>
      <c r="AP569" s="61">
        <v>0</v>
      </c>
      <c r="AQ569" s="61">
        <f t="shared" si="8"/>
        <v>0</v>
      </c>
      <c r="AT569" s="33"/>
    </row>
    <row r="570" spans="1:46" ht="33" customHeight="1">
      <c r="A570" s="32">
        <v>2314</v>
      </c>
      <c r="B570" s="315" t="str">
        <f>VLOOKUP(A570,[5]bd_lista!A:C,3,FALSE)</f>
        <v>EMPRESA MUNICIPAL DE AREAS VERDES SUCRE</v>
      </c>
      <c r="C570" s="316" t="e">
        <f>+VLOOKUP(A570,Contactos!$A$4:$E$534,6,FALSE)</f>
        <v>#N/A</v>
      </c>
      <c r="D570" s="61">
        <v>0</v>
      </c>
      <c r="E570" s="61">
        <v>0</v>
      </c>
      <c r="F570" s="61">
        <v>0</v>
      </c>
      <c r="G570" s="61">
        <v>0</v>
      </c>
      <c r="H570" s="61">
        <v>0</v>
      </c>
      <c r="I570" s="61">
        <v>0</v>
      </c>
      <c r="J570" s="61">
        <v>0</v>
      </c>
      <c r="K570" s="61">
        <v>0</v>
      </c>
      <c r="L570" s="61">
        <v>0</v>
      </c>
      <c r="M570" s="61">
        <v>0</v>
      </c>
      <c r="N570" s="61">
        <v>0</v>
      </c>
      <c r="O570" s="61">
        <v>0</v>
      </c>
      <c r="P570" s="61">
        <v>0</v>
      </c>
      <c r="Q570" s="61">
        <v>0</v>
      </c>
      <c r="R570" s="61">
        <v>0</v>
      </c>
      <c r="S570" s="61">
        <v>0</v>
      </c>
      <c r="T570" s="61">
        <v>0</v>
      </c>
      <c r="U570" s="61">
        <v>0</v>
      </c>
      <c r="V570" s="61">
        <v>0</v>
      </c>
      <c r="W570" s="61">
        <v>0</v>
      </c>
      <c r="X570" s="61">
        <v>0</v>
      </c>
      <c r="Y570" s="61">
        <v>0</v>
      </c>
      <c r="Z570" s="61">
        <v>0</v>
      </c>
      <c r="AA570" s="61">
        <v>0</v>
      </c>
      <c r="AB570" s="61">
        <v>0</v>
      </c>
      <c r="AC570" s="61">
        <v>0</v>
      </c>
      <c r="AD570" s="61">
        <v>0</v>
      </c>
      <c r="AE570" s="61">
        <v>0</v>
      </c>
      <c r="AF570" s="61">
        <v>0</v>
      </c>
      <c r="AG570" s="61">
        <v>0</v>
      </c>
      <c r="AH570" s="61">
        <v>0</v>
      </c>
      <c r="AI570" s="61">
        <v>0</v>
      </c>
      <c r="AJ570" s="61">
        <v>0</v>
      </c>
      <c r="AK570" s="61">
        <v>0</v>
      </c>
      <c r="AL570" s="61">
        <v>0</v>
      </c>
      <c r="AM570" s="61">
        <v>0</v>
      </c>
      <c r="AN570" s="61">
        <v>0</v>
      </c>
      <c r="AO570" s="61">
        <v>0</v>
      </c>
      <c r="AP570" s="61">
        <v>0</v>
      </c>
      <c r="AQ570" s="61">
        <f t="shared" si="8"/>
        <v>0</v>
      </c>
      <c r="AT570" s="33"/>
    </row>
    <row r="571" spans="1:46" ht="33" customHeight="1">
      <c r="A571" s="32">
        <v>2315</v>
      </c>
      <c r="B571" s="315" t="str">
        <f>VLOOKUP(A571,[5]bd_lista!A:C,3,FALSE)</f>
        <v xml:space="preserve">Empresa Municipal de Servicio de Aseo </v>
      </c>
      <c r="C571" s="316" t="e">
        <f>+VLOOKUP(A571,Contactos!$A$4:$E$534,6,FALSE)</f>
        <v>#N/A</v>
      </c>
      <c r="D571" s="61">
        <v>0</v>
      </c>
      <c r="E571" s="61">
        <v>0</v>
      </c>
      <c r="F571" s="61">
        <v>0</v>
      </c>
      <c r="G571" s="61">
        <v>0</v>
      </c>
      <c r="H571" s="61">
        <v>0</v>
      </c>
      <c r="I571" s="61">
        <v>0</v>
      </c>
      <c r="J571" s="61">
        <v>0</v>
      </c>
      <c r="K571" s="61">
        <v>0</v>
      </c>
      <c r="L571" s="61">
        <v>0</v>
      </c>
      <c r="M571" s="61">
        <v>0</v>
      </c>
      <c r="N571" s="61">
        <v>0</v>
      </c>
      <c r="O571" s="61">
        <v>0</v>
      </c>
      <c r="P571" s="61">
        <v>0</v>
      </c>
      <c r="Q571" s="61">
        <v>0</v>
      </c>
      <c r="R571" s="61">
        <v>0</v>
      </c>
      <c r="S571" s="61">
        <v>0</v>
      </c>
      <c r="T571" s="61">
        <v>0</v>
      </c>
      <c r="U571" s="61">
        <v>0</v>
      </c>
      <c r="V571" s="61">
        <v>0</v>
      </c>
      <c r="W571" s="61">
        <v>0</v>
      </c>
      <c r="X571" s="61">
        <v>0</v>
      </c>
      <c r="Y571" s="61">
        <v>0</v>
      </c>
      <c r="Z571" s="61">
        <v>0</v>
      </c>
      <c r="AA571" s="61">
        <v>0</v>
      </c>
      <c r="AB571" s="61">
        <v>0</v>
      </c>
      <c r="AC571" s="61">
        <v>0</v>
      </c>
      <c r="AD571" s="61">
        <v>0</v>
      </c>
      <c r="AE571" s="61">
        <v>0</v>
      </c>
      <c r="AF571" s="61">
        <v>0</v>
      </c>
      <c r="AG571" s="61">
        <v>0</v>
      </c>
      <c r="AH571" s="61">
        <v>0</v>
      </c>
      <c r="AI571" s="61">
        <v>0</v>
      </c>
      <c r="AJ571" s="61">
        <v>0</v>
      </c>
      <c r="AK571" s="61">
        <v>0</v>
      </c>
      <c r="AL571" s="61">
        <v>0</v>
      </c>
      <c r="AM571" s="61">
        <v>0</v>
      </c>
      <c r="AN571" s="61">
        <v>0</v>
      </c>
      <c r="AO571" s="61">
        <v>0</v>
      </c>
      <c r="AP571" s="61">
        <v>0</v>
      </c>
      <c r="AQ571" s="61">
        <f t="shared" si="8"/>
        <v>0</v>
      </c>
      <c r="AT571" s="33"/>
    </row>
    <row r="572" spans="1:46" ht="33" customHeight="1">
      <c r="A572" s="32">
        <v>2316</v>
      </c>
      <c r="B572" s="315" t="str">
        <f>VLOOKUP(A572,[5]bd_lista!A:C,3,FALSE)</f>
        <v>Empresa Municipal de Áreas Verdes, Parques y Forestación</v>
      </c>
      <c r="C572" s="316" t="e">
        <f>+VLOOKUP(A572,Contactos!$A$4:$E$534,6,FALSE)</f>
        <v>#N/A</v>
      </c>
      <c r="D572" s="61">
        <v>0</v>
      </c>
      <c r="E572" s="61">
        <v>0</v>
      </c>
      <c r="F572" s="61">
        <v>0</v>
      </c>
      <c r="G572" s="61">
        <v>0</v>
      </c>
      <c r="H572" s="61">
        <v>0</v>
      </c>
      <c r="I572" s="61">
        <v>0</v>
      </c>
      <c r="J572" s="61">
        <v>0</v>
      </c>
      <c r="K572" s="61">
        <v>0</v>
      </c>
      <c r="L572" s="61">
        <v>0</v>
      </c>
      <c r="M572" s="61">
        <v>0</v>
      </c>
      <c r="N572" s="61">
        <v>0</v>
      </c>
      <c r="O572" s="61">
        <v>0</v>
      </c>
      <c r="P572" s="61">
        <v>0</v>
      </c>
      <c r="Q572" s="61">
        <v>0</v>
      </c>
      <c r="R572" s="61">
        <v>0</v>
      </c>
      <c r="S572" s="61">
        <v>0</v>
      </c>
      <c r="T572" s="61">
        <v>0</v>
      </c>
      <c r="U572" s="61">
        <v>0</v>
      </c>
      <c r="V572" s="61">
        <v>0</v>
      </c>
      <c r="W572" s="61">
        <v>0</v>
      </c>
      <c r="X572" s="61">
        <v>0</v>
      </c>
      <c r="Y572" s="61">
        <v>0</v>
      </c>
      <c r="Z572" s="61">
        <v>0</v>
      </c>
      <c r="AA572" s="61">
        <v>0</v>
      </c>
      <c r="AB572" s="61">
        <v>0</v>
      </c>
      <c r="AC572" s="61">
        <v>0</v>
      </c>
      <c r="AD572" s="61">
        <v>0</v>
      </c>
      <c r="AE572" s="61">
        <v>0</v>
      </c>
      <c r="AF572" s="61">
        <v>0</v>
      </c>
      <c r="AG572" s="61">
        <v>0</v>
      </c>
      <c r="AH572" s="61">
        <v>0</v>
      </c>
      <c r="AI572" s="61">
        <v>0</v>
      </c>
      <c r="AJ572" s="61">
        <v>0</v>
      </c>
      <c r="AK572" s="61">
        <v>0</v>
      </c>
      <c r="AL572" s="61">
        <v>0</v>
      </c>
      <c r="AM572" s="61">
        <v>0</v>
      </c>
      <c r="AN572" s="61">
        <v>0</v>
      </c>
      <c r="AO572" s="61">
        <v>0</v>
      </c>
      <c r="AP572" s="61">
        <v>0</v>
      </c>
      <c r="AQ572" s="61">
        <f t="shared" si="8"/>
        <v>0</v>
      </c>
      <c r="AT572" s="33"/>
    </row>
    <row r="573" spans="1:46" ht="33" customHeight="1">
      <c r="A573" s="32">
        <v>2317</v>
      </c>
      <c r="B573" s="315" t="str">
        <f>VLOOKUP(A573,[5]bd_lista!A:C,3,FALSE)</f>
        <v>Empresa Municipal de Asfaltos y Vías</v>
      </c>
      <c r="C573" s="316" t="e">
        <f>+VLOOKUP(A573,Contactos!$A$4:$E$534,6,FALSE)</f>
        <v>#N/A</v>
      </c>
      <c r="D573" s="61">
        <v>0</v>
      </c>
      <c r="E573" s="61">
        <v>0</v>
      </c>
      <c r="F573" s="61">
        <v>0</v>
      </c>
      <c r="G573" s="61">
        <v>0</v>
      </c>
      <c r="H573" s="61">
        <v>0</v>
      </c>
      <c r="I573" s="61">
        <v>0</v>
      </c>
      <c r="J573" s="61">
        <v>0</v>
      </c>
      <c r="K573" s="61">
        <v>0</v>
      </c>
      <c r="L573" s="61">
        <v>0</v>
      </c>
      <c r="M573" s="61">
        <v>0</v>
      </c>
      <c r="N573" s="61">
        <v>0</v>
      </c>
      <c r="O573" s="61">
        <v>0</v>
      </c>
      <c r="P573" s="61">
        <v>0</v>
      </c>
      <c r="Q573" s="61">
        <v>0</v>
      </c>
      <c r="R573" s="61">
        <v>0</v>
      </c>
      <c r="S573" s="61">
        <v>0</v>
      </c>
      <c r="T573" s="61">
        <v>0</v>
      </c>
      <c r="U573" s="61">
        <v>0</v>
      </c>
      <c r="V573" s="61">
        <v>0</v>
      </c>
      <c r="W573" s="61">
        <v>0</v>
      </c>
      <c r="X573" s="61">
        <v>0</v>
      </c>
      <c r="Y573" s="61">
        <v>0</v>
      </c>
      <c r="Z573" s="61">
        <v>0</v>
      </c>
      <c r="AA573" s="61">
        <v>0</v>
      </c>
      <c r="AB573" s="61">
        <v>0</v>
      </c>
      <c r="AC573" s="61">
        <v>0</v>
      </c>
      <c r="AD573" s="61">
        <v>0</v>
      </c>
      <c r="AE573" s="61">
        <v>0</v>
      </c>
      <c r="AF573" s="61">
        <v>0</v>
      </c>
      <c r="AG573" s="61">
        <v>0</v>
      </c>
      <c r="AH573" s="61">
        <v>0</v>
      </c>
      <c r="AI573" s="61">
        <v>0</v>
      </c>
      <c r="AJ573" s="61">
        <v>0</v>
      </c>
      <c r="AK573" s="61">
        <v>0</v>
      </c>
      <c r="AL573" s="61">
        <v>0</v>
      </c>
      <c r="AM573" s="61">
        <v>0</v>
      </c>
      <c r="AN573" s="61">
        <v>0</v>
      </c>
      <c r="AO573" s="61">
        <v>0</v>
      </c>
      <c r="AP573" s="61">
        <v>0</v>
      </c>
      <c r="AQ573" s="61">
        <f t="shared" si="8"/>
        <v>0</v>
      </c>
      <c r="AT573" s="33"/>
    </row>
    <row r="574" spans="1:46" ht="33" customHeight="1">
      <c r="A574" s="32">
        <v>2318</v>
      </c>
      <c r="B574" s="315" t="str">
        <f>VLOOKUP(A574,[5]bd_lista!A:C,3,FALSE)</f>
        <v>Entidad Descentralizada UMMIPRE PROMAN</v>
      </c>
      <c r="C574" s="316" t="e">
        <f>+VLOOKUP(A574,Contactos!$A$4:$E$534,6,FALSE)</f>
        <v>#N/A</v>
      </c>
      <c r="D574" s="61">
        <v>0</v>
      </c>
      <c r="E574" s="61">
        <v>0</v>
      </c>
      <c r="F574" s="61">
        <v>0</v>
      </c>
      <c r="G574" s="61">
        <v>0</v>
      </c>
      <c r="H574" s="61">
        <v>0</v>
      </c>
      <c r="I574" s="61">
        <v>0</v>
      </c>
      <c r="J574" s="61">
        <v>0</v>
      </c>
      <c r="K574" s="61">
        <v>0</v>
      </c>
      <c r="L574" s="61">
        <v>0</v>
      </c>
      <c r="M574" s="61">
        <v>0</v>
      </c>
      <c r="N574" s="61">
        <v>0</v>
      </c>
      <c r="O574" s="61">
        <v>0</v>
      </c>
      <c r="P574" s="61">
        <v>0</v>
      </c>
      <c r="Q574" s="61">
        <v>0</v>
      </c>
      <c r="R574" s="61">
        <v>0</v>
      </c>
      <c r="S574" s="61">
        <v>0</v>
      </c>
      <c r="T574" s="61">
        <v>0</v>
      </c>
      <c r="U574" s="61">
        <v>0</v>
      </c>
      <c r="V574" s="61">
        <v>0</v>
      </c>
      <c r="W574" s="61">
        <v>0</v>
      </c>
      <c r="X574" s="61">
        <v>0</v>
      </c>
      <c r="Y574" s="61">
        <v>0</v>
      </c>
      <c r="Z574" s="61">
        <v>0</v>
      </c>
      <c r="AA574" s="61">
        <v>0</v>
      </c>
      <c r="AB574" s="61">
        <v>0</v>
      </c>
      <c r="AC574" s="61">
        <v>0</v>
      </c>
      <c r="AD574" s="61">
        <v>0</v>
      </c>
      <c r="AE574" s="61">
        <v>0</v>
      </c>
      <c r="AF574" s="61">
        <v>0</v>
      </c>
      <c r="AG574" s="61">
        <v>0</v>
      </c>
      <c r="AH574" s="61">
        <v>0</v>
      </c>
      <c r="AI574" s="61">
        <v>0</v>
      </c>
      <c r="AJ574" s="61">
        <v>0</v>
      </c>
      <c r="AK574" s="61">
        <v>0</v>
      </c>
      <c r="AL574" s="61">
        <v>0</v>
      </c>
      <c r="AM574" s="61">
        <v>0</v>
      </c>
      <c r="AN574" s="61">
        <v>0</v>
      </c>
      <c r="AO574" s="61">
        <v>0</v>
      </c>
      <c r="AP574" s="61">
        <v>0</v>
      </c>
      <c r="AQ574" s="61">
        <f t="shared" si="8"/>
        <v>0</v>
      </c>
      <c r="AT574" s="33"/>
    </row>
    <row r="575" spans="1:46" ht="33" customHeight="1">
      <c r="A575" s="32">
        <v>2319</v>
      </c>
      <c r="B575" s="315" t="str">
        <f>VLOOKUP(A575,[5]bd_lista!A:C,3,FALSE)</f>
        <v>EMPRESA PÚBLICA DEPARTAMENTAL ESTRATÉGICA DE AGUAS - LA PAZ</v>
      </c>
      <c r="C575" s="316" t="e">
        <f>+VLOOKUP(A575,Contactos!$A$4:$E$534,6,FALSE)</f>
        <v>#N/A</v>
      </c>
      <c r="D575" s="61">
        <v>0</v>
      </c>
      <c r="E575" s="61">
        <v>0</v>
      </c>
      <c r="F575" s="61">
        <v>0</v>
      </c>
      <c r="G575" s="61">
        <v>0</v>
      </c>
      <c r="H575" s="61">
        <v>0</v>
      </c>
      <c r="I575" s="61">
        <v>0</v>
      </c>
      <c r="J575" s="61">
        <v>0</v>
      </c>
      <c r="K575" s="61">
        <v>0</v>
      </c>
      <c r="L575" s="61">
        <v>0</v>
      </c>
      <c r="M575" s="61">
        <v>0</v>
      </c>
      <c r="N575" s="61">
        <v>0</v>
      </c>
      <c r="O575" s="61">
        <v>0</v>
      </c>
      <c r="P575" s="61">
        <v>0</v>
      </c>
      <c r="Q575" s="61">
        <v>0</v>
      </c>
      <c r="R575" s="61">
        <v>0</v>
      </c>
      <c r="S575" s="61">
        <v>0</v>
      </c>
      <c r="T575" s="61">
        <v>0</v>
      </c>
      <c r="U575" s="61">
        <v>0</v>
      </c>
      <c r="V575" s="61">
        <v>0</v>
      </c>
      <c r="W575" s="61">
        <v>0</v>
      </c>
      <c r="X575" s="61">
        <v>0</v>
      </c>
      <c r="Y575" s="61">
        <v>0</v>
      </c>
      <c r="Z575" s="61">
        <v>0</v>
      </c>
      <c r="AA575" s="61">
        <v>0</v>
      </c>
      <c r="AB575" s="61">
        <v>0</v>
      </c>
      <c r="AC575" s="61">
        <v>0</v>
      </c>
      <c r="AD575" s="61">
        <v>0</v>
      </c>
      <c r="AE575" s="61">
        <v>0</v>
      </c>
      <c r="AF575" s="61">
        <v>0</v>
      </c>
      <c r="AG575" s="61">
        <v>0</v>
      </c>
      <c r="AH575" s="61">
        <v>0</v>
      </c>
      <c r="AI575" s="61">
        <v>0</v>
      </c>
      <c r="AJ575" s="61">
        <v>0</v>
      </c>
      <c r="AK575" s="61">
        <v>0</v>
      </c>
      <c r="AL575" s="61">
        <v>0</v>
      </c>
      <c r="AM575" s="61">
        <v>0</v>
      </c>
      <c r="AN575" s="61">
        <v>0</v>
      </c>
      <c r="AO575" s="61">
        <v>0</v>
      </c>
      <c r="AP575" s="61">
        <v>0</v>
      </c>
      <c r="AQ575" s="61">
        <f t="shared" si="8"/>
        <v>0</v>
      </c>
      <c r="AT575" s="33"/>
    </row>
    <row r="576" spans="1:46" ht="33" customHeight="1">
      <c r="A576" s="32">
        <v>2320</v>
      </c>
      <c r="B576" s="315" t="str">
        <f>VLOOKUP(A576,[5]bd_lista!A:C,3,FALSE)</f>
        <v>EMPRESA PUBLICA MUNICIPAL DE SERVICIOS DE AGUA Y ALCANTARRILLADO SANITARIO DE COBIJA</v>
      </c>
      <c r="C576" s="316" t="e">
        <f>+VLOOKUP(A576,Contactos!$A$4:$E$534,6,FALSE)</f>
        <v>#N/A</v>
      </c>
      <c r="D576" s="61">
        <v>0</v>
      </c>
      <c r="E576" s="61">
        <v>0</v>
      </c>
      <c r="F576" s="61">
        <v>0</v>
      </c>
      <c r="G576" s="61">
        <v>0</v>
      </c>
      <c r="H576" s="61">
        <v>0</v>
      </c>
      <c r="I576" s="61">
        <v>0</v>
      </c>
      <c r="J576" s="61">
        <v>0</v>
      </c>
      <c r="K576" s="61">
        <v>0</v>
      </c>
      <c r="L576" s="61">
        <v>0</v>
      </c>
      <c r="M576" s="61">
        <v>0</v>
      </c>
      <c r="N576" s="61">
        <v>0</v>
      </c>
      <c r="O576" s="61">
        <v>0</v>
      </c>
      <c r="P576" s="61">
        <v>0</v>
      </c>
      <c r="Q576" s="61">
        <v>0</v>
      </c>
      <c r="R576" s="61">
        <v>0</v>
      </c>
      <c r="S576" s="61">
        <v>0</v>
      </c>
      <c r="T576" s="61">
        <v>0</v>
      </c>
      <c r="U576" s="61">
        <v>0</v>
      </c>
      <c r="V576" s="61">
        <v>0</v>
      </c>
      <c r="W576" s="61">
        <v>0</v>
      </c>
      <c r="X576" s="61">
        <v>0</v>
      </c>
      <c r="Y576" s="61">
        <v>0</v>
      </c>
      <c r="Z576" s="61">
        <v>0</v>
      </c>
      <c r="AA576" s="61">
        <v>0</v>
      </c>
      <c r="AB576" s="61">
        <v>0</v>
      </c>
      <c r="AC576" s="61">
        <v>0</v>
      </c>
      <c r="AD576" s="61">
        <v>0</v>
      </c>
      <c r="AE576" s="61">
        <v>0</v>
      </c>
      <c r="AF576" s="61">
        <v>0</v>
      </c>
      <c r="AG576" s="61">
        <v>0</v>
      </c>
      <c r="AH576" s="61">
        <v>0</v>
      </c>
      <c r="AI576" s="61">
        <v>0</v>
      </c>
      <c r="AJ576" s="61">
        <v>0</v>
      </c>
      <c r="AK576" s="61">
        <v>0</v>
      </c>
      <c r="AL576" s="61">
        <v>0</v>
      </c>
      <c r="AM576" s="61">
        <v>0</v>
      </c>
      <c r="AN576" s="61">
        <v>0</v>
      </c>
      <c r="AO576" s="61">
        <v>0</v>
      </c>
      <c r="AP576" s="61">
        <v>0</v>
      </c>
      <c r="AQ576" s="61">
        <f t="shared" si="8"/>
        <v>0</v>
      </c>
      <c r="AT576" s="33"/>
    </row>
    <row r="577" spans="1:46" ht="33" customHeight="1">
      <c r="A577" s="32">
        <v>2322</v>
      </c>
      <c r="B577" s="315" t="str">
        <f>VLOOKUP(A577,[5]bd_lista!A:C,3,FALSE)</f>
        <v>ENTIDAD MATADERO FRIGORIFICO MUNICIPAL DE TARIJA</v>
      </c>
      <c r="C577" s="316" t="e">
        <f>+VLOOKUP(A577,Contactos!$A$4:$E$534,6,FALSE)</f>
        <v>#N/A</v>
      </c>
      <c r="D577" s="61">
        <v>0</v>
      </c>
      <c r="E577" s="61">
        <v>0</v>
      </c>
      <c r="F577" s="61">
        <v>0</v>
      </c>
      <c r="G577" s="61">
        <v>0</v>
      </c>
      <c r="H577" s="61">
        <v>0</v>
      </c>
      <c r="I577" s="61">
        <v>0</v>
      </c>
      <c r="J577" s="61">
        <v>0</v>
      </c>
      <c r="K577" s="61">
        <v>0</v>
      </c>
      <c r="L577" s="61">
        <v>0</v>
      </c>
      <c r="M577" s="61">
        <v>0</v>
      </c>
      <c r="N577" s="61">
        <v>0</v>
      </c>
      <c r="O577" s="61">
        <v>0</v>
      </c>
      <c r="P577" s="61">
        <v>0</v>
      </c>
      <c r="Q577" s="61">
        <v>0</v>
      </c>
      <c r="R577" s="61">
        <v>0</v>
      </c>
      <c r="S577" s="61">
        <v>0</v>
      </c>
      <c r="T577" s="61">
        <v>0</v>
      </c>
      <c r="U577" s="61">
        <v>0</v>
      </c>
      <c r="V577" s="61">
        <v>0</v>
      </c>
      <c r="W577" s="61">
        <v>0</v>
      </c>
      <c r="X577" s="61">
        <v>0</v>
      </c>
      <c r="Y577" s="61">
        <v>0</v>
      </c>
      <c r="Z577" s="61">
        <v>0</v>
      </c>
      <c r="AA577" s="61">
        <v>0</v>
      </c>
      <c r="AB577" s="61">
        <v>0</v>
      </c>
      <c r="AC577" s="61">
        <v>0</v>
      </c>
      <c r="AD577" s="61">
        <v>0</v>
      </c>
      <c r="AE577" s="61">
        <v>0</v>
      </c>
      <c r="AF577" s="61">
        <v>0</v>
      </c>
      <c r="AG577" s="61">
        <v>0</v>
      </c>
      <c r="AH577" s="61">
        <v>0</v>
      </c>
      <c r="AI577" s="61">
        <v>0</v>
      </c>
      <c r="AJ577" s="61">
        <v>0</v>
      </c>
      <c r="AK577" s="61">
        <v>0</v>
      </c>
      <c r="AL577" s="61">
        <v>0</v>
      </c>
      <c r="AM577" s="61">
        <v>0</v>
      </c>
      <c r="AN577" s="61">
        <v>0</v>
      </c>
      <c r="AO577" s="61">
        <v>0</v>
      </c>
      <c r="AP577" s="61">
        <v>0</v>
      </c>
      <c r="AQ577" s="61">
        <f t="shared" si="8"/>
        <v>0</v>
      </c>
      <c r="AT577" s="33"/>
    </row>
    <row r="578" spans="1:46" ht="33" customHeight="1">
      <c r="A578" s="32">
        <v>2323</v>
      </c>
      <c r="B578" s="315" t="str">
        <f>VLOOKUP(A578,[5]bd_lista!A:C,3,FALSE)</f>
        <v>ENTIDAD ASEO MUNICIPAL DE TARIJA</v>
      </c>
      <c r="C578" s="316" t="e">
        <f>+VLOOKUP(A578,Contactos!$A$4:$E$534,6,FALSE)</f>
        <v>#N/A</v>
      </c>
      <c r="D578" s="61">
        <v>0</v>
      </c>
      <c r="E578" s="61">
        <v>0</v>
      </c>
      <c r="F578" s="61">
        <v>0</v>
      </c>
      <c r="G578" s="61">
        <v>0</v>
      </c>
      <c r="H578" s="61">
        <v>0</v>
      </c>
      <c r="I578" s="61">
        <v>0</v>
      </c>
      <c r="J578" s="61">
        <v>0</v>
      </c>
      <c r="K578" s="61">
        <v>0</v>
      </c>
      <c r="L578" s="61">
        <v>0</v>
      </c>
      <c r="M578" s="61">
        <v>0</v>
      </c>
      <c r="N578" s="61">
        <v>0</v>
      </c>
      <c r="O578" s="61">
        <v>0</v>
      </c>
      <c r="P578" s="61">
        <v>0</v>
      </c>
      <c r="Q578" s="61">
        <v>0</v>
      </c>
      <c r="R578" s="61">
        <v>0</v>
      </c>
      <c r="S578" s="61">
        <v>0</v>
      </c>
      <c r="T578" s="61">
        <v>0</v>
      </c>
      <c r="U578" s="61">
        <v>0</v>
      </c>
      <c r="V578" s="61">
        <v>0</v>
      </c>
      <c r="W578" s="61">
        <v>0</v>
      </c>
      <c r="X578" s="61">
        <v>0</v>
      </c>
      <c r="Y578" s="61">
        <v>0</v>
      </c>
      <c r="Z578" s="61">
        <v>0</v>
      </c>
      <c r="AA578" s="61">
        <v>0</v>
      </c>
      <c r="AB578" s="61">
        <v>0</v>
      </c>
      <c r="AC578" s="61">
        <v>0</v>
      </c>
      <c r="AD578" s="61">
        <v>0</v>
      </c>
      <c r="AE578" s="61">
        <v>0</v>
      </c>
      <c r="AF578" s="61">
        <v>0</v>
      </c>
      <c r="AG578" s="61">
        <v>0</v>
      </c>
      <c r="AH578" s="61">
        <v>0</v>
      </c>
      <c r="AI578" s="61">
        <v>0</v>
      </c>
      <c r="AJ578" s="61">
        <v>0</v>
      </c>
      <c r="AK578" s="61">
        <v>0</v>
      </c>
      <c r="AL578" s="61">
        <v>0</v>
      </c>
      <c r="AM578" s="61">
        <v>0</v>
      </c>
      <c r="AN578" s="61">
        <v>0</v>
      </c>
      <c r="AO578" s="61">
        <v>0</v>
      </c>
      <c r="AP578" s="61">
        <v>0</v>
      </c>
      <c r="AQ578" s="61">
        <f t="shared" si="8"/>
        <v>0</v>
      </c>
      <c r="AT578" s="33"/>
    </row>
    <row r="579" spans="1:46" ht="33" customHeight="1">
      <c r="A579" s="32">
        <v>2324</v>
      </c>
      <c r="B579" s="315" t="str">
        <f>VLOOKUP(A579,[5]bd_lista!A:C,3,FALSE)</f>
        <v>ENTIDAD OBRAS PUBLICAS MUNICIPALES DE TARIJA</v>
      </c>
      <c r="C579" s="316" t="e">
        <f>+VLOOKUP(A579,Contactos!$A$4:$E$534,6,FALSE)</f>
        <v>#N/A</v>
      </c>
      <c r="D579" s="61">
        <v>0</v>
      </c>
      <c r="E579" s="61">
        <v>0</v>
      </c>
      <c r="F579" s="61">
        <v>0</v>
      </c>
      <c r="G579" s="61">
        <v>0</v>
      </c>
      <c r="H579" s="61">
        <v>0</v>
      </c>
      <c r="I579" s="61">
        <v>0</v>
      </c>
      <c r="J579" s="61">
        <v>0</v>
      </c>
      <c r="K579" s="61">
        <v>0</v>
      </c>
      <c r="L579" s="61">
        <v>0</v>
      </c>
      <c r="M579" s="61">
        <v>0</v>
      </c>
      <c r="N579" s="61">
        <v>0</v>
      </c>
      <c r="O579" s="61">
        <v>0</v>
      </c>
      <c r="P579" s="61">
        <v>0</v>
      </c>
      <c r="Q579" s="61">
        <v>0</v>
      </c>
      <c r="R579" s="61">
        <v>0</v>
      </c>
      <c r="S579" s="61">
        <v>0</v>
      </c>
      <c r="T579" s="61">
        <v>0</v>
      </c>
      <c r="U579" s="61">
        <v>0</v>
      </c>
      <c r="V579" s="61">
        <v>0</v>
      </c>
      <c r="W579" s="61">
        <v>0</v>
      </c>
      <c r="X579" s="61">
        <v>0</v>
      </c>
      <c r="Y579" s="61">
        <v>0</v>
      </c>
      <c r="Z579" s="61">
        <v>0</v>
      </c>
      <c r="AA579" s="61">
        <v>0</v>
      </c>
      <c r="AB579" s="61">
        <v>0</v>
      </c>
      <c r="AC579" s="61">
        <v>0</v>
      </c>
      <c r="AD579" s="61">
        <v>0</v>
      </c>
      <c r="AE579" s="61">
        <v>0</v>
      </c>
      <c r="AF579" s="61">
        <v>0</v>
      </c>
      <c r="AG579" s="61">
        <v>0</v>
      </c>
      <c r="AH579" s="61">
        <v>0</v>
      </c>
      <c r="AI579" s="61">
        <v>0</v>
      </c>
      <c r="AJ579" s="61">
        <v>0</v>
      </c>
      <c r="AK579" s="61">
        <v>0</v>
      </c>
      <c r="AL579" s="61">
        <v>0</v>
      </c>
      <c r="AM579" s="61">
        <v>0</v>
      </c>
      <c r="AN579" s="61">
        <v>0</v>
      </c>
      <c r="AO579" s="61">
        <v>0</v>
      </c>
      <c r="AP579" s="61">
        <v>0</v>
      </c>
      <c r="AQ579" s="61">
        <f t="shared" si="8"/>
        <v>0</v>
      </c>
      <c r="AT579" s="33"/>
    </row>
    <row r="580" spans="1:46" ht="33" customHeight="1">
      <c r="A580" s="32">
        <v>2325</v>
      </c>
      <c r="B580" s="315" t="str">
        <f>VLOOKUP(A580,[5]bd_lista!A:C,3,FALSE)</f>
        <v>ENTIDAD ORDENAMIENTO TERRITORIAL DE TARIJA</v>
      </c>
      <c r="C580" s="316" t="e">
        <f>+VLOOKUP(A580,Contactos!$A$4:$E$534,6,FALSE)</f>
        <v>#N/A</v>
      </c>
      <c r="D580" s="61">
        <v>0</v>
      </c>
      <c r="E580" s="61">
        <v>0</v>
      </c>
      <c r="F580" s="61">
        <v>0</v>
      </c>
      <c r="G580" s="61">
        <v>0</v>
      </c>
      <c r="H580" s="61">
        <v>0</v>
      </c>
      <c r="I580" s="61">
        <v>0</v>
      </c>
      <c r="J580" s="61">
        <v>0</v>
      </c>
      <c r="K580" s="61">
        <v>0</v>
      </c>
      <c r="L580" s="61">
        <v>0</v>
      </c>
      <c r="M580" s="61">
        <v>0</v>
      </c>
      <c r="N580" s="61">
        <v>0</v>
      </c>
      <c r="O580" s="61">
        <v>0</v>
      </c>
      <c r="P580" s="61">
        <v>0</v>
      </c>
      <c r="Q580" s="61">
        <v>0</v>
      </c>
      <c r="R580" s="61">
        <v>0</v>
      </c>
      <c r="S580" s="61">
        <v>0</v>
      </c>
      <c r="T580" s="61">
        <v>0</v>
      </c>
      <c r="U580" s="61">
        <v>0</v>
      </c>
      <c r="V580" s="61">
        <v>0</v>
      </c>
      <c r="W580" s="61">
        <v>0</v>
      </c>
      <c r="X580" s="61">
        <v>0</v>
      </c>
      <c r="Y580" s="61">
        <v>0</v>
      </c>
      <c r="Z580" s="61">
        <v>0</v>
      </c>
      <c r="AA580" s="61">
        <v>0</v>
      </c>
      <c r="AB580" s="61">
        <v>0</v>
      </c>
      <c r="AC580" s="61">
        <v>0</v>
      </c>
      <c r="AD580" s="61">
        <v>0</v>
      </c>
      <c r="AE580" s="61">
        <v>0</v>
      </c>
      <c r="AF580" s="61">
        <v>0</v>
      </c>
      <c r="AG580" s="61">
        <v>0</v>
      </c>
      <c r="AH580" s="61">
        <v>0</v>
      </c>
      <c r="AI580" s="61">
        <v>0</v>
      </c>
      <c r="AJ580" s="61">
        <v>0</v>
      </c>
      <c r="AK580" s="61">
        <v>0</v>
      </c>
      <c r="AL580" s="61">
        <v>0</v>
      </c>
      <c r="AM580" s="61">
        <v>0</v>
      </c>
      <c r="AN580" s="61">
        <v>0</v>
      </c>
      <c r="AO580" s="61">
        <v>0</v>
      </c>
      <c r="AP580" s="61">
        <v>0</v>
      </c>
      <c r="AQ580" s="61">
        <f t="shared" si="8"/>
        <v>0</v>
      </c>
      <c r="AT580" s="33"/>
    </row>
    <row r="581" spans="1:46" ht="33" customHeight="1">
      <c r="A581" s="32">
        <v>2326</v>
      </c>
      <c r="B581" s="315" t="str">
        <f>VLOOKUP(A581,[5]bd_lista!A:C,3,FALSE)</f>
        <v>ENTIDAD ORDEN Y SEGURIDAD CIUDADANA MUNICIPAL DE TARIJA</v>
      </c>
      <c r="C581" s="316" t="e">
        <f>+VLOOKUP(A581,Contactos!$A$4:$E$534,6,FALSE)</f>
        <v>#N/A</v>
      </c>
      <c r="D581" s="61">
        <v>0</v>
      </c>
      <c r="E581" s="61">
        <v>0</v>
      </c>
      <c r="F581" s="61">
        <v>0</v>
      </c>
      <c r="G581" s="61">
        <v>0</v>
      </c>
      <c r="H581" s="61">
        <v>0</v>
      </c>
      <c r="I581" s="61">
        <v>0</v>
      </c>
      <c r="J581" s="61">
        <v>0</v>
      </c>
      <c r="K581" s="61">
        <v>0</v>
      </c>
      <c r="L581" s="61">
        <v>0</v>
      </c>
      <c r="M581" s="61">
        <v>0</v>
      </c>
      <c r="N581" s="61">
        <v>0</v>
      </c>
      <c r="O581" s="61">
        <v>0</v>
      </c>
      <c r="P581" s="61">
        <v>0</v>
      </c>
      <c r="Q581" s="61">
        <v>0</v>
      </c>
      <c r="R581" s="61">
        <v>0</v>
      </c>
      <c r="S581" s="61">
        <v>0</v>
      </c>
      <c r="T581" s="61">
        <v>0</v>
      </c>
      <c r="U581" s="61">
        <v>0</v>
      </c>
      <c r="V581" s="61">
        <v>0</v>
      </c>
      <c r="W581" s="61">
        <v>0</v>
      </c>
      <c r="X581" s="61">
        <v>0</v>
      </c>
      <c r="Y581" s="61">
        <v>0</v>
      </c>
      <c r="Z581" s="61">
        <v>0</v>
      </c>
      <c r="AA581" s="61">
        <v>0</v>
      </c>
      <c r="AB581" s="61">
        <v>0</v>
      </c>
      <c r="AC581" s="61">
        <v>0</v>
      </c>
      <c r="AD581" s="61">
        <v>0</v>
      </c>
      <c r="AE581" s="61">
        <v>0</v>
      </c>
      <c r="AF581" s="61">
        <v>0</v>
      </c>
      <c r="AG581" s="61">
        <v>0</v>
      </c>
      <c r="AH581" s="61">
        <v>0</v>
      </c>
      <c r="AI581" s="61">
        <v>0</v>
      </c>
      <c r="AJ581" s="61">
        <v>0</v>
      </c>
      <c r="AK581" s="61">
        <v>0</v>
      </c>
      <c r="AL581" s="61">
        <v>0</v>
      </c>
      <c r="AM581" s="61">
        <v>0</v>
      </c>
      <c r="AN581" s="61">
        <v>0</v>
      </c>
      <c r="AO581" s="61">
        <v>0</v>
      </c>
      <c r="AP581" s="61">
        <v>0</v>
      </c>
      <c r="AQ581" s="61">
        <f t="shared" si="8"/>
        <v>0</v>
      </c>
      <c r="AT581" s="33"/>
    </row>
    <row r="582" spans="1:46" ht="33" customHeight="1">
      <c r="A582" s="32">
        <v>2327</v>
      </c>
      <c r="B582" s="315" t="str">
        <f>VLOOKUP(A582,[5]bd_lista!A:C,3,FALSE)</f>
        <v>EMPRESA MUNICIPAL AUTONOMA DE AGUA POTABLE Y ALCANTARILLADO  DE YACUIBA</v>
      </c>
      <c r="C582" s="316" t="e">
        <f>+VLOOKUP(A582,Contactos!$A$4:$E$534,6,FALSE)</f>
        <v>#N/A</v>
      </c>
      <c r="D582" s="61">
        <v>0</v>
      </c>
      <c r="E582" s="61">
        <v>0</v>
      </c>
      <c r="F582" s="61">
        <v>0</v>
      </c>
      <c r="G582" s="61">
        <v>0</v>
      </c>
      <c r="H582" s="61">
        <v>0</v>
      </c>
      <c r="I582" s="61">
        <v>0</v>
      </c>
      <c r="J582" s="61">
        <v>0</v>
      </c>
      <c r="K582" s="61">
        <v>0</v>
      </c>
      <c r="L582" s="61">
        <v>0</v>
      </c>
      <c r="M582" s="61">
        <v>0</v>
      </c>
      <c r="N582" s="61">
        <v>0</v>
      </c>
      <c r="O582" s="61">
        <v>0</v>
      </c>
      <c r="P582" s="61">
        <v>0</v>
      </c>
      <c r="Q582" s="61">
        <v>0</v>
      </c>
      <c r="R582" s="61">
        <v>0</v>
      </c>
      <c r="S582" s="61">
        <v>0</v>
      </c>
      <c r="T582" s="61">
        <v>0</v>
      </c>
      <c r="U582" s="61">
        <v>0</v>
      </c>
      <c r="V582" s="61">
        <v>0</v>
      </c>
      <c r="W582" s="61">
        <v>0</v>
      </c>
      <c r="X582" s="61">
        <v>0</v>
      </c>
      <c r="Y582" s="61">
        <v>0</v>
      </c>
      <c r="Z582" s="61">
        <v>0</v>
      </c>
      <c r="AA582" s="61">
        <v>0</v>
      </c>
      <c r="AB582" s="61">
        <v>0</v>
      </c>
      <c r="AC582" s="61">
        <v>0</v>
      </c>
      <c r="AD582" s="61">
        <v>0</v>
      </c>
      <c r="AE582" s="61">
        <v>0</v>
      </c>
      <c r="AF582" s="61">
        <v>0</v>
      </c>
      <c r="AG582" s="61">
        <v>0</v>
      </c>
      <c r="AH582" s="61">
        <v>0</v>
      </c>
      <c r="AI582" s="61">
        <v>0</v>
      </c>
      <c r="AJ582" s="61">
        <v>0</v>
      </c>
      <c r="AK582" s="61">
        <v>0</v>
      </c>
      <c r="AL582" s="61">
        <v>0</v>
      </c>
      <c r="AM582" s="61">
        <v>0</v>
      </c>
      <c r="AN582" s="61">
        <v>0</v>
      </c>
      <c r="AO582" s="61">
        <v>0</v>
      </c>
      <c r="AP582" s="61">
        <v>0</v>
      </c>
      <c r="AQ582" s="61">
        <f t="shared" si="8"/>
        <v>0</v>
      </c>
      <c r="AT582" s="33"/>
    </row>
    <row r="583" spans="1:46" ht="33" customHeight="1">
      <c r="A583" s="32">
        <v>2328</v>
      </c>
      <c r="B583" s="315" t="str">
        <f>VLOOKUP(A583,[5]bd_lista!A:C,3,FALSE)</f>
        <v>EMPRESA MUNICIPAL DE AGUA POTABLE Y ALCANTARILLADO SANITARIO DE URIONDO</v>
      </c>
      <c r="C583" s="316" t="e">
        <f>+VLOOKUP(A583,Contactos!$A$4:$E$534,6,FALSE)</f>
        <v>#N/A</v>
      </c>
      <c r="D583" s="61">
        <v>0</v>
      </c>
      <c r="E583" s="61">
        <v>0</v>
      </c>
      <c r="F583" s="61">
        <v>0</v>
      </c>
      <c r="G583" s="61">
        <v>0</v>
      </c>
      <c r="H583" s="61">
        <v>0</v>
      </c>
      <c r="I583" s="61">
        <v>0</v>
      </c>
      <c r="J583" s="61">
        <v>0</v>
      </c>
      <c r="K583" s="61">
        <v>0</v>
      </c>
      <c r="L583" s="61">
        <v>0</v>
      </c>
      <c r="M583" s="61">
        <v>0</v>
      </c>
      <c r="N583" s="61">
        <v>0</v>
      </c>
      <c r="O583" s="61">
        <v>0</v>
      </c>
      <c r="P583" s="61">
        <v>0</v>
      </c>
      <c r="Q583" s="61">
        <v>0</v>
      </c>
      <c r="R583" s="61">
        <v>0</v>
      </c>
      <c r="S583" s="61">
        <v>0</v>
      </c>
      <c r="T583" s="61">
        <v>0</v>
      </c>
      <c r="U583" s="61">
        <v>0</v>
      </c>
      <c r="V583" s="61">
        <v>0</v>
      </c>
      <c r="W583" s="61">
        <v>0</v>
      </c>
      <c r="X583" s="61">
        <v>0</v>
      </c>
      <c r="Y583" s="61">
        <v>0</v>
      </c>
      <c r="Z583" s="61">
        <v>0</v>
      </c>
      <c r="AA583" s="61">
        <v>0</v>
      </c>
      <c r="AB583" s="61">
        <v>0</v>
      </c>
      <c r="AC583" s="61">
        <v>0</v>
      </c>
      <c r="AD583" s="61">
        <v>0</v>
      </c>
      <c r="AE583" s="61">
        <v>0</v>
      </c>
      <c r="AF583" s="61">
        <v>0</v>
      </c>
      <c r="AG583" s="61">
        <v>0</v>
      </c>
      <c r="AH583" s="61">
        <v>0</v>
      </c>
      <c r="AI583" s="61">
        <v>0</v>
      </c>
      <c r="AJ583" s="61">
        <v>0</v>
      </c>
      <c r="AK583" s="61">
        <v>0</v>
      </c>
      <c r="AL583" s="61">
        <v>0</v>
      </c>
      <c r="AM583" s="61">
        <v>0</v>
      </c>
      <c r="AN583" s="61">
        <v>0</v>
      </c>
      <c r="AO583" s="61">
        <v>0</v>
      </c>
      <c r="AP583" s="61">
        <v>0</v>
      </c>
      <c r="AQ583" s="61">
        <f t="shared" si="8"/>
        <v>0</v>
      </c>
      <c r="AT583" s="33"/>
    </row>
    <row r="584" spans="1:46" ht="33" customHeight="1">
      <c r="A584" s="32">
        <v>2330</v>
      </c>
      <c r="B584" s="315" t="str">
        <f>VLOOKUP(A584,[5]bd_lista!A:C,3,FALSE)</f>
        <v>EMPRESA PÚBLICA DEPARTAMENTAL DE SERVICIOS ELECTRICOS TARIJA - SETAR</v>
      </c>
      <c r="C584" s="316" t="e">
        <f>+VLOOKUP(A584,Contactos!$A$4:$E$534,6,FALSE)</f>
        <v>#N/A</v>
      </c>
      <c r="D584" s="61">
        <v>0</v>
      </c>
      <c r="E584" s="61">
        <v>0</v>
      </c>
      <c r="F584" s="61">
        <v>0</v>
      </c>
      <c r="G584" s="61">
        <v>0</v>
      </c>
      <c r="H584" s="61">
        <v>0</v>
      </c>
      <c r="I584" s="61">
        <v>0</v>
      </c>
      <c r="J584" s="61">
        <v>0</v>
      </c>
      <c r="K584" s="61">
        <v>0</v>
      </c>
      <c r="L584" s="61">
        <v>0</v>
      </c>
      <c r="M584" s="61">
        <v>0</v>
      </c>
      <c r="N584" s="61">
        <v>0</v>
      </c>
      <c r="O584" s="61">
        <v>0</v>
      </c>
      <c r="P584" s="61">
        <v>0</v>
      </c>
      <c r="Q584" s="61">
        <v>0</v>
      </c>
      <c r="R584" s="61">
        <v>0</v>
      </c>
      <c r="S584" s="61">
        <v>0</v>
      </c>
      <c r="T584" s="61">
        <v>0</v>
      </c>
      <c r="U584" s="61">
        <v>0</v>
      </c>
      <c r="V584" s="61">
        <v>0</v>
      </c>
      <c r="W584" s="61">
        <v>0</v>
      </c>
      <c r="X584" s="61">
        <v>0</v>
      </c>
      <c r="Y584" s="61">
        <v>0</v>
      </c>
      <c r="Z584" s="61">
        <v>0</v>
      </c>
      <c r="AA584" s="61">
        <v>0</v>
      </c>
      <c r="AB584" s="61">
        <v>0</v>
      </c>
      <c r="AC584" s="61">
        <v>0</v>
      </c>
      <c r="AD584" s="61">
        <v>0</v>
      </c>
      <c r="AE584" s="61">
        <v>0</v>
      </c>
      <c r="AF584" s="61">
        <v>0</v>
      </c>
      <c r="AG584" s="61">
        <v>0</v>
      </c>
      <c r="AH584" s="61">
        <v>0</v>
      </c>
      <c r="AI584" s="61">
        <v>0</v>
      </c>
      <c r="AJ584" s="61">
        <v>0</v>
      </c>
      <c r="AK584" s="61">
        <v>0</v>
      </c>
      <c r="AL584" s="61">
        <v>0</v>
      </c>
      <c r="AM584" s="61">
        <v>0</v>
      </c>
      <c r="AN584" s="61">
        <v>0</v>
      </c>
      <c r="AO584" s="61">
        <v>0</v>
      </c>
      <c r="AP584" s="61">
        <v>0</v>
      </c>
      <c r="AQ584" s="61">
        <f t="shared" si="8"/>
        <v>0</v>
      </c>
      <c r="AT584" s="33"/>
    </row>
    <row r="585" spans="1:46" ht="33" customHeight="1">
      <c r="A585" s="32">
        <v>2331</v>
      </c>
      <c r="B585" s="315" t="str">
        <f>VLOOKUP(A585,[5]bd_lista!A:C,3,FALSE)</f>
        <v>ENTIDAD DESCENTRALIZADA MUNICIPAL TERMINAL DE BUSES LA PAZ</v>
      </c>
      <c r="C585" s="316" t="e">
        <f>+VLOOKUP(A585,Contactos!$A$4:$E$534,6,FALSE)</f>
        <v>#N/A</v>
      </c>
      <c r="D585" s="61">
        <v>0</v>
      </c>
      <c r="E585" s="61">
        <v>0</v>
      </c>
      <c r="F585" s="61">
        <v>0</v>
      </c>
      <c r="G585" s="61">
        <v>0</v>
      </c>
      <c r="H585" s="61">
        <v>0</v>
      </c>
      <c r="I585" s="61">
        <v>0</v>
      </c>
      <c r="J585" s="61">
        <v>0</v>
      </c>
      <c r="K585" s="61">
        <v>0</v>
      </c>
      <c r="L585" s="61">
        <v>0</v>
      </c>
      <c r="M585" s="61">
        <v>0</v>
      </c>
      <c r="N585" s="61">
        <v>0</v>
      </c>
      <c r="O585" s="61">
        <v>0</v>
      </c>
      <c r="P585" s="61">
        <v>0</v>
      </c>
      <c r="Q585" s="61">
        <v>0</v>
      </c>
      <c r="R585" s="61">
        <v>0</v>
      </c>
      <c r="S585" s="61">
        <v>0</v>
      </c>
      <c r="T585" s="61">
        <v>0</v>
      </c>
      <c r="U585" s="61">
        <v>0</v>
      </c>
      <c r="V585" s="61">
        <v>0</v>
      </c>
      <c r="W585" s="61">
        <v>0</v>
      </c>
      <c r="X585" s="61">
        <v>0</v>
      </c>
      <c r="Y585" s="61">
        <v>0</v>
      </c>
      <c r="Z585" s="61">
        <v>0</v>
      </c>
      <c r="AA585" s="61">
        <v>0</v>
      </c>
      <c r="AB585" s="61">
        <v>0</v>
      </c>
      <c r="AC585" s="61">
        <v>0</v>
      </c>
      <c r="AD585" s="61">
        <v>0</v>
      </c>
      <c r="AE585" s="61">
        <v>0</v>
      </c>
      <c r="AF585" s="61">
        <v>0</v>
      </c>
      <c r="AG585" s="61">
        <v>0</v>
      </c>
      <c r="AH585" s="61">
        <v>0</v>
      </c>
      <c r="AI585" s="61">
        <v>0</v>
      </c>
      <c r="AJ585" s="61">
        <v>0</v>
      </c>
      <c r="AK585" s="61">
        <v>0</v>
      </c>
      <c r="AL585" s="61">
        <v>0</v>
      </c>
      <c r="AM585" s="61">
        <v>0</v>
      </c>
      <c r="AN585" s="61">
        <v>0</v>
      </c>
      <c r="AO585" s="61">
        <v>0</v>
      </c>
      <c r="AP585" s="61">
        <v>0</v>
      </c>
      <c r="AQ585" s="61">
        <f t="shared" si="8"/>
        <v>0</v>
      </c>
      <c r="AT585" s="33"/>
    </row>
    <row r="586" spans="1:46" ht="33" customHeight="1">
      <c r="A586" s="32">
        <v>2333</v>
      </c>
      <c r="B586" s="315" t="str">
        <f>VLOOKUP(A586,[5]bd_lista!A:C,3,FALSE)</f>
        <v>ENTIDAD DIRECCIÓN DE LA TERMINAL DE BUSES DE TARIJA</v>
      </c>
      <c r="C586" s="316" t="e">
        <f>+VLOOKUP(A586,Contactos!$A$4:$E$534,6,FALSE)</f>
        <v>#N/A</v>
      </c>
      <c r="D586" s="61">
        <v>0</v>
      </c>
      <c r="E586" s="61">
        <v>0</v>
      </c>
      <c r="F586" s="61">
        <v>0</v>
      </c>
      <c r="G586" s="61">
        <v>0</v>
      </c>
      <c r="H586" s="61">
        <v>0</v>
      </c>
      <c r="I586" s="61">
        <v>0</v>
      </c>
      <c r="J586" s="61">
        <v>0</v>
      </c>
      <c r="K586" s="61">
        <v>0</v>
      </c>
      <c r="L586" s="61">
        <v>0</v>
      </c>
      <c r="M586" s="61">
        <v>0</v>
      </c>
      <c r="N586" s="61">
        <v>0</v>
      </c>
      <c r="O586" s="61">
        <v>0</v>
      </c>
      <c r="P586" s="61">
        <v>0</v>
      </c>
      <c r="Q586" s="61">
        <v>0</v>
      </c>
      <c r="R586" s="61">
        <v>0</v>
      </c>
      <c r="S586" s="61">
        <v>0</v>
      </c>
      <c r="T586" s="61">
        <v>0</v>
      </c>
      <c r="U586" s="61">
        <v>0</v>
      </c>
      <c r="V586" s="61">
        <v>0</v>
      </c>
      <c r="W586" s="61">
        <v>0</v>
      </c>
      <c r="X586" s="61">
        <v>0</v>
      </c>
      <c r="Y586" s="61">
        <v>0</v>
      </c>
      <c r="Z586" s="61">
        <v>0</v>
      </c>
      <c r="AA586" s="61">
        <v>0</v>
      </c>
      <c r="AB586" s="61">
        <v>0</v>
      </c>
      <c r="AC586" s="61">
        <v>0</v>
      </c>
      <c r="AD586" s="61">
        <v>0</v>
      </c>
      <c r="AE586" s="61">
        <v>0</v>
      </c>
      <c r="AF586" s="61">
        <v>0</v>
      </c>
      <c r="AG586" s="61">
        <v>0</v>
      </c>
      <c r="AH586" s="61">
        <v>0</v>
      </c>
      <c r="AI586" s="61">
        <v>0</v>
      </c>
      <c r="AJ586" s="61">
        <v>0</v>
      </c>
      <c r="AK586" s="61">
        <v>0</v>
      </c>
      <c r="AL586" s="61">
        <v>0</v>
      </c>
      <c r="AM586" s="61">
        <v>0</v>
      </c>
      <c r="AN586" s="61">
        <v>0</v>
      </c>
      <c r="AO586" s="61">
        <v>0</v>
      </c>
      <c r="AP586" s="61">
        <v>0</v>
      </c>
      <c r="AQ586" s="61">
        <f t="shared" si="8"/>
        <v>0</v>
      </c>
      <c r="AT586" s="33"/>
    </row>
    <row r="587" spans="1:46" ht="33" customHeight="1">
      <c r="A587" s="32">
        <v>2334</v>
      </c>
      <c r="B587" s="315" t="str">
        <f>VLOOKUP(A587,[5]bd_lista!A:C,3,FALSE)</f>
        <v>ENTIDAD DESCENTRALIZADA MUNICIPAL DE MAQUINARIA Y EQUIPO</v>
      </c>
      <c r="C587" s="316" t="e">
        <f>+VLOOKUP(A587,Contactos!$A$4:$E$534,6,FALSE)</f>
        <v>#N/A</v>
      </c>
      <c r="D587" s="61">
        <v>0</v>
      </c>
      <c r="E587" s="61">
        <v>0</v>
      </c>
      <c r="F587" s="61">
        <v>0</v>
      </c>
      <c r="G587" s="61">
        <v>0</v>
      </c>
      <c r="H587" s="61">
        <v>0</v>
      </c>
      <c r="I587" s="61">
        <v>0</v>
      </c>
      <c r="J587" s="61">
        <v>0</v>
      </c>
      <c r="K587" s="61">
        <v>0</v>
      </c>
      <c r="L587" s="61">
        <v>0</v>
      </c>
      <c r="M587" s="61">
        <v>0</v>
      </c>
      <c r="N587" s="61">
        <v>0</v>
      </c>
      <c r="O587" s="61">
        <v>0</v>
      </c>
      <c r="P587" s="61">
        <v>0</v>
      </c>
      <c r="Q587" s="61">
        <v>0</v>
      </c>
      <c r="R587" s="61">
        <v>0</v>
      </c>
      <c r="S587" s="61">
        <v>0</v>
      </c>
      <c r="T587" s="61">
        <v>0</v>
      </c>
      <c r="U587" s="61">
        <v>0</v>
      </c>
      <c r="V587" s="61">
        <v>0</v>
      </c>
      <c r="W587" s="61">
        <v>0</v>
      </c>
      <c r="X587" s="61">
        <v>0</v>
      </c>
      <c r="Y587" s="61">
        <v>0</v>
      </c>
      <c r="Z587" s="61">
        <v>0</v>
      </c>
      <c r="AA587" s="61">
        <v>0</v>
      </c>
      <c r="AB587" s="61">
        <v>0</v>
      </c>
      <c r="AC587" s="61">
        <v>0</v>
      </c>
      <c r="AD587" s="61">
        <v>0</v>
      </c>
      <c r="AE587" s="61">
        <v>0</v>
      </c>
      <c r="AF587" s="61">
        <v>0</v>
      </c>
      <c r="AG587" s="61">
        <v>0</v>
      </c>
      <c r="AH587" s="61">
        <v>0</v>
      </c>
      <c r="AI587" s="61">
        <v>0</v>
      </c>
      <c r="AJ587" s="61">
        <v>0</v>
      </c>
      <c r="AK587" s="61">
        <v>0</v>
      </c>
      <c r="AL587" s="61">
        <v>0</v>
      </c>
      <c r="AM587" s="61">
        <v>0</v>
      </c>
      <c r="AN587" s="61">
        <v>0</v>
      </c>
      <c r="AO587" s="61">
        <v>0</v>
      </c>
      <c r="AP587" s="61">
        <v>0</v>
      </c>
      <c r="AQ587" s="61">
        <f t="shared" si="8"/>
        <v>0</v>
      </c>
      <c r="AT587" s="33"/>
    </row>
    <row r="588" spans="1:46" ht="33" customHeight="1">
      <c r="A588" s="32">
        <v>2335</v>
      </c>
      <c r="B588" s="315" t="str">
        <f>VLOOKUP(A588,[5]bd_lista!A:C,3,FALSE)</f>
        <v>ENTIDAD MUNICIPAL DE ASEO POTOSI</v>
      </c>
      <c r="C588" s="316" t="e">
        <f>+VLOOKUP(A588,Contactos!$A$4:$E$534,6,FALSE)</f>
        <v>#N/A</v>
      </c>
      <c r="D588" s="61">
        <v>0</v>
      </c>
      <c r="E588" s="61">
        <v>0</v>
      </c>
      <c r="F588" s="61">
        <v>0</v>
      </c>
      <c r="G588" s="61">
        <v>0</v>
      </c>
      <c r="H588" s="61">
        <v>0</v>
      </c>
      <c r="I588" s="61">
        <v>0</v>
      </c>
      <c r="J588" s="61">
        <v>0</v>
      </c>
      <c r="K588" s="61">
        <v>0</v>
      </c>
      <c r="L588" s="61">
        <v>0</v>
      </c>
      <c r="M588" s="61">
        <v>0</v>
      </c>
      <c r="N588" s="61">
        <v>0</v>
      </c>
      <c r="O588" s="61">
        <v>0</v>
      </c>
      <c r="P588" s="61">
        <v>0</v>
      </c>
      <c r="Q588" s="61">
        <v>0</v>
      </c>
      <c r="R588" s="61">
        <v>0</v>
      </c>
      <c r="S588" s="61">
        <v>0</v>
      </c>
      <c r="T588" s="61">
        <v>0</v>
      </c>
      <c r="U588" s="61">
        <v>0</v>
      </c>
      <c r="V588" s="61">
        <v>0</v>
      </c>
      <c r="W588" s="61">
        <v>0</v>
      </c>
      <c r="X588" s="61">
        <v>0</v>
      </c>
      <c r="Y588" s="61">
        <v>0</v>
      </c>
      <c r="Z588" s="61">
        <v>0</v>
      </c>
      <c r="AA588" s="61">
        <v>0</v>
      </c>
      <c r="AB588" s="61">
        <v>0</v>
      </c>
      <c r="AC588" s="61">
        <v>0</v>
      </c>
      <c r="AD588" s="61">
        <v>0</v>
      </c>
      <c r="AE588" s="61">
        <v>0</v>
      </c>
      <c r="AF588" s="61">
        <v>0</v>
      </c>
      <c r="AG588" s="61">
        <v>0</v>
      </c>
      <c r="AH588" s="61">
        <v>0</v>
      </c>
      <c r="AI588" s="61">
        <v>0</v>
      </c>
      <c r="AJ588" s="61">
        <v>0</v>
      </c>
      <c r="AK588" s="61">
        <v>0</v>
      </c>
      <c r="AL588" s="61">
        <v>0</v>
      </c>
      <c r="AM588" s="61">
        <v>0</v>
      </c>
      <c r="AN588" s="61">
        <v>0</v>
      </c>
      <c r="AO588" s="61">
        <v>0</v>
      </c>
      <c r="AP588" s="61">
        <v>0</v>
      </c>
      <c r="AQ588" s="61">
        <f t="shared" si="8"/>
        <v>0</v>
      </c>
      <c r="AT588" s="33"/>
    </row>
    <row r="589" spans="1:46" ht="33" customHeight="1">
      <c r="A589" s="32">
        <v>2336</v>
      </c>
      <c r="B589" s="315" t="str">
        <f>VLOOKUP(A589,[5]bd_lista!A:C,3,FALSE)</f>
        <v>EMPRESA PÚBLICA DEPARTAMENTAL FÁBRICA DE CALAMINAS Y CLAVOS POTOSI</v>
      </c>
      <c r="C589" s="316" t="e">
        <f>+VLOOKUP(A589,Contactos!$A$4:$E$534,6,FALSE)</f>
        <v>#N/A</v>
      </c>
      <c r="D589" s="61">
        <v>0</v>
      </c>
      <c r="E589" s="61">
        <v>0</v>
      </c>
      <c r="F589" s="61">
        <v>0</v>
      </c>
      <c r="G589" s="61">
        <v>0</v>
      </c>
      <c r="H589" s="61">
        <v>0</v>
      </c>
      <c r="I589" s="61">
        <v>0</v>
      </c>
      <c r="J589" s="61">
        <v>0</v>
      </c>
      <c r="K589" s="61">
        <v>0</v>
      </c>
      <c r="L589" s="61">
        <v>0</v>
      </c>
      <c r="M589" s="61">
        <v>0</v>
      </c>
      <c r="N589" s="61">
        <v>0</v>
      </c>
      <c r="O589" s="61">
        <v>0</v>
      </c>
      <c r="P589" s="61">
        <v>0</v>
      </c>
      <c r="Q589" s="61">
        <v>0</v>
      </c>
      <c r="R589" s="61">
        <v>0</v>
      </c>
      <c r="S589" s="61">
        <v>0</v>
      </c>
      <c r="T589" s="61">
        <v>0</v>
      </c>
      <c r="U589" s="61">
        <v>0</v>
      </c>
      <c r="V589" s="61">
        <v>0</v>
      </c>
      <c r="W589" s="61">
        <v>0</v>
      </c>
      <c r="X589" s="61">
        <v>0</v>
      </c>
      <c r="Y589" s="61">
        <v>0</v>
      </c>
      <c r="Z589" s="61">
        <v>0</v>
      </c>
      <c r="AA589" s="61">
        <v>0</v>
      </c>
      <c r="AB589" s="61">
        <v>0</v>
      </c>
      <c r="AC589" s="61">
        <v>0</v>
      </c>
      <c r="AD589" s="61">
        <v>0</v>
      </c>
      <c r="AE589" s="61">
        <v>0</v>
      </c>
      <c r="AF589" s="61">
        <v>0</v>
      </c>
      <c r="AG589" s="61">
        <v>0</v>
      </c>
      <c r="AH589" s="61">
        <v>0</v>
      </c>
      <c r="AI589" s="61">
        <v>0</v>
      </c>
      <c r="AJ589" s="61">
        <v>0</v>
      </c>
      <c r="AK589" s="61">
        <v>0</v>
      </c>
      <c r="AL589" s="61">
        <v>0</v>
      </c>
      <c r="AM589" s="61">
        <v>0</v>
      </c>
      <c r="AN589" s="61">
        <v>0</v>
      </c>
      <c r="AO589" s="61">
        <v>0</v>
      </c>
      <c r="AP589" s="61">
        <v>0</v>
      </c>
      <c r="AQ589" s="61">
        <f t="shared" si="8"/>
        <v>0</v>
      </c>
      <c r="AT589" s="33"/>
    </row>
    <row r="590" spans="1:46" ht="33" customHeight="1">
      <c r="A590" s="32">
        <v>2337</v>
      </c>
      <c r="B590" s="315" t="str">
        <f>VLOOKUP(A590,[5]bd_lista!A:C,3,FALSE)</f>
        <v>ENTIDAD DESCENTRALIZADA MUNICIPAL DE CEMENTERIOS DE LA PAZ</v>
      </c>
      <c r="C590" s="316" t="e">
        <f>+VLOOKUP(A590,Contactos!$A$4:$E$534,6,FALSE)</f>
        <v>#N/A</v>
      </c>
      <c r="D590" s="61">
        <v>0</v>
      </c>
      <c r="E590" s="61">
        <v>0</v>
      </c>
      <c r="F590" s="61">
        <v>0</v>
      </c>
      <c r="G590" s="61">
        <v>0</v>
      </c>
      <c r="H590" s="61">
        <v>0</v>
      </c>
      <c r="I590" s="61">
        <v>0</v>
      </c>
      <c r="J590" s="61">
        <v>0</v>
      </c>
      <c r="K590" s="61">
        <v>0</v>
      </c>
      <c r="L590" s="61">
        <v>0</v>
      </c>
      <c r="M590" s="61">
        <v>0</v>
      </c>
      <c r="N590" s="61">
        <v>0</v>
      </c>
      <c r="O590" s="61">
        <v>0</v>
      </c>
      <c r="P590" s="61">
        <v>0</v>
      </c>
      <c r="Q590" s="61">
        <v>0</v>
      </c>
      <c r="R590" s="61">
        <v>0</v>
      </c>
      <c r="S590" s="61">
        <v>0</v>
      </c>
      <c r="T590" s="61">
        <v>0</v>
      </c>
      <c r="U590" s="61">
        <v>0</v>
      </c>
      <c r="V590" s="61">
        <v>0</v>
      </c>
      <c r="W590" s="61">
        <v>0</v>
      </c>
      <c r="X590" s="61">
        <v>0</v>
      </c>
      <c r="Y590" s="61">
        <v>0</v>
      </c>
      <c r="Z590" s="61">
        <v>0</v>
      </c>
      <c r="AA590" s="61">
        <v>0</v>
      </c>
      <c r="AB590" s="61">
        <v>0</v>
      </c>
      <c r="AC590" s="61">
        <v>0</v>
      </c>
      <c r="AD590" s="61">
        <v>0</v>
      </c>
      <c r="AE590" s="61">
        <v>0</v>
      </c>
      <c r="AF590" s="61">
        <v>0</v>
      </c>
      <c r="AG590" s="61">
        <v>0</v>
      </c>
      <c r="AH590" s="61">
        <v>0</v>
      </c>
      <c r="AI590" s="61">
        <v>0</v>
      </c>
      <c r="AJ590" s="61">
        <v>0</v>
      </c>
      <c r="AK590" s="61">
        <v>0</v>
      </c>
      <c r="AL590" s="61">
        <v>0</v>
      </c>
      <c r="AM590" s="61">
        <v>0</v>
      </c>
      <c r="AN590" s="61">
        <v>0</v>
      </c>
      <c r="AO590" s="61">
        <v>0</v>
      </c>
      <c r="AP590" s="61">
        <v>0</v>
      </c>
      <c r="AQ590" s="61">
        <f t="shared" si="8"/>
        <v>0</v>
      </c>
      <c r="AT590" s="33"/>
    </row>
    <row r="591" spans="1:46" ht="33" customHeight="1">
      <c r="A591" s="32">
        <v>2338</v>
      </c>
      <c r="B591" s="315" t="str">
        <f>VLOOKUP(A591,[5]bd_lista!A:C,3,FALSE)</f>
        <v xml:space="preserve">EMPRESA PRESTADORA DE SERVICIO DE AGUA POTABLE Y ALCANTARILLADO </v>
      </c>
      <c r="C591" s="316" t="e">
        <f>+VLOOKUP(A591,Contactos!$A$4:$E$534,6,FALSE)</f>
        <v>#N/A</v>
      </c>
      <c r="D591" s="61">
        <v>0</v>
      </c>
      <c r="E591" s="61">
        <v>0</v>
      </c>
      <c r="F591" s="61">
        <v>0</v>
      </c>
      <c r="G591" s="61">
        <v>0</v>
      </c>
      <c r="H591" s="61">
        <v>0</v>
      </c>
      <c r="I591" s="61">
        <v>0</v>
      </c>
      <c r="J591" s="61">
        <v>0</v>
      </c>
      <c r="K591" s="61">
        <v>0</v>
      </c>
      <c r="L591" s="61">
        <v>0</v>
      </c>
      <c r="M591" s="61">
        <v>0</v>
      </c>
      <c r="N591" s="61">
        <v>0</v>
      </c>
      <c r="O591" s="61">
        <v>0</v>
      </c>
      <c r="P591" s="61">
        <v>0</v>
      </c>
      <c r="Q591" s="61">
        <v>0</v>
      </c>
      <c r="R591" s="61">
        <v>0</v>
      </c>
      <c r="S591" s="61">
        <v>0</v>
      </c>
      <c r="T591" s="61">
        <v>0</v>
      </c>
      <c r="U591" s="61">
        <v>0</v>
      </c>
      <c r="V591" s="61">
        <v>0</v>
      </c>
      <c r="W591" s="61">
        <v>0</v>
      </c>
      <c r="X591" s="61">
        <v>0</v>
      </c>
      <c r="Y591" s="61">
        <v>0</v>
      </c>
      <c r="Z591" s="61">
        <v>0</v>
      </c>
      <c r="AA591" s="61">
        <v>0</v>
      </c>
      <c r="AB591" s="61">
        <v>0</v>
      </c>
      <c r="AC591" s="61">
        <v>0</v>
      </c>
      <c r="AD591" s="61">
        <v>0</v>
      </c>
      <c r="AE591" s="61">
        <v>0</v>
      </c>
      <c r="AF591" s="61">
        <v>0</v>
      </c>
      <c r="AG591" s="61">
        <v>0</v>
      </c>
      <c r="AH591" s="61">
        <v>0</v>
      </c>
      <c r="AI591" s="61">
        <v>0</v>
      </c>
      <c r="AJ591" s="61">
        <v>0</v>
      </c>
      <c r="AK591" s="61">
        <v>0</v>
      </c>
      <c r="AL591" s="61">
        <v>0</v>
      </c>
      <c r="AM591" s="61">
        <v>0</v>
      </c>
      <c r="AN591" s="61">
        <v>0</v>
      </c>
      <c r="AO591" s="61">
        <v>0</v>
      </c>
      <c r="AP591" s="61">
        <v>0</v>
      </c>
      <c r="AQ591" s="61">
        <f t="shared" ref="AQ591:AQ600" si="9">SUM(D591:AP591)</f>
        <v>0</v>
      </c>
      <c r="AT591" s="33"/>
    </row>
    <row r="592" spans="1:46" ht="33" customHeight="1">
      <c r="A592" s="32">
        <v>2339</v>
      </c>
      <c r="B592" s="315" t="str">
        <f>VLOOKUP(A592,[5]bd_lista!A:C,3,FALSE)</f>
        <v>EMPRESA MUNICIPAL FABRICA DE JOYAS</v>
      </c>
      <c r="C592" s="316" t="e">
        <f>+VLOOKUP(A592,Contactos!$A$4:$E$534,6,FALSE)</f>
        <v>#N/A</v>
      </c>
      <c r="D592" s="61">
        <v>0</v>
      </c>
      <c r="E592" s="61">
        <v>0</v>
      </c>
      <c r="F592" s="61">
        <v>0</v>
      </c>
      <c r="G592" s="61">
        <v>0</v>
      </c>
      <c r="H592" s="61">
        <v>0</v>
      </c>
      <c r="I592" s="61">
        <v>0</v>
      </c>
      <c r="J592" s="61">
        <v>0</v>
      </c>
      <c r="K592" s="61">
        <v>0</v>
      </c>
      <c r="L592" s="61">
        <v>0</v>
      </c>
      <c r="M592" s="61">
        <v>0</v>
      </c>
      <c r="N592" s="61">
        <v>0</v>
      </c>
      <c r="O592" s="61">
        <v>0</v>
      </c>
      <c r="P592" s="61">
        <v>0</v>
      </c>
      <c r="Q592" s="61">
        <v>0</v>
      </c>
      <c r="R592" s="61">
        <v>0</v>
      </c>
      <c r="S592" s="61">
        <v>0</v>
      </c>
      <c r="T592" s="61">
        <v>0</v>
      </c>
      <c r="U592" s="61">
        <v>0</v>
      </c>
      <c r="V592" s="61">
        <v>0</v>
      </c>
      <c r="W592" s="61">
        <v>0</v>
      </c>
      <c r="X592" s="61">
        <v>0</v>
      </c>
      <c r="Y592" s="61">
        <v>0</v>
      </c>
      <c r="Z592" s="61">
        <v>0</v>
      </c>
      <c r="AA592" s="61">
        <v>0</v>
      </c>
      <c r="AB592" s="61">
        <v>0</v>
      </c>
      <c r="AC592" s="61">
        <v>0</v>
      </c>
      <c r="AD592" s="61">
        <v>0</v>
      </c>
      <c r="AE592" s="61">
        <v>0</v>
      </c>
      <c r="AF592" s="61">
        <v>0</v>
      </c>
      <c r="AG592" s="61">
        <v>0</v>
      </c>
      <c r="AH592" s="61">
        <v>0</v>
      </c>
      <c r="AI592" s="61">
        <v>0</v>
      </c>
      <c r="AJ592" s="61">
        <v>0</v>
      </c>
      <c r="AK592" s="61">
        <v>0</v>
      </c>
      <c r="AL592" s="61">
        <v>0</v>
      </c>
      <c r="AM592" s="61">
        <v>0</v>
      </c>
      <c r="AN592" s="61">
        <v>0</v>
      </c>
      <c r="AO592" s="61">
        <v>0</v>
      </c>
      <c r="AP592" s="61">
        <v>0</v>
      </c>
      <c r="AQ592" s="61">
        <f t="shared" si="9"/>
        <v>0</v>
      </c>
      <c r="AT592" s="33"/>
    </row>
    <row r="593" spans="1:46" ht="33" customHeight="1">
      <c r="A593" s="32">
        <v>2341</v>
      </c>
      <c r="B593" s="315" t="str">
        <f>VLOOKUP(A593,[5]bd_lista!A:C,3,FALSE)</f>
        <v>EMPRESA MUNICIPAL DE DISTRIBUCION DE ENERGIA ELECTRICA LLALLAGUA</v>
      </c>
      <c r="C593" s="316" t="e">
        <f>+VLOOKUP(A593,Contactos!$A$4:$E$534,6,FALSE)</f>
        <v>#N/A</v>
      </c>
      <c r="D593" s="61">
        <v>0</v>
      </c>
      <c r="E593" s="61">
        <v>0</v>
      </c>
      <c r="F593" s="61">
        <v>0</v>
      </c>
      <c r="G593" s="61">
        <v>0</v>
      </c>
      <c r="H593" s="61">
        <v>0</v>
      </c>
      <c r="I593" s="61">
        <v>0</v>
      </c>
      <c r="J593" s="61">
        <v>0</v>
      </c>
      <c r="K593" s="61">
        <v>0</v>
      </c>
      <c r="L593" s="61">
        <v>0</v>
      </c>
      <c r="M593" s="61">
        <v>0</v>
      </c>
      <c r="N593" s="61">
        <v>0</v>
      </c>
      <c r="O593" s="61">
        <v>0</v>
      </c>
      <c r="P593" s="61">
        <v>0</v>
      </c>
      <c r="Q593" s="61">
        <v>0</v>
      </c>
      <c r="R593" s="61">
        <v>0</v>
      </c>
      <c r="S593" s="61">
        <v>0</v>
      </c>
      <c r="T593" s="61">
        <v>0</v>
      </c>
      <c r="U593" s="61">
        <v>0</v>
      </c>
      <c r="V593" s="61">
        <v>0</v>
      </c>
      <c r="W593" s="61">
        <v>0</v>
      </c>
      <c r="X593" s="61">
        <v>0</v>
      </c>
      <c r="Y593" s="61">
        <v>0</v>
      </c>
      <c r="Z593" s="61">
        <v>0</v>
      </c>
      <c r="AA593" s="61">
        <v>0</v>
      </c>
      <c r="AB593" s="61">
        <v>0</v>
      </c>
      <c r="AC593" s="61">
        <v>0</v>
      </c>
      <c r="AD593" s="61">
        <v>0</v>
      </c>
      <c r="AE593" s="61">
        <v>0</v>
      </c>
      <c r="AF593" s="61">
        <v>0</v>
      </c>
      <c r="AG593" s="61">
        <v>0</v>
      </c>
      <c r="AH593" s="61">
        <v>0</v>
      </c>
      <c r="AI593" s="61">
        <v>0</v>
      </c>
      <c r="AJ593" s="61">
        <v>0</v>
      </c>
      <c r="AK593" s="61">
        <v>0</v>
      </c>
      <c r="AL593" s="61">
        <v>0</v>
      </c>
      <c r="AM593" s="61">
        <v>0</v>
      </c>
      <c r="AN593" s="61">
        <v>0</v>
      </c>
      <c r="AO593" s="61">
        <v>0</v>
      </c>
      <c r="AP593" s="61">
        <v>0</v>
      </c>
      <c r="AQ593" s="61">
        <f t="shared" si="9"/>
        <v>0</v>
      </c>
      <c r="AT593" s="33"/>
    </row>
    <row r="594" spans="1:46" ht="33" customHeight="1">
      <c r="A594" s="32">
        <v>3301</v>
      </c>
      <c r="B594" s="315" t="str">
        <f>VLOOKUP(A594,[5]bd_lista!A:C,3,FALSE)</f>
        <v>Gobierno Autónomo Indígena Originario Campesino del Territorio de Raqaypampa</v>
      </c>
      <c r="C594" s="316" t="e">
        <f>+VLOOKUP(A594,Contactos!$A$4:$E$534,6,FALSE)</f>
        <v>#REF!</v>
      </c>
      <c r="D594" s="61">
        <v>0</v>
      </c>
      <c r="E594" s="61">
        <v>0</v>
      </c>
      <c r="F594" s="61">
        <v>0</v>
      </c>
      <c r="G594" s="61">
        <v>0</v>
      </c>
      <c r="H594" s="61">
        <v>0</v>
      </c>
      <c r="I594" s="61">
        <v>0</v>
      </c>
      <c r="J594" s="61">
        <v>0</v>
      </c>
      <c r="K594" s="61">
        <v>0</v>
      </c>
      <c r="L594" s="61">
        <v>0</v>
      </c>
      <c r="M594" s="61">
        <v>0</v>
      </c>
      <c r="N594" s="61">
        <v>0</v>
      </c>
      <c r="O594" s="61">
        <v>0</v>
      </c>
      <c r="P594" s="61">
        <v>0</v>
      </c>
      <c r="Q594" s="61">
        <v>0</v>
      </c>
      <c r="R594" s="61">
        <v>0</v>
      </c>
      <c r="S594" s="61">
        <v>0</v>
      </c>
      <c r="T594" s="61">
        <v>0</v>
      </c>
      <c r="U594" s="61">
        <v>0</v>
      </c>
      <c r="V594" s="61">
        <v>0</v>
      </c>
      <c r="W594" s="61">
        <v>0</v>
      </c>
      <c r="X594" s="61">
        <v>0</v>
      </c>
      <c r="Y594" s="61">
        <v>0</v>
      </c>
      <c r="Z594" s="61">
        <v>0</v>
      </c>
      <c r="AA594" s="61">
        <v>0</v>
      </c>
      <c r="AB594" s="61">
        <v>0</v>
      </c>
      <c r="AC594" s="61">
        <v>0</v>
      </c>
      <c r="AD594" s="61">
        <v>0</v>
      </c>
      <c r="AE594" s="61">
        <v>0</v>
      </c>
      <c r="AF594" s="61">
        <v>0</v>
      </c>
      <c r="AG594" s="61">
        <v>0</v>
      </c>
      <c r="AH594" s="61">
        <v>0</v>
      </c>
      <c r="AI594" s="61">
        <v>0</v>
      </c>
      <c r="AJ594" s="61">
        <v>0</v>
      </c>
      <c r="AK594" s="61">
        <v>0</v>
      </c>
      <c r="AL594" s="61">
        <v>0</v>
      </c>
      <c r="AM594" s="61">
        <v>0</v>
      </c>
      <c r="AN594" s="61">
        <v>0</v>
      </c>
      <c r="AO594" s="61">
        <v>0</v>
      </c>
      <c r="AP594" s="61">
        <v>0</v>
      </c>
      <c r="AQ594" s="61">
        <f t="shared" si="9"/>
        <v>0</v>
      </c>
      <c r="AT594" s="33"/>
    </row>
    <row r="595" spans="1:46" ht="33" customHeight="1">
      <c r="A595" s="32">
        <v>3401</v>
      </c>
      <c r="B595" s="315" t="str">
        <f>VLOOKUP(A595,[5]bd_lista!A:C,3,FALSE)</f>
        <v>GAIOC de la Nación Originaria Uru Chipaya</v>
      </c>
      <c r="C595" s="316" t="e">
        <f>+VLOOKUP(A595,Contactos!$A$4:$E$534,6,FALSE)</f>
        <v>#REF!</v>
      </c>
      <c r="D595" s="61">
        <v>0</v>
      </c>
      <c r="E595" s="61">
        <v>0</v>
      </c>
      <c r="F595" s="61">
        <v>0</v>
      </c>
      <c r="G595" s="61">
        <v>0</v>
      </c>
      <c r="H595" s="61">
        <v>0</v>
      </c>
      <c r="I595" s="61">
        <v>0</v>
      </c>
      <c r="J595" s="61">
        <v>0</v>
      </c>
      <c r="K595" s="61">
        <v>0</v>
      </c>
      <c r="L595" s="61">
        <v>0</v>
      </c>
      <c r="M595" s="61">
        <v>0</v>
      </c>
      <c r="N595" s="61">
        <v>0</v>
      </c>
      <c r="O595" s="61">
        <v>0</v>
      </c>
      <c r="P595" s="61">
        <v>0</v>
      </c>
      <c r="Q595" s="61">
        <v>0</v>
      </c>
      <c r="R595" s="61">
        <v>0</v>
      </c>
      <c r="S595" s="61">
        <v>0</v>
      </c>
      <c r="T595" s="61">
        <v>0</v>
      </c>
      <c r="U595" s="61">
        <v>0</v>
      </c>
      <c r="V595" s="61">
        <v>0</v>
      </c>
      <c r="W595" s="61">
        <v>0</v>
      </c>
      <c r="X595" s="61">
        <v>0</v>
      </c>
      <c r="Y595" s="61">
        <v>0</v>
      </c>
      <c r="Z595" s="61">
        <v>0</v>
      </c>
      <c r="AA595" s="61">
        <v>0</v>
      </c>
      <c r="AB595" s="61">
        <v>0</v>
      </c>
      <c r="AC595" s="61">
        <v>0</v>
      </c>
      <c r="AD595" s="61">
        <v>0</v>
      </c>
      <c r="AE595" s="61">
        <v>0</v>
      </c>
      <c r="AF595" s="61">
        <v>0</v>
      </c>
      <c r="AG595" s="61">
        <v>0</v>
      </c>
      <c r="AH595" s="61">
        <v>0</v>
      </c>
      <c r="AI595" s="61">
        <v>0</v>
      </c>
      <c r="AJ595" s="61">
        <v>0</v>
      </c>
      <c r="AK595" s="61">
        <v>0</v>
      </c>
      <c r="AL595" s="61">
        <v>0</v>
      </c>
      <c r="AM595" s="61">
        <v>0</v>
      </c>
      <c r="AN595" s="61">
        <v>0</v>
      </c>
      <c r="AO595" s="61">
        <v>0</v>
      </c>
      <c r="AP595" s="61">
        <v>0</v>
      </c>
      <c r="AQ595" s="61">
        <f t="shared" si="9"/>
        <v>0</v>
      </c>
      <c r="AT595" s="33"/>
    </row>
    <row r="596" spans="1:46" ht="33" customHeight="1">
      <c r="A596" s="32">
        <v>4601</v>
      </c>
      <c r="B596" s="315" t="str">
        <f>VLOOKUP(A596,[5]bd_lista!A:C,3,FALSE)</f>
        <v>Gobierno Autónomo Regional del Gran Chaco</v>
      </c>
      <c r="C596" s="316" t="e">
        <f>+VLOOKUP(A596,Contactos!$A$4:$E$534,6,FALSE)</f>
        <v>#N/A</v>
      </c>
      <c r="D596" s="61">
        <v>0</v>
      </c>
      <c r="E596" s="61">
        <v>0</v>
      </c>
      <c r="F596" s="61">
        <v>0</v>
      </c>
      <c r="G596" s="61">
        <v>0</v>
      </c>
      <c r="H596" s="61">
        <v>0</v>
      </c>
      <c r="I596" s="61">
        <v>0</v>
      </c>
      <c r="J596" s="61">
        <v>0</v>
      </c>
      <c r="K596" s="61">
        <v>0</v>
      </c>
      <c r="L596" s="61">
        <v>0</v>
      </c>
      <c r="M596" s="61">
        <v>0</v>
      </c>
      <c r="N596" s="61">
        <v>0</v>
      </c>
      <c r="O596" s="61">
        <v>0</v>
      </c>
      <c r="P596" s="61">
        <v>0</v>
      </c>
      <c r="Q596" s="61">
        <v>0</v>
      </c>
      <c r="R596" s="61">
        <v>0</v>
      </c>
      <c r="S596" s="61">
        <v>0</v>
      </c>
      <c r="T596" s="61">
        <v>0</v>
      </c>
      <c r="U596" s="61">
        <v>0</v>
      </c>
      <c r="V596" s="61">
        <v>0</v>
      </c>
      <c r="W596" s="61">
        <v>0</v>
      </c>
      <c r="X596" s="61">
        <v>0</v>
      </c>
      <c r="Y596" s="61">
        <v>0</v>
      </c>
      <c r="Z596" s="61">
        <v>0</v>
      </c>
      <c r="AA596" s="61">
        <v>0</v>
      </c>
      <c r="AB596" s="61">
        <v>0</v>
      </c>
      <c r="AC596" s="61">
        <v>0</v>
      </c>
      <c r="AD596" s="61">
        <v>0</v>
      </c>
      <c r="AE596" s="61">
        <v>0</v>
      </c>
      <c r="AF596" s="61">
        <v>0</v>
      </c>
      <c r="AG596" s="61">
        <v>0</v>
      </c>
      <c r="AH596" s="61">
        <v>0</v>
      </c>
      <c r="AI596" s="61">
        <v>0</v>
      </c>
      <c r="AJ596" s="61">
        <v>0</v>
      </c>
      <c r="AK596" s="61">
        <v>0</v>
      </c>
      <c r="AL596" s="61">
        <v>0</v>
      </c>
      <c r="AM596" s="61">
        <v>0</v>
      </c>
      <c r="AN596" s="61">
        <v>0</v>
      </c>
      <c r="AO596" s="61">
        <v>0</v>
      </c>
      <c r="AP596" s="61">
        <v>0</v>
      </c>
      <c r="AQ596" s="61">
        <f t="shared" si="9"/>
        <v>0</v>
      </c>
      <c r="AT596" s="33"/>
    </row>
    <row r="597" spans="1:46" ht="33" customHeight="1">
      <c r="A597" s="32" t="s">
        <v>548</v>
      </c>
      <c r="B597" s="315" t="str">
        <f>VLOOKUP(A597,[5]bd_lista!A:C,3,FALSE)</f>
        <v>Acreedores</v>
      </c>
      <c r="C597" s="316" t="e">
        <f>+VLOOKUP(A597,Contactos!$A$4:$E$534,6,FALSE)</f>
        <v>#N/A</v>
      </c>
      <c r="D597" s="61">
        <v>0</v>
      </c>
      <c r="E597" s="61">
        <v>0</v>
      </c>
      <c r="F597" s="61">
        <v>0</v>
      </c>
      <c r="G597" s="61">
        <v>0</v>
      </c>
      <c r="H597" s="61">
        <v>0</v>
      </c>
      <c r="I597" s="61">
        <v>0</v>
      </c>
      <c r="J597" s="61">
        <v>0</v>
      </c>
      <c r="K597" s="61">
        <v>0</v>
      </c>
      <c r="L597" s="61">
        <v>0</v>
      </c>
      <c r="M597" s="61">
        <v>0</v>
      </c>
      <c r="N597" s="61">
        <v>0</v>
      </c>
      <c r="O597" s="61">
        <v>0</v>
      </c>
      <c r="P597" s="61">
        <v>0</v>
      </c>
      <c r="Q597" s="61">
        <v>0</v>
      </c>
      <c r="R597" s="61">
        <v>0</v>
      </c>
      <c r="S597" s="61">
        <v>0</v>
      </c>
      <c r="T597" s="61">
        <v>0</v>
      </c>
      <c r="U597" s="61">
        <v>0</v>
      </c>
      <c r="V597" s="61">
        <v>0</v>
      </c>
      <c r="W597" s="61">
        <v>0</v>
      </c>
      <c r="X597" s="61">
        <v>0</v>
      </c>
      <c r="Y597" s="61">
        <v>0</v>
      </c>
      <c r="Z597" s="61">
        <v>0</v>
      </c>
      <c r="AA597" s="61">
        <v>0</v>
      </c>
      <c r="AB597" s="61">
        <v>0</v>
      </c>
      <c r="AC597" s="61">
        <v>0</v>
      </c>
      <c r="AD597" s="61">
        <v>0</v>
      </c>
      <c r="AE597" s="61">
        <v>0</v>
      </c>
      <c r="AF597" s="61">
        <v>0</v>
      </c>
      <c r="AG597" s="61">
        <v>0</v>
      </c>
      <c r="AH597" s="61">
        <v>0</v>
      </c>
      <c r="AI597" s="61">
        <v>0</v>
      </c>
      <c r="AJ597" s="61">
        <v>0</v>
      </c>
      <c r="AK597" s="61">
        <v>0</v>
      </c>
      <c r="AL597" s="61">
        <v>0</v>
      </c>
      <c r="AM597" s="61">
        <v>0</v>
      </c>
      <c r="AN597" s="61">
        <v>0</v>
      </c>
      <c r="AO597" s="61">
        <v>0</v>
      </c>
      <c r="AP597" s="61">
        <v>0</v>
      </c>
      <c r="AQ597" s="61">
        <f t="shared" si="9"/>
        <v>0</v>
      </c>
      <c r="AT597" s="33"/>
    </row>
    <row r="598" spans="1:46" ht="33" customHeight="1">
      <c r="A598" s="32" t="s">
        <v>1362</v>
      </c>
      <c r="B598" s="315" t="str">
        <f>VLOOKUP(A598,[5]bd_lista!A:C,3,FALSE)</f>
        <v>Área de Conciliación y Recolección de Datos</v>
      </c>
      <c r="C598" s="316" t="e">
        <f>+VLOOKUP(A598,Contactos!$A$4:$E$534,6,FALSE)</f>
        <v>#N/A</v>
      </c>
      <c r="D598" s="61">
        <v>0</v>
      </c>
      <c r="E598" s="61">
        <v>0</v>
      </c>
      <c r="F598" s="61">
        <v>0</v>
      </c>
      <c r="G598" s="61">
        <v>0</v>
      </c>
      <c r="H598" s="61">
        <v>0</v>
      </c>
      <c r="I598" s="61">
        <v>0</v>
      </c>
      <c r="J598" s="61">
        <v>0</v>
      </c>
      <c r="K598" s="61">
        <v>0</v>
      </c>
      <c r="L598" s="61">
        <v>0</v>
      </c>
      <c r="M598" s="61">
        <v>0</v>
      </c>
      <c r="N598" s="61">
        <v>0</v>
      </c>
      <c r="O598" s="61">
        <v>0</v>
      </c>
      <c r="P598" s="61">
        <v>0</v>
      </c>
      <c r="Q598" s="61">
        <v>0</v>
      </c>
      <c r="R598" s="61">
        <v>0</v>
      </c>
      <c r="S598" s="61">
        <v>0</v>
      </c>
      <c r="T598" s="61">
        <v>0</v>
      </c>
      <c r="U598" s="61">
        <v>0</v>
      </c>
      <c r="V598" s="61">
        <v>0</v>
      </c>
      <c r="W598" s="61">
        <v>0</v>
      </c>
      <c r="X598" s="61">
        <v>0</v>
      </c>
      <c r="Y598" s="61">
        <v>0</v>
      </c>
      <c r="Z598" s="61">
        <v>0</v>
      </c>
      <c r="AA598" s="61">
        <v>0</v>
      </c>
      <c r="AB598" s="61">
        <v>0</v>
      </c>
      <c r="AC598" s="61">
        <v>0</v>
      </c>
      <c r="AD598" s="61">
        <v>0</v>
      </c>
      <c r="AE598" s="61">
        <v>0</v>
      </c>
      <c r="AF598" s="61">
        <v>0</v>
      </c>
      <c r="AG598" s="61">
        <v>0</v>
      </c>
      <c r="AH598" s="61">
        <v>0</v>
      </c>
      <c r="AI598" s="61">
        <v>0</v>
      </c>
      <c r="AJ598" s="61">
        <v>0</v>
      </c>
      <c r="AK598" s="61">
        <v>0</v>
      </c>
      <c r="AL598" s="61">
        <v>0</v>
      </c>
      <c r="AM598" s="61">
        <v>0</v>
      </c>
      <c r="AN598" s="61">
        <v>0</v>
      </c>
      <c r="AO598" s="61">
        <v>0</v>
      </c>
      <c r="AP598" s="61">
        <v>0</v>
      </c>
      <c r="AQ598" s="61">
        <f t="shared" si="9"/>
        <v>0</v>
      </c>
      <c r="AT598" s="33"/>
    </row>
    <row r="599" spans="1:46" ht="33" customHeight="1">
      <c r="A599" s="32" t="s">
        <v>549</v>
      </c>
      <c r="B599" s="315" t="s">
        <v>1260</v>
      </c>
      <c r="C599" s="316" t="e">
        <f>+VLOOKUP(A599,Contactos!$A$4:$E$534,6,FALSE)</f>
        <v>#N/A</v>
      </c>
      <c r="D599" s="61">
        <v>0</v>
      </c>
      <c r="E599" s="61">
        <v>0</v>
      </c>
      <c r="F599" s="61">
        <v>0</v>
      </c>
      <c r="G599" s="61">
        <v>0</v>
      </c>
      <c r="H599" s="61">
        <v>0</v>
      </c>
      <c r="I599" s="61">
        <v>0</v>
      </c>
      <c r="J599" s="61">
        <v>0</v>
      </c>
      <c r="K599" s="61">
        <v>0</v>
      </c>
      <c r="L599" s="61">
        <v>0</v>
      </c>
      <c r="M599" s="61">
        <v>0</v>
      </c>
      <c r="N599" s="61">
        <v>0</v>
      </c>
      <c r="O599" s="61">
        <v>0</v>
      </c>
      <c r="P599" s="61">
        <v>0</v>
      </c>
      <c r="Q599" s="61">
        <v>0</v>
      </c>
      <c r="R599" s="61">
        <v>0</v>
      </c>
      <c r="S599" s="61">
        <v>0</v>
      </c>
      <c r="T599" s="61">
        <v>0</v>
      </c>
      <c r="U599" s="61">
        <v>0</v>
      </c>
      <c r="V599" s="61">
        <v>0</v>
      </c>
      <c r="W599" s="61">
        <v>0</v>
      </c>
      <c r="X599" s="61">
        <v>0</v>
      </c>
      <c r="Y599" s="61">
        <v>0</v>
      </c>
      <c r="Z599" s="61">
        <v>0</v>
      </c>
      <c r="AA599" s="61">
        <v>0</v>
      </c>
      <c r="AB599" s="61">
        <v>0</v>
      </c>
      <c r="AC599" s="61">
        <v>0</v>
      </c>
      <c r="AD599" s="61">
        <v>0</v>
      </c>
      <c r="AE599" s="61">
        <v>0</v>
      </c>
      <c r="AF599" s="61">
        <v>0</v>
      </c>
      <c r="AG599" s="61">
        <v>0</v>
      </c>
      <c r="AH599" s="61">
        <v>0</v>
      </c>
      <c r="AI599" s="61">
        <v>0</v>
      </c>
      <c r="AJ599" s="61">
        <v>0</v>
      </c>
      <c r="AK599" s="61">
        <v>0</v>
      </c>
      <c r="AL599" s="61">
        <v>0</v>
      </c>
      <c r="AM599" s="61">
        <v>0</v>
      </c>
      <c r="AN599" s="61">
        <v>0</v>
      </c>
      <c r="AO599" s="61">
        <v>0</v>
      </c>
      <c r="AP599" s="61">
        <v>0</v>
      </c>
      <c r="AQ599" s="61">
        <f t="shared" si="9"/>
        <v>0</v>
      </c>
      <c r="AT599" s="33"/>
    </row>
    <row r="600" spans="1:46" ht="33" customHeight="1">
      <c r="A600" s="32" t="s">
        <v>550</v>
      </c>
      <c r="B600" s="315" t="str">
        <f>VLOOKUP(A600,[5]bd_lista!A:C,3,FALSE)</f>
        <v>No Identificado</v>
      </c>
      <c r="C600" s="316" t="e">
        <f>+VLOOKUP(A600,Contactos!$A$4:$E$534,6,FALSE)</f>
        <v>#N/A</v>
      </c>
      <c r="D600" s="61">
        <v>0</v>
      </c>
      <c r="E600" s="61">
        <v>0</v>
      </c>
      <c r="F600" s="61">
        <v>0</v>
      </c>
      <c r="G600" s="61">
        <v>0</v>
      </c>
      <c r="H600" s="61">
        <v>1835250.7299999997</v>
      </c>
      <c r="I600" s="61">
        <v>0</v>
      </c>
      <c r="J600" s="61">
        <v>0</v>
      </c>
      <c r="K600" s="61">
        <v>0</v>
      </c>
      <c r="L600" s="61">
        <v>3417.39</v>
      </c>
      <c r="M600" s="61">
        <v>0</v>
      </c>
      <c r="N600" s="61">
        <v>0</v>
      </c>
      <c r="O600" s="61">
        <v>0</v>
      </c>
      <c r="P600" s="61">
        <v>0</v>
      </c>
      <c r="Q600" s="61">
        <v>0</v>
      </c>
      <c r="R600" s="61">
        <v>0</v>
      </c>
      <c r="S600" s="61">
        <v>0</v>
      </c>
      <c r="T600" s="61">
        <v>0</v>
      </c>
      <c r="U600" s="61">
        <v>0</v>
      </c>
      <c r="V600" s="61">
        <v>0</v>
      </c>
      <c r="W600" s="61">
        <v>0</v>
      </c>
      <c r="X600" s="61">
        <v>0</v>
      </c>
      <c r="Y600" s="61">
        <v>0</v>
      </c>
      <c r="Z600" s="61">
        <v>0</v>
      </c>
      <c r="AA600" s="61">
        <v>0</v>
      </c>
      <c r="AB600" s="61">
        <v>0</v>
      </c>
      <c r="AC600" s="61">
        <v>0</v>
      </c>
      <c r="AD600" s="61">
        <v>0</v>
      </c>
      <c r="AE600" s="61">
        <v>0</v>
      </c>
      <c r="AF600" s="61">
        <v>0</v>
      </c>
      <c r="AG600" s="61">
        <v>0</v>
      </c>
      <c r="AH600" s="61">
        <v>0</v>
      </c>
      <c r="AI600" s="61">
        <v>0</v>
      </c>
      <c r="AJ600" s="61">
        <v>0</v>
      </c>
      <c r="AK600" s="61">
        <v>0</v>
      </c>
      <c r="AL600" s="61">
        <v>0</v>
      </c>
      <c r="AM600" s="61">
        <v>0</v>
      </c>
      <c r="AN600" s="61">
        <v>0</v>
      </c>
      <c r="AO600" s="61">
        <v>0</v>
      </c>
      <c r="AP600" s="61">
        <v>0</v>
      </c>
      <c r="AQ600" s="61">
        <f t="shared" si="9"/>
        <v>1838668.1199999996</v>
      </c>
      <c r="AT600" s="33"/>
    </row>
    <row r="601" spans="1:46" s="152" customFormat="1" ht="12.75" customHeight="1">
      <c r="A601" s="148"/>
      <c r="B601" s="149"/>
      <c r="C601" s="150"/>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c r="AC601" s="151"/>
      <c r="AD601" s="151"/>
      <c r="AE601" s="151"/>
      <c r="AF601" s="151"/>
      <c r="AG601" s="151"/>
      <c r="AH601" s="151"/>
      <c r="AI601" s="151"/>
      <c r="AJ601" s="151"/>
      <c r="AK601" s="151"/>
      <c r="AL601" s="151"/>
      <c r="AM601" s="151"/>
      <c r="AN601" s="151"/>
      <c r="AO601" s="151"/>
      <c r="AP601" s="151"/>
      <c r="AQ601" s="61"/>
      <c r="AS601" s="153"/>
      <c r="AT601" s="154"/>
    </row>
    <row r="602" spans="1:46" ht="18.95" customHeight="1" thickBot="1">
      <c r="A602" s="32"/>
      <c r="B602" s="102" t="s">
        <v>553</v>
      </c>
      <c r="C602" s="102"/>
      <c r="D602" s="101">
        <f t="shared" ref="D602:AQ602" si="10">+SUBTOTAL(9,D11:D600)</f>
        <v>165471471.23000002</v>
      </c>
      <c r="E602" s="101">
        <f t="shared" si="10"/>
        <v>567501719.8499999</v>
      </c>
      <c r="F602" s="101">
        <f t="shared" si="10"/>
        <v>621826389.16000021</v>
      </c>
      <c r="G602" s="101">
        <f t="shared" si="10"/>
        <v>92209.35</v>
      </c>
      <c r="H602" s="101">
        <f t="shared" si="10"/>
        <v>369603506.05999994</v>
      </c>
      <c r="I602" s="101">
        <f t="shared" si="10"/>
        <v>0</v>
      </c>
      <c r="J602" s="101">
        <f t="shared" si="10"/>
        <v>0</v>
      </c>
      <c r="K602" s="101">
        <f t="shared" si="10"/>
        <v>1027942.6799999999</v>
      </c>
      <c r="L602" s="101">
        <f t="shared" si="10"/>
        <v>931782678.56000006</v>
      </c>
      <c r="M602" s="101">
        <f t="shared" si="10"/>
        <v>0</v>
      </c>
      <c r="N602" s="101">
        <f t="shared" si="10"/>
        <v>2880</v>
      </c>
      <c r="O602" s="101">
        <f t="shared" si="10"/>
        <v>998860.84</v>
      </c>
      <c r="P602" s="101">
        <f t="shared" si="10"/>
        <v>1644846.14</v>
      </c>
      <c r="Q602" s="101">
        <f t="shared" si="10"/>
        <v>1545113</v>
      </c>
      <c r="R602" s="101">
        <f t="shared" si="10"/>
        <v>269494548.02999997</v>
      </c>
      <c r="S602" s="101">
        <f t="shared" si="10"/>
        <v>25704532.060000006</v>
      </c>
      <c r="T602" s="101">
        <f t="shared" si="10"/>
        <v>1341497743.01</v>
      </c>
      <c r="U602" s="101">
        <f t="shared" si="10"/>
        <v>39373822.489999995</v>
      </c>
      <c r="V602" s="101">
        <f t="shared" si="10"/>
        <v>62984870.710000001</v>
      </c>
      <c r="W602" s="101">
        <f t="shared" si="10"/>
        <v>0</v>
      </c>
      <c r="X602" s="101">
        <f t="shared" si="10"/>
        <v>1453710504.9099998</v>
      </c>
      <c r="Y602" s="101">
        <f t="shared" si="10"/>
        <v>263262949.07999992</v>
      </c>
      <c r="Z602" s="101">
        <f t="shared" si="10"/>
        <v>527494392.69239998</v>
      </c>
      <c r="AA602" s="101">
        <f t="shared" si="10"/>
        <v>126815593.2288</v>
      </c>
      <c r="AB602" s="101">
        <f t="shared" si="10"/>
        <v>1432.03</v>
      </c>
      <c r="AC602" s="101">
        <f t="shared" si="10"/>
        <v>0</v>
      </c>
      <c r="AD602" s="101">
        <f t="shared" si="10"/>
        <v>840.42</v>
      </c>
      <c r="AE602" s="101">
        <f t="shared" si="10"/>
        <v>1724027110.9000001</v>
      </c>
      <c r="AF602" s="101">
        <f t="shared" si="10"/>
        <v>0</v>
      </c>
      <c r="AG602" s="101">
        <f t="shared" si="10"/>
        <v>0</v>
      </c>
      <c r="AH602" s="101">
        <f t="shared" si="10"/>
        <v>0</v>
      </c>
      <c r="AI602" s="101">
        <f t="shared" si="10"/>
        <v>0</v>
      </c>
      <c r="AJ602" s="101">
        <f t="shared" si="10"/>
        <v>8983877.5399999991</v>
      </c>
      <c r="AK602" s="101">
        <f t="shared" si="10"/>
        <v>289842523.98000002</v>
      </c>
      <c r="AL602" s="101">
        <f t="shared" si="10"/>
        <v>0</v>
      </c>
      <c r="AM602" s="101">
        <f t="shared" si="10"/>
        <v>1.0000000000000007</v>
      </c>
      <c r="AN602" s="101">
        <f t="shared" si="10"/>
        <v>0</v>
      </c>
      <c r="AO602" s="101">
        <f t="shared" si="10"/>
        <v>0</v>
      </c>
      <c r="AP602" s="101">
        <f t="shared" si="10"/>
        <v>0</v>
      </c>
      <c r="AQ602" s="101">
        <f t="shared" si="10"/>
        <v>8769774628.4911976</v>
      </c>
      <c r="AT602" s="155"/>
    </row>
    <row r="603" spans="1:46" ht="15.75" thickTop="1">
      <c r="A603" s="10"/>
      <c r="B603" s="11"/>
      <c r="C603" s="12"/>
      <c r="D603" s="42"/>
      <c r="E603" s="42"/>
      <c r="F603" s="42"/>
      <c r="G603" s="42"/>
      <c r="H603" s="42"/>
      <c r="I603" s="42"/>
      <c r="J603" s="42"/>
      <c r="K603" s="42"/>
      <c r="L603" s="42"/>
      <c r="M603" s="42"/>
      <c r="N603" s="42"/>
      <c r="O603" s="42"/>
      <c r="P603" s="42"/>
      <c r="Q603" s="42"/>
      <c r="R603" s="42"/>
      <c r="S603" s="42"/>
      <c r="T603" s="42"/>
      <c r="U603" s="42"/>
      <c r="V603" s="42"/>
      <c r="W603" s="42"/>
      <c r="X603" s="42"/>
      <c r="Y603" s="42"/>
      <c r="Z603" s="42"/>
      <c r="AA603" s="42"/>
      <c r="AB603" s="42"/>
      <c r="AC603" s="42"/>
      <c r="AD603" s="42"/>
      <c r="AE603" s="42"/>
      <c r="AF603" s="42"/>
      <c r="AG603" s="42"/>
      <c r="AH603" s="42"/>
      <c r="AI603" s="42"/>
      <c r="AJ603" s="42"/>
      <c r="AK603" s="42"/>
      <c r="AL603" s="42"/>
      <c r="AM603" s="42"/>
      <c r="AN603" s="42"/>
      <c r="AO603" s="42"/>
      <c r="AP603" s="42"/>
      <c r="AQ603" s="43"/>
    </row>
    <row r="604" spans="1:46">
      <c r="AT604" s="155"/>
    </row>
    <row r="605" spans="1:46">
      <c r="AQ605" s="144"/>
    </row>
    <row r="606" spans="1:46" s="8" customFormat="1">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S606" s="46"/>
    </row>
    <row r="611" spans="3:43" ht="15.75" thickBot="1">
      <c r="C611" s="9"/>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c r="AJ611" s="48"/>
      <c r="AK611" s="48"/>
      <c r="AL611" s="48"/>
      <c r="AM611" s="48"/>
      <c r="AN611" s="48"/>
      <c r="AO611" s="48"/>
      <c r="AP611" s="48"/>
      <c r="AQ611" s="46"/>
    </row>
    <row r="612" spans="3:43" ht="15.75" thickTop="1">
      <c r="AQ612" s="46"/>
    </row>
    <row r="613" spans="3:43">
      <c r="AQ613" s="145"/>
    </row>
    <row r="614" spans="3:43">
      <c r="AQ614" s="145"/>
    </row>
    <row r="615" spans="3:43">
      <c r="AQ615" s="145"/>
    </row>
    <row r="616" spans="3:43">
      <c r="AQ616" s="145"/>
    </row>
    <row r="617" spans="3:43" ht="18.75">
      <c r="E617" s="203" t="s">
        <v>1265</v>
      </c>
      <c r="F617" s="203" t="s">
        <v>1267</v>
      </c>
      <c r="G617" s="203" t="s">
        <v>1268</v>
      </c>
      <c r="H617" s="203" t="s">
        <v>1269</v>
      </c>
      <c r="I617" s="203"/>
    </row>
    <row r="618" spans="3:43" ht="15.75">
      <c r="E618" s="207" t="s">
        <v>1266</v>
      </c>
      <c r="F618" s="204">
        <f>+SUM(G602:W602)</f>
        <v>3045753552.9299998</v>
      </c>
      <c r="G618" s="205">
        <f>+SUMIFS('CUT MN'!P8:P2613,'CUT MN'!A8:A2613,"&lt;&gt;IDH")+SUMIFS('CUT MN'!Q8:Q2613,'CUT MN'!A8:A2613,"&lt;&gt;IDH")+CVD_AUTO!H89</f>
        <v>3045753552.9299994</v>
      </c>
      <c r="H618" s="205">
        <f t="shared" ref="H618:H623" si="11">+F618-G618</f>
        <v>0</v>
      </c>
      <c r="I618" s="233"/>
      <c r="J618" s="46" t="b">
        <f t="shared" ref="J618:J624" si="12">+F618=G618</f>
        <v>1</v>
      </c>
    </row>
    <row r="619" spans="3:43" ht="15.75">
      <c r="E619" s="208" t="s">
        <v>1270</v>
      </c>
      <c r="F619" s="205">
        <f>+SUM(AB602:AN602)</f>
        <v>2022855785.8700001</v>
      </c>
      <c r="G619" s="205">
        <f>+'CUT ME'!P199+'CUT ME'!Q199</f>
        <v>2022855785.8699994</v>
      </c>
      <c r="H619" s="205">
        <f t="shared" si="11"/>
        <v>0</v>
      </c>
      <c r="I619" s="233"/>
      <c r="J619" s="46" t="b">
        <f t="shared" si="12"/>
        <v>1</v>
      </c>
    </row>
    <row r="620" spans="3:43" ht="15.75">
      <c r="E620" s="208" t="s">
        <v>1271</v>
      </c>
      <c r="F620" s="205">
        <f>+D602+E602</f>
        <v>732973191.07999992</v>
      </c>
      <c r="G620" s="205">
        <f>+'TRL MN'!P135</f>
        <v>732973191.08000016</v>
      </c>
      <c r="H620" s="205">
        <f t="shared" si="11"/>
        <v>0</v>
      </c>
      <c r="I620" s="233"/>
      <c r="J620" s="46" t="b">
        <f t="shared" si="12"/>
        <v>1</v>
      </c>
    </row>
    <row r="621" spans="3:43" ht="15.75">
      <c r="E621" s="208" t="s">
        <v>1272</v>
      </c>
      <c r="F621" s="205">
        <f>+Z602+AA602</f>
        <v>654309985.92120004</v>
      </c>
      <c r="G621" s="205">
        <f>+'TRL ME'!P64</f>
        <v>654309985.92120004</v>
      </c>
      <c r="H621" s="205">
        <f t="shared" si="11"/>
        <v>0</v>
      </c>
      <c r="I621" s="233"/>
      <c r="J621" s="46" t="b">
        <f t="shared" si="12"/>
        <v>1</v>
      </c>
    </row>
    <row r="622" spans="3:43" ht="15.75">
      <c r="E622" s="208" t="s">
        <v>25</v>
      </c>
      <c r="F622" s="205">
        <f>+F602</f>
        <v>621826389.16000021</v>
      </c>
      <c r="G622" s="205">
        <f>+CDI!H89</f>
        <v>621826389.16000009</v>
      </c>
      <c r="H622" s="205">
        <f t="shared" si="11"/>
        <v>0</v>
      </c>
      <c r="I622" s="233"/>
      <c r="J622" s="46" t="b">
        <f t="shared" si="12"/>
        <v>1</v>
      </c>
    </row>
    <row r="623" spans="3:43">
      <c r="E623" s="206" t="s">
        <v>674</v>
      </c>
      <c r="F623" s="205">
        <f>+Y602</f>
        <v>263262949.07999992</v>
      </c>
      <c r="G623" s="205">
        <f>+'TCR MN'!F63</f>
        <v>263262949.07999992</v>
      </c>
      <c r="H623" s="205">
        <f t="shared" si="11"/>
        <v>0</v>
      </c>
      <c r="I623" s="233"/>
      <c r="J623" s="46" t="b">
        <f t="shared" si="12"/>
        <v>1</v>
      </c>
    </row>
    <row r="624" spans="3:43">
      <c r="E624" s="206" t="s">
        <v>674</v>
      </c>
      <c r="F624" s="205">
        <f>+X602+AO602</f>
        <v>1453710504.9099998</v>
      </c>
      <c r="G624" s="205">
        <f>+'TFD MN'!F14+'TFD ME'!G9</f>
        <v>1453710504.9099998</v>
      </c>
      <c r="H624" s="205">
        <f t="shared" ref="H624" si="13">+F624-G624</f>
        <v>0</v>
      </c>
      <c r="J624" s="46" t="b">
        <f t="shared" si="12"/>
        <v>1</v>
      </c>
    </row>
    <row r="635" spans="42:42">
      <c r="AP635" s="6"/>
    </row>
  </sheetData>
  <autoFilter ref="A10:AQ600" xr:uid="{00000000-0009-0000-0000-000002000000}"/>
  <mergeCells count="6">
    <mergeCell ref="A4:AQ4"/>
    <mergeCell ref="Z9:AP9"/>
    <mergeCell ref="D9:Y9"/>
    <mergeCell ref="A7:AQ7"/>
    <mergeCell ref="A6:AQ6"/>
    <mergeCell ref="A5:AQ5"/>
  </mergeCells>
  <printOptions horizontalCentered="1"/>
  <pageMargins left="0.23" right="0.44" top="0.47244094488188981" bottom="0.23622047244094491" header="0.31496062992125984" footer="0.23622047244094491"/>
  <pageSetup scale="4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
    <tabColor theme="7" tint="-0.249977111117893"/>
  </sheetPr>
  <dimension ref="A1:C65"/>
  <sheetViews>
    <sheetView view="pageBreakPreview" zoomScale="115" zoomScaleNormal="100" zoomScaleSheetLayoutView="115" workbookViewId="0">
      <selection activeCell="B1" sqref="B1"/>
    </sheetView>
  </sheetViews>
  <sheetFormatPr baseColWidth="10" defaultColWidth="11.42578125" defaultRowHeight="15"/>
  <cols>
    <col min="1" max="1" width="3.28515625" customWidth="1"/>
    <col min="2" max="2" width="109.7109375" customWidth="1"/>
    <col min="3" max="3" width="2.85546875" customWidth="1"/>
  </cols>
  <sheetData>
    <row r="1" spans="1:3">
      <c r="A1" s="49"/>
      <c r="B1" s="50" t="s">
        <v>562</v>
      </c>
      <c r="C1" s="49"/>
    </row>
    <row r="2" spans="1:3" ht="3.75" customHeight="1">
      <c r="A2" s="49"/>
      <c r="B2" s="51"/>
      <c r="C2" s="49"/>
    </row>
    <row r="3" spans="1:3" ht="78.75">
      <c r="A3" s="49"/>
      <c r="B3" s="52" t="s">
        <v>639</v>
      </c>
      <c r="C3" s="49"/>
    </row>
    <row r="4" spans="1:3" ht="56.25">
      <c r="A4" s="49"/>
      <c r="B4" s="52" t="s">
        <v>1253</v>
      </c>
      <c r="C4" s="49"/>
    </row>
    <row r="5" spans="1:3" ht="22.5">
      <c r="A5" s="49"/>
      <c r="B5" s="52" t="s">
        <v>615</v>
      </c>
      <c r="C5" s="49"/>
    </row>
    <row r="6" spans="1:3" ht="15.75" thickBot="1">
      <c r="A6" s="49"/>
      <c r="B6" s="52" t="s">
        <v>626</v>
      </c>
      <c r="C6" s="49"/>
    </row>
    <row r="7" spans="1:3">
      <c r="A7" s="49"/>
      <c r="B7" s="53" t="s">
        <v>1998</v>
      </c>
      <c r="C7" s="49"/>
    </row>
    <row r="8" spans="1:3">
      <c r="A8" s="49"/>
      <c r="B8" s="54" t="s">
        <v>1999</v>
      </c>
      <c r="C8" s="49"/>
    </row>
    <row r="9" spans="1:3" ht="23.25" thickBot="1">
      <c r="A9" s="49"/>
      <c r="B9" s="55" t="s">
        <v>2000</v>
      </c>
      <c r="C9" s="49"/>
    </row>
    <row r="10" spans="1:3">
      <c r="A10" s="49"/>
      <c r="B10" s="53" t="s">
        <v>563</v>
      </c>
      <c r="C10" s="49"/>
    </row>
    <row r="11" spans="1:3">
      <c r="A11" s="49"/>
      <c r="B11" s="54" t="s">
        <v>564</v>
      </c>
      <c r="C11" s="49"/>
    </row>
    <row r="12" spans="1:3" ht="23.25" thickBot="1">
      <c r="A12" s="49"/>
      <c r="B12" s="55" t="s">
        <v>1399</v>
      </c>
      <c r="C12" s="49"/>
    </row>
    <row r="13" spans="1:3">
      <c r="A13" s="49"/>
      <c r="B13" s="56" t="s">
        <v>565</v>
      </c>
      <c r="C13" s="49"/>
    </row>
    <row r="14" spans="1:3">
      <c r="A14" s="49"/>
      <c r="B14" s="54" t="s">
        <v>566</v>
      </c>
      <c r="C14" s="49"/>
    </row>
    <row r="15" spans="1:3" ht="57" thickBot="1">
      <c r="A15" s="49"/>
      <c r="B15" s="54" t="s">
        <v>567</v>
      </c>
      <c r="C15" s="49"/>
    </row>
    <row r="16" spans="1:3" ht="57" thickBot="1">
      <c r="A16" s="49"/>
      <c r="B16" s="57" t="s">
        <v>616</v>
      </c>
      <c r="C16" s="49"/>
    </row>
    <row r="17" spans="1:3" ht="34.5" hidden="1" thickBot="1">
      <c r="A17" s="49"/>
      <c r="B17" s="58" t="s">
        <v>630</v>
      </c>
      <c r="C17" s="49"/>
    </row>
    <row r="18" spans="1:3" ht="34.5" hidden="1" thickBot="1">
      <c r="A18" s="49"/>
      <c r="B18" s="59" t="s">
        <v>627</v>
      </c>
      <c r="C18" s="49"/>
    </row>
    <row r="19" spans="1:3" hidden="1">
      <c r="A19" s="49"/>
      <c r="B19" s="53" t="s">
        <v>568</v>
      </c>
      <c r="C19" s="49"/>
    </row>
    <row r="20" spans="1:3" hidden="1">
      <c r="A20" s="49"/>
      <c r="B20" s="54" t="s">
        <v>569</v>
      </c>
      <c r="C20" s="49"/>
    </row>
    <row r="21" spans="1:3" ht="15.75" hidden="1" thickBot="1">
      <c r="A21" s="49"/>
      <c r="B21" s="55" t="s">
        <v>570</v>
      </c>
      <c r="C21" s="49"/>
    </row>
    <row r="22" spans="1:3">
      <c r="A22" s="49"/>
      <c r="B22" s="56" t="s">
        <v>571</v>
      </c>
      <c r="C22" s="49"/>
    </row>
    <row r="23" spans="1:3">
      <c r="A23" s="49"/>
      <c r="B23" s="54" t="s">
        <v>617</v>
      </c>
      <c r="C23" s="49"/>
    </row>
    <row r="24" spans="1:3" ht="15.75" thickBot="1">
      <c r="A24" s="49"/>
      <c r="B24" s="55" t="s">
        <v>572</v>
      </c>
      <c r="C24" s="49"/>
    </row>
    <row r="25" spans="1:3">
      <c r="A25" s="49"/>
      <c r="B25" s="56" t="s">
        <v>573</v>
      </c>
      <c r="C25" s="49"/>
    </row>
    <row r="26" spans="1:3">
      <c r="A26" s="49"/>
      <c r="B26" s="54" t="s">
        <v>618</v>
      </c>
      <c r="C26" s="49"/>
    </row>
    <row r="27" spans="1:3" ht="23.25" thickBot="1">
      <c r="A27" s="49"/>
      <c r="B27" s="55" t="s">
        <v>574</v>
      </c>
      <c r="C27" s="49"/>
    </row>
    <row r="28" spans="1:3">
      <c r="A28" s="49"/>
      <c r="B28" s="56" t="s">
        <v>1352</v>
      </c>
      <c r="C28" s="49"/>
    </row>
    <row r="29" spans="1:3">
      <c r="A29" s="49"/>
      <c r="B29" s="54" t="s">
        <v>575</v>
      </c>
      <c r="C29" s="49"/>
    </row>
    <row r="30" spans="1:3" ht="15.75" thickBot="1">
      <c r="A30" s="49"/>
      <c r="B30" s="55" t="s">
        <v>576</v>
      </c>
      <c r="C30" s="49"/>
    </row>
    <row r="31" spans="1:3">
      <c r="A31" s="49"/>
      <c r="B31" s="56" t="s">
        <v>1400</v>
      </c>
      <c r="C31" s="49"/>
    </row>
    <row r="32" spans="1:3" ht="45.75" thickBot="1">
      <c r="A32" s="49"/>
      <c r="B32" s="55" t="s">
        <v>1354</v>
      </c>
      <c r="C32" s="49"/>
    </row>
    <row r="33" spans="1:3">
      <c r="A33" s="49"/>
      <c r="B33" s="56" t="s">
        <v>577</v>
      </c>
      <c r="C33" s="49"/>
    </row>
    <row r="34" spans="1:3">
      <c r="A34" s="49"/>
      <c r="B34" s="54" t="s">
        <v>578</v>
      </c>
      <c r="C34" s="49"/>
    </row>
    <row r="35" spans="1:3" ht="15.75" thickBot="1">
      <c r="A35" s="49"/>
      <c r="B35" s="55" t="s">
        <v>579</v>
      </c>
      <c r="C35" s="49"/>
    </row>
    <row r="36" spans="1:3">
      <c r="A36" s="49"/>
      <c r="B36" s="56" t="s">
        <v>1517</v>
      </c>
      <c r="C36" s="49"/>
    </row>
    <row r="37" spans="1:3" ht="22.5">
      <c r="A37" s="49"/>
      <c r="B37" s="54" t="s">
        <v>1520</v>
      </c>
      <c r="C37" s="49"/>
    </row>
    <row r="38" spans="1:3" ht="15.75" thickBot="1">
      <c r="A38" s="49"/>
      <c r="B38" s="55" t="s">
        <v>582</v>
      </c>
      <c r="C38" s="49"/>
    </row>
    <row r="39" spans="1:3">
      <c r="A39" s="49"/>
      <c r="B39" s="56" t="s">
        <v>580</v>
      </c>
      <c r="C39" s="49"/>
    </row>
    <row r="40" spans="1:3">
      <c r="A40" s="49"/>
      <c r="B40" s="54" t="s">
        <v>581</v>
      </c>
      <c r="C40" s="49"/>
    </row>
    <row r="41" spans="1:3" ht="15.75" thickBot="1">
      <c r="A41" s="49"/>
      <c r="B41" s="55" t="s">
        <v>582</v>
      </c>
      <c r="C41" s="49"/>
    </row>
    <row r="42" spans="1:3">
      <c r="A42" s="49"/>
      <c r="B42" s="56" t="s">
        <v>619</v>
      </c>
      <c r="C42" s="49"/>
    </row>
    <row r="43" spans="1:3">
      <c r="A43" s="49"/>
      <c r="B43" s="54" t="s">
        <v>583</v>
      </c>
      <c r="C43" s="49"/>
    </row>
    <row r="44" spans="1:3" ht="15.75" thickBot="1">
      <c r="A44" s="49"/>
      <c r="B44" s="55" t="s">
        <v>582</v>
      </c>
      <c r="C44" s="49"/>
    </row>
    <row r="45" spans="1:3">
      <c r="A45" s="49"/>
      <c r="B45" s="56" t="s">
        <v>628</v>
      </c>
      <c r="C45" s="49"/>
    </row>
    <row r="46" spans="1:3">
      <c r="A46" s="49"/>
      <c r="B46" s="54" t="s">
        <v>620</v>
      </c>
      <c r="C46" s="49"/>
    </row>
    <row r="47" spans="1:3" ht="23.25" thickBot="1">
      <c r="A47" s="49"/>
      <c r="B47" s="55" t="s">
        <v>584</v>
      </c>
      <c r="C47" s="49"/>
    </row>
    <row r="48" spans="1:3" ht="12" customHeight="1">
      <c r="A48" s="49"/>
      <c r="B48" s="56" t="s">
        <v>585</v>
      </c>
      <c r="C48" s="49"/>
    </row>
    <row r="49" spans="1:3">
      <c r="A49" s="49"/>
      <c r="B49" s="54" t="s">
        <v>586</v>
      </c>
      <c r="C49" s="49"/>
    </row>
    <row r="50" spans="1:3">
      <c r="A50" s="49"/>
      <c r="B50" s="54" t="s">
        <v>1355</v>
      </c>
      <c r="C50" s="49"/>
    </row>
    <row r="51" spans="1:3" ht="22.5">
      <c r="A51" s="49"/>
      <c r="B51" s="54" t="s">
        <v>629</v>
      </c>
      <c r="C51" s="49"/>
    </row>
    <row r="52" spans="1:3" ht="34.5" thickBot="1">
      <c r="A52" s="49"/>
      <c r="B52" s="271" t="s">
        <v>1356</v>
      </c>
      <c r="C52" s="49"/>
    </row>
    <row r="53" spans="1:3" ht="12" customHeight="1">
      <c r="A53" s="49"/>
      <c r="B53" s="56" t="s">
        <v>1348</v>
      </c>
      <c r="C53" s="49"/>
    </row>
    <row r="54" spans="1:3" ht="22.5">
      <c r="A54" s="49"/>
      <c r="B54" s="54" t="s">
        <v>1357</v>
      </c>
      <c r="C54" s="49"/>
    </row>
    <row r="55" spans="1:3" ht="33.75">
      <c r="A55" s="49"/>
      <c r="B55" s="54" t="s">
        <v>1349</v>
      </c>
      <c r="C55" s="49"/>
    </row>
    <row r="56" spans="1:3">
      <c r="A56" s="49"/>
      <c r="B56" s="54" t="s">
        <v>1350</v>
      </c>
      <c r="C56" s="49"/>
    </row>
    <row r="57" spans="1:3">
      <c r="A57" s="49"/>
      <c r="B57" s="54" t="s">
        <v>621</v>
      </c>
      <c r="C57" s="49"/>
    </row>
    <row r="58" spans="1:3" ht="22.5">
      <c r="A58" s="49"/>
      <c r="B58" s="54" t="s">
        <v>622</v>
      </c>
      <c r="C58" s="49"/>
    </row>
    <row r="59" spans="1:3" ht="23.25" thickBot="1">
      <c r="A59" s="49"/>
      <c r="B59" s="55" t="s">
        <v>1351</v>
      </c>
      <c r="C59" s="49"/>
    </row>
    <row r="60" spans="1:3" ht="13.5" customHeight="1">
      <c r="A60" s="160"/>
      <c r="B60" s="161" t="s">
        <v>677</v>
      </c>
      <c r="C60" s="49"/>
    </row>
    <row r="61" spans="1:3" ht="22.5">
      <c r="A61" s="49"/>
      <c r="B61" s="54" t="s">
        <v>678</v>
      </c>
      <c r="C61" s="49"/>
    </row>
    <row r="62" spans="1:3" ht="23.25" thickBot="1">
      <c r="A62" s="49"/>
      <c r="B62" s="55" t="s">
        <v>676</v>
      </c>
      <c r="C62" s="49"/>
    </row>
    <row r="63" spans="1:3" ht="1.5" customHeight="1">
      <c r="A63" s="49"/>
      <c r="B63" s="159"/>
      <c r="C63" s="49"/>
    </row>
    <row r="64" spans="1:3" ht="22.5">
      <c r="A64" s="49"/>
      <c r="B64" s="60" t="s">
        <v>587</v>
      </c>
      <c r="C64" s="49"/>
    </row>
    <row r="65" spans="1:3">
      <c r="A65" s="49"/>
      <c r="B65" s="49"/>
      <c r="C65" s="49"/>
    </row>
  </sheetData>
  <pageMargins left="0.7" right="0.7" top="0.75" bottom="0.75" header="0.3" footer="0.3"/>
  <pageSetup scale="64"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tabColor theme="5" tint="-0.249977111117893"/>
  </sheetPr>
  <dimension ref="A1:T2633"/>
  <sheetViews>
    <sheetView showGridLines="0" zoomScaleNormal="100" zoomScaleSheetLayoutView="100" workbookViewId="0">
      <pane ySplit="7" topLeftCell="A8" activePane="bottomLeft" state="frozen"/>
      <selection activeCell="H15" sqref="H15"/>
      <selection pane="bottomLeft"/>
    </sheetView>
  </sheetViews>
  <sheetFormatPr baseColWidth="10" defaultColWidth="11.42578125" defaultRowHeight="12.75" outlineLevelCol="1"/>
  <cols>
    <col min="1" max="1" width="7.140625" style="66" customWidth="1"/>
    <col min="2" max="2" width="4.140625" style="66" customWidth="1"/>
    <col min="3" max="3" width="15.5703125" style="104" customWidth="1"/>
    <col min="4" max="4" width="12.28515625" style="66" bestFit="1" customWidth="1"/>
    <col min="5" max="5" width="14" style="66" customWidth="1" outlineLevel="1"/>
    <col min="6" max="6" width="12.140625" style="66" customWidth="1"/>
    <col min="7" max="7" width="9.42578125" style="66" customWidth="1"/>
    <col min="8" max="8" width="12.42578125" style="66" customWidth="1"/>
    <col min="9" max="9" width="50.28515625" style="72" customWidth="1"/>
    <col min="10" max="13" width="10.5703125" style="66" customWidth="1"/>
    <col min="14" max="15" width="16.85546875" style="109" hidden="1" customWidth="1" outlineLevel="1"/>
    <col min="16" max="16" width="16.85546875" style="109" customWidth="1" collapsed="1"/>
    <col min="17" max="17" width="16.85546875" style="109" customWidth="1"/>
    <col min="18" max="18" width="17.28515625" style="66" customWidth="1"/>
    <col min="19" max="19" width="12.140625" style="66" hidden="1" customWidth="1" outlineLevel="1"/>
    <col min="20" max="20" width="13.85546875" style="64" customWidth="1" collapsed="1"/>
    <col min="21" max="16384" width="11.42578125" style="64"/>
  </cols>
  <sheetData>
    <row r="1" spans="1:20">
      <c r="A1" s="115" t="s">
        <v>31</v>
      </c>
      <c r="B1" s="115"/>
      <c r="C1" s="115"/>
      <c r="D1" s="115"/>
      <c r="E1" s="115"/>
      <c r="F1" s="115"/>
      <c r="G1" s="115"/>
      <c r="H1" s="369"/>
      <c r="I1" s="115"/>
      <c r="J1" s="73"/>
      <c r="K1" s="73"/>
      <c r="L1" s="115"/>
      <c r="M1" s="73"/>
      <c r="N1" s="112"/>
      <c r="O1" s="112"/>
      <c r="P1" s="112"/>
      <c r="Q1" s="112"/>
      <c r="R1" s="73"/>
      <c r="S1" s="73"/>
    </row>
    <row r="2" spans="1:20" ht="15.75">
      <c r="A2" s="115" t="s">
        <v>671</v>
      </c>
      <c r="B2" s="115"/>
      <c r="C2" s="115"/>
      <c r="D2" s="115"/>
      <c r="E2" s="115"/>
      <c r="F2" s="115"/>
      <c r="G2" s="115"/>
      <c r="H2" s="115"/>
      <c r="I2" s="115"/>
      <c r="J2" s="369"/>
      <c r="K2" s="73"/>
      <c r="L2" s="115"/>
      <c r="M2" s="73"/>
      <c r="N2" s="112"/>
      <c r="O2" s="112"/>
      <c r="Q2" s="369"/>
      <c r="R2" s="73"/>
      <c r="S2" s="73"/>
    </row>
    <row r="3" spans="1:20">
      <c r="A3" s="115" t="s">
        <v>4094</v>
      </c>
      <c r="B3" s="115"/>
      <c r="C3" s="115"/>
      <c r="D3" s="115"/>
      <c r="E3" s="115"/>
      <c r="F3" s="115"/>
      <c r="G3" s="115"/>
      <c r="H3" s="115"/>
      <c r="I3" s="115"/>
      <c r="J3" s="73"/>
      <c r="K3" s="73"/>
      <c r="L3" s="115"/>
      <c r="M3" s="73"/>
      <c r="N3" s="112"/>
      <c r="O3" s="112"/>
      <c r="P3" s="112"/>
      <c r="Q3" s="112"/>
      <c r="R3" s="73"/>
      <c r="S3" s="73"/>
    </row>
    <row r="4" spans="1:20">
      <c r="A4" s="65" t="s">
        <v>4093</v>
      </c>
      <c r="B4" s="62"/>
      <c r="C4" s="62"/>
      <c r="D4" s="62"/>
      <c r="E4" s="75"/>
      <c r="F4" s="62"/>
      <c r="G4" s="62"/>
      <c r="H4" s="62"/>
      <c r="I4" s="70"/>
      <c r="J4" s="73"/>
      <c r="K4" s="73"/>
      <c r="L4" s="63"/>
      <c r="M4" s="73"/>
      <c r="N4" s="112"/>
      <c r="O4" s="112"/>
      <c r="P4" s="112"/>
      <c r="Q4" s="112"/>
      <c r="R4" s="73"/>
      <c r="S4" s="73"/>
    </row>
    <row r="5" spans="1:20">
      <c r="A5" s="65"/>
      <c r="B5" s="62"/>
      <c r="C5" s="62"/>
      <c r="D5" s="62"/>
      <c r="E5" s="75"/>
      <c r="F5" s="62"/>
      <c r="G5" s="62"/>
      <c r="H5" s="62"/>
      <c r="I5" s="70"/>
      <c r="J5" s="73"/>
      <c r="K5" s="73"/>
      <c r="L5" s="63"/>
      <c r="M5" s="73"/>
      <c r="N5" s="112"/>
      <c r="O5" s="112"/>
      <c r="P5" s="112"/>
      <c r="Q5" s="112"/>
      <c r="R5" s="73"/>
      <c r="S5" s="73"/>
    </row>
    <row r="6" spans="1:20">
      <c r="A6" s="465" t="s">
        <v>1463</v>
      </c>
      <c r="B6" s="466"/>
      <c r="C6" s="103"/>
      <c r="D6" s="67"/>
      <c r="E6" s="67"/>
      <c r="F6" s="67"/>
      <c r="G6" s="67"/>
      <c r="H6" s="67"/>
      <c r="I6" s="71"/>
      <c r="J6" s="465" t="s">
        <v>1465</v>
      </c>
      <c r="K6" s="466"/>
      <c r="L6" s="465" t="s">
        <v>1466</v>
      </c>
      <c r="M6" s="466"/>
      <c r="N6" s="463" t="s">
        <v>1467</v>
      </c>
      <c r="O6" s="464"/>
      <c r="P6" s="463" t="s">
        <v>1468</v>
      </c>
      <c r="Q6" s="464"/>
      <c r="R6" s="67"/>
      <c r="S6" s="67"/>
    </row>
    <row r="7" spans="1:20" ht="44.25" customHeight="1">
      <c r="A7" s="337" t="s">
        <v>653</v>
      </c>
      <c r="B7" s="337" t="s">
        <v>654</v>
      </c>
      <c r="C7" s="338" t="s">
        <v>660</v>
      </c>
      <c r="D7" s="338" t="s">
        <v>1462</v>
      </c>
      <c r="E7" s="338" t="s">
        <v>648</v>
      </c>
      <c r="F7" s="338" t="s">
        <v>649</v>
      </c>
      <c r="G7" s="338" t="s">
        <v>651</v>
      </c>
      <c r="H7" s="340" t="s">
        <v>1464</v>
      </c>
      <c r="I7" s="338" t="s">
        <v>652</v>
      </c>
      <c r="J7" s="337" t="s">
        <v>655</v>
      </c>
      <c r="K7" s="337" t="s">
        <v>658</v>
      </c>
      <c r="L7" s="337" t="s">
        <v>656</v>
      </c>
      <c r="M7" s="337" t="s">
        <v>657</v>
      </c>
      <c r="N7" s="339" t="s">
        <v>1301</v>
      </c>
      <c r="O7" s="339" t="s">
        <v>1302</v>
      </c>
      <c r="P7" s="339" t="s">
        <v>1287</v>
      </c>
      <c r="Q7" s="338" t="s">
        <v>1288</v>
      </c>
      <c r="R7" s="338" t="s">
        <v>662</v>
      </c>
      <c r="S7" s="338" t="s">
        <v>1469</v>
      </c>
      <c r="T7" s="340" t="s">
        <v>1353</v>
      </c>
    </row>
    <row r="8" spans="1:20" ht="51">
      <c r="A8" s="191">
        <v>81</v>
      </c>
      <c r="B8" s="68"/>
      <c r="C8" s="212" t="s">
        <v>49</v>
      </c>
      <c r="D8" s="213">
        <v>45659</v>
      </c>
      <c r="E8" s="191" t="s">
        <v>1537</v>
      </c>
      <c r="F8" s="191" t="s">
        <v>3</v>
      </c>
      <c r="G8" s="191">
        <v>2247516</v>
      </c>
      <c r="H8" s="68"/>
      <c r="I8" s="197" t="s">
        <v>1735</v>
      </c>
      <c r="J8" s="68"/>
      <c r="K8" s="68"/>
      <c r="L8" s="68"/>
      <c r="M8" s="68"/>
      <c r="N8" s="348"/>
      <c r="O8" s="348"/>
      <c r="P8" s="214">
        <v>0</v>
      </c>
      <c r="Q8" s="214">
        <v>25</v>
      </c>
      <c r="R8" s="68" t="s">
        <v>1479</v>
      </c>
      <c r="S8" s="349"/>
      <c r="T8" s="272"/>
    </row>
    <row r="9" spans="1:20" ht="38.25">
      <c r="A9" s="191">
        <v>15</v>
      </c>
      <c r="B9" s="68"/>
      <c r="C9" s="212" t="s">
        <v>39</v>
      </c>
      <c r="D9" s="213">
        <v>45659</v>
      </c>
      <c r="E9" s="191" t="s">
        <v>1538</v>
      </c>
      <c r="F9" s="191" t="s">
        <v>3</v>
      </c>
      <c r="G9" s="191">
        <v>2247526</v>
      </c>
      <c r="H9" s="68"/>
      <c r="I9" s="197" t="s">
        <v>1736</v>
      </c>
      <c r="J9" s="68"/>
      <c r="K9" s="68"/>
      <c r="L9" s="68"/>
      <c r="M9" s="68"/>
      <c r="N9" s="348"/>
      <c r="O9" s="348"/>
      <c r="P9" s="214">
        <v>0</v>
      </c>
      <c r="Q9" s="214">
        <v>1246</v>
      </c>
      <c r="R9" s="68" t="s">
        <v>1479</v>
      </c>
      <c r="S9" s="349"/>
      <c r="T9" s="272"/>
    </row>
    <row r="10" spans="1:20" ht="51">
      <c r="A10" s="191" t="s">
        <v>550</v>
      </c>
      <c r="B10" s="68"/>
      <c r="C10" s="212" t="s">
        <v>589</v>
      </c>
      <c r="D10" s="213">
        <v>45660</v>
      </c>
      <c r="E10" s="191" t="s">
        <v>1539</v>
      </c>
      <c r="F10" s="191" t="s">
        <v>3</v>
      </c>
      <c r="G10" s="191">
        <v>2247759</v>
      </c>
      <c r="H10" s="68"/>
      <c r="I10" s="197" t="s">
        <v>1737</v>
      </c>
      <c r="J10" s="68"/>
      <c r="K10" s="68"/>
      <c r="L10" s="68"/>
      <c r="M10" s="68"/>
      <c r="N10" s="348"/>
      <c r="O10" s="348"/>
      <c r="P10" s="214">
        <v>0</v>
      </c>
      <c r="Q10" s="214">
        <v>1200</v>
      </c>
      <c r="R10" s="68" t="s">
        <v>1479</v>
      </c>
      <c r="S10" s="349"/>
      <c r="T10" s="272"/>
    </row>
    <row r="11" spans="1:20" ht="51">
      <c r="A11" s="191">
        <v>291</v>
      </c>
      <c r="B11" s="68"/>
      <c r="C11" s="212" t="s">
        <v>119</v>
      </c>
      <c r="D11" s="213">
        <v>45660</v>
      </c>
      <c r="E11" s="191" t="s">
        <v>1540</v>
      </c>
      <c r="F11" s="191" t="s">
        <v>3</v>
      </c>
      <c r="G11" s="191">
        <v>2247761</v>
      </c>
      <c r="H11" s="68"/>
      <c r="I11" s="197" t="s">
        <v>1738</v>
      </c>
      <c r="J11" s="68"/>
      <c r="K11" s="68"/>
      <c r="L11" s="68"/>
      <c r="M11" s="68"/>
      <c r="N11" s="348"/>
      <c r="O11" s="348"/>
      <c r="P11" s="214">
        <v>0</v>
      </c>
      <c r="Q11" s="214">
        <v>15141.54</v>
      </c>
      <c r="R11" s="68" t="s">
        <v>1479</v>
      </c>
      <c r="S11" s="349"/>
      <c r="T11" s="272"/>
    </row>
    <row r="12" spans="1:20" ht="76.5">
      <c r="A12" s="191">
        <v>513</v>
      </c>
      <c r="B12" s="68"/>
      <c r="C12" s="212" t="s">
        <v>160</v>
      </c>
      <c r="D12" s="213">
        <v>45660</v>
      </c>
      <c r="E12" s="191" t="s">
        <v>1541</v>
      </c>
      <c r="F12" s="191" t="s">
        <v>6</v>
      </c>
      <c r="G12" s="191">
        <v>1115655</v>
      </c>
      <c r="H12" s="68"/>
      <c r="I12" s="197" t="s">
        <v>1739</v>
      </c>
      <c r="J12" s="68"/>
      <c r="K12" s="68"/>
      <c r="L12" s="68"/>
      <c r="M12" s="68"/>
      <c r="N12" s="348"/>
      <c r="O12" s="348"/>
      <c r="P12" s="214">
        <v>0</v>
      </c>
      <c r="Q12" s="214">
        <v>72094.460000000006</v>
      </c>
      <c r="R12" s="68" t="s">
        <v>1479</v>
      </c>
      <c r="S12" s="349"/>
      <c r="T12" s="272"/>
    </row>
    <row r="13" spans="1:20" ht="76.5">
      <c r="A13" s="191">
        <v>513</v>
      </c>
      <c r="B13" s="68"/>
      <c r="C13" s="212" t="s">
        <v>160</v>
      </c>
      <c r="D13" s="213">
        <v>45660</v>
      </c>
      <c r="E13" s="191" t="s">
        <v>1542</v>
      </c>
      <c r="F13" s="191" t="s">
        <v>6</v>
      </c>
      <c r="G13" s="191">
        <v>1115651</v>
      </c>
      <c r="H13" s="68"/>
      <c r="I13" s="197" t="s">
        <v>1740</v>
      </c>
      <c r="J13" s="68"/>
      <c r="K13" s="68"/>
      <c r="L13" s="68"/>
      <c r="M13" s="68"/>
      <c r="N13" s="348"/>
      <c r="O13" s="348"/>
      <c r="P13" s="214">
        <v>0</v>
      </c>
      <c r="Q13" s="214">
        <v>51496</v>
      </c>
      <c r="R13" s="68" t="s">
        <v>1479</v>
      </c>
      <c r="S13" s="349"/>
      <c r="T13" s="272"/>
    </row>
    <row r="14" spans="1:20" ht="89.25">
      <c r="A14" s="191">
        <v>513</v>
      </c>
      <c r="B14" s="68"/>
      <c r="C14" s="212" t="s">
        <v>160</v>
      </c>
      <c r="D14" s="213">
        <v>45660</v>
      </c>
      <c r="E14" s="191" t="s">
        <v>1551</v>
      </c>
      <c r="F14" s="191" t="s">
        <v>10</v>
      </c>
      <c r="G14" s="191">
        <v>1115654</v>
      </c>
      <c r="H14" s="68"/>
      <c r="I14" s="197" t="s">
        <v>1749</v>
      </c>
      <c r="J14" s="68"/>
      <c r="K14" s="68"/>
      <c r="L14" s="68"/>
      <c r="M14" s="68"/>
      <c r="N14" s="348"/>
      <c r="O14" s="348"/>
      <c r="P14" s="214">
        <v>96257.86</v>
      </c>
      <c r="Q14" s="214">
        <v>0</v>
      </c>
      <c r="R14" s="68" t="s">
        <v>1479</v>
      </c>
      <c r="S14" s="349"/>
      <c r="T14" s="272"/>
    </row>
    <row r="15" spans="1:20" ht="89.25">
      <c r="A15" s="191">
        <v>513</v>
      </c>
      <c r="B15" s="68"/>
      <c r="C15" s="212" t="s">
        <v>160</v>
      </c>
      <c r="D15" s="213">
        <v>45660</v>
      </c>
      <c r="E15" s="191" t="s">
        <v>1552</v>
      </c>
      <c r="F15" s="191" t="s">
        <v>10</v>
      </c>
      <c r="G15" s="191">
        <v>1115648</v>
      </c>
      <c r="H15" s="68"/>
      <c r="I15" s="197" t="s">
        <v>1750</v>
      </c>
      <c r="J15" s="68"/>
      <c r="K15" s="68"/>
      <c r="L15" s="68"/>
      <c r="M15" s="68"/>
      <c r="N15" s="348"/>
      <c r="O15" s="348"/>
      <c r="P15" s="214">
        <v>68858.47</v>
      </c>
      <c r="Q15" s="214">
        <v>0</v>
      </c>
      <c r="R15" s="68" t="s">
        <v>1479</v>
      </c>
      <c r="S15" s="349"/>
      <c r="T15" s="272"/>
    </row>
    <row r="16" spans="1:20" ht="38.25">
      <c r="A16" s="191" t="s">
        <v>550</v>
      </c>
      <c r="B16" s="68"/>
      <c r="C16" s="212" t="s">
        <v>589</v>
      </c>
      <c r="D16" s="213">
        <v>45663</v>
      </c>
      <c r="E16" s="191" t="s">
        <v>1553</v>
      </c>
      <c r="F16" s="191" t="s">
        <v>3</v>
      </c>
      <c r="G16" s="191">
        <v>2248045</v>
      </c>
      <c r="H16" s="68"/>
      <c r="I16" s="197" t="s">
        <v>1751</v>
      </c>
      <c r="J16" s="68"/>
      <c r="K16" s="68"/>
      <c r="L16" s="68"/>
      <c r="M16" s="68"/>
      <c r="N16" s="348"/>
      <c r="O16" s="348"/>
      <c r="P16" s="214">
        <v>0</v>
      </c>
      <c r="Q16" s="214">
        <v>11025.64</v>
      </c>
      <c r="R16" s="68" t="s">
        <v>1479</v>
      </c>
      <c r="S16" s="349"/>
      <c r="T16" s="272"/>
    </row>
    <row r="17" spans="1:20" ht="51">
      <c r="A17" s="191">
        <v>15</v>
      </c>
      <c r="B17" s="68"/>
      <c r="C17" s="212" t="s">
        <v>39</v>
      </c>
      <c r="D17" s="213">
        <v>45663</v>
      </c>
      <c r="E17" s="191" t="s">
        <v>1554</v>
      </c>
      <c r="F17" s="191" t="s">
        <v>3</v>
      </c>
      <c r="G17" s="191">
        <v>2248169</v>
      </c>
      <c r="H17" s="68"/>
      <c r="I17" s="197" t="s">
        <v>1752</v>
      </c>
      <c r="J17" s="68"/>
      <c r="K17" s="68"/>
      <c r="L17" s="68"/>
      <c r="M17" s="68"/>
      <c r="N17" s="348"/>
      <c r="O17" s="348"/>
      <c r="P17" s="214">
        <v>0</v>
      </c>
      <c r="Q17" s="214">
        <v>10000</v>
      </c>
      <c r="R17" s="68" t="s">
        <v>1479</v>
      </c>
      <c r="S17" s="349"/>
      <c r="T17" s="272"/>
    </row>
    <row r="18" spans="1:20" ht="51">
      <c r="A18" s="191" t="s">
        <v>541</v>
      </c>
      <c r="B18" s="68"/>
      <c r="C18" s="212" t="s">
        <v>590</v>
      </c>
      <c r="D18" s="213">
        <v>45663</v>
      </c>
      <c r="E18" s="191" t="s">
        <v>1555</v>
      </c>
      <c r="F18" s="191" t="s">
        <v>3</v>
      </c>
      <c r="G18" s="191">
        <v>2248122</v>
      </c>
      <c r="H18" s="68"/>
      <c r="I18" s="197" t="s">
        <v>1753</v>
      </c>
      <c r="J18" s="68"/>
      <c r="K18" s="68"/>
      <c r="L18" s="68"/>
      <c r="M18" s="68"/>
      <c r="N18" s="348"/>
      <c r="O18" s="348"/>
      <c r="P18" s="214">
        <v>0</v>
      </c>
      <c r="Q18" s="214">
        <v>7735.3</v>
      </c>
      <c r="R18" s="68" t="s">
        <v>1479</v>
      </c>
      <c r="S18" s="349"/>
      <c r="T18" s="272"/>
    </row>
    <row r="19" spans="1:20" ht="51">
      <c r="A19" s="191">
        <v>291</v>
      </c>
      <c r="B19" s="68"/>
      <c r="C19" s="212" t="s">
        <v>119</v>
      </c>
      <c r="D19" s="213">
        <v>45663</v>
      </c>
      <c r="E19" s="191" t="s">
        <v>1556</v>
      </c>
      <c r="F19" s="191" t="s">
        <v>3</v>
      </c>
      <c r="G19" s="191">
        <v>2248075</v>
      </c>
      <c r="H19" s="68"/>
      <c r="I19" s="197" t="s">
        <v>1754</v>
      </c>
      <c r="J19" s="68"/>
      <c r="K19" s="68"/>
      <c r="L19" s="68"/>
      <c r="M19" s="68"/>
      <c r="N19" s="348"/>
      <c r="O19" s="348"/>
      <c r="P19" s="214">
        <v>0</v>
      </c>
      <c r="Q19" s="214">
        <v>16810.3</v>
      </c>
      <c r="R19" s="68" t="s">
        <v>1479</v>
      </c>
      <c r="S19" s="349"/>
      <c r="T19" s="272"/>
    </row>
    <row r="20" spans="1:20" ht="51">
      <c r="A20" s="191" t="s">
        <v>541</v>
      </c>
      <c r="B20" s="68"/>
      <c r="C20" s="212" t="s">
        <v>590</v>
      </c>
      <c r="D20" s="213">
        <v>45663</v>
      </c>
      <c r="E20" s="191" t="s">
        <v>1557</v>
      </c>
      <c r="F20" s="191" t="s">
        <v>3</v>
      </c>
      <c r="G20" s="191">
        <v>2248126</v>
      </c>
      <c r="H20" s="68"/>
      <c r="I20" s="197" t="s">
        <v>1755</v>
      </c>
      <c r="J20" s="68"/>
      <c r="K20" s="68"/>
      <c r="L20" s="68"/>
      <c r="M20" s="68"/>
      <c r="N20" s="348"/>
      <c r="O20" s="348"/>
      <c r="P20" s="214">
        <v>0</v>
      </c>
      <c r="Q20" s="214">
        <v>9347.94</v>
      </c>
      <c r="R20" s="68" t="s">
        <v>1479</v>
      </c>
      <c r="S20" s="349"/>
      <c r="T20" s="272"/>
    </row>
    <row r="21" spans="1:20" ht="63.75">
      <c r="A21" s="191">
        <v>291</v>
      </c>
      <c r="B21" s="68"/>
      <c r="C21" s="212" t="s">
        <v>119</v>
      </c>
      <c r="D21" s="213">
        <v>45664</v>
      </c>
      <c r="E21" s="191" t="s">
        <v>1575</v>
      </c>
      <c r="F21" s="191" t="s">
        <v>3</v>
      </c>
      <c r="G21" s="191">
        <v>2248509</v>
      </c>
      <c r="H21" s="68"/>
      <c r="I21" s="197" t="s">
        <v>1773</v>
      </c>
      <c r="J21" s="68"/>
      <c r="K21" s="68"/>
      <c r="L21" s="68"/>
      <c r="M21" s="68"/>
      <c r="N21" s="348"/>
      <c r="O21" s="348"/>
      <c r="P21" s="214">
        <v>0</v>
      </c>
      <c r="Q21" s="214">
        <v>2097.4499999999998</v>
      </c>
      <c r="R21" s="68" t="s">
        <v>1479</v>
      </c>
      <c r="S21" s="349"/>
      <c r="T21" s="272"/>
    </row>
    <row r="22" spans="1:20" ht="51">
      <c r="A22" s="191">
        <v>163</v>
      </c>
      <c r="B22" s="68"/>
      <c r="C22" s="212" t="s">
        <v>78</v>
      </c>
      <c r="D22" s="213">
        <v>45664</v>
      </c>
      <c r="E22" s="191" t="s">
        <v>1576</v>
      </c>
      <c r="F22" s="191" t="s">
        <v>3</v>
      </c>
      <c r="G22" s="191">
        <v>2248421</v>
      </c>
      <c r="H22" s="68"/>
      <c r="I22" s="197" t="s">
        <v>1774</v>
      </c>
      <c r="J22" s="68"/>
      <c r="K22" s="68"/>
      <c r="L22" s="68"/>
      <c r="M22" s="68"/>
      <c r="N22" s="348"/>
      <c r="O22" s="348"/>
      <c r="P22" s="214">
        <v>0</v>
      </c>
      <c r="Q22" s="214">
        <v>8161.9</v>
      </c>
      <c r="R22" s="68" t="s">
        <v>1479</v>
      </c>
      <c r="S22" s="349"/>
      <c r="T22" s="272"/>
    </row>
    <row r="23" spans="1:20" ht="51">
      <c r="A23" s="191">
        <v>163</v>
      </c>
      <c r="B23" s="68"/>
      <c r="C23" s="212" t="s">
        <v>78</v>
      </c>
      <c r="D23" s="213">
        <v>45664</v>
      </c>
      <c r="E23" s="191" t="s">
        <v>1577</v>
      </c>
      <c r="F23" s="191" t="s">
        <v>3</v>
      </c>
      <c r="G23" s="191">
        <v>2248422</v>
      </c>
      <c r="H23" s="68"/>
      <c r="I23" s="197" t="s">
        <v>1775</v>
      </c>
      <c r="J23" s="68"/>
      <c r="K23" s="68"/>
      <c r="L23" s="68"/>
      <c r="M23" s="68"/>
      <c r="N23" s="348"/>
      <c r="O23" s="348"/>
      <c r="P23" s="214">
        <v>0</v>
      </c>
      <c r="Q23" s="214">
        <v>859.43</v>
      </c>
      <c r="R23" s="68" t="s">
        <v>1479</v>
      </c>
      <c r="S23" s="349"/>
      <c r="T23" s="272"/>
    </row>
    <row r="24" spans="1:20" ht="114.75">
      <c r="A24" s="191">
        <v>86</v>
      </c>
      <c r="B24" s="68"/>
      <c r="C24" s="212" t="s">
        <v>50</v>
      </c>
      <c r="D24" s="213">
        <v>45664</v>
      </c>
      <c r="E24" s="191" t="s">
        <v>1579</v>
      </c>
      <c r="F24" s="191" t="s">
        <v>599</v>
      </c>
      <c r="G24" s="191">
        <v>22384</v>
      </c>
      <c r="H24" s="68"/>
      <c r="I24" s="197" t="s">
        <v>1777</v>
      </c>
      <c r="J24" s="68"/>
      <c r="K24" s="68"/>
      <c r="L24" s="68"/>
      <c r="M24" s="68"/>
      <c r="N24" s="348"/>
      <c r="O24" s="348"/>
      <c r="P24" s="214">
        <v>191824</v>
      </c>
      <c r="Q24" s="214">
        <v>0</v>
      </c>
      <c r="R24" s="68" t="s">
        <v>1479</v>
      </c>
      <c r="S24" s="349"/>
      <c r="T24" s="272"/>
    </row>
    <row r="25" spans="1:20" ht="51">
      <c r="A25" s="191">
        <v>291</v>
      </c>
      <c r="B25" s="68"/>
      <c r="C25" s="212" t="s">
        <v>119</v>
      </c>
      <c r="D25" s="213">
        <v>45665</v>
      </c>
      <c r="E25" s="191" t="s">
        <v>1587</v>
      </c>
      <c r="F25" s="191" t="s">
        <v>3</v>
      </c>
      <c r="G25" s="191">
        <v>2248791</v>
      </c>
      <c r="H25" s="68"/>
      <c r="I25" s="197" t="s">
        <v>1785</v>
      </c>
      <c r="J25" s="68"/>
      <c r="K25" s="68"/>
      <c r="L25" s="68"/>
      <c r="M25" s="68"/>
      <c r="N25" s="348"/>
      <c r="O25" s="348"/>
      <c r="P25" s="214">
        <v>0</v>
      </c>
      <c r="Q25" s="214">
        <v>22812.65</v>
      </c>
      <c r="R25" s="68" t="s">
        <v>1479</v>
      </c>
      <c r="S25" s="349"/>
      <c r="T25" s="272"/>
    </row>
    <row r="26" spans="1:20" ht="51">
      <c r="A26" s="191" t="s">
        <v>550</v>
      </c>
      <c r="B26" s="68"/>
      <c r="C26" s="212" t="s">
        <v>589</v>
      </c>
      <c r="D26" s="213">
        <v>45665</v>
      </c>
      <c r="E26" s="191" t="s">
        <v>1588</v>
      </c>
      <c r="F26" s="191" t="s">
        <v>3</v>
      </c>
      <c r="G26" s="191">
        <v>2248792</v>
      </c>
      <c r="H26" s="68"/>
      <c r="I26" s="197" t="s">
        <v>1786</v>
      </c>
      <c r="J26" s="68"/>
      <c r="K26" s="68"/>
      <c r="L26" s="68"/>
      <c r="M26" s="68"/>
      <c r="N26" s="348"/>
      <c r="O26" s="348"/>
      <c r="P26" s="214">
        <v>0</v>
      </c>
      <c r="Q26" s="214">
        <v>9333.52</v>
      </c>
      <c r="R26" s="68" t="s">
        <v>1479</v>
      </c>
      <c r="S26" s="349"/>
      <c r="T26" s="272"/>
    </row>
    <row r="27" spans="1:20" ht="51">
      <c r="A27" s="191" t="s">
        <v>550</v>
      </c>
      <c r="B27" s="68"/>
      <c r="C27" s="212" t="s">
        <v>589</v>
      </c>
      <c r="D27" s="213">
        <v>45665</v>
      </c>
      <c r="E27" s="191" t="s">
        <v>1589</v>
      </c>
      <c r="F27" s="191" t="s">
        <v>3</v>
      </c>
      <c r="G27" s="191">
        <v>2248915</v>
      </c>
      <c r="H27" s="68"/>
      <c r="I27" s="197" t="s">
        <v>1787</v>
      </c>
      <c r="J27" s="68"/>
      <c r="K27" s="68"/>
      <c r="L27" s="68"/>
      <c r="M27" s="68"/>
      <c r="N27" s="348"/>
      <c r="O27" s="348"/>
      <c r="P27" s="214">
        <v>0</v>
      </c>
      <c r="Q27" s="214">
        <v>7379.55</v>
      </c>
      <c r="R27" s="68" t="s">
        <v>1479</v>
      </c>
      <c r="S27" s="349"/>
      <c r="T27" s="272"/>
    </row>
    <row r="28" spans="1:20" ht="51">
      <c r="A28" s="191" t="s">
        <v>550</v>
      </c>
      <c r="B28" s="68"/>
      <c r="C28" s="212" t="s">
        <v>589</v>
      </c>
      <c r="D28" s="213">
        <v>45665</v>
      </c>
      <c r="E28" s="191" t="s">
        <v>1590</v>
      </c>
      <c r="F28" s="191" t="s">
        <v>3</v>
      </c>
      <c r="G28" s="191">
        <v>2248917</v>
      </c>
      <c r="H28" s="68"/>
      <c r="I28" s="197" t="s">
        <v>1788</v>
      </c>
      <c r="J28" s="68"/>
      <c r="K28" s="68"/>
      <c r="L28" s="68"/>
      <c r="M28" s="68"/>
      <c r="N28" s="348"/>
      <c r="O28" s="348"/>
      <c r="P28" s="214">
        <v>0</v>
      </c>
      <c r="Q28" s="214">
        <v>128.16999999999999</v>
      </c>
      <c r="R28" s="68" t="s">
        <v>1479</v>
      </c>
      <c r="S28" s="349"/>
      <c r="T28" s="272"/>
    </row>
    <row r="29" spans="1:20" ht="51">
      <c r="A29" s="191" t="s">
        <v>550</v>
      </c>
      <c r="B29" s="68"/>
      <c r="C29" s="212" t="s">
        <v>589</v>
      </c>
      <c r="D29" s="213">
        <v>45665</v>
      </c>
      <c r="E29" s="191" t="s">
        <v>1591</v>
      </c>
      <c r="F29" s="191" t="s">
        <v>3</v>
      </c>
      <c r="G29" s="191">
        <v>2248918</v>
      </c>
      <c r="H29" s="68"/>
      <c r="I29" s="197" t="s">
        <v>1789</v>
      </c>
      <c r="J29" s="68"/>
      <c r="K29" s="68"/>
      <c r="L29" s="68"/>
      <c r="M29" s="68"/>
      <c r="N29" s="348"/>
      <c r="O29" s="348"/>
      <c r="P29" s="214">
        <v>0</v>
      </c>
      <c r="Q29" s="214">
        <v>7507.01</v>
      </c>
      <c r="R29" s="68" t="s">
        <v>1479</v>
      </c>
      <c r="S29" s="349"/>
      <c r="T29" s="272"/>
    </row>
    <row r="30" spans="1:20" ht="51">
      <c r="A30" s="191" t="s">
        <v>550</v>
      </c>
      <c r="B30" s="68"/>
      <c r="C30" s="212" t="s">
        <v>589</v>
      </c>
      <c r="D30" s="213">
        <v>45665</v>
      </c>
      <c r="E30" s="191" t="s">
        <v>1592</v>
      </c>
      <c r="F30" s="191" t="s">
        <v>3</v>
      </c>
      <c r="G30" s="191">
        <v>2248919</v>
      </c>
      <c r="H30" s="68"/>
      <c r="I30" s="197" t="s">
        <v>1790</v>
      </c>
      <c r="J30" s="68"/>
      <c r="K30" s="68"/>
      <c r="L30" s="68"/>
      <c r="M30" s="68"/>
      <c r="N30" s="348"/>
      <c r="O30" s="348"/>
      <c r="P30" s="214">
        <v>0</v>
      </c>
      <c r="Q30" s="214">
        <v>7507.01</v>
      </c>
      <c r="R30" s="68" t="s">
        <v>1479</v>
      </c>
      <c r="S30" s="349"/>
      <c r="T30" s="272"/>
    </row>
    <row r="31" spans="1:20" ht="51">
      <c r="A31" s="191" t="s">
        <v>550</v>
      </c>
      <c r="B31" s="68"/>
      <c r="C31" s="212" t="s">
        <v>589</v>
      </c>
      <c r="D31" s="213">
        <v>45665</v>
      </c>
      <c r="E31" s="191" t="s">
        <v>1593</v>
      </c>
      <c r="F31" s="191" t="s">
        <v>3</v>
      </c>
      <c r="G31" s="191">
        <v>2248920</v>
      </c>
      <c r="H31" s="68"/>
      <c r="I31" s="197" t="s">
        <v>1791</v>
      </c>
      <c r="J31" s="68"/>
      <c r="K31" s="68"/>
      <c r="L31" s="68"/>
      <c r="M31" s="68"/>
      <c r="N31" s="348"/>
      <c r="O31" s="348"/>
      <c r="P31" s="214">
        <v>0</v>
      </c>
      <c r="Q31" s="214">
        <v>7507.01</v>
      </c>
      <c r="R31" s="68" t="s">
        <v>1479</v>
      </c>
      <c r="S31" s="349"/>
      <c r="T31" s="272"/>
    </row>
    <row r="32" spans="1:20" ht="38.25">
      <c r="A32" s="191" t="s">
        <v>550</v>
      </c>
      <c r="B32" s="68"/>
      <c r="C32" s="212" t="s">
        <v>589</v>
      </c>
      <c r="D32" s="213">
        <v>45666</v>
      </c>
      <c r="E32" s="191" t="s">
        <v>1594</v>
      </c>
      <c r="F32" s="191" t="s">
        <v>3</v>
      </c>
      <c r="G32" s="191">
        <v>2249116</v>
      </c>
      <c r="H32" s="68"/>
      <c r="I32" s="197" t="s">
        <v>1792</v>
      </c>
      <c r="J32" s="68"/>
      <c r="K32" s="68"/>
      <c r="L32" s="68"/>
      <c r="M32" s="68"/>
      <c r="N32" s="348"/>
      <c r="O32" s="348"/>
      <c r="P32" s="214">
        <v>0</v>
      </c>
      <c r="Q32" s="214">
        <v>43</v>
      </c>
      <c r="R32" s="68" t="s">
        <v>1479</v>
      </c>
      <c r="S32" s="349"/>
      <c r="T32" s="272"/>
    </row>
    <row r="33" spans="1:20" ht="51">
      <c r="A33" s="191">
        <v>15</v>
      </c>
      <c r="B33" s="68"/>
      <c r="C33" s="212" t="s">
        <v>39</v>
      </c>
      <c r="D33" s="213">
        <v>45666</v>
      </c>
      <c r="E33" s="191" t="s">
        <v>1595</v>
      </c>
      <c r="F33" s="191" t="s">
        <v>3</v>
      </c>
      <c r="G33" s="191">
        <v>2249141</v>
      </c>
      <c r="H33" s="68"/>
      <c r="I33" s="197" t="s">
        <v>1793</v>
      </c>
      <c r="J33" s="68"/>
      <c r="K33" s="68"/>
      <c r="L33" s="68"/>
      <c r="M33" s="68"/>
      <c r="N33" s="348"/>
      <c r="O33" s="348"/>
      <c r="P33" s="214">
        <v>0</v>
      </c>
      <c r="Q33" s="214">
        <v>149.6</v>
      </c>
      <c r="R33" s="68" t="s">
        <v>1479</v>
      </c>
      <c r="S33" s="349"/>
      <c r="T33" s="272"/>
    </row>
    <row r="34" spans="1:20" ht="63.75">
      <c r="A34" s="191">
        <v>15</v>
      </c>
      <c r="B34" s="68"/>
      <c r="C34" s="212" t="s">
        <v>39</v>
      </c>
      <c r="D34" s="213">
        <v>45666</v>
      </c>
      <c r="E34" s="191" t="s">
        <v>1596</v>
      </c>
      <c r="F34" s="191" t="s">
        <v>3</v>
      </c>
      <c r="G34" s="191">
        <v>2249142</v>
      </c>
      <c r="H34" s="68"/>
      <c r="I34" s="197" t="s">
        <v>1794</v>
      </c>
      <c r="J34" s="68"/>
      <c r="K34" s="68"/>
      <c r="L34" s="68"/>
      <c r="M34" s="68"/>
      <c r="N34" s="348"/>
      <c r="O34" s="348"/>
      <c r="P34" s="214">
        <v>0</v>
      </c>
      <c r="Q34" s="214">
        <v>74.8</v>
      </c>
      <c r="R34" s="68" t="s">
        <v>1479</v>
      </c>
      <c r="S34" s="349"/>
      <c r="T34" s="272"/>
    </row>
    <row r="35" spans="1:20" ht="63.75">
      <c r="A35" s="191" t="s">
        <v>550</v>
      </c>
      <c r="B35" s="68"/>
      <c r="C35" s="212" t="s">
        <v>589</v>
      </c>
      <c r="D35" s="213">
        <v>45666</v>
      </c>
      <c r="E35" s="191" t="s">
        <v>1597</v>
      </c>
      <c r="F35" s="191" t="s">
        <v>3</v>
      </c>
      <c r="G35" s="191">
        <v>2249218</v>
      </c>
      <c r="H35" s="68"/>
      <c r="I35" s="197" t="s">
        <v>1795</v>
      </c>
      <c r="J35" s="68"/>
      <c r="K35" s="68"/>
      <c r="L35" s="68"/>
      <c r="M35" s="68"/>
      <c r="N35" s="348"/>
      <c r="O35" s="348"/>
      <c r="P35" s="214">
        <v>0</v>
      </c>
      <c r="Q35" s="214">
        <v>30618.87</v>
      </c>
      <c r="R35" s="68" t="s">
        <v>1479</v>
      </c>
      <c r="S35" s="349"/>
      <c r="T35" s="272"/>
    </row>
    <row r="36" spans="1:20" ht="38.25">
      <c r="A36" s="191" t="s">
        <v>550</v>
      </c>
      <c r="B36" s="68"/>
      <c r="C36" s="212" t="s">
        <v>589</v>
      </c>
      <c r="D36" s="213">
        <v>45666</v>
      </c>
      <c r="E36" s="191" t="s">
        <v>1598</v>
      </c>
      <c r="F36" s="191" t="s">
        <v>3</v>
      </c>
      <c r="G36" s="191">
        <v>2249255</v>
      </c>
      <c r="H36" s="68"/>
      <c r="I36" s="197" t="s">
        <v>1796</v>
      </c>
      <c r="J36" s="68"/>
      <c r="K36" s="68"/>
      <c r="L36" s="68"/>
      <c r="M36" s="68"/>
      <c r="N36" s="348"/>
      <c r="O36" s="348"/>
      <c r="P36" s="214">
        <v>0</v>
      </c>
      <c r="Q36" s="214">
        <v>40</v>
      </c>
      <c r="R36" s="68" t="s">
        <v>1479</v>
      </c>
      <c r="S36" s="349"/>
      <c r="T36" s="272"/>
    </row>
    <row r="37" spans="1:20" ht="63.75">
      <c r="A37" s="191">
        <v>590</v>
      </c>
      <c r="B37" s="68"/>
      <c r="C37" s="212" t="s">
        <v>1280</v>
      </c>
      <c r="D37" s="213">
        <v>45666</v>
      </c>
      <c r="E37" s="191" t="s">
        <v>1599</v>
      </c>
      <c r="F37" s="191" t="s">
        <v>6</v>
      </c>
      <c r="G37" s="191">
        <v>2151048</v>
      </c>
      <c r="H37" s="68"/>
      <c r="I37" s="197" t="s">
        <v>1797</v>
      </c>
      <c r="J37" s="68"/>
      <c r="K37" s="68"/>
      <c r="L37" s="68"/>
      <c r="M37" s="68"/>
      <c r="N37" s="348"/>
      <c r="O37" s="348"/>
      <c r="P37" s="214">
        <v>0</v>
      </c>
      <c r="Q37" s="214">
        <v>165856</v>
      </c>
      <c r="R37" s="68" t="s">
        <v>1479</v>
      </c>
      <c r="S37" s="349"/>
      <c r="T37" s="272"/>
    </row>
    <row r="38" spans="1:20" ht="76.5">
      <c r="A38" s="191">
        <v>291</v>
      </c>
      <c r="B38" s="68"/>
      <c r="C38" s="212" t="s">
        <v>119</v>
      </c>
      <c r="D38" s="213">
        <v>45666</v>
      </c>
      <c r="E38" s="191" t="s">
        <v>1600</v>
      </c>
      <c r="F38" s="191" t="s">
        <v>12</v>
      </c>
      <c r="G38" s="191">
        <v>1116039</v>
      </c>
      <c r="H38" s="68"/>
      <c r="I38" s="197" t="s">
        <v>1798</v>
      </c>
      <c r="J38" s="68"/>
      <c r="K38" s="68"/>
      <c r="L38" s="68"/>
      <c r="M38" s="68"/>
      <c r="N38" s="348"/>
      <c r="O38" s="348"/>
      <c r="P38" s="214">
        <v>197.66</v>
      </c>
      <c r="Q38" s="214">
        <v>0</v>
      </c>
      <c r="R38" s="68" t="s">
        <v>1479</v>
      </c>
      <c r="S38" s="349"/>
      <c r="T38" s="272"/>
    </row>
    <row r="39" spans="1:20" ht="89.25">
      <c r="A39" s="191">
        <v>291</v>
      </c>
      <c r="B39" s="68"/>
      <c r="C39" s="212" t="s">
        <v>119</v>
      </c>
      <c r="D39" s="213">
        <v>45666</v>
      </c>
      <c r="E39" s="191" t="s">
        <v>1601</v>
      </c>
      <c r="F39" s="191" t="s">
        <v>10</v>
      </c>
      <c r="G39" s="191">
        <v>1116039</v>
      </c>
      <c r="H39" s="68"/>
      <c r="I39" s="197" t="s">
        <v>1799</v>
      </c>
      <c r="J39" s="68"/>
      <c r="K39" s="68"/>
      <c r="L39" s="68"/>
      <c r="M39" s="68"/>
      <c r="N39" s="348"/>
      <c r="O39" s="348"/>
      <c r="P39" s="214">
        <v>60</v>
      </c>
      <c r="Q39" s="214">
        <v>0</v>
      </c>
      <c r="R39" s="68" t="s">
        <v>1479</v>
      </c>
      <c r="S39" s="349"/>
      <c r="T39" s="272"/>
    </row>
    <row r="40" spans="1:20" ht="38.25">
      <c r="A40" s="191" t="s">
        <v>550</v>
      </c>
      <c r="B40" s="68"/>
      <c r="C40" s="212" t="s">
        <v>589</v>
      </c>
      <c r="D40" s="213">
        <v>45667</v>
      </c>
      <c r="E40" s="191" t="s">
        <v>1602</v>
      </c>
      <c r="F40" s="191" t="s">
        <v>3</v>
      </c>
      <c r="G40" s="191">
        <v>2249519</v>
      </c>
      <c r="H40" s="68"/>
      <c r="I40" s="197" t="s">
        <v>1800</v>
      </c>
      <c r="J40" s="68"/>
      <c r="K40" s="68"/>
      <c r="L40" s="68"/>
      <c r="M40" s="68"/>
      <c r="N40" s="348"/>
      <c r="O40" s="348"/>
      <c r="P40" s="214">
        <v>0</v>
      </c>
      <c r="Q40" s="214">
        <v>813</v>
      </c>
      <c r="R40" s="68" t="s">
        <v>1479</v>
      </c>
      <c r="S40" s="349"/>
      <c r="T40" s="272"/>
    </row>
    <row r="41" spans="1:20" ht="51">
      <c r="A41" s="191" t="s">
        <v>544</v>
      </c>
      <c r="B41" s="68"/>
      <c r="C41" s="212" t="s">
        <v>679</v>
      </c>
      <c r="D41" s="213">
        <v>45667</v>
      </c>
      <c r="E41" s="191" t="s">
        <v>1603</v>
      </c>
      <c r="F41" s="191" t="s">
        <v>3</v>
      </c>
      <c r="G41" s="191">
        <v>2249592</v>
      </c>
      <c r="H41" s="68"/>
      <c r="I41" s="197" t="s">
        <v>1801</v>
      </c>
      <c r="J41" s="68"/>
      <c r="K41" s="68"/>
      <c r="L41" s="68"/>
      <c r="M41" s="68"/>
      <c r="N41" s="348"/>
      <c r="O41" s="348"/>
      <c r="P41" s="214">
        <v>0</v>
      </c>
      <c r="Q41" s="214">
        <v>7507.01</v>
      </c>
      <c r="R41" s="68" t="s">
        <v>1479</v>
      </c>
      <c r="S41" s="349"/>
      <c r="T41" s="272"/>
    </row>
    <row r="42" spans="1:20" ht="51">
      <c r="A42" s="191">
        <v>526</v>
      </c>
      <c r="B42" s="68"/>
      <c r="C42" s="212" t="s">
        <v>1262</v>
      </c>
      <c r="D42" s="213">
        <v>45667</v>
      </c>
      <c r="E42" s="191" t="s">
        <v>1604</v>
      </c>
      <c r="F42" s="191" t="s">
        <v>3</v>
      </c>
      <c r="G42" s="191">
        <v>2249625</v>
      </c>
      <c r="H42" s="68"/>
      <c r="I42" s="197" t="s">
        <v>1802</v>
      </c>
      <c r="J42" s="68"/>
      <c r="K42" s="68"/>
      <c r="L42" s="68"/>
      <c r="M42" s="68"/>
      <c r="N42" s="348"/>
      <c r="O42" s="348"/>
      <c r="P42" s="214">
        <v>0</v>
      </c>
      <c r="Q42" s="214">
        <v>11257.5</v>
      </c>
      <c r="R42" s="68" t="s">
        <v>1479</v>
      </c>
      <c r="S42" s="349"/>
      <c r="T42" s="272"/>
    </row>
    <row r="43" spans="1:20" ht="51">
      <c r="A43" s="191">
        <v>15</v>
      </c>
      <c r="B43" s="68"/>
      <c r="C43" s="212" t="s">
        <v>39</v>
      </c>
      <c r="D43" s="213">
        <v>45667</v>
      </c>
      <c r="E43" s="191" t="s">
        <v>1605</v>
      </c>
      <c r="F43" s="191" t="s">
        <v>3</v>
      </c>
      <c r="G43" s="191">
        <v>2249670</v>
      </c>
      <c r="H43" s="68"/>
      <c r="I43" s="197" t="s">
        <v>1803</v>
      </c>
      <c r="J43" s="68"/>
      <c r="K43" s="68"/>
      <c r="L43" s="68"/>
      <c r="M43" s="68"/>
      <c r="N43" s="348"/>
      <c r="O43" s="348"/>
      <c r="P43" s="214">
        <v>0</v>
      </c>
      <c r="Q43" s="214">
        <v>284</v>
      </c>
      <c r="R43" s="68" t="s">
        <v>1479</v>
      </c>
      <c r="S43" s="349"/>
      <c r="T43" s="272"/>
    </row>
    <row r="44" spans="1:20" ht="51">
      <c r="A44" s="191">
        <v>15</v>
      </c>
      <c r="B44" s="68"/>
      <c r="C44" s="212" t="s">
        <v>39</v>
      </c>
      <c r="D44" s="213">
        <v>45667</v>
      </c>
      <c r="E44" s="191" t="s">
        <v>1606</v>
      </c>
      <c r="F44" s="191" t="s">
        <v>3</v>
      </c>
      <c r="G44" s="191">
        <v>2249673</v>
      </c>
      <c r="H44" s="68"/>
      <c r="I44" s="197" t="s">
        <v>1803</v>
      </c>
      <c r="J44" s="68"/>
      <c r="K44" s="68"/>
      <c r="L44" s="68"/>
      <c r="M44" s="68"/>
      <c r="N44" s="348"/>
      <c r="O44" s="348"/>
      <c r="P44" s="214">
        <v>0</v>
      </c>
      <c r="Q44" s="214">
        <v>246</v>
      </c>
      <c r="R44" s="68" t="s">
        <v>1479</v>
      </c>
      <c r="S44" s="349"/>
      <c r="T44" s="272"/>
    </row>
    <row r="45" spans="1:20" ht="51">
      <c r="A45" s="191">
        <v>15</v>
      </c>
      <c r="B45" s="68"/>
      <c r="C45" s="212" t="s">
        <v>39</v>
      </c>
      <c r="D45" s="213">
        <v>45667</v>
      </c>
      <c r="E45" s="191" t="s">
        <v>1607</v>
      </c>
      <c r="F45" s="191" t="s">
        <v>3</v>
      </c>
      <c r="G45" s="191">
        <v>2249676</v>
      </c>
      <c r="H45" s="68"/>
      <c r="I45" s="197" t="s">
        <v>1803</v>
      </c>
      <c r="J45" s="68"/>
      <c r="K45" s="68"/>
      <c r="L45" s="68"/>
      <c r="M45" s="68"/>
      <c r="N45" s="348"/>
      <c r="O45" s="348"/>
      <c r="P45" s="214">
        <v>0</v>
      </c>
      <c r="Q45" s="214">
        <v>246</v>
      </c>
      <c r="R45" s="68" t="s">
        <v>1479</v>
      </c>
      <c r="S45" s="349"/>
      <c r="T45" s="272"/>
    </row>
    <row r="46" spans="1:20" ht="51">
      <c r="A46" s="191">
        <v>15</v>
      </c>
      <c r="B46" s="68"/>
      <c r="C46" s="212" t="s">
        <v>39</v>
      </c>
      <c r="D46" s="213">
        <v>45667</v>
      </c>
      <c r="E46" s="191" t="s">
        <v>1608</v>
      </c>
      <c r="F46" s="191" t="s">
        <v>3</v>
      </c>
      <c r="G46" s="191">
        <v>2249679</v>
      </c>
      <c r="H46" s="68"/>
      <c r="I46" s="197" t="s">
        <v>1803</v>
      </c>
      <c r="J46" s="68"/>
      <c r="K46" s="68"/>
      <c r="L46" s="68"/>
      <c r="M46" s="68"/>
      <c r="N46" s="348"/>
      <c r="O46" s="348"/>
      <c r="P46" s="214">
        <v>0</v>
      </c>
      <c r="Q46" s="214">
        <v>284</v>
      </c>
      <c r="R46" s="68" t="s">
        <v>1479</v>
      </c>
      <c r="S46" s="349"/>
      <c r="T46" s="272"/>
    </row>
    <row r="47" spans="1:20" ht="38.25">
      <c r="A47" s="191">
        <v>15</v>
      </c>
      <c r="B47" s="68"/>
      <c r="C47" s="212" t="s">
        <v>39</v>
      </c>
      <c r="D47" s="213">
        <v>45667</v>
      </c>
      <c r="E47" s="191" t="s">
        <v>1609</v>
      </c>
      <c r="F47" s="191" t="s">
        <v>3</v>
      </c>
      <c r="G47" s="191">
        <v>2249680</v>
      </c>
      <c r="H47" s="68"/>
      <c r="I47" s="197" t="s">
        <v>1804</v>
      </c>
      <c r="J47" s="68"/>
      <c r="K47" s="68"/>
      <c r="L47" s="68"/>
      <c r="M47" s="68"/>
      <c r="N47" s="348"/>
      <c r="O47" s="348"/>
      <c r="P47" s="214">
        <v>0</v>
      </c>
      <c r="Q47" s="214">
        <v>699</v>
      </c>
      <c r="R47" s="68" t="s">
        <v>1479</v>
      </c>
      <c r="S47" s="349"/>
      <c r="T47" s="272"/>
    </row>
    <row r="48" spans="1:20" ht="51">
      <c r="A48" s="191">
        <v>291</v>
      </c>
      <c r="B48" s="68"/>
      <c r="C48" s="212" t="s">
        <v>119</v>
      </c>
      <c r="D48" s="213">
        <v>45667</v>
      </c>
      <c r="E48" s="191" t="s">
        <v>1610</v>
      </c>
      <c r="F48" s="191" t="s">
        <v>3</v>
      </c>
      <c r="G48" s="191">
        <v>2249767</v>
      </c>
      <c r="H48" s="68"/>
      <c r="I48" s="197" t="s">
        <v>1805</v>
      </c>
      <c r="J48" s="68"/>
      <c r="K48" s="68"/>
      <c r="L48" s="68"/>
      <c r="M48" s="68"/>
      <c r="N48" s="348"/>
      <c r="O48" s="348"/>
      <c r="P48" s="214">
        <v>0</v>
      </c>
      <c r="Q48" s="214">
        <v>7343.74</v>
      </c>
      <c r="R48" s="68" t="s">
        <v>1479</v>
      </c>
      <c r="S48" s="349"/>
      <c r="T48" s="272"/>
    </row>
    <row r="49" spans="1:20" ht="38.25">
      <c r="A49" s="191">
        <v>15</v>
      </c>
      <c r="B49" s="68"/>
      <c r="C49" s="212" t="s">
        <v>39</v>
      </c>
      <c r="D49" s="213">
        <v>45667</v>
      </c>
      <c r="E49" s="191" t="s">
        <v>1611</v>
      </c>
      <c r="F49" s="191" t="s">
        <v>3</v>
      </c>
      <c r="G49" s="191">
        <v>2249818</v>
      </c>
      <c r="H49" s="68"/>
      <c r="I49" s="197" t="s">
        <v>1807</v>
      </c>
      <c r="J49" s="68"/>
      <c r="K49" s="68"/>
      <c r="L49" s="68"/>
      <c r="M49" s="68"/>
      <c r="N49" s="348"/>
      <c r="O49" s="348"/>
      <c r="P49" s="214">
        <v>0</v>
      </c>
      <c r="Q49" s="214">
        <v>2000</v>
      </c>
      <c r="R49" s="68" t="s">
        <v>1479</v>
      </c>
      <c r="S49" s="349"/>
      <c r="T49" s="272"/>
    </row>
    <row r="50" spans="1:20" ht="51">
      <c r="A50" s="191" t="s">
        <v>550</v>
      </c>
      <c r="B50" s="68"/>
      <c r="C50" s="212" t="s">
        <v>589</v>
      </c>
      <c r="D50" s="213">
        <v>45667</v>
      </c>
      <c r="E50" s="191" t="s">
        <v>1612</v>
      </c>
      <c r="F50" s="191" t="s">
        <v>3</v>
      </c>
      <c r="G50" s="191">
        <v>2249617</v>
      </c>
      <c r="H50" s="68"/>
      <c r="I50" s="197" t="s">
        <v>1808</v>
      </c>
      <c r="J50" s="68"/>
      <c r="K50" s="68"/>
      <c r="L50" s="68"/>
      <c r="M50" s="68"/>
      <c r="N50" s="348"/>
      <c r="O50" s="348"/>
      <c r="P50" s="214">
        <v>0</v>
      </c>
      <c r="Q50" s="214">
        <v>961</v>
      </c>
      <c r="R50" s="68" t="s">
        <v>1479</v>
      </c>
      <c r="S50" s="349"/>
      <c r="T50" s="272"/>
    </row>
    <row r="51" spans="1:20" ht="51">
      <c r="A51" s="191">
        <v>291</v>
      </c>
      <c r="B51" s="68"/>
      <c r="C51" s="212" t="s">
        <v>119</v>
      </c>
      <c r="D51" s="213">
        <v>45667</v>
      </c>
      <c r="E51" s="191" t="s">
        <v>1613</v>
      </c>
      <c r="F51" s="191" t="s">
        <v>3</v>
      </c>
      <c r="G51" s="191">
        <v>2249626</v>
      </c>
      <c r="H51" s="68"/>
      <c r="I51" s="197" t="s">
        <v>1809</v>
      </c>
      <c r="J51" s="68"/>
      <c r="K51" s="68"/>
      <c r="L51" s="68"/>
      <c r="M51" s="68"/>
      <c r="N51" s="348"/>
      <c r="O51" s="348"/>
      <c r="P51" s="214">
        <v>0</v>
      </c>
      <c r="Q51" s="214">
        <v>2923.2</v>
      </c>
      <c r="R51" s="68" t="s">
        <v>1479</v>
      </c>
      <c r="S51" s="349"/>
      <c r="T51" s="272"/>
    </row>
    <row r="52" spans="1:20" ht="38.25">
      <c r="A52" s="191" t="s">
        <v>550</v>
      </c>
      <c r="B52" s="68"/>
      <c r="C52" s="212" t="s">
        <v>589</v>
      </c>
      <c r="D52" s="213">
        <v>45670</v>
      </c>
      <c r="E52" s="191" t="s">
        <v>1616</v>
      </c>
      <c r="F52" s="191" t="s">
        <v>3</v>
      </c>
      <c r="G52" s="191">
        <v>2250029</v>
      </c>
      <c r="H52" s="68"/>
      <c r="I52" s="197" t="s">
        <v>1812</v>
      </c>
      <c r="J52" s="68"/>
      <c r="K52" s="68"/>
      <c r="L52" s="68"/>
      <c r="M52" s="68"/>
      <c r="N52" s="348"/>
      <c r="O52" s="348"/>
      <c r="P52" s="214">
        <v>0</v>
      </c>
      <c r="Q52" s="214">
        <v>186</v>
      </c>
      <c r="R52" s="68" t="s">
        <v>1479</v>
      </c>
      <c r="S52" s="349"/>
      <c r="T52" s="272"/>
    </row>
    <row r="53" spans="1:20" ht="51">
      <c r="A53" s="191">
        <v>15</v>
      </c>
      <c r="B53" s="68"/>
      <c r="C53" s="212" t="s">
        <v>39</v>
      </c>
      <c r="D53" s="213">
        <v>45670</v>
      </c>
      <c r="E53" s="191" t="s">
        <v>1617</v>
      </c>
      <c r="F53" s="191" t="s">
        <v>3</v>
      </c>
      <c r="G53" s="191">
        <v>2250082</v>
      </c>
      <c r="H53" s="68"/>
      <c r="I53" s="197" t="s">
        <v>1813</v>
      </c>
      <c r="J53" s="68"/>
      <c r="K53" s="68"/>
      <c r="L53" s="68"/>
      <c r="M53" s="68"/>
      <c r="N53" s="348"/>
      <c r="O53" s="348"/>
      <c r="P53" s="214">
        <v>0</v>
      </c>
      <c r="Q53" s="214">
        <v>98.89</v>
      </c>
      <c r="R53" s="68" t="s">
        <v>1479</v>
      </c>
      <c r="S53" s="349"/>
      <c r="T53" s="272"/>
    </row>
    <row r="54" spans="1:20" ht="51">
      <c r="A54" s="191" t="s">
        <v>550</v>
      </c>
      <c r="B54" s="68"/>
      <c r="C54" s="212" t="s">
        <v>589</v>
      </c>
      <c r="D54" s="213">
        <v>45670</v>
      </c>
      <c r="E54" s="191" t="s">
        <v>1618</v>
      </c>
      <c r="F54" s="191" t="s">
        <v>3</v>
      </c>
      <c r="G54" s="191">
        <v>2250071</v>
      </c>
      <c r="H54" s="68"/>
      <c r="I54" s="197" t="s">
        <v>1814</v>
      </c>
      <c r="J54" s="68"/>
      <c r="K54" s="68"/>
      <c r="L54" s="68"/>
      <c r="M54" s="68"/>
      <c r="N54" s="348"/>
      <c r="O54" s="348"/>
      <c r="P54" s="214">
        <v>0</v>
      </c>
      <c r="Q54" s="214">
        <v>4000</v>
      </c>
      <c r="R54" s="68" t="s">
        <v>1479</v>
      </c>
      <c r="S54" s="349"/>
      <c r="T54" s="272"/>
    </row>
    <row r="55" spans="1:20" ht="38.25">
      <c r="A55" s="191" t="s">
        <v>550</v>
      </c>
      <c r="B55" s="68"/>
      <c r="C55" s="212" t="s">
        <v>589</v>
      </c>
      <c r="D55" s="213">
        <v>45671</v>
      </c>
      <c r="E55" s="191" t="s">
        <v>1619</v>
      </c>
      <c r="F55" s="191" t="s">
        <v>3</v>
      </c>
      <c r="G55" s="191">
        <v>2250342</v>
      </c>
      <c r="H55" s="68"/>
      <c r="I55" s="197" t="s">
        <v>1815</v>
      </c>
      <c r="J55" s="68"/>
      <c r="K55" s="68"/>
      <c r="L55" s="68"/>
      <c r="M55" s="68"/>
      <c r="N55" s="348"/>
      <c r="O55" s="348"/>
      <c r="P55" s="214">
        <v>0</v>
      </c>
      <c r="Q55" s="214">
        <v>7046.15</v>
      </c>
      <c r="R55" s="68" t="s">
        <v>1479</v>
      </c>
      <c r="S55" s="349"/>
      <c r="T55" s="272"/>
    </row>
    <row r="56" spans="1:20" ht="51">
      <c r="A56" s="191">
        <v>81</v>
      </c>
      <c r="B56" s="68"/>
      <c r="C56" s="212" t="s">
        <v>49</v>
      </c>
      <c r="D56" s="213">
        <v>45671</v>
      </c>
      <c r="E56" s="191" t="s">
        <v>1620</v>
      </c>
      <c r="F56" s="191" t="s">
        <v>3</v>
      </c>
      <c r="G56" s="191">
        <v>2250363</v>
      </c>
      <c r="H56" s="68"/>
      <c r="I56" s="197" t="s">
        <v>1816</v>
      </c>
      <c r="J56" s="68"/>
      <c r="K56" s="68"/>
      <c r="L56" s="68"/>
      <c r="M56" s="68"/>
      <c r="N56" s="348"/>
      <c r="O56" s="348"/>
      <c r="P56" s="214">
        <v>0</v>
      </c>
      <c r="Q56" s="214">
        <v>211.62</v>
      </c>
      <c r="R56" s="68" t="s">
        <v>1479</v>
      </c>
      <c r="S56" s="349"/>
      <c r="T56" s="272"/>
    </row>
    <row r="57" spans="1:20" ht="38.25">
      <c r="A57" s="191" t="s">
        <v>550</v>
      </c>
      <c r="B57" s="68"/>
      <c r="C57" s="212" t="s">
        <v>589</v>
      </c>
      <c r="D57" s="213">
        <v>45671</v>
      </c>
      <c r="E57" s="191" t="s">
        <v>1621</v>
      </c>
      <c r="F57" s="191" t="s">
        <v>3</v>
      </c>
      <c r="G57" s="191">
        <v>2250368</v>
      </c>
      <c r="H57" s="68"/>
      <c r="I57" s="197" t="s">
        <v>1817</v>
      </c>
      <c r="J57" s="68"/>
      <c r="K57" s="68"/>
      <c r="L57" s="68"/>
      <c r="M57" s="68"/>
      <c r="N57" s="348"/>
      <c r="O57" s="348"/>
      <c r="P57" s="214">
        <v>0</v>
      </c>
      <c r="Q57" s="214">
        <v>1846.06</v>
      </c>
      <c r="R57" s="68" t="s">
        <v>1479</v>
      </c>
      <c r="S57" s="349"/>
      <c r="T57" s="272"/>
    </row>
    <row r="58" spans="1:20" ht="63.75">
      <c r="A58" s="191">
        <v>15</v>
      </c>
      <c r="B58" s="68"/>
      <c r="C58" s="212" t="s">
        <v>39</v>
      </c>
      <c r="D58" s="213">
        <v>45671</v>
      </c>
      <c r="E58" s="191" t="s">
        <v>1622</v>
      </c>
      <c r="F58" s="191" t="s">
        <v>3</v>
      </c>
      <c r="G58" s="191">
        <v>2250391</v>
      </c>
      <c r="H58" s="68"/>
      <c r="I58" s="197" t="s">
        <v>1818</v>
      </c>
      <c r="J58" s="68"/>
      <c r="K58" s="68"/>
      <c r="L58" s="68"/>
      <c r="M58" s="68"/>
      <c r="N58" s="348"/>
      <c r="O58" s="348"/>
      <c r="P58" s="214">
        <v>0</v>
      </c>
      <c r="Q58" s="214">
        <v>349.37</v>
      </c>
      <c r="R58" s="68" t="s">
        <v>1479</v>
      </c>
      <c r="S58" s="349"/>
      <c r="T58" s="272"/>
    </row>
    <row r="59" spans="1:20" ht="51">
      <c r="A59" s="191">
        <v>81</v>
      </c>
      <c r="B59" s="68"/>
      <c r="C59" s="212" t="s">
        <v>49</v>
      </c>
      <c r="D59" s="213">
        <v>45671</v>
      </c>
      <c r="E59" s="191" t="s">
        <v>1623</v>
      </c>
      <c r="F59" s="191" t="s">
        <v>3</v>
      </c>
      <c r="G59" s="191">
        <v>2250523</v>
      </c>
      <c r="H59" s="68"/>
      <c r="I59" s="197" t="s">
        <v>1819</v>
      </c>
      <c r="J59" s="68"/>
      <c r="K59" s="68"/>
      <c r="L59" s="68"/>
      <c r="M59" s="68"/>
      <c r="N59" s="348"/>
      <c r="O59" s="348"/>
      <c r="P59" s="214">
        <v>0</v>
      </c>
      <c r="Q59" s="214">
        <v>252</v>
      </c>
      <c r="R59" s="68" t="s">
        <v>1479</v>
      </c>
      <c r="S59" s="349"/>
      <c r="T59" s="272"/>
    </row>
    <row r="60" spans="1:20" ht="51">
      <c r="A60" s="191" t="s">
        <v>550</v>
      </c>
      <c r="B60" s="68"/>
      <c r="C60" s="212" t="s">
        <v>589</v>
      </c>
      <c r="D60" s="213">
        <v>45671</v>
      </c>
      <c r="E60" s="191" t="s">
        <v>1624</v>
      </c>
      <c r="F60" s="191" t="s">
        <v>3</v>
      </c>
      <c r="G60" s="191">
        <v>2250526</v>
      </c>
      <c r="H60" s="68"/>
      <c r="I60" s="197" t="s">
        <v>1820</v>
      </c>
      <c r="J60" s="68"/>
      <c r="K60" s="68"/>
      <c r="L60" s="68"/>
      <c r="M60" s="68"/>
      <c r="N60" s="348"/>
      <c r="O60" s="348"/>
      <c r="P60" s="214">
        <v>0</v>
      </c>
      <c r="Q60" s="214">
        <v>360</v>
      </c>
      <c r="R60" s="68" t="s">
        <v>1479</v>
      </c>
      <c r="S60" s="349"/>
      <c r="T60" s="272"/>
    </row>
    <row r="61" spans="1:20" ht="38.25">
      <c r="A61" s="191">
        <v>15</v>
      </c>
      <c r="B61" s="68"/>
      <c r="C61" s="212" t="s">
        <v>39</v>
      </c>
      <c r="D61" s="213">
        <v>45671</v>
      </c>
      <c r="E61" s="191" t="s">
        <v>1625</v>
      </c>
      <c r="F61" s="191" t="s">
        <v>3</v>
      </c>
      <c r="G61" s="191">
        <v>2250543</v>
      </c>
      <c r="H61" s="68"/>
      <c r="I61" s="197" t="s">
        <v>1821</v>
      </c>
      <c r="J61" s="68"/>
      <c r="K61" s="68"/>
      <c r="L61" s="68"/>
      <c r="M61" s="68"/>
      <c r="N61" s="348"/>
      <c r="O61" s="348"/>
      <c r="P61" s="214">
        <v>0</v>
      </c>
      <c r="Q61" s="214">
        <v>329.74</v>
      </c>
      <c r="R61" s="68" t="s">
        <v>1479</v>
      </c>
      <c r="S61" s="349"/>
      <c r="T61" s="272"/>
    </row>
    <row r="62" spans="1:20" ht="38.25">
      <c r="A62" s="191" t="s">
        <v>550</v>
      </c>
      <c r="B62" s="68"/>
      <c r="C62" s="212" t="s">
        <v>589</v>
      </c>
      <c r="D62" s="213">
        <v>45671</v>
      </c>
      <c r="E62" s="191" t="s">
        <v>1626</v>
      </c>
      <c r="F62" s="191" t="s">
        <v>3</v>
      </c>
      <c r="G62" s="191">
        <v>2250362</v>
      </c>
      <c r="H62" s="68"/>
      <c r="I62" s="197" t="s">
        <v>1822</v>
      </c>
      <c r="J62" s="68"/>
      <c r="K62" s="68"/>
      <c r="L62" s="68"/>
      <c r="M62" s="68"/>
      <c r="N62" s="348"/>
      <c r="O62" s="348"/>
      <c r="P62" s="214">
        <v>0</v>
      </c>
      <c r="Q62" s="214">
        <v>16060.68</v>
      </c>
      <c r="R62" s="68" t="s">
        <v>1479</v>
      </c>
      <c r="S62" s="349"/>
      <c r="T62" s="272"/>
    </row>
    <row r="63" spans="1:20" ht="89.25">
      <c r="A63" s="191">
        <v>513</v>
      </c>
      <c r="B63" s="68"/>
      <c r="C63" s="212" t="s">
        <v>160</v>
      </c>
      <c r="D63" s="213">
        <v>45671</v>
      </c>
      <c r="E63" s="191" t="s">
        <v>1627</v>
      </c>
      <c r="F63" s="191" t="s">
        <v>6</v>
      </c>
      <c r="G63" s="191">
        <v>1116656</v>
      </c>
      <c r="H63" s="68"/>
      <c r="I63" s="197" t="s">
        <v>1823</v>
      </c>
      <c r="J63" s="68"/>
      <c r="K63" s="68"/>
      <c r="L63" s="68"/>
      <c r="M63" s="68"/>
      <c r="N63" s="348"/>
      <c r="O63" s="348"/>
      <c r="P63" s="214">
        <v>0</v>
      </c>
      <c r="Q63" s="214">
        <v>5145.2700000000004</v>
      </c>
      <c r="R63" s="68" t="s">
        <v>1479</v>
      </c>
      <c r="S63" s="349"/>
      <c r="T63" s="272"/>
    </row>
    <row r="64" spans="1:20" ht="63.75">
      <c r="A64" s="191">
        <v>16</v>
      </c>
      <c r="B64" s="68"/>
      <c r="C64" s="212" t="s">
        <v>40</v>
      </c>
      <c r="D64" s="213">
        <v>45671</v>
      </c>
      <c r="E64" s="191" t="s">
        <v>1628</v>
      </c>
      <c r="F64" s="191" t="s">
        <v>6</v>
      </c>
      <c r="G64" s="191">
        <v>2153110</v>
      </c>
      <c r="H64" s="68"/>
      <c r="I64" s="197" t="s">
        <v>1824</v>
      </c>
      <c r="J64" s="68"/>
      <c r="K64" s="68"/>
      <c r="L64" s="68"/>
      <c r="M64" s="68"/>
      <c r="N64" s="348"/>
      <c r="O64" s="348"/>
      <c r="P64" s="214">
        <v>0</v>
      </c>
      <c r="Q64" s="214">
        <v>152419.18</v>
      </c>
      <c r="R64" s="68" t="s">
        <v>1479</v>
      </c>
      <c r="S64" s="349"/>
      <c r="T64" s="272"/>
    </row>
    <row r="65" spans="1:20" ht="63.75">
      <c r="A65" s="191" t="s">
        <v>550</v>
      </c>
      <c r="B65" s="68"/>
      <c r="C65" s="212" t="s">
        <v>589</v>
      </c>
      <c r="D65" s="213">
        <v>45672</v>
      </c>
      <c r="E65" s="191" t="s">
        <v>1629</v>
      </c>
      <c r="F65" s="191" t="s">
        <v>3</v>
      </c>
      <c r="G65" s="191">
        <v>2250742</v>
      </c>
      <c r="H65" s="68"/>
      <c r="I65" s="197" t="s">
        <v>1825</v>
      </c>
      <c r="J65" s="68"/>
      <c r="K65" s="68"/>
      <c r="L65" s="68"/>
      <c r="M65" s="68"/>
      <c r="N65" s="348"/>
      <c r="O65" s="348"/>
      <c r="P65" s="214">
        <v>0</v>
      </c>
      <c r="Q65" s="214">
        <v>4135.8</v>
      </c>
      <c r="R65" s="68" t="s">
        <v>1479</v>
      </c>
      <c r="S65" s="349"/>
      <c r="T65" s="272"/>
    </row>
    <row r="66" spans="1:20" ht="38.25">
      <c r="A66" s="191" t="s">
        <v>550</v>
      </c>
      <c r="B66" s="68"/>
      <c r="C66" s="212" t="s">
        <v>589</v>
      </c>
      <c r="D66" s="213">
        <v>45672</v>
      </c>
      <c r="E66" s="191" t="s">
        <v>1630</v>
      </c>
      <c r="F66" s="191" t="s">
        <v>3</v>
      </c>
      <c r="G66" s="191">
        <v>2250843</v>
      </c>
      <c r="H66" s="68"/>
      <c r="I66" s="197" t="s">
        <v>1534</v>
      </c>
      <c r="J66" s="68"/>
      <c r="K66" s="68"/>
      <c r="L66" s="68"/>
      <c r="M66" s="68"/>
      <c r="N66" s="348"/>
      <c r="O66" s="348"/>
      <c r="P66" s="214">
        <v>0</v>
      </c>
      <c r="Q66" s="214">
        <v>2000</v>
      </c>
      <c r="R66" s="68" t="s">
        <v>1479</v>
      </c>
      <c r="S66" s="349"/>
      <c r="T66" s="272"/>
    </row>
    <row r="67" spans="1:20" ht="38.25">
      <c r="A67" s="191" t="s">
        <v>550</v>
      </c>
      <c r="B67" s="68"/>
      <c r="C67" s="212" t="s">
        <v>589</v>
      </c>
      <c r="D67" s="213">
        <v>45672</v>
      </c>
      <c r="E67" s="191" t="s">
        <v>1631</v>
      </c>
      <c r="F67" s="191" t="s">
        <v>3</v>
      </c>
      <c r="G67" s="191">
        <v>2250890</v>
      </c>
      <c r="H67" s="68"/>
      <c r="I67" s="197" t="s">
        <v>1826</v>
      </c>
      <c r="J67" s="68"/>
      <c r="K67" s="68"/>
      <c r="L67" s="68"/>
      <c r="M67" s="68"/>
      <c r="N67" s="348"/>
      <c r="O67" s="348"/>
      <c r="P67" s="214">
        <v>0</v>
      </c>
      <c r="Q67" s="214">
        <v>149.6</v>
      </c>
      <c r="R67" s="68" t="s">
        <v>1479</v>
      </c>
      <c r="S67" s="349"/>
      <c r="T67" s="272"/>
    </row>
    <row r="68" spans="1:20" ht="51">
      <c r="A68" s="191">
        <v>86</v>
      </c>
      <c r="B68" s="68"/>
      <c r="C68" s="212" t="s">
        <v>50</v>
      </c>
      <c r="D68" s="213">
        <v>45672</v>
      </c>
      <c r="E68" s="191" t="s">
        <v>1632</v>
      </c>
      <c r="F68" s="191" t="s">
        <v>3</v>
      </c>
      <c r="G68" s="191">
        <v>2250897</v>
      </c>
      <c r="H68" s="68"/>
      <c r="I68" s="197" t="s">
        <v>1827</v>
      </c>
      <c r="J68" s="68"/>
      <c r="K68" s="68"/>
      <c r="L68" s="68"/>
      <c r="M68" s="68"/>
      <c r="N68" s="348"/>
      <c r="O68" s="348"/>
      <c r="P68" s="214">
        <v>0</v>
      </c>
      <c r="Q68" s="214">
        <v>51109.95</v>
      </c>
      <c r="R68" s="68" t="s">
        <v>1479</v>
      </c>
      <c r="S68" s="349"/>
      <c r="T68" s="272"/>
    </row>
    <row r="69" spans="1:20" ht="51">
      <c r="A69" s="191">
        <v>86</v>
      </c>
      <c r="B69" s="68"/>
      <c r="C69" s="212" t="s">
        <v>50</v>
      </c>
      <c r="D69" s="213">
        <v>45672</v>
      </c>
      <c r="E69" s="191" t="s">
        <v>1633</v>
      </c>
      <c r="F69" s="191" t="s">
        <v>3</v>
      </c>
      <c r="G69" s="191">
        <v>2250898</v>
      </c>
      <c r="H69" s="68"/>
      <c r="I69" s="197" t="s">
        <v>1828</v>
      </c>
      <c r="J69" s="68"/>
      <c r="K69" s="68"/>
      <c r="L69" s="68"/>
      <c r="M69" s="68"/>
      <c r="N69" s="348"/>
      <c r="O69" s="348"/>
      <c r="P69" s="214">
        <v>0</v>
      </c>
      <c r="Q69" s="214">
        <v>3576.25</v>
      </c>
      <c r="R69" s="68" t="s">
        <v>1479</v>
      </c>
      <c r="S69" s="349"/>
      <c r="T69" s="272"/>
    </row>
    <row r="70" spans="1:20" ht="51">
      <c r="A70" s="191">
        <v>25</v>
      </c>
      <c r="B70" s="68"/>
      <c r="C70" s="212" t="s">
        <v>42</v>
      </c>
      <c r="D70" s="213">
        <v>45672</v>
      </c>
      <c r="E70" s="191" t="s">
        <v>1634</v>
      </c>
      <c r="F70" s="191" t="s">
        <v>3</v>
      </c>
      <c r="G70" s="191">
        <v>2250938</v>
      </c>
      <c r="H70" s="68"/>
      <c r="I70" s="197" t="s">
        <v>1829</v>
      </c>
      <c r="J70" s="68"/>
      <c r="K70" s="68"/>
      <c r="L70" s="68"/>
      <c r="M70" s="68"/>
      <c r="N70" s="348"/>
      <c r="O70" s="348"/>
      <c r="P70" s="214">
        <v>0</v>
      </c>
      <c r="Q70" s="214">
        <v>3321.8</v>
      </c>
      <c r="R70" s="68" t="s">
        <v>1479</v>
      </c>
      <c r="S70" s="349"/>
      <c r="T70" s="272"/>
    </row>
    <row r="71" spans="1:20" ht="63.75">
      <c r="A71" s="191" t="s">
        <v>542</v>
      </c>
      <c r="B71" s="68"/>
      <c r="C71" s="212" t="s">
        <v>687</v>
      </c>
      <c r="D71" s="213">
        <v>45672</v>
      </c>
      <c r="E71" s="191" t="s">
        <v>1635</v>
      </c>
      <c r="F71" s="191" t="s">
        <v>10</v>
      </c>
      <c r="G71" s="191">
        <v>19641</v>
      </c>
      <c r="H71" s="68"/>
      <c r="I71" s="197" t="s">
        <v>1830</v>
      </c>
      <c r="J71" s="68"/>
      <c r="K71" s="68"/>
      <c r="L71" s="68"/>
      <c r="M71" s="68"/>
      <c r="N71" s="348"/>
      <c r="O71" s="348"/>
      <c r="P71" s="214">
        <v>53400.9</v>
      </c>
      <c r="Q71" s="214">
        <v>0</v>
      </c>
      <c r="R71" s="68" t="s">
        <v>1479</v>
      </c>
      <c r="S71" s="349"/>
      <c r="T71" s="272"/>
    </row>
    <row r="72" spans="1:20" ht="63.75">
      <c r="A72" s="191" t="s">
        <v>542</v>
      </c>
      <c r="B72" s="68"/>
      <c r="C72" s="212" t="s">
        <v>687</v>
      </c>
      <c r="D72" s="213">
        <v>45672</v>
      </c>
      <c r="E72" s="191" t="s">
        <v>1636</v>
      </c>
      <c r="F72" s="191" t="s">
        <v>10</v>
      </c>
      <c r="G72" s="191">
        <v>19596</v>
      </c>
      <c r="H72" s="68"/>
      <c r="I72" s="197" t="s">
        <v>1831</v>
      </c>
      <c r="J72" s="68"/>
      <c r="K72" s="68"/>
      <c r="L72" s="68"/>
      <c r="M72" s="68"/>
      <c r="N72" s="348"/>
      <c r="O72" s="348"/>
      <c r="P72" s="214">
        <v>2180.71</v>
      </c>
      <c r="Q72" s="214">
        <v>0</v>
      </c>
      <c r="R72" s="68" t="s">
        <v>1479</v>
      </c>
      <c r="S72" s="349"/>
      <c r="T72" s="272"/>
    </row>
    <row r="73" spans="1:20" ht="63.75">
      <c r="A73" s="191" t="s">
        <v>544</v>
      </c>
      <c r="B73" s="68"/>
      <c r="C73" s="212" t="s">
        <v>679</v>
      </c>
      <c r="D73" s="213">
        <v>45672</v>
      </c>
      <c r="E73" s="191" t="s">
        <v>1637</v>
      </c>
      <c r="F73" s="191" t="s">
        <v>6</v>
      </c>
      <c r="G73" s="191">
        <v>2154214</v>
      </c>
      <c r="H73" s="68"/>
      <c r="I73" s="197" t="s">
        <v>1832</v>
      </c>
      <c r="J73" s="68"/>
      <c r="K73" s="68"/>
      <c r="L73" s="68"/>
      <c r="M73" s="68"/>
      <c r="N73" s="348"/>
      <c r="O73" s="348"/>
      <c r="P73" s="214">
        <v>0</v>
      </c>
      <c r="Q73" s="214">
        <v>0.5</v>
      </c>
      <c r="R73" s="68" t="s">
        <v>1479</v>
      </c>
      <c r="S73" s="349"/>
      <c r="T73" s="272"/>
    </row>
    <row r="74" spans="1:20" ht="38.25">
      <c r="A74" s="191" t="s">
        <v>550</v>
      </c>
      <c r="B74" s="68"/>
      <c r="C74" s="212" t="s">
        <v>589</v>
      </c>
      <c r="D74" s="213">
        <v>45673</v>
      </c>
      <c r="E74" s="191" t="s">
        <v>1638</v>
      </c>
      <c r="F74" s="191" t="s">
        <v>3</v>
      </c>
      <c r="G74" s="191">
        <v>2251206</v>
      </c>
      <c r="H74" s="68"/>
      <c r="I74" s="197" t="s">
        <v>1833</v>
      </c>
      <c r="J74" s="68"/>
      <c r="K74" s="68"/>
      <c r="L74" s="68"/>
      <c r="M74" s="68"/>
      <c r="N74" s="348"/>
      <c r="O74" s="348"/>
      <c r="P74" s="214">
        <v>0</v>
      </c>
      <c r="Q74" s="214">
        <v>6202.8</v>
      </c>
      <c r="R74" s="68" t="s">
        <v>1479</v>
      </c>
      <c r="S74" s="349"/>
      <c r="T74" s="272"/>
    </row>
    <row r="75" spans="1:20" ht="51">
      <c r="A75" s="191">
        <v>81</v>
      </c>
      <c r="B75" s="68"/>
      <c r="C75" s="212" t="s">
        <v>49</v>
      </c>
      <c r="D75" s="213">
        <v>45673</v>
      </c>
      <c r="E75" s="191" t="s">
        <v>1639</v>
      </c>
      <c r="F75" s="191" t="s">
        <v>3</v>
      </c>
      <c r="G75" s="191">
        <v>2251210</v>
      </c>
      <c r="H75" s="68"/>
      <c r="I75" s="197" t="s">
        <v>1834</v>
      </c>
      <c r="J75" s="68"/>
      <c r="K75" s="68"/>
      <c r="L75" s="68"/>
      <c r="M75" s="68"/>
      <c r="N75" s="348"/>
      <c r="O75" s="348"/>
      <c r="P75" s="214">
        <v>0</v>
      </c>
      <c r="Q75" s="214">
        <v>25</v>
      </c>
      <c r="R75" s="68" t="s">
        <v>1479</v>
      </c>
      <c r="S75" s="349"/>
      <c r="T75" s="272"/>
    </row>
    <row r="76" spans="1:20" ht="51">
      <c r="A76" s="191" t="s">
        <v>550</v>
      </c>
      <c r="B76" s="68"/>
      <c r="C76" s="212" t="s">
        <v>589</v>
      </c>
      <c r="D76" s="213">
        <v>45673</v>
      </c>
      <c r="E76" s="191" t="s">
        <v>1640</v>
      </c>
      <c r="F76" s="191" t="s">
        <v>3</v>
      </c>
      <c r="G76" s="191">
        <v>2251307</v>
      </c>
      <c r="H76" s="68"/>
      <c r="I76" s="197" t="s">
        <v>1835</v>
      </c>
      <c r="J76" s="68"/>
      <c r="K76" s="68"/>
      <c r="L76" s="68"/>
      <c r="M76" s="68"/>
      <c r="N76" s="348"/>
      <c r="O76" s="348"/>
      <c r="P76" s="214">
        <v>0</v>
      </c>
      <c r="Q76" s="214">
        <v>35</v>
      </c>
      <c r="R76" s="68" t="s">
        <v>1479</v>
      </c>
      <c r="S76" s="349"/>
      <c r="T76" s="272"/>
    </row>
    <row r="77" spans="1:20" ht="51">
      <c r="A77" s="191">
        <v>81</v>
      </c>
      <c r="B77" s="68"/>
      <c r="C77" s="212" t="s">
        <v>49</v>
      </c>
      <c r="D77" s="213">
        <v>45673</v>
      </c>
      <c r="E77" s="191" t="s">
        <v>1641</v>
      </c>
      <c r="F77" s="191" t="s">
        <v>3</v>
      </c>
      <c r="G77" s="191">
        <v>2251306</v>
      </c>
      <c r="H77" s="68"/>
      <c r="I77" s="197" t="s">
        <v>1530</v>
      </c>
      <c r="J77" s="68"/>
      <c r="K77" s="68"/>
      <c r="L77" s="68"/>
      <c r="M77" s="68"/>
      <c r="N77" s="348"/>
      <c r="O77" s="348"/>
      <c r="P77" s="214">
        <v>0</v>
      </c>
      <c r="Q77" s="214">
        <v>25</v>
      </c>
      <c r="R77" s="68" t="s">
        <v>1479</v>
      </c>
      <c r="S77" s="349"/>
      <c r="T77" s="272"/>
    </row>
    <row r="78" spans="1:20" ht="38.25">
      <c r="A78" s="191" t="s">
        <v>550</v>
      </c>
      <c r="B78" s="68"/>
      <c r="C78" s="212" t="s">
        <v>589</v>
      </c>
      <c r="D78" s="213">
        <v>45673</v>
      </c>
      <c r="E78" s="191" t="s">
        <v>1642</v>
      </c>
      <c r="F78" s="191" t="s">
        <v>3</v>
      </c>
      <c r="G78" s="191">
        <v>2251407</v>
      </c>
      <c r="H78" s="68"/>
      <c r="I78" s="197" t="s">
        <v>1836</v>
      </c>
      <c r="J78" s="68"/>
      <c r="K78" s="68"/>
      <c r="L78" s="68"/>
      <c r="M78" s="68"/>
      <c r="N78" s="348"/>
      <c r="O78" s="348"/>
      <c r="P78" s="214">
        <v>0</v>
      </c>
      <c r="Q78" s="214">
        <v>2126.65</v>
      </c>
      <c r="R78" s="68" t="s">
        <v>1479</v>
      </c>
      <c r="S78" s="349"/>
      <c r="T78" s="272"/>
    </row>
    <row r="79" spans="1:20" ht="51">
      <c r="A79" s="191" t="s">
        <v>550</v>
      </c>
      <c r="B79" s="68"/>
      <c r="C79" s="212" t="s">
        <v>589</v>
      </c>
      <c r="D79" s="213">
        <v>45673</v>
      </c>
      <c r="E79" s="191" t="s">
        <v>1643</v>
      </c>
      <c r="F79" s="191" t="s">
        <v>3</v>
      </c>
      <c r="G79" s="191">
        <v>2251203</v>
      </c>
      <c r="H79" s="68"/>
      <c r="I79" s="197" t="s">
        <v>1837</v>
      </c>
      <c r="J79" s="68"/>
      <c r="K79" s="68"/>
      <c r="L79" s="68"/>
      <c r="M79" s="68"/>
      <c r="N79" s="348"/>
      <c r="O79" s="348"/>
      <c r="P79" s="214">
        <v>0</v>
      </c>
      <c r="Q79" s="214">
        <v>5296.57</v>
      </c>
      <c r="R79" s="68" t="s">
        <v>1479</v>
      </c>
      <c r="S79" s="349"/>
      <c r="T79" s="272"/>
    </row>
    <row r="80" spans="1:20" ht="51">
      <c r="A80" s="191">
        <v>47</v>
      </c>
      <c r="B80" s="68"/>
      <c r="C80" s="212" t="s">
        <v>45</v>
      </c>
      <c r="D80" s="213">
        <v>45673</v>
      </c>
      <c r="E80" s="191" t="s">
        <v>1644</v>
      </c>
      <c r="F80" s="191" t="s">
        <v>3</v>
      </c>
      <c r="G80" s="191">
        <v>2251266</v>
      </c>
      <c r="H80" s="68"/>
      <c r="I80" s="197" t="s">
        <v>1838</v>
      </c>
      <c r="J80" s="68"/>
      <c r="K80" s="68"/>
      <c r="L80" s="68"/>
      <c r="M80" s="68"/>
      <c r="N80" s="348"/>
      <c r="O80" s="348"/>
      <c r="P80" s="214">
        <v>0</v>
      </c>
      <c r="Q80" s="214">
        <v>27</v>
      </c>
      <c r="R80" s="68" t="s">
        <v>1479</v>
      </c>
      <c r="S80" s="349"/>
      <c r="T80" s="272"/>
    </row>
    <row r="81" spans="1:20" ht="51">
      <c r="A81" s="191">
        <v>47</v>
      </c>
      <c r="B81" s="68"/>
      <c r="C81" s="212" t="s">
        <v>45</v>
      </c>
      <c r="D81" s="213">
        <v>45673</v>
      </c>
      <c r="E81" s="191" t="s">
        <v>1645</v>
      </c>
      <c r="F81" s="191" t="s">
        <v>3</v>
      </c>
      <c r="G81" s="191">
        <v>2251268</v>
      </c>
      <c r="H81" s="68"/>
      <c r="I81" s="197" t="s">
        <v>1839</v>
      </c>
      <c r="J81" s="68"/>
      <c r="K81" s="68"/>
      <c r="L81" s="68"/>
      <c r="M81" s="68"/>
      <c r="N81" s="348"/>
      <c r="O81" s="348"/>
      <c r="P81" s="214">
        <v>0</v>
      </c>
      <c r="Q81" s="214">
        <v>30800</v>
      </c>
      <c r="R81" s="68" t="s">
        <v>1479</v>
      </c>
      <c r="S81" s="349"/>
      <c r="T81" s="272"/>
    </row>
    <row r="82" spans="1:20" ht="51">
      <c r="A82" s="191">
        <v>47</v>
      </c>
      <c r="B82" s="68"/>
      <c r="C82" s="212" t="s">
        <v>45</v>
      </c>
      <c r="D82" s="213">
        <v>45673</v>
      </c>
      <c r="E82" s="191" t="s">
        <v>1646</v>
      </c>
      <c r="F82" s="191" t="s">
        <v>3</v>
      </c>
      <c r="G82" s="191">
        <v>2251269</v>
      </c>
      <c r="H82" s="68"/>
      <c r="I82" s="197" t="s">
        <v>1840</v>
      </c>
      <c r="J82" s="68"/>
      <c r="K82" s="68"/>
      <c r="L82" s="68"/>
      <c r="M82" s="68"/>
      <c r="N82" s="348"/>
      <c r="O82" s="348"/>
      <c r="P82" s="214">
        <v>0</v>
      </c>
      <c r="Q82" s="214">
        <v>396</v>
      </c>
      <c r="R82" s="68" t="s">
        <v>1479</v>
      </c>
      <c r="S82" s="349"/>
      <c r="T82" s="272"/>
    </row>
    <row r="83" spans="1:20" ht="51">
      <c r="A83" s="191">
        <v>35</v>
      </c>
      <c r="B83" s="68"/>
      <c r="C83" s="212" t="s">
        <v>43</v>
      </c>
      <c r="D83" s="213">
        <v>45673</v>
      </c>
      <c r="E83" s="191" t="s">
        <v>1647</v>
      </c>
      <c r="F83" s="191" t="s">
        <v>3</v>
      </c>
      <c r="G83" s="191">
        <v>2251276</v>
      </c>
      <c r="H83" s="68"/>
      <c r="I83" s="197" t="s">
        <v>1841</v>
      </c>
      <c r="J83" s="68"/>
      <c r="K83" s="68"/>
      <c r="L83" s="68"/>
      <c r="M83" s="68"/>
      <c r="N83" s="348"/>
      <c r="O83" s="348"/>
      <c r="P83" s="214">
        <v>0</v>
      </c>
      <c r="Q83" s="214">
        <v>2143.4899999999998</v>
      </c>
      <c r="R83" s="68" t="s">
        <v>1479</v>
      </c>
      <c r="S83" s="349"/>
      <c r="T83" s="272"/>
    </row>
    <row r="84" spans="1:20" ht="51">
      <c r="A84" s="191">
        <v>35</v>
      </c>
      <c r="B84" s="68"/>
      <c r="C84" s="212" t="s">
        <v>43</v>
      </c>
      <c r="D84" s="213">
        <v>45673</v>
      </c>
      <c r="E84" s="191" t="s">
        <v>1648</v>
      </c>
      <c r="F84" s="191" t="s">
        <v>3</v>
      </c>
      <c r="G84" s="191">
        <v>2251279</v>
      </c>
      <c r="H84" s="68"/>
      <c r="I84" s="197" t="s">
        <v>1842</v>
      </c>
      <c r="J84" s="68"/>
      <c r="K84" s="68"/>
      <c r="L84" s="68"/>
      <c r="M84" s="68"/>
      <c r="N84" s="348"/>
      <c r="O84" s="348"/>
      <c r="P84" s="214">
        <v>0</v>
      </c>
      <c r="Q84" s="214">
        <v>2143.4899999999998</v>
      </c>
      <c r="R84" s="68" t="s">
        <v>1479</v>
      </c>
      <c r="S84" s="349"/>
      <c r="T84" s="272"/>
    </row>
    <row r="85" spans="1:20" ht="63.75">
      <c r="A85" s="191">
        <v>81</v>
      </c>
      <c r="B85" s="68"/>
      <c r="C85" s="212" t="s">
        <v>49</v>
      </c>
      <c r="D85" s="213">
        <v>45673</v>
      </c>
      <c r="E85" s="191" t="s">
        <v>1649</v>
      </c>
      <c r="F85" s="191" t="s">
        <v>3</v>
      </c>
      <c r="G85" s="191">
        <v>2251286</v>
      </c>
      <c r="H85" s="68"/>
      <c r="I85" s="197" t="s">
        <v>1843</v>
      </c>
      <c r="J85" s="68"/>
      <c r="K85" s="68"/>
      <c r="L85" s="68"/>
      <c r="M85" s="68"/>
      <c r="N85" s="348"/>
      <c r="O85" s="348"/>
      <c r="P85" s="214">
        <v>0</v>
      </c>
      <c r="Q85" s="214">
        <v>372.9</v>
      </c>
      <c r="R85" s="68" t="s">
        <v>1479</v>
      </c>
      <c r="S85" s="349"/>
      <c r="T85" s="272"/>
    </row>
    <row r="86" spans="1:20" ht="38.25">
      <c r="A86" s="191">
        <v>15</v>
      </c>
      <c r="B86" s="68"/>
      <c r="C86" s="212" t="s">
        <v>39</v>
      </c>
      <c r="D86" s="213">
        <v>45674</v>
      </c>
      <c r="E86" s="191" t="s">
        <v>1650</v>
      </c>
      <c r="F86" s="191" t="s">
        <v>3</v>
      </c>
      <c r="G86" s="191">
        <v>2251609</v>
      </c>
      <c r="H86" s="68"/>
      <c r="I86" s="197" t="s">
        <v>1844</v>
      </c>
      <c r="J86" s="68"/>
      <c r="K86" s="68"/>
      <c r="L86" s="68"/>
      <c r="M86" s="68"/>
      <c r="N86" s="348"/>
      <c r="O86" s="348"/>
      <c r="P86" s="214">
        <v>0</v>
      </c>
      <c r="Q86" s="214">
        <v>1</v>
      </c>
      <c r="R86" s="68" t="s">
        <v>1479</v>
      </c>
      <c r="S86" s="349"/>
      <c r="T86" s="272"/>
    </row>
    <row r="87" spans="1:20" ht="63.75">
      <c r="A87" s="191">
        <v>15</v>
      </c>
      <c r="B87" s="68"/>
      <c r="C87" s="212" t="s">
        <v>39</v>
      </c>
      <c r="D87" s="213">
        <v>45674</v>
      </c>
      <c r="E87" s="191" t="s">
        <v>1651</v>
      </c>
      <c r="F87" s="191" t="s">
        <v>3</v>
      </c>
      <c r="G87" s="191">
        <v>2251654</v>
      </c>
      <c r="H87" s="68"/>
      <c r="I87" s="197" t="s">
        <v>1845</v>
      </c>
      <c r="J87" s="68"/>
      <c r="K87" s="68"/>
      <c r="L87" s="68"/>
      <c r="M87" s="68"/>
      <c r="N87" s="348"/>
      <c r="O87" s="348"/>
      <c r="P87" s="214">
        <v>0</v>
      </c>
      <c r="Q87" s="214">
        <v>73.2</v>
      </c>
      <c r="R87" s="68" t="s">
        <v>1479</v>
      </c>
      <c r="S87" s="349"/>
      <c r="T87" s="272"/>
    </row>
    <row r="88" spans="1:20" ht="51">
      <c r="A88" s="191" t="s">
        <v>550</v>
      </c>
      <c r="B88" s="68"/>
      <c r="C88" s="212" t="s">
        <v>589</v>
      </c>
      <c r="D88" s="213">
        <v>45674</v>
      </c>
      <c r="E88" s="191" t="s">
        <v>1652</v>
      </c>
      <c r="F88" s="191" t="s">
        <v>3</v>
      </c>
      <c r="G88" s="191">
        <v>2251671</v>
      </c>
      <c r="H88" s="68"/>
      <c r="I88" s="197" t="s">
        <v>1846</v>
      </c>
      <c r="J88" s="68"/>
      <c r="K88" s="68"/>
      <c r="L88" s="68"/>
      <c r="M88" s="68"/>
      <c r="N88" s="348"/>
      <c r="O88" s="348"/>
      <c r="P88" s="214">
        <v>0</v>
      </c>
      <c r="Q88" s="214">
        <v>7334.06</v>
      </c>
      <c r="R88" s="68" t="s">
        <v>1479</v>
      </c>
      <c r="S88" s="349"/>
      <c r="T88" s="272"/>
    </row>
    <row r="89" spans="1:20" ht="63.75">
      <c r="A89" s="191" t="s">
        <v>550</v>
      </c>
      <c r="B89" s="68"/>
      <c r="C89" s="212" t="s">
        <v>589</v>
      </c>
      <c r="D89" s="213">
        <v>45674</v>
      </c>
      <c r="E89" s="191" t="s">
        <v>1653</v>
      </c>
      <c r="F89" s="191" t="s">
        <v>3</v>
      </c>
      <c r="G89" s="191">
        <v>2251676</v>
      </c>
      <c r="H89" s="68"/>
      <c r="I89" s="197" t="s">
        <v>1847</v>
      </c>
      <c r="J89" s="68"/>
      <c r="K89" s="68"/>
      <c r="L89" s="68"/>
      <c r="M89" s="68"/>
      <c r="N89" s="348"/>
      <c r="O89" s="348"/>
      <c r="P89" s="214">
        <v>0</v>
      </c>
      <c r="Q89" s="214">
        <v>1047.33</v>
      </c>
      <c r="R89" s="68" t="s">
        <v>1479</v>
      </c>
      <c r="S89" s="349"/>
      <c r="T89" s="272"/>
    </row>
    <row r="90" spans="1:20" ht="38.25">
      <c r="A90" s="191" t="s">
        <v>550</v>
      </c>
      <c r="B90" s="68"/>
      <c r="C90" s="212" t="s">
        <v>589</v>
      </c>
      <c r="D90" s="213">
        <v>45674</v>
      </c>
      <c r="E90" s="191" t="s">
        <v>1654</v>
      </c>
      <c r="F90" s="191" t="s">
        <v>3</v>
      </c>
      <c r="G90" s="191">
        <v>2251703</v>
      </c>
      <c r="H90" s="68"/>
      <c r="I90" s="197" t="s">
        <v>1535</v>
      </c>
      <c r="J90" s="68"/>
      <c r="K90" s="68"/>
      <c r="L90" s="68"/>
      <c r="M90" s="68"/>
      <c r="N90" s="348"/>
      <c r="O90" s="348"/>
      <c r="P90" s="214">
        <v>0</v>
      </c>
      <c r="Q90" s="214">
        <v>860</v>
      </c>
      <c r="R90" s="68" t="s">
        <v>1479</v>
      </c>
      <c r="S90" s="349"/>
      <c r="T90" s="272"/>
    </row>
    <row r="91" spans="1:20" ht="51">
      <c r="A91" s="191">
        <v>15</v>
      </c>
      <c r="B91" s="68"/>
      <c r="C91" s="212" t="s">
        <v>39</v>
      </c>
      <c r="D91" s="213">
        <v>45674</v>
      </c>
      <c r="E91" s="191" t="s">
        <v>1655</v>
      </c>
      <c r="F91" s="191" t="s">
        <v>3</v>
      </c>
      <c r="G91" s="191">
        <v>2251735</v>
      </c>
      <c r="H91" s="68"/>
      <c r="I91" s="197" t="s">
        <v>1848</v>
      </c>
      <c r="J91" s="68"/>
      <c r="K91" s="68"/>
      <c r="L91" s="68"/>
      <c r="M91" s="68"/>
      <c r="N91" s="348"/>
      <c r="O91" s="348"/>
      <c r="P91" s="214">
        <v>0</v>
      </c>
      <c r="Q91" s="214">
        <v>63.2</v>
      </c>
      <c r="R91" s="68" t="s">
        <v>1479</v>
      </c>
      <c r="S91" s="349"/>
      <c r="T91" s="272"/>
    </row>
    <row r="92" spans="1:20" ht="51">
      <c r="A92" s="191">
        <v>15</v>
      </c>
      <c r="B92" s="68"/>
      <c r="C92" s="212" t="s">
        <v>39</v>
      </c>
      <c r="D92" s="213">
        <v>45674</v>
      </c>
      <c r="E92" s="191" t="s">
        <v>1656</v>
      </c>
      <c r="F92" s="191" t="s">
        <v>3</v>
      </c>
      <c r="G92" s="191">
        <v>2251736</v>
      </c>
      <c r="H92" s="68"/>
      <c r="I92" s="197" t="s">
        <v>1849</v>
      </c>
      <c r="J92" s="68"/>
      <c r="K92" s="68"/>
      <c r="L92" s="68"/>
      <c r="M92" s="68"/>
      <c r="N92" s="348"/>
      <c r="O92" s="348"/>
      <c r="P92" s="214">
        <v>0</v>
      </c>
      <c r="Q92" s="214">
        <v>23.37</v>
      </c>
      <c r="R92" s="68" t="s">
        <v>1479</v>
      </c>
      <c r="S92" s="349"/>
      <c r="T92" s="272"/>
    </row>
    <row r="93" spans="1:20" ht="89.25">
      <c r="A93" s="191">
        <v>513</v>
      </c>
      <c r="B93" s="68"/>
      <c r="C93" s="212" t="s">
        <v>160</v>
      </c>
      <c r="D93" s="213">
        <v>45674</v>
      </c>
      <c r="E93" s="191" t="s">
        <v>1657</v>
      </c>
      <c r="F93" s="191" t="s">
        <v>10</v>
      </c>
      <c r="G93" s="191">
        <v>1117134</v>
      </c>
      <c r="H93" s="68"/>
      <c r="I93" s="197" t="s">
        <v>1850</v>
      </c>
      <c r="J93" s="68"/>
      <c r="K93" s="68"/>
      <c r="L93" s="68"/>
      <c r="M93" s="68"/>
      <c r="N93" s="348"/>
      <c r="O93" s="348"/>
      <c r="P93" s="214">
        <v>32391.4</v>
      </c>
      <c r="Q93" s="214">
        <v>0</v>
      </c>
      <c r="R93" s="68" t="s">
        <v>1479</v>
      </c>
      <c r="S93" s="349"/>
      <c r="T93" s="272"/>
    </row>
    <row r="94" spans="1:20" ht="76.5">
      <c r="A94" s="191">
        <v>291</v>
      </c>
      <c r="B94" s="68"/>
      <c r="C94" s="212" t="s">
        <v>119</v>
      </c>
      <c r="D94" s="213">
        <v>45674</v>
      </c>
      <c r="E94" s="191" t="s">
        <v>1658</v>
      </c>
      <c r="F94" s="191" t="s">
        <v>10</v>
      </c>
      <c r="G94" s="191">
        <v>2997086</v>
      </c>
      <c r="H94" s="68"/>
      <c r="I94" s="197" t="s">
        <v>1851</v>
      </c>
      <c r="J94" s="68"/>
      <c r="K94" s="68"/>
      <c r="L94" s="68"/>
      <c r="M94" s="68"/>
      <c r="N94" s="348"/>
      <c r="O94" s="348"/>
      <c r="P94" s="214">
        <v>60</v>
      </c>
      <c r="Q94" s="214">
        <v>0</v>
      </c>
      <c r="R94" s="68" t="s">
        <v>1479</v>
      </c>
      <c r="S94" s="349"/>
      <c r="T94" s="272"/>
    </row>
    <row r="95" spans="1:20" ht="51">
      <c r="A95" s="191" t="s">
        <v>550</v>
      </c>
      <c r="B95" s="68"/>
      <c r="C95" s="212" t="s">
        <v>589</v>
      </c>
      <c r="D95" s="213">
        <v>45677</v>
      </c>
      <c r="E95" s="191" t="s">
        <v>1659</v>
      </c>
      <c r="F95" s="191" t="s">
        <v>3</v>
      </c>
      <c r="G95" s="191">
        <v>2252083</v>
      </c>
      <c r="H95" s="68"/>
      <c r="I95" s="197" t="s">
        <v>1852</v>
      </c>
      <c r="J95" s="68"/>
      <c r="K95" s="68"/>
      <c r="L95" s="68"/>
      <c r="M95" s="68"/>
      <c r="N95" s="348"/>
      <c r="O95" s="348"/>
      <c r="P95" s="214">
        <v>0</v>
      </c>
      <c r="Q95" s="214">
        <v>2000</v>
      </c>
      <c r="R95" s="68" t="s">
        <v>1479</v>
      </c>
      <c r="S95" s="349"/>
      <c r="T95" s="272"/>
    </row>
    <row r="96" spans="1:20" ht="51">
      <c r="A96" s="191">
        <v>291</v>
      </c>
      <c r="B96" s="68"/>
      <c r="C96" s="212" t="s">
        <v>119</v>
      </c>
      <c r="D96" s="213">
        <v>45677</v>
      </c>
      <c r="E96" s="191" t="s">
        <v>1660</v>
      </c>
      <c r="F96" s="191" t="s">
        <v>3</v>
      </c>
      <c r="G96" s="191">
        <v>2252143</v>
      </c>
      <c r="H96" s="68"/>
      <c r="I96" s="197" t="s">
        <v>1853</v>
      </c>
      <c r="J96" s="68"/>
      <c r="K96" s="68"/>
      <c r="L96" s="68"/>
      <c r="M96" s="68"/>
      <c r="N96" s="348"/>
      <c r="O96" s="348"/>
      <c r="P96" s="214">
        <v>0</v>
      </c>
      <c r="Q96" s="214">
        <v>70</v>
      </c>
      <c r="R96" s="68" t="s">
        <v>1479</v>
      </c>
      <c r="S96" s="349"/>
      <c r="T96" s="272"/>
    </row>
    <row r="97" spans="1:20" ht="51">
      <c r="A97" s="191" t="s">
        <v>550</v>
      </c>
      <c r="B97" s="68"/>
      <c r="C97" s="212" t="s">
        <v>589</v>
      </c>
      <c r="D97" s="213">
        <v>45677</v>
      </c>
      <c r="E97" s="191" t="s">
        <v>1661</v>
      </c>
      <c r="F97" s="191" t="s">
        <v>3</v>
      </c>
      <c r="G97" s="191">
        <v>2252151</v>
      </c>
      <c r="H97" s="68"/>
      <c r="I97" s="197" t="s">
        <v>1533</v>
      </c>
      <c r="J97" s="68"/>
      <c r="K97" s="68"/>
      <c r="L97" s="68"/>
      <c r="M97" s="68"/>
      <c r="N97" s="348"/>
      <c r="O97" s="348"/>
      <c r="P97" s="214">
        <v>0</v>
      </c>
      <c r="Q97" s="214">
        <v>350</v>
      </c>
      <c r="R97" s="68" t="s">
        <v>1479</v>
      </c>
      <c r="S97" s="349"/>
      <c r="T97" s="272"/>
    </row>
    <row r="98" spans="1:20" ht="51">
      <c r="A98" s="191" t="s">
        <v>550</v>
      </c>
      <c r="B98" s="68"/>
      <c r="C98" s="212" t="s">
        <v>589</v>
      </c>
      <c r="D98" s="213">
        <v>45677</v>
      </c>
      <c r="E98" s="191" t="s">
        <v>1662</v>
      </c>
      <c r="F98" s="191" t="s">
        <v>3</v>
      </c>
      <c r="G98" s="191">
        <v>2252106</v>
      </c>
      <c r="H98" s="68"/>
      <c r="I98" s="197" t="s">
        <v>1854</v>
      </c>
      <c r="J98" s="68"/>
      <c r="K98" s="68"/>
      <c r="L98" s="68"/>
      <c r="M98" s="68"/>
      <c r="N98" s="348"/>
      <c r="O98" s="348"/>
      <c r="P98" s="214">
        <v>0</v>
      </c>
      <c r="Q98" s="214">
        <v>2005.17</v>
      </c>
      <c r="R98" s="68" t="s">
        <v>1479</v>
      </c>
      <c r="S98" s="349"/>
      <c r="T98" s="272"/>
    </row>
    <row r="99" spans="1:20" ht="51">
      <c r="A99" s="191" t="s">
        <v>550</v>
      </c>
      <c r="B99" s="68"/>
      <c r="C99" s="212" t="s">
        <v>589</v>
      </c>
      <c r="D99" s="213">
        <v>45677</v>
      </c>
      <c r="E99" s="191" t="s">
        <v>1663</v>
      </c>
      <c r="F99" s="191" t="s">
        <v>3</v>
      </c>
      <c r="G99" s="191">
        <v>2252109</v>
      </c>
      <c r="H99" s="68"/>
      <c r="I99" s="197" t="s">
        <v>1855</v>
      </c>
      <c r="J99" s="68"/>
      <c r="K99" s="68"/>
      <c r="L99" s="68"/>
      <c r="M99" s="68"/>
      <c r="N99" s="348"/>
      <c r="O99" s="348"/>
      <c r="P99" s="214">
        <v>0</v>
      </c>
      <c r="Q99" s="214">
        <v>905.8</v>
      </c>
      <c r="R99" s="68" t="s">
        <v>1479</v>
      </c>
      <c r="S99" s="349"/>
      <c r="T99" s="272"/>
    </row>
    <row r="100" spans="1:20" ht="51">
      <c r="A100" s="191">
        <v>903</v>
      </c>
      <c r="B100" s="68"/>
      <c r="C100" s="212" t="s">
        <v>192</v>
      </c>
      <c r="D100" s="213">
        <v>45677</v>
      </c>
      <c r="E100" s="191" t="s">
        <v>1664</v>
      </c>
      <c r="F100" s="191" t="s">
        <v>3</v>
      </c>
      <c r="G100" s="191">
        <v>2252110</v>
      </c>
      <c r="H100" s="68"/>
      <c r="I100" s="197" t="s">
        <v>1856</v>
      </c>
      <c r="J100" s="68"/>
      <c r="K100" s="68"/>
      <c r="L100" s="68"/>
      <c r="M100" s="68"/>
      <c r="N100" s="348"/>
      <c r="O100" s="348"/>
      <c r="P100" s="214">
        <v>0</v>
      </c>
      <c r="Q100" s="214">
        <v>9364.6200000000008</v>
      </c>
      <c r="R100" s="68" t="s">
        <v>1479</v>
      </c>
      <c r="S100" s="349"/>
      <c r="T100" s="272"/>
    </row>
    <row r="101" spans="1:20" ht="63.75">
      <c r="A101" s="191" t="s">
        <v>544</v>
      </c>
      <c r="B101" s="68"/>
      <c r="C101" s="212" t="s">
        <v>679</v>
      </c>
      <c r="D101" s="213">
        <v>45677</v>
      </c>
      <c r="E101" s="191" t="s">
        <v>1665</v>
      </c>
      <c r="F101" s="191" t="s">
        <v>6</v>
      </c>
      <c r="G101" s="191">
        <v>2156469</v>
      </c>
      <c r="H101" s="68"/>
      <c r="I101" s="197" t="s">
        <v>1857</v>
      </c>
      <c r="J101" s="68"/>
      <c r="K101" s="68"/>
      <c r="L101" s="68"/>
      <c r="M101" s="68"/>
      <c r="N101" s="348"/>
      <c r="O101" s="348"/>
      <c r="P101" s="214">
        <v>0</v>
      </c>
      <c r="Q101" s="214">
        <v>606648.47</v>
      </c>
      <c r="R101" s="68" t="s">
        <v>1479</v>
      </c>
      <c r="S101" s="349"/>
      <c r="T101" s="272"/>
    </row>
    <row r="102" spans="1:20" ht="38.25">
      <c r="A102" s="191">
        <v>291</v>
      </c>
      <c r="B102" s="68"/>
      <c r="C102" s="212" t="s">
        <v>119</v>
      </c>
      <c r="D102" s="213">
        <v>45678</v>
      </c>
      <c r="E102" s="191" t="s">
        <v>1666</v>
      </c>
      <c r="F102" s="191" t="s">
        <v>3</v>
      </c>
      <c r="G102" s="191">
        <v>2252557</v>
      </c>
      <c r="H102" s="68"/>
      <c r="I102" s="197" t="s">
        <v>1858</v>
      </c>
      <c r="J102" s="68"/>
      <c r="K102" s="68"/>
      <c r="L102" s="68"/>
      <c r="M102" s="68"/>
      <c r="N102" s="348"/>
      <c r="O102" s="348"/>
      <c r="P102" s="214">
        <v>0</v>
      </c>
      <c r="Q102" s="214">
        <v>70</v>
      </c>
      <c r="R102" s="68" t="s">
        <v>1479</v>
      </c>
      <c r="S102" s="349"/>
      <c r="T102" s="272"/>
    </row>
    <row r="103" spans="1:20" ht="38.25">
      <c r="A103" s="191">
        <v>15</v>
      </c>
      <c r="B103" s="68"/>
      <c r="C103" s="212" t="s">
        <v>39</v>
      </c>
      <c r="D103" s="213">
        <v>45678</v>
      </c>
      <c r="E103" s="191" t="s">
        <v>1667</v>
      </c>
      <c r="F103" s="191" t="s">
        <v>3</v>
      </c>
      <c r="G103" s="191">
        <v>2252567</v>
      </c>
      <c r="H103" s="68"/>
      <c r="I103" s="197" t="s">
        <v>1859</v>
      </c>
      <c r="J103" s="68"/>
      <c r="K103" s="68"/>
      <c r="L103" s="68"/>
      <c r="M103" s="68"/>
      <c r="N103" s="348"/>
      <c r="O103" s="348"/>
      <c r="P103" s="214">
        <v>0</v>
      </c>
      <c r="Q103" s="214">
        <v>2000</v>
      </c>
      <c r="R103" s="68" t="s">
        <v>1479</v>
      </c>
      <c r="S103" s="349"/>
      <c r="T103" s="272"/>
    </row>
    <row r="104" spans="1:20" ht="51">
      <c r="A104" s="191">
        <v>15</v>
      </c>
      <c r="B104" s="68"/>
      <c r="C104" s="212" t="s">
        <v>39</v>
      </c>
      <c r="D104" s="213">
        <v>45678</v>
      </c>
      <c r="E104" s="191" t="s">
        <v>1668</v>
      </c>
      <c r="F104" s="191" t="s">
        <v>3</v>
      </c>
      <c r="G104" s="191">
        <v>2252652</v>
      </c>
      <c r="H104" s="68"/>
      <c r="I104" s="197" t="s">
        <v>1860</v>
      </c>
      <c r="J104" s="68"/>
      <c r="K104" s="68"/>
      <c r="L104" s="68"/>
      <c r="M104" s="68"/>
      <c r="N104" s="348"/>
      <c r="O104" s="348"/>
      <c r="P104" s="214">
        <v>0</v>
      </c>
      <c r="Q104" s="214">
        <v>201.05</v>
      </c>
      <c r="R104" s="68" t="s">
        <v>1479</v>
      </c>
      <c r="S104" s="349"/>
      <c r="T104" s="272"/>
    </row>
    <row r="105" spans="1:20" ht="51">
      <c r="A105" s="191" t="s">
        <v>544</v>
      </c>
      <c r="B105" s="68"/>
      <c r="C105" s="212" t="s">
        <v>679</v>
      </c>
      <c r="D105" s="213">
        <v>45678</v>
      </c>
      <c r="E105" s="191" t="s">
        <v>1669</v>
      </c>
      <c r="F105" s="191" t="s">
        <v>3</v>
      </c>
      <c r="G105" s="191">
        <v>2252456</v>
      </c>
      <c r="H105" s="68"/>
      <c r="I105" s="197" t="s">
        <v>1861</v>
      </c>
      <c r="J105" s="68"/>
      <c r="K105" s="68"/>
      <c r="L105" s="68"/>
      <c r="M105" s="68"/>
      <c r="N105" s="348"/>
      <c r="O105" s="348"/>
      <c r="P105" s="214">
        <v>0</v>
      </c>
      <c r="Q105" s="214">
        <v>0.49</v>
      </c>
      <c r="R105" s="68" t="s">
        <v>1479</v>
      </c>
      <c r="S105" s="349"/>
      <c r="T105" s="272"/>
    </row>
    <row r="106" spans="1:20" ht="51">
      <c r="A106" s="191" t="s">
        <v>550</v>
      </c>
      <c r="B106" s="68"/>
      <c r="C106" s="212" t="s">
        <v>589</v>
      </c>
      <c r="D106" s="213">
        <v>45678</v>
      </c>
      <c r="E106" s="191" t="s">
        <v>1670</v>
      </c>
      <c r="F106" s="191" t="s">
        <v>3</v>
      </c>
      <c r="G106" s="191">
        <v>2252526</v>
      </c>
      <c r="H106" s="68"/>
      <c r="I106" s="197" t="s">
        <v>1862</v>
      </c>
      <c r="J106" s="68"/>
      <c r="K106" s="68"/>
      <c r="L106" s="68"/>
      <c r="M106" s="68"/>
      <c r="N106" s="348"/>
      <c r="O106" s="348"/>
      <c r="P106" s="214">
        <v>0</v>
      </c>
      <c r="Q106" s="214">
        <v>4724.58</v>
      </c>
      <c r="R106" s="68" t="s">
        <v>1479</v>
      </c>
      <c r="S106" s="349"/>
      <c r="T106" s="272"/>
    </row>
    <row r="107" spans="1:20" ht="63.75">
      <c r="A107" s="191" t="s">
        <v>544</v>
      </c>
      <c r="B107" s="68"/>
      <c r="C107" s="212" t="s">
        <v>679</v>
      </c>
      <c r="D107" s="213">
        <v>45678</v>
      </c>
      <c r="E107" s="191" t="s">
        <v>1676</v>
      </c>
      <c r="F107" s="191" t="s">
        <v>6</v>
      </c>
      <c r="G107" s="191">
        <v>2157324</v>
      </c>
      <c r="H107" s="68"/>
      <c r="I107" s="197" t="s">
        <v>1868</v>
      </c>
      <c r="J107" s="68"/>
      <c r="K107" s="68"/>
      <c r="L107" s="68"/>
      <c r="M107" s="68"/>
      <c r="N107" s="348"/>
      <c r="O107" s="348"/>
      <c r="P107" s="214">
        <v>0</v>
      </c>
      <c r="Q107" s="214">
        <v>265.41000000000003</v>
      </c>
      <c r="R107" s="68" t="s">
        <v>1479</v>
      </c>
      <c r="S107" s="349"/>
      <c r="T107" s="272"/>
    </row>
    <row r="108" spans="1:20" ht="38.25">
      <c r="A108" s="191" t="s">
        <v>550</v>
      </c>
      <c r="B108" s="68"/>
      <c r="C108" s="212" t="s">
        <v>589</v>
      </c>
      <c r="D108" s="213">
        <v>45680</v>
      </c>
      <c r="E108" s="191" t="s">
        <v>1677</v>
      </c>
      <c r="F108" s="191" t="s">
        <v>3</v>
      </c>
      <c r="G108" s="191">
        <v>2252907</v>
      </c>
      <c r="H108" s="68"/>
      <c r="I108" s="197" t="s">
        <v>1869</v>
      </c>
      <c r="J108" s="68"/>
      <c r="K108" s="68"/>
      <c r="L108" s="68"/>
      <c r="M108" s="68"/>
      <c r="N108" s="348"/>
      <c r="O108" s="348"/>
      <c r="P108" s="214">
        <v>0</v>
      </c>
      <c r="Q108" s="214">
        <v>6627.66</v>
      </c>
      <c r="R108" s="68" t="s">
        <v>1479</v>
      </c>
      <c r="S108" s="349"/>
      <c r="T108" s="272"/>
    </row>
    <row r="109" spans="1:20" ht="51">
      <c r="A109" s="191">
        <v>15</v>
      </c>
      <c r="B109" s="68"/>
      <c r="C109" s="212" t="s">
        <v>39</v>
      </c>
      <c r="D109" s="213">
        <v>45680</v>
      </c>
      <c r="E109" s="191" t="s">
        <v>1678</v>
      </c>
      <c r="F109" s="191" t="s">
        <v>3</v>
      </c>
      <c r="G109" s="191">
        <v>2252966</v>
      </c>
      <c r="H109" s="68"/>
      <c r="I109" s="197" t="s">
        <v>1870</v>
      </c>
      <c r="J109" s="68"/>
      <c r="K109" s="68"/>
      <c r="L109" s="68"/>
      <c r="M109" s="68"/>
      <c r="N109" s="348"/>
      <c r="O109" s="348"/>
      <c r="P109" s="214">
        <v>0</v>
      </c>
      <c r="Q109" s="214">
        <v>173.08</v>
      </c>
      <c r="R109" s="68" t="s">
        <v>1479</v>
      </c>
      <c r="S109" s="349"/>
      <c r="T109" s="272"/>
    </row>
    <row r="110" spans="1:20" ht="38.25">
      <c r="A110" s="191" t="s">
        <v>550</v>
      </c>
      <c r="B110" s="68"/>
      <c r="C110" s="212" t="s">
        <v>589</v>
      </c>
      <c r="D110" s="213">
        <v>45680</v>
      </c>
      <c r="E110" s="191" t="s">
        <v>1679</v>
      </c>
      <c r="F110" s="191" t="s">
        <v>3</v>
      </c>
      <c r="G110" s="191">
        <v>2253046</v>
      </c>
      <c r="H110" s="68"/>
      <c r="I110" s="197" t="s">
        <v>1532</v>
      </c>
      <c r="J110" s="68"/>
      <c r="K110" s="68"/>
      <c r="L110" s="68"/>
      <c r="M110" s="68"/>
      <c r="N110" s="348"/>
      <c r="O110" s="348"/>
      <c r="P110" s="214">
        <v>0</v>
      </c>
      <c r="Q110" s="214">
        <v>1350</v>
      </c>
      <c r="R110" s="68" t="s">
        <v>1479</v>
      </c>
      <c r="S110" s="349"/>
      <c r="T110" s="272"/>
    </row>
    <row r="111" spans="1:20" ht="63.75">
      <c r="A111" s="191">
        <v>903</v>
      </c>
      <c r="B111" s="68"/>
      <c r="C111" s="212" t="s">
        <v>192</v>
      </c>
      <c r="D111" s="213">
        <v>45680</v>
      </c>
      <c r="E111" s="191" t="s">
        <v>1680</v>
      </c>
      <c r="F111" s="191" t="s">
        <v>3</v>
      </c>
      <c r="G111" s="191">
        <v>2252866</v>
      </c>
      <c r="H111" s="68"/>
      <c r="I111" s="197" t="s">
        <v>1871</v>
      </c>
      <c r="J111" s="68"/>
      <c r="K111" s="68"/>
      <c r="L111" s="68"/>
      <c r="M111" s="68"/>
      <c r="N111" s="348"/>
      <c r="O111" s="348"/>
      <c r="P111" s="214">
        <v>0</v>
      </c>
      <c r="Q111" s="214">
        <v>7716.26</v>
      </c>
      <c r="R111" s="68" t="s">
        <v>2328</v>
      </c>
      <c r="S111" s="349"/>
      <c r="T111" s="272"/>
    </row>
    <row r="112" spans="1:20" ht="63.75">
      <c r="A112" s="191">
        <v>901</v>
      </c>
      <c r="B112" s="68"/>
      <c r="C112" s="212" t="s">
        <v>190</v>
      </c>
      <c r="D112" s="213">
        <v>45680</v>
      </c>
      <c r="E112" s="191" t="s">
        <v>1681</v>
      </c>
      <c r="F112" s="191" t="s">
        <v>3</v>
      </c>
      <c r="G112" s="191">
        <v>2252900</v>
      </c>
      <c r="H112" s="68"/>
      <c r="I112" s="197" t="s">
        <v>1872</v>
      </c>
      <c r="J112" s="68"/>
      <c r="K112" s="68"/>
      <c r="L112" s="68"/>
      <c r="M112" s="68"/>
      <c r="N112" s="348"/>
      <c r="O112" s="348"/>
      <c r="P112" s="214">
        <v>0</v>
      </c>
      <c r="Q112" s="214">
        <v>92617</v>
      </c>
      <c r="R112" s="68" t="s">
        <v>2328</v>
      </c>
      <c r="S112" s="349"/>
      <c r="T112" s="272"/>
    </row>
    <row r="113" spans="1:20" ht="63.75">
      <c r="A113" s="191">
        <v>15</v>
      </c>
      <c r="B113" s="68"/>
      <c r="C113" s="212" t="s">
        <v>39</v>
      </c>
      <c r="D113" s="213">
        <v>45680</v>
      </c>
      <c r="E113" s="191" t="s">
        <v>1681</v>
      </c>
      <c r="F113" s="191" t="s">
        <v>3</v>
      </c>
      <c r="G113" s="191">
        <v>2252900</v>
      </c>
      <c r="H113" s="68"/>
      <c r="I113" s="197" t="s">
        <v>1872</v>
      </c>
      <c r="J113" s="68"/>
      <c r="K113" s="68"/>
      <c r="L113" s="68"/>
      <c r="M113" s="68"/>
      <c r="N113" s="348"/>
      <c r="O113" s="348"/>
      <c r="P113" s="214">
        <v>0</v>
      </c>
      <c r="Q113" s="214">
        <v>1371.02</v>
      </c>
      <c r="R113" s="68" t="s">
        <v>2328</v>
      </c>
      <c r="S113" s="349"/>
      <c r="T113" s="272"/>
    </row>
    <row r="114" spans="1:20" ht="63.75">
      <c r="A114" s="191">
        <v>86</v>
      </c>
      <c r="B114" s="68"/>
      <c r="C114" s="212" t="s">
        <v>50</v>
      </c>
      <c r="D114" s="213">
        <v>45680</v>
      </c>
      <c r="E114" s="191" t="s">
        <v>1681</v>
      </c>
      <c r="F114" s="191" t="s">
        <v>3</v>
      </c>
      <c r="G114" s="191">
        <v>2252900</v>
      </c>
      <c r="H114" s="68"/>
      <c r="I114" s="197" t="s">
        <v>1872</v>
      </c>
      <c r="J114" s="68"/>
      <c r="K114" s="68"/>
      <c r="L114" s="68"/>
      <c r="M114" s="68"/>
      <c r="N114" s="348"/>
      <c r="O114" s="348"/>
      <c r="P114" s="214">
        <v>0</v>
      </c>
      <c r="Q114" s="214">
        <v>2561.25</v>
      </c>
      <c r="R114" s="68" t="s">
        <v>2328</v>
      </c>
      <c r="S114" s="349"/>
      <c r="T114" s="272"/>
    </row>
    <row r="115" spans="1:20" ht="63.75">
      <c r="A115" s="191">
        <v>901</v>
      </c>
      <c r="B115" s="68"/>
      <c r="C115" s="212" t="s">
        <v>190</v>
      </c>
      <c r="D115" s="213">
        <v>45680</v>
      </c>
      <c r="E115" s="191" t="s">
        <v>1681</v>
      </c>
      <c r="F115" s="191" t="s">
        <v>3</v>
      </c>
      <c r="G115" s="191">
        <v>2252900</v>
      </c>
      <c r="H115" s="68"/>
      <c r="I115" s="197" t="s">
        <v>1872</v>
      </c>
      <c r="J115" s="68"/>
      <c r="K115" s="68"/>
      <c r="L115" s="68"/>
      <c r="M115" s="68"/>
      <c r="N115" s="348"/>
      <c r="O115" s="348"/>
      <c r="P115" s="214">
        <v>0</v>
      </c>
      <c r="Q115" s="214">
        <v>222.34</v>
      </c>
      <c r="R115" s="68" t="s">
        <v>2328</v>
      </c>
      <c r="S115" s="349"/>
      <c r="T115" s="272"/>
    </row>
    <row r="116" spans="1:20" ht="63.75">
      <c r="A116" s="191">
        <v>901</v>
      </c>
      <c r="B116" s="68"/>
      <c r="C116" s="212" t="s">
        <v>190</v>
      </c>
      <c r="D116" s="213">
        <v>45680</v>
      </c>
      <c r="E116" s="191" t="s">
        <v>1681</v>
      </c>
      <c r="F116" s="191" t="s">
        <v>3</v>
      </c>
      <c r="G116" s="191">
        <v>2252900</v>
      </c>
      <c r="H116" s="68"/>
      <c r="I116" s="197" t="s">
        <v>1872</v>
      </c>
      <c r="J116" s="68"/>
      <c r="K116" s="68"/>
      <c r="L116" s="68"/>
      <c r="M116" s="68"/>
      <c r="N116" s="348"/>
      <c r="O116" s="348"/>
      <c r="P116" s="214">
        <v>0</v>
      </c>
      <c r="Q116" s="214">
        <v>119555.21</v>
      </c>
      <c r="R116" s="68" t="s">
        <v>2328</v>
      </c>
      <c r="S116" s="349"/>
      <c r="T116" s="272"/>
    </row>
    <row r="117" spans="1:20" ht="63.75">
      <c r="A117" s="191">
        <v>15</v>
      </c>
      <c r="B117" s="68"/>
      <c r="C117" s="212" t="s">
        <v>39</v>
      </c>
      <c r="D117" s="213">
        <v>45680</v>
      </c>
      <c r="E117" s="191" t="s">
        <v>1681</v>
      </c>
      <c r="F117" s="191" t="s">
        <v>3</v>
      </c>
      <c r="G117" s="191">
        <v>2252900</v>
      </c>
      <c r="H117" s="68"/>
      <c r="I117" s="197" t="s">
        <v>1872</v>
      </c>
      <c r="J117" s="68"/>
      <c r="K117" s="68"/>
      <c r="L117" s="68"/>
      <c r="M117" s="68"/>
      <c r="N117" s="348"/>
      <c r="O117" s="348"/>
      <c r="P117" s="214">
        <v>0</v>
      </c>
      <c r="Q117" s="214">
        <v>1148.5</v>
      </c>
      <c r="R117" s="68" t="s">
        <v>2328</v>
      </c>
      <c r="S117" s="349"/>
      <c r="T117" s="272"/>
    </row>
    <row r="118" spans="1:20" ht="63.75">
      <c r="A118" s="191">
        <v>901</v>
      </c>
      <c r="B118" s="68"/>
      <c r="C118" s="212" t="s">
        <v>190</v>
      </c>
      <c r="D118" s="213">
        <v>45680</v>
      </c>
      <c r="E118" s="191" t="s">
        <v>1681</v>
      </c>
      <c r="F118" s="191" t="s">
        <v>3</v>
      </c>
      <c r="G118" s="191">
        <v>2252900</v>
      </c>
      <c r="H118" s="68"/>
      <c r="I118" s="197" t="s">
        <v>1872</v>
      </c>
      <c r="J118" s="68"/>
      <c r="K118" s="68"/>
      <c r="L118" s="68"/>
      <c r="M118" s="68"/>
      <c r="N118" s="348"/>
      <c r="O118" s="348"/>
      <c r="P118" s="214">
        <v>0</v>
      </c>
      <c r="Q118" s="214">
        <v>8419.3700000000008</v>
      </c>
      <c r="R118" s="68" t="s">
        <v>2328</v>
      </c>
      <c r="S118" s="349"/>
      <c r="T118" s="272"/>
    </row>
    <row r="119" spans="1:20" ht="63.75">
      <c r="A119" s="191">
        <v>901</v>
      </c>
      <c r="B119" s="68"/>
      <c r="C119" s="212" t="s">
        <v>190</v>
      </c>
      <c r="D119" s="213">
        <v>45680</v>
      </c>
      <c r="E119" s="191" t="s">
        <v>1681</v>
      </c>
      <c r="F119" s="191" t="s">
        <v>3</v>
      </c>
      <c r="G119" s="191">
        <v>2252900</v>
      </c>
      <c r="H119" s="68"/>
      <c r="I119" s="197" t="s">
        <v>1872</v>
      </c>
      <c r="J119" s="68"/>
      <c r="K119" s="68"/>
      <c r="L119" s="68"/>
      <c r="M119" s="68"/>
      <c r="N119" s="348"/>
      <c r="O119" s="348"/>
      <c r="P119" s="214">
        <v>0</v>
      </c>
      <c r="Q119" s="214">
        <v>85647.41</v>
      </c>
      <c r="R119" s="68" t="s">
        <v>2328</v>
      </c>
      <c r="S119" s="349"/>
      <c r="T119" s="272"/>
    </row>
    <row r="120" spans="1:20" ht="63.75">
      <c r="A120" s="191">
        <v>901</v>
      </c>
      <c r="B120" s="68"/>
      <c r="C120" s="212" t="s">
        <v>190</v>
      </c>
      <c r="D120" s="213">
        <v>45680</v>
      </c>
      <c r="E120" s="191" t="s">
        <v>1681</v>
      </c>
      <c r="F120" s="191" t="s">
        <v>3</v>
      </c>
      <c r="G120" s="191">
        <v>2252900</v>
      </c>
      <c r="H120" s="68"/>
      <c r="I120" s="197" t="s">
        <v>1872</v>
      </c>
      <c r="J120" s="68"/>
      <c r="K120" s="68"/>
      <c r="L120" s="68"/>
      <c r="M120" s="68"/>
      <c r="N120" s="348"/>
      <c r="O120" s="348"/>
      <c r="P120" s="214">
        <v>0</v>
      </c>
      <c r="Q120" s="214">
        <v>3220.16</v>
      </c>
      <c r="R120" s="68" t="s">
        <v>2328</v>
      </c>
      <c r="S120" s="349"/>
      <c r="T120" s="272"/>
    </row>
    <row r="121" spans="1:20" ht="63.75">
      <c r="A121" s="191" t="s">
        <v>542</v>
      </c>
      <c r="B121" s="68"/>
      <c r="C121" s="212" t="s">
        <v>687</v>
      </c>
      <c r="D121" s="213">
        <v>45680</v>
      </c>
      <c r="E121" s="191" t="s">
        <v>1682</v>
      </c>
      <c r="F121" s="191" t="s">
        <v>10</v>
      </c>
      <c r="G121" s="191">
        <v>19594</v>
      </c>
      <c r="H121" s="68"/>
      <c r="I121" s="197" t="s">
        <v>1873</v>
      </c>
      <c r="J121" s="68"/>
      <c r="K121" s="68"/>
      <c r="L121" s="68"/>
      <c r="M121" s="68"/>
      <c r="N121" s="348"/>
      <c r="O121" s="348"/>
      <c r="P121" s="214">
        <v>21963.439999999999</v>
      </c>
      <c r="Q121" s="214">
        <v>0</v>
      </c>
      <c r="R121" s="68" t="s">
        <v>1479</v>
      </c>
      <c r="S121" s="349"/>
      <c r="T121" s="272"/>
    </row>
    <row r="122" spans="1:20" ht="89.25">
      <c r="A122" s="191">
        <v>862</v>
      </c>
      <c r="B122" s="68"/>
      <c r="C122" s="212" t="s">
        <v>187</v>
      </c>
      <c r="D122" s="213">
        <v>45680</v>
      </c>
      <c r="E122" s="191" t="s">
        <v>1683</v>
      </c>
      <c r="F122" s="191" t="s">
        <v>635</v>
      </c>
      <c r="G122" s="191">
        <v>10769779</v>
      </c>
      <c r="H122" s="68"/>
      <c r="I122" s="197" t="s">
        <v>1874</v>
      </c>
      <c r="J122" s="68"/>
      <c r="K122" s="68"/>
      <c r="L122" s="68"/>
      <c r="M122" s="68"/>
      <c r="N122" s="348"/>
      <c r="O122" s="348"/>
      <c r="P122" s="214">
        <v>0</v>
      </c>
      <c r="Q122" s="214">
        <v>2373.3200000000002</v>
      </c>
      <c r="R122" s="68" t="s">
        <v>1479</v>
      </c>
      <c r="S122" s="349"/>
      <c r="T122" s="272"/>
    </row>
    <row r="123" spans="1:20" ht="38.25">
      <c r="A123" s="191">
        <v>862</v>
      </c>
      <c r="B123" s="68"/>
      <c r="C123" s="212" t="s">
        <v>187</v>
      </c>
      <c r="D123" s="213">
        <v>45680</v>
      </c>
      <c r="E123" s="191" t="s">
        <v>1684</v>
      </c>
      <c r="F123" s="191" t="s">
        <v>6</v>
      </c>
      <c r="G123" s="191">
        <v>2157974</v>
      </c>
      <c r="H123" s="68"/>
      <c r="I123" s="197" t="s">
        <v>1875</v>
      </c>
      <c r="J123" s="68"/>
      <c r="K123" s="68"/>
      <c r="L123" s="68"/>
      <c r="M123" s="68"/>
      <c r="N123" s="348"/>
      <c r="O123" s="348"/>
      <c r="P123" s="214">
        <v>0</v>
      </c>
      <c r="Q123" s="214">
        <v>3080.29</v>
      </c>
      <c r="R123" s="68" t="s">
        <v>1479</v>
      </c>
      <c r="S123" s="349"/>
      <c r="T123" s="272"/>
    </row>
    <row r="124" spans="1:20" ht="51">
      <c r="A124" s="191" t="s">
        <v>550</v>
      </c>
      <c r="B124" s="68"/>
      <c r="C124" s="212" t="s">
        <v>589</v>
      </c>
      <c r="D124" s="213">
        <v>45681</v>
      </c>
      <c r="E124" s="191" t="s">
        <v>1685</v>
      </c>
      <c r="F124" s="191" t="s">
        <v>3</v>
      </c>
      <c r="G124" s="191">
        <v>2253259</v>
      </c>
      <c r="H124" s="68"/>
      <c r="I124" s="197" t="s">
        <v>1876</v>
      </c>
      <c r="J124" s="68"/>
      <c r="K124" s="68"/>
      <c r="L124" s="68"/>
      <c r="M124" s="68"/>
      <c r="N124" s="348"/>
      <c r="O124" s="348"/>
      <c r="P124" s="214">
        <v>0</v>
      </c>
      <c r="Q124" s="214">
        <v>1805.4</v>
      </c>
      <c r="R124" s="68" t="s">
        <v>1479</v>
      </c>
      <c r="S124" s="349"/>
      <c r="T124" s="272"/>
    </row>
    <row r="125" spans="1:20" ht="51">
      <c r="A125" s="191">
        <v>15</v>
      </c>
      <c r="B125" s="68"/>
      <c r="C125" s="212" t="s">
        <v>39</v>
      </c>
      <c r="D125" s="213">
        <v>45684</v>
      </c>
      <c r="E125" s="191" t="s">
        <v>1697</v>
      </c>
      <c r="F125" s="191" t="s">
        <v>3</v>
      </c>
      <c r="G125" s="191">
        <v>2253832</v>
      </c>
      <c r="H125" s="68"/>
      <c r="I125" s="197" t="s">
        <v>1888</v>
      </c>
      <c r="J125" s="68"/>
      <c r="K125" s="68"/>
      <c r="L125" s="68"/>
      <c r="M125" s="68"/>
      <c r="N125" s="348"/>
      <c r="O125" s="348"/>
      <c r="P125" s="214">
        <v>0</v>
      </c>
      <c r="Q125" s="214">
        <v>8260.73</v>
      </c>
      <c r="R125" s="68" t="s">
        <v>1479</v>
      </c>
      <c r="S125" s="349"/>
      <c r="T125" s="272"/>
    </row>
    <row r="126" spans="1:20" ht="51">
      <c r="A126" s="191">
        <v>15</v>
      </c>
      <c r="B126" s="68"/>
      <c r="C126" s="212" t="s">
        <v>39</v>
      </c>
      <c r="D126" s="213">
        <v>45684</v>
      </c>
      <c r="E126" s="191" t="s">
        <v>1698</v>
      </c>
      <c r="F126" s="191" t="s">
        <v>3</v>
      </c>
      <c r="G126" s="191">
        <v>2253834</v>
      </c>
      <c r="H126" s="68"/>
      <c r="I126" s="197" t="s">
        <v>1889</v>
      </c>
      <c r="J126" s="68"/>
      <c r="K126" s="68"/>
      <c r="L126" s="68"/>
      <c r="M126" s="68"/>
      <c r="N126" s="348"/>
      <c r="O126" s="348"/>
      <c r="P126" s="214">
        <v>0</v>
      </c>
      <c r="Q126" s="214">
        <v>589.83000000000004</v>
      </c>
      <c r="R126" s="68" t="s">
        <v>1479</v>
      </c>
      <c r="S126" s="349"/>
      <c r="T126" s="272"/>
    </row>
    <row r="127" spans="1:20" ht="51">
      <c r="A127" s="191">
        <v>81</v>
      </c>
      <c r="B127" s="68"/>
      <c r="C127" s="212" t="s">
        <v>49</v>
      </c>
      <c r="D127" s="213">
        <v>45684</v>
      </c>
      <c r="E127" s="191" t="s">
        <v>1699</v>
      </c>
      <c r="F127" s="191" t="s">
        <v>3</v>
      </c>
      <c r="G127" s="191">
        <v>2253841</v>
      </c>
      <c r="H127" s="68"/>
      <c r="I127" s="197" t="s">
        <v>1890</v>
      </c>
      <c r="J127" s="68"/>
      <c r="K127" s="68"/>
      <c r="L127" s="68"/>
      <c r="M127" s="68"/>
      <c r="N127" s="348"/>
      <c r="O127" s="348"/>
      <c r="P127" s="214">
        <v>0</v>
      </c>
      <c r="Q127" s="214">
        <v>25</v>
      </c>
      <c r="R127" s="68" t="s">
        <v>1479</v>
      </c>
      <c r="S127" s="349"/>
      <c r="T127" s="272"/>
    </row>
    <row r="128" spans="1:20" ht="51">
      <c r="A128" s="191">
        <v>906</v>
      </c>
      <c r="B128" s="68"/>
      <c r="C128" s="212" t="s">
        <v>195</v>
      </c>
      <c r="D128" s="213">
        <v>45684</v>
      </c>
      <c r="E128" s="191" t="s">
        <v>1700</v>
      </c>
      <c r="F128" s="191" t="s">
        <v>3</v>
      </c>
      <c r="G128" s="191">
        <v>2253748</v>
      </c>
      <c r="H128" s="68"/>
      <c r="I128" s="197" t="s">
        <v>1891</v>
      </c>
      <c r="J128" s="68"/>
      <c r="K128" s="68"/>
      <c r="L128" s="68"/>
      <c r="M128" s="68"/>
      <c r="N128" s="348"/>
      <c r="O128" s="348"/>
      <c r="P128" s="214">
        <v>0</v>
      </c>
      <c r="Q128" s="214">
        <v>23034.9</v>
      </c>
      <c r="R128" s="68" t="s">
        <v>1479</v>
      </c>
      <c r="S128" s="349"/>
      <c r="T128" s="272"/>
    </row>
    <row r="129" spans="1:20" ht="51">
      <c r="A129" s="191">
        <v>265</v>
      </c>
      <c r="B129" s="68"/>
      <c r="C129" s="212" t="s">
        <v>106</v>
      </c>
      <c r="D129" s="213">
        <v>45684</v>
      </c>
      <c r="E129" s="191" t="s">
        <v>1701</v>
      </c>
      <c r="F129" s="191" t="s">
        <v>3</v>
      </c>
      <c r="G129" s="191">
        <v>2253887</v>
      </c>
      <c r="H129" s="68"/>
      <c r="I129" s="197" t="s">
        <v>1892</v>
      </c>
      <c r="J129" s="68"/>
      <c r="K129" s="68"/>
      <c r="L129" s="68"/>
      <c r="M129" s="68"/>
      <c r="N129" s="348"/>
      <c r="O129" s="348"/>
      <c r="P129" s="214">
        <v>0</v>
      </c>
      <c r="Q129" s="214">
        <v>3097.91</v>
      </c>
      <c r="R129" s="68" t="s">
        <v>1479</v>
      </c>
      <c r="S129" s="349"/>
      <c r="T129" s="272"/>
    </row>
    <row r="130" spans="1:20" ht="89.25">
      <c r="A130" s="191" t="s">
        <v>541</v>
      </c>
      <c r="B130" s="68"/>
      <c r="C130" s="212" t="s">
        <v>590</v>
      </c>
      <c r="D130" s="213">
        <v>45684</v>
      </c>
      <c r="E130" s="191" t="s">
        <v>1702</v>
      </c>
      <c r="F130" s="191" t="s">
        <v>635</v>
      </c>
      <c r="G130" s="191">
        <v>10804499</v>
      </c>
      <c r="H130" s="68"/>
      <c r="I130" s="197" t="s">
        <v>1893</v>
      </c>
      <c r="J130" s="68"/>
      <c r="K130" s="68"/>
      <c r="L130" s="68"/>
      <c r="M130" s="68"/>
      <c r="N130" s="348"/>
      <c r="O130" s="348"/>
      <c r="P130" s="214">
        <v>0</v>
      </c>
      <c r="Q130" s="214">
        <v>5371</v>
      </c>
      <c r="R130" s="68" t="s">
        <v>1479</v>
      </c>
      <c r="S130" s="349"/>
      <c r="T130" s="272"/>
    </row>
    <row r="131" spans="1:20" ht="89.25">
      <c r="A131" s="191" t="s">
        <v>541</v>
      </c>
      <c r="B131" s="68"/>
      <c r="C131" s="212" t="s">
        <v>590</v>
      </c>
      <c r="D131" s="213">
        <v>45684</v>
      </c>
      <c r="E131" s="191" t="s">
        <v>1703</v>
      </c>
      <c r="F131" s="191" t="s">
        <v>635</v>
      </c>
      <c r="G131" s="191">
        <v>10805719</v>
      </c>
      <c r="H131" s="68"/>
      <c r="I131" s="197" t="s">
        <v>1893</v>
      </c>
      <c r="J131" s="68"/>
      <c r="K131" s="68"/>
      <c r="L131" s="68"/>
      <c r="M131" s="68"/>
      <c r="N131" s="348"/>
      <c r="O131" s="348"/>
      <c r="P131" s="214">
        <v>0</v>
      </c>
      <c r="Q131" s="214">
        <v>41384</v>
      </c>
      <c r="R131" s="68" t="s">
        <v>1479</v>
      </c>
      <c r="S131" s="349"/>
      <c r="T131" s="272"/>
    </row>
    <row r="132" spans="1:20" ht="89.25">
      <c r="A132" s="191" t="s">
        <v>541</v>
      </c>
      <c r="B132" s="68"/>
      <c r="C132" s="212" t="s">
        <v>590</v>
      </c>
      <c r="D132" s="213">
        <v>45684</v>
      </c>
      <c r="E132" s="191" t="s">
        <v>1704</v>
      </c>
      <c r="F132" s="191" t="s">
        <v>635</v>
      </c>
      <c r="G132" s="191">
        <v>10807516</v>
      </c>
      <c r="H132" s="68"/>
      <c r="I132" s="197" t="s">
        <v>1893</v>
      </c>
      <c r="J132" s="68"/>
      <c r="K132" s="68"/>
      <c r="L132" s="68"/>
      <c r="M132" s="68"/>
      <c r="N132" s="348"/>
      <c r="O132" s="348"/>
      <c r="P132" s="214">
        <v>0</v>
      </c>
      <c r="Q132" s="214">
        <v>5030.22</v>
      </c>
      <c r="R132" s="68" t="s">
        <v>1479</v>
      </c>
      <c r="S132" s="349"/>
      <c r="T132" s="272"/>
    </row>
    <row r="133" spans="1:20" ht="89.25">
      <c r="A133" s="191">
        <v>513</v>
      </c>
      <c r="B133" s="68"/>
      <c r="C133" s="212" t="s">
        <v>160</v>
      </c>
      <c r="D133" s="213">
        <v>45684</v>
      </c>
      <c r="E133" s="191" t="s">
        <v>1705</v>
      </c>
      <c r="F133" s="191" t="s">
        <v>10</v>
      </c>
      <c r="G133" s="191">
        <v>1117675</v>
      </c>
      <c r="H133" s="68"/>
      <c r="I133" s="197" t="s">
        <v>1894</v>
      </c>
      <c r="J133" s="68"/>
      <c r="K133" s="68"/>
      <c r="L133" s="68"/>
      <c r="M133" s="68"/>
      <c r="N133" s="348"/>
      <c r="O133" s="348"/>
      <c r="P133" s="214">
        <v>140939.44</v>
      </c>
      <c r="Q133" s="214">
        <v>0</v>
      </c>
      <c r="R133" s="68" t="s">
        <v>1479</v>
      </c>
      <c r="S133" s="349"/>
      <c r="T133" s="272"/>
    </row>
    <row r="134" spans="1:20" ht="63.75">
      <c r="A134" s="191" t="s">
        <v>550</v>
      </c>
      <c r="B134" s="68"/>
      <c r="C134" s="212" t="s">
        <v>589</v>
      </c>
      <c r="D134" s="213">
        <v>45685</v>
      </c>
      <c r="E134" s="191" t="s">
        <v>1706</v>
      </c>
      <c r="F134" s="191" t="s">
        <v>3</v>
      </c>
      <c r="G134" s="191">
        <v>2254123</v>
      </c>
      <c r="H134" s="68"/>
      <c r="I134" s="197" t="s">
        <v>1895</v>
      </c>
      <c r="J134" s="68"/>
      <c r="K134" s="68"/>
      <c r="L134" s="68"/>
      <c r="M134" s="68"/>
      <c r="N134" s="348"/>
      <c r="O134" s="348"/>
      <c r="P134" s="214">
        <v>0</v>
      </c>
      <c r="Q134" s="214">
        <v>13437.98</v>
      </c>
      <c r="R134" s="68" t="s">
        <v>1479</v>
      </c>
      <c r="S134" s="349"/>
      <c r="T134" s="272"/>
    </row>
    <row r="135" spans="1:20" ht="51">
      <c r="A135" s="191" t="s">
        <v>550</v>
      </c>
      <c r="B135" s="68"/>
      <c r="C135" s="212" t="s">
        <v>589</v>
      </c>
      <c r="D135" s="213">
        <v>45685</v>
      </c>
      <c r="E135" s="191" t="s">
        <v>1707</v>
      </c>
      <c r="F135" s="191" t="s">
        <v>3</v>
      </c>
      <c r="G135" s="191">
        <v>2254137</v>
      </c>
      <c r="H135" s="68"/>
      <c r="I135" s="197" t="s">
        <v>1896</v>
      </c>
      <c r="J135" s="68"/>
      <c r="K135" s="68"/>
      <c r="L135" s="68"/>
      <c r="M135" s="68"/>
      <c r="N135" s="348"/>
      <c r="O135" s="348"/>
      <c r="P135" s="214">
        <v>0</v>
      </c>
      <c r="Q135" s="214">
        <v>18</v>
      </c>
      <c r="R135" s="68" t="s">
        <v>1479</v>
      </c>
      <c r="S135" s="349"/>
      <c r="T135" s="272"/>
    </row>
    <row r="136" spans="1:20" ht="51">
      <c r="A136" s="191">
        <v>15</v>
      </c>
      <c r="B136" s="68"/>
      <c r="C136" s="212" t="s">
        <v>39</v>
      </c>
      <c r="D136" s="213">
        <v>45685</v>
      </c>
      <c r="E136" s="191" t="s">
        <v>1708</v>
      </c>
      <c r="F136" s="191" t="s">
        <v>3</v>
      </c>
      <c r="G136" s="191">
        <v>2254169</v>
      </c>
      <c r="H136" s="68"/>
      <c r="I136" s="197" t="s">
        <v>1897</v>
      </c>
      <c r="J136" s="68"/>
      <c r="K136" s="68"/>
      <c r="L136" s="68"/>
      <c r="M136" s="68"/>
      <c r="N136" s="348"/>
      <c r="O136" s="348"/>
      <c r="P136" s="214">
        <v>0</v>
      </c>
      <c r="Q136" s="214">
        <v>2268.2199999999998</v>
      </c>
      <c r="R136" s="68" t="s">
        <v>1479</v>
      </c>
      <c r="S136" s="349"/>
      <c r="T136" s="272"/>
    </row>
    <row r="137" spans="1:20" ht="38.25">
      <c r="A137" s="191">
        <v>291</v>
      </c>
      <c r="B137" s="68"/>
      <c r="C137" s="212" t="s">
        <v>119</v>
      </c>
      <c r="D137" s="213">
        <v>45685</v>
      </c>
      <c r="E137" s="191" t="s">
        <v>1709</v>
      </c>
      <c r="F137" s="191" t="s">
        <v>3</v>
      </c>
      <c r="G137" s="191">
        <v>2254225</v>
      </c>
      <c r="H137" s="68"/>
      <c r="I137" s="197" t="s">
        <v>1898</v>
      </c>
      <c r="J137" s="68"/>
      <c r="K137" s="68"/>
      <c r="L137" s="68"/>
      <c r="M137" s="68"/>
      <c r="N137" s="348"/>
      <c r="O137" s="348"/>
      <c r="P137" s="214">
        <v>0</v>
      </c>
      <c r="Q137" s="214">
        <v>571</v>
      </c>
      <c r="R137" s="68" t="s">
        <v>1479</v>
      </c>
      <c r="S137" s="349"/>
      <c r="T137" s="272"/>
    </row>
    <row r="138" spans="1:20" ht="63.75">
      <c r="A138" s="191">
        <v>903</v>
      </c>
      <c r="B138" s="68"/>
      <c r="C138" s="212" t="s">
        <v>192</v>
      </c>
      <c r="D138" s="213">
        <v>45685</v>
      </c>
      <c r="E138" s="191" t="s">
        <v>1710</v>
      </c>
      <c r="F138" s="191" t="s">
        <v>3</v>
      </c>
      <c r="G138" s="191">
        <v>2254058</v>
      </c>
      <c r="H138" s="68"/>
      <c r="I138" s="197" t="s">
        <v>1899</v>
      </c>
      <c r="J138" s="68"/>
      <c r="K138" s="68"/>
      <c r="L138" s="68"/>
      <c r="M138" s="68"/>
      <c r="N138" s="348"/>
      <c r="O138" s="348"/>
      <c r="P138" s="214">
        <v>0</v>
      </c>
      <c r="Q138" s="214">
        <v>1797.72</v>
      </c>
      <c r="R138" s="68" t="s">
        <v>2328</v>
      </c>
      <c r="S138" s="349"/>
      <c r="T138" s="272"/>
    </row>
    <row r="139" spans="1:20" ht="63.75">
      <c r="A139" s="191">
        <v>86</v>
      </c>
      <c r="B139" s="68"/>
      <c r="C139" s="212" t="s">
        <v>50</v>
      </c>
      <c r="D139" s="213">
        <v>45685</v>
      </c>
      <c r="E139" s="191" t="s">
        <v>1710</v>
      </c>
      <c r="F139" s="191" t="s">
        <v>3</v>
      </c>
      <c r="G139" s="191">
        <v>2254058</v>
      </c>
      <c r="H139" s="68"/>
      <c r="I139" s="197" t="s">
        <v>1899</v>
      </c>
      <c r="J139" s="68"/>
      <c r="K139" s="68"/>
      <c r="L139" s="68"/>
      <c r="M139" s="68"/>
      <c r="N139" s="348"/>
      <c r="O139" s="348"/>
      <c r="P139" s="214">
        <v>0</v>
      </c>
      <c r="Q139" s="214">
        <v>7839</v>
      </c>
      <c r="R139" s="68" t="s">
        <v>2328</v>
      </c>
      <c r="S139" s="349"/>
      <c r="T139" s="272"/>
    </row>
    <row r="140" spans="1:20" ht="63.75">
      <c r="A140" s="191">
        <v>903</v>
      </c>
      <c r="B140" s="68"/>
      <c r="C140" s="212" t="s">
        <v>192</v>
      </c>
      <c r="D140" s="213">
        <v>45685</v>
      </c>
      <c r="E140" s="191" t="s">
        <v>1710</v>
      </c>
      <c r="F140" s="191" t="s">
        <v>3</v>
      </c>
      <c r="G140" s="191">
        <v>2254058</v>
      </c>
      <c r="H140" s="68"/>
      <c r="I140" s="197" t="s">
        <v>1899</v>
      </c>
      <c r="J140" s="68"/>
      <c r="K140" s="68"/>
      <c r="L140" s="68"/>
      <c r="M140" s="68"/>
      <c r="N140" s="348"/>
      <c r="O140" s="348"/>
      <c r="P140" s="214">
        <v>0</v>
      </c>
      <c r="Q140" s="214">
        <v>346078.76</v>
      </c>
      <c r="R140" s="68" t="s">
        <v>2328</v>
      </c>
      <c r="S140" s="349"/>
      <c r="T140" s="272"/>
    </row>
    <row r="141" spans="1:20" ht="63.75">
      <c r="A141" s="191">
        <v>15</v>
      </c>
      <c r="B141" s="68"/>
      <c r="C141" s="212" t="s">
        <v>39</v>
      </c>
      <c r="D141" s="213">
        <v>45685</v>
      </c>
      <c r="E141" s="191" t="s">
        <v>1710</v>
      </c>
      <c r="F141" s="191" t="s">
        <v>3</v>
      </c>
      <c r="G141" s="191">
        <v>2254058</v>
      </c>
      <c r="H141" s="68"/>
      <c r="I141" s="197" t="s">
        <v>1899</v>
      </c>
      <c r="J141" s="68"/>
      <c r="K141" s="68"/>
      <c r="L141" s="68"/>
      <c r="M141" s="68"/>
      <c r="N141" s="348"/>
      <c r="O141" s="348"/>
      <c r="P141" s="214">
        <v>0</v>
      </c>
      <c r="Q141" s="214">
        <v>313.65999999999997</v>
      </c>
      <c r="R141" s="68" t="s">
        <v>2328</v>
      </c>
      <c r="S141" s="349"/>
      <c r="T141" s="272"/>
    </row>
    <row r="142" spans="1:20" ht="51">
      <c r="A142" s="191" t="s">
        <v>550</v>
      </c>
      <c r="B142" s="68"/>
      <c r="C142" s="212" t="s">
        <v>589</v>
      </c>
      <c r="D142" s="213">
        <v>45685</v>
      </c>
      <c r="E142" s="191" t="s">
        <v>1711</v>
      </c>
      <c r="F142" s="191" t="s">
        <v>3</v>
      </c>
      <c r="G142" s="191">
        <v>2254147</v>
      </c>
      <c r="H142" s="68"/>
      <c r="I142" s="197" t="s">
        <v>1900</v>
      </c>
      <c r="J142" s="68"/>
      <c r="K142" s="68"/>
      <c r="L142" s="68"/>
      <c r="M142" s="68"/>
      <c r="N142" s="348"/>
      <c r="O142" s="348"/>
      <c r="P142" s="214">
        <v>0</v>
      </c>
      <c r="Q142" s="214">
        <v>4166.87</v>
      </c>
      <c r="R142" s="68" t="s">
        <v>1479</v>
      </c>
      <c r="S142" s="349"/>
      <c r="T142" s="272"/>
    </row>
    <row r="143" spans="1:20" ht="63.75">
      <c r="A143" s="191" t="s">
        <v>542</v>
      </c>
      <c r="B143" s="68"/>
      <c r="C143" s="212" t="s">
        <v>687</v>
      </c>
      <c r="D143" s="213">
        <v>45685</v>
      </c>
      <c r="E143" s="191" t="s">
        <v>1712</v>
      </c>
      <c r="F143" s="191" t="s">
        <v>10</v>
      </c>
      <c r="G143" s="191">
        <v>19542</v>
      </c>
      <c r="H143" s="68"/>
      <c r="I143" s="197" t="s">
        <v>1901</v>
      </c>
      <c r="J143" s="68"/>
      <c r="K143" s="68"/>
      <c r="L143" s="68"/>
      <c r="M143" s="68"/>
      <c r="N143" s="348"/>
      <c r="O143" s="348"/>
      <c r="P143" s="214">
        <v>3454</v>
      </c>
      <c r="Q143" s="214">
        <v>0</v>
      </c>
      <c r="R143" s="68" t="s">
        <v>1479</v>
      </c>
      <c r="S143" s="349"/>
      <c r="T143" s="272"/>
    </row>
    <row r="144" spans="1:20" ht="76.5">
      <c r="A144" s="191">
        <v>132</v>
      </c>
      <c r="B144" s="68"/>
      <c r="C144" s="212" t="s">
        <v>59</v>
      </c>
      <c r="D144" s="213">
        <v>45685</v>
      </c>
      <c r="E144" s="191" t="s">
        <v>1714</v>
      </c>
      <c r="F144" s="191" t="s">
        <v>6</v>
      </c>
      <c r="G144" s="191">
        <v>10000026017645</v>
      </c>
      <c r="H144" s="68"/>
      <c r="I144" s="197" t="s">
        <v>1902</v>
      </c>
      <c r="J144" s="68"/>
      <c r="K144" s="68"/>
      <c r="L144" s="68"/>
      <c r="M144" s="68"/>
      <c r="N144" s="348"/>
      <c r="O144" s="348"/>
      <c r="P144" s="214">
        <v>0</v>
      </c>
      <c r="Q144" s="214">
        <v>44000</v>
      </c>
      <c r="R144" s="68" t="s">
        <v>1479</v>
      </c>
      <c r="S144" s="349"/>
      <c r="T144" s="272"/>
    </row>
    <row r="145" spans="1:20" ht="76.5">
      <c r="A145" s="191">
        <v>16</v>
      </c>
      <c r="B145" s="68"/>
      <c r="C145" s="212" t="s">
        <v>40</v>
      </c>
      <c r="D145" s="213">
        <v>45685</v>
      </c>
      <c r="E145" s="191" t="s">
        <v>1715</v>
      </c>
      <c r="F145" s="191" t="s">
        <v>6</v>
      </c>
      <c r="G145" s="191">
        <v>10000028754013</v>
      </c>
      <c r="H145" s="68"/>
      <c r="I145" s="197" t="s">
        <v>1903</v>
      </c>
      <c r="J145" s="68"/>
      <c r="K145" s="68"/>
      <c r="L145" s="68"/>
      <c r="M145" s="68"/>
      <c r="N145" s="348"/>
      <c r="O145" s="348"/>
      <c r="P145" s="214">
        <v>0</v>
      </c>
      <c r="Q145" s="214">
        <v>2160</v>
      </c>
      <c r="R145" s="68" t="s">
        <v>1479</v>
      </c>
      <c r="S145" s="349"/>
      <c r="T145" s="272"/>
    </row>
    <row r="146" spans="1:20" ht="76.5">
      <c r="A146" s="191">
        <v>46</v>
      </c>
      <c r="B146" s="68"/>
      <c r="C146" s="212" t="s">
        <v>1367</v>
      </c>
      <c r="D146" s="213">
        <v>45685</v>
      </c>
      <c r="E146" s="191" t="s">
        <v>1716</v>
      </c>
      <c r="F146" s="191" t="s">
        <v>6</v>
      </c>
      <c r="G146" s="191">
        <v>10000041244041</v>
      </c>
      <c r="H146" s="68"/>
      <c r="I146" s="197" t="s">
        <v>1904</v>
      </c>
      <c r="J146" s="68"/>
      <c r="K146" s="68"/>
      <c r="L146" s="68"/>
      <c r="M146" s="68"/>
      <c r="N146" s="348"/>
      <c r="O146" s="348"/>
      <c r="P146" s="214">
        <v>0</v>
      </c>
      <c r="Q146" s="214">
        <v>39981.21</v>
      </c>
      <c r="R146" s="68" t="s">
        <v>1479</v>
      </c>
      <c r="S146" s="349"/>
      <c r="T146" s="272"/>
    </row>
    <row r="147" spans="1:20" ht="63.75">
      <c r="A147" s="191">
        <v>513</v>
      </c>
      <c r="B147" s="68"/>
      <c r="C147" s="212" t="s">
        <v>160</v>
      </c>
      <c r="D147" s="213">
        <v>45686</v>
      </c>
      <c r="E147" s="191" t="s">
        <v>1717</v>
      </c>
      <c r="F147" s="191" t="s">
        <v>3</v>
      </c>
      <c r="G147" s="191">
        <v>2254574</v>
      </c>
      <c r="H147" s="68"/>
      <c r="I147" s="197" t="s">
        <v>1905</v>
      </c>
      <c r="J147" s="68"/>
      <c r="K147" s="68"/>
      <c r="L147" s="68"/>
      <c r="M147" s="68"/>
      <c r="N147" s="348"/>
      <c r="O147" s="348"/>
      <c r="P147" s="214">
        <v>0</v>
      </c>
      <c r="Q147" s="214">
        <v>1624.2</v>
      </c>
      <c r="R147" s="68" t="s">
        <v>1479</v>
      </c>
      <c r="S147" s="349"/>
      <c r="T147" s="272"/>
    </row>
    <row r="148" spans="1:20" ht="51">
      <c r="A148" s="191" t="s">
        <v>550</v>
      </c>
      <c r="B148" s="68"/>
      <c r="C148" s="212" t="s">
        <v>589</v>
      </c>
      <c r="D148" s="213">
        <v>45686</v>
      </c>
      <c r="E148" s="191" t="s">
        <v>1718</v>
      </c>
      <c r="F148" s="191" t="s">
        <v>3</v>
      </c>
      <c r="G148" s="191">
        <v>2254593</v>
      </c>
      <c r="H148" s="68"/>
      <c r="I148" s="197" t="s">
        <v>1906</v>
      </c>
      <c r="J148" s="68"/>
      <c r="K148" s="68"/>
      <c r="L148" s="68"/>
      <c r="M148" s="68"/>
      <c r="N148" s="348"/>
      <c r="O148" s="348"/>
      <c r="P148" s="214">
        <v>0</v>
      </c>
      <c r="Q148" s="214">
        <v>679.03</v>
      </c>
      <c r="R148" s="68" t="s">
        <v>1479</v>
      </c>
      <c r="S148" s="349"/>
      <c r="T148" s="272"/>
    </row>
    <row r="149" spans="1:20" ht="63.75">
      <c r="A149" s="191">
        <v>140</v>
      </c>
      <c r="B149" s="68"/>
      <c r="C149" s="212" t="s">
        <v>1273</v>
      </c>
      <c r="D149" s="213">
        <v>45686</v>
      </c>
      <c r="E149" s="191" t="s">
        <v>1719</v>
      </c>
      <c r="F149" s="191" t="s">
        <v>3</v>
      </c>
      <c r="G149" s="191">
        <v>2254615</v>
      </c>
      <c r="H149" s="68"/>
      <c r="I149" s="197" t="s">
        <v>1907</v>
      </c>
      <c r="J149" s="68"/>
      <c r="K149" s="68"/>
      <c r="L149" s="68"/>
      <c r="M149" s="68"/>
      <c r="N149" s="348"/>
      <c r="O149" s="348"/>
      <c r="P149" s="214">
        <v>0</v>
      </c>
      <c r="Q149" s="214">
        <v>295914.15000000002</v>
      </c>
      <c r="R149" s="68" t="s">
        <v>1479</v>
      </c>
      <c r="S149" s="349"/>
      <c r="T149" s="272"/>
    </row>
    <row r="150" spans="1:20" ht="51">
      <c r="A150" s="191">
        <v>86</v>
      </c>
      <c r="B150" s="68"/>
      <c r="C150" s="212" t="s">
        <v>50</v>
      </c>
      <c r="D150" s="213">
        <v>45686</v>
      </c>
      <c r="E150" s="191" t="s">
        <v>1720</v>
      </c>
      <c r="F150" s="191" t="s">
        <v>3</v>
      </c>
      <c r="G150" s="191">
        <v>2254500</v>
      </c>
      <c r="H150" s="68"/>
      <c r="I150" s="197" t="s">
        <v>1908</v>
      </c>
      <c r="J150" s="68"/>
      <c r="K150" s="68"/>
      <c r="L150" s="68"/>
      <c r="M150" s="68"/>
      <c r="N150" s="348"/>
      <c r="O150" s="348"/>
      <c r="P150" s="214">
        <v>0</v>
      </c>
      <c r="Q150" s="214">
        <v>2028.26</v>
      </c>
      <c r="R150" s="68" t="s">
        <v>1479</v>
      </c>
      <c r="S150" s="349"/>
      <c r="T150" s="272"/>
    </row>
    <row r="151" spans="1:20" ht="51">
      <c r="A151" s="191">
        <v>423</v>
      </c>
      <c r="B151" s="68"/>
      <c r="C151" s="212" t="s">
        <v>150</v>
      </c>
      <c r="D151" s="213">
        <v>45686</v>
      </c>
      <c r="E151" s="191" t="s">
        <v>1721</v>
      </c>
      <c r="F151" s="191" t="s">
        <v>3</v>
      </c>
      <c r="G151" s="191">
        <v>2254509</v>
      </c>
      <c r="H151" s="68"/>
      <c r="I151" s="197" t="s">
        <v>1909</v>
      </c>
      <c r="J151" s="68"/>
      <c r="K151" s="68"/>
      <c r="L151" s="68"/>
      <c r="M151" s="68"/>
      <c r="N151" s="348"/>
      <c r="O151" s="348"/>
      <c r="P151" s="214">
        <v>0</v>
      </c>
      <c r="Q151" s="214">
        <v>4454.3999999999996</v>
      </c>
      <c r="R151" s="68" t="s">
        <v>1479</v>
      </c>
      <c r="S151" s="349"/>
      <c r="T151" s="272"/>
    </row>
    <row r="152" spans="1:20" ht="51">
      <c r="A152" s="191">
        <v>423</v>
      </c>
      <c r="B152" s="68"/>
      <c r="C152" s="212" t="s">
        <v>150</v>
      </c>
      <c r="D152" s="213">
        <v>45686</v>
      </c>
      <c r="E152" s="191" t="s">
        <v>1722</v>
      </c>
      <c r="F152" s="191" t="s">
        <v>3</v>
      </c>
      <c r="G152" s="191">
        <v>2254511</v>
      </c>
      <c r="H152" s="68"/>
      <c r="I152" s="197" t="s">
        <v>1910</v>
      </c>
      <c r="J152" s="68"/>
      <c r="K152" s="68"/>
      <c r="L152" s="68"/>
      <c r="M152" s="68"/>
      <c r="N152" s="348"/>
      <c r="O152" s="348"/>
      <c r="P152" s="214">
        <v>0</v>
      </c>
      <c r="Q152" s="214">
        <v>4176</v>
      </c>
      <c r="R152" s="68" t="s">
        <v>1479</v>
      </c>
      <c r="S152" s="349"/>
      <c r="T152" s="272"/>
    </row>
    <row r="153" spans="1:20" ht="51">
      <c r="A153" s="191">
        <v>291</v>
      </c>
      <c r="B153" s="68"/>
      <c r="C153" s="212" t="s">
        <v>119</v>
      </c>
      <c r="D153" s="213">
        <v>45686</v>
      </c>
      <c r="E153" s="191" t="s">
        <v>1723</v>
      </c>
      <c r="F153" s="191" t="s">
        <v>3</v>
      </c>
      <c r="G153" s="191">
        <v>2254572</v>
      </c>
      <c r="H153" s="68"/>
      <c r="I153" s="197" t="s">
        <v>1911</v>
      </c>
      <c r="J153" s="68"/>
      <c r="K153" s="68"/>
      <c r="L153" s="68"/>
      <c r="M153" s="68"/>
      <c r="N153" s="348"/>
      <c r="O153" s="348"/>
      <c r="P153" s="214">
        <v>0</v>
      </c>
      <c r="Q153" s="214">
        <v>16486.060000000001</v>
      </c>
      <c r="R153" s="68" t="s">
        <v>1479</v>
      </c>
      <c r="S153" s="349"/>
      <c r="T153" s="272"/>
    </row>
    <row r="154" spans="1:20" ht="102">
      <c r="A154" s="191">
        <v>548</v>
      </c>
      <c r="B154" s="68"/>
      <c r="C154" s="212" t="s">
        <v>1279</v>
      </c>
      <c r="D154" s="213">
        <v>45686</v>
      </c>
      <c r="E154" s="191" t="s">
        <v>1724</v>
      </c>
      <c r="F154" s="191" t="s">
        <v>10</v>
      </c>
      <c r="G154" s="191">
        <v>1117960</v>
      </c>
      <c r="H154" s="68"/>
      <c r="I154" s="197" t="s">
        <v>1912</v>
      </c>
      <c r="J154" s="68"/>
      <c r="K154" s="68"/>
      <c r="L154" s="68"/>
      <c r="M154" s="68"/>
      <c r="N154" s="348"/>
      <c r="O154" s="348"/>
      <c r="P154" s="214">
        <v>443.07</v>
      </c>
      <c r="Q154" s="214">
        <v>0</v>
      </c>
      <c r="R154" s="68" t="s">
        <v>1479</v>
      </c>
      <c r="S154" s="349"/>
      <c r="T154" s="272"/>
    </row>
    <row r="155" spans="1:20" ht="89.25">
      <c r="A155" s="191">
        <v>513</v>
      </c>
      <c r="B155" s="68"/>
      <c r="C155" s="212" t="s">
        <v>160</v>
      </c>
      <c r="D155" s="213">
        <v>45686</v>
      </c>
      <c r="E155" s="191" t="s">
        <v>1725</v>
      </c>
      <c r="F155" s="191" t="s">
        <v>10</v>
      </c>
      <c r="G155" s="191">
        <v>1117957</v>
      </c>
      <c r="H155" s="68"/>
      <c r="I155" s="197" t="s">
        <v>1913</v>
      </c>
      <c r="J155" s="68"/>
      <c r="K155" s="68"/>
      <c r="L155" s="68"/>
      <c r="M155" s="68"/>
      <c r="N155" s="348"/>
      <c r="O155" s="348"/>
      <c r="P155" s="214">
        <v>28205.56</v>
      </c>
      <c r="Q155" s="214">
        <v>0</v>
      </c>
      <c r="R155" s="68" t="s">
        <v>1479</v>
      </c>
      <c r="S155" s="349"/>
      <c r="T155" s="272"/>
    </row>
    <row r="156" spans="1:20" ht="38.25">
      <c r="A156" s="191" t="s">
        <v>550</v>
      </c>
      <c r="B156" s="68"/>
      <c r="C156" s="212" t="s">
        <v>589</v>
      </c>
      <c r="D156" s="213">
        <v>45687</v>
      </c>
      <c r="E156" s="191" t="s">
        <v>1726</v>
      </c>
      <c r="F156" s="191" t="s">
        <v>3</v>
      </c>
      <c r="G156" s="191">
        <v>2254932</v>
      </c>
      <c r="H156" s="68"/>
      <c r="I156" s="197" t="s">
        <v>1914</v>
      </c>
      <c r="J156" s="68"/>
      <c r="K156" s="68"/>
      <c r="L156" s="68"/>
      <c r="M156" s="68"/>
      <c r="N156" s="348"/>
      <c r="O156" s="348"/>
      <c r="P156" s="214">
        <v>0</v>
      </c>
      <c r="Q156" s="214">
        <v>2958.52</v>
      </c>
      <c r="R156" s="68" t="s">
        <v>1479</v>
      </c>
      <c r="S156" s="349"/>
      <c r="T156" s="272"/>
    </row>
    <row r="157" spans="1:20" ht="38.25">
      <c r="A157" s="191" t="s">
        <v>550</v>
      </c>
      <c r="B157" s="68"/>
      <c r="C157" s="212" t="s">
        <v>589</v>
      </c>
      <c r="D157" s="213">
        <v>45687</v>
      </c>
      <c r="E157" s="191" t="s">
        <v>1727</v>
      </c>
      <c r="F157" s="191" t="s">
        <v>3</v>
      </c>
      <c r="G157" s="191">
        <v>2255019</v>
      </c>
      <c r="H157" s="68"/>
      <c r="I157" s="197" t="s">
        <v>1915</v>
      </c>
      <c r="J157" s="68"/>
      <c r="K157" s="68"/>
      <c r="L157" s="68"/>
      <c r="M157" s="68"/>
      <c r="N157" s="348"/>
      <c r="O157" s="348"/>
      <c r="P157" s="214">
        <v>0</v>
      </c>
      <c r="Q157" s="214">
        <v>724.8</v>
      </c>
      <c r="R157" s="68" t="s">
        <v>1479</v>
      </c>
      <c r="S157" s="349"/>
      <c r="T157" s="272"/>
    </row>
    <row r="158" spans="1:20" ht="38.25">
      <c r="A158" s="191" t="s">
        <v>550</v>
      </c>
      <c r="B158" s="68"/>
      <c r="C158" s="212" t="s">
        <v>589</v>
      </c>
      <c r="D158" s="213">
        <v>45687</v>
      </c>
      <c r="E158" s="191" t="s">
        <v>1728</v>
      </c>
      <c r="F158" s="191" t="s">
        <v>3</v>
      </c>
      <c r="G158" s="191">
        <v>2254856</v>
      </c>
      <c r="H158" s="68"/>
      <c r="I158" s="197" t="s">
        <v>1916</v>
      </c>
      <c r="J158" s="68"/>
      <c r="K158" s="68"/>
      <c r="L158" s="68"/>
      <c r="M158" s="68"/>
      <c r="N158" s="348"/>
      <c r="O158" s="348"/>
      <c r="P158" s="214">
        <v>0</v>
      </c>
      <c r="Q158" s="214">
        <v>3794</v>
      </c>
      <c r="R158" s="68" t="s">
        <v>1479</v>
      </c>
      <c r="S158" s="349"/>
      <c r="T158" s="272"/>
    </row>
    <row r="159" spans="1:20" ht="51">
      <c r="A159" s="191">
        <v>526</v>
      </c>
      <c r="B159" s="68"/>
      <c r="C159" s="212" t="s">
        <v>1262</v>
      </c>
      <c r="D159" s="213">
        <v>45687</v>
      </c>
      <c r="E159" s="191" t="s">
        <v>1729</v>
      </c>
      <c r="F159" s="191" t="s">
        <v>3</v>
      </c>
      <c r="G159" s="191">
        <v>2254858</v>
      </c>
      <c r="H159" s="68"/>
      <c r="I159" s="197" t="s">
        <v>1917</v>
      </c>
      <c r="J159" s="68"/>
      <c r="K159" s="68"/>
      <c r="L159" s="68"/>
      <c r="M159" s="68"/>
      <c r="N159" s="348"/>
      <c r="O159" s="348"/>
      <c r="P159" s="214">
        <v>0</v>
      </c>
      <c r="Q159" s="214">
        <v>99940</v>
      </c>
      <c r="R159" s="68" t="s">
        <v>1479</v>
      </c>
      <c r="S159" s="349"/>
      <c r="T159" s="272"/>
    </row>
    <row r="160" spans="1:20" ht="51">
      <c r="A160" s="191">
        <v>163</v>
      </c>
      <c r="B160" s="68"/>
      <c r="C160" s="212" t="s">
        <v>78</v>
      </c>
      <c r="D160" s="213">
        <v>45687</v>
      </c>
      <c r="E160" s="191" t="s">
        <v>1730</v>
      </c>
      <c r="F160" s="191" t="s">
        <v>3</v>
      </c>
      <c r="G160" s="191">
        <v>2254903</v>
      </c>
      <c r="H160" s="68"/>
      <c r="I160" s="197" t="s">
        <v>1918</v>
      </c>
      <c r="J160" s="68"/>
      <c r="K160" s="68"/>
      <c r="L160" s="68"/>
      <c r="M160" s="68"/>
      <c r="N160" s="348"/>
      <c r="O160" s="348"/>
      <c r="P160" s="214">
        <v>0</v>
      </c>
      <c r="Q160" s="214">
        <v>8.6999999999999993</v>
      </c>
      <c r="R160" s="68" t="s">
        <v>1479</v>
      </c>
      <c r="S160" s="349"/>
      <c r="T160" s="272"/>
    </row>
    <row r="161" spans="1:20" ht="63.75">
      <c r="A161" s="191">
        <v>291</v>
      </c>
      <c r="B161" s="68"/>
      <c r="C161" s="212" t="s">
        <v>119</v>
      </c>
      <c r="D161" s="213">
        <v>45687</v>
      </c>
      <c r="E161" s="191" t="s">
        <v>1731</v>
      </c>
      <c r="F161" s="191" t="s">
        <v>10</v>
      </c>
      <c r="G161" s="191">
        <v>3011179</v>
      </c>
      <c r="H161" s="68"/>
      <c r="I161" s="197" t="s">
        <v>1919</v>
      </c>
      <c r="J161" s="68"/>
      <c r="K161" s="68"/>
      <c r="L161" s="68"/>
      <c r="M161" s="68"/>
      <c r="N161" s="348"/>
      <c r="O161" s="348"/>
      <c r="P161" s="214">
        <v>60</v>
      </c>
      <c r="Q161" s="214">
        <v>0</v>
      </c>
      <c r="R161" s="68" t="s">
        <v>1479</v>
      </c>
      <c r="S161" s="349"/>
      <c r="T161" s="272"/>
    </row>
    <row r="162" spans="1:20" ht="51">
      <c r="A162" s="191">
        <v>46</v>
      </c>
      <c r="B162" s="68"/>
      <c r="C162" s="212" t="s">
        <v>1367</v>
      </c>
      <c r="D162" s="213">
        <v>45688</v>
      </c>
      <c r="E162" s="191" t="s">
        <v>1732</v>
      </c>
      <c r="F162" s="191" t="s">
        <v>3</v>
      </c>
      <c r="G162" s="191">
        <v>2255263</v>
      </c>
      <c r="H162" s="68"/>
      <c r="I162" s="197" t="s">
        <v>1920</v>
      </c>
      <c r="J162" s="68"/>
      <c r="K162" s="68"/>
      <c r="L162" s="68"/>
      <c r="M162" s="68"/>
      <c r="N162" s="348"/>
      <c r="O162" s="348"/>
      <c r="P162" s="214">
        <v>0</v>
      </c>
      <c r="Q162" s="214">
        <v>3320.94</v>
      </c>
      <c r="R162" s="68" t="s">
        <v>1479</v>
      </c>
      <c r="S162" s="349"/>
      <c r="T162" s="272"/>
    </row>
    <row r="163" spans="1:20" ht="63.75">
      <c r="A163" s="191">
        <v>15</v>
      </c>
      <c r="B163" s="68"/>
      <c r="C163" s="212" t="s">
        <v>39</v>
      </c>
      <c r="D163" s="213">
        <v>45688</v>
      </c>
      <c r="E163" s="191" t="s">
        <v>1733</v>
      </c>
      <c r="F163" s="191" t="s">
        <v>3</v>
      </c>
      <c r="G163" s="191">
        <v>2255282</v>
      </c>
      <c r="H163" s="68"/>
      <c r="I163" s="197" t="s">
        <v>1921</v>
      </c>
      <c r="J163" s="68"/>
      <c r="K163" s="68"/>
      <c r="L163" s="68"/>
      <c r="M163" s="68"/>
      <c r="N163" s="348"/>
      <c r="O163" s="348"/>
      <c r="P163" s="214">
        <v>0</v>
      </c>
      <c r="Q163" s="214">
        <v>24</v>
      </c>
      <c r="R163" s="68" t="s">
        <v>1479</v>
      </c>
      <c r="S163" s="349"/>
      <c r="T163" s="272"/>
    </row>
    <row r="164" spans="1:20" ht="38.25">
      <c r="A164" s="191">
        <v>526</v>
      </c>
      <c r="B164" s="68"/>
      <c r="C164" s="212" t="s">
        <v>1262</v>
      </c>
      <c r="D164" s="213">
        <v>45688</v>
      </c>
      <c r="E164" s="191" t="s">
        <v>1734</v>
      </c>
      <c r="F164" s="191" t="s">
        <v>3</v>
      </c>
      <c r="G164" s="191">
        <v>2255497</v>
      </c>
      <c r="H164" s="68"/>
      <c r="I164" s="197" t="s">
        <v>1922</v>
      </c>
      <c r="J164" s="68"/>
      <c r="K164" s="68"/>
      <c r="L164" s="68"/>
      <c r="M164" s="68"/>
      <c r="N164" s="348"/>
      <c r="O164" s="348"/>
      <c r="P164" s="214">
        <v>0</v>
      </c>
      <c r="Q164" s="214">
        <v>2150</v>
      </c>
      <c r="R164" s="68" t="s">
        <v>1479</v>
      </c>
      <c r="S164" s="349"/>
      <c r="T164" s="272"/>
    </row>
    <row r="165" spans="1:20" ht="51">
      <c r="A165" s="191">
        <v>650</v>
      </c>
      <c r="B165" s="68"/>
      <c r="C165" s="212" t="s">
        <v>175</v>
      </c>
      <c r="D165" s="213">
        <v>45691</v>
      </c>
      <c r="E165" s="191" t="s">
        <v>2001</v>
      </c>
      <c r="F165" s="191" t="s">
        <v>3</v>
      </c>
      <c r="G165" s="191">
        <v>2255896</v>
      </c>
      <c r="H165" s="68"/>
      <c r="I165" s="197" t="s">
        <v>2179</v>
      </c>
      <c r="J165" s="68"/>
      <c r="K165" s="68"/>
      <c r="L165" s="68"/>
      <c r="M165" s="68"/>
      <c r="N165" s="348"/>
      <c r="O165" s="348"/>
      <c r="P165" s="214">
        <v>0</v>
      </c>
      <c r="Q165" s="214">
        <v>723.58</v>
      </c>
      <c r="R165" s="68" t="s">
        <v>1479</v>
      </c>
      <c r="S165" s="349"/>
      <c r="T165" s="272"/>
    </row>
    <row r="166" spans="1:20" ht="51">
      <c r="A166" s="191">
        <v>650</v>
      </c>
      <c r="B166" s="68"/>
      <c r="C166" s="212" t="s">
        <v>175</v>
      </c>
      <c r="D166" s="213">
        <v>45691</v>
      </c>
      <c r="E166" s="191" t="s">
        <v>2002</v>
      </c>
      <c r="F166" s="191" t="s">
        <v>3</v>
      </c>
      <c r="G166" s="191">
        <v>2255897</v>
      </c>
      <c r="H166" s="68"/>
      <c r="I166" s="197" t="s">
        <v>2180</v>
      </c>
      <c r="J166" s="68"/>
      <c r="K166" s="68"/>
      <c r="L166" s="68"/>
      <c r="M166" s="68"/>
      <c r="N166" s="348"/>
      <c r="O166" s="348"/>
      <c r="P166" s="214">
        <v>0</v>
      </c>
      <c r="Q166" s="214">
        <v>556.20000000000005</v>
      </c>
      <c r="R166" s="68" t="s">
        <v>1479</v>
      </c>
      <c r="S166" s="349"/>
      <c r="T166" s="272"/>
    </row>
    <row r="167" spans="1:20" ht="51">
      <c r="A167" s="191">
        <v>526</v>
      </c>
      <c r="B167" s="68"/>
      <c r="C167" s="212" t="s">
        <v>1262</v>
      </c>
      <c r="D167" s="213">
        <v>45691</v>
      </c>
      <c r="E167" s="191" t="s">
        <v>2003</v>
      </c>
      <c r="F167" s="191" t="s">
        <v>3</v>
      </c>
      <c r="G167" s="191">
        <v>2255914</v>
      </c>
      <c r="H167" s="68"/>
      <c r="I167" s="197" t="s">
        <v>2181</v>
      </c>
      <c r="J167" s="68"/>
      <c r="K167" s="68"/>
      <c r="L167" s="68"/>
      <c r="M167" s="68"/>
      <c r="N167" s="348"/>
      <c r="O167" s="348"/>
      <c r="P167" s="214">
        <v>0</v>
      </c>
      <c r="Q167" s="214">
        <v>1500</v>
      </c>
      <c r="R167" s="68" t="s">
        <v>1479</v>
      </c>
      <c r="S167" s="349"/>
      <c r="T167" s="272"/>
    </row>
    <row r="168" spans="1:20" ht="51">
      <c r="A168" s="191">
        <v>15</v>
      </c>
      <c r="B168" s="68"/>
      <c r="C168" s="212" t="s">
        <v>39</v>
      </c>
      <c r="D168" s="213">
        <v>45691</v>
      </c>
      <c r="E168" s="191" t="s">
        <v>2004</v>
      </c>
      <c r="F168" s="191" t="s">
        <v>3</v>
      </c>
      <c r="G168" s="191">
        <v>2255748</v>
      </c>
      <c r="H168" s="68"/>
      <c r="I168" s="197" t="s">
        <v>2182</v>
      </c>
      <c r="J168" s="68"/>
      <c r="K168" s="68"/>
      <c r="L168" s="68"/>
      <c r="M168" s="68"/>
      <c r="N168" s="348"/>
      <c r="O168" s="348"/>
      <c r="P168" s="214">
        <v>0</v>
      </c>
      <c r="Q168" s="214">
        <v>100</v>
      </c>
      <c r="R168" s="68" t="s">
        <v>1479</v>
      </c>
      <c r="S168" s="349"/>
      <c r="T168" s="272"/>
    </row>
    <row r="169" spans="1:20" ht="51">
      <c r="A169" s="191">
        <v>15</v>
      </c>
      <c r="B169" s="68"/>
      <c r="C169" s="212" t="s">
        <v>39</v>
      </c>
      <c r="D169" s="213">
        <v>45691</v>
      </c>
      <c r="E169" s="191" t="s">
        <v>2005</v>
      </c>
      <c r="F169" s="191" t="s">
        <v>3</v>
      </c>
      <c r="G169" s="191">
        <v>2255749</v>
      </c>
      <c r="H169" s="68"/>
      <c r="I169" s="197" t="s">
        <v>2183</v>
      </c>
      <c r="J169" s="68"/>
      <c r="K169" s="68"/>
      <c r="L169" s="68"/>
      <c r="M169" s="68"/>
      <c r="N169" s="348"/>
      <c r="O169" s="348"/>
      <c r="P169" s="214">
        <v>0</v>
      </c>
      <c r="Q169" s="214">
        <v>100</v>
      </c>
      <c r="R169" s="68" t="s">
        <v>1479</v>
      </c>
      <c r="S169" s="349"/>
      <c r="T169" s="272"/>
    </row>
    <row r="170" spans="1:20" ht="51">
      <c r="A170" s="191">
        <v>47</v>
      </c>
      <c r="B170" s="68"/>
      <c r="C170" s="212" t="s">
        <v>45</v>
      </c>
      <c r="D170" s="213">
        <v>45691</v>
      </c>
      <c r="E170" s="191" t="s">
        <v>2006</v>
      </c>
      <c r="F170" s="191" t="s">
        <v>3</v>
      </c>
      <c r="G170" s="191">
        <v>2255825</v>
      </c>
      <c r="H170" s="68"/>
      <c r="I170" s="197" t="s">
        <v>2184</v>
      </c>
      <c r="J170" s="68"/>
      <c r="K170" s="68"/>
      <c r="L170" s="68"/>
      <c r="M170" s="68"/>
      <c r="N170" s="348"/>
      <c r="O170" s="348"/>
      <c r="P170" s="214">
        <v>0</v>
      </c>
      <c r="Q170" s="214">
        <v>1200</v>
      </c>
      <c r="R170" s="68" t="s">
        <v>1479</v>
      </c>
      <c r="S170" s="349"/>
      <c r="T170" s="272"/>
    </row>
    <row r="171" spans="1:20" ht="51">
      <c r="A171" s="191">
        <v>47</v>
      </c>
      <c r="B171" s="68"/>
      <c r="C171" s="212" t="s">
        <v>45</v>
      </c>
      <c r="D171" s="213">
        <v>45691</v>
      </c>
      <c r="E171" s="191" t="s">
        <v>2007</v>
      </c>
      <c r="F171" s="191" t="s">
        <v>3</v>
      </c>
      <c r="G171" s="191">
        <v>2255835</v>
      </c>
      <c r="H171" s="68"/>
      <c r="I171" s="197" t="s">
        <v>2185</v>
      </c>
      <c r="J171" s="68"/>
      <c r="K171" s="68"/>
      <c r="L171" s="68"/>
      <c r="M171" s="68"/>
      <c r="N171" s="348"/>
      <c r="O171" s="348"/>
      <c r="P171" s="214">
        <v>0</v>
      </c>
      <c r="Q171" s="214">
        <v>396</v>
      </c>
      <c r="R171" s="68" t="s">
        <v>1479</v>
      </c>
      <c r="S171" s="349"/>
      <c r="T171" s="272"/>
    </row>
    <row r="172" spans="1:20" ht="51">
      <c r="A172" s="191">
        <v>47</v>
      </c>
      <c r="B172" s="68"/>
      <c r="C172" s="212" t="s">
        <v>45</v>
      </c>
      <c r="D172" s="213">
        <v>45691</v>
      </c>
      <c r="E172" s="191" t="s">
        <v>2008</v>
      </c>
      <c r="F172" s="191" t="s">
        <v>3</v>
      </c>
      <c r="G172" s="191">
        <v>2255832</v>
      </c>
      <c r="H172" s="68"/>
      <c r="I172" s="197" t="s">
        <v>2186</v>
      </c>
      <c r="J172" s="68"/>
      <c r="K172" s="68"/>
      <c r="L172" s="68"/>
      <c r="M172" s="68"/>
      <c r="N172" s="348"/>
      <c r="O172" s="348"/>
      <c r="P172" s="214">
        <v>0</v>
      </c>
      <c r="Q172" s="214">
        <v>936</v>
      </c>
      <c r="R172" s="68" t="s">
        <v>1479</v>
      </c>
      <c r="S172" s="349"/>
      <c r="T172" s="272"/>
    </row>
    <row r="173" spans="1:20" ht="51">
      <c r="A173" s="191">
        <v>291</v>
      </c>
      <c r="B173" s="68"/>
      <c r="C173" s="212" t="s">
        <v>119</v>
      </c>
      <c r="D173" s="213">
        <v>45691</v>
      </c>
      <c r="E173" s="191" t="s">
        <v>2009</v>
      </c>
      <c r="F173" s="191" t="s">
        <v>3</v>
      </c>
      <c r="G173" s="191">
        <v>2255833</v>
      </c>
      <c r="H173" s="68"/>
      <c r="I173" s="197" t="s">
        <v>2187</v>
      </c>
      <c r="J173" s="68"/>
      <c r="K173" s="68"/>
      <c r="L173" s="68"/>
      <c r="M173" s="68"/>
      <c r="N173" s="348"/>
      <c r="O173" s="348"/>
      <c r="P173" s="214">
        <v>0</v>
      </c>
      <c r="Q173" s="214">
        <v>9730.6200000000008</v>
      </c>
      <c r="R173" s="68" t="s">
        <v>1479</v>
      </c>
      <c r="S173" s="349"/>
      <c r="T173" s="272"/>
    </row>
    <row r="174" spans="1:20" ht="51">
      <c r="A174" s="191">
        <v>47</v>
      </c>
      <c r="B174" s="68"/>
      <c r="C174" s="212" t="s">
        <v>45</v>
      </c>
      <c r="D174" s="213">
        <v>45691</v>
      </c>
      <c r="E174" s="191" t="s">
        <v>2010</v>
      </c>
      <c r="F174" s="191" t="s">
        <v>3</v>
      </c>
      <c r="G174" s="191">
        <v>2255834</v>
      </c>
      <c r="H174" s="68"/>
      <c r="I174" s="197" t="s">
        <v>2188</v>
      </c>
      <c r="J174" s="68"/>
      <c r="K174" s="68"/>
      <c r="L174" s="68"/>
      <c r="M174" s="68"/>
      <c r="N174" s="348"/>
      <c r="O174" s="348"/>
      <c r="P174" s="214">
        <v>0</v>
      </c>
      <c r="Q174" s="214">
        <v>2.1</v>
      </c>
      <c r="R174" s="68" t="s">
        <v>1479</v>
      </c>
      <c r="S174" s="349"/>
      <c r="T174" s="272"/>
    </row>
    <row r="175" spans="1:20" ht="51">
      <c r="A175" s="191">
        <v>291</v>
      </c>
      <c r="B175" s="68"/>
      <c r="C175" s="212" t="s">
        <v>119</v>
      </c>
      <c r="D175" s="213">
        <v>45691</v>
      </c>
      <c r="E175" s="191" t="s">
        <v>2011</v>
      </c>
      <c r="F175" s="191" t="s">
        <v>3</v>
      </c>
      <c r="G175" s="191">
        <v>2255836</v>
      </c>
      <c r="H175" s="68"/>
      <c r="I175" s="197" t="s">
        <v>2189</v>
      </c>
      <c r="J175" s="68"/>
      <c r="K175" s="68"/>
      <c r="L175" s="68"/>
      <c r="M175" s="68"/>
      <c r="N175" s="348"/>
      <c r="O175" s="348"/>
      <c r="P175" s="214">
        <v>0</v>
      </c>
      <c r="Q175" s="214">
        <v>11300.01</v>
      </c>
      <c r="R175" s="68" t="s">
        <v>1479</v>
      </c>
      <c r="S175" s="349"/>
      <c r="T175" s="272"/>
    </row>
    <row r="176" spans="1:20" ht="38.25">
      <c r="A176" s="191" t="s">
        <v>550</v>
      </c>
      <c r="B176" s="68"/>
      <c r="C176" s="212" t="s">
        <v>589</v>
      </c>
      <c r="D176" s="213">
        <v>45692</v>
      </c>
      <c r="E176" s="191" t="s">
        <v>2012</v>
      </c>
      <c r="F176" s="191" t="s">
        <v>3</v>
      </c>
      <c r="G176" s="191">
        <v>2256319</v>
      </c>
      <c r="H176" s="68"/>
      <c r="I176" s="197" t="s">
        <v>1531</v>
      </c>
      <c r="J176" s="68"/>
      <c r="K176" s="68"/>
      <c r="L176" s="68"/>
      <c r="M176" s="68"/>
      <c r="N176" s="348"/>
      <c r="O176" s="348"/>
      <c r="P176" s="214">
        <v>0</v>
      </c>
      <c r="Q176" s="214">
        <v>900</v>
      </c>
      <c r="R176" s="68" t="s">
        <v>1479</v>
      </c>
      <c r="S176" s="349"/>
      <c r="T176" s="272"/>
    </row>
    <row r="177" spans="1:20" ht="51">
      <c r="A177" s="191">
        <v>46</v>
      </c>
      <c r="B177" s="68"/>
      <c r="C177" s="212" t="s">
        <v>1367</v>
      </c>
      <c r="D177" s="213">
        <v>45692</v>
      </c>
      <c r="E177" s="191" t="s">
        <v>2013</v>
      </c>
      <c r="F177" s="191" t="s">
        <v>3</v>
      </c>
      <c r="G177" s="191">
        <v>2256341</v>
      </c>
      <c r="H177" s="68"/>
      <c r="I177" s="197" t="s">
        <v>2190</v>
      </c>
      <c r="J177" s="68"/>
      <c r="K177" s="68"/>
      <c r="L177" s="68"/>
      <c r="M177" s="68"/>
      <c r="N177" s="348"/>
      <c r="O177" s="348"/>
      <c r="P177" s="214">
        <v>0</v>
      </c>
      <c r="Q177" s="214">
        <v>84.23</v>
      </c>
      <c r="R177" s="68" t="s">
        <v>1479</v>
      </c>
      <c r="S177" s="349"/>
      <c r="T177" s="272"/>
    </row>
    <row r="178" spans="1:20" ht="51">
      <c r="A178" s="191">
        <v>81</v>
      </c>
      <c r="B178" s="68"/>
      <c r="C178" s="212" t="s">
        <v>49</v>
      </c>
      <c r="D178" s="213">
        <v>45692</v>
      </c>
      <c r="E178" s="191" t="s">
        <v>2014</v>
      </c>
      <c r="F178" s="191" t="s">
        <v>3</v>
      </c>
      <c r="G178" s="191">
        <v>2256345</v>
      </c>
      <c r="H178" s="68"/>
      <c r="I178" s="197" t="s">
        <v>2191</v>
      </c>
      <c r="J178" s="68"/>
      <c r="K178" s="68"/>
      <c r="L178" s="68"/>
      <c r="M178" s="68"/>
      <c r="N178" s="348"/>
      <c r="O178" s="348"/>
      <c r="P178" s="214">
        <v>0</v>
      </c>
      <c r="Q178" s="214">
        <v>4645.8</v>
      </c>
      <c r="R178" s="68" t="s">
        <v>1479</v>
      </c>
      <c r="S178" s="349"/>
      <c r="T178" s="272"/>
    </row>
    <row r="179" spans="1:20" ht="51">
      <c r="A179" s="191">
        <v>81</v>
      </c>
      <c r="B179" s="68"/>
      <c r="C179" s="212" t="s">
        <v>49</v>
      </c>
      <c r="D179" s="213">
        <v>45692</v>
      </c>
      <c r="E179" s="191" t="s">
        <v>2015</v>
      </c>
      <c r="F179" s="191" t="s">
        <v>3</v>
      </c>
      <c r="G179" s="191">
        <v>2256347</v>
      </c>
      <c r="H179" s="68"/>
      <c r="I179" s="197" t="s">
        <v>2192</v>
      </c>
      <c r="J179" s="68"/>
      <c r="K179" s="68"/>
      <c r="L179" s="68"/>
      <c r="M179" s="68"/>
      <c r="N179" s="348"/>
      <c r="O179" s="348"/>
      <c r="P179" s="214">
        <v>0</v>
      </c>
      <c r="Q179" s="214">
        <v>7213.8</v>
      </c>
      <c r="R179" s="68" t="s">
        <v>1479</v>
      </c>
      <c r="S179" s="349"/>
      <c r="T179" s="272"/>
    </row>
    <row r="180" spans="1:20" ht="63.75">
      <c r="A180" s="191">
        <v>291</v>
      </c>
      <c r="B180" s="68"/>
      <c r="C180" s="212" t="s">
        <v>119</v>
      </c>
      <c r="D180" s="213">
        <v>45692</v>
      </c>
      <c r="E180" s="191" t="s">
        <v>2016</v>
      </c>
      <c r="F180" s="191" t="s">
        <v>6</v>
      </c>
      <c r="G180" s="191">
        <v>2164885</v>
      </c>
      <c r="H180" s="68"/>
      <c r="I180" s="197" t="s">
        <v>2193</v>
      </c>
      <c r="J180" s="68"/>
      <c r="K180" s="68"/>
      <c r="L180" s="68"/>
      <c r="M180" s="68"/>
      <c r="N180" s="348"/>
      <c r="O180" s="348"/>
      <c r="P180" s="214">
        <v>0</v>
      </c>
      <c r="Q180" s="214">
        <v>81410.850000000006</v>
      </c>
      <c r="R180" s="68" t="s">
        <v>1479</v>
      </c>
      <c r="S180" s="349"/>
      <c r="T180" s="272"/>
    </row>
    <row r="181" spans="1:20" ht="38.25">
      <c r="A181" s="191">
        <v>15</v>
      </c>
      <c r="B181" s="68"/>
      <c r="C181" s="212" t="s">
        <v>39</v>
      </c>
      <c r="D181" s="213">
        <v>45693</v>
      </c>
      <c r="E181" s="191" t="s">
        <v>2017</v>
      </c>
      <c r="F181" s="191" t="s">
        <v>3</v>
      </c>
      <c r="G181" s="191">
        <v>2256675</v>
      </c>
      <c r="H181" s="68"/>
      <c r="I181" s="197" t="s">
        <v>2194</v>
      </c>
      <c r="J181" s="68"/>
      <c r="K181" s="68"/>
      <c r="L181" s="68"/>
      <c r="M181" s="68"/>
      <c r="N181" s="348"/>
      <c r="O181" s="348"/>
      <c r="P181" s="214">
        <v>0</v>
      </c>
      <c r="Q181" s="214">
        <v>2226</v>
      </c>
      <c r="R181" s="68" t="s">
        <v>1479</v>
      </c>
      <c r="S181" s="349"/>
      <c r="T181" s="272"/>
    </row>
    <row r="182" spans="1:20" ht="38.25">
      <c r="A182" s="191">
        <v>15</v>
      </c>
      <c r="B182" s="68"/>
      <c r="C182" s="212" t="s">
        <v>39</v>
      </c>
      <c r="D182" s="213">
        <v>45693</v>
      </c>
      <c r="E182" s="191" t="s">
        <v>2018</v>
      </c>
      <c r="F182" s="191" t="s">
        <v>3</v>
      </c>
      <c r="G182" s="191">
        <v>2256676</v>
      </c>
      <c r="H182" s="68"/>
      <c r="I182" s="197" t="s">
        <v>2194</v>
      </c>
      <c r="J182" s="68"/>
      <c r="K182" s="68"/>
      <c r="L182" s="68"/>
      <c r="M182" s="68"/>
      <c r="N182" s="348"/>
      <c r="O182" s="348"/>
      <c r="P182" s="214">
        <v>0</v>
      </c>
      <c r="Q182" s="214">
        <v>646</v>
      </c>
      <c r="R182" s="68" t="s">
        <v>1479</v>
      </c>
      <c r="S182" s="349"/>
      <c r="T182" s="272"/>
    </row>
    <row r="183" spans="1:20" ht="38.25">
      <c r="A183" s="191">
        <v>15</v>
      </c>
      <c r="B183" s="68"/>
      <c r="C183" s="212" t="s">
        <v>39</v>
      </c>
      <c r="D183" s="213">
        <v>45693</v>
      </c>
      <c r="E183" s="191" t="s">
        <v>2019</v>
      </c>
      <c r="F183" s="191" t="s">
        <v>3</v>
      </c>
      <c r="G183" s="191">
        <v>2256677</v>
      </c>
      <c r="H183" s="68"/>
      <c r="I183" s="197" t="s">
        <v>2194</v>
      </c>
      <c r="J183" s="68"/>
      <c r="K183" s="68"/>
      <c r="L183" s="68"/>
      <c r="M183" s="68"/>
      <c r="N183" s="348"/>
      <c r="O183" s="348"/>
      <c r="P183" s="214">
        <v>0</v>
      </c>
      <c r="Q183" s="214">
        <v>646</v>
      </c>
      <c r="R183" s="68" t="s">
        <v>1479</v>
      </c>
      <c r="S183" s="349"/>
      <c r="T183" s="272"/>
    </row>
    <row r="184" spans="1:20" ht="51">
      <c r="A184" s="191">
        <v>291</v>
      </c>
      <c r="B184" s="68"/>
      <c r="C184" s="212" t="s">
        <v>119</v>
      </c>
      <c r="D184" s="213">
        <v>45693</v>
      </c>
      <c r="E184" s="191" t="s">
        <v>2020</v>
      </c>
      <c r="F184" s="191" t="s">
        <v>3</v>
      </c>
      <c r="G184" s="191">
        <v>2256680</v>
      </c>
      <c r="H184" s="68"/>
      <c r="I184" s="197" t="s">
        <v>2195</v>
      </c>
      <c r="J184" s="68"/>
      <c r="K184" s="68"/>
      <c r="L184" s="68"/>
      <c r="M184" s="68"/>
      <c r="N184" s="348"/>
      <c r="O184" s="348"/>
      <c r="P184" s="214">
        <v>0</v>
      </c>
      <c r="Q184" s="214">
        <v>70</v>
      </c>
      <c r="R184" s="68" t="s">
        <v>1479</v>
      </c>
      <c r="S184" s="349"/>
      <c r="T184" s="272"/>
    </row>
    <row r="185" spans="1:20" ht="51">
      <c r="A185" s="191">
        <v>81</v>
      </c>
      <c r="B185" s="68"/>
      <c r="C185" s="212" t="s">
        <v>49</v>
      </c>
      <c r="D185" s="213">
        <v>45693</v>
      </c>
      <c r="E185" s="191" t="s">
        <v>2021</v>
      </c>
      <c r="F185" s="191" t="s">
        <v>3</v>
      </c>
      <c r="G185" s="191">
        <v>2256699</v>
      </c>
      <c r="H185" s="68"/>
      <c r="I185" s="197" t="s">
        <v>2196</v>
      </c>
      <c r="J185" s="68"/>
      <c r="K185" s="68"/>
      <c r="L185" s="68"/>
      <c r="M185" s="68"/>
      <c r="N185" s="348"/>
      <c r="O185" s="348"/>
      <c r="P185" s="214">
        <v>0</v>
      </c>
      <c r="Q185" s="214">
        <v>25</v>
      </c>
      <c r="R185" s="68" t="s">
        <v>1479</v>
      </c>
      <c r="S185" s="349"/>
      <c r="T185" s="272"/>
    </row>
    <row r="186" spans="1:20" ht="38.25">
      <c r="A186" s="191" t="s">
        <v>550</v>
      </c>
      <c r="B186" s="68"/>
      <c r="C186" s="212" t="s">
        <v>589</v>
      </c>
      <c r="D186" s="213">
        <v>45693</v>
      </c>
      <c r="E186" s="191" t="s">
        <v>2022</v>
      </c>
      <c r="F186" s="191" t="s">
        <v>3</v>
      </c>
      <c r="G186" s="191">
        <v>2256705</v>
      </c>
      <c r="H186" s="68"/>
      <c r="I186" s="197" t="s">
        <v>2197</v>
      </c>
      <c r="J186" s="68"/>
      <c r="K186" s="68"/>
      <c r="L186" s="68"/>
      <c r="M186" s="68"/>
      <c r="N186" s="348"/>
      <c r="O186" s="348"/>
      <c r="P186" s="214">
        <v>0</v>
      </c>
      <c r="Q186" s="214">
        <v>10063.81</v>
      </c>
      <c r="R186" s="68" t="s">
        <v>1479</v>
      </c>
      <c r="S186" s="349"/>
      <c r="T186" s="272"/>
    </row>
    <row r="187" spans="1:20" ht="51">
      <c r="A187" s="191">
        <v>81</v>
      </c>
      <c r="B187" s="68"/>
      <c r="C187" s="212" t="s">
        <v>49</v>
      </c>
      <c r="D187" s="213">
        <v>45693</v>
      </c>
      <c r="E187" s="191" t="s">
        <v>2023</v>
      </c>
      <c r="F187" s="191" t="s">
        <v>3</v>
      </c>
      <c r="G187" s="191">
        <v>2256744</v>
      </c>
      <c r="H187" s="68"/>
      <c r="I187" s="197" t="s">
        <v>2198</v>
      </c>
      <c r="J187" s="68"/>
      <c r="K187" s="68"/>
      <c r="L187" s="68"/>
      <c r="M187" s="68"/>
      <c r="N187" s="348"/>
      <c r="O187" s="348"/>
      <c r="P187" s="214">
        <v>0</v>
      </c>
      <c r="Q187" s="214">
        <v>25</v>
      </c>
      <c r="R187" s="68" t="s">
        <v>1479</v>
      </c>
      <c r="S187" s="349"/>
      <c r="T187" s="272"/>
    </row>
    <row r="188" spans="1:20" ht="51">
      <c r="A188" s="191">
        <v>15</v>
      </c>
      <c r="B188" s="68"/>
      <c r="C188" s="212" t="s">
        <v>39</v>
      </c>
      <c r="D188" s="213">
        <v>45693</v>
      </c>
      <c r="E188" s="191" t="s">
        <v>2024</v>
      </c>
      <c r="F188" s="191" t="s">
        <v>3</v>
      </c>
      <c r="G188" s="191">
        <v>2256673</v>
      </c>
      <c r="H188" s="68"/>
      <c r="I188" s="197" t="s">
        <v>2199</v>
      </c>
      <c r="J188" s="68"/>
      <c r="K188" s="68"/>
      <c r="L188" s="68"/>
      <c r="M188" s="68"/>
      <c r="N188" s="348"/>
      <c r="O188" s="348"/>
      <c r="P188" s="214">
        <v>0</v>
      </c>
      <c r="Q188" s="214">
        <v>15802.33</v>
      </c>
      <c r="R188" s="68" t="s">
        <v>1479</v>
      </c>
      <c r="S188" s="349"/>
      <c r="T188" s="272"/>
    </row>
    <row r="189" spans="1:20" ht="63.75">
      <c r="A189" s="191">
        <v>291</v>
      </c>
      <c r="B189" s="68"/>
      <c r="C189" s="212" t="s">
        <v>119</v>
      </c>
      <c r="D189" s="213">
        <v>45694</v>
      </c>
      <c r="E189" s="191" t="s">
        <v>2025</v>
      </c>
      <c r="F189" s="191" t="s">
        <v>10</v>
      </c>
      <c r="G189" s="191">
        <v>3021142</v>
      </c>
      <c r="H189" s="68"/>
      <c r="I189" s="197" t="s">
        <v>2200</v>
      </c>
      <c r="J189" s="68"/>
      <c r="K189" s="68"/>
      <c r="L189" s="68"/>
      <c r="M189" s="68"/>
      <c r="N189" s="348"/>
      <c r="O189" s="348"/>
      <c r="P189" s="214">
        <v>60</v>
      </c>
      <c r="Q189" s="214">
        <v>0</v>
      </c>
      <c r="R189" s="68" t="s">
        <v>1479</v>
      </c>
      <c r="S189" s="349"/>
      <c r="T189" s="272"/>
    </row>
    <row r="190" spans="1:20" ht="63.75">
      <c r="A190" s="191" t="s">
        <v>544</v>
      </c>
      <c r="B190" s="68"/>
      <c r="C190" s="212" t="s">
        <v>679</v>
      </c>
      <c r="D190" s="213">
        <v>45694</v>
      </c>
      <c r="E190" s="191" t="s">
        <v>2026</v>
      </c>
      <c r="F190" s="191" t="s">
        <v>6</v>
      </c>
      <c r="G190" s="191">
        <v>2166679</v>
      </c>
      <c r="H190" s="68"/>
      <c r="I190" s="197" t="s">
        <v>2201</v>
      </c>
      <c r="J190" s="68"/>
      <c r="K190" s="68"/>
      <c r="L190" s="68"/>
      <c r="M190" s="68"/>
      <c r="N190" s="348"/>
      <c r="O190" s="348"/>
      <c r="P190" s="214">
        <v>0</v>
      </c>
      <c r="Q190" s="214">
        <v>466729.57</v>
      </c>
      <c r="R190" s="68" t="s">
        <v>1479</v>
      </c>
      <c r="S190" s="349"/>
      <c r="T190" s="272"/>
    </row>
    <row r="191" spans="1:20" ht="63.75">
      <c r="A191" s="191" t="s">
        <v>544</v>
      </c>
      <c r="B191" s="68"/>
      <c r="C191" s="212" t="s">
        <v>679</v>
      </c>
      <c r="D191" s="213">
        <v>45694</v>
      </c>
      <c r="E191" s="191" t="s">
        <v>2027</v>
      </c>
      <c r="F191" s="191" t="s">
        <v>6</v>
      </c>
      <c r="G191" s="191">
        <v>2166678</v>
      </c>
      <c r="H191" s="68"/>
      <c r="I191" s="197" t="s">
        <v>2202</v>
      </c>
      <c r="J191" s="68"/>
      <c r="K191" s="68"/>
      <c r="L191" s="68"/>
      <c r="M191" s="68"/>
      <c r="N191" s="348"/>
      <c r="O191" s="348"/>
      <c r="P191" s="214">
        <v>0</v>
      </c>
      <c r="Q191" s="214">
        <v>195705.61</v>
      </c>
      <c r="R191" s="68" t="s">
        <v>1479</v>
      </c>
      <c r="S191" s="349"/>
      <c r="T191" s="272"/>
    </row>
    <row r="192" spans="1:20" ht="63.75">
      <c r="A192" s="191" t="s">
        <v>544</v>
      </c>
      <c r="B192" s="68"/>
      <c r="C192" s="212" t="s">
        <v>679</v>
      </c>
      <c r="D192" s="213">
        <v>45694</v>
      </c>
      <c r="E192" s="191" t="s">
        <v>2028</v>
      </c>
      <c r="F192" s="191" t="s">
        <v>6</v>
      </c>
      <c r="G192" s="191">
        <v>2166682</v>
      </c>
      <c r="H192" s="68"/>
      <c r="I192" s="197" t="s">
        <v>2203</v>
      </c>
      <c r="J192" s="68"/>
      <c r="K192" s="68"/>
      <c r="L192" s="68"/>
      <c r="M192" s="68"/>
      <c r="N192" s="348"/>
      <c r="O192" s="348"/>
      <c r="P192" s="214">
        <v>0</v>
      </c>
      <c r="Q192" s="214">
        <v>15889.1</v>
      </c>
      <c r="R192" s="68" t="s">
        <v>1479</v>
      </c>
      <c r="S192" s="349"/>
      <c r="T192" s="272"/>
    </row>
    <row r="193" spans="1:20" ht="51">
      <c r="A193" s="191">
        <v>81</v>
      </c>
      <c r="B193" s="68"/>
      <c r="C193" s="212" t="s">
        <v>49</v>
      </c>
      <c r="D193" s="213">
        <v>45695</v>
      </c>
      <c r="E193" s="191" t="s">
        <v>2029</v>
      </c>
      <c r="F193" s="191" t="s">
        <v>3</v>
      </c>
      <c r="G193" s="191">
        <v>2257398</v>
      </c>
      <c r="H193" s="68"/>
      <c r="I193" s="197" t="s">
        <v>2204</v>
      </c>
      <c r="J193" s="68"/>
      <c r="K193" s="68"/>
      <c r="L193" s="68"/>
      <c r="M193" s="68"/>
      <c r="N193" s="348"/>
      <c r="O193" s="348"/>
      <c r="P193" s="214">
        <v>0</v>
      </c>
      <c r="Q193" s="214">
        <v>25</v>
      </c>
      <c r="R193" s="68" t="s">
        <v>1479</v>
      </c>
      <c r="S193" s="349"/>
      <c r="T193" s="272"/>
    </row>
    <row r="194" spans="1:20" ht="51">
      <c r="A194" s="191" t="s">
        <v>550</v>
      </c>
      <c r="B194" s="68"/>
      <c r="C194" s="212" t="s">
        <v>589</v>
      </c>
      <c r="D194" s="213">
        <v>45695</v>
      </c>
      <c r="E194" s="191" t="s">
        <v>2030</v>
      </c>
      <c r="F194" s="191" t="s">
        <v>3</v>
      </c>
      <c r="G194" s="191">
        <v>2257428</v>
      </c>
      <c r="H194" s="68"/>
      <c r="I194" s="197" t="s">
        <v>2205</v>
      </c>
      <c r="J194" s="68"/>
      <c r="K194" s="68"/>
      <c r="L194" s="68"/>
      <c r="M194" s="68"/>
      <c r="N194" s="348"/>
      <c r="O194" s="348"/>
      <c r="P194" s="214">
        <v>0</v>
      </c>
      <c r="Q194" s="214">
        <v>2000</v>
      </c>
      <c r="R194" s="68" t="s">
        <v>1479</v>
      </c>
      <c r="S194" s="349"/>
      <c r="T194" s="272"/>
    </row>
    <row r="195" spans="1:20" ht="51">
      <c r="A195" s="191">
        <v>132</v>
      </c>
      <c r="B195" s="68"/>
      <c r="C195" s="212" t="s">
        <v>59</v>
      </c>
      <c r="D195" s="213">
        <v>45695</v>
      </c>
      <c r="E195" s="191" t="s">
        <v>2031</v>
      </c>
      <c r="F195" s="191" t="s">
        <v>3</v>
      </c>
      <c r="G195" s="191">
        <v>2257402</v>
      </c>
      <c r="H195" s="68"/>
      <c r="I195" s="197" t="s">
        <v>2206</v>
      </c>
      <c r="J195" s="68"/>
      <c r="K195" s="68"/>
      <c r="L195" s="68"/>
      <c r="M195" s="68"/>
      <c r="N195" s="348"/>
      <c r="O195" s="348"/>
      <c r="P195" s="214">
        <v>0</v>
      </c>
      <c r="Q195" s="214">
        <v>1188</v>
      </c>
      <c r="R195" s="68" t="s">
        <v>1479</v>
      </c>
      <c r="S195" s="349"/>
      <c r="T195" s="272"/>
    </row>
    <row r="196" spans="1:20" ht="51">
      <c r="A196" s="191">
        <v>81</v>
      </c>
      <c r="B196" s="68"/>
      <c r="C196" s="212" t="s">
        <v>49</v>
      </c>
      <c r="D196" s="213">
        <v>45695</v>
      </c>
      <c r="E196" s="191" t="s">
        <v>2032</v>
      </c>
      <c r="F196" s="191" t="s">
        <v>3</v>
      </c>
      <c r="G196" s="191">
        <v>2257465</v>
      </c>
      <c r="H196" s="68"/>
      <c r="I196" s="197" t="s">
        <v>2207</v>
      </c>
      <c r="J196" s="68"/>
      <c r="K196" s="68"/>
      <c r="L196" s="68"/>
      <c r="M196" s="68"/>
      <c r="N196" s="348"/>
      <c r="O196" s="348"/>
      <c r="P196" s="214">
        <v>0</v>
      </c>
      <c r="Q196" s="214">
        <v>14379.71</v>
      </c>
      <c r="R196" s="68" t="s">
        <v>1479</v>
      </c>
      <c r="S196" s="349"/>
      <c r="T196" s="272"/>
    </row>
    <row r="197" spans="1:20" ht="63.75">
      <c r="A197" s="191" t="s">
        <v>544</v>
      </c>
      <c r="B197" s="68"/>
      <c r="C197" s="212" t="s">
        <v>679</v>
      </c>
      <c r="D197" s="213">
        <v>45695</v>
      </c>
      <c r="E197" s="191" t="s">
        <v>2033</v>
      </c>
      <c r="F197" s="191" t="s">
        <v>6</v>
      </c>
      <c r="G197" s="191">
        <v>2167151</v>
      </c>
      <c r="H197" s="68"/>
      <c r="I197" s="197" t="s">
        <v>2208</v>
      </c>
      <c r="J197" s="68"/>
      <c r="K197" s="68"/>
      <c r="L197" s="68"/>
      <c r="M197" s="68"/>
      <c r="N197" s="348"/>
      <c r="O197" s="348"/>
      <c r="P197" s="214">
        <v>0</v>
      </c>
      <c r="Q197" s="214">
        <v>0.02</v>
      </c>
      <c r="R197" s="68" t="s">
        <v>1479</v>
      </c>
      <c r="S197" s="349"/>
      <c r="T197" s="272"/>
    </row>
    <row r="198" spans="1:20" ht="51">
      <c r="A198" s="191">
        <v>81</v>
      </c>
      <c r="B198" s="68"/>
      <c r="C198" s="212" t="s">
        <v>49</v>
      </c>
      <c r="D198" s="213">
        <v>45698</v>
      </c>
      <c r="E198" s="191" t="s">
        <v>2034</v>
      </c>
      <c r="F198" s="191" t="s">
        <v>3</v>
      </c>
      <c r="G198" s="191">
        <v>2257850</v>
      </c>
      <c r="H198" s="68"/>
      <c r="I198" s="197" t="s">
        <v>2209</v>
      </c>
      <c r="J198" s="68"/>
      <c r="K198" s="68"/>
      <c r="L198" s="68"/>
      <c r="M198" s="68"/>
      <c r="N198" s="348"/>
      <c r="O198" s="348"/>
      <c r="P198" s="214">
        <v>0</v>
      </c>
      <c r="Q198" s="214">
        <v>25</v>
      </c>
      <c r="R198" s="68" t="s">
        <v>1479</v>
      </c>
      <c r="S198" s="349"/>
      <c r="T198" s="272"/>
    </row>
    <row r="199" spans="1:20" ht="51">
      <c r="A199" s="191">
        <v>86</v>
      </c>
      <c r="B199" s="68"/>
      <c r="C199" s="212" t="s">
        <v>50</v>
      </c>
      <c r="D199" s="213">
        <v>45698</v>
      </c>
      <c r="E199" s="191" t="s">
        <v>2035</v>
      </c>
      <c r="F199" s="191" t="s">
        <v>3</v>
      </c>
      <c r="G199" s="191">
        <v>2257916</v>
      </c>
      <c r="H199" s="68"/>
      <c r="I199" s="197" t="s">
        <v>2210</v>
      </c>
      <c r="J199" s="68"/>
      <c r="K199" s="68"/>
      <c r="L199" s="68"/>
      <c r="M199" s="68"/>
      <c r="N199" s="348"/>
      <c r="O199" s="348"/>
      <c r="P199" s="214">
        <v>0</v>
      </c>
      <c r="Q199" s="214">
        <v>820</v>
      </c>
      <c r="R199" s="68" t="s">
        <v>1479</v>
      </c>
      <c r="S199" s="349"/>
      <c r="T199" s="272"/>
    </row>
    <row r="200" spans="1:20" ht="51">
      <c r="A200" s="191">
        <v>86</v>
      </c>
      <c r="B200" s="68"/>
      <c r="C200" s="212" t="s">
        <v>50</v>
      </c>
      <c r="D200" s="213">
        <v>45698</v>
      </c>
      <c r="E200" s="191" t="s">
        <v>2036</v>
      </c>
      <c r="F200" s="191" t="s">
        <v>3</v>
      </c>
      <c r="G200" s="191">
        <v>2257919</v>
      </c>
      <c r="H200" s="68"/>
      <c r="I200" s="197" t="s">
        <v>2211</v>
      </c>
      <c r="J200" s="68"/>
      <c r="K200" s="68"/>
      <c r="L200" s="68"/>
      <c r="M200" s="68"/>
      <c r="N200" s="348"/>
      <c r="O200" s="348"/>
      <c r="P200" s="214">
        <v>0</v>
      </c>
      <c r="Q200" s="214">
        <v>820</v>
      </c>
      <c r="R200" s="68" t="s">
        <v>1479</v>
      </c>
      <c r="S200" s="349"/>
      <c r="T200" s="272"/>
    </row>
    <row r="201" spans="1:20" ht="51">
      <c r="A201" s="191" t="s">
        <v>550</v>
      </c>
      <c r="B201" s="68"/>
      <c r="C201" s="212" t="s">
        <v>589</v>
      </c>
      <c r="D201" s="213">
        <v>45698</v>
      </c>
      <c r="E201" s="191" t="s">
        <v>2037</v>
      </c>
      <c r="F201" s="191" t="s">
        <v>3</v>
      </c>
      <c r="G201" s="191">
        <v>2257864</v>
      </c>
      <c r="H201" s="68"/>
      <c r="I201" s="197" t="s">
        <v>2212</v>
      </c>
      <c r="J201" s="68"/>
      <c r="K201" s="68"/>
      <c r="L201" s="68"/>
      <c r="M201" s="68"/>
      <c r="N201" s="348"/>
      <c r="O201" s="348"/>
      <c r="P201" s="214">
        <v>0</v>
      </c>
      <c r="Q201" s="214">
        <v>64.540000000000006</v>
      </c>
      <c r="R201" s="68" t="s">
        <v>1479</v>
      </c>
      <c r="S201" s="349"/>
      <c r="T201" s="272"/>
    </row>
    <row r="202" spans="1:20" ht="51">
      <c r="A202" s="191" t="s">
        <v>550</v>
      </c>
      <c r="B202" s="68"/>
      <c r="C202" s="212" t="s">
        <v>589</v>
      </c>
      <c r="D202" s="213">
        <v>45698</v>
      </c>
      <c r="E202" s="191" t="s">
        <v>2038</v>
      </c>
      <c r="F202" s="191" t="s">
        <v>3</v>
      </c>
      <c r="G202" s="191">
        <v>2257865</v>
      </c>
      <c r="H202" s="68"/>
      <c r="I202" s="197" t="s">
        <v>2213</v>
      </c>
      <c r="J202" s="68"/>
      <c r="K202" s="68"/>
      <c r="L202" s="68"/>
      <c r="M202" s="68"/>
      <c r="N202" s="348"/>
      <c r="O202" s="348"/>
      <c r="P202" s="214">
        <v>0</v>
      </c>
      <c r="Q202" s="214">
        <v>73.61</v>
      </c>
      <c r="R202" s="68" t="s">
        <v>1479</v>
      </c>
      <c r="S202" s="349"/>
      <c r="T202" s="272"/>
    </row>
    <row r="203" spans="1:20" ht="51">
      <c r="A203" s="191" t="s">
        <v>550</v>
      </c>
      <c r="B203" s="68"/>
      <c r="C203" s="212" t="s">
        <v>589</v>
      </c>
      <c r="D203" s="213">
        <v>45698</v>
      </c>
      <c r="E203" s="191" t="s">
        <v>2039</v>
      </c>
      <c r="F203" s="191" t="s">
        <v>3</v>
      </c>
      <c r="G203" s="191">
        <v>2257866</v>
      </c>
      <c r="H203" s="68"/>
      <c r="I203" s="197" t="s">
        <v>2214</v>
      </c>
      <c r="J203" s="68"/>
      <c r="K203" s="68"/>
      <c r="L203" s="68"/>
      <c r="M203" s="68"/>
      <c r="N203" s="348"/>
      <c r="O203" s="348"/>
      <c r="P203" s="214">
        <v>0</v>
      </c>
      <c r="Q203" s="214">
        <v>184.3</v>
      </c>
      <c r="R203" s="68" t="s">
        <v>1479</v>
      </c>
      <c r="S203" s="349"/>
      <c r="T203" s="272"/>
    </row>
    <row r="204" spans="1:20" ht="51">
      <c r="A204" s="191" t="s">
        <v>550</v>
      </c>
      <c r="B204" s="68"/>
      <c r="C204" s="212" t="s">
        <v>589</v>
      </c>
      <c r="D204" s="213">
        <v>45698</v>
      </c>
      <c r="E204" s="191" t="s">
        <v>2040</v>
      </c>
      <c r="F204" s="191" t="s">
        <v>3</v>
      </c>
      <c r="G204" s="191">
        <v>2257867</v>
      </c>
      <c r="H204" s="68"/>
      <c r="I204" s="197" t="s">
        <v>2215</v>
      </c>
      <c r="J204" s="68"/>
      <c r="K204" s="68"/>
      <c r="L204" s="68"/>
      <c r="M204" s="68"/>
      <c r="N204" s="348"/>
      <c r="O204" s="348"/>
      <c r="P204" s="214">
        <v>0</v>
      </c>
      <c r="Q204" s="214">
        <v>199.93</v>
      </c>
      <c r="R204" s="68" t="s">
        <v>1479</v>
      </c>
      <c r="S204" s="349"/>
      <c r="T204" s="272"/>
    </row>
    <row r="205" spans="1:20" ht="51">
      <c r="A205" s="191" t="s">
        <v>550</v>
      </c>
      <c r="B205" s="68"/>
      <c r="C205" s="212" t="s">
        <v>589</v>
      </c>
      <c r="D205" s="213">
        <v>45698</v>
      </c>
      <c r="E205" s="191" t="s">
        <v>2041</v>
      </c>
      <c r="F205" s="191" t="s">
        <v>3</v>
      </c>
      <c r="G205" s="191">
        <v>2257869</v>
      </c>
      <c r="H205" s="68"/>
      <c r="I205" s="197" t="s">
        <v>2216</v>
      </c>
      <c r="J205" s="68"/>
      <c r="K205" s="68"/>
      <c r="L205" s="68"/>
      <c r="M205" s="68"/>
      <c r="N205" s="348"/>
      <c r="O205" s="348"/>
      <c r="P205" s="214">
        <v>0</v>
      </c>
      <c r="Q205" s="214">
        <v>237</v>
      </c>
      <c r="R205" s="68" t="s">
        <v>1479</v>
      </c>
      <c r="S205" s="349"/>
      <c r="T205" s="272"/>
    </row>
    <row r="206" spans="1:20" ht="51">
      <c r="A206" s="191" t="s">
        <v>550</v>
      </c>
      <c r="B206" s="68"/>
      <c r="C206" s="212" t="s">
        <v>589</v>
      </c>
      <c r="D206" s="213">
        <v>45698</v>
      </c>
      <c r="E206" s="191" t="s">
        <v>2042</v>
      </c>
      <c r="F206" s="191" t="s">
        <v>3</v>
      </c>
      <c r="G206" s="191">
        <v>2257871</v>
      </c>
      <c r="H206" s="68"/>
      <c r="I206" s="197" t="s">
        <v>2217</v>
      </c>
      <c r="J206" s="68"/>
      <c r="K206" s="68"/>
      <c r="L206" s="68"/>
      <c r="M206" s="68"/>
      <c r="N206" s="348"/>
      <c r="O206" s="348"/>
      <c r="P206" s="214">
        <v>0</v>
      </c>
      <c r="Q206" s="214">
        <v>971</v>
      </c>
      <c r="R206" s="68" t="s">
        <v>1479</v>
      </c>
      <c r="S206" s="349"/>
      <c r="T206" s="272"/>
    </row>
    <row r="207" spans="1:20" ht="63.75">
      <c r="A207" s="191" t="s">
        <v>544</v>
      </c>
      <c r="B207" s="68"/>
      <c r="C207" s="212" t="s">
        <v>679</v>
      </c>
      <c r="D207" s="213">
        <v>45698</v>
      </c>
      <c r="E207" s="191" t="s">
        <v>2043</v>
      </c>
      <c r="F207" s="191" t="s">
        <v>6</v>
      </c>
      <c r="G207" s="191">
        <v>2168050</v>
      </c>
      <c r="H207" s="68"/>
      <c r="I207" s="197" t="s">
        <v>2218</v>
      </c>
      <c r="J207" s="68"/>
      <c r="K207" s="68"/>
      <c r="L207" s="68"/>
      <c r="M207" s="68"/>
      <c r="N207" s="348"/>
      <c r="O207" s="348"/>
      <c r="P207" s="214">
        <v>0</v>
      </c>
      <c r="Q207" s="214">
        <v>235839.34</v>
      </c>
      <c r="R207" s="68" t="s">
        <v>1479</v>
      </c>
      <c r="S207" s="349"/>
      <c r="T207" s="272"/>
    </row>
    <row r="208" spans="1:20" ht="63.75">
      <c r="A208" s="191" t="s">
        <v>544</v>
      </c>
      <c r="B208" s="68"/>
      <c r="C208" s="212" t="s">
        <v>679</v>
      </c>
      <c r="D208" s="213">
        <v>45698</v>
      </c>
      <c r="E208" s="191" t="s">
        <v>2044</v>
      </c>
      <c r="F208" s="191" t="s">
        <v>6</v>
      </c>
      <c r="G208" s="191">
        <v>2168053</v>
      </c>
      <c r="H208" s="68"/>
      <c r="I208" s="197" t="s">
        <v>2219</v>
      </c>
      <c r="J208" s="68"/>
      <c r="K208" s="68"/>
      <c r="L208" s="68"/>
      <c r="M208" s="68"/>
      <c r="N208" s="348"/>
      <c r="O208" s="348"/>
      <c r="P208" s="214">
        <v>0</v>
      </c>
      <c r="Q208" s="214">
        <v>0.37</v>
      </c>
      <c r="R208" s="68" t="s">
        <v>1479</v>
      </c>
      <c r="S208" s="349"/>
      <c r="T208" s="272"/>
    </row>
    <row r="209" spans="1:20" ht="38.25">
      <c r="A209" s="191" t="s">
        <v>550</v>
      </c>
      <c r="B209" s="68"/>
      <c r="C209" s="212" t="s">
        <v>589</v>
      </c>
      <c r="D209" s="213">
        <v>45699</v>
      </c>
      <c r="E209" s="191" t="s">
        <v>2045</v>
      </c>
      <c r="F209" s="191" t="s">
        <v>3</v>
      </c>
      <c r="G209" s="191">
        <v>2258201</v>
      </c>
      <c r="H209" s="68"/>
      <c r="I209" s="197" t="s">
        <v>2220</v>
      </c>
      <c r="J209" s="68"/>
      <c r="K209" s="68"/>
      <c r="L209" s="68"/>
      <c r="M209" s="68"/>
      <c r="N209" s="348"/>
      <c r="O209" s="348"/>
      <c r="P209" s="214">
        <v>0</v>
      </c>
      <c r="Q209" s="214">
        <v>2556.2399999999998</v>
      </c>
      <c r="R209" s="68" t="s">
        <v>1479</v>
      </c>
      <c r="S209" s="349"/>
      <c r="T209" s="272"/>
    </row>
    <row r="210" spans="1:20" ht="51">
      <c r="A210" s="191" t="s">
        <v>550</v>
      </c>
      <c r="B210" s="68"/>
      <c r="C210" s="212" t="s">
        <v>589</v>
      </c>
      <c r="D210" s="213">
        <v>45699</v>
      </c>
      <c r="E210" s="191" t="s">
        <v>2046</v>
      </c>
      <c r="F210" s="191" t="s">
        <v>3</v>
      </c>
      <c r="G210" s="191">
        <v>2258262</v>
      </c>
      <c r="H210" s="68"/>
      <c r="I210" s="197" t="s">
        <v>2221</v>
      </c>
      <c r="J210" s="68"/>
      <c r="K210" s="68"/>
      <c r="L210" s="68"/>
      <c r="M210" s="68"/>
      <c r="N210" s="348"/>
      <c r="O210" s="348"/>
      <c r="P210" s="214">
        <v>0</v>
      </c>
      <c r="Q210" s="214">
        <v>2301.89</v>
      </c>
      <c r="R210" s="68" t="s">
        <v>1479</v>
      </c>
      <c r="S210" s="349"/>
      <c r="T210" s="272"/>
    </row>
    <row r="211" spans="1:20" ht="51">
      <c r="A211" s="191">
        <v>46</v>
      </c>
      <c r="B211" s="68"/>
      <c r="C211" s="212" t="s">
        <v>1367</v>
      </c>
      <c r="D211" s="213">
        <v>45699</v>
      </c>
      <c r="E211" s="191" t="s">
        <v>2047</v>
      </c>
      <c r="F211" s="191" t="s">
        <v>3</v>
      </c>
      <c r="G211" s="191">
        <v>2258263</v>
      </c>
      <c r="H211" s="68"/>
      <c r="I211" s="197" t="s">
        <v>2222</v>
      </c>
      <c r="J211" s="68"/>
      <c r="K211" s="68"/>
      <c r="L211" s="68"/>
      <c r="M211" s="68"/>
      <c r="N211" s="348"/>
      <c r="O211" s="348"/>
      <c r="P211" s="214">
        <v>0</v>
      </c>
      <c r="Q211" s="214">
        <v>7507.8</v>
      </c>
      <c r="R211" s="68" t="s">
        <v>1479</v>
      </c>
      <c r="S211" s="349"/>
      <c r="T211" s="272"/>
    </row>
    <row r="212" spans="1:20" ht="51">
      <c r="A212" s="191" t="s">
        <v>550</v>
      </c>
      <c r="B212" s="68"/>
      <c r="C212" s="212" t="s">
        <v>589</v>
      </c>
      <c r="D212" s="213">
        <v>45699</v>
      </c>
      <c r="E212" s="191" t="s">
        <v>2048</v>
      </c>
      <c r="F212" s="191" t="s">
        <v>3</v>
      </c>
      <c r="G212" s="191">
        <v>2258265</v>
      </c>
      <c r="H212" s="68"/>
      <c r="I212" s="197" t="s">
        <v>2223</v>
      </c>
      <c r="J212" s="68"/>
      <c r="K212" s="68"/>
      <c r="L212" s="68"/>
      <c r="M212" s="68"/>
      <c r="N212" s="348"/>
      <c r="O212" s="348"/>
      <c r="P212" s="214">
        <v>0</v>
      </c>
      <c r="Q212" s="214">
        <v>3724.53</v>
      </c>
      <c r="R212" s="68" t="s">
        <v>1479</v>
      </c>
      <c r="S212" s="349"/>
      <c r="T212" s="272"/>
    </row>
    <row r="213" spans="1:20" ht="51">
      <c r="A213" s="191">
        <v>650</v>
      </c>
      <c r="B213" s="68"/>
      <c r="C213" s="212" t="s">
        <v>175</v>
      </c>
      <c r="D213" s="213">
        <v>45700</v>
      </c>
      <c r="E213" s="191" t="s">
        <v>2049</v>
      </c>
      <c r="F213" s="191" t="s">
        <v>3</v>
      </c>
      <c r="G213" s="191">
        <v>2258564</v>
      </c>
      <c r="H213" s="68"/>
      <c r="I213" s="197" t="s">
        <v>2224</v>
      </c>
      <c r="J213" s="68"/>
      <c r="K213" s="68"/>
      <c r="L213" s="68"/>
      <c r="M213" s="68"/>
      <c r="N213" s="348"/>
      <c r="O213" s="348"/>
      <c r="P213" s="214">
        <v>0</v>
      </c>
      <c r="Q213" s="214">
        <v>18</v>
      </c>
      <c r="R213" s="68" t="s">
        <v>1479</v>
      </c>
      <c r="S213" s="349"/>
      <c r="T213" s="272"/>
    </row>
    <row r="214" spans="1:20" ht="51">
      <c r="A214" s="191">
        <v>291</v>
      </c>
      <c r="B214" s="68"/>
      <c r="C214" s="212" t="s">
        <v>119</v>
      </c>
      <c r="D214" s="213">
        <v>45700</v>
      </c>
      <c r="E214" s="191" t="s">
        <v>2050</v>
      </c>
      <c r="F214" s="191" t="s">
        <v>3</v>
      </c>
      <c r="G214" s="191">
        <v>2258581</v>
      </c>
      <c r="H214" s="68"/>
      <c r="I214" s="197" t="s">
        <v>2225</v>
      </c>
      <c r="J214" s="68"/>
      <c r="K214" s="68"/>
      <c r="L214" s="68"/>
      <c r="M214" s="68"/>
      <c r="N214" s="348"/>
      <c r="O214" s="348"/>
      <c r="P214" s="214">
        <v>0</v>
      </c>
      <c r="Q214" s="214">
        <v>70</v>
      </c>
      <c r="R214" s="68" t="s">
        <v>1479</v>
      </c>
      <c r="S214" s="349"/>
      <c r="T214" s="272"/>
    </row>
    <row r="215" spans="1:20" ht="51">
      <c r="A215" s="191">
        <v>291</v>
      </c>
      <c r="B215" s="68"/>
      <c r="C215" s="212" t="s">
        <v>119</v>
      </c>
      <c r="D215" s="213">
        <v>45700</v>
      </c>
      <c r="E215" s="191" t="s">
        <v>2051</v>
      </c>
      <c r="F215" s="191" t="s">
        <v>3</v>
      </c>
      <c r="G215" s="191">
        <v>2258601</v>
      </c>
      <c r="H215" s="68"/>
      <c r="I215" s="197" t="s">
        <v>2226</v>
      </c>
      <c r="J215" s="68"/>
      <c r="K215" s="68"/>
      <c r="L215" s="68"/>
      <c r="M215" s="68"/>
      <c r="N215" s="348"/>
      <c r="O215" s="348"/>
      <c r="P215" s="214">
        <v>0</v>
      </c>
      <c r="Q215" s="214">
        <v>16121.62</v>
      </c>
      <c r="R215" s="68" t="s">
        <v>1479</v>
      </c>
      <c r="S215" s="349"/>
      <c r="T215" s="272"/>
    </row>
    <row r="216" spans="1:20" ht="51">
      <c r="A216" s="191" t="s">
        <v>550</v>
      </c>
      <c r="B216" s="68"/>
      <c r="C216" s="212" t="s">
        <v>589</v>
      </c>
      <c r="D216" s="213">
        <v>45700</v>
      </c>
      <c r="E216" s="191" t="s">
        <v>2052</v>
      </c>
      <c r="F216" s="191" t="s">
        <v>3</v>
      </c>
      <c r="G216" s="191">
        <v>2258624</v>
      </c>
      <c r="H216" s="68"/>
      <c r="I216" s="197" t="s">
        <v>2227</v>
      </c>
      <c r="J216" s="68"/>
      <c r="K216" s="68"/>
      <c r="L216" s="68"/>
      <c r="M216" s="68"/>
      <c r="N216" s="348"/>
      <c r="O216" s="348"/>
      <c r="P216" s="214">
        <v>0</v>
      </c>
      <c r="Q216" s="214">
        <v>7684</v>
      </c>
      <c r="R216" s="68" t="s">
        <v>1479</v>
      </c>
      <c r="S216" s="349"/>
      <c r="T216" s="272"/>
    </row>
    <row r="217" spans="1:20" ht="38.25">
      <c r="A217" s="191">
        <v>378</v>
      </c>
      <c r="B217" s="68"/>
      <c r="C217" s="212" t="s">
        <v>608</v>
      </c>
      <c r="D217" s="213">
        <v>45701</v>
      </c>
      <c r="E217" s="191" t="s">
        <v>2053</v>
      </c>
      <c r="F217" s="191" t="s">
        <v>3</v>
      </c>
      <c r="G217" s="191">
        <v>2258990</v>
      </c>
      <c r="H217" s="68"/>
      <c r="I217" s="197" t="s">
        <v>2228</v>
      </c>
      <c r="J217" s="68"/>
      <c r="K217" s="68"/>
      <c r="L217" s="68"/>
      <c r="M217" s="68"/>
      <c r="N217" s="348"/>
      <c r="O217" s="348"/>
      <c r="P217" s="214">
        <v>0</v>
      </c>
      <c r="Q217" s="214">
        <v>70</v>
      </c>
      <c r="R217" s="68" t="s">
        <v>1479</v>
      </c>
      <c r="S217" s="349"/>
      <c r="T217" s="272"/>
    </row>
    <row r="218" spans="1:20" ht="51">
      <c r="A218" s="191" t="s">
        <v>550</v>
      </c>
      <c r="B218" s="68"/>
      <c r="C218" s="212" t="s">
        <v>589</v>
      </c>
      <c r="D218" s="213">
        <v>45701</v>
      </c>
      <c r="E218" s="191" t="s">
        <v>2054</v>
      </c>
      <c r="F218" s="191" t="s">
        <v>3</v>
      </c>
      <c r="G218" s="191">
        <v>2259000</v>
      </c>
      <c r="H218" s="68"/>
      <c r="I218" s="197" t="s">
        <v>2229</v>
      </c>
      <c r="J218" s="68"/>
      <c r="K218" s="68"/>
      <c r="L218" s="68"/>
      <c r="M218" s="68"/>
      <c r="N218" s="348"/>
      <c r="O218" s="348"/>
      <c r="P218" s="214">
        <v>0</v>
      </c>
      <c r="Q218" s="214">
        <v>3606.32</v>
      </c>
      <c r="R218" s="68" t="s">
        <v>1479</v>
      </c>
      <c r="S218" s="349"/>
      <c r="T218" s="272"/>
    </row>
    <row r="219" spans="1:20" ht="38.25">
      <c r="A219" s="191" t="s">
        <v>550</v>
      </c>
      <c r="B219" s="68"/>
      <c r="C219" s="212" t="s">
        <v>589</v>
      </c>
      <c r="D219" s="213">
        <v>45701</v>
      </c>
      <c r="E219" s="191" t="s">
        <v>2055</v>
      </c>
      <c r="F219" s="191" t="s">
        <v>3</v>
      </c>
      <c r="G219" s="191">
        <v>2259058</v>
      </c>
      <c r="H219" s="68"/>
      <c r="I219" s="197" t="s">
        <v>2230</v>
      </c>
      <c r="J219" s="68"/>
      <c r="K219" s="68"/>
      <c r="L219" s="68"/>
      <c r="M219" s="68"/>
      <c r="N219" s="348"/>
      <c r="O219" s="348"/>
      <c r="P219" s="214">
        <v>0</v>
      </c>
      <c r="Q219" s="214">
        <v>310</v>
      </c>
      <c r="R219" s="68" t="s">
        <v>1479</v>
      </c>
      <c r="S219" s="349"/>
      <c r="T219" s="272"/>
    </row>
    <row r="220" spans="1:20" ht="38.25">
      <c r="A220" s="191">
        <v>16</v>
      </c>
      <c r="B220" s="68"/>
      <c r="C220" s="212" t="s">
        <v>40</v>
      </c>
      <c r="D220" s="213">
        <v>45701</v>
      </c>
      <c r="E220" s="191" t="s">
        <v>2056</v>
      </c>
      <c r="F220" s="191" t="s">
        <v>3</v>
      </c>
      <c r="G220" s="191">
        <v>2259067</v>
      </c>
      <c r="H220" s="68"/>
      <c r="I220" s="197" t="s">
        <v>2231</v>
      </c>
      <c r="J220" s="68"/>
      <c r="K220" s="68"/>
      <c r="L220" s="68"/>
      <c r="M220" s="68"/>
      <c r="N220" s="348"/>
      <c r="O220" s="348"/>
      <c r="P220" s="214">
        <v>0</v>
      </c>
      <c r="Q220" s="214">
        <v>295</v>
      </c>
      <c r="R220" s="68" t="s">
        <v>1479</v>
      </c>
      <c r="S220" s="349"/>
      <c r="T220" s="272"/>
    </row>
    <row r="221" spans="1:20" ht="51">
      <c r="A221" s="191">
        <v>16</v>
      </c>
      <c r="B221" s="68"/>
      <c r="C221" s="212" t="s">
        <v>40</v>
      </c>
      <c r="D221" s="213">
        <v>45701</v>
      </c>
      <c r="E221" s="191" t="s">
        <v>2057</v>
      </c>
      <c r="F221" s="191" t="s">
        <v>3</v>
      </c>
      <c r="G221" s="191">
        <v>2259068</v>
      </c>
      <c r="H221" s="68"/>
      <c r="I221" s="197" t="s">
        <v>2232</v>
      </c>
      <c r="J221" s="68"/>
      <c r="K221" s="68"/>
      <c r="L221" s="68"/>
      <c r="M221" s="68"/>
      <c r="N221" s="348"/>
      <c r="O221" s="348"/>
      <c r="P221" s="214">
        <v>0</v>
      </c>
      <c r="Q221" s="214">
        <v>75</v>
      </c>
      <c r="R221" s="68" t="s">
        <v>1479</v>
      </c>
      <c r="S221" s="349"/>
      <c r="T221" s="272"/>
    </row>
    <row r="222" spans="1:20" ht="51">
      <c r="A222" s="191" t="s">
        <v>550</v>
      </c>
      <c r="B222" s="68"/>
      <c r="C222" s="212" t="s">
        <v>589</v>
      </c>
      <c r="D222" s="213">
        <v>45701</v>
      </c>
      <c r="E222" s="191" t="s">
        <v>2058</v>
      </c>
      <c r="F222" s="191" t="s">
        <v>3</v>
      </c>
      <c r="G222" s="191">
        <v>2259190</v>
      </c>
      <c r="H222" s="68"/>
      <c r="I222" s="197" t="s">
        <v>2233</v>
      </c>
      <c r="J222" s="68"/>
      <c r="K222" s="68"/>
      <c r="L222" s="68"/>
      <c r="M222" s="68"/>
      <c r="N222" s="348"/>
      <c r="O222" s="348"/>
      <c r="P222" s="214">
        <v>0</v>
      </c>
      <c r="Q222" s="214">
        <v>76.63</v>
      </c>
      <c r="R222" s="68" t="s">
        <v>1479</v>
      </c>
      <c r="S222" s="349"/>
      <c r="T222" s="272"/>
    </row>
    <row r="223" spans="1:20" ht="63.75">
      <c r="A223" s="191" t="s">
        <v>550</v>
      </c>
      <c r="B223" s="68"/>
      <c r="C223" s="212" t="s">
        <v>589</v>
      </c>
      <c r="D223" s="213">
        <v>45701</v>
      </c>
      <c r="E223" s="191" t="s">
        <v>2059</v>
      </c>
      <c r="F223" s="191" t="s">
        <v>6</v>
      </c>
      <c r="G223" s="191">
        <v>2170397</v>
      </c>
      <c r="H223" s="68"/>
      <c r="I223" s="197" t="s">
        <v>2234</v>
      </c>
      <c r="J223" s="68"/>
      <c r="K223" s="68"/>
      <c r="L223" s="68"/>
      <c r="M223" s="68"/>
      <c r="N223" s="348"/>
      <c r="O223" s="348"/>
      <c r="P223" s="214">
        <v>0</v>
      </c>
      <c r="Q223" s="214">
        <v>3417.39</v>
      </c>
      <c r="R223" s="68" t="s">
        <v>1479</v>
      </c>
      <c r="S223" s="349"/>
      <c r="T223" s="272"/>
    </row>
    <row r="224" spans="1:20" ht="38.25">
      <c r="A224" s="191" t="s">
        <v>550</v>
      </c>
      <c r="B224" s="68"/>
      <c r="C224" s="212" t="s">
        <v>589</v>
      </c>
      <c r="D224" s="213">
        <v>45702</v>
      </c>
      <c r="E224" s="191" t="s">
        <v>2060</v>
      </c>
      <c r="F224" s="191" t="s">
        <v>3</v>
      </c>
      <c r="G224" s="191">
        <v>2259456</v>
      </c>
      <c r="H224" s="68"/>
      <c r="I224" s="197" t="s">
        <v>1815</v>
      </c>
      <c r="J224" s="68"/>
      <c r="K224" s="68"/>
      <c r="L224" s="68"/>
      <c r="M224" s="68"/>
      <c r="N224" s="348"/>
      <c r="O224" s="348"/>
      <c r="P224" s="214">
        <v>0</v>
      </c>
      <c r="Q224" s="214">
        <v>7046.15</v>
      </c>
      <c r="R224" s="68" t="s">
        <v>1479</v>
      </c>
      <c r="S224" s="349"/>
      <c r="T224" s="272"/>
    </row>
    <row r="225" spans="1:20" ht="38.25">
      <c r="A225" s="191" t="s">
        <v>550</v>
      </c>
      <c r="B225" s="68"/>
      <c r="C225" s="212" t="s">
        <v>589</v>
      </c>
      <c r="D225" s="213">
        <v>45702</v>
      </c>
      <c r="E225" s="191" t="s">
        <v>2061</v>
      </c>
      <c r="F225" s="191" t="s">
        <v>3</v>
      </c>
      <c r="G225" s="191">
        <v>2259485</v>
      </c>
      <c r="H225" s="68"/>
      <c r="I225" s="197" t="s">
        <v>2235</v>
      </c>
      <c r="J225" s="68"/>
      <c r="K225" s="68"/>
      <c r="L225" s="68"/>
      <c r="M225" s="68"/>
      <c r="N225" s="348"/>
      <c r="O225" s="348"/>
      <c r="P225" s="214">
        <v>0</v>
      </c>
      <c r="Q225" s="214">
        <v>500</v>
      </c>
      <c r="R225" s="68" t="s">
        <v>1479</v>
      </c>
      <c r="S225" s="349"/>
      <c r="T225" s="272"/>
    </row>
    <row r="226" spans="1:20" ht="38.25">
      <c r="A226" s="191" t="s">
        <v>550</v>
      </c>
      <c r="B226" s="68"/>
      <c r="C226" s="212" t="s">
        <v>589</v>
      </c>
      <c r="D226" s="213">
        <v>45702</v>
      </c>
      <c r="E226" s="191" t="s">
        <v>2062</v>
      </c>
      <c r="F226" s="191" t="s">
        <v>3</v>
      </c>
      <c r="G226" s="191">
        <v>2259565</v>
      </c>
      <c r="H226" s="68"/>
      <c r="I226" s="197" t="s">
        <v>2236</v>
      </c>
      <c r="J226" s="68"/>
      <c r="K226" s="68"/>
      <c r="L226" s="68"/>
      <c r="M226" s="68"/>
      <c r="N226" s="348"/>
      <c r="O226" s="348"/>
      <c r="P226" s="214">
        <v>0</v>
      </c>
      <c r="Q226" s="214">
        <v>378</v>
      </c>
      <c r="R226" s="68" t="s">
        <v>1479</v>
      </c>
      <c r="S226" s="349"/>
      <c r="T226" s="272"/>
    </row>
    <row r="227" spans="1:20" ht="38.25">
      <c r="A227" s="191">
        <v>15</v>
      </c>
      <c r="B227" s="68"/>
      <c r="C227" s="212" t="s">
        <v>39</v>
      </c>
      <c r="D227" s="213">
        <v>45702</v>
      </c>
      <c r="E227" s="191" t="s">
        <v>2063</v>
      </c>
      <c r="F227" s="191" t="s">
        <v>3</v>
      </c>
      <c r="G227" s="191">
        <v>2259604</v>
      </c>
      <c r="H227" s="68"/>
      <c r="I227" s="197" t="s">
        <v>2237</v>
      </c>
      <c r="J227" s="68"/>
      <c r="K227" s="68"/>
      <c r="L227" s="68"/>
      <c r="M227" s="68"/>
      <c r="N227" s="348"/>
      <c r="O227" s="348"/>
      <c r="P227" s="214">
        <v>0</v>
      </c>
      <c r="Q227" s="214">
        <v>126.45</v>
      </c>
      <c r="R227" s="68" t="s">
        <v>2328</v>
      </c>
      <c r="S227" s="349"/>
      <c r="T227" s="272"/>
    </row>
    <row r="228" spans="1:20" ht="51">
      <c r="A228" s="191" t="s">
        <v>550</v>
      </c>
      <c r="B228" s="68"/>
      <c r="C228" s="212" t="s">
        <v>589</v>
      </c>
      <c r="D228" s="213">
        <v>45702</v>
      </c>
      <c r="E228" s="191" t="s">
        <v>2064</v>
      </c>
      <c r="F228" s="191" t="s">
        <v>3</v>
      </c>
      <c r="G228" s="191">
        <v>2259491</v>
      </c>
      <c r="H228" s="68"/>
      <c r="I228" s="197" t="s">
        <v>2238</v>
      </c>
      <c r="J228" s="68"/>
      <c r="K228" s="68"/>
      <c r="L228" s="68"/>
      <c r="M228" s="68"/>
      <c r="N228" s="348"/>
      <c r="O228" s="348"/>
      <c r="P228" s="214">
        <v>0</v>
      </c>
      <c r="Q228" s="214">
        <v>2136.86</v>
      </c>
      <c r="R228" s="68" t="s">
        <v>1479</v>
      </c>
      <c r="S228" s="349"/>
      <c r="T228" s="272"/>
    </row>
    <row r="229" spans="1:20" ht="51">
      <c r="A229" s="191" t="s">
        <v>550</v>
      </c>
      <c r="B229" s="68"/>
      <c r="C229" s="212" t="s">
        <v>589</v>
      </c>
      <c r="D229" s="213">
        <v>45702</v>
      </c>
      <c r="E229" s="191" t="s">
        <v>2065</v>
      </c>
      <c r="F229" s="191" t="s">
        <v>3</v>
      </c>
      <c r="G229" s="191">
        <v>2259493</v>
      </c>
      <c r="H229" s="68"/>
      <c r="I229" s="197" t="s">
        <v>2239</v>
      </c>
      <c r="J229" s="68"/>
      <c r="K229" s="68"/>
      <c r="L229" s="68"/>
      <c r="M229" s="68"/>
      <c r="N229" s="348"/>
      <c r="O229" s="348"/>
      <c r="P229" s="214">
        <v>0</v>
      </c>
      <c r="Q229" s="214">
        <v>2493</v>
      </c>
      <c r="R229" s="68" t="s">
        <v>1479</v>
      </c>
      <c r="S229" s="349"/>
      <c r="T229" s="272"/>
    </row>
    <row r="230" spans="1:20" ht="63.75">
      <c r="A230" s="191" t="s">
        <v>544</v>
      </c>
      <c r="B230" s="68"/>
      <c r="C230" s="212" t="s">
        <v>679</v>
      </c>
      <c r="D230" s="213">
        <v>45702</v>
      </c>
      <c r="E230" s="191" t="s">
        <v>2066</v>
      </c>
      <c r="F230" s="191" t="s">
        <v>6</v>
      </c>
      <c r="G230" s="191">
        <v>2171022</v>
      </c>
      <c r="H230" s="68"/>
      <c r="I230" s="197" t="s">
        <v>2240</v>
      </c>
      <c r="J230" s="68"/>
      <c r="K230" s="68"/>
      <c r="L230" s="68"/>
      <c r="M230" s="68"/>
      <c r="N230" s="348"/>
      <c r="O230" s="348"/>
      <c r="P230" s="214">
        <v>0</v>
      </c>
      <c r="Q230" s="214">
        <v>50731.74</v>
      </c>
      <c r="R230" s="68" t="s">
        <v>1479</v>
      </c>
      <c r="S230" s="349"/>
      <c r="T230" s="272"/>
    </row>
    <row r="231" spans="1:20" ht="63.75">
      <c r="A231" s="191" t="s">
        <v>544</v>
      </c>
      <c r="B231" s="68"/>
      <c r="C231" s="212" t="s">
        <v>679</v>
      </c>
      <c r="D231" s="213">
        <v>45702</v>
      </c>
      <c r="E231" s="191" t="s">
        <v>2067</v>
      </c>
      <c r="F231" s="191" t="s">
        <v>6</v>
      </c>
      <c r="G231" s="191">
        <v>2171024</v>
      </c>
      <c r="H231" s="68"/>
      <c r="I231" s="197" t="s">
        <v>2241</v>
      </c>
      <c r="J231" s="68"/>
      <c r="K231" s="68"/>
      <c r="L231" s="68"/>
      <c r="M231" s="68"/>
      <c r="N231" s="348"/>
      <c r="O231" s="348"/>
      <c r="P231" s="214">
        <v>0</v>
      </c>
      <c r="Q231" s="214">
        <v>30095.46</v>
      </c>
      <c r="R231" s="68" t="s">
        <v>1479</v>
      </c>
      <c r="S231" s="349"/>
      <c r="T231" s="272"/>
    </row>
    <row r="232" spans="1:20" ht="63.75">
      <c r="A232" s="191" t="s">
        <v>544</v>
      </c>
      <c r="B232" s="68"/>
      <c r="C232" s="212" t="s">
        <v>679</v>
      </c>
      <c r="D232" s="213">
        <v>45702</v>
      </c>
      <c r="E232" s="191" t="s">
        <v>2068</v>
      </c>
      <c r="F232" s="191" t="s">
        <v>6</v>
      </c>
      <c r="G232" s="191">
        <v>2171025</v>
      </c>
      <c r="H232" s="68"/>
      <c r="I232" s="197" t="s">
        <v>2242</v>
      </c>
      <c r="J232" s="68"/>
      <c r="K232" s="68"/>
      <c r="L232" s="68"/>
      <c r="M232" s="68"/>
      <c r="N232" s="348"/>
      <c r="O232" s="348"/>
      <c r="P232" s="214">
        <v>0</v>
      </c>
      <c r="Q232" s="214">
        <v>287107.42</v>
      </c>
      <c r="R232" s="68" t="s">
        <v>1479</v>
      </c>
      <c r="S232" s="349"/>
      <c r="T232" s="272"/>
    </row>
    <row r="233" spans="1:20" ht="51">
      <c r="A233" s="191">
        <v>81</v>
      </c>
      <c r="B233" s="68"/>
      <c r="C233" s="212" t="s">
        <v>49</v>
      </c>
      <c r="D233" s="213">
        <v>45705</v>
      </c>
      <c r="E233" s="191" t="s">
        <v>2069</v>
      </c>
      <c r="F233" s="191" t="s">
        <v>3</v>
      </c>
      <c r="G233" s="191">
        <v>2259845</v>
      </c>
      <c r="H233" s="68"/>
      <c r="I233" s="197" t="s">
        <v>2243</v>
      </c>
      <c r="J233" s="68"/>
      <c r="K233" s="68"/>
      <c r="L233" s="68"/>
      <c r="M233" s="68"/>
      <c r="N233" s="348"/>
      <c r="O233" s="348"/>
      <c r="P233" s="214">
        <v>0</v>
      </c>
      <c r="Q233" s="214">
        <v>90</v>
      </c>
      <c r="R233" s="68" t="s">
        <v>1479</v>
      </c>
      <c r="S233" s="349"/>
      <c r="T233" s="272"/>
    </row>
    <row r="234" spans="1:20" ht="38.25">
      <c r="A234" s="191">
        <v>15</v>
      </c>
      <c r="B234" s="68"/>
      <c r="C234" s="212" t="s">
        <v>39</v>
      </c>
      <c r="D234" s="213">
        <v>45705</v>
      </c>
      <c r="E234" s="191" t="s">
        <v>2070</v>
      </c>
      <c r="F234" s="191" t="s">
        <v>3</v>
      </c>
      <c r="G234" s="191">
        <v>2259988</v>
      </c>
      <c r="H234" s="68"/>
      <c r="I234" s="197" t="s">
        <v>2244</v>
      </c>
      <c r="J234" s="68"/>
      <c r="K234" s="68"/>
      <c r="L234" s="68"/>
      <c r="M234" s="68"/>
      <c r="N234" s="348"/>
      <c r="O234" s="348"/>
      <c r="P234" s="214">
        <v>0</v>
      </c>
      <c r="Q234" s="214">
        <v>2</v>
      </c>
      <c r="R234" s="68" t="s">
        <v>1479</v>
      </c>
      <c r="S234" s="349"/>
      <c r="T234" s="272"/>
    </row>
    <row r="235" spans="1:20" ht="38.25">
      <c r="A235" s="191">
        <v>15</v>
      </c>
      <c r="B235" s="68"/>
      <c r="C235" s="212" t="s">
        <v>39</v>
      </c>
      <c r="D235" s="213">
        <v>45705</v>
      </c>
      <c r="E235" s="191" t="s">
        <v>2071</v>
      </c>
      <c r="F235" s="191" t="s">
        <v>3</v>
      </c>
      <c r="G235" s="191">
        <v>2259989</v>
      </c>
      <c r="H235" s="68"/>
      <c r="I235" s="197" t="s">
        <v>2245</v>
      </c>
      <c r="J235" s="68"/>
      <c r="K235" s="68"/>
      <c r="L235" s="68"/>
      <c r="M235" s="68"/>
      <c r="N235" s="348"/>
      <c r="O235" s="348"/>
      <c r="P235" s="214">
        <v>0</v>
      </c>
      <c r="Q235" s="214">
        <v>29</v>
      </c>
      <c r="R235" s="68" t="s">
        <v>1479</v>
      </c>
      <c r="S235" s="349"/>
      <c r="T235" s="272"/>
    </row>
    <row r="236" spans="1:20" ht="51">
      <c r="A236" s="191">
        <v>526</v>
      </c>
      <c r="B236" s="68"/>
      <c r="C236" s="212" t="s">
        <v>1262</v>
      </c>
      <c r="D236" s="213">
        <v>45705</v>
      </c>
      <c r="E236" s="191" t="s">
        <v>2072</v>
      </c>
      <c r="F236" s="191" t="s">
        <v>3</v>
      </c>
      <c r="G236" s="191">
        <v>2260011</v>
      </c>
      <c r="H236" s="68"/>
      <c r="I236" s="197" t="s">
        <v>2246</v>
      </c>
      <c r="J236" s="68"/>
      <c r="K236" s="68"/>
      <c r="L236" s="68"/>
      <c r="M236" s="68"/>
      <c r="N236" s="348"/>
      <c r="O236" s="348"/>
      <c r="P236" s="214">
        <v>0</v>
      </c>
      <c r="Q236" s="214">
        <v>19500</v>
      </c>
      <c r="R236" s="68" t="s">
        <v>1479</v>
      </c>
      <c r="S236" s="349"/>
      <c r="T236" s="272"/>
    </row>
    <row r="237" spans="1:20" ht="38.25">
      <c r="A237" s="191" t="s">
        <v>550</v>
      </c>
      <c r="B237" s="68"/>
      <c r="C237" s="212" t="s">
        <v>589</v>
      </c>
      <c r="D237" s="213">
        <v>45705</v>
      </c>
      <c r="E237" s="191" t="s">
        <v>2073</v>
      </c>
      <c r="F237" s="191" t="s">
        <v>3</v>
      </c>
      <c r="G237" s="191">
        <v>2260016</v>
      </c>
      <c r="H237" s="68"/>
      <c r="I237" s="197" t="s">
        <v>2247</v>
      </c>
      <c r="J237" s="68"/>
      <c r="K237" s="68"/>
      <c r="L237" s="68"/>
      <c r="M237" s="68"/>
      <c r="N237" s="348"/>
      <c r="O237" s="348"/>
      <c r="P237" s="214">
        <v>0</v>
      </c>
      <c r="Q237" s="214">
        <v>120</v>
      </c>
      <c r="R237" s="68" t="s">
        <v>1479</v>
      </c>
      <c r="S237" s="349"/>
      <c r="T237" s="272"/>
    </row>
    <row r="238" spans="1:20" ht="51">
      <c r="A238" s="191">
        <v>132</v>
      </c>
      <c r="B238" s="68"/>
      <c r="C238" s="212" t="s">
        <v>59</v>
      </c>
      <c r="D238" s="213">
        <v>45705</v>
      </c>
      <c r="E238" s="191" t="s">
        <v>2074</v>
      </c>
      <c r="F238" s="191" t="s">
        <v>3</v>
      </c>
      <c r="G238" s="191">
        <v>2259831</v>
      </c>
      <c r="H238" s="68"/>
      <c r="I238" s="197" t="s">
        <v>2248</v>
      </c>
      <c r="J238" s="68"/>
      <c r="K238" s="68"/>
      <c r="L238" s="68"/>
      <c r="M238" s="68"/>
      <c r="N238" s="348"/>
      <c r="O238" s="348"/>
      <c r="P238" s="214">
        <v>0</v>
      </c>
      <c r="Q238" s="214">
        <v>11520</v>
      </c>
      <c r="R238" s="68" t="s">
        <v>1479</v>
      </c>
      <c r="S238" s="349"/>
      <c r="T238" s="272"/>
    </row>
    <row r="239" spans="1:20" ht="51">
      <c r="A239" s="191" t="s">
        <v>541</v>
      </c>
      <c r="B239" s="68"/>
      <c r="C239" s="212" t="s">
        <v>590</v>
      </c>
      <c r="D239" s="213">
        <v>45705</v>
      </c>
      <c r="E239" s="191" t="s">
        <v>2075</v>
      </c>
      <c r="F239" s="191" t="s">
        <v>3</v>
      </c>
      <c r="G239" s="191">
        <v>2259865</v>
      </c>
      <c r="H239" s="68"/>
      <c r="I239" s="197" t="s">
        <v>2249</v>
      </c>
      <c r="J239" s="68"/>
      <c r="K239" s="68"/>
      <c r="L239" s="68"/>
      <c r="M239" s="68"/>
      <c r="N239" s="348"/>
      <c r="O239" s="348"/>
      <c r="P239" s="214">
        <v>0</v>
      </c>
      <c r="Q239" s="214">
        <v>12790.75</v>
      </c>
      <c r="R239" s="68" t="s">
        <v>1479</v>
      </c>
      <c r="S239" s="349"/>
      <c r="T239" s="272"/>
    </row>
    <row r="240" spans="1:20" ht="63.75">
      <c r="A240" s="191" t="s">
        <v>544</v>
      </c>
      <c r="B240" s="68"/>
      <c r="C240" s="212" t="s">
        <v>679</v>
      </c>
      <c r="D240" s="213">
        <v>45705</v>
      </c>
      <c r="E240" s="191" t="s">
        <v>2076</v>
      </c>
      <c r="F240" s="191" t="s">
        <v>6</v>
      </c>
      <c r="G240" s="191">
        <v>2171928</v>
      </c>
      <c r="H240" s="68"/>
      <c r="I240" s="197" t="s">
        <v>2250</v>
      </c>
      <c r="J240" s="68"/>
      <c r="K240" s="68"/>
      <c r="L240" s="68"/>
      <c r="M240" s="68"/>
      <c r="N240" s="348"/>
      <c r="O240" s="348"/>
      <c r="P240" s="214">
        <v>0</v>
      </c>
      <c r="Q240" s="214">
        <v>11261.14</v>
      </c>
      <c r="R240" s="68" t="s">
        <v>1479</v>
      </c>
      <c r="S240" s="349"/>
      <c r="T240" s="272"/>
    </row>
    <row r="241" spans="1:20" ht="89.25">
      <c r="A241" s="191" t="s">
        <v>541</v>
      </c>
      <c r="B241" s="68"/>
      <c r="C241" s="212" t="s">
        <v>590</v>
      </c>
      <c r="D241" s="213">
        <v>45705</v>
      </c>
      <c r="E241" s="191" t="s">
        <v>2077</v>
      </c>
      <c r="F241" s="191" t="s">
        <v>6</v>
      </c>
      <c r="G241" s="191">
        <v>22529</v>
      </c>
      <c r="H241" s="68"/>
      <c r="I241" s="197" t="s">
        <v>2251</v>
      </c>
      <c r="J241" s="68"/>
      <c r="K241" s="68"/>
      <c r="L241" s="68"/>
      <c r="M241" s="68"/>
      <c r="N241" s="348"/>
      <c r="O241" s="348"/>
      <c r="P241" s="214">
        <v>0</v>
      </c>
      <c r="Q241" s="214">
        <v>1518518.88</v>
      </c>
      <c r="R241" s="68" t="s">
        <v>1479</v>
      </c>
      <c r="S241" s="349"/>
      <c r="T241" s="272"/>
    </row>
    <row r="242" spans="1:20" ht="63.75">
      <c r="A242" s="191">
        <v>513</v>
      </c>
      <c r="B242" s="68"/>
      <c r="C242" s="212" t="s">
        <v>160</v>
      </c>
      <c r="D242" s="213">
        <v>45705</v>
      </c>
      <c r="E242" s="191" t="s">
        <v>2078</v>
      </c>
      <c r="F242" s="191" t="s">
        <v>6</v>
      </c>
      <c r="G242" s="191">
        <v>22658</v>
      </c>
      <c r="H242" s="68"/>
      <c r="I242" s="197" t="s">
        <v>2252</v>
      </c>
      <c r="J242" s="68"/>
      <c r="K242" s="68"/>
      <c r="L242" s="68"/>
      <c r="M242" s="68"/>
      <c r="N242" s="348"/>
      <c r="O242" s="348"/>
      <c r="P242" s="214">
        <v>0</v>
      </c>
      <c r="Q242" s="214">
        <v>17146684.329999998</v>
      </c>
      <c r="R242" s="68" t="s">
        <v>1479</v>
      </c>
      <c r="S242" s="349"/>
      <c r="T242" s="272"/>
    </row>
    <row r="243" spans="1:20" ht="63.75">
      <c r="A243" s="191">
        <v>513</v>
      </c>
      <c r="B243" s="68"/>
      <c r="C243" s="212" t="s">
        <v>160</v>
      </c>
      <c r="D243" s="213">
        <v>45705</v>
      </c>
      <c r="E243" s="191" t="s">
        <v>2079</v>
      </c>
      <c r="F243" s="191" t="s">
        <v>6</v>
      </c>
      <c r="G243" s="191">
        <v>22659</v>
      </c>
      <c r="H243" s="68"/>
      <c r="I243" s="197" t="s">
        <v>2253</v>
      </c>
      <c r="J243" s="68"/>
      <c r="K243" s="68"/>
      <c r="L243" s="68"/>
      <c r="M243" s="68"/>
      <c r="N243" s="348"/>
      <c r="O243" s="348"/>
      <c r="P243" s="214">
        <v>0</v>
      </c>
      <c r="Q243" s="214">
        <v>253315.67</v>
      </c>
      <c r="R243" s="68" t="s">
        <v>1479</v>
      </c>
      <c r="S243" s="349"/>
      <c r="T243" s="272"/>
    </row>
    <row r="244" spans="1:20" ht="51">
      <c r="A244" s="191">
        <v>16</v>
      </c>
      <c r="B244" s="68"/>
      <c r="C244" s="212" t="s">
        <v>40</v>
      </c>
      <c r="D244" s="213">
        <v>45706</v>
      </c>
      <c r="E244" s="191" t="s">
        <v>2080</v>
      </c>
      <c r="F244" s="191" t="s">
        <v>3</v>
      </c>
      <c r="G244" s="191">
        <v>2260238</v>
      </c>
      <c r="H244" s="68"/>
      <c r="I244" s="197" t="s">
        <v>2254</v>
      </c>
      <c r="J244" s="68"/>
      <c r="K244" s="68"/>
      <c r="L244" s="68"/>
      <c r="M244" s="68"/>
      <c r="N244" s="348"/>
      <c r="O244" s="348"/>
      <c r="P244" s="214">
        <v>0</v>
      </c>
      <c r="Q244" s="214">
        <v>3354.16</v>
      </c>
      <c r="R244" s="68" t="s">
        <v>1479</v>
      </c>
      <c r="S244" s="349"/>
      <c r="T244" s="272"/>
    </row>
    <row r="245" spans="1:20" ht="51">
      <c r="A245" s="191">
        <v>423</v>
      </c>
      <c r="B245" s="68"/>
      <c r="C245" s="212" t="s">
        <v>150</v>
      </c>
      <c r="D245" s="213">
        <v>45706</v>
      </c>
      <c r="E245" s="191" t="s">
        <v>2081</v>
      </c>
      <c r="F245" s="191" t="s">
        <v>3</v>
      </c>
      <c r="G245" s="191">
        <v>2260325</v>
      </c>
      <c r="H245" s="68"/>
      <c r="I245" s="197" t="s">
        <v>2255</v>
      </c>
      <c r="J245" s="68"/>
      <c r="K245" s="68"/>
      <c r="L245" s="68"/>
      <c r="M245" s="68"/>
      <c r="N245" s="348"/>
      <c r="O245" s="348"/>
      <c r="P245" s="214">
        <v>0</v>
      </c>
      <c r="Q245" s="214">
        <v>289.13</v>
      </c>
      <c r="R245" s="68" t="s">
        <v>1479</v>
      </c>
      <c r="S245" s="349"/>
      <c r="T245" s="272"/>
    </row>
    <row r="246" spans="1:20" ht="51">
      <c r="A246" s="191">
        <v>513</v>
      </c>
      <c r="B246" s="68"/>
      <c r="C246" s="212" t="s">
        <v>160</v>
      </c>
      <c r="D246" s="213">
        <v>45706</v>
      </c>
      <c r="E246" s="191" t="s">
        <v>2082</v>
      </c>
      <c r="F246" s="191" t="s">
        <v>3</v>
      </c>
      <c r="G246" s="191">
        <v>2260214</v>
      </c>
      <c r="H246" s="68"/>
      <c r="I246" s="197" t="s">
        <v>2256</v>
      </c>
      <c r="J246" s="68"/>
      <c r="K246" s="68"/>
      <c r="L246" s="68"/>
      <c r="M246" s="68"/>
      <c r="N246" s="348"/>
      <c r="O246" s="348"/>
      <c r="P246" s="214">
        <v>0</v>
      </c>
      <c r="Q246" s="214">
        <v>3598</v>
      </c>
      <c r="R246" s="68" t="s">
        <v>1479</v>
      </c>
      <c r="S246" s="349"/>
      <c r="T246" s="272"/>
    </row>
    <row r="247" spans="1:20" ht="63.75">
      <c r="A247" s="191" t="s">
        <v>541</v>
      </c>
      <c r="B247" s="68"/>
      <c r="C247" s="212" t="s">
        <v>590</v>
      </c>
      <c r="D247" s="213">
        <v>45706</v>
      </c>
      <c r="E247" s="191" t="s">
        <v>2083</v>
      </c>
      <c r="F247" s="191" t="s">
        <v>3</v>
      </c>
      <c r="G247" s="191">
        <v>2260262</v>
      </c>
      <c r="H247" s="68"/>
      <c r="I247" s="197" t="s">
        <v>2257</v>
      </c>
      <c r="J247" s="68"/>
      <c r="K247" s="68"/>
      <c r="L247" s="68"/>
      <c r="M247" s="68"/>
      <c r="N247" s="348"/>
      <c r="O247" s="348"/>
      <c r="P247" s="214">
        <v>0</v>
      </c>
      <c r="Q247" s="214">
        <v>10549.5</v>
      </c>
      <c r="R247" s="68" t="s">
        <v>1479</v>
      </c>
      <c r="S247" s="349"/>
      <c r="T247" s="272"/>
    </row>
    <row r="248" spans="1:20" ht="63.75">
      <c r="A248" s="191" t="s">
        <v>541</v>
      </c>
      <c r="B248" s="68"/>
      <c r="C248" s="212" t="s">
        <v>590</v>
      </c>
      <c r="D248" s="213">
        <v>45706</v>
      </c>
      <c r="E248" s="191" t="s">
        <v>2084</v>
      </c>
      <c r="F248" s="191" t="s">
        <v>3</v>
      </c>
      <c r="G248" s="191">
        <v>2260265</v>
      </c>
      <c r="H248" s="68"/>
      <c r="I248" s="197" t="s">
        <v>2258</v>
      </c>
      <c r="J248" s="68"/>
      <c r="K248" s="68"/>
      <c r="L248" s="68"/>
      <c r="M248" s="68"/>
      <c r="N248" s="348"/>
      <c r="O248" s="348"/>
      <c r="P248" s="214">
        <v>0</v>
      </c>
      <c r="Q248" s="214">
        <v>3516.5</v>
      </c>
      <c r="R248" s="68" t="s">
        <v>1479</v>
      </c>
      <c r="S248" s="349"/>
      <c r="T248" s="272"/>
    </row>
    <row r="249" spans="1:20" ht="51">
      <c r="A249" s="191" t="s">
        <v>550</v>
      </c>
      <c r="B249" s="68"/>
      <c r="C249" s="212" t="s">
        <v>589</v>
      </c>
      <c r="D249" s="213">
        <v>45706</v>
      </c>
      <c r="E249" s="191" t="s">
        <v>2085</v>
      </c>
      <c r="F249" s="191" t="s">
        <v>3</v>
      </c>
      <c r="G249" s="191">
        <v>2260278</v>
      </c>
      <c r="H249" s="68"/>
      <c r="I249" s="197" t="s">
        <v>2259</v>
      </c>
      <c r="J249" s="68"/>
      <c r="K249" s="68"/>
      <c r="L249" s="68"/>
      <c r="M249" s="68"/>
      <c r="N249" s="348"/>
      <c r="O249" s="348"/>
      <c r="P249" s="214">
        <v>0</v>
      </c>
      <c r="Q249" s="214">
        <v>2685</v>
      </c>
      <c r="R249" s="68" t="s">
        <v>1479</v>
      </c>
      <c r="S249" s="349"/>
      <c r="T249" s="272"/>
    </row>
    <row r="250" spans="1:20" ht="51">
      <c r="A250" s="191" t="s">
        <v>550</v>
      </c>
      <c r="B250" s="68"/>
      <c r="C250" s="212" t="s">
        <v>589</v>
      </c>
      <c r="D250" s="213">
        <v>45706</v>
      </c>
      <c r="E250" s="191" t="s">
        <v>2086</v>
      </c>
      <c r="F250" s="191" t="s">
        <v>3</v>
      </c>
      <c r="G250" s="191">
        <v>2260282</v>
      </c>
      <c r="H250" s="68"/>
      <c r="I250" s="197" t="s">
        <v>2260</v>
      </c>
      <c r="J250" s="68"/>
      <c r="K250" s="68"/>
      <c r="L250" s="68"/>
      <c r="M250" s="68"/>
      <c r="N250" s="348"/>
      <c r="O250" s="348"/>
      <c r="P250" s="214">
        <v>0</v>
      </c>
      <c r="Q250" s="214">
        <v>2650.34</v>
      </c>
      <c r="R250" s="68" t="s">
        <v>1479</v>
      </c>
      <c r="S250" s="349"/>
      <c r="T250" s="272"/>
    </row>
    <row r="251" spans="1:20" ht="51">
      <c r="A251" s="191">
        <v>291</v>
      </c>
      <c r="B251" s="68"/>
      <c r="C251" s="212" t="s">
        <v>119</v>
      </c>
      <c r="D251" s="213">
        <v>45706</v>
      </c>
      <c r="E251" s="191" t="s">
        <v>2087</v>
      </c>
      <c r="F251" s="191" t="s">
        <v>3</v>
      </c>
      <c r="G251" s="191">
        <v>2260283</v>
      </c>
      <c r="H251" s="68"/>
      <c r="I251" s="197" t="s">
        <v>2261</v>
      </c>
      <c r="J251" s="68"/>
      <c r="K251" s="68"/>
      <c r="L251" s="68"/>
      <c r="M251" s="68"/>
      <c r="N251" s="348"/>
      <c r="O251" s="348"/>
      <c r="P251" s="214">
        <v>0</v>
      </c>
      <c r="Q251" s="214">
        <v>16945.66</v>
      </c>
      <c r="R251" s="68" t="s">
        <v>1479</v>
      </c>
      <c r="S251" s="349"/>
      <c r="T251" s="272"/>
    </row>
    <row r="252" spans="1:20" ht="76.5">
      <c r="A252" s="191">
        <v>862</v>
      </c>
      <c r="B252" s="68"/>
      <c r="C252" s="212" t="s">
        <v>187</v>
      </c>
      <c r="D252" s="213">
        <v>45706</v>
      </c>
      <c r="E252" s="191" t="s">
        <v>2088</v>
      </c>
      <c r="F252" s="191" t="s">
        <v>635</v>
      </c>
      <c r="G252" s="191">
        <v>10971363</v>
      </c>
      <c r="H252" s="68"/>
      <c r="I252" s="197" t="s">
        <v>2262</v>
      </c>
      <c r="J252" s="68"/>
      <c r="K252" s="68"/>
      <c r="L252" s="68"/>
      <c r="M252" s="68"/>
      <c r="N252" s="348"/>
      <c r="O252" s="348"/>
      <c r="P252" s="214">
        <v>0</v>
      </c>
      <c r="Q252" s="214">
        <v>0.09</v>
      </c>
      <c r="R252" s="68" t="s">
        <v>1479</v>
      </c>
      <c r="S252" s="349"/>
      <c r="T252" s="272"/>
    </row>
    <row r="253" spans="1:20" ht="63.75">
      <c r="A253" s="191" t="s">
        <v>544</v>
      </c>
      <c r="B253" s="68"/>
      <c r="C253" s="212" t="s">
        <v>679</v>
      </c>
      <c r="D253" s="213">
        <v>45706</v>
      </c>
      <c r="E253" s="191" t="s">
        <v>2089</v>
      </c>
      <c r="F253" s="191" t="s">
        <v>6</v>
      </c>
      <c r="G253" s="191">
        <v>2172669</v>
      </c>
      <c r="H253" s="68"/>
      <c r="I253" s="197" t="s">
        <v>2263</v>
      </c>
      <c r="J253" s="68"/>
      <c r="K253" s="68"/>
      <c r="L253" s="68"/>
      <c r="M253" s="68"/>
      <c r="N253" s="348"/>
      <c r="O253" s="348"/>
      <c r="P253" s="214">
        <v>0</v>
      </c>
      <c r="Q253" s="214">
        <v>533323.31000000006</v>
      </c>
      <c r="R253" s="68" t="s">
        <v>1479</v>
      </c>
      <c r="S253" s="349"/>
      <c r="T253" s="272"/>
    </row>
    <row r="254" spans="1:20" ht="63.75">
      <c r="A254" s="191" t="s">
        <v>544</v>
      </c>
      <c r="B254" s="68"/>
      <c r="C254" s="212" t="s">
        <v>679</v>
      </c>
      <c r="D254" s="213">
        <v>45706</v>
      </c>
      <c r="E254" s="191" t="s">
        <v>2090</v>
      </c>
      <c r="F254" s="191" t="s">
        <v>6</v>
      </c>
      <c r="G254" s="191">
        <v>2172670</v>
      </c>
      <c r="H254" s="68"/>
      <c r="I254" s="197" t="s">
        <v>2264</v>
      </c>
      <c r="J254" s="68"/>
      <c r="K254" s="68"/>
      <c r="L254" s="68"/>
      <c r="M254" s="68"/>
      <c r="N254" s="348"/>
      <c r="O254" s="348"/>
      <c r="P254" s="214">
        <v>0</v>
      </c>
      <c r="Q254" s="214">
        <v>220383.82</v>
      </c>
      <c r="R254" s="68" t="s">
        <v>1479</v>
      </c>
      <c r="S254" s="349"/>
      <c r="T254" s="272"/>
    </row>
    <row r="255" spans="1:20" ht="63.75">
      <c r="A255" s="191" t="s">
        <v>544</v>
      </c>
      <c r="B255" s="68"/>
      <c r="C255" s="212" t="s">
        <v>679</v>
      </c>
      <c r="D255" s="213">
        <v>45706</v>
      </c>
      <c r="E255" s="191" t="s">
        <v>2091</v>
      </c>
      <c r="F255" s="191" t="s">
        <v>6</v>
      </c>
      <c r="G255" s="191">
        <v>2172671</v>
      </c>
      <c r="H255" s="68"/>
      <c r="I255" s="197" t="s">
        <v>2265</v>
      </c>
      <c r="J255" s="68"/>
      <c r="K255" s="68"/>
      <c r="L255" s="68"/>
      <c r="M255" s="68"/>
      <c r="N255" s="348"/>
      <c r="O255" s="348"/>
      <c r="P255" s="214">
        <v>0</v>
      </c>
      <c r="Q255" s="214">
        <v>12869.52</v>
      </c>
      <c r="R255" s="68" t="s">
        <v>1479</v>
      </c>
      <c r="S255" s="349"/>
      <c r="T255" s="272"/>
    </row>
    <row r="256" spans="1:20" ht="63.75">
      <c r="A256" s="191" t="s">
        <v>544</v>
      </c>
      <c r="B256" s="68"/>
      <c r="C256" s="212" t="s">
        <v>679</v>
      </c>
      <c r="D256" s="213">
        <v>45706</v>
      </c>
      <c r="E256" s="191" t="s">
        <v>2092</v>
      </c>
      <c r="F256" s="191" t="s">
        <v>6</v>
      </c>
      <c r="G256" s="191">
        <v>2172672</v>
      </c>
      <c r="H256" s="68"/>
      <c r="I256" s="197" t="s">
        <v>2266</v>
      </c>
      <c r="J256" s="68"/>
      <c r="K256" s="68"/>
      <c r="L256" s="68"/>
      <c r="M256" s="68"/>
      <c r="N256" s="348"/>
      <c r="O256" s="348"/>
      <c r="P256" s="214">
        <v>0</v>
      </c>
      <c r="Q256" s="214">
        <v>457.8</v>
      </c>
      <c r="R256" s="68" t="s">
        <v>1479</v>
      </c>
      <c r="S256" s="349"/>
      <c r="T256" s="272"/>
    </row>
    <row r="257" spans="1:20" ht="63.75">
      <c r="A257" s="191" t="s">
        <v>544</v>
      </c>
      <c r="B257" s="68"/>
      <c r="C257" s="212" t="s">
        <v>679</v>
      </c>
      <c r="D257" s="213">
        <v>45706</v>
      </c>
      <c r="E257" s="191" t="s">
        <v>2093</v>
      </c>
      <c r="F257" s="191" t="s">
        <v>6</v>
      </c>
      <c r="G257" s="191">
        <v>2172674</v>
      </c>
      <c r="H257" s="68"/>
      <c r="I257" s="197" t="s">
        <v>2267</v>
      </c>
      <c r="J257" s="68"/>
      <c r="K257" s="68"/>
      <c r="L257" s="68"/>
      <c r="M257" s="68"/>
      <c r="N257" s="348"/>
      <c r="O257" s="348"/>
      <c r="P257" s="214">
        <v>0</v>
      </c>
      <c r="Q257" s="214">
        <v>18739.919999999998</v>
      </c>
      <c r="R257" s="68" t="s">
        <v>1479</v>
      </c>
      <c r="S257" s="349"/>
      <c r="T257" s="272"/>
    </row>
    <row r="258" spans="1:20" ht="63.75">
      <c r="A258" s="191" t="s">
        <v>544</v>
      </c>
      <c r="B258" s="68"/>
      <c r="C258" s="212" t="s">
        <v>679</v>
      </c>
      <c r="D258" s="213">
        <v>45706</v>
      </c>
      <c r="E258" s="191" t="s">
        <v>2094</v>
      </c>
      <c r="F258" s="191" t="s">
        <v>6</v>
      </c>
      <c r="G258" s="191">
        <v>2172675</v>
      </c>
      <c r="H258" s="68"/>
      <c r="I258" s="197" t="s">
        <v>2268</v>
      </c>
      <c r="J258" s="68"/>
      <c r="K258" s="68"/>
      <c r="L258" s="68"/>
      <c r="M258" s="68"/>
      <c r="N258" s="348"/>
      <c r="O258" s="348"/>
      <c r="P258" s="214">
        <v>0</v>
      </c>
      <c r="Q258" s="214">
        <v>7550.63</v>
      </c>
      <c r="R258" s="68" t="s">
        <v>1479</v>
      </c>
      <c r="S258" s="349"/>
      <c r="T258" s="272"/>
    </row>
    <row r="259" spans="1:20" ht="63.75">
      <c r="A259" s="191" t="s">
        <v>544</v>
      </c>
      <c r="B259" s="68"/>
      <c r="C259" s="212" t="s">
        <v>679</v>
      </c>
      <c r="D259" s="213">
        <v>45706</v>
      </c>
      <c r="E259" s="191" t="s">
        <v>2095</v>
      </c>
      <c r="F259" s="191" t="s">
        <v>6</v>
      </c>
      <c r="G259" s="191">
        <v>2172677</v>
      </c>
      <c r="H259" s="68"/>
      <c r="I259" s="197" t="s">
        <v>2269</v>
      </c>
      <c r="J259" s="68"/>
      <c r="K259" s="68"/>
      <c r="L259" s="68"/>
      <c r="M259" s="68"/>
      <c r="N259" s="348"/>
      <c r="O259" s="348"/>
      <c r="P259" s="214">
        <v>0</v>
      </c>
      <c r="Q259" s="214">
        <v>93550.84</v>
      </c>
      <c r="R259" s="68" t="s">
        <v>1479</v>
      </c>
      <c r="S259" s="349"/>
      <c r="T259" s="272"/>
    </row>
    <row r="260" spans="1:20" ht="63.75">
      <c r="A260" s="191" t="s">
        <v>544</v>
      </c>
      <c r="B260" s="68"/>
      <c r="C260" s="212" t="s">
        <v>679</v>
      </c>
      <c r="D260" s="213">
        <v>45706</v>
      </c>
      <c r="E260" s="191" t="s">
        <v>2096</v>
      </c>
      <c r="F260" s="191" t="s">
        <v>6</v>
      </c>
      <c r="G260" s="191">
        <v>2172678</v>
      </c>
      <c r="H260" s="68"/>
      <c r="I260" s="197" t="s">
        <v>2270</v>
      </c>
      <c r="J260" s="68"/>
      <c r="K260" s="68"/>
      <c r="L260" s="68"/>
      <c r="M260" s="68"/>
      <c r="N260" s="348"/>
      <c r="O260" s="348"/>
      <c r="P260" s="214">
        <v>0</v>
      </c>
      <c r="Q260" s="214">
        <v>99370.52</v>
      </c>
      <c r="R260" s="68" t="s">
        <v>1479</v>
      </c>
      <c r="S260" s="349"/>
      <c r="T260" s="272"/>
    </row>
    <row r="261" spans="1:20" ht="76.5">
      <c r="A261" s="191">
        <v>291</v>
      </c>
      <c r="B261" s="68"/>
      <c r="C261" s="212" t="s">
        <v>119</v>
      </c>
      <c r="D261" s="213">
        <v>45706</v>
      </c>
      <c r="E261" s="191" t="s">
        <v>2097</v>
      </c>
      <c r="F261" s="191" t="s">
        <v>6</v>
      </c>
      <c r="G261" s="191">
        <v>1119641</v>
      </c>
      <c r="H261" s="68"/>
      <c r="I261" s="197" t="s">
        <v>2271</v>
      </c>
      <c r="J261" s="68"/>
      <c r="K261" s="68"/>
      <c r="L261" s="68"/>
      <c r="M261" s="68"/>
      <c r="N261" s="348"/>
      <c r="O261" s="348"/>
      <c r="P261" s="214">
        <v>0</v>
      </c>
      <c r="Q261" s="214">
        <v>3132320.59</v>
      </c>
      <c r="R261" s="68" t="s">
        <v>1479</v>
      </c>
      <c r="S261" s="349"/>
      <c r="T261" s="272"/>
    </row>
    <row r="262" spans="1:20" ht="76.5">
      <c r="A262" s="191">
        <v>291</v>
      </c>
      <c r="B262" s="68"/>
      <c r="C262" s="212" t="s">
        <v>119</v>
      </c>
      <c r="D262" s="213">
        <v>45706</v>
      </c>
      <c r="E262" s="191" t="s">
        <v>2098</v>
      </c>
      <c r="F262" s="191" t="s">
        <v>10</v>
      </c>
      <c r="G262" s="191">
        <v>1119642</v>
      </c>
      <c r="H262" s="68"/>
      <c r="I262" s="197" t="s">
        <v>2272</v>
      </c>
      <c r="J262" s="68"/>
      <c r="K262" s="68"/>
      <c r="L262" s="68"/>
      <c r="M262" s="68"/>
      <c r="N262" s="348"/>
      <c r="O262" s="348"/>
      <c r="P262" s="214">
        <v>60</v>
      </c>
      <c r="Q262" s="214">
        <v>0</v>
      </c>
      <c r="R262" s="68" t="s">
        <v>1479</v>
      </c>
      <c r="S262" s="349"/>
      <c r="T262" s="272"/>
    </row>
    <row r="263" spans="1:20" ht="38.25">
      <c r="A263" s="191" t="s">
        <v>550</v>
      </c>
      <c r="B263" s="68"/>
      <c r="C263" s="212" t="s">
        <v>589</v>
      </c>
      <c r="D263" s="213">
        <v>45707</v>
      </c>
      <c r="E263" s="191" t="s">
        <v>2099</v>
      </c>
      <c r="F263" s="191" t="s">
        <v>3</v>
      </c>
      <c r="G263" s="191">
        <v>2260618</v>
      </c>
      <c r="H263" s="68"/>
      <c r="I263" s="197" t="s">
        <v>2273</v>
      </c>
      <c r="J263" s="68"/>
      <c r="K263" s="68"/>
      <c r="L263" s="68"/>
      <c r="M263" s="68"/>
      <c r="N263" s="348"/>
      <c r="O263" s="348"/>
      <c r="P263" s="214">
        <v>0</v>
      </c>
      <c r="Q263" s="214">
        <v>500</v>
      </c>
      <c r="R263" s="68" t="s">
        <v>1479</v>
      </c>
      <c r="S263" s="349"/>
      <c r="T263" s="272"/>
    </row>
    <row r="264" spans="1:20" ht="51">
      <c r="A264" s="191">
        <v>291</v>
      </c>
      <c r="B264" s="68"/>
      <c r="C264" s="212" t="s">
        <v>119</v>
      </c>
      <c r="D264" s="213">
        <v>45707</v>
      </c>
      <c r="E264" s="191" t="s">
        <v>2102</v>
      </c>
      <c r="F264" s="191" t="s">
        <v>6</v>
      </c>
      <c r="G264" s="191">
        <v>2173024</v>
      </c>
      <c r="H264" s="68"/>
      <c r="I264" s="197" t="s">
        <v>2274</v>
      </c>
      <c r="J264" s="68"/>
      <c r="K264" s="68"/>
      <c r="L264" s="68"/>
      <c r="M264" s="68"/>
      <c r="N264" s="348"/>
      <c r="O264" s="348"/>
      <c r="P264" s="214">
        <v>0</v>
      </c>
      <c r="Q264" s="214">
        <v>98781.89</v>
      </c>
      <c r="R264" s="68" t="s">
        <v>1479</v>
      </c>
      <c r="S264" s="349"/>
      <c r="T264" s="272"/>
    </row>
    <row r="265" spans="1:20" ht="63.75">
      <c r="A265" s="191" t="s">
        <v>544</v>
      </c>
      <c r="B265" s="68"/>
      <c r="C265" s="212" t="s">
        <v>679</v>
      </c>
      <c r="D265" s="213">
        <v>45707</v>
      </c>
      <c r="E265" s="191" t="s">
        <v>2103</v>
      </c>
      <c r="F265" s="191" t="s">
        <v>6</v>
      </c>
      <c r="G265" s="191">
        <v>2173504</v>
      </c>
      <c r="H265" s="68"/>
      <c r="I265" s="197" t="s">
        <v>2275</v>
      </c>
      <c r="J265" s="68"/>
      <c r="K265" s="68"/>
      <c r="L265" s="68"/>
      <c r="M265" s="68"/>
      <c r="N265" s="348"/>
      <c r="O265" s="348"/>
      <c r="P265" s="214">
        <v>0</v>
      </c>
      <c r="Q265" s="214">
        <v>111428</v>
      </c>
      <c r="R265" s="68" t="s">
        <v>1479</v>
      </c>
      <c r="S265" s="349"/>
      <c r="T265" s="272"/>
    </row>
    <row r="266" spans="1:20" ht="89.25">
      <c r="A266" s="191">
        <v>594</v>
      </c>
      <c r="B266" s="68"/>
      <c r="C266" s="212" t="s">
        <v>88</v>
      </c>
      <c r="D266" s="213">
        <v>45707</v>
      </c>
      <c r="E266" s="191" t="s">
        <v>2104</v>
      </c>
      <c r="F266" s="191" t="s">
        <v>599</v>
      </c>
      <c r="G266" s="191">
        <v>22616</v>
      </c>
      <c r="H266" s="68"/>
      <c r="I266" s="197" t="s">
        <v>2276</v>
      </c>
      <c r="J266" s="68"/>
      <c r="K266" s="68"/>
      <c r="L266" s="68"/>
      <c r="M266" s="68"/>
      <c r="N266" s="348"/>
      <c r="O266" s="348"/>
      <c r="P266" s="214">
        <v>0.02</v>
      </c>
      <c r="Q266" s="214">
        <v>0</v>
      </c>
      <c r="R266" s="68" t="s">
        <v>1479</v>
      </c>
      <c r="S266" s="349"/>
      <c r="T266" s="272"/>
    </row>
    <row r="267" spans="1:20" ht="38.25">
      <c r="A267" s="191">
        <v>76</v>
      </c>
      <c r="B267" s="68"/>
      <c r="C267" s="212" t="s">
        <v>48</v>
      </c>
      <c r="D267" s="213">
        <v>45708</v>
      </c>
      <c r="E267" s="191" t="s">
        <v>2105</v>
      </c>
      <c r="F267" s="191" t="s">
        <v>3</v>
      </c>
      <c r="G267" s="191">
        <v>2261013</v>
      </c>
      <c r="H267" s="68"/>
      <c r="I267" s="197" t="s">
        <v>2277</v>
      </c>
      <c r="J267" s="68"/>
      <c r="K267" s="68"/>
      <c r="L267" s="68"/>
      <c r="M267" s="68"/>
      <c r="N267" s="348"/>
      <c r="O267" s="348"/>
      <c r="P267" s="214">
        <v>0</v>
      </c>
      <c r="Q267" s="214">
        <v>1512.8</v>
      </c>
      <c r="R267" s="68" t="s">
        <v>1479</v>
      </c>
      <c r="S267" s="349"/>
      <c r="T267" s="272"/>
    </row>
    <row r="268" spans="1:20" ht="51">
      <c r="A268" s="191">
        <v>15</v>
      </c>
      <c r="B268" s="68"/>
      <c r="C268" s="212" t="s">
        <v>39</v>
      </c>
      <c r="D268" s="213">
        <v>45708</v>
      </c>
      <c r="E268" s="191" t="s">
        <v>2106</v>
      </c>
      <c r="F268" s="191" t="s">
        <v>3</v>
      </c>
      <c r="G268" s="191">
        <v>2261136</v>
      </c>
      <c r="H268" s="68"/>
      <c r="I268" s="197" t="s">
        <v>2278</v>
      </c>
      <c r="J268" s="68"/>
      <c r="K268" s="68"/>
      <c r="L268" s="68"/>
      <c r="M268" s="68"/>
      <c r="N268" s="348"/>
      <c r="O268" s="348"/>
      <c r="P268" s="214">
        <v>0</v>
      </c>
      <c r="Q268" s="214">
        <v>231.88</v>
      </c>
      <c r="R268" s="68" t="s">
        <v>1479</v>
      </c>
      <c r="S268" s="349"/>
      <c r="T268" s="272"/>
    </row>
    <row r="269" spans="1:20" ht="51">
      <c r="A269" s="191" t="s">
        <v>550</v>
      </c>
      <c r="B269" s="68"/>
      <c r="C269" s="212" t="s">
        <v>589</v>
      </c>
      <c r="D269" s="213">
        <v>45708</v>
      </c>
      <c r="E269" s="191" t="s">
        <v>2107</v>
      </c>
      <c r="F269" s="191" t="s">
        <v>3</v>
      </c>
      <c r="G269" s="191">
        <v>2261219</v>
      </c>
      <c r="H269" s="68"/>
      <c r="I269" s="197" t="s">
        <v>2279</v>
      </c>
      <c r="J269" s="68"/>
      <c r="K269" s="68"/>
      <c r="L269" s="68"/>
      <c r="M269" s="68"/>
      <c r="N269" s="348"/>
      <c r="O269" s="348"/>
      <c r="P269" s="214">
        <v>0</v>
      </c>
      <c r="Q269" s="214">
        <v>4858</v>
      </c>
      <c r="R269" s="68" t="s">
        <v>1479</v>
      </c>
      <c r="S269" s="349"/>
      <c r="T269" s="272"/>
    </row>
    <row r="270" spans="1:20" ht="63.75">
      <c r="A270" s="191">
        <v>903</v>
      </c>
      <c r="B270" s="68"/>
      <c r="C270" s="212" t="s">
        <v>192</v>
      </c>
      <c r="D270" s="213">
        <v>45708</v>
      </c>
      <c r="E270" s="191" t="s">
        <v>2108</v>
      </c>
      <c r="F270" s="191" t="s">
        <v>3</v>
      </c>
      <c r="G270" s="191">
        <v>2261072</v>
      </c>
      <c r="H270" s="68"/>
      <c r="I270" s="197" t="s">
        <v>2656</v>
      </c>
      <c r="J270" s="68"/>
      <c r="K270" s="68"/>
      <c r="L270" s="68"/>
      <c r="M270" s="68"/>
      <c r="N270" s="348"/>
      <c r="O270" s="348"/>
      <c r="P270" s="214">
        <v>0</v>
      </c>
      <c r="Q270" s="214">
        <v>2828.3</v>
      </c>
      <c r="R270" s="68" t="s">
        <v>2328</v>
      </c>
      <c r="S270" s="349"/>
      <c r="T270" s="272"/>
    </row>
    <row r="271" spans="1:20" ht="63.75">
      <c r="A271" s="191">
        <v>903</v>
      </c>
      <c r="B271" s="68"/>
      <c r="C271" s="212" t="s">
        <v>192</v>
      </c>
      <c r="D271" s="213">
        <v>45708</v>
      </c>
      <c r="E271" s="191" t="s">
        <v>2108</v>
      </c>
      <c r="F271" s="191" t="s">
        <v>3</v>
      </c>
      <c r="G271" s="191">
        <v>2261072</v>
      </c>
      <c r="H271" s="68"/>
      <c r="I271" s="197" t="s">
        <v>2656</v>
      </c>
      <c r="J271" s="68"/>
      <c r="K271" s="68"/>
      <c r="L271" s="68"/>
      <c r="M271" s="68"/>
      <c r="N271" s="348"/>
      <c r="O271" s="348"/>
      <c r="P271" s="214">
        <v>0</v>
      </c>
      <c r="Q271" s="214">
        <v>253836.52</v>
      </c>
      <c r="R271" s="68" t="s">
        <v>2328</v>
      </c>
      <c r="S271" s="349"/>
      <c r="T271" s="272"/>
    </row>
    <row r="272" spans="1:20" ht="63.75">
      <c r="A272" s="191">
        <v>15</v>
      </c>
      <c r="B272" s="68"/>
      <c r="C272" s="212" t="s">
        <v>39</v>
      </c>
      <c r="D272" s="213">
        <v>45708</v>
      </c>
      <c r="E272" s="191" t="s">
        <v>2108</v>
      </c>
      <c r="F272" s="191" t="s">
        <v>3</v>
      </c>
      <c r="G272" s="191">
        <v>2261072</v>
      </c>
      <c r="H272" s="68"/>
      <c r="I272" s="197" t="s">
        <v>2656</v>
      </c>
      <c r="J272" s="68"/>
      <c r="K272" s="68"/>
      <c r="L272" s="68"/>
      <c r="M272" s="68"/>
      <c r="N272" s="348"/>
      <c r="O272" s="348"/>
      <c r="P272" s="214">
        <v>0</v>
      </c>
      <c r="Q272" s="214">
        <v>2019.92</v>
      </c>
      <c r="R272" s="68" t="s">
        <v>2328</v>
      </c>
      <c r="S272" s="349"/>
      <c r="T272" s="272"/>
    </row>
    <row r="273" spans="1:20" ht="51">
      <c r="A273" s="191">
        <v>15</v>
      </c>
      <c r="B273" s="68"/>
      <c r="C273" s="212" t="s">
        <v>39</v>
      </c>
      <c r="D273" s="213">
        <v>45708</v>
      </c>
      <c r="E273" s="191" t="s">
        <v>2109</v>
      </c>
      <c r="F273" s="191" t="s">
        <v>3</v>
      </c>
      <c r="G273" s="191">
        <v>2261087</v>
      </c>
      <c r="H273" s="68"/>
      <c r="I273" s="197" t="s">
        <v>2280</v>
      </c>
      <c r="J273" s="68"/>
      <c r="K273" s="68"/>
      <c r="L273" s="68"/>
      <c r="M273" s="68"/>
      <c r="N273" s="348"/>
      <c r="O273" s="348"/>
      <c r="P273" s="214">
        <v>0</v>
      </c>
      <c r="Q273" s="214">
        <v>100</v>
      </c>
      <c r="R273" s="68" t="s">
        <v>1479</v>
      </c>
      <c r="S273" s="349"/>
      <c r="T273" s="272"/>
    </row>
    <row r="274" spans="1:20" ht="51">
      <c r="A274" s="191">
        <v>15</v>
      </c>
      <c r="B274" s="68"/>
      <c r="C274" s="212" t="s">
        <v>39</v>
      </c>
      <c r="D274" s="213">
        <v>45708</v>
      </c>
      <c r="E274" s="191" t="s">
        <v>2110</v>
      </c>
      <c r="F274" s="191" t="s">
        <v>3</v>
      </c>
      <c r="G274" s="191">
        <v>2261090</v>
      </c>
      <c r="H274" s="68"/>
      <c r="I274" s="197" t="s">
        <v>2281</v>
      </c>
      <c r="J274" s="68"/>
      <c r="K274" s="68"/>
      <c r="L274" s="68"/>
      <c r="M274" s="68"/>
      <c r="N274" s="348"/>
      <c r="O274" s="348"/>
      <c r="P274" s="214">
        <v>0</v>
      </c>
      <c r="Q274" s="214">
        <v>100</v>
      </c>
      <c r="R274" s="68" t="s">
        <v>1479</v>
      </c>
      <c r="S274" s="349"/>
      <c r="T274" s="272"/>
    </row>
    <row r="275" spans="1:20" ht="51">
      <c r="A275" s="191">
        <v>423</v>
      </c>
      <c r="B275" s="68"/>
      <c r="C275" s="212" t="s">
        <v>150</v>
      </c>
      <c r="D275" s="213">
        <v>45708</v>
      </c>
      <c r="E275" s="191" t="s">
        <v>2111</v>
      </c>
      <c r="F275" s="191" t="s">
        <v>3</v>
      </c>
      <c r="G275" s="191">
        <v>2261116</v>
      </c>
      <c r="H275" s="68"/>
      <c r="I275" s="197" t="s">
        <v>2282</v>
      </c>
      <c r="J275" s="68"/>
      <c r="K275" s="68"/>
      <c r="L275" s="68"/>
      <c r="M275" s="68"/>
      <c r="N275" s="348"/>
      <c r="O275" s="348"/>
      <c r="P275" s="214">
        <v>0</v>
      </c>
      <c r="Q275" s="214">
        <v>4176</v>
      </c>
      <c r="R275" s="68" t="s">
        <v>1479</v>
      </c>
      <c r="S275" s="349"/>
      <c r="T275" s="272"/>
    </row>
    <row r="276" spans="1:20" ht="51">
      <c r="A276" s="191">
        <v>423</v>
      </c>
      <c r="B276" s="68"/>
      <c r="C276" s="212" t="s">
        <v>150</v>
      </c>
      <c r="D276" s="213">
        <v>45708</v>
      </c>
      <c r="E276" s="191" t="s">
        <v>2112</v>
      </c>
      <c r="F276" s="191" t="s">
        <v>3</v>
      </c>
      <c r="G276" s="191">
        <v>2261118</v>
      </c>
      <c r="H276" s="68"/>
      <c r="I276" s="197" t="s">
        <v>2283</v>
      </c>
      <c r="J276" s="68"/>
      <c r="K276" s="68"/>
      <c r="L276" s="68"/>
      <c r="M276" s="68"/>
      <c r="N276" s="348"/>
      <c r="O276" s="348"/>
      <c r="P276" s="214">
        <v>0</v>
      </c>
      <c r="Q276" s="214">
        <v>4454.3999999999996</v>
      </c>
      <c r="R276" s="68" t="s">
        <v>1479</v>
      </c>
      <c r="S276" s="349"/>
      <c r="T276" s="272"/>
    </row>
    <row r="277" spans="1:20" ht="38.25">
      <c r="A277" s="191">
        <v>291</v>
      </c>
      <c r="B277" s="68"/>
      <c r="C277" s="212" t="s">
        <v>119</v>
      </c>
      <c r="D277" s="213">
        <v>45708</v>
      </c>
      <c r="E277" s="191" t="s">
        <v>2113</v>
      </c>
      <c r="F277" s="191" t="s">
        <v>6</v>
      </c>
      <c r="G277" s="191">
        <v>2174527</v>
      </c>
      <c r="H277" s="68"/>
      <c r="I277" s="197" t="s">
        <v>2284</v>
      </c>
      <c r="J277" s="68"/>
      <c r="K277" s="68"/>
      <c r="L277" s="68"/>
      <c r="M277" s="68"/>
      <c r="N277" s="348"/>
      <c r="O277" s="348"/>
      <c r="P277" s="214">
        <v>0</v>
      </c>
      <c r="Q277" s="214">
        <v>14616</v>
      </c>
      <c r="R277" s="68" t="s">
        <v>1479</v>
      </c>
      <c r="S277" s="349"/>
      <c r="T277" s="272"/>
    </row>
    <row r="278" spans="1:20" ht="38.25">
      <c r="A278" s="191">
        <v>15</v>
      </c>
      <c r="B278" s="68"/>
      <c r="C278" s="212" t="s">
        <v>39</v>
      </c>
      <c r="D278" s="213">
        <v>45709</v>
      </c>
      <c r="E278" s="191" t="s">
        <v>2114</v>
      </c>
      <c r="F278" s="191" t="s">
        <v>3</v>
      </c>
      <c r="G278" s="191">
        <v>2261506</v>
      </c>
      <c r="H278" s="68"/>
      <c r="I278" s="197" t="s">
        <v>2285</v>
      </c>
      <c r="J278" s="68"/>
      <c r="K278" s="68"/>
      <c r="L278" s="68"/>
      <c r="M278" s="68"/>
      <c r="N278" s="348"/>
      <c r="O278" s="348"/>
      <c r="P278" s="214">
        <v>0</v>
      </c>
      <c r="Q278" s="214">
        <v>1065</v>
      </c>
      <c r="R278" s="68" t="s">
        <v>1479</v>
      </c>
      <c r="S278" s="349"/>
      <c r="T278" s="272"/>
    </row>
    <row r="279" spans="1:20" ht="51">
      <c r="A279" s="191">
        <v>15</v>
      </c>
      <c r="B279" s="68"/>
      <c r="C279" s="212" t="s">
        <v>39</v>
      </c>
      <c r="D279" s="213">
        <v>45709</v>
      </c>
      <c r="E279" s="191" t="s">
        <v>2115</v>
      </c>
      <c r="F279" s="191" t="s">
        <v>3</v>
      </c>
      <c r="G279" s="191">
        <v>2261590</v>
      </c>
      <c r="H279" s="68"/>
      <c r="I279" s="197" t="s">
        <v>2286</v>
      </c>
      <c r="J279" s="68"/>
      <c r="K279" s="68"/>
      <c r="L279" s="68"/>
      <c r="M279" s="68"/>
      <c r="N279" s="348"/>
      <c r="O279" s="348"/>
      <c r="P279" s="214">
        <v>0</v>
      </c>
      <c r="Q279" s="214">
        <v>3000</v>
      </c>
      <c r="R279" s="68" t="s">
        <v>1479</v>
      </c>
      <c r="S279" s="349"/>
      <c r="T279" s="272"/>
    </row>
    <row r="280" spans="1:20" ht="38.25">
      <c r="A280" s="191" t="s">
        <v>550</v>
      </c>
      <c r="B280" s="68"/>
      <c r="C280" s="212" t="s">
        <v>589</v>
      </c>
      <c r="D280" s="213">
        <v>45709</v>
      </c>
      <c r="E280" s="191" t="s">
        <v>2116</v>
      </c>
      <c r="F280" s="191" t="s">
        <v>3</v>
      </c>
      <c r="G280" s="191">
        <v>2261624</v>
      </c>
      <c r="H280" s="68"/>
      <c r="I280" s="197" t="s">
        <v>1535</v>
      </c>
      <c r="J280" s="68"/>
      <c r="K280" s="68"/>
      <c r="L280" s="68"/>
      <c r="M280" s="68"/>
      <c r="N280" s="348"/>
      <c r="O280" s="348"/>
      <c r="P280" s="214">
        <v>0</v>
      </c>
      <c r="Q280" s="214">
        <v>860</v>
      </c>
      <c r="R280" s="68" t="s">
        <v>1479</v>
      </c>
      <c r="S280" s="349"/>
      <c r="T280" s="272"/>
    </row>
    <row r="281" spans="1:20" ht="51">
      <c r="A281" s="191" t="s">
        <v>541</v>
      </c>
      <c r="B281" s="68"/>
      <c r="C281" s="212" t="s">
        <v>590</v>
      </c>
      <c r="D281" s="213">
        <v>45709</v>
      </c>
      <c r="E281" s="191" t="s">
        <v>2117</v>
      </c>
      <c r="F281" s="191" t="s">
        <v>3</v>
      </c>
      <c r="G281" s="191">
        <v>2261482</v>
      </c>
      <c r="H281" s="68"/>
      <c r="I281" s="197" t="s">
        <v>2287</v>
      </c>
      <c r="J281" s="68"/>
      <c r="K281" s="68"/>
      <c r="L281" s="68"/>
      <c r="M281" s="68"/>
      <c r="N281" s="348"/>
      <c r="O281" s="348"/>
      <c r="P281" s="214">
        <v>0</v>
      </c>
      <c r="Q281" s="214">
        <v>84470.3</v>
      </c>
      <c r="R281" s="68" t="s">
        <v>1479</v>
      </c>
      <c r="S281" s="349"/>
      <c r="T281" s="272"/>
    </row>
    <row r="282" spans="1:20" ht="63.75">
      <c r="A282" s="191">
        <v>291</v>
      </c>
      <c r="B282" s="68"/>
      <c r="C282" s="212" t="s">
        <v>119</v>
      </c>
      <c r="D282" s="213">
        <v>45712</v>
      </c>
      <c r="E282" s="191" t="s">
        <v>2118</v>
      </c>
      <c r="F282" s="191" t="s">
        <v>3</v>
      </c>
      <c r="G282" s="191">
        <v>2262014</v>
      </c>
      <c r="H282" s="68"/>
      <c r="I282" s="197" t="s">
        <v>2288</v>
      </c>
      <c r="J282" s="68"/>
      <c r="K282" s="68"/>
      <c r="L282" s="68"/>
      <c r="M282" s="68"/>
      <c r="N282" s="348"/>
      <c r="O282" s="348"/>
      <c r="P282" s="214">
        <v>0</v>
      </c>
      <c r="Q282" s="214">
        <v>23877.54</v>
      </c>
      <c r="R282" s="68" t="s">
        <v>1479</v>
      </c>
      <c r="S282" s="349"/>
      <c r="T282" s="272"/>
    </row>
    <row r="283" spans="1:20" ht="38.25">
      <c r="A283" s="191" t="s">
        <v>550</v>
      </c>
      <c r="B283" s="68"/>
      <c r="C283" s="212" t="s">
        <v>589</v>
      </c>
      <c r="D283" s="213">
        <v>45712</v>
      </c>
      <c r="E283" s="191" t="s">
        <v>2119</v>
      </c>
      <c r="F283" s="191" t="s">
        <v>3</v>
      </c>
      <c r="G283" s="191">
        <v>2262109</v>
      </c>
      <c r="H283" s="68"/>
      <c r="I283" s="197" t="s">
        <v>2289</v>
      </c>
      <c r="J283" s="68"/>
      <c r="K283" s="68"/>
      <c r="L283" s="68"/>
      <c r="M283" s="68"/>
      <c r="N283" s="348"/>
      <c r="O283" s="348"/>
      <c r="P283" s="214">
        <v>0</v>
      </c>
      <c r="Q283" s="214">
        <v>18</v>
      </c>
      <c r="R283" s="68" t="s">
        <v>1479</v>
      </c>
      <c r="S283" s="349"/>
      <c r="T283" s="272"/>
    </row>
    <row r="284" spans="1:20" ht="38.25">
      <c r="A284" s="191" t="s">
        <v>550</v>
      </c>
      <c r="B284" s="68"/>
      <c r="C284" s="212" t="s">
        <v>589</v>
      </c>
      <c r="D284" s="213">
        <v>45712</v>
      </c>
      <c r="E284" s="191" t="s">
        <v>2120</v>
      </c>
      <c r="F284" s="191" t="s">
        <v>3</v>
      </c>
      <c r="G284" s="191">
        <v>2262110</v>
      </c>
      <c r="H284" s="68"/>
      <c r="I284" s="197" t="s">
        <v>2290</v>
      </c>
      <c r="J284" s="68"/>
      <c r="K284" s="68"/>
      <c r="L284" s="68"/>
      <c r="M284" s="68"/>
      <c r="N284" s="348"/>
      <c r="O284" s="348"/>
      <c r="P284" s="214">
        <v>0</v>
      </c>
      <c r="Q284" s="214">
        <v>18</v>
      </c>
      <c r="R284" s="68" t="s">
        <v>1479</v>
      </c>
      <c r="S284" s="349"/>
      <c r="T284" s="272"/>
    </row>
    <row r="285" spans="1:20" ht="51">
      <c r="A285" s="191" t="s">
        <v>541</v>
      </c>
      <c r="B285" s="68"/>
      <c r="C285" s="212" t="s">
        <v>590</v>
      </c>
      <c r="D285" s="213">
        <v>45712</v>
      </c>
      <c r="E285" s="191" t="s">
        <v>2121</v>
      </c>
      <c r="F285" s="191" t="s">
        <v>3</v>
      </c>
      <c r="G285" s="191">
        <v>2261988</v>
      </c>
      <c r="H285" s="68"/>
      <c r="I285" s="197" t="s">
        <v>2291</v>
      </c>
      <c r="J285" s="68"/>
      <c r="K285" s="68"/>
      <c r="L285" s="68"/>
      <c r="M285" s="68"/>
      <c r="N285" s="348"/>
      <c r="O285" s="348"/>
      <c r="P285" s="214">
        <v>0</v>
      </c>
      <c r="Q285" s="214">
        <v>188555.96</v>
      </c>
      <c r="R285" s="68" t="s">
        <v>1479</v>
      </c>
      <c r="S285" s="349"/>
      <c r="T285" s="272"/>
    </row>
    <row r="286" spans="1:20" ht="38.25">
      <c r="A286" s="191">
        <v>291</v>
      </c>
      <c r="B286" s="68"/>
      <c r="C286" s="212" t="s">
        <v>119</v>
      </c>
      <c r="D286" s="213">
        <v>45712</v>
      </c>
      <c r="E286" s="191" t="s">
        <v>2122</v>
      </c>
      <c r="F286" s="191" t="s">
        <v>3</v>
      </c>
      <c r="G286" s="191">
        <v>2261983</v>
      </c>
      <c r="H286" s="68"/>
      <c r="I286" s="197" t="s">
        <v>2292</v>
      </c>
      <c r="J286" s="68"/>
      <c r="K286" s="68"/>
      <c r="L286" s="68"/>
      <c r="M286" s="68"/>
      <c r="N286" s="348"/>
      <c r="O286" s="348"/>
      <c r="P286" s="214">
        <v>0</v>
      </c>
      <c r="Q286" s="214">
        <v>122496</v>
      </c>
      <c r="R286" s="68" t="s">
        <v>1479</v>
      </c>
      <c r="S286" s="349"/>
      <c r="T286" s="272"/>
    </row>
    <row r="287" spans="1:20" ht="51">
      <c r="A287" s="191" t="s">
        <v>541</v>
      </c>
      <c r="B287" s="68"/>
      <c r="C287" s="212" t="s">
        <v>590</v>
      </c>
      <c r="D287" s="213">
        <v>45712</v>
      </c>
      <c r="E287" s="191" t="s">
        <v>2123</v>
      </c>
      <c r="F287" s="191" t="s">
        <v>3</v>
      </c>
      <c r="G287" s="191">
        <v>2261985</v>
      </c>
      <c r="H287" s="68"/>
      <c r="I287" s="197" t="s">
        <v>2293</v>
      </c>
      <c r="J287" s="68"/>
      <c r="K287" s="68"/>
      <c r="L287" s="68"/>
      <c r="M287" s="68"/>
      <c r="N287" s="348"/>
      <c r="O287" s="348"/>
      <c r="P287" s="214">
        <v>0</v>
      </c>
      <c r="Q287" s="214">
        <v>16839.55</v>
      </c>
      <c r="R287" s="68" t="s">
        <v>1479</v>
      </c>
      <c r="S287" s="349"/>
      <c r="T287" s="272"/>
    </row>
    <row r="288" spans="1:20" ht="51">
      <c r="A288" s="191" t="s">
        <v>541</v>
      </c>
      <c r="B288" s="68"/>
      <c r="C288" s="212" t="s">
        <v>590</v>
      </c>
      <c r="D288" s="213">
        <v>45712</v>
      </c>
      <c r="E288" s="191" t="s">
        <v>2124</v>
      </c>
      <c r="F288" s="191" t="s">
        <v>3</v>
      </c>
      <c r="G288" s="191">
        <v>2261987</v>
      </c>
      <c r="H288" s="68"/>
      <c r="I288" s="197" t="s">
        <v>2294</v>
      </c>
      <c r="J288" s="68"/>
      <c r="K288" s="68"/>
      <c r="L288" s="68"/>
      <c r="M288" s="68"/>
      <c r="N288" s="348"/>
      <c r="O288" s="348"/>
      <c r="P288" s="214">
        <v>0</v>
      </c>
      <c r="Q288" s="214">
        <v>546470.02</v>
      </c>
      <c r="R288" s="68" t="s">
        <v>1479</v>
      </c>
      <c r="S288" s="349"/>
      <c r="T288" s="272"/>
    </row>
    <row r="289" spans="1:20" ht="51">
      <c r="A289" s="191" t="s">
        <v>541</v>
      </c>
      <c r="B289" s="68"/>
      <c r="C289" s="212" t="s">
        <v>590</v>
      </c>
      <c r="D289" s="213">
        <v>45712</v>
      </c>
      <c r="E289" s="191" t="s">
        <v>2125</v>
      </c>
      <c r="F289" s="191" t="s">
        <v>3</v>
      </c>
      <c r="G289" s="191">
        <v>2261991</v>
      </c>
      <c r="H289" s="68"/>
      <c r="I289" s="197" t="s">
        <v>2295</v>
      </c>
      <c r="J289" s="68"/>
      <c r="K289" s="68"/>
      <c r="L289" s="68"/>
      <c r="M289" s="68"/>
      <c r="N289" s="348"/>
      <c r="O289" s="348"/>
      <c r="P289" s="214">
        <v>0</v>
      </c>
      <c r="Q289" s="214">
        <v>36473.040000000001</v>
      </c>
      <c r="R289" s="68" t="s">
        <v>1479</v>
      </c>
      <c r="S289" s="349"/>
      <c r="T289" s="272"/>
    </row>
    <row r="290" spans="1:20" ht="63.75">
      <c r="A290" s="191">
        <v>802</v>
      </c>
      <c r="B290" s="68"/>
      <c r="C290" s="212" t="s">
        <v>184</v>
      </c>
      <c r="D290" s="213">
        <v>45712</v>
      </c>
      <c r="E290" s="191" t="s">
        <v>2126</v>
      </c>
      <c r="F290" s="191" t="s">
        <v>6</v>
      </c>
      <c r="G290" s="191">
        <v>2175843</v>
      </c>
      <c r="H290" s="68"/>
      <c r="I290" s="197" t="s">
        <v>2296</v>
      </c>
      <c r="J290" s="68"/>
      <c r="K290" s="68"/>
      <c r="L290" s="68"/>
      <c r="M290" s="68"/>
      <c r="N290" s="348"/>
      <c r="O290" s="348"/>
      <c r="P290" s="214">
        <v>0</v>
      </c>
      <c r="Q290" s="214">
        <v>54227.75</v>
      </c>
      <c r="R290" s="68" t="s">
        <v>1479</v>
      </c>
      <c r="S290" s="349"/>
      <c r="T290" s="272"/>
    </row>
    <row r="291" spans="1:20" ht="51">
      <c r="A291" s="191" t="s">
        <v>550</v>
      </c>
      <c r="B291" s="68"/>
      <c r="C291" s="212" t="s">
        <v>589</v>
      </c>
      <c r="D291" s="213">
        <v>45713</v>
      </c>
      <c r="E291" s="191" t="s">
        <v>2127</v>
      </c>
      <c r="F291" s="191" t="s">
        <v>3</v>
      </c>
      <c r="G291" s="191">
        <v>2262438</v>
      </c>
      <c r="H291" s="68"/>
      <c r="I291" s="197" t="s">
        <v>2297</v>
      </c>
      <c r="J291" s="68"/>
      <c r="K291" s="68"/>
      <c r="L291" s="68"/>
      <c r="M291" s="68"/>
      <c r="N291" s="348"/>
      <c r="O291" s="348"/>
      <c r="P291" s="214">
        <v>0</v>
      </c>
      <c r="Q291" s="214">
        <v>505.45</v>
      </c>
      <c r="R291" s="68" t="s">
        <v>1479</v>
      </c>
      <c r="S291" s="349"/>
      <c r="T291" s="272"/>
    </row>
    <row r="292" spans="1:20" ht="76.5">
      <c r="A292" s="191" t="s">
        <v>541</v>
      </c>
      <c r="B292" s="68"/>
      <c r="C292" s="212" t="s">
        <v>590</v>
      </c>
      <c r="D292" s="213">
        <v>45713</v>
      </c>
      <c r="E292" s="191" t="s">
        <v>2128</v>
      </c>
      <c r="F292" s="191" t="s">
        <v>635</v>
      </c>
      <c r="G292" s="191">
        <v>11262202</v>
      </c>
      <c r="H292" s="68"/>
      <c r="I292" s="197" t="s">
        <v>2298</v>
      </c>
      <c r="J292" s="68"/>
      <c r="K292" s="68"/>
      <c r="L292" s="68"/>
      <c r="M292" s="68"/>
      <c r="N292" s="348"/>
      <c r="O292" s="348"/>
      <c r="P292" s="214">
        <v>0</v>
      </c>
      <c r="Q292" s="214">
        <v>512.75</v>
      </c>
      <c r="R292" s="68" t="s">
        <v>1479</v>
      </c>
      <c r="S292" s="349"/>
      <c r="T292" s="272"/>
    </row>
    <row r="293" spans="1:20" ht="76.5">
      <c r="A293" s="191" t="s">
        <v>541</v>
      </c>
      <c r="B293" s="68"/>
      <c r="C293" s="212" t="s">
        <v>590</v>
      </c>
      <c r="D293" s="213">
        <v>45713</v>
      </c>
      <c r="E293" s="191" t="s">
        <v>2129</v>
      </c>
      <c r="F293" s="191" t="s">
        <v>635</v>
      </c>
      <c r="G293" s="191">
        <v>11248286</v>
      </c>
      <c r="H293" s="68"/>
      <c r="I293" s="197" t="s">
        <v>2298</v>
      </c>
      <c r="J293" s="68"/>
      <c r="K293" s="68"/>
      <c r="L293" s="68"/>
      <c r="M293" s="68"/>
      <c r="N293" s="348"/>
      <c r="O293" s="348"/>
      <c r="P293" s="214">
        <v>0</v>
      </c>
      <c r="Q293" s="214">
        <v>9604.91</v>
      </c>
      <c r="R293" s="68" t="s">
        <v>1479</v>
      </c>
      <c r="S293" s="349"/>
      <c r="T293" s="272"/>
    </row>
    <row r="294" spans="1:20" ht="76.5">
      <c r="A294" s="191" t="s">
        <v>541</v>
      </c>
      <c r="B294" s="68"/>
      <c r="C294" s="212" t="s">
        <v>590</v>
      </c>
      <c r="D294" s="213">
        <v>45713</v>
      </c>
      <c r="E294" s="191" t="s">
        <v>2130</v>
      </c>
      <c r="F294" s="191" t="s">
        <v>635</v>
      </c>
      <c r="G294" s="191">
        <v>11262197</v>
      </c>
      <c r="H294" s="68"/>
      <c r="I294" s="197" t="s">
        <v>2298</v>
      </c>
      <c r="J294" s="68"/>
      <c r="K294" s="68"/>
      <c r="L294" s="68"/>
      <c r="M294" s="68"/>
      <c r="N294" s="348"/>
      <c r="O294" s="348"/>
      <c r="P294" s="214">
        <v>0</v>
      </c>
      <c r="Q294" s="214">
        <v>1584.2</v>
      </c>
      <c r="R294" s="68" t="s">
        <v>1479</v>
      </c>
      <c r="S294" s="349"/>
      <c r="T294" s="272"/>
    </row>
    <row r="295" spans="1:20" ht="76.5">
      <c r="A295" s="191" t="s">
        <v>541</v>
      </c>
      <c r="B295" s="68"/>
      <c r="C295" s="212" t="s">
        <v>590</v>
      </c>
      <c r="D295" s="213">
        <v>45713</v>
      </c>
      <c r="E295" s="191" t="s">
        <v>2131</v>
      </c>
      <c r="F295" s="191" t="s">
        <v>635</v>
      </c>
      <c r="G295" s="191">
        <v>11262205</v>
      </c>
      <c r="H295" s="68"/>
      <c r="I295" s="197" t="s">
        <v>2298</v>
      </c>
      <c r="J295" s="68"/>
      <c r="K295" s="68"/>
      <c r="L295" s="68"/>
      <c r="M295" s="68"/>
      <c r="N295" s="348"/>
      <c r="O295" s="348"/>
      <c r="P295" s="214">
        <v>0</v>
      </c>
      <c r="Q295" s="214">
        <v>947.33</v>
      </c>
      <c r="R295" s="68" t="s">
        <v>1479</v>
      </c>
      <c r="S295" s="349"/>
      <c r="T295" s="272"/>
    </row>
    <row r="296" spans="1:20" ht="76.5">
      <c r="A296" s="191" t="s">
        <v>541</v>
      </c>
      <c r="B296" s="68"/>
      <c r="C296" s="212" t="s">
        <v>590</v>
      </c>
      <c r="D296" s="213">
        <v>45713</v>
      </c>
      <c r="E296" s="191" t="s">
        <v>2132</v>
      </c>
      <c r="F296" s="191" t="s">
        <v>635</v>
      </c>
      <c r="G296" s="191">
        <v>11262206</v>
      </c>
      <c r="H296" s="68"/>
      <c r="I296" s="197" t="s">
        <v>2298</v>
      </c>
      <c r="J296" s="68"/>
      <c r="K296" s="68"/>
      <c r="L296" s="68"/>
      <c r="M296" s="68"/>
      <c r="N296" s="348"/>
      <c r="O296" s="348"/>
      <c r="P296" s="214">
        <v>0</v>
      </c>
      <c r="Q296" s="214">
        <v>1894.57</v>
      </c>
      <c r="R296" s="68" t="s">
        <v>1479</v>
      </c>
      <c r="S296" s="349"/>
      <c r="T296" s="272"/>
    </row>
    <row r="297" spans="1:20" ht="76.5">
      <c r="A297" s="191" t="s">
        <v>541</v>
      </c>
      <c r="B297" s="68"/>
      <c r="C297" s="212" t="s">
        <v>590</v>
      </c>
      <c r="D297" s="213">
        <v>45713</v>
      </c>
      <c r="E297" s="191" t="s">
        <v>2133</v>
      </c>
      <c r="F297" s="191" t="s">
        <v>635</v>
      </c>
      <c r="G297" s="191">
        <v>11262238</v>
      </c>
      <c r="H297" s="68"/>
      <c r="I297" s="197" t="s">
        <v>2298</v>
      </c>
      <c r="J297" s="68"/>
      <c r="K297" s="68"/>
      <c r="L297" s="68"/>
      <c r="M297" s="68"/>
      <c r="N297" s="348"/>
      <c r="O297" s="348"/>
      <c r="P297" s="214">
        <v>0</v>
      </c>
      <c r="Q297" s="214">
        <v>5166.1099999999997</v>
      </c>
      <c r="R297" s="68" t="s">
        <v>1479</v>
      </c>
      <c r="S297" s="349"/>
      <c r="T297" s="272"/>
    </row>
    <row r="298" spans="1:20" ht="76.5">
      <c r="A298" s="191" t="s">
        <v>541</v>
      </c>
      <c r="B298" s="68"/>
      <c r="C298" s="212" t="s">
        <v>590</v>
      </c>
      <c r="D298" s="213">
        <v>45713</v>
      </c>
      <c r="E298" s="191" t="s">
        <v>2134</v>
      </c>
      <c r="F298" s="191" t="s">
        <v>635</v>
      </c>
      <c r="G298" s="191">
        <v>11262239</v>
      </c>
      <c r="H298" s="68"/>
      <c r="I298" s="197" t="s">
        <v>2298</v>
      </c>
      <c r="J298" s="68"/>
      <c r="K298" s="68"/>
      <c r="L298" s="68"/>
      <c r="M298" s="68"/>
      <c r="N298" s="348"/>
      <c r="O298" s="348"/>
      <c r="P298" s="214">
        <v>0</v>
      </c>
      <c r="Q298" s="214">
        <v>2454.5</v>
      </c>
      <c r="R298" s="68" t="s">
        <v>1479</v>
      </c>
      <c r="S298" s="349"/>
      <c r="T298" s="272"/>
    </row>
    <row r="299" spans="1:20" ht="76.5">
      <c r="A299" s="191" t="s">
        <v>541</v>
      </c>
      <c r="B299" s="68"/>
      <c r="C299" s="212" t="s">
        <v>590</v>
      </c>
      <c r="D299" s="213">
        <v>45713</v>
      </c>
      <c r="E299" s="191" t="s">
        <v>2135</v>
      </c>
      <c r="F299" s="191" t="s">
        <v>635</v>
      </c>
      <c r="G299" s="191">
        <v>11262250</v>
      </c>
      <c r="H299" s="68"/>
      <c r="I299" s="197" t="s">
        <v>2298</v>
      </c>
      <c r="J299" s="68"/>
      <c r="K299" s="68"/>
      <c r="L299" s="68"/>
      <c r="M299" s="68"/>
      <c r="N299" s="348"/>
      <c r="O299" s="348"/>
      <c r="P299" s="214">
        <v>0</v>
      </c>
      <c r="Q299" s="214">
        <v>7229.1</v>
      </c>
      <c r="R299" s="68" t="s">
        <v>1479</v>
      </c>
      <c r="S299" s="349"/>
      <c r="T299" s="272"/>
    </row>
    <row r="300" spans="1:20" ht="76.5">
      <c r="A300" s="191" t="s">
        <v>541</v>
      </c>
      <c r="B300" s="68"/>
      <c r="C300" s="212" t="s">
        <v>590</v>
      </c>
      <c r="D300" s="213">
        <v>45713</v>
      </c>
      <c r="E300" s="191" t="s">
        <v>2136</v>
      </c>
      <c r="F300" s="191" t="s">
        <v>635</v>
      </c>
      <c r="G300" s="191">
        <v>11263461</v>
      </c>
      <c r="H300" s="68"/>
      <c r="I300" s="197" t="s">
        <v>2298</v>
      </c>
      <c r="J300" s="68"/>
      <c r="K300" s="68"/>
      <c r="L300" s="68"/>
      <c r="M300" s="68"/>
      <c r="N300" s="348"/>
      <c r="O300" s="348"/>
      <c r="P300" s="214">
        <v>0</v>
      </c>
      <c r="Q300" s="214">
        <v>1615</v>
      </c>
      <c r="R300" s="68" t="s">
        <v>1479</v>
      </c>
      <c r="S300" s="349"/>
      <c r="T300" s="272"/>
    </row>
    <row r="301" spans="1:20" ht="76.5">
      <c r="A301" s="191" t="s">
        <v>541</v>
      </c>
      <c r="B301" s="68"/>
      <c r="C301" s="212" t="s">
        <v>590</v>
      </c>
      <c r="D301" s="213">
        <v>45713</v>
      </c>
      <c r="E301" s="191" t="s">
        <v>2137</v>
      </c>
      <c r="F301" s="191" t="s">
        <v>635</v>
      </c>
      <c r="G301" s="191">
        <v>11263473</v>
      </c>
      <c r="H301" s="68"/>
      <c r="I301" s="197" t="s">
        <v>2298</v>
      </c>
      <c r="J301" s="68"/>
      <c r="K301" s="68"/>
      <c r="L301" s="68"/>
      <c r="M301" s="68"/>
      <c r="N301" s="348"/>
      <c r="O301" s="348"/>
      <c r="P301" s="214">
        <v>0</v>
      </c>
      <c r="Q301" s="214">
        <v>7329.62</v>
      </c>
      <c r="R301" s="68" t="s">
        <v>1479</v>
      </c>
      <c r="S301" s="349"/>
      <c r="T301" s="272"/>
    </row>
    <row r="302" spans="1:20" ht="76.5">
      <c r="A302" s="191" t="s">
        <v>541</v>
      </c>
      <c r="B302" s="68"/>
      <c r="C302" s="212" t="s">
        <v>590</v>
      </c>
      <c r="D302" s="213">
        <v>45713</v>
      </c>
      <c r="E302" s="191" t="s">
        <v>2138</v>
      </c>
      <c r="F302" s="191" t="s">
        <v>635</v>
      </c>
      <c r="G302" s="191">
        <v>11263474</v>
      </c>
      <c r="H302" s="68"/>
      <c r="I302" s="197" t="s">
        <v>2298</v>
      </c>
      <c r="J302" s="68"/>
      <c r="K302" s="68"/>
      <c r="L302" s="68"/>
      <c r="M302" s="68"/>
      <c r="N302" s="348"/>
      <c r="O302" s="348"/>
      <c r="P302" s="214">
        <v>0</v>
      </c>
      <c r="Q302" s="214">
        <v>3115.81</v>
      </c>
      <c r="R302" s="68" t="s">
        <v>1479</v>
      </c>
      <c r="S302" s="349"/>
      <c r="T302" s="272"/>
    </row>
    <row r="303" spans="1:20" ht="76.5">
      <c r="A303" s="191" t="s">
        <v>541</v>
      </c>
      <c r="B303" s="68"/>
      <c r="C303" s="212" t="s">
        <v>590</v>
      </c>
      <c r="D303" s="213">
        <v>45713</v>
      </c>
      <c r="E303" s="191" t="s">
        <v>2139</v>
      </c>
      <c r="F303" s="191" t="s">
        <v>635</v>
      </c>
      <c r="G303" s="191">
        <v>11263482</v>
      </c>
      <c r="H303" s="68"/>
      <c r="I303" s="197" t="s">
        <v>2298</v>
      </c>
      <c r="J303" s="68"/>
      <c r="K303" s="68"/>
      <c r="L303" s="68"/>
      <c r="M303" s="68"/>
      <c r="N303" s="348"/>
      <c r="O303" s="348"/>
      <c r="P303" s="214">
        <v>0</v>
      </c>
      <c r="Q303" s="214">
        <v>6625.81</v>
      </c>
      <c r="R303" s="68" t="s">
        <v>1479</v>
      </c>
      <c r="S303" s="349"/>
      <c r="T303" s="272"/>
    </row>
    <row r="304" spans="1:20" ht="76.5">
      <c r="A304" s="191" t="s">
        <v>541</v>
      </c>
      <c r="B304" s="68"/>
      <c r="C304" s="212" t="s">
        <v>590</v>
      </c>
      <c r="D304" s="213">
        <v>45713</v>
      </c>
      <c r="E304" s="191" t="s">
        <v>2140</v>
      </c>
      <c r="F304" s="191" t="s">
        <v>635</v>
      </c>
      <c r="G304" s="191">
        <v>11263554</v>
      </c>
      <c r="H304" s="68"/>
      <c r="I304" s="197" t="s">
        <v>2298</v>
      </c>
      <c r="J304" s="68"/>
      <c r="K304" s="68"/>
      <c r="L304" s="68"/>
      <c r="M304" s="68"/>
      <c r="N304" s="348"/>
      <c r="O304" s="348"/>
      <c r="P304" s="214">
        <v>0</v>
      </c>
      <c r="Q304" s="214">
        <v>1996.16</v>
      </c>
      <c r="R304" s="68" t="s">
        <v>1479</v>
      </c>
      <c r="S304" s="349"/>
      <c r="T304" s="272"/>
    </row>
    <row r="305" spans="1:20" ht="76.5">
      <c r="A305" s="191" t="s">
        <v>541</v>
      </c>
      <c r="B305" s="68"/>
      <c r="C305" s="212" t="s">
        <v>590</v>
      </c>
      <c r="D305" s="213">
        <v>45713</v>
      </c>
      <c r="E305" s="191" t="s">
        <v>2141</v>
      </c>
      <c r="F305" s="191" t="s">
        <v>635</v>
      </c>
      <c r="G305" s="191">
        <v>11263483</v>
      </c>
      <c r="H305" s="68"/>
      <c r="I305" s="197" t="s">
        <v>2298</v>
      </c>
      <c r="J305" s="68"/>
      <c r="K305" s="68"/>
      <c r="L305" s="68"/>
      <c r="M305" s="68"/>
      <c r="N305" s="348"/>
      <c r="O305" s="348"/>
      <c r="P305" s="214">
        <v>0</v>
      </c>
      <c r="Q305" s="214">
        <v>6557</v>
      </c>
      <c r="R305" s="68" t="s">
        <v>1479</v>
      </c>
      <c r="S305" s="349"/>
      <c r="T305" s="272"/>
    </row>
    <row r="306" spans="1:20" ht="76.5">
      <c r="A306" s="191" t="s">
        <v>541</v>
      </c>
      <c r="B306" s="68"/>
      <c r="C306" s="212" t="s">
        <v>590</v>
      </c>
      <c r="D306" s="213">
        <v>45713</v>
      </c>
      <c r="E306" s="191" t="s">
        <v>2142</v>
      </c>
      <c r="F306" s="191" t="s">
        <v>635</v>
      </c>
      <c r="G306" s="191">
        <v>11263546</v>
      </c>
      <c r="H306" s="68"/>
      <c r="I306" s="197" t="s">
        <v>2298</v>
      </c>
      <c r="J306" s="68"/>
      <c r="K306" s="68"/>
      <c r="L306" s="68"/>
      <c r="M306" s="68"/>
      <c r="N306" s="348"/>
      <c r="O306" s="348"/>
      <c r="P306" s="214">
        <v>0</v>
      </c>
      <c r="Q306" s="214">
        <v>373</v>
      </c>
      <c r="R306" s="68" t="s">
        <v>1479</v>
      </c>
      <c r="S306" s="349"/>
      <c r="T306" s="272"/>
    </row>
    <row r="307" spans="1:20" ht="76.5">
      <c r="A307" s="191" t="s">
        <v>541</v>
      </c>
      <c r="B307" s="68"/>
      <c r="C307" s="212" t="s">
        <v>590</v>
      </c>
      <c r="D307" s="213">
        <v>45713</v>
      </c>
      <c r="E307" s="191" t="s">
        <v>2143</v>
      </c>
      <c r="F307" s="191" t="s">
        <v>635</v>
      </c>
      <c r="G307" s="191">
        <v>11263547</v>
      </c>
      <c r="H307" s="68"/>
      <c r="I307" s="197" t="s">
        <v>2298</v>
      </c>
      <c r="J307" s="68"/>
      <c r="K307" s="68"/>
      <c r="L307" s="68"/>
      <c r="M307" s="68"/>
      <c r="N307" s="348"/>
      <c r="O307" s="348"/>
      <c r="P307" s="214">
        <v>0</v>
      </c>
      <c r="Q307" s="214">
        <v>741.2</v>
      </c>
      <c r="R307" s="68" t="s">
        <v>1479</v>
      </c>
      <c r="S307" s="349"/>
      <c r="T307" s="272"/>
    </row>
    <row r="308" spans="1:20" ht="76.5">
      <c r="A308" s="191" t="s">
        <v>541</v>
      </c>
      <c r="B308" s="68"/>
      <c r="C308" s="212" t="s">
        <v>590</v>
      </c>
      <c r="D308" s="213">
        <v>45713</v>
      </c>
      <c r="E308" s="191" t="s">
        <v>2144</v>
      </c>
      <c r="F308" s="191" t="s">
        <v>635</v>
      </c>
      <c r="G308" s="191">
        <v>11263563</v>
      </c>
      <c r="H308" s="68"/>
      <c r="I308" s="197" t="s">
        <v>2298</v>
      </c>
      <c r="J308" s="68"/>
      <c r="K308" s="68"/>
      <c r="L308" s="68"/>
      <c r="M308" s="68"/>
      <c r="N308" s="348"/>
      <c r="O308" s="348"/>
      <c r="P308" s="214">
        <v>0</v>
      </c>
      <c r="Q308" s="214">
        <v>10723.4</v>
      </c>
      <c r="R308" s="68" t="s">
        <v>1479</v>
      </c>
      <c r="S308" s="349"/>
      <c r="T308" s="272"/>
    </row>
    <row r="309" spans="1:20" ht="76.5">
      <c r="A309" s="191" t="s">
        <v>541</v>
      </c>
      <c r="B309" s="68"/>
      <c r="C309" s="212" t="s">
        <v>590</v>
      </c>
      <c r="D309" s="213">
        <v>45713</v>
      </c>
      <c r="E309" s="191" t="s">
        <v>2145</v>
      </c>
      <c r="F309" s="191" t="s">
        <v>635</v>
      </c>
      <c r="G309" s="191">
        <v>11263568</v>
      </c>
      <c r="H309" s="68"/>
      <c r="I309" s="197" t="s">
        <v>2298</v>
      </c>
      <c r="J309" s="68"/>
      <c r="K309" s="68"/>
      <c r="L309" s="68"/>
      <c r="M309" s="68"/>
      <c r="N309" s="348"/>
      <c r="O309" s="348"/>
      <c r="P309" s="214">
        <v>0</v>
      </c>
      <c r="Q309" s="214">
        <v>1293.31</v>
      </c>
      <c r="R309" s="68" t="s">
        <v>1479</v>
      </c>
      <c r="S309" s="349"/>
      <c r="T309" s="272"/>
    </row>
    <row r="310" spans="1:20" ht="76.5">
      <c r="A310" s="191" t="s">
        <v>541</v>
      </c>
      <c r="B310" s="68"/>
      <c r="C310" s="212" t="s">
        <v>590</v>
      </c>
      <c r="D310" s="213">
        <v>45713</v>
      </c>
      <c r="E310" s="191" t="s">
        <v>2146</v>
      </c>
      <c r="F310" s="191" t="s">
        <v>635</v>
      </c>
      <c r="G310" s="191">
        <v>11263576</v>
      </c>
      <c r="H310" s="68"/>
      <c r="I310" s="197" t="s">
        <v>2298</v>
      </c>
      <c r="J310" s="68"/>
      <c r="K310" s="68"/>
      <c r="L310" s="68"/>
      <c r="M310" s="68"/>
      <c r="N310" s="348"/>
      <c r="O310" s="348"/>
      <c r="P310" s="214">
        <v>0</v>
      </c>
      <c r="Q310" s="214">
        <v>896.55</v>
      </c>
      <c r="R310" s="68" t="s">
        <v>1479</v>
      </c>
      <c r="S310" s="349"/>
      <c r="T310" s="272"/>
    </row>
    <row r="311" spans="1:20" ht="76.5">
      <c r="A311" s="191" t="s">
        <v>541</v>
      </c>
      <c r="B311" s="68"/>
      <c r="C311" s="212" t="s">
        <v>590</v>
      </c>
      <c r="D311" s="213">
        <v>45713</v>
      </c>
      <c r="E311" s="191" t="s">
        <v>2147</v>
      </c>
      <c r="F311" s="191" t="s">
        <v>635</v>
      </c>
      <c r="G311" s="191">
        <v>11263577</v>
      </c>
      <c r="H311" s="68"/>
      <c r="I311" s="197" t="s">
        <v>2298</v>
      </c>
      <c r="J311" s="68"/>
      <c r="K311" s="68"/>
      <c r="L311" s="68"/>
      <c r="M311" s="68"/>
      <c r="N311" s="348"/>
      <c r="O311" s="348"/>
      <c r="P311" s="214">
        <v>0</v>
      </c>
      <c r="Q311" s="214">
        <v>2550.9699999999998</v>
      </c>
      <c r="R311" s="68" t="s">
        <v>1479</v>
      </c>
      <c r="S311" s="349"/>
      <c r="T311" s="272"/>
    </row>
    <row r="312" spans="1:20" ht="76.5">
      <c r="A312" s="191" t="s">
        <v>541</v>
      </c>
      <c r="B312" s="68"/>
      <c r="C312" s="212" t="s">
        <v>590</v>
      </c>
      <c r="D312" s="213">
        <v>45713</v>
      </c>
      <c r="E312" s="191" t="s">
        <v>2148</v>
      </c>
      <c r="F312" s="191" t="s">
        <v>635</v>
      </c>
      <c r="G312" s="191">
        <v>11263582</v>
      </c>
      <c r="H312" s="68"/>
      <c r="I312" s="197" t="s">
        <v>2298</v>
      </c>
      <c r="J312" s="68"/>
      <c r="K312" s="68"/>
      <c r="L312" s="68"/>
      <c r="M312" s="68"/>
      <c r="N312" s="348"/>
      <c r="O312" s="348"/>
      <c r="P312" s="214">
        <v>0</v>
      </c>
      <c r="Q312" s="214">
        <v>12578.92</v>
      </c>
      <c r="R312" s="68" t="s">
        <v>1479</v>
      </c>
      <c r="S312" s="349"/>
      <c r="T312" s="272"/>
    </row>
    <row r="313" spans="1:20" ht="63.75">
      <c r="A313" s="191">
        <v>291</v>
      </c>
      <c r="B313" s="68"/>
      <c r="C313" s="212" t="s">
        <v>119</v>
      </c>
      <c r="D313" s="213">
        <v>45713</v>
      </c>
      <c r="E313" s="191" t="s">
        <v>2149</v>
      </c>
      <c r="F313" s="191" t="s">
        <v>10</v>
      </c>
      <c r="G313" s="191">
        <v>3044161</v>
      </c>
      <c r="H313" s="68"/>
      <c r="I313" s="197" t="s">
        <v>2299</v>
      </c>
      <c r="J313" s="68"/>
      <c r="K313" s="68"/>
      <c r="L313" s="68"/>
      <c r="M313" s="68"/>
      <c r="N313" s="348"/>
      <c r="O313" s="348"/>
      <c r="P313" s="214">
        <v>60</v>
      </c>
      <c r="Q313" s="214">
        <v>0</v>
      </c>
      <c r="R313" s="68" t="s">
        <v>1479</v>
      </c>
      <c r="S313" s="349"/>
      <c r="T313" s="272"/>
    </row>
    <row r="314" spans="1:20" ht="51">
      <c r="A314" s="191">
        <v>15</v>
      </c>
      <c r="B314" s="68"/>
      <c r="C314" s="212" t="s">
        <v>39</v>
      </c>
      <c r="D314" s="213">
        <v>45714</v>
      </c>
      <c r="E314" s="191" t="s">
        <v>2150</v>
      </c>
      <c r="F314" s="191" t="s">
        <v>3</v>
      </c>
      <c r="G314" s="191">
        <v>2262944</v>
      </c>
      <c r="H314" s="68"/>
      <c r="I314" s="197" t="s">
        <v>2300</v>
      </c>
      <c r="J314" s="68"/>
      <c r="K314" s="68"/>
      <c r="L314" s="68"/>
      <c r="M314" s="68"/>
      <c r="N314" s="348"/>
      <c r="O314" s="348"/>
      <c r="P314" s="214">
        <v>0</v>
      </c>
      <c r="Q314" s="214">
        <v>4.3899999999999997</v>
      </c>
      <c r="R314" s="68" t="s">
        <v>1479</v>
      </c>
      <c r="S314" s="349"/>
      <c r="T314" s="272"/>
    </row>
    <row r="315" spans="1:20" ht="38.25">
      <c r="A315" s="191" t="s">
        <v>550</v>
      </c>
      <c r="B315" s="68"/>
      <c r="C315" s="212" t="s">
        <v>589</v>
      </c>
      <c r="D315" s="213">
        <v>45714</v>
      </c>
      <c r="E315" s="191" t="s">
        <v>2151</v>
      </c>
      <c r="F315" s="191" t="s">
        <v>3</v>
      </c>
      <c r="G315" s="191">
        <v>2263032</v>
      </c>
      <c r="H315" s="68"/>
      <c r="I315" s="197" t="s">
        <v>2301</v>
      </c>
      <c r="J315" s="68"/>
      <c r="K315" s="68"/>
      <c r="L315" s="68"/>
      <c r="M315" s="68"/>
      <c r="N315" s="348"/>
      <c r="O315" s="348"/>
      <c r="P315" s="214">
        <v>0</v>
      </c>
      <c r="Q315" s="214">
        <v>18</v>
      </c>
      <c r="R315" s="68" t="s">
        <v>1479</v>
      </c>
      <c r="S315" s="349"/>
      <c r="T315" s="272"/>
    </row>
    <row r="316" spans="1:20" ht="51">
      <c r="A316" s="191">
        <v>46</v>
      </c>
      <c r="B316" s="68"/>
      <c r="C316" s="212" t="s">
        <v>1367</v>
      </c>
      <c r="D316" s="213">
        <v>45714</v>
      </c>
      <c r="E316" s="191" t="s">
        <v>2152</v>
      </c>
      <c r="F316" s="191" t="s">
        <v>3</v>
      </c>
      <c r="G316" s="191">
        <v>2263045</v>
      </c>
      <c r="H316" s="68"/>
      <c r="I316" s="197" t="s">
        <v>2302</v>
      </c>
      <c r="J316" s="68"/>
      <c r="K316" s="68"/>
      <c r="L316" s="68"/>
      <c r="M316" s="68"/>
      <c r="N316" s="348"/>
      <c r="O316" s="348"/>
      <c r="P316" s="214">
        <v>0</v>
      </c>
      <c r="Q316" s="214">
        <v>5161.45</v>
      </c>
      <c r="R316" s="68" t="s">
        <v>1479</v>
      </c>
      <c r="S316" s="349"/>
      <c r="T316" s="272"/>
    </row>
    <row r="317" spans="1:20" ht="63.75">
      <c r="A317" s="191">
        <v>269</v>
      </c>
      <c r="B317" s="68"/>
      <c r="C317" s="212" t="s">
        <v>109</v>
      </c>
      <c r="D317" s="213">
        <v>45714</v>
      </c>
      <c r="E317" s="191" t="s">
        <v>2153</v>
      </c>
      <c r="F317" s="191" t="s">
        <v>3</v>
      </c>
      <c r="G317" s="191">
        <v>2262753</v>
      </c>
      <c r="H317" s="68"/>
      <c r="I317" s="197" t="s">
        <v>5314</v>
      </c>
      <c r="J317" s="68"/>
      <c r="K317" s="68"/>
      <c r="L317" s="68"/>
      <c r="M317" s="68"/>
      <c r="N317" s="348"/>
      <c r="O317" s="348"/>
      <c r="P317" s="214">
        <v>0</v>
      </c>
      <c r="Q317" s="214">
        <v>36172.92</v>
      </c>
      <c r="R317" s="68" t="s">
        <v>2328</v>
      </c>
      <c r="S317" s="349"/>
      <c r="T317" s="272"/>
    </row>
    <row r="318" spans="1:20" ht="63.75">
      <c r="A318" s="191">
        <v>269</v>
      </c>
      <c r="B318" s="68"/>
      <c r="C318" s="212" t="s">
        <v>109</v>
      </c>
      <c r="D318" s="213">
        <v>45714</v>
      </c>
      <c r="E318" s="191" t="s">
        <v>2153</v>
      </c>
      <c r="F318" s="191" t="s">
        <v>3</v>
      </c>
      <c r="G318" s="191">
        <v>2262753</v>
      </c>
      <c r="H318" s="68"/>
      <c r="I318" s="197" t="s">
        <v>5314</v>
      </c>
      <c r="J318" s="68"/>
      <c r="K318" s="68"/>
      <c r="L318" s="68"/>
      <c r="M318" s="68"/>
      <c r="N318" s="348"/>
      <c r="O318" s="348"/>
      <c r="P318" s="214">
        <v>0</v>
      </c>
      <c r="Q318" s="214">
        <v>51884.639999999999</v>
      </c>
      <c r="R318" s="68" t="s">
        <v>2328</v>
      </c>
      <c r="S318" s="349"/>
      <c r="T318" s="272"/>
    </row>
    <row r="319" spans="1:20" ht="63.75">
      <c r="A319" s="191">
        <v>269</v>
      </c>
      <c r="B319" s="68"/>
      <c r="C319" s="212" t="s">
        <v>109</v>
      </c>
      <c r="D319" s="213">
        <v>45714</v>
      </c>
      <c r="E319" s="191" t="s">
        <v>2153</v>
      </c>
      <c r="F319" s="191" t="s">
        <v>3</v>
      </c>
      <c r="G319" s="191">
        <v>2262753</v>
      </c>
      <c r="H319" s="68"/>
      <c r="I319" s="197" t="s">
        <v>5314</v>
      </c>
      <c r="J319" s="68"/>
      <c r="K319" s="68"/>
      <c r="L319" s="68"/>
      <c r="M319" s="68"/>
      <c r="N319" s="348"/>
      <c r="O319" s="348"/>
      <c r="P319" s="214">
        <v>0</v>
      </c>
      <c r="Q319" s="214">
        <v>11713.5</v>
      </c>
      <c r="R319" s="68" t="s">
        <v>2328</v>
      </c>
      <c r="S319" s="349"/>
      <c r="T319" s="272"/>
    </row>
    <row r="320" spans="1:20" ht="63.75">
      <c r="A320" s="191">
        <v>905</v>
      </c>
      <c r="B320" s="68"/>
      <c r="C320" s="212" t="s">
        <v>194</v>
      </c>
      <c r="D320" s="213">
        <v>45714</v>
      </c>
      <c r="E320" s="191" t="s">
        <v>2153</v>
      </c>
      <c r="F320" s="191" t="s">
        <v>3</v>
      </c>
      <c r="G320" s="191">
        <v>2262753</v>
      </c>
      <c r="H320" s="68"/>
      <c r="I320" s="197" t="s">
        <v>5314</v>
      </c>
      <c r="J320" s="68"/>
      <c r="K320" s="68"/>
      <c r="L320" s="68"/>
      <c r="M320" s="68"/>
      <c r="N320" s="348"/>
      <c r="O320" s="348"/>
      <c r="P320" s="214">
        <v>0</v>
      </c>
      <c r="Q320" s="214">
        <v>18794.16</v>
      </c>
      <c r="R320" s="68" t="s">
        <v>2328</v>
      </c>
      <c r="S320" s="349"/>
      <c r="T320" s="272"/>
    </row>
    <row r="321" spans="1:20" ht="51">
      <c r="A321" s="191">
        <v>81</v>
      </c>
      <c r="B321" s="68"/>
      <c r="C321" s="212" t="s">
        <v>49</v>
      </c>
      <c r="D321" s="213">
        <v>45714</v>
      </c>
      <c r="E321" s="191" t="s">
        <v>2154</v>
      </c>
      <c r="F321" s="191" t="s">
        <v>3</v>
      </c>
      <c r="G321" s="191">
        <v>2262855</v>
      </c>
      <c r="H321" s="68"/>
      <c r="I321" s="197" t="s">
        <v>2303</v>
      </c>
      <c r="J321" s="68"/>
      <c r="K321" s="68"/>
      <c r="L321" s="68"/>
      <c r="M321" s="68"/>
      <c r="N321" s="348"/>
      <c r="O321" s="348"/>
      <c r="P321" s="214">
        <v>0</v>
      </c>
      <c r="Q321" s="214">
        <v>2870.37</v>
      </c>
      <c r="R321" s="68" t="s">
        <v>1479</v>
      </c>
      <c r="S321" s="349"/>
      <c r="T321" s="272"/>
    </row>
    <row r="322" spans="1:20" ht="51">
      <c r="A322" s="191">
        <v>81</v>
      </c>
      <c r="B322" s="68"/>
      <c r="C322" s="212" t="s">
        <v>49</v>
      </c>
      <c r="D322" s="213">
        <v>45714</v>
      </c>
      <c r="E322" s="191" t="s">
        <v>2155</v>
      </c>
      <c r="F322" s="191" t="s">
        <v>3</v>
      </c>
      <c r="G322" s="191">
        <v>2262856</v>
      </c>
      <c r="H322" s="68"/>
      <c r="I322" s="197" t="s">
        <v>2304</v>
      </c>
      <c r="J322" s="68"/>
      <c r="K322" s="68"/>
      <c r="L322" s="68"/>
      <c r="M322" s="68"/>
      <c r="N322" s="348"/>
      <c r="O322" s="348"/>
      <c r="P322" s="214">
        <v>0</v>
      </c>
      <c r="Q322" s="214">
        <v>5078</v>
      </c>
      <c r="R322" s="68" t="s">
        <v>1479</v>
      </c>
      <c r="S322" s="349"/>
      <c r="T322" s="272"/>
    </row>
    <row r="323" spans="1:20" ht="51">
      <c r="A323" s="191">
        <v>81</v>
      </c>
      <c r="B323" s="68"/>
      <c r="C323" s="212" t="s">
        <v>49</v>
      </c>
      <c r="D323" s="213">
        <v>45714</v>
      </c>
      <c r="E323" s="191" t="s">
        <v>2156</v>
      </c>
      <c r="F323" s="191" t="s">
        <v>3</v>
      </c>
      <c r="G323" s="191">
        <v>2262858</v>
      </c>
      <c r="H323" s="68"/>
      <c r="I323" s="197" t="s">
        <v>2305</v>
      </c>
      <c r="J323" s="68"/>
      <c r="K323" s="68"/>
      <c r="L323" s="68"/>
      <c r="M323" s="68"/>
      <c r="N323" s="348"/>
      <c r="O323" s="348"/>
      <c r="P323" s="214">
        <v>0</v>
      </c>
      <c r="Q323" s="214">
        <v>6070.43</v>
      </c>
      <c r="R323" s="68" t="s">
        <v>1479</v>
      </c>
      <c r="S323" s="349"/>
      <c r="T323" s="272"/>
    </row>
    <row r="324" spans="1:20" ht="38.25">
      <c r="A324" s="191" t="s">
        <v>550</v>
      </c>
      <c r="B324" s="68"/>
      <c r="C324" s="212" t="s">
        <v>589</v>
      </c>
      <c r="D324" s="213">
        <v>45715</v>
      </c>
      <c r="E324" s="191" t="s">
        <v>2157</v>
      </c>
      <c r="F324" s="191" t="s">
        <v>3</v>
      </c>
      <c r="G324" s="191">
        <v>2263328</v>
      </c>
      <c r="H324" s="68"/>
      <c r="I324" s="197" t="s">
        <v>2306</v>
      </c>
      <c r="J324" s="68"/>
      <c r="K324" s="68"/>
      <c r="L324" s="68"/>
      <c r="M324" s="68"/>
      <c r="N324" s="348"/>
      <c r="O324" s="348"/>
      <c r="P324" s="214">
        <v>0</v>
      </c>
      <c r="Q324" s="214">
        <v>1889.94</v>
      </c>
      <c r="R324" s="68" t="s">
        <v>1479</v>
      </c>
      <c r="S324" s="349"/>
      <c r="T324" s="272"/>
    </row>
    <row r="325" spans="1:20" ht="51">
      <c r="A325" s="191">
        <v>81</v>
      </c>
      <c r="B325" s="68"/>
      <c r="C325" s="212" t="s">
        <v>49</v>
      </c>
      <c r="D325" s="213">
        <v>45715</v>
      </c>
      <c r="E325" s="191" t="s">
        <v>2158</v>
      </c>
      <c r="F325" s="191" t="s">
        <v>3</v>
      </c>
      <c r="G325" s="191">
        <v>2263378</v>
      </c>
      <c r="H325" s="68"/>
      <c r="I325" s="197" t="s">
        <v>2307</v>
      </c>
      <c r="J325" s="68"/>
      <c r="K325" s="68"/>
      <c r="L325" s="68"/>
      <c r="M325" s="68"/>
      <c r="N325" s="348"/>
      <c r="O325" s="348"/>
      <c r="P325" s="214">
        <v>0</v>
      </c>
      <c r="Q325" s="214">
        <v>25</v>
      </c>
      <c r="R325" s="68" t="s">
        <v>1479</v>
      </c>
      <c r="S325" s="349"/>
      <c r="T325" s="272"/>
    </row>
    <row r="326" spans="1:20" ht="51">
      <c r="A326" s="191">
        <v>81</v>
      </c>
      <c r="B326" s="68"/>
      <c r="C326" s="212" t="s">
        <v>49</v>
      </c>
      <c r="D326" s="213">
        <v>45715</v>
      </c>
      <c r="E326" s="191" t="s">
        <v>2159</v>
      </c>
      <c r="F326" s="191" t="s">
        <v>3</v>
      </c>
      <c r="G326" s="191">
        <v>2263380</v>
      </c>
      <c r="H326" s="68"/>
      <c r="I326" s="197" t="s">
        <v>2308</v>
      </c>
      <c r="J326" s="68"/>
      <c r="K326" s="68"/>
      <c r="L326" s="68"/>
      <c r="M326" s="68"/>
      <c r="N326" s="348"/>
      <c r="O326" s="348"/>
      <c r="P326" s="214">
        <v>0</v>
      </c>
      <c r="Q326" s="214">
        <v>25</v>
      </c>
      <c r="R326" s="68" t="s">
        <v>1479</v>
      </c>
      <c r="S326" s="349"/>
      <c r="T326" s="272"/>
    </row>
    <row r="327" spans="1:20" ht="51">
      <c r="A327" s="191">
        <v>15</v>
      </c>
      <c r="B327" s="68"/>
      <c r="C327" s="212" t="s">
        <v>39</v>
      </c>
      <c r="D327" s="213">
        <v>45715</v>
      </c>
      <c r="E327" s="191" t="s">
        <v>2160</v>
      </c>
      <c r="F327" s="191" t="s">
        <v>3</v>
      </c>
      <c r="G327" s="191">
        <v>2263421</v>
      </c>
      <c r="H327" s="68"/>
      <c r="I327" s="197" t="s">
        <v>2309</v>
      </c>
      <c r="J327" s="68"/>
      <c r="K327" s="68"/>
      <c r="L327" s="68"/>
      <c r="M327" s="68"/>
      <c r="N327" s="348"/>
      <c r="O327" s="348"/>
      <c r="P327" s="214">
        <v>0</v>
      </c>
      <c r="Q327" s="214">
        <v>1648</v>
      </c>
      <c r="R327" s="68" t="s">
        <v>1479</v>
      </c>
      <c r="S327" s="349"/>
      <c r="T327" s="272"/>
    </row>
    <row r="328" spans="1:20" ht="51">
      <c r="A328" s="191">
        <v>661</v>
      </c>
      <c r="B328" s="68"/>
      <c r="C328" s="212" t="s">
        <v>177</v>
      </c>
      <c r="D328" s="213">
        <v>45715</v>
      </c>
      <c r="E328" s="191" t="s">
        <v>2161</v>
      </c>
      <c r="F328" s="191" t="s">
        <v>3</v>
      </c>
      <c r="G328" s="191">
        <v>2263437</v>
      </c>
      <c r="H328" s="68"/>
      <c r="I328" s="197" t="s">
        <v>2310</v>
      </c>
      <c r="J328" s="68"/>
      <c r="K328" s="68"/>
      <c r="L328" s="68"/>
      <c r="M328" s="68"/>
      <c r="N328" s="348"/>
      <c r="O328" s="348"/>
      <c r="P328" s="214">
        <v>0</v>
      </c>
      <c r="Q328" s="214">
        <v>8.8000000000000007</v>
      </c>
      <c r="R328" s="68" t="s">
        <v>1479</v>
      </c>
      <c r="S328" s="349"/>
      <c r="T328" s="272"/>
    </row>
    <row r="329" spans="1:20" ht="51">
      <c r="A329" s="191">
        <v>15</v>
      </c>
      <c r="B329" s="68"/>
      <c r="C329" s="212" t="s">
        <v>39</v>
      </c>
      <c r="D329" s="213">
        <v>45715</v>
      </c>
      <c r="E329" s="191" t="s">
        <v>2162</v>
      </c>
      <c r="F329" s="191" t="s">
        <v>3</v>
      </c>
      <c r="G329" s="191">
        <v>2263372</v>
      </c>
      <c r="H329" s="68"/>
      <c r="I329" s="197" t="s">
        <v>2311</v>
      </c>
      <c r="J329" s="68"/>
      <c r="K329" s="68"/>
      <c r="L329" s="68"/>
      <c r="M329" s="68"/>
      <c r="N329" s="348"/>
      <c r="O329" s="348"/>
      <c r="P329" s="214">
        <v>0</v>
      </c>
      <c r="Q329" s="214">
        <v>100</v>
      </c>
      <c r="R329" s="68" t="s">
        <v>1479</v>
      </c>
      <c r="S329" s="349"/>
      <c r="T329" s="272"/>
    </row>
    <row r="330" spans="1:20" ht="63.75">
      <c r="A330" s="191" t="s">
        <v>544</v>
      </c>
      <c r="B330" s="68"/>
      <c r="C330" s="212" t="s">
        <v>679</v>
      </c>
      <c r="D330" s="213">
        <v>45715</v>
      </c>
      <c r="E330" s="191" t="s">
        <v>2163</v>
      </c>
      <c r="F330" s="191" t="s">
        <v>6</v>
      </c>
      <c r="G330" s="191">
        <v>2178350</v>
      </c>
      <c r="H330" s="68"/>
      <c r="I330" s="197" t="s">
        <v>2312</v>
      </c>
      <c r="J330" s="68"/>
      <c r="K330" s="68"/>
      <c r="L330" s="68"/>
      <c r="M330" s="68"/>
      <c r="N330" s="348"/>
      <c r="O330" s="348"/>
      <c r="P330" s="214">
        <v>0</v>
      </c>
      <c r="Q330" s="214">
        <v>48642.43</v>
      </c>
      <c r="R330" s="68" t="s">
        <v>1479</v>
      </c>
      <c r="S330" s="349"/>
      <c r="T330" s="272"/>
    </row>
    <row r="331" spans="1:20" ht="63.75">
      <c r="A331" s="191" t="s">
        <v>544</v>
      </c>
      <c r="B331" s="68"/>
      <c r="C331" s="212" t="s">
        <v>679</v>
      </c>
      <c r="D331" s="213">
        <v>45715</v>
      </c>
      <c r="E331" s="191" t="s">
        <v>2164</v>
      </c>
      <c r="F331" s="191" t="s">
        <v>6</v>
      </c>
      <c r="G331" s="191">
        <v>2178353</v>
      </c>
      <c r="H331" s="68"/>
      <c r="I331" s="197" t="s">
        <v>2313</v>
      </c>
      <c r="J331" s="68"/>
      <c r="K331" s="68"/>
      <c r="L331" s="68"/>
      <c r="M331" s="68"/>
      <c r="N331" s="348"/>
      <c r="O331" s="348"/>
      <c r="P331" s="214">
        <v>0</v>
      </c>
      <c r="Q331" s="214">
        <v>66830.05</v>
      </c>
      <c r="R331" s="68" t="s">
        <v>1479</v>
      </c>
      <c r="S331" s="349"/>
      <c r="T331" s="272"/>
    </row>
    <row r="332" spans="1:20" ht="51">
      <c r="A332" s="191">
        <v>15</v>
      </c>
      <c r="B332" s="68"/>
      <c r="C332" s="212" t="s">
        <v>39</v>
      </c>
      <c r="D332" s="213">
        <v>45716</v>
      </c>
      <c r="E332" s="191" t="s">
        <v>2165</v>
      </c>
      <c r="F332" s="191" t="s">
        <v>3</v>
      </c>
      <c r="G332" s="191">
        <v>2263845</v>
      </c>
      <c r="H332" s="68"/>
      <c r="I332" s="197" t="s">
        <v>2314</v>
      </c>
      <c r="J332" s="68"/>
      <c r="K332" s="68"/>
      <c r="L332" s="68"/>
      <c r="M332" s="68"/>
      <c r="N332" s="348"/>
      <c r="O332" s="348"/>
      <c r="P332" s="214">
        <v>0</v>
      </c>
      <c r="Q332" s="214">
        <v>5954</v>
      </c>
      <c r="R332" s="68" t="s">
        <v>1479</v>
      </c>
      <c r="S332" s="349"/>
      <c r="T332" s="272"/>
    </row>
    <row r="333" spans="1:20" ht="51">
      <c r="A333" s="191" t="s">
        <v>550</v>
      </c>
      <c r="B333" s="68"/>
      <c r="C333" s="212" t="s">
        <v>589</v>
      </c>
      <c r="D333" s="213">
        <v>45716</v>
      </c>
      <c r="E333" s="191" t="s">
        <v>2166</v>
      </c>
      <c r="F333" s="191" t="s">
        <v>3</v>
      </c>
      <c r="G333" s="191">
        <v>2263882</v>
      </c>
      <c r="H333" s="68"/>
      <c r="I333" s="197" t="s">
        <v>2315</v>
      </c>
      <c r="J333" s="68"/>
      <c r="K333" s="68"/>
      <c r="L333" s="68"/>
      <c r="M333" s="68"/>
      <c r="N333" s="348"/>
      <c r="O333" s="348"/>
      <c r="P333" s="214">
        <v>0</v>
      </c>
      <c r="Q333" s="214">
        <v>679.03</v>
      </c>
      <c r="R333" s="68" t="s">
        <v>1479</v>
      </c>
      <c r="S333" s="349"/>
      <c r="T333" s="272"/>
    </row>
    <row r="334" spans="1:20" ht="63.75">
      <c r="A334" s="191" t="s">
        <v>550</v>
      </c>
      <c r="B334" s="68"/>
      <c r="C334" s="212" t="s">
        <v>589</v>
      </c>
      <c r="D334" s="213">
        <v>45716</v>
      </c>
      <c r="E334" s="191" t="s">
        <v>2167</v>
      </c>
      <c r="F334" s="191" t="s">
        <v>3</v>
      </c>
      <c r="G334" s="191">
        <v>2263883</v>
      </c>
      <c r="H334" s="68"/>
      <c r="I334" s="197" t="s">
        <v>2316</v>
      </c>
      <c r="J334" s="68"/>
      <c r="K334" s="68"/>
      <c r="L334" s="68"/>
      <c r="M334" s="68"/>
      <c r="N334" s="348"/>
      <c r="O334" s="348"/>
      <c r="P334" s="214">
        <v>0</v>
      </c>
      <c r="Q334" s="214">
        <v>13437.98</v>
      </c>
      <c r="R334" s="68" t="s">
        <v>1479</v>
      </c>
      <c r="S334" s="349"/>
      <c r="T334" s="272"/>
    </row>
    <row r="335" spans="1:20" ht="51">
      <c r="A335" s="191" t="s">
        <v>550</v>
      </c>
      <c r="B335" s="68"/>
      <c r="C335" s="212" t="s">
        <v>589</v>
      </c>
      <c r="D335" s="213">
        <v>45716</v>
      </c>
      <c r="E335" s="191" t="s">
        <v>2168</v>
      </c>
      <c r="F335" s="191" t="s">
        <v>3</v>
      </c>
      <c r="G335" s="191">
        <v>2263873</v>
      </c>
      <c r="H335" s="68"/>
      <c r="I335" s="197" t="s">
        <v>2317</v>
      </c>
      <c r="J335" s="68"/>
      <c r="K335" s="68"/>
      <c r="L335" s="68"/>
      <c r="M335" s="68"/>
      <c r="N335" s="348"/>
      <c r="O335" s="348"/>
      <c r="P335" s="214">
        <v>0</v>
      </c>
      <c r="Q335" s="214">
        <v>2618.6999999999998</v>
      </c>
      <c r="R335" s="68" t="s">
        <v>1479</v>
      </c>
      <c r="S335" s="349"/>
      <c r="T335" s="272"/>
    </row>
    <row r="336" spans="1:20" ht="51">
      <c r="A336" s="191">
        <v>47</v>
      </c>
      <c r="B336" s="68"/>
      <c r="C336" s="212" t="s">
        <v>45</v>
      </c>
      <c r="D336" s="213">
        <v>45716</v>
      </c>
      <c r="E336" s="191" t="s">
        <v>2169</v>
      </c>
      <c r="F336" s="191" t="s">
        <v>3</v>
      </c>
      <c r="G336" s="191">
        <v>2263905</v>
      </c>
      <c r="H336" s="68"/>
      <c r="I336" s="197" t="s">
        <v>2318</v>
      </c>
      <c r="J336" s="68"/>
      <c r="K336" s="68"/>
      <c r="L336" s="68"/>
      <c r="M336" s="68"/>
      <c r="N336" s="348"/>
      <c r="O336" s="348"/>
      <c r="P336" s="214">
        <v>0</v>
      </c>
      <c r="Q336" s="214">
        <v>1344.91</v>
      </c>
      <c r="R336" s="68" t="s">
        <v>1479</v>
      </c>
      <c r="S336" s="349"/>
      <c r="T336" s="272"/>
    </row>
    <row r="337" spans="1:20" ht="51">
      <c r="A337" s="191">
        <v>47</v>
      </c>
      <c r="B337" s="68"/>
      <c r="C337" s="212" t="s">
        <v>45</v>
      </c>
      <c r="D337" s="213">
        <v>45716</v>
      </c>
      <c r="E337" s="191" t="s">
        <v>2170</v>
      </c>
      <c r="F337" s="191" t="s">
        <v>3</v>
      </c>
      <c r="G337" s="191">
        <v>2263909</v>
      </c>
      <c r="H337" s="68"/>
      <c r="I337" s="197" t="s">
        <v>2319</v>
      </c>
      <c r="J337" s="68"/>
      <c r="K337" s="68"/>
      <c r="L337" s="68"/>
      <c r="M337" s="68"/>
      <c r="N337" s="348"/>
      <c r="O337" s="348"/>
      <c r="P337" s="214">
        <v>0</v>
      </c>
      <c r="Q337" s="214">
        <v>1000</v>
      </c>
      <c r="R337" s="68" t="s">
        <v>1479</v>
      </c>
      <c r="S337" s="349"/>
      <c r="T337" s="272"/>
    </row>
    <row r="338" spans="1:20" ht="51">
      <c r="A338" s="191">
        <v>47</v>
      </c>
      <c r="B338" s="68"/>
      <c r="C338" s="212" t="s">
        <v>45</v>
      </c>
      <c r="D338" s="213">
        <v>45716</v>
      </c>
      <c r="E338" s="191" t="s">
        <v>2171</v>
      </c>
      <c r="F338" s="191" t="s">
        <v>3</v>
      </c>
      <c r="G338" s="191">
        <v>2263911</v>
      </c>
      <c r="H338" s="68"/>
      <c r="I338" s="197" t="s">
        <v>2320</v>
      </c>
      <c r="J338" s="68"/>
      <c r="K338" s="68"/>
      <c r="L338" s="68"/>
      <c r="M338" s="68"/>
      <c r="N338" s="348"/>
      <c r="O338" s="348"/>
      <c r="P338" s="214">
        <v>0</v>
      </c>
      <c r="Q338" s="214">
        <v>799.83</v>
      </c>
      <c r="R338" s="68" t="s">
        <v>1479</v>
      </c>
      <c r="S338" s="349"/>
      <c r="T338" s="272"/>
    </row>
    <row r="339" spans="1:20" ht="89.25">
      <c r="A339" s="191" t="s">
        <v>541</v>
      </c>
      <c r="B339" s="68"/>
      <c r="C339" s="212" t="s">
        <v>590</v>
      </c>
      <c r="D339" s="213">
        <v>45716</v>
      </c>
      <c r="E339" s="191" t="s">
        <v>2172</v>
      </c>
      <c r="F339" s="191" t="s">
        <v>6</v>
      </c>
      <c r="G339" s="191">
        <v>22763</v>
      </c>
      <c r="H339" s="68"/>
      <c r="I339" s="197" t="s">
        <v>2321</v>
      </c>
      <c r="J339" s="68"/>
      <c r="K339" s="68"/>
      <c r="L339" s="68"/>
      <c r="M339" s="68"/>
      <c r="N339" s="348"/>
      <c r="O339" s="348"/>
      <c r="P339" s="214">
        <v>0</v>
      </c>
      <c r="Q339" s="214">
        <v>2121460.2000000002</v>
      </c>
      <c r="R339" s="68" t="s">
        <v>1479</v>
      </c>
      <c r="S339" s="349"/>
      <c r="T339" s="272"/>
    </row>
    <row r="340" spans="1:20" ht="89.25">
      <c r="A340" s="191">
        <v>513</v>
      </c>
      <c r="B340" s="68"/>
      <c r="C340" s="212" t="s">
        <v>160</v>
      </c>
      <c r="D340" s="213">
        <v>45716</v>
      </c>
      <c r="E340" s="191" t="s">
        <v>2173</v>
      </c>
      <c r="F340" s="191" t="s">
        <v>10</v>
      </c>
      <c r="G340" s="191">
        <v>1121107</v>
      </c>
      <c r="H340" s="68"/>
      <c r="I340" s="197" t="s">
        <v>2322</v>
      </c>
      <c r="J340" s="68"/>
      <c r="K340" s="68"/>
      <c r="L340" s="68"/>
      <c r="M340" s="68"/>
      <c r="N340" s="348"/>
      <c r="O340" s="348"/>
      <c r="P340" s="214">
        <v>22939.69</v>
      </c>
      <c r="Q340" s="214">
        <v>0</v>
      </c>
      <c r="R340" s="68" t="s">
        <v>1479</v>
      </c>
      <c r="S340" s="349"/>
      <c r="T340" s="272"/>
    </row>
    <row r="341" spans="1:20" ht="89.25">
      <c r="A341" s="191">
        <v>513</v>
      </c>
      <c r="B341" s="68"/>
      <c r="C341" s="212" t="s">
        <v>160</v>
      </c>
      <c r="D341" s="213">
        <v>45716</v>
      </c>
      <c r="E341" s="191" t="s">
        <v>2174</v>
      </c>
      <c r="F341" s="191" t="s">
        <v>10</v>
      </c>
      <c r="G341" s="191">
        <v>1121130</v>
      </c>
      <c r="H341" s="68"/>
      <c r="I341" s="197" t="s">
        <v>2323</v>
      </c>
      <c r="J341" s="68"/>
      <c r="K341" s="68"/>
      <c r="L341" s="68"/>
      <c r="M341" s="68"/>
      <c r="N341" s="348"/>
      <c r="O341" s="348"/>
      <c r="P341" s="214">
        <v>25783.91</v>
      </c>
      <c r="Q341" s="214">
        <v>0</v>
      </c>
      <c r="R341" s="68" t="s">
        <v>1479</v>
      </c>
      <c r="S341" s="349"/>
      <c r="T341" s="272"/>
    </row>
    <row r="342" spans="1:20" ht="89.25">
      <c r="A342" s="191">
        <v>513</v>
      </c>
      <c r="B342" s="68"/>
      <c r="C342" s="212" t="s">
        <v>160</v>
      </c>
      <c r="D342" s="213">
        <v>45716</v>
      </c>
      <c r="E342" s="191" t="s">
        <v>2175</v>
      </c>
      <c r="F342" s="191" t="s">
        <v>10</v>
      </c>
      <c r="G342" s="191">
        <v>1121140</v>
      </c>
      <c r="H342" s="68"/>
      <c r="I342" s="197" t="s">
        <v>2324</v>
      </c>
      <c r="J342" s="68"/>
      <c r="K342" s="68"/>
      <c r="L342" s="68"/>
      <c r="M342" s="68"/>
      <c r="N342" s="348"/>
      <c r="O342" s="348"/>
      <c r="P342" s="214">
        <v>63790.65</v>
      </c>
      <c r="Q342" s="214">
        <v>0</v>
      </c>
      <c r="R342" s="68" t="s">
        <v>1479</v>
      </c>
      <c r="S342" s="349"/>
      <c r="T342" s="272"/>
    </row>
    <row r="343" spans="1:20" ht="76.5">
      <c r="A343" s="191">
        <v>513</v>
      </c>
      <c r="B343" s="68"/>
      <c r="C343" s="212" t="s">
        <v>160</v>
      </c>
      <c r="D343" s="213">
        <v>45716</v>
      </c>
      <c r="E343" s="191" t="s">
        <v>2176</v>
      </c>
      <c r="F343" s="191" t="s">
        <v>16</v>
      </c>
      <c r="G343" s="191">
        <v>1121142</v>
      </c>
      <c r="H343" s="68"/>
      <c r="I343" s="197" t="s">
        <v>2325</v>
      </c>
      <c r="J343" s="68"/>
      <c r="K343" s="68"/>
      <c r="L343" s="68"/>
      <c r="M343" s="68"/>
      <c r="N343" s="348"/>
      <c r="O343" s="348"/>
      <c r="P343" s="214">
        <v>483454.16</v>
      </c>
      <c r="Q343" s="214">
        <v>0</v>
      </c>
      <c r="R343" s="68" t="s">
        <v>1479</v>
      </c>
      <c r="S343" s="349"/>
      <c r="T343" s="272"/>
    </row>
    <row r="344" spans="1:20" ht="89.25">
      <c r="A344" s="191">
        <v>513</v>
      </c>
      <c r="B344" s="68"/>
      <c r="C344" s="212" t="s">
        <v>160</v>
      </c>
      <c r="D344" s="213">
        <v>45716</v>
      </c>
      <c r="E344" s="191" t="s">
        <v>2177</v>
      </c>
      <c r="F344" s="191" t="s">
        <v>10</v>
      </c>
      <c r="G344" s="191">
        <v>1121147</v>
      </c>
      <c r="H344" s="68"/>
      <c r="I344" s="197" t="s">
        <v>2326</v>
      </c>
      <c r="J344" s="68"/>
      <c r="K344" s="68"/>
      <c r="L344" s="68"/>
      <c r="M344" s="68"/>
      <c r="N344" s="348"/>
      <c r="O344" s="348"/>
      <c r="P344" s="214">
        <v>139652.78</v>
      </c>
      <c r="Q344" s="214">
        <v>0</v>
      </c>
      <c r="R344" s="68" t="s">
        <v>1479</v>
      </c>
      <c r="S344" s="349"/>
      <c r="T344" s="272"/>
    </row>
    <row r="345" spans="1:20" ht="76.5">
      <c r="A345" s="191">
        <v>513</v>
      </c>
      <c r="B345" s="68"/>
      <c r="C345" s="212" t="s">
        <v>160</v>
      </c>
      <c r="D345" s="213">
        <v>45716</v>
      </c>
      <c r="E345" s="191" t="s">
        <v>2178</v>
      </c>
      <c r="F345" s="191" t="s">
        <v>16</v>
      </c>
      <c r="G345" s="191">
        <v>1121162</v>
      </c>
      <c r="H345" s="68"/>
      <c r="I345" s="197" t="s">
        <v>2327</v>
      </c>
      <c r="J345" s="68"/>
      <c r="K345" s="68"/>
      <c r="L345" s="68"/>
      <c r="M345" s="68"/>
      <c r="N345" s="348"/>
      <c r="O345" s="348"/>
      <c r="P345" s="214">
        <v>1061658.8400000001</v>
      </c>
      <c r="Q345" s="214">
        <v>0</v>
      </c>
      <c r="R345" s="68" t="s">
        <v>1479</v>
      </c>
      <c r="S345" s="349"/>
      <c r="T345" s="272"/>
    </row>
    <row r="346" spans="1:20" ht="38.25">
      <c r="A346" s="191">
        <v>86</v>
      </c>
      <c r="B346" s="68"/>
      <c r="C346" s="212" t="s">
        <v>50</v>
      </c>
      <c r="D346" s="213">
        <v>45721</v>
      </c>
      <c r="E346" s="191" t="s">
        <v>2419</v>
      </c>
      <c r="F346" s="191" t="s">
        <v>3</v>
      </c>
      <c r="G346" s="191">
        <v>2264370</v>
      </c>
      <c r="H346" s="68"/>
      <c r="I346" s="197" t="s">
        <v>2657</v>
      </c>
      <c r="J346" s="68"/>
      <c r="K346" s="68"/>
      <c r="L346" s="68"/>
      <c r="M346" s="68"/>
      <c r="N346" s="348"/>
      <c r="O346" s="348"/>
      <c r="P346" s="214">
        <v>0</v>
      </c>
      <c r="Q346" s="214">
        <v>638</v>
      </c>
      <c r="R346" s="68" t="s">
        <v>1479</v>
      </c>
      <c r="S346" s="349"/>
      <c r="T346" s="272"/>
    </row>
    <row r="347" spans="1:20" ht="51">
      <c r="A347" s="191" t="s">
        <v>550</v>
      </c>
      <c r="B347" s="68"/>
      <c r="C347" s="212" t="s">
        <v>589</v>
      </c>
      <c r="D347" s="213">
        <v>45721</v>
      </c>
      <c r="E347" s="191" t="s">
        <v>2420</v>
      </c>
      <c r="F347" s="191" t="s">
        <v>3</v>
      </c>
      <c r="G347" s="191">
        <v>2264513</v>
      </c>
      <c r="H347" s="68"/>
      <c r="I347" s="197" t="s">
        <v>2658</v>
      </c>
      <c r="J347" s="68"/>
      <c r="K347" s="68"/>
      <c r="L347" s="68"/>
      <c r="M347" s="68"/>
      <c r="N347" s="348"/>
      <c r="O347" s="348"/>
      <c r="P347" s="214">
        <v>0</v>
      </c>
      <c r="Q347" s="214">
        <v>81</v>
      </c>
      <c r="R347" s="68" t="s">
        <v>1479</v>
      </c>
      <c r="S347" s="349"/>
      <c r="T347" s="272"/>
    </row>
    <row r="348" spans="1:20" ht="51">
      <c r="A348" s="191" t="s">
        <v>550</v>
      </c>
      <c r="B348" s="68"/>
      <c r="C348" s="212" t="s">
        <v>589</v>
      </c>
      <c r="D348" s="213">
        <v>45721</v>
      </c>
      <c r="E348" s="191" t="s">
        <v>2421</v>
      </c>
      <c r="F348" s="191" t="s">
        <v>3</v>
      </c>
      <c r="G348" s="191">
        <v>2264515</v>
      </c>
      <c r="H348" s="68"/>
      <c r="I348" s="197" t="s">
        <v>2659</v>
      </c>
      <c r="J348" s="68"/>
      <c r="K348" s="68"/>
      <c r="L348" s="68"/>
      <c r="M348" s="68"/>
      <c r="N348" s="348"/>
      <c r="O348" s="348"/>
      <c r="P348" s="214">
        <v>0</v>
      </c>
      <c r="Q348" s="214">
        <v>81</v>
      </c>
      <c r="R348" s="68" t="s">
        <v>1479</v>
      </c>
      <c r="S348" s="349"/>
      <c r="T348" s="272"/>
    </row>
    <row r="349" spans="1:20" ht="51">
      <c r="A349" s="191" t="s">
        <v>550</v>
      </c>
      <c r="B349" s="68"/>
      <c r="C349" s="212" t="s">
        <v>589</v>
      </c>
      <c r="D349" s="213">
        <v>45721</v>
      </c>
      <c r="E349" s="191" t="s">
        <v>2422</v>
      </c>
      <c r="F349" s="191" t="s">
        <v>3</v>
      </c>
      <c r="G349" s="191">
        <v>2264516</v>
      </c>
      <c r="H349" s="68"/>
      <c r="I349" s="197" t="s">
        <v>2660</v>
      </c>
      <c r="J349" s="68"/>
      <c r="K349" s="68"/>
      <c r="L349" s="68"/>
      <c r="M349" s="68"/>
      <c r="N349" s="348"/>
      <c r="O349" s="348"/>
      <c r="P349" s="214">
        <v>0</v>
      </c>
      <c r="Q349" s="214">
        <v>81</v>
      </c>
      <c r="R349" s="68" t="s">
        <v>1479</v>
      </c>
      <c r="S349" s="349"/>
      <c r="T349" s="272"/>
    </row>
    <row r="350" spans="1:20" ht="51">
      <c r="A350" s="191" t="s">
        <v>550</v>
      </c>
      <c r="B350" s="68"/>
      <c r="C350" s="212" t="s">
        <v>589</v>
      </c>
      <c r="D350" s="213">
        <v>45721</v>
      </c>
      <c r="E350" s="191" t="s">
        <v>2423</v>
      </c>
      <c r="F350" s="191" t="s">
        <v>3</v>
      </c>
      <c r="G350" s="191">
        <v>2264518</v>
      </c>
      <c r="H350" s="68"/>
      <c r="I350" s="197" t="s">
        <v>2661</v>
      </c>
      <c r="J350" s="68"/>
      <c r="K350" s="68"/>
      <c r="L350" s="68"/>
      <c r="M350" s="68"/>
      <c r="N350" s="348"/>
      <c r="O350" s="348"/>
      <c r="P350" s="214">
        <v>0</v>
      </c>
      <c r="Q350" s="214">
        <v>81</v>
      </c>
      <c r="R350" s="68" t="s">
        <v>1479</v>
      </c>
      <c r="S350" s="349"/>
      <c r="T350" s="272"/>
    </row>
    <row r="351" spans="1:20" ht="51">
      <c r="A351" s="191">
        <v>81</v>
      </c>
      <c r="B351" s="68"/>
      <c r="C351" s="212" t="s">
        <v>49</v>
      </c>
      <c r="D351" s="213">
        <v>45721</v>
      </c>
      <c r="E351" s="191" t="s">
        <v>2424</v>
      </c>
      <c r="F351" s="191" t="s">
        <v>3</v>
      </c>
      <c r="G351" s="191">
        <v>2264559</v>
      </c>
      <c r="H351" s="68"/>
      <c r="I351" s="197" t="s">
        <v>2662</v>
      </c>
      <c r="J351" s="68"/>
      <c r="K351" s="68"/>
      <c r="L351" s="68"/>
      <c r="M351" s="68"/>
      <c r="N351" s="348"/>
      <c r="O351" s="348"/>
      <c r="P351" s="214">
        <v>0</v>
      </c>
      <c r="Q351" s="214">
        <v>25</v>
      </c>
      <c r="R351" s="68" t="s">
        <v>1479</v>
      </c>
      <c r="S351" s="349"/>
      <c r="T351" s="272"/>
    </row>
    <row r="352" spans="1:20" ht="51">
      <c r="A352" s="191" t="s">
        <v>550</v>
      </c>
      <c r="B352" s="68"/>
      <c r="C352" s="212" t="s">
        <v>589</v>
      </c>
      <c r="D352" s="213">
        <v>45721</v>
      </c>
      <c r="E352" s="191" t="s">
        <v>2425</v>
      </c>
      <c r="F352" s="191" t="s">
        <v>3</v>
      </c>
      <c r="G352" s="191">
        <v>2264653</v>
      </c>
      <c r="H352" s="68"/>
      <c r="I352" s="197" t="s">
        <v>2663</v>
      </c>
      <c r="J352" s="68"/>
      <c r="K352" s="68"/>
      <c r="L352" s="68"/>
      <c r="M352" s="68"/>
      <c r="N352" s="348"/>
      <c r="O352" s="348"/>
      <c r="P352" s="214">
        <v>0</v>
      </c>
      <c r="Q352" s="214">
        <v>18</v>
      </c>
      <c r="R352" s="68" t="s">
        <v>1479</v>
      </c>
      <c r="S352" s="349"/>
      <c r="T352" s="272"/>
    </row>
    <row r="353" spans="1:20" ht="51">
      <c r="A353" s="191" t="s">
        <v>550</v>
      </c>
      <c r="B353" s="68"/>
      <c r="C353" s="212" t="s">
        <v>589</v>
      </c>
      <c r="D353" s="213">
        <v>45721</v>
      </c>
      <c r="E353" s="191" t="s">
        <v>2426</v>
      </c>
      <c r="F353" s="191" t="s">
        <v>3</v>
      </c>
      <c r="G353" s="191">
        <v>2264657</v>
      </c>
      <c r="H353" s="68"/>
      <c r="I353" s="197" t="s">
        <v>2664</v>
      </c>
      <c r="J353" s="68"/>
      <c r="K353" s="68"/>
      <c r="L353" s="68"/>
      <c r="M353" s="68"/>
      <c r="N353" s="348"/>
      <c r="O353" s="348"/>
      <c r="P353" s="214">
        <v>0</v>
      </c>
      <c r="Q353" s="214">
        <v>3322.3</v>
      </c>
      <c r="R353" s="68" t="s">
        <v>1479</v>
      </c>
      <c r="S353" s="349"/>
      <c r="T353" s="272"/>
    </row>
    <row r="354" spans="1:20" ht="51">
      <c r="A354" s="191" t="s">
        <v>550</v>
      </c>
      <c r="B354" s="68"/>
      <c r="C354" s="212" t="s">
        <v>589</v>
      </c>
      <c r="D354" s="213">
        <v>45721</v>
      </c>
      <c r="E354" s="191" t="s">
        <v>2427</v>
      </c>
      <c r="F354" s="191" t="s">
        <v>3</v>
      </c>
      <c r="G354" s="191">
        <v>2264663</v>
      </c>
      <c r="H354" s="68"/>
      <c r="I354" s="197" t="s">
        <v>2665</v>
      </c>
      <c r="J354" s="68"/>
      <c r="K354" s="68"/>
      <c r="L354" s="68"/>
      <c r="M354" s="68"/>
      <c r="N354" s="348"/>
      <c r="O354" s="348"/>
      <c r="P354" s="214">
        <v>0</v>
      </c>
      <c r="Q354" s="214">
        <v>3349.19</v>
      </c>
      <c r="R354" s="68" t="s">
        <v>1479</v>
      </c>
      <c r="S354" s="349"/>
      <c r="T354" s="272"/>
    </row>
    <row r="355" spans="1:20" ht="51">
      <c r="A355" s="191" t="s">
        <v>550</v>
      </c>
      <c r="B355" s="68"/>
      <c r="C355" s="212" t="s">
        <v>589</v>
      </c>
      <c r="D355" s="213">
        <v>45721</v>
      </c>
      <c r="E355" s="191" t="s">
        <v>2428</v>
      </c>
      <c r="F355" s="191" t="s">
        <v>3</v>
      </c>
      <c r="G355" s="191">
        <v>2264658</v>
      </c>
      <c r="H355" s="68"/>
      <c r="I355" s="197" t="s">
        <v>2666</v>
      </c>
      <c r="J355" s="68"/>
      <c r="K355" s="68"/>
      <c r="L355" s="68"/>
      <c r="M355" s="68"/>
      <c r="N355" s="348"/>
      <c r="O355" s="348"/>
      <c r="P355" s="214">
        <v>0</v>
      </c>
      <c r="Q355" s="214">
        <v>3322.3</v>
      </c>
      <c r="R355" s="68" t="s">
        <v>1479</v>
      </c>
      <c r="S355" s="349"/>
      <c r="T355" s="272"/>
    </row>
    <row r="356" spans="1:20" ht="51">
      <c r="A356" s="191" t="s">
        <v>550</v>
      </c>
      <c r="B356" s="68"/>
      <c r="C356" s="212" t="s">
        <v>589</v>
      </c>
      <c r="D356" s="213">
        <v>45721</v>
      </c>
      <c r="E356" s="191" t="s">
        <v>2429</v>
      </c>
      <c r="F356" s="191" t="s">
        <v>3</v>
      </c>
      <c r="G356" s="191">
        <v>2264659</v>
      </c>
      <c r="H356" s="68"/>
      <c r="I356" s="197" t="s">
        <v>2667</v>
      </c>
      <c r="J356" s="68"/>
      <c r="K356" s="68"/>
      <c r="L356" s="68"/>
      <c r="M356" s="68"/>
      <c r="N356" s="348"/>
      <c r="O356" s="348"/>
      <c r="P356" s="214">
        <v>0</v>
      </c>
      <c r="Q356" s="214">
        <v>3349.19</v>
      </c>
      <c r="R356" s="68" t="s">
        <v>1479</v>
      </c>
      <c r="S356" s="349"/>
      <c r="T356" s="272"/>
    </row>
    <row r="357" spans="1:20" ht="51">
      <c r="A357" s="191" t="s">
        <v>550</v>
      </c>
      <c r="B357" s="68"/>
      <c r="C357" s="212" t="s">
        <v>589</v>
      </c>
      <c r="D357" s="213">
        <v>45721</v>
      </c>
      <c r="E357" s="191" t="s">
        <v>2430</v>
      </c>
      <c r="F357" s="191" t="s">
        <v>3</v>
      </c>
      <c r="G357" s="191">
        <v>2264661</v>
      </c>
      <c r="H357" s="68"/>
      <c r="I357" s="197" t="s">
        <v>2668</v>
      </c>
      <c r="J357" s="68"/>
      <c r="K357" s="68"/>
      <c r="L357" s="68"/>
      <c r="M357" s="68"/>
      <c r="N357" s="348"/>
      <c r="O357" s="348"/>
      <c r="P357" s="214">
        <v>0</v>
      </c>
      <c r="Q357" s="214">
        <v>3349.19</v>
      </c>
      <c r="R357" s="68" t="s">
        <v>1479</v>
      </c>
      <c r="S357" s="349"/>
      <c r="T357" s="272"/>
    </row>
    <row r="358" spans="1:20" ht="51">
      <c r="A358" s="191" t="s">
        <v>550</v>
      </c>
      <c r="B358" s="68"/>
      <c r="C358" s="212" t="s">
        <v>589</v>
      </c>
      <c r="D358" s="213">
        <v>45721</v>
      </c>
      <c r="E358" s="191" t="s">
        <v>2431</v>
      </c>
      <c r="F358" s="191" t="s">
        <v>3</v>
      </c>
      <c r="G358" s="191">
        <v>2264664</v>
      </c>
      <c r="H358" s="68"/>
      <c r="I358" s="197" t="s">
        <v>2669</v>
      </c>
      <c r="J358" s="68"/>
      <c r="K358" s="68"/>
      <c r="L358" s="68"/>
      <c r="M358" s="68"/>
      <c r="N358" s="348"/>
      <c r="O358" s="348"/>
      <c r="P358" s="214">
        <v>0</v>
      </c>
      <c r="Q358" s="214">
        <v>3443.9</v>
      </c>
      <c r="R358" s="68" t="s">
        <v>1479</v>
      </c>
      <c r="S358" s="349"/>
      <c r="T358" s="272"/>
    </row>
    <row r="359" spans="1:20" ht="51">
      <c r="A359" s="191">
        <v>513</v>
      </c>
      <c r="B359" s="68"/>
      <c r="C359" s="212" t="s">
        <v>160</v>
      </c>
      <c r="D359" s="213">
        <v>45721</v>
      </c>
      <c r="E359" s="191" t="s">
        <v>2432</v>
      </c>
      <c r="F359" s="191" t="s">
        <v>3</v>
      </c>
      <c r="G359" s="191">
        <v>2264665</v>
      </c>
      <c r="H359" s="68"/>
      <c r="I359" s="197" t="s">
        <v>2670</v>
      </c>
      <c r="J359" s="68"/>
      <c r="K359" s="68"/>
      <c r="L359" s="68"/>
      <c r="M359" s="68"/>
      <c r="N359" s="348"/>
      <c r="O359" s="348"/>
      <c r="P359" s="214">
        <v>0</v>
      </c>
      <c r="Q359" s="214">
        <v>0.02</v>
      </c>
      <c r="R359" s="68" t="s">
        <v>2328</v>
      </c>
      <c r="S359" s="349"/>
      <c r="T359" s="272"/>
    </row>
    <row r="360" spans="1:20" ht="51">
      <c r="A360" s="191" t="s">
        <v>550</v>
      </c>
      <c r="B360" s="68"/>
      <c r="C360" s="212" t="s">
        <v>589</v>
      </c>
      <c r="D360" s="213">
        <v>45721</v>
      </c>
      <c r="E360" s="191" t="s">
        <v>2433</v>
      </c>
      <c r="F360" s="191" t="s">
        <v>3</v>
      </c>
      <c r="G360" s="191">
        <v>2264666</v>
      </c>
      <c r="H360" s="68"/>
      <c r="I360" s="197" t="s">
        <v>2671</v>
      </c>
      <c r="J360" s="68"/>
      <c r="K360" s="68"/>
      <c r="L360" s="68"/>
      <c r="M360" s="68"/>
      <c r="N360" s="348"/>
      <c r="O360" s="348"/>
      <c r="P360" s="214">
        <v>0</v>
      </c>
      <c r="Q360" s="214">
        <v>3443.9</v>
      </c>
      <c r="R360" s="68" t="s">
        <v>1479</v>
      </c>
      <c r="S360" s="349"/>
      <c r="T360" s="272"/>
    </row>
    <row r="361" spans="1:20" ht="51">
      <c r="A361" s="191" t="s">
        <v>550</v>
      </c>
      <c r="B361" s="68"/>
      <c r="C361" s="212" t="s">
        <v>589</v>
      </c>
      <c r="D361" s="213">
        <v>45721</v>
      </c>
      <c r="E361" s="191" t="s">
        <v>2434</v>
      </c>
      <c r="F361" s="191" t="s">
        <v>3</v>
      </c>
      <c r="G361" s="191">
        <v>2264667</v>
      </c>
      <c r="H361" s="68"/>
      <c r="I361" s="197" t="s">
        <v>2672</v>
      </c>
      <c r="J361" s="68"/>
      <c r="K361" s="68"/>
      <c r="L361" s="68"/>
      <c r="M361" s="68"/>
      <c r="N361" s="348"/>
      <c r="O361" s="348"/>
      <c r="P361" s="214">
        <v>0</v>
      </c>
      <c r="Q361" s="214">
        <v>3443.9</v>
      </c>
      <c r="R361" s="68" t="s">
        <v>1479</v>
      </c>
      <c r="S361" s="349"/>
      <c r="T361" s="272"/>
    </row>
    <row r="362" spans="1:20" ht="51">
      <c r="A362" s="191" t="s">
        <v>550</v>
      </c>
      <c r="B362" s="68"/>
      <c r="C362" s="212" t="s">
        <v>589</v>
      </c>
      <c r="D362" s="213">
        <v>45721</v>
      </c>
      <c r="E362" s="191" t="s">
        <v>2435</v>
      </c>
      <c r="F362" s="191" t="s">
        <v>3</v>
      </c>
      <c r="G362" s="191">
        <v>2264668</v>
      </c>
      <c r="H362" s="68"/>
      <c r="I362" s="197" t="s">
        <v>2673</v>
      </c>
      <c r="J362" s="68"/>
      <c r="K362" s="68"/>
      <c r="L362" s="68"/>
      <c r="M362" s="68"/>
      <c r="N362" s="348"/>
      <c r="O362" s="348"/>
      <c r="P362" s="214">
        <v>0</v>
      </c>
      <c r="Q362" s="214">
        <v>3443.9</v>
      </c>
      <c r="R362" s="68" t="s">
        <v>1479</v>
      </c>
      <c r="S362" s="349"/>
      <c r="T362" s="272"/>
    </row>
    <row r="363" spans="1:20" ht="51">
      <c r="A363" s="191" t="s">
        <v>550</v>
      </c>
      <c r="B363" s="68"/>
      <c r="C363" s="212" t="s">
        <v>589</v>
      </c>
      <c r="D363" s="213">
        <v>45721</v>
      </c>
      <c r="E363" s="191" t="s">
        <v>2436</v>
      </c>
      <c r="F363" s="191" t="s">
        <v>3</v>
      </c>
      <c r="G363" s="191">
        <v>2264669</v>
      </c>
      <c r="H363" s="68"/>
      <c r="I363" s="197" t="s">
        <v>2674</v>
      </c>
      <c r="J363" s="68"/>
      <c r="K363" s="68"/>
      <c r="L363" s="68"/>
      <c r="M363" s="68"/>
      <c r="N363" s="348"/>
      <c r="O363" s="348"/>
      <c r="P363" s="214">
        <v>0</v>
      </c>
      <c r="Q363" s="214">
        <v>3458.66</v>
      </c>
      <c r="R363" s="68" t="s">
        <v>1479</v>
      </c>
      <c r="S363" s="349"/>
      <c r="T363" s="272"/>
    </row>
    <row r="364" spans="1:20" ht="51">
      <c r="A364" s="191" t="s">
        <v>550</v>
      </c>
      <c r="B364" s="68"/>
      <c r="C364" s="212" t="s">
        <v>589</v>
      </c>
      <c r="D364" s="213">
        <v>45721</v>
      </c>
      <c r="E364" s="191" t="s">
        <v>2437</v>
      </c>
      <c r="F364" s="191" t="s">
        <v>3</v>
      </c>
      <c r="G364" s="191">
        <v>2264670</v>
      </c>
      <c r="H364" s="68"/>
      <c r="I364" s="197" t="s">
        <v>2675</v>
      </c>
      <c r="J364" s="68"/>
      <c r="K364" s="68"/>
      <c r="L364" s="68"/>
      <c r="M364" s="68"/>
      <c r="N364" s="348"/>
      <c r="O364" s="348"/>
      <c r="P364" s="214">
        <v>0</v>
      </c>
      <c r="Q364" s="214">
        <v>3458.66</v>
      </c>
      <c r="R364" s="68" t="s">
        <v>1479</v>
      </c>
      <c r="S364" s="349"/>
      <c r="T364" s="272"/>
    </row>
    <row r="365" spans="1:20" ht="51">
      <c r="A365" s="191" t="s">
        <v>550</v>
      </c>
      <c r="B365" s="68"/>
      <c r="C365" s="212" t="s">
        <v>589</v>
      </c>
      <c r="D365" s="213">
        <v>45721</v>
      </c>
      <c r="E365" s="191" t="s">
        <v>2438</v>
      </c>
      <c r="F365" s="191" t="s">
        <v>3</v>
      </c>
      <c r="G365" s="191">
        <v>2264672</v>
      </c>
      <c r="H365" s="68"/>
      <c r="I365" s="197" t="s">
        <v>2676</v>
      </c>
      <c r="J365" s="68"/>
      <c r="K365" s="68"/>
      <c r="L365" s="68"/>
      <c r="M365" s="68"/>
      <c r="N365" s="348"/>
      <c r="O365" s="348"/>
      <c r="P365" s="214">
        <v>0</v>
      </c>
      <c r="Q365" s="214">
        <v>3458.66</v>
      </c>
      <c r="R365" s="68" t="s">
        <v>1479</v>
      </c>
      <c r="S365" s="349"/>
      <c r="T365" s="272"/>
    </row>
    <row r="366" spans="1:20" ht="51">
      <c r="A366" s="191">
        <v>81</v>
      </c>
      <c r="B366" s="68"/>
      <c r="C366" s="212" t="s">
        <v>49</v>
      </c>
      <c r="D366" s="213">
        <v>45722</v>
      </c>
      <c r="E366" s="191" t="s">
        <v>2443</v>
      </c>
      <c r="F366" s="191" t="s">
        <v>3</v>
      </c>
      <c r="G366" s="191">
        <v>2264955</v>
      </c>
      <c r="H366" s="68"/>
      <c r="I366" s="197" t="s">
        <v>2677</v>
      </c>
      <c r="J366" s="68"/>
      <c r="K366" s="68"/>
      <c r="L366" s="68"/>
      <c r="M366" s="68"/>
      <c r="N366" s="348"/>
      <c r="O366" s="348"/>
      <c r="P366" s="214">
        <v>0</v>
      </c>
      <c r="Q366" s="214">
        <v>25</v>
      </c>
      <c r="R366" s="68" t="s">
        <v>1479</v>
      </c>
      <c r="S366" s="349"/>
      <c r="T366" s="272"/>
    </row>
    <row r="367" spans="1:20" ht="51">
      <c r="A367" s="191">
        <v>81</v>
      </c>
      <c r="B367" s="68"/>
      <c r="C367" s="212" t="s">
        <v>49</v>
      </c>
      <c r="D367" s="213">
        <v>45722</v>
      </c>
      <c r="E367" s="191" t="s">
        <v>2444</v>
      </c>
      <c r="F367" s="191" t="s">
        <v>3</v>
      </c>
      <c r="G367" s="191">
        <v>2264957</v>
      </c>
      <c r="H367" s="68"/>
      <c r="I367" s="197" t="s">
        <v>2678</v>
      </c>
      <c r="J367" s="68"/>
      <c r="K367" s="68"/>
      <c r="L367" s="68"/>
      <c r="M367" s="68"/>
      <c r="N367" s="348"/>
      <c r="O367" s="348"/>
      <c r="P367" s="214">
        <v>0</v>
      </c>
      <c r="Q367" s="214">
        <v>25</v>
      </c>
      <c r="R367" s="68" t="s">
        <v>1479</v>
      </c>
      <c r="S367" s="349"/>
      <c r="T367" s="272"/>
    </row>
    <row r="368" spans="1:20" ht="38.25">
      <c r="A368" s="191" t="s">
        <v>550</v>
      </c>
      <c r="B368" s="68"/>
      <c r="C368" s="212" t="s">
        <v>589</v>
      </c>
      <c r="D368" s="213">
        <v>45722</v>
      </c>
      <c r="E368" s="191" t="s">
        <v>2445</v>
      </c>
      <c r="F368" s="191" t="s">
        <v>3</v>
      </c>
      <c r="G368" s="191">
        <v>2265066</v>
      </c>
      <c r="H368" s="68"/>
      <c r="I368" s="197" t="s">
        <v>2679</v>
      </c>
      <c r="J368" s="68"/>
      <c r="K368" s="68"/>
      <c r="L368" s="68"/>
      <c r="M368" s="68"/>
      <c r="N368" s="348"/>
      <c r="O368" s="348"/>
      <c r="P368" s="214">
        <v>0</v>
      </c>
      <c r="Q368" s="214">
        <v>416</v>
      </c>
      <c r="R368" s="68" t="s">
        <v>1479</v>
      </c>
      <c r="S368" s="349"/>
      <c r="T368" s="272"/>
    </row>
    <row r="369" spans="1:20" ht="51">
      <c r="A369" s="191" t="s">
        <v>550</v>
      </c>
      <c r="B369" s="68"/>
      <c r="C369" s="212" t="s">
        <v>589</v>
      </c>
      <c r="D369" s="213">
        <v>45722</v>
      </c>
      <c r="E369" s="191" t="s">
        <v>2446</v>
      </c>
      <c r="F369" s="191" t="s">
        <v>3</v>
      </c>
      <c r="G369" s="191">
        <v>2265070</v>
      </c>
      <c r="H369" s="68"/>
      <c r="I369" s="197" t="s">
        <v>2680</v>
      </c>
      <c r="J369" s="68"/>
      <c r="K369" s="68"/>
      <c r="L369" s="68"/>
      <c r="M369" s="68"/>
      <c r="N369" s="348"/>
      <c r="O369" s="348"/>
      <c r="P369" s="214">
        <v>0</v>
      </c>
      <c r="Q369" s="214">
        <v>3622.5</v>
      </c>
      <c r="R369" s="68" t="s">
        <v>1479</v>
      </c>
      <c r="S369" s="349"/>
      <c r="T369" s="272"/>
    </row>
    <row r="370" spans="1:20" ht="51">
      <c r="A370" s="191" t="s">
        <v>550</v>
      </c>
      <c r="B370" s="68"/>
      <c r="C370" s="212" t="s">
        <v>589</v>
      </c>
      <c r="D370" s="213">
        <v>45722</v>
      </c>
      <c r="E370" s="191" t="s">
        <v>2447</v>
      </c>
      <c r="F370" s="191" t="s">
        <v>3</v>
      </c>
      <c r="G370" s="191">
        <v>2265071</v>
      </c>
      <c r="H370" s="68"/>
      <c r="I370" s="197" t="s">
        <v>2681</v>
      </c>
      <c r="J370" s="68"/>
      <c r="K370" s="68"/>
      <c r="L370" s="68"/>
      <c r="M370" s="68"/>
      <c r="N370" s="348"/>
      <c r="O370" s="348"/>
      <c r="P370" s="214">
        <v>0</v>
      </c>
      <c r="Q370" s="214">
        <v>3622.5</v>
      </c>
      <c r="R370" s="68" t="s">
        <v>1479</v>
      </c>
      <c r="S370" s="349"/>
      <c r="T370" s="272"/>
    </row>
    <row r="371" spans="1:20" ht="51">
      <c r="A371" s="191" t="s">
        <v>550</v>
      </c>
      <c r="B371" s="68"/>
      <c r="C371" s="212" t="s">
        <v>589</v>
      </c>
      <c r="D371" s="213">
        <v>45722</v>
      </c>
      <c r="E371" s="191" t="s">
        <v>2448</v>
      </c>
      <c r="F371" s="191" t="s">
        <v>3</v>
      </c>
      <c r="G371" s="191">
        <v>2265135</v>
      </c>
      <c r="H371" s="68"/>
      <c r="I371" s="197" t="s">
        <v>2682</v>
      </c>
      <c r="J371" s="68"/>
      <c r="K371" s="68"/>
      <c r="L371" s="68"/>
      <c r="M371" s="68"/>
      <c r="N371" s="348"/>
      <c r="O371" s="348"/>
      <c r="P371" s="214">
        <v>0</v>
      </c>
      <c r="Q371" s="214">
        <v>18</v>
      </c>
      <c r="R371" s="68" t="s">
        <v>1479</v>
      </c>
      <c r="S371" s="349"/>
      <c r="T371" s="272"/>
    </row>
    <row r="372" spans="1:20" ht="51">
      <c r="A372" s="191" t="s">
        <v>550</v>
      </c>
      <c r="B372" s="68"/>
      <c r="C372" s="212" t="s">
        <v>589</v>
      </c>
      <c r="D372" s="213">
        <v>45722</v>
      </c>
      <c r="E372" s="191" t="s">
        <v>2449</v>
      </c>
      <c r="F372" s="191" t="s">
        <v>3</v>
      </c>
      <c r="G372" s="191">
        <v>2265138</v>
      </c>
      <c r="H372" s="68"/>
      <c r="I372" s="197" t="s">
        <v>2683</v>
      </c>
      <c r="J372" s="68"/>
      <c r="K372" s="68"/>
      <c r="L372" s="68"/>
      <c r="M372" s="68"/>
      <c r="N372" s="348"/>
      <c r="O372" s="348"/>
      <c r="P372" s="214">
        <v>0</v>
      </c>
      <c r="Q372" s="214">
        <v>18</v>
      </c>
      <c r="R372" s="68" t="s">
        <v>1479</v>
      </c>
      <c r="S372" s="349"/>
      <c r="T372" s="272"/>
    </row>
    <row r="373" spans="1:20" ht="51">
      <c r="A373" s="191">
        <v>224</v>
      </c>
      <c r="B373" s="68"/>
      <c r="C373" s="212" t="s">
        <v>95</v>
      </c>
      <c r="D373" s="213">
        <v>45722</v>
      </c>
      <c r="E373" s="191" t="s">
        <v>2450</v>
      </c>
      <c r="F373" s="191" t="s">
        <v>3</v>
      </c>
      <c r="G373" s="191">
        <v>2265153</v>
      </c>
      <c r="H373" s="68"/>
      <c r="I373" s="197" t="s">
        <v>2684</v>
      </c>
      <c r="J373" s="68"/>
      <c r="K373" s="68"/>
      <c r="L373" s="68"/>
      <c r="M373" s="68"/>
      <c r="N373" s="348"/>
      <c r="O373" s="348"/>
      <c r="P373" s="214">
        <v>0</v>
      </c>
      <c r="Q373" s="214">
        <v>100</v>
      </c>
      <c r="R373" s="68" t="s">
        <v>1479</v>
      </c>
      <c r="S373" s="349"/>
      <c r="T373" s="272"/>
    </row>
    <row r="374" spans="1:20" ht="38.25">
      <c r="A374" s="191">
        <v>291</v>
      </c>
      <c r="B374" s="68"/>
      <c r="C374" s="212" t="s">
        <v>119</v>
      </c>
      <c r="D374" s="213">
        <v>45722</v>
      </c>
      <c r="E374" s="191" t="s">
        <v>2451</v>
      </c>
      <c r="F374" s="191" t="s">
        <v>3</v>
      </c>
      <c r="G374" s="191">
        <v>2265013</v>
      </c>
      <c r="H374" s="68"/>
      <c r="I374" s="197" t="s">
        <v>2685</v>
      </c>
      <c r="J374" s="68"/>
      <c r="K374" s="68"/>
      <c r="L374" s="68"/>
      <c r="M374" s="68"/>
      <c r="N374" s="348"/>
      <c r="O374" s="348"/>
      <c r="P374" s="214">
        <v>0</v>
      </c>
      <c r="Q374" s="214">
        <v>39247.440000000002</v>
      </c>
      <c r="R374" s="68" t="s">
        <v>1479</v>
      </c>
      <c r="S374" s="349"/>
      <c r="T374" s="272"/>
    </row>
    <row r="375" spans="1:20" ht="38.25">
      <c r="A375" s="191">
        <v>291</v>
      </c>
      <c r="B375" s="68"/>
      <c r="C375" s="212" t="s">
        <v>119</v>
      </c>
      <c r="D375" s="213">
        <v>45722</v>
      </c>
      <c r="E375" s="191" t="s">
        <v>2452</v>
      </c>
      <c r="F375" s="191" t="s">
        <v>3</v>
      </c>
      <c r="G375" s="191">
        <v>2265015</v>
      </c>
      <c r="H375" s="68"/>
      <c r="I375" s="197" t="s">
        <v>2686</v>
      </c>
      <c r="J375" s="68"/>
      <c r="K375" s="68"/>
      <c r="L375" s="68"/>
      <c r="M375" s="68"/>
      <c r="N375" s="348"/>
      <c r="O375" s="348"/>
      <c r="P375" s="214">
        <v>0</v>
      </c>
      <c r="Q375" s="214">
        <v>64038.96</v>
      </c>
      <c r="R375" s="68" t="s">
        <v>1479</v>
      </c>
      <c r="S375" s="349"/>
      <c r="T375" s="272"/>
    </row>
    <row r="376" spans="1:20" ht="63.75">
      <c r="A376" s="191">
        <v>513</v>
      </c>
      <c r="B376" s="68"/>
      <c r="C376" s="212" t="s">
        <v>160</v>
      </c>
      <c r="D376" s="213">
        <v>45723</v>
      </c>
      <c r="E376" s="191" t="s">
        <v>2453</v>
      </c>
      <c r="F376" s="191" t="s">
        <v>6</v>
      </c>
      <c r="G376" s="191">
        <v>22824</v>
      </c>
      <c r="H376" s="68"/>
      <c r="I376" s="197" t="s">
        <v>2687</v>
      </c>
      <c r="J376" s="68"/>
      <c r="K376" s="68"/>
      <c r="L376" s="68"/>
      <c r="M376" s="68"/>
      <c r="N376" s="348"/>
      <c r="O376" s="348"/>
      <c r="P376" s="214">
        <v>0</v>
      </c>
      <c r="Q376" s="214">
        <v>215355.6</v>
      </c>
      <c r="R376" s="68" t="s">
        <v>1479</v>
      </c>
      <c r="S376" s="349"/>
      <c r="T376" s="272"/>
    </row>
    <row r="377" spans="1:20" ht="51">
      <c r="A377" s="191" t="s">
        <v>550</v>
      </c>
      <c r="B377" s="68"/>
      <c r="C377" s="212" t="s">
        <v>589</v>
      </c>
      <c r="D377" s="213">
        <v>45723</v>
      </c>
      <c r="E377" s="191" t="s">
        <v>2454</v>
      </c>
      <c r="F377" s="191" t="s">
        <v>3</v>
      </c>
      <c r="G377" s="191">
        <v>2265397</v>
      </c>
      <c r="H377" s="68"/>
      <c r="I377" s="197" t="s">
        <v>2688</v>
      </c>
      <c r="J377" s="68"/>
      <c r="K377" s="68"/>
      <c r="L377" s="68"/>
      <c r="M377" s="68"/>
      <c r="N377" s="348"/>
      <c r="O377" s="348"/>
      <c r="P377" s="214">
        <v>0</v>
      </c>
      <c r="Q377" s="214">
        <v>2000</v>
      </c>
      <c r="R377" s="68" t="s">
        <v>1479</v>
      </c>
      <c r="S377" s="349"/>
      <c r="T377" s="272"/>
    </row>
    <row r="378" spans="1:20" ht="38.25">
      <c r="A378" s="191">
        <v>86</v>
      </c>
      <c r="B378" s="68"/>
      <c r="C378" s="212" t="s">
        <v>50</v>
      </c>
      <c r="D378" s="213">
        <v>45723</v>
      </c>
      <c r="E378" s="191" t="s">
        <v>2455</v>
      </c>
      <c r="F378" s="191" t="s">
        <v>3</v>
      </c>
      <c r="G378" s="191">
        <v>2265414</v>
      </c>
      <c r="H378" s="68"/>
      <c r="I378" s="197" t="s">
        <v>2689</v>
      </c>
      <c r="J378" s="68"/>
      <c r="K378" s="68"/>
      <c r="L378" s="68"/>
      <c r="M378" s="68"/>
      <c r="N378" s="348"/>
      <c r="O378" s="348"/>
      <c r="P378" s="214">
        <v>0</v>
      </c>
      <c r="Q378" s="214">
        <v>1819</v>
      </c>
      <c r="R378" s="68" t="s">
        <v>1479</v>
      </c>
      <c r="S378" s="349"/>
      <c r="T378" s="272"/>
    </row>
    <row r="379" spans="1:20" ht="51">
      <c r="A379" s="191" t="s">
        <v>550</v>
      </c>
      <c r="B379" s="68"/>
      <c r="C379" s="212" t="s">
        <v>589</v>
      </c>
      <c r="D379" s="213">
        <v>45723</v>
      </c>
      <c r="E379" s="191" t="s">
        <v>2456</v>
      </c>
      <c r="F379" s="191" t="s">
        <v>3</v>
      </c>
      <c r="G379" s="191">
        <v>2265610</v>
      </c>
      <c r="H379" s="68"/>
      <c r="I379" s="197" t="s">
        <v>2690</v>
      </c>
      <c r="J379" s="68"/>
      <c r="K379" s="68"/>
      <c r="L379" s="68"/>
      <c r="M379" s="68"/>
      <c r="N379" s="348"/>
      <c r="O379" s="348"/>
      <c r="P379" s="214">
        <v>0</v>
      </c>
      <c r="Q379" s="214">
        <v>826.23</v>
      </c>
      <c r="R379" s="68" t="s">
        <v>1479</v>
      </c>
      <c r="S379" s="349"/>
      <c r="T379" s="272"/>
    </row>
    <row r="380" spans="1:20" ht="63.75">
      <c r="A380" s="191" t="s">
        <v>550</v>
      </c>
      <c r="B380" s="68"/>
      <c r="C380" s="212" t="s">
        <v>589</v>
      </c>
      <c r="D380" s="213">
        <v>45723</v>
      </c>
      <c r="E380" s="191" t="s">
        <v>2457</v>
      </c>
      <c r="F380" s="191" t="s">
        <v>3</v>
      </c>
      <c r="G380" s="191">
        <v>2265611</v>
      </c>
      <c r="H380" s="68"/>
      <c r="I380" s="197" t="s">
        <v>2691</v>
      </c>
      <c r="J380" s="68"/>
      <c r="K380" s="68"/>
      <c r="L380" s="68"/>
      <c r="M380" s="68"/>
      <c r="N380" s="348"/>
      <c r="O380" s="348"/>
      <c r="P380" s="214">
        <v>0</v>
      </c>
      <c r="Q380" s="214">
        <v>7456.51</v>
      </c>
      <c r="R380" s="68" t="s">
        <v>1479</v>
      </c>
      <c r="S380" s="349"/>
      <c r="T380" s="272"/>
    </row>
    <row r="381" spans="1:20" ht="51">
      <c r="A381" s="191">
        <v>81</v>
      </c>
      <c r="B381" s="68"/>
      <c r="C381" s="212" t="s">
        <v>49</v>
      </c>
      <c r="D381" s="213">
        <v>45723</v>
      </c>
      <c r="E381" s="191" t="s">
        <v>2458</v>
      </c>
      <c r="F381" s="191" t="s">
        <v>3</v>
      </c>
      <c r="G381" s="191">
        <v>2265677</v>
      </c>
      <c r="H381" s="68"/>
      <c r="I381" s="197" t="s">
        <v>2692</v>
      </c>
      <c r="J381" s="68"/>
      <c r="K381" s="68"/>
      <c r="L381" s="68"/>
      <c r="M381" s="68"/>
      <c r="N381" s="348"/>
      <c r="O381" s="348"/>
      <c r="P381" s="214">
        <v>0</v>
      </c>
      <c r="Q381" s="214">
        <v>25</v>
      </c>
      <c r="R381" s="68" t="s">
        <v>1479</v>
      </c>
      <c r="S381" s="349"/>
      <c r="T381" s="272"/>
    </row>
    <row r="382" spans="1:20" ht="51">
      <c r="A382" s="191">
        <v>81</v>
      </c>
      <c r="B382" s="68"/>
      <c r="C382" s="212" t="s">
        <v>49</v>
      </c>
      <c r="D382" s="213">
        <v>45723</v>
      </c>
      <c r="E382" s="191" t="s">
        <v>2459</v>
      </c>
      <c r="F382" s="191" t="s">
        <v>3</v>
      </c>
      <c r="G382" s="191">
        <v>2265680</v>
      </c>
      <c r="H382" s="68"/>
      <c r="I382" s="197" t="s">
        <v>2693</v>
      </c>
      <c r="J382" s="68"/>
      <c r="K382" s="68"/>
      <c r="L382" s="68"/>
      <c r="M382" s="68"/>
      <c r="N382" s="348"/>
      <c r="O382" s="348"/>
      <c r="P382" s="214">
        <v>0</v>
      </c>
      <c r="Q382" s="214">
        <v>25</v>
      </c>
      <c r="R382" s="68" t="s">
        <v>1479</v>
      </c>
      <c r="S382" s="349"/>
      <c r="T382" s="272"/>
    </row>
    <row r="383" spans="1:20" ht="51">
      <c r="A383" s="191" t="s">
        <v>550</v>
      </c>
      <c r="B383" s="68"/>
      <c r="C383" s="212" t="s">
        <v>589</v>
      </c>
      <c r="D383" s="213">
        <v>45723</v>
      </c>
      <c r="E383" s="191" t="s">
        <v>2460</v>
      </c>
      <c r="F383" s="191" t="s">
        <v>3</v>
      </c>
      <c r="G383" s="191">
        <v>2265427</v>
      </c>
      <c r="H383" s="68"/>
      <c r="I383" s="197" t="s">
        <v>2695</v>
      </c>
      <c r="J383" s="68"/>
      <c r="K383" s="68"/>
      <c r="L383" s="68"/>
      <c r="M383" s="68"/>
      <c r="N383" s="348"/>
      <c r="O383" s="348"/>
      <c r="P383" s="214">
        <v>0</v>
      </c>
      <c r="Q383" s="214">
        <v>50332.41</v>
      </c>
      <c r="R383" s="68" t="s">
        <v>1479</v>
      </c>
      <c r="S383" s="349"/>
      <c r="T383" s="272"/>
    </row>
    <row r="384" spans="1:20" ht="51">
      <c r="A384" s="191" t="s">
        <v>550</v>
      </c>
      <c r="B384" s="68"/>
      <c r="C384" s="212" t="s">
        <v>589</v>
      </c>
      <c r="D384" s="213">
        <v>45723</v>
      </c>
      <c r="E384" s="191" t="s">
        <v>2461</v>
      </c>
      <c r="F384" s="191" t="s">
        <v>3</v>
      </c>
      <c r="G384" s="191">
        <v>2265433</v>
      </c>
      <c r="H384" s="68"/>
      <c r="I384" s="197" t="s">
        <v>2696</v>
      </c>
      <c r="J384" s="68"/>
      <c r="K384" s="68"/>
      <c r="L384" s="68"/>
      <c r="M384" s="68"/>
      <c r="N384" s="348"/>
      <c r="O384" s="348"/>
      <c r="P384" s="214">
        <v>0</v>
      </c>
      <c r="Q384" s="214">
        <v>8620.15</v>
      </c>
      <c r="R384" s="68" t="s">
        <v>1479</v>
      </c>
      <c r="S384" s="349"/>
      <c r="T384" s="272"/>
    </row>
    <row r="385" spans="1:20" ht="51">
      <c r="A385" s="191" t="s">
        <v>550</v>
      </c>
      <c r="B385" s="68"/>
      <c r="C385" s="212" t="s">
        <v>589</v>
      </c>
      <c r="D385" s="213">
        <v>45723</v>
      </c>
      <c r="E385" s="191" t="s">
        <v>2462</v>
      </c>
      <c r="F385" s="191" t="s">
        <v>3</v>
      </c>
      <c r="G385" s="191">
        <v>2265474</v>
      </c>
      <c r="H385" s="68"/>
      <c r="I385" s="197" t="s">
        <v>2697</v>
      </c>
      <c r="J385" s="68"/>
      <c r="K385" s="68"/>
      <c r="L385" s="68"/>
      <c r="M385" s="68"/>
      <c r="N385" s="348"/>
      <c r="O385" s="348"/>
      <c r="P385" s="214">
        <v>0</v>
      </c>
      <c r="Q385" s="214">
        <v>6633.28</v>
      </c>
      <c r="R385" s="68" t="s">
        <v>1479</v>
      </c>
      <c r="S385" s="349"/>
      <c r="T385" s="272"/>
    </row>
    <row r="386" spans="1:20" ht="63.75">
      <c r="A386" s="191">
        <v>86</v>
      </c>
      <c r="B386" s="68"/>
      <c r="C386" s="212" t="s">
        <v>50</v>
      </c>
      <c r="D386" s="213">
        <v>45726</v>
      </c>
      <c r="E386" s="191" t="s">
        <v>2463</v>
      </c>
      <c r="F386" s="191" t="s">
        <v>3</v>
      </c>
      <c r="G386" s="191">
        <v>2265958</v>
      </c>
      <c r="H386" s="68"/>
      <c r="I386" s="197" t="s">
        <v>2698</v>
      </c>
      <c r="J386" s="68"/>
      <c r="K386" s="68"/>
      <c r="L386" s="68"/>
      <c r="M386" s="68"/>
      <c r="N386" s="348"/>
      <c r="O386" s="348"/>
      <c r="P386" s="214">
        <v>0</v>
      </c>
      <c r="Q386" s="214">
        <v>16926</v>
      </c>
      <c r="R386" s="68" t="s">
        <v>1479</v>
      </c>
      <c r="S386" s="349"/>
      <c r="T386" s="272"/>
    </row>
    <row r="387" spans="1:20" ht="51">
      <c r="A387" s="191" t="s">
        <v>550</v>
      </c>
      <c r="B387" s="68"/>
      <c r="C387" s="212" t="s">
        <v>589</v>
      </c>
      <c r="D387" s="213">
        <v>45726</v>
      </c>
      <c r="E387" s="191" t="s">
        <v>2464</v>
      </c>
      <c r="F387" s="191" t="s">
        <v>3</v>
      </c>
      <c r="G387" s="191">
        <v>2266164</v>
      </c>
      <c r="H387" s="68"/>
      <c r="I387" s="197" t="s">
        <v>2699</v>
      </c>
      <c r="J387" s="68"/>
      <c r="K387" s="68"/>
      <c r="L387" s="68"/>
      <c r="M387" s="68"/>
      <c r="N387" s="348"/>
      <c r="O387" s="348"/>
      <c r="P387" s="214">
        <v>0</v>
      </c>
      <c r="Q387" s="214">
        <v>100</v>
      </c>
      <c r="R387" s="68" t="s">
        <v>1479</v>
      </c>
      <c r="S387" s="349"/>
      <c r="T387" s="272"/>
    </row>
    <row r="388" spans="1:20" ht="51">
      <c r="A388" s="191">
        <v>81</v>
      </c>
      <c r="B388" s="68"/>
      <c r="C388" s="212" t="s">
        <v>49</v>
      </c>
      <c r="D388" s="213">
        <v>45726</v>
      </c>
      <c r="E388" s="191" t="s">
        <v>2465</v>
      </c>
      <c r="F388" s="191" t="s">
        <v>3</v>
      </c>
      <c r="G388" s="191">
        <v>2266204</v>
      </c>
      <c r="H388" s="68"/>
      <c r="I388" s="197" t="s">
        <v>2700</v>
      </c>
      <c r="J388" s="68"/>
      <c r="K388" s="68"/>
      <c r="L388" s="68"/>
      <c r="M388" s="68"/>
      <c r="N388" s="348"/>
      <c r="O388" s="348"/>
      <c r="P388" s="214">
        <v>0</v>
      </c>
      <c r="Q388" s="214">
        <v>25</v>
      </c>
      <c r="R388" s="68" t="s">
        <v>1479</v>
      </c>
      <c r="S388" s="349"/>
      <c r="T388" s="272"/>
    </row>
    <row r="389" spans="1:20" ht="51">
      <c r="A389" s="191">
        <v>81</v>
      </c>
      <c r="B389" s="68"/>
      <c r="C389" s="212" t="s">
        <v>49</v>
      </c>
      <c r="D389" s="213">
        <v>45726</v>
      </c>
      <c r="E389" s="191" t="s">
        <v>2466</v>
      </c>
      <c r="F389" s="191" t="s">
        <v>3</v>
      </c>
      <c r="G389" s="191">
        <v>2266206</v>
      </c>
      <c r="H389" s="68"/>
      <c r="I389" s="197" t="s">
        <v>2701</v>
      </c>
      <c r="J389" s="68"/>
      <c r="K389" s="68"/>
      <c r="L389" s="68"/>
      <c r="M389" s="68"/>
      <c r="N389" s="348"/>
      <c r="O389" s="348"/>
      <c r="P389" s="214">
        <v>0</v>
      </c>
      <c r="Q389" s="214">
        <v>0.8</v>
      </c>
      <c r="R389" s="68" t="s">
        <v>2328</v>
      </c>
      <c r="S389" s="349"/>
      <c r="T389" s="272"/>
    </row>
    <row r="390" spans="1:20" ht="51">
      <c r="A390" s="191" t="s">
        <v>550</v>
      </c>
      <c r="B390" s="68"/>
      <c r="C390" s="212" t="s">
        <v>589</v>
      </c>
      <c r="D390" s="213">
        <v>45726</v>
      </c>
      <c r="E390" s="191" t="s">
        <v>2467</v>
      </c>
      <c r="F390" s="191" t="s">
        <v>3</v>
      </c>
      <c r="G390" s="191">
        <v>2266007</v>
      </c>
      <c r="H390" s="68"/>
      <c r="I390" s="197" t="s">
        <v>2702</v>
      </c>
      <c r="J390" s="68"/>
      <c r="K390" s="68"/>
      <c r="L390" s="68"/>
      <c r="M390" s="68"/>
      <c r="N390" s="348"/>
      <c r="O390" s="348"/>
      <c r="P390" s="214">
        <v>0</v>
      </c>
      <c r="Q390" s="214">
        <v>11308.1</v>
      </c>
      <c r="R390" s="68" t="s">
        <v>1479</v>
      </c>
      <c r="S390" s="349"/>
      <c r="T390" s="272"/>
    </row>
    <row r="391" spans="1:20" ht="51">
      <c r="A391" s="191">
        <v>15</v>
      </c>
      <c r="B391" s="68"/>
      <c r="C391" s="212" t="s">
        <v>39</v>
      </c>
      <c r="D391" s="213">
        <v>45726</v>
      </c>
      <c r="E391" s="191" t="s">
        <v>2468</v>
      </c>
      <c r="F391" s="191" t="s">
        <v>3</v>
      </c>
      <c r="G391" s="191">
        <v>2266009</v>
      </c>
      <c r="H391" s="68"/>
      <c r="I391" s="197" t="s">
        <v>2703</v>
      </c>
      <c r="J391" s="68"/>
      <c r="K391" s="68"/>
      <c r="L391" s="68"/>
      <c r="M391" s="68"/>
      <c r="N391" s="348"/>
      <c r="O391" s="348"/>
      <c r="P391" s="214">
        <v>0</v>
      </c>
      <c r="Q391" s="214">
        <v>4000</v>
      </c>
      <c r="R391" s="68" t="s">
        <v>1479</v>
      </c>
      <c r="S391" s="349"/>
      <c r="T391" s="272"/>
    </row>
    <row r="392" spans="1:20" ht="51">
      <c r="A392" s="191">
        <v>526</v>
      </c>
      <c r="B392" s="68"/>
      <c r="C392" s="212" t="s">
        <v>1262</v>
      </c>
      <c r="D392" s="213">
        <v>45727</v>
      </c>
      <c r="E392" s="191" t="s">
        <v>2469</v>
      </c>
      <c r="F392" s="191" t="s">
        <v>3</v>
      </c>
      <c r="G392" s="191">
        <v>2266413</v>
      </c>
      <c r="H392" s="68"/>
      <c r="I392" s="197" t="s">
        <v>2704</v>
      </c>
      <c r="J392" s="68"/>
      <c r="K392" s="68"/>
      <c r="L392" s="68"/>
      <c r="M392" s="68"/>
      <c r="N392" s="348"/>
      <c r="O392" s="348"/>
      <c r="P392" s="214">
        <v>0</v>
      </c>
      <c r="Q392" s="214">
        <v>1750</v>
      </c>
      <c r="R392" s="68" t="s">
        <v>1479</v>
      </c>
      <c r="S392" s="349"/>
      <c r="T392" s="272"/>
    </row>
    <row r="393" spans="1:20" ht="51">
      <c r="A393" s="191" t="s">
        <v>550</v>
      </c>
      <c r="B393" s="68"/>
      <c r="C393" s="212" t="s">
        <v>589</v>
      </c>
      <c r="D393" s="213">
        <v>45727</v>
      </c>
      <c r="E393" s="191" t="s">
        <v>2470</v>
      </c>
      <c r="F393" s="191" t="s">
        <v>3</v>
      </c>
      <c r="G393" s="191">
        <v>2266519</v>
      </c>
      <c r="H393" s="68"/>
      <c r="I393" s="197" t="s">
        <v>2705</v>
      </c>
      <c r="J393" s="68"/>
      <c r="K393" s="68"/>
      <c r="L393" s="68"/>
      <c r="M393" s="68"/>
      <c r="N393" s="348"/>
      <c r="O393" s="348"/>
      <c r="P393" s="214">
        <v>0</v>
      </c>
      <c r="Q393" s="214">
        <v>8504.23</v>
      </c>
      <c r="R393" s="68" t="s">
        <v>1479</v>
      </c>
      <c r="S393" s="349"/>
      <c r="T393" s="272"/>
    </row>
    <row r="394" spans="1:20" ht="51">
      <c r="A394" s="191" t="s">
        <v>550</v>
      </c>
      <c r="B394" s="68"/>
      <c r="C394" s="212" t="s">
        <v>589</v>
      </c>
      <c r="D394" s="213">
        <v>45727</v>
      </c>
      <c r="E394" s="191" t="s">
        <v>2471</v>
      </c>
      <c r="F394" s="191" t="s">
        <v>3</v>
      </c>
      <c r="G394" s="191">
        <v>2266522</v>
      </c>
      <c r="H394" s="68"/>
      <c r="I394" s="197" t="s">
        <v>2706</v>
      </c>
      <c r="J394" s="68"/>
      <c r="K394" s="68"/>
      <c r="L394" s="68"/>
      <c r="M394" s="68"/>
      <c r="N394" s="348"/>
      <c r="O394" s="348"/>
      <c r="P394" s="214">
        <v>0</v>
      </c>
      <c r="Q394" s="214">
        <v>3721.53</v>
      </c>
      <c r="R394" s="68" t="s">
        <v>1479</v>
      </c>
      <c r="S394" s="349"/>
      <c r="T394" s="272"/>
    </row>
    <row r="395" spans="1:20" ht="51">
      <c r="A395" s="191" t="s">
        <v>550</v>
      </c>
      <c r="B395" s="68"/>
      <c r="C395" s="212" t="s">
        <v>589</v>
      </c>
      <c r="D395" s="213">
        <v>45728</v>
      </c>
      <c r="E395" s="191" t="s">
        <v>2473</v>
      </c>
      <c r="F395" s="191" t="s">
        <v>3</v>
      </c>
      <c r="G395" s="191">
        <v>2266877</v>
      </c>
      <c r="H395" s="68"/>
      <c r="I395" s="197" t="s">
        <v>2707</v>
      </c>
      <c r="J395" s="68"/>
      <c r="K395" s="68"/>
      <c r="L395" s="68"/>
      <c r="M395" s="68"/>
      <c r="N395" s="348"/>
      <c r="O395" s="348"/>
      <c r="P395" s="214">
        <v>0</v>
      </c>
      <c r="Q395" s="214">
        <v>3291.7</v>
      </c>
      <c r="R395" s="68" t="s">
        <v>1479</v>
      </c>
      <c r="S395" s="349"/>
      <c r="T395" s="272"/>
    </row>
    <row r="396" spans="1:20" ht="63.75">
      <c r="A396" s="191">
        <v>53</v>
      </c>
      <c r="B396" s="68"/>
      <c r="C396" s="212" t="s">
        <v>1372</v>
      </c>
      <c r="D396" s="213">
        <v>45728</v>
      </c>
      <c r="E396" s="191" t="s">
        <v>2474</v>
      </c>
      <c r="F396" s="191" t="s">
        <v>3</v>
      </c>
      <c r="G396" s="191">
        <v>2266945</v>
      </c>
      <c r="H396" s="68"/>
      <c r="I396" s="197" t="s">
        <v>2708</v>
      </c>
      <c r="J396" s="68"/>
      <c r="K396" s="68"/>
      <c r="L396" s="68"/>
      <c r="M396" s="68"/>
      <c r="N396" s="348"/>
      <c r="O396" s="348"/>
      <c r="P396" s="214">
        <v>0</v>
      </c>
      <c r="Q396" s="214">
        <v>32</v>
      </c>
      <c r="R396" s="68" t="s">
        <v>1479</v>
      </c>
      <c r="S396" s="349"/>
      <c r="T396" s="272"/>
    </row>
    <row r="397" spans="1:20" ht="63.75">
      <c r="A397" s="191" t="s">
        <v>550</v>
      </c>
      <c r="B397" s="68"/>
      <c r="C397" s="212" t="s">
        <v>589</v>
      </c>
      <c r="D397" s="213">
        <v>45728</v>
      </c>
      <c r="E397" s="191" t="s">
        <v>2475</v>
      </c>
      <c r="F397" s="191" t="s">
        <v>3</v>
      </c>
      <c r="G397" s="191">
        <v>2266965</v>
      </c>
      <c r="H397" s="68"/>
      <c r="I397" s="197" t="s">
        <v>2709</v>
      </c>
      <c r="J397" s="68"/>
      <c r="K397" s="68"/>
      <c r="L397" s="68"/>
      <c r="M397" s="68"/>
      <c r="N397" s="348"/>
      <c r="O397" s="348"/>
      <c r="P397" s="214">
        <v>0</v>
      </c>
      <c r="Q397" s="214">
        <v>1500</v>
      </c>
      <c r="R397" s="68" t="s">
        <v>1479</v>
      </c>
      <c r="S397" s="349"/>
      <c r="T397" s="272"/>
    </row>
    <row r="398" spans="1:20" ht="63.75">
      <c r="A398" s="191">
        <v>802</v>
      </c>
      <c r="B398" s="68"/>
      <c r="C398" s="212" t="s">
        <v>184</v>
      </c>
      <c r="D398" s="213">
        <v>45729</v>
      </c>
      <c r="E398" s="191" t="s">
        <v>2476</v>
      </c>
      <c r="F398" s="191" t="s">
        <v>6</v>
      </c>
      <c r="G398" s="191">
        <v>2185432</v>
      </c>
      <c r="H398" s="68"/>
      <c r="I398" s="197" t="s">
        <v>2710</v>
      </c>
      <c r="J398" s="68"/>
      <c r="K398" s="68"/>
      <c r="L398" s="68"/>
      <c r="M398" s="68"/>
      <c r="N398" s="348"/>
      <c r="O398" s="348"/>
      <c r="P398" s="214">
        <v>0</v>
      </c>
      <c r="Q398" s="214">
        <v>297.3</v>
      </c>
      <c r="R398" s="68" t="s">
        <v>1479</v>
      </c>
      <c r="S398" s="349"/>
      <c r="T398" s="272"/>
    </row>
    <row r="399" spans="1:20" ht="63.75">
      <c r="A399" s="191">
        <v>598</v>
      </c>
      <c r="B399" s="68"/>
      <c r="C399" s="212" t="s">
        <v>668</v>
      </c>
      <c r="D399" s="213">
        <v>45729</v>
      </c>
      <c r="E399" s="191" t="s">
        <v>2477</v>
      </c>
      <c r="F399" s="191" t="s">
        <v>3</v>
      </c>
      <c r="G399" s="191">
        <v>2267320</v>
      </c>
      <c r="H399" s="68"/>
      <c r="I399" s="197" t="s">
        <v>2711</v>
      </c>
      <c r="J399" s="68"/>
      <c r="K399" s="68"/>
      <c r="L399" s="68"/>
      <c r="M399" s="68"/>
      <c r="N399" s="348"/>
      <c r="O399" s="348"/>
      <c r="P399" s="214">
        <v>0</v>
      </c>
      <c r="Q399" s="214">
        <v>198.67</v>
      </c>
      <c r="R399" s="68" t="s">
        <v>1479</v>
      </c>
      <c r="S399" s="349"/>
      <c r="T399" s="272"/>
    </row>
    <row r="400" spans="1:20" ht="38.25">
      <c r="A400" s="191" t="s">
        <v>550</v>
      </c>
      <c r="B400" s="68"/>
      <c r="C400" s="212" t="s">
        <v>589</v>
      </c>
      <c r="D400" s="213">
        <v>45729</v>
      </c>
      <c r="E400" s="191" t="s">
        <v>2478</v>
      </c>
      <c r="F400" s="191" t="s">
        <v>3</v>
      </c>
      <c r="G400" s="191">
        <v>2267524</v>
      </c>
      <c r="H400" s="68"/>
      <c r="I400" s="197" t="s">
        <v>2712</v>
      </c>
      <c r="J400" s="68"/>
      <c r="K400" s="68"/>
      <c r="L400" s="68"/>
      <c r="M400" s="68"/>
      <c r="N400" s="348"/>
      <c r="O400" s="348"/>
      <c r="P400" s="214">
        <v>0</v>
      </c>
      <c r="Q400" s="214">
        <v>1217.8</v>
      </c>
      <c r="R400" s="68" t="s">
        <v>1479</v>
      </c>
      <c r="S400" s="349"/>
      <c r="T400" s="272"/>
    </row>
    <row r="401" spans="1:20" ht="38.25">
      <c r="A401" s="191" t="s">
        <v>550</v>
      </c>
      <c r="B401" s="68"/>
      <c r="C401" s="212" t="s">
        <v>589</v>
      </c>
      <c r="D401" s="213">
        <v>45729</v>
      </c>
      <c r="E401" s="191" t="s">
        <v>2479</v>
      </c>
      <c r="F401" s="191" t="s">
        <v>3</v>
      </c>
      <c r="G401" s="191">
        <v>2267542</v>
      </c>
      <c r="H401" s="68"/>
      <c r="I401" s="197" t="s">
        <v>2713</v>
      </c>
      <c r="J401" s="68"/>
      <c r="K401" s="68"/>
      <c r="L401" s="68"/>
      <c r="M401" s="68"/>
      <c r="N401" s="348"/>
      <c r="O401" s="348"/>
      <c r="P401" s="214">
        <v>0</v>
      </c>
      <c r="Q401" s="214">
        <v>60.03</v>
      </c>
      <c r="R401" s="68" t="s">
        <v>1479</v>
      </c>
      <c r="S401" s="349"/>
      <c r="T401" s="272"/>
    </row>
    <row r="402" spans="1:20" ht="38.25">
      <c r="A402" s="191" t="s">
        <v>550</v>
      </c>
      <c r="B402" s="68"/>
      <c r="C402" s="212" t="s">
        <v>589</v>
      </c>
      <c r="D402" s="213">
        <v>45729</v>
      </c>
      <c r="E402" s="191" t="s">
        <v>2480</v>
      </c>
      <c r="F402" s="191" t="s">
        <v>3</v>
      </c>
      <c r="G402" s="191">
        <v>2267553</v>
      </c>
      <c r="H402" s="68"/>
      <c r="I402" s="197" t="s">
        <v>2714</v>
      </c>
      <c r="J402" s="68"/>
      <c r="K402" s="68"/>
      <c r="L402" s="68"/>
      <c r="M402" s="68"/>
      <c r="N402" s="348"/>
      <c r="O402" s="348"/>
      <c r="P402" s="214">
        <v>0</v>
      </c>
      <c r="Q402" s="214">
        <v>16001.74</v>
      </c>
      <c r="R402" s="68" t="s">
        <v>1479</v>
      </c>
      <c r="S402" s="349"/>
      <c r="T402" s="272"/>
    </row>
    <row r="403" spans="1:20" ht="51">
      <c r="A403" s="191" t="s">
        <v>550</v>
      </c>
      <c r="B403" s="68"/>
      <c r="C403" s="212" t="s">
        <v>589</v>
      </c>
      <c r="D403" s="213">
        <v>45729</v>
      </c>
      <c r="E403" s="191" t="s">
        <v>2481</v>
      </c>
      <c r="F403" s="191" t="s">
        <v>3</v>
      </c>
      <c r="G403" s="191">
        <v>2267403</v>
      </c>
      <c r="H403" s="68"/>
      <c r="I403" s="197" t="s">
        <v>2715</v>
      </c>
      <c r="J403" s="68"/>
      <c r="K403" s="68"/>
      <c r="L403" s="68"/>
      <c r="M403" s="68"/>
      <c r="N403" s="348"/>
      <c r="O403" s="348"/>
      <c r="P403" s="214">
        <v>0</v>
      </c>
      <c r="Q403" s="214">
        <v>121443.45</v>
      </c>
      <c r="R403" s="68" t="s">
        <v>1479</v>
      </c>
      <c r="S403" s="349"/>
      <c r="T403" s="272"/>
    </row>
    <row r="404" spans="1:20" ht="51">
      <c r="A404" s="191" t="s">
        <v>550</v>
      </c>
      <c r="B404" s="68"/>
      <c r="C404" s="212" t="s">
        <v>589</v>
      </c>
      <c r="D404" s="213">
        <v>45729</v>
      </c>
      <c r="E404" s="191" t="s">
        <v>2482</v>
      </c>
      <c r="F404" s="191" t="s">
        <v>3</v>
      </c>
      <c r="G404" s="191">
        <v>2267404</v>
      </c>
      <c r="H404" s="68"/>
      <c r="I404" s="197" t="s">
        <v>2716</v>
      </c>
      <c r="J404" s="68"/>
      <c r="K404" s="68"/>
      <c r="L404" s="68"/>
      <c r="M404" s="68"/>
      <c r="N404" s="348"/>
      <c r="O404" s="348"/>
      <c r="P404" s="214">
        <v>0</v>
      </c>
      <c r="Q404" s="214">
        <v>379.88</v>
      </c>
      <c r="R404" s="68" t="s">
        <v>1479</v>
      </c>
      <c r="S404" s="349"/>
      <c r="T404" s="272"/>
    </row>
    <row r="405" spans="1:20" ht="51">
      <c r="A405" s="191" t="s">
        <v>550</v>
      </c>
      <c r="B405" s="68"/>
      <c r="C405" s="212" t="s">
        <v>589</v>
      </c>
      <c r="D405" s="213">
        <v>45729</v>
      </c>
      <c r="E405" s="191" t="s">
        <v>2483</v>
      </c>
      <c r="F405" s="191" t="s">
        <v>3</v>
      </c>
      <c r="G405" s="191">
        <v>2267408</v>
      </c>
      <c r="H405" s="68"/>
      <c r="I405" s="197" t="s">
        <v>2717</v>
      </c>
      <c r="J405" s="68"/>
      <c r="K405" s="68"/>
      <c r="L405" s="68"/>
      <c r="M405" s="68"/>
      <c r="N405" s="348"/>
      <c r="O405" s="348"/>
      <c r="P405" s="214">
        <v>0</v>
      </c>
      <c r="Q405" s="214">
        <v>379.88</v>
      </c>
      <c r="R405" s="68" t="s">
        <v>1479</v>
      </c>
      <c r="S405" s="349"/>
      <c r="T405" s="272"/>
    </row>
    <row r="406" spans="1:20" ht="89.25">
      <c r="A406" s="191">
        <v>513</v>
      </c>
      <c r="B406" s="68"/>
      <c r="C406" s="212" t="s">
        <v>160</v>
      </c>
      <c r="D406" s="213">
        <v>45730</v>
      </c>
      <c r="E406" s="191" t="s">
        <v>2484</v>
      </c>
      <c r="F406" s="191" t="s">
        <v>635</v>
      </c>
      <c r="G406" s="191">
        <v>11343912</v>
      </c>
      <c r="H406" s="68"/>
      <c r="I406" s="197" t="s">
        <v>2718</v>
      </c>
      <c r="J406" s="68"/>
      <c r="K406" s="68"/>
      <c r="L406" s="68"/>
      <c r="M406" s="68"/>
      <c r="N406" s="348"/>
      <c r="O406" s="348"/>
      <c r="P406" s="214">
        <v>28250864.09</v>
      </c>
      <c r="Q406" s="214">
        <v>0</v>
      </c>
      <c r="R406" s="68" t="s">
        <v>1479</v>
      </c>
      <c r="S406" s="349"/>
      <c r="T406" s="272"/>
    </row>
    <row r="407" spans="1:20" ht="63.75">
      <c r="A407" s="191" t="s">
        <v>544</v>
      </c>
      <c r="B407" s="68"/>
      <c r="C407" s="212" t="s">
        <v>679</v>
      </c>
      <c r="D407" s="213">
        <v>45730</v>
      </c>
      <c r="E407" s="191" t="s">
        <v>2485</v>
      </c>
      <c r="F407" s="191" t="s">
        <v>6</v>
      </c>
      <c r="G407" s="191">
        <v>2186219</v>
      </c>
      <c r="H407" s="68"/>
      <c r="I407" s="197" t="s">
        <v>2719</v>
      </c>
      <c r="J407" s="68"/>
      <c r="K407" s="68"/>
      <c r="L407" s="68"/>
      <c r="M407" s="68"/>
      <c r="N407" s="348"/>
      <c r="O407" s="348"/>
      <c r="P407" s="214">
        <v>0</v>
      </c>
      <c r="Q407" s="214">
        <v>600000</v>
      </c>
      <c r="R407" s="68" t="s">
        <v>1479</v>
      </c>
      <c r="S407" s="349"/>
      <c r="T407" s="272"/>
    </row>
    <row r="408" spans="1:20" ht="63.75">
      <c r="A408" s="191" t="s">
        <v>544</v>
      </c>
      <c r="B408" s="68"/>
      <c r="C408" s="212" t="s">
        <v>679</v>
      </c>
      <c r="D408" s="213">
        <v>45730</v>
      </c>
      <c r="E408" s="191" t="s">
        <v>2486</v>
      </c>
      <c r="F408" s="191" t="s">
        <v>6</v>
      </c>
      <c r="G408" s="191">
        <v>2186220</v>
      </c>
      <c r="H408" s="68"/>
      <c r="I408" s="197" t="s">
        <v>2720</v>
      </c>
      <c r="J408" s="68"/>
      <c r="K408" s="68"/>
      <c r="L408" s="68"/>
      <c r="M408" s="68"/>
      <c r="N408" s="348"/>
      <c r="O408" s="348"/>
      <c r="P408" s="214">
        <v>0</v>
      </c>
      <c r="Q408" s="214">
        <v>117708</v>
      </c>
      <c r="R408" s="68" t="s">
        <v>1479</v>
      </c>
      <c r="S408" s="349"/>
      <c r="T408" s="272"/>
    </row>
    <row r="409" spans="1:20" ht="63.75">
      <c r="A409" s="191" t="s">
        <v>544</v>
      </c>
      <c r="B409" s="68"/>
      <c r="C409" s="212" t="s">
        <v>679</v>
      </c>
      <c r="D409" s="213">
        <v>45730</v>
      </c>
      <c r="E409" s="191" t="s">
        <v>2487</v>
      </c>
      <c r="F409" s="191" t="s">
        <v>6</v>
      </c>
      <c r="G409" s="191">
        <v>2186311</v>
      </c>
      <c r="H409" s="68"/>
      <c r="I409" s="197" t="s">
        <v>2721</v>
      </c>
      <c r="J409" s="68"/>
      <c r="K409" s="68"/>
      <c r="L409" s="68"/>
      <c r="M409" s="68"/>
      <c r="N409" s="348"/>
      <c r="O409" s="348"/>
      <c r="P409" s="214">
        <v>0</v>
      </c>
      <c r="Q409" s="214">
        <v>968801</v>
      </c>
      <c r="R409" s="68" t="s">
        <v>1479</v>
      </c>
      <c r="S409" s="349"/>
      <c r="T409" s="272"/>
    </row>
    <row r="410" spans="1:20" ht="51">
      <c r="A410" s="191">
        <v>156</v>
      </c>
      <c r="B410" s="68"/>
      <c r="C410" s="212" t="s">
        <v>76</v>
      </c>
      <c r="D410" s="213">
        <v>45730</v>
      </c>
      <c r="E410" s="191" t="s">
        <v>2488</v>
      </c>
      <c r="F410" s="191" t="s">
        <v>3</v>
      </c>
      <c r="G410" s="191">
        <v>2267724</v>
      </c>
      <c r="H410" s="68"/>
      <c r="I410" s="197" t="s">
        <v>2722</v>
      </c>
      <c r="J410" s="68"/>
      <c r="K410" s="68"/>
      <c r="L410" s="68"/>
      <c r="M410" s="68"/>
      <c r="N410" s="348"/>
      <c r="O410" s="348"/>
      <c r="P410" s="214">
        <v>0</v>
      </c>
      <c r="Q410" s="214">
        <v>435.1</v>
      </c>
      <c r="R410" s="68" t="s">
        <v>1479</v>
      </c>
      <c r="S410" s="349"/>
      <c r="T410" s="272"/>
    </row>
    <row r="411" spans="1:20" ht="51">
      <c r="A411" s="191">
        <v>86</v>
      </c>
      <c r="B411" s="68"/>
      <c r="C411" s="212" t="s">
        <v>50</v>
      </c>
      <c r="D411" s="213">
        <v>45730</v>
      </c>
      <c r="E411" s="191" t="s">
        <v>2489</v>
      </c>
      <c r="F411" s="191" t="s">
        <v>3</v>
      </c>
      <c r="G411" s="191">
        <v>2267824</v>
      </c>
      <c r="H411" s="68"/>
      <c r="I411" s="197" t="s">
        <v>2723</v>
      </c>
      <c r="J411" s="68"/>
      <c r="K411" s="68"/>
      <c r="L411" s="68"/>
      <c r="M411" s="68"/>
      <c r="N411" s="348"/>
      <c r="O411" s="348"/>
      <c r="P411" s="214">
        <v>0</v>
      </c>
      <c r="Q411" s="214">
        <v>4455.46</v>
      </c>
      <c r="R411" s="68" t="s">
        <v>1479</v>
      </c>
      <c r="S411" s="349"/>
      <c r="T411" s="272"/>
    </row>
    <row r="412" spans="1:20" ht="51">
      <c r="A412" s="191">
        <v>526</v>
      </c>
      <c r="B412" s="68"/>
      <c r="C412" s="212" t="s">
        <v>1262</v>
      </c>
      <c r="D412" s="213">
        <v>45730</v>
      </c>
      <c r="E412" s="191" t="s">
        <v>2490</v>
      </c>
      <c r="F412" s="191" t="s">
        <v>3</v>
      </c>
      <c r="G412" s="191">
        <v>2267831</v>
      </c>
      <c r="H412" s="68"/>
      <c r="I412" s="197" t="s">
        <v>2724</v>
      </c>
      <c r="J412" s="68"/>
      <c r="K412" s="68"/>
      <c r="L412" s="68"/>
      <c r="M412" s="68"/>
      <c r="N412" s="348"/>
      <c r="O412" s="348"/>
      <c r="P412" s="214">
        <v>0</v>
      </c>
      <c r="Q412" s="214">
        <v>9000</v>
      </c>
      <c r="R412" s="68" t="s">
        <v>1479</v>
      </c>
      <c r="S412" s="349"/>
      <c r="T412" s="272"/>
    </row>
    <row r="413" spans="1:20" ht="51">
      <c r="A413" s="191" t="s">
        <v>550</v>
      </c>
      <c r="B413" s="68"/>
      <c r="C413" s="212" t="s">
        <v>589</v>
      </c>
      <c r="D413" s="213">
        <v>45730</v>
      </c>
      <c r="E413" s="191" t="s">
        <v>2491</v>
      </c>
      <c r="F413" s="191" t="s">
        <v>3</v>
      </c>
      <c r="G413" s="191">
        <v>2267855</v>
      </c>
      <c r="H413" s="68"/>
      <c r="I413" s="197" t="s">
        <v>2725</v>
      </c>
      <c r="J413" s="68"/>
      <c r="K413" s="68"/>
      <c r="L413" s="68"/>
      <c r="M413" s="68"/>
      <c r="N413" s="348"/>
      <c r="O413" s="348"/>
      <c r="P413" s="214">
        <v>0</v>
      </c>
      <c r="Q413" s="214">
        <v>2207.94</v>
      </c>
      <c r="R413" s="68" t="s">
        <v>1479</v>
      </c>
      <c r="S413" s="349"/>
      <c r="T413" s="272"/>
    </row>
    <row r="414" spans="1:20" ht="51">
      <c r="A414" s="191">
        <v>661</v>
      </c>
      <c r="B414" s="68"/>
      <c r="C414" s="212" t="s">
        <v>177</v>
      </c>
      <c r="D414" s="213">
        <v>45730</v>
      </c>
      <c r="E414" s="191" t="s">
        <v>2492</v>
      </c>
      <c r="F414" s="191" t="s">
        <v>3</v>
      </c>
      <c r="G414" s="191">
        <v>2267879</v>
      </c>
      <c r="H414" s="68"/>
      <c r="I414" s="197" t="s">
        <v>2310</v>
      </c>
      <c r="J414" s="68"/>
      <c r="K414" s="68"/>
      <c r="L414" s="68"/>
      <c r="M414" s="68"/>
      <c r="N414" s="348"/>
      <c r="O414" s="348"/>
      <c r="P414" s="214">
        <v>0</v>
      </c>
      <c r="Q414" s="214">
        <v>8.6999999999999993</v>
      </c>
      <c r="R414" s="68" t="s">
        <v>1479</v>
      </c>
      <c r="S414" s="349"/>
      <c r="T414" s="272"/>
    </row>
    <row r="415" spans="1:20" ht="51">
      <c r="A415" s="191">
        <v>661</v>
      </c>
      <c r="B415" s="68"/>
      <c r="C415" s="212" t="s">
        <v>177</v>
      </c>
      <c r="D415" s="213">
        <v>45730</v>
      </c>
      <c r="E415" s="191" t="s">
        <v>2493</v>
      </c>
      <c r="F415" s="191" t="s">
        <v>3</v>
      </c>
      <c r="G415" s="191">
        <v>2267881</v>
      </c>
      <c r="H415" s="68"/>
      <c r="I415" s="197" t="s">
        <v>2726</v>
      </c>
      <c r="J415" s="68"/>
      <c r="K415" s="68"/>
      <c r="L415" s="68"/>
      <c r="M415" s="68"/>
      <c r="N415" s="348"/>
      <c r="O415" s="348"/>
      <c r="P415" s="214">
        <v>0</v>
      </c>
      <c r="Q415" s="214">
        <v>4</v>
      </c>
      <c r="R415" s="68" t="s">
        <v>1479</v>
      </c>
      <c r="S415" s="349"/>
      <c r="T415" s="272"/>
    </row>
    <row r="416" spans="1:20" ht="51">
      <c r="A416" s="191">
        <v>661</v>
      </c>
      <c r="B416" s="68"/>
      <c r="C416" s="212" t="s">
        <v>177</v>
      </c>
      <c r="D416" s="213">
        <v>45730</v>
      </c>
      <c r="E416" s="191" t="s">
        <v>2494</v>
      </c>
      <c r="F416" s="191" t="s">
        <v>3</v>
      </c>
      <c r="G416" s="191">
        <v>2267883</v>
      </c>
      <c r="H416" s="68"/>
      <c r="I416" s="197" t="s">
        <v>2310</v>
      </c>
      <c r="J416" s="68"/>
      <c r="K416" s="68"/>
      <c r="L416" s="68"/>
      <c r="M416" s="68"/>
      <c r="N416" s="348"/>
      <c r="O416" s="348"/>
      <c r="P416" s="214">
        <v>0</v>
      </c>
      <c r="Q416" s="214">
        <v>2.2000000000000002</v>
      </c>
      <c r="R416" s="68" t="s">
        <v>1479</v>
      </c>
      <c r="S416" s="349"/>
      <c r="T416" s="272"/>
    </row>
    <row r="417" spans="1:20" ht="51">
      <c r="A417" s="191">
        <v>661</v>
      </c>
      <c r="B417" s="68"/>
      <c r="C417" s="212" t="s">
        <v>177</v>
      </c>
      <c r="D417" s="213">
        <v>45730</v>
      </c>
      <c r="E417" s="191" t="s">
        <v>2495</v>
      </c>
      <c r="F417" s="191" t="s">
        <v>3</v>
      </c>
      <c r="G417" s="191">
        <v>2267885</v>
      </c>
      <c r="H417" s="68"/>
      <c r="I417" s="197" t="s">
        <v>2727</v>
      </c>
      <c r="J417" s="68"/>
      <c r="K417" s="68"/>
      <c r="L417" s="68"/>
      <c r="M417" s="68"/>
      <c r="N417" s="348"/>
      <c r="O417" s="348"/>
      <c r="P417" s="214">
        <v>0</v>
      </c>
      <c r="Q417" s="214">
        <v>50</v>
      </c>
      <c r="R417" s="68" t="s">
        <v>1479</v>
      </c>
      <c r="S417" s="349"/>
      <c r="T417" s="272"/>
    </row>
    <row r="418" spans="1:20" ht="51">
      <c r="A418" s="191">
        <v>661</v>
      </c>
      <c r="B418" s="68"/>
      <c r="C418" s="212" t="s">
        <v>177</v>
      </c>
      <c r="D418" s="213">
        <v>45730</v>
      </c>
      <c r="E418" s="191" t="s">
        <v>2496</v>
      </c>
      <c r="F418" s="191" t="s">
        <v>3</v>
      </c>
      <c r="G418" s="191">
        <v>2267886</v>
      </c>
      <c r="H418" s="68"/>
      <c r="I418" s="197" t="s">
        <v>2727</v>
      </c>
      <c r="J418" s="68"/>
      <c r="K418" s="68"/>
      <c r="L418" s="68"/>
      <c r="M418" s="68"/>
      <c r="N418" s="348"/>
      <c r="O418" s="348"/>
      <c r="P418" s="214">
        <v>0</v>
      </c>
      <c r="Q418" s="214">
        <v>20</v>
      </c>
      <c r="R418" s="68" t="s">
        <v>1479</v>
      </c>
      <c r="S418" s="349"/>
      <c r="T418" s="272"/>
    </row>
    <row r="419" spans="1:20" ht="51">
      <c r="A419" s="191" t="s">
        <v>550</v>
      </c>
      <c r="B419" s="68"/>
      <c r="C419" s="212" t="s">
        <v>589</v>
      </c>
      <c r="D419" s="213">
        <v>45730</v>
      </c>
      <c r="E419" s="191" t="s">
        <v>2497</v>
      </c>
      <c r="F419" s="191" t="s">
        <v>3</v>
      </c>
      <c r="G419" s="191">
        <v>2267901</v>
      </c>
      <c r="H419" s="68"/>
      <c r="I419" s="197" t="s">
        <v>2728</v>
      </c>
      <c r="J419" s="68"/>
      <c r="K419" s="68"/>
      <c r="L419" s="68"/>
      <c r="M419" s="68"/>
      <c r="N419" s="348"/>
      <c r="O419" s="348"/>
      <c r="P419" s="214">
        <v>0</v>
      </c>
      <c r="Q419" s="214">
        <v>180.76</v>
      </c>
      <c r="R419" s="68" t="s">
        <v>1479</v>
      </c>
      <c r="S419" s="349"/>
      <c r="T419" s="272"/>
    </row>
    <row r="420" spans="1:20" ht="51">
      <c r="A420" s="191" t="s">
        <v>550</v>
      </c>
      <c r="B420" s="68"/>
      <c r="C420" s="212" t="s">
        <v>589</v>
      </c>
      <c r="D420" s="213">
        <v>45730</v>
      </c>
      <c r="E420" s="191" t="s">
        <v>2498</v>
      </c>
      <c r="F420" s="191" t="s">
        <v>3</v>
      </c>
      <c r="G420" s="191">
        <v>2267905</v>
      </c>
      <c r="H420" s="68"/>
      <c r="I420" s="197" t="s">
        <v>2729</v>
      </c>
      <c r="J420" s="68"/>
      <c r="K420" s="68"/>
      <c r="L420" s="68"/>
      <c r="M420" s="68"/>
      <c r="N420" s="348"/>
      <c r="O420" s="348"/>
      <c r="P420" s="214">
        <v>0</v>
      </c>
      <c r="Q420" s="214">
        <v>180.76</v>
      </c>
      <c r="R420" s="68" t="s">
        <v>1479</v>
      </c>
      <c r="S420" s="349"/>
      <c r="T420" s="272"/>
    </row>
    <row r="421" spans="1:20" ht="51">
      <c r="A421" s="191" t="s">
        <v>550</v>
      </c>
      <c r="B421" s="68"/>
      <c r="C421" s="212" t="s">
        <v>589</v>
      </c>
      <c r="D421" s="213">
        <v>45730</v>
      </c>
      <c r="E421" s="191" t="s">
        <v>2499</v>
      </c>
      <c r="F421" s="191" t="s">
        <v>3</v>
      </c>
      <c r="G421" s="191">
        <v>2267906</v>
      </c>
      <c r="H421" s="68"/>
      <c r="I421" s="197" t="s">
        <v>2730</v>
      </c>
      <c r="J421" s="68"/>
      <c r="K421" s="68"/>
      <c r="L421" s="68"/>
      <c r="M421" s="68"/>
      <c r="N421" s="348"/>
      <c r="O421" s="348"/>
      <c r="P421" s="214">
        <v>0</v>
      </c>
      <c r="Q421" s="214">
        <v>180.76</v>
      </c>
      <c r="R421" s="68" t="s">
        <v>1479</v>
      </c>
      <c r="S421" s="349"/>
      <c r="T421" s="272"/>
    </row>
    <row r="422" spans="1:20" ht="51">
      <c r="A422" s="191" t="s">
        <v>550</v>
      </c>
      <c r="B422" s="68"/>
      <c r="C422" s="212" t="s">
        <v>589</v>
      </c>
      <c r="D422" s="213">
        <v>45730</v>
      </c>
      <c r="E422" s="191" t="s">
        <v>2500</v>
      </c>
      <c r="F422" s="191" t="s">
        <v>3</v>
      </c>
      <c r="G422" s="191">
        <v>2267907</v>
      </c>
      <c r="H422" s="68"/>
      <c r="I422" s="197" t="s">
        <v>2731</v>
      </c>
      <c r="J422" s="68"/>
      <c r="K422" s="68"/>
      <c r="L422" s="68"/>
      <c r="M422" s="68"/>
      <c r="N422" s="348"/>
      <c r="O422" s="348"/>
      <c r="P422" s="214">
        <v>0</v>
      </c>
      <c r="Q422" s="214">
        <v>180.76</v>
      </c>
      <c r="R422" s="68" t="s">
        <v>1479</v>
      </c>
      <c r="S422" s="349"/>
      <c r="T422" s="272"/>
    </row>
    <row r="423" spans="1:20" ht="51">
      <c r="A423" s="191" t="s">
        <v>550</v>
      </c>
      <c r="B423" s="68"/>
      <c r="C423" s="212" t="s">
        <v>589</v>
      </c>
      <c r="D423" s="213">
        <v>45730</v>
      </c>
      <c r="E423" s="191" t="s">
        <v>2501</v>
      </c>
      <c r="F423" s="191" t="s">
        <v>3</v>
      </c>
      <c r="G423" s="191">
        <v>2267909</v>
      </c>
      <c r="H423" s="68"/>
      <c r="I423" s="197" t="s">
        <v>2732</v>
      </c>
      <c r="J423" s="68"/>
      <c r="K423" s="68"/>
      <c r="L423" s="68"/>
      <c r="M423" s="68"/>
      <c r="N423" s="348"/>
      <c r="O423" s="348"/>
      <c r="P423" s="214">
        <v>0</v>
      </c>
      <c r="Q423" s="214">
        <v>180.76</v>
      </c>
      <c r="R423" s="68" t="s">
        <v>1479</v>
      </c>
      <c r="S423" s="349"/>
      <c r="T423" s="272"/>
    </row>
    <row r="424" spans="1:20" ht="51">
      <c r="A424" s="191" t="s">
        <v>550</v>
      </c>
      <c r="B424" s="68"/>
      <c r="C424" s="212" t="s">
        <v>589</v>
      </c>
      <c r="D424" s="213">
        <v>45730</v>
      </c>
      <c r="E424" s="191" t="s">
        <v>2502</v>
      </c>
      <c r="F424" s="191" t="s">
        <v>3</v>
      </c>
      <c r="G424" s="191">
        <v>2267910</v>
      </c>
      <c r="H424" s="68"/>
      <c r="I424" s="197" t="s">
        <v>2733</v>
      </c>
      <c r="J424" s="68"/>
      <c r="K424" s="68"/>
      <c r="L424" s="68"/>
      <c r="M424" s="68"/>
      <c r="N424" s="348"/>
      <c r="O424" s="348"/>
      <c r="P424" s="214">
        <v>0</v>
      </c>
      <c r="Q424" s="214">
        <v>180.76</v>
      </c>
      <c r="R424" s="68" t="s">
        <v>1479</v>
      </c>
      <c r="S424" s="349"/>
      <c r="T424" s="272"/>
    </row>
    <row r="425" spans="1:20" ht="51">
      <c r="A425" s="191" t="s">
        <v>550</v>
      </c>
      <c r="B425" s="68"/>
      <c r="C425" s="212" t="s">
        <v>589</v>
      </c>
      <c r="D425" s="213">
        <v>45730</v>
      </c>
      <c r="E425" s="191" t="s">
        <v>2503</v>
      </c>
      <c r="F425" s="191" t="s">
        <v>3</v>
      </c>
      <c r="G425" s="191">
        <v>2267911</v>
      </c>
      <c r="H425" s="68"/>
      <c r="I425" s="197" t="s">
        <v>2734</v>
      </c>
      <c r="J425" s="68"/>
      <c r="K425" s="68"/>
      <c r="L425" s="68"/>
      <c r="M425" s="68"/>
      <c r="N425" s="348"/>
      <c r="O425" s="348"/>
      <c r="P425" s="214">
        <v>0</v>
      </c>
      <c r="Q425" s="214">
        <v>7046.15</v>
      </c>
      <c r="R425" s="68" t="s">
        <v>1479</v>
      </c>
      <c r="S425" s="349"/>
      <c r="T425" s="272"/>
    </row>
    <row r="426" spans="1:20" ht="51">
      <c r="A426" s="191" t="s">
        <v>550</v>
      </c>
      <c r="B426" s="68"/>
      <c r="C426" s="212" t="s">
        <v>589</v>
      </c>
      <c r="D426" s="213">
        <v>45730</v>
      </c>
      <c r="E426" s="191" t="s">
        <v>2504</v>
      </c>
      <c r="F426" s="191" t="s">
        <v>3</v>
      </c>
      <c r="G426" s="191">
        <v>2267912</v>
      </c>
      <c r="H426" s="68"/>
      <c r="I426" s="197" t="s">
        <v>2735</v>
      </c>
      <c r="J426" s="68"/>
      <c r="K426" s="68"/>
      <c r="L426" s="68"/>
      <c r="M426" s="68"/>
      <c r="N426" s="348"/>
      <c r="O426" s="348"/>
      <c r="P426" s="214">
        <v>0</v>
      </c>
      <c r="Q426" s="214">
        <v>1005.76</v>
      </c>
      <c r="R426" s="68" t="s">
        <v>1479</v>
      </c>
      <c r="S426" s="349"/>
      <c r="T426" s="272"/>
    </row>
    <row r="427" spans="1:20" ht="51">
      <c r="A427" s="191" t="s">
        <v>550</v>
      </c>
      <c r="B427" s="68"/>
      <c r="C427" s="212" t="s">
        <v>589</v>
      </c>
      <c r="D427" s="213">
        <v>45730</v>
      </c>
      <c r="E427" s="191" t="s">
        <v>2505</v>
      </c>
      <c r="F427" s="191" t="s">
        <v>3</v>
      </c>
      <c r="G427" s="191">
        <v>2267913</v>
      </c>
      <c r="H427" s="68"/>
      <c r="I427" s="197" t="s">
        <v>2734</v>
      </c>
      <c r="J427" s="68"/>
      <c r="K427" s="68"/>
      <c r="L427" s="68"/>
      <c r="M427" s="68"/>
      <c r="N427" s="348"/>
      <c r="O427" s="348"/>
      <c r="P427" s="214">
        <v>0</v>
      </c>
      <c r="Q427" s="214">
        <v>7046.15</v>
      </c>
      <c r="R427" s="68" t="s">
        <v>1479</v>
      </c>
      <c r="S427" s="349"/>
      <c r="T427" s="272"/>
    </row>
    <row r="428" spans="1:20" ht="51">
      <c r="A428" s="191" t="s">
        <v>550</v>
      </c>
      <c r="B428" s="68"/>
      <c r="C428" s="212" t="s">
        <v>589</v>
      </c>
      <c r="D428" s="213">
        <v>45730</v>
      </c>
      <c r="E428" s="191" t="s">
        <v>2506</v>
      </c>
      <c r="F428" s="191" t="s">
        <v>3</v>
      </c>
      <c r="G428" s="191">
        <v>2267914</v>
      </c>
      <c r="H428" s="68"/>
      <c r="I428" s="197" t="s">
        <v>2736</v>
      </c>
      <c r="J428" s="68"/>
      <c r="K428" s="68"/>
      <c r="L428" s="68"/>
      <c r="M428" s="68"/>
      <c r="N428" s="348"/>
      <c r="O428" s="348"/>
      <c r="P428" s="214">
        <v>0</v>
      </c>
      <c r="Q428" s="214">
        <v>1005.76</v>
      </c>
      <c r="R428" s="68" t="s">
        <v>1479</v>
      </c>
      <c r="S428" s="349"/>
      <c r="T428" s="272"/>
    </row>
    <row r="429" spans="1:20" ht="51">
      <c r="A429" s="191" t="s">
        <v>550</v>
      </c>
      <c r="B429" s="68"/>
      <c r="C429" s="212" t="s">
        <v>589</v>
      </c>
      <c r="D429" s="213">
        <v>45730</v>
      </c>
      <c r="E429" s="191" t="s">
        <v>2507</v>
      </c>
      <c r="F429" s="191" t="s">
        <v>3</v>
      </c>
      <c r="G429" s="191">
        <v>2267916</v>
      </c>
      <c r="H429" s="68"/>
      <c r="I429" s="197" t="s">
        <v>2737</v>
      </c>
      <c r="J429" s="68"/>
      <c r="K429" s="68"/>
      <c r="L429" s="68"/>
      <c r="M429" s="68"/>
      <c r="N429" s="348"/>
      <c r="O429" s="348"/>
      <c r="P429" s="214">
        <v>0</v>
      </c>
      <c r="Q429" s="214">
        <v>1005.76</v>
      </c>
      <c r="R429" s="68" t="s">
        <v>1479</v>
      </c>
      <c r="S429" s="349"/>
      <c r="T429" s="272"/>
    </row>
    <row r="430" spans="1:20" ht="51">
      <c r="A430" s="191" t="s">
        <v>550</v>
      </c>
      <c r="B430" s="68"/>
      <c r="C430" s="212" t="s">
        <v>589</v>
      </c>
      <c r="D430" s="213">
        <v>45730</v>
      </c>
      <c r="E430" s="191" t="s">
        <v>2508</v>
      </c>
      <c r="F430" s="191" t="s">
        <v>3</v>
      </c>
      <c r="G430" s="191">
        <v>2267918</v>
      </c>
      <c r="H430" s="68"/>
      <c r="I430" s="197" t="s">
        <v>2738</v>
      </c>
      <c r="J430" s="68"/>
      <c r="K430" s="68"/>
      <c r="L430" s="68"/>
      <c r="M430" s="68"/>
      <c r="N430" s="348"/>
      <c r="O430" s="348"/>
      <c r="P430" s="214">
        <v>0</v>
      </c>
      <c r="Q430" s="214">
        <v>1005.76</v>
      </c>
      <c r="R430" s="68" t="s">
        <v>1479</v>
      </c>
      <c r="S430" s="349"/>
      <c r="T430" s="272"/>
    </row>
    <row r="431" spans="1:20" ht="51">
      <c r="A431" s="191" t="s">
        <v>550</v>
      </c>
      <c r="B431" s="68"/>
      <c r="C431" s="212" t="s">
        <v>589</v>
      </c>
      <c r="D431" s="213">
        <v>45730</v>
      </c>
      <c r="E431" s="191" t="s">
        <v>2509</v>
      </c>
      <c r="F431" s="191" t="s">
        <v>3</v>
      </c>
      <c r="G431" s="191">
        <v>2267919</v>
      </c>
      <c r="H431" s="68"/>
      <c r="I431" s="197" t="s">
        <v>2739</v>
      </c>
      <c r="J431" s="68"/>
      <c r="K431" s="68"/>
      <c r="L431" s="68"/>
      <c r="M431" s="68"/>
      <c r="N431" s="348"/>
      <c r="O431" s="348"/>
      <c r="P431" s="214">
        <v>0</v>
      </c>
      <c r="Q431" s="214">
        <v>1010.07</v>
      </c>
      <c r="R431" s="68" t="s">
        <v>1479</v>
      </c>
      <c r="S431" s="349"/>
      <c r="T431" s="272"/>
    </row>
    <row r="432" spans="1:20" ht="51">
      <c r="A432" s="191" t="s">
        <v>550</v>
      </c>
      <c r="B432" s="68"/>
      <c r="C432" s="212" t="s">
        <v>589</v>
      </c>
      <c r="D432" s="213">
        <v>45730</v>
      </c>
      <c r="E432" s="191" t="s">
        <v>2510</v>
      </c>
      <c r="F432" s="191" t="s">
        <v>3</v>
      </c>
      <c r="G432" s="191">
        <v>2267920</v>
      </c>
      <c r="H432" s="68"/>
      <c r="I432" s="197" t="s">
        <v>2740</v>
      </c>
      <c r="J432" s="68"/>
      <c r="K432" s="68"/>
      <c r="L432" s="68"/>
      <c r="M432" s="68"/>
      <c r="N432" s="348"/>
      <c r="O432" s="348"/>
      <c r="P432" s="214">
        <v>0</v>
      </c>
      <c r="Q432" s="214">
        <v>1010.07</v>
      </c>
      <c r="R432" s="68" t="s">
        <v>1479</v>
      </c>
      <c r="S432" s="349"/>
      <c r="T432" s="272"/>
    </row>
    <row r="433" spans="1:20" ht="38.25">
      <c r="A433" s="191" t="s">
        <v>550</v>
      </c>
      <c r="B433" s="68"/>
      <c r="C433" s="212" t="s">
        <v>589</v>
      </c>
      <c r="D433" s="213">
        <v>45730</v>
      </c>
      <c r="E433" s="191" t="s">
        <v>2511</v>
      </c>
      <c r="F433" s="191" t="s">
        <v>3</v>
      </c>
      <c r="G433" s="191">
        <v>2267959</v>
      </c>
      <c r="H433" s="68"/>
      <c r="I433" s="197" t="s">
        <v>2741</v>
      </c>
      <c r="J433" s="68"/>
      <c r="K433" s="68"/>
      <c r="L433" s="68"/>
      <c r="M433" s="68"/>
      <c r="N433" s="348"/>
      <c r="O433" s="348"/>
      <c r="P433" s="214">
        <v>0</v>
      </c>
      <c r="Q433" s="214">
        <v>1500</v>
      </c>
      <c r="R433" s="68" t="s">
        <v>1479</v>
      </c>
      <c r="S433" s="349"/>
      <c r="T433" s="272"/>
    </row>
    <row r="434" spans="1:20" ht="38.25">
      <c r="A434" s="191" t="s">
        <v>550</v>
      </c>
      <c r="B434" s="68"/>
      <c r="C434" s="212" t="s">
        <v>589</v>
      </c>
      <c r="D434" s="213">
        <v>45730</v>
      </c>
      <c r="E434" s="191" t="s">
        <v>2512</v>
      </c>
      <c r="F434" s="191" t="s">
        <v>3</v>
      </c>
      <c r="G434" s="191">
        <v>2267960</v>
      </c>
      <c r="H434" s="68"/>
      <c r="I434" s="197" t="s">
        <v>2742</v>
      </c>
      <c r="J434" s="68"/>
      <c r="K434" s="68"/>
      <c r="L434" s="68"/>
      <c r="M434" s="68"/>
      <c r="N434" s="348"/>
      <c r="O434" s="348"/>
      <c r="P434" s="214">
        <v>0</v>
      </c>
      <c r="Q434" s="214">
        <v>750</v>
      </c>
      <c r="R434" s="68" t="s">
        <v>1479</v>
      </c>
      <c r="S434" s="349"/>
      <c r="T434" s="272"/>
    </row>
    <row r="435" spans="1:20" ht="38.25">
      <c r="A435" s="191">
        <v>650</v>
      </c>
      <c r="B435" s="68"/>
      <c r="C435" s="212" t="s">
        <v>175</v>
      </c>
      <c r="D435" s="213">
        <v>45730</v>
      </c>
      <c r="E435" s="191" t="s">
        <v>2513</v>
      </c>
      <c r="F435" s="191" t="s">
        <v>3</v>
      </c>
      <c r="G435" s="191">
        <v>2267961</v>
      </c>
      <c r="H435" s="68"/>
      <c r="I435" s="197" t="s">
        <v>2743</v>
      </c>
      <c r="J435" s="68"/>
      <c r="K435" s="68"/>
      <c r="L435" s="68"/>
      <c r="M435" s="68"/>
      <c r="N435" s="348"/>
      <c r="O435" s="348"/>
      <c r="P435" s="214">
        <v>0</v>
      </c>
      <c r="Q435" s="214">
        <v>360</v>
      </c>
      <c r="R435" s="68" t="s">
        <v>1479</v>
      </c>
      <c r="S435" s="349"/>
      <c r="T435" s="272"/>
    </row>
    <row r="436" spans="1:20" ht="38.25">
      <c r="A436" s="191" t="s">
        <v>550</v>
      </c>
      <c r="B436" s="68"/>
      <c r="C436" s="212" t="s">
        <v>589</v>
      </c>
      <c r="D436" s="213">
        <v>45730</v>
      </c>
      <c r="E436" s="191" t="s">
        <v>2514</v>
      </c>
      <c r="F436" s="191" t="s">
        <v>3</v>
      </c>
      <c r="G436" s="191">
        <v>2267962</v>
      </c>
      <c r="H436" s="68"/>
      <c r="I436" s="197" t="s">
        <v>2744</v>
      </c>
      <c r="J436" s="68"/>
      <c r="K436" s="68"/>
      <c r="L436" s="68"/>
      <c r="M436" s="68"/>
      <c r="N436" s="348"/>
      <c r="O436" s="348"/>
      <c r="P436" s="214">
        <v>0</v>
      </c>
      <c r="Q436" s="214">
        <v>750</v>
      </c>
      <c r="R436" s="68" t="s">
        <v>1479</v>
      </c>
      <c r="S436" s="349"/>
      <c r="T436" s="272"/>
    </row>
    <row r="437" spans="1:20" ht="51">
      <c r="A437" s="191">
        <v>15</v>
      </c>
      <c r="B437" s="68"/>
      <c r="C437" s="212" t="s">
        <v>39</v>
      </c>
      <c r="D437" s="213">
        <v>45730</v>
      </c>
      <c r="E437" s="191" t="s">
        <v>2515</v>
      </c>
      <c r="F437" s="191" t="s">
        <v>3</v>
      </c>
      <c r="G437" s="191">
        <v>2267745</v>
      </c>
      <c r="H437" s="68"/>
      <c r="I437" s="197" t="s">
        <v>2745</v>
      </c>
      <c r="J437" s="68"/>
      <c r="K437" s="68"/>
      <c r="L437" s="68"/>
      <c r="M437" s="68"/>
      <c r="N437" s="348"/>
      <c r="O437" s="348"/>
      <c r="P437" s="214">
        <v>0</v>
      </c>
      <c r="Q437" s="214">
        <v>100</v>
      </c>
      <c r="R437" s="68" t="s">
        <v>1479</v>
      </c>
      <c r="S437" s="349"/>
      <c r="T437" s="272"/>
    </row>
    <row r="438" spans="1:20" ht="51">
      <c r="A438" s="191" t="s">
        <v>550</v>
      </c>
      <c r="B438" s="68"/>
      <c r="C438" s="212" t="s">
        <v>589</v>
      </c>
      <c r="D438" s="213">
        <v>45730</v>
      </c>
      <c r="E438" s="191" t="s">
        <v>2516</v>
      </c>
      <c r="F438" s="191" t="s">
        <v>3</v>
      </c>
      <c r="G438" s="191">
        <v>2267809</v>
      </c>
      <c r="H438" s="68"/>
      <c r="I438" s="197" t="s">
        <v>2746</v>
      </c>
      <c r="J438" s="68"/>
      <c r="K438" s="68"/>
      <c r="L438" s="68"/>
      <c r="M438" s="68"/>
      <c r="N438" s="348"/>
      <c r="O438" s="348"/>
      <c r="P438" s="214">
        <v>0</v>
      </c>
      <c r="Q438" s="214">
        <v>6182</v>
      </c>
      <c r="R438" s="68" t="s">
        <v>1479</v>
      </c>
      <c r="S438" s="349"/>
      <c r="T438" s="272"/>
    </row>
    <row r="439" spans="1:20" ht="51">
      <c r="A439" s="191" t="s">
        <v>542</v>
      </c>
      <c r="B439" s="68"/>
      <c r="C439" s="212" t="s">
        <v>687</v>
      </c>
      <c r="D439" s="213">
        <v>45733</v>
      </c>
      <c r="E439" s="191" t="s">
        <v>2517</v>
      </c>
      <c r="F439" s="191" t="s">
        <v>10</v>
      </c>
      <c r="G439" s="191">
        <v>19878</v>
      </c>
      <c r="H439" s="68"/>
      <c r="I439" s="197" t="s">
        <v>2747</v>
      </c>
      <c r="J439" s="68"/>
      <c r="K439" s="68"/>
      <c r="L439" s="68"/>
      <c r="M439" s="68"/>
      <c r="N439" s="348"/>
      <c r="O439" s="348"/>
      <c r="P439" s="214">
        <v>7635.58</v>
      </c>
      <c r="Q439" s="214">
        <v>0</v>
      </c>
      <c r="R439" s="68" t="s">
        <v>1479</v>
      </c>
      <c r="S439" s="349"/>
      <c r="T439" s="272"/>
    </row>
    <row r="440" spans="1:20" ht="76.5">
      <c r="A440" s="191">
        <v>291</v>
      </c>
      <c r="B440" s="68"/>
      <c r="C440" s="212" t="s">
        <v>119</v>
      </c>
      <c r="D440" s="213">
        <v>45733</v>
      </c>
      <c r="E440" s="191" t="s">
        <v>2518</v>
      </c>
      <c r="F440" s="191" t="s">
        <v>10</v>
      </c>
      <c r="G440" s="191">
        <v>3065018</v>
      </c>
      <c r="H440" s="68"/>
      <c r="I440" s="197" t="s">
        <v>2748</v>
      </c>
      <c r="J440" s="68"/>
      <c r="K440" s="68"/>
      <c r="L440" s="68"/>
      <c r="M440" s="68"/>
      <c r="N440" s="348"/>
      <c r="O440" s="348"/>
      <c r="P440" s="214">
        <v>60</v>
      </c>
      <c r="Q440" s="214">
        <v>0</v>
      </c>
      <c r="R440" s="68" t="s">
        <v>1479</v>
      </c>
      <c r="S440" s="349"/>
      <c r="T440" s="272"/>
    </row>
    <row r="441" spans="1:20" ht="63.75">
      <c r="A441" s="191">
        <v>86</v>
      </c>
      <c r="B441" s="68"/>
      <c r="C441" s="212" t="s">
        <v>50</v>
      </c>
      <c r="D441" s="213">
        <v>45733</v>
      </c>
      <c r="E441" s="191" t="s">
        <v>2519</v>
      </c>
      <c r="F441" s="191" t="s">
        <v>6</v>
      </c>
      <c r="G441" s="191">
        <v>2187245</v>
      </c>
      <c r="H441" s="68"/>
      <c r="I441" s="197" t="s">
        <v>2749</v>
      </c>
      <c r="J441" s="68"/>
      <c r="K441" s="68"/>
      <c r="L441" s="68"/>
      <c r="M441" s="68"/>
      <c r="N441" s="348"/>
      <c r="O441" s="348"/>
      <c r="P441" s="214">
        <v>0</v>
      </c>
      <c r="Q441" s="214">
        <v>25000</v>
      </c>
      <c r="R441" s="68" t="s">
        <v>1479</v>
      </c>
      <c r="S441" s="349"/>
      <c r="T441" s="272"/>
    </row>
    <row r="442" spans="1:20" ht="51">
      <c r="A442" s="191">
        <v>513</v>
      </c>
      <c r="B442" s="68"/>
      <c r="C442" s="212" t="s">
        <v>160</v>
      </c>
      <c r="D442" s="213">
        <v>45733</v>
      </c>
      <c r="E442" s="191" t="s">
        <v>2520</v>
      </c>
      <c r="F442" s="191" t="s">
        <v>3</v>
      </c>
      <c r="G442" s="191">
        <v>2268217</v>
      </c>
      <c r="H442" s="68"/>
      <c r="I442" s="197" t="s">
        <v>2750</v>
      </c>
      <c r="J442" s="68"/>
      <c r="K442" s="68"/>
      <c r="L442" s="68"/>
      <c r="M442" s="68"/>
      <c r="N442" s="348"/>
      <c r="O442" s="348"/>
      <c r="P442" s="214">
        <v>0</v>
      </c>
      <c r="Q442" s="214">
        <v>1.98</v>
      </c>
      <c r="R442" s="68" t="s">
        <v>1479</v>
      </c>
      <c r="S442" s="349"/>
      <c r="T442" s="272"/>
    </row>
    <row r="443" spans="1:20" ht="63.75">
      <c r="A443" s="191">
        <v>291</v>
      </c>
      <c r="B443" s="68"/>
      <c r="C443" s="212" t="s">
        <v>119</v>
      </c>
      <c r="D443" s="213">
        <v>45734</v>
      </c>
      <c r="E443" s="191" t="s">
        <v>2521</v>
      </c>
      <c r="F443" s="191" t="s">
        <v>10</v>
      </c>
      <c r="G443" s="191">
        <v>3066349</v>
      </c>
      <c r="H443" s="68"/>
      <c r="I443" s="197" t="s">
        <v>2751</v>
      </c>
      <c r="J443" s="68"/>
      <c r="K443" s="68"/>
      <c r="L443" s="68"/>
      <c r="M443" s="68"/>
      <c r="N443" s="348"/>
      <c r="O443" s="348"/>
      <c r="P443" s="214">
        <v>60</v>
      </c>
      <c r="Q443" s="214">
        <v>0</v>
      </c>
      <c r="R443" s="68" t="s">
        <v>1479</v>
      </c>
      <c r="S443" s="349"/>
      <c r="T443" s="272"/>
    </row>
    <row r="444" spans="1:20" ht="63.75">
      <c r="A444" s="191">
        <v>291</v>
      </c>
      <c r="B444" s="68"/>
      <c r="C444" s="212" t="s">
        <v>119</v>
      </c>
      <c r="D444" s="213">
        <v>45734</v>
      </c>
      <c r="E444" s="191" t="s">
        <v>2522</v>
      </c>
      <c r="F444" s="191" t="s">
        <v>10</v>
      </c>
      <c r="G444" s="191">
        <v>3066815</v>
      </c>
      <c r="H444" s="68"/>
      <c r="I444" s="197" t="s">
        <v>2752</v>
      </c>
      <c r="J444" s="68"/>
      <c r="K444" s="68"/>
      <c r="L444" s="68"/>
      <c r="M444" s="68"/>
      <c r="N444" s="348"/>
      <c r="O444" s="348"/>
      <c r="P444" s="214">
        <v>60</v>
      </c>
      <c r="Q444" s="214">
        <v>0</v>
      </c>
      <c r="R444" s="68" t="s">
        <v>1479</v>
      </c>
      <c r="S444" s="349"/>
      <c r="T444" s="272"/>
    </row>
    <row r="445" spans="1:20" ht="89.25">
      <c r="A445" s="191">
        <v>513</v>
      </c>
      <c r="B445" s="68"/>
      <c r="C445" s="212" t="s">
        <v>160</v>
      </c>
      <c r="D445" s="213">
        <v>45734</v>
      </c>
      <c r="E445" s="191" t="s">
        <v>2523</v>
      </c>
      <c r="F445" s="191" t="s">
        <v>635</v>
      </c>
      <c r="G445" s="191">
        <v>11454938</v>
      </c>
      <c r="H445" s="68"/>
      <c r="I445" s="197" t="s">
        <v>2753</v>
      </c>
      <c r="J445" s="68"/>
      <c r="K445" s="68"/>
      <c r="L445" s="68"/>
      <c r="M445" s="68"/>
      <c r="N445" s="348"/>
      <c r="O445" s="348"/>
      <c r="P445" s="214">
        <v>84752.48</v>
      </c>
      <c r="Q445" s="214">
        <v>0</v>
      </c>
      <c r="R445" s="68" t="s">
        <v>1479</v>
      </c>
      <c r="S445" s="349"/>
      <c r="T445" s="272"/>
    </row>
    <row r="446" spans="1:20" ht="63.75">
      <c r="A446" s="191" t="s">
        <v>550</v>
      </c>
      <c r="B446" s="68"/>
      <c r="C446" s="212" t="s">
        <v>589</v>
      </c>
      <c r="D446" s="213">
        <v>45734</v>
      </c>
      <c r="E446" s="191" t="s">
        <v>2524</v>
      </c>
      <c r="F446" s="191" t="s">
        <v>3</v>
      </c>
      <c r="G446" s="191">
        <v>2268779</v>
      </c>
      <c r="H446" s="68"/>
      <c r="I446" s="197" t="s">
        <v>2754</v>
      </c>
      <c r="J446" s="68"/>
      <c r="K446" s="68"/>
      <c r="L446" s="68"/>
      <c r="M446" s="68"/>
      <c r="N446" s="348"/>
      <c r="O446" s="348"/>
      <c r="P446" s="214">
        <v>0</v>
      </c>
      <c r="Q446" s="214">
        <v>11328.09</v>
      </c>
      <c r="R446" s="68" t="s">
        <v>1479</v>
      </c>
      <c r="S446" s="349"/>
      <c r="T446" s="272"/>
    </row>
    <row r="447" spans="1:20" ht="51">
      <c r="A447" s="191" t="s">
        <v>541</v>
      </c>
      <c r="B447" s="68"/>
      <c r="C447" s="212" t="s">
        <v>590</v>
      </c>
      <c r="D447" s="213">
        <v>45734</v>
      </c>
      <c r="E447" s="191" t="s">
        <v>2525</v>
      </c>
      <c r="F447" s="191" t="s">
        <v>3</v>
      </c>
      <c r="G447" s="191">
        <v>2268688</v>
      </c>
      <c r="H447" s="68"/>
      <c r="I447" s="197" t="s">
        <v>2755</v>
      </c>
      <c r="J447" s="68"/>
      <c r="K447" s="68"/>
      <c r="L447" s="68"/>
      <c r="M447" s="68"/>
      <c r="N447" s="348"/>
      <c r="O447" s="348"/>
      <c r="P447" s="214">
        <v>0</v>
      </c>
      <c r="Q447" s="214">
        <v>2458999.91</v>
      </c>
      <c r="R447" s="68" t="s">
        <v>1479</v>
      </c>
      <c r="S447" s="349"/>
      <c r="T447" s="272"/>
    </row>
    <row r="448" spans="1:20" ht="51">
      <c r="A448" s="191" t="s">
        <v>541</v>
      </c>
      <c r="B448" s="68"/>
      <c r="C448" s="212" t="s">
        <v>590</v>
      </c>
      <c r="D448" s="213">
        <v>45734</v>
      </c>
      <c r="E448" s="191" t="s">
        <v>2526</v>
      </c>
      <c r="F448" s="191" t="s">
        <v>3</v>
      </c>
      <c r="G448" s="191">
        <v>2268689</v>
      </c>
      <c r="H448" s="68"/>
      <c r="I448" s="197" t="s">
        <v>2756</v>
      </c>
      <c r="J448" s="68"/>
      <c r="K448" s="68"/>
      <c r="L448" s="68"/>
      <c r="M448" s="68"/>
      <c r="N448" s="348"/>
      <c r="O448" s="348"/>
      <c r="P448" s="214">
        <v>0</v>
      </c>
      <c r="Q448" s="214">
        <v>471534.14</v>
      </c>
      <c r="R448" s="68" t="s">
        <v>1479</v>
      </c>
      <c r="S448" s="349"/>
      <c r="T448" s="272"/>
    </row>
    <row r="449" spans="1:20" ht="51">
      <c r="A449" s="191" t="s">
        <v>541</v>
      </c>
      <c r="B449" s="68"/>
      <c r="C449" s="212" t="s">
        <v>590</v>
      </c>
      <c r="D449" s="213">
        <v>45734</v>
      </c>
      <c r="E449" s="191" t="s">
        <v>2527</v>
      </c>
      <c r="F449" s="191" t="s">
        <v>3</v>
      </c>
      <c r="G449" s="191">
        <v>2268691</v>
      </c>
      <c r="H449" s="68"/>
      <c r="I449" s="197" t="s">
        <v>2757</v>
      </c>
      <c r="J449" s="68"/>
      <c r="K449" s="68"/>
      <c r="L449" s="68"/>
      <c r="M449" s="68"/>
      <c r="N449" s="348"/>
      <c r="O449" s="348"/>
      <c r="P449" s="214">
        <v>0</v>
      </c>
      <c r="Q449" s="214">
        <v>3499472.61</v>
      </c>
      <c r="R449" s="68" t="s">
        <v>1479</v>
      </c>
      <c r="S449" s="349"/>
      <c r="T449" s="272"/>
    </row>
    <row r="450" spans="1:20" ht="89.25">
      <c r="A450" s="191">
        <v>513</v>
      </c>
      <c r="B450" s="68"/>
      <c r="C450" s="212" t="s">
        <v>160</v>
      </c>
      <c r="D450" s="213">
        <v>45735</v>
      </c>
      <c r="E450" s="191" t="s">
        <v>2528</v>
      </c>
      <c r="F450" s="191" t="s">
        <v>635</v>
      </c>
      <c r="G450" s="191">
        <v>11458217</v>
      </c>
      <c r="H450" s="68"/>
      <c r="I450" s="197" t="s">
        <v>2758</v>
      </c>
      <c r="J450" s="68"/>
      <c r="K450" s="68"/>
      <c r="L450" s="68"/>
      <c r="M450" s="68"/>
      <c r="N450" s="348"/>
      <c r="O450" s="348"/>
      <c r="P450" s="214">
        <v>72851449.810000002</v>
      </c>
      <c r="Q450" s="214">
        <v>0</v>
      </c>
      <c r="R450" s="68" t="s">
        <v>1479</v>
      </c>
      <c r="S450" s="349"/>
      <c r="T450" s="272"/>
    </row>
    <row r="451" spans="1:20" ht="51">
      <c r="A451" s="191">
        <v>249</v>
      </c>
      <c r="B451" s="68"/>
      <c r="C451" s="212" t="s">
        <v>102</v>
      </c>
      <c r="D451" s="213">
        <v>45735</v>
      </c>
      <c r="E451" s="191" t="s">
        <v>2529</v>
      </c>
      <c r="F451" s="191" t="s">
        <v>3</v>
      </c>
      <c r="G451" s="191">
        <v>2269115</v>
      </c>
      <c r="H451" s="68"/>
      <c r="I451" s="197" t="s">
        <v>2759</v>
      </c>
      <c r="J451" s="68"/>
      <c r="K451" s="68"/>
      <c r="L451" s="68"/>
      <c r="M451" s="68"/>
      <c r="N451" s="348"/>
      <c r="O451" s="348"/>
      <c r="P451" s="214">
        <v>0</v>
      </c>
      <c r="Q451" s="214">
        <v>2.3199999999999998</v>
      </c>
      <c r="R451" s="68" t="s">
        <v>1479</v>
      </c>
      <c r="S451" s="349"/>
      <c r="T451" s="272"/>
    </row>
    <row r="452" spans="1:20" ht="51">
      <c r="A452" s="191">
        <v>249</v>
      </c>
      <c r="B452" s="68"/>
      <c r="C452" s="212" t="s">
        <v>102</v>
      </c>
      <c r="D452" s="213">
        <v>45735</v>
      </c>
      <c r="E452" s="191" t="s">
        <v>2530</v>
      </c>
      <c r="F452" s="191" t="s">
        <v>3</v>
      </c>
      <c r="G452" s="191">
        <v>2269119</v>
      </c>
      <c r="H452" s="68"/>
      <c r="I452" s="197" t="s">
        <v>2760</v>
      </c>
      <c r="J452" s="68"/>
      <c r="K452" s="68"/>
      <c r="L452" s="68"/>
      <c r="M452" s="68"/>
      <c r="N452" s="348"/>
      <c r="O452" s="348"/>
      <c r="P452" s="214">
        <v>0</v>
      </c>
      <c r="Q452" s="214">
        <v>21.54</v>
      </c>
      <c r="R452" s="68" t="s">
        <v>1479</v>
      </c>
      <c r="S452" s="349"/>
      <c r="T452" s="272"/>
    </row>
    <row r="453" spans="1:20" ht="51">
      <c r="A453" s="191">
        <v>15</v>
      </c>
      <c r="B453" s="68"/>
      <c r="C453" s="212" t="s">
        <v>39</v>
      </c>
      <c r="D453" s="213">
        <v>45735</v>
      </c>
      <c r="E453" s="191" t="s">
        <v>2531</v>
      </c>
      <c r="F453" s="191" t="s">
        <v>3</v>
      </c>
      <c r="G453" s="191">
        <v>2269104</v>
      </c>
      <c r="H453" s="68"/>
      <c r="I453" s="197" t="s">
        <v>2761</v>
      </c>
      <c r="J453" s="68"/>
      <c r="K453" s="68"/>
      <c r="L453" s="68"/>
      <c r="M453" s="68"/>
      <c r="N453" s="348"/>
      <c r="O453" s="348"/>
      <c r="P453" s="214">
        <v>0</v>
      </c>
      <c r="Q453" s="214">
        <v>100</v>
      </c>
      <c r="R453" s="68" t="s">
        <v>1479</v>
      </c>
      <c r="S453" s="349"/>
      <c r="T453" s="272"/>
    </row>
    <row r="454" spans="1:20" ht="51">
      <c r="A454" s="191" t="s">
        <v>550</v>
      </c>
      <c r="B454" s="68"/>
      <c r="C454" s="212" t="s">
        <v>589</v>
      </c>
      <c r="D454" s="213">
        <v>45735</v>
      </c>
      <c r="E454" s="191" t="s">
        <v>2532</v>
      </c>
      <c r="F454" s="191" t="s">
        <v>3</v>
      </c>
      <c r="G454" s="191">
        <v>2269174</v>
      </c>
      <c r="H454" s="68"/>
      <c r="I454" s="197" t="s">
        <v>2762</v>
      </c>
      <c r="J454" s="68"/>
      <c r="K454" s="68"/>
      <c r="L454" s="68"/>
      <c r="M454" s="68"/>
      <c r="N454" s="348"/>
      <c r="O454" s="348"/>
      <c r="P454" s="214">
        <v>0</v>
      </c>
      <c r="Q454" s="214">
        <v>54305.48</v>
      </c>
      <c r="R454" s="68" t="s">
        <v>1479</v>
      </c>
      <c r="S454" s="349"/>
      <c r="T454" s="272"/>
    </row>
    <row r="455" spans="1:20" ht="89.25">
      <c r="A455" s="191">
        <v>513</v>
      </c>
      <c r="B455" s="68"/>
      <c r="C455" s="212" t="s">
        <v>160</v>
      </c>
      <c r="D455" s="213">
        <v>45736</v>
      </c>
      <c r="E455" s="191" t="s">
        <v>2533</v>
      </c>
      <c r="F455" s="191" t="s">
        <v>635</v>
      </c>
      <c r="G455" s="191">
        <v>11470021</v>
      </c>
      <c r="H455" s="68"/>
      <c r="I455" s="197" t="s">
        <v>2763</v>
      </c>
      <c r="J455" s="68"/>
      <c r="K455" s="68"/>
      <c r="L455" s="68"/>
      <c r="M455" s="68"/>
      <c r="N455" s="348"/>
      <c r="O455" s="348"/>
      <c r="P455" s="214">
        <v>72851449.810000002</v>
      </c>
      <c r="Q455" s="214">
        <v>0</v>
      </c>
      <c r="R455" s="68" t="s">
        <v>1479</v>
      </c>
      <c r="S455" s="349"/>
      <c r="T455" s="272"/>
    </row>
    <row r="456" spans="1:20" ht="63.75">
      <c r="A456" s="191" t="s">
        <v>550</v>
      </c>
      <c r="B456" s="68"/>
      <c r="C456" s="212" t="s">
        <v>589</v>
      </c>
      <c r="D456" s="213">
        <v>45736</v>
      </c>
      <c r="E456" s="191" t="s">
        <v>2534</v>
      </c>
      <c r="F456" s="191" t="s">
        <v>3</v>
      </c>
      <c r="G456" s="191">
        <v>2269504</v>
      </c>
      <c r="H456" s="68"/>
      <c r="I456" s="197" t="s">
        <v>2764</v>
      </c>
      <c r="J456" s="68"/>
      <c r="K456" s="68"/>
      <c r="L456" s="68"/>
      <c r="M456" s="68"/>
      <c r="N456" s="348"/>
      <c r="O456" s="348"/>
      <c r="P456" s="214">
        <v>0</v>
      </c>
      <c r="Q456" s="214">
        <v>14247.89</v>
      </c>
      <c r="R456" s="68" t="s">
        <v>1479</v>
      </c>
      <c r="S456" s="349"/>
      <c r="T456" s="272"/>
    </row>
    <row r="457" spans="1:20" ht="51">
      <c r="A457" s="191" t="s">
        <v>550</v>
      </c>
      <c r="B457" s="68"/>
      <c r="C457" s="212" t="s">
        <v>589</v>
      </c>
      <c r="D457" s="213">
        <v>45736</v>
      </c>
      <c r="E457" s="191" t="s">
        <v>2535</v>
      </c>
      <c r="F457" s="191" t="s">
        <v>3</v>
      </c>
      <c r="G457" s="191">
        <v>2269536</v>
      </c>
      <c r="H457" s="68"/>
      <c r="I457" s="197" t="s">
        <v>2765</v>
      </c>
      <c r="J457" s="68"/>
      <c r="K457" s="68"/>
      <c r="L457" s="68"/>
      <c r="M457" s="68"/>
      <c r="N457" s="348"/>
      <c r="O457" s="348"/>
      <c r="P457" s="214">
        <v>0</v>
      </c>
      <c r="Q457" s="214">
        <v>243.77</v>
      </c>
      <c r="R457" s="68" t="s">
        <v>1479</v>
      </c>
      <c r="S457" s="349"/>
      <c r="T457" s="272"/>
    </row>
    <row r="458" spans="1:20" ht="51">
      <c r="A458" s="191">
        <v>901</v>
      </c>
      <c r="B458" s="68"/>
      <c r="C458" s="212" t="s">
        <v>190</v>
      </c>
      <c r="D458" s="213">
        <v>45736</v>
      </c>
      <c r="E458" s="191" t="s">
        <v>2536</v>
      </c>
      <c r="F458" s="191" t="s">
        <v>3</v>
      </c>
      <c r="G458" s="191">
        <v>2269538</v>
      </c>
      <c r="H458" s="68"/>
      <c r="I458" s="197" t="s">
        <v>2766</v>
      </c>
      <c r="J458" s="68"/>
      <c r="K458" s="68"/>
      <c r="L458" s="68"/>
      <c r="M458" s="68"/>
      <c r="N458" s="348"/>
      <c r="O458" s="348"/>
      <c r="P458" s="214">
        <v>0</v>
      </c>
      <c r="Q458" s="214">
        <v>11710.12</v>
      </c>
      <c r="R458" s="68" t="s">
        <v>1479</v>
      </c>
      <c r="S458" s="349"/>
      <c r="T458" s="272"/>
    </row>
    <row r="459" spans="1:20" ht="51">
      <c r="A459" s="191" t="s">
        <v>550</v>
      </c>
      <c r="B459" s="68"/>
      <c r="C459" s="212" t="s">
        <v>589</v>
      </c>
      <c r="D459" s="213">
        <v>45736</v>
      </c>
      <c r="E459" s="191" t="s">
        <v>2537</v>
      </c>
      <c r="F459" s="191" t="s">
        <v>3</v>
      </c>
      <c r="G459" s="191">
        <v>2269540</v>
      </c>
      <c r="H459" s="68"/>
      <c r="I459" s="197" t="s">
        <v>2767</v>
      </c>
      <c r="J459" s="68"/>
      <c r="K459" s="68"/>
      <c r="L459" s="68"/>
      <c r="M459" s="68"/>
      <c r="N459" s="348"/>
      <c r="O459" s="348"/>
      <c r="P459" s="214">
        <v>0</v>
      </c>
      <c r="Q459" s="214">
        <v>800.33</v>
      </c>
      <c r="R459" s="68" t="s">
        <v>1479</v>
      </c>
      <c r="S459" s="349"/>
      <c r="T459" s="272"/>
    </row>
    <row r="460" spans="1:20" ht="63.75">
      <c r="A460" s="191">
        <v>513</v>
      </c>
      <c r="B460" s="68"/>
      <c r="C460" s="212" t="s">
        <v>160</v>
      </c>
      <c r="D460" s="213">
        <v>45737</v>
      </c>
      <c r="E460" s="191" t="s">
        <v>2538</v>
      </c>
      <c r="F460" s="191" t="s">
        <v>12</v>
      </c>
      <c r="G460" s="381">
        <v>19747</v>
      </c>
      <c r="H460" s="68"/>
      <c r="I460" s="197" t="s">
        <v>2768</v>
      </c>
      <c r="J460" s="68"/>
      <c r="K460" s="68"/>
      <c r="L460" s="68"/>
      <c r="M460" s="68"/>
      <c r="N460" s="348"/>
      <c r="O460" s="348"/>
      <c r="P460" s="214">
        <v>6497538.7599999998</v>
      </c>
      <c r="Q460" s="214">
        <v>0</v>
      </c>
      <c r="R460" s="68" t="s">
        <v>1479</v>
      </c>
      <c r="S460" s="349"/>
      <c r="T460" s="272"/>
    </row>
    <row r="461" spans="1:20" ht="76.5">
      <c r="A461" s="191">
        <v>513</v>
      </c>
      <c r="B461" s="68"/>
      <c r="C461" s="212" t="s">
        <v>160</v>
      </c>
      <c r="D461" s="213">
        <v>45737</v>
      </c>
      <c r="E461" s="191" t="s">
        <v>2539</v>
      </c>
      <c r="F461" s="191" t="s">
        <v>10</v>
      </c>
      <c r="G461" s="381">
        <v>19747</v>
      </c>
      <c r="H461" s="68"/>
      <c r="I461" s="197" t="s">
        <v>2769</v>
      </c>
      <c r="J461" s="68"/>
      <c r="K461" s="68"/>
      <c r="L461" s="68"/>
      <c r="M461" s="68"/>
      <c r="N461" s="348"/>
      <c r="O461" s="348"/>
      <c r="P461" s="214">
        <v>6764.08</v>
      </c>
      <c r="Q461" s="214">
        <v>0</v>
      </c>
      <c r="R461" s="68" t="s">
        <v>1479</v>
      </c>
      <c r="S461" s="349"/>
      <c r="T461" s="272"/>
    </row>
    <row r="462" spans="1:20" ht="63.75">
      <c r="A462" s="191" t="s">
        <v>544</v>
      </c>
      <c r="B462" s="68"/>
      <c r="C462" s="212" t="s">
        <v>679</v>
      </c>
      <c r="D462" s="213">
        <v>45737</v>
      </c>
      <c r="E462" s="191" t="s">
        <v>2540</v>
      </c>
      <c r="F462" s="191" t="s">
        <v>6</v>
      </c>
      <c r="G462" s="381">
        <v>2190263</v>
      </c>
      <c r="H462" s="68"/>
      <c r="I462" s="197" t="s">
        <v>2770</v>
      </c>
      <c r="J462" s="68"/>
      <c r="K462" s="68"/>
      <c r="L462" s="68"/>
      <c r="M462" s="68"/>
      <c r="N462" s="348"/>
      <c r="O462" s="348"/>
      <c r="P462" s="214">
        <v>0</v>
      </c>
      <c r="Q462" s="214">
        <v>0.72</v>
      </c>
      <c r="R462" s="68" t="s">
        <v>1479</v>
      </c>
      <c r="S462" s="349"/>
      <c r="T462" s="272"/>
    </row>
    <row r="463" spans="1:20" ht="89.25">
      <c r="A463" s="191">
        <v>513</v>
      </c>
      <c r="B463" s="68"/>
      <c r="C463" s="212" t="s">
        <v>160</v>
      </c>
      <c r="D463" s="213">
        <v>45737</v>
      </c>
      <c r="E463" s="191" t="s">
        <v>2541</v>
      </c>
      <c r="F463" s="191" t="s">
        <v>635</v>
      </c>
      <c r="G463" s="381">
        <v>11476882</v>
      </c>
      <c r="H463" s="68"/>
      <c r="I463" s="197" t="s">
        <v>2771</v>
      </c>
      <c r="J463" s="68"/>
      <c r="K463" s="68"/>
      <c r="L463" s="68"/>
      <c r="M463" s="68"/>
      <c r="N463" s="348"/>
      <c r="O463" s="348"/>
      <c r="P463" s="214">
        <v>90716366.900000006</v>
      </c>
      <c r="Q463" s="214">
        <v>0</v>
      </c>
      <c r="R463" s="68" t="s">
        <v>1479</v>
      </c>
      <c r="S463" s="349"/>
      <c r="T463" s="272"/>
    </row>
    <row r="464" spans="1:20" ht="38.25">
      <c r="A464" s="191" t="s">
        <v>550</v>
      </c>
      <c r="B464" s="68"/>
      <c r="C464" s="212" t="s">
        <v>589</v>
      </c>
      <c r="D464" s="213">
        <v>45737</v>
      </c>
      <c r="E464" s="191" t="s">
        <v>2542</v>
      </c>
      <c r="F464" s="191" t="s">
        <v>3</v>
      </c>
      <c r="G464" s="381">
        <v>2270117</v>
      </c>
      <c r="H464" s="68"/>
      <c r="I464" s="197" t="s">
        <v>2772</v>
      </c>
      <c r="J464" s="68"/>
      <c r="K464" s="68"/>
      <c r="L464" s="68"/>
      <c r="M464" s="68"/>
      <c r="N464" s="348"/>
      <c r="O464" s="348"/>
      <c r="P464" s="214">
        <v>0</v>
      </c>
      <c r="Q464" s="214">
        <v>1000</v>
      </c>
      <c r="R464" s="68" t="s">
        <v>1479</v>
      </c>
      <c r="S464" s="349"/>
      <c r="T464" s="272"/>
    </row>
    <row r="465" spans="1:20" ht="51">
      <c r="A465" s="191" t="s">
        <v>541</v>
      </c>
      <c r="B465" s="68"/>
      <c r="C465" s="212" t="s">
        <v>590</v>
      </c>
      <c r="D465" s="213">
        <v>45737</v>
      </c>
      <c r="E465" s="191" t="s">
        <v>2543</v>
      </c>
      <c r="F465" s="191" t="s">
        <v>3</v>
      </c>
      <c r="G465" s="191">
        <v>2269935</v>
      </c>
      <c r="H465" s="68"/>
      <c r="I465" s="197" t="s">
        <v>2773</v>
      </c>
      <c r="J465" s="68"/>
      <c r="K465" s="68"/>
      <c r="L465" s="68"/>
      <c r="M465" s="68"/>
      <c r="N465" s="348"/>
      <c r="O465" s="348"/>
      <c r="P465" s="214">
        <v>0</v>
      </c>
      <c r="Q465" s="214">
        <v>12790.75</v>
      </c>
      <c r="R465" s="68" t="s">
        <v>1479</v>
      </c>
      <c r="S465" s="349"/>
      <c r="T465" s="272"/>
    </row>
    <row r="466" spans="1:20" ht="51">
      <c r="A466" s="191" t="s">
        <v>550</v>
      </c>
      <c r="B466" s="68"/>
      <c r="C466" s="212" t="s">
        <v>589</v>
      </c>
      <c r="D466" s="213">
        <v>45737</v>
      </c>
      <c r="E466" s="191" t="s">
        <v>2544</v>
      </c>
      <c r="F466" s="191" t="s">
        <v>3</v>
      </c>
      <c r="G466" s="191">
        <v>2269942</v>
      </c>
      <c r="H466" s="68"/>
      <c r="I466" s="197" t="s">
        <v>2774</v>
      </c>
      <c r="J466" s="68"/>
      <c r="K466" s="68"/>
      <c r="L466" s="68"/>
      <c r="M466" s="68"/>
      <c r="N466" s="348"/>
      <c r="O466" s="348"/>
      <c r="P466" s="214">
        <v>0</v>
      </c>
      <c r="Q466" s="214">
        <v>29083.68</v>
      </c>
      <c r="R466" s="68" t="s">
        <v>1479</v>
      </c>
      <c r="S466" s="349"/>
      <c r="T466" s="272"/>
    </row>
    <row r="467" spans="1:20" ht="51">
      <c r="A467" s="191" t="s">
        <v>550</v>
      </c>
      <c r="B467" s="68"/>
      <c r="C467" s="212" t="s">
        <v>589</v>
      </c>
      <c r="D467" s="213">
        <v>45737</v>
      </c>
      <c r="E467" s="191" t="s">
        <v>2545</v>
      </c>
      <c r="F467" s="191" t="s">
        <v>3</v>
      </c>
      <c r="G467" s="191">
        <v>2269945</v>
      </c>
      <c r="H467" s="68"/>
      <c r="I467" s="197" t="s">
        <v>2775</v>
      </c>
      <c r="J467" s="68"/>
      <c r="K467" s="68"/>
      <c r="L467" s="68"/>
      <c r="M467" s="68"/>
      <c r="N467" s="348"/>
      <c r="O467" s="348"/>
      <c r="P467" s="214">
        <v>0</v>
      </c>
      <c r="Q467" s="214">
        <v>1991.93</v>
      </c>
      <c r="R467" s="68" t="s">
        <v>1479</v>
      </c>
      <c r="S467" s="349"/>
      <c r="T467" s="272"/>
    </row>
    <row r="468" spans="1:20" ht="51">
      <c r="A468" s="191" t="s">
        <v>550</v>
      </c>
      <c r="B468" s="68"/>
      <c r="C468" s="212" t="s">
        <v>589</v>
      </c>
      <c r="D468" s="213">
        <v>45737</v>
      </c>
      <c r="E468" s="191" t="s">
        <v>2546</v>
      </c>
      <c r="F468" s="191" t="s">
        <v>3</v>
      </c>
      <c r="G468" s="191">
        <v>2269948</v>
      </c>
      <c r="H468" s="68"/>
      <c r="I468" s="197" t="s">
        <v>2776</v>
      </c>
      <c r="J468" s="68"/>
      <c r="K468" s="68"/>
      <c r="L468" s="68"/>
      <c r="M468" s="68"/>
      <c r="N468" s="348"/>
      <c r="O468" s="348"/>
      <c r="P468" s="214">
        <v>0</v>
      </c>
      <c r="Q468" s="214">
        <v>3395</v>
      </c>
      <c r="R468" s="68" t="s">
        <v>1479</v>
      </c>
      <c r="S468" s="349"/>
      <c r="T468" s="272"/>
    </row>
    <row r="469" spans="1:20" ht="51">
      <c r="A469" s="191">
        <v>862</v>
      </c>
      <c r="B469" s="68"/>
      <c r="C469" s="212" t="s">
        <v>187</v>
      </c>
      <c r="D469" s="213">
        <v>45737</v>
      </c>
      <c r="E469" s="191" t="s">
        <v>2547</v>
      </c>
      <c r="F469" s="191" t="s">
        <v>3</v>
      </c>
      <c r="G469" s="191">
        <v>2269951</v>
      </c>
      <c r="H469" s="68"/>
      <c r="I469" s="197" t="s">
        <v>2777</v>
      </c>
      <c r="J469" s="68"/>
      <c r="K469" s="68"/>
      <c r="L469" s="68"/>
      <c r="M469" s="68"/>
      <c r="N469" s="348"/>
      <c r="O469" s="348"/>
      <c r="P469" s="214">
        <v>0</v>
      </c>
      <c r="Q469" s="214">
        <v>1233.78</v>
      </c>
      <c r="R469" s="68" t="s">
        <v>1479</v>
      </c>
      <c r="S469" s="349"/>
      <c r="T469" s="272"/>
    </row>
    <row r="470" spans="1:20" ht="51">
      <c r="A470" s="191" t="s">
        <v>550</v>
      </c>
      <c r="B470" s="68"/>
      <c r="C470" s="212" t="s">
        <v>589</v>
      </c>
      <c r="D470" s="213">
        <v>45737</v>
      </c>
      <c r="E470" s="191" t="s">
        <v>2548</v>
      </c>
      <c r="F470" s="191" t="s">
        <v>3</v>
      </c>
      <c r="G470" s="191">
        <v>2269959</v>
      </c>
      <c r="H470" s="68"/>
      <c r="I470" s="197" t="s">
        <v>2778</v>
      </c>
      <c r="J470" s="68"/>
      <c r="K470" s="68"/>
      <c r="L470" s="68"/>
      <c r="M470" s="68"/>
      <c r="N470" s="348"/>
      <c r="O470" s="348"/>
      <c r="P470" s="214">
        <v>0</v>
      </c>
      <c r="Q470" s="214">
        <v>3301.23</v>
      </c>
      <c r="R470" s="68" t="s">
        <v>1479</v>
      </c>
      <c r="S470" s="349"/>
      <c r="T470" s="272"/>
    </row>
    <row r="471" spans="1:20" ht="89.25">
      <c r="A471" s="191">
        <v>132</v>
      </c>
      <c r="B471" s="68"/>
      <c r="C471" s="212" t="s">
        <v>59</v>
      </c>
      <c r="D471" s="213">
        <v>45740</v>
      </c>
      <c r="E471" s="191" t="s">
        <v>2549</v>
      </c>
      <c r="F471" s="191" t="s">
        <v>10</v>
      </c>
      <c r="G471" s="191">
        <v>1122853</v>
      </c>
      <c r="H471" s="68"/>
      <c r="I471" s="197" t="s">
        <v>2779</v>
      </c>
      <c r="J471" s="68"/>
      <c r="K471" s="68"/>
      <c r="L471" s="68"/>
      <c r="M471" s="68"/>
      <c r="N471" s="348"/>
      <c r="O471" s="348"/>
      <c r="P471" s="214">
        <v>1193.9100000000001</v>
      </c>
      <c r="Q471" s="214">
        <v>0</v>
      </c>
      <c r="R471" s="68" t="s">
        <v>1479</v>
      </c>
      <c r="S471" s="349"/>
      <c r="T471" s="272"/>
    </row>
    <row r="472" spans="1:20" ht="51">
      <c r="A472" s="191" t="s">
        <v>550</v>
      </c>
      <c r="B472" s="68"/>
      <c r="C472" s="212" t="s">
        <v>589</v>
      </c>
      <c r="D472" s="213">
        <v>45740</v>
      </c>
      <c r="E472" s="191" t="s">
        <v>2550</v>
      </c>
      <c r="F472" s="191" t="s">
        <v>3</v>
      </c>
      <c r="G472" s="191">
        <v>2270475</v>
      </c>
      <c r="H472" s="68"/>
      <c r="I472" s="197" t="s">
        <v>2780</v>
      </c>
      <c r="J472" s="68"/>
      <c r="K472" s="68"/>
      <c r="L472" s="68"/>
      <c r="M472" s="68"/>
      <c r="N472" s="348"/>
      <c r="O472" s="348"/>
      <c r="P472" s="214">
        <v>0</v>
      </c>
      <c r="Q472" s="214">
        <v>251.94</v>
      </c>
      <c r="R472" s="68" t="s">
        <v>1479</v>
      </c>
      <c r="S472" s="349"/>
      <c r="T472" s="272"/>
    </row>
    <row r="473" spans="1:20" ht="51">
      <c r="A473" s="191" t="s">
        <v>550</v>
      </c>
      <c r="B473" s="68"/>
      <c r="C473" s="212" t="s">
        <v>589</v>
      </c>
      <c r="D473" s="213">
        <v>45740</v>
      </c>
      <c r="E473" s="191" t="s">
        <v>2551</v>
      </c>
      <c r="F473" s="191" t="s">
        <v>3</v>
      </c>
      <c r="G473" s="191">
        <v>2270477</v>
      </c>
      <c r="H473" s="68"/>
      <c r="I473" s="197" t="s">
        <v>2781</v>
      </c>
      <c r="J473" s="68"/>
      <c r="K473" s="68"/>
      <c r="L473" s="68"/>
      <c r="M473" s="68"/>
      <c r="N473" s="348"/>
      <c r="O473" s="348"/>
      <c r="P473" s="214">
        <v>0</v>
      </c>
      <c r="Q473" s="214">
        <v>251.94</v>
      </c>
      <c r="R473" s="68" t="s">
        <v>1479</v>
      </c>
      <c r="S473" s="349"/>
      <c r="T473" s="272"/>
    </row>
    <row r="474" spans="1:20" ht="38.25">
      <c r="A474" s="191">
        <v>133</v>
      </c>
      <c r="B474" s="68"/>
      <c r="C474" s="212" t="s">
        <v>60</v>
      </c>
      <c r="D474" s="213">
        <v>45740</v>
      </c>
      <c r="E474" s="191" t="s">
        <v>2552</v>
      </c>
      <c r="F474" s="191" t="s">
        <v>3</v>
      </c>
      <c r="G474" s="191">
        <v>2270542</v>
      </c>
      <c r="H474" s="68"/>
      <c r="I474" s="197" t="s">
        <v>2782</v>
      </c>
      <c r="J474" s="68"/>
      <c r="K474" s="68"/>
      <c r="L474" s="68"/>
      <c r="M474" s="68"/>
      <c r="N474" s="348"/>
      <c r="O474" s="348"/>
      <c r="P474" s="214">
        <v>0</v>
      </c>
      <c r="Q474" s="214">
        <v>32686</v>
      </c>
      <c r="R474" s="68" t="s">
        <v>1479</v>
      </c>
      <c r="S474" s="349"/>
      <c r="T474" s="272"/>
    </row>
    <row r="475" spans="1:20" ht="51">
      <c r="A475" s="191">
        <v>133</v>
      </c>
      <c r="B475" s="68"/>
      <c r="C475" s="212" t="s">
        <v>60</v>
      </c>
      <c r="D475" s="213">
        <v>45740</v>
      </c>
      <c r="E475" s="191" t="s">
        <v>2553</v>
      </c>
      <c r="F475" s="191" t="s">
        <v>3</v>
      </c>
      <c r="G475" s="191">
        <v>2270544</v>
      </c>
      <c r="H475" s="68"/>
      <c r="I475" s="197" t="s">
        <v>2783</v>
      </c>
      <c r="J475" s="68"/>
      <c r="K475" s="68"/>
      <c r="L475" s="68"/>
      <c r="M475" s="68"/>
      <c r="N475" s="348"/>
      <c r="O475" s="348"/>
      <c r="P475" s="214">
        <v>0</v>
      </c>
      <c r="Q475" s="214">
        <v>2700</v>
      </c>
      <c r="R475" s="68" t="s">
        <v>1479</v>
      </c>
      <c r="S475" s="349"/>
      <c r="T475" s="272"/>
    </row>
    <row r="476" spans="1:20" ht="51">
      <c r="A476" s="191" t="s">
        <v>541</v>
      </c>
      <c r="B476" s="68"/>
      <c r="C476" s="212" t="s">
        <v>590</v>
      </c>
      <c r="D476" s="213">
        <v>45740</v>
      </c>
      <c r="E476" s="191" t="s">
        <v>2554</v>
      </c>
      <c r="F476" s="191" t="s">
        <v>3</v>
      </c>
      <c r="G476" s="191">
        <v>2270384</v>
      </c>
      <c r="H476" s="68"/>
      <c r="I476" s="197" t="s">
        <v>2784</v>
      </c>
      <c r="J476" s="68"/>
      <c r="K476" s="68"/>
      <c r="L476" s="68"/>
      <c r="M476" s="68"/>
      <c r="N476" s="348"/>
      <c r="O476" s="348"/>
      <c r="P476" s="214">
        <v>0</v>
      </c>
      <c r="Q476" s="214">
        <v>1619.82</v>
      </c>
      <c r="R476" s="68" t="s">
        <v>1479</v>
      </c>
      <c r="S476" s="349"/>
      <c r="T476" s="272"/>
    </row>
    <row r="477" spans="1:20" ht="51">
      <c r="A477" s="191" t="s">
        <v>541</v>
      </c>
      <c r="B477" s="68"/>
      <c r="C477" s="212" t="s">
        <v>590</v>
      </c>
      <c r="D477" s="213">
        <v>45740</v>
      </c>
      <c r="E477" s="191" t="s">
        <v>2555</v>
      </c>
      <c r="F477" s="191" t="s">
        <v>3</v>
      </c>
      <c r="G477" s="191">
        <v>2270385</v>
      </c>
      <c r="H477" s="68"/>
      <c r="I477" s="197" t="s">
        <v>2785</v>
      </c>
      <c r="J477" s="68"/>
      <c r="K477" s="68"/>
      <c r="L477" s="68"/>
      <c r="M477" s="68"/>
      <c r="N477" s="348"/>
      <c r="O477" s="348"/>
      <c r="P477" s="214">
        <v>0</v>
      </c>
      <c r="Q477" s="214">
        <v>2682.27</v>
      </c>
      <c r="R477" s="68" t="s">
        <v>1479</v>
      </c>
      <c r="S477" s="349"/>
      <c r="T477" s="272"/>
    </row>
    <row r="478" spans="1:20" ht="51">
      <c r="A478" s="191" t="s">
        <v>541</v>
      </c>
      <c r="B478" s="68"/>
      <c r="C478" s="212" t="s">
        <v>590</v>
      </c>
      <c r="D478" s="213">
        <v>45740</v>
      </c>
      <c r="E478" s="191" t="s">
        <v>2556</v>
      </c>
      <c r="F478" s="191" t="s">
        <v>3</v>
      </c>
      <c r="G478" s="191">
        <v>2270386</v>
      </c>
      <c r="H478" s="68"/>
      <c r="I478" s="197" t="s">
        <v>2786</v>
      </c>
      <c r="J478" s="68"/>
      <c r="K478" s="68"/>
      <c r="L478" s="68"/>
      <c r="M478" s="68"/>
      <c r="N478" s="348"/>
      <c r="O478" s="348"/>
      <c r="P478" s="214">
        <v>0</v>
      </c>
      <c r="Q478" s="214">
        <v>316.66000000000003</v>
      </c>
      <c r="R478" s="68" t="s">
        <v>1479</v>
      </c>
      <c r="S478" s="349"/>
      <c r="T478" s="272"/>
    </row>
    <row r="479" spans="1:20" ht="51">
      <c r="A479" s="191" t="s">
        <v>541</v>
      </c>
      <c r="B479" s="68"/>
      <c r="C479" s="212" t="s">
        <v>590</v>
      </c>
      <c r="D479" s="213">
        <v>45740</v>
      </c>
      <c r="E479" s="191" t="s">
        <v>2557</v>
      </c>
      <c r="F479" s="191" t="s">
        <v>3</v>
      </c>
      <c r="G479" s="191">
        <v>2270389</v>
      </c>
      <c r="H479" s="68"/>
      <c r="I479" s="197" t="s">
        <v>2787</v>
      </c>
      <c r="J479" s="68"/>
      <c r="K479" s="68"/>
      <c r="L479" s="68"/>
      <c r="M479" s="68"/>
      <c r="N479" s="348"/>
      <c r="O479" s="348"/>
      <c r="P479" s="214">
        <v>0</v>
      </c>
      <c r="Q479" s="214">
        <v>13338.08</v>
      </c>
      <c r="R479" s="68" t="s">
        <v>1479</v>
      </c>
      <c r="S479" s="349"/>
      <c r="T479" s="272"/>
    </row>
    <row r="480" spans="1:20" ht="63.75">
      <c r="A480" s="191">
        <v>81</v>
      </c>
      <c r="B480" s="68"/>
      <c r="C480" s="212" t="s">
        <v>49</v>
      </c>
      <c r="D480" s="213">
        <v>45740</v>
      </c>
      <c r="E480" s="191" t="s">
        <v>2558</v>
      </c>
      <c r="F480" s="191" t="s">
        <v>3</v>
      </c>
      <c r="G480" s="191">
        <v>2270393</v>
      </c>
      <c r="H480" s="68"/>
      <c r="I480" s="197" t="s">
        <v>2788</v>
      </c>
      <c r="J480" s="68"/>
      <c r="K480" s="68"/>
      <c r="L480" s="68"/>
      <c r="M480" s="68"/>
      <c r="N480" s="348"/>
      <c r="O480" s="348"/>
      <c r="P480" s="214">
        <v>0</v>
      </c>
      <c r="Q480" s="214">
        <v>899.06</v>
      </c>
      <c r="R480" s="68" t="s">
        <v>1479</v>
      </c>
      <c r="S480" s="349"/>
      <c r="T480" s="272"/>
    </row>
    <row r="481" spans="1:20" ht="63.75">
      <c r="A481" s="191">
        <v>30</v>
      </c>
      <c r="B481" s="68"/>
      <c r="C481" s="212" t="s">
        <v>638</v>
      </c>
      <c r="D481" s="213">
        <v>45740</v>
      </c>
      <c r="E481" s="191" t="s">
        <v>2559</v>
      </c>
      <c r="F481" s="191" t="s">
        <v>3</v>
      </c>
      <c r="G481" s="191">
        <v>2270404</v>
      </c>
      <c r="H481" s="68"/>
      <c r="I481" s="197" t="s">
        <v>5315</v>
      </c>
      <c r="J481" s="68"/>
      <c r="K481" s="68"/>
      <c r="L481" s="68"/>
      <c r="M481" s="68"/>
      <c r="N481" s="348"/>
      <c r="O481" s="348"/>
      <c r="P481" s="214">
        <v>0</v>
      </c>
      <c r="Q481" s="214">
        <v>17409.89</v>
      </c>
      <c r="R481" s="68" t="s">
        <v>2328</v>
      </c>
      <c r="S481" s="349"/>
      <c r="T481" s="272"/>
    </row>
    <row r="482" spans="1:20" ht="63.75">
      <c r="A482" s="191">
        <v>41</v>
      </c>
      <c r="B482" s="68"/>
      <c r="C482" s="212" t="s">
        <v>44</v>
      </c>
      <c r="D482" s="213">
        <v>45740</v>
      </c>
      <c r="E482" s="191" t="s">
        <v>2559</v>
      </c>
      <c r="F482" s="191" t="s">
        <v>3</v>
      </c>
      <c r="G482" s="191">
        <v>2270404</v>
      </c>
      <c r="H482" s="68"/>
      <c r="I482" s="197" t="s">
        <v>5315</v>
      </c>
      <c r="J482" s="68"/>
      <c r="K482" s="68"/>
      <c r="L482" s="68"/>
      <c r="M482" s="68"/>
      <c r="N482" s="348"/>
      <c r="O482" s="348"/>
      <c r="P482" s="214">
        <v>0</v>
      </c>
      <c r="Q482" s="214">
        <v>3650.16</v>
      </c>
      <c r="R482" s="68" t="s">
        <v>2328</v>
      </c>
      <c r="S482" s="349"/>
      <c r="T482" s="272"/>
    </row>
    <row r="483" spans="1:20" ht="63.75">
      <c r="A483" s="191">
        <v>670</v>
      </c>
      <c r="B483" s="68"/>
      <c r="C483" s="212" t="s">
        <v>178</v>
      </c>
      <c r="D483" s="213">
        <v>45740</v>
      </c>
      <c r="E483" s="191" t="s">
        <v>2559</v>
      </c>
      <c r="F483" s="191" t="s">
        <v>3</v>
      </c>
      <c r="G483" s="191">
        <v>2270404</v>
      </c>
      <c r="H483" s="68"/>
      <c r="I483" s="197" t="s">
        <v>5315</v>
      </c>
      <c r="J483" s="68"/>
      <c r="K483" s="68"/>
      <c r="L483" s="68"/>
      <c r="M483" s="68"/>
      <c r="N483" s="348"/>
      <c r="O483" s="348"/>
      <c r="P483" s="214">
        <v>0</v>
      </c>
      <c r="Q483" s="214">
        <v>12578.35</v>
      </c>
      <c r="R483" s="68" t="s">
        <v>2328</v>
      </c>
      <c r="S483" s="349"/>
      <c r="T483" s="272"/>
    </row>
    <row r="484" spans="1:20" ht="63.75">
      <c r="A484" s="191">
        <v>35</v>
      </c>
      <c r="B484" s="68"/>
      <c r="C484" s="212" t="s">
        <v>43</v>
      </c>
      <c r="D484" s="213">
        <v>45740</v>
      </c>
      <c r="E484" s="191" t="s">
        <v>2559</v>
      </c>
      <c r="F484" s="191" t="s">
        <v>3</v>
      </c>
      <c r="G484" s="191">
        <v>2270404</v>
      </c>
      <c r="H484" s="68"/>
      <c r="I484" s="197" t="s">
        <v>5315</v>
      </c>
      <c r="J484" s="68"/>
      <c r="K484" s="68"/>
      <c r="L484" s="68"/>
      <c r="M484" s="68"/>
      <c r="N484" s="348"/>
      <c r="O484" s="348"/>
      <c r="P484" s="214">
        <v>0</v>
      </c>
      <c r="Q484" s="214">
        <v>16597.07</v>
      </c>
      <c r="R484" s="68" t="s">
        <v>2328</v>
      </c>
      <c r="S484" s="349"/>
      <c r="T484" s="272"/>
    </row>
    <row r="485" spans="1:20" ht="63.75">
      <c r="A485" s="191">
        <v>35</v>
      </c>
      <c r="B485" s="68"/>
      <c r="C485" s="212" t="s">
        <v>43</v>
      </c>
      <c r="D485" s="213">
        <v>45740</v>
      </c>
      <c r="E485" s="191" t="s">
        <v>2559</v>
      </c>
      <c r="F485" s="191" t="s">
        <v>3</v>
      </c>
      <c r="G485" s="191">
        <v>2270404</v>
      </c>
      <c r="H485" s="68"/>
      <c r="I485" s="197" t="s">
        <v>5315</v>
      </c>
      <c r="J485" s="68"/>
      <c r="K485" s="68"/>
      <c r="L485" s="68"/>
      <c r="M485" s="68"/>
      <c r="N485" s="348"/>
      <c r="O485" s="348"/>
      <c r="P485" s="214">
        <v>0</v>
      </c>
      <c r="Q485" s="214">
        <v>35814.11</v>
      </c>
      <c r="R485" s="68" t="s">
        <v>2328</v>
      </c>
      <c r="S485" s="349"/>
      <c r="T485" s="272"/>
    </row>
    <row r="486" spans="1:20" ht="63.75">
      <c r="A486" s="191">
        <v>680</v>
      </c>
      <c r="B486" s="68"/>
      <c r="C486" s="212" t="s">
        <v>179</v>
      </c>
      <c r="D486" s="213">
        <v>45740</v>
      </c>
      <c r="E486" s="191" t="s">
        <v>2559</v>
      </c>
      <c r="F486" s="191" t="s">
        <v>3</v>
      </c>
      <c r="G486" s="191">
        <v>2270404</v>
      </c>
      <c r="H486" s="68"/>
      <c r="I486" s="197" t="s">
        <v>5315</v>
      </c>
      <c r="J486" s="68"/>
      <c r="K486" s="68"/>
      <c r="L486" s="68"/>
      <c r="M486" s="68"/>
      <c r="N486" s="348"/>
      <c r="O486" s="348"/>
      <c r="P486" s="214">
        <v>0</v>
      </c>
      <c r="Q486" s="214">
        <v>6809.84</v>
      </c>
      <c r="R486" s="68" t="s">
        <v>2328</v>
      </c>
      <c r="S486" s="349"/>
      <c r="T486" s="272"/>
    </row>
    <row r="487" spans="1:20" ht="63.75">
      <c r="A487" s="191">
        <v>30</v>
      </c>
      <c r="B487" s="68"/>
      <c r="C487" s="212" t="s">
        <v>638</v>
      </c>
      <c r="D487" s="213">
        <v>45740</v>
      </c>
      <c r="E487" s="191" t="s">
        <v>2559</v>
      </c>
      <c r="F487" s="191" t="s">
        <v>3</v>
      </c>
      <c r="G487" s="191">
        <v>2270404</v>
      </c>
      <c r="H487" s="68"/>
      <c r="I487" s="197" t="s">
        <v>5315</v>
      </c>
      <c r="J487" s="68"/>
      <c r="K487" s="68"/>
      <c r="L487" s="68"/>
      <c r="M487" s="68"/>
      <c r="N487" s="348"/>
      <c r="O487" s="348"/>
      <c r="P487" s="214">
        <v>0</v>
      </c>
      <c r="Q487" s="214">
        <v>3603.6</v>
      </c>
      <c r="R487" s="68" t="s">
        <v>2328</v>
      </c>
      <c r="S487" s="349"/>
      <c r="T487" s="272"/>
    </row>
    <row r="488" spans="1:20" ht="63.75">
      <c r="A488" s="191">
        <v>129</v>
      </c>
      <c r="B488" s="68"/>
      <c r="C488" s="212" t="s">
        <v>57</v>
      </c>
      <c r="D488" s="213">
        <v>45740</v>
      </c>
      <c r="E488" s="191" t="s">
        <v>2559</v>
      </c>
      <c r="F488" s="191" t="s">
        <v>3</v>
      </c>
      <c r="G488" s="191">
        <v>2270404</v>
      </c>
      <c r="H488" s="68"/>
      <c r="I488" s="197" t="s">
        <v>5315</v>
      </c>
      <c r="J488" s="68"/>
      <c r="K488" s="68"/>
      <c r="L488" s="68"/>
      <c r="M488" s="68"/>
      <c r="N488" s="348"/>
      <c r="O488" s="348"/>
      <c r="P488" s="214">
        <v>0</v>
      </c>
      <c r="Q488" s="214">
        <v>29238.3</v>
      </c>
      <c r="R488" s="68" t="s">
        <v>2328</v>
      </c>
      <c r="S488" s="349"/>
      <c r="T488" s="272"/>
    </row>
    <row r="489" spans="1:20" ht="63.75">
      <c r="A489" s="191">
        <v>681</v>
      </c>
      <c r="B489" s="68"/>
      <c r="C489" s="212" t="s">
        <v>180</v>
      </c>
      <c r="D489" s="213">
        <v>45740</v>
      </c>
      <c r="E489" s="191" t="s">
        <v>2559</v>
      </c>
      <c r="F489" s="191" t="s">
        <v>3</v>
      </c>
      <c r="G489" s="191">
        <v>2270404</v>
      </c>
      <c r="H489" s="68"/>
      <c r="I489" s="197" t="s">
        <v>5315</v>
      </c>
      <c r="J489" s="68"/>
      <c r="K489" s="68"/>
      <c r="L489" s="68"/>
      <c r="M489" s="68"/>
      <c r="N489" s="348"/>
      <c r="O489" s="348"/>
      <c r="P489" s="214">
        <v>0</v>
      </c>
      <c r="Q489" s="214">
        <v>13992.25</v>
      </c>
      <c r="R489" s="68" t="s">
        <v>2328</v>
      </c>
      <c r="S489" s="349"/>
      <c r="T489" s="272"/>
    </row>
    <row r="490" spans="1:20" ht="63.75">
      <c r="A490" s="191">
        <v>378</v>
      </c>
      <c r="B490" s="68"/>
      <c r="C490" s="212" t="s">
        <v>608</v>
      </c>
      <c r="D490" s="213">
        <v>45740</v>
      </c>
      <c r="E490" s="191" t="s">
        <v>2559</v>
      </c>
      <c r="F490" s="191" t="s">
        <v>3</v>
      </c>
      <c r="G490" s="191">
        <v>2270404</v>
      </c>
      <c r="H490" s="68"/>
      <c r="I490" s="197" t="s">
        <v>5315</v>
      </c>
      <c r="J490" s="68"/>
      <c r="K490" s="68"/>
      <c r="L490" s="68"/>
      <c r="M490" s="68"/>
      <c r="N490" s="348"/>
      <c r="O490" s="348"/>
      <c r="P490" s="214">
        <v>0</v>
      </c>
      <c r="Q490" s="214">
        <v>4305</v>
      </c>
      <c r="R490" s="68" t="s">
        <v>2328</v>
      </c>
      <c r="S490" s="349"/>
      <c r="T490" s="272"/>
    </row>
    <row r="491" spans="1:20" ht="63.75">
      <c r="A491" s="191">
        <v>580</v>
      </c>
      <c r="B491" s="68"/>
      <c r="C491" s="212" t="s">
        <v>169</v>
      </c>
      <c r="D491" s="213">
        <v>45740</v>
      </c>
      <c r="E491" s="191" t="s">
        <v>2559</v>
      </c>
      <c r="F491" s="191" t="s">
        <v>3</v>
      </c>
      <c r="G491" s="191">
        <v>2270404</v>
      </c>
      <c r="H491" s="68"/>
      <c r="I491" s="197" t="s">
        <v>5315</v>
      </c>
      <c r="J491" s="68"/>
      <c r="K491" s="68"/>
      <c r="L491" s="68"/>
      <c r="M491" s="68"/>
      <c r="N491" s="348"/>
      <c r="O491" s="348"/>
      <c r="P491" s="214">
        <v>0</v>
      </c>
      <c r="Q491" s="214">
        <v>145.30000000000001</v>
      </c>
      <c r="R491" s="68" t="s">
        <v>2328</v>
      </c>
      <c r="S491" s="349"/>
      <c r="T491" s="272"/>
    </row>
    <row r="492" spans="1:20" ht="63.75">
      <c r="A492" s="191">
        <v>76</v>
      </c>
      <c r="B492" s="68"/>
      <c r="C492" s="212" t="s">
        <v>48</v>
      </c>
      <c r="D492" s="213">
        <v>45740</v>
      </c>
      <c r="E492" s="191" t="s">
        <v>2559</v>
      </c>
      <c r="F492" s="191" t="s">
        <v>3</v>
      </c>
      <c r="G492" s="191">
        <v>2270404</v>
      </c>
      <c r="H492" s="68"/>
      <c r="I492" s="197" t="s">
        <v>5315</v>
      </c>
      <c r="J492" s="68"/>
      <c r="K492" s="68"/>
      <c r="L492" s="68"/>
      <c r="M492" s="68"/>
      <c r="N492" s="348"/>
      <c r="O492" s="348"/>
      <c r="P492" s="214">
        <v>0</v>
      </c>
      <c r="Q492" s="214">
        <v>2059.1999999999998</v>
      </c>
      <c r="R492" s="68" t="s">
        <v>2328</v>
      </c>
      <c r="S492" s="349"/>
      <c r="T492" s="272"/>
    </row>
    <row r="493" spans="1:20" ht="63.75">
      <c r="A493" s="191">
        <v>25</v>
      </c>
      <c r="B493" s="68"/>
      <c r="C493" s="212" t="s">
        <v>42</v>
      </c>
      <c r="D493" s="213">
        <v>45740</v>
      </c>
      <c r="E493" s="191" t="s">
        <v>2559</v>
      </c>
      <c r="F493" s="191" t="s">
        <v>3</v>
      </c>
      <c r="G493" s="191">
        <v>2270404</v>
      </c>
      <c r="H493" s="68"/>
      <c r="I493" s="197" t="s">
        <v>5315</v>
      </c>
      <c r="J493" s="68"/>
      <c r="K493" s="68"/>
      <c r="L493" s="68"/>
      <c r="M493" s="68"/>
      <c r="N493" s="348"/>
      <c r="O493" s="348"/>
      <c r="P493" s="214">
        <v>0</v>
      </c>
      <c r="Q493" s="214">
        <v>53078.37</v>
      </c>
      <c r="R493" s="68" t="s">
        <v>2328</v>
      </c>
      <c r="S493" s="349"/>
      <c r="T493" s="272"/>
    </row>
    <row r="494" spans="1:20" ht="63.75">
      <c r="A494" s="191">
        <v>283</v>
      </c>
      <c r="B494" s="68"/>
      <c r="C494" s="212" t="s">
        <v>115</v>
      </c>
      <c r="D494" s="213">
        <v>45740</v>
      </c>
      <c r="E494" s="191" t="s">
        <v>2559</v>
      </c>
      <c r="F494" s="191" t="s">
        <v>3</v>
      </c>
      <c r="G494" s="191">
        <v>2270404</v>
      </c>
      <c r="H494" s="68"/>
      <c r="I494" s="197" t="s">
        <v>5315</v>
      </c>
      <c r="J494" s="68"/>
      <c r="K494" s="68"/>
      <c r="L494" s="68"/>
      <c r="M494" s="68"/>
      <c r="N494" s="348"/>
      <c r="O494" s="348"/>
      <c r="P494" s="214">
        <v>0</v>
      </c>
      <c r="Q494" s="214">
        <v>78518.62</v>
      </c>
      <c r="R494" s="68" t="s">
        <v>2328</v>
      </c>
      <c r="S494" s="349"/>
      <c r="T494" s="272"/>
    </row>
    <row r="495" spans="1:20" ht="63.75">
      <c r="A495" s="191">
        <v>594</v>
      </c>
      <c r="B495" s="68"/>
      <c r="C495" s="212" t="s">
        <v>88</v>
      </c>
      <c r="D495" s="213">
        <v>45740</v>
      </c>
      <c r="E495" s="191" t="s">
        <v>2559</v>
      </c>
      <c r="F495" s="191" t="s">
        <v>3</v>
      </c>
      <c r="G495" s="191">
        <v>2270404</v>
      </c>
      <c r="H495" s="68"/>
      <c r="I495" s="197" t="s">
        <v>5315</v>
      </c>
      <c r="J495" s="68"/>
      <c r="K495" s="68"/>
      <c r="L495" s="68"/>
      <c r="M495" s="68"/>
      <c r="N495" s="348"/>
      <c r="O495" s="348"/>
      <c r="P495" s="214">
        <v>0</v>
      </c>
      <c r="Q495" s="214">
        <v>4138.7299999999996</v>
      </c>
      <c r="R495" s="68" t="s">
        <v>2328</v>
      </c>
      <c r="S495" s="349"/>
      <c r="T495" s="272"/>
    </row>
    <row r="496" spans="1:20" ht="63.75">
      <c r="A496" s="191">
        <v>30</v>
      </c>
      <c r="B496" s="68"/>
      <c r="C496" s="212" t="s">
        <v>638</v>
      </c>
      <c r="D496" s="213">
        <v>45740</v>
      </c>
      <c r="E496" s="191" t="s">
        <v>2559</v>
      </c>
      <c r="F496" s="191" t="s">
        <v>3</v>
      </c>
      <c r="G496" s="191">
        <v>2270404</v>
      </c>
      <c r="H496" s="68"/>
      <c r="I496" s="197" t="s">
        <v>5315</v>
      </c>
      <c r="J496" s="68"/>
      <c r="K496" s="68"/>
      <c r="L496" s="68"/>
      <c r="M496" s="68"/>
      <c r="N496" s="348"/>
      <c r="O496" s="348"/>
      <c r="P496" s="214">
        <v>0</v>
      </c>
      <c r="Q496" s="214">
        <v>249.28</v>
      </c>
      <c r="R496" s="68" t="s">
        <v>2328</v>
      </c>
      <c r="S496" s="349"/>
      <c r="T496" s="272"/>
    </row>
    <row r="497" spans="1:20" ht="63.75">
      <c r="A497" s="191">
        <v>212</v>
      </c>
      <c r="B497" s="68"/>
      <c r="C497" s="212" t="s">
        <v>90</v>
      </c>
      <c r="D497" s="213">
        <v>45740</v>
      </c>
      <c r="E497" s="191" t="s">
        <v>2559</v>
      </c>
      <c r="F497" s="191" t="s">
        <v>3</v>
      </c>
      <c r="G497" s="191">
        <v>2270404</v>
      </c>
      <c r="H497" s="68"/>
      <c r="I497" s="197" t="s">
        <v>5315</v>
      </c>
      <c r="J497" s="68"/>
      <c r="K497" s="68"/>
      <c r="L497" s="68"/>
      <c r="M497" s="68"/>
      <c r="N497" s="348"/>
      <c r="O497" s="348"/>
      <c r="P497" s="214">
        <v>0</v>
      </c>
      <c r="Q497" s="214">
        <v>1847.35</v>
      </c>
      <c r="R497" s="68" t="s">
        <v>2328</v>
      </c>
      <c r="S497" s="349"/>
      <c r="T497" s="272"/>
    </row>
    <row r="498" spans="1:20" ht="63.75">
      <c r="A498" s="191">
        <v>15</v>
      </c>
      <c r="B498" s="68"/>
      <c r="C498" s="212" t="s">
        <v>39</v>
      </c>
      <c r="D498" s="213">
        <v>45740</v>
      </c>
      <c r="E498" s="191" t="s">
        <v>2559</v>
      </c>
      <c r="F498" s="191" t="s">
        <v>3</v>
      </c>
      <c r="G498" s="191">
        <v>2270404</v>
      </c>
      <c r="H498" s="68"/>
      <c r="I498" s="197" t="s">
        <v>5315</v>
      </c>
      <c r="J498" s="68"/>
      <c r="K498" s="68"/>
      <c r="L498" s="68"/>
      <c r="M498" s="68"/>
      <c r="N498" s="348"/>
      <c r="O498" s="348"/>
      <c r="P498" s="214">
        <v>0</v>
      </c>
      <c r="Q498" s="214">
        <v>17158.3</v>
      </c>
      <c r="R498" s="68" t="s">
        <v>2328</v>
      </c>
      <c r="S498" s="349"/>
      <c r="T498" s="272"/>
    </row>
    <row r="499" spans="1:20" ht="63.75">
      <c r="A499" s="191">
        <v>650</v>
      </c>
      <c r="B499" s="68"/>
      <c r="C499" s="212" t="s">
        <v>175</v>
      </c>
      <c r="D499" s="213">
        <v>45740</v>
      </c>
      <c r="E499" s="191" t="s">
        <v>2559</v>
      </c>
      <c r="F499" s="191" t="s">
        <v>3</v>
      </c>
      <c r="G499" s="191">
        <v>2270404</v>
      </c>
      <c r="H499" s="68"/>
      <c r="I499" s="197" t="s">
        <v>5315</v>
      </c>
      <c r="J499" s="68"/>
      <c r="K499" s="68"/>
      <c r="L499" s="68"/>
      <c r="M499" s="68"/>
      <c r="N499" s="348"/>
      <c r="O499" s="348"/>
      <c r="P499" s="214">
        <v>0</v>
      </c>
      <c r="Q499" s="214">
        <v>15534.01</v>
      </c>
      <c r="R499" s="68" t="s">
        <v>2328</v>
      </c>
      <c r="S499" s="349"/>
      <c r="T499" s="272"/>
    </row>
    <row r="500" spans="1:20" ht="63.75">
      <c r="A500" s="191">
        <v>20</v>
      </c>
      <c r="B500" s="68"/>
      <c r="C500" s="212" t="s">
        <v>41</v>
      </c>
      <c r="D500" s="213">
        <v>45740</v>
      </c>
      <c r="E500" s="191" t="s">
        <v>2559</v>
      </c>
      <c r="F500" s="191" t="s">
        <v>3</v>
      </c>
      <c r="G500" s="191">
        <v>2270404</v>
      </c>
      <c r="H500" s="68"/>
      <c r="I500" s="197" t="s">
        <v>5315</v>
      </c>
      <c r="J500" s="68"/>
      <c r="K500" s="68"/>
      <c r="L500" s="68"/>
      <c r="M500" s="68"/>
      <c r="N500" s="348"/>
      <c r="O500" s="348"/>
      <c r="P500" s="214">
        <v>0</v>
      </c>
      <c r="Q500" s="214">
        <v>31094.19</v>
      </c>
      <c r="R500" s="68" t="s">
        <v>2328</v>
      </c>
      <c r="S500" s="349"/>
      <c r="T500" s="272"/>
    </row>
    <row r="501" spans="1:20" ht="63.75">
      <c r="A501" s="191">
        <v>46</v>
      </c>
      <c r="B501" s="68"/>
      <c r="C501" s="212" t="s">
        <v>1367</v>
      </c>
      <c r="D501" s="213">
        <v>45740</v>
      </c>
      <c r="E501" s="191" t="s">
        <v>2559</v>
      </c>
      <c r="F501" s="191" t="s">
        <v>3</v>
      </c>
      <c r="G501" s="191">
        <v>2270404</v>
      </c>
      <c r="H501" s="68"/>
      <c r="I501" s="197" t="s">
        <v>5315</v>
      </c>
      <c r="J501" s="68"/>
      <c r="K501" s="68"/>
      <c r="L501" s="68"/>
      <c r="M501" s="68"/>
      <c r="N501" s="348"/>
      <c r="O501" s="348"/>
      <c r="P501" s="214">
        <v>0</v>
      </c>
      <c r="Q501" s="214">
        <v>599.4</v>
      </c>
      <c r="R501" s="68" t="s">
        <v>2328</v>
      </c>
      <c r="S501" s="349"/>
      <c r="T501" s="272"/>
    </row>
    <row r="502" spans="1:20" ht="63.75">
      <c r="A502" s="191">
        <v>46</v>
      </c>
      <c r="B502" s="68"/>
      <c r="C502" s="212" t="s">
        <v>1367</v>
      </c>
      <c r="D502" s="213">
        <v>45740</v>
      </c>
      <c r="E502" s="191" t="s">
        <v>2559</v>
      </c>
      <c r="F502" s="191" t="s">
        <v>3</v>
      </c>
      <c r="G502" s="191">
        <v>2270404</v>
      </c>
      <c r="H502" s="68"/>
      <c r="I502" s="197" t="s">
        <v>5315</v>
      </c>
      <c r="J502" s="68"/>
      <c r="K502" s="68"/>
      <c r="L502" s="68"/>
      <c r="M502" s="68"/>
      <c r="N502" s="348"/>
      <c r="O502" s="348"/>
      <c r="P502" s="214">
        <v>0</v>
      </c>
      <c r="Q502" s="214">
        <v>774.09</v>
      </c>
      <c r="R502" s="68" t="s">
        <v>2328</v>
      </c>
      <c r="S502" s="349"/>
      <c r="T502" s="272"/>
    </row>
    <row r="503" spans="1:20" ht="63.75">
      <c r="A503" s="191">
        <v>20</v>
      </c>
      <c r="B503" s="68"/>
      <c r="C503" s="212" t="s">
        <v>41</v>
      </c>
      <c r="D503" s="213">
        <v>45740</v>
      </c>
      <c r="E503" s="191" t="s">
        <v>2559</v>
      </c>
      <c r="F503" s="191" t="s">
        <v>3</v>
      </c>
      <c r="G503" s="191">
        <v>2270404</v>
      </c>
      <c r="H503" s="68"/>
      <c r="I503" s="197" t="s">
        <v>5315</v>
      </c>
      <c r="J503" s="68"/>
      <c r="K503" s="68"/>
      <c r="L503" s="68"/>
      <c r="M503" s="68"/>
      <c r="N503" s="348"/>
      <c r="O503" s="348"/>
      <c r="P503" s="214">
        <v>0</v>
      </c>
      <c r="Q503" s="214">
        <v>9733.84</v>
      </c>
      <c r="R503" s="68" t="s">
        <v>2328</v>
      </c>
      <c r="S503" s="349"/>
      <c r="T503" s="272"/>
    </row>
    <row r="504" spans="1:20" ht="63.75">
      <c r="A504" s="191">
        <v>682</v>
      </c>
      <c r="B504" s="68"/>
      <c r="C504" s="212" t="s">
        <v>1246</v>
      </c>
      <c r="D504" s="213">
        <v>45740</v>
      </c>
      <c r="E504" s="191" t="s">
        <v>2559</v>
      </c>
      <c r="F504" s="191" t="s">
        <v>3</v>
      </c>
      <c r="G504" s="191">
        <v>2270404</v>
      </c>
      <c r="H504" s="68"/>
      <c r="I504" s="197" t="s">
        <v>5315</v>
      </c>
      <c r="J504" s="68"/>
      <c r="K504" s="68"/>
      <c r="L504" s="68"/>
      <c r="M504" s="68"/>
      <c r="N504" s="348"/>
      <c r="O504" s="348"/>
      <c r="P504" s="214">
        <v>0</v>
      </c>
      <c r="Q504" s="214">
        <v>2085.5700000000002</v>
      </c>
      <c r="R504" s="68" t="s">
        <v>2328</v>
      </c>
      <c r="S504" s="349"/>
      <c r="T504" s="272"/>
    </row>
    <row r="505" spans="1:20" ht="63.75">
      <c r="A505" s="191">
        <v>254</v>
      </c>
      <c r="B505" s="68"/>
      <c r="C505" s="212" t="s">
        <v>105</v>
      </c>
      <c r="D505" s="213">
        <v>45740</v>
      </c>
      <c r="E505" s="191" t="s">
        <v>2559</v>
      </c>
      <c r="F505" s="191" t="s">
        <v>3</v>
      </c>
      <c r="G505" s="191">
        <v>2270404</v>
      </c>
      <c r="H505" s="68"/>
      <c r="I505" s="197" t="s">
        <v>5315</v>
      </c>
      <c r="J505" s="68"/>
      <c r="K505" s="68"/>
      <c r="L505" s="68"/>
      <c r="M505" s="68"/>
      <c r="N505" s="348"/>
      <c r="O505" s="348"/>
      <c r="P505" s="214">
        <v>0</v>
      </c>
      <c r="Q505" s="214">
        <v>252.3</v>
      </c>
      <c r="R505" s="68" t="s">
        <v>2328</v>
      </c>
      <c r="S505" s="349"/>
      <c r="T505" s="272"/>
    </row>
    <row r="506" spans="1:20" ht="63.75">
      <c r="A506" s="191">
        <v>20</v>
      </c>
      <c r="B506" s="68"/>
      <c r="C506" s="212" t="s">
        <v>41</v>
      </c>
      <c r="D506" s="213">
        <v>45740</v>
      </c>
      <c r="E506" s="191" t="s">
        <v>2559</v>
      </c>
      <c r="F506" s="191" t="s">
        <v>3</v>
      </c>
      <c r="G506" s="191">
        <v>2270404</v>
      </c>
      <c r="H506" s="68"/>
      <c r="I506" s="197" t="s">
        <v>5315</v>
      </c>
      <c r="J506" s="68"/>
      <c r="K506" s="68"/>
      <c r="L506" s="68"/>
      <c r="M506" s="68"/>
      <c r="N506" s="348"/>
      <c r="O506" s="348"/>
      <c r="P506" s="214">
        <v>0</v>
      </c>
      <c r="Q506" s="214">
        <v>6695.78</v>
      </c>
      <c r="R506" s="68" t="s">
        <v>2328</v>
      </c>
      <c r="S506" s="349"/>
      <c r="T506" s="272"/>
    </row>
    <row r="507" spans="1:20" ht="63.75">
      <c r="A507" s="191">
        <v>20</v>
      </c>
      <c r="B507" s="68"/>
      <c r="C507" s="212" t="s">
        <v>41</v>
      </c>
      <c r="D507" s="213">
        <v>45740</v>
      </c>
      <c r="E507" s="191" t="s">
        <v>2559</v>
      </c>
      <c r="F507" s="191" t="s">
        <v>3</v>
      </c>
      <c r="G507" s="191">
        <v>2270404</v>
      </c>
      <c r="H507" s="68"/>
      <c r="I507" s="197" t="s">
        <v>5315</v>
      </c>
      <c r="J507" s="68"/>
      <c r="K507" s="68"/>
      <c r="L507" s="68"/>
      <c r="M507" s="68"/>
      <c r="N507" s="348"/>
      <c r="O507" s="348"/>
      <c r="P507" s="214">
        <v>0</v>
      </c>
      <c r="Q507" s="214">
        <v>1376.76</v>
      </c>
      <c r="R507" s="68" t="s">
        <v>2328</v>
      </c>
      <c r="S507" s="349"/>
      <c r="T507" s="272"/>
    </row>
    <row r="508" spans="1:20" ht="63.75">
      <c r="A508" s="191">
        <v>266</v>
      </c>
      <c r="B508" s="68"/>
      <c r="C508" s="212" t="s">
        <v>1264</v>
      </c>
      <c r="D508" s="213">
        <v>45740</v>
      </c>
      <c r="E508" s="191" t="s">
        <v>2559</v>
      </c>
      <c r="F508" s="191" t="s">
        <v>3</v>
      </c>
      <c r="G508" s="191">
        <v>2270404</v>
      </c>
      <c r="H508" s="68"/>
      <c r="I508" s="197" t="s">
        <v>5315</v>
      </c>
      <c r="J508" s="68"/>
      <c r="K508" s="68"/>
      <c r="L508" s="68"/>
      <c r="M508" s="68"/>
      <c r="N508" s="348"/>
      <c r="O508" s="348"/>
      <c r="P508" s="214">
        <v>0</v>
      </c>
      <c r="Q508" s="214">
        <v>669031.05000000005</v>
      </c>
      <c r="R508" s="68" t="s">
        <v>2328</v>
      </c>
      <c r="S508" s="349"/>
      <c r="T508" s="272"/>
    </row>
    <row r="509" spans="1:20" ht="63.75">
      <c r="A509" s="191">
        <v>266</v>
      </c>
      <c r="B509" s="68"/>
      <c r="C509" s="212" t="s">
        <v>1264</v>
      </c>
      <c r="D509" s="213">
        <v>45740</v>
      </c>
      <c r="E509" s="191" t="s">
        <v>2559</v>
      </c>
      <c r="F509" s="191" t="s">
        <v>3</v>
      </c>
      <c r="G509" s="191">
        <v>2270404</v>
      </c>
      <c r="H509" s="68"/>
      <c r="I509" s="197" t="s">
        <v>5315</v>
      </c>
      <c r="J509" s="68"/>
      <c r="K509" s="68"/>
      <c r="L509" s="68"/>
      <c r="M509" s="68"/>
      <c r="N509" s="348"/>
      <c r="O509" s="348"/>
      <c r="P509" s="214">
        <v>0</v>
      </c>
      <c r="Q509" s="214">
        <v>173254.23</v>
      </c>
      <c r="R509" s="68" t="s">
        <v>2328</v>
      </c>
      <c r="S509" s="349"/>
      <c r="T509" s="272"/>
    </row>
    <row r="510" spans="1:20" ht="76.5">
      <c r="A510" s="191">
        <v>70</v>
      </c>
      <c r="B510" s="68"/>
      <c r="C510" s="212" t="s">
        <v>47</v>
      </c>
      <c r="D510" s="213">
        <v>45740</v>
      </c>
      <c r="E510" s="191" t="s">
        <v>2560</v>
      </c>
      <c r="F510" s="191" t="s">
        <v>3</v>
      </c>
      <c r="G510" s="191">
        <v>2270407</v>
      </c>
      <c r="H510" s="68"/>
      <c r="I510" s="197" t="s">
        <v>5316</v>
      </c>
      <c r="J510" s="68"/>
      <c r="K510" s="68"/>
      <c r="L510" s="68"/>
      <c r="M510" s="68"/>
      <c r="N510" s="348"/>
      <c r="O510" s="348"/>
      <c r="P510" s="214">
        <v>0</v>
      </c>
      <c r="Q510" s="214">
        <v>2024.24</v>
      </c>
      <c r="R510" s="68" t="s">
        <v>2328</v>
      </c>
      <c r="S510" s="349"/>
      <c r="T510" s="272"/>
    </row>
    <row r="511" spans="1:20" ht="76.5">
      <c r="A511" s="191">
        <v>133</v>
      </c>
      <c r="B511" s="68"/>
      <c r="C511" s="212" t="s">
        <v>60</v>
      </c>
      <c r="D511" s="213">
        <v>45740</v>
      </c>
      <c r="E511" s="191" t="s">
        <v>2560</v>
      </c>
      <c r="F511" s="191" t="s">
        <v>3</v>
      </c>
      <c r="G511" s="191">
        <v>2270407</v>
      </c>
      <c r="H511" s="68"/>
      <c r="I511" s="197" t="s">
        <v>5316</v>
      </c>
      <c r="J511" s="68"/>
      <c r="K511" s="68"/>
      <c r="L511" s="68"/>
      <c r="M511" s="68"/>
      <c r="N511" s="348"/>
      <c r="O511" s="348"/>
      <c r="P511" s="214">
        <v>0</v>
      </c>
      <c r="Q511" s="214">
        <v>927.18</v>
      </c>
      <c r="R511" s="68" t="s">
        <v>2328</v>
      </c>
      <c r="S511" s="349"/>
      <c r="T511" s="272"/>
    </row>
    <row r="512" spans="1:20" ht="76.5">
      <c r="A512" s="191">
        <v>108</v>
      </c>
      <c r="B512" s="68"/>
      <c r="C512" s="212" t="s">
        <v>51</v>
      </c>
      <c r="D512" s="213">
        <v>45740</v>
      </c>
      <c r="E512" s="191" t="s">
        <v>2560</v>
      </c>
      <c r="F512" s="191" t="s">
        <v>3</v>
      </c>
      <c r="G512" s="191">
        <v>2270407</v>
      </c>
      <c r="H512" s="68"/>
      <c r="I512" s="197" t="s">
        <v>5316</v>
      </c>
      <c r="J512" s="68"/>
      <c r="K512" s="68"/>
      <c r="L512" s="68"/>
      <c r="M512" s="68"/>
      <c r="N512" s="348"/>
      <c r="O512" s="348"/>
      <c r="P512" s="214">
        <v>0</v>
      </c>
      <c r="Q512" s="214">
        <v>1950.68</v>
      </c>
      <c r="R512" s="68" t="s">
        <v>2328</v>
      </c>
      <c r="S512" s="349"/>
      <c r="T512" s="272"/>
    </row>
    <row r="513" spans="1:20" ht="76.5">
      <c r="A513" s="191">
        <v>35</v>
      </c>
      <c r="B513" s="68"/>
      <c r="C513" s="212" t="s">
        <v>43</v>
      </c>
      <c r="D513" s="213">
        <v>45740</v>
      </c>
      <c r="E513" s="191" t="s">
        <v>2560</v>
      </c>
      <c r="F513" s="191" t="s">
        <v>3</v>
      </c>
      <c r="G513" s="191">
        <v>2270407</v>
      </c>
      <c r="H513" s="68"/>
      <c r="I513" s="197" t="s">
        <v>5316</v>
      </c>
      <c r="J513" s="68"/>
      <c r="K513" s="68"/>
      <c r="L513" s="68"/>
      <c r="M513" s="68"/>
      <c r="N513" s="348"/>
      <c r="O513" s="348"/>
      <c r="P513" s="214">
        <v>0</v>
      </c>
      <c r="Q513" s="214">
        <v>17117.509999999998</v>
      </c>
      <c r="R513" s="68" t="s">
        <v>2328</v>
      </c>
      <c r="S513" s="349"/>
      <c r="T513" s="272"/>
    </row>
    <row r="514" spans="1:20" ht="76.5">
      <c r="A514" s="191">
        <v>670</v>
      </c>
      <c r="B514" s="68"/>
      <c r="C514" s="212" t="s">
        <v>178</v>
      </c>
      <c r="D514" s="213">
        <v>45740</v>
      </c>
      <c r="E514" s="191" t="s">
        <v>2560</v>
      </c>
      <c r="F514" s="191" t="s">
        <v>3</v>
      </c>
      <c r="G514" s="191">
        <v>2270407</v>
      </c>
      <c r="H514" s="68"/>
      <c r="I514" s="197" t="s">
        <v>5316</v>
      </c>
      <c r="J514" s="68"/>
      <c r="K514" s="68"/>
      <c r="L514" s="68"/>
      <c r="M514" s="68"/>
      <c r="N514" s="348"/>
      <c r="O514" s="348"/>
      <c r="P514" s="214">
        <v>0</v>
      </c>
      <c r="Q514" s="214">
        <v>39269.26</v>
      </c>
      <c r="R514" s="68" t="s">
        <v>2328</v>
      </c>
      <c r="S514" s="349"/>
      <c r="T514" s="272"/>
    </row>
    <row r="515" spans="1:20" ht="76.5">
      <c r="A515" s="191">
        <v>6</v>
      </c>
      <c r="B515" s="68"/>
      <c r="C515" s="212" t="s">
        <v>37</v>
      </c>
      <c r="D515" s="213">
        <v>45740</v>
      </c>
      <c r="E515" s="191" t="s">
        <v>2560</v>
      </c>
      <c r="F515" s="191" t="s">
        <v>3</v>
      </c>
      <c r="G515" s="191">
        <v>2270407</v>
      </c>
      <c r="H515" s="68"/>
      <c r="I515" s="197" t="s">
        <v>5316</v>
      </c>
      <c r="J515" s="68"/>
      <c r="K515" s="68"/>
      <c r="L515" s="68"/>
      <c r="M515" s="68"/>
      <c r="N515" s="348"/>
      <c r="O515" s="348"/>
      <c r="P515" s="214">
        <v>0</v>
      </c>
      <c r="Q515" s="214">
        <v>2926.2</v>
      </c>
      <c r="R515" s="68" t="s">
        <v>2328</v>
      </c>
      <c r="S515" s="349"/>
      <c r="T515" s="272"/>
    </row>
    <row r="516" spans="1:20" ht="76.5">
      <c r="A516" s="191">
        <v>41</v>
      </c>
      <c r="B516" s="68"/>
      <c r="C516" s="212" t="s">
        <v>44</v>
      </c>
      <c r="D516" s="213">
        <v>45740</v>
      </c>
      <c r="E516" s="191" t="s">
        <v>2560</v>
      </c>
      <c r="F516" s="191" t="s">
        <v>3</v>
      </c>
      <c r="G516" s="191">
        <v>2270407</v>
      </c>
      <c r="H516" s="68"/>
      <c r="I516" s="197" t="s">
        <v>5316</v>
      </c>
      <c r="J516" s="68"/>
      <c r="K516" s="68"/>
      <c r="L516" s="68"/>
      <c r="M516" s="68"/>
      <c r="N516" s="348"/>
      <c r="O516" s="348"/>
      <c r="P516" s="214">
        <v>0</v>
      </c>
      <c r="Q516" s="214">
        <v>7153.41</v>
      </c>
      <c r="R516" s="68" t="s">
        <v>2328</v>
      </c>
      <c r="S516" s="349"/>
      <c r="T516" s="272"/>
    </row>
    <row r="517" spans="1:20" ht="76.5">
      <c r="A517" s="191">
        <v>117</v>
      </c>
      <c r="B517" s="68"/>
      <c r="C517" s="212" t="s">
        <v>54</v>
      </c>
      <c r="D517" s="213">
        <v>45740</v>
      </c>
      <c r="E517" s="191" t="s">
        <v>2560</v>
      </c>
      <c r="F517" s="191" t="s">
        <v>3</v>
      </c>
      <c r="G517" s="191">
        <v>2270407</v>
      </c>
      <c r="H517" s="68"/>
      <c r="I517" s="197" t="s">
        <v>5316</v>
      </c>
      <c r="J517" s="68"/>
      <c r="K517" s="68"/>
      <c r="L517" s="68"/>
      <c r="M517" s="68"/>
      <c r="N517" s="348"/>
      <c r="O517" s="348"/>
      <c r="P517" s="214">
        <v>0</v>
      </c>
      <c r="Q517" s="214">
        <v>17542.72</v>
      </c>
      <c r="R517" s="68" t="s">
        <v>2328</v>
      </c>
      <c r="S517" s="349"/>
      <c r="T517" s="272"/>
    </row>
    <row r="518" spans="1:20" ht="76.5">
      <c r="A518" s="191">
        <v>35</v>
      </c>
      <c r="B518" s="68"/>
      <c r="C518" s="212" t="s">
        <v>43</v>
      </c>
      <c r="D518" s="213">
        <v>45740</v>
      </c>
      <c r="E518" s="191" t="s">
        <v>2560</v>
      </c>
      <c r="F518" s="191" t="s">
        <v>3</v>
      </c>
      <c r="G518" s="191">
        <v>2270407</v>
      </c>
      <c r="H518" s="68"/>
      <c r="I518" s="197" t="s">
        <v>5316</v>
      </c>
      <c r="J518" s="68"/>
      <c r="K518" s="68"/>
      <c r="L518" s="68"/>
      <c r="M518" s="68"/>
      <c r="N518" s="348"/>
      <c r="O518" s="348"/>
      <c r="P518" s="214">
        <v>0</v>
      </c>
      <c r="Q518" s="214">
        <v>744.78</v>
      </c>
      <c r="R518" s="68" t="s">
        <v>2328</v>
      </c>
      <c r="S518" s="349"/>
      <c r="T518" s="272"/>
    </row>
    <row r="519" spans="1:20" ht="76.5">
      <c r="A519" s="191">
        <v>25</v>
      </c>
      <c r="B519" s="68"/>
      <c r="C519" s="212" t="s">
        <v>42</v>
      </c>
      <c r="D519" s="213">
        <v>45740</v>
      </c>
      <c r="E519" s="191" t="s">
        <v>2560</v>
      </c>
      <c r="F519" s="191" t="s">
        <v>3</v>
      </c>
      <c r="G519" s="191">
        <v>2270407</v>
      </c>
      <c r="H519" s="68"/>
      <c r="I519" s="197" t="s">
        <v>5316</v>
      </c>
      <c r="J519" s="68"/>
      <c r="K519" s="68"/>
      <c r="L519" s="68"/>
      <c r="M519" s="68"/>
      <c r="N519" s="348"/>
      <c r="O519" s="348"/>
      <c r="P519" s="214">
        <v>0</v>
      </c>
      <c r="Q519" s="214">
        <v>15847.9</v>
      </c>
      <c r="R519" s="68" t="s">
        <v>2328</v>
      </c>
      <c r="S519" s="349"/>
      <c r="T519" s="272"/>
    </row>
    <row r="520" spans="1:20" ht="76.5">
      <c r="A520" s="191">
        <v>378</v>
      </c>
      <c r="B520" s="68"/>
      <c r="C520" s="212" t="s">
        <v>608</v>
      </c>
      <c r="D520" s="213">
        <v>45740</v>
      </c>
      <c r="E520" s="191" t="s">
        <v>2560</v>
      </c>
      <c r="F520" s="191" t="s">
        <v>3</v>
      </c>
      <c r="G520" s="191">
        <v>2270407</v>
      </c>
      <c r="H520" s="68"/>
      <c r="I520" s="197" t="s">
        <v>5316</v>
      </c>
      <c r="J520" s="68"/>
      <c r="K520" s="68"/>
      <c r="L520" s="68"/>
      <c r="M520" s="68"/>
      <c r="N520" s="348"/>
      <c r="O520" s="348"/>
      <c r="P520" s="214">
        <v>0</v>
      </c>
      <c r="Q520" s="214">
        <v>9851.4</v>
      </c>
      <c r="R520" s="68" t="s">
        <v>2328</v>
      </c>
      <c r="S520" s="349"/>
      <c r="T520" s="272"/>
    </row>
    <row r="521" spans="1:20" ht="76.5">
      <c r="A521" s="191">
        <v>245</v>
      </c>
      <c r="B521" s="68"/>
      <c r="C521" s="212" t="s">
        <v>101</v>
      </c>
      <c r="D521" s="213">
        <v>45740</v>
      </c>
      <c r="E521" s="191" t="s">
        <v>2560</v>
      </c>
      <c r="F521" s="191" t="s">
        <v>3</v>
      </c>
      <c r="G521" s="191">
        <v>2270407</v>
      </c>
      <c r="H521" s="68"/>
      <c r="I521" s="197" t="s">
        <v>5316</v>
      </c>
      <c r="J521" s="68"/>
      <c r="K521" s="68"/>
      <c r="L521" s="68"/>
      <c r="M521" s="68"/>
      <c r="N521" s="348"/>
      <c r="O521" s="348"/>
      <c r="P521" s="214">
        <v>0</v>
      </c>
      <c r="Q521" s="214">
        <v>2130</v>
      </c>
      <c r="R521" s="68" t="s">
        <v>2328</v>
      </c>
      <c r="S521" s="349"/>
      <c r="T521" s="272"/>
    </row>
    <row r="522" spans="1:20" ht="76.5">
      <c r="A522" s="191">
        <v>20</v>
      </c>
      <c r="B522" s="68"/>
      <c r="C522" s="212" t="s">
        <v>41</v>
      </c>
      <c r="D522" s="213">
        <v>45740</v>
      </c>
      <c r="E522" s="191" t="s">
        <v>2560</v>
      </c>
      <c r="F522" s="191" t="s">
        <v>3</v>
      </c>
      <c r="G522" s="191">
        <v>2270407</v>
      </c>
      <c r="H522" s="68"/>
      <c r="I522" s="197" t="s">
        <v>5316</v>
      </c>
      <c r="J522" s="68"/>
      <c r="K522" s="68"/>
      <c r="L522" s="68"/>
      <c r="M522" s="68"/>
      <c r="N522" s="348"/>
      <c r="O522" s="348"/>
      <c r="P522" s="214">
        <v>0</v>
      </c>
      <c r="Q522" s="214">
        <v>2059.75</v>
      </c>
      <c r="R522" s="68" t="s">
        <v>2328</v>
      </c>
      <c r="S522" s="349"/>
      <c r="T522" s="272"/>
    </row>
    <row r="523" spans="1:20" ht="76.5">
      <c r="A523" s="191">
        <v>129</v>
      </c>
      <c r="B523" s="68"/>
      <c r="C523" s="212" t="s">
        <v>57</v>
      </c>
      <c r="D523" s="213">
        <v>45740</v>
      </c>
      <c r="E523" s="191" t="s">
        <v>2560</v>
      </c>
      <c r="F523" s="191" t="s">
        <v>3</v>
      </c>
      <c r="G523" s="191">
        <v>2270407</v>
      </c>
      <c r="H523" s="68"/>
      <c r="I523" s="197" t="s">
        <v>5316</v>
      </c>
      <c r="J523" s="68"/>
      <c r="K523" s="68"/>
      <c r="L523" s="68"/>
      <c r="M523" s="68"/>
      <c r="N523" s="348"/>
      <c r="O523" s="348"/>
      <c r="P523" s="214">
        <v>0</v>
      </c>
      <c r="Q523" s="214">
        <v>3154.2</v>
      </c>
      <c r="R523" s="68" t="s">
        <v>2328</v>
      </c>
      <c r="S523" s="349"/>
      <c r="T523" s="272"/>
    </row>
    <row r="524" spans="1:20" ht="76.5">
      <c r="A524" s="191">
        <v>345</v>
      </c>
      <c r="B524" s="68"/>
      <c r="C524" s="212" t="s">
        <v>140</v>
      </c>
      <c r="D524" s="213">
        <v>45740</v>
      </c>
      <c r="E524" s="191" t="s">
        <v>2560</v>
      </c>
      <c r="F524" s="191" t="s">
        <v>3</v>
      </c>
      <c r="G524" s="191">
        <v>2270407</v>
      </c>
      <c r="H524" s="68"/>
      <c r="I524" s="197" t="s">
        <v>5316</v>
      </c>
      <c r="J524" s="68"/>
      <c r="K524" s="68"/>
      <c r="L524" s="68"/>
      <c r="M524" s="68"/>
      <c r="N524" s="348"/>
      <c r="O524" s="348"/>
      <c r="P524" s="214">
        <v>0</v>
      </c>
      <c r="Q524" s="214">
        <v>15179.4</v>
      </c>
      <c r="R524" s="68" t="s">
        <v>2328</v>
      </c>
      <c r="S524" s="349"/>
      <c r="T524" s="272"/>
    </row>
    <row r="525" spans="1:20" ht="76.5">
      <c r="A525" s="191">
        <v>20</v>
      </c>
      <c r="B525" s="68"/>
      <c r="C525" s="212" t="s">
        <v>41</v>
      </c>
      <c r="D525" s="213">
        <v>45740</v>
      </c>
      <c r="E525" s="191" t="s">
        <v>2560</v>
      </c>
      <c r="F525" s="191" t="s">
        <v>3</v>
      </c>
      <c r="G525" s="191">
        <v>2270407</v>
      </c>
      <c r="H525" s="68"/>
      <c r="I525" s="197" t="s">
        <v>5316</v>
      </c>
      <c r="J525" s="68"/>
      <c r="K525" s="68"/>
      <c r="L525" s="68"/>
      <c r="M525" s="68"/>
      <c r="N525" s="348"/>
      <c r="O525" s="348"/>
      <c r="P525" s="214">
        <v>0</v>
      </c>
      <c r="Q525" s="214">
        <v>35215.93</v>
      </c>
      <c r="R525" s="68" t="s">
        <v>2328</v>
      </c>
      <c r="S525" s="349"/>
      <c r="T525" s="272"/>
    </row>
    <row r="526" spans="1:20" ht="76.5">
      <c r="A526" s="191">
        <v>681</v>
      </c>
      <c r="B526" s="68"/>
      <c r="C526" s="212" t="s">
        <v>180</v>
      </c>
      <c r="D526" s="213">
        <v>45740</v>
      </c>
      <c r="E526" s="191" t="s">
        <v>2560</v>
      </c>
      <c r="F526" s="191" t="s">
        <v>3</v>
      </c>
      <c r="G526" s="191">
        <v>2270407</v>
      </c>
      <c r="H526" s="68"/>
      <c r="I526" s="197" t="s">
        <v>5316</v>
      </c>
      <c r="J526" s="68"/>
      <c r="K526" s="68"/>
      <c r="L526" s="68"/>
      <c r="M526" s="68"/>
      <c r="N526" s="348"/>
      <c r="O526" s="348"/>
      <c r="P526" s="214">
        <v>0</v>
      </c>
      <c r="Q526" s="214">
        <v>18307.36</v>
      </c>
      <c r="R526" s="68" t="s">
        <v>2328</v>
      </c>
      <c r="S526" s="349"/>
      <c r="T526" s="272"/>
    </row>
    <row r="527" spans="1:20" ht="76.5">
      <c r="A527" s="191">
        <v>15</v>
      </c>
      <c r="B527" s="68"/>
      <c r="C527" s="212" t="s">
        <v>39</v>
      </c>
      <c r="D527" s="213">
        <v>45740</v>
      </c>
      <c r="E527" s="191" t="s">
        <v>2560</v>
      </c>
      <c r="F527" s="191" t="s">
        <v>3</v>
      </c>
      <c r="G527" s="191">
        <v>2270407</v>
      </c>
      <c r="H527" s="68"/>
      <c r="I527" s="197" t="s">
        <v>5316</v>
      </c>
      <c r="J527" s="68"/>
      <c r="K527" s="68"/>
      <c r="L527" s="68"/>
      <c r="M527" s="68"/>
      <c r="N527" s="348"/>
      <c r="O527" s="348"/>
      <c r="P527" s="214">
        <v>0</v>
      </c>
      <c r="Q527" s="214">
        <v>7819.6999999999989</v>
      </c>
      <c r="R527" s="68" t="s">
        <v>2328</v>
      </c>
      <c r="S527" s="349"/>
      <c r="T527" s="272"/>
    </row>
    <row r="528" spans="1:20" ht="76.5">
      <c r="A528" s="191">
        <v>30</v>
      </c>
      <c r="B528" s="68"/>
      <c r="C528" s="212" t="s">
        <v>638</v>
      </c>
      <c r="D528" s="213">
        <v>45740</v>
      </c>
      <c r="E528" s="191" t="s">
        <v>2560</v>
      </c>
      <c r="F528" s="191" t="s">
        <v>3</v>
      </c>
      <c r="G528" s="191">
        <v>2270407</v>
      </c>
      <c r="H528" s="68"/>
      <c r="I528" s="197" t="s">
        <v>5316</v>
      </c>
      <c r="J528" s="68"/>
      <c r="K528" s="68"/>
      <c r="L528" s="68"/>
      <c r="M528" s="68"/>
      <c r="N528" s="348"/>
      <c r="O528" s="348"/>
      <c r="P528" s="214">
        <v>0</v>
      </c>
      <c r="Q528" s="214">
        <v>1709.96</v>
      </c>
      <c r="R528" s="68" t="s">
        <v>2328</v>
      </c>
      <c r="S528" s="349"/>
      <c r="T528" s="272"/>
    </row>
    <row r="529" spans="1:20" ht="76.5">
      <c r="A529" s="191">
        <v>30</v>
      </c>
      <c r="B529" s="68"/>
      <c r="C529" s="212" t="s">
        <v>638</v>
      </c>
      <c r="D529" s="213">
        <v>45740</v>
      </c>
      <c r="E529" s="191" t="s">
        <v>2560</v>
      </c>
      <c r="F529" s="191" t="s">
        <v>3</v>
      </c>
      <c r="G529" s="191">
        <v>2270407</v>
      </c>
      <c r="H529" s="68"/>
      <c r="I529" s="197" t="s">
        <v>5316</v>
      </c>
      <c r="J529" s="68"/>
      <c r="K529" s="68"/>
      <c r="L529" s="68"/>
      <c r="M529" s="68"/>
      <c r="N529" s="348"/>
      <c r="O529" s="348"/>
      <c r="P529" s="214">
        <v>0</v>
      </c>
      <c r="Q529" s="214">
        <v>1628.02</v>
      </c>
      <c r="R529" s="68" t="s">
        <v>2328</v>
      </c>
      <c r="S529" s="349"/>
      <c r="T529" s="272"/>
    </row>
    <row r="530" spans="1:20" ht="76.5">
      <c r="A530" s="191">
        <v>81</v>
      </c>
      <c r="B530" s="68"/>
      <c r="C530" s="212" t="s">
        <v>49</v>
      </c>
      <c r="D530" s="213">
        <v>45740</v>
      </c>
      <c r="E530" s="191" t="s">
        <v>2560</v>
      </c>
      <c r="F530" s="191" t="s">
        <v>3</v>
      </c>
      <c r="G530" s="191">
        <v>2270407</v>
      </c>
      <c r="H530" s="68"/>
      <c r="I530" s="197" t="s">
        <v>5316</v>
      </c>
      <c r="J530" s="68"/>
      <c r="K530" s="68"/>
      <c r="L530" s="68"/>
      <c r="M530" s="68"/>
      <c r="N530" s="348"/>
      <c r="O530" s="348"/>
      <c r="P530" s="214">
        <v>0</v>
      </c>
      <c r="Q530" s="214">
        <v>209.66</v>
      </c>
      <c r="R530" s="68" t="s">
        <v>2328</v>
      </c>
      <c r="S530" s="349"/>
      <c r="T530" s="272"/>
    </row>
    <row r="531" spans="1:20" ht="76.5">
      <c r="A531" s="191">
        <v>283</v>
      </c>
      <c r="B531" s="68"/>
      <c r="C531" s="212" t="s">
        <v>115</v>
      </c>
      <c r="D531" s="213">
        <v>45740</v>
      </c>
      <c r="E531" s="191" t="s">
        <v>2560</v>
      </c>
      <c r="F531" s="191" t="s">
        <v>3</v>
      </c>
      <c r="G531" s="191">
        <v>2270407</v>
      </c>
      <c r="H531" s="68"/>
      <c r="I531" s="197" t="s">
        <v>5316</v>
      </c>
      <c r="J531" s="68"/>
      <c r="K531" s="68"/>
      <c r="L531" s="68"/>
      <c r="M531" s="68"/>
      <c r="N531" s="348"/>
      <c r="O531" s="348"/>
      <c r="P531" s="214">
        <v>0</v>
      </c>
      <c r="Q531" s="214">
        <v>44980.76</v>
      </c>
      <c r="R531" s="68" t="s">
        <v>2328</v>
      </c>
      <c r="S531" s="349"/>
      <c r="T531" s="272"/>
    </row>
    <row r="532" spans="1:20" ht="76.5">
      <c r="A532" s="191">
        <v>66</v>
      </c>
      <c r="B532" s="68"/>
      <c r="C532" s="212" t="s">
        <v>46</v>
      </c>
      <c r="D532" s="213">
        <v>45740</v>
      </c>
      <c r="E532" s="191" t="s">
        <v>2560</v>
      </c>
      <c r="F532" s="191" t="s">
        <v>3</v>
      </c>
      <c r="G532" s="191">
        <v>2270407</v>
      </c>
      <c r="H532" s="68"/>
      <c r="I532" s="197" t="s">
        <v>5316</v>
      </c>
      <c r="J532" s="68"/>
      <c r="K532" s="68"/>
      <c r="L532" s="68"/>
      <c r="M532" s="68"/>
      <c r="N532" s="348"/>
      <c r="O532" s="348"/>
      <c r="P532" s="214">
        <v>0</v>
      </c>
      <c r="Q532" s="214">
        <v>2280.2399999999998</v>
      </c>
      <c r="R532" s="68" t="s">
        <v>2328</v>
      </c>
      <c r="S532" s="349"/>
      <c r="T532" s="272"/>
    </row>
    <row r="533" spans="1:20" ht="76.5">
      <c r="A533" s="191">
        <v>266</v>
      </c>
      <c r="B533" s="68"/>
      <c r="C533" s="212" t="s">
        <v>1264</v>
      </c>
      <c r="D533" s="213">
        <v>45740</v>
      </c>
      <c r="E533" s="191" t="s">
        <v>2560</v>
      </c>
      <c r="F533" s="191" t="s">
        <v>3</v>
      </c>
      <c r="G533" s="191">
        <v>2270407</v>
      </c>
      <c r="H533" s="68"/>
      <c r="I533" s="197" t="s">
        <v>5316</v>
      </c>
      <c r="J533" s="68"/>
      <c r="K533" s="68"/>
      <c r="L533" s="68"/>
      <c r="M533" s="68"/>
      <c r="N533" s="348"/>
      <c r="O533" s="348"/>
      <c r="P533" s="214">
        <v>0</v>
      </c>
      <c r="Q533" s="214">
        <v>119312.65</v>
      </c>
      <c r="R533" s="68" t="s">
        <v>2328</v>
      </c>
      <c r="S533" s="349"/>
      <c r="T533" s="272"/>
    </row>
    <row r="534" spans="1:20" ht="76.5">
      <c r="A534" s="191">
        <v>266</v>
      </c>
      <c r="B534" s="68"/>
      <c r="C534" s="212" t="s">
        <v>1264</v>
      </c>
      <c r="D534" s="213">
        <v>45740</v>
      </c>
      <c r="E534" s="191" t="s">
        <v>2560</v>
      </c>
      <c r="F534" s="191" t="s">
        <v>3</v>
      </c>
      <c r="G534" s="191">
        <v>2270407</v>
      </c>
      <c r="H534" s="68"/>
      <c r="I534" s="197" t="s">
        <v>5316</v>
      </c>
      <c r="J534" s="68"/>
      <c r="K534" s="68"/>
      <c r="L534" s="68"/>
      <c r="M534" s="68"/>
      <c r="N534" s="348"/>
      <c r="O534" s="348"/>
      <c r="P534" s="214">
        <v>0</v>
      </c>
      <c r="Q534" s="214">
        <v>471596.49</v>
      </c>
      <c r="R534" s="68" t="s">
        <v>2328</v>
      </c>
      <c r="S534" s="349"/>
      <c r="T534" s="272"/>
    </row>
    <row r="535" spans="1:20" ht="76.5">
      <c r="A535" s="191">
        <v>20</v>
      </c>
      <c r="B535" s="68"/>
      <c r="C535" s="212" t="s">
        <v>41</v>
      </c>
      <c r="D535" s="213">
        <v>45740</v>
      </c>
      <c r="E535" s="191" t="s">
        <v>2560</v>
      </c>
      <c r="F535" s="191" t="s">
        <v>3</v>
      </c>
      <c r="G535" s="191">
        <v>2270407</v>
      </c>
      <c r="H535" s="68"/>
      <c r="I535" s="197" t="s">
        <v>5316</v>
      </c>
      <c r="J535" s="68"/>
      <c r="K535" s="68"/>
      <c r="L535" s="68"/>
      <c r="M535" s="68"/>
      <c r="N535" s="348"/>
      <c r="O535" s="348"/>
      <c r="P535" s="214">
        <v>0</v>
      </c>
      <c r="Q535" s="214">
        <v>2236.1999999999998</v>
      </c>
      <c r="R535" s="68" t="s">
        <v>2328</v>
      </c>
      <c r="S535" s="349"/>
      <c r="T535" s="272"/>
    </row>
    <row r="536" spans="1:20" ht="76.5">
      <c r="A536" s="191">
        <v>152</v>
      </c>
      <c r="B536" s="68"/>
      <c r="C536" s="212" t="s">
        <v>72</v>
      </c>
      <c r="D536" s="213">
        <v>45740</v>
      </c>
      <c r="E536" s="191" t="s">
        <v>2560</v>
      </c>
      <c r="F536" s="191" t="s">
        <v>3</v>
      </c>
      <c r="G536" s="191">
        <v>2270407</v>
      </c>
      <c r="H536" s="68"/>
      <c r="I536" s="197" t="s">
        <v>5316</v>
      </c>
      <c r="J536" s="68"/>
      <c r="K536" s="68"/>
      <c r="L536" s="68"/>
      <c r="M536" s="68"/>
      <c r="N536" s="348"/>
      <c r="O536" s="348"/>
      <c r="P536" s="214">
        <v>0</v>
      </c>
      <c r="Q536" s="214">
        <v>660.48</v>
      </c>
      <c r="R536" s="68" t="s">
        <v>2328</v>
      </c>
      <c r="S536" s="349"/>
      <c r="T536" s="272"/>
    </row>
    <row r="537" spans="1:20" ht="76.5">
      <c r="A537" s="191">
        <v>594</v>
      </c>
      <c r="B537" s="68"/>
      <c r="C537" s="212" t="s">
        <v>88</v>
      </c>
      <c r="D537" s="213">
        <v>45740</v>
      </c>
      <c r="E537" s="191" t="s">
        <v>2560</v>
      </c>
      <c r="F537" s="191" t="s">
        <v>3</v>
      </c>
      <c r="G537" s="191">
        <v>2270407</v>
      </c>
      <c r="H537" s="68"/>
      <c r="I537" s="197" t="s">
        <v>5316</v>
      </c>
      <c r="J537" s="68"/>
      <c r="K537" s="68"/>
      <c r="L537" s="68"/>
      <c r="M537" s="68"/>
      <c r="N537" s="348"/>
      <c r="O537" s="348"/>
      <c r="P537" s="214">
        <v>0</v>
      </c>
      <c r="Q537" s="214">
        <v>406.8</v>
      </c>
      <c r="R537" s="68" t="s">
        <v>2328</v>
      </c>
      <c r="S537" s="349"/>
      <c r="T537" s="272"/>
    </row>
    <row r="538" spans="1:20" ht="76.5">
      <c r="A538" s="191">
        <v>170</v>
      </c>
      <c r="B538" s="68"/>
      <c r="C538" s="212" t="s">
        <v>80</v>
      </c>
      <c r="D538" s="213">
        <v>45740</v>
      </c>
      <c r="E538" s="191" t="s">
        <v>2560</v>
      </c>
      <c r="F538" s="191" t="s">
        <v>3</v>
      </c>
      <c r="G538" s="191">
        <v>2270407</v>
      </c>
      <c r="H538" s="68"/>
      <c r="I538" s="197" t="s">
        <v>5316</v>
      </c>
      <c r="J538" s="68"/>
      <c r="K538" s="68"/>
      <c r="L538" s="68"/>
      <c r="M538" s="68"/>
      <c r="N538" s="348"/>
      <c r="O538" s="348"/>
      <c r="P538" s="214">
        <v>0</v>
      </c>
      <c r="Q538" s="214">
        <v>4620.8</v>
      </c>
      <c r="R538" s="68" t="s">
        <v>2328</v>
      </c>
      <c r="S538" s="349"/>
      <c r="T538" s="272"/>
    </row>
    <row r="539" spans="1:20" ht="76.5">
      <c r="A539" s="191">
        <v>650</v>
      </c>
      <c r="B539" s="68"/>
      <c r="C539" s="212" t="s">
        <v>175</v>
      </c>
      <c r="D539" s="213">
        <v>45740</v>
      </c>
      <c r="E539" s="191" t="s">
        <v>2560</v>
      </c>
      <c r="F539" s="191" t="s">
        <v>3</v>
      </c>
      <c r="G539" s="191">
        <v>2270407</v>
      </c>
      <c r="H539" s="68"/>
      <c r="I539" s="197" t="s">
        <v>5316</v>
      </c>
      <c r="J539" s="68"/>
      <c r="K539" s="68"/>
      <c r="L539" s="68"/>
      <c r="M539" s="68"/>
      <c r="N539" s="348"/>
      <c r="O539" s="348"/>
      <c r="P539" s="214">
        <v>0</v>
      </c>
      <c r="Q539" s="214">
        <v>8361.85</v>
      </c>
      <c r="R539" s="68" t="s">
        <v>2328</v>
      </c>
      <c r="S539" s="349"/>
      <c r="T539" s="272"/>
    </row>
    <row r="540" spans="1:20" ht="76.5">
      <c r="A540" s="191">
        <v>580</v>
      </c>
      <c r="B540" s="68"/>
      <c r="C540" s="212" t="s">
        <v>169</v>
      </c>
      <c r="D540" s="213">
        <v>45740</v>
      </c>
      <c r="E540" s="191" t="s">
        <v>2560</v>
      </c>
      <c r="F540" s="191" t="s">
        <v>3</v>
      </c>
      <c r="G540" s="191">
        <v>2270407</v>
      </c>
      <c r="H540" s="68"/>
      <c r="I540" s="197" t="s">
        <v>5316</v>
      </c>
      <c r="J540" s="68"/>
      <c r="K540" s="68"/>
      <c r="L540" s="68"/>
      <c r="M540" s="68"/>
      <c r="N540" s="348"/>
      <c r="O540" s="348"/>
      <c r="P540" s="214">
        <v>0</v>
      </c>
      <c r="Q540" s="214">
        <v>19763.54</v>
      </c>
      <c r="R540" s="68" t="s">
        <v>2328</v>
      </c>
      <c r="S540" s="349"/>
      <c r="T540" s="272"/>
    </row>
    <row r="541" spans="1:20" ht="76.5">
      <c r="A541" s="191">
        <v>117</v>
      </c>
      <c r="B541" s="68"/>
      <c r="C541" s="212" t="s">
        <v>54</v>
      </c>
      <c r="D541" s="213">
        <v>45740</v>
      </c>
      <c r="E541" s="191" t="s">
        <v>2560</v>
      </c>
      <c r="F541" s="191" t="s">
        <v>3</v>
      </c>
      <c r="G541" s="191">
        <v>2270407</v>
      </c>
      <c r="H541" s="68"/>
      <c r="I541" s="197" t="s">
        <v>5316</v>
      </c>
      <c r="J541" s="68"/>
      <c r="K541" s="68"/>
      <c r="L541" s="68"/>
      <c r="M541" s="68"/>
      <c r="N541" s="348"/>
      <c r="O541" s="348"/>
      <c r="P541" s="214">
        <v>0</v>
      </c>
      <c r="Q541" s="214">
        <v>35226.9</v>
      </c>
      <c r="R541" s="68" t="s">
        <v>2328</v>
      </c>
      <c r="S541" s="349"/>
      <c r="T541" s="272"/>
    </row>
    <row r="542" spans="1:20" ht="76.5">
      <c r="A542" s="191">
        <v>660</v>
      </c>
      <c r="B542" s="68"/>
      <c r="C542" s="212" t="s">
        <v>176</v>
      </c>
      <c r="D542" s="213">
        <v>45740</v>
      </c>
      <c r="E542" s="191" t="s">
        <v>2560</v>
      </c>
      <c r="F542" s="191" t="s">
        <v>3</v>
      </c>
      <c r="G542" s="191">
        <v>2270407</v>
      </c>
      <c r="H542" s="68"/>
      <c r="I542" s="197" t="s">
        <v>5316</v>
      </c>
      <c r="J542" s="68"/>
      <c r="K542" s="68"/>
      <c r="L542" s="68"/>
      <c r="M542" s="68"/>
      <c r="N542" s="348"/>
      <c r="O542" s="348"/>
      <c r="P542" s="214">
        <v>0</v>
      </c>
      <c r="Q542" s="214">
        <v>1173.6199999999999</v>
      </c>
      <c r="R542" s="68" t="s">
        <v>2328</v>
      </c>
      <c r="S542" s="349"/>
      <c r="T542" s="272"/>
    </row>
    <row r="543" spans="1:20" ht="76.5">
      <c r="A543" s="191">
        <v>20</v>
      </c>
      <c r="B543" s="68"/>
      <c r="C543" s="212" t="s">
        <v>41</v>
      </c>
      <c r="D543" s="213">
        <v>45740</v>
      </c>
      <c r="E543" s="191" t="s">
        <v>2560</v>
      </c>
      <c r="F543" s="191" t="s">
        <v>3</v>
      </c>
      <c r="G543" s="191">
        <v>2270407</v>
      </c>
      <c r="H543" s="68"/>
      <c r="I543" s="197" t="s">
        <v>5316</v>
      </c>
      <c r="J543" s="68"/>
      <c r="K543" s="68"/>
      <c r="L543" s="68"/>
      <c r="M543" s="68"/>
      <c r="N543" s="348"/>
      <c r="O543" s="348"/>
      <c r="P543" s="214">
        <v>0</v>
      </c>
      <c r="Q543" s="214">
        <v>6897.92</v>
      </c>
      <c r="R543" s="68" t="s">
        <v>2328</v>
      </c>
      <c r="S543" s="349"/>
      <c r="T543" s="272"/>
    </row>
    <row r="544" spans="1:20" ht="76.5">
      <c r="A544" s="191">
        <v>47</v>
      </c>
      <c r="B544" s="68"/>
      <c r="C544" s="212" t="s">
        <v>45</v>
      </c>
      <c r="D544" s="213">
        <v>45740</v>
      </c>
      <c r="E544" s="191" t="s">
        <v>2560</v>
      </c>
      <c r="F544" s="191" t="s">
        <v>3</v>
      </c>
      <c r="G544" s="191">
        <v>2270407</v>
      </c>
      <c r="H544" s="68"/>
      <c r="I544" s="197" t="s">
        <v>5316</v>
      </c>
      <c r="J544" s="68"/>
      <c r="K544" s="68"/>
      <c r="L544" s="68"/>
      <c r="M544" s="68"/>
      <c r="N544" s="348"/>
      <c r="O544" s="348"/>
      <c r="P544" s="214">
        <v>0</v>
      </c>
      <c r="Q544" s="214">
        <v>11965.2</v>
      </c>
      <c r="R544" s="68" t="s">
        <v>2328</v>
      </c>
      <c r="S544" s="349"/>
      <c r="T544" s="272"/>
    </row>
    <row r="545" spans="1:20" ht="76.5">
      <c r="A545" s="191">
        <v>47</v>
      </c>
      <c r="B545" s="68"/>
      <c r="C545" s="212" t="s">
        <v>45</v>
      </c>
      <c r="D545" s="213">
        <v>45740</v>
      </c>
      <c r="E545" s="191" t="s">
        <v>2560</v>
      </c>
      <c r="F545" s="191" t="s">
        <v>3</v>
      </c>
      <c r="G545" s="191">
        <v>2270407</v>
      </c>
      <c r="H545" s="68"/>
      <c r="I545" s="197" t="s">
        <v>5316</v>
      </c>
      <c r="J545" s="68"/>
      <c r="K545" s="68"/>
      <c r="L545" s="68"/>
      <c r="M545" s="68"/>
      <c r="N545" s="348"/>
      <c r="O545" s="348"/>
      <c r="P545" s="214">
        <v>0</v>
      </c>
      <c r="Q545" s="214">
        <v>1976.76</v>
      </c>
      <c r="R545" s="68" t="s">
        <v>2328</v>
      </c>
      <c r="S545" s="349"/>
      <c r="T545" s="272"/>
    </row>
    <row r="546" spans="1:20" ht="51">
      <c r="A546" s="191">
        <v>423</v>
      </c>
      <c r="B546" s="68"/>
      <c r="C546" s="212" t="s">
        <v>150</v>
      </c>
      <c r="D546" s="213">
        <v>45740</v>
      </c>
      <c r="E546" s="191" t="s">
        <v>2561</v>
      </c>
      <c r="F546" s="191" t="s">
        <v>3</v>
      </c>
      <c r="G546" s="191">
        <v>2270438</v>
      </c>
      <c r="H546" s="68"/>
      <c r="I546" s="197" t="s">
        <v>2789</v>
      </c>
      <c r="J546" s="68"/>
      <c r="K546" s="68"/>
      <c r="L546" s="68"/>
      <c r="M546" s="68"/>
      <c r="N546" s="348"/>
      <c r="O546" s="348"/>
      <c r="P546" s="214">
        <v>0</v>
      </c>
      <c r="Q546" s="214">
        <v>4454.3999999999996</v>
      </c>
      <c r="R546" s="68" t="s">
        <v>1479</v>
      </c>
      <c r="S546" s="349"/>
      <c r="T546" s="272"/>
    </row>
    <row r="547" spans="1:20" ht="51">
      <c r="A547" s="191">
        <v>423</v>
      </c>
      <c r="B547" s="68"/>
      <c r="C547" s="212" t="s">
        <v>150</v>
      </c>
      <c r="D547" s="213">
        <v>45740</v>
      </c>
      <c r="E547" s="191" t="s">
        <v>2562</v>
      </c>
      <c r="F547" s="191" t="s">
        <v>3</v>
      </c>
      <c r="G547" s="191">
        <v>2270440</v>
      </c>
      <c r="H547" s="68"/>
      <c r="I547" s="197" t="s">
        <v>2790</v>
      </c>
      <c r="J547" s="68"/>
      <c r="K547" s="68"/>
      <c r="L547" s="68"/>
      <c r="M547" s="68"/>
      <c r="N547" s="348"/>
      <c r="O547" s="348"/>
      <c r="P547" s="214">
        <v>0</v>
      </c>
      <c r="Q547" s="214">
        <v>4176</v>
      </c>
      <c r="R547" s="68" t="s">
        <v>1479</v>
      </c>
      <c r="S547" s="349"/>
      <c r="T547" s="272"/>
    </row>
    <row r="548" spans="1:20" ht="51">
      <c r="A548" s="191">
        <v>16</v>
      </c>
      <c r="B548" s="68"/>
      <c r="C548" s="212" t="s">
        <v>40</v>
      </c>
      <c r="D548" s="213">
        <v>45740</v>
      </c>
      <c r="E548" s="191" t="s">
        <v>2563</v>
      </c>
      <c r="F548" s="191" t="s">
        <v>3</v>
      </c>
      <c r="G548" s="191">
        <v>2270460</v>
      </c>
      <c r="H548" s="68"/>
      <c r="I548" s="197" t="s">
        <v>2791</v>
      </c>
      <c r="J548" s="68"/>
      <c r="K548" s="68"/>
      <c r="L548" s="68"/>
      <c r="M548" s="68"/>
      <c r="N548" s="348"/>
      <c r="O548" s="348"/>
      <c r="P548" s="214">
        <v>0</v>
      </c>
      <c r="Q548" s="214">
        <v>6512.28</v>
      </c>
      <c r="R548" s="68" t="s">
        <v>1479</v>
      </c>
      <c r="S548" s="349"/>
      <c r="T548" s="272"/>
    </row>
    <row r="549" spans="1:20" ht="51">
      <c r="A549" s="191">
        <v>16</v>
      </c>
      <c r="B549" s="68"/>
      <c r="C549" s="212" t="s">
        <v>40</v>
      </c>
      <c r="D549" s="213">
        <v>45740</v>
      </c>
      <c r="E549" s="191" t="s">
        <v>2564</v>
      </c>
      <c r="F549" s="191" t="s">
        <v>3</v>
      </c>
      <c r="G549" s="191">
        <v>2270463</v>
      </c>
      <c r="H549" s="68"/>
      <c r="I549" s="197" t="s">
        <v>2792</v>
      </c>
      <c r="J549" s="68"/>
      <c r="K549" s="68"/>
      <c r="L549" s="68"/>
      <c r="M549" s="68"/>
      <c r="N549" s="348"/>
      <c r="O549" s="348"/>
      <c r="P549" s="214">
        <v>0</v>
      </c>
      <c r="Q549" s="214">
        <v>10707.92</v>
      </c>
      <c r="R549" s="68" t="s">
        <v>1479</v>
      </c>
      <c r="S549" s="349"/>
      <c r="T549" s="272"/>
    </row>
    <row r="550" spans="1:20" ht="76.5">
      <c r="A550" s="191" t="s">
        <v>544</v>
      </c>
      <c r="B550" s="68"/>
      <c r="C550" s="212" t="s">
        <v>679</v>
      </c>
      <c r="D550" s="213">
        <v>45741</v>
      </c>
      <c r="E550" s="191" t="s">
        <v>2565</v>
      </c>
      <c r="F550" s="191" t="s">
        <v>6</v>
      </c>
      <c r="G550" s="191">
        <v>2191978</v>
      </c>
      <c r="H550" s="68"/>
      <c r="I550" s="197" t="s">
        <v>2793</v>
      </c>
      <c r="J550" s="68"/>
      <c r="K550" s="68"/>
      <c r="L550" s="68"/>
      <c r="M550" s="68"/>
      <c r="N550" s="348"/>
      <c r="O550" s="348"/>
      <c r="P550" s="214">
        <v>0</v>
      </c>
      <c r="Q550" s="214">
        <v>15000</v>
      </c>
      <c r="R550" s="68" t="s">
        <v>1479</v>
      </c>
      <c r="S550" s="349"/>
      <c r="T550" s="272"/>
    </row>
    <row r="551" spans="1:20" ht="63.75">
      <c r="A551" s="191" t="s">
        <v>544</v>
      </c>
      <c r="B551" s="68"/>
      <c r="C551" s="212" t="s">
        <v>679</v>
      </c>
      <c r="D551" s="213">
        <v>45741</v>
      </c>
      <c r="E551" s="191" t="s">
        <v>2566</v>
      </c>
      <c r="F551" s="191" t="s">
        <v>6</v>
      </c>
      <c r="G551" s="191">
        <v>2191979</v>
      </c>
      <c r="H551" s="68"/>
      <c r="I551" s="197" t="s">
        <v>2794</v>
      </c>
      <c r="J551" s="68"/>
      <c r="K551" s="68"/>
      <c r="L551" s="68"/>
      <c r="M551" s="68"/>
      <c r="N551" s="348"/>
      <c r="O551" s="348"/>
      <c r="P551" s="214">
        <v>0</v>
      </c>
      <c r="Q551" s="214">
        <v>14734.36</v>
      </c>
      <c r="R551" s="68" t="s">
        <v>1479</v>
      </c>
      <c r="S551" s="349"/>
      <c r="T551" s="272"/>
    </row>
    <row r="552" spans="1:20" ht="63.75">
      <c r="A552" s="191" t="s">
        <v>544</v>
      </c>
      <c r="B552" s="68"/>
      <c r="C552" s="212" t="s">
        <v>679</v>
      </c>
      <c r="D552" s="213">
        <v>45741</v>
      </c>
      <c r="E552" s="191" t="s">
        <v>2567</v>
      </c>
      <c r="F552" s="191" t="s">
        <v>6</v>
      </c>
      <c r="G552" s="191">
        <v>2191985</v>
      </c>
      <c r="H552" s="68"/>
      <c r="I552" s="197" t="s">
        <v>2795</v>
      </c>
      <c r="J552" s="68"/>
      <c r="K552" s="68"/>
      <c r="L552" s="68"/>
      <c r="M552" s="68"/>
      <c r="N552" s="348"/>
      <c r="O552" s="348"/>
      <c r="P552" s="214">
        <v>0</v>
      </c>
      <c r="Q552" s="214">
        <v>42262.18</v>
      </c>
      <c r="R552" s="68" t="s">
        <v>1479</v>
      </c>
      <c r="S552" s="349"/>
      <c r="T552" s="272"/>
    </row>
    <row r="553" spans="1:20" ht="51">
      <c r="A553" s="191" t="s">
        <v>550</v>
      </c>
      <c r="B553" s="68"/>
      <c r="C553" s="212" t="s">
        <v>589</v>
      </c>
      <c r="D553" s="213">
        <v>45741</v>
      </c>
      <c r="E553" s="191" t="s">
        <v>2568</v>
      </c>
      <c r="F553" s="191" t="s">
        <v>3</v>
      </c>
      <c r="G553" s="191">
        <v>2270834</v>
      </c>
      <c r="H553" s="68"/>
      <c r="I553" s="197" t="s">
        <v>2315</v>
      </c>
      <c r="J553" s="68"/>
      <c r="K553" s="68"/>
      <c r="L553" s="68"/>
      <c r="M553" s="68"/>
      <c r="N553" s="348"/>
      <c r="O553" s="348"/>
      <c r="P553" s="214">
        <v>0</v>
      </c>
      <c r="Q553" s="214">
        <v>679.03</v>
      </c>
      <c r="R553" s="68" t="s">
        <v>1479</v>
      </c>
      <c r="S553" s="349"/>
      <c r="T553" s="272"/>
    </row>
    <row r="554" spans="1:20" ht="38.25">
      <c r="A554" s="191" t="s">
        <v>550</v>
      </c>
      <c r="B554" s="68"/>
      <c r="C554" s="212" t="s">
        <v>589</v>
      </c>
      <c r="D554" s="213">
        <v>45741</v>
      </c>
      <c r="E554" s="191" t="s">
        <v>2569</v>
      </c>
      <c r="F554" s="191" t="s">
        <v>3</v>
      </c>
      <c r="G554" s="191">
        <v>2270865</v>
      </c>
      <c r="H554" s="68"/>
      <c r="I554" s="197" t="s">
        <v>2796</v>
      </c>
      <c r="J554" s="68"/>
      <c r="K554" s="68"/>
      <c r="L554" s="68"/>
      <c r="M554" s="68"/>
      <c r="N554" s="348"/>
      <c r="O554" s="348"/>
      <c r="P554" s="214">
        <v>0</v>
      </c>
      <c r="Q554" s="214">
        <v>400</v>
      </c>
      <c r="R554" s="68" t="s">
        <v>1479</v>
      </c>
      <c r="S554" s="349"/>
      <c r="T554" s="272"/>
    </row>
    <row r="555" spans="1:20" ht="63.75">
      <c r="A555" s="191" t="s">
        <v>550</v>
      </c>
      <c r="B555" s="68"/>
      <c r="C555" s="212" t="s">
        <v>589</v>
      </c>
      <c r="D555" s="213">
        <v>45741</v>
      </c>
      <c r="E555" s="191" t="s">
        <v>2570</v>
      </c>
      <c r="F555" s="191" t="s">
        <v>3</v>
      </c>
      <c r="G555" s="191">
        <v>2270961</v>
      </c>
      <c r="H555" s="68"/>
      <c r="I555" s="197" t="s">
        <v>2797</v>
      </c>
      <c r="J555" s="68"/>
      <c r="K555" s="68"/>
      <c r="L555" s="68"/>
      <c r="M555" s="68"/>
      <c r="N555" s="348"/>
      <c r="O555" s="348"/>
      <c r="P555" s="214">
        <v>0</v>
      </c>
      <c r="Q555" s="214">
        <v>18</v>
      </c>
      <c r="R555" s="68" t="s">
        <v>1479</v>
      </c>
      <c r="S555" s="349"/>
      <c r="T555" s="272"/>
    </row>
    <row r="556" spans="1:20" ht="63.75">
      <c r="A556" s="191" t="s">
        <v>550</v>
      </c>
      <c r="B556" s="68"/>
      <c r="C556" s="212" t="s">
        <v>589</v>
      </c>
      <c r="D556" s="213">
        <v>45741</v>
      </c>
      <c r="E556" s="191" t="s">
        <v>2571</v>
      </c>
      <c r="F556" s="191" t="s">
        <v>3</v>
      </c>
      <c r="G556" s="191">
        <v>2270963</v>
      </c>
      <c r="H556" s="68"/>
      <c r="I556" s="197" t="s">
        <v>2798</v>
      </c>
      <c r="J556" s="68"/>
      <c r="K556" s="68"/>
      <c r="L556" s="68"/>
      <c r="M556" s="68"/>
      <c r="N556" s="348"/>
      <c r="O556" s="348"/>
      <c r="P556" s="214">
        <v>0</v>
      </c>
      <c r="Q556" s="214">
        <v>36</v>
      </c>
      <c r="R556" s="68" t="s">
        <v>1479</v>
      </c>
      <c r="S556" s="349"/>
      <c r="T556" s="272"/>
    </row>
    <row r="557" spans="1:20" ht="63.75">
      <c r="A557" s="191" t="s">
        <v>550</v>
      </c>
      <c r="B557" s="68"/>
      <c r="C557" s="212" t="s">
        <v>589</v>
      </c>
      <c r="D557" s="213">
        <v>45741</v>
      </c>
      <c r="E557" s="191" t="s">
        <v>2572</v>
      </c>
      <c r="F557" s="191" t="s">
        <v>3</v>
      </c>
      <c r="G557" s="191">
        <v>2270966</v>
      </c>
      <c r="H557" s="68"/>
      <c r="I557" s="197" t="s">
        <v>2799</v>
      </c>
      <c r="J557" s="68"/>
      <c r="K557" s="68"/>
      <c r="L557" s="68"/>
      <c r="M557" s="68"/>
      <c r="N557" s="348"/>
      <c r="O557" s="348"/>
      <c r="P557" s="214">
        <v>0</v>
      </c>
      <c r="Q557" s="214">
        <v>36</v>
      </c>
      <c r="R557" s="68" t="s">
        <v>1479</v>
      </c>
      <c r="S557" s="349"/>
      <c r="T557" s="272"/>
    </row>
    <row r="558" spans="1:20" ht="63.75">
      <c r="A558" s="191" t="s">
        <v>550</v>
      </c>
      <c r="B558" s="68"/>
      <c r="C558" s="212" t="s">
        <v>589</v>
      </c>
      <c r="D558" s="213">
        <v>45741</v>
      </c>
      <c r="E558" s="191" t="s">
        <v>2573</v>
      </c>
      <c r="F558" s="191" t="s">
        <v>3</v>
      </c>
      <c r="G558" s="191">
        <v>2270969</v>
      </c>
      <c r="H558" s="68"/>
      <c r="I558" s="197" t="s">
        <v>2800</v>
      </c>
      <c r="J558" s="68"/>
      <c r="K558" s="68"/>
      <c r="L558" s="68"/>
      <c r="M558" s="68"/>
      <c r="N558" s="348"/>
      <c r="O558" s="348"/>
      <c r="P558" s="214">
        <v>0</v>
      </c>
      <c r="Q558" s="214">
        <v>18</v>
      </c>
      <c r="R558" s="68" t="s">
        <v>1479</v>
      </c>
      <c r="S558" s="349"/>
      <c r="T558" s="272"/>
    </row>
    <row r="559" spans="1:20" ht="63.75">
      <c r="A559" s="191" t="s">
        <v>550</v>
      </c>
      <c r="B559" s="68"/>
      <c r="C559" s="212" t="s">
        <v>589</v>
      </c>
      <c r="D559" s="213">
        <v>45741</v>
      </c>
      <c r="E559" s="191" t="s">
        <v>2574</v>
      </c>
      <c r="F559" s="191" t="s">
        <v>3</v>
      </c>
      <c r="G559" s="191">
        <v>2270971</v>
      </c>
      <c r="H559" s="68"/>
      <c r="I559" s="197" t="s">
        <v>2801</v>
      </c>
      <c r="J559" s="68"/>
      <c r="K559" s="68"/>
      <c r="L559" s="68"/>
      <c r="M559" s="68"/>
      <c r="N559" s="348"/>
      <c r="O559" s="348"/>
      <c r="P559" s="214">
        <v>0</v>
      </c>
      <c r="Q559" s="214">
        <v>18</v>
      </c>
      <c r="R559" s="68" t="s">
        <v>1479</v>
      </c>
      <c r="S559" s="349"/>
      <c r="T559" s="272"/>
    </row>
    <row r="560" spans="1:20" ht="63.75">
      <c r="A560" s="191" t="s">
        <v>550</v>
      </c>
      <c r="B560" s="68"/>
      <c r="C560" s="212" t="s">
        <v>589</v>
      </c>
      <c r="D560" s="213">
        <v>45741</v>
      </c>
      <c r="E560" s="191" t="s">
        <v>2575</v>
      </c>
      <c r="F560" s="191" t="s">
        <v>3</v>
      </c>
      <c r="G560" s="191">
        <v>2270974</v>
      </c>
      <c r="H560" s="68"/>
      <c r="I560" s="197" t="s">
        <v>2802</v>
      </c>
      <c r="J560" s="68"/>
      <c r="K560" s="68"/>
      <c r="L560" s="68"/>
      <c r="M560" s="68"/>
      <c r="N560" s="348"/>
      <c r="O560" s="348"/>
      <c r="P560" s="214">
        <v>0</v>
      </c>
      <c r="Q560" s="214">
        <v>36</v>
      </c>
      <c r="R560" s="68" t="s">
        <v>1479</v>
      </c>
      <c r="S560" s="349"/>
      <c r="T560" s="272"/>
    </row>
    <row r="561" spans="1:20" ht="63.75">
      <c r="A561" s="191" t="s">
        <v>550</v>
      </c>
      <c r="B561" s="68"/>
      <c r="C561" s="212" t="s">
        <v>589</v>
      </c>
      <c r="D561" s="213">
        <v>45741</v>
      </c>
      <c r="E561" s="191" t="s">
        <v>2576</v>
      </c>
      <c r="F561" s="191" t="s">
        <v>3</v>
      </c>
      <c r="G561" s="191">
        <v>2270975</v>
      </c>
      <c r="H561" s="68"/>
      <c r="I561" s="197" t="s">
        <v>2803</v>
      </c>
      <c r="J561" s="68"/>
      <c r="K561" s="68"/>
      <c r="L561" s="68"/>
      <c r="M561" s="68"/>
      <c r="N561" s="348"/>
      <c r="O561" s="348"/>
      <c r="P561" s="214">
        <v>0</v>
      </c>
      <c r="Q561" s="214">
        <v>90</v>
      </c>
      <c r="R561" s="68" t="s">
        <v>1479</v>
      </c>
      <c r="S561" s="349"/>
      <c r="T561" s="272"/>
    </row>
    <row r="562" spans="1:20" ht="63.75">
      <c r="A562" s="191" t="s">
        <v>550</v>
      </c>
      <c r="B562" s="68"/>
      <c r="C562" s="212" t="s">
        <v>589</v>
      </c>
      <c r="D562" s="213">
        <v>45741</v>
      </c>
      <c r="E562" s="191" t="s">
        <v>2577</v>
      </c>
      <c r="F562" s="191" t="s">
        <v>3</v>
      </c>
      <c r="G562" s="191">
        <v>2270977</v>
      </c>
      <c r="H562" s="68"/>
      <c r="I562" s="197" t="s">
        <v>2804</v>
      </c>
      <c r="J562" s="68"/>
      <c r="K562" s="68"/>
      <c r="L562" s="68"/>
      <c r="M562" s="68"/>
      <c r="N562" s="348"/>
      <c r="O562" s="348"/>
      <c r="P562" s="214">
        <v>0</v>
      </c>
      <c r="Q562" s="214">
        <v>18</v>
      </c>
      <c r="R562" s="68" t="s">
        <v>1479</v>
      </c>
      <c r="S562" s="349"/>
      <c r="T562" s="272"/>
    </row>
    <row r="563" spans="1:20" ht="51">
      <c r="A563" s="191" t="s">
        <v>550</v>
      </c>
      <c r="B563" s="68"/>
      <c r="C563" s="212" t="s">
        <v>589</v>
      </c>
      <c r="D563" s="213">
        <v>45741</v>
      </c>
      <c r="E563" s="191" t="s">
        <v>2578</v>
      </c>
      <c r="F563" s="191" t="s">
        <v>3</v>
      </c>
      <c r="G563" s="191">
        <v>2270989</v>
      </c>
      <c r="H563" s="68"/>
      <c r="I563" s="197" t="s">
        <v>2805</v>
      </c>
      <c r="J563" s="68"/>
      <c r="K563" s="68"/>
      <c r="L563" s="68"/>
      <c r="M563" s="68"/>
      <c r="N563" s="348"/>
      <c r="O563" s="348"/>
      <c r="P563" s="214">
        <v>0</v>
      </c>
      <c r="Q563" s="214">
        <v>7206.05</v>
      </c>
      <c r="R563" s="68" t="s">
        <v>1479</v>
      </c>
      <c r="S563" s="349"/>
      <c r="T563" s="272"/>
    </row>
    <row r="564" spans="1:20" ht="38.25">
      <c r="A564" s="191" t="s">
        <v>550</v>
      </c>
      <c r="B564" s="68"/>
      <c r="C564" s="212" t="s">
        <v>589</v>
      </c>
      <c r="D564" s="213">
        <v>45741</v>
      </c>
      <c r="E564" s="191" t="s">
        <v>2579</v>
      </c>
      <c r="F564" s="191" t="s">
        <v>3</v>
      </c>
      <c r="G564" s="191">
        <v>2271015</v>
      </c>
      <c r="H564" s="68"/>
      <c r="I564" s="197" t="s">
        <v>1535</v>
      </c>
      <c r="J564" s="68"/>
      <c r="K564" s="68"/>
      <c r="L564" s="68"/>
      <c r="M564" s="68"/>
      <c r="N564" s="348"/>
      <c r="O564" s="348"/>
      <c r="P564" s="214">
        <v>0</v>
      </c>
      <c r="Q564" s="214">
        <v>860</v>
      </c>
      <c r="R564" s="68" t="s">
        <v>1479</v>
      </c>
      <c r="S564" s="349"/>
      <c r="T564" s="272"/>
    </row>
    <row r="565" spans="1:20" ht="63.75">
      <c r="A565" s="191">
        <v>15</v>
      </c>
      <c r="B565" s="68"/>
      <c r="C565" s="212" t="s">
        <v>39</v>
      </c>
      <c r="D565" s="213">
        <v>45741</v>
      </c>
      <c r="E565" s="191" t="s">
        <v>2580</v>
      </c>
      <c r="F565" s="191" t="s">
        <v>3</v>
      </c>
      <c r="G565" s="191">
        <v>2271020</v>
      </c>
      <c r="H565" s="68"/>
      <c r="I565" s="197" t="s">
        <v>2806</v>
      </c>
      <c r="J565" s="68"/>
      <c r="K565" s="68"/>
      <c r="L565" s="68"/>
      <c r="M565" s="68"/>
      <c r="N565" s="348"/>
      <c r="O565" s="348"/>
      <c r="P565" s="214">
        <v>0</v>
      </c>
      <c r="Q565" s="214">
        <v>4334.0600000000004</v>
      </c>
      <c r="R565" s="68" t="s">
        <v>1479</v>
      </c>
      <c r="S565" s="349"/>
      <c r="T565" s="272"/>
    </row>
    <row r="566" spans="1:20" ht="63.75">
      <c r="A566" s="191" t="s">
        <v>541</v>
      </c>
      <c r="B566" s="68"/>
      <c r="C566" s="212" t="s">
        <v>590</v>
      </c>
      <c r="D566" s="213">
        <v>45741</v>
      </c>
      <c r="E566" s="191" t="s">
        <v>2581</v>
      </c>
      <c r="F566" s="191" t="s">
        <v>3</v>
      </c>
      <c r="G566" s="191">
        <v>2270803</v>
      </c>
      <c r="H566" s="68"/>
      <c r="I566" s="197" t="s">
        <v>2807</v>
      </c>
      <c r="J566" s="68"/>
      <c r="K566" s="68"/>
      <c r="L566" s="68"/>
      <c r="M566" s="68"/>
      <c r="N566" s="348"/>
      <c r="O566" s="348"/>
      <c r="P566" s="214">
        <v>0</v>
      </c>
      <c r="Q566" s="214">
        <v>12790.75</v>
      </c>
      <c r="R566" s="68" t="s">
        <v>1479</v>
      </c>
      <c r="S566" s="349"/>
      <c r="T566" s="272"/>
    </row>
    <row r="567" spans="1:20" ht="76.5">
      <c r="A567" s="191">
        <v>70</v>
      </c>
      <c r="B567" s="68"/>
      <c r="C567" s="212" t="s">
        <v>47</v>
      </c>
      <c r="D567" s="213">
        <v>45741</v>
      </c>
      <c r="E567" s="191" t="s">
        <v>2582</v>
      </c>
      <c r="F567" s="191" t="s">
        <v>3</v>
      </c>
      <c r="G567" s="191">
        <v>2270808</v>
      </c>
      <c r="H567" s="68"/>
      <c r="I567" s="197" t="s">
        <v>5317</v>
      </c>
      <c r="J567" s="68"/>
      <c r="K567" s="68"/>
      <c r="L567" s="68"/>
      <c r="M567" s="68"/>
      <c r="N567" s="348"/>
      <c r="O567" s="348"/>
      <c r="P567" s="214">
        <v>0</v>
      </c>
      <c r="Q567" s="214">
        <v>663.15</v>
      </c>
      <c r="R567" s="68" t="s">
        <v>2328</v>
      </c>
      <c r="S567" s="349"/>
      <c r="T567" s="272"/>
    </row>
    <row r="568" spans="1:20" ht="89.25">
      <c r="A568" s="191">
        <v>197</v>
      </c>
      <c r="B568" s="68"/>
      <c r="C568" s="212" t="s">
        <v>742</v>
      </c>
      <c r="D568" s="213">
        <v>45741</v>
      </c>
      <c r="E568" s="191" t="s">
        <v>2582</v>
      </c>
      <c r="F568" s="191" t="s">
        <v>3</v>
      </c>
      <c r="G568" s="191">
        <v>2270808</v>
      </c>
      <c r="H568" s="68"/>
      <c r="I568" s="197" t="s">
        <v>5317</v>
      </c>
      <c r="J568" s="68"/>
      <c r="K568" s="68"/>
      <c r="L568" s="68"/>
      <c r="M568" s="68"/>
      <c r="N568" s="348"/>
      <c r="O568" s="348"/>
      <c r="P568" s="214">
        <v>0</v>
      </c>
      <c r="Q568" s="214">
        <v>3337.5</v>
      </c>
      <c r="R568" s="68" t="s">
        <v>2328</v>
      </c>
      <c r="S568" s="349"/>
      <c r="T568" s="272"/>
    </row>
    <row r="569" spans="1:20" ht="76.5">
      <c r="A569" s="191">
        <v>134</v>
      </c>
      <c r="B569" s="68"/>
      <c r="C569" s="212" t="s">
        <v>61</v>
      </c>
      <c r="D569" s="213">
        <v>45741</v>
      </c>
      <c r="E569" s="191" t="s">
        <v>2582</v>
      </c>
      <c r="F569" s="191" t="s">
        <v>3</v>
      </c>
      <c r="G569" s="191">
        <v>2270808</v>
      </c>
      <c r="H569" s="68"/>
      <c r="I569" s="197" t="s">
        <v>5317</v>
      </c>
      <c r="J569" s="68"/>
      <c r="K569" s="68"/>
      <c r="L569" s="68"/>
      <c r="M569" s="68"/>
      <c r="N569" s="348"/>
      <c r="O569" s="348"/>
      <c r="P569" s="214">
        <v>0</v>
      </c>
      <c r="Q569" s="214">
        <v>166.5</v>
      </c>
      <c r="R569" s="68" t="s">
        <v>2328</v>
      </c>
      <c r="S569" s="349"/>
      <c r="T569" s="272"/>
    </row>
    <row r="570" spans="1:20" ht="76.5">
      <c r="A570" s="191">
        <v>35</v>
      </c>
      <c r="B570" s="68"/>
      <c r="C570" s="212" t="s">
        <v>43</v>
      </c>
      <c r="D570" s="213">
        <v>45741</v>
      </c>
      <c r="E570" s="191" t="s">
        <v>2582</v>
      </c>
      <c r="F570" s="191" t="s">
        <v>3</v>
      </c>
      <c r="G570" s="191">
        <v>2270808</v>
      </c>
      <c r="H570" s="68"/>
      <c r="I570" s="197" t="s">
        <v>5317</v>
      </c>
      <c r="J570" s="68"/>
      <c r="K570" s="68"/>
      <c r="L570" s="68"/>
      <c r="M570" s="68"/>
      <c r="N570" s="348"/>
      <c r="O570" s="348"/>
      <c r="P570" s="214">
        <v>0</v>
      </c>
      <c r="Q570" s="214">
        <v>1850.72</v>
      </c>
      <c r="R570" s="68" t="s">
        <v>2328</v>
      </c>
      <c r="S570" s="349"/>
      <c r="T570" s="272"/>
    </row>
    <row r="571" spans="1:20" ht="76.5">
      <c r="A571" s="191">
        <v>108</v>
      </c>
      <c r="B571" s="68"/>
      <c r="C571" s="212" t="s">
        <v>51</v>
      </c>
      <c r="D571" s="213">
        <v>45741</v>
      </c>
      <c r="E571" s="191" t="s">
        <v>2582</v>
      </c>
      <c r="F571" s="191" t="s">
        <v>3</v>
      </c>
      <c r="G571" s="191">
        <v>2270808</v>
      </c>
      <c r="H571" s="68"/>
      <c r="I571" s="197" t="s">
        <v>5317</v>
      </c>
      <c r="J571" s="68"/>
      <c r="K571" s="68"/>
      <c r="L571" s="68"/>
      <c r="M571" s="68"/>
      <c r="N571" s="348"/>
      <c r="O571" s="348"/>
      <c r="P571" s="214">
        <v>0</v>
      </c>
      <c r="Q571" s="214">
        <v>2308.19</v>
      </c>
      <c r="R571" s="68" t="s">
        <v>2328</v>
      </c>
      <c r="S571" s="349"/>
      <c r="T571" s="272"/>
    </row>
    <row r="572" spans="1:20" ht="76.5">
      <c r="A572" s="191">
        <v>345</v>
      </c>
      <c r="B572" s="68"/>
      <c r="C572" s="212" t="s">
        <v>140</v>
      </c>
      <c r="D572" s="213">
        <v>45741</v>
      </c>
      <c r="E572" s="191" t="s">
        <v>2582</v>
      </c>
      <c r="F572" s="191" t="s">
        <v>3</v>
      </c>
      <c r="G572" s="191">
        <v>2270808</v>
      </c>
      <c r="H572" s="68"/>
      <c r="I572" s="197" t="s">
        <v>5317</v>
      </c>
      <c r="J572" s="68"/>
      <c r="K572" s="68"/>
      <c r="L572" s="68"/>
      <c r="M572" s="68"/>
      <c r="N572" s="348"/>
      <c r="O572" s="348"/>
      <c r="P572" s="214">
        <v>0</v>
      </c>
      <c r="Q572" s="214">
        <v>2068.39</v>
      </c>
      <c r="R572" s="68" t="s">
        <v>2328</v>
      </c>
      <c r="S572" s="349"/>
      <c r="T572" s="272"/>
    </row>
    <row r="573" spans="1:20" ht="76.5">
      <c r="A573" s="191">
        <v>109</v>
      </c>
      <c r="B573" s="68"/>
      <c r="C573" s="212" t="s">
        <v>611</v>
      </c>
      <c r="D573" s="213">
        <v>45741</v>
      </c>
      <c r="E573" s="191" t="s">
        <v>2582</v>
      </c>
      <c r="F573" s="191" t="s">
        <v>3</v>
      </c>
      <c r="G573" s="191">
        <v>2270808</v>
      </c>
      <c r="H573" s="68"/>
      <c r="I573" s="197" t="s">
        <v>5317</v>
      </c>
      <c r="J573" s="68"/>
      <c r="K573" s="68"/>
      <c r="L573" s="68"/>
      <c r="M573" s="68"/>
      <c r="N573" s="348"/>
      <c r="O573" s="348"/>
      <c r="P573" s="214">
        <v>0</v>
      </c>
      <c r="Q573" s="214">
        <v>723.16</v>
      </c>
      <c r="R573" s="68" t="s">
        <v>2328</v>
      </c>
      <c r="S573" s="349"/>
      <c r="T573" s="272"/>
    </row>
    <row r="574" spans="1:20" ht="76.5">
      <c r="A574" s="191">
        <v>20</v>
      </c>
      <c r="B574" s="68"/>
      <c r="C574" s="212" t="s">
        <v>41</v>
      </c>
      <c r="D574" s="213">
        <v>45741</v>
      </c>
      <c r="E574" s="191" t="s">
        <v>2582</v>
      </c>
      <c r="F574" s="191" t="s">
        <v>3</v>
      </c>
      <c r="G574" s="191">
        <v>2270808</v>
      </c>
      <c r="H574" s="68"/>
      <c r="I574" s="197" t="s">
        <v>5317</v>
      </c>
      <c r="J574" s="68"/>
      <c r="K574" s="68"/>
      <c r="L574" s="68"/>
      <c r="M574" s="68"/>
      <c r="N574" s="348"/>
      <c r="O574" s="348"/>
      <c r="P574" s="214">
        <v>0</v>
      </c>
      <c r="Q574" s="214">
        <v>2990.66</v>
      </c>
      <c r="R574" s="68" t="s">
        <v>2328</v>
      </c>
      <c r="S574" s="349"/>
      <c r="T574" s="272"/>
    </row>
    <row r="575" spans="1:20" ht="76.5">
      <c r="A575" s="191">
        <v>129</v>
      </c>
      <c r="B575" s="68"/>
      <c r="C575" s="212" t="s">
        <v>57</v>
      </c>
      <c r="D575" s="213">
        <v>45741</v>
      </c>
      <c r="E575" s="191" t="s">
        <v>2582</v>
      </c>
      <c r="F575" s="191" t="s">
        <v>3</v>
      </c>
      <c r="G575" s="191">
        <v>2270808</v>
      </c>
      <c r="H575" s="68"/>
      <c r="I575" s="197" t="s">
        <v>5317</v>
      </c>
      <c r="J575" s="68"/>
      <c r="K575" s="68"/>
      <c r="L575" s="68"/>
      <c r="M575" s="68"/>
      <c r="N575" s="348"/>
      <c r="O575" s="348"/>
      <c r="P575" s="214">
        <v>0</v>
      </c>
      <c r="Q575" s="214">
        <v>4963.9799999999996</v>
      </c>
      <c r="R575" s="68" t="s">
        <v>2328</v>
      </c>
      <c r="S575" s="349"/>
      <c r="T575" s="272"/>
    </row>
    <row r="576" spans="1:20" ht="76.5">
      <c r="A576" s="191">
        <v>650</v>
      </c>
      <c r="B576" s="68"/>
      <c r="C576" s="212" t="s">
        <v>175</v>
      </c>
      <c r="D576" s="213">
        <v>45741</v>
      </c>
      <c r="E576" s="191" t="s">
        <v>2582</v>
      </c>
      <c r="F576" s="191" t="s">
        <v>3</v>
      </c>
      <c r="G576" s="191">
        <v>2270808</v>
      </c>
      <c r="H576" s="68"/>
      <c r="I576" s="197" t="s">
        <v>5317</v>
      </c>
      <c r="J576" s="68"/>
      <c r="K576" s="68"/>
      <c r="L576" s="68"/>
      <c r="M576" s="68"/>
      <c r="N576" s="348"/>
      <c r="O576" s="348"/>
      <c r="P576" s="214">
        <v>0</v>
      </c>
      <c r="Q576" s="214">
        <v>503.8</v>
      </c>
      <c r="R576" s="68" t="s">
        <v>2328</v>
      </c>
      <c r="S576" s="349"/>
      <c r="T576" s="272"/>
    </row>
    <row r="577" spans="1:20" ht="76.5">
      <c r="A577" s="191">
        <v>190</v>
      </c>
      <c r="B577" s="68"/>
      <c r="C577" s="212" t="s">
        <v>82</v>
      </c>
      <c r="D577" s="213">
        <v>45741</v>
      </c>
      <c r="E577" s="191" t="s">
        <v>2582</v>
      </c>
      <c r="F577" s="191" t="s">
        <v>3</v>
      </c>
      <c r="G577" s="191">
        <v>2270808</v>
      </c>
      <c r="H577" s="68"/>
      <c r="I577" s="197" t="s">
        <v>5317</v>
      </c>
      <c r="J577" s="68"/>
      <c r="K577" s="68"/>
      <c r="L577" s="68"/>
      <c r="M577" s="68"/>
      <c r="N577" s="348"/>
      <c r="O577" s="348"/>
      <c r="P577" s="214">
        <v>0</v>
      </c>
      <c r="Q577" s="214">
        <v>5808.38</v>
      </c>
      <c r="R577" s="68" t="s">
        <v>2328</v>
      </c>
      <c r="S577" s="349"/>
      <c r="T577" s="272"/>
    </row>
    <row r="578" spans="1:20" ht="76.5">
      <c r="A578" s="191">
        <v>25</v>
      </c>
      <c r="B578" s="68"/>
      <c r="C578" s="212" t="s">
        <v>42</v>
      </c>
      <c r="D578" s="213">
        <v>45741</v>
      </c>
      <c r="E578" s="191" t="s">
        <v>2582</v>
      </c>
      <c r="F578" s="191" t="s">
        <v>3</v>
      </c>
      <c r="G578" s="191">
        <v>2270808</v>
      </c>
      <c r="H578" s="68"/>
      <c r="I578" s="197" t="s">
        <v>5317</v>
      </c>
      <c r="J578" s="68"/>
      <c r="K578" s="68"/>
      <c r="L578" s="68"/>
      <c r="M578" s="68"/>
      <c r="N578" s="348"/>
      <c r="O578" s="348"/>
      <c r="P578" s="214">
        <v>0</v>
      </c>
      <c r="Q578" s="214">
        <v>2334.5500000000002</v>
      </c>
      <c r="R578" s="68" t="s">
        <v>2328</v>
      </c>
      <c r="S578" s="349"/>
      <c r="T578" s="272"/>
    </row>
    <row r="579" spans="1:20" ht="76.5">
      <c r="A579" s="191">
        <v>283</v>
      </c>
      <c r="B579" s="68"/>
      <c r="C579" s="212" t="s">
        <v>115</v>
      </c>
      <c r="D579" s="213">
        <v>45741</v>
      </c>
      <c r="E579" s="191" t="s">
        <v>2582</v>
      </c>
      <c r="F579" s="191" t="s">
        <v>3</v>
      </c>
      <c r="G579" s="191">
        <v>2270808</v>
      </c>
      <c r="H579" s="68"/>
      <c r="I579" s="197" t="s">
        <v>5317</v>
      </c>
      <c r="J579" s="68"/>
      <c r="K579" s="68"/>
      <c r="L579" s="68"/>
      <c r="M579" s="68"/>
      <c r="N579" s="348"/>
      <c r="O579" s="348"/>
      <c r="P579" s="214">
        <v>0</v>
      </c>
      <c r="Q579" s="214">
        <v>34799.89</v>
      </c>
      <c r="R579" s="68" t="s">
        <v>2328</v>
      </c>
      <c r="S579" s="349"/>
      <c r="T579" s="272"/>
    </row>
    <row r="580" spans="1:20" ht="76.5">
      <c r="A580" s="191">
        <v>35</v>
      </c>
      <c r="B580" s="68"/>
      <c r="C580" s="212" t="s">
        <v>43</v>
      </c>
      <c r="D580" s="213">
        <v>45741</v>
      </c>
      <c r="E580" s="191" t="s">
        <v>2582</v>
      </c>
      <c r="F580" s="191" t="s">
        <v>3</v>
      </c>
      <c r="G580" s="191">
        <v>2270808</v>
      </c>
      <c r="H580" s="68"/>
      <c r="I580" s="197" t="s">
        <v>5317</v>
      </c>
      <c r="J580" s="68"/>
      <c r="K580" s="68"/>
      <c r="L580" s="68"/>
      <c r="M580" s="68"/>
      <c r="N580" s="348"/>
      <c r="O580" s="348"/>
      <c r="P580" s="214">
        <v>0</v>
      </c>
      <c r="Q580" s="214">
        <v>5620.89</v>
      </c>
      <c r="R580" s="68" t="s">
        <v>2328</v>
      </c>
      <c r="S580" s="349"/>
      <c r="T580" s="272"/>
    </row>
    <row r="581" spans="1:20" ht="76.5">
      <c r="A581" s="191">
        <v>378</v>
      </c>
      <c r="B581" s="68"/>
      <c r="C581" s="212" t="s">
        <v>608</v>
      </c>
      <c r="D581" s="213">
        <v>45741</v>
      </c>
      <c r="E581" s="191" t="s">
        <v>2582</v>
      </c>
      <c r="F581" s="191" t="s">
        <v>3</v>
      </c>
      <c r="G581" s="191">
        <v>2270808</v>
      </c>
      <c r="H581" s="68"/>
      <c r="I581" s="197" t="s">
        <v>5317</v>
      </c>
      <c r="J581" s="68"/>
      <c r="K581" s="68"/>
      <c r="L581" s="68"/>
      <c r="M581" s="68"/>
      <c r="N581" s="348"/>
      <c r="O581" s="348"/>
      <c r="P581" s="214">
        <v>0</v>
      </c>
      <c r="Q581" s="214">
        <v>1720</v>
      </c>
      <c r="R581" s="68" t="s">
        <v>2328</v>
      </c>
      <c r="S581" s="349"/>
      <c r="T581" s="272"/>
    </row>
    <row r="582" spans="1:20" ht="76.5">
      <c r="A582" s="191">
        <v>10</v>
      </c>
      <c r="B582" s="68"/>
      <c r="C582" s="212" t="s">
        <v>38</v>
      </c>
      <c r="D582" s="213">
        <v>45741</v>
      </c>
      <c r="E582" s="191" t="s">
        <v>2582</v>
      </c>
      <c r="F582" s="191" t="s">
        <v>3</v>
      </c>
      <c r="G582" s="191">
        <v>2270808</v>
      </c>
      <c r="H582" s="68"/>
      <c r="I582" s="197" t="s">
        <v>5317</v>
      </c>
      <c r="J582" s="68"/>
      <c r="K582" s="68"/>
      <c r="L582" s="68"/>
      <c r="M582" s="68"/>
      <c r="N582" s="348"/>
      <c r="O582" s="348"/>
      <c r="P582" s="214">
        <v>0</v>
      </c>
      <c r="Q582" s="214">
        <v>45959.64</v>
      </c>
      <c r="R582" s="68" t="s">
        <v>2328</v>
      </c>
      <c r="S582" s="349"/>
      <c r="T582" s="272"/>
    </row>
    <row r="583" spans="1:20" ht="76.5">
      <c r="A583" s="191">
        <v>594</v>
      </c>
      <c r="B583" s="68"/>
      <c r="C583" s="212" t="s">
        <v>88</v>
      </c>
      <c r="D583" s="213">
        <v>45741</v>
      </c>
      <c r="E583" s="191" t="s">
        <v>2582</v>
      </c>
      <c r="F583" s="191" t="s">
        <v>3</v>
      </c>
      <c r="G583" s="191">
        <v>2270808</v>
      </c>
      <c r="H583" s="68"/>
      <c r="I583" s="197" t="s">
        <v>5317</v>
      </c>
      <c r="J583" s="68"/>
      <c r="K583" s="68"/>
      <c r="L583" s="68"/>
      <c r="M583" s="68"/>
      <c r="N583" s="348"/>
      <c r="O583" s="348"/>
      <c r="P583" s="214">
        <v>0</v>
      </c>
      <c r="Q583" s="214">
        <v>634.55999999999995</v>
      </c>
      <c r="R583" s="68" t="s">
        <v>2328</v>
      </c>
      <c r="S583" s="349"/>
      <c r="T583" s="272"/>
    </row>
    <row r="584" spans="1:20" ht="76.5">
      <c r="A584" s="191">
        <v>650</v>
      </c>
      <c r="B584" s="68"/>
      <c r="C584" s="212" t="s">
        <v>175</v>
      </c>
      <c r="D584" s="213">
        <v>45741</v>
      </c>
      <c r="E584" s="191" t="s">
        <v>2582</v>
      </c>
      <c r="F584" s="191" t="s">
        <v>3</v>
      </c>
      <c r="G584" s="191">
        <v>2270808</v>
      </c>
      <c r="H584" s="68"/>
      <c r="I584" s="197" t="s">
        <v>5317</v>
      </c>
      <c r="J584" s="68"/>
      <c r="K584" s="68"/>
      <c r="L584" s="68"/>
      <c r="M584" s="68"/>
      <c r="N584" s="348"/>
      <c r="O584" s="348"/>
      <c r="P584" s="214">
        <v>0</v>
      </c>
      <c r="Q584" s="214">
        <v>4676.5</v>
      </c>
      <c r="R584" s="68" t="s">
        <v>2328</v>
      </c>
      <c r="S584" s="349"/>
      <c r="T584" s="272"/>
    </row>
    <row r="585" spans="1:20" ht="76.5">
      <c r="A585" s="191">
        <v>650</v>
      </c>
      <c r="B585" s="68"/>
      <c r="C585" s="212" t="s">
        <v>175</v>
      </c>
      <c r="D585" s="213">
        <v>45741</v>
      </c>
      <c r="E585" s="191" t="s">
        <v>2582</v>
      </c>
      <c r="F585" s="191" t="s">
        <v>3</v>
      </c>
      <c r="G585" s="191">
        <v>2270808</v>
      </c>
      <c r="H585" s="68"/>
      <c r="I585" s="197" t="s">
        <v>5317</v>
      </c>
      <c r="J585" s="68"/>
      <c r="K585" s="68"/>
      <c r="L585" s="68"/>
      <c r="M585" s="68"/>
      <c r="N585" s="348"/>
      <c r="O585" s="348"/>
      <c r="P585" s="214">
        <v>0</v>
      </c>
      <c r="Q585" s="214">
        <v>14721.85</v>
      </c>
      <c r="R585" s="68" t="s">
        <v>2328</v>
      </c>
      <c r="S585" s="349"/>
      <c r="T585" s="272"/>
    </row>
    <row r="586" spans="1:20" ht="76.5">
      <c r="A586" s="191">
        <v>20</v>
      </c>
      <c r="B586" s="68"/>
      <c r="C586" s="212" t="s">
        <v>41</v>
      </c>
      <c r="D586" s="213">
        <v>45741</v>
      </c>
      <c r="E586" s="191" t="s">
        <v>2582</v>
      </c>
      <c r="F586" s="191" t="s">
        <v>3</v>
      </c>
      <c r="G586" s="191">
        <v>2270808</v>
      </c>
      <c r="H586" s="68"/>
      <c r="I586" s="197" t="s">
        <v>5317</v>
      </c>
      <c r="J586" s="68"/>
      <c r="K586" s="68"/>
      <c r="L586" s="68"/>
      <c r="M586" s="68"/>
      <c r="N586" s="348"/>
      <c r="O586" s="348"/>
      <c r="P586" s="214">
        <v>0</v>
      </c>
      <c r="Q586" s="214">
        <v>6189.1</v>
      </c>
      <c r="R586" s="68" t="s">
        <v>2328</v>
      </c>
      <c r="S586" s="349"/>
      <c r="T586" s="272"/>
    </row>
    <row r="587" spans="1:20" ht="76.5">
      <c r="A587" s="191">
        <v>681</v>
      </c>
      <c r="B587" s="68"/>
      <c r="C587" s="212" t="s">
        <v>180</v>
      </c>
      <c r="D587" s="213">
        <v>45741</v>
      </c>
      <c r="E587" s="191" t="s">
        <v>2582</v>
      </c>
      <c r="F587" s="191" t="s">
        <v>3</v>
      </c>
      <c r="G587" s="191">
        <v>2270808</v>
      </c>
      <c r="H587" s="68"/>
      <c r="I587" s="197" t="s">
        <v>5317</v>
      </c>
      <c r="J587" s="68"/>
      <c r="K587" s="68"/>
      <c r="L587" s="68"/>
      <c r="M587" s="68"/>
      <c r="N587" s="348"/>
      <c r="O587" s="348"/>
      <c r="P587" s="214">
        <v>0</v>
      </c>
      <c r="Q587" s="214">
        <v>3278.06</v>
      </c>
      <c r="R587" s="68" t="s">
        <v>2328</v>
      </c>
      <c r="S587" s="349"/>
      <c r="T587" s="272"/>
    </row>
    <row r="588" spans="1:20" ht="76.5">
      <c r="A588" s="191">
        <v>66</v>
      </c>
      <c r="B588" s="68"/>
      <c r="C588" s="212" t="s">
        <v>46</v>
      </c>
      <c r="D588" s="213">
        <v>45741</v>
      </c>
      <c r="E588" s="191" t="s">
        <v>2582</v>
      </c>
      <c r="F588" s="191" t="s">
        <v>3</v>
      </c>
      <c r="G588" s="191">
        <v>2270808</v>
      </c>
      <c r="H588" s="68"/>
      <c r="I588" s="197" t="s">
        <v>5317</v>
      </c>
      <c r="J588" s="68"/>
      <c r="K588" s="68"/>
      <c r="L588" s="68"/>
      <c r="M588" s="68"/>
      <c r="N588" s="348"/>
      <c r="O588" s="348"/>
      <c r="P588" s="214">
        <v>0</v>
      </c>
      <c r="Q588" s="214">
        <v>1882.05</v>
      </c>
      <c r="R588" s="68" t="s">
        <v>2328</v>
      </c>
      <c r="S588" s="349"/>
      <c r="T588" s="272"/>
    </row>
    <row r="589" spans="1:20" ht="76.5">
      <c r="A589" s="191">
        <v>682</v>
      </c>
      <c r="B589" s="68"/>
      <c r="C589" s="212" t="s">
        <v>1246</v>
      </c>
      <c r="D589" s="213">
        <v>45741</v>
      </c>
      <c r="E589" s="191" t="s">
        <v>2582</v>
      </c>
      <c r="F589" s="191" t="s">
        <v>3</v>
      </c>
      <c r="G589" s="191">
        <v>2270808</v>
      </c>
      <c r="H589" s="68"/>
      <c r="I589" s="197" t="s">
        <v>5317</v>
      </c>
      <c r="J589" s="68"/>
      <c r="K589" s="68"/>
      <c r="L589" s="68"/>
      <c r="M589" s="68"/>
      <c r="N589" s="348"/>
      <c r="O589" s="348"/>
      <c r="P589" s="214">
        <v>0</v>
      </c>
      <c r="Q589" s="214">
        <v>1004.35</v>
      </c>
      <c r="R589" s="68" t="s">
        <v>2328</v>
      </c>
      <c r="S589" s="349"/>
      <c r="T589" s="272"/>
    </row>
    <row r="590" spans="1:20" ht="76.5">
      <c r="A590" s="191">
        <v>212</v>
      </c>
      <c r="B590" s="68"/>
      <c r="C590" s="212" t="s">
        <v>90</v>
      </c>
      <c r="D590" s="213">
        <v>45741</v>
      </c>
      <c r="E590" s="191" t="s">
        <v>2582</v>
      </c>
      <c r="F590" s="191" t="s">
        <v>3</v>
      </c>
      <c r="G590" s="191">
        <v>2270808</v>
      </c>
      <c r="H590" s="68"/>
      <c r="I590" s="197" t="s">
        <v>5317</v>
      </c>
      <c r="J590" s="68"/>
      <c r="K590" s="68"/>
      <c r="L590" s="68"/>
      <c r="M590" s="68"/>
      <c r="N590" s="348"/>
      <c r="O590" s="348"/>
      <c r="P590" s="214">
        <v>0</v>
      </c>
      <c r="Q590" s="214">
        <v>625.52</v>
      </c>
      <c r="R590" s="68" t="s">
        <v>2328</v>
      </c>
      <c r="S590" s="349"/>
      <c r="T590" s="272"/>
    </row>
    <row r="591" spans="1:20" ht="76.5">
      <c r="A591" s="191">
        <v>6</v>
      </c>
      <c r="B591" s="68"/>
      <c r="C591" s="212" t="s">
        <v>37</v>
      </c>
      <c r="D591" s="213">
        <v>45741</v>
      </c>
      <c r="E591" s="191" t="s">
        <v>2582</v>
      </c>
      <c r="F591" s="191" t="s">
        <v>3</v>
      </c>
      <c r="G591" s="191">
        <v>2270808</v>
      </c>
      <c r="H591" s="68"/>
      <c r="I591" s="197" t="s">
        <v>5317</v>
      </c>
      <c r="J591" s="68"/>
      <c r="K591" s="68"/>
      <c r="L591" s="68"/>
      <c r="M591" s="68"/>
      <c r="N591" s="348"/>
      <c r="O591" s="348"/>
      <c r="P591" s="214">
        <v>0</v>
      </c>
      <c r="Q591" s="214">
        <v>1602.7</v>
      </c>
      <c r="R591" s="68" t="s">
        <v>2328</v>
      </c>
      <c r="S591" s="349"/>
      <c r="T591" s="272"/>
    </row>
    <row r="592" spans="1:20" ht="76.5">
      <c r="A592" s="191">
        <v>41</v>
      </c>
      <c r="B592" s="68"/>
      <c r="C592" s="212" t="s">
        <v>44</v>
      </c>
      <c r="D592" s="213">
        <v>45741</v>
      </c>
      <c r="E592" s="191" t="s">
        <v>2582</v>
      </c>
      <c r="F592" s="191" t="s">
        <v>3</v>
      </c>
      <c r="G592" s="191">
        <v>2270808</v>
      </c>
      <c r="H592" s="68"/>
      <c r="I592" s="197" t="s">
        <v>5317</v>
      </c>
      <c r="J592" s="68"/>
      <c r="K592" s="68"/>
      <c r="L592" s="68"/>
      <c r="M592" s="68"/>
      <c r="N592" s="348"/>
      <c r="O592" s="348"/>
      <c r="P592" s="214">
        <v>0</v>
      </c>
      <c r="Q592" s="214">
        <v>5438.6</v>
      </c>
      <c r="R592" s="68" t="s">
        <v>2328</v>
      </c>
      <c r="S592" s="349"/>
      <c r="T592" s="272"/>
    </row>
    <row r="593" spans="1:20" ht="76.5">
      <c r="A593" s="191">
        <v>20</v>
      </c>
      <c r="B593" s="68"/>
      <c r="C593" s="212" t="s">
        <v>41</v>
      </c>
      <c r="D593" s="213">
        <v>45741</v>
      </c>
      <c r="E593" s="191" t="s">
        <v>2582</v>
      </c>
      <c r="F593" s="191" t="s">
        <v>3</v>
      </c>
      <c r="G593" s="191">
        <v>2270808</v>
      </c>
      <c r="H593" s="68"/>
      <c r="I593" s="197" t="s">
        <v>5317</v>
      </c>
      <c r="J593" s="68"/>
      <c r="K593" s="68"/>
      <c r="L593" s="68"/>
      <c r="M593" s="68"/>
      <c r="N593" s="348"/>
      <c r="O593" s="348"/>
      <c r="P593" s="214">
        <v>0</v>
      </c>
      <c r="Q593" s="214">
        <v>16651.18</v>
      </c>
      <c r="R593" s="68" t="s">
        <v>2328</v>
      </c>
      <c r="S593" s="349"/>
      <c r="T593" s="272"/>
    </row>
    <row r="594" spans="1:20" ht="76.5">
      <c r="A594" s="191">
        <v>46</v>
      </c>
      <c r="B594" s="68"/>
      <c r="C594" s="212" t="s">
        <v>1367</v>
      </c>
      <c r="D594" s="213">
        <v>45741</v>
      </c>
      <c r="E594" s="191" t="s">
        <v>2582</v>
      </c>
      <c r="F594" s="191" t="s">
        <v>3</v>
      </c>
      <c r="G594" s="191">
        <v>2270808</v>
      </c>
      <c r="H594" s="68"/>
      <c r="I594" s="197" t="s">
        <v>5317</v>
      </c>
      <c r="J594" s="68"/>
      <c r="K594" s="68"/>
      <c r="L594" s="68"/>
      <c r="M594" s="68"/>
      <c r="N594" s="348"/>
      <c r="O594" s="348"/>
      <c r="P594" s="214">
        <v>0</v>
      </c>
      <c r="Q594" s="214">
        <v>10924.28</v>
      </c>
      <c r="R594" s="68" t="s">
        <v>2328</v>
      </c>
      <c r="S594" s="349"/>
      <c r="T594" s="272"/>
    </row>
    <row r="595" spans="1:20" ht="76.5">
      <c r="A595" s="191">
        <v>670</v>
      </c>
      <c r="B595" s="68"/>
      <c r="C595" s="212" t="s">
        <v>178</v>
      </c>
      <c r="D595" s="213">
        <v>45741</v>
      </c>
      <c r="E595" s="191" t="s">
        <v>2582</v>
      </c>
      <c r="F595" s="191" t="s">
        <v>3</v>
      </c>
      <c r="G595" s="191">
        <v>2270808</v>
      </c>
      <c r="H595" s="68"/>
      <c r="I595" s="197" t="s">
        <v>5317</v>
      </c>
      <c r="J595" s="68"/>
      <c r="K595" s="68"/>
      <c r="L595" s="68"/>
      <c r="M595" s="68"/>
      <c r="N595" s="348"/>
      <c r="O595" s="348"/>
      <c r="P595" s="214">
        <v>0</v>
      </c>
      <c r="Q595" s="214">
        <v>6583.1</v>
      </c>
      <c r="R595" s="68" t="s">
        <v>2328</v>
      </c>
      <c r="S595" s="349"/>
      <c r="T595" s="272"/>
    </row>
    <row r="596" spans="1:20" ht="76.5">
      <c r="A596" s="191">
        <v>15</v>
      </c>
      <c r="B596" s="68"/>
      <c r="C596" s="212" t="s">
        <v>39</v>
      </c>
      <c r="D596" s="213">
        <v>45741</v>
      </c>
      <c r="E596" s="191" t="s">
        <v>2582</v>
      </c>
      <c r="F596" s="191" t="s">
        <v>3</v>
      </c>
      <c r="G596" s="191">
        <v>2270808</v>
      </c>
      <c r="H596" s="68"/>
      <c r="I596" s="197" t="s">
        <v>5317</v>
      </c>
      <c r="J596" s="68"/>
      <c r="K596" s="68"/>
      <c r="L596" s="68"/>
      <c r="M596" s="68"/>
      <c r="N596" s="348"/>
      <c r="O596" s="348"/>
      <c r="P596" s="214">
        <v>0</v>
      </c>
      <c r="Q596" s="214">
        <v>31755.129999999997</v>
      </c>
      <c r="R596" s="68" t="s">
        <v>2328</v>
      </c>
      <c r="S596" s="349"/>
      <c r="T596" s="272"/>
    </row>
    <row r="597" spans="1:20" ht="76.5">
      <c r="A597" s="191">
        <v>210</v>
      </c>
      <c r="B597" s="68"/>
      <c r="C597" s="212" t="s">
        <v>89</v>
      </c>
      <c r="D597" s="213">
        <v>45741</v>
      </c>
      <c r="E597" s="191" t="s">
        <v>2582</v>
      </c>
      <c r="F597" s="191" t="s">
        <v>3</v>
      </c>
      <c r="G597" s="191">
        <v>2270808</v>
      </c>
      <c r="H597" s="68"/>
      <c r="I597" s="197" t="s">
        <v>5317</v>
      </c>
      <c r="J597" s="68"/>
      <c r="K597" s="68"/>
      <c r="L597" s="68"/>
      <c r="M597" s="68"/>
      <c r="N597" s="348"/>
      <c r="O597" s="348"/>
      <c r="P597" s="214">
        <v>0</v>
      </c>
      <c r="Q597" s="214">
        <v>9814.48</v>
      </c>
      <c r="R597" s="68" t="s">
        <v>2328</v>
      </c>
      <c r="S597" s="349"/>
      <c r="T597" s="272"/>
    </row>
    <row r="598" spans="1:20" ht="76.5">
      <c r="A598" s="191">
        <v>253</v>
      </c>
      <c r="B598" s="68"/>
      <c r="C598" s="212" t="s">
        <v>104</v>
      </c>
      <c r="D598" s="213">
        <v>45741</v>
      </c>
      <c r="E598" s="191" t="s">
        <v>2582</v>
      </c>
      <c r="F598" s="191" t="s">
        <v>3</v>
      </c>
      <c r="G598" s="191">
        <v>2270808</v>
      </c>
      <c r="H598" s="68"/>
      <c r="I598" s="197" t="s">
        <v>5317</v>
      </c>
      <c r="J598" s="68"/>
      <c r="K598" s="68"/>
      <c r="L598" s="68"/>
      <c r="M598" s="68"/>
      <c r="N598" s="348"/>
      <c r="O598" s="348"/>
      <c r="P598" s="214">
        <v>0</v>
      </c>
      <c r="Q598" s="214">
        <v>5027.1899999999996</v>
      </c>
      <c r="R598" s="68" t="s">
        <v>2328</v>
      </c>
      <c r="S598" s="349"/>
      <c r="T598" s="272"/>
    </row>
    <row r="599" spans="1:20" ht="76.5">
      <c r="A599" s="191">
        <v>902</v>
      </c>
      <c r="B599" s="68"/>
      <c r="C599" s="212" t="s">
        <v>191</v>
      </c>
      <c r="D599" s="213">
        <v>45741</v>
      </c>
      <c r="E599" s="191" t="s">
        <v>2582</v>
      </c>
      <c r="F599" s="191" t="s">
        <v>3</v>
      </c>
      <c r="G599" s="191">
        <v>2270808</v>
      </c>
      <c r="H599" s="68"/>
      <c r="I599" s="197" t="s">
        <v>5317</v>
      </c>
      <c r="J599" s="68"/>
      <c r="K599" s="68"/>
      <c r="L599" s="68"/>
      <c r="M599" s="68"/>
      <c r="N599" s="348"/>
      <c r="O599" s="348"/>
      <c r="P599" s="214">
        <v>0</v>
      </c>
      <c r="Q599" s="214">
        <v>97036.75</v>
      </c>
      <c r="R599" s="68" t="s">
        <v>2328</v>
      </c>
      <c r="S599" s="349"/>
      <c r="T599" s="272"/>
    </row>
    <row r="600" spans="1:20" ht="76.5">
      <c r="A600" s="191">
        <v>902</v>
      </c>
      <c r="B600" s="68"/>
      <c r="C600" s="212" t="s">
        <v>191</v>
      </c>
      <c r="D600" s="213">
        <v>45741</v>
      </c>
      <c r="E600" s="191" t="s">
        <v>2582</v>
      </c>
      <c r="F600" s="191" t="s">
        <v>3</v>
      </c>
      <c r="G600" s="191">
        <v>2270808</v>
      </c>
      <c r="H600" s="68"/>
      <c r="I600" s="197" t="s">
        <v>5317</v>
      </c>
      <c r="J600" s="68"/>
      <c r="K600" s="68"/>
      <c r="L600" s="68"/>
      <c r="M600" s="68"/>
      <c r="N600" s="348"/>
      <c r="O600" s="348"/>
      <c r="P600" s="214">
        <v>0</v>
      </c>
      <c r="Q600" s="214">
        <v>155922.32999999999</v>
      </c>
      <c r="R600" s="68" t="s">
        <v>2328</v>
      </c>
      <c r="S600" s="349"/>
      <c r="T600" s="272"/>
    </row>
    <row r="601" spans="1:20" ht="76.5">
      <c r="A601" s="191">
        <v>266</v>
      </c>
      <c r="B601" s="68"/>
      <c r="C601" s="212" t="s">
        <v>1264</v>
      </c>
      <c r="D601" s="213">
        <v>45741</v>
      </c>
      <c r="E601" s="191" t="s">
        <v>2582</v>
      </c>
      <c r="F601" s="191" t="s">
        <v>3</v>
      </c>
      <c r="G601" s="191">
        <v>2270808</v>
      </c>
      <c r="H601" s="68"/>
      <c r="I601" s="197" t="s">
        <v>5317</v>
      </c>
      <c r="J601" s="68"/>
      <c r="K601" s="68"/>
      <c r="L601" s="68"/>
      <c r="M601" s="68"/>
      <c r="N601" s="348"/>
      <c r="O601" s="348"/>
      <c r="P601" s="214">
        <v>0</v>
      </c>
      <c r="Q601" s="214">
        <v>417388.64</v>
      </c>
      <c r="R601" s="68" t="s">
        <v>2328</v>
      </c>
      <c r="S601" s="349"/>
      <c r="T601" s="272"/>
    </row>
    <row r="602" spans="1:20" ht="63.75">
      <c r="A602" s="191">
        <v>15</v>
      </c>
      <c r="B602" s="68"/>
      <c r="C602" s="212" t="s">
        <v>39</v>
      </c>
      <c r="D602" s="213">
        <v>45741</v>
      </c>
      <c r="E602" s="191" t="s">
        <v>2583</v>
      </c>
      <c r="F602" s="191" t="s">
        <v>3</v>
      </c>
      <c r="G602" s="191">
        <v>2270810</v>
      </c>
      <c r="H602" s="68"/>
      <c r="I602" s="197" t="s">
        <v>5318</v>
      </c>
      <c r="J602" s="68"/>
      <c r="K602" s="68"/>
      <c r="L602" s="68"/>
      <c r="M602" s="68"/>
      <c r="N602" s="348"/>
      <c r="O602" s="348"/>
      <c r="P602" s="214">
        <v>0</v>
      </c>
      <c r="Q602" s="214">
        <v>373806.33</v>
      </c>
      <c r="R602" s="68" t="s">
        <v>1479</v>
      </c>
      <c r="S602" s="349"/>
      <c r="T602" s="272"/>
    </row>
    <row r="603" spans="1:20" ht="63.75">
      <c r="A603" s="191">
        <v>266</v>
      </c>
      <c r="B603" s="68"/>
      <c r="C603" s="212" t="s">
        <v>1264</v>
      </c>
      <c r="D603" s="213">
        <v>45741</v>
      </c>
      <c r="E603" s="191" t="s">
        <v>2583</v>
      </c>
      <c r="F603" s="191" t="s">
        <v>3</v>
      </c>
      <c r="G603" s="191">
        <v>2270810</v>
      </c>
      <c r="H603" s="68"/>
      <c r="I603" s="197" t="s">
        <v>5318</v>
      </c>
      <c r="J603" s="68"/>
      <c r="K603" s="68"/>
      <c r="L603" s="68"/>
      <c r="M603" s="68"/>
      <c r="N603" s="348"/>
      <c r="O603" s="348"/>
      <c r="P603" s="214">
        <v>0</v>
      </c>
      <c r="Q603" s="214">
        <v>453865.14</v>
      </c>
      <c r="R603" s="68" t="s">
        <v>1479</v>
      </c>
      <c r="S603" s="349"/>
      <c r="T603" s="272"/>
    </row>
    <row r="604" spans="1:20" ht="51">
      <c r="A604" s="191" t="s">
        <v>541</v>
      </c>
      <c r="B604" s="68"/>
      <c r="C604" s="212" t="s">
        <v>590</v>
      </c>
      <c r="D604" s="213">
        <v>45741</v>
      </c>
      <c r="E604" s="191" t="s">
        <v>2584</v>
      </c>
      <c r="F604" s="191" t="s">
        <v>3</v>
      </c>
      <c r="G604" s="191">
        <v>2270862</v>
      </c>
      <c r="H604" s="68"/>
      <c r="I604" s="197" t="s">
        <v>2808</v>
      </c>
      <c r="J604" s="68"/>
      <c r="K604" s="68"/>
      <c r="L604" s="68"/>
      <c r="M604" s="68"/>
      <c r="N604" s="348"/>
      <c r="O604" s="348"/>
      <c r="P604" s="214">
        <v>0</v>
      </c>
      <c r="Q604" s="214">
        <v>1426.8</v>
      </c>
      <c r="R604" s="68" t="s">
        <v>1479</v>
      </c>
      <c r="S604" s="349"/>
      <c r="T604" s="272"/>
    </row>
    <row r="605" spans="1:20" ht="51">
      <c r="A605" s="191" t="s">
        <v>541</v>
      </c>
      <c r="B605" s="68"/>
      <c r="C605" s="212" t="s">
        <v>590</v>
      </c>
      <c r="D605" s="213">
        <v>45741</v>
      </c>
      <c r="E605" s="191" t="s">
        <v>2585</v>
      </c>
      <c r="F605" s="191" t="s">
        <v>3</v>
      </c>
      <c r="G605" s="191">
        <v>2270864</v>
      </c>
      <c r="H605" s="68"/>
      <c r="I605" s="197" t="s">
        <v>2809</v>
      </c>
      <c r="J605" s="68"/>
      <c r="K605" s="68"/>
      <c r="L605" s="68"/>
      <c r="M605" s="68"/>
      <c r="N605" s="348"/>
      <c r="O605" s="348"/>
      <c r="P605" s="214">
        <v>0</v>
      </c>
      <c r="Q605" s="214">
        <v>237.8</v>
      </c>
      <c r="R605" s="68" t="s">
        <v>1479</v>
      </c>
      <c r="S605" s="349"/>
      <c r="T605" s="272"/>
    </row>
    <row r="606" spans="1:20" ht="51">
      <c r="A606" s="191" t="s">
        <v>541</v>
      </c>
      <c r="B606" s="68"/>
      <c r="C606" s="212" t="s">
        <v>590</v>
      </c>
      <c r="D606" s="213">
        <v>45741</v>
      </c>
      <c r="E606" s="191" t="s">
        <v>2586</v>
      </c>
      <c r="F606" s="191" t="s">
        <v>3</v>
      </c>
      <c r="G606" s="191">
        <v>2270866</v>
      </c>
      <c r="H606" s="68"/>
      <c r="I606" s="197" t="s">
        <v>2810</v>
      </c>
      <c r="J606" s="68"/>
      <c r="K606" s="68"/>
      <c r="L606" s="68"/>
      <c r="M606" s="68"/>
      <c r="N606" s="348"/>
      <c r="O606" s="348"/>
      <c r="P606" s="214">
        <v>0</v>
      </c>
      <c r="Q606" s="214">
        <v>1385</v>
      </c>
      <c r="R606" s="68" t="s">
        <v>1479</v>
      </c>
      <c r="S606" s="349"/>
      <c r="T606" s="272"/>
    </row>
    <row r="607" spans="1:20" ht="51">
      <c r="A607" s="191" t="s">
        <v>541</v>
      </c>
      <c r="B607" s="68"/>
      <c r="C607" s="212" t="s">
        <v>590</v>
      </c>
      <c r="D607" s="213">
        <v>45741</v>
      </c>
      <c r="E607" s="191" t="s">
        <v>2587</v>
      </c>
      <c r="F607" s="191" t="s">
        <v>3</v>
      </c>
      <c r="G607" s="191">
        <v>2270867</v>
      </c>
      <c r="H607" s="68"/>
      <c r="I607" s="197" t="s">
        <v>2811</v>
      </c>
      <c r="J607" s="68"/>
      <c r="K607" s="68"/>
      <c r="L607" s="68"/>
      <c r="M607" s="68"/>
      <c r="N607" s="348"/>
      <c r="O607" s="348"/>
      <c r="P607" s="214">
        <v>0</v>
      </c>
      <c r="Q607" s="214">
        <v>123.4</v>
      </c>
      <c r="R607" s="68" t="s">
        <v>1479</v>
      </c>
      <c r="S607" s="349"/>
      <c r="T607" s="272"/>
    </row>
    <row r="608" spans="1:20" ht="51">
      <c r="A608" s="191" t="s">
        <v>541</v>
      </c>
      <c r="B608" s="68"/>
      <c r="C608" s="212" t="s">
        <v>590</v>
      </c>
      <c r="D608" s="213">
        <v>45741</v>
      </c>
      <c r="E608" s="191" t="s">
        <v>2588</v>
      </c>
      <c r="F608" s="191" t="s">
        <v>3</v>
      </c>
      <c r="G608" s="191">
        <v>2270868</v>
      </c>
      <c r="H608" s="68"/>
      <c r="I608" s="197" t="s">
        <v>2812</v>
      </c>
      <c r="J608" s="68"/>
      <c r="K608" s="68"/>
      <c r="L608" s="68"/>
      <c r="M608" s="68"/>
      <c r="N608" s="348"/>
      <c r="O608" s="348"/>
      <c r="P608" s="214">
        <v>0</v>
      </c>
      <c r="Q608" s="214">
        <v>15831.54</v>
      </c>
      <c r="R608" s="68" t="s">
        <v>1479</v>
      </c>
      <c r="S608" s="349"/>
      <c r="T608" s="272"/>
    </row>
    <row r="609" spans="1:20" ht="51">
      <c r="A609" s="191" t="s">
        <v>541</v>
      </c>
      <c r="B609" s="68"/>
      <c r="C609" s="212" t="s">
        <v>590</v>
      </c>
      <c r="D609" s="213">
        <v>45741</v>
      </c>
      <c r="E609" s="191" t="s">
        <v>2589</v>
      </c>
      <c r="F609" s="191" t="s">
        <v>3</v>
      </c>
      <c r="G609" s="191">
        <v>2270869</v>
      </c>
      <c r="H609" s="68"/>
      <c r="I609" s="197" t="s">
        <v>2813</v>
      </c>
      <c r="J609" s="68"/>
      <c r="K609" s="68"/>
      <c r="L609" s="68"/>
      <c r="M609" s="68"/>
      <c r="N609" s="348"/>
      <c r="O609" s="348"/>
      <c r="P609" s="214">
        <v>0</v>
      </c>
      <c r="Q609" s="214">
        <v>2676.7</v>
      </c>
      <c r="R609" s="68" t="s">
        <v>1479</v>
      </c>
      <c r="S609" s="349"/>
      <c r="T609" s="272"/>
    </row>
    <row r="610" spans="1:20" ht="51">
      <c r="A610" s="191" t="s">
        <v>541</v>
      </c>
      <c r="B610" s="68"/>
      <c r="C610" s="212" t="s">
        <v>590</v>
      </c>
      <c r="D610" s="213">
        <v>45741</v>
      </c>
      <c r="E610" s="191" t="s">
        <v>2590</v>
      </c>
      <c r="F610" s="191" t="s">
        <v>3</v>
      </c>
      <c r="G610" s="191">
        <v>2270872</v>
      </c>
      <c r="H610" s="68"/>
      <c r="I610" s="197" t="s">
        <v>2814</v>
      </c>
      <c r="J610" s="68"/>
      <c r="K610" s="68"/>
      <c r="L610" s="68"/>
      <c r="M610" s="68"/>
      <c r="N610" s="348"/>
      <c r="O610" s="348"/>
      <c r="P610" s="214">
        <v>0</v>
      </c>
      <c r="Q610" s="214">
        <v>2087.0700000000002</v>
      </c>
      <c r="R610" s="68" t="s">
        <v>1479</v>
      </c>
      <c r="S610" s="349"/>
      <c r="T610" s="272"/>
    </row>
    <row r="611" spans="1:20" ht="51">
      <c r="A611" s="191" t="s">
        <v>541</v>
      </c>
      <c r="B611" s="68"/>
      <c r="C611" s="212" t="s">
        <v>590</v>
      </c>
      <c r="D611" s="213">
        <v>45741</v>
      </c>
      <c r="E611" s="191" t="s">
        <v>2591</v>
      </c>
      <c r="F611" s="191" t="s">
        <v>3</v>
      </c>
      <c r="G611" s="191">
        <v>2270874</v>
      </c>
      <c r="H611" s="68"/>
      <c r="I611" s="197" t="s">
        <v>2815</v>
      </c>
      <c r="J611" s="68"/>
      <c r="K611" s="68"/>
      <c r="L611" s="68"/>
      <c r="M611" s="68"/>
      <c r="N611" s="348"/>
      <c r="O611" s="348"/>
      <c r="P611" s="214">
        <v>0</v>
      </c>
      <c r="Q611" s="214">
        <v>30192.39</v>
      </c>
      <c r="R611" s="68" t="s">
        <v>1479</v>
      </c>
      <c r="S611" s="349"/>
      <c r="T611" s="272"/>
    </row>
    <row r="612" spans="1:20" ht="51">
      <c r="A612" s="191" t="s">
        <v>541</v>
      </c>
      <c r="B612" s="68"/>
      <c r="C612" s="212" t="s">
        <v>590</v>
      </c>
      <c r="D612" s="213">
        <v>45741</v>
      </c>
      <c r="E612" s="191" t="s">
        <v>2592</v>
      </c>
      <c r="F612" s="191" t="s">
        <v>3</v>
      </c>
      <c r="G612" s="191">
        <v>2270875</v>
      </c>
      <c r="H612" s="68"/>
      <c r="I612" s="197" t="s">
        <v>2816</v>
      </c>
      <c r="J612" s="68"/>
      <c r="K612" s="68"/>
      <c r="L612" s="68"/>
      <c r="M612" s="68"/>
      <c r="N612" s="348"/>
      <c r="O612" s="348"/>
      <c r="P612" s="214">
        <v>0</v>
      </c>
      <c r="Q612" s="214">
        <v>31158.29</v>
      </c>
      <c r="R612" s="68" t="s">
        <v>1479</v>
      </c>
      <c r="S612" s="349"/>
      <c r="T612" s="272"/>
    </row>
    <row r="613" spans="1:20" ht="51">
      <c r="A613" s="191" t="s">
        <v>541</v>
      </c>
      <c r="B613" s="68"/>
      <c r="C613" s="212" t="s">
        <v>590</v>
      </c>
      <c r="D613" s="213">
        <v>45741</v>
      </c>
      <c r="E613" s="191" t="s">
        <v>2593</v>
      </c>
      <c r="F613" s="191" t="s">
        <v>3</v>
      </c>
      <c r="G613" s="191">
        <v>2270878</v>
      </c>
      <c r="H613" s="68"/>
      <c r="I613" s="197" t="s">
        <v>2817</v>
      </c>
      <c r="J613" s="68"/>
      <c r="K613" s="68"/>
      <c r="L613" s="68"/>
      <c r="M613" s="68"/>
      <c r="N613" s="348"/>
      <c r="O613" s="348"/>
      <c r="P613" s="214">
        <v>0</v>
      </c>
      <c r="Q613" s="214">
        <v>22102.6</v>
      </c>
      <c r="R613" s="68" t="s">
        <v>1479</v>
      </c>
      <c r="S613" s="349"/>
      <c r="T613" s="272"/>
    </row>
    <row r="614" spans="1:20" ht="51">
      <c r="A614" s="191" t="s">
        <v>541</v>
      </c>
      <c r="B614" s="68"/>
      <c r="C614" s="212" t="s">
        <v>590</v>
      </c>
      <c r="D614" s="213">
        <v>45741</v>
      </c>
      <c r="E614" s="191" t="s">
        <v>2594</v>
      </c>
      <c r="F614" s="191" t="s">
        <v>3</v>
      </c>
      <c r="G614" s="191">
        <v>2270880</v>
      </c>
      <c r="H614" s="68"/>
      <c r="I614" s="197" t="s">
        <v>2818</v>
      </c>
      <c r="J614" s="68"/>
      <c r="K614" s="68"/>
      <c r="L614" s="68"/>
      <c r="M614" s="68"/>
      <c r="N614" s="348"/>
      <c r="O614" s="348"/>
      <c r="P614" s="214">
        <v>0</v>
      </c>
      <c r="Q614" s="214">
        <v>23348.9</v>
      </c>
      <c r="R614" s="68" t="s">
        <v>1479</v>
      </c>
      <c r="S614" s="349"/>
      <c r="T614" s="272"/>
    </row>
    <row r="615" spans="1:20" ht="51">
      <c r="A615" s="191" t="s">
        <v>550</v>
      </c>
      <c r="B615" s="68"/>
      <c r="C615" s="212" t="s">
        <v>589</v>
      </c>
      <c r="D615" s="213">
        <v>45741</v>
      </c>
      <c r="E615" s="191" t="s">
        <v>2595</v>
      </c>
      <c r="F615" s="191" t="s">
        <v>3</v>
      </c>
      <c r="G615" s="191">
        <v>2270882</v>
      </c>
      <c r="H615" s="68"/>
      <c r="I615" s="197" t="s">
        <v>2819</v>
      </c>
      <c r="J615" s="68"/>
      <c r="K615" s="68"/>
      <c r="L615" s="68"/>
      <c r="M615" s="68"/>
      <c r="N615" s="348"/>
      <c r="O615" s="348"/>
      <c r="P615" s="214">
        <v>0</v>
      </c>
      <c r="Q615" s="214">
        <v>5347.38</v>
      </c>
      <c r="R615" s="68" t="s">
        <v>1479</v>
      </c>
      <c r="S615" s="349"/>
      <c r="T615" s="272"/>
    </row>
    <row r="616" spans="1:20" ht="51">
      <c r="A616" s="191" t="s">
        <v>541</v>
      </c>
      <c r="B616" s="68"/>
      <c r="C616" s="212" t="s">
        <v>590</v>
      </c>
      <c r="D616" s="213">
        <v>45741</v>
      </c>
      <c r="E616" s="191" t="s">
        <v>2596</v>
      </c>
      <c r="F616" s="191" t="s">
        <v>3</v>
      </c>
      <c r="G616" s="191">
        <v>2270883</v>
      </c>
      <c r="H616" s="68"/>
      <c r="I616" s="197" t="s">
        <v>2820</v>
      </c>
      <c r="J616" s="68"/>
      <c r="K616" s="68"/>
      <c r="L616" s="68"/>
      <c r="M616" s="68"/>
      <c r="N616" s="348"/>
      <c r="O616" s="348"/>
      <c r="P616" s="214">
        <v>0</v>
      </c>
      <c r="Q616" s="214">
        <v>8742.81</v>
      </c>
      <c r="R616" s="68" t="s">
        <v>1479</v>
      </c>
      <c r="S616" s="349"/>
      <c r="T616" s="272"/>
    </row>
    <row r="617" spans="1:20" ht="51">
      <c r="A617" s="191" t="s">
        <v>541</v>
      </c>
      <c r="B617" s="68"/>
      <c r="C617" s="212" t="s">
        <v>590</v>
      </c>
      <c r="D617" s="213">
        <v>45741</v>
      </c>
      <c r="E617" s="191" t="s">
        <v>2597</v>
      </c>
      <c r="F617" s="191" t="s">
        <v>3</v>
      </c>
      <c r="G617" s="191">
        <v>2270884</v>
      </c>
      <c r="H617" s="68"/>
      <c r="I617" s="197" t="s">
        <v>2821</v>
      </c>
      <c r="J617" s="68"/>
      <c r="K617" s="68"/>
      <c r="L617" s="68"/>
      <c r="M617" s="68"/>
      <c r="N617" s="348"/>
      <c r="O617" s="348"/>
      <c r="P617" s="214">
        <v>0</v>
      </c>
      <c r="Q617" s="214">
        <v>3944.59</v>
      </c>
      <c r="R617" s="68" t="s">
        <v>1479</v>
      </c>
      <c r="S617" s="349"/>
      <c r="T617" s="272"/>
    </row>
    <row r="618" spans="1:20" ht="51">
      <c r="A618" s="191" t="s">
        <v>541</v>
      </c>
      <c r="B618" s="68"/>
      <c r="C618" s="212" t="s">
        <v>590</v>
      </c>
      <c r="D618" s="213">
        <v>45741</v>
      </c>
      <c r="E618" s="191" t="s">
        <v>2598</v>
      </c>
      <c r="F618" s="191" t="s">
        <v>3</v>
      </c>
      <c r="G618" s="191">
        <v>2270887</v>
      </c>
      <c r="H618" s="68"/>
      <c r="I618" s="197" t="s">
        <v>2822</v>
      </c>
      <c r="J618" s="68"/>
      <c r="K618" s="68"/>
      <c r="L618" s="68"/>
      <c r="M618" s="68"/>
      <c r="N618" s="348"/>
      <c r="O618" s="348"/>
      <c r="P618" s="214">
        <v>0</v>
      </c>
      <c r="Q618" s="214">
        <v>1555.58</v>
      </c>
      <c r="R618" s="68" t="s">
        <v>1479</v>
      </c>
      <c r="S618" s="349"/>
      <c r="T618" s="272"/>
    </row>
    <row r="619" spans="1:20" ht="51">
      <c r="A619" s="191" t="s">
        <v>541</v>
      </c>
      <c r="B619" s="68"/>
      <c r="C619" s="212" t="s">
        <v>590</v>
      </c>
      <c r="D619" s="213">
        <v>45741</v>
      </c>
      <c r="E619" s="191" t="s">
        <v>2599</v>
      </c>
      <c r="F619" s="191" t="s">
        <v>3</v>
      </c>
      <c r="G619" s="191">
        <v>2270889</v>
      </c>
      <c r="H619" s="68"/>
      <c r="I619" s="197" t="s">
        <v>2823</v>
      </c>
      <c r="J619" s="68"/>
      <c r="K619" s="68"/>
      <c r="L619" s="68"/>
      <c r="M619" s="68"/>
      <c r="N619" s="348"/>
      <c r="O619" s="348"/>
      <c r="P619" s="214">
        <v>0</v>
      </c>
      <c r="Q619" s="214">
        <v>4268.3900000000003</v>
      </c>
      <c r="R619" s="68" t="s">
        <v>1479</v>
      </c>
      <c r="S619" s="349"/>
      <c r="T619" s="272"/>
    </row>
    <row r="620" spans="1:20" ht="51">
      <c r="A620" s="191" t="s">
        <v>541</v>
      </c>
      <c r="B620" s="68"/>
      <c r="C620" s="212" t="s">
        <v>590</v>
      </c>
      <c r="D620" s="213">
        <v>45741</v>
      </c>
      <c r="E620" s="191" t="s">
        <v>2600</v>
      </c>
      <c r="F620" s="191" t="s">
        <v>3</v>
      </c>
      <c r="G620" s="191">
        <v>2270891</v>
      </c>
      <c r="H620" s="68"/>
      <c r="I620" s="197" t="s">
        <v>2824</v>
      </c>
      <c r="J620" s="68"/>
      <c r="K620" s="68"/>
      <c r="L620" s="68"/>
      <c r="M620" s="68"/>
      <c r="N620" s="348"/>
      <c r="O620" s="348"/>
      <c r="P620" s="214">
        <v>0</v>
      </c>
      <c r="Q620" s="214">
        <v>2648.33</v>
      </c>
      <c r="R620" s="68" t="s">
        <v>1479</v>
      </c>
      <c r="S620" s="349"/>
      <c r="T620" s="272"/>
    </row>
    <row r="621" spans="1:20" ht="51">
      <c r="A621" s="191" t="s">
        <v>541</v>
      </c>
      <c r="B621" s="68"/>
      <c r="C621" s="212" t="s">
        <v>590</v>
      </c>
      <c r="D621" s="213">
        <v>45741</v>
      </c>
      <c r="E621" s="191" t="s">
        <v>2601</v>
      </c>
      <c r="F621" s="191" t="s">
        <v>3</v>
      </c>
      <c r="G621" s="191">
        <v>2270892</v>
      </c>
      <c r="H621" s="68"/>
      <c r="I621" s="197" t="s">
        <v>2825</v>
      </c>
      <c r="J621" s="68"/>
      <c r="K621" s="68"/>
      <c r="L621" s="68"/>
      <c r="M621" s="68"/>
      <c r="N621" s="348"/>
      <c r="O621" s="348"/>
      <c r="P621" s="214">
        <v>0</v>
      </c>
      <c r="Q621" s="214">
        <v>35425.97</v>
      </c>
      <c r="R621" s="68" t="s">
        <v>1479</v>
      </c>
      <c r="S621" s="349"/>
      <c r="T621" s="272"/>
    </row>
    <row r="622" spans="1:20" ht="51">
      <c r="A622" s="191" t="s">
        <v>541</v>
      </c>
      <c r="B622" s="68"/>
      <c r="C622" s="212" t="s">
        <v>590</v>
      </c>
      <c r="D622" s="213">
        <v>45741</v>
      </c>
      <c r="E622" s="191" t="s">
        <v>2602</v>
      </c>
      <c r="F622" s="191" t="s">
        <v>3</v>
      </c>
      <c r="G622" s="191">
        <v>2270895</v>
      </c>
      <c r="H622" s="68"/>
      <c r="I622" s="197" t="s">
        <v>2826</v>
      </c>
      <c r="J622" s="68"/>
      <c r="K622" s="68"/>
      <c r="L622" s="68"/>
      <c r="M622" s="68"/>
      <c r="N622" s="348"/>
      <c r="O622" s="348"/>
      <c r="P622" s="214">
        <v>0</v>
      </c>
      <c r="Q622" s="214">
        <v>25973.55</v>
      </c>
      <c r="R622" s="68" t="s">
        <v>1479</v>
      </c>
      <c r="S622" s="349"/>
      <c r="T622" s="272"/>
    </row>
    <row r="623" spans="1:20" ht="51">
      <c r="A623" s="191" t="s">
        <v>541</v>
      </c>
      <c r="B623" s="68"/>
      <c r="C623" s="212" t="s">
        <v>590</v>
      </c>
      <c r="D623" s="213">
        <v>45741</v>
      </c>
      <c r="E623" s="191" t="s">
        <v>2603</v>
      </c>
      <c r="F623" s="191" t="s">
        <v>3</v>
      </c>
      <c r="G623" s="191">
        <v>2270896</v>
      </c>
      <c r="H623" s="68"/>
      <c r="I623" s="197" t="s">
        <v>2827</v>
      </c>
      <c r="J623" s="68"/>
      <c r="K623" s="68"/>
      <c r="L623" s="68"/>
      <c r="M623" s="68"/>
      <c r="N623" s="348"/>
      <c r="O623" s="348"/>
      <c r="P623" s="214">
        <v>0</v>
      </c>
      <c r="Q623" s="214">
        <v>671.22</v>
      </c>
      <c r="R623" s="68" t="s">
        <v>1479</v>
      </c>
      <c r="S623" s="349"/>
      <c r="T623" s="272"/>
    </row>
    <row r="624" spans="1:20" ht="51">
      <c r="A624" s="191" t="s">
        <v>541</v>
      </c>
      <c r="B624" s="68"/>
      <c r="C624" s="212" t="s">
        <v>590</v>
      </c>
      <c r="D624" s="213">
        <v>45741</v>
      </c>
      <c r="E624" s="191" t="s">
        <v>2604</v>
      </c>
      <c r="F624" s="191" t="s">
        <v>3</v>
      </c>
      <c r="G624" s="191">
        <v>2270897</v>
      </c>
      <c r="H624" s="68"/>
      <c r="I624" s="197" t="s">
        <v>2828</v>
      </c>
      <c r="J624" s="68"/>
      <c r="K624" s="68"/>
      <c r="L624" s="68"/>
      <c r="M624" s="68"/>
      <c r="N624" s="348"/>
      <c r="O624" s="348"/>
      <c r="P624" s="214">
        <v>0</v>
      </c>
      <c r="Q624" s="214">
        <v>9794.4599999999991</v>
      </c>
      <c r="R624" s="68" t="s">
        <v>1479</v>
      </c>
      <c r="S624" s="349"/>
      <c r="T624" s="272"/>
    </row>
    <row r="625" spans="1:20" ht="51">
      <c r="A625" s="191" t="s">
        <v>541</v>
      </c>
      <c r="B625" s="68"/>
      <c r="C625" s="212" t="s">
        <v>590</v>
      </c>
      <c r="D625" s="213">
        <v>45741</v>
      </c>
      <c r="E625" s="191" t="s">
        <v>2605</v>
      </c>
      <c r="F625" s="191" t="s">
        <v>3</v>
      </c>
      <c r="G625" s="191">
        <v>2270900</v>
      </c>
      <c r="H625" s="68"/>
      <c r="I625" s="197" t="s">
        <v>2829</v>
      </c>
      <c r="J625" s="68"/>
      <c r="K625" s="68"/>
      <c r="L625" s="68"/>
      <c r="M625" s="68"/>
      <c r="N625" s="348"/>
      <c r="O625" s="348"/>
      <c r="P625" s="214">
        <v>0</v>
      </c>
      <c r="Q625" s="214">
        <v>65976.3</v>
      </c>
      <c r="R625" s="68" t="s">
        <v>1479</v>
      </c>
      <c r="S625" s="349"/>
      <c r="T625" s="272"/>
    </row>
    <row r="626" spans="1:20" ht="51">
      <c r="A626" s="191" t="s">
        <v>541</v>
      </c>
      <c r="B626" s="68"/>
      <c r="C626" s="212" t="s">
        <v>590</v>
      </c>
      <c r="D626" s="213">
        <v>45741</v>
      </c>
      <c r="E626" s="191" t="s">
        <v>2606</v>
      </c>
      <c r="F626" s="191" t="s">
        <v>3</v>
      </c>
      <c r="G626" s="191">
        <v>2270903</v>
      </c>
      <c r="H626" s="68"/>
      <c r="I626" s="197" t="s">
        <v>2830</v>
      </c>
      <c r="J626" s="68"/>
      <c r="K626" s="68"/>
      <c r="L626" s="68"/>
      <c r="M626" s="68"/>
      <c r="N626" s="348"/>
      <c r="O626" s="348"/>
      <c r="P626" s="214">
        <v>0</v>
      </c>
      <c r="Q626" s="214">
        <v>97489.59</v>
      </c>
      <c r="R626" s="68" t="s">
        <v>1479</v>
      </c>
      <c r="S626" s="349"/>
      <c r="T626" s="272"/>
    </row>
    <row r="627" spans="1:20" ht="51">
      <c r="A627" s="191" t="s">
        <v>541</v>
      </c>
      <c r="B627" s="68"/>
      <c r="C627" s="212" t="s">
        <v>590</v>
      </c>
      <c r="D627" s="213">
        <v>45741</v>
      </c>
      <c r="E627" s="191" t="s">
        <v>2607</v>
      </c>
      <c r="F627" s="191" t="s">
        <v>3</v>
      </c>
      <c r="G627" s="191">
        <v>2270904</v>
      </c>
      <c r="H627" s="68"/>
      <c r="I627" s="197" t="s">
        <v>2831</v>
      </c>
      <c r="J627" s="68"/>
      <c r="K627" s="68"/>
      <c r="L627" s="68"/>
      <c r="M627" s="68"/>
      <c r="N627" s="348"/>
      <c r="O627" s="348"/>
      <c r="P627" s="214">
        <v>0</v>
      </c>
      <c r="Q627" s="214">
        <v>20429.75</v>
      </c>
      <c r="R627" s="68" t="s">
        <v>1479</v>
      </c>
      <c r="S627" s="349"/>
      <c r="T627" s="272"/>
    </row>
    <row r="628" spans="1:20" ht="51">
      <c r="A628" s="191" t="s">
        <v>541</v>
      </c>
      <c r="B628" s="68"/>
      <c r="C628" s="212" t="s">
        <v>590</v>
      </c>
      <c r="D628" s="213">
        <v>45741</v>
      </c>
      <c r="E628" s="191" t="s">
        <v>2608</v>
      </c>
      <c r="F628" s="191" t="s">
        <v>3</v>
      </c>
      <c r="G628" s="191">
        <v>2270906</v>
      </c>
      <c r="H628" s="68"/>
      <c r="I628" s="197" t="s">
        <v>2832</v>
      </c>
      <c r="J628" s="68"/>
      <c r="K628" s="68"/>
      <c r="L628" s="68"/>
      <c r="M628" s="68"/>
      <c r="N628" s="348"/>
      <c r="O628" s="348"/>
      <c r="P628" s="214">
        <v>0</v>
      </c>
      <c r="Q628" s="214">
        <v>65911.429999999993</v>
      </c>
      <c r="R628" s="68" t="s">
        <v>1479</v>
      </c>
      <c r="S628" s="349"/>
      <c r="T628" s="272"/>
    </row>
    <row r="629" spans="1:20" ht="51">
      <c r="A629" s="191" t="s">
        <v>541</v>
      </c>
      <c r="B629" s="68"/>
      <c r="C629" s="212" t="s">
        <v>590</v>
      </c>
      <c r="D629" s="213">
        <v>45741</v>
      </c>
      <c r="E629" s="191" t="s">
        <v>2609</v>
      </c>
      <c r="F629" s="191" t="s">
        <v>3</v>
      </c>
      <c r="G629" s="191">
        <v>2270909</v>
      </c>
      <c r="H629" s="68"/>
      <c r="I629" s="197" t="s">
        <v>2833</v>
      </c>
      <c r="J629" s="68"/>
      <c r="K629" s="68"/>
      <c r="L629" s="68"/>
      <c r="M629" s="68"/>
      <c r="N629" s="348"/>
      <c r="O629" s="348"/>
      <c r="P629" s="214">
        <v>0</v>
      </c>
      <c r="Q629" s="214">
        <v>50491.37</v>
      </c>
      <c r="R629" s="68" t="s">
        <v>1479</v>
      </c>
      <c r="S629" s="349"/>
      <c r="T629" s="272"/>
    </row>
    <row r="630" spans="1:20" ht="51">
      <c r="A630" s="191" t="s">
        <v>541</v>
      </c>
      <c r="B630" s="68"/>
      <c r="C630" s="212" t="s">
        <v>590</v>
      </c>
      <c r="D630" s="213">
        <v>45741</v>
      </c>
      <c r="E630" s="191" t="s">
        <v>2610</v>
      </c>
      <c r="F630" s="191" t="s">
        <v>3</v>
      </c>
      <c r="G630" s="191">
        <v>2270912</v>
      </c>
      <c r="H630" s="68"/>
      <c r="I630" s="197" t="s">
        <v>2834</v>
      </c>
      <c r="J630" s="68"/>
      <c r="K630" s="68"/>
      <c r="L630" s="68"/>
      <c r="M630" s="68"/>
      <c r="N630" s="348"/>
      <c r="O630" s="348"/>
      <c r="P630" s="214">
        <v>0</v>
      </c>
      <c r="Q630" s="214">
        <v>12756.35</v>
      </c>
      <c r="R630" s="68" t="s">
        <v>1479</v>
      </c>
      <c r="S630" s="349"/>
      <c r="T630" s="272"/>
    </row>
    <row r="631" spans="1:20" ht="51">
      <c r="A631" s="191" t="s">
        <v>541</v>
      </c>
      <c r="B631" s="68"/>
      <c r="C631" s="212" t="s">
        <v>590</v>
      </c>
      <c r="D631" s="213">
        <v>45741</v>
      </c>
      <c r="E631" s="191" t="s">
        <v>2611</v>
      </c>
      <c r="F631" s="191" t="s">
        <v>3</v>
      </c>
      <c r="G631" s="191">
        <v>2270915</v>
      </c>
      <c r="H631" s="68"/>
      <c r="I631" s="197" t="s">
        <v>2835</v>
      </c>
      <c r="J631" s="68"/>
      <c r="K631" s="68"/>
      <c r="L631" s="68"/>
      <c r="M631" s="68"/>
      <c r="N631" s="348"/>
      <c r="O631" s="348"/>
      <c r="P631" s="214">
        <v>0</v>
      </c>
      <c r="Q631" s="214">
        <v>4066.47</v>
      </c>
      <c r="R631" s="68" t="s">
        <v>1479</v>
      </c>
      <c r="S631" s="349"/>
      <c r="T631" s="272"/>
    </row>
    <row r="632" spans="1:20" ht="51">
      <c r="A632" s="191" t="s">
        <v>541</v>
      </c>
      <c r="B632" s="68"/>
      <c r="C632" s="212" t="s">
        <v>590</v>
      </c>
      <c r="D632" s="213">
        <v>45741</v>
      </c>
      <c r="E632" s="191" t="s">
        <v>2612</v>
      </c>
      <c r="F632" s="191" t="s">
        <v>3</v>
      </c>
      <c r="G632" s="191">
        <v>2270916</v>
      </c>
      <c r="H632" s="68"/>
      <c r="I632" s="197" t="s">
        <v>2836</v>
      </c>
      <c r="J632" s="68"/>
      <c r="K632" s="68"/>
      <c r="L632" s="68"/>
      <c r="M632" s="68"/>
      <c r="N632" s="348"/>
      <c r="O632" s="348"/>
      <c r="P632" s="214">
        <v>0</v>
      </c>
      <c r="Q632" s="214">
        <v>4839.04</v>
      </c>
      <c r="R632" s="68" t="s">
        <v>1479</v>
      </c>
      <c r="S632" s="349"/>
      <c r="T632" s="272"/>
    </row>
    <row r="633" spans="1:20" ht="51">
      <c r="A633" s="191" t="s">
        <v>541</v>
      </c>
      <c r="B633" s="68"/>
      <c r="C633" s="212" t="s">
        <v>590</v>
      </c>
      <c r="D633" s="213">
        <v>45741</v>
      </c>
      <c r="E633" s="191" t="s">
        <v>2613</v>
      </c>
      <c r="F633" s="191" t="s">
        <v>3</v>
      </c>
      <c r="G633" s="191">
        <v>2270919</v>
      </c>
      <c r="H633" s="68"/>
      <c r="I633" s="197" t="s">
        <v>2837</v>
      </c>
      <c r="J633" s="68"/>
      <c r="K633" s="68"/>
      <c r="L633" s="68"/>
      <c r="M633" s="68"/>
      <c r="N633" s="348"/>
      <c r="O633" s="348"/>
      <c r="P633" s="214">
        <v>0</v>
      </c>
      <c r="Q633" s="214">
        <v>2999.8</v>
      </c>
      <c r="R633" s="68" t="s">
        <v>1479</v>
      </c>
      <c r="S633" s="349"/>
      <c r="T633" s="272"/>
    </row>
    <row r="634" spans="1:20" ht="51">
      <c r="A634" s="191" t="s">
        <v>541</v>
      </c>
      <c r="B634" s="68"/>
      <c r="C634" s="212" t="s">
        <v>590</v>
      </c>
      <c r="D634" s="213">
        <v>45741</v>
      </c>
      <c r="E634" s="191" t="s">
        <v>2614</v>
      </c>
      <c r="F634" s="191" t="s">
        <v>3</v>
      </c>
      <c r="G634" s="191">
        <v>2270922</v>
      </c>
      <c r="H634" s="68"/>
      <c r="I634" s="197" t="s">
        <v>2838</v>
      </c>
      <c r="J634" s="68"/>
      <c r="K634" s="68"/>
      <c r="L634" s="68"/>
      <c r="M634" s="68"/>
      <c r="N634" s="348"/>
      <c r="O634" s="348"/>
      <c r="P634" s="214">
        <v>0</v>
      </c>
      <c r="Q634" s="214">
        <v>107594.57</v>
      </c>
      <c r="R634" s="68" t="s">
        <v>1479</v>
      </c>
      <c r="S634" s="349"/>
      <c r="T634" s="272"/>
    </row>
    <row r="635" spans="1:20" ht="51">
      <c r="A635" s="191" t="s">
        <v>541</v>
      </c>
      <c r="B635" s="68"/>
      <c r="C635" s="212" t="s">
        <v>590</v>
      </c>
      <c r="D635" s="213">
        <v>45741</v>
      </c>
      <c r="E635" s="191" t="s">
        <v>2615</v>
      </c>
      <c r="F635" s="191" t="s">
        <v>3</v>
      </c>
      <c r="G635" s="191">
        <v>2270924</v>
      </c>
      <c r="H635" s="68"/>
      <c r="I635" s="197" t="s">
        <v>2839</v>
      </c>
      <c r="J635" s="68"/>
      <c r="K635" s="68"/>
      <c r="L635" s="68"/>
      <c r="M635" s="68"/>
      <c r="N635" s="348"/>
      <c r="O635" s="348"/>
      <c r="P635" s="214">
        <v>0</v>
      </c>
      <c r="Q635" s="214">
        <v>830.61</v>
      </c>
      <c r="R635" s="68" t="s">
        <v>1479</v>
      </c>
      <c r="S635" s="349"/>
      <c r="T635" s="272"/>
    </row>
    <row r="636" spans="1:20" ht="51">
      <c r="A636" s="191" t="s">
        <v>541</v>
      </c>
      <c r="B636" s="68"/>
      <c r="C636" s="212" t="s">
        <v>590</v>
      </c>
      <c r="D636" s="213">
        <v>45741</v>
      </c>
      <c r="E636" s="191" t="s">
        <v>2616</v>
      </c>
      <c r="F636" s="191" t="s">
        <v>3</v>
      </c>
      <c r="G636" s="191">
        <v>2270927</v>
      </c>
      <c r="H636" s="68"/>
      <c r="I636" s="197" t="s">
        <v>2840</v>
      </c>
      <c r="J636" s="68"/>
      <c r="K636" s="68"/>
      <c r="L636" s="68"/>
      <c r="M636" s="68"/>
      <c r="N636" s="348"/>
      <c r="O636" s="348"/>
      <c r="P636" s="214">
        <v>0</v>
      </c>
      <c r="Q636" s="214">
        <v>237.04</v>
      </c>
      <c r="R636" s="68" t="s">
        <v>1479</v>
      </c>
      <c r="S636" s="349"/>
      <c r="T636" s="272"/>
    </row>
    <row r="637" spans="1:20" ht="51">
      <c r="A637" s="191" t="s">
        <v>541</v>
      </c>
      <c r="B637" s="68"/>
      <c r="C637" s="212" t="s">
        <v>590</v>
      </c>
      <c r="D637" s="213">
        <v>45741</v>
      </c>
      <c r="E637" s="191" t="s">
        <v>2617</v>
      </c>
      <c r="F637" s="191" t="s">
        <v>3</v>
      </c>
      <c r="G637" s="191">
        <v>2270929</v>
      </c>
      <c r="H637" s="68"/>
      <c r="I637" s="197" t="s">
        <v>2841</v>
      </c>
      <c r="J637" s="68"/>
      <c r="K637" s="68"/>
      <c r="L637" s="68"/>
      <c r="M637" s="68"/>
      <c r="N637" s="348"/>
      <c r="O637" s="348"/>
      <c r="P637" s="214">
        <v>0</v>
      </c>
      <c r="Q637" s="214">
        <v>172.46</v>
      </c>
      <c r="R637" s="68" t="s">
        <v>1479</v>
      </c>
      <c r="S637" s="349"/>
      <c r="T637" s="272"/>
    </row>
    <row r="638" spans="1:20" ht="51">
      <c r="A638" s="191" t="s">
        <v>541</v>
      </c>
      <c r="B638" s="68"/>
      <c r="C638" s="212" t="s">
        <v>590</v>
      </c>
      <c r="D638" s="213">
        <v>45741</v>
      </c>
      <c r="E638" s="191" t="s">
        <v>2618</v>
      </c>
      <c r="F638" s="191" t="s">
        <v>3</v>
      </c>
      <c r="G638" s="191">
        <v>2270933</v>
      </c>
      <c r="H638" s="68"/>
      <c r="I638" s="197" t="s">
        <v>2842</v>
      </c>
      <c r="J638" s="68"/>
      <c r="K638" s="68"/>
      <c r="L638" s="68"/>
      <c r="M638" s="68"/>
      <c r="N638" s="348"/>
      <c r="O638" s="348"/>
      <c r="P638" s="214">
        <v>0</v>
      </c>
      <c r="Q638" s="214">
        <v>796.96</v>
      </c>
      <c r="R638" s="68" t="s">
        <v>1479</v>
      </c>
      <c r="S638" s="349"/>
      <c r="T638" s="272"/>
    </row>
    <row r="639" spans="1:20" ht="63.75">
      <c r="A639" s="191">
        <v>15</v>
      </c>
      <c r="B639" s="68"/>
      <c r="C639" s="212" t="s">
        <v>39</v>
      </c>
      <c r="D639" s="213">
        <v>45742</v>
      </c>
      <c r="E639" s="191" t="s">
        <v>2619</v>
      </c>
      <c r="F639" s="191" t="s">
        <v>3</v>
      </c>
      <c r="G639" s="191">
        <v>2271310</v>
      </c>
      <c r="H639" s="68"/>
      <c r="I639" s="197" t="s">
        <v>2843</v>
      </c>
      <c r="J639" s="68"/>
      <c r="K639" s="68"/>
      <c r="L639" s="68"/>
      <c r="M639" s="68"/>
      <c r="N639" s="348"/>
      <c r="O639" s="348"/>
      <c r="P639" s="214">
        <v>0</v>
      </c>
      <c r="Q639" s="214">
        <v>9000</v>
      </c>
      <c r="R639" s="68" t="s">
        <v>1479</v>
      </c>
      <c r="S639" s="349"/>
      <c r="T639" s="272"/>
    </row>
    <row r="640" spans="1:20" ht="51">
      <c r="A640" s="191">
        <v>81</v>
      </c>
      <c r="B640" s="68"/>
      <c r="C640" s="212" t="s">
        <v>49</v>
      </c>
      <c r="D640" s="213">
        <v>45742</v>
      </c>
      <c r="E640" s="191" t="s">
        <v>2620</v>
      </c>
      <c r="F640" s="191" t="s">
        <v>3</v>
      </c>
      <c r="G640" s="191">
        <v>2271334</v>
      </c>
      <c r="H640" s="68"/>
      <c r="I640" s="197" t="s">
        <v>2844</v>
      </c>
      <c r="J640" s="68"/>
      <c r="K640" s="68"/>
      <c r="L640" s="68"/>
      <c r="M640" s="68"/>
      <c r="N640" s="348"/>
      <c r="O640" s="348"/>
      <c r="P640" s="214">
        <v>0</v>
      </c>
      <c r="Q640" s="214">
        <v>25</v>
      </c>
      <c r="R640" s="68" t="s">
        <v>1479</v>
      </c>
      <c r="S640" s="349"/>
      <c r="T640" s="272"/>
    </row>
    <row r="641" spans="1:20" ht="38.25">
      <c r="A641" s="191" t="s">
        <v>550</v>
      </c>
      <c r="B641" s="68"/>
      <c r="C641" s="212" t="s">
        <v>589</v>
      </c>
      <c r="D641" s="213">
        <v>45742</v>
      </c>
      <c r="E641" s="191" t="s">
        <v>2621</v>
      </c>
      <c r="F641" s="191" t="s">
        <v>3</v>
      </c>
      <c r="G641" s="191">
        <v>2271411</v>
      </c>
      <c r="H641" s="68"/>
      <c r="I641" s="197" t="s">
        <v>2845</v>
      </c>
      <c r="J641" s="68"/>
      <c r="K641" s="68"/>
      <c r="L641" s="68"/>
      <c r="M641" s="68"/>
      <c r="N641" s="348"/>
      <c r="O641" s="348"/>
      <c r="P641" s="214">
        <v>0</v>
      </c>
      <c r="Q641" s="214">
        <v>13.35</v>
      </c>
      <c r="R641" s="68" t="s">
        <v>1479</v>
      </c>
      <c r="S641" s="349"/>
      <c r="T641" s="272"/>
    </row>
    <row r="642" spans="1:20" ht="51">
      <c r="A642" s="191" t="s">
        <v>541</v>
      </c>
      <c r="B642" s="68"/>
      <c r="C642" s="212" t="s">
        <v>590</v>
      </c>
      <c r="D642" s="213">
        <v>45742</v>
      </c>
      <c r="E642" s="191" t="s">
        <v>2622</v>
      </c>
      <c r="F642" s="191" t="s">
        <v>3</v>
      </c>
      <c r="G642" s="191">
        <v>2271266</v>
      </c>
      <c r="H642" s="68"/>
      <c r="I642" s="197" t="s">
        <v>2846</v>
      </c>
      <c r="J642" s="68"/>
      <c r="K642" s="68"/>
      <c r="L642" s="68"/>
      <c r="M642" s="68"/>
      <c r="N642" s="348"/>
      <c r="O642" s="348"/>
      <c r="P642" s="214">
        <v>0</v>
      </c>
      <c r="Q642" s="214">
        <v>17158.89</v>
      </c>
      <c r="R642" s="68" t="s">
        <v>1479</v>
      </c>
      <c r="S642" s="349"/>
      <c r="T642" s="272"/>
    </row>
    <row r="643" spans="1:20" ht="51">
      <c r="A643" s="191" t="s">
        <v>541</v>
      </c>
      <c r="B643" s="68"/>
      <c r="C643" s="212" t="s">
        <v>590</v>
      </c>
      <c r="D643" s="213">
        <v>45742</v>
      </c>
      <c r="E643" s="191" t="s">
        <v>2623</v>
      </c>
      <c r="F643" s="191" t="s">
        <v>3</v>
      </c>
      <c r="G643" s="191">
        <v>2271270</v>
      </c>
      <c r="H643" s="68"/>
      <c r="I643" s="197" t="s">
        <v>2847</v>
      </c>
      <c r="J643" s="68"/>
      <c r="K643" s="68"/>
      <c r="L643" s="68"/>
      <c r="M643" s="68"/>
      <c r="N643" s="348"/>
      <c r="O643" s="348"/>
      <c r="P643" s="214">
        <v>0</v>
      </c>
      <c r="Q643" s="214">
        <v>2394.65</v>
      </c>
      <c r="R643" s="68" t="s">
        <v>1479</v>
      </c>
      <c r="S643" s="349"/>
      <c r="T643" s="272"/>
    </row>
    <row r="644" spans="1:20" ht="51">
      <c r="A644" s="191">
        <v>862</v>
      </c>
      <c r="B644" s="68"/>
      <c r="C644" s="212" t="s">
        <v>187</v>
      </c>
      <c r="D644" s="213">
        <v>45742</v>
      </c>
      <c r="E644" s="191" t="s">
        <v>2624</v>
      </c>
      <c r="F644" s="191" t="s">
        <v>3</v>
      </c>
      <c r="G644" s="191">
        <v>2271272</v>
      </c>
      <c r="H644" s="68"/>
      <c r="I644" s="197" t="s">
        <v>2848</v>
      </c>
      <c r="J644" s="68"/>
      <c r="K644" s="68"/>
      <c r="L644" s="68"/>
      <c r="M644" s="68"/>
      <c r="N644" s="348"/>
      <c r="O644" s="348"/>
      <c r="P644" s="214">
        <v>0</v>
      </c>
      <c r="Q644" s="214">
        <v>2861.95</v>
      </c>
      <c r="R644" s="68" t="s">
        <v>1479</v>
      </c>
      <c r="S644" s="349"/>
      <c r="T644" s="272"/>
    </row>
    <row r="645" spans="1:20" ht="51">
      <c r="A645" s="191" t="s">
        <v>541</v>
      </c>
      <c r="B645" s="68"/>
      <c r="C645" s="212" t="s">
        <v>590</v>
      </c>
      <c r="D645" s="213">
        <v>45742</v>
      </c>
      <c r="E645" s="191" t="s">
        <v>2625</v>
      </c>
      <c r="F645" s="191" t="s">
        <v>3</v>
      </c>
      <c r="G645" s="191">
        <v>2271280</v>
      </c>
      <c r="H645" s="68"/>
      <c r="I645" s="197" t="s">
        <v>2849</v>
      </c>
      <c r="J645" s="68"/>
      <c r="K645" s="68"/>
      <c r="L645" s="68"/>
      <c r="M645" s="68"/>
      <c r="N645" s="348"/>
      <c r="O645" s="348"/>
      <c r="P645" s="214">
        <v>0</v>
      </c>
      <c r="Q645" s="214">
        <v>5996.34</v>
      </c>
      <c r="R645" s="68" t="s">
        <v>1479</v>
      </c>
      <c r="S645" s="349"/>
      <c r="T645" s="272"/>
    </row>
    <row r="646" spans="1:20" ht="51">
      <c r="A646" s="191" t="s">
        <v>544</v>
      </c>
      <c r="B646" s="68"/>
      <c r="C646" s="212" t="s">
        <v>679</v>
      </c>
      <c r="D646" s="213">
        <v>45742</v>
      </c>
      <c r="E646" s="191" t="s">
        <v>2626</v>
      </c>
      <c r="F646" s="191" t="s">
        <v>3</v>
      </c>
      <c r="G646" s="191">
        <v>2271358</v>
      </c>
      <c r="H646" s="68"/>
      <c r="I646" s="197" t="s">
        <v>2850</v>
      </c>
      <c r="J646" s="68"/>
      <c r="K646" s="68"/>
      <c r="L646" s="68"/>
      <c r="M646" s="68"/>
      <c r="N646" s="348"/>
      <c r="O646" s="348"/>
      <c r="P646" s="214">
        <v>0</v>
      </c>
      <c r="Q646" s="214">
        <v>4258.42</v>
      </c>
      <c r="R646" s="68" t="s">
        <v>1479</v>
      </c>
      <c r="S646" s="349"/>
      <c r="T646" s="272"/>
    </row>
    <row r="647" spans="1:20" ht="51">
      <c r="A647" s="191" t="s">
        <v>550</v>
      </c>
      <c r="B647" s="68"/>
      <c r="C647" s="212" t="s">
        <v>589</v>
      </c>
      <c r="D647" s="213">
        <v>45742</v>
      </c>
      <c r="E647" s="191" t="s">
        <v>2627</v>
      </c>
      <c r="F647" s="191" t="s">
        <v>3</v>
      </c>
      <c r="G647" s="191">
        <v>2271359</v>
      </c>
      <c r="H647" s="68"/>
      <c r="I647" s="197" t="s">
        <v>2851</v>
      </c>
      <c r="J647" s="68"/>
      <c r="K647" s="68"/>
      <c r="L647" s="68"/>
      <c r="M647" s="68"/>
      <c r="N647" s="348"/>
      <c r="O647" s="348"/>
      <c r="P647" s="214">
        <v>0</v>
      </c>
      <c r="Q647" s="214">
        <v>455.91</v>
      </c>
      <c r="R647" s="68" t="s">
        <v>1479</v>
      </c>
      <c r="S647" s="349"/>
      <c r="T647" s="272"/>
    </row>
    <row r="648" spans="1:20" ht="51">
      <c r="A648" s="191">
        <v>650</v>
      </c>
      <c r="B648" s="68"/>
      <c r="C648" s="212" t="s">
        <v>175</v>
      </c>
      <c r="D648" s="213">
        <v>45743</v>
      </c>
      <c r="E648" s="191" t="s">
        <v>2628</v>
      </c>
      <c r="F648" s="191" t="s">
        <v>3</v>
      </c>
      <c r="G648" s="191">
        <v>2271766</v>
      </c>
      <c r="H648" s="68"/>
      <c r="I648" s="197" t="s">
        <v>2852</v>
      </c>
      <c r="J648" s="68"/>
      <c r="K648" s="68"/>
      <c r="L648" s="68"/>
      <c r="M648" s="68"/>
      <c r="N648" s="348"/>
      <c r="O648" s="348"/>
      <c r="P648" s="214">
        <v>0</v>
      </c>
      <c r="Q648" s="214">
        <v>120</v>
      </c>
      <c r="R648" s="68" t="s">
        <v>1479</v>
      </c>
      <c r="S648" s="349"/>
      <c r="T648" s="272"/>
    </row>
    <row r="649" spans="1:20" ht="51">
      <c r="A649" s="191">
        <v>130</v>
      </c>
      <c r="B649" s="68"/>
      <c r="C649" s="212" t="s">
        <v>58</v>
      </c>
      <c r="D649" s="213">
        <v>45743</v>
      </c>
      <c r="E649" s="191" t="s">
        <v>2629</v>
      </c>
      <c r="F649" s="191" t="s">
        <v>3</v>
      </c>
      <c r="G649" s="191">
        <v>2271797</v>
      </c>
      <c r="H649" s="68"/>
      <c r="I649" s="197" t="s">
        <v>2853</v>
      </c>
      <c r="J649" s="68"/>
      <c r="K649" s="68"/>
      <c r="L649" s="68"/>
      <c r="M649" s="68"/>
      <c r="N649" s="348"/>
      <c r="O649" s="348"/>
      <c r="P649" s="214">
        <v>0</v>
      </c>
      <c r="Q649" s="214">
        <v>5885.45</v>
      </c>
      <c r="R649" s="68" t="s">
        <v>1479</v>
      </c>
      <c r="S649" s="349"/>
      <c r="T649" s="272"/>
    </row>
    <row r="650" spans="1:20" ht="63.75">
      <c r="A650" s="191">
        <v>20</v>
      </c>
      <c r="B650" s="68"/>
      <c r="C650" s="212" t="s">
        <v>41</v>
      </c>
      <c r="D650" s="213">
        <v>45743</v>
      </c>
      <c r="E650" s="191" t="s">
        <v>2630</v>
      </c>
      <c r="F650" s="191" t="s">
        <v>3</v>
      </c>
      <c r="G650" s="191">
        <v>2271923</v>
      </c>
      <c r="H650" s="68"/>
      <c r="I650" s="197" t="s">
        <v>2854</v>
      </c>
      <c r="J650" s="68"/>
      <c r="K650" s="68"/>
      <c r="L650" s="68"/>
      <c r="M650" s="68"/>
      <c r="N650" s="348"/>
      <c r="O650" s="348"/>
      <c r="P650" s="214">
        <v>0</v>
      </c>
      <c r="Q650" s="214">
        <v>999.97</v>
      </c>
      <c r="R650" s="68" t="s">
        <v>1479</v>
      </c>
      <c r="S650" s="349"/>
      <c r="T650" s="272"/>
    </row>
    <row r="651" spans="1:20" ht="51">
      <c r="A651" s="191" t="s">
        <v>544</v>
      </c>
      <c r="B651" s="68"/>
      <c r="C651" s="212" t="s">
        <v>679</v>
      </c>
      <c r="D651" s="213">
        <v>45743</v>
      </c>
      <c r="E651" s="191" t="s">
        <v>2631</v>
      </c>
      <c r="F651" s="191" t="s">
        <v>3</v>
      </c>
      <c r="G651" s="191">
        <v>2271907</v>
      </c>
      <c r="H651" s="68"/>
      <c r="I651" s="197" t="s">
        <v>2855</v>
      </c>
      <c r="J651" s="68"/>
      <c r="K651" s="68"/>
      <c r="L651" s="68"/>
      <c r="M651" s="68"/>
      <c r="N651" s="348"/>
      <c r="O651" s="348"/>
      <c r="P651" s="214">
        <v>0</v>
      </c>
      <c r="Q651" s="214">
        <v>980.06</v>
      </c>
      <c r="R651" s="68" t="s">
        <v>1479</v>
      </c>
      <c r="S651" s="349"/>
      <c r="T651" s="272"/>
    </row>
    <row r="652" spans="1:20" ht="76.5">
      <c r="A652" s="191">
        <v>283</v>
      </c>
      <c r="B652" s="68"/>
      <c r="C652" s="212" t="s">
        <v>115</v>
      </c>
      <c r="D652" s="213">
        <v>45378</v>
      </c>
      <c r="E652" s="191" t="s">
        <v>2632</v>
      </c>
      <c r="F652" s="191" t="s">
        <v>3</v>
      </c>
      <c r="G652" s="191">
        <v>2271765</v>
      </c>
      <c r="H652" s="68"/>
      <c r="I652" s="197" t="s">
        <v>5319</v>
      </c>
      <c r="J652" s="68"/>
      <c r="K652" s="68"/>
      <c r="L652" s="68"/>
      <c r="M652" s="68"/>
      <c r="N652" s="348"/>
      <c r="O652" s="348"/>
      <c r="P652" s="214">
        <v>0</v>
      </c>
      <c r="Q652" s="214">
        <v>6692.78</v>
      </c>
      <c r="R652" s="68" t="s">
        <v>2328</v>
      </c>
      <c r="S652" s="349"/>
      <c r="T652" s="272"/>
    </row>
    <row r="653" spans="1:20" ht="76.5">
      <c r="A653" s="191">
        <v>253</v>
      </c>
      <c r="B653" s="68"/>
      <c r="C653" s="212" t="s">
        <v>104</v>
      </c>
      <c r="D653" s="213">
        <v>45378</v>
      </c>
      <c r="E653" s="191" t="s">
        <v>2632</v>
      </c>
      <c r="F653" s="191" t="s">
        <v>3</v>
      </c>
      <c r="G653" s="191">
        <v>2271765</v>
      </c>
      <c r="H653" s="68"/>
      <c r="I653" s="197" t="s">
        <v>5319</v>
      </c>
      <c r="J653" s="68"/>
      <c r="K653" s="68"/>
      <c r="L653" s="68"/>
      <c r="M653" s="68"/>
      <c r="N653" s="348"/>
      <c r="O653" s="348"/>
      <c r="P653" s="214">
        <v>0</v>
      </c>
      <c r="Q653" s="214">
        <v>6103.92</v>
      </c>
      <c r="R653" s="68" t="s">
        <v>2328</v>
      </c>
      <c r="S653" s="349"/>
      <c r="T653" s="272"/>
    </row>
    <row r="654" spans="1:20" ht="76.5">
      <c r="A654" s="191">
        <v>650</v>
      </c>
      <c r="B654" s="68"/>
      <c r="C654" s="212" t="s">
        <v>175</v>
      </c>
      <c r="D654" s="213">
        <v>45378</v>
      </c>
      <c r="E654" s="191" t="s">
        <v>2632</v>
      </c>
      <c r="F654" s="191" t="s">
        <v>3</v>
      </c>
      <c r="G654" s="191">
        <v>2271765</v>
      </c>
      <c r="H654" s="68"/>
      <c r="I654" s="197" t="s">
        <v>5319</v>
      </c>
      <c r="J654" s="68"/>
      <c r="K654" s="68"/>
      <c r="L654" s="68"/>
      <c r="M654" s="68"/>
      <c r="N654" s="348"/>
      <c r="O654" s="348"/>
      <c r="P654" s="214">
        <v>0</v>
      </c>
      <c r="Q654" s="214">
        <v>2875.72</v>
      </c>
      <c r="R654" s="68" t="s">
        <v>2328</v>
      </c>
      <c r="S654" s="349"/>
      <c r="T654" s="272"/>
    </row>
    <row r="655" spans="1:20" ht="76.5">
      <c r="A655" s="191">
        <v>109</v>
      </c>
      <c r="B655" s="68"/>
      <c r="C655" s="212" t="s">
        <v>611</v>
      </c>
      <c r="D655" s="213">
        <v>45378</v>
      </c>
      <c r="E655" s="191" t="s">
        <v>2632</v>
      </c>
      <c r="F655" s="191" t="s">
        <v>3</v>
      </c>
      <c r="G655" s="191">
        <v>2271765</v>
      </c>
      <c r="H655" s="68"/>
      <c r="I655" s="197" t="s">
        <v>5319</v>
      </c>
      <c r="J655" s="68"/>
      <c r="K655" s="68"/>
      <c r="L655" s="68"/>
      <c r="M655" s="68"/>
      <c r="N655" s="348"/>
      <c r="O655" s="348"/>
      <c r="P655" s="214">
        <v>0</v>
      </c>
      <c r="Q655" s="214">
        <v>707.68</v>
      </c>
      <c r="R655" s="68" t="s">
        <v>2328</v>
      </c>
      <c r="S655" s="349"/>
      <c r="T655" s="272"/>
    </row>
    <row r="656" spans="1:20" ht="76.5">
      <c r="A656" s="191">
        <v>681</v>
      </c>
      <c r="B656" s="68"/>
      <c r="C656" s="212" t="s">
        <v>180</v>
      </c>
      <c r="D656" s="213">
        <v>45378</v>
      </c>
      <c r="E656" s="191" t="s">
        <v>2632</v>
      </c>
      <c r="F656" s="191" t="s">
        <v>3</v>
      </c>
      <c r="G656" s="191">
        <v>2271765</v>
      </c>
      <c r="H656" s="68"/>
      <c r="I656" s="197" t="s">
        <v>5319</v>
      </c>
      <c r="J656" s="68"/>
      <c r="K656" s="68"/>
      <c r="L656" s="68"/>
      <c r="M656" s="68"/>
      <c r="N656" s="348"/>
      <c r="O656" s="348"/>
      <c r="P656" s="214">
        <v>0</v>
      </c>
      <c r="Q656" s="214">
        <v>410.32</v>
      </c>
      <c r="R656" s="68" t="s">
        <v>2328</v>
      </c>
      <c r="S656" s="349"/>
      <c r="T656" s="272"/>
    </row>
    <row r="657" spans="1:20" ht="76.5">
      <c r="A657" s="191">
        <v>10</v>
      </c>
      <c r="B657" s="68"/>
      <c r="C657" s="212" t="s">
        <v>38</v>
      </c>
      <c r="D657" s="213">
        <v>45378</v>
      </c>
      <c r="E657" s="191" t="s">
        <v>2632</v>
      </c>
      <c r="F657" s="191" t="s">
        <v>3</v>
      </c>
      <c r="G657" s="191">
        <v>2271765</v>
      </c>
      <c r="H657" s="68"/>
      <c r="I657" s="197" t="s">
        <v>5319</v>
      </c>
      <c r="J657" s="68"/>
      <c r="K657" s="68"/>
      <c r="L657" s="68"/>
      <c r="M657" s="68"/>
      <c r="N657" s="348"/>
      <c r="O657" s="348"/>
      <c r="P657" s="214">
        <v>0</v>
      </c>
      <c r="Q657" s="214">
        <v>2205.8000000000002</v>
      </c>
      <c r="R657" s="68" t="s">
        <v>2328</v>
      </c>
      <c r="S657" s="349"/>
      <c r="T657" s="272"/>
    </row>
    <row r="658" spans="1:20" ht="76.5">
      <c r="A658" s="191">
        <v>35</v>
      </c>
      <c r="B658" s="68"/>
      <c r="C658" s="212" t="s">
        <v>43</v>
      </c>
      <c r="D658" s="213">
        <v>45378</v>
      </c>
      <c r="E658" s="191" t="s">
        <v>2632</v>
      </c>
      <c r="F658" s="191" t="s">
        <v>3</v>
      </c>
      <c r="G658" s="191">
        <v>2271765</v>
      </c>
      <c r="H658" s="68"/>
      <c r="I658" s="197" t="s">
        <v>5319</v>
      </c>
      <c r="J658" s="68"/>
      <c r="K658" s="68"/>
      <c r="L658" s="68"/>
      <c r="M658" s="68"/>
      <c r="N658" s="348"/>
      <c r="O658" s="348"/>
      <c r="P658" s="214">
        <v>0</v>
      </c>
      <c r="Q658" s="214">
        <v>13430.37</v>
      </c>
      <c r="R658" s="68" t="s">
        <v>2328</v>
      </c>
      <c r="S658" s="349"/>
      <c r="T658" s="272"/>
    </row>
    <row r="659" spans="1:20" ht="76.5">
      <c r="A659" s="191">
        <v>213</v>
      </c>
      <c r="B659" s="68"/>
      <c r="C659" s="212" t="s">
        <v>91</v>
      </c>
      <c r="D659" s="213">
        <v>45378</v>
      </c>
      <c r="E659" s="191" t="s">
        <v>2632</v>
      </c>
      <c r="F659" s="191" t="s">
        <v>3</v>
      </c>
      <c r="G659" s="191">
        <v>2271765</v>
      </c>
      <c r="H659" s="68"/>
      <c r="I659" s="197" t="s">
        <v>5319</v>
      </c>
      <c r="J659" s="68"/>
      <c r="K659" s="68"/>
      <c r="L659" s="68"/>
      <c r="M659" s="68"/>
      <c r="N659" s="348"/>
      <c r="O659" s="348"/>
      <c r="P659" s="214">
        <v>0</v>
      </c>
      <c r="Q659" s="214">
        <v>285.64</v>
      </c>
      <c r="R659" s="68" t="s">
        <v>2328</v>
      </c>
      <c r="S659" s="349"/>
      <c r="T659" s="272"/>
    </row>
    <row r="660" spans="1:20" ht="76.5">
      <c r="A660" s="191">
        <v>251</v>
      </c>
      <c r="B660" s="68"/>
      <c r="C660" s="212" t="s">
        <v>103</v>
      </c>
      <c r="D660" s="213">
        <v>45378</v>
      </c>
      <c r="E660" s="191" t="s">
        <v>2632</v>
      </c>
      <c r="F660" s="191" t="s">
        <v>3</v>
      </c>
      <c r="G660" s="191">
        <v>2271765</v>
      </c>
      <c r="H660" s="68"/>
      <c r="I660" s="197" t="s">
        <v>5319</v>
      </c>
      <c r="J660" s="68"/>
      <c r="K660" s="68"/>
      <c r="L660" s="68"/>
      <c r="M660" s="68"/>
      <c r="N660" s="348"/>
      <c r="O660" s="348"/>
      <c r="P660" s="214">
        <v>0</v>
      </c>
      <c r="Q660" s="214">
        <v>1438.99</v>
      </c>
      <c r="R660" s="68" t="s">
        <v>2328</v>
      </c>
      <c r="S660" s="349"/>
      <c r="T660" s="272"/>
    </row>
    <row r="661" spans="1:20" ht="76.5">
      <c r="A661" s="191">
        <v>66</v>
      </c>
      <c r="B661" s="68"/>
      <c r="C661" s="212" t="s">
        <v>46</v>
      </c>
      <c r="D661" s="213">
        <v>45378</v>
      </c>
      <c r="E661" s="191" t="s">
        <v>2632</v>
      </c>
      <c r="F661" s="191" t="s">
        <v>3</v>
      </c>
      <c r="G661" s="191">
        <v>2271765</v>
      </c>
      <c r="H661" s="68"/>
      <c r="I661" s="197" t="s">
        <v>5319</v>
      </c>
      <c r="J661" s="68"/>
      <c r="K661" s="68"/>
      <c r="L661" s="68"/>
      <c r="M661" s="68"/>
      <c r="N661" s="348"/>
      <c r="O661" s="348"/>
      <c r="P661" s="214">
        <v>0</v>
      </c>
      <c r="Q661" s="214">
        <v>20549.95</v>
      </c>
      <c r="R661" s="68" t="s">
        <v>2328</v>
      </c>
      <c r="S661" s="349"/>
      <c r="T661" s="272"/>
    </row>
    <row r="662" spans="1:20" ht="76.5">
      <c r="A662" s="191">
        <v>670</v>
      </c>
      <c r="B662" s="68"/>
      <c r="C662" s="212" t="s">
        <v>178</v>
      </c>
      <c r="D662" s="213">
        <v>45378</v>
      </c>
      <c r="E662" s="191" t="s">
        <v>2632</v>
      </c>
      <c r="F662" s="191" t="s">
        <v>3</v>
      </c>
      <c r="G662" s="191">
        <v>2271765</v>
      </c>
      <c r="H662" s="68"/>
      <c r="I662" s="197" t="s">
        <v>5319</v>
      </c>
      <c r="J662" s="68"/>
      <c r="K662" s="68"/>
      <c r="L662" s="68"/>
      <c r="M662" s="68"/>
      <c r="N662" s="348"/>
      <c r="O662" s="348"/>
      <c r="P662" s="214">
        <v>0</v>
      </c>
      <c r="Q662" s="214">
        <v>333.36</v>
      </c>
      <c r="R662" s="68" t="s">
        <v>2328</v>
      </c>
      <c r="S662" s="349"/>
      <c r="T662" s="272"/>
    </row>
    <row r="663" spans="1:20" ht="76.5">
      <c r="A663" s="191">
        <v>670</v>
      </c>
      <c r="B663" s="68"/>
      <c r="C663" s="212" t="s">
        <v>178</v>
      </c>
      <c r="D663" s="213">
        <v>45378</v>
      </c>
      <c r="E663" s="191" t="s">
        <v>2632</v>
      </c>
      <c r="F663" s="191" t="s">
        <v>3</v>
      </c>
      <c r="G663" s="191">
        <v>2271765</v>
      </c>
      <c r="H663" s="68"/>
      <c r="I663" s="197" t="s">
        <v>5319</v>
      </c>
      <c r="J663" s="68"/>
      <c r="K663" s="68"/>
      <c r="L663" s="68"/>
      <c r="M663" s="68"/>
      <c r="N663" s="348"/>
      <c r="O663" s="348"/>
      <c r="P663" s="214">
        <v>0</v>
      </c>
      <c r="Q663" s="214">
        <v>9574.7999999999993</v>
      </c>
      <c r="R663" s="68" t="s">
        <v>2328</v>
      </c>
      <c r="S663" s="349"/>
      <c r="T663" s="272"/>
    </row>
    <row r="664" spans="1:20" ht="76.5">
      <c r="A664" s="191">
        <v>670</v>
      </c>
      <c r="B664" s="68"/>
      <c r="C664" s="212" t="s">
        <v>178</v>
      </c>
      <c r="D664" s="213">
        <v>45378</v>
      </c>
      <c r="E664" s="191" t="s">
        <v>2632</v>
      </c>
      <c r="F664" s="191" t="s">
        <v>3</v>
      </c>
      <c r="G664" s="191">
        <v>2271765</v>
      </c>
      <c r="H664" s="68"/>
      <c r="I664" s="197" t="s">
        <v>5319</v>
      </c>
      <c r="J664" s="68"/>
      <c r="K664" s="68"/>
      <c r="L664" s="68"/>
      <c r="M664" s="68"/>
      <c r="N664" s="348"/>
      <c r="O664" s="348"/>
      <c r="P664" s="214">
        <v>0</v>
      </c>
      <c r="Q664" s="214">
        <v>7827.3</v>
      </c>
      <c r="R664" s="68" t="s">
        <v>2328</v>
      </c>
      <c r="S664" s="349"/>
      <c r="T664" s="272"/>
    </row>
    <row r="665" spans="1:20" ht="76.5">
      <c r="A665" s="191">
        <v>108</v>
      </c>
      <c r="B665" s="68"/>
      <c r="C665" s="212" t="s">
        <v>51</v>
      </c>
      <c r="D665" s="213">
        <v>45378</v>
      </c>
      <c r="E665" s="191" t="s">
        <v>2632</v>
      </c>
      <c r="F665" s="191" t="s">
        <v>3</v>
      </c>
      <c r="G665" s="191">
        <v>2271765</v>
      </c>
      <c r="H665" s="68"/>
      <c r="I665" s="197" t="s">
        <v>5319</v>
      </c>
      <c r="J665" s="68"/>
      <c r="K665" s="68"/>
      <c r="L665" s="68"/>
      <c r="M665" s="68"/>
      <c r="N665" s="348"/>
      <c r="O665" s="348"/>
      <c r="P665" s="214">
        <v>0</v>
      </c>
      <c r="Q665" s="214">
        <v>177.46</v>
      </c>
      <c r="R665" s="68" t="s">
        <v>2328</v>
      </c>
      <c r="S665" s="349"/>
      <c r="T665" s="272"/>
    </row>
    <row r="666" spans="1:20" ht="76.5">
      <c r="A666" s="191">
        <v>78</v>
      </c>
      <c r="B666" s="68"/>
      <c r="C666" s="212" t="s">
        <v>1368</v>
      </c>
      <c r="D666" s="213">
        <v>45378</v>
      </c>
      <c r="E666" s="191" t="s">
        <v>2632</v>
      </c>
      <c r="F666" s="191" t="s">
        <v>3</v>
      </c>
      <c r="G666" s="191">
        <v>2271765</v>
      </c>
      <c r="H666" s="68"/>
      <c r="I666" s="197" t="s">
        <v>5319</v>
      </c>
      <c r="J666" s="68"/>
      <c r="K666" s="68"/>
      <c r="L666" s="68"/>
      <c r="M666" s="68"/>
      <c r="N666" s="348"/>
      <c r="O666" s="348"/>
      <c r="P666" s="214">
        <v>0</v>
      </c>
      <c r="Q666" s="214">
        <v>6214.2</v>
      </c>
      <c r="R666" s="68" t="s">
        <v>2328</v>
      </c>
      <c r="S666" s="349"/>
      <c r="T666" s="272"/>
    </row>
    <row r="667" spans="1:20" ht="76.5">
      <c r="A667" s="191">
        <v>170</v>
      </c>
      <c r="B667" s="68"/>
      <c r="C667" s="212" t="s">
        <v>80</v>
      </c>
      <c r="D667" s="213">
        <v>45378</v>
      </c>
      <c r="E667" s="191" t="s">
        <v>2632</v>
      </c>
      <c r="F667" s="191" t="s">
        <v>3</v>
      </c>
      <c r="G667" s="191">
        <v>2271765</v>
      </c>
      <c r="H667" s="68"/>
      <c r="I667" s="197" t="s">
        <v>5319</v>
      </c>
      <c r="J667" s="68"/>
      <c r="K667" s="68"/>
      <c r="L667" s="68"/>
      <c r="M667" s="68"/>
      <c r="N667" s="348"/>
      <c r="O667" s="348"/>
      <c r="P667" s="214">
        <v>0</v>
      </c>
      <c r="Q667" s="214">
        <v>3402.5</v>
      </c>
      <c r="R667" s="68" t="s">
        <v>2328</v>
      </c>
      <c r="S667" s="349"/>
      <c r="T667" s="272"/>
    </row>
    <row r="668" spans="1:20" ht="76.5">
      <c r="A668" s="191">
        <v>20</v>
      </c>
      <c r="B668" s="68"/>
      <c r="C668" s="212" t="s">
        <v>41</v>
      </c>
      <c r="D668" s="213">
        <v>45378</v>
      </c>
      <c r="E668" s="191" t="s">
        <v>2632</v>
      </c>
      <c r="F668" s="191" t="s">
        <v>3</v>
      </c>
      <c r="G668" s="191">
        <v>2271765</v>
      </c>
      <c r="H668" s="68"/>
      <c r="I668" s="197" t="s">
        <v>5319</v>
      </c>
      <c r="J668" s="68"/>
      <c r="K668" s="68"/>
      <c r="L668" s="68"/>
      <c r="M668" s="68"/>
      <c r="N668" s="348"/>
      <c r="O668" s="348"/>
      <c r="P668" s="214">
        <v>0</v>
      </c>
      <c r="Q668" s="214">
        <v>4237.24</v>
      </c>
      <c r="R668" s="68" t="s">
        <v>2328</v>
      </c>
      <c r="S668" s="349"/>
      <c r="T668" s="272"/>
    </row>
    <row r="669" spans="1:20" ht="76.5">
      <c r="A669" s="191">
        <v>20</v>
      </c>
      <c r="B669" s="68"/>
      <c r="C669" s="212" t="s">
        <v>41</v>
      </c>
      <c r="D669" s="213">
        <v>45378</v>
      </c>
      <c r="E669" s="191" t="s">
        <v>2632</v>
      </c>
      <c r="F669" s="191" t="s">
        <v>3</v>
      </c>
      <c r="G669" s="191">
        <v>2271765</v>
      </c>
      <c r="H669" s="68"/>
      <c r="I669" s="197" t="s">
        <v>5319</v>
      </c>
      <c r="J669" s="68"/>
      <c r="K669" s="68"/>
      <c r="L669" s="68"/>
      <c r="M669" s="68"/>
      <c r="N669" s="348"/>
      <c r="O669" s="348"/>
      <c r="P669" s="214">
        <v>0</v>
      </c>
      <c r="Q669" s="214">
        <v>9470.68</v>
      </c>
      <c r="R669" s="68" t="s">
        <v>2328</v>
      </c>
      <c r="S669" s="349"/>
      <c r="T669" s="272"/>
    </row>
    <row r="670" spans="1:20" ht="76.5">
      <c r="A670" s="191">
        <v>378</v>
      </c>
      <c r="B670" s="68"/>
      <c r="C670" s="212" t="s">
        <v>608</v>
      </c>
      <c r="D670" s="213">
        <v>45378</v>
      </c>
      <c r="E670" s="191" t="s">
        <v>2632</v>
      </c>
      <c r="F670" s="191" t="s">
        <v>3</v>
      </c>
      <c r="G670" s="191">
        <v>2271765</v>
      </c>
      <c r="H670" s="68"/>
      <c r="I670" s="197" t="s">
        <v>5319</v>
      </c>
      <c r="J670" s="68"/>
      <c r="K670" s="68"/>
      <c r="L670" s="68"/>
      <c r="M670" s="68"/>
      <c r="N670" s="348"/>
      <c r="O670" s="348"/>
      <c r="P670" s="214">
        <v>0</v>
      </c>
      <c r="Q670" s="214">
        <v>860</v>
      </c>
      <c r="R670" s="68" t="s">
        <v>2328</v>
      </c>
      <c r="S670" s="349"/>
      <c r="T670" s="272"/>
    </row>
    <row r="671" spans="1:20" ht="76.5">
      <c r="A671" s="191">
        <v>594</v>
      </c>
      <c r="B671" s="68"/>
      <c r="C671" s="212" t="s">
        <v>88</v>
      </c>
      <c r="D671" s="213">
        <v>45378</v>
      </c>
      <c r="E671" s="191" t="s">
        <v>2632</v>
      </c>
      <c r="F671" s="191" t="s">
        <v>3</v>
      </c>
      <c r="G671" s="191">
        <v>2271765</v>
      </c>
      <c r="H671" s="68"/>
      <c r="I671" s="197" t="s">
        <v>5319</v>
      </c>
      <c r="J671" s="68"/>
      <c r="K671" s="68"/>
      <c r="L671" s="68"/>
      <c r="M671" s="68"/>
      <c r="N671" s="348"/>
      <c r="O671" s="348"/>
      <c r="P671" s="214">
        <v>0</v>
      </c>
      <c r="Q671" s="214">
        <v>19417.97</v>
      </c>
      <c r="R671" s="68" t="s">
        <v>2328</v>
      </c>
      <c r="S671" s="349"/>
      <c r="T671" s="272"/>
    </row>
    <row r="672" spans="1:20" ht="76.5">
      <c r="A672" s="191">
        <v>25</v>
      </c>
      <c r="B672" s="68"/>
      <c r="C672" s="212" t="s">
        <v>42</v>
      </c>
      <c r="D672" s="213">
        <v>45378</v>
      </c>
      <c r="E672" s="191" t="s">
        <v>2632</v>
      </c>
      <c r="F672" s="191" t="s">
        <v>3</v>
      </c>
      <c r="G672" s="191">
        <v>2271765</v>
      </c>
      <c r="H672" s="68"/>
      <c r="I672" s="197" t="s">
        <v>5319</v>
      </c>
      <c r="J672" s="68"/>
      <c r="K672" s="68"/>
      <c r="L672" s="68"/>
      <c r="M672" s="68"/>
      <c r="N672" s="348"/>
      <c r="O672" s="348"/>
      <c r="P672" s="214">
        <v>0</v>
      </c>
      <c r="Q672" s="214">
        <v>67206.740000000005</v>
      </c>
      <c r="R672" s="68" t="s">
        <v>2328</v>
      </c>
      <c r="S672" s="349"/>
      <c r="T672" s="272"/>
    </row>
    <row r="673" spans="1:20" ht="76.5">
      <c r="A673" s="191">
        <v>25</v>
      </c>
      <c r="B673" s="68"/>
      <c r="C673" s="212" t="s">
        <v>42</v>
      </c>
      <c r="D673" s="213">
        <v>45378</v>
      </c>
      <c r="E673" s="191" t="s">
        <v>2632</v>
      </c>
      <c r="F673" s="191" t="s">
        <v>3</v>
      </c>
      <c r="G673" s="191">
        <v>2271765</v>
      </c>
      <c r="H673" s="68"/>
      <c r="I673" s="197" t="s">
        <v>5319</v>
      </c>
      <c r="J673" s="68"/>
      <c r="K673" s="68"/>
      <c r="L673" s="68"/>
      <c r="M673" s="68"/>
      <c r="N673" s="348"/>
      <c r="O673" s="348"/>
      <c r="P673" s="214">
        <v>0</v>
      </c>
      <c r="Q673" s="214">
        <v>2273.6999999999998</v>
      </c>
      <c r="R673" s="68" t="s">
        <v>2328</v>
      </c>
      <c r="S673" s="349"/>
      <c r="T673" s="272"/>
    </row>
    <row r="674" spans="1:20" ht="76.5">
      <c r="A674" s="191">
        <v>25</v>
      </c>
      <c r="B674" s="68"/>
      <c r="C674" s="212" t="s">
        <v>42</v>
      </c>
      <c r="D674" s="213">
        <v>45378</v>
      </c>
      <c r="E674" s="191" t="s">
        <v>2632</v>
      </c>
      <c r="F674" s="191" t="s">
        <v>3</v>
      </c>
      <c r="G674" s="191">
        <v>2271765</v>
      </c>
      <c r="H674" s="68"/>
      <c r="I674" s="197" t="s">
        <v>5319</v>
      </c>
      <c r="J674" s="68"/>
      <c r="K674" s="68"/>
      <c r="L674" s="68"/>
      <c r="M674" s="68"/>
      <c r="N674" s="348"/>
      <c r="O674" s="348"/>
      <c r="P674" s="214">
        <v>0</v>
      </c>
      <c r="Q674" s="214">
        <v>272.04000000000002</v>
      </c>
      <c r="R674" s="68" t="s">
        <v>2328</v>
      </c>
      <c r="S674" s="349"/>
      <c r="T674" s="272"/>
    </row>
    <row r="675" spans="1:20" ht="76.5">
      <c r="A675" s="191">
        <v>212</v>
      </c>
      <c r="B675" s="68"/>
      <c r="C675" s="212" t="s">
        <v>90</v>
      </c>
      <c r="D675" s="213">
        <v>45378</v>
      </c>
      <c r="E675" s="191" t="s">
        <v>2632</v>
      </c>
      <c r="F675" s="191" t="s">
        <v>3</v>
      </c>
      <c r="G675" s="191">
        <v>2271765</v>
      </c>
      <c r="H675" s="68"/>
      <c r="I675" s="197" t="s">
        <v>5319</v>
      </c>
      <c r="J675" s="68"/>
      <c r="K675" s="68"/>
      <c r="L675" s="68"/>
      <c r="M675" s="68"/>
      <c r="N675" s="348"/>
      <c r="O675" s="348"/>
      <c r="P675" s="214">
        <v>0</v>
      </c>
      <c r="Q675" s="214">
        <v>1251.04</v>
      </c>
      <c r="R675" s="68" t="s">
        <v>2328</v>
      </c>
      <c r="S675" s="349"/>
      <c r="T675" s="272"/>
    </row>
    <row r="676" spans="1:20" ht="76.5">
      <c r="A676" s="191">
        <v>902</v>
      </c>
      <c r="B676" s="68"/>
      <c r="C676" s="212" t="s">
        <v>191</v>
      </c>
      <c r="D676" s="213">
        <v>45378</v>
      </c>
      <c r="E676" s="191" t="s">
        <v>2632</v>
      </c>
      <c r="F676" s="191" t="s">
        <v>3</v>
      </c>
      <c r="G676" s="191">
        <v>2271765</v>
      </c>
      <c r="H676" s="68"/>
      <c r="I676" s="197" t="s">
        <v>5319</v>
      </c>
      <c r="J676" s="68"/>
      <c r="K676" s="68"/>
      <c r="L676" s="68"/>
      <c r="M676" s="68"/>
      <c r="N676" s="348"/>
      <c r="O676" s="348"/>
      <c r="P676" s="214">
        <v>0</v>
      </c>
      <c r="Q676" s="214">
        <v>60016.24</v>
      </c>
      <c r="R676" s="68" t="s">
        <v>2328</v>
      </c>
      <c r="S676" s="349"/>
      <c r="T676" s="272"/>
    </row>
    <row r="677" spans="1:20" ht="76.5">
      <c r="A677" s="191">
        <v>902</v>
      </c>
      <c r="B677" s="68"/>
      <c r="C677" s="212" t="s">
        <v>191</v>
      </c>
      <c r="D677" s="213">
        <v>45378</v>
      </c>
      <c r="E677" s="191" t="s">
        <v>2632</v>
      </c>
      <c r="F677" s="191" t="s">
        <v>3</v>
      </c>
      <c r="G677" s="191">
        <v>2271765</v>
      </c>
      <c r="H677" s="68"/>
      <c r="I677" s="197" t="s">
        <v>5319</v>
      </c>
      <c r="J677" s="68"/>
      <c r="K677" s="68"/>
      <c r="L677" s="68"/>
      <c r="M677" s="68"/>
      <c r="N677" s="348"/>
      <c r="O677" s="348"/>
      <c r="P677" s="214">
        <v>0</v>
      </c>
      <c r="Q677" s="214">
        <v>10600.75</v>
      </c>
      <c r="R677" s="68" t="s">
        <v>2328</v>
      </c>
      <c r="S677" s="349"/>
      <c r="T677" s="272"/>
    </row>
    <row r="678" spans="1:20" ht="76.5">
      <c r="A678" s="191">
        <v>20</v>
      </c>
      <c r="B678" s="68"/>
      <c r="C678" s="212" t="s">
        <v>41</v>
      </c>
      <c r="D678" s="213">
        <v>45378</v>
      </c>
      <c r="E678" s="191" t="s">
        <v>2632</v>
      </c>
      <c r="F678" s="191" t="s">
        <v>3</v>
      </c>
      <c r="G678" s="191">
        <v>2271765</v>
      </c>
      <c r="H678" s="68"/>
      <c r="I678" s="197" t="s">
        <v>5319</v>
      </c>
      <c r="J678" s="68"/>
      <c r="K678" s="68"/>
      <c r="L678" s="68"/>
      <c r="M678" s="68"/>
      <c r="N678" s="348"/>
      <c r="O678" s="348"/>
      <c r="P678" s="214">
        <v>0</v>
      </c>
      <c r="Q678" s="214">
        <v>797.37</v>
      </c>
      <c r="R678" s="68" t="s">
        <v>2328</v>
      </c>
      <c r="S678" s="349"/>
      <c r="T678" s="272"/>
    </row>
    <row r="679" spans="1:20" ht="76.5">
      <c r="A679" s="191">
        <v>30</v>
      </c>
      <c r="B679" s="68"/>
      <c r="C679" s="212" t="s">
        <v>638</v>
      </c>
      <c r="D679" s="213">
        <v>45378</v>
      </c>
      <c r="E679" s="191" t="s">
        <v>2632</v>
      </c>
      <c r="F679" s="191" t="s">
        <v>3</v>
      </c>
      <c r="G679" s="191">
        <v>2271765</v>
      </c>
      <c r="H679" s="68"/>
      <c r="I679" s="197" t="s">
        <v>5319</v>
      </c>
      <c r="J679" s="68"/>
      <c r="K679" s="68"/>
      <c r="L679" s="68"/>
      <c r="M679" s="68"/>
      <c r="N679" s="348"/>
      <c r="O679" s="348"/>
      <c r="P679" s="214">
        <v>0</v>
      </c>
      <c r="Q679" s="214">
        <v>1652.1</v>
      </c>
      <c r="R679" s="68" t="s">
        <v>2328</v>
      </c>
      <c r="S679" s="349"/>
      <c r="T679" s="272"/>
    </row>
    <row r="680" spans="1:20" ht="76.5">
      <c r="A680" s="191">
        <v>46</v>
      </c>
      <c r="B680" s="68"/>
      <c r="C680" s="212" t="s">
        <v>1367</v>
      </c>
      <c r="D680" s="213">
        <v>45378</v>
      </c>
      <c r="E680" s="191" t="s">
        <v>2632</v>
      </c>
      <c r="F680" s="191" t="s">
        <v>3</v>
      </c>
      <c r="G680" s="191">
        <v>2271765</v>
      </c>
      <c r="H680" s="68"/>
      <c r="I680" s="197" t="s">
        <v>5319</v>
      </c>
      <c r="J680" s="68"/>
      <c r="K680" s="68"/>
      <c r="L680" s="68"/>
      <c r="M680" s="68"/>
      <c r="N680" s="348"/>
      <c r="O680" s="348"/>
      <c r="P680" s="214">
        <v>0</v>
      </c>
      <c r="Q680" s="214">
        <v>1054.71</v>
      </c>
      <c r="R680" s="68" t="s">
        <v>2328</v>
      </c>
      <c r="S680" s="349"/>
      <c r="T680" s="272"/>
    </row>
    <row r="681" spans="1:20" ht="76.5">
      <c r="A681" s="191">
        <v>15</v>
      </c>
      <c r="B681" s="68"/>
      <c r="C681" s="212" t="s">
        <v>39</v>
      </c>
      <c r="D681" s="213">
        <v>45378</v>
      </c>
      <c r="E681" s="191" t="s">
        <v>2632</v>
      </c>
      <c r="F681" s="191" t="s">
        <v>3</v>
      </c>
      <c r="G681" s="191">
        <v>2271765</v>
      </c>
      <c r="H681" s="68"/>
      <c r="I681" s="197" t="s">
        <v>5319</v>
      </c>
      <c r="J681" s="68"/>
      <c r="K681" s="68"/>
      <c r="L681" s="68"/>
      <c r="M681" s="68"/>
      <c r="N681" s="348"/>
      <c r="O681" s="348"/>
      <c r="P681" s="214">
        <v>0</v>
      </c>
      <c r="Q681" s="214">
        <v>24367.06</v>
      </c>
      <c r="R681" s="68" t="s">
        <v>2328</v>
      </c>
      <c r="S681" s="349"/>
      <c r="T681" s="272"/>
    </row>
    <row r="682" spans="1:20" ht="76.5">
      <c r="A682" s="191">
        <v>20</v>
      </c>
      <c r="B682" s="68"/>
      <c r="C682" s="212" t="s">
        <v>41</v>
      </c>
      <c r="D682" s="213">
        <v>45378</v>
      </c>
      <c r="E682" s="191" t="s">
        <v>2632</v>
      </c>
      <c r="F682" s="191" t="s">
        <v>3</v>
      </c>
      <c r="G682" s="191">
        <v>2271765</v>
      </c>
      <c r="H682" s="68"/>
      <c r="I682" s="197" t="s">
        <v>5319</v>
      </c>
      <c r="J682" s="68"/>
      <c r="K682" s="68"/>
      <c r="L682" s="68"/>
      <c r="M682" s="68"/>
      <c r="N682" s="348"/>
      <c r="O682" s="348"/>
      <c r="P682" s="214">
        <v>0</v>
      </c>
      <c r="Q682" s="214">
        <v>5482.42</v>
      </c>
      <c r="R682" s="68" t="s">
        <v>2328</v>
      </c>
      <c r="S682" s="349"/>
      <c r="T682" s="272"/>
    </row>
    <row r="683" spans="1:20" ht="76.5">
      <c r="A683" s="191">
        <v>206</v>
      </c>
      <c r="B683" s="68"/>
      <c r="C683" s="212" t="s">
        <v>87</v>
      </c>
      <c r="D683" s="213">
        <v>45378</v>
      </c>
      <c r="E683" s="191" t="s">
        <v>2632</v>
      </c>
      <c r="F683" s="191" t="s">
        <v>3</v>
      </c>
      <c r="G683" s="191">
        <v>2271765</v>
      </c>
      <c r="H683" s="68"/>
      <c r="I683" s="197" t="s">
        <v>5319</v>
      </c>
      <c r="J683" s="68"/>
      <c r="K683" s="68"/>
      <c r="L683" s="68"/>
      <c r="M683" s="68"/>
      <c r="N683" s="348"/>
      <c r="O683" s="348"/>
      <c r="P683" s="214">
        <v>0</v>
      </c>
      <c r="Q683" s="214">
        <v>12564.98</v>
      </c>
      <c r="R683" s="68" t="s">
        <v>2328</v>
      </c>
      <c r="S683" s="349"/>
      <c r="T683" s="272"/>
    </row>
    <row r="684" spans="1:20" ht="76.5">
      <c r="A684" s="191">
        <v>20</v>
      </c>
      <c r="B684" s="68"/>
      <c r="C684" s="212" t="s">
        <v>41</v>
      </c>
      <c r="D684" s="213">
        <v>45378</v>
      </c>
      <c r="E684" s="191" t="s">
        <v>2632</v>
      </c>
      <c r="F684" s="191" t="s">
        <v>3</v>
      </c>
      <c r="G684" s="191">
        <v>2271765</v>
      </c>
      <c r="H684" s="68"/>
      <c r="I684" s="197" t="s">
        <v>5319</v>
      </c>
      <c r="J684" s="68"/>
      <c r="K684" s="68"/>
      <c r="L684" s="68"/>
      <c r="M684" s="68"/>
      <c r="N684" s="348"/>
      <c r="O684" s="348"/>
      <c r="P684" s="214">
        <v>0</v>
      </c>
      <c r="Q684" s="214">
        <v>2629.38</v>
      </c>
      <c r="R684" s="68" t="s">
        <v>2328</v>
      </c>
      <c r="S684" s="349"/>
      <c r="T684" s="272"/>
    </row>
    <row r="685" spans="1:20" ht="76.5">
      <c r="A685" s="191">
        <v>266</v>
      </c>
      <c r="B685" s="68"/>
      <c r="C685" s="212" t="s">
        <v>1264</v>
      </c>
      <c r="D685" s="213">
        <v>45378</v>
      </c>
      <c r="E685" s="191" t="s">
        <v>2632</v>
      </c>
      <c r="F685" s="191" t="s">
        <v>3</v>
      </c>
      <c r="G685" s="191">
        <v>2271765</v>
      </c>
      <c r="H685" s="68"/>
      <c r="I685" s="197" t="s">
        <v>5319</v>
      </c>
      <c r="J685" s="68"/>
      <c r="K685" s="68"/>
      <c r="L685" s="68"/>
      <c r="M685" s="68"/>
      <c r="N685" s="348"/>
      <c r="O685" s="348"/>
      <c r="P685" s="214">
        <v>0</v>
      </c>
      <c r="Q685" s="214">
        <v>122454.19</v>
      </c>
      <c r="R685" s="68" t="s">
        <v>2328</v>
      </c>
      <c r="S685" s="349"/>
      <c r="T685" s="272"/>
    </row>
    <row r="686" spans="1:20" ht="76.5">
      <c r="A686" s="191">
        <v>266</v>
      </c>
      <c r="B686" s="68"/>
      <c r="C686" s="212" t="s">
        <v>1264</v>
      </c>
      <c r="D686" s="213">
        <v>45378</v>
      </c>
      <c r="E686" s="191" t="s">
        <v>2632</v>
      </c>
      <c r="F686" s="191" t="s">
        <v>3</v>
      </c>
      <c r="G686" s="191">
        <v>2271765</v>
      </c>
      <c r="H686" s="68"/>
      <c r="I686" s="197" t="s">
        <v>5319</v>
      </c>
      <c r="J686" s="68"/>
      <c r="K686" s="68"/>
      <c r="L686" s="68"/>
      <c r="M686" s="68"/>
      <c r="N686" s="348"/>
      <c r="O686" s="348"/>
      <c r="P686" s="214">
        <v>0</v>
      </c>
      <c r="Q686" s="214">
        <v>785100.7</v>
      </c>
      <c r="R686" s="68" t="s">
        <v>2328</v>
      </c>
      <c r="S686" s="349"/>
      <c r="T686" s="272"/>
    </row>
    <row r="687" spans="1:20" ht="76.5">
      <c r="A687" s="191">
        <v>210</v>
      </c>
      <c r="B687" s="68"/>
      <c r="C687" s="212" t="s">
        <v>89</v>
      </c>
      <c r="D687" s="213">
        <v>45743</v>
      </c>
      <c r="E687" s="191" t="s">
        <v>2633</v>
      </c>
      <c r="F687" s="191" t="s">
        <v>3</v>
      </c>
      <c r="G687" s="191">
        <v>2271768</v>
      </c>
      <c r="H687" s="68"/>
      <c r="I687" s="197" t="s">
        <v>5320</v>
      </c>
      <c r="J687" s="68"/>
      <c r="K687" s="68"/>
      <c r="L687" s="68"/>
      <c r="M687" s="68"/>
      <c r="N687" s="348"/>
      <c r="O687" s="348"/>
      <c r="P687" s="214">
        <v>0</v>
      </c>
      <c r="Q687" s="214">
        <v>794.5</v>
      </c>
      <c r="R687" s="68" t="s">
        <v>2328</v>
      </c>
      <c r="S687" s="349"/>
      <c r="T687" s="272"/>
    </row>
    <row r="688" spans="1:20" ht="76.5">
      <c r="A688" s="191">
        <v>670</v>
      </c>
      <c r="B688" s="68"/>
      <c r="C688" s="212" t="s">
        <v>178</v>
      </c>
      <c r="D688" s="213">
        <v>45743</v>
      </c>
      <c r="E688" s="191" t="s">
        <v>2633</v>
      </c>
      <c r="F688" s="191" t="s">
        <v>3</v>
      </c>
      <c r="G688" s="191">
        <v>2271768</v>
      </c>
      <c r="H688" s="68"/>
      <c r="I688" s="197" t="s">
        <v>5320</v>
      </c>
      <c r="J688" s="68"/>
      <c r="K688" s="68"/>
      <c r="L688" s="68"/>
      <c r="M688" s="68"/>
      <c r="N688" s="348"/>
      <c r="O688" s="348"/>
      <c r="P688" s="214">
        <v>0</v>
      </c>
      <c r="Q688" s="214">
        <v>1691.2</v>
      </c>
      <c r="R688" s="68" t="s">
        <v>2328</v>
      </c>
      <c r="S688" s="349"/>
      <c r="T688" s="272"/>
    </row>
    <row r="689" spans="1:20" ht="76.5">
      <c r="A689" s="191">
        <v>46</v>
      </c>
      <c r="B689" s="68"/>
      <c r="C689" s="212" t="s">
        <v>1367</v>
      </c>
      <c r="D689" s="213">
        <v>45743</v>
      </c>
      <c r="E689" s="191" t="s">
        <v>2633</v>
      </c>
      <c r="F689" s="191" t="s">
        <v>3</v>
      </c>
      <c r="G689" s="191">
        <v>2271768</v>
      </c>
      <c r="H689" s="68"/>
      <c r="I689" s="197" t="s">
        <v>5320</v>
      </c>
      <c r="J689" s="68"/>
      <c r="K689" s="68"/>
      <c r="L689" s="68"/>
      <c r="M689" s="68"/>
      <c r="N689" s="348"/>
      <c r="O689" s="348"/>
      <c r="P689" s="214">
        <v>0</v>
      </c>
      <c r="Q689" s="214">
        <v>21735</v>
      </c>
      <c r="R689" s="68" t="s">
        <v>2328</v>
      </c>
      <c r="S689" s="349"/>
      <c r="T689" s="272"/>
    </row>
    <row r="690" spans="1:20" ht="76.5">
      <c r="A690" s="191">
        <v>70</v>
      </c>
      <c r="B690" s="68"/>
      <c r="C690" s="212" t="s">
        <v>47</v>
      </c>
      <c r="D690" s="213">
        <v>45743</v>
      </c>
      <c r="E690" s="191" t="s">
        <v>2633</v>
      </c>
      <c r="F690" s="191" t="s">
        <v>3</v>
      </c>
      <c r="G690" s="191">
        <v>2271768</v>
      </c>
      <c r="H690" s="68"/>
      <c r="I690" s="197" t="s">
        <v>5320</v>
      </c>
      <c r="J690" s="68"/>
      <c r="K690" s="68"/>
      <c r="L690" s="68"/>
      <c r="M690" s="68"/>
      <c r="N690" s="348"/>
      <c r="O690" s="348"/>
      <c r="P690" s="214">
        <v>0</v>
      </c>
      <c r="Q690" s="214">
        <v>15603</v>
      </c>
      <c r="R690" s="68" t="s">
        <v>2328</v>
      </c>
      <c r="S690" s="349"/>
      <c r="T690" s="272"/>
    </row>
    <row r="691" spans="1:20" ht="76.5">
      <c r="A691" s="191">
        <v>245</v>
      </c>
      <c r="B691" s="68"/>
      <c r="C691" s="212" t="s">
        <v>101</v>
      </c>
      <c r="D691" s="213">
        <v>45743</v>
      </c>
      <c r="E691" s="191" t="s">
        <v>2633</v>
      </c>
      <c r="F691" s="191" t="s">
        <v>3</v>
      </c>
      <c r="G691" s="191">
        <v>2271768</v>
      </c>
      <c r="H691" s="68"/>
      <c r="I691" s="197" t="s">
        <v>5320</v>
      </c>
      <c r="J691" s="68"/>
      <c r="K691" s="68"/>
      <c r="L691" s="68"/>
      <c r="M691" s="68"/>
      <c r="N691" s="348"/>
      <c r="O691" s="348"/>
      <c r="P691" s="214">
        <v>0</v>
      </c>
      <c r="Q691" s="214">
        <v>1031.25</v>
      </c>
      <c r="R691" s="68" t="s">
        <v>2328</v>
      </c>
      <c r="S691" s="349"/>
      <c r="T691" s="272"/>
    </row>
    <row r="692" spans="1:20" ht="76.5">
      <c r="A692" s="191">
        <v>245</v>
      </c>
      <c r="B692" s="68"/>
      <c r="C692" s="212" t="s">
        <v>101</v>
      </c>
      <c r="D692" s="213">
        <v>45743</v>
      </c>
      <c r="E692" s="191" t="s">
        <v>2633</v>
      </c>
      <c r="F692" s="191" t="s">
        <v>3</v>
      </c>
      <c r="G692" s="191">
        <v>2271768</v>
      </c>
      <c r="H692" s="68"/>
      <c r="I692" s="197" t="s">
        <v>5320</v>
      </c>
      <c r="J692" s="68"/>
      <c r="K692" s="68"/>
      <c r="L692" s="68"/>
      <c r="M692" s="68"/>
      <c r="N692" s="348"/>
      <c r="O692" s="348"/>
      <c r="P692" s="214">
        <v>0</v>
      </c>
      <c r="Q692" s="214">
        <v>1350</v>
      </c>
      <c r="R692" s="68" t="s">
        <v>2328</v>
      </c>
      <c r="S692" s="349"/>
      <c r="T692" s="272"/>
    </row>
    <row r="693" spans="1:20" ht="76.5">
      <c r="A693" s="191">
        <v>133</v>
      </c>
      <c r="B693" s="68"/>
      <c r="C693" s="212" t="s">
        <v>60</v>
      </c>
      <c r="D693" s="213">
        <v>45743</v>
      </c>
      <c r="E693" s="191" t="s">
        <v>2633</v>
      </c>
      <c r="F693" s="191" t="s">
        <v>3</v>
      </c>
      <c r="G693" s="191">
        <v>2271768</v>
      </c>
      <c r="H693" s="68"/>
      <c r="I693" s="197" t="s">
        <v>5320</v>
      </c>
      <c r="J693" s="68"/>
      <c r="K693" s="68"/>
      <c r="L693" s="68"/>
      <c r="M693" s="68"/>
      <c r="N693" s="348"/>
      <c r="O693" s="348"/>
      <c r="P693" s="214">
        <v>0</v>
      </c>
      <c r="Q693" s="214">
        <v>1199.8499999999999</v>
      </c>
      <c r="R693" s="68" t="s">
        <v>2328</v>
      </c>
      <c r="S693" s="349"/>
      <c r="T693" s="272"/>
    </row>
    <row r="694" spans="1:20" ht="76.5">
      <c r="A694" s="191">
        <v>30</v>
      </c>
      <c r="B694" s="68"/>
      <c r="C694" s="212" t="s">
        <v>638</v>
      </c>
      <c r="D694" s="213">
        <v>45743</v>
      </c>
      <c r="E694" s="191" t="s">
        <v>2633</v>
      </c>
      <c r="F694" s="191" t="s">
        <v>3</v>
      </c>
      <c r="G694" s="191">
        <v>2271768</v>
      </c>
      <c r="H694" s="68"/>
      <c r="I694" s="197" t="s">
        <v>5320</v>
      </c>
      <c r="J694" s="68"/>
      <c r="K694" s="68"/>
      <c r="L694" s="68"/>
      <c r="M694" s="68"/>
      <c r="N694" s="348"/>
      <c r="O694" s="348"/>
      <c r="P694" s="214">
        <v>0</v>
      </c>
      <c r="Q694" s="214">
        <v>10728.93</v>
      </c>
      <c r="R694" s="68" t="s">
        <v>2328</v>
      </c>
      <c r="S694" s="349"/>
      <c r="T694" s="272"/>
    </row>
    <row r="695" spans="1:20" ht="76.5">
      <c r="A695" s="191">
        <v>283</v>
      </c>
      <c r="B695" s="68"/>
      <c r="C695" s="212" t="s">
        <v>115</v>
      </c>
      <c r="D695" s="213">
        <v>45743</v>
      </c>
      <c r="E695" s="191" t="s">
        <v>2633</v>
      </c>
      <c r="F695" s="191" t="s">
        <v>3</v>
      </c>
      <c r="G695" s="191">
        <v>2271768</v>
      </c>
      <c r="H695" s="68"/>
      <c r="I695" s="197" t="s">
        <v>5320</v>
      </c>
      <c r="J695" s="68"/>
      <c r="K695" s="68"/>
      <c r="L695" s="68"/>
      <c r="M695" s="68"/>
      <c r="N695" s="348"/>
      <c r="O695" s="348"/>
      <c r="P695" s="214">
        <v>0</v>
      </c>
      <c r="Q695" s="214">
        <v>37696.949999999997</v>
      </c>
      <c r="R695" s="68" t="s">
        <v>2328</v>
      </c>
      <c r="S695" s="349"/>
      <c r="T695" s="272"/>
    </row>
    <row r="696" spans="1:20" ht="76.5">
      <c r="A696" s="191">
        <v>152</v>
      </c>
      <c r="B696" s="68"/>
      <c r="C696" s="212" t="s">
        <v>72</v>
      </c>
      <c r="D696" s="213">
        <v>45743</v>
      </c>
      <c r="E696" s="191" t="s">
        <v>2633</v>
      </c>
      <c r="F696" s="191" t="s">
        <v>3</v>
      </c>
      <c r="G696" s="191">
        <v>2271768</v>
      </c>
      <c r="H696" s="68"/>
      <c r="I696" s="197" t="s">
        <v>5320</v>
      </c>
      <c r="J696" s="68"/>
      <c r="K696" s="68"/>
      <c r="L696" s="68"/>
      <c r="M696" s="68"/>
      <c r="N696" s="348"/>
      <c r="O696" s="348"/>
      <c r="P696" s="214">
        <v>0</v>
      </c>
      <c r="Q696" s="214">
        <v>5115.6000000000004</v>
      </c>
      <c r="R696" s="68" t="s">
        <v>2328</v>
      </c>
      <c r="S696" s="349"/>
      <c r="T696" s="272"/>
    </row>
    <row r="697" spans="1:20" ht="76.5">
      <c r="A697" s="191">
        <v>25</v>
      </c>
      <c r="B697" s="68"/>
      <c r="C697" s="212" t="s">
        <v>42</v>
      </c>
      <c r="D697" s="213">
        <v>45743</v>
      </c>
      <c r="E697" s="191" t="s">
        <v>2633</v>
      </c>
      <c r="F697" s="191" t="s">
        <v>3</v>
      </c>
      <c r="G697" s="191">
        <v>2271768</v>
      </c>
      <c r="H697" s="68"/>
      <c r="I697" s="197" t="s">
        <v>5320</v>
      </c>
      <c r="J697" s="68"/>
      <c r="K697" s="68"/>
      <c r="L697" s="68"/>
      <c r="M697" s="68"/>
      <c r="N697" s="348"/>
      <c r="O697" s="348"/>
      <c r="P697" s="214">
        <v>0</v>
      </c>
      <c r="Q697" s="214">
        <v>13467.48</v>
      </c>
      <c r="R697" s="68" t="s">
        <v>2328</v>
      </c>
      <c r="S697" s="349"/>
      <c r="T697" s="272"/>
    </row>
    <row r="698" spans="1:20" ht="76.5">
      <c r="A698" s="191">
        <v>109</v>
      </c>
      <c r="B698" s="68"/>
      <c r="C698" s="212" t="s">
        <v>611</v>
      </c>
      <c r="D698" s="213">
        <v>45743</v>
      </c>
      <c r="E698" s="191" t="s">
        <v>2633</v>
      </c>
      <c r="F698" s="191" t="s">
        <v>3</v>
      </c>
      <c r="G698" s="191">
        <v>2271768</v>
      </c>
      <c r="H698" s="68"/>
      <c r="I698" s="197" t="s">
        <v>5320</v>
      </c>
      <c r="J698" s="68"/>
      <c r="K698" s="68"/>
      <c r="L698" s="68"/>
      <c r="M698" s="68"/>
      <c r="N698" s="348"/>
      <c r="O698" s="348"/>
      <c r="P698" s="214">
        <v>0</v>
      </c>
      <c r="Q698" s="214">
        <v>921.41</v>
      </c>
      <c r="R698" s="68" t="s">
        <v>2328</v>
      </c>
      <c r="S698" s="349"/>
      <c r="T698" s="272"/>
    </row>
    <row r="699" spans="1:20" ht="76.5">
      <c r="A699" s="191">
        <v>117</v>
      </c>
      <c r="B699" s="68"/>
      <c r="C699" s="212" t="s">
        <v>54</v>
      </c>
      <c r="D699" s="213">
        <v>45743</v>
      </c>
      <c r="E699" s="191" t="s">
        <v>2633</v>
      </c>
      <c r="F699" s="191" t="s">
        <v>3</v>
      </c>
      <c r="G699" s="191">
        <v>2271768</v>
      </c>
      <c r="H699" s="68"/>
      <c r="I699" s="197" t="s">
        <v>5320</v>
      </c>
      <c r="J699" s="68"/>
      <c r="K699" s="68"/>
      <c r="L699" s="68"/>
      <c r="M699" s="68"/>
      <c r="N699" s="348"/>
      <c r="O699" s="348"/>
      <c r="P699" s="214">
        <v>0</v>
      </c>
      <c r="Q699" s="214">
        <v>4330.08</v>
      </c>
      <c r="R699" s="68" t="s">
        <v>2328</v>
      </c>
      <c r="S699" s="349"/>
      <c r="T699" s="272"/>
    </row>
    <row r="700" spans="1:20" ht="76.5">
      <c r="A700" s="191">
        <v>117</v>
      </c>
      <c r="B700" s="68"/>
      <c r="C700" s="212" t="s">
        <v>54</v>
      </c>
      <c r="D700" s="213">
        <v>45743</v>
      </c>
      <c r="E700" s="191" t="s">
        <v>2633</v>
      </c>
      <c r="F700" s="191" t="s">
        <v>3</v>
      </c>
      <c r="G700" s="191">
        <v>2271768</v>
      </c>
      <c r="H700" s="68"/>
      <c r="I700" s="197" t="s">
        <v>5320</v>
      </c>
      <c r="J700" s="68"/>
      <c r="K700" s="68"/>
      <c r="L700" s="68"/>
      <c r="M700" s="68"/>
      <c r="N700" s="348"/>
      <c r="O700" s="348"/>
      <c r="P700" s="214">
        <v>0</v>
      </c>
      <c r="Q700" s="214">
        <v>1256.1600000000001</v>
      </c>
      <c r="R700" s="68" t="s">
        <v>2328</v>
      </c>
      <c r="S700" s="349"/>
      <c r="T700" s="272"/>
    </row>
    <row r="701" spans="1:20" ht="76.5">
      <c r="A701" s="191">
        <v>681</v>
      </c>
      <c r="B701" s="68"/>
      <c r="C701" s="212" t="s">
        <v>180</v>
      </c>
      <c r="D701" s="213">
        <v>45743</v>
      </c>
      <c r="E701" s="191" t="s">
        <v>2633</v>
      </c>
      <c r="F701" s="191" t="s">
        <v>3</v>
      </c>
      <c r="G701" s="191">
        <v>2271768</v>
      </c>
      <c r="H701" s="68"/>
      <c r="I701" s="197" t="s">
        <v>5320</v>
      </c>
      <c r="J701" s="68"/>
      <c r="K701" s="68"/>
      <c r="L701" s="68"/>
      <c r="M701" s="68"/>
      <c r="N701" s="348"/>
      <c r="O701" s="348"/>
      <c r="P701" s="214">
        <v>0</v>
      </c>
      <c r="Q701" s="214">
        <v>3491.9</v>
      </c>
      <c r="R701" s="68" t="s">
        <v>2328</v>
      </c>
      <c r="S701" s="349"/>
      <c r="T701" s="272"/>
    </row>
    <row r="702" spans="1:20" ht="76.5">
      <c r="A702" s="191">
        <v>35</v>
      </c>
      <c r="B702" s="68"/>
      <c r="C702" s="212" t="s">
        <v>43</v>
      </c>
      <c r="D702" s="213">
        <v>45743</v>
      </c>
      <c r="E702" s="191" t="s">
        <v>2633</v>
      </c>
      <c r="F702" s="191" t="s">
        <v>3</v>
      </c>
      <c r="G702" s="191">
        <v>2271768</v>
      </c>
      <c r="H702" s="68"/>
      <c r="I702" s="197" t="s">
        <v>5320</v>
      </c>
      <c r="J702" s="68"/>
      <c r="K702" s="68"/>
      <c r="L702" s="68"/>
      <c r="M702" s="68"/>
      <c r="N702" s="348"/>
      <c r="O702" s="348"/>
      <c r="P702" s="214">
        <v>0</v>
      </c>
      <c r="Q702" s="214">
        <v>17787.310000000001</v>
      </c>
      <c r="R702" s="68" t="s">
        <v>2328</v>
      </c>
      <c r="S702" s="349"/>
      <c r="T702" s="272"/>
    </row>
    <row r="703" spans="1:20" ht="76.5">
      <c r="A703" s="191">
        <v>206</v>
      </c>
      <c r="B703" s="68"/>
      <c r="C703" s="212" t="s">
        <v>87</v>
      </c>
      <c r="D703" s="213">
        <v>45743</v>
      </c>
      <c r="E703" s="191" t="s">
        <v>2633</v>
      </c>
      <c r="F703" s="191" t="s">
        <v>3</v>
      </c>
      <c r="G703" s="191">
        <v>2271768</v>
      </c>
      <c r="H703" s="68"/>
      <c r="I703" s="197" t="s">
        <v>5320</v>
      </c>
      <c r="J703" s="68"/>
      <c r="K703" s="68"/>
      <c r="L703" s="68"/>
      <c r="M703" s="68"/>
      <c r="N703" s="348"/>
      <c r="O703" s="348"/>
      <c r="P703" s="214">
        <v>0</v>
      </c>
      <c r="Q703" s="214">
        <v>1936.61</v>
      </c>
      <c r="R703" s="68" t="s">
        <v>2328</v>
      </c>
      <c r="S703" s="349"/>
      <c r="T703" s="272"/>
    </row>
    <row r="704" spans="1:20" ht="76.5">
      <c r="A704" s="191">
        <v>206</v>
      </c>
      <c r="B704" s="68"/>
      <c r="C704" s="212" t="s">
        <v>87</v>
      </c>
      <c r="D704" s="213">
        <v>45743</v>
      </c>
      <c r="E704" s="191" t="s">
        <v>2633</v>
      </c>
      <c r="F704" s="191" t="s">
        <v>3</v>
      </c>
      <c r="G704" s="191">
        <v>2271768</v>
      </c>
      <c r="H704" s="68"/>
      <c r="I704" s="197" t="s">
        <v>5320</v>
      </c>
      <c r="J704" s="68"/>
      <c r="K704" s="68"/>
      <c r="L704" s="68"/>
      <c r="M704" s="68"/>
      <c r="N704" s="348"/>
      <c r="O704" s="348"/>
      <c r="P704" s="214">
        <v>0</v>
      </c>
      <c r="Q704" s="214">
        <v>11169.12</v>
      </c>
      <c r="R704" s="68" t="s">
        <v>2328</v>
      </c>
      <c r="S704" s="349"/>
      <c r="T704" s="272"/>
    </row>
    <row r="705" spans="1:20" ht="76.5">
      <c r="A705" s="191">
        <v>345</v>
      </c>
      <c r="B705" s="68"/>
      <c r="C705" s="212" t="s">
        <v>140</v>
      </c>
      <c r="D705" s="213">
        <v>45743</v>
      </c>
      <c r="E705" s="191" t="s">
        <v>2633</v>
      </c>
      <c r="F705" s="191" t="s">
        <v>3</v>
      </c>
      <c r="G705" s="191">
        <v>2271768</v>
      </c>
      <c r="H705" s="68"/>
      <c r="I705" s="197" t="s">
        <v>5320</v>
      </c>
      <c r="J705" s="68"/>
      <c r="K705" s="68"/>
      <c r="L705" s="68"/>
      <c r="M705" s="68"/>
      <c r="N705" s="348"/>
      <c r="O705" s="348"/>
      <c r="P705" s="214">
        <v>0</v>
      </c>
      <c r="Q705" s="214">
        <v>15846.66</v>
      </c>
      <c r="R705" s="68" t="s">
        <v>2328</v>
      </c>
      <c r="S705" s="349"/>
      <c r="T705" s="272"/>
    </row>
    <row r="706" spans="1:20" ht="76.5">
      <c r="A706" s="191">
        <v>20</v>
      </c>
      <c r="B706" s="68"/>
      <c r="C706" s="212" t="s">
        <v>41</v>
      </c>
      <c r="D706" s="213">
        <v>45743</v>
      </c>
      <c r="E706" s="191" t="s">
        <v>2633</v>
      </c>
      <c r="F706" s="191" t="s">
        <v>3</v>
      </c>
      <c r="G706" s="191">
        <v>2271768</v>
      </c>
      <c r="H706" s="68"/>
      <c r="I706" s="197" t="s">
        <v>5320</v>
      </c>
      <c r="J706" s="68"/>
      <c r="K706" s="68"/>
      <c r="L706" s="68"/>
      <c r="M706" s="68"/>
      <c r="N706" s="348"/>
      <c r="O706" s="348"/>
      <c r="P706" s="214">
        <v>0</v>
      </c>
      <c r="Q706" s="214">
        <v>21047</v>
      </c>
      <c r="R706" s="68" t="s">
        <v>2328</v>
      </c>
      <c r="S706" s="349"/>
      <c r="T706" s="272"/>
    </row>
    <row r="707" spans="1:20" ht="76.5">
      <c r="A707" s="191">
        <v>594</v>
      </c>
      <c r="B707" s="68"/>
      <c r="C707" s="212" t="s">
        <v>88</v>
      </c>
      <c r="D707" s="213">
        <v>45743</v>
      </c>
      <c r="E707" s="191" t="s">
        <v>2633</v>
      </c>
      <c r="F707" s="191" t="s">
        <v>3</v>
      </c>
      <c r="G707" s="191">
        <v>2271768</v>
      </c>
      <c r="H707" s="68"/>
      <c r="I707" s="197" t="s">
        <v>5320</v>
      </c>
      <c r="J707" s="68"/>
      <c r="K707" s="68"/>
      <c r="L707" s="68"/>
      <c r="M707" s="68"/>
      <c r="N707" s="348"/>
      <c r="O707" s="348"/>
      <c r="P707" s="214">
        <v>0</v>
      </c>
      <c r="Q707" s="214">
        <v>2188.88</v>
      </c>
      <c r="R707" s="68" t="s">
        <v>2328</v>
      </c>
      <c r="S707" s="349"/>
      <c r="T707" s="272"/>
    </row>
    <row r="708" spans="1:20" ht="76.5">
      <c r="A708" s="191">
        <v>190</v>
      </c>
      <c r="B708" s="68"/>
      <c r="C708" s="212" t="s">
        <v>82</v>
      </c>
      <c r="D708" s="213">
        <v>45743</v>
      </c>
      <c r="E708" s="191" t="s">
        <v>2633</v>
      </c>
      <c r="F708" s="191" t="s">
        <v>3</v>
      </c>
      <c r="G708" s="191">
        <v>2271768</v>
      </c>
      <c r="H708" s="68"/>
      <c r="I708" s="197" t="s">
        <v>5320</v>
      </c>
      <c r="J708" s="68"/>
      <c r="K708" s="68"/>
      <c r="L708" s="68"/>
      <c r="M708" s="68"/>
      <c r="N708" s="348"/>
      <c r="O708" s="348"/>
      <c r="P708" s="214">
        <v>0</v>
      </c>
      <c r="Q708" s="214">
        <v>393.84</v>
      </c>
      <c r="R708" s="68" t="s">
        <v>2328</v>
      </c>
      <c r="S708" s="349"/>
      <c r="T708" s="272"/>
    </row>
    <row r="709" spans="1:20" ht="76.5">
      <c r="A709" s="191">
        <v>190</v>
      </c>
      <c r="B709" s="68"/>
      <c r="C709" s="212" t="s">
        <v>82</v>
      </c>
      <c r="D709" s="213">
        <v>45743</v>
      </c>
      <c r="E709" s="191" t="s">
        <v>2633</v>
      </c>
      <c r="F709" s="191" t="s">
        <v>3</v>
      </c>
      <c r="G709" s="191">
        <v>2271768</v>
      </c>
      <c r="H709" s="68"/>
      <c r="I709" s="197" t="s">
        <v>5320</v>
      </c>
      <c r="J709" s="68"/>
      <c r="K709" s="68"/>
      <c r="L709" s="68"/>
      <c r="M709" s="68"/>
      <c r="N709" s="348"/>
      <c r="O709" s="348"/>
      <c r="P709" s="214">
        <v>0</v>
      </c>
      <c r="Q709" s="214">
        <v>4840.2299999999996</v>
      </c>
      <c r="R709" s="68" t="s">
        <v>2328</v>
      </c>
      <c r="S709" s="349"/>
      <c r="T709" s="272"/>
    </row>
    <row r="710" spans="1:20" ht="76.5">
      <c r="A710" s="191">
        <v>670</v>
      </c>
      <c r="B710" s="68"/>
      <c r="C710" s="212" t="s">
        <v>178</v>
      </c>
      <c r="D710" s="213">
        <v>45743</v>
      </c>
      <c r="E710" s="191" t="s">
        <v>2633</v>
      </c>
      <c r="F710" s="191" t="s">
        <v>3</v>
      </c>
      <c r="G710" s="191">
        <v>2271768</v>
      </c>
      <c r="H710" s="68"/>
      <c r="I710" s="197" t="s">
        <v>5320</v>
      </c>
      <c r="J710" s="68"/>
      <c r="K710" s="68"/>
      <c r="L710" s="68"/>
      <c r="M710" s="68"/>
      <c r="N710" s="348"/>
      <c r="O710" s="348"/>
      <c r="P710" s="214">
        <v>0</v>
      </c>
      <c r="Q710" s="214">
        <v>818.09</v>
      </c>
      <c r="R710" s="68" t="s">
        <v>2328</v>
      </c>
      <c r="S710" s="349"/>
      <c r="T710" s="272"/>
    </row>
    <row r="711" spans="1:20" ht="76.5">
      <c r="A711" s="191">
        <v>35</v>
      </c>
      <c r="B711" s="68"/>
      <c r="C711" s="212" t="s">
        <v>43</v>
      </c>
      <c r="D711" s="213">
        <v>45743</v>
      </c>
      <c r="E711" s="191" t="s">
        <v>2633</v>
      </c>
      <c r="F711" s="191" t="s">
        <v>3</v>
      </c>
      <c r="G711" s="191">
        <v>2271768</v>
      </c>
      <c r="H711" s="68"/>
      <c r="I711" s="197" t="s">
        <v>5320</v>
      </c>
      <c r="J711" s="68"/>
      <c r="K711" s="68"/>
      <c r="L711" s="68"/>
      <c r="M711" s="68"/>
      <c r="N711" s="348"/>
      <c r="O711" s="348"/>
      <c r="P711" s="214">
        <v>0</v>
      </c>
      <c r="Q711" s="214">
        <v>1464.1</v>
      </c>
      <c r="R711" s="68" t="s">
        <v>2328</v>
      </c>
      <c r="S711" s="349"/>
      <c r="T711" s="272"/>
    </row>
    <row r="712" spans="1:20" ht="76.5">
      <c r="A712" s="191">
        <v>66</v>
      </c>
      <c r="B712" s="68"/>
      <c r="C712" s="212" t="s">
        <v>46</v>
      </c>
      <c r="D712" s="213">
        <v>45743</v>
      </c>
      <c r="E712" s="191" t="s">
        <v>2633</v>
      </c>
      <c r="F712" s="191" t="s">
        <v>3</v>
      </c>
      <c r="G712" s="191">
        <v>2271768</v>
      </c>
      <c r="H712" s="68"/>
      <c r="I712" s="197" t="s">
        <v>5320</v>
      </c>
      <c r="J712" s="68"/>
      <c r="K712" s="68"/>
      <c r="L712" s="68"/>
      <c r="M712" s="68"/>
      <c r="N712" s="348"/>
      <c r="O712" s="348"/>
      <c r="P712" s="214">
        <v>0</v>
      </c>
      <c r="Q712" s="214">
        <v>2970.45</v>
      </c>
      <c r="R712" s="68" t="s">
        <v>2328</v>
      </c>
      <c r="S712" s="349"/>
      <c r="T712" s="272"/>
    </row>
    <row r="713" spans="1:20" ht="76.5">
      <c r="A713" s="191">
        <v>650</v>
      </c>
      <c r="B713" s="68"/>
      <c r="C713" s="212" t="s">
        <v>175</v>
      </c>
      <c r="D713" s="213">
        <v>45743</v>
      </c>
      <c r="E713" s="191" t="s">
        <v>2633</v>
      </c>
      <c r="F713" s="191" t="s">
        <v>3</v>
      </c>
      <c r="G713" s="191">
        <v>2271768</v>
      </c>
      <c r="H713" s="68"/>
      <c r="I713" s="197" t="s">
        <v>5320</v>
      </c>
      <c r="J713" s="68"/>
      <c r="K713" s="68"/>
      <c r="L713" s="68"/>
      <c r="M713" s="68"/>
      <c r="N713" s="348"/>
      <c r="O713" s="348"/>
      <c r="P713" s="214">
        <v>0</v>
      </c>
      <c r="Q713" s="214">
        <v>682.6</v>
      </c>
      <c r="R713" s="68" t="s">
        <v>2328</v>
      </c>
      <c r="S713" s="349"/>
      <c r="T713" s="272"/>
    </row>
    <row r="714" spans="1:20" ht="76.5">
      <c r="A714" s="191">
        <v>650</v>
      </c>
      <c r="B714" s="68"/>
      <c r="C714" s="212" t="s">
        <v>175</v>
      </c>
      <c r="D714" s="213">
        <v>45743</v>
      </c>
      <c r="E714" s="191" t="s">
        <v>2633</v>
      </c>
      <c r="F714" s="191" t="s">
        <v>3</v>
      </c>
      <c r="G714" s="191">
        <v>2271768</v>
      </c>
      <c r="H714" s="68"/>
      <c r="I714" s="197" t="s">
        <v>5320</v>
      </c>
      <c r="J714" s="68"/>
      <c r="K714" s="68"/>
      <c r="L714" s="68"/>
      <c r="M714" s="68"/>
      <c r="N714" s="348"/>
      <c r="O714" s="348"/>
      <c r="P714" s="214">
        <v>0</v>
      </c>
      <c r="Q714" s="214">
        <v>2976.84</v>
      </c>
      <c r="R714" s="68" t="s">
        <v>2328</v>
      </c>
      <c r="S714" s="349"/>
      <c r="T714" s="272"/>
    </row>
    <row r="715" spans="1:20" ht="76.5">
      <c r="A715" s="191">
        <v>20</v>
      </c>
      <c r="B715" s="68"/>
      <c r="C715" s="212" t="s">
        <v>41</v>
      </c>
      <c r="D715" s="213">
        <v>45743</v>
      </c>
      <c r="E715" s="191" t="s">
        <v>2633</v>
      </c>
      <c r="F715" s="191" t="s">
        <v>3</v>
      </c>
      <c r="G715" s="191">
        <v>2271768</v>
      </c>
      <c r="H715" s="68"/>
      <c r="I715" s="197" t="s">
        <v>5320</v>
      </c>
      <c r="J715" s="68"/>
      <c r="K715" s="68"/>
      <c r="L715" s="68"/>
      <c r="M715" s="68"/>
      <c r="N715" s="348"/>
      <c r="O715" s="348"/>
      <c r="P715" s="214">
        <v>0</v>
      </c>
      <c r="Q715" s="214">
        <v>1443</v>
      </c>
      <c r="R715" s="68" t="s">
        <v>2328</v>
      </c>
      <c r="S715" s="349"/>
      <c r="T715" s="272"/>
    </row>
    <row r="716" spans="1:20" ht="76.5">
      <c r="A716" s="191">
        <v>15</v>
      </c>
      <c r="B716" s="68"/>
      <c r="C716" s="212" t="s">
        <v>39</v>
      </c>
      <c r="D716" s="213">
        <v>45743</v>
      </c>
      <c r="E716" s="191" t="s">
        <v>2633</v>
      </c>
      <c r="F716" s="191" t="s">
        <v>3</v>
      </c>
      <c r="G716" s="191">
        <v>2271768</v>
      </c>
      <c r="H716" s="68"/>
      <c r="I716" s="197" t="s">
        <v>5320</v>
      </c>
      <c r="J716" s="68"/>
      <c r="K716" s="68"/>
      <c r="L716" s="68"/>
      <c r="M716" s="68"/>
      <c r="N716" s="348"/>
      <c r="O716" s="348"/>
      <c r="P716" s="214">
        <v>0</v>
      </c>
      <c r="Q716" s="214">
        <v>34325.46</v>
      </c>
      <c r="R716" s="68" t="s">
        <v>2328</v>
      </c>
      <c r="S716" s="349"/>
      <c r="T716" s="272"/>
    </row>
    <row r="717" spans="1:20" ht="76.5">
      <c r="A717" s="191">
        <v>47</v>
      </c>
      <c r="B717" s="68"/>
      <c r="C717" s="212" t="s">
        <v>45</v>
      </c>
      <c r="D717" s="213">
        <v>45743</v>
      </c>
      <c r="E717" s="191" t="s">
        <v>2633</v>
      </c>
      <c r="F717" s="191" t="s">
        <v>3</v>
      </c>
      <c r="G717" s="191">
        <v>2271768</v>
      </c>
      <c r="H717" s="68"/>
      <c r="I717" s="197" t="s">
        <v>5320</v>
      </c>
      <c r="J717" s="68"/>
      <c r="K717" s="68"/>
      <c r="L717" s="68"/>
      <c r="M717" s="68"/>
      <c r="N717" s="348"/>
      <c r="O717" s="348"/>
      <c r="P717" s="214">
        <v>0</v>
      </c>
      <c r="Q717" s="214">
        <v>1261.92</v>
      </c>
      <c r="R717" s="68" t="s">
        <v>2328</v>
      </c>
      <c r="S717" s="349"/>
      <c r="T717" s="272"/>
    </row>
    <row r="718" spans="1:20" ht="76.5">
      <c r="A718" s="191">
        <v>20</v>
      </c>
      <c r="B718" s="68"/>
      <c r="C718" s="212" t="s">
        <v>41</v>
      </c>
      <c r="D718" s="213">
        <v>45743</v>
      </c>
      <c r="E718" s="191" t="s">
        <v>2633</v>
      </c>
      <c r="F718" s="191" t="s">
        <v>3</v>
      </c>
      <c r="G718" s="191">
        <v>2271768</v>
      </c>
      <c r="H718" s="68"/>
      <c r="I718" s="197" t="s">
        <v>5320</v>
      </c>
      <c r="J718" s="68"/>
      <c r="K718" s="68"/>
      <c r="L718" s="68"/>
      <c r="M718" s="68"/>
      <c r="N718" s="348"/>
      <c r="O718" s="348"/>
      <c r="P718" s="214">
        <v>0</v>
      </c>
      <c r="Q718" s="214">
        <v>2605.4</v>
      </c>
      <c r="R718" s="68" t="s">
        <v>2328</v>
      </c>
      <c r="S718" s="349"/>
      <c r="T718" s="272"/>
    </row>
    <row r="719" spans="1:20" ht="76.5">
      <c r="A719" s="191">
        <v>129</v>
      </c>
      <c r="B719" s="68"/>
      <c r="C719" s="212" t="s">
        <v>57</v>
      </c>
      <c r="D719" s="213">
        <v>45743</v>
      </c>
      <c r="E719" s="191" t="s">
        <v>2633</v>
      </c>
      <c r="F719" s="191" t="s">
        <v>3</v>
      </c>
      <c r="G719" s="191">
        <v>2271768</v>
      </c>
      <c r="H719" s="68"/>
      <c r="I719" s="197" t="s">
        <v>5320</v>
      </c>
      <c r="J719" s="68"/>
      <c r="K719" s="68"/>
      <c r="L719" s="68"/>
      <c r="M719" s="68"/>
      <c r="N719" s="348"/>
      <c r="O719" s="348"/>
      <c r="P719" s="214">
        <v>0</v>
      </c>
      <c r="Q719" s="214">
        <v>811.3</v>
      </c>
      <c r="R719" s="68" t="s">
        <v>2328</v>
      </c>
      <c r="S719" s="349"/>
      <c r="T719" s="272"/>
    </row>
    <row r="720" spans="1:20" ht="76.5">
      <c r="A720" s="191">
        <v>10</v>
      </c>
      <c r="B720" s="68"/>
      <c r="C720" s="212" t="s">
        <v>38</v>
      </c>
      <c r="D720" s="213">
        <v>45743</v>
      </c>
      <c r="E720" s="191" t="s">
        <v>2633</v>
      </c>
      <c r="F720" s="191" t="s">
        <v>3</v>
      </c>
      <c r="G720" s="191">
        <v>2271768</v>
      </c>
      <c r="H720" s="68"/>
      <c r="I720" s="197" t="s">
        <v>5320</v>
      </c>
      <c r="J720" s="68"/>
      <c r="K720" s="68"/>
      <c r="L720" s="68"/>
      <c r="M720" s="68"/>
      <c r="N720" s="348"/>
      <c r="O720" s="348"/>
      <c r="P720" s="214">
        <v>0</v>
      </c>
      <c r="Q720" s="214">
        <v>45426.75</v>
      </c>
      <c r="R720" s="68" t="s">
        <v>2328</v>
      </c>
      <c r="S720" s="349"/>
      <c r="T720" s="272"/>
    </row>
    <row r="721" spans="1:20" ht="76.5">
      <c r="A721" s="191">
        <v>190</v>
      </c>
      <c r="B721" s="68"/>
      <c r="C721" s="212" t="s">
        <v>82</v>
      </c>
      <c r="D721" s="213">
        <v>45743</v>
      </c>
      <c r="E721" s="191" t="s">
        <v>2633</v>
      </c>
      <c r="F721" s="191" t="s">
        <v>3</v>
      </c>
      <c r="G721" s="191">
        <v>2271768</v>
      </c>
      <c r="H721" s="68"/>
      <c r="I721" s="197" t="s">
        <v>5320</v>
      </c>
      <c r="J721" s="68"/>
      <c r="K721" s="68"/>
      <c r="L721" s="68"/>
      <c r="M721" s="68"/>
      <c r="N721" s="348"/>
      <c r="O721" s="348"/>
      <c r="P721" s="214">
        <v>0</v>
      </c>
      <c r="Q721" s="214">
        <v>31182.3</v>
      </c>
      <c r="R721" s="68" t="s">
        <v>2328</v>
      </c>
      <c r="S721" s="349"/>
      <c r="T721" s="272"/>
    </row>
    <row r="722" spans="1:20" ht="76.5">
      <c r="A722" s="191">
        <v>682</v>
      </c>
      <c r="B722" s="68"/>
      <c r="C722" s="212" t="s">
        <v>1246</v>
      </c>
      <c r="D722" s="213">
        <v>45743</v>
      </c>
      <c r="E722" s="191" t="s">
        <v>2633</v>
      </c>
      <c r="F722" s="191" t="s">
        <v>3</v>
      </c>
      <c r="G722" s="191">
        <v>2271768</v>
      </c>
      <c r="H722" s="68"/>
      <c r="I722" s="197" t="s">
        <v>5320</v>
      </c>
      <c r="J722" s="68"/>
      <c r="K722" s="68"/>
      <c r="L722" s="68"/>
      <c r="M722" s="68"/>
      <c r="N722" s="348"/>
      <c r="O722" s="348"/>
      <c r="P722" s="214">
        <v>0</v>
      </c>
      <c r="Q722" s="214">
        <v>2410.44</v>
      </c>
      <c r="R722" s="68" t="s">
        <v>2328</v>
      </c>
      <c r="S722" s="349"/>
      <c r="T722" s="272"/>
    </row>
    <row r="723" spans="1:20" ht="76.5">
      <c r="A723" s="191">
        <v>266</v>
      </c>
      <c r="B723" s="68"/>
      <c r="C723" s="212" t="s">
        <v>1264</v>
      </c>
      <c r="D723" s="213">
        <v>45743</v>
      </c>
      <c r="E723" s="191" t="s">
        <v>2633</v>
      </c>
      <c r="F723" s="191" t="s">
        <v>3</v>
      </c>
      <c r="G723" s="191">
        <v>2271768</v>
      </c>
      <c r="H723" s="68"/>
      <c r="I723" s="197" t="s">
        <v>5320</v>
      </c>
      <c r="J723" s="68"/>
      <c r="K723" s="68"/>
      <c r="L723" s="68"/>
      <c r="M723" s="68"/>
      <c r="N723" s="348"/>
      <c r="O723" s="348"/>
      <c r="P723" s="214">
        <v>0</v>
      </c>
      <c r="Q723" s="214">
        <v>17307.96</v>
      </c>
      <c r="R723" s="68" t="s">
        <v>2328</v>
      </c>
      <c r="S723" s="349"/>
      <c r="T723" s="272"/>
    </row>
    <row r="724" spans="1:20" ht="76.5">
      <c r="A724" s="191">
        <v>650</v>
      </c>
      <c r="B724" s="68"/>
      <c r="C724" s="212" t="s">
        <v>175</v>
      </c>
      <c r="D724" s="213">
        <v>45743</v>
      </c>
      <c r="E724" s="191" t="s">
        <v>2633</v>
      </c>
      <c r="F724" s="191" t="s">
        <v>3</v>
      </c>
      <c r="G724" s="191">
        <v>2271768</v>
      </c>
      <c r="H724" s="68"/>
      <c r="I724" s="197" t="s">
        <v>5320</v>
      </c>
      <c r="J724" s="68"/>
      <c r="K724" s="68"/>
      <c r="L724" s="68"/>
      <c r="M724" s="68"/>
      <c r="N724" s="348"/>
      <c r="O724" s="348"/>
      <c r="P724" s="214">
        <v>0</v>
      </c>
      <c r="Q724" s="214">
        <v>549.80999999999995</v>
      </c>
      <c r="R724" s="68" t="s">
        <v>2328</v>
      </c>
      <c r="S724" s="349"/>
      <c r="T724" s="272"/>
    </row>
    <row r="725" spans="1:20" ht="76.5">
      <c r="A725" s="191">
        <v>108</v>
      </c>
      <c r="B725" s="68"/>
      <c r="C725" s="212" t="s">
        <v>51</v>
      </c>
      <c r="D725" s="213">
        <v>45743</v>
      </c>
      <c r="E725" s="191" t="s">
        <v>2634</v>
      </c>
      <c r="F725" s="191" t="s">
        <v>3</v>
      </c>
      <c r="G725" s="191">
        <v>2271770</v>
      </c>
      <c r="H725" s="68"/>
      <c r="I725" s="197" t="s">
        <v>5321</v>
      </c>
      <c r="J725" s="68"/>
      <c r="K725" s="68"/>
      <c r="L725" s="68"/>
      <c r="M725" s="68"/>
      <c r="N725" s="348"/>
      <c r="O725" s="348"/>
      <c r="P725" s="214">
        <v>0</v>
      </c>
      <c r="Q725" s="214">
        <v>740</v>
      </c>
      <c r="R725" s="68" t="s">
        <v>2328</v>
      </c>
      <c r="S725" s="349"/>
      <c r="T725" s="272"/>
    </row>
    <row r="726" spans="1:20" ht="76.5">
      <c r="A726" s="191">
        <v>670</v>
      </c>
      <c r="B726" s="68"/>
      <c r="C726" s="212" t="s">
        <v>178</v>
      </c>
      <c r="D726" s="213">
        <v>45743</v>
      </c>
      <c r="E726" s="191" t="s">
        <v>2634</v>
      </c>
      <c r="F726" s="191" t="s">
        <v>3</v>
      </c>
      <c r="G726" s="191">
        <v>2271770</v>
      </c>
      <c r="H726" s="68"/>
      <c r="I726" s="197" t="s">
        <v>5321</v>
      </c>
      <c r="J726" s="68"/>
      <c r="K726" s="68"/>
      <c r="L726" s="68"/>
      <c r="M726" s="68"/>
      <c r="N726" s="348"/>
      <c r="O726" s="348"/>
      <c r="P726" s="214">
        <v>0</v>
      </c>
      <c r="Q726" s="214">
        <v>5020.8</v>
      </c>
      <c r="R726" s="68" t="s">
        <v>2328</v>
      </c>
      <c r="S726" s="349"/>
      <c r="T726" s="272"/>
    </row>
    <row r="727" spans="1:20" ht="76.5">
      <c r="A727" s="191">
        <v>70</v>
      </c>
      <c r="B727" s="68"/>
      <c r="C727" s="212" t="s">
        <v>47</v>
      </c>
      <c r="D727" s="213">
        <v>45743</v>
      </c>
      <c r="E727" s="191" t="s">
        <v>2634</v>
      </c>
      <c r="F727" s="191" t="s">
        <v>3</v>
      </c>
      <c r="G727" s="191">
        <v>2271770</v>
      </c>
      <c r="H727" s="68"/>
      <c r="I727" s="197" t="s">
        <v>5321</v>
      </c>
      <c r="J727" s="68"/>
      <c r="K727" s="68"/>
      <c r="L727" s="68"/>
      <c r="M727" s="68"/>
      <c r="N727" s="348"/>
      <c r="O727" s="348"/>
      <c r="P727" s="214">
        <v>0</v>
      </c>
      <c r="Q727" s="214">
        <v>19041.599999999999</v>
      </c>
      <c r="R727" s="68" t="s">
        <v>2328</v>
      </c>
      <c r="S727" s="349"/>
      <c r="T727" s="272"/>
    </row>
    <row r="728" spans="1:20" ht="76.5">
      <c r="A728" s="191">
        <v>670</v>
      </c>
      <c r="B728" s="68"/>
      <c r="C728" s="212" t="s">
        <v>178</v>
      </c>
      <c r="D728" s="213">
        <v>45743</v>
      </c>
      <c r="E728" s="191" t="s">
        <v>2634</v>
      </c>
      <c r="F728" s="191" t="s">
        <v>3</v>
      </c>
      <c r="G728" s="191">
        <v>2271770</v>
      </c>
      <c r="H728" s="68"/>
      <c r="I728" s="197" t="s">
        <v>5321</v>
      </c>
      <c r="J728" s="68"/>
      <c r="K728" s="68"/>
      <c r="L728" s="68"/>
      <c r="M728" s="68"/>
      <c r="N728" s="348"/>
      <c r="O728" s="348"/>
      <c r="P728" s="214">
        <v>0</v>
      </c>
      <c r="Q728" s="214">
        <v>7155.35</v>
      </c>
      <c r="R728" s="68" t="s">
        <v>2328</v>
      </c>
      <c r="S728" s="349"/>
      <c r="T728" s="272"/>
    </row>
    <row r="729" spans="1:20" ht="76.5">
      <c r="A729" s="191">
        <v>35</v>
      </c>
      <c r="B729" s="68"/>
      <c r="C729" s="212" t="s">
        <v>43</v>
      </c>
      <c r="D729" s="213">
        <v>45743</v>
      </c>
      <c r="E729" s="191" t="s">
        <v>2634</v>
      </c>
      <c r="F729" s="191" t="s">
        <v>3</v>
      </c>
      <c r="G729" s="191">
        <v>2271770</v>
      </c>
      <c r="H729" s="68"/>
      <c r="I729" s="197" t="s">
        <v>5321</v>
      </c>
      <c r="J729" s="68"/>
      <c r="K729" s="68"/>
      <c r="L729" s="68"/>
      <c r="M729" s="68"/>
      <c r="N729" s="348"/>
      <c r="O729" s="348"/>
      <c r="P729" s="214">
        <v>0</v>
      </c>
      <c r="Q729" s="214">
        <v>4222.99</v>
      </c>
      <c r="R729" s="68" t="s">
        <v>2328</v>
      </c>
      <c r="S729" s="349"/>
      <c r="T729" s="272"/>
    </row>
    <row r="730" spans="1:20" ht="76.5">
      <c r="A730" s="191">
        <v>41</v>
      </c>
      <c r="B730" s="68"/>
      <c r="C730" s="212" t="s">
        <v>44</v>
      </c>
      <c r="D730" s="213">
        <v>45743</v>
      </c>
      <c r="E730" s="191" t="s">
        <v>2634</v>
      </c>
      <c r="F730" s="191" t="s">
        <v>3</v>
      </c>
      <c r="G730" s="191">
        <v>2271770</v>
      </c>
      <c r="H730" s="68"/>
      <c r="I730" s="197" t="s">
        <v>5321</v>
      </c>
      <c r="J730" s="68"/>
      <c r="K730" s="68"/>
      <c r="L730" s="68"/>
      <c r="M730" s="68"/>
      <c r="N730" s="348"/>
      <c r="O730" s="348"/>
      <c r="P730" s="214">
        <v>0</v>
      </c>
      <c r="Q730" s="214">
        <v>531.25</v>
      </c>
      <c r="R730" s="68" t="s">
        <v>2328</v>
      </c>
      <c r="S730" s="349"/>
      <c r="T730" s="272"/>
    </row>
    <row r="731" spans="1:20" ht="76.5">
      <c r="A731" s="191">
        <v>30</v>
      </c>
      <c r="B731" s="68"/>
      <c r="C731" s="212" t="s">
        <v>638</v>
      </c>
      <c r="D731" s="213">
        <v>45743</v>
      </c>
      <c r="E731" s="191" t="s">
        <v>2634</v>
      </c>
      <c r="F731" s="191" t="s">
        <v>3</v>
      </c>
      <c r="G731" s="191">
        <v>2271770</v>
      </c>
      <c r="H731" s="68"/>
      <c r="I731" s="197" t="s">
        <v>5321</v>
      </c>
      <c r="J731" s="68"/>
      <c r="K731" s="68"/>
      <c r="L731" s="68"/>
      <c r="M731" s="68"/>
      <c r="N731" s="348"/>
      <c r="O731" s="348"/>
      <c r="P731" s="214">
        <v>0</v>
      </c>
      <c r="Q731" s="214">
        <v>57002.400000000001</v>
      </c>
      <c r="R731" s="68" t="s">
        <v>2328</v>
      </c>
      <c r="S731" s="349"/>
      <c r="T731" s="272"/>
    </row>
    <row r="732" spans="1:20" ht="76.5">
      <c r="A732" s="191">
        <v>30</v>
      </c>
      <c r="B732" s="68"/>
      <c r="C732" s="212" t="s">
        <v>638</v>
      </c>
      <c r="D732" s="213">
        <v>45743</v>
      </c>
      <c r="E732" s="191" t="s">
        <v>2634</v>
      </c>
      <c r="F732" s="191" t="s">
        <v>3</v>
      </c>
      <c r="G732" s="191">
        <v>2271770</v>
      </c>
      <c r="H732" s="68"/>
      <c r="I732" s="197" t="s">
        <v>5321</v>
      </c>
      <c r="J732" s="68"/>
      <c r="K732" s="68"/>
      <c r="L732" s="68"/>
      <c r="M732" s="68"/>
      <c r="N732" s="348"/>
      <c r="O732" s="348"/>
      <c r="P732" s="214">
        <v>0</v>
      </c>
      <c r="Q732" s="214">
        <v>7514.88</v>
      </c>
      <c r="R732" s="68" t="s">
        <v>2328</v>
      </c>
      <c r="S732" s="349"/>
      <c r="T732" s="272"/>
    </row>
    <row r="733" spans="1:20" ht="76.5">
      <c r="A733" s="191">
        <v>35</v>
      </c>
      <c r="B733" s="68"/>
      <c r="C733" s="212" t="s">
        <v>43</v>
      </c>
      <c r="D733" s="213">
        <v>45743</v>
      </c>
      <c r="E733" s="191" t="s">
        <v>2634</v>
      </c>
      <c r="F733" s="191" t="s">
        <v>3</v>
      </c>
      <c r="G733" s="191">
        <v>2271770</v>
      </c>
      <c r="H733" s="68"/>
      <c r="I733" s="197" t="s">
        <v>5321</v>
      </c>
      <c r="J733" s="68"/>
      <c r="K733" s="68"/>
      <c r="L733" s="68"/>
      <c r="M733" s="68"/>
      <c r="N733" s="348"/>
      <c r="O733" s="348"/>
      <c r="P733" s="214">
        <v>0</v>
      </c>
      <c r="Q733" s="214">
        <v>7252.05</v>
      </c>
      <c r="R733" s="68" t="s">
        <v>2328</v>
      </c>
      <c r="S733" s="349"/>
      <c r="T733" s="272"/>
    </row>
    <row r="734" spans="1:20" ht="76.5">
      <c r="A734" s="191">
        <v>190</v>
      </c>
      <c r="B734" s="68"/>
      <c r="C734" s="212" t="s">
        <v>82</v>
      </c>
      <c r="D734" s="213">
        <v>45743</v>
      </c>
      <c r="E734" s="191" t="s">
        <v>2634</v>
      </c>
      <c r="F734" s="191" t="s">
        <v>3</v>
      </c>
      <c r="G734" s="191">
        <v>2271770</v>
      </c>
      <c r="H734" s="68"/>
      <c r="I734" s="197" t="s">
        <v>5321</v>
      </c>
      <c r="J734" s="68"/>
      <c r="K734" s="68"/>
      <c r="L734" s="68"/>
      <c r="M734" s="68"/>
      <c r="N734" s="348"/>
      <c r="O734" s="348"/>
      <c r="P734" s="214">
        <v>0</v>
      </c>
      <c r="Q734" s="214">
        <v>4894.6400000000003</v>
      </c>
      <c r="R734" s="68" t="s">
        <v>2328</v>
      </c>
      <c r="S734" s="349"/>
      <c r="T734" s="272"/>
    </row>
    <row r="735" spans="1:20" ht="76.5">
      <c r="A735" s="191">
        <v>66</v>
      </c>
      <c r="B735" s="68"/>
      <c r="C735" s="212" t="s">
        <v>46</v>
      </c>
      <c r="D735" s="213">
        <v>45743</v>
      </c>
      <c r="E735" s="191" t="s">
        <v>2634</v>
      </c>
      <c r="F735" s="191" t="s">
        <v>3</v>
      </c>
      <c r="G735" s="191">
        <v>2271770</v>
      </c>
      <c r="H735" s="68"/>
      <c r="I735" s="197" t="s">
        <v>5321</v>
      </c>
      <c r="J735" s="68"/>
      <c r="K735" s="68"/>
      <c r="L735" s="68"/>
      <c r="M735" s="68"/>
      <c r="N735" s="348"/>
      <c r="O735" s="348"/>
      <c r="P735" s="214">
        <v>0</v>
      </c>
      <c r="Q735" s="214">
        <v>179.6</v>
      </c>
      <c r="R735" s="68" t="s">
        <v>2328</v>
      </c>
      <c r="S735" s="349"/>
      <c r="T735" s="272"/>
    </row>
    <row r="736" spans="1:20" ht="76.5">
      <c r="A736" s="191">
        <v>66</v>
      </c>
      <c r="B736" s="68"/>
      <c r="C736" s="212" t="s">
        <v>46</v>
      </c>
      <c r="D736" s="213">
        <v>45743</v>
      </c>
      <c r="E736" s="191" t="s">
        <v>2634</v>
      </c>
      <c r="F736" s="191" t="s">
        <v>3</v>
      </c>
      <c r="G736" s="191">
        <v>2271770</v>
      </c>
      <c r="H736" s="68"/>
      <c r="I736" s="197" t="s">
        <v>5321</v>
      </c>
      <c r="J736" s="68"/>
      <c r="K736" s="68"/>
      <c r="L736" s="68"/>
      <c r="M736" s="68"/>
      <c r="N736" s="348"/>
      <c r="O736" s="348"/>
      <c r="P736" s="214">
        <v>0</v>
      </c>
      <c r="Q736" s="214">
        <v>28864</v>
      </c>
      <c r="R736" s="68" t="s">
        <v>2328</v>
      </c>
      <c r="S736" s="349"/>
      <c r="T736" s="272"/>
    </row>
    <row r="737" spans="1:20" ht="76.5">
      <c r="A737" s="191">
        <v>670</v>
      </c>
      <c r="B737" s="68"/>
      <c r="C737" s="212" t="s">
        <v>178</v>
      </c>
      <c r="D737" s="213">
        <v>45743</v>
      </c>
      <c r="E737" s="191" t="s">
        <v>2634</v>
      </c>
      <c r="F737" s="191" t="s">
        <v>3</v>
      </c>
      <c r="G737" s="191">
        <v>2271770</v>
      </c>
      <c r="H737" s="68"/>
      <c r="I737" s="197" t="s">
        <v>5321</v>
      </c>
      <c r="J737" s="68"/>
      <c r="K737" s="68"/>
      <c r="L737" s="68"/>
      <c r="M737" s="68"/>
      <c r="N737" s="348"/>
      <c r="O737" s="348"/>
      <c r="P737" s="214">
        <v>0</v>
      </c>
      <c r="Q737" s="214">
        <v>1277.32</v>
      </c>
      <c r="R737" s="68" t="s">
        <v>2328</v>
      </c>
      <c r="S737" s="349"/>
      <c r="T737" s="272"/>
    </row>
    <row r="738" spans="1:20" ht="76.5">
      <c r="A738" s="191">
        <v>25</v>
      </c>
      <c r="B738" s="68"/>
      <c r="C738" s="212" t="s">
        <v>42</v>
      </c>
      <c r="D738" s="213">
        <v>45743</v>
      </c>
      <c r="E738" s="191" t="s">
        <v>2634</v>
      </c>
      <c r="F738" s="191" t="s">
        <v>3</v>
      </c>
      <c r="G738" s="191">
        <v>2271770</v>
      </c>
      <c r="H738" s="68"/>
      <c r="I738" s="197" t="s">
        <v>5321</v>
      </c>
      <c r="J738" s="68"/>
      <c r="K738" s="68"/>
      <c r="L738" s="68"/>
      <c r="M738" s="68"/>
      <c r="N738" s="348"/>
      <c r="O738" s="348"/>
      <c r="P738" s="214">
        <v>0</v>
      </c>
      <c r="Q738" s="214">
        <v>1065.75</v>
      </c>
      <c r="R738" s="68" t="s">
        <v>2328</v>
      </c>
      <c r="S738" s="349"/>
      <c r="T738" s="272"/>
    </row>
    <row r="739" spans="1:20" ht="76.5">
      <c r="A739" s="191">
        <v>210</v>
      </c>
      <c r="B739" s="68"/>
      <c r="C739" s="212" t="s">
        <v>89</v>
      </c>
      <c r="D739" s="213">
        <v>45743</v>
      </c>
      <c r="E739" s="191" t="s">
        <v>2634</v>
      </c>
      <c r="F739" s="191" t="s">
        <v>3</v>
      </c>
      <c r="G739" s="191">
        <v>2271770</v>
      </c>
      <c r="H739" s="68"/>
      <c r="I739" s="197" t="s">
        <v>5321</v>
      </c>
      <c r="J739" s="68"/>
      <c r="K739" s="68"/>
      <c r="L739" s="68"/>
      <c r="M739" s="68"/>
      <c r="N739" s="348"/>
      <c r="O739" s="348"/>
      <c r="P739" s="214">
        <v>0</v>
      </c>
      <c r="Q739" s="214">
        <v>2715.3</v>
      </c>
      <c r="R739" s="68" t="s">
        <v>2328</v>
      </c>
      <c r="S739" s="349"/>
      <c r="T739" s="272"/>
    </row>
    <row r="740" spans="1:20" ht="76.5">
      <c r="A740" s="191">
        <v>15</v>
      </c>
      <c r="B740" s="68"/>
      <c r="C740" s="212" t="s">
        <v>39</v>
      </c>
      <c r="D740" s="213">
        <v>45743</v>
      </c>
      <c r="E740" s="191" t="s">
        <v>2634</v>
      </c>
      <c r="F740" s="191" t="s">
        <v>3</v>
      </c>
      <c r="G740" s="191">
        <v>2271770</v>
      </c>
      <c r="H740" s="68"/>
      <c r="I740" s="197" t="s">
        <v>5321</v>
      </c>
      <c r="J740" s="68"/>
      <c r="K740" s="68"/>
      <c r="L740" s="68"/>
      <c r="M740" s="68"/>
      <c r="N740" s="348"/>
      <c r="O740" s="348"/>
      <c r="P740" s="214">
        <v>0</v>
      </c>
      <c r="Q740" s="214">
        <v>39826.819999999992</v>
      </c>
      <c r="R740" s="68" t="s">
        <v>2328</v>
      </c>
      <c r="S740" s="349"/>
      <c r="T740" s="272"/>
    </row>
    <row r="741" spans="1:20" ht="76.5">
      <c r="A741" s="191">
        <v>283</v>
      </c>
      <c r="B741" s="68"/>
      <c r="C741" s="212" t="s">
        <v>115</v>
      </c>
      <c r="D741" s="213">
        <v>45743</v>
      </c>
      <c r="E741" s="191" t="s">
        <v>2634</v>
      </c>
      <c r="F741" s="191" t="s">
        <v>3</v>
      </c>
      <c r="G741" s="191">
        <v>2271770</v>
      </c>
      <c r="H741" s="68"/>
      <c r="I741" s="197" t="s">
        <v>5321</v>
      </c>
      <c r="J741" s="68"/>
      <c r="K741" s="68"/>
      <c r="L741" s="68"/>
      <c r="M741" s="68"/>
      <c r="N741" s="348"/>
      <c r="O741" s="348"/>
      <c r="P741" s="214">
        <v>0</v>
      </c>
      <c r="Q741" s="214">
        <v>114534.65</v>
      </c>
      <c r="R741" s="68" t="s">
        <v>2328</v>
      </c>
      <c r="S741" s="349"/>
      <c r="T741" s="272"/>
    </row>
    <row r="742" spans="1:20" ht="76.5">
      <c r="A742" s="191">
        <v>572</v>
      </c>
      <c r="B742" s="68"/>
      <c r="C742" s="212" t="s">
        <v>166</v>
      </c>
      <c r="D742" s="213">
        <v>45743</v>
      </c>
      <c r="E742" s="191" t="s">
        <v>2634</v>
      </c>
      <c r="F742" s="191" t="s">
        <v>3</v>
      </c>
      <c r="G742" s="191">
        <v>2271770</v>
      </c>
      <c r="H742" s="68"/>
      <c r="I742" s="197" t="s">
        <v>5321</v>
      </c>
      <c r="J742" s="68"/>
      <c r="K742" s="68"/>
      <c r="L742" s="68"/>
      <c r="M742" s="68"/>
      <c r="N742" s="348"/>
      <c r="O742" s="348"/>
      <c r="P742" s="214">
        <v>0</v>
      </c>
      <c r="Q742" s="214">
        <v>4435.99</v>
      </c>
      <c r="R742" s="68" t="s">
        <v>2328</v>
      </c>
      <c r="S742" s="349"/>
      <c r="T742" s="272"/>
    </row>
    <row r="743" spans="1:20" ht="76.5">
      <c r="A743" s="191">
        <v>378</v>
      </c>
      <c r="B743" s="68"/>
      <c r="C743" s="212" t="s">
        <v>608</v>
      </c>
      <c r="D743" s="213">
        <v>45743</v>
      </c>
      <c r="E743" s="191" t="s">
        <v>2634</v>
      </c>
      <c r="F743" s="191" t="s">
        <v>3</v>
      </c>
      <c r="G743" s="191">
        <v>2271770</v>
      </c>
      <c r="H743" s="68"/>
      <c r="I743" s="197" t="s">
        <v>5321</v>
      </c>
      <c r="J743" s="68"/>
      <c r="K743" s="68"/>
      <c r="L743" s="68"/>
      <c r="M743" s="68"/>
      <c r="N743" s="348"/>
      <c r="O743" s="348"/>
      <c r="P743" s="214">
        <v>0</v>
      </c>
      <c r="Q743" s="214">
        <v>11148.3</v>
      </c>
      <c r="R743" s="68" t="s">
        <v>2328</v>
      </c>
      <c r="S743" s="349"/>
      <c r="T743" s="272"/>
    </row>
    <row r="744" spans="1:20" ht="76.5">
      <c r="A744" s="191">
        <v>378</v>
      </c>
      <c r="B744" s="68"/>
      <c r="C744" s="212" t="s">
        <v>608</v>
      </c>
      <c r="D744" s="213">
        <v>45743</v>
      </c>
      <c r="E744" s="191" t="s">
        <v>2634</v>
      </c>
      <c r="F744" s="191" t="s">
        <v>3</v>
      </c>
      <c r="G744" s="191">
        <v>2271770</v>
      </c>
      <c r="H744" s="68"/>
      <c r="I744" s="197" t="s">
        <v>5321</v>
      </c>
      <c r="J744" s="68"/>
      <c r="K744" s="68"/>
      <c r="L744" s="68"/>
      <c r="M744" s="68"/>
      <c r="N744" s="348"/>
      <c r="O744" s="348"/>
      <c r="P744" s="214">
        <v>0</v>
      </c>
      <c r="Q744" s="214">
        <v>3321</v>
      </c>
      <c r="R744" s="68" t="s">
        <v>2328</v>
      </c>
      <c r="S744" s="349"/>
      <c r="T744" s="272"/>
    </row>
    <row r="745" spans="1:20" ht="76.5">
      <c r="A745" s="191">
        <v>206</v>
      </c>
      <c r="B745" s="68"/>
      <c r="C745" s="212" t="s">
        <v>87</v>
      </c>
      <c r="D745" s="213">
        <v>45743</v>
      </c>
      <c r="E745" s="191" t="s">
        <v>2634</v>
      </c>
      <c r="F745" s="191" t="s">
        <v>3</v>
      </c>
      <c r="G745" s="191">
        <v>2271770</v>
      </c>
      <c r="H745" s="68"/>
      <c r="I745" s="197" t="s">
        <v>5321</v>
      </c>
      <c r="J745" s="68"/>
      <c r="K745" s="68"/>
      <c r="L745" s="68"/>
      <c r="M745" s="68"/>
      <c r="N745" s="348"/>
      <c r="O745" s="348"/>
      <c r="P745" s="214">
        <v>0</v>
      </c>
      <c r="Q745" s="214">
        <v>1877.4</v>
      </c>
      <c r="R745" s="68" t="s">
        <v>2328</v>
      </c>
      <c r="S745" s="349"/>
      <c r="T745" s="272"/>
    </row>
    <row r="746" spans="1:20" ht="76.5">
      <c r="A746" s="191">
        <v>650</v>
      </c>
      <c r="B746" s="68"/>
      <c r="C746" s="212" t="s">
        <v>175</v>
      </c>
      <c r="D746" s="213">
        <v>45743</v>
      </c>
      <c r="E746" s="191" t="s">
        <v>2634</v>
      </c>
      <c r="F746" s="191" t="s">
        <v>3</v>
      </c>
      <c r="G746" s="191">
        <v>2271770</v>
      </c>
      <c r="H746" s="68"/>
      <c r="I746" s="197" t="s">
        <v>5321</v>
      </c>
      <c r="J746" s="68"/>
      <c r="K746" s="68"/>
      <c r="L746" s="68"/>
      <c r="M746" s="68"/>
      <c r="N746" s="348"/>
      <c r="O746" s="348"/>
      <c r="P746" s="214">
        <v>0</v>
      </c>
      <c r="Q746" s="214">
        <v>8098.44</v>
      </c>
      <c r="R746" s="68" t="s">
        <v>2328</v>
      </c>
      <c r="S746" s="349"/>
      <c r="T746" s="272"/>
    </row>
    <row r="747" spans="1:20" ht="76.5">
      <c r="A747" s="191">
        <v>681</v>
      </c>
      <c r="B747" s="68"/>
      <c r="C747" s="212" t="s">
        <v>180</v>
      </c>
      <c r="D747" s="213">
        <v>45743</v>
      </c>
      <c r="E747" s="191" t="s">
        <v>2634</v>
      </c>
      <c r="F747" s="191" t="s">
        <v>3</v>
      </c>
      <c r="G747" s="191">
        <v>2271770</v>
      </c>
      <c r="H747" s="68"/>
      <c r="I747" s="197" t="s">
        <v>5321</v>
      </c>
      <c r="J747" s="68"/>
      <c r="K747" s="68"/>
      <c r="L747" s="68"/>
      <c r="M747" s="68"/>
      <c r="N747" s="348"/>
      <c r="O747" s="348"/>
      <c r="P747" s="214">
        <v>0</v>
      </c>
      <c r="Q747" s="214">
        <v>28442.61</v>
      </c>
      <c r="R747" s="68" t="s">
        <v>2328</v>
      </c>
      <c r="S747" s="349"/>
      <c r="T747" s="272"/>
    </row>
    <row r="748" spans="1:20" ht="76.5">
      <c r="A748" s="191">
        <v>20</v>
      </c>
      <c r="B748" s="68"/>
      <c r="C748" s="212" t="s">
        <v>41</v>
      </c>
      <c r="D748" s="213">
        <v>45743</v>
      </c>
      <c r="E748" s="191" t="s">
        <v>2634</v>
      </c>
      <c r="F748" s="191" t="s">
        <v>3</v>
      </c>
      <c r="G748" s="191">
        <v>2271770</v>
      </c>
      <c r="H748" s="68"/>
      <c r="I748" s="197" t="s">
        <v>5321</v>
      </c>
      <c r="J748" s="68"/>
      <c r="K748" s="68"/>
      <c r="L748" s="68"/>
      <c r="M748" s="68"/>
      <c r="N748" s="348"/>
      <c r="O748" s="348"/>
      <c r="P748" s="214">
        <v>0</v>
      </c>
      <c r="Q748" s="214">
        <v>1443.2</v>
      </c>
      <c r="R748" s="68" t="s">
        <v>2328</v>
      </c>
      <c r="S748" s="349"/>
      <c r="T748" s="272"/>
    </row>
    <row r="749" spans="1:20" ht="76.5">
      <c r="A749" s="191">
        <v>212</v>
      </c>
      <c r="B749" s="68"/>
      <c r="C749" s="212" t="s">
        <v>90</v>
      </c>
      <c r="D749" s="213">
        <v>45743</v>
      </c>
      <c r="E749" s="191" t="s">
        <v>2634</v>
      </c>
      <c r="F749" s="191" t="s">
        <v>3</v>
      </c>
      <c r="G749" s="191">
        <v>2271770</v>
      </c>
      <c r="H749" s="68"/>
      <c r="I749" s="197" t="s">
        <v>5321</v>
      </c>
      <c r="J749" s="68"/>
      <c r="K749" s="68"/>
      <c r="L749" s="68"/>
      <c r="M749" s="68"/>
      <c r="N749" s="348"/>
      <c r="O749" s="348"/>
      <c r="P749" s="214">
        <v>0</v>
      </c>
      <c r="Q749" s="214">
        <v>562.96</v>
      </c>
      <c r="R749" s="68" t="s">
        <v>2328</v>
      </c>
      <c r="S749" s="349"/>
      <c r="T749" s="272"/>
    </row>
    <row r="750" spans="1:20" ht="76.5">
      <c r="A750" s="191">
        <v>594</v>
      </c>
      <c r="B750" s="68"/>
      <c r="C750" s="212" t="s">
        <v>88</v>
      </c>
      <c r="D750" s="213">
        <v>45743</v>
      </c>
      <c r="E750" s="191" t="s">
        <v>2634</v>
      </c>
      <c r="F750" s="191" t="s">
        <v>3</v>
      </c>
      <c r="G750" s="191">
        <v>2271770</v>
      </c>
      <c r="H750" s="68"/>
      <c r="I750" s="197" t="s">
        <v>5321</v>
      </c>
      <c r="J750" s="68"/>
      <c r="K750" s="68"/>
      <c r="L750" s="68"/>
      <c r="M750" s="68"/>
      <c r="N750" s="348"/>
      <c r="O750" s="348"/>
      <c r="P750" s="214">
        <v>0</v>
      </c>
      <c r="Q750" s="214">
        <v>8922.1</v>
      </c>
      <c r="R750" s="68" t="s">
        <v>2328</v>
      </c>
      <c r="S750" s="349"/>
      <c r="T750" s="272"/>
    </row>
    <row r="751" spans="1:20" ht="76.5">
      <c r="A751" s="191">
        <v>20</v>
      </c>
      <c r="B751" s="68"/>
      <c r="C751" s="212" t="s">
        <v>41</v>
      </c>
      <c r="D751" s="213">
        <v>45743</v>
      </c>
      <c r="E751" s="191" t="s">
        <v>2634</v>
      </c>
      <c r="F751" s="191" t="s">
        <v>3</v>
      </c>
      <c r="G751" s="191">
        <v>2271770</v>
      </c>
      <c r="H751" s="68"/>
      <c r="I751" s="197" t="s">
        <v>5321</v>
      </c>
      <c r="J751" s="68"/>
      <c r="K751" s="68"/>
      <c r="L751" s="68"/>
      <c r="M751" s="68"/>
      <c r="N751" s="348"/>
      <c r="O751" s="348"/>
      <c r="P751" s="214">
        <v>0</v>
      </c>
      <c r="Q751" s="214">
        <v>67636.740000000005</v>
      </c>
      <c r="R751" s="68" t="s">
        <v>2328</v>
      </c>
      <c r="S751" s="349"/>
      <c r="T751" s="272"/>
    </row>
    <row r="752" spans="1:20" ht="76.5">
      <c r="A752" s="191">
        <v>266</v>
      </c>
      <c r="B752" s="68"/>
      <c r="C752" s="212" t="s">
        <v>1264</v>
      </c>
      <c r="D752" s="213">
        <v>45743</v>
      </c>
      <c r="E752" s="191" t="s">
        <v>2634</v>
      </c>
      <c r="F752" s="191" t="s">
        <v>3</v>
      </c>
      <c r="G752" s="191">
        <v>2271770</v>
      </c>
      <c r="H752" s="68"/>
      <c r="I752" s="197" t="s">
        <v>5321</v>
      </c>
      <c r="J752" s="68"/>
      <c r="K752" s="68"/>
      <c r="L752" s="68"/>
      <c r="M752" s="68"/>
      <c r="N752" s="348"/>
      <c r="O752" s="348"/>
      <c r="P752" s="214">
        <v>0</v>
      </c>
      <c r="Q752" s="214">
        <v>378859.91</v>
      </c>
      <c r="R752" s="68" t="s">
        <v>2328</v>
      </c>
      <c r="S752" s="349"/>
      <c r="T752" s="272"/>
    </row>
    <row r="753" spans="1:20" ht="76.5">
      <c r="A753" s="191">
        <v>266</v>
      </c>
      <c r="B753" s="68"/>
      <c r="C753" s="212" t="s">
        <v>1264</v>
      </c>
      <c r="D753" s="213">
        <v>45743</v>
      </c>
      <c r="E753" s="191" t="s">
        <v>2634</v>
      </c>
      <c r="F753" s="191" t="s">
        <v>3</v>
      </c>
      <c r="G753" s="191">
        <v>2271770</v>
      </c>
      <c r="H753" s="68"/>
      <c r="I753" s="197" t="s">
        <v>5321</v>
      </c>
      <c r="J753" s="68"/>
      <c r="K753" s="68"/>
      <c r="L753" s="68"/>
      <c r="M753" s="68"/>
      <c r="N753" s="348"/>
      <c r="O753" s="348"/>
      <c r="P753" s="214">
        <v>0</v>
      </c>
      <c r="Q753" s="214">
        <v>157238.99</v>
      </c>
      <c r="R753" s="68" t="s">
        <v>2328</v>
      </c>
      <c r="S753" s="349"/>
      <c r="T753" s="272"/>
    </row>
    <row r="754" spans="1:20" ht="76.5">
      <c r="A754" s="191">
        <v>25</v>
      </c>
      <c r="B754" s="68"/>
      <c r="C754" s="212" t="s">
        <v>42</v>
      </c>
      <c r="D754" s="213">
        <v>45743</v>
      </c>
      <c r="E754" s="191" t="s">
        <v>2635</v>
      </c>
      <c r="F754" s="191" t="s">
        <v>3</v>
      </c>
      <c r="G754" s="191">
        <v>2271772</v>
      </c>
      <c r="H754" s="68"/>
      <c r="I754" s="197" t="s">
        <v>5322</v>
      </c>
      <c r="J754" s="68"/>
      <c r="K754" s="68"/>
      <c r="L754" s="68"/>
      <c r="M754" s="68"/>
      <c r="N754" s="348"/>
      <c r="O754" s="348"/>
      <c r="P754" s="214">
        <v>0</v>
      </c>
      <c r="Q754" s="214">
        <v>1506.4</v>
      </c>
      <c r="R754" s="68" t="s">
        <v>2328</v>
      </c>
      <c r="S754" s="349"/>
      <c r="T754" s="272"/>
    </row>
    <row r="755" spans="1:20" ht="76.5">
      <c r="A755" s="191">
        <v>681</v>
      </c>
      <c r="B755" s="68"/>
      <c r="C755" s="212" t="s">
        <v>180</v>
      </c>
      <c r="D755" s="213">
        <v>45743</v>
      </c>
      <c r="E755" s="191" t="s">
        <v>2635</v>
      </c>
      <c r="F755" s="191" t="s">
        <v>3</v>
      </c>
      <c r="G755" s="191">
        <v>2271772</v>
      </c>
      <c r="H755" s="68"/>
      <c r="I755" s="197" t="s">
        <v>5322</v>
      </c>
      <c r="J755" s="68"/>
      <c r="K755" s="68"/>
      <c r="L755" s="68"/>
      <c r="M755" s="68"/>
      <c r="N755" s="348"/>
      <c r="O755" s="348"/>
      <c r="P755" s="214">
        <v>0</v>
      </c>
      <c r="Q755" s="214">
        <v>12401.11</v>
      </c>
      <c r="R755" s="68" t="s">
        <v>2328</v>
      </c>
      <c r="S755" s="349"/>
      <c r="T755" s="272"/>
    </row>
    <row r="756" spans="1:20" ht="76.5">
      <c r="A756" s="191">
        <v>30</v>
      </c>
      <c r="B756" s="68"/>
      <c r="C756" s="212" t="s">
        <v>638</v>
      </c>
      <c r="D756" s="213">
        <v>45743</v>
      </c>
      <c r="E756" s="191" t="s">
        <v>2635</v>
      </c>
      <c r="F756" s="191" t="s">
        <v>3</v>
      </c>
      <c r="G756" s="191">
        <v>2271772</v>
      </c>
      <c r="H756" s="68"/>
      <c r="I756" s="197" t="s">
        <v>5322</v>
      </c>
      <c r="J756" s="68"/>
      <c r="K756" s="68"/>
      <c r="L756" s="68"/>
      <c r="M756" s="68"/>
      <c r="N756" s="348"/>
      <c r="O756" s="348"/>
      <c r="P756" s="214">
        <v>0</v>
      </c>
      <c r="Q756" s="214">
        <v>4723.2</v>
      </c>
      <c r="R756" s="68" t="s">
        <v>2328</v>
      </c>
      <c r="S756" s="349"/>
      <c r="T756" s="272"/>
    </row>
    <row r="757" spans="1:20" ht="76.5">
      <c r="A757" s="191">
        <v>25</v>
      </c>
      <c r="B757" s="68"/>
      <c r="C757" s="212" t="s">
        <v>42</v>
      </c>
      <c r="D757" s="213">
        <v>45743</v>
      </c>
      <c r="E757" s="191" t="s">
        <v>2635</v>
      </c>
      <c r="F757" s="191" t="s">
        <v>3</v>
      </c>
      <c r="G757" s="191">
        <v>2271772</v>
      </c>
      <c r="H757" s="68"/>
      <c r="I757" s="197" t="s">
        <v>5322</v>
      </c>
      <c r="J757" s="68"/>
      <c r="K757" s="68"/>
      <c r="L757" s="68"/>
      <c r="M757" s="68"/>
      <c r="N757" s="348"/>
      <c r="O757" s="348"/>
      <c r="P757" s="214">
        <v>0</v>
      </c>
      <c r="Q757" s="214">
        <v>956.7</v>
      </c>
      <c r="R757" s="68" t="s">
        <v>2328</v>
      </c>
      <c r="S757" s="349"/>
      <c r="T757" s="272"/>
    </row>
    <row r="758" spans="1:20" ht="76.5">
      <c r="A758" s="191">
        <v>650</v>
      </c>
      <c r="B758" s="68"/>
      <c r="C758" s="212" t="s">
        <v>175</v>
      </c>
      <c r="D758" s="213">
        <v>45743</v>
      </c>
      <c r="E758" s="191" t="s">
        <v>2635</v>
      </c>
      <c r="F758" s="191" t="s">
        <v>3</v>
      </c>
      <c r="G758" s="191">
        <v>2271772</v>
      </c>
      <c r="H758" s="68"/>
      <c r="I758" s="197" t="s">
        <v>5322</v>
      </c>
      <c r="J758" s="68"/>
      <c r="K758" s="68"/>
      <c r="L758" s="68"/>
      <c r="M758" s="68"/>
      <c r="N758" s="348"/>
      <c r="O758" s="348"/>
      <c r="P758" s="214">
        <v>0</v>
      </c>
      <c r="Q758" s="214">
        <v>13263.66</v>
      </c>
      <c r="R758" s="68" t="s">
        <v>2328</v>
      </c>
      <c r="S758" s="349"/>
      <c r="T758" s="272"/>
    </row>
    <row r="759" spans="1:20" ht="76.5">
      <c r="A759" s="191">
        <v>20</v>
      </c>
      <c r="B759" s="68"/>
      <c r="C759" s="212" t="s">
        <v>41</v>
      </c>
      <c r="D759" s="213">
        <v>45743</v>
      </c>
      <c r="E759" s="191" t="s">
        <v>2635</v>
      </c>
      <c r="F759" s="191" t="s">
        <v>3</v>
      </c>
      <c r="G759" s="191">
        <v>2271772</v>
      </c>
      <c r="H759" s="68"/>
      <c r="I759" s="197" t="s">
        <v>5322</v>
      </c>
      <c r="J759" s="68"/>
      <c r="K759" s="68"/>
      <c r="L759" s="68"/>
      <c r="M759" s="68"/>
      <c r="N759" s="348"/>
      <c r="O759" s="348"/>
      <c r="P759" s="214">
        <v>0</v>
      </c>
      <c r="Q759" s="214">
        <v>1545.56</v>
      </c>
      <c r="R759" s="68" t="s">
        <v>2328</v>
      </c>
      <c r="S759" s="349"/>
      <c r="T759" s="272"/>
    </row>
    <row r="760" spans="1:20" ht="76.5">
      <c r="A760" s="191">
        <v>670</v>
      </c>
      <c r="B760" s="68"/>
      <c r="C760" s="212" t="s">
        <v>178</v>
      </c>
      <c r="D760" s="213">
        <v>45743</v>
      </c>
      <c r="E760" s="191" t="s">
        <v>2635</v>
      </c>
      <c r="F760" s="191" t="s">
        <v>3</v>
      </c>
      <c r="G760" s="191">
        <v>2271772</v>
      </c>
      <c r="H760" s="68"/>
      <c r="I760" s="197" t="s">
        <v>5322</v>
      </c>
      <c r="J760" s="68"/>
      <c r="K760" s="68"/>
      <c r="L760" s="68"/>
      <c r="M760" s="68"/>
      <c r="N760" s="348"/>
      <c r="O760" s="348"/>
      <c r="P760" s="214">
        <v>0</v>
      </c>
      <c r="Q760" s="214">
        <v>240</v>
      </c>
      <c r="R760" s="68" t="s">
        <v>2328</v>
      </c>
      <c r="S760" s="349"/>
      <c r="T760" s="272"/>
    </row>
    <row r="761" spans="1:20" ht="76.5">
      <c r="A761" s="191">
        <v>129</v>
      </c>
      <c r="B761" s="68"/>
      <c r="C761" s="212" t="s">
        <v>57</v>
      </c>
      <c r="D761" s="213">
        <v>45743</v>
      </c>
      <c r="E761" s="191" t="s">
        <v>2635</v>
      </c>
      <c r="F761" s="191" t="s">
        <v>3</v>
      </c>
      <c r="G761" s="191">
        <v>2271772</v>
      </c>
      <c r="H761" s="68"/>
      <c r="I761" s="197" t="s">
        <v>5322</v>
      </c>
      <c r="J761" s="68"/>
      <c r="K761" s="68"/>
      <c r="L761" s="68"/>
      <c r="M761" s="68"/>
      <c r="N761" s="348"/>
      <c r="O761" s="348"/>
      <c r="P761" s="214">
        <v>0</v>
      </c>
      <c r="Q761" s="214">
        <v>1081.5</v>
      </c>
      <c r="R761" s="68" t="s">
        <v>2328</v>
      </c>
      <c r="S761" s="349"/>
      <c r="T761" s="272"/>
    </row>
    <row r="762" spans="1:20" ht="76.5">
      <c r="A762" s="191">
        <v>35</v>
      </c>
      <c r="B762" s="68"/>
      <c r="C762" s="212" t="s">
        <v>43</v>
      </c>
      <c r="D762" s="213">
        <v>45743</v>
      </c>
      <c r="E762" s="191" t="s">
        <v>2635</v>
      </c>
      <c r="F762" s="191" t="s">
        <v>3</v>
      </c>
      <c r="G762" s="191">
        <v>2271772</v>
      </c>
      <c r="H762" s="68"/>
      <c r="I762" s="197" t="s">
        <v>5322</v>
      </c>
      <c r="J762" s="68"/>
      <c r="K762" s="68"/>
      <c r="L762" s="68"/>
      <c r="M762" s="68"/>
      <c r="N762" s="348"/>
      <c r="O762" s="348"/>
      <c r="P762" s="214">
        <v>0</v>
      </c>
      <c r="Q762" s="214">
        <v>26728.54</v>
      </c>
      <c r="R762" s="68" t="s">
        <v>2328</v>
      </c>
      <c r="S762" s="349"/>
      <c r="T762" s="272"/>
    </row>
    <row r="763" spans="1:20" ht="76.5">
      <c r="A763" s="191">
        <v>594</v>
      </c>
      <c r="B763" s="68"/>
      <c r="C763" s="212" t="s">
        <v>88</v>
      </c>
      <c r="D763" s="213">
        <v>45743</v>
      </c>
      <c r="E763" s="191" t="s">
        <v>2635</v>
      </c>
      <c r="F763" s="191" t="s">
        <v>3</v>
      </c>
      <c r="G763" s="191">
        <v>2271772</v>
      </c>
      <c r="H763" s="68"/>
      <c r="I763" s="197" t="s">
        <v>5322</v>
      </c>
      <c r="J763" s="68"/>
      <c r="K763" s="68"/>
      <c r="L763" s="68"/>
      <c r="M763" s="68"/>
      <c r="N763" s="348"/>
      <c r="O763" s="348"/>
      <c r="P763" s="214">
        <v>0</v>
      </c>
      <c r="Q763" s="214">
        <v>10214.76</v>
      </c>
      <c r="R763" s="68" t="s">
        <v>2328</v>
      </c>
      <c r="S763" s="349"/>
      <c r="T763" s="272"/>
    </row>
    <row r="764" spans="1:20" ht="76.5">
      <c r="A764" s="191">
        <v>190</v>
      </c>
      <c r="B764" s="68"/>
      <c r="C764" s="212" t="s">
        <v>82</v>
      </c>
      <c r="D764" s="213">
        <v>45743</v>
      </c>
      <c r="E764" s="191" t="s">
        <v>2635</v>
      </c>
      <c r="F764" s="191" t="s">
        <v>3</v>
      </c>
      <c r="G764" s="191">
        <v>2271772</v>
      </c>
      <c r="H764" s="68"/>
      <c r="I764" s="197" t="s">
        <v>5322</v>
      </c>
      <c r="J764" s="68"/>
      <c r="K764" s="68"/>
      <c r="L764" s="68"/>
      <c r="M764" s="68"/>
      <c r="N764" s="348"/>
      <c r="O764" s="348"/>
      <c r="P764" s="214">
        <v>0</v>
      </c>
      <c r="Q764" s="214">
        <v>14178.24</v>
      </c>
      <c r="R764" s="68" t="s">
        <v>2328</v>
      </c>
      <c r="S764" s="349"/>
      <c r="T764" s="272"/>
    </row>
    <row r="765" spans="1:20" ht="76.5">
      <c r="A765" s="191">
        <v>66</v>
      </c>
      <c r="B765" s="68"/>
      <c r="C765" s="212" t="s">
        <v>46</v>
      </c>
      <c r="D765" s="213">
        <v>45743</v>
      </c>
      <c r="E765" s="191" t="s">
        <v>2635</v>
      </c>
      <c r="F765" s="191" t="s">
        <v>3</v>
      </c>
      <c r="G765" s="191">
        <v>2271772</v>
      </c>
      <c r="H765" s="68"/>
      <c r="I765" s="197" t="s">
        <v>5322</v>
      </c>
      <c r="J765" s="68"/>
      <c r="K765" s="68"/>
      <c r="L765" s="68"/>
      <c r="M765" s="68"/>
      <c r="N765" s="348"/>
      <c r="O765" s="348"/>
      <c r="P765" s="214">
        <v>0</v>
      </c>
      <c r="Q765" s="214">
        <v>8517.67</v>
      </c>
      <c r="R765" s="68" t="s">
        <v>2328</v>
      </c>
      <c r="S765" s="349"/>
      <c r="T765" s="272"/>
    </row>
    <row r="766" spans="1:20" ht="76.5">
      <c r="A766" s="191">
        <v>213</v>
      </c>
      <c r="B766" s="68"/>
      <c r="C766" s="212" t="s">
        <v>91</v>
      </c>
      <c r="D766" s="213">
        <v>45743</v>
      </c>
      <c r="E766" s="191" t="s">
        <v>2635</v>
      </c>
      <c r="F766" s="191" t="s">
        <v>3</v>
      </c>
      <c r="G766" s="191">
        <v>2271772</v>
      </c>
      <c r="H766" s="68"/>
      <c r="I766" s="197" t="s">
        <v>5322</v>
      </c>
      <c r="J766" s="68"/>
      <c r="K766" s="68"/>
      <c r="L766" s="68"/>
      <c r="M766" s="68"/>
      <c r="N766" s="348"/>
      <c r="O766" s="348"/>
      <c r="P766" s="214">
        <v>0</v>
      </c>
      <c r="Q766" s="214">
        <v>5003.75</v>
      </c>
      <c r="R766" s="68" t="s">
        <v>2328</v>
      </c>
      <c r="S766" s="349"/>
      <c r="T766" s="272"/>
    </row>
    <row r="767" spans="1:20" ht="76.5">
      <c r="A767" s="191">
        <v>76</v>
      </c>
      <c r="B767" s="68"/>
      <c r="C767" s="212" t="s">
        <v>48</v>
      </c>
      <c r="D767" s="213">
        <v>45743</v>
      </c>
      <c r="E767" s="191" t="s">
        <v>2635</v>
      </c>
      <c r="F767" s="191" t="s">
        <v>3</v>
      </c>
      <c r="G767" s="191">
        <v>2271772</v>
      </c>
      <c r="H767" s="68"/>
      <c r="I767" s="197" t="s">
        <v>5322</v>
      </c>
      <c r="J767" s="68"/>
      <c r="K767" s="68"/>
      <c r="L767" s="68"/>
      <c r="M767" s="68"/>
      <c r="N767" s="348"/>
      <c r="O767" s="348"/>
      <c r="P767" s="214">
        <v>0</v>
      </c>
      <c r="Q767" s="214">
        <v>3119.31</v>
      </c>
      <c r="R767" s="68" t="s">
        <v>2328</v>
      </c>
      <c r="S767" s="349"/>
      <c r="T767" s="272"/>
    </row>
    <row r="768" spans="1:20" ht="76.5">
      <c r="A768" s="191">
        <v>25</v>
      </c>
      <c r="B768" s="68"/>
      <c r="C768" s="212" t="s">
        <v>42</v>
      </c>
      <c r="D768" s="213">
        <v>45743</v>
      </c>
      <c r="E768" s="191" t="s">
        <v>2635</v>
      </c>
      <c r="F768" s="191" t="s">
        <v>3</v>
      </c>
      <c r="G768" s="191">
        <v>2271772</v>
      </c>
      <c r="H768" s="68"/>
      <c r="I768" s="197" t="s">
        <v>5322</v>
      </c>
      <c r="J768" s="68"/>
      <c r="K768" s="68"/>
      <c r="L768" s="68"/>
      <c r="M768" s="68"/>
      <c r="N768" s="348"/>
      <c r="O768" s="348"/>
      <c r="P768" s="214">
        <v>0</v>
      </c>
      <c r="Q768" s="214">
        <v>19253.7</v>
      </c>
      <c r="R768" s="68" t="s">
        <v>2328</v>
      </c>
      <c r="S768" s="349"/>
      <c r="T768" s="272"/>
    </row>
    <row r="769" spans="1:20" ht="76.5">
      <c r="A769" s="191">
        <v>25</v>
      </c>
      <c r="B769" s="68"/>
      <c r="C769" s="212" t="s">
        <v>42</v>
      </c>
      <c r="D769" s="213">
        <v>45743</v>
      </c>
      <c r="E769" s="191" t="s">
        <v>2635</v>
      </c>
      <c r="F769" s="191" t="s">
        <v>3</v>
      </c>
      <c r="G769" s="191">
        <v>2271772</v>
      </c>
      <c r="H769" s="68"/>
      <c r="I769" s="197" t="s">
        <v>5322</v>
      </c>
      <c r="J769" s="68"/>
      <c r="K769" s="68"/>
      <c r="L769" s="68"/>
      <c r="M769" s="68"/>
      <c r="N769" s="348"/>
      <c r="O769" s="348"/>
      <c r="P769" s="214">
        <v>0</v>
      </c>
      <c r="Q769" s="214">
        <v>5653.69</v>
      </c>
      <c r="R769" s="68" t="s">
        <v>2328</v>
      </c>
      <c r="S769" s="349"/>
      <c r="T769" s="272"/>
    </row>
    <row r="770" spans="1:20" ht="76.5">
      <c r="A770" s="191">
        <v>650</v>
      </c>
      <c r="B770" s="68"/>
      <c r="C770" s="212" t="s">
        <v>175</v>
      </c>
      <c r="D770" s="213">
        <v>45743</v>
      </c>
      <c r="E770" s="191" t="s">
        <v>2635</v>
      </c>
      <c r="F770" s="191" t="s">
        <v>3</v>
      </c>
      <c r="G770" s="191">
        <v>2271772</v>
      </c>
      <c r="H770" s="68"/>
      <c r="I770" s="197" t="s">
        <v>5322</v>
      </c>
      <c r="J770" s="68"/>
      <c r="K770" s="68"/>
      <c r="L770" s="68"/>
      <c r="M770" s="68"/>
      <c r="N770" s="348"/>
      <c r="O770" s="348"/>
      <c r="P770" s="214">
        <v>0</v>
      </c>
      <c r="Q770" s="214">
        <v>3777.6</v>
      </c>
      <c r="R770" s="68" t="s">
        <v>2328</v>
      </c>
      <c r="S770" s="349"/>
      <c r="T770" s="272"/>
    </row>
    <row r="771" spans="1:20" ht="76.5">
      <c r="A771" s="191">
        <v>20</v>
      </c>
      <c r="B771" s="68"/>
      <c r="C771" s="212" t="s">
        <v>41</v>
      </c>
      <c r="D771" s="213">
        <v>45743</v>
      </c>
      <c r="E771" s="191" t="s">
        <v>2635</v>
      </c>
      <c r="F771" s="191" t="s">
        <v>3</v>
      </c>
      <c r="G771" s="191">
        <v>2271772</v>
      </c>
      <c r="H771" s="68"/>
      <c r="I771" s="197" t="s">
        <v>5322</v>
      </c>
      <c r="J771" s="68"/>
      <c r="K771" s="68"/>
      <c r="L771" s="68"/>
      <c r="M771" s="68"/>
      <c r="N771" s="348"/>
      <c r="O771" s="348"/>
      <c r="P771" s="214">
        <v>0</v>
      </c>
      <c r="Q771" s="214">
        <v>1604.4</v>
      </c>
      <c r="R771" s="68" t="s">
        <v>2328</v>
      </c>
      <c r="S771" s="349"/>
      <c r="T771" s="272"/>
    </row>
    <row r="772" spans="1:20" ht="76.5">
      <c r="A772" s="191">
        <v>212</v>
      </c>
      <c r="B772" s="68"/>
      <c r="C772" s="212" t="s">
        <v>90</v>
      </c>
      <c r="D772" s="213">
        <v>45743</v>
      </c>
      <c r="E772" s="191" t="s">
        <v>2635</v>
      </c>
      <c r="F772" s="191" t="s">
        <v>3</v>
      </c>
      <c r="G772" s="191">
        <v>2271772</v>
      </c>
      <c r="H772" s="68"/>
      <c r="I772" s="197" t="s">
        <v>5322</v>
      </c>
      <c r="J772" s="68"/>
      <c r="K772" s="68"/>
      <c r="L772" s="68"/>
      <c r="M772" s="68"/>
      <c r="N772" s="348"/>
      <c r="O772" s="348"/>
      <c r="P772" s="214">
        <v>0</v>
      </c>
      <c r="Q772" s="214">
        <v>625.52</v>
      </c>
      <c r="R772" s="68" t="s">
        <v>2328</v>
      </c>
      <c r="S772" s="349"/>
      <c r="T772" s="272"/>
    </row>
    <row r="773" spans="1:20" ht="76.5">
      <c r="A773" s="191">
        <v>170</v>
      </c>
      <c r="B773" s="68"/>
      <c r="C773" s="212" t="s">
        <v>80</v>
      </c>
      <c r="D773" s="213">
        <v>45743</v>
      </c>
      <c r="E773" s="191" t="s">
        <v>2635</v>
      </c>
      <c r="F773" s="191" t="s">
        <v>3</v>
      </c>
      <c r="G773" s="191">
        <v>2271772</v>
      </c>
      <c r="H773" s="68"/>
      <c r="I773" s="197" t="s">
        <v>5322</v>
      </c>
      <c r="J773" s="68"/>
      <c r="K773" s="68"/>
      <c r="L773" s="68"/>
      <c r="M773" s="68"/>
      <c r="N773" s="348"/>
      <c r="O773" s="348"/>
      <c r="P773" s="214">
        <v>0</v>
      </c>
      <c r="Q773" s="214">
        <v>972.8</v>
      </c>
      <c r="R773" s="68" t="s">
        <v>2328</v>
      </c>
      <c r="S773" s="349"/>
      <c r="T773" s="272"/>
    </row>
    <row r="774" spans="1:20" ht="76.5">
      <c r="A774" s="191">
        <v>283</v>
      </c>
      <c r="B774" s="68"/>
      <c r="C774" s="212" t="s">
        <v>115</v>
      </c>
      <c r="D774" s="213">
        <v>45743</v>
      </c>
      <c r="E774" s="191" t="s">
        <v>2635</v>
      </c>
      <c r="F774" s="191" t="s">
        <v>3</v>
      </c>
      <c r="G774" s="191">
        <v>2271772</v>
      </c>
      <c r="H774" s="68"/>
      <c r="I774" s="197" t="s">
        <v>5322</v>
      </c>
      <c r="J774" s="68"/>
      <c r="K774" s="68"/>
      <c r="L774" s="68"/>
      <c r="M774" s="68"/>
      <c r="N774" s="348"/>
      <c r="O774" s="348"/>
      <c r="P774" s="214">
        <v>0</v>
      </c>
      <c r="Q774" s="214">
        <v>119606.6</v>
      </c>
      <c r="R774" s="68" t="s">
        <v>2328</v>
      </c>
      <c r="S774" s="349"/>
      <c r="T774" s="272"/>
    </row>
    <row r="775" spans="1:20" ht="76.5">
      <c r="A775" s="191">
        <v>345</v>
      </c>
      <c r="B775" s="68"/>
      <c r="C775" s="212" t="s">
        <v>140</v>
      </c>
      <c r="D775" s="213">
        <v>45743</v>
      </c>
      <c r="E775" s="191" t="s">
        <v>2635</v>
      </c>
      <c r="F775" s="191" t="s">
        <v>3</v>
      </c>
      <c r="G775" s="191">
        <v>2271772</v>
      </c>
      <c r="H775" s="68"/>
      <c r="I775" s="197" t="s">
        <v>5322</v>
      </c>
      <c r="J775" s="68"/>
      <c r="K775" s="68"/>
      <c r="L775" s="68"/>
      <c r="M775" s="68"/>
      <c r="N775" s="348"/>
      <c r="O775" s="348"/>
      <c r="P775" s="214">
        <v>0</v>
      </c>
      <c r="Q775" s="214">
        <v>1992.98</v>
      </c>
      <c r="R775" s="68" t="s">
        <v>2328</v>
      </c>
      <c r="S775" s="349"/>
      <c r="T775" s="272"/>
    </row>
    <row r="776" spans="1:20" ht="76.5">
      <c r="A776" s="191">
        <v>206</v>
      </c>
      <c r="B776" s="68"/>
      <c r="C776" s="212" t="s">
        <v>87</v>
      </c>
      <c r="D776" s="213">
        <v>45743</v>
      </c>
      <c r="E776" s="191" t="s">
        <v>2635</v>
      </c>
      <c r="F776" s="191" t="s">
        <v>3</v>
      </c>
      <c r="G776" s="191">
        <v>2271772</v>
      </c>
      <c r="H776" s="68"/>
      <c r="I776" s="197" t="s">
        <v>5322</v>
      </c>
      <c r="J776" s="68"/>
      <c r="K776" s="68"/>
      <c r="L776" s="68"/>
      <c r="M776" s="68"/>
      <c r="N776" s="348"/>
      <c r="O776" s="348"/>
      <c r="P776" s="214">
        <v>0</v>
      </c>
      <c r="Q776" s="214">
        <v>1782.21</v>
      </c>
      <c r="R776" s="68" t="s">
        <v>2328</v>
      </c>
      <c r="S776" s="349"/>
      <c r="T776" s="272"/>
    </row>
    <row r="777" spans="1:20" ht="76.5">
      <c r="A777" s="191">
        <v>20</v>
      </c>
      <c r="B777" s="68"/>
      <c r="C777" s="212" t="s">
        <v>41</v>
      </c>
      <c r="D777" s="213">
        <v>45743</v>
      </c>
      <c r="E777" s="191" t="s">
        <v>2635</v>
      </c>
      <c r="F777" s="191" t="s">
        <v>3</v>
      </c>
      <c r="G777" s="191">
        <v>2271772</v>
      </c>
      <c r="H777" s="68"/>
      <c r="I777" s="197" t="s">
        <v>5322</v>
      </c>
      <c r="J777" s="68"/>
      <c r="K777" s="68"/>
      <c r="L777" s="68"/>
      <c r="M777" s="68"/>
      <c r="N777" s="348"/>
      <c r="O777" s="348"/>
      <c r="P777" s="214">
        <v>0</v>
      </c>
      <c r="Q777" s="214">
        <v>2532.2800000000002</v>
      </c>
      <c r="R777" s="68" t="s">
        <v>2328</v>
      </c>
      <c r="S777" s="349"/>
      <c r="T777" s="272"/>
    </row>
    <row r="778" spans="1:20" ht="76.5">
      <c r="A778" s="191">
        <v>15</v>
      </c>
      <c r="B778" s="68"/>
      <c r="C778" s="212" t="s">
        <v>39</v>
      </c>
      <c r="D778" s="213">
        <v>45743</v>
      </c>
      <c r="E778" s="191" t="s">
        <v>2635</v>
      </c>
      <c r="F778" s="191" t="s">
        <v>3</v>
      </c>
      <c r="G778" s="191">
        <v>2271772</v>
      </c>
      <c r="H778" s="68"/>
      <c r="I778" s="197" t="s">
        <v>5322</v>
      </c>
      <c r="J778" s="68"/>
      <c r="K778" s="68"/>
      <c r="L778" s="68"/>
      <c r="M778" s="68"/>
      <c r="N778" s="348"/>
      <c r="O778" s="348"/>
      <c r="P778" s="214">
        <v>0</v>
      </c>
      <c r="Q778" s="214">
        <v>28484.629999999997</v>
      </c>
      <c r="R778" s="68" t="s">
        <v>2328</v>
      </c>
      <c r="S778" s="349"/>
      <c r="T778" s="272"/>
    </row>
    <row r="779" spans="1:20" ht="76.5">
      <c r="A779" s="191">
        <v>670</v>
      </c>
      <c r="B779" s="68"/>
      <c r="C779" s="212" t="s">
        <v>178</v>
      </c>
      <c r="D779" s="213">
        <v>45743</v>
      </c>
      <c r="E779" s="191" t="s">
        <v>2635</v>
      </c>
      <c r="F779" s="191" t="s">
        <v>3</v>
      </c>
      <c r="G779" s="191">
        <v>2271772</v>
      </c>
      <c r="H779" s="68"/>
      <c r="I779" s="197" t="s">
        <v>5322</v>
      </c>
      <c r="J779" s="68"/>
      <c r="K779" s="68"/>
      <c r="L779" s="68"/>
      <c r="M779" s="68"/>
      <c r="N779" s="348"/>
      <c r="O779" s="348"/>
      <c r="P779" s="214">
        <v>0</v>
      </c>
      <c r="Q779" s="214">
        <v>601.55999999999995</v>
      </c>
      <c r="R779" s="68" t="s">
        <v>2328</v>
      </c>
      <c r="S779" s="349"/>
      <c r="T779" s="272"/>
    </row>
    <row r="780" spans="1:20" ht="76.5">
      <c r="A780" s="191">
        <v>670</v>
      </c>
      <c r="B780" s="68"/>
      <c r="C780" s="212" t="s">
        <v>178</v>
      </c>
      <c r="D780" s="213">
        <v>45743</v>
      </c>
      <c r="E780" s="191" t="s">
        <v>2635</v>
      </c>
      <c r="F780" s="191" t="s">
        <v>3</v>
      </c>
      <c r="G780" s="191">
        <v>2271772</v>
      </c>
      <c r="H780" s="68"/>
      <c r="I780" s="197" t="s">
        <v>5322</v>
      </c>
      <c r="J780" s="68"/>
      <c r="K780" s="68"/>
      <c r="L780" s="68"/>
      <c r="M780" s="68"/>
      <c r="N780" s="348"/>
      <c r="O780" s="348"/>
      <c r="P780" s="214">
        <v>0</v>
      </c>
      <c r="Q780" s="214">
        <v>8197.82</v>
      </c>
      <c r="R780" s="68" t="s">
        <v>2328</v>
      </c>
      <c r="S780" s="349"/>
      <c r="T780" s="272"/>
    </row>
    <row r="781" spans="1:20" ht="76.5">
      <c r="A781" s="191">
        <v>109</v>
      </c>
      <c r="B781" s="68"/>
      <c r="C781" s="212" t="s">
        <v>611</v>
      </c>
      <c r="D781" s="213">
        <v>45743</v>
      </c>
      <c r="E781" s="191" t="s">
        <v>2635</v>
      </c>
      <c r="F781" s="191" t="s">
        <v>3</v>
      </c>
      <c r="G781" s="191">
        <v>2271772</v>
      </c>
      <c r="H781" s="68"/>
      <c r="I781" s="197" t="s">
        <v>5322</v>
      </c>
      <c r="J781" s="68"/>
      <c r="K781" s="68"/>
      <c r="L781" s="68"/>
      <c r="M781" s="68"/>
      <c r="N781" s="348"/>
      <c r="O781" s="348"/>
      <c r="P781" s="214">
        <v>0</v>
      </c>
      <c r="Q781" s="214">
        <v>5133.38</v>
      </c>
      <c r="R781" s="68" t="s">
        <v>2328</v>
      </c>
      <c r="S781" s="349"/>
      <c r="T781" s="272"/>
    </row>
    <row r="782" spans="1:20" ht="76.5">
      <c r="A782" s="191">
        <v>70</v>
      </c>
      <c r="B782" s="68"/>
      <c r="C782" s="212" t="s">
        <v>47</v>
      </c>
      <c r="D782" s="213">
        <v>45743</v>
      </c>
      <c r="E782" s="191" t="s">
        <v>2635</v>
      </c>
      <c r="F782" s="191" t="s">
        <v>3</v>
      </c>
      <c r="G782" s="191">
        <v>2271772</v>
      </c>
      <c r="H782" s="68"/>
      <c r="I782" s="197" t="s">
        <v>5322</v>
      </c>
      <c r="J782" s="68"/>
      <c r="K782" s="68"/>
      <c r="L782" s="68"/>
      <c r="M782" s="68"/>
      <c r="N782" s="348"/>
      <c r="O782" s="348"/>
      <c r="P782" s="214">
        <v>0</v>
      </c>
      <c r="Q782" s="214">
        <v>4721</v>
      </c>
      <c r="R782" s="68" t="s">
        <v>2328</v>
      </c>
      <c r="S782" s="349"/>
      <c r="T782" s="272"/>
    </row>
    <row r="783" spans="1:20" ht="76.5">
      <c r="A783" s="191">
        <v>254</v>
      </c>
      <c r="B783" s="68"/>
      <c r="C783" s="212" t="s">
        <v>105</v>
      </c>
      <c r="D783" s="213">
        <v>45743</v>
      </c>
      <c r="E783" s="191" t="s">
        <v>2635</v>
      </c>
      <c r="F783" s="191" t="s">
        <v>3</v>
      </c>
      <c r="G783" s="191">
        <v>2271772</v>
      </c>
      <c r="H783" s="68"/>
      <c r="I783" s="197" t="s">
        <v>5322</v>
      </c>
      <c r="J783" s="68"/>
      <c r="K783" s="68"/>
      <c r="L783" s="68"/>
      <c r="M783" s="68"/>
      <c r="N783" s="348"/>
      <c r="O783" s="348"/>
      <c r="P783" s="214">
        <v>0</v>
      </c>
      <c r="Q783" s="214">
        <v>892.8</v>
      </c>
      <c r="R783" s="68" t="s">
        <v>2328</v>
      </c>
      <c r="S783" s="349"/>
      <c r="T783" s="272"/>
    </row>
    <row r="784" spans="1:20" ht="76.5">
      <c r="A784" s="191">
        <v>134</v>
      </c>
      <c r="B784" s="68"/>
      <c r="C784" s="212" t="s">
        <v>61</v>
      </c>
      <c r="D784" s="213">
        <v>45743</v>
      </c>
      <c r="E784" s="191" t="s">
        <v>2635</v>
      </c>
      <c r="F784" s="191" t="s">
        <v>3</v>
      </c>
      <c r="G784" s="191">
        <v>2271772</v>
      </c>
      <c r="H784" s="68"/>
      <c r="I784" s="197" t="s">
        <v>5322</v>
      </c>
      <c r="J784" s="68"/>
      <c r="K784" s="68"/>
      <c r="L784" s="68"/>
      <c r="M784" s="68"/>
      <c r="N784" s="348"/>
      <c r="O784" s="348"/>
      <c r="P784" s="214">
        <v>0</v>
      </c>
      <c r="Q784" s="214">
        <v>2335</v>
      </c>
      <c r="R784" s="68" t="s">
        <v>2328</v>
      </c>
      <c r="S784" s="349"/>
      <c r="T784" s="272"/>
    </row>
    <row r="785" spans="1:20" ht="76.5">
      <c r="A785" s="191">
        <v>902</v>
      </c>
      <c r="B785" s="68"/>
      <c r="C785" s="212" t="s">
        <v>191</v>
      </c>
      <c r="D785" s="213">
        <v>45743</v>
      </c>
      <c r="E785" s="191" t="s">
        <v>2635</v>
      </c>
      <c r="F785" s="191" t="s">
        <v>3</v>
      </c>
      <c r="G785" s="191">
        <v>2271772</v>
      </c>
      <c r="H785" s="68"/>
      <c r="I785" s="197" t="s">
        <v>5322</v>
      </c>
      <c r="J785" s="68"/>
      <c r="K785" s="68"/>
      <c r="L785" s="68"/>
      <c r="M785" s="68"/>
      <c r="N785" s="348"/>
      <c r="O785" s="348"/>
      <c r="P785" s="214">
        <v>0</v>
      </c>
      <c r="Q785" s="214">
        <v>239968</v>
      </c>
      <c r="R785" s="68" t="s">
        <v>2328</v>
      </c>
      <c r="S785" s="349"/>
      <c r="T785" s="272"/>
    </row>
    <row r="786" spans="1:20" ht="76.5">
      <c r="A786" s="191">
        <v>266</v>
      </c>
      <c r="B786" s="68"/>
      <c r="C786" s="212" t="s">
        <v>1264</v>
      </c>
      <c r="D786" s="213">
        <v>45743</v>
      </c>
      <c r="E786" s="191" t="s">
        <v>2635</v>
      </c>
      <c r="F786" s="191" t="s">
        <v>3</v>
      </c>
      <c r="G786" s="191">
        <v>2271772</v>
      </c>
      <c r="H786" s="68"/>
      <c r="I786" s="197" t="s">
        <v>5322</v>
      </c>
      <c r="J786" s="68"/>
      <c r="K786" s="68"/>
      <c r="L786" s="68"/>
      <c r="M786" s="68"/>
      <c r="N786" s="348"/>
      <c r="O786" s="348"/>
      <c r="P786" s="214">
        <v>0</v>
      </c>
      <c r="Q786" s="214">
        <v>420288.07</v>
      </c>
      <c r="R786" s="68" t="s">
        <v>2328</v>
      </c>
      <c r="S786" s="349"/>
      <c r="T786" s="272"/>
    </row>
    <row r="787" spans="1:20" ht="76.5">
      <c r="A787" s="191">
        <v>266</v>
      </c>
      <c r="B787" s="68"/>
      <c r="C787" s="212" t="s">
        <v>1264</v>
      </c>
      <c r="D787" s="213">
        <v>45743</v>
      </c>
      <c r="E787" s="191" t="s">
        <v>2635</v>
      </c>
      <c r="F787" s="191" t="s">
        <v>3</v>
      </c>
      <c r="G787" s="191">
        <v>2271772</v>
      </c>
      <c r="H787" s="68"/>
      <c r="I787" s="197" t="s">
        <v>5322</v>
      </c>
      <c r="J787" s="68"/>
      <c r="K787" s="68"/>
      <c r="L787" s="68"/>
      <c r="M787" s="68"/>
      <c r="N787" s="348"/>
      <c r="O787" s="348"/>
      <c r="P787" s="214">
        <v>0</v>
      </c>
      <c r="Q787" s="214">
        <v>189521.97</v>
      </c>
      <c r="R787" s="68" t="s">
        <v>2328</v>
      </c>
      <c r="S787" s="349"/>
      <c r="T787" s="272"/>
    </row>
    <row r="788" spans="1:20" ht="51">
      <c r="A788" s="191">
        <v>291</v>
      </c>
      <c r="B788" s="68"/>
      <c r="C788" s="212" t="s">
        <v>119</v>
      </c>
      <c r="D788" s="213">
        <v>45743</v>
      </c>
      <c r="E788" s="191" t="s">
        <v>2636</v>
      </c>
      <c r="F788" s="191" t="s">
        <v>3</v>
      </c>
      <c r="G788" s="191">
        <v>2271819</v>
      </c>
      <c r="H788" s="68"/>
      <c r="I788" s="197" t="s">
        <v>2856</v>
      </c>
      <c r="J788" s="68"/>
      <c r="K788" s="68"/>
      <c r="L788" s="68"/>
      <c r="M788" s="68"/>
      <c r="N788" s="348"/>
      <c r="O788" s="348"/>
      <c r="P788" s="214">
        <v>0</v>
      </c>
      <c r="Q788" s="214">
        <v>26368.34</v>
      </c>
      <c r="R788" s="68" t="s">
        <v>1479</v>
      </c>
      <c r="S788" s="349"/>
      <c r="T788" s="272"/>
    </row>
    <row r="789" spans="1:20" ht="51">
      <c r="A789" s="191" t="s">
        <v>550</v>
      </c>
      <c r="B789" s="68"/>
      <c r="C789" s="212" t="s">
        <v>589</v>
      </c>
      <c r="D789" s="213">
        <v>45743</v>
      </c>
      <c r="E789" s="191" t="s">
        <v>2637</v>
      </c>
      <c r="F789" s="191" t="s">
        <v>3</v>
      </c>
      <c r="G789" s="191">
        <v>2271826</v>
      </c>
      <c r="H789" s="68"/>
      <c r="I789" s="197" t="s">
        <v>2857</v>
      </c>
      <c r="J789" s="68"/>
      <c r="K789" s="68"/>
      <c r="L789" s="68"/>
      <c r="M789" s="68"/>
      <c r="N789" s="348"/>
      <c r="O789" s="348"/>
      <c r="P789" s="214">
        <v>0</v>
      </c>
      <c r="Q789" s="214">
        <v>6551.41</v>
      </c>
      <c r="R789" s="68" t="s">
        <v>1479</v>
      </c>
      <c r="S789" s="349"/>
      <c r="T789" s="272"/>
    </row>
    <row r="790" spans="1:20" ht="89.25">
      <c r="A790" s="191">
        <v>291</v>
      </c>
      <c r="B790" s="68"/>
      <c r="C790" s="212" t="s">
        <v>119</v>
      </c>
      <c r="D790" s="213">
        <v>45744</v>
      </c>
      <c r="E790" s="191" t="s">
        <v>2638</v>
      </c>
      <c r="F790" s="191" t="s">
        <v>14</v>
      </c>
      <c r="G790" s="191">
        <v>3079739</v>
      </c>
      <c r="H790" s="68"/>
      <c r="I790" s="197" t="s">
        <v>2858</v>
      </c>
      <c r="J790" s="68"/>
      <c r="K790" s="68"/>
      <c r="L790" s="68"/>
      <c r="M790" s="68"/>
      <c r="N790" s="348"/>
      <c r="O790" s="348"/>
      <c r="P790" s="214">
        <v>60</v>
      </c>
      <c r="Q790" s="214">
        <v>0</v>
      </c>
      <c r="R790" s="68" t="s">
        <v>1479</v>
      </c>
      <c r="S790" s="349"/>
      <c r="T790" s="272"/>
    </row>
    <row r="791" spans="1:20" ht="89.25">
      <c r="A791" s="191">
        <v>513</v>
      </c>
      <c r="B791" s="68"/>
      <c r="C791" s="212" t="s">
        <v>160</v>
      </c>
      <c r="D791" s="213">
        <v>45744</v>
      </c>
      <c r="E791" s="191" t="s">
        <v>2639</v>
      </c>
      <c r="F791" s="191" t="s">
        <v>10</v>
      </c>
      <c r="G791" s="191">
        <v>1123315</v>
      </c>
      <c r="H791" s="68"/>
      <c r="I791" s="197" t="s">
        <v>2859</v>
      </c>
      <c r="J791" s="68"/>
      <c r="K791" s="68"/>
      <c r="L791" s="68"/>
      <c r="M791" s="68"/>
      <c r="N791" s="348"/>
      <c r="O791" s="348"/>
      <c r="P791" s="214">
        <v>3620.35</v>
      </c>
      <c r="Q791" s="214">
        <v>0</v>
      </c>
      <c r="R791" s="68" t="s">
        <v>1479</v>
      </c>
      <c r="S791" s="349"/>
      <c r="T791" s="272"/>
    </row>
    <row r="792" spans="1:20" ht="51">
      <c r="A792" s="191" t="s">
        <v>550</v>
      </c>
      <c r="B792" s="68"/>
      <c r="C792" s="212" t="s">
        <v>589</v>
      </c>
      <c r="D792" s="213">
        <v>45744</v>
      </c>
      <c r="E792" s="191" t="s">
        <v>2640</v>
      </c>
      <c r="F792" s="191" t="s">
        <v>3</v>
      </c>
      <c r="G792" s="191">
        <v>2272338</v>
      </c>
      <c r="H792" s="68"/>
      <c r="I792" s="197" t="s">
        <v>2860</v>
      </c>
      <c r="J792" s="68"/>
      <c r="K792" s="68"/>
      <c r="L792" s="68"/>
      <c r="M792" s="68"/>
      <c r="N792" s="348"/>
      <c r="O792" s="348"/>
      <c r="P792" s="214">
        <v>0</v>
      </c>
      <c r="Q792" s="214">
        <v>300</v>
      </c>
      <c r="R792" s="68" t="s">
        <v>1479</v>
      </c>
      <c r="S792" s="349"/>
      <c r="T792" s="272"/>
    </row>
    <row r="793" spans="1:20" ht="38.25">
      <c r="A793" s="191">
        <v>378</v>
      </c>
      <c r="B793" s="68"/>
      <c r="C793" s="212" t="s">
        <v>608</v>
      </c>
      <c r="D793" s="213">
        <v>45744</v>
      </c>
      <c r="E793" s="191" t="s">
        <v>2641</v>
      </c>
      <c r="F793" s="191" t="s">
        <v>3</v>
      </c>
      <c r="G793" s="191">
        <v>2272389</v>
      </c>
      <c r="H793" s="68"/>
      <c r="I793" s="197" t="s">
        <v>2861</v>
      </c>
      <c r="J793" s="68"/>
      <c r="K793" s="68"/>
      <c r="L793" s="68"/>
      <c r="M793" s="68"/>
      <c r="N793" s="348"/>
      <c r="O793" s="348"/>
      <c r="P793" s="214">
        <v>0</v>
      </c>
      <c r="Q793" s="214">
        <v>174</v>
      </c>
      <c r="R793" s="68" t="s">
        <v>1479</v>
      </c>
      <c r="S793" s="349"/>
      <c r="T793" s="272"/>
    </row>
    <row r="794" spans="1:20" ht="38.25">
      <c r="A794" s="191" t="s">
        <v>550</v>
      </c>
      <c r="B794" s="68"/>
      <c r="C794" s="212" t="s">
        <v>589</v>
      </c>
      <c r="D794" s="213">
        <v>45744</v>
      </c>
      <c r="E794" s="191" t="s">
        <v>2642</v>
      </c>
      <c r="F794" s="191" t="s">
        <v>3</v>
      </c>
      <c r="G794" s="191">
        <v>2272402</v>
      </c>
      <c r="H794" s="68"/>
      <c r="I794" s="197" t="s">
        <v>2862</v>
      </c>
      <c r="J794" s="68"/>
      <c r="K794" s="68"/>
      <c r="L794" s="68"/>
      <c r="M794" s="68"/>
      <c r="N794" s="348"/>
      <c r="O794" s="348"/>
      <c r="P794" s="214">
        <v>0</v>
      </c>
      <c r="Q794" s="214">
        <v>2000</v>
      </c>
      <c r="R794" s="68" t="s">
        <v>1479</v>
      </c>
      <c r="S794" s="349"/>
      <c r="T794" s="272"/>
    </row>
    <row r="795" spans="1:20" ht="63.75">
      <c r="A795" s="191">
        <v>269</v>
      </c>
      <c r="B795" s="68"/>
      <c r="C795" s="212" t="s">
        <v>109</v>
      </c>
      <c r="D795" s="213">
        <v>45744</v>
      </c>
      <c r="E795" s="191" t="s">
        <v>2643</v>
      </c>
      <c r="F795" s="191" t="s">
        <v>3</v>
      </c>
      <c r="G795" s="191">
        <v>2272170</v>
      </c>
      <c r="H795" s="68"/>
      <c r="I795" s="197" t="s">
        <v>5323</v>
      </c>
      <c r="J795" s="68"/>
      <c r="K795" s="68"/>
      <c r="L795" s="68"/>
      <c r="M795" s="68"/>
      <c r="N795" s="348"/>
      <c r="O795" s="348"/>
      <c r="P795" s="214">
        <v>0</v>
      </c>
      <c r="Q795" s="214">
        <v>5677.06</v>
      </c>
      <c r="R795" s="68" t="s">
        <v>1479</v>
      </c>
      <c r="S795" s="349"/>
      <c r="T795" s="272"/>
    </row>
    <row r="796" spans="1:20" ht="51">
      <c r="A796" s="191">
        <v>81</v>
      </c>
      <c r="B796" s="68"/>
      <c r="C796" s="212" t="s">
        <v>49</v>
      </c>
      <c r="D796" s="213">
        <v>45744</v>
      </c>
      <c r="E796" s="191" t="s">
        <v>2644</v>
      </c>
      <c r="F796" s="191" t="s">
        <v>3</v>
      </c>
      <c r="G796" s="191">
        <v>2272256</v>
      </c>
      <c r="H796" s="68"/>
      <c r="I796" s="197" t="s">
        <v>2863</v>
      </c>
      <c r="J796" s="68"/>
      <c r="K796" s="68"/>
      <c r="L796" s="68"/>
      <c r="M796" s="68"/>
      <c r="N796" s="348"/>
      <c r="O796" s="348"/>
      <c r="P796" s="214">
        <v>0</v>
      </c>
      <c r="Q796" s="214">
        <v>30622.6</v>
      </c>
      <c r="R796" s="68" t="s">
        <v>1479</v>
      </c>
      <c r="S796" s="349"/>
      <c r="T796" s="272"/>
    </row>
    <row r="797" spans="1:20" ht="51">
      <c r="A797" s="191">
        <v>86</v>
      </c>
      <c r="B797" s="68"/>
      <c r="C797" s="212" t="s">
        <v>50</v>
      </c>
      <c r="D797" s="213">
        <v>45744</v>
      </c>
      <c r="E797" s="191" t="s">
        <v>2645</v>
      </c>
      <c r="F797" s="191" t="s">
        <v>3</v>
      </c>
      <c r="G797" s="191">
        <v>2272265</v>
      </c>
      <c r="H797" s="68"/>
      <c r="I797" s="197" t="s">
        <v>2864</v>
      </c>
      <c r="J797" s="68"/>
      <c r="K797" s="68"/>
      <c r="L797" s="68"/>
      <c r="M797" s="68"/>
      <c r="N797" s="348"/>
      <c r="O797" s="348"/>
      <c r="P797" s="214">
        <v>0</v>
      </c>
      <c r="Q797" s="214">
        <v>5003.1899999999996</v>
      </c>
      <c r="R797" s="68" t="s">
        <v>1479</v>
      </c>
      <c r="S797" s="349"/>
      <c r="T797" s="272"/>
    </row>
    <row r="798" spans="1:20" ht="51">
      <c r="A798" s="191">
        <v>81</v>
      </c>
      <c r="B798" s="68"/>
      <c r="C798" s="212" t="s">
        <v>49</v>
      </c>
      <c r="D798" s="213">
        <v>45744</v>
      </c>
      <c r="E798" s="191" t="s">
        <v>2646</v>
      </c>
      <c r="F798" s="191" t="s">
        <v>3</v>
      </c>
      <c r="G798" s="191">
        <v>2272267</v>
      </c>
      <c r="H798" s="68"/>
      <c r="I798" s="197" t="s">
        <v>2865</v>
      </c>
      <c r="J798" s="68"/>
      <c r="K798" s="68"/>
      <c r="L798" s="68"/>
      <c r="M798" s="68"/>
      <c r="N798" s="348"/>
      <c r="O798" s="348"/>
      <c r="P798" s="214">
        <v>0</v>
      </c>
      <c r="Q798" s="214">
        <v>332.92</v>
      </c>
      <c r="R798" s="68" t="s">
        <v>1479</v>
      </c>
      <c r="S798" s="349"/>
      <c r="T798" s="272"/>
    </row>
    <row r="799" spans="1:20" ht="51">
      <c r="A799" s="191">
        <v>81</v>
      </c>
      <c r="B799" s="68"/>
      <c r="C799" s="212" t="s">
        <v>49</v>
      </c>
      <c r="D799" s="213">
        <v>45744</v>
      </c>
      <c r="E799" s="191" t="s">
        <v>2647</v>
      </c>
      <c r="F799" s="191" t="s">
        <v>3</v>
      </c>
      <c r="G799" s="191">
        <v>2272269</v>
      </c>
      <c r="H799" s="68"/>
      <c r="I799" s="197" t="s">
        <v>2866</v>
      </c>
      <c r="J799" s="68"/>
      <c r="K799" s="68"/>
      <c r="L799" s="68"/>
      <c r="M799" s="68"/>
      <c r="N799" s="348"/>
      <c r="O799" s="348"/>
      <c r="P799" s="214">
        <v>0</v>
      </c>
      <c r="Q799" s="214">
        <v>20963.05</v>
      </c>
      <c r="R799" s="68" t="s">
        <v>1479</v>
      </c>
      <c r="S799" s="349"/>
      <c r="T799" s="272"/>
    </row>
    <row r="800" spans="1:20" ht="51">
      <c r="A800" s="191" t="s">
        <v>550</v>
      </c>
      <c r="B800" s="68"/>
      <c r="C800" s="212" t="s">
        <v>589</v>
      </c>
      <c r="D800" s="213">
        <v>45744</v>
      </c>
      <c r="E800" s="191" t="s">
        <v>2648</v>
      </c>
      <c r="F800" s="191" t="s">
        <v>3</v>
      </c>
      <c r="G800" s="191">
        <v>2272281</v>
      </c>
      <c r="H800" s="68"/>
      <c r="I800" s="197" t="s">
        <v>2867</v>
      </c>
      <c r="J800" s="68"/>
      <c r="K800" s="68"/>
      <c r="L800" s="68"/>
      <c r="M800" s="68"/>
      <c r="N800" s="348"/>
      <c r="O800" s="348"/>
      <c r="P800" s="214">
        <v>0</v>
      </c>
      <c r="Q800" s="214">
        <v>6098.6</v>
      </c>
      <c r="R800" s="68" t="s">
        <v>1479</v>
      </c>
      <c r="S800" s="349"/>
      <c r="T800" s="272"/>
    </row>
    <row r="801" spans="1:20" ht="51">
      <c r="A801" s="191">
        <v>16</v>
      </c>
      <c r="B801" s="68"/>
      <c r="C801" s="212" t="s">
        <v>40</v>
      </c>
      <c r="D801" s="213">
        <v>45744</v>
      </c>
      <c r="E801" s="191" t="s">
        <v>2649</v>
      </c>
      <c r="F801" s="191" t="s">
        <v>3</v>
      </c>
      <c r="G801" s="191">
        <v>2272282</v>
      </c>
      <c r="H801" s="68"/>
      <c r="I801" s="197" t="s">
        <v>2868</v>
      </c>
      <c r="J801" s="68"/>
      <c r="K801" s="68"/>
      <c r="L801" s="68"/>
      <c r="M801" s="68"/>
      <c r="N801" s="348"/>
      <c r="O801" s="348"/>
      <c r="P801" s="214">
        <v>0</v>
      </c>
      <c r="Q801" s="214">
        <v>4240.55</v>
      </c>
      <c r="R801" s="68" t="s">
        <v>1479</v>
      </c>
      <c r="S801" s="349"/>
      <c r="T801" s="272"/>
    </row>
    <row r="802" spans="1:20" ht="89.25">
      <c r="A802" s="191">
        <v>513</v>
      </c>
      <c r="B802" s="68"/>
      <c r="C802" s="212" t="s">
        <v>160</v>
      </c>
      <c r="D802" s="213">
        <v>45747</v>
      </c>
      <c r="E802" s="191" t="s">
        <v>2650</v>
      </c>
      <c r="F802" s="191" t="s">
        <v>635</v>
      </c>
      <c r="G802" s="191">
        <v>11561981</v>
      </c>
      <c r="H802" s="68"/>
      <c r="I802" s="197" t="s">
        <v>2871</v>
      </c>
      <c r="J802" s="68"/>
      <c r="K802" s="68"/>
      <c r="L802" s="68"/>
      <c r="M802" s="68"/>
      <c r="N802" s="348"/>
      <c r="O802" s="348"/>
      <c r="P802" s="214">
        <v>51260656.420000002</v>
      </c>
      <c r="Q802" s="214">
        <v>0</v>
      </c>
      <c r="R802" s="68" t="s">
        <v>1479</v>
      </c>
      <c r="S802" s="349"/>
      <c r="T802" s="272"/>
    </row>
    <row r="803" spans="1:20" ht="63.75">
      <c r="A803" s="191" t="s">
        <v>542</v>
      </c>
      <c r="B803" s="68"/>
      <c r="C803" s="212" t="s">
        <v>687</v>
      </c>
      <c r="D803" s="213">
        <v>45747</v>
      </c>
      <c r="E803" s="191" t="s">
        <v>2651</v>
      </c>
      <c r="F803" s="191" t="s">
        <v>6</v>
      </c>
      <c r="G803" s="191">
        <v>1123581</v>
      </c>
      <c r="H803" s="68"/>
      <c r="I803" s="197" t="s">
        <v>2872</v>
      </c>
      <c r="J803" s="68"/>
      <c r="K803" s="68"/>
      <c r="L803" s="68"/>
      <c r="M803" s="68"/>
      <c r="N803" s="348"/>
      <c r="O803" s="348"/>
      <c r="P803" s="214">
        <v>0</v>
      </c>
      <c r="Q803" s="214">
        <v>4727.25</v>
      </c>
      <c r="R803" s="68" t="s">
        <v>1479</v>
      </c>
      <c r="S803" s="349"/>
      <c r="T803" s="272"/>
    </row>
    <row r="804" spans="1:20" ht="38.25">
      <c r="A804" s="191" t="s">
        <v>550</v>
      </c>
      <c r="B804" s="68"/>
      <c r="C804" s="212" t="s">
        <v>589</v>
      </c>
      <c r="D804" s="213">
        <v>45747</v>
      </c>
      <c r="E804" s="191" t="s">
        <v>2652</v>
      </c>
      <c r="F804" s="191" t="s">
        <v>3</v>
      </c>
      <c r="G804" s="191">
        <v>2272755</v>
      </c>
      <c r="H804" s="68"/>
      <c r="I804" s="197" t="s">
        <v>2873</v>
      </c>
      <c r="J804" s="68"/>
      <c r="K804" s="68"/>
      <c r="L804" s="68"/>
      <c r="M804" s="68"/>
      <c r="N804" s="348"/>
      <c r="O804" s="348"/>
      <c r="P804" s="214">
        <v>0</v>
      </c>
      <c r="Q804" s="214">
        <v>350</v>
      </c>
      <c r="R804" s="68" t="s">
        <v>1479</v>
      </c>
      <c r="S804" s="349"/>
      <c r="T804" s="272"/>
    </row>
    <row r="805" spans="1:20" ht="63.75">
      <c r="A805" s="191" t="s">
        <v>550</v>
      </c>
      <c r="B805" s="68"/>
      <c r="C805" s="212" t="s">
        <v>589</v>
      </c>
      <c r="D805" s="213">
        <v>45747</v>
      </c>
      <c r="E805" s="191" t="s">
        <v>2653</v>
      </c>
      <c r="F805" s="191" t="s">
        <v>3</v>
      </c>
      <c r="G805" s="191">
        <v>2272770</v>
      </c>
      <c r="H805" s="68"/>
      <c r="I805" s="197" t="s">
        <v>2874</v>
      </c>
      <c r="J805" s="68"/>
      <c r="K805" s="68"/>
      <c r="L805" s="68"/>
      <c r="M805" s="68"/>
      <c r="N805" s="348"/>
      <c r="O805" s="348"/>
      <c r="P805" s="214">
        <v>0</v>
      </c>
      <c r="Q805" s="214">
        <v>13437.98</v>
      </c>
      <c r="R805" s="68" t="s">
        <v>1479</v>
      </c>
      <c r="S805" s="349"/>
      <c r="T805" s="272"/>
    </row>
    <row r="806" spans="1:20" ht="51">
      <c r="A806" s="191" t="s">
        <v>541</v>
      </c>
      <c r="B806" s="68"/>
      <c r="C806" s="212" t="s">
        <v>590</v>
      </c>
      <c r="D806" s="213">
        <v>45747</v>
      </c>
      <c r="E806" s="191" t="s">
        <v>2654</v>
      </c>
      <c r="F806" s="191" t="s">
        <v>3</v>
      </c>
      <c r="G806" s="191">
        <v>2272795</v>
      </c>
      <c r="H806" s="68"/>
      <c r="I806" s="197" t="s">
        <v>2875</v>
      </c>
      <c r="J806" s="68"/>
      <c r="K806" s="68"/>
      <c r="L806" s="68"/>
      <c r="M806" s="68"/>
      <c r="N806" s="348"/>
      <c r="O806" s="348"/>
      <c r="P806" s="214">
        <v>0</v>
      </c>
      <c r="Q806" s="214">
        <v>822580.81</v>
      </c>
      <c r="R806" s="68" t="s">
        <v>1479</v>
      </c>
      <c r="S806" s="349"/>
      <c r="T806" s="272"/>
    </row>
    <row r="807" spans="1:20" ht="51">
      <c r="A807" s="191" t="s">
        <v>541</v>
      </c>
      <c r="B807" s="68"/>
      <c r="C807" s="212" t="s">
        <v>590</v>
      </c>
      <c r="D807" s="213">
        <v>45747</v>
      </c>
      <c r="E807" s="191" t="s">
        <v>2655</v>
      </c>
      <c r="F807" s="191" t="s">
        <v>3</v>
      </c>
      <c r="G807" s="191">
        <v>2272797</v>
      </c>
      <c r="H807" s="68"/>
      <c r="I807" s="197" t="s">
        <v>2876</v>
      </c>
      <c r="J807" s="68"/>
      <c r="K807" s="68"/>
      <c r="L807" s="68"/>
      <c r="M807" s="68"/>
      <c r="N807" s="348"/>
      <c r="O807" s="348"/>
      <c r="P807" s="214">
        <v>0</v>
      </c>
      <c r="Q807" s="214">
        <v>1128645.54</v>
      </c>
      <c r="R807" s="68" t="s">
        <v>1479</v>
      </c>
      <c r="S807" s="349"/>
      <c r="T807" s="272"/>
    </row>
    <row r="808" spans="1:20" ht="51">
      <c r="A808" s="191" t="s">
        <v>550</v>
      </c>
      <c r="B808" s="68"/>
      <c r="C808" s="212" t="s">
        <v>589</v>
      </c>
      <c r="D808" s="213">
        <v>45748</v>
      </c>
      <c r="E808" s="191" t="s">
        <v>3027</v>
      </c>
      <c r="F808" s="191" t="s">
        <v>3</v>
      </c>
      <c r="G808" s="191">
        <v>2273347</v>
      </c>
      <c r="H808" s="68"/>
      <c r="I808" s="197" t="s">
        <v>3498</v>
      </c>
      <c r="J808" s="68"/>
      <c r="K808" s="68"/>
      <c r="L808" s="68"/>
      <c r="M808" s="68"/>
      <c r="N808" s="348"/>
      <c r="O808" s="348"/>
      <c r="P808" s="214">
        <v>0</v>
      </c>
      <c r="Q808" s="214">
        <v>144</v>
      </c>
      <c r="R808" s="68" t="s">
        <v>1479</v>
      </c>
      <c r="S808" s="349"/>
      <c r="T808" s="272"/>
    </row>
    <row r="809" spans="1:20" ht="51">
      <c r="A809" s="191" t="s">
        <v>550</v>
      </c>
      <c r="B809" s="68"/>
      <c r="C809" s="212" t="s">
        <v>589</v>
      </c>
      <c r="D809" s="213">
        <v>45748</v>
      </c>
      <c r="E809" s="191" t="s">
        <v>3028</v>
      </c>
      <c r="F809" s="191" t="s">
        <v>3</v>
      </c>
      <c r="G809" s="191">
        <v>2273348</v>
      </c>
      <c r="H809" s="68"/>
      <c r="I809" s="197" t="s">
        <v>3499</v>
      </c>
      <c r="J809" s="68"/>
      <c r="K809" s="68"/>
      <c r="L809" s="68"/>
      <c r="M809" s="68"/>
      <c r="N809" s="348"/>
      <c r="O809" s="348"/>
      <c r="P809" s="214">
        <v>0</v>
      </c>
      <c r="Q809" s="214">
        <v>18</v>
      </c>
      <c r="R809" s="68" t="s">
        <v>1479</v>
      </c>
      <c r="S809" s="349"/>
      <c r="T809" s="272"/>
    </row>
    <row r="810" spans="1:20" ht="89.25">
      <c r="A810" s="191">
        <v>513</v>
      </c>
      <c r="B810" s="68"/>
      <c r="C810" s="212" t="s">
        <v>160</v>
      </c>
      <c r="D810" s="213">
        <v>45748</v>
      </c>
      <c r="E810" s="191" t="s">
        <v>3029</v>
      </c>
      <c r="F810" s="191" t="s">
        <v>599</v>
      </c>
      <c r="G810" s="191">
        <v>22731</v>
      </c>
      <c r="H810" s="68"/>
      <c r="I810" s="197" t="s">
        <v>3501</v>
      </c>
      <c r="J810" s="68"/>
      <c r="K810" s="68"/>
      <c r="L810" s="68"/>
      <c r="M810" s="68"/>
      <c r="N810" s="348"/>
      <c r="O810" s="348"/>
      <c r="P810" s="214">
        <v>1181999.31</v>
      </c>
      <c r="Q810" s="214">
        <v>0</v>
      </c>
      <c r="R810" s="68" t="s">
        <v>1479</v>
      </c>
      <c r="S810" s="349"/>
      <c r="T810" s="272"/>
    </row>
    <row r="811" spans="1:20" ht="89.25">
      <c r="A811" s="191">
        <v>513</v>
      </c>
      <c r="B811" s="68"/>
      <c r="C811" s="212" t="s">
        <v>160</v>
      </c>
      <c r="D811" s="213">
        <v>45748</v>
      </c>
      <c r="E811" s="191" t="s">
        <v>3030</v>
      </c>
      <c r="F811" s="191" t="s">
        <v>599</v>
      </c>
      <c r="G811" s="191">
        <v>22730</v>
      </c>
      <c r="H811" s="68"/>
      <c r="I811" s="197" t="s">
        <v>3503</v>
      </c>
      <c r="J811" s="68"/>
      <c r="K811" s="68"/>
      <c r="L811" s="68"/>
      <c r="M811" s="68"/>
      <c r="N811" s="348"/>
      <c r="O811" s="348"/>
      <c r="P811" s="214">
        <v>3133411.72</v>
      </c>
      <c r="Q811" s="214">
        <v>0</v>
      </c>
      <c r="R811" s="68" t="s">
        <v>1479</v>
      </c>
      <c r="S811" s="349"/>
      <c r="T811" s="272"/>
    </row>
    <row r="812" spans="1:20" ht="89.25">
      <c r="A812" s="191">
        <v>513</v>
      </c>
      <c r="B812" s="68"/>
      <c r="C812" s="212" t="s">
        <v>160</v>
      </c>
      <c r="D812" s="213">
        <v>45748</v>
      </c>
      <c r="E812" s="191" t="s">
        <v>3031</v>
      </c>
      <c r="F812" s="191" t="s">
        <v>599</v>
      </c>
      <c r="G812" s="191">
        <v>22883</v>
      </c>
      <c r="H812" s="68"/>
      <c r="I812" s="197" t="s">
        <v>3504</v>
      </c>
      <c r="J812" s="68"/>
      <c r="K812" s="68"/>
      <c r="L812" s="68"/>
      <c r="M812" s="68"/>
      <c r="N812" s="348"/>
      <c r="O812" s="348"/>
      <c r="P812" s="214">
        <v>580989.47</v>
      </c>
      <c r="Q812" s="214">
        <v>0</v>
      </c>
      <c r="R812" s="68" t="s">
        <v>1479</v>
      </c>
      <c r="S812" s="349"/>
      <c r="T812" s="272"/>
    </row>
    <row r="813" spans="1:20" ht="76.5">
      <c r="A813" s="191">
        <v>117</v>
      </c>
      <c r="B813" s="68"/>
      <c r="C813" s="212" t="s">
        <v>54</v>
      </c>
      <c r="D813" s="213">
        <v>45748</v>
      </c>
      <c r="E813" s="191" t="s">
        <v>3032</v>
      </c>
      <c r="F813" s="191" t="s">
        <v>10</v>
      </c>
      <c r="G813" s="191">
        <v>1123608</v>
      </c>
      <c r="H813" s="68"/>
      <c r="I813" s="197" t="s">
        <v>3505</v>
      </c>
      <c r="J813" s="68"/>
      <c r="K813" s="68"/>
      <c r="L813" s="68"/>
      <c r="M813" s="68"/>
      <c r="N813" s="348"/>
      <c r="O813" s="348"/>
      <c r="P813" s="214">
        <v>60</v>
      </c>
      <c r="Q813" s="214">
        <v>0</v>
      </c>
      <c r="R813" s="68" t="s">
        <v>1479</v>
      </c>
      <c r="S813" s="349"/>
      <c r="T813" s="272"/>
    </row>
    <row r="814" spans="1:20" ht="76.5">
      <c r="A814" s="191">
        <v>117</v>
      </c>
      <c r="B814" s="68"/>
      <c r="C814" s="212" t="s">
        <v>54</v>
      </c>
      <c r="D814" s="213">
        <v>45748</v>
      </c>
      <c r="E814" s="191" t="s">
        <v>3033</v>
      </c>
      <c r="F814" s="191" t="s">
        <v>10</v>
      </c>
      <c r="G814" s="191">
        <v>1123606</v>
      </c>
      <c r="H814" s="68"/>
      <c r="I814" s="197" t="s">
        <v>3506</v>
      </c>
      <c r="J814" s="68"/>
      <c r="K814" s="68"/>
      <c r="L814" s="68"/>
      <c r="M814" s="68"/>
      <c r="N814" s="348"/>
      <c r="O814" s="348"/>
      <c r="P814" s="214">
        <v>60</v>
      </c>
      <c r="Q814" s="214">
        <v>0</v>
      </c>
      <c r="R814" s="68" t="s">
        <v>1479</v>
      </c>
      <c r="S814" s="349"/>
      <c r="T814" s="272"/>
    </row>
    <row r="815" spans="1:20" ht="63.75">
      <c r="A815" s="191">
        <v>117</v>
      </c>
      <c r="B815" s="68"/>
      <c r="C815" s="212" t="s">
        <v>54</v>
      </c>
      <c r="D815" s="213">
        <v>45748</v>
      </c>
      <c r="E815" s="191" t="s">
        <v>3034</v>
      </c>
      <c r="F815" s="191" t="s">
        <v>10</v>
      </c>
      <c r="G815" s="191">
        <v>1123607</v>
      </c>
      <c r="H815" s="68"/>
      <c r="I815" s="197" t="s">
        <v>3507</v>
      </c>
      <c r="J815" s="68"/>
      <c r="K815" s="68"/>
      <c r="L815" s="68"/>
      <c r="M815" s="68"/>
      <c r="N815" s="348"/>
      <c r="O815" s="348"/>
      <c r="P815" s="214">
        <v>60</v>
      </c>
      <c r="Q815" s="214">
        <v>0</v>
      </c>
      <c r="R815" s="68" t="s">
        <v>1479</v>
      </c>
      <c r="S815" s="349"/>
      <c r="T815" s="272"/>
    </row>
    <row r="816" spans="1:20" ht="76.5">
      <c r="A816" s="191">
        <v>117</v>
      </c>
      <c r="B816" s="68"/>
      <c r="C816" s="212" t="s">
        <v>54</v>
      </c>
      <c r="D816" s="213">
        <v>45748</v>
      </c>
      <c r="E816" s="191" t="s">
        <v>3035</v>
      </c>
      <c r="F816" s="191" t="s">
        <v>10</v>
      </c>
      <c r="G816" s="191">
        <v>1123609</v>
      </c>
      <c r="H816" s="68"/>
      <c r="I816" s="197" t="s">
        <v>3508</v>
      </c>
      <c r="J816" s="68"/>
      <c r="K816" s="68"/>
      <c r="L816" s="68"/>
      <c r="M816" s="68"/>
      <c r="N816" s="348"/>
      <c r="O816" s="348"/>
      <c r="P816" s="214">
        <v>60</v>
      </c>
      <c r="Q816" s="214">
        <v>0</v>
      </c>
      <c r="R816" s="68" t="s">
        <v>1479</v>
      </c>
      <c r="S816" s="349"/>
      <c r="T816" s="272"/>
    </row>
    <row r="817" spans="1:20" ht="76.5">
      <c r="A817" s="191">
        <v>117</v>
      </c>
      <c r="B817" s="68"/>
      <c r="C817" s="212" t="s">
        <v>54</v>
      </c>
      <c r="D817" s="213">
        <v>45748</v>
      </c>
      <c r="E817" s="191" t="s">
        <v>3036</v>
      </c>
      <c r="F817" s="191" t="s">
        <v>10</v>
      </c>
      <c r="G817" s="191">
        <v>1123646</v>
      </c>
      <c r="H817" s="68"/>
      <c r="I817" s="197" t="s">
        <v>3509</v>
      </c>
      <c r="J817" s="68"/>
      <c r="K817" s="68"/>
      <c r="L817" s="68"/>
      <c r="M817" s="68"/>
      <c r="N817" s="348"/>
      <c r="O817" s="348"/>
      <c r="P817" s="214">
        <v>60</v>
      </c>
      <c r="Q817" s="214">
        <v>0</v>
      </c>
      <c r="R817" s="68" t="s">
        <v>1479</v>
      </c>
      <c r="S817" s="349"/>
      <c r="T817" s="272"/>
    </row>
    <row r="818" spans="1:20" ht="51">
      <c r="A818" s="191">
        <v>291</v>
      </c>
      <c r="B818" s="68"/>
      <c r="C818" s="212" t="s">
        <v>119</v>
      </c>
      <c r="D818" s="213">
        <v>45749</v>
      </c>
      <c r="E818" s="191" t="s">
        <v>3037</v>
      </c>
      <c r="F818" s="191" t="s">
        <v>3</v>
      </c>
      <c r="G818" s="191">
        <v>2273612</v>
      </c>
      <c r="H818" s="68"/>
      <c r="I818" s="197" t="s">
        <v>3510</v>
      </c>
      <c r="J818" s="68"/>
      <c r="K818" s="68"/>
      <c r="L818" s="68"/>
      <c r="M818" s="68"/>
      <c r="N818" s="348"/>
      <c r="O818" s="348"/>
      <c r="P818" s="214">
        <v>0</v>
      </c>
      <c r="Q818" s="214">
        <v>5903.43</v>
      </c>
      <c r="R818" s="68" t="s">
        <v>1479</v>
      </c>
      <c r="S818" s="349"/>
      <c r="T818" s="272"/>
    </row>
    <row r="819" spans="1:20" ht="51">
      <c r="A819" s="191">
        <v>291</v>
      </c>
      <c r="B819" s="68"/>
      <c r="C819" s="212" t="s">
        <v>119</v>
      </c>
      <c r="D819" s="213">
        <v>45749</v>
      </c>
      <c r="E819" s="191" t="s">
        <v>3038</v>
      </c>
      <c r="F819" s="191" t="s">
        <v>3</v>
      </c>
      <c r="G819" s="191">
        <v>2273615</v>
      </c>
      <c r="H819" s="68"/>
      <c r="I819" s="197" t="s">
        <v>3510</v>
      </c>
      <c r="J819" s="68"/>
      <c r="K819" s="68"/>
      <c r="L819" s="68"/>
      <c r="M819" s="68"/>
      <c r="N819" s="348"/>
      <c r="O819" s="348"/>
      <c r="P819" s="214">
        <v>0</v>
      </c>
      <c r="Q819" s="214">
        <v>307.45</v>
      </c>
      <c r="R819" s="68" t="s">
        <v>1479</v>
      </c>
      <c r="S819" s="349"/>
      <c r="T819" s="272"/>
    </row>
    <row r="820" spans="1:20" ht="63.75">
      <c r="A820" s="191">
        <v>15</v>
      </c>
      <c r="B820" s="68"/>
      <c r="C820" s="212" t="s">
        <v>39</v>
      </c>
      <c r="D820" s="213">
        <v>45749</v>
      </c>
      <c r="E820" s="191" t="s">
        <v>3039</v>
      </c>
      <c r="F820" s="191" t="s">
        <v>3</v>
      </c>
      <c r="G820" s="191">
        <v>2273656</v>
      </c>
      <c r="H820" s="68"/>
      <c r="I820" s="197" t="s">
        <v>3511</v>
      </c>
      <c r="J820" s="68"/>
      <c r="K820" s="68"/>
      <c r="L820" s="68"/>
      <c r="M820" s="68"/>
      <c r="N820" s="348"/>
      <c r="O820" s="348"/>
      <c r="P820" s="214">
        <v>0</v>
      </c>
      <c r="Q820" s="214">
        <v>30.26</v>
      </c>
      <c r="R820" s="68" t="s">
        <v>1479</v>
      </c>
      <c r="S820" s="349"/>
      <c r="T820" s="272"/>
    </row>
    <row r="821" spans="1:20" ht="51">
      <c r="A821" s="191" t="s">
        <v>550</v>
      </c>
      <c r="B821" s="68"/>
      <c r="C821" s="212" t="s">
        <v>589</v>
      </c>
      <c r="D821" s="213">
        <v>45749</v>
      </c>
      <c r="E821" s="191" t="s">
        <v>3040</v>
      </c>
      <c r="F821" s="191" t="s">
        <v>3</v>
      </c>
      <c r="G821" s="191">
        <v>2273660</v>
      </c>
      <c r="H821" s="68"/>
      <c r="I821" s="197" t="s">
        <v>3512</v>
      </c>
      <c r="J821" s="68"/>
      <c r="K821" s="68"/>
      <c r="L821" s="68"/>
      <c r="M821" s="68"/>
      <c r="N821" s="348"/>
      <c r="O821" s="348"/>
      <c r="P821" s="214">
        <v>0</v>
      </c>
      <c r="Q821" s="214">
        <v>120</v>
      </c>
      <c r="R821" s="68" t="s">
        <v>1479</v>
      </c>
      <c r="S821" s="349"/>
      <c r="T821" s="272"/>
    </row>
    <row r="822" spans="1:20" ht="51">
      <c r="A822" s="191">
        <v>378</v>
      </c>
      <c r="B822" s="68"/>
      <c r="C822" s="212" t="s">
        <v>608</v>
      </c>
      <c r="D822" s="213">
        <v>45749</v>
      </c>
      <c r="E822" s="191" t="s">
        <v>3041</v>
      </c>
      <c r="F822" s="191" t="s">
        <v>3</v>
      </c>
      <c r="G822" s="191">
        <v>2273797</v>
      </c>
      <c r="H822" s="68"/>
      <c r="I822" s="197" t="s">
        <v>3513</v>
      </c>
      <c r="J822" s="68"/>
      <c r="K822" s="68"/>
      <c r="L822" s="68"/>
      <c r="M822" s="68"/>
      <c r="N822" s="348"/>
      <c r="O822" s="348"/>
      <c r="P822" s="214">
        <v>0</v>
      </c>
      <c r="Q822" s="214">
        <v>1333.33</v>
      </c>
      <c r="R822" s="68" t="s">
        <v>1479</v>
      </c>
      <c r="S822" s="349"/>
      <c r="T822" s="272"/>
    </row>
    <row r="823" spans="1:20" ht="51">
      <c r="A823" s="191">
        <v>86</v>
      </c>
      <c r="B823" s="68"/>
      <c r="C823" s="212" t="s">
        <v>50</v>
      </c>
      <c r="D823" s="213">
        <v>45749</v>
      </c>
      <c r="E823" s="191" t="s">
        <v>3042</v>
      </c>
      <c r="F823" s="191" t="s">
        <v>3</v>
      </c>
      <c r="G823" s="191">
        <v>2273645</v>
      </c>
      <c r="H823" s="68"/>
      <c r="I823" s="197" t="s">
        <v>3514</v>
      </c>
      <c r="J823" s="68"/>
      <c r="K823" s="68"/>
      <c r="L823" s="68"/>
      <c r="M823" s="68"/>
      <c r="N823" s="348"/>
      <c r="O823" s="348"/>
      <c r="P823" s="214">
        <v>0</v>
      </c>
      <c r="Q823" s="214">
        <v>1158</v>
      </c>
      <c r="R823" s="68" t="s">
        <v>1479</v>
      </c>
      <c r="S823" s="349"/>
      <c r="T823" s="272"/>
    </row>
    <row r="824" spans="1:20" ht="76.5">
      <c r="A824" s="191">
        <v>117</v>
      </c>
      <c r="B824" s="68"/>
      <c r="C824" s="212" t="s">
        <v>54</v>
      </c>
      <c r="D824" s="213">
        <v>45749</v>
      </c>
      <c r="E824" s="191" t="s">
        <v>3043</v>
      </c>
      <c r="F824" s="191" t="s">
        <v>10</v>
      </c>
      <c r="G824" s="191">
        <v>1123695</v>
      </c>
      <c r="H824" s="68"/>
      <c r="I824" s="197" t="s">
        <v>3515</v>
      </c>
      <c r="J824" s="68"/>
      <c r="K824" s="68"/>
      <c r="L824" s="68"/>
      <c r="M824" s="68"/>
      <c r="N824" s="348"/>
      <c r="O824" s="348"/>
      <c r="P824" s="214">
        <v>60</v>
      </c>
      <c r="Q824" s="214">
        <v>0</v>
      </c>
      <c r="R824" s="68" t="s">
        <v>1479</v>
      </c>
      <c r="S824" s="349"/>
      <c r="T824" s="272"/>
    </row>
    <row r="825" spans="1:20" ht="76.5">
      <c r="A825" s="191">
        <v>117</v>
      </c>
      <c r="B825" s="68"/>
      <c r="C825" s="212" t="s">
        <v>54</v>
      </c>
      <c r="D825" s="213">
        <v>45749</v>
      </c>
      <c r="E825" s="191" t="s">
        <v>3044</v>
      </c>
      <c r="F825" s="191" t="s">
        <v>10</v>
      </c>
      <c r="G825" s="191">
        <v>1123710</v>
      </c>
      <c r="H825" s="68"/>
      <c r="I825" s="197" t="s">
        <v>3516</v>
      </c>
      <c r="J825" s="68"/>
      <c r="K825" s="68"/>
      <c r="L825" s="68"/>
      <c r="M825" s="68"/>
      <c r="N825" s="348"/>
      <c r="O825" s="348"/>
      <c r="P825" s="214">
        <v>60</v>
      </c>
      <c r="Q825" s="214">
        <v>0</v>
      </c>
      <c r="R825" s="68" t="s">
        <v>1479</v>
      </c>
      <c r="S825" s="349"/>
      <c r="T825" s="272"/>
    </row>
    <row r="826" spans="1:20" ht="76.5">
      <c r="A826" s="191">
        <v>117</v>
      </c>
      <c r="B826" s="68"/>
      <c r="C826" s="212" t="s">
        <v>54</v>
      </c>
      <c r="D826" s="213">
        <v>45749</v>
      </c>
      <c r="E826" s="191" t="s">
        <v>3045</v>
      </c>
      <c r="F826" s="191" t="s">
        <v>10</v>
      </c>
      <c r="G826" s="191">
        <v>1123704</v>
      </c>
      <c r="H826" s="68"/>
      <c r="I826" s="197" t="s">
        <v>3517</v>
      </c>
      <c r="J826" s="68"/>
      <c r="K826" s="68"/>
      <c r="L826" s="68"/>
      <c r="M826" s="68"/>
      <c r="N826" s="348"/>
      <c r="O826" s="348"/>
      <c r="P826" s="214">
        <v>60</v>
      </c>
      <c r="Q826" s="214">
        <v>0</v>
      </c>
      <c r="R826" s="68" t="s">
        <v>1479</v>
      </c>
      <c r="S826" s="349"/>
      <c r="T826" s="272"/>
    </row>
    <row r="827" spans="1:20" ht="76.5">
      <c r="A827" s="191">
        <v>117</v>
      </c>
      <c r="B827" s="68"/>
      <c r="C827" s="212" t="s">
        <v>54</v>
      </c>
      <c r="D827" s="213">
        <v>45749</v>
      </c>
      <c r="E827" s="191" t="s">
        <v>3046</v>
      </c>
      <c r="F827" s="191" t="s">
        <v>10</v>
      </c>
      <c r="G827" s="191">
        <v>1123705</v>
      </c>
      <c r="H827" s="68"/>
      <c r="I827" s="197" t="s">
        <v>3518</v>
      </c>
      <c r="J827" s="68"/>
      <c r="K827" s="68"/>
      <c r="L827" s="68"/>
      <c r="M827" s="68"/>
      <c r="N827" s="348"/>
      <c r="O827" s="348"/>
      <c r="P827" s="214">
        <v>60</v>
      </c>
      <c r="Q827" s="214">
        <v>0</v>
      </c>
      <c r="R827" s="68" t="s">
        <v>1479</v>
      </c>
      <c r="S827" s="349"/>
      <c r="T827" s="272"/>
    </row>
    <row r="828" spans="1:20" ht="76.5">
      <c r="A828" s="191" t="s">
        <v>542</v>
      </c>
      <c r="B828" s="68"/>
      <c r="C828" s="212" t="s">
        <v>687</v>
      </c>
      <c r="D828" s="213">
        <v>45749</v>
      </c>
      <c r="E828" s="191" t="s">
        <v>3047</v>
      </c>
      <c r="F828" s="191" t="s">
        <v>10</v>
      </c>
      <c r="G828" s="191">
        <v>1123708</v>
      </c>
      <c r="H828" s="68"/>
      <c r="I828" s="197" t="s">
        <v>3519</v>
      </c>
      <c r="J828" s="68"/>
      <c r="K828" s="68"/>
      <c r="L828" s="68"/>
      <c r="M828" s="68"/>
      <c r="N828" s="348"/>
      <c r="O828" s="348"/>
      <c r="P828" s="214">
        <v>24117.48</v>
      </c>
      <c r="Q828" s="214">
        <v>0</v>
      </c>
      <c r="R828" s="68" t="s">
        <v>1479</v>
      </c>
      <c r="S828" s="349"/>
      <c r="T828" s="272"/>
    </row>
    <row r="829" spans="1:20" ht="63.75">
      <c r="A829" s="191">
        <v>117</v>
      </c>
      <c r="B829" s="68"/>
      <c r="C829" s="212" t="s">
        <v>54</v>
      </c>
      <c r="D829" s="213">
        <v>45749</v>
      </c>
      <c r="E829" s="191" t="s">
        <v>3048</v>
      </c>
      <c r="F829" s="191" t="s">
        <v>10</v>
      </c>
      <c r="G829" s="191">
        <v>1123711</v>
      </c>
      <c r="H829" s="68"/>
      <c r="I829" s="197" t="s">
        <v>3520</v>
      </c>
      <c r="J829" s="68"/>
      <c r="K829" s="68"/>
      <c r="L829" s="68"/>
      <c r="M829" s="68"/>
      <c r="N829" s="348"/>
      <c r="O829" s="348"/>
      <c r="P829" s="214">
        <v>60</v>
      </c>
      <c r="Q829" s="214">
        <v>0</v>
      </c>
      <c r="R829" s="68" t="s">
        <v>1479</v>
      </c>
      <c r="S829" s="349"/>
      <c r="T829" s="272"/>
    </row>
    <row r="830" spans="1:20" ht="63.75">
      <c r="A830" s="191">
        <v>291</v>
      </c>
      <c r="B830" s="68"/>
      <c r="C830" s="212" t="s">
        <v>119</v>
      </c>
      <c r="D830" s="213">
        <v>45749</v>
      </c>
      <c r="E830" s="191" t="s">
        <v>3049</v>
      </c>
      <c r="F830" s="191" t="s">
        <v>6</v>
      </c>
      <c r="G830" s="191">
        <v>1123713</v>
      </c>
      <c r="H830" s="68"/>
      <c r="I830" s="197" t="s">
        <v>3521</v>
      </c>
      <c r="J830" s="68"/>
      <c r="K830" s="68"/>
      <c r="L830" s="68"/>
      <c r="M830" s="68"/>
      <c r="N830" s="348"/>
      <c r="O830" s="348"/>
      <c r="P830" s="214">
        <v>0</v>
      </c>
      <c r="Q830" s="214">
        <v>8139031.9100000001</v>
      </c>
      <c r="R830" s="68" t="s">
        <v>1479</v>
      </c>
      <c r="S830" s="349"/>
      <c r="T830" s="272"/>
    </row>
    <row r="831" spans="1:20" ht="63.75">
      <c r="A831" s="191">
        <v>291</v>
      </c>
      <c r="B831" s="68"/>
      <c r="C831" s="212" t="s">
        <v>119</v>
      </c>
      <c r="D831" s="213">
        <v>45749</v>
      </c>
      <c r="E831" s="191" t="s">
        <v>3050</v>
      </c>
      <c r="F831" s="191" t="s">
        <v>10</v>
      </c>
      <c r="G831" s="191">
        <v>1123725</v>
      </c>
      <c r="H831" s="68"/>
      <c r="I831" s="197" t="s">
        <v>3522</v>
      </c>
      <c r="J831" s="68"/>
      <c r="K831" s="68"/>
      <c r="L831" s="68"/>
      <c r="M831" s="68"/>
      <c r="N831" s="348"/>
      <c r="O831" s="348"/>
      <c r="P831" s="214">
        <v>60</v>
      </c>
      <c r="Q831" s="214">
        <v>0</v>
      </c>
      <c r="R831" s="68" t="s">
        <v>1479</v>
      </c>
      <c r="S831" s="349"/>
      <c r="T831" s="272"/>
    </row>
    <row r="832" spans="1:20" ht="38.25">
      <c r="A832" s="191">
        <v>133</v>
      </c>
      <c r="B832" s="68"/>
      <c r="C832" s="212" t="s">
        <v>60</v>
      </c>
      <c r="D832" s="213">
        <v>45750</v>
      </c>
      <c r="E832" s="191" t="s">
        <v>3051</v>
      </c>
      <c r="F832" s="191" t="s">
        <v>3</v>
      </c>
      <c r="G832" s="191">
        <v>2274052</v>
      </c>
      <c r="H832" s="68"/>
      <c r="I832" s="197" t="s">
        <v>2694</v>
      </c>
      <c r="J832" s="68"/>
      <c r="K832" s="68"/>
      <c r="L832" s="68"/>
      <c r="M832" s="68"/>
      <c r="N832" s="348"/>
      <c r="O832" s="348"/>
      <c r="P832" s="214">
        <v>0</v>
      </c>
      <c r="Q832" s="214">
        <v>12500</v>
      </c>
      <c r="R832" s="68" t="s">
        <v>1479</v>
      </c>
      <c r="S832" s="349"/>
      <c r="T832" s="272"/>
    </row>
    <row r="833" spans="1:20" ht="51">
      <c r="A833" s="191" t="s">
        <v>541</v>
      </c>
      <c r="B833" s="68"/>
      <c r="C833" s="212" t="s">
        <v>590</v>
      </c>
      <c r="D833" s="213">
        <v>45750</v>
      </c>
      <c r="E833" s="191" t="s">
        <v>3052</v>
      </c>
      <c r="F833" s="191" t="s">
        <v>3</v>
      </c>
      <c r="G833" s="191">
        <v>2273988</v>
      </c>
      <c r="H833" s="68"/>
      <c r="I833" s="197" t="s">
        <v>3523</v>
      </c>
      <c r="J833" s="68"/>
      <c r="K833" s="68"/>
      <c r="L833" s="68"/>
      <c r="M833" s="68"/>
      <c r="N833" s="348"/>
      <c r="O833" s="348"/>
      <c r="P833" s="214">
        <v>0</v>
      </c>
      <c r="Q833" s="214">
        <v>104998.12</v>
      </c>
      <c r="R833" s="68" t="s">
        <v>1479</v>
      </c>
      <c r="S833" s="349"/>
      <c r="T833" s="272"/>
    </row>
    <row r="834" spans="1:20" ht="51">
      <c r="A834" s="191" t="s">
        <v>541</v>
      </c>
      <c r="B834" s="68"/>
      <c r="C834" s="212" t="s">
        <v>590</v>
      </c>
      <c r="D834" s="213">
        <v>45750</v>
      </c>
      <c r="E834" s="191" t="s">
        <v>3053</v>
      </c>
      <c r="F834" s="191" t="s">
        <v>3</v>
      </c>
      <c r="G834" s="191">
        <v>2273990</v>
      </c>
      <c r="H834" s="68"/>
      <c r="I834" s="197" t="s">
        <v>3524</v>
      </c>
      <c r="J834" s="68"/>
      <c r="K834" s="68"/>
      <c r="L834" s="68"/>
      <c r="M834" s="68"/>
      <c r="N834" s="348"/>
      <c r="O834" s="348"/>
      <c r="P834" s="214">
        <v>0</v>
      </c>
      <c r="Q834" s="214">
        <v>276498.68</v>
      </c>
      <c r="R834" s="68" t="s">
        <v>1479</v>
      </c>
      <c r="S834" s="349"/>
      <c r="T834" s="272"/>
    </row>
    <row r="835" spans="1:20" ht="51">
      <c r="A835" s="191" t="s">
        <v>541</v>
      </c>
      <c r="B835" s="68"/>
      <c r="C835" s="212" t="s">
        <v>590</v>
      </c>
      <c r="D835" s="213">
        <v>45750</v>
      </c>
      <c r="E835" s="191" t="s">
        <v>3054</v>
      </c>
      <c r="F835" s="191" t="s">
        <v>3</v>
      </c>
      <c r="G835" s="191">
        <v>2273991</v>
      </c>
      <c r="H835" s="68"/>
      <c r="I835" s="197" t="s">
        <v>3525</v>
      </c>
      <c r="J835" s="68"/>
      <c r="K835" s="68"/>
      <c r="L835" s="68"/>
      <c r="M835" s="68"/>
      <c r="N835" s="348"/>
      <c r="O835" s="348"/>
      <c r="P835" s="214">
        <v>0</v>
      </c>
      <c r="Q835" s="214">
        <v>253958.14</v>
      </c>
      <c r="R835" s="68" t="s">
        <v>1479</v>
      </c>
      <c r="S835" s="349"/>
      <c r="T835" s="272"/>
    </row>
    <row r="836" spans="1:20" ht="51">
      <c r="A836" s="191" t="s">
        <v>541</v>
      </c>
      <c r="B836" s="68"/>
      <c r="C836" s="212" t="s">
        <v>590</v>
      </c>
      <c r="D836" s="213">
        <v>45750</v>
      </c>
      <c r="E836" s="191" t="s">
        <v>3055</v>
      </c>
      <c r="F836" s="191" t="s">
        <v>3</v>
      </c>
      <c r="G836" s="191">
        <v>2273994</v>
      </c>
      <c r="H836" s="68"/>
      <c r="I836" s="197" t="s">
        <v>3526</v>
      </c>
      <c r="J836" s="68"/>
      <c r="K836" s="68"/>
      <c r="L836" s="68"/>
      <c r="M836" s="68"/>
      <c r="N836" s="348"/>
      <c r="O836" s="348"/>
      <c r="P836" s="214">
        <v>0</v>
      </c>
      <c r="Q836" s="214">
        <v>111663.48</v>
      </c>
      <c r="R836" s="68" t="s">
        <v>1479</v>
      </c>
      <c r="S836" s="349"/>
      <c r="T836" s="272"/>
    </row>
    <row r="837" spans="1:20" ht="51">
      <c r="A837" s="191" t="s">
        <v>541</v>
      </c>
      <c r="B837" s="68"/>
      <c r="C837" s="212" t="s">
        <v>590</v>
      </c>
      <c r="D837" s="213">
        <v>45750</v>
      </c>
      <c r="E837" s="191" t="s">
        <v>3056</v>
      </c>
      <c r="F837" s="191" t="s">
        <v>3</v>
      </c>
      <c r="G837" s="191">
        <v>2273998</v>
      </c>
      <c r="H837" s="68"/>
      <c r="I837" s="197" t="s">
        <v>3527</v>
      </c>
      <c r="J837" s="68"/>
      <c r="K837" s="68"/>
      <c r="L837" s="68"/>
      <c r="M837" s="68"/>
      <c r="N837" s="348"/>
      <c r="O837" s="348"/>
      <c r="P837" s="214">
        <v>0</v>
      </c>
      <c r="Q837" s="214">
        <v>145799.42000000001</v>
      </c>
      <c r="R837" s="68" t="s">
        <v>1479</v>
      </c>
      <c r="S837" s="349"/>
      <c r="T837" s="272"/>
    </row>
    <row r="838" spans="1:20" ht="51">
      <c r="A838" s="191" t="s">
        <v>541</v>
      </c>
      <c r="B838" s="68"/>
      <c r="C838" s="212" t="s">
        <v>590</v>
      </c>
      <c r="D838" s="213">
        <v>45750</v>
      </c>
      <c r="E838" s="191" t="s">
        <v>3057</v>
      </c>
      <c r="F838" s="191" t="s">
        <v>3</v>
      </c>
      <c r="G838" s="191">
        <v>2273999</v>
      </c>
      <c r="H838" s="68"/>
      <c r="I838" s="197" t="s">
        <v>3528</v>
      </c>
      <c r="J838" s="68"/>
      <c r="K838" s="68"/>
      <c r="L838" s="68"/>
      <c r="M838" s="68"/>
      <c r="N838" s="348"/>
      <c r="O838" s="348"/>
      <c r="P838" s="214">
        <v>0</v>
      </c>
      <c r="Q838" s="214">
        <v>149100.26999999999</v>
      </c>
      <c r="R838" s="68" t="s">
        <v>1479</v>
      </c>
      <c r="S838" s="349"/>
      <c r="T838" s="272"/>
    </row>
    <row r="839" spans="1:20" ht="51">
      <c r="A839" s="191" t="s">
        <v>541</v>
      </c>
      <c r="B839" s="68"/>
      <c r="C839" s="212" t="s">
        <v>590</v>
      </c>
      <c r="D839" s="213">
        <v>45750</v>
      </c>
      <c r="E839" s="191" t="s">
        <v>3058</v>
      </c>
      <c r="F839" s="191" t="s">
        <v>3</v>
      </c>
      <c r="G839" s="191">
        <v>2274001</v>
      </c>
      <c r="H839" s="68"/>
      <c r="I839" s="197" t="s">
        <v>3529</v>
      </c>
      <c r="J839" s="68"/>
      <c r="K839" s="68"/>
      <c r="L839" s="68"/>
      <c r="M839" s="68"/>
      <c r="N839" s="348"/>
      <c r="O839" s="348"/>
      <c r="P839" s="214">
        <v>0</v>
      </c>
      <c r="Q839" s="214">
        <v>38847.15</v>
      </c>
      <c r="R839" s="68" t="s">
        <v>1479</v>
      </c>
      <c r="S839" s="349"/>
      <c r="T839" s="272"/>
    </row>
    <row r="840" spans="1:20" ht="51">
      <c r="A840" s="191" t="s">
        <v>541</v>
      </c>
      <c r="B840" s="68"/>
      <c r="C840" s="212" t="s">
        <v>590</v>
      </c>
      <c r="D840" s="213">
        <v>45750</v>
      </c>
      <c r="E840" s="191" t="s">
        <v>3059</v>
      </c>
      <c r="F840" s="191" t="s">
        <v>3</v>
      </c>
      <c r="G840" s="191">
        <v>2274002</v>
      </c>
      <c r="H840" s="68"/>
      <c r="I840" s="197" t="s">
        <v>3530</v>
      </c>
      <c r="J840" s="68"/>
      <c r="K840" s="68"/>
      <c r="L840" s="68"/>
      <c r="M840" s="68"/>
      <c r="N840" s="348"/>
      <c r="O840" s="348"/>
      <c r="P840" s="214">
        <v>0</v>
      </c>
      <c r="Q840" s="214">
        <v>146473.35999999999</v>
      </c>
      <c r="R840" s="68" t="s">
        <v>1479</v>
      </c>
      <c r="S840" s="349"/>
      <c r="T840" s="272"/>
    </row>
    <row r="841" spans="1:20" ht="51">
      <c r="A841" s="191" t="s">
        <v>541</v>
      </c>
      <c r="B841" s="68"/>
      <c r="C841" s="212" t="s">
        <v>590</v>
      </c>
      <c r="D841" s="213">
        <v>45750</v>
      </c>
      <c r="E841" s="191" t="s">
        <v>3060</v>
      </c>
      <c r="F841" s="191" t="s">
        <v>3</v>
      </c>
      <c r="G841" s="191">
        <v>2274003</v>
      </c>
      <c r="H841" s="68"/>
      <c r="I841" s="197" t="s">
        <v>3531</v>
      </c>
      <c r="J841" s="68"/>
      <c r="K841" s="68"/>
      <c r="L841" s="68"/>
      <c r="M841" s="68"/>
      <c r="N841" s="348"/>
      <c r="O841" s="348"/>
      <c r="P841" s="214">
        <v>0</v>
      </c>
      <c r="Q841" s="214">
        <v>23243.71</v>
      </c>
      <c r="R841" s="68" t="s">
        <v>1479</v>
      </c>
      <c r="S841" s="349"/>
      <c r="T841" s="272"/>
    </row>
    <row r="842" spans="1:20" ht="51">
      <c r="A842" s="191" t="s">
        <v>541</v>
      </c>
      <c r="B842" s="68"/>
      <c r="C842" s="212" t="s">
        <v>590</v>
      </c>
      <c r="D842" s="213">
        <v>45750</v>
      </c>
      <c r="E842" s="191" t="s">
        <v>3061</v>
      </c>
      <c r="F842" s="191" t="s">
        <v>3</v>
      </c>
      <c r="G842" s="191">
        <v>2274005</v>
      </c>
      <c r="H842" s="68"/>
      <c r="I842" s="197" t="s">
        <v>3532</v>
      </c>
      <c r="J842" s="68"/>
      <c r="K842" s="68"/>
      <c r="L842" s="68"/>
      <c r="M842" s="68"/>
      <c r="N842" s="348"/>
      <c r="O842" s="348"/>
      <c r="P842" s="214">
        <v>0</v>
      </c>
      <c r="Q842" s="214">
        <v>15918.28</v>
      </c>
      <c r="R842" s="68" t="s">
        <v>1479</v>
      </c>
      <c r="S842" s="349"/>
      <c r="T842" s="272"/>
    </row>
    <row r="843" spans="1:20" ht="51">
      <c r="A843" s="191" t="s">
        <v>541</v>
      </c>
      <c r="B843" s="68"/>
      <c r="C843" s="212" t="s">
        <v>590</v>
      </c>
      <c r="D843" s="213">
        <v>45750</v>
      </c>
      <c r="E843" s="191" t="s">
        <v>3062</v>
      </c>
      <c r="F843" s="191" t="s">
        <v>3</v>
      </c>
      <c r="G843" s="191">
        <v>2274006</v>
      </c>
      <c r="H843" s="68"/>
      <c r="I843" s="197" t="s">
        <v>3533</v>
      </c>
      <c r="J843" s="68"/>
      <c r="K843" s="68"/>
      <c r="L843" s="68"/>
      <c r="M843" s="68"/>
      <c r="N843" s="348"/>
      <c r="O843" s="348"/>
      <c r="P843" s="214">
        <v>0</v>
      </c>
      <c r="Q843" s="214">
        <v>2082.39</v>
      </c>
      <c r="R843" s="68" t="s">
        <v>1479</v>
      </c>
      <c r="S843" s="349"/>
      <c r="T843" s="272"/>
    </row>
    <row r="844" spans="1:20" ht="51">
      <c r="A844" s="191" t="s">
        <v>541</v>
      </c>
      <c r="B844" s="68"/>
      <c r="C844" s="212" t="s">
        <v>590</v>
      </c>
      <c r="D844" s="213">
        <v>45750</v>
      </c>
      <c r="E844" s="191" t="s">
        <v>3063</v>
      </c>
      <c r="F844" s="191" t="s">
        <v>3</v>
      </c>
      <c r="G844" s="191">
        <v>2274007</v>
      </c>
      <c r="H844" s="68"/>
      <c r="I844" s="197" t="s">
        <v>3534</v>
      </c>
      <c r="J844" s="68"/>
      <c r="K844" s="68"/>
      <c r="L844" s="68"/>
      <c r="M844" s="68"/>
      <c r="N844" s="348"/>
      <c r="O844" s="348"/>
      <c r="P844" s="214">
        <v>0</v>
      </c>
      <c r="Q844" s="214">
        <v>8365.9599999999991</v>
      </c>
      <c r="R844" s="68" t="s">
        <v>1479</v>
      </c>
      <c r="S844" s="349"/>
      <c r="T844" s="272"/>
    </row>
    <row r="845" spans="1:20" ht="51">
      <c r="A845" s="191" t="s">
        <v>541</v>
      </c>
      <c r="B845" s="68"/>
      <c r="C845" s="212" t="s">
        <v>590</v>
      </c>
      <c r="D845" s="213">
        <v>45750</v>
      </c>
      <c r="E845" s="191" t="s">
        <v>3064</v>
      </c>
      <c r="F845" s="191" t="s">
        <v>3</v>
      </c>
      <c r="G845" s="191">
        <v>2274010</v>
      </c>
      <c r="H845" s="68"/>
      <c r="I845" s="197" t="s">
        <v>3535</v>
      </c>
      <c r="J845" s="68"/>
      <c r="K845" s="68"/>
      <c r="L845" s="68"/>
      <c r="M845" s="68"/>
      <c r="N845" s="348"/>
      <c r="O845" s="348"/>
      <c r="P845" s="214">
        <v>0</v>
      </c>
      <c r="Q845" s="214">
        <v>174024.31</v>
      </c>
      <c r="R845" s="68" t="s">
        <v>1479</v>
      </c>
      <c r="S845" s="349"/>
      <c r="T845" s="272"/>
    </row>
    <row r="846" spans="1:20" ht="51">
      <c r="A846" s="191" t="s">
        <v>541</v>
      </c>
      <c r="B846" s="68"/>
      <c r="C846" s="212" t="s">
        <v>590</v>
      </c>
      <c r="D846" s="213">
        <v>45750</v>
      </c>
      <c r="E846" s="191" t="s">
        <v>3065</v>
      </c>
      <c r="F846" s="191" t="s">
        <v>3</v>
      </c>
      <c r="G846" s="191">
        <v>2274011</v>
      </c>
      <c r="H846" s="68"/>
      <c r="I846" s="197" t="s">
        <v>3536</v>
      </c>
      <c r="J846" s="68"/>
      <c r="K846" s="68"/>
      <c r="L846" s="68"/>
      <c r="M846" s="68"/>
      <c r="N846" s="348"/>
      <c r="O846" s="348"/>
      <c r="P846" s="214">
        <v>0</v>
      </c>
      <c r="Q846" s="214">
        <v>251448.05</v>
      </c>
      <c r="R846" s="68" t="s">
        <v>1479</v>
      </c>
      <c r="S846" s="349"/>
      <c r="T846" s="272"/>
    </row>
    <row r="847" spans="1:20" ht="51">
      <c r="A847" s="191" t="s">
        <v>541</v>
      </c>
      <c r="B847" s="68"/>
      <c r="C847" s="212" t="s">
        <v>590</v>
      </c>
      <c r="D847" s="213">
        <v>45750</v>
      </c>
      <c r="E847" s="191" t="s">
        <v>3066</v>
      </c>
      <c r="F847" s="191" t="s">
        <v>3</v>
      </c>
      <c r="G847" s="191">
        <v>2274013</v>
      </c>
      <c r="H847" s="68"/>
      <c r="I847" s="197" t="s">
        <v>3537</v>
      </c>
      <c r="J847" s="68"/>
      <c r="K847" s="68"/>
      <c r="L847" s="68"/>
      <c r="M847" s="68"/>
      <c r="N847" s="348"/>
      <c r="O847" s="348"/>
      <c r="P847" s="214">
        <v>0</v>
      </c>
      <c r="Q847" s="214">
        <v>235386.43</v>
      </c>
      <c r="R847" s="68" t="s">
        <v>1479</v>
      </c>
      <c r="S847" s="349"/>
      <c r="T847" s="272"/>
    </row>
    <row r="848" spans="1:20" ht="51">
      <c r="A848" s="191" t="s">
        <v>541</v>
      </c>
      <c r="B848" s="68"/>
      <c r="C848" s="212" t="s">
        <v>590</v>
      </c>
      <c r="D848" s="213">
        <v>45750</v>
      </c>
      <c r="E848" s="191" t="s">
        <v>3067</v>
      </c>
      <c r="F848" s="191" t="s">
        <v>3</v>
      </c>
      <c r="G848" s="191">
        <v>2274015</v>
      </c>
      <c r="H848" s="68"/>
      <c r="I848" s="197" t="s">
        <v>3538</v>
      </c>
      <c r="J848" s="68"/>
      <c r="K848" s="68"/>
      <c r="L848" s="68"/>
      <c r="M848" s="68"/>
      <c r="N848" s="348"/>
      <c r="O848" s="348"/>
      <c r="P848" s="214">
        <v>0</v>
      </c>
      <c r="Q848" s="214">
        <v>199116.38</v>
      </c>
      <c r="R848" s="68" t="s">
        <v>1479</v>
      </c>
      <c r="S848" s="349"/>
      <c r="T848" s="272"/>
    </row>
    <row r="849" spans="1:20" ht="51">
      <c r="A849" s="191" t="s">
        <v>541</v>
      </c>
      <c r="B849" s="68"/>
      <c r="C849" s="212" t="s">
        <v>590</v>
      </c>
      <c r="D849" s="213">
        <v>45750</v>
      </c>
      <c r="E849" s="191" t="s">
        <v>3068</v>
      </c>
      <c r="F849" s="191" t="s">
        <v>3</v>
      </c>
      <c r="G849" s="191">
        <v>2274016</v>
      </c>
      <c r="H849" s="68"/>
      <c r="I849" s="197" t="s">
        <v>3539</v>
      </c>
      <c r="J849" s="68"/>
      <c r="K849" s="68"/>
      <c r="L849" s="68"/>
      <c r="M849" s="68"/>
      <c r="N849" s="348"/>
      <c r="O849" s="348"/>
      <c r="P849" s="214">
        <v>0</v>
      </c>
      <c r="Q849" s="214">
        <v>199934.02</v>
      </c>
      <c r="R849" s="68" t="s">
        <v>1479</v>
      </c>
      <c r="S849" s="349"/>
      <c r="T849" s="272"/>
    </row>
    <row r="850" spans="1:20" ht="51">
      <c r="A850" s="191" t="s">
        <v>541</v>
      </c>
      <c r="B850" s="68"/>
      <c r="C850" s="212" t="s">
        <v>590</v>
      </c>
      <c r="D850" s="213">
        <v>45750</v>
      </c>
      <c r="E850" s="191" t="s">
        <v>3069</v>
      </c>
      <c r="F850" s="191" t="s">
        <v>3</v>
      </c>
      <c r="G850" s="191">
        <v>2274017</v>
      </c>
      <c r="H850" s="68"/>
      <c r="I850" s="197" t="s">
        <v>3540</v>
      </c>
      <c r="J850" s="68"/>
      <c r="K850" s="68"/>
      <c r="L850" s="68"/>
      <c r="M850" s="68"/>
      <c r="N850" s="348"/>
      <c r="O850" s="348"/>
      <c r="P850" s="214">
        <v>0</v>
      </c>
      <c r="Q850" s="214">
        <v>15517.12</v>
      </c>
      <c r="R850" s="68" t="s">
        <v>1479</v>
      </c>
      <c r="S850" s="349"/>
      <c r="T850" s="272"/>
    </row>
    <row r="851" spans="1:20" ht="51">
      <c r="A851" s="191" t="s">
        <v>541</v>
      </c>
      <c r="B851" s="68"/>
      <c r="C851" s="212" t="s">
        <v>590</v>
      </c>
      <c r="D851" s="213">
        <v>45750</v>
      </c>
      <c r="E851" s="191" t="s">
        <v>3070</v>
      </c>
      <c r="F851" s="191" t="s">
        <v>3</v>
      </c>
      <c r="G851" s="191">
        <v>2274019</v>
      </c>
      <c r="H851" s="68"/>
      <c r="I851" s="197" t="s">
        <v>3541</v>
      </c>
      <c r="J851" s="68"/>
      <c r="K851" s="68"/>
      <c r="L851" s="68"/>
      <c r="M851" s="68"/>
      <c r="N851" s="348"/>
      <c r="O851" s="348"/>
      <c r="P851" s="214">
        <v>0</v>
      </c>
      <c r="Q851" s="214">
        <v>12116.01</v>
      </c>
      <c r="R851" s="68" t="s">
        <v>1479</v>
      </c>
      <c r="S851" s="349"/>
      <c r="T851" s="272"/>
    </row>
    <row r="852" spans="1:20" ht="51">
      <c r="A852" s="191" t="s">
        <v>541</v>
      </c>
      <c r="B852" s="68"/>
      <c r="C852" s="212" t="s">
        <v>590</v>
      </c>
      <c r="D852" s="213">
        <v>45750</v>
      </c>
      <c r="E852" s="191" t="s">
        <v>3071</v>
      </c>
      <c r="F852" s="191" t="s">
        <v>3</v>
      </c>
      <c r="G852" s="191">
        <v>2274020</v>
      </c>
      <c r="H852" s="68"/>
      <c r="I852" s="197" t="s">
        <v>3542</v>
      </c>
      <c r="J852" s="68"/>
      <c r="K852" s="68"/>
      <c r="L852" s="68"/>
      <c r="M852" s="68"/>
      <c r="N852" s="348"/>
      <c r="O852" s="348"/>
      <c r="P852" s="214">
        <v>0</v>
      </c>
      <c r="Q852" s="214">
        <v>169037.76</v>
      </c>
      <c r="R852" s="68" t="s">
        <v>1479</v>
      </c>
      <c r="S852" s="349"/>
      <c r="T852" s="272"/>
    </row>
    <row r="853" spans="1:20" ht="51">
      <c r="A853" s="191" t="s">
        <v>541</v>
      </c>
      <c r="B853" s="68"/>
      <c r="C853" s="212" t="s">
        <v>590</v>
      </c>
      <c r="D853" s="213">
        <v>45750</v>
      </c>
      <c r="E853" s="191" t="s">
        <v>3072</v>
      </c>
      <c r="F853" s="191" t="s">
        <v>3</v>
      </c>
      <c r="G853" s="191">
        <v>2274022</v>
      </c>
      <c r="H853" s="68"/>
      <c r="I853" s="197" t="s">
        <v>3543</v>
      </c>
      <c r="J853" s="68"/>
      <c r="K853" s="68"/>
      <c r="L853" s="68"/>
      <c r="M853" s="68"/>
      <c r="N853" s="348"/>
      <c r="O853" s="348"/>
      <c r="P853" s="214">
        <v>0</v>
      </c>
      <c r="Q853" s="214">
        <v>444.68</v>
      </c>
      <c r="R853" s="68" t="s">
        <v>1479</v>
      </c>
      <c r="S853" s="349"/>
      <c r="T853" s="272"/>
    </row>
    <row r="854" spans="1:20" ht="51">
      <c r="A854" s="191" t="s">
        <v>541</v>
      </c>
      <c r="B854" s="68"/>
      <c r="C854" s="212" t="s">
        <v>590</v>
      </c>
      <c r="D854" s="213">
        <v>45750</v>
      </c>
      <c r="E854" s="191" t="s">
        <v>3073</v>
      </c>
      <c r="F854" s="191" t="s">
        <v>3</v>
      </c>
      <c r="G854" s="191">
        <v>2274023</v>
      </c>
      <c r="H854" s="68"/>
      <c r="I854" s="197" t="s">
        <v>3544</v>
      </c>
      <c r="J854" s="68"/>
      <c r="K854" s="68"/>
      <c r="L854" s="68"/>
      <c r="M854" s="68"/>
      <c r="N854" s="348"/>
      <c r="O854" s="348"/>
      <c r="P854" s="214">
        <v>0</v>
      </c>
      <c r="Q854" s="214">
        <v>172860.98</v>
      </c>
      <c r="R854" s="68" t="s">
        <v>1479</v>
      </c>
      <c r="S854" s="349"/>
      <c r="T854" s="272"/>
    </row>
    <row r="855" spans="1:20" ht="51">
      <c r="A855" s="191" t="s">
        <v>541</v>
      </c>
      <c r="B855" s="68"/>
      <c r="C855" s="212" t="s">
        <v>590</v>
      </c>
      <c r="D855" s="213">
        <v>45750</v>
      </c>
      <c r="E855" s="191" t="s">
        <v>3074</v>
      </c>
      <c r="F855" s="191" t="s">
        <v>3</v>
      </c>
      <c r="G855" s="191">
        <v>2274024</v>
      </c>
      <c r="H855" s="68"/>
      <c r="I855" s="197" t="s">
        <v>3545</v>
      </c>
      <c r="J855" s="68"/>
      <c r="K855" s="68"/>
      <c r="L855" s="68"/>
      <c r="M855" s="68"/>
      <c r="N855" s="348"/>
      <c r="O855" s="348"/>
      <c r="P855" s="214">
        <v>0</v>
      </c>
      <c r="Q855" s="214">
        <v>130726.86</v>
      </c>
      <c r="R855" s="68" t="s">
        <v>1479</v>
      </c>
      <c r="S855" s="349"/>
      <c r="T855" s="272"/>
    </row>
    <row r="856" spans="1:20" ht="51">
      <c r="A856" s="191" t="s">
        <v>541</v>
      </c>
      <c r="B856" s="68"/>
      <c r="C856" s="212" t="s">
        <v>590</v>
      </c>
      <c r="D856" s="213">
        <v>45750</v>
      </c>
      <c r="E856" s="191" t="s">
        <v>3075</v>
      </c>
      <c r="F856" s="191" t="s">
        <v>3</v>
      </c>
      <c r="G856" s="191">
        <v>2274026</v>
      </c>
      <c r="H856" s="68"/>
      <c r="I856" s="197" t="s">
        <v>3546</v>
      </c>
      <c r="J856" s="68"/>
      <c r="K856" s="68"/>
      <c r="L856" s="68"/>
      <c r="M856" s="68"/>
      <c r="N856" s="348"/>
      <c r="O856" s="348"/>
      <c r="P856" s="214">
        <v>0</v>
      </c>
      <c r="Q856" s="214">
        <v>292342.40999999997</v>
      </c>
      <c r="R856" s="68" t="s">
        <v>1479</v>
      </c>
      <c r="S856" s="349"/>
      <c r="T856" s="272"/>
    </row>
    <row r="857" spans="1:20" ht="51">
      <c r="A857" s="191" t="s">
        <v>541</v>
      </c>
      <c r="B857" s="68"/>
      <c r="C857" s="212" t="s">
        <v>590</v>
      </c>
      <c r="D857" s="213">
        <v>45750</v>
      </c>
      <c r="E857" s="191" t="s">
        <v>3076</v>
      </c>
      <c r="F857" s="191" t="s">
        <v>3</v>
      </c>
      <c r="G857" s="191">
        <v>2274029</v>
      </c>
      <c r="H857" s="68"/>
      <c r="I857" s="197" t="s">
        <v>3547</v>
      </c>
      <c r="J857" s="68"/>
      <c r="K857" s="68"/>
      <c r="L857" s="68"/>
      <c r="M857" s="68"/>
      <c r="N857" s="348"/>
      <c r="O857" s="348"/>
      <c r="P857" s="214">
        <v>0</v>
      </c>
      <c r="Q857" s="214">
        <v>256.88</v>
      </c>
      <c r="R857" s="68" t="s">
        <v>1479</v>
      </c>
      <c r="S857" s="349"/>
      <c r="T857" s="272"/>
    </row>
    <row r="858" spans="1:20" ht="51">
      <c r="A858" s="191" t="s">
        <v>541</v>
      </c>
      <c r="B858" s="68"/>
      <c r="C858" s="212" t="s">
        <v>590</v>
      </c>
      <c r="D858" s="213">
        <v>45750</v>
      </c>
      <c r="E858" s="191" t="s">
        <v>3077</v>
      </c>
      <c r="F858" s="191" t="s">
        <v>3</v>
      </c>
      <c r="G858" s="191">
        <v>2274031</v>
      </c>
      <c r="H858" s="68"/>
      <c r="I858" s="197" t="s">
        <v>3548</v>
      </c>
      <c r="J858" s="68"/>
      <c r="K858" s="68"/>
      <c r="L858" s="68"/>
      <c r="M858" s="68"/>
      <c r="N858" s="348"/>
      <c r="O858" s="348"/>
      <c r="P858" s="214">
        <v>0</v>
      </c>
      <c r="Q858" s="214">
        <v>203.22</v>
      </c>
      <c r="R858" s="68" t="s">
        <v>1479</v>
      </c>
      <c r="S858" s="349"/>
      <c r="T858" s="272"/>
    </row>
    <row r="859" spans="1:20" ht="51">
      <c r="A859" s="191" t="s">
        <v>541</v>
      </c>
      <c r="B859" s="68"/>
      <c r="C859" s="212" t="s">
        <v>590</v>
      </c>
      <c r="D859" s="213">
        <v>45750</v>
      </c>
      <c r="E859" s="191" t="s">
        <v>3078</v>
      </c>
      <c r="F859" s="191" t="s">
        <v>3</v>
      </c>
      <c r="G859" s="191">
        <v>2274034</v>
      </c>
      <c r="H859" s="68"/>
      <c r="I859" s="197" t="s">
        <v>3549</v>
      </c>
      <c r="J859" s="68"/>
      <c r="K859" s="68"/>
      <c r="L859" s="68"/>
      <c r="M859" s="68"/>
      <c r="N859" s="348"/>
      <c r="O859" s="348"/>
      <c r="P859" s="214">
        <v>0</v>
      </c>
      <c r="Q859" s="214">
        <v>2012.46</v>
      </c>
      <c r="R859" s="68" t="s">
        <v>1479</v>
      </c>
      <c r="S859" s="349"/>
      <c r="T859" s="272"/>
    </row>
    <row r="860" spans="1:20" ht="51">
      <c r="A860" s="191" t="s">
        <v>541</v>
      </c>
      <c r="B860" s="68"/>
      <c r="C860" s="212" t="s">
        <v>590</v>
      </c>
      <c r="D860" s="213">
        <v>45750</v>
      </c>
      <c r="E860" s="191" t="s">
        <v>3079</v>
      </c>
      <c r="F860" s="191" t="s">
        <v>3</v>
      </c>
      <c r="G860" s="191">
        <v>2274035</v>
      </c>
      <c r="H860" s="68"/>
      <c r="I860" s="197" t="s">
        <v>3550</v>
      </c>
      <c r="J860" s="68"/>
      <c r="K860" s="68"/>
      <c r="L860" s="68"/>
      <c r="M860" s="68"/>
      <c r="N860" s="348"/>
      <c r="O860" s="348"/>
      <c r="P860" s="214">
        <v>0</v>
      </c>
      <c r="Q860" s="214">
        <v>3648.08</v>
      </c>
      <c r="R860" s="68" t="s">
        <v>1479</v>
      </c>
      <c r="S860" s="349"/>
      <c r="T860" s="272"/>
    </row>
    <row r="861" spans="1:20" ht="51">
      <c r="A861" s="191" t="s">
        <v>541</v>
      </c>
      <c r="B861" s="68"/>
      <c r="C861" s="212" t="s">
        <v>590</v>
      </c>
      <c r="D861" s="213">
        <v>45750</v>
      </c>
      <c r="E861" s="191" t="s">
        <v>3080</v>
      </c>
      <c r="F861" s="191" t="s">
        <v>3</v>
      </c>
      <c r="G861" s="191">
        <v>2274037</v>
      </c>
      <c r="H861" s="68"/>
      <c r="I861" s="197" t="s">
        <v>3551</v>
      </c>
      <c r="J861" s="68"/>
      <c r="K861" s="68"/>
      <c r="L861" s="68"/>
      <c r="M861" s="68"/>
      <c r="N861" s="348"/>
      <c r="O861" s="348"/>
      <c r="P861" s="214">
        <v>0</v>
      </c>
      <c r="Q861" s="214">
        <v>130.69999999999999</v>
      </c>
      <c r="R861" s="68" t="s">
        <v>1479</v>
      </c>
      <c r="S861" s="349"/>
      <c r="T861" s="272"/>
    </row>
    <row r="862" spans="1:20" ht="51">
      <c r="A862" s="191" t="s">
        <v>541</v>
      </c>
      <c r="B862" s="68"/>
      <c r="C862" s="212" t="s">
        <v>590</v>
      </c>
      <c r="D862" s="213">
        <v>45750</v>
      </c>
      <c r="E862" s="191" t="s">
        <v>3081</v>
      </c>
      <c r="F862" s="191" t="s">
        <v>3</v>
      </c>
      <c r="G862" s="191">
        <v>2274038</v>
      </c>
      <c r="H862" s="68"/>
      <c r="I862" s="197" t="s">
        <v>3552</v>
      </c>
      <c r="J862" s="68"/>
      <c r="K862" s="68"/>
      <c r="L862" s="68"/>
      <c r="M862" s="68"/>
      <c r="N862" s="348"/>
      <c r="O862" s="348"/>
      <c r="P862" s="214">
        <v>0</v>
      </c>
      <c r="Q862" s="214">
        <v>5162.96</v>
      </c>
      <c r="R862" s="68" t="s">
        <v>1479</v>
      </c>
      <c r="S862" s="349"/>
      <c r="T862" s="272"/>
    </row>
    <row r="863" spans="1:20" ht="51">
      <c r="A863" s="191" t="s">
        <v>541</v>
      </c>
      <c r="B863" s="68"/>
      <c r="C863" s="212" t="s">
        <v>590</v>
      </c>
      <c r="D863" s="213">
        <v>45750</v>
      </c>
      <c r="E863" s="191" t="s">
        <v>3082</v>
      </c>
      <c r="F863" s="191" t="s">
        <v>3</v>
      </c>
      <c r="G863" s="191">
        <v>2274042</v>
      </c>
      <c r="H863" s="68"/>
      <c r="I863" s="197" t="s">
        <v>3553</v>
      </c>
      <c r="J863" s="68"/>
      <c r="K863" s="68"/>
      <c r="L863" s="68"/>
      <c r="M863" s="68"/>
      <c r="N863" s="348"/>
      <c r="O863" s="348"/>
      <c r="P863" s="214">
        <v>0</v>
      </c>
      <c r="Q863" s="214">
        <v>9785.73</v>
      </c>
      <c r="R863" s="68" t="s">
        <v>1479</v>
      </c>
      <c r="S863" s="349"/>
      <c r="T863" s="272"/>
    </row>
    <row r="864" spans="1:20" ht="51">
      <c r="A864" s="191" t="s">
        <v>541</v>
      </c>
      <c r="B864" s="68"/>
      <c r="C864" s="212" t="s">
        <v>590</v>
      </c>
      <c r="D864" s="213">
        <v>45750</v>
      </c>
      <c r="E864" s="191" t="s">
        <v>3083</v>
      </c>
      <c r="F864" s="191" t="s">
        <v>3</v>
      </c>
      <c r="G864" s="191">
        <v>2274043</v>
      </c>
      <c r="H864" s="68"/>
      <c r="I864" s="197" t="s">
        <v>3554</v>
      </c>
      <c r="J864" s="68"/>
      <c r="K864" s="68"/>
      <c r="L864" s="68"/>
      <c r="M864" s="68"/>
      <c r="N864" s="348"/>
      <c r="O864" s="348"/>
      <c r="P864" s="214">
        <v>0</v>
      </c>
      <c r="Q864" s="214">
        <v>1076.22</v>
      </c>
      <c r="R864" s="68" t="s">
        <v>1479</v>
      </c>
      <c r="S864" s="349"/>
      <c r="T864" s="272"/>
    </row>
    <row r="865" spans="1:20" ht="51">
      <c r="A865" s="191" t="s">
        <v>541</v>
      </c>
      <c r="B865" s="68"/>
      <c r="C865" s="212" t="s">
        <v>590</v>
      </c>
      <c r="D865" s="213">
        <v>45750</v>
      </c>
      <c r="E865" s="191" t="s">
        <v>3084</v>
      </c>
      <c r="F865" s="191" t="s">
        <v>3</v>
      </c>
      <c r="G865" s="191">
        <v>2274047</v>
      </c>
      <c r="H865" s="68"/>
      <c r="I865" s="197" t="s">
        <v>3555</v>
      </c>
      <c r="J865" s="68"/>
      <c r="K865" s="68"/>
      <c r="L865" s="68"/>
      <c r="M865" s="68"/>
      <c r="N865" s="348"/>
      <c r="O865" s="348"/>
      <c r="P865" s="214">
        <v>0</v>
      </c>
      <c r="Q865" s="214">
        <v>10667.7</v>
      </c>
      <c r="R865" s="68" t="s">
        <v>1479</v>
      </c>
      <c r="S865" s="349"/>
      <c r="T865" s="272"/>
    </row>
    <row r="866" spans="1:20" ht="51">
      <c r="A866" s="191" t="s">
        <v>541</v>
      </c>
      <c r="B866" s="68"/>
      <c r="C866" s="212" t="s">
        <v>590</v>
      </c>
      <c r="D866" s="213">
        <v>45750</v>
      </c>
      <c r="E866" s="191" t="s">
        <v>3085</v>
      </c>
      <c r="F866" s="191" t="s">
        <v>3</v>
      </c>
      <c r="G866" s="191">
        <v>2274049</v>
      </c>
      <c r="H866" s="68"/>
      <c r="I866" s="197" t="s">
        <v>3556</v>
      </c>
      <c r="J866" s="68"/>
      <c r="K866" s="68"/>
      <c r="L866" s="68"/>
      <c r="M866" s="68"/>
      <c r="N866" s="348"/>
      <c r="O866" s="348"/>
      <c r="P866" s="214">
        <v>0</v>
      </c>
      <c r="Q866" s="214">
        <v>5763.96</v>
      </c>
      <c r="R866" s="68" t="s">
        <v>1479</v>
      </c>
      <c r="S866" s="349"/>
      <c r="T866" s="272"/>
    </row>
    <row r="867" spans="1:20" ht="51">
      <c r="A867" s="191">
        <v>15</v>
      </c>
      <c r="B867" s="68"/>
      <c r="C867" s="212" t="s">
        <v>39</v>
      </c>
      <c r="D867" s="213">
        <v>45750</v>
      </c>
      <c r="E867" s="191" t="s">
        <v>3086</v>
      </c>
      <c r="F867" s="191" t="s">
        <v>3</v>
      </c>
      <c r="G867" s="191">
        <v>2274093</v>
      </c>
      <c r="H867" s="68"/>
      <c r="I867" s="197" t="s">
        <v>3557</v>
      </c>
      <c r="J867" s="68"/>
      <c r="K867" s="68"/>
      <c r="L867" s="68"/>
      <c r="M867" s="68"/>
      <c r="N867" s="348"/>
      <c r="O867" s="348"/>
      <c r="P867" s="214">
        <v>0</v>
      </c>
      <c r="Q867" s="214">
        <v>100</v>
      </c>
      <c r="R867" s="68" t="s">
        <v>1479</v>
      </c>
      <c r="S867" s="349"/>
      <c r="T867" s="272"/>
    </row>
    <row r="868" spans="1:20" ht="63.75">
      <c r="A868" s="191">
        <v>513</v>
      </c>
      <c r="B868" s="68"/>
      <c r="C868" s="212" t="s">
        <v>160</v>
      </c>
      <c r="D868" s="213">
        <v>45750</v>
      </c>
      <c r="E868" s="191" t="s">
        <v>3087</v>
      </c>
      <c r="F868" s="191" t="s">
        <v>12</v>
      </c>
      <c r="G868" s="191">
        <v>19938</v>
      </c>
      <c r="H868" s="68"/>
      <c r="I868" s="197" t="s">
        <v>3558</v>
      </c>
      <c r="J868" s="68"/>
      <c r="K868" s="68"/>
      <c r="L868" s="68"/>
      <c r="M868" s="68"/>
      <c r="N868" s="348"/>
      <c r="O868" s="348"/>
      <c r="P868" s="214">
        <v>6329519.21</v>
      </c>
      <c r="Q868" s="214">
        <v>0</v>
      </c>
      <c r="R868" s="68" t="s">
        <v>1479</v>
      </c>
      <c r="S868" s="349"/>
      <c r="T868" s="272"/>
    </row>
    <row r="869" spans="1:20" ht="63.75">
      <c r="A869" s="191">
        <v>513</v>
      </c>
      <c r="B869" s="68"/>
      <c r="C869" s="212" t="s">
        <v>160</v>
      </c>
      <c r="D869" s="213">
        <v>45750</v>
      </c>
      <c r="E869" s="191" t="s">
        <v>3088</v>
      </c>
      <c r="F869" s="191" t="s">
        <v>10</v>
      </c>
      <c r="G869" s="191">
        <v>19938</v>
      </c>
      <c r="H869" s="68"/>
      <c r="I869" s="197" t="s">
        <v>3559</v>
      </c>
      <c r="J869" s="68"/>
      <c r="K869" s="68"/>
      <c r="L869" s="68"/>
      <c r="M869" s="68"/>
      <c r="N869" s="348"/>
      <c r="O869" s="348"/>
      <c r="P869" s="214">
        <v>6598.48</v>
      </c>
      <c r="Q869" s="214">
        <v>0</v>
      </c>
      <c r="R869" s="68" t="s">
        <v>1479</v>
      </c>
      <c r="S869" s="349"/>
      <c r="T869" s="272"/>
    </row>
    <row r="870" spans="1:20" ht="51">
      <c r="A870" s="191" t="s">
        <v>544</v>
      </c>
      <c r="B870" s="68"/>
      <c r="C870" s="212" t="s">
        <v>679</v>
      </c>
      <c r="D870" s="213">
        <v>45750</v>
      </c>
      <c r="E870" s="191" t="s">
        <v>3089</v>
      </c>
      <c r="F870" s="191" t="s">
        <v>6</v>
      </c>
      <c r="G870" s="191">
        <v>2198612</v>
      </c>
      <c r="H870" s="68"/>
      <c r="I870" s="197" t="s">
        <v>3560</v>
      </c>
      <c r="J870" s="68"/>
      <c r="K870" s="68"/>
      <c r="L870" s="68"/>
      <c r="M870" s="68"/>
      <c r="N870" s="348"/>
      <c r="O870" s="348"/>
      <c r="P870" s="214">
        <v>0</v>
      </c>
      <c r="Q870" s="214">
        <v>463843.4</v>
      </c>
      <c r="R870" s="68" t="s">
        <v>1479</v>
      </c>
      <c r="S870" s="349"/>
      <c r="T870" s="272"/>
    </row>
    <row r="871" spans="1:20" ht="63.75">
      <c r="A871" s="191">
        <v>117</v>
      </c>
      <c r="B871" s="68"/>
      <c r="C871" s="212" t="s">
        <v>54</v>
      </c>
      <c r="D871" s="213">
        <v>45750</v>
      </c>
      <c r="E871" s="191" t="s">
        <v>3090</v>
      </c>
      <c r="F871" s="191" t="s">
        <v>10</v>
      </c>
      <c r="G871" s="191">
        <v>1123803</v>
      </c>
      <c r="H871" s="68"/>
      <c r="I871" s="197" t="s">
        <v>3561</v>
      </c>
      <c r="J871" s="68"/>
      <c r="K871" s="68"/>
      <c r="L871" s="68"/>
      <c r="M871" s="68"/>
      <c r="N871" s="348"/>
      <c r="O871" s="348"/>
      <c r="P871" s="214">
        <v>60</v>
      </c>
      <c r="Q871" s="214">
        <v>0</v>
      </c>
      <c r="R871" s="68" t="s">
        <v>1479</v>
      </c>
      <c r="S871" s="349"/>
      <c r="T871" s="272"/>
    </row>
    <row r="872" spans="1:20" ht="38.25">
      <c r="A872" s="191" t="s">
        <v>550</v>
      </c>
      <c r="B872" s="68"/>
      <c r="C872" s="212" t="s">
        <v>589</v>
      </c>
      <c r="D872" s="213">
        <v>45751</v>
      </c>
      <c r="E872" s="191" t="s">
        <v>3091</v>
      </c>
      <c r="F872" s="191" t="s">
        <v>3</v>
      </c>
      <c r="G872" s="191">
        <v>2274597</v>
      </c>
      <c r="H872" s="68"/>
      <c r="I872" s="197" t="s">
        <v>2772</v>
      </c>
      <c r="J872" s="68"/>
      <c r="K872" s="68"/>
      <c r="L872" s="68"/>
      <c r="M872" s="68"/>
      <c r="N872" s="348"/>
      <c r="O872" s="348"/>
      <c r="P872" s="214">
        <v>0</v>
      </c>
      <c r="Q872" s="214">
        <v>2500</v>
      </c>
      <c r="R872" s="68" t="s">
        <v>1479</v>
      </c>
      <c r="S872" s="349"/>
      <c r="T872" s="272"/>
    </row>
    <row r="873" spans="1:20" ht="51">
      <c r="A873" s="191">
        <v>41</v>
      </c>
      <c r="B873" s="68"/>
      <c r="C873" s="212" t="s">
        <v>44</v>
      </c>
      <c r="D873" s="213">
        <v>45751</v>
      </c>
      <c r="E873" s="191" t="s">
        <v>3092</v>
      </c>
      <c r="F873" s="191" t="s">
        <v>3</v>
      </c>
      <c r="G873" s="191">
        <v>2274629</v>
      </c>
      <c r="H873" s="68"/>
      <c r="I873" s="197" t="s">
        <v>3562</v>
      </c>
      <c r="J873" s="68"/>
      <c r="K873" s="68"/>
      <c r="L873" s="68"/>
      <c r="M873" s="68"/>
      <c r="N873" s="348"/>
      <c r="O873" s="348"/>
      <c r="P873" s="214">
        <v>0</v>
      </c>
      <c r="Q873" s="214">
        <v>1227.8399999999999</v>
      </c>
      <c r="R873" s="68" t="s">
        <v>1479</v>
      </c>
      <c r="S873" s="349"/>
      <c r="T873" s="272"/>
    </row>
    <row r="874" spans="1:20" ht="51">
      <c r="A874" s="191" t="s">
        <v>550</v>
      </c>
      <c r="B874" s="68"/>
      <c r="C874" s="212" t="s">
        <v>589</v>
      </c>
      <c r="D874" s="213">
        <v>45751</v>
      </c>
      <c r="E874" s="191" t="s">
        <v>3093</v>
      </c>
      <c r="F874" s="191" t="s">
        <v>3</v>
      </c>
      <c r="G874" s="191">
        <v>2274631</v>
      </c>
      <c r="H874" s="68"/>
      <c r="I874" s="197" t="s">
        <v>3563</v>
      </c>
      <c r="J874" s="68"/>
      <c r="K874" s="68"/>
      <c r="L874" s="68"/>
      <c r="M874" s="68"/>
      <c r="N874" s="348"/>
      <c r="O874" s="348"/>
      <c r="P874" s="214">
        <v>0</v>
      </c>
      <c r="Q874" s="214">
        <v>7334.06</v>
      </c>
      <c r="R874" s="68" t="s">
        <v>1479</v>
      </c>
      <c r="S874" s="349"/>
      <c r="T874" s="272"/>
    </row>
    <row r="875" spans="1:20" ht="51">
      <c r="A875" s="191" t="s">
        <v>550</v>
      </c>
      <c r="B875" s="68"/>
      <c r="C875" s="212" t="s">
        <v>589</v>
      </c>
      <c r="D875" s="213">
        <v>45751</v>
      </c>
      <c r="E875" s="191" t="s">
        <v>3094</v>
      </c>
      <c r="F875" s="191" t="s">
        <v>3</v>
      </c>
      <c r="G875" s="191">
        <v>2274633</v>
      </c>
      <c r="H875" s="68"/>
      <c r="I875" s="197" t="s">
        <v>3564</v>
      </c>
      <c r="J875" s="68"/>
      <c r="K875" s="68"/>
      <c r="L875" s="68"/>
      <c r="M875" s="68"/>
      <c r="N875" s="348"/>
      <c r="O875" s="348"/>
      <c r="P875" s="214">
        <v>0</v>
      </c>
      <c r="Q875" s="214">
        <v>7334.06</v>
      </c>
      <c r="R875" s="68" t="s">
        <v>1479</v>
      </c>
      <c r="S875" s="349"/>
      <c r="T875" s="272"/>
    </row>
    <row r="876" spans="1:20" ht="51">
      <c r="A876" s="191" t="s">
        <v>550</v>
      </c>
      <c r="B876" s="68"/>
      <c r="C876" s="212" t="s">
        <v>589</v>
      </c>
      <c r="D876" s="213">
        <v>45751</v>
      </c>
      <c r="E876" s="191" t="s">
        <v>3095</v>
      </c>
      <c r="F876" s="191" t="s">
        <v>3</v>
      </c>
      <c r="G876" s="191">
        <v>2274636</v>
      </c>
      <c r="H876" s="68"/>
      <c r="I876" s="197" t="s">
        <v>3565</v>
      </c>
      <c r="J876" s="68"/>
      <c r="K876" s="68"/>
      <c r="L876" s="68"/>
      <c r="M876" s="68"/>
      <c r="N876" s="348"/>
      <c r="O876" s="348"/>
      <c r="P876" s="214">
        <v>0</v>
      </c>
      <c r="Q876" s="214">
        <v>7334.06</v>
      </c>
      <c r="R876" s="68" t="s">
        <v>1479</v>
      </c>
      <c r="S876" s="349"/>
      <c r="T876" s="272"/>
    </row>
    <row r="877" spans="1:20" ht="51">
      <c r="A877" s="191" t="s">
        <v>550</v>
      </c>
      <c r="B877" s="68"/>
      <c r="C877" s="212" t="s">
        <v>589</v>
      </c>
      <c r="D877" s="213">
        <v>45751</v>
      </c>
      <c r="E877" s="191" t="s">
        <v>3096</v>
      </c>
      <c r="F877" s="191" t="s">
        <v>3</v>
      </c>
      <c r="G877" s="191">
        <v>2274638</v>
      </c>
      <c r="H877" s="68"/>
      <c r="I877" s="197" t="s">
        <v>3566</v>
      </c>
      <c r="J877" s="68"/>
      <c r="K877" s="68"/>
      <c r="L877" s="68"/>
      <c r="M877" s="68"/>
      <c r="N877" s="348"/>
      <c r="O877" s="348"/>
      <c r="P877" s="214">
        <v>0</v>
      </c>
      <c r="Q877" s="214">
        <v>7334.06</v>
      </c>
      <c r="R877" s="68" t="s">
        <v>1479</v>
      </c>
      <c r="S877" s="349"/>
      <c r="T877" s="272"/>
    </row>
    <row r="878" spans="1:20" ht="51">
      <c r="A878" s="191" t="s">
        <v>550</v>
      </c>
      <c r="B878" s="68"/>
      <c r="C878" s="212" t="s">
        <v>589</v>
      </c>
      <c r="D878" s="213">
        <v>45751</v>
      </c>
      <c r="E878" s="191" t="s">
        <v>3097</v>
      </c>
      <c r="F878" s="191" t="s">
        <v>3</v>
      </c>
      <c r="G878" s="191">
        <v>2274639</v>
      </c>
      <c r="H878" s="68"/>
      <c r="I878" s="197" t="s">
        <v>3567</v>
      </c>
      <c r="J878" s="68"/>
      <c r="K878" s="68"/>
      <c r="L878" s="68"/>
      <c r="M878" s="68"/>
      <c r="N878" s="348"/>
      <c r="O878" s="348"/>
      <c r="P878" s="214">
        <v>0</v>
      </c>
      <c r="Q878" s="214">
        <v>7334.06</v>
      </c>
      <c r="R878" s="68" t="s">
        <v>1479</v>
      </c>
      <c r="S878" s="349"/>
      <c r="T878" s="272"/>
    </row>
    <row r="879" spans="1:20" ht="51">
      <c r="A879" s="191" t="s">
        <v>550</v>
      </c>
      <c r="B879" s="68"/>
      <c r="C879" s="212" t="s">
        <v>589</v>
      </c>
      <c r="D879" s="213">
        <v>45751</v>
      </c>
      <c r="E879" s="191" t="s">
        <v>3098</v>
      </c>
      <c r="F879" s="191" t="s">
        <v>3</v>
      </c>
      <c r="G879" s="191">
        <v>2274640</v>
      </c>
      <c r="H879" s="68"/>
      <c r="I879" s="197" t="s">
        <v>3568</v>
      </c>
      <c r="J879" s="68"/>
      <c r="K879" s="68"/>
      <c r="L879" s="68"/>
      <c r="M879" s="68"/>
      <c r="N879" s="348"/>
      <c r="O879" s="348"/>
      <c r="P879" s="214">
        <v>0</v>
      </c>
      <c r="Q879" s="214">
        <v>7334.06</v>
      </c>
      <c r="R879" s="68" t="s">
        <v>1479</v>
      </c>
      <c r="S879" s="349"/>
      <c r="T879" s="272"/>
    </row>
    <row r="880" spans="1:20" ht="51">
      <c r="A880" s="191" t="s">
        <v>550</v>
      </c>
      <c r="B880" s="68"/>
      <c r="C880" s="212" t="s">
        <v>589</v>
      </c>
      <c r="D880" s="213">
        <v>45751</v>
      </c>
      <c r="E880" s="191" t="s">
        <v>3099</v>
      </c>
      <c r="F880" s="191" t="s">
        <v>3</v>
      </c>
      <c r="G880" s="191">
        <v>2274643</v>
      </c>
      <c r="H880" s="68"/>
      <c r="I880" s="197" t="s">
        <v>3569</v>
      </c>
      <c r="J880" s="68"/>
      <c r="K880" s="68"/>
      <c r="L880" s="68"/>
      <c r="M880" s="68"/>
      <c r="N880" s="348"/>
      <c r="O880" s="348"/>
      <c r="P880" s="214">
        <v>0</v>
      </c>
      <c r="Q880" s="214">
        <v>7334.06</v>
      </c>
      <c r="R880" s="68" t="s">
        <v>1479</v>
      </c>
      <c r="S880" s="349"/>
      <c r="T880" s="272"/>
    </row>
    <row r="881" spans="1:20" ht="51">
      <c r="A881" s="191" t="s">
        <v>550</v>
      </c>
      <c r="B881" s="68"/>
      <c r="C881" s="212" t="s">
        <v>589</v>
      </c>
      <c r="D881" s="213">
        <v>45751</v>
      </c>
      <c r="E881" s="191" t="s">
        <v>3100</v>
      </c>
      <c r="F881" s="191" t="s">
        <v>3</v>
      </c>
      <c r="G881" s="191">
        <v>2274644</v>
      </c>
      <c r="H881" s="68"/>
      <c r="I881" s="197" t="s">
        <v>3570</v>
      </c>
      <c r="J881" s="68"/>
      <c r="K881" s="68"/>
      <c r="L881" s="68"/>
      <c r="M881" s="68"/>
      <c r="N881" s="348"/>
      <c r="O881" s="348"/>
      <c r="P881" s="214">
        <v>0</v>
      </c>
      <c r="Q881" s="214">
        <v>7334.06</v>
      </c>
      <c r="R881" s="68" t="s">
        <v>1479</v>
      </c>
      <c r="S881" s="349"/>
      <c r="T881" s="272"/>
    </row>
    <row r="882" spans="1:20" ht="51">
      <c r="A882" s="191" t="s">
        <v>550</v>
      </c>
      <c r="B882" s="68"/>
      <c r="C882" s="212" t="s">
        <v>589</v>
      </c>
      <c r="D882" s="213">
        <v>45751</v>
      </c>
      <c r="E882" s="191" t="s">
        <v>3101</v>
      </c>
      <c r="F882" s="191" t="s">
        <v>3</v>
      </c>
      <c r="G882" s="191">
        <v>2274645</v>
      </c>
      <c r="H882" s="68"/>
      <c r="I882" s="197" t="s">
        <v>3571</v>
      </c>
      <c r="J882" s="68"/>
      <c r="K882" s="68"/>
      <c r="L882" s="68"/>
      <c r="M882" s="68"/>
      <c r="N882" s="348"/>
      <c r="O882" s="348"/>
      <c r="P882" s="214">
        <v>0</v>
      </c>
      <c r="Q882" s="214">
        <v>4189.33</v>
      </c>
      <c r="R882" s="68" t="s">
        <v>1479</v>
      </c>
      <c r="S882" s="349"/>
      <c r="T882" s="272"/>
    </row>
    <row r="883" spans="1:20" ht="51">
      <c r="A883" s="191">
        <v>660</v>
      </c>
      <c r="B883" s="68"/>
      <c r="C883" s="212" t="s">
        <v>176</v>
      </c>
      <c r="D883" s="213">
        <v>45751</v>
      </c>
      <c r="E883" s="191" t="s">
        <v>3102</v>
      </c>
      <c r="F883" s="191" t="s">
        <v>3</v>
      </c>
      <c r="G883" s="191">
        <v>2274698</v>
      </c>
      <c r="H883" s="68"/>
      <c r="I883" s="197" t="s">
        <v>3572</v>
      </c>
      <c r="J883" s="68"/>
      <c r="K883" s="68"/>
      <c r="L883" s="68"/>
      <c r="M883" s="68"/>
      <c r="N883" s="348"/>
      <c r="O883" s="348"/>
      <c r="P883" s="214">
        <v>0</v>
      </c>
      <c r="Q883" s="214">
        <v>100</v>
      </c>
      <c r="R883" s="68" t="s">
        <v>1479</v>
      </c>
      <c r="S883" s="349"/>
      <c r="T883" s="272"/>
    </row>
    <row r="884" spans="1:20" ht="51">
      <c r="A884" s="191">
        <v>81</v>
      </c>
      <c r="B884" s="68"/>
      <c r="C884" s="212" t="s">
        <v>49</v>
      </c>
      <c r="D884" s="213">
        <v>45751</v>
      </c>
      <c r="E884" s="191" t="s">
        <v>3103</v>
      </c>
      <c r="F884" s="191" t="s">
        <v>3</v>
      </c>
      <c r="G884" s="191">
        <v>2274699</v>
      </c>
      <c r="H884" s="68"/>
      <c r="I884" s="197" t="s">
        <v>3573</v>
      </c>
      <c r="J884" s="68"/>
      <c r="K884" s="68"/>
      <c r="L884" s="68"/>
      <c r="M884" s="68"/>
      <c r="N884" s="348"/>
      <c r="O884" s="348"/>
      <c r="P884" s="214">
        <v>0</v>
      </c>
      <c r="Q884" s="214">
        <v>25</v>
      </c>
      <c r="R884" s="68" t="s">
        <v>1479</v>
      </c>
      <c r="S884" s="349"/>
      <c r="T884" s="272"/>
    </row>
    <row r="885" spans="1:20" ht="51">
      <c r="A885" s="191" t="s">
        <v>550</v>
      </c>
      <c r="B885" s="68"/>
      <c r="C885" s="212" t="s">
        <v>589</v>
      </c>
      <c r="D885" s="213">
        <v>45751</v>
      </c>
      <c r="E885" s="191" t="s">
        <v>3104</v>
      </c>
      <c r="F885" s="191" t="s">
        <v>3</v>
      </c>
      <c r="G885" s="191">
        <v>2274728</v>
      </c>
      <c r="H885" s="68"/>
      <c r="I885" s="197" t="s">
        <v>3574</v>
      </c>
      <c r="J885" s="68"/>
      <c r="K885" s="68"/>
      <c r="L885" s="68"/>
      <c r="M885" s="68"/>
      <c r="N885" s="348"/>
      <c r="O885" s="348"/>
      <c r="P885" s="214">
        <v>0</v>
      </c>
      <c r="Q885" s="214">
        <v>8164.07</v>
      </c>
      <c r="R885" s="68" t="s">
        <v>1479</v>
      </c>
      <c r="S885" s="349"/>
      <c r="T885" s="272"/>
    </row>
    <row r="886" spans="1:20" ht="76.5">
      <c r="A886" s="191">
        <v>170</v>
      </c>
      <c r="B886" s="68"/>
      <c r="C886" s="212" t="s">
        <v>80</v>
      </c>
      <c r="D886" s="213">
        <v>45751</v>
      </c>
      <c r="E886" s="191" t="s">
        <v>3105</v>
      </c>
      <c r="F886" s="191" t="s">
        <v>3</v>
      </c>
      <c r="G886" s="191">
        <v>2274518</v>
      </c>
      <c r="H886" s="68"/>
      <c r="I886" s="197" t="s">
        <v>5324</v>
      </c>
      <c r="J886" s="68"/>
      <c r="K886" s="68"/>
      <c r="L886" s="68"/>
      <c r="M886" s="68"/>
      <c r="N886" s="348"/>
      <c r="O886" s="348"/>
      <c r="P886" s="214">
        <v>0</v>
      </c>
      <c r="Q886" s="214">
        <v>3810.8</v>
      </c>
      <c r="R886" s="68" t="s">
        <v>2328</v>
      </c>
      <c r="S886" s="349"/>
      <c r="T886" s="272"/>
    </row>
    <row r="887" spans="1:20" ht="76.5">
      <c r="A887" s="191">
        <v>119</v>
      </c>
      <c r="B887" s="68"/>
      <c r="C887" s="212" t="s">
        <v>55</v>
      </c>
      <c r="D887" s="213">
        <v>45751</v>
      </c>
      <c r="E887" s="191" t="s">
        <v>3105</v>
      </c>
      <c r="F887" s="191" t="s">
        <v>3</v>
      </c>
      <c r="G887" s="191">
        <v>2274518</v>
      </c>
      <c r="H887" s="68"/>
      <c r="I887" s="197" t="s">
        <v>5324</v>
      </c>
      <c r="J887" s="68"/>
      <c r="K887" s="68"/>
      <c r="L887" s="68"/>
      <c r="M887" s="68"/>
      <c r="N887" s="348"/>
      <c r="O887" s="348"/>
      <c r="P887" s="214">
        <v>0</v>
      </c>
      <c r="Q887" s="214">
        <v>3968.8</v>
      </c>
      <c r="R887" s="68" t="s">
        <v>2328</v>
      </c>
      <c r="S887" s="349"/>
      <c r="T887" s="272"/>
    </row>
    <row r="888" spans="1:20" ht="76.5">
      <c r="A888" s="191">
        <v>35</v>
      </c>
      <c r="B888" s="68"/>
      <c r="C888" s="212" t="s">
        <v>43</v>
      </c>
      <c r="D888" s="213">
        <v>45751</v>
      </c>
      <c r="E888" s="191" t="s">
        <v>3105</v>
      </c>
      <c r="F888" s="191" t="s">
        <v>3</v>
      </c>
      <c r="G888" s="191">
        <v>2274518</v>
      </c>
      <c r="H888" s="68"/>
      <c r="I888" s="197" t="s">
        <v>5324</v>
      </c>
      <c r="J888" s="68"/>
      <c r="K888" s="68"/>
      <c r="L888" s="68"/>
      <c r="M888" s="68"/>
      <c r="N888" s="348"/>
      <c r="O888" s="348"/>
      <c r="P888" s="214">
        <v>0</v>
      </c>
      <c r="Q888" s="214">
        <v>2924.95</v>
      </c>
      <c r="R888" s="68" t="s">
        <v>2328</v>
      </c>
      <c r="S888" s="349"/>
      <c r="T888" s="272"/>
    </row>
    <row r="889" spans="1:20" ht="76.5">
      <c r="A889" s="191">
        <v>670</v>
      </c>
      <c r="B889" s="68"/>
      <c r="C889" s="212" t="s">
        <v>178</v>
      </c>
      <c r="D889" s="213">
        <v>45751</v>
      </c>
      <c r="E889" s="191" t="s">
        <v>3105</v>
      </c>
      <c r="F889" s="191" t="s">
        <v>3</v>
      </c>
      <c r="G889" s="191">
        <v>2274518</v>
      </c>
      <c r="H889" s="68"/>
      <c r="I889" s="197" t="s">
        <v>5324</v>
      </c>
      <c r="J889" s="68"/>
      <c r="K889" s="68"/>
      <c r="L889" s="68"/>
      <c r="M889" s="68"/>
      <c r="N889" s="348"/>
      <c r="O889" s="348"/>
      <c r="P889" s="214">
        <v>0</v>
      </c>
      <c r="Q889" s="214">
        <v>3378.43</v>
      </c>
      <c r="R889" s="68" t="s">
        <v>2328</v>
      </c>
      <c r="S889" s="349"/>
      <c r="T889" s="272"/>
    </row>
    <row r="890" spans="1:20" ht="76.5">
      <c r="A890" s="191">
        <v>25</v>
      </c>
      <c r="B890" s="68"/>
      <c r="C890" s="212" t="s">
        <v>42</v>
      </c>
      <c r="D890" s="213">
        <v>45751</v>
      </c>
      <c r="E890" s="191" t="s">
        <v>3105</v>
      </c>
      <c r="F890" s="191" t="s">
        <v>3</v>
      </c>
      <c r="G890" s="191">
        <v>2274518</v>
      </c>
      <c r="H890" s="68"/>
      <c r="I890" s="197" t="s">
        <v>5324</v>
      </c>
      <c r="J890" s="68"/>
      <c r="K890" s="68"/>
      <c r="L890" s="68"/>
      <c r="M890" s="68"/>
      <c r="N890" s="348"/>
      <c r="O890" s="348"/>
      <c r="P890" s="214">
        <v>0</v>
      </c>
      <c r="Q890" s="214">
        <v>3242.25</v>
      </c>
      <c r="R890" s="68" t="s">
        <v>2328</v>
      </c>
      <c r="S890" s="349"/>
      <c r="T890" s="272"/>
    </row>
    <row r="891" spans="1:20" ht="76.5">
      <c r="A891" s="191">
        <v>25</v>
      </c>
      <c r="B891" s="68"/>
      <c r="C891" s="212" t="s">
        <v>42</v>
      </c>
      <c r="D891" s="213">
        <v>45751</v>
      </c>
      <c r="E891" s="191" t="s">
        <v>3105</v>
      </c>
      <c r="F891" s="191" t="s">
        <v>3</v>
      </c>
      <c r="G891" s="191">
        <v>2274518</v>
      </c>
      <c r="H891" s="68"/>
      <c r="I891" s="197" t="s">
        <v>5324</v>
      </c>
      <c r="J891" s="68"/>
      <c r="K891" s="68"/>
      <c r="L891" s="68"/>
      <c r="M891" s="68"/>
      <c r="N891" s="348"/>
      <c r="O891" s="348"/>
      <c r="P891" s="214">
        <v>0</v>
      </c>
      <c r="Q891" s="214">
        <v>32649.3</v>
      </c>
      <c r="R891" s="68" t="s">
        <v>2328</v>
      </c>
      <c r="S891" s="349"/>
      <c r="T891" s="272"/>
    </row>
    <row r="892" spans="1:20" ht="76.5">
      <c r="A892" s="191">
        <v>10</v>
      </c>
      <c r="B892" s="68"/>
      <c r="C892" s="212" t="s">
        <v>38</v>
      </c>
      <c r="D892" s="213">
        <v>45751</v>
      </c>
      <c r="E892" s="191" t="s">
        <v>3105</v>
      </c>
      <c r="F892" s="191" t="s">
        <v>3</v>
      </c>
      <c r="G892" s="191">
        <v>2274518</v>
      </c>
      <c r="H892" s="68"/>
      <c r="I892" s="197" t="s">
        <v>5324</v>
      </c>
      <c r="J892" s="68"/>
      <c r="K892" s="68"/>
      <c r="L892" s="68"/>
      <c r="M892" s="68"/>
      <c r="N892" s="348"/>
      <c r="O892" s="348"/>
      <c r="P892" s="214">
        <v>0</v>
      </c>
      <c r="Q892" s="214">
        <v>10845.45</v>
      </c>
      <c r="R892" s="68" t="s">
        <v>2328</v>
      </c>
      <c r="S892" s="349"/>
      <c r="T892" s="272"/>
    </row>
    <row r="893" spans="1:20" ht="76.5">
      <c r="A893" s="191">
        <v>681</v>
      </c>
      <c r="B893" s="68"/>
      <c r="C893" s="212" t="s">
        <v>180</v>
      </c>
      <c r="D893" s="213">
        <v>45751</v>
      </c>
      <c r="E893" s="191" t="s">
        <v>3105</v>
      </c>
      <c r="F893" s="191" t="s">
        <v>3</v>
      </c>
      <c r="G893" s="191">
        <v>2274518</v>
      </c>
      <c r="H893" s="68"/>
      <c r="I893" s="197" t="s">
        <v>5324</v>
      </c>
      <c r="J893" s="68"/>
      <c r="K893" s="68"/>
      <c r="L893" s="68"/>
      <c r="M893" s="68"/>
      <c r="N893" s="348"/>
      <c r="O893" s="348"/>
      <c r="P893" s="214">
        <v>0</v>
      </c>
      <c r="Q893" s="214">
        <v>3581.6</v>
      </c>
      <c r="R893" s="68" t="s">
        <v>2328</v>
      </c>
      <c r="S893" s="349"/>
      <c r="T893" s="272"/>
    </row>
    <row r="894" spans="1:20" ht="76.5">
      <c r="A894" s="191">
        <v>254</v>
      </c>
      <c r="B894" s="68"/>
      <c r="C894" s="212" t="s">
        <v>105</v>
      </c>
      <c r="D894" s="213">
        <v>45751</v>
      </c>
      <c r="E894" s="191" t="s">
        <v>3105</v>
      </c>
      <c r="F894" s="191" t="s">
        <v>3</v>
      </c>
      <c r="G894" s="191">
        <v>2274518</v>
      </c>
      <c r="H894" s="68"/>
      <c r="I894" s="197" t="s">
        <v>5324</v>
      </c>
      <c r="J894" s="68"/>
      <c r="K894" s="68"/>
      <c r="L894" s="68"/>
      <c r="M894" s="68"/>
      <c r="N894" s="348"/>
      <c r="O894" s="348"/>
      <c r="P894" s="214">
        <v>0</v>
      </c>
      <c r="Q894" s="214">
        <v>10067.91</v>
      </c>
      <c r="R894" s="68" t="s">
        <v>2328</v>
      </c>
      <c r="S894" s="349"/>
      <c r="T894" s="272"/>
    </row>
    <row r="895" spans="1:20" ht="76.5">
      <c r="A895" s="191">
        <v>47</v>
      </c>
      <c r="B895" s="68"/>
      <c r="C895" s="212" t="s">
        <v>45</v>
      </c>
      <c r="D895" s="213">
        <v>45751</v>
      </c>
      <c r="E895" s="191" t="s">
        <v>3105</v>
      </c>
      <c r="F895" s="191" t="s">
        <v>3</v>
      </c>
      <c r="G895" s="191">
        <v>2274518</v>
      </c>
      <c r="H895" s="68"/>
      <c r="I895" s="197" t="s">
        <v>5324</v>
      </c>
      <c r="J895" s="68"/>
      <c r="K895" s="68"/>
      <c r="L895" s="68"/>
      <c r="M895" s="68"/>
      <c r="N895" s="348"/>
      <c r="O895" s="348"/>
      <c r="P895" s="214">
        <v>0</v>
      </c>
      <c r="Q895" s="214">
        <v>2868</v>
      </c>
      <c r="R895" s="68" t="s">
        <v>2328</v>
      </c>
      <c r="S895" s="349"/>
      <c r="T895" s="272"/>
    </row>
    <row r="896" spans="1:20" ht="76.5">
      <c r="A896" s="191">
        <v>66</v>
      </c>
      <c r="B896" s="68"/>
      <c r="C896" s="212" t="s">
        <v>46</v>
      </c>
      <c r="D896" s="213">
        <v>45751</v>
      </c>
      <c r="E896" s="191" t="s">
        <v>3105</v>
      </c>
      <c r="F896" s="191" t="s">
        <v>3</v>
      </c>
      <c r="G896" s="191">
        <v>2274518</v>
      </c>
      <c r="H896" s="68"/>
      <c r="I896" s="197" t="s">
        <v>5324</v>
      </c>
      <c r="J896" s="68"/>
      <c r="K896" s="68"/>
      <c r="L896" s="68"/>
      <c r="M896" s="68"/>
      <c r="N896" s="348"/>
      <c r="O896" s="348"/>
      <c r="P896" s="214">
        <v>0</v>
      </c>
      <c r="Q896" s="214">
        <v>8088.12</v>
      </c>
      <c r="R896" s="68" t="s">
        <v>2328</v>
      </c>
      <c r="S896" s="349"/>
      <c r="T896" s="272"/>
    </row>
    <row r="897" spans="1:20" ht="76.5">
      <c r="A897" s="191">
        <v>66</v>
      </c>
      <c r="B897" s="68"/>
      <c r="C897" s="212" t="s">
        <v>46</v>
      </c>
      <c r="D897" s="213">
        <v>45751</v>
      </c>
      <c r="E897" s="191" t="s">
        <v>3105</v>
      </c>
      <c r="F897" s="191" t="s">
        <v>3</v>
      </c>
      <c r="G897" s="191">
        <v>2274518</v>
      </c>
      <c r="H897" s="68"/>
      <c r="I897" s="197" t="s">
        <v>5324</v>
      </c>
      <c r="J897" s="68"/>
      <c r="K897" s="68"/>
      <c r="L897" s="68"/>
      <c r="M897" s="68"/>
      <c r="N897" s="348"/>
      <c r="O897" s="348"/>
      <c r="P897" s="214">
        <v>0</v>
      </c>
      <c r="Q897" s="214">
        <v>1450.75</v>
      </c>
      <c r="R897" s="68" t="s">
        <v>2328</v>
      </c>
      <c r="S897" s="349"/>
      <c r="T897" s="272"/>
    </row>
    <row r="898" spans="1:20" ht="76.5">
      <c r="A898" s="191">
        <v>190</v>
      </c>
      <c r="B898" s="68"/>
      <c r="C898" s="212" t="s">
        <v>82</v>
      </c>
      <c r="D898" s="213">
        <v>45751</v>
      </c>
      <c r="E898" s="191" t="s">
        <v>3105</v>
      </c>
      <c r="F898" s="191" t="s">
        <v>3</v>
      </c>
      <c r="G898" s="191">
        <v>2274518</v>
      </c>
      <c r="H898" s="68"/>
      <c r="I898" s="197" t="s">
        <v>5324</v>
      </c>
      <c r="J898" s="68"/>
      <c r="K898" s="68"/>
      <c r="L898" s="68"/>
      <c r="M898" s="68"/>
      <c r="N898" s="348"/>
      <c r="O898" s="348"/>
      <c r="P898" s="214">
        <v>0</v>
      </c>
      <c r="Q898" s="214">
        <v>787.68</v>
      </c>
      <c r="R898" s="68" t="s">
        <v>2328</v>
      </c>
      <c r="S898" s="349"/>
      <c r="T898" s="272"/>
    </row>
    <row r="899" spans="1:20" ht="76.5">
      <c r="A899" s="191">
        <v>190</v>
      </c>
      <c r="B899" s="68"/>
      <c r="C899" s="212" t="s">
        <v>82</v>
      </c>
      <c r="D899" s="213">
        <v>45751</v>
      </c>
      <c r="E899" s="191" t="s">
        <v>3105</v>
      </c>
      <c r="F899" s="191" t="s">
        <v>3</v>
      </c>
      <c r="G899" s="191">
        <v>2274518</v>
      </c>
      <c r="H899" s="68"/>
      <c r="I899" s="197" t="s">
        <v>5324</v>
      </c>
      <c r="J899" s="68"/>
      <c r="K899" s="68"/>
      <c r="L899" s="68"/>
      <c r="M899" s="68"/>
      <c r="N899" s="348"/>
      <c r="O899" s="348"/>
      <c r="P899" s="214">
        <v>0</v>
      </c>
      <c r="Q899" s="214">
        <v>9602.11</v>
      </c>
      <c r="R899" s="68" t="s">
        <v>2328</v>
      </c>
      <c r="S899" s="349"/>
      <c r="T899" s="272"/>
    </row>
    <row r="900" spans="1:20" ht="76.5">
      <c r="A900" s="191">
        <v>378</v>
      </c>
      <c r="B900" s="68"/>
      <c r="C900" s="212" t="s">
        <v>608</v>
      </c>
      <c r="D900" s="213">
        <v>45751</v>
      </c>
      <c r="E900" s="191" t="s">
        <v>3105</v>
      </c>
      <c r="F900" s="191" t="s">
        <v>3</v>
      </c>
      <c r="G900" s="191">
        <v>2274518</v>
      </c>
      <c r="H900" s="68"/>
      <c r="I900" s="197" t="s">
        <v>5324</v>
      </c>
      <c r="J900" s="68"/>
      <c r="K900" s="68"/>
      <c r="L900" s="68"/>
      <c r="M900" s="68"/>
      <c r="N900" s="348"/>
      <c r="O900" s="348"/>
      <c r="P900" s="214">
        <v>0</v>
      </c>
      <c r="Q900" s="214">
        <v>282.94</v>
      </c>
      <c r="R900" s="68" t="s">
        <v>2328</v>
      </c>
      <c r="S900" s="349"/>
      <c r="T900" s="272"/>
    </row>
    <row r="901" spans="1:20" ht="76.5">
      <c r="A901" s="191">
        <v>20</v>
      </c>
      <c r="B901" s="68"/>
      <c r="C901" s="212" t="s">
        <v>41</v>
      </c>
      <c r="D901" s="213">
        <v>45751</v>
      </c>
      <c r="E901" s="191" t="s">
        <v>3105</v>
      </c>
      <c r="F901" s="191" t="s">
        <v>3</v>
      </c>
      <c r="G901" s="191">
        <v>2274518</v>
      </c>
      <c r="H901" s="68"/>
      <c r="I901" s="197" t="s">
        <v>5324</v>
      </c>
      <c r="J901" s="68"/>
      <c r="K901" s="68"/>
      <c r="L901" s="68"/>
      <c r="M901" s="68"/>
      <c r="N901" s="348"/>
      <c r="O901" s="348"/>
      <c r="P901" s="214">
        <v>0</v>
      </c>
      <c r="Q901" s="214">
        <v>8709.42</v>
      </c>
      <c r="R901" s="68" t="s">
        <v>2328</v>
      </c>
      <c r="S901" s="349"/>
      <c r="T901" s="272"/>
    </row>
    <row r="902" spans="1:20" ht="76.5">
      <c r="A902" s="191">
        <v>30</v>
      </c>
      <c r="B902" s="68"/>
      <c r="C902" s="212" t="s">
        <v>638</v>
      </c>
      <c r="D902" s="213">
        <v>45751</v>
      </c>
      <c r="E902" s="191" t="s">
        <v>3105</v>
      </c>
      <c r="F902" s="191" t="s">
        <v>3</v>
      </c>
      <c r="G902" s="191">
        <v>2274518</v>
      </c>
      <c r="H902" s="68"/>
      <c r="I902" s="197" t="s">
        <v>5324</v>
      </c>
      <c r="J902" s="68"/>
      <c r="K902" s="68"/>
      <c r="L902" s="68"/>
      <c r="M902" s="68"/>
      <c r="N902" s="348"/>
      <c r="O902" s="348"/>
      <c r="P902" s="214">
        <v>0</v>
      </c>
      <c r="Q902" s="214">
        <v>2812.01</v>
      </c>
      <c r="R902" s="68" t="s">
        <v>2328</v>
      </c>
      <c r="S902" s="349"/>
      <c r="T902" s="272"/>
    </row>
    <row r="903" spans="1:20" ht="76.5">
      <c r="A903" s="191">
        <v>129</v>
      </c>
      <c r="B903" s="68"/>
      <c r="C903" s="212" t="s">
        <v>57</v>
      </c>
      <c r="D903" s="213">
        <v>45751</v>
      </c>
      <c r="E903" s="191" t="s">
        <v>3105</v>
      </c>
      <c r="F903" s="191" t="s">
        <v>3</v>
      </c>
      <c r="G903" s="191">
        <v>2274518</v>
      </c>
      <c r="H903" s="68"/>
      <c r="I903" s="197" t="s">
        <v>5324</v>
      </c>
      <c r="J903" s="68"/>
      <c r="K903" s="68"/>
      <c r="L903" s="68"/>
      <c r="M903" s="68"/>
      <c r="N903" s="348"/>
      <c r="O903" s="348"/>
      <c r="P903" s="214">
        <v>0</v>
      </c>
      <c r="Q903" s="214">
        <v>945.52</v>
      </c>
      <c r="R903" s="68" t="s">
        <v>2328</v>
      </c>
      <c r="S903" s="349"/>
      <c r="T903" s="272"/>
    </row>
    <row r="904" spans="1:20" ht="76.5">
      <c r="A904" s="191">
        <v>283</v>
      </c>
      <c r="B904" s="68"/>
      <c r="C904" s="212" t="s">
        <v>115</v>
      </c>
      <c r="D904" s="213">
        <v>45751</v>
      </c>
      <c r="E904" s="191" t="s">
        <v>3105</v>
      </c>
      <c r="F904" s="191" t="s">
        <v>3</v>
      </c>
      <c r="G904" s="191">
        <v>2274518</v>
      </c>
      <c r="H904" s="68"/>
      <c r="I904" s="197" t="s">
        <v>5324</v>
      </c>
      <c r="J904" s="68"/>
      <c r="K904" s="68"/>
      <c r="L904" s="68"/>
      <c r="M904" s="68"/>
      <c r="N904" s="348"/>
      <c r="O904" s="348"/>
      <c r="P904" s="214">
        <v>0</v>
      </c>
      <c r="Q904" s="214">
        <v>91255.94</v>
      </c>
      <c r="R904" s="68" t="s">
        <v>2328</v>
      </c>
      <c r="S904" s="349"/>
      <c r="T904" s="272"/>
    </row>
    <row r="905" spans="1:20" ht="76.5">
      <c r="A905" s="191">
        <v>283</v>
      </c>
      <c r="B905" s="68"/>
      <c r="C905" s="212" t="s">
        <v>115</v>
      </c>
      <c r="D905" s="213">
        <v>45751</v>
      </c>
      <c r="E905" s="191" t="s">
        <v>3105</v>
      </c>
      <c r="F905" s="191" t="s">
        <v>3</v>
      </c>
      <c r="G905" s="191">
        <v>2274518</v>
      </c>
      <c r="H905" s="68"/>
      <c r="I905" s="197" t="s">
        <v>5324</v>
      </c>
      <c r="J905" s="68"/>
      <c r="K905" s="68"/>
      <c r="L905" s="68"/>
      <c r="M905" s="68"/>
      <c r="N905" s="348"/>
      <c r="O905" s="348"/>
      <c r="P905" s="214">
        <v>0</v>
      </c>
      <c r="Q905" s="214">
        <v>87138.94</v>
      </c>
      <c r="R905" s="68" t="s">
        <v>2328</v>
      </c>
      <c r="S905" s="349"/>
      <c r="T905" s="272"/>
    </row>
    <row r="906" spans="1:20" ht="76.5">
      <c r="A906" s="191">
        <v>170</v>
      </c>
      <c r="B906" s="68"/>
      <c r="C906" s="212" t="s">
        <v>80</v>
      </c>
      <c r="D906" s="213">
        <v>45751</v>
      </c>
      <c r="E906" s="191" t="s">
        <v>3105</v>
      </c>
      <c r="F906" s="191" t="s">
        <v>3</v>
      </c>
      <c r="G906" s="191">
        <v>2274518</v>
      </c>
      <c r="H906" s="68"/>
      <c r="I906" s="197" t="s">
        <v>5324</v>
      </c>
      <c r="J906" s="68"/>
      <c r="K906" s="68"/>
      <c r="L906" s="68"/>
      <c r="M906" s="68"/>
      <c r="N906" s="348"/>
      <c r="O906" s="348"/>
      <c r="P906" s="214">
        <v>0</v>
      </c>
      <c r="Q906" s="214">
        <v>3810.8</v>
      </c>
      <c r="R906" s="68" t="s">
        <v>2328</v>
      </c>
      <c r="S906" s="349"/>
      <c r="T906" s="272"/>
    </row>
    <row r="907" spans="1:20" ht="76.5">
      <c r="A907" s="191">
        <v>6</v>
      </c>
      <c r="B907" s="68"/>
      <c r="C907" s="212" t="s">
        <v>37</v>
      </c>
      <c r="D907" s="213">
        <v>45751</v>
      </c>
      <c r="E907" s="191" t="s">
        <v>3105</v>
      </c>
      <c r="F907" s="191" t="s">
        <v>3</v>
      </c>
      <c r="G907" s="191">
        <v>2274518</v>
      </c>
      <c r="H907" s="68"/>
      <c r="I907" s="197" t="s">
        <v>5324</v>
      </c>
      <c r="J907" s="68"/>
      <c r="K907" s="68"/>
      <c r="L907" s="68"/>
      <c r="M907" s="68"/>
      <c r="N907" s="348"/>
      <c r="O907" s="348"/>
      <c r="P907" s="214">
        <v>0</v>
      </c>
      <c r="Q907" s="214">
        <v>337.58</v>
      </c>
      <c r="R907" s="68" t="s">
        <v>2328</v>
      </c>
      <c r="S907" s="349"/>
      <c r="T907" s="272"/>
    </row>
    <row r="908" spans="1:20" ht="76.5">
      <c r="A908" s="191">
        <v>902</v>
      </c>
      <c r="B908" s="68"/>
      <c r="C908" s="212" t="s">
        <v>191</v>
      </c>
      <c r="D908" s="213">
        <v>45751</v>
      </c>
      <c r="E908" s="191" t="s">
        <v>3105</v>
      </c>
      <c r="F908" s="191" t="s">
        <v>3</v>
      </c>
      <c r="G908" s="191">
        <v>2274518</v>
      </c>
      <c r="H908" s="68"/>
      <c r="I908" s="197" t="s">
        <v>5324</v>
      </c>
      <c r="J908" s="68"/>
      <c r="K908" s="68"/>
      <c r="L908" s="68"/>
      <c r="M908" s="68"/>
      <c r="N908" s="348"/>
      <c r="O908" s="348"/>
      <c r="P908" s="214">
        <v>0</v>
      </c>
      <c r="Q908" s="214">
        <v>25443.73</v>
      </c>
      <c r="R908" s="68" t="s">
        <v>2328</v>
      </c>
      <c r="S908" s="349"/>
      <c r="T908" s="272"/>
    </row>
    <row r="909" spans="1:20" ht="76.5">
      <c r="A909" s="191">
        <v>20</v>
      </c>
      <c r="B909" s="68"/>
      <c r="C909" s="212" t="s">
        <v>41</v>
      </c>
      <c r="D909" s="213">
        <v>45751</v>
      </c>
      <c r="E909" s="191" t="s">
        <v>3105</v>
      </c>
      <c r="F909" s="191" t="s">
        <v>3</v>
      </c>
      <c r="G909" s="191">
        <v>2274518</v>
      </c>
      <c r="H909" s="68"/>
      <c r="I909" s="197" t="s">
        <v>5324</v>
      </c>
      <c r="J909" s="68"/>
      <c r="K909" s="68"/>
      <c r="L909" s="68"/>
      <c r="M909" s="68"/>
      <c r="N909" s="348"/>
      <c r="O909" s="348"/>
      <c r="P909" s="214">
        <v>0</v>
      </c>
      <c r="Q909" s="214">
        <v>183.6</v>
      </c>
      <c r="R909" s="68" t="s">
        <v>2328</v>
      </c>
      <c r="S909" s="349"/>
      <c r="T909" s="272"/>
    </row>
    <row r="910" spans="1:20" ht="76.5">
      <c r="A910" s="191">
        <v>15</v>
      </c>
      <c r="B910" s="68"/>
      <c r="C910" s="212" t="s">
        <v>39</v>
      </c>
      <c r="D910" s="213">
        <v>45751</v>
      </c>
      <c r="E910" s="191" t="s">
        <v>3105</v>
      </c>
      <c r="F910" s="191" t="s">
        <v>3</v>
      </c>
      <c r="G910" s="191">
        <v>2274518</v>
      </c>
      <c r="H910" s="68"/>
      <c r="I910" s="197" t="s">
        <v>5324</v>
      </c>
      <c r="J910" s="68"/>
      <c r="K910" s="68"/>
      <c r="L910" s="68"/>
      <c r="M910" s="68"/>
      <c r="N910" s="348"/>
      <c r="O910" s="348"/>
      <c r="P910" s="214">
        <v>0</v>
      </c>
      <c r="Q910" s="214">
        <v>13561.070000000002</v>
      </c>
      <c r="R910" s="68" t="s">
        <v>2328</v>
      </c>
      <c r="S910" s="349"/>
      <c r="T910" s="272"/>
    </row>
    <row r="911" spans="1:20" ht="76.5">
      <c r="A911" s="191">
        <v>20</v>
      </c>
      <c r="B911" s="68"/>
      <c r="C911" s="212" t="s">
        <v>41</v>
      </c>
      <c r="D911" s="213">
        <v>45751</v>
      </c>
      <c r="E911" s="191" t="s">
        <v>3105</v>
      </c>
      <c r="F911" s="191" t="s">
        <v>3</v>
      </c>
      <c r="G911" s="191">
        <v>2274518</v>
      </c>
      <c r="H911" s="68"/>
      <c r="I911" s="197" t="s">
        <v>5324</v>
      </c>
      <c r="J911" s="68"/>
      <c r="K911" s="68"/>
      <c r="L911" s="68"/>
      <c r="M911" s="68"/>
      <c r="N911" s="348"/>
      <c r="O911" s="348"/>
      <c r="P911" s="214">
        <v>0</v>
      </c>
      <c r="Q911" s="214">
        <v>9887.39</v>
      </c>
      <c r="R911" s="68" t="s">
        <v>2328</v>
      </c>
      <c r="S911" s="349"/>
      <c r="T911" s="272"/>
    </row>
    <row r="912" spans="1:20" ht="76.5">
      <c r="A912" s="191">
        <v>76</v>
      </c>
      <c r="B912" s="68"/>
      <c r="C912" s="212" t="s">
        <v>48</v>
      </c>
      <c r="D912" s="213">
        <v>45751</v>
      </c>
      <c r="E912" s="191" t="s">
        <v>3105</v>
      </c>
      <c r="F912" s="191" t="s">
        <v>3</v>
      </c>
      <c r="G912" s="191">
        <v>2274518</v>
      </c>
      <c r="H912" s="68"/>
      <c r="I912" s="197" t="s">
        <v>5324</v>
      </c>
      <c r="J912" s="68"/>
      <c r="K912" s="68"/>
      <c r="L912" s="68"/>
      <c r="M912" s="68"/>
      <c r="N912" s="348"/>
      <c r="O912" s="348"/>
      <c r="P912" s="214">
        <v>0</v>
      </c>
      <c r="Q912" s="214">
        <v>499.26</v>
      </c>
      <c r="R912" s="68" t="s">
        <v>2328</v>
      </c>
      <c r="S912" s="349"/>
      <c r="T912" s="272"/>
    </row>
    <row r="913" spans="1:20" ht="76.5">
      <c r="A913" s="191">
        <v>650</v>
      </c>
      <c r="B913" s="68"/>
      <c r="C913" s="212" t="s">
        <v>175</v>
      </c>
      <c r="D913" s="213">
        <v>45751</v>
      </c>
      <c r="E913" s="191" t="s">
        <v>3105</v>
      </c>
      <c r="F913" s="191" t="s">
        <v>3</v>
      </c>
      <c r="G913" s="191">
        <v>2274518</v>
      </c>
      <c r="H913" s="68"/>
      <c r="I913" s="197" t="s">
        <v>5324</v>
      </c>
      <c r="J913" s="68"/>
      <c r="K913" s="68"/>
      <c r="L913" s="68"/>
      <c r="M913" s="68"/>
      <c r="N913" s="348"/>
      <c r="O913" s="348"/>
      <c r="P913" s="214">
        <v>0</v>
      </c>
      <c r="Q913" s="214">
        <v>4542.1400000000003</v>
      </c>
      <c r="R913" s="68" t="s">
        <v>2328</v>
      </c>
      <c r="S913" s="349"/>
      <c r="T913" s="272"/>
    </row>
    <row r="914" spans="1:20" ht="76.5">
      <c r="A914" s="191">
        <v>41</v>
      </c>
      <c r="B914" s="68"/>
      <c r="C914" s="212" t="s">
        <v>44</v>
      </c>
      <c r="D914" s="213">
        <v>45751</v>
      </c>
      <c r="E914" s="191" t="s">
        <v>3105</v>
      </c>
      <c r="F914" s="191" t="s">
        <v>3</v>
      </c>
      <c r="G914" s="191">
        <v>2274518</v>
      </c>
      <c r="H914" s="68"/>
      <c r="I914" s="197" t="s">
        <v>5324</v>
      </c>
      <c r="J914" s="68"/>
      <c r="K914" s="68"/>
      <c r="L914" s="68"/>
      <c r="M914" s="68"/>
      <c r="N914" s="348"/>
      <c r="O914" s="348"/>
      <c r="P914" s="214">
        <v>0</v>
      </c>
      <c r="Q914" s="214">
        <v>1643.59</v>
      </c>
      <c r="R914" s="68" t="s">
        <v>2328</v>
      </c>
      <c r="S914" s="349"/>
      <c r="T914" s="272"/>
    </row>
    <row r="915" spans="1:20" ht="76.5">
      <c r="A915" s="191">
        <v>212</v>
      </c>
      <c r="B915" s="68"/>
      <c r="C915" s="212" t="s">
        <v>90</v>
      </c>
      <c r="D915" s="213">
        <v>45751</v>
      </c>
      <c r="E915" s="191" t="s">
        <v>3105</v>
      </c>
      <c r="F915" s="191" t="s">
        <v>3</v>
      </c>
      <c r="G915" s="191">
        <v>2274518</v>
      </c>
      <c r="H915" s="68"/>
      <c r="I915" s="197" t="s">
        <v>5324</v>
      </c>
      <c r="J915" s="68"/>
      <c r="K915" s="68"/>
      <c r="L915" s="68"/>
      <c r="M915" s="68"/>
      <c r="N915" s="348"/>
      <c r="O915" s="348"/>
      <c r="P915" s="214">
        <v>0</v>
      </c>
      <c r="Q915" s="214">
        <v>604.64</v>
      </c>
      <c r="R915" s="68" t="s">
        <v>2328</v>
      </c>
      <c r="S915" s="349"/>
      <c r="T915" s="272"/>
    </row>
    <row r="916" spans="1:20" ht="76.5">
      <c r="A916" s="191">
        <v>20</v>
      </c>
      <c r="B916" s="68"/>
      <c r="C916" s="212" t="s">
        <v>41</v>
      </c>
      <c r="D916" s="213">
        <v>45751</v>
      </c>
      <c r="E916" s="191" t="s">
        <v>3105</v>
      </c>
      <c r="F916" s="191" t="s">
        <v>3</v>
      </c>
      <c r="G916" s="191">
        <v>2274518</v>
      </c>
      <c r="H916" s="68"/>
      <c r="I916" s="197" t="s">
        <v>5324</v>
      </c>
      <c r="J916" s="68"/>
      <c r="K916" s="68"/>
      <c r="L916" s="68"/>
      <c r="M916" s="68"/>
      <c r="N916" s="348"/>
      <c r="O916" s="348"/>
      <c r="P916" s="214">
        <v>0</v>
      </c>
      <c r="Q916" s="214">
        <v>30790.53</v>
      </c>
      <c r="R916" s="68" t="s">
        <v>2328</v>
      </c>
      <c r="S916" s="349"/>
      <c r="T916" s="272"/>
    </row>
    <row r="917" spans="1:20" ht="76.5">
      <c r="A917" s="191">
        <v>266</v>
      </c>
      <c r="B917" s="68"/>
      <c r="C917" s="212" t="s">
        <v>1264</v>
      </c>
      <c r="D917" s="213">
        <v>45751</v>
      </c>
      <c r="E917" s="191" t="s">
        <v>3105</v>
      </c>
      <c r="F917" s="191" t="s">
        <v>3</v>
      </c>
      <c r="G917" s="191">
        <v>2274518</v>
      </c>
      <c r="H917" s="68"/>
      <c r="I917" s="197" t="s">
        <v>5324</v>
      </c>
      <c r="J917" s="68"/>
      <c r="K917" s="68"/>
      <c r="L917" s="68"/>
      <c r="M917" s="68"/>
      <c r="N917" s="348"/>
      <c r="O917" s="348"/>
      <c r="P917" s="214">
        <v>0</v>
      </c>
      <c r="Q917" s="214">
        <v>536072.65</v>
      </c>
      <c r="R917" s="68" t="s">
        <v>2328</v>
      </c>
      <c r="S917" s="349"/>
      <c r="T917" s="272"/>
    </row>
    <row r="918" spans="1:20" ht="76.5">
      <c r="A918" s="191">
        <v>266</v>
      </c>
      <c r="B918" s="68"/>
      <c r="C918" s="212" t="s">
        <v>1264</v>
      </c>
      <c r="D918" s="213">
        <v>45751</v>
      </c>
      <c r="E918" s="191" t="s">
        <v>3105</v>
      </c>
      <c r="F918" s="191" t="s">
        <v>3</v>
      </c>
      <c r="G918" s="191">
        <v>2274518</v>
      </c>
      <c r="H918" s="68"/>
      <c r="I918" s="197" t="s">
        <v>5324</v>
      </c>
      <c r="J918" s="68"/>
      <c r="K918" s="68"/>
      <c r="L918" s="68"/>
      <c r="M918" s="68"/>
      <c r="N918" s="348"/>
      <c r="O918" s="348"/>
      <c r="P918" s="214">
        <v>0</v>
      </c>
      <c r="Q918" s="214">
        <v>143072.88</v>
      </c>
      <c r="R918" s="68" t="s">
        <v>2328</v>
      </c>
      <c r="S918" s="349"/>
      <c r="T918" s="272"/>
    </row>
    <row r="919" spans="1:20" ht="63.75">
      <c r="A919" s="191" t="s">
        <v>542</v>
      </c>
      <c r="B919" s="68"/>
      <c r="C919" s="212" t="s">
        <v>687</v>
      </c>
      <c r="D919" s="213">
        <v>45751</v>
      </c>
      <c r="E919" s="191" t="s">
        <v>3106</v>
      </c>
      <c r="F919" s="191" t="s">
        <v>10</v>
      </c>
      <c r="G919" s="191">
        <v>19823</v>
      </c>
      <c r="H919" s="68"/>
      <c r="I919" s="197" t="s">
        <v>3575</v>
      </c>
      <c r="J919" s="68"/>
      <c r="K919" s="68"/>
      <c r="L919" s="68"/>
      <c r="M919" s="68"/>
      <c r="N919" s="348"/>
      <c r="O919" s="348"/>
      <c r="P919" s="214">
        <v>2487.56</v>
      </c>
      <c r="Q919" s="214">
        <v>0</v>
      </c>
      <c r="R919" s="68" t="s">
        <v>1479</v>
      </c>
      <c r="S919" s="349"/>
      <c r="T919" s="272"/>
    </row>
    <row r="920" spans="1:20" ht="63.75">
      <c r="A920" s="191">
        <v>513</v>
      </c>
      <c r="B920" s="68"/>
      <c r="C920" s="212" t="s">
        <v>160</v>
      </c>
      <c r="D920" s="213">
        <v>45751</v>
      </c>
      <c r="E920" s="191" t="s">
        <v>3107</v>
      </c>
      <c r="F920" s="191" t="s">
        <v>14</v>
      </c>
      <c r="G920" s="191">
        <v>3088852</v>
      </c>
      <c r="H920" s="68"/>
      <c r="I920" s="197" t="s">
        <v>3576</v>
      </c>
      <c r="J920" s="68"/>
      <c r="K920" s="68"/>
      <c r="L920" s="68"/>
      <c r="M920" s="68"/>
      <c r="N920" s="348"/>
      <c r="O920" s="348"/>
      <c r="P920" s="214">
        <v>60</v>
      </c>
      <c r="Q920" s="214">
        <v>0</v>
      </c>
      <c r="R920" s="68" t="s">
        <v>1479</v>
      </c>
      <c r="S920" s="349"/>
      <c r="T920" s="272"/>
    </row>
    <row r="921" spans="1:20" ht="76.5">
      <c r="A921" s="191">
        <v>117</v>
      </c>
      <c r="B921" s="68"/>
      <c r="C921" s="212" t="s">
        <v>54</v>
      </c>
      <c r="D921" s="213">
        <v>45751</v>
      </c>
      <c r="E921" s="191" t="s">
        <v>3108</v>
      </c>
      <c r="F921" s="191" t="s">
        <v>10</v>
      </c>
      <c r="G921" s="191">
        <v>1123849</v>
      </c>
      <c r="H921" s="68"/>
      <c r="I921" s="197" t="s">
        <v>3577</v>
      </c>
      <c r="J921" s="68"/>
      <c r="K921" s="68"/>
      <c r="L921" s="68"/>
      <c r="M921" s="68"/>
      <c r="N921" s="348"/>
      <c r="O921" s="348"/>
      <c r="P921" s="214">
        <v>60</v>
      </c>
      <c r="Q921" s="214">
        <v>0</v>
      </c>
      <c r="R921" s="68" t="s">
        <v>1479</v>
      </c>
      <c r="S921" s="349"/>
      <c r="T921" s="272"/>
    </row>
    <row r="922" spans="1:20" ht="89.25">
      <c r="A922" s="191">
        <v>513</v>
      </c>
      <c r="B922" s="68"/>
      <c r="C922" s="212" t="s">
        <v>160</v>
      </c>
      <c r="D922" s="213">
        <v>45751</v>
      </c>
      <c r="E922" s="191" t="s">
        <v>3109</v>
      </c>
      <c r="F922" s="191" t="s">
        <v>10</v>
      </c>
      <c r="G922" s="191">
        <v>1123868</v>
      </c>
      <c r="H922" s="68"/>
      <c r="I922" s="197" t="s">
        <v>3578</v>
      </c>
      <c r="J922" s="68"/>
      <c r="K922" s="68"/>
      <c r="L922" s="68"/>
      <c r="M922" s="68"/>
      <c r="N922" s="348"/>
      <c r="O922" s="348"/>
      <c r="P922" s="214">
        <v>60</v>
      </c>
      <c r="Q922" s="214">
        <v>0</v>
      </c>
      <c r="R922" s="68" t="s">
        <v>1479</v>
      </c>
      <c r="S922" s="349"/>
      <c r="T922" s="272"/>
    </row>
    <row r="923" spans="1:20" ht="89.25">
      <c r="A923" s="191">
        <v>513</v>
      </c>
      <c r="B923" s="68"/>
      <c r="C923" s="212" t="s">
        <v>160</v>
      </c>
      <c r="D923" s="213">
        <v>45751</v>
      </c>
      <c r="E923" s="191" t="s">
        <v>3110</v>
      </c>
      <c r="F923" s="191" t="s">
        <v>12</v>
      </c>
      <c r="G923" s="191">
        <v>1123868</v>
      </c>
      <c r="H923" s="68"/>
      <c r="I923" s="197" t="s">
        <v>3579</v>
      </c>
      <c r="J923" s="68"/>
      <c r="K923" s="68"/>
      <c r="L923" s="68"/>
      <c r="M923" s="68"/>
      <c r="N923" s="348"/>
      <c r="O923" s="348"/>
      <c r="P923" s="214">
        <v>191.75</v>
      </c>
      <c r="Q923" s="214">
        <v>0</v>
      </c>
      <c r="R923" s="68" t="s">
        <v>1479</v>
      </c>
      <c r="S923" s="349"/>
      <c r="T923" s="272"/>
    </row>
    <row r="924" spans="1:20" ht="89.25">
      <c r="A924" s="191">
        <v>513</v>
      </c>
      <c r="B924" s="68"/>
      <c r="C924" s="212" t="s">
        <v>160</v>
      </c>
      <c r="D924" s="213">
        <v>45751</v>
      </c>
      <c r="E924" s="191" t="s">
        <v>3111</v>
      </c>
      <c r="F924" s="191" t="s">
        <v>10</v>
      </c>
      <c r="G924" s="191">
        <v>1123867</v>
      </c>
      <c r="H924" s="68"/>
      <c r="I924" s="197" t="s">
        <v>3580</v>
      </c>
      <c r="J924" s="68"/>
      <c r="K924" s="68"/>
      <c r="L924" s="68"/>
      <c r="M924" s="68"/>
      <c r="N924" s="348"/>
      <c r="O924" s="348"/>
      <c r="P924" s="214">
        <v>60</v>
      </c>
      <c r="Q924" s="214">
        <v>0</v>
      </c>
      <c r="R924" s="68" t="s">
        <v>1479</v>
      </c>
      <c r="S924" s="349"/>
      <c r="T924" s="272"/>
    </row>
    <row r="925" spans="1:20" ht="76.5">
      <c r="A925" s="191">
        <v>513</v>
      </c>
      <c r="B925" s="68"/>
      <c r="C925" s="212" t="s">
        <v>160</v>
      </c>
      <c r="D925" s="213">
        <v>45751</v>
      </c>
      <c r="E925" s="191" t="s">
        <v>3112</v>
      </c>
      <c r="F925" s="191" t="s">
        <v>12</v>
      </c>
      <c r="G925" s="191">
        <v>1123867</v>
      </c>
      <c r="H925" s="68"/>
      <c r="I925" s="197" t="s">
        <v>3581</v>
      </c>
      <c r="J925" s="68"/>
      <c r="K925" s="68"/>
      <c r="L925" s="68"/>
      <c r="M925" s="68"/>
      <c r="N925" s="348"/>
      <c r="O925" s="348"/>
      <c r="P925" s="214">
        <v>191.75</v>
      </c>
      <c r="Q925" s="214">
        <v>0</v>
      </c>
      <c r="R925" s="68" t="s">
        <v>1479</v>
      </c>
      <c r="S925" s="349"/>
      <c r="T925" s="272"/>
    </row>
    <row r="926" spans="1:20" ht="89.25">
      <c r="A926" s="191">
        <v>513</v>
      </c>
      <c r="B926" s="68"/>
      <c r="C926" s="212" t="s">
        <v>160</v>
      </c>
      <c r="D926" s="213">
        <v>45751</v>
      </c>
      <c r="E926" s="191" t="s">
        <v>3113</v>
      </c>
      <c r="F926" s="191" t="s">
        <v>10</v>
      </c>
      <c r="G926" s="191">
        <v>1123866</v>
      </c>
      <c r="H926" s="68"/>
      <c r="I926" s="197" t="s">
        <v>3582</v>
      </c>
      <c r="J926" s="68"/>
      <c r="K926" s="68"/>
      <c r="L926" s="68"/>
      <c r="M926" s="68"/>
      <c r="N926" s="348"/>
      <c r="O926" s="348"/>
      <c r="P926" s="214">
        <v>60</v>
      </c>
      <c r="Q926" s="214">
        <v>0</v>
      </c>
      <c r="R926" s="68" t="s">
        <v>1479</v>
      </c>
      <c r="S926" s="349"/>
      <c r="T926" s="272"/>
    </row>
    <row r="927" spans="1:20" ht="76.5">
      <c r="A927" s="191">
        <v>513</v>
      </c>
      <c r="B927" s="68"/>
      <c r="C927" s="212" t="s">
        <v>160</v>
      </c>
      <c r="D927" s="213">
        <v>45751</v>
      </c>
      <c r="E927" s="191" t="s">
        <v>3114</v>
      </c>
      <c r="F927" s="191" t="s">
        <v>12</v>
      </c>
      <c r="G927" s="191">
        <v>1123866</v>
      </c>
      <c r="H927" s="68"/>
      <c r="I927" s="197" t="s">
        <v>3583</v>
      </c>
      <c r="J927" s="68"/>
      <c r="K927" s="68"/>
      <c r="L927" s="68"/>
      <c r="M927" s="68"/>
      <c r="N927" s="348"/>
      <c r="O927" s="348"/>
      <c r="P927" s="214">
        <v>191.75</v>
      </c>
      <c r="Q927" s="214">
        <v>0</v>
      </c>
      <c r="R927" s="68" t="s">
        <v>1479</v>
      </c>
      <c r="S927" s="349"/>
      <c r="T927" s="272"/>
    </row>
    <row r="928" spans="1:20" ht="63.75">
      <c r="A928" s="191">
        <v>16</v>
      </c>
      <c r="B928" s="68"/>
      <c r="C928" s="212" t="s">
        <v>40</v>
      </c>
      <c r="D928" s="213">
        <v>45754</v>
      </c>
      <c r="E928" s="191" t="s">
        <v>3115</v>
      </c>
      <c r="F928" s="191" t="s">
        <v>3</v>
      </c>
      <c r="G928" s="191">
        <v>2275078</v>
      </c>
      <c r="H928" s="68"/>
      <c r="I928" s="197" t="s">
        <v>3584</v>
      </c>
      <c r="J928" s="68"/>
      <c r="K928" s="68"/>
      <c r="L928" s="68"/>
      <c r="M928" s="68"/>
      <c r="N928" s="348"/>
      <c r="O928" s="348"/>
      <c r="P928" s="214">
        <v>0</v>
      </c>
      <c r="Q928" s="214">
        <v>9493.1</v>
      </c>
      <c r="R928" s="68" t="s">
        <v>1479</v>
      </c>
      <c r="S928" s="349"/>
      <c r="T928" s="272"/>
    </row>
    <row r="929" spans="1:20" ht="63.75">
      <c r="A929" s="191">
        <v>16</v>
      </c>
      <c r="B929" s="68"/>
      <c r="C929" s="212" t="s">
        <v>40</v>
      </c>
      <c r="D929" s="213">
        <v>45754</v>
      </c>
      <c r="E929" s="191" t="s">
        <v>3116</v>
      </c>
      <c r="F929" s="191" t="s">
        <v>3</v>
      </c>
      <c r="G929" s="191">
        <v>2275083</v>
      </c>
      <c r="H929" s="68"/>
      <c r="I929" s="197" t="s">
        <v>3585</v>
      </c>
      <c r="J929" s="68"/>
      <c r="K929" s="68"/>
      <c r="L929" s="68"/>
      <c r="M929" s="68"/>
      <c r="N929" s="348"/>
      <c r="O929" s="348"/>
      <c r="P929" s="214">
        <v>0</v>
      </c>
      <c r="Q929" s="214">
        <v>9493.1</v>
      </c>
      <c r="R929" s="68" t="s">
        <v>1479</v>
      </c>
      <c r="S929" s="349"/>
      <c r="T929" s="272"/>
    </row>
    <row r="930" spans="1:20" ht="51">
      <c r="A930" s="191">
        <v>650</v>
      </c>
      <c r="B930" s="68"/>
      <c r="C930" s="212" t="s">
        <v>175</v>
      </c>
      <c r="D930" s="213">
        <v>45754</v>
      </c>
      <c r="E930" s="191" t="s">
        <v>3117</v>
      </c>
      <c r="F930" s="191" t="s">
        <v>3</v>
      </c>
      <c r="G930" s="191">
        <v>2275183</v>
      </c>
      <c r="H930" s="68"/>
      <c r="I930" s="197" t="s">
        <v>3586</v>
      </c>
      <c r="J930" s="68"/>
      <c r="K930" s="68"/>
      <c r="L930" s="68"/>
      <c r="M930" s="68"/>
      <c r="N930" s="348"/>
      <c r="O930" s="348"/>
      <c r="P930" s="214">
        <v>0</v>
      </c>
      <c r="Q930" s="214">
        <v>1113</v>
      </c>
      <c r="R930" s="68" t="s">
        <v>1479</v>
      </c>
      <c r="S930" s="349"/>
      <c r="T930" s="272"/>
    </row>
    <row r="931" spans="1:20" ht="38.25">
      <c r="A931" s="191">
        <v>133</v>
      </c>
      <c r="B931" s="68"/>
      <c r="C931" s="212" t="s">
        <v>60</v>
      </c>
      <c r="D931" s="213">
        <v>45754</v>
      </c>
      <c r="E931" s="191" t="s">
        <v>3118</v>
      </c>
      <c r="F931" s="191" t="s">
        <v>3</v>
      </c>
      <c r="G931" s="191">
        <v>2275190</v>
      </c>
      <c r="H931" s="68"/>
      <c r="I931" s="197" t="s">
        <v>3587</v>
      </c>
      <c r="J931" s="68"/>
      <c r="K931" s="68"/>
      <c r="L931" s="68"/>
      <c r="M931" s="68"/>
      <c r="N931" s="348"/>
      <c r="O931" s="348"/>
      <c r="P931" s="214">
        <v>0</v>
      </c>
      <c r="Q931" s="214">
        <v>8000</v>
      </c>
      <c r="R931" s="68" t="s">
        <v>1479</v>
      </c>
      <c r="S931" s="349"/>
      <c r="T931" s="272"/>
    </row>
    <row r="932" spans="1:20" ht="38.25">
      <c r="A932" s="191" t="s">
        <v>550</v>
      </c>
      <c r="B932" s="68"/>
      <c r="C932" s="212" t="s">
        <v>589</v>
      </c>
      <c r="D932" s="213">
        <v>45754</v>
      </c>
      <c r="E932" s="191" t="s">
        <v>3119</v>
      </c>
      <c r="F932" s="191" t="s">
        <v>3</v>
      </c>
      <c r="G932" s="191">
        <v>2275200</v>
      </c>
      <c r="H932" s="68"/>
      <c r="I932" s="197" t="s">
        <v>2273</v>
      </c>
      <c r="J932" s="68"/>
      <c r="K932" s="68"/>
      <c r="L932" s="68"/>
      <c r="M932" s="68"/>
      <c r="N932" s="348"/>
      <c r="O932" s="348"/>
      <c r="P932" s="214">
        <v>0</v>
      </c>
      <c r="Q932" s="214">
        <v>500</v>
      </c>
      <c r="R932" s="68" t="s">
        <v>1479</v>
      </c>
      <c r="S932" s="349"/>
      <c r="T932" s="272"/>
    </row>
    <row r="933" spans="1:20" ht="63.75">
      <c r="A933" s="191">
        <v>385</v>
      </c>
      <c r="B933" s="68"/>
      <c r="C933" s="212" t="s">
        <v>688</v>
      </c>
      <c r="D933" s="213">
        <v>45754</v>
      </c>
      <c r="E933" s="191" t="s">
        <v>3120</v>
      </c>
      <c r="F933" s="191" t="s">
        <v>3</v>
      </c>
      <c r="G933" s="191">
        <v>2275216</v>
      </c>
      <c r="H933" s="68"/>
      <c r="I933" s="197" t="s">
        <v>3588</v>
      </c>
      <c r="J933" s="68"/>
      <c r="K933" s="68"/>
      <c r="L933" s="68"/>
      <c r="M933" s="68"/>
      <c r="N933" s="348"/>
      <c r="O933" s="348"/>
      <c r="P933" s="214">
        <v>0</v>
      </c>
      <c r="Q933" s="214">
        <v>30</v>
      </c>
      <c r="R933" s="68" t="s">
        <v>1479</v>
      </c>
      <c r="S933" s="349"/>
      <c r="T933" s="272"/>
    </row>
    <row r="934" spans="1:20" ht="76.5">
      <c r="A934" s="191">
        <v>374</v>
      </c>
      <c r="B934" s="68"/>
      <c r="C934" s="212" t="s">
        <v>606</v>
      </c>
      <c r="D934" s="213">
        <v>45754</v>
      </c>
      <c r="E934" s="191" t="s">
        <v>3121</v>
      </c>
      <c r="F934" s="191" t="s">
        <v>3</v>
      </c>
      <c r="G934" s="191">
        <v>2275219</v>
      </c>
      <c r="H934" s="68"/>
      <c r="I934" s="197" t="s">
        <v>3589</v>
      </c>
      <c r="J934" s="68"/>
      <c r="K934" s="68"/>
      <c r="L934" s="68"/>
      <c r="M934" s="68"/>
      <c r="N934" s="348"/>
      <c r="O934" s="348"/>
      <c r="P934" s="214">
        <v>0</v>
      </c>
      <c r="Q934" s="214">
        <v>556.5</v>
      </c>
      <c r="R934" s="68" t="s">
        <v>1479</v>
      </c>
      <c r="S934" s="349"/>
      <c r="T934" s="272"/>
    </row>
    <row r="935" spans="1:20" ht="51">
      <c r="A935" s="191" t="s">
        <v>550</v>
      </c>
      <c r="B935" s="68"/>
      <c r="C935" s="212" t="s">
        <v>589</v>
      </c>
      <c r="D935" s="213">
        <v>45754</v>
      </c>
      <c r="E935" s="191" t="s">
        <v>3122</v>
      </c>
      <c r="F935" s="191" t="s">
        <v>3</v>
      </c>
      <c r="G935" s="191">
        <v>2275221</v>
      </c>
      <c r="H935" s="68"/>
      <c r="I935" s="197" t="s">
        <v>3590</v>
      </c>
      <c r="J935" s="68"/>
      <c r="K935" s="68"/>
      <c r="L935" s="68"/>
      <c r="M935" s="68"/>
      <c r="N935" s="348"/>
      <c r="O935" s="348"/>
      <c r="P935" s="214">
        <v>0</v>
      </c>
      <c r="Q935" s="214">
        <v>5484.6</v>
      </c>
      <c r="R935" s="68" t="s">
        <v>1479</v>
      </c>
      <c r="S935" s="349"/>
      <c r="T935" s="272"/>
    </row>
    <row r="936" spans="1:20" ht="63.75">
      <c r="A936" s="191" t="s">
        <v>544</v>
      </c>
      <c r="B936" s="68"/>
      <c r="C936" s="212" t="s">
        <v>679</v>
      </c>
      <c r="D936" s="213">
        <v>45754</v>
      </c>
      <c r="E936" s="191" t="s">
        <v>3123</v>
      </c>
      <c r="F936" s="191" t="s">
        <v>6</v>
      </c>
      <c r="G936" s="191">
        <v>2199975</v>
      </c>
      <c r="H936" s="68"/>
      <c r="I936" s="197" t="s">
        <v>3591</v>
      </c>
      <c r="J936" s="68"/>
      <c r="K936" s="68"/>
      <c r="L936" s="68"/>
      <c r="M936" s="68"/>
      <c r="N936" s="348"/>
      <c r="O936" s="348"/>
      <c r="P936" s="214">
        <v>0</v>
      </c>
      <c r="Q936" s="214">
        <v>11327.03</v>
      </c>
      <c r="R936" s="68" t="s">
        <v>1479</v>
      </c>
      <c r="S936" s="349"/>
      <c r="T936" s="272"/>
    </row>
    <row r="937" spans="1:20" ht="38.25">
      <c r="A937" s="191">
        <v>16</v>
      </c>
      <c r="B937" s="68"/>
      <c r="C937" s="212" t="s">
        <v>40</v>
      </c>
      <c r="D937" s="213">
        <v>45755</v>
      </c>
      <c r="E937" s="191" t="s">
        <v>3135</v>
      </c>
      <c r="F937" s="191" t="s">
        <v>3</v>
      </c>
      <c r="G937" s="191">
        <v>2275462</v>
      </c>
      <c r="H937" s="68"/>
      <c r="I937" s="197" t="s">
        <v>3603</v>
      </c>
      <c r="J937" s="68"/>
      <c r="K937" s="68"/>
      <c r="L937" s="68"/>
      <c r="M937" s="68"/>
      <c r="N937" s="348"/>
      <c r="O937" s="348"/>
      <c r="P937" s="214">
        <v>0</v>
      </c>
      <c r="Q937" s="214">
        <v>4611.59</v>
      </c>
      <c r="R937" s="68" t="s">
        <v>1479</v>
      </c>
      <c r="S937" s="349"/>
      <c r="T937" s="272"/>
    </row>
    <row r="938" spans="1:20" ht="38.25">
      <c r="A938" s="191">
        <v>590</v>
      </c>
      <c r="B938" s="68"/>
      <c r="C938" s="212" t="s">
        <v>1280</v>
      </c>
      <c r="D938" s="213">
        <v>45755</v>
      </c>
      <c r="E938" s="191" t="s">
        <v>3136</v>
      </c>
      <c r="F938" s="191" t="s">
        <v>3</v>
      </c>
      <c r="G938" s="191">
        <v>2275463</v>
      </c>
      <c r="H938" s="68"/>
      <c r="I938" s="197" t="s">
        <v>3604</v>
      </c>
      <c r="J938" s="68"/>
      <c r="K938" s="68"/>
      <c r="L938" s="68"/>
      <c r="M938" s="68"/>
      <c r="N938" s="348"/>
      <c r="O938" s="348"/>
      <c r="P938" s="214">
        <v>0</v>
      </c>
      <c r="Q938" s="214">
        <v>1281.19</v>
      </c>
      <c r="R938" s="68" t="s">
        <v>1479</v>
      </c>
      <c r="S938" s="349"/>
      <c r="T938" s="272"/>
    </row>
    <row r="939" spans="1:20" ht="38.25">
      <c r="A939" s="191">
        <v>269</v>
      </c>
      <c r="B939" s="68"/>
      <c r="C939" s="212" t="s">
        <v>109</v>
      </c>
      <c r="D939" s="213">
        <v>45755</v>
      </c>
      <c r="E939" s="191" t="s">
        <v>3137</v>
      </c>
      <c r="F939" s="191" t="s">
        <v>3</v>
      </c>
      <c r="G939" s="191">
        <v>2275529</v>
      </c>
      <c r="H939" s="68"/>
      <c r="I939" s="197" t="s">
        <v>3605</v>
      </c>
      <c r="J939" s="68"/>
      <c r="K939" s="68"/>
      <c r="L939" s="68"/>
      <c r="M939" s="68"/>
      <c r="N939" s="348"/>
      <c r="O939" s="348"/>
      <c r="P939" s="214">
        <v>0</v>
      </c>
      <c r="Q939" s="214">
        <v>2182.25</v>
      </c>
      <c r="R939" s="68" t="s">
        <v>1479</v>
      </c>
      <c r="S939" s="349"/>
      <c r="T939" s="272"/>
    </row>
    <row r="940" spans="1:20" ht="38.25">
      <c r="A940" s="191">
        <v>130</v>
      </c>
      <c r="B940" s="68"/>
      <c r="C940" s="212" t="s">
        <v>58</v>
      </c>
      <c r="D940" s="213">
        <v>45755</v>
      </c>
      <c r="E940" s="191" t="s">
        <v>3138</v>
      </c>
      <c r="F940" s="191" t="s">
        <v>3</v>
      </c>
      <c r="G940" s="191">
        <v>2275530</v>
      </c>
      <c r="H940" s="68"/>
      <c r="I940" s="197" t="s">
        <v>3606</v>
      </c>
      <c r="J940" s="68"/>
      <c r="K940" s="68"/>
      <c r="L940" s="68"/>
      <c r="M940" s="68"/>
      <c r="N940" s="348"/>
      <c r="O940" s="348"/>
      <c r="P940" s="214">
        <v>0</v>
      </c>
      <c r="Q940" s="214">
        <v>240.13</v>
      </c>
      <c r="R940" s="68" t="s">
        <v>1479</v>
      </c>
      <c r="S940" s="349"/>
      <c r="T940" s="272"/>
    </row>
    <row r="941" spans="1:20" ht="51">
      <c r="A941" s="191">
        <v>86</v>
      </c>
      <c r="B941" s="68"/>
      <c r="C941" s="212" t="s">
        <v>50</v>
      </c>
      <c r="D941" s="213">
        <v>45755</v>
      </c>
      <c r="E941" s="191" t="s">
        <v>3139</v>
      </c>
      <c r="F941" s="191" t="s">
        <v>3</v>
      </c>
      <c r="G941" s="191">
        <v>2275535</v>
      </c>
      <c r="H941" s="68"/>
      <c r="I941" s="197" t="s">
        <v>3607</v>
      </c>
      <c r="J941" s="68"/>
      <c r="K941" s="68"/>
      <c r="L941" s="68"/>
      <c r="M941" s="68"/>
      <c r="N941" s="348"/>
      <c r="O941" s="348"/>
      <c r="P941" s="214">
        <v>0</v>
      </c>
      <c r="Q941" s="214">
        <v>50</v>
      </c>
      <c r="R941" s="68" t="s">
        <v>1479</v>
      </c>
      <c r="S941" s="349"/>
      <c r="T941" s="272"/>
    </row>
    <row r="942" spans="1:20" ht="51">
      <c r="A942" s="191" t="s">
        <v>550</v>
      </c>
      <c r="B942" s="68"/>
      <c r="C942" s="212" t="s">
        <v>589</v>
      </c>
      <c r="D942" s="213">
        <v>45755</v>
      </c>
      <c r="E942" s="191" t="s">
        <v>3140</v>
      </c>
      <c r="F942" s="191" t="s">
        <v>3</v>
      </c>
      <c r="G942" s="191">
        <v>2275536</v>
      </c>
      <c r="H942" s="68"/>
      <c r="I942" s="197" t="s">
        <v>3608</v>
      </c>
      <c r="J942" s="68"/>
      <c r="K942" s="68"/>
      <c r="L942" s="68"/>
      <c r="M942" s="68"/>
      <c r="N942" s="348"/>
      <c r="O942" s="348"/>
      <c r="P942" s="214">
        <v>0</v>
      </c>
      <c r="Q942" s="214">
        <v>3291.7</v>
      </c>
      <c r="R942" s="68" t="s">
        <v>1479</v>
      </c>
      <c r="S942" s="349"/>
      <c r="T942" s="272"/>
    </row>
    <row r="943" spans="1:20" ht="51">
      <c r="A943" s="191" t="s">
        <v>550</v>
      </c>
      <c r="B943" s="68"/>
      <c r="C943" s="212" t="s">
        <v>589</v>
      </c>
      <c r="D943" s="213">
        <v>45755</v>
      </c>
      <c r="E943" s="191" t="s">
        <v>3141</v>
      </c>
      <c r="F943" s="191" t="s">
        <v>3</v>
      </c>
      <c r="G943" s="191">
        <v>2275539</v>
      </c>
      <c r="H943" s="68"/>
      <c r="I943" s="197" t="s">
        <v>3608</v>
      </c>
      <c r="J943" s="68"/>
      <c r="K943" s="68"/>
      <c r="L943" s="68"/>
      <c r="M943" s="68"/>
      <c r="N943" s="348"/>
      <c r="O943" s="348"/>
      <c r="P943" s="214">
        <v>0</v>
      </c>
      <c r="Q943" s="214">
        <v>3291.7</v>
      </c>
      <c r="R943" s="68" t="s">
        <v>1479</v>
      </c>
      <c r="S943" s="349"/>
      <c r="T943" s="272"/>
    </row>
    <row r="944" spans="1:20" ht="51">
      <c r="A944" s="191" t="s">
        <v>550</v>
      </c>
      <c r="B944" s="68"/>
      <c r="C944" s="212" t="s">
        <v>589</v>
      </c>
      <c r="D944" s="213">
        <v>45755</v>
      </c>
      <c r="E944" s="191" t="s">
        <v>3142</v>
      </c>
      <c r="F944" s="191" t="s">
        <v>3</v>
      </c>
      <c r="G944" s="191">
        <v>2275567</v>
      </c>
      <c r="H944" s="68"/>
      <c r="I944" s="197" t="s">
        <v>3609</v>
      </c>
      <c r="J944" s="68"/>
      <c r="K944" s="68"/>
      <c r="L944" s="68"/>
      <c r="M944" s="68"/>
      <c r="N944" s="348"/>
      <c r="O944" s="348"/>
      <c r="P944" s="214">
        <v>0</v>
      </c>
      <c r="Q944" s="214">
        <v>8349.69</v>
      </c>
      <c r="R944" s="68" t="s">
        <v>1479</v>
      </c>
      <c r="S944" s="349"/>
      <c r="T944" s="272"/>
    </row>
    <row r="945" spans="1:20" ht="51">
      <c r="A945" s="191" t="s">
        <v>550</v>
      </c>
      <c r="B945" s="68"/>
      <c r="C945" s="212" t="s">
        <v>589</v>
      </c>
      <c r="D945" s="213">
        <v>45755</v>
      </c>
      <c r="E945" s="191" t="s">
        <v>3143</v>
      </c>
      <c r="F945" s="191" t="s">
        <v>3</v>
      </c>
      <c r="G945" s="191">
        <v>2275563</v>
      </c>
      <c r="H945" s="68"/>
      <c r="I945" s="197" t="s">
        <v>3610</v>
      </c>
      <c r="J945" s="68"/>
      <c r="K945" s="68"/>
      <c r="L945" s="68"/>
      <c r="M945" s="68"/>
      <c r="N945" s="348"/>
      <c r="O945" s="348"/>
      <c r="P945" s="214">
        <v>0</v>
      </c>
      <c r="Q945" s="214">
        <v>8333.74</v>
      </c>
      <c r="R945" s="68" t="s">
        <v>1479</v>
      </c>
      <c r="S945" s="349"/>
      <c r="T945" s="272"/>
    </row>
    <row r="946" spans="1:20" ht="51">
      <c r="A946" s="191">
        <v>385</v>
      </c>
      <c r="B946" s="68"/>
      <c r="C946" s="212" t="s">
        <v>688</v>
      </c>
      <c r="D946" s="213">
        <v>45755</v>
      </c>
      <c r="E946" s="191" t="s">
        <v>3144</v>
      </c>
      <c r="F946" s="191" t="s">
        <v>3</v>
      </c>
      <c r="G946" s="191">
        <v>2275574</v>
      </c>
      <c r="H946" s="68"/>
      <c r="I946" s="197" t="s">
        <v>3611</v>
      </c>
      <c r="J946" s="68"/>
      <c r="K946" s="68"/>
      <c r="L946" s="68"/>
      <c r="M946" s="68"/>
      <c r="N946" s="348"/>
      <c r="O946" s="348"/>
      <c r="P946" s="214">
        <v>0</v>
      </c>
      <c r="Q946" s="214">
        <v>30</v>
      </c>
      <c r="R946" s="68" t="s">
        <v>1479</v>
      </c>
      <c r="S946" s="349"/>
      <c r="T946" s="272"/>
    </row>
    <row r="947" spans="1:20" ht="38.25">
      <c r="A947" s="191" t="s">
        <v>550</v>
      </c>
      <c r="B947" s="68"/>
      <c r="C947" s="212" t="s">
        <v>589</v>
      </c>
      <c r="D947" s="213">
        <v>45755</v>
      </c>
      <c r="E947" s="191" t="s">
        <v>3145</v>
      </c>
      <c r="F947" s="191" t="s">
        <v>3</v>
      </c>
      <c r="G947" s="191">
        <v>2275586</v>
      </c>
      <c r="H947" s="68"/>
      <c r="I947" s="197" t="s">
        <v>3612</v>
      </c>
      <c r="J947" s="68"/>
      <c r="K947" s="68"/>
      <c r="L947" s="68"/>
      <c r="M947" s="68"/>
      <c r="N947" s="348"/>
      <c r="O947" s="348"/>
      <c r="P947" s="214">
        <v>0</v>
      </c>
      <c r="Q947" s="214">
        <v>6575</v>
      </c>
      <c r="R947" s="68" t="s">
        <v>1479</v>
      </c>
      <c r="S947" s="349"/>
      <c r="T947" s="272"/>
    </row>
    <row r="948" spans="1:20" ht="38.25">
      <c r="A948" s="191" t="s">
        <v>550</v>
      </c>
      <c r="B948" s="68"/>
      <c r="C948" s="212" t="s">
        <v>589</v>
      </c>
      <c r="D948" s="213">
        <v>45755</v>
      </c>
      <c r="E948" s="191" t="s">
        <v>3146</v>
      </c>
      <c r="F948" s="191" t="s">
        <v>3</v>
      </c>
      <c r="G948" s="191">
        <v>2275605</v>
      </c>
      <c r="H948" s="68"/>
      <c r="I948" s="197" t="s">
        <v>3612</v>
      </c>
      <c r="J948" s="68"/>
      <c r="K948" s="68"/>
      <c r="L948" s="68"/>
      <c r="M948" s="68"/>
      <c r="N948" s="348"/>
      <c r="O948" s="348"/>
      <c r="P948" s="214">
        <v>0</v>
      </c>
      <c r="Q948" s="214">
        <v>30.53</v>
      </c>
      <c r="R948" s="68" t="s">
        <v>1479</v>
      </c>
      <c r="S948" s="349"/>
      <c r="T948" s="272"/>
    </row>
    <row r="949" spans="1:20" ht="38.25">
      <c r="A949" s="191">
        <v>15</v>
      </c>
      <c r="B949" s="68"/>
      <c r="C949" s="212" t="s">
        <v>39</v>
      </c>
      <c r="D949" s="213">
        <v>45755</v>
      </c>
      <c r="E949" s="191" t="s">
        <v>3147</v>
      </c>
      <c r="F949" s="191" t="s">
        <v>3</v>
      </c>
      <c r="G949" s="191">
        <v>2275625</v>
      </c>
      <c r="H949" s="68"/>
      <c r="I949" s="197" t="s">
        <v>3613</v>
      </c>
      <c r="J949" s="68"/>
      <c r="K949" s="68"/>
      <c r="L949" s="68"/>
      <c r="M949" s="68"/>
      <c r="N949" s="348"/>
      <c r="O949" s="348"/>
      <c r="P949" s="214">
        <v>0</v>
      </c>
      <c r="Q949" s="214">
        <v>213.18</v>
      </c>
      <c r="R949" s="68" t="s">
        <v>1479</v>
      </c>
      <c r="S949" s="349"/>
      <c r="T949" s="272"/>
    </row>
    <row r="950" spans="1:20" ht="38.25">
      <c r="A950" s="191" t="s">
        <v>550</v>
      </c>
      <c r="B950" s="68"/>
      <c r="C950" s="212" t="s">
        <v>589</v>
      </c>
      <c r="D950" s="213">
        <v>45755</v>
      </c>
      <c r="E950" s="191" t="s">
        <v>3148</v>
      </c>
      <c r="F950" s="191" t="s">
        <v>3</v>
      </c>
      <c r="G950" s="191">
        <v>2275626</v>
      </c>
      <c r="H950" s="68"/>
      <c r="I950" s="197" t="s">
        <v>3614</v>
      </c>
      <c r="J950" s="68"/>
      <c r="K950" s="68"/>
      <c r="L950" s="68"/>
      <c r="M950" s="68"/>
      <c r="N950" s="348"/>
      <c r="O950" s="348"/>
      <c r="P950" s="214">
        <v>0</v>
      </c>
      <c r="Q950" s="214">
        <v>2084</v>
      </c>
      <c r="R950" s="68" t="s">
        <v>1479</v>
      </c>
      <c r="S950" s="349"/>
      <c r="T950" s="272"/>
    </row>
    <row r="951" spans="1:20" ht="51">
      <c r="A951" s="191">
        <v>16</v>
      </c>
      <c r="B951" s="68"/>
      <c r="C951" s="212" t="s">
        <v>40</v>
      </c>
      <c r="D951" s="213">
        <v>45755</v>
      </c>
      <c r="E951" s="191" t="s">
        <v>3149</v>
      </c>
      <c r="F951" s="191" t="s">
        <v>3</v>
      </c>
      <c r="G951" s="191">
        <v>2275504</v>
      </c>
      <c r="H951" s="68"/>
      <c r="I951" s="197" t="s">
        <v>3616</v>
      </c>
      <c r="J951" s="68"/>
      <c r="K951" s="68"/>
      <c r="L951" s="68"/>
      <c r="M951" s="68"/>
      <c r="N951" s="348"/>
      <c r="O951" s="348"/>
      <c r="P951" s="214">
        <v>0</v>
      </c>
      <c r="Q951" s="214">
        <v>2544.34</v>
      </c>
      <c r="R951" s="68" t="s">
        <v>1479</v>
      </c>
      <c r="S951" s="349"/>
      <c r="T951" s="272"/>
    </row>
    <row r="952" spans="1:20" ht="51">
      <c r="A952" s="191" t="s">
        <v>550</v>
      </c>
      <c r="B952" s="68"/>
      <c r="C952" s="212" t="s">
        <v>589</v>
      </c>
      <c r="D952" s="213">
        <v>45755</v>
      </c>
      <c r="E952" s="191" t="s">
        <v>3150</v>
      </c>
      <c r="F952" s="191" t="s">
        <v>3</v>
      </c>
      <c r="G952" s="191">
        <v>2275506</v>
      </c>
      <c r="H952" s="68"/>
      <c r="I952" s="197" t="s">
        <v>3617</v>
      </c>
      <c r="J952" s="68"/>
      <c r="K952" s="68"/>
      <c r="L952" s="68"/>
      <c r="M952" s="68"/>
      <c r="N952" s="348"/>
      <c r="O952" s="348"/>
      <c r="P952" s="214">
        <v>0</v>
      </c>
      <c r="Q952" s="214">
        <v>5570.45</v>
      </c>
      <c r="R952" s="68" t="s">
        <v>1479</v>
      </c>
      <c r="S952" s="349"/>
      <c r="T952" s="272"/>
    </row>
    <row r="953" spans="1:20" ht="51">
      <c r="A953" s="191">
        <v>25</v>
      </c>
      <c r="B953" s="68"/>
      <c r="C953" s="212" t="s">
        <v>42</v>
      </c>
      <c r="D953" s="213">
        <v>45755</v>
      </c>
      <c r="E953" s="191" t="s">
        <v>3151</v>
      </c>
      <c r="F953" s="191" t="s">
        <v>3</v>
      </c>
      <c r="G953" s="191">
        <v>2275507</v>
      </c>
      <c r="H953" s="68"/>
      <c r="I953" s="197" t="s">
        <v>3618</v>
      </c>
      <c r="J953" s="68"/>
      <c r="K953" s="68"/>
      <c r="L953" s="68"/>
      <c r="M953" s="68"/>
      <c r="N953" s="348"/>
      <c r="O953" s="348"/>
      <c r="P953" s="214">
        <v>0</v>
      </c>
      <c r="Q953" s="214">
        <v>113.48</v>
      </c>
      <c r="R953" s="68" t="s">
        <v>1479</v>
      </c>
      <c r="S953" s="349"/>
      <c r="T953" s="272"/>
    </row>
    <row r="954" spans="1:20" ht="89.25">
      <c r="A954" s="191">
        <v>590</v>
      </c>
      <c r="B954" s="68"/>
      <c r="C954" s="212" t="s">
        <v>1280</v>
      </c>
      <c r="D954" s="213">
        <v>45755</v>
      </c>
      <c r="E954" s="191" t="s">
        <v>3152</v>
      </c>
      <c r="F954" s="191" t="s">
        <v>6</v>
      </c>
      <c r="G954" s="191">
        <v>22990</v>
      </c>
      <c r="H954" s="68"/>
      <c r="I954" s="197" t="s">
        <v>3619</v>
      </c>
      <c r="J954" s="68"/>
      <c r="K954" s="68"/>
      <c r="L954" s="68"/>
      <c r="M954" s="68"/>
      <c r="N954" s="348"/>
      <c r="O954" s="348"/>
      <c r="P954" s="214">
        <v>0</v>
      </c>
      <c r="Q954" s="214">
        <v>543715.19999999995</v>
      </c>
      <c r="R954" s="68" t="s">
        <v>1479</v>
      </c>
      <c r="S954" s="349"/>
      <c r="T954" s="272"/>
    </row>
    <row r="955" spans="1:20" ht="89.25">
      <c r="A955" s="191">
        <v>590</v>
      </c>
      <c r="B955" s="68"/>
      <c r="C955" s="212" t="s">
        <v>1280</v>
      </c>
      <c r="D955" s="213">
        <v>45755</v>
      </c>
      <c r="E955" s="191" t="s">
        <v>3153</v>
      </c>
      <c r="F955" s="191" t="s">
        <v>6</v>
      </c>
      <c r="G955" s="191">
        <v>22988</v>
      </c>
      <c r="H955" s="68"/>
      <c r="I955" s="197" t="s">
        <v>3620</v>
      </c>
      <c r="J955" s="68"/>
      <c r="K955" s="68"/>
      <c r="L955" s="68"/>
      <c r="M955" s="68"/>
      <c r="N955" s="348"/>
      <c r="O955" s="348"/>
      <c r="P955" s="214">
        <v>0</v>
      </c>
      <c r="Q955" s="214">
        <v>33590.21</v>
      </c>
      <c r="R955" s="68" t="s">
        <v>1479</v>
      </c>
      <c r="S955" s="349"/>
      <c r="T955" s="272"/>
    </row>
    <row r="956" spans="1:20" ht="89.25">
      <c r="A956" s="191">
        <v>590</v>
      </c>
      <c r="B956" s="68"/>
      <c r="C956" s="212" t="s">
        <v>1280</v>
      </c>
      <c r="D956" s="213">
        <v>45755</v>
      </c>
      <c r="E956" s="191" t="s">
        <v>3154</v>
      </c>
      <c r="F956" s="191" t="s">
        <v>6</v>
      </c>
      <c r="G956" s="191">
        <v>22987</v>
      </c>
      <c r="H956" s="68"/>
      <c r="I956" s="197" t="s">
        <v>3621</v>
      </c>
      <c r="J956" s="68"/>
      <c r="K956" s="68"/>
      <c r="L956" s="68"/>
      <c r="M956" s="68"/>
      <c r="N956" s="348"/>
      <c r="O956" s="348"/>
      <c r="P956" s="214">
        <v>0</v>
      </c>
      <c r="Q956" s="214">
        <v>50385.31</v>
      </c>
      <c r="R956" s="68" t="s">
        <v>1479</v>
      </c>
      <c r="S956" s="349"/>
      <c r="T956" s="272"/>
    </row>
    <row r="957" spans="1:20" ht="89.25">
      <c r="A957" s="191">
        <v>590</v>
      </c>
      <c r="B957" s="68"/>
      <c r="C957" s="212" t="s">
        <v>1280</v>
      </c>
      <c r="D957" s="213">
        <v>45755</v>
      </c>
      <c r="E957" s="191" t="s">
        <v>3155</v>
      </c>
      <c r="F957" s="191" t="s">
        <v>6</v>
      </c>
      <c r="G957" s="191">
        <v>22989</v>
      </c>
      <c r="H957" s="68"/>
      <c r="I957" s="197" t="s">
        <v>3622</v>
      </c>
      <c r="J957" s="68"/>
      <c r="K957" s="68"/>
      <c r="L957" s="68"/>
      <c r="M957" s="68"/>
      <c r="N957" s="348"/>
      <c r="O957" s="348"/>
      <c r="P957" s="214">
        <v>0</v>
      </c>
      <c r="Q957" s="214">
        <v>63207.38</v>
      </c>
      <c r="R957" s="68" t="s">
        <v>1479</v>
      </c>
      <c r="S957" s="349"/>
      <c r="T957" s="272"/>
    </row>
    <row r="958" spans="1:20" ht="51">
      <c r="A958" s="191">
        <v>234</v>
      </c>
      <c r="B958" s="68"/>
      <c r="C958" s="212" t="s">
        <v>612</v>
      </c>
      <c r="D958" s="213">
        <v>45756</v>
      </c>
      <c r="E958" s="191" t="s">
        <v>3156</v>
      </c>
      <c r="F958" s="191" t="s">
        <v>3</v>
      </c>
      <c r="G958" s="191">
        <v>2275895</v>
      </c>
      <c r="H958" s="68"/>
      <c r="I958" s="197" t="s">
        <v>3623</v>
      </c>
      <c r="J958" s="68"/>
      <c r="K958" s="68"/>
      <c r="L958" s="68"/>
      <c r="M958" s="68"/>
      <c r="N958" s="348"/>
      <c r="O958" s="348"/>
      <c r="P958" s="214">
        <v>0</v>
      </c>
      <c r="Q958" s="214">
        <v>465</v>
      </c>
      <c r="R958" s="68" t="s">
        <v>1479</v>
      </c>
      <c r="S958" s="349"/>
      <c r="T958" s="272"/>
    </row>
    <row r="959" spans="1:20" ht="51">
      <c r="A959" s="191">
        <v>10</v>
      </c>
      <c r="B959" s="68"/>
      <c r="C959" s="212" t="s">
        <v>38</v>
      </c>
      <c r="D959" s="213">
        <v>45756</v>
      </c>
      <c r="E959" s="191" t="s">
        <v>3157</v>
      </c>
      <c r="F959" s="191" t="s">
        <v>3</v>
      </c>
      <c r="G959" s="191">
        <v>2275936</v>
      </c>
      <c r="H959" s="68"/>
      <c r="I959" s="197" t="s">
        <v>3624</v>
      </c>
      <c r="J959" s="68"/>
      <c r="K959" s="68"/>
      <c r="L959" s="68"/>
      <c r="M959" s="68"/>
      <c r="N959" s="348"/>
      <c r="O959" s="348"/>
      <c r="P959" s="214">
        <v>0</v>
      </c>
      <c r="Q959" s="214">
        <v>9</v>
      </c>
      <c r="R959" s="68" t="s">
        <v>1479</v>
      </c>
      <c r="S959" s="349"/>
      <c r="T959" s="272"/>
    </row>
    <row r="960" spans="1:20" ht="51">
      <c r="A960" s="191">
        <v>249</v>
      </c>
      <c r="B960" s="68"/>
      <c r="C960" s="212" t="s">
        <v>102</v>
      </c>
      <c r="D960" s="213">
        <v>45756</v>
      </c>
      <c r="E960" s="191" t="s">
        <v>3158</v>
      </c>
      <c r="F960" s="191" t="s">
        <v>3</v>
      </c>
      <c r="G960" s="191">
        <v>2275971</v>
      </c>
      <c r="H960" s="68"/>
      <c r="I960" s="197" t="s">
        <v>3625</v>
      </c>
      <c r="J960" s="68"/>
      <c r="K960" s="68"/>
      <c r="L960" s="68"/>
      <c r="M960" s="68"/>
      <c r="N960" s="348"/>
      <c r="O960" s="348"/>
      <c r="P960" s="214">
        <v>0</v>
      </c>
      <c r="Q960" s="214">
        <v>13.76</v>
      </c>
      <c r="R960" s="68" t="s">
        <v>1479</v>
      </c>
      <c r="S960" s="349"/>
      <c r="T960" s="272"/>
    </row>
    <row r="961" spans="1:20" ht="38.25">
      <c r="A961" s="191">
        <v>169</v>
      </c>
      <c r="B961" s="68"/>
      <c r="C961" s="212" t="s">
        <v>79</v>
      </c>
      <c r="D961" s="213">
        <v>45756</v>
      </c>
      <c r="E961" s="191" t="s">
        <v>3159</v>
      </c>
      <c r="F961" s="191" t="s">
        <v>3</v>
      </c>
      <c r="G961" s="191">
        <v>2275979</v>
      </c>
      <c r="H961" s="68"/>
      <c r="I961" s="197" t="s">
        <v>3626</v>
      </c>
      <c r="J961" s="68"/>
      <c r="K961" s="68"/>
      <c r="L961" s="68"/>
      <c r="M961" s="68"/>
      <c r="N961" s="348"/>
      <c r="O961" s="348"/>
      <c r="P961" s="214">
        <v>0</v>
      </c>
      <c r="Q961" s="214">
        <v>0.16</v>
      </c>
      <c r="R961" s="68" t="s">
        <v>1479</v>
      </c>
      <c r="S961" s="349"/>
      <c r="T961" s="272"/>
    </row>
    <row r="962" spans="1:20" ht="38.25">
      <c r="A962" s="191">
        <v>169</v>
      </c>
      <c r="B962" s="68"/>
      <c r="C962" s="212" t="s">
        <v>79</v>
      </c>
      <c r="D962" s="213">
        <v>45756</v>
      </c>
      <c r="E962" s="191" t="s">
        <v>3160</v>
      </c>
      <c r="F962" s="191" t="s">
        <v>3</v>
      </c>
      <c r="G962" s="191">
        <v>2275981</v>
      </c>
      <c r="H962" s="68"/>
      <c r="I962" s="197" t="s">
        <v>3627</v>
      </c>
      <c r="J962" s="68"/>
      <c r="K962" s="68"/>
      <c r="L962" s="68"/>
      <c r="M962" s="68"/>
      <c r="N962" s="348"/>
      <c r="O962" s="348"/>
      <c r="P962" s="214">
        <v>0</v>
      </c>
      <c r="Q962" s="214">
        <v>0.02</v>
      </c>
      <c r="R962" s="68" t="s">
        <v>1479</v>
      </c>
      <c r="S962" s="349"/>
      <c r="T962" s="272"/>
    </row>
    <row r="963" spans="1:20" ht="38.25">
      <c r="A963" s="191">
        <v>169</v>
      </c>
      <c r="B963" s="68"/>
      <c r="C963" s="212" t="s">
        <v>79</v>
      </c>
      <c r="D963" s="213">
        <v>45756</v>
      </c>
      <c r="E963" s="191" t="s">
        <v>3161</v>
      </c>
      <c r="F963" s="191" t="s">
        <v>3</v>
      </c>
      <c r="G963" s="191">
        <v>2275984</v>
      </c>
      <c r="H963" s="68"/>
      <c r="I963" s="197" t="s">
        <v>3628</v>
      </c>
      <c r="J963" s="68"/>
      <c r="K963" s="68"/>
      <c r="L963" s="68"/>
      <c r="M963" s="68"/>
      <c r="N963" s="348"/>
      <c r="O963" s="348"/>
      <c r="P963" s="214">
        <v>0</v>
      </c>
      <c r="Q963" s="214">
        <v>0.13</v>
      </c>
      <c r="R963" s="68" t="s">
        <v>1479</v>
      </c>
      <c r="S963" s="349"/>
      <c r="T963" s="272"/>
    </row>
    <row r="964" spans="1:20" ht="38.25">
      <c r="A964" s="191">
        <v>169</v>
      </c>
      <c r="B964" s="68"/>
      <c r="C964" s="212" t="s">
        <v>79</v>
      </c>
      <c r="D964" s="213">
        <v>45756</v>
      </c>
      <c r="E964" s="191" t="s">
        <v>3162</v>
      </c>
      <c r="F964" s="191" t="s">
        <v>3</v>
      </c>
      <c r="G964" s="191">
        <v>2275985</v>
      </c>
      <c r="H964" s="68"/>
      <c r="I964" s="197" t="s">
        <v>3629</v>
      </c>
      <c r="J964" s="68"/>
      <c r="K964" s="68"/>
      <c r="L964" s="68"/>
      <c r="M964" s="68"/>
      <c r="N964" s="348"/>
      <c r="O964" s="348"/>
      <c r="P964" s="214">
        <v>0</v>
      </c>
      <c r="Q964" s="214">
        <v>0.8</v>
      </c>
      <c r="R964" s="68" t="s">
        <v>1479</v>
      </c>
      <c r="S964" s="349"/>
      <c r="T964" s="272"/>
    </row>
    <row r="965" spans="1:20" ht="51">
      <c r="A965" s="191">
        <v>203</v>
      </c>
      <c r="B965" s="68"/>
      <c r="C965" s="212" t="s">
        <v>86</v>
      </c>
      <c r="D965" s="213">
        <v>45756</v>
      </c>
      <c r="E965" s="191" t="s">
        <v>3163</v>
      </c>
      <c r="F965" s="191" t="s">
        <v>3</v>
      </c>
      <c r="G965" s="191">
        <v>2276056</v>
      </c>
      <c r="H965" s="68"/>
      <c r="I965" s="197" t="s">
        <v>3630</v>
      </c>
      <c r="J965" s="68"/>
      <c r="K965" s="68"/>
      <c r="L965" s="68"/>
      <c r="M965" s="68"/>
      <c r="N965" s="348"/>
      <c r="O965" s="348"/>
      <c r="P965" s="214">
        <v>0</v>
      </c>
      <c r="Q965" s="214">
        <v>259.7</v>
      </c>
      <c r="R965" s="68" t="s">
        <v>1479</v>
      </c>
      <c r="S965" s="349"/>
      <c r="T965" s="272"/>
    </row>
    <row r="966" spans="1:20" ht="51">
      <c r="A966" s="191">
        <v>203</v>
      </c>
      <c r="B966" s="68"/>
      <c r="C966" s="212" t="s">
        <v>86</v>
      </c>
      <c r="D966" s="213">
        <v>45756</v>
      </c>
      <c r="E966" s="191" t="s">
        <v>3164</v>
      </c>
      <c r="F966" s="191" t="s">
        <v>3</v>
      </c>
      <c r="G966" s="191">
        <v>2276057</v>
      </c>
      <c r="H966" s="68"/>
      <c r="I966" s="197" t="s">
        <v>3631</v>
      </c>
      <c r="J966" s="68"/>
      <c r="K966" s="68"/>
      <c r="L966" s="68"/>
      <c r="M966" s="68"/>
      <c r="N966" s="348"/>
      <c r="O966" s="348"/>
      <c r="P966" s="214">
        <v>0</v>
      </c>
      <c r="Q966" s="214">
        <v>259.7</v>
      </c>
      <c r="R966" s="68" t="s">
        <v>1479</v>
      </c>
      <c r="S966" s="349"/>
      <c r="T966" s="272"/>
    </row>
    <row r="967" spans="1:20" ht="51">
      <c r="A967" s="191">
        <v>15</v>
      </c>
      <c r="B967" s="68"/>
      <c r="C967" s="212" t="s">
        <v>39</v>
      </c>
      <c r="D967" s="213">
        <v>45756</v>
      </c>
      <c r="E967" s="191" t="s">
        <v>3165</v>
      </c>
      <c r="F967" s="191" t="s">
        <v>3</v>
      </c>
      <c r="G967" s="191">
        <v>2276076</v>
      </c>
      <c r="H967" s="68"/>
      <c r="I967" s="197" t="s">
        <v>3632</v>
      </c>
      <c r="J967" s="68"/>
      <c r="K967" s="68"/>
      <c r="L967" s="68"/>
      <c r="M967" s="68"/>
      <c r="N967" s="348"/>
      <c r="O967" s="348"/>
      <c r="P967" s="214">
        <v>0</v>
      </c>
      <c r="Q967" s="214">
        <v>252.74</v>
      </c>
      <c r="R967" s="68" t="s">
        <v>1479</v>
      </c>
      <c r="S967" s="349"/>
      <c r="T967" s="272"/>
    </row>
    <row r="968" spans="1:20" ht="38.25">
      <c r="A968" s="191">
        <v>526</v>
      </c>
      <c r="B968" s="68"/>
      <c r="C968" s="212" t="s">
        <v>1262</v>
      </c>
      <c r="D968" s="213">
        <v>45756</v>
      </c>
      <c r="E968" s="191" t="s">
        <v>3166</v>
      </c>
      <c r="F968" s="191" t="s">
        <v>3</v>
      </c>
      <c r="G968" s="191">
        <v>2276080</v>
      </c>
      <c r="H968" s="68"/>
      <c r="I968" s="197" t="s">
        <v>3633</v>
      </c>
      <c r="J968" s="68"/>
      <c r="K968" s="68"/>
      <c r="L968" s="68"/>
      <c r="M968" s="68"/>
      <c r="N968" s="348"/>
      <c r="O968" s="348"/>
      <c r="P968" s="214">
        <v>0</v>
      </c>
      <c r="Q968" s="214">
        <v>292</v>
      </c>
      <c r="R968" s="68" t="s">
        <v>1479</v>
      </c>
      <c r="S968" s="349"/>
      <c r="T968" s="272"/>
    </row>
    <row r="969" spans="1:20" ht="51">
      <c r="A969" s="191">
        <v>15</v>
      </c>
      <c r="B969" s="68"/>
      <c r="C969" s="212" t="s">
        <v>39</v>
      </c>
      <c r="D969" s="213">
        <v>45756</v>
      </c>
      <c r="E969" s="191" t="s">
        <v>3167</v>
      </c>
      <c r="F969" s="191" t="s">
        <v>3</v>
      </c>
      <c r="G969" s="191">
        <v>2275925</v>
      </c>
      <c r="H969" s="68"/>
      <c r="I969" s="197" t="s">
        <v>3634</v>
      </c>
      <c r="J969" s="68"/>
      <c r="K969" s="68"/>
      <c r="L969" s="68"/>
      <c r="M969" s="68"/>
      <c r="N969" s="348"/>
      <c r="O969" s="348"/>
      <c r="P969" s="214">
        <v>0</v>
      </c>
      <c r="Q969" s="214">
        <v>100</v>
      </c>
      <c r="R969" s="68" t="s">
        <v>1479</v>
      </c>
      <c r="S969" s="349"/>
      <c r="T969" s="272"/>
    </row>
    <row r="970" spans="1:20" ht="51">
      <c r="A970" s="191" t="s">
        <v>550</v>
      </c>
      <c r="B970" s="68"/>
      <c r="C970" s="212" t="s">
        <v>589</v>
      </c>
      <c r="D970" s="213">
        <v>45756</v>
      </c>
      <c r="E970" s="191" t="s">
        <v>3168</v>
      </c>
      <c r="F970" s="191" t="s">
        <v>3</v>
      </c>
      <c r="G970" s="191">
        <v>2275960</v>
      </c>
      <c r="H970" s="68"/>
      <c r="I970" s="197" t="s">
        <v>3635</v>
      </c>
      <c r="J970" s="68"/>
      <c r="K970" s="68"/>
      <c r="L970" s="68"/>
      <c r="M970" s="68"/>
      <c r="N970" s="348"/>
      <c r="O970" s="348"/>
      <c r="P970" s="214">
        <v>0</v>
      </c>
      <c r="Q970" s="214">
        <v>4837.96</v>
      </c>
      <c r="R970" s="68" t="s">
        <v>1479</v>
      </c>
      <c r="S970" s="349"/>
      <c r="T970" s="272"/>
    </row>
    <row r="971" spans="1:20" ht="51">
      <c r="A971" s="191">
        <v>46</v>
      </c>
      <c r="B971" s="68"/>
      <c r="C971" s="212" t="s">
        <v>1367</v>
      </c>
      <c r="D971" s="213">
        <v>45756</v>
      </c>
      <c r="E971" s="191" t="s">
        <v>3169</v>
      </c>
      <c r="F971" s="191" t="s">
        <v>3</v>
      </c>
      <c r="G971" s="191">
        <v>2275963</v>
      </c>
      <c r="H971" s="68"/>
      <c r="I971" s="197" t="s">
        <v>3636</v>
      </c>
      <c r="J971" s="68"/>
      <c r="K971" s="68"/>
      <c r="L971" s="68"/>
      <c r="M971" s="68"/>
      <c r="N971" s="348"/>
      <c r="O971" s="348"/>
      <c r="P971" s="214">
        <v>0</v>
      </c>
      <c r="Q971" s="214">
        <v>3087.7</v>
      </c>
      <c r="R971" s="68" t="s">
        <v>1479</v>
      </c>
      <c r="S971" s="349"/>
      <c r="T971" s="272"/>
    </row>
    <row r="972" spans="1:20" ht="51">
      <c r="A972" s="191" t="s">
        <v>550</v>
      </c>
      <c r="B972" s="68"/>
      <c r="C972" s="212" t="s">
        <v>589</v>
      </c>
      <c r="D972" s="213">
        <v>45756</v>
      </c>
      <c r="E972" s="191" t="s">
        <v>3170</v>
      </c>
      <c r="F972" s="191" t="s">
        <v>3</v>
      </c>
      <c r="G972" s="191">
        <v>2275964</v>
      </c>
      <c r="H972" s="68"/>
      <c r="I972" s="197" t="s">
        <v>3637</v>
      </c>
      <c r="J972" s="68"/>
      <c r="K972" s="68"/>
      <c r="L972" s="68"/>
      <c r="M972" s="68"/>
      <c r="N972" s="348"/>
      <c r="O972" s="348"/>
      <c r="P972" s="214">
        <v>0</v>
      </c>
      <c r="Q972" s="214">
        <v>17082.13</v>
      </c>
      <c r="R972" s="68" t="s">
        <v>1479</v>
      </c>
      <c r="S972" s="349"/>
      <c r="T972" s="272"/>
    </row>
    <row r="973" spans="1:20" ht="51">
      <c r="A973" s="191" t="s">
        <v>550</v>
      </c>
      <c r="B973" s="68"/>
      <c r="C973" s="212" t="s">
        <v>589</v>
      </c>
      <c r="D973" s="213">
        <v>45756</v>
      </c>
      <c r="E973" s="191" t="s">
        <v>3171</v>
      </c>
      <c r="F973" s="191" t="s">
        <v>3</v>
      </c>
      <c r="G973" s="191">
        <v>2275967</v>
      </c>
      <c r="H973" s="68"/>
      <c r="I973" s="197" t="s">
        <v>3638</v>
      </c>
      <c r="J973" s="68"/>
      <c r="K973" s="68"/>
      <c r="L973" s="68"/>
      <c r="M973" s="68"/>
      <c r="N973" s="348"/>
      <c r="O973" s="348"/>
      <c r="P973" s="214">
        <v>0</v>
      </c>
      <c r="Q973" s="214">
        <v>5128.45</v>
      </c>
      <c r="R973" s="68" t="s">
        <v>1479</v>
      </c>
      <c r="S973" s="349"/>
      <c r="T973" s="272"/>
    </row>
    <row r="974" spans="1:20" ht="51">
      <c r="A974" s="191" t="s">
        <v>550</v>
      </c>
      <c r="B974" s="68"/>
      <c r="C974" s="212" t="s">
        <v>589</v>
      </c>
      <c r="D974" s="213">
        <v>45756</v>
      </c>
      <c r="E974" s="191" t="s">
        <v>3172</v>
      </c>
      <c r="F974" s="191" t="s">
        <v>3</v>
      </c>
      <c r="G974" s="191">
        <v>2275969</v>
      </c>
      <c r="H974" s="68"/>
      <c r="I974" s="197" t="s">
        <v>3639</v>
      </c>
      <c r="J974" s="68"/>
      <c r="K974" s="68"/>
      <c r="L974" s="68"/>
      <c r="M974" s="68"/>
      <c r="N974" s="348"/>
      <c r="O974" s="348"/>
      <c r="P974" s="214">
        <v>0</v>
      </c>
      <c r="Q974" s="214">
        <v>4531.8500000000004</v>
      </c>
      <c r="R974" s="68" t="s">
        <v>1479</v>
      </c>
      <c r="S974" s="349"/>
      <c r="T974" s="272"/>
    </row>
    <row r="975" spans="1:20" ht="63.75">
      <c r="A975" s="191">
        <v>86</v>
      </c>
      <c r="B975" s="68"/>
      <c r="C975" s="212" t="s">
        <v>50</v>
      </c>
      <c r="D975" s="213">
        <v>45756</v>
      </c>
      <c r="E975" s="191" t="s">
        <v>3173</v>
      </c>
      <c r="F975" s="191" t="s">
        <v>3</v>
      </c>
      <c r="G975" s="191">
        <v>2276103</v>
      </c>
      <c r="H975" s="68"/>
      <c r="I975" s="197" t="s">
        <v>3640</v>
      </c>
      <c r="J975" s="68"/>
      <c r="K975" s="68"/>
      <c r="L975" s="68"/>
      <c r="M975" s="68"/>
      <c r="N975" s="348"/>
      <c r="O975" s="348"/>
      <c r="P975" s="214">
        <v>0</v>
      </c>
      <c r="Q975" s="214">
        <v>16359.95</v>
      </c>
      <c r="R975" s="68" t="s">
        <v>1479</v>
      </c>
      <c r="S975" s="349"/>
      <c r="T975" s="272"/>
    </row>
    <row r="976" spans="1:20" ht="63.75">
      <c r="A976" s="191" t="s">
        <v>544</v>
      </c>
      <c r="B976" s="68"/>
      <c r="C976" s="212" t="s">
        <v>679</v>
      </c>
      <c r="D976" s="213">
        <v>45756</v>
      </c>
      <c r="E976" s="191" t="s">
        <v>3174</v>
      </c>
      <c r="F976" s="191" t="s">
        <v>6</v>
      </c>
      <c r="G976" s="191">
        <v>2201781</v>
      </c>
      <c r="H976" s="68"/>
      <c r="I976" s="197" t="s">
        <v>3641</v>
      </c>
      <c r="J976" s="68"/>
      <c r="K976" s="68"/>
      <c r="L976" s="68"/>
      <c r="M976" s="68"/>
      <c r="N976" s="348"/>
      <c r="O976" s="348"/>
      <c r="P976" s="214">
        <v>0</v>
      </c>
      <c r="Q976" s="214">
        <v>14.92</v>
      </c>
      <c r="R976" s="68" t="s">
        <v>1479</v>
      </c>
      <c r="S976" s="349"/>
      <c r="T976" s="272"/>
    </row>
    <row r="977" spans="1:20" ht="63.75">
      <c r="A977" s="191" t="s">
        <v>544</v>
      </c>
      <c r="B977" s="68"/>
      <c r="C977" s="212" t="s">
        <v>679</v>
      </c>
      <c r="D977" s="213">
        <v>45756</v>
      </c>
      <c r="E977" s="191" t="s">
        <v>3175</v>
      </c>
      <c r="F977" s="191" t="s">
        <v>6</v>
      </c>
      <c r="G977" s="191">
        <v>2201782</v>
      </c>
      <c r="H977" s="68"/>
      <c r="I977" s="197" t="s">
        <v>3642</v>
      </c>
      <c r="J977" s="68"/>
      <c r="K977" s="68"/>
      <c r="L977" s="68"/>
      <c r="M977" s="68"/>
      <c r="N977" s="348"/>
      <c r="O977" s="348"/>
      <c r="P977" s="214">
        <v>0</v>
      </c>
      <c r="Q977" s="214">
        <v>345.38</v>
      </c>
      <c r="R977" s="68" t="s">
        <v>1479</v>
      </c>
      <c r="S977" s="349"/>
      <c r="T977" s="272"/>
    </row>
    <row r="978" spans="1:20" ht="63.75">
      <c r="A978" s="191" t="s">
        <v>544</v>
      </c>
      <c r="B978" s="68"/>
      <c r="C978" s="212" t="s">
        <v>679</v>
      </c>
      <c r="D978" s="213">
        <v>45756</v>
      </c>
      <c r="E978" s="191" t="s">
        <v>3176</v>
      </c>
      <c r="F978" s="191" t="s">
        <v>6</v>
      </c>
      <c r="G978" s="191">
        <v>2201807</v>
      </c>
      <c r="H978" s="68"/>
      <c r="I978" s="197" t="s">
        <v>3643</v>
      </c>
      <c r="J978" s="68"/>
      <c r="K978" s="68"/>
      <c r="L978" s="68"/>
      <c r="M978" s="68"/>
      <c r="N978" s="348"/>
      <c r="O978" s="348"/>
      <c r="P978" s="214">
        <v>0</v>
      </c>
      <c r="Q978" s="214">
        <v>16195</v>
      </c>
      <c r="R978" s="68" t="s">
        <v>1479</v>
      </c>
      <c r="S978" s="349"/>
      <c r="T978" s="272"/>
    </row>
    <row r="979" spans="1:20" ht="76.5">
      <c r="A979" s="191">
        <v>117</v>
      </c>
      <c r="B979" s="68"/>
      <c r="C979" s="212" t="s">
        <v>54</v>
      </c>
      <c r="D979" s="213">
        <v>45756</v>
      </c>
      <c r="E979" s="191" t="s">
        <v>3177</v>
      </c>
      <c r="F979" s="191" t="s">
        <v>10</v>
      </c>
      <c r="G979" s="191">
        <v>1124125</v>
      </c>
      <c r="H979" s="68"/>
      <c r="I979" s="197" t="s">
        <v>3644</v>
      </c>
      <c r="J979" s="68"/>
      <c r="K979" s="68"/>
      <c r="L979" s="68"/>
      <c r="M979" s="68"/>
      <c r="N979" s="348"/>
      <c r="O979" s="348"/>
      <c r="P979" s="214">
        <v>60</v>
      </c>
      <c r="Q979" s="214">
        <v>0</v>
      </c>
      <c r="R979" s="68" t="s">
        <v>1479</v>
      </c>
      <c r="S979" s="349"/>
      <c r="T979" s="272"/>
    </row>
    <row r="980" spans="1:20" ht="51">
      <c r="A980" s="191" t="s">
        <v>550</v>
      </c>
      <c r="B980" s="68"/>
      <c r="C980" s="212" t="s">
        <v>589</v>
      </c>
      <c r="D980" s="213">
        <v>45757</v>
      </c>
      <c r="E980" s="191" t="s">
        <v>3178</v>
      </c>
      <c r="F980" s="191" t="s">
        <v>3</v>
      </c>
      <c r="G980" s="191">
        <v>2276270</v>
      </c>
      <c r="H980" s="68"/>
      <c r="I980" s="197" t="s">
        <v>3645</v>
      </c>
      <c r="J980" s="68"/>
      <c r="K980" s="68"/>
      <c r="L980" s="68"/>
      <c r="M980" s="68"/>
      <c r="N980" s="348"/>
      <c r="O980" s="348"/>
      <c r="P980" s="214">
        <v>0</v>
      </c>
      <c r="Q980" s="214">
        <v>109.61</v>
      </c>
      <c r="R980" s="68" t="s">
        <v>1479</v>
      </c>
      <c r="S980" s="349"/>
      <c r="T980" s="272"/>
    </row>
    <row r="981" spans="1:20" ht="51">
      <c r="A981" s="191" t="s">
        <v>550</v>
      </c>
      <c r="B981" s="68"/>
      <c r="C981" s="212" t="s">
        <v>589</v>
      </c>
      <c r="D981" s="213">
        <v>45757</v>
      </c>
      <c r="E981" s="191" t="s">
        <v>3179</v>
      </c>
      <c r="F981" s="191" t="s">
        <v>3</v>
      </c>
      <c r="G981" s="191">
        <v>2276348</v>
      </c>
      <c r="H981" s="68"/>
      <c r="I981" s="197" t="s">
        <v>3646</v>
      </c>
      <c r="J981" s="68"/>
      <c r="K981" s="68"/>
      <c r="L981" s="68"/>
      <c r="M981" s="68"/>
      <c r="N981" s="348"/>
      <c r="O981" s="348"/>
      <c r="P981" s="214">
        <v>0</v>
      </c>
      <c r="Q981" s="214">
        <v>2920</v>
      </c>
      <c r="R981" s="68" t="s">
        <v>1479</v>
      </c>
      <c r="S981" s="349"/>
      <c r="T981" s="272"/>
    </row>
    <row r="982" spans="1:20" ht="51">
      <c r="A982" s="191">
        <v>203</v>
      </c>
      <c r="B982" s="68"/>
      <c r="C982" s="212" t="s">
        <v>86</v>
      </c>
      <c r="D982" s="213">
        <v>45757</v>
      </c>
      <c r="E982" s="191" t="s">
        <v>3180</v>
      </c>
      <c r="F982" s="191" t="s">
        <v>3</v>
      </c>
      <c r="G982" s="191">
        <v>2276366</v>
      </c>
      <c r="H982" s="68"/>
      <c r="I982" s="197" t="s">
        <v>3647</v>
      </c>
      <c r="J982" s="68"/>
      <c r="K982" s="68"/>
      <c r="L982" s="68"/>
      <c r="M982" s="68"/>
      <c r="N982" s="348"/>
      <c r="O982" s="348"/>
      <c r="P982" s="214">
        <v>0</v>
      </c>
      <c r="Q982" s="214">
        <v>259.7</v>
      </c>
      <c r="R982" s="68" t="s">
        <v>1479</v>
      </c>
      <c r="S982" s="349"/>
      <c r="T982" s="272"/>
    </row>
    <row r="983" spans="1:20" ht="38.25">
      <c r="A983" s="191">
        <v>16</v>
      </c>
      <c r="B983" s="68"/>
      <c r="C983" s="212" t="s">
        <v>40</v>
      </c>
      <c r="D983" s="213">
        <v>45757</v>
      </c>
      <c r="E983" s="191" t="s">
        <v>3181</v>
      </c>
      <c r="F983" s="191" t="s">
        <v>3</v>
      </c>
      <c r="G983" s="191">
        <v>2276396</v>
      </c>
      <c r="H983" s="68"/>
      <c r="I983" s="197" t="s">
        <v>3648</v>
      </c>
      <c r="J983" s="68"/>
      <c r="K983" s="68"/>
      <c r="L983" s="68"/>
      <c r="M983" s="68"/>
      <c r="N983" s="348"/>
      <c r="O983" s="348"/>
      <c r="P983" s="214">
        <v>0</v>
      </c>
      <c r="Q983" s="214">
        <v>889.09</v>
      </c>
      <c r="R983" s="68" t="s">
        <v>1479</v>
      </c>
      <c r="S983" s="349"/>
      <c r="T983" s="272"/>
    </row>
    <row r="984" spans="1:20" ht="38.25">
      <c r="A984" s="191">
        <v>16</v>
      </c>
      <c r="B984" s="68"/>
      <c r="C984" s="212" t="s">
        <v>40</v>
      </c>
      <c r="D984" s="213">
        <v>45757</v>
      </c>
      <c r="E984" s="191" t="s">
        <v>3182</v>
      </c>
      <c r="F984" s="191" t="s">
        <v>3</v>
      </c>
      <c r="G984" s="191">
        <v>2276397</v>
      </c>
      <c r="H984" s="68"/>
      <c r="I984" s="197" t="s">
        <v>3649</v>
      </c>
      <c r="J984" s="68"/>
      <c r="K984" s="68"/>
      <c r="L984" s="68"/>
      <c r="M984" s="68"/>
      <c r="N984" s="348"/>
      <c r="O984" s="348"/>
      <c r="P984" s="214">
        <v>0</v>
      </c>
      <c r="Q984" s="214">
        <v>485.09</v>
      </c>
      <c r="R984" s="68" t="s">
        <v>1479</v>
      </c>
      <c r="S984" s="349"/>
      <c r="T984" s="272"/>
    </row>
    <row r="985" spans="1:20" ht="51">
      <c r="A985" s="191">
        <v>222</v>
      </c>
      <c r="B985" s="68"/>
      <c r="C985" s="212" t="s">
        <v>93</v>
      </c>
      <c r="D985" s="213">
        <v>45757</v>
      </c>
      <c r="E985" s="191" t="s">
        <v>3183</v>
      </c>
      <c r="F985" s="191" t="s">
        <v>3</v>
      </c>
      <c r="G985" s="191">
        <v>2276425</v>
      </c>
      <c r="H985" s="68"/>
      <c r="I985" s="197" t="s">
        <v>3650</v>
      </c>
      <c r="J985" s="68"/>
      <c r="K985" s="68"/>
      <c r="L985" s="68"/>
      <c r="M985" s="68"/>
      <c r="N985" s="348"/>
      <c r="O985" s="348"/>
      <c r="P985" s="214">
        <v>0</v>
      </c>
      <c r="Q985" s="214">
        <v>700</v>
      </c>
      <c r="R985" s="68" t="s">
        <v>1479</v>
      </c>
      <c r="S985" s="349"/>
      <c r="T985" s="272"/>
    </row>
    <row r="986" spans="1:20" ht="51">
      <c r="A986" s="191">
        <v>81</v>
      </c>
      <c r="B986" s="68"/>
      <c r="C986" s="212" t="s">
        <v>49</v>
      </c>
      <c r="D986" s="213">
        <v>45757</v>
      </c>
      <c r="E986" s="191" t="s">
        <v>3184</v>
      </c>
      <c r="F986" s="191" t="s">
        <v>3</v>
      </c>
      <c r="G986" s="191">
        <v>2276337</v>
      </c>
      <c r="H986" s="68"/>
      <c r="I986" s="197" t="s">
        <v>3651</v>
      </c>
      <c r="J986" s="68"/>
      <c r="K986" s="68"/>
      <c r="L986" s="68"/>
      <c r="M986" s="68"/>
      <c r="N986" s="348"/>
      <c r="O986" s="348"/>
      <c r="P986" s="214">
        <v>0</v>
      </c>
      <c r="Q986" s="214">
        <v>19809.939999999999</v>
      </c>
      <c r="R986" s="68" t="s">
        <v>1479</v>
      </c>
      <c r="S986" s="349"/>
      <c r="T986" s="272"/>
    </row>
    <row r="987" spans="1:20" ht="51">
      <c r="A987" s="191" t="s">
        <v>550</v>
      </c>
      <c r="B987" s="68"/>
      <c r="C987" s="212" t="s">
        <v>589</v>
      </c>
      <c r="D987" s="213">
        <v>45757</v>
      </c>
      <c r="E987" s="191" t="s">
        <v>3185</v>
      </c>
      <c r="F987" s="191" t="s">
        <v>3</v>
      </c>
      <c r="G987" s="191">
        <v>2276340</v>
      </c>
      <c r="H987" s="68"/>
      <c r="I987" s="197" t="s">
        <v>3652</v>
      </c>
      <c r="J987" s="68"/>
      <c r="K987" s="68"/>
      <c r="L987" s="68"/>
      <c r="M987" s="68"/>
      <c r="N987" s="348"/>
      <c r="O987" s="348"/>
      <c r="P987" s="214">
        <v>0</v>
      </c>
      <c r="Q987" s="214">
        <v>6625.09</v>
      </c>
      <c r="R987" s="68" t="s">
        <v>1479</v>
      </c>
      <c r="S987" s="349"/>
      <c r="T987" s="272"/>
    </row>
    <row r="988" spans="1:20" ht="51">
      <c r="A988" s="191" t="s">
        <v>550</v>
      </c>
      <c r="B988" s="68"/>
      <c r="C988" s="212" t="s">
        <v>589</v>
      </c>
      <c r="D988" s="213">
        <v>45757</v>
      </c>
      <c r="E988" s="191" t="s">
        <v>3186</v>
      </c>
      <c r="F988" s="191" t="s">
        <v>3</v>
      </c>
      <c r="G988" s="191">
        <v>2276341</v>
      </c>
      <c r="H988" s="68"/>
      <c r="I988" s="197" t="s">
        <v>3653</v>
      </c>
      <c r="J988" s="68"/>
      <c r="K988" s="68"/>
      <c r="L988" s="68"/>
      <c r="M988" s="68"/>
      <c r="N988" s="348"/>
      <c r="O988" s="348"/>
      <c r="P988" s="214">
        <v>0</v>
      </c>
      <c r="Q988" s="214">
        <v>5487.14</v>
      </c>
      <c r="R988" s="68" t="s">
        <v>1479</v>
      </c>
      <c r="S988" s="349"/>
      <c r="T988" s="272"/>
    </row>
    <row r="989" spans="1:20" ht="89.25">
      <c r="A989" s="191">
        <v>513</v>
      </c>
      <c r="B989" s="68"/>
      <c r="C989" s="212" t="s">
        <v>160</v>
      </c>
      <c r="D989" s="213">
        <v>45757</v>
      </c>
      <c r="E989" s="191" t="s">
        <v>3187</v>
      </c>
      <c r="F989" s="191" t="s">
        <v>635</v>
      </c>
      <c r="G989" s="191">
        <v>11618685</v>
      </c>
      <c r="H989" s="68"/>
      <c r="I989" s="197" t="s">
        <v>3654</v>
      </c>
      <c r="J989" s="68"/>
      <c r="K989" s="68"/>
      <c r="L989" s="68"/>
      <c r="M989" s="68"/>
      <c r="N989" s="348"/>
      <c r="O989" s="348"/>
      <c r="P989" s="214">
        <v>43280297.170000002</v>
      </c>
      <c r="Q989" s="214">
        <v>0</v>
      </c>
      <c r="R989" s="68" t="s">
        <v>1479</v>
      </c>
      <c r="S989" s="349"/>
      <c r="T989" s="272"/>
    </row>
    <row r="990" spans="1:20" ht="76.5">
      <c r="A990" s="191">
        <v>117</v>
      </c>
      <c r="B990" s="68"/>
      <c r="C990" s="212" t="s">
        <v>54</v>
      </c>
      <c r="D990" s="213">
        <v>45757</v>
      </c>
      <c r="E990" s="191" t="s">
        <v>3188</v>
      </c>
      <c r="F990" s="191" t="s">
        <v>10</v>
      </c>
      <c r="G990" s="191">
        <v>1124175</v>
      </c>
      <c r="H990" s="68"/>
      <c r="I990" s="197" t="s">
        <v>3655</v>
      </c>
      <c r="J990" s="68"/>
      <c r="K990" s="68"/>
      <c r="L990" s="68"/>
      <c r="M990" s="68"/>
      <c r="N990" s="348"/>
      <c r="O990" s="348"/>
      <c r="P990" s="214">
        <v>60</v>
      </c>
      <c r="Q990" s="214">
        <v>0</v>
      </c>
      <c r="R990" s="68" t="s">
        <v>1479</v>
      </c>
      <c r="S990" s="349"/>
      <c r="T990" s="272"/>
    </row>
    <row r="991" spans="1:20" ht="89.25">
      <c r="A991" s="191">
        <v>513</v>
      </c>
      <c r="B991" s="68"/>
      <c r="C991" s="212" t="s">
        <v>160</v>
      </c>
      <c r="D991" s="213">
        <v>45757</v>
      </c>
      <c r="E991" s="191" t="s">
        <v>3189</v>
      </c>
      <c r="F991" s="191" t="s">
        <v>635</v>
      </c>
      <c r="G991" s="191">
        <v>11622627</v>
      </c>
      <c r="H991" s="68"/>
      <c r="I991" s="197" t="s">
        <v>3656</v>
      </c>
      <c r="J991" s="68"/>
      <c r="K991" s="68"/>
      <c r="L991" s="68"/>
      <c r="M991" s="68"/>
      <c r="N991" s="348"/>
      <c r="O991" s="348"/>
      <c r="P991" s="214">
        <v>14951401.34</v>
      </c>
      <c r="Q991" s="214">
        <v>0</v>
      </c>
      <c r="R991" s="68" t="s">
        <v>1479</v>
      </c>
      <c r="S991" s="349"/>
      <c r="T991" s="272"/>
    </row>
    <row r="992" spans="1:20" ht="51">
      <c r="A992" s="191">
        <v>163</v>
      </c>
      <c r="B992" s="68"/>
      <c r="C992" s="212" t="s">
        <v>78</v>
      </c>
      <c r="D992" s="213">
        <v>45758</v>
      </c>
      <c r="E992" s="191" t="s">
        <v>3190</v>
      </c>
      <c r="F992" s="191" t="s">
        <v>3</v>
      </c>
      <c r="G992" s="191">
        <v>2276583</v>
      </c>
      <c r="H992" s="68"/>
      <c r="I992" s="197" t="s">
        <v>3657</v>
      </c>
      <c r="J992" s="68"/>
      <c r="K992" s="68"/>
      <c r="L992" s="68"/>
      <c r="M992" s="68"/>
      <c r="N992" s="348"/>
      <c r="O992" s="348"/>
      <c r="P992" s="214">
        <v>0</v>
      </c>
      <c r="Q992" s="214">
        <v>30</v>
      </c>
      <c r="R992" s="68" t="s">
        <v>1479</v>
      </c>
      <c r="S992" s="349"/>
      <c r="T992" s="272"/>
    </row>
    <row r="993" spans="1:20" ht="63.75">
      <c r="A993" s="191" t="s">
        <v>550</v>
      </c>
      <c r="B993" s="68"/>
      <c r="C993" s="212" t="s">
        <v>589</v>
      </c>
      <c r="D993" s="213">
        <v>45758</v>
      </c>
      <c r="E993" s="191" t="s">
        <v>3191</v>
      </c>
      <c r="F993" s="191" t="s">
        <v>3</v>
      </c>
      <c r="G993" s="191">
        <v>2276628</v>
      </c>
      <c r="H993" s="68"/>
      <c r="I993" s="197" t="s">
        <v>3658</v>
      </c>
      <c r="J993" s="68"/>
      <c r="K993" s="68"/>
      <c r="L993" s="68"/>
      <c r="M993" s="68"/>
      <c r="N993" s="348"/>
      <c r="O993" s="348"/>
      <c r="P993" s="214">
        <v>0</v>
      </c>
      <c r="Q993" s="214">
        <v>427.78</v>
      </c>
      <c r="R993" s="68" t="s">
        <v>1479</v>
      </c>
      <c r="S993" s="349"/>
      <c r="T993" s="272"/>
    </row>
    <row r="994" spans="1:20" ht="63.75">
      <c r="A994" s="191">
        <v>221</v>
      </c>
      <c r="B994" s="68"/>
      <c r="C994" s="212" t="s">
        <v>92</v>
      </c>
      <c r="D994" s="213">
        <v>45758</v>
      </c>
      <c r="E994" s="191" t="s">
        <v>3192</v>
      </c>
      <c r="F994" s="191" t="s">
        <v>3</v>
      </c>
      <c r="G994" s="191">
        <v>2276759</v>
      </c>
      <c r="H994" s="68"/>
      <c r="I994" s="197" t="s">
        <v>3659</v>
      </c>
      <c r="J994" s="68"/>
      <c r="K994" s="68"/>
      <c r="L994" s="68"/>
      <c r="M994" s="68"/>
      <c r="N994" s="348"/>
      <c r="O994" s="348"/>
      <c r="P994" s="214">
        <v>0</v>
      </c>
      <c r="Q994" s="214">
        <v>15.46</v>
      </c>
      <c r="R994" s="68" t="s">
        <v>2328</v>
      </c>
      <c r="S994" s="349"/>
      <c r="T994" s="272"/>
    </row>
    <row r="995" spans="1:20" ht="38.25">
      <c r="A995" s="191" t="s">
        <v>550</v>
      </c>
      <c r="B995" s="68"/>
      <c r="C995" s="212" t="s">
        <v>589</v>
      </c>
      <c r="D995" s="213">
        <v>45758</v>
      </c>
      <c r="E995" s="191" t="s">
        <v>3193</v>
      </c>
      <c r="F995" s="191" t="s">
        <v>3</v>
      </c>
      <c r="G995" s="191">
        <v>2276784</v>
      </c>
      <c r="H995" s="68"/>
      <c r="I995" s="197" t="s">
        <v>3660</v>
      </c>
      <c r="J995" s="68"/>
      <c r="K995" s="68"/>
      <c r="L995" s="68"/>
      <c r="M995" s="68"/>
      <c r="N995" s="348"/>
      <c r="O995" s="348"/>
      <c r="P995" s="214">
        <v>0</v>
      </c>
      <c r="Q995" s="214">
        <v>1000</v>
      </c>
      <c r="R995" s="68" t="s">
        <v>1479</v>
      </c>
      <c r="S995" s="349"/>
      <c r="T995" s="272"/>
    </row>
    <row r="996" spans="1:20" ht="38.25">
      <c r="A996" s="191" t="s">
        <v>550</v>
      </c>
      <c r="B996" s="68"/>
      <c r="C996" s="212" t="s">
        <v>589</v>
      </c>
      <c r="D996" s="213">
        <v>45758</v>
      </c>
      <c r="E996" s="191" t="s">
        <v>3194</v>
      </c>
      <c r="F996" s="191" t="s">
        <v>3</v>
      </c>
      <c r="G996" s="191">
        <v>2276786</v>
      </c>
      <c r="H996" s="68"/>
      <c r="I996" s="197" t="s">
        <v>3661</v>
      </c>
      <c r="J996" s="68"/>
      <c r="K996" s="68"/>
      <c r="L996" s="68"/>
      <c r="M996" s="68"/>
      <c r="N996" s="348"/>
      <c r="O996" s="348"/>
      <c r="P996" s="214">
        <v>0</v>
      </c>
      <c r="Q996" s="214">
        <v>1000</v>
      </c>
      <c r="R996" s="68" t="s">
        <v>1479</v>
      </c>
      <c r="S996" s="349"/>
      <c r="T996" s="272"/>
    </row>
    <row r="997" spans="1:20" ht="38.25">
      <c r="A997" s="191" t="s">
        <v>550</v>
      </c>
      <c r="B997" s="68"/>
      <c r="C997" s="212" t="s">
        <v>589</v>
      </c>
      <c r="D997" s="213">
        <v>45758</v>
      </c>
      <c r="E997" s="191" t="s">
        <v>3195</v>
      </c>
      <c r="F997" s="191" t="s">
        <v>3</v>
      </c>
      <c r="G997" s="191">
        <v>2276787</v>
      </c>
      <c r="H997" s="68"/>
      <c r="I997" s="197" t="s">
        <v>3662</v>
      </c>
      <c r="J997" s="68"/>
      <c r="K997" s="68"/>
      <c r="L997" s="68"/>
      <c r="M997" s="68"/>
      <c r="N997" s="348"/>
      <c r="O997" s="348"/>
      <c r="P997" s="214">
        <v>0</v>
      </c>
      <c r="Q997" s="214">
        <v>1177.75</v>
      </c>
      <c r="R997" s="68" t="s">
        <v>1479</v>
      </c>
      <c r="S997" s="349"/>
      <c r="T997" s="272"/>
    </row>
    <row r="998" spans="1:20" ht="51">
      <c r="A998" s="191">
        <v>513</v>
      </c>
      <c r="B998" s="68"/>
      <c r="C998" s="212" t="s">
        <v>160</v>
      </c>
      <c r="D998" s="213">
        <v>45758</v>
      </c>
      <c r="E998" s="191" t="s">
        <v>3196</v>
      </c>
      <c r="F998" s="191" t="s">
        <v>3</v>
      </c>
      <c r="G998" s="191">
        <v>2276587</v>
      </c>
      <c r="H998" s="68"/>
      <c r="I998" s="197" t="s">
        <v>3663</v>
      </c>
      <c r="J998" s="68"/>
      <c r="K998" s="68"/>
      <c r="L998" s="68"/>
      <c r="M998" s="68"/>
      <c r="N998" s="348"/>
      <c r="O998" s="348"/>
      <c r="P998" s="214">
        <v>0</v>
      </c>
      <c r="Q998" s="214">
        <v>152.9</v>
      </c>
      <c r="R998" s="68" t="s">
        <v>1479</v>
      </c>
      <c r="S998" s="349"/>
      <c r="T998" s="272"/>
    </row>
    <row r="999" spans="1:20" ht="51">
      <c r="A999" s="191" t="s">
        <v>550</v>
      </c>
      <c r="B999" s="68"/>
      <c r="C999" s="212" t="s">
        <v>589</v>
      </c>
      <c r="D999" s="213">
        <v>45758</v>
      </c>
      <c r="E999" s="191" t="s">
        <v>3197</v>
      </c>
      <c r="F999" s="191" t="s">
        <v>3</v>
      </c>
      <c r="G999" s="191">
        <v>2276644</v>
      </c>
      <c r="H999" s="68"/>
      <c r="I999" s="197" t="s">
        <v>3664</v>
      </c>
      <c r="J999" s="68"/>
      <c r="K999" s="68"/>
      <c r="L999" s="68"/>
      <c r="M999" s="68"/>
      <c r="N999" s="348"/>
      <c r="O999" s="348"/>
      <c r="P999" s="214">
        <v>0</v>
      </c>
      <c r="Q999" s="214">
        <v>3721.53</v>
      </c>
      <c r="R999" s="68" t="s">
        <v>1479</v>
      </c>
      <c r="S999" s="349"/>
      <c r="T999" s="272"/>
    </row>
    <row r="1000" spans="1:20" ht="51">
      <c r="A1000" s="191" t="s">
        <v>550</v>
      </c>
      <c r="B1000" s="68"/>
      <c r="C1000" s="212" t="s">
        <v>589</v>
      </c>
      <c r="D1000" s="213">
        <v>45758</v>
      </c>
      <c r="E1000" s="191" t="s">
        <v>3198</v>
      </c>
      <c r="F1000" s="191" t="s">
        <v>3</v>
      </c>
      <c r="G1000" s="191">
        <v>2276645</v>
      </c>
      <c r="H1000" s="68"/>
      <c r="I1000" s="197" t="s">
        <v>3665</v>
      </c>
      <c r="J1000" s="68"/>
      <c r="K1000" s="68"/>
      <c r="L1000" s="68"/>
      <c r="M1000" s="68"/>
      <c r="N1000" s="348"/>
      <c r="O1000" s="348"/>
      <c r="P1000" s="214">
        <v>0</v>
      </c>
      <c r="Q1000" s="214">
        <v>3927.8</v>
      </c>
      <c r="R1000" s="68" t="s">
        <v>1479</v>
      </c>
      <c r="S1000" s="349"/>
      <c r="T1000" s="272"/>
    </row>
    <row r="1001" spans="1:20" ht="51">
      <c r="A1001" s="191">
        <v>16</v>
      </c>
      <c r="B1001" s="68"/>
      <c r="C1001" s="212" t="s">
        <v>40</v>
      </c>
      <c r="D1001" s="213">
        <v>45758</v>
      </c>
      <c r="E1001" s="191" t="s">
        <v>3199</v>
      </c>
      <c r="F1001" s="191" t="s">
        <v>3</v>
      </c>
      <c r="G1001" s="191">
        <v>2276647</v>
      </c>
      <c r="H1001" s="68"/>
      <c r="I1001" s="197" t="s">
        <v>3666</v>
      </c>
      <c r="J1001" s="68"/>
      <c r="K1001" s="68"/>
      <c r="L1001" s="68"/>
      <c r="M1001" s="68"/>
      <c r="N1001" s="348"/>
      <c r="O1001" s="348"/>
      <c r="P1001" s="214">
        <v>0</v>
      </c>
      <c r="Q1001" s="214">
        <v>6512.28</v>
      </c>
      <c r="R1001" s="68" t="s">
        <v>1479</v>
      </c>
      <c r="S1001" s="349"/>
      <c r="T1001" s="272"/>
    </row>
    <row r="1002" spans="1:20" ht="89.25">
      <c r="A1002" s="191">
        <v>513</v>
      </c>
      <c r="B1002" s="68"/>
      <c r="C1002" s="212" t="s">
        <v>160</v>
      </c>
      <c r="D1002" s="213">
        <v>45758</v>
      </c>
      <c r="E1002" s="191" t="s">
        <v>3200</v>
      </c>
      <c r="F1002" s="191" t="s">
        <v>635</v>
      </c>
      <c r="G1002" s="191">
        <v>11632138</v>
      </c>
      <c r="H1002" s="68"/>
      <c r="I1002" s="197" t="s">
        <v>3667</v>
      </c>
      <c r="J1002" s="68"/>
      <c r="K1002" s="68"/>
      <c r="L1002" s="68"/>
      <c r="M1002" s="68"/>
      <c r="N1002" s="348"/>
      <c r="O1002" s="348"/>
      <c r="P1002" s="214">
        <v>15774134.1</v>
      </c>
      <c r="Q1002" s="214">
        <v>0</v>
      </c>
      <c r="R1002" s="68" t="s">
        <v>1479</v>
      </c>
      <c r="S1002" s="349"/>
      <c r="T1002" s="272"/>
    </row>
    <row r="1003" spans="1:20" ht="38.25">
      <c r="A1003" s="191">
        <v>133</v>
      </c>
      <c r="B1003" s="68"/>
      <c r="C1003" s="212" t="s">
        <v>60</v>
      </c>
      <c r="D1003" s="213">
        <v>45761</v>
      </c>
      <c r="E1003" s="191" t="s">
        <v>3201</v>
      </c>
      <c r="F1003" s="191" t="s">
        <v>3</v>
      </c>
      <c r="G1003" s="191">
        <v>2276968</v>
      </c>
      <c r="H1003" s="68"/>
      <c r="I1003" s="197" t="s">
        <v>2694</v>
      </c>
      <c r="J1003" s="68"/>
      <c r="K1003" s="68"/>
      <c r="L1003" s="68"/>
      <c r="M1003" s="68"/>
      <c r="N1003" s="348"/>
      <c r="O1003" s="348"/>
      <c r="P1003" s="214">
        <v>0</v>
      </c>
      <c r="Q1003" s="214">
        <v>2553</v>
      </c>
      <c r="R1003" s="68" t="s">
        <v>1479</v>
      </c>
      <c r="S1003" s="349"/>
      <c r="T1003" s="272"/>
    </row>
    <row r="1004" spans="1:20" ht="38.25">
      <c r="A1004" s="191" t="s">
        <v>550</v>
      </c>
      <c r="B1004" s="68"/>
      <c r="C1004" s="212" t="s">
        <v>589</v>
      </c>
      <c r="D1004" s="213">
        <v>45761</v>
      </c>
      <c r="E1004" s="191" t="s">
        <v>3202</v>
      </c>
      <c r="F1004" s="191" t="s">
        <v>3</v>
      </c>
      <c r="G1004" s="191">
        <v>2276995</v>
      </c>
      <c r="H1004" s="68"/>
      <c r="I1004" s="197" t="s">
        <v>3668</v>
      </c>
      <c r="J1004" s="68"/>
      <c r="K1004" s="68"/>
      <c r="L1004" s="68"/>
      <c r="M1004" s="68"/>
      <c r="N1004" s="348"/>
      <c r="O1004" s="348"/>
      <c r="P1004" s="214">
        <v>0</v>
      </c>
      <c r="Q1004" s="214">
        <v>2000</v>
      </c>
      <c r="R1004" s="68" t="s">
        <v>1479</v>
      </c>
      <c r="S1004" s="349"/>
      <c r="T1004" s="272"/>
    </row>
    <row r="1005" spans="1:20" ht="38.25">
      <c r="A1005" s="191" t="s">
        <v>550</v>
      </c>
      <c r="B1005" s="68"/>
      <c r="C1005" s="212" t="s">
        <v>589</v>
      </c>
      <c r="D1005" s="213">
        <v>45761</v>
      </c>
      <c r="E1005" s="191" t="s">
        <v>3203</v>
      </c>
      <c r="F1005" s="191" t="s">
        <v>3</v>
      </c>
      <c r="G1005" s="191">
        <v>2277073</v>
      </c>
      <c r="H1005" s="68"/>
      <c r="I1005" s="197" t="s">
        <v>3670</v>
      </c>
      <c r="J1005" s="68"/>
      <c r="K1005" s="68"/>
      <c r="L1005" s="68"/>
      <c r="M1005" s="68"/>
      <c r="N1005" s="348"/>
      <c r="O1005" s="348"/>
      <c r="P1005" s="214">
        <v>0</v>
      </c>
      <c r="Q1005" s="214">
        <v>27.52</v>
      </c>
      <c r="R1005" s="68" t="s">
        <v>1479</v>
      </c>
      <c r="S1005" s="349"/>
      <c r="T1005" s="272"/>
    </row>
    <row r="1006" spans="1:20" ht="38.25">
      <c r="A1006" s="191" t="s">
        <v>550</v>
      </c>
      <c r="B1006" s="68"/>
      <c r="C1006" s="212" t="s">
        <v>589</v>
      </c>
      <c r="D1006" s="213">
        <v>45761</v>
      </c>
      <c r="E1006" s="191" t="s">
        <v>3204</v>
      </c>
      <c r="F1006" s="191" t="s">
        <v>3</v>
      </c>
      <c r="G1006" s="191">
        <v>2277109</v>
      </c>
      <c r="H1006" s="68"/>
      <c r="I1006" s="197" t="s">
        <v>1815</v>
      </c>
      <c r="J1006" s="68"/>
      <c r="K1006" s="68"/>
      <c r="L1006" s="68"/>
      <c r="M1006" s="68"/>
      <c r="N1006" s="348"/>
      <c r="O1006" s="348"/>
      <c r="P1006" s="214">
        <v>0</v>
      </c>
      <c r="Q1006" s="214">
        <v>42276.9</v>
      </c>
      <c r="R1006" s="68" t="s">
        <v>1479</v>
      </c>
      <c r="S1006" s="349"/>
      <c r="T1006" s="272"/>
    </row>
    <row r="1007" spans="1:20" ht="38.25">
      <c r="A1007" s="191" t="s">
        <v>550</v>
      </c>
      <c r="B1007" s="68"/>
      <c r="C1007" s="212" t="s">
        <v>589</v>
      </c>
      <c r="D1007" s="213">
        <v>45761</v>
      </c>
      <c r="E1007" s="191" t="s">
        <v>3205</v>
      </c>
      <c r="F1007" s="191" t="s">
        <v>3</v>
      </c>
      <c r="G1007" s="191">
        <v>2277140</v>
      </c>
      <c r="H1007" s="68"/>
      <c r="I1007" s="197" t="s">
        <v>2772</v>
      </c>
      <c r="J1007" s="68"/>
      <c r="K1007" s="68"/>
      <c r="L1007" s="68"/>
      <c r="M1007" s="68"/>
      <c r="N1007" s="348"/>
      <c r="O1007" s="348"/>
      <c r="P1007" s="214">
        <v>0</v>
      </c>
      <c r="Q1007" s="214">
        <v>750.2</v>
      </c>
      <c r="R1007" s="68" t="s">
        <v>1479</v>
      </c>
      <c r="S1007" s="349"/>
      <c r="T1007" s="272"/>
    </row>
    <row r="1008" spans="1:20" ht="51">
      <c r="A1008" s="191">
        <v>133</v>
      </c>
      <c r="B1008" s="68"/>
      <c r="C1008" s="212" t="s">
        <v>60</v>
      </c>
      <c r="D1008" s="213">
        <v>45761</v>
      </c>
      <c r="E1008" s="191" t="s">
        <v>3206</v>
      </c>
      <c r="F1008" s="191" t="s">
        <v>3</v>
      </c>
      <c r="G1008" s="191">
        <v>2277161</v>
      </c>
      <c r="H1008" s="68"/>
      <c r="I1008" s="197" t="s">
        <v>3671</v>
      </c>
      <c r="J1008" s="68"/>
      <c r="K1008" s="68"/>
      <c r="L1008" s="68"/>
      <c r="M1008" s="68"/>
      <c r="N1008" s="348"/>
      <c r="O1008" s="348"/>
      <c r="P1008" s="214">
        <v>0</v>
      </c>
      <c r="Q1008" s="214">
        <v>11080</v>
      </c>
      <c r="R1008" s="68" t="s">
        <v>1479</v>
      </c>
      <c r="S1008" s="349"/>
      <c r="T1008" s="272"/>
    </row>
    <row r="1009" spans="1:20" ht="38.25">
      <c r="A1009" s="191">
        <v>376</v>
      </c>
      <c r="B1009" s="68"/>
      <c r="C1009" s="212" t="s">
        <v>607</v>
      </c>
      <c r="D1009" s="213">
        <v>45761</v>
      </c>
      <c r="E1009" s="191" t="s">
        <v>3207</v>
      </c>
      <c r="F1009" s="191" t="s">
        <v>3</v>
      </c>
      <c r="G1009" s="191">
        <v>2277164</v>
      </c>
      <c r="H1009" s="68"/>
      <c r="I1009" s="197" t="s">
        <v>3672</v>
      </c>
      <c r="J1009" s="68"/>
      <c r="K1009" s="68"/>
      <c r="L1009" s="68"/>
      <c r="M1009" s="68"/>
      <c r="N1009" s="348"/>
      <c r="O1009" s="348"/>
      <c r="P1009" s="214">
        <v>0</v>
      </c>
      <c r="Q1009" s="214">
        <v>116</v>
      </c>
      <c r="R1009" s="68" t="s">
        <v>1479</v>
      </c>
      <c r="S1009" s="349"/>
      <c r="T1009" s="272"/>
    </row>
    <row r="1010" spans="1:20" ht="38.25">
      <c r="A1010" s="191">
        <v>266</v>
      </c>
      <c r="B1010" s="68"/>
      <c r="C1010" s="212" t="s">
        <v>1264</v>
      </c>
      <c r="D1010" s="213">
        <v>45761</v>
      </c>
      <c r="E1010" s="191" t="s">
        <v>3208</v>
      </c>
      <c r="F1010" s="191" t="s">
        <v>3</v>
      </c>
      <c r="G1010" s="191">
        <v>2277217</v>
      </c>
      <c r="H1010" s="68"/>
      <c r="I1010" s="197" t="s">
        <v>3673</v>
      </c>
      <c r="J1010" s="68"/>
      <c r="K1010" s="68"/>
      <c r="L1010" s="68"/>
      <c r="M1010" s="68"/>
      <c r="N1010" s="348"/>
      <c r="O1010" s="348"/>
      <c r="P1010" s="214">
        <v>0</v>
      </c>
      <c r="Q1010" s="214">
        <v>8015.72</v>
      </c>
      <c r="R1010" s="68" t="s">
        <v>1479</v>
      </c>
      <c r="S1010" s="349"/>
      <c r="T1010" s="272"/>
    </row>
    <row r="1011" spans="1:20" ht="63.75">
      <c r="A1011" s="191">
        <v>86</v>
      </c>
      <c r="B1011" s="68"/>
      <c r="C1011" s="212" t="s">
        <v>50</v>
      </c>
      <c r="D1011" s="213">
        <v>45761</v>
      </c>
      <c r="E1011" s="191" t="s">
        <v>3209</v>
      </c>
      <c r="F1011" s="191" t="s">
        <v>3</v>
      </c>
      <c r="G1011" s="191">
        <v>2277078</v>
      </c>
      <c r="H1011" s="68"/>
      <c r="I1011" s="197" t="s">
        <v>3674</v>
      </c>
      <c r="J1011" s="68"/>
      <c r="K1011" s="68"/>
      <c r="L1011" s="68"/>
      <c r="M1011" s="68"/>
      <c r="N1011" s="348"/>
      <c r="O1011" s="348"/>
      <c r="P1011" s="214">
        <v>0</v>
      </c>
      <c r="Q1011" s="214">
        <v>854047</v>
      </c>
      <c r="R1011" s="68" t="s">
        <v>1479</v>
      </c>
      <c r="S1011" s="349"/>
      <c r="T1011" s="272"/>
    </row>
    <row r="1012" spans="1:20" ht="63.75">
      <c r="A1012" s="191">
        <v>906</v>
      </c>
      <c r="B1012" s="68"/>
      <c r="C1012" s="212" t="s">
        <v>195</v>
      </c>
      <c r="D1012" s="213">
        <v>45761</v>
      </c>
      <c r="E1012" s="191" t="s">
        <v>3210</v>
      </c>
      <c r="F1012" s="191" t="s">
        <v>3</v>
      </c>
      <c r="G1012" s="191">
        <v>2277084</v>
      </c>
      <c r="H1012" s="68"/>
      <c r="I1012" s="197" t="s">
        <v>3675</v>
      </c>
      <c r="J1012" s="68"/>
      <c r="K1012" s="68"/>
      <c r="L1012" s="68"/>
      <c r="M1012" s="68"/>
      <c r="N1012" s="348"/>
      <c r="O1012" s="348"/>
      <c r="P1012" s="214">
        <v>0</v>
      </c>
      <c r="Q1012" s="214">
        <v>6040</v>
      </c>
      <c r="R1012" s="68" t="s">
        <v>1479</v>
      </c>
      <c r="S1012" s="349"/>
      <c r="T1012" s="272"/>
    </row>
    <row r="1013" spans="1:20" ht="51">
      <c r="A1013" s="191" t="s">
        <v>550</v>
      </c>
      <c r="B1013" s="68"/>
      <c r="C1013" s="212" t="s">
        <v>589</v>
      </c>
      <c r="D1013" s="213">
        <v>45761</v>
      </c>
      <c r="E1013" s="191" t="s">
        <v>3211</v>
      </c>
      <c r="F1013" s="191" t="s">
        <v>3</v>
      </c>
      <c r="G1013" s="191">
        <v>2277085</v>
      </c>
      <c r="H1013" s="68"/>
      <c r="I1013" s="197" t="s">
        <v>3676</v>
      </c>
      <c r="J1013" s="68"/>
      <c r="K1013" s="68"/>
      <c r="L1013" s="68"/>
      <c r="M1013" s="68"/>
      <c r="N1013" s="348"/>
      <c r="O1013" s="348"/>
      <c r="P1013" s="214">
        <v>0</v>
      </c>
      <c r="Q1013" s="214">
        <v>6182</v>
      </c>
      <c r="R1013" s="68" t="s">
        <v>1479</v>
      </c>
      <c r="S1013" s="349"/>
      <c r="T1013" s="272"/>
    </row>
    <row r="1014" spans="1:20" ht="76.5">
      <c r="A1014" s="191" t="s">
        <v>544</v>
      </c>
      <c r="B1014" s="68"/>
      <c r="C1014" s="212" t="s">
        <v>679</v>
      </c>
      <c r="D1014" s="213">
        <v>45761</v>
      </c>
      <c r="E1014" s="191" t="s">
        <v>3212</v>
      </c>
      <c r="F1014" s="191" t="s">
        <v>6</v>
      </c>
      <c r="G1014" s="191">
        <v>2203954</v>
      </c>
      <c r="H1014" s="68"/>
      <c r="I1014" s="197" t="s">
        <v>3677</v>
      </c>
      <c r="J1014" s="68"/>
      <c r="K1014" s="68"/>
      <c r="L1014" s="68"/>
      <c r="M1014" s="68"/>
      <c r="N1014" s="348"/>
      <c r="O1014" s="348"/>
      <c r="P1014" s="214">
        <v>0</v>
      </c>
      <c r="Q1014" s="214">
        <v>2171.14</v>
      </c>
      <c r="R1014" s="68" t="s">
        <v>1479</v>
      </c>
      <c r="S1014" s="349"/>
      <c r="T1014" s="272"/>
    </row>
    <row r="1015" spans="1:20" ht="89.25">
      <c r="A1015" s="191">
        <v>513</v>
      </c>
      <c r="B1015" s="68"/>
      <c r="C1015" s="212" t="s">
        <v>160</v>
      </c>
      <c r="D1015" s="213">
        <v>45761</v>
      </c>
      <c r="E1015" s="191" t="s">
        <v>3213</v>
      </c>
      <c r="F1015" s="191" t="s">
        <v>635</v>
      </c>
      <c r="G1015" s="191">
        <v>11632159</v>
      </c>
      <c r="H1015" s="68"/>
      <c r="I1015" s="197" t="s">
        <v>3678</v>
      </c>
      <c r="J1015" s="68"/>
      <c r="K1015" s="68"/>
      <c r="L1015" s="68"/>
      <c r="M1015" s="68"/>
      <c r="N1015" s="348"/>
      <c r="O1015" s="348"/>
      <c r="P1015" s="214">
        <v>34451694.5</v>
      </c>
      <c r="Q1015" s="214">
        <v>0</v>
      </c>
      <c r="R1015" s="68" t="s">
        <v>1479</v>
      </c>
      <c r="S1015" s="349"/>
      <c r="T1015" s="272"/>
    </row>
    <row r="1016" spans="1:20" ht="76.5">
      <c r="A1016" s="191">
        <v>117</v>
      </c>
      <c r="B1016" s="68"/>
      <c r="C1016" s="212" t="s">
        <v>54</v>
      </c>
      <c r="D1016" s="213">
        <v>45761</v>
      </c>
      <c r="E1016" s="191" t="s">
        <v>3214</v>
      </c>
      <c r="F1016" s="191" t="s">
        <v>10</v>
      </c>
      <c r="G1016" s="191">
        <v>1124308</v>
      </c>
      <c r="H1016" s="68"/>
      <c r="I1016" s="197" t="s">
        <v>3679</v>
      </c>
      <c r="J1016" s="68"/>
      <c r="K1016" s="68"/>
      <c r="L1016" s="68"/>
      <c r="M1016" s="68"/>
      <c r="N1016" s="348"/>
      <c r="O1016" s="348"/>
      <c r="P1016" s="214">
        <v>60</v>
      </c>
      <c r="Q1016" s="214">
        <v>0</v>
      </c>
      <c r="R1016" s="68" t="s">
        <v>1479</v>
      </c>
      <c r="S1016" s="349"/>
      <c r="T1016" s="272"/>
    </row>
    <row r="1017" spans="1:20" ht="89.25">
      <c r="A1017" s="191" t="s">
        <v>541</v>
      </c>
      <c r="B1017" s="68"/>
      <c r="C1017" s="212" t="s">
        <v>590</v>
      </c>
      <c r="D1017" s="213">
        <v>45761</v>
      </c>
      <c r="E1017" s="191" t="s">
        <v>3215</v>
      </c>
      <c r="F1017" s="191" t="s">
        <v>6</v>
      </c>
      <c r="G1017" s="191">
        <v>1124318</v>
      </c>
      <c r="H1017" s="68"/>
      <c r="I1017" s="197" t="s">
        <v>3680</v>
      </c>
      <c r="J1017" s="68"/>
      <c r="K1017" s="68"/>
      <c r="L1017" s="68"/>
      <c r="M1017" s="68"/>
      <c r="N1017" s="348"/>
      <c r="O1017" s="348"/>
      <c r="P1017" s="214">
        <v>0</v>
      </c>
      <c r="Q1017" s="214">
        <v>297328.08</v>
      </c>
      <c r="R1017" s="68" t="s">
        <v>1479</v>
      </c>
      <c r="S1017" s="349"/>
      <c r="T1017" s="272"/>
    </row>
    <row r="1018" spans="1:20" ht="51">
      <c r="A1018" s="191">
        <v>86</v>
      </c>
      <c r="B1018" s="68"/>
      <c r="C1018" s="212" t="s">
        <v>50</v>
      </c>
      <c r="D1018" s="213">
        <v>45762</v>
      </c>
      <c r="E1018" s="191" t="s">
        <v>3216</v>
      </c>
      <c r="F1018" s="191" t="s">
        <v>3</v>
      </c>
      <c r="G1018" s="191">
        <v>2277450</v>
      </c>
      <c r="H1018" s="68"/>
      <c r="I1018" s="197" t="s">
        <v>3681</v>
      </c>
      <c r="J1018" s="68"/>
      <c r="K1018" s="68"/>
      <c r="L1018" s="68"/>
      <c r="M1018" s="68"/>
      <c r="N1018" s="348"/>
      <c r="O1018" s="348"/>
      <c r="P1018" s="214">
        <v>0</v>
      </c>
      <c r="Q1018" s="214">
        <v>50</v>
      </c>
      <c r="R1018" s="68" t="s">
        <v>1479</v>
      </c>
      <c r="S1018" s="349"/>
      <c r="T1018" s="272"/>
    </row>
    <row r="1019" spans="1:20" ht="51">
      <c r="A1019" s="191">
        <v>661</v>
      </c>
      <c r="B1019" s="68"/>
      <c r="C1019" s="212" t="s">
        <v>177</v>
      </c>
      <c r="D1019" s="213">
        <v>45762</v>
      </c>
      <c r="E1019" s="191" t="s">
        <v>3217</v>
      </c>
      <c r="F1019" s="191" t="s">
        <v>3</v>
      </c>
      <c r="G1019" s="191">
        <v>2277522</v>
      </c>
      <c r="H1019" s="68"/>
      <c r="I1019" s="197" t="s">
        <v>2310</v>
      </c>
      <c r="J1019" s="68"/>
      <c r="K1019" s="68"/>
      <c r="L1019" s="68"/>
      <c r="M1019" s="68"/>
      <c r="N1019" s="348"/>
      <c r="O1019" s="348"/>
      <c r="P1019" s="214">
        <v>0</v>
      </c>
      <c r="Q1019" s="214">
        <v>4.13</v>
      </c>
      <c r="R1019" s="68" t="s">
        <v>1479</v>
      </c>
      <c r="S1019" s="349"/>
      <c r="T1019" s="272"/>
    </row>
    <row r="1020" spans="1:20" ht="51">
      <c r="A1020" s="191">
        <v>661</v>
      </c>
      <c r="B1020" s="68"/>
      <c r="C1020" s="212" t="s">
        <v>177</v>
      </c>
      <c r="D1020" s="213">
        <v>45762</v>
      </c>
      <c r="E1020" s="191" t="s">
        <v>3218</v>
      </c>
      <c r="F1020" s="191" t="s">
        <v>3</v>
      </c>
      <c r="G1020" s="191">
        <v>2277524</v>
      </c>
      <c r="H1020" s="68"/>
      <c r="I1020" s="197" t="s">
        <v>2310</v>
      </c>
      <c r="J1020" s="68"/>
      <c r="K1020" s="68"/>
      <c r="L1020" s="68"/>
      <c r="M1020" s="68"/>
      <c r="N1020" s="348"/>
      <c r="O1020" s="348"/>
      <c r="P1020" s="214">
        <v>0</v>
      </c>
      <c r="Q1020" s="214">
        <v>8.4</v>
      </c>
      <c r="R1020" s="68" t="s">
        <v>1479</v>
      </c>
      <c r="S1020" s="349"/>
      <c r="T1020" s="272"/>
    </row>
    <row r="1021" spans="1:20" ht="38.25">
      <c r="A1021" s="191" t="s">
        <v>550</v>
      </c>
      <c r="B1021" s="68"/>
      <c r="C1021" s="212" t="s">
        <v>589</v>
      </c>
      <c r="D1021" s="213">
        <v>45762</v>
      </c>
      <c r="E1021" s="191" t="s">
        <v>3219</v>
      </c>
      <c r="F1021" s="191" t="s">
        <v>3</v>
      </c>
      <c r="G1021" s="191">
        <v>2277563</v>
      </c>
      <c r="H1021" s="68"/>
      <c r="I1021" s="197" t="s">
        <v>3682</v>
      </c>
      <c r="J1021" s="68"/>
      <c r="K1021" s="68"/>
      <c r="L1021" s="68"/>
      <c r="M1021" s="68"/>
      <c r="N1021" s="348"/>
      <c r="O1021" s="348"/>
      <c r="P1021" s="214">
        <v>0</v>
      </c>
      <c r="Q1021" s="214">
        <v>1528.5</v>
      </c>
      <c r="R1021" s="68" t="s">
        <v>1479</v>
      </c>
      <c r="S1021" s="349"/>
      <c r="T1021" s="272"/>
    </row>
    <row r="1022" spans="1:20" ht="76.5">
      <c r="A1022" s="191">
        <v>374</v>
      </c>
      <c r="B1022" s="68"/>
      <c r="C1022" s="212" t="s">
        <v>606</v>
      </c>
      <c r="D1022" s="213">
        <v>45762</v>
      </c>
      <c r="E1022" s="191" t="s">
        <v>3220</v>
      </c>
      <c r="F1022" s="191" t="s">
        <v>3</v>
      </c>
      <c r="G1022" s="191">
        <v>2277568</v>
      </c>
      <c r="H1022" s="68"/>
      <c r="I1022" s="197" t="s">
        <v>3683</v>
      </c>
      <c r="J1022" s="68"/>
      <c r="K1022" s="68"/>
      <c r="L1022" s="68"/>
      <c r="M1022" s="68"/>
      <c r="N1022" s="348"/>
      <c r="O1022" s="348"/>
      <c r="P1022" s="214">
        <v>0</v>
      </c>
      <c r="Q1022" s="214">
        <v>465</v>
      </c>
      <c r="R1022" s="68" t="s">
        <v>1479</v>
      </c>
      <c r="S1022" s="349"/>
      <c r="T1022" s="272"/>
    </row>
    <row r="1023" spans="1:20" ht="51">
      <c r="A1023" s="191">
        <v>599</v>
      </c>
      <c r="B1023" s="68"/>
      <c r="C1023" s="212" t="s">
        <v>1245</v>
      </c>
      <c r="D1023" s="213">
        <v>45762</v>
      </c>
      <c r="E1023" s="191" t="s">
        <v>3221</v>
      </c>
      <c r="F1023" s="191" t="s">
        <v>3</v>
      </c>
      <c r="G1023" s="191">
        <v>2277592</v>
      </c>
      <c r="H1023" s="68"/>
      <c r="I1023" s="197" t="s">
        <v>3684</v>
      </c>
      <c r="J1023" s="68"/>
      <c r="K1023" s="68"/>
      <c r="L1023" s="68"/>
      <c r="M1023" s="68"/>
      <c r="N1023" s="348"/>
      <c r="O1023" s="348"/>
      <c r="P1023" s="214">
        <v>0</v>
      </c>
      <c r="Q1023" s="214">
        <v>17</v>
      </c>
      <c r="R1023" s="68" t="s">
        <v>1479</v>
      </c>
      <c r="S1023" s="349"/>
      <c r="T1023" s="272"/>
    </row>
    <row r="1024" spans="1:20" ht="51">
      <c r="A1024" s="191">
        <v>590</v>
      </c>
      <c r="B1024" s="68"/>
      <c r="C1024" s="212" t="s">
        <v>1280</v>
      </c>
      <c r="D1024" s="213">
        <v>45762</v>
      </c>
      <c r="E1024" s="191" t="s">
        <v>3222</v>
      </c>
      <c r="F1024" s="191" t="s">
        <v>3</v>
      </c>
      <c r="G1024" s="191">
        <v>2277709</v>
      </c>
      <c r="H1024" s="68"/>
      <c r="I1024" s="197" t="s">
        <v>3685</v>
      </c>
      <c r="J1024" s="68"/>
      <c r="K1024" s="68"/>
      <c r="L1024" s="68"/>
      <c r="M1024" s="68"/>
      <c r="N1024" s="348"/>
      <c r="O1024" s="348"/>
      <c r="P1024" s="214">
        <v>0</v>
      </c>
      <c r="Q1024" s="214">
        <v>1044</v>
      </c>
      <c r="R1024" s="68" t="s">
        <v>1479</v>
      </c>
      <c r="S1024" s="349"/>
      <c r="T1024" s="272"/>
    </row>
    <row r="1025" spans="1:20" ht="63.75">
      <c r="A1025" s="191">
        <v>269</v>
      </c>
      <c r="B1025" s="68"/>
      <c r="C1025" s="212" t="s">
        <v>109</v>
      </c>
      <c r="D1025" s="213">
        <v>45762</v>
      </c>
      <c r="E1025" s="191" t="s">
        <v>3223</v>
      </c>
      <c r="F1025" s="191" t="s">
        <v>3</v>
      </c>
      <c r="G1025" s="191">
        <v>2277548</v>
      </c>
      <c r="H1025" s="68"/>
      <c r="I1025" s="197" t="s">
        <v>5325</v>
      </c>
      <c r="J1025" s="68"/>
      <c r="K1025" s="68"/>
      <c r="L1025" s="68"/>
      <c r="M1025" s="68"/>
      <c r="N1025" s="348"/>
      <c r="O1025" s="348"/>
      <c r="P1025" s="214">
        <v>0</v>
      </c>
      <c r="Q1025" s="214">
        <v>49314.17</v>
      </c>
      <c r="R1025" s="68" t="s">
        <v>1479</v>
      </c>
      <c r="S1025" s="349"/>
      <c r="T1025" s="272"/>
    </row>
    <row r="1026" spans="1:20" ht="63.75">
      <c r="A1026" s="191">
        <v>269</v>
      </c>
      <c r="B1026" s="68"/>
      <c r="C1026" s="212" t="s">
        <v>109</v>
      </c>
      <c r="D1026" s="213">
        <v>45762</v>
      </c>
      <c r="E1026" s="191" t="s">
        <v>3223</v>
      </c>
      <c r="F1026" s="191" t="s">
        <v>3</v>
      </c>
      <c r="G1026" s="191">
        <v>2277548</v>
      </c>
      <c r="H1026" s="68"/>
      <c r="I1026" s="197" t="s">
        <v>5325</v>
      </c>
      <c r="J1026" s="68"/>
      <c r="K1026" s="68"/>
      <c r="L1026" s="68"/>
      <c r="M1026" s="68"/>
      <c r="N1026" s="348"/>
      <c r="O1026" s="348"/>
      <c r="P1026" s="214">
        <v>0</v>
      </c>
      <c r="Q1026" s="214">
        <v>45547.41</v>
      </c>
      <c r="R1026" s="68" t="s">
        <v>1479</v>
      </c>
      <c r="S1026" s="349"/>
      <c r="T1026" s="272"/>
    </row>
    <row r="1027" spans="1:20" ht="63.75">
      <c r="A1027" s="191">
        <v>660</v>
      </c>
      <c r="B1027" s="68"/>
      <c r="C1027" s="212" t="s">
        <v>176</v>
      </c>
      <c r="D1027" s="213">
        <v>45762</v>
      </c>
      <c r="E1027" s="191" t="s">
        <v>3223</v>
      </c>
      <c r="F1027" s="191" t="s">
        <v>3</v>
      </c>
      <c r="G1027" s="191">
        <v>2277548</v>
      </c>
      <c r="H1027" s="68"/>
      <c r="I1027" s="197" t="s">
        <v>5325</v>
      </c>
      <c r="J1027" s="68"/>
      <c r="K1027" s="68"/>
      <c r="L1027" s="68"/>
      <c r="M1027" s="68"/>
      <c r="N1027" s="348"/>
      <c r="O1027" s="348"/>
      <c r="P1027" s="214">
        <v>0</v>
      </c>
      <c r="Q1027" s="214">
        <v>542.16</v>
      </c>
      <c r="R1027" s="68" t="s">
        <v>1479</v>
      </c>
      <c r="S1027" s="349"/>
      <c r="T1027" s="272"/>
    </row>
    <row r="1028" spans="1:20" ht="51">
      <c r="A1028" s="191">
        <v>46</v>
      </c>
      <c r="B1028" s="68"/>
      <c r="C1028" s="212" t="s">
        <v>1367</v>
      </c>
      <c r="D1028" s="213">
        <v>45762</v>
      </c>
      <c r="E1028" s="191" t="s">
        <v>3224</v>
      </c>
      <c r="F1028" s="191" t="s">
        <v>3</v>
      </c>
      <c r="G1028" s="191">
        <v>2277556</v>
      </c>
      <c r="H1028" s="68"/>
      <c r="I1028" s="197" t="s">
        <v>3686</v>
      </c>
      <c r="J1028" s="68"/>
      <c r="K1028" s="68"/>
      <c r="L1028" s="68"/>
      <c r="M1028" s="68"/>
      <c r="N1028" s="348"/>
      <c r="O1028" s="348"/>
      <c r="P1028" s="214">
        <v>0</v>
      </c>
      <c r="Q1028" s="214">
        <v>30779.34</v>
      </c>
      <c r="R1028" s="68" t="s">
        <v>1479</v>
      </c>
      <c r="S1028" s="349"/>
      <c r="T1028" s="272"/>
    </row>
    <row r="1029" spans="1:20" ht="51">
      <c r="A1029" s="191">
        <v>385</v>
      </c>
      <c r="B1029" s="68"/>
      <c r="C1029" s="212" t="s">
        <v>688</v>
      </c>
      <c r="D1029" s="213">
        <v>45762</v>
      </c>
      <c r="E1029" s="191" t="s">
        <v>3225</v>
      </c>
      <c r="F1029" s="191" t="s">
        <v>3</v>
      </c>
      <c r="G1029" s="191">
        <v>2277557</v>
      </c>
      <c r="H1029" s="68"/>
      <c r="I1029" s="197" t="s">
        <v>3687</v>
      </c>
      <c r="J1029" s="68"/>
      <c r="K1029" s="68"/>
      <c r="L1029" s="68"/>
      <c r="M1029" s="68"/>
      <c r="N1029" s="348"/>
      <c r="O1029" s="348"/>
      <c r="P1029" s="214">
        <v>0</v>
      </c>
      <c r="Q1029" s="214">
        <v>17433.29</v>
      </c>
      <c r="R1029" s="68" t="s">
        <v>1479</v>
      </c>
      <c r="S1029" s="349"/>
      <c r="T1029" s="272"/>
    </row>
    <row r="1030" spans="1:20" ht="51">
      <c r="A1030" s="191">
        <v>267</v>
      </c>
      <c r="B1030" s="68"/>
      <c r="C1030" s="212" t="s">
        <v>107</v>
      </c>
      <c r="D1030" s="213">
        <v>45762</v>
      </c>
      <c r="E1030" s="191" t="s">
        <v>3226</v>
      </c>
      <c r="F1030" s="191" t="s">
        <v>3</v>
      </c>
      <c r="G1030" s="191">
        <v>2277559</v>
      </c>
      <c r="H1030" s="68"/>
      <c r="I1030" s="197" t="s">
        <v>3688</v>
      </c>
      <c r="J1030" s="68"/>
      <c r="K1030" s="68"/>
      <c r="L1030" s="68"/>
      <c r="M1030" s="68"/>
      <c r="N1030" s="348"/>
      <c r="O1030" s="348"/>
      <c r="P1030" s="214">
        <v>0</v>
      </c>
      <c r="Q1030" s="214">
        <v>12774</v>
      </c>
      <c r="R1030" s="68" t="s">
        <v>1479</v>
      </c>
      <c r="S1030" s="349"/>
      <c r="T1030" s="272"/>
    </row>
    <row r="1031" spans="1:20" ht="51">
      <c r="A1031" s="191">
        <v>650</v>
      </c>
      <c r="B1031" s="68"/>
      <c r="C1031" s="212" t="s">
        <v>175</v>
      </c>
      <c r="D1031" s="213">
        <v>45762</v>
      </c>
      <c r="E1031" s="191" t="s">
        <v>3227</v>
      </c>
      <c r="F1031" s="191" t="s">
        <v>3</v>
      </c>
      <c r="G1031" s="191">
        <v>2277560</v>
      </c>
      <c r="H1031" s="68"/>
      <c r="I1031" s="197" t="s">
        <v>3689</v>
      </c>
      <c r="J1031" s="68"/>
      <c r="K1031" s="68"/>
      <c r="L1031" s="68"/>
      <c r="M1031" s="68"/>
      <c r="N1031" s="348"/>
      <c r="O1031" s="348"/>
      <c r="P1031" s="214">
        <v>0</v>
      </c>
      <c r="Q1031" s="214">
        <v>10424.16</v>
      </c>
      <c r="R1031" s="68" t="s">
        <v>1479</v>
      </c>
      <c r="S1031" s="349"/>
      <c r="T1031" s="272"/>
    </row>
    <row r="1032" spans="1:20" ht="51">
      <c r="A1032" s="191" t="s">
        <v>550</v>
      </c>
      <c r="B1032" s="68"/>
      <c r="C1032" s="212" t="s">
        <v>589</v>
      </c>
      <c r="D1032" s="213">
        <v>45762</v>
      </c>
      <c r="E1032" s="191" t="s">
        <v>3228</v>
      </c>
      <c r="F1032" s="191" t="s">
        <v>3</v>
      </c>
      <c r="G1032" s="191">
        <v>2277562</v>
      </c>
      <c r="H1032" s="68"/>
      <c r="I1032" s="197" t="s">
        <v>3690</v>
      </c>
      <c r="J1032" s="68"/>
      <c r="K1032" s="68"/>
      <c r="L1032" s="68"/>
      <c r="M1032" s="68"/>
      <c r="N1032" s="348"/>
      <c r="O1032" s="348"/>
      <c r="P1032" s="214">
        <v>0</v>
      </c>
      <c r="Q1032" s="214">
        <v>6722.15</v>
      </c>
      <c r="R1032" s="68" t="s">
        <v>1479</v>
      </c>
      <c r="S1032" s="349"/>
      <c r="T1032" s="272"/>
    </row>
    <row r="1033" spans="1:20" ht="63.75">
      <c r="A1033" s="191">
        <v>311</v>
      </c>
      <c r="B1033" s="68"/>
      <c r="C1033" s="212" t="s">
        <v>132</v>
      </c>
      <c r="D1033" s="213">
        <v>45762</v>
      </c>
      <c r="E1033" s="191" t="s">
        <v>3229</v>
      </c>
      <c r="F1033" s="191" t="s">
        <v>3</v>
      </c>
      <c r="G1033" s="191">
        <v>2277564</v>
      </c>
      <c r="H1033" s="68"/>
      <c r="I1033" s="197" t="s">
        <v>3691</v>
      </c>
      <c r="J1033" s="68"/>
      <c r="K1033" s="68"/>
      <c r="L1033" s="68"/>
      <c r="M1033" s="68"/>
      <c r="N1033" s="348"/>
      <c r="O1033" s="348"/>
      <c r="P1033" s="214">
        <v>0</v>
      </c>
      <c r="Q1033" s="214">
        <v>4860.8</v>
      </c>
      <c r="R1033" s="68" t="s">
        <v>1479</v>
      </c>
      <c r="S1033" s="349"/>
      <c r="T1033" s="272"/>
    </row>
    <row r="1034" spans="1:20" ht="51">
      <c r="A1034" s="191">
        <v>169</v>
      </c>
      <c r="B1034" s="68"/>
      <c r="C1034" s="212" t="s">
        <v>79</v>
      </c>
      <c r="D1034" s="213">
        <v>45762</v>
      </c>
      <c r="E1034" s="191" t="s">
        <v>3230</v>
      </c>
      <c r="F1034" s="191" t="s">
        <v>3</v>
      </c>
      <c r="G1034" s="191">
        <v>2277567</v>
      </c>
      <c r="H1034" s="68"/>
      <c r="I1034" s="197" t="s">
        <v>3692</v>
      </c>
      <c r="J1034" s="68"/>
      <c r="K1034" s="68"/>
      <c r="L1034" s="68"/>
      <c r="M1034" s="68"/>
      <c r="N1034" s="348"/>
      <c r="O1034" s="348"/>
      <c r="P1034" s="214">
        <v>0</v>
      </c>
      <c r="Q1034" s="214">
        <v>5218.5</v>
      </c>
      <c r="R1034" s="68" t="s">
        <v>1479</v>
      </c>
      <c r="S1034" s="349"/>
      <c r="T1034" s="272"/>
    </row>
    <row r="1035" spans="1:20" ht="51">
      <c r="A1035" s="191" t="s">
        <v>542</v>
      </c>
      <c r="B1035" s="68"/>
      <c r="C1035" s="212" t="s">
        <v>687</v>
      </c>
      <c r="D1035" s="213">
        <v>45762</v>
      </c>
      <c r="E1035" s="191" t="s">
        <v>3231</v>
      </c>
      <c r="F1035" s="191" t="s">
        <v>6</v>
      </c>
      <c r="G1035" s="191">
        <v>3101058</v>
      </c>
      <c r="H1035" s="68"/>
      <c r="I1035" s="197" t="s">
        <v>3693</v>
      </c>
      <c r="J1035" s="68"/>
      <c r="K1035" s="68"/>
      <c r="L1035" s="68"/>
      <c r="M1035" s="68"/>
      <c r="N1035" s="348"/>
      <c r="O1035" s="348"/>
      <c r="P1035" s="214">
        <v>0</v>
      </c>
      <c r="Q1035" s="214">
        <v>2682487.0099999998</v>
      </c>
      <c r="R1035" s="68" t="s">
        <v>1479</v>
      </c>
      <c r="S1035" s="349"/>
      <c r="T1035" s="272"/>
    </row>
    <row r="1036" spans="1:20" ht="63.75">
      <c r="A1036" s="191">
        <v>291</v>
      </c>
      <c r="B1036" s="68"/>
      <c r="C1036" s="212" t="s">
        <v>119</v>
      </c>
      <c r="D1036" s="213">
        <v>45762</v>
      </c>
      <c r="E1036" s="191" t="s">
        <v>3232</v>
      </c>
      <c r="F1036" s="191" t="s">
        <v>10</v>
      </c>
      <c r="G1036" s="191">
        <v>3101517</v>
      </c>
      <c r="H1036" s="68"/>
      <c r="I1036" s="197" t="s">
        <v>3694</v>
      </c>
      <c r="J1036" s="68"/>
      <c r="K1036" s="68"/>
      <c r="L1036" s="68"/>
      <c r="M1036" s="68"/>
      <c r="N1036" s="348"/>
      <c r="O1036" s="348"/>
      <c r="P1036" s="214">
        <v>60</v>
      </c>
      <c r="Q1036" s="214">
        <v>0</v>
      </c>
      <c r="R1036" s="68" t="s">
        <v>1479</v>
      </c>
      <c r="S1036" s="349"/>
      <c r="T1036" s="272"/>
    </row>
    <row r="1037" spans="1:20" ht="89.25">
      <c r="A1037" s="191">
        <v>513</v>
      </c>
      <c r="B1037" s="68"/>
      <c r="C1037" s="212" t="s">
        <v>160</v>
      </c>
      <c r="D1037" s="213">
        <v>45762</v>
      </c>
      <c r="E1037" s="191" t="s">
        <v>3233</v>
      </c>
      <c r="F1037" s="191" t="s">
        <v>635</v>
      </c>
      <c r="G1037" s="191">
        <v>11643147</v>
      </c>
      <c r="H1037" s="68"/>
      <c r="I1037" s="197" t="s">
        <v>3695</v>
      </c>
      <c r="J1037" s="68"/>
      <c r="K1037" s="68"/>
      <c r="L1037" s="68"/>
      <c r="M1037" s="68"/>
      <c r="N1037" s="348"/>
      <c r="O1037" s="348"/>
      <c r="P1037" s="214">
        <v>23511240.899999999</v>
      </c>
      <c r="Q1037" s="214">
        <v>0</v>
      </c>
      <c r="R1037" s="68" t="s">
        <v>1479</v>
      </c>
      <c r="S1037" s="349"/>
      <c r="T1037" s="272"/>
    </row>
    <row r="1038" spans="1:20" ht="76.5">
      <c r="A1038" s="191" t="s">
        <v>542</v>
      </c>
      <c r="B1038" s="68"/>
      <c r="C1038" s="212" t="s">
        <v>687</v>
      </c>
      <c r="D1038" s="213">
        <v>45762</v>
      </c>
      <c r="E1038" s="191" t="s">
        <v>3234</v>
      </c>
      <c r="F1038" s="191" t="s">
        <v>10</v>
      </c>
      <c r="G1038" s="191">
        <v>20020</v>
      </c>
      <c r="H1038" s="68"/>
      <c r="I1038" s="197" t="s">
        <v>3696</v>
      </c>
      <c r="J1038" s="68"/>
      <c r="K1038" s="68"/>
      <c r="L1038" s="68"/>
      <c r="M1038" s="68"/>
      <c r="N1038" s="348"/>
      <c r="O1038" s="348"/>
      <c r="P1038" s="214">
        <v>3283.73</v>
      </c>
      <c r="Q1038" s="214">
        <v>0</v>
      </c>
      <c r="R1038" s="68" t="s">
        <v>1479</v>
      </c>
      <c r="S1038" s="349"/>
      <c r="T1038" s="272"/>
    </row>
    <row r="1039" spans="1:20" ht="51">
      <c r="A1039" s="191" t="s">
        <v>542</v>
      </c>
      <c r="B1039" s="68"/>
      <c r="C1039" s="212" t="s">
        <v>687</v>
      </c>
      <c r="D1039" s="213">
        <v>45762</v>
      </c>
      <c r="E1039" s="191" t="s">
        <v>3235</v>
      </c>
      <c r="F1039" s="191" t="s">
        <v>10</v>
      </c>
      <c r="G1039" s="191">
        <v>19864</v>
      </c>
      <c r="H1039" s="68"/>
      <c r="I1039" s="197" t="s">
        <v>3697</v>
      </c>
      <c r="J1039" s="68"/>
      <c r="K1039" s="68"/>
      <c r="L1039" s="68"/>
      <c r="M1039" s="68"/>
      <c r="N1039" s="348"/>
      <c r="O1039" s="348"/>
      <c r="P1039" s="214">
        <v>930.41</v>
      </c>
      <c r="Q1039" s="214">
        <v>0</v>
      </c>
      <c r="R1039" s="68" t="s">
        <v>1479</v>
      </c>
      <c r="S1039" s="349"/>
      <c r="T1039" s="272"/>
    </row>
    <row r="1040" spans="1:20" ht="63.75">
      <c r="A1040" s="191" t="s">
        <v>542</v>
      </c>
      <c r="B1040" s="68"/>
      <c r="C1040" s="212" t="s">
        <v>687</v>
      </c>
      <c r="D1040" s="213">
        <v>45762</v>
      </c>
      <c r="E1040" s="191" t="s">
        <v>3236</v>
      </c>
      <c r="F1040" s="191" t="s">
        <v>10</v>
      </c>
      <c r="G1040" s="191">
        <v>20016</v>
      </c>
      <c r="H1040" s="68"/>
      <c r="I1040" s="197" t="s">
        <v>3698</v>
      </c>
      <c r="J1040" s="68"/>
      <c r="K1040" s="68"/>
      <c r="L1040" s="68"/>
      <c r="M1040" s="68"/>
      <c r="N1040" s="348"/>
      <c r="O1040" s="348"/>
      <c r="P1040" s="214">
        <v>377.97</v>
      </c>
      <c r="Q1040" s="214">
        <v>0</v>
      </c>
      <c r="R1040" s="68" t="s">
        <v>1479</v>
      </c>
      <c r="S1040" s="349"/>
      <c r="T1040" s="272"/>
    </row>
    <row r="1041" spans="1:20" ht="63.75">
      <c r="A1041" s="191" t="s">
        <v>542</v>
      </c>
      <c r="B1041" s="68"/>
      <c r="C1041" s="212" t="s">
        <v>687</v>
      </c>
      <c r="D1041" s="213">
        <v>45762</v>
      </c>
      <c r="E1041" s="191" t="s">
        <v>3237</v>
      </c>
      <c r="F1041" s="191" t="s">
        <v>10</v>
      </c>
      <c r="G1041" s="191">
        <v>20017</v>
      </c>
      <c r="H1041" s="68"/>
      <c r="I1041" s="197" t="s">
        <v>3699</v>
      </c>
      <c r="J1041" s="68"/>
      <c r="K1041" s="68"/>
      <c r="L1041" s="68"/>
      <c r="M1041" s="68"/>
      <c r="N1041" s="348"/>
      <c r="O1041" s="348"/>
      <c r="P1041" s="214">
        <v>362.2</v>
      </c>
      <c r="Q1041" s="214">
        <v>0</v>
      </c>
      <c r="R1041" s="68" t="s">
        <v>1479</v>
      </c>
      <c r="S1041" s="349"/>
      <c r="T1041" s="272"/>
    </row>
    <row r="1042" spans="1:20" ht="76.5">
      <c r="A1042" s="191" t="s">
        <v>542</v>
      </c>
      <c r="B1042" s="68"/>
      <c r="C1042" s="212" t="s">
        <v>687</v>
      </c>
      <c r="D1042" s="213">
        <v>45762</v>
      </c>
      <c r="E1042" s="191" t="s">
        <v>3238</v>
      </c>
      <c r="F1042" s="191" t="s">
        <v>10</v>
      </c>
      <c r="G1042" s="191">
        <v>20015</v>
      </c>
      <c r="H1042" s="68"/>
      <c r="I1042" s="197" t="s">
        <v>3700</v>
      </c>
      <c r="J1042" s="68"/>
      <c r="K1042" s="68"/>
      <c r="L1042" s="68"/>
      <c r="M1042" s="68"/>
      <c r="N1042" s="348"/>
      <c r="O1042" s="348"/>
      <c r="P1042" s="214">
        <v>2628.95</v>
      </c>
      <c r="Q1042" s="214">
        <v>0</v>
      </c>
      <c r="R1042" s="68" t="s">
        <v>1479</v>
      </c>
      <c r="S1042" s="349"/>
      <c r="T1042" s="272"/>
    </row>
    <row r="1043" spans="1:20" ht="76.5">
      <c r="A1043" s="191" t="s">
        <v>542</v>
      </c>
      <c r="B1043" s="68"/>
      <c r="C1043" s="212" t="s">
        <v>687</v>
      </c>
      <c r="D1043" s="213">
        <v>45762</v>
      </c>
      <c r="E1043" s="191" t="s">
        <v>3239</v>
      </c>
      <c r="F1043" s="191" t="s">
        <v>10</v>
      </c>
      <c r="G1043" s="191">
        <v>20018</v>
      </c>
      <c r="H1043" s="68"/>
      <c r="I1043" s="197" t="s">
        <v>3701</v>
      </c>
      <c r="J1043" s="68"/>
      <c r="K1043" s="68"/>
      <c r="L1043" s="68"/>
      <c r="M1043" s="68"/>
      <c r="N1043" s="348"/>
      <c r="O1043" s="348"/>
      <c r="P1043" s="214">
        <v>791.56</v>
      </c>
      <c r="Q1043" s="214">
        <v>0</v>
      </c>
      <c r="R1043" s="68" t="s">
        <v>1479</v>
      </c>
      <c r="S1043" s="349"/>
      <c r="T1043" s="272"/>
    </row>
    <row r="1044" spans="1:20" ht="76.5">
      <c r="A1044" s="191" t="s">
        <v>542</v>
      </c>
      <c r="B1044" s="68"/>
      <c r="C1044" s="212" t="s">
        <v>687</v>
      </c>
      <c r="D1044" s="213">
        <v>45762</v>
      </c>
      <c r="E1044" s="191" t="s">
        <v>3240</v>
      </c>
      <c r="F1044" s="191" t="s">
        <v>10</v>
      </c>
      <c r="G1044" s="191">
        <v>20036</v>
      </c>
      <c r="H1044" s="68"/>
      <c r="I1044" s="197" t="s">
        <v>3702</v>
      </c>
      <c r="J1044" s="68"/>
      <c r="K1044" s="68"/>
      <c r="L1044" s="68"/>
      <c r="M1044" s="68"/>
      <c r="N1044" s="348"/>
      <c r="O1044" s="348"/>
      <c r="P1044" s="214">
        <v>14975.78</v>
      </c>
      <c r="Q1044" s="214">
        <v>0</v>
      </c>
      <c r="R1044" s="68" t="s">
        <v>1479</v>
      </c>
      <c r="S1044" s="349"/>
      <c r="T1044" s="272"/>
    </row>
    <row r="1045" spans="1:20" ht="76.5">
      <c r="A1045" s="191" t="s">
        <v>542</v>
      </c>
      <c r="B1045" s="68"/>
      <c r="C1045" s="212" t="s">
        <v>687</v>
      </c>
      <c r="D1045" s="213">
        <v>45762</v>
      </c>
      <c r="E1045" s="191" t="s">
        <v>3241</v>
      </c>
      <c r="F1045" s="191" t="s">
        <v>10</v>
      </c>
      <c r="G1045" s="191">
        <v>20035</v>
      </c>
      <c r="H1045" s="68"/>
      <c r="I1045" s="197" t="s">
        <v>3703</v>
      </c>
      <c r="J1045" s="68"/>
      <c r="K1045" s="68"/>
      <c r="L1045" s="68"/>
      <c r="M1045" s="68"/>
      <c r="N1045" s="348"/>
      <c r="O1045" s="348"/>
      <c r="P1045" s="214">
        <v>13408.34</v>
      </c>
      <c r="Q1045" s="214">
        <v>0</v>
      </c>
      <c r="R1045" s="68" t="s">
        <v>1479</v>
      </c>
      <c r="S1045" s="349"/>
      <c r="T1045" s="272"/>
    </row>
    <row r="1046" spans="1:20" ht="76.5">
      <c r="A1046" s="191" t="s">
        <v>542</v>
      </c>
      <c r="B1046" s="68"/>
      <c r="C1046" s="212" t="s">
        <v>687</v>
      </c>
      <c r="D1046" s="213">
        <v>45762</v>
      </c>
      <c r="E1046" s="191" t="s">
        <v>3242</v>
      </c>
      <c r="F1046" s="191" t="s">
        <v>10</v>
      </c>
      <c r="G1046" s="191">
        <v>20034</v>
      </c>
      <c r="H1046" s="68"/>
      <c r="I1046" s="197" t="s">
        <v>3704</v>
      </c>
      <c r="J1046" s="68"/>
      <c r="K1046" s="68"/>
      <c r="L1046" s="68"/>
      <c r="M1046" s="68"/>
      <c r="N1046" s="348"/>
      <c r="O1046" s="348"/>
      <c r="P1046" s="214">
        <v>448.7</v>
      </c>
      <c r="Q1046" s="214">
        <v>0</v>
      </c>
      <c r="R1046" s="68" t="s">
        <v>1479</v>
      </c>
      <c r="S1046" s="349"/>
      <c r="T1046" s="272"/>
    </row>
    <row r="1047" spans="1:20" ht="63.75">
      <c r="A1047" s="191" t="s">
        <v>542</v>
      </c>
      <c r="B1047" s="68"/>
      <c r="C1047" s="212" t="s">
        <v>687</v>
      </c>
      <c r="D1047" s="213">
        <v>45762</v>
      </c>
      <c r="E1047" s="191" t="s">
        <v>3243</v>
      </c>
      <c r="F1047" s="191" t="s">
        <v>10</v>
      </c>
      <c r="G1047" s="191">
        <v>20019</v>
      </c>
      <c r="H1047" s="68"/>
      <c r="I1047" s="197" t="s">
        <v>3705</v>
      </c>
      <c r="J1047" s="68"/>
      <c r="K1047" s="68"/>
      <c r="L1047" s="68"/>
      <c r="M1047" s="68"/>
      <c r="N1047" s="348"/>
      <c r="O1047" s="348"/>
      <c r="P1047" s="214">
        <v>376.33</v>
      </c>
      <c r="Q1047" s="214">
        <v>0</v>
      </c>
      <c r="R1047" s="68" t="s">
        <v>1479</v>
      </c>
      <c r="S1047" s="349"/>
      <c r="T1047" s="272"/>
    </row>
    <row r="1048" spans="1:20" ht="76.5">
      <c r="A1048" s="191" t="s">
        <v>542</v>
      </c>
      <c r="B1048" s="68"/>
      <c r="C1048" s="212" t="s">
        <v>687</v>
      </c>
      <c r="D1048" s="213">
        <v>45762</v>
      </c>
      <c r="E1048" s="191" t="s">
        <v>3244</v>
      </c>
      <c r="F1048" s="191" t="s">
        <v>10</v>
      </c>
      <c r="G1048" s="191">
        <v>20057</v>
      </c>
      <c r="H1048" s="68"/>
      <c r="I1048" s="197" t="s">
        <v>3706</v>
      </c>
      <c r="J1048" s="68"/>
      <c r="K1048" s="68"/>
      <c r="L1048" s="68"/>
      <c r="M1048" s="68"/>
      <c r="N1048" s="348"/>
      <c r="O1048" s="348"/>
      <c r="P1048" s="214">
        <v>6371.49</v>
      </c>
      <c r="Q1048" s="214">
        <v>0</v>
      </c>
      <c r="R1048" s="68" t="s">
        <v>1479</v>
      </c>
      <c r="S1048" s="349"/>
      <c r="T1048" s="272"/>
    </row>
    <row r="1049" spans="1:20" ht="76.5">
      <c r="A1049" s="191" t="s">
        <v>542</v>
      </c>
      <c r="B1049" s="68"/>
      <c r="C1049" s="212" t="s">
        <v>687</v>
      </c>
      <c r="D1049" s="213">
        <v>45762</v>
      </c>
      <c r="E1049" s="191" t="s">
        <v>3245</v>
      </c>
      <c r="F1049" s="191" t="s">
        <v>10</v>
      </c>
      <c r="G1049" s="191">
        <v>19969</v>
      </c>
      <c r="H1049" s="68"/>
      <c r="I1049" s="197" t="s">
        <v>3707</v>
      </c>
      <c r="J1049" s="68"/>
      <c r="K1049" s="68"/>
      <c r="L1049" s="68"/>
      <c r="M1049" s="68"/>
      <c r="N1049" s="348"/>
      <c r="O1049" s="348"/>
      <c r="P1049" s="214">
        <v>13788.52</v>
      </c>
      <c r="Q1049" s="214">
        <v>0</v>
      </c>
      <c r="R1049" s="68" t="s">
        <v>1479</v>
      </c>
      <c r="S1049" s="349"/>
      <c r="T1049" s="272"/>
    </row>
    <row r="1050" spans="1:20" ht="76.5">
      <c r="A1050" s="191" t="s">
        <v>542</v>
      </c>
      <c r="B1050" s="68"/>
      <c r="C1050" s="212" t="s">
        <v>687</v>
      </c>
      <c r="D1050" s="213">
        <v>45762</v>
      </c>
      <c r="E1050" s="191" t="s">
        <v>3246</v>
      </c>
      <c r="F1050" s="191" t="s">
        <v>10</v>
      </c>
      <c r="G1050" s="191">
        <v>19967</v>
      </c>
      <c r="H1050" s="68"/>
      <c r="I1050" s="197" t="s">
        <v>3708</v>
      </c>
      <c r="J1050" s="68"/>
      <c r="K1050" s="68"/>
      <c r="L1050" s="68"/>
      <c r="M1050" s="68"/>
      <c r="N1050" s="348"/>
      <c r="O1050" s="348"/>
      <c r="P1050" s="214">
        <v>1744.69</v>
      </c>
      <c r="Q1050" s="214">
        <v>0</v>
      </c>
      <c r="R1050" s="68" t="s">
        <v>1479</v>
      </c>
      <c r="S1050" s="349"/>
      <c r="T1050" s="272"/>
    </row>
    <row r="1051" spans="1:20" ht="63.75">
      <c r="A1051" s="191" t="s">
        <v>542</v>
      </c>
      <c r="B1051" s="68"/>
      <c r="C1051" s="212" t="s">
        <v>687</v>
      </c>
      <c r="D1051" s="213">
        <v>45762</v>
      </c>
      <c r="E1051" s="191" t="s">
        <v>3247</v>
      </c>
      <c r="F1051" s="191" t="s">
        <v>10</v>
      </c>
      <c r="G1051" s="191">
        <v>19968</v>
      </c>
      <c r="H1051" s="68"/>
      <c r="I1051" s="197" t="s">
        <v>3709</v>
      </c>
      <c r="J1051" s="68"/>
      <c r="K1051" s="68"/>
      <c r="L1051" s="68"/>
      <c r="M1051" s="68"/>
      <c r="N1051" s="348"/>
      <c r="O1051" s="348"/>
      <c r="P1051" s="214">
        <v>367.89</v>
      </c>
      <c r="Q1051" s="214">
        <v>0</v>
      </c>
      <c r="R1051" s="68" t="s">
        <v>1479</v>
      </c>
      <c r="S1051" s="349"/>
      <c r="T1051" s="272"/>
    </row>
    <row r="1052" spans="1:20" ht="76.5">
      <c r="A1052" s="191" t="s">
        <v>542</v>
      </c>
      <c r="B1052" s="68"/>
      <c r="C1052" s="212" t="s">
        <v>687</v>
      </c>
      <c r="D1052" s="213">
        <v>45762</v>
      </c>
      <c r="E1052" s="191" t="s">
        <v>3248</v>
      </c>
      <c r="F1052" s="191" t="s">
        <v>10</v>
      </c>
      <c r="G1052" s="191">
        <v>19971</v>
      </c>
      <c r="H1052" s="68"/>
      <c r="I1052" s="197" t="s">
        <v>3710</v>
      </c>
      <c r="J1052" s="68"/>
      <c r="K1052" s="68"/>
      <c r="L1052" s="68"/>
      <c r="M1052" s="68"/>
      <c r="N1052" s="348"/>
      <c r="O1052" s="348"/>
      <c r="P1052" s="214">
        <v>437.59</v>
      </c>
      <c r="Q1052" s="214">
        <v>0</v>
      </c>
      <c r="R1052" s="68" t="s">
        <v>1479</v>
      </c>
      <c r="S1052" s="349"/>
      <c r="T1052" s="272"/>
    </row>
    <row r="1053" spans="1:20" ht="89.25">
      <c r="A1053" s="191">
        <v>311</v>
      </c>
      <c r="B1053" s="68"/>
      <c r="C1053" s="212" t="s">
        <v>132</v>
      </c>
      <c r="D1053" s="213">
        <v>45762</v>
      </c>
      <c r="E1053" s="191" t="s">
        <v>3249</v>
      </c>
      <c r="F1053" s="191" t="s">
        <v>12</v>
      </c>
      <c r="G1053" s="191">
        <v>22888</v>
      </c>
      <c r="H1053" s="68"/>
      <c r="I1053" s="197" t="s">
        <v>3711</v>
      </c>
      <c r="J1053" s="68"/>
      <c r="K1053" s="68"/>
      <c r="L1053" s="68"/>
      <c r="M1053" s="68"/>
      <c r="N1053" s="348"/>
      <c r="O1053" s="348"/>
      <c r="P1053" s="214">
        <v>4860.8</v>
      </c>
      <c r="Q1053" s="214">
        <v>0</v>
      </c>
      <c r="R1053" s="68" t="s">
        <v>1479</v>
      </c>
      <c r="S1053" s="349"/>
      <c r="T1053" s="272"/>
    </row>
    <row r="1054" spans="1:20" ht="51">
      <c r="A1054" s="191">
        <v>20</v>
      </c>
      <c r="B1054" s="68"/>
      <c r="C1054" s="212" t="s">
        <v>41</v>
      </c>
      <c r="D1054" s="213">
        <v>45763</v>
      </c>
      <c r="E1054" s="191" t="s">
        <v>3250</v>
      </c>
      <c r="F1054" s="191" t="s">
        <v>3</v>
      </c>
      <c r="G1054" s="191">
        <v>2278070</v>
      </c>
      <c r="H1054" s="68"/>
      <c r="I1054" s="197" t="s">
        <v>3712</v>
      </c>
      <c r="J1054" s="68"/>
      <c r="K1054" s="68"/>
      <c r="L1054" s="68"/>
      <c r="M1054" s="68"/>
      <c r="N1054" s="348"/>
      <c r="O1054" s="348"/>
      <c r="P1054" s="214">
        <v>0</v>
      </c>
      <c r="Q1054" s="214">
        <v>2400.1999999999998</v>
      </c>
      <c r="R1054" s="68" t="s">
        <v>2328</v>
      </c>
      <c r="S1054" s="349"/>
      <c r="T1054" s="272"/>
    </row>
    <row r="1055" spans="1:20" ht="51">
      <c r="A1055" s="191">
        <v>16</v>
      </c>
      <c r="B1055" s="68"/>
      <c r="C1055" s="212" t="s">
        <v>40</v>
      </c>
      <c r="D1055" s="213">
        <v>45763</v>
      </c>
      <c r="E1055" s="191" t="s">
        <v>3251</v>
      </c>
      <c r="F1055" s="191" t="s">
        <v>3</v>
      </c>
      <c r="G1055" s="191">
        <v>2278260</v>
      </c>
      <c r="H1055" s="68"/>
      <c r="I1055" s="197" t="s">
        <v>3713</v>
      </c>
      <c r="J1055" s="68"/>
      <c r="K1055" s="68"/>
      <c r="L1055" s="68"/>
      <c r="M1055" s="68"/>
      <c r="N1055" s="348"/>
      <c r="O1055" s="348"/>
      <c r="P1055" s="214">
        <v>0</v>
      </c>
      <c r="Q1055" s="214">
        <v>9223.06</v>
      </c>
      <c r="R1055" s="68" t="s">
        <v>1479</v>
      </c>
      <c r="S1055" s="349"/>
      <c r="T1055" s="272"/>
    </row>
    <row r="1056" spans="1:20" ht="51">
      <c r="A1056" s="191" t="s">
        <v>550</v>
      </c>
      <c r="B1056" s="68"/>
      <c r="C1056" s="212" t="s">
        <v>589</v>
      </c>
      <c r="D1056" s="213">
        <v>45763</v>
      </c>
      <c r="E1056" s="191" t="s">
        <v>3252</v>
      </c>
      <c r="F1056" s="191" t="s">
        <v>3</v>
      </c>
      <c r="G1056" s="191">
        <v>2278073</v>
      </c>
      <c r="H1056" s="68"/>
      <c r="I1056" s="197" t="s">
        <v>3714</v>
      </c>
      <c r="J1056" s="68"/>
      <c r="K1056" s="68"/>
      <c r="L1056" s="68"/>
      <c r="M1056" s="68"/>
      <c r="N1056" s="348"/>
      <c r="O1056" s="348"/>
      <c r="P1056" s="214">
        <v>0</v>
      </c>
      <c r="Q1056" s="214">
        <v>32395</v>
      </c>
      <c r="R1056" s="68" t="s">
        <v>1479</v>
      </c>
      <c r="S1056" s="349"/>
      <c r="T1056" s="272"/>
    </row>
    <row r="1057" spans="1:20" ht="51">
      <c r="A1057" s="191">
        <v>46</v>
      </c>
      <c r="B1057" s="68"/>
      <c r="C1057" s="212" t="s">
        <v>1367</v>
      </c>
      <c r="D1057" s="213">
        <v>45763</v>
      </c>
      <c r="E1057" s="191" t="s">
        <v>3253</v>
      </c>
      <c r="F1057" s="191" t="s">
        <v>3</v>
      </c>
      <c r="G1057" s="191">
        <v>2278075</v>
      </c>
      <c r="H1057" s="68"/>
      <c r="I1057" s="197" t="s">
        <v>3715</v>
      </c>
      <c r="J1057" s="68"/>
      <c r="K1057" s="68"/>
      <c r="L1057" s="68"/>
      <c r="M1057" s="68"/>
      <c r="N1057" s="348"/>
      <c r="O1057" s="348"/>
      <c r="P1057" s="214">
        <v>0</v>
      </c>
      <c r="Q1057" s="214">
        <v>7507.8</v>
      </c>
      <c r="R1057" s="68" t="s">
        <v>1479</v>
      </c>
      <c r="S1057" s="349"/>
      <c r="T1057" s="272"/>
    </row>
    <row r="1058" spans="1:20" ht="38.25">
      <c r="A1058" s="191">
        <v>291</v>
      </c>
      <c r="B1058" s="68"/>
      <c r="C1058" s="212" t="s">
        <v>119</v>
      </c>
      <c r="D1058" s="213">
        <v>45763</v>
      </c>
      <c r="E1058" s="191" t="s">
        <v>3254</v>
      </c>
      <c r="F1058" s="191" t="s">
        <v>3</v>
      </c>
      <c r="G1058" s="191">
        <v>2278097</v>
      </c>
      <c r="H1058" s="68"/>
      <c r="I1058" s="197" t="s">
        <v>3716</v>
      </c>
      <c r="J1058" s="68"/>
      <c r="K1058" s="68"/>
      <c r="L1058" s="68"/>
      <c r="M1058" s="68"/>
      <c r="N1058" s="348"/>
      <c r="O1058" s="348"/>
      <c r="P1058" s="214">
        <v>0</v>
      </c>
      <c r="Q1058" s="214">
        <v>463052.28</v>
      </c>
      <c r="R1058" s="68" t="s">
        <v>1479</v>
      </c>
      <c r="S1058" s="349"/>
      <c r="T1058" s="272"/>
    </row>
    <row r="1059" spans="1:20" ht="89.25">
      <c r="A1059" s="191">
        <v>513</v>
      </c>
      <c r="B1059" s="68"/>
      <c r="C1059" s="212" t="s">
        <v>160</v>
      </c>
      <c r="D1059" s="213">
        <v>45763</v>
      </c>
      <c r="E1059" s="191" t="s">
        <v>3255</v>
      </c>
      <c r="F1059" s="191" t="s">
        <v>635</v>
      </c>
      <c r="G1059" s="191">
        <v>11651468</v>
      </c>
      <c r="H1059" s="68"/>
      <c r="I1059" s="197" t="s">
        <v>3717</v>
      </c>
      <c r="J1059" s="68"/>
      <c r="K1059" s="68"/>
      <c r="L1059" s="68"/>
      <c r="M1059" s="68"/>
      <c r="N1059" s="348"/>
      <c r="O1059" s="348"/>
      <c r="P1059" s="214">
        <v>23767486.07</v>
      </c>
      <c r="Q1059" s="214">
        <v>0</v>
      </c>
      <c r="R1059" s="68" t="s">
        <v>1479</v>
      </c>
      <c r="S1059" s="349"/>
      <c r="T1059" s="272"/>
    </row>
    <row r="1060" spans="1:20" ht="76.5">
      <c r="A1060" s="191" t="s">
        <v>542</v>
      </c>
      <c r="B1060" s="68"/>
      <c r="C1060" s="212" t="s">
        <v>687</v>
      </c>
      <c r="D1060" s="213">
        <v>45763</v>
      </c>
      <c r="E1060" s="191" t="s">
        <v>3256</v>
      </c>
      <c r="F1060" s="191" t="s">
        <v>10</v>
      </c>
      <c r="G1060" s="191">
        <v>20043</v>
      </c>
      <c r="H1060" s="68"/>
      <c r="I1060" s="197" t="s">
        <v>3718</v>
      </c>
      <c r="J1060" s="68"/>
      <c r="K1060" s="68"/>
      <c r="L1060" s="68"/>
      <c r="M1060" s="68"/>
      <c r="N1060" s="348"/>
      <c r="O1060" s="348"/>
      <c r="P1060" s="214">
        <v>862.43</v>
      </c>
      <c r="Q1060" s="214">
        <v>0</v>
      </c>
      <c r="R1060" s="68" t="s">
        <v>1479</v>
      </c>
      <c r="S1060" s="349"/>
      <c r="T1060" s="272"/>
    </row>
    <row r="1061" spans="1:20" ht="76.5">
      <c r="A1061" s="191" t="s">
        <v>542</v>
      </c>
      <c r="B1061" s="68"/>
      <c r="C1061" s="212" t="s">
        <v>687</v>
      </c>
      <c r="D1061" s="213">
        <v>45763</v>
      </c>
      <c r="E1061" s="191" t="s">
        <v>3257</v>
      </c>
      <c r="F1061" s="191" t="s">
        <v>10</v>
      </c>
      <c r="G1061" s="191">
        <v>20040</v>
      </c>
      <c r="H1061" s="68"/>
      <c r="I1061" s="197" t="s">
        <v>3719</v>
      </c>
      <c r="J1061" s="68"/>
      <c r="K1061" s="68"/>
      <c r="L1061" s="68"/>
      <c r="M1061" s="68"/>
      <c r="N1061" s="348"/>
      <c r="O1061" s="348"/>
      <c r="P1061" s="214">
        <v>1035.98</v>
      </c>
      <c r="Q1061" s="214">
        <v>0</v>
      </c>
      <c r="R1061" s="68" t="s">
        <v>1479</v>
      </c>
      <c r="S1061" s="349"/>
      <c r="T1061" s="272"/>
    </row>
    <row r="1062" spans="1:20" ht="51">
      <c r="A1062" s="191">
        <v>15</v>
      </c>
      <c r="B1062" s="68"/>
      <c r="C1062" s="212" t="s">
        <v>39</v>
      </c>
      <c r="D1062" s="213">
        <v>45764</v>
      </c>
      <c r="E1062" s="191" t="s">
        <v>3258</v>
      </c>
      <c r="F1062" s="191" t="s">
        <v>3</v>
      </c>
      <c r="G1062" s="191">
        <v>2278488</v>
      </c>
      <c r="H1062" s="68"/>
      <c r="I1062" s="197" t="s">
        <v>3721</v>
      </c>
      <c r="J1062" s="68"/>
      <c r="K1062" s="68"/>
      <c r="L1062" s="68"/>
      <c r="M1062" s="68"/>
      <c r="N1062" s="348"/>
      <c r="O1062" s="348"/>
      <c r="P1062" s="214">
        <v>0</v>
      </c>
      <c r="Q1062" s="214">
        <v>100</v>
      </c>
      <c r="R1062" s="68" t="s">
        <v>1479</v>
      </c>
      <c r="S1062" s="349"/>
      <c r="T1062" s="272"/>
    </row>
    <row r="1063" spans="1:20" ht="51">
      <c r="A1063" s="191">
        <v>81</v>
      </c>
      <c r="B1063" s="68"/>
      <c r="C1063" s="212" t="s">
        <v>49</v>
      </c>
      <c r="D1063" s="213">
        <v>45764</v>
      </c>
      <c r="E1063" s="191" t="s">
        <v>3259</v>
      </c>
      <c r="F1063" s="191" t="s">
        <v>3</v>
      </c>
      <c r="G1063" s="191">
        <v>2278519</v>
      </c>
      <c r="H1063" s="68"/>
      <c r="I1063" s="197" t="s">
        <v>3723</v>
      </c>
      <c r="J1063" s="68"/>
      <c r="K1063" s="68"/>
      <c r="L1063" s="68"/>
      <c r="M1063" s="68"/>
      <c r="N1063" s="348"/>
      <c r="O1063" s="348"/>
      <c r="P1063" s="214">
        <v>0</v>
      </c>
      <c r="Q1063" s="214">
        <v>1480</v>
      </c>
      <c r="R1063" s="68" t="s">
        <v>1479</v>
      </c>
      <c r="S1063" s="349"/>
      <c r="T1063" s="272"/>
    </row>
    <row r="1064" spans="1:20" ht="63.75">
      <c r="A1064" s="191" t="s">
        <v>550</v>
      </c>
      <c r="B1064" s="68"/>
      <c r="C1064" s="212" t="s">
        <v>589</v>
      </c>
      <c r="D1064" s="213">
        <v>45764</v>
      </c>
      <c r="E1064" s="191" t="s">
        <v>3260</v>
      </c>
      <c r="F1064" s="191" t="s">
        <v>3</v>
      </c>
      <c r="G1064" s="191">
        <v>2278546</v>
      </c>
      <c r="H1064" s="68"/>
      <c r="I1064" s="197" t="s">
        <v>3724</v>
      </c>
      <c r="J1064" s="68"/>
      <c r="K1064" s="68"/>
      <c r="L1064" s="68"/>
      <c r="M1064" s="68"/>
      <c r="N1064" s="348"/>
      <c r="O1064" s="348"/>
      <c r="P1064" s="214">
        <v>0</v>
      </c>
      <c r="Q1064" s="214">
        <v>5160.95</v>
      </c>
      <c r="R1064" s="68" t="s">
        <v>1479</v>
      </c>
      <c r="S1064" s="349"/>
      <c r="T1064" s="272"/>
    </row>
    <row r="1065" spans="1:20" ht="51">
      <c r="A1065" s="191">
        <v>650</v>
      </c>
      <c r="B1065" s="68"/>
      <c r="C1065" s="212" t="s">
        <v>175</v>
      </c>
      <c r="D1065" s="213">
        <v>45764</v>
      </c>
      <c r="E1065" s="191" t="s">
        <v>3261</v>
      </c>
      <c r="F1065" s="191" t="s">
        <v>3</v>
      </c>
      <c r="G1065" s="191">
        <v>2278548</v>
      </c>
      <c r="H1065" s="68"/>
      <c r="I1065" s="197" t="s">
        <v>3725</v>
      </c>
      <c r="J1065" s="68"/>
      <c r="K1065" s="68"/>
      <c r="L1065" s="68"/>
      <c r="M1065" s="68"/>
      <c r="N1065" s="348"/>
      <c r="O1065" s="348"/>
      <c r="P1065" s="214">
        <v>0</v>
      </c>
      <c r="Q1065" s="214">
        <v>553</v>
      </c>
      <c r="R1065" s="68" t="s">
        <v>1479</v>
      </c>
      <c r="S1065" s="349"/>
      <c r="T1065" s="272"/>
    </row>
    <row r="1066" spans="1:20" ht="51">
      <c r="A1066" s="191" t="s">
        <v>550</v>
      </c>
      <c r="B1066" s="68"/>
      <c r="C1066" s="212" t="s">
        <v>589</v>
      </c>
      <c r="D1066" s="213">
        <v>45764</v>
      </c>
      <c r="E1066" s="191" t="s">
        <v>3262</v>
      </c>
      <c r="F1066" s="191" t="s">
        <v>3</v>
      </c>
      <c r="G1066" s="191">
        <v>2278569</v>
      </c>
      <c r="H1066" s="68"/>
      <c r="I1066" s="197" t="s">
        <v>3726</v>
      </c>
      <c r="J1066" s="68"/>
      <c r="K1066" s="68"/>
      <c r="L1066" s="68"/>
      <c r="M1066" s="68"/>
      <c r="N1066" s="348"/>
      <c r="O1066" s="348"/>
      <c r="P1066" s="214">
        <v>0</v>
      </c>
      <c r="Q1066" s="214">
        <v>5817.01</v>
      </c>
      <c r="R1066" s="68" t="s">
        <v>1479</v>
      </c>
      <c r="S1066" s="349"/>
      <c r="T1066" s="272"/>
    </row>
    <row r="1067" spans="1:20" ht="63.75">
      <c r="A1067" s="191">
        <v>513</v>
      </c>
      <c r="B1067" s="68"/>
      <c r="C1067" s="212" t="s">
        <v>160</v>
      </c>
      <c r="D1067" s="213">
        <v>45764</v>
      </c>
      <c r="E1067" s="191" t="s">
        <v>3263</v>
      </c>
      <c r="F1067" s="191" t="s">
        <v>3</v>
      </c>
      <c r="G1067" s="191">
        <v>2278578</v>
      </c>
      <c r="H1067" s="68"/>
      <c r="I1067" s="197" t="s">
        <v>3727</v>
      </c>
      <c r="J1067" s="68"/>
      <c r="K1067" s="68"/>
      <c r="L1067" s="68"/>
      <c r="M1067" s="68"/>
      <c r="N1067" s="348"/>
      <c r="O1067" s="348"/>
      <c r="P1067" s="214">
        <v>0</v>
      </c>
      <c r="Q1067" s="214">
        <v>1082.8</v>
      </c>
      <c r="R1067" s="68" t="s">
        <v>1479</v>
      </c>
      <c r="S1067" s="349"/>
      <c r="T1067" s="272"/>
    </row>
    <row r="1068" spans="1:20" ht="51">
      <c r="A1068" s="191" t="s">
        <v>550</v>
      </c>
      <c r="B1068" s="68"/>
      <c r="C1068" s="212" t="s">
        <v>589</v>
      </c>
      <c r="D1068" s="213">
        <v>45764</v>
      </c>
      <c r="E1068" s="191" t="s">
        <v>3264</v>
      </c>
      <c r="F1068" s="191" t="s">
        <v>3</v>
      </c>
      <c r="G1068" s="191">
        <v>2278572</v>
      </c>
      <c r="H1068" s="68"/>
      <c r="I1068" s="197" t="s">
        <v>3728</v>
      </c>
      <c r="J1068" s="68"/>
      <c r="K1068" s="68"/>
      <c r="L1068" s="68"/>
      <c r="M1068" s="68"/>
      <c r="N1068" s="348"/>
      <c r="O1068" s="348"/>
      <c r="P1068" s="214">
        <v>0</v>
      </c>
      <c r="Q1068" s="214">
        <v>5817.01</v>
      </c>
      <c r="R1068" s="68" t="s">
        <v>1479</v>
      </c>
      <c r="S1068" s="349"/>
      <c r="T1068" s="272"/>
    </row>
    <row r="1069" spans="1:20" ht="51">
      <c r="A1069" s="191" t="s">
        <v>550</v>
      </c>
      <c r="B1069" s="68"/>
      <c r="C1069" s="212" t="s">
        <v>589</v>
      </c>
      <c r="D1069" s="213">
        <v>45764</v>
      </c>
      <c r="E1069" s="191" t="s">
        <v>3265</v>
      </c>
      <c r="F1069" s="191" t="s">
        <v>3</v>
      </c>
      <c r="G1069" s="191">
        <v>2278574</v>
      </c>
      <c r="H1069" s="68"/>
      <c r="I1069" s="197" t="s">
        <v>3729</v>
      </c>
      <c r="J1069" s="68"/>
      <c r="K1069" s="68"/>
      <c r="L1069" s="68"/>
      <c r="M1069" s="68"/>
      <c r="N1069" s="348"/>
      <c r="O1069" s="348"/>
      <c r="P1069" s="214">
        <v>0</v>
      </c>
      <c r="Q1069" s="214">
        <v>5817.01</v>
      </c>
      <c r="R1069" s="68" t="s">
        <v>1479</v>
      </c>
      <c r="S1069" s="349"/>
      <c r="T1069" s="272"/>
    </row>
    <row r="1070" spans="1:20" ht="51">
      <c r="A1070" s="191" t="s">
        <v>550</v>
      </c>
      <c r="B1070" s="68"/>
      <c r="C1070" s="212" t="s">
        <v>589</v>
      </c>
      <c r="D1070" s="213">
        <v>45764</v>
      </c>
      <c r="E1070" s="191" t="s">
        <v>3266</v>
      </c>
      <c r="F1070" s="191" t="s">
        <v>3</v>
      </c>
      <c r="G1070" s="191">
        <v>2278575</v>
      </c>
      <c r="H1070" s="68"/>
      <c r="I1070" s="197" t="s">
        <v>3730</v>
      </c>
      <c r="J1070" s="68"/>
      <c r="K1070" s="68"/>
      <c r="L1070" s="68"/>
      <c r="M1070" s="68"/>
      <c r="N1070" s="348"/>
      <c r="O1070" s="348"/>
      <c r="P1070" s="214">
        <v>0</v>
      </c>
      <c r="Q1070" s="214">
        <v>5817.01</v>
      </c>
      <c r="R1070" s="68" t="s">
        <v>1479</v>
      </c>
      <c r="S1070" s="349"/>
      <c r="T1070" s="272"/>
    </row>
    <row r="1071" spans="1:20" ht="51">
      <c r="A1071" s="191">
        <v>265</v>
      </c>
      <c r="B1071" s="68"/>
      <c r="C1071" s="212" t="s">
        <v>106</v>
      </c>
      <c r="D1071" s="213">
        <v>45764</v>
      </c>
      <c r="E1071" s="191" t="s">
        <v>3267</v>
      </c>
      <c r="F1071" s="191" t="s">
        <v>3</v>
      </c>
      <c r="G1071" s="191">
        <v>2278700</v>
      </c>
      <c r="H1071" s="68"/>
      <c r="I1071" s="197" t="s">
        <v>3731</v>
      </c>
      <c r="J1071" s="68"/>
      <c r="K1071" s="68"/>
      <c r="L1071" s="68"/>
      <c r="M1071" s="68"/>
      <c r="N1071" s="348"/>
      <c r="O1071" s="348"/>
      <c r="P1071" s="214">
        <v>0</v>
      </c>
      <c r="Q1071" s="214">
        <v>2182.25</v>
      </c>
      <c r="R1071" s="68" t="s">
        <v>1479</v>
      </c>
      <c r="S1071" s="349"/>
      <c r="T1071" s="272"/>
    </row>
    <row r="1072" spans="1:20" ht="38.25">
      <c r="A1072" s="191">
        <v>15</v>
      </c>
      <c r="B1072" s="68"/>
      <c r="C1072" s="212" t="s">
        <v>39</v>
      </c>
      <c r="D1072" s="213">
        <v>45764</v>
      </c>
      <c r="E1072" s="191" t="s">
        <v>3268</v>
      </c>
      <c r="F1072" s="191" t="s">
        <v>3</v>
      </c>
      <c r="G1072" s="191">
        <v>2278733</v>
      </c>
      <c r="H1072" s="68"/>
      <c r="I1072" s="197" t="s">
        <v>3732</v>
      </c>
      <c r="J1072" s="68"/>
      <c r="K1072" s="68"/>
      <c r="L1072" s="68"/>
      <c r="M1072" s="68"/>
      <c r="N1072" s="348"/>
      <c r="O1072" s="348"/>
      <c r="P1072" s="214">
        <v>0</v>
      </c>
      <c r="Q1072" s="214">
        <v>463.5</v>
      </c>
      <c r="R1072" s="68" t="s">
        <v>1479</v>
      </c>
      <c r="S1072" s="349"/>
      <c r="T1072" s="272"/>
    </row>
    <row r="1073" spans="1:20" ht="51">
      <c r="A1073" s="191" t="s">
        <v>550</v>
      </c>
      <c r="B1073" s="68"/>
      <c r="C1073" s="212" t="s">
        <v>589</v>
      </c>
      <c r="D1073" s="213">
        <v>45764</v>
      </c>
      <c r="E1073" s="191" t="s">
        <v>3269</v>
      </c>
      <c r="F1073" s="191" t="s">
        <v>3</v>
      </c>
      <c r="G1073" s="191">
        <v>2278739</v>
      </c>
      <c r="H1073" s="68"/>
      <c r="I1073" s="197" t="s">
        <v>3733</v>
      </c>
      <c r="J1073" s="68"/>
      <c r="K1073" s="68"/>
      <c r="L1073" s="68"/>
      <c r="M1073" s="68"/>
      <c r="N1073" s="348"/>
      <c r="O1073" s="348"/>
      <c r="P1073" s="214">
        <v>0</v>
      </c>
      <c r="Q1073" s="214">
        <v>116</v>
      </c>
      <c r="R1073" s="68" t="s">
        <v>1479</v>
      </c>
      <c r="S1073" s="349"/>
      <c r="T1073" s="272"/>
    </row>
    <row r="1074" spans="1:20" ht="51">
      <c r="A1074" s="191" t="s">
        <v>550</v>
      </c>
      <c r="B1074" s="68"/>
      <c r="C1074" s="212" t="s">
        <v>589</v>
      </c>
      <c r="D1074" s="213">
        <v>45764</v>
      </c>
      <c r="E1074" s="191" t="s">
        <v>3270</v>
      </c>
      <c r="F1074" s="191" t="s">
        <v>3</v>
      </c>
      <c r="G1074" s="191">
        <v>2278503</v>
      </c>
      <c r="H1074" s="68"/>
      <c r="I1074" s="197" t="s">
        <v>3734</v>
      </c>
      <c r="J1074" s="68"/>
      <c r="K1074" s="68"/>
      <c r="L1074" s="68"/>
      <c r="M1074" s="68"/>
      <c r="N1074" s="348"/>
      <c r="O1074" s="348"/>
      <c r="P1074" s="214">
        <v>0</v>
      </c>
      <c r="Q1074" s="214">
        <v>4860.8</v>
      </c>
      <c r="R1074" s="68" t="s">
        <v>1479</v>
      </c>
      <c r="S1074" s="349"/>
      <c r="T1074" s="272"/>
    </row>
    <row r="1075" spans="1:20" ht="51">
      <c r="A1075" s="191">
        <v>513</v>
      </c>
      <c r="B1075" s="68"/>
      <c r="C1075" s="212" t="s">
        <v>160</v>
      </c>
      <c r="D1075" s="213">
        <v>45764</v>
      </c>
      <c r="E1075" s="191" t="s">
        <v>3271</v>
      </c>
      <c r="F1075" s="191" t="s">
        <v>3</v>
      </c>
      <c r="G1075" s="191">
        <v>2278563</v>
      </c>
      <c r="H1075" s="68"/>
      <c r="I1075" s="197" t="s">
        <v>3735</v>
      </c>
      <c r="J1075" s="68"/>
      <c r="K1075" s="68"/>
      <c r="L1075" s="68"/>
      <c r="M1075" s="68"/>
      <c r="N1075" s="348"/>
      <c r="O1075" s="348"/>
      <c r="P1075" s="214">
        <v>0</v>
      </c>
      <c r="Q1075" s="214">
        <v>6350.4</v>
      </c>
      <c r="R1075" s="68" t="s">
        <v>1479</v>
      </c>
      <c r="S1075" s="349"/>
      <c r="T1075" s="272"/>
    </row>
    <row r="1076" spans="1:20" ht="76.5">
      <c r="A1076" s="191">
        <v>86</v>
      </c>
      <c r="B1076" s="68"/>
      <c r="C1076" s="212" t="s">
        <v>50</v>
      </c>
      <c r="D1076" s="213">
        <v>45764</v>
      </c>
      <c r="E1076" s="191" t="s">
        <v>3272</v>
      </c>
      <c r="F1076" s="191" t="s">
        <v>6</v>
      </c>
      <c r="G1076" s="191">
        <v>2206416</v>
      </c>
      <c r="H1076" s="68"/>
      <c r="I1076" s="197" t="s">
        <v>3736</v>
      </c>
      <c r="J1076" s="68"/>
      <c r="K1076" s="68"/>
      <c r="L1076" s="68"/>
      <c r="M1076" s="68"/>
      <c r="N1076" s="348"/>
      <c r="O1076" s="348"/>
      <c r="P1076" s="214">
        <v>0</v>
      </c>
      <c r="Q1076" s="214">
        <v>2155778.38</v>
      </c>
      <c r="R1076" s="68" t="s">
        <v>1479</v>
      </c>
      <c r="S1076" s="349"/>
      <c r="T1076" s="272"/>
    </row>
    <row r="1077" spans="1:20" ht="76.5">
      <c r="A1077" s="191" t="s">
        <v>544</v>
      </c>
      <c r="B1077" s="68"/>
      <c r="C1077" s="212" t="s">
        <v>679</v>
      </c>
      <c r="D1077" s="213">
        <v>45764</v>
      </c>
      <c r="E1077" s="191" t="s">
        <v>3273</v>
      </c>
      <c r="F1077" s="191" t="s">
        <v>6</v>
      </c>
      <c r="G1077" s="191">
        <v>2206420</v>
      </c>
      <c r="H1077" s="68"/>
      <c r="I1077" s="197" t="s">
        <v>3737</v>
      </c>
      <c r="J1077" s="68"/>
      <c r="K1077" s="68"/>
      <c r="L1077" s="68"/>
      <c r="M1077" s="68"/>
      <c r="N1077" s="348"/>
      <c r="O1077" s="348"/>
      <c r="P1077" s="214">
        <v>0</v>
      </c>
      <c r="Q1077" s="214">
        <v>9462.5499999999993</v>
      </c>
      <c r="R1077" s="68" t="s">
        <v>1479</v>
      </c>
      <c r="S1077" s="349"/>
      <c r="T1077" s="272"/>
    </row>
    <row r="1078" spans="1:20" ht="76.5">
      <c r="A1078" s="191">
        <v>117</v>
      </c>
      <c r="B1078" s="68"/>
      <c r="C1078" s="212" t="s">
        <v>54</v>
      </c>
      <c r="D1078" s="213">
        <v>45764</v>
      </c>
      <c r="E1078" s="191" t="s">
        <v>3274</v>
      </c>
      <c r="F1078" s="191" t="s">
        <v>10</v>
      </c>
      <c r="G1078" s="191">
        <v>1124635</v>
      </c>
      <c r="H1078" s="68"/>
      <c r="I1078" s="197" t="s">
        <v>3738</v>
      </c>
      <c r="J1078" s="68"/>
      <c r="K1078" s="68"/>
      <c r="L1078" s="68"/>
      <c r="M1078" s="68"/>
      <c r="N1078" s="348"/>
      <c r="O1078" s="348"/>
      <c r="P1078" s="214">
        <v>60</v>
      </c>
      <c r="Q1078" s="214">
        <v>0</v>
      </c>
      <c r="R1078" s="68" t="s">
        <v>1479</v>
      </c>
      <c r="S1078" s="349"/>
      <c r="T1078" s="272"/>
    </row>
    <row r="1079" spans="1:20" ht="76.5">
      <c r="A1079" s="191">
        <v>117</v>
      </c>
      <c r="B1079" s="68"/>
      <c r="C1079" s="212" t="s">
        <v>54</v>
      </c>
      <c r="D1079" s="213">
        <v>45764</v>
      </c>
      <c r="E1079" s="191" t="s">
        <v>3275</v>
      </c>
      <c r="F1079" s="191" t="s">
        <v>10</v>
      </c>
      <c r="G1079" s="191">
        <v>1124623</v>
      </c>
      <c r="H1079" s="68"/>
      <c r="I1079" s="197" t="s">
        <v>3739</v>
      </c>
      <c r="J1079" s="68"/>
      <c r="K1079" s="68"/>
      <c r="L1079" s="68"/>
      <c r="M1079" s="68"/>
      <c r="N1079" s="348"/>
      <c r="O1079" s="348"/>
      <c r="P1079" s="214">
        <v>60</v>
      </c>
      <c r="Q1079" s="214">
        <v>0</v>
      </c>
      <c r="R1079" s="68" t="s">
        <v>1479</v>
      </c>
      <c r="S1079" s="349"/>
      <c r="T1079" s="272"/>
    </row>
    <row r="1080" spans="1:20" ht="38.25">
      <c r="A1080" s="191" t="s">
        <v>550</v>
      </c>
      <c r="B1080" s="68"/>
      <c r="C1080" s="212" t="s">
        <v>589</v>
      </c>
      <c r="D1080" s="213">
        <v>45768</v>
      </c>
      <c r="E1080" s="191" t="s">
        <v>3276</v>
      </c>
      <c r="F1080" s="191" t="s">
        <v>3</v>
      </c>
      <c r="G1080" s="191">
        <v>2278973</v>
      </c>
      <c r="H1080" s="68"/>
      <c r="I1080" s="197" t="s">
        <v>3740</v>
      </c>
      <c r="J1080" s="68"/>
      <c r="K1080" s="68"/>
      <c r="L1080" s="68"/>
      <c r="M1080" s="68"/>
      <c r="N1080" s="348"/>
      <c r="O1080" s="348"/>
      <c r="P1080" s="214">
        <v>0</v>
      </c>
      <c r="Q1080" s="214">
        <v>788</v>
      </c>
      <c r="R1080" s="68" t="s">
        <v>1479</v>
      </c>
      <c r="S1080" s="349"/>
      <c r="T1080" s="272"/>
    </row>
    <row r="1081" spans="1:20" ht="51">
      <c r="A1081" s="191" t="s">
        <v>550</v>
      </c>
      <c r="B1081" s="68"/>
      <c r="C1081" s="212" t="s">
        <v>589</v>
      </c>
      <c r="D1081" s="213">
        <v>45768</v>
      </c>
      <c r="E1081" s="191" t="s">
        <v>3277</v>
      </c>
      <c r="F1081" s="191" t="s">
        <v>3</v>
      </c>
      <c r="G1081" s="191">
        <v>2278980</v>
      </c>
      <c r="H1081" s="68"/>
      <c r="I1081" s="197" t="s">
        <v>3741</v>
      </c>
      <c r="J1081" s="68"/>
      <c r="K1081" s="68"/>
      <c r="L1081" s="68"/>
      <c r="M1081" s="68"/>
      <c r="N1081" s="348"/>
      <c r="O1081" s="348"/>
      <c r="P1081" s="214">
        <v>0</v>
      </c>
      <c r="Q1081" s="214">
        <v>108576</v>
      </c>
      <c r="R1081" s="68" t="s">
        <v>1479</v>
      </c>
      <c r="S1081" s="349"/>
      <c r="T1081" s="272"/>
    </row>
    <row r="1082" spans="1:20" ht="51">
      <c r="A1082" s="191">
        <v>86</v>
      </c>
      <c r="B1082" s="68"/>
      <c r="C1082" s="212" t="s">
        <v>50</v>
      </c>
      <c r="D1082" s="213">
        <v>45768</v>
      </c>
      <c r="E1082" s="191" t="s">
        <v>3278</v>
      </c>
      <c r="F1082" s="191" t="s">
        <v>3</v>
      </c>
      <c r="G1082" s="191">
        <v>2279132</v>
      </c>
      <c r="H1082" s="68"/>
      <c r="I1082" s="197" t="s">
        <v>3743</v>
      </c>
      <c r="J1082" s="68"/>
      <c r="K1082" s="68"/>
      <c r="L1082" s="68"/>
      <c r="M1082" s="68"/>
      <c r="N1082" s="348"/>
      <c r="O1082" s="348"/>
      <c r="P1082" s="214">
        <v>0</v>
      </c>
      <c r="Q1082" s="214">
        <v>50</v>
      </c>
      <c r="R1082" s="68" t="s">
        <v>1479</v>
      </c>
      <c r="S1082" s="349"/>
      <c r="T1082" s="272"/>
    </row>
    <row r="1083" spans="1:20" ht="51">
      <c r="A1083" s="191" t="s">
        <v>550</v>
      </c>
      <c r="B1083" s="68"/>
      <c r="C1083" s="212" t="s">
        <v>589</v>
      </c>
      <c r="D1083" s="213">
        <v>45768</v>
      </c>
      <c r="E1083" s="191" t="s">
        <v>3279</v>
      </c>
      <c r="F1083" s="191" t="s">
        <v>3</v>
      </c>
      <c r="G1083" s="191">
        <v>2279027</v>
      </c>
      <c r="H1083" s="68"/>
      <c r="I1083" s="197" t="s">
        <v>3745</v>
      </c>
      <c r="J1083" s="68"/>
      <c r="K1083" s="68"/>
      <c r="L1083" s="68"/>
      <c r="M1083" s="68"/>
      <c r="N1083" s="348"/>
      <c r="O1083" s="348"/>
      <c r="P1083" s="214">
        <v>0</v>
      </c>
      <c r="Q1083" s="214">
        <v>3757.61</v>
      </c>
      <c r="R1083" s="68" t="s">
        <v>1479</v>
      </c>
      <c r="S1083" s="349"/>
      <c r="T1083" s="272"/>
    </row>
    <row r="1084" spans="1:20" ht="51">
      <c r="A1084" s="191">
        <v>15</v>
      </c>
      <c r="B1084" s="68"/>
      <c r="C1084" s="212" t="s">
        <v>39</v>
      </c>
      <c r="D1084" s="213">
        <v>45768</v>
      </c>
      <c r="E1084" s="191" t="s">
        <v>3280</v>
      </c>
      <c r="F1084" s="191" t="s">
        <v>3</v>
      </c>
      <c r="G1084" s="191">
        <v>2279028</v>
      </c>
      <c r="H1084" s="68"/>
      <c r="I1084" s="197" t="s">
        <v>3746</v>
      </c>
      <c r="J1084" s="68"/>
      <c r="K1084" s="68"/>
      <c r="L1084" s="68"/>
      <c r="M1084" s="68"/>
      <c r="N1084" s="348"/>
      <c r="O1084" s="348"/>
      <c r="P1084" s="214">
        <v>0</v>
      </c>
      <c r="Q1084" s="214">
        <v>6000</v>
      </c>
      <c r="R1084" s="68" t="s">
        <v>1479</v>
      </c>
      <c r="S1084" s="349"/>
      <c r="T1084" s="272"/>
    </row>
    <row r="1085" spans="1:20" ht="38.25">
      <c r="A1085" s="191" t="s">
        <v>550</v>
      </c>
      <c r="B1085" s="68"/>
      <c r="C1085" s="212" t="s">
        <v>589</v>
      </c>
      <c r="D1085" s="213">
        <v>45768</v>
      </c>
      <c r="E1085" s="191" t="s">
        <v>3281</v>
      </c>
      <c r="F1085" s="191" t="s">
        <v>3</v>
      </c>
      <c r="G1085" s="191">
        <v>2279029</v>
      </c>
      <c r="H1085" s="68"/>
      <c r="I1085" s="197" t="s">
        <v>3747</v>
      </c>
      <c r="J1085" s="68"/>
      <c r="K1085" s="68"/>
      <c r="L1085" s="68"/>
      <c r="M1085" s="68"/>
      <c r="N1085" s="348"/>
      <c r="O1085" s="348"/>
      <c r="P1085" s="214">
        <v>0</v>
      </c>
      <c r="Q1085" s="214">
        <v>38.700000000000003</v>
      </c>
      <c r="R1085" s="68" t="s">
        <v>1479</v>
      </c>
      <c r="S1085" s="349"/>
      <c r="T1085" s="272"/>
    </row>
    <row r="1086" spans="1:20" ht="38.25">
      <c r="A1086" s="191" t="s">
        <v>550</v>
      </c>
      <c r="B1086" s="68"/>
      <c r="C1086" s="212" t="s">
        <v>589</v>
      </c>
      <c r="D1086" s="213">
        <v>45768</v>
      </c>
      <c r="E1086" s="191" t="s">
        <v>3282</v>
      </c>
      <c r="F1086" s="191" t="s">
        <v>3</v>
      </c>
      <c r="G1086" s="191">
        <v>2279031</v>
      </c>
      <c r="H1086" s="68"/>
      <c r="I1086" s="197" t="s">
        <v>3748</v>
      </c>
      <c r="J1086" s="68"/>
      <c r="K1086" s="68"/>
      <c r="L1086" s="68"/>
      <c r="M1086" s="68"/>
      <c r="N1086" s="348"/>
      <c r="O1086" s="348"/>
      <c r="P1086" s="214">
        <v>0</v>
      </c>
      <c r="Q1086" s="214">
        <v>0.7</v>
      </c>
      <c r="R1086" s="68" t="s">
        <v>1479</v>
      </c>
      <c r="S1086" s="349"/>
      <c r="T1086" s="272"/>
    </row>
    <row r="1087" spans="1:20" ht="51">
      <c r="A1087" s="191" t="s">
        <v>550</v>
      </c>
      <c r="B1087" s="68"/>
      <c r="C1087" s="212" t="s">
        <v>589</v>
      </c>
      <c r="D1087" s="213">
        <v>45768</v>
      </c>
      <c r="E1087" s="191" t="s">
        <v>3283</v>
      </c>
      <c r="F1087" s="191" t="s">
        <v>3</v>
      </c>
      <c r="G1087" s="191">
        <v>2279033</v>
      </c>
      <c r="H1087" s="68"/>
      <c r="I1087" s="197" t="s">
        <v>3749</v>
      </c>
      <c r="J1087" s="68"/>
      <c r="K1087" s="68"/>
      <c r="L1087" s="68"/>
      <c r="M1087" s="68"/>
      <c r="N1087" s="348"/>
      <c r="O1087" s="348"/>
      <c r="P1087" s="214">
        <v>0</v>
      </c>
      <c r="Q1087" s="214">
        <v>5039.54</v>
      </c>
      <c r="R1087" s="68" t="s">
        <v>1479</v>
      </c>
      <c r="S1087" s="349"/>
      <c r="T1087" s="272"/>
    </row>
    <row r="1088" spans="1:20" ht="51">
      <c r="A1088" s="191" t="s">
        <v>550</v>
      </c>
      <c r="B1088" s="68"/>
      <c r="C1088" s="212" t="s">
        <v>589</v>
      </c>
      <c r="D1088" s="213">
        <v>45768</v>
      </c>
      <c r="E1088" s="191" t="s">
        <v>3284</v>
      </c>
      <c r="F1088" s="191" t="s">
        <v>3</v>
      </c>
      <c r="G1088" s="191">
        <v>2279035</v>
      </c>
      <c r="H1088" s="68"/>
      <c r="I1088" s="197" t="s">
        <v>3750</v>
      </c>
      <c r="J1088" s="68"/>
      <c r="K1088" s="68"/>
      <c r="L1088" s="68"/>
      <c r="M1088" s="68"/>
      <c r="N1088" s="348"/>
      <c r="O1088" s="348"/>
      <c r="P1088" s="214">
        <v>0</v>
      </c>
      <c r="Q1088" s="214">
        <v>3074.39</v>
      </c>
      <c r="R1088" s="68" t="s">
        <v>1479</v>
      </c>
      <c r="S1088" s="349"/>
      <c r="T1088" s="272"/>
    </row>
    <row r="1089" spans="1:20" ht="63.75">
      <c r="A1089" s="191" t="s">
        <v>550</v>
      </c>
      <c r="B1089" s="68"/>
      <c r="C1089" s="212" t="s">
        <v>589</v>
      </c>
      <c r="D1089" s="213">
        <v>45768</v>
      </c>
      <c r="E1089" s="191" t="s">
        <v>3285</v>
      </c>
      <c r="F1089" s="191" t="s">
        <v>3</v>
      </c>
      <c r="G1089" s="191">
        <v>2279037</v>
      </c>
      <c r="H1089" s="68"/>
      <c r="I1089" s="197" t="s">
        <v>3751</v>
      </c>
      <c r="J1089" s="68"/>
      <c r="K1089" s="68"/>
      <c r="L1089" s="68"/>
      <c r="M1089" s="68"/>
      <c r="N1089" s="348"/>
      <c r="O1089" s="348"/>
      <c r="P1089" s="214">
        <v>0</v>
      </c>
      <c r="Q1089" s="214">
        <v>399.82</v>
      </c>
      <c r="R1089" s="68" t="s">
        <v>1479</v>
      </c>
      <c r="S1089" s="349"/>
      <c r="T1089" s="272"/>
    </row>
    <row r="1090" spans="1:20" ht="51">
      <c r="A1090" s="191" t="s">
        <v>550</v>
      </c>
      <c r="B1090" s="68"/>
      <c r="C1090" s="212" t="s">
        <v>589</v>
      </c>
      <c r="D1090" s="213">
        <v>45768</v>
      </c>
      <c r="E1090" s="191" t="s">
        <v>3286</v>
      </c>
      <c r="F1090" s="191" t="s">
        <v>3</v>
      </c>
      <c r="G1090" s="191">
        <v>2279043</v>
      </c>
      <c r="H1090" s="68"/>
      <c r="I1090" s="197" t="s">
        <v>3752</v>
      </c>
      <c r="J1090" s="68"/>
      <c r="K1090" s="68"/>
      <c r="L1090" s="68"/>
      <c r="M1090" s="68"/>
      <c r="N1090" s="348"/>
      <c r="O1090" s="348"/>
      <c r="P1090" s="214">
        <v>0</v>
      </c>
      <c r="Q1090" s="214">
        <v>607.79999999999995</v>
      </c>
      <c r="R1090" s="68" t="s">
        <v>1479</v>
      </c>
      <c r="S1090" s="349"/>
      <c r="T1090" s="272"/>
    </row>
    <row r="1091" spans="1:20" ht="76.5">
      <c r="A1091" s="191">
        <v>10</v>
      </c>
      <c r="B1091" s="68"/>
      <c r="C1091" s="212" t="s">
        <v>38</v>
      </c>
      <c r="D1091" s="213">
        <v>45768</v>
      </c>
      <c r="E1091" s="191" t="s">
        <v>3291</v>
      </c>
      <c r="F1091" s="191" t="s">
        <v>599</v>
      </c>
      <c r="G1091" s="191">
        <v>23175</v>
      </c>
      <c r="H1091" s="68"/>
      <c r="I1091" s="197" t="s">
        <v>3757</v>
      </c>
      <c r="J1091" s="68"/>
      <c r="K1091" s="68"/>
      <c r="L1091" s="68"/>
      <c r="M1091" s="68"/>
      <c r="N1091" s="348"/>
      <c r="O1091" s="348"/>
      <c r="P1091" s="214">
        <v>0.06</v>
      </c>
      <c r="Q1091" s="214">
        <v>0</v>
      </c>
      <c r="R1091" s="68" t="s">
        <v>1479</v>
      </c>
      <c r="S1091" s="349"/>
      <c r="T1091" s="272"/>
    </row>
    <row r="1092" spans="1:20" ht="76.5">
      <c r="A1092" s="191">
        <v>10</v>
      </c>
      <c r="B1092" s="68"/>
      <c r="C1092" s="212" t="s">
        <v>38</v>
      </c>
      <c r="D1092" s="213">
        <v>45768</v>
      </c>
      <c r="E1092" s="191" t="s">
        <v>3296</v>
      </c>
      <c r="F1092" s="191" t="s">
        <v>599</v>
      </c>
      <c r="G1092" s="191">
        <v>23174</v>
      </c>
      <c r="H1092" s="68"/>
      <c r="I1092" s="197" t="s">
        <v>3762</v>
      </c>
      <c r="J1092" s="68"/>
      <c r="K1092" s="68"/>
      <c r="L1092" s="68"/>
      <c r="M1092" s="68"/>
      <c r="N1092" s="348"/>
      <c r="O1092" s="348"/>
      <c r="P1092" s="214">
        <v>0.14000000000000001</v>
      </c>
      <c r="Q1092" s="214">
        <v>0</v>
      </c>
      <c r="R1092" s="68" t="s">
        <v>1479</v>
      </c>
      <c r="S1092" s="349"/>
      <c r="T1092" s="272"/>
    </row>
    <row r="1093" spans="1:20" ht="76.5">
      <c r="A1093" s="191" t="s">
        <v>542</v>
      </c>
      <c r="B1093" s="68"/>
      <c r="C1093" s="212" t="s">
        <v>687</v>
      </c>
      <c r="D1093" s="213">
        <v>45768</v>
      </c>
      <c r="E1093" s="191" t="s">
        <v>3298</v>
      </c>
      <c r="F1093" s="191" t="s">
        <v>10</v>
      </c>
      <c r="G1093" s="191">
        <v>20074</v>
      </c>
      <c r="H1093" s="68"/>
      <c r="I1093" s="197" t="s">
        <v>3764</v>
      </c>
      <c r="J1093" s="68"/>
      <c r="K1093" s="68"/>
      <c r="L1093" s="68"/>
      <c r="M1093" s="68"/>
      <c r="N1093" s="348"/>
      <c r="O1093" s="348"/>
      <c r="P1093" s="214">
        <v>434.02</v>
      </c>
      <c r="Q1093" s="214">
        <v>0</v>
      </c>
      <c r="R1093" s="68" t="s">
        <v>1479</v>
      </c>
      <c r="S1093" s="349"/>
      <c r="T1093" s="272"/>
    </row>
    <row r="1094" spans="1:20" ht="76.5">
      <c r="A1094" s="191" t="s">
        <v>542</v>
      </c>
      <c r="B1094" s="68"/>
      <c r="C1094" s="212" t="s">
        <v>687</v>
      </c>
      <c r="D1094" s="213">
        <v>45768</v>
      </c>
      <c r="E1094" s="191" t="s">
        <v>3299</v>
      </c>
      <c r="F1094" s="191" t="s">
        <v>10</v>
      </c>
      <c r="G1094" s="191">
        <v>20076</v>
      </c>
      <c r="H1094" s="68"/>
      <c r="I1094" s="197" t="s">
        <v>3765</v>
      </c>
      <c r="J1094" s="68"/>
      <c r="K1094" s="68"/>
      <c r="L1094" s="68"/>
      <c r="M1094" s="68"/>
      <c r="N1094" s="348"/>
      <c r="O1094" s="348"/>
      <c r="P1094" s="214">
        <v>9097.86</v>
      </c>
      <c r="Q1094" s="214">
        <v>0</v>
      </c>
      <c r="R1094" s="68" t="s">
        <v>1479</v>
      </c>
      <c r="S1094" s="349"/>
      <c r="T1094" s="272"/>
    </row>
    <row r="1095" spans="1:20" ht="76.5">
      <c r="A1095" s="191">
        <v>117</v>
      </c>
      <c r="B1095" s="68"/>
      <c r="C1095" s="212" t="s">
        <v>54</v>
      </c>
      <c r="D1095" s="213">
        <v>45768</v>
      </c>
      <c r="E1095" s="191" t="s">
        <v>3300</v>
      </c>
      <c r="F1095" s="191" t="s">
        <v>10</v>
      </c>
      <c r="G1095" s="191">
        <v>1124987</v>
      </c>
      <c r="H1095" s="68"/>
      <c r="I1095" s="197" t="s">
        <v>3766</v>
      </c>
      <c r="J1095" s="68"/>
      <c r="K1095" s="68"/>
      <c r="L1095" s="68"/>
      <c r="M1095" s="68"/>
      <c r="N1095" s="348"/>
      <c r="O1095" s="348"/>
      <c r="P1095" s="214">
        <v>60</v>
      </c>
      <c r="Q1095" s="214">
        <v>0</v>
      </c>
      <c r="R1095" s="68" t="s">
        <v>1479</v>
      </c>
      <c r="S1095" s="349"/>
      <c r="T1095" s="272"/>
    </row>
    <row r="1096" spans="1:20" ht="76.5">
      <c r="A1096" s="191">
        <v>117</v>
      </c>
      <c r="B1096" s="68"/>
      <c r="C1096" s="212" t="s">
        <v>54</v>
      </c>
      <c r="D1096" s="213">
        <v>45768</v>
      </c>
      <c r="E1096" s="191" t="s">
        <v>3301</v>
      </c>
      <c r="F1096" s="191" t="s">
        <v>10</v>
      </c>
      <c r="G1096" s="191">
        <v>1124998</v>
      </c>
      <c r="H1096" s="68"/>
      <c r="I1096" s="197" t="s">
        <v>3767</v>
      </c>
      <c r="J1096" s="68"/>
      <c r="K1096" s="68"/>
      <c r="L1096" s="68"/>
      <c r="M1096" s="68"/>
      <c r="N1096" s="348"/>
      <c r="O1096" s="348"/>
      <c r="P1096" s="214">
        <v>60</v>
      </c>
      <c r="Q1096" s="214">
        <v>0</v>
      </c>
      <c r="R1096" s="68" t="s">
        <v>1479</v>
      </c>
      <c r="S1096" s="349"/>
      <c r="T1096" s="272"/>
    </row>
    <row r="1097" spans="1:20" ht="76.5">
      <c r="A1097" s="191">
        <v>117</v>
      </c>
      <c r="B1097" s="68"/>
      <c r="C1097" s="212" t="s">
        <v>54</v>
      </c>
      <c r="D1097" s="213">
        <v>45768</v>
      </c>
      <c r="E1097" s="191" t="s">
        <v>3302</v>
      </c>
      <c r="F1097" s="191" t="s">
        <v>10</v>
      </c>
      <c r="G1097" s="191">
        <v>1125000</v>
      </c>
      <c r="H1097" s="68"/>
      <c r="I1097" s="197" t="s">
        <v>3768</v>
      </c>
      <c r="J1097" s="68"/>
      <c r="K1097" s="68"/>
      <c r="L1097" s="68"/>
      <c r="M1097" s="68"/>
      <c r="N1097" s="348"/>
      <c r="O1097" s="348"/>
      <c r="P1097" s="214">
        <v>60</v>
      </c>
      <c r="Q1097" s="214">
        <v>0</v>
      </c>
      <c r="R1097" s="68" t="s">
        <v>1479</v>
      </c>
      <c r="S1097" s="349"/>
      <c r="T1097" s="272"/>
    </row>
    <row r="1098" spans="1:20" ht="51">
      <c r="A1098" s="191">
        <v>78</v>
      </c>
      <c r="B1098" s="68"/>
      <c r="C1098" s="212" t="s">
        <v>1368</v>
      </c>
      <c r="D1098" s="213">
        <v>45769</v>
      </c>
      <c r="E1098" s="191" t="s">
        <v>3303</v>
      </c>
      <c r="F1098" s="191" t="s">
        <v>3</v>
      </c>
      <c r="G1098" s="191">
        <v>2279411</v>
      </c>
      <c r="H1098" s="68"/>
      <c r="I1098" s="197" t="s">
        <v>3769</v>
      </c>
      <c r="J1098" s="68"/>
      <c r="K1098" s="68"/>
      <c r="L1098" s="68"/>
      <c r="M1098" s="68"/>
      <c r="N1098" s="348"/>
      <c r="O1098" s="348"/>
      <c r="P1098" s="214">
        <v>0</v>
      </c>
      <c r="Q1098" s="214">
        <v>13301</v>
      </c>
      <c r="R1098" s="68" t="s">
        <v>1479</v>
      </c>
      <c r="S1098" s="349"/>
      <c r="T1098" s="272"/>
    </row>
    <row r="1099" spans="1:20" ht="51">
      <c r="A1099" s="191">
        <v>203</v>
      </c>
      <c r="B1099" s="68"/>
      <c r="C1099" s="212" t="s">
        <v>86</v>
      </c>
      <c r="D1099" s="213">
        <v>45769</v>
      </c>
      <c r="E1099" s="191" t="s">
        <v>3304</v>
      </c>
      <c r="F1099" s="191" t="s">
        <v>3</v>
      </c>
      <c r="G1099" s="191">
        <v>2279518</v>
      </c>
      <c r="H1099" s="68"/>
      <c r="I1099" s="197" t="s">
        <v>3770</v>
      </c>
      <c r="J1099" s="68"/>
      <c r="K1099" s="68"/>
      <c r="L1099" s="68"/>
      <c r="M1099" s="68"/>
      <c r="N1099" s="348"/>
      <c r="O1099" s="348"/>
      <c r="P1099" s="214">
        <v>0</v>
      </c>
      <c r="Q1099" s="214">
        <v>97.75</v>
      </c>
      <c r="R1099" s="68" t="s">
        <v>1479</v>
      </c>
      <c r="S1099" s="349"/>
      <c r="T1099" s="272"/>
    </row>
    <row r="1100" spans="1:20" ht="51">
      <c r="A1100" s="191">
        <v>203</v>
      </c>
      <c r="B1100" s="68"/>
      <c r="C1100" s="212" t="s">
        <v>86</v>
      </c>
      <c r="D1100" s="213">
        <v>45769</v>
      </c>
      <c r="E1100" s="191" t="s">
        <v>3305</v>
      </c>
      <c r="F1100" s="191" t="s">
        <v>3</v>
      </c>
      <c r="G1100" s="191">
        <v>2279534</v>
      </c>
      <c r="H1100" s="68"/>
      <c r="I1100" s="197" t="s">
        <v>3771</v>
      </c>
      <c r="J1100" s="68"/>
      <c r="K1100" s="68"/>
      <c r="L1100" s="68"/>
      <c r="M1100" s="68"/>
      <c r="N1100" s="348"/>
      <c r="O1100" s="348"/>
      <c r="P1100" s="214">
        <v>0</v>
      </c>
      <c r="Q1100" s="214">
        <v>97.75</v>
      </c>
      <c r="R1100" s="68" t="s">
        <v>1479</v>
      </c>
      <c r="S1100" s="349"/>
      <c r="T1100" s="272"/>
    </row>
    <row r="1101" spans="1:20" ht="76.5">
      <c r="A1101" s="191">
        <v>108</v>
      </c>
      <c r="B1101" s="68"/>
      <c r="C1101" s="212" t="s">
        <v>51</v>
      </c>
      <c r="D1101" s="213">
        <v>45769</v>
      </c>
      <c r="E1101" s="191" t="s">
        <v>3306</v>
      </c>
      <c r="F1101" s="191" t="s">
        <v>3</v>
      </c>
      <c r="G1101" s="191">
        <v>2279416</v>
      </c>
      <c r="H1101" s="68"/>
      <c r="I1101" s="197" t="s">
        <v>3772</v>
      </c>
      <c r="J1101" s="68"/>
      <c r="K1101" s="68"/>
      <c r="L1101" s="68"/>
      <c r="M1101" s="68"/>
      <c r="N1101" s="348"/>
      <c r="O1101" s="348"/>
      <c r="P1101" s="214">
        <v>0</v>
      </c>
      <c r="Q1101" s="214">
        <v>2482.15</v>
      </c>
      <c r="R1101" s="68" t="s">
        <v>2328</v>
      </c>
      <c r="S1101" s="349"/>
      <c r="T1101" s="272"/>
    </row>
    <row r="1102" spans="1:20" ht="76.5">
      <c r="A1102" s="191">
        <v>170</v>
      </c>
      <c r="B1102" s="68"/>
      <c r="C1102" s="212" t="s">
        <v>80</v>
      </c>
      <c r="D1102" s="213">
        <v>45769</v>
      </c>
      <c r="E1102" s="191" t="s">
        <v>3306</v>
      </c>
      <c r="F1102" s="191" t="s">
        <v>3</v>
      </c>
      <c r="G1102" s="191">
        <v>2279416</v>
      </c>
      <c r="H1102" s="68"/>
      <c r="I1102" s="197" t="s">
        <v>3772</v>
      </c>
      <c r="J1102" s="68"/>
      <c r="K1102" s="68"/>
      <c r="L1102" s="68"/>
      <c r="M1102" s="68"/>
      <c r="N1102" s="348"/>
      <c r="O1102" s="348"/>
      <c r="P1102" s="214">
        <v>0</v>
      </c>
      <c r="Q1102" s="214">
        <v>23265</v>
      </c>
      <c r="R1102" s="68" t="s">
        <v>2328</v>
      </c>
      <c r="S1102" s="349"/>
      <c r="T1102" s="272"/>
    </row>
    <row r="1103" spans="1:20" ht="76.5">
      <c r="A1103" s="191">
        <v>660</v>
      </c>
      <c r="B1103" s="68"/>
      <c r="C1103" s="212" t="s">
        <v>176</v>
      </c>
      <c r="D1103" s="213">
        <v>45769</v>
      </c>
      <c r="E1103" s="191" t="s">
        <v>3306</v>
      </c>
      <c r="F1103" s="191" t="s">
        <v>3</v>
      </c>
      <c r="G1103" s="191">
        <v>2279416</v>
      </c>
      <c r="H1103" s="68"/>
      <c r="I1103" s="197" t="s">
        <v>3772</v>
      </c>
      <c r="J1103" s="68"/>
      <c r="K1103" s="68"/>
      <c r="L1103" s="68"/>
      <c r="M1103" s="68"/>
      <c r="N1103" s="348"/>
      <c r="O1103" s="348"/>
      <c r="P1103" s="214">
        <v>0</v>
      </c>
      <c r="Q1103" s="214">
        <v>15916.95</v>
      </c>
      <c r="R1103" s="68" t="s">
        <v>2328</v>
      </c>
      <c r="S1103" s="349"/>
      <c r="T1103" s="272"/>
    </row>
    <row r="1104" spans="1:20" ht="76.5">
      <c r="A1104" s="191">
        <v>86</v>
      </c>
      <c r="B1104" s="68"/>
      <c r="C1104" s="212" t="s">
        <v>50</v>
      </c>
      <c r="D1104" s="213">
        <v>45769</v>
      </c>
      <c r="E1104" s="191" t="s">
        <v>3306</v>
      </c>
      <c r="F1104" s="191" t="s">
        <v>3</v>
      </c>
      <c r="G1104" s="191">
        <v>2279416</v>
      </c>
      <c r="H1104" s="68"/>
      <c r="I1104" s="197" t="s">
        <v>3772</v>
      </c>
      <c r="J1104" s="68"/>
      <c r="K1104" s="68"/>
      <c r="L1104" s="68"/>
      <c r="M1104" s="68"/>
      <c r="N1104" s="348"/>
      <c r="O1104" s="348"/>
      <c r="P1104" s="214">
        <v>0</v>
      </c>
      <c r="Q1104" s="214">
        <v>2520</v>
      </c>
      <c r="R1104" s="68" t="s">
        <v>2328</v>
      </c>
      <c r="S1104" s="349"/>
      <c r="T1104" s="272"/>
    </row>
    <row r="1105" spans="1:20" ht="76.5">
      <c r="A1105" s="191">
        <v>35</v>
      </c>
      <c r="B1105" s="68"/>
      <c r="C1105" s="212" t="s">
        <v>43</v>
      </c>
      <c r="D1105" s="213">
        <v>45769</v>
      </c>
      <c r="E1105" s="191" t="s">
        <v>3306</v>
      </c>
      <c r="F1105" s="191" t="s">
        <v>3</v>
      </c>
      <c r="G1105" s="191">
        <v>2279416</v>
      </c>
      <c r="H1105" s="68"/>
      <c r="I1105" s="197" t="s">
        <v>3772</v>
      </c>
      <c r="J1105" s="68"/>
      <c r="K1105" s="68"/>
      <c r="L1105" s="68"/>
      <c r="M1105" s="68"/>
      <c r="N1105" s="348"/>
      <c r="O1105" s="348"/>
      <c r="P1105" s="214">
        <v>0</v>
      </c>
      <c r="Q1105" s="214">
        <v>3545.3</v>
      </c>
      <c r="R1105" s="68" t="s">
        <v>2328</v>
      </c>
      <c r="S1105" s="349"/>
      <c r="T1105" s="272"/>
    </row>
    <row r="1106" spans="1:20" ht="76.5">
      <c r="A1106" s="191">
        <v>16</v>
      </c>
      <c r="B1106" s="68"/>
      <c r="C1106" s="212" t="s">
        <v>40</v>
      </c>
      <c r="D1106" s="213">
        <v>45769</v>
      </c>
      <c r="E1106" s="191" t="s">
        <v>3306</v>
      </c>
      <c r="F1106" s="191" t="s">
        <v>3</v>
      </c>
      <c r="G1106" s="191">
        <v>2279416</v>
      </c>
      <c r="H1106" s="68"/>
      <c r="I1106" s="197" t="s">
        <v>3772</v>
      </c>
      <c r="J1106" s="68"/>
      <c r="K1106" s="68"/>
      <c r="L1106" s="68"/>
      <c r="M1106" s="68"/>
      <c r="N1106" s="348"/>
      <c r="O1106" s="348"/>
      <c r="P1106" s="214">
        <v>0</v>
      </c>
      <c r="Q1106" s="214">
        <v>352909.68</v>
      </c>
      <c r="R1106" s="68" t="s">
        <v>2328</v>
      </c>
      <c r="S1106" s="349"/>
      <c r="T1106" s="272"/>
    </row>
    <row r="1107" spans="1:20" ht="76.5">
      <c r="A1107" s="191">
        <v>15</v>
      </c>
      <c r="B1107" s="68"/>
      <c r="C1107" s="212" t="s">
        <v>39</v>
      </c>
      <c r="D1107" s="213">
        <v>45769</v>
      </c>
      <c r="E1107" s="191" t="s">
        <v>3306</v>
      </c>
      <c r="F1107" s="191" t="s">
        <v>3</v>
      </c>
      <c r="G1107" s="191">
        <v>2279416</v>
      </c>
      <c r="H1107" s="68"/>
      <c r="I1107" s="197" t="s">
        <v>3772</v>
      </c>
      <c r="J1107" s="68"/>
      <c r="K1107" s="68"/>
      <c r="L1107" s="68"/>
      <c r="M1107" s="68"/>
      <c r="N1107" s="348"/>
      <c r="O1107" s="348"/>
      <c r="P1107" s="214">
        <v>0</v>
      </c>
      <c r="Q1107" s="214">
        <v>490936.98</v>
      </c>
      <c r="R1107" s="68" t="s">
        <v>2328</v>
      </c>
      <c r="S1107" s="349"/>
      <c r="T1107" s="272"/>
    </row>
    <row r="1108" spans="1:20" ht="76.5">
      <c r="A1108" s="191">
        <v>572</v>
      </c>
      <c r="B1108" s="68"/>
      <c r="C1108" s="212" t="s">
        <v>166</v>
      </c>
      <c r="D1108" s="213">
        <v>45769</v>
      </c>
      <c r="E1108" s="191" t="s">
        <v>3306</v>
      </c>
      <c r="F1108" s="191" t="s">
        <v>3</v>
      </c>
      <c r="G1108" s="191">
        <v>2279416</v>
      </c>
      <c r="H1108" s="68"/>
      <c r="I1108" s="197" t="s">
        <v>3772</v>
      </c>
      <c r="J1108" s="68"/>
      <c r="K1108" s="68"/>
      <c r="L1108" s="68"/>
      <c r="M1108" s="68"/>
      <c r="N1108" s="348"/>
      <c r="O1108" s="348"/>
      <c r="P1108" s="214">
        <v>0</v>
      </c>
      <c r="Q1108" s="214">
        <v>2920.17</v>
      </c>
      <c r="R1108" s="68" t="s">
        <v>2328</v>
      </c>
      <c r="S1108" s="349"/>
      <c r="T1108" s="272"/>
    </row>
    <row r="1109" spans="1:20" ht="76.5">
      <c r="A1109" s="191">
        <v>681</v>
      </c>
      <c r="B1109" s="68"/>
      <c r="C1109" s="212" t="s">
        <v>180</v>
      </c>
      <c r="D1109" s="213">
        <v>45769</v>
      </c>
      <c r="E1109" s="191" t="s">
        <v>3306</v>
      </c>
      <c r="F1109" s="191" t="s">
        <v>3</v>
      </c>
      <c r="G1109" s="191">
        <v>2279416</v>
      </c>
      <c r="H1109" s="68"/>
      <c r="I1109" s="197" t="s">
        <v>3772</v>
      </c>
      <c r="J1109" s="68"/>
      <c r="K1109" s="68"/>
      <c r="L1109" s="68"/>
      <c r="M1109" s="68"/>
      <c r="N1109" s="348"/>
      <c r="O1109" s="348"/>
      <c r="P1109" s="214">
        <v>0</v>
      </c>
      <c r="Q1109" s="214">
        <v>4366.47</v>
      </c>
      <c r="R1109" s="68" t="s">
        <v>2328</v>
      </c>
      <c r="S1109" s="349"/>
      <c r="T1109" s="272"/>
    </row>
    <row r="1110" spans="1:20" ht="76.5">
      <c r="A1110" s="191">
        <v>650</v>
      </c>
      <c r="B1110" s="68"/>
      <c r="C1110" s="212" t="s">
        <v>175</v>
      </c>
      <c r="D1110" s="213">
        <v>45769</v>
      </c>
      <c r="E1110" s="191" t="s">
        <v>3306</v>
      </c>
      <c r="F1110" s="191" t="s">
        <v>3</v>
      </c>
      <c r="G1110" s="191">
        <v>2279416</v>
      </c>
      <c r="H1110" s="68"/>
      <c r="I1110" s="197" t="s">
        <v>3772</v>
      </c>
      <c r="J1110" s="68"/>
      <c r="K1110" s="68"/>
      <c r="L1110" s="68"/>
      <c r="M1110" s="68"/>
      <c r="N1110" s="348"/>
      <c r="O1110" s="348"/>
      <c r="P1110" s="214">
        <v>0</v>
      </c>
      <c r="Q1110" s="214">
        <v>15915.26</v>
      </c>
      <c r="R1110" s="68" t="s">
        <v>2328</v>
      </c>
      <c r="S1110" s="349"/>
      <c r="T1110" s="272"/>
    </row>
    <row r="1111" spans="1:20" ht="76.5">
      <c r="A1111" s="191">
        <v>47</v>
      </c>
      <c r="B1111" s="68"/>
      <c r="C1111" s="212" t="s">
        <v>45</v>
      </c>
      <c r="D1111" s="213">
        <v>45769</v>
      </c>
      <c r="E1111" s="191" t="s">
        <v>3306</v>
      </c>
      <c r="F1111" s="191" t="s">
        <v>3</v>
      </c>
      <c r="G1111" s="191">
        <v>2279416</v>
      </c>
      <c r="H1111" s="68"/>
      <c r="I1111" s="197" t="s">
        <v>3772</v>
      </c>
      <c r="J1111" s="68"/>
      <c r="K1111" s="68"/>
      <c r="L1111" s="68"/>
      <c r="M1111" s="68"/>
      <c r="N1111" s="348"/>
      <c r="O1111" s="348"/>
      <c r="P1111" s="214">
        <v>0</v>
      </c>
      <c r="Q1111" s="214">
        <v>14022.9</v>
      </c>
      <c r="R1111" s="68" t="s">
        <v>2328</v>
      </c>
      <c r="S1111" s="349"/>
      <c r="T1111" s="272"/>
    </row>
    <row r="1112" spans="1:20" ht="76.5">
      <c r="A1112" s="191">
        <v>190</v>
      </c>
      <c r="B1112" s="68"/>
      <c r="C1112" s="212" t="s">
        <v>82</v>
      </c>
      <c r="D1112" s="213">
        <v>45769</v>
      </c>
      <c r="E1112" s="191" t="s">
        <v>3306</v>
      </c>
      <c r="F1112" s="191" t="s">
        <v>3</v>
      </c>
      <c r="G1112" s="191">
        <v>2279416</v>
      </c>
      <c r="H1112" s="68"/>
      <c r="I1112" s="197" t="s">
        <v>3772</v>
      </c>
      <c r="J1112" s="68"/>
      <c r="K1112" s="68"/>
      <c r="L1112" s="68"/>
      <c r="M1112" s="68"/>
      <c r="N1112" s="348"/>
      <c r="O1112" s="348"/>
      <c r="P1112" s="214">
        <v>0</v>
      </c>
      <c r="Q1112" s="214">
        <v>2982.35</v>
      </c>
      <c r="R1112" s="68" t="s">
        <v>2328</v>
      </c>
      <c r="S1112" s="349"/>
      <c r="T1112" s="272"/>
    </row>
    <row r="1113" spans="1:20" ht="76.5">
      <c r="A1113" s="191">
        <v>283</v>
      </c>
      <c r="B1113" s="68"/>
      <c r="C1113" s="212" t="s">
        <v>115</v>
      </c>
      <c r="D1113" s="213">
        <v>45769</v>
      </c>
      <c r="E1113" s="191" t="s">
        <v>3306</v>
      </c>
      <c r="F1113" s="191" t="s">
        <v>3</v>
      </c>
      <c r="G1113" s="191">
        <v>2279416</v>
      </c>
      <c r="H1113" s="68"/>
      <c r="I1113" s="197" t="s">
        <v>3772</v>
      </c>
      <c r="J1113" s="68"/>
      <c r="K1113" s="68"/>
      <c r="L1113" s="68"/>
      <c r="M1113" s="68"/>
      <c r="N1113" s="348"/>
      <c r="O1113" s="348"/>
      <c r="P1113" s="214">
        <v>0</v>
      </c>
      <c r="Q1113" s="214">
        <v>44674.27</v>
      </c>
      <c r="R1113" s="68" t="s">
        <v>2328</v>
      </c>
      <c r="S1113" s="349"/>
      <c r="T1113" s="272"/>
    </row>
    <row r="1114" spans="1:20" ht="76.5">
      <c r="A1114" s="191">
        <v>46</v>
      </c>
      <c r="B1114" s="68"/>
      <c r="C1114" s="212" t="s">
        <v>1367</v>
      </c>
      <c r="D1114" s="213">
        <v>45769</v>
      </c>
      <c r="E1114" s="191" t="s">
        <v>3306</v>
      </c>
      <c r="F1114" s="191" t="s">
        <v>3</v>
      </c>
      <c r="G1114" s="191">
        <v>2279416</v>
      </c>
      <c r="H1114" s="68"/>
      <c r="I1114" s="197" t="s">
        <v>3772</v>
      </c>
      <c r="J1114" s="68"/>
      <c r="K1114" s="68"/>
      <c r="L1114" s="68"/>
      <c r="M1114" s="68"/>
      <c r="N1114" s="348"/>
      <c r="O1114" s="348"/>
      <c r="P1114" s="214">
        <v>0</v>
      </c>
      <c r="Q1114" s="214">
        <v>13667.4</v>
      </c>
      <c r="R1114" s="68" t="s">
        <v>2328</v>
      </c>
      <c r="S1114" s="349"/>
      <c r="T1114" s="272"/>
    </row>
    <row r="1115" spans="1:20" ht="76.5">
      <c r="A1115" s="191">
        <v>46</v>
      </c>
      <c r="B1115" s="68"/>
      <c r="C1115" s="212" t="s">
        <v>1367</v>
      </c>
      <c r="D1115" s="213">
        <v>45769</v>
      </c>
      <c r="E1115" s="191" t="s">
        <v>3306</v>
      </c>
      <c r="F1115" s="191" t="s">
        <v>3</v>
      </c>
      <c r="G1115" s="191">
        <v>2279416</v>
      </c>
      <c r="H1115" s="68"/>
      <c r="I1115" s="197" t="s">
        <v>3772</v>
      </c>
      <c r="J1115" s="68"/>
      <c r="K1115" s="68"/>
      <c r="L1115" s="68"/>
      <c r="M1115" s="68"/>
      <c r="N1115" s="348"/>
      <c r="O1115" s="348"/>
      <c r="P1115" s="214">
        <v>0</v>
      </c>
      <c r="Q1115" s="214">
        <v>2047.5</v>
      </c>
      <c r="R1115" s="68" t="s">
        <v>2328</v>
      </c>
      <c r="S1115" s="349"/>
      <c r="T1115" s="272"/>
    </row>
    <row r="1116" spans="1:20" ht="76.5">
      <c r="A1116" s="191">
        <v>15</v>
      </c>
      <c r="B1116" s="68"/>
      <c r="C1116" s="212" t="s">
        <v>39</v>
      </c>
      <c r="D1116" s="213">
        <v>45769</v>
      </c>
      <c r="E1116" s="191" t="s">
        <v>3306</v>
      </c>
      <c r="F1116" s="191" t="s">
        <v>3</v>
      </c>
      <c r="G1116" s="191">
        <v>2279416</v>
      </c>
      <c r="H1116" s="68"/>
      <c r="I1116" s="197" t="s">
        <v>3772</v>
      </c>
      <c r="J1116" s="68"/>
      <c r="K1116" s="68"/>
      <c r="L1116" s="68"/>
      <c r="M1116" s="68"/>
      <c r="N1116" s="348"/>
      <c r="O1116" s="348"/>
      <c r="P1116" s="214">
        <v>0</v>
      </c>
      <c r="Q1116" s="214">
        <v>39222.839999999997</v>
      </c>
      <c r="R1116" s="68" t="s">
        <v>2328</v>
      </c>
      <c r="S1116" s="349"/>
      <c r="T1116" s="272"/>
    </row>
    <row r="1117" spans="1:20" ht="76.5">
      <c r="A1117" s="191">
        <v>283</v>
      </c>
      <c r="B1117" s="68"/>
      <c r="C1117" s="212" t="s">
        <v>115</v>
      </c>
      <c r="D1117" s="213">
        <v>45769</v>
      </c>
      <c r="E1117" s="191" t="s">
        <v>3306</v>
      </c>
      <c r="F1117" s="191" t="s">
        <v>3</v>
      </c>
      <c r="G1117" s="191">
        <v>2279416</v>
      </c>
      <c r="H1117" s="68"/>
      <c r="I1117" s="197" t="s">
        <v>3772</v>
      </c>
      <c r="J1117" s="68"/>
      <c r="K1117" s="68"/>
      <c r="L1117" s="68"/>
      <c r="M1117" s="68"/>
      <c r="N1117" s="348"/>
      <c r="O1117" s="348"/>
      <c r="P1117" s="214">
        <v>0</v>
      </c>
      <c r="Q1117" s="214">
        <v>6708</v>
      </c>
      <c r="R1117" s="68" t="s">
        <v>2328</v>
      </c>
      <c r="S1117" s="349"/>
      <c r="T1117" s="272"/>
    </row>
    <row r="1118" spans="1:20" ht="76.5">
      <c r="A1118" s="191">
        <v>650</v>
      </c>
      <c r="B1118" s="68"/>
      <c r="C1118" s="212" t="s">
        <v>175</v>
      </c>
      <c r="D1118" s="213">
        <v>45769</v>
      </c>
      <c r="E1118" s="191" t="s">
        <v>3306</v>
      </c>
      <c r="F1118" s="191" t="s">
        <v>3</v>
      </c>
      <c r="G1118" s="191">
        <v>2279416</v>
      </c>
      <c r="H1118" s="68"/>
      <c r="I1118" s="197" t="s">
        <v>3772</v>
      </c>
      <c r="J1118" s="68"/>
      <c r="K1118" s="68"/>
      <c r="L1118" s="68"/>
      <c r="M1118" s="68"/>
      <c r="N1118" s="348"/>
      <c r="O1118" s="348"/>
      <c r="P1118" s="214">
        <v>0</v>
      </c>
      <c r="Q1118" s="214">
        <v>492.45</v>
      </c>
      <c r="R1118" s="68" t="s">
        <v>2328</v>
      </c>
      <c r="S1118" s="349"/>
      <c r="T1118" s="272"/>
    </row>
    <row r="1119" spans="1:20" ht="76.5">
      <c r="A1119" s="191">
        <v>682</v>
      </c>
      <c r="B1119" s="68"/>
      <c r="C1119" s="212" t="s">
        <v>1246</v>
      </c>
      <c r="D1119" s="213">
        <v>45769</v>
      </c>
      <c r="E1119" s="191" t="s">
        <v>3306</v>
      </c>
      <c r="F1119" s="191" t="s">
        <v>3</v>
      </c>
      <c r="G1119" s="191">
        <v>2279416</v>
      </c>
      <c r="H1119" s="68"/>
      <c r="I1119" s="197" t="s">
        <v>3772</v>
      </c>
      <c r="J1119" s="68"/>
      <c r="K1119" s="68"/>
      <c r="L1119" s="68"/>
      <c r="M1119" s="68"/>
      <c r="N1119" s="348"/>
      <c r="O1119" s="348"/>
      <c r="P1119" s="214">
        <v>0</v>
      </c>
      <c r="Q1119" s="214">
        <v>719.55</v>
      </c>
      <c r="R1119" s="68" t="s">
        <v>2328</v>
      </c>
      <c r="S1119" s="349"/>
      <c r="T1119" s="272"/>
    </row>
    <row r="1120" spans="1:20" ht="76.5">
      <c r="A1120" s="191">
        <v>594</v>
      </c>
      <c r="B1120" s="68"/>
      <c r="C1120" s="212" t="s">
        <v>88</v>
      </c>
      <c r="D1120" s="213">
        <v>45769</v>
      </c>
      <c r="E1120" s="191" t="s">
        <v>3306</v>
      </c>
      <c r="F1120" s="191" t="s">
        <v>3</v>
      </c>
      <c r="G1120" s="191">
        <v>2279416</v>
      </c>
      <c r="H1120" s="68"/>
      <c r="I1120" s="197" t="s">
        <v>3772</v>
      </c>
      <c r="J1120" s="68"/>
      <c r="K1120" s="68"/>
      <c r="L1120" s="68"/>
      <c r="M1120" s="68"/>
      <c r="N1120" s="348"/>
      <c r="O1120" s="348"/>
      <c r="P1120" s="214">
        <v>0</v>
      </c>
      <c r="Q1120" s="214">
        <v>1839.17</v>
      </c>
      <c r="R1120" s="68" t="s">
        <v>2328</v>
      </c>
      <c r="S1120" s="349"/>
      <c r="T1120" s="272"/>
    </row>
    <row r="1121" spans="1:20" ht="76.5">
      <c r="A1121" s="191">
        <v>46</v>
      </c>
      <c r="B1121" s="68"/>
      <c r="C1121" s="212" t="s">
        <v>1367</v>
      </c>
      <c r="D1121" s="213">
        <v>45769</v>
      </c>
      <c r="E1121" s="191" t="s">
        <v>3307</v>
      </c>
      <c r="F1121" s="191" t="s">
        <v>3</v>
      </c>
      <c r="G1121" s="191">
        <v>2279417</v>
      </c>
      <c r="H1121" s="68"/>
      <c r="I1121" s="197" t="s">
        <v>3773</v>
      </c>
      <c r="J1121" s="68"/>
      <c r="K1121" s="68"/>
      <c r="L1121" s="68"/>
      <c r="M1121" s="68"/>
      <c r="N1121" s="348"/>
      <c r="O1121" s="348"/>
      <c r="P1121" s="214">
        <v>0</v>
      </c>
      <c r="Q1121" s="214">
        <v>819</v>
      </c>
      <c r="R1121" s="68" t="s">
        <v>1479</v>
      </c>
      <c r="S1121" s="349"/>
      <c r="T1121" s="272"/>
    </row>
    <row r="1122" spans="1:20" ht="63.75">
      <c r="A1122" s="191" t="s">
        <v>541</v>
      </c>
      <c r="B1122" s="68"/>
      <c r="C1122" s="212" t="s">
        <v>590</v>
      </c>
      <c r="D1122" s="213">
        <v>45769</v>
      </c>
      <c r="E1122" s="191" t="s">
        <v>3308</v>
      </c>
      <c r="F1122" s="191" t="s">
        <v>3</v>
      </c>
      <c r="G1122" s="191">
        <v>2279448</v>
      </c>
      <c r="H1122" s="68"/>
      <c r="I1122" s="197" t="s">
        <v>3774</v>
      </c>
      <c r="J1122" s="68"/>
      <c r="K1122" s="68"/>
      <c r="L1122" s="68"/>
      <c r="M1122" s="68"/>
      <c r="N1122" s="348"/>
      <c r="O1122" s="348"/>
      <c r="P1122" s="214">
        <v>0</v>
      </c>
      <c r="Q1122" s="214">
        <v>12790.75</v>
      </c>
      <c r="R1122" s="68" t="s">
        <v>1479</v>
      </c>
      <c r="S1122" s="349"/>
      <c r="T1122" s="272"/>
    </row>
    <row r="1123" spans="1:20" ht="76.5">
      <c r="A1123" s="191">
        <v>117</v>
      </c>
      <c r="B1123" s="68"/>
      <c r="C1123" s="212" t="s">
        <v>54</v>
      </c>
      <c r="D1123" s="213">
        <v>45769</v>
      </c>
      <c r="E1123" s="191" t="s">
        <v>3309</v>
      </c>
      <c r="F1123" s="191" t="s">
        <v>10</v>
      </c>
      <c r="G1123" s="191">
        <v>1125125</v>
      </c>
      <c r="H1123" s="68"/>
      <c r="I1123" s="197" t="s">
        <v>3775</v>
      </c>
      <c r="J1123" s="68"/>
      <c r="K1123" s="68"/>
      <c r="L1123" s="68"/>
      <c r="M1123" s="68"/>
      <c r="N1123" s="348"/>
      <c r="O1123" s="348"/>
      <c r="P1123" s="214">
        <v>60</v>
      </c>
      <c r="Q1123" s="214">
        <v>0</v>
      </c>
      <c r="R1123" s="68" t="s">
        <v>1479</v>
      </c>
      <c r="S1123" s="349"/>
      <c r="T1123" s="272"/>
    </row>
    <row r="1124" spans="1:20" ht="76.5">
      <c r="A1124" s="191">
        <v>117</v>
      </c>
      <c r="B1124" s="68"/>
      <c r="C1124" s="212" t="s">
        <v>54</v>
      </c>
      <c r="D1124" s="213">
        <v>45769</v>
      </c>
      <c r="E1124" s="191" t="s">
        <v>3310</v>
      </c>
      <c r="F1124" s="191" t="s">
        <v>10</v>
      </c>
      <c r="G1124" s="191">
        <v>1125132</v>
      </c>
      <c r="H1124" s="68"/>
      <c r="I1124" s="197" t="s">
        <v>3776</v>
      </c>
      <c r="J1124" s="68"/>
      <c r="K1124" s="68"/>
      <c r="L1124" s="68"/>
      <c r="M1124" s="68"/>
      <c r="N1124" s="348"/>
      <c r="O1124" s="348"/>
      <c r="P1124" s="214">
        <v>60</v>
      </c>
      <c r="Q1124" s="214">
        <v>0</v>
      </c>
      <c r="R1124" s="68" t="s">
        <v>1479</v>
      </c>
      <c r="S1124" s="349"/>
      <c r="T1124" s="272"/>
    </row>
    <row r="1125" spans="1:20" ht="63.75">
      <c r="A1125" s="191">
        <v>117</v>
      </c>
      <c r="B1125" s="68"/>
      <c r="C1125" s="212" t="s">
        <v>54</v>
      </c>
      <c r="D1125" s="213">
        <v>45769</v>
      </c>
      <c r="E1125" s="191" t="s">
        <v>3311</v>
      </c>
      <c r="F1125" s="191" t="s">
        <v>10</v>
      </c>
      <c r="G1125" s="191">
        <v>1125148</v>
      </c>
      <c r="H1125" s="68"/>
      <c r="I1125" s="197" t="s">
        <v>3777</v>
      </c>
      <c r="J1125" s="68"/>
      <c r="K1125" s="68"/>
      <c r="L1125" s="68"/>
      <c r="M1125" s="68"/>
      <c r="N1125" s="348"/>
      <c r="O1125" s="348"/>
      <c r="P1125" s="214">
        <v>60</v>
      </c>
      <c r="Q1125" s="214">
        <v>0</v>
      </c>
      <c r="R1125" s="68" t="s">
        <v>1479</v>
      </c>
      <c r="S1125" s="349"/>
      <c r="T1125" s="272"/>
    </row>
    <row r="1126" spans="1:20" ht="89.25">
      <c r="A1126" s="191" t="s">
        <v>541</v>
      </c>
      <c r="B1126" s="68"/>
      <c r="C1126" s="212" t="s">
        <v>590</v>
      </c>
      <c r="D1126" s="213">
        <v>45769</v>
      </c>
      <c r="E1126" s="191" t="s">
        <v>3312</v>
      </c>
      <c r="F1126" s="191" t="s">
        <v>6</v>
      </c>
      <c r="G1126" s="191">
        <v>365</v>
      </c>
      <c r="H1126" s="68"/>
      <c r="I1126" s="197" t="s">
        <v>3778</v>
      </c>
      <c r="J1126" s="68"/>
      <c r="K1126" s="68"/>
      <c r="L1126" s="68"/>
      <c r="M1126" s="68"/>
      <c r="N1126" s="348"/>
      <c r="O1126" s="348"/>
      <c r="P1126" s="214">
        <v>0</v>
      </c>
      <c r="Q1126" s="214">
        <v>246.36</v>
      </c>
      <c r="R1126" s="68" t="s">
        <v>1479</v>
      </c>
      <c r="S1126" s="349"/>
      <c r="T1126" s="272"/>
    </row>
    <row r="1127" spans="1:20" ht="51">
      <c r="A1127" s="191">
        <v>203</v>
      </c>
      <c r="B1127" s="68"/>
      <c r="C1127" s="212" t="s">
        <v>86</v>
      </c>
      <c r="D1127" s="213">
        <v>45770</v>
      </c>
      <c r="E1127" s="191" t="s">
        <v>3313</v>
      </c>
      <c r="F1127" s="191" t="s">
        <v>3</v>
      </c>
      <c r="G1127" s="191">
        <v>2279830</v>
      </c>
      <c r="H1127" s="68"/>
      <c r="I1127" s="197" t="s">
        <v>3779</v>
      </c>
      <c r="J1127" s="68"/>
      <c r="K1127" s="68"/>
      <c r="L1127" s="68"/>
      <c r="M1127" s="68"/>
      <c r="N1127" s="348"/>
      <c r="O1127" s="348"/>
      <c r="P1127" s="214">
        <v>0</v>
      </c>
      <c r="Q1127" s="214">
        <v>97.75</v>
      </c>
      <c r="R1127" s="68" t="s">
        <v>1479</v>
      </c>
      <c r="S1127" s="349"/>
      <c r="T1127" s="272"/>
    </row>
    <row r="1128" spans="1:20" ht="51">
      <c r="A1128" s="191">
        <v>203</v>
      </c>
      <c r="B1128" s="68"/>
      <c r="C1128" s="212" t="s">
        <v>86</v>
      </c>
      <c r="D1128" s="213">
        <v>45770</v>
      </c>
      <c r="E1128" s="191" t="s">
        <v>3314</v>
      </c>
      <c r="F1128" s="191" t="s">
        <v>3</v>
      </c>
      <c r="G1128" s="191">
        <v>2279849</v>
      </c>
      <c r="H1128" s="68"/>
      <c r="I1128" s="197" t="s">
        <v>3780</v>
      </c>
      <c r="J1128" s="68"/>
      <c r="K1128" s="68"/>
      <c r="L1128" s="68"/>
      <c r="M1128" s="68"/>
      <c r="N1128" s="348"/>
      <c r="O1128" s="348"/>
      <c r="P1128" s="214">
        <v>0</v>
      </c>
      <c r="Q1128" s="214">
        <v>259.7</v>
      </c>
      <c r="R1128" s="68" t="s">
        <v>1479</v>
      </c>
      <c r="S1128" s="349"/>
      <c r="T1128" s="272"/>
    </row>
    <row r="1129" spans="1:20" ht="63.75">
      <c r="A1129" s="191">
        <v>291</v>
      </c>
      <c r="B1129" s="68"/>
      <c r="C1129" s="212" t="s">
        <v>119</v>
      </c>
      <c r="D1129" s="213">
        <v>45770</v>
      </c>
      <c r="E1129" s="191" t="s">
        <v>3315</v>
      </c>
      <c r="F1129" s="191" t="s">
        <v>3</v>
      </c>
      <c r="G1129" s="191">
        <v>2279870</v>
      </c>
      <c r="H1129" s="68"/>
      <c r="I1129" s="197" t="s">
        <v>3781</v>
      </c>
      <c r="J1129" s="68"/>
      <c r="K1129" s="68"/>
      <c r="L1129" s="68"/>
      <c r="M1129" s="68"/>
      <c r="N1129" s="348"/>
      <c r="O1129" s="348"/>
      <c r="P1129" s="214">
        <v>0</v>
      </c>
      <c r="Q1129" s="214">
        <v>14000</v>
      </c>
      <c r="R1129" s="68" t="s">
        <v>1479</v>
      </c>
      <c r="S1129" s="349"/>
      <c r="T1129" s="272"/>
    </row>
    <row r="1130" spans="1:20" ht="51">
      <c r="A1130" s="191" t="s">
        <v>550</v>
      </c>
      <c r="B1130" s="68"/>
      <c r="C1130" s="212" t="s">
        <v>589</v>
      </c>
      <c r="D1130" s="213">
        <v>45770</v>
      </c>
      <c r="E1130" s="191" t="s">
        <v>3316</v>
      </c>
      <c r="F1130" s="191" t="s">
        <v>3</v>
      </c>
      <c r="G1130" s="191">
        <v>2279840</v>
      </c>
      <c r="H1130" s="68"/>
      <c r="I1130" s="197" t="s">
        <v>3782</v>
      </c>
      <c r="J1130" s="68"/>
      <c r="K1130" s="68"/>
      <c r="L1130" s="68"/>
      <c r="M1130" s="68"/>
      <c r="N1130" s="348"/>
      <c r="O1130" s="348"/>
      <c r="P1130" s="214">
        <v>0</v>
      </c>
      <c r="Q1130" s="214">
        <v>414.45</v>
      </c>
      <c r="R1130" s="68" t="s">
        <v>1479</v>
      </c>
      <c r="S1130" s="349"/>
      <c r="T1130" s="272"/>
    </row>
    <row r="1131" spans="1:20" ht="51">
      <c r="A1131" s="191" t="s">
        <v>550</v>
      </c>
      <c r="B1131" s="68"/>
      <c r="C1131" s="212" t="s">
        <v>589</v>
      </c>
      <c r="D1131" s="213">
        <v>45770</v>
      </c>
      <c r="E1131" s="191" t="s">
        <v>3317</v>
      </c>
      <c r="F1131" s="191" t="s">
        <v>3</v>
      </c>
      <c r="G1131" s="191">
        <v>2279837</v>
      </c>
      <c r="H1131" s="68"/>
      <c r="I1131" s="197" t="s">
        <v>3783</v>
      </c>
      <c r="J1131" s="68"/>
      <c r="K1131" s="68"/>
      <c r="L1131" s="68"/>
      <c r="M1131" s="68"/>
      <c r="N1131" s="348"/>
      <c r="O1131" s="348"/>
      <c r="P1131" s="214">
        <v>0</v>
      </c>
      <c r="Q1131" s="214">
        <v>1286.33</v>
      </c>
      <c r="R1131" s="68" t="s">
        <v>1479</v>
      </c>
      <c r="S1131" s="349"/>
      <c r="T1131" s="272"/>
    </row>
    <row r="1132" spans="1:20" ht="51">
      <c r="A1132" s="191">
        <v>46</v>
      </c>
      <c r="B1132" s="68"/>
      <c r="C1132" s="212" t="s">
        <v>1367</v>
      </c>
      <c r="D1132" s="213">
        <v>45770</v>
      </c>
      <c r="E1132" s="191" t="s">
        <v>3318</v>
      </c>
      <c r="F1132" s="191" t="s">
        <v>3</v>
      </c>
      <c r="G1132" s="191">
        <v>2279886</v>
      </c>
      <c r="H1132" s="68"/>
      <c r="I1132" s="197" t="s">
        <v>3784</v>
      </c>
      <c r="J1132" s="68"/>
      <c r="K1132" s="68"/>
      <c r="L1132" s="68"/>
      <c r="M1132" s="68"/>
      <c r="N1132" s="348"/>
      <c r="O1132" s="348"/>
      <c r="P1132" s="214">
        <v>0</v>
      </c>
      <c r="Q1132" s="214">
        <v>7507.8</v>
      </c>
      <c r="R1132" s="68" t="s">
        <v>1479</v>
      </c>
      <c r="S1132" s="349"/>
      <c r="T1132" s="272"/>
    </row>
    <row r="1133" spans="1:20" ht="114.75">
      <c r="A1133" s="191">
        <v>86</v>
      </c>
      <c r="B1133" s="68"/>
      <c r="C1133" s="212" t="s">
        <v>50</v>
      </c>
      <c r="D1133" s="213">
        <v>45770</v>
      </c>
      <c r="E1133" s="191" t="s">
        <v>3319</v>
      </c>
      <c r="F1133" s="191" t="s">
        <v>599</v>
      </c>
      <c r="G1133" s="191">
        <v>23195</v>
      </c>
      <c r="H1133" s="68"/>
      <c r="I1133" s="197" t="s">
        <v>3785</v>
      </c>
      <c r="J1133" s="68"/>
      <c r="K1133" s="68"/>
      <c r="L1133" s="68"/>
      <c r="M1133" s="68"/>
      <c r="N1133" s="348"/>
      <c r="O1133" s="348"/>
      <c r="P1133" s="214">
        <v>5614172.6299999999</v>
      </c>
      <c r="Q1133" s="214">
        <v>0</v>
      </c>
      <c r="R1133" s="68" t="s">
        <v>1479</v>
      </c>
      <c r="S1133" s="349"/>
      <c r="T1133" s="272"/>
    </row>
    <row r="1134" spans="1:20" ht="76.5">
      <c r="A1134" s="191">
        <v>117</v>
      </c>
      <c r="B1134" s="68"/>
      <c r="C1134" s="212" t="s">
        <v>54</v>
      </c>
      <c r="D1134" s="213">
        <v>45770</v>
      </c>
      <c r="E1134" s="191" t="s">
        <v>3321</v>
      </c>
      <c r="F1134" s="191" t="s">
        <v>10</v>
      </c>
      <c r="G1134" s="191">
        <v>1125265</v>
      </c>
      <c r="H1134" s="68"/>
      <c r="I1134" s="197" t="s">
        <v>3787</v>
      </c>
      <c r="J1134" s="68"/>
      <c r="K1134" s="68"/>
      <c r="L1134" s="68"/>
      <c r="M1134" s="68"/>
      <c r="N1134" s="348"/>
      <c r="O1134" s="348"/>
      <c r="P1134" s="214">
        <v>60</v>
      </c>
      <c r="Q1134" s="214">
        <v>0</v>
      </c>
      <c r="R1134" s="68" t="s">
        <v>1479</v>
      </c>
      <c r="S1134" s="349"/>
      <c r="T1134" s="272"/>
    </row>
    <row r="1135" spans="1:20" ht="76.5">
      <c r="A1135" s="191">
        <v>132</v>
      </c>
      <c r="B1135" s="68"/>
      <c r="C1135" s="212" t="s">
        <v>59</v>
      </c>
      <c r="D1135" s="213">
        <v>45770</v>
      </c>
      <c r="E1135" s="191" t="s">
        <v>3322</v>
      </c>
      <c r="F1135" s="191" t="s">
        <v>10</v>
      </c>
      <c r="G1135" s="191">
        <v>1125243</v>
      </c>
      <c r="H1135" s="68"/>
      <c r="I1135" s="197" t="s">
        <v>3788</v>
      </c>
      <c r="J1135" s="68"/>
      <c r="K1135" s="68"/>
      <c r="L1135" s="68"/>
      <c r="M1135" s="68"/>
      <c r="N1135" s="348"/>
      <c r="O1135" s="348"/>
      <c r="P1135" s="214">
        <v>360</v>
      </c>
      <c r="Q1135" s="214">
        <v>0</v>
      </c>
      <c r="R1135" s="68" t="s">
        <v>1479</v>
      </c>
      <c r="S1135" s="349"/>
      <c r="T1135" s="272"/>
    </row>
    <row r="1136" spans="1:20" ht="76.5">
      <c r="A1136" s="191">
        <v>132</v>
      </c>
      <c r="B1136" s="68"/>
      <c r="C1136" s="212" t="s">
        <v>59</v>
      </c>
      <c r="D1136" s="213">
        <v>45770</v>
      </c>
      <c r="E1136" s="191" t="s">
        <v>3323</v>
      </c>
      <c r="F1136" s="191" t="s">
        <v>10</v>
      </c>
      <c r="G1136" s="191">
        <v>1125244</v>
      </c>
      <c r="H1136" s="68"/>
      <c r="I1136" s="197" t="s">
        <v>3789</v>
      </c>
      <c r="J1136" s="68"/>
      <c r="K1136" s="68"/>
      <c r="L1136" s="68"/>
      <c r="M1136" s="68"/>
      <c r="N1136" s="348"/>
      <c r="O1136" s="348"/>
      <c r="P1136" s="214">
        <v>360</v>
      </c>
      <c r="Q1136" s="214">
        <v>0</v>
      </c>
      <c r="R1136" s="68" t="s">
        <v>1479</v>
      </c>
      <c r="S1136" s="349"/>
      <c r="T1136" s="272"/>
    </row>
    <row r="1137" spans="1:20" ht="51">
      <c r="A1137" s="191">
        <v>650</v>
      </c>
      <c r="B1137" s="68"/>
      <c r="C1137" s="212" t="s">
        <v>175</v>
      </c>
      <c r="D1137" s="213">
        <v>45771</v>
      </c>
      <c r="E1137" s="191" t="s">
        <v>3324</v>
      </c>
      <c r="F1137" s="191" t="s">
        <v>3</v>
      </c>
      <c r="G1137" s="191">
        <v>2280268</v>
      </c>
      <c r="H1137" s="68"/>
      <c r="I1137" s="197" t="s">
        <v>3790</v>
      </c>
      <c r="J1137" s="68"/>
      <c r="K1137" s="68"/>
      <c r="L1137" s="68"/>
      <c r="M1137" s="68"/>
      <c r="N1137" s="348"/>
      <c r="O1137" s="348"/>
      <c r="P1137" s="214">
        <v>0</v>
      </c>
      <c r="Q1137" s="214">
        <v>553</v>
      </c>
      <c r="R1137" s="68" t="s">
        <v>1479</v>
      </c>
      <c r="S1137" s="349"/>
      <c r="T1137" s="272"/>
    </row>
    <row r="1138" spans="1:20" ht="63.75">
      <c r="A1138" s="191">
        <v>152</v>
      </c>
      <c r="B1138" s="68"/>
      <c r="C1138" s="212" t="s">
        <v>72</v>
      </c>
      <c r="D1138" s="213">
        <v>45771</v>
      </c>
      <c r="E1138" s="191" t="s">
        <v>3325</v>
      </c>
      <c r="F1138" s="191" t="s">
        <v>3</v>
      </c>
      <c r="G1138" s="191">
        <v>2280302</v>
      </c>
      <c r="H1138" s="68"/>
      <c r="I1138" s="197" t="s">
        <v>3791</v>
      </c>
      <c r="J1138" s="68"/>
      <c r="K1138" s="68"/>
      <c r="L1138" s="68"/>
      <c r="M1138" s="68"/>
      <c r="N1138" s="348"/>
      <c r="O1138" s="348"/>
      <c r="P1138" s="214">
        <v>0</v>
      </c>
      <c r="Q1138" s="214">
        <v>929.74</v>
      </c>
      <c r="R1138" s="68" t="s">
        <v>1479</v>
      </c>
      <c r="S1138" s="349"/>
      <c r="T1138" s="272"/>
    </row>
    <row r="1139" spans="1:20" ht="51">
      <c r="A1139" s="191">
        <v>650</v>
      </c>
      <c r="B1139" s="68"/>
      <c r="C1139" s="212" t="s">
        <v>175</v>
      </c>
      <c r="D1139" s="213">
        <v>45771</v>
      </c>
      <c r="E1139" s="191" t="s">
        <v>3326</v>
      </c>
      <c r="F1139" s="191" t="s">
        <v>3</v>
      </c>
      <c r="G1139" s="191">
        <v>2280348</v>
      </c>
      <c r="H1139" s="68"/>
      <c r="I1139" s="197" t="s">
        <v>3792</v>
      </c>
      <c r="J1139" s="68"/>
      <c r="K1139" s="68"/>
      <c r="L1139" s="68"/>
      <c r="M1139" s="68"/>
      <c r="N1139" s="348"/>
      <c r="O1139" s="348"/>
      <c r="P1139" s="214">
        <v>0</v>
      </c>
      <c r="Q1139" s="214">
        <v>553</v>
      </c>
      <c r="R1139" s="68" t="s">
        <v>1479</v>
      </c>
      <c r="S1139" s="349"/>
      <c r="T1139" s="272"/>
    </row>
    <row r="1140" spans="1:20" ht="63.75">
      <c r="A1140" s="191">
        <v>53</v>
      </c>
      <c r="B1140" s="68"/>
      <c r="C1140" s="212" t="s">
        <v>1372</v>
      </c>
      <c r="D1140" s="213">
        <v>45771</v>
      </c>
      <c r="E1140" s="191" t="s">
        <v>3327</v>
      </c>
      <c r="F1140" s="191" t="s">
        <v>3</v>
      </c>
      <c r="G1140" s="191">
        <v>2280375</v>
      </c>
      <c r="H1140" s="68"/>
      <c r="I1140" s="197" t="s">
        <v>3793</v>
      </c>
      <c r="J1140" s="68"/>
      <c r="K1140" s="68"/>
      <c r="L1140" s="68"/>
      <c r="M1140" s="68"/>
      <c r="N1140" s="348"/>
      <c r="O1140" s="348"/>
      <c r="P1140" s="214">
        <v>0</v>
      </c>
      <c r="Q1140" s="214">
        <v>30</v>
      </c>
      <c r="R1140" s="68" t="s">
        <v>1479</v>
      </c>
      <c r="S1140" s="349"/>
      <c r="T1140" s="272"/>
    </row>
    <row r="1141" spans="1:20" ht="51">
      <c r="A1141" s="191" t="s">
        <v>541</v>
      </c>
      <c r="B1141" s="68"/>
      <c r="C1141" s="212" t="s">
        <v>590</v>
      </c>
      <c r="D1141" s="213">
        <v>45771</v>
      </c>
      <c r="E1141" s="191" t="s">
        <v>3328</v>
      </c>
      <c r="F1141" s="191" t="s">
        <v>3</v>
      </c>
      <c r="G1141" s="191">
        <v>2280204</v>
      </c>
      <c r="H1141" s="68"/>
      <c r="I1141" s="197" t="s">
        <v>3794</v>
      </c>
      <c r="J1141" s="68"/>
      <c r="K1141" s="68"/>
      <c r="L1141" s="68"/>
      <c r="M1141" s="68"/>
      <c r="N1141" s="348"/>
      <c r="O1141" s="348"/>
      <c r="P1141" s="214">
        <v>0</v>
      </c>
      <c r="Q1141" s="214">
        <v>10465.5</v>
      </c>
      <c r="R1141" s="68" t="s">
        <v>1479</v>
      </c>
      <c r="S1141" s="349"/>
      <c r="T1141" s="272"/>
    </row>
    <row r="1142" spans="1:20" ht="51">
      <c r="A1142" s="191">
        <v>132</v>
      </c>
      <c r="B1142" s="68"/>
      <c r="C1142" s="212" t="s">
        <v>59</v>
      </c>
      <c r="D1142" s="213">
        <v>45771</v>
      </c>
      <c r="E1142" s="191" t="s">
        <v>3329</v>
      </c>
      <c r="F1142" s="191" t="s">
        <v>3</v>
      </c>
      <c r="G1142" s="191">
        <v>2280227</v>
      </c>
      <c r="H1142" s="68"/>
      <c r="I1142" s="197" t="s">
        <v>3795</v>
      </c>
      <c r="J1142" s="68"/>
      <c r="K1142" s="68"/>
      <c r="L1142" s="68"/>
      <c r="M1142" s="68"/>
      <c r="N1142" s="348"/>
      <c r="O1142" s="348"/>
      <c r="P1142" s="214">
        <v>0</v>
      </c>
      <c r="Q1142" s="214">
        <v>5000</v>
      </c>
      <c r="R1142" s="68" t="s">
        <v>1479</v>
      </c>
      <c r="S1142" s="349"/>
      <c r="T1142" s="272"/>
    </row>
    <row r="1143" spans="1:20" ht="51">
      <c r="A1143" s="191">
        <v>423</v>
      </c>
      <c r="B1143" s="68"/>
      <c r="C1143" s="212" t="s">
        <v>150</v>
      </c>
      <c r="D1143" s="213">
        <v>45771</v>
      </c>
      <c r="E1143" s="191" t="s">
        <v>3330</v>
      </c>
      <c r="F1143" s="191" t="s">
        <v>3</v>
      </c>
      <c r="G1143" s="191">
        <v>2280260</v>
      </c>
      <c r="H1143" s="68"/>
      <c r="I1143" s="197" t="s">
        <v>3796</v>
      </c>
      <c r="J1143" s="68"/>
      <c r="K1143" s="68"/>
      <c r="L1143" s="68"/>
      <c r="M1143" s="68"/>
      <c r="N1143" s="348"/>
      <c r="O1143" s="348"/>
      <c r="P1143" s="214">
        <v>0</v>
      </c>
      <c r="Q1143" s="214">
        <v>4454.3999999999996</v>
      </c>
      <c r="R1143" s="68" t="s">
        <v>1479</v>
      </c>
      <c r="S1143" s="349"/>
      <c r="T1143" s="272"/>
    </row>
    <row r="1144" spans="1:20" ht="51">
      <c r="A1144" s="191">
        <v>423</v>
      </c>
      <c r="B1144" s="68"/>
      <c r="C1144" s="212" t="s">
        <v>150</v>
      </c>
      <c r="D1144" s="213">
        <v>45771</v>
      </c>
      <c r="E1144" s="191" t="s">
        <v>3331</v>
      </c>
      <c r="F1144" s="191" t="s">
        <v>3</v>
      </c>
      <c r="G1144" s="191">
        <v>2280261</v>
      </c>
      <c r="H1144" s="68"/>
      <c r="I1144" s="197" t="s">
        <v>3797</v>
      </c>
      <c r="J1144" s="68"/>
      <c r="K1144" s="68"/>
      <c r="L1144" s="68"/>
      <c r="M1144" s="68"/>
      <c r="N1144" s="348"/>
      <c r="O1144" s="348"/>
      <c r="P1144" s="214">
        <v>0</v>
      </c>
      <c r="Q1144" s="214">
        <v>2784</v>
      </c>
      <c r="R1144" s="68" t="s">
        <v>1479</v>
      </c>
      <c r="S1144" s="349"/>
      <c r="T1144" s="272"/>
    </row>
    <row r="1145" spans="1:20" ht="51">
      <c r="A1145" s="191" t="s">
        <v>542</v>
      </c>
      <c r="B1145" s="68"/>
      <c r="C1145" s="212" t="s">
        <v>687</v>
      </c>
      <c r="D1145" s="213">
        <v>45771</v>
      </c>
      <c r="E1145" s="191" t="s">
        <v>3332</v>
      </c>
      <c r="F1145" s="191" t="s">
        <v>10</v>
      </c>
      <c r="G1145" s="191">
        <v>19842</v>
      </c>
      <c r="H1145" s="68"/>
      <c r="I1145" s="197" t="s">
        <v>3798</v>
      </c>
      <c r="J1145" s="68"/>
      <c r="K1145" s="68"/>
      <c r="L1145" s="68"/>
      <c r="M1145" s="68"/>
      <c r="N1145" s="348"/>
      <c r="O1145" s="348"/>
      <c r="P1145" s="214">
        <v>792.45</v>
      </c>
      <c r="Q1145" s="214">
        <v>0</v>
      </c>
      <c r="R1145" s="68" t="s">
        <v>1479</v>
      </c>
      <c r="S1145" s="349"/>
      <c r="T1145" s="272"/>
    </row>
    <row r="1146" spans="1:20" ht="76.5">
      <c r="A1146" s="191">
        <v>117</v>
      </c>
      <c r="B1146" s="68"/>
      <c r="C1146" s="212" t="s">
        <v>54</v>
      </c>
      <c r="D1146" s="213">
        <v>45771</v>
      </c>
      <c r="E1146" s="191" t="s">
        <v>3333</v>
      </c>
      <c r="F1146" s="191" t="s">
        <v>10</v>
      </c>
      <c r="G1146" s="191">
        <v>1125345</v>
      </c>
      <c r="H1146" s="68"/>
      <c r="I1146" s="197" t="s">
        <v>3799</v>
      </c>
      <c r="J1146" s="68"/>
      <c r="K1146" s="68"/>
      <c r="L1146" s="68"/>
      <c r="M1146" s="68"/>
      <c r="N1146" s="348"/>
      <c r="O1146" s="348"/>
      <c r="P1146" s="214">
        <v>60</v>
      </c>
      <c r="Q1146" s="214">
        <v>0</v>
      </c>
      <c r="R1146" s="68" t="s">
        <v>1479</v>
      </c>
      <c r="S1146" s="349"/>
      <c r="T1146" s="272"/>
    </row>
    <row r="1147" spans="1:20" ht="63.75">
      <c r="A1147" s="191">
        <v>389</v>
      </c>
      <c r="B1147" s="68"/>
      <c r="C1147" s="212" t="s">
        <v>1401</v>
      </c>
      <c r="D1147" s="213">
        <v>45771</v>
      </c>
      <c r="E1147" s="191" t="s">
        <v>3334</v>
      </c>
      <c r="F1147" s="191" t="s">
        <v>12</v>
      </c>
      <c r="G1147" s="191">
        <v>3112007</v>
      </c>
      <c r="H1147" s="68"/>
      <c r="I1147" s="197" t="s">
        <v>3800</v>
      </c>
      <c r="J1147" s="68"/>
      <c r="K1147" s="68"/>
      <c r="L1147" s="68"/>
      <c r="M1147" s="68"/>
      <c r="N1147" s="348"/>
      <c r="O1147" s="348"/>
      <c r="P1147" s="214">
        <v>1382717.17</v>
      </c>
      <c r="Q1147" s="214">
        <v>0</v>
      </c>
      <c r="R1147" s="68" t="s">
        <v>1479</v>
      </c>
      <c r="S1147" s="349"/>
      <c r="T1147" s="272"/>
    </row>
    <row r="1148" spans="1:20" ht="89.25">
      <c r="A1148" s="191">
        <v>86</v>
      </c>
      <c r="B1148" s="68"/>
      <c r="C1148" s="212" t="s">
        <v>50</v>
      </c>
      <c r="D1148" s="213">
        <v>45771</v>
      </c>
      <c r="E1148" s="191" t="s">
        <v>3335</v>
      </c>
      <c r="F1148" s="191" t="s">
        <v>6</v>
      </c>
      <c r="G1148" s="191">
        <v>1125333</v>
      </c>
      <c r="H1148" s="68"/>
      <c r="I1148" s="197" t="s">
        <v>3801</v>
      </c>
      <c r="J1148" s="68"/>
      <c r="K1148" s="68"/>
      <c r="L1148" s="68"/>
      <c r="M1148" s="68"/>
      <c r="N1148" s="348"/>
      <c r="O1148" s="348"/>
      <c r="P1148" s="214">
        <v>0</v>
      </c>
      <c r="Q1148" s="214">
        <v>166698</v>
      </c>
      <c r="R1148" s="68" t="s">
        <v>1479</v>
      </c>
      <c r="S1148" s="349"/>
      <c r="T1148" s="272"/>
    </row>
    <row r="1149" spans="1:20" ht="76.5">
      <c r="A1149" s="191">
        <v>86</v>
      </c>
      <c r="B1149" s="68"/>
      <c r="C1149" s="212" t="s">
        <v>50</v>
      </c>
      <c r="D1149" s="213">
        <v>45771</v>
      </c>
      <c r="E1149" s="191" t="s">
        <v>3336</v>
      </c>
      <c r="F1149" s="191" t="s">
        <v>12</v>
      </c>
      <c r="G1149" s="191">
        <v>1125335</v>
      </c>
      <c r="H1149" s="68"/>
      <c r="I1149" s="197" t="s">
        <v>3802</v>
      </c>
      <c r="J1149" s="68"/>
      <c r="K1149" s="68"/>
      <c r="L1149" s="68"/>
      <c r="M1149" s="68"/>
      <c r="N1149" s="348"/>
      <c r="O1149" s="348"/>
      <c r="P1149" s="214">
        <v>60</v>
      </c>
      <c r="Q1149" s="214">
        <v>0</v>
      </c>
      <c r="R1149" s="68" t="s">
        <v>1479</v>
      </c>
      <c r="S1149" s="349"/>
      <c r="T1149" s="272"/>
    </row>
    <row r="1150" spans="1:20" ht="76.5">
      <c r="A1150" s="191">
        <v>117</v>
      </c>
      <c r="B1150" s="68"/>
      <c r="C1150" s="212" t="s">
        <v>54</v>
      </c>
      <c r="D1150" s="213">
        <v>45771</v>
      </c>
      <c r="E1150" s="191" t="s">
        <v>3337</v>
      </c>
      <c r="F1150" s="191" t="s">
        <v>10</v>
      </c>
      <c r="G1150" s="191">
        <v>1125357</v>
      </c>
      <c r="H1150" s="68"/>
      <c r="I1150" s="197" t="s">
        <v>3803</v>
      </c>
      <c r="J1150" s="68"/>
      <c r="K1150" s="68"/>
      <c r="L1150" s="68"/>
      <c r="M1150" s="68"/>
      <c r="N1150" s="348"/>
      <c r="O1150" s="348"/>
      <c r="P1150" s="214">
        <v>60</v>
      </c>
      <c r="Q1150" s="214">
        <v>0</v>
      </c>
      <c r="R1150" s="68" t="s">
        <v>1479</v>
      </c>
      <c r="S1150" s="349"/>
      <c r="T1150" s="272"/>
    </row>
    <row r="1151" spans="1:20" ht="38.25">
      <c r="A1151" s="191">
        <v>70</v>
      </c>
      <c r="B1151" s="68"/>
      <c r="C1151" s="212" t="s">
        <v>47</v>
      </c>
      <c r="D1151" s="213">
        <v>45772</v>
      </c>
      <c r="E1151" s="191" t="s">
        <v>3338</v>
      </c>
      <c r="F1151" s="191" t="s">
        <v>3</v>
      </c>
      <c r="G1151" s="191">
        <v>2280556</v>
      </c>
      <c r="H1151" s="68"/>
      <c r="I1151" s="197" t="s">
        <v>3804</v>
      </c>
      <c r="J1151" s="68"/>
      <c r="K1151" s="68"/>
      <c r="L1151" s="68"/>
      <c r="M1151" s="68"/>
      <c r="N1151" s="348"/>
      <c r="O1151" s="348"/>
      <c r="P1151" s="214">
        <v>0</v>
      </c>
      <c r="Q1151" s="214">
        <v>927.5</v>
      </c>
      <c r="R1151" s="68" t="s">
        <v>1479</v>
      </c>
      <c r="S1151" s="349"/>
      <c r="T1151" s="272"/>
    </row>
    <row r="1152" spans="1:20" ht="51">
      <c r="A1152" s="191">
        <v>312</v>
      </c>
      <c r="B1152" s="68"/>
      <c r="C1152" s="212" t="s">
        <v>133</v>
      </c>
      <c r="D1152" s="213">
        <v>45772</v>
      </c>
      <c r="E1152" s="191" t="s">
        <v>3339</v>
      </c>
      <c r="F1152" s="191" t="s">
        <v>3</v>
      </c>
      <c r="G1152" s="191">
        <v>2280567</v>
      </c>
      <c r="H1152" s="68"/>
      <c r="I1152" s="197" t="s">
        <v>3805</v>
      </c>
      <c r="J1152" s="68"/>
      <c r="K1152" s="68"/>
      <c r="L1152" s="68"/>
      <c r="M1152" s="68"/>
      <c r="N1152" s="348"/>
      <c r="O1152" s="348"/>
      <c r="P1152" s="214">
        <v>0</v>
      </c>
      <c r="Q1152" s="214">
        <v>11</v>
      </c>
      <c r="R1152" s="68" t="s">
        <v>1479</v>
      </c>
      <c r="S1152" s="349"/>
      <c r="T1152" s="272"/>
    </row>
    <row r="1153" spans="1:20" ht="51">
      <c r="A1153" s="191">
        <v>312</v>
      </c>
      <c r="B1153" s="68"/>
      <c r="C1153" s="212" t="s">
        <v>133</v>
      </c>
      <c r="D1153" s="213">
        <v>45772</v>
      </c>
      <c r="E1153" s="191" t="s">
        <v>3340</v>
      </c>
      <c r="F1153" s="191" t="s">
        <v>3</v>
      </c>
      <c r="G1153" s="191">
        <v>2280568</v>
      </c>
      <c r="H1153" s="68"/>
      <c r="I1153" s="197" t="s">
        <v>3806</v>
      </c>
      <c r="J1153" s="68"/>
      <c r="K1153" s="68"/>
      <c r="L1153" s="68"/>
      <c r="M1153" s="68"/>
      <c r="N1153" s="348"/>
      <c r="O1153" s="348"/>
      <c r="P1153" s="214">
        <v>0</v>
      </c>
      <c r="Q1153" s="214">
        <v>1288.71</v>
      </c>
      <c r="R1153" s="68" t="s">
        <v>1479</v>
      </c>
      <c r="S1153" s="349"/>
      <c r="T1153" s="272"/>
    </row>
    <row r="1154" spans="1:20" ht="51">
      <c r="A1154" s="191">
        <v>312</v>
      </c>
      <c r="B1154" s="68"/>
      <c r="C1154" s="212" t="s">
        <v>133</v>
      </c>
      <c r="D1154" s="213">
        <v>45772</v>
      </c>
      <c r="E1154" s="191" t="s">
        <v>3341</v>
      </c>
      <c r="F1154" s="191" t="s">
        <v>3</v>
      </c>
      <c r="G1154" s="191">
        <v>2280570</v>
      </c>
      <c r="H1154" s="68"/>
      <c r="I1154" s="197" t="s">
        <v>3807</v>
      </c>
      <c r="J1154" s="68"/>
      <c r="K1154" s="68"/>
      <c r="L1154" s="68"/>
      <c r="M1154" s="68"/>
      <c r="N1154" s="348"/>
      <c r="O1154" s="348"/>
      <c r="P1154" s="214">
        <v>0</v>
      </c>
      <c r="Q1154" s="214">
        <v>7</v>
      </c>
      <c r="R1154" s="68" t="s">
        <v>1479</v>
      </c>
      <c r="S1154" s="349"/>
      <c r="T1154" s="272"/>
    </row>
    <row r="1155" spans="1:20" ht="51">
      <c r="A1155" s="191" t="s">
        <v>550</v>
      </c>
      <c r="B1155" s="68"/>
      <c r="C1155" s="212" t="s">
        <v>589</v>
      </c>
      <c r="D1155" s="213">
        <v>45772</v>
      </c>
      <c r="E1155" s="191" t="s">
        <v>3342</v>
      </c>
      <c r="F1155" s="191" t="s">
        <v>3</v>
      </c>
      <c r="G1155" s="191">
        <v>2280574</v>
      </c>
      <c r="H1155" s="68"/>
      <c r="I1155" s="197" t="s">
        <v>3808</v>
      </c>
      <c r="J1155" s="68"/>
      <c r="K1155" s="68"/>
      <c r="L1155" s="68"/>
      <c r="M1155" s="68"/>
      <c r="N1155" s="348"/>
      <c r="O1155" s="348"/>
      <c r="P1155" s="214">
        <v>0</v>
      </c>
      <c r="Q1155" s="214">
        <v>18</v>
      </c>
      <c r="R1155" s="68" t="s">
        <v>1479</v>
      </c>
      <c r="S1155" s="349"/>
      <c r="T1155" s="272"/>
    </row>
    <row r="1156" spans="1:20" ht="63.75">
      <c r="A1156" s="191">
        <v>53</v>
      </c>
      <c r="B1156" s="68"/>
      <c r="C1156" s="212" t="s">
        <v>1372</v>
      </c>
      <c r="D1156" s="213">
        <v>45772</v>
      </c>
      <c r="E1156" s="191" t="s">
        <v>3343</v>
      </c>
      <c r="F1156" s="191" t="s">
        <v>3</v>
      </c>
      <c r="G1156" s="191">
        <v>2280630</v>
      </c>
      <c r="H1156" s="68"/>
      <c r="I1156" s="197" t="s">
        <v>3809</v>
      </c>
      <c r="J1156" s="68"/>
      <c r="K1156" s="68"/>
      <c r="L1156" s="68"/>
      <c r="M1156" s="68"/>
      <c r="N1156" s="348"/>
      <c r="O1156" s="348"/>
      <c r="P1156" s="214">
        <v>0</v>
      </c>
      <c r="Q1156" s="214">
        <v>30</v>
      </c>
      <c r="R1156" s="68" t="s">
        <v>1479</v>
      </c>
      <c r="S1156" s="349"/>
      <c r="T1156" s="272"/>
    </row>
    <row r="1157" spans="1:20" ht="51">
      <c r="A1157" s="191">
        <v>902</v>
      </c>
      <c r="B1157" s="68"/>
      <c r="C1157" s="212" t="s">
        <v>191</v>
      </c>
      <c r="D1157" s="213">
        <v>45772</v>
      </c>
      <c r="E1157" s="191" t="s">
        <v>3344</v>
      </c>
      <c r="F1157" s="191" t="s">
        <v>3</v>
      </c>
      <c r="G1157" s="191">
        <v>2280649</v>
      </c>
      <c r="H1157" s="68"/>
      <c r="I1157" s="197" t="s">
        <v>3810</v>
      </c>
      <c r="J1157" s="68"/>
      <c r="K1157" s="68"/>
      <c r="L1157" s="68"/>
      <c r="M1157" s="68"/>
      <c r="N1157" s="348"/>
      <c r="O1157" s="348"/>
      <c r="P1157" s="214">
        <v>0</v>
      </c>
      <c r="Q1157" s="214">
        <v>1033.43</v>
      </c>
      <c r="R1157" s="68" t="s">
        <v>1479</v>
      </c>
      <c r="S1157" s="349"/>
      <c r="T1157" s="272"/>
    </row>
    <row r="1158" spans="1:20" ht="51">
      <c r="A1158" s="191">
        <v>902</v>
      </c>
      <c r="B1158" s="68"/>
      <c r="C1158" s="212" t="s">
        <v>191</v>
      </c>
      <c r="D1158" s="213">
        <v>45772</v>
      </c>
      <c r="E1158" s="191" t="s">
        <v>3345</v>
      </c>
      <c r="F1158" s="191" t="s">
        <v>3</v>
      </c>
      <c r="G1158" s="191">
        <v>2280652</v>
      </c>
      <c r="H1158" s="68"/>
      <c r="I1158" s="197" t="s">
        <v>3811</v>
      </c>
      <c r="J1158" s="68"/>
      <c r="K1158" s="68"/>
      <c r="L1158" s="68"/>
      <c r="M1158" s="68"/>
      <c r="N1158" s="348"/>
      <c r="O1158" s="348"/>
      <c r="P1158" s="214">
        <v>0</v>
      </c>
      <c r="Q1158" s="214">
        <v>1033.43</v>
      </c>
      <c r="R1158" s="68" t="s">
        <v>1479</v>
      </c>
      <c r="S1158" s="349"/>
      <c r="T1158" s="272"/>
    </row>
    <row r="1159" spans="1:20" ht="38.25">
      <c r="A1159" s="191">
        <v>46</v>
      </c>
      <c r="B1159" s="68"/>
      <c r="C1159" s="212" t="s">
        <v>1367</v>
      </c>
      <c r="D1159" s="213">
        <v>45772</v>
      </c>
      <c r="E1159" s="191" t="s">
        <v>3346</v>
      </c>
      <c r="F1159" s="191" t="s">
        <v>3</v>
      </c>
      <c r="G1159" s="191">
        <v>2280656</v>
      </c>
      <c r="H1159" s="68"/>
      <c r="I1159" s="197" t="s">
        <v>3812</v>
      </c>
      <c r="J1159" s="68"/>
      <c r="K1159" s="68"/>
      <c r="L1159" s="68"/>
      <c r="M1159" s="68"/>
      <c r="N1159" s="348"/>
      <c r="O1159" s="348"/>
      <c r="P1159" s="214">
        <v>0</v>
      </c>
      <c r="Q1159" s="214">
        <v>1000</v>
      </c>
      <c r="R1159" s="68" t="s">
        <v>1479</v>
      </c>
      <c r="S1159" s="349"/>
      <c r="T1159" s="272"/>
    </row>
    <row r="1160" spans="1:20" ht="51">
      <c r="A1160" s="191" t="s">
        <v>550</v>
      </c>
      <c r="B1160" s="68"/>
      <c r="C1160" s="212" t="s">
        <v>589</v>
      </c>
      <c r="D1160" s="213">
        <v>45772</v>
      </c>
      <c r="E1160" s="191" t="s">
        <v>3347</v>
      </c>
      <c r="F1160" s="191" t="s">
        <v>3</v>
      </c>
      <c r="G1160" s="191">
        <v>2280682</v>
      </c>
      <c r="H1160" s="68"/>
      <c r="I1160" s="197" t="s">
        <v>3813</v>
      </c>
      <c r="J1160" s="68"/>
      <c r="K1160" s="68"/>
      <c r="L1160" s="68"/>
      <c r="M1160" s="68"/>
      <c r="N1160" s="348"/>
      <c r="O1160" s="348"/>
      <c r="P1160" s="214">
        <v>0</v>
      </c>
      <c r="Q1160" s="214">
        <v>2315.5</v>
      </c>
      <c r="R1160" s="68" t="s">
        <v>1479</v>
      </c>
      <c r="S1160" s="349"/>
      <c r="T1160" s="272"/>
    </row>
    <row r="1161" spans="1:20" ht="38.25">
      <c r="A1161" s="191">
        <v>46</v>
      </c>
      <c r="B1161" s="68"/>
      <c r="C1161" s="212" t="s">
        <v>1367</v>
      </c>
      <c r="D1161" s="213">
        <v>45772</v>
      </c>
      <c r="E1161" s="191" t="s">
        <v>3348</v>
      </c>
      <c r="F1161" s="191" t="s">
        <v>3</v>
      </c>
      <c r="G1161" s="191">
        <v>2280696</v>
      </c>
      <c r="H1161" s="68"/>
      <c r="I1161" s="197" t="s">
        <v>3814</v>
      </c>
      <c r="J1161" s="68"/>
      <c r="K1161" s="68"/>
      <c r="L1161" s="68"/>
      <c r="M1161" s="68"/>
      <c r="N1161" s="348"/>
      <c r="O1161" s="348"/>
      <c r="P1161" s="214">
        <v>0</v>
      </c>
      <c r="Q1161" s="214">
        <v>1334</v>
      </c>
      <c r="R1161" s="68" t="s">
        <v>1479</v>
      </c>
      <c r="S1161" s="349"/>
      <c r="T1161" s="272"/>
    </row>
    <row r="1162" spans="1:20" ht="51">
      <c r="A1162" s="191">
        <v>15</v>
      </c>
      <c r="B1162" s="68"/>
      <c r="C1162" s="212" t="s">
        <v>39</v>
      </c>
      <c r="D1162" s="213">
        <v>45772</v>
      </c>
      <c r="E1162" s="191" t="s">
        <v>3349</v>
      </c>
      <c r="F1162" s="191" t="s">
        <v>3</v>
      </c>
      <c r="G1162" s="191">
        <v>2280604</v>
      </c>
      <c r="H1162" s="68"/>
      <c r="I1162" s="197" t="s">
        <v>3815</v>
      </c>
      <c r="J1162" s="68"/>
      <c r="K1162" s="68"/>
      <c r="L1162" s="68"/>
      <c r="M1162" s="68"/>
      <c r="N1162" s="348"/>
      <c r="O1162" s="348"/>
      <c r="P1162" s="214">
        <v>0</v>
      </c>
      <c r="Q1162" s="214">
        <v>100</v>
      </c>
      <c r="R1162" s="68" t="s">
        <v>1479</v>
      </c>
      <c r="S1162" s="349"/>
      <c r="T1162" s="272"/>
    </row>
    <row r="1163" spans="1:20" ht="51">
      <c r="A1163" s="191" t="s">
        <v>550</v>
      </c>
      <c r="B1163" s="68"/>
      <c r="C1163" s="212" t="s">
        <v>589</v>
      </c>
      <c r="D1163" s="213">
        <v>45772</v>
      </c>
      <c r="E1163" s="191" t="s">
        <v>3350</v>
      </c>
      <c r="F1163" s="191" t="s">
        <v>3</v>
      </c>
      <c r="G1163" s="191">
        <v>2280659</v>
      </c>
      <c r="H1163" s="68"/>
      <c r="I1163" s="197" t="s">
        <v>3816</v>
      </c>
      <c r="J1163" s="68"/>
      <c r="K1163" s="68"/>
      <c r="L1163" s="68"/>
      <c r="M1163" s="68"/>
      <c r="N1163" s="348"/>
      <c r="O1163" s="348"/>
      <c r="P1163" s="214">
        <v>0</v>
      </c>
      <c r="Q1163" s="214">
        <v>3772.7</v>
      </c>
      <c r="R1163" s="68" t="s">
        <v>1479</v>
      </c>
      <c r="S1163" s="349"/>
      <c r="T1163" s="272"/>
    </row>
    <row r="1164" spans="1:20" ht="51">
      <c r="A1164" s="191" t="s">
        <v>550</v>
      </c>
      <c r="B1164" s="68"/>
      <c r="C1164" s="212" t="s">
        <v>589</v>
      </c>
      <c r="D1164" s="213">
        <v>45772</v>
      </c>
      <c r="E1164" s="191" t="s">
        <v>3351</v>
      </c>
      <c r="F1164" s="191" t="s">
        <v>3</v>
      </c>
      <c r="G1164" s="191">
        <v>2280661</v>
      </c>
      <c r="H1164" s="68"/>
      <c r="I1164" s="197" t="s">
        <v>3817</v>
      </c>
      <c r="J1164" s="68"/>
      <c r="K1164" s="68"/>
      <c r="L1164" s="68"/>
      <c r="M1164" s="68"/>
      <c r="N1164" s="348"/>
      <c r="O1164" s="348"/>
      <c r="P1164" s="214">
        <v>0</v>
      </c>
      <c r="Q1164" s="214">
        <v>7206.05</v>
      </c>
      <c r="R1164" s="68" t="s">
        <v>1479</v>
      </c>
      <c r="S1164" s="349"/>
      <c r="T1164" s="272"/>
    </row>
    <row r="1165" spans="1:20" ht="38.25">
      <c r="A1165" s="191" t="s">
        <v>550</v>
      </c>
      <c r="B1165" s="68"/>
      <c r="C1165" s="212" t="s">
        <v>589</v>
      </c>
      <c r="D1165" s="213">
        <v>45772</v>
      </c>
      <c r="E1165" s="191" t="s">
        <v>3352</v>
      </c>
      <c r="F1165" s="191" t="s">
        <v>3</v>
      </c>
      <c r="G1165" s="191">
        <v>2280662</v>
      </c>
      <c r="H1165" s="68"/>
      <c r="I1165" s="197" t="s">
        <v>3818</v>
      </c>
      <c r="J1165" s="68"/>
      <c r="K1165" s="68"/>
      <c r="L1165" s="68"/>
      <c r="M1165" s="68"/>
      <c r="N1165" s="348"/>
      <c r="O1165" s="348"/>
      <c r="P1165" s="214">
        <v>0</v>
      </c>
      <c r="Q1165" s="214">
        <v>479.7</v>
      </c>
      <c r="R1165" s="68" t="s">
        <v>1479</v>
      </c>
      <c r="S1165" s="349"/>
      <c r="T1165" s="272"/>
    </row>
    <row r="1166" spans="1:20" ht="51">
      <c r="A1166" s="191" t="s">
        <v>550</v>
      </c>
      <c r="B1166" s="68"/>
      <c r="C1166" s="212" t="s">
        <v>589</v>
      </c>
      <c r="D1166" s="213">
        <v>45772</v>
      </c>
      <c r="E1166" s="191" t="s">
        <v>3353</v>
      </c>
      <c r="F1166" s="191" t="s">
        <v>3</v>
      </c>
      <c r="G1166" s="191">
        <v>2280663</v>
      </c>
      <c r="H1166" s="68"/>
      <c r="I1166" s="197" t="s">
        <v>3819</v>
      </c>
      <c r="J1166" s="68"/>
      <c r="K1166" s="68"/>
      <c r="L1166" s="68"/>
      <c r="M1166" s="68"/>
      <c r="N1166" s="348"/>
      <c r="O1166" s="348"/>
      <c r="P1166" s="214">
        <v>0</v>
      </c>
      <c r="Q1166" s="214">
        <v>10378.32</v>
      </c>
      <c r="R1166" s="68" t="s">
        <v>1479</v>
      </c>
      <c r="S1166" s="349"/>
      <c r="T1166" s="272"/>
    </row>
    <row r="1167" spans="1:20" ht="63.75">
      <c r="A1167" s="191">
        <v>513</v>
      </c>
      <c r="B1167" s="68"/>
      <c r="C1167" s="212" t="s">
        <v>160</v>
      </c>
      <c r="D1167" s="213">
        <v>45772</v>
      </c>
      <c r="E1167" s="191" t="s">
        <v>3354</v>
      </c>
      <c r="F1167" s="191" t="s">
        <v>6</v>
      </c>
      <c r="G1167" s="191">
        <v>2210267</v>
      </c>
      <c r="H1167" s="68"/>
      <c r="I1167" s="197" t="s">
        <v>3820</v>
      </c>
      <c r="J1167" s="68"/>
      <c r="K1167" s="68"/>
      <c r="L1167" s="68"/>
      <c r="M1167" s="68"/>
      <c r="N1167" s="348"/>
      <c r="O1167" s="348"/>
      <c r="P1167" s="214">
        <v>0</v>
      </c>
      <c r="Q1167" s="214">
        <v>3583008</v>
      </c>
      <c r="R1167" s="68" t="s">
        <v>1479</v>
      </c>
      <c r="S1167" s="349"/>
      <c r="T1167" s="272"/>
    </row>
    <row r="1168" spans="1:20" ht="89.25">
      <c r="A1168" s="191">
        <v>513</v>
      </c>
      <c r="B1168" s="68"/>
      <c r="C1168" s="212" t="s">
        <v>160</v>
      </c>
      <c r="D1168" s="213">
        <v>45772</v>
      </c>
      <c r="E1168" s="191" t="s">
        <v>3355</v>
      </c>
      <c r="F1168" s="191" t="s">
        <v>599</v>
      </c>
      <c r="G1168" s="191">
        <v>23155</v>
      </c>
      <c r="H1168" s="68"/>
      <c r="I1168" s="197" t="s">
        <v>3821</v>
      </c>
      <c r="J1168" s="68"/>
      <c r="K1168" s="68"/>
      <c r="L1168" s="68"/>
      <c r="M1168" s="68"/>
      <c r="N1168" s="348"/>
      <c r="O1168" s="348"/>
      <c r="P1168" s="214">
        <v>1671402.31</v>
      </c>
      <c r="Q1168" s="214">
        <v>0</v>
      </c>
      <c r="R1168" s="68" t="s">
        <v>1479</v>
      </c>
      <c r="S1168" s="349"/>
      <c r="T1168" s="272"/>
    </row>
    <row r="1169" spans="1:20" ht="76.5">
      <c r="A1169" s="191" t="s">
        <v>544</v>
      </c>
      <c r="B1169" s="68"/>
      <c r="C1169" s="212" t="s">
        <v>679</v>
      </c>
      <c r="D1169" s="213">
        <v>45772</v>
      </c>
      <c r="E1169" s="191" t="s">
        <v>3356</v>
      </c>
      <c r="F1169" s="191" t="s">
        <v>6</v>
      </c>
      <c r="G1169" s="191">
        <v>2210641</v>
      </c>
      <c r="H1169" s="68"/>
      <c r="I1169" s="197" t="s">
        <v>3822</v>
      </c>
      <c r="J1169" s="68"/>
      <c r="K1169" s="68"/>
      <c r="L1169" s="68"/>
      <c r="M1169" s="68"/>
      <c r="N1169" s="348"/>
      <c r="O1169" s="348"/>
      <c r="P1169" s="214">
        <v>0</v>
      </c>
      <c r="Q1169" s="214">
        <v>0.01</v>
      </c>
      <c r="R1169" s="68" t="s">
        <v>1479</v>
      </c>
      <c r="S1169" s="349"/>
      <c r="T1169" s="272"/>
    </row>
    <row r="1170" spans="1:20" ht="76.5">
      <c r="A1170" s="191">
        <v>117</v>
      </c>
      <c r="B1170" s="68"/>
      <c r="C1170" s="212" t="s">
        <v>54</v>
      </c>
      <c r="D1170" s="213">
        <v>45772</v>
      </c>
      <c r="E1170" s="191" t="s">
        <v>3357</v>
      </c>
      <c r="F1170" s="191" t="s">
        <v>10</v>
      </c>
      <c r="G1170" s="191">
        <v>1125406</v>
      </c>
      <c r="H1170" s="68"/>
      <c r="I1170" s="197" t="s">
        <v>3823</v>
      </c>
      <c r="J1170" s="68"/>
      <c r="K1170" s="68"/>
      <c r="L1170" s="68"/>
      <c r="M1170" s="68"/>
      <c r="N1170" s="348"/>
      <c r="O1170" s="348"/>
      <c r="P1170" s="214">
        <v>60</v>
      </c>
      <c r="Q1170" s="214">
        <v>0</v>
      </c>
      <c r="R1170" s="68" t="s">
        <v>1479</v>
      </c>
      <c r="S1170" s="349"/>
      <c r="T1170" s="272"/>
    </row>
    <row r="1171" spans="1:20" ht="38.25">
      <c r="A1171" s="191" t="s">
        <v>550</v>
      </c>
      <c r="B1171" s="68"/>
      <c r="C1171" s="212" t="s">
        <v>589</v>
      </c>
      <c r="D1171" s="213">
        <v>45775</v>
      </c>
      <c r="E1171" s="191" t="s">
        <v>3358</v>
      </c>
      <c r="F1171" s="191" t="s">
        <v>3</v>
      </c>
      <c r="G1171" s="191">
        <v>2281164</v>
      </c>
      <c r="H1171" s="68"/>
      <c r="I1171" s="197" t="s">
        <v>2273</v>
      </c>
      <c r="J1171" s="68"/>
      <c r="K1171" s="68"/>
      <c r="L1171" s="68"/>
      <c r="M1171" s="68"/>
      <c r="N1171" s="348"/>
      <c r="O1171" s="348"/>
      <c r="P1171" s="214">
        <v>0</v>
      </c>
      <c r="Q1171" s="214">
        <v>500</v>
      </c>
      <c r="R1171" s="68" t="s">
        <v>1479</v>
      </c>
      <c r="S1171" s="349"/>
      <c r="T1171" s="272"/>
    </row>
    <row r="1172" spans="1:20" ht="51">
      <c r="A1172" s="191">
        <v>266</v>
      </c>
      <c r="B1172" s="68"/>
      <c r="C1172" s="212" t="s">
        <v>1264</v>
      </c>
      <c r="D1172" s="213">
        <v>45775</v>
      </c>
      <c r="E1172" s="191" t="s">
        <v>3359</v>
      </c>
      <c r="F1172" s="191" t="s">
        <v>3</v>
      </c>
      <c r="G1172" s="191">
        <v>2281220</v>
      </c>
      <c r="H1172" s="68"/>
      <c r="I1172" s="197" t="s">
        <v>3825</v>
      </c>
      <c r="J1172" s="68"/>
      <c r="K1172" s="68"/>
      <c r="L1172" s="68"/>
      <c r="M1172" s="68"/>
      <c r="N1172" s="348"/>
      <c r="O1172" s="348"/>
      <c r="P1172" s="214">
        <v>0</v>
      </c>
      <c r="Q1172" s="214">
        <v>3092.08</v>
      </c>
      <c r="R1172" s="68" t="s">
        <v>1479</v>
      </c>
      <c r="S1172" s="349"/>
      <c r="T1172" s="272"/>
    </row>
    <row r="1173" spans="1:20" ht="63.75">
      <c r="A1173" s="191">
        <v>595</v>
      </c>
      <c r="B1173" s="68"/>
      <c r="C1173" s="212" t="s">
        <v>609</v>
      </c>
      <c r="D1173" s="213">
        <v>45775</v>
      </c>
      <c r="E1173" s="191" t="s">
        <v>3360</v>
      </c>
      <c r="F1173" s="191" t="s">
        <v>3</v>
      </c>
      <c r="G1173" s="191">
        <v>2280992</v>
      </c>
      <c r="H1173" s="68"/>
      <c r="I1173" s="197" t="s">
        <v>3826</v>
      </c>
      <c r="J1173" s="68"/>
      <c r="K1173" s="68"/>
      <c r="L1173" s="68"/>
      <c r="M1173" s="68"/>
      <c r="N1173" s="348"/>
      <c r="O1173" s="348"/>
      <c r="P1173" s="214">
        <v>0</v>
      </c>
      <c r="Q1173" s="214">
        <v>796</v>
      </c>
      <c r="R1173" s="68" t="s">
        <v>1479</v>
      </c>
      <c r="S1173" s="349"/>
      <c r="T1173" s="272"/>
    </row>
    <row r="1174" spans="1:20" ht="76.5">
      <c r="A1174" s="191">
        <v>86</v>
      </c>
      <c r="B1174" s="68"/>
      <c r="C1174" s="212" t="s">
        <v>50</v>
      </c>
      <c r="D1174" s="213">
        <v>45775</v>
      </c>
      <c r="E1174" s="191" t="s">
        <v>3361</v>
      </c>
      <c r="F1174" s="191" t="s">
        <v>3</v>
      </c>
      <c r="G1174" s="191">
        <v>2281041</v>
      </c>
      <c r="H1174" s="68"/>
      <c r="I1174" s="197" t="s">
        <v>3827</v>
      </c>
      <c r="J1174" s="68"/>
      <c r="K1174" s="68"/>
      <c r="L1174" s="68"/>
      <c r="M1174" s="68"/>
      <c r="N1174" s="348"/>
      <c r="O1174" s="348"/>
      <c r="P1174" s="214">
        <v>0</v>
      </c>
      <c r="Q1174" s="214">
        <v>945</v>
      </c>
      <c r="R1174" s="68" t="s">
        <v>2328</v>
      </c>
      <c r="S1174" s="349"/>
      <c r="T1174" s="272"/>
    </row>
    <row r="1175" spans="1:20" ht="76.5">
      <c r="A1175" s="191">
        <v>35</v>
      </c>
      <c r="B1175" s="68"/>
      <c r="C1175" s="212" t="s">
        <v>43</v>
      </c>
      <c r="D1175" s="213">
        <v>45775</v>
      </c>
      <c r="E1175" s="191" t="s">
        <v>3361</v>
      </c>
      <c r="F1175" s="191" t="s">
        <v>3</v>
      </c>
      <c r="G1175" s="191">
        <v>2281041</v>
      </c>
      <c r="H1175" s="68"/>
      <c r="I1175" s="197" t="s">
        <v>3827</v>
      </c>
      <c r="J1175" s="68"/>
      <c r="K1175" s="68"/>
      <c r="L1175" s="68"/>
      <c r="M1175" s="68"/>
      <c r="N1175" s="348"/>
      <c r="O1175" s="348"/>
      <c r="P1175" s="214">
        <v>0</v>
      </c>
      <c r="Q1175" s="214">
        <v>6373.77</v>
      </c>
      <c r="R1175" s="68" t="s">
        <v>2328</v>
      </c>
      <c r="S1175" s="349"/>
      <c r="T1175" s="272"/>
    </row>
    <row r="1176" spans="1:20" ht="76.5">
      <c r="A1176" s="191">
        <v>190</v>
      </c>
      <c r="B1176" s="68"/>
      <c r="C1176" s="212" t="s">
        <v>82</v>
      </c>
      <c r="D1176" s="213">
        <v>45775</v>
      </c>
      <c r="E1176" s="191" t="s">
        <v>3361</v>
      </c>
      <c r="F1176" s="191" t="s">
        <v>3</v>
      </c>
      <c r="G1176" s="191">
        <v>2281041</v>
      </c>
      <c r="H1176" s="68"/>
      <c r="I1176" s="197" t="s">
        <v>3827</v>
      </c>
      <c r="J1176" s="68"/>
      <c r="K1176" s="68"/>
      <c r="L1176" s="68"/>
      <c r="M1176" s="68"/>
      <c r="N1176" s="348"/>
      <c r="O1176" s="348"/>
      <c r="P1176" s="214">
        <v>0</v>
      </c>
      <c r="Q1176" s="214">
        <v>2474.36</v>
      </c>
      <c r="R1176" s="68" t="s">
        <v>2328</v>
      </c>
      <c r="S1176" s="349"/>
      <c r="T1176" s="272"/>
    </row>
    <row r="1177" spans="1:20" ht="76.5">
      <c r="A1177" s="191">
        <v>41</v>
      </c>
      <c r="B1177" s="68"/>
      <c r="C1177" s="212" t="s">
        <v>44</v>
      </c>
      <c r="D1177" s="213">
        <v>45775</v>
      </c>
      <c r="E1177" s="191" t="s">
        <v>3361</v>
      </c>
      <c r="F1177" s="191" t="s">
        <v>3</v>
      </c>
      <c r="G1177" s="191">
        <v>2281041</v>
      </c>
      <c r="H1177" s="68"/>
      <c r="I1177" s="197" t="s">
        <v>3827</v>
      </c>
      <c r="J1177" s="68"/>
      <c r="K1177" s="68"/>
      <c r="L1177" s="68"/>
      <c r="M1177" s="68"/>
      <c r="N1177" s="348"/>
      <c r="O1177" s="348"/>
      <c r="P1177" s="214">
        <v>0</v>
      </c>
      <c r="Q1177" s="214">
        <v>21702.46</v>
      </c>
      <c r="R1177" s="68" t="s">
        <v>2328</v>
      </c>
      <c r="S1177" s="349"/>
      <c r="T1177" s="272"/>
    </row>
    <row r="1178" spans="1:20" ht="76.5">
      <c r="A1178" s="191">
        <v>16</v>
      </c>
      <c r="B1178" s="68"/>
      <c r="C1178" s="212" t="s">
        <v>40</v>
      </c>
      <c r="D1178" s="213">
        <v>45775</v>
      </c>
      <c r="E1178" s="191" t="s">
        <v>3361</v>
      </c>
      <c r="F1178" s="191" t="s">
        <v>3</v>
      </c>
      <c r="G1178" s="191">
        <v>2281041</v>
      </c>
      <c r="H1178" s="68"/>
      <c r="I1178" s="197" t="s">
        <v>3827</v>
      </c>
      <c r="J1178" s="68"/>
      <c r="K1178" s="68"/>
      <c r="L1178" s="68"/>
      <c r="M1178" s="68"/>
      <c r="N1178" s="348"/>
      <c r="O1178" s="348"/>
      <c r="P1178" s="214">
        <v>0</v>
      </c>
      <c r="Q1178" s="214">
        <v>431652.41</v>
      </c>
      <c r="R1178" s="68" t="s">
        <v>2328</v>
      </c>
      <c r="S1178" s="349"/>
      <c r="T1178" s="272"/>
    </row>
    <row r="1179" spans="1:20" ht="76.5">
      <c r="A1179" s="191">
        <v>345</v>
      </c>
      <c r="B1179" s="68"/>
      <c r="C1179" s="212" t="s">
        <v>140</v>
      </c>
      <c r="D1179" s="213">
        <v>45775</v>
      </c>
      <c r="E1179" s="191" t="s">
        <v>3361</v>
      </c>
      <c r="F1179" s="191" t="s">
        <v>3</v>
      </c>
      <c r="G1179" s="191">
        <v>2281041</v>
      </c>
      <c r="H1179" s="68"/>
      <c r="I1179" s="197" t="s">
        <v>3827</v>
      </c>
      <c r="J1179" s="68"/>
      <c r="K1179" s="68"/>
      <c r="L1179" s="68"/>
      <c r="M1179" s="68"/>
      <c r="N1179" s="348"/>
      <c r="O1179" s="348"/>
      <c r="P1179" s="214">
        <v>0</v>
      </c>
      <c r="Q1179" s="214">
        <v>7362.27</v>
      </c>
      <c r="R1179" s="68" t="s">
        <v>2328</v>
      </c>
      <c r="S1179" s="349"/>
      <c r="T1179" s="272"/>
    </row>
    <row r="1180" spans="1:20" ht="76.5">
      <c r="A1180" s="191">
        <v>16</v>
      </c>
      <c r="B1180" s="68"/>
      <c r="C1180" s="212" t="s">
        <v>40</v>
      </c>
      <c r="D1180" s="213">
        <v>45775</v>
      </c>
      <c r="E1180" s="191" t="s">
        <v>3361</v>
      </c>
      <c r="F1180" s="191" t="s">
        <v>3</v>
      </c>
      <c r="G1180" s="191">
        <v>2281041</v>
      </c>
      <c r="H1180" s="68"/>
      <c r="I1180" s="197" t="s">
        <v>3827</v>
      </c>
      <c r="J1180" s="68"/>
      <c r="K1180" s="68"/>
      <c r="L1180" s="68"/>
      <c r="M1180" s="68"/>
      <c r="N1180" s="348"/>
      <c r="O1180" s="348"/>
      <c r="P1180" s="214">
        <v>0</v>
      </c>
      <c r="Q1180" s="214">
        <v>129360.07</v>
      </c>
      <c r="R1180" s="68" t="s">
        <v>2328</v>
      </c>
      <c r="S1180" s="349"/>
      <c r="T1180" s="272"/>
    </row>
    <row r="1181" spans="1:20" ht="76.5">
      <c r="A1181" s="191">
        <v>16</v>
      </c>
      <c r="B1181" s="68"/>
      <c r="C1181" s="212" t="s">
        <v>40</v>
      </c>
      <c r="D1181" s="213">
        <v>45775</v>
      </c>
      <c r="E1181" s="191" t="s">
        <v>3361</v>
      </c>
      <c r="F1181" s="191" t="s">
        <v>3</v>
      </c>
      <c r="G1181" s="191">
        <v>2281041</v>
      </c>
      <c r="H1181" s="68"/>
      <c r="I1181" s="197" t="s">
        <v>3827</v>
      </c>
      <c r="J1181" s="68"/>
      <c r="K1181" s="68"/>
      <c r="L1181" s="68"/>
      <c r="M1181" s="68"/>
      <c r="N1181" s="348"/>
      <c r="O1181" s="348"/>
      <c r="P1181" s="214">
        <v>0</v>
      </c>
      <c r="Q1181" s="214">
        <v>16577.830000000002</v>
      </c>
      <c r="R1181" s="68" t="s">
        <v>2328</v>
      </c>
      <c r="S1181" s="349"/>
      <c r="T1181" s="272"/>
    </row>
    <row r="1182" spans="1:20" ht="76.5">
      <c r="A1182" s="191">
        <v>650</v>
      </c>
      <c r="B1182" s="68"/>
      <c r="C1182" s="212" t="s">
        <v>175</v>
      </c>
      <c r="D1182" s="213">
        <v>45775</v>
      </c>
      <c r="E1182" s="191" t="s">
        <v>3361</v>
      </c>
      <c r="F1182" s="191" t="s">
        <v>3</v>
      </c>
      <c r="G1182" s="191">
        <v>2281041</v>
      </c>
      <c r="H1182" s="68"/>
      <c r="I1182" s="197" t="s">
        <v>3827</v>
      </c>
      <c r="J1182" s="68"/>
      <c r="K1182" s="68"/>
      <c r="L1182" s="68"/>
      <c r="M1182" s="68"/>
      <c r="N1182" s="348"/>
      <c r="O1182" s="348"/>
      <c r="P1182" s="214">
        <v>0</v>
      </c>
      <c r="Q1182" s="214">
        <v>20159.18</v>
      </c>
      <c r="R1182" s="68" t="s">
        <v>2328</v>
      </c>
      <c r="S1182" s="349"/>
      <c r="T1182" s="272"/>
    </row>
    <row r="1183" spans="1:20" ht="76.5">
      <c r="A1183" s="191">
        <v>650</v>
      </c>
      <c r="B1183" s="68"/>
      <c r="C1183" s="212" t="s">
        <v>175</v>
      </c>
      <c r="D1183" s="213">
        <v>45775</v>
      </c>
      <c r="E1183" s="191" t="s">
        <v>3361</v>
      </c>
      <c r="F1183" s="191" t="s">
        <v>3</v>
      </c>
      <c r="G1183" s="191">
        <v>2281041</v>
      </c>
      <c r="H1183" s="68"/>
      <c r="I1183" s="197" t="s">
        <v>3827</v>
      </c>
      <c r="J1183" s="68"/>
      <c r="K1183" s="68"/>
      <c r="L1183" s="68"/>
      <c r="M1183" s="68"/>
      <c r="N1183" s="348"/>
      <c r="O1183" s="348"/>
      <c r="P1183" s="214">
        <v>0</v>
      </c>
      <c r="Q1183" s="214">
        <v>1144.1400000000001</v>
      </c>
      <c r="R1183" s="68" t="s">
        <v>2328</v>
      </c>
      <c r="S1183" s="349"/>
      <c r="T1183" s="272"/>
    </row>
    <row r="1184" spans="1:20" ht="76.5">
      <c r="A1184" s="191">
        <v>594</v>
      </c>
      <c r="B1184" s="68"/>
      <c r="C1184" s="212" t="s">
        <v>88</v>
      </c>
      <c r="D1184" s="213">
        <v>45775</v>
      </c>
      <c r="E1184" s="191" t="s">
        <v>3361</v>
      </c>
      <c r="F1184" s="191" t="s">
        <v>3</v>
      </c>
      <c r="G1184" s="191">
        <v>2281041</v>
      </c>
      <c r="H1184" s="68"/>
      <c r="I1184" s="197" t="s">
        <v>3827</v>
      </c>
      <c r="J1184" s="68"/>
      <c r="K1184" s="68"/>
      <c r="L1184" s="68"/>
      <c r="M1184" s="68"/>
      <c r="N1184" s="348"/>
      <c r="O1184" s="348"/>
      <c r="P1184" s="214">
        <v>0</v>
      </c>
      <c r="Q1184" s="214">
        <v>7461.2</v>
      </c>
      <c r="R1184" s="68" t="s">
        <v>2328</v>
      </c>
      <c r="S1184" s="349"/>
      <c r="T1184" s="272"/>
    </row>
    <row r="1185" spans="1:20" ht="76.5">
      <c r="A1185" s="191">
        <v>16</v>
      </c>
      <c r="B1185" s="68"/>
      <c r="C1185" s="212" t="s">
        <v>40</v>
      </c>
      <c r="D1185" s="213">
        <v>45775</v>
      </c>
      <c r="E1185" s="191" t="s">
        <v>3361</v>
      </c>
      <c r="F1185" s="191" t="s">
        <v>3</v>
      </c>
      <c r="G1185" s="191">
        <v>2281041</v>
      </c>
      <c r="H1185" s="68"/>
      <c r="I1185" s="197" t="s">
        <v>3827</v>
      </c>
      <c r="J1185" s="68"/>
      <c r="K1185" s="68"/>
      <c r="L1185" s="68"/>
      <c r="M1185" s="68"/>
      <c r="N1185" s="348"/>
      <c r="O1185" s="348"/>
      <c r="P1185" s="214">
        <v>0</v>
      </c>
      <c r="Q1185" s="214">
        <v>1</v>
      </c>
      <c r="R1185" s="68" t="s">
        <v>2328</v>
      </c>
      <c r="S1185" s="349"/>
      <c r="T1185" s="272"/>
    </row>
    <row r="1186" spans="1:20" ht="76.5">
      <c r="A1186" s="191">
        <v>283</v>
      </c>
      <c r="B1186" s="68"/>
      <c r="C1186" s="212" t="s">
        <v>115</v>
      </c>
      <c r="D1186" s="213">
        <v>45775</v>
      </c>
      <c r="E1186" s="191" t="s">
        <v>3361</v>
      </c>
      <c r="F1186" s="191" t="s">
        <v>3</v>
      </c>
      <c r="G1186" s="191">
        <v>2281041</v>
      </c>
      <c r="H1186" s="68"/>
      <c r="I1186" s="197" t="s">
        <v>3827</v>
      </c>
      <c r="J1186" s="68"/>
      <c r="K1186" s="68"/>
      <c r="L1186" s="68"/>
      <c r="M1186" s="68"/>
      <c r="N1186" s="348"/>
      <c r="O1186" s="348"/>
      <c r="P1186" s="214">
        <v>0</v>
      </c>
      <c r="Q1186" s="214">
        <v>44673.72</v>
      </c>
      <c r="R1186" s="68" t="s">
        <v>2328</v>
      </c>
      <c r="S1186" s="349"/>
      <c r="T1186" s="272"/>
    </row>
    <row r="1187" spans="1:20" ht="76.5">
      <c r="A1187" s="191">
        <v>86</v>
      </c>
      <c r="B1187" s="68"/>
      <c r="C1187" s="212" t="s">
        <v>50</v>
      </c>
      <c r="D1187" s="213">
        <v>45775</v>
      </c>
      <c r="E1187" s="191" t="s">
        <v>3361</v>
      </c>
      <c r="F1187" s="191" t="s">
        <v>3</v>
      </c>
      <c r="G1187" s="191">
        <v>2281041</v>
      </c>
      <c r="H1187" s="68"/>
      <c r="I1187" s="197" t="s">
        <v>3827</v>
      </c>
      <c r="J1187" s="68"/>
      <c r="K1187" s="68"/>
      <c r="L1187" s="68"/>
      <c r="M1187" s="68"/>
      <c r="N1187" s="348"/>
      <c r="O1187" s="348"/>
      <c r="P1187" s="214">
        <v>0</v>
      </c>
      <c r="Q1187" s="214">
        <v>4059.3</v>
      </c>
      <c r="R1187" s="68" t="s">
        <v>2328</v>
      </c>
      <c r="S1187" s="349"/>
      <c r="T1187" s="272"/>
    </row>
    <row r="1188" spans="1:20" ht="76.5">
      <c r="A1188" s="191">
        <v>15</v>
      </c>
      <c r="B1188" s="68"/>
      <c r="C1188" s="212" t="s">
        <v>39</v>
      </c>
      <c r="D1188" s="213">
        <v>45775</v>
      </c>
      <c r="E1188" s="191" t="s">
        <v>3361</v>
      </c>
      <c r="F1188" s="191" t="s">
        <v>3</v>
      </c>
      <c r="G1188" s="191">
        <v>2281041</v>
      </c>
      <c r="H1188" s="68"/>
      <c r="I1188" s="197" t="s">
        <v>3827</v>
      </c>
      <c r="J1188" s="68"/>
      <c r="K1188" s="68"/>
      <c r="L1188" s="68"/>
      <c r="M1188" s="68"/>
      <c r="N1188" s="348"/>
      <c r="O1188" s="348"/>
      <c r="P1188" s="214">
        <v>0</v>
      </c>
      <c r="Q1188" s="214">
        <v>321563.07</v>
      </c>
      <c r="R1188" s="68" t="s">
        <v>2328</v>
      </c>
      <c r="S1188" s="349"/>
      <c r="T1188" s="272"/>
    </row>
    <row r="1189" spans="1:20" ht="76.5">
      <c r="A1189" s="191">
        <v>682</v>
      </c>
      <c r="B1189" s="68"/>
      <c r="C1189" s="212" t="s">
        <v>1246</v>
      </c>
      <c r="D1189" s="213">
        <v>45775</v>
      </c>
      <c r="E1189" s="191" t="s">
        <v>3361</v>
      </c>
      <c r="F1189" s="191" t="s">
        <v>3</v>
      </c>
      <c r="G1189" s="191">
        <v>2281041</v>
      </c>
      <c r="H1189" s="68"/>
      <c r="I1189" s="197" t="s">
        <v>3827</v>
      </c>
      <c r="J1189" s="68"/>
      <c r="K1189" s="68"/>
      <c r="L1189" s="68"/>
      <c r="M1189" s="68"/>
      <c r="N1189" s="348"/>
      <c r="O1189" s="348"/>
      <c r="P1189" s="214">
        <v>0</v>
      </c>
      <c r="Q1189" s="214">
        <v>2085.5700000000002</v>
      </c>
      <c r="R1189" s="68" t="s">
        <v>2328</v>
      </c>
      <c r="S1189" s="349"/>
      <c r="T1189" s="272"/>
    </row>
    <row r="1190" spans="1:20" ht="76.5">
      <c r="A1190" s="191">
        <v>15</v>
      </c>
      <c r="B1190" s="68"/>
      <c r="C1190" s="212" t="s">
        <v>39</v>
      </c>
      <c r="D1190" s="213">
        <v>45775</v>
      </c>
      <c r="E1190" s="191" t="s">
        <v>3361</v>
      </c>
      <c r="F1190" s="191" t="s">
        <v>3</v>
      </c>
      <c r="G1190" s="191">
        <v>2281041</v>
      </c>
      <c r="H1190" s="68"/>
      <c r="I1190" s="197" t="s">
        <v>3827</v>
      </c>
      <c r="J1190" s="68"/>
      <c r="K1190" s="68"/>
      <c r="L1190" s="68"/>
      <c r="M1190" s="68"/>
      <c r="N1190" s="348"/>
      <c r="O1190" s="348"/>
      <c r="P1190" s="214">
        <v>0</v>
      </c>
      <c r="Q1190" s="214">
        <v>58328.94</v>
      </c>
      <c r="R1190" s="68" t="s">
        <v>2328</v>
      </c>
      <c r="S1190" s="349"/>
      <c r="T1190" s="272"/>
    </row>
    <row r="1191" spans="1:20" ht="76.5">
      <c r="A1191" s="191">
        <v>47</v>
      </c>
      <c r="B1191" s="68"/>
      <c r="C1191" s="212" t="s">
        <v>45</v>
      </c>
      <c r="D1191" s="213">
        <v>45775</v>
      </c>
      <c r="E1191" s="191" t="s">
        <v>3361</v>
      </c>
      <c r="F1191" s="191" t="s">
        <v>3</v>
      </c>
      <c r="G1191" s="191">
        <v>2281041</v>
      </c>
      <c r="H1191" s="68"/>
      <c r="I1191" s="197" t="s">
        <v>3827</v>
      </c>
      <c r="J1191" s="68"/>
      <c r="K1191" s="68"/>
      <c r="L1191" s="68"/>
      <c r="M1191" s="68"/>
      <c r="N1191" s="348"/>
      <c r="O1191" s="348"/>
      <c r="P1191" s="214">
        <v>0</v>
      </c>
      <c r="Q1191" s="214">
        <v>11556.38</v>
      </c>
      <c r="R1191" s="68" t="s">
        <v>2328</v>
      </c>
      <c r="S1191" s="349"/>
      <c r="T1191" s="272"/>
    </row>
    <row r="1192" spans="1:20" ht="76.5">
      <c r="A1192" s="191">
        <v>283</v>
      </c>
      <c r="B1192" s="68"/>
      <c r="C1192" s="212" t="s">
        <v>115</v>
      </c>
      <c r="D1192" s="213">
        <v>45775</v>
      </c>
      <c r="E1192" s="191" t="s">
        <v>3361</v>
      </c>
      <c r="F1192" s="191" t="s">
        <v>3</v>
      </c>
      <c r="G1192" s="191">
        <v>2281041</v>
      </c>
      <c r="H1192" s="68"/>
      <c r="I1192" s="197" t="s">
        <v>3827</v>
      </c>
      <c r="J1192" s="68"/>
      <c r="K1192" s="68"/>
      <c r="L1192" s="68"/>
      <c r="M1192" s="68"/>
      <c r="N1192" s="348"/>
      <c r="O1192" s="348"/>
      <c r="P1192" s="214">
        <v>0</v>
      </c>
      <c r="Q1192" s="214">
        <v>3033.52</v>
      </c>
      <c r="R1192" s="68" t="s">
        <v>2328</v>
      </c>
      <c r="S1192" s="349"/>
      <c r="T1192" s="272"/>
    </row>
    <row r="1193" spans="1:20" ht="76.5">
      <c r="A1193" s="191">
        <v>650</v>
      </c>
      <c r="B1193" s="68"/>
      <c r="C1193" s="212" t="s">
        <v>175</v>
      </c>
      <c r="D1193" s="213">
        <v>45775</v>
      </c>
      <c r="E1193" s="191" t="s">
        <v>3361</v>
      </c>
      <c r="F1193" s="191" t="s">
        <v>3</v>
      </c>
      <c r="G1193" s="191">
        <v>2281041</v>
      </c>
      <c r="H1193" s="68"/>
      <c r="I1193" s="197" t="s">
        <v>3827</v>
      </c>
      <c r="J1193" s="68"/>
      <c r="K1193" s="68"/>
      <c r="L1193" s="68"/>
      <c r="M1193" s="68"/>
      <c r="N1193" s="348"/>
      <c r="O1193" s="348"/>
      <c r="P1193" s="214">
        <v>0</v>
      </c>
      <c r="Q1193" s="214">
        <v>8960.44</v>
      </c>
      <c r="R1193" s="68" t="s">
        <v>2328</v>
      </c>
      <c r="S1193" s="349"/>
      <c r="T1193" s="272"/>
    </row>
    <row r="1194" spans="1:20" ht="51">
      <c r="A1194" s="191" t="s">
        <v>550</v>
      </c>
      <c r="B1194" s="68"/>
      <c r="C1194" s="212" t="s">
        <v>589</v>
      </c>
      <c r="D1194" s="213">
        <v>45775</v>
      </c>
      <c r="E1194" s="191" t="s">
        <v>3362</v>
      </c>
      <c r="F1194" s="191" t="s">
        <v>3</v>
      </c>
      <c r="G1194" s="191">
        <v>2281083</v>
      </c>
      <c r="H1194" s="68"/>
      <c r="I1194" s="197" t="s">
        <v>3828</v>
      </c>
      <c r="J1194" s="68"/>
      <c r="K1194" s="68"/>
      <c r="L1194" s="68"/>
      <c r="M1194" s="68"/>
      <c r="N1194" s="348"/>
      <c r="O1194" s="348"/>
      <c r="P1194" s="214">
        <v>0</v>
      </c>
      <c r="Q1194" s="214">
        <v>3232</v>
      </c>
      <c r="R1194" s="68" t="s">
        <v>1479</v>
      </c>
      <c r="S1194" s="349"/>
      <c r="T1194" s="272"/>
    </row>
    <row r="1195" spans="1:20" ht="51">
      <c r="A1195" s="191" t="s">
        <v>550</v>
      </c>
      <c r="B1195" s="68"/>
      <c r="C1195" s="212" t="s">
        <v>589</v>
      </c>
      <c r="D1195" s="213">
        <v>45775</v>
      </c>
      <c r="E1195" s="191" t="s">
        <v>3363</v>
      </c>
      <c r="F1195" s="191" t="s">
        <v>3</v>
      </c>
      <c r="G1195" s="191">
        <v>2281087</v>
      </c>
      <c r="H1195" s="68"/>
      <c r="I1195" s="197" t="s">
        <v>3829</v>
      </c>
      <c r="J1195" s="68"/>
      <c r="K1195" s="68"/>
      <c r="L1195" s="68"/>
      <c r="M1195" s="68"/>
      <c r="N1195" s="348"/>
      <c r="O1195" s="348"/>
      <c r="P1195" s="214">
        <v>0</v>
      </c>
      <c r="Q1195" s="214">
        <v>9645.08</v>
      </c>
      <c r="R1195" s="68" t="s">
        <v>1479</v>
      </c>
      <c r="S1195" s="349"/>
      <c r="T1195" s="272"/>
    </row>
    <row r="1196" spans="1:20" ht="51">
      <c r="A1196" s="191" t="s">
        <v>550</v>
      </c>
      <c r="B1196" s="68"/>
      <c r="C1196" s="212" t="s">
        <v>589</v>
      </c>
      <c r="D1196" s="213">
        <v>45775</v>
      </c>
      <c r="E1196" s="191" t="s">
        <v>3364</v>
      </c>
      <c r="F1196" s="191" t="s">
        <v>3</v>
      </c>
      <c r="G1196" s="191">
        <v>2281089</v>
      </c>
      <c r="H1196" s="68"/>
      <c r="I1196" s="197" t="s">
        <v>3830</v>
      </c>
      <c r="J1196" s="68"/>
      <c r="K1196" s="68"/>
      <c r="L1196" s="68"/>
      <c r="M1196" s="68"/>
      <c r="N1196" s="348"/>
      <c r="O1196" s="348"/>
      <c r="P1196" s="214">
        <v>0</v>
      </c>
      <c r="Q1196" s="214">
        <v>3703.88</v>
      </c>
      <c r="R1196" s="68" t="s">
        <v>1479</v>
      </c>
      <c r="S1196" s="349"/>
      <c r="T1196" s="272"/>
    </row>
    <row r="1197" spans="1:20" ht="51">
      <c r="A1197" s="191" t="s">
        <v>541</v>
      </c>
      <c r="B1197" s="68"/>
      <c r="C1197" s="212" t="s">
        <v>590</v>
      </c>
      <c r="D1197" s="213">
        <v>45775</v>
      </c>
      <c r="E1197" s="191" t="s">
        <v>3365</v>
      </c>
      <c r="F1197" s="191" t="s">
        <v>3</v>
      </c>
      <c r="G1197" s="191">
        <v>2281116</v>
      </c>
      <c r="H1197" s="68"/>
      <c r="I1197" s="197" t="s">
        <v>3831</v>
      </c>
      <c r="J1197" s="68"/>
      <c r="K1197" s="68"/>
      <c r="L1197" s="68"/>
      <c r="M1197" s="68"/>
      <c r="N1197" s="348"/>
      <c r="O1197" s="348"/>
      <c r="P1197" s="214">
        <v>0</v>
      </c>
      <c r="Q1197" s="214">
        <v>314780.96000000002</v>
      </c>
      <c r="R1197" s="68" t="s">
        <v>1479</v>
      </c>
      <c r="S1197" s="349"/>
      <c r="T1197" s="272"/>
    </row>
    <row r="1198" spans="1:20" ht="76.5">
      <c r="A1198" s="191" t="s">
        <v>542</v>
      </c>
      <c r="B1198" s="68"/>
      <c r="C1198" s="212" t="s">
        <v>687</v>
      </c>
      <c r="D1198" s="213">
        <v>45775</v>
      </c>
      <c r="E1198" s="191" t="s">
        <v>3366</v>
      </c>
      <c r="F1198" s="191" t="s">
        <v>635</v>
      </c>
      <c r="G1198" s="191">
        <v>11806613</v>
      </c>
      <c r="H1198" s="68"/>
      <c r="I1198" s="197" t="s">
        <v>3832</v>
      </c>
      <c r="J1198" s="68"/>
      <c r="K1198" s="68"/>
      <c r="L1198" s="68"/>
      <c r="M1198" s="68"/>
      <c r="N1198" s="348"/>
      <c r="O1198" s="348"/>
      <c r="P1198" s="214">
        <v>0</v>
      </c>
      <c r="Q1198" s="214">
        <v>26588.41</v>
      </c>
      <c r="R1198" s="68" t="s">
        <v>1479</v>
      </c>
      <c r="S1198" s="349"/>
      <c r="T1198" s="272"/>
    </row>
    <row r="1199" spans="1:20" ht="76.5">
      <c r="A1199" s="191" t="s">
        <v>542</v>
      </c>
      <c r="B1199" s="68"/>
      <c r="C1199" s="212" t="s">
        <v>687</v>
      </c>
      <c r="D1199" s="213">
        <v>45775</v>
      </c>
      <c r="E1199" s="191" t="s">
        <v>3367</v>
      </c>
      <c r="F1199" s="191" t="s">
        <v>635</v>
      </c>
      <c r="G1199" s="191">
        <v>11806662</v>
      </c>
      <c r="H1199" s="68"/>
      <c r="I1199" s="197" t="s">
        <v>3833</v>
      </c>
      <c r="J1199" s="68"/>
      <c r="K1199" s="68"/>
      <c r="L1199" s="68"/>
      <c r="M1199" s="68"/>
      <c r="N1199" s="348"/>
      <c r="O1199" s="348"/>
      <c r="P1199" s="214">
        <v>0</v>
      </c>
      <c r="Q1199" s="214">
        <v>5868.23</v>
      </c>
      <c r="R1199" s="68" t="s">
        <v>1479</v>
      </c>
      <c r="S1199" s="349"/>
      <c r="T1199" s="272"/>
    </row>
    <row r="1200" spans="1:20" ht="76.5">
      <c r="A1200" s="191" t="s">
        <v>542</v>
      </c>
      <c r="B1200" s="68"/>
      <c r="C1200" s="212" t="s">
        <v>687</v>
      </c>
      <c r="D1200" s="213">
        <v>45775</v>
      </c>
      <c r="E1200" s="191" t="s">
        <v>3368</v>
      </c>
      <c r="F1200" s="191" t="s">
        <v>635</v>
      </c>
      <c r="G1200" s="191">
        <v>11806634</v>
      </c>
      <c r="H1200" s="68"/>
      <c r="I1200" s="197" t="s">
        <v>3834</v>
      </c>
      <c r="J1200" s="68"/>
      <c r="K1200" s="68"/>
      <c r="L1200" s="68"/>
      <c r="M1200" s="68"/>
      <c r="N1200" s="348"/>
      <c r="O1200" s="348"/>
      <c r="P1200" s="214">
        <v>0</v>
      </c>
      <c r="Q1200" s="214">
        <v>49385.91</v>
      </c>
      <c r="R1200" s="68" t="s">
        <v>1479</v>
      </c>
      <c r="S1200" s="349"/>
      <c r="T1200" s="272"/>
    </row>
    <row r="1201" spans="1:20" ht="76.5">
      <c r="A1201" s="191" t="s">
        <v>542</v>
      </c>
      <c r="B1201" s="68"/>
      <c r="C1201" s="212" t="s">
        <v>687</v>
      </c>
      <c r="D1201" s="213">
        <v>45775</v>
      </c>
      <c r="E1201" s="191" t="s">
        <v>3369</v>
      </c>
      <c r="F1201" s="191" t="s">
        <v>635</v>
      </c>
      <c r="G1201" s="191">
        <v>11806691</v>
      </c>
      <c r="H1201" s="68"/>
      <c r="I1201" s="197" t="s">
        <v>3835</v>
      </c>
      <c r="J1201" s="68"/>
      <c r="K1201" s="68"/>
      <c r="L1201" s="68"/>
      <c r="M1201" s="68"/>
      <c r="N1201" s="348"/>
      <c r="O1201" s="348"/>
      <c r="P1201" s="214">
        <v>0</v>
      </c>
      <c r="Q1201" s="214">
        <v>13247.85</v>
      </c>
      <c r="R1201" s="68" t="s">
        <v>1479</v>
      </c>
      <c r="S1201" s="349"/>
      <c r="T1201" s="272"/>
    </row>
    <row r="1202" spans="1:20" ht="76.5">
      <c r="A1202" s="191" t="s">
        <v>542</v>
      </c>
      <c r="B1202" s="68"/>
      <c r="C1202" s="212" t="s">
        <v>687</v>
      </c>
      <c r="D1202" s="213">
        <v>45775</v>
      </c>
      <c r="E1202" s="191" t="s">
        <v>3370</v>
      </c>
      <c r="F1202" s="191" t="s">
        <v>635</v>
      </c>
      <c r="G1202" s="191">
        <v>11806747</v>
      </c>
      <c r="H1202" s="68"/>
      <c r="I1202" s="197" t="s">
        <v>3836</v>
      </c>
      <c r="J1202" s="68"/>
      <c r="K1202" s="68"/>
      <c r="L1202" s="68"/>
      <c r="M1202" s="68"/>
      <c r="N1202" s="348"/>
      <c r="O1202" s="348"/>
      <c r="P1202" s="214">
        <v>0</v>
      </c>
      <c r="Q1202" s="214">
        <v>33790.5</v>
      </c>
      <c r="R1202" s="68" t="s">
        <v>1479</v>
      </c>
      <c r="S1202" s="349"/>
      <c r="T1202" s="272"/>
    </row>
    <row r="1203" spans="1:20" ht="76.5">
      <c r="A1203" s="191" t="s">
        <v>542</v>
      </c>
      <c r="B1203" s="68"/>
      <c r="C1203" s="212" t="s">
        <v>687</v>
      </c>
      <c r="D1203" s="213">
        <v>45775</v>
      </c>
      <c r="E1203" s="191" t="s">
        <v>3371</v>
      </c>
      <c r="F1203" s="191" t="s">
        <v>635</v>
      </c>
      <c r="G1203" s="191">
        <v>11806710</v>
      </c>
      <c r="H1203" s="68"/>
      <c r="I1203" s="197" t="s">
        <v>3837</v>
      </c>
      <c r="J1203" s="68"/>
      <c r="K1203" s="68"/>
      <c r="L1203" s="68"/>
      <c r="M1203" s="68"/>
      <c r="N1203" s="348"/>
      <c r="O1203" s="348"/>
      <c r="P1203" s="214">
        <v>0</v>
      </c>
      <c r="Q1203" s="214">
        <v>4377.67</v>
      </c>
      <c r="R1203" s="68" t="s">
        <v>1479</v>
      </c>
      <c r="S1203" s="349"/>
      <c r="T1203" s="272"/>
    </row>
    <row r="1204" spans="1:20" ht="76.5">
      <c r="A1204" s="191" t="s">
        <v>542</v>
      </c>
      <c r="B1204" s="68"/>
      <c r="C1204" s="212" t="s">
        <v>687</v>
      </c>
      <c r="D1204" s="213">
        <v>45775</v>
      </c>
      <c r="E1204" s="191" t="s">
        <v>3372</v>
      </c>
      <c r="F1204" s="191" t="s">
        <v>635</v>
      </c>
      <c r="G1204" s="191">
        <v>11806834</v>
      </c>
      <c r="H1204" s="68"/>
      <c r="I1204" s="197" t="s">
        <v>3836</v>
      </c>
      <c r="J1204" s="68"/>
      <c r="K1204" s="68"/>
      <c r="L1204" s="68"/>
      <c r="M1204" s="68"/>
      <c r="N1204" s="348"/>
      <c r="O1204" s="348"/>
      <c r="P1204" s="214">
        <v>0</v>
      </c>
      <c r="Q1204" s="214">
        <v>4923.58</v>
      </c>
      <c r="R1204" s="68" t="s">
        <v>1479</v>
      </c>
      <c r="S1204" s="349"/>
      <c r="T1204" s="272"/>
    </row>
    <row r="1205" spans="1:20" ht="76.5">
      <c r="A1205" s="191" t="s">
        <v>542</v>
      </c>
      <c r="B1205" s="68"/>
      <c r="C1205" s="212" t="s">
        <v>687</v>
      </c>
      <c r="D1205" s="213">
        <v>45775</v>
      </c>
      <c r="E1205" s="191" t="s">
        <v>3373</v>
      </c>
      <c r="F1205" s="191" t="s">
        <v>635</v>
      </c>
      <c r="G1205" s="191">
        <v>11807471</v>
      </c>
      <c r="H1205" s="68"/>
      <c r="I1205" s="197" t="s">
        <v>3838</v>
      </c>
      <c r="J1205" s="68"/>
      <c r="K1205" s="68"/>
      <c r="L1205" s="68"/>
      <c r="M1205" s="68"/>
      <c r="N1205" s="348"/>
      <c r="O1205" s="348"/>
      <c r="P1205" s="214">
        <v>0</v>
      </c>
      <c r="Q1205" s="214">
        <v>70640.78</v>
      </c>
      <c r="R1205" s="68" t="s">
        <v>1479</v>
      </c>
      <c r="S1205" s="349"/>
      <c r="T1205" s="272"/>
    </row>
    <row r="1206" spans="1:20" ht="76.5">
      <c r="A1206" s="191" t="s">
        <v>542</v>
      </c>
      <c r="B1206" s="68"/>
      <c r="C1206" s="212" t="s">
        <v>687</v>
      </c>
      <c r="D1206" s="213">
        <v>45775</v>
      </c>
      <c r="E1206" s="191" t="s">
        <v>3374</v>
      </c>
      <c r="F1206" s="191" t="s">
        <v>635</v>
      </c>
      <c r="G1206" s="191">
        <v>11807484</v>
      </c>
      <c r="H1206" s="68"/>
      <c r="I1206" s="197" t="s">
        <v>3839</v>
      </c>
      <c r="J1206" s="68"/>
      <c r="K1206" s="68"/>
      <c r="L1206" s="68"/>
      <c r="M1206" s="68"/>
      <c r="N1206" s="348"/>
      <c r="O1206" s="348"/>
      <c r="P1206" s="214">
        <v>0</v>
      </c>
      <c r="Q1206" s="214">
        <v>20425.21</v>
      </c>
      <c r="R1206" s="68" t="s">
        <v>1479</v>
      </c>
      <c r="S1206" s="349"/>
      <c r="T1206" s="272"/>
    </row>
    <row r="1207" spans="1:20" ht="76.5">
      <c r="A1207" s="191" t="s">
        <v>542</v>
      </c>
      <c r="B1207" s="68"/>
      <c r="C1207" s="212" t="s">
        <v>687</v>
      </c>
      <c r="D1207" s="213">
        <v>45775</v>
      </c>
      <c r="E1207" s="191" t="s">
        <v>3375</v>
      </c>
      <c r="F1207" s="191" t="s">
        <v>635</v>
      </c>
      <c r="G1207" s="191">
        <v>11807462</v>
      </c>
      <c r="H1207" s="68"/>
      <c r="I1207" s="197" t="s">
        <v>3840</v>
      </c>
      <c r="J1207" s="68"/>
      <c r="K1207" s="68"/>
      <c r="L1207" s="68"/>
      <c r="M1207" s="68"/>
      <c r="N1207" s="348"/>
      <c r="O1207" s="348"/>
      <c r="P1207" s="214">
        <v>0</v>
      </c>
      <c r="Q1207" s="214">
        <v>28853.23</v>
      </c>
      <c r="R1207" s="68" t="s">
        <v>1479</v>
      </c>
      <c r="S1207" s="349"/>
      <c r="T1207" s="272"/>
    </row>
    <row r="1208" spans="1:20" ht="76.5">
      <c r="A1208" s="191" t="s">
        <v>542</v>
      </c>
      <c r="B1208" s="68"/>
      <c r="C1208" s="212" t="s">
        <v>687</v>
      </c>
      <c r="D1208" s="213">
        <v>45775</v>
      </c>
      <c r="E1208" s="191" t="s">
        <v>3376</v>
      </c>
      <c r="F1208" s="191" t="s">
        <v>635</v>
      </c>
      <c r="G1208" s="191">
        <v>11810223</v>
      </c>
      <c r="H1208" s="68"/>
      <c r="I1208" s="197" t="s">
        <v>3841</v>
      </c>
      <c r="J1208" s="68"/>
      <c r="K1208" s="68"/>
      <c r="L1208" s="68"/>
      <c r="M1208" s="68"/>
      <c r="N1208" s="348"/>
      <c r="O1208" s="348"/>
      <c r="P1208" s="214">
        <v>0</v>
      </c>
      <c r="Q1208" s="214">
        <v>1.17</v>
      </c>
      <c r="R1208" s="68" t="s">
        <v>1479</v>
      </c>
      <c r="S1208" s="349"/>
      <c r="T1208" s="272"/>
    </row>
    <row r="1209" spans="1:20" ht="76.5">
      <c r="A1209" s="191" t="s">
        <v>542</v>
      </c>
      <c r="B1209" s="68"/>
      <c r="C1209" s="212" t="s">
        <v>687</v>
      </c>
      <c r="D1209" s="213">
        <v>45775</v>
      </c>
      <c r="E1209" s="191" t="s">
        <v>3377</v>
      </c>
      <c r="F1209" s="191" t="s">
        <v>635</v>
      </c>
      <c r="G1209" s="191">
        <v>11810179</v>
      </c>
      <c r="H1209" s="68"/>
      <c r="I1209" s="197" t="s">
        <v>3842</v>
      </c>
      <c r="J1209" s="68"/>
      <c r="K1209" s="68"/>
      <c r="L1209" s="68"/>
      <c r="M1209" s="68"/>
      <c r="N1209" s="348"/>
      <c r="O1209" s="348"/>
      <c r="P1209" s="214">
        <v>0</v>
      </c>
      <c r="Q1209" s="214">
        <v>19110.96</v>
      </c>
      <c r="R1209" s="68" t="s">
        <v>1479</v>
      </c>
      <c r="S1209" s="349"/>
      <c r="T1209" s="272"/>
    </row>
    <row r="1210" spans="1:20" ht="76.5">
      <c r="A1210" s="191" t="s">
        <v>542</v>
      </c>
      <c r="B1210" s="68"/>
      <c r="C1210" s="212" t="s">
        <v>687</v>
      </c>
      <c r="D1210" s="213">
        <v>45775</v>
      </c>
      <c r="E1210" s="191" t="s">
        <v>3378</v>
      </c>
      <c r="F1210" s="191" t="s">
        <v>635</v>
      </c>
      <c r="G1210" s="191">
        <v>11810164</v>
      </c>
      <c r="H1210" s="68"/>
      <c r="I1210" s="197" t="s">
        <v>3843</v>
      </c>
      <c r="J1210" s="68"/>
      <c r="K1210" s="68"/>
      <c r="L1210" s="68"/>
      <c r="M1210" s="68"/>
      <c r="N1210" s="348"/>
      <c r="O1210" s="348"/>
      <c r="P1210" s="214">
        <v>0</v>
      </c>
      <c r="Q1210" s="214">
        <v>10321.959999999999</v>
      </c>
      <c r="R1210" s="68" t="s">
        <v>1479</v>
      </c>
      <c r="S1210" s="349"/>
      <c r="T1210" s="272"/>
    </row>
    <row r="1211" spans="1:20" ht="76.5">
      <c r="A1211" s="191" t="s">
        <v>542</v>
      </c>
      <c r="B1211" s="68"/>
      <c r="C1211" s="212" t="s">
        <v>687</v>
      </c>
      <c r="D1211" s="213">
        <v>45775</v>
      </c>
      <c r="E1211" s="191" t="s">
        <v>3379</v>
      </c>
      <c r="F1211" s="191" t="s">
        <v>635</v>
      </c>
      <c r="G1211" s="191">
        <v>11810294</v>
      </c>
      <c r="H1211" s="68"/>
      <c r="I1211" s="197" t="s">
        <v>3844</v>
      </c>
      <c r="J1211" s="68"/>
      <c r="K1211" s="68"/>
      <c r="L1211" s="68"/>
      <c r="M1211" s="68"/>
      <c r="N1211" s="348"/>
      <c r="O1211" s="348"/>
      <c r="P1211" s="214">
        <v>0</v>
      </c>
      <c r="Q1211" s="214">
        <v>33842.080000000002</v>
      </c>
      <c r="R1211" s="68" t="s">
        <v>1479</v>
      </c>
      <c r="S1211" s="349"/>
      <c r="T1211" s="272"/>
    </row>
    <row r="1212" spans="1:20" ht="76.5">
      <c r="A1212" s="191" t="s">
        <v>542</v>
      </c>
      <c r="B1212" s="68"/>
      <c r="C1212" s="212" t="s">
        <v>687</v>
      </c>
      <c r="D1212" s="213">
        <v>45775</v>
      </c>
      <c r="E1212" s="191" t="s">
        <v>3380</v>
      </c>
      <c r="F1212" s="191" t="s">
        <v>635</v>
      </c>
      <c r="G1212" s="191">
        <v>11810201</v>
      </c>
      <c r="H1212" s="68"/>
      <c r="I1212" s="197" t="s">
        <v>3841</v>
      </c>
      <c r="J1212" s="68"/>
      <c r="K1212" s="68"/>
      <c r="L1212" s="68"/>
      <c r="M1212" s="68"/>
      <c r="N1212" s="348"/>
      <c r="O1212" s="348"/>
      <c r="P1212" s="214">
        <v>0</v>
      </c>
      <c r="Q1212" s="214">
        <v>122.19</v>
      </c>
      <c r="R1212" s="68" t="s">
        <v>1479</v>
      </c>
      <c r="S1212" s="349"/>
      <c r="T1212" s="272"/>
    </row>
    <row r="1213" spans="1:20" ht="76.5">
      <c r="A1213" s="191" t="s">
        <v>542</v>
      </c>
      <c r="B1213" s="68"/>
      <c r="C1213" s="212" t="s">
        <v>687</v>
      </c>
      <c r="D1213" s="213">
        <v>45775</v>
      </c>
      <c r="E1213" s="191" t="s">
        <v>3381</v>
      </c>
      <c r="F1213" s="191" t="s">
        <v>635</v>
      </c>
      <c r="G1213" s="191">
        <v>11810411</v>
      </c>
      <c r="H1213" s="68"/>
      <c r="I1213" s="197" t="s">
        <v>3845</v>
      </c>
      <c r="J1213" s="68"/>
      <c r="K1213" s="68"/>
      <c r="L1213" s="68"/>
      <c r="M1213" s="68"/>
      <c r="N1213" s="348"/>
      <c r="O1213" s="348"/>
      <c r="P1213" s="214">
        <v>0</v>
      </c>
      <c r="Q1213" s="214">
        <v>186548.47</v>
      </c>
      <c r="R1213" s="68" t="s">
        <v>1479</v>
      </c>
      <c r="S1213" s="349"/>
      <c r="T1213" s="272"/>
    </row>
    <row r="1214" spans="1:20" ht="76.5">
      <c r="A1214" s="191" t="s">
        <v>542</v>
      </c>
      <c r="B1214" s="68"/>
      <c r="C1214" s="212" t="s">
        <v>687</v>
      </c>
      <c r="D1214" s="213">
        <v>45775</v>
      </c>
      <c r="E1214" s="191" t="s">
        <v>3382</v>
      </c>
      <c r="F1214" s="191" t="s">
        <v>635</v>
      </c>
      <c r="G1214" s="191">
        <v>11810438</v>
      </c>
      <c r="H1214" s="68"/>
      <c r="I1214" s="197" t="s">
        <v>3846</v>
      </c>
      <c r="J1214" s="68"/>
      <c r="K1214" s="68"/>
      <c r="L1214" s="68"/>
      <c r="M1214" s="68"/>
      <c r="N1214" s="348"/>
      <c r="O1214" s="348"/>
      <c r="P1214" s="214">
        <v>0</v>
      </c>
      <c r="Q1214" s="214">
        <v>906.8</v>
      </c>
      <c r="R1214" s="68" t="s">
        <v>1479</v>
      </c>
      <c r="S1214" s="349"/>
      <c r="T1214" s="272"/>
    </row>
    <row r="1215" spans="1:20" ht="76.5">
      <c r="A1215" s="191" t="s">
        <v>542</v>
      </c>
      <c r="B1215" s="68"/>
      <c r="C1215" s="212" t="s">
        <v>687</v>
      </c>
      <c r="D1215" s="213">
        <v>45775</v>
      </c>
      <c r="E1215" s="191" t="s">
        <v>3383</v>
      </c>
      <c r="F1215" s="191" t="s">
        <v>635</v>
      </c>
      <c r="G1215" s="191">
        <v>11810413</v>
      </c>
      <c r="H1215" s="68"/>
      <c r="I1215" s="197" t="s">
        <v>3846</v>
      </c>
      <c r="J1215" s="68"/>
      <c r="K1215" s="68"/>
      <c r="L1215" s="68"/>
      <c r="M1215" s="68"/>
      <c r="N1215" s="348"/>
      <c r="O1215" s="348"/>
      <c r="P1215" s="214">
        <v>0</v>
      </c>
      <c r="Q1215" s="214">
        <v>18383.39</v>
      </c>
      <c r="R1215" s="68" t="s">
        <v>1479</v>
      </c>
      <c r="S1215" s="349"/>
      <c r="T1215" s="272"/>
    </row>
    <row r="1216" spans="1:20" ht="76.5">
      <c r="A1216" s="191" t="s">
        <v>542</v>
      </c>
      <c r="B1216" s="68"/>
      <c r="C1216" s="212" t="s">
        <v>687</v>
      </c>
      <c r="D1216" s="213">
        <v>45775</v>
      </c>
      <c r="E1216" s="191" t="s">
        <v>3384</v>
      </c>
      <c r="F1216" s="191" t="s">
        <v>635</v>
      </c>
      <c r="G1216" s="191">
        <v>11811270</v>
      </c>
      <c r="H1216" s="68"/>
      <c r="I1216" s="197" t="s">
        <v>3847</v>
      </c>
      <c r="J1216" s="68"/>
      <c r="K1216" s="68"/>
      <c r="L1216" s="68"/>
      <c r="M1216" s="68"/>
      <c r="N1216" s="348"/>
      <c r="O1216" s="348"/>
      <c r="P1216" s="214">
        <v>0</v>
      </c>
      <c r="Q1216" s="214">
        <v>6092.79</v>
      </c>
      <c r="R1216" s="68" t="s">
        <v>1479</v>
      </c>
      <c r="S1216" s="349"/>
      <c r="T1216" s="272"/>
    </row>
    <row r="1217" spans="1:20" ht="76.5">
      <c r="A1217" s="191" t="s">
        <v>544</v>
      </c>
      <c r="B1217" s="68"/>
      <c r="C1217" s="212" t="s">
        <v>679</v>
      </c>
      <c r="D1217" s="213">
        <v>45775</v>
      </c>
      <c r="E1217" s="191" t="s">
        <v>3385</v>
      </c>
      <c r="F1217" s="191" t="s">
        <v>6</v>
      </c>
      <c r="G1217" s="191">
        <v>2211315</v>
      </c>
      <c r="H1217" s="68"/>
      <c r="I1217" s="197" t="s">
        <v>3848</v>
      </c>
      <c r="J1217" s="68"/>
      <c r="K1217" s="68"/>
      <c r="L1217" s="68"/>
      <c r="M1217" s="68"/>
      <c r="N1217" s="348"/>
      <c r="O1217" s="348"/>
      <c r="P1217" s="214">
        <v>0</v>
      </c>
      <c r="Q1217" s="214">
        <v>0.02</v>
      </c>
      <c r="R1217" s="68" t="s">
        <v>1479</v>
      </c>
      <c r="S1217" s="349"/>
      <c r="T1217" s="272"/>
    </row>
    <row r="1218" spans="1:20" ht="76.5">
      <c r="A1218" s="191" t="s">
        <v>542</v>
      </c>
      <c r="B1218" s="68"/>
      <c r="C1218" s="212" t="s">
        <v>687</v>
      </c>
      <c r="D1218" s="213">
        <v>45775</v>
      </c>
      <c r="E1218" s="191" t="s">
        <v>3386</v>
      </c>
      <c r="F1218" s="191" t="s">
        <v>635</v>
      </c>
      <c r="G1218" s="191">
        <v>11807506</v>
      </c>
      <c r="H1218" s="68"/>
      <c r="I1218" s="197" t="s">
        <v>3849</v>
      </c>
      <c r="J1218" s="68"/>
      <c r="K1218" s="68"/>
      <c r="L1218" s="68"/>
      <c r="M1218" s="68"/>
      <c r="N1218" s="348"/>
      <c r="O1218" s="348"/>
      <c r="P1218" s="214">
        <v>0</v>
      </c>
      <c r="Q1218" s="214">
        <v>7452.49</v>
      </c>
      <c r="R1218" s="68" t="s">
        <v>1479</v>
      </c>
      <c r="S1218" s="349"/>
      <c r="T1218" s="272"/>
    </row>
    <row r="1219" spans="1:20" ht="76.5">
      <c r="A1219" s="191" t="s">
        <v>542</v>
      </c>
      <c r="B1219" s="68"/>
      <c r="C1219" s="212" t="s">
        <v>687</v>
      </c>
      <c r="D1219" s="213">
        <v>45775</v>
      </c>
      <c r="E1219" s="191" t="s">
        <v>3387</v>
      </c>
      <c r="F1219" s="191" t="s">
        <v>635</v>
      </c>
      <c r="G1219" s="191">
        <v>11807495</v>
      </c>
      <c r="H1219" s="68"/>
      <c r="I1219" s="197" t="s">
        <v>3849</v>
      </c>
      <c r="J1219" s="68"/>
      <c r="K1219" s="68"/>
      <c r="L1219" s="68"/>
      <c r="M1219" s="68"/>
      <c r="N1219" s="348"/>
      <c r="O1219" s="348"/>
      <c r="P1219" s="214">
        <v>0</v>
      </c>
      <c r="Q1219" s="214">
        <v>54562.09</v>
      </c>
      <c r="R1219" s="68" t="s">
        <v>1479</v>
      </c>
      <c r="S1219" s="349"/>
      <c r="T1219" s="272"/>
    </row>
    <row r="1220" spans="1:20" ht="76.5">
      <c r="A1220" s="191" t="s">
        <v>542</v>
      </c>
      <c r="B1220" s="68"/>
      <c r="C1220" s="212" t="s">
        <v>687</v>
      </c>
      <c r="D1220" s="213">
        <v>45775</v>
      </c>
      <c r="E1220" s="191" t="s">
        <v>3388</v>
      </c>
      <c r="F1220" s="191" t="s">
        <v>635</v>
      </c>
      <c r="G1220" s="191">
        <v>11807534</v>
      </c>
      <c r="H1220" s="68"/>
      <c r="I1220" s="197" t="s">
        <v>3850</v>
      </c>
      <c r="J1220" s="68"/>
      <c r="K1220" s="68"/>
      <c r="L1220" s="68"/>
      <c r="M1220" s="68"/>
      <c r="N1220" s="348"/>
      <c r="O1220" s="348"/>
      <c r="P1220" s="214">
        <v>0</v>
      </c>
      <c r="Q1220" s="214">
        <v>1854.54</v>
      </c>
      <c r="R1220" s="68" t="s">
        <v>1479</v>
      </c>
      <c r="S1220" s="349"/>
      <c r="T1220" s="272"/>
    </row>
    <row r="1221" spans="1:20" ht="76.5">
      <c r="A1221" s="191" t="s">
        <v>542</v>
      </c>
      <c r="B1221" s="68"/>
      <c r="C1221" s="212" t="s">
        <v>687</v>
      </c>
      <c r="D1221" s="213">
        <v>45775</v>
      </c>
      <c r="E1221" s="191" t="s">
        <v>3389</v>
      </c>
      <c r="F1221" s="191" t="s">
        <v>635</v>
      </c>
      <c r="G1221" s="191">
        <v>11807550</v>
      </c>
      <c r="H1221" s="68"/>
      <c r="I1221" s="197" t="s">
        <v>3851</v>
      </c>
      <c r="J1221" s="68"/>
      <c r="K1221" s="68"/>
      <c r="L1221" s="68"/>
      <c r="M1221" s="68"/>
      <c r="N1221" s="348"/>
      <c r="O1221" s="348"/>
      <c r="P1221" s="214">
        <v>0</v>
      </c>
      <c r="Q1221" s="214">
        <v>13093.58</v>
      </c>
      <c r="R1221" s="68" t="s">
        <v>1479</v>
      </c>
      <c r="S1221" s="349"/>
      <c r="T1221" s="272"/>
    </row>
    <row r="1222" spans="1:20" ht="89.25">
      <c r="A1222" s="191" t="s">
        <v>542</v>
      </c>
      <c r="B1222" s="68"/>
      <c r="C1222" s="212" t="s">
        <v>687</v>
      </c>
      <c r="D1222" s="213">
        <v>45775</v>
      </c>
      <c r="E1222" s="191" t="s">
        <v>3390</v>
      </c>
      <c r="F1222" s="191" t="s">
        <v>635</v>
      </c>
      <c r="G1222" s="191">
        <v>11807543</v>
      </c>
      <c r="H1222" s="68"/>
      <c r="I1222" s="197" t="s">
        <v>3852</v>
      </c>
      <c r="J1222" s="68"/>
      <c r="K1222" s="68"/>
      <c r="L1222" s="68"/>
      <c r="M1222" s="68"/>
      <c r="N1222" s="348"/>
      <c r="O1222" s="348"/>
      <c r="P1222" s="214">
        <v>0</v>
      </c>
      <c r="Q1222" s="214">
        <v>27751.09</v>
      </c>
      <c r="R1222" s="68" t="s">
        <v>1479</v>
      </c>
      <c r="S1222" s="349"/>
      <c r="T1222" s="272"/>
    </row>
    <row r="1223" spans="1:20" ht="76.5">
      <c r="A1223" s="191" t="s">
        <v>542</v>
      </c>
      <c r="B1223" s="68"/>
      <c r="C1223" s="212" t="s">
        <v>687</v>
      </c>
      <c r="D1223" s="213">
        <v>45775</v>
      </c>
      <c r="E1223" s="191" t="s">
        <v>3391</v>
      </c>
      <c r="F1223" s="191" t="s">
        <v>635</v>
      </c>
      <c r="G1223" s="191">
        <v>11808863</v>
      </c>
      <c r="H1223" s="68"/>
      <c r="I1223" s="197" t="s">
        <v>3853</v>
      </c>
      <c r="J1223" s="68"/>
      <c r="K1223" s="68"/>
      <c r="L1223" s="68"/>
      <c r="M1223" s="68"/>
      <c r="N1223" s="348"/>
      <c r="O1223" s="348"/>
      <c r="P1223" s="214">
        <v>0</v>
      </c>
      <c r="Q1223" s="214">
        <v>2630.42</v>
      </c>
      <c r="R1223" s="68" t="s">
        <v>1479</v>
      </c>
      <c r="S1223" s="349"/>
      <c r="T1223" s="272"/>
    </row>
    <row r="1224" spans="1:20" ht="76.5">
      <c r="A1224" s="191" t="s">
        <v>542</v>
      </c>
      <c r="B1224" s="68"/>
      <c r="C1224" s="212" t="s">
        <v>687</v>
      </c>
      <c r="D1224" s="213">
        <v>45775</v>
      </c>
      <c r="E1224" s="191" t="s">
        <v>3392</v>
      </c>
      <c r="F1224" s="191" t="s">
        <v>635</v>
      </c>
      <c r="G1224" s="191">
        <v>11808952</v>
      </c>
      <c r="H1224" s="68"/>
      <c r="I1224" s="197" t="s">
        <v>3854</v>
      </c>
      <c r="J1224" s="68"/>
      <c r="K1224" s="68"/>
      <c r="L1224" s="68"/>
      <c r="M1224" s="68"/>
      <c r="N1224" s="348"/>
      <c r="O1224" s="348"/>
      <c r="P1224" s="214">
        <v>0</v>
      </c>
      <c r="Q1224" s="214">
        <v>178778.18</v>
      </c>
      <c r="R1224" s="68" t="s">
        <v>1479</v>
      </c>
      <c r="S1224" s="349"/>
      <c r="T1224" s="272"/>
    </row>
    <row r="1225" spans="1:20" ht="76.5">
      <c r="A1225" s="191" t="s">
        <v>542</v>
      </c>
      <c r="B1225" s="68"/>
      <c r="C1225" s="212" t="s">
        <v>687</v>
      </c>
      <c r="D1225" s="213">
        <v>45775</v>
      </c>
      <c r="E1225" s="191" t="s">
        <v>3393</v>
      </c>
      <c r="F1225" s="191" t="s">
        <v>635</v>
      </c>
      <c r="G1225" s="191">
        <v>11808841</v>
      </c>
      <c r="H1225" s="68"/>
      <c r="I1225" s="197" t="s">
        <v>3855</v>
      </c>
      <c r="J1225" s="68"/>
      <c r="K1225" s="68"/>
      <c r="L1225" s="68"/>
      <c r="M1225" s="68"/>
      <c r="N1225" s="348"/>
      <c r="O1225" s="348"/>
      <c r="P1225" s="214">
        <v>0</v>
      </c>
      <c r="Q1225" s="214">
        <v>3145.2</v>
      </c>
      <c r="R1225" s="68" t="s">
        <v>1479</v>
      </c>
      <c r="S1225" s="349"/>
      <c r="T1225" s="272"/>
    </row>
    <row r="1226" spans="1:20" ht="76.5">
      <c r="A1226" s="191" t="s">
        <v>542</v>
      </c>
      <c r="B1226" s="68"/>
      <c r="C1226" s="212" t="s">
        <v>687</v>
      </c>
      <c r="D1226" s="213">
        <v>45775</v>
      </c>
      <c r="E1226" s="191" t="s">
        <v>3394</v>
      </c>
      <c r="F1226" s="191" t="s">
        <v>635</v>
      </c>
      <c r="G1226" s="191">
        <v>11808839</v>
      </c>
      <c r="H1226" s="68"/>
      <c r="I1226" s="197" t="s">
        <v>3856</v>
      </c>
      <c r="J1226" s="68"/>
      <c r="K1226" s="68"/>
      <c r="L1226" s="68"/>
      <c r="M1226" s="68"/>
      <c r="N1226" s="348"/>
      <c r="O1226" s="348"/>
      <c r="P1226" s="214">
        <v>0</v>
      </c>
      <c r="Q1226" s="214">
        <v>909.1</v>
      </c>
      <c r="R1226" s="68" t="s">
        <v>1479</v>
      </c>
      <c r="S1226" s="349"/>
      <c r="T1226" s="272"/>
    </row>
    <row r="1227" spans="1:20" ht="76.5">
      <c r="A1227" s="191" t="s">
        <v>542</v>
      </c>
      <c r="B1227" s="68"/>
      <c r="C1227" s="212" t="s">
        <v>687</v>
      </c>
      <c r="D1227" s="213">
        <v>45775</v>
      </c>
      <c r="E1227" s="191" t="s">
        <v>3395</v>
      </c>
      <c r="F1227" s="191" t="s">
        <v>635</v>
      </c>
      <c r="G1227" s="191">
        <v>11810072</v>
      </c>
      <c r="H1227" s="68"/>
      <c r="I1227" s="197" t="s">
        <v>3857</v>
      </c>
      <c r="J1227" s="68"/>
      <c r="K1227" s="68"/>
      <c r="L1227" s="68"/>
      <c r="M1227" s="68"/>
      <c r="N1227" s="348"/>
      <c r="O1227" s="348"/>
      <c r="P1227" s="214">
        <v>0</v>
      </c>
      <c r="Q1227" s="214">
        <v>67185.02</v>
      </c>
      <c r="R1227" s="68" t="s">
        <v>1479</v>
      </c>
      <c r="S1227" s="349"/>
      <c r="T1227" s="272"/>
    </row>
    <row r="1228" spans="1:20" ht="89.25">
      <c r="A1228" s="191" t="s">
        <v>542</v>
      </c>
      <c r="B1228" s="68"/>
      <c r="C1228" s="212" t="s">
        <v>687</v>
      </c>
      <c r="D1228" s="213">
        <v>45775</v>
      </c>
      <c r="E1228" s="191" t="s">
        <v>3396</v>
      </c>
      <c r="F1228" s="191" t="s">
        <v>635</v>
      </c>
      <c r="G1228" s="191">
        <v>11809335</v>
      </c>
      <c r="H1228" s="68"/>
      <c r="I1228" s="197" t="s">
        <v>3858</v>
      </c>
      <c r="J1228" s="68"/>
      <c r="K1228" s="68"/>
      <c r="L1228" s="68"/>
      <c r="M1228" s="68"/>
      <c r="N1228" s="348"/>
      <c r="O1228" s="348"/>
      <c r="P1228" s="214">
        <v>0</v>
      </c>
      <c r="Q1228" s="214">
        <v>142081.64000000001</v>
      </c>
      <c r="R1228" s="68" t="s">
        <v>1479</v>
      </c>
      <c r="S1228" s="349"/>
      <c r="T1228" s="272"/>
    </row>
    <row r="1229" spans="1:20" ht="76.5">
      <c r="A1229" s="191" t="s">
        <v>542</v>
      </c>
      <c r="B1229" s="68"/>
      <c r="C1229" s="212" t="s">
        <v>687</v>
      </c>
      <c r="D1229" s="213">
        <v>45775</v>
      </c>
      <c r="E1229" s="191" t="s">
        <v>3397</v>
      </c>
      <c r="F1229" s="191" t="s">
        <v>635</v>
      </c>
      <c r="G1229" s="191">
        <v>11810093</v>
      </c>
      <c r="H1229" s="68"/>
      <c r="I1229" s="197" t="s">
        <v>3859</v>
      </c>
      <c r="J1229" s="68"/>
      <c r="K1229" s="68"/>
      <c r="L1229" s="68"/>
      <c r="M1229" s="68"/>
      <c r="N1229" s="348"/>
      <c r="O1229" s="348"/>
      <c r="P1229" s="214">
        <v>0</v>
      </c>
      <c r="Q1229" s="214">
        <v>36499.440000000002</v>
      </c>
      <c r="R1229" s="68" t="s">
        <v>1479</v>
      </c>
      <c r="S1229" s="349"/>
      <c r="T1229" s="272"/>
    </row>
    <row r="1230" spans="1:20" ht="76.5">
      <c r="A1230" s="191" t="s">
        <v>542</v>
      </c>
      <c r="B1230" s="68"/>
      <c r="C1230" s="212" t="s">
        <v>687</v>
      </c>
      <c r="D1230" s="213">
        <v>45775</v>
      </c>
      <c r="E1230" s="191" t="s">
        <v>3398</v>
      </c>
      <c r="F1230" s="191" t="s">
        <v>635</v>
      </c>
      <c r="G1230" s="191">
        <v>11810078</v>
      </c>
      <c r="H1230" s="68"/>
      <c r="I1230" s="197" t="s">
        <v>3860</v>
      </c>
      <c r="J1230" s="68"/>
      <c r="K1230" s="68"/>
      <c r="L1230" s="68"/>
      <c r="M1230" s="68"/>
      <c r="N1230" s="348"/>
      <c r="O1230" s="348"/>
      <c r="P1230" s="214">
        <v>0</v>
      </c>
      <c r="Q1230" s="214">
        <v>4800.2700000000004</v>
      </c>
      <c r="R1230" s="68" t="s">
        <v>1479</v>
      </c>
      <c r="S1230" s="349"/>
      <c r="T1230" s="272"/>
    </row>
    <row r="1231" spans="1:20" ht="76.5">
      <c r="A1231" s="191" t="s">
        <v>542</v>
      </c>
      <c r="B1231" s="68"/>
      <c r="C1231" s="212" t="s">
        <v>687</v>
      </c>
      <c r="D1231" s="213">
        <v>45775</v>
      </c>
      <c r="E1231" s="191" t="s">
        <v>3399</v>
      </c>
      <c r="F1231" s="191" t="s">
        <v>635</v>
      </c>
      <c r="G1231" s="191">
        <v>11810120</v>
      </c>
      <c r="H1231" s="68"/>
      <c r="I1231" s="197" t="s">
        <v>3861</v>
      </c>
      <c r="J1231" s="68"/>
      <c r="K1231" s="68"/>
      <c r="L1231" s="68"/>
      <c r="M1231" s="68"/>
      <c r="N1231" s="348"/>
      <c r="O1231" s="348"/>
      <c r="P1231" s="214">
        <v>0</v>
      </c>
      <c r="Q1231" s="214">
        <v>19495.18</v>
      </c>
      <c r="R1231" s="68" t="s">
        <v>1479</v>
      </c>
      <c r="S1231" s="349"/>
      <c r="T1231" s="272"/>
    </row>
    <row r="1232" spans="1:20" ht="76.5">
      <c r="A1232" s="191" t="s">
        <v>542</v>
      </c>
      <c r="B1232" s="68"/>
      <c r="C1232" s="212" t="s">
        <v>687</v>
      </c>
      <c r="D1232" s="213">
        <v>45775</v>
      </c>
      <c r="E1232" s="191" t="s">
        <v>3400</v>
      </c>
      <c r="F1232" s="191" t="s">
        <v>635</v>
      </c>
      <c r="G1232" s="191">
        <v>11810243</v>
      </c>
      <c r="H1232" s="68"/>
      <c r="I1232" s="197" t="s">
        <v>3862</v>
      </c>
      <c r="J1232" s="68"/>
      <c r="K1232" s="68"/>
      <c r="L1232" s="68"/>
      <c r="M1232" s="68"/>
      <c r="N1232" s="348"/>
      <c r="O1232" s="348"/>
      <c r="P1232" s="214">
        <v>0</v>
      </c>
      <c r="Q1232" s="214">
        <v>5289.25</v>
      </c>
      <c r="R1232" s="68" t="s">
        <v>1479</v>
      </c>
      <c r="S1232" s="349"/>
      <c r="T1232" s="272"/>
    </row>
    <row r="1233" spans="1:20" ht="89.25">
      <c r="A1233" s="191" t="s">
        <v>542</v>
      </c>
      <c r="B1233" s="68"/>
      <c r="C1233" s="212" t="s">
        <v>687</v>
      </c>
      <c r="D1233" s="213">
        <v>45775</v>
      </c>
      <c r="E1233" s="191" t="s">
        <v>3401</v>
      </c>
      <c r="F1233" s="191" t="s">
        <v>635</v>
      </c>
      <c r="G1233" s="191">
        <v>11810105</v>
      </c>
      <c r="H1233" s="68"/>
      <c r="I1233" s="197" t="s">
        <v>3863</v>
      </c>
      <c r="J1233" s="68"/>
      <c r="K1233" s="68"/>
      <c r="L1233" s="68"/>
      <c r="M1233" s="68"/>
      <c r="N1233" s="348"/>
      <c r="O1233" s="348"/>
      <c r="P1233" s="214">
        <v>0</v>
      </c>
      <c r="Q1233" s="214">
        <v>100351.73</v>
      </c>
      <c r="R1233" s="68" t="s">
        <v>1479</v>
      </c>
      <c r="S1233" s="349"/>
      <c r="T1233" s="272"/>
    </row>
    <row r="1234" spans="1:20" ht="76.5">
      <c r="A1234" s="191" t="s">
        <v>542</v>
      </c>
      <c r="B1234" s="68"/>
      <c r="C1234" s="212" t="s">
        <v>687</v>
      </c>
      <c r="D1234" s="213">
        <v>45775</v>
      </c>
      <c r="E1234" s="191" t="s">
        <v>3402</v>
      </c>
      <c r="F1234" s="191" t="s">
        <v>635</v>
      </c>
      <c r="G1234" s="191">
        <v>11810157</v>
      </c>
      <c r="H1234" s="68"/>
      <c r="I1234" s="197" t="s">
        <v>3861</v>
      </c>
      <c r="J1234" s="68"/>
      <c r="K1234" s="68"/>
      <c r="L1234" s="68"/>
      <c r="M1234" s="68"/>
      <c r="N1234" s="348"/>
      <c r="O1234" s="348"/>
      <c r="P1234" s="214">
        <v>0</v>
      </c>
      <c r="Q1234" s="214">
        <v>56071.93</v>
      </c>
      <c r="R1234" s="68" t="s">
        <v>1479</v>
      </c>
      <c r="S1234" s="349"/>
      <c r="T1234" s="272"/>
    </row>
    <row r="1235" spans="1:20" ht="102">
      <c r="A1235" s="191">
        <v>15</v>
      </c>
      <c r="B1235" s="68"/>
      <c r="C1235" s="212" t="s">
        <v>39</v>
      </c>
      <c r="D1235" s="213">
        <v>45775</v>
      </c>
      <c r="E1235" s="191" t="s">
        <v>3403</v>
      </c>
      <c r="F1235" s="191" t="s">
        <v>6</v>
      </c>
      <c r="G1235" s="191">
        <v>23300</v>
      </c>
      <c r="H1235" s="68"/>
      <c r="I1235" s="197" t="s">
        <v>3864</v>
      </c>
      <c r="J1235" s="68"/>
      <c r="K1235" s="68"/>
      <c r="L1235" s="68"/>
      <c r="M1235" s="68"/>
      <c r="N1235" s="348"/>
      <c r="O1235" s="348"/>
      <c r="P1235" s="214">
        <v>0</v>
      </c>
      <c r="Q1235" s="214">
        <v>8499299.9000000004</v>
      </c>
      <c r="R1235" s="68" t="s">
        <v>1479</v>
      </c>
      <c r="S1235" s="349"/>
      <c r="T1235" s="272"/>
    </row>
    <row r="1236" spans="1:20" ht="89.25">
      <c r="A1236" s="191">
        <v>590</v>
      </c>
      <c r="B1236" s="68"/>
      <c r="C1236" s="212" t="s">
        <v>1280</v>
      </c>
      <c r="D1236" s="213">
        <v>45775</v>
      </c>
      <c r="E1236" s="191" t="s">
        <v>3404</v>
      </c>
      <c r="F1236" s="191" t="s">
        <v>6</v>
      </c>
      <c r="G1236" s="191">
        <v>23215</v>
      </c>
      <c r="H1236" s="68"/>
      <c r="I1236" s="197" t="s">
        <v>3865</v>
      </c>
      <c r="J1236" s="68"/>
      <c r="K1236" s="68"/>
      <c r="L1236" s="68"/>
      <c r="M1236" s="68"/>
      <c r="N1236" s="348"/>
      <c r="O1236" s="348"/>
      <c r="P1236" s="214">
        <v>0</v>
      </c>
      <c r="Q1236" s="214">
        <v>1467012.48</v>
      </c>
      <c r="R1236" s="68" t="s">
        <v>1479</v>
      </c>
      <c r="S1236" s="349"/>
      <c r="T1236" s="272"/>
    </row>
    <row r="1237" spans="1:20" ht="89.25">
      <c r="A1237" s="191">
        <v>590</v>
      </c>
      <c r="B1237" s="68"/>
      <c r="C1237" s="212" t="s">
        <v>1280</v>
      </c>
      <c r="D1237" s="213">
        <v>45775</v>
      </c>
      <c r="E1237" s="191" t="s">
        <v>3405</v>
      </c>
      <c r="F1237" s="191" t="s">
        <v>6</v>
      </c>
      <c r="G1237" s="191">
        <v>23214</v>
      </c>
      <c r="H1237" s="68"/>
      <c r="I1237" s="197" t="s">
        <v>3866</v>
      </c>
      <c r="J1237" s="68"/>
      <c r="K1237" s="68"/>
      <c r="L1237" s="68"/>
      <c r="M1237" s="68"/>
      <c r="N1237" s="348"/>
      <c r="O1237" s="348"/>
      <c r="P1237" s="214">
        <v>0</v>
      </c>
      <c r="Q1237" s="214">
        <v>453467.8</v>
      </c>
      <c r="R1237" s="68" t="s">
        <v>1479</v>
      </c>
      <c r="S1237" s="349"/>
      <c r="T1237" s="272"/>
    </row>
    <row r="1238" spans="1:20" ht="51">
      <c r="A1238" s="191">
        <v>81</v>
      </c>
      <c r="B1238" s="68"/>
      <c r="C1238" s="212" t="s">
        <v>49</v>
      </c>
      <c r="D1238" s="213">
        <v>45775</v>
      </c>
      <c r="E1238" s="191" t="s">
        <v>3406</v>
      </c>
      <c r="F1238" s="191" t="s">
        <v>6</v>
      </c>
      <c r="G1238" s="191">
        <v>2211521</v>
      </c>
      <c r="H1238" s="68"/>
      <c r="I1238" s="197" t="s">
        <v>3867</v>
      </c>
      <c r="J1238" s="68"/>
      <c r="K1238" s="68"/>
      <c r="L1238" s="68"/>
      <c r="M1238" s="68"/>
      <c r="N1238" s="348"/>
      <c r="O1238" s="348"/>
      <c r="P1238" s="214">
        <v>0</v>
      </c>
      <c r="Q1238" s="214">
        <v>2984643.34</v>
      </c>
      <c r="R1238" s="68" t="s">
        <v>1479</v>
      </c>
      <c r="S1238" s="349"/>
      <c r="T1238" s="272"/>
    </row>
    <row r="1239" spans="1:20" ht="51">
      <c r="A1239" s="191">
        <v>81</v>
      </c>
      <c r="B1239" s="68"/>
      <c r="C1239" s="212" t="s">
        <v>49</v>
      </c>
      <c r="D1239" s="213">
        <v>45775</v>
      </c>
      <c r="E1239" s="191" t="s">
        <v>3407</v>
      </c>
      <c r="F1239" s="191" t="s">
        <v>6</v>
      </c>
      <c r="G1239" s="191">
        <v>2211523</v>
      </c>
      <c r="H1239" s="68"/>
      <c r="I1239" s="197" t="s">
        <v>3867</v>
      </c>
      <c r="J1239" s="68"/>
      <c r="K1239" s="68"/>
      <c r="L1239" s="68"/>
      <c r="M1239" s="68"/>
      <c r="N1239" s="348"/>
      <c r="O1239" s="348"/>
      <c r="P1239" s="214">
        <v>0</v>
      </c>
      <c r="Q1239" s="214">
        <v>2984643.34</v>
      </c>
      <c r="R1239" s="68" t="s">
        <v>1479</v>
      </c>
      <c r="S1239" s="349"/>
      <c r="T1239" s="272"/>
    </row>
    <row r="1240" spans="1:20" ht="76.5">
      <c r="A1240" s="191">
        <v>117</v>
      </c>
      <c r="B1240" s="68"/>
      <c r="C1240" s="212" t="s">
        <v>54</v>
      </c>
      <c r="D1240" s="213">
        <v>45775</v>
      </c>
      <c r="E1240" s="191" t="s">
        <v>3408</v>
      </c>
      <c r="F1240" s="191" t="s">
        <v>10</v>
      </c>
      <c r="G1240" s="191">
        <v>1125480</v>
      </c>
      <c r="H1240" s="68"/>
      <c r="I1240" s="197" t="s">
        <v>3868</v>
      </c>
      <c r="J1240" s="68"/>
      <c r="K1240" s="68"/>
      <c r="L1240" s="68"/>
      <c r="M1240" s="68"/>
      <c r="N1240" s="348"/>
      <c r="O1240" s="348"/>
      <c r="P1240" s="214">
        <v>60</v>
      </c>
      <c r="Q1240" s="214">
        <v>0</v>
      </c>
      <c r="R1240" s="68" t="s">
        <v>1479</v>
      </c>
      <c r="S1240" s="349"/>
      <c r="T1240" s="272"/>
    </row>
    <row r="1241" spans="1:20" ht="76.5">
      <c r="A1241" s="191">
        <v>117</v>
      </c>
      <c r="B1241" s="68"/>
      <c r="C1241" s="212" t="s">
        <v>54</v>
      </c>
      <c r="D1241" s="213">
        <v>45775</v>
      </c>
      <c r="E1241" s="191" t="s">
        <v>3409</v>
      </c>
      <c r="F1241" s="191" t="s">
        <v>10</v>
      </c>
      <c r="G1241" s="191">
        <v>1125482</v>
      </c>
      <c r="H1241" s="68"/>
      <c r="I1241" s="197" t="s">
        <v>3869</v>
      </c>
      <c r="J1241" s="68"/>
      <c r="K1241" s="68"/>
      <c r="L1241" s="68"/>
      <c r="M1241" s="68"/>
      <c r="N1241" s="348"/>
      <c r="O1241" s="348"/>
      <c r="P1241" s="214">
        <v>60</v>
      </c>
      <c r="Q1241" s="214">
        <v>0</v>
      </c>
      <c r="R1241" s="68" t="s">
        <v>1479</v>
      </c>
      <c r="S1241" s="349"/>
      <c r="T1241" s="272"/>
    </row>
    <row r="1242" spans="1:20" ht="76.5">
      <c r="A1242" s="191">
        <v>117</v>
      </c>
      <c r="B1242" s="68"/>
      <c r="C1242" s="212" t="s">
        <v>54</v>
      </c>
      <c r="D1242" s="213">
        <v>45775</v>
      </c>
      <c r="E1242" s="191" t="s">
        <v>3410</v>
      </c>
      <c r="F1242" s="191" t="s">
        <v>10</v>
      </c>
      <c r="G1242" s="191">
        <v>1125510</v>
      </c>
      <c r="H1242" s="68"/>
      <c r="I1242" s="197" t="s">
        <v>3870</v>
      </c>
      <c r="J1242" s="68"/>
      <c r="K1242" s="68"/>
      <c r="L1242" s="68"/>
      <c r="M1242" s="68"/>
      <c r="N1242" s="348"/>
      <c r="O1242" s="348"/>
      <c r="P1242" s="214">
        <v>60</v>
      </c>
      <c r="Q1242" s="214">
        <v>0</v>
      </c>
      <c r="R1242" s="68" t="s">
        <v>1479</v>
      </c>
      <c r="S1242" s="349"/>
      <c r="T1242" s="272"/>
    </row>
    <row r="1243" spans="1:20" ht="89.25">
      <c r="A1243" s="191">
        <v>513</v>
      </c>
      <c r="B1243" s="68"/>
      <c r="C1243" s="212" t="s">
        <v>160</v>
      </c>
      <c r="D1243" s="213">
        <v>45775</v>
      </c>
      <c r="E1243" s="191" t="s">
        <v>3411</v>
      </c>
      <c r="F1243" s="191" t="s">
        <v>635</v>
      </c>
      <c r="G1243" s="191">
        <v>11818449</v>
      </c>
      <c r="H1243" s="68"/>
      <c r="I1243" s="197" t="s">
        <v>3871</v>
      </c>
      <c r="J1243" s="68"/>
      <c r="K1243" s="68"/>
      <c r="L1243" s="68"/>
      <c r="M1243" s="68"/>
      <c r="N1243" s="348"/>
      <c r="O1243" s="348"/>
      <c r="P1243" s="214">
        <v>15688755.1</v>
      </c>
      <c r="Q1243" s="214">
        <v>0</v>
      </c>
      <c r="R1243" s="68" t="s">
        <v>1479</v>
      </c>
      <c r="S1243" s="349"/>
      <c r="T1243" s="272"/>
    </row>
    <row r="1244" spans="1:20" ht="76.5">
      <c r="A1244" s="191">
        <v>117</v>
      </c>
      <c r="B1244" s="68"/>
      <c r="C1244" s="212" t="s">
        <v>54</v>
      </c>
      <c r="D1244" s="213">
        <v>45775</v>
      </c>
      <c r="E1244" s="191" t="s">
        <v>3412</v>
      </c>
      <c r="F1244" s="191" t="s">
        <v>10</v>
      </c>
      <c r="G1244" s="191">
        <v>1125516</v>
      </c>
      <c r="H1244" s="68"/>
      <c r="I1244" s="197" t="s">
        <v>3872</v>
      </c>
      <c r="J1244" s="68"/>
      <c r="K1244" s="68"/>
      <c r="L1244" s="68"/>
      <c r="M1244" s="68"/>
      <c r="N1244" s="348"/>
      <c r="O1244" s="348"/>
      <c r="P1244" s="214">
        <v>60</v>
      </c>
      <c r="Q1244" s="214">
        <v>0</v>
      </c>
      <c r="R1244" s="68" t="s">
        <v>1479</v>
      </c>
      <c r="S1244" s="349"/>
      <c r="T1244" s="272"/>
    </row>
    <row r="1245" spans="1:20" ht="51">
      <c r="A1245" s="191" t="s">
        <v>550</v>
      </c>
      <c r="B1245" s="68"/>
      <c r="C1245" s="212" t="s">
        <v>589</v>
      </c>
      <c r="D1245" s="213">
        <v>45776</v>
      </c>
      <c r="E1245" s="191" t="s">
        <v>3413</v>
      </c>
      <c r="F1245" s="191" t="s">
        <v>3</v>
      </c>
      <c r="G1245" s="191">
        <v>2281449</v>
      </c>
      <c r="H1245" s="68"/>
      <c r="I1245" s="197" t="s">
        <v>3873</v>
      </c>
      <c r="J1245" s="68"/>
      <c r="K1245" s="68"/>
      <c r="L1245" s="68"/>
      <c r="M1245" s="68"/>
      <c r="N1245" s="348"/>
      <c r="O1245" s="348"/>
      <c r="P1245" s="214">
        <v>0</v>
      </c>
      <c r="Q1245" s="214">
        <v>77.790000000000006</v>
      </c>
      <c r="R1245" s="68" t="s">
        <v>1479</v>
      </c>
      <c r="S1245" s="349"/>
      <c r="T1245" s="272"/>
    </row>
    <row r="1246" spans="1:20" ht="51">
      <c r="A1246" s="191">
        <v>81</v>
      </c>
      <c r="B1246" s="68"/>
      <c r="C1246" s="212" t="s">
        <v>49</v>
      </c>
      <c r="D1246" s="213">
        <v>45776</v>
      </c>
      <c r="E1246" s="191" t="s">
        <v>3414</v>
      </c>
      <c r="F1246" s="191" t="s">
        <v>3</v>
      </c>
      <c r="G1246" s="191">
        <v>2281459</v>
      </c>
      <c r="H1246" s="68"/>
      <c r="I1246" s="197" t="s">
        <v>3874</v>
      </c>
      <c r="J1246" s="68"/>
      <c r="K1246" s="68"/>
      <c r="L1246" s="68"/>
      <c r="M1246" s="68"/>
      <c r="N1246" s="348"/>
      <c r="O1246" s="348"/>
      <c r="P1246" s="214">
        <v>0</v>
      </c>
      <c r="Q1246" s="214">
        <v>25</v>
      </c>
      <c r="R1246" s="68" t="s">
        <v>1479</v>
      </c>
      <c r="S1246" s="349"/>
      <c r="T1246" s="272"/>
    </row>
    <row r="1247" spans="1:20" ht="51">
      <c r="A1247" s="191" t="s">
        <v>550</v>
      </c>
      <c r="B1247" s="68"/>
      <c r="C1247" s="212" t="s">
        <v>589</v>
      </c>
      <c r="D1247" s="213">
        <v>45776</v>
      </c>
      <c r="E1247" s="191" t="s">
        <v>3415</v>
      </c>
      <c r="F1247" s="191" t="s">
        <v>3</v>
      </c>
      <c r="G1247" s="191">
        <v>2281502</v>
      </c>
      <c r="H1247" s="68"/>
      <c r="I1247" s="197" t="s">
        <v>3875</v>
      </c>
      <c r="J1247" s="68"/>
      <c r="K1247" s="68"/>
      <c r="L1247" s="68"/>
      <c r="M1247" s="68"/>
      <c r="N1247" s="348"/>
      <c r="O1247" s="348"/>
      <c r="P1247" s="214">
        <v>0</v>
      </c>
      <c r="Q1247" s="214">
        <v>679.03</v>
      </c>
      <c r="R1247" s="68" t="s">
        <v>1479</v>
      </c>
      <c r="S1247" s="349"/>
      <c r="T1247" s="272"/>
    </row>
    <row r="1248" spans="1:20" ht="63.75">
      <c r="A1248" s="191">
        <v>86</v>
      </c>
      <c r="B1248" s="68"/>
      <c r="C1248" s="212" t="s">
        <v>50</v>
      </c>
      <c r="D1248" s="213">
        <v>45776</v>
      </c>
      <c r="E1248" s="191" t="s">
        <v>3416</v>
      </c>
      <c r="F1248" s="191" t="s">
        <v>3</v>
      </c>
      <c r="G1248" s="191">
        <v>2281589</v>
      </c>
      <c r="H1248" s="68"/>
      <c r="I1248" s="197" t="s">
        <v>3876</v>
      </c>
      <c r="J1248" s="68"/>
      <c r="K1248" s="68"/>
      <c r="L1248" s="68"/>
      <c r="M1248" s="68"/>
      <c r="N1248" s="348"/>
      <c r="O1248" s="348"/>
      <c r="P1248" s="214">
        <v>0</v>
      </c>
      <c r="Q1248" s="214">
        <v>81799.740000000005</v>
      </c>
      <c r="R1248" s="68" t="s">
        <v>1479</v>
      </c>
      <c r="S1248" s="349"/>
      <c r="T1248" s="272"/>
    </row>
    <row r="1249" spans="1:20" ht="63.75">
      <c r="A1249" s="191" t="s">
        <v>550</v>
      </c>
      <c r="B1249" s="68"/>
      <c r="C1249" s="212" t="s">
        <v>589</v>
      </c>
      <c r="D1249" s="213">
        <v>45776</v>
      </c>
      <c r="E1249" s="191" t="s">
        <v>3417</v>
      </c>
      <c r="F1249" s="191" t="s">
        <v>3</v>
      </c>
      <c r="G1249" s="191">
        <v>2281652</v>
      </c>
      <c r="H1249" s="68"/>
      <c r="I1249" s="197" t="s">
        <v>3877</v>
      </c>
      <c r="J1249" s="68"/>
      <c r="K1249" s="68"/>
      <c r="L1249" s="68"/>
      <c r="M1249" s="68"/>
      <c r="N1249" s="348"/>
      <c r="O1249" s="348"/>
      <c r="P1249" s="214">
        <v>0</v>
      </c>
      <c r="Q1249" s="214">
        <v>13437.98</v>
      </c>
      <c r="R1249" s="68" t="s">
        <v>1479</v>
      </c>
      <c r="S1249" s="349"/>
      <c r="T1249" s="272"/>
    </row>
    <row r="1250" spans="1:20" ht="63.75">
      <c r="A1250" s="191">
        <v>70</v>
      </c>
      <c r="B1250" s="68"/>
      <c r="C1250" s="212" t="s">
        <v>47</v>
      </c>
      <c r="D1250" s="213">
        <v>45776</v>
      </c>
      <c r="E1250" s="191" t="s">
        <v>3418</v>
      </c>
      <c r="F1250" s="191" t="s">
        <v>3</v>
      </c>
      <c r="G1250" s="191">
        <v>2281486</v>
      </c>
      <c r="H1250" s="68"/>
      <c r="I1250" s="197" t="s">
        <v>5326</v>
      </c>
      <c r="J1250" s="68"/>
      <c r="K1250" s="68"/>
      <c r="L1250" s="68"/>
      <c r="M1250" s="68"/>
      <c r="N1250" s="348"/>
      <c r="O1250" s="348"/>
      <c r="P1250" s="214">
        <v>0</v>
      </c>
      <c r="Q1250" s="214">
        <v>2586.0100000000002</v>
      </c>
      <c r="R1250" s="68" t="s">
        <v>1479</v>
      </c>
      <c r="S1250" s="349"/>
      <c r="T1250" s="272"/>
    </row>
    <row r="1251" spans="1:20" ht="51">
      <c r="A1251" s="191">
        <v>15</v>
      </c>
      <c r="B1251" s="68"/>
      <c r="C1251" s="212" t="s">
        <v>39</v>
      </c>
      <c r="D1251" s="213">
        <v>45776</v>
      </c>
      <c r="E1251" s="191" t="s">
        <v>3419</v>
      </c>
      <c r="F1251" s="191" t="s">
        <v>3</v>
      </c>
      <c r="G1251" s="191">
        <v>2281478</v>
      </c>
      <c r="H1251" s="68"/>
      <c r="I1251" s="197" t="s">
        <v>3878</v>
      </c>
      <c r="J1251" s="68"/>
      <c r="K1251" s="68"/>
      <c r="L1251" s="68"/>
      <c r="M1251" s="68"/>
      <c r="N1251" s="348"/>
      <c r="O1251" s="348"/>
      <c r="P1251" s="214">
        <v>0</v>
      </c>
      <c r="Q1251" s="214">
        <v>437.29</v>
      </c>
      <c r="R1251" s="68" t="s">
        <v>1479</v>
      </c>
      <c r="S1251" s="349"/>
      <c r="T1251" s="272"/>
    </row>
    <row r="1252" spans="1:20" ht="51">
      <c r="A1252" s="191">
        <v>15</v>
      </c>
      <c r="B1252" s="68"/>
      <c r="C1252" s="212" t="s">
        <v>39</v>
      </c>
      <c r="D1252" s="213">
        <v>45776</v>
      </c>
      <c r="E1252" s="191" t="s">
        <v>3420</v>
      </c>
      <c r="F1252" s="191" t="s">
        <v>3</v>
      </c>
      <c r="G1252" s="191">
        <v>2281480</v>
      </c>
      <c r="H1252" s="68"/>
      <c r="I1252" s="197" t="s">
        <v>3879</v>
      </c>
      <c r="J1252" s="68"/>
      <c r="K1252" s="68"/>
      <c r="L1252" s="68"/>
      <c r="M1252" s="68"/>
      <c r="N1252" s="348"/>
      <c r="O1252" s="348"/>
      <c r="P1252" s="214">
        <v>0</v>
      </c>
      <c r="Q1252" s="214">
        <v>904.28</v>
      </c>
      <c r="R1252" s="68" t="s">
        <v>1479</v>
      </c>
      <c r="S1252" s="349"/>
      <c r="T1252" s="272"/>
    </row>
    <row r="1253" spans="1:20" ht="63.75">
      <c r="A1253" s="191">
        <v>283</v>
      </c>
      <c r="B1253" s="68"/>
      <c r="C1253" s="212" t="s">
        <v>115</v>
      </c>
      <c r="D1253" s="213">
        <v>45776</v>
      </c>
      <c r="E1253" s="191" t="s">
        <v>3421</v>
      </c>
      <c r="F1253" s="191" t="s">
        <v>3</v>
      </c>
      <c r="G1253" s="191">
        <v>2281485</v>
      </c>
      <c r="H1253" s="68"/>
      <c r="I1253" s="197" t="s">
        <v>5327</v>
      </c>
      <c r="J1253" s="68"/>
      <c r="K1253" s="68"/>
      <c r="L1253" s="68"/>
      <c r="M1253" s="68"/>
      <c r="N1253" s="348"/>
      <c r="O1253" s="348"/>
      <c r="P1253" s="214">
        <v>0</v>
      </c>
      <c r="Q1253" s="214">
        <v>99477.25</v>
      </c>
      <c r="R1253" s="68" t="s">
        <v>1479</v>
      </c>
      <c r="S1253" s="349"/>
      <c r="T1253" s="272"/>
    </row>
    <row r="1254" spans="1:20" ht="63.75">
      <c r="A1254" s="191">
        <v>681</v>
      </c>
      <c r="B1254" s="68"/>
      <c r="C1254" s="212" t="s">
        <v>180</v>
      </c>
      <c r="D1254" s="213">
        <v>45776</v>
      </c>
      <c r="E1254" s="191" t="s">
        <v>3422</v>
      </c>
      <c r="F1254" s="191" t="s">
        <v>3</v>
      </c>
      <c r="G1254" s="191">
        <v>2281488</v>
      </c>
      <c r="H1254" s="68"/>
      <c r="I1254" s="197" t="s">
        <v>5328</v>
      </c>
      <c r="J1254" s="68"/>
      <c r="K1254" s="68"/>
      <c r="L1254" s="68"/>
      <c r="M1254" s="68"/>
      <c r="N1254" s="348"/>
      <c r="O1254" s="348"/>
      <c r="P1254" s="214">
        <v>0</v>
      </c>
      <c r="Q1254" s="214">
        <v>39686.99</v>
      </c>
      <c r="R1254" s="68" t="s">
        <v>1479</v>
      </c>
      <c r="S1254" s="349"/>
      <c r="T1254" s="272"/>
    </row>
    <row r="1255" spans="1:20" ht="63.75">
      <c r="A1255" s="191">
        <v>15</v>
      </c>
      <c r="B1255" s="68"/>
      <c r="C1255" s="212" t="s">
        <v>39</v>
      </c>
      <c r="D1255" s="213">
        <v>45776</v>
      </c>
      <c r="E1255" s="191" t="s">
        <v>3423</v>
      </c>
      <c r="F1255" s="191" t="s">
        <v>3</v>
      </c>
      <c r="G1255" s="191">
        <v>2281491</v>
      </c>
      <c r="H1255" s="68"/>
      <c r="I1255" s="197" t="s">
        <v>5329</v>
      </c>
      <c r="J1255" s="68"/>
      <c r="K1255" s="68"/>
      <c r="L1255" s="68"/>
      <c r="M1255" s="68"/>
      <c r="N1255" s="348"/>
      <c r="O1255" s="348"/>
      <c r="P1255" s="214">
        <v>0</v>
      </c>
      <c r="Q1255" s="214">
        <v>140466.68</v>
      </c>
      <c r="R1255" s="68" t="s">
        <v>1479</v>
      </c>
      <c r="S1255" s="349"/>
      <c r="T1255" s="272"/>
    </row>
    <row r="1256" spans="1:20" ht="63.75">
      <c r="A1256" s="191">
        <v>670</v>
      </c>
      <c r="B1256" s="68"/>
      <c r="C1256" s="212" t="s">
        <v>178</v>
      </c>
      <c r="D1256" s="213">
        <v>45776</v>
      </c>
      <c r="E1256" s="191" t="s">
        <v>3424</v>
      </c>
      <c r="F1256" s="191" t="s">
        <v>3</v>
      </c>
      <c r="G1256" s="191">
        <v>2281494</v>
      </c>
      <c r="H1256" s="68"/>
      <c r="I1256" s="197" t="s">
        <v>5330</v>
      </c>
      <c r="J1256" s="68"/>
      <c r="K1256" s="68"/>
      <c r="L1256" s="68"/>
      <c r="M1256" s="68"/>
      <c r="N1256" s="348"/>
      <c r="O1256" s="348"/>
      <c r="P1256" s="214">
        <v>0</v>
      </c>
      <c r="Q1256" s="214">
        <v>20999.48</v>
      </c>
      <c r="R1256" s="68" t="s">
        <v>1479</v>
      </c>
      <c r="S1256" s="349"/>
      <c r="T1256" s="272"/>
    </row>
    <row r="1257" spans="1:20" ht="63.75">
      <c r="A1257" s="191">
        <v>660</v>
      </c>
      <c r="B1257" s="68"/>
      <c r="C1257" s="212" t="s">
        <v>176</v>
      </c>
      <c r="D1257" s="213">
        <v>45776</v>
      </c>
      <c r="E1257" s="191" t="s">
        <v>3425</v>
      </c>
      <c r="F1257" s="191" t="s">
        <v>3</v>
      </c>
      <c r="G1257" s="191">
        <v>2281495</v>
      </c>
      <c r="H1257" s="68"/>
      <c r="I1257" s="197" t="s">
        <v>5331</v>
      </c>
      <c r="J1257" s="68"/>
      <c r="K1257" s="68"/>
      <c r="L1257" s="68"/>
      <c r="M1257" s="68"/>
      <c r="N1257" s="348"/>
      <c r="O1257" s="348"/>
      <c r="P1257" s="214">
        <v>0</v>
      </c>
      <c r="Q1257" s="214">
        <v>60843.95</v>
      </c>
      <c r="R1257" s="68" t="s">
        <v>1479</v>
      </c>
      <c r="S1257" s="349"/>
      <c r="T1257" s="272"/>
    </row>
    <row r="1258" spans="1:20" ht="63.75">
      <c r="A1258" s="191">
        <v>270</v>
      </c>
      <c r="B1258" s="68"/>
      <c r="C1258" s="212" t="s">
        <v>110</v>
      </c>
      <c r="D1258" s="213">
        <v>45776</v>
      </c>
      <c r="E1258" s="191" t="s">
        <v>3426</v>
      </c>
      <c r="F1258" s="191" t="s">
        <v>3</v>
      </c>
      <c r="G1258" s="191">
        <v>2281497</v>
      </c>
      <c r="H1258" s="68"/>
      <c r="I1258" s="197" t="s">
        <v>5332</v>
      </c>
      <c r="J1258" s="68"/>
      <c r="K1258" s="68"/>
      <c r="L1258" s="68"/>
      <c r="M1258" s="68"/>
      <c r="N1258" s="348"/>
      <c r="O1258" s="348"/>
      <c r="P1258" s="214">
        <v>0</v>
      </c>
      <c r="Q1258" s="214">
        <v>434589.05</v>
      </c>
      <c r="R1258" s="68" t="s">
        <v>1479</v>
      </c>
      <c r="S1258" s="349"/>
      <c r="T1258" s="272"/>
    </row>
    <row r="1259" spans="1:20" ht="63.75">
      <c r="A1259" s="191">
        <v>294</v>
      </c>
      <c r="B1259" s="68"/>
      <c r="C1259" s="212" t="s">
        <v>122</v>
      </c>
      <c r="D1259" s="213">
        <v>45776</v>
      </c>
      <c r="E1259" s="191" t="s">
        <v>3427</v>
      </c>
      <c r="F1259" s="191" t="s">
        <v>3</v>
      </c>
      <c r="G1259" s="191">
        <v>2281540</v>
      </c>
      <c r="H1259" s="68"/>
      <c r="I1259" s="197" t="s">
        <v>3880</v>
      </c>
      <c r="J1259" s="68"/>
      <c r="K1259" s="68"/>
      <c r="L1259" s="68"/>
      <c r="M1259" s="68"/>
      <c r="N1259" s="348"/>
      <c r="O1259" s="348"/>
      <c r="P1259" s="214">
        <v>0</v>
      </c>
      <c r="Q1259" s="214">
        <v>2601.6</v>
      </c>
      <c r="R1259" s="68" t="s">
        <v>1479</v>
      </c>
      <c r="S1259" s="349"/>
      <c r="T1259" s="272"/>
    </row>
    <row r="1260" spans="1:20" ht="63.75">
      <c r="A1260" s="191" t="s">
        <v>550</v>
      </c>
      <c r="B1260" s="68"/>
      <c r="C1260" s="212" t="s">
        <v>589</v>
      </c>
      <c r="D1260" s="213">
        <v>45776</v>
      </c>
      <c r="E1260" s="191" t="s">
        <v>3428</v>
      </c>
      <c r="F1260" s="191" t="s">
        <v>3</v>
      </c>
      <c r="G1260" s="191">
        <v>2281541</v>
      </c>
      <c r="H1260" s="68"/>
      <c r="I1260" s="197" t="s">
        <v>3881</v>
      </c>
      <c r="J1260" s="68"/>
      <c r="K1260" s="68"/>
      <c r="L1260" s="68"/>
      <c r="M1260" s="68"/>
      <c r="N1260" s="348"/>
      <c r="O1260" s="348"/>
      <c r="P1260" s="214">
        <v>0</v>
      </c>
      <c r="Q1260" s="214">
        <v>922.05</v>
      </c>
      <c r="R1260" s="68" t="s">
        <v>1479</v>
      </c>
      <c r="S1260" s="349"/>
      <c r="T1260" s="272"/>
    </row>
    <row r="1261" spans="1:20" ht="63.75">
      <c r="A1261" s="191">
        <v>862</v>
      </c>
      <c r="B1261" s="68"/>
      <c r="C1261" s="212" t="s">
        <v>187</v>
      </c>
      <c r="D1261" s="213">
        <v>45776</v>
      </c>
      <c r="E1261" s="191" t="s">
        <v>3429</v>
      </c>
      <c r="F1261" s="191" t="s">
        <v>3</v>
      </c>
      <c r="G1261" s="191">
        <v>2281543</v>
      </c>
      <c r="H1261" s="68"/>
      <c r="I1261" s="197" t="s">
        <v>3882</v>
      </c>
      <c r="J1261" s="68"/>
      <c r="K1261" s="68"/>
      <c r="L1261" s="68"/>
      <c r="M1261" s="68"/>
      <c r="N1261" s="348"/>
      <c r="O1261" s="348"/>
      <c r="P1261" s="214">
        <v>0</v>
      </c>
      <c r="Q1261" s="214">
        <v>418.8</v>
      </c>
      <c r="R1261" s="68" t="s">
        <v>1479</v>
      </c>
      <c r="S1261" s="349"/>
      <c r="T1261" s="272"/>
    </row>
    <row r="1262" spans="1:20" ht="63.75">
      <c r="A1262" s="191" t="s">
        <v>550</v>
      </c>
      <c r="B1262" s="68"/>
      <c r="C1262" s="212" t="s">
        <v>589</v>
      </c>
      <c r="D1262" s="213">
        <v>45776</v>
      </c>
      <c r="E1262" s="191" t="s">
        <v>3430</v>
      </c>
      <c r="F1262" s="191" t="s">
        <v>3</v>
      </c>
      <c r="G1262" s="191">
        <v>2281549</v>
      </c>
      <c r="H1262" s="68"/>
      <c r="I1262" s="197" t="s">
        <v>3883</v>
      </c>
      <c r="J1262" s="68"/>
      <c r="K1262" s="68"/>
      <c r="L1262" s="68"/>
      <c r="M1262" s="68"/>
      <c r="N1262" s="348"/>
      <c r="O1262" s="348"/>
      <c r="P1262" s="214">
        <v>0</v>
      </c>
      <c r="Q1262" s="214">
        <v>589.65</v>
      </c>
      <c r="R1262" s="68" t="s">
        <v>1479</v>
      </c>
      <c r="S1262" s="349"/>
      <c r="T1262" s="272"/>
    </row>
    <row r="1263" spans="1:20" ht="63.75">
      <c r="A1263" s="191" t="s">
        <v>550</v>
      </c>
      <c r="B1263" s="68"/>
      <c r="C1263" s="212" t="s">
        <v>589</v>
      </c>
      <c r="D1263" s="213">
        <v>45776</v>
      </c>
      <c r="E1263" s="191" t="s">
        <v>3431</v>
      </c>
      <c r="F1263" s="191" t="s">
        <v>3</v>
      </c>
      <c r="G1263" s="191">
        <v>2281550</v>
      </c>
      <c r="H1263" s="68"/>
      <c r="I1263" s="197" t="s">
        <v>3884</v>
      </c>
      <c r="J1263" s="68"/>
      <c r="K1263" s="68"/>
      <c r="L1263" s="68"/>
      <c r="M1263" s="68"/>
      <c r="N1263" s="348"/>
      <c r="O1263" s="348"/>
      <c r="P1263" s="214">
        <v>0</v>
      </c>
      <c r="Q1263" s="214">
        <v>8423.2800000000007</v>
      </c>
      <c r="R1263" s="68" t="s">
        <v>1479</v>
      </c>
      <c r="S1263" s="349"/>
      <c r="T1263" s="272"/>
    </row>
    <row r="1264" spans="1:20" ht="63.75">
      <c r="A1264" s="191">
        <v>46</v>
      </c>
      <c r="B1264" s="68"/>
      <c r="C1264" s="212" t="s">
        <v>1367</v>
      </c>
      <c r="D1264" s="213">
        <v>45776</v>
      </c>
      <c r="E1264" s="191" t="s">
        <v>3432</v>
      </c>
      <c r="F1264" s="191" t="s">
        <v>3</v>
      </c>
      <c r="G1264" s="191">
        <v>2281552</v>
      </c>
      <c r="H1264" s="68"/>
      <c r="I1264" s="197" t="s">
        <v>3885</v>
      </c>
      <c r="J1264" s="68"/>
      <c r="K1264" s="68"/>
      <c r="L1264" s="68"/>
      <c r="M1264" s="68"/>
      <c r="N1264" s="348"/>
      <c r="O1264" s="348"/>
      <c r="P1264" s="214">
        <v>0</v>
      </c>
      <c r="Q1264" s="214">
        <v>6354.38</v>
      </c>
      <c r="R1264" s="68" t="s">
        <v>1479</v>
      </c>
      <c r="S1264" s="349"/>
      <c r="T1264" s="272"/>
    </row>
    <row r="1265" spans="1:20" ht="63.75">
      <c r="A1265" s="191">
        <v>385</v>
      </c>
      <c r="B1265" s="68"/>
      <c r="C1265" s="212" t="s">
        <v>688</v>
      </c>
      <c r="D1265" s="213">
        <v>45776</v>
      </c>
      <c r="E1265" s="191" t="s">
        <v>3433</v>
      </c>
      <c r="F1265" s="191" t="s">
        <v>3</v>
      </c>
      <c r="G1265" s="191">
        <v>2281554</v>
      </c>
      <c r="H1265" s="68"/>
      <c r="I1265" s="197" t="s">
        <v>3886</v>
      </c>
      <c r="J1265" s="68"/>
      <c r="K1265" s="68"/>
      <c r="L1265" s="68"/>
      <c r="M1265" s="68"/>
      <c r="N1265" s="348"/>
      <c r="O1265" s="348"/>
      <c r="P1265" s="214">
        <v>0</v>
      </c>
      <c r="Q1265" s="214">
        <v>10484.19</v>
      </c>
      <c r="R1265" s="68" t="s">
        <v>1479</v>
      </c>
      <c r="S1265" s="349"/>
      <c r="T1265" s="272"/>
    </row>
    <row r="1266" spans="1:20" ht="63.75">
      <c r="A1266" s="191">
        <v>291</v>
      </c>
      <c r="B1266" s="68"/>
      <c r="C1266" s="212" t="s">
        <v>119</v>
      </c>
      <c r="D1266" s="213">
        <v>45776</v>
      </c>
      <c r="E1266" s="191" t="s">
        <v>3434</v>
      </c>
      <c r="F1266" s="191" t="s">
        <v>10</v>
      </c>
      <c r="G1266" s="191">
        <v>3116755</v>
      </c>
      <c r="H1266" s="68"/>
      <c r="I1266" s="197" t="s">
        <v>3887</v>
      </c>
      <c r="J1266" s="68"/>
      <c r="K1266" s="68"/>
      <c r="L1266" s="68"/>
      <c r="M1266" s="68"/>
      <c r="N1266" s="348"/>
      <c r="O1266" s="348"/>
      <c r="P1266" s="214">
        <v>60</v>
      </c>
      <c r="Q1266" s="214">
        <v>0</v>
      </c>
      <c r="R1266" s="68" t="s">
        <v>1479</v>
      </c>
      <c r="S1266" s="349"/>
      <c r="T1266" s="272"/>
    </row>
    <row r="1267" spans="1:20" ht="76.5">
      <c r="A1267" s="191">
        <v>117</v>
      </c>
      <c r="B1267" s="68"/>
      <c r="C1267" s="212" t="s">
        <v>54</v>
      </c>
      <c r="D1267" s="213">
        <v>45776</v>
      </c>
      <c r="E1267" s="191" t="s">
        <v>3435</v>
      </c>
      <c r="F1267" s="191" t="s">
        <v>10</v>
      </c>
      <c r="G1267" s="191">
        <v>1125573</v>
      </c>
      <c r="H1267" s="68"/>
      <c r="I1267" s="197" t="s">
        <v>3888</v>
      </c>
      <c r="J1267" s="68"/>
      <c r="K1267" s="68"/>
      <c r="L1267" s="68"/>
      <c r="M1267" s="68"/>
      <c r="N1267" s="348"/>
      <c r="O1267" s="348"/>
      <c r="P1267" s="214">
        <v>60</v>
      </c>
      <c r="Q1267" s="214">
        <v>0</v>
      </c>
      <c r="R1267" s="68" t="s">
        <v>1479</v>
      </c>
      <c r="S1267" s="349"/>
      <c r="T1267" s="272"/>
    </row>
    <row r="1268" spans="1:20" ht="89.25">
      <c r="A1268" s="191">
        <v>117</v>
      </c>
      <c r="B1268" s="68"/>
      <c r="C1268" s="212" t="s">
        <v>54</v>
      </c>
      <c r="D1268" s="213">
        <v>45776</v>
      </c>
      <c r="E1268" s="191" t="s">
        <v>3436</v>
      </c>
      <c r="F1268" s="191" t="s">
        <v>10</v>
      </c>
      <c r="G1268" s="191">
        <v>1125576</v>
      </c>
      <c r="H1268" s="68"/>
      <c r="I1268" s="197" t="s">
        <v>3889</v>
      </c>
      <c r="J1268" s="68"/>
      <c r="K1268" s="68"/>
      <c r="L1268" s="68"/>
      <c r="M1268" s="68"/>
      <c r="N1268" s="348"/>
      <c r="O1268" s="348"/>
      <c r="P1268" s="214">
        <v>60</v>
      </c>
      <c r="Q1268" s="214">
        <v>0</v>
      </c>
      <c r="R1268" s="68" t="s">
        <v>1479</v>
      </c>
      <c r="S1268" s="349"/>
      <c r="T1268" s="272"/>
    </row>
    <row r="1269" spans="1:20" ht="76.5">
      <c r="A1269" s="191">
        <v>117</v>
      </c>
      <c r="B1269" s="68"/>
      <c r="C1269" s="212" t="s">
        <v>54</v>
      </c>
      <c r="D1269" s="213">
        <v>45776</v>
      </c>
      <c r="E1269" s="191" t="s">
        <v>3437</v>
      </c>
      <c r="F1269" s="191" t="s">
        <v>10</v>
      </c>
      <c r="G1269" s="191">
        <v>1125577</v>
      </c>
      <c r="H1269" s="68"/>
      <c r="I1269" s="197" t="s">
        <v>3890</v>
      </c>
      <c r="J1269" s="68"/>
      <c r="K1269" s="68"/>
      <c r="L1269" s="68"/>
      <c r="M1269" s="68"/>
      <c r="N1269" s="348"/>
      <c r="O1269" s="348"/>
      <c r="P1269" s="214">
        <v>60</v>
      </c>
      <c r="Q1269" s="214">
        <v>0</v>
      </c>
      <c r="R1269" s="68" t="s">
        <v>1479</v>
      </c>
      <c r="S1269" s="349"/>
      <c r="T1269" s="272"/>
    </row>
    <row r="1270" spans="1:20" ht="76.5">
      <c r="A1270" s="191">
        <v>117</v>
      </c>
      <c r="B1270" s="68"/>
      <c r="C1270" s="212" t="s">
        <v>54</v>
      </c>
      <c r="D1270" s="213">
        <v>45776</v>
      </c>
      <c r="E1270" s="191" t="s">
        <v>3438</v>
      </c>
      <c r="F1270" s="191" t="s">
        <v>10</v>
      </c>
      <c r="G1270" s="191">
        <v>1125585</v>
      </c>
      <c r="H1270" s="68"/>
      <c r="I1270" s="197" t="s">
        <v>3891</v>
      </c>
      <c r="J1270" s="68"/>
      <c r="K1270" s="68"/>
      <c r="L1270" s="68"/>
      <c r="M1270" s="68"/>
      <c r="N1270" s="348"/>
      <c r="O1270" s="348"/>
      <c r="P1270" s="214">
        <v>60</v>
      </c>
      <c r="Q1270" s="214">
        <v>0</v>
      </c>
      <c r="R1270" s="68" t="s">
        <v>1479</v>
      </c>
      <c r="S1270" s="349"/>
      <c r="T1270" s="272"/>
    </row>
    <row r="1271" spans="1:20" ht="63.75">
      <c r="A1271" s="191">
        <v>598</v>
      </c>
      <c r="B1271" s="68"/>
      <c r="C1271" s="212" t="s">
        <v>668</v>
      </c>
      <c r="D1271" s="213">
        <v>45777</v>
      </c>
      <c r="E1271" s="191" t="s">
        <v>3439</v>
      </c>
      <c r="F1271" s="191" t="s">
        <v>3</v>
      </c>
      <c r="G1271" s="191">
        <v>2281863</v>
      </c>
      <c r="H1271" s="68"/>
      <c r="I1271" s="197" t="s">
        <v>3892</v>
      </c>
      <c r="J1271" s="68"/>
      <c r="K1271" s="68"/>
      <c r="L1271" s="68"/>
      <c r="M1271" s="68"/>
      <c r="N1271" s="348"/>
      <c r="O1271" s="348"/>
      <c r="P1271" s="214">
        <v>0</v>
      </c>
      <c r="Q1271" s="214">
        <v>377</v>
      </c>
      <c r="R1271" s="68" t="s">
        <v>1479</v>
      </c>
      <c r="S1271" s="349"/>
      <c r="T1271" s="272"/>
    </row>
    <row r="1272" spans="1:20" ht="38.25">
      <c r="A1272" s="191" t="s">
        <v>550</v>
      </c>
      <c r="B1272" s="68"/>
      <c r="C1272" s="212" t="s">
        <v>589</v>
      </c>
      <c r="D1272" s="213">
        <v>45777</v>
      </c>
      <c r="E1272" s="191" t="s">
        <v>3440</v>
      </c>
      <c r="F1272" s="191" t="s">
        <v>3</v>
      </c>
      <c r="G1272" s="191">
        <v>2281969</v>
      </c>
      <c r="H1272" s="68"/>
      <c r="I1272" s="197" t="s">
        <v>3894</v>
      </c>
      <c r="J1272" s="68"/>
      <c r="K1272" s="68"/>
      <c r="L1272" s="68"/>
      <c r="M1272" s="68"/>
      <c r="N1272" s="348"/>
      <c r="O1272" s="348"/>
      <c r="P1272" s="214">
        <v>0</v>
      </c>
      <c r="Q1272" s="214">
        <v>18</v>
      </c>
      <c r="R1272" s="68" t="s">
        <v>1479</v>
      </c>
      <c r="S1272" s="349"/>
      <c r="T1272" s="272"/>
    </row>
    <row r="1273" spans="1:20" ht="38.25">
      <c r="A1273" s="191">
        <v>117</v>
      </c>
      <c r="B1273" s="68"/>
      <c r="C1273" s="212" t="s">
        <v>54</v>
      </c>
      <c r="D1273" s="213">
        <v>45777</v>
      </c>
      <c r="E1273" s="191" t="s">
        <v>3441</v>
      </c>
      <c r="F1273" s="191" t="s">
        <v>3</v>
      </c>
      <c r="G1273" s="191">
        <v>2282051</v>
      </c>
      <c r="H1273" s="68"/>
      <c r="I1273" s="197" t="s">
        <v>3895</v>
      </c>
      <c r="J1273" s="68"/>
      <c r="K1273" s="68"/>
      <c r="L1273" s="68"/>
      <c r="M1273" s="68"/>
      <c r="N1273" s="348"/>
      <c r="O1273" s="348"/>
      <c r="P1273" s="214">
        <v>0</v>
      </c>
      <c r="Q1273" s="214">
        <v>371</v>
      </c>
      <c r="R1273" s="68" t="s">
        <v>1479</v>
      </c>
      <c r="S1273" s="349"/>
      <c r="T1273" s="272"/>
    </row>
    <row r="1274" spans="1:20" ht="51">
      <c r="A1274" s="191">
        <v>203</v>
      </c>
      <c r="B1274" s="68"/>
      <c r="C1274" s="212" t="s">
        <v>86</v>
      </c>
      <c r="D1274" s="213">
        <v>45777</v>
      </c>
      <c r="E1274" s="191" t="s">
        <v>3442</v>
      </c>
      <c r="F1274" s="191" t="s">
        <v>3</v>
      </c>
      <c r="G1274" s="191">
        <v>2282075</v>
      </c>
      <c r="H1274" s="68"/>
      <c r="I1274" s="197" t="s">
        <v>3896</v>
      </c>
      <c r="J1274" s="68"/>
      <c r="K1274" s="68"/>
      <c r="L1274" s="68"/>
      <c r="M1274" s="68"/>
      <c r="N1274" s="348"/>
      <c r="O1274" s="348"/>
      <c r="P1274" s="214">
        <v>0</v>
      </c>
      <c r="Q1274" s="214">
        <v>371</v>
      </c>
      <c r="R1274" s="68" t="s">
        <v>1479</v>
      </c>
      <c r="S1274" s="349"/>
      <c r="T1274" s="272"/>
    </row>
    <row r="1275" spans="1:20" ht="51">
      <c r="A1275" s="191">
        <v>203</v>
      </c>
      <c r="B1275" s="68"/>
      <c r="C1275" s="212" t="s">
        <v>86</v>
      </c>
      <c r="D1275" s="213">
        <v>45777</v>
      </c>
      <c r="E1275" s="191" t="s">
        <v>3443</v>
      </c>
      <c r="F1275" s="191" t="s">
        <v>3</v>
      </c>
      <c r="G1275" s="191">
        <v>2282077</v>
      </c>
      <c r="H1275" s="68"/>
      <c r="I1275" s="197" t="s">
        <v>3897</v>
      </c>
      <c r="J1275" s="68"/>
      <c r="K1275" s="68"/>
      <c r="L1275" s="68"/>
      <c r="M1275" s="68"/>
      <c r="N1275" s="348"/>
      <c r="O1275" s="348"/>
      <c r="P1275" s="214">
        <v>0</v>
      </c>
      <c r="Q1275" s="214">
        <v>488.75</v>
      </c>
      <c r="R1275" s="68" t="s">
        <v>1479</v>
      </c>
      <c r="S1275" s="349"/>
      <c r="T1275" s="272"/>
    </row>
    <row r="1276" spans="1:20" ht="38.25">
      <c r="A1276" s="191">
        <v>86</v>
      </c>
      <c r="B1276" s="68"/>
      <c r="C1276" s="212" t="s">
        <v>50</v>
      </c>
      <c r="D1276" s="213">
        <v>45777</v>
      </c>
      <c r="E1276" s="191" t="s">
        <v>3444</v>
      </c>
      <c r="F1276" s="191" t="s">
        <v>3</v>
      </c>
      <c r="G1276" s="191">
        <v>2282113</v>
      </c>
      <c r="H1276" s="68"/>
      <c r="I1276" s="197" t="s">
        <v>3898</v>
      </c>
      <c r="J1276" s="68"/>
      <c r="K1276" s="68"/>
      <c r="L1276" s="68"/>
      <c r="M1276" s="68"/>
      <c r="N1276" s="348"/>
      <c r="O1276" s="348"/>
      <c r="P1276" s="214">
        <v>0</v>
      </c>
      <c r="Q1276" s="214">
        <v>56</v>
      </c>
      <c r="R1276" s="68" t="s">
        <v>1479</v>
      </c>
      <c r="S1276" s="349"/>
      <c r="T1276" s="272"/>
    </row>
    <row r="1277" spans="1:20" ht="51">
      <c r="A1277" s="191">
        <v>15</v>
      </c>
      <c r="B1277" s="68"/>
      <c r="C1277" s="212" t="s">
        <v>39</v>
      </c>
      <c r="D1277" s="213">
        <v>45777</v>
      </c>
      <c r="E1277" s="191" t="s">
        <v>3445</v>
      </c>
      <c r="F1277" s="191" t="s">
        <v>3</v>
      </c>
      <c r="G1277" s="191">
        <v>2281911</v>
      </c>
      <c r="H1277" s="68"/>
      <c r="I1277" s="197" t="s">
        <v>3899</v>
      </c>
      <c r="J1277" s="68"/>
      <c r="K1277" s="68"/>
      <c r="L1277" s="68"/>
      <c r="M1277" s="68"/>
      <c r="N1277" s="348"/>
      <c r="O1277" s="348"/>
      <c r="P1277" s="214">
        <v>0</v>
      </c>
      <c r="Q1277" s="214">
        <v>762</v>
      </c>
      <c r="R1277" s="68" t="s">
        <v>1479</v>
      </c>
      <c r="S1277" s="349"/>
      <c r="T1277" s="272"/>
    </row>
    <row r="1278" spans="1:20" ht="38.25">
      <c r="A1278" s="191">
        <v>86</v>
      </c>
      <c r="B1278" s="68"/>
      <c r="C1278" s="212" t="s">
        <v>50</v>
      </c>
      <c r="D1278" s="213">
        <v>45777</v>
      </c>
      <c r="E1278" s="191" t="s">
        <v>3446</v>
      </c>
      <c r="F1278" s="191" t="s">
        <v>6</v>
      </c>
      <c r="G1278" s="191">
        <v>2212803</v>
      </c>
      <c r="H1278" s="68"/>
      <c r="I1278" s="197" t="s">
        <v>1875</v>
      </c>
      <c r="J1278" s="68"/>
      <c r="K1278" s="68"/>
      <c r="L1278" s="68"/>
      <c r="M1278" s="68"/>
      <c r="N1278" s="348"/>
      <c r="O1278" s="348"/>
      <c r="P1278" s="214">
        <v>0</v>
      </c>
      <c r="Q1278" s="214">
        <v>4604.04</v>
      </c>
      <c r="R1278" s="68" t="s">
        <v>1479</v>
      </c>
      <c r="S1278" s="349"/>
      <c r="T1278" s="272"/>
    </row>
    <row r="1279" spans="1:20" ht="63.75">
      <c r="A1279" s="191">
        <v>513</v>
      </c>
      <c r="B1279" s="68"/>
      <c r="C1279" s="212" t="s">
        <v>160</v>
      </c>
      <c r="D1279" s="213">
        <v>45777</v>
      </c>
      <c r="E1279" s="191" t="s">
        <v>3447</v>
      </c>
      <c r="F1279" s="191" t="s">
        <v>14</v>
      </c>
      <c r="G1279" s="191">
        <v>3118763</v>
      </c>
      <c r="H1279" s="68"/>
      <c r="I1279" s="197" t="s">
        <v>3900</v>
      </c>
      <c r="J1279" s="68"/>
      <c r="K1279" s="68"/>
      <c r="L1279" s="68"/>
      <c r="M1279" s="68"/>
      <c r="N1279" s="348"/>
      <c r="O1279" s="348"/>
      <c r="P1279" s="214">
        <v>60</v>
      </c>
      <c r="Q1279" s="214">
        <v>0</v>
      </c>
      <c r="R1279" s="68" t="s">
        <v>1479</v>
      </c>
      <c r="S1279" s="349"/>
      <c r="T1279" s="272"/>
    </row>
    <row r="1280" spans="1:20" ht="63.75">
      <c r="A1280" s="191">
        <v>513</v>
      </c>
      <c r="B1280" s="68"/>
      <c r="C1280" s="212" t="s">
        <v>160</v>
      </c>
      <c r="D1280" s="213">
        <v>45777</v>
      </c>
      <c r="E1280" s="191" t="s">
        <v>3448</v>
      </c>
      <c r="F1280" s="191" t="s">
        <v>14</v>
      </c>
      <c r="G1280" s="191">
        <v>3118782</v>
      </c>
      <c r="H1280" s="68"/>
      <c r="I1280" s="197" t="s">
        <v>3901</v>
      </c>
      <c r="J1280" s="68"/>
      <c r="K1280" s="68"/>
      <c r="L1280" s="68"/>
      <c r="M1280" s="68"/>
      <c r="N1280" s="348"/>
      <c r="O1280" s="348"/>
      <c r="P1280" s="214">
        <v>60</v>
      </c>
      <c r="Q1280" s="214">
        <v>0</v>
      </c>
      <c r="R1280" s="68" t="s">
        <v>1479</v>
      </c>
      <c r="S1280" s="349"/>
      <c r="T1280" s="272"/>
    </row>
    <row r="1281" spans="1:20" ht="76.5">
      <c r="A1281" s="191" t="s">
        <v>542</v>
      </c>
      <c r="B1281" s="68"/>
      <c r="C1281" s="212" t="s">
        <v>687</v>
      </c>
      <c r="D1281" s="213">
        <v>45777</v>
      </c>
      <c r="E1281" s="191" t="s">
        <v>3449</v>
      </c>
      <c r="F1281" s="191" t="s">
        <v>635</v>
      </c>
      <c r="G1281" s="191">
        <v>11820420</v>
      </c>
      <c r="H1281" s="68"/>
      <c r="I1281" s="197" t="s">
        <v>3902</v>
      </c>
      <c r="J1281" s="68"/>
      <c r="K1281" s="68"/>
      <c r="L1281" s="68"/>
      <c r="M1281" s="68"/>
      <c r="N1281" s="348"/>
      <c r="O1281" s="348"/>
      <c r="P1281" s="214">
        <v>0</v>
      </c>
      <c r="Q1281" s="214">
        <v>32524.57</v>
      </c>
      <c r="R1281" s="68" t="s">
        <v>1479</v>
      </c>
      <c r="S1281" s="349"/>
      <c r="T1281" s="272"/>
    </row>
    <row r="1282" spans="1:20" ht="76.5">
      <c r="A1282" s="191" t="s">
        <v>542</v>
      </c>
      <c r="B1282" s="68"/>
      <c r="C1282" s="212" t="s">
        <v>687</v>
      </c>
      <c r="D1282" s="213">
        <v>45777</v>
      </c>
      <c r="E1282" s="191" t="s">
        <v>3450</v>
      </c>
      <c r="F1282" s="191" t="s">
        <v>635</v>
      </c>
      <c r="G1282" s="191">
        <v>11817884</v>
      </c>
      <c r="H1282" s="68"/>
      <c r="I1282" s="197" t="s">
        <v>3903</v>
      </c>
      <c r="J1282" s="68"/>
      <c r="K1282" s="68"/>
      <c r="L1282" s="68"/>
      <c r="M1282" s="68"/>
      <c r="N1282" s="348"/>
      <c r="O1282" s="348"/>
      <c r="P1282" s="214">
        <v>0</v>
      </c>
      <c r="Q1282" s="214">
        <v>3746.43</v>
      </c>
      <c r="R1282" s="68" t="s">
        <v>1479</v>
      </c>
      <c r="S1282" s="349"/>
      <c r="T1282" s="272"/>
    </row>
    <row r="1283" spans="1:20" ht="76.5">
      <c r="A1283" s="191" t="s">
        <v>542</v>
      </c>
      <c r="B1283" s="68"/>
      <c r="C1283" s="212" t="s">
        <v>687</v>
      </c>
      <c r="D1283" s="213">
        <v>45777</v>
      </c>
      <c r="E1283" s="191" t="s">
        <v>3451</v>
      </c>
      <c r="F1283" s="191" t="s">
        <v>635</v>
      </c>
      <c r="G1283" s="191">
        <v>11817364</v>
      </c>
      <c r="H1283" s="68"/>
      <c r="I1283" s="197" t="s">
        <v>3904</v>
      </c>
      <c r="J1283" s="68"/>
      <c r="K1283" s="68"/>
      <c r="L1283" s="68"/>
      <c r="M1283" s="68"/>
      <c r="N1283" s="348"/>
      <c r="O1283" s="348"/>
      <c r="P1283" s="214">
        <v>0</v>
      </c>
      <c r="Q1283" s="214">
        <v>75109.72</v>
      </c>
      <c r="R1283" s="68" t="s">
        <v>1479</v>
      </c>
      <c r="S1283" s="349"/>
      <c r="T1283" s="272"/>
    </row>
    <row r="1284" spans="1:20" ht="76.5">
      <c r="A1284" s="191" t="s">
        <v>542</v>
      </c>
      <c r="B1284" s="68"/>
      <c r="C1284" s="212" t="s">
        <v>687</v>
      </c>
      <c r="D1284" s="213">
        <v>45777</v>
      </c>
      <c r="E1284" s="191" t="s">
        <v>3452</v>
      </c>
      <c r="F1284" s="191" t="s">
        <v>635</v>
      </c>
      <c r="G1284" s="191">
        <v>11817897</v>
      </c>
      <c r="H1284" s="68"/>
      <c r="I1284" s="197" t="s">
        <v>3905</v>
      </c>
      <c r="J1284" s="68"/>
      <c r="K1284" s="68"/>
      <c r="L1284" s="68"/>
      <c r="M1284" s="68"/>
      <c r="N1284" s="348"/>
      <c r="O1284" s="348"/>
      <c r="P1284" s="214">
        <v>0</v>
      </c>
      <c r="Q1284" s="214">
        <v>11080.9</v>
      </c>
      <c r="R1284" s="68" t="s">
        <v>1479</v>
      </c>
      <c r="S1284" s="349"/>
      <c r="T1284" s="272"/>
    </row>
    <row r="1285" spans="1:20" ht="76.5">
      <c r="A1285" s="191" t="s">
        <v>542</v>
      </c>
      <c r="B1285" s="68"/>
      <c r="C1285" s="212" t="s">
        <v>687</v>
      </c>
      <c r="D1285" s="213">
        <v>45777</v>
      </c>
      <c r="E1285" s="191" t="s">
        <v>3453</v>
      </c>
      <c r="F1285" s="191" t="s">
        <v>635</v>
      </c>
      <c r="G1285" s="191">
        <v>11817901</v>
      </c>
      <c r="H1285" s="68"/>
      <c r="I1285" s="197" t="s">
        <v>3905</v>
      </c>
      <c r="J1285" s="68"/>
      <c r="K1285" s="68"/>
      <c r="L1285" s="68"/>
      <c r="M1285" s="68"/>
      <c r="N1285" s="348"/>
      <c r="O1285" s="348"/>
      <c r="P1285" s="214">
        <v>0</v>
      </c>
      <c r="Q1285" s="214">
        <v>1332.11</v>
      </c>
      <c r="R1285" s="68" t="s">
        <v>1479</v>
      </c>
      <c r="S1285" s="349"/>
      <c r="T1285" s="272"/>
    </row>
    <row r="1286" spans="1:20" ht="76.5">
      <c r="A1286" s="191" t="s">
        <v>542</v>
      </c>
      <c r="B1286" s="68"/>
      <c r="C1286" s="212" t="s">
        <v>687</v>
      </c>
      <c r="D1286" s="213">
        <v>45777</v>
      </c>
      <c r="E1286" s="191" t="s">
        <v>3454</v>
      </c>
      <c r="F1286" s="191" t="s">
        <v>635</v>
      </c>
      <c r="G1286" s="191">
        <v>11817908</v>
      </c>
      <c r="H1286" s="68"/>
      <c r="I1286" s="197" t="s">
        <v>3906</v>
      </c>
      <c r="J1286" s="68"/>
      <c r="K1286" s="68"/>
      <c r="L1286" s="68"/>
      <c r="M1286" s="68"/>
      <c r="N1286" s="348"/>
      <c r="O1286" s="348"/>
      <c r="P1286" s="214">
        <v>0</v>
      </c>
      <c r="Q1286" s="214">
        <v>26355.05</v>
      </c>
      <c r="R1286" s="68" t="s">
        <v>1479</v>
      </c>
      <c r="S1286" s="349"/>
      <c r="T1286" s="272"/>
    </row>
    <row r="1287" spans="1:20" ht="76.5">
      <c r="A1287" s="191" t="s">
        <v>542</v>
      </c>
      <c r="B1287" s="68"/>
      <c r="C1287" s="212" t="s">
        <v>687</v>
      </c>
      <c r="D1287" s="213">
        <v>45777</v>
      </c>
      <c r="E1287" s="191" t="s">
        <v>3455</v>
      </c>
      <c r="F1287" s="191" t="s">
        <v>635</v>
      </c>
      <c r="G1287" s="191">
        <v>11817964</v>
      </c>
      <c r="H1287" s="68"/>
      <c r="I1287" s="197" t="s">
        <v>3907</v>
      </c>
      <c r="J1287" s="68"/>
      <c r="K1287" s="68"/>
      <c r="L1287" s="68"/>
      <c r="M1287" s="68"/>
      <c r="N1287" s="348"/>
      <c r="O1287" s="348"/>
      <c r="P1287" s="214">
        <v>0</v>
      </c>
      <c r="Q1287" s="214">
        <v>1092.46</v>
      </c>
      <c r="R1287" s="68" t="s">
        <v>1479</v>
      </c>
      <c r="S1287" s="349"/>
      <c r="T1287" s="272"/>
    </row>
    <row r="1288" spans="1:20" ht="76.5">
      <c r="A1288" s="191" t="s">
        <v>542</v>
      </c>
      <c r="B1288" s="68"/>
      <c r="C1288" s="212" t="s">
        <v>687</v>
      </c>
      <c r="D1288" s="213">
        <v>45777</v>
      </c>
      <c r="E1288" s="191" t="s">
        <v>3456</v>
      </c>
      <c r="F1288" s="191" t="s">
        <v>635</v>
      </c>
      <c r="G1288" s="191">
        <v>11817943</v>
      </c>
      <c r="H1288" s="68"/>
      <c r="I1288" s="197" t="s">
        <v>3908</v>
      </c>
      <c r="J1288" s="68"/>
      <c r="K1288" s="68"/>
      <c r="L1288" s="68"/>
      <c r="M1288" s="68"/>
      <c r="N1288" s="348"/>
      <c r="O1288" s="348"/>
      <c r="P1288" s="214">
        <v>0</v>
      </c>
      <c r="Q1288" s="214">
        <v>7781.62</v>
      </c>
      <c r="R1288" s="68" t="s">
        <v>1479</v>
      </c>
      <c r="S1288" s="349"/>
      <c r="T1288" s="272"/>
    </row>
    <row r="1289" spans="1:20" ht="76.5">
      <c r="A1289" s="191" t="s">
        <v>542</v>
      </c>
      <c r="B1289" s="68"/>
      <c r="C1289" s="212" t="s">
        <v>687</v>
      </c>
      <c r="D1289" s="213">
        <v>45777</v>
      </c>
      <c r="E1289" s="191" t="s">
        <v>3457</v>
      </c>
      <c r="F1289" s="191" t="s">
        <v>635</v>
      </c>
      <c r="G1289" s="191">
        <v>11818022</v>
      </c>
      <c r="H1289" s="68"/>
      <c r="I1289" s="197" t="s">
        <v>3909</v>
      </c>
      <c r="J1289" s="68"/>
      <c r="K1289" s="68"/>
      <c r="L1289" s="68"/>
      <c r="M1289" s="68"/>
      <c r="N1289" s="348"/>
      <c r="O1289" s="348"/>
      <c r="P1289" s="214">
        <v>0</v>
      </c>
      <c r="Q1289" s="214">
        <v>50487.73</v>
      </c>
      <c r="R1289" s="68" t="s">
        <v>1479</v>
      </c>
      <c r="S1289" s="349"/>
      <c r="T1289" s="272"/>
    </row>
    <row r="1290" spans="1:20" ht="76.5">
      <c r="A1290" s="191" t="s">
        <v>542</v>
      </c>
      <c r="B1290" s="68"/>
      <c r="C1290" s="212" t="s">
        <v>687</v>
      </c>
      <c r="D1290" s="213">
        <v>45777</v>
      </c>
      <c r="E1290" s="191" t="s">
        <v>3458</v>
      </c>
      <c r="F1290" s="191" t="s">
        <v>635</v>
      </c>
      <c r="G1290" s="191">
        <v>11817989</v>
      </c>
      <c r="H1290" s="68"/>
      <c r="I1290" s="197" t="s">
        <v>3910</v>
      </c>
      <c r="J1290" s="68"/>
      <c r="K1290" s="68"/>
      <c r="L1290" s="68"/>
      <c r="M1290" s="68"/>
      <c r="N1290" s="348"/>
      <c r="O1290" s="348"/>
      <c r="P1290" s="214">
        <v>0</v>
      </c>
      <c r="Q1290" s="214">
        <v>92077.6</v>
      </c>
      <c r="R1290" s="68" t="s">
        <v>1479</v>
      </c>
      <c r="S1290" s="349"/>
      <c r="T1290" s="272"/>
    </row>
    <row r="1291" spans="1:20" ht="76.5">
      <c r="A1291" s="191" t="s">
        <v>542</v>
      </c>
      <c r="B1291" s="68"/>
      <c r="C1291" s="212" t="s">
        <v>687</v>
      </c>
      <c r="D1291" s="213">
        <v>45777</v>
      </c>
      <c r="E1291" s="191" t="s">
        <v>3459</v>
      </c>
      <c r="F1291" s="191" t="s">
        <v>635</v>
      </c>
      <c r="G1291" s="191">
        <v>11818081</v>
      </c>
      <c r="H1291" s="68"/>
      <c r="I1291" s="197" t="s">
        <v>3911</v>
      </c>
      <c r="J1291" s="68"/>
      <c r="K1291" s="68"/>
      <c r="L1291" s="68"/>
      <c r="M1291" s="68"/>
      <c r="N1291" s="348"/>
      <c r="O1291" s="348"/>
      <c r="P1291" s="214">
        <v>0</v>
      </c>
      <c r="Q1291" s="214">
        <v>20654.91</v>
      </c>
      <c r="R1291" s="68" t="s">
        <v>1479</v>
      </c>
      <c r="S1291" s="349"/>
      <c r="T1291" s="272"/>
    </row>
    <row r="1292" spans="1:20" ht="76.5">
      <c r="A1292" s="191" t="s">
        <v>542</v>
      </c>
      <c r="B1292" s="68"/>
      <c r="C1292" s="212" t="s">
        <v>687</v>
      </c>
      <c r="D1292" s="213">
        <v>45777</v>
      </c>
      <c r="E1292" s="191" t="s">
        <v>3460</v>
      </c>
      <c r="F1292" s="191" t="s">
        <v>635</v>
      </c>
      <c r="G1292" s="191">
        <v>11818137</v>
      </c>
      <c r="H1292" s="68"/>
      <c r="I1292" s="197" t="s">
        <v>3912</v>
      </c>
      <c r="J1292" s="68"/>
      <c r="K1292" s="68"/>
      <c r="L1292" s="68"/>
      <c r="M1292" s="68"/>
      <c r="N1292" s="348"/>
      <c r="O1292" s="348"/>
      <c r="P1292" s="214">
        <v>0</v>
      </c>
      <c r="Q1292" s="214">
        <v>7404.63</v>
      </c>
      <c r="R1292" s="68" t="s">
        <v>1479</v>
      </c>
      <c r="S1292" s="349"/>
      <c r="T1292" s="272"/>
    </row>
    <row r="1293" spans="1:20" ht="76.5">
      <c r="A1293" s="191" t="s">
        <v>542</v>
      </c>
      <c r="B1293" s="68"/>
      <c r="C1293" s="212" t="s">
        <v>687</v>
      </c>
      <c r="D1293" s="213">
        <v>45777</v>
      </c>
      <c r="E1293" s="191" t="s">
        <v>3461</v>
      </c>
      <c r="F1293" s="191" t="s">
        <v>635</v>
      </c>
      <c r="G1293" s="191">
        <v>11818117</v>
      </c>
      <c r="H1293" s="68"/>
      <c r="I1293" s="197" t="s">
        <v>3913</v>
      </c>
      <c r="J1293" s="68"/>
      <c r="K1293" s="68"/>
      <c r="L1293" s="68"/>
      <c r="M1293" s="68"/>
      <c r="N1293" s="348"/>
      <c r="O1293" s="348"/>
      <c r="P1293" s="214">
        <v>0</v>
      </c>
      <c r="Q1293" s="214">
        <v>753558.63</v>
      </c>
      <c r="R1293" s="68" t="s">
        <v>1479</v>
      </c>
      <c r="S1293" s="349"/>
      <c r="T1293" s="272"/>
    </row>
    <row r="1294" spans="1:20" ht="76.5">
      <c r="A1294" s="191" t="s">
        <v>542</v>
      </c>
      <c r="B1294" s="68"/>
      <c r="C1294" s="212" t="s">
        <v>687</v>
      </c>
      <c r="D1294" s="213">
        <v>45777</v>
      </c>
      <c r="E1294" s="191" t="s">
        <v>3462</v>
      </c>
      <c r="F1294" s="191" t="s">
        <v>635</v>
      </c>
      <c r="G1294" s="191">
        <v>11818215</v>
      </c>
      <c r="H1294" s="68"/>
      <c r="I1294" s="197" t="s">
        <v>3914</v>
      </c>
      <c r="J1294" s="68"/>
      <c r="K1294" s="68"/>
      <c r="L1294" s="68"/>
      <c r="M1294" s="68"/>
      <c r="N1294" s="348"/>
      <c r="O1294" s="348"/>
      <c r="P1294" s="214">
        <v>0</v>
      </c>
      <c r="Q1294" s="214">
        <v>23180.59</v>
      </c>
      <c r="R1294" s="68" t="s">
        <v>1479</v>
      </c>
      <c r="S1294" s="349"/>
      <c r="T1294" s="272"/>
    </row>
    <row r="1295" spans="1:20" ht="102">
      <c r="A1295" s="191">
        <v>41</v>
      </c>
      <c r="B1295" s="68"/>
      <c r="C1295" s="212" t="s">
        <v>44</v>
      </c>
      <c r="D1295" s="213">
        <v>45777</v>
      </c>
      <c r="E1295" s="191" t="s">
        <v>3463</v>
      </c>
      <c r="F1295" s="191" t="s">
        <v>599</v>
      </c>
      <c r="G1295" s="191">
        <v>23212</v>
      </c>
      <c r="H1295" s="68"/>
      <c r="I1295" s="197" t="s">
        <v>3915</v>
      </c>
      <c r="J1295" s="68"/>
      <c r="K1295" s="68"/>
      <c r="L1295" s="68"/>
      <c r="M1295" s="68"/>
      <c r="N1295" s="348"/>
      <c r="O1295" s="348"/>
      <c r="P1295" s="214">
        <v>1109.1500000000001</v>
      </c>
      <c r="Q1295" s="214">
        <v>0</v>
      </c>
      <c r="R1295" s="68" t="s">
        <v>1479</v>
      </c>
      <c r="S1295" s="349"/>
      <c r="T1295" s="272"/>
    </row>
    <row r="1296" spans="1:20" ht="76.5">
      <c r="A1296" s="191" t="s">
        <v>542</v>
      </c>
      <c r="B1296" s="68"/>
      <c r="C1296" s="212" t="s">
        <v>687</v>
      </c>
      <c r="D1296" s="213">
        <v>45777</v>
      </c>
      <c r="E1296" s="191" t="s">
        <v>3464</v>
      </c>
      <c r="F1296" s="191" t="s">
        <v>635</v>
      </c>
      <c r="G1296" s="191">
        <v>11818312</v>
      </c>
      <c r="H1296" s="68"/>
      <c r="I1296" s="197" t="s">
        <v>3916</v>
      </c>
      <c r="J1296" s="68"/>
      <c r="K1296" s="68"/>
      <c r="L1296" s="68"/>
      <c r="M1296" s="68"/>
      <c r="N1296" s="348"/>
      <c r="O1296" s="348"/>
      <c r="P1296" s="214">
        <v>0</v>
      </c>
      <c r="Q1296" s="214">
        <v>3291.98</v>
      </c>
      <c r="R1296" s="68" t="s">
        <v>1479</v>
      </c>
      <c r="S1296" s="349"/>
      <c r="T1296" s="272"/>
    </row>
    <row r="1297" spans="1:20" ht="76.5">
      <c r="A1297" s="191" t="s">
        <v>542</v>
      </c>
      <c r="B1297" s="68"/>
      <c r="C1297" s="212" t="s">
        <v>687</v>
      </c>
      <c r="D1297" s="213">
        <v>45777</v>
      </c>
      <c r="E1297" s="191" t="s">
        <v>3465</v>
      </c>
      <c r="F1297" s="191" t="s">
        <v>635</v>
      </c>
      <c r="G1297" s="191">
        <v>11818280</v>
      </c>
      <c r="H1297" s="68"/>
      <c r="I1297" s="197" t="s">
        <v>3917</v>
      </c>
      <c r="J1297" s="68"/>
      <c r="K1297" s="68"/>
      <c r="L1297" s="68"/>
      <c r="M1297" s="68"/>
      <c r="N1297" s="348"/>
      <c r="O1297" s="348"/>
      <c r="P1297" s="214">
        <v>0</v>
      </c>
      <c r="Q1297" s="214">
        <v>29932.43</v>
      </c>
      <c r="R1297" s="68" t="s">
        <v>1479</v>
      </c>
      <c r="S1297" s="349"/>
      <c r="T1297" s="272"/>
    </row>
    <row r="1298" spans="1:20" ht="76.5">
      <c r="A1298" s="191" t="s">
        <v>542</v>
      </c>
      <c r="B1298" s="68"/>
      <c r="C1298" s="212" t="s">
        <v>687</v>
      </c>
      <c r="D1298" s="213">
        <v>45777</v>
      </c>
      <c r="E1298" s="191" t="s">
        <v>3466</v>
      </c>
      <c r="F1298" s="191" t="s">
        <v>635</v>
      </c>
      <c r="G1298" s="191">
        <v>11820174</v>
      </c>
      <c r="H1298" s="68"/>
      <c r="I1298" s="197" t="s">
        <v>3918</v>
      </c>
      <c r="J1298" s="68"/>
      <c r="K1298" s="68"/>
      <c r="L1298" s="68"/>
      <c r="M1298" s="68"/>
      <c r="N1298" s="348"/>
      <c r="O1298" s="348"/>
      <c r="P1298" s="214">
        <v>0</v>
      </c>
      <c r="Q1298" s="214">
        <v>4043.51</v>
      </c>
      <c r="R1298" s="68" t="s">
        <v>1479</v>
      </c>
      <c r="S1298" s="349"/>
      <c r="T1298" s="272"/>
    </row>
    <row r="1299" spans="1:20" ht="76.5">
      <c r="A1299" s="191">
        <v>117</v>
      </c>
      <c r="B1299" s="68"/>
      <c r="C1299" s="212" t="s">
        <v>54</v>
      </c>
      <c r="D1299" s="213">
        <v>45777</v>
      </c>
      <c r="E1299" s="191" t="s">
        <v>3467</v>
      </c>
      <c r="F1299" s="191" t="s">
        <v>10</v>
      </c>
      <c r="G1299" s="191">
        <v>1125718</v>
      </c>
      <c r="H1299" s="68"/>
      <c r="I1299" s="197" t="s">
        <v>3919</v>
      </c>
      <c r="J1299" s="68"/>
      <c r="K1299" s="68"/>
      <c r="L1299" s="68"/>
      <c r="M1299" s="68"/>
      <c r="N1299" s="348"/>
      <c r="O1299" s="348"/>
      <c r="P1299" s="214">
        <v>60</v>
      </c>
      <c r="Q1299" s="214">
        <v>0</v>
      </c>
      <c r="R1299" s="68" t="s">
        <v>1479</v>
      </c>
      <c r="S1299" s="349"/>
      <c r="T1299" s="272"/>
    </row>
    <row r="1300" spans="1:20" ht="76.5">
      <c r="A1300" s="191">
        <v>117</v>
      </c>
      <c r="B1300" s="68"/>
      <c r="C1300" s="212" t="s">
        <v>54</v>
      </c>
      <c r="D1300" s="213">
        <v>45777</v>
      </c>
      <c r="E1300" s="191" t="s">
        <v>3468</v>
      </c>
      <c r="F1300" s="191" t="s">
        <v>10</v>
      </c>
      <c r="G1300" s="191">
        <v>1125724</v>
      </c>
      <c r="H1300" s="68"/>
      <c r="I1300" s="197" t="s">
        <v>3920</v>
      </c>
      <c r="J1300" s="68"/>
      <c r="K1300" s="68"/>
      <c r="L1300" s="68"/>
      <c r="M1300" s="68"/>
      <c r="N1300" s="348"/>
      <c r="O1300" s="348"/>
      <c r="P1300" s="214">
        <v>60</v>
      </c>
      <c r="Q1300" s="214">
        <v>0</v>
      </c>
      <c r="R1300" s="68" t="s">
        <v>1479</v>
      </c>
      <c r="S1300" s="349"/>
      <c r="T1300" s="272"/>
    </row>
    <row r="1301" spans="1:20" ht="76.5">
      <c r="A1301" s="191">
        <v>117</v>
      </c>
      <c r="B1301" s="68"/>
      <c r="C1301" s="212" t="s">
        <v>54</v>
      </c>
      <c r="D1301" s="213">
        <v>45777</v>
      </c>
      <c r="E1301" s="191" t="s">
        <v>3469</v>
      </c>
      <c r="F1301" s="191" t="s">
        <v>10</v>
      </c>
      <c r="G1301" s="191">
        <v>1125725</v>
      </c>
      <c r="H1301" s="68"/>
      <c r="I1301" s="197" t="s">
        <v>3921</v>
      </c>
      <c r="J1301" s="68"/>
      <c r="K1301" s="68"/>
      <c r="L1301" s="68"/>
      <c r="M1301" s="68"/>
      <c r="N1301" s="348"/>
      <c r="O1301" s="348"/>
      <c r="P1301" s="214">
        <v>60</v>
      </c>
      <c r="Q1301" s="214">
        <v>0</v>
      </c>
      <c r="R1301" s="68" t="s">
        <v>1479</v>
      </c>
      <c r="S1301" s="349"/>
      <c r="T1301" s="272"/>
    </row>
    <row r="1302" spans="1:20" ht="76.5">
      <c r="A1302" s="191">
        <v>117</v>
      </c>
      <c r="B1302" s="68"/>
      <c r="C1302" s="212" t="s">
        <v>54</v>
      </c>
      <c r="D1302" s="213">
        <v>45777</v>
      </c>
      <c r="E1302" s="191" t="s">
        <v>3470</v>
      </c>
      <c r="F1302" s="191" t="s">
        <v>10</v>
      </c>
      <c r="G1302" s="191">
        <v>1125731</v>
      </c>
      <c r="H1302" s="68"/>
      <c r="I1302" s="197" t="s">
        <v>3922</v>
      </c>
      <c r="J1302" s="68"/>
      <c r="K1302" s="68"/>
      <c r="L1302" s="68"/>
      <c r="M1302" s="68"/>
      <c r="N1302" s="348"/>
      <c r="O1302" s="348"/>
      <c r="P1302" s="214">
        <v>60</v>
      </c>
      <c r="Q1302" s="214">
        <v>0</v>
      </c>
      <c r="R1302" s="68" t="s">
        <v>1479</v>
      </c>
      <c r="S1302" s="349"/>
      <c r="T1302" s="272"/>
    </row>
    <row r="1303" spans="1:20" ht="76.5">
      <c r="A1303" s="191">
        <v>513</v>
      </c>
      <c r="B1303" s="68"/>
      <c r="C1303" s="212" t="s">
        <v>160</v>
      </c>
      <c r="D1303" s="213">
        <v>45777</v>
      </c>
      <c r="E1303" s="191" t="s">
        <v>3471</v>
      </c>
      <c r="F1303" s="191" t="s">
        <v>10</v>
      </c>
      <c r="G1303" s="191">
        <v>1125745</v>
      </c>
      <c r="H1303" s="68"/>
      <c r="I1303" s="197" t="s">
        <v>3923</v>
      </c>
      <c r="J1303" s="68"/>
      <c r="K1303" s="68"/>
      <c r="L1303" s="68"/>
      <c r="M1303" s="68"/>
      <c r="N1303" s="348"/>
      <c r="O1303" s="348"/>
      <c r="P1303" s="214">
        <v>60</v>
      </c>
      <c r="Q1303" s="214">
        <v>0</v>
      </c>
      <c r="R1303" s="68" t="s">
        <v>1479</v>
      </c>
      <c r="S1303" s="349"/>
      <c r="T1303" s="272"/>
    </row>
    <row r="1304" spans="1:20" ht="63.75">
      <c r="A1304" s="191">
        <v>117</v>
      </c>
      <c r="B1304" s="68"/>
      <c r="C1304" s="212" t="s">
        <v>54</v>
      </c>
      <c r="D1304" s="213">
        <v>45777</v>
      </c>
      <c r="E1304" s="191" t="s">
        <v>3472</v>
      </c>
      <c r="F1304" s="191" t="s">
        <v>10</v>
      </c>
      <c r="G1304" s="191">
        <v>1125759</v>
      </c>
      <c r="H1304" s="68"/>
      <c r="I1304" s="197" t="s">
        <v>3924</v>
      </c>
      <c r="J1304" s="68"/>
      <c r="K1304" s="68"/>
      <c r="L1304" s="68"/>
      <c r="M1304" s="68"/>
      <c r="N1304" s="348"/>
      <c r="O1304" s="348"/>
      <c r="P1304" s="214">
        <v>60</v>
      </c>
      <c r="Q1304" s="214">
        <v>0</v>
      </c>
      <c r="R1304" s="68" t="s">
        <v>1479</v>
      </c>
      <c r="S1304" s="349"/>
      <c r="T1304" s="272"/>
    </row>
    <row r="1305" spans="1:20" ht="63.75">
      <c r="A1305" s="191">
        <v>117</v>
      </c>
      <c r="B1305" s="68"/>
      <c r="C1305" s="212" t="s">
        <v>54</v>
      </c>
      <c r="D1305" s="213">
        <v>45777</v>
      </c>
      <c r="E1305" s="191" t="s">
        <v>3473</v>
      </c>
      <c r="F1305" s="191" t="s">
        <v>10</v>
      </c>
      <c r="G1305" s="191">
        <v>1125775</v>
      </c>
      <c r="H1305" s="68"/>
      <c r="I1305" s="197" t="s">
        <v>3925</v>
      </c>
      <c r="J1305" s="68"/>
      <c r="K1305" s="68"/>
      <c r="L1305" s="68"/>
      <c r="M1305" s="68"/>
      <c r="N1305" s="348"/>
      <c r="O1305" s="348"/>
      <c r="P1305" s="214">
        <v>60</v>
      </c>
      <c r="Q1305" s="214">
        <v>0</v>
      </c>
      <c r="R1305" s="68" t="s">
        <v>1479</v>
      </c>
      <c r="S1305" s="349"/>
      <c r="T1305" s="272"/>
    </row>
    <row r="1306" spans="1:20" ht="63.75">
      <c r="A1306" s="191">
        <v>117</v>
      </c>
      <c r="B1306" s="68"/>
      <c r="C1306" s="212" t="s">
        <v>54</v>
      </c>
      <c r="D1306" s="213">
        <v>45777</v>
      </c>
      <c r="E1306" s="191" t="s">
        <v>3474</v>
      </c>
      <c r="F1306" s="191" t="s">
        <v>10</v>
      </c>
      <c r="G1306" s="191">
        <v>1125776</v>
      </c>
      <c r="H1306" s="68"/>
      <c r="I1306" s="197" t="s">
        <v>3926</v>
      </c>
      <c r="J1306" s="68"/>
      <c r="K1306" s="68"/>
      <c r="L1306" s="68"/>
      <c r="M1306" s="68"/>
      <c r="N1306" s="348"/>
      <c r="O1306" s="348"/>
      <c r="P1306" s="214">
        <v>60</v>
      </c>
      <c r="Q1306" s="214">
        <v>0</v>
      </c>
      <c r="R1306" s="68" t="s">
        <v>1479</v>
      </c>
      <c r="S1306" s="349"/>
      <c r="T1306" s="272"/>
    </row>
    <row r="1307" spans="1:20" ht="76.5">
      <c r="A1307" s="191">
        <v>117</v>
      </c>
      <c r="B1307" s="68"/>
      <c r="C1307" s="212" t="s">
        <v>54</v>
      </c>
      <c r="D1307" s="213">
        <v>45777</v>
      </c>
      <c r="E1307" s="191" t="s">
        <v>3475</v>
      </c>
      <c r="F1307" s="191" t="s">
        <v>10</v>
      </c>
      <c r="G1307" s="191">
        <v>1125779</v>
      </c>
      <c r="H1307" s="68"/>
      <c r="I1307" s="197" t="s">
        <v>3927</v>
      </c>
      <c r="J1307" s="68"/>
      <c r="K1307" s="68"/>
      <c r="L1307" s="68"/>
      <c r="M1307" s="68"/>
      <c r="N1307" s="348"/>
      <c r="O1307" s="348"/>
      <c r="P1307" s="214">
        <v>60</v>
      </c>
      <c r="Q1307" s="214">
        <v>0</v>
      </c>
      <c r="R1307" s="68" t="s">
        <v>1479</v>
      </c>
      <c r="S1307" s="349"/>
      <c r="T1307" s="272"/>
    </row>
    <row r="1308" spans="1:20" ht="76.5">
      <c r="A1308" s="191" t="s">
        <v>542</v>
      </c>
      <c r="B1308" s="68"/>
      <c r="C1308" s="212" t="s">
        <v>687</v>
      </c>
      <c r="D1308" s="213">
        <v>45777</v>
      </c>
      <c r="E1308" s="191" t="s">
        <v>3476</v>
      </c>
      <c r="F1308" s="191" t="s">
        <v>635</v>
      </c>
      <c r="G1308" s="191">
        <v>11820213</v>
      </c>
      <c r="H1308" s="68"/>
      <c r="I1308" s="197" t="s">
        <v>3928</v>
      </c>
      <c r="J1308" s="68"/>
      <c r="K1308" s="68"/>
      <c r="L1308" s="68"/>
      <c r="M1308" s="68"/>
      <c r="N1308" s="348"/>
      <c r="O1308" s="348"/>
      <c r="P1308" s="214">
        <v>0</v>
      </c>
      <c r="Q1308" s="214">
        <v>2763.5</v>
      </c>
      <c r="R1308" s="68" t="s">
        <v>1479</v>
      </c>
      <c r="S1308" s="349"/>
      <c r="T1308" s="272"/>
    </row>
    <row r="1309" spans="1:20" ht="76.5">
      <c r="A1309" s="191" t="s">
        <v>542</v>
      </c>
      <c r="B1309" s="68"/>
      <c r="C1309" s="212" t="s">
        <v>687</v>
      </c>
      <c r="D1309" s="213">
        <v>45777</v>
      </c>
      <c r="E1309" s="191" t="s">
        <v>3477</v>
      </c>
      <c r="F1309" s="191" t="s">
        <v>635</v>
      </c>
      <c r="G1309" s="191">
        <v>11820188</v>
      </c>
      <c r="H1309" s="68"/>
      <c r="I1309" s="197" t="s">
        <v>3929</v>
      </c>
      <c r="J1309" s="68"/>
      <c r="K1309" s="68"/>
      <c r="L1309" s="68"/>
      <c r="M1309" s="68"/>
      <c r="N1309" s="348"/>
      <c r="O1309" s="348"/>
      <c r="P1309" s="214">
        <v>0</v>
      </c>
      <c r="Q1309" s="214">
        <v>32077.4</v>
      </c>
      <c r="R1309" s="68" t="s">
        <v>1479</v>
      </c>
      <c r="S1309" s="349"/>
      <c r="T1309" s="272"/>
    </row>
    <row r="1310" spans="1:20" ht="89.25">
      <c r="A1310" s="191" t="s">
        <v>542</v>
      </c>
      <c r="B1310" s="68"/>
      <c r="C1310" s="212" t="s">
        <v>687</v>
      </c>
      <c r="D1310" s="213">
        <v>45777</v>
      </c>
      <c r="E1310" s="191" t="s">
        <v>3478</v>
      </c>
      <c r="F1310" s="191" t="s">
        <v>635</v>
      </c>
      <c r="G1310" s="191">
        <v>11820258</v>
      </c>
      <c r="H1310" s="68"/>
      <c r="I1310" s="197" t="s">
        <v>3930</v>
      </c>
      <c r="J1310" s="68"/>
      <c r="K1310" s="68"/>
      <c r="L1310" s="68"/>
      <c r="M1310" s="68"/>
      <c r="N1310" s="348"/>
      <c r="O1310" s="348"/>
      <c r="P1310" s="214">
        <v>0</v>
      </c>
      <c r="Q1310" s="214">
        <v>495854.91</v>
      </c>
      <c r="R1310" s="68" t="s">
        <v>1479</v>
      </c>
      <c r="S1310" s="349"/>
      <c r="T1310" s="272"/>
    </row>
    <row r="1311" spans="1:20" ht="76.5">
      <c r="A1311" s="191" t="s">
        <v>542</v>
      </c>
      <c r="B1311" s="68"/>
      <c r="C1311" s="212" t="s">
        <v>687</v>
      </c>
      <c r="D1311" s="213">
        <v>45777</v>
      </c>
      <c r="E1311" s="191" t="s">
        <v>3479</v>
      </c>
      <c r="F1311" s="191" t="s">
        <v>635</v>
      </c>
      <c r="G1311" s="191">
        <v>11820281</v>
      </c>
      <c r="H1311" s="68"/>
      <c r="I1311" s="197" t="s">
        <v>3931</v>
      </c>
      <c r="J1311" s="68"/>
      <c r="K1311" s="68"/>
      <c r="L1311" s="68"/>
      <c r="M1311" s="68"/>
      <c r="N1311" s="348"/>
      <c r="O1311" s="348"/>
      <c r="P1311" s="214">
        <v>0</v>
      </c>
      <c r="Q1311" s="214">
        <v>37782.97</v>
      </c>
      <c r="R1311" s="68" t="s">
        <v>1479</v>
      </c>
      <c r="S1311" s="349"/>
      <c r="T1311" s="272"/>
    </row>
    <row r="1312" spans="1:20" ht="89.25">
      <c r="A1312" s="191" t="s">
        <v>542</v>
      </c>
      <c r="B1312" s="68"/>
      <c r="C1312" s="212" t="s">
        <v>687</v>
      </c>
      <c r="D1312" s="213">
        <v>45777</v>
      </c>
      <c r="E1312" s="191" t="s">
        <v>3480</v>
      </c>
      <c r="F1312" s="191" t="s">
        <v>635</v>
      </c>
      <c r="G1312" s="191">
        <v>11820298</v>
      </c>
      <c r="H1312" s="68"/>
      <c r="I1312" s="197" t="s">
        <v>3932</v>
      </c>
      <c r="J1312" s="68"/>
      <c r="K1312" s="68"/>
      <c r="L1312" s="68"/>
      <c r="M1312" s="68"/>
      <c r="N1312" s="348"/>
      <c r="O1312" s="348"/>
      <c r="P1312" s="214">
        <v>0</v>
      </c>
      <c r="Q1312" s="214">
        <v>4039.09</v>
      </c>
      <c r="R1312" s="68" t="s">
        <v>1479</v>
      </c>
      <c r="S1312" s="349"/>
      <c r="T1312" s="272"/>
    </row>
    <row r="1313" spans="1:20" ht="76.5">
      <c r="A1313" s="191" t="s">
        <v>542</v>
      </c>
      <c r="B1313" s="68"/>
      <c r="C1313" s="212" t="s">
        <v>687</v>
      </c>
      <c r="D1313" s="213">
        <v>45777</v>
      </c>
      <c r="E1313" s="191" t="s">
        <v>3481</v>
      </c>
      <c r="F1313" s="191" t="s">
        <v>635</v>
      </c>
      <c r="G1313" s="191">
        <v>11820348</v>
      </c>
      <c r="H1313" s="68"/>
      <c r="I1313" s="197" t="s">
        <v>3933</v>
      </c>
      <c r="J1313" s="68"/>
      <c r="K1313" s="68"/>
      <c r="L1313" s="68"/>
      <c r="M1313" s="68"/>
      <c r="N1313" s="348"/>
      <c r="O1313" s="348"/>
      <c r="P1313" s="214">
        <v>0</v>
      </c>
      <c r="Q1313" s="214">
        <v>3863.08</v>
      </c>
      <c r="R1313" s="68" t="s">
        <v>1479</v>
      </c>
      <c r="S1313" s="349"/>
      <c r="T1313" s="272"/>
    </row>
    <row r="1314" spans="1:20" ht="76.5">
      <c r="A1314" s="191" t="s">
        <v>542</v>
      </c>
      <c r="B1314" s="68"/>
      <c r="C1314" s="212" t="s">
        <v>687</v>
      </c>
      <c r="D1314" s="213">
        <v>45777</v>
      </c>
      <c r="E1314" s="191" t="s">
        <v>3482</v>
      </c>
      <c r="F1314" s="191" t="s">
        <v>635</v>
      </c>
      <c r="G1314" s="191">
        <v>11820319</v>
      </c>
      <c r="H1314" s="68"/>
      <c r="I1314" s="197" t="s">
        <v>3934</v>
      </c>
      <c r="J1314" s="68"/>
      <c r="K1314" s="68"/>
      <c r="L1314" s="68"/>
      <c r="M1314" s="68"/>
      <c r="N1314" s="348"/>
      <c r="O1314" s="348"/>
      <c r="P1314" s="214">
        <v>0</v>
      </c>
      <c r="Q1314" s="214">
        <v>13288.59</v>
      </c>
      <c r="R1314" s="68" t="s">
        <v>1479</v>
      </c>
      <c r="S1314" s="349"/>
      <c r="T1314" s="272"/>
    </row>
    <row r="1315" spans="1:20" ht="76.5">
      <c r="A1315" s="191" t="s">
        <v>542</v>
      </c>
      <c r="B1315" s="68"/>
      <c r="C1315" s="212" t="s">
        <v>687</v>
      </c>
      <c r="D1315" s="213">
        <v>45777</v>
      </c>
      <c r="E1315" s="191" t="s">
        <v>3483</v>
      </c>
      <c r="F1315" s="191" t="s">
        <v>635</v>
      </c>
      <c r="G1315" s="191">
        <v>11820456</v>
      </c>
      <c r="H1315" s="68"/>
      <c r="I1315" s="197" t="s">
        <v>3935</v>
      </c>
      <c r="J1315" s="68"/>
      <c r="K1315" s="68"/>
      <c r="L1315" s="68"/>
      <c r="M1315" s="68"/>
      <c r="N1315" s="348"/>
      <c r="O1315" s="348"/>
      <c r="P1315" s="214">
        <v>0</v>
      </c>
      <c r="Q1315" s="214">
        <v>2750.54</v>
      </c>
      <c r="R1315" s="68" t="s">
        <v>1479</v>
      </c>
      <c r="S1315" s="349"/>
      <c r="T1315" s="272"/>
    </row>
    <row r="1316" spans="1:20" ht="76.5">
      <c r="A1316" s="191" t="s">
        <v>542</v>
      </c>
      <c r="B1316" s="68"/>
      <c r="C1316" s="212" t="s">
        <v>687</v>
      </c>
      <c r="D1316" s="213">
        <v>45777</v>
      </c>
      <c r="E1316" s="191" t="s">
        <v>3484</v>
      </c>
      <c r="F1316" s="191" t="s">
        <v>635</v>
      </c>
      <c r="G1316" s="191">
        <v>11820404</v>
      </c>
      <c r="H1316" s="68"/>
      <c r="I1316" s="197" t="s">
        <v>3936</v>
      </c>
      <c r="J1316" s="68"/>
      <c r="K1316" s="68"/>
      <c r="L1316" s="68"/>
      <c r="M1316" s="68"/>
      <c r="N1316" s="348"/>
      <c r="O1316" s="348"/>
      <c r="P1316" s="214">
        <v>0</v>
      </c>
      <c r="Q1316" s="214">
        <v>3208.47</v>
      </c>
      <c r="R1316" s="68" t="s">
        <v>1479</v>
      </c>
      <c r="S1316" s="349"/>
      <c r="T1316" s="272"/>
    </row>
    <row r="1317" spans="1:20" ht="76.5">
      <c r="A1317" s="191" t="s">
        <v>542</v>
      </c>
      <c r="B1317" s="68"/>
      <c r="C1317" s="212" t="s">
        <v>687</v>
      </c>
      <c r="D1317" s="213">
        <v>45777</v>
      </c>
      <c r="E1317" s="191" t="s">
        <v>3485</v>
      </c>
      <c r="F1317" s="191" t="s">
        <v>635</v>
      </c>
      <c r="G1317" s="191">
        <v>11820484</v>
      </c>
      <c r="H1317" s="68"/>
      <c r="I1317" s="197" t="s">
        <v>3937</v>
      </c>
      <c r="J1317" s="68"/>
      <c r="K1317" s="68"/>
      <c r="L1317" s="68"/>
      <c r="M1317" s="68"/>
      <c r="N1317" s="348"/>
      <c r="O1317" s="348"/>
      <c r="P1317" s="214">
        <v>0</v>
      </c>
      <c r="Q1317" s="214">
        <v>1838236.1</v>
      </c>
      <c r="R1317" s="68" t="s">
        <v>1479</v>
      </c>
      <c r="S1317" s="349"/>
      <c r="T1317" s="272"/>
    </row>
    <row r="1318" spans="1:20" ht="76.5">
      <c r="A1318" s="191" t="s">
        <v>542</v>
      </c>
      <c r="B1318" s="68"/>
      <c r="C1318" s="212" t="s">
        <v>687</v>
      </c>
      <c r="D1318" s="213">
        <v>45777</v>
      </c>
      <c r="E1318" s="191" t="s">
        <v>3486</v>
      </c>
      <c r="F1318" s="191" t="s">
        <v>635</v>
      </c>
      <c r="G1318" s="191">
        <v>11820505</v>
      </c>
      <c r="H1318" s="68"/>
      <c r="I1318" s="197" t="s">
        <v>3938</v>
      </c>
      <c r="J1318" s="68"/>
      <c r="K1318" s="68"/>
      <c r="L1318" s="68"/>
      <c r="M1318" s="68"/>
      <c r="N1318" s="348"/>
      <c r="O1318" s="348"/>
      <c r="P1318" s="214">
        <v>0</v>
      </c>
      <c r="Q1318" s="214">
        <v>69081.8</v>
      </c>
      <c r="R1318" s="68" t="s">
        <v>1479</v>
      </c>
      <c r="S1318" s="349"/>
      <c r="T1318" s="272"/>
    </row>
    <row r="1319" spans="1:20" ht="76.5">
      <c r="A1319" s="191" t="s">
        <v>542</v>
      </c>
      <c r="B1319" s="68"/>
      <c r="C1319" s="212" t="s">
        <v>687</v>
      </c>
      <c r="D1319" s="213">
        <v>45777</v>
      </c>
      <c r="E1319" s="191" t="s">
        <v>3487</v>
      </c>
      <c r="F1319" s="191" t="s">
        <v>635</v>
      </c>
      <c r="G1319" s="191">
        <v>11820547</v>
      </c>
      <c r="H1319" s="68"/>
      <c r="I1319" s="197" t="s">
        <v>3939</v>
      </c>
      <c r="J1319" s="68"/>
      <c r="K1319" s="68"/>
      <c r="L1319" s="68"/>
      <c r="M1319" s="68"/>
      <c r="N1319" s="348"/>
      <c r="O1319" s="348"/>
      <c r="P1319" s="214">
        <v>0</v>
      </c>
      <c r="Q1319" s="214">
        <v>3576.42</v>
      </c>
      <c r="R1319" s="68" t="s">
        <v>1479</v>
      </c>
      <c r="S1319" s="349"/>
      <c r="T1319" s="272"/>
    </row>
    <row r="1320" spans="1:20" ht="76.5">
      <c r="A1320" s="191">
        <v>222</v>
      </c>
      <c r="B1320" s="68"/>
      <c r="C1320" s="212" t="s">
        <v>93</v>
      </c>
      <c r="D1320" s="213">
        <v>45777</v>
      </c>
      <c r="E1320" s="191" t="s">
        <v>3488</v>
      </c>
      <c r="F1320" s="191" t="s">
        <v>6</v>
      </c>
      <c r="G1320" s="191">
        <v>1125781</v>
      </c>
      <c r="H1320" s="68"/>
      <c r="I1320" s="197" t="s">
        <v>3940</v>
      </c>
      <c r="J1320" s="68"/>
      <c r="K1320" s="68"/>
      <c r="L1320" s="68"/>
      <c r="M1320" s="68"/>
      <c r="N1320" s="348"/>
      <c r="O1320" s="348"/>
      <c r="P1320" s="214">
        <v>0</v>
      </c>
      <c r="Q1320" s="214">
        <v>176302</v>
      </c>
      <c r="R1320" s="68" t="s">
        <v>1479</v>
      </c>
      <c r="S1320" s="349"/>
      <c r="T1320" s="272"/>
    </row>
    <row r="1321" spans="1:20" ht="76.5">
      <c r="A1321" s="191">
        <v>222</v>
      </c>
      <c r="B1321" s="68"/>
      <c r="C1321" s="212" t="s">
        <v>93</v>
      </c>
      <c r="D1321" s="213">
        <v>45777</v>
      </c>
      <c r="E1321" s="191" t="s">
        <v>3489</v>
      </c>
      <c r="F1321" s="191" t="s">
        <v>10</v>
      </c>
      <c r="G1321" s="191">
        <v>1125787</v>
      </c>
      <c r="H1321" s="68"/>
      <c r="I1321" s="197" t="s">
        <v>3941</v>
      </c>
      <c r="J1321" s="68"/>
      <c r="K1321" s="68"/>
      <c r="L1321" s="68"/>
      <c r="M1321" s="68"/>
      <c r="N1321" s="348"/>
      <c r="O1321" s="348"/>
      <c r="P1321" s="214">
        <v>60</v>
      </c>
      <c r="Q1321" s="214">
        <v>0</v>
      </c>
      <c r="R1321" s="68" t="s">
        <v>1479</v>
      </c>
      <c r="S1321" s="349"/>
      <c r="T1321" s="272"/>
    </row>
    <row r="1322" spans="1:20" ht="51">
      <c r="A1322" s="191" t="s">
        <v>550</v>
      </c>
      <c r="B1322" s="68"/>
      <c r="C1322" s="212" t="s">
        <v>589</v>
      </c>
      <c r="D1322" s="213">
        <v>45779</v>
      </c>
      <c r="E1322" s="191" t="s">
        <v>4095</v>
      </c>
      <c r="F1322" s="191" t="s">
        <v>3</v>
      </c>
      <c r="G1322" s="191">
        <v>2282371</v>
      </c>
      <c r="H1322" s="68"/>
      <c r="I1322" s="197" t="s">
        <v>5333</v>
      </c>
      <c r="J1322" s="68"/>
      <c r="K1322" s="68"/>
      <c r="L1322" s="68"/>
      <c r="M1322" s="68"/>
      <c r="N1322" s="348"/>
      <c r="O1322" s="348"/>
      <c r="P1322" s="214">
        <v>0</v>
      </c>
      <c r="Q1322" s="214">
        <v>2400.19</v>
      </c>
      <c r="R1322" s="68" t="s">
        <v>2328</v>
      </c>
      <c r="S1322" s="349"/>
      <c r="T1322" s="272"/>
    </row>
    <row r="1323" spans="1:20" ht="51">
      <c r="A1323" s="191">
        <v>203</v>
      </c>
      <c r="B1323" s="68"/>
      <c r="C1323" s="212" t="s">
        <v>86</v>
      </c>
      <c r="D1323" s="213">
        <v>45779</v>
      </c>
      <c r="E1323" s="191" t="s">
        <v>4096</v>
      </c>
      <c r="F1323" s="191" t="s">
        <v>3</v>
      </c>
      <c r="G1323" s="191">
        <v>2282412</v>
      </c>
      <c r="H1323" s="68"/>
      <c r="I1323" s="197" t="s">
        <v>5334</v>
      </c>
      <c r="J1323" s="68"/>
      <c r="K1323" s="68"/>
      <c r="L1323" s="68"/>
      <c r="M1323" s="68"/>
      <c r="N1323" s="348"/>
      <c r="O1323" s="348"/>
      <c r="P1323" s="214">
        <v>0</v>
      </c>
      <c r="Q1323" s="214">
        <v>371</v>
      </c>
      <c r="R1323" s="68" t="s">
        <v>1479</v>
      </c>
      <c r="S1323" s="349"/>
      <c r="T1323" s="272"/>
    </row>
    <row r="1324" spans="1:20" ht="51">
      <c r="A1324" s="191">
        <v>203</v>
      </c>
      <c r="B1324" s="68"/>
      <c r="C1324" s="212" t="s">
        <v>86</v>
      </c>
      <c r="D1324" s="213">
        <v>45779</v>
      </c>
      <c r="E1324" s="191" t="s">
        <v>4097</v>
      </c>
      <c r="F1324" s="191" t="s">
        <v>3</v>
      </c>
      <c r="G1324" s="191">
        <v>2282414</v>
      </c>
      <c r="H1324" s="68"/>
      <c r="I1324" s="197" t="s">
        <v>5335</v>
      </c>
      <c r="J1324" s="68"/>
      <c r="K1324" s="68"/>
      <c r="L1324" s="68"/>
      <c r="M1324" s="68"/>
      <c r="N1324" s="348"/>
      <c r="O1324" s="348"/>
      <c r="P1324" s="214">
        <v>0</v>
      </c>
      <c r="Q1324" s="214">
        <v>371</v>
      </c>
      <c r="R1324" s="68" t="s">
        <v>1479</v>
      </c>
      <c r="S1324" s="349"/>
      <c r="T1324" s="272"/>
    </row>
    <row r="1325" spans="1:20" ht="51">
      <c r="A1325" s="191">
        <v>203</v>
      </c>
      <c r="B1325" s="68"/>
      <c r="C1325" s="212" t="s">
        <v>86</v>
      </c>
      <c r="D1325" s="213">
        <v>45779</v>
      </c>
      <c r="E1325" s="191" t="s">
        <v>4098</v>
      </c>
      <c r="F1325" s="191" t="s">
        <v>3</v>
      </c>
      <c r="G1325" s="191">
        <v>2282416</v>
      </c>
      <c r="H1325" s="68"/>
      <c r="I1325" s="197" t="s">
        <v>5336</v>
      </c>
      <c r="J1325" s="68"/>
      <c r="K1325" s="68"/>
      <c r="L1325" s="68"/>
      <c r="M1325" s="68"/>
      <c r="N1325" s="348"/>
      <c r="O1325" s="348"/>
      <c r="P1325" s="214">
        <v>0</v>
      </c>
      <c r="Q1325" s="214">
        <v>371</v>
      </c>
      <c r="R1325" s="68" t="s">
        <v>1479</v>
      </c>
      <c r="S1325" s="349"/>
      <c r="T1325" s="272"/>
    </row>
    <row r="1326" spans="1:20" ht="51">
      <c r="A1326" s="191">
        <v>203</v>
      </c>
      <c r="B1326" s="68"/>
      <c r="C1326" s="212" t="s">
        <v>86</v>
      </c>
      <c r="D1326" s="213">
        <v>45779</v>
      </c>
      <c r="E1326" s="191" t="s">
        <v>4099</v>
      </c>
      <c r="F1326" s="191" t="s">
        <v>3</v>
      </c>
      <c r="G1326" s="191">
        <v>2282418</v>
      </c>
      <c r="H1326" s="68"/>
      <c r="I1326" s="197" t="s">
        <v>5337</v>
      </c>
      <c r="J1326" s="68"/>
      <c r="K1326" s="68"/>
      <c r="L1326" s="68"/>
      <c r="M1326" s="68"/>
      <c r="N1326" s="348"/>
      <c r="O1326" s="348"/>
      <c r="P1326" s="214">
        <v>0</v>
      </c>
      <c r="Q1326" s="214">
        <v>371</v>
      </c>
      <c r="R1326" s="68" t="s">
        <v>1479</v>
      </c>
      <c r="S1326" s="349"/>
      <c r="T1326" s="272"/>
    </row>
    <row r="1327" spans="1:20" ht="51">
      <c r="A1327" s="191">
        <v>203</v>
      </c>
      <c r="B1327" s="68"/>
      <c r="C1327" s="212" t="s">
        <v>86</v>
      </c>
      <c r="D1327" s="213">
        <v>45779</v>
      </c>
      <c r="E1327" s="191" t="s">
        <v>4100</v>
      </c>
      <c r="F1327" s="191" t="s">
        <v>3</v>
      </c>
      <c r="G1327" s="191">
        <v>2282420</v>
      </c>
      <c r="H1327" s="68"/>
      <c r="I1327" s="197" t="s">
        <v>5338</v>
      </c>
      <c r="J1327" s="68"/>
      <c r="K1327" s="68"/>
      <c r="L1327" s="68"/>
      <c r="M1327" s="68"/>
      <c r="N1327" s="348"/>
      <c r="O1327" s="348"/>
      <c r="P1327" s="214">
        <v>0</v>
      </c>
      <c r="Q1327" s="214">
        <v>371</v>
      </c>
      <c r="R1327" s="68" t="s">
        <v>1479</v>
      </c>
      <c r="S1327" s="349"/>
      <c r="T1327" s="272"/>
    </row>
    <row r="1328" spans="1:20" ht="51">
      <c r="A1328" s="191">
        <v>373</v>
      </c>
      <c r="B1328" s="68"/>
      <c r="C1328" s="212" t="s">
        <v>605</v>
      </c>
      <c r="D1328" s="213">
        <v>45779</v>
      </c>
      <c r="E1328" s="191" t="s">
        <v>4101</v>
      </c>
      <c r="F1328" s="191" t="s">
        <v>3</v>
      </c>
      <c r="G1328" s="191">
        <v>2282435</v>
      </c>
      <c r="H1328" s="68"/>
      <c r="I1328" s="197" t="s">
        <v>5339</v>
      </c>
      <c r="J1328" s="68"/>
      <c r="K1328" s="68"/>
      <c r="L1328" s="68"/>
      <c r="M1328" s="68"/>
      <c r="N1328" s="348"/>
      <c r="O1328" s="348"/>
      <c r="P1328" s="214">
        <v>0</v>
      </c>
      <c r="Q1328" s="214">
        <v>79800</v>
      </c>
      <c r="R1328" s="68" t="s">
        <v>1479</v>
      </c>
      <c r="S1328" s="349"/>
      <c r="T1328" s="272"/>
    </row>
    <row r="1329" spans="1:20" ht="51">
      <c r="A1329" s="191">
        <v>16</v>
      </c>
      <c r="B1329" s="68"/>
      <c r="C1329" s="212" t="s">
        <v>40</v>
      </c>
      <c r="D1329" s="213">
        <v>45779</v>
      </c>
      <c r="E1329" s="191" t="s">
        <v>4102</v>
      </c>
      <c r="F1329" s="191" t="s">
        <v>3</v>
      </c>
      <c r="G1329" s="191">
        <v>2282429</v>
      </c>
      <c r="H1329" s="68"/>
      <c r="I1329" s="197" t="s">
        <v>5340</v>
      </c>
      <c r="J1329" s="68"/>
      <c r="K1329" s="68"/>
      <c r="L1329" s="68"/>
      <c r="M1329" s="68"/>
      <c r="N1329" s="348"/>
      <c r="O1329" s="348"/>
      <c r="P1329" s="214">
        <v>0</v>
      </c>
      <c r="Q1329" s="214">
        <v>2500</v>
      </c>
      <c r="R1329" s="68" t="s">
        <v>1479</v>
      </c>
      <c r="S1329" s="349"/>
      <c r="T1329" s="272"/>
    </row>
    <row r="1330" spans="1:20" ht="63.75">
      <c r="A1330" s="191">
        <v>16</v>
      </c>
      <c r="B1330" s="68"/>
      <c r="C1330" s="212" t="s">
        <v>40</v>
      </c>
      <c r="D1330" s="213">
        <v>45779</v>
      </c>
      <c r="E1330" s="191" t="s">
        <v>4103</v>
      </c>
      <c r="F1330" s="191" t="s">
        <v>3</v>
      </c>
      <c r="G1330" s="191">
        <v>2282436</v>
      </c>
      <c r="H1330" s="68"/>
      <c r="I1330" s="197" t="s">
        <v>5341</v>
      </c>
      <c r="J1330" s="68"/>
      <c r="K1330" s="68"/>
      <c r="L1330" s="68"/>
      <c r="M1330" s="68"/>
      <c r="N1330" s="348"/>
      <c r="O1330" s="348"/>
      <c r="P1330" s="214">
        <v>0</v>
      </c>
      <c r="Q1330" s="214">
        <v>30000</v>
      </c>
      <c r="R1330" s="68" t="s">
        <v>1479</v>
      </c>
      <c r="S1330" s="349"/>
      <c r="T1330" s="272"/>
    </row>
    <row r="1331" spans="1:20" ht="38.25">
      <c r="A1331" s="191" t="s">
        <v>550</v>
      </c>
      <c r="B1331" s="68"/>
      <c r="C1331" s="212" t="s">
        <v>589</v>
      </c>
      <c r="D1331" s="213">
        <v>45779</v>
      </c>
      <c r="E1331" s="191" t="s">
        <v>4104</v>
      </c>
      <c r="F1331" s="191" t="s">
        <v>3</v>
      </c>
      <c r="G1331" s="191">
        <v>2282455</v>
      </c>
      <c r="H1331" s="68"/>
      <c r="I1331" s="197" t="s">
        <v>1531</v>
      </c>
      <c r="J1331" s="68"/>
      <c r="K1331" s="68"/>
      <c r="L1331" s="68"/>
      <c r="M1331" s="68"/>
      <c r="N1331" s="348"/>
      <c r="O1331" s="348"/>
      <c r="P1331" s="214">
        <v>0</v>
      </c>
      <c r="Q1331" s="214">
        <v>900</v>
      </c>
      <c r="R1331" s="68" t="s">
        <v>1479</v>
      </c>
      <c r="S1331" s="349"/>
      <c r="T1331" s="272"/>
    </row>
    <row r="1332" spans="1:20" ht="51">
      <c r="A1332" s="191">
        <v>15</v>
      </c>
      <c r="B1332" s="68"/>
      <c r="C1332" s="212" t="s">
        <v>39</v>
      </c>
      <c r="D1332" s="213">
        <v>45779</v>
      </c>
      <c r="E1332" s="191" t="s">
        <v>4105</v>
      </c>
      <c r="F1332" s="191" t="s">
        <v>3</v>
      </c>
      <c r="G1332" s="191">
        <v>2282522</v>
      </c>
      <c r="H1332" s="68"/>
      <c r="I1332" s="197" t="s">
        <v>3500</v>
      </c>
      <c r="J1332" s="68"/>
      <c r="K1332" s="68"/>
      <c r="L1332" s="68"/>
      <c r="M1332" s="68"/>
      <c r="N1332" s="348"/>
      <c r="O1332" s="348"/>
      <c r="P1332" s="214">
        <v>0</v>
      </c>
      <c r="Q1332" s="214">
        <v>2097.7600000000002</v>
      </c>
      <c r="R1332" s="68" t="s">
        <v>1479</v>
      </c>
      <c r="S1332" s="349"/>
      <c r="T1332" s="272"/>
    </row>
    <row r="1333" spans="1:20" ht="38.25">
      <c r="A1333" s="191" t="s">
        <v>550</v>
      </c>
      <c r="B1333" s="68"/>
      <c r="C1333" s="212" t="s">
        <v>589</v>
      </c>
      <c r="D1333" s="213">
        <v>45779</v>
      </c>
      <c r="E1333" s="191" t="s">
        <v>4106</v>
      </c>
      <c r="F1333" s="191" t="s">
        <v>3</v>
      </c>
      <c r="G1333" s="191">
        <v>2282530</v>
      </c>
      <c r="H1333" s="68"/>
      <c r="I1333" s="197" t="s">
        <v>5342</v>
      </c>
      <c r="J1333" s="68"/>
      <c r="K1333" s="68"/>
      <c r="L1333" s="68"/>
      <c r="M1333" s="68"/>
      <c r="N1333" s="348"/>
      <c r="O1333" s="348"/>
      <c r="P1333" s="214">
        <v>0</v>
      </c>
      <c r="Q1333" s="214">
        <v>1335.94</v>
      </c>
      <c r="R1333" s="68" t="s">
        <v>1479</v>
      </c>
      <c r="S1333" s="349"/>
      <c r="T1333" s="272"/>
    </row>
    <row r="1334" spans="1:20" ht="51">
      <c r="A1334" s="191">
        <v>376</v>
      </c>
      <c r="B1334" s="68"/>
      <c r="C1334" s="212" t="s">
        <v>607</v>
      </c>
      <c r="D1334" s="213">
        <v>45779</v>
      </c>
      <c r="E1334" s="191" t="s">
        <v>4107</v>
      </c>
      <c r="F1334" s="191" t="s">
        <v>3</v>
      </c>
      <c r="G1334" s="191">
        <v>2282588</v>
      </c>
      <c r="H1334" s="68"/>
      <c r="I1334" s="197" t="s">
        <v>5343</v>
      </c>
      <c r="J1334" s="68"/>
      <c r="K1334" s="68"/>
      <c r="L1334" s="68"/>
      <c r="M1334" s="68"/>
      <c r="N1334" s="348"/>
      <c r="O1334" s="348"/>
      <c r="P1334" s="214">
        <v>0</v>
      </c>
      <c r="Q1334" s="214">
        <v>6181.4</v>
      </c>
      <c r="R1334" s="68" t="s">
        <v>1479</v>
      </c>
      <c r="S1334" s="349"/>
      <c r="T1334" s="272"/>
    </row>
    <row r="1335" spans="1:20" ht="51">
      <c r="A1335" s="191" t="s">
        <v>550</v>
      </c>
      <c r="B1335" s="68"/>
      <c r="C1335" s="212" t="s">
        <v>589</v>
      </c>
      <c r="D1335" s="213">
        <v>45779</v>
      </c>
      <c r="E1335" s="191" t="s">
        <v>4108</v>
      </c>
      <c r="F1335" s="191" t="s">
        <v>3</v>
      </c>
      <c r="G1335" s="191">
        <v>2282603</v>
      </c>
      <c r="H1335" s="68"/>
      <c r="I1335" s="197" t="s">
        <v>5344</v>
      </c>
      <c r="J1335" s="68"/>
      <c r="K1335" s="68"/>
      <c r="L1335" s="68"/>
      <c r="M1335" s="68"/>
      <c r="N1335" s="348"/>
      <c r="O1335" s="348"/>
      <c r="P1335" s="214">
        <v>0</v>
      </c>
      <c r="Q1335" s="214">
        <v>117.33</v>
      </c>
      <c r="R1335" s="68" t="s">
        <v>1479</v>
      </c>
      <c r="S1335" s="349"/>
      <c r="T1335" s="272"/>
    </row>
    <row r="1336" spans="1:20" ht="38.25">
      <c r="A1336" s="191" t="s">
        <v>550</v>
      </c>
      <c r="B1336" s="68"/>
      <c r="C1336" s="212" t="s">
        <v>589</v>
      </c>
      <c r="D1336" s="213">
        <v>45779</v>
      </c>
      <c r="E1336" s="191" t="s">
        <v>4109</v>
      </c>
      <c r="F1336" s="191" t="s">
        <v>3</v>
      </c>
      <c r="G1336" s="191">
        <v>2282605</v>
      </c>
      <c r="H1336" s="68"/>
      <c r="I1336" s="197" t="s">
        <v>5345</v>
      </c>
      <c r="J1336" s="68"/>
      <c r="K1336" s="68"/>
      <c r="L1336" s="68"/>
      <c r="M1336" s="68"/>
      <c r="N1336" s="348"/>
      <c r="O1336" s="348"/>
      <c r="P1336" s="214">
        <v>0</v>
      </c>
      <c r="Q1336" s="214">
        <v>4233.2</v>
      </c>
      <c r="R1336" s="68" t="s">
        <v>1479</v>
      </c>
      <c r="S1336" s="349"/>
      <c r="T1336" s="272"/>
    </row>
    <row r="1337" spans="1:20" ht="51">
      <c r="A1337" s="191">
        <v>86</v>
      </c>
      <c r="B1337" s="68"/>
      <c r="C1337" s="212" t="s">
        <v>50</v>
      </c>
      <c r="D1337" s="213">
        <v>45779</v>
      </c>
      <c r="E1337" s="191" t="s">
        <v>4110</v>
      </c>
      <c r="F1337" s="191" t="s">
        <v>3</v>
      </c>
      <c r="G1337" s="191">
        <v>2282623</v>
      </c>
      <c r="H1337" s="68"/>
      <c r="I1337" s="197" t="s">
        <v>5346</v>
      </c>
      <c r="J1337" s="68"/>
      <c r="K1337" s="68"/>
      <c r="L1337" s="68"/>
      <c r="M1337" s="68"/>
      <c r="N1337" s="348"/>
      <c r="O1337" s="348"/>
      <c r="P1337" s="214">
        <v>0</v>
      </c>
      <c r="Q1337" s="214">
        <v>2800</v>
      </c>
      <c r="R1337" s="68" t="s">
        <v>1479</v>
      </c>
      <c r="S1337" s="349"/>
      <c r="T1337" s="272"/>
    </row>
    <row r="1338" spans="1:20" ht="63.75">
      <c r="A1338" s="191">
        <v>253</v>
      </c>
      <c r="B1338" s="68"/>
      <c r="C1338" s="212" t="s">
        <v>104</v>
      </c>
      <c r="D1338" s="213">
        <v>45779</v>
      </c>
      <c r="E1338" s="191" t="s">
        <v>4111</v>
      </c>
      <c r="F1338" s="191" t="s">
        <v>3</v>
      </c>
      <c r="G1338" s="191">
        <v>2282355</v>
      </c>
      <c r="H1338" s="68"/>
      <c r="I1338" s="197" t="s">
        <v>5347</v>
      </c>
      <c r="J1338" s="68"/>
      <c r="K1338" s="68"/>
      <c r="L1338" s="68"/>
      <c r="M1338" s="68"/>
      <c r="N1338" s="348"/>
      <c r="O1338" s="348"/>
      <c r="P1338" s="214">
        <v>0</v>
      </c>
      <c r="Q1338" s="214">
        <v>65113.97</v>
      </c>
      <c r="R1338" s="68" t="s">
        <v>1479</v>
      </c>
      <c r="S1338" s="349"/>
      <c r="T1338" s="272"/>
    </row>
    <row r="1339" spans="1:20" ht="63.75">
      <c r="A1339" s="191">
        <v>253</v>
      </c>
      <c r="B1339" s="68"/>
      <c r="C1339" s="212" t="s">
        <v>104</v>
      </c>
      <c r="D1339" s="213">
        <v>45779</v>
      </c>
      <c r="E1339" s="191" t="s">
        <v>4112</v>
      </c>
      <c r="F1339" s="191" t="s">
        <v>3</v>
      </c>
      <c r="G1339" s="191">
        <v>2282357</v>
      </c>
      <c r="H1339" s="68"/>
      <c r="I1339" s="197" t="s">
        <v>5348</v>
      </c>
      <c r="J1339" s="68"/>
      <c r="K1339" s="68"/>
      <c r="L1339" s="68"/>
      <c r="M1339" s="68"/>
      <c r="N1339" s="348"/>
      <c r="O1339" s="348"/>
      <c r="P1339" s="214">
        <v>0</v>
      </c>
      <c r="Q1339" s="214">
        <v>180971.27</v>
      </c>
      <c r="R1339" s="68" t="s">
        <v>1479</v>
      </c>
      <c r="S1339" s="349"/>
      <c r="T1339" s="272"/>
    </row>
    <row r="1340" spans="1:20" ht="63.75">
      <c r="A1340" s="191">
        <v>310</v>
      </c>
      <c r="B1340" s="68"/>
      <c r="C1340" s="212" t="s">
        <v>131</v>
      </c>
      <c r="D1340" s="213">
        <v>45779</v>
      </c>
      <c r="E1340" s="191" t="s">
        <v>4113</v>
      </c>
      <c r="F1340" s="191" t="s">
        <v>3</v>
      </c>
      <c r="G1340" s="191">
        <v>2282423</v>
      </c>
      <c r="H1340" s="68"/>
      <c r="I1340" s="197" t="s">
        <v>5349</v>
      </c>
      <c r="J1340" s="68"/>
      <c r="K1340" s="68"/>
      <c r="L1340" s="68"/>
      <c r="M1340" s="68"/>
      <c r="N1340" s="348"/>
      <c r="O1340" s="348"/>
      <c r="P1340" s="214">
        <v>0</v>
      </c>
      <c r="Q1340" s="214">
        <v>1000000</v>
      </c>
      <c r="R1340" s="68" t="s">
        <v>1479</v>
      </c>
      <c r="S1340" s="349"/>
      <c r="T1340" s="272"/>
    </row>
    <row r="1341" spans="1:20" ht="63.75">
      <c r="A1341" s="191">
        <v>310</v>
      </c>
      <c r="B1341" s="68"/>
      <c r="C1341" s="212" t="s">
        <v>131</v>
      </c>
      <c r="D1341" s="213">
        <v>45779</v>
      </c>
      <c r="E1341" s="191" t="s">
        <v>4114</v>
      </c>
      <c r="F1341" s="191" t="s">
        <v>3</v>
      </c>
      <c r="G1341" s="191">
        <v>2282426</v>
      </c>
      <c r="H1341" s="68"/>
      <c r="I1341" s="197" t="s">
        <v>5350</v>
      </c>
      <c r="J1341" s="68"/>
      <c r="K1341" s="68"/>
      <c r="L1341" s="68"/>
      <c r="M1341" s="68"/>
      <c r="N1341" s="348"/>
      <c r="O1341" s="348"/>
      <c r="P1341" s="214">
        <v>0</v>
      </c>
      <c r="Q1341" s="214">
        <v>1212257.4099999999</v>
      </c>
      <c r="R1341" s="68" t="s">
        <v>1479</v>
      </c>
      <c r="S1341" s="349"/>
      <c r="T1341" s="272"/>
    </row>
    <row r="1342" spans="1:20" ht="63.75">
      <c r="A1342" s="191">
        <v>310</v>
      </c>
      <c r="B1342" s="68"/>
      <c r="C1342" s="212" t="s">
        <v>131</v>
      </c>
      <c r="D1342" s="213">
        <v>45779</v>
      </c>
      <c r="E1342" s="191" t="s">
        <v>4115</v>
      </c>
      <c r="F1342" s="191" t="s">
        <v>3</v>
      </c>
      <c r="G1342" s="191">
        <v>2282428</v>
      </c>
      <c r="H1342" s="68"/>
      <c r="I1342" s="197" t="s">
        <v>5351</v>
      </c>
      <c r="J1342" s="68"/>
      <c r="K1342" s="68"/>
      <c r="L1342" s="68"/>
      <c r="M1342" s="68"/>
      <c r="N1342" s="348"/>
      <c r="O1342" s="348"/>
      <c r="P1342" s="214">
        <v>0</v>
      </c>
      <c r="Q1342" s="214">
        <v>1000000</v>
      </c>
      <c r="R1342" s="68" t="s">
        <v>1479</v>
      </c>
      <c r="S1342" s="349"/>
      <c r="T1342" s="272"/>
    </row>
    <row r="1343" spans="1:20" ht="38.25">
      <c r="A1343" s="191">
        <v>514</v>
      </c>
      <c r="B1343" s="68"/>
      <c r="C1343" s="212" t="s">
        <v>161</v>
      </c>
      <c r="D1343" s="213">
        <v>45779</v>
      </c>
      <c r="E1343" s="191" t="s">
        <v>4116</v>
      </c>
      <c r="F1343" s="191" t="s">
        <v>3</v>
      </c>
      <c r="G1343" s="191">
        <v>2282451</v>
      </c>
      <c r="H1343" s="68"/>
      <c r="I1343" s="197" t="s">
        <v>5352</v>
      </c>
      <c r="J1343" s="68"/>
      <c r="K1343" s="68"/>
      <c r="L1343" s="68"/>
      <c r="M1343" s="68"/>
      <c r="N1343" s="348"/>
      <c r="O1343" s="348"/>
      <c r="P1343" s="214">
        <v>0</v>
      </c>
      <c r="Q1343" s="214">
        <v>161191912.56</v>
      </c>
      <c r="R1343" s="68" t="s">
        <v>1479</v>
      </c>
      <c r="S1343" s="349"/>
      <c r="T1343" s="272"/>
    </row>
    <row r="1344" spans="1:20" ht="51">
      <c r="A1344" s="191" t="s">
        <v>550</v>
      </c>
      <c r="B1344" s="68"/>
      <c r="C1344" s="212" t="s">
        <v>589</v>
      </c>
      <c r="D1344" s="213">
        <v>45779</v>
      </c>
      <c r="E1344" s="191" t="s">
        <v>4117</v>
      </c>
      <c r="F1344" s="191" t="s">
        <v>3</v>
      </c>
      <c r="G1344" s="191">
        <v>2282456</v>
      </c>
      <c r="H1344" s="68"/>
      <c r="I1344" s="197" t="s">
        <v>5353</v>
      </c>
      <c r="J1344" s="68"/>
      <c r="K1344" s="68"/>
      <c r="L1344" s="68"/>
      <c r="M1344" s="68"/>
      <c r="N1344" s="348"/>
      <c r="O1344" s="348"/>
      <c r="P1344" s="214">
        <v>0</v>
      </c>
      <c r="Q1344" s="214">
        <v>752.65</v>
      </c>
      <c r="R1344" s="68" t="s">
        <v>1479</v>
      </c>
      <c r="S1344" s="349"/>
      <c r="T1344" s="272"/>
    </row>
    <row r="1345" spans="1:20" ht="51">
      <c r="A1345" s="191" t="s">
        <v>550</v>
      </c>
      <c r="B1345" s="68"/>
      <c r="C1345" s="212" t="s">
        <v>589</v>
      </c>
      <c r="D1345" s="213">
        <v>45779</v>
      </c>
      <c r="E1345" s="191" t="s">
        <v>4118</v>
      </c>
      <c r="F1345" s="191" t="s">
        <v>3</v>
      </c>
      <c r="G1345" s="191">
        <v>2282459</v>
      </c>
      <c r="H1345" s="68"/>
      <c r="I1345" s="197" t="s">
        <v>5354</v>
      </c>
      <c r="J1345" s="68"/>
      <c r="K1345" s="68"/>
      <c r="L1345" s="68"/>
      <c r="M1345" s="68"/>
      <c r="N1345" s="348"/>
      <c r="O1345" s="348"/>
      <c r="P1345" s="214">
        <v>0</v>
      </c>
      <c r="Q1345" s="214">
        <v>246909.73</v>
      </c>
      <c r="R1345" s="68" t="s">
        <v>1479</v>
      </c>
      <c r="S1345" s="349"/>
      <c r="T1345" s="272"/>
    </row>
    <row r="1346" spans="1:20" ht="38.25">
      <c r="A1346" s="191">
        <v>389</v>
      </c>
      <c r="B1346" s="68"/>
      <c r="C1346" s="212" t="s">
        <v>1401</v>
      </c>
      <c r="D1346" s="213">
        <v>45779</v>
      </c>
      <c r="E1346" s="191" t="s">
        <v>4119</v>
      </c>
      <c r="F1346" s="191" t="s">
        <v>3</v>
      </c>
      <c r="G1346" s="191">
        <v>2282460</v>
      </c>
      <c r="H1346" s="68"/>
      <c r="I1346" s="197" t="s">
        <v>5355</v>
      </c>
      <c r="J1346" s="68"/>
      <c r="K1346" s="68"/>
      <c r="L1346" s="68"/>
      <c r="M1346" s="68"/>
      <c r="N1346" s="348"/>
      <c r="O1346" s="348"/>
      <c r="P1346" s="214">
        <v>0</v>
      </c>
      <c r="Q1346" s="214">
        <v>55160.04</v>
      </c>
      <c r="R1346" s="68" t="s">
        <v>1479</v>
      </c>
      <c r="S1346" s="349"/>
      <c r="T1346" s="272"/>
    </row>
    <row r="1347" spans="1:20" ht="51">
      <c r="A1347" s="191">
        <v>46</v>
      </c>
      <c r="B1347" s="68"/>
      <c r="C1347" s="212" t="s">
        <v>1367</v>
      </c>
      <c r="D1347" s="213">
        <v>45779</v>
      </c>
      <c r="E1347" s="191" t="s">
        <v>4120</v>
      </c>
      <c r="F1347" s="191" t="s">
        <v>3</v>
      </c>
      <c r="G1347" s="191">
        <v>2282462</v>
      </c>
      <c r="H1347" s="68"/>
      <c r="I1347" s="197" t="s">
        <v>5356</v>
      </c>
      <c r="J1347" s="68"/>
      <c r="K1347" s="68"/>
      <c r="L1347" s="68"/>
      <c r="M1347" s="68"/>
      <c r="N1347" s="348"/>
      <c r="O1347" s="348"/>
      <c r="P1347" s="214">
        <v>0</v>
      </c>
      <c r="Q1347" s="214">
        <v>2000</v>
      </c>
      <c r="R1347" s="68" t="s">
        <v>1479</v>
      </c>
      <c r="S1347" s="349"/>
      <c r="T1347" s="272"/>
    </row>
    <row r="1348" spans="1:20" ht="38.25">
      <c r="A1348" s="191">
        <v>291</v>
      </c>
      <c r="B1348" s="68"/>
      <c r="C1348" s="212" t="s">
        <v>119</v>
      </c>
      <c r="D1348" s="213">
        <v>45779</v>
      </c>
      <c r="E1348" s="191" t="s">
        <v>4121</v>
      </c>
      <c r="F1348" s="191" t="s">
        <v>3</v>
      </c>
      <c r="G1348" s="191">
        <v>2282463</v>
      </c>
      <c r="H1348" s="68"/>
      <c r="I1348" s="197" t="s">
        <v>5357</v>
      </c>
      <c r="J1348" s="68"/>
      <c r="K1348" s="68"/>
      <c r="L1348" s="68"/>
      <c r="M1348" s="68"/>
      <c r="N1348" s="348"/>
      <c r="O1348" s="348"/>
      <c r="P1348" s="214">
        <v>0</v>
      </c>
      <c r="Q1348" s="214">
        <v>88</v>
      </c>
      <c r="R1348" s="68" t="s">
        <v>1479</v>
      </c>
      <c r="S1348" s="349"/>
      <c r="T1348" s="272"/>
    </row>
    <row r="1349" spans="1:20" ht="38.25">
      <c r="A1349" s="191">
        <v>291</v>
      </c>
      <c r="B1349" s="68"/>
      <c r="C1349" s="212" t="s">
        <v>119</v>
      </c>
      <c r="D1349" s="213">
        <v>45779</v>
      </c>
      <c r="E1349" s="191" t="s">
        <v>4122</v>
      </c>
      <c r="F1349" s="191" t="s">
        <v>3</v>
      </c>
      <c r="G1349" s="191">
        <v>2282465</v>
      </c>
      <c r="H1349" s="68"/>
      <c r="I1349" s="197" t="s">
        <v>5358</v>
      </c>
      <c r="J1349" s="68"/>
      <c r="K1349" s="68"/>
      <c r="L1349" s="68"/>
      <c r="M1349" s="68"/>
      <c r="N1349" s="348"/>
      <c r="O1349" s="348"/>
      <c r="P1349" s="214">
        <v>0</v>
      </c>
      <c r="Q1349" s="214">
        <v>1470</v>
      </c>
      <c r="R1349" s="68" t="s">
        <v>1479</v>
      </c>
      <c r="S1349" s="349"/>
      <c r="T1349" s="272"/>
    </row>
    <row r="1350" spans="1:20" ht="38.25">
      <c r="A1350" s="191">
        <v>291</v>
      </c>
      <c r="B1350" s="68"/>
      <c r="C1350" s="212" t="s">
        <v>119</v>
      </c>
      <c r="D1350" s="213">
        <v>45779</v>
      </c>
      <c r="E1350" s="191" t="s">
        <v>4123</v>
      </c>
      <c r="F1350" s="191" t="s">
        <v>3</v>
      </c>
      <c r="G1350" s="191">
        <v>2282468</v>
      </c>
      <c r="H1350" s="68"/>
      <c r="I1350" s="197" t="s">
        <v>5359</v>
      </c>
      <c r="J1350" s="68"/>
      <c r="K1350" s="68"/>
      <c r="L1350" s="68"/>
      <c r="M1350" s="68"/>
      <c r="N1350" s="348"/>
      <c r="O1350" s="348"/>
      <c r="P1350" s="214">
        <v>0</v>
      </c>
      <c r="Q1350" s="214">
        <v>19554.71</v>
      </c>
      <c r="R1350" s="68" t="s">
        <v>1479</v>
      </c>
      <c r="S1350" s="349"/>
      <c r="T1350" s="272"/>
    </row>
    <row r="1351" spans="1:20" ht="51">
      <c r="A1351" s="191">
        <v>291</v>
      </c>
      <c r="B1351" s="68"/>
      <c r="C1351" s="212" t="s">
        <v>119</v>
      </c>
      <c r="D1351" s="213">
        <v>45779</v>
      </c>
      <c r="E1351" s="191" t="s">
        <v>4124</v>
      </c>
      <c r="F1351" s="191" t="s">
        <v>3</v>
      </c>
      <c r="G1351" s="191">
        <v>2282471</v>
      </c>
      <c r="H1351" s="68"/>
      <c r="I1351" s="197" t="s">
        <v>5360</v>
      </c>
      <c r="J1351" s="68"/>
      <c r="K1351" s="68"/>
      <c r="L1351" s="68"/>
      <c r="M1351" s="68"/>
      <c r="N1351" s="348"/>
      <c r="O1351" s="348"/>
      <c r="P1351" s="214">
        <v>0</v>
      </c>
      <c r="Q1351" s="214">
        <v>101663.85</v>
      </c>
      <c r="R1351" s="68" t="s">
        <v>1479</v>
      </c>
      <c r="S1351" s="349"/>
      <c r="T1351" s="272"/>
    </row>
    <row r="1352" spans="1:20" ht="38.25">
      <c r="A1352" s="191">
        <v>291</v>
      </c>
      <c r="B1352" s="68"/>
      <c r="C1352" s="212" t="s">
        <v>119</v>
      </c>
      <c r="D1352" s="213">
        <v>45779</v>
      </c>
      <c r="E1352" s="191" t="s">
        <v>4125</v>
      </c>
      <c r="F1352" s="191" t="s">
        <v>3</v>
      </c>
      <c r="G1352" s="191">
        <v>2282472</v>
      </c>
      <c r="H1352" s="68"/>
      <c r="I1352" s="197" t="s">
        <v>5361</v>
      </c>
      <c r="J1352" s="68"/>
      <c r="K1352" s="68"/>
      <c r="L1352" s="68"/>
      <c r="M1352" s="68"/>
      <c r="N1352" s="348"/>
      <c r="O1352" s="348"/>
      <c r="P1352" s="214">
        <v>0</v>
      </c>
      <c r="Q1352" s="214">
        <v>13769.87</v>
      </c>
      <c r="R1352" s="68" t="s">
        <v>1479</v>
      </c>
      <c r="S1352" s="349"/>
      <c r="T1352" s="272"/>
    </row>
    <row r="1353" spans="1:20" ht="63.75">
      <c r="A1353" s="191">
        <v>269</v>
      </c>
      <c r="B1353" s="68"/>
      <c r="C1353" s="212" t="s">
        <v>109</v>
      </c>
      <c r="D1353" s="213">
        <v>45779</v>
      </c>
      <c r="E1353" s="191" t="s">
        <v>4126</v>
      </c>
      <c r="F1353" s="191" t="s">
        <v>3</v>
      </c>
      <c r="G1353" s="191">
        <v>2282483</v>
      </c>
      <c r="H1353" s="68"/>
      <c r="I1353" s="197" t="s">
        <v>5362</v>
      </c>
      <c r="J1353" s="68"/>
      <c r="K1353" s="68"/>
      <c r="L1353" s="68"/>
      <c r="M1353" s="68"/>
      <c r="N1353" s="348"/>
      <c r="O1353" s="348"/>
      <c r="P1353" s="214">
        <v>0</v>
      </c>
      <c r="Q1353" s="214">
        <v>22164.09</v>
      </c>
      <c r="R1353" s="68" t="s">
        <v>1479</v>
      </c>
      <c r="S1353" s="349"/>
      <c r="T1353" s="272"/>
    </row>
    <row r="1354" spans="1:20" ht="63.75">
      <c r="A1354" s="191">
        <v>660</v>
      </c>
      <c r="B1354" s="68"/>
      <c r="C1354" s="212" t="s">
        <v>176</v>
      </c>
      <c r="D1354" s="213">
        <v>45779</v>
      </c>
      <c r="E1354" s="191" t="s">
        <v>4126</v>
      </c>
      <c r="F1354" s="191" t="s">
        <v>3</v>
      </c>
      <c r="G1354" s="191">
        <v>2282483</v>
      </c>
      <c r="H1354" s="68"/>
      <c r="I1354" s="197" t="s">
        <v>5362</v>
      </c>
      <c r="J1354" s="68"/>
      <c r="K1354" s="68"/>
      <c r="L1354" s="68"/>
      <c r="M1354" s="68"/>
      <c r="N1354" s="348"/>
      <c r="O1354" s="348"/>
      <c r="P1354" s="214">
        <v>0</v>
      </c>
      <c r="Q1354" s="214">
        <v>90.7</v>
      </c>
      <c r="R1354" s="68" t="s">
        <v>1479</v>
      </c>
      <c r="S1354" s="349"/>
      <c r="T1354" s="272"/>
    </row>
    <row r="1355" spans="1:20" ht="63.75">
      <c r="A1355" s="191">
        <v>269</v>
      </c>
      <c r="B1355" s="68"/>
      <c r="C1355" s="212" t="s">
        <v>109</v>
      </c>
      <c r="D1355" s="213">
        <v>45779</v>
      </c>
      <c r="E1355" s="191" t="s">
        <v>4126</v>
      </c>
      <c r="F1355" s="191" t="s">
        <v>3</v>
      </c>
      <c r="G1355" s="191">
        <v>2282483</v>
      </c>
      <c r="H1355" s="68"/>
      <c r="I1355" s="197" t="s">
        <v>5362</v>
      </c>
      <c r="J1355" s="68"/>
      <c r="K1355" s="68"/>
      <c r="L1355" s="68"/>
      <c r="M1355" s="68"/>
      <c r="N1355" s="348"/>
      <c r="O1355" s="348"/>
      <c r="P1355" s="214">
        <v>0</v>
      </c>
      <c r="Q1355" s="214">
        <v>5769.52</v>
      </c>
      <c r="R1355" s="68" t="s">
        <v>1479</v>
      </c>
      <c r="S1355" s="349"/>
      <c r="T1355" s="272"/>
    </row>
    <row r="1356" spans="1:20" ht="63.75">
      <c r="A1356" s="191" t="s">
        <v>541</v>
      </c>
      <c r="B1356" s="68"/>
      <c r="C1356" s="212" t="s">
        <v>590</v>
      </c>
      <c r="D1356" s="213">
        <v>45779</v>
      </c>
      <c r="E1356" s="191" t="s">
        <v>4127</v>
      </c>
      <c r="F1356" s="191" t="s">
        <v>6</v>
      </c>
      <c r="G1356" s="191">
        <v>2213839</v>
      </c>
      <c r="H1356" s="68"/>
      <c r="I1356" s="197" t="s">
        <v>5363</v>
      </c>
      <c r="J1356" s="68"/>
      <c r="K1356" s="68"/>
      <c r="L1356" s="68"/>
      <c r="M1356" s="68"/>
      <c r="N1356" s="348"/>
      <c r="O1356" s="348"/>
      <c r="P1356" s="214">
        <v>0</v>
      </c>
      <c r="Q1356" s="214">
        <v>1457103.52</v>
      </c>
      <c r="R1356" s="68" t="s">
        <v>1479</v>
      </c>
      <c r="S1356" s="349"/>
      <c r="T1356" s="272"/>
    </row>
    <row r="1357" spans="1:20" ht="63.75">
      <c r="A1357" s="191" t="s">
        <v>541</v>
      </c>
      <c r="B1357" s="68"/>
      <c r="C1357" s="212" t="s">
        <v>590</v>
      </c>
      <c r="D1357" s="213">
        <v>45779</v>
      </c>
      <c r="E1357" s="191" t="s">
        <v>4128</v>
      </c>
      <c r="F1357" s="191" t="s">
        <v>6</v>
      </c>
      <c r="G1357" s="191">
        <v>2213836</v>
      </c>
      <c r="H1357" s="68"/>
      <c r="I1357" s="197" t="s">
        <v>5364</v>
      </c>
      <c r="J1357" s="68"/>
      <c r="K1357" s="68"/>
      <c r="L1357" s="68"/>
      <c r="M1357" s="68"/>
      <c r="N1357" s="348"/>
      <c r="O1357" s="348"/>
      <c r="P1357" s="214">
        <v>0</v>
      </c>
      <c r="Q1357" s="214">
        <v>151233.88</v>
      </c>
      <c r="R1357" s="68" t="s">
        <v>1479</v>
      </c>
      <c r="S1357" s="349"/>
      <c r="T1357" s="272"/>
    </row>
    <row r="1358" spans="1:20" ht="51">
      <c r="A1358" s="191" t="s">
        <v>542</v>
      </c>
      <c r="B1358" s="68"/>
      <c r="C1358" s="212" t="s">
        <v>687</v>
      </c>
      <c r="D1358" s="213">
        <v>45779</v>
      </c>
      <c r="E1358" s="191" t="s">
        <v>4129</v>
      </c>
      <c r="F1358" s="191" t="s">
        <v>10</v>
      </c>
      <c r="G1358" s="191">
        <v>19956</v>
      </c>
      <c r="H1358" s="68"/>
      <c r="I1358" s="197" t="s">
        <v>5365</v>
      </c>
      <c r="J1358" s="68"/>
      <c r="K1358" s="68"/>
      <c r="L1358" s="68"/>
      <c r="M1358" s="68"/>
      <c r="N1358" s="348"/>
      <c r="O1358" s="348"/>
      <c r="P1358" s="214">
        <v>22424.98</v>
      </c>
      <c r="Q1358" s="214">
        <v>0</v>
      </c>
      <c r="R1358" s="68" t="s">
        <v>1479</v>
      </c>
      <c r="S1358" s="349"/>
      <c r="T1358" s="272"/>
    </row>
    <row r="1359" spans="1:20" ht="76.5">
      <c r="A1359" s="191">
        <v>66</v>
      </c>
      <c r="B1359" s="68"/>
      <c r="C1359" s="212" t="s">
        <v>46</v>
      </c>
      <c r="D1359" s="213">
        <v>45779</v>
      </c>
      <c r="E1359" s="191" t="s">
        <v>4130</v>
      </c>
      <c r="F1359" s="191" t="s">
        <v>635</v>
      </c>
      <c r="G1359" s="191">
        <v>11825170</v>
      </c>
      <c r="H1359" s="68"/>
      <c r="I1359" s="197" t="s">
        <v>5366</v>
      </c>
      <c r="J1359" s="68"/>
      <c r="K1359" s="68"/>
      <c r="L1359" s="68"/>
      <c r="M1359" s="68"/>
      <c r="N1359" s="348"/>
      <c r="O1359" s="348"/>
      <c r="P1359" s="214">
        <v>0</v>
      </c>
      <c r="Q1359" s="214">
        <v>4426.0600000000004</v>
      </c>
      <c r="R1359" s="68" t="s">
        <v>1479</v>
      </c>
      <c r="S1359" s="349"/>
      <c r="T1359" s="272"/>
    </row>
    <row r="1360" spans="1:20" ht="76.5">
      <c r="A1360" s="191">
        <v>66</v>
      </c>
      <c r="B1360" s="68"/>
      <c r="C1360" s="212" t="s">
        <v>46</v>
      </c>
      <c r="D1360" s="213">
        <v>45779</v>
      </c>
      <c r="E1360" s="191" t="s">
        <v>4131</v>
      </c>
      <c r="F1360" s="191" t="s">
        <v>635</v>
      </c>
      <c r="G1360" s="191">
        <v>11825205</v>
      </c>
      <c r="H1360" s="68"/>
      <c r="I1360" s="197" t="s">
        <v>5367</v>
      </c>
      <c r="J1360" s="68"/>
      <c r="K1360" s="68"/>
      <c r="L1360" s="68"/>
      <c r="M1360" s="68"/>
      <c r="N1360" s="348"/>
      <c r="O1360" s="348"/>
      <c r="P1360" s="214">
        <v>0</v>
      </c>
      <c r="Q1360" s="214">
        <v>49927.18</v>
      </c>
      <c r="R1360" s="68" t="s">
        <v>1479</v>
      </c>
      <c r="S1360" s="349"/>
      <c r="T1360" s="272"/>
    </row>
    <row r="1361" spans="1:20" ht="76.5">
      <c r="A1361" s="191">
        <v>66</v>
      </c>
      <c r="B1361" s="68"/>
      <c r="C1361" s="212" t="s">
        <v>46</v>
      </c>
      <c r="D1361" s="213">
        <v>45779</v>
      </c>
      <c r="E1361" s="191" t="s">
        <v>4132</v>
      </c>
      <c r="F1361" s="191" t="s">
        <v>635</v>
      </c>
      <c r="G1361" s="191">
        <v>11825223</v>
      </c>
      <c r="H1361" s="68"/>
      <c r="I1361" s="197" t="s">
        <v>5368</v>
      </c>
      <c r="J1361" s="68"/>
      <c r="K1361" s="68"/>
      <c r="L1361" s="68"/>
      <c r="M1361" s="68"/>
      <c r="N1361" s="348"/>
      <c r="O1361" s="348"/>
      <c r="P1361" s="214">
        <v>0</v>
      </c>
      <c r="Q1361" s="214">
        <v>30247.34</v>
      </c>
      <c r="R1361" s="68" t="s">
        <v>1479</v>
      </c>
      <c r="S1361" s="349"/>
      <c r="T1361" s="272"/>
    </row>
    <row r="1362" spans="1:20" ht="89.25">
      <c r="A1362" s="191">
        <v>66</v>
      </c>
      <c r="B1362" s="68"/>
      <c r="C1362" s="212" t="s">
        <v>46</v>
      </c>
      <c r="D1362" s="213">
        <v>45779</v>
      </c>
      <c r="E1362" s="191" t="s">
        <v>4133</v>
      </c>
      <c r="F1362" s="191" t="s">
        <v>635</v>
      </c>
      <c r="G1362" s="191">
        <v>11825319</v>
      </c>
      <c r="H1362" s="68"/>
      <c r="I1362" s="197" t="s">
        <v>5369</v>
      </c>
      <c r="J1362" s="68"/>
      <c r="K1362" s="68"/>
      <c r="L1362" s="68"/>
      <c r="M1362" s="68"/>
      <c r="N1362" s="348"/>
      <c r="O1362" s="348"/>
      <c r="P1362" s="214">
        <v>0</v>
      </c>
      <c r="Q1362" s="214">
        <v>7175.87</v>
      </c>
      <c r="R1362" s="68" t="s">
        <v>1479</v>
      </c>
      <c r="S1362" s="349"/>
      <c r="T1362" s="272"/>
    </row>
    <row r="1363" spans="1:20" ht="89.25">
      <c r="A1363" s="191">
        <v>66</v>
      </c>
      <c r="B1363" s="68"/>
      <c r="C1363" s="212" t="s">
        <v>46</v>
      </c>
      <c r="D1363" s="213">
        <v>45779</v>
      </c>
      <c r="E1363" s="191" t="s">
        <v>4134</v>
      </c>
      <c r="F1363" s="191" t="s">
        <v>635</v>
      </c>
      <c r="G1363" s="191">
        <v>11825267</v>
      </c>
      <c r="H1363" s="68"/>
      <c r="I1363" s="197" t="s">
        <v>5370</v>
      </c>
      <c r="J1363" s="68"/>
      <c r="K1363" s="68"/>
      <c r="L1363" s="68"/>
      <c r="M1363" s="68"/>
      <c r="N1363" s="348"/>
      <c r="O1363" s="348"/>
      <c r="P1363" s="214">
        <v>0</v>
      </c>
      <c r="Q1363" s="214">
        <v>19510.23</v>
      </c>
      <c r="R1363" s="68" t="s">
        <v>1479</v>
      </c>
      <c r="S1363" s="349"/>
      <c r="T1363" s="272"/>
    </row>
    <row r="1364" spans="1:20" ht="76.5">
      <c r="A1364" s="191">
        <v>66</v>
      </c>
      <c r="B1364" s="68"/>
      <c r="C1364" s="212" t="s">
        <v>46</v>
      </c>
      <c r="D1364" s="213">
        <v>45779</v>
      </c>
      <c r="E1364" s="191" t="s">
        <v>4135</v>
      </c>
      <c r="F1364" s="191" t="s">
        <v>635</v>
      </c>
      <c r="G1364" s="191">
        <v>11825239</v>
      </c>
      <c r="H1364" s="68"/>
      <c r="I1364" s="197" t="s">
        <v>5371</v>
      </c>
      <c r="J1364" s="68"/>
      <c r="K1364" s="68"/>
      <c r="L1364" s="68"/>
      <c r="M1364" s="68"/>
      <c r="N1364" s="348"/>
      <c r="O1364" s="348"/>
      <c r="P1364" s="214">
        <v>0</v>
      </c>
      <c r="Q1364" s="214">
        <v>861123.06</v>
      </c>
      <c r="R1364" s="68" t="s">
        <v>1479</v>
      </c>
      <c r="S1364" s="349"/>
      <c r="T1364" s="272"/>
    </row>
    <row r="1365" spans="1:20" ht="76.5">
      <c r="A1365" s="191">
        <v>66</v>
      </c>
      <c r="B1365" s="68"/>
      <c r="C1365" s="212" t="s">
        <v>46</v>
      </c>
      <c r="D1365" s="213">
        <v>45779</v>
      </c>
      <c r="E1365" s="191" t="s">
        <v>4136</v>
      </c>
      <c r="F1365" s="191" t="s">
        <v>635</v>
      </c>
      <c r="G1365" s="191">
        <v>11825385</v>
      </c>
      <c r="H1365" s="68"/>
      <c r="I1365" s="197" t="s">
        <v>5372</v>
      </c>
      <c r="J1365" s="68"/>
      <c r="K1365" s="68"/>
      <c r="L1365" s="68"/>
      <c r="M1365" s="68"/>
      <c r="N1365" s="348"/>
      <c r="O1365" s="348"/>
      <c r="P1365" s="214">
        <v>0</v>
      </c>
      <c r="Q1365" s="214">
        <v>2987.27</v>
      </c>
      <c r="R1365" s="68" t="s">
        <v>1479</v>
      </c>
      <c r="S1365" s="349"/>
      <c r="T1365" s="272"/>
    </row>
    <row r="1366" spans="1:20" ht="76.5">
      <c r="A1366" s="191">
        <v>66</v>
      </c>
      <c r="B1366" s="68"/>
      <c r="C1366" s="212" t="s">
        <v>46</v>
      </c>
      <c r="D1366" s="213">
        <v>45779</v>
      </c>
      <c r="E1366" s="191" t="s">
        <v>4137</v>
      </c>
      <c r="F1366" s="191" t="s">
        <v>635</v>
      </c>
      <c r="G1366" s="191">
        <v>11825365</v>
      </c>
      <c r="H1366" s="68"/>
      <c r="I1366" s="197" t="s">
        <v>5373</v>
      </c>
      <c r="J1366" s="68"/>
      <c r="K1366" s="68"/>
      <c r="L1366" s="68"/>
      <c r="M1366" s="68"/>
      <c r="N1366" s="348"/>
      <c r="O1366" s="348"/>
      <c r="P1366" s="214">
        <v>0</v>
      </c>
      <c r="Q1366" s="214">
        <v>102242.93</v>
      </c>
      <c r="R1366" s="68" t="s">
        <v>1479</v>
      </c>
      <c r="S1366" s="349"/>
      <c r="T1366" s="272"/>
    </row>
    <row r="1367" spans="1:20" ht="76.5">
      <c r="A1367" s="191">
        <v>66</v>
      </c>
      <c r="B1367" s="68"/>
      <c r="C1367" s="212" t="s">
        <v>46</v>
      </c>
      <c r="D1367" s="213">
        <v>45779</v>
      </c>
      <c r="E1367" s="191" t="s">
        <v>4138</v>
      </c>
      <c r="F1367" s="191" t="s">
        <v>635</v>
      </c>
      <c r="G1367" s="191">
        <v>11825406</v>
      </c>
      <c r="H1367" s="68"/>
      <c r="I1367" s="197" t="s">
        <v>5372</v>
      </c>
      <c r="J1367" s="68"/>
      <c r="K1367" s="68"/>
      <c r="L1367" s="68"/>
      <c r="M1367" s="68"/>
      <c r="N1367" s="348"/>
      <c r="O1367" s="348"/>
      <c r="P1367" s="214">
        <v>0</v>
      </c>
      <c r="Q1367" s="214">
        <v>598.86</v>
      </c>
      <c r="R1367" s="68" t="s">
        <v>1479</v>
      </c>
      <c r="S1367" s="349"/>
      <c r="T1367" s="272"/>
    </row>
    <row r="1368" spans="1:20" ht="76.5">
      <c r="A1368" s="191">
        <v>66</v>
      </c>
      <c r="B1368" s="68"/>
      <c r="C1368" s="212" t="s">
        <v>46</v>
      </c>
      <c r="D1368" s="213">
        <v>45779</v>
      </c>
      <c r="E1368" s="191" t="s">
        <v>4139</v>
      </c>
      <c r="F1368" s="191" t="s">
        <v>635</v>
      </c>
      <c r="G1368" s="191">
        <v>11825464</v>
      </c>
      <c r="H1368" s="68"/>
      <c r="I1368" s="197" t="s">
        <v>5374</v>
      </c>
      <c r="J1368" s="68"/>
      <c r="K1368" s="68"/>
      <c r="L1368" s="68"/>
      <c r="M1368" s="68"/>
      <c r="N1368" s="348"/>
      <c r="O1368" s="348"/>
      <c r="P1368" s="214">
        <v>0</v>
      </c>
      <c r="Q1368" s="214">
        <v>220765.38</v>
      </c>
      <c r="R1368" s="68" t="s">
        <v>1479</v>
      </c>
      <c r="S1368" s="349"/>
      <c r="T1368" s="272"/>
    </row>
    <row r="1369" spans="1:20" ht="76.5">
      <c r="A1369" s="191">
        <v>66</v>
      </c>
      <c r="B1369" s="68"/>
      <c r="C1369" s="212" t="s">
        <v>46</v>
      </c>
      <c r="D1369" s="213">
        <v>45779</v>
      </c>
      <c r="E1369" s="191" t="s">
        <v>4140</v>
      </c>
      <c r="F1369" s="191" t="s">
        <v>635</v>
      </c>
      <c r="G1369" s="191">
        <v>11825495</v>
      </c>
      <c r="H1369" s="68"/>
      <c r="I1369" s="197" t="s">
        <v>5374</v>
      </c>
      <c r="J1369" s="68"/>
      <c r="K1369" s="68"/>
      <c r="L1369" s="68"/>
      <c r="M1369" s="68"/>
      <c r="N1369" s="348"/>
      <c r="O1369" s="348"/>
      <c r="P1369" s="214">
        <v>0</v>
      </c>
      <c r="Q1369" s="214">
        <v>110878.38</v>
      </c>
      <c r="R1369" s="68" t="s">
        <v>1479</v>
      </c>
      <c r="S1369" s="349"/>
      <c r="T1369" s="272"/>
    </row>
    <row r="1370" spans="1:20" ht="76.5">
      <c r="A1370" s="191">
        <v>66</v>
      </c>
      <c r="B1370" s="68"/>
      <c r="C1370" s="212" t="s">
        <v>46</v>
      </c>
      <c r="D1370" s="213">
        <v>45779</v>
      </c>
      <c r="E1370" s="191" t="s">
        <v>4141</v>
      </c>
      <c r="F1370" s="191" t="s">
        <v>635</v>
      </c>
      <c r="G1370" s="191">
        <v>11825654</v>
      </c>
      <c r="H1370" s="68"/>
      <c r="I1370" s="197" t="s">
        <v>5375</v>
      </c>
      <c r="J1370" s="68"/>
      <c r="K1370" s="68"/>
      <c r="L1370" s="68"/>
      <c r="M1370" s="68"/>
      <c r="N1370" s="348"/>
      <c r="O1370" s="348"/>
      <c r="P1370" s="214">
        <v>0</v>
      </c>
      <c r="Q1370" s="214">
        <v>3399.05</v>
      </c>
      <c r="R1370" s="68" t="s">
        <v>1479</v>
      </c>
      <c r="S1370" s="349"/>
      <c r="T1370" s="272"/>
    </row>
    <row r="1371" spans="1:20" ht="76.5">
      <c r="A1371" s="191">
        <v>66</v>
      </c>
      <c r="B1371" s="68"/>
      <c r="C1371" s="212" t="s">
        <v>46</v>
      </c>
      <c r="D1371" s="213">
        <v>45779</v>
      </c>
      <c r="E1371" s="191" t="s">
        <v>4142</v>
      </c>
      <c r="F1371" s="191" t="s">
        <v>635</v>
      </c>
      <c r="G1371" s="191">
        <v>11825663</v>
      </c>
      <c r="H1371" s="68"/>
      <c r="I1371" s="197" t="s">
        <v>5376</v>
      </c>
      <c r="J1371" s="68"/>
      <c r="K1371" s="68"/>
      <c r="L1371" s="68"/>
      <c r="M1371" s="68"/>
      <c r="N1371" s="348"/>
      <c r="O1371" s="348"/>
      <c r="P1371" s="214">
        <v>0</v>
      </c>
      <c r="Q1371" s="214">
        <v>186856.5</v>
      </c>
      <c r="R1371" s="68" t="s">
        <v>1479</v>
      </c>
      <c r="S1371" s="349"/>
      <c r="T1371" s="272"/>
    </row>
    <row r="1372" spans="1:20" ht="76.5">
      <c r="A1372" s="191">
        <v>66</v>
      </c>
      <c r="B1372" s="68"/>
      <c r="C1372" s="212" t="s">
        <v>46</v>
      </c>
      <c r="D1372" s="213">
        <v>45779</v>
      </c>
      <c r="E1372" s="191" t="s">
        <v>4143</v>
      </c>
      <c r="F1372" s="191" t="s">
        <v>635</v>
      </c>
      <c r="G1372" s="191">
        <v>11825657</v>
      </c>
      <c r="H1372" s="68"/>
      <c r="I1372" s="197" t="s">
        <v>5377</v>
      </c>
      <c r="J1372" s="68"/>
      <c r="K1372" s="68"/>
      <c r="L1372" s="68"/>
      <c r="M1372" s="68"/>
      <c r="N1372" s="348"/>
      <c r="O1372" s="348"/>
      <c r="P1372" s="214">
        <v>0</v>
      </c>
      <c r="Q1372" s="214">
        <v>103.09</v>
      </c>
      <c r="R1372" s="68" t="s">
        <v>1479</v>
      </c>
      <c r="S1372" s="349"/>
      <c r="T1372" s="272"/>
    </row>
    <row r="1373" spans="1:20" ht="76.5">
      <c r="A1373" s="191">
        <v>66</v>
      </c>
      <c r="B1373" s="68"/>
      <c r="C1373" s="212" t="s">
        <v>46</v>
      </c>
      <c r="D1373" s="213">
        <v>45779</v>
      </c>
      <c r="E1373" s="191" t="s">
        <v>4144</v>
      </c>
      <c r="F1373" s="191" t="s">
        <v>635</v>
      </c>
      <c r="G1373" s="191">
        <v>11825676</v>
      </c>
      <c r="H1373" s="68"/>
      <c r="I1373" s="197" t="s">
        <v>5378</v>
      </c>
      <c r="J1373" s="68"/>
      <c r="K1373" s="68"/>
      <c r="L1373" s="68"/>
      <c r="M1373" s="68"/>
      <c r="N1373" s="348"/>
      <c r="O1373" s="348"/>
      <c r="P1373" s="214">
        <v>0</v>
      </c>
      <c r="Q1373" s="214">
        <v>216.79</v>
      </c>
      <c r="R1373" s="68" t="s">
        <v>1479</v>
      </c>
      <c r="S1373" s="349"/>
      <c r="T1373" s="272"/>
    </row>
    <row r="1374" spans="1:20" ht="76.5">
      <c r="A1374" s="191">
        <v>66</v>
      </c>
      <c r="B1374" s="68"/>
      <c r="C1374" s="212" t="s">
        <v>46</v>
      </c>
      <c r="D1374" s="213">
        <v>45779</v>
      </c>
      <c r="E1374" s="191" t="s">
        <v>4145</v>
      </c>
      <c r="F1374" s="191" t="s">
        <v>635</v>
      </c>
      <c r="G1374" s="191">
        <v>11825670</v>
      </c>
      <c r="H1374" s="68"/>
      <c r="I1374" s="197" t="s">
        <v>5376</v>
      </c>
      <c r="J1374" s="68"/>
      <c r="K1374" s="68"/>
      <c r="L1374" s="68"/>
      <c r="M1374" s="68"/>
      <c r="N1374" s="348"/>
      <c r="O1374" s="348"/>
      <c r="P1374" s="214">
        <v>0</v>
      </c>
      <c r="Q1374" s="214">
        <v>140524.17000000001</v>
      </c>
      <c r="R1374" s="68" t="s">
        <v>1479</v>
      </c>
      <c r="S1374" s="349"/>
      <c r="T1374" s="272"/>
    </row>
    <row r="1375" spans="1:20" ht="76.5">
      <c r="A1375" s="191">
        <v>66</v>
      </c>
      <c r="B1375" s="68"/>
      <c r="C1375" s="212" t="s">
        <v>46</v>
      </c>
      <c r="D1375" s="213">
        <v>45779</v>
      </c>
      <c r="E1375" s="191" t="s">
        <v>4146</v>
      </c>
      <c r="F1375" s="191" t="s">
        <v>635</v>
      </c>
      <c r="G1375" s="191">
        <v>11825685</v>
      </c>
      <c r="H1375" s="68"/>
      <c r="I1375" s="197" t="s">
        <v>5379</v>
      </c>
      <c r="J1375" s="68"/>
      <c r="K1375" s="68"/>
      <c r="L1375" s="68"/>
      <c r="M1375" s="68"/>
      <c r="N1375" s="348"/>
      <c r="O1375" s="348"/>
      <c r="P1375" s="214">
        <v>0</v>
      </c>
      <c r="Q1375" s="214">
        <v>100.19</v>
      </c>
      <c r="R1375" s="68" t="s">
        <v>1479</v>
      </c>
      <c r="S1375" s="349"/>
      <c r="T1375" s="272"/>
    </row>
    <row r="1376" spans="1:20" ht="76.5">
      <c r="A1376" s="191">
        <v>66</v>
      </c>
      <c r="B1376" s="68"/>
      <c r="C1376" s="212" t="s">
        <v>46</v>
      </c>
      <c r="D1376" s="213">
        <v>45779</v>
      </c>
      <c r="E1376" s="191" t="s">
        <v>4147</v>
      </c>
      <c r="F1376" s="191" t="s">
        <v>635</v>
      </c>
      <c r="G1376" s="191">
        <v>11826569</v>
      </c>
      <c r="H1376" s="68"/>
      <c r="I1376" s="197" t="s">
        <v>5380</v>
      </c>
      <c r="J1376" s="68"/>
      <c r="K1376" s="68"/>
      <c r="L1376" s="68"/>
      <c r="M1376" s="68"/>
      <c r="N1376" s="348"/>
      <c r="O1376" s="348"/>
      <c r="P1376" s="214">
        <v>0</v>
      </c>
      <c r="Q1376" s="214">
        <v>1680.34</v>
      </c>
      <c r="R1376" s="68" t="s">
        <v>1479</v>
      </c>
      <c r="S1376" s="349"/>
      <c r="T1376" s="272"/>
    </row>
    <row r="1377" spans="1:20" ht="76.5">
      <c r="A1377" s="191">
        <v>66</v>
      </c>
      <c r="B1377" s="68"/>
      <c r="C1377" s="212" t="s">
        <v>46</v>
      </c>
      <c r="D1377" s="213">
        <v>45779</v>
      </c>
      <c r="E1377" s="191" t="s">
        <v>4148</v>
      </c>
      <c r="F1377" s="191" t="s">
        <v>635</v>
      </c>
      <c r="G1377" s="191">
        <v>11826552</v>
      </c>
      <c r="H1377" s="68"/>
      <c r="I1377" s="197" t="s">
        <v>5381</v>
      </c>
      <c r="J1377" s="68"/>
      <c r="K1377" s="68"/>
      <c r="L1377" s="68"/>
      <c r="M1377" s="68"/>
      <c r="N1377" s="348"/>
      <c r="O1377" s="348"/>
      <c r="P1377" s="214">
        <v>0</v>
      </c>
      <c r="Q1377" s="214">
        <v>75144.149999999994</v>
      </c>
      <c r="R1377" s="68" t="s">
        <v>1479</v>
      </c>
      <c r="S1377" s="349"/>
      <c r="T1377" s="272"/>
    </row>
    <row r="1378" spans="1:20" ht="76.5">
      <c r="A1378" s="191">
        <v>66</v>
      </c>
      <c r="B1378" s="68"/>
      <c r="C1378" s="212" t="s">
        <v>46</v>
      </c>
      <c r="D1378" s="213">
        <v>45779</v>
      </c>
      <c r="E1378" s="191" t="s">
        <v>4149</v>
      </c>
      <c r="F1378" s="191" t="s">
        <v>635</v>
      </c>
      <c r="G1378" s="191">
        <v>11825690</v>
      </c>
      <c r="H1378" s="68"/>
      <c r="I1378" s="197" t="s">
        <v>5382</v>
      </c>
      <c r="J1378" s="68"/>
      <c r="K1378" s="68"/>
      <c r="L1378" s="68"/>
      <c r="M1378" s="68"/>
      <c r="N1378" s="348"/>
      <c r="O1378" s="348"/>
      <c r="P1378" s="214">
        <v>0</v>
      </c>
      <c r="Q1378" s="214">
        <v>768.12</v>
      </c>
      <c r="R1378" s="68" t="s">
        <v>1479</v>
      </c>
      <c r="S1378" s="349"/>
      <c r="T1378" s="272"/>
    </row>
    <row r="1379" spans="1:20" ht="76.5">
      <c r="A1379" s="191">
        <v>66</v>
      </c>
      <c r="B1379" s="68"/>
      <c r="C1379" s="212" t="s">
        <v>46</v>
      </c>
      <c r="D1379" s="213">
        <v>45779</v>
      </c>
      <c r="E1379" s="191" t="s">
        <v>4150</v>
      </c>
      <c r="F1379" s="191" t="s">
        <v>635</v>
      </c>
      <c r="G1379" s="191">
        <v>11826619</v>
      </c>
      <c r="H1379" s="68"/>
      <c r="I1379" s="197" t="s">
        <v>5380</v>
      </c>
      <c r="J1379" s="68"/>
      <c r="K1379" s="68"/>
      <c r="L1379" s="68"/>
      <c r="M1379" s="68"/>
      <c r="N1379" s="348"/>
      <c r="O1379" s="348"/>
      <c r="P1379" s="214">
        <v>0</v>
      </c>
      <c r="Q1379" s="214">
        <v>5940.63</v>
      </c>
      <c r="R1379" s="68" t="s">
        <v>1479</v>
      </c>
      <c r="S1379" s="349"/>
      <c r="T1379" s="272"/>
    </row>
    <row r="1380" spans="1:20" ht="76.5">
      <c r="A1380" s="191">
        <v>66</v>
      </c>
      <c r="B1380" s="68"/>
      <c r="C1380" s="212" t="s">
        <v>46</v>
      </c>
      <c r="D1380" s="213">
        <v>45779</v>
      </c>
      <c r="E1380" s="191" t="s">
        <v>4151</v>
      </c>
      <c r="F1380" s="191" t="s">
        <v>635</v>
      </c>
      <c r="G1380" s="191">
        <v>11826634</v>
      </c>
      <c r="H1380" s="68"/>
      <c r="I1380" s="197" t="s">
        <v>5383</v>
      </c>
      <c r="J1380" s="68"/>
      <c r="K1380" s="68"/>
      <c r="L1380" s="68"/>
      <c r="M1380" s="68"/>
      <c r="N1380" s="348"/>
      <c r="O1380" s="348"/>
      <c r="P1380" s="214">
        <v>0</v>
      </c>
      <c r="Q1380" s="214">
        <v>883577.53</v>
      </c>
      <c r="R1380" s="68" t="s">
        <v>1479</v>
      </c>
      <c r="S1380" s="349"/>
      <c r="T1380" s="272"/>
    </row>
    <row r="1381" spans="1:20" ht="76.5">
      <c r="A1381" s="191">
        <v>66</v>
      </c>
      <c r="B1381" s="68"/>
      <c r="C1381" s="212" t="s">
        <v>46</v>
      </c>
      <c r="D1381" s="213">
        <v>45779</v>
      </c>
      <c r="E1381" s="191" t="s">
        <v>4152</v>
      </c>
      <c r="F1381" s="191" t="s">
        <v>635</v>
      </c>
      <c r="G1381" s="191">
        <v>11826587</v>
      </c>
      <c r="H1381" s="68"/>
      <c r="I1381" s="197" t="s">
        <v>5380</v>
      </c>
      <c r="J1381" s="68"/>
      <c r="K1381" s="68"/>
      <c r="L1381" s="68"/>
      <c r="M1381" s="68"/>
      <c r="N1381" s="348"/>
      <c r="O1381" s="348"/>
      <c r="P1381" s="214">
        <v>0</v>
      </c>
      <c r="Q1381" s="214">
        <v>2953.06</v>
      </c>
      <c r="R1381" s="68" t="s">
        <v>1479</v>
      </c>
      <c r="S1381" s="349"/>
      <c r="T1381" s="272"/>
    </row>
    <row r="1382" spans="1:20" ht="76.5">
      <c r="A1382" s="191">
        <v>117</v>
      </c>
      <c r="B1382" s="68"/>
      <c r="C1382" s="212" t="s">
        <v>54</v>
      </c>
      <c r="D1382" s="213">
        <v>45779</v>
      </c>
      <c r="E1382" s="191" t="s">
        <v>4153</v>
      </c>
      <c r="F1382" s="191" t="s">
        <v>10</v>
      </c>
      <c r="G1382" s="191">
        <v>1125869</v>
      </c>
      <c r="H1382" s="68"/>
      <c r="I1382" s="197" t="s">
        <v>5384</v>
      </c>
      <c r="J1382" s="68"/>
      <c r="K1382" s="68"/>
      <c r="L1382" s="68"/>
      <c r="M1382" s="68"/>
      <c r="N1382" s="348"/>
      <c r="O1382" s="348"/>
      <c r="P1382" s="214">
        <v>60</v>
      </c>
      <c r="Q1382" s="214">
        <v>0</v>
      </c>
      <c r="R1382" s="68" t="s">
        <v>1479</v>
      </c>
      <c r="S1382" s="349"/>
      <c r="T1382" s="272"/>
    </row>
    <row r="1383" spans="1:20" ht="63.75">
      <c r="A1383" s="191">
        <v>513</v>
      </c>
      <c r="B1383" s="68"/>
      <c r="C1383" s="212" t="s">
        <v>160</v>
      </c>
      <c r="D1383" s="213">
        <v>45779</v>
      </c>
      <c r="E1383" s="191" t="s">
        <v>4154</v>
      </c>
      <c r="F1383" s="191" t="s">
        <v>14</v>
      </c>
      <c r="G1383" s="191">
        <v>3120787</v>
      </c>
      <c r="H1383" s="68"/>
      <c r="I1383" s="197" t="s">
        <v>5385</v>
      </c>
      <c r="J1383" s="68"/>
      <c r="K1383" s="68"/>
      <c r="L1383" s="68"/>
      <c r="M1383" s="68"/>
      <c r="N1383" s="348"/>
      <c r="O1383" s="348"/>
      <c r="P1383" s="214">
        <v>60</v>
      </c>
      <c r="Q1383" s="214">
        <v>0</v>
      </c>
      <c r="R1383" s="68" t="s">
        <v>1479</v>
      </c>
      <c r="S1383" s="349"/>
      <c r="T1383" s="272"/>
    </row>
    <row r="1384" spans="1:20" ht="76.5">
      <c r="A1384" s="191">
        <v>513</v>
      </c>
      <c r="B1384" s="68"/>
      <c r="C1384" s="212" t="s">
        <v>160</v>
      </c>
      <c r="D1384" s="213">
        <v>45779</v>
      </c>
      <c r="E1384" s="191" t="s">
        <v>4155</v>
      </c>
      <c r="F1384" s="191" t="s">
        <v>10</v>
      </c>
      <c r="G1384" s="191">
        <v>1125865</v>
      </c>
      <c r="H1384" s="68"/>
      <c r="I1384" s="197" t="s">
        <v>5386</v>
      </c>
      <c r="J1384" s="68"/>
      <c r="K1384" s="68"/>
      <c r="L1384" s="68"/>
      <c r="M1384" s="68"/>
      <c r="N1384" s="348"/>
      <c r="O1384" s="348"/>
      <c r="P1384" s="214">
        <v>60</v>
      </c>
      <c r="Q1384" s="214">
        <v>0</v>
      </c>
      <c r="R1384" s="68" t="s">
        <v>1479</v>
      </c>
      <c r="S1384" s="349"/>
      <c r="T1384" s="272"/>
    </row>
    <row r="1385" spans="1:20" ht="76.5">
      <c r="A1385" s="191">
        <v>513</v>
      </c>
      <c r="B1385" s="68"/>
      <c r="C1385" s="212" t="s">
        <v>160</v>
      </c>
      <c r="D1385" s="213">
        <v>45779</v>
      </c>
      <c r="E1385" s="191" t="s">
        <v>4156</v>
      </c>
      <c r="F1385" s="191" t="s">
        <v>10</v>
      </c>
      <c r="G1385" s="191">
        <v>1125872</v>
      </c>
      <c r="H1385" s="68"/>
      <c r="I1385" s="197" t="s">
        <v>5387</v>
      </c>
      <c r="J1385" s="68"/>
      <c r="K1385" s="68"/>
      <c r="L1385" s="68"/>
      <c r="M1385" s="68"/>
      <c r="N1385" s="348"/>
      <c r="O1385" s="348"/>
      <c r="P1385" s="214">
        <v>60</v>
      </c>
      <c r="Q1385" s="214">
        <v>0</v>
      </c>
      <c r="R1385" s="68" t="s">
        <v>1479</v>
      </c>
      <c r="S1385" s="349"/>
      <c r="T1385" s="272"/>
    </row>
    <row r="1386" spans="1:20" ht="102">
      <c r="A1386" s="191">
        <v>389</v>
      </c>
      <c r="B1386" s="68"/>
      <c r="C1386" s="212" t="s">
        <v>1401</v>
      </c>
      <c r="D1386" s="213">
        <v>45779</v>
      </c>
      <c r="E1386" s="191" t="s">
        <v>4157</v>
      </c>
      <c r="F1386" s="191" t="s">
        <v>10</v>
      </c>
      <c r="G1386" s="191">
        <v>1125874</v>
      </c>
      <c r="H1386" s="68"/>
      <c r="I1386" s="197" t="s">
        <v>5388</v>
      </c>
      <c r="J1386" s="68"/>
      <c r="K1386" s="68"/>
      <c r="L1386" s="68"/>
      <c r="M1386" s="68"/>
      <c r="N1386" s="348"/>
      <c r="O1386" s="348"/>
      <c r="P1386" s="214">
        <v>60</v>
      </c>
      <c r="Q1386" s="214">
        <v>0</v>
      </c>
      <c r="R1386" s="68" t="s">
        <v>1479</v>
      </c>
      <c r="S1386" s="349"/>
      <c r="T1386" s="272"/>
    </row>
    <row r="1387" spans="1:20" ht="89.25">
      <c r="A1387" s="191">
        <v>132</v>
      </c>
      <c r="B1387" s="68"/>
      <c r="C1387" s="212" t="s">
        <v>59</v>
      </c>
      <c r="D1387" s="213">
        <v>45779</v>
      </c>
      <c r="E1387" s="191" t="s">
        <v>4158</v>
      </c>
      <c r="F1387" s="191" t="s">
        <v>10</v>
      </c>
      <c r="G1387" s="191">
        <v>1125879</v>
      </c>
      <c r="H1387" s="68"/>
      <c r="I1387" s="197" t="s">
        <v>5389</v>
      </c>
      <c r="J1387" s="68"/>
      <c r="K1387" s="68"/>
      <c r="L1387" s="68"/>
      <c r="M1387" s="68"/>
      <c r="N1387" s="348"/>
      <c r="O1387" s="348"/>
      <c r="P1387" s="214">
        <v>5469.53</v>
      </c>
      <c r="Q1387" s="214">
        <v>0</v>
      </c>
      <c r="R1387" s="68" t="s">
        <v>1479</v>
      </c>
      <c r="S1387" s="349"/>
      <c r="T1387" s="272"/>
    </row>
    <row r="1388" spans="1:20" ht="76.5">
      <c r="A1388" s="191">
        <v>132</v>
      </c>
      <c r="B1388" s="68"/>
      <c r="C1388" s="212" t="s">
        <v>59</v>
      </c>
      <c r="D1388" s="213">
        <v>45779</v>
      </c>
      <c r="E1388" s="191" t="s">
        <v>4159</v>
      </c>
      <c r="F1388" s="191" t="s">
        <v>10</v>
      </c>
      <c r="G1388" s="191">
        <v>1125882</v>
      </c>
      <c r="H1388" s="68"/>
      <c r="I1388" s="197" t="s">
        <v>5390</v>
      </c>
      <c r="J1388" s="68"/>
      <c r="K1388" s="68"/>
      <c r="L1388" s="68"/>
      <c r="M1388" s="68"/>
      <c r="N1388" s="348"/>
      <c r="O1388" s="348"/>
      <c r="P1388" s="214">
        <v>360</v>
      </c>
      <c r="Q1388" s="214">
        <v>0</v>
      </c>
      <c r="R1388" s="68" t="s">
        <v>1479</v>
      </c>
      <c r="S1388" s="349"/>
      <c r="T1388" s="272"/>
    </row>
    <row r="1389" spans="1:20" ht="38.25">
      <c r="A1389" s="191">
        <v>283</v>
      </c>
      <c r="B1389" s="68"/>
      <c r="C1389" s="212" t="s">
        <v>115</v>
      </c>
      <c r="D1389" s="213">
        <v>45779</v>
      </c>
      <c r="E1389" s="191" t="s">
        <v>4160</v>
      </c>
      <c r="F1389" s="191" t="s">
        <v>6</v>
      </c>
      <c r="G1389" s="191">
        <v>2214811</v>
      </c>
      <c r="H1389" s="68"/>
      <c r="I1389" s="197" t="s">
        <v>3502</v>
      </c>
      <c r="J1389" s="68"/>
      <c r="K1389" s="68"/>
      <c r="L1389" s="68"/>
      <c r="M1389" s="68"/>
      <c r="N1389" s="348"/>
      <c r="O1389" s="348"/>
      <c r="P1389" s="214">
        <v>0</v>
      </c>
      <c r="Q1389" s="214">
        <v>289575.39</v>
      </c>
      <c r="R1389" s="68" t="s">
        <v>1479</v>
      </c>
      <c r="S1389" s="349"/>
      <c r="T1389" s="272"/>
    </row>
    <row r="1390" spans="1:20" ht="102">
      <c r="A1390" s="191">
        <v>513</v>
      </c>
      <c r="B1390" s="68"/>
      <c r="C1390" s="212" t="s">
        <v>160</v>
      </c>
      <c r="D1390" s="213">
        <v>45779</v>
      </c>
      <c r="E1390" s="191" t="s">
        <v>4161</v>
      </c>
      <c r="F1390" s="191" t="s">
        <v>12</v>
      </c>
      <c r="G1390" s="191">
        <v>1125915</v>
      </c>
      <c r="H1390" s="68"/>
      <c r="I1390" s="197" t="s">
        <v>5391</v>
      </c>
      <c r="J1390" s="68"/>
      <c r="K1390" s="68"/>
      <c r="L1390" s="68"/>
      <c r="M1390" s="68"/>
      <c r="N1390" s="348"/>
      <c r="O1390" s="348"/>
      <c r="P1390" s="214">
        <v>197.32</v>
      </c>
      <c r="Q1390" s="214">
        <v>0</v>
      </c>
      <c r="R1390" s="68" t="s">
        <v>1479</v>
      </c>
      <c r="S1390" s="349"/>
      <c r="T1390" s="272"/>
    </row>
    <row r="1391" spans="1:20" ht="89.25">
      <c r="A1391" s="191">
        <v>513</v>
      </c>
      <c r="B1391" s="68"/>
      <c r="C1391" s="212" t="s">
        <v>160</v>
      </c>
      <c r="D1391" s="213">
        <v>45779</v>
      </c>
      <c r="E1391" s="191" t="s">
        <v>4162</v>
      </c>
      <c r="F1391" s="191" t="s">
        <v>10</v>
      </c>
      <c r="G1391" s="191">
        <v>1125920</v>
      </c>
      <c r="H1391" s="68"/>
      <c r="I1391" s="197" t="s">
        <v>5392</v>
      </c>
      <c r="J1391" s="68"/>
      <c r="K1391" s="68"/>
      <c r="L1391" s="68"/>
      <c r="M1391" s="68"/>
      <c r="N1391" s="348"/>
      <c r="O1391" s="348"/>
      <c r="P1391" s="214">
        <v>60</v>
      </c>
      <c r="Q1391" s="214">
        <v>0</v>
      </c>
      <c r="R1391" s="68" t="s">
        <v>1479</v>
      </c>
      <c r="S1391" s="349"/>
      <c r="T1391" s="272"/>
    </row>
    <row r="1392" spans="1:20" ht="89.25">
      <c r="A1392" s="191">
        <v>513</v>
      </c>
      <c r="B1392" s="68"/>
      <c r="C1392" s="212" t="s">
        <v>160</v>
      </c>
      <c r="D1392" s="213">
        <v>45779</v>
      </c>
      <c r="E1392" s="191" t="s">
        <v>4163</v>
      </c>
      <c r="F1392" s="191" t="s">
        <v>12</v>
      </c>
      <c r="G1392" s="191">
        <v>1125918</v>
      </c>
      <c r="H1392" s="68"/>
      <c r="I1392" s="197" t="s">
        <v>5393</v>
      </c>
      <c r="J1392" s="68"/>
      <c r="K1392" s="68"/>
      <c r="L1392" s="68"/>
      <c r="M1392" s="68"/>
      <c r="N1392" s="348"/>
      <c r="O1392" s="348"/>
      <c r="P1392" s="214">
        <v>197.32</v>
      </c>
      <c r="Q1392" s="214">
        <v>0</v>
      </c>
      <c r="R1392" s="68" t="s">
        <v>1479</v>
      </c>
      <c r="S1392" s="349"/>
      <c r="T1392" s="272"/>
    </row>
    <row r="1393" spans="1:20" ht="89.25">
      <c r="A1393" s="191">
        <v>513</v>
      </c>
      <c r="B1393" s="68"/>
      <c r="C1393" s="212" t="s">
        <v>160</v>
      </c>
      <c r="D1393" s="213">
        <v>45779</v>
      </c>
      <c r="E1393" s="191" t="s">
        <v>4164</v>
      </c>
      <c r="F1393" s="191" t="s">
        <v>10</v>
      </c>
      <c r="G1393" s="191">
        <v>1125918</v>
      </c>
      <c r="H1393" s="68"/>
      <c r="I1393" s="197" t="s">
        <v>5394</v>
      </c>
      <c r="J1393" s="68"/>
      <c r="K1393" s="68"/>
      <c r="L1393" s="68"/>
      <c r="M1393" s="68"/>
      <c r="N1393" s="348"/>
      <c r="O1393" s="348"/>
      <c r="P1393" s="214">
        <v>60</v>
      </c>
      <c r="Q1393" s="214">
        <v>0</v>
      </c>
      <c r="R1393" s="68" t="s">
        <v>1479</v>
      </c>
      <c r="S1393" s="349"/>
      <c r="T1393" s="272"/>
    </row>
    <row r="1394" spans="1:20" ht="89.25">
      <c r="A1394" s="191">
        <v>513</v>
      </c>
      <c r="B1394" s="68"/>
      <c r="C1394" s="212" t="s">
        <v>160</v>
      </c>
      <c r="D1394" s="213">
        <v>45779</v>
      </c>
      <c r="E1394" s="191" t="s">
        <v>4165</v>
      </c>
      <c r="F1394" s="191" t="s">
        <v>12</v>
      </c>
      <c r="G1394" s="191">
        <v>1125920</v>
      </c>
      <c r="H1394" s="68"/>
      <c r="I1394" s="197" t="s">
        <v>5395</v>
      </c>
      <c r="J1394" s="68"/>
      <c r="K1394" s="68"/>
      <c r="L1394" s="68"/>
      <c r="M1394" s="68"/>
      <c r="N1394" s="348"/>
      <c r="O1394" s="348"/>
      <c r="P1394" s="214">
        <v>197.32</v>
      </c>
      <c r="Q1394" s="214">
        <v>0</v>
      </c>
      <c r="R1394" s="68" t="s">
        <v>1479</v>
      </c>
      <c r="S1394" s="349"/>
      <c r="T1394" s="272"/>
    </row>
    <row r="1395" spans="1:20" ht="102">
      <c r="A1395" s="191">
        <v>513</v>
      </c>
      <c r="B1395" s="68"/>
      <c r="C1395" s="212" t="s">
        <v>160</v>
      </c>
      <c r="D1395" s="213">
        <v>45779</v>
      </c>
      <c r="E1395" s="191" t="s">
        <v>4166</v>
      </c>
      <c r="F1395" s="191" t="s">
        <v>10</v>
      </c>
      <c r="G1395" s="191">
        <v>1125915</v>
      </c>
      <c r="H1395" s="68"/>
      <c r="I1395" s="197" t="s">
        <v>5396</v>
      </c>
      <c r="J1395" s="68"/>
      <c r="K1395" s="68"/>
      <c r="L1395" s="68"/>
      <c r="M1395" s="68"/>
      <c r="N1395" s="348"/>
      <c r="O1395" s="348"/>
      <c r="P1395" s="214">
        <v>60</v>
      </c>
      <c r="Q1395" s="214">
        <v>0</v>
      </c>
      <c r="R1395" s="68" t="s">
        <v>1479</v>
      </c>
      <c r="S1395" s="349"/>
      <c r="T1395" s="272"/>
    </row>
    <row r="1396" spans="1:20" ht="63.75">
      <c r="A1396" s="191" t="s">
        <v>542</v>
      </c>
      <c r="B1396" s="68"/>
      <c r="C1396" s="212" t="s">
        <v>687</v>
      </c>
      <c r="D1396" s="213">
        <v>45779</v>
      </c>
      <c r="E1396" s="191" t="s">
        <v>4167</v>
      </c>
      <c r="F1396" s="191" t="s">
        <v>19</v>
      </c>
      <c r="G1396" s="191">
        <v>1125859</v>
      </c>
      <c r="H1396" s="68"/>
      <c r="I1396" s="197" t="s">
        <v>5397</v>
      </c>
      <c r="J1396" s="68"/>
      <c r="K1396" s="68"/>
      <c r="L1396" s="68"/>
      <c r="M1396" s="68"/>
      <c r="N1396" s="348"/>
      <c r="O1396" s="348"/>
      <c r="P1396" s="214">
        <v>20931922.710000001</v>
      </c>
      <c r="Q1396" s="214">
        <v>0</v>
      </c>
      <c r="R1396" s="68" t="s">
        <v>1479</v>
      </c>
      <c r="S1396" s="349"/>
      <c r="T1396" s="272"/>
    </row>
    <row r="1397" spans="1:20" ht="76.5">
      <c r="A1397" s="191" t="s">
        <v>542</v>
      </c>
      <c r="B1397" s="68"/>
      <c r="C1397" s="212" t="s">
        <v>687</v>
      </c>
      <c r="D1397" s="213">
        <v>45779</v>
      </c>
      <c r="E1397" s="191" t="s">
        <v>4168</v>
      </c>
      <c r="F1397" s="191" t="s">
        <v>10</v>
      </c>
      <c r="G1397" s="191">
        <v>1125859</v>
      </c>
      <c r="H1397" s="68"/>
      <c r="I1397" s="197" t="s">
        <v>5398</v>
      </c>
      <c r="J1397" s="68"/>
      <c r="K1397" s="68"/>
      <c r="L1397" s="68"/>
      <c r="M1397" s="68"/>
      <c r="N1397" s="348"/>
      <c r="O1397" s="348"/>
      <c r="P1397" s="214">
        <v>20991.18</v>
      </c>
      <c r="Q1397" s="214">
        <v>0</v>
      </c>
      <c r="R1397" s="68" t="s">
        <v>1479</v>
      </c>
      <c r="S1397" s="349"/>
      <c r="T1397" s="272"/>
    </row>
    <row r="1398" spans="1:20" ht="89.25">
      <c r="A1398" s="191">
        <v>389</v>
      </c>
      <c r="B1398" s="68"/>
      <c r="C1398" s="212" t="s">
        <v>1401</v>
      </c>
      <c r="D1398" s="213">
        <v>45779</v>
      </c>
      <c r="E1398" s="191" t="s">
        <v>4169</v>
      </c>
      <c r="F1398" s="191" t="s">
        <v>10</v>
      </c>
      <c r="G1398" s="191">
        <v>1125921</v>
      </c>
      <c r="H1398" s="68"/>
      <c r="I1398" s="197" t="s">
        <v>5399</v>
      </c>
      <c r="J1398" s="68"/>
      <c r="K1398" s="68"/>
      <c r="L1398" s="68"/>
      <c r="M1398" s="68"/>
      <c r="N1398" s="348"/>
      <c r="O1398" s="348"/>
      <c r="P1398" s="214">
        <v>60</v>
      </c>
      <c r="Q1398" s="214">
        <v>0</v>
      </c>
      <c r="R1398" s="68" t="s">
        <v>1479</v>
      </c>
      <c r="S1398" s="349"/>
      <c r="T1398" s="272"/>
    </row>
    <row r="1399" spans="1:20" ht="76.5">
      <c r="A1399" s="191">
        <v>117</v>
      </c>
      <c r="B1399" s="68"/>
      <c r="C1399" s="212" t="s">
        <v>54</v>
      </c>
      <c r="D1399" s="213">
        <v>45779</v>
      </c>
      <c r="E1399" s="191" t="s">
        <v>4170</v>
      </c>
      <c r="F1399" s="191" t="s">
        <v>10</v>
      </c>
      <c r="G1399" s="191">
        <v>1125928</v>
      </c>
      <c r="H1399" s="68"/>
      <c r="I1399" s="197" t="s">
        <v>5400</v>
      </c>
      <c r="J1399" s="68"/>
      <c r="K1399" s="68"/>
      <c r="L1399" s="68"/>
      <c r="M1399" s="68"/>
      <c r="N1399" s="348"/>
      <c r="O1399" s="348"/>
      <c r="P1399" s="214">
        <v>60</v>
      </c>
      <c r="Q1399" s="214">
        <v>0</v>
      </c>
      <c r="R1399" s="68" t="s">
        <v>1479</v>
      </c>
      <c r="S1399" s="349"/>
      <c r="T1399" s="272"/>
    </row>
    <row r="1400" spans="1:20" ht="76.5">
      <c r="A1400" s="191">
        <v>117</v>
      </c>
      <c r="B1400" s="68"/>
      <c r="C1400" s="212" t="s">
        <v>54</v>
      </c>
      <c r="D1400" s="213">
        <v>45779</v>
      </c>
      <c r="E1400" s="191" t="s">
        <v>4171</v>
      </c>
      <c r="F1400" s="191" t="s">
        <v>10</v>
      </c>
      <c r="G1400" s="191">
        <v>1125925</v>
      </c>
      <c r="H1400" s="68"/>
      <c r="I1400" s="197" t="s">
        <v>5401</v>
      </c>
      <c r="J1400" s="68"/>
      <c r="K1400" s="68"/>
      <c r="L1400" s="68"/>
      <c r="M1400" s="68"/>
      <c r="N1400" s="348"/>
      <c r="O1400" s="348"/>
      <c r="P1400" s="214">
        <v>60</v>
      </c>
      <c r="Q1400" s="214">
        <v>0</v>
      </c>
      <c r="R1400" s="68" t="s">
        <v>1479</v>
      </c>
      <c r="S1400" s="349"/>
      <c r="T1400" s="272"/>
    </row>
    <row r="1401" spans="1:20" ht="89.25">
      <c r="A1401" s="191">
        <v>389</v>
      </c>
      <c r="B1401" s="68"/>
      <c r="C1401" s="212" t="s">
        <v>1401</v>
      </c>
      <c r="D1401" s="213">
        <v>45779</v>
      </c>
      <c r="E1401" s="191" t="s">
        <v>4172</v>
      </c>
      <c r="F1401" s="191" t="s">
        <v>10</v>
      </c>
      <c r="G1401" s="191">
        <v>1125929</v>
      </c>
      <c r="H1401" s="68"/>
      <c r="I1401" s="197" t="s">
        <v>5402</v>
      </c>
      <c r="J1401" s="68"/>
      <c r="K1401" s="68"/>
      <c r="L1401" s="68"/>
      <c r="M1401" s="68"/>
      <c r="N1401" s="348"/>
      <c r="O1401" s="348"/>
      <c r="P1401" s="214">
        <v>60</v>
      </c>
      <c r="Q1401" s="214">
        <v>0</v>
      </c>
      <c r="R1401" s="68" t="s">
        <v>1479</v>
      </c>
      <c r="S1401" s="349"/>
      <c r="T1401" s="272"/>
    </row>
    <row r="1402" spans="1:20" ht="51">
      <c r="A1402" s="191">
        <v>522</v>
      </c>
      <c r="B1402" s="68"/>
      <c r="C1402" s="212" t="s">
        <v>163</v>
      </c>
      <c r="D1402" s="213">
        <v>45782</v>
      </c>
      <c r="E1402" s="191" t="s">
        <v>4173</v>
      </c>
      <c r="F1402" s="191" t="s">
        <v>3</v>
      </c>
      <c r="G1402" s="191">
        <v>2282827</v>
      </c>
      <c r="H1402" s="68"/>
      <c r="I1402" s="197" t="s">
        <v>5403</v>
      </c>
      <c r="J1402" s="68"/>
      <c r="K1402" s="68"/>
      <c r="L1402" s="68"/>
      <c r="M1402" s="68"/>
      <c r="N1402" s="348"/>
      <c r="O1402" s="348"/>
      <c r="P1402" s="214">
        <v>0</v>
      </c>
      <c r="Q1402" s="214">
        <v>407</v>
      </c>
      <c r="R1402" s="68" t="s">
        <v>1479</v>
      </c>
      <c r="S1402" s="349"/>
      <c r="T1402" s="272"/>
    </row>
    <row r="1403" spans="1:20" ht="51">
      <c r="A1403" s="191">
        <v>522</v>
      </c>
      <c r="B1403" s="68"/>
      <c r="C1403" s="212" t="s">
        <v>163</v>
      </c>
      <c r="D1403" s="213">
        <v>45782</v>
      </c>
      <c r="E1403" s="191" t="s">
        <v>4174</v>
      </c>
      <c r="F1403" s="191" t="s">
        <v>3</v>
      </c>
      <c r="G1403" s="191">
        <v>2282828</v>
      </c>
      <c r="H1403" s="68"/>
      <c r="I1403" s="197" t="s">
        <v>5404</v>
      </c>
      <c r="J1403" s="68"/>
      <c r="K1403" s="68"/>
      <c r="L1403" s="68"/>
      <c r="M1403" s="68"/>
      <c r="N1403" s="348"/>
      <c r="O1403" s="348"/>
      <c r="P1403" s="214">
        <v>0</v>
      </c>
      <c r="Q1403" s="214">
        <v>100</v>
      </c>
      <c r="R1403" s="68" t="s">
        <v>1479</v>
      </c>
      <c r="S1403" s="349"/>
      <c r="T1403" s="272"/>
    </row>
    <row r="1404" spans="1:20" ht="51">
      <c r="A1404" s="191">
        <v>522</v>
      </c>
      <c r="B1404" s="68"/>
      <c r="C1404" s="212" t="s">
        <v>163</v>
      </c>
      <c r="D1404" s="213">
        <v>45782</v>
      </c>
      <c r="E1404" s="191" t="s">
        <v>4175</v>
      </c>
      <c r="F1404" s="191" t="s">
        <v>3</v>
      </c>
      <c r="G1404" s="191">
        <v>2282829</v>
      </c>
      <c r="H1404" s="68"/>
      <c r="I1404" s="197" t="s">
        <v>5405</v>
      </c>
      <c r="J1404" s="68"/>
      <c r="K1404" s="68"/>
      <c r="L1404" s="68"/>
      <c r="M1404" s="68"/>
      <c r="N1404" s="348"/>
      <c r="O1404" s="348"/>
      <c r="P1404" s="214">
        <v>0</v>
      </c>
      <c r="Q1404" s="214">
        <v>443.7</v>
      </c>
      <c r="R1404" s="68" t="s">
        <v>1479</v>
      </c>
      <c r="S1404" s="349"/>
      <c r="T1404" s="272"/>
    </row>
    <row r="1405" spans="1:20" ht="38.25">
      <c r="A1405" s="191">
        <v>291</v>
      </c>
      <c r="B1405" s="68"/>
      <c r="C1405" s="212" t="s">
        <v>119</v>
      </c>
      <c r="D1405" s="213">
        <v>45782</v>
      </c>
      <c r="E1405" s="191" t="s">
        <v>4176</v>
      </c>
      <c r="F1405" s="191" t="s">
        <v>3</v>
      </c>
      <c r="G1405" s="191">
        <v>2282860</v>
      </c>
      <c r="H1405" s="68"/>
      <c r="I1405" s="197" t="s">
        <v>5406</v>
      </c>
      <c r="J1405" s="68"/>
      <c r="K1405" s="68"/>
      <c r="L1405" s="68"/>
      <c r="M1405" s="68"/>
      <c r="N1405" s="348"/>
      <c r="O1405" s="348"/>
      <c r="P1405" s="214">
        <v>0</v>
      </c>
      <c r="Q1405" s="214">
        <v>10789.28</v>
      </c>
      <c r="R1405" s="68" t="s">
        <v>1479</v>
      </c>
      <c r="S1405" s="349"/>
      <c r="T1405" s="272"/>
    </row>
    <row r="1406" spans="1:20" ht="38.25">
      <c r="A1406" s="191">
        <v>46</v>
      </c>
      <c r="B1406" s="68"/>
      <c r="C1406" s="212" t="s">
        <v>1367</v>
      </c>
      <c r="D1406" s="213">
        <v>45782</v>
      </c>
      <c r="E1406" s="191" t="s">
        <v>4177</v>
      </c>
      <c r="F1406" s="191" t="s">
        <v>3</v>
      </c>
      <c r="G1406" s="191">
        <v>2282873</v>
      </c>
      <c r="H1406" s="68"/>
      <c r="I1406" s="197" t="s">
        <v>5407</v>
      </c>
      <c r="J1406" s="68"/>
      <c r="K1406" s="68"/>
      <c r="L1406" s="68"/>
      <c r="M1406" s="68"/>
      <c r="N1406" s="348"/>
      <c r="O1406" s="348"/>
      <c r="P1406" s="214">
        <v>0</v>
      </c>
      <c r="Q1406" s="214">
        <v>100</v>
      </c>
      <c r="R1406" s="68" t="s">
        <v>1479</v>
      </c>
      <c r="S1406" s="349"/>
      <c r="T1406" s="272"/>
    </row>
    <row r="1407" spans="1:20" ht="38.25">
      <c r="A1407" s="191">
        <v>76</v>
      </c>
      <c r="B1407" s="68"/>
      <c r="C1407" s="212" t="s">
        <v>48</v>
      </c>
      <c r="D1407" s="213">
        <v>45782</v>
      </c>
      <c r="E1407" s="191" t="s">
        <v>4178</v>
      </c>
      <c r="F1407" s="191" t="s">
        <v>3</v>
      </c>
      <c r="G1407" s="191">
        <v>2282876</v>
      </c>
      <c r="H1407" s="68"/>
      <c r="I1407" s="197" t="s">
        <v>5408</v>
      </c>
      <c r="J1407" s="68"/>
      <c r="K1407" s="68"/>
      <c r="L1407" s="68"/>
      <c r="M1407" s="68"/>
      <c r="N1407" s="348"/>
      <c r="O1407" s="348"/>
      <c r="P1407" s="214">
        <v>0</v>
      </c>
      <c r="Q1407" s="214">
        <v>185.5</v>
      </c>
      <c r="R1407" s="68" t="s">
        <v>1479</v>
      </c>
      <c r="S1407" s="349"/>
      <c r="T1407" s="272"/>
    </row>
    <row r="1408" spans="1:20" ht="38.25">
      <c r="A1408" s="191">
        <v>76</v>
      </c>
      <c r="B1408" s="68"/>
      <c r="C1408" s="212" t="s">
        <v>48</v>
      </c>
      <c r="D1408" s="213">
        <v>45782</v>
      </c>
      <c r="E1408" s="191" t="s">
        <v>4179</v>
      </c>
      <c r="F1408" s="191" t="s">
        <v>3</v>
      </c>
      <c r="G1408" s="191">
        <v>2282877</v>
      </c>
      <c r="H1408" s="68"/>
      <c r="I1408" s="197" t="s">
        <v>5408</v>
      </c>
      <c r="J1408" s="68"/>
      <c r="K1408" s="68"/>
      <c r="L1408" s="68"/>
      <c r="M1408" s="68"/>
      <c r="N1408" s="348"/>
      <c r="O1408" s="348"/>
      <c r="P1408" s="214">
        <v>0</v>
      </c>
      <c r="Q1408" s="214">
        <v>556.5</v>
      </c>
      <c r="R1408" s="68" t="s">
        <v>1479</v>
      </c>
      <c r="S1408" s="349"/>
      <c r="T1408" s="272"/>
    </row>
    <row r="1409" spans="1:20" ht="51">
      <c r="A1409" s="191">
        <v>599</v>
      </c>
      <c r="B1409" s="68"/>
      <c r="C1409" s="212" t="s">
        <v>1245</v>
      </c>
      <c r="D1409" s="213">
        <v>45782</v>
      </c>
      <c r="E1409" s="191" t="s">
        <v>4180</v>
      </c>
      <c r="F1409" s="191" t="s">
        <v>3</v>
      </c>
      <c r="G1409" s="191">
        <v>2282903</v>
      </c>
      <c r="H1409" s="68"/>
      <c r="I1409" s="197" t="s">
        <v>5409</v>
      </c>
      <c r="J1409" s="68"/>
      <c r="K1409" s="68"/>
      <c r="L1409" s="68"/>
      <c r="M1409" s="68"/>
      <c r="N1409" s="348"/>
      <c r="O1409" s="348"/>
      <c r="P1409" s="214">
        <v>0</v>
      </c>
      <c r="Q1409" s="214">
        <v>6.98</v>
      </c>
      <c r="R1409" s="68" t="s">
        <v>1479</v>
      </c>
      <c r="S1409" s="349"/>
      <c r="T1409" s="272"/>
    </row>
    <row r="1410" spans="1:20" ht="51">
      <c r="A1410" s="191">
        <v>389</v>
      </c>
      <c r="B1410" s="68"/>
      <c r="C1410" s="212" t="s">
        <v>1401</v>
      </c>
      <c r="D1410" s="213">
        <v>45782</v>
      </c>
      <c r="E1410" s="191" t="s">
        <v>4181</v>
      </c>
      <c r="F1410" s="191" t="s">
        <v>3</v>
      </c>
      <c r="G1410" s="191">
        <v>2282908</v>
      </c>
      <c r="H1410" s="68"/>
      <c r="I1410" s="197" t="s">
        <v>5410</v>
      </c>
      <c r="J1410" s="68"/>
      <c r="K1410" s="68"/>
      <c r="L1410" s="68"/>
      <c r="M1410" s="68"/>
      <c r="N1410" s="348"/>
      <c r="O1410" s="348"/>
      <c r="P1410" s="214">
        <v>0</v>
      </c>
      <c r="Q1410" s="214">
        <v>15</v>
      </c>
      <c r="R1410" s="68" t="s">
        <v>1479</v>
      </c>
      <c r="S1410" s="349"/>
      <c r="T1410" s="272"/>
    </row>
    <row r="1411" spans="1:20" ht="51">
      <c r="A1411" s="191">
        <v>16</v>
      </c>
      <c r="B1411" s="68"/>
      <c r="C1411" s="212" t="s">
        <v>40</v>
      </c>
      <c r="D1411" s="213">
        <v>45782</v>
      </c>
      <c r="E1411" s="191" t="s">
        <v>4182</v>
      </c>
      <c r="F1411" s="191" t="s">
        <v>3</v>
      </c>
      <c r="G1411" s="191">
        <v>2282909</v>
      </c>
      <c r="H1411" s="68"/>
      <c r="I1411" s="197" t="s">
        <v>5411</v>
      </c>
      <c r="J1411" s="68"/>
      <c r="K1411" s="68"/>
      <c r="L1411" s="68"/>
      <c r="M1411" s="68"/>
      <c r="N1411" s="348"/>
      <c r="O1411" s="348"/>
      <c r="P1411" s="214">
        <v>0</v>
      </c>
      <c r="Q1411" s="214">
        <v>2500</v>
      </c>
      <c r="R1411" s="68" t="s">
        <v>1479</v>
      </c>
      <c r="S1411" s="349"/>
      <c r="T1411" s="272"/>
    </row>
    <row r="1412" spans="1:20" ht="51">
      <c r="A1412" s="191">
        <v>15</v>
      </c>
      <c r="B1412" s="68"/>
      <c r="C1412" s="212" t="s">
        <v>39</v>
      </c>
      <c r="D1412" s="213">
        <v>45782</v>
      </c>
      <c r="E1412" s="191" t="s">
        <v>4183</v>
      </c>
      <c r="F1412" s="191" t="s">
        <v>3</v>
      </c>
      <c r="G1412" s="191">
        <v>2282947</v>
      </c>
      <c r="H1412" s="68"/>
      <c r="I1412" s="197" t="s">
        <v>5412</v>
      </c>
      <c r="J1412" s="68"/>
      <c r="K1412" s="68"/>
      <c r="L1412" s="68"/>
      <c r="M1412" s="68"/>
      <c r="N1412" s="348"/>
      <c r="O1412" s="348"/>
      <c r="P1412" s="214">
        <v>0</v>
      </c>
      <c r="Q1412" s="214">
        <v>15.84</v>
      </c>
      <c r="R1412" s="68" t="s">
        <v>1479</v>
      </c>
      <c r="S1412" s="349"/>
      <c r="T1412" s="272"/>
    </row>
    <row r="1413" spans="1:20" ht="38.25">
      <c r="A1413" s="191">
        <v>422</v>
      </c>
      <c r="B1413" s="68"/>
      <c r="C1413" s="212" t="s">
        <v>149</v>
      </c>
      <c r="D1413" s="213">
        <v>45782</v>
      </c>
      <c r="E1413" s="191" t="s">
        <v>4184</v>
      </c>
      <c r="F1413" s="191" t="s">
        <v>3</v>
      </c>
      <c r="G1413" s="191">
        <v>2282998</v>
      </c>
      <c r="H1413" s="68"/>
      <c r="I1413" s="197" t="s">
        <v>5413</v>
      </c>
      <c r="J1413" s="68"/>
      <c r="K1413" s="68"/>
      <c r="L1413" s="68"/>
      <c r="M1413" s="68"/>
      <c r="N1413" s="348"/>
      <c r="O1413" s="348"/>
      <c r="P1413" s="214">
        <v>0</v>
      </c>
      <c r="Q1413" s="214">
        <v>88.67</v>
      </c>
      <c r="R1413" s="68" t="s">
        <v>1479</v>
      </c>
      <c r="S1413" s="349"/>
      <c r="T1413" s="272"/>
    </row>
    <row r="1414" spans="1:20" ht="63.75">
      <c r="A1414" s="191">
        <v>269</v>
      </c>
      <c r="B1414" s="68"/>
      <c r="C1414" s="212" t="s">
        <v>109</v>
      </c>
      <c r="D1414" s="213">
        <v>45782</v>
      </c>
      <c r="E1414" s="191" t="s">
        <v>4185</v>
      </c>
      <c r="F1414" s="191" t="s">
        <v>3</v>
      </c>
      <c r="G1414" s="191">
        <v>2282830</v>
      </c>
      <c r="H1414" s="68"/>
      <c r="I1414" s="197" t="s">
        <v>5414</v>
      </c>
      <c r="J1414" s="68"/>
      <c r="K1414" s="68"/>
      <c r="L1414" s="68"/>
      <c r="M1414" s="68"/>
      <c r="N1414" s="348"/>
      <c r="O1414" s="348"/>
      <c r="P1414" s="214">
        <v>0</v>
      </c>
      <c r="Q1414" s="214">
        <v>5132.8599999999997</v>
      </c>
      <c r="R1414" s="68" t="s">
        <v>1479</v>
      </c>
      <c r="S1414" s="349"/>
      <c r="T1414" s="272"/>
    </row>
    <row r="1415" spans="1:20" ht="63.75">
      <c r="A1415" s="191">
        <v>269</v>
      </c>
      <c r="B1415" s="68"/>
      <c r="C1415" s="212" t="s">
        <v>109</v>
      </c>
      <c r="D1415" s="213">
        <v>45782</v>
      </c>
      <c r="E1415" s="191" t="s">
        <v>4185</v>
      </c>
      <c r="F1415" s="191" t="s">
        <v>3</v>
      </c>
      <c r="G1415" s="191">
        <v>2282830</v>
      </c>
      <c r="H1415" s="68"/>
      <c r="I1415" s="197" t="s">
        <v>5414</v>
      </c>
      <c r="J1415" s="68"/>
      <c r="K1415" s="68"/>
      <c r="L1415" s="68"/>
      <c r="M1415" s="68"/>
      <c r="N1415" s="348"/>
      <c r="O1415" s="348"/>
      <c r="P1415" s="214">
        <v>0</v>
      </c>
      <c r="Q1415" s="214">
        <v>22140.45</v>
      </c>
      <c r="R1415" s="68" t="s">
        <v>1479</v>
      </c>
      <c r="S1415" s="349"/>
      <c r="T1415" s="272"/>
    </row>
    <row r="1416" spans="1:20" ht="63.75">
      <c r="A1416" s="191">
        <v>269</v>
      </c>
      <c r="B1416" s="68"/>
      <c r="C1416" s="212" t="s">
        <v>109</v>
      </c>
      <c r="D1416" s="213">
        <v>45782</v>
      </c>
      <c r="E1416" s="191" t="s">
        <v>4185</v>
      </c>
      <c r="F1416" s="191" t="s">
        <v>3</v>
      </c>
      <c r="G1416" s="191">
        <v>2282830</v>
      </c>
      <c r="H1416" s="68"/>
      <c r="I1416" s="197" t="s">
        <v>5414</v>
      </c>
      <c r="J1416" s="68"/>
      <c r="K1416" s="68"/>
      <c r="L1416" s="68"/>
      <c r="M1416" s="68"/>
      <c r="N1416" s="348"/>
      <c r="O1416" s="348"/>
      <c r="P1416" s="214">
        <v>0</v>
      </c>
      <c r="Q1416" s="214">
        <v>7280</v>
      </c>
      <c r="R1416" s="68" t="s">
        <v>1479</v>
      </c>
      <c r="S1416" s="349"/>
      <c r="T1416" s="272"/>
    </row>
    <row r="1417" spans="1:20" ht="63.75">
      <c r="A1417" s="191">
        <v>660</v>
      </c>
      <c r="B1417" s="68"/>
      <c r="C1417" s="212" t="s">
        <v>176</v>
      </c>
      <c r="D1417" s="213">
        <v>45782</v>
      </c>
      <c r="E1417" s="191" t="s">
        <v>4185</v>
      </c>
      <c r="F1417" s="191" t="s">
        <v>3</v>
      </c>
      <c r="G1417" s="191">
        <v>2282830</v>
      </c>
      <c r="H1417" s="68"/>
      <c r="I1417" s="197" t="s">
        <v>5414</v>
      </c>
      <c r="J1417" s="68"/>
      <c r="K1417" s="68"/>
      <c r="L1417" s="68"/>
      <c r="M1417" s="68"/>
      <c r="N1417" s="348"/>
      <c r="O1417" s="348"/>
      <c r="P1417" s="214">
        <v>0</v>
      </c>
      <c r="Q1417" s="214">
        <v>542.16</v>
      </c>
      <c r="R1417" s="68" t="s">
        <v>1479</v>
      </c>
      <c r="S1417" s="349"/>
      <c r="T1417" s="272"/>
    </row>
    <row r="1418" spans="1:20" ht="63.75">
      <c r="A1418" s="191">
        <v>269</v>
      </c>
      <c r="B1418" s="68"/>
      <c r="C1418" s="212" t="s">
        <v>109</v>
      </c>
      <c r="D1418" s="213">
        <v>45782</v>
      </c>
      <c r="E1418" s="191" t="s">
        <v>4186</v>
      </c>
      <c r="F1418" s="191" t="s">
        <v>3</v>
      </c>
      <c r="G1418" s="191">
        <v>2282832</v>
      </c>
      <c r="H1418" s="68"/>
      <c r="I1418" s="197" t="s">
        <v>5415</v>
      </c>
      <c r="J1418" s="68"/>
      <c r="K1418" s="68"/>
      <c r="L1418" s="68"/>
      <c r="M1418" s="68"/>
      <c r="N1418" s="348"/>
      <c r="O1418" s="348"/>
      <c r="P1418" s="214">
        <v>0</v>
      </c>
      <c r="Q1418" s="214">
        <v>30514.25</v>
      </c>
      <c r="R1418" s="68" t="s">
        <v>1479</v>
      </c>
      <c r="S1418" s="349"/>
      <c r="T1418" s="272"/>
    </row>
    <row r="1419" spans="1:20" ht="63.75">
      <c r="A1419" s="191">
        <v>269</v>
      </c>
      <c r="B1419" s="68"/>
      <c r="C1419" s="212" t="s">
        <v>109</v>
      </c>
      <c r="D1419" s="213">
        <v>45782</v>
      </c>
      <c r="E1419" s="191" t="s">
        <v>4186</v>
      </c>
      <c r="F1419" s="191" t="s">
        <v>3</v>
      </c>
      <c r="G1419" s="191">
        <v>2282832</v>
      </c>
      <c r="H1419" s="68"/>
      <c r="I1419" s="197" t="s">
        <v>5415</v>
      </c>
      <c r="J1419" s="68"/>
      <c r="K1419" s="68"/>
      <c r="L1419" s="68"/>
      <c r="M1419" s="68"/>
      <c r="N1419" s="348"/>
      <c r="O1419" s="348"/>
      <c r="P1419" s="214">
        <v>0</v>
      </c>
      <c r="Q1419" s="214">
        <v>13964.68</v>
      </c>
      <c r="R1419" s="68" t="s">
        <v>1479</v>
      </c>
      <c r="S1419" s="349"/>
      <c r="T1419" s="272"/>
    </row>
    <row r="1420" spans="1:20" ht="63.75">
      <c r="A1420" s="191">
        <v>283</v>
      </c>
      <c r="B1420" s="68"/>
      <c r="C1420" s="212" t="s">
        <v>115</v>
      </c>
      <c r="D1420" s="213">
        <v>45782</v>
      </c>
      <c r="E1420" s="191" t="s">
        <v>4186</v>
      </c>
      <c r="F1420" s="191" t="s">
        <v>3</v>
      </c>
      <c r="G1420" s="191">
        <v>2282832</v>
      </c>
      <c r="H1420" s="68"/>
      <c r="I1420" s="197" t="s">
        <v>5415</v>
      </c>
      <c r="J1420" s="68"/>
      <c r="K1420" s="68"/>
      <c r="L1420" s="68"/>
      <c r="M1420" s="68"/>
      <c r="N1420" s="348"/>
      <c r="O1420" s="348"/>
      <c r="P1420" s="214">
        <v>0</v>
      </c>
      <c r="Q1420" s="214">
        <v>1303.5</v>
      </c>
      <c r="R1420" s="68" t="s">
        <v>1479</v>
      </c>
      <c r="S1420" s="349"/>
      <c r="T1420" s="272"/>
    </row>
    <row r="1421" spans="1:20" ht="63.75">
      <c r="A1421" s="191">
        <v>660</v>
      </c>
      <c r="B1421" s="68"/>
      <c r="C1421" s="212" t="s">
        <v>176</v>
      </c>
      <c r="D1421" s="213">
        <v>45782</v>
      </c>
      <c r="E1421" s="191" t="s">
        <v>4186</v>
      </c>
      <c r="F1421" s="191" t="s">
        <v>3</v>
      </c>
      <c r="G1421" s="191">
        <v>2282832</v>
      </c>
      <c r="H1421" s="68"/>
      <c r="I1421" s="197" t="s">
        <v>5415</v>
      </c>
      <c r="J1421" s="68"/>
      <c r="K1421" s="68"/>
      <c r="L1421" s="68"/>
      <c r="M1421" s="68"/>
      <c r="N1421" s="348"/>
      <c r="O1421" s="348"/>
      <c r="P1421" s="214">
        <v>0</v>
      </c>
      <c r="Q1421" s="214">
        <v>4385.91</v>
      </c>
      <c r="R1421" s="68" t="s">
        <v>1479</v>
      </c>
      <c r="S1421" s="349"/>
      <c r="T1421" s="272"/>
    </row>
    <row r="1422" spans="1:20" ht="51">
      <c r="A1422" s="191" t="s">
        <v>550</v>
      </c>
      <c r="B1422" s="68"/>
      <c r="C1422" s="212" t="s">
        <v>589</v>
      </c>
      <c r="D1422" s="213">
        <v>45782</v>
      </c>
      <c r="E1422" s="191" t="s">
        <v>4187</v>
      </c>
      <c r="F1422" s="191" t="s">
        <v>3</v>
      </c>
      <c r="G1422" s="191">
        <v>2282918</v>
      </c>
      <c r="H1422" s="68"/>
      <c r="I1422" s="197" t="s">
        <v>5416</v>
      </c>
      <c r="J1422" s="68"/>
      <c r="K1422" s="68"/>
      <c r="L1422" s="68"/>
      <c r="M1422" s="68"/>
      <c r="N1422" s="348"/>
      <c r="O1422" s="348"/>
      <c r="P1422" s="214">
        <v>0</v>
      </c>
      <c r="Q1422" s="214">
        <v>18369.02</v>
      </c>
      <c r="R1422" s="68" t="s">
        <v>1479</v>
      </c>
      <c r="S1422" s="349"/>
      <c r="T1422" s="272"/>
    </row>
    <row r="1423" spans="1:20" ht="51">
      <c r="A1423" s="191">
        <v>16</v>
      </c>
      <c r="B1423" s="68"/>
      <c r="C1423" s="212" t="s">
        <v>40</v>
      </c>
      <c r="D1423" s="213">
        <v>45782</v>
      </c>
      <c r="E1423" s="191" t="s">
        <v>4188</v>
      </c>
      <c r="F1423" s="191" t="s">
        <v>3</v>
      </c>
      <c r="G1423" s="191">
        <v>2282920</v>
      </c>
      <c r="H1423" s="68"/>
      <c r="I1423" s="197" t="s">
        <v>5417</v>
      </c>
      <c r="J1423" s="68"/>
      <c r="K1423" s="68"/>
      <c r="L1423" s="68"/>
      <c r="M1423" s="68"/>
      <c r="N1423" s="348"/>
      <c r="O1423" s="348"/>
      <c r="P1423" s="214">
        <v>0</v>
      </c>
      <c r="Q1423" s="214">
        <v>16824.04</v>
      </c>
      <c r="R1423" s="68" t="s">
        <v>1479</v>
      </c>
      <c r="S1423" s="349"/>
      <c r="T1423" s="272"/>
    </row>
    <row r="1424" spans="1:20" ht="63.75">
      <c r="A1424" s="191">
        <v>595</v>
      </c>
      <c r="B1424" s="68"/>
      <c r="C1424" s="212" t="s">
        <v>609</v>
      </c>
      <c r="D1424" s="213">
        <v>45782</v>
      </c>
      <c r="E1424" s="191" t="s">
        <v>4189</v>
      </c>
      <c r="F1424" s="191" t="s">
        <v>3</v>
      </c>
      <c r="G1424" s="191">
        <v>2282930</v>
      </c>
      <c r="H1424" s="68"/>
      <c r="I1424" s="197" t="s">
        <v>5418</v>
      </c>
      <c r="J1424" s="68"/>
      <c r="K1424" s="68"/>
      <c r="L1424" s="68"/>
      <c r="M1424" s="68"/>
      <c r="N1424" s="348"/>
      <c r="O1424" s="348"/>
      <c r="P1424" s="214">
        <v>0</v>
      </c>
      <c r="Q1424" s="214">
        <v>2592</v>
      </c>
      <c r="R1424" s="68" t="s">
        <v>1479</v>
      </c>
      <c r="S1424" s="349"/>
      <c r="T1424" s="272"/>
    </row>
    <row r="1425" spans="1:20" ht="51">
      <c r="A1425" s="191">
        <v>595</v>
      </c>
      <c r="B1425" s="68"/>
      <c r="C1425" s="212" t="s">
        <v>609</v>
      </c>
      <c r="D1425" s="213">
        <v>45782</v>
      </c>
      <c r="E1425" s="191" t="s">
        <v>4190</v>
      </c>
      <c r="F1425" s="191" t="s">
        <v>3</v>
      </c>
      <c r="G1425" s="191">
        <v>2282936</v>
      </c>
      <c r="H1425" s="68"/>
      <c r="I1425" s="197" t="s">
        <v>5419</v>
      </c>
      <c r="J1425" s="68"/>
      <c r="K1425" s="68"/>
      <c r="L1425" s="68"/>
      <c r="M1425" s="68"/>
      <c r="N1425" s="348"/>
      <c r="O1425" s="348"/>
      <c r="P1425" s="214">
        <v>0</v>
      </c>
      <c r="Q1425" s="214">
        <v>556.5</v>
      </c>
      <c r="R1425" s="68" t="s">
        <v>1479</v>
      </c>
      <c r="S1425" s="349"/>
      <c r="T1425" s="272"/>
    </row>
    <row r="1426" spans="1:20" ht="76.5">
      <c r="A1426" s="191">
        <v>342</v>
      </c>
      <c r="B1426" s="68"/>
      <c r="C1426" s="212" t="s">
        <v>137</v>
      </c>
      <c r="D1426" s="213">
        <v>45782</v>
      </c>
      <c r="E1426" s="191" t="s">
        <v>4191</v>
      </c>
      <c r="F1426" s="191" t="s">
        <v>6</v>
      </c>
      <c r="G1426" s="191">
        <v>2215033</v>
      </c>
      <c r="H1426" s="68"/>
      <c r="I1426" s="197" t="s">
        <v>5420</v>
      </c>
      <c r="J1426" s="68"/>
      <c r="K1426" s="68"/>
      <c r="L1426" s="68"/>
      <c r="M1426" s="68"/>
      <c r="N1426" s="348"/>
      <c r="O1426" s="348"/>
      <c r="P1426" s="214">
        <v>0</v>
      </c>
      <c r="Q1426" s="214">
        <v>6349870.1399999997</v>
      </c>
      <c r="R1426" s="68" t="s">
        <v>1479</v>
      </c>
      <c r="S1426" s="349"/>
      <c r="T1426" s="272"/>
    </row>
    <row r="1427" spans="1:20" ht="51">
      <c r="A1427" s="191">
        <v>206</v>
      </c>
      <c r="B1427" s="68"/>
      <c r="C1427" s="212" t="s">
        <v>87</v>
      </c>
      <c r="D1427" s="213">
        <v>45782</v>
      </c>
      <c r="E1427" s="191" t="s">
        <v>4192</v>
      </c>
      <c r="F1427" s="191" t="s">
        <v>6</v>
      </c>
      <c r="G1427" s="191">
        <v>2215182</v>
      </c>
      <c r="H1427" s="68"/>
      <c r="I1427" s="197" t="s">
        <v>5421</v>
      </c>
      <c r="J1427" s="68"/>
      <c r="K1427" s="68"/>
      <c r="L1427" s="68"/>
      <c r="M1427" s="68"/>
      <c r="N1427" s="348"/>
      <c r="O1427" s="348"/>
      <c r="P1427" s="214">
        <v>0</v>
      </c>
      <c r="Q1427" s="214">
        <v>242625</v>
      </c>
      <c r="R1427" s="68" t="s">
        <v>1479</v>
      </c>
      <c r="S1427" s="349"/>
      <c r="T1427" s="272"/>
    </row>
    <row r="1428" spans="1:20" ht="51">
      <c r="A1428" s="191" t="s">
        <v>542</v>
      </c>
      <c r="B1428" s="68"/>
      <c r="C1428" s="212" t="s">
        <v>687</v>
      </c>
      <c r="D1428" s="213">
        <v>45782</v>
      </c>
      <c r="E1428" s="191" t="s">
        <v>4193</v>
      </c>
      <c r="F1428" s="191" t="s">
        <v>10</v>
      </c>
      <c r="G1428" s="191">
        <v>20093</v>
      </c>
      <c r="H1428" s="68"/>
      <c r="I1428" s="197" t="s">
        <v>5422</v>
      </c>
      <c r="J1428" s="68"/>
      <c r="K1428" s="68"/>
      <c r="L1428" s="68"/>
      <c r="M1428" s="68"/>
      <c r="N1428" s="348"/>
      <c r="O1428" s="348"/>
      <c r="P1428" s="214">
        <v>675.01</v>
      </c>
      <c r="Q1428" s="214">
        <v>0</v>
      </c>
      <c r="R1428" s="68" t="s">
        <v>1479</v>
      </c>
      <c r="S1428" s="349"/>
      <c r="T1428" s="272"/>
    </row>
    <row r="1429" spans="1:20" ht="51">
      <c r="A1429" s="191" t="s">
        <v>542</v>
      </c>
      <c r="B1429" s="68"/>
      <c r="C1429" s="212" t="s">
        <v>687</v>
      </c>
      <c r="D1429" s="213">
        <v>45782</v>
      </c>
      <c r="E1429" s="191" t="s">
        <v>4194</v>
      </c>
      <c r="F1429" s="191" t="s">
        <v>10</v>
      </c>
      <c r="G1429" s="191">
        <v>20092</v>
      </c>
      <c r="H1429" s="68"/>
      <c r="I1429" s="197" t="s">
        <v>5423</v>
      </c>
      <c r="J1429" s="68"/>
      <c r="K1429" s="68"/>
      <c r="L1429" s="68"/>
      <c r="M1429" s="68"/>
      <c r="N1429" s="348"/>
      <c r="O1429" s="348"/>
      <c r="P1429" s="214">
        <v>8005.74</v>
      </c>
      <c r="Q1429" s="214">
        <v>0</v>
      </c>
      <c r="R1429" s="68" t="s">
        <v>1479</v>
      </c>
      <c r="S1429" s="349"/>
      <c r="T1429" s="272"/>
    </row>
    <row r="1430" spans="1:20" ht="76.5">
      <c r="A1430" s="191" t="s">
        <v>542</v>
      </c>
      <c r="B1430" s="68"/>
      <c r="C1430" s="212" t="s">
        <v>687</v>
      </c>
      <c r="D1430" s="213">
        <v>45782</v>
      </c>
      <c r="E1430" s="191" t="s">
        <v>4195</v>
      </c>
      <c r="F1430" s="191" t="s">
        <v>10</v>
      </c>
      <c r="G1430" s="191">
        <v>1125967</v>
      </c>
      <c r="H1430" s="68"/>
      <c r="I1430" s="197" t="s">
        <v>5424</v>
      </c>
      <c r="J1430" s="68"/>
      <c r="K1430" s="68"/>
      <c r="L1430" s="68"/>
      <c r="M1430" s="68"/>
      <c r="N1430" s="348"/>
      <c r="O1430" s="348"/>
      <c r="P1430" s="214">
        <v>33015.660000000003</v>
      </c>
      <c r="Q1430" s="214">
        <v>0</v>
      </c>
      <c r="R1430" s="68" t="s">
        <v>1479</v>
      </c>
      <c r="S1430" s="349"/>
      <c r="T1430" s="272"/>
    </row>
    <row r="1431" spans="1:20" ht="63.75">
      <c r="A1431" s="191" t="s">
        <v>542</v>
      </c>
      <c r="B1431" s="68"/>
      <c r="C1431" s="212" t="s">
        <v>687</v>
      </c>
      <c r="D1431" s="213">
        <v>45782</v>
      </c>
      <c r="E1431" s="191" t="s">
        <v>4196</v>
      </c>
      <c r="F1431" s="191" t="s">
        <v>19</v>
      </c>
      <c r="G1431" s="191">
        <v>1125967</v>
      </c>
      <c r="H1431" s="68"/>
      <c r="I1431" s="197" t="s">
        <v>5425</v>
      </c>
      <c r="J1431" s="68"/>
      <c r="K1431" s="68"/>
      <c r="L1431" s="68"/>
      <c r="M1431" s="68"/>
      <c r="N1431" s="348"/>
      <c r="O1431" s="348"/>
      <c r="P1431" s="214">
        <v>33131686.75</v>
      </c>
      <c r="Q1431" s="214">
        <v>0</v>
      </c>
      <c r="R1431" s="68" t="s">
        <v>1479</v>
      </c>
      <c r="S1431" s="349"/>
      <c r="T1431" s="272"/>
    </row>
    <row r="1432" spans="1:20" ht="63.75">
      <c r="A1432" s="191">
        <v>513</v>
      </c>
      <c r="B1432" s="68"/>
      <c r="C1432" s="212" t="s">
        <v>160</v>
      </c>
      <c r="D1432" s="213">
        <v>45782</v>
      </c>
      <c r="E1432" s="191" t="s">
        <v>4197</v>
      </c>
      <c r="F1432" s="191" t="s">
        <v>14</v>
      </c>
      <c r="G1432" s="191">
        <v>3123494</v>
      </c>
      <c r="H1432" s="68"/>
      <c r="I1432" s="197" t="s">
        <v>5426</v>
      </c>
      <c r="J1432" s="68"/>
      <c r="K1432" s="68"/>
      <c r="L1432" s="68"/>
      <c r="M1432" s="68"/>
      <c r="N1432" s="348"/>
      <c r="O1432" s="348"/>
      <c r="P1432" s="214">
        <v>60</v>
      </c>
      <c r="Q1432" s="214">
        <v>0</v>
      </c>
      <c r="R1432" s="68" t="s">
        <v>1479</v>
      </c>
      <c r="S1432" s="349"/>
      <c r="T1432" s="272"/>
    </row>
    <row r="1433" spans="1:20" ht="63.75">
      <c r="A1433" s="191">
        <v>513</v>
      </c>
      <c r="B1433" s="68"/>
      <c r="C1433" s="212" t="s">
        <v>160</v>
      </c>
      <c r="D1433" s="213">
        <v>45782</v>
      </c>
      <c r="E1433" s="191" t="s">
        <v>4198</v>
      </c>
      <c r="F1433" s="191" t="s">
        <v>14</v>
      </c>
      <c r="G1433" s="191">
        <v>3123496</v>
      </c>
      <c r="H1433" s="68"/>
      <c r="I1433" s="197" t="s">
        <v>5427</v>
      </c>
      <c r="J1433" s="68"/>
      <c r="K1433" s="68"/>
      <c r="L1433" s="68"/>
      <c r="M1433" s="68"/>
      <c r="N1433" s="348"/>
      <c r="O1433" s="348"/>
      <c r="P1433" s="214">
        <v>60</v>
      </c>
      <c r="Q1433" s="214">
        <v>0</v>
      </c>
      <c r="R1433" s="68" t="s">
        <v>1479</v>
      </c>
      <c r="S1433" s="349"/>
      <c r="T1433" s="272"/>
    </row>
    <row r="1434" spans="1:20" ht="76.5">
      <c r="A1434" s="191">
        <v>513</v>
      </c>
      <c r="B1434" s="68"/>
      <c r="C1434" s="212" t="s">
        <v>160</v>
      </c>
      <c r="D1434" s="213">
        <v>45782</v>
      </c>
      <c r="E1434" s="191" t="s">
        <v>4199</v>
      </c>
      <c r="F1434" s="191" t="s">
        <v>10</v>
      </c>
      <c r="G1434" s="191">
        <v>1125973</v>
      </c>
      <c r="H1434" s="68"/>
      <c r="I1434" s="197" t="s">
        <v>5428</v>
      </c>
      <c r="J1434" s="68"/>
      <c r="K1434" s="68"/>
      <c r="L1434" s="68"/>
      <c r="M1434" s="68"/>
      <c r="N1434" s="348"/>
      <c r="O1434" s="348"/>
      <c r="P1434" s="214">
        <v>60</v>
      </c>
      <c r="Q1434" s="214">
        <v>0</v>
      </c>
      <c r="R1434" s="68" t="s">
        <v>1479</v>
      </c>
      <c r="S1434" s="349"/>
      <c r="T1434" s="272"/>
    </row>
    <row r="1435" spans="1:20" ht="89.25">
      <c r="A1435" s="191">
        <v>389</v>
      </c>
      <c r="B1435" s="68"/>
      <c r="C1435" s="212" t="s">
        <v>1401</v>
      </c>
      <c r="D1435" s="213">
        <v>45782</v>
      </c>
      <c r="E1435" s="191" t="s">
        <v>4200</v>
      </c>
      <c r="F1435" s="191" t="s">
        <v>10</v>
      </c>
      <c r="G1435" s="191">
        <v>1125982</v>
      </c>
      <c r="H1435" s="68"/>
      <c r="I1435" s="197" t="s">
        <v>5429</v>
      </c>
      <c r="J1435" s="68"/>
      <c r="K1435" s="68"/>
      <c r="L1435" s="68"/>
      <c r="M1435" s="68"/>
      <c r="N1435" s="348"/>
      <c r="O1435" s="348"/>
      <c r="P1435" s="214">
        <v>60</v>
      </c>
      <c r="Q1435" s="214">
        <v>0</v>
      </c>
      <c r="R1435" s="68" t="s">
        <v>1479</v>
      </c>
      <c r="S1435" s="349"/>
      <c r="T1435" s="272"/>
    </row>
    <row r="1436" spans="1:20" ht="76.5">
      <c r="A1436" s="191">
        <v>117</v>
      </c>
      <c r="B1436" s="68"/>
      <c r="C1436" s="212" t="s">
        <v>54</v>
      </c>
      <c r="D1436" s="213">
        <v>45782</v>
      </c>
      <c r="E1436" s="191" t="s">
        <v>4201</v>
      </c>
      <c r="F1436" s="191" t="s">
        <v>10</v>
      </c>
      <c r="G1436" s="191">
        <v>1125983</v>
      </c>
      <c r="H1436" s="68"/>
      <c r="I1436" s="197" t="s">
        <v>5430</v>
      </c>
      <c r="J1436" s="68"/>
      <c r="K1436" s="68"/>
      <c r="L1436" s="68"/>
      <c r="M1436" s="68"/>
      <c r="N1436" s="348"/>
      <c r="O1436" s="348"/>
      <c r="P1436" s="214">
        <v>60</v>
      </c>
      <c r="Q1436" s="214">
        <v>0</v>
      </c>
      <c r="R1436" s="68" t="s">
        <v>1479</v>
      </c>
      <c r="S1436" s="349"/>
      <c r="T1436" s="272"/>
    </row>
    <row r="1437" spans="1:20" ht="38.25">
      <c r="A1437" s="191">
        <v>266</v>
      </c>
      <c r="B1437" s="68"/>
      <c r="C1437" s="212" t="s">
        <v>1264</v>
      </c>
      <c r="D1437" s="213">
        <v>45783</v>
      </c>
      <c r="E1437" s="191" t="s">
        <v>4202</v>
      </c>
      <c r="F1437" s="191" t="s">
        <v>3</v>
      </c>
      <c r="G1437" s="191">
        <v>2283214</v>
      </c>
      <c r="H1437" s="68"/>
      <c r="I1437" s="197" t="s">
        <v>5431</v>
      </c>
      <c r="J1437" s="68"/>
      <c r="K1437" s="68"/>
      <c r="L1437" s="68"/>
      <c r="M1437" s="68"/>
      <c r="N1437" s="348"/>
      <c r="O1437" s="348"/>
      <c r="P1437" s="214">
        <v>0</v>
      </c>
      <c r="Q1437" s="214">
        <v>5102.53</v>
      </c>
      <c r="R1437" s="68" t="s">
        <v>1479</v>
      </c>
      <c r="S1437" s="349"/>
      <c r="T1437" s="272"/>
    </row>
    <row r="1438" spans="1:20" ht="51">
      <c r="A1438" s="191">
        <v>16</v>
      </c>
      <c r="B1438" s="68"/>
      <c r="C1438" s="212" t="s">
        <v>40</v>
      </c>
      <c r="D1438" s="213">
        <v>45783</v>
      </c>
      <c r="E1438" s="191" t="s">
        <v>4203</v>
      </c>
      <c r="F1438" s="191" t="s">
        <v>3</v>
      </c>
      <c r="G1438" s="191">
        <v>2283241</v>
      </c>
      <c r="H1438" s="68"/>
      <c r="I1438" s="197" t="s">
        <v>5432</v>
      </c>
      <c r="J1438" s="68"/>
      <c r="K1438" s="68"/>
      <c r="L1438" s="68"/>
      <c r="M1438" s="68"/>
      <c r="N1438" s="348"/>
      <c r="O1438" s="348"/>
      <c r="P1438" s="214">
        <v>0</v>
      </c>
      <c r="Q1438" s="214">
        <v>2500</v>
      </c>
      <c r="R1438" s="68" t="s">
        <v>1479</v>
      </c>
      <c r="S1438" s="349"/>
      <c r="T1438" s="272"/>
    </row>
    <row r="1439" spans="1:20" ht="51">
      <c r="A1439" s="191">
        <v>389</v>
      </c>
      <c r="B1439" s="68"/>
      <c r="C1439" s="212" t="s">
        <v>1401</v>
      </c>
      <c r="D1439" s="213">
        <v>45783</v>
      </c>
      <c r="E1439" s="191" t="s">
        <v>4204</v>
      </c>
      <c r="F1439" s="191" t="s">
        <v>3</v>
      </c>
      <c r="G1439" s="191">
        <v>2283249</v>
      </c>
      <c r="H1439" s="68"/>
      <c r="I1439" s="197" t="s">
        <v>5433</v>
      </c>
      <c r="J1439" s="68"/>
      <c r="K1439" s="68"/>
      <c r="L1439" s="68"/>
      <c r="M1439" s="68"/>
      <c r="N1439" s="348"/>
      <c r="O1439" s="348"/>
      <c r="P1439" s="214">
        <v>0</v>
      </c>
      <c r="Q1439" s="214">
        <v>20</v>
      </c>
      <c r="R1439" s="68" t="s">
        <v>1479</v>
      </c>
      <c r="S1439" s="349"/>
      <c r="T1439" s="272"/>
    </row>
    <row r="1440" spans="1:20" ht="51">
      <c r="A1440" s="191">
        <v>76</v>
      </c>
      <c r="B1440" s="68"/>
      <c r="C1440" s="212" t="s">
        <v>48</v>
      </c>
      <c r="D1440" s="213">
        <v>45783</v>
      </c>
      <c r="E1440" s="191" t="s">
        <v>4205</v>
      </c>
      <c r="F1440" s="191" t="s">
        <v>3</v>
      </c>
      <c r="G1440" s="191">
        <v>2283250</v>
      </c>
      <c r="H1440" s="68"/>
      <c r="I1440" s="197" t="s">
        <v>5434</v>
      </c>
      <c r="J1440" s="68"/>
      <c r="K1440" s="68"/>
      <c r="L1440" s="68"/>
      <c r="M1440" s="68"/>
      <c r="N1440" s="348"/>
      <c r="O1440" s="348"/>
      <c r="P1440" s="214">
        <v>0</v>
      </c>
      <c r="Q1440" s="214">
        <v>407.5</v>
      </c>
      <c r="R1440" s="68" t="s">
        <v>1479</v>
      </c>
      <c r="S1440" s="349"/>
      <c r="T1440" s="272"/>
    </row>
    <row r="1441" spans="1:20" ht="38.25">
      <c r="A1441" s="191" t="s">
        <v>550</v>
      </c>
      <c r="B1441" s="68"/>
      <c r="C1441" s="212" t="s">
        <v>589</v>
      </c>
      <c r="D1441" s="213">
        <v>45783</v>
      </c>
      <c r="E1441" s="191" t="s">
        <v>4206</v>
      </c>
      <c r="F1441" s="191" t="s">
        <v>3</v>
      </c>
      <c r="G1441" s="191">
        <v>2283293</v>
      </c>
      <c r="H1441" s="68"/>
      <c r="I1441" s="197" t="s">
        <v>5435</v>
      </c>
      <c r="J1441" s="68"/>
      <c r="K1441" s="68"/>
      <c r="L1441" s="68"/>
      <c r="M1441" s="68"/>
      <c r="N1441" s="348"/>
      <c r="O1441" s="348"/>
      <c r="P1441" s="214">
        <v>0</v>
      </c>
      <c r="Q1441" s="214">
        <v>2225</v>
      </c>
      <c r="R1441" s="68" t="s">
        <v>1479</v>
      </c>
      <c r="S1441" s="349"/>
      <c r="T1441" s="272"/>
    </row>
    <row r="1442" spans="1:20" ht="51">
      <c r="A1442" s="191">
        <v>249</v>
      </c>
      <c r="B1442" s="68"/>
      <c r="C1442" s="212" t="s">
        <v>102</v>
      </c>
      <c r="D1442" s="213">
        <v>45783</v>
      </c>
      <c r="E1442" s="191" t="s">
        <v>4207</v>
      </c>
      <c r="F1442" s="191" t="s">
        <v>3</v>
      </c>
      <c r="G1442" s="191">
        <v>2283326</v>
      </c>
      <c r="H1442" s="68"/>
      <c r="I1442" s="197" t="s">
        <v>5436</v>
      </c>
      <c r="J1442" s="68"/>
      <c r="K1442" s="68"/>
      <c r="L1442" s="68"/>
      <c r="M1442" s="68"/>
      <c r="N1442" s="348"/>
      <c r="O1442" s="348"/>
      <c r="P1442" s="214">
        <v>0</v>
      </c>
      <c r="Q1442" s="214">
        <v>20.36</v>
      </c>
      <c r="R1442" s="68" t="s">
        <v>1479</v>
      </c>
      <c r="S1442" s="349"/>
      <c r="T1442" s="272"/>
    </row>
    <row r="1443" spans="1:20" ht="38.25">
      <c r="A1443" s="191">
        <v>46</v>
      </c>
      <c r="B1443" s="68"/>
      <c r="C1443" s="212" t="s">
        <v>1367</v>
      </c>
      <c r="D1443" s="213">
        <v>45783</v>
      </c>
      <c r="E1443" s="191" t="s">
        <v>4208</v>
      </c>
      <c r="F1443" s="191" t="s">
        <v>3</v>
      </c>
      <c r="G1443" s="191">
        <v>2283328</v>
      </c>
      <c r="H1443" s="68"/>
      <c r="I1443" s="197" t="s">
        <v>5437</v>
      </c>
      <c r="J1443" s="68"/>
      <c r="K1443" s="68"/>
      <c r="L1443" s="68"/>
      <c r="M1443" s="68"/>
      <c r="N1443" s="348"/>
      <c r="O1443" s="348"/>
      <c r="P1443" s="214">
        <v>0</v>
      </c>
      <c r="Q1443" s="214">
        <v>3000</v>
      </c>
      <c r="R1443" s="68" t="s">
        <v>1479</v>
      </c>
      <c r="S1443" s="349"/>
      <c r="T1443" s="272"/>
    </row>
    <row r="1444" spans="1:20" ht="38.25">
      <c r="A1444" s="191">
        <v>46</v>
      </c>
      <c r="B1444" s="68"/>
      <c r="C1444" s="212" t="s">
        <v>1367</v>
      </c>
      <c r="D1444" s="213">
        <v>45783</v>
      </c>
      <c r="E1444" s="191" t="s">
        <v>4209</v>
      </c>
      <c r="F1444" s="191" t="s">
        <v>3</v>
      </c>
      <c r="G1444" s="191">
        <v>2283332</v>
      </c>
      <c r="H1444" s="68"/>
      <c r="I1444" s="197" t="s">
        <v>5438</v>
      </c>
      <c r="J1444" s="68"/>
      <c r="K1444" s="68"/>
      <c r="L1444" s="68"/>
      <c r="M1444" s="68"/>
      <c r="N1444" s="348"/>
      <c r="O1444" s="348"/>
      <c r="P1444" s="214">
        <v>0</v>
      </c>
      <c r="Q1444" s="214">
        <v>1500</v>
      </c>
      <c r="R1444" s="68" t="s">
        <v>1479</v>
      </c>
      <c r="S1444" s="349"/>
      <c r="T1444" s="272"/>
    </row>
    <row r="1445" spans="1:20" ht="38.25">
      <c r="A1445" s="191" t="s">
        <v>550</v>
      </c>
      <c r="B1445" s="68"/>
      <c r="C1445" s="212" t="s">
        <v>589</v>
      </c>
      <c r="D1445" s="213">
        <v>45783</v>
      </c>
      <c r="E1445" s="191" t="s">
        <v>4210</v>
      </c>
      <c r="F1445" s="191" t="s">
        <v>3</v>
      </c>
      <c r="G1445" s="191">
        <v>2283334</v>
      </c>
      <c r="H1445" s="68"/>
      <c r="I1445" s="197" t="s">
        <v>5439</v>
      </c>
      <c r="J1445" s="68"/>
      <c r="K1445" s="68"/>
      <c r="L1445" s="68"/>
      <c r="M1445" s="68"/>
      <c r="N1445" s="348"/>
      <c r="O1445" s="348"/>
      <c r="P1445" s="214">
        <v>0</v>
      </c>
      <c r="Q1445" s="214">
        <v>10</v>
      </c>
      <c r="R1445" s="68" t="s">
        <v>2328</v>
      </c>
      <c r="S1445" s="349"/>
      <c r="T1445" s="272"/>
    </row>
    <row r="1446" spans="1:20" ht="51">
      <c r="A1446" s="191">
        <v>16</v>
      </c>
      <c r="B1446" s="68"/>
      <c r="C1446" s="212" t="s">
        <v>40</v>
      </c>
      <c r="D1446" s="213">
        <v>45783</v>
      </c>
      <c r="E1446" s="191" t="s">
        <v>4211</v>
      </c>
      <c r="F1446" s="191" t="s">
        <v>3</v>
      </c>
      <c r="G1446" s="191">
        <v>2283374</v>
      </c>
      <c r="H1446" s="68"/>
      <c r="I1446" s="197" t="s">
        <v>5440</v>
      </c>
      <c r="J1446" s="68"/>
      <c r="K1446" s="68"/>
      <c r="L1446" s="68"/>
      <c r="M1446" s="68"/>
      <c r="N1446" s="348"/>
      <c r="O1446" s="348"/>
      <c r="P1446" s="214">
        <v>0</v>
      </c>
      <c r="Q1446" s="214">
        <v>2500</v>
      </c>
      <c r="R1446" s="68" t="s">
        <v>1479</v>
      </c>
      <c r="S1446" s="349"/>
      <c r="T1446" s="272"/>
    </row>
    <row r="1447" spans="1:20" ht="51">
      <c r="A1447" s="191">
        <v>46</v>
      </c>
      <c r="B1447" s="68"/>
      <c r="C1447" s="212" t="s">
        <v>1367</v>
      </c>
      <c r="D1447" s="213">
        <v>45783</v>
      </c>
      <c r="E1447" s="191" t="s">
        <v>4212</v>
      </c>
      <c r="F1447" s="191" t="s">
        <v>3</v>
      </c>
      <c r="G1447" s="191">
        <v>2283402</v>
      </c>
      <c r="H1447" s="68"/>
      <c r="I1447" s="197" t="s">
        <v>5441</v>
      </c>
      <c r="J1447" s="68"/>
      <c r="K1447" s="68"/>
      <c r="L1447" s="68"/>
      <c r="M1447" s="68"/>
      <c r="N1447" s="348"/>
      <c r="O1447" s="348"/>
      <c r="P1447" s="214">
        <v>0</v>
      </c>
      <c r="Q1447" s="214">
        <v>835</v>
      </c>
      <c r="R1447" s="68" t="s">
        <v>1479</v>
      </c>
      <c r="S1447" s="349"/>
      <c r="T1447" s="272"/>
    </row>
    <row r="1448" spans="1:20" ht="51">
      <c r="A1448" s="191">
        <v>599</v>
      </c>
      <c r="B1448" s="68"/>
      <c r="C1448" s="212" t="s">
        <v>1245</v>
      </c>
      <c r="D1448" s="213">
        <v>45783</v>
      </c>
      <c r="E1448" s="191" t="s">
        <v>4213</v>
      </c>
      <c r="F1448" s="191" t="s">
        <v>3</v>
      </c>
      <c r="G1448" s="191">
        <v>2283441</v>
      </c>
      <c r="H1448" s="68"/>
      <c r="I1448" s="197" t="s">
        <v>5442</v>
      </c>
      <c r="J1448" s="68"/>
      <c r="K1448" s="68"/>
      <c r="L1448" s="68"/>
      <c r="M1448" s="68"/>
      <c r="N1448" s="348"/>
      <c r="O1448" s="348"/>
      <c r="P1448" s="214">
        <v>0</v>
      </c>
      <c r="Q1448" s="214">
        <v>28.5</v>
      </c>
      <c r="R1448" s="68" t="s">
        <v>1479</v>
      </c>
      <c r="S1448" s="349"/>
      <c r="T1448" s="272"/>
    </row>
    <row r="1449" spans="1:20" ht="38.25">
      <c r="A1449" s="191">
        <v>342</v>
      </c>
      <c r="B1449" s="68"/>
      <c r="C1449" s="212" t="s">
        <v>137</v>
      </c>
      <c r="D1449" s="213">
        <v>45783</v>
      </c>
      <c r="E1449" s="191" t="s">
        <v>4214</v>
      </c>
      <c r="F1449" s="191" t="s">
        <v>3</v>
      </c>
      <c r="G1449" s="191">
        <v>2283540</v>
      </c>
      <c r="H1449" s="68"/>
      <c r="I1449" s="197" t="s">
        <v>5443</v>
      </c>
      <c r="J1449" s="68"/>
      <c r="K1449" s="68"/>
      <c r="L1449" s="68"/>
      <c r="M1449" s="68"/>
      <c r="N1449" s="348"/>
      <c r="O1449" s="348"/>
      <c r="P1449" s="214">
        <v>0</v>
      </c>
      <c r="Q1449" s="214">
        <v>0.01</v>
      </c>
      <c r="R1449" s="68" t="s">
        <v>1479</v>
      </c>
      <c r="S1449" s="349"/>
      <c r="T1449" s="272"/>
    </row>
    <row r="1450" spans="1:20" ht="38.25">
      <c r="A1450" s="191">
        <v>342</v>
      </c>
      <c r="B1450" s="68"/>
      <c r="C1450" s="212" t="s">
        <v>137</v>
      </c>
      <c r="D1450" s="213">
        <v>45783</v>
      </c>
      <c r="E1450" s="191" t="s">
        <v>4215</v>
      </c>
      <c r="F1450" s="191" t="s">
        <v>3</v>
      </c>
      <c r="G1450" s="191">
        <v>2283541</v>
      </c>
      <c r="H1450" s="68"/>
      <c r="I1450" s="197" t="s">
        <v>5444</v>
      </c>
      <c r="J1450" s="68"/>
      <c r="K1450" s="68"/>
      <c r="L1450" s="68"/>
      <c r="M1450" s="68"/>
      <c r="N1450" s="348"/>
      <c r="O1450" s="348"/>
      <c r="P1450" s="214">
        <v>0</v>
      </c>
      <c r="Q1450" s="214">
        <v>0.01</v>
      </c>
      <c r="R1450" s="68" t="s">
        <v>1479</v>
      </c>
      <c r="S1450" s="349"/>
      <c r="T1450" s="272"/>
    </row>
    <row r="1451" spans="1:20" ht="51">
      <c r="A1451" s="191" t="s">
        <v>544</v>
      </c>
      <c r="B1451" s="68"/>
      <c r="C1451" s="212" t="s">
        <v>679</v>
      </c>
      <c r="D1451" s="213">
        <v>45783</v>
      </c>
      <c r="E1451" s="191" t="s">
        <v>4216</v>
      </c>
      <c r="F1451" s="191" t="s">
        <v>3</v>
      </c>
      <c r="G1451" s="191">
        <v>2283589</v>
      </c>
      <c r="H1451" s="68"/>
      <c r="I1451" s="197" t="s">
        <v>5445</v>
      </c>
      <c r="J1451" s="68"/>
      <c r="K1451" s="68"/>
      <c r="L1451" s="68"/>
      <c r="M1451" s="68"/>
      <c r="N1451" s="348"/>
      <c r="O1451" s="348"/>
      <c r="P1451" s="214">
        <v>0</v>
      </c>
      <c r="Q1451" s="214">
        <v>1260.3599999999999</v>
      </c>
      <c r="R1451" s="68" t="s">
        <v>1479</v>
      </c>
      <c r="S1451" s="349"/>
      <c r="T1451" s="272"/>
    </row>
    <row r="1452" spans="1:20" ht="51">
      <c r="A1452" s="191" t="s">
        <v>541</v>
      </c>
      <c r="B1452" s="68"/>
      <c r="C1452" s="212" t="s">
        <v>590</v>
      </c>
      <c r="D1452" s="213">
        <v>45783</v>
      </c>
      <c r="E1452" s="191" t="s">
        <v>4217</v>
      </c>
      <c r="F1452" s="191" t="s">
        <v>3</v>
      </c>
      <c r="G1452" s="191">
        <v>2283245</v>
      </c>
      <c r="H1452" s="68"/>
      <c r="I1452" s="197" t="s">
        <v>5446</v>
      </c>
      <c r="J1452" s="68"/>
      <c r="K1452" s="68"/>
      <c r="L1452" s="68"/>
      <c r="M1452" s="68"/>
      <c r="N1452" s="348"/>
      <c r="O1452" s="348"/>
      <c r="P1452" s="214">
        <v>0</v>
      </c>
      <c r="Q1452" s="214">
        <v>9765.81</v>
      </c>
      <c r="R1452" s="68" t="s">
        <v>1479</v>
      </c>
      <c r="S1452" s="349"/>
      <c r="T1452" s="272"/>
    </row>
    <row r="1453" spans="1:20" ht="38.25">
      <c r="A1453" s="191">
        <v>389</v>
      </c>
      <c r="B1453" s="68"/>
      <c r="C1453" s="212" t="s">
        <v>1401</v>
      </c>
      <c r="D1453" s="213">
        <v>45783</v>
      </c>
      <c r="E1453" s="191" t="s">
        <v>4218</v>
      </c>
      <c r="F1453" s="191" t="s">
        <v>3</v>
      </c>
      <c r="G1453" s="191">
        <v>2283344</v>
      </c>
      <c r="H1453" s="68"/>
      <c r="I1453" s="197" t="s">
        <v>5447</v>
      </c>
      <c r="J1453" s="68"/>
      <c r="K1453" s="68"/>
      <c r="L1453" s="68"/>
      <c r="M1453" s="68"/>
      <c r="N1453" s="348"/>
      <c r="O1453" s="348"/>
      <c r="P1453" s="214">
        <v>0</v>
      </c>
      <c r="Q1453" s="214">
        <v>82671.8</v>
      </c>
      <c r="R1453" s="68" t="s">
        <v>1479</v>
      </c>
      <c r="S1453" s="349"/>
      <c r="T1453" s="272"/>
    </row>
    <row r="1454" spans="1:20" ht="38.25">
      <c r="A1454" s="191">
        <v>389</v>
      </c>
      <c r="B1454" s="68"/>
      <c r="C1454" s="212" t="s">
        <v>1401</v>
      </c>
      <c r="D1454" s="213">
        <v>45783</v>
      </c>
      <c r="E1454" s="191" t="s">
        <v>4219</v>
      </c>
      <c r="F1454" s="191" t="s">
        <v>3</v>
      </c>
      <c r="G1454" s="191">
        <v>2283347</v>
      </c>
      <c r="H1454" s="68"/>
      <c r="I1454" s="197" t="s">
        <v>5448</v>
      </c>
      <c r="J1454" s="68"/>
      <c r="K1454" s="68"/>
      <c r="L1454" s="68"/>
      <c r="M1454" s="68"/>
      <c r="N1454" s="348"/>
      <c r="O1454" s="348"/>
      <c r="P1454" s="214">
        <v>0</v>
      </c>
      <c r="Q1454" s="214">
        <v>72097.45</v>
      </c>
      <c r="R1454" s="68" t="s">
        <v>1479</v>
      </c>
      <c r="S1454" s="349"/>
      <c r="T1454" s="272"/>
    </row>
    <row r="1455" spans="1:20" ht="76.5">
      <c r="A1455" s="191">
        <v>66</v>
      </c>
      <c r="B1455" s="68"/>
      <c r="C1455" s="212" t="s">
        <v>46</v>
      </c>
      <c r="D1455" s="213">
        <v>45783</v>
      </c>
      <c r="E1455" s="191" t="s">
        <v>4220</v>
      </c>
      <c r="F1455" s="191" t="s">
        <v>635</v>
      </c>
      <c r="G1455" s="191">
        <v>11835598</v>
      </c>
      <c r="H1455" s="68"/>
      <c r="I1455" s="197" t="s">
        <v>5449</v>
      </c>
      <c r="J1455" s="68"/>
      <c r="K1455" s="68"/>
      <c r="L1455" s="68"/>
      <c r="M1455" s="68"/>
      <c r="N1455" s="348"/>
      <c r="O1455" s="348"/>
      <c r="P1455" s="214">
        <v>0</v>
      </c>
      <c r="Q1455" s="214">
        <v>19636.919999999998</v>
      </c>
      <c r="R1455" s="68" t="s">
        <v>1479</v>
      </c>
      <c r="S1455" s="349"/>
      <c r="T1455" s="272"/>
    </row>
    <row r="1456" spans="1:20" ht="38.25">
      <c r="A1456" s="191">
        <v>291</v>
      </c>
      <c r="B1456" s="68"/>
      <c r="C1456" s="212" t="s">
        <v>119</v>
      </c>
      <c r="D1456" s="213">
        <v>45783</v>
      </c>
      <c r="E1456" s="191" t="s">
        <v>4221</v>
      </c>
      <c r="F1456" s="191" t="s">
        <v>635</v>
      </c>
      <c r="G1456" s="191">
        <v>11843616</v>
      </c>
      <c r="H1456" s="68"/>
      <c r="I1456" s="197" t="s">
        <v>5450</v>
      </c>
      <c r="J1456" s="68"/>
      <c r="K1456" s="68"/>
      <c r="L1456" s="68"/>
      <c r="M1456" s="68"/>
      <c r="N1456" s="348"/>
      <c r="O1456" s="348"/>
      <c r="P1456" s="214">
        <v>0</v>
      </c>
      <c r="Q1456" s="214">
        <v>23054</v>
      </c>
      <c r="R1456" s="68" t="s">
        <v>1479</v>
      </c>
      <c r="S1456" s="349"/>
      <c r="T1456" s="272"/>
    </row>
    <row r="1457" spans="1:20" ht="38.25">
      <c r="A1457" s="191">
        <v>291</v>
      </c>
      <c r="B1457" s="68"/>
      <c r="C1457" s="212" t="s">
        <v>119</v>
      </c>
      <c r="D1457" s="213">
        <v>45783</v>
      </c>
      <c r="E1457" s="191" t="s">
        <v>4222</v>
      </c>
      <c r="F1457" s="191" t="s">
        <v>635</v>
      </c>
      <c r="G1457" s="191">
        <v>11843635</v>
      </c>
      <c r="H1457" s="68"/>
      <c r="I1457" s="197" t="s">
        <v>5451</v>
      </c>
      <c r="J1457" s="68"/>
      <c r="K1457" s="68"/>
      <c r="L1457" s="68"/>
      <c r="M1457" s="68"/>
      <c r="N1457" s="348"/>
      <c r="O1457" s="348"/>
      <c r="P1457" s="214">
        <v>0</v>
      </c>
      <c r="Q1457" s="214">
        <v>2754</v>
      </c>
      <c r="R1457" s="68" t="s">
        <v>1479</v>
      </c>
      <c r="S1457" s="349"/>
      <c r="T1457" s="272"/>
    </row>
    <row r="1458" spans="1:20" ht="38.25">
      <c r="A1458" s="191">
        <v>291</v>
      </c>
      <c r="B1458" s="68"/>
      <c r="C1458" s="212" t="s">
        <v>119</v>
      </c>
      <c r="D1458" s="213">
        <v>45783</v>
      </c>
      <c r="E1458" s="191" t="s">
        <v>4223</v>
      </c>
      <c r="F1458" s="191" t="s">
        <v>635</v>
      </c>
      <c r="G1458" s="191">
        <v>11843660</v>
      </c>
      <c r="H1458" s="68"/>
      <c r="I1458" s="197" t="s">
        <v>5452</v>
      </c>
      <c r="J1458" s="68"/>
      <c r="K1458" s="68"/>
      <c r="L1458" s="68"/>
      <c r="M1458" s="68"/>
      <c r="N1458" s="348"/>
      <c r="O1458" s="348"/>
      <c r="P1458" s="214">
        <v>0</v>
      </c>
      <c r="Q1458" s="214">
        <v>28610</v>
      </c>
      <c r="R1458" s="68" t="s">
        <v>1479</v>
      </c>
      <c r="S1458" s="349"/>
      <c r="T1458" s="272"/>
    </row>
    <row r="1459" spans="1:20" ht="38.25">
      <c r="A1459" s="191">
        <v>291</v>
      </c>
      <c r="B1459" s="68"/>
      <c r="C1459" s="212" t="s">
        <v>119</v>
      </c>
      <c r="D1459" s="213">
        <v>45783</v>
      </c>
      <c r="E1459" s="191" t="s">
        <v>4224</v>
      </c>
      <c r="F1459" s="191" t="s">
        <v>635</v>
      </c>
      <c r="G1459" s="191">
        <v>11843694</v>
      </c>
      <c r="H1459" s="68"/>
      <c r="I1459" s="197" t="s">
        <v>5453</v>
      </c>
      <c r="J1459" s="68"/>
      <c r="K1459" s="68"/>
      <c r="L1459" s="68"/>
      <c r="M1459" s="68"/>
      <c r="N1459" s="348"/>
      <c r="O1459" s="348"/>
      <c r="P1459" s="214">
        <v>0</v>
      </c>
      <c r="Q1459" s="214">
        <v>3407</v>
      </c>
      <c r="R1459" s="68" t="s">
        <v>1479</v>
      </c>
      <c r="S1459" s="349"/>
      <c r="T1459" s="272"/>
    </row>
    <row r="1460" spans="1:20" ht="38.25">
      <c r="A1460" s="191">
        <v>291</v>
      </c>
      <c r="B1460" s="68"/>
      <c r="C1460" s="212" t="s">
        <v>119</v>
      </c>
      <c r="D1460" s="213">
        <v>45783</v>
      </c>
      <c r="E1460" s="191" t="s">
        <v>4225</v>
      </c>
      <c r="F1460" s="191" t="s">
        <v>635</v>
      </c>
      <c r="G1460" s="191">
        <v>11843739</v>
      </c>
      <c r="H1460" s="68"/>
      <c r="I1460" s="197" t="s">
        <v>5454</v>
      </c>
      <c r="J1460" s="68"/>
      <c r="K1460" s="68"/>
      <c r="L1460" s="68"/>
      <c r="M1460" s="68"/>
      <c r="N1460" s="348"/>
      <c r="O1460" s="348"/>
      <c r="P1460" s="214">
        <v>0</v>
      </c>
      <c r="Q1460" s="214">
        <v>1922</v>
      </c>
      <c r="R1460" s="68" t="s">
        <v>1479</v>
      </c>
      <c r="S1460" s="349"/>
      <c r="T1460" s="272"/>
    </row>
    <row r="1461" spans="1:20" ht="38.25">
      <c r="A1461" s="191">
        <v>291</v>
      </c>
      <c r="B1461" s="68"/>
      <c r="C1461" s="212" t="s">
        <v>119</v>
      </c>
      <c r="D1461" s="213">
        <v>45783</v>
      </c>
      <c r="E1461" s="191" t="s">
        <v>4226</v>
      </c>
      <c r="F1461" s="191" t="s">
        <v>635</v>
      </c>
      <c r="G1461" s="191">
        <v>11843712</v>
      </c>
      <c r="H1461" s="68"/>
      <c r="I1461" s="197" t="s">
        <v>5455</v>
      </c>
      <c r="J1461" s="68"/>
      <c r="K1461" s="68"/>
      <c r="L1461" s="68"/>
      <c r="M1461" s="68"/>
      <c r="N1461" s="348"/>
      <c r="O1461" s="348"/>
      <c r="P1461" s="214">
        <v>0</v>
      </c>
      <c r="Q1461" s="214">
        <v>7875</v>
      </c>
      <c r="R1461" s="68" t="s">
        <v>1479</v>
      </c>
      <c r="S1461" s="349"/>
      <c r="T1461" s="272"/>
    </row>
    <row r="1462" spans="1:20" ht="38.25">
      <c r="A1462" s="191">
        <v>291</v>
      </c>
      <c r="B1462" s="68"/>
      <c r="C1462" s="212" t="s">
        <v>119</v>
      </c>
      <c r="D1462" s="213">
        <v>45783</v>
      </c>
      <c r="E1462" s="191" t="s">
        <v>4227</v>
      </c>
      <c r="F1462" s="191" t="s">
        <v>635</v>
      </c>
      <c r="G1462" s="191">
        <v>11843740</v>
      </c>
      <c r="H1462" s="68"/>
      <c r="I1462" s="197" t="s">
        <v>5456</v>
      </c>
      <c r="J1462" s="68"/>
      <c r="K1462" s="68"/>
      <c r="L1462" s="68"/>
      <c r="M1462" s="68"/>
      <c r="N1462" s="348"/>
      <c r="O1462" s="348"/>
      <c r="P1462" s="214">
        <v>0</v>
      </c>
      <c r="Q1462" s="214">
        <v>17827</v>
      </c>
      <c r="R1462" s="68" t="s">
        <v>1479</v>
      </c>
      <c r="S1462" s="349"/>
      <c r="T1462" s="272"/>
    </row>
    <row r="1463" spans="1:20" ht="38.25">
      <c r="A1463" s="191">
        <v>291</v>
      </c>
      <c r="B1463" s="68"/>
      <c r="C1463" s="212" t="s">
        <v>119</v>
      </c>
      <c r="D1463" s="213">
        <v>45783</v>
      </c>
      <c r="E1463" s="191" t="s">
        <v>4228</v>
      </c>
      <c r="F1463" s="191" t="s">
        <v>635</v>
      </c>
      <c r="G1463" s="191">
        <v>11843860</v>
      </c>
      <c r="H1463" s="68"/>
      <c r="I1463" s="197" t="s">
        <v>5457</v>
      </c>
      <c r="J1463" s="68"/>
      <c r="K1463" s="68"/>
      <c r="L1463" s="68"/>
      <c r="M1463" s="68"/>
      <c r="N1463" s="348"/>
      <c r="O1463" s="348"/>
      <c r="P1463" s="214">
        <v>0</v>
      </c>
      <c r="Q1463" s="214">
        <v>12894.49</v>
      </c>
      <c r="R1463" s="68" t="s">
        <v>1479</v>
      </c>
      <c r="S1463" s="349"/>
      <c r="T1463" s="272"/>
    </row>
    <row r="1464" spans="1:20" ht="76.5">
      <c r="A1464" s="191">
        <v>66</v>
      </c>
      <c r="B1464" s="68"/>
      <c r="C1464" s="212" t="s">
        <v>46</v>
      </c>
      <c r="D1464" s="213">
        <v>45783</v>
      </c>
      <c r="E1464" s="191" t="s">
        <v>4229</v>
      </c>
      <c r="F1464" s="191" t="s">
        <v>635</v>
      </c>
      <c r="G1464" s="191">
        <v>11835600</v>
      </c>
      <c r="H1464" s="68"/>
      <c r="I1464" s="197" t="s">
        <v>5458</v>
      </c>
      <c r="J1464" s="68"/>
      <c r="K1464" s="68"/>
      <c r="L1464" s="68"/>
      <c r="M1464" s="68"/>
      <c r="N1464" s="348"/>
      <c r="O1464" s="348"/>
      <c r="P1464" s="214">
        <v>0</v>
      </c>
      <c r="Q1464" s="214">
        <v>39704.6</v>
      </c>
      <c r="R1464" s="68" t="s">
        <v>1479</v>
      </c>
      <c r="S1464" s="349"/>
      <c r="T1464" s="272"/>
    </row>
    <row r="1465" spans="1:20" ht="76.5">
      <c r="A1465" s="191">
        <v>66</v>
      </c>
      <c r="B1465" s="68"/>
      <c r="C1465" s="212" t="s">
        <v>46</v>
      </c>
      <c r="D1465" s="213">
        <v>45783</v>
      </c>
      <c r="E1465" s="191" t="s">
        <v>4230</v>
      </c>
      <c r="F1465" s="191" t="s">
        <v>635</v>
      </c>
      <c r="G1465" s="191">
        <v>11835602</v>
      </c>
      <c r="H1465" s="68"/>
      <c r="I1465" s="197" t="s">
        <v>5459</v>
      </c>
      <c r="J1465" s="68"/>
      <c r="K1465" s="68"/>
      <c r="L1465" s="68"/>
      <c r="M1465" s="68"/>
      <c r="N1465" s="348"/>
      <c r="O1465" s="348"/>
      <c r="P1465" s="214">
        <v>0</v>
      </c>
      <c r="Q1465" s="214">
        <v>5528.41</v>
      </c>
      <c r="R1465" s="68" t="s">
        <v>1479</v>
      </c>
      <c r="S1465" s="349"/>
      <c r="T1465" s="272"/>
    </row>
    <row r="1466" spans="1:20" ht="76.5">
      <c r="A1466" s="191">
        <v>66</v>
      </c>
      <c r="B1466" s="68"/>
      <c r="C1466" s="212" t="s">
        <v>46</v>
      </c>
      <c r="D1466" s="213">
        <v>45783</v>
      </c>
      <c r="E1466" s="191" t="s">
        <v>4231</v>
      </c>
      <c r="F1466" s="191" t="s">
        <v>635</v>
      </c>
      <c r="G1466" s="191">
        <v>11835604</v>
      </c>
      <c r="H1466" s="68"/>
      <c r="I1466" s="197" t="s">
        <v>5460</v>
      </c>
      <c r="J1466" s="68"/>
      <c r="K1466" s="68"/>
      <c r="L1466" s="68"/>
      <c r="M1466" s="68"/>
      <c r="N1466" s="348"/>
      <c r="O1466" s="348"/>
      <c r="P1466" s="214">
        <v>0</v>
      </c>
      <c r="Q1466" s="214">
        <v>20997.52</v>
      </c>
      <c r="R1466" s="68" t="s">
        <v>1479</v>
      </c>
      <c r="S1466" s="349"/>
      <c r="T1466" s="272"/>
    </row>
    <row r="1467" spans="1:20" ht="76.5">
      <c r="A1467" s="191">
        <v>66</v>
      </c>
      <c r="B1467" s="68"/>
      <c r="C1467" s="212" t="s">
        <v>46</v>
      </c>
      <c r="D1467" s="213">
        <v>45783</v>
      </c>
      <c r="E1467" s="191" t="s">
        <v>4232</v>
      </c>
      <c r="F1467" s="191" t="s">
        <v>635</v>
      </c>
      <c r="G1467" s="191">
        <v>11835606</v>
      </c>
      <c r="H1467" s="68"/>
      <c r="I1467" s="197" t="s">
        <v>5461</v>
      </c>
      <c r="J1467" s="68"/>
      <c r="K1467" s="68"/>
      <c r="L1467" s="68"/>
      <c r="M1467" s="68"/>
      <c r="N1467" s="348"/>
      <c r="O1467" s="348"/>
      <c r="P1467" s="214">
        <v>0</v>
      </c>
      <c r="Q1467" s="214">
        <v>8174.7</v>
      </c>
      <c r="R1467" s="68" t="s">
        <v>1479</v>
      </c>
      <c r="S1467" s="349"/>
      <c r="T1467" s="272"/>
    </row>
    <row r="1468" spans="1:20" ht="89.25">
      <c r="A1468" s="191">
        <v>66</v>
      </c>
      <c r="B1468" s="68"/>
      <c r="C1468" s="212" t="s">
        <v>46</v>
      </c>
      <c r="D1468" s="213">
        <v>45783</v>
      </c>
      <c r="E1468" s="191" t="s">
        <v>4233</v>
      </c>
      <c r="F1468" s="191" t="s">
        <v>635</v>
      </c>
      <c r="G1468" s="191">
        <v>11835610</v>
      </c>
      <c r="H1468" s="68"/>
      <c r="I1468" s="197" t="s">
        <v>5462</v>
      </c>
      <c r="J1468" s="68"/>
      <c r="K1468" s="68"/>
      <c r="L1468" s="68"/>
      <c r="M1468" s="68"/>
      <c r="N1468" s="348"/>
      <c r="O1468" s="348"/>
      <c r="P1468" s="214">
        <v>0</v>
      </c>
      <c r="Q1468" s="214">
        <v>5900.43</v>
      </c>
      <c r="R1468" s="68" t="s">
        <v>1479</v>
      </c>
      <c r="S1468" s="349"/>
      <c r="T1468" s="272"/>
    </row>
    <row r="1469" spans="1:20" ht="76.5">
      <c r="A1469" s="191">
        <v>66</v>
      </c>
      <c r="B1469" s="68"/>
      <c r="C1469" s="212" t="s">
        <v>46</v>
      </c>
      <c r="D1469" s="213">
        <v>45783</v>
      </c>
      <c r="E1469" s="191" t="s">
        <v>4234</v>
      </c>
      <c r="F1469" s="191" t="s">
        <v>635</v>
      </c>
      <c r="G1469" s="191">
        <v>11835608</v>
      </c>
      <c r="H1469" s="68"/>
      <c r="I1469" s="197" t="s">
        <v>5463</v>
      </c>
      <c r="J1469" s="68"/>
      <c r="K1469" s="68"/>
      <c r="L1469" s="68"/>
      <c r="M1469" s="68"/>
      <c r="N1469" s="348"/>
      <c r="O1469" s="348"/>
      <c r="P1469" s="214">
        <v>0</v>
      </c>
      <c r="Q1469" s="214">
        <v>4248.75</v>
      </c>
      <c r="R1469" s="68" t="s">
        <v>1479</v>
      </c>
      <c r="S1469" s="349"/>
      <c r="T1469" s="272"/>
    </row>
    <row r="1470" spans="1:20" ht="76.5">
      <c r="A1470" s="191">
        <v>66</v>
      </c>
      <c r="B1470" s="68"/>
      <c r="C1470" s="212" t="s">
        <v>46</v>
      </c>
      <c r="D1470" s="213">
        <v>45783</v>
      </c>
      <c r="E1470" s="191" t="s">
        <v>4235</v>
      </c>
      <c r="F1470" s="191" t="s">
        <v>635</v>
      </c>
      <c r="G1470" s="191">
        <v>11835614</v>
      </c>
      <c r="H1470" s="68"/>
      <c r="I1470" s="197" t="s">
        <v>5464</v>
      </c>
      <c r="J1470" s="68"/>
      <c r="K1470" s="68"/>
      <c r="L1470" s="68"/>
      <c r="M1470" s="68"/>
      <c r="N1470" s="348"/>
      <c r="O1470" s="348"/>
      <c r="P1470" s="214">
        <v>0</v>
      </c>
      <c r="Q1470" s="214">
        <v>3465.28</v>
      </c>
      <c r="R1470" s="68" t="s">
        <v>1479</v>
      </c>
      <c r="S1470" s="349"/>
      <c r="T1470" s="272"/>
    </row>
    <row r="1471" spans="1:20" ht="76.5">
      <c r="A1471" s="191">
        <v>66</v>
      </c>
      <c r="B1471" s="68"/>
      <c r="C1471" s="212" t="s">
        <v>46</v>
      </c>
      <c r="D1471" s="213">
        <v>45783</v>
      </c>
      <c r="E1471" s="191" t="s">
        <v>4236</v>
      </c>
      <c r="F1471" s="191" t="s">
        <v>635</v>
      </c>
      <c r="G1471" s="191">
        <v>11835620</v>
      </c>
      <c r="H1471" s="68"/>
      <c r="I1471" s="197" t="s">
        <v>5465</v>
      </c>
      <c r="J1471" s="68"/>
      <c r="K1471" s="68"/>
      <c r="L1471" s="68"/>
      <c r="M1471" s="68"/>
      <c r="N1471" s="348"/>
      <c r="O1471" s="348"/>
      <c r="P1471" s="214">
        <v>0</v>
      </c>
      <c r="Q1471" s="214">
        <v>3405.65</v>
      </c>
      <c r="R1471" s="68" t="s">
        <v>1479</v>
      </c>
      <c r="S1471" s="349"/>
      <c r="T1471" s="272"/>
    </row>
    <row r="1472" spans="1:20" ht="76.5">
      <c r="A1472" s="191">
        <v>66</v>
      </c>
      <c r="B1472" s="68"/>
      <c r="C1472" s="212" t="s">
        <v>46</v>
      </c>
      <c r="D1472" s="213">
        <v>45783</v>
      </c>
      <c r="E1472" s="191" t="s">
        <v>4237</v>
      </c>
      <c r="F1472" s="191" t="s">
        <v>635</v>
      </c>
      <c r="G1472" s="191">
        <v>11835612</v>
      </c>
      <c r="H1472" s="68"/>
      <c r="I1472" s="197" t="s">
        <v>5466</v>
      </c>
      <c r="J1472" s="68"/>
      <c r="K1472" s="68"/>
      <c r="L1472" s="68"/>
      <c r="M1472" s="68"/>
      <c r="N1472" s="348"/>
      <c r="O1472" s="348"/>
      <c r="P1472" s="214">
        <v>0</v>
      </c>
      <c r="Q1472" s="214">
        <v>39632.99</v>
      </c>
      <c r="R1472" s="68" t="s">
        <v>1479</v>
      </c>
      <c r="S1472" s="349"/>
      <c r="T1472" s="272"/>
    </row>
    <row r="1473" spans="1:20" ht="76.5">
      <c r="A1473" s="191">
        <v>66</v>
      </c>
      <c r="B1473" s="68"/>
      <c r="C1473" s="212" t="s">
        <v>46</v>
      </c>
      <c r="D1473" s="213">
        <v>45783</v>
      </c>
      <c r="E1473" s="191" t="s">
        <v>4238</v>
      </c>
      <c r="F1473" s="191" t="s">
        <v>635</v>
      </c>
      <c r="G1473" s="191">
        <v>11835624</v>
      </c>
      <c r="H1473" s="68"/>
      <c r="I1473" s="197" t="s">
        <v>5467</v>
      </c>
      <c r="J1473" s="68"/>
      <c r="K1473" s="68"/>
      <c r="L1473" s="68"/>
      <c r="M1473" s="68"/>
      <c r="N1473" s="348"/>
      <c r="O1473" s="348"/>
      <c r="P1473" s="214">
        <v>0</v>
      </c>
      <c r="Q1473" s="214">
        <v>60921.5</v>
      </c>
      <c r="R1473" s="68" t="s">
        <v>1479</v>
      </c>
      <c r="S1473" s="349"/>
      <c r="T1473" s="272"/>
    </row>
    <row r="1474" spans="1:20" ht="76.5">
      <c r="A1474" s="191">
        <v>66</v>
      </c>
      <c r="B1474" s="68"/>
      <c r="C1474" s="212" t="s">
        <v>46</v>
      </c>
      <c r="D1474" s="213">
        <v>45783</v>
      </c>
      <c r="E1474" s="191" t="s">
        <v>4239</v>
      </c>
      <c r="F1474" s="191" t="s">
        <v>635</v>
      </c>
      <c r="G1474" s="191">
        <v>11835618</v>
      </c>
      <c r="H1474" s="68"/>
      <c r="I1474" s="197" t="s">
        <v>5465</v>
      </c>
      <c r="J1474" s="68"/>
      <c r="K1474" s="68"/>
      <c r="L1474" s="68"/>
      <c r="M1474" s="68"/>
      <c r="N1474" s="348"/>
      <c r="O1474" s="348"/>
      <c r="P1474" s="214">
        <v>0</v>
      </c>
      <c r="Q1474" s="214">
        <v>7980.65</v>
      </c>
      <c r="R1474" s="68" t="s">
        <v>1479</v>
      </c>
      <c r="S1474" s="349"/>
      <c r="T1474" s="272"/>
    </row>
    <row r="1475" spans="1:20" ht="89.25">
      <c r="A1475" s="191">
        <v>66</v>
      </c>
      <c r="B1475" s="68"/>
      <c r="C1475" s="212" t="s">
        <v>46</v>
      </c>
      <c r="D1475" s="213">
        <v>45783</v>
      </c>
      <c r="E1475" s="191" t="s">
        <v>4240</v>
      </c>
      <c r="F1475" s="191" t="s">
        <v>635</v>
      </c>
      <c r="G1475" s="191">
        <v>11835622</v>
      </c>
      <c r="H1475" s="68"/>
      <c r="I1475" s="197" t="s">
        <v>5468</v>
      </c>
      <c r="J1475" s="68"/>
      <c r="K1475" s="68"/>
      <c r="L1475" s="68"/>
      <c r="M1475" s="68"/>
      <c r="N1475" s="348"/>
      <c r="O1475" s="348"/>
      <c r="P1475" s="214">
        <v>0</v>
      </c>
      <c r="Q1475" s="214">
        <v>23866.23</v>
      </c>
      <c r="R1475" s="68" t="s">
        <v>1479</v>
      </c>
      <c r="S1475" s="349"/>
      <c r="T1475" s="272"/>
    </row>
    <row r="1476" spans="1:20" ht="76.5">
      <c r="A1476" s="191">
        <v>66</v>
      </c>
      <c r="B1476" s="68"/>
      <c r="C1476" s="212" t="s">
        <v>46</v>
      </c>
      <c r="D1476" s="213">
        <v>45783</v>
      </c>
      <c r="E1476" s="191" t="s">
        <v>4241</v>
      </c>
      <c r="F1476" s="191" t="s">
        <v>635</v>
      </c>
      <c r="G1476" s="191">
        <v>11835616</v>
      </c>
      <c r="H1476" s="68"/>
      <c r="I1476" s="197" t="s">
        <v>5469</v>
      </c>
      <c r="J1476" s="68"/>
      <c r="K1476" s="68"/>
      <c r="L1476" s="68"/>
      <c r="M1476" s="68"/>
      <c r="N1476" s="348"/>
      <c r="O1476" s="348"/>
      <c r="P1476" s="214">
        <v>0</v>
      </c>
      <c r="Q1476" s="214">
        <v>15245.52</v>
      </c>
      <c r="R1476" s="68" t="s">
        <v>1479</v>
      </c>
      <c r="S1476" s="349"/>
      <c r="T1476" s="272"/>
    </row>
    <row r="1477" spans="1:20" ht="76.5">
      <c r="A1477" s="191">
        <v>66</v>
      </c>
      <c r="B1477" s="68"/>
      <c r="C1477" s="212" t="s">
        <v>46</v>
      </c>
      <c r="D1477" s="213">
        <v>45783</v>
      </c>
      <c r="E1477" s="191" t="s">
        <v>4242</v>
      </c>
      <c r="F1477" s="191" t="s">
        <v>635</v>
      </c>
      <c r="G1477" s="191">
        <v>11835626</v>
      </c>
      <c r="H1477" s="68"/>
      <c r="I1477" s="197" t="s">
        <v>5470</v>
      </c>
      <c r="J1477" s="68"/>
      <c r="K1477" s="68"/>
      <c r="L1477" s="68"/>
      <c r="M1477" s="68"/>
      <c r="N1477" s="348"/>
      <c r="O1477" s="348"/>
      <c r="P1477" s="214">
        <v>0</v>
      </c>
      <c r="Q1477" s="214">
        <v>5775.03</v>
      </c>
      <c r="R1477" s="68" t="s">
        <v>1479</v>
      </c>
      <c r="S1477" s="349"/>
      <c r="T1477" s="272"/>
    </row>
    <row r="1478" spans="1:20" ht="76.5">
      <c r="A1478" s="191">
        <v>66</v>
      </c>
      <c r="B1478" s="68"/>
      <c r="C1478" s="212" t="s">
        <v>46</v>
      </c>
      <c r="D1478" s="213">
        <v>45783</v>
      </c>
      <c r="E1478" s="191" t="s">
        <v>4243</v>
      </c>
      <c r="F1478" s="191" t="s">
        <v>635</v>
      </c>
      <c r="G1478" s="191">
        <v>11857875</v>
      </c>
      <c r="H1478" s="68"/>
      <c r="I1478" s="197" t="s">
        <v>5471</v>
      </c>
      <c r="J1478" s="68"/>
      <c r="K1478" s="68"/>
      <c r="L1478" s="68"/>
      <c r="M1478" s="68"/>
      <c r="N1478" s="348"/>
      <c r="O1478" s="348"/>
      <c r="P1478" s="214">
        <v>0</v>
      </c>
      <c r="Q1478" s="214">
        <v>408.93</v>
      </c>
      <c r="R1478" s="68" t="s">
        <v>1479</v>
      </c>
      <c r="S1478" s="349"/>
      <c r="T1478" s="272"/>
    </row>
    <row r="1479" spans="1:20" ht="76.5">
      <c r="A1479" s="191">
        <v>66</v>
      </c>
      <c r="B1479" s="68"/>
      <c r="C1479" s="212" t="s">
        <v>46</v>
      </c>
      <c r="D1479" s="213">
        <v>45783</v>
      </c>
      <c r="E1479" s="191" t="s">
        <v>4244</v>
      </c>
      <c r="F1479" s="191" t="s">
        <v>635</v>
      </c>
      <c r="G1479" s="191">
        <v>11835630</v>
      </c>
      <c r="H1479" s="68"/>
      <c r="I1479" s="197" t="s">
        <v>5472</v>
      </c>
      <c r="J1479" s="68"/>
      <c r="K1479" s="68"/>
      <c r="L1479" s="68"/>
      <c r="M1479" s="68"/>
      <c r="N1479" s="348"/>
      <c r="O1479" s="348"/>
      <c r="P1479" s="214">
        <v>0</v>
      </c>
      <c r="Q1479" s="214">
        <v>151423.44</v>
      </c>
      <c r="R1479" s="68" t="s">
        <v>1479</v>
      </c>
      <c r="S1479" s="349"/>
      <c r="T1479" s="272"/>
    </row>
    <row r="1480" spans="1:20" ht="76.5">
      <c r="A1480" s="191">
        <v>66</v>
      </c>
      <c r="B1480" s="68"/>
      <c r="C1480" s="212" t="s">
        <v>46</v>
      </c>
      <c r="D1480" s="213">
        <v>45783</v>
      </c>
      <c r="E1480" s="191" t="s">
        <v>4245</v>
      </c>
      <c r="F1480" s="191" t="s">
        <v>635</v>
      </c>
      <c r="G1480" s="191">
        <v>11835637</v>
      </c>
      <c r="H1480" s="68"/>
      <c r="I1480" s="197" t="s">
        <v>5473</v>
      </c>
      <c r="J1480" s="68"/>
      <c r="K1480" s="68"/>
      <c r="L1480" s="68"/>
      <c r="M1480" s="68"/>
      <c r="N1480" s="348"/>
      <c r="O1480" s="348"/>
      <c r="P1480" s="214">
        <v>0</v>
      </c>
      <c r="Q1480" s="214">
        <v>116799.79</v>
      </c>
      <c r="R1480" s="68" t="s">
        <v>1479</v>
      </c>
      <c r="S1480" s="349"/>
      <c r="T1480" s="272"/>
    </row>
    <row r="1481" spans="1:20" ht="76.5">
      <c r="A1481" s="191">
        <v>66</v>
      </c>
      <c r="B1481" s="68"/>
      <c r="C1481" s="212" t="s">
        <v>46</v>
      </c>
      <c r="D1481" s="213">
        <v>45783</v>
      </c>
      <c r="E1481" s="191" t="s">
        <v>4246</v>
      </c>
      <c r="F1481" s="191" t="s">
        <v>635</v>
      </c>
      <c r="G1481" s="191">
        <v>11835632</v>
      </c>
      <c r="H1481" s="68"/>
      <c r="I1481" s="197" t="s">
        <v>5474</v>
      </c>
      <c r="J1481" s="68"/>
      <c r="K1481" s="68"/>
      <c r="L1481" s="68"/>
      <c r="M1481" s="68"/>
      <c r="N1481" s="348"/>
      <c r="O1481" s="348"/>
      <c r="P1481" s="214">
        <v>0</v>
      </c>
      <c r="Q1481" s="214">
        <v>86020.01</v>
      </c>
      <c r="R1481" s="68" t="s">
        <v>1479</v>
      </c>
      <c r="S1481" s="349"/>
      <c r="T1481" s="272"/>
    </row>
    <row r="1482" spans="1:20" ht="89.25">
      <c r="A1482" s="191">
        <v>66</v>
      </c>
      <c r="B1482" s="68"/>
      <c r="C1482" s="212" t="s">
        <v>46</v>
      </c>
      <c r="D1482" s="213">
        <v>45783</v>
      </c>
      <c r="E1482" s="191" t="s">
        <v>4247</v>
      </c>
      <c r="F1482" s="191" t="s">
        <v>635</v>
      </c>
      <c r="G1482" s="191">
        <v>11835636</v>
      </c>
      <c r="H1482" s="68"/>
      <c r="I1482" s="197" t="s">
        <v>5475</v>
      </c>
      <c r="J1482" s="68"/>
      <c r="K1482" s="68"/>
      <c r="L1482" s="68"/>
      <c r="M1482" s="68"/>
      <c r="N1482" s="348"/>
      <c r="O1482" s="348"/>
      <c r="P1482" s="214">
        <v>0</v>
      </c>
      <c r="Q1482" s="214">
        <v>30624.67</v>
      </c>
      <c r="R1482" s="68" t="s">
        <v>1479</v>
      </c>
      <c r="S1482" s="349"/>
      <c r="T1482" s="272"/>
    </row>
    <row r="1483" spans="1:20" ht="76.5">
      <c r="A1483" s="191">
        <v>66</v>
      </c>
      <c r="B1483" s="68"/>
      <c r="C1483" s="212" t="s">
        <v>46</v>
      </c>
      <c r="D1483" s="213">
        <v>45783</v>
      </c>
      <c r="E1483" s="191" t="s">
        <v>4248</v>
      </c>
      <c r="F1483" s="191" t="s">
        <v>635</v>
      </c>
      <c r="G1483" s="191">
        <v>11835633</v>
      </c>
      <c r="H1483" s="68"/>
      <c r="I1483" s="197" t="s">
        <v>5476</v>
      </c>
      <c r="J1483" s="68"/>
      <c r="K1483" s="68"/>
      <c r="L1483" s="68"/>
      <c r="M1483" s="68"/>
      <c r="N1483" s="348"/>
      <c r="O1483" s="348"/>
      <c r="P1483" s="214">
        <v>0</v>
      </c>
      <c r="Q1483" s="214">
        <v>456058.6</v>
      </c>
      <c r="R1483" s="68" t="s">
        <v>1479</v>
      </c>
      <c r="S1483" s="349"/>
      <c r="T1483" s="272"/>
    </row>
    <row r="1484" spans="1:20" ht="76.5">
      <c r="A1484" s="191">
        <v>66</v>
      </c>
      <c r="B1484" s="68"/>
      <c r="C1484" s="212" t="s">
        <v>46</v>
      </c>
      <c r="D1484" s="213">
        <v>45783</v>
      </c>
      <c r="E1484" s="191" t="s">
        <v>4249</v>
      </c>
      <c r="F1484" s="191" t="s">
        <v>635</v>
      </c>
      <c r="G1484" s="191">
        <v>11835640</v>
      </c>
      <c r="H1484" s="68"/>
      <c r="I1484" s="197" t="s">
        <v>5477</v>
      </c>
      <c r="J1484" s="68"/>
      <c r="K1484" s="68"/>
      <c r="L1484" s="68"/>
      <c r="M1484" s="68"/>
      <c r="N1484" s="348"/>
      <c r="O1484" s="348"/>
      <c r="P1484" s="214">
        <v>0</v>
      </c>
      <c r="Q1484" s="214">
        <v>5004.3100000000004</v>
      </c>
      <c r="R1484" s="68" t="s">
        <v>1479</v>
      </c>
      <c r="S1484" s="349"/>
      <c r="T1484" s="272"/>
    </row>
    <row r="1485" spans="1:20" ht="76.5">
      <c r="A1485" s="191">
        <v>66</v>
      </c>
      <c r="B1485" s="68"/>
      <c r="C1485" s="212" t="s">
        <v>46</v>
      </c>
      <c r="D1485" s="213">
        <v>45783</v>
      </c>
      <c r="E1485" s="191" t="s">
        <v>4250</v>
      </c>
      <c r="F1485" s="191" t="s">
        <v>635</v>
      </c>
      <c r="G1485" s="191">
        <v>11835644</v>
      </c>
      <c r="H1485" s="68"/>
      <c r="I1485" s="197" t="s">
        <v>5478</v>
      </c>
      <c r="J1485" s="68"/>
      <c r="K1485" s="68"/>
      <c r="L1485" s="68"/>
      <c r="M1485" s="68"/>
      <c r="N1485" s="348"/>
      <c r="O1485" s="348"/>
      <c r="P1485" s="214">
        <v>0</v>
      </c>
      <c r="Q1485" s="214">
        <v>86024.88</v>
      </c>
      <c r="R1485" s="68" t="s">
        <v>1479</v>
      </c>
      <c r="S1485" s="349"/>
      <c r="T1485" s="272"/>
    </row>
    <row r="1486" spans="1:20" ht="76.5">
      <c r="A1486" s="191">
        <v>66</v>
      </c>
      <c r="B1486" s="68"/>
      <c r="C1486" s="212" t="s">
        <v>46</v>
      </c>
      <c r="D1486" s="213">
        <v>45783</v>
      </c>
      <c r="E1486" s="191" t="s">
        <v>4251</v>
      </c>
      <c r="F1486" s="191" t="s">
        <v>635</v>
      </c>
      <c r="G1486" s="191">
        <v>11835645</v>
      </c>
      <c r="H1486" s="68"/>
      <c r="I1486" s="197" t="s">
        <v>5477</v>
      </c>
      <c r="J1486" s="68"/>
      <c r="K1486" s="68"/>
      <c r="L1486" s="68"/>
      <c r="M1486" s="68"/>
      <c r="N1486" s="348"/>
      <c r="O1486" s="348"/>
      <c r="P1486" s="214">
        <v>0</v>
      </c>
      <c r="Q1486" s="214">
        <v>6352.93</v>
      </c>
      <c r="R1486" s="68" t="s">
        <v>1479</v>
      </c>
      <c r="S1486" s="349"/>
      <c r="T1486" s="272"/>
    </row>
    <row r="1487" spans="1:20" ht="76.5">
      <c r="A1487" s="191">
        <v>66</v>
      </c>
      <c r="B1487" s="68"/>
      <c r="C1487" s="212" t="s">
        <v>46</v>
      </c>
      <c r="D1487" s="213">
        <v>45783</v>
      </c>
      <c r="E1487" s="191" t="s">
        <v>4252</v>
      </c>
      <c r="F1487" s="191" t="s">
        <v>635</v>
      </c>
      <c r="G1487" s="191">
        <v>11835641</v>
      </c>
      <c r="H1487" s="68"/>
      <c r="I1487" s="197" t="s">
        <v>5479</v>
      </c>
      <c r="J1487" s="68"/>
      <c r="K1487" s="68"/>
      <c r="L1487" s="68"/>
      <c r="M1487" s="68"/>
      <c r="N1487" s="348"/>
      <c r="O1487" s="348"/>
      <c r="P1487" s="214">
        <v>0</v>
      </c>
      <c r="Q1487" s="214">
        <v>169720.11</v>
      </c>
      <c r="R1487" s="68" t="s">
        <v>1479</v>
      </c>
      <c r="S1487" s="349"/>
      <c r="T1487" s="272"/>
    </row>
    <row r="1488" spans="1:20" ht="76.5">
      <c r="A1488" s="191">
        <v>66</v>
      </c>
      <c r="B1488" s="68"/>
      <c r="C1488" s="212" t="s">
        <v>46</v>
      </c>
      <c r="D1488" s="213">
        <v>45783</v>
      </c>
      <c r="E1488" s="191" t="s">
        <v>4253</v>
      </c>
      <c r="F1488" s="191" t="s">
        <v>635</v>
      </c>
      <c r="G1488" s="191">
        <v>11835648</v>
      </c>
      <c r="H1488" s="68"/>
      <c r="I1488" s="197" t="s">
        <v>5480</v>
      </c>
      <c r="J1488" s="68"/>
      <c r="K1488" s="68"/>
      <c r="L1488" s="68"/>
      <c r="M1488" s="68"/>
      <c r="N1488" s="348"/>
      <c r="O1488" s="348"/>
      <c r="P1488" s="214">
        <v>0</v>
      </c>
      <c r="Q1488" s="214">
        <v>300814.14</v>
      </c>
      <c r="R1488" s="68" t="s">
        <v>1479</v>
      </c>
      <c r="S1488" s="349"/>
      <c r="T1488" s="272"/>
    </row>
    <row r="1489" spans="1:20" ht="76.5">
      <c r="A1489" s="191">
        <v>66</v>
      </c>
      <c r="B1489" s="68"/>
      <c r="C1489" s="212" t="s">
        <v>46</v>
      </c>
      <c r="D1489" s="213">
        <v>45783</v>
      </c>
      <c r="E1489" s="191" t="s">
        <v>4254</v>
      </c>
      <c r="F1489" s="191" t="s">
        <v>635</v>
      </c>
      <c r="G1489" s="191">
        <v>11835649</v>
      </c>
      <c r="H1489" s="68"/>
      <c r="I1489" s="197" t="s">
        <v>5481</v>
      </c>
      <c r="J1489" s="68"/>
      <c r="K1489" s="68"/>
      <c r="L1489" s="68"/>
      <c r="M1489" s="68"/>
      <c r="N1489" s="348"/>
      <c r="O1489" s="348"/>
      <c r="P1489" s="214">
        <v>0</v>
      </c>
      <c r="Q1489" s="214">
        <v>8388.0400000000009</v>
      </c>
      <c r="R1489" s="68" t="s">
        <v>1479</v>
      </c>
      <c r="S1489" s="349"/>
      <c r="T1489" s="272"/>
    </row>
    <row r="1490" spans="1:20" ht="76.5">
      <c r="A1490" s="191">
        <v>66</v>
      </c>
      <c r="B1490" s="68"/>
      <c r="C1490" s="212" t="s">
        <v>46</v>
      </c>
      <c r="D1490" s="213">
        <v>45783</v>
      </c>
      <c r="E1490" s="191" t="s">
        <v>4255</v>
      </c>
      <c r="F1490" s="191" t="s">
        <v>635</v>
      </c>
      <c r="G1490" s="191">
        <v>11835647</v>
      </c>
      <c r="H1490" s="68"/>
      <c r="I1490" s="197" t="s">
        <v>5482</v>
      </c>
      <c r="J1490" s="68"/>
      <c r="K1490" s="68"/>
      <c r="L1490" s="68"/>
      <c r="M1490" s="68"/>
      <c r="N1490" s="348"/>
      <c r="O1490" s="348"/>
      <c r="P1490" s="214">
        <v>0</v>
      </c>
      <c r="Q1490" s="214">
        <v>35341.96</v>
      </c>
      <c r="R1490" s="68" t="s">
        <v>1479</v>
      </c>
      <c r="S1490" s="349"/>
      <c r="T1490" s="272"/>
    </row>
    <row r="1491" spans="1:20" ht="76.5">
      <c r="A1491" s="191">
        <v>66</v>
      </c>
      <c r="B1491" s="68"/>
      <c r="C1491" s="212" t="s">
        <v>46</v>
      </c>
      <c r="D1491" s="213">
        <v>45783</v>
      </c>
      <c r="E1491" s="191" t="s">
        <v>4256</v>
      </c>
      <c r="F1491" s="191" t="s">
        <v>635</v>
      </c>
      <c r="G1491" s="191">
        <v>11835652</v>
      </c>
      <c r="H1491" s="68"/>
      <c r="I1491" s="197" t="s">
        <v>5483</v>
      </c>
      <c r="J1491" s="68"/>
      <c r="K1491" s="68"/>
      <c r="L1491" s="68"/>
      <c r="M1491" s="68"/>
      <c r="N1491" s="348"/>
      <c r="O1491" s="348"/>
      <c r="P1491" s="214">
        <v>0</v>
      </c>
      <c r="Q1491" s="214">
        <v>73414.990000000005</v>
      </c>
      <c r="R1491" s="68" t="s">
        <v>1479</v>
      </c>
      <c r="S1491" s="349"/>
      <c r="T1491" s="272"/>
    </row>
    <row r="1492" spans="1:20" ht="76.5">
      <c r="A1492" s="191">
        <v>66</v>
      </c>
      <c r="B1492" s="68"/>
      <c r="C1492" s="212" t="s">
        <v>46</v>
      </c>
      <c r="D1492" s="213">
        <v>45783</v>
      </c>
      <c r="E1492" s="191" t="s">
        <v>4257</v>
      </c>
      <c r="F1492" s="191" t="s">
        <v>635</v>
      </c>
      <c r="G1492" s="191">
        <v>11835653</v>
      </c>
      <c r="H1492" s="68"/>
      <c r="I1492" s="197" t="s">
        <v>5484</v>
      </c>
      <c r="J1492" s="68"/>
      <c r="K1492" s="68"/>
      <c r="L1492" s="68"/>
      <c r="M1492" s="68"/>
      <c r="N1492" s="348"/>
      <c r="O1492" s="348"/>
      <c r="P1492" s="214">
        <v>0</v>
      </c>
      <c r="Q1492" s="214">
        <v>93056.09</v>
      </c>
      <c r="R1492" s="68" t="s">
        <v>1479</v>
      </c>
      <c r="S1492" s="349"/>
      <c r="T1492" s="272"/>
    </row>
    <row r="1493" spans="1:20" ht="76.5">
      <c r="A1493" s="191">
        <v>66</v>
      </c>
      <c r="B1493" s="68"/>
      <c r="C1493" s="212" t="s">
        <v>46</v>
      </c>
      <c r="D1493" s="213">
        <v>45783</v>
      </c>
      <c r="E1493" s="191" t="s">
        <v>4258</v>
      </c>
      <c r="F1493" s="191" t="s">
        <v>635</v>
      </c>
      <c r="G1493" s="191">
        <v>11835656</v>
      </c>
      <c r="H1493" s="68"/>
      <c r="I1493" s="197" t="s">
        <v>5485</v>
      </c>
      <c r="J1493" s="68"/>
      <c r="K1493" s="68"/>
      <c r="L1493" s="68"/>
      <c r="M1493" s="68"/>
      <c r="N1493" s="348"/>
      <c r="O1493" s="348"/>
      <c r="P1493" s="214">
        <v>0</v>
      </c>
      <c r="Q1493" s="214">
        <v>5405.04</v>
      </c>
      <c r="R1493" s="68" t="s">
        <v>1479</v>
      </c>
      <c r="S1493" s="349"/>
      <c r="T1493" s="272"/>
    </row>
    <row r="1494" spans="1:20" ht="76.5">
      <c r="A1494" s="191">
        <v>66</v>
      </c>
      <c r="B1494" s="68"/>
      <c r="C1494" s="212" t="s">
        <v>46</v>
      </c>
      <c r="D1494" s="213">
        <v>45783</v>
      </c>
      <c r="E1494" s="191" t="s">
        <v>4259</v>
      </c>
      <c r="F1494" s="191" t="s">
        <v>635</v>
      </c>
      <c r="G1494" s="191">
        <v>11835660</v>
      </c>
      <c r="H1494" s="68"/>
      <c r="I1494" s="197" t="s">
        <v>5486</v>
      </c>
      <c r="J1494" s="68"/>
      <c r="K1494" s="68"/>
      <c r="L1494" s="68"/>
      <c r="M1494" s="68"/>
      <c r="N1494" s="348"/>
      <c r="O1494" s="348"/>
      <c r="P1494" s="214">
        <v>0</v>
      </c>
      <c r="Q1494" s="214">
        <v>197736.34</v>
      </c>
      <c r="R1494" s="68" t="s">
        <v>1479</v>
      </c>
      <c r="S1494" s="349"/>
      <c r="T1494" s="272"/>
    </row>
    <row r="1495" spans="1:20" ht="76.5">
      <c r="A1495" s="191">
        <v>66</v>
      </c>
      <c r="B1495" s="68"/>
      <c r="C1495" s="212" t="s">
        <v>46</v>
      </c>
      <c r="D1495" s="213">
        <v>45783</v>
      </c>
      <c r="E1495" s="191" t="s">
        <v>4260</v>
      </c>
      <c r="F1495" s="191" t="s">
        <v>635</v>
      </c>
      <c r="G1495" s="191">
        <v>11835657</v>
      </c>
      <c r="H1495" s="68"/>
      <c r="I1495" s="197" t="s">
        <v>5487</v>
      </c>
      <c r="J1495" s="68"/>
      <c r="K1495" s="68"/>
      <c r="L1495" s="68"/>
      <c r="M1495" s="68"/>
      <c r="N1495" s="348"/>
      <c r="O1495" s="348"/>
      <c r="P1495" s="214">
        <v>0</v>
      </c>
      <c r="Q1495" s="214">
        <v>29981.48</v>
      </c>
      <c r="R1495" s="68" t="s">
        <v>1479</v>
      </c>
      <c r="S1495" s="349"/>
      <c r="T1495" s="272"/>
    </row>
    <row r="1496" spans="1:20" ht="76.5">
      <c r="A1496" s="191">
        <v>66</v>
      </c>
      <c r="B1496" s="68"/>
      <c r="C1496" s="212" t="s">
        <v>46</v>
      </c>
      <c r="D1496" s="213">
        <v>45783</v>
      </c>
      <c r="E1496" s="191" t="s">
        <v>4261</v>
      </c>
      <c r="F1496" s="191" t="s">
        <v>635</v>
      </c>
      <c r="G1496" s="191">
        <v>11835661</v>
      </c>
      <c r="H1496" s="68"/>
      <c r="I1496" s="197" t="s">
        <v>5488</v>
      </c>
      <c r="J1496" s="68"/>
      <c r="K1496" s="68"/>
      <c r="L1496" s="68"/>
      <c r="M1496" s="68"/>
      <c r="N1496" s="348"/>
      <c r="O1496" s="348"/>
      <c r="P1496" s="214">
        <v>0</v>
      </c>
      <c r="Q1496" s="214">
        <v>123091.77</v>
      </c>
      <c r="R1496" s="68" t="s">
        <v>1479</v>
      </c>
      <c r="S1496" s="349"/>
      <c r="T1496" s="272"/>
    </row>
    <row r="1497" spans="1:20" ht="76.5">
      <c r="A1497" s="191">
        <v>66</v>
      </c>
      <c r="B1497" s="68"/>
      <c r="C1497" s="212" t="s">
        <v>46</v>
      </c>
      <c r="D1497" s="213">
        <v>45783</v>
      </c>
      <c r="E1497" s="191" t="s">
        <v>4262</v>
      </c>
      <c r="F1497" s="191" t="s">
        <v>635</v>
      </c>
      <c r="G1497" s="191">
        <v>11835668</v>
      </c>
      <c r="H1497" s="68"/>
      <c r="I1497" s="197" t="s">
        <v>5489</v>
      </c>
      <c r="J1497" s="68"/>
      <c r="K1497" s="68"/>
      <c r="L1497" s="68"/>
      <c r="M1497" s="68"/>
      <c r="N1497" s="348"/>
      <c r="O1497" s="348"/>
      <c r="P1497" s="214">
        <v>0</v>
      </c>
      <c r="Q1497" s="214">
        <v>77034.55</v>
      </c>
      <c r="R1497" s="68" t="s">
        <v>1479</v>
      </c>
      <c r="S1497" s="349"/>
      <c r="T1497" s="272"/>
    </row>
    <row r="1498" spans="1:20" ht="76.5">
      <c r="A1498" s="191">
        <v>66</v>
      </c>
      <c r="B1498" s="68"/>
      <c r="C1498" s="212" t="s">
        <v>46</v>
      </c>
      <c r="D1498" s="213">
        <v>45783</v>
      </c>
      <c r="E1498" s="191" t="s">
        <v>4263</v>
      </c>
      <c r="F1498" s="191" t="s">
        <v>635</v>
      </c>
      <c r="G1498" s="191">
        <v>11835664</v>
      </c>
      <c r="H1498" s="68"/>
      <c r="I1498" s="197" t="s">
        <v>5490</v>
      </c>
      <c r="J1498" s="68"/>
      <c r="K1498" s="68"/>
      <c r="L1498" s="68"/>
      <c r="M1498" s="68"/>
      <c r="N1498" s="348"/>
      <c r="O1498" s="348"/>
      <c r="P1498" s="214">
        <v>0</v>
      </c>
      <c r="Q1498" s="214">
        <v>39849.14</v>
      </c>
      <c r="R1498" s="68" t="s">
        <v>1479</v>
      </c>
      <c r="S1498" s="349"/>
      <c r="T1498" s="272"/>
    </row>
    <row r="1499" spans="1:20" ht="76.5">
      <c r="A1499" s="191">
        <v>66</v>
      </c>
      <c r="B1499" s="68"/>
      <c r="C1499" s="212" t="s">
        <v>46</v>
      </c>
      <c r="D1499" s="213">
        <v>45783</v>
      </c>
      <c r="E1499" s="191" t="s">
        <v>4264</v>
      </c>
      <c r="F1499" s="191" t="s">
        <v>635</v>
      </c>
      <c r="G1499" s="191">
        <v>11835666</v>
      </c>
      <c r="H1499" s="68"/>
      <c r="I1499" s="197" t="s">
        <v>5491</v>
      </c>
      <c r="J1499" s="68"/>
      <c r="K1499" s="68"/>
      <c r="L1499" s="68"/>
      <c r="M1499" s="68"/>
      <c r="N1499" s="348"/>
      <c r="O1499" s="348"/>
      <c r="P1499" s="214">
        <v>0</v>
      </c>
      <c r="Q1499" s="214">
        <v>422.92</v>
      </c>
      <c r="R1499" s="68" t="s">
        <v>1479</v>
      </c>
      <c r="S1499" s="349"/>
      <c r="T1499" s="272"/>
    </row>
    <row r="1500" spans="1:20" ht="76.5">
      <c r="A1500" s="191">
        <v>66</v>
      </c>
      <c r="B1500" s="68"/>
      <c r="C1500" s="212" t="s">
        <v>46</v>
      </c>
      <c r="D1500" s="213">
        <v>45783</v>
      </c>
      <c r="E1500" s="191" t="s">
        <v>4265</v>
      </c>
      <c r="F1500" s="191" t="s">
        <v>635</v>
      </c>
      <c r="G1500" s="191">
        <v>11835670</v>
      </c>
      <c r="H1500" s="68"/>
      <c r="I1500" s="197" t="s">
        <v>5492</v>
      </c>
      <c r="J1500" s="68"/>
      <c r="K1500" s="68"/>
      <c r="L1500" s="68"/>
      <c r="M1500" s="68"/>
      <c r="N1500" s="348"/>
      <c r="O1500" s="348"/>
      <c r="P1500" s="214">
        <v>0</v>
      </c>
      <c r="Q1500" s="214">
        <v>21666.74</v>
      </c>
      <c r="R1500" s="68" t="s">
        <v>1479</v>
      </c>
      <c r="S1500" s="349"/>
      <c r="T1500" s="272"/>
    </row>
    <row r="1501" spans="1:20" ht="76.5">
      <c r="A1501" s="191">
        <v>66</v>
      </c>
      <c r="B1501" s="68"/>
      <c r="C1501" s="212" t="s">
        <v>46</v>
      </c>
      <c r="D1501" s="213">
        <v>45783</v>
      </c>
      <c r="E1501" s="191" t="s">
        <v>4266</v>
      </c>
      <c r="F1501" s="191" t="s">
        <v>635</v>
      </c>
      <c r="G1501" s="191">
        <v>11835672</v>
      </c>
      <c r="H1501" s="68"/>
      <c r="I1501" s="197" t="s">
        <v>5493</v>
      </c>
      <c r="J1501" s="68"/>
      <c r="K1501" s="68"/>
      <c r="L1501" s="68"/>
      <c r="M1501" s="68"/>
      <c r="N1501" s="348"/>
      <c r="O1501" s="348"/>
      <c r="P1501" s="214">
        <v>0</v>
      </c>
      <c r="Q1501" s="214">
        <v>1158286.25</v>
      </c>
      <c r="R1501" s="68" t="s">
        <v>1479</v>
      </c>
      <c r="S1501" s="349"/>
      <c r="T1501" s="272"/>
    </row>
    <row r="1502" spans="1:20" ht="76.5">
      <c r="A1502" s="191">
        <v>66</v>
      </c>
      <c r="B1502" s="68"/>
      <c r="C1502" s="212" t="s">
        <v>46</v>
      </c>
      <c r="D1502" s="213">
        <v>45783</v>
      </c>
      <c r="E1502" s="191" t="s">
        <v>4267</v>
      </c>
      <c r="F1502" s="191" t="s">
        <v>635</v>
      </c>
      <c r="G1502" s="191">
        <v>11835673</v>
      </c>
      <c r="H1502" s="68"/>
      <c r="I1502" s="197" t="s">
        <v>5494</v>
      </c>
      <c r="J1502" s="68"/>
      <c r="K1502" s="68"/>
      <c r="L1502" s="68"/>
      <c r="M1502" s="68"/>
      <c r="N1502" s="348"/>
      <c r="O1502" s="348"/>
      <c r="P1502" s="214">
        <v>0</v>
      </c>
      <c r="Q1502" s="214">
        <v>859410.27</v>
      </c>
      <c r="R1502" s="68" t="s">
        <v>1479</v>
      </c>
      <c r="S1502" s="349"/>
      <c r="T1502" s="272"/>
    </row>
    <row r="1503" spans="1:20" ht="76.5">
      <c r="A1503" s="191">
        <v>66</v>
      </c>
      <c r="B1503" s="68"/>
      <c r="C1503" s="212" t="s">
        <v>46</v>
      </c>
      <c r="D1503" s="213">
        <v>45783</v>
      </c>
      <c r="E1503" s="191" t="s">
        <v>4268</v>
      </c>
      <c r="F1503" s="191" t="s">
        <v>635</v>
      </c>
      <c r="G1503" s="191">
        <v>11835676</v>
      </c>
      <c r="H1503" s="68"/>
      <c r="I1503" s="197" t="s">
        <v>5476</v>
      </c>
      <c r="J1503" s="68"/>
      <c r="K1503" s="68"/>
      <c r="L1503" s="68"/>
      <c r="M1503" s="68"/>
      <c r="N1503" s="348"/>
      <c r="O1503" s="348"/>
      <c r="P1503" s="214">
        <v>0</v>
      </c>
      <c r="Q1503" s="214">
        <v>334395.40999999997</v>
      </c>
      <c r="R1503" s="68" t="s">
        <v>1479</v>
      </c>
      <c r="S1503" s="349"/>
      <c r="T1503" s="272"/>
    </row>
    <row r="1504" spans="1:20" ht="76.5">
      <c r="A1504" s="191">
        <v>66</v>
      </c>
      <c r="B1504" s="68"/>
      <c r="C1504" s="212" t="s">
        <v>46</v>
      </c>
      <c r="D1504" s="213">
        <v>45783</v>
      </c>
      <c r="E1504" s="191" t="s">
        <v>4269</v>
      </c>
      <c r="F1504" s="191" t="s">
        <v>635</v>
      </c>
      <c r="G1504" s="191">
        <v>11835677</v>
      </c>
      <c r="H1504" s="68"/>
      <c r="I1504" s="197" t="s">
        <v>5495</v>
      </c>
      <c r="J1504" s="68"/>
      <c r="K1504" s="68"/>
      <c r="L1504" s="68"/>
      <c r="M1504" s="68"/>
      <c r="N1504" s="348"/>
      <c r="O1504" s="348"/>
      <c r="P1504" s="214">
        <v>0</v>
      </c>
      <c r="Q1504" s="214">
        <v>44839.23</v>
      </c>
      <c r="R1504" s="68" t="s">
        <v>1479</v>
      </c>
      <c r="S1504" s="349"/>
      <c r="T1504" s="272"/>
    </row>
    <row r="1505" spans="1:20" ht="76.5">
      <c r="A1505" s="191">
        <v>66</v>
      </c>
      <c r="B1505" s="68"/>
      <c r="C1505" s="212" t="s">
        <v>46</v>
      </c>
      <c r="D1505" s="213">
        <v>45783</v>
      </c>
      <c r="E1505" s="191" t="s">
        <v>4270</v>
      </c>
      <c r="F1505" s="191" t="s">
        <v>635</v>
      </c>
      <c r="G1505" s="191">
        <v>11835680</v>
      </c>
      <c r="H1505" s="68"/>
      <c r="I1505" s="197" t="s">
        <v>5480</v>
      </c>
      <c r="J1505" s="68"/>
      <c r="K1505" s="68"/>
      <c r="L1505" s="68"/>
      <c r="M1505" s="68"/>
      <c r="N1505" s="348"/>
      <c r="O1505" s="348"/>
      <c r="P1505" s="214">
        <v>0</v>
      </c>
      <c r="Q1505" s="214">
        <v>234119.08</v>
      </c>
      <c r="R1505" s="68" t="s">
        <v>1479</v>
      </c>
      <c r="S1505" s="349"/>
      <c r="T1505" s="272"/>
    </row>
    <row r="1506" spans="1:20" ht="76.5">
      <c r="A1506" s="191">
        <v>66</v>
      </c>
      <c r="B1506" s="68"/>
      <c r="C1506" s="212" t="s">
        <v>46</v>
      </c>
      <c r="D1506" s="213">
        <v>45783</v>
      </c>
      <c r="E1506" s="191" t="s">
        <v>4271</v>
      </c>
      <c r="F1506" s="191" t="s">
        <v>635</v>
      </c>
      <c r="G1506" s="191">
        <v>11835684</v>
      </c>
      <c r="H1506" s="68"/>
      <c r="I1506" s="197" t="s">
        <v>5496</v>
      </c>
      <c r="J1506" s="68"/>
      <c r="K1506" s="68"/>
      <c r="L1506" s="68"/>
      <c r="M1506" s="68"/>
      <c r="N1506" s="348"/>
      <c r="O1506" s="348"/>
      <c r="P1506" s="214">
        <v>0</v>
      </c>
      <c r="Q1506" s="214">
        <v>60037.24</v>
      </c>
      <c r="R1506" s="68" t="s">
        <v>1479</v>
      </c>
      <c r="S1506" s="349"/>
      <c r="T1506" s="272"/>
    </row>
    <row r="1507" spans="1:20" ht="76.5">
      <c r="A1507" s="191">
        <v>66</v>
      </c>
      <c r="B1507" s="68"/>
      <c r="C1507" s="212" t="s">
        <v>46</v>
      </c>
      <c r="D1507" s="213">
        <v>45783</v>
      </c>
      <c r="E1507" s="191" t="s">
        <v>4272</v>
      </c>
      <c r="F1507" s="191" t="s">
        <v>635</v>
      </c>
      <c r="G1507" s="191">
        <v>11835681</v>
      </c>
      <c r="H1507" s="68"/>
      <c r="I1507" s="197" t="s">
        <v>5497</v>
      </c>
      <c r="J1507" s="68"/>
      <c r="K1507" s="68"/>
      <c r="L1507" s="68"/>
      <c r="M1507" s="68"/>
      <c r="N1507" s="348"/>
      <c r="O1507" s="348"/>
      <c r="P1507" s="214">
        <v>0</v>
      </c>
      <c r="Q1507" s="214">
        <v>1268.55</v>
      </c>
      <c r="R1507" s="68" t="s">
        <v>1479</v>
      </c>
      <c r="S1507" s="349"/>
      <c r="T1507" s="272"/>
    </row>
    <row r="1508" spans="1:20" ht="76.5">
      <c r="A1508" s="191">
        <v>66</v>
      </c>
      <c r="B1508" s="68"/>
      <c r="C1508" s="212" t="s">
        <v>46</v>
      </c>
      <c r="D1508" s="213">
        <v>45783</v>
      </c>
      <c r="E1508" s="191" t="s">
        <v>4273</v>
      </c>
      <c r="F1508" s="191" t="s">
        <v>635</v>
      </c>
      <c r="G1508" s="191">
        <v>11835686</v>
      </c>
      <c r="H1508" s="68"/>
      <c r="I1508" s="197" t="s">
        <v>5489</v>
      </c>
      <c r="J1508" s="68"/>
      <c r="K1508" s="68"/>
      <c r="L1508" s="68"/>
      <c r="M1508" s="68"/>
      <c r="N1508" s="348"/>
      <c r="O1508" s="348"/>
      <c r="P1508" s="214">
        <v>0</v>
      </c>
      <c r="Q1508" s="214">
        <v>166112.48000000001</v>
      </c>
      <c r="R1508" s="68" t="s">
        <v>1479</v>
      </c>
      <c r="S1508" s="349"/>
      <c r="T1508" s="272"/>
    </row>
    <row r="1509" spans="1:20" ht="76.5">
      <c r="A1509" s="191">
        <v>66</v>
      </c>
      <c r="B1509" s="68"/>
      <c r="C1509" s="212" t="s">
        <v>46</v>
      </c>
      <c r="D1509" s="213">
        <v>45783</v>
      </c>
      <c r="E1509" s="191" t="s">
        <v>4274</v>
      </c>
      <c r="F1509" s="191" t="s">
        <v>635</v>
      </c>
      <c r="G1509" s="191">
        <v>11835688</v>
      </c>
      <c r="H1509" s="68"/>
      <c r="I1509" s="197" t="s">
        <v>5498</v>
      </c>
      <c r="J1509" s="68"/>
      <c r="K1509" s="68"/>
      <c r="L1509" s="68"/>
      <c r="M1509" s="68"/>
      <c r="N1509" s="348"/>
      <c r="O1509" s="348"/>
      <c r="P1509" s="214">
        <v>0</v>
      </c>
      <c r="Q1509" s="214">
        <v>26543.11</v>
      </c>
      <c r="R1509" s="68" t="s">
        <v>1479</v>
      </c>
      <c r="S1509" s="349"/>
      <c r="T1509" s="272"/>
    </row>
    <row r="1510" spans="1:20" ht="76.5">
      <c r="A1510" s="191">
        <v>66</v>
      </c>
      <c r="B1510" s="68"/>
      <c r="C1510" s="212" t="s">
        <v>46</v>
      </c>
      <c r="D1510" s="213">
        <v>45783</v>
      </c>
      <c r="E1510" s="191" t="s">
        <v>4275</v>
      </c>
      <c r="F1510" s="191" t="s">
        <v>635</v>
      </c>
      <c r="G1510" s="191">
        <v>11835690</v>
      </c>
      <c r="H1510" s="68"/>
      <c r="I1510" s="197" t="s">
        <v>5499</v>
      </c>
      <c r="J1510" s="68"/>
      <c r="K1510" s="68"/>
      <c r="L1510" s="68"/>
      <c r="M1510" s="68"/>
      <c r="N1510" s="348"/>
      <c r="O1510" s="348"/>
      <c r="P1510" s="214">
        <v>0</v>
      </c>
      <c r="Q1510" s="214">
        <v>9689.48</v>
      </c>
      <c r="R1510" s="68" t="s">
        <v>1479</v>
      </c>
      <c r="S1510" s="349"/>
      <c r="T1510" s="272"/>
    </row>
    <row r="1511" spans="1:20" ht="76.5">
      <c r="A1511" s="191">
        <v>66</v>
      </c>
      <c r="B1511" s="68"/>
      <c r="C1511" s="212" t="s">
        <v>46</v>
      </c>
      <c r="D1511" s="213">
        <v>45783</v>
      </c>
      <c r="E1511" s="191" t="s">
        <v>4276</v>
      </c>
      <c r="F1511" s="191" t="s">
        <v>635</v>
      </c>
      <c r="G1511" s="191">
        <v>11835691</v>
      </c>
      <c r="H1511" s="68"/>
      <c r="I1511" s="197" t="s">
        <v>5500</v>
      </c>
      <c r="J1511" s="68"/>
      <c r="K1511" s="68"/>
      <c r="L1511" s="68"/>
      <c r="M1511" s="68"/>
      <c r="N1511" s="348"/>
      <c r="O1511" s="348"/>
      <c r="P1511" s="214">
        <v>0</v>
      </c>
      <c r="Q1511" s="214">
        <v>44549.05</v>
      </c>
      <c r="R1511" s="68" t="s">
        <v>1479</v>
      </c>
      <c r="S1511" s="349"/>
      <c r="T1511" s="272"/>
    </row>
    <row r="1512" spans="1:20" ht="76.5">
      <c r="A1512" s="191">
        <v>66</v>
      </c>
      <c r="B1512" s="68"/>
      <c r="C1512" s="212" t="s">
        <v>46</v>
      </c>
      <c r="D1512" s="213">
        <v>45783</v>
      </c>
      <c r="E1512" s="191" t="s">
        <v>4277</v>
      </c>
      <c r="F1512" s="191" t="s">
        <v>635</v>
      </c>
      <c r="G1512" s="191">
        <v>11835695</v>
      </c>
      <c r="H1512" s="68"/>
      <c r="I1512" s="197" t="s">
        <v>5501</v>
      </c>
      <c r="J1512" s="68"/>
      <c r="K1512" s="68"/>
      <c r="L1512" s="68"/>
      <c r="M1512" s="68"/>
      <c r="N1512" s="348"/>
      <c r="O1512" s="348"/>
      <c r="P1512" s="214">
        <v>0</v>
      </c>
      <c r="Q1512" s="214">
        <v>33913.370000000003</v>
      </c>
      <c r="R1512" s="68" t="s">
        <v>1479</v>
      </c>
      <c r="S1512" s="349"/>
      <c r="T1512" s="272"/>
    </row>
    <row r="1513" spans="1:20" ht="76.5">
      <c r="A1513" s="191">
        <v>66</v>
      </c>
      <c r="B1513" s="68"/>
      <c r="C1513" s="212" t="s">
        <v>46</v>
      </c>
      <c r="D1513" s="213">
        <v>45783</v>
      </c>
      <c r="E1513" s="191" t="s">
        <v>4278</v>
      </c>
      <c r="F1513" s="191" t="s">
        <v>635</v>
      </c>
      <c r="G1513" s="191">
        <v>11835698</v>
      </c>
      <c r="H1513" s="68"/>
      <c r="I1513" s="197" t="s">
        <v>5502</v>
      </c>
      <c r="J1513" s="68"/>
      <c r="K1513" s="68"/>
      <c r="L1513" s="68"/>
      <c r="M1513" s="68"/>
      <c r="N1513" s="348"/>
      <c r="O1513" s="348"/>
      <c r="P1513" s="214">
        <v>0</v>
      </c>
      <c r="Q1513" s="214">
        <v>62575.519999999997</v>
      </c>
      <c r="R1513" s="68" t="s">
        <v>1479</v>
      </c>
      <c r="S1513" s="349"/>
      <c r="T1513" s="272"/>
    </row>
    <row r="1514" spans="1:20" ht="76.5">
      <c r="A1514" s="191">
        <v>66</v>
      </c>
      <c r="B1514" s="68"/>
      <c r="C1514" s="212" t="s">
        <v>46</v>
      </c>
      <c r="D1514" s="213">
        <v>45783</v>
      </c>
      <c r="E1514" s="191" t="s">
        <v>4279</v>
      </c>
      <c r="F1514" s="191" t="s">
        <v>635</v>
      </c>
      <c r="G1514" s="191">
        <v>11835694</v>
      </c>
      <c r="H1514" s="68"/>
      <c r="I1514" s="197" t="s">
        <v>5503</v>
      </c>
      <c r="J1514" s="68"/>
      <c r="K1514" s="68"/>
      <c r="L1514" s="68"/>
      <c r="M1514" s="68"/>
      <c r="N1514" s="348"/>
      <c r="O1514" s="348"/>
      <c r="P1514" s="214">
        <v>0</v>
      </c>
      <c r="Q1514" s="214">
        <v>22924.26</v>
      </c>
      <c r="R1514" s="68" t="s">
        <v>1479</v>
      </c>
      <c r="S1514" s="349"/>
      <c r="T1514" s="272"/>
    </row>
    <row r="1515" spans="1:20" ht="76.5">
      <c r="A1515" s="191">
        <v>66</v>
      </c>
      <c r="B1515" s="68"/>
      <c r="C1515" s="212" t="s">
        <v>46</v>
      </c>
      <c r="D1515" s="213">
        <v>45783</v>
      </c>
      <c r="E1515" s="191" t="s">
        <v>4280</v>
      </c>
      <c r="F1515" s="191" t="s">
        <v>635</v>
      </c>
      <c r="G1515" s="191">
        <v>11835699</v>
      </c>
      <c r="H1515" s="68"/>
      <c r="I1515" s="197" t="s">
        <v>5503</v>
      </c>
      <c r="J1515" s="68"/>
      <c r="K1515" s="68"/>
      <c r="L1515" s="68"/>
      <c r="M1515" s="68"/>
      <c r="N1515" s="348"/>
      <c r="O1515" s="348"/>
      <c r="P1515" s="214">
        <v>0</v>
      </c>
      <c r="Q1515" s="214">
        <v>8123.75</v>
      </c>
      <c r="R1515" s="68" t="s">
        <v>1479</v>
      </c>
      <c r="S1515" s="349"/>
      <c r="T1515" s="272"/>
    </row>
    <row r="1516" spans="1:20" ht="76.5">
      <c r="A1516" s="191">
        <v>66</v>
      </c>
      <c r="B1516" s="68"/>
      <c r="C1516" s="212" t="s">
        <v>46</v>
      </c>
      <c r="D1516" s="213">
        <v>45783</v>
      </c>
      <c r="E1516" s="191" t="s">
        <v>4281</v>
      </c>
      <c r="F1516" s="191" t="s">
        <v>635</v>
      </c>
      <c r="G1516" s="191">
        <v>11835702</v>
      </c>
      <c r="H1516" s="68"/>
      <c r="I1516" s="197" t="s">
        <v>5493</v>
      </c>
      <c r="J1516" s="68"/>
      <c r="K1516" s="68"/>
      <c r="L1516" s="68"/>
      <c r="M1516" s="68"/>
      <c r="N1516" s="348"/>
      <c r="O1516" s="348"/>
      <c r="P1516" s="214">
        <v>0</v>
      </c>
      <c r="Q1516" s="214">
        <v>1050902.57</v>
      </c>
      <c r="R1516" s="68" t="s">
        <v>1479</v>
      </c>
      <c r="S1516" s="349"/>
      <c r="T1516" s="272"/>
    </row>
    <row r="1517" spans="1:20" ht="76.5">
      <c r="A1517" s="191">
        <v>66</v>
      </c>
      <c r="B1517" s="68"/>
      <c r="C1517" s="212" t="s">
        <v>46</v>
      </c>
      <c r="D1517" s="213">
        <v>45783</v>
      </c>
      <c r="E1517" s="191" t="s">
        <v>4282</v>
      </c>
      <c r="F1517" s="191" t="s">
        <v>635</v>
      </c>
      <c r="G1517" s="191">
        <v>11835704</v>
      </c>
      <c r="H1517" s="68"/>
      <c r="I1517" s="197" t="s">
        <v>5504</v>
      </c>
      <c r="J1517" s="68"/>
      <c r="K1517" s="68"/>
      <c r="L1517" s="68"/>
      <c r="M1517" s="68"/>
      <c r="N1517" s="348"/>
      <c r="O1517" s="348"/>
      <c r="P1517" s="214">
        <v>0</v>
      </c>
      <c r="Q1517" s="214">
        <v>45901.79</v>
      </c>
      <c r="R1517" s="68" t="s">
        <v>1479</v>
      </c>
      <c r="S1517" s="349"/>
      <c r="T1517" s="272"/>
    </row>
    <row r="1518" spans="1:20" ht="76.5">
      <c r="A1518" s="191">
        <v>66</v>
      </c>
      <c r="B1518" s="68"/>
      <c r="C1518" s="212" t="s">
        <v>46</v>
      </c>
      <c r="D1518" s="213">
        <v>45783</v>
      </c>
      <c r="E1518" s="191" t="s">
        <v>4283</v>
      </c>
      <c r="F1518" s="191" t="s">
        <v>635</v>
      </c>
      <c r="G1518" s="191">
        <v>11837589</v>
      </c>
      <c r="H1518" s="68"/>
      <c r="I1518" s="197" t="s">
        <v>5505</v>
      </c>
      <c r="J1518" s="68"/>
      <c r="K1518" s="68"/>
      <c r="L1518" s="68"/>
      <c r="M1518" s="68"/>
      <c r="N1518" s="348"/>
      <c r="O1518" s="348"/>
      <c r="P1518" s="214">
        <v>0</v>
      </c>
      <c r="Q1518" s="214">
        <v>3615.12</v>
      </c>
      <c r="R1518" s="68" t="s">
        <v>1479</v>
      </c>
      <c r="S1518" s="349"/>
      <c r="T1518" s="272"/>
    </row>
    <row r="1519" spans="1:20" ht="76.5">
      <c r="A1519" s="191">
        <v>66</v>
      </c>
      <c r="B1519" s="68"/>
      <c r="C1519" s="212" t="s">
        <v>46</v>
      </c>
      <c r="D1519" s="213">
        <v>45783</v>
      </c>
      <c r="E1519" s="191" t="s">
        <v>4284</v>
      </c>
      <c r="F1519" s="191" t="s">
        <v>635</v>
      </c>
      <c r="G1519" s="191">
        <v>11835706</v>
      </c>
      <c r="H1519" s="68"/>
      <c r="I1519" s="197" t="s">
        <v>5504</v>
      </c>
      <c r="J1519" s="68"/>
      <c r="K1519" s="68"/>
      <c r="L1519" s="68"/>
      <c r="M1519" s="68"/>
      <c r="N1519" s="348"/>
      <c r="O1519" s="348"/>
      <c r="P1519" s="214">
        <v>0</v>
      </c>
      <c r="Q1519" s="214">
        <v>44164.77</v>
      </c>
      <c r="R1519" s="68" t="s">
        <v>1479</v>
      </c>
      <c r="S1519" s="349"/>
      <c r="T1519" s="272"/>
    </row>
    <row r="1520" spans="1:20" ht="76.5">
      <c r="A1520" s="191">
        <v>66</v>
      </c>
      <c r="B1520" s="68"/>
      <c r="C1520" s="212" t="s">
        <v>46</v>
      </c>
      <c r="D1520" s="213">
        <v>45783</v>
      </c>
      <c r="E1520" s="191" t="s">
        <v>4285</v>
      </c>
      <c r="F1520" s="191" t="s">
        <v>635</v>
      </c>
      <c r="G1520" s="191">
        <v>11837619</v>
      </c>
      <c r="H1520" s="68"/>
      <c r="I1520" s="197" t="s">
        <v>5506</v>
      </c>
      <c r="J1520" s="68"/>
      <c r="K1520" s="68"/>
      <c r="L1520" s="68"/>
      <c r="M1520" s="68"/>
      <c r="N1520" s="348"/>
      <c r="O1520" s="348"/>
      <c r="P1520" s="214">
        <v>0</v>
      </c>
      <c r="Q1520" s="214">
        <v>1581.46</v>
      </c>
      <c r="R1520" s="68" t="s">
        <v>1479</v>
      </c>
      <c r="S1520" s="349"/>
      <c r="T1520" s="272"/>
    </row>
    <row r="1521" spans="1:20" ht="76.5">
      <c r="A1521" s="191">
        <v>66</v>
      </c>
      <c r="B1521" s="68"/>
      <c r="C1521" s="212" t="s">
        <v>46</v>
      </c>
      <c r="D1521" s="213">
        <v>45783</v>
      </c>
      <c r="E1521" s="191" t="s">
        <v>4286</v>
      </c>
      <c r="F1521" s="191" t="s">
        <v>635</v>
      </c>
      <c r="G1521" s="191">
        <v>11837632</v>
      </c>
      <c r="H1521" s="68"/>
      <c r="I1521" s="197" t="s">
        <v>5507</v>
      </c>
      <c r="J1521" s="68"/>
      <c r="K1521" s="68"/>
      <c r="L1521" s="68"/>
      <c r="M1521" s="68"/>
      <c r="N1521" s="348"/>
      <c r="O1521" s="348"/>
      <c r="P1521" s="214">
        <v>0</v>
      </c>
      <c r="Q1521" s="214">
        <v>159.74</v>
      </c>
      <c r="R1521" s="68" t="s">
        <v>1479</v>
      </c>
      <c r="S1521" s="349"/>
      <c r="T1521" s="272"/>
    </row>
    <row r="1522" spans="1:20" ht="76.5">
      <c r="A1522" s="191">
        <v>66</v>
      </c>
      <c r="B1522" s="68"/>
      <c r="C1522" s="212" t="s">
        <v>46</v>
      </c>
      <c r="D1522" s="213">
        <v>45783</v>
      </c>
      <c r="E1522" s="191" t="s">
        <v>4287</v>
      </c>
      <c r="F1522" s="191" t="s">
        <v>635</v>
      </c>
      <c r="G1522" s="191">
        <v>11837668</v>
      </c>
      <c r="H1522" s="68"/>
      <c r="I1522" s="197" t="s">
        <v>5508</v>
      </c>
      <c r="J1522" s="68"/>
      <c r="K1522" s="68"/>
      <c r="L1522" s="68"/>
      <c r="M1522" s="68"/>
      <c r="N1522" s="348"/>
      <c r="O1522" s="348"/>
      <c r="P1522" s="214">
        <v>0</v>
      </c>
      <c r="Q1522" s="214">
        <v>147353.76999999999</v>
      </c>
      <c r="R1522" s="68" t="s">
        <v>1479</v>
      </c>
      <c r="S1522" s="349"/>
      <c r="T1522" s="272"/>
    </row>
    <row r="1523" spans="1:20" ht="76.5">
      <c r="A1523" s="191">
        <v>66</v>
      </c>
      <c r="B1523" s="68"/>
      <c r="C1523" s="212" t="s">
        <v>46</v>
      </c>
      <c r="D1523" s="213">
        <v>45783</v>
      </c>
      <c r="E1523" s="191" t="s">
        <v>4288</v>
      </c>
      <c r="F1523" s="191" t="s">
        <v>635</v>
      </c>
      <c r="G1523" s="191">
        <v>11837591</v>
      </c>
      <c r="H1523" s="68"/>
      <c r="I1523" s="197" t="s">
        <v>5509</v>
      </c>
      <c r="J1523" s="68"/>
      <c r="K1523" s="68"/>
      <c r="L1523" s="68"/>
      <c r="M1523" s="68"/>
      <c r="N1523" s="348"/>
      <c r="O1523" s="348"/>
      <c r="P1523" s="214">
        <v>0</v>
      </c>
      <c r="Q1523" s="214">
        <v>58843.23</v>
      </c>
      <c r="R1523" s="68" t="s">
        <v>1479</v>
      </c>
      <c r="S1523" s="349"/>
      <c r="T1523" s="272"/>
    </row>
    <row r="1524" spans="1:20" ht="76.5">
      <c r="A1524" s="191">
        <v>66</v>
      </c>
      <c r="B1524" s="68"/>
      <c r="C1524" s="212" t="s">
        <v>46</v>
      </c>
      <c r="D1524" s="213">
        <v>45783</v>
      </c>
      <c r="E1524" s="191" t="s">
        <v>4289</v>
      </c>
      <c r="F1524" s="191" t="s">
        <v>635</v>
      </c>
      <c r="G1524" s="191">
        <v>11837697</v>
      </c>
      <c r="H1524" s="68"/>
      <c r="I1524" s="197" t="s">
        <v>5510</v>
      </c>
      <c r="J1524" s="68"/>
      <c r="K1524" s="68"/>
      <c r="L1524" s="68"/>
      <c r="M1524" s="68"/>
      <c r="N1524" s="348"/>
      <c r="O1524" s="348"/>
      <c r="P1524" s="214">
        <v>0</v>
      </c>
      <c r="Q1524" s="214">
        <v>8276313.2000000002</v>
      </c>
      <c r="R1524" s="68" t="s">
        <v>1479</v>
      </c>
      <c r="S1524" s="349"/>
      <c r="T1524" s="272"/>
    </row>
    <row r="1525" spans="1:20" ht="89.25">
      <c r="A1525" s="191">
        <v>513</v>
      </c>
      <c r="B1525" s="68"/>
      <c r="C1525" s="212" t="s">
        <v>160</v>
      </c>
      <c r="D1525" s="213">
        <v>45783</v>
      </c>
      <c r="E1525" s="191" t="s">
        <v>4290</v>
      </c>
      <c r="F1525" s="191" t="s">
        <v>599</v>
      </c>
      <c r="G1525" s="191">
        <v>22888</v>
      </c>
      <c r="H1525" s="68"/>
      <c r="I1525" s="197" t="s">
        <v>5511</v>
      </c>
      <c r="J1525" s="68"/>
      <c r="K1525" s="68"/>
      <c r="L1525" s="68"/>
      <c r="M1525" s="68"/>
      <c r="N1525" s="348"/>
      <c r="O1525" s="348"/>
      <c r="P1525" s="214">
        <v>7583339.0599999996</v>
      </c>
      <c r="Q1525" s="214">
        <v>0</v>
      </c>
      <c r="R1525" s="68" t="s">
        <v>1479</v>
      </c>
      <c r="S1525" s="349"/>
      <c r="T1525" s="272"/>
    </row>
    <row r="1526" spans="1:20" ht="89.25">
      <c r="A1526" s="191">
        <v>513</v>
      </c>
      <c r="B1526" s="68"/>
      <c r="C1526" s="212" t="s">
        <v>160</v>
      </c>
      <c r="D1526" s="213">
        <v>45783</v>
      </c>
      <c r="E1526" s="191" t="s">
        <v>4291</v>
      </c>
      <c r="F1526" s="191" t="s">
        <v>599</v>
      </c>
      <c r="G1526" s="191">
        <v>22885</v>
      </c>
      <c r="H1526" s="68"/>
      <c r="I1526" s="197" t="s">
        <v>5512</v>
      </c>
      <c r="J1526" s="68"/>
      <c r="K1526" s="68"/>
      <c r="L1526" s="68"/>
      <c r="M1526" s="68"/>
      <c r="N1526" s="348"/>
      <c r="O1526" s="348"/>
      <c r="P1526" s="214">
        <v>3638470.78</v>
      </c>
      <c r="Q1526" s="214">
        <v>0</v>
      </c>
      <c r="R1526" s="68" t="s">
        <v>1479</v>
      </c>
      <c r="S1526" s="349"/>
      <c r="T1526" s="272"/>
    </row>
    <row r="1527" spans="1:20" ht="89.25">
      <c r="A1527" s="191">
        <v>513</v>
      </c>
      <c r="B1527" s="68"/>
      <c r="C1527" s="212" t="s">
        <v>160</v>
      </c>
      <c r="D1527" s="213">
        <v>45783</v>
      </c>
      <c r="E1527" s="191" t="s">
        <v>4292</v>
      </c>
      <c r="F1527" s="191" t="s">
        <v>599</v>
      </c>
      <c r="G1527" s="191">
        <v>22887</v>
      </c>
      <c r="H1527" s="68"/>
      <c r="I1527" s="197" t="s">
        <v>5513</v>
      </c>
      <c r="J1527" s="68"/>
      <c r="K1527" s="68"/>
      <c r="L1527" s="68"/>
      <c r="M1527" s="68"/>
      <c r="N1527" s="348"/>
      <c r="O1527" s="348"/>
      <c r="P1527" s="214">
        <v>2106483.08</v>
      </c>
      <c r="Q1527" s="214">
        <v>0</v>
      </c>
      <c r="R1527" s="68" t="s">
        <v>1479</v>
      </c>
      <c r="S1527" s="349"/>
      <c r="T1527" s="272"/>
    </row>
    <row r="1528" spans="1:20" ht="76.5">
      <c r="A1528" s="191">
        <v>373</v>
      </c>
      <c r="B1528" s="68"/>
      <c r="C1528" s="212" t="s">
        <v>605</v>
      </c>
      <c r="D1528" s="213">
        <v>45783</v>
      </c>
      <c r="E1528" s="191" t="s">
        <v>4293</v>
      </c>
      <c r="F1528" s="191" t="s">
        <v>6</v>
      </c>
      <c r="G1528" s="191">
        <v>2216040</v>
      </c>
      <c r="H1528" s="68"/>
      <c r="I1528" s="197" t="s">
        <v>5514</v>
      </c>
      <c r="J1528" s="68"/>
      <c r="K1528" s="68"/>
      <c r="L1528" s="68"/>
      <c r="M1528" s="68"/>
      <c r="N1528" s="348"/>
      <c r="O1528" s="348"/>
      <c r="P1528" s="214">
        <v>0</v>
      </c>
      <c r="Q1528" s="214">
        <v>2079.79</v>
      </c>
      <c r="R1528" s="68" t="s">
        <v>1479</v>
      </c>
      <c r="S1528" s="349"/>
      <c r="T1528" s="272"/>
    </row>
    <row r="1529" spans="1:20" ht="76.5">
      <c r="A1529" s="191">
        <v>373</v>
      </c>
      <c r="B1529" s="68"/>
      <c r="C1529" s="212" t="s">
        <v>605</v>
      </c>
      <c r="D1529" s="213">
        <v>45783</v>
      </c>
      <c r="E1529" s="191" t="s">
        <v>4294</v>
      </c>
      <c r="F1529" s="191" t="s">
        <v>635</v>
      </c>
      <c r="G1529" s="191">
        <v>11855912</v>
      </c>
      <c r="H1529" s="68"/>
      <c r="I1529" s="197" t="s">
        <v>5515</v>
      </c>
      <c r="J1529" s="68"/>
      <c r="K1529" s="68"/>
      <c r="L1529" s="68"/>
      <c r="M1529" s="68"/>
      <c r="N1529" s="348"/>
      <c r="O1529" s="348"/>
      <c r="P1529" s="214">
        <v>0</v>
      </c>
      <c r="Q1529" s="214">
        <v>1712384.46</v>
      </c>
      <c r="R1529" s="68" t="s">
        <v>1479</v>
      </c>
      <c r="S1529" s="349"/>
      <c r="T1529" s="272"/>
    </row>
    <row r="1530" spans="1:20" ht="76.5">
      <c r="A1530" s="191">
        <v>373</v>
      </c>
      <c r="B1530" s="68"/>
      <c r="C1530" s="212" t="s">
        <v>605</v>
      </c>
      <c r="D1530" s="213">
        <v>45783</v>
      </c>
      <c r="E1530" s="191" t="s">
        <v>4295</v>
      </c>
      <c r="F1530" s="191" t="s">
        <v>635</v>
      </c>
      <c r="G1530" s="191">
        <v>11855938</v>
      </c>
      <c r="H1530" s="68"/>
      <c r="I1530" s="197" t="s">
        <v>5516</v>
      </c>
      <c r="J1530" s="68"/>
      <c r="K1530" s="68"/>
      <c r="L1530" s="68"/>
      <c r="M1530" s="68"/>
      <c r="N1530" s="348"/>
      <c r="O1530" s="348"/>
      <c r="P1530" s="214">
        <v>0</v>
      </c>
      <c r="Q1530" s="214">
        <v>513715.34</v>
      </c>
      <c r="R1530" s="68" t="s">
        <v>1479</v>
      </c>
      <c r="S1530" s="349"/>
      <c r="T1530" s="272"/>
    </row>
    <row r="1531" spans="1:20" ht="76.5">
      <c r="A1531" s="191">
        <v>117</v>
      </c>
      <c r="B1531" s="68"/>
      <c r="C1531" s="212" t="s">
        <v>54</v>
      </c>
      <c r="D1531" s="213">
        <v>45783</v>
      </c>
      <c r="E1531" s="191" t="s">
        <v>4296</v>
      </c>
      <c r="F1531" s="191" t="s">
        <v>10</v>
      </c>
      <c r="G1531" s="191">
        <v>1126024</v>
      </c>
      <c r="H1531" s="68"/>
      <c r="I1531" s="197" t="s">
        <v>5517</v>
      </c>
      <c r="J1531" s="68"/>
      <c r="K1531" s="68"/>
      <c r="L1531" s="68"/>
      <c r="M1531" s="68"/>
      <c r="N1531" s="348"/>
      <c r="O1531" s="348"/>
      <c r="P1531" s="214">
        <v>60</v>
      </c>
      <c r="Q1531" s="214">
        <v>0</v>
      </c>
      <c r="R1531" s="68" t="s">
        <v>1479</v>
      </c>
      <c r="S1531" s="349"/>
      <c r="T1531" s="272"/>
    </row>
    <row r="1532" spans="1:20" ht="76.5">
      <c r="A1532" s="191">
        <v>513</v>
      </c>
      <c r="B1532" s="68"/>
      <c r="C1532" s="212" t="s">
        <v>160</v>
      </c>
      <c r="D1532" s="213">
        <v>45783</v>
      </c>
      <c r="E1532" s="191" t="s">
        <v>4297</v>
      </c>
      <c r="F1532" s="191" t="s">
        <v>10</v>
      </c>
      <c r="G1532" s="191">
        <v>1126011</v>
      </c>
      <c r="H1532" s="68"/>
      <c r="I1532" s="197" t="s">
        <v>5518</v>
      </c>
      <c r="J1532" s="68"/>
      <c r="K1532" s="68"/>
      <c r="L1532" s="68"/>
      <c r="M1532" s="68"/>
      <c r="N1532" s="348"/>
      <c r="O1532" s="348"/>
      <c r="P1532" s="214">
        <v>60</v>
      </c>
      <c r="Q1532" s="214">
        <v>0</v>
      </c>
      <c r="R1532" s="68" t="s">
        <v>1479</v>
      </c>
      <c r="S1532" s="349"/>
      <c r="T1532" s="272"/>
    </row>
    <row r="1533" spans="1:20" ht="89.25">
      <c r="A1533" s="191">
        <v>513</v>
      </c>
      <c r="B1533" s="68"/>
      <c r="C1533" s="212" t="s">
        <v>160</v>
      </c>
      <c r="D1533" s="213">
        <v>45783</v>
      </c>
      <c r="E1533" s="191" t="s">
        <v>4298</v>
      </c>
      <c r="F1533" s="191" t="s">
        <v>635</v>
      </c>
      <c r="G1533" s="191">
        <v>11862324</v>
      </c>
      <c r="H1533" s="68"/>
      <c r="I1533" s="197" t="s">
        <v>5519</v>
      </c>
      <c r="J1533" s="68"/>
      <c r="K1533" s="68"/>
      <c r="L1533" s="68"/>
      <c r="M1533" s="68"/>
      <c r="N1533" s="348"/>
      <c r="O1533" s="348"/>
      <c r="P1533" s="214">
        <v>50245883.060000002</v>
      </c>
      <c r="Q1533" s="214">
        <v>0</v>
      </c>
      <c r="R1533" s="68" t="s">
        <v>1479</v>
      </c>
      <c r="S1533" s="349"/>
      <c r="T1533" s="272"/>
    </row>
    <row r="1534" spans="1:20" ht="76.5">
      <c r="A1534" s="191">
        <v>86</v>
      </c>
      <c r="B1534" s="68"/>
      <c r="C1534" s="212" t="s">
        <v>50</v>
      </c>
      <c r="D1534" s="213">
        <v>45783</v>
      </c>
      <c r="E1534" s="191" t="s">
        <v>4299</v>
      </c>
      <c r="F1534" s="191" t="s">
        <v>6</v>
      </c>
      <c r="G1534" s="191">
        <v>1126044</v>
      </c>
      <c r="H1534" s="68"/>
      <c r="I1534" s="197" t="s">
        <v>5520</v>
      </c>
      <c r="J1534" s="68"/>
      <c r="K1534" s="68"/>
      <c r="L1534" s="68"/>
      <c r="M1534" s="68"/>
      <c r="N1534" s="348"/>
      <c r="O1534" s="348"/>
      <c r="P1534" s="214">
        <v>0</v>
      </c>
      <c r="Q1534" s="214">
        <v>32025086.960000001</v>
      </c>
      <c r="R1534" s="68" t="s">
        <v>1479</v>
      </c>
      <c r="S1534" s="349"/>
      <c r="T1534" s="272"/>
    </row>
    <row r="1535" spans="1:20" ht="76.5">
      <c r="A1535" s="191">
        <v>86</v>
      </c>
      <c r="B1535" s="68"/>
      <c r="C1535" s="212" t="s">
        <v>50</v>
      </c>
      <c r="D1535" s="213">
        <v>45783</v>
      </c>
      <c r="E1535" s="191" t="s">
        <v>4300</v>
      </c>
      <c r="F1535" s="191" t="s">
        <v>6</v>
      </c>
      <c r="G1535" s="191">
        <v>1126051</v>
      </c>
      <c r="H1535" s="68"/>
      <c r="I1535" s="197" t="s">
        <v>5521</v>
      </c>
      <c r="J1535" s="68"/>
      <c r="K1535" s="68"/>
      <c r="L1535" s="68"/>
      <c r="M1535" s="68"/>
      <c r="N1535" s="348"/>
      <c r="O1535" s="348"/>
      <c r="P1535" s="214">
        <v>0</v>
      </c>
      <c r="Q1535" s="214">
        <v>11843263.880000001</v>
      </c>
      <c r="R1535" s="68" t="s">
        <v>1479</v>
      </c>
      <c r="S1535" s="349"/>
      <c r="T1535" s="272"/>
    </row>
    <row r="1536" spans="1:20" ht="63.75">
      <c r="A1536" s="191">
        <v>86</v>
      </c>
      <c r="B1536" s="68"/>
      <c r="C1536" s="212" t="s">
        <v>50</v>
      </c>
      <c r="D1536" s="213">
        <v>45783</v>
      </c>
      <c r="E1536" s="191" t="s">
        <v>4301</v>
      </c>
      <c r="F1536" s="191" t="s">
        <v>10</v>
      </c>
      <c r="G1536" s="191">
        <v>1126050</v>
      </c>
      <c r="H1536" s="68"/>
      <c r="I1536" s="197" t="s">
        <v>5522</v>
      </c>
      <c r="J1536" s="68"/>
      <c r="K1536" s="68"/>
      <c r="L1536" s="68"/>
      <c r="M1536" s="68"/>
      <c r="N1536" s="348"/>
      <c r="O1536" s="348"/>
      <c r="P1536" s="214">
        <v>60</v>
      </c>
      <c r="Q1536" s="214">
        <v>0</v>
      </c>
      <c r="R1536" s="68" t="s">
        <v>1479</v>
      </c>
      <c r="S1536" s="349"/>
      <c r="T1536" s="272"/>
    </row>
    <row r="1537" spans="1:20" ht="63.75">
      <c r="A1537" s="191">
        <v>86</v>
      </c>
      <c r="B1537" s="68"/>
      <c r="C1537" s="212" t="s">
        <v>50</v>
      </c>
      <c r="D1537" s="213">
        <v>45783</v>
      </c>
      <c r="E1537" s="191" t="s">
        <v>4302</v>
      </c>
      <c r="F1537" s="191" t="s">
        <v>10</v>
      </c>
      <c r="G1537" s="191">
        <v>1126052</v>
      </c>
      <c r="H1537" s="68"/>
      <c r="I1537" s="197" t="s">
        <v>5523</v>
      </c>
      <c r="J1537" s="68"/>
      <c r="K1537" s="68"/>
      <c r="L1537" s="68"/>
      <c r="M1537" s="68"/>
      <c r="N1537" s="348"/>
      <c r="O1537" s="348"/>
      <c r="P1537" s="214">
        <v>60</v>
      </c>
      <c r="Q1537" s="214">
        <v>0</v>
      </c>
      <c r="R1537" s="68" t="s">
        <v>1479</v>
      </c>
      <c r="S1537" s="349"/>
      <c r="T1537" s="272"/>
    </row>
    <row r="1538" spans="1:20" ht="51">
      <c r="A1538" s="191">
        <v>522</v>
      </c>
      <c r="B1538" s="68"/>
      <c r="C1538" s="212" t="s">
        <v>163</v>
      </c>
      <c r="D1538" s="213">
        <v>45784</v>
      </c>
      <c r="E1538" s="191" t="s">
        <v>4303</v>
      </c>
      <c r="F1538" s="191" t="s">
        <v>3</v>
      </c>
      <c r="G1538" s="191">
        <v>2283844</v>
      </c>
      <c r="H1538" s="68"/>
      <c r="I1538" s="197" t="s">
        <v>5524</v>
      </c>
      <c r="J1538" s="68"/>
      <c r="K1538" s="68"/>
      <c r="L1538" s="68"/>
      <c r="M1538" s="68"/>
      <c r="N1538" s="348"/>
      <c r="O1538" s="348"/>
      <c r="P1538" s="214">
        <v>0</v>
      </c>
      <c r="Q1538" s="214">
        <v>330</v>
      </c>
      <c r="R1538" s="68" t="s">
        <v>1479</v>
      </c>
      <c r="S1538" s="349"/>
      <c r="T1538" s="272"/>
    </row>
    <row r="1539" spans="1:20" ht="51">
      <c r="A1539" s="191">
        <v>522</v>
      </c>
      <c r="B1539" s="68"/>
      <c r="C1539" s="212" t="s">
        <v>163</v>
      </c>
      <c r="D1539" s="213">
        <v>45784</v>
      </c>
      <c r="E1539" s="191" t="s">
        <v>4304</v>
      </c>
      <c r="F1539" s="191" t="s">
        <v>3</v>
      </c>
      <c r="G1539" s="191">
        <v>2283845</v>
      </c>
      <c r="H1539" s="68"/>
      <c r="I1539" s="197" t="s">
        <v>5525</v>
      </c>
      <c r="J1539" s="68"/>
      <c r="K1539" s="68"/>
      <c r="L1539" s="68"/>
      <c r="M1539" s="68"/>
      <c r="N1539" s="348"/>
      <c r="O1539" s="348"/>
      <c r="P1539" s="214">
        <v>0</v>
      </c>
      <c r="Q1539" s="214">
        <v>55080</v>
      </c>
      <c r="R1539" s="68" t="s">
        <v>1479</v>
      </c>
      <c r="S1539" s="349"/>
      <c r="T1539" s="272"/>
    </row>
    <row r="1540" spans="1:20" ht="51">
      <c r="A1540" s="191">
        <v>522</v>
      </c>
      <c r="B1540" s="68"/>
      <c r="C1540" s="212" t="s">
        <v>163</v>
      </c>
      <c r="D1540" s="213">
        <v>45784</v>
      </c>
      <c r="E1540" s="191" t="s">
        <v>4305</v>
      </c>
      <c r="F1540" s="191" t="s">
        <v>3</v>
      </c>
      <c r="G1540" s="191">
        <v>2283846</v>
      </c>
      <c r="H1540" s="68"/>
      <c r="I1540" s="197" t="s">
        <v>5526</v>
      </c>
      <c r="J1540" s="68"/>
      <c r="K1540" s="68"/>
      <c r="L1540" s="68"/>
      <c r="M1540" s="68"/>
      <c r="N1540" s="348"/>
      <c r="O1540" s="348"/>
      <c r="P1540" s="214">
        <v>0</v>
      </c>
      <c r="Q1540" s="214">
        <v>87</v>
      </c>
      <c r="R1540" s="68" t="s">
        <v>1479</v>
      </c>
      <c r="S1540" s="349"/>
      <c r="T1540" s="272"/>
    </row>
    <row r="1541" spans="1:20" ht="51">
      <c r="A1541" s="191">
        <v>650</v>
      </c>
      <c r="B1541" s="68"/>
      <c r="C1541" s="212" t="s">
        <v>175</v>
      </c>
      <c r="D1541" s="213">
        <v>45784</v>
      </c>
      <c r="E1541" s="191" t="s">
        <v>4306</v>
      </c>
      <c r="F1541" s="191" t="s">
        <v>3</v>
      </c>
      <c r="G1541" s="191">
        <v>2283894</v>
      </c>
      <c r="H1541" s="68"/>
      <c r="I1541" s="197" t="s">
        <v>5527</v>
      </c>
      <c r="J1541" s="68"/>
      <c r="K1541" s="68"/>
      <c r="L1541" s="68"/>
      <c r="M1541" s="68"/>
      <c r="N1541" s="348"/>
      <c r="O1541" s="348"/>
      <c r="P1541" s="214">
        <v>0</v>
      </c>
      <c r="Q1541" s="214">
        <v>360</v>
      </c>
      <c r="R1541" s="68" t="s">
        <v>1479</v>
      </c>
      <c r="S1541" s="349"/>
      <c r="T1541" s="272"/>
    </row>
    <row r="1542" spans="1:20" ht="51">
      <c r="A1542" s="191">
        <v>383</v>
      </c>
      <c r="B1542" s="68"/>
      <c r="C1542" s="212" t="s">
        <v>1242</v>
      </c>
      <c r="D1542" s="213">
        <v>45784</v>
      </c>
      <c r="E1542" s="191" t="s">
        <v>4307</v>
      </c>
      <c r="F1542" s="191" t="s">
        <v>3</v>
      </c>
      <c r="G1542" s="191">
        <v>2283900</v>
      </c>
      <c r="H1542" s="68"/>
      <c r="I1542" s="197" t="s">
        <v>5528</v>
      </c>
      <c r="J1542" s="68"/>
      <c r="K1542" s="68"/>
      <c r="L1542" s="68"/>
      <c r="M1542" s="68"/>
      <c r="N1542" s="348"/>
      <c r="O1542" s="348"/>
      <c r="P1542" s="214">
        <v>0</v>
      </c>
      <c r="Q1542" s="214">
        <v>931</v>
      </c>
      <c r="R1542" s="68" t="s">
        <v>1479</v>
      </c>
      <c r="S1542" s="349"/>
      <c r="T1542" s="272"/>
    </row>
    <row r="1543" spans="1:20" ht="38.25">
      <c r="A1543" s="191">
        <v>15</v>
      </c>
      <c r="B1543" s="68"/>
      <c r="C1543" s="212" t="s">
        <v>39</v>
      </c>
      <c r="D1543" s="213">
        <v>45784</v>
      </c>
      <c r="E1543" s="191" t="s">
        <v>4308</v>
      </c>
      <c r="F1543" s="191" t="s">
        <v>3</v>
      </c>
      <c r="G1543" s="191">
        <v>2283907</v>
      </c>
      <c r="H1543" s="68"/>
      <c r="I1543" s="197" t="s">
        <v>5529</v>
      </c>
      <c r="J1543" s="68"/>
      <c r="K1543" s="68"/>
      <c r="L1543" s="68"/>
      <c r="M1543" s="68"/>
      <c r="N1543" s="348"/>
      <c r="O1543" s="348"/>
      <c r="P1543" s="214">
        <v>0</v>
      </c>
      <c r="Q1543" s="214">
        <v>227.14</v>
      </c>
      <c r="R1543" s="68" t="s">
        <v>1479</v>
      </c>
      <c r="S1543" s="349"/>
      <c r="T1543" s="272"/>
    </row>
    <row r="1544" spans="1:20" ht="51">
      <c r="A1544" s="191">
        <v>76</v>
      </c>
      <c r="B1544" s="68"/>
      <c r="C1544" s="212" t="s">
        <v>48</v>
      </c>
      <c r="D1544" s="213">
        <v>45784</v>
      </c>
      <c r="E1544" s="191" t="s">
        <v>4309</v>
      </c>
      <c r="F1544" s="191" t="s">
        <v>3</v>
      </c>
      <c r="G1544" s="191">
        <v>2283945</v>
      </c>
      <c r="H1544" s="68"/>
      <c r="I1544" s="197" t="s">
        <v>5530</v>
      </c>
      <c r="J1544" s="68"/>
      <c r="K1544" s="68"/>
      <c r="L1544" s="68"/>
      <c r="M1544" s="68"/>
      <c r="N1544" s="348"/>
      <c r="O1544" s="348"/>
      <c r="P1544" s="214">
        <v>0</v>
      </c>
      <c r="Q1544" s="214">
        <v>185.5</v>
      </c>
      <c r="R1544" s="68" t="s">
        <v>1479</v>
      </c>
      <c r="S1544" s="349"/>
      <c r="T1544" s="272"/>
    </row>
    <row r="1545" spans="1:20" ht="38.25">
      <c r="A1545" s="191" t="s">
        <v>550</v>
      </c>
      <c r="B1545" s="68"/>
      <c r="C1545" s="212" t="s">
        <v>589</v>
      </c>
      <c r="D1545" s="213">
        <v>45784</v>
      </c>
      <c r="E1545" s="191" t="s">
        <v>4310</v>
      </c>
      <c r="F1545" s="191" t="s">
        <v>3</v>
      </c>
      <c r="G1545" s="191">
        <v>2283921</v>
      </c>
      <c r="H1545" s="68"/>
      <c r="I1545" s="197" t="s">
        <v>1815</v>
      </c>
      <c r="J1545" s="68"/>
      <c r="K1545" s="68"/>
      <c r="L1545" s="68"/>
      <c r="M1545" s="68"/>
      <c r="N1545" s="348"/>
      <c r="O1545" s="348"/>
      <c r="P1545" s="214">
        <v>0</v>
      </c>
      <c r="Q1545" s="214">
        <v>2</v>
      </c>
      <c r="R1545" s="68" t="s">
        <v>1479</v>
      </c>
      <c r="S1545" s="349"/>
      <c r="T1545" s="272"/>
    </row>
    <row r="1546" spans="1:20" ht="51">
      <c r="A1546" s="191">
        <v>383</v>
      </c>
      <c r="B1546" s="68"/>
      <c r="C1546" s="212" t="s">
        <v>1242</v>
      </c>
      <c r="D1546" s="213">
        <v>45784</v>
      </c>
      <c r="E1546" s="191" t="s">
        <v>4311</v>
      </c>
      <c r="F1546" s="191" t="s">
        <v>3</v>
      </c>
      <c r="G1546" s="191">
        <v>2283932</v>
      </c>
      <c r="H1546" s="68"/>
      <c r="I1546" s="197" t="s">
        <v>5531</v>
      </c>
      <c r="J1546" s="68"/>
      <c r="K1546" s="68"/>
      <c r="L1546" s="68"/>
      <c r="M1546" s="68"/>
      <c r="N1546" s="348"/>
      <c r="O1546" s="348"/>
      <c r="P1546" s="214">
        <v>0</v>
      </c>
      <c r="Q1546" s="214">
        <v>1483</v>
      </c>
      <c r="R1546" s="68" t="s">
        <v>1479</v>
      </c>
      <c r="S1546" s="349"/>
      <c r="T1546" s="272"/>
    </row>
    <row r="1547" spans="1:20" ht="51">
      <c r="A1547" s="191">
        <v>6</v>
      </c>
      <c r="B1547" s="68"/>
      <c r="C1547" s="212" t="s">
        <v>37</v>
      </c>
      <c r="D1547" s="213">
        <v>45784</v>
      </c>
      <c r="E1547" s="191" t="s">
        <v>4312</v>
      </c>
      <c r="F1547" s="191" t="s">
        <v>3</v>
      </c>
      <c r="G1547" s="191">
        <v>2283946</v>
      </c>
      <c r="H1547" s="68"/>
      <c r="I1547" s="197" t="s">
        <v>5532</v>
      </c>
      <c r="J1547" s="68"/>
      <c r="K1547" s="68"/>
      <c r="L1547" s="68"/>
      <c r="M1547" s="68"/>
      <c r="N1547" s="348"/>
      <c r="O1547" s="348"/>
      <c r="P1547" s="214">
        <v>0</v>
      </c>
      <c r="Q1547" s="214">
        <v>537.54999999999995</v>
      </c>
      <c r="R1547" s="68" t="s">
        <v>1479</v>
      </c>
      <c r="S1547" s="349"/>
      <c r="T1547" s="272"/>
    </row>
    <row r="1548" spans="1:20" ht="51">
      <c r="A1548" s="191">
        <v>6</v>
      </c>
      <c r="B1548" s="68"/>
      <c r="C1548" s="212" t="s">
        <v>37</v>
      </c>
      <c r="D1548" s="213">
        <v>45784</v>
      </c>
      <c r="E1548" s="191" t="s">
        <v>4313</v>
      </c>
      <c r="F1548" s="191" t="s">
        <v>3</v>
      </c>
      <c r="G1548" s="191">
        <v>2283948</v>
      </c>
      <c r="H1548" s="68"/>
      <c r="I1548" s="197" t="s">
        <v>5533</v>
      </c>
      <c r="J1548" s="68"/>
      <c r="K1548" s="68"/>
      <c r="L1548" s="68"/>
      <c r="M1548" s="68"/>
      <c r="N1548" s="348"/>
      <c r="O1548" s="348"/>
      <c r="P1548" s="214">
        <v>0</v>
      </c>
      <c r="Q1548" s="214">
        <v>856.69</v>
      </c>
      <c r="R1548" s="68" t="s">
        <v>1479</v>
      </c>
      <c r="S1548" s="349"/>
      <c r="T1548" s="272"/>
    </row>
    <row r="1549" spans="1:20" ht="51">
      <c r="A1549" s="191">
        <v>6</v>
      </c>
      <c r="B1549" s="68"/>
      <c r="C1549" s="212" t="s">
        <v>37</v>
      </c>
      <c r="D1549" s="213">
        <v>45784</v>
      </c>
      <c r="E1549" s="191" t="s">
        <v>4314</v>
      </c>
      <c r="F1549" s="191" t="s">
        <v>3</v>
      </c>
      <c r="G1549" s="191">
        <v>2283949</v>
      </c>
      <c r="H1549" s="68"/>
      <c r="I1549" s="197" t="s">
        <v>5534</v>
      </c>
      <c r="J1549" s="68"/>
      <c r="K1549" s="68"/>
      <c r="L1549" s="68"/>
      <c r="M1549" s="68"/>
      <c r="N1549" s="348"/>
      <c r="O1549" s="348"/>
      <c r="P1549" s="214">
        <v>0</v>
      </c>
      <c r="Q1549" s="214">
        <v>856.69</v>
      </c>
      <c r="R1549" s="68" t="s">
        <v>1479</v>
      </c>
      <c r="S1549" s="349"/>
      <c r="T1549" s="272"/>
    </row>
    <row r="1550" spans="1:20" ht="51">
      <c r="A1550" s="191" t="s">
        <v>550</v>
      </c>
      <c r="B1550" s="68"/>
      <c r="C1550" s="212" t="s">
        <v>589</v>
      </c>
      <c r="D1550" s="213">
        <v>45784</v>
      </c>
      <c r="E1550" s="191" t="s">
        <v>4315</v>
      </c>
      <c r="F1550" s="191" t="s">
        <v>3</v>
      </c>
      <c r="G1550" s="191">
        <v>2283968</v>
      </c>
      <c r="H1550" s="68"/>
      <c r="I1550" s="197" t="s">
        <v>5535</v>
      </c>
      <c r="J1550" s="68"/>
      <c r="K1550" s="68"/>
      <c r="L1550" s="68"/>
      <c r="M1550" s="68"/>
      <c r="N1550" s="348"/>
      <c r="O1550" s="348"/>
      <c r="P1550" s="214">
        <v>0</v>
      </c>
      <c r="Q1550" s="214">
        <v>5102.53</v>
      </c>
      <c r="R1550" s="68" t="s">
        <v>1479</v>
      </c>
      <c r="S1550" s="349"/>
      <c r="T1550" s="272"/>
    </row>
    <row r="1551" spans="1:20" ht="38.25">
      <c r="A1551" s="191">
        <v>15</v>
      </c>
      <c r="B1551" s="68"/>
      <c r="C1551" s="212" t="s">
        <v>39</v>
      </c>
      <c r="D1551" s="213">
        <v>45784</v>
      </c>
      <c r="E1551" s="191" t="s">
        <v>4316</v>
      </c>
      <c r="F1551" s="191" t="s">
        <v>3</v>
      </c>
      <c r="G1551" s="191">
        <v>2283991</v>
      </c>
      <c r="H1551" s="68"/>
      <c r="I1551" s="197" t="s">
        <v>5536</v>
      </c>
      <c r="J1551" s="68"/>
      <c r="K1551" s="68"/>
      <c r="L1551" s="68"/>
      <c r="M1551" s="68"/>
      <c r="N1551" s="348"/>
      <c r="O1551" s="348"/>
      <c r="P1551" s="214">
        <v>0</v>
      </c>
      <c r="Q1551" s="214">
        <v>50.8</v>
      </c>
      <c r="R1551" s="68" t="s">
        <v>1479</v>
      </c>
      <c r="S1551" s="349"/>
      <c r="T1551" s="272"/>
    </row>
    <row r="1552" spans="1:20" ht="63.75">
      <c r="A1552" s="191">
        <v>86</v>
      </c>
      <c r="B1552" s="68"/>
      <c r="C1552" s="212" t="s">
        <v>50</v>
      </c>
      <c r="D1552" s="213">
        <v>45784</v>
      </c>
      <c r="E1552" s="191" t="s">
        <v>4317</v>
      </c>
      <c r="F1552" s="191" t="s">
        <v>3</v>
      </c>
      <c r="G1552" s="191">
        <v>2284006</v>
      </c>
      <c r="H1552" s="68"/>
      <c r="I1552" s="197" t="s">
        <v>5537</v>
      </c>
      <c r="J1552" s="68"/>
      <c r="K1552" s="68"/>
      <c r="L1552" s="68"/>
      <c r="M1552" s="68"/>
      <c r="N1552" s="348"/>
      <c r="O1552" s="348"/>
      <c r="P1552" s="214">
        <v>0</v>
      </c>
      <c r="Q1552" s="214">
        <v>70449</v>
      </c>
      <c r="R1552" s="68" t="s">
        <v>1479</v>
      </c>
      <c r="S1552" s="349"/>
      <c r="T1552" s="272"/>
    </row>
    <row r="1553" spans="1:20" ht="63.75">
      <c r="A1553" s="191">
        <v>86</v>
      </c>
      <c r="B1553" s="68"/>
      <c r="C1553" s="212" t="s">
        <v>50</v>
      </c>
      <c r="D1553" s="213">
        <v>45784</v>
      </c>
      <c r="E1553" s="191" t="s">
        <v>4318</v>
      </c>
      <c r="F1553" s="191" t="s">
        <v>3</v>
      </c>
      <c r="G1553" s="191">
        <v>2284041</v>
      </c>
      <c r="H1553" s="68"/>
      <c r="I1553" s="197" t="s">
        <v>5538</v>
      </c>
      <c r="J1553" s="68"/>
      <c r="K1553" s="68"/>
      <c r="L1553" s="68"/>
      <c r="M1553" s="68"/>
      <c r="N1553" s="348"/>
      <c r="O1553" s="348"/>
      <c r="P1553" s="214">
        <v>0</v>
      </c>
      <c r="Q1553" s="214">
        <v>30630</v>
      </c>
      <c r="R1553" s="68" t="s">
        <v>1479</v>
      </c>
      <c r="S1553" s="349"/>
      <c r="T1553" s="272"/>
    </row>
    <row r="1554" spans="1:20" ht="38.25">
      <c r="A1554" s="191" t="s">
        <v>550</v>
      </c>
      <c r="B1554" s="68"/>
      <c r="C1554" s="212" t="s">
        <v>589</v>
      </c>
      <c r="D1554" s="213">
        <v>45784</v>
      </c>
      <c r="E1554" s="191" t="s">
        <v>4319</v>
      </c>
      <c r="F1554" s="191" t="s">
        <v>3</v>
      </c>
      <c r="G1554" s="191">
        <v>2284060</v>
      </c>
      <c r="H1554" s="68"/>
      <c r="I1554" s="197" t="s">
        <v>5539</v>
      </c>
      <c r="J1554" s="68"/>
      <c r="K1554" s="68"/>
      <c r="L1554" s="68"/>
      <c r="M1554" s="68"/>
      <c r="N1554" s="348"/>
      <c r="O1554" s="348"/>
      <c r="P1554" s="214">
        <v>0</v>
      </c>
      <c r="Q1554" s="214">
        <v>4828.43</v>
      </c>
      <c r="R1554" s="68" t="s">
        <v>1479</v>
      </c>
      <c r="S1554" s="349"/>
      <c r="T1554" s="272"/>
    </row>
    <row r="1555" spans="1:20" ht="51">
      <c r="A1555" s="191">
        <v>283</v>
      </c>
      <c r="B1555" s="68"/>
      <c r="C1555" s="212" t="s">
        <v>115</v>
      </c>
      <c r="D1555" s="213">
        <v>45784</v>
      </c>
      <c r="E1555" s="191" t="s">
        <v>4320</v>
      </c>
      <c r="F1555" s="191" t="s">
        <v>3</v>
      </c>
      <c r="G1555" s="191">
        <v>2283913</v>
      </c>
      <c r="H1555" s="68"/>
      <c r="I1555" s="197" t="s">
        <v>5540</v>
      </c>
      <c r="J1555" s="68"/>
      <c r="K1555" s="68"/>
      <c r="L1555" s="68"/>
      <c r="M1555" s="68"/>
      <c r="N1555" s="348"/>
      <c r="O1555" s="348"/>
      <c r="P1555" s="214">
        <v>0</v>
      </c>
      <c r="Q1555" s="214">
        <v>177</v>
      </c>
      <c r="R1555" s="68" t="s">
        <v>1479</v>
      </c>
      <c r="S1555" s="349"/>
      <c r="T1555" s="272"/>
    </row>
    <row r="1556" spans="1:20" ht="51">
      <c r="A1556" s="191">
        <v>283</v>
      </c>
      <c r="B1556" s="68"/>
      <c r="C1556" s="212" t="s">
        <v>115</v>
      </c>
      <c r="D1556" s="213">
        <v>45784</v>
      </c>
      <c r="E1556" s="191" t="s">
        <v>4321</v>
      </c>
      <c r="F1556" s="191" t="s">
        <v>3</v>
      </c>
      <c r="G1556" s="191">
        <v>2283916</v>
      </c>
      <c r="H1556" s="68"/>
      <c r="I1556" s="197" t="s">
        <v>5541</v>
      </c>
      <c r="J1556" s="68"/>
      <c r="K1556" s="68"/>
      <c r="L1556" s="68"/>
      <c r="M1556" s="68"/>
      <c r="N1556" s="348"/>
      <c r="O1556" s="348"/>
      <c r="P1556" s="214">
        <v>0</v>
      </c>
      <c r="Q1556" s="214">
        <v>176</v>
      </c>
      <c r="R1556" s="68" t="s">
        <v>1479</v>
      </c>
      <c r="S1556" s="349"/>
      <c r="T1556" s="272"/>
    </row>
    <row r="1557" spans="1:20" ht="51">
      <c r="A1557" s="191">
        <v>283</v>
      </c>
      <c r="B1557" s="68"/>
      <c r="C1557" s="212" t="s">
        <v>115</v>
      </c>
      <c r="D1557" s="213">
        <v>45784</v>
      </c>
      <c r="E1557" s="191" t="s">
        <v>4322</v>
      </c>
      <c r="F1557" s="191" t="s">
        <v>3</v>
      </c>
      <c r="G1557" s="191">
        <v>2283919</v>
      </c>
      <c r="H1557" s="68"/>
      <c r="I1557" s="197" t="s">
        <v>5542</v>
      </c>
      <c r="J1557" s="68"/>
      <c r="K1557" s="68"/>
      <c r="L1557" s="68"/>
      <c r="M1557" s="68"/>
      <c r="N1557" s="348"/>
      <c r="O1557" s="348"/>
      <c r="P1557" s="214">
        <v>0</v>
      </c>
      <c r="Q1557" s="214">
        <v>20043771.16</v>
      </c>
      <c r="R1557" s="68" t="s">
        <v>1479</v>
      </c>
      <c r="S1557" s="349"/>
      <c r="T1557" s="272"/>
    </row>
    <row r="1558" spans="1:20" ht="51">
      <c r="A1558" s="191" t="s">
        <v>550</v>
      </c>
      <c r="B1558" s="68"/>
      <c r="C1558" s="212" t="s">
        <v>589</v>
      </c>
      <c r="D1558" s="213">
        <v>45784</v>
      </c>
      <c r="E1558" s="191" t="s">
        <v>4323</v>
      </c>
      <c r="F1558" s="191" t="s">
        <v>3</v>
      </c>
      <c r="G1558" s="191">
        <v>2283925</v>
      </c>
      <c r="H1558" s="68"/>
      <c r="I1558" s="197" t="s">
        <v>5543</v>
      </c>
      <c r="J1558" s="68"/>
      <c r="K1558" s="68"/>
      <c r="L1558" s="68"/>
      <c r="M1558" s="68"/>
      <c r="N1558" s="348"/>
      <c r="O1558" s="348"/>
      <c r="P1558" s="214">
        <v>0</v>
      </c>
      <c r="Q1558" s="214">
        <v>2794.37</v>
      </c>
      <c r="R1558" s="68" t="s">
        <v>1479</v>
      </c>
      <c r="S1558" s="349"/>
      <c r="T1558" s="272"/>
    </row>
    <row r="1559" spans="1:20" ht="51">
      <c r="A1559" s="191" t="s">
        <v>550</v>
      </c>
      <c r="B1559" s="68"/>
      <c r="C1559" s="212" t="s">
        <v>589</v>
      </c>
      <c r="D1559" s="213">
        <v>45784</v>
      </c>
      <c r="E1559" s="191" t="s">
        <v>4324</v>
      </c>
      <c r="F1559" s="191" t="s">
        <v>3</v>
      </c>
      <c r="G1559" s="191">
        <v>2284066</v>
      </c>
      <c r="H1559" s="68"/>
      <c r="I1559" s="197" t="s">
        <v>5544</v>
      </c>
      <c r="J1559" s="68"/>
      <c r="K1559" s="68"/>
      <c r="L1559" s="68"/>
      <c r="M1559" s="68"/>
      <c r="N1559" s="348"/>
      <c r="O1559" s="348"/>
      <c r="P1559" s="214">
        <v>0</v>
      </c>
      <c r="Q1559" s="214">
        <v>100</v>
      </c>
      <c r="R1559" s="68" t="s">
        <v>1479</v>
      </c>
      <c r="S1559" s="349"/>
      <c r="T1559" s="272"/>
    </row>
    <row r="1560" spans="1:20" ht="51">
      <c r="A1560" s="191">
        <v>383</v>
      </c>
      <c r="B1560" s="68"/>
      <c r="C1560" s="212" t="s">
        <v>1242</v>
      </c>
      <c r="D1560" s="213">
        <v>45784</v>
      </c>
      <c r="E1560" s="191" t="s">
        <v>4325</v>
      </c>
      <c r="F1560" s="191" t="s">
        <v>3</v>
      </c>
      <c r="G1560" s="191">
        <v>2284067</v>
      </c>
      <c r="H1560" s="68"/>
      <c r="I1560" s="197" t="s">
        <v>5545</v>
      </c>
      <c r="J1560" s="68"/>
      <c r="K1560" s="68"/>
      <c r="L1560" s="68"/>
      <c r="M1560" s="68"/>
      <c r="N1560" s="348"/>
      <c r="O1560" s="348"/>
      <c r="P1560" s="214">
        <v>0</v>
      </c>
      <c r="Q1560" s="214">
        <v>55345.8</v>
      </c>
      <c r="R1560" s="68" t="s">
        <v>1479</v>
      </c>
      <c r="S1560" s="349"/>
      <c r="T1560" s="272"/>
    </row>
    <row r="1561" spans="1:20" ht="38.25">
      <c r="A1561" s="191">
        <v>46</v>
      </c>
      <c r="B1561" s="68"/>
      <c r="C1561" s="212" t="s">
        <v>1367</v>
      </c>
      <c r="D1561" s="213">
        <v>45784</v>
      </c>
      <c r="E1561" s="191" t="s">
        <v>4326</v>
      </c>
      <c r="F1561" s="191" t="s">
        <v>3</v>
      </c>
      <c r="G1561" s="191">
        <v>2284069</v>
      </c>
      <c r="H1561" s="68"/>
      <c r="I1561" s="197" t="s">
        <v>5546</v>
      </c>
      <c r="J1561" s="68"/>
      <c r="K1561" s="68"/>
      <c r="L1561" s="68"/>
      <c r="M1561" s="68"/>
      <c r="N1561" s="348"/>
      <c r="O1561" s="348"/>
      <c r="P1561" s="214">
        <v>0</v>
      </c>
      <c r="Q1561" s="214">
        <v>1660</v>
      </c>
      <c r="R1561" s="68" t="s">
        <v>1479</v>
      </c>
      <c r="S1561" s="349"/>
      <c r="T1561" s="272"/>
    </row>
    <row r="1562" spans="1:20" ht="38.25">
      <c r="A1562" s="191">
        <v>283</v>
      </c>
      <c r="B1562" s="68"/>
      <c r="C1562" s="212" t="s">
        <v>115</v>
      </c>
      <c r="D1562" s="213">
        <v>45784</v>
      </c>
      <c r="E1562" s="191" t="s">
        <v>4327</v>
      </c>
      <c r="F1562" s="191" t="s">
        <v>6</v>
      </c>
      <c r="G1562" s="191">
        <v>2216537</v>
      </c>
      <c r="H1562" s="68"/>
      <c r="I1562" s="197" t="s">
        <v>5547</v>
      </c>
      <c r="J1562" s="68"/>
      <c r="K1562" s="68"/>
      <c r="L1562" s="68"/>
      <c r="M1562" s="68"/>
      <c r="N1562" s="348"/>
      <c r="O1562" s="348"/>
      <c r="P1562" s="214">
        <v>0</v>
      </c>
      <c r="Q1562" s="214">
        <v>7079.05</v>
      </c>
      <c r="R1562" s="68" t="s">
        <v>1479</v>
      </c>
      <c r="S1562" s="349"/>
      <c r="T1562" s="272"/>
    </row>
    <row r="1563" spans="1:20" ht="102">
      <c r="A1563" s="191">
        <v>132</v>
      </c>
      <c r="B1563" s="68"/>
      <c r="C1563" s="212" t="s">
        <v>59</v>
      </c>
      <c r="D1563" s="213">
        <v>45784</v>
      </c>
      <c r="E1563" s="191" t="s">
        <v>4328</v>
      </c>
      <c r="F1563" s="191" t="s">
        <v>10</v>
      </c>
      <c r="G1563" s="191">
        <v>1126070</v>
      </c>
      <c r="H1563" s="68"/>
      <c r="I1563" s="197" t="s">
        <v>5548</v>
      </c>
      <c r="J1563" s="68"/>
      <c r="K1563" s="68"/>
      <c r="L1563" s="68"/>
      <c r="M1563" s="68"/>
      <c r="N1563" s="348"/>
      <c r="O1563" s="348"/>
      <c r="P1563" s="214">
        <v>3093.57</v>
      </c>
      <c r="Q1563" s="214">
        <v>0</v>
      </c>
      <c r="R1563" s="68" t="s">
        <v>1479</v>
      </c>
      <c r="S1563" s="349"/>
      <c r="T1563" s="272"/>
    </row>
    <row r="1564" spans="1:20" ht="76.5">
      <c r="A1564" s="191">
        <v>513</v>
      </c>
      <c r="B1564" s="68"/>
      <c r="C1564" s="212" t="s">
        <v>160</v>
      </c>
      <c r="D1564" s="213">
        <v>45784</v>
      </c>
      <c r="E1564" s="191" t="s">
        <v>4329</v>
      </c>
      <c r="F1564" s="191" t="s">
        <v>10</v>
      </c>
      <c r="G1564" s="191">
        <v>1126074</v>
      </c>
      <c r="H1564" s="68"/>
      <c r="I1564" s="197" t="s">
        <v>5549</v>
      </c>
      <c r="J1564" s="68"/>
      <c r="K1564" s="68"/>
      <c r="L1564" s="68"/>
      <c r="M1564" s="68"/>
      <c r="N1564" s="348"/>
      <c r="O1564" s="348"/>
      <c r="P1564" s="214">
        <v>60</v>
      </c>
      <c r="Q1564" s="214">
        <v>0</v>
      </c>
      <c r="R1564" s="68" t="s">
        <v>1479</v>
      </c>
      <c r="S1564" s="349"/>
      <c r="T1564" s="272"/>
    </row>
    <row r="1565" spans="1:20" ht="76.5">
      <c r="A1565" s="191">
        <v>513</v>
      </c>
      <c r="B1565" s="68"/>
      <c r="C1565" s="212" t="s">
        <v>160</v>
      </c>
      <c r="D1565" s="213">
        <v>45784</v>
      </c>
      <c r="E1565" s="191" t="s">
        <v>4330</v>
      </c>
      <c r="F1565" s="191" t="s">
        <v>10</v>
      </c>
      <c r="G1565" s="191">
        <v>1126078</v>
      </c>
      <c r="H1565" s="68"/>
      <c r="I1565" s="197" t="s">
        <v>5550</v>
      </c>
      <c r="J1565" s="68"/>
      <c r="K1565" s="68"/>
      <c r="L1565" s="68"/>
      <c r="M1565" s="68"/>
      <c r="N1565" s="348"/>
      <c r="O1565" s="348"/>
      <c r="P1565" s="214">
        <v>60</v>
      </c>
      <c r="Q1565" s="214">
        <v>0</v>
      </c>
      <c r="R1565" s="68" t="s">
        <v>1479</v>
      </c>
      <c r="S1565" s="349"/>
      <c r="T1565" s="272"/>
    </row>
    <row r="1566" spans="1:20" ht="89.25">
      <c r="A1566" s="191">
        <v>389</v>
      </c>
      <c r="B1566" s="68"/>
      <c r="C1566" s="212" t="s">
        <v>1401</v>
      </c>
      <c r="D1566" s="213">
        <v>45784</v>
      </c>
      <c r="E1566" s="191" t="s">
        <v>4331</v>
      </c>
      <c r="F1566" s="191" t="s">
        <v>10</v>
      </c>
      <c r="G1566" s="191">
        <v>1126086</v>
      </c>
      <c r="H1566" s="68"/>
      <c r="I1566" s="197" t="s">
        <v>5551</v>
      </c>
      <c r="J1566" s="68"/>
      <c r="K1566" s="68"/>
      <c r="L1566" s="68"/>
      <c r="M1566" s="68"/>
      <c r="N1566" s="348"/>
      <c r="O1566" s="348"/>
      <c r="P1566" s="214">
        <v>60</v>
      </c>
      <c r="Q1566" s="214">
        <v>0</v>
      </c>
      <c r="R1566" s="68" t="s">
        <v>1479</v>
      </c>
      <c r="S1566" s="349"/>
      <c r="T1566" s="272"/>
    </row>
    <row r="1567" spans="1:20" ht="63.75">
      <c r="A1567" s="191">
        <v>117</v>
      </c>
      <c r="B1567" s="68"/>
      <c r="C1567" s="212" t="s">
        <v>54</v>
      </c>
      <c r="D1567" s="213">
        <v>45784</v>
      </c>
      <c r="E1567" s="191" t="s">
        <v>4332</v>
      </c>
      <c r="F1567" s="191" t="s">
        <v>10</v>
      </c>
      <c r="G1567" s="191">
        <v>1126088</v>
      </c>
      <c r="H1567" s="68"/>
      <c r="I1567" s="197" t="s">
        <v>5552</v>
      </c>
      <c r="J1567" s="68"/>
      <c r="K1567" s="68"/>
      <c r="L1567" s="68"/>
      <c r="M1567" s="68"/>
      <c r="N1567" s="348"/>
      <c r="O1567" s="348"/>
      <c r="P1567" s="214">
        <v>60</v>
      </c>
      <c r="Q1567" s="214">
        <v>0</v>
      </c>
      <c r="R1567" s="68" t="s">
        <v>1479</v>
      </c>
      <c r="S1567" s="349"/>
      <c r="T1567" s="272"/>
    </row>
    <row r="1568" spans="1:20" ht="76.5">
      <c r="A1568" s="191">
        <v>373</v>
      </c>
      <c r="B1568" s="68"/>
      <c r="C1568" s="212" t="s">
        <v>605</v>
      </c>
      <c r="D1568" s="213">
        <v>45784</v>
      </c>
      <c r="E1568" s="191" t="s">
        <v>4333</v>
      </c>
      <c r="F1568" s="191" t="s">
        <v>6</v>
      </c>
      <c r="G1568" s="191">
        <v>2217027</v>
      </c>
      <c r="H1568" s="68"/>
      <c r="I1568" s="197" t="s">
        <v>5553</v>
      </c>
      <c r="J1568" s="68"/>
      <c r="K1568" s="68"/>
      <c r="L1568" s="68"/>
      <c r="M1568" s="68"/>
      <c r="N1568" s="348"/>
      <c r="O1568" s="348"/>
      <c r="P1568" s="214">
        <v>0</v>
      </c>
      <c r="Q1568" s="214">
        <v>45.13</v>
      </c>
      <c r="R1568" s="68" t="s">
        <v>1479</v>
      </c>
      <c r="S1568" s="349"/>
      <c r="T1568" s="272"/>
    </row>
    <row r="1569" spans="1:20" ht="63.75">
      <c r="A1569" s="191">
        <v>513</v>
      </c>
      <c r="B1569" s="68"/>
      <c r="C1569" s="212" t="s">
        <v>160</v>
      </c>
      <c r="D1569" s="213">
        <v>45784</v>
      </c>
      <c r="E1569" s="191" t="s">
        <v>4334</v>
      </c>
      <c r="F1569" s="191" t="s">
        <v>14</v>
      </c>
      <c r="G1569" s="191">
        <v>3126239</v>
      </c>
      <c r="H1569" s="68"/>
      <c r="I1569" s="197" t="s">
        <v>5554</v>
      </c>
      <c r="J1569" s="68"/>
      <c r="K1569" s="68"/>
      <c r="L1569" s="68"/>
      <c r="M1569" s="68"/>
      <c r="N1569" s="348"/>
      <c r="O1569" s="348"/>
      <c r="P1569" s="214">
        <v>60</v>
      </c>
      <c r="Q1569" s="214">
        <v>0</v>
      </c>
      <c r="R1569" s="68" t="s">
        <v>1479</v>
      </c>
      <c r="S1569" s="349"/>
      <c r="T1569" s="272"/>
    </row>
    <row r="1570" spans="1:20" ht="76.5">
      <c r="A1570" s="191">
        <v>389</v>
      </c>
      <c r="B1570" s="68"/>
      <c r="C1570" s="212" t="s">
        <v>1401</v>
      </c>
      <c r="D1570" s="213">
        <v>45784</v>
      </c>
      <c r="E1570" s="191" t="s">
        <v>4335</v>
      </c>
      <c r="F1570" s="191" t="s">
        <v>10</v>
      </c>
      <c r="G1570" s="191">
        <v>1126090</v>
      </c>
      <c r="H1570" s="68"/>
      <c r="I1570" s="197" t="s">
        <v>5555</v>
      </c>
      <c r="J1570" s="68"/>
      <c r="K1570" s="68"/>
      <c r="L1570" s="68"/>
      <c r="M1570" s="68"/>
      <c r="N1570" s="348"/>
      <c r="O1570" s="348"/>
      <c r="P1570" s="214">
        <v>60</v>
      </c>
      <c r="Q1570" s="214">
        <v>0</v>
      </c>
      <c r="R1570" s="68" t="s">
        <v>1479</v>
      </c>
      <c r="S1570" s="349"/>
      <c r="T1570" s="272"/>
    </row>
    <row r="1571" spans="1:20" ht="63.75">
      <c r="A1571" s="191">
        <v>117</v>
      </c>
      <c r="B1571" s="68"/>
      <c r="C1571" s="212" t="s">
        <v>54</v>
      </c>
      <c r="D1571" s="213">
        <v>45784</v>
      </c>
      <c r="E1571" s="191" t="s">
        <v>4336</v>
      </c>
      <c r="F1571" s="191" t="s">
        <v>10</v>
      </c>
      <c r="G1571" s="191">
        <v>1126091</v>
      </c>
      <c r="H1571" s="68"/>
      <c r="I1571" s="197" t="s">
        <v>5556</v>
      </c>
      <c r="J1571" s="68"/>
      <c r="K1571" s="68"/>
      <c r="L1571" s="68"/>
      <c r="M1571" s="68"/>
      <c r="N1571" s="348"/>
      <c r="O1571" s="348"/>
      <c r="P1571" s="214">
        <v>60</v>
      </c>
      <c r="Q1571" s="214">
        <v>0</v>
      </c>
      <c r="R1571" s="68" t="s">
        <v>1479</v>
      </c>
      <c r="S1571" s="349"/>
      <c r="T1571" s="272"/>
    </row>
    <row r="1572" spans="1:20" ht="51">
      <c r="A1572" s="191">
        <v>46</v>
      </c>
      <c r="B1572" s="68"/>
      <c r="C1572" s="212" t="s">
        <v>1367</v>
      </c>
      <c r="D1572" s="213">
        <v>45785</v>
      </c>
      <c r="E1572" s="191" t="s">
        <v>4337</v>
      </c>
      <c r="F1572" s="191" t="s">
        <v>3</v>
      </c>
      <c r="G1572" s="191">
        <v>2284269</v>
      </c>
      <c r="H1572" s="68"/>
      <c r="I1572" s="197" t="s">
        <v>5557</v>
      </c>
      <c r="J1572" s="68"/>
      <c r="K1572" s="68"/>
      <c r="L1572" s="68"/>
      <c r="M1572" s="68"/>
      <c r="N1572" s="348"/>
      <c r="O1572" s="348"/>
      <c r="P1572" s="214">
        <v>0</v>
      </c>
      <c r="Q1572" s="214">
        <v>7507.8</v>
      </c>
      <c r="R1572" s="68" t="s">
        <v>1479</v>
      </c>
      <c r="S1572" s="349"/>
      <c r="T1572" s="272"/>
    </row>
    <row r="1573" spans="1:20" ht="51">
      <c r="A1573" s="191">
        <v>383</v>
      </c>
      <c r="B1573" s="68"/>
      <c r="C1573" s="212" t="s">
        <v>1242</v>
      </c>
      <c r="D1573" s="213">
        <v>45785</v>
      </c>
      <c r="E1573" s="191" t="s">
        <v>4338</v>
      </c>
      <c r="F1573" s="191" t="s">
        <v>3</v>
      </c>
      <c r="G1573" s="191">
        <v>2284309</v>
      </c>
      <c r="H1573" s="68"/>
      <c r="I1573" s="197" t="s">
        <v>5558</v>
      </c>
      <c r="J1573" s="68"/>
      <c r="K1573" s="68"/>
      <c r="L1573" s="68"/>
      <c r="M1573" s="68"/>
      <c r="N1573" s="348"/>
      <c r="O1573" s="348"/>
      <c r="P1573" s="214">
        <v>0</v>
      </c>
      <c r="Q1573" s="214">
        <v>214</v>
      </c>
      <c r="R1573" s="68" t="s">
        <v>1479</v>
      </c>
      <c r="S1573" s="349"/>
      <c r="T1573" s="272"/>
    </row>
    <row r="1574" spans="1:20" ht="63.75">
      <c r="A1574" s="191">
        <v>301</v>
      </c>
      <c r="B1574" s="68"/>
      <c r="C1574" s="212" t="s">
        <v>128</v>
      </c>
      <c r="D1574" s="213">
        <v>45785</v>
      </c>
      <c r="E1574" s="191" t="s">
        <v>4339</v>
      </c>
      <c r="F1574" s="191" t="s">
        <v>3</v>
      </c>
      <c r="G1574" s="191">
        <v>2284311</v>
      </c>
      <c r="H1574" s="68"/>
      <c r="I1574" s="197" t="s">
        <v>5559</v>
      </c>
      <c r="J1574" s="68"/>
      <c r="K1574" s="68"/>
      <c r="L1574" s="68"/>
      <c r="M1574" s="68"/>
      <c r="N1574" s="348"/>
      <c r="O1574" s="348"/>
      <c r="P1574" s="214">
        <v>0</v>
      </c>
      <c r="Q1574" s="214">
        <v>85</v>
      </c>
      <c r="R1574" s="68" t="s">
        <v>1479</v>
      </c>
      <c r="S1574" s="349"/>
      <c r="T1574" s="272"/>
    </row>
    <row r="1575" spans="1:20" ht="63.75">
      <c r="A1575" s="191">
        <v>683</v>
      </c>
      <c r="B1575" s="68"/>
      <c r="C1575" s="212" t="s">
        <v>1247</v>
      </c>
      <c r="D1575" s="213">
        <v>45785</v>
      </c>
      <c r="E1575" s="191" t="s">
        <v>4340</v>
      </c>
      <c r="F1575" s="191" t="s">
        <v>3</v>
      </c>
      <c r="G1575" s="191">
        <v>2284323</v>
      </c>
      <c r="H1575" s="68"/>
      <c r="I1575" s="197" t="s">
        <v>5560</v>
      </c>
      <c r="J1575" s="68"/>
      <c r="K1575" s="68"/>
      <c r="L1575" s="68"/>
      <c r="M1575" s="68"/>
      <c r="N1575" s="348"/>
      <c r="O1575" s="348"/>
      <c r="P1575" s="214">
        <v>0</v>
      </c>
      <c r="Q1575" s="214">
        <v>100</v>
      </c>
      <c r="R1575" s="68" t="s">
        <v>1479</v>
      </c>
      <c r="S1575" s="349"/>
      <c r="T1575" s="272"/>
    </row>
    <row r="1576" spans="1:20" ht="51">
      <c r="A1576" s="191">
        <v>599</v>
      </c>
      <c r="B1576" s="68"/>
      <c r="C1576" s="212" t="s">
        <v>1245</v>
      </c>
      <c r="D1576" s="213">
        <v>45785</v>
      </c>
      <c r="E1576" s="191" t="s">
        <v>4341</v>
      </c>
      <c r="F1576" s="191" t="s">
        <v>3</v>
      </c>
      <c r="G1576" s="191">
        <v>2284327</v>
      </c>
      <c r="H1576" s="68"/>
      <c r="I1576" s="197" t="s">
        <v>5561</v>
      </c>
      <c r="J1576" s="68"/>
      <c r="K1576" s="68"/>
      <c r="L1576" s="68"/>
      <c r="M1576" s="68"/>
      <c r="N1576" s="348"/>
      <c r="O1576" s="348"/>
      <c r="P1576" s="214">
        <v>0</v>
      </c>
      <c r="Q1576" s="214">
        <v>20580</v>
      </c>
      <c r="R1576" s="68" t="s">
        <v>1479</v>
      </c>
      <c r="S1576" s="349"/>
      <c r="T1576" s="272"/>
    </row>
    <row r="1577" spans="1:20" ht="51">
      <c r="A1577" s="191">
        <v>25</v>
      </c>
      <c r="B1577" s="68"/>
      <c r="C1577" s="212" t="s">
        <v>42</v>
      </c>
      <c r="D1577" s="213">
        <v>45785</v>
      </c>
      <c r="E1577" s="191" t="s">
        <v>4342</v>
      </c>
      <c r="F1577" s="191" t="s">
        <v>3</v>
      </c>
      <c r="G1577" s="191">
        <v>2284343</v>
      </c>
      <c r="H1577" s="68"/>
      <c r="I1577" s="197" t="s">
        <v>5562</v>
      </c>
      <c r="J1577" s="68"/>
      <c r="K1577" s="68"/>
      <c r="L1577" s="68"/>
      <c r="M1577" s="68"/>
      <c r="N1577" s="348"/>
      <c r="O1577" s="348"/>
      <c r="P1577" s="214">
        <v>0</v>
      </c>
      <c r="Q1577" s="214">
        <v>1143</v>
      </c>
      <c r="R1577" s="68" t="s">
        <v>1479</v>
      </c>
      <c r="S1577" s="349"/>
      <c r="T1577" s="272"/>
    </row>
    <row r="1578" spans="1:20" ht="51">
      <c r="A1578" s="191">
        <v>169</v>
      </c>
      <c r="B1578" s="68"/>
      <c r="C1578" s="212" t="s">
        <v>79</v>
      </c>
      <c r="D1578" s="213">
        <v>45785</v>
      </c>
      <c r="E1578" s="191" t="s">
        <v>4343</v>
      </c>
      <c r="F1578" s="191" t="s">
        <v>3</v>
      </c>
      <c r="G1578" s="191">
        <v>2284352</v>
      </c>
      <c r="H1578" s="68"/>
      <c r="I1578" s="197" t="s">
        <v>5563</v>
      </c>
      <c r="J1578" s="68"/>
      <c r="K1578" s="68"/>
      <c r="L1578" s="68"/>
      <c r="M1578" s="68"/>
      <c r="N1578" s="348"/>
      <c r="O1578" s="348"/>
      <c r="P1578" s="214">
        <v>0</v>
      </c>
      <c r="Q1578" s="214">
        <v>256.5</v>
      </c>
      <c r="R1578" s="68" t="s">
        <v>1479</v>
      </c>
      <c r="S1578" s="349"/>
      <c r="T1578" s="272"/>
    </row>
    <row r="1579" spans="1:20" ht="51">
      <c r="A1579" s="191">
        <v>378</v>
      </c>
      <c r="B1579" s="68"/>
      <c r="C1579" s="212" t="s">
        <v>608</v>
      </c>
      <c r="D1579" s="213">
        <v>45785</v>
      </c>
      <c r="E1579" s="191" t="s">
        <v>4344</v>
      </c>
      <c r="F1579" s="191" t="s">
        <v>3</v>
      </c>
      <c r="G1579" s="191">
        <v>2284353</v>
      </c>
      <c r="H1579" s="68"/>
      <c r="I1579" s="197" t="s">
        <v>5564</v>
      </c>
      <c r="J1579" s="68"/>
      <c r="K1579" s="68"/>
      <c r="L1579" s="68"/>
      <c r="M1579" s="68"/>
      <c r="N1579" s="348"/>
      <c r="O1579" s="348"/>
      <c r="P1579" s="214">
        <v>0</v>
      </c>
      <c r="Q1579" s="214">
        <v>101</v>
      </c>
      <c r="R1579" s="68" t="s">
        <v>1479</v>
      </c>
      <c r="S1579" s="349"/>
      <c r="T1579" s="272"/>
    </row>
    <row r="1580" spans="1:20" ht="51">
      <c r="A1580" s="191">
        <v>299</v>
      </c>
      <c r="B1580" s="68"/>
      <c r="C1580" s="212" t="s">
        <v>126</v>
      </c>
      <c r="D1580" s="213">
        <v>45785</v>
      </c>
      <c r="E1580" s="191" t="s">
        <v>4345</v>
      </c>
      <c r="F1580" s="191" t="s">
        <v>3</v>
      </c>
      <c r="G1580" s="191">
        <v>2284387</v>
      </c>
      <c r="H1580" s="68"/>
      <c r="I1580" s="197" t="s">
        <v>5565</v>
      </c>
      <c r="J1580" s="68"/>
      <c r="K1580" s="68"/>
      <c r="L1580" s="68"/>
      <c r="M1580" s="68"/>
      <c r="N1580" s="348"/>
      <c r="O1580" s="348"/>
      <c r="P1580" s="214">
        <v>0</v>
      </c>
      <c r="Q1580" s="214">
        <v>19000</v>
      </c>
      <c r="R1580" s="68" t="s">
        <v>1479</v>
      </c>
      <c r="S1580" s="349"/>
      <c r="T1580" s="272"/>
    </row>
    <row r="1581" spans="1:20" ht="51">
      <c r="A1581" s="191">
        <v>81</v>
      </c>
      <c r="B1581" s="68"/>
      <c r="C1581" s="212" t="s">
        <v>49</v>
      </c>
      <c r="D1581" s="213">
        <v>45785</v>
      </c>
      <c r="E1581" s="191" t="s">
        <v>4346</v>
      </c>
      <c r="F1581" s="191" t="s">
        <v>3</v>
      </c>
      <c r="G1581" s="191">
        <v>2284395</v>
      </c>
      <c r="H1581" s="68"/>
      <c r="I1581" s="197" t="s">
        <v>5566</v>
      </c>
      <c r="J1581" s="68"/>
      <c r="K1581" s="68"/>
      <c r="L1581" s="68"/>
      <c r="M1581" s="68"/>
      <c r="N1581" s="348"/>
      <c r="O1581" s="348"/>
      <c r="P1581" s="214">
        <v>0</v>
      </c>
      <c r="Q1581" s="214">
        <v>25</v>
      </c>
      <c r="R1581" s="68" t="s">
        <v>1479</v>
      </c>
      <c r="S1581" s="349"/>
      <c r="T1581" s="272"/>
    </row>
    <row r="1582" spans="1:20" ht="38.25">
      <c r="A1582" s="191">
        <v>47</v>
      </c>
      <c r="B1582" s="68"/>
      <c r="C1582" s="212" t="s">
        <v>45</v>
      </c>
      <c r="D1582" s="213">
        <v>45785</v>
      </c>
      <c r="E1582" s="191" t="s">
        <v>4347</v>
      </c>
      <c r="F1582" s="191" t="s">
        <v>3</v>
      </c>
      <c r="G1582" s="191">
        <v>2284402</v>
      </c>
      <c r="H1582" s="68"/>
      <c r="I1582" s="197" t="s">
        <v>5567</v>
      </c>
      <c r="J1582" s="68"/>
      <c r="K1582" s="68"/>
      <c r="L1582" s="68"/>
      <c r="M1582" s="68"/>
      <c r="N1582" s="348"/>
      <c r="O1582" s="348"/>
      <c r="P1582" s="214">
        <v>0</v>
      </c>
      <c r="Q1582" s="214">
        <v>278</v>
      </c>
      <c r="R1582" s="68" t="s">
        <v>1479</v>
      </c>
      <c r="S1582" s="349"/>
      <c r="T1582" s="272"/>
    </row>
    <row r="1583" spans="1:20" ht="38.25">
      <c r="A1583" s="191" t="s">
        <v>550</v>
      </c>
      <c r="B1583" s="68"/>
      <c r="C1583" s="212" t="s">
        <v>589</v>
      </c>
      <c r="D1583" s="213">
        <v>45785</v>
      </c>
      <c r="E1583" s="191" t="s">
        <v>4348</v>
      </c>
      <c r="F1583" s="191" t="s">
        <v>3</v>
      </c>
      <c r="G1583" s="191">
        <v>2284407</v>
      </c>
      <c r="H1583" s="68"/>
      <c r="I1583" s="197" t="s">
        <v>2873</v>
      </c>
      <c r="J1583" s="68"/>
      <c r="K1583" s="68"/>
      <c r="L1583" s="68"/>
      <c r="M1583" s="68"/>
      <c r="N1583" s="348"/>
      <c r="O1583" s="348"/>
      <c r="P1583" s="214">
        <v>0</v>
      </c>
      <c r="Q1583" s="214">
        <v>350</v>
      </c>
      <c r="R1583" s="68" t="s">
        <v>1479</v>
      </c>
      <c r="S1583" s="349"/>
      <c r="T1583" s="272"/>
    </row>
    <row r="1584" spans="1:20" ht="51">
      <c r="A1584" s="191">
        <v>86</v>
      </c>
      <c r="B1584" s="68"/>
      <c r="C1584" s="212" t="s">
        <v>50</v>
      </c>
      <c r="D1584" s="213">
        <v>45785</v>
      </c>
      <c r="E1584" s="191" t="s">
        <v>4349</v>
      </c>
      <c r="F1584" s="191" t="s">
        <v>3</v>
      </c>
      <c r="G1584" s="191">
        <v>2284446</v>
      </c>
      <c r="H1584" s="68"/>
      <c r="I1584" s="197" t="s">
        <v>5568</v>
      </c>
      <c r="J1584" s="68"/>
      <c r="K1584" s="68"/>
      <c r="L1584" s="68"/>
      <c r="M1584" s="68"/>
      <c r="N1584" s="348"/>
      <c r="O1584" s="348"/>
      <c r="P1584" s="214">
        <v>0</v>
      </c>
      <c r="Q1584" s="214">
        <v>30630</v>
      </c>
      <c r="R1584" s="68" t="s">
        <v>1479</v>
      </c>
      <c r="S1584" s="349"/>
      <c r="T1584" s="272"/>
    </row>
    <row r="1585" spans="1:20" ht="51">
      <c r="A1585" s="191">
        <v>16</v>
      </c>
      <c r="B1585" s="68"/>
      <c r="C1585" s="212" t="s">
        <v>40</v>
      </c>
      <c r="D1585" s="213">
        <v>45785</v>
      </c>
      <c r="E1585" s="191" t="s">
        <v>4350</v>
      </c>
      <c r="F1585" s="191" t="s">
        <v>3</v>
      </c>
      <c r="G1585" s="191">
        <v>2284456</v>
      </c>
      <c r="H1585" s="68"/>
      <c r="I1585" s="197" t="s">
        <v>5569</v>
      </c>
      <c r="J1585" s="68"/>
      <c r="K1585" s="68"/>
      <c r="L1585" s="68"/>
      <c r="M1585" s="68"/>
      <c r="N1585" s="348"/>
      <c r="O1585" s="348"/>
      <c r="P1585" s="214">
        <v>0</v>
      </c>
      <c r="Q1585" s="214">
        <v>4500</v>
      </c>
      <c r="R1585" s="68" t="s">
        <v>1479</v>
      </c>
      <c r="S1585" s="349"/>
      <c r="T1585" s="272"/>
    </row>
    <row r="1586" spans="1:20" ht="51">
      <c r="A1586" s="191">
        <v>16</v>
      </c>
      <c r="B1586" s="68"/>
      <c r="C1586" s="212" t="s">
        <v>40</v>
      </c>
      <c r="D1586" s="213">
        <v>45785</v>
      </c>
      <c r="E1586" s="191" t="s">
        <v>4351</v>
      </c>
      <c r="F1586" s="191" t="s">
        <v>3</v>
      </c>
      <c r="G1586" s="191">
        <v>2284486</v>
      </c>
      <c r="H1586" s="68"/>
      <c r="I1586" s="197" t="s">
        <v>5570</v>
      </c>
      <c r="J1586" s="68"/>
      <c r="K1586" s="68"/>
      <c r="L1586" s="68"/>
      <c r="M1586" s="68"/>
      <c r="N1586" s="348"/>
      <c r="O1586" s="348"/>
      <c r="P1586" s="214">
        <v>0</v>
      </c>
      <c r="Q1586" s="214">
        <v>2500</v>
      </c>
      <c r="R1586" s="68" t="s">
        <v>1479</v>
      </c>
      <c r="S1586" s="349"/>
      <c r="T1586" s="272"/>
    </row>
    <row r="1587" spans="1:20" ht="38.25">
      <c r="A1587" s="191">
        <v>15</v>
      </c>
      <c r="B1587" s="68"/>
      <c r="C1587" s="212" t="s">
        <v>39</v>
      </c>
      <c r="D1587" s="213">
        <v>45785</v>
      </c>
      <c r="E1587" s="191" t="s">
        <v>4352</v>
      </c>
      <c r="F1587" s="191" t="s">
        <v>3</v>
      </c>
      <c r="G1587" s="191">
        <v>2284499</v>
      </c>
      <c r="H1587" s="68"/>
      <c r="I1587" s="197" t="s">
        <v>5571</v>
      </c>
      <c r="J1587" s="68"/>
      <c r="K1587" s="68"/>
      <c r="L1587" s="68"/>
      <c r="M1587" s="68"/>
      <c r="N1587" s="348"/>
      <c r="O1587" s="348"/>
      <c r="P1587" s="214">
        <v>0</v>
      </c>
      <c r="Q1587" s="214">
        <v>2000</v>
      </c>
      <c r="R1587" s="68" t="s">
        <v>1479</v>
      </c>
      <c r="S1587" s="349"/>
      <c r="T1587" s="272"/>
    </row>
    <row r="1588" spans="1:20" ht="51">
      <c r="A1588" s="191">
        <v>15</v>
      </c>
      <c r="B1588" s="68"/>
      <c r="C1588" s="212" t="s">
        <v>39</v>
      </c>
      <c r="D1588" s="213">
        <v>45785</v>
      </c>
      <c r="E1588" s="191" t="s">
        <v>4353</v>
      </c>
      <c r="F1588" s="191" t="s">
        <v>3</v>
      </c>
      <c r="G1588" s="191">
        <v>2284281</v>
      </c>
      <c r="H1588" s="68"/>
      <c r="I1588" s="197" t="s">
        <v>5572</v>
      </c>
      <c r="J1588" s="68"/>
      <c r="K1588" s="68"/>
      <c r="L1588" s="68"/>
      <c r="M1588" s="68"/>
      <c r="N1588" s="348"/>
      <c r="O1588" s="348"/>
      <c r="P1588" s="214">
        <v>0</v>
      </c>
      <c r="Q1588" s="214">
        <v>100</v>
      </c>
      <c r="R1588" s="68" t="s">
        <v>1479</v>
      </c>
      <c r="S1588" s="349"/>
      <c r="T1588" s="272"/>
    </row>
    <row r="1589" spans="1:20" ht="51">
      <c r="A1589" s="191">
        <v>155</v>
      </c>
      <c r="B1589" s="68"/>
      <c r="C1589" s="212" t="s">
        <v>75</v>
      </c>
      <c r="D1589" s="213">
        <v>45785</v>
      </c>
      <c r="E1589" s="191" t="s">
        <v>4354</v>
      </c>
      <c r="F1589" s="191" t="s">
        <v>3</v>
      </c>
      <c r="G1589" s="191">
        <v>2284313</v>
      </c>
      <c r="H1589" s="68"/>
      <c r="I1589" s="197" t="s">
        <v>5573</v>
      </c>
      <c r="J1589" s="68"/>
      <c r="K1589" s="68"/>
      <c r="L1589" s="68"/>
      <c r="M1589" s="68"/>
      <c r="N1589" s="348"/>
      <c r="O1589" s="348"/>
      <c r="P1589" s="214">
        <v>0</v>
      </c>
      <c r="Q1589" s="214">
        <v>7500</v>
      </c>
      <c r="R1589" s="68" t="s">
        <v>1479</v>
      </c>
      <c r="S1589" s="349"/>
      <c r="T1589" s="272"/>
    </row>
    <row r="1590" spans="1:20" ht="51">
      <c r="A1590" s="191">
        <v>389</v>
      </c>
      <c r="B1590" s="68"/>
      <c r="C1590" s="212" t="s">
        <v>1401</v>
      </c>
      <c r="D1590" s="213">
        <v>45785</v>
      </c>
      <c r="E1590" s="191" t="s">
        <v>4355</v>
      </c>
      <c r="F1590" s="191" t="s">
        <v>3</v>
      </c>
      <c r="G1590" s="191">
        <v>2284331</v>
      </c>
      <c r="H1590" s="68"/>
      <c r="I1590" s="197" t="s">
        <v>5574</v>
      </c>
      <c r="J1590" s="68"/>
      <c r="K1590" s="68"/>
      <c r="L1590" s="68"/>
      <c r="M1590" s="68"/>
      <c r="N1590" s="348"/>
      <c r="O1590" s="348"/>
      <c r="P1590" s="214">
        <v>0</v>
      </c>
      <c r="Q1590" s="214">
        <v>778.27</v>
      </c>
      <c r="R1590" s="68" t="s">
        <v>1479</v>
      </c>
      <c r="S1590" s="349"/>
      <c r="T1590" s="272"/>
    </row>
    <row r="1591" spans="1:20" ht="51">
      <c r="A1591" s="191">
        <v>389</v>
      </c>
      <c r="B1591" s="68"/>
      <c r="C1591" s="212" t="s">
        <v>1401</v>
      </c>
      <c r="D1591" s="213">
        <v>45785</v>
      </c>
      <c r="E1591" s="191" t="s">
        <v>4356</v>
      </c>
      <c r="F1591" s="191" t="s">
        <v>3</v>
      </c>
      <c r="G1591" s="191">
        <v>2284332</v>
      </c>
      <c r="H1591" s="68"/>
      <c r="I1591" s="197" t="s">
        <v>5575</v>
      </c>
      <c r="J1591" s="68"/>
      <c r="K1591" s="68"/>
      <c r="L1591" s="68"/>
      <c r="M1591" s="68"/>
      <c r="N1591" s="348"/>
      <c r="O1591" s="348"/>
      <c r="P1591" s="214">
        <v>0</v>
      </c>
      <c r="Q1591" s="214">
        <v>2957.13</v>
      </c>
      <c r="R1591" s="68" t="s">
        <v>1479</v>
      </c>
      <c r="S1591" s="349"/>
      <c r="T1591" s="272"/>
    </row>
    <row r="1592" spans="1:20" ht="51">
      <c r="A1592" s="191">
        <v>389</v>
      </c>
      <c r="B1592" s="68"/>
      <c r="C1592" s="212" t="s">
        <v>1401</v>
      </c>
      <c r="D1592" s="213">
        <v>45785</v>
      </c>
      <c r="E1592" s="191" t="s">
        <v>4357</v>
      </c>
      <c r="F1592" s="191" t="s">
        <v>3</v>
      </c>
      <c r="G1592" s="191">
        <v>2284335</v>
      </c>
      <c r="H1592" s="68"/>
      <c r="I1592" s="197" t="s">
        <v>5576</v>
      </c>
      <c r="J1592" s="68"/>
      <c r="K1592" s="68"/>
      <c r="L1592" s="68"/>
      <c r="M1592" s="68"/>
      <c r="N1592" s="348"/>
      <c r="O1592" s="348"/>
      <c r="P1592" s="214">
        <v>0</v>
      </c>
      <c r="Q1592" s="214">
        <v>1798.3</v>
      </c>
      <c r="R1592" s="68" t="s">
        <v>1479</v>
      </c>
      <c r="S1592" s="349"/>
      <c r="T1592" s="272"/>
    </row>
    <row r="1593" spans="1:20" ht="51">
      <c r="A1593" s="191">
        <v>591</v>
      </c>
      <c r="B1593" s="68"/>
      <c r="C1593" s="212" t="s">
        <v>670</v>
      </c>
      <c r="D1593" s="213">
        <v>45785</v>
      </c>
      <c r="E1593" s="191" t="s">
        <v>4358</v>
      </c>
      <c r="F1593" s="191" t="s">
        <v>3</v>
      </c>
      <c r="G1593" s="191">
        <v>2284336</v>
      </c>
      <c r="H1593" s="68"/>
      <c r="I1593" s="197" t="s">
        <v>5577</v>
      </c>
      <c r="J1593" s="68"/>
      <c r="K1593" s="68"/>
      <c r="L1593" s="68"/>
      <c r="M1593" s="68"/>
      <c r="N1593" s="348"/>
      <c r="O1593" s="348"/>
      <c r="P1593" s="214">
        <v>0</v>
      </c>
      <c r="Q1593" s="214">
        <v>600</v>
      </c>
      <c r="R1593" s="68" t="s">
        <v>1479</v>
      </c>
      <c r="S1593" s="349"/>
      <c r="T1593" s="272"/>
    </row>
    <row r="1594" spans="1:20" ht="51">
      <c r="A1594" s="191">
        <v>389</v>
      </c>
      <c r="B1594" s="68"/>
      <c r="C1594" s="212" t="s">
        <v>1401</v>
      </c>
      <c r="D1594" s="213">
        <v>45785</v>
      </c>
      <c r="E1594" s="191" t="s">
        <v>4359</v>
      </c>
      <c r="F1594" s="191" t="s">
        <v>3</v>
      </c>
      <c r="G1594" s="191">
        <v>2284337</v>
      </c>
      <c r="H1594" s="68"/>
      <c r="I1594" s="197" t="s">
        <v>5578</v>
      </c>
      <c r="J1594" s="68"/>
      <c r="K1594" s="68"/>
      <c r="L1594" s="68"/>
      <c r="M1594" s="68"/>
      <c r="N1594" s="348"/>
      <c r="O1594" s="348"/>
      <c r="P1594" s="214">
        <v>0</v>
      </c>
      <c r="Q1594" s="214">
        <v>1735.49</v>
      </c>
      <c r="R1594" s="68" t="s">
        <v>1479</v>
      </c>
      <c r="S1594" s="349"/>
      <c r="T1594" s="272"/>
    </row>
    <row r="1595" spans="1:20" ht="51">
      <c r="A1595" s="191">
        <v>591</v>
      </c>
      <c r="B1595" s="68"/>
      <c r="C1595" s="212" t="s">
        <v>670</v>
      </c>
      <c r="D1595" s="213">
        <v>45785</v>
      </c>
      <c r="E1595" s="191" t="s">
        <v>4360</v>
      </c>
      <c r="F1595" s="191" t="s">
        <v>3</v>
      </c>
      <c r="G1595" s="191">
        <v>2284338</v>
      </c>
      <c r="H1595" s="68"/>
      <c r="I1595" s="197" t="s">
        <v>5579</v>
      </c>
      <c r="J1595" s="68"/>
      <c r="K1595" s="68"/>
      <c r="L1595" s="68"/>
      <c r="M1595" s="68"/>
      <c r="N1595" s="348"/>
      <c r="O1595" s="348"/>
      <c r="P1595" s="214">
        <v>0</v>
      </c>
      <c r="Q1595" s="214">
        <v>73713.289999999994</v>
      </c>
      <c r="R1595" s="68" t="s">
        <v>1479</v>
      </c>
      <c r="S1595" s="349"/>
      <c r="T1595" s="272"/>
    </row>
    <row r="1596" spans="1:20" ht="51">
      <c r="A1596" s="191">
        <v>862</v>
      </c>
      <c r="B1596" s="68"/>
      <c r="C1596" s="212" t="s">
        <v>187</v>
      </c>
      <c r="D1596" s="213">
        <v>45785</v>
      </c>
      <c r="E1596" s="191" t="s">
        <v>4361</v>
      </c>
      <c r="F1596" s="191" t="s">
        <v>3</v>
      </c>
      <c r="G1596" s="191">
        <v>2284354</v>
      </c>
      <c r="H1596" s="68"/>
      <c r="I1596" s="197" t="s">
        <v>5580</v>
      </c>
      <c r="J1596" s="68"/>
      <c r="K1596" s="68"/>
      <c r="L1596" s="68"/>
      <c r="M1596" s="68"/>
      <c r="N1596" s="348"/>
      <c r="O1596" s="348"/>
      <c r="P1596" s="214">
        <v>0</v>
      </c>
      <c r="Q1596" s="214">
        <v>1738.56</v>
      </c>
      <c r="R1596" s="68" t="s">
        <v>1479</v>
      </c>
      <c r="S1596" s="349"/>
      <c r="T1596" s="272"/>
    </row>
    <row r="1597" spans="1:20" ht="51">
      <c r="A1597" s="191">
        <v>862</v>
      </c>
      <c r="B1597" s="68"/>
      <c r="C1597" s="212" t="s">
        <v>187</v>
      </c>
      <c r="D1597" s="213">
        <v>45785</v>
      </c>
      <c r="E1597" s="191" t="s">
        <v>4362</v>
      </c>
      <c r="F1597" s="191" t="s">
        <v>3</v>
      </c>
      <c r="G1597" s="191">
        <v>2284360</v>
      </c>
      <c r="H1597" s="68"/>
      <c r="I1597" s="197" t="s">
        <v>5581</v>
      </c>
      <c r="J1597" s="68"/>
      <c r="K1597" s="68"/>
      <c r="L1597" s="68"/>
      <c r="M1597" s="68"/>
      <c r="N1597" s="348"/>
      <c r="O1597" s="348"/>
      <c r="P1597" s="214">
        <v>0</v>
      </c>
      <c r="Q1597" s="214">
        <v>1371</v>
      </c>
      <c r="R1597" s="68" t="s">
        <v>1479</v>
      </c>
      <c r="S1597" s="349"/>
      <c r="T1597" s="272"/>
    </row>
    <row r="1598" spans="1:20" ht="51">
      <c r="A1598" s="191">
        <v>283</v>
      </c>
      <c r="B1598" s="68"/>
      <c r="C1598" s="212" t="s">
        <v>115</v>
      </c>
      <c r="D1598" s="213">
        <v>45785</v>
      </c>
      <c r="E1598" s="191" t="s">
        <v>4363</v>
      </c>
      <c r="F1598" s="191" t="s">
        <v>3</v>
      </c>
      <c r="G1598" s="191">
        <v>2284365</v>
      </c>
      <c r="H1598" s="68"/>
      <c r="I1598" s="197" t="s">
        <v>5582</v>
      </c>
      <c r="J1598" s="68"/>
      <c r="K1598" s="68"/>
      <c r="L1598" s="68"/>
      <c r="M1598" s="68"/>
      <c r="N1598" s="348"/>
      <c r="O1598" s="348"/>
      <c r="P1598" s="214">
        <v>0</v>
      </c>
      <c r="Q1598" s="214">
        <v>174.4</v>
      </c>
      <c r="R1598" s="68" t="s">
        <v>1479</v>
      </c>
      <c r="S1598" s="349"/>
      <c r="T1598" s="272"/>
    </row>
    <row r="1599" spans="1:20" ht="51">
      <c r="A1599" s="191">
        <v>283</v>
      </c>
      <c r="B1599" s="68"/>
      <c r="C1599" s="212" t="s">
        <v>115</v>
      </c>
      <c r="D1599" s="213">
        <v>45785</v>
      </c>
      <c r="E1599" s="191" t="s">
        <v>4364</v>
      </c>
      <c r="F1599" s="191" t="s">
        <v>3</v>
      </c>
      <c r="G1599" s="191">
        <v>2284369</v>
      </c>
      <c r="H1599" s="68"/>
      <c r="I1599" s="197" t="s">
        <v>5583</v>
      </c>
      <c r="J1599" s="68"/>
      <c r="K1599" s="68"/>
      <c r="L1599" s="68"/>
      <c r="M1599" s="68"/>
      <c r="N1599" s="348"/>
      <c r="O1599" s="348"/>
      <c r="P1599" s="214">
        <v>0</v>
      </c>
      <c r="Q1599" s="214">
        <v>318.18</v>
      </c>
      <c r="R1599" s="68" t="s">
        <v>1479</v>
      </c>
      <c r="S1599" s="349"/>
      <c r="T1599" s="272"/>
    </row>
    <row r="1600" spans="1:20" ht="51">
      <c r="A1600" s="191">
        <v>283</v>
      </c>
      <c r="B1600" s="68"/>
      <c r="C1600" s="212" t="s">
        <v>115</v>
      </c>
      <c r="D1600" s="213">
        <v>45785</v>
      </c>
      <c r="E1600" s="191" t="s">
        <v>4365</v>
      </c>
      <c r="F1600" s="191" t="s">
        <v>3</v>
      </c>
      <c r="G1600" s="191">
        <v>2284371</v>
      </c>
      <c r="H1600" s="68"/>
      <c r="I1600" s="197" t="s">
        <v>5584</v>
      </c>
      <c r="J1600" s="68"/>
      <c r="K1600" s="68"/>
      <c r="L1600" s="68"/>
      <c r="M1600" s="68"/>
      <c r="N1600" s="348"/>
      <c r="O1600" s="348"/>
      <c r="P1600" s="214">
        <v>0</v>
      </c>
      <c r="Q1600" s="214">
        <v>366</v>
      </c>
      <c r="R1600" s="68" t="s">
        <v>1479</v>
      </c>
      <c r="S1600" s="349"/>
      <c r="T1600" s="272"/>
    </row>
    <row r="1601" spans="1:20" ht="51">
      <c r="A1601" s="191">
        <v>283</v>
      </c>
      <c r="B1601" s="68"/>
      <c r="C1601" s="212" t="s">
        <v>115</v>
      </c>
      <c r="D1601" s="213">
        <v>45785</v>
      </c>
      <c r="E1601" s="191" t="s">
        <v>4366</v>
      </c>
      <c r="F1601" s="191" t="s">
        <v>3</v>
      </c>
      <c r="G1601" s="191">
        <v>2284372</v>
      </c>
      <c r="H1601" s="68"/>
      <c r="I1601" s="197" t="s">
        <v>5585</v>
      </c>
      <c r="J1601" s="68"/>
      <c r="K1601" s="68"/>
      <c r="L1601" s="68"/>
      <c r="M1601" s="68"/>
      <c r="N1601" s="348"/>
      <c r="O1601" s="348"/>
      <c r="P1601" s="214">
        <v>0</v>
      </c>
      <c r="Q1601" s="214">
        <v>10788.83</v>
      </c>
      <c r="R1601" s="68" t="s">
        <v>1479</v>
      </c>
      <c r="S1601" s="349"/>
      <c r="T1601" s="272"/>
    </row>
    <row r="1602" spans="1:20" ht="51">
      <c r="A1602" s="191">
        <v>283</v>
      </c>
      <c r="B1602" s="68"/>
      <c r="C1602" s="212" t="s">
        <v>115</v>
      </c>
      <c r="D1602" s="213">
        <v>45785</v>
      </c>
      <c r="E1602" s="191" t="s">
        <v>4367</v>
      </c>
      <c r="F1602" s="191" t="s">
        <v>3</v>
      </c>
      <c r="G1602" s="191">
        <v>2284376</v>
      </c>
      <c r="H1602" s="68"/>
      <c r="I1602" s="197" t="s">
        <v>5586</v>
      </c>
      <c r="J1602" s="68"/>
      <c r="K1602" s="68"/>
      <c r="L1602" s="68"/>
      <c r="M1602" s="68"/>
      <c r="N1602" s="348"/>
      <c r="O1602" s="348"/>
      <c r="P1602" s="214">
        <v>0</v>
      </c>
      <c r="Q1602" s="214">
        <v>6914.82</v>
      </c>
      <c r="R1602" s="68" t="s">
        <v>1479</v>
      </c>
      <c r="S1602" s="349"/>
      <c r="T1602" s="272"/>
    </row>
    <row r="1603" spans="1:20" ht="63.75">
      <c r="A1603" s="191">
        <v>283</v>
      </c>
      <c r="B1603" s="68"/>
      <c r="C1603" s="212" t="s">
        <v>115</v>
      </c>
      <c r="D1603" s="213">
        <v>45785</v>
      </c>
      <c r="E1603" s="191" t="s">
        <v>4368</v>
      </c>
      <c r="F1603" s="191" t="s">
        <v>3</v>
      </c>
      <c r="G1603" s="191">
        <v>2284377</v>
      </c>
      <c r="H1603" s="68"/>
      <c r="I1603" s="197" t="s">
        <v>5587</v>
      </c>
      <c r="J1603" s="68"/>
      <c r="K1603" s="68"/>
      <c r="L1603" s="68"/>
      <c r="M1603" s="68"/>
      <c r="N1603" s="348"/>
      <c r="O1603" s="348"/>
      <c r="P1603" s="214">
        <v>0</v>
      </c>
      <c r="Q1603" s="214">
        <v>13900.39</v>
      </c>
      <c r="R1603" s="68" t="s">
        <v>1479</v>
      </c>
      <c r="S1603" s="349"/>
      <c r="T1603" s="272"/>
    </row>
    <row r="1604" spans="1:20" ht="63.75">
      <c r="A1604" s="191">
        <v>283</v>
      </c>
      <c r="B1604" s="68"/>
      <c r="C1604" s="212" t="s">
        <v>115</v>
      </c>
      <c r="D1604" s="213">
        <v>45785</v>
      </c>
      <c r="E1604" s="191" t="s">
        <v>4369</v>
      </c>
      <c r="F1604" s="191" t="s">
        <v>3</v>
      </c>
      <c r="G1604" s="191">
        <v>2284380</v>
      </c>
      <c r="H1604" s="68"/>
      <c r="I1604" s="197" t="s">
        <v>5588</v>
      </c>
      <c r="J1604" s="68"/>
      <c r="K1604" s="68"/>
      <c r="L1604" s="68"/>
      <c r="M1604" s="68"/>
      <c r="N1604" s="348"/>
      <c r="O1604" s="348"/>
      <c r="P1604" s="214">
        <v>0</v>
      </c>
      <c r="Q1604" s="214">
        <v>7509.93</v>
      </c>
      <c r="R1604" s="68" t="s">
        <v>1479</v>
      </c>
      <c r="S1604" s="349"/>
      <c r="T1604" s="272"/>
    </row>
    <row r="1605" spans="1:20" ht="51">
      <c r="A1605" s="191">
        <v>283</v>
      </c>
      <c r="B1605" s="68"/>
      <c r="C1605" s="212" t="s">
        <v>115</v>
      </c>
      <c r="D1605" s="213">
        <v>45785</v>
      </c>
      <c r="E1605" s="191" t="s">
        <v>4370</v>
      </c>
      <c r="F1605" s="191" t="s">
        <v>3</v>
      </c>
      <c r="G1605" s="191">
        <v>2284383</v>
      </c>
      <c r="H1605" s="68"/>
      <c r="I1605" s="197" t="s">
        <v>5589</v>
      </c>
      <c r="J1605" s="68"/>
      <c r="K1605" s="68"/>
      <c r="L1605" s="68"/>
      <c r="M1605" s="68"/>
      <c r="N1605" s="348"/>
      <c r="O1605" s="348"/>
      <c r="P1605" s="214">
        <v>0</v>
      </c>
      <c r="Q1605" s="214">
        <v>30219.33</v>
      </c>
      <c r="R1605" s="68" t="s">
        <v>1479</v>
      </c>
      <c r="S1605" s="349"/>
      <c r="T1605" s="272"/>
    </row>
    <row r="1606" spans="1:20" ht="51">
      <c r="A1606" s="191">
        <v>283</v>
      </c>
      <c r="B1606" s="68"/>
      <c r="C1606" s="212" t="s">
        <v>115</v>
      </c>
      <c r="D1606" s="213">
        <v>45785</v>
      </c>
      <c r="E1606" s="191" t="s">
        <v>4371</v>
      </c>
      <c r="F1606" s="191" t="s">
        <v>3</v>
      </c>
      <c r="G1606" s="191">
        <v>2284385</v>
      </c>
      <c r="H1606" s="68"/>
      <c r="I1606" s="197" t="s">
        <v>5590</v>
      </c>
      <c r="J1606" s="68"/>
      <c r="K1606" s="68"/>
      <c r="L1606" s="68"/>
      <c r="M1606" s="68"/>
      <c r="N1606" s="348"/>
      <c r="O1606" s="348"/>
      <c r="P1606" s="214">
        <v>0</v>
      </c>
      <c r="Q1606" s="214">
        <v>4679.8999999999996</v>
      </c>
      <c r="R1606" s="68" t="s">
        <v>1479</v>
      </c>
      <c r="S1606" s="349"/>
      <c r="T1606" s="272"/>
    </row>
    <row r="1607" spans="1:20" ht="51">
      <c r="A1607" s="191">
        <v>283</v>
      </c>
      <c r="B1607" s="68"/>
      <c r="C1607" s="212" t="s">
        <v>115</v>
      </c>
      <c r="D1607" s="213">
        <v>45785</v>
      </c>
      <c r="E1607" s="191" t="s">
        <v>4372</v>
      </c>
      <c r="F1607" s="191" t="s">
        <v>3</v>
      </c>
      <c r="G1607" s="191">
        <v>2284386</v>
      </c>
      <c r="H1607" s="68"/>
      <c r="I1607" s="197" t="s">
        <v>5591</v>
      </c>
      <c r="J1607" s="68"/>
      <c r="K1607" s="68"/>
      <c r="L1607" s="68"/>
      <c r="M1607" s="68"/>
      <c r="N1607" s="348"/>
      <c r="O1607" s="348"/>
      <c r="P1607" s="214">
        <v>0</v>
      </c>
      <c r="Q1607" s="214">
        <v>521</v>
      </c>
      <c r="R1607" s="68" t="s">
        <v>1479</v>
      </c>
      <c r="S1607" s="349"/>
      <c r="T1607" s="272"/>
    </row>
    <row r="1608" spans="1:20" ht="51">
      <c r="A1608" s="191">
        <v>283</v>
      </c>
      <c r="B1608" s="68"/>
      <c r="C1608" s="212" t="s">
        <v>115</v>
      </c>
      <c r="D1608" s="213">
        <v>45785</v>
      </c>
      <c r="E1608" s="191" t="s">
        <v>4373</v>
      </c>
      <c r="F1608" s="191" t="s">
        <v>3</v>
      </c>
      <c r="G1608" s="191">
        <v>2284388</v>
      </c>
      <c r="H1608" s="68"/>
      <c r="I1608" s="197" t="s">
        <v>5592</v>
      </c>
      <c r="J1608" s="68"/>
      <c r="K1608" s="68"/>
      <c r="L1608" s="68"/>
      <c r="M1608" s="68"/>
      <c r="N1608" s="348"/>
      <c r="O1608" s="348"/>
      <c r="P1608" s="214">
        <v>0</v>
      </c>
      <c r="Q1608" s="214">
        <v>5030.8999999999996</v>
      </c>
      <c r="R1608" s="68" t="s">
        <v>1479</v>
      </c>
      <c r="S1608" s="349"/>
      <c r="T1608" s="272"/>
    </row>
    <row r="1609" spans="1:20" ht="51">
      <c r="A1609" s="191">
        <v>283</v>
      </c>
      <c r="B1609" s="68"/>
      <c r="C1609" s="212" t="s">
        <v>115</v>
      </c>
      <c r="D1609" s="213">
        <v>45785</v>
      </c>
      <c r="E1609" s="191" t="s">
        <v>4374</v>
      </c>
      <c r="F1609" s="191" t="s">
        <v>3</v>
      </c>
      <c r="G1609" s="191">
        <v>2284390</v>
      </c>
      <c r="H1609" s="68"/>
      <c r="I1609" s="197" t="s">
        <v>5593</v>
      </c>
      <c r="J1609" s="68"/>
      <c r="K1609" s="68"/>
      <c r="L1609" s="68"/>
      <c r="M1609" s="68"/>
      <c r="N1609" s="348"/>
      <c r="O1609" s="348"/>
      <c r="P1609" s="214">
        <v>0</v>
      </c>
      <c r="Q1609" s="214">
        <v>2123.08</v>
      </c>
      <c r="R1609" s="68" t="s">
        <v>1479</v>
      </c>
      <c r="S1609" s="349"/>
      <c r="T1609" s="272"/>
    </row>
    <row r="1610" spans="1:20" ht="63.75">
      <c r="A1610" s="191" t="s">
        <v>542</v>
      </c>
      <c r="B1610" s="68"/>
      <c r="C1610" s="212" t="s">
        <v>687</v>
      </c>
      <c r="D1610" s="213">
        <v>45785</v>
      </c>
      <c r="E1610" s="191" t="s">
        <v>4375</v>
      </c>
      <c r="F1610" s="191" t="s">
        <v>10</v>
      </c>
      <c r="G1610" s="191">
        <v>20000</v>
      </c>
      <c r="H1610" s="68"/>
      <c r="I1610" s="197" t="s">
        <v>5594</v>
      </c>
      <c r="J1610" s="68"/>
      <c r="K1610" s="68"/>
      <c r="L1610" s="68"/>
      <c r="M1610" s="68"/>
      <c r="N1610" s="348"/>
      <c r="O1610" s="348"/>
      <c r="P1610" s="214">
        <v>5867.28</v>
      </c>
      <c r="Q1610" s="214">
        <v>0</v>
      </c>
      <c r="R1610" s="68" t="s">
        <v>1479</v>
      </c>
      <c r="S1610" s="349"/>
      <c r="T1610" s="272"/>
    </row>
    <row r="1611" spans="1:20" ht="76.5">
      <c r="A1611" s="191">
        <v>340</v>
      </c>
      <c r="B1611" s="68"/>
      <c r="C1611" s="212" t="s">
        <v>136</v>
      </c>
      <c r="D1611" s="213">
        <v>45785</v>
      </c>
      <c r="E1611" s="191" t="s">
        <v>4376</v>
      </c>
      <c r="F1611" s="191" t="s">
        <v>6</v>
      </c>
      <c r="G1611" s="191">
        <v>3127527</v>
      </c>
      <c r="H1611" s="68"/>
      <c r="I1611" s="197" t="s">
        <v>5595</v>
      </c>
      <c r="J1611" s="68"/>
      <c r="K1611" s="68"/>
      <c r="L1611" s="68"/>
      <c r="M1611" s="68"/>
      <c r="N1611" s="348"/>
      <c r="O1611" s="348"/>
      <c r="P1611" s="214">
        <v>0</v>
      </c>
      <c r="Q1611" s="214">
        <v>88631.2</v>
      </c>
      <c r="R1611" s="68" t="s">
        <v>1479</v>
      </c>
      <c r="S1611" s="349"/>
      <c r="T1611" s="272"/>
    </row>
    <row r="1612" spans="1:20" ht="76.5">
      <c r="A1612" s="191">
        <v>340</v>
      </c>
      <c r="B1612" s="68"/>
      <c r="C1612" s="212" t="s">
        <v>136</v>
      </c>
      <c r="D1612" s="213">
        <v>45785</v>
      </c>
      <c r="E1612" s="191" t="s">
        <v>4377</v>
      </c>
      <c r="F1612" s="191" t="s">
        <v>6</v>
      </c>
      <c r="G1612" s="191">
        <v>3127529</v>
      </c>
      <c r="H1612" s="68"/>
      <c r="I1612" s="197" t="s">
        <v>5596</v>
      </c>
      <c r="J1612" s="68"/>
      <c r="K1612" s="68"/>
      <c r="L1612" s="68"/>
      <c r="M1612" s="68"/>
      <c r="N1612" s="348"/>
      <c r="O1612" s="348"/>
      <c r="P1612" s="214">
        <v>0</v>
      </c>
      <c r="Q1612" s="214">
        <v>14611.8</v>
      </c>
      <c r="R1612" s="68" t="s">
        <v>1479</v>
      </c>
      <c r="S1612" s="349"/>
      <c r="T1612" s="272"/>
    </row>
    <row r="1613" spans="1:20" ht="63.75">
      <c r="A1613" s="191">
        <v>340</v>
      </c>
      <c r="B1613" s="68"/>
      <c r="C1613" s="212" t="s">
        <v>136</v>
      </c>
      <c r="D1613" s="213">
        <v>45785</v>
      </c>
      <c r="E1613" s="191" t="s">
        <v>4378</v>
      </c>
      <c r="F1613" s="191" t="s">
        <v>6</v>
      </c>
      <c r="G1613" s="191">
        <v>3127531</v>
      </c>
      <c r="H1613" s="68"/>
      <c r="I1613" s="197" t="s">
        <v>5597</v>
      </c>
      <c r="J1613" s="68"/>
      <c r="K1613" s="68"/>
      <c r="L1613" s="68"/>
      <c r="M1613" s="68"/>
      <c r="N1613" s="348"/>
      <c r="O1613" s="348"/>
      <c r="P1613" s="214">
        <v>0</v>
      </c>
      <c r="Q1613" s="214">
        <v>50769.760000000002</v>
      </c>
      <c r="R1613" s="68" t="s">
        <v>1479</v>
      </c>
      <c r="S1613" s="349"/>
      <c r="T1613" s="272"/>
    </row>
    <row r="1614" spans="1:20" ht="51">
      <c r="A1614" s="191">
        <v>513</v>
      </c>
      <c r="B1614" s="68"/>
      <c r="C1614" s="212" t="s">
        <v>160</v>
      </c>
      <c r="D1614" s="213">
        <v>45785</v>
      </c>
      <c r="E1614" s="191" t="s">
        <v>4379</v>
      </c>
      <c r="F1614" s="191" t="s">
        <v>6</v>
      </c>
      <c r="G1614" s="191">
        <v>2217529</v>
      </c>
      <c r="H1614" s="68"/>
      <c r="I1614" s="197" t="s">
        <v>5598</v>
      </c>
      <c r="J1614" s="68"/>
      <c r="K1614" s="68"/>
      <c r="L1614" s="68"/>
      <c r="M1614" s="68"/>
      <c r="N1614" s="348"/>
      <c r="O1614" s="348"/>
      <c r="P1614" s="214">
        <v>0</v>
      </c>
      <c r="Q1614" s="214">
        <v>162055755</v>
      </c>
      <c r="R1614" s="68" t="s">
        <v>1479</v>
      </c>
      <c r="S1614" s="349"/>
      <c r="T1614" s="272"/>
    </row>
    <row r="1615" spans="1:20" ht="63.75">
      <c r="A1615" s="191">
        <v>513</v>
      </c>
      <c r="B1615" s="68"/>
      <c r="C1615" s="212" t="s">
        <v>160</v>
      </c>
      <c r="D1615" s="213">
        <v>45785</v>
      </c>
      <c r="E1615" s="191" t="s">
        <v>4380</v>
      </c>
      <c r="F1615" s="191" t="s">
        <v>14</v>
      </c>
      <c r="G1615" s="191">
        <v>3127526</v>
      </c>
      <c r="H1615" s="68"/>
      <c r="I1615" s="197" t="s">
        <v>5599</v>
      </c>
      <c r="J1615" s="68"/>
      <c r="K1615" s="68"/>
      <c r="L1615" s="68"/>
      <c r="M1615" s="68"/>
      <c r="N1615" s="348"/>
      <c r="O1615" s="348"/>
      <c r="P1615" s="214">
        <v>60</v>
      </c>
      <c r="Q1615" s="214">
        <v>0</v>
      </c>
      <c r="R1615" s="68" t="s">
        <v>1479</v>
      </c>
      <c r="S1615" s="349"/>
      <c r="T1615" s="272"/>
    </row>
    <row r="1616" spans="1:20" ht="63.75">
      <c r="A1616" s="191">
        <v>340</v>
      </c>
      <c r="B1616" s="68"/>
      <c r="C1616" s="212" t="s">
        <v>136</v>
      </c>
      <c r="D1616" s="213">
        <v>45785</v>
      </c>
      <c r="E1616" s="191" t="s">
        <v>4381</v>
      </c>
      <c r="F1616" s="191" t="s">
        <v>14</v>
      </c>
      <c r="G1616" s="191">
        <v>3127528</v>
      </c>
      <c r="H1616" s="68"/>
      <c r="I1616" s="197" t="s">
        <v>5600</v>
      </c>
      <c r="J1616" s="68"/>
      <c r="K1616" s="68"/>
      <c r="L1616" s="68"/>
      <c r="M1616" s="68"/>
      <c r="N1616" s="348"/>
      <c r="O1616" s="348"/>
      <c r="P1616" s="214">
        <v>60</v>
      </c>
      <c r="Q1616" s="214">
        <v>0</v>
      </c>
      <c r="R1616" s="68" t="s">
        <v>1479</v>
      </c>
      <c r="S1616" s="349"/>
      <c r="T1616" s="272"/>
    </row>
    <row r="1617" spans="1:20" ht="63.75">
      <c r="A1617" s="191">
        <v>340</v>
      </c>
      <c r="B1617" s="68"/>
      <c r="C1617" s="212" t="s">
        <v>136</v>
      </c>
      <c r="D1617" s="213">
        <v>45785</v>
      </c>
      <c r="E1617" s="191" t="s">
        <v>4382</v>
      </c>
      <c r="F1617" s="191" t="s">
        <v>14</v>
      </c>
      <c r="G1617" s="191">
        <v>3127530</v>
      </c>
      <c r="H1617" s="68"/>
      <c r="I1617" s="197" t="s">
        <v>5601</v>
      </c>
      <c r="J1617" s="68"/>
      <c r="K1617" s="68"/>
      <c r="L1617" s="68"/>
      <c r="M1617" s="68"/>
      <c r="N1617" s="348"/>
      <c r="O1617" s="348"/>
      <c r="P1617" s="214">
        <v>60</v>
      </c>
      <c r="Q1617" s="214">
        <v>0</v>
      </c>
      <c r="R1617" s="68" t="s">
        <v>1479</v>
      </c>
      <c r="S1617" s="349"/>
      <c r="T1617" s="272"/>
    </row>
    <row r="1618" spans="1:20" ht="63.75">
      <c r="A1618" s="191">
        <v>340</v>
      </c>
      <c r="B1618" s="68"/>
      <c r="C1618" s="212" t="s">
        <v>136</v>
      </c>
      <c r="D1618" s="213">
        <v>45785</v>
      </c>
      <c r="E1618" s="191" t="s">
        <v>4383</v>
      </c>
      <c r="F1618" s="191" t="s">
        <v>14</v>
      </c>
      <c r="G1618" s="191">
        <v>3127532</v>
      </c>
      <c r="H1618" s="68"/>
      <c r="I1618" s="197" t="s">
        <v>5602</v>
      </c>
      <c r="J1618" s="68"/>
      <c r="K1618" s="68"/>
      <c r="L1618" s="68"/>
      <c r="M1618" s="68"/>
      <c r="N1618" s="348"/>
      <c r="O1618" s="348"/>
      <c r="P1618" s="214">
        <v>60</v>
      </c>
      <c r="Q1618" s="214">
        <v>0</v>
      </c>
      <c r="R1618" s="68" t="s">
        <v>1479</v>
      </c>
      <c r="S1618" s="349"/>
      <c r="T1618" s="272"/>
    </row>
    <row r="1619" spans="1:20" ht="51">
      <c r="A1619" s="191">
        <v>513</v>
      </c>
      <c r="B1619" s="68"/>
      <c r="C1619" s="212" t="s">
        <v>160</v>
      </c>
      <c r="D1619" s="213">
        <v>45785</v>
      </c>
      <c r="E1619" s="191" t="s">
        <v>4384</v>
      </c>
      <c r="F1619" s="191" t="s">
        <v>6</v>
      </c>
      <c r="G1619" s="191">
        <v>2217600</v>
      </c>
      <c r="H1619" s="68"/>
      <c r="I1619" s="197" t="s">
        <v>5603</v>
      </c>
      <c r="J1619" s="68"/>
      <c r="K1619" s="68"/>
      <c r="L1619" s="68"/>
      <c r="M1619" s="68"/>
      <c r="N1619" s="348"/>
      <c r="O1619" s="348"/>
      <c r="P1619" s="214">
        <v>0</v>
      </c>
      <c r="Q1619" s="214">
        <v>104400000</v>
      </c>
      <c r="R1619" s="68" t="s">
        <v>1479</v>
      </c>
      <c r="S1619" s="349"/>
      <c r="T1619" s="272"/>
    </row>
    <row r="1620" spans="1:20" ht="51">
      <c r="A1620" s="191">
        <v>513</v>
      </c>
      <c r="B1620" s="68"/>
      <c r="C1620" s="212" t="s">
        <v>160</v>
      </c>
      <c r="D1620" s="213">
        <v>45785</v>
      </c>
      <c r="E1620" s="191" t="s">
        <v>4385</v>
      </c>
      <c r="F1620" s="191" t="s">
        <v>6</v>
      </c>
      <c r="G1620" s="191">
        <v>2217700</v>
      </c>
      <c r="H1620" s="68"/>
      <c r="I1620" s="197" t="s">
        <v>5604</v>
      </c>
      <c r="J1620" s="68"/>
      <c r="K1620" s="68"/>
      <c r="L1620" s="68"/>
      <c r="M1620" s="68"/>
      <c r="N1620" s="348"/>
      <c r="O1620" s="348"/>
      <c r="P1620" s="214">
        <v>0</v>
      </c>
      <c r="Q1620" s="214">
        <v>167040000</v>
      </c>
      <c r="R1620" s="68" t="s">
        <v>1479</v>
      </c>
      <c r="S1620" s="349"/>
      <c r="T1620" s="272"/>
    </row>
    <row r="1621" spans="1:20" ht="76.5">
      <c r="A1621" s="191">
        <v>373</v>
      </c>
      <c r="B1621" s="68"/>
      <c r="C1621" s="212" t="s">
        <v>605</v>
      </c>
      <c r="D1621" s="213">
        <v>45785</v>
      </c>
      <c r="E1621" s="191" t="s">
        <v>4386</v>
      </c>
      <c r="F1621" s="191" t="s">
        <v>6</v>
      </c>
      <c r="G1621" s="191">
        <v>2217722</v>
      </c>
      <c r="H1621" s="68"/>
      <c r="I1621" s="197" t="s">
        <v>5605</v>
      </c>
      <c r="J1621" s="68"/>
      <c r="K1621" s="68"/>
      <c r="L1621" s="68"/>
      <c r="M1621" s="68"/>
      <c r="N1621" s="348"/>
      <c r="O1621" s="348"/>
      <c r="P1621" s="214">
        <v>0</v>
      </c>
      <c r="Q1621" s="214">
        <v>450.31</v>
      </c>
      <c r="R1621" s="68" t="s">
        <v>1479</v>
      </c>
      <c r="S1621" s="349"/>
      <c r="T1621" s="272"/>
    </row>
    <row r="1622" spans="1:20" ht="76.5">
      <c r="A1622" s="191">
        <v>47</v>
      </c>
      <c r="B1622" s="68"/>
      <c r="C1622" s="212" t="s">
        <v>45</v>
      </c>
      <c r="D1622" s="213">
        <v>45785</v>
      </c>
      <c r="E1622" s="191" t="s">
        <v>4387</v>
      </c>
      <c r="F1622" s="191" t="s">
        <v>6</v>
      </c>
      <c r="G1622" s="191">
        <v>2217723</v>
      </c>
      <c r="H1622" s="68"/>
      <c r="I1622" s="197" t="s">
        <v>5606</v>
      </c>
      <c r="J1622" s="68"/>
      <c r="K1622" s="68"/>
      <c r="L1622" s="68"/>
      <c r="M1622" s="68"/>
      <c r="N1622" s="348"/>
      <c r="O1622" s="348"/>
      <c r="P1622" s="214">
        <v>0</v>
      </c>
      <c r="Q1622" s="214">
        <v>133935.89000000001</v>
      </c>
      <c r="R1622" s="68" t="s">
        <v>1479</v>
      </c>
      <c r="S1622" s="349"/>
      <c r="T1622" s="272"/>
    </row>
    <row r="1623" spans="1:20" ht="76.5">
      <c r="A1623" s="191">
        <v>373</v>
      </c>
      <c r="B1623" s="68"/>
      <c r="C1623" s="212" t="s">
        <v>605</v>
      </c>
      <c r="D1623" s="213">
        <v>45785</v>
      </c>
      <c r="E1623" s="191" t="s">
        <v>4388</v>
      </c>
      <c r="F1623" s="191" t="s">
        <v>6</v>
      </c>
      <c r="G1623" s="191">
        <v>2217724</v>
      </c>
      <c r="H1623" s="68"/>
      <c r="I1623" s="197" t="s">
        <v>5607</v>
      </c>
      <c r="J1623" s="68"/>
      <c r="K1623" s="68"/>
      <c r="L1623" s="68"/>
      <c r="M1623" s="68"/>
      <c r="N1623" s="348"/>
      <c r="O1623" s="348"/>
      <c r="P1623" s="214">
        <v>0</v>
      </c>
      <c r="Q1623" s="214">
        <v>220000</v>
      </c>
      <c r="R1623" s="68" t="s">
        <v>1479</v>
      </c>
      <c r="S1623" s="349"/>
      <c r="T1623" s="272"/>
    </row>
    <row r="1624" spans="1:20" ht="76.5">
      <c r="A1624" s="191">
        <v>47</v>
      </c>
      <c r="B1624" s="68"/>
      <c r="C1624" s="212" t="s">
        <v>45</v>
      </c>
      <c r="D1624" s="213">
        <v>45785</v>
      </c>
      <c r="E1624" s="191" t="s">
        <v>4389</v>
      </c>
      <c r="F1624" s="191" t="s">
        <v>6</v>
      </c>
      <c r="G1624" s="191">
        <v>2217725</v>
      </c>
      <c r="H1624" s="68"/>
      <c r="I1624" s="197" t="s">
        <v>5608</v>
      </c>
      <c r="J1624" s="68"/>
      <c r="K1624" s="68"/>
      <c r="L1624" s="68"/>
      <c r="M1624" s="68"/>
      <c r="N1624" s="348"/>
      <c r="O1624" s="348"/>
      <c r="P1624" s="214">
        <v>0</v>
      </c>
      <c r="Q1624" s="214">
        <v>123465</v>
      </c>
      <c r="R1624" s="68" t="s">
        <v>1479</v>
      </c>
      <c r="S1624" s="349"/>
      <c r="T1624" s="272"/>
    </row>
    <row r="1625" spans="1:20" ht="76.5">
      <c r="A1625" s="191">
        <v>862</v>
      </c>
      <c r="B1625" s="68"/>
      <c r="C1625" s="212" t="s">
        <v>187</v>
      </c>
      <c r="D1625" s="213">
        <v>45785</v>
      </c>
      <c r="E1625" s="191" t="s">
        <v>4390</v>
      </c>
      <c r="F1625" s="191" t="s">
        <v>635</v>
      </c>
      <c r="G1625" s="191">
        <v>11868364</v>
      </c>
      <c r="H1625" s="68"/>
      <c r="I1625" s="197" t="s">
        <v>5609</v>
      </c>
      <c r="J1625" s="68"/>
      <c r="K1625" s="68"/>
      <c r="L1625" s="68"/>
      <c r="M1625" s="68"/>
      <c r="N1625" s="348"/>
      <c r="O1625" s="348"/>
      <c r="P1625" s="214">
        <v>0</v>
      </c>
      <c r="Q1625" s="214">
        <v>2125.5500000000002</v>
      </c>
      <c r="R1625" s="68" t="s">
        <v>1479</v>
      </c>
      <c r="S1625" s="349"/>
      <c r="T1625" s="272"/>
    </row>
    <row r="1626" spans="1:20" ht="76.5">
      <c r="A1626" s="191">
        <v>862</v>
      </c>
      <c r="B1626" s="68"/>
      <c r="C1626" s="212" t="s">
        <v>187</v>
      </c>
      <c r="D1626" s="213">
        <v>45785</v>
      </c>
      <c r="E1626" s="191" t="s">
        <v>4391</v>
      </c>
      <c r="F1626" s="191" t="s">
        <v>635</v>
      </c>
      <c r="G1626" s="191">
        <v>11870789</v>
      </c>
      <c r="H1626" s="68"/>
      <c r="I1626" s="197" t="s">
        <v>5610</v>
      </c>
      <c r="J1626" s="68"/>
      <c r="K1626" s="68"/>
      <c r="L1626" s="68"/>
      <c r="M1626" s="68"/>
      <c r="N1626" s="348"/>
      <c r="O1626" s="348"/>
      <c r="P1626" s="214">
        <v>0</v>
      </c>
      <c r="Q1626" s="214">
        <v>175.93</v>
      </c>
      <c r="R1626" s="68" t="s">
        <v>1479</v>
      </c>
      <c r="S1626" s="349"/>
      <c r="T1626" s="272"/>
    </row>
    <row r="1627" spans="1:20" ht="63.75">
      <c r="A1627" s="191">
        <v>862</v>
      </c>
      <c r="B1627" s="68"/>
      <c r="C1627" s="212" t="s">
        <v>187</v>
      </c>
      <c r="D1627" s="213">
        <v>45785</v>
      </c>
      <c r="E1627" s="191" t="s">
        <v>4392</v>
      </c>
      <c r="F1627" s="191" t="s">
        <v>635</v>
      </c>
      <c r="G1627" s="191">
        <v>11870865</v>
      </c>
      <c r="H1627" s="68"/>
      <c r="I1627" s="197" t="s">
        <v>5611</v>
      </c>
      <c r="J1627" s="68"/>
      <c r="K1627" s="68"/>
      <c r="L1627" s="68"/>
      <c r="M1627" s="68"/>
      <c r="N1627" s="348"/>
      <c r="O1627" s="348"/>
      <c r="P1627" s="214">
        <v>0</v>
      </c>
      <c r="Q1627" s="214">
        <v>2.97</v>
      </c>
      <c r="R1627" s="68" t="s">
        <v>1479</v>
      </c>
      <c r="S1627" s="349"/>
      <c r="T1627" s="272"/>
    </row>
    <row r="1628" spans="1:20" ht="76.5">
      <c r="A1628" s="191">
        <v>862</v>
      </c>
      <c r="B1628" s="68"/>
      <c r="C1628" s="212" t="s">
        <v>187</v>
      </c>
      <c r="D1628" s="213">
        <v>45785</v>
      </c>
      <c r="E1628" s="191" t="s">
        <v>4393</v>
      </c>
      <c r="F1628" s="191" t="s">
        <v>635</v>
      </c>
      <c r="G1628" s="191">
        <v>11870862</v>
      </c>
      <c r="H1628" s="68"/>
      <c r="I1628" s="197" t="s">
        <v>5612</v>
      </c>
      <c r="J1628" s="68"/>
      <c r="K1628" s="68"/>
      <c r="L1628" s="68"/>
      <c r="M1628" s="68"/>
      <c r="N1628" s="348"/>
      <c r="O1628" s="348"/>
      <c r="P1628" s="214">
        <v>0</v>
      </c>
      <c r="Q1628" s="214">
        <v>10535.72</v>
      </c>
      <c r="R1628" s="68" t="s">
        <v>1479</v>
      </c>
      <c r="S1628" s="349"/>
      <c r="T1628" s="272"/>
    </row>
    <row r="1629" spans="1:20" ht="63.75">
      <c r="A1629" s="191">
        <v>340</v>
      </c>
      <c r="B1629" s="68"/>
      <c r="C1629" s="212" t="s">
        <v>136</v>
      </c>
      <c r="D1629" s="213">
        <v>45785</v>
      </c>
      <c r="E1629" s="191" t="s">
        <v>4394</v>
      </c>
      <c r="F1629" s="191" t="s">
        <v>6</v>
      </c>
      <c r="G1629" s="191">
        <v>3128314</v>
      </c>
      <c r="H1629" s="68"/>
      <c r="I1629" s="197" t="s">
        <v>5613</v>
      </c>
      <c r="J1629" s="68"/>
      <c r="K1629" s="68"/>
      <c r="L1629" s="68"/>
      <c r="M1629" s="68"/>
      <c r="N1629" s="348"/>
      <c r="O1629" s="348"/>
      <c r="P1629" s="214">
        <v>0</v>
      </c>
      <c r="Q1629" s="214">
        <v>104690.46</v>
      </c>
      <c r="R1629" s="68" t="s">
        <v>1479</v>
      </c>
      <c r="S1629" s="349"/>
      <c r="T1629" s="272"/>
    </row>
    <row r="1630" spans="1:20" ht="51">
      <c r="A1630" s="191">
        <v>340</v>
      </c>
      <c r="B1630" s="68"/>
      <c r="C1630" s="212" t="s">
        <v>136</v>
      </c>
      <c r="D1630" s="213">
        <v>45785</v>
      </c>
      <c r="E1630" s="191" t="s">
        <v>4395</v>
      </c>
      <c r="F1630" s="191" t="s">
        <v>14</v>
      </c>
      <c r="G1630" s="191">
        <v>3128315</v>
      </c>
      <c r="H1630" s="68"/>
      <c r="I1630" s="197" t="s">
        <v>5614</v>
      </c>
      <c r="J1630" s="68"/>
      <c r="K1630" s="68"/>
      <c r="L1630" s="68"/>
      <c r="M1630" s="68"/>
      <c r="N1630" s="348"/>
      <c r="O1630" s="348"/>
      <c r="P1630" s="214">
        <v>60</v>
      </c>
      <c r="Q1630" s="214">
        <v>0</v>
      </c>
      <c r="R1630" s="68" t="s">
        <v>1479</v>
      </c>
      <c r="S1630" s="349"/>
      <c r="T1630" s="272"/>
    </row>
    <row r="1631" spans="1:20" ht="63.75">
      <c r="A1631" s="191">
        <v>340</v>
      </c>
      <c r="B1631" s="68"/>
      <c r="C1631" s="212" t="s">
        <v>136</v>
      </c>
      <c r="D1631" s="213">
        <v>45785</v>
      </c>
      <c r="E1631" s="191" t="s">
        <v>4396</v>
      </c>
      <c r="F1631" s="191" t="s">
        <v>6</v>
      </c>
      <c r="G1631" s="191">
        <v>3128316</v>
      </c>
      <c r="H1631" s="68"/>
      <c r="I1631" s="197" t="s">
        <v>5615</v>
      </c>
      <c r="J1631" s="68"/>
      <c r="K1631" s="68"/>
      <c r="L1631" s="68"/>
      <c r="M1631" s="68"/>
      <c r="N1631" s="348"/>
      <c r="O1631" s="348"/>
      <c r="P1631" s="214">
        <v>0</v>
      </c>
      <c r="Q1631" s="214">
        <v>29164.26</v>
      </c>
      <c r="R1631" s="68" t="s">
        <v>1479</v>
      </c>
      <c r="S1631" s="349"/>
      <c r="T1631" s="272"/>
    </row>
    <row r="1632" spans="1:20" ht="63.75">
      <c r="A1632" s="191">
        <v>340</v>
      </c>
      <c r="B1632" s="68"/>
      <c r="C1632" s="212" t="s">
        <v>136</v>
      </c>
      <c r="D1632" s="213">
        <v>45785</v>
      </c>
      <c r="E1632" s="191" t="s">
        <v>4397</v>
      </c>
      <c r="F1632" s="191" t="s">
        <v>6</v>
      </c>
      <c r="G1632" s="191">
        <v>3128318</v>
      </c>
      <c r="H1632" s="68"/>
      <c r="I1632" s="197" t="s">
        <v>5616</v>
      </c>
      <c r="J1632" s="68"/>
      <c r="K1632" s="68"/>
      <c r="L1632" s="68"/>
      <c r="M1632" s="68"/>
      <c r="N1632" s="348"/>
      <c r="O1632" s="348"/>
      <c r="P1632" s="214">
        <v>0</v>
      </c>
      <c r="Q1632" s="214">
        <v>55941.79</v>
      </c>
      <c r="R1632" s="68" t="s">
        <v>1479</v>
      </c>
      <c r="S1632" s="349"/>
      <c r="T1632" s="272"/>
    </row>
    <row r="1633" spans="1:20" ht="63.75">
      <c r="A1633" s="191">
        <v>340</v>
      </c>
      <c r="B1633" s="68"/>
      <c r="C1633" s="212" t="s">
        <v>136</v>
      </c>
      <c r="D1633" s="213">
        <v>45785</v>
      </c>
      <c r="E1633" s="191" t="s">
        <v>4398</v>
      </c>
      <c r="F1633" s="191" t="s">
        <v>14</v>
      </c>
      <c r="G1633" s="191">
        <v>3128317</v>
      </c>
      <c r="H1633" s="68"/>
      <c r="I1633" s="197" t="s">
        <v>5617</v>
      </c>
      <c r="J1633" s="68"/>
      <c r="K1633" s="68"/>
      <c r="L1633" s="68"/>
      <c r="M1633" s="68"/>
      <c r="N1633" s="348"/>
      <c r="O1633" s="348"/>
      <c r="P1633" s="214">
        <v>60</v>
      </c>
      <c r="Q1633" s="214">
        <v>0</v>
      </c>
      <c r="R1633" s="68" t="s">
        <v>1479</v>
      </c>
      <c r="S1633" s="349"/>
      <c r="T1633" s="272"/>
    </row>
    <row r="1634" spans="1:20" ht="63.75">
      <c r="A1634" s="191">
        <v>340</v>
      </c>
      <c r="B1634" s="68"/>
      <c r="C1634" s="212" t="s">
        <v>136</v>
      </c>
      <c r="D1634" s="213">
        <v>45785</v>
      </c>
      <c r="E1634" s="191" t="s">
        <v>4399</v>
      </c>
      <c r="F1634" s="191" t="s">
        <v>14</v>
      </c>
      <c r="G1634" s="191">
        <v>3128319</v>
      </c>
      <c r="H1634" s="68"/>
      <c r="I1634" s="197" t="s">
        <v>5618</v>
      </c>
      <c r="J1634" s="68"/>
      <c r="K1634" s="68"/>
      <c r="L1634" s="68"/>
      <c r="M1634" s="68"/>
      <c r="N1634" s="348"/>
      <c r="O1634" s="348"/>
      <c r="P1634" s="214">
        <v>60</v>
      </c>
      <c r="Q1634" s="214">
        <v>0</v>
      </c>
      <c r="R1634" s="68" t="s">
        <v>1479</v>
      </c>
      <c r="S1634" s="349"/>
      <c r="T1634" s="272"/>
    </row>
    <row r="1635" spans="1:20" ht="76.5">
      <c r="A1635" s="191" t="s">
        <v>542</v>
      </c>
      <c r="B1635" s="68"/>
      <c r="C1635" s="212" t="s">
        <v>687</v>
      </c>
      <c r="D1635" s="213">
        <v>45785</v>
      </c>
      <c r="E1635" s="191" t="s">
        <v>4400</v>
      </c>
      <c r="F1635" s="191" t="s">
        <v>19</v>
      </c>
      <c r="G1635" s="191">
        <v>1126140</v>
      </c>
      <c r="H1635" s="68"/>
      <c r="I1635" s="197" t="s">
        <v>5619</v>
      </c>
      <c r="J1635" s="68"/>
      <c r="K1635" s="68"/>
      <c r="L1635" s="68"/>
      <c r="M1635" s="68"/>
      <c r="N1635" s="348"/>
      <c r="O1635" s="348"/>
      <c r="P1635" s="214">
        <v>8921261.25</v>
      </c>
      <c r="Q1635" s="214">
        <v>0</v>
      </c>
      <c r="R1635" s="68" t="s">
        <v>1479</v>
      </c>
      <c r="S1635" s="349"/>
      <c r="T1635" s="272"/>
    </row>
    <row r="1636" spans="1:20" ht="76.5">
      <c r="A1636" s="191" t="s">
        <v>542</v>
      </c>
      <c r="B1636" s="68"/>
      <c r="C1636" s="212" t="s">
        <v>687</v>
      </c>
      <c r="D1636" s="213">
        <v>45785</v>
      </c>
      <c r="E1636" s="191" t="s">
        <v>4401</v>
      </c>
      <c r="F1636" s="191" t="s">
        <v>10</v>
      </c>
      <c r="G1636" s="191">
        <v>1126140</v>
      </c>
      <c r="H1636" s="68"/>
      <c r="I1636" s="197" t="s">
        <v>5620</v>
      </c>
      <c r="J1636" s="68"/>
      <c r="K1636" s="68"/>
      <c r="L1636" s="68"/>
      <c r="M1636" s="68"/>
      <c r="N1636" s="348"/>
      <c r="O1636" s="348"/>
      <c r="P1636" s="214">
        <v>9153.08</v>
      </c>
      <c r="Q1636" s="214">
        <v>0</v>
      </c>
      <c r="R1636" s="68" t="s">
        <v>1479</v>
      </c>
      <c r="S1636" s="349"/>
      <c r="T1636" s="272"/>
    </row>
    <row r="1637" spans="1:20" ht="63.75">
      <c r="A1637" s="191" t="s">
        <v>541</v>
      </c>
      <c r="B1637" s="68"/>
      <c r="C1637" s="212" t="s">
        <v>590</v>
      </c>
      <c r="D1637" s="213">
        <v>45786</v>
      </c>
      <c r="E1637" s="191" t="s">
        <v>4402</v>
      </c>
      <c r="F1637" s="191" t="s">
        <v>3</v>
      </c>
      <c r="G1637" s="191">
        <v>2284680</v>
      </c>
      <c r="H1637" s="68"/>
      <c r="I1637" s="197" t="s">
        <v>5621</v>
      </c>
      <c r="J1637" s="68"/>
      <c r="K1637" s="68"/>
      <c r="L1637" s="68"/>
      <c r="M1637" s="68"/>
      <c r="N1637" s="348"/>
      <c r="O1637" s="348"/>
      <c r="P1637" s="214">
        <v>0</v>
      </c>
      <c r="Q1637" s="214">
        <v>3052.24</v>
      </c>
      <c r="R1637" s="68" t="s">
        <v>1479</v>
      </c>
      <c r="S1637" s="349"/>
      <c r="T1637" s="272"/>
    </row>
    <row r="1638" spans="1:20" ht="51">
      <c r="A1638" s="191">
        <v>132</v>
      </c>
      <c r="B1638" s="68"/>
      <c r="C1638" s="212" t="s">
        <v>59</v>
      </c>
      <c r="D1638" s="213">
        <v>45786</v>
      </c>
      <c r="E1638" s="191" t="s">
        <v>4403</v>
      </c>
      <c r="F1638" s="191" t="s">
        <v>3</v>
      </c>
      <c r="G1638" s="191">
        <v>2284685</v>
      </c>
      <c r="H1638" s="68"/>
      <c r="I1638" s="197" t="s">
        <v>5622</v>
      </c>
      <c r="J1638" s="68"/>
      <c r="K1638" s="68"/>
      <c r="L1638" s="68"/>
      <c r="M1638" s="68"/>
      <c r="N1638" s="348"/>
      <c r="O1638" s="348"/>
      <c r="P1638" s="214">
        <v>0</v>
      </c>
      <c r="Q1638" s="214">
        <v>569</v>
      </c>
      <c r="R1638" s="68" t="s">
        <v>1479</v>
      </c>
      <c r="S1638" s="349"/>
      <c r="T1638" s="272"/>
    </row>
    <row r="1639" spans="1:20" ht="51">
      <c r="A1639" s="191" t="s">
        <v>550</v>
      </c>
      <c r="B1639" s="68"/>
      <c r="C1639" s="212" t="s">
        <v>589</v>
      </c>
      <c r="D1639" s="213">
        <v>45786</v>
      </c>
      <c r="E1639" s="191" t="s">
        <v>4404</v>
      </c>
      <c r="F1639" s="191" t="s">
        <v>3</v>
      </c>
      <c r="G1639" s="191">
        <v>2284690</v>
      </c>
      <c r="H1639" s="68"/>
      <c r="I1639" s="197" t="s">
        <v>5623</v>
      </c>
      <c r="J1639" s="68"/>
      <c r="K1639" s="68"/>
      <c r="L1639" s="68"/>
      <c r="M1639" s="68"/>
      <c r="N1639" s="348"/>
      <c r="O1639" s="348"/>
      <c r="P1639" s="214">
        <v>0</v>
      </c>
      <c r="Q1639" s="214">
        <v>2000</v>
      </c>
      <c r="R1639" s="68" t="s">
        <v>1479</v>
      </c>
      <c r="S1639" s="349"/>
      <c r="T1639" s="272"/>
    </row>
    <row r="1640" spans="1:20" ht="63.75">
      <c r="A1640" s="191">
        <v>86</v>
      </c>
      <c r="B1640" s="68"/>
      <c r="C1640" s="212" t="s">
        <v>50</v>
      </c>
      <c r="D1640" s="213">
        <v>45786</v>
      </c>
      <c r="E1640" s="191" t="s">
        <v>4405</v>
      </c>
      <c r="F1640" s="191" t="s">
        <v>3</v>
      </c>
      <c r="G1640" s="191">
        <v>2284725</v>
      </c>
      <c r="H1640" s="68"/>
      <c r="I1640" s="197" t="s">
        <v>5624</v>
      </c>
      <c r="J1640" s="68"/>
      <c r="K1640" s="68"/>
      <c r="L1640" s="68"/>
      <c r="M1640" s="68"/>
      <c r="N1640" s="348"/>
      <c r="O1640" s="348"/>
      <c r="P1640" s="214">
        <v>0</v>
      </c>
      <c r="Q1640" s="214">
        <v>2999.99</v>
      </c>
      <c r="R1640" s="68" t="s">
        <v>1479</v>
      </c>
      <c r="S1640" s="349"/>
      <c r="T1640" s="272"/>
    </row>
    <row r="1641" spans="1:20" ht="51">
      <c r="A1641" s="191">
        <v>46</v>
      </c>
      <c r="B1641" s="68"/>
      <c r="C1641" s="212" t="s">
        <v>1367</v>
      </c>
      <c r="D1641" s="213">
        <v>45786</v>
      </c>
      <c r="E1641" s="191" t="s">
        <v>4406</v>
      </c>
      <c r="F1641" s="191" t="s">
        <v>3</v>
      </c>
      <c r="G1641" s="191">
        <v>2284731</v>
      </c>
      <c r="H1641" s="68"/>
      <c r="I1641" s="197" t="s">
        <v>5625</v>
      </c>
      <c r="J1641" s="68"/>
      <c r="K1641" s="68"/>
      <c r="L1641" s="68"/>
      <c r="M1641" s="68"/>
      <c r="N1641" s="348"/>
      <c r="O1641" s="348"/>
      <c r="P1641" s="214">
        <v>0</v>
      </c>
      <c r="Q1641" s="214">
        <v>4167</v>
      </c>
      <c r="R1641" s="68" t="s">
        <v>1479</v>
      </c>
      <c r="S1641" s="349"/>
      <c r="T1641" s="272"/>
    </row>
    <row r="1642" spans="1:20" ht="51">
      <c r="A1642" s="191">
        <v>383</v>
      </c>
      <c r="B1642" s="68"/>
      <c r="C1642" s="212" t="s">
        <v>1242</v>
      </c>
      <c r="D1642" s="213">
        <v>45786</v>
      </c>
      <c r="E1642" s="191" t="s">
        <v>4407</v>
      </c>
      <c r="F1642" s="191" t="s">
        <v>3</v>
      </c>
      <c r="G1642" s="191">
        <v>2284754</v>
      </c>
      <c r="H1642" s="68"/>
      <c r="I1642" s="197" t="s">
        <v>5626</v>
      </c>
      <c r="J1642" s="68"/>
      <c r="K1642" s="68"/>
      <c r="L1642" s="68"/>
      <c r="M1642" s="68"/>
      <c r="N1642" s="348"/>
      <c r="O1642" s="348"/>
      <c r="P1642" s="214">
        <v>0</v>
      </c>
      <c r="Q1642" s="214">
        <v>1078</v>
      </c>
      <c r="R1642" s="68" t="s">
        <v>1479</v>
      </c>
      <c r="S1642" s="349"/>
      <c r="T1642" s="272"/>
    </row>
    <row r="1643" spans="1:20" ht="51">
      <c r="A1643" s="191">
        <v>383</v>
      </c>
      <c r="B1643" s="68"/>
      <c r="C1643" s="212" t="s">
        <v>1242</v>
      </c>
      <c r="D1643" s="213">
        <v>45786</v>
      </c>
      <c r="E1643" s="191" t="s">
        <v>4408</v>
      </c>
      <c r="F1643" s="191" t="s">
        <v>3</v>
      </c>
      <c r="G1643" s="191">
        <v>2284757</v>
      </c>
      <c r="H1643" s="68"/>
      <c r="I1643" s="197" t="s">
        <v>5627</v>
      </c>
      <c r="J1643" s="68"/>
      <c r="K1643" s="68"/>
      <c r="L1643" s="68"/>
      <c r="M1643" s="68"/>
      <c r="N1643" s="348"/>
      <c r="O1643" s="348"/>
      <c r="P1643" s="214">
        <v>0</v>
      </c>
      <c r="Q1643" s="214">
        <v>1805</v>
      </c>
      <c r="R1643" s="68" t="s">
        <v>1479</v>
      </c>
      <c r="S1643" s="349"/>
      <c r="T1643" s="272"/>
    </row>
    <row r="1644" spans="1:20" ht="51">
      <c r="A1644" s="191">
        <v>383</v>
      </c>
      <c r="B1644" s="68"/>
      <c r="C1644" s="212" t="s">
        <v>1242</v>
      </c>
      <c r="D1644" s="213">
        <v>45786</v>
      </c>
      <c r="E1644" s="191" t="s">
        <v>4409</v>
      </c>
      <c r="F1644" s="191" t="s">
        <v>3</v>
      </c>
      <c r="G1644" s="191">
        <v>2284758</v>
      </c>
      <c r="H1644" s="68"/>
      <c r="I1644" s="197" t="s">
        <v>5628</v>
      </c>
      <c r="J1644" s="68"/>
      <c r="K1644" s="68"/>
      <c r="L1644" s="68"/>
      <c r="M1644" s="68"/>
      <c r="N1644" s="348"/>
      <c r="O1644" s="348"/>
      <c r="P1644" s="214">
        <v>0</v>
      </c>
      <c r="Q1644" s="214">
        <v>1108</v>
      </c>
      <c r="R1644" s="68" t="s">
        <v>1479</v>
      </c>
      <c r="S1644" s="349"/>
      <c r="T1644" s="272"/>
    </row>
    <row r="1645" spans="1:20" ht="51">
      <c r="A1645" s="191">
        <v>383</v>
      </c>
      <c r="B1645" s="68"/>
      <c r="C1645" s="212" t="s">
        <v>1242</v>
      </c>
      <c r="D1645" s="213">
        <v>45786</v>
      </c>
      <c r="E1645" s="191" t="s">
        <v>4410</v>
      </c>
      <c r="F1645" s="191" t="s">
        <v>3</v>
      </c>
      <c r="G1645" s="191">
        <v>2284759</v>
      </c>
      <c r="H1645" s="68"/>
      <c r="I1645" s="197" t="s">
        <v>2870</v>
      </c>
      <c r="J1645" s="68"/>
      <c r="K1645" s="68"/>
      <c r="L1645" s="68"/>
      <c r="M1645" s="68"/>
      <c r="N1645" s="348"/>
      <c r="O1645" s="348"/>
      <c r="P1645" s="214">
        <v>0</v>
      </c>
      <c r="Q1645" s="214">
        <v>449.85</v>
      </c>
      <c r="R1645" s="68" t="s">
        <v>1479</v>
      </c>
      <c r="S1645" s="349"/>
      <c r="T1645" s="272"/>
    </row>
    <row r="1646" spans="1:20" ht="51">
      <c r="A1646" s="191">
        <v>383</v>
      </c>
      <c r="B1646" s="68"/>
      <c r="C1646" s="212" t="s">
        <v>1242</v>
      </c>
      <c r="D1646" s="213">
        <v>45786</v>
      </c>
      <c r="E1646" s="191" t="s">
        <v>4411</v>
      </c>
      <c r="F1646" s="191" t="s">
        <v>3</v>
      </c>
      <c r="G1646" s="191">
        <v>2284765</v>
      </c>
      <c r="H1646" s="68"/>
      <c r="I1646" s="197" t="s">
        <v>5629</v>
      </c>
      <c r="J1646" s="68"/>
      <c r="K1646" s="68"/>
      <c r="L1646" s="68"/>
      <c r="M1646" s="68"/>
      <c r="N1646" s="348"/>
      <c r="O1646" s="348"/>
      <c r="P1646" s="214">
        <v>0</v>
      </c>
      <c r="Q1646" s="214">
        <v>787</v>
      </c>
      <c r="R1646" s="68" t="s">
        <v>1479</v>
      </c>
      <c r="S1646" s="349"/>
      <c r="T1646" s="272"/>
    </row>
    <row r="1647" spans="1:20" ht="51">
      <c r="A1647" s="191">
        <v>383</v>
      </c>
      <c r="B1647" s="68"/>
      <c r="C1647" s="212" t="s">
        <v>1242</v>
      </c>
      <c r="D1647" s="213">
        <v>45786</v>
      </c>
      <c r="E1647" s="191" t="s">
        <v>4412</v>
      </c>
      <c r="F1647" s="191" t="s">
        <v>3</v>
      </c>
      <c r="G1647" s="191">
        <v>2284761</v>
      </c>
      <c r="H1647" s="68"/>
      <c r="I1647" s="197" t="s">
        <v>5630</v>
      </c>
      <c r="J1647" s="68"/>
      <c r="K1647" s="68"/>
      <c r="L1647" s="68"/>
      <c r="M1647" s="68"/>
      <c r="N1647" s="348"/>
      <c r="O1647" s="348"/>
      <c r="P1647" s="214">
        <v>0</v>
      </c>
      <c r="Q1647" s="214">
        <v>7781</v>
      </c>
      <c r="R1647" s="68" t="s">
        <v>1479</v>
      </c>
      <c r="S1647" s="349"/>
      <c r="T1647" s="272"/>
    </row>
    <row r="1648" spans="1:20" ht="51">
      <c r="A1648" s="191">
        <v>383</v>
      </c>
      <c r="B1648" s="68"/>
      <c r="C1648" s="212" t="s">
        <v>1242</v>
      </c>
      <c r="D1648" s="213">
        <v>45786</v>
      </c>
      <c r="E1648" s="191" t="s">
        <v>4413</v>
      </c>
      <c r="F1648" s="191" t="s">
        <v>3</v>
      </c>
      <c r="G1648" s="191">
        <v>2284762</v>
      </c>
      <c r="H1648" s="68"/>
      <c r="I1648" s="197" t="s">
        <v>1806</v>
      </c>
      <c r="J1648" s="68"/>
      <c r="K1648" s="68"/>
      <c r="L1648" s="68"/>
      <c r="M1648" s="68"/>
      <c r="N1648" s="348"/>
      <c r="O1648" s="348"/>
      <c r="P1648" s="214">
        <v>0</v>
      </c>
      <c r="Q1648" s="214">
        <v>951</v>
      </c>
      <c r="R1648" s="68" t="s">
        <v>1479</v>
      </c>
      <c r="S1648" s="349"/>
      <c r="T1648" s="272"/>
    </row>
    <row r="1649" spans="1:20" ht="51">
      <c r="A1649" s="191">
        <v>383</v>
      </c>
      <c r="B1649" s="68"/>
      <c r="C1649" s="212" t="s">
        <v>1242</v>
      </c>
      <c r="D1649" s="213">
        <v>45786</v>
      </c>
      <c r="E1649" s="191" t="s">
        <v>4414</v>
      </c>
      <c r="F1649" s="191" t="s">
        <v>3</v>
      </c>
      <c r="G1649" s="191">
        <v>2284764</v>
      </c>
      <c r="H1649" s="68"/>
      <c r="I1649" s="197" t="s">
        <v>5631</v>
      </c>
      <c r="J1649" s="68"/>
      <c r="K1649" s="68"/>
      <c r="L1649" s="68"/>
      <c r="M1649" s="68"/>
      <c r="N1649" s="348"/>
      <c r="O1649" s="348"/>
      <c r="P1649" s="214">
        <v>0</v>
      </c>
      <c r="Q1649" s="214">
        <v>5461</v>
      </c>
      <c r="R1649" s="68" t="s">
        <v>1479</v>
      </c>
      <c r="S1649" s="349"/>
      <c r="T1649" s="272"/>
    </row>
    <row r="1650" spans="1:20" ht="51">
      <c r="A1650" s="191">
        <v>383</v>
      </c>
      <c r="B1650" s="68"/>
      <c r="C1650" s="212" t="s">
        <v>1242</v>
      </c>
      <c r="D1650" s="213">
        <v>45786</v>
      </c>
      <c r="E1650" s="191" t="s">
        <v>4415</v>
      </c>
      <c r="F1650" s="191" t="s">
        <v>3</v>
      </c>
      <c r="G1650" s="191">
        <v>2284766</v>
      </c>
      <c r="H1650" s="68"/>
      <c r="I1650" s="197" t="s">
        <v>1806</v>
      </c>
      <c r="J1650" s="68"/>
      <c r="K1650" s="68"/>
      <c r="L1650" s="68"/>
      <c r="M1650" s="68"/>
      <c r="N1650" s="348"/>
      <c r="O1650" s="348"/>
      <c r="P1650" s="214">
        <v>0</v>
      </c>
      <c r="Q1650" s="214">
        <v>6923</v>
      </c>
      <c r="R1650" s="68" t="s">
        <v>1479</v>
      </c>
      <c r="S1650" s="349"/>
      <c r="T1650" s="272"/>
    </row>
    <row r="1651" spans="1:20" ht="51">
      <c r="A1651" s="191">
        <v>383</v>
      </c>
      <c r="B1651" s="68"/>
      <c r="C1651" s="212" t="s">
        <v>1242</v>
      </c>
      <c r="D1651" s="213">
        <v>45786</v>
      </c>
      <c r="E1651" s="191" t="s">
        <v>4416</v>
      </c>
      <c r="F1651" s="191" t="s">
        <v>3</v>
      </c>
      <c r="G1651" s="191">
        <v>2284767</v>
      </c>
      <c r="H1651" s="68"/>
      <c r="I1651" s="197" t="s">
        <v>5632</v>
      </c>
      <c r="J1651" s="68"/>
      <c r="K1651" s="68"/>
      <c r="L1651" s="68"/>
      <c r="M1651" s="68"/>
      <c r="N1651" s="348"/>
      <c r="O1651" s="348"/>
      <c r="P1651" s="214">
        <v>0</v>
      </c>
      <c r="Q1651" s="214">
        <v>21148</v>
      </c>
      <c r="R1651" s="68" t="s">
        <v>1479</v>
      </c>
      <c r="S1651" s="349"/>
      <c r="T1651" s="272"/>
    </row>
    <row r="1652" spans="1:20" ht="51">
      <c r="A1652" s="191">
        <v>383</v>
      </c>
      <c r="B1652" s="68"/>
      <c r="C1652" s="212" t="s">
        <v>1242</v>
      </c>
      <c r="D1652" s="213">
        <v>45786</v>
      </c>
      <c r="E1652" s="191" t="s">
        <v>4417</v>
      </c>
      <c r="F1652" s="191" t="s">
        <v>3</v>
      </c>
      <c r="G1652" s="191">
        <v>2284768</v>
      </c>
      <c r="H1652" s="68"/>
      <c r="I1652" s="197" t="s">
        <v>5633</v>
      </c>
      <c r="J1652" s="68"/>
      <c r="K1652" s="68"/>
      <c r="L1652" s="68"/>
      <c r="M1652" s="68"/>
      <c r="N1652" s="348"/>
      <c r="O1652" s="348"/>
      <c r="P1652" s="214">
        <v>0</v>
      </c>
      <c r="Q1652" s="214">
        <v>52129</v>
      </c>
      <c r="R1652" s="68" t="s">
        <v>1479</v>
      </c>
      <c r="S1652" s="349"/>
      <c r="T1652" s="272"/>
    </row>
    <row r="1653" spans="1:20" ht="51">
      <c r="A1653" s="191">
        <v>383</v>
      </c>
      <c r="B1653" s="68"/>
      <c r="C1653" s="212" t="s">
        <v>1242</v>
      </c>
      <c r="D1653" s="213">
        <v>45786</v>
      </c>
      <c r="E1653" s="191" t="s">
        <v>4418</v>
      </c>
      <c r="F1653" s="191" t="s">
        <v>3</v>
      </c>
      <c r="G1653" s="191">
        <v>2284771</v>
      </c>
      <c r="H1653" s="68"/>
      <c r="I1653" s="197" t="s">
        <v>5634</v>
      </c>
      <c r="J1653" s="68"/>
      <c r="K1653" s="68"/>
      <c r="L1653" s="68"/>
      <c r="M1653" s="68"/>
      <c r="N1653" s="348"/>
      <c r="O1653" s="348"/>
      <c r="P1653" s="214">
        <v>0</v>
      </c>
      <c r="Q1653" s="214">
        <v>1207</v>
      </c>
      <c r="R1653" s="68" t="s">
        <v>1479</v>
      </c>
      <c r="S1653" s="349"/>
      <c r="T1653" s="272"/>
    </row>
    <row r="1654" spans="1:20" ht="51">
      <c r="A1654" s="191">
        <v>383</v>
      </c>
      <c r="B1654" s="68"/>
      <c r="C1654" s="212" t="s">
        <v>1242</v>
      </c>
      <c r="D1654" s="213">
        <v>45786</v>
      </c>
      <c r="E1654" s="191" t="s">
        <v>4419</v>
      </c>
      <c r="F1654" s="191" t="s">
        <v>3</v>
      </c>
      <c r="G1654" s="191">
        <v>2284773</v>
      </c>
      <c r="H1654" s="68"/>
      <c r="I1654" s="197" t="s">
        <v>5635</v>
      </c>
      <c r="J1654" s="68"/>
      <c r="K1654" s="68"/>
      <c r="L1654" s="68"/>
      <c r="M1654" s="68"/>
      <c r="N1654" s="348"/>
      <c r="O1654" s="348"/>
      <c r="P1654" s="214">
        <v>0</v>
      </c>
      <c r="Q1654" s="214">
        <v>5837.5</v>
      </c>
      <c r="R1654" s="68" t="s">
        <v>1479</v>
      </c>
      <c r="S1654" s="349"/>
      <c r="T1654" s="272"/>
    </row>
    <row r="1655" spans="1:20" ht="51">
      <c r="A1655" s="191">
        <v>383</v>
      </c>
      <c r="B1655" s="68"/>
      <c r="C1655" s="212" t="s">
        <v>1242</v>
      </c>
      <c r="D1655" s="213">
        <v>45786</v>
      </c>
      <c r="E1655" s="191" t="s">
        <v>4420</v>
      </c>
      <c r="F1655" s="191" t="s">
        <v>3</v>
      </c>
      <c r="G1655" s="191">
        <v>2284774</v>
      </c>
      <c r="H1655" s="68"/>
      <c r="I1655" s="197" t="s">
        <v>5636</v>
      </c>
      <c r="J1655" s="68"/>
      <c r="K1655" s="68"/>
      <c r="L1655" s="68"/>
      <c r="M1655" s="68"/>
      <c r="N1655" s="348"/>
      <c r="O1655" s="348"/>
      <c r="P1655" s="214">
        <v>0</v>
      </c>
      <c r="Q1655" s="214">
        <v>17691</v>
      </c>
      <c r="R1655" s="68" t="s">
        <v>1479</v>
      </c>
      <c r="S1655" s="349"/>
      <c r="T1655" s="272"/>
    </row>
    <row r="1656" spans="1:20" ht="51">
      <c r="A1656" s="191">
        <v>383</v>
      </c>
      <c r="B1656" s="68"/>
      <c r="C1656" s="212" t="s">
        <v>1242</v>
      </c>
      <c r="D1656" s="213">
        <v>45786</v>
      </c>
      <c r="E1656" s="191" t="s">
        <v>4421</v>
      </c>
      <c r="F1656" s="191" t="s">
        <v>3</v>
      </c>
      <c r="G1656" s="191">
        <v>2284777</v>
      </c>
      <c r="H1656" s="68"/>
      <c r="I1656" s="197" t="s">
        <v>5637</v>
      </c>
      <c r="J1656" s="68"/>
      <c r="K1656" s="68"/>
      <c r="L1656" s="68"/>
      <c r="M1656" s="68"/>
      <c r="N1656" s="348"/>
      <c r="O1656" s="348"/>
      <c r="P1656" s="214">
        <v>0</v>
      </c>
      <c r="Q1656" s="214">
        <v>10</v>
      </c>
      <c r="R1656" s="68" t="s">
        <v>1479</v>
      </c>
      <c r="S1656" s="349"/>
      <c r="T1656" s="272"/>
    </row>
    <row r="1657" spans="1:20" ht="51">
      <c r="A1657" s="191">
        <v>35</v>
      </c>
      <c r="B1657" s="68"/>
      <c r="C1657" s="212" t="s">
        <v>43</v>
      </c>
      <c r="D1657" s="213">
        <v>45786</v>
      </c>
      <c r="E1657" s="191" t="s">
        <v>4422</v>
      </c>
      <c r="F1657" s="191" t="s">
        <v>3</v>
      </c>
      <c r="G1657" s="191">
        <v>2284795</v>
      </c>
      <c r="H1657" s="68"/>
      <c r="I1657" s="197" t="s">
        <v>3615</v>
      </c>
      <c r="J1657" s="68"/>
      <c r="K1657" s="68"/>
      <c r="L1657" s="68"/>
      <c r="M1657" s="68"/>
      <c r="N1657" s="348"/>
      <c r="O1657" s="348"/>
      <c r="P1657" s="214">
        <v>0</v>
      </c>
      <c r="Q1657" s="214">
        <v>3513.93</v>
      </c>
      <c r="R1657" s="68" t="s">
        <v>1479</v>
      </c>
      <c r="S1657" s="349"/>
      <c r="T1657" s="272"/>
    </row>
    <row r="1658" spans="1:20" ht="51">
      <c r="A1658" s="191">
        <v>522</v>
      </c>
      <c r="B1658" s="68"/>
      <c r="C1658" s="212" t="s">
        <v>163</v>
      </c>
      <c r="D1658" s="213">
        <v>45786</v>
      </c>
      <c r="E1658" s="191" t="s">
        <v>4423</v>
      </c>
      <c r="F1658" s="191" t="s">
        <v>3</v>
      </c>
      <c r="G1658" s="191">
        <v>2284817</v>
      </c>
      <c r="H1658" s="68"/>
      <c r="I1658" s="197" t="s">
        <v>5638</v>
      </c>
      <c r="J1658" s="68"/>
      <c r="K1658" s="68"/>
      <c r="L1658" s="68"/>
      <c r="M1658" s="68"/>
      <c r="N1658" s="348"/>
      <c r="O1658" s="348"/>
      <c r="P1658" s="214">
        <v>0</v>
      </c>
      <c r="Q1658" s="214">
        <v>3500</v>
      </c>
      <c r="R1658" s="68" t="s">
        <v>1479</v>
      </c>
      <c r="S1658" s="349"/>
      <c r="T1658" s="272"/>
    </row>
    <row r="1659" spans="1:20" ht="51">
      <c r="A1659" s="191">
        <v>522</v>
      </c>
      <c r="B1659" s="68"/>
      <c r="C1659" s="212" t="s">
        <v>163</v>
      </c>
      <c r="D1659" s="213">
        <v>45786</v>
      </c>
      <c r="E1659" s="191" t="s">
        <v>4424</v>
      </c>
      <c r="F1659" s="191" t="s">
        <v>3</v>
      </c>
      <c r="G1659" s="191">
        <v>2284820</v>
      </c>
      <c r="H1659" s="68"/>
      <c r="I1659" s="197" t="s">
        <v>5639</v>
      </c>
      <c r="J1659" s="68"/>
      <c r="K1659" s="68"/>
      <c r="L1659" s="68"/>
      <c r="M1659" s="68"/>
      <c r="N1659" s="348"/>
      <c r="O1659" s="348"/>
      <c r="P1659" s="214">
        <v>0</v>
      </c>
      <c r="Q1659" s="214">
        <v>200</v>
      </c>
      <c r="R1659" s="68" t="s">
        <v>1479</v>
      </c>
      <c r="S1659" s="349"/>
      <c r="T1659" s="272"/>
    </row>
    <row r="1660" spans="1:20" ht="51">
      <c r="A1660" s="191">
        <v>522</v>
      </c>
      <c r="B1660" s="68"/>
      <c r="C1660" s="212" t="s">
        <v>163</v>
      </c>
      <c r="D1660" s="213">
        <v>45786</v>
      </c>
      <c r="E1660" s="191" t="s">
        <v>4425</v>
      </c>
      <c r="F1660" s="191" t="s">
        <v>3</v>
      </c>
      <c r="G1660" s="191">
        <v>2284823</v>
      </c>
      <c r="H1660" s="68"/>
      <c r="I1660" s="197" t="s">
        <v>5640</v>
      </c>
      <c r="J1660" s="68"/>
      <c r="K1660" s="68"/>
      <c r="L1660" s="68"/>
      <c r="M1660" s="68"/>
      <c r="N1660" s="348"/>
      <c r="O1660" s="348"/>
      <c r="P1660" s="214">
        <v>0</v>
      </c>
      <c r="Q1660" s="214">
        <v>400</v>
      </c>
      <c r="R1660" s="68" t="s">
        <v>1479</v>
      </c>
      <c r="S1660" s="349"/>
      <c r="T1660" s="272"/>
    </row>
    <row r="1661" spans="1:20" ht="51">
      <c r="A1661" s="191">
        <v>522</v>
      </c>
      <c r="B1661" s="68"/>
      <c r="C1661" s="212" t="s">
        <v>163</v>
      </c>
      <c r="D1661" s="213">
        <v>45786</v>
      </c>
      <c r="E1661" s="191" t="s">
        <v>4426</v>
      </c>
      <c r="F1661" s="191" t="s">
        <v>3</v>
      </c>
      <c r="G1661" s="191">
        <v>2284824</v>
      </c>
      <c r="H1661" s="68"/>
      <c r="I1661" s="197" t="s">
        <v>5641</v>
      </c>
      <c r="J1661" s="68"/>
      <c r="K1661" s="68"/>
      <c r="L1661" s="68"/>
      <c r="M1661" s="68"/>
      <c r="N1661" s="348"/>
      <c r="O1661" s="348"/>
      <c r="P1661" s="214">
        <v>0</v>
      </c>
      <c r="Q1661" s="214">
        <v>400</v>
      </c>
      <c r="R1661" s="68" t="s">
        <v>1479</v>
      </c>
      <c r="S1661" s="349"/>
      <c r="T1661" s="272"/>
    </row>
    <row r="1662" spans="1:20" ht="51">
      <c r="A1662" s="191">
        <v>522</v>
      </c>
      <c r="B1662" s="68"/>
      <c r="C1662" s="212" t="s">
        <v>163</v>
      </c>
      <c r="D1662" s="213">
        <v>45786</v>
      </c>
      <c r="E1662" s="191" t="s">
        <v>4427</v>
      </c>
      <c r="F1662" s="191" t="s">
        <v>3</v>
      </c>
      <c r="G1662" s="191">
        <v>2284826</v>
      </c>
      <c r="H1662" s="68"/>
      <c r="I1662" s="197" t="s">
        <v>5642</v>
      </c>
      <c r="J1662" s="68"/>
      <c r="K1662" s="68"/>
      <c r="L1662" s="68"/>
      <c r="M1662" s="68"/>
      <c r="N1662" s="348"/>
      <c r="O1662" s="348"/>
      <c r="P1662" s="214">
        <v>0</v>
      </c>
      <c r="Q1662" s="214">
        <v>400</v>
      </c>
      <c r="R1662" s="68" t="s">
        <v>1479</v>
      </c>
      <c r="S1662" s="349"/>
      <c r="T1662" s="272"/>
    </row>
    <row r="1663" spans="1:20" ht="51">
      <c r="A1663" s="191">
        <v>522</v>
      </c>
      <c r="B1663" s="68"/>
      <c r="C1663" s="212" t="s">
        <v>163</v>
      </c>
      <c r="D1663" s="213">
        <v>45786</v>
      </c>
      <c r="E1663" s="191" t="s">
        <v>4428</v>
      </c>
      <c r="F1663" s="191" t="s">
        <v>3</v>
      </c>
      <c r="G1663" s="191">
        <v>2284828</v>
      </c>
      <c r="H1663" s="68"/>
      <c r="I1663" s="197" t="s">
        <v>5643</v>
      </c>
      <c r="J1663" s="68"/>
      <c r="K1663" s="68"/>
      <c r="L1663" s="68"/>
      <c r="M1663" s="68"/>
      <c r="N1663" s="348"/>
      <c r="O1663" s="348"/>
      <c r="P1663" s="214">
        <v>0</v>
      </c>
      <c r="Q1663" s="214">
        <v>356</v>
      </c>
      <c r="R1663" s="68" t="s">
        <v>1479</v>
      </c>
      <c r="S1663" s="349"/>
      <c r="T1663" s="272"/>
    </row>
    <row r="1664" spans="1:20" ht="51">
      <c r="A1664" s="191">
        <v>522</v>
      </c>
      <c r="B1664" s="68"/>
      <c r="C1664" s="212" t="s">
        <v>163</v>
      </c>
      <c r="D1664" s="213">
        <v>45786</v>
      </c>
      <c r="E1664" s="191" t="s">
        <v>4429</v>
      </c>
      <c r="F1664" s="191" t="s">
        <v>3</v>
      </c>
      <c r="G1664" s="191">
        <v>2284830</v>
      </c>
      <c r="H1664" s="68"/>
      <c r="I1664" s="197" t="s">
        <v>5644</v>
      </c>
      <c r="J1664" s="68"/>
      <c r="K1664" s="68"/>
      <c r="L1664" s="68"/>
      <c r="M1664" s="68"/>
      <c r="N1664" s="348"/>
      <c r="O1664" s="348"/>
      <c r="P1664" s="214">
        <v>0</v>
      </c>
      <c r="Q1664" s="214">
        <v>13000</v>
      </c>
      <c r="R1664" s="68" t="s">
        <v>1479</v>
      </c>
      <c r="S1664" s="349"/>
      <c r="T1664" s="272"/>
    </row>
    <row r="1665" spans="1:20" ht="51">
      <c r="A1665" s="191">
        <v>522</v>
      </c>
      <c r="B1665" s="68"/>
      <c r="C1665" s="212" t="s">
        <v>163</v>
      </c>
      <c r="D1665" s="213">
        <v>45786</v>
      </c>
      <c r="E1665" s="191" t="s">
        <v>4430</v>
      </c>
      <c r="F1665" s="191" t="s">
        <v>3</v>
      </c>
      <c r="G1665" s="191">
        <v>2284831</v>
      </c>
      <c r="H1665" s="68"/>
      <c r="I1665" s="197" t="s">
        <v>5645</v>
      </c>
      <c r="J1665" s="68"/>
      <c r="K1665" s="68"/>
      <c r="L1665" s="68"/>
      <c r="M1665" s="68"/>
      <c r="N1665" s="348"/>
      <c r="O1665" s="348"/>
      <c r="P1665" s="214">
        <v>0</v>
      </c>
      <c r="Q1665" s="214">
        <v>13000</v>
      </c>
      <c r="R1665" s="68" t="s">
        <v>1479</v>
      </c>
      <c r="S1665" s="349"/>
      <c r="T1665" s="272"/>
    </row>
    <row r="1666" spans="1:20" ht="63.75">
      <c r="A1666" s="191">
        <v>597</v>
      </c>
      <c r="B1666" s="68"/>
      <c r="C1666" s="212" t="s">
        <v>673</v>
      </c>
      <c r="D1666" s="213">
        <v>45786</v>
      </c>
      <c r="E1666" s="191" t="s">
        <v>4431</v>
      </c>
      <c r="F1666" s="191" t="s">
        <v>3</v>
      </c>
      <c r="G1666" s="191">
        <v>2284911</v>
      </c>
      <c r="H1666" s="68"/>
      <c r="I1666" s="197" t="s">
        <v>5646</v>
      </c>
      <c r="J1666" s="68"/>
      <c r="K1666" s="68"/>
      <c r="L1666" s="68"/>
      <c r="M1666" s="68"/>
      <c r="N1666" s="348"/>
      <c r="O1666" s="348"/>
      <c r="P1666" s="214">
        <v>0</v>
      </c>
      <c r="Q1666" s="214">
        <v>27.82</v>
      </c>
      <c r="R1666" s="68" t="s">
        <v>1479</v>
      </c>
      <c r="S1666" s="349"/>
      <c r="T1666" s="272"/>
    </row>
    <row r="1667" spans="1:20" ht="38.25">
      <c r="A1667" s="191">
        <v>46</v>
      </c>
      <c r="B1667" s="68"/>
      <c r="C1667" s="212" t="s">
        <v>1367</v>
      </c>
      <c r="D1667" s="213">
        <v>45786</v>
      </c>
      <c r="E1667" s="191" t="s">
        <v>4432</v>
      </c>
      <c r="F1667" s="191" t="s">
        <v>3</v>
      </c>
      <c r="G1667" s="191">
        <v>2284897</v>
      </c>
      <c r="H1667" s="68"/>
      <c r="I1667" s="197" t="s">
        <v>5647</v>
      </c>
      <c r="J1667" s="68"/>
      <c r="K1667" s="68"/>
      <c r="L1667" s="68"/>
      <c r="M1667" s="68"/>
      <c r="N1667" s="348"/>
      <c r="O1667" s="348"/>
      <c r="P1667" s="214">
        <v>0</v>
      </c>
      <c r="Q1667" s="214">
        <v>2000</v>
      </c>
      <c r="R1667" s="68" t="s">
        <v>1479</v>
      </c>
      <c r="S1667" s="349"/>
      <c r="T1667" s="272"/>
    </row>
    <row r="1668" spans="1:20" ht="51">
      <c r="A1668" s="191">
        <v>595</v>
      </c>
      <c r="B1668" s="68"/>
      <c r="C1668" s="212" t="s">
        <v>609</v>
      </c>
      <c r="D1668" s="213">
        <v>45786</v>
      </c>
      <c r="E1668" s="191" t="s">
        <v>4433</v>
      </c>
      <c r="F1668" s="191" t="s">
        <v>3</v>
      </c>
      <c r="G1668" s="191">
        <v>2284923</v>
      </c>
      <c r="H1668" s="68"/>
      <c r="I1668" s="197" t="s">
        <v>5648</v>
      </c>
      <c r="J1668" s="68"/>
      <c r="K1668" s="68"/>
      <c r="L1668" s="68"/>
      <c r="M1668" s="68"/>
      <c r="N1668" s="348"/>
      <c r="O1668" s="348"/>
      <c r="P1668" s="214">
        <v>0</v>
      </c>
      <c r="Q1668" s="214">
        <v>371</v>
      </c>
      <c r="R1668" s="68" t="s">
        <v>1479</v>
      </c>
      <c r="S1668" s="349"/>
      <c r="T1668" s="272"/>
    </row>
    <row r="1669" spans="1:20" ht="38.25">
      <c r="A1669" s="191">
        <v>324</v>
      </c>
      <c r="B1669" s="68"/>
      <c r="C1669" s="212" t="s">
        <v>135</v>
      </c>
      <c r="D1669" s="213">
        <v>45786</v>
      </c>
      <c r="E1669" s="191" t="s">
        <v>4434</v>
      </c>
      <c r="F1669" s="191" t="s">
        <v>3</v>
      </c>
      <c r="G1669" s="191">
        <v>2284937</v>
      </c>
      <c r="H1669" s="68"/>
      <c r="I1669" s="197" t="s">
        <v>5649</v>
      </c>
      <c r="J1669" s="68"/>
      <c r="K1669" s="68"/>
      <c r="L1669" s="68"/>
      <c r="M1669" s="68"/>
      <c r="N1669" s="348"/>
      <c r="O1669" s="348"/>
      <c r="P1669" s="214">
        <v>0</v>
      </c>
      <c r="Q1669" s="214">
        <v>1030.8599999999999</v>
      </c>
      <c r="R1669" s="68" t="s">
        <v>1479</v>
      </c>
      <c r="S1669" s="349"/>
      <c r="T1669" s="272"/>
    </row>
    <row r="1670" spans="1:20" ht="51">
      <c r="A1670" s="191">
        <v>650</v>
      </c>
      <c r="B1670" s="68"/>
      <c r="C1670" s="212" t="s">
        <v>175</v>
      </c>
      <c r="D1670" s="213">
        <v>45786</v>
      </c>
      <c r="E1670" s="191" t="s">
        <v>4435</v>
      </c>
      <c r="F1670" s="191" t="s">
        <v>3</v>
      </c>
      <c r="G1670" s="191">
        <v>2284960</v>
      </c>
      <c r="H1670" s="68"/>
      <c r="I1670" s="197" t="s">
        <v>5650</v>
      </c>
      <c r="J1670" s="68"/>
      <c r="K1670" s="68"/>
      <c r="L1670" s="68"/>
      <c r="M1670" s="68"/>
      <c r="N1670" s="348"/>
      <c r="O1670" s="348"/>
      <c r="P1670" s="214">
        <v>0</v>
      </c>
      <c r="Q1670" s="214">
        <v>18</v>
      </c>
      <c r="R1670" s="68" t="s">
        <v>1479</v>
      </c>
      <c r="S1670" s="349"/>
      <c r="T1670" s="272"/>
    </row>
    <row r="1671" spans="1:20" ht="63.75">
      <c r="A1671" s="191">
        <v>16</v>
      </c>
      <c r="B1671" s="68"/>
      <c r="C1671" s="212" t="s">
        <v>40</v>
      </c>
      <c r="D1671" s="213">
        <v>45786</v>
      </c>
      <c r="E1671" s="191" t="s">
        <v>4436</v>
      </c>
      <c r="F1671" s="191" t="s">
        <v>3</v>
      </c>
      <c r="G1671" s="191">
        <v>2284981</v>
      </c>
      <c r="H1671" s="68"/>
      <c r="I1671" s="197" t="s">
        <v>5651</v>
      </c>
      <c r="J1671" s="68"/>
      <c r="K1671" s="68"/>
      <c r="L1671" s="68"/>
      <c r="M1671" s="68"/>
      <c r="N1671" s="348"/>
      <c r="O1671" s="348"/>
      <c r="P1671" s="214">
        <v>0</v>
      </c>
      <c r="Q1671" s="214">
        <v>37.9</v>
      </c>
      <c r="R1671" s="68" t="s">
        <v>1479</v>
      </c>
      <c r="S1671" s="349"/>
      <c r="T1671" s="272"/>
    </row>
    <row r="1672" spans="1:20" ht="51">
      <c r="A1672" s="191">
        <v>342</v>
      </c>
      <c r="B1672" s="68"/>
      <c r="C1672" s="212" t="s">
        <v>137</v>
      </c>
      <c r="D1672" s="213">
        <v>45786</v>
      </c>
      <c r="E1672" s="191" t="s">
        <v>4437</v>
      </c>
      <c r="F1672" s="191" t="s">
        <v>3</v>
      </c>
      <c r="G1672" s="191">
        <v>2284775</v>
      </c>
      <c r="H1672" s="68"/>
      <c r="I1672" s="197" t="s">
        <v>5652</v>
      </c>
      <c r="J1672" s="68"/>
      <c r="K1672" s="68"/>
      <c r="L1672" s="68"/>
      <c r="M1672" s="68"/>
      <c r="N1672" s="348"/>
      <c r="O1672" s="348"/>
      <c r="P1672" s="214">
        <v>0</v>
      </c>
      <c r="Q1672" s="214">
        <v>14595.83</v>
      </c>
      <c r="R1672" s="68" t="s">
        <v>1479</v>
      </c>
      <c r="S1672" s="349"/>
      <c r="T1672" s="272"/>
    </row>
    <row r="1673" spans="1:20" ht="51">
      <c r="A1673" s="191">
        <v>660</v>
      </c>
      <c r="B1673" s="68"/>
      <c r="C1673" s="212" t="s">
        <v>176</v>
      </c>
      <c r="D1673" s="213">
        <v>45786</v>
      </c>
      <c r="E1673" s="191" t="s">
        <v>4438</v>
      </c>
      <c r="F1673" s="191" t="s">
        <v>3</v>
      </c>
      <c r="G1673" s="191">
        <v>2284703</v>
      </c>
      <c r="H1673" s="68"/>
      <c r="I1673" s="197" t="s">
        <v>5653</v>
      </c>
      <c r="J1673" s="68"/>
      <c r="K1673" s="68"/>
      <c r="L1673" s="68"/>
      <c r="M1673" s="68"/>
      <c r="N1673" s="348"/>
      <c r="O1673" s="348"/>
      <c r="P1673" s="214">
        <v>0</v>
      </c>
      <c r="Q1673" s="214">
        <v>120</v>
      </c>
      <c r="R1673" s="68" t="s">
        <v>2328</v>
      </c>
      <c r="S1673" s="349"/>
      <c r="T1673" s="272"/>
    </row>
    <row r="1674" spans="1:20" ht="51">
      <c r="A1674" s="191">
        <v>81</v>
      </c>
      <c r="B1674" s="68"/>
      <c r="C1674" s="212" t="s">
        <v>49</v>
      </c>
      <c r="D1674" s="213">
        <v>45786</v>
      </c>
      <c r="E1674" s="191" t="s">
        <v>4439</v>
      </c>
      <c r="F1674" s="191" t="s">
        <v>3</v>
      </c>
      <c r="G1674" s="191">
        <v>2284770</v>
      </c>
      <c r="H1674" s="68"/>
      <c r="I1674" s="197" t="s">
        <v>5654</v>
      </c>
      <c r="J1674" s="68"/>
      <c r="K1674" s="68"/>
      <c r="L1674" s="68"/>
      <c r="M1674" s="68"/>
      <c r="N1674" s="348"/>
      <c r="O1674" s="348"/>
      <c r="P1674" s="214">
        <v>0</v>
      </c>
      <c r="Q1674" s="214">
        <v>193.55</v>
      </c>
      <c r="R1674" s="68" t="s">
        <v>1479</v>
      </c>
      <c r="S1674" s="349"/>
      <c r="T1674" s="272"/>
    </row>
    <row r="1675" spans="1:20" ht="51">
      <c r="A1675" s="191" t="s">
        <v>550</v>
      </c>
      <c r="B1675" s="68"/>
      <c r="C1675" s="212" t="s">
        <v>589</v>
      </c>
      <c r="D1675" s="213">
        <v>45786</v>
      </c>
      <c r="E1675" s="191" t="s">
        <v>4440</v>
      </c>
      <c r="F1675" s="191" t="s">
        <v>3</v>
      </c>
      <c r="G1675" s="191">
        <v>2284772</v>
      </c>
      <c r="H1675" s="68"/>
      <c r="I1675" s="197" t="s">
        <v>5655</v>
      </c>
      <c r="J1675" s="68"/>
      <c r="K1675" s="68"/>
      <c r="L1675" s="68"/>
      <c r="M1675" s="68"/>
      <c r="N1675" s="348"/>
      <c r="O1675" s="348"/>
      <c r="P1675" s="214">
        <v>0</v>
      </c>
      <c r="Q1675" s="214">
        <v>13324.9</v>
      </c>
      <c r="R1675" s="68" t="s">
        <v>1479</v>
      </c>
      <c r="S1675" s="349"/>
      <c r="T1675" s="272"/>
    </row>
    <row r="1676" spans="1:20" ht="51">
      <c r="A1676" s="191" t="s">
        <v>544</v>
      </c>
      <c r="B1676" s="68"/>
      <c r="C1676" s="212" t="s">
        <v>679</v>
      </c>
      <c r="D1676" s="213">
        <v>45786</v>
      </c>
      <c r="E1676" s="191" t="s">
        <v>4441</v>
      </c>
      <c r="F1676" s="191" t="s">
        <v>3</v>
      </c>
      <c r="G1676" s="191">
        <v>2284776</v>
      </c>
      <c r="H1676" s="68"/>
      <c r="I1676" s="197" t="s">
        <v>5656</v>
      </c>
      <c r="J1676" s="68"/>
      <c r="K1676" s="68"/>
      <c r="L1676" s="68"/>
      <c r="M1676" s="68"/>
      <c r="N1676" s="348"/>
      <c r="O1676" s="348"/>
      <c r="P1676" s="214">
        <v>0</v>
      </c>
      <c r="Q1676" s="214">
        <v>2020.4</v>
      </c>
      <c r="R1676" s="68" t="s">
        <v>1479</v>
      </c>
      <c r="S1676" s="349"/>
      <c r="T1676" s="272"/>
    </row>
    <row r="1677" spans="1:20" ht="51">
      <c r="A1677" s="191">
        <v>383</v>
      </c>
      <c r="B1677" s="68"/>
      <c r="C1677" s="212" t="s">
        <v>1242</v>
      </c>
      <c r="D1677" s="213">
        <v>45786</v>
      </c>
      <c r="E1677" s="191" t="s">
        <v>4442</v>
      </c>
      <c r="F1677" s="191" t="s">
        <v>3</v>
      </c>
      <c r="G1677" s="191">
        <v>2284779</v>
      </c>
      <c r="H1677" s="68"/>
      <c r="I1677" s="197" t="s">
        <v>5657</v>
      </c>
      <c r="J1677" s="68"/>
      <c r="K1677" s="68"/>
      <c r="L1677" s="68"/>
      <c r="M1677" s="68"/>
      <c r="N1677" s="348"/>
      <c r="O1677" s="348"/>
      <c r="P1677" s="214">
        <v>0</v>
      </c>
      <c r="Q1677" s="214">
        <v>673</v>
      </c>
      <c r="R1677" s="68" t="s">
        <v>1479</v>
      </c>
      <c r="S1677" s="349"/>
      <c r="T1677" s="272"/>
    </row>
    <row r="1678" spans="1:20" ht="51">
      <c r="A1678" s="191">
        <v>81</v>
      </c>
      <c r="B1678" s="68"/>
      <c r="C1678" s="212" t="s">
        <v>49</v>
      </c>
      <c r="D1678" s="213">
        <v>45786</v>
      </c>
      <c r="E1678" s="191" t="s">
        <v>4443</v>
      </c>
      <c r="F1678" s="191" t="s">
        <v>3</v>
      </c>
      <c r="G1678" s="191">
        <v>2284781</v>
      </c>
      <c r="H1678" s="68"/>
      <c r="I1678" s="197" t="s">
        <v>5658</v>
      </c>
      <c r="J1678" s="68"/>
      <c r="K1678" s="68"/>
      <c r="L1678" s="68"/>
      <c r="M1678" s="68"/>
      <c r="N1678" s="348"/>
      <c r="O1678" s="348"/>
      <c r="P1678" s="214">
        <v>0</v>
      </c>
      <c r="Q1678" s="214">
        <v>790.34</v>
      </c>
      <c r="R1678" s="68" t="s">
        <v>1479</v>
      </c>
      <c r="S1678" s="349"/>
      <c r="T1678" s="272"/>
    </row>
    <row r="1679" spans="1:20" ht="51">
      <c r="A1679" s="191">
        <v>226</v>
      </c>
      <c r="B1679" s="68"/>
      <c r="C1679" s="212" t="s">
        <v>97</v>
      </c>
      <c r="D1679" s="213">
        <v>45786</v>
      </c>
      <c r="E1679" s="191" t="s">
        <v>4444</v>
      </c>
      <c r="F1679" s="191" t="s">
        <v>3</v>
      </c>
      <c r="G1679" s="191">
        <v>2284783</v>
      </c>
      <c r="H1679" s="68"/>
      <c r="I1679" s="197" t="s">
        <v>5659</v>
      </c>
      <c r="J1679" s="68"/>
      <c r="K1679" s="68"/>
      <c r="L1679" s="68"/>
      <c r="M1679" s="68"/>
      <c r="N1679" s="348"/>
      <c r="O1679" s="348"/>
      <c r="P1679" s="214">
        <v>0</v>
      </c>
      <c r="Q1679" s="214">
        <v>1081.5999999999999</v>
      </c>
      <c r="R1679" s="68" t="s">
        <v>1479</v>
      </c>
      <c r="S1679" s="349"/>
      <c r="T1679" s="272"/>
    </row>
    <row r="1680" spans="1:20" ht="51">
      <c r="A1680" s="191">
        <v>86</v>
      </c>
      <c r="B1680" s="68"/>
      <c r="C1680" s="212" t="s">
        <v>50</v>
      </c>
      <c r="D1680" s="213">
        <v>45786</v>
      </c>
      <c r="E1680" s="191" t="s">
        <v>4445</v>
      </c>
      <c r="F1680" s="191" t="s">
        <v>3</v>
      </c>
      <c r="G1680" s="191">
        <v>2284787</v>
      </c>
      <c r="H1680" s="68"/>
      <c r="I1680" s="197" t="s">
        <v>5660</v>
      </c>
      <c r="J1680" s="68"/>
      <c r="K1680" s="68"/>
      <c r="L1680" s="68"/>
      <c r="M1680" s="68"/>
      <c r="N1680" s="348"/>
      <c r="O1680" s="348"/>
      <c r="P1680" s="214">
        <v>0</v>
      </c>
      <c r="Q1680" s="214">
        <v>6513.46</v>
      </c>
      <c r="R1680" s="68" t="s">
        <v>1479</v>
      </c>
      <c r="S1680" s="349"/>
      <c r="T1680" s="272"/>
    </row>
    <row r="1681" spans="1:20" ht="51">
      <c r="A1681" s="191">
        <v>342</v>
      </c>
      <c r="B1681" s="68"/>
      <c r="C1681" s="212" t="s">
        <v>137</v>
      </c>
      <c r="D1681" s="213">
        <v>45786</v>
      </c>
      <c r="E1681" s="191" t="s">
        <v>4446</v>
      </c>
      <c r="F1681" s="191" t="s">
        <v>3</v>
      </c>
      <c r="G1681" s="191">
        <v>2284789</v>
      </c>
      <c r="H1681" s="68"/>
      <c r="I1681" s="197" t="s">
        <v>5661</v>
      </c>
      <c r="J1681" s="68"/>
      <c r="K1681" s="68"/>
      <c r="L1681" s="68"/>
      <c r="M1681" s="68"/>
      <c r="N1681" s="348"/>
      <c r="O1681" s="348"/>
      <c r="P1681" s="214">
        <v>0</v>
      </c>
      <c r="Q1681" s="214">
        <v>2575.44</v>
      </c>
      <c r="R1681" s="68" t="s">
        <v>1479</v>
      </c>
      <c r="S1681" s="349"/>
      <c r="T1681" s="272"/>
    </row>
    <row r="1682" spans="1:20" ht="51">
      <c r="A1682" s="191">
        <v>41</v>
      </c>
      <c r="B1682" s="68"/>
      <c r="C1682" s="212" t="s">
        <v>44</v>
      </c>
      <c r="D1682" s="213">
        <v>45786</v>
      </c>
      <c r="E1682" s="191" t="s">
        <v>4447</v>
      </c>
      <c r="F1682" s="191" t="s">
        <v>3</v>
      </c>
      <c r="G1682" s="191">
        <v>2284792</v>
      </c>
      <c r="H1682" s="68"/>
      <c r="I1682" s="197" t="s">
        <v>5662</v>
      </c>
      <c r="J1682" s="68"/>
      <c r="K1682" s="68"/>
      <c r="L1682" s="68"/>
      <c r="M1682" s="68"/>
      <c r="N1682" s="348"/>
      <c r="O1682" s="348"/>
      <c r="P1682" s="214">
        <v>0</v>
      </c>
      <c r="Q1682" s="214">
        <v>7961.89</v>
      </c>
      <c r="R1682" s="68" t="s">
        <v>1479</v>
      </c>
      <c r="S1682" s="349"/>
      <c r="T1682" s="272"/>
    </row>
    <row r="1683" spans="1:20" ht="63.75">
      <c r="A1683" s="191">
        <v>310</v>
      </c>
      <c r="B1683" s="68"/>
      <c r="C1683" s="212" t="s">
        <v>131</v>
      </c>
      <c r="D1683" s="213">
        <v>45786</v>
      </c>
      <c r="E1683" s="191" t="s">
        <v>4448</v>
      </c>
      <c r="F1683" s="191" t="s">
        <v>3</v>
      </c>
      <c r="G1683" s="191">
        <v>2284794</v>
      </c>
      <c r="H1683" s="68"/>
      <c r="I1683" s="197" t="s">
        <v>5663</v>
      </c>
      <c r="J1683" s="68"/>
      <c r="K1683" s="68"/>
      <c r="L1683" s="68"/>
      <c r="M1683" s="68"/>
      <c r="N1683" s="348"/>
      <c r="O1683" s="348"/>
      <c r="P1683" s="214">
        <v>0</v>
      </c>
      <c r="Q1683" s="214">
        <v>14039.25</v>
      </c>
      <c r="R1683" s="68" t="s">
        <v>1479</v>
      </c>
      <c r="S1683" s="349"/>
      <c r="T1683" s="272"/>
    </row>
    <row r="1684" spans="1:20" ht="51">
      <c r="A1684" s="191">
        <v>383</v>
      </c>
      <c r="B1684" s="68"/>
      <c r="C1684" s="212" t="s">
        <v>1242</v>
      </c>
      <c r="D1684" s="213">
        <v>45786</v>
      </c>
      <c r="E1684" s="191" t="s">
        <v>4449</v>
      </c>
      <c r="F1684" s="191" t="s">
        <v>3</v>
      </c>
      <c r="G1684" s="191">
        <v>2284796</v>
      </c>
      <c r="H1684" s="68"/>
      <c r="I1684" s="197" t="s">
        <v>5664</v>
      </c>
      <c r="J1684" s="68"/>
      <c r="K1684" s="68"/>
      <c r="L1684" s="68"/>
      <c r="M1684" s="68"/>
      <c r="N1684" s="348"/>
      <c r="O1684" s="348"/>
      <c r="P1684" s="214">
        <v>0</v>
      </c>
      <c r="Q1684" s="214">
        <v>630</v>
      </c>
      <c r="R1684" s="68" t="s">
        <v>1479</v>
      </c>
      <c r="S1684" s="349"/>
      <c r="T1684" s="272"/>
    </row>
    <row r="1685" spans="1:20" ht="51">
      <c r="A1685" s="191">
        <v>86</v>
      </c>
      <c r="B1685" s="68"/>
      <c r="C1685" s="212" t="s">
        <v>50</v>
      </c>
      <c r="D1685" s="213">
        <v>45786</v>
      </c>
      <c r="E1685" s="191" t="s">
        <v>4450</v>
      </c>
      <c r="F1685" s="191" t="s">
        <v>3</v>
      </c>
      <c r="G1685" s="191">
        <v>2284813</v>
      </c>
      <c r="H1685" s="68"/>
      <c r="I1685" s="197" t="s">
        <v>5665</v>
      </c>
      <c r="J1685" s="68"/>
      <c r="K1685" s="68"/>
      <c r="L1685" s="68"/>
      <c r="M1685" s="68"/>
      <c r="N1685" s="348"/>
      <c r="O1685" s="348"/>
      <c r="P1685" s="214">
        <v>0</v>
      </c>
      <c r="Q1685" s="214">
        <v>1660</v>
      </c>
      <c r="R1685" s="68" t="s">
        <v>1479</v>
      </c>
      <c r="S1685" s="349"/>
      <c r="T1685" s="272"/>
    </row>
    <row r="1686" spans="1:20" ht="38.25">
      <c r="A1686" s="191">
        <v>86</v>
      </c>
      <c r="B1686" s="68"/>
      <c r="C1686" s="212" t="s">
        <v>50</v>
      </c>
      <c r="D1686" s="213">
        <v>45786</v>
      </c>
      <c r="E1686" s="191" t="s">
        <v>4451</v>
      </c>
      <c r="F1686" s="191" t="s">
        <v>3</v>
      </c>
      <c r="G1686" s="191">
        <v>2284815</v>
      </c>
      <c r="H1686" s="68"/>
      <c r="I1686" s="197" t="s">
        <v>5666</v>
      </c>
      <c r="J1686" s="68"/>
      <c r="K1686" s="68"/>
      <c r="L1686" s="68"/>
      <c r="M1686" s="68"/>
      <c r="N1686" s="348"/>
      <c r="O1686" s="348"/>
      <c r="P1686" s="214">
        <v>0</v>
      </c>
      <c r="Q1686" s="214">
        <v>1230</v>
      </c>
      <c r="R1686" s="68" t="s">
        <v>1479</v>
      </c>
      <c r="S1686" s="349"/>
      <c r="T1686" s="272"/>
    </row>
    <row r="1687" spans="1:20" ht="51">
      <c r="A1687" s="191">
        <v>291</v>
      </c>
      <c r="B1687" s="68"/>
      <c r="C1687" s="212" t="s">
        <v>119</v>
      </c>
      <c r="D1687" s="213">
        <v>45786</v>
      </c>
      <c r="E1687" s="191" t="s">
        <v>4452</v>
      </c>
      <c r="F1687" s="191" t="s">
        <v>3</v>
      </c>
      <c r="G1687" s="191">
        <v>2284816</v>
      </c>
      <c r="H1687" s="68"/>
      <c r="I1687" s="197" t="s">
        <v>5667</v>
      </c>
      <c r="J1687" s="68"/>
      <c r="K1687" s="68"/>
      <c r="L1687" s="68"/>
      <c r="M1687" s="68"/>
      <c r="N1687" s="348"/>
      <c r="O1687" s="348"/>
      <c r="P1687" s="214">
        <v>0</v>
      </c>
      <c r="Q1687" s="214">
        <v>1461.6</v>
      </c>
      <c r="R1687" s="68" t="s">
        <v>1479</v>
      </c>
      <c r="S1687" s="349"/>
      <c r="T1687" s="272"/>
    </row>
    <row r="1688" spans="1:20" ht="51">
      <c r="A1688" s="191">
        <v>291</v>
      </c>
      <c r="B1688" s="68"/>
      <c r="C1688" s="212" t="s">
        <v>119</v>
      </c>
      <c r="D1688" s="213">
        <v>45786</v>
      </c>
      <c r="E1688" s="191" t="s">
        <v>4453</v>
      </c>
      <c r="F1688" s="191" t="s">
        <v>3</v>
      </c>
      <c r="G1688" s="191">
        <v>2284819</v>
      </c>
      <c r="H1688" s="68"/>
      <c r="I1688" s="197" t="s">
        <v>5668</v>
      </c>
      <c r="J1688" s="68"/>
      <c r="K1688" s="68"/>
      <c r="L1688" s="68"/>
      <c r="M1688" s="68"/>
      <c r="N1688" s="348"/>
      <c r="O1688" s="348"/>
      <c r="P1688" s="214">
        <v>0</v>
      </c>
      <c r="Q1688" s="214">
        <v>2192.4</v>
      </c>
      <c r="R1688" s="68" t="s">
        <v>1479</v>
      </c>
      <c r="S1688" s="349"/>
      <c r="T1688" s="272"/>
    </row>
    <row r="1689" spans="1:20" ht="38.25">
      <c r="A1689" s="191">
        <v>389</v>
      </c>
      <c r="B1689" s="68"/>
      <c r="C1689" s="212" t="s">
        <v>1401</v>
      </c>
      <c r="D1689" s="213">
        <v>45786</v>
      </c>
      <c r="E1689" s="191" t="s">
        <v>4454</v>
      </c>
      <c r="F1689" s="191" t="s">
        <v>3</v>
      </c>
      <c r="G1689" s="191">
        <v>2284832</v>
      </c>
      <c r="H1689" s="68"/>
      <c r="I1689" s="197" t="s">
        <v>5669</v>
      </c>
      <c r="J1689" s="68"/>
      <c r="K1689" s="68"/>
      <c r="L1689" s="68"/>
      <c r="M1689" s="68"/>
      <c r="N1689" s="348"/>
      <c r="O1689" s="348"/>
      <c r="P1689" s="214">
        <v>0</v>
      </c>
      <c r="Q1689" s="214">
        <v>51005.81</v>
      </c>
      <c r="R1689" s="68" t="s">
        <v>1479</v>
      </c>
      <c r="S1689" s="349"/>
      <c r="T1689" s="272"/>
    </row>
    <row r="1690" spans="1:20" ht="51">
      <c r="A1690" s="191">
        <v>342</v>
      </c>
      <c r="B1690" s="68"/>
      <c r="C1690" s="212" t="s">
        <v>137</v>
      </c>
      <c r="D1690" s="213">
        <v>45786</v>
      </c>
      <c r="E1690" s="191" t="s">
        <v>4455</v>
      </c>
      <c r="F1690" s="191" t="s">
        <v>3</v>
      </c>
      <c r="G1690" s="191">
        <v>2284838</v>
      </c>
      <c r="H1690" s="68"/>
      <c r="I1690" s="197" t="s">
        <v>5670</v>
      </c>
      <c r="J1690" s="68"/>
      <c r="K1690" s="68"/>
      <c r="L1690" s="68"/>
      <c r="M1690" s="68"/>
      <c r="N1690" s="348"/>
      <c r="O1690" s="348"/>
      <c r="P1690" s="214">
        <v>0</v>
      </c>
      <c r="Q1690" s="214">
        <v>17488</v>
      </c>
      <c r="R1690" s="68" t="s">
        <v>1479</v>
      </c>
      <c r="S1690" s="349"/>
      <c r="T1690" s="272"/>
    </row>
    <row r="1691" spans="1:20" ht="51">
      <c r="A1691" s="191">
        <v>342</v>
      </c>
      <c r="B1691" s="68"/>
      <c r="C1691" s="212" t="s">
        <v>137</v>
      </c>
      <c r="D1691" s="213">
        <v>45786</v>
      </c>
      <c r="E1691" s="191" t="s">
        <v>4456</v>
      </c>
      <c r="F1691" s="191" t="s">
        <v>3</v>
      </c>
      <c r="G1691" s="191">
        <v>2284841</v>
      </c>
      <c r="H1691" s="68"/>
      <c r="I1691" s="197" t="s">
        <v>5671</v>
      </c>
      <c r="J1691" s="68"/>
      <c r="K1691" s="68"/>
      <c r="L1691" s="68"/>
      <c r="M1691" s="68"/>
      <c r="N1691" s="348"/>
      <c r="O1691" s="348"/>
      <c r="P1691" s="214">
        <v>0</v>
      </c>
      <c r="Q1691" s="214">
        <v>14998.16</v>
      </c>
      <c r="R1691" s="68" t="s">
        <v>1479</v>
      </c>
      <c r="S1691" s="349"/>
      <c r="T1691" s="272"/>
    </row>
    <row r="1692" spans="1:20" ht="63.75">
      <c r="A1692" s="191">
        <v>291</v>
      </c>
      <c r="B1692" s="68"/>
      <c r="C1692" s="212" t="s">
        <v>119</v>
      </c>
      <c r="D1692" s="213">
        <v>45786</v>
      </c>
      <c r="E1692" s="191" t="s">
        <v>4457</v>
      </c>
      <c r="F1692" s="191" t="s">
        <v>10</v>
      </c>
      <c r="G1692" s="191">
        <v>3129187</v>
      </c>
      <c r="H1692" s="68"/>
      <c r="I1692" s="197" t="s">
        <v>5672</v>
      </c>
      <c r="J1692" s="68"/>
      <c r="K1692" s="68"/>
      <c r="L1692" s="68"/>
      <c r="M1692" s="68"/>
      <c r="N1692" s="348"/>
      <c r="O1692" s="348"/>
      <c r="P1692" s="214">
        <v>60</v>
      </c>
      <c r="Q1692" s="214">
        <v>0</v>
      </c>
      <c r="R1692" s="68" t="s">
        <v>1479</v>
      </c>
      <c r="S1692" s="349"/>
      <c r="T1692" s="272"/>
    </row>
    <row r="1693" spans="1:20" ht="76.5">
      <c r="A1693" s="191" t="s">
        <v>542</v>
      </c>
      <c r="B1693" s="68"/>
      <c r="C1693" s="212" t="s">
        <v>687</v>
      </c>
      <c r="D1693" s="213">
        <v>45786</v>
      </c>
      <c r="E1693" s="191" t="s">
        <v>4458</v>
      </c>
      <c r="F1693" s="191" t="s">
        <v>10</v>
      </c>
      <c r="G1693" s="191">
        <v>19941</v>
      </c>
      <c r="H1693" s="68"/>
      <c r="I1693" s="197" t="s">
        <v>5673</v>
      </c>
      <c r="J1693" s="68"/>
      <c r="K1693" s="68"/>
      <c r="L1693" s="68"/>
      <c r="M1693" s="68"/>
      <c r="N1693" s="348"/>
      <c r="O1693" s="348"/>
      <c r="P1693" s="214">
        <v>5730.15</v>
      </c>
      <c r="Q1693" s="214">
        <v>0</v>
      </c>
      <c r="R1693" s="68" t="s">
        <v>1479</v>
      </c>
      <c r="S1693" s="349"/>
      <c r="T1693" s="272"/>
    </row>
    <row r="1694" spans="1:20" ht="76.5">
      <c r="A1694" s="191" t="s">
        <v>542</v>
      </c>
      <c r="B1694" s="68"/>
      <c r="C1694" s="212" t="s">
        <v>687</v>
      </c>
      <c r="D1694" s="213">
        <v>45786</v>
      </c>
      <c r="E1694" s="191" t="s">
        <v>4459</v>
      </c>
      <c r="F1694" s="191" t="s">
        <v>10</v>
      </c>
      <c r="G1694" s="191">
        <v>19942</v>
      </c>
      <c r="H1694" s="68"/>
      <c r="I1694" s="197" t="s">
        <v>5674</v>
      </c>
      <c r="J1694" s="68"/>
      <c r="K1694" s="68"/>
      <c r="L1694" s="68"/>
      <c r="M1694" s="68"/>
      <c r="N1694" s="348"/>
      <c r="O1694" s="348"/>
      <c r="P1694" s="214">
        <v>2930.58</v>
      </c>
      <c r="Q1694" s="214">
        <v>0</v>
      </c>
      <c r="R1694" s="68" t="s">
        <v>1479</v>
      </c>
      <c r="S1694" s="349"/>
      <c r="T1694" s="272"/>
    </row>
    <row r="1695" spans="1:20" ht="76.5">
      <c r="A1695" s="191" t="s">
        <v>542</v>
      </c>
      <c r="B1695" s="68"/>
      <c r="C1695" s="212" t="s">
        <v>687</v>
      </c>
      <c r="D1695" s="213">
        <v>45786</v>
      </c>
      <c r="E1695" s="191" t="s">
        <v>4460</v>
      </c>
      <c r="F1695" s="191" t="s">
        <v>10</v>
      </c>
      <c r="G1695" s="191">
        <v>19943</v>
      </c>
      <c r="H1695" s="68"/>
      <c r="I1695" s="197" t="s">
        <v>5675</v>
      </c>
      <c r="J1695" s="68"/>
      <c r="K1695" s="68"/>
      <c r="L1695" s="68"/>
      <c r="M1695" s="68"/>
      <c r="N1695" s="348"/>
      <c r="O1695" s="348"/>
      <c r="P1695" s="214">
        <v>1625.94</v>
      </c>
      <c r="Q1695" s="214">
        <v>0</v>
      </c>
      <c r="R1695" s="68" t="s">
        <v>1479</v>
      </c>
      <c r="S1695" s="349"/>
      <c r="T1695" s="272"/>
    </row>
    <row r="1696" spans="1:20" ht="89.25">
      <c r="A1696" s="191">
        <v>680</v>
      </c>
      <c r="B1696" s="68"/>
      <c r="C1696" s="212" t="s">
        <v>179</v>
      </c>
      <c r="D1696" s="213">
        <v>45786</v>
      </c>
      <c r="E1696" s="191" t="s">
        <v>4461</v>
      </c>
      <c r="F1696" s="191" t="s">
        <v>12</v>
      </c>
      <c r="G1696" s="191">
        <v>1126224</v>
      </c>
      <c r="H1696" s="68"/>
      <c r="I1696" s="197" t="s">
        <v>5676</v>
      </c>
      <c r="J1696" s="68"/>
      <c r="K1696" s="68"/>
      <c r="L1696" s="68"/>
      <c r="M1696" s="68"/>
      <c r="N1696" s="348"/>
      <c r="O1696" s="348"/>
      <c r="P1696" s="214">
        <v>117.21</v>
      </c>
      <c r="Q1696" s="214">
        <v>0</v>
      </c>
      <c r="R1696" s="68" t="s">
        <v>1479</v>
      </c>
      <c r="S1696" s="349"/>
      <c r="T1696" s="272"/>
    </row>
    <row r="1697" spans="1:20" ht="89.25">
      <c r="A1697" s="191">
        <v>680</v>
      </c>
      <c r="B1697" s="68"/>
      <c r="C1697" s="212" t="s">
        <v>179</v>
      </c>
      <c r="D1697" s="213">
        <v>45786</v>
      </c>
      <c r="E1697" s="191" t="s">
        <v>4462</v>
      </c>
      <c r="F1697" s="191" t="s">
        <v>10</v>
      </c>
      <c r="G1697" s="191">
        <v>1126224</v>
      </c>
      <c r="H1697" s="68"/>
      <c r="I1697" s="197" t="s">
        <v>5677</v>
      </c>
      <c r="J1697" s="68"/>
      <c r="K1697" s="68"/>
      <c r="L1697" s="68"/>
      <c r="M1697" s="68"/>
      <c r="N1697" s="348"/>
      <c r="O1697" s="348"/>
      <c r="P1697" s="214">
        <v>60</v>
      </c>
      <c r="Q1697" s="214">
        <v>0</v>
      </c>
      <c r="R1697" s="68" t="s">
        <v>1479</v>
      </c>
      <c r="S1697" s="349"/>
      <c r="T1697" s="272"/>
    </row>
    <row r="1698" spans="1:20" ht="76.5">
      <c r="A1698" s="191">
        <v>373</v>
      </c>
      <c r="B1698" s="68"/>
      <c r="C1698" s="212" t="s">
        <v>605</v>
      </c>
      <c r="D1698" s="213">
        <v>45786</v>
      </c>
      <c r="E1698" s="191" t="s">
        <v>4463</v>
      </c>
      <c r="F1698" s="191" t="s">
        <v>6</v>
      </c>
      <c r="G1698" s="191">
        <v>2218432</v>
      </c>
      <c r="H1698" s="68"/>
      <c r="I1698" s="197" t="s">
        <v>5678</v>
      </c>
      <c r="J1698" s="68"/>
      <c r="K1698" s="68"/>
      <c r="L1698" s="68"/>
      <c r="M1698" s="68"/>
      <c r="N1698" s="348"/>
      <c r="O1698" s="348"/>
      <c r="P1698" s="214">
        <v>0</v>
      </c>
      <c r="Q1698" s="214">
        <v>297.25</v>
      </c>
      <c r="R1698" s="68" t="s">
        <v>1479</v>
      </c>
      <c r="S1698" s="349"/>
      <c r="T1698" s="272"/>
    </row>
    <row r="1699" spans="1:20" ht="76.5">
      <c r="A1699" s="191">
        <v>117</v>
      </c>
      <c r="B1699" s="68"/>
      <c r="C1699" s="212" t="s">
        <v>54</v>
      </c>
      <c r="D1699" s="213">
        <v>45786</v>
      </c>
      <c r="E1699" s="191" t="s">
        <v>4464</v>
      </c>
      <c r="F1699" s="191" t="s">
        <v>10</v>
      </c>
      <c r="G1699" s="191">
        <v>1126239</v>
      </c>
      <c r="H1699" s="68"/>
      <c r="I1699" s="197" t="s">
        <v>5679</v>
      </c>
      <c r="J1699" s="68"/>
      <c r="K1699" s="68"/>
      <c r="L1699" s="68"/>
      <c r="M1699" s="68"/>
      <c r="N1699" s="348"/>
      <c r="O1699" s="348"/>
      <c r="P1699" s="214">
        <v>60</v>
      </c>
      <c r="Q1699" s="214">
        <v>0</v>
      </c>
      <c r="R1699" s="68" t="s">
        <v>1479</v>
      </c>
      <c r="S1699" s="349"/>
      <c r="T1699" s="272"/>
    </row>
    <row r="1700" spans="1:20" ht="76.5">
      <c r="A1700" s="191">
        <v>117</v>
      </c>
      <c r="B1700" s="68"/>
      <c r="C1700" s="212" t="s">
        <v>54</v>
      </c>
      <c r="D1700" s="213">
        <v>45786</v>
      </c>
      <c r="E1700" s="191" t="s">
        <v>4465</v>
      </c>
      <c r="F1700" s="191" t="s">
        <v>10</v>
      </c>
      <c r="G1700" s="191">
        <v>1126246</v>
      </c>
      <c r="H1700" s="68"/>
      <c r="I1700" s="197" t="s">
        <v>5680</v>
      </c>
      <c r="J1700" s="68"/>
      <c r="K1700" s="68"/>
      <c r="L1700" s="68"/>
      <c r="M1700" s="68"/>
      <c r="N1700" s="348"/>
      <c r="O1700" s="348"/>
      <c r="P1700" s="214">
        <v>60</v>
      </c>
      <c r="Q1700" s="214">
        <v>0</v>
      </c>
      <c r="R1700" s="68" t="s">
        <v>1479</v>
      </c>
      <c r="S1700" s="349"/>
      <c r="T1700" s="272"/>
    </row>
    <row r="1701" spans="1:20" ht="51">
      <c r="A1701" s="191">
        <v>47</v>
      </c>
      <c r="B1701" s="68"/>
      <c r="C1701" s="212" t="s">
        <v>45</v>
      </c>
      <c r="D1701" s="213">
        <v>45786</v>
      </c>
      <c r="E1701" s="191" t="s">
        <v>4466</v>
      </c>
      <c r="F1701" s="191" t="s">
        <v>6</v>
      </c>
      <c r="G1701" s="191">
        <v>2218629</v>
      </c>
      <c r="H1701" s="68"/>
      <c r="I1701" s="197" t="s">
        <v>5681</v>
      </c>
      <c r="J1701" s="68"/>
      <c r="K1701" s="68"/>
      <c r="L1701" s="68"/>
      <c r="M1701" s="68"/>
      <c r="N1701" s="348"/>
      <c r="O1701" s="348"/>
      <c r="P1701" s="214">
        <v>0</v>
      </c>
      <c r="Q1701" s="214">
        <v>1748.92</v>
      </c>
      <c r="R1701" s="68" t="s">
        <v>1479</v>
      </c>
      <c r="S1701" s="349"/>
      <c r="T1701" s="272"/>
    </row>
    <row r="1702" spans="1:20" ht="63.75">
      <c r="A1702" s="191">
        <v>47</v>
      </c>
      <c r="B1702" s="68"/>
      <c r="C1702" s="212" t="s">
        <v>45</v>
      </c>
      <c r="D1702" s="213">
        <v>45786</v>
      </c>
      <c r="E1702" s="191" t="s">
        <v>4467</v>
      </c>
      <c r="F1702" s="191" t="s">
        <v>6</v>
      </c>
      <c r="G1702" s="191">
        <v>2218631</v>
      </c>
      <c r="H1702" s="68"/>
      <c r="I1702" s="197" t="s">
        <v>5682</v>
      </c>
      <c r="J1702" s="68"/>
      <c r="K1702" s="68"/>
      <c r="L1702" s="68"/>
      <c r="M1702" s="68"/>
      <c r="N1702" s="348"/>
      <c r="O1702" s="348"/>
      <c r="P1702" s="214">
        <v>0</v>
      </c>
      <c r="Q1702" s="214">
        <v>3060.61</v>
      </c>
      <c r="R1702" s="68" t="s">
        <v>1479</v>
      </c>
      <c r="S1702" s="349"/>
      <c r="T1702" s="272"/>
    </row>
    <row r="1703" spans="1:20" ht="63.75">
      <c r="A1703" s="191">
        <v>47</v>
      </c>
      <c r="B1703" s="68"/>
      <c r="C1703" s="212" t="s">
        <v>45</v>
      </c>
      <c r="D1703" s="213">
        <v>45786</v>
      </c>
      <c r="E1703" s="191" t="s">
        <v>4468</v>
      </c>
      <c r="F1703" s="191" t="s">
        <v>6</v>
      </c>
      <c r="G1703" s="191">
        <v>2218633</v>
      </c>
      <c r="H1703" s="68"/>
      <c r="I1703" s="197" t="s">
        <v>5683</v>
      </c>
      <c r="J1703" s="68"/>
      <c r="K1703" s="68"/>
      <c r="L1703" s="68"/>
      <c r="M1703" s="68"/>
      <c r="N1703" s="348"/>
      <c r="O1703" s="348"/>
      <c r="P1703" s="214">
        <v>0</v>
      </c>
      <c r="Q1703" s="214">
        <v>12172.59</v>
      </c>
      <c r="R1703" s="68" t="s">
        <v>1479</v>
      </c>
      <c r="S1703" s="349"/>
      <c r="T1703" s="272"/>
    </row>
    <row r="1704" spans="1:20" ht="76.5">
      <c r="A1704" s="191">
        <v>117</v>
      </c>
      <c r="B1704" s="68"/>
      <c r="C1704" s="212" t="s">
        <v>54</v>
      </c>
      <c r="D1704" s="213">
        <v>45786</v>
      </c>
      <c r="E1704" s="191" t="s">
        <v>4469</v>
      </c>
      <c r="F1704" s="191" t="s">
        <v>10</v>
      </c>
      <c r="G1704" s="191">
        <v>1126245</v>
      </c>
      <c r="H1704" s="68"/>
      <c r="I1704" s="197" t="s">
        <v>5684</v>
      </c>
      <c r="J1704" s="68"/>
      <c r="K1704" s="68"/>
      <c r="L1704" s="68"/>
      <c r="M1704" s="68"/>
      <c r="N1704" s="348"/>
      <c r="O1704" s="348"/>
      <c r="P1704" s="214">
        <v>60</v>
      </c>
      <c r="Q1704" s="214">
        <v>0</v>
      </c>
      <c r="R1704" s="68" t="s">
        <v>1479</v>
      </c>
      <c r="S1704" s="349"/>
      <c r="T1704" s="272"/>
    </row>
    <row r="1705" spans="1:20" ht="89.25">
      <c r="A1705" s="191">
        <v>513</v>
      </c>
      <c r="B1705" s="68"/>
      <c r="C1705" s="212" t="s">
        <v>160</v>
      </c>
      <c r="D1705" s="213">
        <v>45786</v>
      </c>
      <c r="E1705" s="191" t="s">
        <v>4470</v>
      </c>
      <c r="F1705" s="191" t="s">
        <v>635</v>
      </c>
      <c r="G1705" s="191">
        <v>11889239</v>
      </c>
      <c r="H1705" s="68"/>
      <c r="I1705" s="197" t="s">
        <v>5685</v>
      </c>
      <c r="J1705" s="68"/>
      <c r="K1705" s="68"/>
      <c r="L1705" s="68"/>
      <c r="M1705" s="68"/>
      <c r="N1705" s="348"/>
      <c r="O1705" s="348"/>
      <c r="P1705" s="214">
        <v>48574327.689999998</v>
      </c>
      <c r="Q1705" s="214">
        <v>0</v>
      </c>
      <c r="R1705" s="68" t="s">
        <v>1479</v>
      </c>
      <c r="S1705" s="349"/>
      <c r="T1705" s="272"/>
    </row>
    <row r="1706" spans="1:20" ht="51">
      <c r="A1706" s="191">
        <v>650</v>
      </c>
      <c r="B1706" s="68"/>
      <c r="C1706" s="212" t="s">
        <v>175</v>
      </c>
      <c r="D1706" s="213">
        <v>45789</v>
      </c>
      <c r="E1706" s="191" t="s">
        <v>4471</v>
      </c>
      <c r="F1706" s="191" t="s">
        <v>3</v>
      </c>
      <c r="G1706" s="191">
        <v>2285182</v>
      </c>
      <c r="H1706" s="68"/>
      <c r="I1706" s="197" t="s">
        <v>5686</v>
      </c>
      <c r="J1706" s="68"/>
      <c r="K1706" s="68"/>
      <c r="L1706" s="68"/>
      <c r="M1706" s="68"/>
      <c r="N1706" s="348"/>
      <c r="O1706" s="348"/>
      <c r="P1706" s="214">
        <v>0</v>
      </c>
      <c r="Q1706" s="214">
        <v>36</v>
      </c>
      <c r="R1706" s="68" t="s">
        <v>1479</v>
      </c>
      <c r="S1706" s="349"/>
      <c r="T1706" s="272"/>
    </row>
    <row r="1707" spans="1:20" ht="51">
      <c r="A1707" s="191">
        <v>292</v>
      </c>
      <c r="B1707" s="68"/>
      <c r="C1707" s="212" t="s">
        <v>120</v>
      </c>
      <c r="D1707" s="213">
        <v>45789</v>
      </c>
      <c r="E1707" s="191" t="s">
        <v>4472</v>
      </c>
      <c r="F1707" s="191" t="s">
        <v>3</v>
      </c>
      <c r="G1707" s="191">
        <v>2285183</v>
      </c>
      <c r="H1707" s="68"/>
      <c r="I1707" s="197" t="s">
        <v>5687</v>
      </c>
      <c r="J1707" s="68"/>
      <c r="K1707" s="68"/>
      <c r="L1707" s="68"/>
      <c r="M1707" s="68"/>
      <c r="N1707" s="348"/>
      <c r="O1707" s="348"/>
      <c r="P1707" s="214">
        <v>0</v>
      </c>
      <c r="Q1707" s="214">
        <v>18</v>
      </c>
      <c r="R1707" s="68" t="s">
        <v>1479</v>
      </c>
      <c r="S1707" s="349"/>
      <c r="T1707" s="272"/>
    </row>
    <row r="1708" spans="1:20" ht="38.25">
      <c r="A1708" s="191">
        <v>670</v>
      </c>
      <c r="B1708" s="68"/>
      <c r="C1708" s="212" t="s">
        <v>178</v>
      </c>
      <c r="D1708" s="213">
        <v>45789</v>
      </c>
      <c r="E1708" s="191" t="s">
        <v>4473</v>
      </c>
      <c r="F1708" s="191" t="s">
        <v>3</v>
      </c>
      <c r="G1708" s="191">
        <v>2285193</v>
      </c>
      <c r="H1708" s="68"/>
      <c r="I1708" s="197" t="s">
        <v>5688</v>
      </c>
      <c r="J1708" s="68"/>
      <c r="K1708" s="68"/>
      <c r="L1708" s="68"/>
      <c r="M1708" s="68"/>
      <c r="N1708" s="348"/>
      <c r="O1708" s="348"/>
      <c r="P1708" s="214">
        <v>0</v>
      </c>
      <c r="Q1708" s="214">
        <v>32038.7</v>
      </c>
      <c r="R1708" s="68" t="s">
        <v>1479</v>
      </c>
      <c r="S1708" s="349"/>
      <c r="T1708" s="272"/>
    </row>
    <row r="1709" spans="1:20" ht="38.25">
      <c r="A1709" s="191">
        <v>20</v>
      </c>
      <c r="B1709" s="68"/>
      <c r="C1709" s="212" t="s">
        <v>41</v>
      </c>
      <c r="D1709" s="213">
        <v>45789</v>
      </c>
      <c r="E1709" s="191" t="s">
        <v>4474</v>
      </c>
      <c r="F1709" s="191" t="s">
        <v>3</v>
      </c>
      <c r="G1709" s="191">
        <v>2285204</v>
      </c>
      <c r="H1709" s="68"/>
      <c r="I1709" s="197" t="s">
        <v>5689</v>
      </c>
      <c r="J1709" s="68"/>
      <c r="K1709" s="68"/>
      <c r="L1709" s="68"/>
      <c r="M1709" s="68"/>
      <c r="N1709" s="348"/>
      <c r="O1709" s="348"/>
      <c r="P1709" s="214">
        <v>0</v>
      </c>
      <c r="Q1709" s="214">
        <v>556</v>
      </c>
      <c r="R1709" s="68" t="s">
        <v>1479</v>
      </c>
      <c r="S1709" s="349"/>
      <c r="T1709" s="272"/>
    </row>
    <row r="1710" spans="1:20" ht="63.75">
      <c r="A1710" s="191">
        <v>16</v>
      </c>
      <c r="B1710" s="68"/>
      <c r="C1710" s="212" t="s">
        <v>40</v>
      </c>
      <c r="D1710" s="213">
        <v>45789</v>
      </c>
      <c r="E1710" s="191" t="s">
        <v>4475</v>
      </c>
      <c r="F1710" s="191" t="s">
        <v>3</v>
      </c>
      <c r="G1710" s="191">
        <v>2285232</v>
      </c>
      <c r="H1710" s="68"/>
      <c r="I1710" s="197" t="s">
        <v>5690</v>
      </c>
      <c r="J1710" s="68"/>
      <c r="K1710" s="68"/>
      <c r="L1710" s="68"/>
      <c r="M1710" s="68"/>
      <c r="N1710" s="348"/>
      <c r="O1710" s="348"/>
      <c r="P1710" s="214">
        <v>0</v>
      </c>
      <c r="Q1710" s="214">
        <v>5000</v>
      </c>
      <c r="R1710" s="68" t="s">
        <v>1479</v>
      </c>
      <c r="S1710" s="349"/>
      <c r="T1710" s="272"/>
    </row>
    <row r="1711" spans="1:20" ht="63.75">
      <c r="A1711" s="191">
        <v>16</v>
      </c>
      <c r="B1711" s="68"/>
      <c r="C1711" s="212" t="s">
        <v>40</v>
      </c>
      <c r="D1711" s="213">
        <v>45789</v>
      </c>
      <c r="E1711" s="191" t="s">
        <v>4476</v>
      </c>
      <c r="F1711" s="191" t="s">
        <v>3</v>
      </c>
      <c r="G1711" s="191">
        <v>2285243</v>
      </c>
      <c r="H1711" s="68"/>
      <c r="I1711" s="197" t="s">
        <v>5691</v>
      </c>
      <c r="J1711" s="68"/>
      <c r="K1711" s="68"/>
      <c r="L1711" s="68"/>
      <c r="M1711" s="68"/>
      <c r="N1711" s="348"/>
      <c r="O1711" s="348"/>
      <c r="P1711" s="214">
        <v>0</v>
      </c>
      <c r="Q1711" s="214">
        <v>45113.760000000002</v>
      </c>
      <c r="R1711" s="68" t="s">
        <v>1479</v>
      </c>
      <c r="S1711" s="349"/>
      <c r="T1711" s="272"/>
    </row>
    <row r="1712" spans="1:20" ht="63.75">
      <c r="A1712" s="191" t="s">
        <v>550</v>
      </c>
      <c r="B1712" s="68"/>
      <c r="C1712" s="212" t="s">
        <v>589</v>
      </c>
      <c r="D1712" s="213">
        <v>45789</v>
      </c>
      <c r="E1712" s="191" t="s">
        <v>4477</v>
      </c>
      <c r="F1712" s="191" t="s">
        <v>3</v>
      </c>
      <c r="G1712" s="191">
        <v>2285313</v>
      </c>
      <c r="H1712" s="68"/>
      <c r="I1712" s="197" t="s">
        <v>5692</v>
      </c>
      <c r="J1712" s="68"/>
      <c r="K1712" s="68"/>
      <c r="L1712" s="68"/>
      <c r="M1712" s="68"/>
      <c r="N1712" s="348"/>
      <c r="O1712" s="348"/>
      <c r="P1712" s="214">
        <v>0</v>
      </c>
      <c r="Q1712" s="214">
        <v>281.20999999999998</v>
      </c>
      <c r="R1712" s="68" t="s">
        <v>1479</v>
      </c>
      <c r="S1712" s="349"/>
      <c r="T1712" s="272"/>
    </row>
    <row r="1713" spans="1:20" ht="51">
      <c r="A1713" s="191">
        <v>81</v>
      </c>
      <c r="B1713" s="68"/>
      <c r="C1713" s="212" t="s">
        <v>49</v>
      </c>
      <c r="D1713" s="213">
        <v>45789</v>
      </c>
      <c r="E1713" s="191" t="s">
        <v>4478</v>
      </c>
      <c r="F1713" s="191" t="s">
        <v>3</v>
      </c>
      <c r="G1713" s="191">
        <v>2285323</v>
      </c>
      <c r="H1713" s="68"/>
      <c r="I1713" s="197" t="s">
        <v>5693</v>
      </c>
      <c r="J1713" s="68"/>
      <c r="K1713" s="68"/>
      <c r="L1713" s="68"/>
      <c r="M1713" s="68"/>
      <c r="N1713" s="348"/>
      <c r="O1713" s="348"/>
      <c r="P1713" s="214">
        <v>0</v>
      </c>
      <c r="Q1713" s="214">
        <v>25</v>
      </c>
      <c r="R1713" s="68" t="s">
        <v>1479</v>
      </c>
      <c r="S1713" s="349"/>
      <c r="T1713" s="272"/>
    </row>
    <row r="1714" spans="1:20" ht="51">
      <c r="A1714" s="191">
        <v>222</v>
      </c>
      <c r="B1714" s="68"/>
      <c r="C1714" s="212" t="s">
        <v>93</v>
      </c>
      <c r="D1714" s="213">
        <v>45789</v>
      </c>
      <c r="E1714" s="191" t="s">
        <v>4479</v>
      </c>
      <c r="F1714" s="191" t="s">
        <v>3</v>
      </c>
      <c r="G1714" s="191">
        <v>2285326</v>
      </c>
      <c r="H1714" s="68"/>
      <c r="I1714" s="197" t="s">
        <v>5694</v>
      </c>
      <c r="J1714" s="68"/>
      <c r="K1714" s="68"/>
      <c r="L1714" s="68"/>
      <c r="M1714" s="68"/>
      <c r="N1714" s="348"/>
      <c r="O1714" s="348"/>
      <c r="P1714" s="214">
        <v>0</v>
      </c>
      <c r="Q1714" s="214">
        <v>512.52</v>
      </c>
      <c r="R1714" s="68" t="s">
        <v>1479</v>
      </c>
      <c r="S1714" s="349"/>
      <c r="T1714" s="272"/>
    </row>
    <row r="1715" spans="1:20" ht="51">
      <c r="A1715" s="191">
        <v>222</v>
      </c>
      <c r="B1715" s="68"/>
      <c r="C1715" s="212" t="s">
        <v>93</v>
      </c>
      <c r="D1715" s="213">
        <v>45789</v>
      </c>
      <c r="E1715" s="191" t="s">
        <v>4480</v>
      </c>
      <c r="F1715" s="191" t="s">
        <v>3</v>
      </c>
      <c r="G1715" s="191">
        <v>2285327</v>
      </c>
      <c r="H1715" s="68"/>
      <c r="I1715" s="197" t="s">
        <v>5695</v>
      </c>
      <c r="J1715" s="68"/>
      <c r="K1715" s="68"/>
      <c r="L1715" s="68"/>
      <c r="M1715" s="68"/>
      <c r="N1715" s="348"/>
      <c r="O1715" s="348"/>
      <c r="P1715" s="214">
        <v>0</v>
      </c>
      <c r="Q1715" s="214">
        <v>3305.54</v>
      </c>
      <c r="R1715" s="68" t="s">
        <v>1479</v>
      </c>
      <c r="S1715" s="349"/>
      <c r="T1715" s="272"/>
    </row>
    <row r="1716" spans="1:20" ht="63.75">
      <c r="A1716" s="191">
        <v>46</v>
      </c>
      <c r="B1716" s="68"/>
      <c r="C1716" s="212" t="s">
        <v>1367</v>
      </c>
      <c r="D1716" s="213">
        <v>45789</v>
      </c>
      <c r="E1716" s="191" t="s">
        <v>4481</v>
      </c>
      <c r="F1716" s="191" t="s">
        <v>3</v>
      </c>
      <c r="G1716" s="191">
        <v>2285363</v>
      </c>
      <c r="H1716" s="68"/>
      <c r="I1716" s="197" t="s">
        <v>5696</v>
      </c>
      <c r="J1716" s="68"/>
      <c r="K1716" s="68"/>
      <c r="L1716" s="68"/>
      <c r="M1716" s="68"/>
      <c r="N1716" s="348"/>
      <c r="O1716" s="348"/>
      <c r="P1716" s="214">
        <v>0</v>
      </c>
      <c r="Q1716" s="214">
        <v>1000</v>
      </c>
      <c r="R1716" s="68" t="s">
        <v>1479</v>
      </c>
      <c r="S1716" s="349"/>
      <c r="T1716" s="272"/>
    </row>
    <row r="1717" spans="1:20" ht="51">
      <c r="A1717" s="191">
        <v>15</v>
      </c>
      <c r="B1717" s="68"/>
      <c r="C1717" s="212" t="s">
        <v>39</v>
      </c>
      <c r="D1717" s="213">
        <v>45789</v>
      </c>
      <c r="E1717" s="191" t="s">
        <v>4482</v>
      </c>
      <c r="F1717" s="191" t="s">
        <v>3</v>
      </c>
      <c r="G1717" s="191">
        <v>2285368</v>
      </c>
      <c r="H1717" s="68"/>
      <c r="I1717" s="197" t="s">
        <v>5697</v>
      </c>
      <c r="J1717" s="68"/>
      <c r="K1717" s="68"/>
      <c r="L1717" s="68"/>
      <c r="M1717" s="68"/>
      <c r="N1717" s="348"/>
      <c r="O1717" s="348"/>
      <c r="P1717" s="214">
        <v>0</v>
      </c>
      <c r="Q1717" s="214">
        <v>8.49</v>
      </c>
      <c r="R1717" s="68" t="s">
        <v>1479</v>
      </c>
      <c r="S1717" s="349"/>
      <c r="T1717" s="272"/>
    </row>
    <row r="1718" spans="1:20" ht="38.25">
      <c r="A1718" s="191" t="s">
        <v>550</v>
      </c>
      <c r="B1718" s="68"/>
      <c r="C1718" s="212" t="s">
        <v>589</v>
      </c>
      <c r="D1718" s="213">
        <v>45789</v>
      </c>
      <c r="E1718" s="191" t="s">
        <v>4483</v>
      </c>
      <c r="F1718" s="191" t="s">
        <v>3</v>
      </c>
      <c r="G1718" s="191">
        <v>2285376</v>
      </c>
      <c r="H1718" s="68"/>
      <c r="I1718" s="197" t="s">
        <v>2273</v>
      </c>
      <c r="J1718" s="68"/>
      <c r="K1718" s="68"/>
      <c r="L1718" s="68"/>
      <c r="M1718" s="68"/>
      <c r="N1718" s="348"/>
      <c r="O1718" s="348"/>
      <c r="P1718" s="214">
        <v>0</v>
      </c>
      <c r="Q1718" s="214">
        <v>500</v>
      </c>
      <c r="R1718" s="68" t="s">
        <v>1479</v>
      </c>
      <c r="S1718" s="349"/>
      <c r="T1718" s="272"/>
    </row>
    <row r="1719" spans="1:20" ht="38.25">
      <c r="A1719" s="191">
        <v>86</v>
      </c>
      <c r="B1719" s="68"/>
      <c r="C1719" s="212" t="s">
        <v>50</v>
      </c>
      <c r="D1719" s="213">
        <v>45789</v>
      </c>
      <c r="E1719" s="191" t="s">
        <v>4484</v>
      </c>
      <c r="F1719" s="191" t="s">
        <v>3</v>
      </c>
      <c r="G1719" s="191">
        <v>2285378</v>
      </c>
      <c r="H1719" s="68"/>
      <c r="I1719" s="197" t="s">
        <v>5698</v>
      </c>
      <c r="J1719" s="68"/>
      <c r="K1719" s="68"/>
      <c r="L1719" s="68"/>
      <c r="M1719" s="68"/>
      <c r="N1719" s="348"/>
      <c r="O1719" s="348"/>
      <c r="P1719" s="214">
        <v>0</v>
      </c>
      <c r="Q1719" s="214">
        <v>50</v>
      </c>
      <c r="R1719" s="68" t="s">
        <v>1479</v>
      </c>
      <c r="S1719" s="349"/>
      <c r="T1719" s="272"/>
    </row>
    <row r="1720" spans="1:20" ht="63.75">
      <c r="A1720" s="191">
        <v>41</v>
      </c>
      <c r="B1720" s="68"/>
      <c r="C1720" s="212" t="s">
        <v>44</v>
      </c>
      <c r="D1720" s="213">
        <v>45789</v>
      </c>
      <c r="E1720" s="191" t="s">
        <v>4485</v>
      </c>
      <c r="F1720" s="191" t="s">
        <v>3</v>
      </c>
      <c r="G1720" s="191">
        <v>2285233</v>
      </c>
      <c r="H1720" s="68"/>
      <c r="I1720" s="197" t="s">
        <v>5699</v>
      </c>
      <c r="J1720" s="68"/>
      <c r="K1720" s="68"/>
      <c r="L1720" s="68"/>
      <c r="M1720" s="68"/>
      <c r="N1720" s="348"/>
      <c r="O1720" s="348"/>
      <c r="P1720" s="214">
        <v>0</v>
      </c>
      <c r="Q1720" s="214">
        <v>1680</v>
      </c>
      <c r="R1720" s="68" t="s">
        <v>1479</v>
      </c>
      <c r="S1720" s="349"/>
      <c r="T1720" s="272"/>
    </row>
    <row r="1721" spans="1:20" ht="63.75">
      <c r="A1721" s="191">
        <v>35</v>
      </c>
      <c r="B1721" s="68"/>
      <c r="C1721" s="212" t="s">
        <v>43</v>
      </c>
      <c r="D1721" s="213">
        <v>45789</v>
      </c>
      <c r="E1721" s="191" t="s">
        <v>4486</v>
      </c>
      <c r="F1721" s="191" t="s">
        <v>3</v>
      </c>
      <c r="G1721" s="191">
        <v>2285184</v>
      </c>
      <c r="H1721" s="68"/>
      <c r="I1721" s="197" t="s">
        <v>5700</v>
      </c>
      <c r="J1721" s="68"/>
      <c r="K1721" s="68"/>
      <c r="L1721" s="68"/>
      <c r="M1721" s="68"/>
      <c r="N1721" s="348"/>
      <c r="O1721" s="348"/>
      <c r="P1721" s="214">
        <v>0</v>
      </c>
      <c r="Q1721" s="214">
        <v>696</v>
      </c>
      <c r="R1721" s="68" t="s">
        <v>1479</v>
      </c>
      <c r="S1721" s="349"/>
      <c r="T1721" s="272"/>
    </row>
    <row r="1722" spans="1:20" ht="51">
      <c r="A1722" s="191">
        <v>290</v>
      </c>
      <c r="B1722" s="68"/>
      <c r="C1722" s="212" t="s">
        <v>118</v>
      </c>
      <c r="D1722" s="213">
        <v>45789</v>
      </c>
      <c r="E1722" s="191" t="s">
        <v>4487</v>
      </c>
      <c r="F1722" s="191" t="s">
        <v>3</v>
      </c>
      <c r="G1722" s="191">
        <v>2285189</v>
      </c>
      <c r="H1722" s="68"/>
      <c r="I1722" s="197" t="s">
        <v>5701</v>
      </c>
      <c r="J1722" s="68"/>
      <c r="K1722" s="68"/>
      <c r="L1722" s="68"/>
      <c r="M1722" s="68"/>
      <c r="N1722" s="348"/>
      <c r="O1722" s="348"/>
      <c r="P1722" s="214">
        <v>0</v>
      </c>
      <c r="Q1722" s="214">
        <v>250</v>
      </c>
      <c r="R1722" s="68" t="s">
        <v>1479</v>
      </c>
      <c r="S1722" s="349"/>
      <c r="T1722" s="272"/>
    </row>
    <row r="1723" spans="1:20" ht="51">
      <c r="A1723" s="191">
        <v>41</v>
      </c>
      <c r="B1723" s="68"/>
      <c r="C1723" s="212" t="s">
        <v>44</v>
      </c>
      <c r="D1723" s="213">
        <v>45789</v>
      </c>
      <c r="E1723" s="191" t="s">
        <v>4488</v>
      </c>
      <c r="F1723" s="191" t="s">
        <v>3</v>
      </c>
      <c r="G1723" s="191">
        <v>2285236</v>
      </c>
      <c r="H1723" s="68"/>
      <c r="I1723" s="197" t="s">
        <v>5702</v>
      </c>
      <c r="J1723" s="68"/>
      <c r="K1723" s="68"/>
      <c r="L1723" s="68"/>
      <c r="M1723" s="68"/>
      <c r="N1723" s="348"/>
      <c r="O1723" s="348"/>
      <c r="P1723" s="214">
        <v>0</v>
      </c>
      <c r="Q1723" s="214">
        <v>5250</v>
      </c>
      <c r="R1723" s="68" t="s">
        <v>1479</v>
      </c>
      <c r="S1723" s="349"/>
      <c r="T1723" s="272"/>
    </row>
    <row r="1724" spans="1:20" ht="51">
      <c r="A1724" s="191" t="s">
        <v>550</v>
      </c>
      <c r="B1724" s="68"/>
      <c r="C1724" s="212" t="s">
        <v>589</v>
      </c>
      <c r="D1724" s="213">
        <v>45789</v>
      </c>
      <c r="E1724" s="191" t="s">
        <v>4489</v>
      </c>
      <c r="F1724" s="191" t="s">
        <v>3</v>
      </c>
      <c r="G1724" s="191">
        <v>2285246</v>
      </c>
      <c r="H1724" s="68"/>
      <c r="I1724" s="197" t="s">
        <v>5703</v>
      </c>
      <c r="J1724" s="68"/>
      <c r="K1724" s="68"/>
      <c r="L1724" s="68"/>
      <c r="M1724" s="68"/>
      <c r="N1724" s="348"/>
      <c r="O1724" s="348"/>
      <c r="P1724" s="214">
        <v>0</v>
      </c>
      <c r="Q1724" s="214">
        <v>5128.45</v>
      </c>
      <c r="R1724" s="68" t="s">
        <v>1479</v>
      </c>
      <c r="S1724" s="349"/>
      <c r="T1724" s="272"/>
    </row>
    <row r="1725" spans="1:20" ht="63.75">
      <c r="A1725" s="191">
        <v>86</v>
      </c>
      <c r="B1725" s="68"/>
      <c r="C1725" s="212" t="s">
        <v>50</v>
      </c>
      <c r="D1725" s="213">
        <v>45789</v>
      </c>
      <c r="E1725" s="191" t="s">
        <v>4490</v>
      </c>
      <c r="F1725" s="191" t="s">
        <v>3</v>
      </c>
      <c r="G1725" s="191">
        <v>2285251</v>
      </c>
      <c r="H1725" s="68"/>
      <c r="I1725" s="197" t="s">
        <v>5704</v>
      </c>
      <c r="J1725" s="68"/>
      <c r="K1725" s="68"/>
      <c r="L1725" s="68"/>
      <c r="M1725" s="68"/>
      <c r="N1725" s="348"/>
      <c r="O1725" s="348"/>
      <c r="P1725" s="214">
        <v>0</v>
      </c>
      <c r="Q1725" s="214">
        <v>7613.58</v>
      </c>
      <c r="R1725" s="68" t="s">
        <v>1479</v>
      </c>
      <c r="S1725" s="349"/>
      <c r="T1725" s="272"/>
    </row>
    <row r="1726" spans="1:20" ht="51">
      <c r="A1726" s="191" t="s">
        <v>550</v>
      </c>
      <c r="B1726" s="68"/>
      <c r="C1726" s="212" t="s">
        <v>589</v>
      </c>
      <c r="D1726" s="213">
        <v>45789</v>
      </c>
      <c r="E1726" s="191" t="s">
        <v>4491</v>
      </c>
      <c r="F1726" s="191" t="s">
        <v>3</v>
      </c>
      <c r="G1726" s="191">
        <v>2285257</v>
      </c>
      <c r="H1726" s="68"/>
      <c r="I1726" s="197" t="s">
        <v>5705</v>
      </c>
      <c r="J1726" s="68"/>
      <c r="K1726" s="68"/>
      <c r="L1726" s="68"/>
      <c r="M1726" s="68"/>
      <c r="N1726" s="348"/>
      <c r="O1726" s="348"/>
      <c r="P1726" s="214">
        <v>0</v>
      </c>
      <c r="Q1726" s="214">
        <v>2556.2399999999998</v>
      </c>
      <c r="R1726" s="68" t="s">
        <v>1479</v>
      </c>
      <c r="S1726" s="349"/>
      <c r="T1726" s="272"/>
    </row>
    <row r="1727" spans="1:20" ht="51">
      <c r="A1727" s="191">
        <v>66</v>
      </c>
      <c r="B1727" s="68"/>
      <c r="C1727" s="212" t="s">
        <v>46</v>
      </c>
      <c r="D1727" s="213">
        <v>45789</v>
      </c>
      <c r="E1727" s="191" t="s">
        <v>4492</v>
      </c>
      <c r="F1727" s="191" t="s">
        <v>3</v>
      </c>
      <c r="G1727" s="191">
        <v>2285280</v>
      </c>
      <c r="H1727" s="68"/>
      <c r="I1727" s="197" t="s">
        <v>5706</v>
      </c>
      <c r="J1727" s="68"/>
      <c r="K1727" s="68"/>
      <c r="L1727" s="68"/>
      <c r="M1727" s="68"/>
      <c r="N1727" s="348"/>
      <c r="O1727" s="348"/>
      <c r="P1727" s="214">
        <v>0</v>
      </c>
      <c r="Q1727" s="214">
        <v>245</v>
      </c>
      <c r="R1727" s="68" t="s">
        <v>1479</v>
      </c>
      <c r="S1727" s="349"/>
      <c r="T1727" s="272"/>
    </row>
    <row r="1728" spans="1:20" ht="63.75">
      <c r="A1728" s="191">
        <v>340</v>
      </c>
      <c r="B1728" s="68"/>
      <c r="C1728" s="212" t="s">
        <v>136</v>
      </c>
      <c r="D1728" s="213">
        <v>45789</v>
      </c>
      <c r="E1728" s="191" t="s">
        <v>4493</v>
      </c>
      <c r="F1728" s="191" t="s">
        <v>6</v>
      </c>
      <c r="G1728" s="191">
        <v>3131476</v>
      </c>
      <c r="H1728" s="68"/>
      <c r="I1728" s="197" t="s">
        <v>5707</v>
      </c>
      <c r="J1728" s="68"/>
      <c r="K1728" s="68"/>
      <c r="L1728" s="68"/>
      <c r="M1728" s="68"/>
      <c r="N1728" s="348"/>
      <c r="O1728" s="348"/>
      <c r="P1728" s="214">
        <v>0</v>
      </c>
      <c r="Q1728" s="214">
        <v>56131.33</v>
      </c>
      <c r="R1728" s="68" t="s">
        <v>1479</v>
      </c>
      <c r="S1728" s="349"/>
      <c r="T1728" s="272"/>
    </row>
    <row r="1729" spans="1:20" ht="63.75">
      <c r="A1729" s="191">
        <v>340</v>
      </c>
      <c r="B1729" s="68"/>
      <c r="C1729" s="212" t="s">
        <v>136</v>
      </c>
      <c r="D1729" s="213">
        <v>45789</v>
      </c>
      <c r="E1729" s="191" t="s">
        <v>4494</v>
      </c>
      <c r="F1729" s="191" t="s">
        <v>14</v>
      </c>
      <c r="G1729" s="191">
        <v>3131477</v>
      </c>
      <c r="H1729" s="68"/>
      <c r="I1729" s="197" t="s">
        <v>5708</v>
      </c>
      <c r="J1729" s="68"/>
      <c r="K1729" s="68"/>
      <c r="L1729" s="68"/>
      <c r="M1729" s="68"/>
      <c r="N1729" s="348"/>
      <c r="O1729" s="348"/>
      <c r="P1729" s="214">
        <v>60</v>
      </c>
      <c r="Q1729" s="214">
        <v>0</v>
      </c>
      <c r="R1729" s="68" t="s">
        <v>1479</v>
      </c>
      <c r="S1729" s="349"/>
      <c r="T1729" s="272"/>
    </row>
    <row r="1730" spans="1:20" ht="51">
      <c r="A1730" s="191">
        <v>513</v>
      </c>
      <c r="B1730" s="68"/>
      <c r="C1730" s="212" t="s">
        <v>160</v>
      </c>
      <c r="D1730" s="213">
        <v>45789</v>
      </c>
      <c r="E1730" s="191" t="s">
        <v>4495</v>
      </c>
      <c r="F1730" s="191" t="s">
        <v>14</v>
      </c>
      <c r="G1730" s="191">
        <v>3131848</v>
      </c>
      <c r="H1730" s="68"/>
      <c r="I1730" s="197" t="s">
        <v>5709</v>
      </c>
      <c r="J1730" s="68"/>
      <c r="K1730" s="68"/>
      <c r="L1730" s="68"/>
      <c r="M1730" s="68"/>
      <c r="N1730" s="348"/>
      <c r="O1730" s="348"/>
      <c r="P1730" s="214">
        <v>60</v>
      </c>
      <c r="Q1730" s="214">
        <v>0</v>
      </c>
      <c r="R1730" s="68" t="s">
        <v>1479</v>
      </c>
      <c r="S1730" s="349"/>
      <c r="T1730" s="272"/>
    </row>
    <row r="1731" spans="1:20" ht="89.25">
      <c r="A1731" s="191">
        <v>389</v>
      </c>
      <c r="B1731" s="68"/>
      <c r="C1731" s="212" t="s">
        <v>1401</v>
      </c>
      <c r="D1731" s="213">
        <v>45789</v>
      </c>
      <c r="E1731" s="191" t="s">
        <v>4496</v>
      </c>
      <c r="F1731" s="191" t="s">
        <v>10</v>
      </c>
      <c r="G1731" s="191">
        <v>1126291</v>
      </c>
      <c r="H1731" s="68"/>
      <c r="I1731" s="197" t="s">
        <v>5710</v>
      </c>
      <c r="J1731" s="68"/>
      <c r="K1731" s="68"/>
      <c r="L1731" s="68"/>
      <c r="M1731" s="68"/>
      <c r="N1731" s="348"/>
      <c r="O1731" s="348"/>
      <c r="P1731" s="214">
        <v>60</v>
      </c>
      <c r="Q1731" s="214">
        <v>0</v>
      </c>
      <c r="R1731" s="68" t="s">
        <v>1479</v>
      </c>
      <c r="S1731" s="349"/>
      <c r="T1731" s="272"/>
    </row>
    <row r="1732" spans="1:20" ht="63.75">
      <c r="A1732" s="191">
        <v>117</v>
      </c>
      <c r="B1732" s="68"/>
      <c r="C1732" s="212" t="s">
        <v>54</v>
      </c>
      <c r="D1732" s="213">
        <v>45789</v>
      </c>
      <c r="E1732" s="191" t="s">
        <v>4497</v>
      </c>
      <c r="F1732" s="191" t="s">
        <v>10</v>
      </c>
      <c r="G1732" s="191">
        <v>1126299</v>
      </c>
      <c r="H1732" s="68"/>
      <c r="I1732" s="197" t="s">
        <v>5711</v>
      </c>
      <c r="J1732" s="68"/>
      <c r="K1732" s="68"/>
      <c r="L1732" s="68"/>
      <c r="M1732" s="68"/>
      <c r="N1732" s="348"/>
      <c r="O1732" s="348"/>
      <c r="P1732" s="214">
        <v>60</v>
      </c>
      <c r="Q1732" s="214">
        <v>0</v>
      </c>
      <c r="R1732" s="68" t="s">
        <v>1479</v>
      </c>
      <c r="S1732" s="349"/>
      <c r="T1732" s="272"/>
    </row>
    <row r="1733" spans="1:20" ht="51">
      <c r="A1733" s="191" t="s">
        <v>541</v>
      </c>
      <c r="B1733" s="68"/>
      <c r="C1733" s="212" t="s">
        <v>590</v>
      </c>
      <c r="D1733" s="213">
        <v>45789</v>
      </c>
      <c r="E1733" s="191" t="s">
        <v>4498</v>
      </c>
      <c r="F1733" s="191" t="s">
        <v>6</v>
      </c>
      <c r="G1733" s="191">
        <v>2219427</v>
      </c>
      <c r="H1733" s="68"/>
      <c r="I1733" s="197" t="s">
        <v>5712</v>
      </c>
      <c r="J1733" s="68"/>
      <c r="K1733" s="68"/>
      <c r="L1733" s="68"/>
      <c r="M1733" s="68"/>
      <c r="N1733" s="348"/>
      <c r="O1733" s="348"/>
      <c r="P1733" s="214">
        <v>0</v>
      </c>
      <c r="Q1733" s="214">
        <v>107754.83</v>
      </c>
      <c r="R1733" s="68" t="s">
        <v>1479</v>
      </c>
      <c r="S1733" s="349"/>
      <c r="T1733" s="272"/>
    </row>
    <row r="1734" spans="1:20" ht="51">
      <c r="A1734" s="191" t="s">
        <v>541</v>
      </c>
      <c r="B1734" s="68"/>
      <c r="C1734" s="212" t="s">
        <v>590</v>
      </c>
      <c r="D1734" s="213">
        <v>45789</v>
      </c>
      <c r="E1734" s="191" t="s">
        <v>4499</v>
      </c>
      <c r="F1734" s="191" t="s">
        <v>6</v>
      </c>
      <c r="G1734" s="191">
        <v>2219428</v>
      </c>
      <c r="H1734" s="68"/>
      <c r="I1734" s="197" t="s">
        <v>5713</v>
      </c>
      <c r="J1734" s="68"/>
      <c r="K1734" s="68"/>
      <c r="L1734" s="68"/>
      <c r="M1734" s="68"/>
      <c r="N1734" s="348"/>
      <c r="O1734" s="348"/>
      <c r="P1734" s="214">
        <v>0</v>
      </c>
      <c r="Q1734" s="214">
        <v>859288.32</v>
      </c>
      <c r="R1734" s="68" t="s">
        <v>1479</v>
      </c>
      <c r="S1734" s="349"/>
      <c r="T1734" s="272"/>
    </row>
    <row r="1735" spans="1:20" ht="89.25">
      <c r="A1735" s="191">
        <v>389</v>
      </c>
      <c r="B1735" s="68"/>
      <c r="C1735" s="212" t="s">
        <v>1401</v>
      </c>
      <c r="D1735" s="213">
        <v>45789</v>
      </c>
      <c r="E1735" s="191" t="s">
        <v>4500</v>
      </c>
      <c r="F1735" s="191" t="s">
        <v>10</v>
      </c>
      <c r="G1735" s="191">
        <v>1126325</v>
      </c>
      <c r="H1735" s="68"/>
      <c r="I1735" s="197" t="s">
        <v>5714</v>
      </c>
      <c r="J1735" s="68"/>
      <c r="K1735" s="68"/>
      <c r="L1735" s="68"/>
      <c r="M1735" s="68"/>
      <c r="N1735" s="348"/>
      <c r="O1735" s="348"/>
      <c r="P1735" s="214">
        <v>60</v>
      </c>
      <c r="Q1735" s="214">
        <v>0</v>
      </c>
      <c r="R1735" s="68" t="s">
        <v>1479</v>
      </c>
      <c r="S1735" s="349"/>
      <c r="T1735" s="272"/>
    </row>
    <row r="1736" spans="1:20" ht="76.5">
      <c r="A1736" s="191">
        <v>117</v>
      </c>
      <c r="B1736" s="68"/>
      <c r="C1736" s="212" t="s">
        <v>54</v>
      </c>
      <c r="D1736" s="213">
        <v>45789</v>
      </c>
      <c r="E1736" s="191" t="s">
        <v>4501</v>
      </c>
      <c r="F1736" s="191" t="s">
        <v>10</v>
      </c>
      <c r="G1736" s="191">
        <v>1126293</v>
      </c>
      <c r="H1736" s="68"/>
      <c r="I1736" s="197" t="s">
        <v>5715</v>
      </c>
      <c r="J1736" s="68"/>
      <c r="K1736" s="68"/>
      <c r="L1736" s="68"/>
      <c r="M1736" s="68"/>
      <c r="N1736" s="348"/>
      <c r="O1736" s="348"/>
      <c r="P1736" s="214">
        <v>60</v>
      </c>
      <c r="Q1736" s="214">
        <v>0</v>
      </c>
      <c r="R1736" s="68" t="s">
        <v>1479</v>
      </c>
      <c r="S1736" s="349"/>
      <c r="T1736" s="272"/>
    </row>
    <row r="1737" spans="1:20" ht="51">
      <c r="A1737" s="191">
        <v>513</v>
      </c>
      <c r="B1737" s="68"/>
      <c r="C1737" s="212" t="s">
        <v>160</v>
      </c>
      <c r="D1737" s="213">
        <v>45789</v>
      </c>
      <c r="E1737" s="191" t="s">
        <v>4502</v>
      </c>
      <c r="F1737" s="191" t="s">
        <v>14</v>
      </c>
      <c r="G1737" s="191">
        <v>3131850</v>
      </c>
      <c r="H1737" s="68"/>
      <c r="I1737" s="197" t="s">
        <v>5716</v>
      </c>
      <c r="J1737" s="68"/>
      <c r="K1737" s="68"/>
      <c r="L1737" s="68"/>
      <c r="M1737" s="68"/>
      <c r="N1737" s="348"/>
      <c r="O1737" s="348"/>
      <c r="P1737" s="214">
        <v>60</v>
      </c>
      <c r="Q1737" s="214">
        <v>0</v>
      </c>
      <c r="R1737" s="68" t="s">
        <v>1479</v>
      </c>
      <c r="S1737" s="349"/>
      <c r="T1737" s="272"/>
    </row>
    <row r="1738" spans="1:20" ht="63.75">
      <c r="A1738" s="191">
        <v>514</v>
      </c>
      <c r="B1738" s="68"/>
      <c r="C1738" s="212" t="s">
        <v>161</v>
      </c>
      <c r="D1738" s="213">
        <v>45789</v>
      </c>
      <c r="E1738" s="191" t="s">
        <v>4503</v>
      </c>
      <c r="F1738" s="191" t="s">
        <v>6</v>
      </c>
      <c r="G1738" s="191">
        <v>3132020</v>
      </c>
      <c r="H1738" s="68"/>
      <c r="I1738" s="197" t="s">
        <v>5717</v>
      </c>
      <c r="J1738" s="68"/>
      <c r="K1738" s="68"/>
      <c r="L1738" s="68"/>
      <c r="M1738" s="68"/>
      <c r="N1738" s="348"/>
      <c r="O1738" s="348"/>
      <c r="P1738" s="214">
        <v>0</v>
      </c>
      <c r="Q1738" s="214">
        <v>10026209.74</v>
      </c>
      <c r="R1738" s="68" t="s">
        <v>1479</v>
      </c>
      <c r="S1738" s="349"/>
      <c r="T1738" s="272"/>
    </row>
    <row r="1739" spans="1:20" ht="89.25">
      <c r="A1739" s="191">
        <v>513</v>
      </c>
      <c r="B1739" s="68"/>
      <c r="C1739" s="212" t="s">
        <v>160</v>
      </c>
      <c r="D1739" s="213">
        <v>45789</v>
      </c>
      <c r="E1739" s="191" t="s">
        <v>4504</v>
      </c>
      <c r="F1739" s="191" t="s">
        <v>635</v>
      </c>
      <c r="G1739" s="191">
        <v>11895576</v>
      </c>
      <c r="H1739" s="68"/>
      <c r="I1739" s="197" t="s">
        <v>5718</v>
      </c>
      <c r="J1739" s="68"/>
      <c r="K1739" s="68"/>
      <c r="L1739" s="68"/>
      <c r="M1739" s="68"/>
      <c r="N1739" s="348"/>
      <c r="O1739" s="348"/>
      <c r="P1739" s="214">
        <v>81051076.620000005</v>
      </c>
      <c r="Q1739" s="214">
        <v>0</v>
      </c>
      <c r="R1739" s="68" t="s">
        <v>1479</v>
      </c>
      <c r="S1739" s="349"/>
      <c r="T1739" s="272"/>
    </row>
    <row r="1740" spans="1:20" ht="63.75">
      <c r="A1740" s="191">
        <v>514</v>
      </c>
      <c r="B1740" s="68"/>
      <c r="C1740" s="212" t="s">
        <v>161</v>
      </c>
      <c r="D1740" s="213">
        <v>45789</v>
      </c>
      <c r="E1740" s="191" t="s">
        <v>4505</v>
      </c>
      <c r="F1740" s="191" t="s">
        <v>14</v>
      </c>
      <c r="G1740" s="191">
        <v>3132021</v>
      </c>
      <c r="H1740" s="68"/>
      <c r="I1740" s="197" t="s">
        <v>5719</v>
      </c>
      <c r="J1740" s="68"/>
      <c r="K1740" s="68"/>
      <c r="L1740" s="68"/>
      <c r="M1740" s="68"/>
      <c r="N1740" s="348"/>
      <c r="O1740" s="348"/>
      <c r="P1740" s="214">
        <v>60</v>
      </c>
      <c r="Q1740" s="214">
        <v>0</v>
      </c>
      <c r="R1740" s="68" t="s">
        <v>1479</v>
      </c>
      <c r="S1740" s="349"/>
      <c r="T1740" s="272"/>
    </row>
    <row r="1741" spans="1:20" ht="38.25">
      <c r="A1741" s="191" t="s">
        <v>550</v>
      </c>
      <c r="B1741" s="68"/>
      <c r="C1741" s="212" t="s">
        <v>589</v>
      </c>
      <c r="D1741" s="213">
        <v>45790</v>
      </c>
      <c r="E1741" s="191" t="s">
        <v>4506</v>
      </c>
      <c r="F1741" s="191" t="s">
        <v>3</v>
      </c>
      <c r="G1741" s="191">
        <v>2285582</v>
      </c>
      <c r="H1741" s="68"/>
      <c r="I1741" s="197" t="s">
        <v>3661</v>
      </c>
      <c r="J1741" s="68"/>
      <c r="K1741" s="68"/>
      <c r="L1741" s="68"/>
      <c r="M1741" s="68"/>
      <c r="N1741" s="348"/>
      <c r="O1741" s="348"/>
      <c r="P1741" s="214">
        <v>0</v>
      </c>
      <c r="Q1741" s="214">
        <v>1000</v>
      </c>
      <c r="R1741" s="68" t="s">
        <v>1479</v>
      </c>
      <c r="S1741" s="349"/>
      <c r="T1741" s="272"/>
    </row>
    <row r="1742" spans="1:20" ht="51">
      <c r="A1742" s="191" t="s">
        <v>550</v>
      </c>
      <c r="B1742" s="68"/>
      <c r="C1742" s="212" t="s">
        <v>589</v>
      </c>
      <c r="D1742" s="213">
        <v>45790</v>
      </c>
      <c r="E1742" s="191" t="s">
        <v>4507</v>
      </c>
      <c r="F1742" s="191" t="s">
        <v>3</v>
      </c>
      <c r="G1742" s="191">
        <v>2285584</v>
      </c>
      <c r="H1742" s="68"/>
      <c r="I1742" s="197" t="s">
        <v>5720</v>
      </c>
      <c r="J1742" s="68"/>
      <c r="K1742" s="68"/>
      <c r="L1742" s="68"/>
      <c r="M1742" s="68"/>
      <c r="N1742" s="348"/>
      <c r="O1742" s="348"/>
      <c r="P1742" s="214">
        <v>0</v>
      </c>
      <c r="Q1742" s="214">
        <v>1000</v>
      </c>
      <c r="R1742" s="68" t="s">
        <v>1479</v>
      </c>
      <c r="S1742" s="349"/>
      <c r="T1742" s="272"/>
    </row>
    <row r="1743" spans="1:20" ht="38.25">
      <c r="A1743" s="191" t="s">
        <v>550</v>
      </c>
      <c r="B1743" s="68"/>
      <c r="C1743" s="212" t="s">
        <v>589</v>
      </c>
      <c r="D1743" s="213">
        <v>45790</v>
      </c>
      <c r="E1743" s="191" t="s">
        <v>4508</v>
      </c>
      <c r="F1743" s="191" t="s">
        <v>3</v>
      </c>
      <c r="G1743" s="191">
        <v>2285587</v>
      </c>
      <c r="H1743" s="68"/>
      <c r="I1743" s="197" t="s">
        <v>5721</v>
      </c>
      <c r="J1743" s="68"/>
      <c r="K1743" s="68"/>
      <c r="L1743" s="68"/>
      <c r="M1743" s="68"/>
      <c r="N1743" s="348"/>
      <c r="O1743" s="348"/>
      <c r="P1743" s="214">
        <v>0</v>
      </c>
      <c r="Q1743" s="214">
        <v>1454.96</v>
      </c>
      <c r="R1743" s="68" t="s">
        <v>1479</v>
      </c>
      <c r="S1743" s="349"/>
      <c r="T1743" s="272"/>
    </row>
    <row r="1744" spans="1:20" ht="51">
      <c r="A1744" s="191">
        <v>16</v>
      </c>
      <c r="B1744" s="68"/>
      <c r="C1744" s="212" t="s">
        <v>40</v>
      </c>
      <c r="D1744" s="213">
        <v>45790</v>
      </c>
      <c r="E1744" s="191" t="s">
        <v>4509</v>
      </c>
      <c r="F1744" s="191" t="s">
        <v>3</v>
      </c>
      <c r="G1744" s="191">
        <v>2285602</v>
      </c>
      <c r="H1744" s="68"/>
      <c r="I1744" s="197" t="s">
        <v>5722</v>
      </c>
      <c r="J1744" s="68"/>
      <c r="K1744" s="68"/>
      <c r="L1744" s="68"/>
      <c r="M1744" s="68"/>
      <c r="N1744" s="348"/>
      <c r="O1744" s="348"/>
      <c r="P1744" s="214">
        <v>0</v>
      </c>
      <c r="Q1744" s="214">
        <v>2500</v>
      </c>
      <c r="R1744" s="68" t="s">
        <v>1479</v>
      </c>
      <c r="S1744" s="349"/>
      <c r="T1744" s="272"/>
    </row>
    <row r="1745" spans="1:20" ht="38.25">
      <c r="A1745" s="191" t="s">
        <v>550</v>
      </c>
      <c r="B1745" s="68"/>
      <c r="C1745" s="212" t="s">
        <v>589</v>
      </c>
      <c r="D1745" s="213">
        <v>45790</v>
      </c>
      <c r="E1745" s="191" t="s">
        <v>4510</v>
      </c>
      <c r="F1745" s="191" t="s">
        <v>3</v>
      </c>
      <c r="G1745" s="191">
        <v>2285609</v>
      </c>
      <c r="H1745" s="68"/>
      <c r="I1745" s="197" t="s">
        <v>5723</v>
      </c>
      <c r="J1745" s="68"/>
      <c r="K1745" s="68"/>
      <c r="L1745" s="68"/>
      <c r="M1745" s="68"/>
      <c r="N1745" s="348"/>
      <c r="O1745" s="348"/>
      <c r="P1745" s="214">
        <v>0</v>
      </c>
      <c r="Q1745" s="214">
        <v>8832</v>
      </c>
      <c r="R1745" s="68" t="s">
        <v>1479</v>
      </c>
      <c r="S1745" s="349"/>
      <c r="T1745" s="272"/>
    </row>
    <row r="1746" spans="1:20" ht="38.25">
      <c r="A1746" s="191">
        <v>46</v>
      </c>
      <c r="B1746" s="68"/>
      <c r="C1746" s="212" t="s">
        <v>1367</v>
      </c>
      <c r="D1746" s="213">
        <v>45790</v>
      </c>
      <c r="E1746" s="191" t="s">
        <v>4511</v>
      </c>
      <c r="F1746" s="191" t="s">
        <v>3</v>
      </c>
      <c r="G1746" s="191">
        <v>2285610</v>
      </c>
      <c r="H1746" s="68"/>
      <c r="I1746" s="197" t="s">
        <v>5724</v>
      </c>
      <c r="J1746" s="68"/>
      <c r="K1746" s="68"/>
      <c r="L1746" s="68"/>
      <c r="M1746" s="68"/>
      <c r="N1746" s="348"/>
      <c r="O1746" s="348"/>
      <c r="P1746" s="214">
        <v>0</v>
      </c>
      <c r="Q1746" s="214">
        <v>33</v>
      </c>
      <c r="R1746" s="68" t="s">
        <v>1479</v>
      </c>
      <c r="S1746" s="349"/>
      <c r="T1746" s="272"/>
    </row>
    <row r="1747" spans="1:20" ht="38.25">
      <c r="A1747" s="191">
        <v>46</v>
      </c>
      <c r="B1747" s="68"/>
      <c r="C1747" s="212" t="s">
        <v>1367</v>
      </c>
      <c r="D1747" s="213">
        <v>45790</v>
      </c>
      <c r="E1747" s="191" t="s">
        <v>4512</v>
      </c>
      <c r="F1747" s="191" t="s">
        <v>3</v>
      </c>
      <c r="G1747" s="191">
        <v>2285635</v>
      </c>
      <c r="H1747" s="68"/>
      <c r="I1747" s="197" t="s">
        <v>5725</v>
      </c>
      <c r="J1747" s="68"/>
      <c r="K1747" s="68"/>
      <c r="L1747" s="68"/>
      <c r="M1747" s="68"/>
      <c r="N1747" s="348"/>
      <c r="O1747" s="348"/>
      <c r="P1747" s="214">
        <v>0</v>
      </c>
      <c r="Q1747" s="214">
        <v>500</v>
      </c>
      <c r="R1747" s="68" t="s">
        <v>1479</v>
      </c>
      <c r="S1747" s="349"/>
      <c r="T1747" s="272"/>
    </row>
    <row r="1748" spans="1:20" ht="38.25">
      <c r="A1748" s="191">
        <v>16</v>
      </c>
      <c r="B1748" s="68"/>
      <c r="C1748" s="212" t="s">
        <v>40</v>
      </c>
      <c r="D1748" s="213">
        <v>45790</v>
      </c>
      <c r="E1748" s="191" t="s">
        <v>4513</v>
      </c>
      <c r="F1748" s="191" t="s">
        <v>3</v>
      </c>
      <c r="G1748" s="191">
        <v>2285649</v>
      </c>
      <c r="H1748" s="68"/>
      <c r="I1748" s="197" t="s">
        <v>5726</v>
      </c>
      <c r="J1748" s="68"/>
      <c r="K1748" s="68"/>
      <c r="L1748" s="68"/>
      <c r="M1748" s="68"/>
      <c r="N1748" s="348"/>
      <c r="O1748" s="348"/>
      <c r="P1748" s="214">
        <v>0</v>
      </c>
      <c r="Q1748" s="214">
        <v>711</v>
      </c>
      <c r="R1748" s="68" t="s">
        <v>1479</v>
      </c>
      <c r="S1748" s="349"/>
      <c r="T1748" s="272"/>
    </row>
    <row r="1749" spans="1:20" ht="51">
      <c r="A1749" s="191">
        <v>20</v>
      </c>
      <c r="B1749" s="68"/>
      <c r="C1749" s="212" t="s">
        <v>41</v>
      </c>
      <c r="D1749" s="213">
        <v>45790</v>
      </c>
      <c r="E1749" s="191" t="s">
        <v>4514</v>
      </c>
      <c r="F1749" s="191" t="s">
        <v>3</v>
      </c>
      <c r="G1749" s="191">
        <v>2285702</v>
      </c>
      <c r="H1749" s="68"/>
      <c r="I1749" s="197" t="s">
        <v>5727</v>
      </c>
      <c r="J1749" s="68"/>
      <c r="K1749" s="68"/>
      <c r="L1749" s="68"/>
      <c r="M1749" s="68"/>
      <c r="N1749" s="348"/>
      <c r="O1749" s="348"/>
      <c r="P1749" s="214">
        <v>0</v>
      </c>
      <c r="Q1749" s="214">
        <v>15</v>
      </c>
      <c r="R1749" s="68" t="s">
        <v>1479</v>
      </c>
      <c r="S1749" s="349"/>
      <c r="T1749" s="272"/>
    </row>
    <row r="1750" spans="1:20" ht="38.25">
      <c r="A1750" s="191" t="s">
        <v>550</v>
      </c>
      <c r="B1750" s="68"/>
      <c r="C1750" s="212" t="s">
        <v>589</v>
      </c>
      <c r="D1750" s="213">
        <v>45790</v>
      </c>
      <c r="E1750" s="191" t="s">
        <v>4515</v>
      </c>
      <c r="F1750" s="191" t="s">
        <v>3</v>
      </c>
      <c r="G1750" s="191">
        <v>2285711</v>
      </c>
      <c r="H1750" s="68"/>
      <c r="I1750" s="197" t="s">
        <v>5728</v>
      </c>
      <c r="J1750" s="68"/>
      <c r="K1750" s="68"/>
      <c r="L1750" s="68"/>
      <c r="M1750" s="68"/>
      <c r="N1750" s="348"/>
      <c r="O1750" s="348"/>
      <c r="P1750" s="214">
        <v>0</v>
      </c>
      <c r="Q1750" s="214">
        <v>9127.43</v>
      </c>
      <c r="R1750" s="68" t="s">
        <v>1479</v>
      </c>
      <c r="S1750" s="349"/>
      <c r="T1750" s="272"/>
    </row>
    <row r="1751" spans="1:20" ht="51">
      <c r="A1751" s="191">
        <v>46</v>
      </c>
      <c r="B1751" s="68"/>
      <c r="C1751" s="212" t="s">
        <v>1367</v>
      </c>
      <c r="D1751" s="213">
        <v>45790</v>
      </c>
      <c r="E1751" s="191" t="s">
        <v>4516</v>
      </c>
      <c r="F1751" s="191" t="s">
        <v>3</v>
      </c>
      <c r="G1751" s="191">
        <v>2285724</v>
      </c>
      <c r="H1751" s="68"/>
      <c r="I1751" s="197" t="s">
        <v>5729</v>
      </c>
      <c r="J1751" s="68"/>
      <c r="K1751" s="68"/>
      <c r="L1751" s="68"/>
      <c r="M1751" s="68"/>
      <c r="N1751" s="348"/>
      <c r="O1751" s="348"/>
      <c r="P1751" s="214">
        <v>0</v>
      </c>
      <c r="Q1751" s="214">
        <v>5000</v>
      </c>
      <c r="R1751" s="68" t="s">
        <v>1479</v>
      </c>
      <c r="S1751" s="349"/>
      <c r="T1751" s="272"/>
    </row>
    <row r="1752" spans="1:20" ht="51">
      <c r="A1752" s="191">
        <v>593</v>
      </c>
      <c r="B1752" s="68"/>
      <c r="C1752" s="212" t="s">
        <v>1281</v>
      </c>
      <c r="D1752" s="213">
        <v>45790</v>
      </c>
      <c r="E1752" s="191" t="s">
        <v>4517</v>
      </c>
      <c r="F1752" s="191" t="s">
        <v>3</v>
      </c>
      <c r="G1752" s="191">
        <v>2285735</v>
      </c>
      <c r="H1752" s="68"/>
      <c r="I1752" s="197" t="s">
        <v>5730</v>
      </c>
      <c r="J1752" s="68"/>
      <c r="K1752" s="68"/>
      <c r="L1752" s="68"/>
      <c r="M1752" s="68"/>
      <c r="N1752" s="348"/>
      <c r="O1752" s="348"/>
      <c r="P1752" s="214">
        <v>0</v>
      </c>
      <c r="Q1752" s="214">
        <v>103675.9</v>
      </c>
      <c r="R1752" s="68" t="s">
        <v>1479</v>
      </c>
      <c r="S1752" s="349"/>
      <c r="T1752" s="272"/>
    </row>
    <row r="1753" spans="1:20" ht="51">
      <c r="A1753" s="191">
        <v>16</v>
      </c>
      <c r="B1753" s="68"/>
      <c r="C1753" s="212" t="s">
        <v>40</v>
      </c>
      <c r="D1753" s="213">
        <v>45790</v>
      </c>
      <c r="E1753" s="191" t="s">
        <v>4518</v>
      </c>
      <c r="F1753" s="191" t="s">
        <v>3</v>
      </c>
      <c r="G1753" s="191">
        <v>2285738</v>
      </c>
      <c r="H1753" s="68"/>
      <c r="I1753" s="197" t="s">
        <v>5731</v>
      </c>
      <c r="J1753" s="68"/>
      <c r="K1753" s="68"/>
      <c r="L1753" s="68"/>
      <c r="M1753" s="68"/>
      <c r="N1753" s="348"/>
      <c r="O1753" s="348"/>
      <c r="P1753" s="214">
        <v>0</v>
      </c>
      <c r="Q1753" s="214">
        <v>200</v>
      </c>
      <c r="R1753" s="68" t="s">
        <v>1479</v>
      </c>
      <c r="S1753" s="349"/>
      <c r="T1753" s="272"/>
    </row>
    <row r="1754" spans="1:20" ht="51">
      <c r="A1754" s="191">
        <v>16</v>
      </c>
      <c r="B1754" s="68"/>
      <c r="C1754" s="212" t="s">
        <v>40</v>
      </c>
      <c r="D1754" s="213">
        <v>45790</v>
      </c>
      <c r="E1754" s="191" t="s">
        <v>4519</v>
      </c>
      <c r="F1754" s="191" t="s">
        <v>3</v>
      </c>
      <c r="G1754" s="191">
        <v>2285740</v>
      </c>
      <c r="H1754" s="68"/>
      <c r="I1754" s="197" t="s">
        <v>5732</v>
      </c>
      <c r="J1754" s="68"/>
      <c r="K1754" s="68"/>
      <c r="L1754" s="68"/>
      <c r="M1754" s="68"/>
      <c r="N1754" s="348"/>
      <c r="O1754" s="348"/>
      <c r="P1754" s="214">
        <v>0</v>
      </c>
      <c r="Q1754" s="214">
        <v>200</v>
      </c>
      <c r="R1754" s="68" t="s">
        <v>1479</v>
      </c>
      <c r="S1754" s="349"/>
      <c r="T1754" s="272"/>
    </row>
    <row r="1755" spans="1:20" ht="51">
      <c r="A1755" s="191">
        <v>16</v>
      </c>
      <c r="B1755" s="68"/>
      <c r="C1755" s="212" t="s">
        <v>40</v>
      </c>
      <c r="D1755" s="213">
        <v>45790</v>
      </c>
      <c r="E1755" s="191" t="s">
        <v>4520</v>
      </c>
      <c r="F1755" s="191" t="s">
        <v>3</v>
      </c>
      <c r="G1755" s="191">
        <v>2285765</v>
      </c>
      <c r="H1755" s="68"/>
      <c r="I1755" s="197" t="s">
        <v>5733</v>
      </c>
      <c r="J1755" s="68"/>
      <c r="K1755" s="68"/>
      <c r="L1755" s="68"/>
      <c r="M1755" s="68"/>
      <c r="N1755" s="348"/>
      <c r="O1755" s="348"/>
      <c r="P1755" s="214">
        <v>0</v>
      </c>
      <c r="Q1755" s="214">
        <v>7000</v>
      </c>
      <c r="R1755" s="68" t="s">
        <v>1479</v>
      </c>
      <c r="S1755" s="349"/>
      <c r="T1755" s="272"/>
    </row>
    <row r="1756" spans="1:20" ht="51">
      <c r="A1756" s="191" t="s">
        <v>550</v>
      </c>
      <c r="B1756" s="68"/>
      <c r="C1756" s="212" t="s">
        <v>589</v>
      </c>
      <c r="D1756" s="213">
        <v>45790</v>
      </c>
      <c r="E1756" s="191" t="s">
        <v>4521</v>
      </c>
      <c r="F1756" s="191" t="s">
        <v>3</v>
      </c>
      <c r="G1756" s="191">
        <v>2285767</v>
      </c>
      <c r="H1756" s="68"/>
      <c r="I1756" s="197" t="s">
        <v>5734</v>
      </c>
      <c r="J1756" s="68"/>
      <c r="K1756" s="68"/>
      <c r="L1756" s="68"/>
      <c r="M1756" s="68"/>
      <c r="N1756" s="348"/>
      <c r="O1756" s="348"/>
      <c r="P1756" s="214">
        <v>0</v>
      </c>
      <c r="Q1756" s="214">
        <v>8106.79</v>
      </c>
      <c r="R1756" s="68" t="s">
        <v>1479</v>
      </c>
      <c r="S1756" s="349"/>
      <c r="T1756" s="272"/>
    </row>
    <row r="1757" spans="1:20" ht="63.75">
      <c r="A1757" s="191">
        <v>206</v>
      </c>
      <c r="B1757" s="68"/>
      <c r="C1757" s="212" t="s">
        <v>87</v>
      </c>
      <c r="D1757" s="213">
        <v>45790</v>
      </c>
      <c r="E1757" s="191" t="s">
        <v>4522</v>
      </c>
      <c r="F1757" s="191" t="s">
        <v>3</v>
      </c>
      <c r="G1757" s="191">
        <v>2285768</v>
      </c>
      <c r="H1757" s="68"/>
      <c r="I1757" s="197" t="s">
        <v>5735</v>
      </c>
      <c r="J1757" s="68"/>
      <c r="K1757" s="68"/>
      <c r="L1757" s="68"/>
      <c r="M1757" s="68"/>
      <c r="N1757" s="348"/>
      <c r="O1757" s="348"/>
      <c r="P1757" s="214">
        <v>0</v>
      </c>
      <c r="Q1757" s="214">
        <v>50</v>
      </c>
      <c r="R1757" s="68" t="s">
        <v>1479</v>
      </c>
      <c r="S1757" s="349"/>
      <c r="T1757" s="272"/>
    </row>
    <row r="1758" spans="1:20" ht="51">
      <c r="A1758" s="191" t="s">
        <v>541</v>
      </c>
      <c r="B1758" s="68"/>
      <c r="C1758" s="212" t="s">
        <v>590</v>
      </c>
      <c r="D1758" s="213">
        <v>45790</v>
      </c>
      <c r="E1758" s="191" t="s">
        <v>4523</v>
      </c>
      <c r="F1758" s="191" t="s">
        <v>3</v>
      </c>
      <c r="G1758" s="191">
        <v>2285597</v>
      </c>
      <c r="H1758" s="68"/>
      <c r="I1758" s="197" t="s">
        <v>5736</v>
      </c>
      <c r="J1758" s="68"/>
      <c r="K1758" s="68"/>
      <c r="L1758" s="68"/>
      <c r="M1758" s="68"/>
      <c r="N1758" s="348"/>
      <c r="O1758" s="348"/>
      <c r="P1758" s="214">
        <v>0</v>
      </c>
      <c r="Q1758" s="214">
        <v>30121.5</v>
      </c>
      <c r="R1758" s="68" t="s">
        <v>1479</v>
      </c>
      <c r="S1758" s="349"/>
      <c r="T1758" s="272"/>
    </row>
    <row r="1759" spans="1:20" ht="51">
      <c r="A1759" s="191">
        <v>15</v>
      </c>
      <c r="B1759" s="68"/>
      <c r="C1759" s="212" t="s">
        <v>39</v>
      </c>
      <c r="D1759" s="213">
        <v>45790</v>
      </c>
      <c r="E1759" s="191" t="s">
        <v>4524</v>
      </c>
      <c r="F1759" s="191" t="s">
        <v>3</v>
      </c>
      <c r="G1759" s="191">
        <v>2285659</v>
      </c>
      <c r="H1759" s="68"/>
      <c r="I1759" s="197" t="s">
        <v>5737</v>
      </c>
      <c r="J1759" s="68"/>
      <c r="K1759" s="68"/>
      <c r="L1759" s="68"/>
      <c r="M1759" s="68"/>
      <c r="N1759" s="348"/>
      <c r="O1759" s="348"/>
      <c r="P1759" s="214">
        <v>0</v>
      </c>
      <c r="Q1759" s="214">
        <v>100</v>
      </c>
      <c r="R1759" s="68" t="s">
        <v>1479</v>
      </c>
      <c r="S1759" s="349"/>
      <c r="T1759" s="272"/>
    </row>
    <row r="1760" spans="1:20" ht="51">
      <c r="A1760" s="191">
        <v>15</v>
      </c>
      <c r="B1760" s="68"/>
      <c r="C1760" s="212" t="s">
        <v>39</v>
      </c>
      <c r="D1760" s="213">
        <v>45790</v>
      </c>
      <c r="E1760" s="191" t="s">
        <v>4525</v>
      </c>
      <c r="F1760" s="191" t="s">
        <v>3</v>
      </c>
      <c r="G1760" s="191">
        <v>2285660</v>
      </c>
      <c r="H1760" s="68"/>
      <c r="I1760" s="197" t="s">
        <v>5738</v>
      </c>
      <c r="J1760" s="68"/>
      <c r="K1760" s="68"/>
      <c r="L1760" s="68"/>
      <c r="M1760" s="68"/>
      <c r="N1760" s="348"/>
      <c r="O1760" s="348"/>
      <c r="P1760" s="214">
        <v>0</v>
      </c>
      <c r="Q1760" s="214">
        <v>100</v>
      </c>
      <c r="R1760" s="68" t="s">
        <v>1479</v>
      </c>
      <c r="S1760" s="349"/>
      <c r="T1760" s="272"/>
    </row>
    <row r="1761" spans="1:20" ht="51">
      <c r="A1761" s="191">
        <v>15</v>
      </c>
      <c r="B1761" s="68"/>
      <c r="C1761" s="212" t="s">
        <v>39</v>
      </c>
      <c r="D1761" s="213">
        <v>45790</v>
      </c>
      <c r="E1761" s="191" t="s">
        <v>4526</v>
      </c>
      <c r="F1761" s="191" t="s">
        <v>3</v>
      </c>
      <c r="G1761" s="191">
        <v>2285662</v>
      </c>
      <c r="H1761" s="68"/>
      <c r="I1761" s="197" t="s">
        <v>5739</v>
      </c>
      <c r="J1761" s="68"/>
      <c r="K1761" s="68"/>
      <c r="L1761" s="68"/>
      <c r="M1761" s="68"/>
      <c r="N1761" s="348"/>
      <c r="O1761" s="348"/>
      <c r="P1761" s="214">
        <v>0</v>
      </c>
      <c r="Q1761" s="214">
        <v>100</v>
      </c>
      <c r="R1761" s="68" t="s">
        <v>1479</v>
      </c>
      <c r="S1761" s="349"/>
      <c r="T1761" s="272"/>
    </row>
    <row r="1762" spans="1:20" ht="38.25">
      <c r="A1762" s="191" t="s">
        <v>542</v>
      </c>
      <c r="B1762" s="68"/>
      <c r="C1762" s="212" t="s">
        <v>687</v>
      </c>
      <c r="D1762" s="213">
        <v>45790</v>
      </c>
      <c r="E1762" s="191" t="s">
        <v>4527</v>
      </c>
      <c r="F1762" s="191" t="s">
        <v>6</v>
      </c>
      <c r="G1762" s="191">
        <v>3133100</v>
      </c>
      <c r="H1762" s="68"/>
      <c r="I1762" s="197" t="s">
        <v>5740</v>
      </c>
      <c r="J1762" s="68"/>
      <c r="K1762" s="68"/>
      <c r="L1762" s="68"/>
      <c r="M1762" s="68"/>
      <c r="N1762" s="348"/>
      <c r="O1762" s="348"/>
      <c r="P1762" s="214">
        <v>0</v>
      </c>
      <c r="Q1762" s="214">
        <v>1720279.82</v>
      </c>
      <c r="R1762" s="68" t="s">
        <v>1479</v>
      </c>
      <c r="S1762" s="349"/>
      <c r="T1762" s="272"/>
    </row>
    <row r="1763" spans="1:20" ht="76.5">
      <c r="A1763" s="191" t="s">
        <v>544</v>
      </c>
      <c r="B1763" s="68"/>
      <c r="C1763" s="212" t="s">
        <v>679</v>
      </c>
      <c r="D1763" s="213">
        <v>45790</v>
      </c>
      <c r="E1763" s="191" t="s">
        <v>4528</v>
      </c>
      <c r="F1763" s="191" t="s">
        <v>6</v>
      </c>
      <c r="G1763" s="191">
        <v>2219890</v>
      </c>
      <c r="H1763" s="68"/>
      <c r="I1763" s="197" t="s">
        <v>5741</v>
      </c>
      <c r="J1763" s="68"/>
      <c r="K1763" s="68"/>
      <c r="L1763" s="68"/>
      <c r="M1763" s="68"/>
      <c r="N1763" s="348"/>
      <c r="O1763" s="348"/>
      <c r="P1763" s="214">
        <v>0</v>
      </c>
      <c r="Q1763" s="214">
        <v>86.11</v>
      </c>
      <c r="R1763" s="68" t="s">
        <v>1479</v>
      </c>
      <c r="S1763" s="349"/>
      <c r="T1763" s="272"/>
    </row>
    <row r="1764" spans="1:20" ht="76.5">
      <c r="A1764" s="191" t="s">
        <v>544</v>
      </c>
      <c r="B1764" s="68"/>
      <c r="C1764" s="212" t="s">
        <v>679</v>
      </c>
      <c r="D1764" s="213">
        <v>45790</v>
      </c>
      <c r="E1764" s="191" t="s">
        <v>4529</v>
      </c>
      <c r="F1764" s="191" t="s">
        <v>6</v>
      </c>
      <c r="G1764" s="191">
        <v>2219891</v>
      </c>
      <c r="H1764" s="68"/>
      <c r="I1764" s="197" t="s">
        <v>5742</v>
      </c>
      <c r="J1764" s="68"/>
      <c r="K1764" s="68"/>
      <c r="L1764" s="68"/>
      <c r="M1764" s="68"/>
      <c r="N1764" s="348"/>
      <c r="O1764" s="348"/>
      <c r="P1764" s="214">
        <v>0</v>
      </c>
      <c r="Q1764" s="214">
        <v>0.31</v>
      </c>
      <c r="R1764" s="68" t="s">
        <v>1479</v>
      </c>
      <c r="S1764" s="349"/>
      <c r="T1764" s="272"/>
    </row>
    <row r="1765" spans="1:20" ht="76.5">
      <c r="A1765" s="191">
        <v>373</v>
      </c>
      <c r="B1765" s="68"/>
      <c r="C1765" s="212" t="s">
        <v>605</v>
      </c>
      <c r="D1765" s="213">
        <v>45790</v>
      </c>
      <c r="E1765" s="191" t="s">
        <v>4530</v>
      </c>
      <c r="F1765" s="191" t="s">
        <v>6</v>
      </c>
      <c r="G1765" s="191">
        <v>2219892</v>
      </c>
      <c r="H1765" s="68"/>
      <c r="I1765" s="197" t="s">
        <v>5743</v>
      </c>
      <c r="J1765" s="68"/>
      <c r="K1765" s="68"/>
      <c r="L1765" s="68"/>
      <c r="M1765" s="68"/>
      <c r="N1765" s="348"/>
      <c r="O1765" s="348"/>
      <c r="P1765" s="214">
        <v>0</v>
      </c>
      <c r="Q1765" s="214">
        <v>124218.8</v>
      </c>
      <c r="R1765" s="68" t="s">
        <v>1479</v>
      </c>
      <c r="S1765" s="349"/>
      <c r="T1765" s="272"/>
    </row>
    <row r="1766" spans="1:20" ht="76.5">
      <c r="A1766" s="191">
        <v>373</v>
      </c>
      <c r="B1766" s="68"/>
      <c r="C1766" s="212" t="s">
        <v>605</v>
      </c>
      <c r="D1766" s="213">
        <v>45790</v>
      </c>
      <c r="E1766" s="191" t="s">
        <v>4531</v>
      </c>
      <c r="F1766" s="191" t="s">
        <v>6</v>
      </c>
      <c r="G1766" s="191">
        <v>2219894</v>
      </c>
      <c r="H1766" s="68"/>
      <c r="I1766" s="197" t="s">
        <v>5744</v>
      </c>
      <c r="J1766" s="68"/>
      <c r="K1766" s="68"/>
      <c r="L1766" s="68"/>
      <c r="M1766" s="68"/>
      <c r="N1766" s="348"/>
      <c r="O1766" s="348"/>
      <c r="P1766" s="214">
        <v>0</v>
      </c>
      <c r="Q1766" s="214">
        <v>11019.88</v>
      </c>
      <c r="R1766" s="68" t="s">
        <v>1479</v>
      </c>
      <c r="S1766" s="349"/>
      <c r="T1766" s="272"/>
    </row>
    <row r="1767" spans="1:20" ht="76.5">
      <c r="A1767" s="191">
        <v>513</v>
      </c>
      <c r="B1767" s="68"/>
      <c r="C1767" s="212" t="s">
        <v>160</v>
      </c>
      <c r="D1767" s="213">
        <v>45790</v>
      </c>
      <c r="E1767" s="191" t="s">
        <v>4532</v>
      </c>
      <c r="F1767" s="191" t="s">
        <v>10</v>
      </c>
      <c r="G1767" s="191">
        <v>1126488</v>
      </c>
      <c r="H1767" s="68"/>
      <c r="I1767" s="197" t="s">
        <v>5745</v>
      </c>
      <c r="J1767" s="68"/>
      <c r="K1767" s="68"/>
      <c r="L1767" s="68"/>
      <c r="M1767" s="68"/>
      <c r="N1767" s="348"/>
      <c r="O1767" s="348"/>
      <c r="P1767" s="214">
        <v>60</v>
      </c>
      <c r="Q1767" s="214">
        <v>0</v>
      </c>
      <c r="R1767" s="68" t="s">
        <v>1479</v>
      </c>
      <c r="S1767" s="349"/>
      <c r="T1767" s="272"/>
    </row>
    <row r="1768" spans="1:20" ht="102">
      <c r="A1768" s="191">
        <v>222</v>
      </c>
      <c r="B1768" s="68"/>
      <c r="C1768" s="212" t="s">
        <v>93</v>
      </c>
      <c r="D1768" s="213">
        <v>45790</v>
      </c>
      <c r="E1768" s="191" t="s">
        <v>4533</v>
      </c>
      <c r="F1768" s="191" t="s">
        <v>599</v>
      </c>
      <c r="G1768" s="191">
        <v>23150</v>
      </c>
      <c r="H1768" s="68"/>
      <c r="I1768" s="197" t="s">
        <v>5746</v>
      </c>
      <c r="J1768" s="68"/>
      <c r="K1768" s="68"/>
      <c r="L1768" s="68"/>
      <c r="M1768" s="68"/>
      <c r="N1768" s="348"/>
      <c r="O1768" s="348"/>
      <c r="P1768" s="214">
        <v>24.69</v>
      </c>
      <c r="Q1768" s="214">
        <v>0</v>
      </c>
      <c r="R1768" s="68" t="s">
        <v>1479</v>
      </c>
      <c r="S1768" s="349"/>
      <c r="T1768" s="272"/>
    </row>
    <row r="1769" spans="1:20" ht="51">
      <c r="A1769" s="191" t="s">
        <v>542</v>
      </c>
      <c r="B1769" s="68"/>
      <c r="C1769" s="212" t="s">
        <v>687</v>
      </c>
      <c r="D1769" s="213">
        <v>45790</v>
      </c>
      <c r="E1769" s="191" t="s">
        <v>4534</v>
      </c>
      <c r="F1769" s="191" t="s">
        <v>6</v>
      </c>
      <c r="G1769" s="191">
        <v>1126464</v>
      </c>
      <c r="H1769" s="68"/>
      <c r="I1769" s="197" t="s">
        <v>5747</v>
      </c>
      <c r="J1769" s="68"/>
      <c r="K1769" s="68"/>
      <c r="L1769" s="68"/>
      <c r="M1769" s="68"/>
      <c r="N1769" s="348"/>
      <c r="O1769" s="348"/>
      <c r="P1769" s="214">
        <v>0</v>
      </c>
      <c r="Q1769" s="214">
        <v>1720279.82</v>
      </c>
      <c r="R1769" s="68" t="s">
        <v>1479</v>
      </c>
      <c r="S1769" s="349"/>
      <c r="T1769" s="272"/>
    </row>
    <row r="1770" spans="1:20" ht="51">
      <c r="A1770" s="191" t="s">
        <v>542</v>
      </c>
      <c r="B1770" s="68"/>
      <c r="C1770" s="212" t="s">
        <v>687</v>
      </c>
      <c r="D1770" s="213">
        <v>45790</v>
      </c>
      <c r="E1770" s="191" t="s">
        <v>4535</v>
      </c>
      <c r="F1770" s="191" t="s">
        <v>12</v>
      </c>
      <c r="G1770" s="191">
        <v>1126464</v>
      </c>
      <c r="H1770" s="68"/>
      <c r="I1770" s="197" t="s">
        <v>5748</v>
      </c>
      <c r="J1770" s="68"/>
      <c r="K1770" s="68"/>
      <c r="L1770" s="68"/>
      <c r="M1770" s="68"/>
      <c r="N1770" s="348"/>
      <c r="O1770" s="348"/>
      <c r="P1770" s="214">
        <v>1720279.82</v>
      </c>
      <c r="Q1770" s="214">
        <v>0</v>
      </c>
      <c r="R1770" s="68" t="s">
        <v>1479</v>
      </c>
      <c r="S1770" s="349"/>
      <c r="T1770" s="272"/>
    </row>
    <row r="1771" spans="1:20" ht="102">
      <c r="A1771" s="191" t="s">
        <v>542</v>
      </c>
      <c r="B1771" s="68"/>
      <c r="C1771" s="212" t="s">
        <v>687</v>
      </c>
      <c r="D1771" s="213">
        <v>45790</v>
      </c>
      <c r="E1771" s="191" t="s">
        <v>4536</v>
      </c>
      <c r="F1771" s="191" t="s">
        <v>10</v>
      </c>
      <c r="G1771" s="191">
        <v>1126490</v>
      </c>
      <c r="H1771" s="68"/>
      <c r="I1771" s="197" t="s">
        <v>5749</v>
      </c>
      <c r="J1771" s="68"/>
      <c r="K1771" s="68"/>
      <c r="L1771" s="68"/>
      <c r="M1771" s="68"/>
      <c r="N1771" s="348"/>
      <c r="O1771" s="348"/>
      <c r="P1771" s="214">
        <v>60</v>
      </c>
      <c r="Q1771" s="214">
        <v>0</v>
      </c>
      <c r="R1771" s="68" t="s">
        <v>1479</v>
      </c>
      <c r="S1771" s="349"/>
      <c r="T1771" s="272"/>
    </row>
    <row r="1772" spans="1:20" ht="51">
      <c r="A1772" s="191">
        <v>522</v>
      </c>
      <c r="B1772" s="68"/>
      <c r="C1772" s="212" t="s">
        <v>163</v>
      </c>
      <c r="D1772" s="213">
        <v>45791</v>
      </c>
      <c r="E1772" s="191" t="s">
        <v>4537</v>
      </c>
      <c r="F1772" s="191" t="s">
        <v>3</v>
      </c>
      <c r="G1772" s="191">
        <v>2285996</v>
      </c>
      <c r="H1772" s="68"/>
      <c r="I1772" s="197" t="s">
        <v>5750</v>
      </c>
      <c r="J1772" s="68"/>
      <c r="K1772" s="68"/>
      <c r="L1772" s="68"/>
      <c r="M1772" s="68"/>
      <c r="N1772" s="348"/>
      <c r="O1772" s="348"/>
      <c r="P1772" s="214">
        <v>0</v>
      </c>
      <c r="Q1772" s="214">
        <v>3550</v>
      </c>
      <c r="R1772" s="68" t="s">
        <v>1479</v>
      </c>
      <c r="S1772" s="349"/>
      <c r="T1772" s="272"/>
    </row>
    <row r="1773" spans="1:20" ht="51">
      <c r="A1773" s="191">
        <v>522</v>
      </c>
      <c r="B1773" s="68"/>
      <c r="C1773" s="212" t="s">
        <v>163</v>
      </c>
      <c r="D1773" s="213">
        <v>45791</v>
      </c>
      <c r="E1773" s="191" t="s">
        <v>4538</v>
      </c>
      <c r="F1773" s="191" t="s">
        <v>3</v>
      </c>
      <c r="G1773" s="191">
        <v>2285997</v>
      </c>
      <c r="H1773" s="68"/>
      <c r="I1773" s="197" t="s">
        <v>5751</v>
      </c>
      <c r="J1773" s="68"/>
      <c r="K1773" s="68"/>
      <c r="L1773" s="68"/>
      <c r="M1773" s="68"/>
      <c r="N1773" s="348"/>
      <c r="O1773" s="348"/>
      <c r="P1773" s="214">
        <v>0</v>
      </c>
      <c r="Q1773" s="214">
        <v>3000</v>
      </c>
      <c r="R1773" s="68" t="s">
        <v>1479</v>
      </c>
      <c r="S1773" s="349"/>
      <c r="T1773" s="272"/>
    </row>
    <row r="1774" spans="1:20" ht="51">
      <c r="A1774" s="191">
        <v>522</v>
      </c>
      <c r="B1774" s="68"/>
      <c r="C1774" s="212" t="s">
        <v>163</v>
      </c>
      <c r="D1774" s="213">
        <v>45791</v>
      </c>
      <c r="E1774" s="191" t="s">
        <v>4539</v>
      </c>
      <c r="F1774" s="191" t="s">
        <v>3</v>
      </c>
      <c r="G1774" s="191">
        <v>2285999</v>
      </c>
      <c r="H1774" s="68"/>
      <c r="I1774" s="197" t="s">
        <v>5752</v>
      </c>
      <c r="J1774" s="68"/>
      <c r="K1774" s="68"/>
      <c r="L1774" s="68"/>
      <c r="M1774" s="68"/>
      <c r="N1774" s="348"/>
      <c r="O1774" s="348"/>
      <c r="P1774" s="214">
        <v>0</v>
      </c>
      <c r="Q1774" s="214">
        <v>2500</v>
      </c>
      <c r="R1774" s="68" t="s">
        <v>1479</v>
      </c>
      <c r="S1774" s="349"/>
      <c r="T1774" s="272"/>
    </row>
    <row r="1775" spans="1:20" ht="51">
      <c r="A1775" s="191">
        <v>522</v>
      </c>
      <c r="B1775" s="68"/>
      <c r="C1775" s="212" t="s">
        <v>163</v>
      </c>
      <c r="D1775" s="213">
        <v>45791</v>
      </c>
      <c r="E1775" s="191" t="s">
        <v>4540</v>
      </c>
      <c r="F1775" s="191" t="s">
        <v>3</v>
      </c>
      <c r="G1775" s="191">
        <v>2286000</v>
      </c>
      <c r="H1775" s="68"/>
      <c r="I1775" s="197" t="s">
        <v>3893</v>
      </c>
      <c r="J1775" s="68"/>
      <c r="K1775" s="68"/>
      <c r="L1775" s="68"/>
      <c r="M1775" s="68"/>
      <c r="N1775" s="348"/>
      <c r="O1775" s="348"/>
      <c r="P1775" s="214">
        <v>0</v>
      </c>
      <c r="Q1775" s="214">
        <v>93.33</v>
      </c>
      <c r="R1775" s="68" t="s">
        <v>1479</v>
      </c>
      <c r="S1775" s="349"/>
      <c r="T1775" s="272"/>
    </row>
    <row r="1776" spans="1:20" ht="51">
      <c r="A1776" s="191">
        <v>522</v>
      </c>
      <c r="B1776" s="68"/>
      <c r="C1776" s="212" t="s">
        <v>163</v>
      </c>
      <c r="D1776" s="213">
        <v>45791</v>
      </c>
      <c r="E1776" s="191" t="s">
        <v>4541</v>
      </c>
      <c r="F1776" s="191" t="s">
        <v>3</v>
      </c>
      <c r="G1776" s="191">
        <v>2286002</v>
      </c>
      <c r="H1776" s="68"/>
      <c r="I1776" s="197" t="s">
        <v>5753</v>
      </c>
      <c r="J1776" s="68"/>
      <c r="K1776" s="68"/>
      <c r="L1776" s="68"/>
      <c r="M1776" s="68"/>
      <c r="N1776" s="348"/>
      <c r="O1776" s="348"/>
      <c r="P1776" s="214">
        <v>0</v>
      </c>
      <c r="Q1776" s="214">
        <v>300</v>
      </c>
      <c r="R1776" s="68" t="s">
        <v>1479</v>
      </c>
      <c r="S1776" s="349"/>
      <c r="T1776" s="272"/>
    </row>
    <row r="1777" spans="1:20" ht="51">
      <c r="A1777" s="191">
        <v>522</v>
      </c>
      <c r="B1777" s="68"/>
      <c r="C1777" s="212" t="s">
        <v>163</v>
      </c>
      <c r="D1777" s="213">
        <v>45791</v>
      </c>
      <c r="E1777" s="191" t="s">
        <v>4542</v>
      </c>
      <c r="F1777" s="191" t="s">
        <v>3</v>
      </c>
      <c r="G1777" s="191">
        <v>2286005</v>
      </c>
      <c r="H1777" s="68"/>
      <c r="I1777" s="197" t="s">
        <v>5754</v>
      </c>
      <c r="J1777" s="68"/>
      <c r="K1777" s="68"/>
      <c r="L1777" s="68"/>
      <c r="M1777" s="68"/>
      <c r="N1777" s="348"/>
      <c r="O1777" s="348"/>
      <c r="P1777" s="214">
        <v>0</v>
      </c>
      <c r="Q1777" s="214">
        <v>300</v>
      </c>
      <c r="R1777" s="68" t="s">
        <v>1479</v>
      </c>
      <c r="S1777" s="349"/>
      <c r="T1777" s="272"/>
    </row>
    <row r="1778" spans="1:20" ht="51">
      <c r="A1778" s="191">
        <v>522</v>
      </c>
      <c r="B1778" s="68"/>
      <c r="C1778" s="212" t="s">
        <v>163</v>
      </c>
      <c r="D1778" s="213">
        <v>45791</v>
      </c>
      <c r="E1778" s="191" t="s">
        <v>4543</v>
      </c>
      <c r="F1778" s="191" t="s">
        <v>3</v>
      </c>
      <c r="G1778" s="191">
        <v>2286007</v>
      </c>
      <c r="H1778" s="68"/>
      <c r="I1778" s="197" t="s">
        <v>5755</v>
      </c>
      <c r="J1778" s="68"/>
      <c r="K1778" s="68"/>
      <c r="L1778" s="68"/>
      <c r="M1778" s="68"/>
      <c r="N1778" s="348"/>
      <c r="O1778" s="348"/>
      <c r="P1778" s="214">
        <v>0</v>
      </c>
      <c r="Q1778" s="214">
        <v>113</v>
      </c>
      <c r="R1778" s="68" t="s">
        <v>1479</v>
      </c>
      <c r="S1778" s="349"/>
      <c r="T1778" s="272"/>
    </row>
    <row r="1779" spans="1:20" ht="51">
      <c r="A1779" s="191" t="s">
        <v>550</v>
      </c>
      <c r="B1779" s="68"/>
      <c r="C1779" s="212" t="s">
        <v>589</v>
      </c>
      <c r="D1779" s="213">
        <v>45791</v>
      </c>
      <c r="E1779" s="191" t="s">
        <v>4544</v>
      </c>
      <c r="F1779" s="191" t="s">
        <v>3</v>
      </c>
      <c r="G1779" s="191">
        <v>2286017</v>
      </c>
      <c r="H1779" s="68"/>
      <c r="I1779" s="197" t="s">
        <v>3669</v>
      </c>
      <c r="J1779" s="68"/>
      <c r="K1779" s="68"/>
      <c r="L1779" s="68"/>
      <c r="M1779" s="68"/>
      <c r="N1779" s="348"/>
      <c r="O1779" s="348"/>
      <c r="P1779" s="214">
        <v>0</v>
      </c>
      <c r="Q1779" s="214">
        <v>700</v>
      </c>
      <c r="R1779" s="68" t="s">
        <v>1479</v>
      </c>
      <c r="S1779" s="349"/>
      <c r="T1779" s="272"/>
    </row>
    <row r="1780" spans="1:20" ht="51">
      <c r="A1780" s="191">
        <v>283</v>
      </c>
      <c r="B1780" s="68"/>
      <c r="C1780" s="212" t="s">
        <v>115</v>
      </c>
      <c r="D1780" s="213">
        <v>45791</v>
      </c>
      <c r="E1780" s="191" t="s">
        <v>4545</v>
      </c>
      <c r="F1780" s="191" t="s">
        <v>3</v>
      </c>
      <c r="G1780" s="191">
        <v>2286030</v>
      </c>
      <c r="H1780" s="68"/>
      <c r="I1780" s="197" t="s">
        <v>5756</v>
      </c>
      <c r="J1780" s="68"/>
      <c r="K1780" s="68"/>
      <c r="L1780" s="68"/>
      <c r="M1780" s="68"/>
      <c r="N1780" s="348"/>
      <c r="O1780" s="348"/>
      <c r="P1780" s="214">
        <v>0</v>
      </c>
      <c r="Q1780" s="214">
        <v>188.65</v>
      </c>
      <c r="R1780" s="68" t="s">
        <v>1479</v>
      </c>
      <c r="S1780" s="349"/>
      <c r="T1780" s="272"/>
    </row>
    <row r="1781" spans="1:20" ht="38.25">
      <c r="A1781" s="191" t="s">
        <v>550</v>
      </c>
      <c r="B1781" s="68"/>
      <c r="C1781" s="212" t="s">
        <v>589</v>
      </c>
      <c r="D1781" s="213">
        <v>45791</v>
      </c>
      <c r="E1781" s="191" t="s">
        <v>4546</v>
      </c>
      <c r="F1781" s="191" t="s">
        <v>3</v>
      </c>
      <c r="G1781" s="191">
        <v>2286039</v>
      </c>
      <c r="H1781" s="68"/>
      <c r="I1781" s="197" t="s">
        <v>5757</v>
      </c>
      <c r="J1781" s="68"/>
      <c r="K1781" s="68"/>
      <c r="L1781" s="68"/>
      <c r="M1781" s="68"/>
      <c r="N1781" s="348"/>
      <c r="O1781" s="348"/>
      <c r="P1781" s="214">
        <v>0</v>
      </c>
      <c r="Q1781" s="214">
        <v>1600</v>
      </c>
      <c r="R1781" s="68" t="s">
        <v>1479</v>
      </c>
      <c r="S1781" s="349"/>
      <c r="T1781" s="272"/>
    </row>
    <row r="1782" spans="1:20" ht="51">
      <c r="A1782" s="191">
        <v>251</v>
      </c>
      <c r="B1782" s="68"/>
      <c r="C1782" s="212" t="s">
        <v>103</v>
      </c>
      <c r="D1782" s="213">
        <v>45791</v>
      </c>
      <c r="E1782" s="191" t="s">
        <v>4547</v>
      </c>
      <c r="F1782" s="191" t="s">
        <v>3</v>
      </c>
      <c r="G1782" s="191">
        <v>2286053</v>
      </c>
      <c r="H1782" s="68"/>
      <c r="I1782" s="197" t="s">
        <v>5758</v>
      </c>
      <c r="J1782" s="68"/>
      <c r="K1782" s="68"/>
      <c r="L1782" s="68"/>
      <c r="M1782" s="68"/>
      <c r="N1782" s="348"/>
      <c r="O1782" s="348"/>
      <c r="P1782" s="214">
        <v>0</v>
      </c>
      <c r="Q1782" s="214">
        <v>5250</v>
      </c>
      <c r="R1782" s="68" t="s">
        <v>1479</v>
      </c>
      <c r="S1782" s="349"/>
      <c r="T1782" s="272"/>
    </row>
    <row r="1783" spans="1:20" ht="63.75">
      <c r="A1783" s="191" t="s">
        <v>550</v>
      </c>
      <c r="B1783" s="68"/>
      <c r="C1783" s="212" t="s">
        <v>589</v>
      </c>
      <c r="D1783" s="213">
        <v>45791</v>
      </c>
      <c r="E1783" s="191" t="s">
        <v>4548</v>
      </c>
      <c r="F1783" s="191" t="s">
        <v>3</v>
      </c>
      <c r="G1783" s="191">
        <v>2286068</v>
      </c>
      <c r="H1783" s="68"/>
      <c r="I1783" s="197" t="s">
        <v>5759</v>
      </c>
      <c r="J1783" s="68"/>
      <c r="K1783" s="68"/>
      <c r="L1783" s="68"/>
      <c r="M1783" s="68"/>
      <c r="N1783" s="348"/>
      <c r="O1783" s="348"/>
      <c r="P1783" s="214">
        <v>0</v>
      </c>
      <c r="Q1783" s="214">
        <v>2106.3200000000002</v>
      </c>
      <c r="R1783" s="68" t="s">
        <v>2328</v>
      </c>
      <c r="S1783" s="349"/>
      <c r="T1783" s="272"/>
    </row>
    <row r="1784" spans="1:20" ht="51">
      <c r="A1784" s="191" t="s">
        <v>550</v>
      </c>
      <c r="B1784" s="68"/>
      <c r="C1784" s="212" t="s">
        <v>589</v>
      </c>
      <c r="D1784" s="213">
        <v>45791</v>
      </c>
      <c r="E1784" s="191" t="s">
        <v>4549</v>
      </c>
      <c r="F1784" s="191" t="s">
        <v>3</v>
      </c>
      <c r="G1784" s="191">
        <v>2286069</v>
      </c>
      <c r="H1784" s="68"/>
      <c r="I1784" s="197" t="s">
        <v>5760</v>
      </c>
      <c r="J1784" s="68"/>
      <c r="K1784" s="68"/>
      <c r="L1784" s="68"/>
      <c r="M1784" s="68"/>
      <c r="N1784" s="348"/>
      <c r="O1784" s="348"/>
      <c r="P1784" s="214">
        <v>0</v>
      </c>
      <c r="Q1784" s="214">
        <v>56</v>
      </c>
      <c r="R1784" s="68" t="s">
        <v>1479</v>
      </c>
      <c r="S1784" s="349"/>
      <c r="T1784" s="272"/>
    </row>
    <row r="1785" spans="1:20" ht="51">
      <c r="A1785" s="191">
        <v>16</v>
      </c>
      <c r="B1785" s="68"/>
      <c r="C1785" s="212" t="s">
        <v>40</v>
      </c>
      <c r="D1785" s="213">
        <v>45791</v>
      </c>
      <c r="E1785" s="191" t="s">
        <v>4550</v>
      </c>
      <c r="F1785" s="191" t="s">
        <v>3</v>
      </c>
      <c r="G1785" s="191">
        <v>2286122</v>
      </c>
      <c r="H1785" s="68"/>
      <c r="I1785" s="197" t="s">
        <v>5761</v>
      </c>
      <c r="J1785" s="68"/>
      <c r="K1785" s="68"/>
      <c r="L1785" s="68"/>
      <c r="M1785" s="68"/>
      <c r="N1785" s="348"/>
      <c r="O1785" s="348"/>
      <c r="P1785" s="214">
        <v>0</v>
      </c>
      <c r="Q1785" s="214">
        <v>2500</v>
      </c>
      <c r="R1785" s="68" t="s">
        <v>1479</v>
      </c>
      <c r="S1785" s="349"/>
      <c r="T1785" s="272"/>
    </row>
    <row r="1786" spans="1:20" ht="51">
      <c r="A1786" s="191">
        <v>291</v>
      </c>
      <c r="B1786" s="68"/>
      <c r="C1786" s="212" t="s">
        <v>119</v>
      </c>
      <c r="D1786" s="213">
        <v>45791</v>
      </c>
      <c r="E1786" s="191" t="s">
        <v>4551</v>
      </c>
      <c r="F1786" s="191" t="s">
        <v>3</v>
      </c>
      <c r="G1786" s="191">
        <v>2286143</v>
      </c>
      <c r="H1786" s="68"/>
      <c r="I1786" s="197" t="s">
        <v>5762</v>
      </c>
      <c r="J1786" s="68"/>
      <c r="K1786" s="68"/>
      <c r="L1786" s="68"/>
      <c r="M1786" s="68"/>
      <c r="N1786" s="348"/>
      <c r="O1786" s="348"/>
      <c r="P1786" s="214">
        <v>0</v>
      </c>
      <c r="Q1786" s="214">
        <v>7701.36</v>
      </c>
      <c r="R1786" s="68" t="s">
        <v>1479</v>
      </c>
      <c r="S1786" s="349"/>
      <c r="T1786" s="272"/>
    </row>
    <row r="1787" spans="1:20" ht="38.25">
      <c r="A1787" s="191">
        <v>16</v>
      </c>
      <c r="B1787" s="68"/>
      <c r="C1787" s="212" t="s">
        <v>40</v>
      </c>
      <c r="D1787" s="213">
        <v>45791</v>
      </c>
      <c r="E1787" s="191" t="s">
        <v>4552</v>
      </c>
      <c r="F1787" s="191" t="s">
        <v>3</v>
      </c>
      <c r="G1787" s="191">
        <v>2286147</v>
      </c>
      <c r="H1787" s="68"/>
      <c r="I1787" s="197" t="s">
        <v>5763</v>
      </c>
      <c r="J1787" s="68"/>
      <c r="K1787" s="68"/>
      <c r="L1787" s="68"/>
      <c r="M1787" s="68"/>
      <c r="N1787" s="348"/>
      <c r="O1787" s="348"/>
      <c r="P1787" s="214">
        <v>0</v>
      </c>
      <c r="Q1787" s="214">
        <v>150</v>
      </c>
      <c r="R1787" s="68" t="s">
        <v>1479</v>
      </c>
      <c r="S1787" s="349"/>
      <c r="T1787" s="272"/>
    </row>
    <row r="1788" spans="1:20" ht="51">
      <c r="A1788" s="191">
        <v>35</v>
      </c>
      <c r="B1788" s="68"/>
      <c r="C1788" s="212" t="s">
        <v>43</v>
      </c>
      <c r="D1788" s="213">
        <v>45791</v>
      </c>
      <c r="E1788" s="191" t="s">
        <v>4553</v>
      </c>
      <c r="F1788" s="191" t="s">
        <v>3</v>
      </c>
      <c r="G1788" s="191">
        <v>2286153</v>
      </c>
      <c r="H1788" s="68"/>
      <c r="I1788" s="197" t="s">
        <v>5764</v>
      </c>
      <c r="J1788" s="68"/>
      <c r="K1788" s="68"/>
      <c r="L1788" s="68"/>
      <c r="M1788" s="68"/>
      <c r="N1788" s="348"/>
      <c r="O1788" s="348"/>
      <c r="P1788" s="214">
        <v>0</v>
      </c>
      <c r="Q1788" s="214">
        <v>112.04</v>
      </c>
      <c r="R1788" s="68" t="s">
        <v>1479</v>
      </c>
      <c r="S1788" s="349"/>
      <c r="T1788" s="272"/>
    </row>
    <row r="1789" spans="1:20" ht="51">
      <c r="A1789" s="191">
        <v>86</v>
      </c>
      <c r="B1789" s="68"/>
      <c r="C1789" s="212" t="s">
        <v>50</v>
      </c>
      <c r="D1789" s="213">
        <v>45791</v>
      </c>
      <c r="E1789" s="191" t="s">
        <v>4554</v>
      </c>
      <c r="F1789" s="191" t="s">
        <v>3</v>
      </c>
      <c r="G1789" s="191">
        <v>2286157</v>
      </c>
      <c r="H1789" s="68"/>
      <c r="I1789" s="197" t="s">
        <v>5765</v>
      </c>
      <c r="J1789" s="68"/>
      <c r="K1789" s="68"/>
      <c r="L1789" s="68"/>
      <c r="M1789" s="68"/>
      <c r="N1789" s="348"/>
      <c r="O1789" s="348"/>
      <c r="P1789" s="214">
        <v>0</v>
      </c>
      <c r="Q1789" s="214">
        <v>42882</v>
      </c>
      <c r="R1789" s="68" t="s">
        <v>1479</v>
      </c>
      <c r="S1789" s="349"/>
      <c r="T1789" s="272"/>
    </row>
    <row r="1790" spans="1:20" ht="51">
      <c r="A1790" s="191">
        <v>292</v>
      </c>
      <c r="B1790" s="68"/>
      <c r="C1790" s="212" t="s">
        <v>120</v>
      </c>
      <c r="D1790" s="213">
        <v>45791</v>
      </c>
      <c r="E1790" s="191" t="s">
        <v>4555</v>
      </c>
      <c r="F1790" s="191" t="s">
        <v>3</v>
      </c>
      <c r="G1790" s="191">
        <v>2286160</v>
      </c>
      <c r="H1790" s="68"/>
      <c r="I1790" s="197" t="s">
        <v>5766</v>
      </c>
      <c r="J1790" s="68"/>
      <c r="K1790" s="68"/>
      <c r="L1790" s="68"/>
      <c r="M1790" s="68"/>
      <c r="N1790" s="348"/>
      <c r="O1790" s="348"/>
      <c r="P1790" s="214">
        <v>0</v>
      </c>
      <c r="Q1790" s="214">
        <v>280</v>
      </c>
      <c r="R1790" s="68" t="s">
        <v>1479</v>
      </c>
      <c r="S1790" s="349"/>
      <c r="T1790" s="272"/>
    </row>
    <row r="1791" spans="1:20" ht="51">
      <c r="A1791" s="191">
        <v>383</v>
      </c>
      <c r="B1791" s="68"/>
      <c r="C1791" s="212" t="s">
        <v>1242</v>
      </c>
      <c r="D1791" s="213">
        <v>45791</v>
      </c>
      <c r="E1791" s="191" t="s">
        <v>4556</v>
      </c>
      <c r="F1791" s="191" t="s">
        <v>3</v>
      </c>
      <c r="G1791" s="191">
        <v>2286193</v>
      </c>
      <c r="H1791" s="68"/>
      <c r="I1791" s="197" t="s">
        <v>5767</v>
      </c>
      <c r="J1791" s="68"/>
      <c r="K1791" s="68"/>
      <c r="L1791" s="68"/>
      <c r="M1791" s="68"/>
      <c r="N1791" s="348"/>
      <c r="O1791" s="348"/>
      <c r="P1791" s="214">
        <v>0</v>
      </c>
      <c r="Q1791" s="214">
        <v>1089.03</v>
      </c>
      <c r="R1791" s="68" t="s">
        <v>1479</v>
      </c>
      <c r="S1791" s="349"/>
      <c r="T1791" s="272"/>
    </row>
    <row r="1792" spans="1:20" ht="51">
      <c r="A1792" s="191">
        <v>660</v>
      </c>
      <c r="B1792" s="68"/>
      <c r="C1792" s="212" t="s">
        <v>176</v>
      </c>
      <c r="D1792" s="213">
        <v>45791</v>
      </c>
      <c r="E1792" s="191" t="s">
        <v>4557</v>
      </c>
      <c r="F1792" s="191" t="s">
        <v>3</v>
      </c>
      <c r="G1792" s="191">
        <v>2286201</v>
      </c>
      <c r="H1792" s="68"/>
      <c r="I1792" s="197" t="s">
        <v>5768</v>
      </c>
      <c r="J1792" s="68"/>
      <c r="K1792" s="68"/>
      <c r="L1792" s="68"/>
      <c r="M1792" s="68"/>
      <c r="N1792" s="348"/>
      <c r="O1792" s="348"/>
      <c r="P1792" s="214">
        <v>0</v>
      </c>
      <c r="Q1792" s="214">
        <v>100</v>
      </c>
      <c r="R1792" s="68" t="s">
        <v>1479</v>
      </c>
      <c r="S1792" s="349"/>
      <c r="T1792" s="272"/>
    </row>
    <row r="1793" spans="1:20" ht="51">
      <c r="A1793" s="191" t="s">
        <v>550</v>
      </c>
      <c r="B1793" s="68"/>
      <c r="C1793" s="212" t="s">
        <v>589</v>
      </c>
      <c r="D1793" s="213">
        <v>45791</v>
      </c>
      <c r="E1793" s="191" t="s">
        <v>4558</v>
      </c>
      <c r="F1793" s="191" t="s">
        <v>3</v>
      </c>
      <c r="G1793" s="191">
        <v>2286202</v>
      </c>
      <c r="H1793" s="68"/>
      <c r="I1793" s="197" t="s">
        <v>5769</v>
      </c>
      <c r="J1793" s="68"/>
      <c r="K1793" s="68"/>
      <c r="L1793" s="68"/>
      <c r="M1793" s="68"/>
      <c r="N1793" s="348"/>
      <c r="O1793" s="348"/>
      <c r="P1793" s="214">
        <v>0</v>
      </c>
      <c r="Q1793" s="214">
        <v>100</v>
      </c>
      <c r="R1793" s="68" t="s">
        <v>1479</v>
      </c>
      <c r="S1793" s="349"/>
      <c r="T1793" s="272"/>
    </row>
    <row r="1794" spans="1:20" ht="51">
      <c r="A1794" s="191" t="s">
        <v>544</v>
      </c>
      <c r="B1794" s="68"/>
      <c r="C1794" s="212" t="s">
        <v>679</v>
      </c>
      <c r="D1794" s="213">
        <v>45791</v>
      </c>
      <c r="E1794" s="191" t="s">
        <v>4559</v>
      </c>
      <c r="F1794" s="191" t="s">
        <v>3</v>
      </c>
      <c r="G1794" s="191">
        <v>2286203</v>
      </c>
      <c r="H1794" s="68"/>
      <c r="I1794" s="197" t="s">
        <v>5770</v>
      </c>
      <c r="J1794" s="68"/>
      <c r="K1794" s="68"/>
      <c r="L1794" s="68"/>
      <c r="M1794" s="68"/>
      <c r="N1794" s="348"/>
      <c r="O1794" s="348"/>
      <c r="P1794" s="214">
        <v>0</v>
      </c>
      <c r="Q1794" s="214">
        <v>100</v>
      </c>
      <c r="R1794" s="68" t="s">
        <v>1479</v>
      </c>
      <c r="S1794" s="349"/>
      <c r="T1794" s="272"/>
    </row>
    <row r="1795" spans="1:20" ht="76.5">
      <c r="A1795" s="191">
        <v>134</v>
      </c>
      <c r="B1795" s="68"/>
      <c r="C1795" s="212" t="s">
        <v>61</v>
      </c>
      <c r="D1795" s="213">
        <v>45791</v>
      </c>
      <c r="E1795" s="191" t="s">
        <v>4560</v>
      </c>
      <c r="F1795" s="191" t="s">
        <v>3</v>
      </c>
      <c r="G1795" s="191">
        <v>2285987</v>
      </c>
      <c r="H1795" s="68"/>
      <c r="I1795" s="197" t="s">
        <v>5771</v>
      </c>
      <c r="J1795" s="68"/>
      <c r="K1795" s="68"/>
      <c r="L1795" s="68"/>
      <c r="M1795" s="68"/>
      <c r="N1795" s="348"/>
      <c r="O1795" s="348"/>
      <c r="P1795" s="214">
        <v>0</v>
      </c>
      <c r="Q1795" s="214">
        <v>5820.61</v>
      </c>
      <c r="R1795" s="68" t="s">
        <v>1479</v>
      </c>
      <c r="S1795" s="349"/>
      <c r="T1795" s="272"/>
    </row>
    <row r="1796" spans="1:20" ht="76.5">
      <c r="A1796" s="191">
        <v>70</v>
      </c>
      <c r="B1796" s="68"/>
      <c r="C1796" s="212" t="s">
        <v>47</v>
      </c>
      <c r="D1796" s="213">
        <v>45791</v>
      </c>
      <c r="E1796" s="191" t="s">
        <v>4560</v>
      </c>
      <c r="F1796" s="191" t="s">
        <v>3</v>
      </c>
      <c r="G1796" s="191">
        <v>2285987</v>
      </c>
      <c r="H1796" s="68"/>
      <c r="I1796" s="197" t="s">
        <v>5771</v>
      </c>
      <c r="J1796" s="68"/>
      <c r="K1796" s="68"/>
      <c r="L1796" s="68"/>
      <c r="M1796" s="68"/>
      <c r="N1796" s="348"/>
      <c r="O1796" s="348"/>
      <c r="P1796" s="214">
        <v>0</v>
      </c>
      <c r="Q1796" s="214">
        <v>23155.29</v>
      </c>
      <c r="R1796" s="68" t="s">
        <v>1479</v>
      </c>
      <c r="S1796" s="349"/>
      <c r="T1796" s="272"/>
    </row>
    <row r="1797" spans="1:20" ht="76.5">
      <c r="A1797" s="191">
        <v>35</v>
      </c>
      <c r="B1797" s="68"/>
      <c r="C1797" s="212" t="s">
        <v>43</v>
      </c>
      <c r="D1797" s="213">
        <v>45791</v>
      </c>
      <c r="E1797" s="191" t="s">
        <v>4560</v>
      </c>
      <c r="F1797" s="191" t="s">
        <v>3</v>
      </c>
      <c r="G1797" s="191">
        <v>2285987</v>
      </c>
      <c r="H1797" s="68"/>
      <c r="I1797" s="197" t="s">
        <v>5771</v>
      </c>
      <c r="J1797" s="68"/>
      <c r="K1797" s="68"/>
      <c r="L1797" s="68"/>
      <c r="M1797" s="68"/>
      <c r="N1797" s="348"/>
      <c r="O1797" s="348"/>
      <c r="P1797" s="214">
        <v>0</v>
      </c>
      <c r="Q1797" s="214">
        <v>9033.74</v>
      </c>
      <c r="R1797" s="68" t="s">
        <v>1479</v>
      </c>
      <c r="S1797" s="349"/>
      <c r="T1797" s="272"/>
    </row>
    <row r="1798" spans="1:20" ht="76.5">
      <c r="A1798" s="191">
        <v>25</v>
      </c>
      <c r="B1798" s="68"/>
      <c r="C1798" s="212" t="s">
        <v>42</v>
      </c>
      <c r="D1798" s="213">
        <v>45791</v>
      </c>
      <c r="E1798" s="191" t="s">
        <v>4560</v>
      </c>
      <c r="F1798" s="191" t="s">
        <v>3</v>
      </c>
      <c r="G1798" s="191">
        <v>2285987</v>
      </c>
      <c r="H1798" s="68"/>
      <c r="I1798" s="197" t="s">
        <v>5771</v>
      </c>
      <c r="J1798" s="68"/>
      <c r="K1798" s="68"/>
      <c r="L1798" s="68"/>
      <c r="M1798" s="68"/>
      <c r="N1798" s="348"/>
      <c r="O1798" s="348"/>
      <c r="P1798" s="214">
        <v>0</v>
      </c>
      <c r="Q1798" s="214">
        <v>702.59</v>
      </c>
      <c r="R1798" s="68" t="s">
        <v>1479</v>
      </c>
      <c r="S1798" s="349"/>
      <c r="T1798" s="272"/>
    </row>
    <row r="1799" spans="1:20" ht="76.5">
      <c r="A1799" s="191">
        <v>287</v>
      </c>
      <c r="B1799" s="68"/>
      <c r="C1799" s="212" t="s">
        <v>116</v>
      </c>
      <c r="D1799" s="213">
        <v>45791</v>
      </c>
      <c r="E1799" s="191" t="s">
        <v>4560</v>
      </c>
      <c r="F1799" s="191" t="s">
        <v>3</v>
      </c>
      <c r="G1799" s="191">
        <v>2285987</v>
      </c>
      <c r="H1799" s="68"/>
      <c r="I1799" s="197" t="s">
        <v>5771</v>
      </c>
      <c r="J1799" s="68"/>
      <c r="K1799" s="68"/>
      <c r="L1799" s="68"/>
      <c r="M1799" s="68"/>
      <c r="N1799" s="348"/>
      <c r="O1799" s="348"/>
      <c r="P1799" s="214">
        <v>0</v>
      </c>
      <c r="Q1799" s="214">
        <v>1898.1</v>
      </c>
      <c r="R1799" s="68" t="s">
        <v>1479</v>
      </c>
      <c r="S1799" s="349"/>
      <c r="T1799" s="272"/>
    </row>
    <row r="1800" spans="1:20" ht="76.5">
      <c r="A1800" s="191">
        <v>30</v>
      </c>
      <c r="B1800" s="68"/>
      <c r="C1800" s="212" t="s">
        <v>638</v>
      </c>
      <c r="D1800" s="213">
        <v>45791</v>
      </c>
      <c r="E1800" s="191" t="s">
        <v>4560</v>
      </c>
      <c r="F1800" s="191" t="s">
        <v>3</v>
      </c>
      <c r="G1800" s="191">
        <v>2285987</v>
      </c>
      <c r="H1800" s="68"/>
      <c r="I1800" s="197" t="s">
        <v>5771</v>
      </c>
      <c r="J1800" s="68"/>
      <c r="K1800" s="68"/>
      <c r="L1800" s="68"/>
      <c r="M1800" s="68"/>
      <c r="N1800" s="348"/>
      <c r="O1800" s="348"/>
      <c r="P1800" s="214">
        <v>0</v>
      </c>
      <c r="Q1800" s="214">
        <v>364.35</v>
      </c>
      <c r="R1800" s="68" t="s">
        <v>1479</v>
      </c>
      <c r="S1800" s="349"/>
      <c r="T1800" s="272"/>
    </row>
    <row r="1801" spans="1:20" ht="76.5">
      <c r="A1801" s="191">
        <v>25</v>
      </c>
      <c r="B1801" s="68"/>
      <c r="C1801" s="212" t="s">
        <v>42</v>
      </c>
      <c r="D1801" s="213">
        <v>45791</v>
      </c>
      <c r="E1801" s="191" t="s">
        <v>4560</v>
      </c>
      <c r="F1801" s="191" t="s">
        <v>3</v>
      </c>
      <c r="G1801" s="191">
        <v>2285987</v>
      </c>
      <c r="H1801" s="68"/>
      <c r="I1801" s="197" t="s">
        <v>5771</v>
      </c>
      <c r="J1801" s="68"/>
      <c r="K1801" s="68"/>
      <c r="L1801" s="68"/>
      <c r="M1801" s="68"/>
      <c r="N1801" s="348"/>
      <c r="O1801" s="348"/>
      <c r="P1801" s="214">
        <v>0</v>
      </c>
      <c r="Q1801" s="214">
        <v>39706.550000000003</v>
      </c>
      <c r="R1801" s="68" t="s">
        <v>1479</v>
      </c>
      <c r="S1801" s="349"/>
      <c r="T1801" s="272"/>
    </row>
    <row r="1802" spans="1:20" ht="76.5">
      <c r="A1802" s="191">
        <v>86</v>
      </c>
      <c r="B1802" s="68"/>
      <c r="C1802" s="212" t="s">
        <v>50</v>
      </c>
      <c r="D1802" s="213">
        <v>45791</v>
      </c>
      <c r="E1802" s="191" t="s">
        <v>4560</v>
      </c>
      <c r="F1802" s="191" t="s">
        <v>3</v>
      </c>
      <c r="G1802" s="191">
        <v>2285987</v>
      </c>
      <c r="H1802" s="68"/>
      <c r="I1802" s="197" t="s">
        <v>5771</v>
      </c>
      <c r="J1802" s="68"/>
      <c r="K1802" s="68"/>
      <c r="L1802" s="68"/>
      <c r="M1802" s="68"/>
      <c r="N1802" s="348"/>
      <c r="O1802" s="348"/>
      <c r="P1802" s="214">
        <v>0</v>
      </c>
      <c r="Q1802" s="214">
        <v>5706.54</v>
      </c>
      <c r="R1802" s="68" t="s">
        <v>1479</v>
      </c>
      <c r="S1802" s="349"/>
      <c r="T1802" s="272"/>
    </row>
    <row r="1803" spans="1:20" ht="76.5">
      <c r="A1803" s="191">
        <v>15</v>
      </c>
      <c r="B1803" s="68"/>
      <c r="C1803" s="212" t="s">
        <v>39</v>
      </c>
      <c r="D1803" s="213">
        <v>45791</v>
      </c>
      <c r="E1803" s="191" t="s">
        <v>4560</v>
      </c>
      <c r="F1803" s="191" t="s">
        <v>3</v>
      </c>
      <c r="G1803" s="191">
        <v>2285987</v>
      </c>
      <c r="H1803" s="68"/>
      <c r="I1803" s="197" t="s">
        <v>5771</v>
      </c>
      <c r="J1803" s="68"/>
      <c r="K1803" s="68"/>
      <c r="L1803" s="68"/>
      <c r="M1803" s="68"/>
      <c r="N1803" s="348"/>
      <c r="O1803" s="348"/>
      <c r="P1803" s="214">
        <v>0</v>
      </c>
      <c r="Q1803" s="214">
        <v>515086.74</v>
      </c>
      <c r="R1803" s="68" t="s">
        <v>1479</v>
      </c>
      <c r="S1803" s="349"/>
      <c r="T1803" s="272"/>
    </row>
    <row r="1804" spans="1:20" ht="76.5">
      <c r="A1804" s="191">
        <v>210</v>
      </c>
      <c r="B1804" s="68"/>
      <c r="C1804" s="212" t="s">
        <v>89</v>
      </c>
      <c r="D1804" s="213">
        <v>45791</v>
      </c>
      <c r="E1804" s="191" t="s">
        <v>4560</v>
      </c>
      <c r="F1804" s="191" t="s">
        <v>3</v>
      </c>
      <c r="G1804" s="191">
        <v>2285987</v>
      </c>
      <c r="H1804" s="68"/>
      <c r="I1804" s="197" t="s">
        <v>5771</v>
      </c>
      <c r="J1804" s="68"/>
      <c r="K1804" s="68"/>
      <c r="L1804" s="68"/>
      <c r="M1804" s="68"/>
      <c r="N1804" s="348"/>
      <c r="O1804" s="348"/>
      <c r="P1804" s="214">
        <v>0</v>
      </c>
      <c r="Q1804" s="214">
        <v>947.12</v>
      </c>
      <c r="R1804" s="68" t="s">
        <v>1479</v>
      </c>
      <c r="S1804" s="349"/>
      <c r="T1804" s="272"/>
    </row>
    <row r="1805" spans="1:20" ht="76.5">
      <c r="A1805" s="191">
        <v>35</v>
      </c>
      <c r="B1805" s="68"/>
      <c r="C1805" s="212" t="s">
        <v>43</v>
      </c>
      <c r="D1805" s="213">
        <v>45791</v>
      </c>
      <c r="E1805" s="191" t="s">
        <v>4560</v>
      </c>
      <c r="F1805" s="191" t="s">
        <v>3</v>
      </c>
      <c r="G1805" s="191">
        <v>2285987</v>
      </c>
      <c r="H1805" s="68"/>
      <c r="I1805" s="197" t="s">
        <v>5771</v>
      </c>
      <c r="J1805" s="68"/>
      <c r="K1805" s="68"/>
      <c r="L1805" s="68"/>
      <c r="M1805" s="68"/>
      <c r="N1805" s="348"/>
      <c r="O1805" s="348"/>
      <c r="P1805" s="214">
        <v>0</v>
      </c>
      <c r="Q1805" s="214">
        <v>6463.51</v>
      </c>
      <c r="R1805" s="68" t="s">
        <v>1479</v>
      </c>
      <c r="S1805" s="349"/>
      <c r="T1805" s="272"/>
    </row>
    <row r="1806" spans="1:20" ht="76.5">
      <c r="A1806" s="191">
        <v>190</v>
      </c>
      <c r="B1806" s="68"/>
      <c r="C1806" s="212" t="s">
        <v>82</v>
      </c>
      <c r="D1806" s="213">
        <v>45791</v>
      </c>
      <c r="E1806" s="191" t="s">
        <v>4560</v>
      </c>
      <c r="F1806" s="191" t="s">
        <v>3</v>
      </c>
      <c r="G1806" s="191">
        <v>2285987</v>
      </c>
      <c r="H1806" s="68"/>
      <c r="I1806" s="197" t="s">
        <v>5771</v>
      </c>
      <c r="J1806" s="68"/>
      <c r="K1806" s="68"/>
      <c r="L1806" s="68"/>
      <c r="M1806" s="68"/>
      <c r="N1806" s="348"/>
      <c r="O1806" s="348"/>
      <c r="P1806" s="214">
        <v>0</v>
      </c>
      <c r="Q1806" s="214">
        <v>39411.9</v>
      </c>
      <c r="R1806" s="68" t="s">
        <v>1479</v>
      </c>
      <c r="S1806" s="349"/>
      <c r="T1806" s="272"/>
    </row>
    <row r="1807" spans="1:20" ht="76.5">
      <c r="A1807" s="191">
        <v>190</v>
      </c>
      <c r="B1807" s="68"/>
      <c r="C1807" s="212" t="s">
        <v>82</v>
      </c>
      <c r="D1807" s="213">
        <v>45791</v>
      </c>
      <c r="E1807" s="191" t="s">
        <v>4560</v>
      </c>
      <c r="F1807" s="191" t="s">
        <v>3</v>
      </c>
      <c r="G1807" s="191">
        <v>2285987</v>
      </c>
      <c r="H1807" s="68"/>
      <c r="I1807" s="197" t="s">
        <v>5771</v>
      </c>
      <c r="J1807" s="68"/>
      <c r="K1807" s="68"/>
      <c r="L1807" s="68"/>
      <c r="M1807" s="68"/>
      <c r="N1807" s="348"/>
      <c r="O1807" s="348"/>
      <c r="P1807" s="214">
        <v>0</v>
      </c>
      <c r="Q1807" s="214">
        <v>4842.88</v>
      </c>
      <c r="R1807" s="68" t="s">
        <v>1479</v>
      </c>
      <c r="S1807" s="349"/>
      <c r="T1807" s="272"/>
    </row>
    <row r="1808" spans="1:20" ht="76.5">
      <c r="A1808" s="191">
        <v>20</v>
      </c>
      <c r="B1808" s="68"/>
      <c r="C1808" s="212" t="s">
        <v>41</v>
      </c>
      <c r="D1808" s="213">
        <v>45791</v>
      </c>
      <c r="E1808" s="191" t="s">
        <v>4560</v>
      </c>
      <c r="F1808" s="191" t="s">
        <v>3</v>
      </c>
      <c r="G1808" s="191">
        <v>2285987</v>
      </c>
      <c r="H1808" s="68"/>
      <c r="I1808" s="197" t="s">
        <v>5771</v>
      </c>
      <c r="J1808" s="68"/>
      <c r="K1808" s="68"/>
      <c r="L1808" s="68"/>
      <c r="M1808" s="68"/>
      <c r="N1808" s="348"/>
      <c r="O1808" s="348"/>
      <c r="P1808" s="214">
        <v>0</v>
      </c>
      <c r="Q1808" s="214">
        <v>22553.45</v>
      </c>
      <c r="R1808" s="68" t="s">
        <v>1479</v>
      </c>
      <c r="S1808" s="349"/>
      <c r="T1808" s="272"/>
    </row>
    <row r="1809" spans="1:20" ht="76.5">
      <c r="A1809" s="191">
        <v>20</v>
      </c>
      <c r="B1809" s="68"/>
      <c r="C1809" s="212" t="s">
        <v>41</v>
      </c>
      <c r="D1809" s="213">
        <v>45791</v>
      </c>
      <c r="E1809" s="191" t="s">
        <v>4560</v>
      </c>
      <c r="F1809" s="191" t="s">
        <v>3</v>
      </c>
      <c r="G1809" s="191">
        <v>2285987</v>
      </c>
      <c r="H1809" s="68"/>
      <c r="I1809" s="197" t="s">
        <v>5771</v>
      </c>
      <c r="J1809" s="68"/>
      <c r="K1809" s="68"/>
      <c r="L1809" s="68"/>
      <c r="M1809" s="68"/>
      <c r="N1809" s="348"/>
      <c r="O1809" s="348"/>
      <c r="P1809" s="214">
        <v>0</v>
      </c>
      <c r="Q1809" s="214">
        <v>9590.4</v>
      </c>
      <c r="R1809" s="68" t="s">
        <v>1479</v>
      </c>
      <c r="S1809" s="349"/>
      <c r="T1809" s="272"/>
    </row>
    <row r="1810" spans="1:20" ht="76.5">
      <c r="A1810" s="191">
        <v>20</v>
      </c>
      <c r="B1810" s="68"/>
      <c r="C1810" s="212" t="s">
        <v>41</v>
      </c>
      <c r="D1810" s="213">
        <v>45791</v>
      </c>
      <c r="E1810" s="191" t="s">
        <v>4560</v>
      </c>
      <c r="F1810" s="191" t="s">
        <v>3</v>
      </c>
      <c r="G1810" s="191">
        <v>2285987</v>
      </c>
      <c r="H1810" s="68"/>
      <c r="I1810" s="197" t="s">
        <v>5771</v>
      </c>
      <c r="J1810" s="68"/>
      <c r="K1810" s="68"/>
      <c r="L1810" s="68"/>
      <c r="M1810" s="68"/>
      <c r="N1810" s="348"/>
      <c r="O1810" s="348"/>
      <c r="P1810" s="214">
        <v>0</v>
      </c>
      <c r="Q1810" s="214">
        <v>9741.6</v>
      </c>
      <c r="R1810" s="68" t="s">
        <v>1479</v>
      </c>
      <c r="S1810" s="349"/>
      <c r="T1810" s="272"/>
    </row>
    <row r="1811" spans="1:20" ht="76.5">
      <c r="A1811" s="191">
        <v>66</v>
      </c>
      <c r="B1811" s="68"/>
      <c r="C1811" s="212" t="s">
        <v>46</v>
      </c>
      <c r="D1811" s="213">
        <v>45791</v>
      </c>
      <c r="E1811" s="191" t="s">
        <v>4560</v>
      </c>
      <c r="F1811" s="191" t="s">
        <v>3</v>
      </c>
      <c r="G1811" s="191">
        <v>2285987</v>
      </c>
      <c r="H1811" s="68"/>
      <c r="I1811" s="197" t="s">
        <v>5771</v>
      </c>
      <c r="J1811" s="68"/>
      <c r="K1811" s="68"/>
      <c r="L1811" s="68"/>
      <c r="M1811" s="68"/>
      <c r="N1811" s="348"/>
      <c r="O1811" s="348"/>
      <c r="P1811" s="214">
        <v>0</v>
      </c>
      <c r="Q1811" s="214">
        <v>6831.77</v>
      </c>
      <c r="R1811" s="68" t="s">
        <v>1479</v>
      </c>
      <c r="S1811" s="349"/>
      <c r="T1811" s="272"/>
    </row>
    <row r="1812" spans="1:20" ht="76.5">
      <c r="A1812" s="191">
        <v>66</v>
      </c>
      <c r="B1812" s="68"/>
      <c r="C1812" s="212" t="s">
        <v>46</v>
      </c>
      <c r="D1812" s="213">
        <v>45791</v>
      </c>
      <c r="E1812" s="191" t="s">
        <v>4560</v>
      </c>
      <c r="F1812" s="191" t="s">
        <v>3</v>
      </c>
      <c r="G1812" s="191">
        <v>2285987</v>
      </c>
      <c r="H1812" s="68"/>
      <c r="I1812" s="197" t="s">
        <v>5771</v>
      </c>
      <c r="J1812" s="68"/>
      <c r="K1812" s="68"/>
      <c r="L1812" s="68"/>
      <c r="M1812" s="68"/>
      <c r="N1812" s="348"/>
      <c r="O1812" s="348"/>
      <c r="P1812" s="214">
        <v>0</v>
      </c>
      <c r="Q1812" s="214">
        <v>1984.86</v>
      </c>
      <c r="R1812" s="68" t="s">
        <v>1479</v>
      </c>
      <c r="S1812" s="349"/>
      <c r="T1812" s="272"/>
    </row>
    <row r="1813" spans="1:20" ht="76.5">
      <c r="A1813" s="191">
        <v>16</v>
      </c>
      <c r="B1813" s="68"/>
      <c r="C1813" s="212" t="s">
        <v>40</v>
      </c>
      <c r="D1813" s="213">
        <v>45791</v>
      </c>
      <c r="E1813" s="191" t="s">
        <v>4560</v>
      </c>
      <c r="F1813" s="191" t="s">
        <v>3</v>
      </c>
      <c r="G1813" s="191">
        <v>2285987</v>
      </c>
      <c r="H1813" s="68"/>
      <c r="I1813" s="197" t="s">
        <v>5771</v>
      </c>
      <c r="J1813" s="68"/>
      <c r="K1813" s="68"/>
      <c r="L1813" s="68"/>
      <c r="M1813" s="68"/>
      <c r="N1813" s="348"/>
      <c r="O1813" s="348"/>
      <c r="P1813" s="214">
        <v>0</v>
      </c>
      <c r="Q1813" s="214">
        <v>20231.099999999999</v>
      </c>
      <c r="R1813" s="68" t="s">
        <v>1479</v>
      </c>
      <c r="S1813" s="349"/>
      <c r="T1813" s="272"/>
    </row>
    <row r="1814" spans="1:20" ht="76.5">
      <c r="A1814" s="191">
        <v>283</v>
      </c>
      <c r="B1814" s="68"/>
      <c r="C1814" s="212" t="s">
        <v>115</v>
      </c>
      <c r="D1814" s="213">
        <v>45791</v>
      </c>
      <c r="E1814" s="191" t="s">
        <v>4560</v>
      </c>
      <c r="F1814" s="191" t="s">
        <v>3</v>
      </c>
      <c r="G1814" s="191">
        <v>2285987</v>
      </c>
      <c r="H1814" s="68"/>
      <c r="I1814" s="197" t="s">
        <v>5771</v>
      </c>
      <c r="J1814" s="68"/>
      <c r="K1814" s="68"/>
      <c r="L1814" s="68"/>
      <c r="M1814" s="68"/>
      <c r="N1814" s="348"/>
      <c r="O1814" s="348"/>
      <c r="P1814" s="214">
        <v>0</v>
      </c>
      <c r="Q1814" s="214">
        <v>84509.77</v>
      </c>
      <c r="R1814" s="68" t="s">
        <v>1479</v>
      </c>
      <c r="S1814" s="349"/>
      <c r="T1814" s="272"/>
    </row>
    <row r="1815" spans="1:20" ht="76.5">
      <c r="A1815" s="191">
        <v>266</v>
      </c>
      <c r="B1815" s="68"/>
      <c r="C1815" s="212" t="s">
        <v>1264</v>
      </c>
      <c r="D1815" s="213">
        <v>45791</v>
      </c>
      <c r="E1815" s="191" t="s">
        <v>4560</v>
      </c>
      <c r="F1815" s="191" t="s">
        <v>3</v>
      </c>
      <c r="G1815" s="191">
        <v>2285987</v>
      </c>
      <c r="H1815" s="68"/>
      <c r="I1815" s="197" t="s">
        <v>5771</v>
      </c>
      <c r="J1815" s="68"/>
      <c r="K1815" s="68"/>
      <c r="L1815" s="68"/>
      <c r="M1815" s="68"/>
      <c r="N1815" s="348"/>
      <c r="O1815" s="348"/>
      <c r="P1815" s="214">
        <v>0</v>
      </c>
      <c r="Q1815" s="214">
        <v>119157.26</v>
      </c>
      <c r="R1815" s="68" t="s">
        <v>1479</v>
      </c>
      <c r="S1815" s="349"/>
      <c r="T1815" s="272"/>
    </row>
    <row r="1816" spans="1:20" ht="76.5">
      <c r="A1816" s="191">
        <v>6</v>
      </c>
      <c r="B1816" s="68"/>
      <c r="C1816" s="212" t="s">
        <v>37</v>
      </c>
      <c r="D1816" s="213">
        <v>45791</v>
      </c>
      <c r="E1816" s="191" t="s">
        <v>4560</v>
      </c>
      <c r="F1816" s="191" t="s">
        <v>3</v>
      </c>
      <c r="G1816" s="191">
        <v>2285987</v>
      </c>
      <c r="H1816" s="68"/>
      <c r="I1816" s="197" t="s">
        <v>5771</v>
      </c>
      <c r="J1816" s="68"/>
      <c r="K1816" s="68"/>
      <c r="L1816" s="68"/>
      <c r="M1816" s="68"/>
      <c r="N1816" s="348"/>
      <c r="O1816" s="348"/>
      <c r="P1816" s="214">
        <v>0</v>
      </c>
      <c r="Q1816" s="214">
        <v>9010.98</v>
      </c>
      <c r="R1816" s="68" t="s">
        <v>1479</v>
      </c>
      <c r="S1816" s="349"/>
      <c r="T1816" s="272"/>
    </row>
    <row r="1817" spans="1:20" ht="76.5">
      <c r="A1817" s="191">
        <v>660</v>
      </c>
      <c r="B1817" s="68"/>
      <c r="C1817" s="212" t="s">
        <v>176</v>
      </c>
      <c r="D1817" s="213">
        <v>45791</v>
      </c>
      <c r="E1817" s="191" t="s">
        <v>4560</v>
      </c>
      <c r="F1817" s="191" t="s">
        <v>3</v>
      </c>
      <c r="G1817" s="191">
        <v>2285987</v>
      </c>
      <c r="H1817" s="68"/>
      <c r="I1817" s="197" t="s">
        <v>5771</v>
      </c>
      <c r="J1817" s="68"/>
      <c r="K1817" s="68"/>
      <c r="L1817" s="68"/>
      <c r="M1817" s="68"/>
      <c r="N1817" s="348"/>
      <c r="O1817" s="348"/>
      <c r="P1817" s="214">
        <v>0</v>
      </c>
      <c r="Q1817" s="214">
        <v>46924.27</v>
      </c>
      <c r="R1817" s="68" t="s">
        <v>1479</v>
      </c>
      <c r="S1817" s="349"/>
      <c r="T1817" s="272"/>
    </row>
    <row r="1818" spans="1:20" ht="76.5">
      <c r="A1818" s="191">
        <v>20</v>
      </c>
      <c r="B1818" s="68"/>
      <c r="C1818" s="212" t="s">
        <v>41</v>
      </c>
      <c r="D1818" s="213">
        <v>45791</v>
      </c>
      <c r="E1818" s="191" t="s">
        <v>4560</v>
      </c>
      <c r="F1818" s="191" t="s">
        <v>3</v>
      </c>
      <c r="G1818" s="191">
        <v>2285987</v>
      </c>
      <c r="H1818" s="68"/>
      <c r="I1818" s="197" t="s">
        <v>5771</v>
      </c>
      <c r="J1818" s="68"/>
      <c r="K1818" s="68"/>
      <c r="L1818" s="68"/>
      <c r="M1818" s="68"/>
      <c r="N1818" s="348"/>
      <c r="O1818" s="348"/>
      <c r="P1818" s="214">
        <v>0</v>
      </c>
      <c r="Q1818" s="214">
        <v>17813.099999999999</v>
      </c>
      <c r="R1818" s="68" t="s">
        <v>1479</v>
      </c>
      <c r="S1818" s="349"/>
      <c r="T1818" s="272"/>
    </row>
    <row r="1819" spans="1:20" ht="76.5">
      <c r="A1819" s="191">
        <v>15</v>
      </c>
      <c r="B1819" s="68"/>
      <c r="C1819" s="212" t="s">
        <v>39</v>
      </c>
      <c r="D1819" s="213">
        <v>45791</v>
      </c>
      <c r="E1819" s="191" t="s">
        <v>4560</v>
      </c>
      <c r="F1819" s="191" t="s">
        <v>3</v>
      </c>
      <c r="G1819" s="191">
        <v>2285987</v>
      </c>
      <c r="H1819" s="68"/>
      <c r="I1819" s="197" t="s">
        <v>5771</v>
      </c>
      <c r="J1819" s="68"/>
      <c r="K1819" s="68"/>
      <c r="L1819" s="68"/>
      <c r="M1819" s="68"/>
      <c r="N1819" s="348"/>
      <c r="O1819" s="348"/>
      <c r="P1819" s="214">
        <v>0</v>
      </c>
      <c r="Q1819" s="214">
        <v>25149.06</v>
      </c>
      <c r="R1819" s="68" t="s">
        <v>1479</v>
      </c>
      <c r="S1819" s="349"/>
      <c r="T1819" s="272"/>
    </row>
    <row r="1820" spans="1:20" ht="76.5">
      <c r="A1820" s="191">
        <v>681</v>
      </c>
      <c r="B1820" s="68"/>
      <c r="C1820" s="212" t="s">
        <v>180</v>
      </c>
      <c r="D1820" s="213">
        <v>45791</v>
      </c>
      <c r="E1820" s="191" t="s">
        <v>4560</v>
      </c>
      <c r="F1820" s="191" t="s">
        <v>3</v>
      </c>
      <c r="G1820" s="191">
        <v>2285987</v>
      </c>
      <c r="H1820" s="68"/>
      <c r="I1820" s="197" t="s">
        <v>5771</v>
      </c>
      <c r="J1820" s="68"/>
      <c r="K1820" s="68"/>
      <c r="L1820" s="68"/>
      <c r="M1820" s="68"/>
      <c r="N1820" s="348"/>
      <c r="O1820" s="348"/>
      <c r="P1820" s="214">
        <v>0</v>
      </c>
      <c r="Q1820" s="214">
        <v>28320.77</v>
      </c>
      <c r="R1820" s="68" t="s">
        <v>1479</v>
      </c>
      <c r="S1820" s="349"/>
      <c r="T1820" s="272"/>
    </row>
    <row r="1821" spans="1:20" ht="76.5">
      <c r="A1821" s="191">
        <v>129</v>
      </c>
      <c r="B1821" s="68"/>
      <c r="C1821" s="212" t="s">
        <v>57</v>
      </c>
      <c r="D1821" s="213">
        <v>45791</v>
      </c>
      <c r="E1821" s="191" t="s">
        <v>4560</v>
      </c>
      <c r="F1821" s="191" t="s">
        <v>3</v>
      </c>
      <c r="G1821" s="191">
        <v>2285987</v>
      </c>
      <c r="H1821" s="68"/>
      <c r="I1821" s="197" t="s">
        <v>5771</v>
      </c>
      <c r="J1821" s="68"/>
      <c r="K1821" s="68"/>
      <c r="L1821" s="68"/>
      <c r="M1821" s="68"/>
      <c r="N1821" s="348"/>
      <c r="O1821" s="348"/>
      <c r="P1821" s="214">
        <v>0</v>
      </c>
      <c r="Q1821" s="214">
        <v>3128.73</v>
      </c>
      <c r="R1821" s="68" t="s">
        <v>1479</v>
      </c>
      <c r="S1821" s="349"/>
      <c r="T1821" s="272"/>
    </row>
    <row r="1822" spans="1:20" ht="76.5">
      <c r="A1822" s="191">
        <v>670</v>
      </c>
      <c r="B1822" s="68"/>
      <c r="C1822" s="212" t="s">
        <v>178</v>
      </c>
      <c r="D1822" s="213">
        <v>45791</v>
      </c>
      <c r="E1822" s="191" t="s">
        <v>4560</v>
      </c>
      <c r="F1822" s="191" t="s">
        <v>3</v>
      </c>
      <c r="G1822" s="191">
        <v>2285987</v>
      </c>
      <c r="H1822" s="68"/>
      <c r="I1822" s="197" t="s">
        <v>5771</v>
      </c>
      <c r="J1822" s="68"/>
      <c r="K1822" s="68"/>
      <c r="L1822" s="68"/>
      <c r="M1822" s="68"/>
      <c r="N1822" s="348"/>
      <c r="O1822" s="348"/>
      <c r="P1822" s="214">
        <v>0</v>
      </c>
      <c r="Q1822" s="214">
        <v>8935.35</v>
      </c>
      <c r="R1822" s="68" t="s">
        <v>1479</v>
      </c>
      <c r="S1822" s="349"/>
      <c r="T1822" s="272"/>
    </row>
    <row r="1823" spans="1:20" ht="76.5">
      <c r="A1823" s="191">
        <v>47</v>
      </c>
      <c r="B1823" s="68"/>
      <c r="C1823" s="212" t="s">
        <v>45</v>
      </c>
      <c r="D1823" s="213">
        <v>45791</v>
      </c>
      <c r="E1823" s="191" t="s">
        <v>4560</v>
      </c>
      <c r="F1823" s="191" t="s">
        <v>3</v>
      </c>
      <c r="G1823" s="191">
        <v>2285987</v>
      </c>
      <c r="H1823" s="68"/>
      <c r="I1823" s="197" t="s">
        <v>5771</v>
      </c>
      <c r="J1823" s="68"/>
      <c r="K1823" s="68"/>
      <c r="L1823" s="68"/>
      <c r="M1823" s="68"/>
      <c r="N1823" s="348"/>
      <c r="O1823" s="348"/>
      <c r="P1823" s="214">
        <v>0</v>
      </c>
      <c r="Q1823" s="214">
        <v>128.03</v>
      </c>
      <c r="R1823" s="68" t="s">
        <v>1479</v>
      </c>
      <c r="S1823" s="349"/>
      <c r="T1823" s="272"/>
    </row>
    <row r="1824" spans="1:20" ht="76.5">
      <c r="A1824" s="191">
        <v>206</v>
      </c>
      <c r="B1824" s="68"/>
      <c r="C1824" s="212" t="s">
        <v>87</v>
      </c>
      <c r="D1824" s="213">
        <v>45791</v>
      </c>
      <c r="E1824" s="191" t="s">
        <v>4560</v>
      </c>
      <c r="F1824" s="191" t="s">
        <v>3</v>
      </c>
      <c r="G1824" s="191">
        <v>2285987</v>
      </c>
      <c r="H1824" s="68"/>
      <c r="I1824" s="197" t="s">
        <v>5771</v>
      </c>
      <c r="J1824" s="68"/>
      <c r="K1824" s="68"/>
      <c r="L1824" s="68"/>
      <c r="M1824" s="68"/>
      <c r="N1824" s="348"/>
      <c r="O1824" s="348"/>
      <c r="P1824" s="214">
        <v>0</v>
      </c>
      <c r="Q1824" s="214">
        <v>1418.78</v>
      </c>
      <c r="R1824" s="68" t="s">
        <v>1479</v>
      </c>
      <c r="S1824" s="349"/>
      <c r="T1824" s="272"/>
    </row>
    <row r="1825" spans="1:20" ht="76.5">
      <c r="A1825" s="191">
        <v>206</v>
      </c>
      <c r="B1825" s="68"/>
      <c r="C1825" s="212" t="s">
        <v>87</v>
      </c>
      <c r="D1825" s="213">
        <v>45791</v>
      </c>
      <c r="E1825" s="191" t="s">
        <v>4560</v>
      </c>
      <c r="F1825" s="191" t="s">
        <v>3</v>
      </c>
      <c r="G1825" s="191">
        <v>2285987</v>
      </c>
      <c r="H1825" s="68"/>
      <c r="I1825" s="197" t="s">
        <v>5771</v>
      </c>
      <c r="J1825" s="68"/>
      <c r="K1825" s="68"/>
      <c r="L1825" s="68"/>
      <c r="M1825" s="68"/>
      <c r="N1825" s="348"/>
      <c r="O1825" s="348"/>
      <c r="P1825" s="214">
        <v>0</v>
      </c>
      <c r="Q1825" s="214">
        <v>3869.4</v>
      </c>
      <c r="R1825" s="68" t="s">
        <v>1479</v>
      </c>
      <c r="S1825" s="349"/>
      <c r="T1825" s="272"/>
    </row>
    <row r="1826" spans="1:20" ht="76.5">
      <c r="A1826" s="191">
        <v>650</v>
      </c>
      <c r="B1826" s="68"/>
      <c r="C1826" s="212" t="s">
        <v>175</v>
      </c>
      <c r="D1826" s="213">
        <v>45791</v>
      </c>
      <c r="E1826" s="191" t="s">
        <v>4560</v>
      </c>
      <c r="F1826" s="191" t="s">
        <v>3</v>
      </c>
      <c r="G1826" s="191">
        <v>2285987</v>
      </c>
      <c r="H1826" s="68"/>
      <c r="I1826" s="197" t="s">
        <v>5771</v>
      </c>
      <c r="J1826" s="68"/>
      <c r="K1826" s="68"/>
      <c r="L1826" s="68"/>
      <c r="M1826" s="68"/>
      <c r="N1826" s="348"/>
      <c r="O1826" s="348"/>
      <c r="P1826" s="214">
        <v>0</v>
      </c>
      <c r="Q1826" s="214">
        <v>24516.07</v>
      </c>
      <c r="R1826" s="68" t="s">
        <v>1479</v>
      </c>
      <c r="S1826" s="349"/>
      <c r="T1826" s="272"/>
    </row>
    <row r="1827" spans="1:20" ht="76.5">
      <c r="A1827" s="191">
        <v>650</v>
      </c>
      <c r="B1827" s="68"/>
      <c r="C1827" s="212" t="s">
        <v>175</v>
      </c>
      <c r="D1827" s="213">
        <v>45791</v>
      </c>
      <c r="E1827" s="191" t="s">
        <v>4560</v>
      </c>
      <c r="F1827" s="191" t="s">
        <v>3</v>
      </c>
      <c r="G1827" s="191">
        <v>2285987</v>
      </c>
      <c r="H1827" s="68"/>
      <c r="I1827" s="197" t="s">
        <v>5771</v>
      </c>
      <c r="J1827" s="68"/>
      <c r="K1827" s="68"/>
      <c r="L1827" s="68"/>
      <c r="M1827" s="68"/>
      <c r="N1827" s="348"/>
      <c r="O1827" s="348"/>
      <c r="P1827" s="214">
        <v>0</v>
      </c>
      <c r="Q1827" s="214">
        <v>23241.53</v>
      </c>
      <c r="R1827" s="68" t="s">
        <v>1479</v>
      </c>
      <c r="S1827" s="349"/>
      <c r="T1827" s="272"/>
    </row>
    <row r="1828" spans="1:20" ht="76.5">
      <c r="A1828" s="191">
        <v>47</v>
      </c>
      <c r="B1828" s="68"/>
      <c r="C1828" s="212" t="s">
        <v>45</v>
      </c>
      <c r="D1828" s="213">
        <v>45791</v>
      </c>
      <c r="E1828" s="191" t="s">
        <v>4560</v>
      </c>
      <c r="F1828" s="191" t="s">
        <v>3</v>
      </c>
      <c r="G1828" s="191">
        <v>2285987</v>
      </c>
      <c r="H1828" s="68"/>
      <c r="I1828" s="197" t="s">
        <v>5771</v>
      </c>
      <c r="J1828" s="68"/>
      <c r="K1828" s="68"/>
      <c r="L1828" s="68"/>
      <c r="M1828" s="68"/>
      <c r="N1828" s="348"/>
      <c r="O1828" s="348"/>
      <c r="P1828" s="214">
        <v>0</v>
      </c>
      <c r="Q1828" s="214">
        <v>8270.64</v>
      </c>
      <c r="R1828" s="68" t="s">
        <v>1479</v>
      </c>
      <c r="S1828" s="349"/>
      <c r="T1828" s="272"/>
    </row>
    <row r="1829" spans="1:20" ht="51">
      <c r="A1829" s="191">
        <v>290</v>
      </c>
      <c r="B1829" s="68"/>
      <c r="C1829" s="212" t="s">
        <v>118</v>
      </c>
      <c r="D1829" s="213">
        <v>45791</v>
      </c>
      <c r="E1829" s="191" t="s">
        <v>4561</v>
      </c>
      <c r="F1829" s="191" t="s">
        <v>3</v>
      </c>
      <c r="G1829" s="191">
        <v>2286014</v>
      </c>
      <c r="H1829" s="68"/>
      <c r="I1829" s="197" t="s">
        <v>5772</v>
      </c>
      <c r="J1829" s="68"/>
      <c r="K1829" s="68"/>
      <c r="L1829" s="68"/>
      <c r="M1829" s="68"/>
      <c r="N1829" s="348"/>
      <c r="O1829" s="348"/>
      <c r="P1829" s="214">
        <v>0</v>
      </c>
      <c r="Q1829" s="214">
        <v>320</v>
      </c>
      <c r="R1829" s="68" t="s">
        <v>1479</v>
      </c>
      <c r="S1829" s="349"/>
      <c r="T1829" s="272"/>
    </row>
    <row r="1830" spans="1:20" ht="51">
      <c r="A1830" s="191">
        <v>290</v>
      </c>
      <c r="B1830" s="68"/>
      <c r="C1830" s="212" t="s">
        <v>118</v>
      </c>
      <c r="D1830" s="213">
        <v>45791</v>
      </c>
      <c r="E1830" s="191" t="s">
        <v>4562</v>
      </c>
      <c r="F1830" s="191" t="s">
        <v>3</v>
      </c>
      <c r="G1830" s="191">
        <v>2286015</v>
      </c>
      <c r="H1830" s="68"/>
      <c r="I1830" s="197" t="s">
        <v>5773</v>
      </c>
      <c r="J1830" s="68"/>
      <c r="K1830" s="68"/>
      <c r="L1830" s="68"/>
      <c r="M1830" s="68"/>
      <c r="N1830" s="348"/>
      <c r="O1830" s="348"/>
      <c r="P1830" s="214">
        <v>0</v>
      </c>
      <c r="Q1830" s="214">
        <v>18</v>
      </c>
      <c r="R1830" s="68" t="s">
        <v>1479</v>
      </c>
      <c r="S1830" s="349"/>
      <c r="T1830" s="272"/>
    </row>
    <row r="1831" spans="1:20" ht="51">
      <c r="A1831" s="191">
        <v>290</v>
      </c>
      <c r="B1831" s="68"/>
      <c r="C1831" s="212" t="s">
        <v>118</v>
      </c>
      <c r="D1831" s="213">
        <v>45791</v>
      </c>
      <c r="E1831" s="191" t="s">
        <v>4563</v>
      </c>
      <c r="F1831" s="191" t="s">
        <v>3</v>
      </c>
      <c r="G1831" s="191">
        <v>2286018</v>
      </c>
      <c r="H1831" s="68"/>
      <c r="I1831" s="197" t="s">
        <v>5774</v>
      </c>
      <c r="J1831" s="68"/>
      <c r="K1831" s="68"/>
      <c r="L1831" s="68"/>
      <c r="M1831" s="68"/>
      <c r="N1831" s="348"/>
      <c r="O1831" s="348"/>
      <c r="P1831" s="214">
        <v>0</v>
      </c>
      <c r="Q1831" s="214">
        <v>1690</v>
      </c>
      <c r="R1831" s="68" t="s">
        <v>1479</v>
      </c>
      <c r="S1831" s="349"/>
      <c r="T1831" s="272"/>
    </row>
    <row r="1832" spans="1:20" ht="51">
      <c r="A1832" s="191">
        <v>290</v>
      </c>
      <c r="B1832" s="68"/>
      <c r="C1832" s="212" t="s">
        <v>118</v>
      </c>
      <c r="D1832" s="213">
        <v>45791</v>
      </c>
      <c r="E1832" s="191" t="s">
        <v>4564</v>
      </c>
      <c r="F1832" s="191" t="s">
        <v>3</v>
      </c>
      <c r="G1832" s="191">
        <v>2286019</v>
      </c>
      <c r="H1832" s="68"/>
      <c r="I1832" s="197" t="s">
        <v>5775</v>
      </c>
      <c r="J1832" s="68"/>
      <c r="K1832" s="68"/>
      <c r="L1832" s="68"/>
      <c r="M1832" s="68"/>
      <c r="N1832" s="348"/>
      <c r="O1832" s="348"/>
      <c r="P1832" s="214">
        <v>0</v>
      </c>
      <c r="Q1832" s="214">
        <v>446</v>
      </c>
      <c r="R1832" s="68" t="s">
        <v>1479</v>
      </c>
      <c r="S1832" s="349"/>
      <c r="T1832" s="272"/>
    </row>
    <row r="1833" spans="1:20" ht="51">
      <c r="A1833" s="191">
        <v>591</v>
      </c>
      <c r="B1833" s="68"/>
      <c r="C1833" s="212" t="s">
        <v>670</v>
      </c>
      <c r="D1833" s="213">
        <v>45791</v>
      </c>
      <c r="E1833" s="191" t="s">
        <v>4565</v>
      </c>
      <c r="F1833" s="191" t="s">
        <v>3</v>
      </c>
      <c r="G1833" s="191">
        <v>2286036</v>
      </c>
      <c r="H1833" s="68"/>
      <c r="I1833" s="197" t="s">
        <v>5776</v>
      </c>
      <c r="J1833" s="68"/>
      <c r="K1833" s="68"/>
      <c r="L1833" s="68"/>
      <c r="M1833" s="68"/>
      <c r="N1833" s="348"/>
      <c r="O1833" s="348"/>
      <c r="P1833" s="214">
        <v>0</v>
      </c>
      <c r="Q1833" s="214">
        <v>596198.52</v>
      </c>
      <c r="R1833" s="68" t="s">
        <v>1479</v>
      </c>
      <c r="S1833" s="349"/>
      <c r="T1833" s="272"/>
    </row>
    <row r="1834" spans="1:20" ht="51">
      <c r="A1834" s="191">
        <v>591</v>
      </c>
      <c r="B1834" s="68"/>
      <c r="C1834" s="212" t="s">
        <v>670</v>
      </c>
      <c r="D1834" s="213">
        <v>45791</v>
      </c>
      <c r="E1834" s="191" t="s">
        <v>4566</v>
      </c>
      <c r="F1834" s="191" t="s">
        <v>3</v>
      </c>
      <c r="G1834" s="191">
        <v>2286038</v>
      </c>
      <c r="H1834" s="68"/>
      <c r="I1834" s="197" t="s">
        <v>5777</v>
      </c>
      <c r="J1834" s="68"/>
      <c r="K1834" s="68"/>
      <c r="L1834" s="68"/>
      <c r="M1834" s="68"/>
      <c r="N1834" s="348"/>
      <c r="O1834" s="348"/>
      <c r="P1834" s="214">
        <v>0</v>
      </c>
      <c r="Q1834" s="214">
        <v>470</v>
      </c>
      <c r="R1834" s="68" t="s">
        <v>1479</v>
      </c>
      <c r="S1834" s="349"/>
      <c r="T1834" s="272"/>
    </row>
    <row r="1835" spans="1:20" ht="51">
      <c r="A1835" s="191">
        <v>591</v>
      </c>
      <c r="B1835" s="68"/>
      <c r="C1835" s="212" t="s">
        <v>670</v>
      </c>
      <c r="D1835" s="213">
        <v>45791</v>
      </c>
      <c r="E1835" s="191" t="s">
        <v>4567</v>
      </c>
      <c r="F1835" s="191" t="s">
        <v>3</v>
      </c>
      <c r="G1835" s="191">
        <v>2286040</v>
      </c>
      <c r="H1835" s="68"/>
      <c r="I1835" s="197" t="s">
        <v>5778</v>
      </c>
      <c r="J1835" s="68"/>
      <c r="K1835" s="68"/>
      <c r="L1835" s="68"/>
      <c r="M1835" s="68"/>
      <c r="N1835" s="348"/>
      <c r="O1835" s="348"/>
      <c r="P1835" s="214">
        <v>0</v>
      </c>
      <c r="Q1835" s="214">
        <v>22.27</v>
      </c>
      <c r="R1835" s="68" t="s">
        <v>1479</v>
      </c>
      <c r="S1835" s="349"/>
      <c r="T1835" s="272"/>
    </row>
    <row r="1836" spans="1:20" ht="51">
      <c r="A1836" s="191">
        <v>591</v>
      </c>
      <c r="B1836" s="68"/>
      <c r="C1836" s="212" t="s">
        <v>670</v>
      </c>
      <c r="D1836" s="213">
        <v>45791</v>
      </c>
      <c r="E1836" s="191" t="s">
        <v>4568</v>
      </c>
      <c r="F1836" s="191" t="s">
        <v>3</v>
      </c>
      <c r="G1836" s="191">
        <v>2286042</v>
      </c>
      <c r="H1836" s="68"/>
      <c r="I1836" s="197" t="s">
        <v>5779</v>
      </c>
      <c r="J1836" s="68"/>
      <c r="K1836" s="68"/>
      <c r="L1836" s="68"/>
      <c r="M1836" s="68"/>
      <c r="N1836" s="348"/>
      <c r="O1836" s="348"/>
      <c r="P1836" s="214">
        <v>0</v>
      </c>
      <c r="Q1836" s="214">
        <v>949610.13</v>
      </c>
      <c r="R1836" s="68" t="s">
        <v>1479</v>
      </c>
      <c r="S1836" s="349"/>
      <c r="T1836" s="272"/>
    </row>
    <row r="1837" spans="1:20" ht="51">
      <c r="A1837" s="191" t="s">
        <v>550</v>
      </c>
      <c r="B1837" s="68"/>
      <c r="C1837" s="212" t="s">
        <v>589</v>
      </c>
      <c r="D1837" s="213">
        <v>45791</v>
      </c>
      <c r="E1837" s="191" t="s">
        <v>4569</v>
      </c>
      <c r="F1837" s="191" t="s">
        <v>3</v>
      </c>
      <c r="G1837" s="191">
        <v>2286057</v>
      </c>
      <c r="H1837" s="68"/>
      <c r="I1837" s="197" t="s">
        <v>5780</v>
      </c>
      <c r="J1837" s="68"/>
      <c r="K1837" s="68"/>
      <c r="L1837" s="68"/>
      <c r="M1837" s="68"/>
      <c r="N1837" s="348"/>
      <c r="O1837" s="348"/>
      <c r="P1837" s="214">
        <v>0</v>
      </c>
      <c r="Q1837" s="214">
        <v>1040.49</v>
      </c>
      <c r="R1837" s="68" t="s">
        <v>1479</v>
      </c>
      <c r="S1837" s="349"/>
      <c r="T1837" s="272"/>
    </row>
    <row r="1838" spans="1:20" ht="63.75">
      <c r="A1838" s="191">
        <v>292</v>
      </c>
      <c r="B1838" s="68"/>
      <c r="C1838" s="212" t="s">
        <v>120</v>
      </c>
      <c r="D1838" s="213">
        <v>45791</v>
      </c>
      <c r="E1838" s="191" t="s">
        <v>4570</v>
      </c>
      <c r="F1838" s="191" t="s">
        <v>3</v>
      </c>
      <c r="G1838" s="191">
        <v>2286062</v>
      </c>
      <c r="H1838" s="68"/>
      <c r="I1838" s="197" t="s">
        <v>5781</v>
      </c>
      <c r="J1838" s="68"/>
      <c r="K1838" s="68"/>
      <c r="L1838" s="68"/>
      <c r="M1838" s="68"/>
      <c r="N1838" s="348"/>
      <c r="O1838" s="348"/>
      <c r="P1838" s="214">
        <v>0</v>
      </c>
      <c r="Q1838" s="214">
        <v>63071.5</v>
      </c>
      <c r="R1838" s="68" t="s">
        <v>1479</v>
      </c>
      <c r="S1838" s="349"/>
      <c r="T1838" s="272"/>
    </row>
    <row r="1839" spans="1:20" ht="51">
      <c r="A1839" s="191">
        <v>385</v>
      </c>
      <c r="B1839" s="68"/>
      <c r="C1839" s="212" t="s">
        <v>688</v>
      </c>
      <c r="D1839" s="213">
        <v>45791</v>
      </c>
      <c r="E1839" s="191" t="s">
        <v>4571</v>
      </c>
      <c r="F1839" s="191" t="s">
        <v>3</v>
      </c>
      <c r="G1839" s="191">
        <v>2286070</v>
      </c>
      <c r="H1839" s="68"/>
      <c r="I1839" s="197" t="s">
        <v>5782</v>
      </c>
      <c r="J1839" s="68"/>
      <c r="K1839" s="68"/>
      <c r="L1839" s="68"/>
      <c r="M1839" s="68"/>
      <c r="N1839" s="348"/>
      <c r="O1839" s="348"/>
      <c r="P1839" s="214">
        <v>0</v>
      </c>
      <c r="Q1839" s="214">
        <v>13857.3</v>
      </c>
      <c r="R1839" s="68" t="s">
        <v>1479</v>
      </c>
      <c r="S1839" s="349"/>
      <c r="T1839" s="272"/>
    </row>
    <row r="1840" spans="1:20" ht="51">
      <c r="A1840" s="191">
        <v>650</v>
      </c>
      <c r="B1840" s="68"/>
      <c r="C1840" s="212" t="s">
        <v>175</v>
      </c>
      <c r="D1840" s="213">
        <v>45791</v>
      </c>
      <c r="E1840" s="191" t="s">
        <v>4572</v>
      </c>
      <c r="F1840" s="191" t="s">
        <v>3</v>
      </c>
      <c r="G1840" s="191">
        <v>2286072</v>
      </c>
      <c r="H1840" s="68"/>
      <c r="I1840" s="197" t="s">
        <v>5783</v>
      </c>
      <c r="J1840" s="68"/>
      <c r="K1840" s="68"/>
      <c r="L1840" s="68"/>
      <c r="M1840" s="68"/>
      <c r="N1840" s="348"/>
      <c r="O1840" s="348"/>
      <c r="P1840" s="214">
        <v>0</v>
      </c>
      <c r="Q1840" s="214">
        <v>600.22</v>
      </c>
      <c r="R1840" s="68" t="s">
        <v>1479</v>
      </c>
      <c r="S1840" s="349"/>
      <c r="T1840" s="272"/>
    </row>
    <row r="1841" spans="1:20" ht="51">
      <c r="A1841" s="191">
        <v>650</v>
      </c>
      <c r="B1841" s="68"/>
      <c r="C1841" s="212" t="s">
        <v>175</v>
      </c>
      <c r="D1841" s="213">
        <v>45791</v>
      </c>
      <c r="E1841" s="191" t="s">
        <v>4573</v>
      </c>
      <c r="F1841" s="191" t="s">
        <v>3</v>
      </c>
      <c r="G1841" s="191">
        <v>2286077</v>
      </c>
      <c r="H1841" s="68"/>
      <c r="I1841" s="197" t="s">
        <v>5784</v>
      </c>
      <c r="J1841" s="68"/>
      <c r="K1841" s="68"/>
      <c r="L1841" s="68"/>
      <c r="M1841" s="68"/>
      <c r="N1841" s="348"/>
      <c r="O1841" s="348"/>
      <c r="P1841" s="214">
        <v>0</v>
      </c>
      <c r="Q1841" s="214">
        <v>4494.09</v>
      </c>
      <c r="R1841" s="68" t="s">
        <v>1479</v>
      </c>
      <c r="S1841" s="349"/>
      <c r="T1841" s="272"/>
    </row>
    <row r="1842" spans="1:20" ht="51">
      <c r="A1842" s="191">
        <v>46</v>
      </c>
      <c r="B1842" s="68"/>
      <c r="C1842" s="212" t="s">
        <v>1367</v>
      </c>
      <c r="D1842" s="213">
        <v>45791</v>
      </c>
      <c r="E1842" s="191" t="s">
        <v>4574</v>
      </c>
      <c r="F1842" s="191" t="s">
        <v>3</v>
      </c>
      <c r="G1842" s="191">
        <v>2286081</v>
      </c>
      <c r="H1842" s="68"/>
      <c r="I1842" s="197" t="s">
        <v>5785</v>
      </c>
      <c r="J1842" s="68"/>
      <c r="K1842" s="68"/>
      <c r="L1842" s="68"/>
      <c r="M1842" s="68"/>
      <c r="N1842" s="348"/>
      <c r="O1842" s="348"/>
      <c r="P1842" s="214">
        <v>0</v>
      </c>
      <c r="Q1842" s="214">
        <v>7625.25</v>
      </c>
      <c r="R1842" s="68" t="s">
        <v>1479</v>
      </c>
      <c r="S1842" s="349"/>
      <c r="T1842" s="272"/>
    </row>
    <row r="1843" spans="1:20" ht="63.75">
      <c r="A1843" s="191">
        <v>169</v>
      </c>
      <c r="B1843" s="68"/>
      <c r="C1843" s="212" t="s">
        <v>79</v>
      </c>
      <c r="D1843" s="213">
        <v>45791</v>
      </c>
      <c r="E1843" s="191" t="s">
        <v>4575</v>
      </c>
      <c r="F1843" s="191" t="s">
        <v>3</v>
      </c>
      <c r="G1843" s="191">
        <v>2286082</v>
      </c>
      <c r="H1843" s="68"/>
      <c r="I1843" s="197" t="s">
        <v>5786</v>
      </c>
      <c r="J1843" s="68"/>
      <c r="K1843" s="68"/>
      <c r="L1843" s="68"/>
      <c r="M1843" s="68"/>
      <c r="N1843" s="348"/>
      <c r="O1843" s="348"/>
      <c r="P1843" s="214">
        <v>0</v>
      </c>
      <c r="Q1843" s="214">
        <v>8406.6</v>
      </c>
      <c r="R1843" s="68" t="s">
        <v>1479</v>
      </c>
      <c r="S1843" s="349"/>
      <c r="T1843" s="272"/>
    </row>
    <row r="1844" spans="1:20" ht="63.75">
      <c r="A1844" s="191">
        <v>597</v>
      </c>
      <c r="B1844" s="68"/>
      <c r="C1844" s="212" t="s">
        <v>673</v>
      </c>
      <c r="D1844" s="213">
        <v>45791</v>
      </c>
      <c r="E1844" s="191" t="s">
        <v>4576</v>
      </c>
      <c r="F1844" s="191" t="s">
        <v>3</v>
      </c>
      <c r="G1844" s="191">
        <v>2286084</v>
      </c>
      <c r="H1844" s="68"/>
      <c r="I1844" s="197" t="s">
        <v>5787</v>
      </c>
      <c r="J1844" s="68"/>
      <c r="K1844" s="68"/>
      <c r="L1844" s="68"/>
      <c r="M1844" s="68"/>
      <c r="N1844" s="348"/>
      <c r="O1844" s="348"/>
      <c r="P1844" s="214">
        <v>0</v>
      </c>
      <c r="Q1844" s="214">
        <v>29951.15</v>
      </c>
      <c r="R1844" s="68" t="s">
        <v>1479</v>
      </c>
      <c r="S1844" s="349"/>
      <c r="T1844" s="272"/>
    </row>
    <row r="1845" spans="1:20" ht="63.75">
      <c r="A1845" s="191">
        <v>78</v>
      </c>
      <c r="B1845" s="68"/>
      <c r="C1845" s="212" t="s">
        <v>1368</v>
      </c>
      <c r="D1845" s="213">
        <v>45791</v>
      </c>
      <c r="E1845" s="191" t="s">
        <v>4577</v>
      </c>
      <c r="F1845" s="191" t="s">
        <v>3</v>
      </c>
      <c r="G1845" s="191">
        <v>2286088</v>
      </c>
      <c r="H1845" s="68"/>
      <c r="I1845" s="197" t="s">
        <v>5788</v>
      </c>
      <c r="J1845" s="68"/>
      <c r="K1845" s="68"/>
      <c r="L1845" s="68"/>
      <c r="M1845" s="68"/>
      <c r="N1845" s="348"/>
      <c r="O1845" s="348"/>
      <c r="P1845" s="214">
        <v>0</v>
      </c>
      <c r="Q1845" s="214">
        <v>922.05</v>
      </c>
      <c r="R1845" s="68" t="s">
        <v>1479</v>
      </c>
      <c r="S1845" s="349"/>
      <c r="T1845" s="272"/>
    </row>
    <row r="1846" spans="1:20" ht="51">
      <c r="A1846" s="191">
        <v>117</v>
      </c>
      <c r="B1846" s="68"/>
      <c r="C1846" s="212" t="s">
        <v>54</v>
      </c>
      <c r="D1846" s="213">
        <v>45791</v>
      </c>
      <c r="E1846" s="191" t="s">
        <v>4578</v>
      </c>
      <c r="F1846" s="191" t="s">
        <v>3</v>
      </c>
      <c r="G1846" s="191">
        <v>2286090</v>
      </c>
      <c r="H1846" s="68"/>
      <c r="I1846" s="197" t="s">
        <v>5789</v>
      </c>
      <c r="J1846" s="68"/>
      <c r="K1846" s="68"/>
      <c r="L1846" s="68"/>
      <c r="M1846" s="68"/>
      <c r="N1846" s="348"/>
      <c r="O1846" s="348"/>
      <c r="P1846" s="214">
        <v>0</v>
      </c>
      <c r="Q1846" s="214">
        <v>1031.3</v>
      </c>
      <c r="R1846" s="68" t="s">
        <v>1479</v>
      </c>
      <c r="S1846" s="349"/>
      <c r="T1846" s="272"/>
    </row>
    <row r="1847" spans="1:20" ht="63.75">
      <c r="A1847" s="191">
        <v>155</v>
      </c>
      <c r="B1847" s="68"/>
      <c r="C1847" s="212" t="s">
        <v>75</v>
      </c>
      <c r="D1847" s="213">
        <v>45791</v>
      </c>
      <c r="E1847" s="191" t="s">
        <v>4579</v>
      </c>
      <c r="F1847" s="191" t="s">
        <v>3</v>
      </c>
      <c r="G1847" s="191">
        <v>2286094</v>
      </c>
      <c r="H1847" s="68"/>
      <c r="I1847" s="197" t="s">
        <v>5790</v>
      </c>
      <c r="J1847" s="68"/>
      <c r="K1847" s="68"/>
      <c r="L1847" s="68"/>
      <c r="M1847" s="68"/>
      <c r="N1847" s="348"/>
      <c r="O1847" s="348"/>
      <c r="P1847" s="214">
        <v>0</v>
      </c>
      <c r="Q1847" s="214">
        <v>3228.36</v>
      </c>
      <c r="R1847" s="68" t="s">
        <v>1479</v>
      </c>
      <c r="S1847" s="349"/>
      <c r="T1847" s="272"/>
    </row>
    <row r="1848" spans="1:20" ht="76.5">
      <c r="A1848" s="191">
        <v>374</v>
      </c>
      <c r="B1848" s="68"/>
      <c r="C1848" s="212" t="s">
        <v>606</v>
      </c>
      <c r="D1848" s="213">
        <v>45791</v>
      </c>
      <c r="E1848" s="191" t="s">
        <v>4580</v>
      </c>
      <c r="F1848" s="191" t="s">
        <v>3</v>
      </c>
      <c r="G1848" s="191">
        <v>2286096</v>
      </c>
      <c r="H1848" s="68"/>
      <c r="I1848" s="197" t="s">
        <v>5791</v>
      </c>
      <c r="J1848" s="68"/>
      <c r="K1848" s="68"/>
      <c r="L1848" s="68"/>
      <c r="M1848" s="68"/>
      <c r="N1848" s="348"/>
      <c r="O1848" s="348"/>
      <c r="P1848" s="214">
        <v>0</v>
      </c>
      <c r="Q1848" s="214">
        <v>4672.8500000000004</v>
      </c>
      <c r="R1848" s="68" t="s">
        <v>1479</v>
      </c>
      <c r="S1848" s="349"/>
      <c r="T1848" s="272"/>
    </row>
    <row r="1849" spans="1:20" ht="51">
      <c r="A1849" s="191">
        <v>291</v>
      </c>
      <c r="B1849" s="68"/>
      <c r="C1849" s="212" t="s">
        <v>119</v>
      </c>
      <c r="D1849" s="213">
        <v>45791</v>
      </c>
      <c r="E1849" s="191" t="s">
        <v>4581</v>
      </c>
      <c r="F1849" s="191" t="s">
        <v>3</v>
      </c>
      <c r="G1849" s="191">
        <v>2286108</v>
      </c>
      <c r="H1849" s="68"/>
      <c r="I1849" s="197" t="s">
        <v>5792</v>
      </c>
      <c r="J1849" s="68"/>
      <c r="K1849" s="68"/>
      <c r="L1849" s="68"/>
      <c r="M1849" s="68"/>
      <c r="N1849" s="348"/>
      <c r="O1849" s="348"/>
      <c r="P1849" s="214">
        <v>0</v>
      </c>
      <c r="Q1849" s="214">
        <v>16762.68</v>
      </c>
      <c r="R1849" s="68" t="s">
        <v>1479</v>
      </c>
      <c r="S1849" s="349"/>
      <c r="T1849" s="272"/>
    </row>
    <row r="1850" spans="1:20" ht="51">
      <c r="A1850" s="191">
        <v>86</v>
      </c>
      <c r="B1850" s="68"/>
      <c r="C1850" s="212" t="s">
        <v>50</v>
      </c>
      <c r="D1850" s="213">
        <v>45791</v>
      </c>
      <c r="E1850" s="191" t="s">
        <v>4582</v>
      </c>
      <c r="F1850" s="191" t="s">
        <v>3</v>
      </c>
      <c r="G1850" s="191">
        <v>2286218</v>
      </c>
      <c r="H1850" s="68"/>
      <c r="I1850" s="197" t="s">
        <v>5793</v>
      </c>
      <c r="J1850" s="68"/>
      <c r="K1850" s="68"/>
      <c r="L1850" s="68"/>
      <c r="M1850" s="68"/>
      <c r="N1850" s="348"/>
      <c r="O1850" s="348"/>
      <c r="P1850" s="214">
        <v>0</v>
      </c>
      <c r="Q1850" s="214">
        <v>1901.4</v>
      </c>
      <c r="R1850" s="68" t="s">
        <v>1479</v>
      </c>
      <c r="S1850" s="349"/>
      <c r="T1850" s="272"/>
    </row>
    <row r="1851" spans="1:20" ht="63.75">
      <c r="A1851" s="191">
        <v>340</v>
      </c>
      <c r="B1851" s="68"/>
      <c r="C1851" s="212" t="s">
        <v>136</v>
      </c>
      <c r="D1851" s="213">
        <v>45791</v>
      </c>
      <c r="E1851" s="191" t="s">
        <v>4583</v>
      </c>
      <c r="F1851" s="191" t="s">
        <v>6</v>
      </c>
      <c r="G1851" s="191">
        <v>3134678</v>
      </c>
      <c r="H1851" s="68"/>
      <c r="I1851" s="197" t="s">
        <v>5794</v>
      </c>
      <c r="J1851" s="68"/>
      <c r="K1851" s="68"/>
      <c r="L1851" s="68"/>
      <c r="M1851" s="68"/>
      <c r="N1851" s="348"/>
      <c r="O1851" s="348"/>
      <c r="P1851" s="214">
        <v>0</v>
      </c>
      <c r="Q1851" s="214">
        <v>6123.37</v>
      </c>
      <c r="R1851" s="68" t="s">
        <v>1479</v>
      </c>
      <c r="S1851" s="349"/>
      <c r="T1851" s="272"/>
    </row>
    <row r="1852" spans="1:20" ht="63.75">
      <c r="A1852" s="191">
        <v>340</v>
      </c>
      <c r="B1852" s="68"/>
      <c r="C1852" s="212" t="s">
        <v>136</v>
      </c>
      <c r="D1852" s="213">
        <v>45791</v>
      </c>
      <c r="E1852" s="191" t="s">
        <v>4584</v>
      </c>
      <c r="F1852" s="191" t="s">
        <v>6</v>
      </c>
      <c r="G1852" s="191">
        <v>3134680</v>
      </c>
      <c r="H1852" s="68"/>
      <c r="I1852" s="197" t="s">
        <v>5795</v>
      </c>
      <c r="J1852" s="68"/>
      <c r="K1852" s="68"/>
      <c r="L1852" s="68"/>
      <c r="M1852" s="68"/>
      <c r="N1852" s="348"/>
      <c r="O1852" s="348"/>
      <c r="P1852" s="214">
        <v>0</v>
      </c>
      <c r="Q1852" s="214">
        <v>45256.04</v>
      </c>
      <c r="R1852" s="68" t="s">
        <v>1479</v>
      </c>
      <c r="S1852" s="349"/>
      <c r="T1852" s="272"/>
    </row>
    <row r="1853" spans="1:20" ht="63.75">
      <c r="A1853" s="191">
        <v>340</v>
      </c>
      <c r="B1853" s="68"/>
      <c r="C1853" s="212" t="s">
        <v>136</v>
      </c>
      <c r="D1853" s="213">
        <v>45791</v>
      </c>
      <c r="E1853" s="191" t="s">
        <v>4585</v>
      </c>
      <c r="F1853" s="191" t="s">
        <v>14</v>
      </c>
      <c r="G1853" s="191">
        <v>3134679</v>
      </c>
      <c r="H1853" s="68"/>
      <c r="I1853" s="197" t="s">
        <v>5796</v>
      </c>
      <c r="J1853" s="68"/>
      <c r="K1853" s="68"/>
      <c r="L1853" s="68"/>
      <c r="M1853" s="68"/>
      <c r="N1853" s="348"/>
      <c r="O1853" s="348"/>
      <c r="P1853" s="214">
        <v>60</v>
      </c>
      <c r="Q1853" s="214">
        <v>0</v>
      </c>
      <c r="R1853" s="68" t="s">
        <v>1479</v>
      </c>
      <c r="S1853" s="349"/>
      <c r="T1853" s="272"/>
    </row>
    <row r="1854" spans="1:20" ht="63.75">
      <c r="A1854" s="191">
        <v>340</v>
      </c>
      <c r="B1854" s="68"/>
      <c r="C1854" s="212" t="s">
        <v>136</v>
      </c>
      <c r="D1854" s="213">
        <v>45791</v>
      </c>
      <c r="E1854" s="191" t="s">
        <v>4586</v>
      </c>
      <c r="F1854" s="191" t="s">
        <v>14</v>
      </c>
      <c r="G1854" s="191">
        <v>3134681</v>
      </c>
      <c r="H1854" s="68"/>
      <c r="I1854" s="197" t="s">
        <v>5797</v>
      </c>
      <c r="J1854" s="68"/>
      <c r="K1854" s="68"/>
      <c r="L1854" s="68"/>
      <c r="M1854" s="68"/>
      <c r="N1854" s="348"/>
      <c r="O1854" s="348"/>
      <c r="P1854" s="214">
        <v>60</v>
      </c>
      <c r="Q1854" s="214">
        <v>0</v>
      </c>
      <c r="R1854" s="68" t="s">
        <v>1479</v>
      </c>
      <c r="S1854" s="349"/>
      <c r="T1854" s="272"/>
    </row>
    <row r="1855" spans="1:20" ht="38.25">
      <c r="A1855" s="191">
        <v>283</v>
      </c>
      <c r="B1855" s="68"/>
      <c r="C1855" s="212" t="s">
        <v>115</v>
      </c>
      <c r="D1855" s="213">
        <v>45791</v>
      </c>
      <c r="E1855" s="191" t="s">
        <v>4587</v>
      </c>
      <c r="F1855" s="191" t="s">
        <v>6</v>
      </c>
      <c r="G1855" s="191">
        <v>2220835</v>
      </c>
      <c r="H1855" s="68"/>
      <c r="I1855" s="197" t="s">
        <v>3502</v>
      </c>
      <c r="J1855" s="68"/>
      <c r="K1855" s="68"/>
      <c r="L1855" s="68"/>
      <c r="M1855" s="68"/>
      <c r="N1855" s="348"/>
      <c r="O1855" s="348"/>
      <c r="P1855" s="214">
        <v>0</v>
      </c>
      <c r="Q1855" s="214">
        <v>326424.21000000002</v>
      </c>
      <c r="R1855" s="68" t="s">
        <v>1479</v>
      </c>
      <c r="S1855" s="349"/>
      <c r="T1855" s="272"/>
    </row>
    <row r="1856" spans="1:20" ht="63.75">
      <c r="A1856" s="191" t="s">
        <v>541</v>
      </c>
      <c r="B1856" s="68"/>
      <c r="C1856" s="212" t="s">
        <v>590</v>
      </c>
      <c r="D1856" s="213">
        <v>45791</v>
      </c>
      <c r="E1856" s="191" t="s">
        <v>4588</v>
      </c>
      <c r="F1856" s="191" t="s">
        <v>6</v>
      </c>
      <c r="G1856" s="191">
        <v>2220763</v>
      </c>
      <c r="H1856" s="68"/>
      <c r="I1856" s="197" t="s">
        <v>5798</v>
      </c>
      <c r="J1856" s="68"/>
      <c r="K1856" s="68"/>
      <c r="L1856" s="68"/>
      <c r="M1856" s="68"/>
      <c r="N1856" s="348"/>
      <c r="O1856" s="348"/>
      <c r="P1856" s="214">
        <v>0</v>
      </c>
      <c r="Q1856" s="214">
        <v>521.28</v>
      </c>
      <c r="R1856" s="68" t="s">
        <v>1479</v>
      </c>
      <c r="S1856" s="349"/>
      <c r="T1856" s="272"/>
    </row>
    <row r="1857" spans="1:20" ht="38.25">
      <c r="A1857" s="191">
        <v>283</v>
      </c>
      <c r="B1857" s="68"/>
      <c r="C1857" s="212" t="s">
        <v>115</v>
      </c>
      <c r="D1857" s="213">
        <v>45791</v>
      </c>
      <c r="E1857" s="191" t="s">
        <v>4589</v>
      </c>
      <c r="F1857" s="191" t="s">
        <v>6</v>
      </c>
      <c r="G1857" s="191">
        <v>2220836</v>
      </c>
      <c r="H1857" s="68"/>
      <c r="I1857" s="197" t="s">
        <v>3502</v>
      </c>
      <c r="J1857" s="68"/>
      <c r="K1857" s="68"/>
      <c r="L1857" s="68"/>
      <c r="M1857" s="68"/>
      <c r="N1857" s="348"/>
      <c r="O1857" s="348"/>
      <c r="P1857" s="214">
        <v>0</v>
      </c>
      <c r="Q1857" s="214">
        <v>1776358.82</v>
      </c>
      <c r="R1857" s="68" t="s">
        <v>1479</v>
      </c>
      <c r="S1857" s="349"/>
      <c r="T1857" s="272"/>
    </row>
    <row r="1858" spans="1:20" ht="51">
      <c r="A1858" s="191" t="s">
        <v>541</v>
      </c>
      <c r="B1858" s="68"/>
      <c r="C1858" s="212" t="s">
        <v>590</v>
      </c>
      <c r="D1858" s="213">
        <v>45791</v>
      </c>
      <c r="E1858" s="191" t="s">
        <v>4590</v>
      </c>
      <c r="F1858" s="191" t="s">
        <v>6</v>
      </c>
      <c r="G1858" s="191">
        <v>2220886</v>
      </c>
      <c r="H1858" s="68"/>
      <c r="I1858" s="197" t="s">
        <v>5799</v>
      </c>
      <c r="J1858" s="68"/>
      <c r="K1858" s="68"/>
      <c r="L1858" s="68"/>
      <c r="M1858" s="68"/>
      <c r="N1858" s="348"/>
      <c r="O1858" s="348"/>
      <c r="P1858" s="214">
        <v>0</v>
      </c>
      <c r="Q1858" s="214">
        <v>18207.73</v>
      </c>
      <c r="R1858" s="68" t="s">
        <v>1479</v>
      </c>
      <c r="S1858" s="349"/>
      <c r="T1858" s="272"/>
    </row>
    <row r="1859" spans="1:20" ht="51">
      <c r="A1859" s="191" t="s">
        <v>541</v>
      </c>
      <c r="B1859" s="68"/>
      <c r="C1859" s="212" t="s">
        <v>590</v>
      </c>
      <c r="D1859" s="213">
        <v>45791</v>
      </c>
      <c r="E1859" s="191" t="s">
        <v>4591</v>
      </c>
      <c r="F1859" s="191" t="s">
        <v>6</v>
      </c>
      <c r="G1859" s="191">
        <v>2220889</v>
      </c>
      <c r="H1859" s="68"/>
      <c r="I1859" s="197" t="s">
        <v>5799</v>
      </c>
      <c r="J1859" s="68"/>
      <c r="K1859" s="68"/>
      <c r="L1859" s="68"/>
      <c r="M1859" s="68"/>
      <c r="N1859" s="348"/>
      <c r="O1859" s="348"/>
      <c r="P1859" s="214">
        <v>0</v>
      </c>
      <c r="Q1859" s="214">
        <v>19742.310000000001</v>
      </c>
      <c r="R1859" s="68" t="s">
        <v>1479</v>
      </c>
      <c r="S1859" s="349"/>
      <c r="T1859" s="272"/>
    </row>
    <row r="1860" spans="1:20" ht="76.5">
      <c r="A1860" s="191">
        <v>373</v>
      </c>
      <c r="B1860" s="68"/>
      <c r="C1860" s="212" t="s">
        <v>605</v>
      </c>
      <c r="D1860" s="213">
        <v>45791</v>
      </c>
      <c r="E1860" s="191" t="s">
        <v>4592</v>
      </c>
      <c r="F1860" s="191" t="s">
        <v>635</v>
      </c>
      <c r="G1860" s="191">
        <v>11898837</v>
      </c>
      <c r="H1860" s="68"/>
      <c r="I1860" s="197" t="s">
        <v>5800</v>
      </c>
      <c r="J1860" s="68"/>
      <c r="K1860" s="68"/>
      <c r="L1860" s="68"/>
      <c r="M1860" s="68"/>
      <c r="N1860" s="348"/>
      <c r="O1860" s="348"/>
      <c r="P1860" s="214">
        <v>0</v>
      </c>
      <c r="Q1860" s="214">
        <v>1533176.7</v>
      </c>
      <c r="R1860" s="68" t="s">
        <v>1479</v>
      </c>
      <c r="S1860" s="349"/>
      <c r="T1860" s="272"/>
    </row>
    <row r="1861" spans="1:20" ht="89.25">
      <c r="A1861" s="191">
        <v>513</v>
      </c>
      <c r="B1861" s="68"/>
      <c r="C1861" s="212" t="s">
        <v>160</v>
      </c>
      <c r="D1861" s="213">
        <v>45791</v>
      </c>
      <c r="E1861" s="191" t="s">
        <v>4593</v>
      </c>
      <c r="F1861" s="191" t="s">
        <v>635</v>
      </c>
      <c r="G1861" s="191">
        <v>11925192</v>
      </c>
      <c r="H1861" s="68"/>
      <c r="I1861" s="197" t="s">
        <v>5801</v>
      </c>
      <c r="J1861" s="68"/>
      <c r="K1861" s="68"/>
      <c r="L1861" s="68"/>
      <c r="M1861" s="68"/>
      <c r="N1861" s="348"/>
      <c r="O1861" s="348"/>
      <c r="P1861" s="214">
        <v>67565080.090000004</v>
      </c>
      <c r="Q1861" s="214">
        <v>0</v>
      </c>
      <c r="R1861" s="68" t="s">
        <v>1479</v>
      </c>
      <c r="S1861" s="349"/>
      <c r="T1861" s="272"/>
    </row>
    <row r="1862" spans="1:20" ht="102">
      <c r="A1862" s="191">
        <v>132</v>
      </c>
      <c r="B1862" s="68"/>
      <c r="C1862" s="212" t="s">
        <v>59</v>
      </c>
      <c r="D1862" s="213">
        <v>45791</v>
      </c>
      <c r="E1862" s="191" t="s">
        <v>4594</v>
      </c>
      <c r="F1862" s="191" t="s">
        <v>6</v>
      </c>
      <c r="G1862" s="191">
        <v>1126882</v>
      </c>
      <c r="H1862" s="68"/>
      <c r="I1862" s="197" t="s">
        <v>5802</v>
      </c>
      <c r="J1862" s="68"/>
      <c r="K1862" s="68"/>
      <c r="L1862" s="68"/>
      <c r="M1862" s="68"/>
      <c r="N1862" s="348"/>
      <c r="O1862" s="348"/>
      <c r="P1862" s="214">
        <v>0</v>
      </c>
      <c r="Q1862" s="214">
        <v>59476.2</v>
      </c>
      <c r="R1862" s="68" t="s">
        <v>1479</v>
      </c>
      <c r="S1862" s="349"/>
      <c r="T1862" s="272"/>
    </row>
    <row r="1863" spans="1:20" ht="76.5">
      <c r="A1863" s="191">
        <v>389</v>
      </c>
      <c r="B1863" s="68"/>
      <c r="C1863" s="212" t="s">
        <v>1401</v>
      </c>
      <c r="D1863" s="213">
        <v>45791</v>
      </c>
      <c r="E1863" s="191" t="s">
        <v>4595</v>
      </c>
      <c r="F1863" s="191" t="s">
        <v>10</v>
      </c>
      <c r="G1863" s="191">
        <v>1126874</v>
      </c>
      <c r="H1863" s="68"/>
      <c r="I1863" s="197" t="s">
        <v>5803</v>
      </c>
      <c r="J1863" s="68"/>
      <c r="K1863" s="68"/>
      <c r="L1863" s="68"/>
      <c r="M1863" s="68"/>
      <c r="N1863" s="348"/>
      <c r="O1863" s="348"/>
      <c r="P1863" s="214">
        <v>60</v>
      </c>
      <c r="Q1863" s="214">
        <v>0</v>
      </c>
      <c r="R1863" s="68" t="s">
        <v>1479</v>
      </c>
      <c r="S1863" s="349"/>
      <c r="T1863" s="272"/>
    </row>
    <row r="1864" spans="1:20" ht="76.5">
      <c r="A1864" s="191">
        <v>513</v>
      </c>
      <c r="B1864" s="68"/>
      <c r="C1864" s="212" t="s">
        <v>160</v>
      </c>
      <c r="D1864" s="213">
        <v>45791</v>
      </c>
      <c r="E1864" s="191" t="s">
        <v>4596</v>
      </c>
      <c r="F1864" s="191" t="s">
        <v>10</v>
      </c>
      <c r="G1864" s="191">
        <v>1126880</v>
      </c>
      <c r="H1864" s="68"/>
      <c r="I1864" s="197" t="s">
        <v>5804</v>
      </c>
      <c r="J1864" s="68"/>
      <c r="K1864" s="68"/>
      <c r="L1864" s="68"/>
      <c r="M1864" s="68"/>
      <c r="N1864" s="348"/>
      <c r="O1864" s="348"/>
      <c r="P1864" s="214">
        <v>60</v>
      </c>
      <c r="Q1864" s="214">
        <v>0</v>
      </c>
      <c r="R1864" s="68" t="s">
        <v>1479</v>
      </c>
      <c r="S1864" s="349"/>
      <c r="T1864" s="272"/>
    </row>
    <row r="1865" spans="1:20" ht="89.25">
      <c r="A1865" s="191">
        <v>132</v>
      </c>
      <c r="B1865" s="68"/>
      <c r="C1865" s="212" t="s">
        <v>59</v>
      </c>
      <c r="D1865" s="213">
        <v>45791</v>
      </c>
      <c r="E1865" s="191" t="s">
        <v>4597</v>
      </c>
      <c r="F1865" s="191" t="s">
        <v>10</v>
      </c>
      <c r="G1865" s="191">
        <v>1126882</v>
      </c>
      <c r="H1865" s="68"/>
      <c r="I1865" s="197" t="s">
        <v>5805</v>
      </c>
      <c r="J1865" s="68"/>
      <c r="K1865" s="68"/>
      <c r="L1865" s="68"/>
      <c r="M1865" s="68"/>
      <c r="N1865" s="348"/>
      <c r="O1865" s="348"/>
      <c r="P1865" s="214">
        <v>60</v>
      </c>
      <c r="Q1865" s="214">
        <v>0</v>
      </c>
      <c r="R1865" s="68" t="s">
        <v>1479</v>
      </c>
      <c r="S1865" s="349"/>
      <c r="T1865" s="272"/>
    </row>
    <row r="1866" spans="1:20" ht="51">
      <c r="A1866" s="191">
        <v>650</v>
      </c>
      <c r="B1866" s="68"/>
      <c r="C1866" s="212" t="s">
        <v>175</v>
      </c>
      <c r="D1866" s="213">
        <v>45792</v>
      </c>
      <c r="E1866" s="191" t="s">
        <v>4598</v>
      </c>
      <c r="F1866" s="191" t="s">
        <v>3</v>
      </c>
      <c r="G1866" s="191">
        <v>2286452</v>
      </c>
      <c r="H1866" s="68"/>
      <c r="I1866" s="197" t="s">
        <v>5806</v>
      </c>
      <c r="J1866" s="68"/>
      <c r="K1866" s="68"/>
      <c r="L1866" s="68"/>
      <c r="M1866" s="68"/>
      <c r="N1866" s="348"/>
      <c r="O1866" s="348"/>
      <c r="P1866" s="214">
        <v>0</v>
      </c>
      <c r="Q1866" s="214">
        <v>3.48</v>
      </c>
      <c r="R1866" s="68" t="s">
        <v>1479</v>
      </c>
      <c r="S1866" s="349"/>
      <c r="T1866" s="272"/>
    </row>
    <row r="1867" spans="1:20" ht="51">
      <c r="A1867" s="191" t="s">
        <v>550</v>
      </c>
      <c r="B1867" s="68"/>
      <c r="C1867" s="212" t="s">
        <v>589</v>
      </c>
      <c r="D1867" s="213">
        <v>45792</v>
      </c>
      <c r="E1867" s="191" t="s">
        <v>4599</v>
      </c>
      <c r="F1867" s="191" t="s">
        <v>3</v>
      </c>
      <c r="G1867" s="191">
        <v>2286474</v>
      </c>
      <c r="H1867" s="68"/>
      <c r="I1867" s="197" t="s">
        <v>5807</v>
      </c>
      <c r="J1867" s="68"/>
      <c r="K1867" s="68"/>
      <c r="L1867" s="68"/>
      <c r="M1867" s="68"/>
      <c r="N1867" s="348"/>
      <c r="O1867" s="348"/>
      <c r="P1867" s="214">
        <v>0</v>
      </c>
      <c r="Q1867" s="214">
        <v>39000</v>
      </c>
      <c r="R1867" s="68" t="s">
        <v>1479</v>
      </c>
      <c r="S1867" s="349"/>
      <c r="T1867" s="272"/>
    </row>
    <row r="1868" spans="1:20" ht="51">
      <c r="A1868" s="191">
        <v>16</v>
      </c>
      <c r="B1868" s="68"/>
      <c r="C1868" s="212" t="s">
        <v>40</v>
      </c>
      <c r="D1868" s="213">
        <v>45792</v>
      </c>
      <c r="E1868" s="191" t="s">
        <v>4600</v>
      </c>
      <c r="F1868" s="191" t="s">
        <v>3</v>
      </c>
      <c r="G1868" s="191">
        <v>2286483</v>
      </c>
      <c r="H1868" s="68"/>
      <c r="I1868" s="197" t="s">
        <v>5808</v>
      </c>
      <c r="J1868" s="68"/>
      <c r="K1868" s="68"/>
      <c r="L1868" s="68"/>
      <c r="M1868" s="68"/>
      <c r="N1868" s="348"/>
      <c r="O1868" s="348"/>
      <c r="P1868" s="214">
        <v>0</v>
      </c>
      <c r="Q1868" s="214">
        <v>90</v>
      </c>
      <c r="R1868" s="68" t="s">
        <v>1479</v>
      </c>
      <c r="S1868" s="349"/>
      <c r="T1868" s="272"/>
    </row>
    <row r="1869" spans="1:20" ht="63.75">
      <c r="A1869" s="191">
        <v>155</v>
      </c>
      <c r="B1869" s="68"/>
      <c r="C1869" s="212" t="s">
        <v>75</v>
      </c>
      <c r="D1869" s="213">
        <v>45792</v>
      </c>
      <c r="E1869" s="191" t="s">
        <v>4601</v>
      </c>
      <c r="F1869" s="191" t="s">
        <v>3</v>
      </c>
      <c r="G1869" s="191">
        <v>2286511</v>
      </c>
      <c r="H1869" s="68"/>
      <c r="I1869" s="197" t="s">
        <v>5809</v>
      </c>
      <c r="J1869" s="68"/>
      <c r="K1869" s="68"/>
      <c r="L1869" s="68"/>
      <c r="M1869" s="68"/>
      <c r="N1869" s="348"/>
      <c r="O1869" s="348"/>
      <c r="P1869" s="214">
        <v>0</v>
      </c>
      <c r="Q1869" s="214">
        <v>2886.47</v>
      </c>
      <c r="R1869" s="68" t="s">
        <v>1479</v>
      </c>
      <c r="S1869" s="349"/>
      <c r="T1869" s="272"/>
    </row>
    <row r="1870" spans="1:20" ht="51">
      <c r="A1870" s="191">
        <v>522</v>
      </c>
      <c r="B1870" s="68"/>
      <c r="C1870" s="212" t="s">
        <v>163</v>
      </c>
      <c r="D1870" s="213">
        <v>45792</v>
      </c>
      <c r="E1870" s="191" t="s">
        <v>4602</v>
      </c>
      <c r="F1870" s="191" t="s">
        <v>3</v>
      </c>
      <c r="G1870" s="191">
        <v>2286544</v>
      </c>
      <c r="H1870" s="68"/>
      <c r="I1870" s="197" t="s">
        <v>5810</v>
      </c>
      <c r="J1870" s="68"/>
      <c r="K1870" s="68"/>
      <c r="L1870" s="68"/>
      <c r="M1870" s="68"/>
      <c r="N1870" s="348"/>
      <c r="O1870" s="348"/>
      <c r="P1870" s="214">
        <v>0</v>
      </c>
      <c r="Q1870" s="214">
        <v>22000.22</v>
      </c>
      <c r="R1870" s="68" t="s">
        <v>1479</v>
      </c>
      <c r="S1870" s="349"/>
      <c r="T1870" s="272"/>
    </row>
    <row r="1871" spans="1:20" ht="51">
      <c r="A1871" s="191">
        <v>522</v>
      </c>
      <c r="B1871" s="68"/>
      <c r="C1871" s="212" t="s">
        <v>163</v>
      </c>
      <c r="D1871" s="213">
        <v>45792</v>
      </c>
      <c r="E1871" s="191" t="s">
        <v>4603</v>
      </c>
      <c r="F1871" s="191" t="s">
        <v>3</v>
      </c>
      <c r="G1871" s="191">
        <v>2286546</v>
      </c>
      <c r="H1871" s="68"/>
      <c r="I1871" s="197" t="s">
        <v>5811</v>
      </c>
      <c r="J1871" s="68"/>
      <c r="K1871" s="68"/>
      <c r="L1871" s="68"/>
      <c r="M1871" s="68"/>
      <c r="N1871" s="348"/>
      <c r="O1871" s="348"/>
      <c r="P1871" s="214">
        <v>0</v>
      </c>
      <c r="Q1871" s="214">
        <v>11400</v>
      </c>
      <c r="R1871" s="68" t="s">
        <v>1479</v>
      </c>
      <c r="S1871" s="349"/>
      <c r="T1871" s="272"/>
    </row>
    <row r="1872" spans="1:20" ht="51">
      <c r="A1872" s="191">
        <v>383</v>
      </c>
      <c r="B1872" s="68"/>
      <c r="C1872" s="212" t="s">
        <v>1242</v>
      </c>
      <c r="D1872" s="213">
        <v>45792</v>
      </c>
      <c r="E1872" s="191" t="s">
        <v>4604</v>
      </c>
      <c r="F1872" s="191" t="s">
        <v>3</v>
      </c>
      <c r="G1872" s="191">
        <v>2286555</v>
      </c>
      <c r="H1872" s="68"/>
      <c r="I1872" s="197" t="s">
        <v>5812</v>
      </c>
      <c r="J1872" s="68"/>
      <c r="K1872" s="68"/>
      <c r="L1872" s="68"/>
      <c r="M1872" s="68"/>
      <c r="N1872" s="348"/>
      <c r="O1872" s="348"/>
      <c r="P1872" s="214">
        <v>0</v>
      </c>
      <c r="Q1872" s="214">
        <v>67229.899999999994</v>
      </c>
      <c r="R1872" s="68" t="s">
        <v>1479</v>
      </c>
      <c r="S1872" s="349"/>
      <c r="T1872" s="272"/>
    </row>
    <row r="1873" spans="1:20" ht="63.75">
      <c r="A1873" s="191">
        <v>16</v>
      </c>
      <c r="B1873" s="68"/>
      <c r="C1873" s="212" t="s">
        <v>40</v>
      </c>
      <c r="D1873" s="213">
        <v>45792</v>
      </c>
      <c r="E1873" s="191" t="s">
        <v>4605</v>
      </c>
      <c r="F1873" s="191" t="s">
        <v>3</v>
      </c>
      <c r="G1873" s="191">
        <v>2286579</v>
      </c>
      <c r="H1873" s="68"/>
      <c r="I1873" s="197" t="s">
        <v>5813</v>
      </c>
      <c r="J1873" s="68"/>
      <c r="K1873" s="68"/>
      <c r="L1873" s="68"/>
      <c r="M1873" s="68"/>
      <c r="N1873" s="348"/>
      <c r="O1873" s="348"/>
      <c r="P1873" s="214">
        <v>0</v>
      </c>
      <c r="Q1873" s="214">
        <v>8000</v>
      </c>
      <c r="R1873" s="68" t="s">
        <v>1479</v>
      </c>
      <c r="S1873" s="349"/>
      <c r="T1873" s="272"/>
    </row>
    <row r="1874" spans="1:20" ht="51">
      <c r="A1874" s="191">
        <v>16</v>
      </c>
      <c r="B1874" s="68"/>
      <c r="C1874" s="212" t="s">
        <v>40</v>
      </c>
      <c r="D1874" s="213">
        <v>45792</v>
      </c>
      <c r="E1874" s="191" t="s">
        <v>4606</v>
      </c>
      <c r="F1874" s="191" t="s">
        <v>3</v>
      </c>
      <c r="G1874" s="191">
        <v>2286591</v>
      </c>
      <c r="H1874" s="68"/>
      <c r="I1874" s="197" t="s">
        <v>5814</v>
      </c>
      <c r="J1874" s="68"/>
      <c r="K1874" s="68"/>
      <c r="L1874" s="68"/>
      <c r="M1874" s="68"/>
      <c r="N1874" s="348"/>
      <c r="O1874" s="348"/>
      <c r="P1874" s="214">
        <v>0</v>
      </c>
      <c r="Q1874" s="214">
        <v>23000</v>
      </c>
      <c r="R1874" s="68" t="s">
        <v>1479</v>
      </c>
      <c r="S1874" s="349"/>
      <c r="T1874" s="272"/>
    </row>
    <row r="1875" spans="1:20" ht="51">
      <c r="A1875" s="191">
        <v>132</v>
      </c>
      <c r="B1875" s="68"/>
      <c r="C1875" s="212" t="s">
        <v>59</v>
      </c>
      <c r="D1875" s="213">
        <v>45792</v>
      </c>
      <c r="E1875" s="191" t="s">
        <v>4607</v>
      </c>
      <c r="F1875" s="191" t="s">
        <v>3</v>
      </c>
      <c r="G1875" s="191">
        <v>2286623</v>
      </c>
      <c r="H1875" s="68"/>
      <c r="I1875" s="197" t="s">
        <v>5815</v>
      </c>
      <c r="J1875" s="68"/>
      <c r="K1875" s="68"/>
      <c r="L1875" s="68"/>
      <c r="M1875" s="68"/>
      <c r="N1875" s="348"/>
      <c r="O1875" s="348"/>
      <c r="P1875" s="214">
        <v>0</v>
      </c>
      <c r="Q1875" s="214">
        <v>97.4</v>
      </c>
      <c r="R1875" s="68" t="s">
        <v>1479</v>
      </c>
      <c r="S1875" s="349"/>
      <c r="T1875" s="272"/>
    </row>
    <row r="1876" spans="1:20" ht="63.75">
      <c r="A1876" s="191">
        <v>16</v>
      </c>
      <c r="B1876" s="68"/>
      <c r="C1876" s="212" t="s">
        <v>40</v>
      </c>
      <c r="D1876" s="213">
        <v>45792</v>
      </c>
      <c r="E1876" s="191" t="s">
        <v>4608</v>
      </c>
      <c r="F1876" s="191" t="s">
        <v>3</v>
      </c>
      <c r="G1876" s="191">
        <v>2286627</v>
      </c>
      <c r="H1876" s="68"/>
      <c r="I1876" s="197" t="s">
        <v>3824</v>
      </c>
      <c r="J1876" s="68"/>
      <c r="K1876" s="68"/>
      <c r="L1876" s="68"/>
      <c r="M1876" s="68"/>
      <c r="N1876" s="348"/>
      <c r="O1876" s="348"/>
      <c r="P1876" s="214">
        <v>0</v>
      </c>
      <c r="Q1876" s="214">
        <v>22</v>
      </c>
      <c r="R1876" s="68" t="s">
        <v>1479</v>
      </c>
      <c r="S1876" s="349"/>
      <c r="T1876" s="272"/>
    </row>
    <row r="1877" spans="1:20" ht="38.25">
      <c r="A1877" s="191" t="s">
        <v>550</v>
      </c>
      <c r="B1877" s="68"/>
      <c r="C1877" s="212" t="s">
        <v>589</v>
      </c>
      <c r="D1877" s="213">
        <v>45792</v>
      </c>
      <c r="E1877" s="191" t="s">
        <v>4609</v>
      </c>
      <c r="F1877" s="191" t="s">
        <v>3</v>
      </c>
      <c r="G1877" s="191">
        <v>2286646</v>
      </c>
      <c r="H1877" s="68"/>
      <c r="I1877" s="197" t="s">
        <v>5816</v>
      </c>
      <c r="J1877" s="68"/>
      <c r="K1877" s="68"/>
      <c r="L1877" s="68"/>
      <c r="M1877" s="68"/>
      <c r="N1877" s="348"/>
      <c r="O1877" s="348"/>
      <c r="P1877" s="214">
        <v>0</v>
      </c>
      <c r="Q1877" s="214">
        <v>10178.4</v>
      </c>
      <c r="R1877" s="68" t="s">
        <v>1479</v>
      </c>
      <c r="S1877" s="349"/>
      <c r="T1877" s="272"/>
    </row>
    <row r="1878" spans="1:20" ht="51">
      <c r="A1878" s="191">
        <v>16</v>
      </c>
      <c r="B1878" s="68"/>
      <c r="C1878" s="212" t="s">
        <v>40</v>
      </c>
      <c r="D1878" s="213">
        <v>45792</v>
      </c>
      <c r="E1878" s="191" t="s">
        <v>4610</v>
      </c>
      <c r="F1878" s="191" t="s">
        <v>3</v>
      </c>
      <c r="G1878" s="191">
        <v>2286665</v>
      </c>
      <c r="H1878" s="68"/>
      <c r="I1878" s="197" t="s">
        <v>5817</v>
      </c>
      <c r="J1878" s="68"/>
      <c r="K1878" s="68"/>
      <c r="L1878" s="68"/>
      <c r="M1878" s="68"/>
      <c r="N1878" s="348"/>
      <c r="O1878" s="348"/>
      <c r="P1878" s="214">
        <v>0</v>
      </c>
      <c r="Q1878" s="214">
        <v>2182.25</v>
      </c>
      <c r="R1878" s="68" t="s">
        <v>1479</v>
      </c>
      <c r="S1878" s="349"/>
      <c r="T1878" s="272"/>
    </row>
    <row r="1879" spans="1:20" ht="63.75">
      <c r="A1879" s="191">
        <v>16</v>
      </c>
      <c r="B1879" s="68"/>
      <c r="C1879" s="212" t="s">
        <v>40</v>
      </c>
      <c r="D1879" s="213">
        <v>45792</v>
      </c>
      <c r="E1879" s="191" t="s">
        <v>4611</v>
      </c>
      <c r="F1879" s="191" t="s">
        <v>3</v>
      </c>
      <c r="G1879" s="191">
        <v>2286681</v>
      </c>
      <c r="H1879" s="68"/>
      <c r="I1879" s="197" t="s">
        <v>5818</v>
      </c>
      <c r="J1879" s="68"/>
      <c r="K1879" s="68"/>
      <c r="L1879" s="68"/>
      <c r="M1879" s="68"/>
      <c r="N1879" s="348"/>
      <c r="O1879" s="348"/>
      <c r="P1879" s="214">
        <v>0</v>
      </c>
      <c r="Q1879" s="214">
        <v>12900</v>
      </c>
      <c r="R1879" s="68" t="s">
        <v>1479</v>
      </c>
      <c r="S1879" s="349"/>
      <c r="T1879" s="272"/>
    </row>
    <row r="1880" spans="1:20" ht="51">
      <c r="A1880" s="191">
        <v>16</v>
      </c>
      <c r="B1880" s="68"/>
      <c r="C1880" s="212" t="s">
        <v>40</v>
      </c>
      <c r="D1880" s="213">
        <v>45792</v>
      </c>
      <c r="E1880" s="191" t="s">
        <v>4612</v>
      </c>
      <c r="F1880" s="191" t="s">
        <v>3</v>
      </c>
      <c r="G1880" s="191">
        <v>2286683</v>
      </c>
      <c r="H1880" s="68"/>
      <c r="I1880" s="197" t="s">
        <v>5819</v>
      </c>
      <c r="J1880" s="68"/>
      <c r="K1880" s="68"/>
      <c r="L1880" s="68"/>
      <c r="M1880" s="68"/>
      <c r="N1880" s="348"/>
      <c r="O1880" s="348"/>
      <c r="P1880" s="214">
        <v>0</v>
      </c>
      <c r="Q1880" s="214">
        <v>3500</v>
      </c>
      <c r="R1880" s="68" t="s">
        <v>1479</v>
      </c>
      <c r="S1880" s="349"/>
      <c r="T1880" s="272"/>
    </row>
    <row r="1881" spans="1:20" ht="51">
      <c r="A1881" s="191">
        <v>253</v>
      </c>
      <c r="B1881" s="68"/>
      <c r="C1881" s="212" t="s">
        <v>104</v>
      </c>
      <c r="D1881" s="213">
        <v>45792</v>
      </c>
      <c r="E1881" s="191" t="s">
        <v>4613</v>
      </c>
      <c r="F1881" s="191" t="s">
        <v>3</v>
      </c>
      <c r="G1881" s="191">
        <v>2286477</v>
      </c>
      <c r="H1881" s="68"/>
      <c r="I1881" s="197" t="s">
        <v>5820</v>
      </c>
      <c r="J1881" s="68"/>
      <c r="K1881" s="68"/>
      <c r="L1881" s="68"/>
      <c r="M1881" s="68"/>
      <c r="N1881" s="348"/>
      <c r="O1881" s="348"/>
      <c r="P1881" s="214">
        <v>0</v>
      </c>
      <c r="Q1881" s="214">
        <v>93466.13</v>
      </c>
      <c r="R1881" s="68" t="s">
        <v>1479</v>
      </c>
      <c r="S1881" s="349"/>
      <c r="T1881" s="272"/>
    </row>
    <row r="1882" spans="1:20" ht="51">
      <c r="A1882" s="191">
        <v>86</v>
      </c>
      <c r="B1882" s="68"/>
      <c r="C1882" s="212" t="s">
        <v>50</v>
      </c>
      <c r="D1882" s="213">
        <v>45792</v>
      </c>
      <c r="E1882" s="191" t="s">
        <v>4614</v>
      </c>
      <c r="F1882" s="191" t="s">
        <v>3</v>
      </c>
      <c r="G1882" s="191">
        <v>2286506</v>
      </c>
      <c r="H1882" s="68"/>
      <c r="I1882" s="197" t="s">
        <v>5821</v>
      </c>
      <c r="J1882" s="68"/>
      <c r="K1882" s="68"/>
      <c r="L1882" s="68"/>
      <c r="M1882" s="68"/>
      <c r="N1882" s="348"/>
      <c r="O1882" s="348"/>
      <c r="P1882" s="214">
        <v>0</v>
      </c>
      <c r="Q1882" s="214">
        <v>1425</v>
      </c>
      <c r="R1882" s="68" t="s">
        <v>1479</v>
      </c>
      <c r="S1882" s="349"/>
      <c r="T1882" s="272"/>
    </row>
    <row r="1883" spans="1:20" ht="51">
      <c r="A1883" s="191">
        <v>86</v>
      </c>
      <c r="B1883" s="68"/>
      <c r="C1883" s="212" t="s">
        <v>50</v>
      </c>
      <c r="D1883" s="213">
        <v>45792</v>
      </c>
      <c r="E1883" s="191" t="s">
        <v>4615</v>
      </c>
      <c r="F1883" s="191" t="s">
        <v>3</v>
      </c>
      <c r="G1883" s="191">
        <v>2286508</v>
      </c>
      <c r="H1883" s="68"/>
      <c r="I1883" s="197" t="s">
        <v>5822</v>
      </c>
      <c r="J1883" s="68"/>
      <c r="K1883" s="68"/>
      <c r="L1883" s="68"/>
      <c r="M1883" s="68"/>
      <c r="N1883" s="348"/>
      <c r="O1883" s="348"/>
      <c r="P1883" s="214">
        <v>0</v>
      </c>
      <c r="Q1883" s="214">
        <v>4250</v>
      </c>
      <c r="R1883" s="68" t="s">
        <v>1479</v>
      </c>
      <c r="S1883" s="349"/>
      <c r="T1883" s="272"/>
    </row>
    <row r="1884" spans="1:20" ht="51">
      <c r="A1884" s="191">
        <v>86</v>
      </c>
      <c r="B1884" s="68"/>
      <c r="C1884" s="212" t="s">
        <v>50</v>
      </c>
      <c r="D1884" s="213">
        <v>45792</v>
      </c>
      <c r="E1884" s="191" t="s">
        <v>4616</v>
      </c>
      <c r="F1884" s="191" t="s">
        <v>3</v>
      </c>
      <c r="G1884" s="191">
        <v>2286515</v>
      </c>
      <c r="H1884" s="68"/>
      <c r="I1884" s="197" t="s">
        <v>5823</v>
      </c>
      <c r="J1884" s="68"/>
      <c r="K1884" s="68"/>
      <c r="L1884" s="68"/>
      <c r="M1884" s="68"/>
      <c r="N1884" s="348"/>
      <c r="O1884" s="348"/>
      <c r="P1884" s="214">
        <v>0</v>
      </c>
      <c r="Q1884" s="214">
        <v>600</v>
      </c>
      <c r="R1884" s="68" t="s">
        <v>1479</v>
      </c>
      <c r="S1884" s="349"/>
      <c r="T1884" s="272"/>
    </row>
    <row r="1885" spans="1:20" ht="51">
      <c r="A1885" s="191">
        <v>86</v>
      </c>
      <c r="B1885" s="68"/>
      <c r="C1885" s="212" t="s">
        <v>50</v>
      </c>
      <c r="D1885" s="213">
        <v>45792</v>
      </c>
      <c r="E1885" s="191" t="s">
        <v>4617</v>
      </c>
      <c r="F1885" s="191" t="s">
        <v>3</v>
      </c>
      <c r="G1885" s="191">
        <v>2286510</v>
      </c>
      <c r="H1885" s="68"/>
      <c r="I1885" s="197" t="s">
        <v>5824</v>
      </c>
      <c r="J1885" s="68"/>
      <c r="K1885" s="68"/>
      <c r="L1885" s="68"/>
      <c r="M1885" s="68"/>
      <c r="N1885" s="348"/>
      <c r="O1885" s="348"/>
      <c r="P1885" s="214">
        <v>0</v>
      </c>
      <c r="Q1885" s="214">
        <v>1810</v>
      </c>
      <c r="R1885" s="68" t="s">
        <v>1479</v>
      </c>
      <c r="S1885" s="349"/>
      <c r="T1885" s="272"/>
    </row>
    <row r="1886" spans="1:20" ht="38.25">
      <c r="A1886" s="191">
        <v>86</v>
      </c>
      <c r="B1886" s="68"/>
      <c r="C1886" s="212" t="s">
        <v>50</v>
      </c>
      <c r="D1886" s="213">
        <v>45792</v>
      </c>
      <c r="E1886" s="191" t="s">
        <v>4618</v>
      </c>
      <c r="F1886" s="191" t="s">
        <v>3</v>
      </c>
      <c r="G1886" s="191">
        <v>2286512</v>
      </c>
      <c r="H1886" s="68"/>
      <c r="I1886" s="197" t="s">
        <v>5825</v>
      </c>
      <c r="J1886" s="68"/>
      <c r="K1886" s="68"/>
      <c r="L1886" s="68"/>
      <c r="M1886" s="68"/>
      <c r="N1886" s="348"/>
      <c r="O1886" s="348"/>
      <c r="P1886" s="214">
        <v>0</v>
      </c>
      <c r="Q1886" s="214">
        <v>360</v>
      </c>
      <c r="R1886" s="68" t="s">
        <v>1479</v>
      </c>
      <c r="S1886" s="349"/>
      <c r="T1886" s="272"/>
    </row>
    <row r="1887" spans="1:20" ht="38.25">
      <c r="A1887" s="191">
        <v>86</v>
      </c>
      <c r="B1887" s="68"/>
      <c r="C1887" s="212" t="s">
        <v>50</v>
      </c>
      <c r="D1887" s="213">
        <v>45792</v>
      </c>
      <c r="E1887" s="191" t="s">
        <v>4619</v>
      </c>
      <c r="F1887" s="191" t="s">
        <v>3</v>
      </c>
      <c r="G1887" s="191">
        <v>2286513</v>
      </c>
      <c r="H1887" s="68"/>
      <c r="I1887" s="197" t="s">
        <v>5826</v>
      </c>
      <c r="J1887" s="68"/>
      <c r="K1887" s="68"/>
      <c r="L1887" s="68"/>
      <c r="M1887" s="68"/>
      <c r="N1887" s="348"/>
      <c r="O1887" s="348"/>
      <c r="P1887" s="214">
        <v>0</v>
      </c>
      <c r="Q1887" s="214">
        <v>240</v>
      </c>
      <c r="R1887" s="68" t="s">
        <v>1479</v>
      </c>
      <c r="S1887" s="349"/>
      <c r="T1887" s="272"/>
    </row>
    <row r="1888" spans="1:20" ht="51">
      <c r="A1888" s="191">
        <v>86</v>
      </c>
      <c r="B1888" s="68"/>
      <c r="C1888" s="212" t="s">
        <v>50</v>
      </c>
      <c r="D1888" s="213">
        <v>45792</v>
      </c>
      <c r="E1888" s="191" t="s">
        <v>4620</v>
      </c>
      <c r="F1888" s="191" t="s">
        <v>3</v>
      </c>
      <c r="G1888" s="191">
        <v>2286516</v>
      </c>
      <c r="H1888" s="68"/>
      <c r="I1888" s="197" t="s">
        <v>5827</v>
      </c>
      <c r="J1888" s="68"/>
      <c r="K1888" s="68"/>
      <c r="L1888" s="68"/>
      <c r="M1888" s="68"/>
      <c r="N1888" s="348"/>
      <c r="O1888" s="348"/>
      <c r="P1888" s="214">
        <v>0</v>
      </c>
      <c r="Q1888" s="214">
        <v>30</v>
      </c>
      <c r="R1888" s="68" t="s">
        <v>1479</v>
      </c>
      <c r="S1888" s="349"/>
      <c r="T1888" s="272"/>
    </row>
    <row r="1889" spans="1:20" ht="51">
      <c r="A1889" s="191">
        <v>86</v>
      </c>
      <c r="B1889" s="68"/>
      <c r="C1889" s="212" t="s">
        <v>50</v>
      </c>
      <c r="D1889" s="213">
        <v>45792</v>
      </c>
      <c r="E1889" s="191" t="s">
        <v>4621</v>
      </c>
      <c r="F1889" s="191" t="s">
        <v>3</v>
      </c>
      <c r="G1889" s="191">
        <v>2286518</v>
      </c>
      <c r="H1889" s="68"/>
      <c r="I1889" s="197" t="s">
        <v>5828</v>
      </c>
      <c r="J1889" s="68"/>
      <c r="K1889" s="68"/>
      <c r="L1889" s="68"/>
      <c r="M1889" s="68"/>
      <c r="N1889" s="348"/>
      <c r="O1889" s="348"/>
      <c r="P1889" s="214">
        <v>0</v>
      </c>
      <c r="Q1889" s="214">
        <v>10125</v>
      </c>
      <c r="R1889" s="68" t="s">
        <v>1479</v>
      </c>
      <c r="S1889" s="349"/>
      <c r="T1889" s="272"/>
    </row>
    <row r="1890" spans="1:20" ht="51">
      <c r="A1890" s="191">
        <v>86</v>
      </c>
      <c r="B1890" s="68"/>
      <c r="C1890" s="212" t="s">
        <v>50</v>
      </c>
      <c r="D1890" s="213">
        <v>45792</v>
      </c>
      <c r="E1890" s="191" t="s">
        <v>4622</v>
      </c>
      <c r="F1890" s="191" t="s">
        <v>3</v>
      </c>
      <c r="G1890" s="191">
        <v>2286521</v>
      </c>
      <c r="H1890" s="68"/>
      <c r="I1890" s="197" t="s">
        <v>5829</v>
      </c>
      <c r="J1890" s="68"/>
      <c r="K1890" s="68"/>
      <c r="L1890" s="68"/>
      <c r="M1890" s="68"/>
      <c r="N1890" s="348"/>
      <c r="O1890" s="348"/>
      <c r="P1890" s="214">
        <v>0</v>
      </c>
      <c r="Q1890" s="214">
        <v>32690</v>
      </c>
      <c r="R1890" s="68" t="s">
        <v>1479</v>
      </c>
      <c r="S1890" s="349"/>
      <c r="T1890" s="272"/>
    </row>
    <row r="1891" spans="1:20" ht="51">
      <c r="A1891" s="191">
        <v>86</v>
      </c>
      <c r="B1891" s="68"/>
      <c r="C1891" s="212" t="s">
        <v>50</v>
      </c>
      <c r="D1891" s="213">
        <v>45792</v>
      </c>
      <c r="E1891" s="191" t="s">
        <v>4623</v>
      </c>
      <c r="F1891" s="191" t="s">
        <v>3</v>
      </c>
      <c r="G1891" s="191">
        <v>2286526</v>
      </c>
      <c r="H1891" s="68"/>
      <c r="I1891" s="197" t="s">
        <v>5830</v>
      </c>
      <c r="J1891" s="68"/>
      <c r="K1891" s="68"/>
      <c r="L1891" s="68"/>
      <c r="M1891" s="68"/>
      <c r="N1891" s="348"/>
      <c r="O1891" s="348"/>
      <c r="P1891" s="214">
        <v>0</v>
      </c>
      <c r="Q1891" s="214">
        <v>4800</v>
      </c>
      <c r="R1891" s="68" t="s">
        <v>1479</v>
      </c>
      <c r="S1891" s="349"/>
      <c r="T1891" s="272"/>
    </row>
    <row r="1892" spans="1:20" ht="51">
      <c r="A1892" s="191">
        <v>46</v>
      </c>
      <c r="B1892" s="68"/>
      <c r="C1892" s="212" t="s">
        <v>1367</v>
      </c>
      <c r="D1892" s="213">
        <v>45792</v>
      </c>
      <c r="E1892" s="191" t="s">
        <v>4624</v>
      </c>
      <c r="F1892" s="191" t="s">
        <v>3</v>
      </c>
      <c r="G1892" s="191">
        <v>2286527</v>
      </c>
      <c r="H1892" s="68"/>
      <c r="I1892" s="197" t="s">
        <v>5831</v>
      </c>
      <c r="J1892" s="68"/>
      <c r="K1892" s="68"/>
      <c r="L1892" s="68"/>
      <c r="M1892" s="68"/>
      <c r="N1892" s="348"/>
      <c r="O1892" s="348"/>
      <c r="P1892" s="214">
        <v>0</v>
      </c>
      <c r="Q1892" s="214">
        <v>250</v>
      </c>
      <c r="R1892" s="68" t="s">
        <v>1479</v>
      </c>
      <c r="S1892" s="349"/>
      <c r="T1892" s="272"/>
    </row>
    <row r="1893" spans="1:20" ht="51">
      <c r="A1893" s="191">
        <v>86</v>
      </c>
      <c r="B1893" s="68"/>
      <c r="C1893" s="212" t="s">
        <v>50</v>
      </c>
      <c r="D1893" s="213">
        <v>45792</v>
      </c>
      <c r="E1893" s="191" t="s">
        <v>4625</v>
      </c>
      <c r="F1893" s="191" t="s">
        <v>3</v>
      </c>
      <c r="G1893" s="191">
        <v>2286530</v>
      </c>
      <c r="H1893" s="68"/>
      <c r="I1893" s="197" t="s">
        <v>5832</v>
      </c>
      <c r="J1893" s="68"/>
      <c r="K1893" s="68"/>
      <c r="L1893" s="68"/>
      <c r="M1893" s="68"/>
      <c r="N1893" s="348"/>
      <c r="O1893" s="348"/>
      <c r="P1893" s="214">
        <v>0</v>
      </c>
      <c r="Q1893" s="214">
        <v>285</v>
      </c>
      <c r="R1893" s="68" t="s">
        <v>1479</v>
      </c>
      <c r="S1893" s="349"/>
      <c r="T1893" s="272"/>
    </row>
    <row r="1894" spans="1:20" ht="51">
      <c r="A1894" s="191">
        <v>46</v>
      </c>
      <c r="B1894" s="68"/>
      <c r="C1894" s="212" t="s">
        <v>1367</v>
      </c>
      <c r="D1894" s="213">
        <v>45792</v>
      </c>
      <c r="E1894" s="191" t="s">
        <v>4626</v>
      </c>
      <c r="F1894" s="191" t="s">
        <v>3</v>
      </c>
      <c r="G1894" s="191">
        <v>2286534</v>
      </c>
      <c r="H1894" s="68"/>
      <c r="I1894" s="197" t="s">
        <v>5833</v>
      </c>
      <c r="J1894" s="68"/>
      <c r="K1894" s="68"/>
      <c r="L1894" s="68"/>
      <c r="M1894" s="68"/>
      <c r="N1894" s="348"/>
      <c r="O1894" s="348"/>
      <c r="P1894" s="214">
        <v>0</v>
      </c>
      <c r="Q1894" s="214">
        <v>9151</v>
      </c>
      <c r="R1894" s="68" t="s">
        <v>1479</v>
      </c>
      <c r="S1894" s="349"/>
      <c r="T1894" s="272"/>
    </row>
    <row r="1895" spans="1:20" ht="63.75">
      <c r="A1895" s="191">
        <v>81</v>
      </c>
      <c r="B1895" s="68"/>
      <c r="C1895" s="212" t="s">
        <v>49</v>
      </c>
      <c r="D1895" s="213">
        <v>45792</v>
      </c>
      <c r="E1895" s="191" t="s">
        <v>4627</v>
      </c>
      <c r="F1895" s="191" t="s">
        <v>3</v>
      </c>
      <c r="G1895" s="191">
        <v>2286536</v>
      </c>
      <c r="H1895" s="68"/>
      <c r="I1895" s="197" t="s">
        <v>5834</v>
      </c>
      <c r="J1895" s="68"/>
      <c r="K1895" s="68"/>
      <c r="L1895" s="68"/>
      <c r="M1895" s="68"/>
      <c r="N1895" s="348"/>
      <c r="O1895" s="348"/>
      <c r="P1895" s="214">
        <v>0</v>
      </c>
      <c r="Q1895" s="214">
        <v>39470354.090000004</v>
      </c>
      <c r="R1895" s="68" t="s">
        <v>1479</v>
      </c>
      <c r="S1895" s="349"/>
      <c r="T1895" s="272"/>
    </row>
    <row r="1896" spans="1:20" ht="63.75">
      <c r="A1896" s="191" t="s">
        <v>550</v>
      </c>
      <c r="B1896" s="68"/>
      <c r="C1896" s="212" t="s">
        <v>589</v>
      </c>
      <c r="D1896" s="213">
        <v>45792</v>
      </c>
      <c r="E1896" s="191" t="s">
        <v>4628</v>
      </c>
      <c r="F1896" s="191" t="s">
        <v>3</v>
      </c>
      <c r="G1896" s="191">
        <v>2286550</v>
      </c>
      <c r="H1896" s="68"/>
      <c r="I1896" s="197" t="s">
        <v>5835</v>
      </c>
      <c r="J1896" s="68"/>
      <c r="K1896" s="68"/>
      <c r="L1896" s="68"/>
      <c r="M1896" s="68"/>
      <c r="N1896" s="348"/>
      <c r="O1896" s="348"/>
      <c r="P1896" s="214">
        <v>0</v>
      </c>
      <c r="Q1896" s="214">
        <v>8158.5</v>
      </c>
      <c r="R1896" s="68" t="s">
        <v>1479</v>
      </c>
      <c r="S1896" s="349"/>
      <c r="T1896" s="272"/>
    </row>
    <row r="1897" spans="1:20" ht="63.75">
      <c r="A1897" s="191">
        <v>155</v>
      </c>
      <c r="B1897" s="68"/>
      <c r="C1897" s="212" t="s">
        <v>75</v>
      </c>
      <c r="D1897" s="213">
        <v>45792</v>
      </c>
      <c r="E1897" s="191" t="s">
        <v>4629</v>
      </c>
      <c r="F1897" s="191" t="s">
        <v>3</v>
      </c>
      <c r="G1897" s="191">
        <v>2286551</v>
      </c>
      <c r="H1897" s="68"/>
      <c r="I1897" s="197" t="s">
        <v>5836</v>
      </c>
      <c r="J1897" s="68"/>
      <c r="K1897" s="68"/>
      <c r="L1897" s="68"/>
      <c r="M1897" s="68"/>
      <c r="N1897" s="348"/>
      <c r="O1897" s="348"/>
      <c r="P1897" s="214">
        <v>0</v>
      </c>
      <c r="Q1897" s="214">
        <v>699.54</v>
      </c>
      <c r="R1897" s="68" t="s">
        <v>1479</v>
      </c>
      <c r="S1897" s="349"/>
      <c r="T1897" s="272"/>
    </row>
    <row r="1898" spans="1:20" ht="63.75">
      <c r="A1898" s="191">
        <v>117</v>
      </c>
      <c r="B1898" s="68"/>
      <c r="C1898" s="212" t="s">
        <v>54</v>
      </c>
      <c r="D1898" s="213">
        <v>45792</v>
      </c>
      <c r="E1898" s="191" t="s">
        <v>4630</v>
      </c>
      <c r="F1898" s="191" t="s">
        <v>3</v>
      </c>
      <c r="G1898" s="191">
        <v>2286553</v>
      </c>
      <c r="H1898" s="68"/>
      <c r="I1898" s="197" t="s">
        <v>5837</v>
      </c>
      <c r="J1898" s="68"/>
      <c r="K1898" s="68"/>
      <c r="L1898" s="68"/>
      <c r="M1898" s="68"/>
      <c r="N1898" s="348"/>
      <c r="O1898" s="348"/>
      <c r="P1898" s="214">
        <v>0</v>
      </c>
      <c r="Q1898" s="214">
        <v>1031.3</v>
      </c>
      <c r="R1898" s="68" t="s">
        <v>1479</v>
      </c>
      <c r="S1898" s="349"/>
      <c r="T1898" s="272"/>
    </row>
    <row r="1899" spans="1:20" ht="63.75">
      <c r="A1899" s="191" t="s">
        <v>550</v>
      </c>
      <c r="B1899" s="68"/>
      <c r="C1899" s="212" t="s">
        <v>589</v>
      </c>
      <c r="D1899" s="213">
        <v>45792</v>
      </c>
      <c r="E1899" s="191" t="s">
        <v>4631</v>
      </c>
      <c r="F1899" s="191" t="s">
        <v>3</v>
      </c>
      <c r="G1899" s="191">
        <v>2286554</v>
      </c>
      <c r="H1899" s="68"/>
      <c r="I1899" s="197" t="s">
        <v>5838</v>
      </c>
      <c r="J1899" s="68"/>
      <c r="K1899" s="68"/>
      <c r="L1899" s="68"/>
      <c r="M1899" s="68"/>
      <c r="N1899" s="348"/>
      <c r="O1899" s="348"/>
      <c r="P1899" s="214">
        <v>0</v>
      </c>
      <c r="Q1899" s="214">
        <v>2902.53</v>
      </c>
      <c r="R1899" s="68" t="s">
        <v>1479</v>
      </c>
      <c r="S1899" s="349"/>
      <c r="T1899" s="272"/>
    </row>
    <row r="1900" spans="1:20" ht="63.75">
      <c r="A1900" s="191">
        <v>597</v>
      </c>
      <c r="B1900" s="68"/>
      <c r="C1900" s="212" t="s">
        <v>673</v>
      </c>
      <c r="D1900" s="213">
        <v>45792</v>
      </c>
      <c r="E1900" s="191" t="s">
        <v>4632</v>
      </c>
      <c r="F1900" s="191" t="s">
        <v>3</v>
      </c>
      <c r="G1900" s="191">
        <v>2286559</v>
      </c>
      <c r="H1900" s="68"/>
      <c r="I1900" s="197" t="s">
        <v>5839</v>
      </c>
      <c r="J1900" s="68"/>
      <c r="K1900" s="68"/>
      <c r="L1900" s="68"/>
      <c r="M1900" s="68"/>
      <c r="N1900" s="348"/>
      <c r="O1900" s="348"/>
      <c r="P1900" s="214">
        <v>0</v>
      </c>
      <c r="Q1900" s="214">
        <v>33579.879999999997</v>
      </c>
      <c r="R1900" s="68" t="s">
        <v>1479</v>
      </c>
      <c r="S1900" s="349"/>
      <c r="T1900" s="272"/>
    </row>
    <row r="1901" spans="1:20" ht="63.75">
      <c r="A1901" s="191" t="s">
        <v>550</v>
      </c>
      <c r="B1901" s="68"/>
      <c r="C1901" s="212" t="s">
        <v>589</v>
      </c>
      <c r="D1901" s="213">
        <v>45792</v>
      </c>
      <c r="E1901" s="191" t="s">
        <v>4633</v>
      </c>
      <c r="F1901" s="191" t="s">
        <v>3</v>
      </c>
      <c r="G1901" s="191">
        <v>2286573</v>
      </c>
      <c r="H1901" s="68"/>
      <c r="I1901" s="197" t="s">
        <v>5840</v>
      </c>
      <c r="J1901" s="68"/>
      <c r="K1901" s="68"/>
      <c r="L1901" s="68"/>
      <c r="M1901" s="68"/>
      <c r="N1901" s="348"/>
      <c r="O1901" s="348"/>
      <c r="P1901" s="214">
        <v>0</v>
      </c>
      <c r="Q1901" s="214">
        <v>9404.16</v>
      </c>
      <c r="R1901" s="68" t="s">
        <v>1479</v>
      </c>
      <c r="S1901" s="349"/>
      <c r="T1901" s="272"/>
    </row>
    <row r="1902" spans="1:20" ht="63.75">
      <c r="A1902" s="191">
        <v>385</v>
      </c>
      <c r="B1902" s="68"/>
      <c r="C1902" s="212" t="s">
        <v>688</v>
      </c>
      <c r="D1902" s="213">
        <v>45792</v>
      </c>
      <c r="E1902" s="191" t="s">
        <v>4634</v>
      </c>
      <c r="F1902" s="191" t="s">
        <v>3</v>
      </c>
      <c r="G1902" s="191">
        <v>2286562</v>
      </c>
      <c r="H1902" s="68"/>
      <c r="I1902" s="197" t="s">
        <v>5841</v>
      </c>
      <c r="J1902" s="68"/>
      <c r="K1902" s="68"/>
      <c r="L1902" s="68"/>
      <c r="M1902" s="68"/>
      <c r="N1902" s="348"/>
      <c r="O1902" s="348"/>
      <c r="P1902" s="214">
        <v>0</v>
      </c>
      <c r="Q1902" s="214">
        <v>10369.74</v>
      </c>
      <c r="R1902" s="68" t="s">
        <v>1479</v>
      </c>
      <c r="S1902" s="349"/>
      <c r="T1902" s="272"/>
    </row>
    <row r="1903" spans="1:20" ht="63.75">
      <c r="A1903" s="191">
        <v>46</v>
      </c>
      <c r="B1903" s="68"/>
      <c r="C1903" s="212" t="s">
        <v>1367</v>
      </c>
      <c r="D1903" s="213">
        <v>45792</v>
      </c>
      <c r="E1903" s="191" t="s">
        <v>4635</v>
      </c>
      <c r="F1903" s="191" t="s">
        <v>3</v>
      </c>
      <c r="G1903" s="191">
        <v>2286564</v>
      </c>
      <c r="H1903" s="68"/>
      <c r="I1903" s="197" t="s">
        <v>5842</v>
      </c>
      <c r="J1903" s="68"/>
      <c r="K1903" s="68"/>
      <c r="L1903" s="68"/>
      <c r="M1903" s="68"/>
      <c r="N1903" s="348"/>
      <c r="O1903" s="348"/>
      <c r="P1903" s="214">
        <v>0</v>
      </c>
      <c r="Q1903" s="214">
        <v>7625.25</v>
      </c>
      <c r="R1903" s="68" t="s">
        <v>1479</v>
      </c>
      <c r="S1903" s="349"/>
      <c r="T1903" s="272"/>
    </row>
    <row r="1904" spans="1:20" ht="63.75">
      <c r="A1904" s="191" t="s">
        <v>550</v>
      </c>
      <c r="B1904" s="68"/>
      <c r="C1904" s="212" t="s">
        <v>589</v>
      </c>
      <c r="D1904" s="213">
        <v>45792</v>
      </c>
      <c r="E1904" s="191" t="s">
        <v>4636</v>
      </c>
      <c r="F1904" s="191" t="s">
        <v>3</v>
      </c>
      <c r="G1904" s="191">
        <v>2286567</v>
      </c>
      <c r="H1904" s="68"/>
      <c r="I1904" s="197" t="s">
        <v>5843</v>
      </c>
      <c r="J1904" s="68"/>
      <c r="K1904" s="68"/>
      <c r="L1904" s="68"/>
      <c r="M1904" s="68"/>
      <c r="N1904" s="348"/>
      <c r="O1904" s="348"/>
      <c r="P1904" s="214">
        <v>0</v>
      </c>
      <c r="Q1904" s="214">
        <v>3136.37</v>
      </c>
      <c r="R1904" s="68" t="s">
        <v>1479</v>
      </c>
      <c r="S1904" s="349"/>
      <c r="T1904" s="272"/>
    </row>
    <row r="1905" spans="1:20" ht="63.75">
      <c r="A1905" s="191" t="s">
        <v>550</v>
      </c>
      <c r="B1905" s="68"/>
      <c r="C1905" s="212" t="s">
        <v>589</v>
      </c>
      <c r="D1905" s="213">
        <v>45792</v>
      </c>
      <c r="E1905" s="191" t="s">
        <v>4637</v>
      </c>
      <c r="F1905" s="191" t="s">
        <v>3</v>
      </c>
      <c r="G1905" s="191">
        <v>2286576</v>
      </c>
      <c r="H1905" s="68"/>
      <c r="I1905" s="197" t="s">
        <v>5844</v>
      </c>
      <c r="J1905" s="68"/>
      <c r="K1905" s="68"/>
      <c r="L1905" s="68"/>
      <c r="M1905" s="68"/>
      <c r="N1905" s="348"/>
      <c r="O1905" s="348"/>
      <c r="P1905" s="214">
        <v>0</v>
      </c>
      <c r="Q1905" s="214">
        <v>4959.55</v>
      </c>
      <c r="R1905" s="68" t="s">
        <v>1479</v>
      </c>
      <c r="S1905" s="349"/>
      <c r="T1905" s="272"/>
    </row>
    <row r="1906" spans="1:20" ht="76.5">
      <c r="A1906" s="191">
        <v>376</v>
      </c>
      <c r="B1906" s="68"/>
      <c r="C1906" s="212" t="s">
        <v>607</v>
      </c>
      <c r="D1906" s="213">
        <v>45792</v>
      </c>
      <c r="E1906" s="191" t="s">
        <v>4638</v>
      </c>
      <c r="F1906" s="191" t="s">
        <v>6</v>
      </c>
      <c r="G1906" s="191">
        <v>1126901</v>
      </c>
      <c r="H1906" s="68"/>
      <c r="I1906" s="197" t="s">
        <v>5845</v>
      </c>
      <c r="J1906" s="68"/>
      <c r="K1906" s="68"/>
      <c r="L1906" s="68"/>
      <c r="M1906" s="68"/>
      <c r="N1906" s="348"/>
      <c r="O1906" s="348"/>
      <c r="P1906" s="214">
        <v>0</v>
      </c>
      <c r="Q1906" s="214">
        <v>19737.37</v>
      </c>
      <c r="R1906" s="68" t="s">
        <v>1479</v>
      </c>
      <c r="S1906" s="349"/>
      <c r="T1906" s="272"/>
    </row>
    <row r="1907" spans="1:20" ht="76.5">
      <c r="A1907" s="191">
        <v>376</v>
      </c>
      <c r="B1907" s="68"/>
      <c r="C1907" s="212" t="s">
        <v>607</v>
      </c>
      <c r="D1907" s="213">
        <v>45792</v>
      </c>
      <c r="E1907" s="191" t="s">
        <v>4639</v>
      </c>
      <c r="F1907" s="191" t="s">
        <v>6</v>
      </c>
      <c r="G1907" s="191">
        <v>1126902</v>
      </c>
      <c r="H1907" s="68"/>
      <c r="I1907" s="197" t="s">
        <v>5846</v>
      </c>
      <c r="J1907" s="68"/>
      <c r="K1907" s="68"/>
      <c r="L1907" s="68"/>
      <c r="M1907" s="68"/>
      <c r="N1907" s="348"/>
      <c r="O1907" s="348"/>
      <c r="P1907" s="214">
        <v>0</v>
      </c>
      <c r="Q1907" s="214">
        <v>363.84</v>
      </c>
      <c r="R1907" s="68" t="s">
        <v>1479</v>
      </c>
      <c r="S1907" s="349"/>
      <c r="T1907" s="272"/>
    </row>
    <row r="1908" spans="1:20" ht="76.5">
      <c r="A1908" s="191">
        <v>376</v>
      </c>
      <c r="B1908" s="68"/>
      <c r="C1908" s="212" t="s">
        <v>607</v>
      </c>
      <c r="D1908" s="213">
        <v>45792</v>
      </c>
      <c r="E1908" s="191" t="s">
        <v>4640</v>
      </c>
      <c r="F1908" s="191" t="s">
        <v>6</v>
      </c>
      <c r="G1908" s="191">
        <v>1126903</v>
      </c>
      <c r="H1908" s="68"/>
      <c r="I1908" s="197" t="s">
        <v>5847</v>
      </c>
      <c r="J1908" s="68"/>
      <c r="K1908" s="68"/>
      <c r="L1908" s="68"/>
      <c r="M1908" s="68"/>
      <c r="N1908" s="348"/>
      <c r="O1908" s="348"/>
      <c r="P1908" s="214">
        <v>0</v>
      </c>
      <c r="Q1908" s="214">
        <v>274.94</v>
      </c>
      <c r="R1908" s="68" t="s">
        <v>1479</v>
      </c>
      <c r="S1908" s="349"/>
      <c r="T1908" s="272"/>
    </row>
    <row r="1909" spans="1:20" ht="63.75">
      <c r="A1909" s="191" t="s">
        <v>542</v>
      </c>
      <c r="B1909" s="68"/>
      <c r="C1909" s="212" t="s">
        <v>687</v>
      </c>
      <c r="D1909" s="213">
        <v>45792</v>
      </c>
      <c r="E1909" s="191" t="s">
        <v>4641</v>
      </c>
      <c r="F1909" s="191" t="s">
        <v>10</v>
      </c>
      <c r="G1909" s="191">
        <v>20130</v>
      </c>
      <c r="H1909" s="68"/>
      <c r="I1909" s="197" t="s">
        <v>5848</v>
      </c>
      <c r="J1909" s="68"/>
      <c r="K1909" s="68"/>
      <c r="L1909" s="68"/>
      <c r="M1909" s="68"/>
      <c r="N1909" s="348"/>
      <c r="O1909" s="348"/>
      <c r="P1909" s="214">
        <v>2347.89</v>
      </c>
      <c r="Q1909" s="214">
        <v>0</v>
      </c>
      <c r="R1909" s="68" t="s">
        <v>1479</v>
      </c>
      <c r="S1909" s="349"/>
      <c r="T1909" s="272"/>
    </row>
    <row r="1910" spans="1:20" ht="76.5">
      <c r="A1910" s="191">
        <v>47</v>
      </c>
      <c r="B1910" s="68"/>
      <c r="C1910" s="212" t="s">
        <v>45</v>
      </c>
      <c r="D1910" s="213">
        <v>45792</v>
      </c>
      <c r="E1910" s="191" t="s">
        <v>4642</v>
      </c>
      <c r="F1910" s="191" t="s">
        <v>6</v>
      </c>
      <c r="G1910" s="191">
        <v>2221654</v>
      </c>
      <c r="H1910" s="68"/>
      <c r="I1910" s="197" t="s">
        <v>5849</v>
      </c>
      <c r="J1910" s="68"/>
      <c r="K1910" s="68"/>
      <c r="L1910" s="68"/>
      <c r="M1910" s="68"/>
      <c r="N1910" s="348"/>
      <c r="O1910" s="348"/>
      <c r="P1910" s="214">
        <v>0</v>
      </c>
      <c r="Q1910" s="214">
        <v>32056.35</v>
      </c>
      <c r="R1910" s="68" t="s">
        <v>1479</v>
      </c>
      <c r="S1910" s="349"/>
      <c r="T1910" s="272"/>
    </row>
    <row r="1911" spans="1:20" ht="76.5">
      <c r="A1911" s="191">
        <v>47</v>
      </c>
      <c r="B1911" s="68"/>
      <c r="C1911" s="212" t="s">
        <v>45</v>
      </c>
      <c r="D1911" s="213">
        <v>45792</v>
      </c>
      <c r="E1911" s="191" t="s">
        <v>4643</v>
      </c>
      <c r="F1911" s="191" t="s">
        <v>6</v>
      </c>
      <c r="G1911" s="191">
        <v>2221655</v>
      </c>
      <c r="H1911" s="68"/>
      <c r="I1911" s="197" t="s">
        <v>5850</v>
      </c>
      <c r="J1911" s="68"/>
      <c r="K1911" s="68"/>
      <c r="L1911" s="68"/>
      <c r="M1911" s="68"/>
      <c r="N1911" s="348"/>
      <c r="O1911" s="348"/>
      <c r="P1911" s="214">
        <v>0</v>
      </c>
      <c r="Q1911" s="214">
        <v>68984.36</v>
      </c>
      <c r="R1911" s="68" t="s">
        <v>1479</v>
      </c>
      <c r="S1911" s="349"/>
      <c r="T1911" s="272"/>
    </row>
    <row r="1912" spans="1:20" ht="51">
      <c r="A1912" s="191" t="s">
        <v>542</v>
      </c>
      <c r="B1912" s="68"/>
      <c r="C1912" s="212" t="s">
        <v>687</v>
      </c>
      <c r="D1912" s="213">
        <v>45792</v>
      </c>
      <c r="E1912" s="191" t="s">
        <v>4644</v>
      </c>
      <c r="F1912" s="191" t="s">
        <v>10</v>
      </c>
      <c r="G1912" s="191">
        <v>20088</v>
      </c>
      <c r="H1912" s="68"/>
      <c r="I1912" s="197" t="s">
        <v>5851</v>
      </c>
      <c r="J1912" s="68"/>
      <c r="K1912" s="68"/>
      <c r="L1912" s="68"/>
      <c r="M1912" s="68"/>
      <c r="N1912" s="348"/>
      <c r="O1912" s="348"/>
      <c r="P1912" s="214">
        <v>11467.09</v>
      </c>
      <c r="Q1912" s="214">
        <v>0</v>
      </c>
      <c r="R1912" s="68" t="s">
        <v>1479</v>
      </c>
      <c r="S1912" s="349"/>
      <c r="T1912" s="272"/>
    </row>
    <row r="1913" spans="1:20" ht="63.75">
      <c r="A1913" s="191" t="s">
        <v>542</v>
      </c>
      <c r="B1913" s="68"/>
      <c r="C1913" s="212" t="s">
        <v>687</v>
      </c>
      <c r="D1913" s="213">
        <v>45792</v>
      </c>
      <c r="E1913" s="191" t="s">
        <v>4645</v>
      </c>
      <c r="F1913" s="191" t="s">
        <v>10</v>
      </c>
      <c r="G1913" s="191">
        <v>20085</v>
      </c>
      <c r="H1913" s="68"/>
      <c r="I1913" s="197" t="s">
        <v>5852</v>
      </c>
      <c r="J1913" s="68"/>
      <c r="K1913" s="68"/>
      <c r="L1913" s="68"/>
      <c r="M1913" s="68"/>
      <c r="N1913" s="348"/>
      <c r="O1913" s="348"/>
      <c r="P1913" s="214">
        <v>39309.370000000003</v>
      </c>
      <c r="Q1913" s="214">
        <v>0</v>
      </c>
      <c r="R1913" s="68" t="s">
        <v>1479</v>
      </c>
      <c r="S1913" s="349"/>
      <c r="T1913" s="272"/>
    </row>
    <row r="1914" spans="1:20" ht="76.5">
      <c r="A1914" s="191">
        <v>513</v>
      </c>
      <c r="B1914" s="68"/>
      <c r="C1914" s="212" t="s">
        <v>160</v>
      </c>
      <c r="D1914" s="213">
        <v>45792</v>
      </c>
      <c r="E1914" s="191" t="s">
        <v>4646</v>
      </c>
      <c r="F1914" s="191" t="s">
        <v>10</v>
      </c>
      <c r="G1914" s="191">
        <v>1126924</v>
      </c>
      <c r="H1914" s="68"/>
      <c r="I1914" s="197" t="s">
        <v>5853</v>
      </c>
      <c r="J1914" s="68"/>
      <c r="K1914" s="68"/>
      <c r="L1914" s="68"/>
      <c r="M1914" s="68"/>
      <c r="N1914" s="348"/>
      <c r="O1914" s="348"/>
      <c r="P1914" s="214">
        <v>60</v>
      </c>
      <c r="Q1914" s="214">
        <v>0</v>
      </c>
      <c r="R1914" s="68" t="s">
        <v>1479</v>
      </c>
      <c r="S1914" s="349"/>
      <c r="T1914" s="272"/>
    </row>
    <row r="1915" spans="1:20" ht="89.25">
      <c r="A1915" s="191">
        <v>132</v>
      </c>
      <c r="B1915" s="68"/>
      <c r="C1915" s="212" t="s">
        <v>59</v>
      </c>
      <c r="D1915" s="213">
        <v>45792</v>
      </c>
      <c r="E1915" s="191" t="s">
        <v>4647</v>
      </c>
      <c r="F1915" s="191" t="s">
        <v>6</v>
      </c>
      <c r="G1915" s="191">
        <v>23390</v>
      </c>
      <c r="H1915" s="68"/>
      <c r="I1915" s="197" t="s">
        <v>5854</v>
      </c>
      <c r="J1915" s="68"/>
      <c r="K1915" s="68"/>
      <c r="L1915" s="68"/>
      <c r="M1915" s="68"/>
      <c r="N1915" s="348"/>
      <c r="O1915" s="348"/>
      <c r="P1915" s="214">
        <v>0</v>
      </c>
      <c r="Q1915" s="214">
        <v>3650347.11</v>
      </c>
      <c r="R1915" s="68" t="s">
        <v>1479</v>
      </c>
      <c r="S1915" s="349"/>
      <c r="T1915" s="272"/>
    </row>
    <row r="1916" spans="1:20" ht="89.25">
      <c r="A1916" s="191" t="s">
        <v>541</v>
      </c>
      <c r="B1916" s="68"/>
      <c r="C1916" s="212" t="s">
        <v>590</v>
      </c>
      <c r="D1916" s="213">
        <v>45792</v>
      </c>
      <c r="E1916" s="191" t="s">
        <v>4648</v>
      </c>
      <c r="F1916" s="191" t="s">
        <v>6</v>
      </c>
      <c r="G1916" s="191">
        <v>23417</v>
      </c>
      <c r="H1916" s="68"/>
      <c r="I1916" s="197" t="s">
        <v>5855</v>
      </c>
      <c r="J1916" s="68"/>
      <c r="K1916" s="68"/>
      <c r="L1916" s="68"/>
      <c r="M1916" s="68"/>
      <c r="N1916" s="348"/>
      <c r="O1916" s="348"/>
      <c r="P1916" s="214">
        <v>0</v>
      </c>
      <c r="Q1916" s="214">
        <v>3349674</v>
      </c>
      <c r="R1916" s="68" t="s">
        <v>1479</v>
      </c>
      <c r="S1916" s="349"/>
      <c r="T1916" s="272"/>
    </row>
    <row r="1917" spans="1:20" ht="76.5">
      <c r="A1917" s="191">
        <v>132</v>
      </c>
      <c r="B1917" s="68"/>
      <c r="C1917" s="212" t="s">
        <v>59</v>
      </c>
      <c r="D1917" s="213">
        <v>45792</v>
      </c>
      <c r="E1917" s="191" t="s">
        <v>4649</v>
      </c>
      <c r="F1917" s="191" t="s">
        <v>6</v>
      </c>
      <c r="G1917" s="191">
        <v>23442</v>
      </c>
      <c r="H1917" s="68"/>
      <c r="I1917" s="197" t="s">
        <v>5856</v>
      </c>
      <c r="J1917" s="68"/>
      <c r="K1917" s="68"/>
      <c r="L1917" s="68"/>
      <c r="M1917" s="68"/>
      <c r="N1917" s="348"/>
      <c r="O1917" s="348"/>
      <c r="P1917" s="214">
        <v>0</v>
      </c>
      <c r="Q1917" s="214">
        <v>492849.99</v>
      </c>
      <c r="R1917" s="68" t="s">
        <v>1479</v>
      </c>
      <c r="S1917" s="349"/>
      <c r="T1917" s="272"/>
    </row>
    <row r="1918" spans="1:20" ht="63.75">
      <c r="A1918" s="191">
        <v>513</v>
      </c>
      <c r="B1918" s="68"/>
      <c r="C1918" s="212" t="s">
        <v>160</v>
      </c>
      <c r="D1918" s="213">
        <v>45792</v>
      </c>
      <c r="E1918" s="191" t="s">
        <v>4650</v>
      </c>
      <c r="F1918" s="191" t="s">
        <v>10</v>
      </c>
      <c r="G1918" s="191">
        <v>1126964</v>
      </c>
      <c r="H1918" s="68"/>
      <c r="I1918" s="197" t="s">
        <v>5857</v>
      </c>
      <c r="J1918" s="68"/>
      <c r="K1918" s="68"/>
      <c r="L1918" s="68"/>
      <c r="M1918" s="68"/>
      <c r="N1918" s="348"/>
      <c r="O1918" s="348"/>
      <c r="P1918" s="214">
        <v>60</v>
      </c>
      <c r="Q1918" s="214">
        <v>0</v>
      </c>
      <c r="R1918" s="68" t="s">
        <v>1479</v>
      </c>
      <c r="S1918" s="349"/>
      <c r="T1918" s="272"/>
    </row>
    <row r="1919" spans="1:20" ht="89.25">
      <c r="A1919" s="191">
        <v>587</v>
      </c>
      <c r="B1919" s="68"/>
      <c r="C1919" s="212" t="s">
        <v>669</v>
      </c>
      <c r="D1919" s="213">
        <v>45793</v>
      </c>
      <c r="E1919" s="191" t="s">
        <v>4651</v>
      </c>
      <c r="F1919" s="191" t="s">
        <v>3</v>
      </c>
      <c r="G1919" s="191">
        <v>2286878</v>
      </c>
      <c r="H1919" s="68"/>
      <c r="I1919" s="197" t="s">
        <v>5858</v>
      </c>
      <c r="J1919" s="68"/>
      <c r="K1919" s="68"/>
      <c r="L1919" s="68"/>
      <c r="M1919" s="68"/>
      <c r="N1919" s="348"/>
      <c r="O1919" s="348"/>
      <c r="P1919" s="214">
        <v>0</v>
      </c>
      <c r="Q1919" s="214">
        <v>11009.93</v>
      </c>
      <c r="R1919" s="68" t="s">
        <v>1479</v>
      </c>
      <c r="S1919" s="349"/>
      <c r="T1919" s="272"/>
    </row>
    <row r="1920" spans="1:20" ht="51">
      <c r="A1920" s="191">
        <v>203</v>
      </c>
      <c r="B1920" s="68"/>
      <c r="C1920" s="212" t="s">
        <v>86</v>
      </c>
      <c r="D1920" s="213">
        <v>45793</v>
      </c>
      <c r="E1920" s="191" t="s">
        <v>4652</v>
      </c>
      <c r="F1920" s="191" t="s">
        <v>3</v>
      </c>
      <c r="G1920" s="191">
        <v>2286893</v>
      </c>
      <c r="H1920" s="68"/>
      <c r="I1920" s="197" t="s">
        <v>5859</v>
      </c>
      <c r="J1920" s="68"/>
      <c r="K1920" s="68"/>
      <c r="L1920" s="68"/>
      <c r="M1920" s="68"/>
      <c r="N1920" s="348"/>
      <c r="O1920" s="348"/>
      <c r="P1920" s="214">
        <v>0</v>
      </c>
      <c r="Q1920" s="214">
        <v>285</v>
      </c>
      <c r="R1920" s="68" t="s">
        <v>1479</v>
      </c>
      <c r="S1920" s="349"/>
      <c r="T1920" s="272"/>
    </row>
    <row r="1921" spans="1:20" ht="51">
      <c r="A1921" s="191">
        <v>86</v>
      </c>
      <c r="B1921" s="68"/>
      <c r="C1921" s="212" t="s">
        <v>50</v>
      </c>
      <c r="D1921" s="213">
        <v>45793</v>
      </c>
      <c r="E1921" s="191" t="s">
        <v>4653</v>
      </c>
      <c r="F1921" s="191" t="s">
        <v>3</v>
      </c>
      <c r="G1921" s="191">
        <v>2286920</v>
      </c>
      <c r="H1921" s="68"/>
      <c r="I1921" s="197" t="s">
        <v>5860</v>
      </c>
      <c r="J1921" s="68"/>
      <c r="K1921" s="68"/>
      <c r="L1921" s="68"/>
      <c r="M1921" s="68"/>
      <c r="N1921" s="348"/>
      <c r="O1921" s="348"/>
      <c r="P1921" s="214">
        <v>0</v>
      </c>
      <c r="Q1921" s="214">
        <v>50</v>
      </c>
      <c r="R1921" s="68" t="s">
        <v>1479</v>
      </c>
      <c r="S1921" s="349"/>
      <c r="T1921" s="272"/>
    </row>
    <row r="1922" spans="1:20" ht="51">
      <c r="A1922" s="191">
        <v>595</v>
      </c>
      <c r="B1922" s="68"/>
      <c r="C1922" s="212" t="s">
        <v>609</v>
      </c>
      <c r="D1922" s="213">
        <v>45793</v>
      </c>
      <c r="E1922" s="191" t="s">
        <v>4654</v>
      </c>
      <c r="F1922" s="191" t="s">
        <v>3</v>
      </c>
      <c r="G1922" s="191">
        <v>2286933</v>
      </c>
      <c r="H1922" s="68"/>
      <c r="I1922" s="197" t="s">
        <v>5861</v>
      </c>
      <c r="J1922" s="68"/>
      <c r="K1922" s="68"/>
      <c r="L1922" s="68"/>
      <c r="M1922" s="68"/>
      <c r="N1922" s="348"/>
      <c r="O1922" s="348"/>
      <c r="P1922" s="214">
        <v>0</v>
      </c>
      <c r="Q1922" s="214">
        <v>2208.1</v>
      </c>
      <c r="R1922" s="68" t="s">
        <v>1479</v>
      </c>
      <c r="S1922" s="349"/>
      <c r="T1922" s="272"/>
    </row>
    <row r="1923" spans="1:20" ht="38.25">
      <c r="A1923" s="191">
        <v>46</v>
      </c>
      <c r="B1923" s="68"/>
      <c r="C1923" s="212" t="s">
        <v>1367</v>
      </c>
      <c r="D1923" s="213">
        <v>45793</v>
      </c>
      <c r="E1923" s="191" t="s">
        <v>4655</v>
      </c>
      <c r="F1923" s="191" t="s">
        <v>3</v>
      </c>
      <c r="G1923" s="191">
        <v>2286956</v>
      </c>
      <c r="H1923" s="68"/>
      <c r="I1923" s="197" t="s">
        <v>5862</v>
      </c>
      <c r="J1923" s="68"/>
      <c r="K1923" s="68"/>
      <c r="L1923" s="68"/>
      <c r="M1923" s="68"/>
      <c r="N1923" s="348"/>
      <c r="O1923" s="348"/>
      <c r="P1923" s="214">
        <v>0</v>
      </c>
      <c r="Q1923" s="214">
        <v>1667</v>
      </c>
      <c r="R1923" s="68" t="s">
        <v>1479</v>
      </c>
      <c r="S1923" s="349"/>
      <c r="T1923" s="272"/>
    </row>
    <row r="1924" spans="1:20" ht="51">
      <c r="A1924" s="191">
        <v>86</v>
      </c>
      <c r="B1924" s="68"/>
      <c r="C1924" s="212" t="s">
        <v>50</v>
      </c>
      <c r="D1924" s="213">
        <v>45793</v>
      </c>
      <c r="E1924" s="191" t="s">
        <v>4656</v>
      </c>
      <c r="F1924" s="191" t="s">
        <v>3</v>
      </c>
      <c r="G1924" s="191">
        <v>2286957</v>
      </c>
      <c r="H1924" s="68"/>
      <c r="I1924" s="197" t="s">
        <v>5863</v>
      </c>
      <c r="J1924" s="68"/>
      <c r="K1924" s="68"/>
      <c r="L1924" s="68"/>
      <c r="M1924" s="68"/>
      <c r="N1924" s="348"/>
      <c r="O1924" s="348"/>
      <c r="P1924" s="214">
        <v>0</v>
      </c>
      <c r="Q1924" s="214">
        <v>50</v>
      </c>
      <c r="R1924" s="68" t="s">
        <v>1479</v>
      </c>
      <c r="S1924" s="349"/>
      <c r="T1924" s="272"/>
    </row>
    <row r="1925" spans="1:20" ht="51">
      <c r="A1925" s="191">
        <v>650</v>
      </c>
      <c r="B1925" s="68"/>
      <c r="C1925" s="212" t="s">
        <v>175</v>
      </c>
      <c r="D1925" s="213">
        <v>45793</v>
      </c>
      <c r="E1925" s="191" t="s">
        <v>4657</v>
      </c>
      <c r="F1925" s="191" t="s">
        <v>3</v>
      </c>
      <c r="G1925" s="191">
        <v>2286958</v>
      </c>
      <c r="H1925" s="68"/>
      <c r="I1925" s="197" t="s">
        <v>5864</v>
      </c>
      <c r="J1925" s="68"/>
      <c r="K1925" s="68"/>
      <c r="L1925" s="68"/>
      <c r="M1925" s="68"/>
      <c r="N1925" s="348"/>
      <c r="O1925" s="348"/>
      <c r="P1925" s="214">
        <v>0</v>
      </c>
      <c r="Q1925" s="214">
        <v>100</v>
      </c>
      <c r="R1925" s="68" t="s">
        <v>1479</v>
      </c>
      <c r="S1925" s="349"/>
      <c r="T1925" s="272"/>
    </row>
    <row r="1926" spans="1:20" ht="51">
      <c r="A1926" s="191">
        <v>25</v>
      </c>
      <c r="B1926" s="68"/>
      <c r="C1926" s="212" t="s">
        <v>42</v>
      </c>
      <c r="D1926" s="213">
        <v>45793</v>
      </c>
      <c r="E1926" s="191" t="s">
        <v>4658</v>
      </c>
      <c r="F1926" s="191" t="s">
        <v>3</v>
      </c>
      <c r="G1926" s="191">
        <v>2286964</v>
      </c>
      <c r="H1926" s="68"/>
      <c r="I1926" s="197" t="s">
        <v>5562</v>
      </c>
      <c r="J1926" s="68"/>
      <c r="K1926" s="68"/>
      <c r="L1926" s="68"/>
      <c r="M1926" s="68"/>
      <c r="N1926" s="348"/>
      <c r="O1926" s="348"/>
      <c r="P1926" s="214">
        <v>0</v>
      </c>
      <c r="Q1926" s="214">
        <v>1227</v>
      </c>
      <c r="R1926" s="68" t="s">
        <v>1479</v>
      </c>
      <c r="S1926" s="349"/>
      <c r="T1926" s="272"/>
    </row>
    <row r="1927" spans="1:20" ht="51">
      <c r="A1927" s="191">
        <v>15</v>
      </c>
      <c r="B1927" s="68"/>
      <c r="C1927" s="212" t="s">
        <v>39</v>
      </c>
      <c r="D1927" s="213">
        <v>45793</v>
      </c>
      <c r="E1927" s="191" t="s">
        <v>4659</v>
      </c>
      <c r="F1927" s="191" t="s">
        <v>3</v>
      </c>
      <c r="G1927" s="191">
        <v>2286971</v>
      </c>
      <c r="H1927" s="68"/>
      <c r="I1927" s="197" t="s">
        <v>5865</v>
      </c>
      <c r="J1927" s="68"/>
      <c r="K1927" s="68"/>
      <c r="L1927" s="68"/>
      <c r="M1927" s="68"/>
      <c r="N1927" s="348"/>
      <c r="O1927" s="348"/>
      <c r="P1927" s="214">
        <v>0</v>
      </c>
      <c r="Q1927" s="214">
        <v>1</v>
      </c>
      <c r="R1927" s="68" t="s">
        <v>1479</v>
      </c>
      <c r="S1927" s="349"/>
      <c r="T1927" s="272"/>
    </row>
    <row r="1928" spans="1:20" ht="51">
      <c r="A1928" s="191">
        <v>46</v>
      </c>
      <c r="B1928" s="68"/>
      <c r="C1928" s="212" t="s">
        <v>1367</v>
      </c>
      <c r="D1928" s="213">
        <v>45793</v>
      </c>
      <c r="E1928" s="191" t="s">
        <v>4660</v>
      </c>
      <c r="F1928" s="191" t="s">
        <v>3</v>
      </c>
      <c r="G1928" s="191">
        <v>2286982</v>
      </c>
      <c r="H1928" s="68"/>
      <c r="I1928" s="197" t="s">
        <v>5866</v>
      </c>
      <c r="J1928" s="68"/>
      <c r="K1928" s="68"/>
      <c r="L1928" s="68"/>
      <c r="M1928" s="68"/>
      <c r="N1928" s="348"/>
      <c r="O1928" s="348"/>
      <c r="P1928" s="214">
        <v>0</v>
      </c>
      <c r="Q1928" s="214">
        <v>500</v>
      </c>
      <c r="R1928" s="68" t="s">
        <v>1479</v>
      </c>
      <c r="S1928" s="349"/>
      <c r="T1928" s="272"/>
    </row>
    <row r="1929" spans="1:20" ht="51">
      <c r="A1929" s="191">
        <v>41</v>
      </c>
      <c r="B1929" s="68"/>
      <c r="C1929" s="212" t="s">
        <v>44</v>
      </c>
      <c r="D1929" s="213">
        <v>45793</v>
      </c>
      <c r="E1929" s="191" t="s">
        <v>4661</v>
      </c>
      <c r="F1929" s="191" t="s">
        <v>3</v>
      </c>
      <c r="G1929" s="191">
        <v>2286984</v>
      </c>
      <c r="H1929" s="68"/>
      <c r="I1929" s="197" t="s">
        <v>5867</v>
      </c>
      <c r="J1929" s="68"/>
      <c r="K1929" s="68"/>
      <c r="L1929" s="68"/>
      <c r="M1929" s="68"/>
      <c r="N1929" s="348"/>
      <c r="O1929" s="348"/>
      <c r="P1929" s="214">
        <v>0</v>
      </c>
      <c r="Q1929" s="214">
        <v>742</v>
      </c>
      <c r="R1929" s="68" t="s">
        <v>1479</v>
      </c>
      <c r="S1929" s="349"/>
      <c r="T1929" s="272"/>
    </row>
    <row r="1930" spans="1:20" ht="51">
      <c r="A1930" s="191">
        <v>41</v>
      </c>
      <c r="B1930" s="68"/>
      <c r="C1930" s="212" t="s">
        <v>44</v>
      </c>
      <c r="D1930" s="213">
        <v>45793</v>
      </c>
      <c r="E1930" s="191" t="s">
        <v>4662</v>
      </c>
      <c r="F1930" s="191" t="s">
        <v>3</v>
      </c>
      <c r="G1930" s="191">
        <v>2286987</v>
      </c>
      <c r="H1930" s="68"/>
      <c r="I1930" s="197" t="s">
        <v>5868</v>
      </c>
      <c r="J1930" s="68"/>
      <c r="K1930" s="68"/>
      <c r="L1930" s="68"/>
      <c r="M1930" s="68"/>
      <c r="N1930" s="348"/>
      <c r="O1930" s="348"/>
      <c r="P1930" s="214">
        <v>0</v>
      </c>
      <c r="Q1930" s="214">
        <v>742</v>
      </c>
      <c r="R1930" s="68" t="s">
        <v>1479</v>
      </c>
      <c r="S1930" s="349"/>
      <c r="T1930" s="272"/>
    </row>
    <row r="1931" spans="1:20" ht="63.75">
      <c r="A1931" s="191">
        <v>598</v>
      </c>
      <c r="B1931" s="68"/>
      <c r="C1931" s="212" t="s">
        <v>668</v>
      </c>
      <c r="D1931" s="213">
        <v>45793</v>
      </c>
      <c r="E1931" s="191" t="s">
        <v>4663</v>
      </c>
      <c r="F1931" s="191" t="s">
        <v>3</v>
      </c>
      <c r="G1931" s="191">
        <v>2287010</v>
      </c>
      <c r="H1931" s="68"/>
      <c r="I1931" s="197" t="s">
        <v>5869</v>
      </c>
      <c r="J1931" s="68"/>
      <c r="K1931" s="68"/>
      <c r="L1931" s="68"/>
      <c r="M1931" s="68"/>
      <c r="N1931" s="348"/>
      <c r="O1931" s="348"/>
      <c r="P1931" s="214">
        <v>0</v>
      </c>
      <c r="Q1931" s="214">
        <v>135</v>
      </c>
      <c r="R1931" s="68" t="s">
        <v>1479</v>
      </c>
      <c r="S1931" s="349"/>
      <c r="T1931" s="272"/>
    </row>
    <row r="1932" spans="1:20" ht="51">
      <c r="A1932" s="191">
        <v>41</v>
      </c>
      <c r="B1932" s="68"/>
      <c r="C1932" s="212" t="s">
        <v>44</v>
      </c>
      <c r="D1932" s="213">
        <v>45793</v>
      </c>
      <c r="E1932" s="191" t="s">
        <v>4664</v>
      </c>
      <c r="F1932" s="191" t="s">
        <v>3</v>
      </c>
      <c r="G1932" s="191">
        <v>2287017</v>
      </c>
      <c r="H1932" s="68"/>
      <c r="I1932" s="197" t="s">
        <v>5870</v>
      </c>
      <c r="J1932" s="68"/>
      <c r="K1932" s="68"/>
      <c r="L1932" s="68"/>
      <c r="M1932" s="68"/>
      <c r="N1932" s="348"/>
      <c r="O1932" s="348"/>
      <c r="P1932" s="214">
        <v>0</v>
      </c>
      <c r="Q1932" s="214">
        <v>222</v>
      </c>
      <c r="R1932" s="68" t="s">
        <v>1479</v>
      </c>
      <c r="S1932" s="349"/>
      <c r="T1932" s="272"/>
    </row>
    <row r="1933" spans="1:20" ht="51">
      <c r="A1933" s="191">
        <v>522</v>
      </c>
      <c r="B1933" s="68"/>
      <c r="C1933" s="212" t="s">
        <v>163</v>
      </c>
      <c r="D1933" s="213">
        <v>45793</v>
      </c>
      <c r="E1933" s="191" t="s">
        <v>4665</v>
      </c>
      <c r="F1933" s="191" t="s">
        <v>3</v>
      </c>
      <c r="G1933" s="191">
        <v>2287025</v>
      </c>
      <c r="H1933" s="68"/>
      <c r="I1933" s="197" t="s">
        <v>5871</v>
      </c>
      <c r="J1933" s="68"/>
      <c r="K1933" s="68"/>
      <c r="L1933" s="68"/>
      <c r="M1933" s="68"/>
      <c r="N1933" s="348"/>
      <c r="O1933" s="348"/>
      <c r="P1933" s="214">
        <v>0</v>
      </c>
      <c r="Q1933" s="214">
        <v>55080</v>
      </c>
      <c r="R1933" s="68" t="s">
        <v>1479</v>
      </c>
      <c r="S1933" s="349"/>
      <c r="T1933" s="272"/>
    </row>
    <row r="1934" spans="1:20" ht="51">
      <c r="A1934" s="191">
        <v>599</v>
      </c>
      <c r="B1934" s="68"/>
      <c r="C1934" s="212" t="s">
        <v>1245</v>
      </c>
      <c r="D1934" s="213">
        <v>45793</v>
      </c>
      <c r="E1934" s="191" t="s">
        <v>4666</v>
      </c>
      <c r="F1934" s="191" t="s">
        <v>3</v>
      </c>
      <c r="G1934" s="191">
        <v>2287027</v>
      </c>
      <c r="H1934" s="68"/>
      <c r="I1934" s="197" t="s">
        <v>5872</v>
      </c>
      <c r="J1934" s="68"/>
      <c r="K1934" s="68"/>
      <c r="L1934" s="68"/>
      <c r="M1934" s="68"/>
      <c r="N1934" s="348"/>
      <c r="O1934" s="348"/>
      <c r="P1934" s="214">
        <v>0</v>
      </c>
      <c r="Q1934" s="214">
        <v>2.2999999999999998</v>
      </c>
      <c r="R1934" s="68" t="s">
        <v>1479</v>
      </c>
      <c r="S1934" s="349"/>
      <c r="T1934" s="272"/>
    </row>
    <row r="1935" spans="1:20" ht="63.75">
      <c r="A1935" s="191">
        <v>522</v>
      </c>
      <c r="B1935" s="68"/>
      <c r="C1935" s="212" t="s">
        <v>163</v>
      </c>
      <c r="D1935" s="213">
        <v>45793</v>
      </c>
      <c r="E1935" s="191" t="s">
        <v>4667</v>
      </c>
      <c r="F1935" s="191" t="s">
        <v>3</v>
      </c>
      <c r="G1935" s="191">
        <v>2287028</v>
      </c>
      <c r="H1935" s="68"/>
      <c r="I1935" s="197" t="s">
        <v>5873</v>
      </c>
      <c r="J1935" s="68"/>
      <c r="K1935" s="68"/>
      <c r="L1935" s="68"/>
      <c r="M1935" s="68"/>
      <c r="N1935" s="348"/>
      <c r="O1935" s="348"/>
      <c r="P1935" s="214">
        <v>0</v>
      </c>
      <c r="Q1935" s="214">
        <v>2000</v>
      </c>
      <c r="R1935" s="68" t="s">
        <v>1479</v>
      </c>
      <c r="S1935" s="349"/>
      <c r="T1935" s="272"/>
    </row>
    <row r="1936" spans="1:20" ht="63.75">
      <c r="A1936" s="191">
        <v>522</v>
      </c>
      <c r="B1936" s="68"/>
      <c r="C1936" s="212" t="s">
        <v>163</v>
      </c>
      <c r="D1936" s="213">
        <v>45793</v>
      </c>
      <c r="E1936" s="191" t="s">
        <v>4668</v>
      </c>
      <c r="F1936" s="191" t="s">
        <v>3</v>
      </c>
      <c r="G1936" s="191">
        <v>2287030</v>
      </c>
      <c r="H1936" s="68"/>
      <c r="I1936" s="197" t="s">
        <v>5874</v>
      </c>
      <c r="J1936" s="68"/>
      <c r="K1936" s="68"/>
      <c r="L1936" s="68"/>
      <c r="M1936" s="68"/>
      <c r="N1936" s="348"/>
      <c r="O1936" s="348"/>
      <c r="P1936" s="214">
        <v>0</v>
      </c>
      <c r="Q1936" s="214">
        <v>2500</v>
      </c>
      <c r="R1936" s="68" t="s">
        <v>1479</v>
      </c>
      <c r="S1936" s="349"/>
      <c r="T1936" s="272"/>
    </row>
    <row r="1937" spans="1:20" ht="51">
      <c r="A1937" s="191">
        <v>599</v>
      </c>
      <c r="B1937" s="68"/>
      <c r="C1937" s="212" t="s">
        <v>1245</v>
      </c>
      <c r="D1937" s="213">
        <v>45793</v>
      </c>
      <c r="E1937" s="191" t="s">
        <v>4669</v>
      </c>
      <c r="F1937" s="191" t="s">
        <v>3</v>
      </c>
      <c r="G1937" s="191">
        <v>2287064</v>
      </c>
      <c r="H1937" s="68"/>
      <c r="I1937" s="197" t="s">
        <v>5875</v>
      </c>
      <c r="J1937" s="68"/>
      <c r="K1937" s="68"/>
      <c r="L1937" s="68"/>
      <c r="M1937" s="68"/>
      <c r="N1937" s="348"/>
      <c r="O1937" s="348"/>
      <c r="P1937" s="214">
        <v>0</v>
      </c>
      <c r="Q1937" s="214">
        <v>50</v>
      </c>
      <c r="R1937" s="68" t="s">
        <v>1479</v>
      </c>
      <c r="S1937" s="349"/>
      <c r="T1937" s="272"/>
    </row>
    <row r="1938" spans="1:20" ht="51">
      <c r="A1938" s="191">
        <v>15</v>
      </c>
      <c r="B1938" s="68"/>
      <c r="C1938" s="212" t="s">
        <v>39</v>
      </c>
      <c r="D1938" s="213">
        <v>45793</v>
      </c>
      <c r="E1938" s="191" t="s">
        <v>4670</v>
      </c>
      <c r="F1938" s="191" t="s">
        <v>3</v>
      </c>
      <c r="G1938" s="191">
        <v>2287073</v>
      </c>
      <c r="H1938" s="68"/>
      <c r="I1938" s="197" t="s">
        <v>5876</v>
      </c>
      <c r="J1938" s="68"/>
      <c r="K1938" s="68"/>
      <c r="L1938" s="68"/>
      <c r="M1938" s="68"/>
      <c r="N1938" s="348"/>
      <c r="O1938" s="348"/>
      <c r="P1938" s="214">
        <v>0</v>
      </c>
      <c r="Q1938" s="214">
        <v>340</v>
      </c>
      <c r="R1938" s="68" t="s">
        <v>1479</v>
      </c>
      <c r="S1938" s="349"/>
      <c r="T1938" s="272"/>
    </row>
    <row r="1939" spans="1:20" ht="51">
      <c r="A1939" s="191">
        <v>133</v>
      </c>
      <c r="B1939" s="68"/>
      <c r="C1939" s="212" t="s">
        <v>60</v>
      </c>
      <c r="D1939" s="213">
        <v>45793</v>
      </c>
      <c r="E1939" s="191" t="s">
        <v>4671</v>
      </c>
      <c r="F1939" s="191" t="s">
        <v>3</v>
      </c>
      <c r="G1939" s="191">
        <v>2287077</v>
      </c>
      <c r="H1939" s="68"/>
      <c r="I1939" s="197" t="s">
        <v>5877</v>
      </c>
      <c r="J1939" s="68"/>
      <c r="K1939" s="68"/>
      <c r="L1939" s="68"/>
      <c r="M1939" s="68"/>
      <c r="N1939" s="348"/>
      <c r="O1939" s="348"/>
      <c r="P1939" s="214">
        <v>0</v>
      </c>
      <c r="Q1939" s="214">
        <v>18750</v>
      </c>
      <c r="R1939" s="68" t="s">
        <v>1479</v>
      </c>
      <c r="S1939" s="349"/>
      <c r="T1939" s="272"/>
    </row>
    <row r="1940" spans="1:20" ht="63.75">
      <c r="A1940" s="191">
        <v>41</v>
      </c>
      <c r="B1940" s="68"/>
      <c r="C1940" s="212" t="s">
        <v>44</v>
      </c>
      <c r="D1940" s="213">
        <v>45793</v>
      </c>
      <c r="E1940" s="191" t="s">
        <v>4672</v>
      </c>
      <c r="F1940" s="191" t="s">
        <v>3</v>
      </c>
      <c r="G1940" s="191">
        <v>2286882</v>
      </c>
      <c r="H1940" s="68"/>
      <c r="I1940" s="197" t="s">
        <v>5878</v>
      </c>
      <c r="J1940" s="68"/>
      <c r="K1940" s="68"/>
      <c r="L1940" s="68"/>
      <c r="M1940" s="68"/>
      <c r="N1940" s="348"/>
      <c r="O1940" s="348"/>
      <c r="P1940" s="214">
        <v>0</v>
      </c>
      <c r="Q1940" s="214">
        <v>93127.62</v>
      </c>
      <c r="R1940" s="68" t="s">
        <v>1479</v>
      </c>
      <c r="S1940" s="349"/>
      <c r="T1940" s="272"/>
    </row>
    <row r="1941" spans="1:20" ht="63.75">
      <c r="A1941" s="191">
        <v>41</v>
      </c>
      <c r="B1941" s="68"/>
      <c r="C1941" s="212" t="s">
        <v>44</v>
      </c>
      <c r="D1941" s="213">
        <v>45793</v>
      </c>
      <c r="E1941" s="191" t="s">
        <v>4673</v>
      </c>
      <c r="F1941" s="191" t="s">
        <v>3</v>
      </c>
      <c r="G1941" s="191">
        <v>2286884</v>
      </c>
      <c r="H1941" s="68"/>
      <c r="I1941" s="197" t="s">
        <v>5879</v>
      </c>
      <c r="J1941" s="68"/>
      <c r="K1941" s="68"/>
      <c r="L1941" s="68"/>
      <c r="M1941" s="68"/>
      <c r="N1941" s="348"/>
      <c r="O1941" s="348"/>
      <c r="P1941" s="214">
        <v>0</v>
      </c>
      <c r="Q1941" s="214">
        <v>5000</v>
      </c>
      <c r="R1941" s="68" t="s">
        <v>1479</v>
      </c>
      <c r="S1941" s="349"/>
      <c r="T1941" s="272"/>
    </row>
    <row r="1942" spans="1:20" ht="51">
      <c r="A1942" s="191">
        <v>47</v>
      </c>
      <c r="B1942" s="68"/>
      <c r="C1942" s="212" t="s">
        <v>45</v>
      </c>
      <c r="D1942" s="213">
        <v>45793</v>
      </c>
      <c r="E1942" s="191" t="s">
        <v>4674</v>
      </c>
      <c r="F1942" s="191" t="s">
        <v>3</v>
      </c>
      <c r="G1942" s="191">
        <v>2286973</v>
      </c>
      <c r="H1942" s="68"/>
      <c r="I1942" s="197" t="s">
        <v>5880</v>
      </c>
      <c r="J1942" s="68"/>
      <c r="K1942" s="68"/>
      <c r="L1942" s="68"/>
      <c r="M1942" s="68"/>
      <c r="N1942" s="348"/>
      <c r="O1942" s="348"/>
      <c r="P1942" s="214">
        <v>0</v>
      </c>
      <c r="Q1942" s="214">
        <v>30.19</v>
      </c>
      <c r="R1942" s="68" t="s">
        <v>1479</v>
      </c>
      <c r="S1942" s="349"/>
      <c r="T1942" s="272"/>
    </row>
    <row r="1943" spans="1:20" ht="51">
      <c r="A1943" s="191">
        <v>30</v>
      </c>
      <c r="B1943" s="68"/>
      <c r="C1943" s="212" t="s">
        <v>638</v>
      </c>
      <c r="D1943" s="213">
        <v>45793</v>
      </c>
      <c r="E1943" s="191" t="s">
        <v>4675</v>
      </c>
      <c r="F1943" s="191" t="s">
        <v>3</v>
      </c>
      <c r="G1943" s="191">
        <v>2286943</v>
      </c>
      <c r="H1943" s="68"/>
      <c r="I1943" s="197" t="s">
        <v>5881</v>
      </c>
      <c r="J1943" s="68"/>
      <c r="K1943" s="68"/>
      <c r="L1943" s="68"/>
      <c r="M1943" s="68"/>
      <c r="N1943" s="348"/>
      <c r="O1943" s="348"/>
      <c r="P1943" s="214">
        <v>0</v>
      </c>
      <c r="Q1943" s="214">
        <v>6678</v>
      </c>
      <c r="R1943" s="68" t="s">
        <v>1479</v>
      </c>
      <c r="S1943" s="349"/>
      <c r="T1943" s="272"/>
    </row>
    <row r="1944" spans="1:20" ht="63.75">
      <c r="A1944" s="191">
        <v>291</v>
      </c>
      <c r="B1944" s="68"/>
      <c r="C1944" s="212" t="s">
        <v>119</v>
      </c>
      <c r="D1944" s="213">
        <v>45793</v>
      </c>
      <c r="E1944" s="191" t="s">
        <v>4676</v>
      </c>
      <c r="F1944" s="191" t="s">
        <v>3</v>
      </c>
      <c r="G1944" s="191">
        <v>2286972</v>
      </c>
      <c r="H1944" s="68"/>
      <c r="I1944" s="197" t="s">
        <v>5882</v>
      </c>
      <c r="J1944" s="68"/>
      <c r="K1944" s="68"/>
      <c r="L1944" s="68"/>
      <c r="M1944" s="68"/>
      <c r="N1944" s="348"/>
      <c r="O1944" s="348"/>
      <c r="P1944" s="214">
        <v>0</v>
      </c>
      <c r="Q1944" s="214">
        <v>40300</v>
      </c>
      <c r="R1944" s="68" t="s">
        <v>1479</v>
      </c>
      <c r="S1944" s="349"/>
      <c r="T1944" s="272"/>
    </row>
    <row r="1945" spans="1:20" ht="51">
      <c r="A1945" s="191">
        <v>47</v>
      </c>
      <c r="B1945" s="68"/>
      <c r="C1945" s="212" t="s">
        <v>45</v>
      </c>
      <c r="D1945" s="213">
        <v>45793</v>
      </c>
      <c r="E1945" s="191" t="s">
        <v>4677</v>
      </c>
      <c r="F1945" s="191" t="s">
        <v>3</v>
      </c>
      <c r="G1945" s="191">
        <v>2286974</v>
      </c>
      <c r="H1945" s="68"/>
      <c r="I1945" s="197" t="s">
        <v>5883</v>
      </c>
      <c r="J1945" s="68"/>
      <c r="K1945" s="68"/>
      <c r="L1945" s="68"/>
      <c r="M1945" s="68"/>
      <c r="N1945" s="348"/>
      <c r="O1945" s="348"/>
      <c r="P1945" s="214">
        <v>0</v>
      </c>
      <c r="Q1945" s="214">
        <v>30.99</v>
      </c>
      <c r="R1945" s="68" t="s">
        <v>1479</v>
      </c>
      <c r="S1945" s="349"/>
      <c r="T1945" s="272"/>
    </row>
    <row r="1946" spans="1:20" ht="51">
      <c r="A1946" s="191">
        <v>47</v>
      </c>
      <c r="B1946" s="68"/>
      <c r="C1946" s="212" t="s">
        <v>45</v>
      </c>
      <c r="D1946" s="213">
        <v>45793</v>
      </c>
      <c r="E1946" s="191" t="s">
        <v>4678</v>
      </c>
      <c r="F1946" s="191" t="s">
        <v>3</v>
      </c>
      <c r="G1946" s="191">
        <v>2286976</v>
      </c>
      <c r="H1946" s="68"/>
      <c r="I1946" s="197" t="s">
        <v>5884</v>
      </c>
      <c r="J1946" s="68"/>
      <c r="K1946" s="68"/>
      <c r="L1946" s="68"/>
      <c r="M1946" s="68"/>
      <c r="N1946" s="348"/>
      <c r="O1946" s="348"/>
      <c r="P1946" s="214">
        <v>0</v>
      </c>
      <c r="Q1946" s="214">
        <v>32.380000000000003</v>
      </c>
      <c r="R1946" s="68" t="s">
        <v>1479</v>
      </c>
      <c r="S1946" s="349"/>
      <c r="T1946" s="272"/>
    </row>
    <row r="1947" spans="1:20" ht="51">
      <c r="A1947" s="191">
        <v>650</v>
      </c>
      <c r="B1947" s="68"/>
      <c r="C1947" s="212" t="s">
        <v>175</v>
      </c>
      <c r="D1947" s="213">
        <v>45793</v>
      </c>
      <c r="E1947" s="191" t="s">
        <v>4679</v>
      </c>
      <c r="F1947" s="191" t="s">
        <v>3</v>
      </c>
      <c r="G1947" s="191">
        <v>2287090</v>
      </c>
      <c r="H1947" s="68"/>
      <c r="I1947" s="197" t="s">
        <v>5885</v>
      </c>
      <c r="J1947" s="68"/>
      <c r="K1947" s="68"/>
      <c r="L1947" s="68"/>
      <c r="M1947" s="68"/>
      <c r="N1947" s="348"/>
      <c r="O1947" s="348"/>
      <c r="P1947" s="214">
        <v>0</v>
      </c>
      <c r="Q1947" s="214">
        <v>100</v>
      </c>
      <c r="R1947" s="68" t="s">
        <v>1479</v>
      </c>
      <c r="S1947" s="349"/>
      <c r="T1947" s="272"/>
    </row>
    <row r="1948" spans="1:20" ht="51">
      <c r="A1948" s="191" t="s">
        <v>550</v>
      </c>
      <c r="B1948" s="68"/>
      <c r="C1948" s="212" t="s">
        <v>589</v>
      </c>
      <c r="D1948" s="213">
        <v>45793</v>
      </c>
      <c r="E1948" s="191" t="s">
        <v>4680</v>
      </c>
      <c r="F1948" s="191" t="s">
        <v>3</v>
      </c>
      <c r="G1948" s="191">
        <v>2287091</v>
      </c>
      <c r="H1948" s="68"/>
      <c r="I1948" s="197" t="s">
        <v>5886</v>
      </c>
      <c r="J1948" s="68"/>
      <c r="K1948" s="68"/>
      <c r="L1948" s="68"/>
      <c r="M1948" s="68"/>
      <c r="N1948" s="348"/>
      <c r="O1948" s="348"/>
      <c r="P1948" s="214">
        <v>0</v>
      </c>
      <c r="Q1948" s="214">
        <v>100</v>
      </c>
      <c r="R1948" s="68" t="s">
        <v>1479</v>
      </c>
      <c r="S1948" s="349"/>
      <c r="T1948" s="272"/>
    </row>
    <row r="1949" spans="1:20" ht="51">
      <c r="A1949" s="191">
        <v>513</v>
      </c>
      <c r="B1949" s="68"/>
      <c r="C1949" s="212" t="s">
        <v>160</v>
      </c>
      <c r="D1949" s="213">
        <v>45793</v>
      </c>
      <c r="E1949" s="191" t="s">
        <v>4682</v>
      </c>
      <c r="F1949" s="191" t="s">
        <v>6</v>
      </c>
      <c r="G1949" s="191">
        <v>2222222</v>
      </c>
      <c r="H1949" s="68"/>
      <c r="I1949" s="197" t="s">
        <v>5888</v>
      </c>
      <c r="J1949" s="68"/>
      <c r="K1949" s="68"/>
      <c r="L1949" s="68"/>
      <c r="M1949" s="68"/>
      <c r="N1949" s="348"/>
      <c r="O1949" s="348"/>
      <c r="P1949" s="214">
        <v>0</v>
      </c>
      <c r="Q1949" s="214">
        <v>96557745.599999994</v>
      </c>
      <c r="R1949" s="68" t="s">
        <v>1479</v>
      </c>
      <c r="S1949" s="349"/>
      <c r="T1949" s="272"/>
    </row>
    <row r="1950" spans="1:20" ht="76.5">
      <c r="A1950" s="191">
        <v>373</v>
      </c>
      <c r="B1950" s="68"/>
      <c r="C1950" s="212" t="s">
        <v>605</v>
      </c>
      <c r="D1950" s="213">
        <v>45793</v>
      </c>
      <c r="E1950" s="191" t="s">
        <v>4683</v>
      </c>
      <c r="F1950" s="191" t="s">
        <v>6</v>
      </c>
      <c r="G1950" s="191">
        <v>2222261</v>
      </c>
      <c r="H1950" s="68"/>
      <c r="I1950" s="197" t="s">
        <v>5889</v>
      </c>
      <c r="J1950" s="68"/>
      <c r="K1950" s="68"/>
      <c r="L1950" s="68"/>
      <c r="M1950" s="68"/>
      <c r="N1950" s="348"/>
      <c r="O1950" s="348"/>
      <c r="P1950" s="214">
        <v>0</v>
      </c>
      <c r="Q1950" s="214">
        <v>69340.81</v>
      </c>
      <c r="R1950" s="68" t="s">
        <v>1479</v>
      </c>
      <c r="S1950" s="349"/>
      <c r="T1950" s="272"/>
    </row>
    <row r="1951" spans="1:20" ht="63.75">
      <c r="A1951" s="191">
        <v>513</v>
      </c>
      <c r="B1951" s="68"/>
      <c r="C1951" s="212" t="s">
        <v>160</v>
      </c>
      <c r="D1951" s="213">
        <v>45793</v>
      </c>
      <c r="E1951" s="191" t="s">
        <v>4684</v>
      </c>
      <c r="F1951" s="191" t="s">
        <v>14</v>
      </c>
      <c r="G1951" s="191">
        <v>3138485</v>
      </c>
      <c r="H1951" s="68"/>
      <c r="I1951" s="197" t="s">
        <v>5890</v>
      </c>
      <c r="J1951" s="68"/>
      <c r="K1951" s="68"/>
      <c r="L1951" s="68"/>
      <c r="M1951" s="68"/>
      <c r="N1951" s="348"/>
      <c r="O1951" s="348"/>
      <c r="P1951" s="214">
        <v>60</v>
      </c>
      <c r="Q1951" s="214">
        <v>0</v>
      </c>
      <c r="R1951" s="68" t="s">
        <v>1479</v>
      </c>
      <c r="S1951" s="349"/>
      <c r="T1951" s="272"/>
    </row>
    <row r="1952" spans="1:20" ht="89.25">
      <c r="A1952" s="191" t="s">
        <v>541</v>
      </c>
      <c r="B1952" s="68"/>
      <c r="C1952" s="212" t="s">
        <v>590</v>
      </c>
      <c r="D1952" s="213">
        <v>45793</v>
      </c>
      <c r="E1952" s="191" t="s">
        <v>4685</v>
      </c>
      <c r="F1952" s="191" t="s">
        <v>635</v>
      </c>
      <c r="G1952" s="191">
        <v>11941560</v>
      </c>
      <c r="H1952" s="68"/>
      <c r="I1952" s="197" t="s">
        <v>5891</v>
      </c>
      <c r="J1952" s="68"/>
      <c r="K1952" s="68"/>
      <c r="L1952" s="68"/>
      <c r="M1952" s="68"/>
      <c r="N1952" s="348"/>
      <c r="O1952" s="348"/>
      <c r="P1952" s="214">
        <v>0</v>
      </c>
      <c r="Q1952" s="214">
        <v>74329</v>
      </c>
      <c r="R1952" s="68" t="s">
        <v>1479</v>
      </c>
      <c r="S1952" s="349"/>
      <c r="T1952" s="272"/>
    </row>
    <row r="1953" spans="1:20" ht="63.75">
      <c r="A1953" s="191">
        <v>513</v>
      </c>
      <c r="B1953" s="68"/>
      <c r="C1953" s="212" t="s">
        <v>160</v>
      </c>
      <c r="D1953" s="213">
        <v>45793</v>
      </c>
      <c r="E1953" s="191" t="s">
        <v>4686</v>
      </c>
      <c r="F1953" s="191" t="s">
        <v>14</v>
      </c>
      <c r="G1953" s="191">
        <v>3138785</v>
      </c>
      <c r="H1953" s="68"/>
      <c r="I1953" s="197" t="s">
        <v>5892</v>
      </c>
      <c r="J1953" s="68"/>
      <c r="K1953" s="68"/>
      <c r="L1953" s="68"/>
      <c r="M1953" s="68"/>
      <c r="N1953" s="348"/>
      <c r="O1953" s="348"/>
      <c r="P1953" s="214">
        <v>60</v>
      </c>
      <c r="Q1953" s="214">
        <v>0</v>
      </c>
      <c r="R1953" s="68" t="s">
        <v>1479</v>
      </c>
      <c r="S1953" s="349"/>
      <c r="T1953" s="272"/>
    </row>
    <row r="1954" spans="1:20" ht="63.75">
      <c r="A1954" s="191">
        <v>597</v>
      </c>
      <c r="B1954" s="68"/>
      <c r="C1954" s="212" t="s">
        <v>673</v>
      </c>
      <c r="D1954" s="213">
        <v>45793</v>
      </c>
      <c r="E1954" s="191" t="s">
        <v>4687</v>
      </c>
      <c r="F1954" s="191" t="s">
        <v>6</v>
      </c>
      <c r="G1954" s="191">
        <v>3138786</v>
      </c>
      <c r="H1954" s="68"/>
      <c r="I1954" s="197" t="s">
        <v>5893</v>
      </c>
      <c r="J1954" s="68"/>
      <c r="K1954" s="68"/>
      <c r="L1954" s="68"/>
      <c r="M1954" s="68"/>
      <c r="N1954" s="348"/>
      <c r="O1954" s="348"/>
      <c r="P1954" s="214">
        <v>0</v>
      </c>
      <c r="Q1954" s="214">
        <v>138860.12</v>
      </c>
      <c r="R1954" s="68" t="s">
        <v>1479</v>
      </c>
      <c r="S1954" s="349"/>
      <c r="T1954" s="272"/>
    </row>
    <row r="1955" spans="1:20" ht="76.5">
      <c r="A1955" s="191">
        <v>597</v>
      </c>
      <c r="B1955" s="68"/>
      <c r="C1955" s="212" t="s">
        <v>673</v>
      </c>
      <c r="D1955" s="213">
        <v>45793</v>
      </c>
      <c r="E1955" s="191" t="s">
        <v>4688</v>
      </c>
      <c r="F1955" s="191" t="s">
        <v>6</v>
      </c>
      <c r="G1955" s="191">
        <v>3138788</v>
      </c>
      <c r="H1955" s="68"/>
      <c r="I1955" s="197" t="s">
        <v>5894</v>
      </c>
      <c r="J1955" s="68"/>
      <c r="K1955" s="68"/>
      <c r="L1955" s="68"/>
      <c r="M1955" s="68"/>
      <c r="N1955" s="348"/>
      <c r="O1955" s="348"/>
      <c r="P1955" s="214">
        <v>0</v>
      </c>
      <c r="Q1955" s="214">
        <v>174408.64</v>
      </c>
      <c r="R1955" s="68" t="s">
        <v>1479</v>
      </c>
      <c r="S1955" s="349"/>
      <c r="T1955" s="272"/>
    </row>
    <row r="1956" spans="1:20" ht="76.5">
      <c r="A1956" s="191">
        <v>862</v>
      </c>
      <c r="B1956" s="68"/>
      <c r="C1956" s="212" t="s">
        <v>187</v>
      </c>
      <c r="D1956" s="213">
        <v>45793</v>
      </c>
      <c r="E1956" s="191" t="s">
        <v>4689</v>
      </c>
      <c r="F1956" s="191" t="s">
        <v>635</v>
      </c>
      <c r="G1956" s="191">
        <v>11921354</v>
      </c>
      <c r="H1956" s="68"/>
      <c r="I1956" s="197" t="s">
        <v>5895</v>
      </c>
      <c r="J1956" s="68"/>
      <c r="K1956" s="68"/>
      <c r="L1956" s="68"/>
      <c r="M1956" s="68"/>
      <c r="N1956" s="348"/>
      <c r="O1956" s="348"/>
      <c r="P1956" s="214">
        <v>0</v>
      </c>
      <c r="Q1956" s="214">
        <v>22780.01</v>
      </c>
      <c r="R1956" s="68" t="s">
        <v>1479</v>
      </c>
      <c r="S1956" s="349"/>
      <c r="T1956" s="272"/>
    </row>
    <row r="1957" spans="1:20" ht="76.5">
      <c r="A1957" s="191">
        <v>862</v>
      </c>
      <c r="B1957" s="68"/>
      <c r="C1957" s="212" t="s">
        <v>187</v>
      </c>
      <c r="D1957" s="213">
        <v>45793</v>
      </c>
      <c r="E1957" s="191" t="s">
        <v>4690</v>
      </c>
      <c r="F1957" s="191" t="s">
        <v>635</v>
      </c>
      <c r="G1957" s="191">
        <v>11925600</v>
      </c>
      <c r="H1957" s="68"/>
      <c r="I1957" s="197" t="s">
        <v>5896</v>
      </c>
      <c r="J1957" s="68"/>
      <c r="K1957" s="68"/>
      <c r="L1957" s="68"/>
      <c r="M1957" s="68"/>
      <c r="N1957" s="348"/>
      <c r="O1957" s="348"/>
      <c r="P1957" s="214">
        <v>0</v>
      </c>
      <c r="Q1957" s="214">
        <v>8223.2999999999993</v>
      </c>
      <c r="R1957" s="68" t="s">
        <v>1479</v>
      </c>
      <c r="S1957" s="349"/>
      <c r="T1957" s="272"/>
    </row>
    <row r="1958" spans="1:20" ht="76.5">
      <c r="A1958" s="191">
        <v>66</v>
      </c>
      <c r="B1958" s="68"/>
      <c r="C1958" s="212" t="s">
        <v>46</v>
      </c>
      <c r="D1958" s="213">
        <v>45793</v>
      </c>
      <c r="E1958" s="191" t="s">
        <v>4691</v>
      </c>
      <c r="F1958" s="191" t="s">
        <v>635</v>
      </c>
      <c r="G1958" s="191">
        <v>11921195</v>
      </c>
      <c r="H1958" s="68"/>
      <c r="I1958" s="197" t="s">
        <v>5897</v>
      </c>
      <c r="J1958" s="68"/>
      <c r="K1958" s="68"/>
      <c r="L1958" s="68"/>
      <c r="M1958" s="68"/>
      <c r="N1958" s="348"/>
      <c r="O1958" s="348"/>
      <c r="P1958" s="214">
        <v>0</v>
      </c>
      <c r="Q1958" s="214">
        <v>259684.13</v>
      </c>
      <c r="R1958" s="68" t="s">
        <v>1479</v>
      </c>
      <c r="S1958" s="349"/>
      <c r="T1958" s="272"/>
    </row>
    <row r="1959" spans="1:20" ht="76.5">
      <c r="A1959" s="191">
        <v>66</v>
      </c>
      <c r="B1959" s="68"/>
      <c r="C1959" s="212" t="s">
        <v>46</v>
      </c>
      <c r="D1959" s="213">
        <v>45793</v>
      </c>
      <c r="E1959" s="191" t="s">
        <v>4692</v>
      </c>
      <c r="F1959" s="191" t="s">
        <v>635</v>
      </c>
      <c r="G1959" s="191">
        <v>11925564</v>
      </c>
      <c r="H1959" s="68"/>
      <c r="I1959" s="197" t="s">
        <v>5898</v>
      </c>
      <c r="J1959" s="68"/>
      <c r="K1959" s="68"/>
      <c r="L1959" s="68"/>
      <c r="M1959" s="68"/>
      <c r="N1959" s="348"/>
      <c r="O1959" s="348"/>
      <c r="P1959" s="214">
        <v>0</v>
      </c>
      <c r="Q1959" s="214">
        <v>10792.39</v>
      </c>
      <c r="R1959" s="68" t="s">
        <v>1479</v>
      </c>
      <c r="S1959" s="349"/>
      <c r="T1959" s="272"/>
    </row>
    <row r="1960" spans="1:20" ht="63.75">
      <c r="A1960" s="191">
        <v>862</v>
      </c>
      <c r="B1960" s="68"/>
      <c r="C1960" s="212" t="s">
        <v>187</v>
      </c>
      <c r="D1960" s="213">
        <v>45793</v>
      </c>
      <c r="E1960" s="191" t="s">
        <v>4693</v>
      </c>
      <c r="F1960" s="191" t="s">
        <v>635</v>
      </c>
      <c r="G1960" s="191">
        <v>11924790</v>
      </c>
      <c r="H1960" s="68"/>
      <c r="I1960" s="197" t="s">
        <v>5899</v>
      </c>
      <c r="J1960" s="68"/>
      <c r="K1960" s="68"/>
      <c r="L1960" s="68"/>
      <c r="M1960" s="68"/>
      <c r="N1960" s="348"/>
      <c r="O1960" s="348"/>
      <c r="P1960" s="214">
        <v>0</v>
      </c>
      <c r="Q1960" s="214">
        <v>33.659999999999997</v>
      </c>
      <c r="R1960" s="68" t="s">
        <v>1479</v>
      </c>
      <c r="S1960" s="349"/>
      <c r="T1960" s="272"/>
    </row>
    <row r="1961" spans="1:20" ht="89.25">
      <c r="A1961" s="191">
        <v>66</v>
      </c>
      <c r="B1961" s="68"/>
      <c r="C1961" s="212" t="s">
        <v>46</v>
      </c>
      <c r="D1961" s="213">
        <v>45793</v>
      </c>
      <c r="E1961" s="191" t="s">
        <v>4694</v>
      </c>
      <c r="F1961" s="191" t="s">
        <v>635</v>
      </c>
      <c r="G1961" s="191">
        <v>11924819</v>
      </c>
      <c r="H1961" s="68"/>
      <c r="I1961" s="197" t="s">
        <v>5900</v>
      </c>
      <c r="J1961" s="68"/>
      <c r="K1961" s="68"/>
      <c r="L1961" s="68"/>
      <c r="M1961" s="68"/>
      <c r="N1961" s="348"/>
      <c r="O1961" s="348"/>
      <c r="P1961" s="214">
        <v>0</v>
      </c>
      <c r="Q1961" s="214">
        <v>16.829999999999998</v>
      </c>
      <c r="R1961" s="68" t="s">
        <v>1479</v>
      </c>
      <c r="S1961" s="349"/>
      <c r="T1961" s="272"/>
    </row>
    <row r="1962" spans="1:20" ht="76.5">
      <c r="A1962" s="191">
        <v>862</v>
      </c>
      <c r="B1962" s="68"/>
      <c r="C1962" s="212" t="s">
        <v>187</v>
      </c>
      <c r="D1962" s="213">
        <v>45793</v>
      </c>
      <c r="E1962" s="191" t="s">
        <v>4695</v>
      </c>
      <c r="F1962" s="191" t="s">
        <v>635</v>
      </c>
      <c r="G1962" s="191">
        <v>11924820</v>
      </c>
      <c r="H1962" s="68"/>
      <c r="I1962" s="197" t="s">
        <v>5901</v>
      </c>
      <c r="J1962" s="68"/>
      <c r="K1962" s="68"/>
      <c r="L1962" s="68"/>
      <c r="M1962" s="68"/>
      <c r="N1962" s="348"/>
      <c r="O1962" s="348"/>
      <c r="P1962" s="214">
        <v>0</v>
      </c>
      <c r="Q1962" s="214">
        <v>16.829999999999998</v>
      </c>
      <c r="R1962" s="68" t="s">
        <v>1479</v>
      </c>
      <c r="S1962" s="349"/>
      <c r="T1962" s="272"/>
    </row>
    <row r="1963" spans="1:20" ht="76.5">
      <c r="A1963" s="191">
        <v>585</v>
      </c>
      <c r="B1963" s="68"/>
      <c r="C1963" s="212" t="s">
        <v>171</v>
      </c>
      <c r="D1963" s="213">
        <v>45793</v>
      </c>
      <c r="E1963" s="191" t="s">
        <v>4696</v>
      </c>
      <c r="F1963" s="191" t="s">
        <v>6</v>
      </c>
      <c r="G1963" s="191">
        <v>1127075</v>
      </c>
      <c r="H1963" s="68"/>
      <c r="I1963" s="197" t="s">
        <v>5902</v>
      </c>
      <c r="J1963" s="68"/>
      <c r="K1963" s="68"/>
      <c r="L1963" s="68"/>
      <c r="M1963" s="68"/>
      <c r="N1963" s="348"/>
      <c r="O1963" s="348"/>
      <c r="P1963" s="214">
        <v>0</v>
      </c>
      <c r="Q1963" s="214">
        <v>68428.5</v>
      </c>
      <c r="R1963" s="68" t="s">
        <v>1479</v>
      </c>
      <c r="S1963" s="349"/>
      <c r="T1963" s="272"/>
    </row>
    <row r="1964" spans="1:20" ht="76.5">
      <c r="A1964" s="191">
        <v>389</v>
      </c>
      <c r="B1964" s="68"/>
      <c r="C1964" s="212" t="s">
        <v>1401</v>
      </c>
      <c r="D1964" s="213">
        <v>45793</v>
      </c>
      <c r="E1964" s="191" t="s">
        <v>4697</v>
      </c>
      <c r="F1964" s="191" t="s">
        <v>10</v>
      </c>
      <c r="G1964" s="191">
        <v>1127036</v>
      </c>
      <c r="H1964" s="68"/>
      <c r="I1964" s="197" t="s">
        <v>5903</v>
      </c>
      <c r="J1964" s="68"/>
      <c r="K1964" s="68"/>
      <c r="L1964" s="68"/>
      <c r="M1964" s="68"/>
      <c r="N1964" s="348"/>
      <c r="O1964" s="348"/>
      <c r="P1964" s="214">
        <v>60</v>
      </c>
      <c r="Q1964" s="214">
        <v>0</v>
      </c>
      <c r="R1964" s="68" t="s">
        <v>1479</v>
      </c>
      <c r="S1964" s="349"/>
      <c r="T1964" s="272"/>
    </row>
    <row r="1965" spans="1:20" ht="63.75">
      <c r="A1965" s="191">
        <v>597</v>
      </c>
      <c r="B1965" s="68"/>
      <c r="C1965" s="212" t="s">
        <v>673</v>
      </c>
      <c r="D1965" s="213">
        <v>45793</v>
      </c>
      <c r="E1965" s="191" t="s">
        <v>4698</v>
      </c>
      <c r="F1965" s="191" t="s">
        <v>14</v>
      </c>
      <c r="G1965" s="191">
        <v>3138787</v>
      </c>
      <c r="H1965" s="68"/>
      <c r="I1965" s="197" t="s">
        <v>5904</v>
      </c>
      <c r="J1965" s="68"/>
      <c r="K1965" s="68"/>
      <c r="L1965" s="68"/>
      <c r="M1965" s="68"/>
      <c r="N1965" s="348"/>
      <c r="O1965" s="348"/>
      <c r="P1965" s="214">
        <v>60</v>
      </c>
      <c r="Q1965" s="214">
        <v>0</v>
      </c>
      <c r="R1965" s="68" t="s">
        <v>1479</v>
      </c>
      <c r="S1965" s="349"/>
      <c r="T1965" s="272"/>
    </row>
    <row r="1966" spans="1:20" ht="76.5">
      <c r="A1966" s="191">
        <v>597</v>
      </c>
      <c r="B1966" s="68"/>
      <c r="C1966" s="212" t="s">
        <v>673</v>
      </c>
      <c r="D1966" s="213">
        <v>45793</v>
      </c>
      <c r="E1966" s="191" t="s">
        <v>4699</v>
      </c>
      <c r="F1966" s="191" t="s">
        <v>14</v>
      </c>
      <c r="G1966" s="191">
        <v>3138789</v>
      </c>
      <c r="H1966" s="68"/>
      <c r="I1966" s="197" t="s">
        <v>5905</v>
      </c>
      <c r="J1966" s="68"/>
      <c r="K1966" s="68"/>
      <c r="L1966" s="68"/>
      <c r="M1966" s="68"/>
      <c r="N1966" s="348"/>
      <c r="O1966" s="348"/>
      <c r="P1966" s="214">
        <v>60</v>
      </c>
      <c r="Q1966" s="214">
        <v>0</v>
      </c>
      <c r="R1966" s="68" t="s">
        <v>1479</v>
      </c>
      <c r="S1966" s="349"/>
      <c r="T1966" s="272"/>
    </row>
    <row r="1967" spans="1:20" ht="76.5">
      <c r="A1967" s="191">
        <v>513</v>
      </c>
      <c r="B1967" s="68"/>
      <c r="C1967" s="212" t="s">
        <v>160</v>
      </c>
      <c r="D1967" s="213">
        <v>45793</v>
      </c>
      <c r="E1967" s="191" t="s">
        <v>4700</v>
      </c>
      <c r="F1967" s="191" t="s">
        <v>10</v>
      </c>
      <c r="G1967" s="191">
        <v>1127034</v>
      </c>
      <c r="H1967" s="68"/>
      <c r="I1967" s="197" t="s">
        <v>5906</v>
      </c>
      <c r="J1967" s="68"/>
      <c r="K1967" s="68"/>
      <c r="L1967" s="68"/>
      <c r="M1967" s="68"/>
      <c r="N1967" s="348"/>
      <c r="O1967" s="348"/>
      <c r="P1967" s="214">
        <v>60</v>
      </c>
      <c r="Q1967" s="214">
        <v>0</v>
      </c>
      <c r="R1967" s="68" t="s">
        <v>1479</v>
      </c>
      <c r="S1967" s="349"/>
      <c r="T1967" s="272"/>
    </row>
    <row r="1968" spans="1:20" ht="89.25">
      <c r="A1968" s="191">
        <v>389</v>
      </c>
      <c r="B1968" s="68"/>
      <c r="C1968" s="212" t="s">
        <v>1401</v>
      </c>
      <c r="D1968" s="213">
        <v>45793</v>
      </c>
      <c r="E1968" s="191" t="s">
        <v>4701</v>
      </c>
      <c r="F1968" s="191" t="s">
        <v>10</v>
      </c>
      <c r="G1968" s="191">
        <v>1127085</v>
      </c>
      <c r="H1968" s="68"/>
      <c r="I1968" s="197" t="s">
        <v>5907</v>
      </c>
      <c r="J1968" s="68"/>
      <c r="K1968" s="68"/>
      <c r="L1968" s="68"/>
      <c r="M1968" s="68"/>
      <c r="N1968" s="348"/>
      <c r="O1968" s="348"/>
      <c r="P1968" s="214">
        <v>60</v>
      </c>
      <c r="Q1968" s="214">
        <v>0</v>
      </c>
      <c r="R1968" s="68" t="s">
        <v>1479</v>
      </c>
      <c r="S1968" s="349"/>
      <c r="T1968" s="272"/>
    </row>
    <row r="1969" spans="1:20" ht="76.5">
      <c r="A1969" s="191">
        <v>389</v>
      </c>
      <c r="B1969" s="68"/>
      <c r="C1969" s="212" t="s">
        <v>1401</v>
      </c>
      <c r="D1969" s="213">
        <v>45793</v>
      </c>
      <c r="E1969" s="191" t="s">
        <v>4702</v>
      </c>
      <c r="F1969" s="191" t="s">
        <v>10</v>
      </c>
      <c r="G1969" s="191">
        <v>1127064</v>
      </c>
      <c r="H1969" s="68"/>
      <c r="I1969" s="197" t="s">
        <v>5908</v>
      </c>
      <c r="J1969" s="68"/>
      <c r="K1969" s="68"/>
      <c r="L1969" s="68"/>
      <c r="M1969" s="68"/>
      <c r="N1969" s="348"/>
      <c r="O1969" s="348"/>
      <c r="P1969" s="214">
        <v>60</v>
      </c>
      <c r="Q1969" s="214">
        <v>0</v>
      </c>
      <c r="R1969" s="68" t="s">
        <v>1479</v>
      </c>
      <c r="S1969" s="349"/>
      <c r="T1969" s="272"/>
    </row>
    <row r="1970" spans="1:20" ht="76.5">
      <c r="A1970" s="191">
        <v>117</v>
      </c>
      <c r="B1970" s="68"/>
      <c r="C1970" s="212" t="s">
        <v>54</v>
      </c>
      <c r="D1970" s="213">
        <v>45793</v>
      </c>
      <c r="E1970" s="191" t="s">
        <v>4703</v>
      </c>
      <c r="F1970" s="191" t="s">
        <v>10</v>
      </c>
      <c r="G1970" s="191">
        <v>1127076</v>
      </c>
      <c r="H1970" s="68"/>
      <c r="I1970" s="197" t="s">
        <v>5909</v>
      </c>
      <c r="J1970" s="68"/>
      <c r="K1970" s="68"/>
      <c r="L1970" s="68"/>
      <c r="M1970" s="68"/>
      <c r="N1970" s="348"/>
      <c r="O1970" s="348"/>
      <c r="P1970" s="214">
        <v>60</v>
      </c>
      <c r="Q1970" s="214">
        <v>0</v>
      </c>
      <c r="R1970" s="68" t="s">
        <v>1479</v>
      </c>
      <c r="S1970" s="349"/>
      <c r="T1970" s="272"/>
    </row>
    <row r="1971" spans="1:20" ht="76.5">
      <c r="A1971" s="191">
        <v>117</v>
      </c>
      <c r="B1971" s="68"/>
      <c r="C1971" s="212" t="s">
        <v>54</v>
      </c>
      <c r="D1971" s="213">
        <v>45793</v>
      </c>
      <c r="E1971" s="191" t="s">
        <v>4704</v>
      </c>
      <c r="F1971" s="191" t="s">
        <v>10</v>
      </c>
      <c r="G1971" s="191">
        <v>1127077</v>
      </c>
      <c r="H1971" s="68"/>
      <c r="I1971" s="197" t="s">
        <v>5910</v>
      </c>
      <c r="J1971" s="68"/>
      <c r="K1971" s="68"/>
      <c r="L1971" s="68"/>
      <c r="M1971" s="68"/>
      <c r="N1971" s="348"/>
      <c r="O1971" s="348"/>
      <c r="P1971" s="214">
        <v>60</v>
      </c>
      <c r="Q1971" s="214">
        <v>0</v>
      </c>
      <c r="R1971" s="68" t="s">
        <v>1479</v>
      </c>
      <c r="S1971" s="349"/>
      <c r="T1971" s="272"/>
    </row>
    <row r="1972" spans="1:20" ht="76.5">
      <c r="A1972" s="191">
        <v>117</v>
      </c>
      <c r="B1972" s="68"/>
      <c r="C1972" s="212" t="s">
        <v>54</v>
      </c>
      <c r="D1972" s="213">
        <v>45793</v>
      </c>
      <c r="E1972" s="191" t="s">
        <v>4705</v>
      </c>
      <c r="F1972" s="191" t="s">
        <v>10</v>
      </c>
      <c r="G1972" s="191">
        <v>1127078</v>
      </c>
      <c r="H1972" s="68"/>
      <c r="I1972" s="197" t="s">
        <v>5911</v>
      </c>
      <c r="J1972" s="68"/>
      <c r="K1972" s="68"/>
      <c r="L1972" s="68"/>
      <c r="M1972" s="68"/>
      <c r="N1972" s="348"/>
      <c r="O1972" s="348"/>
      <c r="P1972" s="214">
        <v>60</v>
      </c>
      <c r="Q1972" s="214">
        <v>0</v>
      </c>
      <c r="R1972" s="68" t="s">
        <v>1479</v>
      </c>
      <c r="S1972" s="349"/>
      <c r="T1972" s="272"/>
    </row>
    <row r="1973" spans="1:20" ht="89.25">
      <c r="A1973" s="191">
        <v>389</v>
      </c>
      <c r="B1973" s="68"/>
      <c r="C1973" s="212" t="s">
        <v>1401</v>
      </c>
      <c r="D1973" s="213">
        <v>45793</v>
      </c>
      <c r="E1973" s="191" t="s">
        <v>4706</v>
      </c>
      <c r="F1973" s="191" t="s">
        <v>10</v>
      </c>
      <c r="G1973" s="191">
        <v>1127080</v>
      </c>
      <c r="H1973" s="68"/>
      <c r="I1973" s="197" t="s">
        <v>5912</v>
      </c>
      <c r="J1973" s="68"/>
      <c r="K1973" s="68"/>
      <c r="L1973" s="68"/>
      <c r="M1973" s="68"/>
      <c r="N1973" s="348"/>
      <c r="O1973" s="348"/>
      <c r="P1973" s="214">
        <v>60</v>
      </c>
      <c r="Q1973" s="214">
        <v>0</v>
      </c>
      <c r="R1973" s="68" t="s">
        <v>1479</v>
      </c>
      <c r="S1973" s="349"/>
      <c r="T1973" s="272"/>
    </row>
    <row r="1974" spans="1:20" ht="76.5">
      <c r="A1974" s="191">
        <v>117</v>
      </c>
      <c r="B1974" s="68"/>
      <c r="C1974" s="212" t="s">
        <v>54</v>
      </c>
      <c r="D1974" s="213">
        <v>45793</v>
      </c>
      <c r="E1974" s="191" t="s">
        <v>4707</v>
      </c>
      <c r="F1974" s="191" t="s">
        <v>10</v>
      </c>
      <c r="G1974" s="191">
        <v>1127061</v>
      </c>
      <c r="H1974" s="68"/>
      <c r="I1974" s="197" t="s">
        <v>5913</v>
      </c>
      <c r="J1974" s="68"/>
      <c r="K1974" s="68"/>
      <c r="L1974" s="68"/>
      <c r="M1974" s="68"/>
      <c r="N1974" s="348"/>
      <c r="O1974" s="348"/>
      <c r="P1974" s="214">
        <v>60</v>
      </c>
      <c r="Q1974" s="214">
        <v>0</v>
      </c>
      <c r="R1974" s="68" t="s">
        <v>1479</v>
      </c>
      <c r="S1974" s="349"/>
      <c r="T1974" s="272"/>
    </row>
    <row r="1975" spans="1:20" ht="102">
      <c r="A1975" s="191">
        <v>513</v>
      </c>
      <c r="B1975" s="68"/>
      <c r="C1975" s="212" t="s">
        <v>160</v>
      </c>
      <c r="D1975" s="213">
        <v>45793</v>
      </c>
      <c r="E1975" s="191" t="s">
        <v>4708</v>
      </c>
      <c r="F1975" s="191" t="s">
        <v>635</v>
      </c>
      <c r="G1975" s="191">
        <v>11957682</v>
      </c>
      <c r="H1975" s="68"/>
      <c r="I1975" s="197" t="s">
        <v>5914</v>
      </c>
      <c r="J1975" s="68"/>
      <c r="K1975" s="68"/>
      <c r="L1975" s="68"/>
      <c r="M1975" s="68"/>
      <c r="N1975" s="348"/>
      <c r="O1975" s="348"/>
      <c r="P1975" s="214">
        <v>0</v>
      </c>
      <c r="Q1975" s="214">
        <v>2267800</v>
      </c>
      <c r="R1975" s="68" t="s">
        <v>1479</v>
      </c>
      <c r="S1975" s="349"/>
      <c r="T1975" s="272"/>
    </row>
    <row r="1976" spans="1:20" ht="63.75">
      <c r="A1976" s="191">
        <v>222</v>
      </c>
      <c r="B1976" s="68"/>
      <c r="C1976" s="212" t="s">
        <v>93</v>
      </c>
      <c r="D1976" s="213">
        <v>45793</v>
      </c>
      <c r="E1976" s="191" t="s">
        <v>4709</v>
      </c>
      <c r="F1976" s="191" t="s">
        <v>6</v>
      </c>
      <c r="G1976" s="191">
        <v>1127069</v>
      </c>
      <c r="H1976" s="68"/>
      <c r="I1976" s="197" t="s">
        <v>5915</v>
      </c>
      <c r="J1976" s="68"/>
      <c r="K1976" s="68"/>
      <c r="L1976" s="68"/>
      <c r="M1976" s="68"/>
      <c r="N1976" s="348"/>
      <c r="O1976" s="348"/>
      <c r="P1976" s="214">
        <v>0</v>
      </c>
      <c r="Q1976" s="214">
        <v>343000</v>
      </c>
      <c r="R1976" s="68" t="s">
        <v>1479</v>
      </c>
      <c r="S1976" s="349"/>
      <c r="T1976" s="272"/>
    </row>
    <row r="1977" spans="1:20" ht="76.5">
      <c r="A1977" s="191">
        <v>222</v>
      </c>
      <c r="B1977" s="68"/>
      <c r="C1977" s="212" t="s">
        <v>93</v>
      </c>
      <c r="D1977" s="213">
        <v>45793</v>
      </c>
      <c r="E1977" s="191" t="s">
        <v>4710</v>
      </c>
      <c r="F1977" s="191" t="s">
        <v>10</v>
      </c>
      <c r="G1977" s="191">
        <v>1127073</v>
      </c>
      <c r="H1977" s="68"/>
      <c r="I1977" s="197" t="s">
        <v>5916</v>
      </c>
      <c r="J1977" s="68"/>
      <c r="K1977" s="68"/>
      <c r="L1977" s="68"/>
      <c r="M1977" s="68"/>
      <c r="N1977" s="348"/>
      <c r="O1977" s="348"/>
      <c r="P1977" s="214">
        <v>60</v>
      </c>
      <c r="Q1977" s="214">
        <v>0</v>
      </c>
      <c r="R1977" s="68" t="s">
        <v>1479</v>
      </c>
      <c r="S1977" s="349"/>
      <c r="T1977" s="272"/>
    </row>
    <row r="1978" spans="1:20" ht="63.75">
      <c r="A1978" s="191">
        <v>159</v>
      </c>
      <c r="B1978" s="68"/>
      <c r="C1978" s="212" t="s">
        <v>1275</v>
      </c>
      <c r="D1978" s="213">
        <v>45796</v>
      </c>
      <c r="E1978" s="191" t="s">
        <v>4711</v>
      </c>
      <c r="F1978" s="191" t="s">
        <v>3</v>
      </c>
      <c r="G1978" s="191">
        <v>2287336</v>
      </c>
      <c r="H1978" s="68"/>
      <c r="I1978" s="197" t="s">
        <v>5917</v>
      </c>
      <c r="J1978" s="68"/>
      <c r="K1978" s="68"/>
      <c r="L1978" s="68"/>
      <c r="M1978" s="68"/>
      <c r="N1978" s="348"/>
      <c r="O1978" s="348"/>
      <c r="P1978" s="214">
        <v>0</v>
      </c>
      <c r="Q1978" s="214">
        <v>90</v>
      </c>
      <c r="R1978" s="68" t="s">
        <v>1479</v>
      </c>
      <c r="S1978" s="349"/>
      <c r="T1978" s="272"/>
    </row>
    <row r="1979" spans="1:20" ht="51">
      <c r="A1979" s="191">
        <v>16</v>
      </c>
      <c r="B1979" s="68"/>
      <c r="C1979" s="212" t="s">
        <v>40</v>
      </c>
      <c r="D1979" s="213">
        <v>45796</v>
      </c>
      <c r="E1979" s="191" t="s">
        <v>4712</v>
      </c>
      <c r="F1979" s="191" t="s">
        <v>3</v>
      </c>
      <c r="G1979" s="191">
        <v>2287351</v>
      </c>
      <c r="H1979" s="68"/>
      <c r="I1979" s="197" t="s">
        <v>5918</v>
      </c>
      <c r="J1979" s="68"/>
      <c r="K1979" s="68"/>
      <c r="L1979" s="68"/>
      <c r="M1979" s="68"/>
      <c r="N1979" s="348"/>
      <c r="O1979" s="348"/>
      <c r="P1979" s="214">
        <v>0</v>
      </c>
      <c r="Q1979" s="214">
        <v>2500</v>
      </c>
      <c r="R1979" s="68" t="s">
        <v>1479</v>
      </c>
      <c r="S1979" s="349"/>
      <c r="T1979" s="272"/>
    </row>
    <row r="1980" spans="1:20" ht="38.25">
      <c r="A1980" s="191">
        <v>46</v>
      </c>
      <c r="B1980" s="68"/>
      <c r="C1980" s="212" t="s">
        <v>1367</v>
      </c>
      <c r="D1980" s="213">
        <v>45796</v>
      </c>
      <c r="E1980" s="191" t="s">
        <v>4713</v>
      </c>
      <c r="F1980" s="191" t="s">
        <v>3</v>
      </c>
      <c r="G1980" s="191">
        <v>2287388</v>
      </c>
      <c r="H1980" s="68"/>
      <c r="I1980" s="197" t="s">
        <v>5919</v>
      </c>
      <c r="J1980" s="68"/>
      <c r="K1980" s="68"/>
      <c r="L1980" s="68"/>
      <c r="M1980" s="68"/>
      <c r="N1980" s="348"/>
      <c r="O1980" s="348"/>
      <c r="P1980" s="214">
        <v>0</v>
      </c>
      <c r="Q1980" s="214">
        <v>1083</v>
      </c>
      <c r="R1980" s="68" t="s">
        <v>1479</v>
      </c>
      <c r="S1980" s="349"/>
      <c r="T1980" s="272"/>
    </row>
    <row r="1981" spans="1:20" ht="51">
      <c r="A1981" s="191">
        <v>513</v>
      </c>
      <c r="B1981" s="68"/>
      <c r="C1981" s="212" t="s">
        <v>160</v>
      </c>
      <c r="D1981" s="213">
        <v>45796</v>
      </c>
      <c r="E1981" s="191" t="s">
        <v>4714</v>
      </c>
      <c r="F1981" s="191" t="s">
        <v>3</v>
      </c>
      <c r="G1981" s="191">
        <v>2287413</v>
      </c>
      <c r="H1981" s="68"/>
      <c r="I1981" s="197" t="s">
        <v>5920</v>
      </c>
      <c r="J1981" s="68"/>
      <c r="K1981" s="68"/>
      <c r="L1981" s="68"/>
      <c r="M1981" s="68"/>
      <c r="N1981" s="348"/>
      <c r="O1981" s="348"/>
      <c r="P1981" s="214">
        <v>0</v>
      </c>
      <c r="Q1981" s="214">
        <v>735.02</v>
      </c>
      <c r="R1981" s="68" t="s">
        <v>1479</v>
      </c>
      <c r="S1981" s="349"/>
      <c r="T1981" s="272"/>
    </row>
    <row r="1982" spans="1:20" ht="63.75">
      <c r="A1982" s="191">
        <v>513</v>
      </c>
      <c r="B1982" s="68"/>
      <c r="C1982" s="212" t="s">
        <v>160</v>
      </c>
      <c r="D1982" s="213">
        <v>45796</v>
      </c>
      <c r="E1982" s="191" t="s">
        <v>4715</v>
      </c>
      <c r="F1982" s="191" t="s">
        <v>3</v>
      </c>
      <c r="G1982" s="191">
        <v>2287416</v>
      </c>
      <c r="H1982" s="68"/>
      <c r="I1982" s="197" t="s">
        <v>5921</v>
      </c>
      <c r="J1982" s="68"/>
      <c r="K1982" s="68"/>
      <c r="L1982" s="68"/>
      <c r="M1982" s="68"/>
      <c r="N1982" s="348"/>
      <c r="O1982" s="348"/>
      <c r="P1982" s="214">
        <v>0</v>
      </c>
      <c r="Q1982" s="214">
        <v>9324</v>
      </c>
      <c r="R1982" s="68" t="s">
        <v>1479</v>
      </c>
      <c r="S1982" s="349"/>
      <c r="T1982" s="272"/>
    </row>
    <row r="1983" spans="1:20" ht="38.25">
      <c r="A1983" s="191">
        <v>16</v>
      </c>
      <c r="B1983" s="68"/>
      <c r="C1983" s="212" t="s">
        <v>40</v>
      </c>
      <c r="D1983" s="213">
        <v>45796</v>
      </c>
      <c r="E1983" s="191" t="s">
        <v>4716</v>
      </c>
      <c r="F1983" s="191" t="s">
        <v>3</v>
      </c>
      <c r="G1983" s="191">
        <v>2287421</v>
      </c>
      <c r="H1983" s="68"/>
      <c r="I1983" s="197" t="s">
        <v>5922</v>
      </c>
      <c r="J1983" s="68"/>
      <c r="K1983" s="68"/>
      <c r="L1983" s="68"/>
      <c r="M1983" s="68"/>
      <c r="N1983" s="348"/>
      <c r="O1983" s="348"/>
      <c r="P1983" s="214">
        <v>0</v>
      </c>
      <c r="Q1983" s="214">
        <v>323</v>
      </c>
      <c r="R1983" s="68" t="s">
        <v>1479</v>
      </c>
      <c r="S1983" s="349"/>
      <c r="T1983" s="272"/>
    </row>
    <row r="1984" spans="1:20" ht="38.25">
      <c r="A1984" s="191">
        <v>15</v>
      </c>
      <c r="B1984" s="68"/>
      <c r="C1984" s="212" t="s">
        <v>39</v>
      </c>
      <c r="D1984" s="213">
        <v>45796</v>
      </c>
      <c r="E1984" s="191" t="s">
        <v>4717</v>
      </c>
      <c r="F1984" s="191" t="s">
        <v>3</v>
      </c>
      <c r="G1984" s="191">
        <v>2287457</v>
      </c>
      <c r="H1984" s="68"/>
      <c r="I1984" s="197" t="s">
        <v>5923</v>
      </c>
      <c r="J1984" s="68"/>
      <c r="K1984" s="68"/>
      <c r="L1984" s="68"/>
      <c r="M1984" s="68"/>
      <c r="N1984" s="348"/>
      <c r="O1984" s="348"/>
      <c r="P1984" s="214">
        <v>0</v>
      </c>
      <c r="Q1984" s="214">
        <v>319.31</v>
      </c>
      <c r="R1984" s="68" t="s">
        <v>1479</v>
      </c>
      <c r="S1984" s="349"/>
      <c r="T1984" s="272"/>
    </row>
    <row r="1985" spans="1:20" ht="38.25">
      <c r="A1985" s="191">
        <v>15</v>
      </c>
      <c r="B1985" s="68"/>
      <c r="C1985" s="212" t="s">
        <v>39</v>
      </c>
      <c r="D1985" s="213">
        <v>45796</v>
      </c>
      <c r="E1985" s="191" t="s">
        <v>4718</v>
      </c>
      <c r="F1985" s="191" t="s">
        <v>3</v>
      </c>
      <c r="G1985" s="191">
        <v>2287458</v>
      </c>
      <c r="H1985" s="68"/>
      <c r="I1985" s="197" t="s">
        <v>5924</v>
      </c>
      <c r="J1985" s="68"/>
      <c r="K1985" s="68"/>
      <c r="L1985" s="68"/>
      <c r="M1985" s="68"/>
      <c r="N1985" s="348"/>
      <c r="O1985" s="348"/>
      <c r="P1985" s="214">
        <v>0</v>
      </c>
      <c r="Q1985" s="214">
        <v>327.52999999999997</v>
      </c>
      <c r="R1985" s="68" t="s">
        <v>1479</v>
      </c>
      <c r="S1985" s="349"/>
      <c r="T1985" s="272"/>
    </row>
    <row r="1986" spans="1:20" ht="51">
      <c r="A1986" s="191">
        <v>580</v>
      </c>
      <c r="B1986" s="68"/>
      <c r="C1986" s="212" t="s">
        <v>169</v>
      </c>
      <c r="D1986" s="213">
        <v>45796</v>
      </c>
      <c r="E1986" s="191" t="s">
        <v>4719</v>
      </c>
      <c r="F1986" s="191" t="s">
        <v>3</v>
      </c>
      <c r="G1986" s="191">
        <v>2287313</v>
      </c>
      <c r="H1986" s="68"/>
      <c r="I1986" s="197" t="s">
        <v>5925</v>
      </c>
      <c r="J1986" s="68"/>
      <c r="K1986" s="68"/>
      <c r="L1986" s="68"/>
      <c r="M1986" s="68"/>
      <c r="N1986" s="348"/>
      <c r="O1986" s="348"/>
      <c r="P1986" s="214">
        <v>0</v>
      </c>
      <c r="Q1986" s="214">
        <v>1317.11</v>
      </c>
      <c r="R1986" s="68" t="s">
        <v>1479</v>
      </c>
      <c r="S1986" s="349"/>
      <c r="T1986" s="272"/>
    </row>
    <row r="1987" spans="1:20" ht="51">
      <c r="A1987" s="191">
        <v>580</v>
      </c>
      <c r="B1987" s="68"/>
      <c r="C1987" s="212" t="s">
        <v>169</v>
      </c>
      <c r="D1987" s="213">
        <v>45796</v>
      </c>
      <c r="E1987" s="191" t="s">
        <v>4720</v>
      </c>
      <c r="F1987" s="191" t="s">
        <v>3</v>
      </c>
      <c r="G1987" s="191">
        <v>2287316</v>
      </c>
      <c r="H1987" s="68"/>
      <c r="I1987" s="197" t="s">
        <v>5926</v>
      </c>
      <c r="J1987" s="68"/>
      <c r="K1987" s="68"/>
      <c r="L1987" s="68"/>
      <c r="M1987" s="68"/>
      <c r="N1987" s="348"/>
      <c r="O1987" s="348"/>
      <c r="P1987" s="214">
        <v>0</v>
      </c>
      <c r="Q1987" s="214">
        <v>150</v>
      </c>
      <c r="R1987" s="68" t="s">
        <v>1479</v>
      </c>
      <c r="S1987" s="349"/>
      <c r="T1987" s="272"/>
    </row>
    <row r="1988" spans="1:20" ht="51">
      <c r="A1988" s="191">
        <v>580</v>
      </c>
      <c r="B1988" s="68"/>
      <c r="C1988" s="212" t="s">
        <v>169</v>
      </c>
      <c r="D1988" s="213">
        <v>45796</v>
      </c>
      <c r="E1988" s="191" t="s">
        <v>4721</v>
      </c>
      <c r="F1988" s="191" t="s">
        <v>3</v>
      </c>
      <c r="G1988" s="191">
        <v>2287319</v>
      </c>
      <c r="H1988" s="68"/>
      <c r="I1988" s="197" t="s">
        <v>5927</v>
      </c>
      <c r="J1988" s="68"/>
      <c r="K1988" s="68"/>
      <c r="L1988" s="68"/>
      <c r="M1988" s="68"/>
      <c r="N1988" s="348"/>
      <c r="O1988" s="348"/>
      <c r="P1988" s="214">
        <v>0</v>
      </c>
      <c r="Q1988" s="214">
        <v>150</v>
      </c>
      <c r="R1988" s="68" t="s">
        <v>1479</v>
      </c>
      <c r="S1988" s="349"/>
      <c r="T1988" s="272"/>
    </row>
    <row r="1989" spans="1:20" ht="51">
      <c r="A1989" s="191">
        <v>580</v>
      </c>
      <c r="B1989" s="68"/>
      <c r="C1989" s="212" t="s">
        <v>169</v>
      </c>
      <c r="D1989" s="213">
        <v>45796</v>
      </c>
      <c r="E1989" s="191" t="s">
        <v>4722</v>
      </c>
      <c r="F1989" s="191" t="s">
        <v>3</v>
      </c>
      <c r="G1989" s="191">
        <v>2287321</v>
      </c>
      <c r="H1989" s="68"/>
      <c r="I1989" s="197" t="s">
        <v>5928</v>
      </c>
      <c r="J1989" s="68"/>
      <c r="K1989" s="68"/>
      <c r="L1989" s="68"/>
      <c r="M1989" s="68"/>
      <c r="N1989" s="348"/>
      <c r="O1989" s="348"/>
      <c r="P1989" s="214">
        <v>0</v>
      </c>
      <c r="Q1989" s="214">
        <v>29.9</v>
      </c>
      <c r="R1989" s="68" t="s">
        <v>1479</v>
      </c>
      <c r="S1989" s="349"/>
      <c r="T1989" s="272"/>
    </row>
    <row r="1990" spans="1:20" ht="51">
      <c r="A1990" s="191">
        <v>78</v>
      </c>
      <c r="B1990" s="68"/>
      <c r="C1990" s="212" t="s">
        <v>1368</v>
      </c>
      <c r="D1990" s="213">
        <v>45796</v>
      </c>
      <c r="E1990" s="191" t="s">
        <v>4723</v>
      </c>
      <c r="F1990" s="191" t="s">
        <v>3</v>
      </c>
      <c r="G1990" s="191">
        <v>2287326</v>
      </c>
      <c r="H1990" s="68"/>
      <c r="I1990" s="197" t="s">
        <v>5929</v>
      </c>
      <c r="J1990" s="68"/>
      <c r="K1990" s="68"/>
      <c r="L1990" s="68"/>
      <c r="M1990" s="68"/>
      <c r="N1990" s="348"/>
      <c r="O1990" s="348"/>
      <c r="P1990" s="214">
        <v>0</v>
      </c>
      <c r="Q1990" s="214">
        <v>17273.61</v>
      </c>
      <c r="R1990" s="68" t="s">
        <v>1479</v>
      </c>
      <c r="S1990" s="349"/>
      <c r="T1990" s="272"/>
    </row>
    <row r="1991" spans="1:20" ht="51">
      <c r="A1991" s="191">
        <v>78</v>
      </c>
      <c r="B1991" s="68"/>
      <c r="C1991" s="212" t="s">
        <v>1368</v>
      </c>
      <c r="D1991" s="213">
        <v>45796</v>
      </c>
      <c r="E1991" s="191" t="s">
        <v>4724</v>
      </c>
      <c r="F1991" s="191" t="s">
        <v>3</v>
      </c>
      <c r="G1991" s="191">
        <v>2287329</v>
      </c>
      <c r="H1991" s="68"/>
      <c r="I1991" s="197" t="s">
        <v>5930</v>
      </c>
      <c r="J1991" s="68"/>
      <c r="K1991" s="68"/>
      <c r="L1991" s="68"/>
      <c r="M1991" s="68"/>
      <c r="N1991" s="348"/>
      <c r="O1991" s="348"/>
      <c r="P1991" s="214">
        <v>0</v>
      </c>
      <c r="Q1991" s="214">
        <v>42650.879999999997</v>
      </c>
      <c r="R1991" s="68" t="s">
        <v>1479</v>
      </c>
      <c r="S1991" s="349"/>
      <c r="T1991" s="272"/>
    </row>
    <row r="1992" spans="1:20" ht="51">
      <c r="A1992" s="191">
        <v>578</v>
      </c>
      <c r="B1992" s="68"/>
      <c r="C1992" s="212" t="s">
        <v>168</v>
      </c>
      <c r="D1992" s="213">
        <v>45796</v>
      </c>
      <c r="E1992" s="191" t="s">
        <v>4725</v>
      </c>
      <c r="F1992" s="191" t="s">
        <v>3</v>
      </c>
      <c r="G1992" s="191">
        <v>2287335</v>
      </c>
      <c r="H1992" s="68"/>
      <c r="I1992" s="197" t="s">
        <v>5931</v>
      </c>
      <c r="J1992" s="68"/>
      <c r="K1992" s="68"/>
      <c r="L1992" s="68"/>
      <c r="M1992" s="68"/>
      <c r="N1992" s="348"/>
      <c r="O1992" s="348"/>
      <c r="P1992" s="214">
        <v>0</v>
      </c>
      <c r="Q1992" s="214">
        <v>2458.6999999999998</v>
      </c>
      <c r="R1992" s="68" t="s">
        <v>1479</v>
      </c>
      <c r="S1992" s="349"/>
      <c r="T1992" s="272"/>
    </row>
    <row r="1993" spans="1:20" ht="51">
      <c r="A1993" s="191">
        <v>15</v>
      </c>
      <c r="B1993" s="68"/>
      <c r="C1993" s="212" t="s">
        <v>39</v>
      </c>
      <c r="D1993" s="213">
        <v>45796</v>
      </c>
      <c r="E1993" s="191" t="s">
        <v>4726</v>
      </c>
      <c r="F1993" s="191" t="s">
        <v>3</v>
      </c>
      <c r="G1993" s="191">
        <v>2287344</v>
      </c>
      <c r="H1993" s="68"/>
      <c r="I1993" s="197" t="s">
        <v>5932</v>
      </c>
      <c r="J1993" s="68"/>
      <c r="K1993" s="68"/>
      <c r="L1993" s="68"/>
      <c r="M1993" s="68"/>
      <c r="N1993" s="348"/>
      <c r="O1993" s="348"/>
      <c r="P1993" s="214">
        <v>0</v>
      </c>
      <c r="Q1993" s="214">
        <v>300</v>
      </c>
      <c r="R1993" s="68" t="s">
        <v>1479</v>
      </c>
      <c r="S1993" s="349"/>
      <c r="T1993" s="272"/>
    </row>
    <row r="1994" spans="1:20" ht="51">
      <c r="A1994" s="191">
        <v>86</v>
      </c>
      <c r="B1994" s="68"/>
      <c r="C1994" s="212" t="s">
        <v>50</v>
      </c>
      <c r="D1994" s="213">
        <v>45796</v>
      </c>
      <c r="E1994" s="191" t="s">
        <v>4727</v>
      </c>
      <c r="F1994" s="191" t="s">
        <v>3</v>
      </c>
      <c r="G1994" s="191">
        <v>2287479</v>
      </c>
      <c r="H1994" s="68"/>
      <c r="I1994" s="197" t="s">
        <v>5933</v>
      </c>
      <c r="J1994" s="68"/>
      <c r="K1994" s="68"/>
      <c r="L1994" s="68"/>
      <c r="M1994" s="68"/>
      <c r="N1994" s="348"/>
      <c r="O1994" s="348"/>
      <c r="P1994" s="214">
        <v>0</v>
      </c>
      <c r="Q1994" s="214">
        <v>15</v>
      </c>
      <c r="R1994" s="68" t="s">
        <v>1479</v>
      </c>
      <c r="S1994" s="349"/>
      <c r="T1994" s="272"/>
    </row>
    <row r="1995" spans="1:20" ht="102">
      <c r="A1995" s="191">
        <v>41</v>
      </c>
      <c r="B1995" s="68"/>
      <c r="C1995" s="212" t="s">
        <v>44</v>
      </c>
      <c r="D1995" s="213">
        <v>45796</v>
      </c>
      <c r="E1995" s="191" t="s">
        <v>4728</v>
      </c>
      <c r="F1995" s="191" t="s">
        <v>6</v>
      </c>
      <c r="G1995" s="191">
        <v>23365</v>
      </c>
      <c r="H1995" s="68"/>
      <c r="I1995" s="197" t="s">
        <v>5934</v>
      </c>
      <c r="J1995" s="68"/>
      <c r="K1995" s="68"/>
      <c r="L1995" s="68"/>
      <c r="M1995" s="68"/>
      <c r="N1995" s="348"/>
      <c r="O1995" s="348"/>
      <c r="P1995" s="214">
        <v>0</v>
      </c>
      <c r="Q1995" s="214">
        <v>122.83</v>
      </c>
      <c r="R1995" s="68" t="s">
        <v>1479</v>
      </c>
      <c r="S1995" s="349"/>
      <c r="T1995" s="272"/>
    </row>
    <row r="1996" spans="1:20" ht="63.75">
      <c r="A1996" s="191">
        <v>862</v>
      </c>
      <c r="B1996" s="68"/>
      <c r="C1996" s="212" t="s">
        <v>187</v>
      </c>
      <c r="D1996" s="213">
        <v>45796</v>
      </c>
      <c r="E1996" s="191" t="s">
        <v>4729</v>
      </c>
      <c r="F1996" s="191" t="s">
        <v>635</v>
      </c>
      <c r="G1996" s="191">
        <v>11959445</v>
      </c>
      <c r="H1996" s="68"/>
      <c r="I1996" s="197" t="s">
        <v>5935</v>
      </c>
      <c r="J1996" s="68"/>
      <c r="K1996" s="68"/>
      <c r="L1996" s="68"/>
      <c r="M1996" s="68"/>
      <c r="N1996" s="348"/>
      <c r="O1996" s="348"/>
      <c r="P1996" s="214">
        <v>0</v>
      </c>
      <c r="Q1996" s="214">
        <v>1417.52</v>
      </c>
      <c r="R1996" s="68" t="s">
        <v>1479</v>
      </c>
      <c r="S1996" s="349"/>
      <c r="T1996" s="272"/>
    </row>
    <row r="1997" spans="1:20" ht="51">
      <c r="A1997" s="191">
        <v>862</v>
      </c>
      <c r="B1997" s="68"/>
      <c r="C1997" s="212" t="s">
        <v>187</v>
      </c>
      <c r="D1997" s="213">
        <v>45796</v>
      </c>
      <c r="E1997" s="191" t="s">
        <v>4730</v>
      </c>
      <c r="F1997" s="191" t="s">
        <v>635</v>
      </c>
      <c r="G1997" s="191">
        <v>11959477</v>
      </c>
      <c r="H1997" s="68"/>
      <c r="I1997" s="197" t="s">
        <v>5936</v>
      </c>
      <c r="J1997" s="68"/>
      <c r="K1997" s="68"/>
      <c r="L1997" s="68"/>
      <c r="M1997" s="68"/>
      <c r="N1997" s="348"/>
      <c r="O1997" s="348"/>
      <c r="P1997" s="214">
        <v>0</v>
      </c>
      <c r="Q1997" s="214">
        <v>391.76</v>
      </c>
      <c r="R1997" s="68" t="s">
        <v>1479</v>
      </c>
      <c r="S1997" s="349"/>
      <c r="T1997" s="272"/>
    </row>
    <row r="1998" spans="1:20" ht="89.25">
      <c r="A1998" s="191">
        <v>548</v>
      </c>
      <c r="B1998" s="68"/>
      <c r="C1998" s="212" t="s">
        <v>1279</v>
      </c>
      <c r="D1998" s="213">
        <v>45796</v>
      </c>
      <c r="E1998" s="191" t="s">
        <v>4731</v>
      </c>
      <c r="F1998" s="191" t="s">
        <v>635</v>
      </c>
      <c r="G1998" s="191">
        <v>11967628</v>
      </c>
      <c r="H1998" s="68"/>
      <c r="I1998" s="197" t="s">
        <v>5937</v>
      </c>
      <c r="J1998" s="68"/>
      <c r="K1998" s="68"/>
      <c r="L1998" s="68"/>
      <c r="M1998" s="68"/>
      <c r="N1998" s="348"/>
      <c r="O1998" s="348"/>
      <c r="P1998" s="214">
        <v>5409482.1799999997</v>
      </c>
      <c r="Q1998" s="214">
        <v>0</v>
      </c>
      <c r="R1998" s="68" t="s">
        <v>1479</v>
      </c>
      <c r="S1998" s="349"/>
      <c r="T1998" s="272"/>
    </row>
    <row r="1999" spans="1:20" ht="89.25">
      <c r="A1999" s="191">
        <v>389</v>
      </c>
      <c r="B1999" s="68"/>
      <c r="C1999" s="212" t="s">
        <v>1401</v>
      </c>
      <c r="D1999" s="213">
        <v>45796</v>
      </c>
      <c r="E1999" s="191" t="s">
        <v>4732</v>
      </c>
      <c r="F1999" s="191" t="s">
        <v>10</v>
      </c>
      <c r="G1999" s="191">
        <v>1127131</v>
      </c>
      <c r="H1999" s="68"/>
      <c r="I1999" s="197" t="s">
        <v>5938</v>
      </c>
      <c r="J1999" s="68"/>
      <c r="K1999" s="68"/>
      <c r="L1999" s="68"/>
      <c r="M1999" s="68"/>
      <c r="N1999" s="348"/>
      <c r="O1999" s="348"/>
      <c r="P1999" s="214">
        <v>60</v>
      </c>
      <c r="Q1999" s="214">
        <v>0</v>
      </c>
      <c r="R1999" s="68" t="s">
        <v>1479</v>
      </c>
      <c r="S1999" s="349"/>
      <c r="T1999" s="272"/>
    </row>
    <row r="2000" spans="1:20" ht="76.5">
      <c r="A2000" s="191">
        <v>513</v>
      </c>
      <c r="B2000" s="68"/>
      <c r="C2000" s="212" t="s">
        <v>160</v>
      </c>
      <c r="D2000" s="213">
        <v>45796</v>
      </c>
      <c r="E2000" s="191" t="s">
        <v>4733</v>
      </c>
      <c r="F2000" s="191" t="s">
        <v>10</v>
      </c>
      <c r="G2000" s="191">
        <v>1127128</v>
      </c>
      <c r="H2000" s="68"/>
      <c r="I2000" s="197" t="s">
        <v>5939</v>
      </c>
      <c r="J2000" s="68"/>
      <c r="K2000" s="68"/>
      <c r="L2000" s="68"/>
      <c r="M2000" s="68"/>
      <c r="N2000" s="348"/>
      <c r="O2000" s="348"/>
      <c r="P2000" s="214">
        <v>60</v>
      </c>
      <c r="Q2000" s="214">
        <v>0</v>
      </c>
      <c r="R2000" s="68" t="s">
        <v>1479</v>
      </c>
      <c r="S2000" s="349"/>
      <c r="T2000" s="272"/>
    </row>
    <row r="2001" spans="1:20" ht="76.5">
      <c r="A2001" s="191">
        <v>117</v>
      </c>
      <c r="B2001" s="68"/>
      <c r="C2001" s="212" t="s">
        <v>54</v>
      </c>
      <c r="D2001" s="213">
        <v>45796</v>
      </c>
      <c r="E2001" s="191" t="s">
        <v>4734</v>
      </c>
      <c r="F2001" s="191" t="s">
        <v>10</v>
      </c>
      <c r="G2001" s="191">
        <v>1127133</v>
      </c>
      <c r="H2001" s="68"/>
      <c r="I2001" s="197" t="s">
        <v>5940</v>
      </c>
      <c r="J2001" s="68"/>
      <c r="K2001" s="68"/>
      <c r="L2001" s="68"/>
      <c r="M2001" s="68"/>
      <c r="N2001" s="348"/>
      <c r="O2001" s="348"/>
      <c r="P2001" s="214">
        <v>60</v>
      </c>
      <c r="Q2001" s="214">
        <v>0</v>
      </c>
      <c r="R2001" s="68" t="s">
        <v>1479</v>
      </c>
      <c r="S2001" s="349"/>
      <c r="T2001" s="272"/>
    </row>
    <row r="2002" spans="1:20" ht="51">
      <c r="A2002" s="191">
        <v>203</v>
      </c>
      <c r="B2002" s="68"/>
      <c r="C2002" s="212" t="s">
        <v>86</v>
      </c>
      <c r="D2002" s="213">
        <v>45797</v>
      </c>
      <c r="E2002" s="191" t="s">
        <v>4735</v>
      </c>
      <c r="F2002" s="191" t="s">
        <v>3</v>
      </c>
      <c r="G2002" s="191">
        <v>2287647</v>
      </c>
      <c r="H2002" s="68"/>
      <c r="I2002" s="197" t="s">
        <v>5941</v>
      </c>
      <c r="J2002" s="68"/>
      <c r="K2002" s="68"/>
      <c r="L2002" s="68"/>
      <c r="M2002" s="68"/>
      <c r="N2002" s="348"/>
      <c r="O2002" s="348"/>
      <c r="P2002" s="214">
        <v>0</v>
      </c>
      <c r="Q2002" s="214">
        <v>1554.49</v>
      </c>
      <c r="R2002" s="68" t="s">
        <v>1479</v>
      </c>
      <c r="S2002" s="349"/>
      <c r="T2002" s="272"/>
    </row>
    <row r="2003" spans="1:20" ht="38.25">
      <c r="A2003" s="191">
        <v>86</v>
      </c>
      <c r="B2003" s="68"/>
      <c r="C2003" s="212" t="s">
        <v>50</v>
      </c>
      <c r="D2003" s="213">
        <v>45797</v>
      </c>
      <c r="E2003" s="191" t="s">
        <v>4736</v>
      </c>
      <c r="F2003" s="191" t="s">
        <v>3</v>
      </c>
      <c r="G2003" s="191">
        <v>2287652</v>
      </c>
      <c r="H2003" s="68"/>
      <c r="I2003" s="197" t="s">
        <v>5942</v>
      </c>
      <c r="J2003" s="68"/>
      <c r="K2003" s="68"/>
      <c r="L2003" s="68"/>
      <c r="M2003" s="68"/>
      <c r="N2003" s="348"/>
      <c r="O2003" s="348"/>
      <c r="P2003" s="214">
        <v>0</v>
      </c>
      <c r="Q2003" s="214">
        <v>52071</v>
      </c>
      <c r="R2003" s="68" t="s">
        <v>1479</v>
      </c>
      <c r="S2003" s="349"/>
      <c r="T2003" s="272"/>
    </row>
    <row r="2004" spans="1:20" ht="51">
      <c r="A2004" s="191">
        <v>86</v>
      </c>
      <c r="B2004" s="68"/>
      <c r="C2004" s="212" t="s">
        <v>50</v>
      </c>
      <c r="D2004" s="213">
        <v>45797</v>
      </c>
      <c r="E2004" s="191" t="s">
        <v>4737</v>
      </c>
      <c r="F2004" s="191" t="s">
        <v>3</v>
      </c>
      <c r="G2004" s="191">
        <v>2287659</v>
      </c>
      <c r="H2004" s="68"/>
      <c r="I2004" s="197" t="s">
        <v>5943</v>
      </c>
      <c r="J2004" s="68"/>
      <c r="K2004" s="68"/>
      <c r="L2004" s="68"/>
      <c r="M2004" s="68"/>
      <c r="N2004" s="348"/>
      <c r="O2004" s="348"/>
      <c r="P2004" s="214">
        <v>0</v>
      </c>
      <c r="Q2004" s="214">
        <v>34350</v>
      </c>
      <c r="R2004" s="68" t="s">
        <v>1479</v>
      </c>
      <c r="S2004" s="349"/>
      <c r="T2004" s="272"/>
    </row>
    <row r="2005" spans="1:20" ht="51">
      <c r="A2005" s="191">
        <v>86</v>
      </c>
      <c r="B2005" s="68"/>
      <c r="C2005" s="212" t="s">
        <v>50</v>
      </c>
      <c r="D2005" s="213">
        <v>45797</v>
      </c>
      <c r="E2005" s="191" t="s">
        <v>4738</v>
      </c>
      <c r="F2005" s="191" t="s">
        <v>3</v>
      </c>
      <c r="G2005" s="191">
        <v>2287662</v>
      </c>
      <c r="H2005" s="68"/>
      <c r="I2005" s="197" t="s">
        <v>5944</v>
      </c>
      <c r="J2005" s="68"/>
      <c r="K2005" s="68"/>
      <c r="L2005" s="68"/>
      <c r="M2005" s="68"/>
      <c r="N2005" s="348"/>
      <c r="O2005" s="348"/>
      <c r="P2005" s="214">
        <v>0</v>
      </c>
      <c r="Q2005" s="214">
        <v>15000</v>
      </c>
      <c r="R2005" s="68" t="s">
        <v>1479</v>
      </c>
      <c r="S2005" s="349"/>
      <c r="T2005" s="272"/>
    </row>
    <row r="2006" spans="1:20" ht="51">
      <c r="A2006" s="191" t="s">
        <v>550</v>
      </c>
      <c r="B2006" s="68"/>
      <c r="C2006" s="212" t="s">
        <v>589</v>
      </c>
      <c r="D2006" s="213">
        <v>45797</v>
      </c>
      <c r="E2006" s="191" t="s">
        <v>4739</v>
      </c>
      <c r="F2006" s="191" t="s">
        <v>3</v>
      </c>
      <c r="G2006" s="191">
        <v>2287686</v>
      </c>
      <c r="H2006" s="68"/>
      <c r="I2006" s="197" t="s">
        <v>5945</v>
      </c>
      <c r="J2006" s="68"/>
      <c r="K2006" s="68"/>
      <c r="L2006" s="68"/>
      <c r="M2006" s="68"/>
      <c r="N2006" s="348"/>
      <c r="O2006" s="348"/>
      <c r="P2006" s="214">
        <v>0</v>
      </c>
      <c r="Q2006" s="214">
        <v>169</v>
      </c>
      <c r="R2006" s="68" t="s">
        <v>1479</v>
      </c>
      <c r="S2006" s="349"/>
      <c r="T2006" s="272"/>
    </row>
    <row r="2007" spans="1:20" ht="51">
      <c r="A2007" s="191">
        <v>46</v>
      </c>
      <c r="B2007" s="68"/>
      <c r="C2007" s="212" t="s">
        <v>1367</v>
      </c>
      <c r="D2007" s="213">
        <v>45797</v>
      </c>
      <c r="E2007" s="191" t="s">
        <v>4740</v>
      </c>
      <c r="F2007" s="191" t="s">
        <v>3</v>
      </c>
      <c r="G2007" s="191">
        <v>2287694</v>
      </c>
      <c r="H2007" s="68"/>
      <c r="I2007" s="197" t="s">
        <v>5946</v>
      </c>
      <c r="J2007" s="68"/>
      <c r="K2007" s="68"/>
      <c r="L2007" s="68"/>
      <c r="M2007" s="68"/>
      <c r="N2007" s="348"/>
      <c r="O2007" s="348"/>
      <c r="P2007" s="214">
        <v>0</v>
      </c>
      <c r="Q2007" s="214">
        <v>2300</v>
      </c>
      <c r="R2007" s="68" t="s">
        <v>1479</v>
      </c>
      <c r="S2007" s="349"/>
      <c r="T2007" s="272"/>
    </row>
    <row r="2008" spans="1:20" ht="63.75">
      <c r="A2008" s="191">
        <v>650</v>
      </c>
      <c r="B2008" s="68"/>
      <c r="C2008" s="212" t="s">
        <v>175</v>
      </c>
      <c r="D2008" s="213">
        <v>45797</v>
      </c>
      <c r="E2008" s="191" t="s">
        <v>4741</v>
      </c>
      <c r="F2008" s="191" t="s">
        <v>3</v>
      </c>
      <c r="G2008" s="191">
        <v>2287695</v>
      </c>
      <c r="H2008" s="68"/>
      <c r="I2008" s="197" t="s">
        <v>5947</v>
      </c>
      <c r="J2008" s="68"/>
      <c r="K2008" s="68"/>
      <c r="L2008" s="68"/>
      <c r="M2008" s="68"/>
      <c r="N2008" s="348"/>
      <c r="O2008" s="348"/>
      <c r="P2008" s="214">
        <v>0</v>
      </c>
      <c r="Q2008" s="214">
        <v>9.18</v>
      </c>
      <c r="R2008" s="68" t="s">
        <v>1479</v>
      </c>
      <c r="S2008" s="349"/>
      <c r="T2008" s="272"/>
    </row>
    <row r="2009" spans="1:20" ht="51">
      <c r="A2009" s="191">
        <v>132</v>
      </c>
      <c r="B2009" s="68"/>
      <c r="C2009" s="212" t="s">
        <v>59</v>
      </c>
      <c r="D2009" s="213">
        <v>45797</v>
      </c>
      <c r="E2009" s="191" t="s">
        <v>4742</v>
      </c>
      <c r="F2009" s="191" t="s">
        <v>3</v>
      </c>
      <c r="G2009" s="191">
        <v>2287711</v>
      </c>
      <c r="H2009" s="68"/>
      <c r="I2009" s="197" t="s">
        <v>5948</v>
      </c>
      <c r="J2009" s="68"/>
      <c r="K2009" s="68"/>
      <c r="L2009" s="68"/>
      <c r="M2009" s="68"/>
      <c r="N2009" s="348"/>
      <c r="O2009" s="348"/>
      <c r="P2009" s="214">
        <v>0</v>
      </c>
      <c r="Q2009" s="214">
        <v>7243.6</v>
      </c>
      <c r="R2009" s="68" t="s">
        <v>1479</v>
      </c>
      <c r="S2009" s="349"/>
      <c r="T2009" s="272"/>
    </row>
    <row r="2010" spans="1:20" ht="38.25">
      <c r="A2010" s="191" t="s">
        <v>550</v>
      </c>
      <c r="B2010" s="68"/>
      <c r="C2010" s="212" t="s">
        <v>589</v>
      </c>
      <c r="D2010" s="213">
        <v>45797</v>
      </c>
      <c r="E2010" s="191" t="s">
        <v>4743</v>
      </c>
      <c r="F2010" s="191" t="s">
        <v>3</v>
      </c>
      <c r="G2010" s="191">
        <v>2287712</v>
      </c>
      <c r="H2010" s="68"/>
      <c r="I2010" s="197" t="s">
        <v>3722</v>
      </c>
      <c r="J2010" s="68"/>
      <c r="K2010" s="68"/>
      <c r="L2010" s="68"/>
      <c r="M2010" s="68"/>
      <c r="N2010" s="348"/>
      <c r="O2010" s="348"/>
      <c r="P2010" s="214">
        <v>0</v>
      </c>
      <c r="Q2010" s="214">
        <v>550</v>
      </c>
      <c r="R2010" s="68" t="s">
        <v>1479</v>
      </c>
      <c r="S2010" s="349"/>
      <c r="T2010" s="272"/>
    </row>
    <row r="2011" spans="1:20" ht="51">
      <c r="A2011" s="191">
        <v>132</v>
      </c>
      <c r="B2011" s="68"/>
      <c r="C2011" s="212" t="s">
        <v>59</v>
      </c>
      <c r="D2011" s="213">
        <v>45797</v>
      </c>
      <c r="E2011" s="191" t="s">
        <v>4744</v>
      </c>
      <c r="F2011" s="191" t="s">
        <v>3</v>
      </c>
      <c r="G2011" s="191">
        <v>2287714</v>
      </c>
      <c r="H2011" s="68"/>
      <c r="I2011" s="197" t="s">
        <v>5949</v>
      </c>
      <c r="J2011" s="68"/>
      <c r="K2011" s="68"/>
      <c r="L2011" s="68"/>
      <c r="M2011" s="68"/>
      <c r="N2011" s="348"/>
      <c r="O2011" s="348"/>
      <c r="P2011" s="214">
        <v>0</v>
      </c>
      <c r="Q2011" s="214">
        <v>6732</v>
      </c>
      <c r="R2011" s="68" t="s">
        <v>1479</v>
      </c>
      <c r="S2011" s="349"/>
      <c r="T2011" s="272"/>
    </row>
    <row r="2012" spans="1:20" ht="51">
      <c r="A2012" s="191">
        <v>132</v>
      </c>
      <c r="B2012" s="68"/>
      <c r="C2012" s="212" t="s">
        <v>59</v>
      </c>
      <c r="D2012" s="213">
        <v>45797</v>
      </c>
      <c r="E2012" s="191" t="s">
        <v>4745</v>
      </c>
      <c r="F2012" s="191" t="s">
        <v>3</v>
      </c>
      <c r="G2012" s="191">
        <v>2287715</v>
      </c>
      <c r="H2012" s="68"/>
      <c r="I2012" s="197" t="s">
        <v>5950</v>
      </c>
      <c r="J2012" s="68"/>
      <c r="K2012" s="68"/>
      <c r="L2012" s="68"/>
      <c r="M2012" s="68"/>
      <c r="N2012" s="348"/>
      <c r="O2012" s="348"/>
      <c r="P2012" s="214">
        <v>0</v>
      </c>
      <c r="Q2012" s="214">
        <v>1027.57</v>
      </c>
      <c r="R2012" s="68" t="s">
        <v>1479</v>
      </c>
      <c r="S2012" s="349"/>
      <c r="T2012" s="272"/>
    </row>
    <row r="2013" spans="1:20" ht="51">
      <c r="A2013" s="191">
        <v>522</v>
      </c>
      <c r="B2013" s="68"/>
      <c r="C2013" s="212" t="s">
        <v>163</v>
      </c>
      <c r="D2013" s="213">
        <v>45797</v>
      </c>
      <c r="E2013" s="191" t="s">
        <v>4746</v>
      </c>
      <c r="F2013" s="191" t="s">
        <v>3</v>
      </c>
      <c r="G2013" s="191">
        <v>2287722</v>
      </c>
      <c r="H2013" s="68"/>
      <c r="I2013" s="197" t="s">
        <v>5951</v>
      </c>
      <c r="J2013" s="68"/>
      <c r="K2013" s="68"/>
      <c r="L2013" s="68"/>
      <c r="M2013" s="68"/>
      <c r="N2013" s="348"/>
      <c r="O2013" s="348"/>
      <c r="P2013" s="214">
        <v>0</v>
      </c>
      <c r="Q2013" s="214">
        <v>5100</v>
      </c>
      <c r="R2013" s="68" t="s">
        <v>1479</v>
      </c>
      <c r="S2013" s="349"/>
      <c r="T2013" s="272"/>
    </row>
    <row r="2014" spans="1:20" ht="51">
      <c r="A2014" s="191">
        <v>522</v>
      </c>
      <c r="B2014" s="68"/>
      <c r="C2014" s="212" t="s">
        <v>163</v>
      </c>
      <c r="D2014" s="213">
        <v>45797</v>
      </c>
      <c r="E2014" s="191" t="s">
        <v>4747</v>
      </c>
      <c r="F2014" s="191" t="s">
        <v>3</v>
      </c>
      <c r="G2014" s="191">
        <v>2287724</v>
      </c>
      <c r="H2014" s="68"/>
      <c r="I2014" s="197" t="s">
        <v>5952</v>
      </c>
      <c r="J2014" s="68"/>
      <c r="K2014" s="68"/>
      <c r="L2014" s="68"/>
      <c r="M2014" s="68"/>
      <c r="N2014" s="348"/>
      <c r="O2014" s="348"/>
      <c r="P2014" s="214">
        <v>0</v>
      </c>
      <c r="Q2014" s="214">
        <v>50561</v>
      </c>
      <c r="R2014" s="68" t="s">
        <v>1479</v>
      </c>
      <c r="S2014" s="349"/>
      <c r="T2014" s="272"/>
    </row>
    <row r="2015" spans="1:20" ht="51">
      <c r="A2015" s="191">
        <v>86</v>
      </c>
      <c r="B2015" s="68"/>
      <c r="C2015" s="212" t="s">
        <v>50</v>
      </c>
      <c r="D2015" s="213">
        <v>45797</v>
      </c>
      <c r="E2015" s="191" t="s">
        <v>4748</v>
      </c>
      <c r="F2015" s="191" t="s">
        <v>3</v>
      </c>
      <c r="G2015" s="191">
        <v>2287725</v>
      </c>
      <c r="H2015" s="68"/>
      <c r="I2015" s="197" t="s">
        <v>5953</v>
      </c>
      <c r="J2015" s="68"/>
      <c r="K2015" s="68"/>
      <c r="L2015" s="68"/>
      <c r="M2015" s="68"/>
      <c r="N2015" s="348"/>
      <c r="O2015" s="348"/>
      <c r="P2015" s="214">
        <v>0</v>
      </c>
      <c r="Q2015" s="214">
        <v>14457</v>
      </c>
      <c r="R2015" s="68" t="s">
        <v>1479</v>
      </c>
      <c r="S2015" s="349"/>
      <c r="T2015" s="272"/>
    </row>
    <row r="2016" spans="1:20" ht="51">
      <c r="A2016" s="191">
        <v>522</v>
      </c>
      <c r="B2016" s="68"/>
      <c r="C2016" s="212" t="s">
        <v>163</v>
      </c>
      <c r="D2016" s="213">
        <v>45797</v>
      </c>
      <c r="E2016" s="191" t="s">
        <v>4749</v>
      </c>
      <c r="F2016" s="191" t="s">
        <v>3</v>
      </c>
      <c r="G2016" s="191">
        <v>2287726</v>
      </c>
      <c r="H2016" s="68"/>
      <c r="I2016" s="197" t="s">
        <v>5954</v>
      </c>
      <c r="J2016" s="68"/>
      <c r="K2016" s="68"/>
      <c r="L2016" s="68"/>
      <c r="M2016" s="68"/>
      <c r="N2016" s="348"/>
      <c r="O2016" s="348"/>
      <c r="P2016" s="214">
        <v>0</v>
      </c>
      <c r="Q2016" s="214">
        <v>2040</v>
      </c>
      <c r="R2016" s="68" t="s">
        <v>1479</v>
      </c>
      <c r="S2016" s="349"/>
      <c r="T2016" s="272"/>
    </row>
    <row r="2017" spans="1:20" ht="38.25">
      <c r="A2017" s="191">
        <v>86</v>
      </c>
      <c r="B2017" s="68"/>
      <c r="C2017" s="212" t="s">
        <v>50</v>
      </c>
      <c r="D2017" s="213">
        <v>45797</v>
      </c>
      <c r="E2017" s="191" t="s">
        <v>4750</v>
      </c>
      <c r="F2017" s="191" t="s">
        <v>3</v>
      </c>
      <c r="G2017" s="191">
        <v>2287729</v>
      </c>
      <c r="H2017" s="68"/>
      <c r="I2017" s="197" t="s">
        <v>5955</v>
      </c>
      <c r="J2017" s="68"/>
      <c r="K2017" s="68"/>
      <c r="L2017" s="68"/>
      <c r="M2017" s="68"/>
      <c r="N2017" s="348"/>
      <c r="O2017" s="348"/>
      <c r="P2017" s="214">
        <v>0</v>
      </c>
      <c r="Q2017" s="214">
        <v>23360</v>
      </c>
      <c r="R2017" s="68" t="s">
        <v>1479</v>
      </c>
      <c r="S2017" s="349"/>
      <c r="T2017" s="272"/>
    </row>
    <row r="2018" spans="1:20" ht="51">
      <c r="A2018" s="191">
        <v>383</v>
      </c>
      <c r="B2018" s="68"/>
      <c r="C2018" s="212" t="s">
        <v>1242</v>
      </c>
      <c r="D2018" s="213">
        <v>45797</v>
      </c>
      <c r="E2018" s="191" t="s">
        <v>4751</v>
      </c>
      <c r="F2018" s="191" t="s">
        <v>3</v>
      </c>
      <c r="G2018" s="191">
        <v>2287736</v>
      </c>
      <c r="H2018" s="68"/>
      <c r="I2018" s="197" t="s">
        <v>5956</v>
      </c>
      <c r="J2018" s="68"/>
      <c r="K2018" s="68"/>
      <c r="L2018" s="68"/>
      <c r="M2018" s="68"/>
      <c r="N2018" s="348"/>
      <c r="O2018" s="348"/>
      <c r="P2018" s="214">
        <v>0</v>
      </c>
      <c r="Q2018" s="214">
        <v>7346</v>
      </c>
      <c r="R2018" s="68" t="s">
        <v>1479</v>
      </c>
      <c r="S2018" s="349"/>
      <c r="T2018" s="272"/>
    </row>
    <row r="2019" spans="1:20" ht="38.25">
      <c r="A2019" s="191">
        <v>46</v>
      </c>
      <c r="B2019" s="68"/>
      <c r="C2019" s="212" t="s">
        <v>1367</v>
      </c>
      <c r="D2019" s="213">
        <v>45797</v>
      </c>
      <c r="E2019" s="191" t="s">
        <v>4752</v>
      </c>
      <c r="F2019" s="191" t="s">
        <v>3</v>
      </c>
      <c r="G2019" s="191">
        <v>2287759</v>
      </c>
      <c r="H2019" s="68"/>
      <c r="I2019" s="197" t="s">
        <v>5957</v>
      </c>
      <c r="J2019" s="68"/>
      <c r="K2019" s="68"/>
      <c r="L2019" s="68"/>
      <c r="M2019" s="68"/>
      <c r="N2019" s="348"/>
      <c r="O2019" s="348"/>
      <c r="P2019" s="214">
        <v>0</v>
      </c>
      <c r="Q2019" s="214">
        <v>1304</v>
      </c>
      <c r="R2019" s="68" t="s">
        <v>1479</v>
      </c>
      <c r="S2019" s="349"/>
      <c r="T2019" s="272"/>
    </row>
    <row r="2020" spans="1:20" ht="51">
      <c r="A2020" s="191" t="s">
        <v>550</v>
      </c>
      <c r="B2020" s="68"/>
      <c r="C2020" s="212" t="s">
        <v>589</v>
      </c>
      <c r="D2020" s="213">
        <v>45797</v>
      </c>
      <c r="E2020" s="191" t="s">
        <v>4753</v>
      </c>
      <c r="F2020" s="191" t="s">
        <v>3</v>
      </c>
      <c r="G2020" s="191">
        <v>2287835</v>
      </c>
      <c r="H2020" s="68"/>
      <c r="I2020" s="197" t="s">
        <v>5958</v>
      </c>
      <c r="J2020" s="68"/>
      <c r="K2020" s="68"/>
      <c r="L2020" s="68"/>
      <c r="M2020" s="68"/>
      <c r="N2020" s="348"/>
      <c r="O2020" s="348"/>
      <c r="P2020" s="214">
        <v>0</v>
      </c>
      <c r="Q2020" s="214">
        <v>930</v>
      </c>
      <c r="R2020" s="68" t="s">
        <v>1479</v>
      </c>
      <c r="S2020" s="349"/>
      <c r="T2020" s="272"/>
    </row>
    <row r="2021" spans="1:20" ht="38.25">
      <c r="A2021" s="191">
        <v>46</v>
      </c>
      <c r="B2021" s="68"/>
      <c r="C2021" s="212" t="s">
        <v>1367</v>
      </c>
      <c r="D2021" s="213">
        <v>45797</v>
      </c>
      <c r="E2021" s="191" t="s">
        <v>4754</v>
      </c>
      <c r="F2021" s="191" t="s">
        <v>3</v>
      </c>
      <c r="G2021" s="191">
        <v>2287855</v>
      </c>
      <c r="H2021" s="68"/>
      <c r="I2021" s="197" t="s">
        <v>3744</v>
      </c>
      <c r="J2021" s="68"/>
      <c r="K2021" s="68"/>
      <c r="L2021" s="68"/>
      <c r="M2021" s="68"/>
      <c r="N2021" s="348"/>
      <c r="O2021" s="348"/>
      <c r="P2021" s="214">
        <v>0</v>
      </c>
      <c r="Q2021" s="214">
        <v>2916</v>
      </c>
      <c r="R2021" s="68" t="s">
        <v>1479</v>
      </c>
      <c r="S2021" s="349"/>
      <c r="T2021" s="272"/>
    </row>
    <row r="2022" spans="1:20" ht="38.25">
      <c r="A2022" s="191">
        <v>86</v>
      </c>
      <c r="B2022" s="68"/>
      <c r="C2022" s="212" t="s">
        <v>50</v>
      </c>
      <c r="D2022" s="213">
        <v>45797</v>
      </c>
      <c r="E2022" s="191" t="s">
        <v>4755</v>
      </c>
      <c r="F2022" s="191" t="s">
        <v>3</v>
      </c>
      <c r="G2022" s="191">
        <v>2287859</v>
      </c>
      <c r="H2022" s="68"/>
      <c r="I2022" s="197" t="s">
        <v>5959</v>
      </c>
      <c r="J2022" s="68"/>
      <c r="K2022" s="68"/>
      <c r="L2022" s="68"/>
      <c r="M2022" s="68"/>
      <c r="N2022" s="348"/>
      <c r="O2022" s="348"/>
      <c r="P2022" s="214">
        <v>0</v>
      </c>
      <c r="Q2022" s="214">
        <v>7801.68</v>
      </c>
      <c r="R2022" s="68" t="s">
        <v>1479</v>
      </c>
      <c r="S2022" s="349"/>
      <c r="T2022" s="272"/>
    </row>
    <row r="2023" spans="1:20" ht="63.75">
      <c r="A2023" s="191">
        <v>25</v>
      </c>
      <c r="B2023" s="68"/>
      <c r="C2023" s="212" t="s">
        <v>42</v>
      </c>
      <c r="D2023" s="213">
        <v>45797</v>
      </c>
      <c r="E2023" s="191" t="s">
        <v>4756</v>
      </c>
      <c r="F2023" s="191" t="s">
        <v>3</v>
      </c>
      <c r="G2023" s="191">
        <v>2287864</v>
      </c>
      <c r="H2023" s="68"/>
      <c r="I2023" s="197" t="s">
        <v>5960</v>
      </c>
      <c r="J2023" s="68"/>
      <c r="K2023" s="68"/>
      <c r="L2023" s="68"/>
      <c r="M2023" s="68"/>
      <c r="N2023" s="348"/>
      <c r="O2023" s="348"/>
      <c r="P2023" s="214">
        <v>0</v>
      </c>
      <c r="Q2023" s="214">
        <v>78.77</v>
      </c>
      <c r="R2023" s="68" t="s">
        <v>1479</v>
      </c>
      <c r="S2023" s="349"/>
      <c r="T2023" s="272"/>
    </row>
    <row r="2024" spans="1:20" ht="63.75">
      <c r="A2024" s="191">
        <v>25</v>
      </c>
      <c r="B2024" s="68"/>
      <c r="C2024" s="212" t="s">
        <v>42</v>
      </c>
      <c r="D2024" s="213">
        <v>45797</v>
      </c>
      <c r="E2024" s="191" t="s">
        <v>4757</v>
      </c>
      <c r="F2024" s="191" t="s">
        <v>3</v>
      </c>
      <c r="G2024" s="191">
        <v>2287865</v>
      </c>
      <c r="H2024" s="68"/>
      <c r="I2024" s="197" t="s">
        <v>5961</v>
      </c>
      <c r="J2024" s="68"/>
      <c r="K2024" s="68"/>
      <c r="L2024" s="68"/>
      <c r="M2024" s="68"/>
      <c r="N2024" s="348"/>
      <c r="O2024" s="348"/>
      <c r="P2024" s="214">
        <v>0</v>
      </c>
      <c r="Q2024" s="214">
        <v>103.84</v>
      </c>
      <c r="R2024" s="68" t="s">
        <v>1479</v>
      </c>
      <c r="S2024" s="349"/>
      <c r="T2024" s="272"/>
    </row>
    <row r="2025" spans="1:20" ht="51">
      <c r="A2025" s="191">
        <v>81</v>
      </c>
      <c r="B2025" s="68"/>
      <c r="C2025" s="212" t="s">
        <v>49</v>
      </c>
      <c r="D2025" s="213">
        <v>45797</v>
      </c>
      <c r="E2025" s="191" t="s">
        <v>4758</v>
      </c>
      <c r="F2025" s="191" t="s">
        <v>3</v>
      </c>
      <c r="G2025" s="191">
        <v>2287867</v>
      </c>
      <c r="H2025" s="68"/>
      <c r="I2025" s="197" t="s">
        <v>5962</v>
      </c>
      <c r="J2025" s="68"/>
      <c r="K2025" s="68"/>
      <c r="L2025" s="68"/>
      <c r="M2025" s="68"/>
      <c r="N2025" s="348"/>
      <c r="O2025" s="348"/>
      <c r="P2025" s="214">
        <v>0</v>
      </c>
      <c r="Q2025" s="214">
        <v>1800</v>
      </c>
      <c r="R2025" s="68" t="s">
        <v>1479</v>
      </c>
      <c r="S2025" s="349"/>
      <c r="T2025" s="272"/>
    </row>
    <row r="2026" spans="1:20" ht="51">
      <c r="A2026" s="191" t="s">
        <v>550</v>
      </c>
      <c r="B2026" s="68"/>
      <c r="C2026" s="212" t="s">
        <v>589</v>
      </c>
      <c r="D2026" s="213">
        <v>45797</v>
      </c>
      <c r="E2026" s="191" t="s">
        <v>4759</v>
      </c>
      <c r="F2026" s="191" t="s">
        <v>3</v>
      </c>
      <c r="G2026" s="191">
        <v>2287884</v>
      </c>
      <c r="H2026" s="68"/>
      <c r="I2026" s="197" t="s">
        <v>5963</v>
      </c>
      <c r="J2026" s="68"/>
      <c r="K2026" s="68"/>
      <c r="L2026" s="68"/>
      <c r="M2026" s="68"/>
      <c r="N2026" s="348"/>
      <c r="O2026" s="348"/>
      <c r="P2026" s="214">
        <v>0</v>
      </c>
      <c r="Q2026" s="214">
        <v>950</v>
      </c>
      <c r="R2026" s="68" t="s">
        <v>1479</v>
      </c>
      <c r="S2026" s="349"/>
      <c r="T2026" s="272"/>
    </row>
    <row r="2027" spans="1:20" ht="51">
      <c r="A2027" s="191">
        <v>290</v>
      </c>
      <c r="B2027" s="68"/>
      <c r="C2027" s="212" t="s">
        <v>118</v>
      </c>
      <c r="D2027" s="213">
        <v>45797</v>
      </c>
      <c r="E2027" s="191" t="s">
        <v>4760</v>
      </c>
      <c r="F2027" s="191" t="s">
        <v>3</v>
      </c>
      <c r="G2027" s="191">
        <v>2287682</v>
      </c>
      <c r="H2027" s="68"/>
      <c r="I2027" s="197" t="s">
        <v>5964</v>
      </c>
      <c r="J2027" s="68"/>
      <c r="K2027" s="68"/>
      <c r="L2027" s="68"/>
      <c r="M2027" s="68"/>
      <c r="N2027" s="348"/>
      <c r="O2027" s="348"/>
      <c r="P2027" s="214">
        <v>0</v>
      </c>
      <c r="Q2027" s="214">
        <v>773.84</v>
      </c>
      <c r="R2027" s="68" t="s">
        <v>1479</v>
      </c>
      <c r="S2027" s="349"/>
      <c r="T2027" s="272"/>
    </row>
    <row r="2028" spans="1:20" ht="63.75">
      <c r="A2028" s="191" t="s">
        <v>541</v>
      </c>
      <c r="B2028" s="68"/>
      <c r="C2028" s="212" t="s">
        <v>590</v>
      </c>
      <c r="D2028" s="213">
        <v>45797</v>
      </c>
      <c r="E2028" s="191" t="s">
        <v>4761</v>
      </c>
      <c r="F2028" s="191" t="s">
        <v>3</v>
      </c>
      <c r="G2028" s="191">
        <v>2287693</v>
      </c>
      <c r="H2028" s="68"/>
      <c r="I2028" s="197" t="s">
        <v>5965</v>
      </c>
      <c r="J2028" s="68"/>
      <c r="K2028" s="68"/>
      <c r="L2028" s="68"/>
      <c r="M2028" s="68"/>
      <c r="N2028" s="348"/>
      <c r="O2028" s="348"/>
      <c r="P2028" s="214">
        <v>0</v>
      </c>
      <c r="Q2028" s="214">
        <v>12790.75</v>
      </c>
      <c r="R2028" s="68" t="s">
        <v>1479</v>
      </c>
      <c r="S2028" s="349"/>
      <c r="T2028" s="272"/>
    </row>
    <row r="2029" spans="1:20" ht="63.75">
      <c r="A2029" s="191">
        <v>522</v>
      </c>
      <c r="B2029" s="68"/>
      <c r="C2029" s="212" t="s">
        <v>163</v>
      </c>
      <c r="D2029" s="213">
        <v>45797</v>
      </c>
      <c r="E2029" s="191" t="s">
        <v>4762</v>
      </c>
      <c r="F2029" s="191" t="s">
        <v>3</v>
      </c>
      <c r="G2029" s="191">
        <v>2287727</v>
      </c>
      <c r="H2029" s="68"/>
      <c r="I2029" s="197" t="s">
        <v>5966</v>
      </c>
      <c r="J2029" s="68"/>
      <c r="K2029" s="68"/>
      <c r="L2029" s="68"/>
      <c r="M2029" s="68"/>
      <c r="N2029" s="348"/>
      <c r="O2029" s="348"/>
      <c r="P2029" s="214">
        <v>0</v>
      </c>
      <c r="Q2029" s="214">
        <v>11050</v>
      </c>
      <c r="R2029" s="68" t="s">
        <v>1479</v>
      </c>
      <c r="S2029" s="349"/>
      <c r="T2029" s="272"/>
    </row>
    <row r="2030" spans="1:20" ht="63.75">
      <c r="A2030" s="191">
        <v>522</v>
      </c>
      <c r="B2030" s="68"/>
      <c r="C2030" s="212" t="s">
        <v>163</v>
      </c>
      <c r="D2030" s="213">
        <v>45797</v>
      </c>
      <c r="E2030" s="191" t="s">
        <v>4763</v>
      </c>
      <c r="F2030" s="191" t="s">
        <v>3</v>
      </c>
      <c r="G2030" s="191">
        <v>2287730</v>
      </c>
      <c r="H2030" s="68"/>
      <c r="I2030" s="197" t="s">
        <v>5967</v>
      </c>
      <c r="J2030" s="68"/>
      <c r="K2030" s="68"/>
      <c r="L2030" s="68"/>
      <c r="M2030" s="68"/>
      <c r="N2030" s="348"/>
      <c r="O2030" s="348"/>
      <c r="P2030" s="214">
        <v>0</v>
      </c>
      <c r="Q2030" s="214">
        <v>10050</v>
      </c>
      <c r="R2030" s="68" t="s">
        <v>1479</v>
      </c>
      <c r="S2030" s="349"/>
      <c r="T2030" s="272"/>
    </row>
    <row r="2031" spans="1:20" ht="63.75">
      <c r="A2031" s="191">
        <v>522</v>
      </c>
      <c r="B2031" s="68"/>
      <c r="C2031" s="212" t="s">
        <v>163</v>
      </c>
      <c r="D2031" s="213">
        <v>45797</v>
      </c>
      <c r="E2031" s="191" t="s">
        <v>4764</v>
      </c>
      <c r="F2031" s="191" t="s">
        <v>3</v>
      </c>
      <c r="G2031" s="191">
        <v>2287732</v>
      </c>
      <c r="H2031" s="68"/>
      <c r="I2031" s="197" t="s">
        <v>5968</v>
      </c>
      <c r="J2031" s="68"/>
      <c r="K2031" s="68"/>
      <c r="L2031" s="68"/>
      <c r="M2031" s="68"/>
      <c r="N2031" s="348"/>
      <c r="O2031" s="348"/>
      <c r="P2031" s="214">
        <v>0</v>
      </c>
      <c r="Q2031" s="214">
        <v>8400</v>
      </c>
      <c r="R2031" s="68" t="s">
        <v>1479</v>
      </c>
      <c r="S2031" s="349"/>
      <c r="T2031" s="272"/>
    </row>
    <row r="2032" spans="1:20" ht="63.75">
      <c r="A2032" s="191">
        <v>155</v>
      </c>
      <c r="B2032" s="68"/>
      <c r="C2032" s="212" t="s">
        <v>75</v>
      </c>
      <c r="D2032" s="213">
        <v>45797</v>
      </c>
      <c r="E2032" s="191" t="s">
        <v>4765</v>
      </c>
      <c r="F2032" s="191" t="s">
        <v>3</v>
      </c>
      <c r="G2032" s="191">
        <v>2287733</v>
      </c>
      <c r="H2032" s="68"/>
      <c r="I2032" s="197" t="s">
        <v>5969</v>
      </c>
      <c r="J2032" s="68"/>
      <c r="K2032" s="68"/>
      <c r="L2032" s="68"/>
      <c r="M2032" s="68"/>
      <c r="N2032" s="348"/>
      <c r="O2032" s="348"/>
      <c r="P2032" s="214">
        <v>0</v>
      </c>
      <c r="Q2032" s="214">
        <v>5000</v>
      </c>
      <c r="R2032" s="68" t="s">
        <v>1479</v>
      </c>
      <c r="S2032" s="349"/>
      <c r="T2032" s="272"/>
    </row>
    <row r="2033" spans="1:20" ht="63.75">
      <c r="A2033" s="191">
        <v>155</v>
      </c>
      <c r="B2033" s="68"/>
      <c r="C2033" s="212" t="s">
        <v>75</v>
      </c>
      <c r="D2033" s="213">
        <v>45797</v>
      </c>
      <c r="E2033" s="191" t="s">
        <v>4766</v>
      </c>
      <c r="F2033" s="191" t="s">
        <v>3</v>
      </c>
      <c r="G2033" s="191">
        <v>2287735</v>
      </c>
      <c r="H2033" s="68"/>
      <c r="I2033" s="197" t="s">
        <v>5970</v>
      </c>
      <c r="J2033" s="68"/>
      <c r="K2033" s="68"/>
      <c r="L2033" s="68"/>
      <c r="M2033" s="68"/>
      <c r="N2033" s="348"/>
      <c r="O2033" s="348"/>
      <c r="P2033" s="214">
        <v>0</v>
      </c>
      <c r="Q2033" s="214">
        <v>1053</v>
      </c>
      <c r="R2033" s="68" t="s">
        <v>1479</v>
      </c>
      <c r="S2033" s="349"/>
      <c r="T2033" s="272"/>
    </row>
    <row r="2034" spans="1:20" ht="51">
      <c r="A2034" s="191">
        <v>591</v>
      </c>
      <c r="B2034" s="68"/>
      <c r="C2034" s="212" t="s">
        <v>670</v>
      </c>
      <c r="D2034" s="213">
        <v>45797</v>
      </c>
      <c r="E2034" s="191" t="s">
        <v>4767</v>
      </c>
      <c r="F2034" s="191" t="s">
        <v>3</v>
      </c>
      <c r="G2034" s="191">
        <v>2287739</v>
      </c>
      <c r="H2034" s="68"/>
      <c r="I2034" s="197" t="s">
        <v>5971</v>
      </c>
      <c r="J2034" s="68"/>
      <c r="K2034" s="68"/>
      <c r="L2034" s="68"/>
      <c r="M2034" s="68"/>
      <c r="N2034" s="348"/>
      <c r="O2034" s="348"/>
      <c r="P2034" s="214">
        <v>0</v>
      </c>
      <c r="Q2034" s="214">
        <v>14630</v>
      </c>
      <c r="R2034" s="68" t="s">
        <v>1479</v>
      </c>
      <c r="S2034" s="349"/>
      <c r="T2034" s="272"/>
    </row>
    <row r="2035" spans="1:20" ht="51">
      <c r="A2035" s="191">
        <v>591</v>
      </c>
      <c r="B2035" s="68"/>
      <c r="C2035" s="212" t="s">
        <v>670</v>
      </c>
      <c r="D2035" s="213">
        <v>45797</v>
      </c>
      <c r="E2035" s="191" t="s">
        <v>4768</v>
      </c>
      <c r="F2035" s="191" t="s">
        <v>3</v>
      </c>
      <c r="G2035" s="191">
        <v>2287741</v>
      </c>
      <c r="H2035" s="68"/>
      <c r="I2035" s="197" t="s">
        <v>5972</v>
      </c>
      <c r="J2035" s="68"/>
      <c r="K2035" s="68"/>
      <c r="L2035" s="68"/>
      <c r="M2035" s="68"/>
      <c r="N2035" s="348"/>
      <c r="O2035" s="348"/>
      <c r="P2035" s="214">
        <v>0</v>
      </c>
      <c r="Q2035" s="214">
        <v>6438</v>
      </c>
      <c r="R2035" s="68" t="s">
        <v>1479</v>
      </c>
      <c r="S2035" s="349"/>
      <c r="T2035" s="272"/>
    </row>
    <row r="2036" spans="1:20" ht="51">
      <c r="A2036" s="191">
        <v>591</v>
      </c>
      <c r="B2036" s="68"/>
      <c r="C2036" s="212" t="s">
        <v>670</v>
      </c>
      <c r="D2036" s="213">
        <v>45797</v>
      </c>
      <c r="E2036" s="191" t="s">
        <v>4769</v>
      </c>
      <c r="F2036" s="191" t="s">
        <v>3</v>
      </c>
      <c r="G2036" s="191">
        <v>2287743</v>
      </c>
      <c r="H2036" s="68"/>
      <c r="I2036" s="197" t="s">
        <v>5973</v>
      </c>
      <c r="J2036" s="68"/>
      <c r="K2036" s="68"/>
      <c r="L2036" s="68"/>
      <c r="M2036" s="68"/>
      <c r="N2036" s="348"/>
      <c r="O2036" s="348"/>
      <c r="P2036" s="214">
        <v>0</v>
      </c>
      <c r="Q2036" s="214">
        <v>27759</v>
      </c>
      <c r="R2036" s="68" t="s">
        <v>1479</v>
      </c>
      <c r="S2036" s="349"/>
      <c r="T2036" s="272"/>
    </row>
    <row r="2037" spans="1:20" ht="51">
      <c r="A2037" s="191">
        <v>591</v>
      </c>
      <c r="B2037" s="68"/>
      <c r="C2037" s="212" t="s">
        <v>670</v>
      </c>
      <c r="D2037" s="213">
        <v>45797</v>
      </c>
      <c r="E2037" s="191" t="s">
        <v>4770</v>
      </c>
      <c r="F2037" s="191" t="s">
        <v>3</v>
      </c>
      <c r="G2037" s="191">
        <v>2287745</v>
      </c>
      <c r="H2037" s="68"/>
      <c r="I2037" s="197" t="s">
        <v>5974</v>
      </c>
      <c r="J2037" s="68"/>
      <c r="K2037" s="68"/>
      <c r="L2037" s="68"/>
      <c r="M2037" s="68"/>
      <c r="N2037" s="348"/>
      <c r="O2037" s="348"/>
      <c r="P2037" s="214">
        <v>0</v>
      </c>
      <c r="Q2037" s="214">
        <v>6264</v>
      </c>
      <c r="R2037" s="68" t="s">
        <v>1479</v>
      </c>
      <c r="S2037" s="349"/>
      <c r="T2037" s="272"/>
    </row>
    <row r="2038" spans="1:20" ht="51">
      <c r="A2038" s="191">
        <v>591</v>
      </c>
      <c r="B2038" s="68"/>
      <c r="C2038" s="212" t="s">
        <v>670</v>
      </c>
      <c r="D2038" s="213">
        <v>45797</v>
      </c>
      <c r="E2038" s="191" t="s">
        <v>4771</v>
      </c>
      <c r="F2038" s="191" t="s">
        <v>3</v>
      </c>
      <c r="G2038" s="191">
        <v>2287746</v>
      </c>
      <c r="H2038" s="68"/>
      <c r="I2038" s="197" t="s">
        <v>5975</v>
      </c>
      <c r="J2038" s="68"/>
      <c r="K2038" s="68"/>
      <c r="L2038" s="68"/>
      <c r="M2038" s="68"/>
      <c r="N2038" s="348"/>
      <c r="O2038" s="348"/>
      <c r="P2038" s="214">
        <v>0</v>
      </c>
      <c r="Q2038" s="214">
        <v>5220</v>
      </c>
      <c r="R2038" s="68" t="s">
        <v>1479</v>
      </c>
      <c r="S2038" s="349"/>
      <c r="T2038" s="272"/>
    </row>
    <row r="2039" spans="1:20" ht="51">
      <c r="A2039" s="191">
        <v>591</v>
      </c>
      <c r="B2039" s="68"/>
      <c r="C2039" s="212" t="s">
        <v>670</v>
      </c>
      <c r="D2039" s="213">
        <v>45797</v>
      </c>
      <c r="E2039" s="191" t="s">
        <v>4772</v>
      </c>
      <c r="F2039" s="191" t="s">
        <v>3</v>
      </c>
      <c r="G2039" s="191">
        <v>2287748</v>
      </c>
      <c r="H2039" s="68"/>
      <c r="I2039" s="197" t="s">
        <v>5976</v>
      </c>
      <c r="J2039" s="68"/>
      <c r="K2039" s="68"/>
      <c r="L2039" s="68"/>
      <c r="M2039" s="68"/>
      <c r="N2039" s="348"/>
      <c r="O2039" s="348"/>
      <c r="P2039" s="214">
        <v>0</v>
      </c>
      <c r="Q2039" s="214">
        <v>3480</v>
      </c>
      <c r="R2039" s="68" t="s">
        <v>1479</v>
      </c>
      <c r="S2039" s="349"/>
      <c r="T2039" s="272"/>
    </row>
    <row r="2040" spans="1:20" ht="51">
      <c r="A2040" s="191">
        <v>591</v>
      </c>
      <c r="B2040" s="68"/>
      <c r="C2040" s="212" t="s">
        <v>670</v>
      </c>
      <c r="D2040" s="213">
        <v>45797</v>
      </c>
      <c r="E2040" s="191" t="s">
        <v>4773</v>
      </c>
      <c r="F2040" s="191" t="s">
        <v>3</v>
      </c>
      <c r="G2040" s="191">
        <v>2287750</v>
      </c>
      <c r="H2040" s="68"/>
      <c r="I2040" s="197" t="s">
        <v>5977</v>
      </c>
      <c r="J2040" s="68"/>
      <c r="K2040" s="68"/>
      <c r="L2040" s="68"/>
      <c r="M2040" s="68"/>
      <c r="N2040" s="348"/>
      <c r="O2040" s="348"/>
      <c r="P2040" s="214">
        <v>0</v>
      </c>
      <c r="Q2040" s="214">
        <v>401891.18</v>
      </c>
      <c r="R2040" s="68" t="s">
        <v>1479</v>
      </c>
      <c r="S2040" s="349"/>
      <c r="T2040" s="272"/>
    </row>
    <row r="2041" spans="1:20" ht="38.25">
      <c r="A2041" s="191">
        <v>389</v>
      </c>
      <c r="B2041" s="68"/>
      <c r="C2041" s="212" t="s">
        <v>1401</v>
      </c>
      <c r="D2041" s="213">
        <v>45797</v>
      </c>
      <c r="E2041" s="191" t="s">
        <v>4774</v>
      </c>
      <c r="F2041" s="191" t="s">
        <v>3</v>
      </c>
      <c r="G2041" s="191">
        <v>2287756</v>
      </c>
      <c r="H2041" s="68"/>
      <c r="I2041" s="197" t="s">
        <v>5978</v>
      </c>
      <c r="J2041" s="68"/>
      <c r="K2041" s="68"/>
      <c r="L2041" s="68"/>
      <c r="M2041" s="68"/>
      <c r="N2041" s="348"/>
      <c r="O2041" s="348"/>
      <c r="P2041" s="214">
        <v>0</v>
      </c>
      <c r="Q2041" s="214">
        <v>11879.04</v>
      </c>
      <c r="R2041" s="68" t="s">
        <v>1479</v>
      </c>
      <c r="S2041" s="349"/>
      <c r="T2041" s="272"/>
    </row>
    <row r="2042" spans="1:20" ht="51">
      <c r="A2042" s="191">
        <v>86</v>
      </c>
      <c r="B2042" s="68"/>
      <c r="C2042" s="212" t="s">
        <v>50</v>
      </c>
      <c r="D2042" s="213">
        <v>45797</v>
      </c>
      <c r="E2042" s="191" t="s">
        <v>4775</v>
      </c>
      <c r="F2042" s="191" t="s">
        <v>3</v>
      </c>
      <c r="G2042" s="191">
        <v>2287760</v>
      </c>
      <c r="H2042" s="68"/>
      <c r="I2042" s="197" t="s">
        <v>5979</v>
      </c>
      <c r="J2042" s="68"/>
      <c r="K2042" s="68"/>
      <c r="L2042" s="68"/>
      <c r="M2042" s="68"/>
      <c r="N2042" s="348"/>
      <c r="O2042" s="348"/>
      <c r="P2042" s="214">
        <v>0</v>
      </c>
      <c r="Q2042" s="214">
        <v>200</v>
      </c>
      <c r="R2042" s="68" t="s">
        <v>1479</v>
      </c>
      <c r="S2042" s="349"/>
      <c r="T2042" s="272"/>
    </row>
    <row r="2043" spans="1:20" ht="51">
      <c r="A2043" s="191">
        <v>86</v>
      </c>
      <c r="B2043" s="68"/>
      <c r="C2043" s="212" t="s">
        <v>50</v>
      </c>
      <c r="D2043" s="213">
        <v>45797</v>
      </c>
      <c r="E2043" s="191" t="s">
        <v>4776</v>
      </c>
      <c r="F2043" s="191" t="s">
        <v>3</v>
      </c>
      <c r="G2043" s="191">
        <v>2287761</v>
      </c>
      <c r="H2043" s="68"/>
      <c r="I2043" s="197" t="s">
        <v>5980</v>
      </c>
      <c r="J2043" s="68"/>
      <c r="K2043" s="68"/>
      <c r="L2043" s="68"/>
      <c r="M2043" s="68"/>
      <c r="N2043" s="348"/>
      <c r="O2043" s="348"/>
      <c r="P2043" s="214">
        <v>0</v>
      </c>
      <c r="Q2043" s="214">
        <v>3180</v>
      </c>
      <c r="R2043" s="68" t="s">
        <v>1479</v>
      </c>
      <c r="S2043" s="349"/>
      <c r="T2043" s="272"/>
    </row>
    <row r="2044" spans="1:20" ht="51">
      <c r="A2044" s="191">
        <v>86</v>
      </c>
      <c r="B2044" s="68"/>
      <c r="C2044" s="212" t="s">
        <v>50</v>
      </c>
      <c r="D2044" s="213">
        <v>45797</v>
      </c>
      <c r="E2044" s="191" t="s">
        <v>4777</v>
      </c>
      <c r="F2044" s="191" t="s">
        <v>3</v>
      </c>
      <c r="G2044" s="191">
        <v>2287767</v>
      </c>
      <c r="H2044" s="68"/>
      <c r="I2044" s="197" t="s">
        <v>5981</v>
      </c>
      <c r="J2044" s="68"/>
      <c r="K2044" s="68"/>
      <c r="L2044" s="68"/>
      <c r="M2044" s="68"/>
      <c r="N2044" s="348"/>
      <c r="O2044" s="348"/>
      <c r="P2044" s="214">
        <v>0</v>
      </c>
      <c r="Q2044" s="214">
        <v>112080</v>
      </c>
      <c r="R2044" s="68" t="s">
        <v>1479</v>
      </c>
      <c r="S2044" s="349"/>
      <c r="T2044" s="272"/>
    </row>
    <row r="2045" spans="1:20" ht="51">
      <c r="A2045" s="191">
        <v>86</v>
      </c>
      <c r="B2045" s="68"/>
      <c r="C2045" s="212" t="s">
        <v>50</v>
      </c>
      <c r="D2045" s="213">
        <v>45797</v>
      </c>
      <c r="E2045" s="191" t="s">
        <v>4778</v>
      </c>
      <c r="F2045" s="191" t="s">
        <v>3</v>
      </c>
      <c r="G2045" s="191">
        <v>2287763</v>
      </c>
      <c r="H2045" s="68"/>
      <c r="I2045" s="197" t="s">
        <v>5982</v>
      </c>
      <c r="J2045" s="68"/>
      <c r="K2045" s="68"/>
      <c r="L2045" s="68"/>
      <c r="M2045" s="68"/>
      <c r="N2045" s="348"/>
      <c r="O2045" s="348"/>
      <c r="P2045" s="214">
        <v>0</v>
      </c>
      <c r="Q2045" s="214">
        <v>14040</v>
      </c>
      <c r="R2045" s="68" t="s">
        <v>1479</v>
      </c>
      <c r="S2045" s="349"/>
      <c r="T2045" s="272"/>
    </row>
    <row r="2046" spans="1:20" ht="51">
      <c r="A2046" s="191">
        <v>86</v>
      </c>
      <c r="B2046" s="68"/>
      <c r="C2046" s="212" t="s">
        <v>50</v>
      </c>
      <c r="D2046" s="213">
        <v>45797</v>
      </c>
      <c r="E2046" s="191" t="s">
        <v>4779</v>
      </c>
      <c r="F2046" s="191" t="s">
        <v>3</v>
      </c>
      <c r="G2046" s="191">
        <v>2287764</v>
      </c>
      <c r="H2046" s="68"/>
      <c r="I2046" s="197" t="s">
        <v>5983</v>
      </c>
      <c r="J2046" s="68"/>
      <c r="K2046" s="68"/>
      <c r="L2046" s="68"/>
      <c r="M2046" s="68"/>
      <c r="N2046" s="348"/>
      <c r="O2046" s="348"/>
      <c r="P2046" s="214">
        <v>0</v>
      </c>
      <c r="Q2046" s="214">
        <v>18730</v>
      </c>
      <c r="R2046" s="68" t="s">
        <v>1479</v>
      </c>
      <c r="S2046" s="349"/>
      <c r="T2046" s="272"/>
    </row>
    <row r="2047" spans="1:20" ht="51">
      <c r="A2047" s="191">
        <v>86</v>
      </c>
      <c r="B2047" s="68"/>
      <c r="C2047" s="212" t="s">
        <v>50</v>
      </c>
      <c r="D2047" s="213">
        <v>45797</v>
      </c>
      <c r="E2047" s="191" t="s">
        <v>4780</v>
      </c>
      <c r="F2047" s="191" t="s">
        <v>3</v>
      </c>
      <c r="G2047" s="191">
        <v>2287765</v>
      </c>
      <c r="H2047" s="68"/>
      <c r="I2047" s="197" t="s">
        <v>5984</v>
      </c>
      <c r="J2047" s="68"/>
      <c r="K2047" s="68"/>
      <c r="L2047" s="68"/>
      <c r="M2047" s="68"/>
      <c r="N2047" s="348"/>
      <c r="O2047" s="348"/>
      <c r="P2047" s="214">
        <v>0</v>
      </c>
      <c r="Q2047" s="214">
        <v>51440</v>
      </c>
      <c r="R2047" s="68" t="s">
        <v>1479</v>
      </c>
      <c r="S2047" s="349"/>
      <c r="T2047" s="272"/>
    </row>
    <row r="2048" spans="1:20" ht="51">
      <c r="A2048" s="191">
        <v>86</v>
      </c>
      <c r="B2048" s="68"/>
      <c r="C2048" s="212" t="s">
        <v>50</v>
      </c>
      <c r="D2048" s="213">
        <v>45797</v>
      </c>
      <c r="E2048" s="191" t="s">
        <v>4781</v>
      </c>
      <c r="F2048" s="191" t="s">
        <v>3</v>
      </c>
      <c r="G2048" s="191">
        <v>2287768</v>
      </c>
      <c r="H2048" s="68"/>
      <c r="I2048" s="197" t="s">
        <v>5985</v>
      </c>
      <c r="J2048" s="68"/>
      <c r="K2048" s="68"/>
      <c r="L2048" s="68"/>
      <c r="M2048" s="68"/>
      <c r="N2048" s="348"/>
      <c r="O2048" s="348"/>
      <c r="P2048" s="214">
        <v>0</v>
      </c>
      <c r="Q2048" s="214">
        <v>56160</v>
      </c>
      <c r="R2048" s="68" t="s">
        <v>1479</v>
      </c>
      <c r="S2048" s="349"/>
      <c r="T2048" s="272"/>
    </row>
    <row r="2049" spans="1:20" ht="51">
      <c r="A2049" s="191">
        <v>86</v>
      </c>
      <c r="B2049" s="68"/>
      <c r="C2049" s="212" t="s">
        <v>50</v>
      </c>
      <c r="D2049" s="213">
        <v>45797</v>
      </c>
      <c r="E2049" s="191" t="s">
        <v>4782</v>
      </c>
      <c r="F2049" s="191" t="s">
        <v>3</v>
      </c>
      <c r="G2049" s="191">
        <v>2287770</v>
      </c>
      <c r="H2049" s="68"/>
      <c r="I2049" s="197" t="s">
        <v>5986</v>
      </c>
      <c r="J2049" s="68"/>
      <c r="K2049" s="68"/>
      <c r="L2049" s="68"/>
      <c r="M2049" s="68"/>
      <c r="N2049" s="348"/>
      <c r="O2049" s="348"/>
      <c r="P2049" s="214">
        <v>0</v>
      </c>
      <c r="Q2049" s="214">
        <v>43790</v>
      </c>
      <c r="R2049" s="68" t="s">
        <v>1479</v>
      </c>
      <c r="S2049" s="349"/>
      <c r="T2049" s="272"/>
    </row>
    <row r="2050" spans="1:20" ht="51">
      <c r="A2050" s="191">
        <v>86</v>
      </c>
      <c r="B2050" s="68"/>
      <c r="C2050" s="212" t="s">
        <v>50</v>
      </c>
      <c r="D2050" s="213">
        <v>45797</v>
      </c>
      <c r="E2050" s="191" t="s">
        <v>4783</v>
      </c>
      <c r="F2050" s="191" t="s">
        <v>3</v>
      </c>
      <c r="G2050" s="191">
        <v>2287772</v>
      </c>
      <c r="H2050" s="68"/>
      <c r="I2050" s="197" t="s">
        <v>5987</v>
      </c>
      <c r="J2050" s="68"/>
      <c r="K2050" s="68"/>
      <c r="L2050" s="68"/>
      <c r="M2050" s="68"/>
      <c r="N2050" s="348"/>
      <c r="O2050" s="348"/>
      <c r="P2050" s="214">
        <v>0</v>
      </c>
      <c r="Q2050" s="214">
        <v>40650</v>
      </c>
      <c r="R2050" s="68" t="s">
        <v>1479</v>
      </c>
      <c r="S2050" s="349"/>
      <c r="T2050" s="272"/>
    </row>
    <row r="2051" spans="1:20" ht="51">
      <c r="A2051" s="191">
        <v>86</v>
      </c>
      <c r="B2051" s="68"/>
      <c r="C2051" s="212" t="s">
        <v>50</v>
      </c>
      <c r="D2051" s="213">
        <v>45797</v>
      </c>
      <c r="E2051" s="191" t="s">
        <v>4784</v>
      </c>
      <c r="F2051" s="191" t="s">
        <v>3</v>
      </c>
      <c r="G2051" s="191">
        <v>2287774</v>
      </c>
      <c r="H2051" s="68"/>
      <c r="I2051" s="197" t="s">
        <v>5988</v>
      </c>
      <c r="J2051" s="68"/>
      <c r="K2051" s="68"/>
      <c r="L2051" s="68"/>
      <c r="M2051" s="68"/>
      <c r="N2051" s="348"/>
      <c r="O2051" s="348"/>
      <c r="P2051" s="214">
        <v>0</v>
      </c>
      <c r="Q2051" s="214">
        <v>59050</v>
      </c>
      <c r="R2051" s="68" t="s">
        <v>1479</v>
      </c>
      <c r="S2051" s="349"/>
      <c r="T2051" s="272"/>
    </row>
    <row r="2052" spans="1:20" ht="51">
      <c r="A2052" s="191">
        <v>383</v>
      </c>
      <c r="B2052" s="68"/>
      <c r="C2052" s="212" t="s">
        <v>1242</v>
      </c>
      <c r="D2052" s="213">
        <v>45797</v>
      </c>
      <c r="E2052" s="191" t="s">
        <v>4785</v>
      </c>
      <c r="F2052" s="191" t="s">
        <v>3</v>
      </c>
      <c r="G2052" s="191">
        <v>2287893</v>
      </c>
      <c r="H2052" s="68"/>
      <c r="I2052" s="197" t="s">
        <v>5989</v>
      </c>
      <c r="J2052" s="68"/>
      <c r="K2052" s="68"/>
      <c r="L2052" s="68"/>
      <c r="M2052" s="68"/>
      <c r="N2052" s="348"/>
      <c r="O2052" s="348"/>
      <c r="P2052" s="214">
        <v>0</v>
      </c>
      <c r="Q2052" s="214">
        <v>50225.2</v>
      </c>
      <c r="R2052" s="68" t="s">
        <v>1479</v>
      </c>
      <c r="S2052" s="349"/>
      <c r="T2052" s="272"/>
    </row>
    <row r="2053" spans="1:20" ht="51">
      <c r="A2053" s="191">
        <v>373</v>
      </c>
      <c r="B2053" s="68"/>
      <c r="C2053" s="212" t="s">
        <v>605</v>
      </c>
      <c r="D2053" s="213">
        <v>45797</v>
      </c>
      <c r="E2053" s="191" t="s">
        <v>4786</v>
      </c>
      <c r="F2053" s="191" t="s">
        <v>3</v>
      </c>
      <c r="G2053" s="191">
        <v>2287898</v>
      </c>
      <c r="H2053" s="68"/>
      <c r="I2053" s="197" t="s">
        <v>5990</v>
      </c>
      <c r="J2053" s="68"/>
      <c r="K2053" s="68"/>
      <c r="L2053" s="68"/>
      <c r="M2053" s="68"/>
      <c r="N2053" s="348"/>
      <c r="O2053" s="348"/>
      <c r="P2053" s="214">
        <v>0</v>
      </c>
      <c r="Q2053" s="214">
        <v>50050</v>
      </c>
      <c r="R2053" s="68" t="s">
        <v>1479</v>
      </c>
      <c r="S2053" s="349"/>
      <c r="T2053" s="272"/>
    </row>
    <row r="2054" spans="1:20" ht="51">
      <c r="A2054" s="191">
        <v>513</v>
      </c>
      <c r="B2054" s="68"/>
      <c r="C2054" s="212" t="s">
        <v>160</v>
      </c>
      <c r="D2054" s="213">
        <v>45797</v>
      </c>
      <c r="E2054" s="191" t="s">
        <v>4787</v>
      </c>
      <c r="F2054" s="191" t="s">
        <v>14</v>
      </c>
      <c r="G2054" s="191">
        <v>3142110</v>
      </c>
      <c r="H2054" s="68"/>
      <c r="I2054" s="197" t="s">
        <v>5991</v>
      </c>
      <c r="J2054" s="68"/>
      <c r="K2054" s="68"/>
      <c r="L2054" s="68"/>
      <c r="M2054" s="68"/>
      <c r="N2054" s="348"/>
      <c r="O2054" s="348"/>
      <c r="P2054" s="214">
        <v>60</v>
      </c>
      <c r="Q2054" s="214">
        <v>0</v>
      </c>
      <c r="R2054" s="68" t="s">
        <v>1479</v>
      </c>
      <c r="S2054" s="349"/>
      <c r="T2054" s="272"/>
    </row>
    <row r="2055" spans="1:20" ht="76.5">
      <c r="A2055" s="191">
        <v>389</v>
      </c>
      <c r="B2055" s="68"/>
      <c r="C2055" s="212" t="s">
        <v>1401</v>
      </c>
      <c r="D2055" s="213">
        <v>45797</v>
      </c>
      <c r="E2055" s="191" t="s">
        <v>4788</v>
      </c>
      <c r="F2055" s="191" t="s">
        <v>10</v>
      </c>
      <c r="G2055" s="191">
        <v>1127180</v>
      </c>
      <c r="H2055" s="68"/>
      <c r="I2055" s="197" t="s">
        <v>5992</v>
      </c>
      <c r="J2055" s="68"/>
      <c r="K2055" s="68"/>
      <c r="L2055" s="68"/>
      <c r="M2055" s="68"/>
      <c r="N2055" s="348"/>
      <c r="O2055" s="348"/>
      <c r="P2055" s="214">
        <v>60</v>
      </c>
      <c r="Q2055" s="214">
        <v>0</v>
      </c>
      <c r="R2055" s="68" t="s">
        <v>1479</v>
      </c>
      <c r="S2055" s="349"/>
      <c r="T2055" s="272"/>
    </row>
    <row r="2056" spans="1:20" ht="76.5">
      <c r="A2056" s="191">
        <v>117</v>
      </c>
      <c r="B2056" s="68"/>
      <c r="C2056" s="212" t="s">
        <v>54</v>
      </c>
      <c r="D2056" s="213">
        <v>45797</v>
      </c>
      <c r="E2056" s="191" t="s">
        <v>4789</v>
      </c>
      <c r="F2056" s="191" t="s">
        <v>10</v>
      </c>
      <c r="G2056" s="191">
        <v>1127177</v>
      </c>
      <c r="H2056" s="68"/>
      <c r="I2056" s="197" t="s">
        <v>5993</v>
      </c>
      <c r="J2056" s="68"/>
      <c r="K2056" s="68"/>
      <c r="L2056" s="68"/>
      <c r="M2056" s="68"/>
      <c r="N2056" s="348"/>
      <c r="O2056" s="348"/>
      <c r="P2056" s="214">
        <v>60</v>
      </c>
      <c r="Q2056" s="214">
        <v>0</v>
      </c>
      <c r="R2056" s="68" t="s">
        <v>1479</v>
      </c>
      <c r="S2056" s="349"/>
      <c r="T2056" s="272"/>
    </row>
    <row r="2057" spans="1:20" ht="76.5">
      <c r="A2057" s="191">
        <v>513</v>
      </c>
      <c r="B2057" s="68"/>
      <c r="C2057" s="212" t="s">
        <v>160</v>
      </c>
      <c r="D2057" s="213">
        <v>45797</v>
      </c>
      <c r="E2057" s="191" t="s">
        <v>4790</v>
      </c>
      <c r="F2057" s="191" t="s">
        <v>10</v>
      </c>
      <c r="G2057" s="191">
        <v>1127186</v>
      </c>
      <c r="H2057" s="68"/>
      <c r="I2057" s="197" t="s">
        <v>5994</v>
      </c>
      <c r="J2057" s="68"/>
      <c r="K2057" s="68"/>
      <c r="L2057" s="68"/>
      <c r="M2057" s="68"/>
      <c r="N2057" s="348"/>
      <c r="O2057" s="348"/>
      <c r="P2057" s="214">
        <v>60</v>
      </c>
      <c r="Q2057" s="214">
        <v>0</v>
      </c>
      <c r="R2057" s="68" t="s">
        <v>1479</v>
      </c>
      <c r="S2057" s="349"/>
      <c r="T2057" s="272"/>
    </row>
    <row r="2058" spans="1:20" ht="76.5">
      <c r="A2058" s="191">
        <v>117</v>
      </c>
      <c r="B2058" s="68"/>
      <c r="C2058" s="212" t="s">
        <v>54</v>
      </c>
      <c r="D2058" s="213">
        <v>45797</v>
      </c>
      <c r="E2058" s="191" t="s">
        <v>4791</v>
      </c>
      <c r="F2058" s="191" t="s">
        <v>10</v>
      </c>
      <c r="G2058" s="191">
        <v>1127192</v>
      </c>
      <c r="H2058" s="68"/>
      <c r="I2058" s="197" t="s">
        <v>5995</v>
      </c>
      <c r="J2058" s="68"/>
      <c r="K2058" s="68"/>
      <c r="L2058" s="68"/>
      <c r="M2058" s="68"/>
      <c r="N2058" s="348"/>
      <c r="O2058" s="348"/>
      <c r="P2058" s="214">
        <v>60</v>
      </c>
      <c r="Q2058" s="214">
        <v>0</v>
      </c>
      <c r="R2058" s="68" t="s">
        <v>1479</v>
      </c>
      <c r="S2058" s="349"/>
      <c r="T2058" s="272"/>
    </row>
    <row r="2059" spans="1:20" ht="89.25">
      <c r="A2059" s="191">
        <v>389</v>
      </c>
      <c r="B2059" s="68"/>
      <c r="C2059" s="212" t="s">
        <v>1401</v>
      </c>
      <c r="D2059" s="213">
        <v>45797</v>
      </c>
      <c r="E2059" s="191" t="s">
        <v>4792</v>
      </c>
      <c r="F2059" s="191" t="s">
        <v>10</v>
      </c>
      <c r="G2059" s="191">
        <v>1127215</v>
      </c>
      <c r="H2059" s="68"/>
      <c r="I2059" s="197" t="s">
        <v>5996</v>
      </c>
      <c r="J2059" s="68"/>
      <c r="K2059" s="68"/>
      <c r="L2059" s="68"/>
      <c r="M2059" s="68"/>
      <c r="N2059" s="348"/>
      <c r="O2059" s="348"/>
      <c r="P2059" s="214">
        <v>60</v>
      </c>
      <c r="Q2059" s="214">
        <v>0</v>
      </c>
      <c r="R2059" s="68" t="s">
        <v>1479</v>
      </c>
      <c r="S2059" s="349"/>
      <c r="T2059" s="272"/>
    </row>
    <row r="2060" spans="1:20" ht="76.5">
      <c r="A2060" s="191">
        <v>117</v>
      </c>
      <c r="B2060" s="68"/>
      <c r="C2060" s="212" t="s">
        <v>54</v>
      </c>
      <c r="D2060" s="213">
        <v>45797</v>
      </c>
      <c r="E2060" s="191" t="s">
        <v>4793</v>
      </c>
      <c r="F2060" s="191" t="s">
        <v>10</v>
      </c>
      <c r="G2060" s="191">
        <v>1127214</v>
      </c>
      <c r="H2060" s="68"/>
      <c r="I2060" s="197" t="s">
        <v>5997</v>
      </c>
      <c r="J2060" s="68"/>
      <c r="K2060" s="68"/>
      <c r="L2060" s="68"/>
      <c r="M2060" s="68"/>
      <c r="N2060" s="348"/>
      <c r="O2060" s="348"/>
      <c r="P2060" s="214">
        <v>60</v>
      </c>
      <c r="Q2060" s="214">
        <v>0</v>
      </c>
      <c r="R2060" s="68" t="s">
        <v>1479</v>
      </c>
      <c r="S2060" s="349"/>
      <c r="T2060" s="272"/>
    </row>
    <row r="2061" spans="1:20" ht="89.25">
      <c r="A2061" s="191">
        <v>389</v>
      </c>
      <c r="B2061" s="68"/>
      <c r="C2061" s="212" t="s">
        <v>1401</v>
      </c>
      <c r="D2061" s="213">
        <v>45797</v>
      </c>
      <c r="E2061" s="191" t="s">
        <v>4794</v>
      </c>
      <c r="F2061" s="191" t="s">
        <v>10</v>
      </c>
      <c r="G2061" s="191">
        <v>1127213</v>
      </c>
      <c r="H2061" s="68"/>
      <c r="I2061" s="197" t="s">
        <v>5998</v>
      </c>
      <c r="J2061" s="68"/>
      <c r="K2061" s="68"/>
      <c r="L2061" s="68"/>
      <c r="M2061" s="68"/>
      <c r="N2061" s="348"/>
      <c r="O2061" s="348"/>
      <c r="P2061" s="214">
        <v>60</v>
      </c>
      <c r="Q2061" s="214">
        <v>0</v>
      </c>
      <c r="R2061" s="68" t="s">
        <v>1479</v>
      </c>
      <c r="S2061" s="349"/>
      <c r="T2061" s="272"/>
    </row>
    <row r="2062" spans="1:20" ht="63.75">
      <c r="A2062" s="191">
        <v>117</v>
      </c>
      <c r="B2062" s="68"/>
      <c r="C2062" s="212" t="s">
        <v>54</v>
      </c>
      <c r="D2062" s="213">
        <v>45797</v>
      </c>
      <c r="E2062" s="191" t="s">
        <v>4795</v>
      </c>
      <c r="F2062" s="191" t="s">
        <v>10</v>
      </c>
      <c r="G2062" s="191">
        <v>1127212</v>
      </c>
      <c r="H2062" s="68"/>
      <c r="I2062" s="197" t="s">
        <v>5999</v>
      </c>
      <c r="J2062" s="68"/>
      <c r="K2062" s="68"/>
      <c r="L2062" s="68"/>
      <c r="M2062" s="68"/>
      <c r="N2062" s="348"/>
      <c r="O2062" s="348"/>
      <c r="P2062" s="214">
        <v>60</v>
      </c>
      <c r="Q2062" s="214">
        <v>0</v>
      </c>
      <c r="R2062" s="68" t="s">
        <v>1479</v>
      </c>
      <c r="S2062" s="349"/>
      <c r="T2062" s="272"/>
    </row>
    <row r="2063" spans="1:20" ht="63.75">
      <c r="A2063" s="191">
        <v>513</v>
      </c>
      <c r="B2063" s="68"/>
      <c r="C2063" s="212" t="s">
        <v>160</v>
      </c>
      <c r="D2063" s="213">
        <v>45797</v>
      </c>
      <c r="E2063" s="191" t="s">
        <v>4796</v>
      </c>
      <c r="F2063" s="191" t="s">
        <v>14</v>
      </c>
      <c r="G2063" s="191">
        <v>3142570</v>
      </c>
      <c r="H2063" s="68"/>
      <c r="I2063" s="197" t="s">
        <v>6000</v>
      </c>
      <c r="J2063" s="68"/>
      <c r="K2063" s="68"/>
      <c r="L2063" s="68"/>
      <c r="M2063" s="68"/>
      <c r="N2063" s="348"/>
      <c r="O2063" s="348"/>
      <c r="P2063" s="214">
        <v>60</v>
      </c>
      <c r="Q2063" s="214">
        <v>0</v>
      </c>
      <c r="R2063" s="68" t="s">
        <v>1479</v>
      </c>
      <c r="S2063" s="349"/>
      <c r="T2063" s="272"/>
    </row>
    <row r="2064" spans="1:20" ht="89.25">
      <c r="A2064" s="191" t="s">
        <v>542</v>
      </c>
      <c r="B2064" s="68"/>
      <c r="C2064" s="212" t="s">
        <v>687</v>
      </c>
      <c r="D2064" s="213">
        <v>45797</v>
      </c>
      <c r="E2064" s="191" t="s">
        <v>4797</v>
      </c>
      <c r="F2064" s="191" t="s">
        <v>6</v>
      </c>
      <c r="G2064" s="191">
        <v>1127191</v>
      </c>
      <c r="H2064" s="68"/>
      <c r="I2064" s="197" t="s">
        <v>6001</v>
      </c>
      <c r="J2064" s="68"/>
      <c r="K2064" s="68"/>
      <c r="L2064" s="68"/>
      <c r="M2064" s="68"/>
      <c r="N2064" s="348"/>
      <c r="O2064" s="348"/>
      <c r="P2064" s="214">
        <v>0</v>
      </c>
      <c r="Q2064" s="214">
        <v>100000000</v>
      </c>
      <c r="R2064" s="68" t="s">
        <v>1479</v>
      </c>
      <c r="S2064" s="349"/>
      <c r="T2064" s="272"/>
    </row>
    <row r="2065" spans="1:20" ht="51">
      <c r="A2065" s="191" t="s">
        <v>542</v>
      </c>
      <c r="B2065" s="68"/>
      <c r="C2065" s="212" t="s">
        <v>687</v>
      </c>
      <c r="D2065" s="213">
        <v>45797</v>
      </c>
      <c r="E2065" s="191" t="s">
        <v>4798</v>
      </c>
      <c r="F2065" s="191" t="s">
        <v>10</v>
      </c>
      <c r="G2065" s="191">
        <v>1127189</v>
      </c>
      <c r="H2065" s="68"/>
      <c r="I2065" s="197" t="s">
        <v>6002</v>
      </c>
      <c r="J2065" s="68"/>
      <c r="K2065" s="68"/>
      <c r="L2065" s="68"/>
      <c r="M2065" s="68"/>
      <c r="N2065" s="348"/>
      <c r="O2065" s="348"/>
      <c r="P2065" s="214">
        <v>960.18</v>
      </c>
      <c r="Q2065" s="214">
        <v>0</v>
      </c>
      <c r="R2065" s="68" t="s">
        <v>1479</v>
      </c>
      <c r="S2065" s="349"/>
      <c r="T2065" s="272"/>
    </row>
    <row r="2066" spans="1:20" ht="63.75">
      <c r="A2066" s="191" t="s">
        <v>542</v>
      </c>
      <c r="B2066" s="68"/>
      <c r="C2066" s="212" t="s">
        <v>687</v>
      </c>
      <c r="D2066" s="213">
        <v>45797</v>
      </c>
      <c r="E2066" s="191" t="s">
        <v>4799</v>
      </c>
      <c r="F2066" s="191" t="s">
        <v>10</v>
      </c>
      <c r="G2066" s="191">
        <v>1127195</v>
      </c>
      <c r="H2066" s="68"/>
      <c r="I2066" s="197" t="s">
        <v>6003</v>
      </c>
      <c r="J2066" s="68"/>
      <c r="K2066" s="68"/>
      <c r="L2066" s="68"/>
      <c r="M2066" s="68"/>
      <c r="N2066" s="348"/>
      <c r="O2066" s="348"/>
      <c r="P2066" s="214">
        <v>60</v>
      </c>
      <c r="Q2066" s="214">
        <v>0</v>
      </c>
      <c r="R2066" s="68" t="s">
        <v>1479</v>
      </c>
      <c r="S2066" s="349"/>
      <c r="T2066" s="272"/>
    </row>
    <row r="2067" spans="1:20" ht="38.25">
      <c r="A2067" s="191">
        <v>46</v>
      </c>
      <c r="B2067" s="68"/>
      <c r="C2067" s="212" t="s">
        <v>1367</v>
      </c>
      <c r="D2067" s="213">
        <v>45798</v>
      </c>
      <c r="E2067" s="191" t="s">
        <v>4800</v>
      </c>
      <c r="F2067" s="191" t="s">
        <v>3</v>
      </c>
      <c r="G2067" s="191">
        <v>2288151</v>
      </c>
      <c r="H2067" s="68"/>
      <c r="I2067" s="197" t="s">
        <v>3742</v>
      </c>
      <c r="J2067" s="68"/>
      <c r="K2067" s="68"/>
      <c r="L2067" s="68"/>
      <c r="M2067" s="68"/>
      <c r="N2067" s="348"/>
      <c r="O2067" s="348"/>
      <c r="P2067" s="214">
        <v>0</v>
      </c>
      <c r="Q2067" s="214">
        <v>1100</v>
      </c>
      <c r="R2067" s="68" t="s">
        <v>1479</v>
      </c>
      <c r="S2067" s="349"/>
      <c r="T2067" s="272"/>
    </row>
    <row r="2068" spans="1:20" ht="51">
      <c r="A2068" s="191">
        <v>86</v>
      </c>
      <c r="B2068" s="68"/>
      <c r="C2068" s="212" t="s">
        <v>50</v>
      </c>
      <c r="D2068" s="213">
        <v>45798</v>
      </c>
      <c r="E2068" s="191" t="s">
        <v>4801</v>
      </c>
      <c r="F2068" s="191" t="s">
        <v>3</v>
      </c>
      <c r="G2068" s="191">
        <v>2288154</v>
      </c>
      <c r="H2068" s="68"/>
      <c r="I2068" s="197" t="s">
        <v>6004</v>
      </c>
      <c r="J2068" s="68"/>
      <c r="K2068" s="68"/>
      <c r="L2068" s="68"/>
      <c r="M2068" s="68"/>
      <c r="N2068" s="348"/>
      <c r="O2068" s="348"/>
      <c r="P2068" s="214">
        <v>0</v>
      </c>
      <c r="Q2068" s="214">
        <v>30630</v>
      </c>
      <c r="R2068" s="68" t="s">
        <v>1479</v>
      </c>
      <c r="S2068" s="349"/>
      <c r="T2068" s="272"/>
    </row>
    <row r="2069" spans="1:20" ht="38.25">
      <c r="A2069" s="191">
        <v>86</v>
      </c>
      <c r="B2069" s="68"/>
      <c r="C2069" s="212" t="s">
        <v>50</v>
      </c>
      <c r="D2069" s="213">
        <v>45798</v>
      </c>
      <c r="E2069" s="191" t="s">
        <v>4802</v>
      </c>
      <c r="F2069" s="191" t="s">
        <v>3</v>
      </c>
      <c r="G2069" s="191">
        <v>2288156</v>
      </c>
      <c r="H2069" s="68"/>
      <c r="I2069" s="197" t="s">
        <v>6005</v>
      </c>
      <c r="J2069" s="68"/>
      <c r="K2069" s="68"/>
      <c r="L2069" s="68"/>
      <c r="M2069" s="68"/>
      <c r="N2069" s="348"/>
      <c r="O2069" s="348"/>
      <c r="P2069" s="214">
        <v>0</v>
      </c>
      <c r="Q2069" s="214">
        <v>30630</v>
      </c>
      <c r="R2069" s="68" t="s">
        <v>1479</v>
      </c>
      <c r="S2069" s="349"/>
      <c r="T2069" s="272"/>
    </row>
    <row r="2070" spans="1:20" ht="38.25">
      <c r="A2070" s="191">
        <v>86</v>
      </c>
      <c r="B2070" s="68"/>
      <c r="C2070" s="212" t="s">
        <v>50</v>
      </c>
      <c r="D2070" s="213">
        <v>45798</v>
      </c>
      <c r="E2070" s="191" t="s">
        <v>4803</v>
      </c>
      <c r="F2070" s="191" t="s">
        <v>3</v>
      </c>
      <c r="G2070" s="191">
        <v>2288157</v>
      </c>
      <c r="H2070" s="68"/>
      <c r="I2070" s="197" t="s">
        <v>6006</v>
      </c>
      <c r="J2070" s="68"/>
      <c r="K2070" s="68"/>
      <c r="L2070" s="68"/>
      <c r="M2070" s="68"/>
      <c r="N2070" s="348"/>
      <c r="O2070" s="348"/>
      <c r="P2070" s="214">
        <v>0</v>
      </c>
      <c r="Q2070" s="214">
        <v>30630</v>
      </c>
      <c r="R2070" s="68" t="s">
        <v>1479</v>
      </c>
      <c r="S2070" s="349"/>
      <c r="T2070" s="272"/>
    </row>
    <row r="2071" spans="1:20" ht="38.25">
      <c r="A2071" s="191">
        <v>46</v>
      </c>
      <c r="B2071" s="68"/>
      <c r="C2071" s="212" t="s">
        <v>1367</v>
      </c>
      <c r="D2071" s="213">
        <v>45798</v>
      </c>
      <c r="E2071" s="191" t="s">
        <v>4804</v>
      </c>
      <c r="F2071" s="191" t="s">
        <v>3</v>
      </c>
      <c r="G2071" s="191">
        <v>2288159</v>
      </c>
      <c r="H2071" s="68"/>
      <c r="I2071" s="197" t="s">
        <v>6007</v>
      </c>
      <c r="J2071" s="68"/>
      <c r="K2071" s="68"/>
      <c r="L2071" s="68"/>
      <c r="M2071" s="68"/>
      <c r="N2071" s="348"/>
      <c r="O2071" s="348"/>
      <c r="P2071" s="214">
        <v>0</v>
      </c>
      <c r="Q2071" s="214">
        <v>830</v>
      </c>
      <c r="R2071" s="68" t="s">
        <v>1479</v>
      </c>
      <c r="S2071" s="349"/>
      <c r="T2071" s="272"/>
    </row>
    <row r="2072" spans="1:20" ht="51">
      <c r="A2072" s="191" t="s">
        <v>550</v>
      </c>
      <c r="B2072" s="68"/>
      <c r="C2072" s="212" t="s">
        <v>589</v>
      </c>
      <c r="D2072" s="213">
        <v>45798</v>
      </c>
      <c r="E2072" s="191" t="s">
        <v>4805</v>
      </c>
      <c r="F2072" s="191" t="s">
        <v>3</v>
      </c>
      <c r="G2072" s="191">
        <v>2288160</v>
      </c>
      <c r="H2072" s="68"/>
      <c r="I2072" s="197" t="s">
        <v>6008</v>
      </c>
      <c r="J2072" s="68"/>
      <c r="K2072" s="68"/>
      <c r="L2072" s="68"/>
      <c r="M2072" s="68"/>
      <c r="N2072" s="348"/>
      <c r="O2072" s="348"/>
      <c r="P2072" s="214">
        <v>0</v>
      </c>
      <c r="Q2072" s="214">
        <v>930</v>
      </c>
      <c r="R2072" s="68" t="s">
        <v>1479</v>
      </c>
      <c r="S2072" s="349"/>
      <c r="T2072" s="272"/>
    </row>
    <row r="2073" spans="1:20" ht="38.25">
      <c r="A2073" s="191">
        <v>20</v>
      </c>
      <c r="B2073" s="68"/>
      <c r="C2073" s="212" t="s">
        <v>41</v>
      </c>
      <c r="D2073" s="213">
        <v>45798</v>
      </c>
      <c r="E2073" s="191" t="s">
        <v>4806</v>
      </c>
      <c r="F2073" s="191" t="s">
        <v>3</v>
      </c>
      <c r="G2073" s="191">
        <v>2288165</v>
      </c>
      <c r="H2073" s="68"/>
      <c r="I2073" s="197" t="s">
        <v>6009</v>
      </c>
      <c r="J2073" s="68"/>
      <c r="K2073" s="68"/>
      <c r="L2073" s="68"/>
      <c r="M2073" s="68"/>
      <c r="N2073" s="348"/>
      <c r="O2073" s="348"/>
      <c r="P2073" s="214">
        <v>0</v>
      </c>
      <c r="Q2073" s="214">
        <v>225</v>
      </c>
      <c r="R2073" s="68" t="s">
        <v>1479</v>
      </c>
      <c r="S2073" s="349"/>
      <c r="T2073" s="272"/>
    </row>
    <row r="2074" spans="1:20" ht="51">
      <c r="A2074" s="191">
        <v>16</v>
      </c>
      <c r="B2074" s="68"/>
      <c r="C2074" s="212" t="s">
        <v>40</v>
      </c>
      <c r="D2074" s="213">
        <v>45798</v>
      </c>
      <c r="E2074" s="191" t="s">
        <v>4807</v>
      </c>
      <c r="F2074" s="191" t="s">
        <v>3</v>
      </c>
      <c r="G2074" s="191">
        <v>2288169</v>
      </c>
      <c r="H2074" s="68"/>
      <c r="I2074" s="197" t="s">
        <v>6010</v>
      </c>
      <c r="J2074" s="68"/>
      <c r="K2074" s="68"/>
      <c r="L2074" s="68"/>
      <c r="M2074" s="68"/>
      <c r="N2074" s="348"/>
      <c r="O2074" s="348"/>
      <c r="P2074" s="214">
        <v>0</v>
      </c>
      <c r="Q2074" s="214">
        <v>18</v>
      </c>
      <c r="R2074" s="68" t="s">
        <v>1479</v>
      </c>
      <c r="S2074" s="349"/>
      <c r="T2074" s="272"/>
    </row>
    <row r="2075" spans="1:20" ht="51">
      <c r="A2075" s="191" t="s">
        <v>550</v>
      </c>
      <c r="B2075" s="68"/>
      <c r="C2075" s="212" t="s">
        <v>589</v>
      </c>
      <c r="D2075" s="213">
        <v>45798</v>
      </c>
      <c r="E2075" s="191" t="s">
        <v>4808</v>
      </c>
      <c r="F2075" s="191" t="s">
        <v>3</v>
      </c>
      <c r="G2075" s="191">
        <v>2288182</v>
      </c>
      <c r="H2075" s="68"/>
      <c r="I2075" s="197" t="s">
        <v>6011</v>
      </c>
      <c r="J2075" s="68"/>
      <c r="K2075" s="68"/>
      <c r="L2075" s="68"/>
      <c r="M2075" s="68"/>
      <c r="N2075" s="348"/>
      <c r="O2075" s="348"/>
      <c r="P2075" s="214">
        <v>0</v>
      </c>
      <c r="Q2075" s="214">
        <v>100</v>
      </c>
      <c r="R2075" s="68" t="s">
        <v>1479</v>
      </c>
      <c r="S2075" s="349"/>
      <c r="T2075" s="272"/>
    </row>
    <row r="2076" spans="1:20" ht="38.25">
      <c r="A2076" s="191">
        <v>15</v>
      </c>
      <c r="B2076" s="68"/>
      <c r="C2076" s="212" t="s">
        <v>39</v>
      </c>
      <c r="D2076" s="213">
        <v>45798</v>
      </c>
      <c r="E2076" s="191" t="s">
        <v>4809</v>
      </c>
      <c r="F2076" s="191" t="s">
        <v>3</v>
      </c>
      <c r="G2076" s="191">
        <v>2288230</v>
      </c>
      <c r="H2076" s="68"/>
      <c r="I2076" s="197" t="s">
        <v>6012</v>
      </c>
      <c r="J2076" s="68"/>
      <c r="K2076" s="68"/>
      <c r="L2076" s="68"/>
      <c r="M2076" s="68"/>
      <c r="N2076" s="348"/>
      <c r="O2076" s="348"/>
      <c r="P2076" s="214">
        <v>0</v>
      </c>
      <c r="Q2076" s="214">
        <v>505.08</v>
      </c>
      <c r="R2076" s="68" t="s">
        <v>1479</v>
      </c>
      <c r="S2076" s="349"/>
      <c r="T2076" s="272"/>
    </row>
    <row r="2077" spans="1:20" ht="51">
      <c r="A2077" s="191">
        <v>86</v>
      </c>
      <c r="B2077" s="68"/>
      <c r="C2077" s="212" t="s">
        <v>50</v>
      </c>
      <c r="D2077" s="213">
        <v>45798</v>
      </c>
      <c r="E2077" s="191" t="s">
        <v>4810</v>
      </c>
      <c r="F2077" s="191" t="s">
        <v>3</v>
      </c>
      <c r="G2077" s="191">
        <v>2288231</v>
      </c>
      <c r="H2077" s="68"/>
      <c r="I2077" s="197" t="s">
        <v>6013</v>
      </c>
      <c r="J2077" s="68"/>
      <c r="K2077" s="68"/>
      <c r="L2077" s="68"/>
      <c r="M2077" s="68"/>
      <c r="N2077" s="348"/>
      <c r="O2077" s="348"/>
      <c r="P2077" s="214">
        <v>0</v>
      </c>
      <c r="Q2077" s="214">
        <v>50</v>
      </c>
      <c r="R2077" s="68" t="s">
        <v>1479</v>
      </c>
      <c r="S2077" s="349"/>
      <c r="T2077" s="272"/>
    </row>
    <row r="2078" spans="1:20" ht="63.75">
      <c r="A2078" s="191">
        <v>16</v>
      </c>
      <c r="B2078" s="68"/>
      <c r="C2078" s="212" t="s">
        <v>40</v>
      </c>
      <c r="D2078" s="213">
        <v>45798</v>
      </c>
      <c r="E2078" s="191" t="s">
        <v>4811</v>
      </c>
      <c r="F2078" s="191" t="s">
        <v>3</v>
      </c>
      <c r="G2078" s="191">
        <v>2288242</v>
      </c>
      <c r="H2078" s="68"/>
      <c r="I2078" s="197" t="s">
        <v>6014</v>
      </c>
      <c r="J2078" s="68"/>
      <c r="K2078" s="68"/>
      <c r="L2078" s="68"/>
      <c r="M2078" s="68"/>
      <c r="N2078" s="348"/>
      <c r="O2078" s="348"/>
      <c r="P2078" s="214">
        <v>0</v>
      </c>
      <c r="Q2078" s="214">
        <v>18</v>
      </c>
      <c r="R2078" s="68" t="s">
        <v>1479</v>
      </c>
      <c r="S2078" s="349"/>
      <c r="T2078" s="272"/>
    </row>
    <row r="2079" spans="1:20" ht="38.25">
      <c r="A2079" s="191">
        <v>46</v>
      </c>
      <c r="B2079" s="68"/>
      <c r="C2079" s="212" t="s">
        <v>1367</v>
      </c>
      <c r="D2079" s="213">
        <v>45798</v>
      </c>
      <c r="E2079" s="191" t="s">
        <v>4812</v>
      </c>
      <c r="F2079" s="191" t="s">
        <v>3</v>
      </c>
      <c r="G2079" s="191">
        <v>2288246</v>
      </c>
      <c r="H2079" s="68"/>
      <c r="I2079" s="197" t="s">
        <v>6015</v>
      </c>
      <c r="J2079" s="68"/>
      <c r="K2079" s="68"/>
      <c r="L2079" s="68"/>
      <c r="M2079" s="68"/>
      <c r="N2079" s="348"/>
      <c r="O2079" s="348"/>
      <c r="P2079" s="214">
        <v>0</v>
      </c>
      <c r="Q2079" s="214">
        <v>3400</v>
      </c>
      <c r="R2079" s="68" t="s">
        <v>1479</v>
      </c>
      <c r="S2079" s="349"/>
      <c r="T2079" s="272"/>
    </row>
    <row r="2080" spans="1:20" ht="51">
      <c r="A2080" s="191" t="s">
        <v>550</v>
      </c>
      <c r="B2080" s="68"/>
      <c r="C2080" s="212" t="s">
        <v>589</v>
      </c>
      <c r="D2080" s="213">
        <v>45798</v>
      </c>
      <c r="E2080" s="191" t="s">
        <v>4813</v>
      </c>
      <c r="F2080" s="191" t="s">
        <v>3</v>
      </c>
      <c r="G2080" s="191">
        <v>2288247</v>
      </c>
      <c r="H2080" s="68"/>
      <c r="I2080" s="197" t="s">
        <v>6016</v>
      </c>
      <c r="J2080" s="68"/>
      <c r="K2080" s="68"/>
      <c r="L2080" s="68"/>
      <c r="M2080" s="68"/>
      <c r="N2080" s="348"/>
      <c r="O2080" s="348"/>
      <c r="P2080" s="214">
        <v>0</v>
      </c>
      <c r="Q2080" s="214">
        <v>5830.76</v>
      </c>
      <c r="R2080" s="68" t="s">
        <v>1479</v>
      </c>
      <c r="S2080" s="349"/>
      <c r="T2080" s="272"/>
    </row>
    <row r="2081" spans="1:20" ht="51">
      <c r="A2081" s="191" t="s">
        <v>550</v>
      </c>
      <c r="B2081" s="68"/>
      <c r="C2081" s="212" t="s">
        <v>589</v>
      </c>
      <c r="D2081" s="213">
        <v>45798</v>
      </c>
      <c r="E2081" s="191" t="s">
        <v>4814</v>
      </c>
      <c r="F2081" s="191" t="s">
        <v>3</v>
      </c>
      <c r="G2081" s="191">
        <v>2288249</v>
      </c>
      <c r="H2081" s="68"/>
      <c r="I2081" s="197" t="s">
        <v>6017</v>
      </c>
      <c r="J2081" s="68"/>
      <c r="K2081" s="68"/>
      <c r="L2081" s="68"/>
      <c r="M2081" s="68"/>
      <c r="N2081" s="348"/>
      <c r="O2081" s="348"/>
      <c r="P2081" s="214">
        <v>0</v>
      </c>
      <c r="Q2081" s="214">
        <v>5830.76</v>
      </c>
      <c r="R2081" s="68" t="s">
        <v>1479</v>
      </c>
      <c r="S2081" s="349"/>
      <c r="T2081" s="272"/>
    </row>
    <row r="2082" spans="1:20" ht="63.75">
      <c r="A2082" s="191">
        <v>206</v>
      </c>
      <c r="B2082" s="68"/>
      <c r="C2082" s="212" t="s">
        <v>87</v>
      </c>
      <c r="D2082" s="213">
        <v>45798</v>
      </c>
      <c r="E2082" s="191" t="s">
        <v>4815</v>
      </c>
      <c r="F2082" s="191" t="s">
        <v>3</v>
      </c>
      <c r="G2082" s="191">
        <v>2288292</v>
      </c>
      <c r="H2082" s="68"/>
      <c r="I2082" s="197" t="s">
        <v>6018</v>
      </c>
      <c r="J2082" s="68"/>
      <c r="K2082" s="68"/>
      <c r="L2082" s="68"/>
      <c r="M2082" s="68"/>
      <c r="N2082" s="348"/>
      <c r="O2082" s="348"/>
      <c r="P2082" s="214">
        <v>0</v>
      </c>
      <c r="Q2082" s="214">
        <v>160</v>
      </c>
      <c r="R2082" s="68" t="s">
        <v>1479</v>
      </c>
      <c r="S2082" s="349"/>
      <c r="T2082" s="272"/>
    </row>
    <row r="2083" spans="1:20" ht="51">
      <c r="A2083" s="191">
        <v>86</v>
      </c>
      <c r="B2083" s="68"/>
      <c r="C2083" s="212" t="s">
        <v>50</v>
      </c>
      <c r="D2083" s="213">
        <v>45798</v>
      </c>
      <c r="E2083" s="191" t="s">
        <v>4816</v>
      </c>
      <c r="F2083" s="191" t="s">
        <v>3</v>
      </c>
      <c r="G2083" s="191">
        <v>2288300</v>
      </c>
      <c r="H2083" s="68"/>
      <c r="I2083" s="197" t="s">
        <v>6019</v>
      </c>
      <c r="J2083" s="68"/>
      <c r="K2083" s="68"/>
      <c r="L2083" s="68"/>
      <c r="M2083" s="68"/>
      <c r="N2083" s="348"/>
      <c r="O2083" s="348"/>
      <c r="P2083" s="214">
        <v>0</v>
      </c>
      <c r="Q2083" s="214">
        <v>5104.08</v>
      </c>
      <c r="R2083" s="68" t="s">
        <v>1479</v>
      </c>
      <c r="S2083" s="349"/>
      <c r="T2083" s="272"/>
    </row>
    <row r="2084" spans="1:20" ht="63.75">
      <c r="A2084" s="191">
        <v>310</v>
      </c>
      <c r="B2084" s="68"/>
      <c r="C2084" s="212" t="s">
        <v>131</v>
      </c>
      <c r="D2084" s="213">
        <v>45798</v>
      </c>
      <c r="E2084" s="191" t="s">
        <v>4817</v>
      </c>
      <c r="F2084" s="191" t="s">
        <v>3</v>
      </c>
      <c r="G2084" s="191">
        <v>2288311</v>
      </c>
      <c r="H2084" s="68"/>
      <c r="I2084" s="197" t="s">
        <v>6020</v>
      </c>
      <c r="J2084" s="68"/>
      <c r="K2084" s="68"/>
      <c r="L2084" s="68"/>
      <c r="M2084" s="68"/>
      <c r="N2084" s="348"/>
      <c r="O2084" s="348"/>
      <c r="P2084" s="214">
        <v>0</v>
      </c>
      <c r="Q2084" s="214">
        <v>495</v>
      </c>
      <c r="R2084" s="68" t="s">
        <v>1479</v>
      </c>
      <c r="S2084" s="349"/>
      <c r="T2084" s="272"/>
    </row>
    <row r="2085" spans="1:20" ht="38.25">
      <c r="A2085" s="191">
        <v>46</v>
      </c>
      <c r="B2085" s="68"/>
      <c r="C2085" s="212" t="s">
        <v>1367</v>
      </c>
      <c r="D2085" s="213">
        <v>45798</v>
      </c>
      <c r="E2085" s="191" t="s">
        <v>4818</v>
      </c>
      <c r="F2085" s="191" t="s">
        <v>3</v>
      </c>
      <c r="G2085" s="191">
        <v>2288316</v>
      </c>
      <c r="H2085" s="68"/>
      <c r="I2085" s="197" t="s">
        <v>3497</v>
      </c>
      <c r="J2085" s="68"/>
      <c r="K2085" s="68"/>
      <c r="L2085" s="68"/>
      <c r="M2085" s="68"/>
      <c r="N2085" s="348"/>
      <c r="O2085" s="348"/>
      <c r="P2085" s="214">
        <v>0</v>
      </c>
      <c r="Q2085" s="214">
        <v>667</v>
      </c>
      <c r="R2085" s="68" t="s">
        <v>1479</v>
      </c>
      <c r="S2085" s="349"/>
      <c r="T2085" s="272"/>
    </row>
    <row r="2086" spans="1:20" ht="51">
      <c r="A2086" s="191">
        <v>572</v>
      </c>
      <c r="B2086" s="68"/>
      <c r="C2086" s="212" t="s">
        <v>166</v>
      </c>
      <c r="D2086" s="213">
        <v>45798</v>
      </c>
      <c r="E2086" s="191" t="s">
        <v>4819</v>
      </c>
      <c r="F2086" s="191" t="s">
        <v>3</v>
      </c>
      <c r="G2086" s="191">
        <v>2288317</v>
      </c>
      <c r="H2086" s="68"/>
      <c r="I2086" s="197" t="s">
        <v>6021</v>
      </c>
      <c r="J2086" s="68"/>
      <c r="K2086" s="68"/>
      <c r="L2086" s="68"/>
      <c r="M2086" s="68"/>
      <c r="N2086" s="348"/>
      <c r="O2086" s="348"/>
      <c r="P2086" s="214">
        <v>0</v>
      </c>
      <c r="Q2086" s="214">
        <v>1441</v>
      </c>
      <c r="R2086" s="68" t="s">
        <v>1479</v>
      </c>
      <c r="S2086" s="349"/>
      <c r="T2086" s="272"/>
    </row>
    <row r="2087" spans="1:20" ht="51">
      <c r="A2087" s="191" t="s">
        <v>541</v>
      </c>
      <c r="B2087" s="68"/>
      <c r="C2087" s="212" t="s">
        <v>590</v>
      </c>
      <c r="D2087" s="213">
        <v>45798</v>
      </c>
      <c r="E2087" s="191" t="s">
        <v>4820</v>
      </c>
      <c r="F2087" s="191" t="s">
        <v>3</v>
      </c>
      <c r="G2087" s="191">
        <v>2288145</v>
      </c>
      <c r="H2087" s="68"/>
      <c r="I2087" s="197" t="s">
        <v>6022</v>
      </c>
      <c r="J2087" s="68"/>
      <c r="K2087" s="68"/>
      <c r="L2087" s="68"/>
      <c r="M2087" s="68"/>
      <c r="N2087" s="348"/>
      <c r="O2087" s="348"/>
      <c r="P2087" s="214">
        <v>0</v>
      </c>
      <c r="Q2087" s="214">
        <v>1091336.78</v>
      </c>
      <c r="R2087" s="68" t="s">
        <v>1479</v>
      </c>
      <c r="S2087" s="349"/>
      <c r="T2087" s="272"/>
    </row>
    <row r="2088" spans="1:20" ht="51">
      <c r="A2088" s="191">
        <v>41</v>
      </c>
      <c r="B2088" s="68"/>
      <c r="C2088" s="212" t="s">
        <v>44</v>
      </c>
      <c r="D2088" s="213">
        <v>45798</v>
      </c>
      <c r="E2088" s="191" t="s">
        <v>4821</v>
      </c>
      <c r="F2088" s="191" t="s">
        <v>3</v>
      </c>
      <c r="G2088" s="191">
        <v>2288150</v>
      </c>
      <c r="H2088" s="68"/>
      <c r="I2088" s="197" t="s">
        <v>6023</v>
      </c>
      <c r="J2088" s="68"/>
      <c r="K2088" s="68"/>
      <c r="L2088" s="68"/>
      <c r="M2088" s="68"/>
      <c r="N2088" s="348"/>
      <c r="O2088" s="348"/>
      <c r="P2088" s="214">
        <v>0</v>
      </c>
      <c r="Q2088" s="214">
        <v>22797</v>
      </c>
      <c r="R2088" s="68" t="s">
        <v>1479</v>
      </c>
      <c r="S2088" s="349"/>
      <c r="T2088" s="272"/>
    </row>
    <row r="2089" spans="1:20" ht="63.75">
      <c r="A2089" s="191">
        <v>310</v>
      </c>
      <c r="B2089" s="68"/>
      <c r="C2089" s="212" t="s">
        <v>131</v>
      </c>
      <c r="D2089" s="213">
        <v>45798</v>
      </c>
      <c r="E2089" s="191" t="s">
        <v>4822</v>
      </c>
      <c r="F2089" s="191" t="s">
        <v>3</v>
      </c>
      <c r="G2089" s="191">
        <v>2288193</v>
      </c>
      <c r="H2089" s="68"/>
      <c r="I2089" s="197" t="s">
        <v>6024</v>
      </c>
      <c r="J2089" s="68"/>
      <c r="K2089" s="68"/>
      <c r="L2089" s="68"/>
      <c r="M2089" s="68"/>
      <c r="N2089" s="348"/>
      <c r="O2089" s="348"/>
      <c r="P2089" s="214">
        <v>0</v>
      </c>
      <c r="Q2089" s="214">
        <v>26064.85</v>
      </c>
      <c r="R2089" s="68" t="s">
        <v>1479</v>
      </c>
      <c r="S2089" s="349"/>
      <c r="T2089" s="272"/>
    </row>
    <row r="2090" spans="1:20" ht="51">
      <c r="A2090" s="191" t="s">
        <v>550</v>
      </c>
      <c r="B2090" s="68"/>
      <c r="C2090" s="212" t="s">
        <v>589</v>
      </c>
      <c r="D2090" s="213">
        <v>45798</v>
      </c>
      <c r="E2090" s="191" t="s">
        <v>4823</v>
      </c>
      <c r="F2090" s="191" t="s">
        <v>3</v>
      </c>
      <c r="G2090" s="191">
        <v>2288161</v>
      </c>
      <c r="H2090" s="68"/>
      <c r="I2090" s="197" t="s">
        <v>6025</v>
      </c>
      <c r="J2090" s="68"/>
      <c r="K2090" s="68"/>
      <c r="L2090" s="68"/>
      <c r="M2090" s="68"/>
      <c r="N2090" s="348"/>
      <c r="O2090" s="348"/>
      <c r="P2090" s="214">
        <v>0</v>
      </c>
      <c r="Q2090" s="214">
        <v>5677</v>
      </c>
      <c r="R2090" s="68" t="s">
        <v>1479</v>
      </c>
      <c r="S2090" s="349"/>
      <c r="T2090" s="272"/>
    </row>
    <row r="2091" spans="1:20" ht="38.25">
      <c r="A2091" s="191">
        <v>389</v>
      </c>
      <c r="B2091" s="68"/>
      <c r="C2091" s="212" t="s">
        <v>1401</v>
      </c>
      <c r="D2091" s="213">
        <v>45798</v>
      </c>
      <c r="E2091" s="191" t="s">
        <v>4824</v>
      </c>
      <c r="F2091" s="191" t="s">
        <v>3</v>
      </c>
      <c r="G2091" s="191">
        <v>2288184</v>
      </c>
      <c r="H2091" s="68"/>
      <c r="I2091" s="197" t="s">
        <v>6026</v>
      </c>
      <c r="J2091" s="68"/>
      <c r="K2091" s="68"/>
      <c r="L2091" s="68"/>
      <c r="M2091" s="68"/>
      <c r="N2091" s="348"/>
      <c r="O2091" s="348"/>
      <c r="P2091" s="214">
        <v>0</v>
      </c>
      <c r="Q2091" s="214">
        <v>5686.28</v>
      </c>
      <c r="R2091" s="68" t="s">
        <v>1479</v>
      </c>
      <c r="S2091" s="349"/>
      <c r="T2091" s="272"/>
    </row>
    <row r="2092" spans="1:20" ht="38.25">
      <c r="A2092" s="191">
        <v>389</v>
      </c>
      <c r="B2092" s="68"/>
      <c r="C2092" s="212" t="s">
        <v>1401</v>
      </c>
      <c r="D2092" s="213">
        <v>45798</v>
      </c>
      <c r="E2092" s="191" t="s">
        <v>4825</v>
      </c>
      <c r="F2092" s="191" t="s">
        <v>3</v>
      </c>
      <c r="G2092" s="191">
        <v>2288185</v>
      </c>
      <c r="H2092" s="68"/>
      <c r="I2092" s="197" t="s">
        <v>6027</v>
      </c>
      <c r="J2092" s="68"/>
      <c r="K2092" s="68"/>
      <c r="L2092" s="68"/>
      <c r="M2092" s="68"/>
      <c r="N2092" s="348"/>
      <c r="O2092" s="348"/>
      <c r="P2092" s="214">
        <v>0</v>
      </c>
      <c r="Q2092" s="214">
        <v>1120.98</v>
      </c>
      <c r="R2092" s="68" t="s">
        <v>1479</v>
      </c>
      <c r="S2092" s="349"/>
      <c r="T2092" s="272"/>
    </row>
    <row r="2093" spans="1:20" ht="63.75">
      <c r="A2093" s="191">
        <v>41</v>
      </c>
      <c r="B2093" s="68"/>
      <c r="C2093" s="212" t="s">
        <v>44</v>
      </c>
      <c r="D2093" s="213">
        <v>45798</v>
      </c>
      <c r="E2093" s="191" t="s">
        <v>4826</v>
      </c>
      <c r="F2093" s="191" t="s">
        <v>3</v>
      </c>
      <c r="G2093" s="191">
        <v>2288195</v>
      </c>
      <c r="H2093" s="68"/>
      <c r="I2093" s="197" t="s">
        <v>6028</v>
      </c>
      <c r="J2093" s="68"/>
      <c r="K2093" s="68"/>
      <c r="L2093" s="68"/>
      <c r="M2093" s="68"/>
      <c r="N2093" s="348"/>
      <c r="O2093" s="348"/>
      <c r="P2093" s="214">
        <v>0</v>
      </c>
      <c r="Q2093" s="214">
        <v>10928.9</v>
      </c>
      <c r="R2093" s="68" t="s">
        <v>1479</v>
      </c>
      <c r="S2093" s="349"/>
      <c r="T2093" s="272"/>
    </row>
    <row r="2094" spans="1:20" ht="51">
      <c r="A2094" s="191">
        <v>342</v>
      </c>
      <c r="B2094" s="68"/>
      <c r="C2094" s="212" t="s">
        <v>137</v>
      </c>
      <c r="D2094" s="213">
        <v>45798</v>
      </c>
      <c r="E2094" s="191" t="s">
        <v>4827</v>
      </c>
      <c r="F2094" s="191" t="s">
        <v>3</v>
      </c>
      <c r="G2094" s="191">
        <v>2288198</v>
      </c>
      <c r="H2094" s="68"/>
      <c r="I2094" s="197" t="s">
        <v>6029</v>
      </c>
      <c r="J2094" s="68"/>
      <c r="K2094" s="68"/>
      <c r="L2094" s="68"/>
      <c r="M2094" s="68"/>
      <c r="N2094" s="348"/>
      <c r="O2094" s="348"/>
      <c r="P2094" s="214">
        <v>0</v>
      </c>
      <c r="Q2094" s="214">
        <v>3344</v>
      </c>
      <c r="R2094" s="68" t="s">
        <v>1479</v>
      </c>
      <c r="S2094" s="349"/>
      <c r="T2094" s="272"/>
    </row>
    <row r="2095" spans="1:20" ht="63.75">
      <c r="A2095" s="191">
        <v>310</v>
      </c>
      <c r="B2095" s="68"/>
      <c r="C2095" s="212" t="s">
        <v>131</v>
      </c>
      <c r="D2095" s="213">
        <v>45798</v>
      </c>
      <c r="E2095" s="191" t="s">
        <v>4828</v>
      </c>
      <c r="F2095" s="191" t="s">
        <v>3</v>
      </c>
      <c r="G2095" s="191">
        <v>2288201</v>
      </c>
      <c r="H2095" s="68"/>
      <c r="I2095" s="197" t="s">
        <v>6030</v>
      </c>
      <c r="J2095" s="68"/>
      <c r="K2095" s="68"/>
      <c r="L2095" s="68"/>
      <c r="M2095" s="68"/>
      <c r="N2095" s="348"/>
      <c r="O2095" s="348"/>
      <c r="P2095" s="214">
        <v>0</v>
      </c>
      <c r="Q2095" s="214">
        <v>22816.43</v>
      </c>
      <c r="R2095" s="68" t="s">
        <v>1479</v>
      </c>
      <c r="S2095" s="349"/>
      <c r="T2095" s="272"/>
    </row>
    <row r="2096" spans="1:20" ht="51">
      <c r="A2096" s="191">
        <v>41</v>
      </c>
      <c r="B2096" s="68"/>
      <c r="C2096" s="212" t="s">
        <v>44</v>
      </c>
      <c r="D2096" s="213">
        <v>45798</v>
      </c>
      <c r="E2096" s="191" t="s">
        <v>4829</v>
      </c>
      <c r="F2096" s="191" t="s">
        <v>3</v>
      </c>
      <c r="G2096" s="191">
        <v>2288207</v>
      </c>
      <c r="H2096" s="68"/>
      <c r="I2096" s="197" t="s">
        <v>6031</v>
      </c>
      <c r="J2096" s="68"/>
      <c r="K2096" s="68"/>
      <c r="L2096" s="68"/>
      <c r="M2096" s="68"/>
      <c r="N2096" s="348"/>
      <c r="O2096" s="348"/>
      <c r="P2096" s="214">
        <v>0</v>
      </c>
      <c r="Q2096" s="214">
        <v>7567.39</v>
      </c>
      <c r="R2096" s="68" t="s">
        <v>1479</v>
      </c>
      <c r="S2096" s="349"/>
      <c r="T2096" s="272"/>
    </row>
    <row r="2097" spans="1:20" ht="51">
      <c r="A2097" s="191" t="s">
        <v>550</v>
      </c>
      <c r="B2097" s="68"/>
      <c r="C2097" s="212" t="s">
        <v>589</v>
      </c>
      <c r="D2097" s="213">
        <v>45798</v>
      </c>
      <c r="E2097" s="191" t="s">
        <v>4830</v>
      </c>
      <c r="F2097" s="191" t="s">
        <v>3</v>
      </c>
      <c r="G2097" s="191">
        <v>2288213</v>
      </c>
      <c r="H2097" s="68"/>
      <c r="I2097" s="197" t="s">
        <v>6032</v>
      </c>
      <c r="J2097" s="68"/>
      <c r="K2097" s="68"/>
      <c r="L2097" s="68"/>
      <c r="M2097" s="68"/>
      <c r="N2097" s="348"/>
      <c r="O2097" s="348"/>
      <c r="P2097" s="214">
        <v>0</v>
      </c>
      <c r="Q2097" s="214">
        <v>447.73</v>
      </c>
      <c r="R2097" s="68" t="s">
        <v>1479</v>
      </c>
      <c r="S2097" s="349"/>
      <c r="T2097" s="272"/>
    </row>
    <row r="2098" spans="1:20" ht="51">
      <c r="A2098" s="191">
        <v>287</v>
      </c>
      <c r="B2098" s="68"/>
      <c r="C2098" s="212" t="s">
        <v>116</v>
      </c>
      <c r="D2098" s="213">
        <v>45798</v>
      </c>
      <c r="E2098" s="191" t="s">
        <v>4831</v>
      </c>
      <c r="F2098" s="191" t="s">
        <v>3</v>
      </c>
      <c r="G2098" s="191">
        <v>2288216</v>
      </c>
      <c r="H2098" s="68"/>
      <c r="I2098" s="197" t="s">
        <v>6033</v>
      </c>
      <c r="J2098" s="68"/>
      <c r="K2098" s="68"/>
      <c r="L2098" s="68"/>
      <c r="M2098" s="68"/>
      <c r="N2098" s="348"/>
      <c r="O2098" s="348"/>
      <c r="P2098" s="214">
        <v>0</v>
      </c>
      <c r="Q2098" s="214">
        <v>10655.98</v>
      </c>
      <c r="R2098" s="68" t="s">
        <v>1479</v>
      </c>
      <c r="S2098" s="349"/>
      <c r="T2098" s="272"/>
    </row>
    <row r="2099" spans="1:20" ht="102">
      <c r="A2099" s="191">
        <v>373</v>
      </c>
      <c r="B2099" s="68"/>
      <c r="C2099" s="212" t="s">
        <v>605</v>
      </c>
      <c r="D2099" s="213">
        <v>45798</v>
      </c>
      <c r="E2099" s="191" t="s">
        <v>4832</v>
      </c>
      <c r="F2099" s="191" t="s">
        <v>635</v>
      </c>
      <c r="G2099" s="191">
        <v>11970735</v>
      </c>
      <c r="H2099" s="68"/>
      <c r="I2099" s="197" t="s">
        <v>6034</v>
      </c>
      <c r="J2099" s="68"/>
      <c r="K2099" s="68"/>
      <c r="L2099" s="68"/>
      <c r="M2099" s="68"/>
      <c r="N2099" s="348"/>
      <c r="O2099" s="348"/>
      <c r="P2099" s="214">
        <v>0</v>
      </c>
      <c r="Q2099" s="214">
        <v>9718552.0899999999</v>
      </c>
      <c r="R2099" s="68" t="s">
        <v>1479</v>
      </c>
      <c r="S2099" s="349"/>
      <c r="T2099" s="272"/>
    </row>
    <row r="2100" spans="1:20" ht="76.5">
      <c r="A2100" s="191">
        <v>373</v>
      </c>
      <c r="B2100" s="68"/>
      <c r="C2100" s="212" t="s">
        <v>605</v>
      </c>
      <c r="D2100" s="213">
        <v>45798</v>
      </c>
      <c r="E2100" s="191" t="s">
        <v>4833</v>
      </c>
      <c r="F2100" s="191" t="s">
        <v>6</v>
      </c>
      <c r="G2100" s="191">
        <v>2224808</v>
      </c>
      <c r="H2100" s="68"/>
      <c r="I2100" s="197" t="s">
        <v>6035</v>
      </c>
      <c r="J2100" s="68"/>
      <c r="K2100" s="68"/>
      <c r="L2100" s="68"/>
      <c r="M2100" s="68"/>
      <c r="N2100" s="348"/>
      <c r="O2100" s="348"/>
      <c r="P2100" s="214">
        <v>0</v>
      </c>
      <c r="Q2100" s="214">
        <v>47828.22</v>
      </c>
      <c r="R2100" s="68" t="s">
        <v>1479</v>
      </c>
      <c r="S2100" s="349"/>
      <c r="T2100" s="272"/>
    </row>
    <row r="2101" spans="1:20" ht="76.5">
      <c r="A2101" s="191">
        <v>47</v>
      </c>
      <c r="B2101" s="68"/>
      <c r="C2101" s="212" t="s">
        <v>45</v>
      </c>
      <c r="D2101" s="213">
        <v>45798</v>
      </c>
      <c r="E2101" s="191" t="s">
        <v>4834</v>
      </c>
      <c r="F2101" s="191" t="s">
        <v>6</v>
      </c>
      <c r="G2101" s="191">
        <v>2224810</v>
      </c>
      <c r="H2101" s="68"/>
      <c r="I2101" s="197" t="s">
        <v>6036</v>
      </c>
      <c r="J2101" s="68"/>
      <c r="K2101" s="68"/>
      <c r="L2101" s="68"/>
      <c r="M2101" s="68"/>
      <c r="N2101" s="348"/>
      <c r="O2101" s="348"/>
      <c r="P2101" s="214">
        <v>0</v>
      </c>
      <c r="Q2101" s="214">
        <v>245678.37</v>
      </c>
      <c r="R2101" s="68" t="s">
        <v>1479</v>
      </c>
      <c r="S2101" s="349"/>
      <c r="T2101" s="272"/>
    </row>
    <row r="2102" spans="1:20" ht="76.5">
      <c r="A2102" s="191">
        <v>47</v>
      </c>
      <c r="B2102" s="68"/>
      <c r="C2102" s="212" t="s">
        <v>45</v>
      </c>
      <c r="D2102" s="213">
        <v>45798</v>
      </c>
      <c r="E2102" s="191" t="s">
        <v>4835</v>
      </c>
      <c r="F2102" s="191" t="s">
        <v>6</v>
      </c>
      <c r="G2102" s="191">
        <v>2224811</v>
      </c>
      <c r="H2102" s="68"/>
      <c r="I2102" s="197" t="s">
        <v>6037</v>
      </c>
      <c r="J2102" s="68"/>
      <c r="K2102" s="68"/>
      <c r="L2102" s="68"/>
      <c r="M2102" s="68"/>
      <c r="N2102" s="348"/>
      <c r="O2102" s="348"/>
      <c r="P2102" s="214">
        <v>0</v>
      </c>
      <c r="Q2102" s="214">
        <v>224909.84</v>
      </c>
      <c r="R2102" s="68" t="s">
        <v>1479</v>
      </c>
      <c r="S2102" s="349"/>
      <c r="T2102" s="272"/>
    </row>
    <row r="2103" spans="1:20" ht="76.5">
      <c r="A2103" s="191">
        <v>590</v>
      </c>
      <c r="B2103" s="68"/>
      <c r="C2103" s="212" t="s">
        <v>1280</v>
      </c>
      <c r="D2103" s="213">
        <v>45798</v>
      </c>
      <c r="E2103" s="191" t="s">
        <v>4836</v>
      </c>
      <c r="F2103" s="191" t="s">
        <v>635</v>
      </c>
      <c r="G2103" s="191">
        <v>11981247</v>
      </c>
      <c r="H2103" s="68"/>
      <c r="I2103" s="197" t="s">
        <v>6038</v>
      </c>
      <c r="J2103" s="68"/>
      <c r="K2103" s="68"/>
      <c r="L2103" s="68"/>
      <c r="M2103" s="68"/>
      <c r="N2103" s="348"/>
      <c r="O2103" s="348"/>
      <c r="P2103" s="214">
        <v>2922580.16</v>
      </c>
      <c r="Q2103" s="214">
        <v>0</v>
      </c>
      <c r="R2103" s="68" t="s">
        <v>1479</v>
      </c>
      <c r="S2103" s="349"/>
      <c r="T2103" s="272"/>
    </row>
    <row r="2104" spans="1:20" ht="63.75">
      <c r="A2104" s="191">
        <v>340</v>
      </c>
      <c r="B2104" s="68"/>
      <c r="C2104" s="212" t="s">
        <v>136</v>
      </c>
      <c r="D2104" s="213">
        <v>45798</v>
      </c>
      <c r="E2104" s="191" t="s">
        <v>4837</v>
      </c>
      <c r="F2104" s="191" t="s">
        <v>6</v>
      </c>
      <c r="G2104" s="191">
        <v>3143787</v>
      </c>
      <c r="H2104" s="68"/>
      <c r="I2104" s="197" t="s">
        <v>6039</v>
      </c>
      <c r="J2104" s="68"/>
      <c r="K2104" s="68"/>
      <c r="L2104" s="68"/>
      <c r="M2104" s="68"/>
      <c r="N2104" s="348"/>
      <c r="O2104" s="348"/>
      <c r="P2104" s="214">
        <v>0</v>
      </c>
      <c r="Q2104" s="214">
        <v>64216.87</v>
      </c>
      <c r="R2104" s="68" t="s">
        <v>1479</v>
      </c>
      <c r="S2104" s="349"/>
      <c r="T2104" s="272"/>
    </row>
    <row r="2105" spans="1:20" ht="63.75">
      <c r="A2105" s="191">
        <v>513</v>
      </c>
      <c r="B2105" s="68"/>
      <c r="C2105" s="212" t="s">
        <v>160</v>
      </c>
      <c r="D2105" s="213">
        <v>45798</v>
      </c>
      <c r="E2105" s="191" t="s">
        <v>4838</v>
      </c>
      <c r="F2105" s="191" t="s">
        <v>14</v>
      </c>
      <c r="G2105" s="191">
        <v>3143776</v>
      </c>
      <c r="H2105" s="68"/>
      <c r="I2105" s="197" t="s">
        <v>6040</v>
      </c>
      <c r="J2105" s="68"/>
      <c r="K2105" s="68"/>
      <c r="L2105" s="68"/>
      <c r="M2105" s="68"/>
      <c r="N2105" s="348"/>
      <c r="O2105" s="348"/>
      <c r="P2105" s="214">
        <v>60</v>
      </c>
      <c r="Q2105" s="214">
        <v>0</v>
      </c>
      <c r="R2105" s="68" t="s">
        <v>1479</v>
      </c>
      <c r="S2105" s="349"/>
      <c r="T2105" s="272"/>
    </row>
    <row r="2106" spans="1:20" ht="63.75">
      <c r="A2106" s="191">
        <v>513</v>
      </c>
      <c r="B2106" s="68"/>
      <c r="C2106" s="212" t="s">
        <v>160</v>
      </c>
      <c r="D2106" s="213">
        <v>45798</v>
      </c>
      <c r="E2106" s="191" t="s">
        <v>4839</v>
      </c>
      <c r="F2106" s="191" t="s">
        <v>14</v>
      </c>
      <c r="G2106" s="191">
        <v>3143778</v>
      </c>
      <c r="H2106" s="68"/>
      <c r="I2106" s="197" t="s">
        <v>6041</v>
      </c>
      <c r="J2106" s="68"/>
      <c r="K2106" s="68"/>
      <c r="L2106" s="68"/>
      <c r="M2106" s="68"/>
      <c r="N2106" s="348"/>
      <c r="O2106" s="348"/>
      <c r="P2106" s="214">
        <v>60</v>
      </c>
      <c r="Q2106" s="214">
        <v>0</v>
      </c>
      <c r="R2106" s="68" t="s">
        <v>1479</v>
      </c>
      <c r="S2106" s="349"/>
      <c r="T2106" s="272"/>
    </row>
    <row r="2107" spans="1:20" ht="51">
      <c r="A2107" s="191">
        <v>513</v>
      </c>
      <c r="B2107" s="68"/>
      <c r="C2107" s="212" t="s">
        <v>160</v>
      </c>
      <c r="D2107" s="213">
        <v>45798</v>
      </c>
      <c r="E2107" s="191" t="s">
        <v>4840</v>
      </c>
      <c r="F2107" s="191" t="s">
        <v>14</v>
      </c>
      <c r="G2107" s="191">
        <v>3143780</v>
      </c>
      <c r="H2107" s="68"/>
      <c r="I2107" s="197" t="s">
        <v>6042</v>
      </c>
      <c r="J2107" s="68"/>
      <c r="K2107" s="68"/>
      <c r="L2107" s="68"/>
      <c r="M2107" s="68"/>
      <c r="N2107" s="348"/>
      <c r="O2107" s="348"/>
      <c r="P2107" s="214">
        <v>60</v>
      </c>
      <c r="Q2107" s="214">
        <v>0</v>
      </c>
      <c r="R2107" s="68" t="s">
        <v>1479</v>
      </c>
      <c r="S2107" s="349"/>
      <c r="T2107" s="272"/>
    </row>
    <row r="2108" spans="1:20" ht="63.75">
      <c r="A2108" s="191">
        <v>513</v>
      </c>
      <c r="B2108" s="68"/>
      <c r="C2108" s="212" t="s">
        <v>160</v>
      </c>
      <c r="D2108" s="213">
        <v>45798</v>
      </c>
      <c r="E2108" s="191" t="s">
        <v>4841</v>
      </c>
      <c r="F2108" s="191" t="s">
        <v>14</v>
      </c>
      <c r="G2108" s="191">
        <v>3143782</v>
      </c>
      <c r="H2108" s="68"/>
      <c r="I2108" s="197" t="s">
        <v>6043</v>
      </c>
      <c r="J2108" s="68"/>
      <c r="K2108" s="68"/>
      <c r="L2108" s="68"/>
      <c r="M2108" s="68"/>
      <c r="N2108" s="348"/>
      <c r="O2108" s="348"/>
      <c r="P2108" s="214">
        <v>60</v>
      </c>
      <c r="Q2108" s="214">
        <v>0</v>
      </c>
      <c r="R2108" s="68" t="s">
        <v>1479</v>
      </c>
      <c r="S2108" s="349"/>
      <c r="T2108" s="272"/>
    </row>
    <row r="2109" spans="1:20" ht="63.75">
      <c r="A2109" s="191">
        <v>513</v>
      </c>
      <c r="B2109" s="68"/>
      <c r="C2109" s="212" t="s">
        <v>160</v>
      </c>
      <c r="D2109" s="213">
        <v>45798</v>
      </c>
      <c r="E2109" s="191" t="s">
        <v>4842</v>
      </c>
      <c r="F2109" s="191" t="s">
        <v>14</v>
      </c>
      <c r="G2109" s="191">
        <v>3143784</v>
      </c>
      <c r="H2109" s="68"/>
      <c r="I2109" s="197" t="s">
        <v>6044</v>
      </c>
      <c r="J2109" s="68"/>
      <c r="K2109" s="68"/>
      <c r="L2109" s="68"/>
      <c r="M2109" s="68"/>
      <c r="N2109" s="348"/>
      <c r="O2109" s="348"/>
      <c r="P2109" s="214">
        <v>60</v>
      </c>
      <c r="Q2109" s="214">
        <v>0</v>
      </c>
      <c r="R2109" s="68" t="s">
        <v>1479</v>
      </c>
      <c r="S2109" s="349"/>
      <c r="T2109" s="272"/>
    </row>
    <row r="2110" spans="1:20" ht="63.75">
      <c r="A2110" s="191">
        <v>513</v>
      </c>
      <c r="B2110" s="68"/>
      <c r="C2110" s="212" t="s">
        <v>160</v>
      </c>
      <c r="D2110" s="213">
        <v>45798</v>
      </c>
      <c r="E2110" s="191" t="s">
        <v>4843</v>
      </c>
      <c r="F2110" s="191" t="s">
        <v>14</v>
      </c>
      <c r="G2110" s="191">
        <v>3143786</v>
      </c>
      <c r="H2110" s="68"/>
      <c r="I2110" s="197" t="s">
        <v>6045</v>
      </c>
      <c r="J2110" s="68"/>
      <c r="K2110" s="68"/>
      <c r="L2110" s="68"/>
      <c r="M2110" s="68"/>
      <c r="N2110" s="348"/>
      <c r="O2110" s="348"/>
      <c r="P2110" s="214">
        <v>60</v>
      </c>
      <c r="Q2110" s="214">
        <v>0</v>
      </c>
      <c r="R2110" s="68" t="s">
        <v>1479</v>
      </c>
      <c r="S2110" s="349"/>
      <c r="T2110" s="272"/>
    </row>
    <row r="2111" spans="1:20" ht="63.75">
      <c r="A2111" s="191">
        <v>340</v>
      </c>
      <c r="B2111" s="68"/>
      <c r="C2111" s="212" t="s">
        <v>136</v>
      </c>
      <c r="D2111" s="213">
        <v>45798</v>
      </c>
      <c r="E2111" s="191" t="s">
        <v>4844</v>
      </c>
      <c r="F2111" s="191" t="s">
        <v>14</v>
      </c>
      <c r="G2111" s="191">
        <v>3143788</v>
      </c>
      <c r="H2111" s="68"/>
      <c r="I2111" s="197" t="s">
        <v>6046</v>
      </c>
      <c r="J2111" s="68"/>
      <c r="K2111" s="68"/>
      <c r="L2111" s="68"/>
      <c r="M2111" s="68"/>
      <c r="N2111" s="348"/>
      <c r="O2111" s="348"/>
      <c r="P2111" s="214">
        <v>60</v>
      </c>
      <c r="Q2111" s="214">
        <v>0</v>
      </c>
      <c r="R2111" s="68" t="s">
        <v>1479</v>
      </c>
      <c r="S2111" s="349"/>
      <c r="T2111" s="272"/>
    </row>
    <row r="2112" spans="1:20" ht="63.75">
      <c r="A2112" s="191" t="s">
        <v>541</v>
      </c>
      <c r="B2112" s="68"/>
      <c r="C2112" s="212" t="s">
        <v>590</v>
      </c>
      <c r="D2112" s="213">
        <v>45798</v>
      </c>
      <c r="E2112" s="191" t="s">
        <v>4845</v>
      </c>
      <c r="F2112" s="191" t="s">
        <v>6</v>
      </c>
      <c r="G2112" s="191">
        <v>2224976</v>
      </c>
      <c r="H2112" s="68"/>
      <c r="I2112" s="197" t="s">
        <v>6047</v>
      </c>
      <c r="J2112" s="68"/>
      <c r="K2112" s="68"/>
      <c r="L2112" s="68"/>
      <c r="M2112" s="68"/>
      <c r="N2112" s="348"/>
      <c r="O2112" s="348"/>
      <c r="P2112" s="214">
        <v>0</v>
      </c>
      <c r="Q2112" s="214">
        <v>121747.89</v>
      </c>
      <c r="R2112" s="68" t="s">
        <v>1479</v>
      </c>
      <c r="S2112" s="349"/>
      <c r="T2112" s="272"/>
    </row>
    <row r="2113" spans="1:20" ht="63.75">
      <c r="A2113" s="191" t="s">
        <v>541</v>
      </c>
      <c r="B2113" s="68"/>
      <c r="C2113" s="212" t="s">
        <v>590</v>
      </c>
      <c r="D2113" s="213">
        <v>45798</v>
      </c>
      <c r="E2113" s="191" t="s">
        <v>4846</v>
      </c>
      <c r="F2113" s="191" t="s">
        <v>6</v>
      </c>
      <c r="G2113" s="191">
        <v>2224977</v>
      </c>
      <c r="H2113" s="68"/>
      <c r="I2113" s="197" t="s">
        <v>6048</v>
      </c>
      <c r="J2113" s="68"/>
      <c r="K2113" s="68"/>
      <c r="L2113" s="68"/>
      <c r="M2113" s="68"/>
      <c r="N2113" s="348"/>
      <c r="O2113" s="348"/>
      <c r="P2113" s="214">
        <v>0</v>
      </c>
      <c r="Q2113" s="214">
        <v>972396.64</v>
      </c>
      <c r="R2113" s="68" t="s">
        <v>1479</v>
      </c>
      <c r="S2113" s="349"/>
      <c r="T2113" s="272"/>
    </row>
    <row r="2114" spans="1:20" ht="76.5">
      <c r="A2114" s="191">
        <v>389</v>
      </c>
      <c r="B2114" s="68"/>
      <c r="C2114" s="212" t="s">
        <v>1401</v>
      </c>
      <c r="D2114" s="213">
        <v>45798</v>
      </c>
      <c r="E2114" s="191" t="s">
        <v>4847</v>
      </c>
      <c r="F2114" s="191" t="s">
        <v>10</v>
      </c>
      <c r="G2114" s="191">
        <v>1127298</v>
      </c>
      <c r="H2114" s="68"/>
      <c r="I2114" s="197" t="s">
        <v>6049</v>
      </c>
      <c r="J2114" s="68"/>
      <c r="K2114" s="68"/>
      <c r="L2114" s="68"/>
      <c r="M2114" s="68"/>
      <c r="N2114" s="348"/>
      <c r="O2114" s="348"/>
      <c r="P2114" s="214">
        <v>60</v>
      </c>
      <c r="Q2114" s="214">
        <v>0</v>
      </c>
      <c r="R2114" s="68" t="s">
        <v>1479</v>
      </c>
      <c r="S2114" s="349"/>
      <c r="T2114" s="272"/>
    </row>
    <row r="2115" spans="1:20" ht="89.25">
      <c r="A2115" s="191">
        <v>389</v>
      </c>
      <c r="B2115" s="68"/>
      <c r="C2115" s="212" t="s">
        <v>1401</v>
      </c>
      <c r="D2115" s="213">
        <v>45798</v>
      </c>
      <c r="E2115" s="191" t="s">
        <v>4848</v>
      </c>
      <c r="F2115" s="191" t="s">
        <v>10</v>
      </c>
      <c r="G2115" s="191">
        <v>1127266</v>
      </c>
      <c r="H2115" s="68"/>
      <c r="I2115" s="197" t="s">
        <v>6050</v>
      </c>
      <c r="J2115" s="68"/>
      <c r="K2115" s="68"/>
      <c r="L2115" s="68"/>
      <c r="M2115" s="68"/>
      <c r="N2115" s="348"/>
      <c r="O2115" s="348"/>
      <c r="P2115" s="214">
        <v>60</v>
      </c>
      <c r="Q2115" s="214">
        <v>0</v>
      </c>
      <c r="R2115" s="68" t="s">
        <v>1479</v>
      </c>
      <c r="S2115" s="349"/>
      <c r="T2115" s="272"/>
    </row>
    <row r="2116" spans="1:20" ht="76.5">
      <c r="A2116" s="191">
        <v>513</v>
      </c>
      <c r="B2116" s="68"/>
      <c r="C2116" s="212" t="s">
        <v>160</v>
      </c>
      <c r="D2116" s="213">
        <v>45798</v>
      </c>
      <c r="E2116" s="191" t="s">
        <v>4849</v>
      </c>
      <c r="F2116" s="191" t="s">
        <v>10</v>
      </c>
      <c r="G2116" s="191">
        <v>1127271</v>
      </c>
      <c r="H2116" s="68"/>
      <c r="I2116" s="197" t="s">
        <v>6051</v>
      </c>
      <c r="J2116" s="68"/>
      <c r="K2116" s="68"/>
      <c r="L2116" s="68"/>
      <c r="M2116" s="68"/>
      <c r="N2116" s="348"/>
      <c r="O2116" s="348"/>
      <c r="P2116" s="214">
        <v>60</v>
      </c>
      <c r="Q2116" s="214">
        <v>0</v>
      </c>
      <c r="R2116" s="68" t="s">
        <v>1479</v>
      </c>
      <c r="S2116" s="349"/>
      <c r="T2116" s="272"/>
    </row>
    <row r="2117" spans="1:20" ht="51">
      <c r="A2117" s="191">
        <v>16</v>
      </c>
      <c r="B2117" s="68"/>
      <c r="C2117" s="212" t="s">
        <v>40</v>
      </c>
      <c r="D2117" s="213">
        <v>45799</v>
      </c>
      <c r="E2117" s="191" t="s">
        <v>4850</v>
      </c>
      <c r="F2117" s="191" t="s">
        <v>3</v>
      </c>
      <c r="G2117" s="191">
        <v>2288514</v>
      </c>
      <c r="H2117" s="68"/>
      <c r="I2117" s="197" t="s">
        <v>6052</v>
      </c>
      <c r="J2117" s="68"/>
      <c r="K2117" s="68"/>
      <c r="L2117" s="68"/>
      <c r="M2117" s="68"/>
      <c r="N2117" s="348"/>
      <c r="O2117" s="348"/>
      <c r="P2117" s="214">
        <v>0</v>
      </c>
      <c r="Q2117" s="214">
        <v>36</v>
      </c>
      <c r="R2117" s="68" t="s">
        <v>1479</v>
      </c>
      <c r="S2117" s="349"/>
      <c r="T2117" s="272"/>
    </row>
    <row r="2118" spans="1:20" ht="51">
      <c r="A2118" s="191">
        <v>16</v>
      </c>
      <c r="B2118" s="68"/>
      <c r="C2118" s="212" t="s">
        <v>40</v>
      </c>
      <c r="D2118" s="213">
        <v>45799</v>
      </c>
      <c r="E2118" s="191" t="s">
        <v>4851</v>
      </c>
      <c r="F2118" s="191" t="s">
        <v>3</v>
      </c>
      <c r="G2118" s="191">
        <v>2288516</v>
      </c>
      <c r="H2118" s="68"/>
      <c r="I2118" s="197" t="s">
        <v>6053</v>
      </c>
      <c r="J2118" s="68"/>
      <c r="K2118" s="68"/>
      <c r="L2118" s="68"/>
      <c r="M2118" s="68"/>
      <c r="N2118" s="348"/>
      <c r="O2118" s="348"/>
      <c r="P2118" s="214">
        <v>0</v>
      </c>
      <c r="Q2118" s="214">
        <v>18</v>
      </c>
      <c r="R2118" s="68" t="s">
        <v>1479</v>
      </c>
      <c r="S2118" s="349"/>
      <c r="T2118" s="272"/>
    </row>
    <row r="2119" spans="1:20" ht="63.75">
      <c r="A2119" s="191">
        <v>683</v>
      </c>
      <c r="B2119" s="68"/>
      <c r="C2119" s="212" t="s">
        <v>1247</v>
      </c>
      <c r="D2119" s="213">
        <v>45799</v>
      </c>
      <c r="E2119" s="191" t="s">
        <v>4852</v>
      </c>
      <c r="F2119" s="191" t="s">
        <v>3</v>
      </c>
      <c r="G2119" s="191">
        <v>2288530</v>
      </c>
      <c r="H2119" s="68"/>
      <c r="I2119" s="197" t="s">
        <v>6054</v>
      </c>
      <c r="J2119" s="68"/>
      <c r="K2119" s="68"/>
      <c r="L2119" s="68"/>
      <c r="M2119" s="68"/>
      <c r="N2119" s="348"/>
      <c r="O2119" s="348"/>
      <c r="P2119" s="214">
        <v>0</v>
      </c>
      <c r="Q2119" s="214">
        <v>2565.2399999999998</v>
      </c>
      <c r="R2119" s="68" t="s">
        <v>1479</v>
      </c>
      <c r="S2119" s="349"/>
      <c r="T2119" s="272"/>
    </row>
    <row r="2120" spans="1:20" ht="38.25">
      <c r="A2120" s="191">
        <v>16</v>
      </c>
      <c r="B2120" s="68"/>
      <c r="C2120" s="212" t="s">
        <v>40</v>
      </c>
      <c r="D2120" s="213">
        <v>45799</v>
      </c>
      <c r="E2120" s="191" t="s">
        <v>4853</v>
      </c>
      <c r="F2120" s="191" t="s">
        <v>3</v>
      </c>
      <c r="G2120" s="191">
        <v>2288545</v>
      </c>
      <c r="H2120" s="68"/>
      <c r="I2120" s="197" t="s">
        <v>6055</v>
      </c>
      <c r="J2120" s="68"/>
      <c r="K2120" s="68"/>
      <c r="L2120" s="68"/>
      <c r="M2120" s="68"/>
      <c r="N2120" s="348"/>
      <c r="O2120" s="348"/>
      <c r="P2120" s="214">
        <v>0</v>
      </c>
      <c r="Q2120" s="214">
        <v>2500</v>
      </c>
      <c r="R2120" s="68" t="s">
        <v>1479</v>
      </c>
      <c r="S2120" s="349"/>
      <c r="T2120" s="272"/>
    </row>
    <row r="2121" spans="1:20" ht="51">
      <c r="A2121" s="191">
        <v>47</v>
      </c>
      <c r="B2121" s="68"/>
      <c r="C2121" s="212" t="s">
        <v>45</v>
      </c>
      <c r="D2121" s="213">
        <v>45799</v>
      </c>
      <c r="E2121" s="191" t="s">
        <v>4854</v>
      </c>
      <c r="F2121" s="191" t="s">
        <v>3</v>
      </c>
      <c r="G2121" s="191">
        <v>2288548</v>
      </c>
      <c r="H2121" s="68"/>
      <c r="I2121" s="197" t="s">
        <v>6056</v>
      </c>
      <c r="J2121" s="68"/>
      <c r="K2121" s="68"/>
      <c r="L2121" s="68"/>
      <c r="M2121" s="68"/>
      <c r="N2121" s="348"/>
      <c r="O2121" s="348"/>
      <c r="P2121" s="214">
        <v>0</v>
      </c>
      <c r="Q2121" s="214">
        <v>2124.52</v>
      </c>
      <c r="R2121" s="68" t="s">
        <v>1479</v>
      </c>
      <c r="S2121" s="349"/>
      <c r="T2121" s="272"/>
    </row>
    <row r="2122" spans="1:20" ht="38.25">
      <c r="A2122" s="191">
        <v>46</v>
      </c>
      <c r="B2122" s="68"/>
      <c r="C2122" s="212" t="s">
        <v>1367</v>
      </c>
      <c r="D2122" s="213">
        <v>45799</v>
      </c>
      <c r="E2122" s="191" t="s">
        <v>4855</v>
      </c>
      <c r="F2122" s="191" t="s">
        <v>3</v>
      </c>
      <c r="G2122" s="191">
        <v>2288559</v>
      </c>
      <c r="H2122" s="68"/>
      <c r="I2122" s="197" t="s">
        <v>3720</v>
      </c>
      <c r="J2122" s="68"/>
      <c r="K2122" s="68"/>
      <c r="L2122" s="68"/>
      <c r="M2122" s="68"/>
      <c r="N2122" s="348"/>
      <c r="O2122" s="348"/>
      <c r="P2122" s="214">
        <v>0</v>
      </c>
      <c r="Q2122" s="214">
        <v>250</v>
      </c>
      <c r="R2122" s="68" t="s">
        <v>1479</v>
      </c>
      <c r="S2122" s="349"/>
      <c r="T2122" s="272"/>
    </row>
    <row r="2123" spans="1:20" ht="76.5">
      <c r="A2123" s="191">
        <v>374</v>
      </c>
      <c r="B2123" s="68"/>
      <c r="C2123" s="212" t="s">
        <v>606</v>
      </c>
      <c r="D2123" s="213">
        <v>45799</v>
      </c>
      <c r="E2123" s="191" t="s">
        <v>4856</v>
      </c>
      <c r="F2123" s="191" t="s">
        <v>3</v>
      </c>
      <c r="G2123" s="191">
        <v>2288567</v>
      </c>
      <c r="H2123" s="68"/>
      <c r="I2123" s="197" t="s">
        <v>6057</v>
      </c>
      <c r="J2123" s="68"/>
      <c r="K2123" s="68"/>
      <c r="L2123" s="68"/>
      <c r="M2123" s="68"/>
      <c r="N2123" s="348"/>
      <c r="O2123" s="348"/>
      <c r="P2123" s="214">
        <v>0</v>
      </c>
      <c r="Q2123" s="214">
        <v>185.5</v>
      </c>
      <c r="R2123" s="68" t="s">
        <v>1479</v>
      </c>
      <c r="S2123" s="349"/>
      <c r="T2123" s="272"/>
    </row>
    <row r="2124" spans="1:20" ht="76.5">
      <c r="A2124" s="191">
        <v>374</v>
      </c>
      <c r="B2124" s="68"/>
      <c r="C2124" s="212" t="s">
        <v>606</v>
      </c>
      <c r="D2124" s="213">
        <v>45799</v>
      </c>
      <c r="E2124" s="191" t="s">
        <v>4857</v>
      </c>
      <c r="F2124" s="191" t="s">
        <v>3</v>
      </c>
      <c r="G2124" s="191">
        <v>2288569</v>
      </c>
      <c r="H2124" s="68"/>
      <c r="I2124" s="197" t="s">
        <v>6058</v>
      </c>
      <c r="J2124" s="68"/>
      <c r="K2124" s="68"/>
      <c r="L2124" s="68"/>
      <c r="M2124" s="68"/>
      <c r="N2124" s="348"/>
      <c r="O2124" s="348"/>
      <c r="P2124" s="214">
        <v>0</v>
      </c>
      <c r="Q2124" s="214">
        <v>185.5</v>
      </c>
      <c r="R2124" s="68" t="s">
        <v>1479</v>
      </c>
      <c r="S2124" s="349"/>
      <c r="T2124" s="272"/>
    </row>
    <row r="2125" spans="1:20" ht="76.5">
      <c r="A2125" s="191">
        <v>374</v>
      </c>
      <c r="B2125" s="68"/>
      <c r="C2125" s="212" t="s">
        <v>606</v>
      </c>
      <c r="D2125" s="213">
        <v>45799</v>
      </c>
      <c r="E2125" s="191" t="s">
        <v>4858</v>
      </c>
      <c r="F2125" s="191" t="s">
        <v>3</v>
      </c>
      <c r="G2125" s="191">
        <v>2288572</v>
      </c>
      <c r="H2125" s="68"/>
      <c r="I2125" s="197" t="s">
        <v>6059</v>
      </c>
      <c r="J2125" s="68"/>
      <c r="K2125" s="68"/>
      <c r="L2125" s="68"/>
      <c r="M2125" s="68"/>
      <c r="N2125" s="348"/>
      <c r="O2125" s="348"/>
      <c r="P2125" s="214">
        <v>0</v>
      </c>
      <c r="Q2125" s="214">
        <v>185.5</v>
      </c>
      <c r="R2125" s="68" t="s">
        <v>1479</v>
      </c>
      <c r="S2125" s="349"/>
      <c r="T2125" s="272"/>
    </row>
    <row r="2126" spans="1:20" ht="38.25">
      <c r="A2126" s="191" t="s">
        <v>550</v>
      </c>
      <c r="B2126" s="68"/>
      <c r="C2126" s="212" t="s">
        <v>589</v>
      </c>
      <c r="D2126" s="213">
        <v>45799</v>
      </c>
      <c r="E2126" s="191" t="s">
        <v>4859</v>
      </c>
      <c r="F2126" s="191" t="s">
        <v>3</v>
      </c>
      <c r="G2126" s="191">
        <v>2288586</v>
      </c>
      <c r="H2126" s="68"/>
      <c r="I2126" s="197" t="s">
        <v>6060</v>
      </c>
      <c r="J2126" s="68"/>
      <c r="K2126" s="68"/>
      <c r="L2126" s="68"/>
      <c r="M2126" s="68"/>
      <c r="N2126" s="348"/>
      <c r="O2126" s="348"/>
      <c r="P2126" s="214">
        <v>0</v>
      </c>
      <c r="Q2126" s="214">
        <v>468</v>
      </c>
      <c r="R2126" s="68" t="s">
        <v>1479</v>
      </c>
      <c r="S2126" s="349"/>
      <c r="T2126" s="272"/>
    </row>
    <row r="2127" spans="1:20" ht="76.5">
      <c r="A2127" s="191">
        <v>374</v>
      </c>
      <c r="B2127" s="68"/>
      <c r="C2127" s="212" t="s">
        <v>606</v>
      </c>
      <c r="D2127" s="213">
        <v>45799</v>
      </c>
      <c r="E2127" s="191" t="s">
        <v>4860</v>
      </c>
      <c r="F2127" s="191" t="s">
        <v>3</v>
      </c>
      <c r="G2127" s="191">
        <v>2288574</v>
      </c>
      <c r="H2127" s="68"/>
      <c r="I2127" s="197" t="s">
        <v>6061</v>
      </c>
      <c r="J2127" s="68"/>
      <c r="K2127" s="68"/>
      <c r="L2127" s="68"/>
      <c r="M2127" s="68"/>
      <c r="N2127" s="348"/>
      <c r="O2127" s="348"/>
      <c r="P2127" s="214">
        <v>0</v>
      </c>
      <c r="Q2127" s="214">
        <v>185.5</v>
      </c>
      <c r="R2127" s="68" t="s">
        <v>1479</v>
      </c>
      <c r="S2127" s="349"/>
      <c r="T2127" s="272"/>
    </row>
    <row r="2128" spans="1:20" ht="76.5">
      <c r="A2128" s="191">
        <v>374</v>
      </c>
      <c r="B2128" s="68"/>
      <c r="C2128" s="212" t="s">
        <v>606</v>
      </c>
      <c r="D2128" s="213">
        <v>45799</v>
      </c>
      <c r="E2128" s="191" t="s">
        <v>4861</v>
      </c>
      <c r="F2128" s="191" t="s">
        <v>3</v>
      </c>
      <c r="G2128" s="191">
        <v>2288576</v>
      </c>
      <c r="H2128" s="68"/>
      <c r="I2128" s="197" t="s">
        <v>6062</v>
      </c>
      <c r="J2128" s="68"/>
      <c r="K2128" s="68"/>
      <c r="L2128" s="68"/>
      <c r="M2128" s="68"/>
      <c r="N2128" s="348"/>
      <c r="O2128" s="348"/>
      <c r="P2128" s="214">
        <v>0</v>
      </c>
      <c r="Q2128" s="214">
        <v>185.5</v>
      </c>
      <c r="R2128" s="68" t="s">
        <v>1479</v>
      </c>
      <c r="S2128" s="349"/>
      <c r="T2128" s="272"/>
    </row>
    <row r="2129" spans="1:20" ht="51">
      <c r="A2129" s="191" t="s">
        <v>550</v>
      </c>
      <c r="B2129" s="68"/>
      <c r="C2129" s="212" t="s">
        <v>589</v>
      </c>
      <c r="D2129" s="213">
        <v>45799</v>
      </c>
      <c r="E2129" s="191" t="s">
        <v>4862</v>
      </c>
      <c r="F2129" s="191" t="s">
        <v>3</v>
      </c>
      <c r="G2129" s="191">
        <v>2288580</v>
      </c>
      <c r="H2129" s="68"/>
      <c r="I2129" s="197" t="s">
        <v>6063</v>
      </c>
      <c r="J2129" s="68"/>
      <c r="K2129" s="68"/>
      <c r="L2129" s="68"/>
      <c r="M2129" s="68"/>
      <c r="N2129" s="348"/>
      <c r="O2129" s="348"/>
      <c r="P2129" s="214">
        <v>0</v>
      </c>
      <c r="Q2129" s="214">
        <v>369</v>
      </c>
      <c r="R2129" s="68" t="s">
        <v>1479</v>
      </c>
      <c r="S2129" s="349"/>
      <c r="T2129" s="272"/>
    </row>
    <row r="2130" spans="1:20" ht="38.25">
      <c r="A2130" s="191" t="s">
        <v>550</v>
      </c>
      <c r="B2130" s="68"/>
      <c r="C2130" s="212" t="s">
        <v>589</v>
      </c>
      <c r="D2130" s="213">
        <v>45799</v>
      </c>
      <c r="E2130" s="191" t="s">
        <v>4863</v>
      </c>
      <c r="F2130" s="191" t="s">
        <v>3</v>
      </c>
      <c r="G2130" s="191">
        <v>2288589</v>
      </c>
      <c r="H2130" s="68"/>
      <c r="I2130" s="197" t="s">
        <v>6064</v>
      </c>
      <c r="J2130" s="68"/>
      <c r="K2130" s="68"/>
      <c r="L2130" s="68"/>
      <c r="M2130" s="68"/>
      <c r="N2130" s="348"/>
      <c r="O2130" s="348"/>
      <c r="P2130" s="214">
        <v>0</v>
      </c>
      <c r="Q2130" s="214">
        <v>468</v>
      </c>
      <c r="R2130" s="68" t="s">
        <v>1479</v>
      </c>
      <c r="S2130" s="349"/>
      <c r="T2130" s="272"/>
    </row>
    <row r="2131" spans="1:20" ht="38.25">
      <c r="A2131" s="191">
        <v>572</v>
      </c>
      <c r="B2131" s="68"/>
      <c r="C2131" s="212" t="s">
        <v>166</v>
      </c>
      <c r="D2131" s="213">
        <v>45799</v>
      </c>
      <c r="E2131" s="191" t="s">
        <v>4864</v>
      </c>
      <c r="F2131" s="191" t="s">
        <v>3</v>
      </c>
      <c r="G2131" s="191">
        <v>2288591</v>
      </c>
      <c r="H2131" s="68"/>
      <c r="I2131" s="197" t="s">
        <v>6065</v>
      </c>
      <c r="J2131" s="68"/>
      <c r="K2131" s="68"/>
      <c r="L2131" s="68"/>
      <c r="M2131" s="68"/>
      <c r="N2131" s="348"/>
      <c r="O2131" s="348"/>
      <c r="P2131" s="214">
        <v>0</v>
      </c>
      <c r="Q2131" s="214">
        <v>303.05</v>
      </c>
      <c r="R2131" s="68" t="s">
        <v>1479</v>
      </c>
      <c r="S2131" s="349"/>
      <c r="T2131" s="272"/>
    </row>
    <row r="2132" spans="1:20" ht="38.25">
      <c r="A2132" s="191">
        <v>572</v>
      </c>
      <c r="B2132" s="68"/>
      <c r="C2132" s="212" t="s">
        <v>166</v>
      </c>
      <c r="D2132" s="213">
        <v>45799</v>
      </c>
      <c r="E2132" s="191" t="s">
        <v>4865</v>
      </c>
      <c r="F2132" s="191" t="s">
        <v>3</v>
      </c>
      <c r="G2132" s="191">
        <v>2288608</v>
      </c>
      <c r="H2132" s="68"/>
      <c r="I2132" s="197" t="s">
        <v>6066</v>
      </c>
      <c r="J2132" s="68"/>
      <c r="K2132" s="68"/>
      <c r="L2132" s="68"/>
      <c r="M2132" s="68"/>
      <c r="N2132" s="348"/>
      <c r="O2132" s="348"/>
      <c r="P2132" s="214">
        <v>0</v>
      </c>
      <c r="Q2132" s="214">
        <v>159.5</v>
      </c>
      <c r="R2132" s="68" t="s">
        <v>1479</v>
      </c>
      <c r="S2132" s="349"/>
      <c r="T2132" s="272"/>
    </row>
    <row r="2133" spans="1:20" ht="51">
      <c r="A2133" s="191">
        <v>522</v>
      </c>
      <c r="B2133" s="68"/>
      <c r="C2133" s="212" t="s">
        <v>163</v>
      </c>
      <c r="D2133" s="213">
        <v>45799</v>
      </c>
      <c r="E2133" s="191" t="s">
        <v>4866</v>
      </c>
      <c r="F2133" s="191" t="s">
        <v>3</v>
      </c>
      <c r="G2133" s="191">
        <v>2288654</v>
      </c>
      <c r="H2133" s="68"/>
      <c r="I2133" s="197" t="s">
        <v>6067</v>
      </c>
      <c r="J2133" s="68"/>
      <c r="K2133" s="68"/>
      <c r="L2133" s="68"/>
      <c r="M2133" s="68"/>
      <c r="N2133" s="348"/>
      <c r="O2133" s="348"/>
      <c r="P2133" s="214">
        <v>0</v>
      </c>
      <c r="Q2133" s="214">
        <v>250</v>
      </c>
      <c r="R2133" s="68" t="s">
        <v>1479</v>
      </c>
      <c r="S2133" s="349"/>
      <c r="T2133" s="272"/>
    </row>
    <row r="2134" spans="1:20" ht="51">
      <c r="A2134" s="191">
        <v>522</v>
      </c>
      <c r="B2134" s="68"/>
      <c r="C2134" s="212" t="s">
        <v>163</v>
      </c>
      <c r="D2134" s="213">
        <v>45799</v>
      </c>
      <c r="E2134" s="191" t="s">
        <v>4867</v>
      </c>
      <c r="F2134" s="191" t="s">
        <v>3</v>
      </c>
      <c r="G2134" s="191">
        <v>2288651</v>
      </c>
      <c r="H2134" s="68"/>
      <c r="I2134" s="197" t="s">
        <v>6068</v>
      </c>
      <c r="J2134" s="68"/>
      <c r="K2134" s="68"/>
      <c r="L2134" s="68"/>
      <c r="M2134" s="68"/>
      <c r="N2134" s="348"/>
      <c r="O2134" s="348"/>
      <c r="P2134" s="214">
        <v>0</v>
      </c>
      <c r="Q2134" s="214">
        <v>7100</v>
      </c>
      <c r="R2134" s="68" t="s">
        <v>1479</v>
      </c>
      <c r="S2134" s="349"/>
      <c r="T2134" s="272"/>
    </row>
    <row r="2135" spans="1:20" ht="51">
      <c r="A2135" s="191">
        <v>522</v>
      </c>
      <c r="B2135" s="68"/>
      <c r="C2135" s="212" t="s">
        <v>163</v>
      </c>
      <c r="D2135" s="213">
        <v>45799</v>
      </c>
      <c r="E2135" s="191" t="s">
        <v>4868</v>
      </c>
      <c r="F2135" s="191" t="s">
        <v>3</v>
      </c>
      <c r="G2135" s="191">
        <v>2288652</v>
      </c>
      <c r="H2135" s="68"/>
      <c r="I2135" s="197" t="s">
        <v>6069</v>
      </c>
      <c r="J2135" s="68"/>
      <c r="K2135" s="68"/>
      <c r="L2135" s="68"/>
      <c r="M2135" s="68"/>
      <c r="N2135" s="348"/>
      <c r="O2135" s="348"/>
      <c r="P2135" s="214">
        <v>0</v>
      </c>
      <c r="Q2135" s="214">
        <v>115</v>
      </c>
      <c r="R2135" s="68" t="s">
        <v>1479</v>
      </c>
      <c r="S2135" s="349"/>
      <c r="T2135" s="272"/>
    </row>
    <row r="2136" spans="1:20" ht="51">
      <c r="A2136" s="191">
        <v>522</v>
      </c>
      <c r="B2136" s="68"/>
      <c r="C2136" s="212" t="s">
        <v>163</v>
      </c>
      <c r="D2136" s="213">
        <v>45799</v>
      </c>
      <c r="E2136" s="191" t="s">
        <v>4869</v>
      </c>
      <c r="F2136" s="191" t="s">
        <v>3</v>
      </c>
      <c r="G2136" s="191">
        <v>2288655</v>
      </c>
      <c r="H2136" s="68"/>
      <c r="I2136" s="197" t="s">
        <v>6070</v>
      </c>
      <c r="J2136" s="68"/>
      <c r="K2136" s="68"/>
      <c r="L2136" s="68"/>
      <c r="M2136" s="68"/>
      <c r="N2136" s="348"/>
      <c r="O2136" s="348"/>
      <c r="P2136" s="214">
        <v>0</v>
      </c>
      <c r="Q2136" s="214">
        <v>270</v>
      </c>
      <c r="R2136" s="68" t="s">
        <v>1479</v>
      </c>
      <c r="S2136" s="349"/>
      <c r="T2136" s="272"/>
    </row>
    <row r="2137" spans="1:20" ht="51">
      <c r="A2137" s="191">
        <v>522</v>
      </c>
      <c r="B2137" s="68"/>
      <c r="C2137" s="212" t="s">
        <v>163</v>
      </c>
      <c r="D2137" s="213">
        <v>45799</v>
      </c>
      <c r="E2137" s="191" t="s">
        <v>4870</v>
      </c>
      <c r="F2137" s="191" t="s">
        <v>3</v>
      </c>
      <c r="G2137" s="191">
        <v>2288657</v>
      </c>
      <c r="H2137" s="68"/>
      <c r="I2137" s="197" t="s">
        <v>6071</v>
      </c>
      <c r="J2137" s="68"/>
      <c r="K2137" s="68"/>
      <c r="L2137" s="68"/>
      <c r="M2137" s="68"/>
      <c r="N2137" s="348"/>
      <c r="O2137" s="348"/>
      <c r="P2137" s="214">
        <v>0</v>
      </c>
      <c r="Q2137" s="214">
        <v>230</v>
      </c>
      <c r="R2137" s="68" t="s">
        <v>1479</v>
      </c>
      <c r="S2137" s="349"/>
      <c r="T2137" s="272"/>
    </row>
    <row r="2138" spans="1:20" ht="51">
      <c r="A2138" s="191">
        <v>522</v>
      </c>
      <c r="B2138" s="68"/>
      <c r="C2138" s="212" t="s">
        <v>163</v>
      </c>
      <c r="D2138" s="213">
        <v>45799</v>
      </c>
      <c r="E2138" s="191" t="s">
        <v>4871</v>
      </c>
      <c r="F2138" s="191" t="s">
        <v>3</v>
      </c>
      <c r="G2138" s="191">
        <v>2288658</v>
      </c>
      <c r="H2138" s="68"/>
      <c r="I2138" s="197" t="s">
        <v>6072</v>
      </c>
      <c r="J2138" s="68"/>
      <c r="K2138" s="68"/>
      <c r="L2138" s="68"/>
      <c r="M2138" s="68"/>
      <c r="N2138" s="348"/>
      <c r="O2138" s="348"/>
      <c r="P2138" s="214">
        <v>0</v>
      </c>
      <c r="Q2138" s="214">
        <v>230</v>
      </c>
      <c r="R2138" s="68" t="s">
        <v>1479</v>
      </c>
      <c r="S2138" s="349"/>
      <c r="T2138" s="272"/>
    </row>
    <row r="2139" spans="1:20" ht="51">
      <c r="A2139" s="191">
        <v>522</v>
      </c>
      <c r="B2139" s="68"/>
      <c r="C2139" s="212" t="s">
        <v>163</v>
      </c>
      <c r="D2139" s="213">
        <v>45799</v>
      </c>
      <c r="E2139" s="191" t="s">
        <v>4872</v>
      </c>
      <c r="F2139" s="191" t="s">
        <v>3</v>
      </c>
      <c r="G2139" s="191">
        <v>2288659</v>
      </c>
      <c r="H2139" s="68"/>
      <c r="I2139" s="197" t="s">
        <v>6073</v>
      </c>
      <c r="J2139" s="68"/>
      <c r="K2139" s="68"/>
      <c r="L2139" s="68"/>
      <c r="M2139" s="68"/>
      <c r="N2139" s="348"/>
      <c r="O2139" s="348"/>
      <c r="P2139" s="214">
        <v>0</v>
      </c>
      <c r="Q2139" s="214">
        <v>230</v>
      </c>
      <c r="R2139" s="68" t="s">
        <v>1479</v>
      </c>
      <c r="S2139" s="349"/>
      <c r="T2139" s="272"/>
    </row>
    <row r="2140" spans="1:20" ht="51">
      <c r="A2140" s="191">
        <v>522</v>
      </c>
      <c r="B2140" s="68"/>
      <c r="C2140" s="212" t="s">
        <v>163</v>
      </c>
      <c r="D2140" s="213">
        <v>45799</v>
      </c>
      <c r="E2140" s="191" t="s">
        <v>4873</v>
      </c>
      <c r="F2140" s="191" t="s">
        <v>3</v>
      </c>
      <c r="G2140" s="191">
        <v>2288661</v>
      </c>
      <c r="H2140" s="68"/>
      <c r="I2140" s="197" t="s">
        <v>6074</v>
      </c>
      <c r="J2140" s="68"/>
      <c r="K2140" s="68"/>
      <c r="L2140" s="68"/>
      <c r="M2140" s="68"/>
      <c r="N2140" s="348"/>
      <c r="O2140" s="348"/>
      <c r="P2140" s="214">
        <v>0</v>
      </c>
      <c r="Q2140" s="214">
        <v>230</v>
      </c>
      <c r="R2140" s="68" t="s">
        <v>1479</v>
      </c>
      <c r="S2140" s="349"/>
      <c r="T2140" s="272"/>
    </row>
    <row r="2141" spans="1:20" ht="51">
      <c r="A2141" s="191">
        <v>522</v>
      </c>
      <c r="B2141" s="68"/>
      <c r="C2141" s="212" t="s">
        <v>163</v>
      </c>
      <c r="D2141" s="213">
        <v>45799</v>
      </c>
      <c r="E2141" s="191" t="s">
        <v>4874</v>
      </c>
      <c r="F2141" s="191" t="s">
        <v>3</v>
      </c>
      <c r="G2141" s="191">
        <v>2288662</v>
      </c>
      <c r="H2141" s="68"/>
      <c r="I2141" s="197" t="s">
        <v>6075</v>
      </c>
      <c r="J2141" s="68"/>
      <c r="K2141" s="68"/>
      <c r="L2141" s="68"/>
      <c r="M2141" s="68"/>
      <c r="N2141" s="348"/>
      <c r="O2141" s="348"/>
      <c r="P2141" s="214">
        <v>0</v>
      </c>
      <c r="Q2141" s="214">
        <v>230</v>
      </c>
      <c r="R2141" s="68" t="s">
        <v>1479</v>
      </c>
      <c r="S2141" s="349"/>
      <c r="T2141" s="272"/>
    </row>
    <row r="2142" spans="1:20" ht="38.25">
      <c r="A2142" s="191">
        <v>46</v>
      </c>
      <c r="B2142" s="68"/>
      <c r="C2142" s="212" t="s">
        <v>1367</v>
      </c>
      <c r="D2142" s="213">
        <v>45799</v>
      </c>
      <c r="E2142" s="191" t="s">
        <v>4875</v>
      </c>
      <c r="F2142" s="191" t="s">
        <v>3</v>
      </c>
      <c r="G2142" s="191">
        <v>2288663</v>
      </c>
      <c r="H2142" s="68"/>
      <c r="I2142" s="197" t="s">
        <v>6076</v>
      </c>
      <c r="J2142" s="68"/>
      <c r="K2142" s="68"/>
      <c r="L2142" s="68"/>
      <c r="M2142" s="68"/>
      <c r="N2142" s="348"/>
      <c r="O2142" s="348"/>
      <c r="P2142" s="214">
        <v>0</v>
      </c>
      <c r="Q2142" s="214">
        <v>920</v>
      </c>
      <c r="R2142" s="68" t="s">
        <v>1479</v>
      </c>
      <c r="S2142" s="349"/>
      <c r="T2142" s="272"/>
    </row>
    <row r="2143" spans="1:20" ht="51">
      <c r="A2143" s="191">
        <v>522</v>
      </c>
      <c r="B2143" s="68"/>
      <c r="C2143" s="212" t="s">
        <v>163</v>
      </c>
      <c r="D2143" s="213">
        <v>45799</v>
      </c>
      <c r="E2143" s="191" t="s">
        <v>4876</v>
      </c>
      <c r="F2143" s="191" t="s">
        <v>3</v>
      </c>
      <c r="G2143" s="191">
        <v>2288664</v>
      </c>
      <c r="H2143" s="68"/>
      <c r="I2143" s="197" t="s">
        <v>6077</v>
      </c>
      <c r="J2143" s="68"/>
      <c r="K2143" s="68"/>
      <c r="L2143" s="68"/>
      <c r="M2143" s="68"/>
      <c r="N2143" s="348"/>
      <c r="O2143" s="348"/>
      <c r="P2143" s="214">
        <v>0</v>
      </c>
      <c r="Q2143" s="214">
        <v>230</v>
      </c>
      <c r="R2143" s="68" t="s">
        <v>1479</v>
      </c>
      <c r="S2143" s="349"/>
      <c r="T2143" s="272"/>
    </row>
    <row r="2144" spans="1:20" ht="51">
      <c r="A2144" s="191">
        <v>522</v>
      </c>
      <c r="B2144" s="68"/>
      <c r="C2144" s="212" t="s">
        <v>163</v>
      </c>
      <c r="D2144" s="213">
        <v>45799</v>
      </c>
      <c r="E2144" s="191" t="s">
        <v>4877</v>
      </c>
      <c r="F2144" s="191" t="s">
        <v>3</v>
      </c>
      <c r="G2144" s="191">
        <v>2288665</v>
      </c>
      <c r="H2144" s="68"/>
      <c r="I2144" s="197" t="s">
        <v>6078</v>
      </c>
      <c r="J2144" s="68"/>
      <c r="K2144" s="68"/>
      <c r="L2144" s="68"/>
      <c r="M2144" s="68"/>
      <c r="N2144" s="348"/>
      <c r="O2144" s="348"/>
      <c r="P2144" s="214">
        <v>0</v>
      </c>
      <c r="Q2144" s="214">
        <v>230</v>
      </c>
      <c r="R2144" s="68" t="s">
        <v>1479</v>
      </c>
      <c r="S2144" s="349"/>
      <c r="T2144" s="272"/>
    </row>
    <row r="2145" spans="1:20" ht="51">
      <c r="A2145" s="191">
        <v>46</v>
      </c>
      <c r="B2145" s="68"/>
      <c r="C2145" s="212" t="s">
        <v>1367</v>
      </c>
      <c r="D2145" s="213">
        <v>45799</v>
      </c>
      <c r="E2145" s="191" t="s">
        <v>4878</v>
      </c>
      <c r="F2145" s="191" t="s">
        <v>3</v>
      </c>
      <c r="G2145" s="191">
        <v>2288682</v>
      </c>
      <c r="H2145" s="68"/>
      <c r="I2145" s="197" t="s">
        <v>6079</v>
      </c>
      <c r="J2145" s="68"/>
      <c r="K2145" s="68"/>
      <c r="L2145" s="68"/>
      <c r="M2145" s="68"/>
      <c r="N2145" s="348"/>
      <c r="O2145" s="348"/>
      <c r="P2145" s="214">
        <v>0</v>
      </c>
      <c r="Q2145" s="214">
        <v>3330</v>
      </c>
      <c r="R2145" s="68" t="s">
        <v>1479</v>
      </c>
      <c r="S2145" s="349"/>
      <c r="T2145" s="272"/>
    </row>
    <row r="2146" spans="1:20" ht="38.25">
      <c r="A2146" s="191">
        <v>572</v>
      </c>
      <c r="B2146" s="68"/>
      <c r="C2146" s="212" t="s">
        <v>166</v>
      </c>
      <c r="D2146" s="213">
        <v>45799</v>
      </c>
      <c r="E2146" s="191" t="s">
        <v>4879</v>
      </c>
      <c r="F2146" s="191" t="s">
        <v>3</v>
      </c>
      <c r="G2146" s="191">
        <v>2288703</v>
      </c>
      <c r="H2146" s="68"/>
      <c r="I2146" s="197" t="s">
        <v>6080</v>
      </c>
      <c r="J2146" s="68"/>
      <c r="K2146" s="68"/>
      <c r="L2146" s="68"/>
      <c r="M2146" s="68"/>
      <c r="N2146" s="348"/>
      <c r="O2146" s="348"/>
      <c r="P2146" s="214">
        <v>0</v>
      </c>
      <c r="Q2146" s="214">
        <v>398.75</v>
      </c>
      <c r="R2146" s="68" t="s">
        <v>1479</v>
      </c>
      <c r="S2146" s="349"/>
      <c r="T2146" s="272"/>
    </row>
    <row r="2147" spans="1:20" ht="38.25">
      <c r="A2147" s="191">
        <v>572</v>
      </c>
      <c r="B2147" s="68"/>
      <c r="C2147" s="212" t="s">
        <v>166</v>
      </c>
      <c r="D2147" s="213">
        <v>45799</v>
      </c>
      <c r="E2147" s="191" t="s">
        <v>4880</v>
      </c>
      <c r="F2147" s="191" t="s">
        <v>3</v>
      </c>
      <c r="G2147" s="191">
        <v>2288712</v>
      </c>
      <c r="H2147" s="68"/>
      <c r="I2147" s="197" t="s">
        <v>6081</v>
      </c>
      <c r="J2147" s="68"/>
      <c r="K2147" s="68"/>
      <c r="L2147" s="68"/>
      <c r="M2147" s="68"/>
      <c r="N2147" s="348"/>
      <c r="O2147" s="348"/>
      <c r="P2147" s="214">
        <v>0</v>
      </c>
      <c r="Q2147" s="214">
        <v>478.5</v>
      </c>
      <c r="R2147" s="68" t="s">
        <v>1479</v>
      </c>
      <c r="S2147" s="349"/>
      <c r="T2147" s="272"/>
    </row>
    <row r="2148" spans="1:20" ht="38.25">
      <c r="A2148" s="191">
        <v>572</v>
      </c>
      <c r="B2148" s="68"/>
      <c r="C2148" s="212" t="s">
        <v>166</v>
      </c>
      <c r="D2148" s="213">
        <v>45799</v>
      </c>
      <c r="E2148" s="191" t="s">
        <v>4881</v>
      </c>
      <c r="F2148" s="191" t="s">
        <v>3</v>
      </c>
      <c r="G2148" s="191">
        <v>2288713</v>
      </c>
      <c r="H2148" s="68"/>
      <c r="I2148" s="197" t="s">
        <v>6082</v>
      </c>
      <c r="J2148" s="68"/>
      <c r="K2148" s="68"/>
      <c r="L2148" s="68"/>
      <c r="M2148" s="68"/>
      <c r="N2148" s="348"/>
      <c r="O2148" s="348"/>
      <c r="P2148" s="214">
        <v>0</v>
      </c>
      <c r="Q2148" s="214">
        <v>478.5</v>
      </c>
      <c r="R2148" s="68" t="s">
        <v>1479</v>
      </c>
      <c r="S2148" s="349"/>
      <c r="T2148" s="272"/>
    </row>
    <row r="2149" spans="1:20" ht="51">
      <c r="A2149" s="191">
        <v>661</v>
      </c>
      <c r="B2149" s="68"/>
      <c r="C2149" s="212" t="s">
        <v>177</v>
      </c>
      <c r="D2149" s="213">
        <v>45799</v>
      </c>
      <c r="E2149" s="191" t="s">
        <v>4882</v>
      </c>
      <c r="F2149" s="191" t="s">
        <v>3</v>
      </c>
      <c r="G2149" s="191">
        <v>2288722</v>
      </c>
      <c r="H2149" s="68"/>
      <c r="I2149" s="197" t="s">
        <v>2310</v>
      </c>
      <c r="J2149" s="68"/>
      <c r="K2149" s="68"/>
      <c r="L2149" s="68"/>
      <c r="M2149" s="68"/>
      <c r="N2149" s="348"/>
      <c r="O2149" s="348"/>
      <c r="P2149" s="214">
        <v>0</v>
      </c>
      <c r="Q2149" s="214">
        <v>2.83</v>
      </c>
      <c r="R2149" s="68" t="s">
        <v>1479</v>
      </c>
      <c r="S2149" s="349"/>
      <c r="T2149" s="272"/>
    </row>
    <row r="2150" spans="1:20" ht="38.25">
      <c r="A2150" s="191">
        <v>572</v>
      </c>
      <c r="B2150" s="68"/>
      <c r="C2150" s="212" t="s">
        <v>166</v>
      </c>
      <c r="D2150" s="213">
        <v>45799</v>
      </c>
      <c r="E2150" s="191" t="s">
        <v>4883</v>
      </c>
      <c r="F2150" s="191" t="s">
        <v>3</v>
      </c>
      <c r="G2150" s="191">
        <v>2288726</v>
      </c>
      <c r="H2150" s="68"/>
      <c r="I2150" s="197" t="s">
        <v>6083</v>
      </c>
      <c r="J2150" s="68"/>
      <c r="K2150" s="68"/>
      <c r="L2150" s="68"/>
      <c r="M2150" s="68"/>
      <c r="N2150" s="348"/>
      <c r="O2150" s="348"/>
      <c r="P2150" s="214">
        <v>0</v>
      </c>
      <c r="Q2150" s="214">
        <v>478.5</v>
      </c>
      <c r="R2150" s="68" t="s">
        <v>1479</v>
      </c>
      <c r="S2150" s="349"/>
      <c r="T2150" s="272"/>
    </row>
    <row r="2151" spans="1:20" ht="63.75">
      <c r="A2151" s="191">
        <v>35</v>
      </c>
      <c r="B2151" s="68"/>
      <c r="C2151" s="212" t="s">
        <v>43</v>
      </c>
      <c r="D2151" s="213">
        <v>45799</v>
      </c>
      <c r="E2151" s="191" t="s">
        <v>4884</v>
      </c>
      <c r="F2151" s="191" t="s">
        <v>3</v>
      </c>
      <c r="G2151" s="191">
        <v>2288729</v>
      </c>
      <c r="H2151" s="68"/>
      <c r="I2151" s="197" t="s">
        <v>6084</v>
      </c>
      <c r="J2151" s="68"/>
      <c r="K2151" s="68"/>
      <c r="L2151" s="68"/>
      <c r="M2151" s="68"/>
      <c r="N2151" s="348"/>
      <c r="O2151" s="348"/>
      <c r="P2151" s="214">
        <v>0</v>
      </c>
      <c r="Q2151" s="214">
        <v>70</v>
      </c>
      <c r="R2151" s="68" t="s">
        <v>1479</v>
      </c>
      <c r="S2151" s="349"/>
      <c r="T2151" s="272"/>
    </row>
    <row r="2152" spans="1:20" ht="38.25">
      <c r="A2152" s="191" t="s">
        <v>550</v>
      </c>
      <c r="B2152" s="68"/>
      <c r="C2152" s="212" t="s">
        <v>589</v>
      </c>
      <c r="D2152" s="213">
        <v>45799</v>
      </c>
      <c r="E2152" s="191" t="s">
        <v>4885</v>
      </c>
      <c r="F2152" s="191" t="s">
        <v>3</v>
      </c>
      <c r="G2152" s="191">
        <v>2288736</v>
      </c>
      <c r="H2152" s="68"/>
      <c r="I2152" s="197" t="s">
        <v>6085</v>
      </c>
      <c r="J2152" s="68"/>
      <c r="K2152" s="68"/>
      <c r="L2152" s="68"/>
      <c r="M2152" s="68"/>
      <c r="N2152" s="348"/>
      <c r="O2152" s="348"/>
      <c r="P2152" s="214">
        <v>0</v>
      </c>
      <c r="Q2152" s="214">
        <v>0.03</v>
      </c>
      <c r="R2152" s="68" t="s">
        <v>2328</v>
      </c>
      <c r="S2152" s="349"/>
      <c r="T2152" s="272"/>
    </row>
    <row r="2153" spans="1:20" ht="51">
      <c r="A2153" s="191">
        <v>30</v>
      </c>
      <c r="B2153" s="68"/>
      <c r="C2153" s="212" t="s">
        <v>638</v>
      </c>
      <c r="D2153" s="213">
        <v>45799</v>
      </c>
      <c r="E2153" s="191" t="s">
        <v>4886</v>
      </c>
      <c r="F2153" s="191" t="s">
        <v>3</v>
      </c>
      <c r="G2153" s="191">
        <v>2288737</v>
      </c>
      <c r="H2153" s="68"/>
      <c r="I2153" s="197" t="s">
        <v>6086</v>
      </c>
      <c r="J2153" s="68"/>
      <c r="K2153" s="68"/>
      <c r="L2153" s="68"/>
      <c r="M2153" s="68"/>
      <c r="N2153" s="348"/>
      <c r="O2153" s="348"/>
      <c r="P2153" s="214">
        <v>0</v>
      </c>
      <c r="Q2153" s="214">
        <v>553</v>
      </c>
      <c r="R2153" s="68" t="s">
        <v>1479</v>
      </c>
      <c r="S2153" s="349"/>
      <c r="T2153" s="272"/>
    </row>
    <row r="2154" spans="1:20" ht="51">
      <c r="A2154" s="191">
        <v>908</v>
      </c>
      <c r="B2154" s="68"/>
      <c r="C2154" s="212" t="s">
        <v>197</v>
      </c>
      <c r="D2154" s="213">
        <v>45799</v>
      </c>
      <c r="E2154" s="191" t="s">
        <v>4887</v>
      </c>
      <c r="F2154" s="191" t="s">
        <v>3</v>
      </c>
      <c r="G2154" s="191">
        <v>2288738</v>
      </c>
      <c r="H2154" s="68"/>
      <c r="I2154" s="197" t="s">
        <v>6087</v>
      </c>
      <c r="J2154" s="68"/>
      <c r="K2154" s="68"/>
      <c r="L2154" s="68"/>
      <c r="M2154" s="68"/>
      <c r="N2154" s="348"/>
      <c r="O2154" s="348"/>
      <c r="P2154" s="214">
        <v>0</v>
      </c>
      <c r="Q2154" s="214">
        <v>5065.5</v>
      </c>
      <c r="R2154" s="68" t="s">
        <v>1479</v>
      </c>
      <c r="S2154" s="349"/>
      <c r="T2154" s="272"/>
    </row>
    <row r="2155" spans="1:20" ht="51">
      <c r="A2155" s="191">
        <v>578</v>
      </c>
      <c r="B2155" s="68"/>
      <c r="C2155" s="212" t="s">
        <v>168</v>
      </c>
      <c r="D2155" s="213">
        <v>45799</v>
      </c>
      <c r="E2155" s="191" t="s">
        <v>4888</v>
      </c>
      <c r="F2155" s="191" t="s">
        <v>3</v>
      </c>
      <c r="G2155" s="191">
        <v>2288509</v>
      </c>
      <c r="H2155" s="68"/>
      <c r="I2155" s="197" t="s">
        <v>6088</v>
      </c>
      <c r="J2155" s="68"/>
      <c r="K2155" s="68"/>
      <c r="L2155" s="68"/>
      <c r="M2155" s="68"/>
      <c r="N2155" s="348"/>
      <c r="O2155" s="348"/>
      <c r="P2155" s="214">
        <v>0</v>
      </c>
      <c r="Q2155" s="214">
        <v>7603.53</v>
      </c>
      <c r="R2155" s="68" t="s">
        <v>1479</v>
      </c>
      <c r="S2155" s="349"/>
      <c r="T2155" s="272"/>
    </row>
    <row r="2156" spans="1:20" ht="51">
      <c r="A2156" s="191">
        <v>578</v>
      </c>
      <c r="B2156" s="68"/>
      <c r="C2156" s="212" t="s">
        <v>168</v>
      </c>
      <c r="D2156" s="213">
        <v>45799</v>
      </c>
      <c r="E2156" s="191" t="s">
        <v>4889</v>
      </c>
      <c r="F2156" s="191" t="s">
        <v>3</v>
      </c>
      <c r="G2156" s="191">
        <v>2288510</v>
      </c>
      <c r="H2156" s="68"/>
      <c r="I2156" s="197" t="s">
        <v>6089</v>
      </c>
      <c r="J2156" s="68"/>
      <c r="K2156" s="68"/>
      <c r="L2156" s="68"/>
      <c r="M2156" s="68"/>
      <c r="N2156" s="348"/>
      <c r="O2156" s="348"/>
      <c r="P2156" s="214">
        <v>0</v>
      </c>
      <c r="Q2156" s="214">
        <v>36093.97</v>
      </c>
      <c r="R2156" s="68" t="s">
        <v>1479</v>
      </c>
      <c r="S2156" s="349"/>
      <c r="T2156" s="272"/>
    </row>
    <row r="2157" spans="1:20" ht="51">
      <c r="A2157" s="191">
        <v>578</v>
      </c>
      <c r="B2157" s="68"/>
      <c r="C2157" s="212" t="s">
        <v>168</v>
      </c>
      <c r="D2157" s="213">
        <v>45799</v>
      </c>
      <c r="E2157" s="191" t="s">
        <v>4890</v>
      </c>
      <c r="F2157" s="191" t="s">
        <v>3</v>
      </c>
      <c r="G2157" s="191">
        <v>2288511</v>
      </c>
      <c r="H2157" s="68"/>
      <c r="I2157" s="197" t="s">
        <v>6090</v>
      </c>
      <c r="J2157" s="68"/>
      <c r="K2157" s="68"/>
      <c r="L2157" s="68"/>
      <c r="M2157" s="68"/>
      <c r="N2157" s="348"/>
      <c r="O2157" s="348"/>
      <c r="P2157" s="214">
        <v>0</v>
      </c>
      <c r="Q2157" s="214">
        <v>24485.64</v>
      </c>
      <c r="R2157" s="68" t="s">
        <v>1479</v>
      </c>
      <c r="S2157" s="349"/>
      <c r="T2157" s="272"/>
    </row>
    <row r="2158" spans="1:20" ht="51">
      <c r="A2158" s="191">
        <v>578</v>
      </c>
      <c r="B2158" s="68"/>
      <c r="C2158" s="212" t="s">
        <v>168</v>
      </c>
      <c r="D2158" s="213">
        <v>45799</v>
      </c>
      <c r="E2158" s="191" t="s">
        <v>4891</v>
      </c>
      <c r="F2158" s="191" t="s">
        <v>3</v>
      </c>
      <c r="G2158" s="191">
        <v>2288512</v>
      </c>
      <c r="H2158" s="68"/>
      <c r="I2158" s="197" t="s">
        <v>6091</v>
      </c>
      <c r="J2158" s="68"/>
      <c r="K2158" s="68"/>
      <c r="L2158" s="68"/>
      <c r="M2158" s="68"/>
      <c r="N2158" s="348"/>
      <c r="O2158" s="348"/>
      <c r="P2158" s="214">
        <v>0</v>
      </c>
      <c r="Q2158" s="214">
        <v>68409.570000000007</v>
      </c>
      <c r="R2158" s="68" t="s">
        <v>1479</v>
      </c>
      <c r="S2158" s="349"/>
      <c r="T2158" s="272"/>
    </row>
    <row r="2159" spans="1:20" ht="51">
      <c r="A2159" s="191">
        <v>578</v>
      </c>
      <c r="B2159" s="68"/>
      <c r="C2159" s="212" t="s">
        <v>168</v>
      </c>
      <c r="D2159" s="213">
        <v>45799</v>
      </c>
      <c r="E2159" s="191" t="s">
        <v>4892</v>
      </c>
      <c r="F2159" s="191" t="s">
        <v>3</v>
      </c>
      <c r="G2159" s="191">
        <v>2288513</v>
      </c>
      <c r="H2159" s="68"/>
      <c r="I2159" s="197" t="s">
        <v>6092</v>
      </c>
      <c r="J2159" s="68"/>
      <c r="K2159" s="68"/>
      <c r="L2159" s="68"/>
      <c r="M2159" s="68"/>
      <c r="N2159" s="348"/>
      <c r="O2159" s="348"/>
      <c r="P2159" s="214">
        <v>0</v>
      </c>
      <c r="Q2159" s="214">
        <v>65629.39</v>
      </c>
      <c r="R2159" s="68" t="s">
        <v>1479</v>
      </c>
      <c r="S2159" s="349"/>
      <c r="T2159" s="272"/>
    </row>
    <row r="2160" spans="1:20" ht="51">
      <c r="A2160" s="191" t="s">
        <v>550</v>
      </c>
      <c r="B2160" s="68"/>
      <c r="C2160" s="212" t="s">
        <v>589</v>
      </c>
      <c r="D2160" s="213">
        <v>45799</v>
      </c>
      <c r="E2160" s="191" t="s">
        <v>4893</v>
      </c>
      <c r="F2160" s="191" t="s">
        <v>3</v>
      </c>
      <c r="G2160" s="191">
        <v>2288583</v>
      </c>
      <c r="H2160" s="68"/>
      <c r="I2160" s="197" t="s">
        <v>6093</v>
      </c>
      <c r="J2160" s="68"/>
      <c r="K2160" s="68"/>
      <c r="L2160" s="68"/>
      <c r="M2160" s="68"/>
      <c r="N2160" s="348"/>
      <c r="O2160" s="348"/>
      <c r="P2160" s="214">
        <v>0</v>
      </c>
      <c r="Q2160" s="214">
        <v>7820.77</v>
      </c>
      <c r="R2160" s="68" t="s">
        <v>1479</v>
      </c>
      <c r="S2160" s="349"/>
      <c r="T2160" s="272"/>
    </row>
    <row r="2161" spans="1:20" ht="38.25">
      <c r="A2161" s="191">
        <v>389</v>
      </c>
      <c r="B2161" s="68"/>
      <c r="C2161" s="212" t="s">
        <v>1401</v>
      </c>
      <c r="D2161" s="213">
        <v>45799</v>
      </c>
      <c r="E2161" s="191" t="s">
        <v>4894</v>
      </c>
      <c r="F2161" s="191" t="s">
        <v>3</v>
      </c>
      <c r="G2161" s="191">
        <v>2288594</v>
      </c>
      <c r="H2161" s="68"/>
      <c r="I2161" s="197" t="s">
        <v>6094</v>
      </c>
      <c r="J2161" s="68"/>
      <c r="K2161" s="68"/>
      <c r="L2161" s="68"/>
      <c r="M2161" s="68"/>
      <c r="N2161" s="348"/>
      <c r="O2161" s="348"/>
      <c r="P2161" s="214">
        <v>0</v>
      </c>
      <c r="Q2161" s="214">
        <v>1300.2</v>
      </c>
      <c r="R2161" s="68" t="s">
        <v>1479</v>
      </c>
      <c r="S2161" s="349"/>
      <c r="T2161" s="272"/>
    </row>
    <row r="2162" spans="1:20" ht="38.25">
      <c r="A2162" s="191">
        <v>389</v>
      </c>
      <c r="B2162" s="68"/>
      <c r="C2162" s="212" t="s">
        <v>1401</v>
      </c>
      <c r="D2162" s="213">
        <v>45799</v>
      </c>
      <c r="E2162" s="191" t="s">
        <v>4895</v>
      </c>
      <c r="F2162" s="191" t="s">
        <v>3</v>
      </c>
      <c r="G2162" s="191">
        <v>2288596</v>
      </c>
      <c r="H2162" s="68"/>
      <c r="I2162" s="197" t="s">
        <v>6095</v>
      </c>
      <c r="J2162" s="68"/>
      <c r="K2162" s="68"/>
      <c r="L2162" s="68"/>
      <c r="M2162" s="68"/>
      <c r="N2162" s="348"/>
      <c r="O2162" s="348"/>
      <c r="P2162" s="214">
        <v>0</v>
      </c>
      <c r="Q2162" s="214">
        <v>6316.33</v>
      </c>
      <c r="R2162" s="68" t="s">
        <v>1479</v>
      </c>
      <c r="S2162" s="349"/>
      <c r="T2162" s="272"/>
    </row>
    <row r="2163" spans="1:20" ht="51">
      <c r="A2163" s="191">
        <v>47</v>
      </c>
      <c r="B2163" s="68"/>
      <c r="C2163" s="212" t="s">
        <v>45</v>
      </c>
      <c r="D2163" s="213">
        <v>45799</v>
      </c>
      <c r="E2163" s="191" t="s">
        <v>4896</v>
      </c>
      <c r="F2163" s="191" t="s">
        <v>3</v>
      </c>
      <c r="G2163" s="191">
        <v>2288604</v>
      </c>
      <c r="H2163" s="68"/>
      <c r="I2163" s="197" t="s">
        <v>6096</v>
      </c>
      <c r="J2163" s="68"/>
      <c r="K2163" s="68"/>
      <c r="L2163" s="68"/>
      <c r="M2163" s="68"/>
      <c r="N2163" s="348"/>
      <c r="O2163" s="348"/>
      <c r="P2163" s="214">
        <v>0</v>
      </c>
      <c r="Q2163" s="214">
        <v>36.46</v>
      </c>
      <c r="R2163" s="68" t="s">
        <v>1479</v>
      </c>
      <c r="S2163" s="349"/>
      <c r="T2163" s="272"/>
    </row>
    <row r="2164" spans="1:20" ht="51">
      <c r="A2164" s="191">
        <v>514</v>
      </c>
      <c r="B2164" s="68"/>
      <c r="C2164" s="212" t="s">
        <v>161</v>
      </c>
      <c r="D2164" s="213">
        <v>45799</v>
      </c>
      <c r="E2164" s="191" t="s">
        <v>4897</v>
      </c>
      <c r="F2164" s="191" t="s">
        <v>3</v>
      </c>
      <c r="G2164" s="191">
        <v>2288615</v>
      </c>
      <c r="H2164" s="68"/>
      <c r="I2164" s="197" t="s">
        <v>6097</v>
      </c>
      <c r="J2164" s="68"/>
      <c r="K2164" s="68"/>
      <c r="L2164" s="68"/>
      <c r="M2164" s="68"/>
      <c r="N2164" s="348"/>
      <c r="O2164" s="348"/>
      <c r="P2164" s="214">
        <v>0</v>
      </c>
      <c r="Q2164" s="214">
        <v>74998830.019999996</v>
      </c>
      <c r="R2164" s="68" t="s">
        <v>1479</v>
      </c>
      <c r="S2164" s="349"/>
      <c r="T2164" s="272"/>
    </row>
    <row r="2165" spans="1:20" ht="51">
      <c r="A2165" s="191">
        <v>514</v>
      </c>
      <c r="B2165" s="68"/>
      <c r="C2165" s="212" t="s">
        <v>161</v>
      </c>
      <c r="D2165" s="213">
        <v>45799</v>
      </c>
      <c r="E2165" s="191" t="s">
        <v>4898</v>
      </c>
      <c r="F2165" s="191" t="s">
        <v>3</v>
      </c>
      <c r="G2165" s="191">
        <v>2288616</v>
      </c>
      <c r="H2165" s="68"/>
      <c r="I2165" s="197" t="s">
        <v>6098</v>
      </c>
      <c r="J2165" s="68"/>
      <c r="K2165" s="68"/>
      <c r="L2165" s="68"/>
      <c r="M2165" s="68"/>
      <c r="N2165" s="348"/>
      <c r="O2165" s="348"/>
      <c r="P2165" s="214">
        <v>0</v>
      </c>
      <c r="Q2165" s="214">
        <v>6778896.8899999997</v>
      </c>
      <c r="R2165" s="68" t="s">
        <v>1479</v>
      </c>
      <c r="S2165" s="349"/>
      <c r="T2165" s="272"/>
    </row>
    <row r="2166" spans="1:20" ht="51">
      <c r="A2166" s="191">
        <v>423</v>
      </c>
      <c r="B2166" s="68"/>
      <c r="C2166" s="212" t="s">
        <v>150</v>
      </c>
      <c r="D2166" s="213">
        <v>45799</v>
      </c>
      <c r="E2166" s="191" t="s">
        <v>4899</v>
      </c>
      <c r="F2166" s="191" t="s">
        <v>3</v>
      </c>
      <c r="G2166" s="191">
        <v>2288619</v>
      </c>
      <c r="H2166" s="68"/>
      <c r="I2166" s="197" t="s">
        <v>6099</v>
      </c>
      <c r="J2166" s="68"/>
      <c r="K2166" s="68"/>
      <c r="L2166" s="68"/>
      <c r="M2166" s="68"/>
      <c r="N2166" s="348"/>
      <c r="O2166" s="348"/>
      <c r="P2166" s="214">
        <v>0</v>
      </c>
      <c r="Q2166" s="214">
        <v>2784</v>
      </c>
      <c r="R2166" s="68" t="s">
        <v>1479</v>
      </c>
      <c r="S2166" s="349"/>
      <c r="T2166" s="272"/>
    </row>
    <row r="2167" spans="1:20" ht="51">
      <c r="A2167" s="191">
        <v>423</v>
      </c>
      <c r="B2167" s="68"/>
      <c r="C2167" s="212" t="s">
        <v>150</v>
      </c>
      <c r="D2167" s="213">
        <v>45799</v>
      </c>
      <c r="E2167" s="191" t="s">
        <v>4900</v>
      </c>
      <c r="F2167" s="191" t="s">
        <v>3</v>
      </c>
      <c r="G2167" s="191">
        <v>2288623</v>
      </c>
      <c r="H2167" s="68"/>
      <c r="I2167" s="197" t="s">
        <v>6100</v>
      </c>
      <c r="J2167" s="68"/>
      <c r="K2167" s="68"/>
      <c r="L2167" s="68"/>
      <c r="M2167" s="68"/>
      <c r="N2167" s="348"/>
      <c r="O2167" s="348"/>
      <c r="P2167" s="214">
        <v>0</v>
      </c>
      <c r="Q2167" s="214">
        <v>4454.3999999999996</v>
      </c>
      <c r="R2167" s="68" t="s">
        <v>1479</v>
      </c>
      <c r="S2167" s="349"/>
      <c r="T2167" s="272"/>
    </row>
    <row r="2168" spans="1:20" ht="51">
      <c r="A2168" s="191">
        <v>578</v>
      </c>
      <c r="B2168" s="68"/>
      <c r="C2168" s="212" t="s">
        <v>168</v>
      </c>
      <c r="D2168" s="213">
        <v>45799</v>
      </c>
      <c r="E2168" s="191" t="s">
        <v>4901</v>
      </c>
      <c r="F2168" s="191" t="s">
        <v>3</v>
      </c>
      <c r="G2168" s="191">
        <v>2288626</v>
      </c>
      <c r="H2168" s="68"/>
      <c r="I2168" s="197" t="s">
        <v>6101</v>
      </c>
      <c r="J2168" s="68"/>
      <c r="K2168" s="68"/>
      <c r="L2168" s="68"/>
      <c r="M2168" s="68"/>
      <c r="N2168" s="348"/>
      <c r="O2168" s="348"/>
      <c r="P2168" s="214">
        <v>0</v>
      </c>
      <c r="Q2168" s="214">
        <v>6530</v>
      </c>
      <c r="R2168" s="68" t="s">
        <v>1479</v>
      </c>
      <c r="S2168" s="349"/>
      <c r="T2168" s="272"/>
    </row>
    <row r="2169" spans="1:20" ht="51">
      <c r="A2169" s="191">
        <v>578</v>
      </c>
      <c r="B2169" s="68"/>
      <c r="C2169" s="212" t="s">
        <v>168</v>
      </c>
      <c r="D2169" s="213">
        <v>45799</v>
      </c>
      <c r="E2169" s="191" t="s">
        <v>4902</v>
      </c>
      <c r="F2169" s="191" t="s">
        <v>3</v>
      </c>
      <c r="G2169" s="191">
        <v>2288628</v>
      </c>
      <c r="H2169" s="68"/>
      <c r="I2169" s="197" t="s">
        <v>6102</v>
      </c>
      <c r="J2169" s="68"/>
      <c r="K2169" s="68"/>
      <c r="L2169" s="68"/>
      <c r="M2169" s="68"/>
      <c r="N2169" s="348"/>
      <c r="O2169" s="348"/>
      <c r="P2169" s="214">
        <v>0</v>
      </c>
      <c r="Q2169" s="214">
        <v>235.39</v>
      </c>
      <c r="R2169" s="68" t="s">
        <v>1479</v>
      </c>
      <c r="S2169" s="349"/>
      <c r="T2169" s="272"/>
    </row>
    <row r="2170" spans="1:20" ht="51">
      <c r="A2170" s="191">
        <v>578</v>
      </c>
      <c r="B2170" s="68"/>
      <c r="C2170" s="212" t="s">
        <v>168</v>
      </c>
      <c r="D2170" s="213">
        <v>45799</v>
      </c>
      <c r="E2170" s="191" t="s">
        <v>4903</v>
      </c>
      <c r="F2170" s="191" t="s">
        <v>3</v>
      </c>
      <c r="G2170" s="191">
        <v>2288630</v>
      </c>
      <c r="H2170" s="68"/>
      <c r="I2170" s="197" t="s">
        <v>6103</v>
      </c>
      <c r="J2170" s="68"/>
      <c r="K2170" s="68"/>
      <c r="L2170" s="68"/>
      <c r="M2170" s="68"/>
      <c r="N2170" s="348"/>
      <c r="O2170" s="348"/>
      <c r="P2170" s="214">
        <v>0</v>
      </c>
      <c r="Q2170" s="214">
        <v>3763.01</v>
      </c>
      <c r="R2170" s="68" t="s">
        <v>1479</v>
      </c>
      <c r="S2170" s="349"/>
      <c r="T2170" s="272"/>
    </row>
    <row r="2171" spans="1:20" ht="51">
      <c r="A2171" s="191">
        <v>572</v>
      </c>
      <c r="B2171" s="68"/>
      <c r="C2171" s="212" t="s">
        <v>166</v>
      </c>
      <c r="D2171" s="213">
        <v>45799</v>
      </c>
      <c r="E2171" s="191" t="s">
        <v>4904</v>
      </c>
      <c r="F2171" s="191" t="s">
        <v>6</v>
      </c>
      <c r="G2171" s="191">
        <v>2225503</v>
      </c>
      <c r="H2171" s="68"/>
      <c r="I2171" s="197" t="s">
        <v>6104</v>
      </c>
      <c r="J2171" s="68"/>
      <c r="K2171" s="68"/>
      <c r="L2171" s="68"/>
      <c r="M2171" s="68"/>
      <c r="N2171" s="348"/>
      <c r="O2171" s="348"/>
      <c r="P2171" s="214">
        <v>0</v>
      </c>
      <c r="Q2171" s="214">
        <v>5628891.2800000003</v>
      </c>
      <c r="R2171" s="68" t="s">
        <v>1479</v>
      </c>
      <c r="S2171" s="349"/>
      <c r="T2171" s="272"/>
    </row>
    <row r="2172" spans="1:20" ht="51">
      <c r="A2172" s="191">
        <v>132</v>
      </c>
      <c r="B2172" s="68"/>
      <c r="C2172" s="212" t="s">
        <v>59</v>
      </c>
      <c r="D2172" s="213">
        <v>45799</v>
      </c>
      <c r="E2172" s="191" t="s">
        <v>4905</v>
      </c>
      <c r="F2172" s="191" t="s">
        <v>6</v>
      </c>
      <c r="G2172" s="191">
        <v>2225570</v>
      </c>
      <c r="H2172" s="68"/>
      <c r="I2172" s="197" t="s">
        <v>6105</v>
      </c>
      <c r="J2172" s="68"/>
      <c r="K2172" s="68"/>
      <c r="L2172" s="68"/>
      <c r="M2172" s="68"/>
      <c r="N2172" s="348"/>
      <c r="O2172" s="348"/>
      <c r="P2172" s="214">
        <v>0</v>
      </c>
      <c r="Q2172" s="214">
        <v>2739784.3</v>
      </c>
      <c r="R2172" s="68" t="s">
        <v>1479</v>
      </c>
      <c r="S2172" s="349"/>
      <c r="T2172" s="272"/>
    </row>
    <row r="2173" spans="1:20" ht="51">
      <c r="A2173" s="191">
        <v>572</v>
      </c>
      <c r="B2173" s="68"/>
      <c r="C2173" s="212" t="s">
        <v>166</v>
      </c>
      <c r="D2173" s="213">
        <v>45799</v>
      </c>
      <c r="E2173" s="191" t="s">
        <v>4906</v>
      </c>
      <c r="F2173" s="191" t="s">
        <v>6</v>
      </c>
      <c r="G2173" s="191">
        <v>2225581</v>
      </c>
      <c r="H2173" s="68"/>
      <c r="I2173" s="197" t="s">
        <v>6106</v>
      </c>
      <c r="J2173" s="68"/>
      <c r="K2173" s="68"/>
      <c r="L2173" s="68"/>
      <c r="M2173" s="68"/>
      <c r="N2173" s="348"/>
      <c r="O2173" s="348"/>
      <c r="P2173" s="214">
        <v>0</v>
      </c>
      <c r="Q2173" s="214">
        <v>337219.77</v>
      </c>
      <c r="R2173" s="68" t="s">
        <v>1479</v>
      </c>
      <c r="S2173" s="349"/>
      <c r="T2173" s="272"/>
    </row>
    <row r="2174" spans="1:20" ht="89.25">
      <c r="A2174" s="191">
        <v>47</v>
      </c>
      <c r="B2174" s="68"/>
      <c r="C2174" s="212" t="s">
        <v>45</v>
      </c>
      <c r="D2174" s="213">
        <v>45799</v>
      </c>
      <c r="E2174" s="191" t="s">
        <v>4908</v>
      </c>
      <c r="F2174" s="191" t="s">
        <v>6</v>
      </c>
      <c r="G2174" s="191">
        <v>2225684</v>
      </c>
      <c r="H2174" s="68"/>
      <c r="I2174" s="197" t="s">
        <v>6108</v>
      </c>
      <c r="J2174" s="68"/>
      <c r="K2174" s="68"/>
      <c r="L2174" s="68"/>
      <c r="M2174" s="68"/>
      <c r="N2174" s="348"/>
      <c r="O2174" s="348"/>
      <c r="P2174" s="214">
        <v>0</v>
      </c>
      <c r="Q2174" s="214">
        <v>338775.56</v>
      </c>
      <c r="R2174" s="68" t="s">
        <v>1479</v>
      </c>
      <c r="S2174" s="349"/>
      <c r="T2174" s="272"/>
    </row>
    <row r="2175" spans="1:20" ht="76.5">
      <c r="A2175" s="191">
        <v>373</v>
      </c>
      <c r="B2175" s="68"/>
      <c r="C2175" s="212" t="s">
        <v>605</v>
      </c>
      <c r="D2175" s="213">
        <v>45799</v>
      </c>
      <c r="E2175" s="191" t="s">
        <v>4909</v>
      </c>
      <c r="F2175" s="191" t="s">
        <v>6</v>
      </c>
      <c r="G2175" s="191">
        <v>2225686</v>
      </c>
      <c r="H2175" s="68"/>
      <c r="I2175" s="197" t="s">
        <v>6109</v>
      </c>
      <c r="J2175" s="68"/>
      <c r="K2175" s="68"/>
      <c r="L2175" s="68"/>
      <c r="M2175" s="68"/>
      <c r="N2175" s="348"/>
      <c r="O2175" s="348"/>
      <c r="P2175" s="214">
        <v>0</v>
      </c>
      <c r="Q2175" s="214">
        <v>4246.5</v>
      </c>
      <c r="R2175" s="68" t="s">
        <v>1479</v>
      </c>
      <c r="S2175" s="349"/>
      <c r="T2175" s="272"/>
    </row>
    <row r="2176" spans="1:20" ht="76.5">
      <c r="A2176" s="191">
        <v>47</v>
      </c>
      <c r="B2176" s="68"/>
      <c r="C2176" s="212" t="s">
        <v>45</v>
      </c>
      <c r="D2176" s="213">
        <v>45799</v>
      </c>
      <c r="E2176" s="191" t="s">
        <v>4910</v>
      </c>
      <c r="F2176" s="191" t="s">
        <v>6</v>
      </c>
      <c r="G2176" s="191">
        <v>2225688</v>
      </c>
      <c r="H2176" s="68"/>
      <c r="I2176" s="197" t="s">
        <v>6110</v>
      </c>
      <c r="J2176" s="68"/>
      <c r="K2176" s="68"/>
      <c r="L2176" s="68"/>
      <c r="M2176" s="68"/>
      <c r="N2176" s="348"/>
      <c r="O2176" s="348"/>
      <c r="P2176" s="214">
        <v>0</v>
      </c>
      <c r="Q2176" s="214">
        <v>118342.83</v>
      </c>
      <c r="R2176" s="68" t="s">
        <v>1479</v>
      </c>
      <c r="S2176" s="349"/>
      <c r="T2176" s="272"/>
    </row>
    <row r="2177" spans="1:20" ht="76.5">
      <c r="A2177" s="191">
        <v>47</v>
      </c>
      <c r="B2177" s="68"/>
      <c r="C2177" s="212" t="s">
        <v>45</v>
      </c>
      <c r="D2177" s="213">
        <v>45799</v>
      </c>
      <c r="E2177" s="191" t="s">
        <v>4911</v>
      </c>
      <c r="F2177" s="191" t="s">
        <v>6</v>
      </c>
      <c r="G2177" s="191">
        <v>2225689</v>
      </c>
      <c r="H2177" s="68"/>
      <c r="I2177" s="197" t="s">
        <v>6111</v>
      </c>
      <c r="J2177" s="68"/>
      <c r="K2177" s="68"/>
      <c r="L2177" s="68"/>
      <c r="M2177" s="68"/>
      <c r="N2177" s="348"/>
      <c r="O2177" s="348"/>
      <c r="P2177" s="214">
        <v>0</v>
      </c>
      <c r="Q2177" s="214">
        <v>157894.04</v>
      </c>
      <c r="R2177" s="68" t="s">
        <v>1479</v>
      </c>
      <c r="S2177" s="349"/>
      <c r="T2177" s="272"/>
    </row>
    <row r="2178" spans="1:20" ht="76.5">
      <c r="A2178" s="191">
        <v>47</v>
      </c>
      <c r="B2178" s="68"/>
      <c r="C2178" s="212" t="s">
        <v>45</v>
      </c>
      <c r="D2178" s="213">
        <v>45799</v>
      </c>
      <c r="E2178" s="191" t="s">
        <v>4912</v>
      </c>
      <c r="F2178" s="191" t="s">
        <v>6</v>
      </c>
      <c r="G2178" s="191">
        <v>2225692</v>
      </c>
      <c r="H2178" s="68"/>
      <c r="I2178" s="197" t="s">
        <v>6112</v>
      </c>
      <c r="J2178" s="68"/>
      <c r="K2178" s="68"/>
      <c r="L2178" s="68"/>
      <c r="M2178" s="68"/>
      <c r="N2178" s="348"/>
      <c r="O2178" s="348"/>
      <c r="P2178" s="214">
        <v>0</v>
      </c>
      <c r="Q2178" s="214">
        <v>323921.61</v>
      </c>
      <c r="R2178" s="68" t="s">
        <v>1479</v>
      </c>
      <c r="S2178" s="349"/>
      <c r="T2178" s="272"/>
    </row>
    <row r="2179" spans="1:20" ht="76.5">
      <c r="A2179" s="191">
        <v>47</v>
      </c>
      <c r="B2179" s="68"/>
      <c r="C2179" s="212" t="s">
        <v>45</v>
      </c>
      <c r="D2179" s="213">
        <v>45799</v>
      </c>
      <c r="E2179" s="191" t="s">
        <v>4913</v>
      </c>
      <c r="F2179" s="191" t="s">
        <v>6</v>
      </c>
      <c r="G2179" s="191">
        <v>2225694</v>
      </c>
      <c r="H2179" s="68"/>
      <c r="I2179" s="197" t="s">
        <v>6113</v>
      </c>
      <c r="J2179" s="68"/>
      <c r="K2179" s="68"/>
      <c r="L2179" s="68"/>
      <c r="M2179" s="68"/>
      <c r="N2179" s="348"/>
      <c r="O2179" s="348"/>
      <c r="P2179" s="214">
        <v>0</v>
      </c>
      <c r="Q2179" s="214">
        <v>110391.16</v>
      </c>
      <c r="R2179" s="68" t="s">
        <v>1479</v>
      </c>
      <c r="S2179" s="349"/>
      <c r="T2179" s="272"/>
    </row>
    <row r="2180" spans="1:20" ht="63.75">
      <c r="A2180" s="191">
        <v>86</v>
      </c>
      <c r="B2180" s="68"/>
      <c r="C2180" s="212" t="s">
        <v>50</v>
      </c>
      <c r="D2180" s="213">
        <v>45799</v>
      </c>
      <c r="E2180" s="191" t="s">
        <v>4914</v>
      </c>
      <c r="F2180" s="191" t="s">
        <v>6</v>
      </c>
      <c r="G2180" s="191">
        <v>2225852</v>
      </c>
      <c r="H2180" s="68"/>
      <c r="I2180" s="197" t="s">
        <v>6114</v>
      </c>
      <c r="J2180" s="68"/>
      <c r="K2180" s="68"/>
      <c r="L2180" s="68"/>
      <c r="M2180" s="68"/>
      <c r="N2180" s="348"/>
      <c r="O2180" s="348"/>
      <c r="P2180" s="214">
        <v>0</v>
      </c>
      <c r="Q2180" s="214">
        <v>835088.64</v>
      </c>
      <c r="R2180" s="68" t="s">
        <v>1479</v>
      </c>
      <c r="S2180" s="349"/>
      <c r="T2180" s="272"/>
    </row>
    <row r="2181" spans="1:20" ht="76.5">
      <c r="A2181" s="191">
        <v>389</v>
      </c>
      <c r="B2181" s="68"/>
      <c r="C2181" s="212" t="s">
        <v>1401</v>
      </c>
      <c r="D2181" s="213">
        <v>45799</v>
      </c>
      <c r="E2181" s="191" t="s">
        <v>4915</v>
      </c>
      <c r="F2181" s="191" t="s">
        <v>10</v>
      </c>
      <c r="G2181" s="191">
        <v>1127344</v>
      </c>
      <c r="H2181" s="68"/>
      <c r="I2181" s="197" t="s">
        <v>6115</v>
      </c>
      <c r="J2181" s="68"/>
      <c r="K2181" s="68"/>
      <c r="L2181" s="68"/>
      <c r="M2181" s="68"/>
      <c r="N2181" s="348"/>
      <c r="O2181" s="348"/>
      <c r="P2181" s="214">
        <v>60</v>
      </c>
      <c r="Q2181" s="214">
        <v>0</v>
      </c>
      <c r="R2181" s="68" t="s">
        <v>1479</v>
      </c>
      <c r="S2181" s="349"/>
      <c r="T2181" s="272"/>
    </row>
    <row r="2182" spans="1:20" ht="76.5">
      <c r="A2182" s="191">
        <v>117</v>
      </c>
      <c r="B2182" s="68"/>
      <c r="C2182" s="212" t="s">
        <v>54</v>
      </c>
      <c r="D2182" s="213">
        <v>45799</v>
      </c>
      <c r="E2182" s="191" t="s">
        <v>4916</v>
      </c>
      <c r="F2182" s="191" t="s">
        <v>10</v>
      </c>
      <c r="G2182" s="191">
        <v>1127358</v>
      </c>
      <c r="H2182" s="68"/>
      <c r="I2182" s="197" t="s">
        <v>6116</v>
      </c>
      <c r="J2182" s="68"/>
      <c r="K2182" s="68"/>
      <c r="L2182" s="68"/>
      <c r="M2182" s="68"/>
      <c r="N2182" s="348"/>
      <c r="O2182" s="348"/>
      <c r="P2182" s="214">
        <v>60</v>
      </c>
      <c r="Q2182" s="214">
        <v>0</v>
      </c>
      <c r="R2182" s="68" t="s">
        <v>1479</v>
      </c>
      <c r="S2182" s="349"/>
      <c r="T2182" s="272"/>
    </row>
    <row r="2183" spans="1:20" ht="76.5">
      <c r="A2183" s="191">
        <v>117</v>
      </c>
      <c r="B2183" s="68"/>
      <c r="C2183" s="212" t="s">
        <v>54</v>
      </c>
      <c r="D2183" s="213">
        <v>45799</v>
      </c>
      <c r="E2183" s="191" t="s">
        <v>4917</v>
      </c>
      <c r="F2183" s="191" t="s">
        <v>10</v>
      </c>
      <c r="G2183" s="191">
        <v>1127374</v>
      </c>
      <c r="H2183" s="68"/>
      <c r="I2183" s="197" t="s">
        <v>6117</v>
      </c>
      <c r="J2183" s="68"/>
      <c r="K2183" s="68"/>
      <c r="L2183" s="68"/>
      <c r="M2183" s="68"/>
      <c r="N2183" s="348"/>
      <c r="O2183" s="348"/>
      <c r="P2183" s="214">
        <v>60</v>
      </c>
      <c r="Q2183" s="214">
        <v>0</v>
      </c>
      <c r="R2183" s="68" t="s">
        <v>1479</v>
      </c>
      <c r="S2183" s="349"/>
      <c r="T2183" s="272"/>
    </row>
    <row r="2184" spans="1:20" ht="89.25">
      <c r="A2184" s="191">
        <v>389</v>
      </c>
      <c r="B2184" s="68"/>
      <c r="C2184" s="212" t="s">
        <v>1401</v>
      </c>
      <c r="D2184" s="213">
        <v>45799</v>
      </c>
      <c r="E2184" s="191" t="s">
        <v>4918</v>
      </c>
      <c r="F2184" s="191" t="s">
        <v>10</v>
      </c>
      <c r="G2184" s="191">
        <v>1127375</v>
      </c>
      <c r="H2184" s="68"/>
      <c r="I2184" s="197" t="s">
        <v>6118</v>
      </c>
      <c r="J2184" s="68"/>
      <c r="K2184" s="68"/>
      <c r="L2184" s="68"/>
      <c r="M2184" s="68"/>
      <c r="N2184" s="348"/>
      <c r="O2184" s="348"/>
      <c r="P2184" s="214">
        <v>60</v>
      </c>
      <c r="Q2184" s="214">
        <v>0</v>
      </c>
      <c r="R2184" s="68" t="s">
        <v>1479</v>
      </c>
      <c r="S2184" s="349"/>
      <c r="T2184" s="272"/>
    </row>
    <row r="2185" spans="1:20" ht="89.25">
      <c r="A2185" s="191">
        <v>389</v>
      </c>
      <c r="B2185" s="68"/>
      <c r="C2185" s="212" t="s">
        <v>1401</v>
      </c>
      <c r="D2185" s="213">
        <v>45799</v>
      </c>
      <c r="E2185" s="191" t="s">
        <v>4919</v>
      </c>
      <c r="F2185" s="191" t="s">
        <v>10</v>
      </c>
      <c r="G2185" s="191">
        <v>1127417</v>
      </c>
      <c r="H2185" s="68"/>
      <c r="I2185" s="197" t="s">
        <v>6119</v>
      </c>
      <c r="J2185" s="68"/>
      <c r="K2185" s="68"/>
      <c r="L2185" s="68"/>
      <c r="M2185" s="68"/>
      <c r="N2185" s="348"/>
      <c r="O2185" s="348"/>
      <c r="P2185" s="214">
        <v>60</v>
      </c>
      <c r="Q2185" s="214">
        <v>0</v>
      </c>
      <c r="R2185" s="68" t="s">
        <v>1479</v>
      </c>
      <c r="S2185" s="349"/>
      <c r="T2185" s="272"/>
    </row>
    <row r="2186" spans="1:20" ht="76.5">
      <c r="A2186" s="191">
        <v>117</v>
      </c>
      <c r="B2186" s="68"/>
      <c r="C2186" s="212" t="s">
        <v>54</v>
      </c>
      <c r="D2186" s="213">
        <v>45799</v>
      </c>
      <c r="E2186" s="191" t="s">
        <v>4920</v>
      </c>
      <c r="F2186" s="191" t="s">
        <v>10</v>
      </c>
      <c r="G2186" s="191">
        <v>1127418</v>
      </c>
      <c r="H2186" s="68"/>
      <c r="I2186" s="197" t="s">
        <v>6120</v>
      </c>
      <c r="J2186" s="68"/>
      <c r="K2186" s="68"/>
      <c r="L2186" s="68"/>
      <c r="M2186" s="68"/>
      <c r="N2186" s="348"/>
      <c r="O2186" s="348"/>
      <c r="P2186" s="214">
        <v>60</v>
      </c>
      <c r="Q2186" s="214">
        <v>0</v>
      </c>
      <c r="R2186" s="68" t="s">
        <v>1479</v>
      </c>
      <c r="S2186" s="349"/>
      <c r="T2186" s="272"/>
    </row>
    <row r="2187" spans="1:20" ht="51">
      <c r="A2187" s="191">
        <v>46</v>
      </c>
      <c r="B2187" s="68"/>
      <c r="C2187" s="212" t="s">
        <v>1367</v>
      </c>
      <c r="D2187" s="213">
        <v>45800</v>
      </c>
      <c r="E2187" s="191" t="s">
        <v>4921</v>
      </c>
      <c r="F2187" s="191" t="s">
        <v>3</v>
      </c>
      <c r="G2187" s="191">
        <v>2288981</v>
      </c>
      <c r="H2187" s="68"/>
      <c r="I2187" s="197" t="s">
        <v>6121</v>
      </c>
      <c r="J2187" s="68"/>
      <c r="K2187" s="68"/>
      <c r="L2187" s="68"/>
      <c r="M2187" s="68"/>
      <c r="N2187" s="348"/>
      <c r="O2187" s="348"/>
      <c r="P2187" s="214">
        <v>0</v>
      </c>
      <c r="Q2187" s="214">
        <v>2500</v>
      </c>
      <c r="R2187" s="68" t="s">
        <v>1479</v>
      </c>
      <c r="S2187" s="349"/>
      <c r="T2187" s="272"/>
    </row>
    <row r="2188" spans="1:20" ht="51">
      <c r="A2188" s="191">
        <v>46</v>
      </c>
      <c r="B2188" s="68"/>
      <c r="C2188" s="212" t="s">
        <v>1367</v>
      </c>
      <c r="D2188" s="213">
        <v>45800</v>
      </c>
      <c r="E2188" s="191" t="s">
        <v>4922</v>
      </c>
      <c r="F2188" s="191" t="s">
        <v>3</v>
      </c>
      <c r="G2188" s="191">
        <v>2288984</v>
      </c>
      <c r="H2188" s="68"/>
      <c r="I2188" s="197" t="s">
        <v>6122</v>
      </c>
      <c r="J2188" s="68"/>
      <c r="K2188" s="68"/>
      <c r="L2188" s="68"/>
      <c r="M2188" s="68"/>
      <c r="N2188" s="348"/>
      <c r="O2188" s="348"/>
      <c r="P2188" s="214">
        <v>0</v>
      </c>
      <c r="Q2188" s="214">
        <v>2288</v>
      </c>
      <c r="R2188" s="68" t="s">
        <v>1479</v>
      </c>
      <c r="S2188" s="349"/>
      <c r="T2188" s="272"/>
    </row>
    <row r="2189" spans="1:20" ht="51">
      <c r="A2189" s="191">
        <v>86</v>
      </c>
      <c r="B2189" s="68"/>
      <c r="C2189" s="212" t="s">
        <v>50</v>
      </c>
      <c r="D2189" s="213">
        <v>45800</v>
      </c>
      <c r="E2189" s="191" t="s">
        <v>4923</v>
      </c>
      <c r="F2189" s="191" t="s">
        <v>3</v>
      </c>
      <c r="G2189" s="191">
        <v>2289005</v>
      </c>
      <c r="H2189" s="68"/>
      <c r="I2189" s="197" t="s">
        <v>6123</v>
      </c>
      <c r="J2189" s="68"/>
      <c r="K2189" s="68"/>
      <c r="L2189" s="68"/>
      <c r="M2189" s="68"/>
      <c r="N2189" s="348"/>
      <c r="O2189" s="348"/>
      <c r="P2189" s="214">
        <v>0</v>
      </c>
      <c r="Q2189" s="214">
        <v>42000</v>
      </c>
      <c r="R2189" s="68" t="s">
        <v>1479</v>
      </c>
      <c r="S2189" s="349"/>
      <c r="T2189" s="272"/>
    </row>
    <row r="2190" spans="1:20" ht="38.25">
      <c r="A2190" s="191">
        <v>572</v>
      </c>
      <c r="B2190" s="68"/>
      <c r="C2190" s="212" t="s">
        <v>166</v>
      </c>
      <c r="D2190" s="213">
        <v>45800</v>
      </c>
      <c r="E2190" s="191" t="s">
        <v>4924</v>
      </c>
      <c r="F2190" s="191" t="s">
        <v>3</v>
      </c>
      <c r="G2190" s="191">
        <v>2289013</v>
      </c>
      <c r="H2190" s="68"/>
      <c r="I2190" s="197" t="s">
        <v>6124</v>
      </c>
      <c r="J2190" s="68"/>
      <c r="K2190" s="68"/>
      <c r="L2190" s="68"/>
      <c r="M2190" s="68"/>
      <c r="N2190" s="348"/>
      <c r="O2190" s="348"/>
      <c r="P2190" s="214">
        <v>0</v>
      </c>
      <c r="Q2190" s="214">
        <v>478.5</v>
      </c>
      <c r="R2190" s="68" t="s">
        <v>1479</v>
      </c>
      <c r="S2190" s="349"/>
      <c r="T2190" s="272"/>
    </row>
    <row r="2191" spans="1:20" ht="51">
      <c r="A2191" s="191">
        <v>548</v>
      </c>
      <c r="B2191" s="68"/>
      <c r="C2191" s="212" t="s">
        <v>1279</v>
      </c>
      <c r="D2191" s="213">
        <v>45800</v>
      </c>
      <c r="E2191" s="191" t="s">
        <v>4925</v>
      </c>
      <c r="F2191" s="191" t="s">
        <v>3</v>
      </c>
      <c r="G2191" s="191">
        <v>2289029</v>
      </c>
      <c r="H2191" s="68"/>
      <c r="I2191" s="197" t="s">
        <v>6125</v>
      </c>
      <c r="J2191" s="68"/>
      <c r="K2191" s="68"/>
      <c r="L2191" s="68"/>
      <c r="M2191" s="68"/>
      <c r="N2191" s="348"/>
      <c r="O2191" s="348"/>
      <c r="P2191" s="214">
        <v>0</v>
      </c>
      <c r="Q2191" s="214">
        <v>96</v>
      </c>
      <c r="R2191" s="68" t="s">
        <v>1479</v>
      </c>
      <c r="S2191" s="349"/>
      <c r="T2191" s="272"/>
    </row>
    <row r="2192" spans="1:20" ht="51">
      <c r="A2192" s="191">
        <v>548</v>
      </c>
      <c r="B2192" s="68"/>
      <c r="C2192" s="212" t="s">
        <v>1279</v>
      </c>
      <c r="D2192" s="213">
        <v>45800</v>
      </c>
      <c r="E2192" s="191" t="s">
        <v>4926</v>
      </c>
      <c r="F2192" s="191" t="s">
        <v>3</v>
      </c>
      <c r="G2192" s="191">
        <v>2289030</v>
      </c>
      <c r="H2192" s="68"/>
      <c r="I2192" s="197" t="s">
        <v>6126</v>
      </c>
      <c r="J2192" s="68"/>
      <c r="K2192" s="68"/>
      <c r="L2192" s="68"/>
      <c r="M2192" s="68"/>
      <c r="N2192" s="348"/>
      <c r="O2192" s="348"/>
      <c r="P2192" s="214">
        <v>0</v>
      </c>
      <c r="Q2192" s="214">
        <v>96</v>
      </c>
      <c r="R2192" s="68" t="s">
        <v>1479</v>
      </c>
      <c r="S2192" s="349"/>
      <c r="T2192" s="272"/>
    </row>
    <row r="2193" spans="1:20" ht="38.25">
      <c r="A2193" s="191">
        <v>572</v>
      </c>
      <c r="B2193" s="68"/>
      <c r="C2193" s="212" t="s">
        <v>166</v>
      </c>
      <c r="D2193" s="213">
        <v>45800</v>
      </c>
      <c r="E2193" s="191" t="s">
        <v>4927</v>
      </c>
      <c r="F2193" s="191" t="s">
        <v>3</v>
      </c>
      <c r="G2193" s="191">
        <v>2289037</v>
      </c>
      <c r="H2193" s="68"/>
      <c r="I2193" s="197" t="s">
        <v>6127</v>
      </c>
      <c r="J2193" s="68"/>
      <c r="K2193" s="68"/>
      <c r="L2193" s="68"/>
      <c r="M2193" s="68"/>
      <c r="N2193" s="348"/>
      <c r="O2193" s="348"/>
      <c r="P2193" s="214">
        <v>0</v>
      </c>
      <c r="Q2193" s="214">
        <v>478.5</v>
      </c>
      <c r="R2193" s="68" t="s">
        <v>1479</v>
      </c>
      <c r="S2193" s="349"/>
      <c r="T2193" s="272"/>
    </row>
    <row r="2194" spans="1:20" ht="38.25">
      <c r="A2194" s="191">
        <v>46</v>
      </c>
      <c r="B2194" s="68"/>
      <c r="C2194" s="212" t="s">
        <v>1367</v>
      </c>
      <c r="D2194" s="213">
        <v>45800</v>
      </c>
      <c r="E2194" s="191" t="s">
        <v>4928</v>
      </c>
      <c r="F2194" s="191" t="s">
        <v>3</v>
      </c>
      <c r="G2194" s="191">
        <v>2289045</v>
      </c>
      <c r="H2194" s="68"/>
      <c r="I2194" s="197" t="s">
        <v>6128</v>
      </c>
      <c r="J2194" s="68"/>
      <c r="K2194" s="68"/>
      <c r="L2194" s="68"/>
      <c r="M2194" s="68"/>
      <c r="N2194" s="348"/>
      <c r="O2194" s="348"/>
      <c r="P2194" s="214">
        <v>0</v>
      </c>
      <c r="Q2194" s="214">
        <v>3500</v>
      </c>
      <c r="R2194" s="68" t="s">
        <v>1479</v>
      </c>
      <c r="S2194" s="349"/>
      <c r="T2194" s="272"/>
    </row>
    <row r="2195" spans="1:20" ht="38.25">
      <c r="A2195" s="191">
        <v>572</v>
      </c>
      <c r="B2195" s="68"/>
      <c r="C2195" s="212" t="s">
        <v>166</v>
      </c>
      <c r="D2195" s="213">
        <v>45800</v>
      </c>
      <c r="E2195" s="191" t="s">
        <v>4929</v>
      </c>
      <c r="F2195" s="191" t="s">
        <v>3</v>
      </c>
      <c r="G2195" s="191">
        <v>2289049</v>
      </c>
      <c r="H2195" s="68"/>
      <c r="I2195" s="197" t="s">
        <v>6129</v>
      </c>
      <c r="J2195" s="68"/>
      <c r="K2195" s="68"/>
      <c r="L2195" s="68"/>
      <c r="M2195" s="68"/>
      <c r="N2195" s="348"/>
      <c r="O2195" s="348"/>
      <c r="P2195" s="214">
        <v>0</v>
      </c>
      <c r="Q2195" s="214">
        <v>478.5</v>
      </c>
      <c r="R2195" s="68" t="s">
        <v>1479</v>
      </c>
      <c r="S2195" s="349"/>
      <c r="T2195" s="272"/>
    </row>
    <row r="2196" spans="1:20" ht="38.25">
      <c r="A2196" s="191">
        <v>572</v>
      </c>
      <c r="B2196" s="68"/>
      <c r="C2196" s="212" t="s">
        <v>166</v>
      </c>
      <c r="D2196" s="213">
        <v>45800</v>
      </c>
      <c r="E2196" s="191" t="s">
        <v>4930</v>
      </c>
      <c r="F2196" s="191" t="s">
        <v>3</v>
      </c>
      <c r="G2196" s="191">
        <v>2289051</v>
      </c>
      <c r="H2196" s="68"/>
      <c r="I2196" s="197" t="s">
        <v>6130</v>
      </c>
      <c r="J2196" s="68"/>
      <c r="K2196" s="68"/>
      <c r="L2196" s="68"/>
      <c r="M2196" s="68"/>
      <c r="N2196" s="348"/>
      <c r="O2196" s="348"/>
      <c r="P2196" s="214">
        <v>0</v>
      </c>
      <c r="Q2196" s="214">
        <v>478.5</v>
      </c>
      <c r="R2196" s="68" t="s">
        <v>1479</v>
      </c>
      <c r="S2196" s="349"/>
      <c r="T2196" s="272"/>
    </row>
    <row r="2197" spans="1:20" ht="38.25">
      <c r="A2197" s="191">
        <v>16</v>
      </c>
      <c r="B2197" s="68"/>
      <c r="C2197" s="212" t="s">
        <v>40</v>
      </c>
      <c r="D2197" s="213">
        <v>45800</v>
      </c>
      <c r="E2197" s="191" t="s">
        <v>4931</v>
      </c>
      <c r="F2197" s="191" t="s">
        <v>3</v>
      </c>
      <c r="G2197" s="191">
        <v>2289054</v>
      </c>
      <c r="H2197" s="68"/>
      <c r="I2197" s="197" t="s">
        <v>6131</v>
      </c>
      <c r="J2197" s="68"/>
      <c r="K2197" s="68"/>
      <c r="L2197" s="68"/>
      <c r="M2197" s="68"/>
      <c r="N2197" s="348"/>
      <c r="O2197" s="348"/>
      <c r="P2197" s="214">
        <v>0</v>
      </c>
      <c r="Q2197" s="214">
        <v>18</v>
      </c>
      <c r="R2197" s="68" t="s">
        <v>1479</v>
      </c>
      <c r="S2197" s="349"/>
      <c r="T2197" s="272"/>
    </row>
    <row r="2198" spans="1:20" ht="38.25">
      <c r="A2198" s="191">
        <v>572</v>
      </c>
      <c r="B2198" s="68"/>
      <c r="C2198" s="212" t="s">
        <v>166</v>
      </c>
      <c r="D2198" s="213">
        <v>45800</v>
      </c>
      <c r="E2198" s="191" t="s">
        <v>4932</v>
      </c>
      <c r="F2198" s="191" t="s">
        <v>3</v>
      </c>
      <c r="G2198" s="191">
        <v>2289058</v>
      </c>
      <c r="H2198" s="68"/>
      <c r="I2198" s="197" t="s">
        <v>6132</v>
      </c>
      <c r="J2198" s="68"/>
      <c r="K2198" s="68"/>
      <c r="L2198" s="68"/>
      <c r="M2198" s="68"/>
      <c r="N2198" s="348"/>
      <c r="O2198" s="348"/>
      <c r="P2198" s="214">
        <v>0</v>
      </c>
      <c r="Q2198" s="214">
        <v>175.45</v>
      </c>
      <c r="R2198" s="68" t="s">
        <v>1479</v>
      </c>
      <c r="S2198" s="349"/>
      <c r="T2198" s="272"/>
    </row>
    <row r="2199" spans="1:20" ht="51">
      <c r="A2199" s="191">
        <v>389</v>
      </c>
      <c r="B2199" s="68"/>
      <c r="C2199" s="212" t="s">
        <v>1401</v>
      </c>
      <c r="D2199" s="213">
        <v>45800</v>
      </c>
      <c r="E2199" s="191" t="s">
        <v>4933</v>
      </c>
      <c r="F2199" s="191" t="s">
        <v>3</v>
      </c>
      <c r="G2199" s="191">
        <v>2289061</v>
      </c>
      <c r="H2199" s="68"/>
      <c r="I2199" s="197" t="s">
        <v>6133</v>
      </c>
      <c r="J2199" s="68"/>
      <c r="K2199" s="68"/>
      <c r="L2199" s="68"/>
      <c r="M2199" s="68"/>
      <c r="N2199" s="348"/>
      <c r="O2199" s="348"/>
      <c r="P2199" s="214">
        <v>0</v>
      </c>
      <c r="Q2199" s="214">
        <v>1282.8</v>
      </c>
      <c r="R2199" s="68" t="s">
        <v>1479</v>
      </c>
      <c r="S2199" s="349"/>
      <c r="T2199" s="272"/>
    </row>
    <row r="2200" spans="1:20" ht="63.75">
      <c r="A2200" s="191">
        <v>16</v>
      </c>
      <c r="B2200" s="68"/>
      <c r="C2200" s="212" t="s">
        <v>40</v>
      </c>
      <c r="D2200" s="213">
        <v>45800</v>
      </c>
      <c r="E2200" s="191" t="s">
        <v>4934</v>
      </c>
      <c r="F2200" s="191" t="s">
        <v>3</v>
      </c>
      <c r="G2200" s="191">
        <v>2289064</v>
      </c>
      <c r="H2200" s="68"/>
      <c r="I2200" s="197" t="s">
        <v>5341</v>
      </c>
      <c r="J2200" s="68"/>
      <c r="K2200" s="68"/>
      <c r="L2200" s="68"/>
      <c r="M2200" s="68"/>
      <c r="N2200" s="348"/>
      <c r="O2200" s="348"/>
      <c r="P2200" s="214">
        <v>0</v>
      </c>
      <c r="Q2200" s="214">
        <v>40000</v>
      </c>
      <c r="R2200" s="68" t="s">
        <v>1479</v>
      </c>
      <c r="S2200" s="349"/>
      <c r="T2200" s="272"/>
    </row>
    <row r="2201" spans="1:20" ht="38.25">
      <c r="A2201" s="191">
        <v>670</v>
      </c>
      <c r="B2201" s="68"/>
      <c r="C2201" s="212" t="s">
        <v>178</v>
      </c>
      <c r="D2201" s="213">
        <v>45800</v>
      </c>
      <c r="E2201" s="191" t="s">
        <v>4935</v>
      </c>
      <c r="F2201" s="191" t="s">
        <v>3</v>
      </c>
      <c r="G2201" s="191">
        <v>2289086</v>
      </c>
      <c r="H2201" s="68"/>
      <c r="I2201" s="197" t="s">
        <v>6134</v>
      </c>
      <c r="J2201" s="68"/>
      <c r="K2201" s="68"/>
      <c r="L2201" s="68"/>
      <c r="M2201" s="68"/>
      <c r="N2201" s="348"/>
      <c r="O2201" s="348"/>
      <c r="P2201" s="214">
        <v>0</v>
      </c>
      <c r="Q2201" s="214">
        <v>444</v>
      </c>
      <c r="R2201" s="68" t="s">
        <v>1479</v>
      </c>
      <c r="S2201" s="349"/>
      <c r="T2201" s="272"/>
    </row>
    <row r="2202" spans="1:20" ht="38.25">
      <c r="A2202" s="191">
        <v>670</v>
      </c>
      <c r="B2202" s="68"/>
      <c r="C2202" s="212" t="s">
        <v>178</v>
      </c>
      <c r="D2202" s="213">
        <v>45800</v>
      </c>
      <c r="E2202" s="191" t="s">
        <v>4936</v>
      </c>
      <c r="F2202" s="191" t="s">
        <v>3</v>
      </c>
      <c r="G2202" s="191">
        <v>2289089</v>
      </c>
      <c r="H2202" s="68"/>
      <c r="I2202" s="197" t="s">
        <v>6135</v>
      </c>
      <c r="J2202" s="68"/>
      <c r="K2202" s="68"/>
      <c r="L2202" s="68"/>
      <c r="M2202" s="68"/>
      <c r="N2202" s="348"/>
      <c r="O2202" s="348"/>
      <c r="P2202" s="214">
        <v>0</v>
      </c>
      <c r="Q2202" s="214">
        <v>252</v>
      </c>
      <c r="R2202" s="68" t="s">
        <v>1479</v>
      </c>
      <c r="S2202" s="349"/>
      <c r="T2202" s="272"/>
    </row>
    <row r="2203" spans="1:20" ht="38.25">
      <c r="A2203" s="191">
        <v>70</v>
      </c>
      <c r="B2203" s="68"/>
      <c r="C2203" s="212" t="s">
        <v>47</v>
      </c>
      <c r="D2203" s="213">
        <v>45800</v>
      </c>
      <c r="E2203" s="191" t="s">
        <v>4937</v>
      </c>
      <c r="F2203" s="191" t="s">
        <v>3</v>
      </c>
      <c r="G2203" s="191">
        <v>2289091</v>
      </c>
      <c r="H2203" s="68"/>
      <c r="I2203" s="197" t="s">
        <v>6136</v>
      </c>
      <c r="J2203" s="68"/>
      <c r="K2203" s="68"/>
      <c r="L2203" s="68"/>
      <c r="M2203" s="68"/>
      <c r="N2203" s="348"/>
      <c r="O2203" s="348"/>
      <c r="P2203" s="214">
        <v>0</v>
      </c>
      <c r="Q2203" s="214">
        <v>3469</v>
      </c>
      <c r="R2203" s="68" t="s">
        <v>1479</v>
      </c>
      <c r="S2203" s="349"/>
      <c r="T2203" s="272"/>
    </row>
    <row r="2204" spans="1:20" ht="38.25">
      <c r="A2204" s="191">
        <v>660</v>
      </c>
      <c r="B2204" s="68"/>
      <c r="C2204" s="212" t="s">
        <v>176</v>
      </c>
      <c r="D2204" s="213">
        <v>45800</v>
      </c>
      <c r="E2204" s="191" t="s">
        <v>4938</v>
      </c>
      <c r="F2204" s="191" t="s">
        <v>3</v>
      </c>
      <c r="G2204" s="191">
        <v>2289110</v>
      </c>
      <c r="H2204" s="68"/>
      <c r="I2204" s="197" t="s">
        <v>6137</v>
      </c>
      <c r="J2204" s="68"/>
      <c r="K2204" s="68"/>
      <c r="L2204" s="68"/>
      <c r="M2204" s="68"/>
      <c r="N2204" s="348"/>
      <c r="O2204" s="348"/>
      <c r="P2204" s="214">
        <v>0</v>
      </c>
      <c r="Q2204" s="214">
        <v>3105.04</v>
      </c>
      <c r="R2204" s="68" t="s">
        <v>1479</v>
      </c>
      <c r="S2204" s="349"/>
      <c r="T2204" s="272"/>
    </row>
    <row r="2205" spans="1:20" ht="51">
      <c r="A2205" s="191">
        <v>203</v>
      </c>
      <c r="B2205" s="68"/>
      <c r="C2205" s="212" t="s">
        <v>86</v>
      </c>
      <c r="D2205" s="213">
        <v>45800</v>
      </c>
      <c r="E2205" s="191" t="s">
        <v>4939</v>
      </c>
      <c r="F2205" s="191" t="s">
        <v>3</v>
      </c>
      <c r="G2205" s="191">
        <v>2289124</v>
      </c>
      <c r="H2205" s="68"/>
      <c r="I2205" s="197" t="s">
        <v>6138</v>
      </c>
      <c r="J2205" s="68"/>
      <c r="K2205" s="68"/>
      <c r="L2205" s="68"/>
      <c r="M2205" s="68"/>
      <c r="N2205" s="348"/>
      <c r="O2205" s="348"/>
      <c r="P2205" s="214">
        <v>0</v>
      </c>
      <c r="Q2205" s="214">
        <v>15</v>
      </c>
      <c r="R2205" s="68" t="s">
        <v>1479</v>
      </c>
      <c r="S2205" s="349"/>
      <c r="T2205" s="272"/>
    </row>
    <row r="2206" spans="1:20" ht="63.75">
      <c r="A2206" s="191">
        <v>16</v>
      </c>
      <c r="B2206" s="68"/>
      <c r="C2206" s="212" t="s">
        <v>40</v>
      </c>
      <c r="D2206" s="213">
        <v>45800</v>
      </c>
      <c r="E2206" s="191" t="s">
        <v>4940</v>
      </c>
      <c r="F2206" s="191" t="s">
        <v>3</v>
      </c>
      <c r="G2206" s="191">
        <v>2289196</v>
      </c>
      <c r="H2206" s="68"/>
      <c r="I2206" s="197" t="s">
        <v>3824</v>
      </c>
      <c r="J2206" s="68"/>
      <c r="K2206" s="68"/>
      <c r="L2206" s="68"/>
      <c r="M2206" s="68"/>
      <c r="N2206" s="348"/>
      <c r="O2206" s="348"/>
      <c r="P2206" s="214">
        <v>0</v>
      </c>
      <c r="Q2206" s="214">
        <v>86</v>
      </c>
      <c r="R2206" s="68" t="s">
        <v>1479</v>
      </c>
      <c r="S2206" s="349"/>
      <c r="T2206" s="272"/>
    </row>
    <row r="2207" spans="1:20" ht="51">
      <c r="A2207" s="191">
        <v>340</v>
      </c>
      <c r="B2207" s="68"/>
      <c r="C2207" s="212" t="s">
        <v>136</v>
      </c>
      <c r="D2207" s="213">
        <v>45800</v>
      </c>
      <c r="E2207" s="191" t="s">
        <v>4941</v>
      </c>
      <c r="F2207" s="191" t="s">
        <v>3</v>
      </c>
      <c r="G2207" s="191">
        <v>2288977</v>
      </c>
      <c r="H2207" s="68"/>
      <c r="I2207" s="197" t="s">
        <v>6139</v>
      </c>
      <c r="J2207" s="68"/>
      <c r="K2207" s="68"/>
      <c r="L2207" s="68"/>
      <c r="M2207" s="68"/>
      <c r="N2207" s="348"/>
      <c r="O2207" s="348"/>
      <c r="P2207" s="214">
        <v>0</v>
      </c>
      <c r="Q2207" s="214">
        <v>566</v>
      </c>
      <c r="R2207" s="68" t="s">
        <v>1479</v>
      </c>
      <c r="S2207" s="349"/>
      <c r="T2207" s="272"/>
    </row>
    <row r="2208" spans="1:20" ht="51">
      <c r="A2208" s="191">
        <v>340</v>
      </c>
      <c r="B2208" s="68"/>
      <c r="C2208" s="212" t="s">
        <v>136</v>
      </c>
      <c r="D2208" s="213">
        <v>45800</v>
      </c>
      <c r="E2208" s="191" t="s">
        <v>4942</v>
      </c>
      <c r="F2208" s="191" t="s">
        <v>3</v>
      </c>
      <c r="G2208" s="191">
        <v>2288983</v>
      </c>
      <c r="H2208" s="68"/>
      <c r="I2208" s="197" t="s">
        <v>6140</v>
      </c>
      <c r="J2208" s="68"/>
      <c r="K2208" s="68"/>
      <c r="L2208" s="68"/>
      <c r="M2208" s="68"/>
      <c r="N2208" s="348"/>
      <c r="O2208" s="348"/>
      <c r="P2208" s="214">
        <v>0</v>
      </c>
      <c r="Q2208" s="214">
        <v>1750</v>
      </c>
      <c r="R2208" s="68" t="s">
        <v>1479</v>
      </c>
      <c r="S2208" s="349"/>
      <c r="T2208" s="272"/>
    </row>
    <row r="2209" spans="1:20" ht="51">
      <c r="A2209" s="191">
        <v>47</v>
      </c>
      <c r="B2209" s="68"/>
      <c r="C2209" s="212" t="s">
        <v>45</v>
      </c>
      <c r="D2209" s="213">
        <v>45800</v>
      </c>
      <c r="E2209" s="191" t="s">
        <v>4943</v>
      </c>
      <c r="F2209" s="191" t="s">
        <v>3</v>
      </c>
      <c r="G2209" s="191">
        <v>2288990</v>
      </c>
      <c r="H2209" s="68"/>
      <c r="I2209" s="197" t="s">
        <v>6141</v>
      </c>
      <c r="J2209" s="68"/>
      <c r="K2209" s="68"/>
      <c r="L2209" s="68"/>
      <c r="M2209" s="68"/>
      <c r="N2209" s="348"/>
      <c r="O2209" s="348"/>
      <c r="P2209" s="214">
        <v>0</v>
      </c>
      <c r="Q2209" s="214">
        <v>25.28</v>
      </c>
      <c r="R2209" s="68" t="s">
        <v>1479</v>
      </c>
      <c r="S2209" s="349"/>
      <c r="T2209" s="272"/>
    </row>
    <row r="2210" spans="1:20" ht="51">
      <c r="A2210" s="191">
        <v>47</v>
      </c>
      <c r="B2210" s="68"/>
      <c r="C2210" s="212" t="s">
        <v>45</v>
      </c>
      <c r="D2210" s="213">
        <v>45800</v>
      </c>
      <c r="E2210" s="191" t="s">
        <v>4944</v>
      </c>
      <c r="F2210" s="191" t="s">
        <v>3</v>
      </c>
      <c r="G2210" s="191">
        <v>2288994</v>
      </c>
      <c r="H2210" s="68"/>
      <c r="I2210" s="197" t="s">
        <v>6142</v>
      </c>
      <c r="J2210" s="68"/>
      <c r="K2210" s="68"/>
      <c r="L2210" s="68"/>
      <c r="M2210" s="68"/>
      <c r="N2210" s="348"/>
      <c r="O2210" s="348"/>
      <c r="P2210" s="214">
        <v>0</v>
      </c>
      <c r="Q2210" s="214">
        <v>143.16</v>
      </c>
      <c r="R2210" s="68" t="s">
        <v>1479</v>
      </c>
      <c r="S2210" s="349"/>
      <c r="T2210" s="272"/>
    </row>
    <row r="2211" spans="1:20" ht="51">
      <c r="A2211" s="191">
        <v>15</v>
      </c>
      <c r="B2211" s="68"/>
      <c r="C2211" s="212" t="s">
        <v>39</v>
      </c>
      <c r="D2211" s="213">
        <v>45800</v>
      </c>
      <c r="E2211" s="191" t="s">
        <v>4945</v>
      </c>
      <c r="F2211" s="191" t="s">
        <v>3</v>
      </c>
      <c r="G2211" s="191">
        <v>2289007</v>
      </c>
      <c r="H2211" s="68"/>
      <c r="I2211" s="197" t="s">
        <v>6143</v>
      </c>
      <c r="J2211" s="68"/>
      <c r="K2211" s="68"/>
      <c r="L2211" s="68"/>
      <c r="M2211" s="68"/>
      <c r="N2211" s="348"/>
      <c r="O2211" s="348"/>
      <c r="P2211" s="214">
        <v>0</v>
      </c>
      <c r="Q2211" s="214">
        <v>100</v>
      </c>
      <c r="R2211" s="68" t="s">
        <v>1479</v>
      </c>
      <c r="S2211" s="349"/>
      <c r="T2211" s="272"/>
    </row>
    <row r="2212" spans="1:20" ht="63.75">
      <c r="A2212" s="191">
        <v>595</v>
      </c>
      <c r="B2212" s="68"/>
      <c r="C2212" s="212" t="s">
        <v>609</v>
      </c>
      <c r="D2212" s="213">
        <v>45800</v>
      </c>
      <c r="E2212" s="191" t="s">
        <v>4946</v>
      </c>
      <c r="F2212" s="191" t="s">
        <v>3</v>
      </c>
      <c r="G2212" s="191">
        <v>2289028</v>
      </c>
      <c r="H2212" s="68"/>
      <c r="I2212" s="197" t="s">
        <v>6144</v>
      </c>
      <c r="J2212" s="68"/>
      <c r="K2212" s="68"/>
      <c r="L2212" s="68"/>
      <c r="M2212" s="68"/>
      <c r="N2212" s="348"/>
      <c r="O2212" s="348"/>
      <c r="P2212" s="214">
        <v>0</v>
      </c>
      <c r="Q2212" s="214">
        <v>2142.58</v>
      </c>
      <c r="R2212" s="68" t="s">
        <v>1479</v>
      </c>
      <c r="S2212" s="349"/>
      <c r="T2212" s="272"/>
    </row>
    <row r="2213" spans="1:20" ht="51">
      <c r="A2213" s="191">
        <v>580</v>
      </c>
      <c r="B2213" s="68"/>
      <c r="C2213" s="212" t="s">
        <v>169</v>
      </c>
      <c r="D2213" s="213">
        <v>45800</v>
      </c>
      <c r="E2213" s="191" t="s">
        <v>4947</v>
      </c>
      <c r="F2213" s="191" t="s">
        <v>3</v>
      </c>
      <c r="G2213" s="191">
        <v>2289032</v>
      </c>
      <c r="H2213" s="68"/>
      <c r="I2213" s="197" t="s">
        <v>6145</v>
      </c>
      <c r="J2213" s="68"/>
      <c r="K2213" s="68"/>
      <c r="L2213" s="68"/>
      <c r="M2213" s="68"/>
      <c r="N2213" s="348"/>
      <c r="O2213" s="348"/>
      <c r="P2213" s="214">
        <v>0</v>
      </c>
      <c r="Q2213" s="214">
        <v>693</v>
      </c>
      <c r="R2213" s="68" t="s">
        <v>1479</v>
      </c>
      <c r="S2213" s="349"/>
      <c r="T2213" s="272"/>
    </row>
    <row r="2214" spans="1:20" ht="51">
      <c r="A2214" s="191">
        <v>580</v>
      </c>
      <c r="B2214" s="68"/>
      <c r="C2214" s="212" t="s">
        <v>169</v>
      </c>
      <c r="D2214" s="213">
        <v>45800</v>
      </c>
      <c r="E2214" s="191" t="s">
        <v>4948</v>
      </c>
      <c r="F2214" s="191" t="s">
        <v>3</v>
      </c>
      <c r="G2214" s="191">
        <v>2289039</v>
      </c>
      <c r="H2214" s="68"/>
      <c r="I2214" s="197" t="s">
        <v>6146</v>
      </c>
      <c r="J2214" s="68"/>
      <c r="K2214" s="68"/>
      <c r="L2214" s="68"/>
      <c r="M2214" s="68"/>
      <c r="N2214" s="348"/>
      <c r="O2214" s="348"/>
      <c r="P2214" s="214">
        <v>0</v>
      </c>
      <c r="Q2214" s="214">
        <v>154.63</v>
      </c>
      <c r="R2214" s="68" t="s">
        <v>1479</v>
      </c>
      <c r="S2214" s="349"/>
      <c r="T2214" s="272"/>
    </row>
    <row r="2215" spans="1:20" ht="51">
      <c r="A2215" s="191">
        <v>580</v>
      </c>
      <c r="B2215" s="68"/>
      <c r="C2215" s="212" t="s">
        <v>169</v>
      </c>
      <c r="D2215" s="213">
        <v>45800</v>
      </c>
      <c r="E2215" s="191" t="s">
        <v>4949</v>
      </c>
      <c r="F2215" s="191" t="s">
        <v>3</v>
      </c>
      <c r="G2215" s="191">
        <v>2289041</v>
      </c>
      <c r="H2215" s="68"/>
      <c r="I2215" s="197" t="s">
        <v>6147</v>
      </c>
      <c r="J2215" s="68"/>
      <c r="K2215" s="68"/>
      <c r="L2215" s="68"/>
      <c r="M2215" s="68"/>
      <c r="N2215" s="348"/>
      <c r="O2215" s="348"/>
      <c r="P2215" s="214">
        <v>0</v>
      </c>
      <c r="Q2215" s="214">
        <v>1785.41</v>
      </c>
      <c r="R2215" s="68" t="s">
        <v>1479</v>
      </c>
      <c r="S2215" s="349"/>
      <c r="T2215" s="272"/>
    </row>
    <row r="2216" spans="1:20" ht="38.25">
      <c r="A2216" s="191">
        <v>578</v>
      </c>
      <c r="B2216" s="68"/>
      <c r="C2216" s="212" t="s">
        <v>168</v>
      </c>
      <c r="D2216" s="213">
        <v>45800</v>
      </c>
      <c r="E2216" s="191" t="s">
        <v>4950</v>
      </c>
      <c r="F2216" s="191" t="s">
        <v>3</v>
      </c>
      <c r="G2216" s="191">
        <v>2289044</v>
      </c>
      <c r="H2216" s="68"/>
      <c r="I2216" s="197" t="s">
        <v>6148</v>
      </c>
      <c r="J2216" s="68"/>
      <c r="K2216" s="68"/>
      <c r="L2216" s="68"/>
      <c r="M2216" s="68"/>
      <c r="N2216" s="348"/>
      <c r="O2216" s="348"/>
      <c r="P2216" s="214">
        <v>0</v>
      </c>
      <c r="Q2216" s="214">
        <v>124.2</v>
      </c>
      <c r="R2216" s="68" t="s">
        <v>1479</v>
      </c>
      <c r="S2216" s="349"/>
      <c r="T2216" s="272"/>
    </row>
    <row r="2217" spans="1:20" ht="38.25">
      <c r="A2217" s="191">
        <v>578</v>
      </c>
      <c r="B2217" s="68"/>
      <c r="C2217" s="212" t="s">
        <v>168</v>
      </c>
      <c r="D2217" s="213">
        <v>45800</v>
      </c>
      <c r="E2217" s="191" t="s">
        <v>4951</v>
      </c>
      <c r="F2217" s="191" t="s">
        <v>3</v>
      </c>
      <c r="G2217" s="191">
        <v>2289046</v>
      </c>
      <c r="H2217" s="68"/>
      <c r="I2217" s="197" t="s">
        <v>6149</v>
      </c>
      <c r="J2217" s="68"/>
      <c r="K2217" s="68"/>
      <c r="L2217" s="68"/>
      <c r="M2217" s="68"/>
      <c r="N2217" s="348"/>
      <c r="O2217" s="348"/>
      <c r="P2217" s="214">
        <v>0</v>
      </c>
      <c r="Q2217" s="214">
        <v>6000.35</v>
      </c>
      <c r="R2217" s="68" t="s">
        <v>1479</v>
      </c>
      <c r="S2217" s="349"/>
      <c r="T2217" s="272"/>
    </row>
    <row r="2218" spans="1:20" ht="51">
      <c r="A2218" s="191" t="s">
        <v>550</v>
      </c>
      <c r="B2218" s="68"/>
      <c r="C2218" s="212" t="s">
        <v>589</v>
      </c>
      <c r="D2218" s="213">
        <v>45800</v>
      </c>
      <c r="E2218" s="191" t="s">
        <v>4952</v>
      </c>
      <c r="F2218" s="191" t="s">
        <v>3</v>
      </c>
      <c r="G2218" s="191">
        <v>2289071</v>
      </c>
      <c r="H2218" s="68"/>
      <c r="I2218" s="197" t="s">
        <v>6150</v>
      </c>
      <c r="J2218" s="68"/>
      <c r="K2218" s="68"/>
      <c r="L2218" s="68"/>
      <c r="M2218" s="68"/>
      <c r="N2218" s="348"/>
      <c r="O2218" s="348"/>
      <c r="P2218" s="214">
        <v>0</v>
      </c>
      <c r="Q2218" s="214">
        <v>7580.28</v>
      </c>
      <c r="R2218" s="68" t="s">
        <v>1479</v>
      </c>
      <c r="S2218" s="349"/>
      <c r="T2218" s="272"/>
    </row>
    <row r="2219" spans="1:20" ht="38.25">
      <c r="A2219" s="191">
        <v>389</v>
      </c>
      <c r="B2219" s="68"/>
      <c r="C2219" s="212" t="s">
        <v>1401</v>
      </c>
      <c r="D2219" s="213">
        <v>45800</v>
      </c>
      <c r="E2219" s="191" t="s">
        <v>4953</v>
      </c>
      <c r="F2219" s="191" t="s">
        <v>3</v>
      </c>
      <c r="G2219" s="191">
        <v>2289072</v>
      </c>
      <c r="H2219" s="68"/>
      <c r="I2219" s="197" t="s">
        <v>6151</v>
      </c>
      <c r="J2219" s="68"/>
      <c r="K2219" s="68"/>
      <c r="L2219" s="68"/>
      <c r="M2219" s="68"/>
      <c r="N2219" s="348"/>
      <c r="O2219" s="348"/>
      <c r="P2219" s="214">
        <v>0</v>
      </c>
      <c r="Q2219" s="214">
        <v>1310.93</v>
      </c>
      <c r="R2219" s="68" t="s">
        <v>1479</v>
      </c>
      <c r="S2219" s="349"/>
      <c r="T2219" s="272"/>
    </row>
    <row r="2220" spans="1:20" ht="63.75">
      <c r="A2220" s="191" t="s">
        <v>550</v>
      </c>
      <c r="B2220" s="68"/>
      <c r="C2220" s="212" t="s">
        <v>589</v>
      </c>
      <c r="D2220" s="213">
        <v>45800</v>
      </c>
      <c r="E2220" s="191" t="s">
        <v>4954</v>
      </c>
      <c r="F2220" s="191" t="s">
        <v>3</v>
      </c>
      <c r="G2220" s="191">
        <v>2289231</v>
      </c>
      <c r="H2220" s="68"/>
      <c r="I2220" s="197" t="s">
        <v>6152</v>
      </c>
      <c r="J2220" s="68"/>
      <c r="K2220" s="68"/>
      <c r="L2220" s="68"/>
      <c r="M2220" s="68"/>
      <c r="N2220" s="348"/>
      <c r="O2220" s="348"/>
      <c r="P2220" s="214">
        <v>0</v>
      </c>
      <c r="Q2220" s="214">
        <v>180</v>
      </c>
      <c r="R2220" s="68" t="s">
        <v>1479</v>
      </c>
      <c r="S2220" s="349"/>
      <c r="T2220" s="272"/>
    </row>
    <row r="2221" spans="1:20" ht="63.75">
      <c r="A2221" s="191">
        <v>597</v>
      </c>
      <c r="B2221" s="68"/>
      <c r="C2221" s="212" t="s">
        <v>673</v>
      </c>
      <c r="D2221" s="213">
        <v>45800</v>
      </c>
      <c r="E2221" s="191" t="s">
        <v>4955</v>
      </c>
      <c r="F2221" s="191" t="s">
        <v>6</v>
      </c>
      <c r="G2221" s="191">
        <v>3146932</v>
      </c>
      <c r="H2221" s="68"/>
      <c r="I2221" s="197" t="s">
        <v>6153</v>
      </c>
      <c r="J2221" s="68"/>
      <c r="K2221" s="68"/>
      <c r="L2221" s="68"/>
      <c r="M2221" s="68"/>
      <c r="N2221" s="348"/>
      <c r="O2221" s="348"/>
      <c r="P2221" s="214">
        <v>0</v>
      </c>
      <c r="Q2221" s="214">
        <v>268143.68</v>
      </c>
      <c r="R2221" s="68" t="s">
        <v>1479</v>
      </c>
      <c r="S2221" s="349"/>
      <c r="T2221" s="272"/>
    </row>
    <row r="2222" spans="1:20" ht="63.75">
      <c r="A2222" s="191">
        <v>513</v>
      </c>
      <c r="B2222" s="68"/>
      <c r="C2222" s="212" t="s">
        <v>160</v>
      </c>
      <c r="D2222" s="213">
        <v>45800</v>
      </c>
      <c r="E2222" s="191" t="s">
        <v>4956</v>
      </c>
      <c r="F2222" s="191" t="s">
        <v>14</v>
      </c>
      <c r="G2222" s="191">
        <v>3146945</v>
      </c>
      <c r="H2222" s="68"/>
      <c r="I2222" s="197" t="s">
        <v>6154</v>
      </c>
      <c r="J2222" s="68"/>
      <c r="K2222" s="68"/>
      <c r="L2222" s="68"/>
      <c r="M2222" s="68"/>
      <c r="N2222" s="348"/>
      <c r="O2222" s="348"/>
      <c r="P2222" s="214">
        <v>60</v>
      </c>
      <c r="Q2222" s="214">
        <v>0</v>
      </c>
      <c r="R2222" s="68" t="s">
        <v>1479</v>
      </c>
      <c r="S2222" s="349"/>
      <c r="T2222" s="272"/>
    </row>
    <row r="2223" spans="1:20" ht="63.75">
      <c r="A2223" s="191">
        <v>513</v>
      </c>
      <c r="B2223" s="68"/>
      <c r="C2223" s="212" t="s">
        <v>160</v>
      </c>
      <c r="D2223" s="213">
        <v>45800</v>
      </c>
      <c r="E2223" s="191" t="s">
        <v>4957</v>
      </c>
      <c r="F2223" s="191" t="s">
        <v>14</v>
      </c>
      <c r="G2223" s="191">
        <v>3146940</v>
      </c>
      <c r="H2223" s="68"/>
      <c r="I2223" s="197" t="s">
        <v>6155</v>
      </c>
      <c r="J2223" s="68"/>
      <c r="K2223" s="68"/>
      <c r="L2223" s="68"/>
      <c r="M2223" s="68"/>
      <c r="N2223" s="348"/>
      <c r="O2223" s="348"/>
      <c r="P2223" s="214">
        <v>60</v>
      </c>
      <c r="Q2223" s="214">
        <v>0</v>
      </c>
      <c r="R2223" s="68" t="s">
        <v>1479</v>
      </c>
      <c r="S2223" s="349"/>
      <c r="T2223" s="272"/>
    </row>
    <row r="2224" spans="1:20" ht="63.75">
      <c r="A2224" s="191">
        <v>597</v>
      </c>
      <c r="B2224" s="68"/>
      <c r="C2224" s="212" t="s">
        <v>673</v>
      </c>
      <c r="D2224" s="213">
        <v>45800</v>
      </c>
      <c r="E2224" s="191" t="s">
        <v>4958</v>
      </c>
      <c r="F2224" s="191" t="s">
        <v>14</v>
      </c>
      <c r="G2224" s="191">
        <v>3146933</v>
      </c>
      <c r="H2224" s="68"/>
      <c r="I2224" s="197" t="s">
        <v>6156</v>
      </c>
      <c r="J2224" s="68"/>
      <c r="K2224" s="68"/>
      <c r="L2224" s="68"/>
      <c r="M2224" s="68"/>
      <c r="N2224" s="348"/>
      <c r="O2224" s="348"/>
      <c r="P2224" s="214">
        <v>60</v>
      </c>
      <c r="Q2224" s="214">
        <v>0</v>
      </c>
      <c r="R2224" s="68" t="s">
        <v>1479</v>
      </c>
      <c r="S2224" s="349"/>
      <c r="T2224" s="272"/>
    </row>
    <row r="2225" spans="1:20" ht="76.5">
      <c r="A2225" s="191">
        <v>86</v>
      </c>
      <c r="B2225" s="68"/>
      <c r="C2225" s="212" t="s">
        <v>50</v>
      </c>
      <c r="D2225" s="213">
        <v>45800</v>
      </c>
      <c r="E2225" s="191" t="s">
        <v>4959</v>
      </c>
      <c r="F2225" s="191" t="s">
        <v>6</v>
      </c>
      <c r="G2225" s="191">
        <v>2226232</v>
      </c>
      <c r="H2225" s="68"/>
      <c r="I2225" s="197" t="s">
        <v>6157</v>
      </c>
      <c r="J2225" s="68"/>
      <c r="K2225" s="68"/>
      <c r="L2225" s="68"/>
      <c r="M2225" s="68"/>
      <c r="N2225" s="348"/>
      <c r="O2225" s="348"/>
      <c r="P2225" s="214">
        <v>0</v>
      </c>
      <c r="Q2225" s="214">
        <v>835081.68</v>
      </c>
      <c r="R2225" s="68" t="s">
        <v>1479</v>
      </c>
      <c r="S2225" s="349"/>
      <c r="T2225" s="272"/>
    </row>
    <row r="2226" spans="1:20" ht="76.5">
      <c r="A2226" s="191">
        <v>373</v>
      </c>
      <c r="B2226" s="68"/>
      <c r="C2226" s="212" t="s">
        <v>605</v>
      </c>
      <c r="D2226" s="213">
        <v>45800</v>
      </c>
      <c r="E2226" s="191" t="s">
        <v>4960</v>
      </c>
      <c r="F2226" s="191" t="s">
        <v>6</v>
      </c>
      <c r="G2226" s="191">
        <v>2226375</v>
      </c>
      <c r="H2226" s="68"/>
      <c r="I2226" s="197" t="s">
        <v>6158</v>
      </c>
      <c r="J2226" s="68"/>
      <c r="K2226" s="68"/>
      <c r="L2226" s="68"/>
      <c r="M2226" s="68"/>
      <c r="N2226" s="348"/>
      <c r="O2226" s="348"/>
      <c r="P2226" s="214">
        <v>0</v>
      </c>
      <c r="Q2226" s="214">
        <v>12935</v>
      </c>
      <c r="R2226" s="68" t="s">
        <v>1479</v>
      </c>
      <c r="S2226" s="349"/>
      <c r="T2226" s="272"/>
    </row>
    <row r="2227" spans="1:20" ht="89.25">
      <c r="A2227" s="191">
        <v>389</v>
      </c>
      <c r="B2227" s="68"/>
      <c r="C2227" s="212" t="s">
        <v>1401</v>
      </c>
      <c r="D2227" s="213">
        <v>45800</v>
      </c>
      <c r="E2227" s="191" t="s">
        <v>4961</v>
      </c>
      <c r="F2227" s="191" t="s">
        <v>10</v>
      </c>
      <c r="G2227" s="191">
        <v>1127474</v>
      </c>
      <c r="H2227" s="68"/>
      <c r="I2227" s="197" t="s">
        <v>6159</v>
      </c>
      <c r="J2227" s="68"/>
      <c r="K2227" s="68"/>
      <c r="L2227" s="68"/>
      <c r="M2227" s="68"/>
      <c r="N2227" s="348"/>
      <c r="O2227" s="348"/>
      <c r="P2227" s="214">
        <v>60</v>
      </c>
      <c r="Q2227" s="214">
        <v>0</v>
      </c>
      <c r="R2227" s="68" t="s">
        <v>1479</v>
      </c>
      <c r="S2227" s="349"/>
      <c r="T2227" s="272"/>
    </row>
    <row r="2228" spans="1:20" ht="76.5">
      <c r="A2228" s="191">
        <v>117</v>
      </c>
      <c r="B2228" s="68"/>
      <c r="C2228" s="212" t="s">
        <v>54</v>
      </c>
      <c r="D2228" s="213">
        <v>45800</v>
      </c>
      <c r="E2228" s="191" t="s">
        <v>4962</v>
      </c>
      <c r="F2228" s="191" t="s">
        <v>10</v>
      </c>
      <c r="G2228" s="191">
        <v>1127513</v>
      </c>
      <c r="H2228" s="68"/>
      <c r="I2228" s="197" t="s">
        <v>6160</v>
      </c>
      <c r="J2228" s="68"/>
      <c r="K2228" s="68"/>
      <c r="L2228" s="68"/>
      <c r="M2228" s="68"/>
      <c r="N2228" s="348"/>
      <c r="O2228" s="348"/>
      <c r="P2228" s="214">
        <v>60</v>
      </c>
      <c r="Q2228" s="214">
        <v>0</v>
      </c>
      <c r="R2228" s="68" t="s">
        <v>1479</v>
      </c>
      <c r="S2228" s="349"/>
      <c r="T2228" s="272"/>
    </row>
    <row r="2229" spans="1:20" ht="76.5">
      <c r="A2229" s="191">
        <v>513</v>
      </c>
      <c r="B2229" s="68"/>
      <c r="C2229" s="212" t="s">
        <v>160</v>
      </c>
      <c r="D2229" s="213">
        <v>45800</v>
      </c>
      <c r="E2229" s="191" t="s">
        <v>4963</v>
      </c>
      <c r="F2229" s="191" t="s">
        <v>10</v>
      </c>
      <c r="G2229" s="191">
        <v>1127515</v>
      </c>
      <c r="H2229" s="68"/>
      <c r="I2229" s="197" t="s">
        <v>6161</v>
      </c>
      <c r="J2229" s="68"/>
      <c r="K2229" s="68"/>
      <c r="L2229" s="68"/>
      <c r="M2229" s="68"/>
      <c r="N2229" s="348"/>
      <c r="O2229" s="348"/>
      <c r="P2229" s="214">
        <v>60</v>
      </c>
      <c r="Q2229" s="214">
        <v>0</v>
      </c>
      <c r="R2229" s="68" t="s">
        <v>1479</v>
      </c>
      <c r="S2229" s="349"/>
      <c r="T2229" s="272"/>
    </row>
    <row r="2230" spans="1:20" ht="114.75">
      <c r="A2230" s="191">
        <v>47</v>
      </c>
      <c r="B2230" s="68"/>
      <c r="C2230" s="212" t="s">
        <v>45</v>
      </c>
      <c r="D2230" s="213">
        <v>45800</v>
      </c>
      <c r="E2230" s="191" t="s">
        <v>4964</v>
      </c>
      <c r="F2230" s="191" t="s">
        <v>1713</v>
      </c>
      <c r="G2230" s="191">
        <v>12023886</v>
      </c>
      <c r="H2230" s="68"/>
      <c r="I2230" s="197" t="s">
        <v>6162</v>
      </c>
      <c r="J2230" s="68"/>
      <c r="K2230" s="68"/>
      <c r="L2230" s="68"/>
      <c r="M2230" s="68"/>
      <c r="N2230" s="348"/>
      <c r="O2230" s="348"/>
      <c r="P2230" s="214">
        <v>0</v>
      </c>
      <c r="Q2230" s="214">
        <v>92209.35</v>
      </c>
      <c r="R2230" s="68" t="s">
        <v>1479</v>
      </c>
      <c r="S2230" s="349"/>
      <c r="T2230" s="272"/>
    </row>
    <row r="2231" spans="1:20" ht="76.5">
      <c r="A2231" s="191">
        <v>389</v>
      </c>
      <c r="B2231" s="68"/>
      <c r="C2231" s="212" t="s">
        <v>1401</v>
      </c>
      <c r="D2231" s="213">
        <v>45800</v>
      </c>
      <c r="E2231" s="191" t="s">
        <v>4965</v>
      </c>
      <c r="F2231" s="191" t="s">
        <v>10</v>
      </c>
      <c r="G2231" s="191">
        <v>1127526</v>
      </c>
      <c r="H2231" s="68"/>
      <c r="I2231" s="197" t="s">
        <v>6163</v>
      </c>
      <c r="J2231" s="68"/>
      <c r="K2231" s="68"/>
      <c r="L2231" s="68"/>
      <c r="M2231" s="68"/>
      <c r="N2231" s="348"/>
      <c r="O2231" s="348"/>
      <c r="P2231" s="214">
        <v>60</v>
      </c>
      <c r="Q2231" s="214">
        <v>0</v>
      </c>
      <c r="R2231" s="68" t="s">
        <v>1479</v>
      </c>
      <c r="S2231" s="349"/>
      <c r="T2231" s="272"/>
    </row>
    <row r="2232" spans="1:20" ht="63.75">
      <c r="A2232" s="191">
        <v>117</v>
      </c>
      <c r="B2232" s="68"/>
      <c r="C2232" s="212" t="s">
        <v>54</v>
      </c>
      <c r="D2232" s="213">
        <v>45800</v>
      </c>
      <c r="E2232" s="191" t="s">
        <v>4966</v>
      </c>
      <c r="F2232" s="191" t="s">
        <v>10</v>
      </c>
      <c r="G2232" s="191">
        <v>1127528</v>
      </c>
      <c r="H2232" s="68"/>
      <c r="I2232" s="197" t="s">
        <v>6164</v>
      </c>
      <c r="J2232" s="68"/>
      <c r="K2232" s="68"/>
      <c r="L2232" s="68"/>
      <c r="M2232" s="68"/>
      <c r="N2232" s="348"/>
      <c r="O2232" s="348"/>
      <c r="P2232" s="214">
        <v>60</v>
      </c>
      <c r="Q2232" s="214">
        <v>0</v>
      </c>
      <c r="R2232" s="68" t="s">
        <v>1479</v>
      </c>
      <c r="S2232" s="349"/>
      <c r="T2232" s="272"/>
    </row>
    <row r="2233" spans="1:20" ht="89.25">
      <c r="A2233" s="191">
        <v>513</v>
      </c>
      <c r="B2233" s="68"/>
      <c r="C2233" s="212" t="s">
        <v>160</v>
      </c>
      <c r="D2233" s="213">
        <v>45800</v>
      </c>
      <c r="E2233" s="191" t="s">
        <v>4967</v>
      </c>
      <c r="F2233" s="191" t="s">
        <v>635</v>
      </c>
      <c r="G2233" s="191">
        <v>12023379</v>
      </c>
      <c r="H2233" s="68"/>
      <c r="I2233" s="197" t="s">
        <v>6165</v>
      </c>
      <c r="J2233" s="68"/>
      <c r="K2233" s="68"/>
      <c r="L2233" s="68"/>
      <c r="M2233" s="68"/>
      <c r="N2233" s="348"/>
      <c r="O2233" s="348"/>
      <c r="P2233" s="214">
        <v>17893565.390000001</v>
      </c>
      <c r="Q2233" s="214">
        <v>0</v>
      </c>
      <c r="R2233" s="68" t="s">
        <v>1479</v>
      </c>
      <c r="S2233" s="349"/>
      <c r="T2233" s="272"/>
    </row>
    <row r="2234" spans="1:20" ht="76.5">
      <c r="A2234" s="191">
        <v>310</v>
      </c>
      <c r="B2234" s="68"/>
      <c r="C2234" s="212" t="s">
        <v>131</v>
      </c>
      <c r="D2234" s="213">
        <v>45800</v>
      </c>
      <c r="E2234" s="191" t="s">
        <v>4968</v>
      </c>
      <c r="F2234" s="191" t="s">
        <v>6</v>
      </c>
      <c r="G2234" s="191">
        <v>23487</v>
      </c>
      <c r="H2234" s="68"/>
      <c r="I2234" s="197" t="s">
        <v>6166</v>
      </c>
      <c r="J2234" s="68"/>
      <c r="K2234" s="68"/>
      <c r="L2234" s="68"/>
      <c r="M2234" s="68"/>
      <c r="N2234" s="348"/>
      <c r="O2234" s="348"/>
      <c r="P2234" s="214">
        <v>0</v>
      </c>
      <c r="Q2234" s="214">
        <v>24110.9</v>
      </c>
      <c r="R2234" s="68" t="s">
        <v>1479</v>
      </c>
      <c r="S2234" s="349"/>
      <c r="T2234" s="272"/>
    </row>
    <row r="2235" spans="1:20" ht="89.25">
      <c r="A2235" s="191">
        <v>310</v>
      </c>
      <c r="B2235" s="68"/>
      <c r="C2235" s="212" t="s">
        <v>131</v>
      </c>
      <c r="D2235" s="213">
        <v>45800</v>
      </c>
      <c r="E2235" s="191" t="s">
        <v>4969</v>
      </c>
      <c r="F2235" s="191" t="s">
        <v>6</v>
      </c>
      <c r="G2235" s="191">
        <v>23488</v>
      </c>
      <c r="H2235" s="68"/>
      <c r="I2235" s="197" t="s">
        <v>6167</v>
      </c>
      <c r="J2235" s="68"/>
      <c r="K2235" s="68"/>
      <c r="L2235" s="68"/>
      <c r="M2235" s="68"/>
      <c r="N2235" s="348"/>
      <c r="O2235" s="348"/>
      <c r="P2235" s="214">
        <v>0</v>
      </c>
      <c r="Q2235" s="214">
        <v>222754.8</v>
      </c>
      <c r="R2235" s="68" t="s">
        <v>1479</v>
      </c>
      <c r="S2235" s="349"/>
      <c r="T2235" s="272"/>
    </row>
    <row r="2236" spans="1:20" ht="89.25">
      <c r="A2236" s="191">
        <v>117</v>
      </c>
      <c r="B2236" s="68"/>
      <c r="C2236" s="212" t="s">
        <v>54</v>
      </c>
      <c r="D2236" s="213">
        <v>45800</v>
      </c>
      <c r="E2236" s="191" t="s">
        <v>4970</v>
      </c>
      <c r="F2236" s="191" t="s">
        <v>6</v>
      </c>
      <c r="G2236" s="191">
        <v>23489</v>
      </c>
      <c r="H2236" s="68"/>
      <c r="I2236" s="197" t="s">
        <v>6168</v>
      </c>
      <c r="J2236" s="68"/>
      <c r="K2236" s="68"/>
      <c r="L2236" s="68"/>
      <c r="M2236" s="68"/>
      <c r="N2236" s="348"/>
      <c r="O2236" s="348"/>
      <c r="P2236" s="214">
        <v>0</v>
      </c>
      <c r="Q2236" s="214">
        <v>38976</v>
      </c>
      <c r="R2236" s="68" t="s">
        <v>1479</v>
      </c>
      <c r="S2236" s="349"/>
      <c r="T2236" s="272"/>
    </row>
    <row r="2237" spans="1:20" ht="76.5">
      <c r="A2237" s="191">
        <v>310</v>
      </c>
      <c r="B2237" s="68"/>
      <c r="C2237" s="212" t="s">
        <v>131</v>
      </c>
      <c r="D2237" s="213">
        <v>45800</v>
      </c>
      <c r="E2237" s="191" t="s">
        <v>4971</v>
      </c>
      <c r="F2237" s="191" t="s">
        <v>6</v>
      </c>
      <c r="G2237" s="191">
        <v>23491</v>
      </c>
      <c r="H2237" s="68"/>
      <c r="I2237" s="197" t="s">
        <v>6169</v>
      </c>
      <c r="J2237" s="68"/>
      <c r="K2237" s="68"/>
      <c r="L2237" s="68"/>
      <c r="M2237" s="68"/>
      <c r="N2237" s="348"/>
      <c r="O2237" s="348"/>
      <c r="P2237" s="214">
        <v>0</v>
      </c>
      <c r="Q2237" s="214">
        <v>687325.33</v>
      </c>
      <c r="R2237" s="68" t="s">
        <v>1479</v>
      </c>
      <c r="S2237" s="349"/>
      <c r="T2237" s="272"/>
    </row>
    <row r="2238" spans="1:20" ht="76.5">
      <c r="A2238" s="191">
        <v>310</v>
      </c>
      <c r="B2238" s="68"/>
      <c r="C2238" s="212" t="s">
        <v>131</v>
      </c>
      <c r="D2238" s="213">
        <v>45800</v>
      </c>
      <c r="E2238" s="191" t="s">
        <v>4972</v>
      </c>
      <c r="F2238" s="191" t="s">
        <v>6</v>
      </c>
      <c r="G2238" s="191">
        <v>23492</v>
      </c>
      <c r="H2238" s="68"/>
      <c r="I2238" s="197" t="s">
        <v>6170</v>
      </c>
      <c r="J2238" s="68"/>
      <c r="K2238" s="68"/>
      <c r="L2238" s="68"/>
      <c r="M2238" s="68"/>
      <c r="N2238" s="348"/>
      <c r="O2238" s="348"/>
      <c r="P2238" s="214">
        <v>0</v>
      </c>
      <c r="Q2238" s="214">
        <v>657980.78</v>
      </c>
      <c r="R2238" s="68" t="s">
        <v>1479</v>
      </c>
      <c r="S2238" s="349"/>
      <c r="T2238" s="272"/>
    </row>
    <row r="2239" spans="1:20" ht="51">
      <c r="A2239" s="191">
        <v>16</v>
      </c>
      <c r="B2239" s="68"/>
      <c r="C2239" s="212" t="s">
        <v>40</v>
      </c>
      <c r="D2239" s="213">
        <v>45803</v>
      </c>
      <c r="E2239" s="191" t="s">
        <v>4973</v>
      </c>
      <c r="F2239" s="191" t="s">
        <v>3</v>
      </c>
      <c r="G2239" s="191">
        <v>2289473</v>
      </c>
      <c r="H2239" s="68"/>
      <c r="I2239" s="197" t="s">
        <v>6171</v>
      </c>
      <c r="J2239" s="68"/>
      <c r="K2239" s="68"/>
      <c r="L2239" s="68"/>
      <c r="M2239" s="68"/>
      <c r="N2239" s="348"/>
      <c r="O2239" s="348"/>
      <c r="P2239" s="214">
        <v>0</v>
      </c>
      <c r="Q2239" s="214">
        <v>18</v>
      </c>
      <c r="R2239" s="68" t="s">
        <v>1479</v>
      </c>
      <c r="S2239" s="349"/>
      <c r="T2239" s="272"/>
    </row>
    <row r="2240" spans="1:20" ht="51">
      <c r="A2240" s="191">
        <v>16</v>
      </c>
      <c r="B2240" s="68"/>
      <c r="C2240" s="212" t="s">
        <v>40</v>
      </c>
      <c r="D2240" s="213">
        <v>45803</v>
      </c>
      <c r="E2240" s="191" t="s">
        <v>4974</v>
      </c>
      <c r="F2240" s="191" t="s">
        <v>3</v>
      </c>
      <c r="G2240" s="191">
        <v>2289475</v>
      </c>
      <c r="H2240" s="68"/>
      <c r="I2240" s="197" t="s">
        <v>6172</v>
      </c>
      <c r="J2240" s="68"/>
      <c r="K2240" s="68"/>
      <c r="L2240" s="68"/>
      <c r="M2240" s="68"/>
      <c r="N2240" s="348"/>
      <c r="O2240" s="348"/>
      <c r="P2240" s="214">
        <v>0</v>
      </c>
      <c r="Q2240" s="214">
        <v>18</v>
      </c>
      <c r="R2240" s="68" t="s">
        <v>1479</v>
      </c>
      <c r="S2240" s="349"/>
      <c r="T2240" s="272"/>
    </row>
    <row r="2241" spans="1:20" ht="51">
      <c r="A2241" s="191">
        <v>16</v>
      </c>
      <c r="B2241" s="68"/>
      <c r="C2241" s="212" t="s">
        <v>40</v>
      </c>
      <c r="D2241" s="213">
        <v>45803</v>
      </c>
      <c r="E2241" s="191" t="s">
        <v>4975</v>
      </c>
      <c r="F2241" s="191" t="s">
        <v>3</v>
      </c>
      <c r="G2241" s="191">
        <v>2289477</v>
      </c>
      <c r="H2241" s="68"/>
      <c r="I2241" s="197" t="s">
        <v>6173</v>
      </c>
      <c r="J2241" s="68"/>
      <c r="K2241" s="68"/>
      <c r="L2241" s="68"/>
      <c r="M2241" s="68"/>
      <c r="N2241" s="348"/>
      <c r="O2241" s="348"/>
      <c r="P2241" s="214">
        <v>0</v>
      </c>
      <c r="Q2241" s="214">
        <v>18</v>
      </c>
      <c r="R2241" s="68" t="s">
        <v>1479</v>
      </c>
      <c r="S2241" s="349"/>
      <c r="T2241" s="272"/>
    </row>
    <row r="2242" spans="1:20" ht="51">
      <c r="A2242" s="191">
        <v>16</v>
      </c>
      <c r="B2242" s="68"/>
      <c r="C2242" s="212" t="s">
        <v>40</v>
      </c>
      <c r="D2242" s="213">
        <v>45803</v>
      </c>
      <c r="E2242" s="191" t="s">
        <v>4976</v>
      </c>
      <c r="F2242" s="191" t="s">
        <v>3</v>
      </c>
      <c r="G2242" s="191">
        <v>2289479</v>
      </c>
      <c r="H2242" s="68"/>
      <c r="I2242" s="197" t="s">
        <v>6174</v>
      </c>
      <c r="J2242" s="68"/>
      <c r="K2242" s="68"/>
      <c r="L2242" s="68"/>
      <c r="M2242" s="68"/>
      <c r="N2242" s="348"/>
      <c r="O2242" s="348"/>
      <c r="P2242" s="214">
        <v>0</v>
      </c>
      <c r="Q2242" s="214">
        <v>18</v>
      </c>
      <c r="R2242" s="68" t="s">
        <v>1479</v>
      </c>
      <c r="S2242" s="349"/>
      <c r="T2242" s="272"/>
    </row>
    <row r="2243" spans="1:20" ht="51">
      <c r="A2243" s="191">
        <v>383</v>
      </c>
      <c r="B2243" s="68"/>
      <c r="C2243" s="212" t="s">
        <v>1242</v>
      </c>
      <c r="D2243" s="213">
        <v>45803</v>
      </c>
      <c r="E2243" s="191" t="s">
        <v>4977</v>
      </c>
      <c r="F2243" s="191" t="s">
        <v>3</v>
      </c>
      <c r="G2243" s="191">
        <v>2289501</v>
      </c>
      <c r="H2243" s="68"/>
      <c r="I2243" s="197" t="s">
        <v>6175</v>
      </c>
      <c r="J2243" s="68"/>
      <c r="K2243" s="68"/>
      <c r="L2243" s="68"/>
      <c r="M2243" s="68"/>
      <c r="N2243" s="348"/>
      <c r="O2243" s="348"/>
      <c r="P2243" s="214">
        <v>0</v>
      </c>
      <c r="Q2243" s="214">
        <v>5031</v>
      </c>
      <c r="R2243" s="68" t="s">
        <v>1479</v>
      </c>
      <c r="S2243" s="349"/>
      <c r="T2243" s="272"/>
    </row>
    <row r="2244" spans="1:20" ht="38.25">
      <c r="A2244" s="191">
        <v>670</v>
      </c>
      <c r="B2244" s="68"/>
      <c r="C2244" s="212" t="s">
        <v>178</v>
      </c>
      <c r="D2244" s="213">
        <v>45803</v>
      </c>
      <c r="E2244" s="191" t="s">
        <v>4978</v>
      </c>
      <c r="F2244" s="191" t="s">
        <v>3</v>
      </c>
      <c r="G2244" s="191">
        <v>2289500</v>
      </c>
      <c r="H2244" s="68"/>
      <c r="I2244" s="197" t="s">
        <v>6176</v>
      </c>
      <c r="J2244" s="68"/>
      <c r="K2244" s="68"/>
      <c r="L2244" s="68"/>
      <c r="M2244" s="68"/>
      <c r="N2244" s="348"/>
      <c r="O2244" s="348"/>
      <c r="P2244" s="214">
        <v>0</v>
      </c>
      <c r="Q2244" s="214">
        <v>553</v>
      </c>
      <c r="R2244" s="68" t="s">
        <v>1479</v>
      </c>
      <c r="S2244" s="349"/>
      <c r="T2244" s="272"/>
    </row>
    <row r="2245" spans="1:20" ht="51">
      <c r="A2245" s="191">
        <v>383</v>
      </c>
      <c r="B2245" s="68"/>
      <c r="C2245" s="212" t="s">
        <v>1242</v>
      </c>
      <c r="D2245" s="213">
        <v>45803</v>
      </c>
      <c r="E2245" s="191" t="s">
        <v>4979</v>
      </c>
      <c r="F2245" s="191" t="s">
        <v>3</v>
      </c>
      <c r="G2245" s="191">
        <v>2289502</v>
      </c>
      <c r="H2245" s="68"/>
      <c r="I2245" s="197" t="s">
        <v>2869</v>
      </c>
      <c r="J2245" s="68"/>
      <c r="K2245" s="68"/>
      <c r="L2245" s="68"/>
      <c r="M2245" s="68"/>
      <c r="N2245" s="348"/>
      <c r="O2245" s="348"/>
      <c r="P2245" s="214">
        <v>0</v>
      </c>
      <c r="Q2245" s="214">
        <v>230</v>
      </c>
      <c r="R2245" s="68" t="s">
        <v>1479</v>
      </c>
      <c r="S2245" s="349"/>
      <c r="T2245" s="272"/>
    </row>
    <row r="2246" spans="1:20" ht="51">
      <c r="A2246" s="191">
        <v>383</v>
      </c>
      <c r="B2246" s="68"/>
      <c r="C2246" s="212" t="s">
        <v>1242</v>
      </c>
      <c r="D2246" s="213">
        <v>45803</v>
      </c>
      <c r="E2246" s="191" t="s">
        <v>4980</v>
      </c>
      <c r="F2246" s="191" t="s">
        <v>3</v>
      </c>
      <c r="G2246" s="191">
        <v>2289503</v>
      </c>
      <c r="H2246" s="68"/>
      <c r="I2246" s="197" t="s">
        <v>6177</v>
      </c>
      <c r="J2246" s="68"/>
      <c r="K2246" s="68"/>
      <c r="L2246" s="68"/>
      <c r="M2246" s="68"/>
      <c r="N2246" s="348"/>
      <c r="O2246" s="348"/>
      <c r="P2246" s="214">
        <v>0</v>
      </c>
      <c r="Q2246" s="214">
        <v>1830</v>
      </c>
      <c r="R2246" s="68" t="s">
        <v>1479</v>
      </c>
      <c r="S2246" s="349"/>
      <c r="T2246" s="272"/>
    </row>
    <row r="2247" spans="1:20" ht="51">
      <c r="A2247" s="191">
        <v>383</v>
      </c>
      <c r="B2247" s="68"/>
      <c r="C2247" s="212" t="s">
        <v>1242</v>
      </c>
      <c r="D2247" s="213">
        <v>45803</v>
      </c>
      <c r="E2247" s="191" t="s">
        <v>4981</v>
      </c>
      <c r="F2247" s="191" t="s">
        <v>3</v>
      </c>
      <c r="G2247" s="191">
        <v>2289505</v>
      </c>
      <c r="H2247" s="68"/>
      <c r="I2247" s="197" t="s">
        <v>6178</v>
      </c>
      <c r="J2247" s="68"/>
      <c r="K2247" s="68"/>
      <c r="L2247" s="68"/>
      <c r="M2247" s="68"/>
      <c r="N2247" s="348"/>
      <c r="O2247" s="348"/>
      <c r="P2247" s="214">
        <v>0</v>
      </c>
      <c r="Q2247" s="214">
        <v>16682</v>
      </c>
      <c r="R2247" s="68" t="s">
        <v>1479</v>
      </c>
      <c r="S2247" s="349"/>
      <c r="T2247" s="272"/>
    </row>
    <row r="2248" spans="1:20" ht="51">
      <c r="A2248" s="191">
        <v>383</v>
      </c>
      <c r="B2248" s="68"/>
      <c r="C2248" s="212" t="s">
        <v>1242</v>
      </c>
      <c r="D2248" s="213">
        <v>45803</v>
      </c>
      <c r="E2248" s="191" t="s">
        <v>4982</v>
      </c>
      <c r="F2248" s="191" t="s">
        <v>3</v>
      </c>
      <c r="G2248" s="191">
        <v>2289506</v>
      </c>
      <c r="H2248" s="68"/>
      <c r="I2248" s="197" t="s">
        <v>6179</v>
      </c>
      <c r="J2248" s="68"/>
      <c r="K2248" s="68"/>
      <c r="L2248" s="68"/>
      <c r="M2248" s="68"/>
      <c r="N2248" s="348"/>
      <c r="O2248" s="348"/>
      <c r="P2248" s="214">
        <v>0</v>
      </c>
      <c r="Q2248" s="214">
        <v>1337</v>
      </c>
      <c r="R2248" s="68" t="s">
        <v>1479</v>
      </c>
      <c r="S2248" s="349"/>
      <c r="T2248" s="272"/>
    </row>
    <row r="2249" spans="1:20" ht="51">
      <c r="A2249" s="191">
        <v>383</v>
      </c>
      <c r="B2249" s="68"/>
      <c r="C2249" s="212" t="s">
        <v>1242</v>
      </c>
      <c r="D2249" s="213">
        <v>45803</v>
      </c>
      <c r="E2249" s="191" t="s">
        <v>4983</v>
      </c>
      <c r="F2249" s="191" t="s">
        <v>3</v>
      </c>
      <c r="G2249" s="191">
        <v>2289508</v>
      </c>
      <c r="H2249" s="68"/>
      <c r="I2249" s="197" t="s">
        <v>6180</v>
      </c>
      <c r="J2249" s="68"/>
      <c r="K2249" s="68"/>
      <c r="L2249" s="68"/>
      <c r="M2249" s="68"/>
      <c r="N2249" s="348"/>
      <c r="O2249" s="348"/>
      <c r="P2249" s="214">
        <v>0</v>
      </c>
      <c r="Q2249" s="214">
        <v>16723</v>
      </c>
      <c r="R2249" s="68" t="s">
        <v>1479</v>
      </c>
      <c r="S2249" s="349"/>
      <c r="T2249" s="272"/>
    </row>
    <row r="2250" spans="1:20" ht="51">
      <c r="A2250" s="191">
        <v>383</v>
      </c>
      <c r="B2250" s="68"/>
      <c r="C2250" s="212" t="s">
        <v>1242</v>
      </c>
      <c r="D2250" s="213">
        <v>45803</v>
      </c>
      <c r="E2250" s="191" t="s">
        <v>4984</v>
      </c>
      <c r="F2250" s="191" t="s">
        <v>3</v>
      </c>
      <c r="G2250" s="191">
        <v>2289509</v>
      </c>
      <c r="H2250" s="68"/>
      <c r="I2250" s="197" t="s">
        <v>6181</v>
      </c>
      <c r="J2250" s="68"/>
      <c r="K2250" s="68"/>
      <c r="L2250" s="68"/>
      <c r="M2250" s="68"/>
      <c r="N2250" s="348"/>
      <c r="O2250" s="348"/>
      <c r="P2250" s="214">
        <v>0</v>
      </c>
      <c r="Q2250" s="214">
        <v>1669</v>
      </c>
      <c r="R2250" s="68" t="s">
        <v>1479</v>
      </c>
      <c r="S2250" s="349"/>
      <c r="T2250" s="272"/>
    </row>
    <row r="2251" spans="1:20" ht="51">
      <c r="A2251" s="191">
        <v>383</v>
      </c>
      <c r="B2251" s="68"/>
      <c r="C2251" s="212" t="s">
        <v>1242</v>
      </c>
      <c r="D2251" s="213">
        <v>45803</v>
      </c>
      <c r="E2251" s="191" t="s">
        <v>4985</v>
      </c>
      <c r="F2251" s="191" t="s">
        <v>3</v>
      </c>
      <c r="G2251" s="191">
        <v>2289510</v>
      </c>
      <c r="H2251" s="68"/>
      <c r="I2251" s="197" t="s">
        <v>6182</v>
      </c>
      <c r="J2251" s="68"/>
      <c r="K2251" s="68"/>
      <c r="L2251" s="68"/>
      <c r="M2251" s="68"/>
      <c r="N2251" s="348"/>
      <c r="O2251" s="348"/>
      <c r="P2251" s="214">
        <v>0</v>
      </c>
      <c r="Q2251" s="214">
        <v>614</v>
      </c>
      <c r="R2251" s="68" t="s">
        <v>1479</v>
      </c>
      <c r="S2251" s="349"/>
      <c r="T2251" s="272"/>
    </row>
    <row r="2252" spans="1:20" ht="51">
      <c r="A2252" s="191">
        <v>383</v>
      </c>
      <c r="B2252" s="68"/>
      <c r="C2252" s="212" t="s">
        <v>1242</v>
      </c>
      <c r="D2252" s="213">
        <v>45803</v>
      </c>
      <c r="E2252" s="191" t="s">
        <v>4986</v>
      </c>
      <c r="F2252" s="191" t="s">
        <v>3</v>
      </c>
      <c r="G2252" s="191">
        <v>2289512</v>
      </c>
      <c r="H2252" s="68"/>
      <c r="I2252" s="197" t="s">
        <v>6183</v>
      </c>
      <c r="J2252" s="68"/>
      <c r="K2252" s="68"/>
      <c r="L2252" s="68"/>
      <c r="M2252" s="68"/>
      <c r="N2252" s="348"/>
      <c r="O2252" s="348"/>
      <c r="P2252" s="214">
        <v>0</v>
      </c>
      <c r="Q2252" s="214">
        <v>1928</v>
      </c>
      <c r="R2252" s="68" t="s">
        <v>1479</v>
      </c>
      <c r="S2252" s="349"/>
      <c r="T2252" s="272"/>
    </row>
    <row r="2253" spans="1:20" ht="51">
      <c r="A2253" s="191">
        <v>383</v>
      </c>
      <c r="B2253" s="68"/>
      <c r="C2253" s="212" t="s">
        <v>1242</v>
      </c>
      <c r="D2253" s="213">
        <v>45803</v>
      </c>
      <c r="E2253" s="191" t="s">
        <v>4987</v>
      </c>
      <c r="F2253" s="191" t="s">
        <v>3</v>
      </c>
      <c r="G2253" s="191">
        <v>2289513</v>
      </c>
      <c r="H2253" s="68"/>
      <c r="I2253" s="197" t="s">
        <v>6184</v>
      </c>
      <c r="J2253" s="68"/>
      <c r="K2253" s="68"/>
      <c r="L2253" s="68"/>
      <c r="M2253" s="68"/>
      <c r="N2253" s="348"/>
      <c r="O2253" s="348"/>
      <c r="P2253" s="214">
        <v>0</v>
      </c>
      <c r="Q2253" s="214">
        <v>14533</v>
      </c>
      <c r="R2253" s="68" t="s">
        <v>1479</v>
      </c>
      <c r="S2253" s="349"/>
      <c r="T2253" s="272"/>
    </row>
    <row r="2254" spans="1:20" ht="51">
      <c r="A2254" s="191">
        <v>383</v>
      </c>
      <c r="B2254" s="68"/>
      <c r="C2254" s="212" t="s">
        <v>1242</v>
      </c>
      <c r="D2254" s="213">
        <v>45803</v>
      </c>
      <c r="E2254" s="191" t="s">
        <v>4988</v>
      </c>
      <c r="F2254" s="191" t="s">
        <v>3</v>
      </c>
      <c r="G2254" s="191">
        <v>2289516</v>
      </c>
      <c r="H2254" s="68"/>
      <c r="I2254" s="197" t="s">
        <v>6185</v>
      </c>
      <c r="J2254" s="68"/>
      <c r="K2254" s="68"/>
      <c r="L2254" s="68"/>
      <c r="M2254" s="68"/>
      <c r="N2254" s="348"/>
      <c r="O2254" s="348"/>
      <c r="P2254" s="214">
        <v>0</v>
      </c>
      <c r="Q2254" s="214">
        <v>6136</v>
      </c>
      <c r="R2254" s="68" t="s">
        <v>1479</v>
      </c>
      <c r="S2254" s="349"/>
      <c r="T2254" s="272"/>
    </row>
    <row r="2255" spans="1:20" ht="51">
      <c r="A2255" s="191">
        <v>383</v>
      </c>
      <c r="B2255" s="68"/>
      <c r="C2255" s="212" t="s">
        <v>1242</v>
      </c>
      <c r="D2255" s="213">
        <v>45803</v>
      </c>
      <c r="E2255" s="191" t="s">
        <v>4989</v>
      </c>
      <c r="F2255" s="191" t="s">
        <v>3</v>
      </c>
      <c r="G2255" s="191">
        <v>2289517</v>
      </c>
      <c r="H2255" s="68"/>
      <c r="I2255" s="197" t="s">
        <v>6186</v>
      </c>
      <c r="J2255" s="68"/>
      <c r="K2255" s="68"/>
      <c r="L2255" s="68"/>
      <c r="M2255" s="68"/>
      <c r="N2255" s="348"/>
      <c r="O2255" s="348"/>
      <c r="P2255" s="214">
        <v>0</v>
      </c>
      <c r="Q2255" s="214">
        <v>4841</v>
      </c>
      <c r="R2255" s="68" t="s">
        <v>1479</v>
      </c>
      <c r="S2255" s="349"/>
      <c r="T2255" s="272"/>
    </row>
    <row r="2256" spans="1:20" ht="51">
      <c r="A2256" s="191">
        <v>383</v>
      </c>
      <c r="B2256" s="68"/>
      <c r="C2256" s="212" t="s">
        <v>1242</v>
      </c>
      <c r="D2256" s="213">
        <v>45803</v>
      </c>
      <c r="E2256" s="191" t="s">
        <v>4990</v>
      </c>
      <c r="F2256" s="191" t="s">
        <v>3</v>
      </c>
      <c r="G2256" s="191">
        <v>2289519</v>
      </c>
      <c r="H2256" s="68"/>
      <c r="I2256" s="197" t="s">
        <v>6187</v>
      </c>
      <c r="J2256" s="68"/>
      <c r="K2256" s="68"/>
      <c r="L2256" s="68"/>
      <c r="M2256" s="68"/>
      <c r="N2256" s="348"/>
      <c r="O2256" s="348"/>
      <c r="P2256" s="214">
        <v>0</v>
      </c>
      <c r="Q2256" s="214">
        <v>550</v>
      </c>
      <c r="R2256" s="68" t="s">
        <v>1479</v>
      </c>
      <c r="S2256" s="349"/>
      <c r="T2256" s="272"/>
    </row>
    <row r="2257" spans="1:20" ht="38.25">
      <c r="A2257" s="191">
        <v>16</v>
      </c>
      <c r="B2257" s="68"/>
      <c r="C2257" s="212" t="s">
        <v>40</v>
      </c>
      <c r="D2257" s="213">
        <v>45803</v>
      </c>
      <c r="E2257" s="191" t="s">
        <v>4991</v>
      </c>
      <c r="F2257" s="191" t="s">
        <v>3</v>
      </c>
      <c r="G2257" s="191">
        <v>2289463</v>
      </c>
      <c r="H2257" s="68"/>
      <c r="I2257" s="197" t="s">
        <v>6188</v>
      </c>
      <c r="J2257" s="68"/>
      <c r="K2257" s="68"/>
      <c r="L2257" s="68"/>
      <c r="M2257" s="68"/>
      <c r="N2257" s="348"/>
      <c r="O2257" s="348"/>
      <c r="P2257" s="214">
        <v>0</v>
      </c>
      <c r="Q2257" s="214">
        <v>36</v>
      </c>
      <c r="R2257" s="68" t="s">
        <v>1479</v>
      </c>
      <c r="S2257" s="349"/>
      <c r="T2257" s="272"/>
    </row>
    <row r="2258" spans="1:20" ht="51">
      <c r="A2258" s="191">
        <v>16</v>
      </c>
      <c r="B2258" s="68"/>
      <c r="C2258" s="212" t="s">
        <v>40</v>
      </c>
      <c r="D2258" s="213">
        <v>45803</v>
      </c>
      <c r="E2258" s="191" t="s">
        <v>4992</v>
      </c>
      <c r="F2258" s="191" t="s">
        <v>3</v>
      </c>
      <c r="G2258" s="191">
        <v>2289466</v>
      </c>
      <c r="H2258" s="68"/>
      <c r="I2258" s="197" t="s">
        <v>6189</v>
      </c>
      <c r="J2258" s="68"/>
      <c r="K2258" s="68"/>
      <c r="L2258" s="68"/>
      <c r="M2258" s="68"/>
      <c r="N2258" s="348"/>
      <c r="O2258" s="348"/>
      <c r="P2258" s="214">
        <v>0</v>
      </c>
      <c r="Q2258" s="214">
        <v>18</v>
      </c>
      <c r="R2258" s="68" t="s">
        <v>1479</v>
      </c>
      <c r="S2258" s="349"/>
      <c r="T2258" s="272"/>
    </row>
    <row r="2259" spans="1:20" ht="51">
      <c r="A2259" s="191">
        <v>16</v>
      </c>
      <c r="B2259" s="68"/>
      <c r="C2259" s="212" t="s">
        <v>40</v>
      </c>
      <c r="D2259" s="213">
        <v>45803</v>
      </c>
      <c r="E2259" s="191" t="s">
        <v>4993</v>
      </c>
      <c r="F2259" s="191" t="s">
        <v>3</v>
      </c>
      <c r="G2259" s="191">
        <v>2289468</v>
      </c>
      <c r="H2259" s="68"/>
      <c r="I2259" s="197" t="s">
        <v>6190</v>
      </c>
      <c r="J2259" s="68"/>
      <c r="K2259" s="68"/>
      <c r="L2259" s="68"/>
      <c r="M2259" s="68"/>
      <c r="N2259" s="348"/>
      <c r="O2259" s="348"/>
      <c r="P2259" s="214">
        <v>0</v>
      </c>
      <c r="Q2259" s="214">
        <v>18</v>
      </c>
      <c r="R2259" s="68" t="s">
        <v>1479</v>
      </c>
      <c r="S2259" s="349"/>
      <c r="T2259" s="272"/>
    </row>
    <row r="2260" spans="1:20" ht="51">
      <c r="A2260" s="191">
        <v>16</v>
      </c>
      <c r="B2260" s="68"/>
      <c r="C2260" s="212" t="s">
        <v>40</v>
      </c>
      <c r="D2260" s="213">
        <v>45803</v>
      </c>
      <c r="E2260" s="191" t="s">
        <v>4994</v>
      </c>
      <c r="F2260" s="191" t="s">
        <v>3</v>
      </c>
      <c r="G2260" s="191">
        <v>2289472</v>
      </c>
      <c r="H2260" s="68"/>
      <c r="I2260" s="197" t="s">
        <v>6191</v>
      </c>
      <c r="J2260" s="68"/>
      <c r="K2260" s="68"/>
      <c r="L2260" s="68"/>
      <c r="M2260" s="68"/>
      <c r="N2260" s="348"/>
      <c r="O2260" s="348"/>
      <c r="P2260" s="214">
        <v>0</v>
      </c>
      <c r="Q2260" s="214">
        <v>18</v>
      </c>
      <c r="R2260" s="68" t="s">
        <v>1479</v>
      </c>
      <c r="S2260" s="349"/>
      <c r="T2260" s="272"/>
    </row>
    <row r="2261" spans="1:20" ht="51">
      <c r="A2261" s="191" t="s">
        <v>550</v>
      </c>
      <c r="B2261" s="68"/>
      <c r="C2261" s="212" t="s">
        <v>589</v>
      </c>
      <c r="D2261" s="213">
        <v>45803</v>
      </c>
      <c r="E2261" s="191" t="s">
        <v>4995</v>
      </c>
      <c r="F2261" s="191" t="s">
        <v>3</v>
      </c>
      <c r="G2261" s="191">
        <v>2289525</v>
      </c>
      <c r="H2261" s="68"/>
      <c r="I2261" s="197" t="s">
        <v>6192</v>
      </c>
      <c r="J2261" s="68"/>
      <c r="K2261" s="68"/>
      <c r="L2261" s="68"/>
      <c r="M2261" s="68"/>
      <c r="N2261" s="348"/>
      <c r="O2261" s="348"/>
      <c r="P2261" s="214">
        <v>0</v>
      </c>
      <c r="Q2261" s="214">
        <v>2539.5500000000002</v>
      </c>
      <c r="R2261" s="68" t="s">
        <v>1479</v>
      </c>
      <c r="S2261" s="349"/>
      <c r="T2261" s="272"/>
    </row>
    <row r="2262" spans="1:20" ht="38.25">
      <c r="A2262" s="191">
        <v>288</v>
      </c>
      <c r="B2262" s="68"/>
      <c r="C2262" s="212" t="s">
        <v>117</v>
      </c>
      <c r="D2262" s="213">
        <v>45803</v>
      </c>
      <c r="E2262" s="191" t="s">
        <v>4996</v>
      </c>
      <c r="F2262" s="191" t="s">
        <v>3</v>
      </c>
      <c r="G2262" s="191">
        <v>2289640</v>
      </c>
      <c r="H2262" s="68"/>
      <c r="I2262" s="197" t="s">
        <v>6193</v>
      </c>
      <c r="J2262" s="68"/>
      <c r="K2262" s="68"/>
      <c r="L2262" s="68"/>
      <c r="M2262" s="68"/>
      <c r="N2262" s="348"/>
      <c r="O2262" s="348"/>
      <c r="P2262" s="214">
        <v>0</v>
      </c>
      <c r="Q2262" s="214">
        <v>2.8</v>
      </c>
      <c r="R2262" s="68" t="s">
        <v>1479</v>
      </c>
      <c r="S2262" s="349"/>
      <c r="T2262" s="272"/>
    </row>
    <row r="2263" spans="1:20" ht="38.25">
      <c r="A2263" s="191">
        <v>389</v>
      </c>
      <c r="B2263" s="68"/>
      <c r="C2263" s="212" t="s">
        <v>1401</v>
      </c>
      <c r="D2263" s="213">
        <v>45803</v>
      </c>
      <c r="E2263" s="191" t="s">
        <v>4997</v>
      </c>
      <c r="F2263" s="191" t="s">
        <v>3</v>
      </c>
      <c r="G2263" s="191">
        <v>2289642</v>
      </c>
      <c r="H2263" s="68"/>
      <c r="I2263" s="197" t="s">
        <v>6194</v>
      </c>
      <c r="J2263" s="68"/>
      <c r="K2263" s="68"/>
      <c r="L2263" s="68"/>
      <c r="M2263" s="68"/>
      <c r="N2263" s="348"/>
      <c r="O2263" s="348"/>
      <c r="P2263" s="214">
        <v>0</v>
      </c>
      <c r="Q2263" s="214">
        <v>87.56</v>
      </c>
      <c r="R2263" s="68" t="s">
        <v>1479</v>
      </c>
      <c r="S2263" s="349"/>
      <c r="T2263" s="272"/>
    </row>
    <row r="2264" spans="1:20" ht="38.25">
      <c r="A2264" s="191">
        <v>572</v>
      </c>
      <c r="B2264" s="68"/>
      <c r="C2264" s="212" t="s">
        <v>166</v>
      </c>
      <c r="D2264" s="213">
        <v>45803</v>
      </c>
      <c r="E2264" s="191" t="s">
        <v>4998</v>
      </c>
      <c r="F2264" s="191" t="s">
        <v>3</v>
      </c>
      <c r="G2264" s="191">
        <v>2289657</v>
      </c>
      <c r="H2264" s="68"/>
      <c r="I2264" s="197" t="s">
        <v>6195</v>
      </c>
      <c r="J2264" s="68"/>
      <c r="K2264" s="68"/>
      <c r="L2264" s="68"/>
      <c r="M2264" s="68"/>
      <c r="N2264" s="348"/>
      <c r="O2264" s="348"/>
      <c r="P2264" s="214">
        <v>0</v>
      </c>
      <c r="Q2264" s="214">
        <v>95.7</v>
      </c>
      <c r="R2264" s="68" t="s">
        <v>1479</v>
      </c>
      <c r="S2264" s="349"/>
      <c r="T2264" s="272"/>
    </row>
    <row r="2265" spans="1:20" ht="51">
      <c r="A2265" s="191">
        <v>81</v>
      </c>
      <c r="B2265" s="68"/>
      <c r="C2265" s="212" t="s">
        <v>49</v>
      </c>
      <c r="D2265" s="213">
        <v>45803</v>
      </c>
      <c r="E2265" s="191" t="s">
        <v>4999</v>
      </c>
      <c r="F2265" s="191" t="s">
        <v>3</v>
      </c>
      <c r="G2265" s="191">
        <v>2289679</v>
      </c>
      <c r="H2265" s="68"/>
      <c r="I2265" s="197" t="s">
        <v>6196</v>
      </c>
      <c r="J2265" s="68"/>
      <c r="K2265" s="68"/>
      <c r="L2265" s="68"/>
      <c r="M2265" s="68"/>
      <c r="N2265" s="348"/>
      <c r="O2265" s="348"/>
      <c r="P2265" s="214">
        <v>0</v>
      </c>
      <c r="Q2265" s="214">
        <v>25</v>
      </c>
      <c r="R2265" s="68" t="s">
        <v>1479</v>
      </c>
      <c r="S2265" s="349"/>
      <c r="T2265" s="272"/>
    </row>
    <row r="2266" spans="1:20" ht="51">
      <c r="A2266" s="191">
        <v>46</v>
      </c>
      <c r="B2266" s="68"/>
      <c r="C2266" s="212" t="s">
        <v>1367</v>
      </c>
      <c r="D2266" s="213">
        <v>45803</v>
      </c>
      <c r="E2266" s="191" t="s">
        <v>5000</v>
      </c>
      <c r="F2266" s="191" t="s">
        <v>3</v>
      </c>
      <c r="G2266" s="191">
        <v>2289691</v>
      </c>
      <c r="H2266" s="68"/>
      <c r="I2266" s="197" t="s">
        <v>6197</v>
      </c>
      <c r="J2266" s="68"/>
      <c r="K2266" s="68"/>
      <c r="L2266" s="68"/>
      <c r="M2266" s="68"/>
      <c r="N2266" s="348"/>
      <c r="O2266" s="348"/>
      <c r="P2266" s="214">
        <v>0</v>
      </c>
      <c r="Q2266" s="214">
        <v>1334</v>
      </c>
      <c r="R2266" s="68" t="s">
        <v>1479</v>
      </c>
      <c r="S2266" s="349"/>
      <c r="T2266" s="272"/>
    </row>
    <row r="2267" spans="1:20" ht="38.25">
      <c r="A2267" s="191">
        <v>16</v>
      </c>
      <c r="B2267" s="68"/>
      <c r="C2267" s="212" t="s">
        <v>40</v>
      </c>
      <c r="D2267" s="213">
        <v>45803</v>
      </c>
      <c r="E2267" s="191" t="s">
        <v>5001</v>
      </c>
      <c r="F2267" s="191" t="s">
        <v>3</v>
      </c>
      <c r="G2267" s="191">
        <v>2289694</v>
      </c>
      <c r="H2267" s="68"/>
      <c r="I2267" s="197" t="s">
        <v>6198</v>
      </c>
      <c r="J2267" s="68"/>
      <c r="K2267" s="68"/>
      <c r="L2267" s="68"/>
      <c r="M2267" s="68"/>
      <c r="N2267" s="348"/>
      <c r="O2267" s="348"/>
      <c r="P2267" s="214">
        <v>0</v>
      </c>
      <c r="Q2267" s="214">
        <v>120</v>
      </c>
      <c r="R2267" s="68" t="s">
        <v>1479</v>
      </c>
      <c r="S2267" s="349"/>
      <c r="T2267" s="272"/>
    </row>
    <row r="2268" spans="1:20" ht="38.25">
      <c r="A2268" s="191">
        <v>16</v>
      </c>
      <c r="B2268" s="68"/>
      <c r="C2268" s="212" t="s">
        <v>40</v>
      </c>
      <c r="D2268" s="213">
        <v>45803</v>
      </c>
      <c r="E2268" s="191" t="s">
        <v>5002</v>
      </c>
      <c r="F2268" s="191" t="s">
        <v>3</v>
      </c>
      <c r="G2268" s="191">
        <v>2289695</v>
      </c>
      <c r="H2268" s="68"/>
      <c r="I2268" s="197" t="s">
        <v>6199</v>
      </c>
      <c r="J2268" s="68"/>
      <c r="K2268" s="68"/>
      <c r="L2268" s="68"/>
      <c r="M2268" s="68"/>
      <c r="N2268" s="348"/>
      <c r="O2268" s="348"/>
      <c r="P2268" s="214">
        <v>0</v>
      </c>
      <c r="Q2268" s="214">
        <v>120</v>
      </c>
      <c r="R2268" s="68" t="s">
        <v>1479</v>
      </c>
      <c r="S2268" s="349"/>
      <c r="T2268" s="272"/>
    </row>
    <row r="2269" spans="1:20" ht="51">
      <c r="A2269" s="191">
        <v>578</v>
      </c>
      <c r="B2269" s="68"/>
      <c r="C2269" s="212" t="s">
        <v>168</v>
      </c>
      <c r="D2269" s="213">
        <v>45803</v>
      </c>
      <c r="E2269" s="191" t="s">
        <v>5003</v>
      </c>
      <c r="F2269" s="191" t="s">
        <v>3</v>
      </c>
      <c r="G2269" s="191">
        <v>2289487</v>
      </c>
      <c r="H2269" s="68"/>
      <c r="I2269" s="197" t="s">
        <v>6200</v>
      </c>
      <c r="J2269" s="68"/>
      <c r="K2269" s="68"/>
      <c r="L2269" s="68"/>
      <c r="M2269" s="68"/>
      <c r="N2269" s="348"/>
      <c r="O2269" s="348"/>
      <c r="P2269" s="214">
        <v>0</v>
      </c>
      <c r="Q2269" s="214">
        <v>4920</v>
      </c>
      <c r="R2269" s="68" t="s">
        <v>1479</v>
      </c>
      <c r="S2269" s="349"/>
      <c r="T2269" s="272"/>
    </row>
    <row r="2270" spans="1:20" ht="38.25">
      <c r="A2270" s="191" t="s">
        <v>550</v>
      </c>
      <c r="B2270" s="68"/>
      <c r="C2270" s="212" t="s">
        <v>589</v>
      </c>
      <c r="D2270" s="213">
        <v>45803</v>
      </c>
      <c r="E2270" s="191" t="s">
        <v>5004</v>
      </c>
      <c r="F2270" s="191" t="s">
        <v>3</v>
      </c>
      <c r="G2270" s="191">
        <v>2289543</v>
      </c>
      <c r="H2270" s="68"/>
      <c r="I2270" s="197" t="s">
        <v>6201</v>
      </c>
      <c r="J2270" s="68"/>
      <c r="K2270" s="68"/>
      <c r="L2270" s="68"/>
      <c r="M2270" s="68"/>
      <c r="N2270" s="348"/>
      <c r="O2270" s="348"/>
      <c r="P2270" s="214">
        <v>0</v>
      </c>
      <c r="Q2270" s="214">
        <v>1160</v>
      </c>
      <c r="R2270" s="68" t="s">
        <v>1479</v>
      </c>
      <c r="S2270" s="349"/>
      <c r="T2270" s="272"/>
    </row>
    <row r="2271" spans="1:20" ht="51">
      <c r="A2271" s="191">
        <v>591</v>
      </c>
      <c r="B2271" s="68"/>
      <c r="C2271" s="212" t="s">
        <v>670</v>
      </c>
      <c r="D2271" s="213">
        <v>45803</v>
      </c>
      <c r="E2271" s="191" t="s">
        <v>5005</v>
      </c>
      <c r="F2271" s="191" t="s">
        <v>3</v>
      </c>
      <c r="G2271" s="191">
        <v>2289544</v>
      </c>
      <c r="H2271" s="68"/>
      <c r="I2271" s="197" t="s">
        <v>6202</v>
      </c>
      <c r="J2271" s="68"/>
      <c r="K2271" s="68"/>
      <c r="L2271" s="68"/>
      <c r="M2271" s="68"/>
      <c r="N2271" s="348"/>
      <c r="O2271" s="348"/>
      <c r="P2271" s="214">
        <v>0</v>
      </c>
      <c r="Q2271" s="214">
        <v>1810</v>
      </c>
      <c r="R2271" s="68" t="s">
        <v>1479</v>
      </c>
      <c r="S2271" s="349"/>
      <c r="T2271" s="272"/>
    </row>
    <row r="2272" spans="1:20" ht="51">
      <c r="A2272" s="191">
        <v>591</v>
      </c>
      <c r="B2272" s="68"/>
      <c r="C2272" s="212" t="s">
        <v>670</v>
      </c>
      <c r="D2272" s="213">
        <v>45803</v>
      </c>
      <c r="E2272" s="191" t="s">
        <v>5006</v>
      </c>
      <c r="F2272" s="191" t="s">
        <v>3</v>
      </c>
      <c r="G2272" s="191">
        <v>2289546</v>
      </c>
      <c r="H2272" s="68"/>
      <c r="I2272" s="197" t="s">
        <v>6203</v>
      </c>
      <c r="J2272" s="68"/>
      <c r="K2272" s="68"/>
      <c r="L2272" s="68"/>
      <c r="M2272" s="68"/>
      <c r="N2272" s="348"/>
      <c r="O2272" s="348"/>
      <c r="P2272" s="214">
        <v>0</v>
      </c>
      <c r="Q2272" s="214">
        <v>8352</v>
      </c>
      <c r="R2272" s="68" t="s">
        <v>1479</v>
      </c>
      <c r="S2272" s="349"/>
      <c r="T2272" s="272"/>
    </row>
    <row r="2273" spans="1:20" ht="51">
      <c r="A2273" s="191">
        <v>591</v>
      </c>
      <c r="B2273" s="68"/>
      <c r="C2273" s="212" t="s">
        <v>670</v>
      </c>
      <c r="D2273" s="213">
        <v>45803</v>
      </c>
      <c r="E2273" s="191" t="s">
        <v>5007</v>
      </c>
      <c r="F2273" s="191" t="s">
        <v>3</v>
      </c>
      <c r="G2273" s="191">
        <v>2289550</v>
      </c>
      <c r="H2273" s="68"/>
      <c r="I2273" s="197" t="s">
        <v>6204</v>
      </c>
      <c r="J2273" s="68"/>
      <c r="K2273" s="68"/>
      <c r="L2273" s="68"/>
      <c r="M2273" s="68"/>
      <c r="N2273" s="348"/>
      <c r="O2273" s="348"/>
      <c r="P2273" s="214">
        <v>0</v>
      </c>
      <c r="Q2273" s="214">
        <v>348</v>
      </c>
      <c r="R2273" s="68" t="s">
        <v>1479</v>
      </c>
      <c r="S2273" s="349"/>
      <c r="T2273" s="272"/>
    </row>
    <row r="2274" spans="1:20" ht="51">
      <c r="A2274" s="191">
        <v>591</v>
      </c>
      <c r="B2274" s="68"/>
      <c r="C2274" s="212" t="s">
        <v>670</v>
      </c>
      <c r="D2274" s="213">
        <v>45803</v>
      </c>
      <c r="E2274" s="191" t="s">
        <v>5008</v>
      </c>
      <c r="F2274" s="191" t="s">
        <v>3</v>
      </c>
      <c r="G2274" s="191">
        <v>2289551</v>
      </c>
      <c r="H2274" s="68"/>
      <c r="I2274" s="197" t="s">
        <v>6205</v>
      </c>
      <c r="J2274" s="68"/>
      <c r="K2274" s="68"/>
      <c r="L2274" s="68"/>
      <c r="M2274" s="68"/>
      <c r="N2274" s="348"/>
      <c r="O2274" s="348"/>
      <c r="P2274" s="214">
        <v>0</v>
      </c>
      <c r="Q2274" s="214">
        <v>350</v>
      </c>
      <c r="R2274" s="68" t="s">
        <v>1479</v>
      </c>
      <c r="S2274" s="349"/>
      <c r="T2274" s="272"/>
    </row>
    <row r="2275" spans="1:20" ht="51">
      <c r="A2275" s="191">
        <v>591</v>
      </c>
      <c r="B2275" s="68"/>
      <c r="C2275" s="212" t="s">
        <v>670</v>
      </c>
      <c r="D2275" s="213">
        <v>45803</v>
      </c>
      <c r="E2275" s="191" t="s">
        <v>5009</v>
      </c>
      <c r="F2275" s="191" t="s">
        <v>3</v>
      </c>
      <c r="G2275" s="191">
        <v>2289552</v>
      </c>
      <c r="H2275" s="68"/>
      <c r="I2275" s="197" t="s">
        <v>6206</v>
      </c>
      <c r="J2275" s="68"/>
      <c r="K2275" s="68"/>
      <c r="L2275" s="68"/>
      <c r="M2275" s="68"/>
      <c r="N2275" s="348"/>
      <c r="O2275" s="348"/>
      <c r="P2275" s="214">
        <v>0</v>
      </c>
      <c r="Q2275" s="214">
        <v>348</v>
      </c>
      <c r="R2275" s="68" t="s">
        <v>1479</v>
      </c>
      <c r="S2275" s="349"/>
      <c r="T2275" s="272"/>
    </row>
    <row r="2276" spans="1:20" ht="51">
      <c r="A2276" s="191">
        <v>591</v>
      </c>
      <c r="B2276" s="68"/>
      <c r="C2276" s="212" t="s">
        <v>670</v>
      </c>
      <c r="D2276" s="213">
        <v>45803</v>
      </c>
      <c r="E2276" s="191" t="s">
        <v>5010</v>
      </c>
      <c r="F2276" s="191" t="s">
        <v>3</v>
      </c>
      <c r="G2276" s="191">
        <v>2289554</v>
      </c>
      <c r="H2276" s="68"/>
      <c r="I2276" s="197" t="s">
        <v>6207</v>
      </c>
      <c r="J2276" s="68"/>
      <c r="K2276" s="68"/>
      <c r="L2276" s="68"/>
      <c r="M2276" s="68"/>
      <c r="N2276" s="348"/>
      <c r="O2276" s="348"/>
      <c r="P2276" s="214">
        <v>0</v>
      </c>
      <c r="Q2276" s="214">
        <v>13.11</v>
      </c>
      <c r="R2276" s="68" t="s">
        <v>1479</v>
      </c>
      <c r="S2276" s="349"/>
      <c r="T2276" s="272"/>
    </row>
    <row r="2277" spans="1:20" ht="63.75">
      <c r="A2277" s="191">
        <v>599</v>
      </c>
      <c r="B2277" s="68"/>
      <c r="C2277" s="212" t="s">
        <v>1245</v>
      </c>
      <c r="D2277" s="213">
        <v>45803</v>
      </c>
      <c r="E2277" s="191" t="s">
        <v>5011</v>
      </c>
      <c r="F2277" s="191" t="s">
        <v>6</v>
      </c>
      <c r="G2277" s="191">
        <v>2226772</v>
      </c>
      <c r="H2277" s="68"/>
      <c r="I2277" s="197" t="s">
        <v>6208</v>
      </c>
      <c r="J2277" s="68"/>
      <c r="K2277" s="68"/>
      <c r="L2277" s="68"/>
      <c r="M2277" s="68"/>
      <c r="N2277" s="348"/>
      <c r="O2277" s="348"/>
      <c r="P2277" s="214">
        <v>0</v>
      </c>
      <c r="Q2277" s="214">
        <v>340265.2</v>
      </c>
      <c r="R2277" s="68" t="s">
        <v>1479</v>
      </c>
      <c r="S2277" s="349"/>
      <c r="T2277" s="272"/>
    </row>
    <row r="2278" spans="1:20" ht="76.5">
      <c r="A2278" s="191">
        <v>513</v>
      </c>
      <c r="B2278" s="68"/>
      <c r="C2278" s="212" t="s">
        <v>160</v>
      </c>
      <c r="D2278" s="213">
        <v>45803</v>
      </c>
      <c r="E2278" s="191" t="s">
        <v>5012</v>
      </c>
      <c r="F2278" s="191" t="s">
        <v>14</v>
      </c>
      <c r="G2278" s="191">
        <v>3148743</v>
      </c>
      <c r="H2278" s="68"/>
      <c r="I2278" s="197" t="s">
        <v>6209</v>
      </c>
      <c r="J2278" s="68"/>
      <c r="K2278" s="68"/>
      <c r="L2278" s="68"/>
      <c r="M2278" s="68"/>
      <c r="N2278" s="348"/>
      <c r="O2278" s="348"/>
      <c r="P2278" s="214">
        <v>60</v>
      </c>
      <c r="Q2278" s="214">
        <v>0</v>
      </c>
      <c r="R2278" s="68" t="s">
        <v>1479</v>
      </c>
      <c r="S2278" s="349"/>
      <c r="T2278" s="272"/>
    </row>
    <row r="2279" spans="1:20" ht="76.5">
      <c r="A2279" s="191">
        <v>25</v>
      </c>
      <c r="B2279" s="68"/>
      <c r="C2279" s="212" t="s">
        <v>42</v>
      </c>
      <c r="D2279" s="213">
        <v>45803</v>
      </c>
      <c r="E2279" s="191" t="s">
        <v>5013</v>
      </c>
      <c r="F2279" s="191" t="s">
        <v>6</v>
      </c>
      <c r="G2279" s="191">
        <v>2227019</v>
      </c>
      <c r="H2279" s="68"/>
      <c r="I2279" s="197" t="s">
        <v>6210</v>
      </c>
      <c r="J2279" s="68"/>
      <c r="K2279" s="68"/>
      <c r="L2279" s="68"/>
      <c r="M2279" s="68"/>
      <c r="N2279" s="348"/>
      <c r="O2279" s="348"/>
      <c r="P2279" s="214">
        <v>0</v>
      </c>
      <c r="Q2279" s="214">
        <v>75103.17</v>
      </c>
      <c r="R2279" s="68" t="s">
        <v>1479</v>
      </c>
      <c r="S2279" s="349"/>
      <c r="T2279" s="272"/>
    </row>
    <row r="2280" spans="1:20" ht="76.5">
      <c r="A2280" s="191">
        <v>25</v>
      </c>
      <c r="B2280" s="68"/>
      <c r="C2280" s="212" t="s">
        <v>42</v>
      </c>
      <c r="D2280" s="213">
        <v>45803</v>
      </c>
      <c r="E2280" s="191" t="s">
        <v>5014</v>
      </c>
      <c r="F2280" s="191" t="s">
        <v>6</v>
      </c>
      <c r="G2280" s="191">
        <v>2227033</v>
      </c>
      <c r="H2280" s="68"/>
      <c r="I2280" s="197" t="s">
        <v>6210</v>
      </c>
      <c r="J2280" s="68"/>
      <c r="K2280" s="68"/>
      <c r="L2280" s="68"/>
      <c r="M2280" s="68"/>
      <c r="N2280" s="348"/>
      <c r="O2280" s="348"/>
      <c r="P2280" s="214">
        <v>0</v>
      </c>
      <c r="Q2280" s="214">
        <v>75103.17</v>
      </c>
      <c r="R2280" s="68" t="s">
        <v>1479</v>
      </c>
      <c r="S2280" s="349"/>
      <c r="T2280" s="272"/>
    </row>
    <row r="2281" spans="1:20" ht="76.5">
      <c r="A2281" s="191">
        <v>25</v>
      </c>
      <c r="B2281" s="68"/>
      <c r="C2281" s="212" t="s">
        <v>42</v>
      </c>
      <c r="D2281" s="213">
        <v>45803</v>
      </c>
      <c r="E2281" s="191" t="s">
        <v>5015</v>
      </c>
      <c r="F2281" s="191" t="s">
        <v>6</v>
      </c>
      <c r="G2281" s="191">
        <v>2227100</v>
      </c>
      <c r="H2281" s="68"/>
      <c r="I2281" s="197" t="s">
        <v>6210</v>
      </c>
      <c r="J2281" s="68"/>
      <c r="K2281" s="68"/>
      <c r="L2281" s="68"/>
      <c r="M2281" s="68"/>
      <c r="N2281" s="348"/>
      <c r="O2281" s="348"/>
      <c r="P2281" s="214">
        <v>0</v>
      </c>
      <c r="Q2281" s="214">
        <v>75103.17</v>
      </c>
      <c r="R2281" s="68" t="s">
        <v>1479</v>
      </c>
      <c r="S2281" s="349"/>
      <c r="T2281" s="272"/>
    </row>
    <row r="2282" spans="1:20" ht="76.5">
      <c r="A2282" s="191">
        <v>373</v>
      </c>
      <c r="B2282" s="68"/>
      <c r="C2282" s="212" t="s">
        <v>605</v>
      </c>
      <c r="D2282" s="213">
        <v>45803</v>
      </c>
      <c r="E2282" s="191" t="s">
        <v>5016</v>
      </c>
      <c r="F2282" s="191" t="s">
        <v>6</v>
      </c>
      <c r="G2282" s="191">
        <v>2227238</v>
      </c>
      <c r="H2282" s="68"/>
      <c r="I2282" s="197" t="s">
        <v>6211</v>
      </c>
      <c r="J2282" s="68"/>
      <c r="K2282" s="68"/>
      <c r="L2282" s="68"/>
      <c r="M2282" s="68"/>
      <c r="N2282" s="348"/>
      <c r="O2282" s="348"/>
      <c r="P2282" s="214">
        <v>0</v>
      </c>
      <c r="Q2282" s="214">
        <v>177840.88</v>
      </c>
      <c r="R2282" s="68" t="s">
        <v>1479</v>
      </c>
      <c r="S2282" s="349"/>
      <c r="T2282" s="272"/>
    </row>
    <row r="2283" spans="1:20" ht="76.5">
      <c r="A2283" s="191">
        <v>373</v>
      </c>
      <c r="B2283" s="68"/>
      <c r="C2283" s="212" t="s">
        <v>605</v>
      </c>
      <c r="D2283" s="213">
        <v>45803</v>
      </c>
      <c r="E2283" s="191" t="s">
        <v>5017</v>
      </c>
      <c r="F2283" s="191" t="s">
        <v>6</v>
      </c>
      <c r="G2283" s="191">
        <v>2227239</v>
      </c>
      <c r="H2283" s="68"/>
      <c r="I2283" s="197" t="s">
        <v>6212</v>
      </c>
      <c r="J2283" s="68"/>
      <c r="K2283" s="68"/>
      <c r="L2283" s="68"/>
      <c r="M2283" s="68"/>
      <c r="N2283" s="348"/>
      <c r="O2283" s="348"/>
      <c r="P2283" s="214">
        <v>0</v>
      </c>
      <c r="Q2283" s="214">
        <v>7193.42</v>
      </c>
      <c r="R2283" s="68" t="s">
        <v>1479</v>
      </c>
      <c r="S2283" s="349"/>
      <c r="T2283" s="272"/>
    </row>
    <row r="2284" spans="1:20" ht="102">
      <c r="A2284" s="191" t="s">
        <v>542</v>
      </c>
      <c r="B2284" s="68"/>
      <c r="C2284" s="212" t="s">
        <v>687</v>
      </c>
      <c r="D2284" s="213">
        <v>45803</v>
      </c>
      <c r="E2284" s="191" t="s">
        <v>5018</v>
      </c>
      <c r="F2284" s="191" t="s">
        <v>635</v>
      </c>
      <c r="G2284" s="191">
        <v>11996497</v>
      </c>
      <c r="H2284" s="68"/>
      <c r="I2284" s="197" t="s">
        <v>6213</v>
      </c>
      <c r="J2284" s="68"/>
      <c r="K2284" s="68"/>
      <c r="L2284" s="68"/>
      <c r="M2284" s="68"/>
      <c r="N2284" s="348"/>
      <c r="O2284" s="348"/>
      <c r="P2284" s="214">
        <v>31888.71</v>
      </c>
      <c r="Q2284" s="214">
        <v>0</v>
      </c>
      <c r="R2284" s="68" t="s">
        <v>1479</v>
      </c>
      <c r="S2284" s="349"/>
      <c r="T2284" s="272"/>
    </row>
    <row r="2285" spans="1:20" ht="63.75">
      <c r="A2285" s="191" t="s">
        <v>542</v>
      </c>
      <c r="B2285" s="68"/>
      <c r="C2285" s="212" t="s">
        <v>687</v>
      </c>
      <c r="D2285" s="213">
        <v>45803</v>
      </c>
      <c r="E2285" s="191" t="s">
        <v>5019</v>
      </c>
      <c r="F2285" s="191" t="s">
        <v>6</v>
      </c>
      <c r="G2285" s="191">
        <v>1127585</v>
      </c>
      <c r="H2285" s="68"/>
      <c r="I2285" s="197" t="s">
        <v>6214</v>
      </c>
      <c r="J2285" s="68"/>
      <c r="K2285" s="68"/>
      <c r="L2285" s="68"/>
      <c r="M2285" s="68"/>
      <c r="N2285" s="348"/>
      <c r="O2285" s="348"/>
      <c r="P2285" s="214">
        <v>0</v>
      </c>
      <c r="Q2285" s="214">
        <v>276639.82</v>
      </c>
      <c r="R2285" s="68" t="s">
        <v>1479</v>
      </c>
      <c r="S2285" s="349"/>
      <c r="T2285" s="272"/>
    </row>
    <row r="2286" spans="1:20" ht="76.5">
      <c r="A2286" s="191">
        <v>389</v>
      </c>
      <c r="B2286" s="68"/>
      <c r="C2286" s="212" t="s">
        <v>1401</v>
      </c>
      <c r="D2286" s="213">
        <v>45803</v>
      </c>
      <c r="E2286" s="191" t="s">
        <v>5020</v>
      </c>
      <c r="F2286" s="191" t="s">
        <v>10</v>
      </c>
      <c r="G2286" s="191">
        <v>1127581</v>
      </c>
      <c r="H2286" s="68"/>
      <c r="I2286" s="197" t="s">
        <v>6215</v>
      </c>
      <c r="J2286" s="68"/>
      <c r="K2286" s="68"/>
      <c r="L2286" s="68"/>
      <c r="M2286" s="68"/>
      <c r="N2286" s="348"/>
      <c r="O2286" s="348"/>
      <c r="P2286" s="214">
        <v>60</v>
      </c>
      <c r="Q2286" s="214">
        <v>0</v>
      </c>
      <c r="R2286" s="68" t="s">
        <v>1479</v>
      </c>
      <c r="S2286" s="349"/>
      <c r="T2286" s="272"/>
    </row>
    <row r="2287" spans="1:20" ht="76.5">
      <c r="A2287" s="191">
        <v>117</v>
      </c>
      <c r="B2287" s="68"/>
      <c r="C2287" s="212" t="s">
        <v>54</v>
      </c>
      <c r="D2287" s="213">
        <v>45803</v>
      </c>
      <c r="E2287" s="191" t="s">
        <v>5021</v>
      </c>
      <c r="F2287" s="191" t="s">
        <v>10</v>
      </c>
      <c r="G2287" s="191">
        <v>1127591</v>
      </c>
      <c r="H2287" s="68"/>
      <c r="I2287" s="197" t="s">
        <v>6216</v>
      </c>
      <c r="J2287" s="68"/>
      <c r="K2287" s="68"/>
      <c r="L2287" s="68"/>
      <c r="M2287" s="68"/>
      <c r="N2287" s="348"/>
      <c r="O2287" s="348"/>
      <c r="P2287" s="214">
        <v>60</v>
      </c>
      <c r="Q2287" s="214">
        <v>0</v>
      </c>
      <c r="R2287" s="68" t="s">
        <v>1479</v>
      </c>
      <c r="S2287" s="349"/>
      <c r="T2287" s="272"/>
    </row>
    <row r="2288" spans="1:20" ht="51">
      <c r="A2288" s="191">
        <v>46</v>
      </c>
      <c r="B2288" s="68"/>
      <c r="C2288" s="212" t="s">
        <v>1367</v>
      </c>
      <c r="D2288" s="213">
        <v>45804</v>
      </c>
      <c r="E2288" s="191" t="s">
        <v>5022</v>
      </c>
      <c r="F2288" s="191" t="s">
        <v>3</v>
      </c>
      <c r="G2288" s="191">
        <v>2289912</v>
      </c>
      <c r="H2288" s="68"/>
      <c r="I2288" s="197" t="s">
        <v>6217</v>
      </c>
      <c r="J2288" s="68"/>
      <c r="K2288" s="68"/>
      <c r="L2288" s="68"/>
      <c r="M2288" s="68"/>
      <c r="N2288" s="348"/>
      <c r="O2288" s="348"/>
      <c r="P2288" s="214">
        <v>0</v>
      </c>
      <c r="Q2288" s="214">
        <v>5000</v>
      </c>
      <c r="R2288" s="68" t="s">
        <v>1479</v>
      </c>
      <c r="S2288" s="349"/>
      <c r="T2288" s="272"/>
    </row>
    <row r="2289" spans="1:20" ht="51">
      <c r="A2289" s="191">
        <v>46</v>
      </c>
      <c r="B2289" s="68"/>
      <c r="C2289" s="212" t="s">
        <v>1367</v>
      </c>
      <c r="D2289" s="213">
        <v>45804</v>
      </c>
      <c r="E2289" s="191" t="s">
        <v>5023</v>
      </c>
      <c r="F2289" s="191" t="s">
        <v>3</v>
      </c>
      <c r="G2289" s="191">
        <v>2289963</v>
      </c>
      <c r="H2289" s="68"/>
      <c r="I2289" s="197" t="s">
        <v>6218</v>
      </c>
      <c r="J2289" s="68"/>
      <c r="K2289" s="68"/>
      <c r="L2289" s="68"/>
      <c r="M2289" s="68"/>
      <c r="N2289" s="348"/>
      <c r="O2289" s="348"/>
      <c r="P2289" s="214">
        <v>0</v>
      </c>
      <c r="Q2289" s="214">
        <v>1000</v>
      </c>
      <c r="R2289" s="68" t="s">
        <v>1479</v>
      </c>
      <c r="S2289" s="349"/>
      <c r="T2289" s="272"/>
    </row>
    <row r="2290" spans="1:20" ht="51">
      <c r="A2290" s="191">
        <v>46</v>
      </c>
      <c r="B2290" s="68"/>
      <c r="C2290" s="212" t="s">
        <v>1367</v>
      </c>
      <c r="D2290" s="213">
        <v>45804</v>
      </c>
      <c r="E2290" s="191" t="s">
        <v>5024</v>
      </c>
      <c r="F2290" s="191" t="s">
        <v>3</v>
      </c>
      <c r="G2290" s="191">
        <v>2289987</v>
      </c>
      <c r="H2290" s="68"/>
      <c r="I2290" s="197" t="s">
        <v>6219</v>
      </c>
      <c r="J2290" s="68"/>
      <c r="K2290" s="68"/>
      <c r="L2290" s="68"/>
      <c r="M2290" s="68"/>
      <c r="N2290" s="348"/>
      <c r="O2290" s="348"/>
      <c r="P2290" s="214">
        <v>0</v>
      </c>
      <c r="Q2290" s="214">
        <v>5000</v>
      </c>
      <c r="R2290" s="68" t="s">
        <v>1479</v>
      </c>
      <c r="S2290" s="349"/>
      <c r="T2290" s="272"/>
    </row>
    <row r="2291" spans="1:20" ht="38.25">
      <c r="A2291" s="191">
        <v>46</v>
      </c>
      <c r="B2291" s="68"/>
      <c r="C2291" s="212" t="s">
        <v>1367</v>
      </c>
      <c r="D2291" s="213">
        <v>45804</v>
      </c>
      <c r="E2291" s="191" t="s">
        <v>5025</v>
      </c>
      <c r="F2291" s="191" t="s">
        <v>3</v>
      </c>
      <c r="G2291" s="191">
        <v>2289989</v>
      </c>
      <c r="H2291" s="68"/>
      <c r="I2291" s="197" t="s">
        <v>6220</v>
      </c>
      <c r="J2291" s="68"/>
      <c r="K2291" s="68"/>
      <c r="L2291" s="68"/>
      <c r="M2291" s="68"/>
      <c r="N2291" s="348"/>
      <c r="O2291" s="348"/>
      <c r="P2291" s="214">
        <v>0</v>
      </c>
      <c r="Q2291" s="214">
        <v>5000</v>
      </c>
      <c r="R2291" s="68" t="s">
        <v>1479</v>
      </c>
      <c r="S2291" s="349"/>
      <c r="T2291" s="272"/>
    </row>
    <row r="2292" spans="1:20" ht="51">
      <c r="A2292" s="191" t="s">
        <v>550</v>
      </c>
      <c r="B2292" s="68"/>
      <c r="C2292" s="212" t="s">
        <v>589</v>
      </c>
      <c r="D2292" s="213">
        <v>45804</v>
      </c>
      <c r="E2292" s="191" t="s">
        <v>5026</v>
      </c>
      <c r="F2292" s="191" t="s">
        <v>3</v>
      </c>
      <c r="G2292" s="191">
        <v>2289991</v>
      </c>
      <c r="H2292" s="68"/>
      <c r="I2292" s="197" t="s">
        <v>2315</v>
      </c>
      <c r="J2292" s="68"/>
      <c r="K2292" s="68"/>
      <c r="L2292" s="68"/>
      <c r="M2292" s="68"/>
      <c r="N2292" s="348"/>
      <c r="O2292" s="348"/>
      <c r="P2292" s="214">
        <v>0</v>
      </c>
      <c r="Q2292" s="214">
        <v>679.03</v>
      </c>
      <c r="R2292" s="68" t="s">
        <v>1479</v>
      </c>
      <c r="S2292" s="349"/>
      <c r="T2292" s="272"/>
    </row>
    <row r="2293" spans="1:20" ht="51">
      <c r="A2293" s="191">
        <v>46</v>
      </c>
      <c r="B2293" s="68"/>
      <c r="C2293" s="212" t="s">
        <v>1367</v>
      </c>
      <c r="D2293" s="213">
        <v>45804</v>
      </c>
      <c r="E2293" s="191" t="s">
        <v>5027</v>
      </c>
      <c r="F2293" s="191" t="s">
        <v>3</v>
      </c>
      <c r="G2293" s="191">
        <v>2290027</v>
      </c>
      <c r="H2293" s="68"/>
      <c r="I2293" s="197" t="s">
        <v>6221</v>
      </c>
      <c r="J2293" s="68"/>
      <c r="K2293" s="68"/>
      <c r="L2293" s="68"/>
      <c r="M2293" s="68"/>
      <c r="N2293" s="348"/>
      <c r="O2293" s="348"/>
      <c r="P2293" s="214">
        <v>0</v>
      </c>
      <c r="Q2293" s="214">
        <v>1666</v>
      </c>
      <c r="R2293" s="68" t="s">
        <v>1479</v>
      </c>
      <c r="S2293" s="349"/>
      <c r="T2293" s="272"/>
    </row>
    <row r="2294" spans="1:20" ht="51">
      <c r="A2294" s="191" t="s">
        <v>550</v>
      </c>
      <c r="B2294" s="68"/>
      <c r="C2294" s="212" t="s">
        <v>589</v>
      </c>
      <c r="D2294" s="213">
        <v>45804</v>
      </c>
      <c r="E2294" s="191" t="s">
        <v>5028</v>
      </c>
      <c r="F2294" s="191" t="s">
        <v>3</v>
      </c>
      <c r="G2294" s="191">
        <v>2290051</v>
      </c>
      <c r="H2294" s="68"/>
      <c r="I2294" s="197" t="s">
        <v>6222</v>
      </c>
      <c r="J2294" s="68"/>
      <c r="K2294" s="68"/>
      <c r="L2294" s="68"/>
      <c r="M2294" s="68"/>
      <c r="N2294" s="348"/>
      <c r="O2294" s="348"/>
      <c r="P2294" s="214">
        <v>0</v>
      </c>
      <c r="Q2294" s="214">
        <v>1138</v>
      </c>
      <c r="R2294" s="68" t="s">
        <v>1479</v>
      </c>
      <c r="S2294" s="349"/>
      <c r="T2294" s="272"/>
    </row>
    <row r="2295" spans="1:20" ht="51">
      <c r="A2295" s="191">
        <v>132</v>
      </c>
      <c r="B2295" s="68"/>
      <c r="C2295" s="212" t="s">
        <v>59</v>
      </c>
      <c r="D2295" s="213">
        <v>45804</v>
      </c>
      <c r="E2295" s="191" t="s">
        <v>5029</v>
      </c>
      <c r="F2295" s="191" t="s">
        <v>3</v>
      </c>
      <c r="G2295" s="191">
        <v>2290073</v>
      </c>
      <c r="H2295" s="68"/>
      <c r="I2295" s="197" t="s">
        <v>6223</v>
      </c>
      <c r="J2295" s="68"/>
      <c r="K2295" s="68"/>
      <c r="L2295" s="68"/>
      <c r="M2295" s="68"/>
      <c r="N2295" s="348"/>
      <c r="O2295" s="348"/>
      <c r="P2295" s="214">
        <v>0</v>
      </c>
      <c r="Q2295" s="214">
        <v>10</v>
      </c>
      <c r="R2295" s="68" t="s">
        <v>1479</v>
      </c>
      <c r="S2295" s="349"/>
      <c r="T2295" s="272"/>
    </row>
    <row r="2296" spans="1:20" ht="51">
      <c r="A2296" s="191" t="s">
        <v>541</v>
      </c>
      <c r="B2296" s="68"/>
      <c r="C2296" s="212" t="s">
        <v>590</v>
      </c>
      <c r="D2296" s="213">
        <v>45804</v>
      </c>
      <c r="E2296" s="191" t="s">
        <v>5030</v>
      </c>
      <c r="F2296" s="191" t="s">
        <v>3</v>
      </c>
      <c r="G2296" s="191">
        <v>2289874</v>
      </c>
      <c r="H2296" s="68"/>
      <c r="I2296" s="197" t="s">
        <v>6224</v>
      </c>
      <c r="J2296" s="68"/>
      <c r="K2296" s="68"/>
      <c r="L2296" s="68"/>
      <c r="M2296" s="68"/>
      <c r="N2296" s="348"/>
      <c r="O2296" s="348"/>
      <c r="P2296" s="214">
        <v>0</v>
      </c>
      <c r="Q2296" s="214">
        <v>269214.32</v>
      </c>
      <c r="R2296" s="68" t="s">
        <v>1479</v>
      </c>
      <c r="S2296" s="349"/>
      <c r="T2296" s="272"/>
    </row>
    <row r="2297" spans="1:20" ht="51">
      <c r="A2297" s="191" t="s">
        <v>541</v>
      </c>
      <c r="B2297" s="68"/>
      <c r="C2297" s="212" t="s">
        <v>590</v>
      </c>
      <c r="D2297" s="213">
        <v>45804</v>
      </c>
      <c r="E2297" s="191" t="s">
        <v>5031</v>
      </c>
      <c r="F2297" s="191" t="s">
        <v>3</v>
      </c>
      <c r="G2297" s="191">
        <v>2289877</v>
      </c>
      <c r="H2297" s="68"/>
      <c r="I2297" s="197" t="s">
        <v>6225</v>
      </c>
      <c r="J2297" s="68"/>
      <c r="K2297" s="68"/>
      <c r="L2297" s="68"/>
      <c r="M2297" s="68"/>
      <c r="N2297" s="348"/>
      <c r="O2297" s="348"/>
      <c r="P2297" s="214">
        <v>0</v>
      </c>
      <c r="Q2297" s="214">
        <v>63821.35</v>
      </c>
      <c r="R2297" s="68" t="s">
        <v>1479</v>
      </c>
      <c r="S2297" s="349"/>
      <c r="T2297" s="272"/>
    </row>
    <row r="2298" spans="1:20" ht="51">
      <c r="A2298" s="191" t="s">
        <v>541</v>
      </c>
      <c r="B2298" s="68"/>
      <c r="C2298" s="212" t="s">
        <v>590</v>
      </c>
      <c r="D2298" s="213">
        <v>45804</v>
      </c>
      <c r="E2298" s="191" t="s">
        <v>5032</v>
      </c>
      <c r="F2298" s="191" t="s">
        <v>3</v>
      </c>
      <c r="G2298" s="191">
        <v>2289880</v>
      </c>
      <c r="H2298" s="68"/>
      <c r="I2298" s="197" t="s">
        <v>6226</v>
      </c>
      <c r="J2298" s="68"/>
      <c r="K2298" s="68"/>
      <c r="L2298" s="68"/>
      <c r="M2298" s="68"/>
      <c r="N2298" s="348"/>
      <c r="O2298" s="348"/>
      <c r="P2298" s="214">
        <v>0</v>
      </c>
      <c r="Q2298" s="214">
        <v>129.78</v>
      </c>
      <c r="R2298" s="68" t="s">
        <v>1479</v>
      </c>
      <c r="S2298" s="349"/>
      <c r="T2298" s="272"/>
    </row>
    <row r="2299" spans="1:20" ht="51">
      <c r="A2299" s="191" t="s">
        <v>541</v>
      </c>
      <c r="B2299" s="68"/>
      <c r="C2299" s="212" t="s">
        <v>590</v>
      </c>
      <c r="D2299" s="213">
        <v>45804</v>
      </c>
      <c r="E2299" s="191" t="s">
        <v>5033</v>
      </c>
      <c r="F2299" s="191" t="s">
        <v>3</v>
      </c>
      <c r="G2299" s="191">
        <v>2289881</v>
      </c>
      <c r="H2299" s="68"/>
      <c r="I2299" s="197" t="s">
        <v>6227</v>
      </c>
      <c r="J2299" s="68"/>
      <c r="K2299" s="68"/>
      <c r="L2299" s="68"/>
      <c r="M2299" s="68"/>
      <c r="N2299" s="348"/>
      <c r="O2299" s="348"/>
      <c r="P2299" s="214">
        <v>0</v>
      </c>
      <c r="Q2299" s="214">
        <v>14476.5</v>
      </c>
      <c r="R2299" s="68" t="s">
        <v>1479</v>
      </c>
      <c r="S2299" s="349"/>
      <c r="T2299" s="272"/>
    </row>
    <row r="2300" spans="1:20" ht="51">
      <c r="A2300" s="191" t="s">
        <v>541</v>
      </c>
      <c r="B2300" s="68"/>
      <c r="C2300" s="212" t="s">
        <v>590</v>
      </c>
      <c r="D2300" s="213">
        <v>45804</v>
      </c>
      <c r="E2300" s="191" t="s">
        <v>5034</v>
      </c>
      <c r="F2300" s="191" t="s">
        <v>3</v>
      </c>
      <c r="G2300" s="191">
        <v>2289882</v>
      </c>
      <c r="H2300" s="68"/>
      <c r="I2300" s="197" t="s">
        <v>6228</v>
      </c>
      <c r="J2300" s="68"/>
      <c r="K2300" s="68"/>
      <c r="L2300" s="68"/>
      <c r="M2300" s="68"/>
      <c r="N2300" s="348"/>
      <c r="O2300" s="348"/>
      <c r="P2300" s="214">
        <v>0</v>
      </c>
      <c r="Q2300" s="214">
        <v>27750.33</v>
      </c>
      <c r="R2300" s="68" t="s">
        <v>1479</v>
      </c>
      <c r="S2300" s="349"/>
      <c r="T2300" s="272"/>
    </row>
    <row r="2301" spans="1:20" ht="51">
      <c r="A2301" s="191" t="s">
        <v>541</v>
      </c>
      <c r="B2301" s="68"/>
      <c r="C2301" s="212" t="s">
        <v>590</v>
      </c>
      <c r="D2301" s="213">
        <v>45804</v>
      </c>
      <c r="E2301" s="191" t="s">
        <v>5035</v>
      </c>
      <c r="F2301" s="191" t="s">
        <v>3</v>
      </c>
      <c r="G2301" s="191">
        <v>2289883</v>
      </c>
      <c r="H2301" s="68"/>
      <c r="I2301" s="197" t="s">
        <v>6229</v>
      </c>
      <c r="J2301" s="68"/>
      <c r="K2301" s="68"/>
      <c r="L2301" s="68"/>
      <c r="M2301" s="68"/>
      <c r="N2301" s="348"/>
      <c r="O2301" s="348"/>
      <c r="P2301" s="214">
        <v>0</v>
      </c>
      <c r="Q2301" s="214">
        <v>338417.01</v>
      </c>
      <c r="R2301" s="68" t="s">
        <v>1479</v>
      </c>
      <c r="S2301" s="349"/>
      <c r="T2301" s="272"/>
    </row>
    <row r="2302" spans="1:20" ht="51">
      <c r="A2302" s="191" t="s">
        <v>541</v>
      </c>
      <c r="B2302" s="68"/>
      <c r="C2302" s="212" t="s">
        <v>590</v>
      </c>
      <c r="D2302" s="213">
        <v>45804</v>
      </c>
      <c r="E2302" s="191" t="s">
        <v>5036</v>
      </c>
      <c r="F2302" s="191" t="s">
        <v>3</v>
      </c>
      <c r="G2302" s="191">
        <v>2289884</v>
      </c>
      <c r="H2302" s="68"/>
      <c r="I2302" s="197" t="s">
        <v>6230</v>
      </c>
      <c r="J2302" s="68"/>
      <c r="K2302" s="68"/>
      <c r="L2302" s="68"/>
      <c r="M2302" s="68"/>
      <c r="N2302" s="348"/>
      <c r="O2302" s="348"/>
      <c r="P2302" s="214">
        <v>0</v>
      </c>
      <c r="Q2302" s="214">
        <v>29871</v>
      </c>
      <c r="R2302" s="68" t="s">
        <v>1479</v>
      </c>
      <c r="S2302" s="349"/>
      <c r="T2302" s="272"/>
    </row>
    <row r="2303" spans="1:20" ht="51">
      <c r="A2303" s="191" t="s">
        <v>541</v>
      </c>
      <c r="B2303" s="68"/>
      <c r="C2303" s="212" t="s">
        <v>590</v>
      </c>
      <c r="D2303" s="213">
        <v>45804</v>
      </c>
      <c r="E2303" s="191" t="s">
        <v>5037</v>
      </c>
      <c r="F2303" s="191" t="s">
        <v>3</v>
      </c>
      <c r="G2303" s="191">
        <v>2289886</v>
      </c>
      <c r="H2303" s="68"/>
      <c r="I2303" s="197" t="s">
        <v>6231</v>
      </c>
      <c r="J2303" s="68"/>
      <c r="K2303" s="68"/>
      <c r="L2303" s="68"/>
      <c r="M2303" s="68"/>
      <c r="N2303" s="348"/>
      <c r="O2303" s="348"/>
      <c r="P2303" s="214">
        <v>0</v>
      </c>
      <c r="Q2303" s="214">
        <v>467090.12</v>
      </c>
      <c r="R2303" s="68" t="s">
        <v>1479</v>
      </c>
      <c r="S2303" s="349"/>
      <c r="T2303" s="272"/>
    </row>
    <row r="2304" spans="1:20" ht="51">
      <c r="A2304" s="191" t="s">
        <v>541</v>
      </c>
      <c r="B2304" s="68"/>
      <c r="C2304" s="212" t="s">
        <v>590</v>
      </c>
      <c r="D2304" s="213">
        <v>45804</v>
      </c>
      <c r="E2304" s="191" t="s">
        <v>5038</v>
      </c>
      <c r="F2304" s="191" t="s">
        <v>3</v>
      </c>
      <c r="G2304" s="191">
        <v>2289893</v>
      </c>
      <c r="H2304" s="68"/>
      <c r="I2304" s="197" t="s">
        <v>6232</v>
      </c>
      <c r="J2304" s="68"/>
      <c r="K2304" s="68"/>
      <c r="L2304" s="68"/>
      <c r="M2304" s="68"/>
      <c r="N2304" s="348"/>
      <c r="O2304" s="348"/>
      <c r="P2304" s="214">
        <v>0</v>
      </c>
      <c r="Q2304" s="214">
        <v>14184.99</v>
      </c>
      <c r="R2304" s="68" t="s">
        <v>1479</v>
      </c>
      <c r="S2304" s="349"/>
      <c r="T2304" s="272"/>
    </row>
    <row r="2305" spans="1:20" ht="51">
      <c r="A2305" s="191" t="s">
        <v>541</v>
      </c>
      <c r="B2305" s="68"/>
      <c r="C2305" s="212" t="s">
        <v>590</v>
      </c>
      <c r="D2305" s="213">
        <v>45804</v>
      </c>
      <c r="E2305" s="191" t="s">
        <v>5039</v>
      </c>
      <c r="F2305" s="191" t="s">
        <v>3</v>
      </c>
      <c r="G2305" s="191">
        <v>2289887</v>
      </c>
      <c r="H2305" s="68"/>
      <c r="I2305" s="197" t="s">
        <v>6233</v>
      </c>
      <c r="J2305" s="68"/>
      <c r="K2305" s="68"/>
      <c r="L2305" s="68"/>
      <c r="M2305" s="68"/>
      <c r="N2305" s="348"/>
      <c r="O2305" s="348"/>
      <c r="P2305" s="214">
        <v>0</v>
      </c>
      <c r="Q2305" s="214">
        <v>409738.53</v>
      </c>
      <c r="R2305" s="68" t="s">
        <v>1479</v>
      </c>
      <c r="S2305" s="349"/>
      <c r="T2305" s="272"/>
    </row>
    <row r="2306" spans="1:20" ht="51">
      <c r="A2306" s="191" t="s">
        <v>541</v>
      </c>
      <c r="B2306" s="68"/>
      <c r="C2306" s="212" t="s">
        <v>590</v>
      </c>
      <c r="D2306" s="213">
        <v>45804</v>
      </c>
      <c r="E2306" s="191" t="s">
        <v>5040</v>
      </c>
      <c r="F2306" s="191" t="s">
        <v>3</v>
      </c>
      <c r="G2306" s="191">
        <v>2289890</v>
      </c>
      <c r="H2306" s="68"/>
      <c r="I2306" s="197" t="s">
        <v>6234</v>
      </c>
      <c r="J2306" s="68"/>
      <c r="K2306" s="68"/>
      <c r="L2306" s="68"/>
      <c r="M2306" s="68"/>
      <c r="N2306" s="348"/>
      <c r="O2306" s="348"/>
      <c r="P2306" s="214">
        <v>0</v>
      </c>
      <c r="Q2306" s="214">
        <v>12664.8</v>
      </c>
      <c r="R2306" s="68" t="s">
        <v>1479</v>
      </c>
      <c r="S2306" s="349"/>
      <c r="T2306" s="272"/>
    </row>
    <row r="2307" spans="1:20" ht="51">
      <c r="A2307" s="191" t="s">
        <v>541</v>
      </c>
      <c r="B2307" s="68"/>
      <c r="C2307" s="212" t="s">
        <v>590</v>
      </c>
      <c r="D2307" s="213">
        <v>45804</v>
      </c>
      <c r="E2307" s="191" t="s">
        <v>5041</v>
      </c>
      <c r="F2307" s="191" t="s">
        <v>3</v>
      </c>
      <c r="G2307" s="191">
        <v>2289891</v>
      </c>
      <c r="H2307" s="68"/>
      <c r="I2307" s="197" t="s">
        <v>6235</v>
      </c>
      <c r="J2307" s="68"/>
      <c r="K2307" s="68"/>
      <c r="L2307" s="68"/>
      <c r="M2307" s="68"/>
      <c r="N2307" s="348"/>
      <c r="O2307" s="348"/>
      <c r="P2307" s="214">
        <v>0</v>
      </c>
      <c r="Q2307" s="214">
        <v>9270.9</v>
      </c>
      <c r="R2307" s="68" t="s">
        <v>1479</v>
      </c>
      <c r="S2307" s="349"/>
      <c r="T2307" s="272"/>
    </row>
    <row r="2308" spans="1:20" ht="51">
      <c r="A2308" s="191" t="s">
        <v>541</v>
      </c>
      <c r="B2308" s="68"/>
      <c r="C2308" s="212" t="s">
        <v>590</v>
      </c>
      <c r="D2308" s="213">
        <v>45804</v>
      </c>
      <c r="E2308" s="191" t="s">
        <v>5042</v>
      </c>
      <c r="F2308" s="191" t="s">
        <v>3</v>
      </c>
      <c r="G2308" s="191">
        <v>2289895</v>
      </c>
      <c r="H2308" s="68"/>
      <c r="I2308" s="197" t="s">
        <v>6236</v>
      </c>
      <c r="J2308" s="68"/>
      <c r="K2308" s="68"/>
      <c r="L2308" s="68"/>
      <c r="M2308" s="68"/>
      <c r="N2308" s="348"/>
      <c r="O2308" s="348"/>
      <c r="P2308" s="214">
        <v>0</v>
      </c>
      <c r="Q2308" s="214">
        <v>4777.6499999999996</v>
      </c>
      <c r="R2308" s="68" t="s">
        <v>1479</v>
      </c>
      <c r="S2308" s="349"/>
      <c r="T2308" s="272"/>
    </row>
    <row r="2309" spans="1:20" ht="51">
      <c r="A2309" s="191" t="s">
        <v>541</v>
      </c>
      <c r="B2309" s="68"/>
      <c r="C2309" s="212" t="s">
        <v>590</v>
      </c>
      <c r="D2309" s="213">
        <v>45804</v>
      </c>
      <c r="E2309" s="191" t="s">
        <v>5043</v>
      </c>
      <c r="F2309" s="191" t="s">
        <v>3</v>
      </c>
      <c r="G2309" s="191">
        <v>2289897</v>
      </c>
      <c r="H2309" s="68"/>
      <c r="I2309" s="197" t="s">
        <v>6237</v>
      </c>
      <c r="J2309" s="68"/>
      <c r="K2309" s="68"/>
      <c r="L2309" s="68"/>
      <c r="M2309" s="68"/>
      <c r="N2309" s="348"/>
      <c r="O2309" s="348"/>
      <c r="P2309" s="214">
        <v>0</v>
      </c>
      <c r="Q2309" s="214">
        <v>65161.03</v>
      </c>
      <c r="R2309" s="68" t="s">
        <v>1479</v>
      </c>
      <c r="S2309" s="349"/>
      <c r="T2309" s="272"/>
    </row>
    <row r="2310" spans="1:20" ht="51">
      <c r="A2310" s="191" t="s">
        <v>541</v>
      </c>
      <c r="B2310" s="68"/>
      <c r="C2310" s="212" t="s">
        <v>590</v>
      </c>
      <c r="D2310" s="213">
        <v>45804</v>
      </c>
      <c r="E2310" s="191" t="s">
        <v>5044</v>
      </c>
      <c r="F2310" s="191" t="s">
        <v>3</v>
      </c>
      <c r="G2310" s="191">
        <v>2289899</v>
      </c>
      <c r="H2310" s="68"/>
      <c r="I2310" s="197" t="s">
        <v>6238</v>
      </c>
      <c r="J2310" s="68"/>
      <c r="K2310" s="68"/>
      <c r="L2310" s="68"/>
      <c r="M2310" s="68"/>
      <c r="N2310" s="348"/>
      <c r="O2310" s="348"/>
      <c r="P2310" s="214">
        <v>0</v>
      </c>
      <c r="Q2310" s="214">
        <v>2178.04</v>
      </c>
      <c r="R2310" s="68" t="s">
        <v>1479</v>
      </c>
      <c r="S2310" s="349"/>
      <c r="T2310" s="272"/>
    </row>
    <row r="2311" spans="1:20" ht="51">
      <c r="A2311" s="191" t="s">
        <v>541</v>
      </c>
      <c r="B2311" s="68"/>
      <c r="C2311" s="212" t="s">
        <v>590</v>
      </c>
      <c r="D2311" s="213">
        <v>45804</v>
      </c>
      <c r="E2311" s="191" t="s">
        <v>5045</v>
      </c>
      <c r="F2311" s="191" t="s">
        <v>3</v>
      </c>
      <c r="G2311" s="191">
        <v>2289900</v>
      </c>
      <c r="H2311" s="68"/>
      <c r="I2311" s="197" t="s">
        <v>6239</v>
      </c>
      <c r="J2311" s="68"/>
      <c r="K2311" s="68"/>
      <c r="L2311" s="68"/>
      <c r="M2311" s="68"/>
      <c r="N2311" s="348"/>
      <c r="O2311" s="348"/>
      <c r="P2311" s="214">
        <v>0</v>
      </c>
      <c r="Q2311" s="214">
        <v>35360.31</v>
      </c>
      <c r="R2311" s="68" t="s">
        <v>1479</v>
      </c>
      <c r="S2311" s="349"/>
      <c r="T2311" s="272"/>
    </row>
    <row r="2312" spans="1:20" ht="51">
      <c r="A2312" s="191" t="s">
        <v>541</v>
      </c>
      <c r="B2312" s="68"/>
      <c r="C2312" s="212" t="s">
        <v>590</v>
      </c>
      <c r="D2312" s="213">
        <v>45804</v>
      </c>
      <c r="E2312" s="191" t="s">
        <v>5046</v>
      </c>
      <c r="F2312" s="191" t="s">
        <v>3</v>
      </c>
      <c r="G2312" s="191">
        <v>2289901</v>
      </c>
      <c r="H2312" s="68"/>
      <c r="I2312" s="197" t="s">
        <v>6240</v>
      </c>
      <c r="J2312" s="68"/>
      <c r="K2312" s="68"/>
      <c r="L2312" s="68"/>
      <c r="M2312" s="68"/>
      <c r="N2312" s="348"/>
      <c r="O2312" s="348"/>
      <c r="P2312" s="214">
        <v>0</v>
      </c>
      <c r="Q2312" s="214">
        <v>2869.92</v>
      </c>
      <c r="R2312" s="68" t="s">
        <v>1479</v>
      </c>
      <c r="S2312" s="349"/>
      <c r="T2312" s="272"/>
    </row>
    <row r="2313" spans="1:20" ht="51">
      <c r="A2313" s="191" t="s">
        <v>541</v>
      </c>
      <c r="B2313" s="68"/>
      <c r="C2313" s="212" t="s">
        <v>590</v>
      </c>
      <c r="D2313" s="213">
        <v>45804</v>
      </c>
      <c r="E2313" s="191" t="s">
        <v>5047</v>
      </c>
      <c r="F2313" s="191" t="s">
        <v>3</v>
      </c>
      <c r="G2313" s="191">
        <v>2289903</v>
      </c>
      <c r="H2313" s="68"/>
      <c r="I2313" s="197" t="s">
        <v>6241</v>
      </c>
      <c r="J2313" s="68"/>
      <c r="K2313" s="68"/>
      <c r="L2313" s="68"/>
      <c r="M2313" s="68"/>
      <c r="N2313" s="348"/>
      <c r="O2313" s="348"/>
      <c r="P2313" s="214">
        <v>0</v>
      </c>
      <c r="Q2313" s="214">
        <v>52381.2</v>
      </c>
      <c r="R2313" s="68" t="s">
        <v>1479</v>
      </c>
      <c r="S2313" s="349"/>
      <c r="T2313" s="272"/>
    </row>
    <row r="2314" spans="1:20" ht="51">
      <c r="A2314" s="191" t="s">
        <v>541</v>
      </c>
      <c r="B2314" s="68"/>
      <c r="C2314" s="212" t="s">
        <v>590</v>
      </c>
      <c r="D2314" s="213">
        <v>45804</v>
      </c>
      <c r="E2314" s="191" t="s">
        <v>5048</v>
      </c>
      <c r="F2314" s="191" t="s">
        <v>3</v>
      </c>
      <c r="G2314" s="191">
        <v>2289904</v>
      </c>
      <c r="H2314" s="68"/>
      <c r="I2314" s="197" t="s">
        <v>6242</v>
      </c>
      <c r="J2314" s="68"/>
      <c r="K2314" s="68"/>
      <c r="L2314" s="68"/>
      <c r="M2314" s="68"/>
      <c r="N2314" s="348"/>
      <c r="O2314" s="348"/>
      <c r="P2314" s="214">
        <v>0</v>
      </c>
      <c r="Q2314" s="214">
        <v>59842.1</v>
      </c>
      <c r="R2314" s="68" t="s">
        <v>1479</v>
      </c>
      <c r="S2314" s="349"/>
      <c r="T2314" s="272"/>
    </row>
    <row r="2315" spans="1:20" ht="51">
      <c r="A2315" s="191" t="s">
        <v>541</v>
      </c>
      <c r="B2315" s="68"/>
      <c r="C2315" s="212" t="s">
        <v>590</v>
      </c>
      <c r="D2315" s="213">
        <v>45804</v>
      </c>
      <c r="E2315" s="191" t="s">
        <v>5049</v>
      </c>
      <c r="F2315" s="191" t="s">
        <v>3</v>
      </c>
      <c r="G2315" s="191">
        <v>2289905</v>
      </c>
      <c r="H2315" s="68"/>
      <c r="I2315" s="197" t="s">
        <v>6243</v>
      </c>
      <c r="J2315" s="68"/>
      <c r="K2315" s="68"/>
      <c r="L2315" s="68"/>
      <c r="M2315" s="68"/>
      <c r="N2315" s="348"/>
      <c r="O2315" s="348"/>
      <c r="P2315" s="214">
        <v>0</v>
      </c>
      <c r="Q2315" s="214">
        <v>62095.5</v>
      </c>
      <c r="R2315" s="68" t="s">
        <v>1479</v>
      </c>
      <c r="S2315" s="349"/>
      <c r="T2315" s="272"/>
    </row>
    <row r="2316" spans="1:20" ht="51">
      <c r="A2316" s="191" t="s">
        <v>541</v>
      </c>
      <c r="B2316" s="68"/>
      <c r="C2316" s="212" t="s">
        <v>590</v>
      </c>
      <c r="D2316" s="213">
        <v>45804</v>
      </c>
      <c r="E2316" s="191" t="s">
        <v>5050</v>
      </c>
      <c r="F2316" s="191" t="s">
        <v>3</v>
      </c>
      <c r="G2316" s="191">
        <v>2289907</v>
      </c>
      <c r="H2316" s="68"/>
      <c r="I2316" s="197" t="s">
        <v>6244</v>
      </c>
      <c r="J2316" s="68"/>
      <c r="K2316" s="68"/>
      <c r="L2316" s="68"/>
      <c r="M2316" s="68"/>
      <c r="N2316" s="348"/>
      <c r="O2316" s="348"/>
      <c r="P2316" s="214">
        <v>0</v>
      </c>
      <c r="Q2316" s="214">
        <v>15256.8</v>
      </c>
      <c r="R2316" s="68" t="s">
        <v>1479</v>
      </c>
      <c r="S2316" s="349"/>
      <c r="T2316" s="272"/>
    </row>
    <row r="2317" spans="1:20" ht="51">
      <c r="A2317" s="191" t="s">
        <v>541</v>
      </c>
      <c r="B2317" s="68"/>
      <c r="C2317" s="212" t="s">
        <v>590</v>
      </c>
      <c r="D2317" s="213">
        <v>45804</v>
      </c>
      <c r="E2317" s="191" t="s">
        <v>5051</v>
      </c>
      <c r="F2317" s="191" t="s">
        <v>3</v>
      </c>
      <c r="G2317" s="191">
        <v>2289908</v>
      </c>
      <c r="H2317" s="68"/>
      <c r="I2317" s="197" t="s">
        <v>6245</v>
      </c>
      <c r="J2317" s="68"/>
      <c r="K2317" s="68"/>
      <c r="L2317" s="68"/>
      <c r="M2317" s="68"/>
      <c r="N2317" s="348"/>
      <c r="O2317" s="348"/>
      <c r="P2317" s="214">
        <v>0</v>
      </c>
      <c r="Q2317" s="214">
        <v>3419.55</v>
      </c>
      <c r="R2317" s="68" t="s">
        <v>1479</v>
      </c>
      <c r="S2317" s="349"/>
      <c r="T2317" s="272"/>
    </row>
    <row r="2318" spans="1:20" ht="51">
      <c r="A2318" s="191" t="s">
        <v>541</v>
      </c>
      <c r="B2318" s="68"/>
      <c r="C2318" s="212" t="s">
        <v>590</v>
      </c>
      <c r="D2318" s="213">
        <v>45804</v>
      </c>
      <c r="E2318" s="191" t="s">
        <v>5052</v>
      </c>
      <c r="F2318" s="191" t="s">
        <v>3</v>
      </c>
      <c r="G2318" s="191">
        <v>2289909</v>
      </c>
      <c r="H2318" s="68"/>
      <c r="I2318" s="197" t="s">
        <v>6246</v>
      </c>
      <c r="J2318" s="68"/>
      <c r="K2318" s="68"/>
      <c r="L2318" s="68"/>
      <c r="M2318" s="68"/>
      <c r="N2318" s="348"/>
      <c r="O2318" s="348"/>
      <c r="P2318" s="214">
        <v>0</v>
      </c>
      <c r="Q2318" s="214">
        <v>44261.1</v>
      </c>
      <c r="R2318" s="68" t="s">
        <v>1479</v>
      </c>
      <c r="S2318" s="349"/>
      <c r="T2318" s="272"/>
    </row>
    <row r="2319" spans="1:20" ht="51">
      <c r="A2319" s="191" t="s">
        <v>541</v>
      </c>
      <c r="B2319" s="68"/>
      <c r="C2319" s="212" t="s">
        <v>590</v>
      </c>
      <c r="D2319" s="213">
        <v>45804</v>
      </c>
      <c r="E2319" s="191" t="s">
        <v>5053</v>
      </c>
      <c r="F2319" s="191" t="s">
        <v>3</v>
      </c>
      <c r="G2319" s="191">
        <v>2289911</v>
      </c>
      <c r="H2319" s="68"/>
      <c r="I2319" s="197" t="s">
        <v>6247</v>
      </c>
      <c r="J2319" s="68"/>
      <c r="K2319" s="68"/>
      <c r="L2319" s="68"/>
      <c r="M2319" s="68"/>
      <c r="N2319" s="348"/>
      <c r="O2319" s="348"/>
      <c r="P2319" s="214">
        <v>0</v>
      </c>
      <c r="Q2319" s="214">
        <v>23916.6</v>
      </c>
      <c r="R2319" s="68" t="s">
        <v>1479</v>
      </c>
      <c r="S2319" s="349"/>
      <c r="T2319" s="272"/>
    </row>
    <row r="2320" spans="1:20" ht="63.75">
      <c r="A2320" s="191">
        <v>35</v>
      </c>
      <c r="B2320" s="68"/>
      <c r="C2320" s="212" t="s">
        <v>43</v>
      </c>
      <c r="D2320" s="213">
        <v>45804</v>
      </c>
      <c r="E2320" s="191" t="s">
        <v>5054</v>
      </c>
      <c r="F2320" s="191" t="s">
        <v>3</v>
      </c>
      <c r="G2320" s="191">
        <v>2289913</v>
      </c>
      <c r="H2320" s="68"/>
      <c r="I2320" s="197" t="s">
        <v>6248</v>
      </c>
      <c r="J2320" s="68"/>
      <c r="K2320" s="68"/>
      <c r="L2320" s="68"/>
      <c r="M2320" s="68"/>
      <c r="N2320" s="348"/>
      <c r="O2320" s="348"/>
      <c r="P2320" s="214">
        <v>0</v>
      </c>
      <c r="Q2320" s="214">
        <v>1320</v>
      </c>
      <c r="R2320" s="68" t="s">
        <v>1479</v>
      </c>
      <c r="S2320" s="349"/>
      <c r="T2320" s="272"/>
    </row>
    <row r="2321" spans="1:20" ht="51">
      <c r="A2321" s="191" t="s">
        <v>541</v>
      </c>
      <c r="B2321" s="68"/>
      <c r="C2321" s="212" t="s">
        <v>590</v>
      </c>
      <c r="D2321" s="213">
        <v>45804</v>
      </c>
      <c r="E2321" s="191" t="s">
        <v>5055</v>
      </c>
      <c r="F2321" s="191" t="s">
        <v>3</v>
      </c>
      <c r="G2321" s="191">
        <v>2289914</v>
      </c>
      <c r="H2321" s="68"/>
      <c r="I2321" s="197" t="s">
        <v>6249</v>
      </c>
      <c r="J2321" s="68"/>
      <c r="K2321" s="68"/>
      <c r="L2321" s="68"/>
      <c r="M2321" s="68"/>
      <c r="N2321" s="348"/>
      <c r="O2321" s="348"/>
      <c r="P2321" s="214">
        <v>0</v>
      </c>
      <c r="Q2321" s="214">
        <v>8874</v>
      </c>
      <c r="R2321" s="68" t="s">
        <v>1479</v>
      </c>
      <c r="S2321" s="349"/>
      <c r="T2321" s="272"/>
    </row>
    <row r="2322" spans="1:20" ht="51">
      <c r="A2322" s="191" t="s">
        <v>541</v>
      </c>
      <c r="B2322" s="68"/>
      <c r="C2322" s="212" t="s">
        <v>590</v>
      </c>
      <c r="D2322" s="213">
        <v>45804</v>
      </c>
      <c r="E2322" s="191" t="s">
        <v>5056</v>
      </c>
      <c r="F2322" s="191" t="s">
        <v>3</v>
      </c>
      <c r="G2322" s="191">
        <v>2289916</v>
      </c>
      <c r="H2322" s="68"/>
      <c r="I2322" s="197" t="s">
        <v>6250</v>
      </c>
      <c r="J2322" s="68"/>
      <c r="K2322" s="68"/>
      <c r="L2322" s="68"/>
      <c r="M2322" s="68"/>
      <c r="N2322" s="348"/>
      <c r="O2322" s="348"/>
      <c r="P2322" s="214">
        <v>0</v>
      </c>
      <c r="Q2322" s="214">
        <v>1894.44</v>
      </c>
      <c r="R2322" s="68" t="s">
        <v>1479</v>
      </c>
      <c r="S2322" s="349"/>
      <c r="T2322" s="272"/>
    </row>
    <row r="2323" spans="1:20" ht="51">
      <c r="A2323" s="191" t="s">
        <v>541</v>
      </c>
      <c r="B2323" s="68"/>
      <c r="C2323" s="212" t="s">
        <v>590</v>
      </c>
      <c r="D2323" s="213">
        <v>45804</v>
      </c>
      <c r="E2323" s="191" t="s">
        <v>5057</v>
      </c>
      <c r="F2323" s="191" t="s">
        <v>3</v>
      </c>
      <c r="G2323" s="191">
        <v>2289917</v>
      </c>
      <c r="H2323" s="68"/>
      <c r="I2323" s="197" t="s">
        <v>6251</v>
      </c>
      <c r="J2323" s="68"/>
      <c r="K2323" s="68"/>
      <c r="L2323" s="68"/>
      <c r="M2323" s="68"/>
      <c r="N2323" s="348"/>
      <c r="O2323" s="348"/>
      <c r="P2323" s="214">
        <v>0</v>
      </c>
      <c r="Q2323" s="214">
        <v>66946.23</v>
      </c>
      <c r="R2323" s="68" t="s">
        <v>1479</v>
      </c>
      <c r="S2323" s="349"/>
      <c r="T2323" s="272"/>
    </row>
    <row r="2324" spans="1:20" ht="51">
      <c r="A2324" s="191" t="s">
        <v>541</v>
      </c>
      <c r="B2324" s="68"/>
      <c r="C2324" s="212" t="s">
        <v>590</v>
      </c>
      <c r="D2324" s="213">
        <v>45804</v>
      </c>
      <c r="E2324" s="191" t="s">
        <v>5058</v>
      </c>
      <c r="F2324" s="191" t="s">
        <v>3</v>
      </c>
      <c r="G2324" s="191">
        <v>2289920</v>
      </c>
      <c r="H2324" s="68"/>
      <c r="I2324" s="197" t="s">
        <v>6252</v>
      </c>
      <c r="J2324" s="68"/>
      <c r="K2324" s="68"/>
      <c r="L2324" s="68"/>
      <c r="M2324" s="68"/>
      <c r="N2324" s="348"/>
      <c r="O2324" s="348"/>
      <c r="P2324" s="214">
        <v>0</v>
      </c>
      <c r="Q2324" s="214">
        <v>23532.3</v>
      </c>
      <c r="R2324" s="68" t="s">
        <v>1479</v>
      </c>
      <c r="S2324" s="349"/>
      <c r="T2324" s="272"/>
    </row>
    <row r="2325" spans="1:20" ht="51">
      <c r="A2325" s="191" t="s">
        <v>541</v>
      </c>
      <c r="B2325" s="68"/>
      <c r="C2325" s="212" t="s">
        <v>590</v>
      </c>
      <c r="D2325" s="213">
        <v>45804</v>
      </c>
      <c r="E2325" s="191" t="s">
        <v>5059</v>
      </c>
      <c r="F2325" s="191" t="s">
        <v>3</v>
      </c>
      <c r="G2325" s="191">
        <v>2289930</v>
      </c>
      <c r="H2325" s="68"/>
      <c r="I2325" s="197" t="s">
        <v>6253</v>
      </c>
      <c r="J2325" s="68"/>
      <c r="K2325" s="68"/>
      <c r="L2325" s="68"/>
      <c r="M2325" s="68"/>
      <c r="N2325" s="348"/>
      <c r="O2325" s="348"/>
      <c r="P2325" s="214">
        <v>0</v>
      </c>
      <c r="Q2325" s="214">
        <v>389990.11</v>
      </c>
      <c r="R2325" s="68" t="s">
        <v>1479</v>
      </c>
      <c r="S2325" s="349"/>
      <c r="T2325" s="272"/>
    </row>
    <row r="2326" spans="1:20" ht="51">
      <c r="A2326" s="191" t="s">
        <v>541</v>
      </c>
      <c r="B2326" s="68"/>
      <c r="C2326" s="212" t="s">
        <v>590</v>
      </c>
      <c r="D2326" s="213">
        <v>45804</v>
      </c>
      <c r="E2326" s="191" t="s">
        <v>5060</v>
      </c>
      <c r="F2326" s="191" t="s">
        <v>3</v>
      </c>
      <c r="G2326" s="191">
        <v>2289922</v>
      </c>
      <c r="H2326" s="68"/>
      <c r="I2326" s="197" t="s">
        <v>6254</v>
      </c>
      <c r="J2326" s="68"/>
      <c r="K2326" s="68"/>
      <c r="L2326" s="68"/>
      <c r="M2326" s="68"/>
      <c r="N2326" s="348"/>
      <c r="O2326" s="348"/>
      <c r="P2326" s="214">
        <v>0</v>
      </c>
      <c r="Q2326" s="214">
        <v>7510.95</v>
      </c>
      <c r="R2326" s="68" t="s">
        <v>1479</v>
      </c>
      <c r="S2326" s="349"/>
      <c r="T2326" s="272"/>
    </row>
    <row r="2327" spans="1:20" ht="51">
      <c r="A2327" s="191" t="s">
        <v>541</v>
      </c>
      <c r="B2327" s="68"/>
      <c r="C2327" s="212" t="s">
        <v>590</v>
      </c>
      <c r="D2327" s="213">
        <v>45804</v>
      </c>
      <c r="E2327" s="191" t="s">
        <v>5061</v>
      </c>
      <c r="F2327" s="191" t="s">
        <v>3</v>
      </c>
      <c r="G2327" s="191">
        <v>2289925</v>
      </c>
      <c r="H2327" s="68"/>
      <c r="I2327" s="197" t="s">
        <v>6255</v>
      </c>
      <c r="J2327" s="68"/>
      <c r="K2327" s="68"/>
      <c r="L2327" s="68"/>
      <c r="M2327" s="68"/>
      <c r="N2327" s="348"/>
      <c r="O2327" s="348"/>
      <c r="P2327" s="214">
        <v>0</v>
      </c>
      <c r="Q2327" s="214">
        <v>94.03</v>
      </c>
      <c r="R2327" s="68" t="s">
        <v>1479</v>
      </c>
      <c r="S2327" s="349"/>
      <c r="T2327" s="272"/>
    </row>
    <row r="2328" spans="1:20" ht="51">
      <c r="A2328" s="191" t="s">
        <v>541</v>
      </c>
      <c r="B2328" s="68"/>
      <c r="C2328" s="212" t="s">
        <v>590</v>
      </c>
      <c r="D2328" s="213">
        <v>45804</v>
      </c>
      <c r="E2328" s="191" t="s">
        <v>5062</v>
      </c>
      <c r="F2328" s="191" t="s">
        <v>3</v>
      </c>
      <c r="G2328" s="191">
        <v>2289928</v>
      </c>
      <c r="H2328" s="68"/>
      <c r="I2328" s="197" t="s">
        <v>6256</v>
      </c>
      <c r="J2328" s="68"/>
      <c r="K2328" s="68"/>
      <c r="L2328" s="68"/>
      <c r="M2328" s="68"/>
      <c r="N2328" s="348"/>
      <c r="O2328" s="348"/>
      <c r="P2328" s="214">
        <v>0</v>
      </c>
      <c r="Q2328" s="214">
        <v>1384.44</v>
      </c>
      <c r="R2328" s="68" t="s">
        <v>1479</v>
      </c>
      <c r="S2328" s="349"/>
      <c r="T2328" s="272"/>
    </row>
    <row r="2329" spans="1:20" ht="51">
      <c r="A2329" s="191" t="s">
        <v>541</v>
      </c>
      <c r="B2329" s="68"/>
      <c r="C2329" s="212" t="s">
        <v>590</v>
      </c>
      <c r="D2329" s="213">
        <v>45804</v>
      </c>
      <c r="E2329" s="191" t="s">
        <v>5063</v>
      </c>
      <c r="F2329" s="191" t="s">
        <v>3</v>
      </c>
      <c r="G2329" s="191">
        <v>2289932</v>
      </c>
      <c r="H2329" s="68"/>
      <c r="I2329" s="197" t="s">
        <v>6257</v>
      </c>
      <c r="J2329" s="68"/>
      <c r="K2329" s="68"/>
      <c r="L2329" s="68"/>
      <c r="M2329" s="68"/>
      <c r="N2329" s="348"/>
      <c r="O2329" s="348"/>
      <c r="P2329" s="214">
        <v>0</v>
      </c>
      <c r="Q2329" s="214">
        <v>6238.97</v>
      </c>
      <c r="R2329" s="68" t="s">
        <v>1479</v>
      </c>
      <c r="S2329" s="349"/>
      <c r="T2329" s="272"/>
    </row>
    <row r="2330" spans="1:20" ht="51">
      <c r="A2330" s="191">
        <v>206</v>
      </c>
      <c r="B2330" s="68"/>
      <c r="C2330" s="212" t="s">
        <v>87</v>
      </c>
      <c r="D2330" s="213">
        <v>45804</v>
      </c>
      <c r="E2330" s="191" t="s">
        <v>5064</v>
      </c>
      <c r="F2330" s="191" t="s">
        <v>3</v>
      </c>
      <c r="G2330" s="191">
        <v>2289933</v>
      </c>
      <c r="H2330" s="68"/>
      <c r="I2330" s="197" t="s">
        <v>6258</v>
      </c>
      <c r="J2330" s="68"/>
      <c r="K2330" s="68"/>
      <c r="L2330" s="68"/>
      <c r="M2330" s="68"/>
      <c r="N2330" s="348"/>
      <c r="O2330" s="348"/>
      <c r="P2330" s="214">
        <v>0</v>
      </c>
      <c r="Q2330" s="214">
        <v>78</v>
      </c>
      <c r="R2330" s="68" t="s">
        <v>1479</v>
      </c>
      <c r="S2330" s="349"/>
      <c r="T2330" s="272"/>
    </row>
    <row r="2331" spans="1:20" ht="51">
      <c r="A2331" s="191" t="s">
        <v>541</v>
      </c>
      <c r="B2331" s="68"/>
      <c r="C2331" s="212" t="s">
        <v>590</v>
      </c>
      <c r="D2331" s="213">
        <v>45804</v>
      </c>
      <c r="E2331" s="191" t="s">
        <v>5065</v>
      </c>
      <c r="F2331" s="191" t="s">
        <v>3</v>
      </c>
      <c r="G2331" s="191">
        <v>2289934</v>
      </c>
      <c r="H2331" s="68"/>
      <c r="I2331" s="197" t="s">
        <v>6259</v>
      </c>
      <c r="J2331" s="68"/>
      <c r="K2331" s="68"/>
      <c r="L2331" s="68"/>
      <c r="M2331" s="68"/>
      <c r="N2331" s="348"/>
      <c r="O2331" s="348"/>
      <c r="P2331" s="214">
        <v>0</v>
      </c>
      <c r="Q2331" s="214">
        <v>13172.4</v>
      </c>
      <c r="R2331" s="68" t="s">
        <v>1479</v>
      </c>
      <c r="S2331" s="349"/>
      <c r="T2331" s="272"/>
    </row>
    <row r="2332" spans="1:20" ht="51">
      <c r="A2332" s="191">
        <v>206</v>
      </c>
      <c r="B2332" s="68"/>
      <c r="C2332" s="212" t="s">
        <v>87</v>
      </c>
      <c r="D2332" s="213">
        <v>45804</v>
      </c>
      <c r="E2332" s="191" t="s">
        <v>5066</v>
      </c>
      <c r="F2332" s="191" t="s">
        <v>3</v>
      </c>
      <c r="G2332" s="191">
        <v>2289935</v>
      </c>
      <c r="H2332" s="68"/>
      <c r="I2332" s="197" t="s">
        <v>6260</v>
      </c>
      <c r="J2332" s="68"/>
      <c r="K2332" s="68"/>
      <c r="L2332" s="68"/>
      <c r="M2332" s="68"/>
      <c r="N2332" s="348"/>
      <c r="O2332" s="348"/>
      <c r="P2332" s="214">
        <v>0</v>
      </c>
      <c r="Q2332" s="214">
        <v>100</v>
      </c>
      <c r="R2332" s="68" t="s">
        <v>1479</v>
      </c>
      <c r="S2332" s="349"/>
      <c r="T2332" s="272"/>
    </row>
    <row r="2333" spans="1:20" ht="51">
      <c r="A2333" s="191" t="s">
        <v>541</v>
      </c>
      <c r="B2333" s="68"/>
      <c r="C2333" s="212" t="s">
        <v>590</v>
      </c>
      <c r="D2333" s="213">
        <v>45804</v>
      </c>
      <c r="E2333" s="191" t="s">
        <v>5067</v>
      </c>
      <c r="F2333" s="191" t="s">
        <v>3</v>
      </c>
      <c r="G2333" s="191">
        <v>2289936</v>
      </c>
      <c r="H2333" s="68"/>
      <c r="I2333" s="197" t="s">
        <v>6261</v>
      </c>
      <c r="J2333" s="68"/>
      <c r="K2333" s="68"/>
      <c r="L2333" s="68"/>
      <c r="M2333" s="68"/>
      <c r="N2333" s="348"/>
      <c r="O2333" s="348"/>
      <c r="P2333" s="214">
        <v>0</v>
      </c>
      <c r="Q2333" s="214">
        <v>47125.8</v>
      </c>
      <c r="R2333" s="68" t="s">
        <v>1479</v>
      </c>
      <c r="S2333" s="349"/>
      <c r="T2333" s="272"/>
    </row>
    <row r="2334" spans="1:20" ht="51">
      <c r="A2334" s="191" t="s">
        <v>541</v>
      </c>
      <c r="B2334" s="68"/>
      <c r="C2334" s="212" t="s">
        <v>590</v>
      </c>
      <c r="D2334" s="213">
        <v>45804</v>
      </c>
      <c r="E2334" s="191" t="s">
        <v>5068</v>
      </c>
      <c r="F2334" s="191" t="s">
        <v>3</v>
      </c>
      <c r="G2334" s="191">
        <v>2289937</v>
      </c>
      <c r="H2334" s="68"/>
      <c r="I2334" s="197" t="s">
        <v>6262</v>
      </c>
      <c r="J2334" s="68"/>
      <c r="K2334" s="68"/>
      <c r="L2334" s="68"/>
      <c r="M2334" s="68"/>
      <c r="N2334" s="348"/>
      <c r="O2334" s="348"/>
      <c r="P2334" s="214">
        <v>0</v>
      </c>
      <c r="Q2334" s="214">
        <v>10076.35</v>
      </c>
      <c r="R2334" s="68" t="s">
        <v>1479</v>
      </c>
      <c r="S2334" s="349"/>
      <c r="T2334" s="272"/>
    </row>
    <row r="2335" spans="1:20" ht="51">
      <c r="A2335" s="191" t="s">
        <v>541</v>
      </c>
      <c r="B2335" s="68"/>
      <c r="C2335" s="212" t="s">
        <v>590</v>
      </c>
      <c r="D2335" s="213">
        <v>45804</v>
      </c>
      <c r="E2335" s="191" t="s">
        <v>5069</v>
      </c>
      <c r="F2335" s="191" t="s">
        <v>3</v>
      </c>
      <c r="G2335" s="191">
        <v>2289939</v>
      </c>
      <c r="H2335" s="68"/>
      <c r="I2335" s="197" t="s">
        <v>6263</v>
      </c>
      <c r="J2335" s="68"/>
      <c r="K2335" s="68"/>
      <c r="L2335" s="68"/>
      <c r="M2335" s="68"/>
      <c r="N2335" s="348"/>
      <c r="O2335" s="348"/>
      <c r="P2335" s="214">
        <v>0</v>
      </c>
      <c r="Q2335" s="214">
        <v>23946.67</v>
      </c>
      <c r="R2335" s="68" t="s">
        <v>1479</v>
      </c>
      <c r="S2335" s="349"/>
      <c r="T2335" s="272"/>
    </row>
    <row r="2336" spans="1:20" ht="51">
      <c r="A2336" s="191" t="s">
        <v>541</v>
      </c>
      <c r="B2336" s="68"/>
      <c r="C2336" s="212" t="s">
        <v>590</v>
      </c>
      <c r="D2336" s="213">
        <v>45804</v>
      </c>
      <c r="E2336" s="191" t="s">
        <v>5070</v>
      </c>
      <c r="F2336" s="191" t="s">
        <v>3</v>
      </c>
      <c r="G2336" s="191">
        <v>2289940</v>
      </c>
      <c r="H2336" s="68"/>
      <c r="I2336" s="197" t="s">
        <v>6264</v>
      </c>
      <c r="J2336" s="68"/>
      <c r="K2336" s="68"/>
      <c r="L2336" s="68"/>
      <c r="M2336" s="68"/>
      <c r="N2336" s="348"/>
      <c r="O2336" s="348"/>
      <c r="P2336" s="214">
        <v>0</v>
      </c>
      <c r="Q2336" s="214">
        <v>13843.8</v>
      </c>
      <c r="R2336" s="68" t="s">
        <v>1479</v>
      </c>
      <c r="S2336" s="349"/>
      <c r="T2336" s="272"/>
    </row>
    <row r="2337" spans="1:20" ht="51">
      <c r="A2337" s="191" t="s">
        <v>541</v>
      </c>
      <c r="B2337" s="68"/>
      <c r="C2337" s="212" t="s">
        <v>590</v>
      </c>
      <c r="D2337" s="213">
        <v>45804</v>
      </c>
      <c r="E2337" s="191" t="s">
        <v>5071</v>
      </c>
      <c r="F2337" s="191" t="s">
        <v>3</v>
      </c>
      <c r="G2337" s="191">
        <v>2289941</v>
      </c>
      <c r="H2337" s="68"/>
      <c r="I2337" s="197" t="s">
        <v>6265</v>
      </c>
      <c r="J2337" s="68"/>
      <c r="K2337" s="68"/>
      <c r="L2337" s="68"/>
      <c r="M2337" s="68"/>
      <c r="N2337" s="348"/>
      <c r="O2337" s="348"/>
      <c r="P2337" s="214">
        <v>0</v>
      </c>
      <c r="Q2337" s="214">
        <v>60848.37</v>
      </c>
      <c r="R2337" s="68" t="s">
        <v>1479</v>
      </c>
      <c r="S2337" s="349"/>
      <c r="T2337" s="272"/>
    </row>
    <row r="2338" spans="1:20" ht="51">
      <c r="A2338" s="191" t="s">
        <v>541</v>
      </c>
      <c r="B2338" s="68"/>
      <c r="C2338" s="212" t="s">
        <v>590</v>
      </c>
      <c r="D2338" s="213">
        <v>45804</v>
      </c>
      <c r="E2338" s="191" t="s">
        <v>5072</v>
      </c>
      <c r="F2338" s="191" t="s">
        <v>3</v>
      </c>
      <c r="G2338" s="191">
        <v>2289943</v>
      </c>
      <c r="H2338" s="68"/>
      <c r="I2338" s="197" t="s">
        <v>6266</v>
      </c>
      <c r="J2338" s="68"/>
      <c r="K2338" s="68"/>
      <c r="L2338" s="68"/>
      <c r="M2338" s="68"/>
      <c r="N2338" s="348"/>
      <c r="O2338" s="348"/>
      <c r="P2338" s="214">
        <v>0</v>
      </c>
      <c r="Q2338" s="214">
        <v>73388.05</v>
      </c>
      <c r="R2338" s="68" t="s">
        <v>1479</v>
      </c>
      <c r="S2338" s="349"/>
      <c r="T2338" s="272"/>
    </row>
    <row r="2339" spans="1:20" ht="51">
      <c r="A2339" s="191" t="s">
        <v>541</v>
      </c>
      <c r="B2339" s="68"/>
      <c r="C2339" s="212" t="s">
        <v>590</v>
      </c>
      <c r="D2339" s="213">
        <v>45804</v>
      </c>
      <c r="E2339" s="191" t="s">
        <v>5073</v>
      </c>
      <c r="F2339" s="191" t="s">
        <v>3</v>
      </c>
      <c r="G2339" s="191">
        <v>2289944</v>
      </c>
      <c r="H2339" s="68"/>
      <c r="I2339" s="197" t="s">
        <v>6267</v>
      </c>
      <c r="J2339" s="68"/>
      <c r="K2339" s="68"/>
      <c r="L2339" s="68"/>
      <c r="M2339" s="68"/>
      <c r="N2339" s="348"/>
      <c r="O2339" s="348"/>
      <c r="P2339" s="214">
        <v>0</v>
      </c>
      <c r="Q2339" s="214">
        <v>309388.86</v>
      </c>
      <c r="R2339" s="68" t="s">
        <v>1479</v>
      </c>
      <c r="S2339" s="349"/>
      <c r="T2339" s="272"/>
    </row>
    <row r="2340" spans="1:20" ht="51">
      <c r="A2340" s="191" t="s">
        <v>541</v>
      </c>
      <c r="B2340" s="68"/>
      <c r="C2340" s="212" t="s">
        <v>590</v>
      </c>
      <c r="D2340" s="213">
        <v>45804</v>
      </c>
      <c r="E2340" s="191" t="s">
        <v>5074</v>
      </c>
      <c r="F2340" s="191" t="s">
        <v>3</v>
      </c>
      <c r="G2340" s="191">
        <v>2289946</v>
      </c>
      <c r="H2340" s="68"/>
      <c r="I2340" s="197" t="s">
        <v>6268</v>
      </c>
      <c r="J2340" s="68"/>
      <c r="K2340" s="68"/>
      <c r="L2340" s="68"/>
      <c r="M2340" s="68"/>
      <c r="N2340" s="348"/>
      <c r="O2340" s="348"/>
      <c r="P2340" s="214">
        <v>0</v>
      </c>
      <c r="Q2340" s="214">
        <v>105277.38</v>
      </c>
      <c r="R2340" s="68" t="s">
        <v>1479</v>
      </c>
      <c r="S2340" s="349"/>
      <c r="T2340" s="272"/>
    </row>
    <row r="2341" spans="1:20" ht="51">
      <c r="A2341" s="191" t="s">
        <v>541</v>
      </c>
      <c r="B2341" s="68"/>
      <c r="C2341" s="212" t="s">
        <v>590</v>
      </c>
      <c r="D2341" s="213">
        <v>45804</v>
      </c>
      <c r="E2341" s="191" t="s">
        <v>5075</v>
      </c>
      <c r="F2341" s="191" t="s">
        <v>3</v>
      </c>
      <c r="G2341" s="191">
        <v>2289948</v>
      </c>
      <c r="H2341" s="68"/>
      <c r="I2341" s="197" t="s">
        <v>6269</v>
      </c>
      <c r="J2341" s="68"/>
      <c r="K2341" s="68"/>
      <c r="L2341" s="68"/>
      <c r="M2341" s="68"/>
      <c r="N2341" s="348"/>
      <c r="O2341" s="348"/>
      <c r="P2341" s="214">
        <v>0</v>
      </c>
      <c r="Q2341" s="214">
        <v>53874.52</v>
      </c>
      <c r="R2341" s="68" t="s">
        <v>1479</v>
      </c>
      <c r="S2341" s="349"/>
      <c r="T2341" s="272"/>
    </row>
    <row r="2342" spans="1:20" ht="51">
      <c r="A2342" s="191" t="s">
        <v>541</v>
      </c>
      <c r="B2342" s="68"/>
      <c r="C2342" s="212" t="s">
        <v>590</v>
      </c>
      <c r="D2342" s="213">
        <v>45804</v>
      </c>
      <c r="E2342" s="191" t="s">
        <v>5076</v>
      </c>
      <c r="F2342" s="191" t="s">
        <v>3</v>
      </c>
      <c r="G2342" s="191">
        <v>2289956</v>
      </c>
      <c r="H2342" s="68"/>
      <c r="I2342" s="197" t="s">
        <v>6270</v>
      </c>
      <c r="J2342" s="68"/>
      <c r="K2342" s="68"/>
      <c r="L2342" s="68"/>
      <c r="M2342" s="68"/>
      <c r="N2342" s="348"/>
      <c r="O2342" s="348"/>
      <c r="P2342" s="214">
        <v>0</v>
      </c>
      <c r="Q2342" s="214">
        <v>267.94</v>
      </c>
      <c r="R2342" s="68" t="s">
        <v>1479</v>
      </c>
      <c r="S2342" s="349"/>
      <c r="T2342" s="272"/>
    </row>
    <row r="2343" spans="1:20" ht="51">
      <c r="A2343" s="191" t="s">
        <v>541</v>
      </c>
      <c r="B2343" s="68"/>
      <c r="C2343" s="212" t="s">
        <v>590</v>
      </c>
      <c r="D2343" s="213">
        <v>45804</v>
      </c>
      <c r="E2343" s="191" t="s">
        <v>5077</v>
      </c>
      <c r="F2343" s="191" t="s">
        <v>3</v>
      </c>
      <c r="G2343" s="191">
        <v>2289950</v>
      </c>
      <c r="H2343" s="68"/>
      <c r="I2343" s="197" t="s">
        <v>6271</v>
      </c>
      <c r="J2343" s="68"/>
      <c r="K2343" s="68"/>
      <c r="L2343" s="68"/>
      <c r="M2343" s="68"/>
      <c r="N2343" s="348"/>
      <c r="O2343" s="348"/>
      <c r="P2343" s="214">
        <v>0</v>
      </c>
      <c r="Q2343" s="214">
        <v>1553.8</v>
      </c>
      <c r="R2343" s="68" t="s">
        <v>1479</v>
      </c>
      <c r="S2343" s="349"/>
      <c r="T2343" s="272"/>
    </row>
    <row r="2344" spans="1:20" ht="51">
      <c r="A2344" s="191" t="s">
        <v>541</v>
      </c>
      <c r="B2344" s="68"/>
      <c r="C2344" s="212" t="s">
        <v>590</v>
      </c>
      <c r="D2344" s="213">
        <v>45804</v>
      </c>
      <c r="E2344" s="191" t="s">
        <v>5078</v>
      </c>
      <c r="F2344" s="191" t="s">
        <v>3</v>
      </c>
      <c r="G2344" s="191">
        <v>2289951</v>
      </c>
      <c r="H2344" s="68"/>
      <c r="I2344" s="197" t="s">
        <v>6272</v>
      </c>
      <c r="J2344" s="68"/>
      <c r="K2344" s="68"/>
      <c r="L2344" s="68"/>
      <c r="M2344" s="68"/>
      <c r="N2344" s="348"/>
      <c r="O2344" s="348"/>
      <c r="P2344" s="214">
        <v>0</v>
      </c>
      <c r="Q2344" s="214">
        <v>74248.2</v>
      </c>
      <c r="R2344" s="68" t="s">
        <v>1479</v>
      </c>
      <c r="S2344" s="349"/>
      <c r="T2344" s="272"/>
    </row>
    <row r="2345" spans="1:20" ht="51">
      <c r="A2345" s="191" t="s">
        <v>541</v>
      </c>
      <c r="B2345" s="68"/>
      <c r="C2345" s="212" t="s">
        <v>590</v>
      </c>
      <c r="D2345" s="213">
        <v>45804</v>
      </c>
      <c r="E2345" s="191" t="s">
        <v>5079</v>
      </c>
      <c r="F2345" s="191" t="s">
        <v>3</v>
      </c>
      <c r="G2345" s="191">
        <v>2289955</v>
      </c>
      <c r="H2345" s="68"/>
      <c r="I2345" s="197" t="s">
        <v>6273</v>
      </c>
      <c r="J2345" s="68"/>
      <c r="K2345" s="68"/>
      <c r="L2345" s="68"/>
      <c r="M2345" s="68"/>
      <c r="N2345" s="348"/>
      <c r="O2345" s="348"/>
      <c r="P2345" s="214">
        <v>0</v>
      </c>
      <c r="Q2345" s="214">
        <v>2795.16</v>
      </c>
      <c r="R2345" s="68" t="s">
        <v>1479</v>
      </c>
      <c r="S2345" s="349"/>
      <c r="T2345" s="272"/>
    </row>
    <row r="2346" spans="1:20" ht="51">
      <c r="A2346" s="191" t="s">
        <v>541</v>
      </c>
      <c r="B2346" s="68"/>
      <c r="C2346" s="212" t="s">
        <v>590</v>
      </c>
      <c r="D2346" s="213">
        <v>45804</v>
      </c>
      <c r="E2346" s="191" t="s">
        <v>5080</v>
      </c>
      <c r="F2346" s="191" t="s">
        <v>3</v>
      </c>
      <c r="G2346" s="191">
        <v>2289957</v>
      </c>
      <c r="H2346" s="68"/>
      <c r="I2346" s="197" t="s">
        <v>6274</v>
      </c>
      <c r="J2346" s="68"/>
      <c r="K2346" s="68"/>
      <c r="L2346" s="68"/>
      <c r="M2346" s="68"/>
      <c r="N2346" s="348"/>
      <c r="O2346" s="348"/>
      <c r="P2346" s="214">
        <v>0</v>
      </c>
      <c r="Q2346" s="214">
        <v>38157.300000000003</v>
      </c>
      <c r="R2346" s="68" t="s">
        <v>1479</v>
      </c>
      <c r="S2346" s="349"/>
      <c r="T2346" s="272"/>
    </row>
    <row r="2347" spans="1:20" ht="51">
      <c r="A2347" s="191" t="s">
        <v>541</v>
      </c>
      <c r="B2347" s="68"/>
      <c r="C2347" s="212" t="s">
        <v>590</v>
      </c>
      <c r="D2347" s="213">
        <v>45804</v>
      </c>
      <c r="E2347" s="191" t="s">
        <v>5081</v>
      </c>
      <c r="F2347" s="191" t="s">
        <v>3</v>
      </c>
      <c r="G2347" s="191">
        <v>2289959</v>
      </c>
      <c r="H2347" s="68"/>
      <c r="I2347" s="197" t="s">
        <v>6275</v>
      </c>
      <c r="J2347" s="68"/>
      <c r="K2347" s="68"/>
      <c r="L2347" s="68"/>
      <c r="M2347" s="68"/>
      <c r="N2347" s="348"/>
      <c r="O2347" s="348"/>
      <c r="P2347" s="214">
        <v>0</v>
      </c>
      <c r="Q2347" s="214">
        <v>2202.1799999999998</v>
      </c>
      <c r="R2347" s="68" t="s">
        <v>1479</v>
      </c>
      <c r="S2347" s="349"/>
      <c r="T2347" s="272"/>
    </row>
    <row r="2348" spans="1:20" ht="51">
      <c r="A2348" s="191" t="s">
        <v>541</v>
      </c>
      <c r="B2348" s="68"/>
      <c r="C2348" s="212" t="s">
        <v>590</v>
      </c>
      <c r="D2348" s="213">
        <v>45804</v>
      </c>
      <c r="E2348" s="191" t="s">
        <v>5082</v>
      </c>
      <c r="F2348" s="191" t="s">
        <v>3</v>
      </c>
      <c r="G2348" s="191">
        <v>2289960</v>
      </c>
      <c r="H2348" s="68"/>
      <c r="I2348" s="197" t="s">
        <v>6276</v>
      </c>
      <c r="J2348" s="68"/>
      <c r="K2348" s="68"/>
      <c r="L2348" s="68"/>
      <c r="M2348" s="68"/>
      <c r="N2348" s="348"/>
      <c r="O2348" s="348"/>
      <c r="P2348" s="214">
        <v>0</v>
      </c>
      <c r="Q2348" s="214">
        <v>1774.8</v>
      </c>
      <c r="R2348" s="68" t="s">
        <v>1479</v>
      </c>
      <c r="S2348" s="349"/>
      <c r="T2348" s="272"/>
    </row>
    <row r="2349" spans="1:20" ht="51">
      <c r="A2349" s="191">
        <v>389</v>
      </c>
      <c r="B2349" s="68"/>
      <c r="C2349" s="212" t="s">
        <v>1401</v>
      </c>
      <c r="D2349" s="213">
        <v>45804</v>
      </c>
      <c r="E2349" s="191" t="s">
        <v>5083</v>
      </c>
      <c r="F2349" s="191" t="s">
        <v>3</v>
      </c>
      <c r="G2349" s="191">
        <v>2289966</v>
      </c>
      <c r="H2349" s="68"/>
      <c r="I2349" s="197" t="s">
        <v>6277</v>
      </c>
      <c r="J2349" s="68"/>
      <c r="K2349" s="68"/>
      <c r="L2349" s="68"/>
      <c r="M2349" s="68"/>
      <c r="N2349" s="348"/>
      <c r="O2349" s="348"/>
      <c r="P2349" s="214">
        <v>0</v>
      </c>
      <c r="Q2349" s="214">
        <v>10152.32</v>
      </c>
      <c r="R2349" s="68" t="s">
        <v>1479</v>
      </c>
      <c r="S2349" s="349"/>
      <c r="T2349" s="272"/>
    </row>
    <row r="2350" spans="1:20" ht="51">
      <c r="A2350" s="191">
        <v>389</v>
      </c>
      <c r="B2350" s="68"/>
      <c r="C2350" s="212" t="s">
        <v>1401</v>
      </c>
      <c r="D2350" s="213">
        <v>45804</v>
      </c>
      <c r="E2350" s="191" t="s">
        <v>5084</v>
      </c>
      <c r="F2350" s="191" t="s">
        <v>3</v>
      </c>
      <c r="G2350" s="191">
        <v>2289967</v>
      </c>
      <c r="H2350" s="68"/>
      <c r="I2350" s="197" t="s">
        <v>6278</v>
      </c>
      <c r="J2350" s="68"/>
      <c r="K2350" s="68"/>
      <c r="L2350" s="68"/>
      <c r="M2350" s="68"/>
      <c r="N2350" s="348"/>
      <c r="O2350" s="348"/>
      <c r="P2350" s="214">
        <v>0</v>
      </c>
      <c r="Q2350" s="214">
        <v>483.69</v>
      </c>
      <c r="R2350" s="68" t="s">
        <v>1479</v>
      </c>
      <c r="S2350" s="349"/>
      <c r="T2350" s="272"/>
    </row>
    <row r="2351" spans="1:20" ht="51">
      <c r="A2351" s="191">
        <v>389</v>
      </c>
      <c r="B2351" s="68"/>
      <c r="C2351" s="212" t="s">
        <v>1401</v>
      </c>
      <c r="D2351" s="213">
        <v>45804</v>
      </c>
      <c r="E2351" s="191" t="s">
        <v>5085</v>
      </c>
      <c r="F2351" s="191" t="s">
        <v>3</v>
      </c>
      <c r="G2351" s="191">
        <v>2289969</v>
      </c>
      <c r="H2351" s="68"/>
      <c r="I2351" s="197" t="s">
        <v>6279</v>
      </c>
      <c r="J2351" s="68"/>
      <c r="K2351" s="68"/>
      <c r="L2351" s="68"/>
      <c r="M2351" s="68"/>
      <c r="N2351" s="348"/>
      <c r="O2351" s="348"/>
      <c r="P2351" s="214">
        <v>0</v>
      </c>
      <c r="Q2351" s="214">
        <v>4918.33</v>
      </c>
      <c r="R2351" s="68" t="s">
        <v>1479</v>
      </c>
      <c r="S2351" s="349"/>
      <c r="T2351" s="272"/>
    </row>
    <row r="2352" spans="1:20" ht="51">
      <c r="A2352" s="191">
        <v>389</v>
      </c>
      <c r="B2352" s="68"/>
      <c r="C2352" s="212" t="s">
        <v>1401</v>
      </c>
      <c r="D2352" s="213">
        <v>45804</v>
      </c>
      <c r="E2352" s="191" t="s">
        <v>5086</v>
      </c>
      <c r="F2352" s="191" t="s">
        <v>3</v>
      </c>
      <c r="G2352" s="191">
        <v>2289970</v>
      </c>
      <c r="H2352" s="68"/>
      <c r="I2352" s="197" t="s">
        <v>6280</v>
      </c>
      <c r="J2352" s="68"/>
      <c r="K2352" s="68"/>
      <c r="L2352" s="68"/>
      <c r="M2352" s="68"/>
      <c r="N2352" s="348"/>
      <c r="O2352" s="348"/>
      <c r="P2352" s="214">
        <v>0</v>
      </c>
      <c r="Q2352" s="214">
        <v>2861.6</v>
      </c>
      <c r="R2352" s="68" t="s">
        <v>1479</v>
      </c>
      <c r="S2352" s="349"/>
      <c r="T2352" s="272"/>
    </row>
    <row r="2353" spans="1:20" ht="51">
      <c r="A2353" s="191">
        <v>389</v>
      </c>
      <c r="B2353" s="68"/>
      <c r="C2353" s="212" t="s">
        <v>1401</v>
      </c>
      <c r="D2353" s="213">
        <v>45804</v>
      </c>
      <c r="E2353" s="191" t="s">
        <v>5087</v>
      </c>
      <c r="F2353" s="191" t="s">
        <v>3</v>
      </c>
      <c r="G2353" s="191">
        <v>2289971</v>
      </c>
      <c r="H2353" s="68"/>
      <c r="I2353" s="197" t="s">
        <v>6281</v>
      </c>
      <c r="J2353" s="68"/>
      <c r="K2353" s="68"/>
      <c r="L2353" s="68"/>
      <c r="M2353" s="68"/>
      <c r="N2353" s="348"/>
      <c r="O2353" s="348"/>
      <c r="P2353" s="214">
        <v>0</v>
      </c>
      <c r="Q2353" s="214">
        <v>6882.19</v>
      </c>
      <c r="R2353" s="68" t="s">
        <v>1479</v>
      </c>
      <c r="S2353" s="349"/>
      <c r="T2353" s="272"/>
    </row>
    <row r="2354" spans="1:20" ht="51">
      <c r="A2354" s="191">
        <v>389</v>
      </c>
      <c r="B2354" s="68"/>
      <c r="C2354" s="212" t="s">
        <v>1401</v>
      </c>
      <c r="D2354" s="213">
        <v>45804</v>
      </c>
      <c r="E2354" s="191" t="s">
        <v>5088</v>
      </c>
      <c r="F2354" s="191" t="s">
        <v>3</v>
      </c>
      <c r="G2354" s="191">
        <v>2289973</v>
      </c>
      <c r="H2354" s="68"/>
      <c r="I2354" s="197" t="s">
        <v>6282</v>
      </c>
      <c r="J2354" s="68"/>
      <c r="K2354" s="68"/>
      <c r="L2354" s="68"/>
      <c r="M2354" s="68"/>
      <c r="N2354" s="348"/>
      <c r="O2354" s="348"/>
      <c r="P2354" s="214">
        <v>0</v>
      </c>
      <c r="Q2354" s="214">
        <v>628.09</v>
      </c>
      <c r="R2354" s="68" t="s">
        <v>1479</v>
      </c>
      <c r="S2354" s="349"/>
      <c r="T2354" s="272"/>
    </row>
    <row r="2355" spans="1:20" ht="51">
      <c r="A2355" s="191" t="s">
        <v>550</v>
      </c>
      <c r="B2355" s="68"/>
      <c r="C2355" s="212" t="s">
        <v>589</v>
      </c>
      <c r="D2355" s="213">
        <v>45804</v>
      </c>
      <c r="E2355" s="191" t="s">
        <v>5089</v>
      </c>
      <c r="F2355" s="191" t="s">
        <v>3</v>
      </c>
      <c r="G2355" s="191">
        <v>2289974</v>
      </c>
      <c r="H2355" s="68"/>
      <c r="I2355" s="197" t="s">
        <v>6283</v>
      </c>
      <c r="J2355" s="68"/>
      <c r="K2355" s="68"/>
      <c r="L2355" s="68"/>
      <c r="M2355" s="68"/>
      <c r="N2355" s="348"/>
      <c r="O2355" s="348"/>
      <c r="P2355" s="214">
        <v>0</v>
      </c>
      <c r="Q2355" s="214">
        <v>1246.5</v>
      </c>
      <c r="R2355" s="68" t="s">
        <v>1479</v>
      </c>
      <c r="S2355" s="349"/>
      <c r="T2355" s="272"/>
    </row>
    <row r="2356" spans="1:20" ht="51">
      <c r="A2356" s="191" t="s">
        <v>550</v>
      </c>
      <c r="B2356" s="68"/>
      <c r="C2356" s="212" t="s">
        <v>589</v>
      </c>
      <c r="D2356" s="213">
        <v>45804</v>
      </c>
      <c r="E2356" s="191" t="s">
        <v>5090</v>
      </c>
      <c r="F2356" s="191" t="s">
        <v>3</v>
      </c>
      <c r="G2356" s="191">
        <v>2289976</v>
      </c>
      <c r="H2356" s="68"/>
      <c r="I2356" s="197" t="s">
        <v>6284</v>
      </c>
      <c r="J2356" s="68"/>
      <c r="K2356" s="68"/>
      <c r="L2356" s="68"/>
      <c r="M2356" s="68"/>
      <c r="N2356" s="348"/>
      <c r="O2356" s="348"/>
      <c r="P2356" s="214">
        <v>0</v>
      </c>
      <c r="Q2356" s="214">
        <v>1571.21</v>
      </c>
      <c r="R2356" s="68" t="s">
        <v>1479</v>
      </c>
      <c r="S2356" s="349"/>
      <c r="T2356" s="272"/>
    </row>
    <row r="2357" spans="1:20" ht="38.25">
      <c r="A2357" s="191">
        <v>86</v>
      </c>
      <c r="B2357" s="68"/>
      <c r="C2357" s="212" t="s">
        <v>50</v>
      </c>
      <c r="D2357" s="213">
        <v>45804</v>
      </c>
      <c r="E2357" s="191" t="s">
        <v>5091</v>
      </c>
      <c r="F2357" s="191" t="s">
        <v>3</v>
      </c>
      <c r="G2357" s="191">
        <v>2289979</v>
      </c>
      <c r="H2357" s="68"/>
      <c r="I2357" s="197" t="s">
        <v>6285</v>
      </c>
      <c r="J2357" s="68"/>
      <c r="K2357" s="68"/>
      <c r="L2357" s="68"/>
      <c r="M2357" s="68"/>
      <c r="N2357" s="348"/>
      <c r="O2357" s="348"/>
      <c r="P2357" s="214">
        <v>0</v>
      </c>
      <c r="Q2357" s="214">
        <v>1235</v>
      </c>
      <c r="R2357" s="68" t="s">
        <v>1479</v>
      </c>
      <c r="S2357" s="349"/>
      <c r="T2357" s="272"/>
    </row>
    <row r="2358" spans="1:20" ht="51">
      <c r="A2358" s="191">
        <v>16</v>
      </c>
      <c r="B2358" s="68"/>
      <c r="C2358" s="212" t="s">
        <v>40</v>
      </c>
      <c r="D2358" s="213">
        <v>45804</v>
      </c>
      <c r="E2358" s="191" t="s">
        <v>5092</v>
      </c>
      <c r="F2358" s="191" t="s">
        <v>3</v>
      </c>
      <c r="G2358" s="191">
        <v>2290102</v>
      </c>
      <c r="H2358" s="68"/>
      <c r="I2358" s="197" t="s">
        <v>6286</v>
      </c>
      <c r="J2358" s="68"/>
      <c r="K2358" s="68"/>
      <c r="L2358" s="68"/>
      <c r="M2358" s="68"/>
      <c r="N2358" s="348"/>
      <c r="O2358" s="348"/>
      <c r="P2358" s="214">
        <v>0</v>
      </c>
      <c r="Q2358" s="214">
        <v>22000</v>
      </c>
      <c r="R2358" s="68" t="s">
        <v>1479</v>
      </c>
      <c r="S2358" s="349"/>
      <c r="T2358" s="272"/>
    </row>
    <row r="2359" spans="1:20" ht="89.25">
      <c r="A2359" s="191">
        <v>66</v>
      </c>
      <c r="B2359" s="68"/>
      <c r="C2359" s="212" t="s">
        <v>46</v>
      </c>
      <c r="D2359" s="213">
        <v>45804</v>
      </c>
      <c r="E2359" s="191" t="s">
        <v>5093</v>
      </c>
      <c r="F2359" s="191" t="s">
        <v>599</v>
      </c>
      <c r="G2359" s="191">
        <v>23403</v>
      </c>
      <c r="H2359" s="68"/>
      <c r="I2359" s="197" t="s">
        <v>6287</v>
      </c>
      <c r="J2359" s="68"/>
      <c r="K2359" s="68"/>
      <c r="L2359" s="68"/>
      <c r="M2359" s="68"/>
      <c r="N2359" s="348"/>
      <c r="O2359" s="348"/>
      <c r="P2359" s="214">
        <v>1305.6400000000001</v>
      </c>
      <c r="Q2359" s="214">
        <v>0</v>
      </c>
      <c r="R2359" s="68" t="s">
        <v>1479</v>
      </c>
      <c r="S2359" s="349"/>
      <c r="T2359" s="272"/>
    </row>
    <row r="2360" spans="1:20" ht="89.25">
      <c r="A2360" s="191">
        <v>373</v>
      </c>
      <c r="B2360" s="68"/>
      <c r="C2360" s="212" t="s">
        <v>605</v>
      </c>
      <c r="D2360" s="213">
        <v>45804</v>
      </c>
      <c r="E2360" s="191" t="s">
        <v>5094</v>
      </c>
      <c r="F2360" s="191" t="s">
        <v>598</v>
      </c>
      <c r="G2360" s="191">
        <v>11981224</v>
      </c>
      <c r="H2360" s="68"/>
      <c r="I2360" s="197" t="s">
        <v>6288</v>
      </c>
      <c r="J2360" s="68"/>
      <c r="K2360" s="68"/>
      <c r="L2360" s="68"/>
      <c r="M2360" s="68"/>
      <c r="N2360" s="348"/>
      <c r="O2360" s="348"/>
      <c r="P2360" s="214">
        <v>0</v>
      </c>
      <c r="Q2360" s="214">
        <v>1644846.14</v>
      </c>
      <c r="R2360" s="68" t="s">
        <v>1479</v>
      </c>
      <c r="S2360" s="349"/>
      <c r="T2360" s="272"/>
    </row>
    <row r="2361" spans="1:20" ht="63.75">
      <c r="A2361" s="191" t="s">
        <v>542</v>
      </c>
      <c r="B2361" s="68"/>
      <c r="C2361" s="212" t="s">
        <v>687</v>
      </c>
      <c r="D2361" s="213">
        <v>45804</v>
      </c>
      <c r="E2361" s="191" t="s">
        <v>5095</v>
      </c>
      <c r="F2361" s="191" t="s">
        <v>10</v>
      </c>
      <c r="G2361" s="191">
        <v>20171</v>
      </c>
      <c r="H2361" s="68"/>
      <c r="I2361" s="197" t="s">
        <v>6289</v>
      </c>
      <c r="J2361" s="68"/>
      <c r="K2361" s="68"/>
      <c r="L2361" s="68"/>
      <c r="M2361" s="68"/>
      <c r="N2361" s="348"/>
      <c r="O2361" s="348"/>
      <c r="P2361" s="214">
        <v>458.99</v>
      </c>
      <c r="Q2361" s="214">
        <v>0</v>
      </c>
      <c r="R2361" s="68" t="s">
        <v>1479</v>
      </c>
      <c r="S2361" s="349"/>
      <c r="T2361" s="272"/>
    </row>
    <row r="2362" spans="1:20" ht="51">
      <c r="A2362" s="191" t="s">
        <v>542</v>
      </c>
      <c r="B2362" s="68"/>
      <c r="C2362" s="212" t="s">
        <v>687</v>
      </c>
      <c r="D2362" s="213">
        <v>45804</v>
      </c>
      <c r="E2362" s="191" t="s">
        <v>5096</v>
      </c>
      <c r="F2362" s="191" t="s">
        <v>10</v>
      </c>
      <c r="G2362" s="191">
        <v>20075</v>
      </c>
      <c r="H2362" s="68"/>
      <c r="I2362" s="197" t="s">
        <v>6290</v>
      </c>
      <c r="J2362" s="68"/>
      <c r="K2362" s="68"/>
      <c r="L2362" s="68"/>
      <c r="M2362" s="68"/>
      <c r="N2362" s="348"/>
      <c r="O2362" s="348"/>
      <c r="P2362" s="214">
        <v>360.41</v>
      </c>
      <c r="Q2362" s="214">
        <v>0</v>
      </c>
      <c r="R2362" s="68" t="s">
        <v>1479</v>
      </c>
      <c r="S2362" s="349"/>
      <c r="T2362" s="272"/>
    </row>
    <row r="2363" spans="1:20" ht="89.25">
      <c r="A2363" s="191">
        <v>132</v>
      </c>
      <c r="B2363" s="68"/>
      <c r="C2363" s="212" t="s">
        <v>59</v>
      </c>
      <c r="D2363" s="213">
        <v>45804</v>
      </c>
      <c r="E2363" s="191" t="s">
        <v>5097</v>
      </c>
      <c r="F2363" s="191" t="s">
        <v>10</v>
      </c>
      <c r="G2363" s="191">
        <v>1127641</v>
      </c>
      <c r="H2363" s="68"/>
      <c r="I2363" s="197" t="s">
        <v>6291</v>
      </c>
      <c r="J2363" s="68"/>
      <c r="K2363" s="68"/>
      <c r="L2363" s="68"/>
      <c r="M2363" s="68"/>
      <c r="N2363" s="348"/>
      <c r="O2363" s="348"/>
      <c r="P2363" s="214">
        <v>417.97</v>
      </c>
      <c r="Q2363" s="214">
        <v>0</v>
      </c>
      <c r="R2363" s="68" t="s">
        <v>1479</v>
      </c>
      <c r="S2363" s="349"/>
      <c r="T2363" s="272"/>
    </row>
    <row r="2364" spans="1:20" ht="63.75">
      <c r="A2364" s="191" t="s">
        <v>542</v>
      </c>
      <c r="B2364" s="68"/>
      <c r="C2364" s="212" t="s">
        <v>687</v>
      </c>
      <c r="D2364" s="213">
        <v>45804</v>
      </c>
      <c r="E2364" s="191" t="s">
        <v>5098</v>
      </c>
      <c r="F2364" s="191" t="s">
        <v>10</v>
      </c>
      <c r="G2364" s="191">
        <v>1127618</v>
      </c>
      <c r="H2364" s="68"/>
      <c r="I2364" s="197" t="s">
        <v>6292</v>
      </c>
      <c r="J2364" s="68"/>
      <c r="K2364" s="68"/>
      <c r="L2364" s="68"/>
      <c r="M2364" s="68"/>
      <c r="N2364" s="348"/>
      <c r="O2364" s="348"/>
      <c r="P2364" s="214">
        <v>11703.97</v>
      </c>
      <c r="Q2364" s="214">
        <v>0</v>
      </c>
      <c r="R2364" s="68" t="s">
        <v>1479</v>
      </c>
      <c r="S2364" s="349"/>
      <c r="T2364" s="272"/>
    </row>
    <row r="2365" spans="1:20" ht="63.75">
      <c r="A2365" s="191" t="s">
        <v>542</v>
      </c>
      <c r="B2365" s="68"/>
      <c r="C2365" s="212" t="s">
        <v>687</v>
      </c>
      <c r="D2365" s="213">
        <v>45804</v>
      </c>
      <c r="E2365" s="191" t="s">
        <v>5099</v>
      </c>
      <c r="F2365" s="191" t="s">
        <v>10</v>
      </c>
      <c r="G2365" s="191">
        <v>1127620</v>
      </c>
      <c r="H2365" s="68"/>
      <c r="I2365" s="197" t="s">
        <v>6293</v>
      </c>
      <c r="J2365" s="68"/>
      <c r="K2365" s="68"/>
      <c r="L2365" s="68"/>
      <c r="M2365" s="68"/>
      <c r="N2365" s="348"/>
      <c r="O2365" s="348"/>
      <c r="P2365" s="214">
        <v>3338.27</v>
      </c>
      <c r="Q2365" s="214">
        <v>0</v>
      </c>
      <c r="R2365" s="68" t="s">
        <v>1479</v>
      </c>
      <c r="S2365" s="349"/>
      <c r="T2365" s="272"/>
    </row>
    <row r="2366" spans="1:20" ht="89.25">
      <c r="A2366" s="191">
        <v>389</v>
      </c>
      <c r="B2366" s="68"/>
      <c r="C2366" s="212" t="s">
        <v>1401</v>
      </c>
      <c r="D2366" s="213">
        <v>45804</v>
      </c>
      <c r="E2366" s="191" t="s">
        <v>5100</v>
      </c>
      <c r="F2366" s="191" t="s">
        <v>10</v>
      </c>
      <c r="G2366" s="191">
        <v>1127638</v>
      </c>
      <c r="H2366" s="68"/>
      <c r="I2366" s="197" t="s">
        <v>6294</v>
      </c>
      <c r="J2366" s="68"/>
      <c r="K2366" s="68"/>
      <c r="L2366" s="68"/>
      <c r="M2366" s="68"/>
      <c r="N2366" s="348"/>
      <c r="O2366" s="348"/>
      <c r="P2366" s="214">
        <v>60</v>
      </c>
      <c r="Q2366" s="214">
        <v>0</v>
      </c>
      <c r="R2366" s="68" t="s">
        <v>1479</v>
      </c>
      <c r="S2366" s="349"/>
      <c r="T2366" s="272"/>
    </row>
    <row r="2367" spans="1:20" ht="89.25">
      <c r="A2367" s="191">
        <v>132</v>
      </c>
      <c r="B2367" s="68"/>
      <c r="C2367" s="212" t="s">
        <v>59</v>
      </c>
      <c r="D2367" s="213">
        <v>45804</v>
      </c>
      <c r="E2367" s="191" t="s">
        <v>5101</v>
      </c>
      <c r="F2367" s="191" t="s">
        <v>10</v>
      </c>
      <c r="G2367" s="191">
        <v>1127644</v>
      </c>
      <c r="H2367" s="68"/>
      <c r="I2367" s="197" t="s">
        <v>6295</v>
      </c>
      <c r="J2367" s="68"/>
      <c r="K2367" s="68"/>
      <c r="L2367" s="68"/>
      <c r="M2367" s="68"/>
      <c r="N2367" s="348"/>
      <c r="O2367" s="348"/>
      <c r="P2367" s="214">
        <v>417.97</v>
      </c>
      <c r="Q2367" s="214">
        <v>0</v>
      </c>
      <c r="R2367" s="68" t="s">
        <v>1479</v>
      </c>
      <c r="S2367" s="349"/>
      <c r="T2367" s="272"/>
    </row>
    <row r="2368" spans="1:20" ht="76.5">
      <c r="A2368" s="191">
        <v>513</v>
      </c>
      <c r="B2368" s="68"/>
      <c r="C2368" s="212" t="s">
        <v>160</v>
      </c>
      <c r="D2368" s="213">
        <v>45804</v>
      </c>
      <c r="E2368" s="191" t="s">
        <v>5102</v>
      </c>
      <c r="F2368" s="191" t="s">
        <v>10</v>
      </c>
      <c r="G2368" s="191">
        <v>1127645</v>
      </c>
      <c r="H2368" s="68"/>
      <c r="I2368" s="197" t="s">
        <v>6296</v>
      </c>
      <c r="J2368" s="68"/>
      <c r="K2368" s="68"/>
      <c r="L2368" s="68"/>
      <c r="M2368" s="68"/>
      <c r="N2368" s="348"/>
      <c r="O2368" s="348"/>
      <c r="P2368" s="214">
        <v>60</v>
      </c>
      <c r="Q2368" s="214">
        <v>0</v>
      </c>
      <c r="R2368" s="68" t="s">
        <v>1479</v>
      </c>
      <c r="S2368" s="349"/>
      <c r="T2368" s="272"/>
    </row>
    <row r="2369" spans="1:20" ht="63.75">
      <c r="A2369" s="191">
        <v>373</v>
      </c>
      <c r="B2369" s="68"/>
      <c r="C2369" s="212" t="s">
        <v>605</v>
      </c>
      <c r="D2369" s="213">
        <v>45804</v>
      </c>
      <c r="E2369" s="191" t="s">
        <v>5103</v>
      </c>
      <c r="F2369" s="191" t="s">
        <v>6</v>
      </c>
      <c r="G2369" s="191">
        <v>2227933</v>
      </c>
      <c r="H2369" s="68"/>
      <c r="I2369" s="197" t="s">
        <v>6297</v>
      </c>
      <c r="J2369" s="68"/>
      <c r="K2369" s="68"/>
      <c r="L2369" s="68"/>
      <c r="M2369" s="68"/>
      <c r="N2369" s="348"/>
      <c r="O2369" s="348"/>
      <c r="P2369" s="214">
        <v>0</v>
      </c>
      <c r="Q2369" s="214">
        <v>494.47</v>
      </c>
      <c r="R2369" s="68" t="s">
        <v>1479</v>
      </c>
      <c r="S2369" s="349"/>
      <c r="T2369" s="272"/>
    </row>
    <row r="2370" spans="1:20" ht="63.75">
      <c r="A2370" s="191">
        <v>373</v>
      </c>
      <c r="B2370" s="68"/>
      <c r="C2370" s="212" t="s">
        <v>605</v>
      </c>
      <c r="D2370" s="213">
        <v>45804</v>
      </c>
      <c r="E2370" s="191" t="s">
        <v>5104</v>
      </c>
      <c r="F2370" s="191" t="s">
        <v>6</v>
      </c>
      <c r="G2370" s="191">
        <v>2227932</v>
      </c>
      <c r="H2370" s="68"/>
      <c r="I2370" s="197" t="s">
        <v>6298</v>
      </c>
      <c r="J2370" s="68"/>
      <c r="K2370" s="68"/>
      <c r="L2370" s="68"/>
      <c r="M2370" s="68"/>
      <c r="N2370" s="348"/>
      <c r="O2370" s="348"/>
      <c r="P2370" s="214">
        <v>0</v>
      </c>
      <c r="Q2370" s="214">
        <v>24425.02</v>
      </c>
      <c r="R2370" s="68" t="s">
        <v>1479</v>
      </c>
      <c r="S2370" s="349"/>
      <c r="T2370" s="272"/>
    </row>
    <row r="2371" spans="1:20" ht="63.75">
      <c r="A2371" s="191">
        <v>597</v>
      </c>
      <c r="B2371" s="68"/>
      <c r="C2371" s="212" t="s">
        <v>673</v>
      </c>
      <c r="D2371" s="213">
        <v>45804</v>
      </c>
      <c r="E2371" s="191" t="s">
        <v>5105</v>
      </c>
      <c r="F2371" s="191" t="s">
        <v>6</v>
      </c>
      <c r="G2371" s="191">
        <v>3150649</v>
      </c>
      <c r="H2371" s="68"/>
      <c r="I2371" s="197" t="s">
        <v>6299</v>
      </c>
      <c r="J2371" s="68"/>
      <c r="K2371" s="68"/>
      <c r="L2371" s="68"/>
      <c r="M2371" s="68"/>
      <c r="N2371" s="348"/>
      <c r="O2371" s="348"/>
      <c r="P2371" s="214">
        <v>0</v>
      </c>
      <c r="Q2371" s="214">
        <v>327016.2</v>
      </c>
      <c r="R2371" s="68" t="s">
        <v>1479</v>
      </c>
      <c r="S2371" s="349"/>
      <c r="T2371" s="272"/>
    </row>
    <row r="2372" spans="1:20" ht="63.75">
      <c r="A2372" s="191">
        <v>597</v>
      </c>
      <c r="B2372" s="68"/>
      <c r="C2372" s="212" t="s">
        <v>673</v>
      </c>
      <c r="D2372" s="213">
        <v>45804</v>
      </c>
      <c r="E2372" s="191" t="s">
        <v>5106</v>
      </c>
      <c r="F2372" s="191" t="s">
        <v>14</v>
      </c>
      <c r="G2372" s="191">
        <v>3150650</v>
      </c>
      <c r="H2372" s="68"/>
      <c r="I2372" s="197" t="s">
        <v>6300</v>
      </c>
      <c r="J2372" s="68"/>
      <c r="K2372" s="68"/>
      <c r="L2372" s="68"/>
      <c r="M2372" s="68"/>
      <c r="N2372" s="348"/>
      <c r="O2372" s="348"/>
      <c r="P2372" s="214">
        <v>60</v>
      </c>
      <c r="Q2372" s="214">
        <v>0</v>
      </c>
      <c r="R2372" s="68" t="s">
        <v>1479</v>
      </c>
      <c r="S2372" s="349"/>
      <c r="T2372" s="272"/>
    </row>
    <row r="2373" spans="1:20" ht="63.75">
      <c r="A2373" s="191">
        <v>513</v>
      </c>
      <c r="B2373" s="68"/>
      <c r="C2373" s="212" t="s">
        <v>160</v>
      </c>
      <c r="D2373" s="213">
        <v>45804</v>
      </c>
      <c r="E2373" s="191" t="s">
        <v>5107</v>
      </c>
      <c r="F2373" s="191" t="s">
        <v>14</v>
      </c>
      <c r="G2373" s="191">
        <v>3150652</v>
      </c>
      <c r="H2373" s="68"/>
      <c r="I2373" s="197" t="s">
        <v>6301</v>
      </c>
      <c r="J2373" s="68"/>
      <c r="K2373" s="68"/>
      <c r="L2373" s="68"/>
      <c r="M2373" s="68"/>
      <c r="N2373" s="348"/>
      <c r="O2373" s="348"/>
      <c r="P2373" s="214">
        <v>60</v>
      </c>
      <c r="Q2373" s="214">
        <v>0</v>
      </c>
      <c r="R2373" s="68" t="s">
        <v>1479</v>
      </c>
      <c r="S2373" s="349"/>
      <c r="T2373" s="272"/>
    </row>
    <row r="2374" spans="1:20" ht="89.25">
      <c r="A2374" s="191" t="s">
        <v>542</v>
      </c>
      <c r="B2374" s="68"/>
      <c r="C2374" s="212" t="s">
        <v>687</v>
      </c>
      <c r="D2374" s="213">
        <v>45804</v>
      </c>
      <c r="E2374" s="191" t="s">
        <v>5108</v>
      </c>
      <c r="F2374" s="191" t="s">
        <v>635</v>
      </c>
      <c r="G2374" s="191">
        <v>12089762</v>
      </c>
      <c r="H2374" s="68"/>
      <c r="I2374" s="197" t="s">
        <v>6302</v>
      </c>
      <c r="J2374" s="68"/>
      <c r="K2374" s="68"/>
      <c r="L2374" s="68"/>
      <c r="M2374" s="68"/>
      <c r="N2374" s="348"/>
      <c r="O2374" s="348"/>
      <c r="P2374" s="214">
        <v>0</v>
      </c>
      <c r="Q2374" s="214">
        <v>11647.32</v>
      </c>
      <c r="R2374" s="68" t="s">
        <v>1479</v>
      </c>
      <c r="S2374" s="349"/>
      <c r="T2374" s="272"/>
    </row>
    <row r="2375" spans="1:20" ht="63.75">
      <c r="A2375" s="191">
        <v>513</v>
      </c>
      <c r="B2375" s="68"/>
      <c r="C2375" s="212" t="s">
        <v>160</v>
      </c>
      <c r="D2375" s="213">
        <v>45804</v>
      </c>
      <c r="E2375" s="191" t="s">
        <v>5109</v>
      </c>
      <c r="F2375" s="191" t="s">
        <v>14</v>
      </c>
      <c r="G2375" s="191">
        <v>3150889</v>
      </c>
      <c r="H2375" s="68"/>
      <c r="I2375" s="197" t="s">
        <v>6303</v>
      </c>
      <c r="J2375" s="68"/>
      <c r="K2375" s="68"/>
      <c r="L2375" s="68"/>
      <c r="M2375" s="68"/>
      <c r="N2375" s="348"/>
      <c r="O2375" s="348"/>
      <c r="P2375" s="214">
        <v>60</v>
      </c>
      <c r="Q2375" s="214">
        <v>0</v>
      </c>
      <c r="R2375" s="68" t="s">
        <v>1479</v>
      </c>
      <c r="S2375" s="349"/>
      <c r="T2375" s="272"/>
    </row>
    <row r="2376" spans="1:20" ht="76.5">
      <c r="A2376" s="191">
        <v>117</v>
      </c>
      <c r="B2376" s="68"/>
      <c r="C2376" s="212" t="s">
        <v>54</v>
      </c>
      <c r="D2376" s="213">
        <v>45804</v>
      </c>
      <c r="E2376" s="191" t="s">
        <v>5110</v>
      </c>
      <c r="F2376" s="191" t="s">
        <v>10</v>
      </c>
      <c r="G2376" s="191">
        <v>1127664</v>
      </c>
      <c r="H2376" s="68"/>
      <c r="I2376" s="197" t="s">
        <v>6304</v>
      </c>
      <c r="J2376" s="68"/>
      <c r="K2376" s="68"/>
      <c r="L2376" s="68"/>
      <c r="M2376" s="68"/>
      <c r="N2376" s="348"/>
      <c r="O2376" s="348"/>
      <c r="P2376" s="214">
        <v>60</v>
      </c>
      <c r="Q2376" s="214">
        <v>0</v>
      </c>
      <c r="R2376" s="68" t="s">
        <v>1479</v>
      </c>
      <c r="S2376" s="349"/>
      <c r="T2376" s="272"/>
    </row>
    <row r="2377" spans="1:20" ht="76.5">
      <c r="A2377" s="191">
        <v>513</v>
      </c>
      <c r="B2377" s="68"/>
      <c r="C2377" s="212" t="s">
        <v>160</v>
      </c>
      <c r="D2377" s="213">
        <v>45804</v>
      </c>
      <c r="E2377" s="191" t="s">
        <v>5111</v>
      </c>
      <c r="F2377" s="191" t="s">
        <v>10</v>
      </c>
      <c r="G2377" s="191">
        <v>1127669</v>
      </c>
      <c r="H2377" s="68"/>
      <c r="I2377" s="197" t="s">
        <v>6305</v>
      </c>
      <c r="J2377" s="68"/>
      <c r="K2377" s="68"/>
      <c r="L2377" s="68"/>
      <c r="M2377" s="68"/>
      <c r="N2377" s="348"/>
      <c r="O2377" s="348"/>
      <c r="P2377" s="214">
        <v>60</v>
      </c>
      <c r="Q2377" s="214">
        <v>0</v>
      </c>
      <c r="R2377" s="68" t="s">
        <v>1479</v>
      </c>
      <c r="S2377" s="349"/>
      <c r="T2377" s="272"/>
    </row>
    <row r="2378" spans="1:20" ht="63.75">
      <c r="A2378" s="191">
        <v>578</v>
      </c>
      <c r="B2378" s="68"/>
      <c r="C2378" s="212" t="s">
        <v>168</v>
      </c>
      <c r="D2378" s="213">
        <v>45804</v>
      </c>
      <c r="E2378" s="191" t="s">
        <v>5112</v>
      </c>
      <c r="F2378" s="191" t="s">
        <v>635</v>
      </c>
      <c r="G2378" s="191">
        <v>12108072</v>
      </c>
      <c r="H2378" s="68"/>
      <c r="I2378" s="197" t="s">
        <v>6306</v>
      </c>
      <c r="J2378" s="68"/>
      <c r="K2378" s="68"/>
      <c r="L2378" s="68"/>
      <c r="M2378" s="68"/>
      <c r="N2378" s="348"/>
      <c r="O2378" s="348"/>
      <c r="P2378" s="214">
        <v>156000000</v>
      </c>
      <c r="Q2378" s="214">
        <v>0</v>
      </c>
      <c r="R2378" s="68" t="s">
        <v>1479</v>
      </c>
      <c r="S2378" s="349"/>
      <c r="T2378" s="272"/>
    </row>
    <row r="2379" spans="1:20" ht="89.25">
      <c r="A2379" s="191">
        <v>513</v>
      </c>
      <c r="B2379" s="68"/>
      <c r="C2379" s="212" t="s">
        <v>160</v>
      </c>
      <c r="D2379" s="213">
        <v>45804</v>
      </c>
      <c r="E2379" s="191" t="s">
        <v>5112</v>
      </c>
      <c r="F2379" s="191" t="s">
        <v>635</v>
      </c>
      <c r="G2379" s="191">
        <v>12109118</v>
      </c>
      <c r="H2379" s="68"/>
      <c r="I2379" s="197" t="s">
        <v>6307</v>
      </c>
      <c r="J2379" s="68"/>
      <c r="K2379" s="68"/>
      <c r="L2379" s="68"/>
      <c r="M2379" s="68"/>
      <c r="N2379" s="348"/>
      <c r="O2379" s="348"/>
      <c r="P2379" s="214">
        <v>35393738.859999999</v>
      </c>
      <c r="Q2379" s="214">
        <v>0</v>
      </c>
      <c r="R2379" s="68" t="s">
        <v>1479</v>
      </c>
      <c r="S2379" s="349"/>
      <c r="T2379" s="272"/>
    </row>
    <row r="2380" spans="1:20" ht="89.25">
      <c r="A2380" s="191">
        <v>513</v>
      </c>
      <c r="B2380" s="68"/>
      <c r="C2380" s="212" t="s">
        <v>160</v>
      </c>
      <c r="D2380" s="213">
        <v>45804</v>
      </c>
      <c r="E2380" s="191" t="s">
        <v>5112</v>
      </c>
      <c r="F2380" s="191" t="s">
        <v>635</v>
      </c>
      <c r="G2380" s="191">
        <v>12109488</v>
      </c>
      <c r="H2380" s="68"/>
      <c r="I2380" s="197" t="s">
        <v>6308</v>
      </c>
      <c r="J2380" s="68"/>
      <c r="K2380" s="68"/>
      <c r="L2380" s="68"/>
      <c r="M2380" s="68"/>
      <c r="N2380" s="348"/>
      <c r="O2380" s="348"/>
      <c r="P2380" s="214">
        <v>35356319.549999997</v>
      </c>
      <c r="Q2380" s="214">
        <v>0</v>
      </c>
      <c r="R2380" s="68" t="s">
        <v>1479</v>
      </c>
      <c r="S2380" s="349"/>
      <c r="T2380" s="272"/>
    </row>
    <row r="2381" spans="1:20" ht="76.5">
      <c r="A2381" s="191">
        <v>513</v>
      </c>
      <c r="B2381" s="68"/>
      <c r="C2381" s="212" t="s">
        <v>160</v>
      </c>
      <c r="D2381" s="213">
        <v>45804</v>
      </c>
      <c r="E2381" s="191" t="s">
        <v>5113</v>
      </c>
      <c r="F2381" s="191" t="s">
        <v>12</v>
      </c>
      <c r="G2381" s="191">
        <v>1127676</v>
      </c>
      <c r="H2381" s="68"/>
      <c r="I2381" s="197" t="s">
        <v>6309</v>
      </c>
      <c r="J2381" s="68"/>
      <c r="K2381" s="68"/>
      <c r="L2381" s="68"/>
      <c r="M2381" s="68"/>
      <c r="N2381" s="348"/>
      <c r="O2381" s="348"/>
      <c r="P2381" s="214">
        <v>249538021.44</v>
      </c>
      <c r="Q2381" s="214">
        <v>0</v>
      </c>
      <c r="R2381" s="68" t="s">
        <v>1479</v>
      </c>
      <c r="S2381" s="349"/>
      <c r="T2381" s="272"/>
    </row>
    <row r="2382" spans="1:20" ht="76.5">
      <c r="A2382" s="191">
        <v>513</v>
      </c>
      <c r="B2382" s="68"/>
      <c r="C2382" s="212" t="s">
        <v>160</v>
      </c>
      <c r="D2382" s="213">
        <v>45804</v>
      </c>
      <c r="E2382" s="191" t="s">
        <v>5114</v>
      </c>
      <c r="F2382" s="191" t="s">
        <v>10</v>
      </c>
      <c r="G2382" s="191">
        <v>1127676</v>
      </c>
      <c r="H2382" s="68"/>
      <c r="I2382" s="197" t="s">
        <v>6310</v>
      </c>
      <c r="J2382" s="68"/>
      <c r="K2382" s="68"/>
      <c r="L2382" s="68"/>
      <c r="M2382" s="68"/>
      <c r="N2382" s="348"/>
      <c r="O2382" s="348"/>
      <c r="P2382" s="214">
        <v>60</v>
      </c>
      <c r="Q2382" s="214">
        <v>0</v>
      </c>
      <c r="R2382" s="68" t="s">
        <v>1479</v>
      </c>
      <c r="S2382" s="349"/>
      <c r="T2382" s="272"/>
    </row>
    <row r="2383" spans="1:20" ht="51">
      <c r="A2383" s="191">
        <v>16</v>
      </c>
      <c r="B2383" s="68"/>
      <c r="C2383" s="212" t="s">
        <v>40</v>
      </c>
      <c r="D2383" s="213">
        <v>45805</v>
      </c>
      <c r="E2383" s="191" t="s">
        <v>5115</v>
      </c>
      <c r="F2383" s="191" t="s">
        <v>3</v>
      </c>
      <c r="G2383" s="191">
        <v>2290249</v>
      </c>
      <c r="H2383" s="68"/>
      <c r="I2383" s="197" t="s">
        <v>6311</v>
      </c>
      <c r="J2383" s="68"/>
      <c r="K2383" s="68"/>
      <c r="L2383" s="68"/>
      <c r="M2383" s="68"/>
      <c r="N2383" s="348"/>
      <c r="O2383" s="348"/>
      <c r="P2383" s="214">
        <v>0</v>
      </c>
      <c r="Q2383" s="214">
        <v>36</v>
      </c>
      <c r="R2383" s="68" t="s">
        <v>1479</v>
      </c>
      <c r="S2383" s="349"/>
      <c r="T2383" s="272"/>
    </row>
    <row r="2384" spans="1:20" ht="51">
      <c r="A2384" s="191">
        <v>86</v>
      </c>
      <c r="B2384" s="68"/>
      <c r="C2384" s="212" t="s">
        <v>50</v>
      </c>
      <c r="D2384" s="213">
        <v>45805</v>
      </c>
      <c r="E2384" s="191" t="s">
        <v>5116</v>
      </c>
      <c r="F2384" s="191" t="s">
        <v>3</v>
      </c>
      <c r="G2384" s="191">
        <v>2290274</v>
      </c>
      <c r="H2384" s="68"/>
      <c r="I2384" s="197" t="s">
        <v>6312</v>
      </c>
      <c r="J2384" s="68"/>
      <c r="K2384" s="68"/>
      <c r="L2384" s="68"/>
      <c r="M2384" s="68"/>
      <c r="N2384" s="348"/>
      <c r="O2384" s="348"/>
      <c r="P2384" s="214">
        <v>0</v>
      </c>
      <c r="Q2384" s="214">
        <v>50</v>
      </c>
      <c r="R2384" s="68" t="s">
        <v>1479</v>
      </c>
      <c r="S2384" s="349"/>
      <c r="T2384" s="272"/>
    </row>
    <row r="2385" spans="1:20" ht="63.75">
      <c r="A2385" s="191">
        <v>10</v>
      </c>
      <c r="B2385" s="68"/>
      <c r="C2385" s="212" t="s">
        <v>38</v>
      </c>
      <c r="D2385" s="213">
        <v>45805</v>
      </c>
      <c r="E2385" s="191" t="s">
        <v>5117</v>
      </c>
      <c r="F2385" s="191" t="s">
        <v>3</v>
      </c>
      <c r="G2385" s="191">
        <v>2290281</v>
      </c>
      <c r="H2385" s="68"/>
      <c r="I2385" s="197" t="s">
        <v>6313</v>
      </c>
      <c r="J2385" s="68"/>
      <c r="K2385" s="68"/>
      <c r="L2385" s="68"/>
      <c r="M2385" s="68"/>
      <c r="N2385" s="348"/>
      <c r="O2385" s="348"/>
      <c r="P2385" s="214">
        <v>0</v>
      </c>
      <c r="Q2385" s="214">
        <v>2209.44</v>
      </c>
      <c r="R2385" s="68" t="s">
        <v>1479</v>
      </c>
      <c r="S2385" s="349"/>
      <c r="T2385" s="272"/>
    </row>
    <row r="2386" spans="1:20" ht="38.25">
      <c r="A2386" s="191">
        <v>288</v>
      </c>
      <c r="B2386" s="68"/>
      <c r="C2386" s="212" t="s">
        <v>117</v>
      </c>
      <c r="D2386" s="213">
        <v>45805</v>
      </c>
      <c r="E2386" s="191" t="s">
        <v>5118</v>
      </c>
      <c r="F2386" s="191" t="s">
        <v>3</v>
      </c>
      <c r="G2386" s="191">
        <v>2290305</v>
      </c>
      <c r="H2386" s="68"/>
      <c r="I2386" s="197" t="s">
        <v>6193</v>
      </c>
      <c r="J2386" s="68"/>
      <c r="K2386" s="68"/>
      <c r="L2386" s="68"/>
      <c r="M2386" s="68"/>
      <c r="N2386" s="348"/>
      <c r="O2386" s="348"/>
      <c r="P2386" s="214">
        <v>0</v>
      </c>
      <c r="Q2386" s="214">
        <v>2.85</v>
      </c>
      <c r="R2386" s="68" t="s">
        <v>1479</v>
      </c>
      <c r="S2386" s="349"/>
      <c r="T2386" s="272"/>
    </row>
    <row r="2387" spans="1:20" ht="51">
      <c r="A2387" s="191">
        <v>16</v>
      </c>
      <c r="B2387" s="68"/>
      <c r="C2387" s="212" t="s">
        <v>40</v>
      </c>
      <c r="D2387" s="213">
        <v>45805</v>
      </c>
      <c r="E2387" s="191" t="s">
        <v>5119</v>
      </c>
      <c r="F2387" s="191" t="s">
        <v>3</v>
      </c>
      <c r="G2387" s="191">
        <v>2290313</v>
      </c>
      <c r="H2387" s="68"/>
      <c r="I2387" s="197" t="s">
        <v>6314</v>
      </c>
      <c r="J2387" s="68"/>
      <c r="K2387" s="68"/>
      <c r="L2387" s="68"/>
      <c r="M2387" s="68"/>
      <c r="N2387" s="348"/>
      <c r="O2387" s="348"/>
      <c r="P2387" s="214">
        <v>0</v>
      </c>
      <c r="Q2387" s="214">
        <v>33316.15</v>
      </c>
      <c r="R2387" s="68" t="s">
        <v>1479</v>
      </c>
      <c r="S2387" s="349"/>
      <c r="T2387" s="272"/>
    </row>
    <row r="2388" spans="1:20" ht="63.75">
      <c r="A2388" s="191">
        <v>206</v>
      </c>
      <c r="B2388" s="68"/>
      <c r="C2388" s="212" t="s">
        <v>87</v>
      </c>
      <c r="D2388" s="213">
        <v>45805</v>
      </c>
      <c r="E2388" s="191" t="s">
        <v>5120</v>
      </c>
      <c r="F2388" s="191" t="s">
        <v>3</v>
      </c>
      <c r="G2388" s="191">
        <v>2290324</v>
      </c>
      <c r="H2388" s="68"/>
      <c r="I2388" s="197" t="s">
        <v>6315</v>
      </c>
      <c r="J2388" s="68"/>
      <c r="K2388" s="68"/>
      <c r="L2388" s="68"/>
      <c r="M2388" s="68"/>
      <c r="N2388" s="348"/>
      <c r="O2388" s="348"/>
      <c r="P2388" s="214">
        <v>0</v>
      </c>
      <c r="Q2388" s="214">
        <v>20</v>
      </c>
      <c r="R2388" s="68" t="s">
        <v>1479</v>
      </c>
      <c r="S2388" s="349"/>
      <c r="T2388" s="272"/>
    </row>
    <row r="2389" spans="1:20" ht="38.25">
      <c r="A2389" s="191">
        <v>86</v>
      </c>
      <c r="B2389" s="68"/>
      <c r="C2389" s="212" t="s">
        <v>50</v>
      </c>
      <c r="D2389" s="213">
        <v>45805</v>
      </c>
      <c r="E2389" s="191" t="s">
        <v>5121</v>
      </c>
      <c r="F2389" s="191" t="s">
        <v>3</v>
      </c>
      <c r="G2389" s="191">
        <v>2290359</v>
      </c>
      <c r="H2389" s="68"/>
      <c r="I2389" s="197" t="s">
        <v>6316</v>
      </c>
      <c r="J2389" s="68"/>
      <c r="K2389" s="68"/>
      <c r="L2389" s="68"/>
      <c r="M2389" s="68"/>
      <c r="N2389" s="348"/>
      <c r="O2389" s="348"/>
      <c r="P2389" s="214">
        <v>0</v>
      </c>
      <c r="Q2389" s="214">
        <v>67386</v>
      </c>
      <c r="R2389" s="68" t="s">
        <v>1479</v>
      </c>
      <c r="S2389" s="349"/>
      <c r="T2389" s="272"/>
    </row>
    <row r="2390" spans="1:20" ht="38.25">
      <c r="A2390" s="191" t="s">
        <v>550</v>
      </c>
      <c r="B2390" s="68"/>
      <c r="C2390" s="212" t="s">
        <v>589</v>
      </c>
      <c r="D2390" s="213">
        <v>45805</v>
      </c>
      <c r="E2390" s="191" t="s">
        <v>5122</v>
      </c>
      <c r="F2390" s="191" t="s">
        <v>3</v>
      </c>
      <c r="G2390" s="191">
        <v>2290375</v>
      </c>
      <c r="H2390" s="68"/>
      <c r="I2390" s="197" t="s">
        <v>6317</v>
      </c>
      <c r="J2390" s="68"/>
      <c r="K2390" s="68"/>
      <c r="L2390" s="68"/>
      <c r="M2390" s="68"/>
      <c r="N2390" s="348"/>
      <c r="O2390" s="348"/>
      <c r="P2390" s="214">
        <v>0</v>
      </c>
      <c r="Q2390" s="214">
        <v>7220.81</v>
      </c>
      <c r="R2390" s="68" t="s">
        <v>1479</v>
      </c>
      <c r="S2390" s="349"/>
      <c r="T2390" s="272"/>
    </row>
    <row r="2391" spans="1:20" ht="38.25">
      <c r="A2391" s="191" t="s">
        <v>550</v>
      </c>
      <c r="B2391" s="68"/>
      <c r="C2391" s="212" t="s">
        <v>589</v>
      </c>
      <c r="D2391" s="213">
        <v>45805</v>
      </c>
      <c r="E2391" s="191" t="s">
        <v>5123</v>
      </c>
      <c r="F2391" s="191" t="s">
        <v>3</v>
      </c>
      <c r="G2391" s="191">
        <v>2290380</v>
      </c>
      <c r="H2391" s="68"/>
      <c r="I2391" s="197" t="s">
        <v>6317</v>
      </c>
      <c r="J2391" s="68"/>
      <c r="K2391" s="68"/>
      <c r="L2391" s="68"/>
      <c r="M2391" s="68"/>
      <c r="N2391" s="348"/>
      <c r="O2391" s="348"/>
      <c r="P2391" s="214">
        <v>0</v>
      </c>
      <c r="Q2391" s="214">
        <v>7220.81</v>
      </c>
      <c r="R2391" s="68" t="s">
        <v>1479</v>
      </c>
      <c r="S2391" s="349"/>
      <c r="T2391" s="272"/>
    </row>
    <row r="2392" spans="1:20" ht="51">
      <c r="A2392" s="191">
        <v>86</v>
      </c>
      <c r="B2392" s="68"/>
      <c r="C2392" s="212" t="s">
        <v>50</v>
      </c>
      <c r="D2392" s="213">
        <v>45805</v>
      </c>
      <c r="E2392" s="191" t="s">
        <v>5124</v>
      </c>
      <c r="F2392" s="191" t="s">
        <v>3</v>
      </c>
      <c r="G2392" s="191">
        <v>2290383</v>
      </c>
      <c r="H2392" s="68"/>
      <c r="I2392" s="197" t="s">
        <v>6318</v>
      </c>
      <c r="J2392" s="68"/>
      <c r="K2392" s="68"/>
      <c r="L2392" s="68"/>
      <c r="M2392" s="68"/>
      <c r="N2392" s="348"/>
      <c r="O2392" s="348"/>
      <c r="P2392" s="214">
        <v>0</v>
      </c>
      <c r="Q2392" s="214">
        <v>49008</v>
      </c>
      <c r="R2392" s="68" t="s">
        <v>1479</v>
      </c>
      <c r="S2392" s="349"/>
      <c r="T2392" s="272"/>
    </row>
    <row r="2393" spans="1:20" ht="51">
      <c r="A2393" s="191">
        <v>132</v>
      </c>
      <c r="B2393" s="68"/>
      <c r="C2393" s="212" t="s">
        <v>59</v>
      </c>
      <c r="D2393" s="213">
        <v>45805</v>
      </c>
      <c r="E2393" s="191" t="s">
        <v>5125</v>
      </c>
      <c r="F2393" s="191" t="s">
        <v>3</v>
      </c>
      <c r="G2393" s="191">
        <v>2290400</v>
      </c>
      <c r="H2393" s="68"/>
      <c r="I2393" s="197" t="s">
        <v>6319</v>
      </c>
      <c r="J2393" s="68"/>
      <c r="K2393" s="68"/>
      <c r="L2393" s="68"/>
      <c r="M2393" s="68"/>
      <c r="N2393" s="348"/>
      <c r="O2393" s="348"/>
      <c r="P2393" s="214">
        <v>0</v>
      </c>
      <c r="Q2393" s="214">
        <v>371</v>
      </c>
      <c r="R2393" s="68" t="s">
        <v>1479</v>
      </c>
      <c r="S2393" s="349"/>
      <c r="T2393" s="272"/>
    </row>
    <row r="2394" spans="1:20" ht="38.25">
      <c r="A2394" s="191">
        <v>70</v>
      </c>
      <c r="B2394" s="68"/>
      <c r="C2394" s="212" t="s">
        <v>47</v>
      </c>
      <c r="D2394" s="213">
        <v>45805</v>
      </c>
      <c r="E2394" s="191" t="s">
        <v>5126</v>
      </c>
      <c r="F2394" s="191" t="s">
        <v>3</v>
      </c>
      <c r="G2394" s="191">
        <v>2290255</v>
      </c>
      <c r="H2394" s="68"/>
      <c r="I2394" s="197" t="s">
        <v>6320</v>
      </c>
      <c r="J2394" s="68"/>
      <c r="K2394" s="68"/>
      <c r="L2394" s="68"/>
      <c r="M2394" s="68"/>
      <c r="N2394" s="348"/>
      <c r="O2394" s="348"/>
      <c r="P2394" s="214">
        <v>0</v>
      </c>
      <c r="Q2394" s="214">
        <v>555</v>
      </c>
      <c r="R2394" s="68" t="s">
        <v>1479</v>
      </c>
      <c r="S2394" s="349"/>
      <c r="T2394" s="272"/>
    </row>
    <row r="2395" spans="1:20" ht="63.75">
      <c r="A2395" s="191">
        <v>597</v>
      </c>
      <c r="B2395" s="68"/>
      <c r="C2395" s="212" t="s">
        <v>673</v>
      </c>
      <c r="D2395" s="213">
        <v>45805</v>
      </c>
      <c r="E2395" s="191" t="s">
        <v>5127</v>
      </c>
      <c r="F2395" s="191" t="s">
        <v>3</v>
      </c>
      <c r="G2395" s="191">
        <v>2290311</v>
      </c>
      <c r="H2395" s="68"/>
      <c r="I2395" s="197" t="s">
        <v>6321</v>
      </c>
      <c r="J2395" s="68"/>
      <c r="K2395" s="68"/>
      <c r="L2395" s="68"/>
      <c r="M2395" s="68"/>
      <c r="N2395" s="348"/>
      <c r="O2395" s="348"/>
      <c r="P2395" s="214">
        <v>0</v>
      </c>
      <c r="Q2395" s="214">
        <v>8258774.0300000003</v>
      </c>
      <c r="R2395" s="68" t="s">
        <v>1479</v>
      </c>
      <c r="S2395" s="349"/>
      <c r="T2395" s="272"/>
    </row>
    <row r="2396" spans="1:20" ht="51">
      <c r="A2396" s="191" t="s">
        <v>541</v>
      </c>
      <c r="B2396" s="68"/>
      <c r="C2396" s="212" t="s">
        <v>590</v>
      </c>
      <c r="D2396" s="213">
        <v>45805</v>
      </c>
      <c r="E2396" s="191" t="s">
        <v>5128</v>
      </c>
      <c r="F2396" s="191" t="s">
        <v>3</v>
      </c>
      <c r="G2396" s="191">
        <v>2290314</v>
      </c>
      <c r="H2396" s="68"/>
      <c r="I2396" s="197" t="s">
        <v>6322</v>
      </c>
      <c r="J2396" s="68"/>
      <c r="K2396" s="68"/>
      <c r="L2396" s="68"/>
      <c r="M2396" s="68"/>
      <c r="N2396" s="348"/>
      <c r="O2396" s="348"/>
      <c r="P2396" s="214">
        <v>0</v>
      </c>
      <c r="Q2396" s="214">
        <v>31518.61</v>
      </c>
      <c r="R2396" s="68" t="s">
        <v>1479</v>
      </c>
      <c r="S2396" s="349"/>
      <c r="T2396" s="272"/>
    </row>
    <row r="2397" spans="1:20" ht="51">
      <c r="A2397" s="191">
        <v>578</v>
      </c>
      <c r="B2397" s="68"/>
      <c r="C2397" s="212" t="s">
        <v>168</v>
      </c>
      <c r="D2397" s="213">
        <v>45805</v>
      </c>
      <c r="E2397" s="191" t="s">
        <v>5129</v>
      </c>
      <c r="F2397" s="191" t="s">
        <v>3</v>
      </c>
      <c r="G2397" s="191">
        <v>2290325</v>
      </c>
      <c r="H2397" s="68"/>
      <c r="I2397" s="197" t="s">
        <v>6323</v>
      </c>
      <c r="J2397" s="68"/>
      <c r="K2397" s="68"/>
      <c r="L2397" s="68"/>
      <c r="M2397" s="68"/>
      <c r="N2397" s="348"/>
      <c r="O2397" s="348"/>
      <c r="P2397" s="214">
        <v>0</v>
      </c>
      <c r="Q2397" s="214">
        <v>28</v>
      </c>
      <c r="R2397" s="68" t="s">
        <v>2328</v>
      </c>
      <c r="S2397" s="349"/>
      <c r="T2397" s="272"/>
    </row>
    <row r="2398" spans="1:20" ht="63.75">
      <c r="A2398" s="191">
        <v>283</v>
      </c>
      <c r="B2398" s="68"/>
      <c r="C2398" s="212" t="s">
        <v>115</v>
      </c>
      <c r="D2398" s="213">
        <v>45805</v>
      </c>
      <c r="E2398" s="191" t="s">
        <v>5130</v>
      </c>
      <c r="F2398" s="191" t="s">
        <v>3</v>
      </c>
      <c r="G2398" s="191">
        <v>2290341</v>
      </c>
      <c r="H2398" s="68"/>
      <c r="I2398" s="197" t="s">
        <v>6324</v>
      </c>
      <c r="J2398" s="68"/>
      <c r="K2398" s="68"/>
      <c r="L2398" s="68"/>
      <c r="M2398" s="68"/>
      <c r="N2398" s="348"/>
      <c r="O2398" s="348"/>
      <c r="P2398" s="214">
        <v>0</v>
      </c>
      <c r="Q2398" s="214">
        <v>12011.29</v>
      </c>
      <c r="R2398" s="68" t="s">
        <v>1479</v>
      </c>
      <c r="S2398" s="349"/>
      <c r="T2398" s="272"/>
    </row>
    <row r="2399" spans="1:20" ht="63.75">
      <c r="A2399" s="191">
        <v>283</v>
      </c>
      <c r="B2399" s="68"/>
      <c r="C2399" s="212" t="s">
        <v>115</v>
      </c>
      <c r="D2399" s="213">
        <v>45805</v>
      </c>
      <c r="E2399" s="191" t="s">
        <v>5131</v>
      </c>
      <c r="F2399" s="191" t="s">
        <v>3</v>
      </c>
      <c r="G2399" s="191">
        <v>2290347</v>
      </c>
      <c r="H2399" s="68"/>
      <c r="I2399" s="197" t="s">
        <v>6325</v>
      </c>
      <c r="J2399" s="68"/>
      <c r="K2399" s="68"/>
      <c r="L2399" s="68"/>
      <c r="M2399" s="68"/>
      <c r="N2399" s="348"/>
      <c r="O2399" s="348"/>
      <c r="P2399" s="214">
        <v>0</v>
      </c>
      <c r="Q2399" s="214">
        <v>10288.07</v>
      </c>
      <c r="R2399" s="68" t="s">
        <v>1479</v>
      </c>
      <c r="S2399" s="349"/>
      <c r="T2399" s="272"/>
    </row>
    <row r="2400" spans="1:20" ht="63.75">
      <c r="A2400" s="191">
        <v>20</v>
      </c>
      <c r="B2400" s="68"/>
      <c r="C2400" s="212" t="s">
        <v>41</v>
      </c>
      <c r="D2400" s="213">
        <v>45805</v>
      </c>
      <c r="E2400" s="191" t="s">
        <v>5132</v>
      </c>
      <c r="F2400" s="191" t="s">
        <v>3</v>
      </c>
      <c r="G2400" s="191">
        <v>2290350</v>
      </c>
      <c r="H2400" s="68"/>
      <c r="I2400" s="197" t="s">
        <v>6326</v>
      </c>
      <c r="J2400" s="68"/>
      <c r="K2400" s="68"/>
      <c r="L2400" s="68"/>
      <c r="M2400" s="68"/>
      <c r="N2400" s="348"/>
      <c r="O2400" s="348"/>
      <c r="P2400" s="214">
        <v>0</v>
      </c>
      <c r="Q2400" s="214">
        <v>1558.89</v>
      </c>
      <c r="R2400" s="68" t="s">
        <v>1479</v>
      </c>
      <c r="S2400" s="349"/>
      <c r="T2400" s="272"/>
    </row>
    <row r="2401" spans="1:20" ht="63.75">
      <c r="A2401" s="191">
        <v>35</v>
      </c>
      <c r="B2401" s="68"/>
      <c r="C2401" s="212" t="s">
        <v>43</v>
      </c>
      <c r="D2401" s="213">
        <v>45805</v>
      </c>
      <c r="E2401" s="191" t="s">
        <v>5133</v>
      </c>
      <c r="F2401" s="191" t="s">
        <v>3</v>
      </c>
      <c r="G2401" s="191">
        <v>2290367</v>
      </c>
      <c r="H2401" s="68"/>
      <c r="I2401" s="197" t="s">
        <v>6327</v>
      </c>
      <c r="J2401" s="68"/>
      <c r="K2401" s="68"/>
      <c r="L2401" s="68"/>
      <c r="M2401" s="68"/>
      <c r="N2401" s="348"/>
      <c r="O2401" s="348"/>
      <c r="P2401" s="214">
        <v>0</v>
      </c>
      <c r="Q2401" s="214">
        <v>4777.6499999999996</v>
      </c>
      <c r="R2401" s="68" t="s">
        <v>1479</v>
      </c>
      <c r="S2401" s="349"/>
      <c r="T2401" s="272"/>
    </row>
    <row r="2402" spans="1:20" ht="63.75">
      <c r="A2402" s="191">
        <v>595</v>
      </c>
      <c r="B2402" s="68"/>
      <c r="C2402" s="212" t="s">
        <v>609</v>
      </c>
      <c r="D2402" s="213">
        <v>45805</v>
      </c>
      <c r="E2402" s="191" t="s">
        <v>5134</v>
      </c>
      <c r="F2402" s="191" t="s">
        <v>3</v>
      </c>
      <c r="G2402" s="191">
        <v>2290364</v>
      </c>
      <c r="H2402" s="68"/>
      <c r="I2402" s="197" t="s">
        <v>6328</v>
      </c>
      <c r="J2402" s="68"/>
      <c r="K2402" s="68"/>
      <c r="L2402" s="68"/>
      <c r="M2402" s="68"/>
      <c r="N2402" s="348"/>
      <c r="O2402" s="348"/>
      <c r="P2402" s="214">
        <v>0</v>
      </c>
      <c r="Q2402" s="214">
        <v>3040.81</v>
      </c>
      <c r="R2402" s="68" t="s">
        <v>1479</v>
      </c>
      <c r="S2402" s="349"/>
      <c r="T2402" s="272"/>
    </row>
    <row r="2403" spans="1:20" ht="63.75">
      <c r="A2403" s="191">
        <v>35</v>
      </c>
      <c r="B2403" s="68"/>
      <c r="C2403" s="212" t="s">
        <v>43</v>
      </c>
      <c r="D2403" s="213">
        <v>45805</v>
      </c>
      <c r="E2403" s="191" t="s">
        <v>5135</v>
      </c>
      <c r="F2403" s="191" t="s">
        <v>3</v>
      </c>
      <c r="G2403" s="191">
        <v>2290365</v>
      </c>
      <c r="H2403" s="68"/>
      <c r="I2403" s="197" t="s">
        <v>6329</v>
      </c>
      <c r="J2403" s="68"/>
      <c r="K2403" s="68"/>
      <c r="L2403" s="68"/>
      <c r="M2403" s="68"/>
      <c r="N2403" s="348"/>
      <c r="O2403" s="348"/>
      <c r="P2403" s="214">
        <v>0</v>
      </c>
      <c r="Q2403" s="214">
        <v>29364.35</v>
      </c>
      <c r="R2403" s="68" t="s">
        <v>1479</v>
      </c>
      <c r="S2403" s="349"/>
      <c r="T2403" s="272"/>
    </row>
    <row r="2404" spans="1:20" ht="63.75">
      <c r="A2404" s="191" t="s">
        <v>550</v>
      </c>
      <c r="B2404" s="68"/>
      <c r="C2404" s="212" t="s">
        <v>589</v>
      </c>
      <c r="D2404" s="213">
        <v>45805</v>
      </c>
      <c r="E2404" s="191" t="s">
        <v>5136</v>
      </c>
      <c r="F2404" s="191" t="s">
        <v>3</v>
      </c>
      <c r="G2404" s="191">
        <v>2290366</v>
      </c>
      <c r="H2404" s="68"/>
      <c r="I2404" s="197" t="s">
        <v>6330</v>
      </c>
      <c r="J2404" s="68"/>
      <c r="K2404" s="68"/>
      <c r="L2404" s="68"/>
      <c r="M2404" s="68"/>
      <c r="N2404" s="348"/>
      <c r="O2404" s="348"/>
      <c r="P2404" s="214">
        <v>0</v>
      </c>
      <c r="Q2404" s="214">
        <v>399.37</v>
      </c>
      <c r="R2404" s="68" t="s">
        <v>1479</v>
      </c>
      <c r="S2404" s="349"/>
      <c r="T2404" s="272"/>
    </row>
    <row r="2405" spans="1:20" ht="63.75">
      <c r="A2405" s="191" t="s">
        <v>550</v>
      </c>
      <c r="B2405" s="68"/>
      <c r="C2405" s="212" t="s">
        <v>589</v>
      </c>
      <c r="D2405" s="213">
        <v>45805</v>
      </c>
      <c r="E2405" s="191" t="s">
        <v>5137</v>
      </c>
      <c r="F2405" s="191" t="s">
        <v>3</v>
      </c>
      <c r="G2405" s="191">
        <v>2290368</v>
      </c>
      <c r="H2405" s="68"/>
      <c r="I2405" s="197" t="s">
        <v>6331</v>
      </c>
      <c r="J2405" s="68"/>
      <c r="K2405" s="68"/>
      <c r="L2405" s="68"/>
      <c r="M2405" s="68"/>
      <c r="N2405" s="348"/>
      <c r="O2405" s="348"/>
      <c r="P2405" s="214">
        <v>0</v>
      </c>
      <c r="Q2405" s="214">
        <v>34216.65</v>
      </c>
      <c r="R2405" s="68" t="s">
        <v>1479</v>
      </c>
      <c r="S2405" s="349"/>
      <c r="T2405" s="272"/>
    </row>
    <row r="2406" spans="1:20" ht="63.75">
      <c r="A2406" s="191">
        <v>35</v>
      </c>
      <c r="B2406" s="68"/>
      <c r="C2406" s="212" t="s">
        <v>43</v>
      </c>
      <c r="D2406" s="213">
        <v>45805</v>
      </c>
      <c r="E2406" s="191" t="s">
        <v>5138</v>
      </c>
      <c r="F2406" s="191" t="s">
        <v>3</v>
      </c>
      <c r="G2406" s="191">
        <v>2290369</v>
      </c>
      <c r="H2406" s="68"/>
      <c r="I2406" s="197" t="s">
        <v>6332</v>
      </c>
      <c r="J2406" s="68"/>
      <c r="K2406" s="68"/>
      <c r="L2406" s="68"/>
      <c r="M2406" s="68"/>
      <c r="N2406" s="348"/>
      <c r="O2406" s="348"/>
      <c r="P2406" s="214">
        <v>0</v>
      </c>
      <c r="Q2406" s="214">
        <v>1425.03</v>
      </c>
      <c r="R2406" s="68" t="s">
        <v>1479</v>
      </c>
      <c r="S2406" s="349"/>
      <c r="T2406" s="272"/>
    </row>
    <row r="2407" spans="1:20" ht="63.75">
      <c r="A2407" s="191">
        <v>35</v>
      </c>
      <c r="B2407" s="68"/>
      <c r="C2407" s="212" t="s">
        <v>43</v>
      </c>
      <c r="D2407" s="213">
        <v>45805</v>
      </c>
      <c r="E2407" s="191" t="s">
        <v>5139</v>
      </c>
      <c r="F2407" s="191" t="s">
        <v>3</v>
      </c>
      <c r="G2407" s="191">
        <v>2290370</v>
      </c>
      <c r="H2407" s="68"/>
      <c r="I2407" s="197" t="s">
        <v>6333</v>
      </c>
      <c r="J2407" s="68"/>
      <c r="K2407" s="68"/>
      <c r="L2407" s="68"/>
      <c r="M2407" s="68"/>
      <c r="N2407" s="348"/>
      <c r="O2407" s="348"/>
      <c r="P2407" s="214">
        <v>0</v>
      </c>
      <c r="Q2407" s="214">
        <v>1168.56</v>
      </c>
      <c r="R2407" s="68" t="s">
        <v>1479</v>
      </c>
      <c r="S2407" s="349"/>
      <c r="T2407" s="272"/>
    </row>
    <row r="2408" spans="1:20" ht="51">
      <c r="A2408" s="191">
        <v>383</v>
      </c>
      <c r="B2408" s="68"/>
      <c r="C2408" s="212" t="s">
        <v>1242</v>
      </c>
      <c r="D2408" s="213">
        <v>45805</v>
      </c>
      <c r="E2408" s="191" t="s">
        <v>5140</v>
      </c>
      <c r="F2408" s="191" t="s">
        <v>6</v>
      </c>
      <c r="G2408" s="191">
        <v>2228839</v>
      </c>
      <c r="H2408" s="68"/>
      <c r="I2408" s="197" t="s">
        <v>6334</v>
      </c>
      <c r="J2408" s="68"/>
      <c r="K2408" s="68"/>
      <c r="L2408" s="68"/>
      <c r="M2408" s="68"/>
      <c r="N2408" s="348"/>
      <c r="O2408" s="348"/>
      <c r="P2408" s="214">
        <v>0</v>
      </c>
      <c r="Q2408" s="214">
        <v>167</v>
      </c>
      <c r="R2408" s="68" t="s">
        <v>1479</v>
      </c>
      <c r="S2408" s="349"/>
      <c r="T2408" s="272"/>
    </row>
    <row r="2409" spans="1:20" ht="63.75">
      <c r="A2409" s="191">
        <v>513</v>
      </c>
      <c r="B2409" s="68"/>
      <c r="C2409" s="212" t="s">
        <v>160</v>
      </c>
      <c r="D2409" s="213">
        <v>45805</v>
      </c>
      <c r="E2409" s="191" t="s">
        <v>5141</v>
      </c>
      <c r="F2409" s="191" t="s">
        <v>14</v>
      </c>
      <c r="G2409" s="191">
        <v>3152007</v>
      </c>
      <c r="H2409" s="68"/>
      <c r="I2409" s="197" t="s">
        <v>6335</v>
      </c>
      <c r="J2409" s="68"/>
      <c r="K2409" s="68"/>
      <c r="L2409" s="68"/>
      <c r="M2409" s="68"/>
      <c r="N2409" s="348"/>
      <c r="O2409" s="348"/>
      <c r="P2409" s="214">
        <v>60</v>
      </c>
      <c r="Q2409" s="214">
        <v>0</v>
      </c>
      <c r="R2409" s="68" t="s">
        <v>1479</v>
      </c>
      <c r="S2409" s="349"/>
      <c r="T2409" s="272"/>
    </row>
    <row r="2410" spans="1:20" ht="63.75">
      <c r="A2410" s="191">
        <v>513</v>
      </c>
      <c r="B2410" s="68"/>
      <c r="C2410" s="212" t="s">
        <v>160</v>
      </c>
      <c r="D2410" s="213">
        <v>45805</v>
      </c>
      <c r="E2410" s="191" t="s">
        <v>5142</v>
      </c>
      <c r="F2410" s="191" t="s">
        <v>14</v>
      </c>
      <c r="G2410" s="191">
        <v>3152011</v>
      </c>
      <c r="H2410" s="68"/>
      <c r="I2410" s="197" t="s">
        <v>6336</v>
      </c>
      <c r="J2410" s="68"/>
      <c r="K2410" s="68"/>
      <c r="L2410" s="68"/>
      <c r="M2410" s="68"/>
      <c r="N2410" s="348"/>
      <c r="O2410" s="348"/>
      <c r="P2410" s="214">
        <v>60</v>
      </c>
      <c r="Q2410" s="214">
        <v>0</v>
      </c>
      <c r="R2410" s="68" t="s">
        <v>1479</v>
      </c>
      <c r="S2410" s="349"/>
      <c r="T2410" s="272"/>
    </row>
    <row r="2411" spans="1:20" ht="63.75">
      <c r="A2411" s="191">
        <v>513</v>
      </c>
      <c r="B2411" s="68"/>
      <c r="C2411" s="212" t="s">
        <v>160</v>
      </c>
      <c r="D2411" s="213">
        <v>45805</v>
      </c>
      <c r="E2411" s="191" t="s">
        <v>5143</v>
      </c>
      <c r="F2411" s="191" t="s">
        <v>14</v>
      </c>
      <c r="G2411" s="191">
        <v>3152013</v>
      </c>
      <c r="H2411" s="68"/>
      <c r="I2411" s="197" t="s">
        <v>6337</v>
      </c>
      <c r="J2411" s="68"/>
      <c r="K2411" s="68"/>
      <c r="L2411" s="68"/>
      <c r="M2411" s="68"/>
      <c r="N2411" s="348"/>
      <c r="O2411" s="348"/>
      <c r="P2411" s="214">
        <v>60</v>
      </c>
      <c r="Q2411" s="214">
        <v>0</v>
      </c>
      <c r="R2411" s="68" t="s">
        <v>1479</v>
      </c>
      <c r="S2411" s="349"/>
      <c r="T2411" s="272"/>
    </row>
    <row r="2412" spans="1:20" ht="76.5">
      <c r="A2412" s="191">
        <v>862</v>
      </c>
      <c r="B2412" s="68"/>
      <c r="C2412" s="212" t="s">
        <v>187</v>
      </c>
      <c r="D2412" s="213">
        <v>45805</v>
      </c>
      <c r="E2412" s="191" t="s">
        <v>5144</v>
      </c>
      <c r="F2412" s="191" t="s">
        <v>635</v>
      </c>
      <c r="G2412" s="191">
        <v>11995160</v>
      </c>
      <c r="H2412" s="68"/>
      <c r="I2412" s="197" t="s">
        <v>6338</v>
      </c>
      <c r="J2412" s="68"/>
      <c r="K2412" s="68"/>
      <c r="L2412" s="68"/>
      <c r="M2412" s="68"/>
      <c r="N2412" s="348"/>
      <c r="O2412" s="348"/>
      <c r="P2412" s="214">
        <v>0</v>
      </c>
      <c r="Q2412" s="214">
        <v>30411.27</v>
      </c>
      <c r="R2412" s="68" t="s">
        <v>1479</v>
      </c>
      <c r="S2412" s="349"/>
      <c r="T2412" s="272"/>
    </row>
    <row r="2413" spans="1:20" ht="63.75">
      <c r="A2413" s="191">
        <v>862</v>
      </c>
      <c r="B2413" s="68"/>
      <c r="C2413" s="212" t="s">
        <v>187</v>
      </c>
      <c r="D2413" s="213">
        <v>45805</v>
      </c>
      <c r="E2413" s="191" t="s">
        <v>5145</v>
      </c>
      <c r="F2413" s="191" t="s">
        <v>635</v>
      </c>
      <c r="G2413" s="191">
        <v>11995172</v>
      </c>
      <c r="H2413" s="68"/>
      <c r="I2413" s="197" t="s">
        <v>6339</v>
      </c>
      <c r="J2413" s="68"/>
      <c r="K2413" s="68"/>
      <c r="L2413" s="68"/>
      <c r="M2413" s="68"/>
      <c r="N2413" s="348"/>
      <c r="O2413" s="348"/>
      <c r="P2413" s="214">
        <v>0</v>
      </c>
      <c r="Q2413" s="214">
        <v>38.020000000000003</v>
      </c>
      <c r="R2413" s="68" t="s">
        <v>1479</v>
      </c>
      <c r="S2413" s="349"/>
      <c r="T2413" s="272"/>
    </row>
    <row r="2414" spans="1:20" ht="76.5">
      <c r="A2414" s="191">
        <v>66</v>
      </c>
      <c r="B2414" s="68"/>
      <c r="C2414" s="212" t="s">
        <v>46</v>
      </c>
      <c r="D2414" s="213">
        <v>45805</v>
      </c>
      <c r="E2414" s="191" t="s">
        <v>5146</v>
      </c>
      <c r="F2414" s="191" t="s">
        <v>635</v>
      </c>
      <c r="G2414" s="191">
        <v>11995159</v>
      </c>
      <c r="H2414" s="68"/>
      <c r="I2414" s="197" t="s">
        <v>6340</v>
      </c>
      <c r="J2414" s="68"/>
      <c r="K2414" s="68"/>
      <c r="L2414" s="68"/>
      <c r="M2414" s="68"/>
      <c r="N2414" s="348"/>
      <c r="O2414" s="348"/>
      <c r="P2414" s="214">
        <v>0</v>
      </c>
      <c r="Q2414" s="214">
        <v>205232.46</v>
      </c>
      <c r="R2414" s="68" t="s">
        <v>1479</v>
      </c>
      <c r="S2414" s="349"/>
      <c r="T2414" s="272"/>
    </row>
    <row r="2415" spans="1:20" ht="63.75">
      <c r="A2415" s="191">
        <v>513</v>
      </c>
      <c r="B2415" s="68"/>
      <c r="C2415" s="212" t="s">
        <v>160</v>
      </c>
      <c r="D2415" s="213">
        <v>45805</v>
      </c>
      <c r="E2415" s="191" t="s">
        <v>5147</v>
      </c>
      <c r="F2415" s="191" t="s">
        <v>14</v>
      </c>
      <c r="G2415" s="191">
        <v>3152317</v>
      </c>
      <c r="H2415" s="68"/>
      <c r="I2415" s="197" t="s">
        <v>6341</v>
      </c>
      <c r="J2415" s="68"/>
      <c r="K2415" s="68"/>
      <c r="L2415" s="68"/>
      <c r="M2415" s="68"/>
      <c r="N2415" s="348"/>
      <c r="O2415" s="348"/>
      <c r="P2415" s="214">
        <v>60</v>
      </c>
      <c r="Q2415" s="214">
        <v>0</v>
      </c>
      <c r="R2415" s="68" t="s">
        <v>1479</v>
      </c>
      <c r="S2415" s="349"/>
      <c r="T2415" s="272"/>
    </row>
    <row r="2416" spans="1:20" ht="89.25">
      <c r="A2416" s="191">
        <v>132</v>
      </c>
      <c r="B2416" s="68"/>
      <c r="C2416" s="212" t="s">
        <v>59</v>
      </c>
      <c r="D2416" s="213">
        <v>45805</v>
      </c>
      <c r="E2416" s="191" t="s">
        <v>5148</v>
      </c>
      <c r="F2416" s="191" t="s">
        <v>10</v>
      </c>
      <c r="G2416" s="191">
        <v>1127694</v>
      </c>
      <c r="H2416" s="68"/>
      <c r="I2416" s="197" t="s">
        <v>6342</v>
      </c>
      <c r="J2416" s="68"/>
      <c r="K2416" s="68"/>
      <c r="L2416" s="68"/>
      <c r="M2416" s="68"/>
      <c r="N2416" s="348"/>
      <c r="O2416" s="348"/>
      <c r="P2416" s="214">
        <v>373.99</v>
      </c>
      <c r="Q2416" s="214">
        <v>0</v>
      </c>
      <c r="R2416" s="68" t="s">
        <v>1479</v>
      </c>
      <c r="S2416" s="349"/>
      <c r="T2416" s="272"/>
    </row>
    <row r="2417" spans="1:20" ht="89.25">
      <c r="A2417" s="191">
        <v>132</v>
      </c>
      <c r="B2417" s="68"/>
      <c r="C2417" s="212" t="s">
        <v>59</v>
      </c>
      <c r="D2417" s="213">
        <v>45805</v>
      </c>
      <c r="E2417" s="191" t="s">
        <v>5149</v>
      </c>
      <c r="F2417" s="191" t="s">
        <v>10</v>
      </c>
      <c r="G2417" s="191">
        <v>1127695</v>
      </c>
      <c r="H2417" s="68"/>
      <c r="I2417" s="197" t="s">
        <v>6343</v>
      </c>
      <c r="J2417" s="68"/>
      <c r="K2417" s="68"/>
      <c r="L2417" s="68"/>
      <c r="M2417" s="68"/>
      <c r="N2417" s="348"/>
      <c r="O2417" s="348"/>
      <c r="P2417" s="214">
        <v>667.67</v>
      </c>
      <c r="Q2417" s="214">
        <v>0</v>
      </c>
      <c r="R2417" s="68" t="s">
        <v>1479</v>
      </c>
      <c r="S2417" s="349"/>
      <c r="T2417" s="272"/>
    </row>
    <row r="2418" spans="1:20" ht="76.5">
      <c r="A2418" s="191">
        <v>525</v>
      </c>
      <c r="B2418" s="68"/>
      <c r="C2418" s="212" t="s">
        <v>164</v>
      </c>
      <c r="D2418" s="213">
        <v>45805</v>
      </c>
      <c r="E2418" s="191" t="s">
        <v>5150</v>
      </c>
      <c r="F2418" s="191" t="s">
        <v>6</v>
      </c>
      <c r="G2418" s="191">
        <v>3152687</v>
      </c>
      <c r="H2418" s="68"/>
      <c r="I2418" s="197" t="s">
        <v>6344</v>
      </c>
      <c r="J2418" s="68"/>
      <c r="K2418" s="68"/>
      <c r="L2418" s="68"/>
      <c r="M2418" s="68"/>
      <c r="N2418" s="348"/>
      <c r="O2418" s="348"/>
      <c r="P2418" s="214">
        <v>0</v>
      </c>
      <c r="Q2418" s="214">
        <v>1886500</v>
      </c>
      <c r="R2418" s="68" t="s">
        <v>1479</v>
      </c>
      <c r="S2418" s="349"/>
      <c r="T2418" s="272"/>
    </row>
    <row r="2419" spans="1:20" ht="63.75">
      <c r="A2419" s="191">
        <v>597</v>
      </c>
      <c r="B2419" s="68"/>
      <c r="C2419" s="212" t="s">
        <v>673</v>
      </c>
      <c r="D2419" s="213">
        <v>45805</v>
      </c>
      <c r="E2419" s="191" t="s">
        <v>5151</v>
      </c>
      <c r="F2419" s="191" t="s">
        <v>6</v>
      </c>
      <c r="G2419" s="191">
        <v>3152688</v>
      </c>
      <c r="H2419" s="68"/>
      <c r="I2419" s="197" t="s">
        <v>6345</v>
      </c>
      <c r="J2419" s="68"/>
      <c r="K2419" s="68"/>
      <c r="L2419" s="68"/>
      <c r="M2419" s="68"/>
      <c r="N2419" s="348"/>
      <c r="O2419" s="348"/>
      <c r="P2419" s="214">
        <v>0</v>
      </c>
      <c r="Q2419" s="214">
        <v>200655</v>
      </c>
      <c r="R2419" s="68" t="s">
        <v>1479</v>
      </c>
      <c r="S2419" s="349"/>
      <c r="T2419" s="272"/>
    </row>
    <row r="2420" spans="1:20" ht="63.75">
      <c r="A2420" s="191">
        <v>291</v>
      </c>
      <c r="B2420" s="68"/>
      <c r="C2420" s="212" t="s">
        <v>119</v>
      </c>
      <c r="D2420" s="213">
        <v>45805</v>
      </c>
      <c r="E2420" s="191" t="s">
        <v>5152</v>
      </c>
      <c r="F2420" s="191" t="s">
        <v>10</v>
      </c>
      <c r="G2420" s="191">
        <v>3152524</v>
      </c>
      <c r="H2420" s="68"/>
      <c r="I2420" s="197" t="s">
        <v>6346</v>
      </c>
      <c r="J2420" s="68"/>
      <c r="K2420" s="68"/>
      <c r="L2420" s="68"/>
      <c r="M2420" s="68"/>
      <c r="N2420" s="348"/>
      <c r="O2420" s="348"/>
      <c r="P2420" s="214">
        <v>60</v>
      </c>
      <c r="Q2420" s="214">
        <v>0</v>
      </c>
      <c r="R2420" s="68" t="s">
        <v>1479</v>
      </c>
      <c r="S2420" s="349"/>
      <c r="T2420" s="272"/>
    </row>
    <row r="2421" spans="1:20" ht="63.75">
      <c r="A2421" s="191">
        <v>597</v>
      </c>
      <c r="B2421" s="68"/>
      <c r="C2421" s="212" t="s">
        <v>673</v>
      </c>
      <c r="D2421" s="213">
        <v>45805</v>
      </c>
      <c r="E2421" s="191" t="s">
        <v>5153</v>
      </c>
      <c r="F2421" s="191" t="s">
        <v>14</v>
      </c>
      <c r="G2421" s="191">
        <v>3152689</v>
      </c>
      <c r="H2421" s="68"/>
      <c r="I2421" s="197" t="s">
        <v>6347</v>
      </c>
      <c r="J2421" s="68"/>
      <c r="K2421" s="68"/>
      <c r="L2421" s="68"/>
      <c r="M2421" s="68"/>
      <c r="N2421" s="348"/>
      <c r="O2421" s="348"/>
      <c r="P2421" s="214">
        <v>60</v>
      </c>
      <c r="Q2421" s="214">
        <v>0</v>
      </c>
      <c r="R2421" s="68" t="s">
        <v>1479</v>
      </c>
      <c r="S2421" s="349"/>
      <c r="T2421" s="272"/>
    </row>
    <row r="2422" spans="1:20" ht="89.25">
      <c r="A2422" s="191">
        <v>119</v>
      </c>
      <c r="B2422" s="68"/>
      <c r="C2422" s="212" t="s">
        <v>55</v>
      </c>
      <c r="D2422" s="213">
        <v>45805</v>
      </c>
      <c r="E2422" s="191" t="s">
        <v>5154</v>
      </c>
      <c r="F2422" s="191" t="s">
        <v>10</v>
      </c>
      <c r="G2422" s="191">
        <v>1127713</v>
      </c>
      <c r="H2422" s="68"/>
      <c r="I2422" s="197" t="s">
        <v>6348</v>
      </c>
      <c r="J2422" s="68"/>
      <c r="K2422" s="68"/>
      <c r="L2422" s="68"/>
      <c r="M2422" s="68"/>
      <c r="N2422" s="348"/>
      <c r="O2422" s="348"/>
      <c r="P2422" s="214">
        <v>60</v>
      </c>
      <c r="Q2422" s="214">
        <v>0</v>
      </c>
      <c r="R2422" s="68" t="s">
        <v>1479</v>
      </c>
      <c r="S2422" s="349"/>
      <c r="T2422" s="272"/>
    </row>
    <row r="2423" spans="1:20" ht="76.5">
      <c r="A2423" s="191">
        <v>117</v>
      </c>
      <c r="B2423" s="68"/>
      <c r="C2423" s="212" t="s">
        <v>54</v>
      </c>
      <c r="D2423" s="213">
        <v>45805</v>
      </c>
      <c r="E2423" s="191" t="s">
        <v>5155</v>
      </c>
      <c r="F2423" s="191" t="s">
        <v>10</v>
      </c>
      <c r="G2423" s="191">
        <v>1127733</v>
      </c>
      <c r="H2423" s="68"/>
      <c r="I2423" s="197" t="s">
        <v>6349</v>
      </c>
      <c r="J2423" s="68"/>
      <c r="K2423" s="68"/>
      <c r="L2423" s="68"/>
      <c r="M2423" s="68"/>
      <c r="N2423" s="348"/>
      <c r="O2423" s="348"/>
      <c r="P2423" s="214">
        <v>60</v>
      </c>
      <c r="Q2423" s="214">
        <v>0</v>
      </c>
      <c r="R2423" s="68" t="s">
        <v>1479</v>
      </c>
      <c r="S2423" s="349"/>
      <c r="T2423" s="272"/>
    </row>
    <row r="2424" spans="1:20" ht="89.25">
      <c r="A2424" s="191">
        <v>389</v>
      </c>
      <c r="B2424" s="68"/>
      <c r="C2424" s="212" t="s">
        <v>1401</v>
      </c>
      <c r="D2424" s="213">
        <v>45805</v>
      </c>
      <c r="E2424" s="191" t="s">
        <v>5156</v>
      </c>
      <c r="F2424" s="191" t="s">
        <v>10</v>
      </c>
      <c r="G2424" s="191">
        <v>1127741</v>
      </c>
      <c r="H2424" s="68"/>
      <c r="I2424" s="197" t="s">
        <v>6350</v>
      </c>
      <c r="J2424" s="68"/>
      <c r="K2424" s="68"/>
      <c r="L2424" s="68"/>
      <c r="M2424" s="68"/>
      <c r="N2424" s="348"/>
      <c r="O2424" s="348"/>
      <c r="P2424" s="214">
        <v>60</v>
      </c>
      <c r="Q2424" s="214">
        <v>0</v>
      </c>
      <c r="R2424" s="68" t="s">
        <v>1479</v>
      </c>
      <c r="S2424" s="349"/>
      <c r="T2424" s="272"/>
    </row>
    <row r="2425" spans="1:20" ht="76.5">
      <c r="A2425" s="191">
        <v>66</v>
      </c>
      <c r="B2425" s="68"/>
      <c r="C2425" s="212" t="s">
        <v>46</v>
      </c>
      <c r="D2425" s="213">
        <v>45805</v>
      </c>
      <c r="E2425" s="191" t="s">
        <v>5157</v>
      </c>
      <c r="F2425" s="191" t="s">
        <v>635</v>
      </c>
      <c r="G2425" s="191">
        <v>12098665</v>
      </c>
      <c r="H2425" s="68"/>
      <c r="I2425" s="197" t="s">
        <v>6351</v>
      </c>
      <c r="J2425" s="68"/>
      <c r="K2425" s="68"/>
      <c r="L2425" s="68"/>
      <c r="M2425" s="68"/>
      <c r="N2425" s="348"/>
      <c r="O2425" s="348"/>
      <c r="P2425" s="214">
        <v>0</v>
      </c>
      <c r="Q2425" s="214">
        <v>55693.35</v>
      </c>
      <c r="R2425" s="68" t="s">
        <v>1479</v>
      </c>
      <c r="S2425" s="349"/>
      <c r="T2425" s="272"/>
    </row>
    <row r="2426" spans="1:20" ht="76.5">
      <c r="A2426" s="191">
        <v>862</v>
      </c>
      <c r="B2426" s="68"/>
      <c r="C2426" s="212" t="s">
        <v>187</v>
      </c>
      <c r="D2426" s="213">
        <v>45805</v>
      </c>
      <c r="E2426" s="191" t="s">
        <v>5158</v>
      </c>
      <c r="F2426" s="191" t="s">
        <v>635</v>
      </c>
      <c r="G2426" s="191">
        <v>12098678</v>
      </c>
      <c r="H2426" s="68"/>
      <c r="I2426" s="197" t="s">
        <v>6352</v>
      </c>
      <c r="J2426" s="68"/>
      <c r="K2426" s="68"/>
      <c r="L2426" s="68"/>
      <c r="M2426" s="68"/>
      <c r="N2426" s="348"/>
      <c r="O2426" s="348"/>
      <c r="P2426" s="214">
        <v>0</v>
      </c>
      <c r="Q2426" s="214">
        <v>4885.71</v>
      </c>
      <c r="R2426" s="68" t="s">
        <v>1479</v>
      </c>
      <c r="S2426" s="349"/>
      <c r="T2426" s="272"/>
    </row>
    <row r="2427" spans="1:20" ht="63.75">
      <c r="A2427" s="191">
        <v>862</v>
      </c>
      <c r="B2427" s="68"/>
      <c r="C2427" s="212" t="s">
        <v>187</v>
      </c>
      <c r="D2427" s="213">
        <v>45805</v>
      </c>
      <c r="E2427" s="191" t="s">
        <v>5159</v>
      </c>
      <c r="F2427" s="191" t="s">
        <v>635</v>
      </c>
      <c r="G2427" s="191">
        <v>12098698</v>
      </c>
      <c r="H2427" s="68"/>
      <c r="I2427" s="197" t="s">
        <v>6353</v>
      </c>
      <c r="J2427" s="68"/>
      <c r="K2427" s="68"/>
      <c r="L2427" s="68"/>
      <c r="M2427" s="68"/>
      <c r="N2427" s="348"/>
      <c r="O2427" s="348"/>
      <c r="P2427" s="214">
        <v>0</v>
      </c>
      <c r="Q2427" s="214">
        <v>13.83</v>
      </c>
      <c r="R2427" s="68" t="s">
        <v>1479</v>
      </c>
      <c r="S2427" s="349"/>
      <c r="T2427" s="272"/>
    </row>
    <row r="2428" spans="1:20" ht="76.5">
      <c r="A2428" s="191">
        <v>117</v>
      </c>
      <c r="B2428" s="68"/>
      <c r="C2428" s="212" t="s">
        <v>54</v>
      </c>
      <c r="D2428" s="213">
        <v>45805</v>
      </c>
      <c r="E2428" s="191" t="s">
        <v>5160</v>
      </c>
      <c r="F2428" s="191" t="s">
        <v>10</v>
      </c>
      <c r="G2428" s="191">
        <v>1127718</v>
      </c>
      <c r="H2428" s="68"/>
      <c r="I2428" s="197" t="s">
        <v>6354</v>
      </c>
      <c r="J2428" s="68"/>
      <c r="K2428" s="68"/>
      <c r="L2428" s="68"/>
      <c r="M2428" s="68"/>
      <c r="N2428" s="348"/>
      <c r="O2428" s="348"/>
      <c r="P2428" s="214">
        <v>60</v>
      </c>
      <c r="Q2428" s="214">
        <v>0</v>
      </c>
      <c r="R2428" s="68" t="s">
        <v>1479</v>
      </c>
      <c r="S2428" s="349"/>
      <c r="T2428" s="272"/>
    </row>
    <row r="2429" spans="1:20" ht="76.5">
      <c r="A2429" s="191">
        <v>513</v>
      </c>
      <c r="B2429" s="68"/>
      <c r="C2429" s="212" t="s">
        <v>160</v>
      </c>
      <c r="D2429" s="213">
        <v>45805</v>
      </c>
      <c r="E2429" s="191" t="s">
        <v>5161</v>
      </c>
      <c r="F2429" s="191" t="s">
        <v>10</v>
      </c>
      <c r="G2429" s="191">
        <v>1127750</v>
      </c>
      <c r="H2429" s="68"/>
      <c r="I2429" s="197" t="s">
        <v>6355</v>
      </c>
      <c r="J2429" s="68"/>
      <c r="K2429" s="68"/>
      <c r="L2429" s="68"/>
      <c r="M2429" s="68"/>
      <c r="N2429" s="348"/>
      <c r="O2429" s="348"/>
      <c r="P2429" s="214">
        <v>60</v>
      </c>
      <c r="Q2429" s="214">
        <v>0</v>
      </c>
      <c r="R2429" s="68" t="s">
        <v>1479</v>
      </c>
      <c r="S2429" s="349"/>
      <c r="T2429" s="272"/>
    </row>
    <row r="2430" spans="1:20" ht="89.25">
      <c r="A2430" s="191">
        <v>389</v>
      </c>
      <c r="B2430" s="68"/>
      <c r="C2430" s="212" t="s">
        <v>1401</v>
      </c>
      <c r="D2430" s="213">
        <v>45805</v>
      </c>
      <c r="E2430" s="191" t="s">
        <v>5162</v>
      </c>
      <c r="F2430" s="191" t="s">
        <v>10</v>
      </c>
      <c r="G2430" s="191">
        <v>1127751</v>
      </c>
      <c r="H2430" s="68"/>
      <c r="I2430" s="197" t="s">
        <v>6356</v>
      </c>
      <c r="J2430" s="68"/>
      <c r="K2430" s="68"/>
      <c r="L2430" s="68"/>
      <c r="M2430" s="68"/>
      <c r="N2430" s="348"/>
      <c r="O2430" s="348"/>
      <c r="P2430" s="214">
        <v>60</v>
      </c>
      <c r="Q2430" s="214">
        <v>0</v>
      </c>
      <c r="R2430" s="68" t="s">
        <v>1479</v>
      </c>
      <c r="S2430" s="349"/>
      <c r="T2430" s="272"/>
    </row>
    <row r="2431" spans="1:20" ht="76.5">
      <c r="A2431" s="191">
        <v>578</v>
      </c>
      <c r="B2431" s="68"/>
      <c r="C2431" s="212" t="s">
        <v>168</v>
      </c>
      <c r="D2431" s="213">
        <v>45805</v>
      </c>
      <c r="E2431" s="191" t="s">
        <v>5163</v>
      </c>
      <c r="F2431" s="191" t="s">
        <v>12</v>
      </c>
      <c r="G2431" s="191">
        <v>1127752</v>
      </c>
      <c r="H2431" s="68"/>
      <c r="I2431" s="197" t="s">
        <v>6357</v>
      </c>
      <c r="J2431" s="68"/>
      <c r="K2431" s="68"/>
      <c r="L2431" s="68"/>
      <c r="M2431" s="68"/>
      <c r="N2431" s="348"/>
      <c r="O2431" s="348"/>
      <c r="P2431" s="214">
        <v>4018615.3</v>
      </c>
      <c r="Q2431" s="214">
        <v>0</v>
      </c>
      <c r="R2431" s="68" t="s">
        <v>1479</v>
      </c>
      <c r="S2431" s="349"/>
      <c r="T2431" s="272"/>
    </row>
    <row r="2432" spans="1:20" ht="89.25">
      <c r="A2432" s="191">
        <v>578</v>
      </c>
      <c r="B2432" s="68"/>
      <c r="C2432" s="212" t="s">
        <v>168</v>
      </c>
      <c r="D2432" s="213">
        <v>45805</v>
      </c>
      <c r="E2432" s="191" t="s">
        <v>5164</v>
      </c>
      <c r="F2432" s="191" t="s">
        <v>10</v>
      </c>
      <c r="G2432" s="191">
        <v>1127753</v>
      </c>
      <c r="H2432" s="68"/>
      <c r="I2432" s="197" t="s">
        <v>6358</v>
      </c>
      <c r="J2432" s="68"/>
      <c r="K2432" s="68"/>
      <c r="L2432" s="68"/>
      <c r="M2432" s="68"/>
      <c r="N2432" s="348"/>
      <c r="O2432" s="348"/>
      <c r="P2432" s="214">
        <v>60</v>
      </c>
      <c r="Q2432" s="214">
        <v>0</v>
      </c>
      <c r="R2432" s="68" t="s">
        <v>1479</v>
      </c>
      <c r="S2432" s="349"/>
      <c r="T2432" s="272"/>
    </row>
    <row r="2433" spans="1:20" ht="89.25">
      <c r="A2433" s="191">
        <v>513</v>
      </c>
      <c r="B2433" s="68"/>
      <c r="C2433" s="212" t="s">
        <v>160</v>
      </c>
      <c r="D2433" s="213">
        <v>45805</v>
      </c>
      <c r="E2433" s="191" t="s">
        <v>5165</v>
      </c>
      <c r="F2433" s="191" t="s">
        <v>635</v>
      </c>
      <c r="G2433" s="191">
        <v>12119607</v>
      </c>
      <c r="H2433" s="68"/>
      <c r="I2433" s="197" t="s">
        <v>6359</v>
      </c>
      <c r="J2433" s="68"/>
      <c r="K2433" s="68"/>
      <c r="L2433" s="68"/>
      <c r="M2433" s="68"/>
      <c r="N2433" s="348"/>
      <c r="O2433" s="348"/>
      <c r="P2433" s="214">
        <v>53678305.969999999</v>
      </c>
      <c r="Q2433" s="214">
        <v>0</v>
      </c>
      <c r="R2433" s="68" t="s">
        <v>1479</v>
      </c>
      <c r="S2433" s="349"/>
      <c r="T2433" s="272"/>
    </row>
    <row r="2434" spans="1:20" ht="89.25">
      <c r="A2434" s="191">
        <v>513</v>
      </c>
      <c r="B2434" s="68"/>
      <c r="C2434" s="212" t="s">
        <v>160</v>
      </c>
      <c r="D2434" s="213">
        <v>45805</v>
      </c>
      <c r="E2434" s="191" t="s">
        <v>5165</v>
      </c>
      <c r="F2434" s="191" t="s">
        <v>635</v>
      </c>
      <c r="G2434" s="191">
        <v>12119616</v>
      </c>
      <c r="H2434" s="68"/>
      <c r="I2434" s="197" t="s">
        <v>6360</v>
      </c>
      <c r="J2434" s="68"/>
      <c r="K2434" s="68"/>
      <c r="L2434" s="68"/>
      <c r="M2434" s="68"/>
      <c r="N2434" s="348"/>
      <c r="O2434" s="348"/>
      <c r="P2434" s="214">
        <v>17688771.43</v>
      </c>
      <c r="Q2434" s="214">
        <v>0</v>
      </c>
      <c r="R2434" s="68" t="s">
        <v>1479</v>
      </c>
      <c r="S2434" s="349"/>
      <c r="T2434" s="272"/>
    </row>
    <row r="2435" spans="1:20" ht="89.25">
      <c r="A2435" s="191">
        <v>513</v>
      </c>
      <c r="B2435" s="68"/>
      <c r="C2435" s="212" t="s">
        <v>160</v>
      </c>
      <c r="D2435" s="213">
        <v>45805</v>
      </c>
      <c r="E2435" s="191" t="s">
        <v>5165</v>
      </c>
      <c r="F2435" s="191" t="s">
        <v>635</v>
      </c>
      <c r="G2435" s="191">
        <v>12119622</v>
      </c>
      <c r="H2435" s="68"/>
      <c r="I2435" s="197" t="s">
        <v>6361</v>
      </c>
      <c r="J2435" s="68"/>
      <c r="K2435" s="68"/>
      <c r="L2435" s="68"/>
      <c r="M2435" s="68"/>
      <c r="N2435" s="348"/>
      <c r="O2435" s="348"/>
      <c r="P2435" s="214">
        <v>12009330.75</v>
      </c>
      <c r="Q2435" s="214">
        <v>0</v>
      </c>
      <c r="R2435" s="68" t="s">
        <v>1479</v>
      </c>
      <c r="S2435" s="349"/>
      <c r="T2435" s="272"/>
    </row>
    <row r="2436" spans="1:20" ht="89.25">
      <c r="A2436" s="191">
        <v>513</v>
      </c>
      <c r="B2436" s="68"/>
      <c r="C2436" s="212" t="s">
        <v>160</v>
      </c>
      <c r="D2436" s="213">
        <v>45805</v>
      </c>
      <c r="E2436" s="191" t="s">
        <v>5165</v>
      </c>
      <c r="F2436" s="191" t="s">
        <v>635</v>
      </c>
      <c r="G2436" s="191">
        <v>12119590</v>
      </c>
      <c r="H2436" s="68"/>
      <c r="I2436" s="197" t="s">
        <v>6362</v>
      </c>
      <c r="J2436" s="68"/>
      <c r="K2436" s="68"/>
      <c r="L2436" s="68"/>
      <c r="M2436" s="68"/>
      <c r="N2436" s="348"/>
      <c r="O2436" s="348"/>
      <c r="P2436" s="214">
        <v>53090620.549999997</v>
      </c>
      <c r="Q2436" s="214">
        <v>0</v>
      </c>
      <c r="R2436" s="68" t="s">
        <v>1479</v>
      </c>
      <c r="S2436" s="349"/>
      <c r="T2436" s="272"/>
    </row>
    <row r="2437" spans="1:20" ht="51">
      <c r="A2437" s="191">
        <v>548</v>
      </c>
      <c r="B2437" s="68"/>
      <c r="C2437" s="212" t="s">
        <v>1279</v>
      </c>
      <c r="D2437" s="213">
        <v>45806</v>
      </c>
      <c r="E2437" s="191" t="s">
        <v>5166</v>
      </c>
      <c r="F2437" s="191" t="s">
        <v>3</v>
      </c>
      <c r="G2437" s="191">
        <v>2290677</v>
      </c>
      <c r="H2437" s="68"/>
      <c r="I2437" s="197" t="s">
        <v>6363</v>
      </c>
      <c r="J2437" s="68"/>
      <c r="K2437" s="68"/>
      <c r="L2437" s="68"/>
      <c r="M2437" s="68"/>
      <c r="N2437" s="348"/>
      <c r="O2437" s="348"/>
      <c r="P2437" s="214">
        <v>0</v>
      </c>
      <c r="Q2437" s="214">
        <v>87</v>
      </c>
      <c r="R2437" s="68" t="s">
        <v>1479</v>
      </c>
      <c r="S2437" s="349"/>
      <c r="T2437" s="272"/>
    </row>
    <row r="2438" spans="1:20" ht="51">
      <c r="A2438" s="191">
        <v>548</v>
      </c>
      <c r="B2438" s="68"/>
      <c r="C2438" s="212" t="s">
        <v>1279</v>
      </c>
      <c r="D2438" s="213">
        <v>45806</v>
      </c>
      <c r="E2438" s="191" t="s">
        <v>5167</v>
      </c>
      <c r="F2438" s="191" t="s">
        <v>3</v>
      </c>
      <c r="G2438" s="191">
        <v>2290678</v>
      </c>
      <c r="H2438" s="68"/>
      <c r="I2438" s="197" t="s">
        <v>6364</v>
      </c>
      <c r="J2438" s="68"/>
      <c r="K2438" s="68"/>
      <c r="L2438" s="68"/>
      <c r="M2438" s="68"/>
      <c r="N2438" s="348"/>
      <c r="O2438" s="348"/>
      <c r="P2438" s="214">
        <v>0</v>
      </c>
      <c r="Q2438" s="214">
        <v>39</v>
      </c>
      <c r="R2438" s="68" t="s">
        <v>1479</v>
      </c>
      <c r="S2438" s="349"/>
      <c r="T2438" s="272"/>
    </row>
    <row r="2439" spans="1:20" ht="38.25">
      <c r="A2439" s="191">
        <v>660</v>
      </c>
      <c r="B2439" s="68"/>
      <c r="C2439" s="212" t="s">
        <v>176</v>
      </c>
      <c r="D2439" s="213">
        <v>45806</v>
      </c>
      <c r="E2439" s="191" t="s">
        <v>5168</v>
      </c>
      <c r="F2439" s="191" t="s">
        <v>3</v>
      </c>
      <c r="G2439" s="191">
        <v>2290688</v>
      </c>
      <c r="H2439" s="68"/>
      <c r="I2439" s="197" t="s">
        <v>6137</v>
      </c>
      <c r="J2439" s="68"/>
      <c r="K2439" s="68"/>
      <c r="L2439" s="68"/>
      <c r="M2439" s="68"/>
      <c r="N2439" s="348"/>
      <c r="O2439" s="348"/>
      <c r="P2439" s="214">
        <v>0</v>
      </c>
      <c r="Q2439" s="214">
        <v>876.96</v>
      </c>
      <c r="R2439" s="68" t="s">
        <v>1479</v>
      </c>
      <c r="S2439" s="349"/>
      <c r="T2439" s="272"/>
    </row>
    <row r="2440" spans="1:20" ht="38.25">
      <c r="A2440" s="191">
        <v>46</v>
      </c>
      <c r="B2440" s="68"/>
      <c r="C2440" s="212" t="s">
        <v>1367</v>
      </c>
      <c r="D2440" s="213">
        <v>45806</v>
      </c>
      <c r="E2440" s="191" t="s">
        <v>5169</v>
      </c>
      <c r="F2440" s="191" t="s">
        <v>3</v>
      </c>
      <c r="G2440" s="191">
        <v>2290696</v>
      </c>
      <c r="H2440" s="68"/>
      <c r="I2440" s="197" t="s">
        <v>6365</v>
      </c>
      <c r="J2440" s="68"/>
      <c r="K2440" s="68"/>
      <c r="L2440" s="68"/>
      <c r="M2440" s="68"/>
      <c r="N2440" s="348"/>
      <c r="O2440" s="348"/>
      <c r="P2440" s="214">
        <v>0</v>
      </c>
      <c r="Q2440" s="214">
        <v>830</v>
      </c>
      <c r="R2440" s="68" t="s">
        <v>1479</v>
      </c>
      <c r="S2440" s="349"/>
      <c r="T2440" s="272"/>
    </row>
    <row r="2441" spans="1:20" ht="51">
      <c r="A2441" s="191">
        <v>383</v>
      </c>
      <c r="B2441" s="68"/>
      <c r="C2441" s="212" t="s">
        <v>1242</v>
      </c>
      <c r="D2441" s="213">
        <v>45806</v>
      </c>
      <c r="E2441" s="191" t="s">
        <v>5170</v>
      </c>
      <c r="F2441" s="191" t="s">
        <v>3</v>
      </c>
      <c r="G2441" s="191">
        <v>2290697</v>
      </c>
      <c r="H2441" s="68"/>
      <c r="I2441" s="197" t="s">
        <v>6366</v>
      </c>
      <c r="J2441" s="68"/>
      <c r="K2441" s="68"/>
      <c r="L2441" s="68"/>
      <c r="M2441" s="68"/>
      <c r="N2441" s="348"/>
      <c r="O2441" s="348"/>
      <c r="P2441" s="214">
        <v>0</v>
      </c>
      <c r="Q2441" s="214">
        <v>1571</v>
      </c>
      <c r="R2441" s="68" t="s">
        <v>1479</v>
      </c>
      <c r="S2441" s="349"/>
      <c r="T2441" s="272"/>
    </row>
    <row r="2442" spans="1:20" ht="51">
      <c r="A2442" s="191">
        <v>383</v>
      </c>
      <c r="B2442" s="68"/>
      <c r="C2442" s="212" t="s">
        <v>1242</v>
      </c>
      <c r="D2442" s="213">
        <v>45806</v>
      </c>
      <c r="E2442" s="191" t="s">
        <v>5171</v>
      </c>
      <c r="F2442" s="191" t="s">
        <v>3</v>
      </c>
      <c r="G2442" s="191">
        <v>2290711</v>
      </c>
      <c r="H2442" s="68"/>
      <c r="I2442" s="197" t="s">
        <v>6367</v>
      </c>
      <c r="J2442" s="68"/>
      <c r="K2442" s="68"/>
      <c r="L2442" s="68"/>
      <c r="M2442" s="68"/>
      <c r="N2442" s="348"/>
      <c r="O2442" s="348"/>
      <c r="P2442" s="214">
        <v>0</v>
      </c>
      <c r="Q2442" s="214">
        <v>71954.3</v>
      </c>
      <c r="R2442" s="68" t="s">
        <v>1479</v>
      </c>
      <c r="S2442" s="349"/>
      <c r="T2442" s="272"/>
    </row>
    <row r="2443" spans="1:20" ht="51">
      <c r="A2443" s="191">
        <v>16</v>
      </c>
      <c r="B2443" s="68"/>
      <c r="C2443" s="212" t="s">
        <v>40</v>
      </c>
      <c r="D2443" s="213">
        <v>45806</v>
      </c>
      <c r="E2443" s="191" t="s">
        <v>5172</v>
      </c>
      <c r="F2443" s="191" t="s">
        <v>3</v>
      </c>
      <c r="G2443" s="191">
        <v>2290713</v>
      </c>
      <c r="H2443" s="68"/>
      <c r="I2443" s="197" t="s">
        <v>6368</v>
      </c>
      <c r="J2443" s="68"/>
      <c r="K2443" s="68"/>
      <c r="L2443" s="68"/>
      <c r="M2443" s="68"/>
      <c r="N2443" s="348"/>
      <c r="O2443" s="348"/>
      <c r="P2443" s="214">
        <v>0</v>
      </c>
      <c r="Q2443" s="214">
        <v>18</v>
      </c>
      <c r="R2443" s="68" t="s">
        <v>1479</v>
      </c>
      <c r="S2443" s="349"/>
      <c r="T2443" s="272"/>
    </row>
    <row r="2444" spans="1:20" ht="51">
      <c r="A2444" s="191">
        <v>16</v>
      </c>
      <c r="B2444" s="68"/>
      <c r="C2444" s="212" t="s">
        <v>40</v>
      </c>
      <c r="D2444" s="213">
        <v>45806</v>
      </c>
      <c r="E2444" s="191" t="s">
        <v>5173</v>
      </c>
      <c r="F2444" s="191" t="s">
        <v>3</v>
      </c>
      <c r="G2444" s="191">
        <v>2290716</v>
      </c>
      <c r="H2444" s="68"/>
      <c r="I2444" s="197" t="s">
        <v>6369</v>
      </c>
      <c r="J2444" s="68"/>
      <c r="K2444" s="68"/>
      <c r="L2444" s="68"/>
      <c r="M2444" s="68"/>
      <c r="N2444" s="348"/>
      <c r="O2444" s="348"/>
      <c r="P2444" s="214">
        <v>0</v>
      </c>
      <c r="Q2444" s="214">
        <v>18</v>
      </c>
      <c r="R2444" s="68" t="s">
        <v>1479</v>
      </c>
      <c r="S2444" s="349"/>
      <c r="T2444" s="272"/>
    </row>
    <row r="2445" spans="1:20" ht="51">
      <c r="A2445" s="191">
        <v>16</v>
      </c>
      <c r="B2445" s="68"/>
      <c r="C2445" s="212" t="s">
        <v>40</v>
      </c>
      <c r="D2445" s="213">
        <v>45806</v>
      </c>
      <c r="E2445" s="191" t="s">
        <v>5174</v>
      </c>
      <c r="F2445" s="191" t="s">
        <v>3</v>
      </c>
      <c r="G2445" s="191">
        <v>2290718</v>
      </c>
      <c r="H2445" s="68"/>
      <c r="I2445" s="197" t="s">
        <v>6370</v>
      </c>
      <c r="J2445" s="68"/>
      <c r="K2445" s="68"/>
      <c r="L2445" s="68"/>
      <c r="M2445" s="68"/>
      <c r="N2445" s="348"/>
      <c r="O2445" s="348"/>
      <c r="P2445" s="214">
        <v>0</v>
      </c>
      <c r="Q2445" s="214">
        <v>18</v>
      </c>
      <c r="R2445" s="68" t="s">
        <v>1479</v>
      </c>
      <c r="S2445" s="349"/>
      <c r="T2445" s="272"/>
    </row>
    <row r="2446" spans="1:20" ht="38.25">
      <c r="A2446" s="191">
        <v>46</v>
      </c>
      <c r="B2446" s="68"/>
      <c r="C2446" s="212" t="s">
        <v>1367</v>
      </c>
      <c r="D2446" s="213">
        <v>45806</v>
      </c>
      <c r="E2446" s="191" t="s">
        <v>5175</v>
      </c>
      <c r="F2446" s="191" t="s">
        <v>3</v>
      </c>
      <c r="G2446" s="191">
        <v>2290724</v>
      </c>
      <c r="H2446" s="68"/>
      <c r="I2446" s="197" t="s">
        <v>6371</v>
      </c>
      <c r="J2446" s="68"/>
      <c r="K2446" s="68"/>
      <c r="L2446" s="68"/>
      <c r="M2446" s="68"/>
      <c r="N2446" s="348"/>
      <c r="O2446" s="348"/>
      <c r="P2446" s="214">
        <v>0</v>
      </c>
      <c r="Q2446" s="214">
        <v>371</v>
      </c>
      <c r="R2446" s="68" t="s">
        <v>1479</v>
      </c>
      <c r="S2446" s="349"/>
      <c r="T2446" s="272"/>
    </row>
    <row r="2447" spans="1:20" ht="51">
      <c r="A2447" s="191">
        <v>670</v>
      </c>
      <c r="B2447" s="68"/>
      <c r="C2447" s="212" t="s">
        <v>178</v>
      </c>
      <c r="D2447" s="213">
        <v>45806</v>
      </c>
      <c r="E2447" s="191" t="s">
        <v>5176</v>
      </c>
      <c r="F2447" s="191" t="s">
        <v>3</v>
      </c>
      <c r="G2447" s="191">
        <v>2290753</v>
      </c>
      <c r="H2447" s="68"/>
      <c r="I2447" s="197" t="s">
        <v>6372</v>
      </c>
      <c r="J2447" s="68"/>
      <c r="K2447" s="68"/>
      <c r="L2447" s="68"/>
      <c r="M2447" s="68"/>
      <c r="N2447" s="348"/>
      <c r="O2447" s="348"/>
      <c r="P2447" s="214">
        <v>0</v>
      </c>
      <c r="Q2447" s="214">
        <v>224.4</v>
      </c>
      <c r="R2447" s="68" t="s">
        <v>1479</v>
      </c>
      <c r="S2447" s="349"/>
      <c r="T2447" s="272"/>
    </row>
    <row r="2448" spans="1:20" ht="38.25">
      <c r="A2448" s="191">
        <v>70</v>
      </c>
      <c r="B2448" s="68"/>
      <c r="C2448" s="212" t="s">
        <v>47</v>
      </c>
      <c r="D2448" s="213">
        <v>45806</v>
      </c>
      <c r="E2448" s="191" t="s">
        <v>5177</v>
      </c>
      <c r="F2448" s="191" t="s">
        <v>3</v>
      </c>
      <c r="G2448" s="191">
        <v>2290770</v>
      </c>
      <c r="H2448" s="68"/>
      <c r="I2448" s="197" t="s">
        <v>6373</v>
      </c>
      <c r="J2448" s="68"/>
      <c r="K2448" s="68"/>
      <c r="L2448" s="68"/>
      <c r="M2448" s="68"/>
      <c r="N2448" s="348"/>
      <c r="O2448" s="348"/>
      <c r="P2448" s="214">
        <v>0</v>
      </c>
      <c r="Q2448" s="214">
        <v>1205.75</v>
      </c>
      <c r="R2448" s="68" t="s">
        <v>1479</v>
      </c>
      <c r="S2448" s="349"/>
      <c r="T2448" s="272"/>
    </row>
    <row r="2449" spans="1:20" ht="63.75">
      <c r="A2449" s="191" t="s">
        <v>550</v>
      </c>
      <c r="B2449" s="68"/>
      <c r="C2449" s="212" t="s">
        <v>589</v>
      </c>
      <c r="D2449" s="213">
        <v>45806</v>
      </c>
      <c r="E2449" s="191" t="s">
        <v>5178</v>
      </c>
      <c r="F2449" s="191" t="s">
        <v>3</v>
      </c>
      <c r="G2449" s="191">
        <v>2290775</v>
      </c>
      <c r="H2449" s="68"/>
      <c r="I2449" s="197" t="s">
        <v>6374</v>
      </c>
      <c r="J2449" s="68"/>
      <c r="K2449" s="68"/>
      <c r="L2449" s="68"/>
      <c r="M2449" s="68"/>
      <c r="N2449" s="348"/>
      <c r="O2449" s="348"/>
      <c r="P2449" s="214">
        <v>0</v>
      </c>
      <c r="Q2449" s="214">
        <v>13437.98</v>
      </c>
      <c r="R2449" s="68" t="s">
        <v>1479</v>
      </c>
      <c r="S2449" s="349"/>
      <c r="T2449" s="272"/>
    </row>
    <row r="2450" spans="1:20" ht="63.75">
      <c r="A2450" s="191">
        <v>16</v>
      </c>
      <c r="B2450" s="68"/>
      <c r="C2450" s="212" t="s">
        <v>40</v>
      </c>
      <c r="D2450" s="213">
        <v>45806</v>
      </c>
      <c r="E2450" s="191" t="s">
        <v>5179</v>
      </c>
      <c r="F2450" s="191" t="s">
        <v>3</v>
      </c>
      <c r="G2450" s="191">
        <v>2290790</v>
      </c>
      <c r="H2450" s="68"/>
      <c r="I2450" s="197" t="s">
        <v>6375</v>
      </c>
      <c r="J2450" s="68"/>
      <c r="K2450" s="68"/>
      <c r="L2450" s="68"/>
      <c r="M2450" s="68"/>
      <c r="N2450" s="348"/>
      <c r="O2450" s="348"/>
      <c r="P2450" s="214">
        <v>0</v>
      </c>
      <c r="Q2450" s="214">
        <v>2000</v>
      </c>
      <c r="R2450" s="68" t="s">
        <v>1479</v>
      </c>
      <c r="S2450" s="349"/>
      <c r="T2450" s="272"/>
    </row>
    <row r="2451" spans="1:20" ht="51">
      <c r="A2451" s="191">
        <v>599</v>
      </c>
      <c r="B2451" s="68"/>
      <c r="C2451" s="212" t="s">
        <v>1245</v>
      </c>
      <c r="D2451" s="213">
        <v>45806</v>
      </c>
      <c r="E2451" s="191" t="s">
        <v>5180</v>
      </c>
      <c r="F2451" s="191" t="s">
        <v>3</v>
      </c>
      <c r="G2451" s="191">
        <v>2290791</v>
      </c>
      <c r="H2451" s="68"/>
      <c r="I2451" s="197" t="s">
        <v>6376</v>
      </c>
      <c r="J2451" s="68"/>
      <c r="K2451" s="68"/>
      <c r="L2451" s="68"/>
      <c r="M2451" s="68"/>
      <c r="N2451" s="348"/>
      <c r="O2451" s="348"/>
      <c r="P2451" s="214">
        <v>0</v>
      </c>
      <c r="Q2451" s="214">
        <v>268</v>
      </c>
      <c r="R2451" s="68" t="s">
        <v>1479</v>
      </c>
      <c r="S2451" s="349"/>
      <c r="T2451" s="272"/>
    </row>
    <row r="2452" spans="1:20" ht="38.25">
      <c r="A2452" s="191">
        <v>16</v>
      </c>
      <c r="B2452" s="68"/>
      <c r="C2452" s="212" t="s">
        <v>40</v>
      </c>
      <c r="D2452" s="213">
        <v>45806</v>
      </c>
      <c r="E2452" s="191" t="s">
        <v>5181</v>
      </c>
      <c r="F2452" s="191" t="s">
        <v>3</v>
      </c>
      <c r="G2452" s="191">
        <v>2290798</v>
      </c>
      <c r="H2452" s="68"/>
      <c r="I2452" s="197" t="s">
        <v>6377</v>
      </c>
      <c r="J2452" s="68"/>
      <c r="K2452" s="68"/>
      <c r="L2452" s="68"/>
      <c r="M2452" s="68"/>
      <c r="N2452" s="348"/>
      <c r="O2452" s="348"/>
      <c r="P2452" s="214">
        <v>0</v>
      </c>
      <c r="Q2452" s="214">
        <v>18</v>
      </c>
      <c r="R2452" s="68" t="s">
        <v>1479</v>
      </c>
      <c r="S2452" s="349"/>
      <c r="T2452" s="272"/>
    </row>
    <row r="2453" spans="1:20" ht="51">
      <c r="A2453" s="191">
        <v>20</v>
      </c>
      <c r="B2453" s="68"/>
      <c r="C2453" s="212" t="s">
        <v>41</v>
      </c>
      <c r="D2453" s="213">
        <v>45806</v>
      </c>
      <c r="E2453" s="191" t="s">
        <v>5182</v>
      </c>
      <c r="F2453" s="191" t="s">
        <v>3</v>
      </c>
      <c r="G2453" s="191">
        <v>2290805</v>
      </c>
      <c r="H2453" s="68"/>
      <c r="I2453" s="197" t="s">
        <v>6378</v>
      </c>
      <c r="J2453" s="68"/>
      <c r="K2453" s="68"/>
      <c r="L2453" s="68"/>
      <c r="M2453" s="68"/>
      <c r="N2453" s="348"/>
      <c r="O2453" s="348"/>
      <c r="P2453" s="214">
        <v>0</v>
      </c>
      <c r="Q2453" s="214">
        <v>149.6</v>
      </c>
      <c r="R2453" s="68" t="s">
        <v>1479</v>
      </c>
      <c r="S2453" s="349"/>
      <c r="T2453" s="272"/>
    </row>
    <row r="2454" spans="1:20" ht="51">
      <c r="A2454" s="191">
        <v>81</v>
      </c>
      <c r="B2454" s="68"/>
      <c r="C2454" s="212" t="s">
        <v>49</v>
      </c>
      <c r="D2454" s="213">
        <v>45806</v>
      </c>
      <c r="E2454" s="191" t="s">
        <v>5183</v>
      </c>
      <c r="F2454" s="191" t="s">
        <v>3</v>
      </c>
      <c r="G2454" s="191">
        <v>2290824</v>
      </c>
      <c r="H2454" s="68"/>
      <c r="I2454" s="197" t="s">
        <v>6379</v>
      </c>
      <c r="J2454" s="68"/>
      <c r="K2454" s="68"/>
      <c r="L2454" s="68"/>
      <c r="M2454" s="68"/>
      <c r="N2454" s="348"/>
      <c r="O2454" s="348"/>
      <c r="P2454" s="214">
        <v>0</v>
      </c>
      <c r="Q2454" s="214">
        <v>25</v>
      </c>
      <c r="R2454" s="68" t="s">
        <v>1479</v>
      </c>
      <c r="S2454" s="349"/>
      <c r="T2454" s="272"/>
    </row>
    <row r="2455" spans="1:20" ht="51">
      <c r="A2455" s="191">
        <v>41</v>
      </c>
      <c r="B2455" s="68"/>
      <c r="C2455" s="212" t="s">
        <v>44</v>
      </c>
      <c r="D2455" s="213">
        <v>45806</v>
      </c>
      <c r="E2455" s="191" t="s">
        <v>5184</v>
      </c>
      <c r="F2455" s="191" t="s">
        <v>3</v>
      </c>
      <c r="G2455" s="191">
        <v>2290826</v>
      </c>
      <c r="H2455" s="68"/>
      <c r="I2455" s="197" t="s">
        <v>6380</v>
      </c>
      <c r="J2455" s="68"/>
      <c r="K2455" s="68"/>
      <c r="L2455" s="68"/>
      <c r="M2455" s="68"/>
      <c r="N2455" s="348"/>
      <c r="O2455" s="348"/>
      <c r="P2455" s="214">
        <v>0</v>
      </c>
      <c r="Q2455" s="214">
        <v>927.5</v>
      </c>
      <c r="R2455" s="68" t="s">
        <v>1479</v>
      </c>
      <c r="S2455" s="349"/>
      <c r="T2455" s="272"/>
    </row>
    <row r="2456" spans="1:20" ht="51">
      <c r="A2456" s="191">
        <v>70</v>
      </c>
      <c r="B2456" s="68"/>
      <c r="C2456" s="212" t="s">
        <v>47</v>
      </c>
      <c r="D2456" s="213">
        <v>45806</v>
      </c>
      <c r="E2456" s="191" t="s">
        <v>5185</v>
      </c>
      <c r="F2456" s="191" t="s">
        <v>3</v>
      </c>
      <c r="G2456" s="191">
        <v>2290834</v>
      </c>
      <c r="H2456" s="68"/>
      <c r="I2456" s="197" t="s">
        <v>6381</v>
      </c>
      <c r="J2456" s="68"/>
      <c r="K2456" s="68"/>
      <c r="L2456" s="68"/>
      <c r="M2456" s="68"/>
      <c r="N2456" s="348"/>
      <c r="O2456" s="348"/>
      <c r="P2456" s="214">
        <v>0</v>
      </c>
      <c r="Q2456" s="214">
        <v>15</v>
      </c>
      <c r="R2456" s="68" t="s">
        <v>1479</v>
      </c>
      <c r="S2456" s="349"/>
      <c r="T2456" s="272"/>
    </row>
    <row r="2457" spans="1:20" ht="51">
      <c r="A2457" s="191">
        <v>15</v>
      </c>
      <c r="B2457" s="68"/>
      <c r="C2457" s="212" t="s">
        <v>39</v>
      </c>
      <c r="D2457" s="213">
        <v>45806</v>
      </c>
      <c r="E2457" s="191" t="s">
        <v>5186</v>
      </c>
      <c r="F2457" s="191" t="s">
        <v>3</v>
      </c>
      <c r="G2457" s="191">
        <v>2290850</v>
      </c>
      <c r="H2457" s="68"/>
      <c r="I2457" s="197" t="s">
        <v>6382</v>
      </c>
      <c r="J2457" s="68"/>
      <c r="K2457" s="68"/>
      <c r="L2457" s="68"/>
      <c r="M2457" s="68"/>
      <c r="N2457" s="348"/>
      <c r="O2457" s="348"/>
      <c r="P2457" s="214">
        <v>0</v>
      </c>
      <c r="Q2457" s="214">
        <v>0.1</v>
      </c>
      <c r="R2457" s="68" t="s">
        <v>1479</v>
      </c>
      <c r="S2457" s="349"/>
      <c r="T2457" s="272"/>
    </row>
    <row r="2458" spans="1:20" ht="38.25">
      <c r="A2458" s="191">
        <v>46</v>
      </c>
      <c r="B2458" s="68"/>
      <c r="C2458" s="212" t="s">
        <v>1367</v>
      </c>
      <c r="D2458" s="213">
        <v>45806</v>
      </c>
      <c r="E2458" s="191" t="s">
        <v>5187</v>
      </c>
      <c r="F2458" s="191" t="s">
        <v>3</v>
      </c>
      <c r="G2458" s="191">
        <v>2290866</v>
      </c>
      <c r="H2458" s="68"/>
      <c r="I2458" s="197" t="s">
        <v>6383</v>
      </c>
      <c r="J2458" s="68"/>
      <c r="K2458" s="68"/>
      <c r="L2458" s="68"/>
      <c r="M2458" s="68"/>
      <c r="N2458" s="348"/>
      <c r="O2458" s="348"/>
      <c r="P2458" s="214">
        <v>0</v>
      </c>
      <c r="Q2458" s="214">
        <v>2500</v>
      </c>
      <c r="R2458" s="68" t="s">
        <v>1479</v>
      </c>
      <c r="S2458" s="349"/>
      <c r="T2458" s="272"/>
    </row>
    <row r="2459" spans="1:20" ht="51">
      <c r="A2459" s="191">
        <v>224</v>
      </c>
      <c r="B2459" s="68"/>
      <c r="C2459" s="212" t="s">
        <v>95</v>
      </c>
      <c r="D2459" s="213">
        <v>45806</v>
      </c>
      <c r="E2459" s="191" t="s">
        <v>5188</v>
      </c>
      <c r="F2459" s="191" t="s">
        <v>3</v>
      </c>
      <c r="G2459" s="191">
        <v>2290881</v>
      </c>
      <c r="H2459" s="68"/>
      <c r="I2459" s="197" t="s">
        <v>6384</v>
      </c>
      <c r="J2459" s="68"/>
      <c r="K2459" s="68"/>
      <c r="L2459" s="68"/>
      <c r="M2459" s="68"/>
      <c r="N2459" s="348"/>
      <c r="O2459" s="348"/>
      <c r="P2459" s="214">
        <v>0</v>
      </c>
      <c r="Q2459" s="214">
        <v>363</v>
      </c>
      <c r="R2459" s="68" t="s">
        <v>1479</v>
      </c>
      <c r="S2459" s="349"/>
      <c r="T2459" s="272"/>
    </row>
    <row r="2460" spans="1:20" ht="63.75">
      <c r="A2460" s="191">
        <v>310</v>
      </c>
      <c r="B2460" s="68"/>
      <c r="C2460" s="212" t="s">
        <v>131</v>
      </c>
      <c r="D2460" s="213">
        <v>45806</v>
      </c>
      <c r="E2460" s="191" t="s">
        <v>5189</v>
      </c>
      <c r="F2460" s="191" t="s">
        <v>3</v>
      </c>
      <c r="G2460" s="191">
        <v>2290898</v>
      </c>
      <c r="H2460" s="68"/>
      <c r="I2460" s="197" t="s">
        <v>6385</v>
      </c>
      <c r="J2460" s="68"/>
      <c r="K2460" s="68"/>
      <c r="L2460" s="68"/>
      <c r="M2460" s="68"/>
      <c r="N2460" s="348"/>
      <c r="O2460" s="348"/>
      <c r="P2460" s="214">
        <v>0</v>
      </c>
      <c r="Q2460" s="214">
        <v>556.5</v>
      </c>
      <c r="R2460" s="68" t="s">
        <v>1479</v>
      </c>
      <c r="S2460" s="349"/>
      <c r="T2460" s="272"/>
    </row>
    <row r="2461" spans="1:20" ht="38.25">
      <c r="A2461" s="191">
        <v>15</v>
      </c>
      <c r="B2461" s="68"/>
      <c r="C2461" s="212" t="s">
        <v>39</v>
      </c>
      <c r="D2461" s="213">
        <v>45806</v>
      </c>
      <c r="E2461" s="191" t="s">
        <v>5190</v>
      </c>
      <c r="F2461" s="191" t="s">
        <v>3</v>
      </c>
      <c r="G2461" s="191">
        <v>2290905</v>
      </c>
      <c r="H2461" s="68"/>
      <c r="I2461" s="197" t="s">
        <v>1859</v>
      </c>
      <c r="J2461" s="68"/>
      <c r="K2461" s="68"/>
      <c r="L2461" s="68"/>
      <c r="M2461" s="68"/>
      <c r="N2461" s="348"/>
      <c r="O2461" s="348"/>
      <c r="P2461" s="214">
        <v>0</v>
      </c>
      <c r="Q2461" s="214">
        <v>2000</v>
      </c>
      <c r="R2461" s="68" t="s">
        <v>1479</v>
      </c>
      <c r="S2461" s="349"/>
      <c r="T2461" s="272"/>
    </row>
    <row r="2462" spans="1:20" ht="51">
      <c r="A2462" s="191">
        <v>572</v>
      </c>
      <c r="B2462" s="68"/>
      <c r="C2462" s="212" t="s">
        <v>166</v>
      </c>
      <c r="D2462" s="213">
        <v>45806</v>
      </c>
      <c r="E2462" s="191" t="s">
        <v>5191</v>
      </c>
      <c r="F2462" s="191" t="s">
        <v>3</v>
      </c>
      <c r="G2462" s="191">
        <v>2290906</v>
      </c>
      <c r="H2462" s="68"/>
      <c r="I2462" s="197" t="s">
        <v>6386</v>
      </c>
      <c r="J2462" s="68"/>
      <c r="K2462" s="68"/>
      <c r="L2462" s="68"/>
      <c r="M2462" s="68"/>
      <c r="N2462" s="348"/>
      <c r="O2462" s="348"/>
      <c r="P2462" s="214">
        <v>0</v>
      </c>
      <c r="Q2462" s="214">
        <v>0.5</v>
      </c>
      <c r="R2462" s="68" t="s">
        <v>1479</v>
      </c>
      <c r="S2462" s="349"/>
      <c r="T2462" s="272"/>
    </row>
    <row r="2463" spans="1:20" ht="63.75">
      <c r="A2463" s="191">
        <v>35</v>
      </c>
      <c r="B2463" s="68"/>
      <c r="C2463" s="212" t="s">
        <v>43</v>
      </c>
      <c r="D2463" s="213">
        <v>45806</v>
      </c>
      <c r="E2463" s="191" t="s">
        <v>5192</v>
      </c>
      <c r="F2463" s="191" t="s">
        <v>3</v>
      </c>
      <c r="G2463" s="191">
        <v>2290690</v>
      </c>
      <c r="H2463" s="68"/>
      <c r="I2463" s="197" t="s">
        <v>6387</v>
      </c>
      <c r="J2463" s="68"/>
      <c r="K2463" s="68"/>
      <c r="L2463" s="68"/>
      <c r="M2463" s="68"/>
      <c r="N2463" s="348"/>
      <c r="O2463" s="348"/>
      <c r="P2463" s="214">
        <v>0</v>
      </c>
      <c r="Q2463" s="214">
        <v>2265.3000000000002</v>
      </c>
      <c r="R2463" s="68" t="s">
        <v>1479</v>
      </c>
      <c r="S2463" s="349"/>
      <c r="T2463" s="272"/>
    </row>
    <row r="2464" spans="1:20" ht="63.75">
      <c r="A2464" s="191">
        <v>78</v>
      </c>
      <c r="B2464" s="68"/>
      <c r="C2464" s="212" t="s">
        <v>1368</v>
      </c>
      <c r="D2464" s="213">
        <v>45806</v>
      </c>
      <c r="E2464" s="191" t="s">
        <v>5192</v>
      </c>
      <c r="F2464" s="191" t="s">
        <v>3</v>
      </c>
      <c r="G2464" s="191">
        <v>2290690</v>
      </c>
      <c r="H2464" s="68"/>
      <c r="I2464" s="197" t="s">
        <v>6387</v>
      </c>
      <c r="J2464" s="68"/>
      <c r="K2464" s="68"/>
      <c r="L2464" s="68"/>
      <c r="M2464" s="68"/>
      <c r="N2464" s="348"/>
      <c r="O2464" s="348"/>
      <c r="P2464" s="214">
        <v>0</v>
      </c>
      <c r="Q2464" s="214">
        <v>1556.17</v>
      </c>
      <c r="R2464" s="68" t="s">
        <v>1479</v>
      </c>
      <c r="S2464" s="349"/>
      <c r="T2464" s="272"/>
    </row>
    <row r="2465" spans="1:20" ht="63.75">
      <c r="A2465" s="191">
        <v>66</v>
      </c>
      <c r="B2465" s="68"/>
      <c r="C2465" s="212" t="s">
        <v>46</v>
      </c>
      <c r="D2465" s="213">
        <v>45806</v>
      </c>
      <c r="E2465" s="191" t="s">
        <v>5192</v>
      </c>
      <c r="F2465" s="191" t="s">
        <v>3</v>
      </c>
      <c r="G2465" s="191">
        <v>2290690</v>
      </c>
      <c r="H2465" s="68"/>
      <c r="I2465" s="197" t="s">
        <v>6387</v>
      </c>
      <c r="J2465" s="68"/>
      <c r="K2465" s="68"/>
      <c r="L2465" s="68"/>
      <c r="M2465" s="68"/>
      <c r="N2465" s="348"/>
      <c r="O2465" s="348"/>
      <c r="P2465" s="214">
        <v>0</v>
      </c>
      <c r="Q2465" s="214">
        <v>299.7</v>
      </c>
      <c r="R2465" s="68" t="s">
        <v>1479</v>
      </c>
      <c r="S2465" s="349"/>
      <c r="T2465" s="272"/>
    </row>
    <row r="2466" spans="1:20" ht="63.75">
      <c r="A2466" s="191">
        <v>15</v>
      </c>
      <c r="B2466" s="68"/>
      <c r="C2466" s="212" t="s">
        <v>39</v>
      </c>
      <c r="D2466" s="213">
        <v>45806</v>
      </c>
      <c r="E2466" s="191" t="s">
        <v>5192</v>
      </c>
      <c r="F2466" s="191" t="s">
        <v>3</v>
      </c>
      <c r="G2466" s="191">
        <v>2290690</v>
      </c>
      <c r="H2466" s="68"/>
      <c r="I2466" s="197" t="s">
        <v>6387</v>
      </c>
      <c r="J2466" s="68"/>
      <c r="K2466" s="68"/>
      <c r="L2466" s="68"/>
      <c r="M2466" s="68"/>
      <c r="N2466" s="348"/>
      <c r="O2466" s="348"/>
      <c r="P2466" s="214">
        <v>0</v>
      </c>
      <c r="Q2466" s="214">
        <v>16122.62</v>
      </c>
      <c r="R2466" s="68" t="s">
        <v>1479</v>
      </c>
      <c r="S2466" s="349"/>
      <c r="T2466" s="272"/>
    </row>
    <row r="2467" spans="1:20" ht="63.75">
      <c r="A2467" s="191">
        <v>53</v>
      </c>
      <c r="B2467" s="68"/>
      <c r="C2467" s="212" t="s">
        <v>1372</v>
      </c>
      <c r="D2467" s="213">
        <v>45806</v>
      </c>
      <c r="E2467" s="191" t="s">
        <v>5192</v>
      </c>
      <c r="F2467" s="191" t="s">
        <v>3</v>
      </c>
      <c r="G2467" s="191">
        <v>2290690</v>
      </c>
      <c r="H2467" s="68"/>
      <c r="I2467" s="197" t="s">
        <v>6387</v>
      </c>
      <c r="J2467" s="68"/>
      <c r="K2467" s="68"/>
      <c r="L2467" s="68"/>
      <c r="M2467" s="68"/>
      <c r="N2467" s="348"/>
      <c r="O2467" s="348"/>
      <c r="P2467" s="214">
        <v>0</v>
      </c>
      <c r="Q2467" s="214">
        <v>3190.62</v>
      </c>
      <c r="R2467" s="68" t="s">
        <v>1479</v>
      </c>
      <c r="S2467" s="349"/>
      <c r="T2467" s="272"/>
    </row>
    <row r="2468" spans="1:20" ht="63.75">
      <c r="A2468" s="191">
        <v>35</v>
      </c>
      <c r="B2468" s="68"/>
      <c r="C2468" s="212" t="s">
        <v>43</v>
      </c>
      <c r="D2468" s="213">
        <v>45806</v>
      </c>
      <c r="E2468" s="191" t="s">
        <v>5192</v>
      </c>
      <c r="F2468" s="191" t="s">
        <v>3</v>
      </c>
      <c r="G2468" s="191">
        <v>2290690</v>
      </c>
      <c r="H2468" s="68"/>
      <c r="I2468" s="197" t="s">
        <v>6387</v>
      </c>
      <c r="J2468" s="68"/>
      <c r="K2468" s="68"/>
      <c r="L2468" s="68"/>
      <c r="M2468" s="68"/>
      <c r="N2468" s="348"/>
      <c r="O2468" s="348"/>
      <c r="P2468" s="214">
        <v>0</v>
      </c>
      <c r="Q2468" s="214">
        <v>2849.6</v>
      </c>
      <c r="R2468" s="68" t="s">
        <v>1479</v>
      </c>
      <c r="S2468" s="349"/>
      <c r="T2468" s="272"/>
    </row>
    <row r="2469" spans="1:20" ht="63.75">
      <c r="A2469" s="191">
        <v>20</v>
      </c>
      <c r="B2469" s="68"/>
      <c r="C2469" s="212" t="s">
        <v>41</v>
      </c>
      <c r="D2469" s="213">
        <v>45806</v>
      </c>
      <c r="E2469" s="191" t="s">
        <v>5192</v>
      </c>
      <c r="F2469" s="191" t="s">
        <v>3</v>
      </c>
      <c r="G2469" s="191">
        <v>2290690</v>
      </c>
      <c r="H2469" s="68"/>
      <c r="I2469" s="197" t="s">
        <v>6387</v>
      </c>
      <c r="J2469" s="68"/>
      <c r="K2469" s="68"/>
      <c r="L2469" s="68"/>
      <c r="M2469" s="68"/>
      <c r="N2469" s="348"/>
      <c r="O2469" s="348"/>
      <c r="P2469" s="214">
        <v>0</v>
      </c>
      <c r="Q2469" s="214">
        <v>43950.2</v>
      </c>
      <c r="R2469" s="68" t="s">
        <v>1479</v>
      </c>
      <c r="S2469" s="349"/>
      <c r="T2469" s="272"/>
    </row>
    <row r="2470" spans="1:20" ht="63.75">
      <c r="A2470" s="191">
        <v>25</v>
      </c>
      <c r="B2470" s="68"/>
      <c r="C2470" s="212" t="s">
        <v>42</v>
      </c>
      <c r="D2470" s="213">
        <v>45806</v>
      </c>
      <c r="E2470" s="191" t="s">
        <v>5192</v>
      </c>
      <c r="F2470" s="191" t="s">
        <v>3</v>
      </c>
      <c r="G2470" s="191">
        <v>2290690</v>
      </c>
      <c r="H2470" s="68"/>
      <c r="I2470" s="197" t="s">
        <v>6387</v>
      </c>
      <c r="J2470" s="68"/>
      <c r="K2470" s="68"/>
      <c r="L2470" s="68"/>
      <c r="M2470" s="68"/>
      <c r="N2470" s="348"/>
      <c r="O2470" s="348"/>
      <c r="P2470" s="214">
        <v>0</v>
      </c>
      <c r="Q2470" s="214">
        <v>6310.2</v>
      </c>
      <c r="R2470" s="68" t="s">
        <v>1479</v>
      </c>
      <c r="S2470" s="349"/>
      <c r="T2470" s="272"/>
    </row>
    <row r="2471" spans="1:20" ht="63.75">
      <c r="A2471" s="191">
        <v>86</v>
      </c>
      <c r="B2471" s="68"/>
      <c r="C2471" s="212" t="s">
        <v>50</v>
      </c>
      <c r="D2471" s="213">
        <v>45806</v>
      </c>
      <c r="E2471" s="191" t="s">
        <v>5192</v>
      </c>
      <c r="F2471" s="191" t="s">
        <v>3</v>
      </c>
      <c r="G2471" s="191">
        <v>2290690</v>
      </c>
      <c r="H2471" s="68"/>
      <c r="I2471" s="197" t="s">
        <v>6387</v>
      </c>
      <c r="J2471" s="68"/>
      <c r="K2471" s="68"/>
      <c r="L2471" s="68"/>
      <c r="M2471" s="68"/>
      <c r="N2471" s="348"/>
      <c r="O2471" s="348"/>
      <c r="P2471" s="214">
        <v>0</v>
      </c>
      <c r="Q2471" s="214">
        <v>241.54</v>
      </c>
      <c r="R2471" s="68" t="s">
        <v>1479</v>
      </c>
      <c r="S2471" s="349"/>
      <c r="T2471" s="272"/>
    </row>
    <row r="2472" spans="1:20" ht="63.75">
      <c r="A2472" s="191">
        <v>66</v>
      </c>
      <c r="B2472" s="68"/>
      <c r="C2472" s="212" t="s">
        <v>46</v>
      </c>
      <c r="D2472" s="213">
        <v>45806</v>
      </c>
      <c r="E2472" s="191" t="s">
        <v>5192</v>
      </c>
      <c r="F2472" s="191" t="s">
        <v>3</v>
      </c>
      <c r="G2472" s="191">
        <v>2290690</v>
      </c>
      <c r="H2472" s="68"/>
      <c r="I2472" s="197" t="s">
        <v>6387</v>
      </c>
      <c r="J2472" s="68"/>
      <c r="K2472" s="68"/>
      <c r="L2472" s="68"/>
      <c r="M2472" s="68"/>
      <c r="N2472" s="348"/>
      <c r="O2472" s="348"/>
      <c r="P2472" s="214">
        <v>0</v>
      </c>
      <c r="Q2472" s="214">
        <v>39830.080000000002</v>
      </c>
      <c r="R2472" s="68" t="s">
        <v>1479</v>
      </c>
      <c r="S2472" s="349"/>
      <c r="T2472" s="272"/>
    </row>
    <row r="2473" spans="1:20" ht="63.75">
      <c r="A2473" s="191">
        <v>15</v>
      </c>
      <c r="B2473" s="68"/>
      <c r="C2473" s="212" t="s">
        <v>39</v>
      </c>
      <c r="D2473" s="213">
        <v>45806</v>
      </c>
      <c r="E2473" s="191" t="s">
        <v>5192</v>
      </c>
      <c r="F2473" s="191" t="s">
        <v>3</v>
      </c>
      <c r="G2473" s="191">
        <v>2290690</v>
      </c>
      <c r="H2473" s="68"/>
      <c r="I2473" s="197" t="s">
        <v>6387</v>
      </c>
      <c r="J2473" s="68"/>
      <c r="K2473" s="68"/>
      <c r="L2473" s="68"/>
      <c r="M2473" s="68"/>
      <c r="N2473" s="348"/>
      <c r="O2473" s="348"/>
      <c r="P2473" s="214">
        <v>0</v>
      </c>
      <c r="Q2473" s="214">
        <v>501964.08</v>
      </c>
      <c r="R2473" s="68" t="s">
        <v>1479</v>
      </c>
      <c r="S2473" s="349"/>
      <c r="T2473" s="272"/>
    </row>
    <row r="2474" spans="1:20" ht="63.75">
      <c r="A2474" s="191">
        <v>30</v>
      </c>
      <c r="B2474" s="68"/>
      <c r="C2474" s="212" t="s">
        <v>638</v>
      </c>
      <c r="D2474" s="213">
        <v>45806</v>
      </c>
      <c r="E2474" s="191" t="s">
        <v>5192</v>
      </c>
      <c r="F2474" s="191" t="s">
        <v>3</v>
      </c>
      <c r="G2474" s="191">
        <v>2290690</v>
      </c>
      <c r="H2474" s="68"/>
      <c r="I2474" s="197" t="s">
        <v>6387</v>
      </c>
      <c r="J2474" s="68"/>
      <c r="K2474" s="68"/>
      <c r="L2474" s="68"/>
      <c r="M2474" s="68"/>
      <c r="N2474" s="348"/>
      <c r="O2474" s="348"/>
      <c r="P2474" s="214">
        <v>0</v>
      </c>
      <c r="Q2474" s="214">
        <v>1433.3</v>
      </c>
      <c r="R2474" s="68" t="s">
        <v>1479</v>
      </c>
      <c r="S2474" s="349"/>
      <c r="T2474" s="272"/>
    </row>
    <row r="2475" spans="1:20" ht="63.75">
      <c r="A2475" s="191">
        <v>30</v>
      </c>
      <c r="B2475" s="68"/>
      <c r="C2475" s="212" t="s">
        <v>638</v>
      </c>
      <c r="D2475" s="213">
        <v>45806</v>
      </c>
      <c r="E2475" s="191" t="s">
        <v>5192</v>
      </c>
      <c r="F2475" s="191" t="s">
        <v>3</v>
      </c>
      <c r="G2475" s="191">
        <v>2290690</v>
      </c>
      <c r="H2475" s="68"/>
      <c r="I2475" s="197" t="s">
        <v>6387</v>
      </c>
      <c r="J2475" s="68"/>
      <c r="K2475" s="68"/>
      <c r="L2475" s="68"/>
      <c r="M2475" s="68"/>
      <c r="N2475" s="348"/>
      <c r="O2475" s="348"/>
      <c r="P2475" s="214">
        <v>0</v>
      </c>
      <c r="Q2475" s="214">
        <v>24612.06</v>
      </c>
      <c r="R2475" s="68" t="s">
        <v>1479</v>
      </c>
      <c r="S2475" s="349"/>
      <c r="T2475" s="272"/>
    </row>
    <row r="2476" spans="1:20" ht="63.75">
      <c r="A2476" s="191">
        <v>25</v>
      </c>
      <c r="B2476" s="68"/>
      <c r="C2476" s="212" t="s">
        <v>42</v>
      </c>
      <c r="D2476" s="213">
        <v>45806</v>
      </c>
      <c r="E2476" s="191" t="s">
        <v>5192</v>
      </c>
      <c r="F2476" s="191" t="s">
        <v>3</v>
      </c>
      <c r="G2476" s="191">
        <v>2290690</v>
      </c>
      <c r="H2476" s="68"/>
      <c r="I2476" s="197" t="s">
        <v>6387</v>
      </c>
      <c r="J2476" s="68"/>
      <c r="K2476" s="68"/>
      <c r="L2476" s="68"/>
      <c r="M2476" s="68"/>
      <c r="N2476" s="348"/>
      <c r="O2476" s="348"/>
      <c r="P2476" s="214">
        <v>0</v>
      </c>
      <c r="Q2476" s="214">
        <v>32537.7</v>
      </c>
      <c r="R2476" s="68" t="s">
        <v>1479</v>
      </c>
      <c r="S2476" s="349"/>
      <c r="T2476" s="272"/>
    </row>
    <row r="2477" spans="1:20" ht="63.75">
      <c r="A2477" s="191">
        <v>283</v>
      </c>
      <c r="B2477" s="68"/>
      <c r="C2477" s="212" t="s">
        <v>115</v>
      </c>
      <c r="D2477" s="213">
        <v>45806</v>
      </c>
      <c r="E2477" s="191" t="s">
        <v>5192</v>
      </c>
      <c r="F2477" s="191" t="s">
        <v>3</v>
      </c>
      <c r="G2477" s="191">
        <v>2290690</v>
      </c>
      <c r="H2477" s="68"/>
      <c r="I2477" s="197" t="s">
        <v>6387</v>
      </c>
      <c r="J2477" s="68"/>
      <c r="K2477" s="68"/>
      <c r="L2477" s="68"/>
      <c r="M2477" s="68"/>
      <c r="N2477" s="348"/>
      <c r="O2477" s="348"/>
      <c r="P2477" s="214">
        <v>0</v>
      </c>
      <c r="Q2477" s="214">
        <v>44009.4</v>
      </c>
      <c r="R2477" s="68" t="s">
        <v>1479</v>
      </c>
      <c r="S2477" s="349"/>
      <c r="T2477" s="272"/>
    </row>
    <row r="2478" spans="1:20" ht="63.75">
      <c r="A2478" s="191">
        <v>283</v>
      </c>
      <c r="B2478" s="68"/>
      <c r="C2478" s="212" t="s">
        <v>115</v>
      </c>
      <c r="D2478" s="213">
        <v>45806</v>
      </c>
      <c r="E2478" s="191" t="s">
        <v>5192</v>
      </c>
      <c r="F2478" s="191" t="s">
        <v>3</v>
      </c>
      <c r="G2478" s="191">
        <v>2290690</v>
      </c>
      <c r="H2478" s="68"/>
      <c r="I2478" s="197" t="s">
        <v>6387</v>
      </c>
      <c r="J2478" s="68"/>
      <c r="K2478" s="68"/>
      <c r="L2478" s="68"/>
      <c r="M2478" s="68"/>
      <c r="N2478" s="348"/>
      <c r="O2478" s="348"/>
      <c r="P2478" s="214">
        <v>0</v>
      </c>
      <c r="Q2478" s="214">
        <v>12798</v>
      </c>
      <c r="R2478" s="68" t="s">
        <v>1479</v>
      </c>
      <c r="S2478" s="349"/>
      <c r="T2478" s="272"/>
    </row>
    <row r="2479" spans="1:20" ht="63.75">
      <c r="A2479" s="191">
        <v>20</v>
      </c>
      <c r="B2479" s="68"/>
      <c r="C2479" s="212" t="s">
        <v>41</v>
      </c>
      <c r="D2479" s="213">
        <v>45806</v>
      </c>
      <c r="E2479" s="191" t="s">
        <v>5192</v>
      </c>
      <c r="F2479" s="191" t="s">
        <v>3</v>
      </c>
      <c r="G2479" s="191">
        <v>2290690</v>
      </c>
      <c r="H2479" s="68"/>
      <c r="I2479" s="197" t="s">
        <v>6387</v>
      </c>
      <c r="J2479" s="68"/>
      <c r="K2479" s="68"/>
      <c r="L2479" s="68"/>
      <c r="M2479" s="68"/>
      <c r="N2479" s="348"/>
      <c r="O2479" s="348"/>
      <c r="P2479" s="214">
        <v>0</v>
      </c>
      <c r="Q2479" s="214">
        <v>8542.42</v>
      </c>
      <c r="R2479" s="68" t="s">
        <v>1479</v>
      </c>
      <c r="S2479" s="349"/>
      <c r="T2479" s="272"/>
    </row>
    <row r="2480" spans="1:20" ht="63.75">
      <c r="A2480" s="191">
        <v>681</v>
      </c>
      <c r="B2480" s="68"/>
      <c r="C2480" s="212" t="s">
        <v>180</v>
      </c>
      <c r="D2480" s="213">
        <v>45806</v>
      </c>
      <c r="E2480" s="191" t="s">
        <v>5192</v>
      </c>
      <c r="F2480" s="191" t="s">
        <v>3</v>
      </c>
      <c r="G2480" s="191">
        <v>2290690</v>
      </c>
      <c r="H2480" s="68"/>
      <c r="I2480" s="197" t="s">
        <v>6387</v>
      </c>
      <c r="J2480" s="68"/>
      <c r="K2480" s="68"/>
      <c r="L2480" s="68"/>
      <c r="M2480" s="68"/>
      <c r="N2480" s="348"/>
      <c r="O2480" s="348"/>
      <c r="P2480" s="214">
        <v>0</v>
      </c>
      <c r="Q2480" s="214">
        <v>19291.07</v>
      </c>
      <c r="R2480" s="68" t="s">
        <v>1479</v>
      </c>
      <c r="S2480" s="349"/>
      <c r="T2480" s="272"/>
    </row>
    <row r="2481" spans="1:20" ht="63.75">
      <c r="A2481" s="191">
        <v>47</v>
      </c>
      <c r="B2481" s="68"/>
      <c r="C2481" s="212" t="s">
        <v>45</v>
      </c>
      <c r="D2481" s="213">
        <v>45806</v>
      </c>
      <c r="E2481" s="191" t="s">
        <v>5192</v>
      </c>
      <c r="F2481" s="191" t="s">
        <v>3</v>
      </c>
      <c r="G2481" s="191">
        <v>2290690</v>
      </c>
      <c r="H2481" s="68"/>
      <c r="I2481" s="197" t="s">
        <v>6387</v>
      </c>
      <c r="J2481" s="68"/>
      <c r="K2481" s="68"/>
      <c r="L2481" s="68"/>
      <c r="M2481" s="68"/>
      <c r="N2481" s="348"/>
      <c r="O2481" s="348"/>
      <c r="P2481" s="214">
        <v>0</v>
      </c>
      <c r="Q2481" s="214">
        <v>22118.400000000001</v>
      </c>
      <c r="R2481" s="68" t="s">
        <v>1479</v>
      </c>
      <c r="S2481" s="349"/>
      <c r="T2481" s="272"/>
    </row>
    <row r="2482" spans="1:20" ht="63.75">
      <c r="A2482" s="191">
        <v>20</v>
      </c>
      <c r="B2482" s="68"/>
      <c r="C2482" s="212" t="s">
        <v>41</v>
      </c>
      <c r="D2482" s="213">
        <v>45806</v>
      </c>
      <c r="E2482" s="191" t="s">
        <v>5192</v>
      </c>
      <c r="F2482" s="191" t="s">
        <v>3</v>
      </c>
      <c r="G2482" s="191">
        <v>2290690</v>
      </c>
      <c r="H2482" s="68"/>
      <c r="I2482" s="197" t="s">
        <v>6387</v>
      </c>
      <c r="J2482" s="68"/>
      <c r="K2482" s="68"/>
      <c r="L2482" s="68"/>
      <c r="M2482" s="68"/>
      <c r="N2482" s="348"/>
      <c r="O2482" s="348"/>
      <c r="P2482" s="214">
        <v>0</v>
      </c>
      <c r="Q2482" s="214">
        <v>7810</v>
      </c>
      <c r="R2482" s="68" t="s">
        <v>1479</v>
      </c>
      <c r="S2482" s="349"/>
      <c r="T2482" s="272"/>
    </row>
    <row r="2483" spans="1:20" ht="63.75">
      <c r="A2483" s="191">
        <v>650</v>
      </c>
      <c r="B2483" s="68"/>
      <c r="C2483" s="212" t="s">
        <v>175</v>
      </c>
      <c r="D2483" s="213">
        <v>45806</v>
      </c>
      <c r="E2483" s="191" t="s">
        <v>5192</v>
      </c>
      <c r="F2483" s="191" t="s">
        <v>3</v>
      </c>
      <c r="G2483" s="191">
        <v>2290690</v>
      </c>
      <c r="H2483" s="68"/>
      <c r="I2483" s="197" t="s">
        <v>6387</v>
      </c>
      <c r="J2483" s="68"/>
      <c r="K2483" s="68"/>
      <c r="L2483" s="68"/>
      <c r="M2483" s="68"/>
      <c r="N2483" s="348"/>
      <c r="O2483" s="348"/>
      <c r="P2483" s="214">
        <v>0</v>
      </c>
      <c r="Q2483" s="214">
        <v>69525.119999999995</v>
      </c>
      <c r="R2483" s="68" t="s">
        <v>1479</v>
      </c>
      <c r="S2483" s="349"/>
      <c r="T2483" s="272"/>
    </row>
    <row r="2484" spans="1:20" ht="63.75">
      <c r="A2484" s="191">
        <v>650</v>
      </c>
      <c r="B2484" s="68"/>
      <c r="C2484" s="212" t="s">
        <v>175</v>
      </c>
      <c r="D2484" s="213">
        <v>45806</v>
      </c>
      <c r="E2484" s="191" t="s">
        <v>5192</v>
      </c>
      <c r="F2484" s="191" t="s">
        <v>3</v>
      </c>
      <c r="G2484" s="191">
        <v>2290690</v>
      </c>
      <c r="H2484" s="68"/>
      <c r="I2484" s="197" t="s">
        <v>6387</v>
      </c>
      <c r="J2484" s="68"/>
      <c r="K2484" s="68"/>
      <c r="L2484" s="68"/>
      <c r="M2484" s="68"/>
      <c r="N2484" s="348"/>
      <c r="O2484" s="348"/>
      <c r="P2484" s="214">
        <v>0</v>
      </c>
      <c r="Q2484" s="214">
        <v>11015.34</v>
      </c>
      <c r="R2484" s="68" t="s">
        <v>1479</v>
      </c>
      <c r="S2484" s="349"/>
      <c r="T2484" s="272"/>
    </row>
    <row r="2485" spans="1:20" ht="63.75">
      <c r="A2485" s="191">
        <v>16</v>
      </c>
      <c r="B2485" s="68"/>
      <c r="C2485" s="212" t="s">
        <v>40</v>
      </c>
      <c r="D2485" s="213">
        <v>45806</v>
      </c>
      <c r="E2485" s="191" t="s">
        <v>5192</v>
      </c>
      <c r="F2485" s="191" t="s">
        <v>3</v>
      </c>
      <c r="G2485" s="191">
        <v>2290690</v>
      </c>
      <c r="H2485" s="68"/>
      <c r="I2485" s="197" t="s">
        <v>6387</v>
      </c>
      <c r="J2485" s="68"/>
      <c r="K2485" s="68"/>
      <c r="L2485" s="68"/>
      <c r="M2485" s="68"/>
      <c r="N2485" s="348"/>
      <c r="O2485" s="348"/>
      <c r="P2485" s="214">
        <v>0</v>
      </c>
      <c r="Q2485" s="214">
        <v>23787.4</v>
      </c>
      <c r="R2485" s="68" t="s">
        <v>1479</v>
      </c>
      <c r="S2485" s="349"/>
      <c r="T2485" s="272"/>
    </row>
    <row r="2486" spans="1:20" ht="63.75">
      <c r="A2486" s="191">
        <v>46</v>
      </c>
      <c r="B2486" s="68"/>
      <c r="C2486" s="212" t="s">
        <v>1367</v>
      </c>
      <c r="D2486" s="213">
        <v>45806</v>
      </c>
      <c r="E2486" s="191" t="s">
        <v>5192</v>
      </c>
      <c r="F2486" s="191" t="s">
        <v>3</v>
      </c>
      <c r="G2486" s="191">
        <v>2290690</v>
      </c>
      <c r="H2486" s="68"/>
      <c r="I2486" s="197" t="s">
        <v>6387</v>
      </c>
      <c r="J2486" s="68"/>
      <c r="K2486" s="68"/>
      <c r="L2486" s="68"/>
      <c r="M2486" s="68"/>
      <c r="N2486" s="348"/>
      <c r="O2486" s="348"/>
      <c r="P2486" s="214">
        <v>0</v>
      </c>
      <c r="Q2486" s="214">
        <v>926.7</v>
      </c>
      <c r="R2486" s="68" t="s">
        <v>1479</v>
      </c>
      <c r="S2486" s="349"/>
      <c r="T2486" s="272"/>
    </row>
    <row r="2487" spans="1:20" ht="63.75">
      <c r="A2487" s="191">
        <v>20</v>
      </c>
      <c r="B2487" s="68"/>
      <c r="C2487" s="212" t="s">
        <v>41</v>
      </c>
      <c r="D2487" s="213">
        <v>45806</v>
      </c>
      <c r="E2487" s="191" t="s">
        <v>5192</v>
      </c>
      <c r="F2487" s="191" t="s">
        <v>3</v>
      </c>
      <c r="G2487" s="191">
        <v>2290690</v>
      </c>
      <c r="H2487" s="68"/>
      <c r="I2487" s="197" t="s">
        <v>6387</v>
      </c>
      <c r="J2487" s="68"/>
      <c r="K2487" s="68"/>
      <c r="L2487" s="68"/>
      <c r="M2487" s="68"/>
      <c r="N2487" s="348"/>
      <c r="O2487" s="348"/>
      <c r="P2487" s="214">
        <v>0</v>
      </c>
      <c r="Q2487" s="214">
        <v>974.2</v>
      </c>
      <c r="R2487" s="68" t="s">
        <v>1479</v>
      </c>
      <c r="S2487" s="349"/>
      <c r="T2487" s="272"/>
    </row>
    <row r="2488" spans="1:20" ht="63.75">
      <c r="A2488" s="191">
        <v>650</v>
      </c>
      <c r="B2488" s="68"/>
      <c r="C2488" s="212" t="s">
        <v>175</v>
      </c>
      <c r="D2488" s="213">
        <v>45806</v>
      </c>
      <c r="E2488" s="191" t="s">
        <v>5192</v>
      </c>
      <c r="F2488" s="191" t="s">
        <v>3</v>
      </c>
      <c r="G2488" s="191">
        <v>2290690</v>
      </c>
      <c r="H2488" s="68"/>
      <c r="I2488" s="197" t="s">
        <v>6387</v>
      </c>
      <c r="J2488" s="68"/>
      <c r="K2488" s="68"/>
      <c r="L2488" s="68"/>
      <c r="M2488" s="68"/>
      <c r="N2488" s="348"/>
      <c r="O2488" s="348"/>
      <c r="P2488" s="214">
        <v>0</v>
      </c>
      <c r="Q2488" s="214">
        <v>974.38</v>
      </c>
      <c r="R2488" s="68" t="s">
        <v>1479</v>
      </c>
      <c r="S2488" s="349"/>
      <c r="T2488" s="272"/>
    </row>
    <row r="2489" spans="1:20" ht="63.75">
      <c r="A2489" s="191">
        <v>660</v>
      </c>
      <c r="B2489" s="68"/>
      <c r="C2489" s="212" t="s">
        <v>176</v>
      </c>
      <c r="D2489" s="213">
        <v>45806</v>
      </c>
      <c r="E2489" s="191" t="s">
        <v>5192</v>
      </c>
      <c r="F2489" s="191" t="s">
        <v>3</v>
      </c>
      <c r="G2489" s="191">
        <v>2290690</v>
      </c>
      <c r="H2489" s="68"/>
      <c r="I2489" s="197" t="s">
        <v>6387</v>
      </c>
      <c r="J2489" s="68"/>
      <c r="K2489" s="68"/>
      <c r="L2489" s="68"/>
      <c r="M2489" s="68"/>
      <c r="N2489" s="348"/>
      <c r="O2489" s="348"/>
      <c r="P2489" s="214">
        <v>0</v>
      </c>
      <c r="Q2489" s="214">
        <v>14874.59</v>
      </c>
      <c r="R2489" s="68" t="s">
        <v>1479</v>
      </c>
      <c r="S2489" s="349"/>
      <c r="T2489" s="272"/>
    </row>
    <row r="2490" spans="1:20" ht="63.75">
      <c r="A2490" s="191">
        <v>266</v>
      </c>
      <c r="B2490" s="68"/>
      <c r="C2490" s="212" t="s">
        <v>1264</v>
      </c>
      <c r="D2490" s="213">
        <v>45806</v>
      </c>
      <c r="E2490" s="191" t="s">
        <v>5192</v>
      </c>
      <c r="F2490" s="191" t="s">
        <v>3</v>
      </c>
      <c r="G2490" s="191">
        <v>2290690</v>
      </c>
      <c r="H2490" s="68"/>
      <c r="I2490" s="197" t="s">
        <v>6387</v>
      </c>
      <c r="J2490" s="68"/>
      <c r="K2490" s="68"/>
      <c r="L2490" s="68"/>
      <c r="M2490" s="68"/>
      <c r="N2490" s="348"/>
      <c r="O2490" s="348"/>
      <c r="P2490" s="214">
        <v>0</v>
      </c>
      <c r="Q2490" s="214">
        <v>704680.14</v>
      </c>
      <c r="R2490" s="68" t="s">
        <v>1479</v>
      </c>
      <c r="S2490" s="349"/>
      <c r="T2490" s="272"/>
    </row>
    <row r="2491" spans="1:20" ht="63.75">
      <c r="A2491" s="191">
        <v>902</v>
      </c>
      <c r="B2491" s="68"/>
      <c r="C2491" s="212" t="s">
        <v>191</v>
      </c>
      <c r="D2491" s="213">
        <v>45806</v>
      </c>
      <c r="E2491" s="191" t="s">
        <v>5192</v>
      </c>
      <c r="F2491" s="191" t="s">
        <v>3</v>
      </c>
      <c r="G2491" s="191">
        <v>2290690</v>
      </c>
      <c r="H2491" s="68"/>
      <c r="I2491" s="197" t="s">
        <v>6387</v>
      </c>
      <c r="J2491" s="68"/>
      <c r="K2491" s="68"/>
      <c r="L2491" s="68"/>
      <c r="M2491" s="68"/>
      <c r="N2491" s="348"/>
      <c r="O2491" s="348"/>
      <c r="P2491" s="214">
        <v>0</v>
      </c>
      <c r="Q2491" s="214">
        <v>12089.15</v>
      </c>
      <c r="R2491" s="68" t="s">
        <v>1479</v>
      </c>
      <c r="S2491" s="349"/>
      <c r="T2491" s="272"/>
    </row>
    <row r="2492" spans="1:20" ht="76.5">
      <c r="A2492" s="191">
        <v>134</v>
      </c>
      <c r="B2492" s="68"/>
      <c r="C2492" s="212" t="s">
        <v>61</v>
      </c>
      <c r="D2492" s="213">
        <v>45806</v>
      </c>
      <c r="E2492" s="191" t="s">
        <v>5193</v>
      </c>
      <c r="F2492" s="191" t="s">
        <v>3</v>
      </c>
      <c r="G2492" s="191">
        <v>2290693</v>
      </c>
      <c r="H2492" s="68"/>
      <c r="I2492" s="197" t="s">
        <v>6388</v>
      </c>
      <c r="J2492" s="68"/>
      <c r="K2492" s="68"/>
      <c r="L2492" s="68"/>
      <c r="M2492" s="68"/>
      <c r="N2492" s="348"/>
      <c r="O2492" s="348"/>
      <c r="P2492" s="214">
        <v>0</v>
      </c>
      <c r="Q2492" s="214">
        <v>445.88</v>
      </c>
      <c r="R2492" s="68" t="s">
        <v>1479</v>
      </c>
      <c r="S2492" s="349"/>
      <c r="T2492" s="272"/>
    </row>
    <row r="2493" spans="1:20" ht="51">
      <c r="A2493" s="191">
        <v>41</v>
      </c>
      <c r="B2493" s="68"/>
      <c r="C2493" s="212" t="s">
        <v>44</v>
      </c>
      <c r="D2493" s="213">
        <v>45806</v>
      </c>
      <c r="E2493" s="191" t="s">
        <v>5194</v>
      </c>
      <c r="F2493" s="191" t="s">
        <v>3</v>
      </c>
      <c r="G2493" s="191">
        <v>2290731</v>
      </c>
      <c r="H2493" s="68"/>
      <c r="I2493" s="197" t="s">
        <v>6389</v>
      </c>
      <c r="J2493" s="68"/>
      <c r="K2493" s="68"/>
      <c r="L2493" s="68"/>
      <c r="M2493" s="68"/>
      <c r="N2493" s="348"/>
      <c r="O2493" s="348"/>
      <c r="P2493" s="214">
        <v>0</v>
      </c>
      <c r="Q2493" s="214">
        <v>381160</v>
      </c>
      <c r="R2493" s="68" t="s">
        <v>1479</v>
      </c>
      <c r="S2493" s="349"/>
      <c r="T2493" s="272"/>
    </row>
    <row r="2494" spans="1:20" ht="51">
      <c r="A2494" s="191">
        <v>670</v>
      </c>
      <c r="B2494" s="68"/>
      <c r="C2494" s="212" t="s">
        <v>178</v>
      </c>
      <c r="D2494" s="213">
        <v>45806</v>
      </c>
      <c r="E2494" s="191" t="s">
        <v>5195</v>
      </c>
      <c r="F2494" s="191" t="s">
        <v>3</v>
      </c>
      <c r="G2494" s="191">
        <v>2290699</v>
      </c>
      <c r="H2494" s="68"/>
      <c r="I2494" s="197" t="s">
        <v>6390</v>
      </c>
      <c r="J2494" s="68"/>
      <c r="K2494" s="68"/>
      <c r="L2494" s="68"/>
      <c r="M2494" s="68"/>
      <c r="N2494" s="348"/>
      <c r="O2494" s="348"/>
      <c r="P2494" s="214">
        <v>0</v>
      </c>
      <c r="Q2494" s="214">
        <v>516</v>
      </c>
      <c r="R2494" s="68" t="s">
        <v>1479</v>
      </c>
      <c r="S2494" s="349"/>
      <c r="T2494" s="272"/>
    </row>
    <row r="2495" spans="1:20" ht="63.75">
      <c r="A2495" s="191">
        <v>35</v>
      </c>
      <c r="B2495" s="68"/>
      <c r="C2495" s="212" t="s">
        <v>43</v>
      </c>
      <c r="D2495" s="213">
        <v>45806</v>
      </c>
      <c r="E2495" s="191" t="s">
        <v>5196</v>
      </c>
      <c r="F2495" s="191" t="s">
        <v>3</v>
      </c>
      <c r="G2495" s="191">
        <v>2290729</v>
      </c>
      <c r="H2495" s="68"/>
      <c r="I2495" s="197" t="s">
        <v>6391</v>
      </c>
      <c r="J2495" s="68"/>
      <c r="K2495" s="68"/>
      <c r="L2495" s="68"/>
      <c r="M2495" s="68"/>
      <c r="N2495" s="348"/>
      <c r="O2495" s="348"/>
      <c r="P2495" s="214">
        <v>0</v>
      </c>
      <c r="Q2495" s="214">
        <v>2351</v>
      </c>
      <c r="R2495" s="68" t="s">
        <v>1479</v>
      </c>
      <c r="S2495" s="349"/>
      <c r="T2495" s="272"/>
    </row>
    <row r="2496" spans="1:20" ht="63.75">
      <c r="A2496" s="191">
        <v>35</v>
      </c>
      <c r="B2496" s="68"/>
      <c r="C2496" s="212" t="s">
        <v>43</v>
      </c>
      <c r="D2496" s="213">
        <v>45806</v>
      </c>
      <c r="E2496" s="191" t="s">
        <v>5197</v>
      </c>
      <c r="F2496" s="191" t="s">
        <v>3</v>
      </c>
      <c r="G2496" s="191">
        <v>2290732</v>
      </c>
      <c r="H2496" s="68"/>
      <c r="I2496" s="197" t="s">
        <v>6392</v>
      </c>
      <c r="J2496" s="68"/>
      <c r="K2496" s="68"/>
      <c r="L2496" s="68"/>
      <c r="M2496" s="68"/>
      <c r="N2496" s="348"/>
      <c r="O2496" s="348"/>
      <c r="P2496" s="214">
        <v>0</v>
      </c>
      <c r="Q2496" s="214">
        <v>6354</v>
      </c>
      <c r="R2496" s="68" t="s">
        <v>1479</v>
      </c>
      <c r="S2496" s="349"/>
      <c r="T2496" s="272"/>
    </row>
    <row r="2497" spans="1:20" ht="51">
      <c r="A2497" s="191">
        <v>41</v>
      </c>
      <c r="B2497" s="68"/>
      <c r="C2497" s="212" t="s">
        <v>44</v>
      </c>
      <c r="D2497" s="213">
        <v>45806</v>
      </c>
      <c r="E2497" s="191" t="s">
        <v>5198</v>
      </c>
      <c r="F2497" s="191" t="s">
        <v>3</v>
      </c>
      <c r="G2497" s="191">
        <v>2290735</v>
      </c>
      <c r="H2497" s="68"/>
      <c r="I2497" s="197" t="s">
        <v>6393</v>
      </c>
      <c r="J2497" s="68"/>
      <c r="K2497" s="68"/>
      <c r="L2497" s="68"/>
      <c r="M2497" s="68"/>
      <c r="N2497" s="348"/>
      <c r="O2497" s="348"/>
      <c r="P2497" s="214">
        <v>0</v>
      </c>
      <c r="Q2497" s="214">
        <v>48100</v>
      </c>
      <c r="R2497" s="68" t="s">
        <v>1479</v>
      </c>
      <c r="S2497" s="349"/>
      <c r="T2497" s="272"/>
    </row>
    <row r="2498" spans="1:20" ht="51">
      <c r="A2498" s="191">
        <v>41</v>
      </c>
      <c r="B2498" s="68"/>
      <c r="C2498" s="212" t="s">
        <v>44</v>
      </c>
      <c r="D2498" s="213">
        <v>45806</v>
      </c>
      <c r="E2498" s="191" t="s">
        <v>5199</v>
      </c>
      <c r="F2498" s="191" t="s">
        <v>3</v>
      </c>
      <c r="G2498" s="191">
        <v>2290736</v>
      </c>
      <c r="H2498" s="68"/>
      <c r="I2498" s="197" t="s">
        <v>6394</v>
      </c>
      <c r="J2498" s="68"/>
      <c r="K2498" s="68"/>
      <c r="L2498" s="68"/>
      <c r="M2498" s="68"/>
      <c r="N2498" s="348"/>
      <c r="O2498" s="348"/>
      <c r="P2498" s="214">
        <v>0</v>
      </c>
      <c r="Q2498" s="214">
        <v>960</v>
      </c>
      <c r="R2498" s="68" t="s">
        <v>1479</v>
      </c>
      <c r="S2498" s="349"/>
      <c r="T2498" s="272"/>
    </row>
    <row r="2499" spans="1:20" ht="51">
      <c r="A2499" s="191" t="s">
        <v>550</v>
      </c>
      <c r="B2499" s="68"/>
      <c r="C2499" s="212" t="s">
        <v>589</v>
      </c>
      <c r="D2499" s="213">
        <v>45806</v>
      </c>
      <c r="E2499" s="191" t="s">
        <v>5200</v>
      </c>
      <c r="F2499" s="191" t="s">
        <v>3</v>
      </c>
      <c r="G2499" s="191">
        <v>2290737</v>
      </c>
      <c r="H2499" s="68"/>
      <c r="I2499" s="197" t="s">
        <v>6395</v>
      </c>
      <c r="J2499" s="68"/>
      <c r="K2499" s="68"/>
      <c r="L2499" s="68"/>
      <c r="M2499" s="68"/>
      <c r="N2499" s="348"/>
      <c r="O2499" s="348"/>
      <c r="P2499" s="214">
        <v>0</v>
      </c>
      <c r="Q2499" s="214">
        <v>128.47999999999999</v>
      </c>
      <c r="R2499" s="68" t="s">
        <v>1479</v>
      </c>
      <c r="S2499" s="349"/>
      <c r="T2499" s="272"/>
    </row>
    <row r="2500" spans="1:20" ht="51">
      <c r="A2500" s="191">
        <v>35</v>
      </c>
      <c r="B2500" s="68"/>
      <c r="C2500" s="212" t="s">
        <v>43</v>
      </c>
      <c r="D2500" s="213">
        <v>45806</v>
      </c>
      <c r="E2500" s="191" t="s">
        <v>5201</v>
      </c>
      <c r="F2500" s="191" t="s">
        <v>3</v>
      </c>
      <c r="G2500" s="191">
        <v>2290738</v>
      </c>
      <c r="H2500" s="68"/>
      <c r="I2500" s="197" t="s">
        <v>6396</v>
      </c>
      <c r="J2500" s="68"/>
      <c r="K2500" s="68"/>
      <c r="L2500" s="68"/>
      <c r="M2500" s="68"/>
      <c r="N2500" s="348"/>
      <c r="O2500" s="348"/>
      <c r="P2500" s="214">
        <v>0</v>
      </c>
      <c r="Q2500" s="214">
        <v>1029.28</v>
      </c>
      <c r="R2500" s="68" t="s">
        <v>1479</v>
      </c>
      <c r="S2500" s="349"/>
      <c r="T2500" s="272"/>
    </row>
    <row r="2501" spans="1:20" ht="51">
      <c r="A2501" s="191">
        <v>41</v>
      </c>
      <c r="B2501" s="68"/>
      <c r="C2501" s="212" t="s">
        <v>44</v>
      </c>
      <c r="D2501" s="213">
        <v>45806</v>
      </c>
      <c r="E2501" s="191" t="s">
        <v>5202</v>
      </c>
      <c r="F2501" s="191" t="s">
        <v>3</v>
      </c>
      <c r="G2501" s="191">
        <v>2290740</v>
      </c>
      <c r="H2501" s="68"/>
      <c r="I2501" s="197" t="s">
        <v>6397</v>
      </c>
      <c r="J2501" s="68"/>
      <c r="K2501" s="68"/>
      <c r="L2501" s="68"/>
      <c r="M2501" s="68"/>
      <c r="N2501" s="348"/>
      <c r="O2501" s="348"/>
      <c r="P2501" s="214">
        <v>0</v>
      </c>
      <c r="Q2501" s="214">
        <v>2750</v>
      </c>
      <c r="R2501" s="68" t="s">
        <v>1479</v>
      </c>
      <c r="S2501" s="349"/>
      <c r="T2501" s="272"/>
    </row>
    <row r="2502" spans="1:20" ht="51">
      <c r="A2502" s="191">
        <v>599</v>
      </c>
      <c r="B2502" s="68"/>
      <c r="C2502" s="212" t="s">
        <v>1245</v>
      </c>
      <c r="D2502" s="213">
        <v>45806</v>
      </c>
      <c r="E2502" s="191" t="s">
        <v>5203</v>
      </c>
      <c r="F2502" s="191" t="s">
        <v>3</v>
      </c>
      <c r="G2502" s="191">
        <v>2290745</v>
      </c>
      <c r="H2502" s="68"/>
      <c r="I2502" s="197" t="s">
        <v>6398</v>
      </c>
      <c r="J2502" s="68"/>
      <c r="K2502" s="68"/>
      <c r="L2502" s="68"/>
      <c r="M2502" s="68"/>
      <c r="N2502" s="348"/>
      <c r="O2502" s="348"/>
      <c r="P2502" s="214">
        <v>0</v>
      </c>
      <c r="Q2502" s="214">
        <v>3500</v>
      </c>
      <c r="R2502" s="68" t="s">
        <v>1479</v>
      </c>
      <c r="S2502" s="349"/>
      <c r="T2502" s="272"/>
    </row>
    <row r="2503" spans="1:20" ht="51">
      <c r="A2503" s="191">
        <v>599</v>
      </c>
      <c r="B2503" s="68"/>
      <c r="C2503" s="212" t="s">
        <v>1245</v>
      </c>
      <c r="D2503" s="213">
        <v>45806</v>
      </c>
      <c r="E2503" s="191" t="s">
        <v>5204</v>
      </c>
      <c r="F2503" s="191" t="s">
        <v>3</v>
      </c>
      <c r="G2503" s="191">
        <v>2290746</v>
      </c>
      <c r="H2503" s="68"/>
      <c r="I2503" s="197" t="s">
        <v>6399</v>
      </c>
      <c r="J2503" s="68"/>
      <c r="K2503" s="68"/>
      <c r="L2503" s="68"/>
      <c r="M2503" s="68"/>
      <c r="N2503" s="348"/>
      <c r="O2503" s="348"/>
      <c r="P2503" s="214">
        <v>0</v>
      </c>
      <c r="Q2503" s="214">
        <v>10500</v>
      </c>
      <c r="R2503" s="68" t="s">
        <v>1479</v>
      </c>
      <c r="S2503" s="349"/>
      <c r="T2503" s="272"/>
    </row>
    <row r="2504" spans="1:20" ht="51">
      <c r="A2504" s="191">
        <v>599</v>
      </c>
      <c r="B2504" s="68"/>
      <c r="C2504" s="212" t="s">
        <v>1245</v>
      </c>
      <c r="D2504" s="213">
        <v>45806</v>
      </c>
      <c r="E2504" s="191" t="s">
        <v>5205</v>
      </c>
      <c r="F2504" s="191" t="s">
        <v>3</v>
      </c>
      <c r="G2504" s="191">
        <v>2290747</v>
      </c>
      <c r="H2504" s="68"/>
      <c r="I2504" s="197" t="s">
        <v>6400</v>
      </c>
      <c r="J2504" s="68"/>
      <c r="K2504" s="68"/>
      <c r="L2504" s="68"/>
      <c r="M2504" s="68"/>
      <c r="N2504" s="348"/>
      <c r="O2504" s="348"/>
      <c r="P2504" s="214">
        <v>0</v>
      </c>
      <c r="Q2504" s="214">
        <v>1211.28</v>
      </c>
      <c r="R2504" s="68" t="s">
        <v>1479</v>
      </c>
      <c r="S2504" s="349"/>
      <c r="T2504" s="272"/>
    </row>
    <row r="2505" spans="1:20" ht="51">
      <c r="A2505" s="191">
        <v>599</v>
      </c>
      <c r="B2505" s="68"/>
      <c r="C2505" s="212" t="s">
        <v>1245</v>
      </c>
      <c r="D2505" s="213">
        <v>45806</v>
      </c>
      <c r="E2505" s="191" t="s">
        <v>5206</v>
      </c>
      <c r="F2505" s="191" t="s">
        <v>3</v>
      </c>
      <c r="G2505" s="191">
        <v>2290749</v>
      </c>
      <c r="H2505" s="68"/>
      <c r="I2505" s="197" t="s">
        <v>6401</v>
      </c>
      <c r="J2505" s="68"/>
      <c r="K2505" s="68"/>
      <c r="L2505" s="68"/>
      <c r="M2505" s="68"/>
      <c r="N2505" s="348"/>
      <c r="O2505" s="348"/>
      <c r="P2505" s="214">
        <v>0</v>
      </c>
      <c r="Q2505" s="214">
        <v>7200</v>
      </c>
      <c r="R2505" s="68" t="s">
        <v>1479</v>
      </c>
      <c r="S2505" s="349"/>
      <c r="T2505" s="272"/>
    </row>
    <row r="2506" spans="1:20" ht="51">
      <c r="A2506" s="191">
        <v>599</v>
      </c>
      <c r="B2506" s="68"/>
      <c r="C2506" s="212" t="s">
        <v>1245</v>
      </c>
      <c r="D2506" s="213">
        <v>45806</v>
      </c>
      <c r="E2506" s="191" t="s">
        <v>5207</v>
      </c>
      <c r="F2506" s="191" t="s">
        <v>3</v>
      </c>
      <c r="G2506" s="191">
        <v>2290752</v>
      </c>
      <c r="H2506" s="68"/>
      <c r="I2506" s="197" t="s">
        <v>6402</v>
      </c>
      <c r="J2506" s="68"/>
      <c r="K2506" s="68"/>
      <c r="L2506" s="68"/>
      <c r="M2506" s="68"/>
      <c r="N2506" s="348"/>
      <c r="O2506" s="348"/>
      <c r="P2506" s="214">
        <v>0</v>
      </c>
      <c r="Q2506" s="214">
        <v>3600</v>
      </c>
      <c r="R2506" s="68" t="s">
        <v>1479</v>
      </c>
      <c r="S2506" s="349"/>
      <c r="T2506" s="272"/>
    </row>
    <row r="2507" spans="1:20" ht="38.25">
      <c r="A2507" s="191">
        <v>70</v>
      </c>
      <c r="B2507" s="68"/>
      <c r="C2507" s="212" t="s">
        <v>47</v>
      </c>
      <c r="D2507" s="213">
        <v>45806</v>
      </c>
      <c r="E2507" s="191" t="s">
        <v>5208</v>
      </c>
      <c r="F2507" s="191" t="s">
        <v>3</v>
      </c>
      <c r="G2507" s="191">
        <v>2290757</v>
      </c>
      <c r="H2507" s="68"/>
      <c r="I2507" s="197" t="s">
        <v>6403</v>
      </c>
      <c r="J2507" s="68"/>
      <c r="K2507" s="68"/>
      <c r="L2507" s="68"/>
      <c r="M2507" s="68"/>
      <c r="N2507" s="348"/>
      <c r="O2507" s="348"/>
      <c r="P2507" s="214">
        <v>0</v>
      </c>
      <c r="Q2507" s="214">
        <v>597.55999999999995</v>
      </c>
      <c r="R2507" s="68" t="s">
        <v>1479</v>
      </c>
      <c r="S2507" s="349"/>
      <c r="T2507" s="272"/>
    </row>
    <row r="2508" spans="1:20" ht="63.75">
      <c r="A2508" s="191">
        <v>10</v>
      </c>
      <c r="B2508" s="68"/>
      <c r="C2508" s="212" t="s">
        <v>38</v>
      </c>
      <c r="D2508" s="213">
        <v>45806</v>
      </c>
      <c r="E2508" s="191" t="s">
        <v>5209</v>
      </c>
      <c r="F2508" s="191" t="s">
        <v>3</v>
      </c>
      <c r="G2508" s="191">
        <v>2290760</v>
      </c>
      <c r="H2508" s="68"/>
      <c r="I2508" s="197" t="s">
        <v>6404</v>
      </c>
      <c r="J2508" s="68"/>
      <c r="K2508" s="68"/>
      <c r="L2508" s="68"/>
      <c r="M2508" s="68"/>
      <c r="N2508" s="348"/>
      <c r="O2508" s="348"/>
      <c r="P2508" s="214">
        <v>0</v>
      </c>
      <c r="Q2508" s="214">
        <v>4076670.52</v>
      </c>
      <c r="R2508" s="68" t="s">
        <v>1479</v>
      </c>
      <c r="S2508" s="349"/>
      <c r="T2508" s="272"/>
    </row>
    <row r="2509" spans="1:20" ht="63.75">
      <c r="A2509" s="191">
        <v>253</v>
      </c>
      <c r="B2509" s="68"/>
      <c r="C2509" s="212" t="s">
        <v>104</v>
      </c>
      <c r="D2509" s="213">
        <v>45806</v>
      </c>
      <c r="E2509" s="191" t="s">
        <v>5210</v>
      </c>
      <c r="F2509" s="191" t="s">
        <v>3</v>
      </c>
      <c r="G2509" s="191">
        <v>2290766</v>
      </c>
      <c r="H2509" s="68"/>
      <c r="I2509" s="197" t="s">
        <v>6405</v>
      </c>
      <c r="J2509" s="68"/>
      <c r="K2509" s="68"/>
      <c r="L2509" s="68"/>
      <c r="M2509" s="68"/>
      <c r="N2509" s="348"/>
      <c r="O2509" s="348"/>
      <c r="P2509" s="214">
        <v>0</v>
      </c>
      <c r="Q2509" s="214">
        <v>2302695.2999999998</v>
      </c>
      <c r="R2509" s="68" t="s">
        <v>1479</v>
      </c>
      <c r="S2509" s="349"/>
      <c r="T2509" s="272"/>
    </row>
    <row r="2510" spans="1:20" ht="63.75">
      <c r="A2510" s="191">
        <v>253</v>
      </c>
      <c r="B2510" s="68"/>
      <c r="C2510" s="212" t="s">
        <v>104</v>
      </c>
      <c r="D2510" s="213">
        <v>45806</v>
      </c>
      <c r="E2510" s="191" t="s">
        <v>5211</v>
      </c>
      <c r="F2510" s="191" t="s">
        <v>3</v>
      </c>
      <c r="G2510" s="191">
        <v>2290768</v>
      </c>
      <c r="H2510" s="68"/>
      <c r="I2510" s="197" t="s">
        <v>6406</v>
      </c>
      <c r="J2510" s="68"/>
      <c r="K2510" s="68"/>
      <c r="L2510" s="68"/>
      <c r="M2510" s="68"/>
      <c r="N2510" s="348"/>
      <c r="O2510" s="348"/>
      <c r="P2510" s="214">
        <v>0</v>
      </c>
      <c r="Q2510" s="214">
        <v>3253117.33</v>
      </c>
      <c r="R2510" s="68" t="s">
        <v>1479</v>
      </c>
      <c r="S2510" s="349"/>
      <c r="T2510" s="272"/>
    </row>
    <row r="2511" spans="1:20" ht="76.5">
      <c r="A2511" s="191">
        <v>373</v>
      </c>
      <c r="B2511" s="68"/>
      <c r="C2511" s="212" t="s">
        <v>605</v>
      </c>
      <c r="D2511" s="213">
        <v>45806</v>
      </c>
      <c r="E2511" s="191" t="s">
        <v>5212</v>
      </c>
      <c r="F2511" s="191" t="s">
        <v>6</v>
      </c>
      <c r="G2511" s="191">
        <v>2229555</v>
      </c>
      <c r="H2511" s="68"/>
      <c r="I2511" s="197" t="s">
        <v>6407</v>
      </c>
      <c r="J2511" s="68"/>
      <c r="K2511" s="68"/>
      <c r="L2511" s="68"/>
      <c r="M2511" s="68"/>
      <c r="N2511" s="348"/>
      <c r="O2511" s="348"/>
      <c r="P2511" s="214">
        <v>0</v>
      </c>
      <c r="Q2511" s="214">
        <v>3933.88</v>
      </c>
      <c r="R2511" s="68" t="s">
        <v>1479</v>
      </c>
      <c r="S2511" s="349"/>
      <c r="T2511" s="272"/>
    </row>
    <row r="2512" spans="1:20" ht="63.75">
      <c r="A2512" s="191">
        <v>513</v>
      </c>
      <c r="B2512" s="68"/>
      <c r="C2512" s="212" t="s">
        <v>160</v>
      </c>
      <c r="D2512" s="213">
        <v>45806</v>
      </c>
      <c r="E2512" s="191" t="s">
        <v>5213</v>
      </c>
      <c r="F2512" s="191" t="s">
        <v>14</v>
      </c>
      <c r="G2512" s="191">
        <v>3153757</v>
      </c>
      <c r="H2512" s="68"/>
      <c r="I2512" s="197" t="s">
        <v>6408</v>
      </c>
      <c r="J2512" s="68"/>
      <c r="K2512" s="68"/>
      <c r="L2512" s="68"/>
      <c r="M2512" s="68"/>
      <c r="N2512" s="348"/>
      <c r="O2512" s="348"/>
      <c r="P2512" s="214">
        <v>60</v>
      </c>
      <c r="Q2512" s="214">
        <v>0</v>
      </c>
      <c r="R2512" s="68" t="s">
        <v>1479</v>
      </c>
      <c r="S2512" s="349"/>
      <c r="T2512" s="272"/>
    </row>
    <row r="2513" spans="1:20" ht="76.5">
      <c r="A2513" s="191">
        <v>47</v>
      </c>
      <c r="B2513" s="68"/>
      <c r="C2513" s="212" t="s">
        <v>45</v>
      </c>
      <c r="D2513" s="213">
        <v>45806</v>
      </c>
      <c r="E2513" s="191" t="s">
        <v>5214</v>
      </c>
      <c r="F2513" s="191" t="s">
        <v>6</v>
      </c>
      <c r="G2513" s="191">
        <v>2229588</v>
      </c>
      <c r="H2513" s="68"/>
      <c r="I2513" s="197" t="s">
        <v>6409</v>
      </c>
      <c r="J2513" s="68"/>
      <c r="K2513" s="68"/>
      <c r="L2513" s="68"/>
      <c r="M2513" s="68"/>
      <c r="N2513" s="348"/>
      <c r="O2513" s="348"/>
      <c r="P2513" s="214">
        <v>0</v>
      </c>
      <c r="Q2513" s="214">
        <v>198396.34</v>
      </c>
      <c r="R2513" s="68" t="s">
        <v>1479</v>
      </c>
      <c r="S2513" s="349"/>
      <c r="T2513" s="272"/>
    </row>
    <row r="2514" spans="1:20" ht="76.5">
      <c r="A2514" s="191">
        <v>47</v>
      </c>
      <c r="B2514" s="68"/>
      <c r="C2514" s="212" t="s">
        <v>45</v>
      </c>
      <c r="D2514" s="213">
        <v>45806</v>
      </c>
      <c r="E2514" s="191" t="s">
        <v>5215</v>
      </c>
      <c r="F2514" s="191" t="s">
        <v>6</v>
      </c>
      <c r="G2514" s="191">
        <v>2229592</v>
      </c>
      <c r="H2514" s="68"/>
      <c r="I2514" s="197" t="s">
        <v>6410</v>
      </c>
      <c r="J2514" s="68"/>
      <c r="K2514" s="68"/>
      <c r="L2514" s="68"/>
      <c r="M2514" s="68"/>
      <c r="N2514" s="348"/>
      <c r="O2514" s="348"/>
      <c r="P2514" s="214">
        <v>0</v>
      </c>
      <c r="Q2514" s="214">
        <v>222323.43</v>
      </c>
      <c r="R2514" s="68" t="s">
        <v>1479</v>
      </c>
      <c r="S2514" s="349"/>
      <c r="T2514" s="272"/>
    </row>
    <row r="2515" spans="1:20" ht="76.5">
      <c r="A2515" s="191">
        <v>47</v>
      </c>
      <c r="B2515" s="68"/>
      <c r="C2515" s="212" t="s">
        <v>45</v>
      </c>
      <c r="D2515" s="213">
        <v>45806</v>
      </c>
      <c r="E2515" s="191" t="s">
        <v>5216</v>
      </c>
      <c r="F2515" s="191" t="s">
        <v>6</v>
      </c>
      <c r="G2515" s="191">
        <v>2229593</v>
      </c>
      <c r="H2515" s="68"/>
      <c r="I2515" s="197" t="s">
        <v>6411</v>
      </c>
      <c r="J2515" s="68"/>
      <c r="K2515" s="68"/>
      <c r="L2515" s="68"/>
      <c r="M2515" s="68"/>
      <c r="N2515" s="348"/>
      <c r="O2515" s="348"/>
      <c r="P2515" s="214">
        <v>0</v>
      </c>
      <c r="Q2515" s="214">
        <v>267199.25</v>
      </c>
      <c r="R2515" s="68" t="s">
        <v>1479</v>
      </c>
      <c r="S2515" s="349"/>
      <c r="T2515" s="272"/>
    </row>
    <row r="2516" spans="1:20" ht="76.5">
      <c r="A2516" s="191">
        <v>47</v>
      </c>
      <c r="B2516" s="68"/>
      <c r="C2516" s="212" t="s">
        <v>45</v>
      </c>
      <c r="D2516" s="213">
        <v>45806</v>
      </c>
      <c r="E2516" s="191" t="s">
        <v>5217</v>
      </c>
      <c r="F2516" s="191" t="s">
        <v>6</v>
      </c>
      <c r="G2516" s="191">
        <v>2229595</v>
      </c>
      <c r="H2516" s="68"/>
      <c r="I2516" s="197" t="s">
        <v>6412</v>
      </c>
      <c r="J2516" s="68"/>
      <c r="K2516" s="68"/>
      <c r="L2516" s="68"/>
      <c r="M2516" s="68"/>
      <c r="N2516" s="348"/>
      <c r="O2516" s="348"/>
      <c r="P2516" s="214">
        <v>0</v>
      </c>
      <c r="Q2516" s="214">
        <v>138252.13</v>
      </c>
      <c r="R2516" s="68" t="s">
        <v>1479</v>
      </c>
      <c r="S2516" s="349"/>
      <c r="T2516" s="272"/>
    </row>
    <row r="2517" spans="1:20" ht="76.5">
      <c r="A2517" s="191">
        <v>47</v>
      </c>
      <c r="B2517" s="68"/>
      <c r="C2517" s="212" t="s">
        <v>45</v>
      </c>
      <c r="D2517" s="213">
        <v>45806</v>
      </c>
      <c r="E2517" s="191" t="s">
        <v>5218</v>
      </c>
      <c r="F2517" s="191" t="s">
        <v>6</v>
      </c>
      <c r="G2517" s="191">
        <v>2229608</v>
      </c>
      <c r="H2517" s="68"/>
      <c r="I2517" s="197" t="s">
        <v>6413</v>
      </c>
      <c r="J2517" s="68"/>
      <c r="K2517" s="68"/>
      <c r="L2517" s="68"/>
      <c r="M2517" s="68"/>
      <c r="N2517" s="348"/>
      <c r="O2517" s="348"/>
      <c r="P2517" s="214">
        <v>0</v>
      </c>
      <c r="Q2517" s="214">
        <v>162608.16</v>
      </c>
      <c r="R2517" s="68" t="s">
        <v>1479</v>
      </c>
      <c r="S2517" s="349"/>
      <c r="T2517" s="272"/>
    </row>
    <row r="2518" spans="1:20" ht="76.5">
      <c r="A2518" s="191">
        <v>117</v>
      </c>
      <c r="B2518" s="68"/>
      <c r="C2518" s="212" t="s">
        <v>54</v>
      </c>
      <c r="D2518" s="213">
        <v>45806</v>
      </c>
      <c r="E2518" s="191" t="s">
        <v>5219</v>
      </c>
      <c r="F2518" s="191" t="s">
        <v>10</v>
      </c>
      <c r="G2518" s="191">
        <v>1127830</v>
      </c>
      <c r="H2518" s="68"/>
      <c r="I2518" s="197" t="s">
        <v>6414</v>
      </c>
      <c r="J2518" s="68"/>
      <c r="K2518" s="68"/>
      <c r="L2518" s="68"/>
      <c r="M2518" s="68"/>
      <c r="N2518" s="348"/>
      <c r="O2518" s="348"/>
      <c r="P2518" s="214">
        <v>60</v>
      </c>
      <c r="Q2518" s="214">
        <v>0</v>
      </c>
      <c r="R2518" s="68" t="s">
        <v>1479</v>
      </c>
      <c r="S2518" s="349"/>
      <c r="T2518" s="272"/>
    </row>
    <row r="2519" spans="1:20" ht="63.75">
      <c r="A2519" s="191" t="s">
        <v>541</v>
      </c>
      <c r="B2519" s="68"/>
      <c r="C2519" s="212" t="s">
        <v>590</v>
      </c>
      <c r="D2519" s="213">
        <v>45806</v>
      </c>
      <c r="E2519" s="191" t="s">
        <v>5220</v>
      </c>
      <c r="F2519" s="191" t="s">
        <v>6</v>
      </c>
      <c r="G2519" s="191">
        <v>2229971</v>
      </c>
      <c r="H2519" s="68"/>
      <c r="I2519" s="197" t="s">
        <v>6415</v>
      </c>
      <c r="J2519" s="68"/>
      <c r="K2519" s="68"/>
      <c r="L2519" s="68"/>
      <c r="M2519" s="68"/>
      <c r="N2519" s="348"/>
      <c r="O2519" s="348"/>
      <c r="P2519" s="214">
        <v>0</v>
      </c>
      <c r="Q2519" s="214">
        <v>97045250.480000004</v>
      </c>
      <c r="R2519" s="68" t="s">
        <v>1479</v>
      </c>
      <c r="S2519" s="349"/>
      <c r="T2519" s="272"/>
    </row>
    <row r="2520" spans="1:20" ht="89.25">
      <c r="A2520" s="191">
        <v>389</v>
      </c>
      <c r="B2520" s="68"/>
      <c r="C2520" s="212" t="s">
        <v>1401</v>
      </c>
      <c r="D2520" s="213">
        <v>45806</v>
      </c>
      <c r="E2520" s="191" t="s">
        <v>5221</v>
      </c>
      <c r="F2520" s="191" t="s">
        <v>10</v>
      </c>
      <c r="G2520" s="191">
        <v>1127852</v>
      </c>
      <c r="H2520" s="68"/>
      <c r="I2520" s="197" t="s">
        <v>6416</v>
      </c>
      <c r="J2520" s="68"/>
      <c r="K2520" s="68"/>
      <c r="L2520" s="68"/>
      <c r="M2520" s="68"/>
      <c r="N2520" s="348"/>
      <c r="O2520" s="348"/>
      <c r="P2520" s="214">
        <v>60</v>
      </c>
      <c r="Q2520" s="214">
        <v>0</v>
      </c>
      <c r="R2520" s="68" t="s">
        <v>1479</v>
      </c>
      <c r="S2520" s="349"/>
      <c r="T2520" s="272"/>
    </row>
    <row r="2521" spans="1:20" ht="76.5">
      <c r="A2521" s="191">
        <v>389</v>
      </c>
      <c r="B2521" s="68"/>
      <c r="C2521" s="212" t="s">
        <v>1401</v>
      </c>
      <c r="D2521" s="213">
        <v>45806</v>
      </c>
      <c r="E2521" s="191" t="s">
        <v>5222</v>
      </c>
      <c r="F2521" s="191" t="s">
        <v>10</v>
      </c>
      <c r="G2521" s="191">
        <v>1127863</v>
      </c>
      <c r="H2521" s="68"/>
      <c r="I2521" s="197" t="s">
        <v>6417</v>
      </c>
      <c r="J2521" s="68"/>
      <c r="K2521" s="68"/>
      <c r="L2521" s="68"/>
      <c r="M2521" s="68"/>
      <c r="N2521" s="348"/>
      <c r="O2521" s="348"/>
      <c r="P2521" s="214">
        <v>60</v>
      </c>
      <c r="Q2521" s="214">
        <v>0</v>
      </c>
      <c r="R2521" s="68" t="s">
        <v>1479</v>
      </c>
      <c r="S2521" s="349"/>
      <c r="T2521" s="272"/>
    </row>
    <row r="2522" spans="1:20" ht="76.5">
      <c r="A2522" s="191">
        <v>117</v>
      </c>
      <c r="B2522" s="68"/>
      <c r="C2522" s="212" t="s">
        <v>54</v>
      </c>
      <c r="D2522" s="213">
        <v>45806</v>
      </c>
      <c r="E2522" s="191" t="s">
        <v>5223</v>
      </c>
      <c r="F2522" s="191" t="s">
        <v>10</v>
      </c>
      <c r="G2522" s="191">
        <v>1127865</v>
      </c>
      <c r="H2522" s="68"/>
      <c r="I2522" s="197" t="s">
        <v>6418</v>
      </c>
      <c r="J2522" s="68"/>
      <c r="K2522" s="68"/>
      <c r="L2522" s="68"/>
      <c r="M2522" s="68"/>
      <c r="N2522" s="348"/>
      <c r="O2522" s="348"/>
      <c r="P2522" s="214">
        <v>60</v>
      </c>
      <c r="Q2522" s="214">
        <v>0</v>
      </c>
      <c r="R2522" s="68" t="s">
        <v>1479</v>
      </c>
      <c r="S2522" s="349"/>
      <c r="T2522" s="272"/>
    </row>
    <row r="2523" spans="1:20" ht="76.5">
      <c r="A2523" s="191">
        <v>513</v>
      </c>
      <c r="B2523" s="68"/>
      <c r="C2523" s="212" t="s">
        <v>160</v>
      </c>
      <c r="D2523" s="213">
        <v>45806</v>
      </c>
      <c r="E2523" s="191" t="s">
        <v>5224</v>
      </c>
      <c r="F2523" s="191" t="s">
        <v>10</v>
      </c>
      <c r="G2523" s="191">
        <v>1127866</v>
      </c>
      <c r="H2523" s="68"/>
      <c r="I2523" s="197" t="s">
        <v>6419</v>
      </c>
      <c r="J2523" s="68"/>
      <c r="K2523" s="68"/>
      <c r="L2523" s="68"/>
      <c r="M2523" s="68"/>
      <c r="N2523" s="348"/>
      <c r="O2523" s="348"/>
      <c r="P2523" s="214">
        <v>60</v>
      </c>
      <c r="Q2523" s="214">
        <v>0</v>
      </c>
      <c r="R2523" s="68" t="s">
        <v>1479</v>
      </c>
      <c r="S2523" s="349"/>
      <c r="T2523" s="272"/>
    </row>
    <row r="2524" spans="1:20" ht="89.25">
      <c r="A2524" s="191">
        <v>596</v>
      </c>
      <c r="B2524" s="68"/>
      <c r="C2524" s="212" t="s">
        <v>1244</v>
      </c>
      <c r="D2524" s="213">
        <v>45806</v>
      </c>
      <c r="E2524" s="191" t="s">
        <v>5225</v>
      </c>
      <c r="F2524" s="191" t="s">
        <v>12</v>
      </c>
      <c r="G2524" s="191">
        <v>1127870</v>
      </c>
      <c r="H2524" s="68"/>
      <c r="I2524" s="197" t="s">
        <v>6420</v>
      </c>
      <c r="J2524" s="68"/>
      <c r="K2524" s="68"/>
      <c r="L2524" s="68"/>
      <c r="M2524" s="68"/>
      <c r="N2524" s="348"/>
      <c r="O2524" s="348"/>
      <c r="P2524" s="214">
        <v>1057.57</v>
      </c>
      <c r="Q2524" s="214">
        <v>0</v>
      </c>
      <c r="R2524" s="68" t="s">
        <v>1479</v>
      </c>
      <c r="S2524" s="349"/>
      <c r="T2524" s="272"/>
    </row>
    <row r="2525" spans="1:20" ht="102">
      <c r="A2525" s="191">
        <v>596</v>
      </c>
      <c r="B2525" s="68"/>
      <c r="C2525" s="212" t="s">
        <v>1244</v>
      </c>
      <c r="D2525" s="213">
        <v>45806</v>
      </c>
      <c r="E2525" s="191" t="s">
        <v>5226</v>
      </c>
      <c r="F2525" s="191" t="s">
        <v>10</v>
      </c>
      <c r="G2525" s="191">
        <v>1127870</v>
      </c>
      <c r="H2525" s="68"/>
      <c r="I2525" s="197" t="s">
        <v>6421</v>
      </c>
      <c r="J2525" s="68"/>
      <c r="K2525" s="68"/>
      <c r="L2525" s="68"/>
      <c r="M2525" s="68"/>
      <c r="N2525" s="348"/>
      <c r="O2525" s="348"/>
      <c r="P2525" s="214">
        <v>60</v>
      </c>
      <c r="Q2525" s="214">
        <v>0</v>
      </c>
      <c r="R2525" s="68" t="s">
        <v>1479</v>
      </c>
      <c r="S2525" s="349"/>
      <c r="T2525" s="272"/>
    </row>
    <row r="2526" spans="1:20" ht="89.25">
      <c r="A2526" s="191">
        <v>389</v>
      </c>
      <c r="B2526" s="68"/>
      <c r="C2526" s="212" t="s">
        <v>1401</v>
      </c>
      <c r="D2526" s="213">
        <v>45806</v>
      </c>
      <c r="E2526" s="191" t="s">
        <v>5227</v>
      </c>
      <c r="F2526" s="191" t="s">
        <v>10</v>
      </c>
      <c r="G2526" s="191">
        <v>1127875</v>
      </c>
      <c r="H2526" s="68"/>
      <c r="I2526" s="197" t="s">
        <v>6422</v>
      </c>
      <c r="J2526" s="68"/>
      <c r="K2526" s="68"/>
      <c r="L2526" s="68"/>
      <c r="M2526" s="68"/>
      <c r="N2526" s="348"/>
      <c r="O2526" s="348"/>
      <c r="P2526" s="214">
        <v>60</v>
      </c>
      <c r="Q2526" s="214">
        <v>0</v>
      </c>
      <c r="R2526" s="68" t="s">
        <v>1479</v>
      </c>
      <c r="S2526" s="349"/>
      <c r="T2526" s="272"/>
    </row>
    <row r="2527" spans="1:20" ht="76.5">
      <c r="A2527" s="191">
        <v>117</v>
      </c>
      <c r="B2527" s="68"/>
      <c r="C2527" s="212" t="s">
        <v>54</v>
      </c>
      <c r="D2527" s="213">
        <v>45806</v>
      </c>
      <c r="E2527" s="191" t="s">
        <v>5228</v>
      </c>
      <c r="F2527" s="191" t="s">
        <v>10</v>
      </c>
      <c r="G2527" s="191">
        <v>1127878</v>
      </c>
      <c r="H2527" s="68"/>
      <c r="I2527" s="197" t="s">
        <v>6423</v>
      </c>
      <c r="J2527" s="68"/>
      <c r="K2527" s="68"/>
      <c r="L2527" s="68"/>
      <c r="M2527" s="68"/>
      <c r="N2527" s="348"/>
      <c r="O2527" s="348"/>
      <c r="P2527" s="214">
        <v>60</v>
      </c>
      <c r="Q2527" s="214">
        <v>0</v>
      </c>
      <c r="R2527" s="68" t="s">
        <v>1479</v>
      </c>
      <c r="S2527" s="349"/>
      <c r="T2527" s="272"/>
    </row>
    <row r="2528" spans="1:20" ht="76.5">
      <c r="A2528" s="191">
        <v>117</v>
      </c>
      <c r="B2528" s="68"/>
      <c r="C2528" s="212" t="s">
        <v>54</v>
      </c>
      <c r="D2528" s="213">
        <v>45806</v>
      </c>
      <c r="E2528" s="191" t="s">
        <v>5229</v>
      </c>
      <c r="F2528" s="191" t="s">
        <v>10</v>
      </c>
      <c r="G2528" s="191">
        <v>1127913</v>
      </c>
      <c r="H2528" s="68"/>
      <c r="I2528" s="197" t="s">
        <v>6424</v>
      </c>
      <c r="J2528" s="68"/>
      <c r="K2528" s="68"/>
      <c r="L2528" s="68"/>
      <c r="M2528" s="68"/>
      <c r="N2528" s="348"/>
      <c r="O2528" s="348"/>
      <c r="P2528" s="214">
        <v>60</v>
      </c>
      <c r="Q2528" s="214">
        <v>0</v>
      </c>
      <c r="R2528" s="68" t="s">
        <v>1479</v>
      </c>
      <c r="S2528" s="349"/>
      <c r="T2528" s="272"/>
    </row>
    <row r="2529" spans="1:20" ht="76.5">
      <c r="A2529" s="191">
        <v>389</v>
      </c>
      <c r="B2529" s="68"/>
      <c r="C2529" s="212" t="s">
        <v>1401</v>
      </c>
      <c r="D2529" s="213">
        <v>45806</v>
      </c>
      <c r="E2529" s="191" t="s">
        <v>5230</v>
      </c>
      <c r="F2529" s="191" t="s">
        <v>10</v>
      </c>
      <c r="G2529" s="191">
        <v>1127899</v>
      </c>
      <c r="H2529" s="68"/>
      <c r="I2529" s="197" t="s">
        <v>6425</v>
      </c>
      <c r="J2529" s="68"/>
      <c r="K2529" s="68"/>
      <c r="L2529" s="68"/>
      <c r="M2529" s="68"/>
      <c r="N2529" s="348"/>
      <c r="O2529" s="348"/>
      <c r="P2529" s="214">
        <v>60</v>
      </c>
      <c r="Q2529" s="214">
        <v>0</v>
      </c>
      <c r="R2529" s="68" t="s">
        <v>1479</v>
      </c>
      <c r="S2529" s="349"/>
      <c r="T2529" s="272"/>
    </row>
    <row r="2530" spans="1:20" ht="89.25">
      <c r="A2530" s="191">
        <v>389</v>
      </c>
      <c r="B2530" s="68"/>
      <c r="C2530" s="212" t="s">
        <v>1401</v>
      </c>
      <c r="D2530" s="213">
        <v>45806</v>
      </c>
      <c r="E2530" s="191" t="s">
        <v>5231</v>
      </c>
      <c r="F2530" s="191" t="s">
        <v>10</v>
      </c>
      <c r="G2530" s="191">
        <v>1127901</v>
      </c>
      <c r="H2530" s="68"/>
      <c r="I2530" s="197" t="s">
        <v>6426</v>
      </c>
      <c r="J2530" s="68"/>
      <c r="K2530" s="68"/>
      <c r="L2530" s="68"/>
      <c r="M2530" s="68"/>
      <c r="N2530" s="348"/>
      <c r="O2530" s="348"/>
      <c r="P2530" s="214">
        <v>60</v>
      </c>
      <c r="Q2530" s="214">
        <v>0</v>
      </c>
      <c r="R2530" s="68" t="s">
        <v>1479</v>
      </c>
      <c r="S2530" s="349"/>
      <c r="T2530" s="272"/>
    </row>
    <row r="2531" spans="1:20" ht="76.5">
      <c r="A2531" s="191">
        <v>117</v>
      </c>
      <c r="B2531" s="68"/>
      <c r="C2531" s="212" t="s">
        <v>54</v>
      </c>
      <c r="D2531" s="213">
        <v>45806</v>
      </c>
      <c r="E2531" s="191" t="s">
        <v>5232</v>
      </c>
      <c r="F2531" s="191" t="s">
        <v>10</v>
      </c>
      <c r="G2531" s="191">
        <v>1127908</v>
      </c>
      <c r="H2531" s="68"/>
      <c r="I2531" s="197" t="s">
        <v>6427</v>
      </c>
      <c r="J2531" s="68"/>
      <c r="K2531" s="68"/>
      <c r="L2531" s="68"/>
      <c r="M2531" s="68"/>
      <c r="N2531" s="348"/>
      <c r="O2531" s="348"/>
      <c r="P2531" s="214">
        <v>60</v>
      </c>
      <c r="Q2531" s="214">
        <v>0</v>
      </c>
      <c r="R2531" s="68" t="s">
        <v>1479</v>
      </c>
      <c r="S2531" s="349"/>
      <c r="T2531" s="272"/>
    </row>
    <row r="2532" spans="1:20" ht="89.25">
      <c r="A2532" s="191">
        <v>513</v>
      </c>
      <c r="B2532" s="68"/>
      <c r="C2532" s="212" t="s">
        <v>160</v>
      </c>
      <c r="D2532" s="213">
        <v>45806</v>
      </c>
      <c r="E2532" s="191" t="s">
        <v>5233</v>
      </c>
      <c r="F2532" s="191" t="s">
        <v>635</v>
      </c>
      <c r="G2532" s="191">
        <v>12125577</v>
      </c>
      <c r="H2532" s="68"/>
      <c r="I2532" s="197" t="s">
        <v>6428</v>
      </c>
      <c r="J2532" s="68"/>
      <c r="K2532" s="68"/>
      <c r="L2532" s="68"/>
      <c r="M2532" s="68"/>
      <c r="N2532" s="348"/>
      <c r="O2532" s="348"/>
      <c r="P2532" s="214">
        <v>70782929.819999993</v>
      </c>
      <c r="Q2532" s="214">
        <v>0</v>
      </c>
      <c r="R2532" s="68" t="s">
        <v>1479</v>
      </c>
      <c r="S2532" s="349"/>
      <c r="T2532" s="272"/>
    </row>
    <row r="2533" spans="1:20" ht="89.25">
      <c r="A2533" s="191" t="s">
        <v>541</v>
      </c>
      <c r="B2533" s="68"/>
      <c r="C2533" s="212" t="s">
        <v>590</v>
      </c>
      <c r="D2533" s="213">
        <v>45806</v>
      </c>
      <c r="E2533" s="191" t="s">
        <v>5234</v>
      </c>
      <c r="F2533" s="191" t="s">
        <v>6</v>
      </c>
      <c r="G2533" s="191">
        <v>596</v>
      </c>
      <c r="H2533" s="68"/>
      <c r="I2533" s="197" t="s">
        <v>6429</v>
      </c>
      <c r="J2533" s="68"/>
      <c r="K2533" s="68"/>
      <c r="L2533" s="68"/>
      <c r="M2533" s="68"/>
      <c r="N2533" s="348"/>
      <c r="O2533" s="348"/>
      <c r="P2533" s="214">
        <v>0</v>
      </c>
      <c r="Q2533" s="214">
        <v>246.36</v>
      </c>
      <c r="R2533" s="68" t="s">
        <v>1479</v>
      </c>
      <c r="S2533" s="349"/>
      <c r="T2533" s="272"/>
    </row>
    <row r="2534" spans="1:20" ht="38.25">
      <c r="A2534" s="191">
        <v>46</v>
      </c>
      <c r="B2534" s="68"/>
      <c r="C2534" s="212" t="s">
        <v>1367</v>
      </c>
      <c r="D2534" s="213">
        <v>45807</v>
      </c>
      <c r="E2534" s="191" t="s">
        <v>5235</v>
      </c>
      <c r="F2534" s="191" t="s">
        <v>3</v>
      </c>
      <c r="G2534" s="191">
        <v>2291090</v>
      </c>
      <c r="H2534" s="68"/>
      <c r="I2534" s="197" t="s">
        <v>6430</v>
      </c>
      <c r="J2534" s="68"/>
      <c r="K2534" s="68"/>
      <c r="L2534" s="68"/>
      <c r="M2534" s="68"/>
      <c r="N2534" s="348"/>
      <c r="O2534" s="348"/>
      <c r="P2534" s="214">
        <v>0</v>
      </c>
      <c r="Q2534" s="214">
        <v>4642.8999999999996</v>
      </c>
      <c r="R2534" s="68" t="s">
        <v>1479</v>
      </c>
      <c r="S2534" s="349"/>
      <c r="T2534" s="272"/>
    </row>
    <row r="2535" spans="1:20" ht="51">
      <c r="A2535" s="191">
        <v>46</v>
      </c>
      <c r="B2535" s="68"/>
      <c r="C2535" s="212" t="s">
        <v>1367</v>
      </c>
      <c r="D2535" s="213">
        <v>45807</v>
      </c>
      <c r="E2535" s="191" t="s">
        <v>5236</v>
      </c>
      <c r="F2535" s="191" t="s">
        <v>3</v>
      </c>
      <c r="G2535" s="191">
        <v>2291127</v>
      </c>
      <c r="H2535" s="68"/>
      <c r="I2535" s="197" t="s">
        <v>6431</v>
      </c>
      <c r="J2535" s="68"/>
      <c r="K2535" s="68"/>
      <c r="L2535" s="68"/>
      <c r="M2535" s="68"/>
      <c r="N2535" s="348"/>
      <c r="O2535" s="348"/>
      <c r="P2535" s="214">
        <v>0</v>
      </c>
      <c r="Q2535" s="214">
        <v>1500</v>
      </c>
      <c r="R2535" s="68" t="s">
        <v>1479</v>
      </c>
      <c r="S2535" s="349"/>
      <c r="T2535" s="272"/>
    </row>
    <row r="2536" spans="1:20" ht="38.25">
      <c r="A2536" s="191" t="s">
        <v>550</v>
      </c>
      <c r="B2536" s="68"/>
      <c r="C2536" s="212" t="s">
        <v>589</v>
      </c>
      <c r="D2536" s="213">
        <v>45807</v>
      </c>
      <c r="E2536" s="191" t="s">
        <v>5237</v>
      </c>
      <c r="F2536" s="191" t="s">
        <v>3</v>
      </c>
      <c r="G2536" s="191">
        <v>2291160</v>
      </c>
      <c r="H2536" s="68"/>
      <c r="I2536" s="197" t="s">
        <v>6432</v>
      </c>
      <c r="J2536" s="68"/>
      <c r="K2536" s="68"/>
      <c r="L2536" s="68"/>
      <c r="M2536" s="68"/>
      <c r="N2536" s="348"/>
      <c r="O2536" s="348"/>
      <c r="P2536" s="214">
        <v>0</v>
      </c>
      <c r="Q2536" s="214">
        <v>12.9</v>
      </c>
      <c r="R2536" s="68" t="s">
        <v>1479</v>
      </c>
      <c r="S2536" s="349"/>
      <c r="T2536" s="272"/>
    </row>
    <row r="2537" spans="1:20" ht="38.25">
      <c r="A2537" s="191">
        <v>293</v>
      </c>
      <c r="B2537" s="68"/>
      <c r="C2537" s="212" t="s">
        <v>121</v>
      </c>
      <c r="D2537" s="213">
        <v>45807</v>
      </c>
      <c r="E2537" s="191" t="s">
        <v>5238</v>
      </c>
      <c r="F2537" s="191" t="s">
        <v>3</v>
      </c>
      <c r="G2537" s="191">
        <v>2291166</v>
      </c>
      <c r="H2537" s="68"/>
      <c r="I2537" s="197" t="s">
        <v>6433</v>
      </c>
      <c r="J2537" s="68"/>
      <c r="K2537" s="68"/>
      <c r="L2537" s="68"/>
      <c r="M2537" s="68"/>
      <c r="N2537" s="348"/>
      <c r="O2537" s="348"/>
      <c r="P2537" s="214">
        <v>0</v>
      </c>
      <c r="Q2537" s="214">
        <v>742</v>
      </c>
      <c r="R2537" s="68" t="s">
        <v>1479</v>
      </c>
      <c r="S2537" s="349"/>
      <c r="T2537" s="272"/>
    </row>
    <row r="2538" spans="1:20" ht="51">
      <c r="A2538" s="191">
        <v>132</v>
      </c>
      <c r="B2538" s="68"/>
      <c r="C2538" s="212" t="s">
        <v>59</v>
      </c>
      <c r="D2538" s="213">
        <v>45807</v>
      </c>
      <c r="E2538" s="191" t="s">
        <v>5239</v>
      </c>
      <c r="F2538" s="191" t="s">
        <v>3</v>
      </c>
      <c r="G2538" s="191">
        <v>2291248</v>
      </c>
      <c r="H2538" s="68"/>
      <c r="I2538" s="197" t="s">
        <v>6434</v>
      </c>
      <c r="J2538" s="68"/>
      <c r="K2538" s="68"/>
      <c r="L2538" s="68"/>
      <c r="M2538" s="68"/>
      <c r="N2538" s="348"/>
      <c r="O2538" s="348"/>
      <c r="P2538" s="214">
        <v>0</v>
      </c>
      <c r="Q2538" s="214">
        <v>371</v>
      </c>
      <c r="R2538" s="68" t="s">
        <v>1479</v>
      </c>
      <c r="S2538" s="349"/>
      <c r="T2538" s="272"/>
    </row>
    <row r="2539" spans="1:20" ht="38.25">
      <c r="A2539" s="191">
        <v>117</v>
      </c>
      <c r="B2539" s="68"/>
      <c r="C2539" s="212" t="s">
        <v>54</v>
      </c>
      <c r="D2539" s="213">
        <v>45807</v>
      </c>
      <c r="E2539" s="191" t="s">
        <v>5240</v>
      </c>
      <c r="F2539" s="191" t="s">
        <v>3</v>
      </c>
      <c r="G2539" s="191">
        <v>2291252</v>
      </c>
      <c r="H2539" s="68"/>
      <c r="I2539" s="197" t="s">
        <v>6435</v>
      </c>
      <c r="J2539" s="68"/>
      <c r="K2539" s="68"/>
      <c r="L2539" s="68"/>
      <c r="M2539" s="68"/>
      <c r="N2539" s="348"/>
      <c r="O2539" s="348"/>
      <c r="P2539" s="214">
        <v>0</v>
      </c>
      <c r="Q2539" s="214">
        <v>1113</v>
      </c>
      <c r="R2539" s="68" t="s">
        <v>1479</v>
      </c>
      <c r="S2539" s="349"/>
      <c r="T2539" s="272"/>
    </row>
    <row r="2540" spans="1:20" ht="51">
      <c r="A2540" s="191">
        <v>16</v>
      </c>
      <c r="B2540" s="68"/>
      <c r="C2540" s="212" t="s">
        <v>40</v>
      </c>
      <c r="D2540" s="213">
        <v>45807</v>
      </c>
      <c r="E2540" s="191" t="s">
        <v>5241</v>
      </c>
      <c r="F2540" s="191" t="s">
        <v>3</v>
      </c>
      <c r="G2540" s="191">
        <v>2291274</v>
      </c>
      <c r="H2540" s="68"/>
      <c r="I2540" s="197" t="s">
        <v>6436</v>
      </c>
      <c r="J2540" s="68"/>
      <c r="K2540" s="68"/>
      <c r="L2540" s="68"/>
      <c r="M2540" s="68"/>
      <c r="N2540" s="348"/>
      <c r="O2540" s="348"/>
      <c r="P2540" s="214">
        <v>0</v>
      </c>
      <c r="Q2540" s="214">
        <v>18</v>
      </c>
      <c r="R2540" s="68" t="s">
        <v>1479</v>
      </c>
      <c r="S2540" s="349"/>
      <c r="T2540" s="272"/>
    </row>
    <row r="2541" spans="1:20" ht="51">
      <c r="A2541" s="191">
        <v>16</v>
      </c>
      <c r="B2541" s="68"/>
      <c r="C2541" s="212" t="s">
        <v>40</v>
      </c>
      <c r="D2541" s="213">
        <v>45807</v>
      </c>
      <c r="E2541" s="191" t="s">
        <v>5242</v>
      </c>
      <c r="F2541" s="191" t="s">
        <v>3</v>
      </c>
      <c r="G2541" s="191">
        <v>2291275</v>
      </c>
      <c r="H2541" s="68"/>
      <c r="I2541" s="197" t="s">
        <v>6437</v>
      </c>
      <c r="J2541" s="68"/>
      <c r="K2541" s="68"/>
      <c r="L2541" s="68"/>
      <c r="M2541" s="68"/>
      <c r="N2541" s="348"/>
      <c r="O2541" s="348"/>
      <c r="P2541" s="214">
        <v>0</v>
      </c>
      <c r="Q2541" s="214">
        <v>18</v>
      </c>
      <c r="R2541" s="68" t="s">
        <v>1479</v>
      </c>
      <c r="S2541" s="349"/>
      <c r="T2541" s="272"/>
    </row>
    <row r="2542" spans="1:20" ht="38.25">
      <c r="A2542" s="191" t="s">
        <v>550</v>
      </c>
      <c r="B2542" s="68"/>
      <c r="C2542" s="212" t="s">
        <v>589</v>
      </c>
      <c r="D2542" s="213">
        <v>45807</v>
      </c>
      <c r="E2542" s="191" t="s">
        <v>5243</v>
      </c>
      <c r="F2542" s="191" t="s">
        <v>3</v>
      </c>
      <c r="G2542" s="191">
        <v>2291277</v>
      </c>
      <c r="H2542" s="68"/>
      <c r="I2542" s="197" t="s">
        <v>6438</v>
      </c>
      <c r="J2542" s="68"/>
      <c r="K2542" s="68"/>
      <c r="L2542" s="68"/>
      <c r="M2542" s="68"/>
      <c r="N2542" s="348"/>
      <c r="O2542" s="348"/>
      <c r="P2542" s="214">
        <v>0</v>
      </c>
      <c r="Q2542" s="214">
        <v>703.38</v>
      </c>
      <c r="R2542" s="68" t="s">
        <v>1479</v>
      </c>
      <c r="S2542" s="349"/>
      <c r="T2542" s="272"/>
    </row>
    <row r="2543" spans="1:20" ht="51">
      <c r="A2543" s="191">
        <v>16</v>
      </c>
      <c r="B2543" s="68"/>
      <c r="C2543" s="212" t="s">
        <v>40</v>
      </c>
      <c r="D2543" s="213">
        <v>45807</v>
      </c>
      <c r="E2543" s="191" t="s">
        <v>5244</v>
      </c>
      <c r="F2543" s="191" t="s">
        <v>3</v>
      </c>
      <c r="G2543" s="191">
        <v>2291278</v>
      </c>
      <c r="H2543" s="68"/>
      <c r="I2543" s="197" t="s">
        <v>6439</v>
      </c>
      <c r="J2543" s="68"/>
      <c r="K2543" s="68"/>
      <c r="L2543" s="68"/>
      <c r="M2543" s="68"/>
      <c r="N2543" s="348"/>
      <c r="O2543" s="348"/>
      <c r="P2543" s="214">
        <v>0</v>
      </c>
      <c r="Q2543" s="214">
        <v>18</v>
      </c>
      <c r="R2543" s="68" t="s">
        <v>1479</v>
      </c>
      <c r="S2543" s="349"/>
      <c r="T2543" s="272"/>
    </row>
    <row r="2544" spans="1:20" ht="38.25">
      <c r="A2544" s="191">
        <v>16</v>
      </c>
      <c r="B2544" s="68"/>
      <c r="C2544" s="212" t="s">
        <v>40</v>
      </c>
      <c r="D2544" s="213">
        <v>45807</v>
      </c>
      <c r="E2544" s="191" t="s">
        <v>5245</v>
      </c>
      <c r="F2544" s="191" t="s">
        <v>3</v>
      </c>
      <c r="G2544" s="191">
        <v>2291280</v>
      </c>
      <c r="H2544" s="68"/>
      <c r="I2544" s="197" t="s">
        <v>6440</v>
      </c>
      <c r="J2544" s="68"/>
      <c r="K2544" s="68"/>
      <c r="L2544" s="68"/>
      <c r="M2544" s="68"/>
      <c r="N2544" s="348"/>
      <c r="O2544" s="348"/>
      <c r="P2544" s="214">
        <v>0</v>
      </c>
      <c r="Q2544" s="214">
        <v>327</v>
      </c>
      <c r="R2544" s="68" t="s">
        <v>1479</v>
      </c>
      <c r="S2544" s="349"/>
      <c r="T2544" s="272"/>
    </row>
    <row r="2545" spans="1:20" ht="38.25">
      <c r="A2545" s="191" t="s">
        <v>550</v>
      </c>
      <c r="B2545" s="68"/>
      <c r="C2545" s="212" t="s">
        <v>589</v>
      </c>
      <c r="D2545" s="213">
        <v>45807</v>
      </c>
      <c r="E2545" s="191" t="s">
        <v>5246</v>
      </c>
      <c r="F2545" s="191" t="s">
        <v>3</v>
      </c>
      <c r="G2545" s="191">
        <v>2291296</v>
      </c>
      <c r="H2545" s="68"/>
      <c r="I2545" s="197" t="s">
        <v>6441</v>
      </c>
      <c r="J2545" s="68"/>
      <c r="K2545" s="68"/>
      <c r="L2545" s="68"/>
      <c r="M2545" s="68"/>
      <c r="N2545" s="348"/>
      <c r="O2545" s="348"/>
      <c r="P2545" s="214">
        <v>0</v>
      </c>
      <c r="Q2545" s="214">
        <v>10030.89</v>
      </c>
      <c r="R2545" s="68" t="s">
        <v>1479</v>
      </c>
      <c r="S2545" s="349"/>
      <c r="T2545" s="272"/>
    </row>
    <row r="2546" spans="1:20" ht="63.75">
      <c r="A2546" s="191">
        <v>597</v>
      </c>
      <c r="B2546" s="68"/>
      <c r="C2546" s="212" t="s">
        <v>673</v>
      </c>
      <c r="D2546" s="213">
        <v>45807</v>
      </c>
      <c r="E2546" s="191" t="s">
        <v>5247</v>
      </c>
      <c r="F2546" s="191" t="s">
        <v>3</v>
      </c>
      <c r="G2546" s="191">
        <v>2291303</v>
      </c>
      <c r="H2546" s="68"/>
      <c r="I2546" s="197" t="s">
        <v>6442</v>
      </c>
      <c r="J2546" s="68"/>
      <c r="K2546" s="68"/>
      <c r="L2546" s="68"/>
      <c r="M2546" s="68"/>
      <c r="N2546" s="348"/>
      <c r="O2546" s="348"/>
      <c r="P2546" s="214">
        <v>0</v>
      </c>
      <c r="Q2546" s="214">
        <v>28.6</v>
      </c>
      <c r="R2546" s="68" t="s">
        <v>1479</v>
      </c>
      <c r="S2546" s="349"/>
      <c r="T2546" s="272"/>
    </row>
    <row r="2547" spans="1:20" ht="38.25">
      <c r="A2547" s="191">
        <v>514</v>
      </c>
      <c r="B2547" s="68"/>
      <c r="C2547" s="212" t="s">
        <v>161</v>
      </c>
      <c r="D2547" s="213">
        <v>45807</v>
      </c>
      <c r="E2547" s="191" t="s">
        <v>5248</v>
      </c>
      <c r="F2547" s="191" t="s">
        <v>3</v>
      </c>
      <c r="G2547" s="191">
        <v>2291343</v>
      </c>
      <c r="H2547" s="68"/>
      <c r="I2547" s="197" t="s">
        <v>6443</v>
      </c>
      <c r="J2547" s="68"/>
      <c r="K2547" s="68"/>
      <c r="L2547" s="68"/>
      <c r="M2547" s="68"/>
      <c r="N2547" s="348"/>
      <c r="O2547" s="348"/>
      <c r="P2547" s="214">
        <v>0</v>
      </c>
      <c r="Q2547" s="214">
        <v>17.16</v>
      </c>
      <c r="R2547" s="68" t="s">
        <v>1479</v>
      </c>
      <c r="S2547" s="349"/>
      <c r="T2547" s="272"/>
    </row>
    <row r="2548" spans="1:20" ht="38.25">
      <c r="A2548" s="191">
        <v>514</v>
      </c>
      <c r="B2548" s="68"/>
      <c r="C2548" s="212" t="s">
        <v>161</v>
      </c>
      <c r="D2548" s="213">
        <v>45807</v>
      </c>
      <c r="E2548" s="191" t="s">
        <v>5249</v>
      </c>
      <c r="F2548" s="191" t="s">
        <v>3</v>
      </c>
      <c r="G2548" s="191">
        <v>2291345</v>
      </c>
      <c r="H2548" s="68"/>
      <c r="I2548" s="197" t="s">
        <v>6443</v>
      </c>
      <c r="J2548" s="68"/>
      <c r="K2548" s="68"/>
      <c r="L2548" s="68"/>
      <c r="M2548" s="68"/>
      <c r="N2548" s="348"/>
      <c r="O2548" s="348"/>
      <c r="P2548" s="214">
        <v>0</v>
      </c>
      <c r="Q2548" s="214">
        <v>16</v>
      </c>
      <c r="R2548" s="68" t="s">
        <v>1479</v>
      </c>
      <c r="S2548" s="349"/>
      <c r="T2548" s="272"/>
    </row>
    <row r="2549" spans="1:20" ht="38.25">
      <c r="A2549" s="191">
        <v>514</v>
      </c>
      <c r="B2549" s="68"/>
      <c r="C2549" s="212" t="s">
        <v>161</v>
      </c>
      <c r="D2549" s="213">
        <v>45807</v>
      </c>
      <c r="E2549" s="191" t="s">
        <v>5250</v>
      </c>
      <c r="F2549" s="191" t="s">
        <v>3</v>
      </c>
      <c r="G2549" s="191">
        <v>2291347</v>
      </c>
      <c r="H2549" s="68"/>
      <c r="I2549" s="197" t="s">
        <v>6444</v>
      </c>
      <c r="J2549" s="68"/>
      <c r="K2549" s="68"/>
      <c r="L2549" s="68"/>
      <c r="M2549" s="68"/>
      <c r="N2549" s="348"/>
      <c r="O2549" s="348"/>
      <c r="P2549" s="214">
        <v>0</v>
      </c>
      <c r="Q2549" s="214">
        <v>557.97</v>
      </c>
      <c r="R2549" s="68" t="s">
        <v>1479</v>
      </c>
      <c r="S2549" s="349"/>
      <c r="T2549" s="272"/>
    </row>
    <row r="2550" spans="1:20" ht="51">
      <c r="A2550" s="191">
        <v>346</v>
      </c>
      <c r="B2550" s="68"/>
      <c r="C2550" s="212" t="s">
        <v>141</v>
      </c>
      <c r="D2550" s="213">
        <v>45807</v>
      </c>
      <c r="E2550" s="191" t="s">
        <v>5251</v>
      </c>
      <c r="F2550" s="191" t="s">
        <v>3</v>
      </c>
      <c r="G2550" s="191">
        <v>2291350</v>
      </c>
      <c r="H2550" s="68"/>
      <c r="I2550" s="197" t="s">
        <v>6445</v>
      </c>
      <c r="J2550" s="68"/>
      <c r="K2550" s="68"/>
      <c r="L2550" s="68"/>
      <c r="M2550" s="68"/>
      <c r="N2550" s="348"/>
      <c r="O2550" s="348"/>
      <c r="P2550" s="214">
        <v>0</v>
      </c>
      <c r="Q2550" s="214">
        <v>195.5</v>
      </c>
      <c r="R2550" s="68" t="s">
        <v>1479</v>
      </c>
      <c r="S2550" s="349"/>
      <c r="T2550" s="272"/>
    </row>
    <row r="2551" spans="1:20" ht="51">
      <c r="A2551" s="191">
        <v>650</v>
      </c>
      <c r="B2551" s="68"/>
      <c r="C2551" s="212" t="s">
        <v>175</v>
      </c>
      <c r="D2551" s="213">
        <v>45807</v>
      </c>
      <c r="E2551" s="191" t="s">
        <v>5252</v>
      </c>
      <c r="F2551" s="191" t="s">
        <v>3</v>
      </c>
      <c r="G2551" s="191">
        <v>2291368</v>
      </c>
      <c r="H2551" s="68"/>
      <c r="I2551" s="197" t="s">
        <v>6446</v>
      </c>
      <c r="J2551" s="68"/>
      <c r="K2551" s="68"/>
      <c r="L2551" s="68"/>
      <c r="M2551" s="68"/>
      <c r="N2551" s="348"/>
      <c r="O2551" s="348"/>
      <c r="P2551" s="214">
        <v>0</v>
      </c>
      <c r="Q2551" s="214">
        <v>726</v>
      </c>
      <c r="R2551" s="68" t="s">
        <v>1479</v>
      </c>
      <c r="S2551" s="349"/>
      <c r="T2551" s="272"/>
    </row>
    <row r="2552" spans="1:20" ht="63.75">
      <c r="A2552" s="191">
        <v>206</v>
      </c>
      <c r="B2552" s="68"/>
      <c r="C2552" s="212" t="s">
        <v>87</v>
      </c>
      <c r="D2552" s="213">
        <v>45807</v>
      </c>
      <c r="E2552" s="191" t="s">
        <v>5253</v>
      </c>
      <c r="F2552" s="191" t="s">
        <v>3</v>
      </c>
      <c r="G2552" s="191">
        <v>2291372</v>
      </c>
      <c r="H2552" s="68"/>
      <c r="I2552" s="197" t="s">
        <v>6447</v>
      </c>
      <c r="J2552" s="68"/>
      <c r="K2552" s="68"/>
      <c r="L2552" s="68"/>
      <c r="M2552" s="68"/>
      <c r="N2552" s="348"/>
      <c r="O2552" s="348"/>
      <c r="P2552" s="214">
        <v>0</v>
      </c>
      <c r="Q2552" s="214">
        <v>52.1</v>
      </c>
      <c r="R2552" s="68" t="s">
        <v>1479</v>
      </c>
      <c r="S2552" s="349"/>
      <c r="T2552" s="272"/>
    </row>
    <row r="2553" spans="1:20" ht="38.25">
      <c r="A2553" s="191" t="s">
        <v>550</v>
      </c>
      <c r="B2553" s="68"/>
      <c r="C2553" s="212" t="s">
        <v>589</v>
      </c>
      <c r="D2553" s="213">
        <v>45807</v>
      </c>
      <c r="E2553" s="191" t="s">
        <v>5254</v>
      </c>
      <c r="F2553" s="191" t="s">
        <v>3</v>
      </c>
      <c r="G2553" s="191">
        <v>2291384</v>
      </c>
      <c r="H2553" s="68"/>
      <c r="I2553" s="197" t="s">
        <v>3661</v>
      </c>
      <c r="J2553" s="68"/>
      <c r="K2553" s="68"/>
      <c r="L2553" s="68"/>
      <c r="M2553" s="68"/>
      <c r="N2553" s="348"/>
      <c r="O2553" s="348"/>
      <c r="P2553" s="214">
        <v>0</v>
      </c>
      <c r="Q2553" s="214">
        <v>1000</v>
      </c>
      <c r="R2553" s="68" t="s">
        <v>1479</v>
      </c>
      <c r="S2553" s="349"/>
      <c r="T2553" s="272"/>
    </row>
    <row r="2554" spans="1:20" ht="51">
      <c r="A2554" s="191" t="s">
        <v>550</v>
      </c>
      <c r="B2554" s="68"/>
      <c r="C2554" s="212" t="s">
        <v>589</v>
      </c>
      <c r="D2554" s="213">
        <v>45807</v>
      </c>
      <c r="E2554" s="191" t="s">
        <v>5255</v>
      </c>
      <c r="F2554" s="191" t="s">
        <v>3</v>
      </c>
      <c r="G2554" s="191">
        <v>2291387</v>
      </c>
      <c r="H2554" s="68"/>
      <c r="I2554" s="197" t="s">
        <v>6448</v>
      </c>
      <c r="J2554" s="68"/>
      <c r="K2554" s="68"/>
      <c r="L2554" s="68"/>
      <c r="M2554" s="68"/>
      <c r="N2554" s="348"/>
      <c r="O2554" s="348"/>
      <c r="P2554" s="214">
        <v>0</v>
      </c>
      <c r="Q2554" s="214">
        <v>1000</v>
      </c>
      <c r="R2554" s="68" t="s">
        <v>1479</v>
      </c>
      <c r="S2554" s="349"/>
      <c r="T2554" s="272"/>
    </row>
    <row r="2555" spans="1:20" ht="38.25">
      <c r="A2555" s="191" t="s">
        <v>550</v>
      </c>
      <c r="B2555" s="68"/>
      <c r="C2555" s="212" t="s">
        <v>589</v>
      </c>
      <c r="D2555" s="213">
        <v>45807</v>
      </c>
      <c r="E2555" s="191" t="s">
        <v>5256</v>
      </c>
      <c r="F2555" s="191" t="s">
        <v>3</v>
      </c>
      <c r="G2555" s="191">
        <v>2291389</v>
      </c>
      <c r="H2555" s="68"/>
      <c r="I2555" s="197" t="s">
        <v>6449</v>
      </c>
      <c r="J2555" s="68"/>
      <c r="K2555" s="68"/>
      <c r="L2555" s="68"/>
      <c r="M2555" s="68"/>
      <c r="N2555" s="348"/>
      <c r="O2555" s="348"/>
      <c r="P2555" s="214">
        <v>0</v>
      </c>
      <c r="Q2555" s="214">
        <v>1513.2</v>
      </c>
      <c r="R2555" s="68" t="s">
        <v>1479</v>
      </c>
      <c r="S2555" s="349"/>
      <c r="T2555" s="272"/>
    </row>
    <row r="2556" spans="1:20" ht="38.25">
      <c r="A2556" s="191" t="s">
        <v>550</v>
      </c>
      <c r="B2556" s="68"/>
      <c r="C2556" s="212" t="s">
        <v>589</v>
      </c>
      <c r="D2556" s="213">
        <v>45807</v>
      </c>
      <c r="E2556" s="191" t="s">
        <v>5257</v>
      </c>
      <c r="F2556" s="191" t="s">
        <v>3</v>
      </c>
      <c r="G2556" s="191">
        <v>2291391</v>
      </c>
      <c r="H2556" s="68"/>
      <c r="I2556" s="197" t="s">
        <v>6450</v>
      </c>
      <c r="J2556" s="68"/>
      <c r="K2556" s="68"/>
      <c r="L2556" s="68"/>
      <c r="M2556" s="68"/>
      <c r="N2556" s="348"/>
      <c r="O2556" s="348"/>
      <c r="P2556" s="214">
        <v>0</v>
      </c>
      <c r="Q2556" s="214">
        <v>1294.54</v>
      </c>
      <c r="R2556" s="68" t="s">
        <v>1479</v>
      </c>
      <c r="S2556" s="349"/>
      <c r="T2556" s="272"/>
    </row>
    <row r="2557" spans="1:20" ht="51">
      <c r="A2557" s="191">
        <v>591</v>
      </c>
      <c r="B2557" s="68"/>
      <c r="C2557" s="212" t="s">
        <v>670</v>
      </c>
      <c r="D2557" s="213">
        <v>45807</v>
      </c>
      <c r="E2557" s="191" t="s">
        <v>5258</v>
      </c>
      <c r="F2557" s="191" t="s">
        <v>3</v>
      </c>
      <c r="G2557" s="191">
        <v>2291145</v>
      </c>
      <c r="H2557" s="68"/>
      <c r="I2557" s="197" t="s">
        <v>6451</v>
      </c>
      <c r="J2557" s="68"/>
      <c r="K2557" s="68"/>
      <c r="L2557" s="68"/>
      <c r="M2557" s="68"/>
      <c r="N2557" s="348"/>
      <c r="O2557" s="348"/>
      <c r="P2557" s="214">
        <v>0</v>
      </c>
      <c r="Q2557" s="214">
        <v>5000</v>
      </c>
      <c r="R2557" s="68" t="s">
        <v>1479</v>
      </c>
      <c r="S2557" s="349"/>
      <c r="T2557" s="272"/>
    </row>
    <row r="2558" spans="1:20" ht="51">
      <c r="A2558" s="191">
        <v>591</v>
      </c>
      <c r="B2558" s="68"/>
      <c r="C2558" s="212" t="s">
        <v>670</v>
      </c>
      <c r="D2558" s="213">
        <v>45807</v>
      </c>
      <c r="E2558" s="191" t="s">
        <v>5259</v>
      </c>
      <c r="F2558" s="191" t="s">
        <v>3</v>
      </c>
      <c r="G2558" s="191">
        <v>2291149</v>
      </c>
      <c r="H2558" s="68"/>
      <c r="I2558" s="197" t="s">
        <v>6452</v>
      </c>
      <c r="J2558" s="68"/>
      <c r="K2558" s="68"/>
      <c r="L2558" s="68"/>
      <c r="M2558" s="68"/>
      <c r="N2558" s="348"/>
      <c r="O2558" s="348"/>
      <c r="P2558" s="214">
        <v>0</v>
      </c>
      <c r="Q2558" s="214">
        <v>70</v>
      </c>
      <c r="R2558" s="68" t="s">
        <v>1479</v>
      </c>
      <c r="S2558" s="349"/>
      <c r="T2558" s="272"/>
    </row>
    <row r="2559" spans="1:20" ht="51">
      <c r="A2559" s="191">
        <v>591</v>
      </c>
      <c r="B2559" s="68"/>
      <c r="C2559" s="212" t="s">
        <v>670</v>
      </c>
      <c r="D2559" s="213">
        <v>45807</v>
      </c>
      <c r="E2559" s="191" t="s">
        <v>5260</v>
      </c>
      <c r="F2559" s="191" t="s">
        <v>3</v>
      </c>
      <c r="G2559" s="191">
        <v>2291150</v>
      </c>
      <c r="H2559" s="68"/>
      <c r="I2559" s="197" t="s">
        <v>6453</v>
      </c>
      <c r="J2559" s="68"/>
      <c r="K2559" s="68"/>
      <c r="L2559" s="68"/>
      <c r="M2559" s="68"/>
      <c r="N2559" s="348"/>
      <c r="O2559" s="348"/>
      <c r="P2559" s="214">
        <v>0</v>
      </c>
      <c r="Q2559" s="214">
        <v>1810</v>
      </c>
      <c r="R2559" s="68" t="s">
        <v>1479</v>
      </c>
      <c r="S2559" s="349"/>
      <c r="T2559" s="272"/>
    </row>
    <row r="2560" spans="1:20" ht="51">
      <c r="A2560" s="191">
        <v>591</v>
      </c>
      <c r="B2560" s="68"/>
      <c r="C2560" s="212" t="s">
        <v>670</v>
      </c>
      <c r="D2560" s="213">
        <v>45807</v>
      </c>
      <c r="E2560" s="191" t="s">
        <v>5261</v>
      </c>
      <c r="F2560" s="191" t="s">
        <v>3</v>
      </c>
      <c r="G2560" s="191">
        <v>2291151</v>
      </c>
      <c r="H2560" s="68"/>
      <c r="I2560" s="197" t="s">
        <v>6454</v>
      </c>
      <c r="J2560" s="68"/>
      <c r="K2560" s="68"/>
      <c r="L2560" s="68"/>
      <c r="M2560" s="68"/>
      <c r="N2560" s="348"/>
      <c r="O2560" s="348"/>
      <c r="P2560" s="214">
        <v>0</v>
      </c>
      <c r="Q2560" s="214">
        <v>8700</v>
      </c>
      <c r="R2560" s="68" t="s">
        <v>1479</v>
      </c>
      <c r="S2560" s="349"/>
      <c r="T2560" s="272"/>
    </row>
    <row r="2561" spans="1:20" ht="51">
      <c r="A2561" s="191">
        <v>591</v>
      </c>
      <c r="B2561" s="68"/>
      <c r="C2561" s="212" t="s">
        <v>670</v>
      </c>
      <c r="D2561" s="213">
        <v>45807</v>
      </c>
      <c r="E2561" s="191" t="s">
        <v>5262</v>
      </c>
      <c r="F2561" s="191" t="s">
        <v>3</v>
      </c>
      <c r="G2561" s="191">
        <v>2291154</v>
      </c>
      <c r="H2561" s="68"/>
      <c r="I2561" s="197" t="s">
        <v>6455</v>
      </c>
      <c r="J2561" s="68"/>
      <c r="K2561" s="68"/>
      <c r="L2561" s="68"/>
      <c r="M2561" s="68"/>
      <c r="N2561" s="348"/>
      <c r="O2561" s="348"/>
      <c r="P2561" s="214">
        <v>0</v>
      </c>
      <c r="Q2561" s="214">
        <v>12143.46</v>
      </c>
      <c r="R2561" s="68" t="s">
        <v>1479</v>
      </c>
      <c r="S2561" s="349"/>
      <c r="T2561" s="272"/>
    </row>
    <row r="2562" spans="1:20" ht="63.75">
      <c r="A2562" s="191">
        <v>155</v>
      </c>
      <c r="B2562" s="68"/>
      <c r="C2562" s="212" t="s">
        <v>75</v>
      </c>
      <c r="D2562" s="213">
        <v>45807</v>
      </c>
      <c r="E2562" s="191" t="s">
        <v>5263</v>
      </c>
      <c r="F2562" s="191" t="s">
        <v>3</v>
      </c>
      <c r="G2562" s="191">
        <v>2291157</v>
      </c>
      <c r="H2562" s="68"/>
      <c r="I2562" s="197" t="s">
        <v>6456</v>
      </c>
      <c r="J2562" s="68"/>
      <c r="K2562" s="68"/>
      <c r="L2562" s="68"/>
      <c r="M2562" s="68"/>
      <c r="N2562" s="348"/>
      <c r="O2562" s="348"/>
      <c r="P2562" s="214">
        <v>0</v>
      </c>
      <c r="Q2562" s="214">
        <v>702</v>
      </c>
      <c r="R2562" s="68" t="s">
        <v>1479</v>
      </c>
      <c r="S2562" s="349"/>
      <c r="T2562" s="272"/>
    </row>
    <row r="2563" spans="1:20" ht="51">
      <c r="A2563" s="191">
        <v>591</v>
      </c>
      <c r="B2563" s="68"/>
      <c r="C2563" s="212" t="s">
        <v>670</v>
      </c>
      <c r="D2563" s="213">
        <v>45807</v>
      </c>
      <c r="E2563" s="191" t="s">
        <v>5264</v>
      </c>
      <c r="F2563" s="191" t="s">
        <v>3</v>
      </c>
      <c r="G2563" s="191">
        <v>2291159</v>
      </c>
      <c r="H2563" s="68"/>
      <c r="I2563" s="197" t="s">
        <v>6457</v>
      </c>
      <c r="J2563" s="68"/>
      <c r="K2563" s="68"/>
      <c r="L2563" s="68"/>
      <c r="M2563" s="68"/>
      <c r="N2563" s="348"/>
      <c r="O2563" s="348"/>
      <c r="P2563" s="214">
        <v>0</v>
      </c>
      <c r="Q2563" s="214">
        <v>900</v>
      </c>
      <c r="R2563" s="68" t="s">
        <v>1479</v>
      </c>
      <c r="S2563" s="349"/>
      <c r="T2563" s="272"/>
    </row>
    <row r="2564" spans="1:20" ht="51">
      <c r="A2564" s="191">
        <v>290</v>
      </c>
      <c r="B2564" s="68"/>
      <c r="C2564" s="212" t="s">
        <v>118</v>
      </c>
      <c r="D2564" s="213">
        <v>45807</v>
      </c>
      <c r="E2564" s="191" t="s">
        <v>5265</v>
      </c>
      <c r="F2564" s="191" t="s">
        <v>3</v>
      </c>
      <c r="G2564" s="191">
        <v>2291174</v>
      </c>
      <c r="H2564" s="68"/>
      <c r="I2564" s="197" t="s">
        <v>6458</v>
      </c>
      <c r="J2564" s="68"/>
      <c r="K2564" s="68"/>
      <c r="L2564" s="68"/>
      <c r="M2564" s="68"/>
      <c r="N2564" s="348"/>
      <c r="O2564" s="348"/>
      <c r="P2564" s="214">
        <v>0</v>
      </c>
      <c r="Q2564" s="214">
        <v>20</v>
      </c>
      <c r="R2564" s="68" t="s">
        <v>1479</v>
      </c>
      <c r="S2564" s="349"/>
      <c r="T2564" s="272"/>
    </row>
    <row r="2565" spans="1:20" ht="51">
      <c r="A2565" s="191">
        <v>290</v>
      </c>
      <c r="B2565" s="68"/>
      <c r="C2565" s="212" t="s">
        <v>118</v>
      </c>
      <c r="D2565" s="213">
        <v>45807</v>
      </c>
      <c r="E2565" s="191" t="s">
        <v>5266</v>
      </c>
      <c r="F2565" s="191" t="s">
        <v>3</v>
      </c>
      <c r="G2565" s="191">
        <v>2291169</v>
      </c>
      <c r="H2565" s="68"/>
      <c r="I2565" s="197" t="s">
        <v>6459</v>
      </c>
      <c r="J2565" s="68"/>
      <c r="K2565" s="68"/>
      <c r="L2565" s="68"/>
      <c r="M2565" s="68"/>
      <c r="N2565" s="348"/>
      <c r="O2565" s="348"/>
      <c r="P2565" s="214">
        <v>0</v>
      </c>
      <c r="Q2565" s="214">
        <v>18</v>
      </c>
      <c r="R2565" s="68" t="s">
        <v>1479</v>
      </c>
      <c r="S2565" s="349"/>
      <c r="T2565" s="272"/>
    </row>
    <row r="2566" spans="1:20" ht="63.75">
      <c r="A2566" s="191">
        <v>35</v>
      </c>
      <c r="B2566" s="68"/>
      <c r="C2566" s="212" t="s">
        <v>43</v>
      </c>
      <c r="D2566" s="213">
        <v>45807</v>
      </c>
      <c r="E2566" s="191" t="s">
        <v>5267</v>
      </c>
      <c r="F2566" s="191" t="s">
        <v>3</v>
      </c>
      <c r="G2566" s="191">
        <v>2291170</v>
      </c>
      <c r="H2566" s="68"/>
      <c r="I2566" s="197" t="s">
        <v>6460</v>
      </c>
      <c r="J2566" s="68"/>
      <c r="K2566" s="68"/>
      <c r="L2566" s="68"/>
      <c r="M2566" s="68"/>
      <c r="N2566" s="348"/>
      <c r="O2566" s="348"/>
      <c r="P2566" s="214">
        <v>0</v>
      </c>
      <c r="Q2566" s="214">
        <v>696</v>
      </c>
      <c r="R2566" s="68" t="s">
        <v>1479</v>
      </c>
      <c r="S2566" s="349"/>
      <c r="T2566" s="272"/>
    </row>
    <row r="2567" spans="1:20" ht="51">
      <c r="A2567" s="191">
        <v>290</v>
      </c>
      <c r="B2567" s="68"/>
      <c r="C2567" s="212" t="s">
        <v>118</v>
      </c>
      <c r="D2567" s="213">
        <v>45807</v>
      </c>
      <c r="E2567" s="191" t="s">
        <v>5268</v>
      </c>
      <c r="F2567" s="191" t="s">
        <v>3</v>
      </c>
      <c r="G2567" s="191">
        <v>2291172</v>
      </c>
      <c r="H2567" s="68"/>
      <c r="I2567" s="197" t="s">
        <v>6461</v>
      </c>
      <c r="J2567" s="68"/>
      <c r="K2567" s="68"/>
      <c r="L2567" s="68"/>
      <c r="M2567" s="68"/>
      <c r="N2567" s="348"/>
      <c r="O2567" s="348"/>
      <c r="P2567" s="214">
        <v>0</v>
      </c>
      <c r="Q2567" s="214">
        <v>556.5</v>
      </c>
      <c r="R2567" s="68" t="s">
        <v>1479</v>
      </c>
      <c r="S2567" s="349"/>
      <c r="T2567" s="272"/>
    </row>
    <row r="2568" spans="1:20" ht="51">
      <c r="A2568" s="191">
        <v>290</v>
      </c>
      <c r="B2568" s="68"/>
      <c r="C2568" s="212" t="s">
        <v>118</v>
      </c>
      <c r="D2568" s="213">
        <v>45807</v>
      </c>
      <c r="E2568" s="191" t="s">
        <v>5269</v>
      </c>
      <c r="F2568" s="191" t="s">
        <v>3</v>
      </c>
      <c r="G2568" s="191">
        <v>2291176</v>
      </c>
      <c r="H2568" s="68"/>
      <c r="I2568" s="197" t="s">
        <v>6462</v>
      </c>
      <c r="J2568" s="68"/>
      <c r="K2568" s="68"/>
      <c r="L2568" s="68"/>
      <c r="M2568" s="68"/>
      <c r="N2568" s="348"/>
      <c r="O2568" s="348"/>
      <c r="P2568" s="214">
        <v>0</v>
      </c>
      <c r="Q2568" s="214">
        <v>18.559999999999999</v>
      </c>
      <c r="R2568" s="68" t="s">
        <v>1479</v>
      </c>
      <c r="S2568" s="349"/>
      <c r="T2568" s="272"/>
    </row>
    <row r="2569" spans="1:20" ht="63.75">
      <c r="A2569" s="191">
        <v>78</v>
      </c>
      <c r="B2569" s="68"/>
      <c r="C2569" s="212" t="s">
        <v>1368</v>
      </c>
      <c r="D2569" s="213">
        <v>45807</v>
      </c>
      <c r="E2569" s="191" t="s">
        <v>5270</v>
      </c>
      <c r="F2569" s="191" t="s">
        <v>3</v>
      </c>
      <c r="G2569" s="191">
        <v>2291179</v>
      </c>
      <c r="H2569" s="68"/>
      <c r="I2569" s="197" t="s">
        <v>6463</v>
      </c>
      <c r="J2569" s="68"/>
      <c r="K2569" s="68"/>
      <c r="L2569" s="68"/>
      <c r="M2569" s="68"/>
      <c r="N2569" s="348"/>
      <c r="O2569" s="348"/>
      <c r="P2569" s="214">
        <v>0</v>
      </c>
      <c r="Q2569" s="214">
        <v>4560.0600000000004</v>
      </c>
      <c r="R2569" s="68" t="s">
        <v>1479</v>
      </c>
      <c r="S2569" s="349"/>
      <c r="T2569" s="272"/>
    </row>
    <row r="2570" spans="1:20" ht="51">
      <c r="A2570" s="191">
        <v>385</v>
      </c>
      <c r="B2570" s="68"/>
      <c r="C2570" s="212" t="s">
        <v>688</v>
      </c>
      <c r="D2570" s="213">
        <v>45807</v>
      </c>
      <c r="E2570" s="191" t="s">
        <v>5271</v>
      </c>
      <c r="F2570" s="191" t="s">
        <v>3</v>
      </c>
      <c r="G2570" s="191">
        <v>2291184</v>
      </c>
      <c r="H2570" s="68"/>
      <c r="I2570" s="197" t="s">
        <v>6464</v>
      </c>
      <c r="J2570" s="68"/>
      <c r="K2570" s="68"/>
      <c r="L2570" s="68"/>
      <c r="M2570" s="68"/>
      <c r="N2570" s="348"/>
      <c r="O2570" s="348"/>
      <c r="P2570" s="214">
        <v>0</v>
      </c>
      <c r="Q2570" s="214">
        <v>10346.81</v>
      </c>
      <c r="R2570" s="68" t="s">
        <v>1479</v>
      </c>
      <c r="S2570" s="349"/>
      <c r="T2570" s="272"/>
    </row>
    <row r="2571" spans="1:20" ht="51">
      <c r="A2571" s="191">
        <v>650</v>
      </c>
      <c r="B2571" s="68"/>
      <c r="C2571" s="212" t="s">
        <v>175</v>
      </c>
      <c r="D2571" s="213">
        <v>45807</v>
      </c>
      <c r="E2571" s="191" t="s">
        <v>5272</v>
      </c>
      <c r="F2571" s="191" t="s">
        <v>3</v>
      </c>
      <c r="G2571" s="191">
        <v>2291185</v>
      </c>
      <c r="H2571" s="68"/>
      <c r="I2571" s="197" t="s">
        <v>6465</v>
      </c>
      <c r="J2571" s="68"/>
      <c r="K2571" s="68"/>
      <c r="L2571" s="68"/>
      <c r="M2571" s="68"/>
      <c r="N2571" s="348"/>
      <c r="O2571" s="348"/>
      <c r="P2571" s="214">
        <v>0</v>
      </c>
      <c r="Q2571" s="214">
        <v>3624</v>
      </c>
      <c r="R2571" s="68" t="s">
        <v>1479</v>
      </c>
      <c r="S2571" s="349"/>
      <c r="T2571" s="272"/>
    </row>
    <row r="2572" spans="1:20" ht="51">
      <c r="A2572" s="191">
        <v>650</v>
      </c>
      <c r="B2572" s="68"/>
      <c r="C2572" s="212" t="s">
        <v>175</v>
      </c>
      <c r="D2572" s="213">
        <v>45807</v>
      </c>
      <c r="E2572" s="191" t="s">
        <v>5273</v>
      </c>
      <c r="F2572" s="191" t="s">
        <v>3</v>
      </c>
      <c r="G2572" s="191">
        <v>2291188</v>
      </c>
      <c r="H2572" s="68"/>
      <c r="I2572" s="197" t="s">
        <v>6466</v>
      </c>
      <c r="J2572" s="68"/>
      <c r="K2572" s="68"/>
      <c r="L2572" s="68"/>
      <c r="M2572" s="68"/>
      <c r="N2572" s="348"/>
      <c r="O2572" s="348"/>
      <c r="P2572" s="214">
        <v>0</v>
      </c>
      <c r="Q2572" s="214">
        <v>7901.82</v>
      </c>
      <c r="R2572" s="68" t="s">
        <v>1479</v>
      </c>
      <c r="S2572" s="349"/>
      <c r="T2572" s="272"/>
    </row>
    <row r="2573" spans="1:20" ht="51">
      <c r="A2573" s="191">
        <v>46</v>
      </c>
      <c r="B2573" s="68"/>
      <c r="C2573" s="212" t="s">
        <v>1367</v>
      </c>
      <c r="D2573" s="213">
        <v>45807</v>
      </c>
      <c r="E2573" s="191" t="s">
        <v>5274</v>
      </c>
      <c r="F2573" s="191" t="s">
        <v>3</v>
      </c>
      <c r="G2573" s="191">
        <v>2291190</v>
      </c>
      <c r="H2573" s="68"/>
      <c r="I2573" s="197" t="s">
        <v>6467</v>
      </c>
      <c r="J2573" s="68"/>
      <c r="K2573" s="68"/>
      <c r="L2573" s="68"/>
      <c r="M2573" s="68"/>
      <c r="N2573" s="348"/>
      <c r="O2573" s="348"/>
      <c r="P2573" s="214">
        <v>0</v>
      </c>
      <c r="Q2573" s="214">
        <v>5240.63</v>
      </c>
      <c r="R2573" s="68" t="s">
        <v>1479</v>
      </c>
      <c r="S2573" s="349"/>
      <c r="T2573" s="272"/>
    </row>
    <row r="2574" spans="1:20" ht="63.75">
      <c r="A2574" s="191">
        <v>292</v>
      </c>
      <c r="B2574" s="68"/>
      <c r="C2574" s="212" t="s">
        <v>120</v>
      </c>
      <c r="D2574" s="213">
        <v>45807</v>
      </c>
      <c r="E2574" s="191" t="s">
        <v>5275</v>
      </c>
      <c r="F2574" s="191" t="s">
        <v>3</v>
      </c>
      <c r="G2574" s="191">
        <v>2291191</v>
      </c>
      <c r="H2574" s="68"/>
      <c r="I2574" s="197" t="s">
        <v>6468</v>
      </c>
      <c r="J2574" s="68"/>
      <c r="K2574" s="68"/>
      <c r="L2574" s="68"/>
      <c r="M2574" s="68"/>
      <c r="N2574" s="348"/>
      <c r="O2574" s="348"/>
      <c r="P2574" s="214">
        <v>0</v>
      </c>
      <c r="Q2574" s="214">
        <v>200</v>
      </c>
      <c r="R2574" s="68" t="s">
        <v>1479</v>
      </c>
      <c r="S2574" s="349"/>
      <c r="T2574" s="272"/>
    </row>
    <row r="2575" spans="1:20" ht="63.75">
      <c r="A2575" s="191">
        <v>169</v>
      </c>
      <c r="B2575" s="68"/>
      <c r="C2575" s="212" t="s">
        <v>79</v>
      </c>
      <c r="D2575" s="213">
        <v>45807</v>
      </c>
      <c r="E2575" s="191" t="s">
        <v>5276</v>
      </c>
      <c r="F2575" s="191" t="s">
        <v>3</v>
      </c>
      <c r="G2575" s="191">
        <v>2291193</v>
      </c>
      <c r="H2575" s="68"/>
      <c r="I2575" s="197" t="s">
        <v>6469</v>
      </c>
      <c r="J2575" s="68"/>
      <c r="K2575" s="68"/>
      <c r="L2575" s="68"/>
      <c r="M2575" s="68"/>
      <c r="N2575" s="348"/>
      <c r="O2575" s="348"/>
      <c r="P2575" s="214">
        <v>0</v>
      </c>
      <c r="Q2575" s="214">
        <v>21635.66</v>
      </c>
      <c r="R2575" s="68" t="s">
        <v>1479</v>
      </c>
      <c r="S2575" s="349"/>
      <c r="T2575" s="272"/>
    </row>
    <row r="2576" spans="1:20" ht="51">
      <c r="A2576" s="191">
        <v>292</v>
      </c>
      <c r="B2576" s="68"/>
      <c r="C2576" s="212" t="s">
        <v>120</v>
      </c>
      <c r="D2576" s="213">
        <v>45807</v>
      </c>
      <c r="E2576" s="191" t="s">
        <v>5277</v>
      </c>
      <c r="F2576" s="191" t="s">
        <v>3</v>
      </c>
      <c r="G2576" s="191">
        <v>2291196</v>
      </c>
      <c r="H2576" s="68"/>
      <c r="I2576" s="197" t="s">
        <v>6470</v>
      </c>
      <c r="J2576" s="68"/>
      <c r="K2576" s="68"/>
      <c r="L2576" s="68"/>
      <c r="M2576" s="68"/>
      <c r="N2576" s="348"/>
      <c r="O2576" s="348"/>
      <c r="P2576" s="214">
        <v>0</v>
      </c>
      <c r="Q2576" s="214">
        <v>1354.8</v>
      </c>
      <c r="R2576" s="68" t="s">
        <v>1479</v>
      </c>
      <c r="S2576" s="349"/>
      <c r="T2576" s="272"/>
    </row>
    <row r="2577" spans="1:20" ht="63.75">
      <c r="A2577" s="191">
        <v>597</v>
      </c>
      <c r="B2577" s="68"/>
      <c r="C2577" s="212" t="s">
        <v>673</v>
      </c>
      <c r="D2577" s="213">
        <v>45807</v>
      </c>
      <c r="E2577" s="191" t="s">
        <v>5278</v>
      </c>
      <c r="F2577" s="191" t="s">
        <v>3</v>
      </c>
      <c r="G2577" s="191">
        <v>2291197</v>
      </c>
      <c r="H2577" s="68"/>
      <c r="I2577" s="197" t="s">
        <v>6471</v>
      </c>
      <c r="J2577" s="68"/>
      <c r="K2577" s="68"/>
      <c r="L2577" s="68"/>
      <c r="M2577" s="68"/>
      <c r="N2577" s="348"/>
      <c r="O2577" s="348"/>
      <c r="P2577" s="214">
        <v>0</v>
      </c>
      <c r="Q2577" s="214">
        <v>23868.1</v>
      </c>
      <c r="R2577" s="68" t="s">
        <v>1479</v>
      </c>
      <c r="S2577" s="349"/>
      <c r="T2577" s="272"/>
    </row>
    <row r="2578" spans="1:20" ht="63.75">
      <c r="A2578" s="191">
        <v>78</v>
      </c>
      <c r="B2578" s="68"/>
      <c r="C2578" s="212" t="s">
        <v>1368</v>
      </c>
      <c r="D2578" s="213">
        <v>45807</v>
      </c>
      <c r="E2578" s="191" t="s">
        <v>5279</v>
      </c>
      <c r="F2578" s="191" t="s">
        <v>3</v>
      </c>
      <c r="G2578" s="191">
        <v>2291199</v>
      </c>
      <c r="H2578" s="68"/>
      <c r="I2578" s="197" t="s">
        <v>6472</v>
      </c>
      <c r="J2578" s="68"/>
      <c r="K2578" s="68"/>
      <c r="L2578" s="68"/>
      <c r="M2578" s="68"/>
      <c r="N2578" s="348"/>
      <c r="O2578" s="348"/>
      <c r="P2578" s="214">
        <v>0</v>
      </c>
      <c r="Q2578" s="214">
        <v>4103.8</v>
      </c>
      <c r="R2578" s="68" t="s">
        <v>1479</v>
      </c>
      <c r="S2578" s="349"/>
      <c r="T2578" s="272"/>
    </row>
    <row r="2579" spans="1:20" ht="51">
      <c r="A2579" s="191">
        <v>862</v>
      </c>
      <c r="B2579" s="68"/>
      <c r="C2579" s="212" t="s">
        <v>187</v>
      </c>
      <c r="D2579" s="213">
        <v>45807</v>
      </c>
      <c r="E2579" s="191" t="s">
        <v>5280</v>
      </c>
      <c r="F2579" s="191" t="s">
        <v>3</v>
      </c>
      <c r="G2579" s="191">
        <v>2291206</v>
      </c>
      <c r="H2579" s="68"/>
      <c r="I2579" s="197" t="s">
        <v>6473</v>
      </c>
      <c r="J2579" s="68"/>
      <c r="K2579" s="68"/>
      <c r="L2579" s="68"/>
      <c r="M2579" s="68"/>
      <c r="N2579" s="348"/>
      <c r="O2579" s="348"/>
      <c r="P2579" s="214">
        <v>0</v>
      </c>
      <c r="Q2579" s="214">
        <v>173.1</v>
      </c>
      <c r="R2579" s="68" t="s">
        <v>1479</v>
      </c>
      <c r="S2579" s="349"/>
      <c r="T2579" s="272"/>
    </row>
    <row r="2580" spans="1:20" ht="63.75">
      <c r="A2580" s="191">
        <v>311</v>
      </c>
      <c r="B2580" s="68"/>
      <c r="C2580" s="212" t="s">
        <v>132</v>
      </c>
      <c r="D2580" s="213">
        <v>45807</v>
      </c>
      <c r="E2580" s="191" t="s">
        <v>5281</v>
      </c>
      <c r="F2580" s="191" t="s">
        <v>3</v>
      </c>
      <c r="G2580" s="191">
        <v>2291208</v>
      </c>
      <c r="H2580" s="68"/>
      <c r="I2580" s="197" t="s">
        <v>6474</v>
      </c>
      <c r="J2580" s="68"/>
      <c r="K2580" s="68"/>
      <c r="L2580" s="68"/>
      <c r="M2580" s="68"/>
      <c r="N2580" s="348"/>
      <c r="O2580" s="348"/>
      <c r="P2580" s="214">
        <v>0</v>
      </c>
      <c r="Q2580" s="214">
        <v>420.3</v>
      </c>
      <c r="R2580" s="68" t="s">
        <v>1479</v>
      </c>
      <c r="S2580" s="349"/>
      <c r="T2580" s="272"/>
    </row>
    <row r="2581" spans="1:20" ht="63.75">
      <c r="A2581" s="191" t="s">
        <v>550</v>
      </c>
      <c r="B2581" s="68"/>
      <c r="C2581" s="212" t="s">
        <v>589</v>
      </c>
      <c r="D2581" s="213">
        <v>45807</v>
      </c>
      <c r="E2581" s="191" t="s">
        <v>5282</v>
      </c>
      <c r="F2581" s="191" t="s">
        <v>3</v>
      </c>
      <c r="G2581" s="191">
        <v>2291209</v>
      </c>
      <c r="H2581" s="68"/>
      <c r="I2581" s="197" t="s">
        <v>6475</v>
      </c>
      <c r="J2581" s="68"/>
      <c r="K2581" s="68"/>
      <c r="L2581" s="68"/>
      <c r="M2581" s="68"/>
      <c r="N2581" s="348"/>
      <c r="O2581" s="348"/>
      <c r="P2581" s="214">
        <v>0</v>
      </c>
      <c r="Q2581" s="214">
        <v>7206.75</v>
      </c>
      <c r="R2581" s="68" t="s">
        <v>1479</v>
      </c>
      <c r="S2581" s="349"/>
      <c r="T2581" s="272"/>
    </row>
    <row r="2582" spans="1:20" ht="63.75">
      <c r="A2582" s="191" t="s">
        <v>550</v>
      </c>
      <c r="B2582" s="68"/>
      <c r="C2582" s="212" t="s">
        <v>589</v>
      </c>
      <c r="D2582" s="213">
        <v>45807</v>
      </c>
      <c r="E2582" s="191" t="s">
        <v>5283</v>
      </c>
      <c r="F2582" s="191" t="s">
        <v>3</v>
      </c>
      <c r="G2582" s="191">
        <v>2291215</v>
      </c>
      <c r="H2582" s="68"/>
      <c r="I2582" s="197" t="s">
        <v>6476</v>
      </c>
      <c r="J2582" s="68"/>
      <c r="K2582" s="68"/>
      <c r="L2582" s="68"/>
      <c r="M2582" s="68"/>
      <c r="N2582" s="348"/>
      <c r="O2582" s="348"/>
      <c r="P2582" s="214">
        <v>0</v>
      </c>
      <c r="Q2582" s="214">
        <v>21393.439999999999</v>
      </c>
      <c r="R2582" s="68" t="s">
        <v>1479</v>
      </c>
      <c r="S2582" s="349"/>
      <c r="T2582" s="272"/>
    </row>
    <row r="2583" spans="1:20" ht="63.75">
      <c r="A2583" s="191">
        <v>159</v>
      </c>
      <c r="B2583" s="68"/>
      <c r="C2583" s="212" t="s">
        <v>1275</v>
      </c>
      <c r="D2583" s="213">
        <v>45807</v>
      </c>
      <c r="E2583" s="191" t="s">
        <v>5284</v>
      </c>
      <c r="F2583" s="191" t="s">
        <v>3</v>
      </c>
      <c r="G2583" s="191">
        <v>2291210</v>
      </c>
      <c r="H2583" s="68"/>
      <c r="I2583" s="197" t="s">
        <v>6477</v>
      </c>
      <c r="J2583" s="68"/>
      <c r="K2583" s="68"/>
      <c r="L2583" s="68"/>
      <c r="M2583" s="68"/>
      <c r="N2583" s="348"/>
      <c r="O2583" s="348"/>
      <c r="P2583" s="214">
        <v>0</v>
      </c>
      <c r="Q2583" s="214">
        <v>13107.43</v>
      </c>
      <c r="R2583" s="68" t="s">
        <v>1479</v>
      </c>
      <c r="S2583" s="349"/>
      <c r="T2583" s="272"/>
    </row>
    <row r="2584" spans="1:20" ht="63.75">
      <c r="A2584" s="191">
        <v>595</v>
      </c>
      <c r="B2584" s="68"/>
      <c r="C2584" s="212" t="s">
        <v>609</v>
      </c>
      <c r="D2584" s="213">
        <v>45807</v>
      </c>
      <c r="E2584" s="191" t="s">
        <v>5285</v>
      </c>
      <c r="F2584" s="191" t="s">
        <v>3</v>
      </c>
      <c r="G2584" s="191">
        <v>2291213</v>
      </c>
      <c r="H2584" s="68"/>
      <c r="I2584" s="197" t="s">
        <v>6478</v>
      </c>
      <c r="J2584" s="68"/>
      <c r="K2584" s="68"/>
      <c r="L2584" s="68"/>
      <c r="M2584" s="68"/>
      <c r="N2584" s="348"/>
      <c r="O2584" s="348"/>
      <c r="P2584" s="214">
        <v>0</v>
      </c>
      <c r="Q2584" s="214">
        <v>2872.75</v>
      </c>
      <c r="R2584" s="68" t="s">
        <v>1479</v>
      </c>
      <c r="S2584" s="349"/>
      <c r="T2584" s="272"/>
    </row>
    <row r="2585" spans="1:20" ht="63.75">
      <c r="A2585" s="191" t="s">
        <v>550</v>
      </c>
      <c r="B2585" s="68"/>
      <c r="C2585" s="212" t="s">
        <v>589</v>
      </c>
      <c r="D2585" s="213">
        <v>45807</v>
      </c>
      <c r="E2585" s="191" t="s">
        <v>5286</v>
      </c>
      <c r="F2585" s="191" t="s">
        <v>3</v>
      </c>
      <c r="G2585" s="191">
        <v>2291217</v>
      </c>
      <c r="H2585" s="68"/>
      <c r="I2585" s="197" t="s">
        <v>6479</v>
      </c>
      <c r="J2585" s="68"/>
      <c r="K2585" s="68"/>
      <c r="L2585" s="68"/>
      <c r="M2585" s="68"/>
      <c r="N2585" s="348"/>
      <c r="O2585" s="348"/>
      <c r="P2585" s="214">
        <v>0</v>
      </c>
      <c r="Q2585" s="214">
        <v>8579.25</v>
      </c>
      <c r="R2585" s="68" t="s">
        <v>1479</v>
      </c>
      <c r="S2585" s="349"/>
      <c r="T2585" s="272"/>
    </row>
    <row r="2586" spans="1:20" ht="51">
      <c r="A2586" s="191">
        <v>86</v>
      </c>
      <c r="B2586" s="68"/>
      <c r="C2586" s="212" t="s">
        <v>50</v>
      </c>
      <c r="D2586" s="213">
        <v>45807</v>
      </c>
      <c r="E2586" s="191" t="s">
        <v>5287</v>
      </c>
      <c r="F2586" s="191" t="s">
        <v>3</v>
      </c>
      <c r="G2586" s="191">
        <v>2291218</v>
      </c>
      <c r="H2586" s="68"/>
      <c r="I2586" s="197" t="s">
        <v>6480</v>
      </c>
      <c r="J2586" s="68"/>
      <c r="K2586" s="68"/>
      <c r="L2586" s="68"/>
      <c r="M2586" s="68"/>
      <c r="N2586" s="348"/>
      <c r="O2586" s="348"/>
      <c r="P2586" s="214">
        <v>0</v>
      </c>
      <c r="Q2586" s="214">
        <v>28820</v>
      </c>
      <c r="R2586" s="68" t="s">
        <v>1479</v>
      </c>
      <c r="S2586" s="349"/>
      <c r="T2586" s="272"/>
    </row>
    <row r="2587" spans="1:20" ht="51">
      <c r="A2587" s="191">
        <v>595</v>
      </c>
      <c r="B2587" s="68"/>
      <c r="C2587" s="212" t="s">
        <v>609</v>
      </c>
      <c r="D2587" s="213">
        <v>45807</v>
      </c>
      <c r="E2587" s="191" t="s">
        <v>5288</v>
      </c>
      <c r="F2587" s="191" t="s">
        <v>3</v>
      </c>
      <c r="G2587" s="191">
        <v>2291220</v>
      </c>
      <c r="H2587" s="68"/>
      <c r="I2587" s="197" t="s">
        <v>6481</v>
      </c>
      <c r="J2587" s="68"/>
      <c r="K2587" s="68"/>
      <c r="L2587" s="68"/>
      <c r="M2587" s="68"/>
      <c r="N2587" s="348"/>
      <c r="O2587" s="348"/>
      <c r="P2587" s="214">
        <v>0</v>
      </c>
      <c r="Q2587" s="214">
        <v>732.8</v>
      </c>
      <c r="R2587" s="68" t="s">
        <v>1479</v>
      </c>
      <c r="S2587" s="349"/>
      <c r="T2587" s="272"/>
    </row>
    <row r="2588" spans="1:20" ht="51">
      <c r="A2588" s="191">
        <v>86</v>
      </c>
      <c r="B2588" s="68"/>
      <c r="C2588" s="212" t="s">
        <v>50</v>
      </c>
      <c r="D2588" s="213">
        <v>45807</v>
      </c>
      <c r="E2588" s="191" t="s">
        <v>5289</v>
      </c>
      <c r="F2588" s="191" t="s">
        <v>3</v>
      </c>
      <c r="G2588" s="191">
        <v>2291222</v>
      </c>
      <c r="H2588" s="68"/>
      <c r="I2588" s="197" t="s">
        <v>6482</v>
      </c>
      <c r="J2588" s="68"/>
      <c r="K2588" s="68"/>
      <c r="L2588" s="68"/>
      <c r="M2588" s="68"/>
      <c r="N2588" s="348"/>
      <c r="O2588" s="348"/>
      <c r="P2588" s="214">
        <v>0</v>
      </c>
      <c r="Q2588" s="214">
        <v>9999</v>
      </c>
      <c r="R2588" s="68" t="s">
        <v>1479</v>
      </c>
      <c r="S2588" s="349"/>
      <c r="T2588" s="272"/>
    </row>
    <row r="2589" spans="1:20" ht="63.75">
      <c r="A2589" s="191">
        <v>595</v>
      </c>
      <c r="B2589" s="68"/>
      <c r="C2589" s="212" t="s">
        <v>609</v>
      </c>
      <c r="D2589" s="213">
        <v>45807</v>
      </c>
      <c r="E2589" s="191" t="s">
        <v>5290</v>
      </c>
      <c r="F2589" s="191" t="s">
        <v>3</v>
      </c>
      <c r="G2589" s="191">
        <v>2291223</v>
      </c>
      <c r="H2589" s="68"/>
      <c r="I2589" s="197" t="s">
        <v>6483</v>
      </c>
      <c r="J2589" s="68"/>
      <c r="K2589" s="68"/>
      <c r="L2589" s="68"/>
      <c r="M2589" s="68"/>
      <c r="N2589" s="348"/>
      <c r="O2589" s="348"/>
      <c r="P2589" s="214">
        <v>0</v>
      </c>
      <c r="Q2589" s="214">
        <v>1000.64</v>
      </c>
      <c r="R2589" s="68" t="s">
        <v>1479</v>
      </c>
      <c r="S2589" s="349"/>
      <c r="T2589" s="272"/>
    </row>
    <row r="2590" spans="1:20" ht="51">
      <c r="A2590" s="191">
        <v>86</v>
      </c>
      <c r="B2590" s="68"/>
      <c r="C2590" s="212" t="s">
        <v>50</v>
      </c>
      <c r="D2590" s="213">
        <v>45807</v>
      </c>
      <c r="E2590" s="191" t="s">
        <v>5291</v>
      </c>
      <c r="F2590" s="191" t="s">
        <v>3</v>
      </c>
      <c r="G2590" s="191">
        <v>2291225</v>
      </c>
      <c r="H2590" s="68"/>
      <c r="I2590" s="197" t="s">
        <v>6484</v>
      </c>
      <c r="J2590" s="68"/>
      <c r="K2590" s="68"/>
      <c r="L2590" s="68"/>
      <c r="M2590" s="68"/>
      <c r="N2590" s="348"/>
      <c r="O2590" s="348"/>
      <c r="P2590" s="214">
        <v>0</v>
      </c>
      <c r="Q2590" s="214">
        <v>9999</v>
      </c>
      <c r="R2590" s="68" t="s">
        <v>1479</v>
      </c>
      <c r="S2590" s="349"/>
      <c r="T2590" s="272"/>
    </row>
    <row r="2591" spans="1:20" ht="63.75">
      <c r="A2591" s="191">
        <v>595</v>
      </c>
      <c r="B2591" s="68"/>
      <c r="C2591" s="212" t="s">
        <v>609</v>
      </c>
      <c r="D2591" s="213">
        <v>45807</v>
      </c>
      <c r="E2591" s="191" t="s">
        <v>5292</v>
      </c>
      <c r="F2591" s="191" t="s">
        <v>3</v>
      </c>
      <c r="G2591" s="191">
        <v>2291227</v>
      </c>
      <c r="H2591" s="68"/>
      <c r="I2591" s="197" t="s">
        <v>6485</v>
      </c>
      <c r="J2591" s="68"/>
      <c r="K2591" s="68"/>
      <c r="L2591" s="68"/>
      <c r="M2591" s="68"/>
      <c r="N2591" s="348"/>
      <c r="O2591" s="348"/>
      <c r="P2591" s="214">
        <v>0</v>
      </c>
      <c r="Q2591" s="214">
        <v>168.11</v>
      </c>
      <c r="R2591" s="68" t="s">
        <v>1479</v>
      </c>
      <c r="S2591" s="349"/>
      <c r="T2591" s="272"/>
    </row>
    <row r="2592" spans="1:20" ht="51">
      <c r="A2592" s="191">
        <v>132</v>
      </c>
      <c r="B2592" s="68"/>
      <c r="C2592" s="212" t="s">
        <v>59</v>
      </c>
      <c r="D2592" s="213">
        <v>45807</v>
      </c>
      <c r="E2592" s="191" t="s">
        <v>5293</v>
      </c>
      <c r="F2592" s="191" t="s">
        <v>3</v>
      </c>
      <c r="G2592" s="191">
        <v>2291228</v>
      </c>
      <c r="H2592" s="68"/>
      <c r="I2592" s="197" t="s">
        <v>6486</v>
      </c>
      <c r="J2592" s="68"/>
      <c r="K2592" s="68"/>
      <c r="L2592" s="68"/>
      <c r="M2592" s="68"/>
      <c r="N2592" s="348"/>
      <c r="O2592" s="348"/>
      <c r="P2592" s="214">
        <v>0</v>
      </c>
      <c r="Q2592" s="214">
        <v>98351.6</v>
      </c>
      <c r="R2592" s="68" t="s">
        <v>1479</v>
      </c>
      <c r="S2592" s="349"/>
      <c r="T2592" s="272"/>
    </row>
    <row r="2593" spans="1:20" ht="38.25">
      <c r="A2593" s="191">
        <v>389</v>
      </c>
      <c r="B2593" s="68"/>
      <c r="C2593" s="212" t="s">
        <v>1401</v>
      </c>
      <c r="D2593" s="213">
        <v>45807</v>
      </c>
      <c r="E2593" s="191" t="s">
        <v>5294</v>
      </c>
      <c r="F2593" s="191" t="s">
        <v>3</v>
      </c>
      <c r="G2593" s="191">
        <v>2291244</v>
      </c>
      <c r="H2593" s="68"/>
      <c r="I2593" s="197" t="s">
        <v>6487</v>
      </c>
      <c r="J2593" s="68"/>
      <c r="K2593" s="68"/>
      <c r="L2593" s="68"/>
      <c r="M2593" s="68"/>
      <c r="N2593" s="348"/>
      <c r="O2593" s="348"/>
      <c r="P2593" s="214">
        <v>0</v>
      </c>
      <c r="Q2593" s="214">
        <v>76929</v>
      </c>
      <c r="R2593" s="68" t="s">
        <v>1479</v>
      </c>
      <c r="S2593" s="349"/>
      <c r="T2593" s="272"/>
    </row>
    <row r="2594" spans="1:20" ht="51">
      <c r="A2594" s="191">
        <v>15</v>
      </c>
      <c r="B2594" s="68"/>
      <c r="C2594" s="212" t="s">
        <v>39</v>
      </c>
      <c r="D2594" s="213">
        <v>45807</v>
      </c>
      <c r="E2594" s="191" t="s">
        <v>5295</v>
      </c>
      <c r="F2594" s="191" t="s">
        <v>3</v>
      </c>
      <c r="G2594" s="191">
        <v>2291245</v>
      </c>
      <c r="H2594" s="68"/>
      <c r="I2594" s="197" t="s">
        <v>6488</v>
      </c>
      <c r="J2594" s="68"/>
      <c r="K2594" s="68"/>
      <c r="L2594" s="68"/>
      <c r="M2594" s="68"/>
      <c r="N2594" s="348"/>
      <c r="O2594" s="348"/>
      <c r="P2594" s="214">
        <v>0</v>
      </c>
      <c r="Q2594" s="214">
        <v>200</v>
      </c>
      <c r="R2594" s="68" t="s">
        <v>1479</v>
      </c>
      <c r="S2594" s="349"/>
      <c r="T2594" s="272"/>
    </row>
    <row r="2595" spans="1:20" ht="51">
      <c r="A2595" s="191">
        <v>15</v>
      </c>
      <c r="B2595" s="68"/>
      <c r="C2595" s="212" t="s">
        <v>39</v>
      </c>
      <c r="D2595" s="213">
        <v>45807</v>
      </c>
      <c r="E2595" s="191" t="s">
        <v>5296</v>
      </c>
      <c r="F2595" s="191" t="s">
        <v>3</v>
      </c>
      <c r="G2595" s="191">
        <v>2291246</v>
      </c>
      <c r="H2595" s="68"/>
      <c r="I2595" s="197" t="s">
        <v>6489</v>
      </c>
      <c r="J2595" s="68"/>
      <c r="K2595" s="68"/>
      <c r="L2595" s="68"/>
      <c r="M2595" s="68"/>
      <c r="N2595" s="348"/>
      <c r="O2595" s="348"/>
      <c r="P2595" s="214">
        <v>0</v>
      </c>
      <c r="Q2595" s="214">
        <v>100</v>
      </c>
      <c r="R2595" s="68" t="s">
        <v>1479</v>
      </c>
      <c r="S2595" s="349"/>
      <c r="T2595" s="272"/>
    </row>
    <row r="2596" spans="1:20" ht="51">
      <c r="A2596" s="191">
        <v>15</v>
      </c>
      <c r="B2596" s="68"/>
      <c r="C2596" s="212" t="s">
        <v>39</v>
      </c>
      <c r="D2596" s="213">
        <v>45807</v>
      </c>
      <c r="E2596" s="191" t="s">
        <v>5297</v>
      </c>
      <c r="F2596" s="191" t="s">
        <v>3</v>
      </c>
      <c r="G2596" s="191">
        <v>2291249</v>
      </c>
      <c r="H2596" s="68"/>
      <c r="I2596" s="197" t="s">
        <v>6490</v>
      </c>
      <c r="J2596" s="68"/>
      <c r="K2596" s="68"/>
      <c r="L2596" s="68"/>
      <c r="M2596" s="68"/>
      <c r="N2596" s="348"/>
      <c r="O2596" s="348"/>
      <c r="P2596" s="214">
        <v>0</v>
      </c>
      <c r="Q2596" s="214">
        <v>500</v>
      </c>
      <c r="R2596" s="68" t="s">
        <v>1479</v>
      </c>
      <c r="S2596" s="349"/>
      <c r="T2596" s="272"/>
    </row>
    <row r="2597" spans="1:20" ht="63.75">
      <c r="A2597" s="191">
        <v>513</v>
      </c>
      <c r="B2597" s="68"/>
      <c r="C2597" s="212" t="s">
        <v>160</v>
      </c>
      <c r="D2597" s="213">
        <v>45807</v>
      </c>
      <c r="E2597" s="191" t="s">
        <v>5298</v>
      </c>
      <c r="F2597" s="191" t="s">
        <v>14</v>
      </c>
      <c r="G2597" s="191">
        <v>3155488</v>
      </c>
      <c r="H2597" s="68"/>
      <c r="I2597" s="197" t="s">
        <v>6491</v>
      </c>
      <c r="J2597" s="68"/>
      <c r="K2597" s="68"/>
      <c r="L2597" s="68"/>
      <c r="M2597" s="68"/>
      <c r="N2597" s="348"/>
      <c r="O2597" s="348"/>
      <c r="P2597" s="214">
        <v>60</v>
      </c>
      <c r="Q2597" s="214">
        <v>0</v>
      </c>
      <c r="R2597" s="68" t="s">
        <v>1479</v>
      </c>
      <c r="S2597" s="349"/>
      <c r="T2597" s="272"/>
    </row>
    <row r="2598" spans="1:20" ht="76.5">
      <c r="A2598" s="191">
        <v>513</v>
      </c>
      <c r="B2598" s="68"/>
      <c r="C2598" s="212" t="s">
        <v>160</v>
      </c>
      <c r="D2598" s="213">
        <v>45807</v>
      </c>
      <c r="E2598" s="191" t="s">
        <v>5299</v>
      </c>
      <c r="F2598" s="191" t="s">
        <v>10</v>
      </c>
      <c r="G2598" s="191">
        <v>1127973</v>
      </c>
      <c r="H2598" s="68"/>
      <c r="I2598" s="197" t="s">
        <v>6492</v>
      </c>
      <c r="J2598" s="68"/>
      <c r="K2598" s="68"/>
      <c r="L2598" s="68"/>
      <c r="M2598" s="68"/>
      <c r="N2598" s="348"/>
      <c r="O2598" s="348"/>
      <c r="P2598" s="214">
        <v>60</v>
      </c>
      <c r="Q2598" s="214">
        <v>0</v>
      </c>
      <c r="R2598" s="68" t="s">
        <v>1479</v>
      </c>
      <c r="S2598" s="349"/>
      <c r="T2598" s="272"/>
    </row>
    <row r="2599" spans="1:20" ht="76.5">
      <c r="A2599" s="191">
        <v>117</v>
      </c>
      <c r="B2599" s="68"/>
      <c r="C2599" s="212" t="s">
        <v>54</v>
      </c>
      <c r="D2599" s="213">
        <v>45807</v>
      </c>
      <c r="E2599" s="191" t="s">
        <v>5300</v>
      </c>
      <c r="F2599" s="191" t="s">
        <v>10</v>
      </c>
      <c r="G2599" s="191">
        <v>1127976</v>
      </c>
      <c r="H2599" s="68"/>
      <c r="I2599" s="197" t="s">
        <v>6493</v>
      </c>
      <c r="J2599" s="68"/>
      <c r="K2599" s="68"/>
      <c r="L2599" s="68"/>
      <c r="M2599" s="68"/>
      <c r="N2599" s="348"/>
      <c r="O2599" s="348"/>
      <c r="P2599" s="214">
        <v>60</v>
      </c>
      <c r="Q2599" s="214">
        <v>0</v>
      </c>
      <c r="R2599" s="68" t="s">
        <v>1479</v>
      </c>
      <c r="S2599" s="349"/>
      <c r="T2599" s="272"/>
    </row>
    <row r="2600" spans="1:20" ht="63.75">
      <c r="A2600" s="191">
        <v>578</v>
      </c>
      <c r="B2600" s="68"/>
      <c r="C2600" s="212" t="s">
        <v>168</v>
      </c>
      <c r="D2600" s="213">
        <v>45807</v>
      </c>
      <c r="E2600" s="191" t="s">
        <v>5301</v>
      </c>
      <c r="F2600" s="191" t="s">
        <v>635</v>
      </c>
      <c r="G2600" s="191">
        <v>12128349</v>
      </c>
      <c r="H2600" s="68"/>
      <c r="I2600" s="197" t="s">
        <v>6494</v>
      </c>
      <c r="J2600" s="68"/>
      <c r="K2600" s="68"/>
      <c r="L2600" s="68"/>
      <c r="M2600" s="68"/>
      <c r="N2600" s="348"/>
      <c r="O2600" s="348"/>
      <c r="P2600" s="214">
        <v>39000000</v>
      </c>
      <c r="Q2600" s="214">
        <v>0</v>
      </c>
      <c r="R2600" s="68" t="s">
        <v>1479</v>
      </c>
      <c r="S2600" s="349"/>
      <c r="T2600" s="272"/>
    </row>
    <row r="2601" spans="1:20" ht="89.25">
      <c r="A2601" s="191">
        <v>132</v>
      </c>
      <c r="B2601" s="68"/>
      <c r="C2601" s="212" t="s">
        <v>59</v>
      </c>
      <c r="D2601" s="213">
        <v>45807</v>
      </c>
      <c r="E2601" s="191" t="s">
        <v>5302</v>
      </c>
      <c r="F2601" s="191" t="s">
        <v>10</v>
      </c>
      <c r="G2601" s="191">
        <v>1127963</v>
      </c>
      <c r="H2601" s="68"/>
      <c r="I2601" s="197" t="s">
        <v>6495</v>
      </c>
      <c r="J2601" s="68"/>
      <c r="K2601" s="68"/>
      <c r="L2601" s="68"/>
      <c r="M2601" s="68"/>
      <c r="N2601" s="348"/>
      <c r="O2601" s="348"/>
      <c r="P2601" s="214">
        <v>660</v>
      </c>
      <c r="Q2601" s="214">
        <v>0</v>
      </c>
      <c r="R2601" s="68" t="s">
        <v>1479</v>
      </c>
      <c r="S2601" s="349"/>
      <c r="T2601" s="272"/>
    </row>
    <row r="2602" spans="1:20" ht="89.25">
      <c r="A2602" s="191">
        <v>293</v>
      </c>
      <c r="B2602" s="68"/>
      <c r="C2602" s="212" t="s">
        <v>121</v>
      </c>
      <c r="D2602" s="213">
        <v>45807</v>
      </c>
      <c r="E2602" s="191" t="s">
        <v>5303</v>
      </c>
      <c r="F2602" s="191" t="s">
        <v>6</v>
      </c>
      <c r="G2602" s="191">
        <v>1128011</v>
      </c>
      <c r="H2602" s="68"/>
      <c r="I2602" s="197" t="s">
        <v>6496</v>
      </c>
      <c r="J2602" s="68"/>
      <c r="K2602" s="68"/>
      <c r="L2602" s="68"/>
      <c r="M2602" s="68"/>
      <c r="N2602" s="348"/>
      <c r="O2602" s="348"/>
      <c r="P2602" s="214">
        <v>0</v>
      </c>
      <c r="Q2602" s="214">
        <v>1003641.19</v>
      </c>
      <c r="R2602" s="68" t="s">
        <v>1479</v>
      </c>
      <c r="S2602" s="349"/>
      <c r="T2602" s="272"/>
    </row>
    <row r="2603" spans="1:20" ht="89.25">
      <c r="A2603" s="191">
        <v>513</v>
      </c>
      <c r="B2603" s="68"/>
      <c r="C2603" s="212" t="s">
        <v>160</v>
      </c>
      <c r="D2603" s="213">
        <v>45807</v>
      </c>
      <c r="E2603" s="191" t="s">
        <v>5304</v>
      </c>
      <c r="F2603" s="191" t="s">
        <v>6</v>
      </c>
      <c r="G2603" s="191">
        <v>23609</v>
      </c>
      <c r="H2603" s="68"/>
      <c r="I2603" s="197" t="s">
        <v>6497</v>
      </c>
      <c r="J2603" s="68"/>
      <c r="K2603" s="68"/>
      <c r="L2603" s="68"/>
      <c r="M2603" s="68"/>
      <c r="N2603" s="348"/>
      <c r="O2603" s="348"/>
      <c r="P2603" s="214">
        <v>0</v>
      </c>
      <c r="Q2603" s="214">
        <v>20233270.920000002</v>
      </c>
      <c r="R2603" s="68" t="s">
        <v>1479</v>
      </c>
      <c r="S2603" s="349"/>
      <c r="T2603" s="272"/>
    </row>
    <row r="2604" spans="1:20" ht="89.25">
      <c r="A2604" s="191">
        <v>513</v>
      </c>
      <c r="B2604" s="68"/>
      <c r="C2604" s="212" t="s">
        <v>160</v>
      </c>
      <c r="D2604" s="213">
        <v>45807</v>
      </c>
      <c r="E2604" s="191" t="s">
        <v>5305</v>
      </c>
      <c r="F2604" s="191" t="s">
        <v>635</v>
      </c>
      <c r="G2604" s="191">
        <v>12132585</v>
      </c>
      <c r="H2604" s="68"/>
      <c r="I2604" s="197" t="s">
        <v>6498</v>
      </c>
      <c r="J2604" s="68"/>
      <c r="K2604" s="68"/>
      <c r="L2604" s="68"/>
      <c r="M2604" s="68"/>
      <c r="N2604" s="348"/>
      <c r="O2604" s="348"/>
      <c r="P2604" s="214">
        <v>54292845.149999999</v>
      </c>
      <c r="Q2604" s="214">
        <v>0</v>
      </c>
      <c r="R2604" s="68" t="s">
        <v>1479</v>
      </c>
      <c r="S2604" s="349"/>
      <c r="T2604" s="272"/>
    </row>
    <row r="2605" spans="1:20" ht="76.5">
      <c r="A2605" s="191">
        <v>117</v>
      </c>
      <c r="B2605" s="68"/>
      <c r="C2605" s="212" t="s">
        <v>54</v>
      </c>
      <c r="D2605" s="213">
        <v>45807</v>
      </c>
      <c r="E2605" s="191" t="s">
        <v>5306</v>
      </c>
      <c r="F2605" s="191" t="s">
        <v>10</v>
      </c>
      <c r="G2605" s="191">
        <v>1128048</v>
      </c>
      <c r="H2605" s="68"/>
      <c r="I2605" s="197" t="s">
        <v>6499</v>
      </c>
      <c r="J2605" s="68"/>
      <c r="K2605" s="68"/>
      <c r="L2605" s="68"/>
      <c r="M2605" s="68"/>
      <c r="N2605" s="348"/>
      <c r="O2605" s="348"/>
      <c r="P2605" s="214">
        <v>60</v>
      </c>
      <c r="Q2605" s="214">
        <v>0</v>
      </c>
      <c r="R2605" s="68" t="s">
        <v>1479</v>
      </c>
      <c r="S2605" s="349"/>
      <c r="T2605" s="272"/>
    </row>
    <row r="2606" spans="1:20" ht="63.75">
      <c r="A2606" s="191">
        <v>117</v>
      </c>
      <c r="B2606" s="68"/>
      <c r="C2606" s="212" t="s">
        <v>54</v>
      </c>
      <c r="D2606" s="213">
        <v>45807</v>
      </c>
      <c r="E2606" s="191" t="s">
        <v>5307</v>
      </c>
      <c r="F2606" s="191" t="s">
        <v>10</v>
      </c>
      <c r="G2606" s="191">
        <v>1128045</v>
      </c>
      <c r="H2606" s="68"/>
      <c r="I2606" s="197" t="s">
        <v>6500</v>
      </c>
      <c r="J2606" s="68"/>
      <c r="K2606" s="68"/>
      <c r="L2606" s="68"/>
      <c r="M2606" s="68"/>
      <c r="N2606" s="348"/>
      <c r="O2606" s="348"/>
      <c r="P2606" s="214">
        <v>60</v>
      </c>
      <c r="Q2606" s="214">
        <v>0</v>
      </c>
      <c r="R2606" s="68" t="s">
        <v>1479</v>
      </c>
      <c r="S2606" s="349"/>
      <c r="T2606" s="272"/>
    </row>
    <row r="2607" spans="1:20" ht="89.25">
      <c r="A2607" s="191">
        <v>513</v>
      </c>
      <c r="B2607" s="68"/>
      <c r="C2607" s="212" t="s">
        <v>160</v>
      </c>
      <c r="D2607" s="213">
        <v>45807</v>
      </c>
      <c r="E2607" s="191" t="s">
        <v>5305</v>
      </c>
      <c r="F2607" s="191" t="s">
        <v>635</v>
      </c>
      <c r="G2607" s="191">
        <v>12132490</v>
      </c>
      <c r="H2607" s="68"/>
      <c r="I2607" s="197" t="s">
        <v>6501</v>
      </c>
      <c r="J2607" s="68"/>
      <c r="K2607" s="68"/>
      <c r="L2607" s="68"/>
      <c r="M2607" s="68"/>
      <c r="N2607" s="348"/>
      <c r="O2607" s="348"/>
      <c r="P2607" s="214">
        <v>53070448.340000004</v>
      </c>
      <c r="Q2607" s="214">
        <v>0</v>
      </c>
      <c r="R2607" s="68" t="s">
        <v>1479</v>
      </c>
      <c r="S2607" s="349"/>
      <c r="T2607" s="272"/>
    </row>
    <row r="2608" spans="1:20" ht="76.5">
      <c r="A2608" s="191">
        <v>513</v>
      </c>
      <c r="B2608" s="68"/>
      <c r="C2608" s="212" t="s">
        <v>160</v>
      </c>
      <c r="D2608" s="213">
        <v>45807</v>
      </c>
      <c r="E2608" s="191" t="s">
        <v>5308</v>
      </c>
      <c r="F2608" s="191" t="s">
        <v>6</v>
      </c>
      <c r="G2608" s="191">
        <v>23608</v>
      </c>
      <c r="H2608" s="68"/>
      <c r="I2608" s="197" t="s">
        <v>6502</v>
      </c>
      <c r="J2608" s="68"/>
      <c r="K2608" s="68"/>
      <c r="L2608" s="68"/>
      <c r="M2608" s="68"/>
      <c r="N2608" s="348"/>
      <c r="O2608" s="348"/>
      <c r="P2608" s="214">
        <v>0</v>
      </c>
      <c r="Q2608" s="214">
        <v>20609075.699999999</v>
      </c>
      <c r="R2608" s="68" t="s">
        <v>1479</v>
      </c>
      <c r="S2608" s="349"/>
      <c r="T2608" s="272"/>
    </row>
    <row r="2609" spans="1:20" ht="102">
      <c r="A2609" s="191">
        <v>513</v>
      </c>
      <c r="B2609" s="68"/>
      <c r="C2609" s="212" t="s">
        <v>160</v>
      </c>
      <c r="D2609" s="213">
        <v>45807</v>
      </c>
      <c r="E2609" s="191" t="s">
        <v>5309</v>
      </c>
      <c r="F2609" s="191" t="s">
        <v>12</v>
      </c>
      <c r="G2609" s="191">
        <v>1128007</v>
      </c>
      <c r="H2609" s="68"/>
      <c r="I2609" s="197" t="s">
        <v>6503</v>
      </c>
      <c r="J2609" s="68"/>
      <c r="K2609" s="68"/>
      <c r="L2609" s="68"/>
      <c r="M2609" s="68"/>
      <c r="N2609" s="348"/>
      <c r="O2609" s="348"/>
      <c r="P2609" s="214">
        <v>197.94</v>
      </c>
      <c r="Q2609" s="214">
        <v>0</v>
      </c>
      <c r="R2609" s="68" t="s">
        <v>1479</v>
      </c>
      <c r="S2609" s="349"/>
      <c r="T2609" s="272"/>
    </row>
    <row r="2610" spans="1:20" ht="102">
      <c r="A2610" s="191">
        <v>513</v>
      </c>
      <c r="B2610" s="68"/>
      <c r="C2610" s="212" t="s">
        <v>160</v>
      </c>
      <c r="D2610" s="213">
        <v>45807</v>
      </c>
      <c r="E2610" s="191" t="s">
        <v>5310</v>
      </c>
      <c r="F2610" s="191" t="s">
        <v>10</v>
      </c>
      <c r="G2610" s="191">
        <v>1128007</v>
      </c>
      <c r="H2610" s="68"/>
      <c r="I2610" s="197" t="s">
        <v>6504</v>
      </c>
      <c r="J2610" s="68"/>
      <c r="K2610" s="68"/>
      <c r="L2610" s="68"/>
      <c r="M2610" s="68"/>
      <c r="N2610" s="348"/>
      <c r="O2610" s="348"/>
      <c r="P2610" s="214">
        <v>60</v>
      </c>
      <c r="Q2610" s="214">
        <v>0</v>
      </c>
      <c r="R2610" s="68" t="s">
        <v>1479</v>
      </c>
      <c r="S2610" s="349"/>
      <c r="T2610" s="272"/>
    </row>
    <row r="2611" spans="1:20" ht="89.25">
      <c r="A2611" s="191">
        <v>389</v>
      </c>
      <c r="B2611" s="68"/>
      <c r="C2611" s="212" t="s">
        <v>1401</v>
      </c>
      <c r="D2611" s="213">
        <v>45807</v>
      </c>
      <c r="E2611" s="191" t="s">
        <v>5311</v>
      </c>
      <c r="F2611" s="191" t="s">
        <v>10</v>
      </c>
      <c r="G2611" s="191">
        <v>1128057</v>
      </c>
      <c r="H2611" s="68"/>
      <c r="I2611" s="197" t="s">
        <v>6505</v>
      </c>
      <c r="J2611" s="68"/>
      <c r="K2611" s="68"/>
      <c r="L2611" s="68"/>
      <c r="M2611" s="68"/>
      <c r="N2611" s="348"/>
      <c r="O2611" s="348"/>
      <c r="P2611" s="214">
        <v>60</v>
      </c>
      <c r="Q2611" s="214">
        <v>0</v>
      </c>
      <c r="R2611" s="68" t="s">
        <v>1479</v>
      </c>
      <c r="S2611" s="349"/>
      <c r="T2611" s="272"/>
    </row>
    <row r="2612" spans="1:20" ht="102">
      <c r="A2612" s="191">
        <v>513</v>
      </c>
      <c r="B2612" s="68"/>
      <c r="C2612" s="212" t="s">
        <v>160</v>
      </c>
      <c r="D2612" s="213">
        <v>45807</v>
      </c>
      <c r="E2612" s="191" t="s">
        <v>5312</v>
      </c>
      <c r="F2612" s="191" t="s">
        <v>12</v>
      </c>
      <c r="G2612" s="191">
        <v>1128067</v>
      </c>
      <c r="H2612" s="68"/>
      <c r="I2612" s="197" t="s">
        <v>6506</v>
      </c>
      <c r="J2612" s="68"/>
      <c r="K2612" s="68"/>
      <c r="L2612" s="68"/>
      <c r="M2612" s="68"/>
      <c r="N2612" s="348"/>
      <c r="O2612" s="348"/>
      <c r="P2612" s="214">
        <v>197.94</v>
      </c>
      <c r="Q2612" s="214">
        <v>0</v>
      </c>
      <c r="R2612" s="68" t="s">
        <v>1479</v>
      </c>
      <c r="S2612" s="349"/>
      <c r="T2612" s="272"/>
    </row>
    <row r="2613" spans="1:20" ht="102">
      <c r="A2613" s="191">
        <v>513</v>
      </c>
      <c r="B2613" s="68"/>
      <c r="C2613" s="212" t="s">
        <v>160</v>
      </c>
      <c r="D2613" s="213">
        <v>45807</v>
      </c>
      <c r="E2613" s="191" t="s">
        <v>5313</v>
      </c>
      <c r="F2613" s="191" t="s">
        <v>10</v>
      </c>
      <c r="G2613" s="191">
        <v>1128067</v>
      </c>
      <c r="H2613" s="68"/>
      <c r="I2613" s="197" t="s">
        <v>6507</v>
      </c>
      <c r="J2613" s="68"/>
      <c r="K2613" s="68"/>
      <c r="L2613" s="68"/>
      <c r="M2613" s="68"/>
      <c r="N2613" s="348"/>
      <c r="O2613" s="348"/>
      <c r="P2613" s="214">
        <v>60</v>
      </c>
      <c r="Q2613" s="214">
        <v>0</v>
      </c>
      <c r="R2613" s="68" t="s">
        <v>1479</v>
      </c>
      <c r="S2613" s="349"/>
      <c r="T2613" s="272"/>
    </row>
    <row r="2614" spans="1:20">
      <c r="A2614" s="369"/>
      <c r="C2614" s="370"/>
      <c r="D2614" s="371"/>
      <c r="E2614" s="369"/>
      <c r="F2614" s="369"/>
      <c r="G2614" s="369"/>
      <c r="I2614" s="372"/>
      <c r="N2614" s="362"/>
      <c r="O2614" s="362"/>
      <c r="P2614" s="232"/>
      <c r="Q2614" s="232"/>
      <c r="S2614" s="376"/>
    </row>
    <row r="2615" spans="1:20" ht="18.75">
      <c r="A2615" s="178"/>
      <c r="B2615" s="179"/>
      <c r="I2615" s="462" t="s">
        <v>554</v>
      </c>
      <c r="J2615" s="462"/>
      <c r="K2615" s="462"/>
      <c r="L2615" s="462"/>
      <c r="M2615" s="462"/>
      <c r="N2615" s="176">
        <f>+SUBTOTAL(9,N8:N137)</f>
        <v>0</v>
      </c>
      <c r="O2615" s="176">
        <f>+SUBTOTAL(9,O8:O137)</f>
        <v>0</v>
      </c>
      <c r="P2615" s="176">
        <f>+SUBTOTAL(9,P8:P2613)</f>
        <v>1702257629.4900005</v>
      </c>
      <c r="Q2615" s="176">
        <f>+SUBTOTAL(9,Q8:Q2613)</f>
        <v>1342497062.599999</v>
      </c>
    </row>
    <row r="2616" spans="1:20">
      <c r="N2616" s="157"/>
      <c r="O2616" s="157"/>
      <c r="P2616" s="157"/>
      <c r="Q2616" s="157"/>
    </row>
    <row r="2617" spans="1:20">
      <c r="N2617" s="157"/>
      <c r="O2617" s="157"/>
      <c r="P2617" s="157"/>
      <c r="Q2617" s="157"/>
    </row>
    <row r="2618" spans="1:20">
      <c r="N2618" s="157"/>
      <c r="O2618" s="157"/>
      <c r="P2618" s="157"/>
      <c r="Q2618" s="157"/>
    </row>
    <row r="2619" spans="1:20">
      <c r="N2619" s="157"/>
      <c r="O2619" s="157"/>
      <c r="P2619" s="157"/>
      <c r="Q2619" s="157"/>
    </row>
    <row r="2620" spans="1:20">
      <c r="N2620" s="157"/>
      <c r="O2620" s="157"/>
      <c r="P2620" s="157"/>
      <c r="Q2620" s="157"/>
    </row>
    <row r="2621" spans="1:20">
      <c r="N2621" s="157"/>
      <c r="O2621" s="157"/>
      <c r="P2621" s="157"/>
      <c r="Q2621" s="157"/>
    </row>
    <row r="2622" spans="1:20">
      <c r="N2622" s="157"/>
      <c r="O2622" s="157"/>
      <c r="P2622" s="157"/>
      <c r="Q2622" s="157"/>
    </row>
    <row r="2623" spans="1:20">
      <c r="N2623" s="157"/>
      <c r="O2623" s="157"/>
      <c r="P2623" s="157"/>
      <c r="Q2623" s="157"/>
    </row>
    <row r="2624" spans="1:20">
      <c r="N2624" s="157"/>
      <c r="O2624" s="157"/>
      <c r="P2624" s="157"/>
      <c r="Q2624" s="157"/>
    </row>
    <row r="2625" spans="1:17">
      <c r="N2625" s="157"/>
      <c r="O2625" s="157"/>
      <c r="P2625" s="157"/>
      <c r="Q2625" s="157"/>
    </row>
    <row r="2626" spans="1:17">
      <c r="N2626" s="157"/>
      <c r="O2626" s="157"/>
      <c r="P2626" s="157"/>
      <c r="Q2626" s="157"/>
    </row>
    <row r="2627" spans="1:17">
      <c r="N2627" s="157"/>
      <c r="O2627" s="157"/>
      <c r="P2627" s="157"/>
      <c r="Q2627" s="157"/>
    </row>
    <row r="2628" spans="1:17">
      <c r="A2628" s="352" t="s">
        <v>1470</v>
      </c>
    </row>
    <row r="2629" spans="1:17">
      <c r="A2629" s="351" t="s">
        <v>1471</v>
      </c>
    </row>
    <row r="2630" spans="1:17">
      <c r="A2630" s="351" t="s">
        <v>1472</v>
      </c>
    </row>
    <row r="2631" spans="1:17">
      <c r="A2631" s="351"/>
    </row>
    <row r="2632" spans="1:17">
      <c r="A2632" s="351" t="s">
        <v>1473</v>
      </c>
    </row>
    <row r="2633" spans="1:17">
      <c r="A2633" s="351" t="s">
        <v>1474</v>
      </c>
    </row>
  </sheetData>
  <sheetProtection formatCells="0" formatColumns="0" formatRows="0" autoFilter="0"/>
  <protectedRanges>
    <protectedRange sqref="B8:B2614" name="Rango2"/>
    <protectedRange sqref="J8:M2614" name="Compr"/>
    <protectedRange sqref="H8:H2614" name="Rango3"/>
    <protectedRange sqref="T8:T2614" name="Rango4"/>
  </protectedRanges>
  <autoFilter ref="A7:T2613" xr:uid="{00000000-0001-0000-0400-000000000000}"/>
  <mergeCells count="6">
    <mergeCell ref="I2615:M2615"/>
    <mergeCell ref="N6:O6"/>
    <mergeCell ref="P6:Q6"/>
    <mergeCell ref="L6:M6"/>
    <mergeCell ref="A6:B6"/>
    <mergeCell ref="J6:K6"/>
  </mergeCells>
  <pageMargins left="0.39370078740157483" right="0.19685039370078741" top="0.31496062992125984" bottom="0.74803149606299213" header="0.31496062992125984" footer="0.31496062992125984"/>
  <pageSetup scale="56"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tabColor theme="5" tint="0.39997558519241921"/>
  </sheetPr>
  <dimension ref="A1:T2416"/>
  <sheetViews>
    <sheetView showGridLines="0" view="pageBreakPreview" zoomScaleNormal="115" zoomScaleSheetLayoutView="100" workbookViewId="0">
      <pane ySplit="7" topLeftCell="A8" activePane="bottomLeft" state="frozen"/>
      <selection activeCell="H15" sqref="H15"/>
      <selection pane="bottomLeft"/>
    </sheetView>
  </sheetViews>
  <sheetFormatPr baseColWidth="10" defaultColWidth="11.42578125" defaultRowHeight="12.75" outlineLevelCol="1"/>
  <cols>
    <col min="1" max="1" width="7.140625" style="66" customWidth="1"/>
    <col min="2" max="2" width="4.140625" style="66" bestFit="1" customWidth="1"/>
    <col min="3" max="3" width="15.5703125" style="104" customWidth="1"/>
    <col min="4" max="4" width="12.28515625" style="123" bestFit="1" customWidth="1"/>
    <col min="5" max="5" width="15.85546875" style="123" hidden="1" customWidth="1" outlineLevel="1"/>
    <col min="6" max="6" width="12.28515625" style="66" customWidth="1" collapsed="1"/>
    <col min="7" max="7" width="9.42578125" style="66" customWidth="1"/>
    <col min="8" max="8" width="12.42578125" style="66" customWidth="1"/>
    <col min="9" max="9" width="50.28515625" style="72" customWidth="1"/>
    <col min="10" max="13" width="10.5703125" style="66" customWidth="1"/>
    <col min="14" max="14" width="15" style="109" customWidth="1"/>
    <col min="15" max="15" width="14.42578125" style="109" customWidth="1"/>
    <col min="16" max="17" width="15.85546875" style="109" bestFit="1" customWidth="1"/>
    <col min="18" max="18" width="14.5703125" style="66" customWidth="1"/>
    <col min="19" max="19" width="14.5703125" style="66" hidden="1" customWidth="1" outlineLevel="1"/>
    <col min="20" max="20" width="11.42578125" style="64" collapsed="1"/>
    <col min="21" max="16384" width="11.42578125" style="64"/>
  </cols>
  <sheetData>
    <row r="1" spans="1:20" s="74" customFormat="1">
      <c r="A1" s="115" t="s">
        <v>31</v>
      </c>
      <c r="B1" s="115"/>
      <c r="C1" s="115"/>
      <c r="D1" s="120"/>
      <c r="E1" s="120"/>
      <c r="F1" s="115"/>
      <c r="G1" s="115"/>
      <c r="H1" s="115"/>
      <c r="I1" s="115"/>
      <c r="J1" s="73"/>
      <c r="K1" s="73"/>
      <c r="L1" s="115"/>
      <c r="M1" s="115"/>
      <c r="N1" s="112"/>
      <c r="O1" s="112"/>
      <c r="P1" s="112"/>
      <c r="Q1" s="112"/>
      <c r="R1" s="73"/>
      <c r="S1" s="73"/>
      <c r="T1" s="64"/>
    </row>
    <row r="2" spans="1:20" s="74" customFormat="1" ht="15.75">
      <c r="A2" s="115" t="s">
        <v>672</v>
      </c>
      <c r="B2" s="115"/>
      <c r="C2" s="115"/>
      <c r="D2" s="120"/>
      <c r="E2" s="120"/>
      <c r="F2" s="115"/>
      <c r="G2" s="115"/>
      <c r="H2" s="115"/>
      <c r="I2" s="115"/>
      <c r="J2" s="73"/>
      <c r="K2" s="73"/>
      <c r="L2" s="115"/>
      <c r="M2" s="115"/>
      <c r="N2" s="112"/>
      <c r="O2" s="112"/>
      <c r="P2" s="112"/>
      <c r="Q2" s="112"/>
      <c r="R2" s="73"/>
      <c r="S2" s="73"/>
      <c r="T2" s="64"/>
    </row>
    <row r="3" spans="1:20" s="74" customFormat="1">
      <c r="A3" s="115" t="str">
        <f>+'CUT MN'!A3</f>
        <v>CORRESPONDIENTE AL PERIODO DE ENERO A MAYO DE 2025</v>
      </c>
      <c r="B3" s="115"/>
      <c r="C3" s="115"/>
      <c r="D3" s="120"/>
      <c r="E3" s="120"/>
      <c r="F3" s="115"/>
      <c r="G3" s="115"/>
      <c r="H3" s="115"/>
      <c r="I3" s="115"/>
      <c r="J3" s="73"/>
      <c r="K3" s="73"/>
      <c r="L3" s="115"/>
      <c r="M3" s="115"/>
      <c r="N3" s="112"/>
      <c r="O3" s="112"/>
      <c r="P3" s="112"/>
      <c r="Q3" s="112"/>
      <c r="R3" s="73"/>
      <c r="S3" s="73"/>
      <c r="T3" s="64"/>
    </row>
    <row r="4" spans="1:20" s="74" customFormat="1">
      <c r="A4" s="65" t="str">
        <f>+'CUT MN'!A4</f>
        <v>ACTUALIZADO AL : 5 de junio de 2025 Hrs. 14:05</v>
      </c>
      <c r="B4" s="65"/>
      <c r="C4" s="65"/>
      <c r="D4" s="121"/>
      <c r="E4" s="121"/>
      <c r="F4" s="65"/>
      <c r="G4" s="65"/>
      <c r="H4" s="65"/>
      <c r="I4" s="65"/>
      <c r="J4" s="73"/>
      <c r="K4" s="73"/>
      <c r="L4" s="65"/>
      <c r="M4" s="65"/>
      <c r="N4" s="112"/>
      <c r="O4" s="112"/>
      <c r="P4" s="112"/>
      <c r="Q4" s="112"/>
      <c r="R4" s="73"/>
      <c r="S4" s="73"/>
      <c r="T4" s="64"/>
    </row>
    <row r="5" spans="1:20" s="74" customFormat="1">
      <c r="A5" s="65"/>
      <c r="B5" s="62"/>
      <c r="C5" s="62"/>
      <c r="D5" s="75"/>
      <c r="E5" s="75"/>
      <c r="F5" s="62"/>
      <c r="G5" s="62"/>
      <c r="H5" s="62"/>
      <c r="I5" s="70"/>
      <c r="J5" s="73"/>
      <c r="K5" s="73"/>
      <c r="L5" s="63"/>
      <c r="M5" s="73"/>
      <c r="N5" s="112"/>
      <c r="O5" s="112"/>
      <c r="P5" s="112"/>
      <c r="Q5" s="112"/>
      <c r="R5" s="73"/>
      <c r="S5" s="73"/>
      <c r="T5" s="64"/>
    </row>
    <row r="6" spans="1:20">
      <c r="A6" s="465" t="s">
        <v>1463</v>
      </c>
      <c r="B6" s="466"/>
      <c r="C6" s="103"/>
      <c r="D6" s="122"/>
      <c r="E6" s="122"/>
      <c r="F6" s="67"/>
      <c r="G6" s="67"/>
      <c r="H6" s="67"/>
      <c r="I6" s="71"/>
      <c r="J6" s="465" t="s">
        <v>1465</v>
      </c>
      <c r="K6" s="466"/>
      <c r="L6" s="465" t="s">
        <v>1466</v>
      </c>
      <c r="M6" s="466"/>
      <c r="N6" s="463" t="s">
        <v>1467</v>
      </c>
      <c r="O6" s="464"/>
      <c r="P6" s="463" t="s">
        <v>1468</v>
      </c>
      <c r="Q6" s="464"/>
      <c r="R6" s="67"/>
      <c r="S6" s="67"/>
    </row>
    <row r="7" spans="1:20" s="66" customFormat="1" ht="44.25" customHeight="1">
      <c r="A7" s="337" t="s">
        <v>653</v>
      </c>
      <c r="B7" s="337" t="s">
        <v>654</v>
      </c>
      <c r="C7" s="338" t="s">
        <v>660</v>
      </c>
      <c r="D7" s="338" t="s">
        <v>1462</v>
      </c>
      <c r="E7" s="356" t="s">
        <v>648</v>
      </c>
      <c r="F7" s="338" t="s">
        <v>649</v>
      </c>
      <c r="G7" s="338" t="s">
        <v>651</v>
      </c>
      <c r="H7" s="340" t="s">
        <v>1464</v>
      </c>
      <c r="I7" s="338" t="s">
        <v>652</v>
      </c>
      <c r="J7" s="337" t="s">
        <v>655</v>
      </c>
      <c r="K7" s="337" t="s">
        <v>658</v>
      </c>
      <c r="L7" s="337" t="s">
        <v>656</v>
      </c>
      <c r="M7" s="337" t="s">
        <v>657</v>
      </c>
      <c r="N7" s="339" t="s">
        <v>1301</v>
      </c>
      <c r="O7" s="339" t="s">
        <v>1302</v>
      </c>
      <c r="P7" s="339" t="s">
        <v>1287</v>
      </c>
      <c r="Q7" s="339" t="s">
        <v>1288</v>
      </c>
      <c r="R7" s="338" t="s">
        <v>662</v>
      </c>
      <c r="S7" s="338" t="s">
        <v>1469</v>
      </c>
      <c r="T7" s="340" t="s">
        <v>1353</v>
      </c>
    </row>
    <row r="8" spans="1:20" ht="51">
      <c r="A8" s="68" t="s">
        <v>541</v>
      </c>
      <c r="B8" s="68"/>
      <c r="C8" s="69" t="s">
        <v>590</v>
      </c>
      <c r="D8" s="108">
        <v>45663</v>
      </c>
      <c r="E8" s="108" t="s">
        <v>2952</v>
      </c>
      <c r="F8" s="191" t="s">
        <v>22</v>
      </c>
      <c r="G8" s="191">
        <v>25920</v>
      </c>
      <c r="H8" s="68"/>
      <c r="I8" s="328" t="s">
        <v>1923</v>
      </c>
      <c r="J8" s="68"/>
      <c r="K8" s="68"/>
      <c r="L8" s="68"/>
      <c r="M8" s="68"/>
      <c r="N8" s="329">
        <v>0</v>
      </c>
      <c r="O8" s="329">
        <v>0</v>
      </c>
      <c r="P8" s="330">
        <v>0.01</v>
      </c>
      <c r="Q8" s="330">
        <v>0</v>
      </c>
      <c r="R8" s="331" t="s">
        <v>1479</v>
      </c>
      <c r="S8" s="350"/>
      <c r="T8" s="272"/>
    </row>
    <row r="9" spans="1:20" ht="51">
      <c r="A9" s="68" t="s">
        <v>541</v>
      </c>
      <c r="B9" s="68"/>
      <c r="C9" s="69" t="s">
        <v>590</v>
      </c>
      <c r="D9" s="108">
        <v>45664</v>
      </c>
      <c r="E9" s="108" t="s">
        <v>2953</v>
      </c>
      <c r="F9" s="191" t="s">
        <v>22</v>
      </c>
      <c r="G9" s="191">
        <v>25925</v>
      </c>
      <c r="H9" s="68"/>
      <c r="I9" s="328" t="s">
        <v>1924</v>
      </c>
      <c r="J9" s="68"/>
      <c r="K9" s="68"/>
      <c r="L9" s="68"/>
      <c r="M9" s="68"/>
      <c r="N9" s="329">
        <v>0</v>
      </c>
      <c r="O9" s="329">
        <v>0</v>
      </c>
      <c r="P9" s="330">
        <v>0.01</v>
      </c>
      <c r="Q9" s="330">
        <v>0</v>
      </c>
      <c r="R9" s="331" t="s">
        <v>1479</v>
      </c>
      <c r="S9" s="350"/>
      <c r="T9" s="272"/>
    </row>
    <row r="10" spans="1:20" ht="63.75">
      <c r="A10" s="68">
        <v>513</v>
      </c>
      <c r="B10" s="68"/>
      <c r="C10" s="69" t="s">
        <v>160</v>
      </c>
      <c r="D10" s="108">
        <v>45665</v>
      </c>
      <c r="E10" s="108" t="s">
        <v>2954</v>
      </c>
      <c r="F10" s="191" t="s">
        <v>6</v>
      </c>
      <c r="G10" s="191">
        <v>2984859</v>
      </c>
      <c r="H10" s="68"/>
      <c r="I10" s="328" t="s">
        <v>1925</v>
      </c>
      <c r="J10" s="68"/>
      <c r="K10" s="68"/>
      <c r="L10" s="68"/>
      <c r="M10" s="68"/>
      <c r="N10" s="329">
        <v>0</v>
      </c>
      <c r="O10" s="329">
        <v>60776.800000000003</v>
      </c>
      <c r="P10" s="330">
        <v>0</v>
      </c>
      <c r="Q10" s="330">
        <v>416928.85</v>
      </c>
      <c r="R10" s="331" t="s">
        <v>1479</v>
      </c>
      <c r="S10" s="350"/>
      <c r="T10" s="272"/>
    </row>
    <row r="11" spans="1:20" ht="51">
      <c r="A11" s="68" t="s">
        <v>541</v>
      </c>
      <c r="B11" s="68"/>
      <c r="C11" s="69" t="s">
        <v>590</v>
      </c>
      <c r="D11" s="108">
        <v>45665</v>
      </c>
      <c r="E11" s="108" t="s">
        <v>2955</v>
      </c>
      <c r="F11" s="191" t="s">
        <v>22</v>
      </c>
      <c r="G11" s="191">
        <v>25931</v>
      </c>
      <c r="H11" s="68"/>
      <c r="I11" s="328" t="s">
        <v>1926</v>
      </c>
      <c r="J11" s="68"/>
      <c r="K11" s="68"/>
      <c r="L11" s="68"/>
      <c r="M11" s="68"/>
      <c r="N11" s="329">
        <v>0</v>
      </c>
      <c r="O11" s="329">
        <v>0</v>
      </c>
      <c r="P11" s="330">
        <v>0.01</v>
      </c>
      <c r="Q11" s="330">
        <v>0</v>
      </c>
      <c r="R11" s="331" t="s">
        <v>1479</v>
      </c>
      <c r="S11" s="350"/>
      <c r="T11" s="272"/>
    </row>
    <row r="12" spans="1:20" ht="51">
      <c r="A12" s="68" t="s">
        <v>541</v>
      </c>
      <c r="B12" s="68"/>
      <c r="C12" s="69" t="s">
        <v>590</v>
      </c>
      <c r="D12" s="108">
        <v>45667</v>
      </c>
      <c r="E12" s="108" t="s">
        <v>2956</v>
      </c>
      <c r="F12" s="191" t="s">
        <v>22</v>
      </c>
      <c r="G12" s="191">
        <v>25940</v>
      </c>
      <c r="H12" s="68"/>
      <c r="I12" s="328" t="s">
        <v>1927</v>
      </c>
      <c r="J12" s="68"/>
      <c r="K12" s="68"/>
      <c r="L12" s="68"/>
      <c r="M12" s="68"/>
      <c r="N12" s="329">
        <v>0</v>
      </c>
      <c r="O12" s="329">
        <v>0</v>
      </c>
      <c r="P12" s="330">
        <v>0.01</v>
      </c>
      <c r="Q12" s="330">
        <v>0</v>
      </c>
      <c r="R12" s="331" t="s">
        <v>1479</v>
      </c>
      <c r="S12" s="350"/>
      <c r="T12" s="272"/>
    </row>
    <row r="13" spans="1:20" ht="51">
      <c r="A13" s="68" t="s">
        <v>541</v>
      </c>
      <c r="B13" s="68"/>
      <c r="C13" s="69" t="s">
        <v>590</v>
      </c>
      <c r="D13" s="108">
        <v>45669</v>
      </c>
      <c r="E13" s="108" t="s">
        <v>2957</v>
      </c>
      <c r="F13" s="191" t="s">
        <v>22</v>
      </c>
      <c r="G13" s="191">
        <v>25951</v>
      </c>
      <c r="H13" s="68"/>
      <c r="I13" s="328" t="s">
        <v>1928</v>
      </c>
      <c r="J13" s="68"/>
      <c r="K13" s="68"/>
      <c r="L13" s="68"/>
      <c r="M13" s="68"/>
      <c r="N13" s="329">
        <v>0</v>
      </c>
      <c r="O13" s="329">
        <v>0</v>
      </c>
      <c r="P13" s="330">
        <v>0</v>
      </c>
      <c r="Q13" s="330">
        <v>0.01</v>
      </c>
      <c r="R13" s="331" t="s">
        <v>1479</v>
      </c>
      <c r="S13" s="350"/>
      <c r="T13" s="272"/>
    </row>
    <row r="14" spans="1:20" ht="76.5">
      <c r="A14" s="68">
        <v>513</v>
      </c>
      <c r="B14" s="68"/>
      <c r="C14" s="69" t="s">
        <v>160</v>
      </c>
      <c r="D14" s="108">
        <v>45670</v>
      </c>
      <c r="E14" s="108" t="s">
        <v>2958</v>
      </c>
      <c r="F14" s="191" t="s">
        <v>6</v>
      </c>
      <c r="G14" s="191">
        <v>2990721</v>
      </c>
      <c r="H14" s="68"/>
      <c r="I14" s="328" t="s">
        <v>1929</v>
      </c>
      <c r="J14" s="68"/>
      <c r="K14" s="68"/>
      <c r="L14" s="68"/>
      <c r="M14" s="68"/>
      <c r="N14" s="329">
        <v>0</v>
      </c>
      <c r="O14" s="329">
        <v>564846.72</v>
      </c>
      <c r="P14" s="330">
        <v>0</v>
      </c>
      <c r="Q14" s="330">
        <v>3874848.5</v>
      </c>
      <c r="R14" s="331" t="s">
        <v>1479</v>
      </c>
      <c r="S14" s="350"/>
      <c r="T14" s="272"/>
    </row>
    <row r="15" spans="1:20" ht="51">
      <c r="A15" s="68" t="s">
        <v>541</v>
      </c>
      <c r="B15" s="68"/>
      <c r="C15" s="69" t="s">
        <v>590</v>
      </c>
      <c r="D15" s="108">
        <v>45670</v>
      </c>
      <c r="E15" s="108" t="s">
        <v>2959</v>
      </c>
      <c r="F15" s="191" t="s">
        <v>22</v>
      </c>
      <c r="G15" s="191">
        <v>25957</v>
      </c>
      <c r="H15" s="68"/>
      <c r="I15" s="328" t="s">
        <v>1930</v>
      </c>
      <c r="J15" s="68"/>
      <c r="K15" s="68"/>
      <c r="L15" s="68"/>
      <c r="M15" s="68"/>
      <c r="N15" s="329">
        <v>0</v>
      </c>
      <c r="O15" s="329">
        <v>0</v>
      </c>
      <c r="P15" s="330">
        <v>0.01</v>
      </c>
      <c r="Q15" s="330">
        <v>0</v>
      </c>
      <c r="R15" s="331" t="s">
        <v>1479</v>
      </c>
      <c r="S15" s="350"/>
      <c r="T15" s="272"/>
    </row>
    <row r="16" spans="1:20" ht="51">
      <c r="A16" s="68" t="s">
        <v>541</v>
      </c>
      <c r="B16" s="68"/>
      <c r="C16" s="69" t="s">
        <v>590</v>
      </c>
      <c r="D16" s="108">
        <v>45671</v>
      </c>
      <c r="E16" s="108" t="s">
        <v>2960</v>
      </c>
      <c r="F16" s="191" t="s">
        <v>22</v>
      </c>
      <c r="G16" s="191">
        <v>25962</v>
      </c>
      <c r="H16" s="68"/>
      <c r="I16" s="328" t="s">
        <v>1931</v>
      </c>
      <c r="J16" s="68"/>
      <c r="K16" s="68"/>
      <c r="L16" s="68"/>
      <c r="M16" s="68"/>
      <c r="N16" s="329">
        <v>0</v>
      </c>
      <c r="O16" s="329">
        <v>0</v>
      </c>
      <c r="P16" s="330">
        <v>0.02</v>
      </c>
      <c r="Q16" s="330">
        <v>0</v>
      </c>
      <c r="R16" s="331" t="s">
        <v>1479</v>
      </c>
      <c r="S16" s="350"/>
      <c r="T16" s="272"/>
    </row>
    <row r="17" spans="1:20" ht="51">
      <c r="A17" s="68" t="s">
        <v>542</v>
      </c>
      <c r="B17" s="68"/>
      <c r="C17" s="69" t="s">
        <v>687</v>
      </c>
      <c r="D17" s="108">
        <v>45672</v>
      </c>
      <c r="E17" s="108" t="s">
        <v>2961</v>
      </c>
      <c r="F17" s="191" t="s">
        <v>19</v>
      </c>
      <c r="G17" s="191">
        <v>19596</v>
      </c>
      <c r="H17" s="68"/>
      <c r="I17" s="328" t="s">
        <v>1932</v>
      </c>
      <c r="J17" s="68"/>
      <c r="K17" s="68"/>
      <c r="L17" s="68"/>
      <c r="M17" s="68"/>
      <c r="N17" s="329">
        <v>265406.07</v>
      </c>
      <c r="O17" s="329">
        <v>0</v>
      </c>
      <c r="P17" s="330">
        <v>1820685.64</v>
      </c>
      <c r="Q17" s="330">
        <v>0</v>
      </c>
      <c r="R17" s="331" t="s">
        <v>1479</v>
      </c>
      <c r="S17" s="350"/>
      <c r="T17" s="272"/>
    </row>
    <row r="18" spans="1:20" ht="63.75">
      <c r="A18" s="68" t="s">
        <v>542</v>
      </c>
      <c r="B18" s="68"/>
      <c r="C18" s="69" t="s">
        <v>687</v>
      </c>
      <c r="D18" s="108">
        <v>45672</v>
      </c>
      <c r="E18" s="108" t="s">
        <v>2962</v>
      </c>
      <c r="F18" s="191" t="s">
        <v>19</v>
      </c>
      <c r="G18" s="191">
        <v>19641</v>
      </c>
      <c r="H18" s="68"/>
      <c r="I18" s="328" t="s">
        <v>1933</v>
      </c>
      <c r="J18" s="68"/>
      <c r="K18" s="68"/>
      <c r="L18" s="68"/>
      <c r="M18" s="68"/>
      <c r="N18" s="329">
        <v>7731914.0899999999</v>
      </c>
      <c r="O18" s="329">
        <v>0</v>
      </c>
      <c r="P18" s="330">
        <v>53040930.659999996</v>
      </c>
      <c r="Q18" s="330">
        <v>0</v>
      </c>
      <c r="R18" s="331" t="s">
        <v>1479</v>
      </c>
      <c r="S18" s="350"/>
      <c r="T18" s="272"/>
    </row>
    <row r="19" spans="1:20" ht="51">
      <c r="A19" s="68" t="s">
        <v>541</v>
      </c>
      <c r="B19" s="68"/>
      <c r="C19" s="69" t="s">
        <v>590</v>
      </c>
      <c r="D19" s="108">
        <v>45672</v>
      </c>
      <c r="E19" s="108" t="s">
        <v>2963</v>
      </c>
      <c r="F19" s="191" t="s">
        <v>22</v>
      </c>
      <c r="G19" s="191">
        <v>25967</v>
      </c>
      <c r="H19" s="68"/>
      <c r="I19" s="328" t="s">
        <v>1934</v>
      </c>
      <c r="J19" s="68"/>
      <c r="K19" s="68"/>
      <c r="L19" s="68"/>
      <c r="M19" s="68"/>
      <c r="N19" s="329">
        <v>0</v>
      </c>
      <c r="O19" s="329">
        <v>0</v>
      </c>
      <c r="P19" s="330">
        <v>0</v>
      </c>
      <c r="Q19" s="330">
        <v>0.02</v>
      </c>
      <c r="R19" s="331" t="s">
        <v>1479</v>
      </c>
      <c r="S19" s="350"/>
      <c r="T19" s="272"/>
    </row>
    <row r="20" spans="1:20" ht="76.5">
      <c r="A20" s="68">
        <v>513</v>
      </c>
      <c r="B20" s="68"/>
      <c r="C20" s="69" t="s">
        <v>160</v>
      </c>
      <c r="D20" s="108">
        <v>45674</v>
      </c>
      <c r="E20" s="108" t="s">
        <v>2964</v>
      </c>
      <c r="F20" s="191" t="s">
        <v>6</v>
      </c>
      <c r="G20" s="191">
        <v>2997082</v>
      </c>
      <c r="H20" s="68"/>
      <c r="I20" s="328" t="s">
        <v>1935</v>
      </c>
      <c r="J20" s="68"/>
      <c r="K20" s="68"/>
      <c r="L20" s="68"/>
      <c r="M20" s="68"/>
      <c r="N20" s="329">
        <v>0</v>
      </c>
      <c r="O20" s="329">
        <v>122854.98</v>
      </c>
      <c r="P20" s="330">
        <v>0</v>
      </c>
      <c r="Q20" s="330">
        <v>842785.16</v>
      </c>
      <c r="R20" s="331" t="s">
        <v>1479</v>
      </c>
      <c r="S20" s="350"/>
      <c r="T20" s="272"/>
    </row>
    <row r="21" spans="1:20" ht="76.5">
      <c r="A21" s="68">
        <v>291</v>
      </c>
      <c r="B21" s="68"/>
      <c r="C21" s="69" t="s">
        <v>119</v>
      </c>
      <c r="D21" s="108">
        <v>45674</v>
      </c>
      <c r="E21" s="108" t="s">
        <v>2965</v>
      </c>
      <c r="F21" s="191" t="s">
        <v>6</v>
      </c>
      <c r="G21" s="191">
        <v>2997086</v>
      </c>
      <c r="H21" s="68"/>
      <c r="I21" s="328" t="s">
        <v>1936</v>
      </c>
      <c r="J21" s="68"/>
      <c r="K21" s="68"/>
      <c r="L21" s="68"/>
      <c r="M21" s="68"/>
      <c r="N21" s="329">
        <v>0</v>
      </c>
      <c r="O21" s="329">
        <v>13900000</v>
      </c>
      <c r="P21" s="330">
        <v>0</v>
      </c>
      <c r="Q21" s="330">
        <v>95354000</v>
      </c>
      <c r="R21" s="331" t="s">
        <v>1479</v>
      </c>
      <c r="S21" s="350"/>
      <c r="T21" s="272"/>
    </row>
    <row r="22" spans="1:20" ht="51">
      <c r="A22" s="68" t="s">
        <v>541</v>
      </c>
      <c r="B22" s="68"/>
      <c r="C22" s="69" t="s">
        <v>590</v>
      </c>
      <c r="D22" s="108">
        <v>45674</v>
      </c>
      <c r="E22" s="108" t="s">
        <v>2966</v>
      </c>
      <c r="F22" s="191" t="s">
        <v>22</v>
      </c>
      <c r="G22" s="191">
        <v>25977</v>
      </c>
      <c r="H22" s="68"/>
      <c r="I22" s="328" t="s">
        <v>1937</v>
      </c>
      <c r="J22" s="68"/>
      <c r="K22" s="68"/>
      <c r="L22" s="68"/>
      <c r="M22" s="68"/>
      <c r="N22" s="329">
        <v>0</v>
      </c>
      <c r="O22" s="329">
        <v>0</v>
      </c>
      <c r="P22" s="330">
        <v>0.01</v>
      </c>
      <c r="Q22" s="330">
        <v>0</v>
      </c>
      <c r="R22" s="331" t="s">
        <v>1479</v>
      </c>
      <c r="S22" s="350"/>
      <c r="T22" s="272"/>
    </row>
    <row r="23" spans="1:20" ht="51">
      <c r="A23" s="68" t="s">
        <v>541</v>
      </c>
      <c r="B23" s="68"/>
      <c r="C23" s="69" t="s">
        <v>590</v>
      </c>
      <c r="D23" s="108">
        <v>45677</v>
      </c>
      <c r="E23" s="108" t="s">
        <v>2967</v>
      </c>
      <c r="F23" s="191" t="s">
        <v>22</v>
      </c>
      <c r="G23" s="191">
        <v>25991</v>
      </c>
      <c r="H23" s="68"/>
      <c r="I23" s="328" t="s">
        <v>1938</v>
      </c>
      <c r="J23" s="68"/>
      <c r="K23" s="68"/>
      <c r="L23" s="68"/>
      <c r="M23" s="68"/>
      <c r="N23" s="329">
        <v>0</v>
      </c>
      <c r="O23" s="329">
        <v>0</v>
      </c>
      <c r="P23" s="330">
        <v>0.01</v>
      </c>
      <c r="Q23" s="330">
        <v>0</v>
      </c>
      <c r="R23" s="331" t="s">
        <v>1479</v>
      </c>
      <c r="S23" s="350"/>
      <c r="T23" s="272"/>
    </row>
    <row r="24" spans="1:20" ht="51">
      <c r="A24" s="68" t="s">
        <v>541</v>
      </c>
      <c r="B24" s="68"/>
      <c r="C24" s="69" t="s">
        <v>590</v>
      </c>
      <c r="D24" s="108">
        <v>45678</v>
      </c>
      <c r="E24" s="108" t="s">
        <v>2968</v>
      </c>
      <c r="F24" s="191" t="s">
        <v>22</v>
      </c>
      <c r="G24" s="191">
        <v>25996</v>
      </c>
      <c r="H24" s="68"/>
      <c r="I24" s="328" t="s">
        <v>1939</v>
      </c>
      <c r="J24" s="68"/>
      <c r="K24" s="68"/>
      <c r="L24" s="68"/>
      <c r="M24" s="68"/>
      <c r="N24" s="329">
        <v>0</v>
      </c>
      <c r="O24" s="329">
        <v>0</v>
      </c>
      <c r="P24" s="330">
        <v>0</v>
      </c>
      <c r="Q24" s="330">
        <v>0.02</v>
      </c>
      <c r="R24" s="331" t="s">
        <v>1479</v>
      </c>
      <c r="S24" s="350"/>
      <c r="T24" s="272"/>
    </row>
    <row r="25" spans="1:20" ht="51">
      <c r="A25" s="68" t="s">
        <v>542</v>
      </c>
      <c r="B25" s="68"/>
      <c r="C25" s="69" t="s">
        <v>687</v>
      </c>
      <c r="D25" s="108">
        <v>45680</v>
      </c>
      <c r="E25" s="108" t="s">
        <v>2969</v>
      </c>
      <c r="F25" s="191" t="s">
        <v>19</v>
      </c>
      <c r="G25" s="191">
        <v>19594</v>
      </c>
      <c r="H25" s="68"/>
      <c r="I25" s="328" t="s">
        <v>1940</v>
      </c>
      <c r="J25" s="68"/>
      <c r="K25" s="68"/>
      <c r="L25" s="68"/>
      <c r="M25" s="68"/>
      <c r="N25" s="329">
        <v>3149185.63</v>
      </c>
      <c r="O25" s="329">
        <v>0</v>
      </c>
      <c r="P25" s="330">
        <v>21603413.420000002</v>
      </c>
      <c r="Q25" s="330">
        <v>0</v>
      </c>
      <c r="R25" s="331" t="s">
        <v>1479</v>
      </c>
      <c r="S25" s="350"/>
      <c r="T25" s="272"/>
    </row>
    <row r="26" spans="1:20" ht="76.5">
      <c r="A26" s="68">
        <v>513</v>
      </c>
      <c r="B26" s="68"/>
      <c r="C26" s="69" t="s">
        <v>160</v>
      </c>
      <c r="D26" s="108">
        <v>45680</v>
      </c>
      <c r="E26" s="108" t="s">
        <v>2970</v>
      </c>
      <c r="F26" s="191" t="s">
        <v>6</v>
      </c>
      <c r="G26" s="191">
        <v>3002675</v>
      </c>
      <c r="H26" s="68"/>
      <c r="I26" s="328" t="s">
        <v>1941</v>
      </c>
      <c r="J26" s="68"/>
      <c r="K26" s="68"/>
      <c r="L26" s="68"/>
      <c r="M26" s="68"/>
      <c r="N26" s="329">
        <v>0</v>
      </c>
      <c r="O26" s="329">
        <v>32073.24</v>
      </c>
      <c r="P26" s="330">
        <v>0</v>
      </c>
      <c r="Q26" s="330">
        <v>220022.43</v>
      </c>
      <c r="R26" s="331" t="s">
        <v>1479</v>
      </c>
      <c r="S26" s="350"/>
      <c r="T26" s="272"/>
    </row>
    <row r="27" spans="1:20" ht="51">
      <c r="A27" s="68" t="s">
        <v>541</v>
      </c>
      <c r="B27" s="68"/>
      <c r="C27" s="69" t="s">
        <v>590</v>
      </c>
      <c r="D27" s="108">
        <v>45681</v>
      </c>
      <c r="E27" s="108" t="s">
        <v>2971</v>
      </c>
      <c r="F27" s="191" t="s">
        <v>22</v>
      </c>
      <c r="G27" s="191">
        <v>26014</v>
      </c>
      <c r="H27" s="68"/>
      <c r="I27" s="328" t="s">
        <v>1942</v>
      </c>
      <c r="J27" s="68"/>
      <c r="K27" s="68"/>
      <c r="L27" s="68"/>
      <c r="M27" s="68"/>
      <c r="N27" s="329">
        <v>0</v>
      </c>
      <c r="O27" s="329">
        <v>0</v>
      </c>
      <c r="P27" s="330">
        <v>0</v>
      </c>
      <c r="Q27" s="330">
        <v>0.01</v>
      </c>
      <c r="R27" s="331" t="s">
        <v>1479</v>
      </c>
      <c r="S27" s="350"/>
      <c r="T27" s="272"/>
    </row>
    <row r="28" spans="1:20" ht="51">
      <c r="A28" s="68" t="s">
        <v>541</v>
      </c>
      <c r="B28" s="68"/>
      <c r="C28" s="69" t="s">
        <v>590</v>
      </c>
      <c r="D28" s="108">
        <v>45683</v>
      </c>
      <c r="E28" s="108" t="s">
        <v>2972</v>
      </c>
      <c r="F28" s="191" t="s">
        <v>22</v>
      </c>
      <c r="G28" s="191">
        <v>26023</v>
      </c>
      <c r="H28" s="68"/>
      <c r="I28" s="328" t="s">
        <v>1943</v>
      </c>
      <c r="J28" s="68"/>
      <c r="K28" s="68"/>
      <c r="L28" s="68"/>
      <c r="M28" s="68"/>
      <c r="N28" s="329">
        <v>0</v>
      </c>
      <c r="O28" s="329">
        <v>0</v>
      </c>
      <c r="P28" s="330">
        <v>0.01</v>
      </c>
      <c r="Q28" s="330">
        <v>0</v>
      </c>
      <c r="R28" s="331" t="s">
        <v>1479</v>
      </c>
      <c r="S28" s="350"/>
      <c r="T28" s="272"/>
    </row>
    <row r="29" spans="1:20" ht="51">
      <c r="A29" s="68" t="s">
        <v>541</v>
      </c>
      <c r="B29" s="68"/>
      <c r="C29" s="69" t="s">
        <v>590</v>
      </c>
      <c r="D29" s="108">
        <v>45684</v>
      </c>
      <c r="E29" s="108" t="s">
        <v>2973</v>
      </c>
      <c r="F29" s="191" t="s">
        <v>22</v>
      </c>
      <c r="G29" s="191">
        <v>26028</v>
      </c>
      <c r="H29" s="68"/>
      <c r="I29" s="328" t="s">
        <v>1944</v>
      </c>
      <c r="J29" s="68"/>
      <c r="K29" s="68"/>
      <c r="L29" s="68"/>
      <c r="M29" s="68"/>
      <c r="N29" s="329">
        <v>0</v>
      </c>
      <c r="O29" s="329">
        <v>0</v>
      </c>
      <c r="P29" s="330">
        <v>0</v>
      </c>
      <c r="Q29" s="330">
        <v>0.01</v>
      </c>
      <c r="R29" s="331" t="s">
        <v>1479</v>
      </c>
      <c r="S29" s="350"/>
      <c r="T29" s="272"/>
    </row>
    <row r="30" spans="1:20" ht="51">
      <c r="A30" s="68" t="s">
        <v>542</v>
      </c>
      <c r="B30" s="68"/>
      <c r="C30" s="69" t="s">
        <v>687</v>
      </c>
      <c r="D30" s="108">
        <v>45685</v>
      </c>
      <c r="E30" s="108" t="s">
        <v>2974</v>
      </c>
      <c r="F30" s="191" t="s">
        <v>19</v>
      </c>
      <c r="G30" s="191">
        <v>19542</v>
      </c>
      <c r="H30" s="68"/>
      <c r="I30" s="328" t="s">
        <v>1945</v>
      </c>
      <c r="J30" s="68"/>
      <c r="K30" s="68"/>
      <c r="L30" s="68"/>
      <c r="M30" s="68"/>
      <c r="N30" s="329">
        <v>451022.98</v>
      </c>
      <c r="O30" s="329">
        <v>0</v>
      </c>
      <c r="P30" s="330">
        <v>3094017.64</v>
      </c>
      <c r="Q30" s="330">
        <v>0</v>
      </c>
      <c r="R30" s="331" t="s">
        <v>1479</v>
      </c>
      <c r="S30" s="350"/>
      <c r="T30" s="272"/>
    </row>
    <row r="31" spans="1:20" ht="51">
      <c r="A31" s="68" t="s">
        <v>541</v>
      </c>
      <c r="B31" s="68"/>
      <c r="C31" s="69" t="s">
        <v>590</v>
      </c>
      <c r="D31" s="108">
        <v>45685</v>
      </c>
      <c r="E31" s="108" t="s">
        <v>2975</v>
      </c>
      <c r="F31" s="191" t="s">
        <v>22</v>
      </c>
      <c r="G31" s="191">
        <v>26033</v>
      </c>
      <c r="H31" s="68"/>
      <c r="I31" s="328" t="s">
        <v>1946</v>
      </c>
      <c r="J31" s="68"/>
      <c r="K31" s="68"/>
      <c r="L31" s="68"/>
      <c r="M31" s="68"/>
      <c r="N31" s="329">
        <v>0</v>
      </c>
      <c r="O31" s="329">
        <v>0</v>
      </c>
      <c r="P31" s="330">
        <v>0.01</v>
      </c>
      <c r="Q31" s="330">
        <v>0</v>
      </c>
      <c r="R31" s="331" t="s">
        <v>1479</v>
      </c>
      <c r="S31" s="350"/>
      <c r="T31" s="272"/>
    </row>
    <row r="32" spans="1:20" ht="51">
      <c r="A32" s="68" t="s">
        <v>541</v>
      </c>
      <c r="B32" s="68"/>
      <c r="C32" s="69" t="s">
        <v>590</v>
      </c>
      <c r="D32" s="108">
        <v>45686</v>
      </c>
      <c r="E32" s="108" t="s">
        <v>2976</v>
      </c>
      <c r="F32" s="191" t="s">
        <v>22</v>
      </c>
      <c r="G32" s="191">
        <v>26037</v>
      </c>
      <c r="H32" s="68"/>
      <c r="I32" s="328" t="s">
        <v>1947</v>
      </c>
      <c r="J32" s="68"/>
      <c r="K32" s="68"/>
      <c r="L32" s="68"/>
      <c r="M32" s="68"/>
      <c r="N32" s="329">
        <v>0</v>
      </c>
      <c r="O32" s="329">
        <v>0</v>
      </c>
      <c r="P32" s="330">
        <v>0</v>
      </c>
      <c r="Q32" s="330">
        <v>0.01</v>
      </c>
      <c r="R32" s="331" t="s">
        <v>1479</v>
      </c>
      <c r="S32" s="350"/>
      <c r="T32" s="272"/>
    </row>
    <row r="33" spans="1:20" ht="63.75">
      <c r="A33" s="68">
        <v>291</v>
      </c>
      <c r="B33" s="68"/>
      <c r="C33" s="69" t="s">
        <v>119</v>
      </c>
      <c r="D33" s="108">
        <v>45687</v>
      </c>
      <c r="E33" s="108" t="s">
        <v>2977</v>
      </c>
      <c r="F33" s="191" t="s">
        <v>6</v>
      </c>
      <c r="G33" s="191">
        <v>3011179</v>
      </c>
      <c r="H33" s="68"/>
      <c r="I33" s="328" t="s">
        <v>1948</v>
      </c>
      <c r="J33" s="68"/>
      <c r="K33" s="68"/>
      <c r="L33" s="68"/>
      <c r="M33" s="68"/>
      <c r="N33" s="329">
        <v>0</v>
      </c>
      <c r="O33" s="329">
        <v>1512757.99</v>
      </c>
      <c r="P33" s="330">
        <v>0</v>
      </c>
      <c r="Q33" s="330">
        <v>10377519.810000001</v>
      </c>
      <c r="R33" s="331" t="s">
        <v>1479</v>
      </c>
      <c r="S33" s="350"/>
      <c r="T33" s="272"/>
    </row>
    <row r="34" spans="1:20" ht="51">
      <c r="A34" s="68" t="s">
        <v>541</v>
      </c>
      <c r="B34" s="68"/>
      <c r="C34" s="69" t="s">
        <v>590</v>
      </c>
      <c r="D34" s="108">
        <v>45687</v>
      </c>
      <c r="E34" s="108" t="s">
        <v>2978</v>
      </c>
      <c r="F34" s="191" t="s">
        <v>22</v>
      </c>
      <c r="G34" s="191">
        <v>26043</v>
      </c>
      <c r="H34" s="68"/>
      <c r="I34" s="328" t="s">
        <v>1949</v>
      </c>
      <c r="J34" s="68"/>
      <c r="K34" s="68"/>
      <c r="L34" s="68"/>
      <c r="M34" s="68"/>
      <c r="N34" s="329">
        <v>0</v>
      </c>
      <c r="O34" s="329">
        <v>0</v>
      </c>
      <c r="P34" s="330">
        <v>0.01</v>
      </c>
      <c r="Q34" s="330">
        <v>0</v>
      </c>
      <c r="R34" s="331" t="s">
        <v>1479</v>
      </c>
      <c r="S34" s="350"/>
      <c r="T34" s="272"/>
    </row>
    <row r="35" spans="1:20" ht="63.75">
      <c r="A35" s="68">
        <v>291</v>
      </c>
      <c r="B35" s="68"/>
      <c r="C35" s="69" t="s">
        <v>119</v>
      </c>
      <c r="D35" s="108">
        <v>45694</v>
      </c>
      <c r="E35" s="108" t="s">
        <v>2979</v>
      </c>
      <c r="F35" s="191" t="s">
        <v>6</v>
      </c>
      <c r="G35" s="191">
        <v>3021142</v>
      </c>
      <c r="H35" s="68"/>
      <c r="I35" s="328" t="s">
        <v>2329</v>
      </c>
      <c r="J35" s="68"/>
      <c r="K35" s="68"/>
      <c r="L35" s="68"/>
      <c r="M35" s="68"/>
      <c r="N35" s="329">
        <v>0</v>
      </c>
      <c r="O35" s="329">
        <v>472162.97</v>
      </c>
      <c r="P35" s="330">
        <v>0</v>
      </c>
      <c r="Q35" s="330">
        <v>3239037.97</v>
      </c>
      <c r="R35" s="331" t="s">
        <v>1479</v>
      </c>
      <c r="S35" s="350"/>
      <c r="T35" s="272"/>
    </row>
    <row r="36" spans="1:20" ht="51">
      <c r="A36" s="68" t="s">
        <v>541</v>
      </c>
      <c r="B36" s="68"/>
      <c r="C36" s="69" t="s">
        <v>590</v>
      </c>
      <c r="D36" s="108">
        <v>45695</v>
      </c>
      <c r="E36" s="108" t="s">
        <v>2980</v>
      </c>
      <c r="F36" s="191" t="s">
        <v>22</v>
      </c>
      <c r="G36" s="191">
        <v>26079</v>
      </c>
      <c r="H36" s="68"/>
      <c r="I36" s="328" t="s">
        <v>2330</v>
      </c>
      <c r="J36" s="68"/>
      <c r="K36" s="68"/>
      <c r="L36" s="68"/>
      <c r="M36" s="68"/>
      <c r="N36" s="329">
        <v>0</v>
      </c>
      <c r="O36" s="329">
        <v>0</v>
      </c>
      <c r="P36" s="330">
        <v>0</v>
      </c>
      <c r="Q36" s="330">
        <v>0.02</v>
      </c>
      <c r="R36" s="331" t="s">
        <v>1479</v>
      </c>
      <c r="S36" s="350"/>
      <c r="T36" s="272"/>
    </row>
    <row r="37" spans="1:20" ht="51">
      <c r="A37" s="68" t="s">
        <v>541</v>
      </c>
      <c r="B37" s="68"/>
      <c r="C37" s="69" t="s">
        <v>590</v>
      </c>
      <c r="D37" s="108">
        <v>45698</v>
      </c>
      <c r="E37" s="108" t="s">
        <v>2981</v>
      </c>
      <c r="F37" s="191" t="s">
        <v>22</v>
      </c>
      <c r="G37" s="191">
        <v>26093</v>
      </c>
      <c r="H37" s="68"/>
      <c r="I37" s="328" t="s">
        <v>2331</v>
      </c>
      <c r="J37" s="68"/>
      <c r="K37" s="68"/>
      <c r="L37" s="68"/>
      <c r="M37" s="68"/>
      <c r="N37" s="329">
        <v>0</v>
      </c>
      <c r="O37" s="329">
        <v>0</v>
      </c>
      <c r="P37" s="330">
        <v>0</v>
      </c>
      <c r="Q37" s="330">
        <v>0.01</v>
      </c>
      <c r="R37" s="331" t="s">
        <v>1479</v>
      </c>
      <c r="S37" s="350"/>
      <c r="T37" s="272"/>
    </row>
    <row r="38" spans="1:20" ht="51">
      <c r="A38" s="68" t="s">
        <v>541</v>
      </c>
      <c r="B38" s="68"/>
      <c r="C38" s="69" t="s">
        <v>590</v>
      </c>
      <c r="D38" s="108">
        <v>45699</v>
      </c>
      <c r="E38" s="108" t="s">
        <v>2982</v>
      </c>
      <c r="F38" s="191" t="s">
        <v>22</v>
      </c>
      <c r="G38" s="191">
        <v>26099</v>
      </c>
      <c r="H38" s="68"/>
      <c r="I38" s="328" t="s">
        <v>2332</v>
      </c>
      <c r="J38" s="68"/>
      <c r="K38" s="68"/>
      <c r="L38" s="68"/>
      <c r="M38" s="68"/>
      <c r="N38" s="329">
        <v>0</v>
      </c>
      <c r="O38" s="329">
        <v>0</v>
      </c>
      <c r="P38" s="330">
        <v>0</v>
      </c>
      <c r="Q38" s="330">
        <v>0.01</v>
      </c>
      <c r="R38" s="331" t="s">
        <v>1479</v>
      </c>
      <c r="S38" s="350"/>
      <c r="T38" s="272"/>
    </row>
    <row r="39" spans="1:20" ht="63.75">
      <c r="A39" s="68">
        <v>513</v>
      </c>
      <c r="B39" s="68"/>
      <c r="C39" s="69" t="s">
        <v>160</v>
      </c>
      <c r="D39" s="108">
        <v>45700</v>
      </c>
      <c r="E39" s="108" t="s">
        <v>2983</v>
      </c>
      <c r="F39" s="191" t="s">
        <v>6</v>
      </c>
      <c r="G39" s="191">
        <v>3028804</v>
      </c>
      <c r="H39" s="68"/>
      <c r="I39" s="328" t="s">
        <v>2333</v>
      </c>
      <c r="J39" s="68"/>
      <c r="K39" s="68"/>
      <c r="L39" s="68"/>
      <c r="M39" s="68"/>
      <c r="N39" s="329">
        <v>0</v>
      </c>
      <c r="O39" s="329">
        <v>62606.18</v>
      </c>
      <c r="P39" s="330">
        <v>0</v>
      </c>
      <c r="Q39" s="330">
        <v>429478.39</v>
      </c>
      <c r="R39" s="331" t="s">
        <v>1479</v>
      </c>
      <c r="S39" s="350"/>
      <c r="T39" s="272"/>
    </row>
    <row r="40" spans="1:20" ht="51">
      <c r="A40" s="68" t="s">
        <v>541</v>
      </c>
      <c r="B40" s="68"/>
      <c r="C40" s="69" t="s">
        <v>590</v>
      </c>
      <c r="D40" s="108">
        <v>45700</v>
      </c>
      <c r="E40" s="108" t="s">
        <v>2984</v>
      </c>
      <c r="F40" s="191" t="s">
        <v>22</v>
      </c>
      <c r="G40" s="191">
        <v>26105</v>
      </c>
      <c r="H40" s="68"/>
      <c r="I40" s="328" t="s">
        <v>2334</v>
      </c>
      <c r="J40" s="68"/>
      <c r="K40" s="68"/>
      <c r="L40" s="68"/>
      <c r="M40" s="68"/>
      <c r="N40" s="329">
        <v>0</v>
      </c>
      <c r="O40" s="329">
        <v>0</v>
      </c>
      <c r="P40" s="330">
        <v>0.01</v>
      </c>
      <c r="Q40" s="330">
        <v>0</v>
      </c>
      <c r="R40" s="331" t="s">
        <v>1479</v>
      </c>
      <c r="S40" s="350"/>
      <c r="T40" s="272"/>
    </row>
    <row r="41" spans="1:20" ht="51">
      <c r="A41" s="68" t="s">
        <v>541</v>
      </c>
      <c r="B41" s="68"/>
      <c r="C41" s="69" t="s">
        <v>590</v>
      </c>
      <c r="D41" s="108">
        <v>45701</v>
      </c>
      <c r="E41" s="108" t="s">
        <v>2985</v>
      </c>
      <c r="F41" s="191" t="s">
        <v>22</v>
      </c>
      <c r="G41" s="191">
        <v>26110</v>
      </c>
      <c r="H41" s="68"/>
      <c r="I41" s="328" t="s">
        <v>2335</v>
      </c>
      <c r="J41" s="68"/>
      <c r="K41" s="68"/>
      <c r="L41" s="68"/>
      <c r="M41" s="68"/>
      <c r="N41" s="329">
        <v>0</v>
      </c>
      <c r="O41" s="329">
        <v>0</v>
      </c>
      <c r="P41" s="330">
        <v>0.01</v>
      </c>
      <c r="Q41" s="330">
        <v>0</v>
      </c>
      <c r="R41" s="331" t="s">
        <v>1479</v>
      </c>
      <c r="S41" s="350"/>
      <c r="T41" s="272"/>
    </row>
    <row r="42" spans="1:20" ht="51">
      <c r="A42" s="68" t="s">
        <v>541</v>
      </c>
      <c r="B42" s="68"/>
      <c r="C42" s="69" t="s">
        <v>590</v>
      </c>
      <c r="D42" s="108">
        <v>45702</v>
      </c>
      <c r="E42" s="108" t="s">
        <v>2986</v>
      </c>
      <c r="F42" s="191" t="s">
        <v>22</v>
      </c>
      <c r="G42" s="191">
        <v>26115</v>
      </c>
      <c r="H42" s="68"/>
      <c r="I42" s="328" t="s">
        <v>2336</v>
      </c>
      <c r="J42" s="68"/>
      <c r="K42" s="68"/>
      <c r="L42" s="68"/>
      <c r="M42" s="68"/>
      <c r="N42" s="329">
        <v>0</v>
      </c>
      <c r="O42" s="329">
        <v>0</v>
      </c>
      <c r="P42" s="330">
        <v>0</v>
      </c>
      <c r="Q42" s="330">
        <v>0.01</v>
      </c>
      <c r="R42" s="331" t="s">
        <v>1479</v>
      </c>
      <c r="S42" s="350"/>
      <c r="T42" s="272"/>
    </row>
    <row r="43" spans="1:20" ht="51">
      <c r="A43" s="68" t="s">
        <v>541</v>
      </c>
      <c r="B43" s="68"/>
      <c r="C43" s="69" t="s">
        <v>590</v>
      </c>
      <c r="D43" s="108">
        <v>45704</v>
      </c>
      <c r="E43" s="108" t="s">
        <v>2987</v>
      </c>
      <c r="F43" s="191" t="s">
        <v>22</v>
      </c>
      <c r="G43" s="191">
        <v>26123</v>
      </c>
      <c r="H43" s="68"/>
      <c r="I43" s="328" t="s">
        <v>2337</v>
      </c>
      <c r="J43" s="68"/>
      <c r="K43" s="68"/>
      <c r="L43" s="68"/>
      <c r="M43" s="68"/>
      <c r="N43" s="329">
        <v>0</v>
      </c>
      <c r="O43" s="329">
        <v>0</v>
      </c>
      <c r="P43" s="330">
        <v>0.01</v>
      </c>
      <c r="Q43" s="330">
        <v>0</v>
      </c>
      <c r="R43" s="331" t="s">
        <v>1479</v>
      </c>
      <c r="S43" s="350"/>
      <c r="T43" s="272"/>
    </row>
    <row r="44" spans="1:20" ht="63.75">
      <c r="A44" s="68">
        <v>86</v>
      </c>
      <c r="B44" s="68"/>
      <c r="C44" s="69" t="s">
        <v>50</v>
      </c>
      <c r="D44" s="108">
        <v>45705</v>
      </c>
      <c r="E44" s="108" t="s">
        <v>2988</v>
      </c>
      <c r="F44" s="191" t="s">
        <v>6</v>
      </c>
      <c r="G44" s="191">
        <v>3033918</v>
      </c>
      <c r="H44" s="68"/>
      <c r="I44" s="328" t="s">
        <v>2338</v>
      </c>
      <c r="J44" s="68"/>
      <c r="K44" s="68"/>
      <c r="L44" s="68"/>
      <c r="M44" s="68"/>
      <c r="N44" s="329">
        <v>0</v>
      </c>
      <c r="O44" s="329">
        <v>2112155.0099999998</v>
      </c>
      <c r="P44" s="330">
        <v>0</v>
      </c>
      <c r="Q44" s="330">
        <v>14489383.369999999</v>
      </c>
      <c r="R44" s="331" t="s">
        <v>1479</v>
      </c>
      <c r="S44" s="350"/>
      <c r="T44" s="272"/>
    </row>
    <row r="45" spans="1:20" ht="76.5">
      <c r="A45" s="68">
        <v>86</v>
      </c>
      <c r="B45" s="68"/>
      <c r="C45" s="69" t="s">
        <v>50</v>
      </c>
      <c r="D45" s="108">
        <v>45705</v>
      </c>
      <c r="E45" s="108" t="s">
        <v>2989</v>
      </c>
      <c r="F45" s="191" t="s">
        <v>10</v>
      </c>
      <c r="G45" s="191">
        <v>3033918</v>
      </c>
      <c r="H45" s="68"/>
      <c r="I45" s="328" t="s">
        <v>2339</v>
      </c>
      <c r="J45" s="68"/>
      <c r="K45" s="68"/>
      <c r="L45" s="68"/>
      <c r="M45" s="68"/>
      <c r="N45" s="329">
        <v>8.75</v>
      </c>
      <c r="O45" s="329">
        <v>0</v>
      </c>
      <c r="P45" s="330">
        <v>60.03</v>
      </c>
      <c r="Q45" s="330">
        <v>0</v>
      </c>
      <c r="R45" s="331" t="s">
        <v>1479</v>
      </c>
      <c r="S45" s="350"/>
      <c r="T45" s="272"/>
    </row>
    <row r="46" spans="1:20" ht="51">
      <c r="A46" s="68" t="s">
        <v>541</v>
      </c>
      <c r="B46" s="68"/>
      <c r="C46" s="69" t="s">
        <v>590</v>
      </c>
      <c r="D46" s="108">
        <v>45705</v>
      </c>
      <c r="E46" s="108" t="s">
        <v>2990</v>
      </c>
      <c r="F46" s="191" t="s">
        <v>22</v>
      </c>
      <c r="G46" s="191">
        <v>26127</v>
      </c>
      <c r="H46" s="68"/>
      <c r="I46" s="328" t="s">
        <v>2340</v>
      </c>
      <c r="J46" s="68"/>
      <c r="K46" s="68"/>
      <c r="L46" s="68"/>
      <c r="M46" s="68"/>
      <c r="N46" s="329">
        <v>0</v>
      </c>
      <c r="O46" s="329">
        <v>0</v>
      </c>
      <c r="P46" s="330">
        <v>0.01</v>
      </c>
      <c r="Q46" s="330">
        <v>0</v>
      </c>
      <c r="R46" s="331" t="s">
        <v>1479</v>
      </c>
      <c r="S46" s="350"/>
      <c r="T46" s="272"/>
    </row>
    <row r="47" spans="1:20" ht="51">
      <c r="A47" s="68" t="s">
        <v>541</v>
      </c>
      <c r="B47" s="68"/>
      <c r="C47" s="69" t="s">
        <v>590</v>
      </c>
      <c r="D47" s="108">
        <v>45707</v>
      </c>
      <c r="E47" s="108" t="s">
        <v>2991</v>
      </c>
      <c r="F47" s="191" t="s">
        <v>22</v>
      </c>
      <c r="G47" s="191">
        <v>26137</v>
      </c>
      <c r="H47" s="68"/>
      <c r="I47" s="328" t="s">
        <v>2341</v>
      </c>
      <c r="J47" s="68"/>
      <c r="K47" s="68"/>
      <c r="L47" s="68"/>
      <c r="M47" s="68"/>
      <c r="N47" s="329">
        <v>0</v>
      </c>
      <c r="O47" s="329">
        <v>0</v>
      </c>
      <c r="P47" s="330">
        <v>0.01</v>
      </c>
      <c r="Q47" s="330">
        <v>0</v>
      </c>
      <c r="R47" s="331" t="s">
        <v>1479</v>
      </c>
      <c r="S47" s="350"/>
      <c r="T47" s="272"/>
    </row>
    <row r="48" spans="1:20" ht="51">
      <c r="A48" s="68" t="s">
        <v>541</v>
      </c>
      <c r="B48" s="68"/>
      <c r="C48" s="69" t="s">
        <v>590</v>
      </c>
      <c r="D48" s="108">
        <v>45708</v>
      </c>
      <c r="E48" s="108" t="s">
        <v>2992</v>
      </c>
      <c r="F48" s="191" t="s">
        <v>22</v>
      </c>
      <c r="G48" s="191">
        <v>26141</v>
      </c>
      <c r="H48" s="68"/>
      <c r="I48" s="328" t="s">
        <v>2342</v>
      </c>
      <c r="J48" s="68"/>
      <c r="K48" s="68"/>
      <c r="L48" s="68"/>
      <c r="M48" s="68"/>
      <c r="N48" s="329">
        <v>0</v>
      </c>
      <c r="O48" s="329">
        <v>0</v>
      </c>
      <c r="P48" s="330">
        <v>0</v>
      </c>
      <c r="Q48" s="330">
        <v>0.01</v>
      </c>
      <c r="R48" s="331" t="s">
        <v>1479</v>
      </c>
      <c r="S48" s="350"/>
      <c r="T48" s="272"/>
    </row>
    <row r="49" spans="1:20" ht="51">
      <c r="A49" s="68" t="s">
        <v>541</v>
      </c>
      <c r="B49" s="68"/>
      <c r="C49" s="69" t="s">
        <v>590</v>
      </c>
      <c r="D49" s="108">
        <v>45709</v>
      </c>
      <c r="E49" s="108" t="s">
        <v>2993</v>
      </c>
      <c r="F49" s="191" t="s">
        <v>22</v>
      </c>
      <c r="G49" s="191">
        <v>26147</v>
      </c>
      <c r="H49" s="68"/>
      <c r="I49" s="328" t="s">
        <v>2343</v>
      </c>
      <c r="J49" s="68"/>
      <c r="K49" s="68"/>
      <c r="L49" s="68"/>
      <c r="M49" s="68"/>
      <c r="N49" s="329">
        <v>0</v>
      </c>
      <c r="O49" s="329">
        <v>0</v>
      </c>
      <c r="P49" s="330">
        <v>0.01</v>
      </c>
      <c r="Q49" s="330">
        <v>0</v>
      </c>
      <c r="R49" s="331" t="s">
        <v>1479</v>
      </c>
      <c r="S49" s="350"/>
      <c r="T49" s="272"/>
    </row>
    <row r="50" spans="1:20" ht="51">
      <c r="A50" s="68" t="s">
        <v>541</v>
      </c>
      <c r="B50" s="68"/>
      <c r="C50" s="69" t="s">
        <v>590</v>
      </c>
      <c r="D50" s="108">
        <v>45712</v>
      </c>
      <c r="E50" s="108" t="s">
        <v>2994</v>
      </c>
      <c r="F50" s="191" t="s">
        <v>22</v>
      </c>
      <c r="G50" s="191">
        <v>26162</v>
      </c>
      <c r="H50" s="68"/>
      <c r="I50" s="328" t="s">
        <v>2344</v>
      </c>
      <c r="J50" s="68"/>
      <c r="K50" s="68"/>
      <c r="L50" s="68"/>
      <c r="M50" s="68"/>
      <c r="N50" s="329">
        <v>0</v>
      </c>
      <c r="O50" s="329">
        <v>0</v>
      </c>
      <c r="P50" s="330">
        <v>0.02</v>
      </c>
      <c r="Q50" s="330">
        <v>0</v>
      </c>
      <c r="R50" s="331" t="s">
        <v>1479</v>
      </c>
      <c r="S50" s="350"/>
      <c r="T50" s="272"/>
    </row>
    <row r="51" spans="1:20" ht="63.75">
      <c r="A51" s="68">
        <v>86</v>
      </c>
      <c r="B51" s="68"/>
      <c r="C51" s="69" t="s">
        <v>50</v>
      </c>
      <c r="D51" s="108">
        <v>45713</v>
      </c>
      <c r="E51" s="108" t="s">
        <v>2995</v>
      </c>
      <c r="F51" s="191" t="s">
        <v>6</v>
      </c>
      <c r="G51" s="191">
        <v>3043870</v>
      </c>
      <c r="H51" s="68"/>
      <c r="I51" s="328" t="s">
        <v>2345</v>
      </c>
      <c r="J51" s="68"/>
      <c r="K51" s="68"/>
      <c r="L51" s="68"/>
      <c r="M51" s="68"/>
      <c r="N51" s="329">
        <v>0</v>
      </c>
      <c r="O51" s="329">
        <v>220801</v>
      </c>
      <c r="P51" s="330">
        <v>0</v>
      </c>
      <c r="Q51" s="330">
        <v>1514694.86</v>
      </c>
      <c r="R51" s="331" t="s">
        <v>1479</v>
      </c>
      <c r="S51" s="350"/>
      <c r="T51" s="272"/>
    </row>
    <row r="52" spans="1:20" ht="76.5">
      <c r="A52" s="68">
        <v>86</v>
      </c>
      <c r="B52" s="68"/>
      <c r="C52" s="69" t="s">
        <v>50</v>
      </c>
      <c r="D52" s="108">
        <v>45713</v>
      </c>
      <c r="E52" s="108" t="s">
        <v>2996</v>
      </c>
      <c r="F52" s="191" t="s">
        <v>10</v>
      </c>
      <c r="G52" s="191">
        <v>3043870</v>
      </c>
      <c r="H52" s="68"/>
      <c r="I52" s="328" t="s">
        <v>2346</v>
      </c>
      <c r="J52" s="68"/>
      <c r="K52" s="68"/>
      <c r="L52" s="68"/>
      <c r="M52" s="68"/>
      <c r="N52" s="329">
        <v>8.75</v>
      </c>
      <c r="O52" s="329">
        <v>0</v>
      </c>
      <c r="P52" s="330">
        <v>60.03</v>
      </c>
      <c r="Q52" s="330">
        <v>0</v>
      </c>
      <c r="R52" s="331" t="s">
        <v>1479</v>
      </c>
      <c r="S52" s="350"/>
      <c r="T52" s="272"/>
    </row>
    <row r="53" spans="1:20" ht="63.75">
      <c r="A53" s="68">
        <v>291</v>
      </c>
      <c r="B53" s="68"/>
      <c r="C53" s="69" t="s">
        <v>119</v>
      </c>
      <c r="D53" s="108">
        <v>45713</v>
      </c>
      <c r="E53" s="108" t="s">
        <v>2997</v>
      </c>
      <c r="F53" s="191" t="s">
        <v>6</v>
      </c>
      <c r="G53" s="191">
        <v>3044161</v>
      </c>
      <c r="H53" s="68"/>
      <c r="I53" s="328" t="s">
        <v>2347</v>
      </c>
      <c r="J53" s="68"/>
      <c r="K53" s="68"/>
      <c r="L53" s="68"/>
      <c r="M53" s="68"/>
      <c r="N53" s="329">
        <v>0</v>
      </c>
      <c r="O53" s="329">
        <v>1566429.31</v>
      </c>
      <c r="P53" s="330">
        <v>0</v>
      </c>
      <c r="Q53" s="330">
        <v>10745705.07</v>
      </c>
      <c r="R53" s="331" t="s">
        <v>1479</v>
      </c>
      <c r="S53" s="350"/>
      <c r="T53" s="272"/>
    </row>
    <row r="54" spans="1:20" ht="51">
      <c r="A54" s="68" t="s">
        <v>541</v>
      </c>
      <c r="B54" s="68"/>
      <c r="C54" s="69" t="s">
        <v>590</v>
      </c>
      <c r="D54" s="108">
        <v>45713</v>
      </c>
      <c r="E54" s="108" t="s">
        <v>2998</v>
      </c>
      <c r="F54" s="191" t="s">
        <v>22</v>
      </c>
      <c r="G54" s="191">
        <v>26167</v>
      </c>
      <c r="H54" s="68"/>
      <c r="I54" s="328" t="s">
        <v>2348</v>
      </c>
      <c r="J54" s="68"/>
      <c r="K54" s="68"/>
      <c r="L54" s="68"/>
      <c r="M54" s="68"/>
      <c r="N54" s="329">
        <v>0</v>
      </c>
      <c r="O54" s="329">
        <v>0</v>
      </c>
      <c r="P54" s="330">
        <v>0</v>
      </c>
      <c r="Q54" s="330">
        <v>0.01</v>
      </c>
      <c r="R54" s="331" t="s">
        <v>1479</v>
      </c>
      <c r="S54" s="350"/>
      <c r="T54" s="272"/>
    </row>
    <row r="55" spans="1:20" ht="51">
      <c r="A55" s="68" t="s">
        <v>541</v>
      </c>
      <c r="B55" s="68"/>
      <c r="C55" s="69" t="s">
        <v>590</v>
      </c>
      <c r="D55" s="108">
        <v>45714</v>
      </c>
      <c r="E55" s="108" t="s">
        <v>2999</v>
      </c>
      <c r="F55" s="191" t="s">
        <v>22</v>
      </c>
      <c r="G55" s="191">
        <v>26171</v>
      </c>
      <c r="H55" s="68"/>
      <c r="I55" s="328" t="s">
        <v>2349</v>
      </c>
      <c r="J55" s="68"/>
      <c r="K55" s="68"/>
      <c r="L55" s="68"/>
      <c r="M55" s="68"/>
      <c r="N55" s="329">
        <v>0</v>
      </c>
      <c r="O55" s="329">
        <v>0</v>
      </c>
      <c r="P55" s="330">
        <v>0</v>
      </c>
      <c r="Q55" s="330">
        <v>0.02</v>
      </c>
      <c r="R55" s="331" t="s">
        <v>1479</v>
      </c>
      <c r="S55" s="350"/>
      <c r="T55" s="272"/>
    </row>
    <row r="56" spans="1:20" ht="51">
      <c r="A56" s="68" t="s">
        <v>541</v>
      </c>
      <c r="B56" s="68"/>
      <c r="C56" s="69" t="s">
        <v>590</v>
      </c>
      <c r="D56" s="108">
        <v>45715</v>
      </c>
      <c r="E56" s="108" t="s">
        <v>3000</v>
      </c>
      <c r="F56" s="191" t="s">
        <v>22</v>
      </c>
      <c r="G56" s="191">
        <v>26177</v>
      </c>
      <c r="H56" s="68"/>
      <c r="I56" s="328" t="s">
        <v>2350</v>
      </c>
      <c r="J56" s="68"/>
      <c r="K56" s="68"/>
      <c r="L56" s="68"/>
      <c r="M56" s="68"/>
      <c r="N56" s="329">
        <v>0</v>
      </c>
      <c r="O56" s="329">
        <v>0</v>
      </c>
      <c r="P56" s="330">
        <v>0.01</v>
      </c>
      <c r="Q56" s="330">
        <v>0</v>
      </c>
      <c r="R56" s="331" t="s">
        <v>1479</v>
      </c>
      <c r="S56" s="350"/>
      <c r="T56" s="272"/>
    </row>
    <row r="57" spans="1:20" ht="51">
      <c r="A57" s="68" t="s">
        <v>541</v>
      </c>
      <c r="B57" s="68"/>
      <c r="C57" s="69" t="s">
        <v>590</v>
      </c>
      <c r="D57" s="108">
        <v>45718</v>
      </c>
      <c r="E57" s="108" t="s">
        <v>3001</v>
      </c>
      <c r="F57" s="191" t="s">
        <v>22</v>
      </c>
      <c r="G57" s="191">
        <v>26192</v>
      </c>
      <c r="H57" s="68"/>
      <c r="I57" s="328" t="s">
        <v>2877</v>
      </c>
      <c r="J57" s="68"/>
      <c r="K57" s="68"/>
      <c r="L57" s="68"/>
      <c r="M57" s="68"/>
      <c r="N57" s="329">
        <v>0</v>
      </c>
      <c r="O57" s="329">
        <v>0</v>
      </c>
      <c r="P57" s="330">
        <v>0.01</v>
      </c>
      <c r="Q57" s="330">
        <v>0</v>
      </c>
      <c r="R57" s="331" t="s">
        <v>1479</v>
      </c>
      <c r="S57" s="350"/>
      <c r="T57" s="272"/>
    </row>
    <row r="58" spans="1:20" ht="63.75">
      <c r="A58" s="68">
        <v>46</v>
      </c>
      <c r="B58" s="68"/>
      <c r="C58" s="69" t="s">
        <v>1367</v>
      </c>
      <c r="D58" s="108">
        <v>45721</v>
      </c>
      <c r="E58" s="108" t="s">
        <v>3002</v>
      </c>
      <c r="F58" s="191" t="s">
        <v>6</v>
      </c>
      <c r="G58" s="191">
        <v>1121398</v>
      </c>
      <c r="H58" s="68"/>
      <c r="I58" s="328" t="s">
        <v>2878</v>
      </c>
      <c r="J58" s="68"/>
      <c r="K58" s="68"/>
      <c r="L58" s="68"/>
      <c r="M58" s="68"/>
      <c r="N58" s="329">
        <v>0</v>
      </c>
      <c r="O58" s="329">
        <v>405414</v>
      </c>
      <c r="P58" s="330">
        <v>0</v>
      </c>
      <c r="Q58" s="330">
        <v>2781140.04</v>
      </c>
      <c r="R58" s="331" t="s">
        <v>1479</v>
      </c>
      <c r="S58" s="350"/>
      <c r="T58" s="272"/>
    </row>
    <row r="59" spans="1:20" ht="76.5">
      <c r="A59" s="68">
        <v>46</v>
      </c>
      <c r="B59" s="68"/>
      <c r="C59" s="69" t="s">
        <v>1367</v>
      </c>
      <c r="D59" s="108">
        <v>45721</v>
      </c>
      <c r="E59" s="108" t="s">
        <v>3003</v>
      </c>
      <c r="F59" s="191" t="s">
        <v>10</v>
      </c>
      <c r="G59" s="191">
        <v>1121398</v>
      </c>
      <c r="H59" s="68"/>
      <c r="I59" s="328" t="s">
        <v>2879</v>
      </c>
      <c r="J59" s="68"/>
      <c r="K59" s="68"/>
      <c r="L59" s="68"/>
      <c r="M59" s="68"/>
      <c r="N59" s="329">
        <v>8.75</v>
      </c>
      <c r="O59" s="329">
        <v>0</v>
      </c>
      <c r="P59" s="330">
        <v>60.03</v>
      </c>
      <c r="Q59" s="330">
        <v>0</v>
      </c>
      <c r="R59" s="331" t="s">
        <v>1479</v>
      </c>
      <c r="S59" s="350"/>
      <c r="T59" s="272"/>
    </row>
    <row r="60" spans="1:20" ht="51">
      <c r="A60" s="68" t="s">
        <v>541</v>
      </c>
      <c r="B60" s="68"/>
      <c r="C60" s="69" t="s">
        <v>590</v>
      </c>
      <c r="D60" s="108">
        <v>45721</v>
      </c>
      <c r="E60" s="108" t="s">
        <v>3004</v>
      </c>
      <c r="F60" s="191" t="s">
        <v>22</v>
      </c>
      <c r="G60" s="191">
        <v>26205</v>
      </c>
      <c r="H60" s="68"/>
      <c r="I60" s="328" t="s">
        <v>2880</v>
      </c>
      <c r="J60" s="68"/>
      <c r="K60" s="68"/>
      <c r="L60" s="68"/>
      <c r="M60" s="68"/>
      <c r="N60" s="329">
        <v>0</v>
      </c>
      <c r="O60" s="329">
        <v>0</v>
      </c>
      <c r="P60" s="330">
        <v>0</v>
      </c>
      <c r="Q60" s="330">
        <v>0.01</v>
      </c>
      <c r="R60" s="331" t="s">
        <v>1479</v>
      </c>
      <c r="S60" s="350"/>
      <c r="T60" s="272"/>
    </row>
    <row r="61" spans="1:20" ht="51">
      <c r="A61" s="68" t="s">
        <v>541</v>
      </c>
      <c r="B61" s="68"/>
      <c r="C61" s="69" t="s">
        <v>590</v>
      </c>
      <c r="D61" s="108">
        <v>45722</v>
      </c>
      <c r="E61" s="108" t="s">
        <v>3005</v>
      </c>
      <c r="F61" s="191" t="s">
        <v>22</v>
      </c>
      <c r="G61" s="191">
        <v>26210</v>
      </c>
      <c r="H61" s="68"/>
      <c r="I61" s="328" t="s">
        <v>2881</v>
      </c>
      <c r="J61" s="68"/>
      <c r="K61" s="68"/>
      <c r="L61" s="68"/>
      <c r="M61" s="68"/>
      <c r="N61" s="329">
        <v>0</v>
      </c>
      <c r="O61" s="329">
        <v>0</v>
      </c>
      <c r="P61" s="330">
        <v>0.01</v>
      </c>
      <c r="Q61" s="330">
        <v>0</v>
      </c>
      <c r="R61" s="331" t="s">
        <v>1479</v>
      </c>
      <c r="S61" s="350"/>
      <c r="T61" s="272"/>
    </row>
    <row r="62" spans="1:20" ht="51">
      <c r="A62" s="68" t="s">
        <v>541</v>
      </c>
      <c r="B62" s="68"/>
      <c r="C62" s="69" t="s">
        <v>590</v>
      </c>
      <c r="D62" s="108">
        <v>45723</v>
      </c>
      <c r="E62" s="108" t="s">
        <v>3006</v>
      </c>
      <c r="F62" s="191" t="s">
        <v>22</v>
      </c>
      <c r="G62" s="191">
        <v>26217</v>
      </c>
      <c r="H62" s="68"/>
      <c r="I62" s="328" t="s">
        <v>2882</v>
      </c>
      <c r="J62" s="68"/>
      <c r="K62" s="68"/>
      <c r="L62" s="68"/>
      <c r="M62" s="68"/>
      <c r="N62" s="329">
        <v>0</v>
      </c>
      <c r="O62" s="329">
        <v>0</v>
      </c>
      <c r="P62" s="330">
        <v>0.01</v>
      </c>
      <c r="Q62" s="330">
        <v>0</v>
      </c>
      <c r="R62" s="331" t="s">
        <v>1479</v>
      </c>
      <c r="S62" s="350"/>
      <c r="T62" s="272"/>
    </row>
    <row r="63" spans="1:20" ht="63.75">
      <c r="A63" s="68">
        <v>513</v>
      </c>
      <c r="B63" s="68"/>
      <c r="C63" s="69" t="s">
        <v>160</v>
      </c>
      <c r="D63" s="108">
        <v>45727</v>
      </c>
      <c r="E63" s="108" t="s">
        <v>3007</v>
      </c>
      <c r="F63" s="191" t="s">
        <v>6</v>
      </c>
      <c r="G63" s="191">
        <v>3057589</v>
      </c>
      <c r="H63" s="68"/>
      <c r="I63" s="328" t="s">
        <v>2883</v>
      </c>
      <c r="J63" s="68"/>
      <c r="K63" s="68"/>
      <c r="L63" s="68"/>
      <c r="M63" s="68"/>
      <c r="N63" s="329">
        <v>0</v>
      </c>
      <c r="O63" s="329">
        <v>62606.18</v>
      </c>
      <c r="P63" s="330">
        <v>0</v>
      </c>
      <c r="Q63" s="330">
        <v>429478.39</v>
      </c>
      <c r="R63" s="331" t="s">
        <v>1479</v>
      </c>
      <c r="S63" s="350"/>
      <c r="T63" s="272"/>
    </row>
    <row r="64" spans="1:20" ht="51">
      <c r="A64" s="68" t="s">
        <v>541</v>
      </c>
      <c r="B64" s="68"/>
      <c r="C64" s="69" t="s">
        <v>590</v>
      </c>
      <c r="D64" s="108">
        <v>45728</v>
      </c>
      <c r="E64" s="108" t="s">
        <v>3008</v>
      </c>
      <c r="F64" s="191" t="s">
        <v>22</v>
      </c>
      <c r="G64" s="191">
        <v>26241</v>
      </c>
      <c r="H64" s="68"/>
      <c r="I64" s="328" t="s">
        <v>2884</v>
      </c>
      <c r="J64" s="68"/>
      <c r="K64" s="68"/>
      <c r="L64" s="68"/>
      <c r="M64" s="68"/>
      <c r="N64" s="329">
        <v>0</v>
      </c>
      <c r="O64" s="329">
        <v>0</v>
      </c>
      <c r="P64" s="330">
        <v>0.02</v>
      </c>
      <c r="Q64" s="330">
        <v>0</v>
      </c>
      <c r="R64" s="331" t="s">
        <v>1479</v>
      </c>
      <c r="S64" s="350"/>
      <c r="T64" s="272"/>
    </row>
    <row r="65" spans="1:20" ht="51">
      <c r="A65" s="68" t="s">
        <v>541</v>
      </c>
      <c r="B65" s="68"/>
      <c r="C65" s="69" t="s">
        <v>590</v>
      </c>
      <c r="D65" s="108">
        <v>45729</v>
      </c>
      <c r="E65" s="108" t="s">
        <v>3009</v>
      </c>
      <c r="F65" s="191" t="s">
        <v>22</v>
      </c>
      <c r="G65" s="191">
        <v>26246</v>
      </c>
      <c r="H65" s="68"/>
      <c r="I65" s="328" t="s">
        <v>2885</v>
      </c>
      <c r="J65" s="68"/>
      <c r="K65" s="68"/>
      <c r="L65" s="68"/>
      <c r="M65" s="68"/>
      <c r="N65" s="329">
        <v>0</v>
      </c>
      <c r="O65" s="329">
        <v>0</v>
      </c>
      <c r="P65" s="330">
        <v>0</v>
      </c>
      <c r="Q65" s="330">
        <v>0.01</v>
      </c>
      <c r="R65" s="331" t="s">
        <v>1479</v>
      </c>
      <c r="S65" s="350"/>
      <c r="T65" s="272"/>
    </row>
    <row r="66" spans="1:20" ht="51">
      <c r="A66" s="68">
        <v>348</v>
      </c>
      <c r="B66" s="68"/>
      <c r="C66" s="69" t="s">
        <v>143</v>
      </c>
      <c r="D66" s="108">
        <v>45730</v>
      </c>
      <c r="E66" s="108" t="s">
        <v>3010</v>
      </c>
      <c r="F66" s="191" t="s">
        <v>6</v>
      </c>
      <c r="G66" s="191">
        <v>1122029</v>
      </c>
      <c r="H66" s="68"/>
      <c r="I66" s="328" t="s">
        <v>2886</v>
      </c>
      <c r="J66" s="68"/>
      <c r="K66" s="68"/>
      <c r="L66" s="68"/>
      <c r="M66" s="68"/>
      <c r="N66" s="329">
        <v>0</v>
      </c>
      <c r="O66" s="329">
        <v>8.75</v>
      </c>
      <c r="P66" s="330">
        <v>0</v>
      </c>
      <c r="Q66" s="330">
        <v>60.03</v>
      </c>
      <c r="R66" s="331" t="s">
        <v>1479</v>
      </c>
      <c r="S66" s="350"/>
      <c r="T66" s="272"/>
    </row>
    <row r="67" spans="1:20" ht="51">
      <c r="A67" s="68" t="s">
        <v>541</v>
      </c>
      <c r="B67" s="68"/>
      <c r="C67" s="69" t="s">
        <v>590</v>
      </c>
      <c r="D67" s="108">
        <v>45730</v>
      </c>
      <c r="E67" s="108" t="s">
        <v>3011</v>
      </c>
      <c r="F67" s="191" t="s">
        <v>22</v>
      </c>
      <c r="G67" s="191">
        <v>26250</v>
      </c>
      <c r="H67" s="68"/>
      <c r="I67" s="328" t="s">
        <v>2887</v>
      </c>
      <c r="J67" s="68"/>
      <c r="K67" s="68"/>
      <c r="L67" s="68"/>
      <c r="M67" s="68"/>
      <c r="N67" s="329">
        <v>0</v>
      </c>
      <c r="O67" s="329">
        <v>0</v>
      </c>
      <c r="P67" s="330">
        <v>0.02</v>
      </c>
      <c r="Q67" s="330">
        <v>0</v>
      </c>
      <c r="R67" s="331" t="s">
        <v>1479</v>
      </c>
      <c r="S67" s="350"/>
      <c r="T67" s="272"/>
    </row>
    <row r="68" spans="1:20" ht="51">
      <c r="A68" s="68" t="s">
        <v>541</v>
      </c>
      <c r="B68" s="68"/>
      <c r="C68" s="69" t="s">
        <v>590</v>
      </c>
      <c r="D68" s="108">
        <v>45732</v>
      </c>
      <c r="E68" s="108" t="s">
        <v>3012</v>
      </c>
      <c r="F68" s="191" t="s">
        <v>22</v>
      </c>
      <c r="G68" s="191">
        <v>26260</v>
      </c>
      <c r="H68" s="68"/>
      <c r="I68" s="328" t="s">
        <v>2888</v>
      </c>
      <c r="J68" s="68"/>
      <c r="K68" s="68"/>
      <c r="L68" s="68"/>
      <c r="M68" s="68"/>
      <c r="N68" s="329">
        <v>0</v>
      </c>
      <c r="O68" s="329">
        <v>0</v>
      </c>
      <c r="P68" s="330">
        <v>0</v>
      </c>
      <c r="Q68" s="330">
        <v>0.01</v>
      </c>
      <c r="R68" s="331" t="s">
        <v>1479</v>
      </c>
      <c r="S68" s="350"/>
      <c r="T68" s="272"/>
    </row>
    <row r="69" spans="1:20" ht="63.75">
      <c r="A69" s="68">
        <v>46</v>
      </c>
      <c r="B69" s="68"/>
      <c r="C69" s="69" t="s">
        <v>1367</v>
      </c>
      <c r="D69" s="108">
        <v>45733</v>
      </c>
      <c r="E69" s="108" t="s">
        <v>3013</v>
      </c>
      <c r="F69" s="191" t="s">
        <v>6</v>
      </c>
      <c r="G69" s="191">
        <v>3064568</v>
      </c>
      <c r="H69" s="68"/>
      <c r="I69" s="328" t="s">
        <v>2889</v>
      </c>
      <c r="J69" s="68"/>
      <c r="K69" s="68"/>
      <c r="L69" s="68"/>
      <c r="M69" s="68"/>
      <c r="N69" s="329">
        <v>0</v>
      </c>
      <c r="O69" s="329">
        <v>32383452.620000001</v>
      </c>
      <c r="P69" s="330">
        <v>0</v>
      </c>
      <c r="Q69" s="330">
        <v>222150484.97</v>
      </c>
      <c r="R69" s="331" t="s">
        <v>1479</v>
      </c>
      <c r="S69" s="350"/>
      <c r="T69" s="272"/>
    </row>
    <row r="70" spans="1:20" ht="76.5">
      <c r="A70" s="68">
        <v>46</v>
      </c>
      <c r="B70" s="68"/>
      <c r="C70" s="69" t="s">
        <v>1367</v>
      </c>
      <c r="D70" s="108">
        <v>45733</v>
      </c>
      <c r="E70" s="108" t="s">
        <v>3014</v>
      </c>
      <c r="F70" s="191" t="s">
        <v>10</v>
      </c>
      <c r="G70" s="191">
        <v>3064568</v>
      </c>
      <c r="H70" s="68"/>
      <c r="I70" s="328" t="s">
        <v>2890</v>
      </c>
      <c r="J70" s="68"/>
      <c r="K70" s="68"/>
      <c r="L70" s="68"/>
      <c r="M70" s="68"/>
      <c r="N70" s="329">
        <v>8.75</v>
      </c>
      <c r="O70" s="329">
        <v>0</v>
      </c>
      <c r="P70" s="330">
        <v>60.03</v>
      </c>
      <c r="Q70" s="330">
        <v>0</v>
      </c>
      <c r="R70" s="331" t="s">
        <v>1479</v>
      </c>
      <c r="S70" s="350"/>
      <c r="T70" s="272"/>
    </row>
    <row r="71" spans="1:20" ht="51">
      <c r="A71" s="68" t="s">
        <v>542</v>
      </c>
      <c r="B71" s="68"/>
      <c r="C71" s="69" t="s">
        <v>687</v>
      </c>
      <c r="D71" s="108">
        <v>45733</v>
      </c>
      <c r="E71" s="108" t="s">
        <v>3015</v>
      </c>
      <c r="F71" s="191" t="s">
        <v>19</v>
      </c>
      <c r="G71" s="191">
        <v>19878</v>
      </c>
      <c r="H71" s="68"/>
      <c r="I71" s="328" t="s">
        <v>2891</v>
      </c>
      <c r="J71" s="68"/>
      <c r="K71" s="68"/>
      <c r="L71" s="68"/>
      <c r="M71" s="68"/>
      <c r="N71" s="329">
        <v>1060575.5</v>
      </c>
      <c r="O71" s="329">
        <v>0</v>
      </c>
      <c r="P71" s="330">
        <v>7275547.9299999997</v>
      </c>
      <c r="Q71" s="330">
        <v>0</v>
      </c>
      <c r="R71" s="331" t="s">
        <v>1479</v>
      </c>
      <c r="S71" s="350"/>
      <c r="T71" s="272"/>
    </row>
    <row r="72" spans="1:20" ht="76.5">
      <c r="A72" s="68">
        <v>291</v>
      </c>
      <c r="B72" s="68"/>
      <c r="C72" s="69" t="s">
        <v>119</v>
      </c>
      <c r="D72" s="108">
        <v>45733</v>
      </c>
      <c r="E72" s="108" t="s">
        <v>3016</v>
      </c>
      <c r="F72" s="191" t="s">
        <v>6</v>
      </c>
      <c r="G72" s="191">
        <v>3065018</v>
      </c>
      <c r="H72" s="68"/>
      <c r="I72" s="328" t="s">
        <v>2892</v>
      </c>
      <c r="J72" s="68"/>
      <c r="K72" s="68"/>
      <c r="L72" s="68"/>
      <c r="M72" s="68"/>
      <c r="N72" s="329">
        <v>0</v>
      </c>
      <c r="O72" s="329">
        <v>7000000</v>
      </c>
      <c r="P72" s="330">
        <v>0</v>
      </c>
      <c r="Q72" s="330">
        <v>48020000</v>
      </c>
      <c r="R72" s="331" t="s">
        <v>1479</v>
      </c>
      <c r="S72" s="350"/>
      <c r="T72" s="272"/>
    </row>
    <row r="73" spans="1:20" ht="51">
      <c r="A73" s="68" t="s">
        <v>541</v>
      </c>
      <c r="B73" s="68"/>
      <c r="C73" s="69" t="s">
        <v>590</v>
      </c>
      <c r="D73" s="108">
        <v>45733</v>
      </c>
      <c r="E73" s="108" t="s">
        <v>3017</v>
      </c>
      <c r="F73" s="191" t="s">
        <v>22</v>
      </c>
      <c r="G73" s="191">
        <v>26265</v>
      </c>
      <c r="H73" s="68"/>
      <c r="I73" s="328" t="s">
        <v>2893</v>
      </c>
      <c r="J73" s="68"/>
      <c r="K73" s="68"/>
      <c r="L73" s="68"/>
      <c r="M73" s="68"/>
      <c r="N73" s="329">
        <v>0</v>
      </c>
      <c r="O73" s="329">
        <v>0</v>
      </c>
      <c r="P73" s="330">
        <v>0</v>
      </c>
      <c r="Q73" s="330">
        <v>0.01</v>
      </c>
      <c r="R73" s="331" t="s">
        <v>1479</v>
      </c>
      <c r="S73" s="350"/>
      <c r="T73" s="272"/>
    </row>
    <row r="74" spans="1:20" ht="63.75">
      <c r="A74" s="68">
        <v>291</v>
      </c>
      <c r="B74" s="68"/>
      <c r="C74" s="69" t="s">
        <v>119</v>
      </c>
      <c r="D74" s="108">
        <v>45734</v>
      </c>
      <c r="E74" s="108" t="s">
        <v>3018</v>
      </c>
      <c r="F74" s="191" t="s">
        <v>6</v>
      </c>
      <c r="G74" s="191">
        <v>3066349</v>
      </c>
      <c r="H74" s="68"/>
      <c r="I74" s="328" t="s">
        <v>2894</v>
      </c>
      <c r="J74" s="68"/>
      <c r="K74" s="68"/>
      <c r="L74" s="68"/>
      <c r="M74" s="68"/>
      <c r="N74" s="329">
        <v>0</v>
      </c>
      <c r="O74" s="329">
        <v>11447262</v>
      </c>
      <c r="P74" s="330">
        <v>0</v>
      </c>
      <c r="Q74" s="330">
        <v>78528217.319999993</v>
      </c>
      <c r="R74" s="331" t="s">
        <v>1479</v>
      </c>
      <c r="S74" s="350"/>
      <c r="T74" s="272"/>
    </row>
    <row r="75" spans="1:20" ht="63.75">
      <c r="A75" s="68">
        <v>291</v>
      </c>
      <c r="B75" s="68"/>
      <c r="C75" s="69" t="s">
        <v>119</v>
      </c>
      <c r="D75" s="108">
        <v>45734</v>
      </c>
      <c r="E75" s="108" t="s">
        <v>3019</v>
      </c>
      <c r="F75" s="191" t="s">
        <v>6</v>
      </c>
      <c r="G75" s="191">
        <v>3066815</v>
      </c>
      <c r="H75" s="68"/>
      <c r="I75" s="328" t="s">
        <v>2895</v>
      </c>
      <c r="J75" s="68"/>
      <c r="K75" s="68"/>
      <c r="L75" s="68"/>
      <c r="M75" s="68"/>
      <c r="N75" s="329">
        <v>0</v>
      </c>
      <c r="O75" s="329">
        <v>133262.20000000001</v>
      </c>
      <c r="P75" s="330">
        <v>0</v>
      </c>
      <c r="Q75" s="330">
        <v>914178.69</v>
      </c>
      <c r="R75" s="331" t="s">
        <v>1479</v>
      </c>
      <c r="S75" s="350"/>
      <c r="T75" s="272"/>
    </row>
    <row r="76" spans="1:20" ht="51">
      <c r="A76" s="68" t="s">
        <v>541</v>
      </c>
      <c r="B76" s="68"/>
      <c r="C76" s="69" t="s">
        <v>590</v>
      </c>
      <c r="D76" s="108">
        <v>45734</v>
      </c>
      <c r="E76" s="108" t="s">
        <v>3020</v>
      </c>
      <c r="F76" s="191" t="s">
        <v>22</v>
      </c>
      <c r="G76" s="191">
        <v>26270</v>
      </c>
      <c r="H76" s="68"/>
      <c r="I76" s="328" t="s">
        <v>2896</v>
      </c>
      <c r="J76" s="68"/>
      <c r="K76" s="68"/>
      <c r="L76" s="68"/>
      <c r="M76" s="68"/>
      <c r="N76" s="329">
        <v>0</v>
      </c>
      <c r="O76" s="329">
        <v>0</v>
      </c>
      <c r="P76" s="330">
        <v>0</v>
      </c>
      <c r="Q76" s="330">
        <v>0.01</v>
      </c>
      <c r="R76" s="331" t="s">
        <v>1479</v>
      </c>
      <c r="S76" s="350"/>
      <c r="T76" s="272"/>
    </row>
    <row r="77" spans="1:20" ht="51">
      <c r="A77" s="68" t="s">
        <v>541</v>
      </c>
      <c r="B77" s="68"/>
      <c r="C77" s="69" t="s">
        <v>590</v>
      </c>
      <c r="D77" s="108">
        <v>45739</v>
      </c>
      <c r="E77" s="108" t="s">
        <v>3021</v>
      </c>
      <c r="F77" s="191" t="s">
        <v>22</v>
      </c>
      <c r="G77" s="191">
        <v>26296</v>
      </c>
      <c r="H77" s="68"/>
      <c r="I77" s="328" t="s">
        <v>2897</v>
      </c>
      <c r="J77" s="68"/>
      <c r="K77" s="68"/>
      <c r="L77" s="68"/>
      <c r="M77" s="68"/>
      <c r="N77" s="329">
        <v>0</v>
      </c>
      <c r="O77" s="329">
        <v>0</v>
      </c>
      <c r="P77" s="330">
        <v>0</v>
      </c>
      <c r="Q77" s="330">
        <v>0.01</v>
      </c>
      <c r="R77" s="331" t="s">
        <v>1479</v>
      </c>
      <c r="S77" s="350"/>
      <c r="T77" s="272"/>
    </row>
    <row r="78" spans="1:20" ht="76.5">
      <c r="A78" s="68">
        <v>10</v>
      </c>
      <c r="B78" s="68"/>
      <c r="C78" s="69" t="s">
        <v>38</v>
      </c>
      <c r="D78" s="108">
        <v>45740</v>
      </c>
      <c r="E78" s="108" t="s">
        <v>3022</v>
      </c>
      <c r="F78" s="191" t="s">
        <v>6</v>
      </c>
      <c r="G78" s="191">
        <v>22892</v>
      </c>
      <c r="H78" s="68"/>
      <c r="I78" s="328" t="s">
        <v>2898</v>
      </c>
      <c r="J78" s="68"/>
      <c r="K78" s="68"/>
      <c r="L78" s="68"/>
      <c r="M78" s="68"/>
      <c r="N78" s="329">
        <v>0</v>
      </c>
      <c r="O78" s="329">
        <v>1208754</v>
      </c>
      <c r="P78" s="330">
        <v>0</v>
      </c>
      <c r="Q78" s="330">
        <v>8292052.4400000004</v>
      </c>
      <c r="R78" s="331" t="s">
        <v>1479</v>
      </c>
      <c r="S78" s="350"/>
      <c r="T78" s="272"/>
    </row>
    <row r="79" spans="1:20" ht="51">
      <c r="A79" s="68" t="s">
        <v>541</v>
      </c>
      <c r="B79" s="68"/>
      <c r="C79" s="69" t="s">
        <v>590</v>
      </c>
      <c r="D79" s="108">
        <v>45740</v>
      </c>
      <c r="E79" s="108" t="s">
        <v>3023</v>
      </c>
      <c r="F79" s="191" t="s">
        <v>22</v>
      </c>
      <c r="G79" s="191">
        <v>26301</v>
      </c>
      <c r="H79" s="68"/>
      <c r="I79" s="328" t="s">
        <v>2899</v>
      </c>
      <c r="J79" s="68"/>
      <c r="K79" s="68"/>
      <c r="L79" s="68"/>
      <c r="M79" s="68"/>
      <c r="N79" s="329">
        <v>0</v>
      </c>
      <c r="O79" s="329">
        <v>0</v>
      </c>
      <c r="P79" s="330">
        <v>0</v>
      </c>
      <c r="Q79" s="330">
        <v>0.01</v>
      </c>
      <c r="R79" s="331" t="s">
        <v>1479</v>
      </c>
      <c r="S79" s="350"/>
      <c r="T79" s="272"/>
    </row>
    <row r="80" spans="1:20" ht="51">
      <c r="A80" s="68" t="s">
        <v>541</v>
      </c>
      <c r="B80" s="68"/>
      <c r="C80" s="69" t="s">
        <v>590</v>
      </c>
      <c r="D80" s="108">
        <v>45741</v>
      </c>
      <c r="E80" s="108" t="s">
        <v>3024</v>
      </c>
      <c r="F80" s="191" t="s">
        <v>22</v>
      </c>
      <c r="G80" s="191">
        <v>26305</v>
      </c>
      <c r="H80" s="68"/>
      <c r="I80" s="328" t="s">
        <v>2900</v>
      </c>
      <c r="J80" s="68"/>
      <c r="K80" s="68"/>
      <c r="L80" s="68"/>
      <c r="M80" s="68"/>
      <c r="N80" s="329">
        <v>0</v>
      </c>
      <c r="O80" s="329">
        <v>0</v>
      </c>
      <c r="P80" s="330">
        <v>0.01</v>
      </c>
      <c r="Q80" s="330">
        <v>0</v>
      </c>
      <c r="R80" s="331" t="s">
        <v>1479</v>
      </c>
      <c r="S80" s="350"/>
      <c r="T80" s="272"/>
    </row>
    <row r="81" spans="1:20" ht="51">
      <c r="A81" s="68" t="s">
        <v>541</v>
      </c>
      <c r="B81" s="68"/>
      <c r="C81" s="69" t="s">
        <v>590</v>
      </c>
      <c r="D81" s="108">
        <v>45742</v>
      </c>
      <c r="E81" s="108" t="s">
        <v>3025</v>
      </c>
      <c r="F81" s="191" t="s">
        <v>22</v>
      </c>
      <c r="G81" s="191">
        <v>26310</v>
      </c>
      <c r="H81" s="68"/>
      <c r="I81" s="328" t="s">
        <v>2901</v>
      </c>
      <c r="J81" s="68"/>
      <c r="K81" s="68"/>
      <c r="L81" s="68"/>
      <c r="M81" s="68"/>
      <c r="N81" s="329">
        <v>0</v>
      </c>
      <c r="O81" s="329">
        <v>0</v>
      </c>
      <c r="P81" s="330">
        <v>0</v>
      </c>
      <c r="Q81" s="330">
        <v>0.02</v>
      </c>
      <c r="R81" s="331" t="s">
        <v>1479</v>
      </c>
      <c r="S81" s="350"/>
      <c r="T81" s="272"/>
    </row>
    <row r="82" spans="1:20" ht="51">
      <c r="A82" s="68" t="s">
        <v>541</v>
      </c>
      <c r="B82" s="68"/>
      <c r="C82" s="69" t="s">
        <v>590</v>
      </c>
      <c r="D82" s="108">
        <v>45743</v>
      </c>
      <c r="E82" s="108" t="s">
        <v>3942</v>
      </c>
      <c r="F82" s="191" t="s">
        <v>22</v>
      </c>
      <c r="G82" s="191">
        <v>26316</v>
      </c>
      <c r="H82" s="68"/>
      <c r="I82" s="328" t="s">
        <v>2902</v>
      </c>
      <c r="J82" s="68"/>
      <c r="K82" s="68"/>
      <c r="L82" s="68"/>
      <c r="M82" s="68"/>
      <c r="N82" s="329">
        <v>0</v>
      </c>
      <c r="O82" s="329">
        <v>0</v>
      </c>
      <c r="P82" s="330">
        <v>0</v>
      </c>
      <c r="Q82" s="330">
        <v>0.02</v>
      </c>
      <c r="R82" s="331" t="s">
        <v>1479</v>
      </c>
      <c r="S82" s="350"/>
      <c r="T82" s="272"/>
    </row>
    <row r="83" spans="1:20" ht="89.25">
      <c r="A83" s="68">
        <v>291</v>
      </c>
      <c r="B83" s="68"/>
      <c r="C83" s="69" t="s">
        <v>119</v>
      </c>
      <c r="D83" s="108">
        <v>45744</v>
      </c>
      <c r="E83" s="108" t="s">
        <v>3943</v>
      </c>
      <c r="F83" s="191" t="s">
        <v>6</v>
      </c>
      <c r="G83" s="191">
        <v>3079738</v>
      </c>
      <c r="H83" s="68"/>
      <c r="I83" s="328" t="s">
        <v>2903</v>
      </c>
      <c r="J83" s="68"/>
      <c r="K83" s="68"/>
      <c r="L83" s="68"/>
      <c r="M83" s="68"/>
      <c r="N83" s="329">
        <v>0</v>
      </c>
      <c r="O83" s="329">
        <v>90000</v>
      </c>
      <c r="P83" s="330">
        <v>0</v>
      </c>
      <c r="Q83" s="330">
        <v>617400</v>
      </c>
      <c r="R83" s="331" t="s">
        <v>1479</v>
      </c>
      <c r="S83" s="350"/>
      <c r="T83" s="272"/>
    </row>
    <row r="84" spans="1:20" ht="51">
      <c r="A84" s="68" t="s">
        <v>541</v>
      </c>
      <c r="B84" s="68"/>
      <c r="C84" s="69" t="s">
        <v>590</v>
      </c>
      <c r="D84" s="108">
        <v>45747</v>
      </c>
      <c r="E84" s="108" t="s">
        <v>3944</v>
      </c>
      <c r="F84" s="191" t="s">
        <v>22</v>
      </c>
      <c r="G84" s="191">
        <v>26332</v>
      </c>
      <c r="H84" s="68"/>
      <c r="I84" s="328" t="s">
        <v>2904</v>
      </c>
      <c r="J84" s="68"/>
      <c r="K84" s="68"/>
      <c r="L84" s="68"/>
      <c r="M84" s="68"/>
      <c r="N84" s="329">
        <v>0</v>
      </c>
      <c r="O84" s="329">
        <v>0</v>
      </c>
      <c r="P84" s="330">
        <v>0</v>
      </c>
      <c r="Q84" s="330">
        <v>0.01</v>
      </c>
      <c r="R84" s="331" t="s">
        <v>1479</v>
      </c>
      <c r="S84" s="350"/>
      <c r="T84" s="272"/>
    </row>
    <row r="85" spans="1:20" ht="63.75">
      <c r="A85" s="68">
        <v>81</v>
      </c>
      <c r="B85" s="68"/>
      <c r="C85" s="69" t="s">
        <v>49</v>
      </c>
      <c r="D85" s="108">
        <v>45748</v>
      </c>
      <c r="E85" s="108" t="s">
        <v>3945</v>
      </c>
      <c r="F85" s="191" t="s">
        <v>6</v>
      </c>
      <c r="G85" s="191">
        <v>3083887</v>
      </c>
      <c r="H85" s="68"/>
      <c r="I85" s="328" t="s">
        <v>3996</v>
      </c>
      <c r="J85" s="68"/>
      <c r="K85" s="68"/>
      <c r="L85" s="68"/>
      <c r="M85" s="68"/>
      <c r="N85" s="329">
        <v>0</v>
      </c>
      <c r="O85" s="329">
        <v>4915122.01</v>
      </c>
      <c r="P85" s="330">
        <v>0</v>
      </c>
      <c r="Q85" s="330">
        <v>33717736.990000002</v>
      </c>
      <c r="R85" s="331" t="s">
        <v>1479</v>
      </c>
      <c r="S85" s="350"/>
      <c r="T85" s="272"/>
    </row>
    <row r="86" spans="1:20" ht="63.75">
      <c r="A86" s="68">
        <v>81</v>
      </c>
      <c r="B86" s="68"/>
      <c r="C86" s="69" t="s">
        <v>49</v>
      </c>
      <c r="D86" s="108">
        <v>45748</v>
      </c>
      <c r="E86" s="108" t="s">
        <v>3946</v>
      </c>
      <c r="F86" s="191" t="s">
        <v>10</v>
      </c>
      <c r="G86" s="191">
        <v>3083887</v>
      </c>
      <c r="H86" s="68"/>
      <c r="I86" s="328" t="s">
        <v>3997</v>
      </c>
      <c r="J86" s="68"/>
      <c r="K86" s="68"/>
      <c r="L86" s="68"/>
      <c r="M86" s="68"/>
      <c r="N86" s="329">
        <v>8.75</v>
      </c>
      <c r="O86" s="329">
        <v>0</v>
      </c>
      <c r="P86" s="330">
        <v>60.03</v>
      </c>
      <c r="Q86" s="330">
        <v>0</v>
      </c>
      <c r="R86" s="331" t="s">
        <v>1479</v>
      </c>
      <c r="S86" s="350"/>
      <c r="T86" s="272"/>
    </row>
    <row r="87" spans="1:20" ht="51">
      <c r="A87" s="68" t="s">
        <v>541</v>
      </c>
      <c r="B87" s="68"/>
      <c r="C87" s="69" t="s">
        <v>590</v>
      </c>
      <c r="D87" s="108">
        <v>45748</v>
      </c>
      <c r="E87" s="108" t="s">
        <v>3947</v>
      </c>
      <c r="F87" s="191" t="s">
        <v>22</v>
      </c>
      <c r="G87" s="191">
        <v>26339</v>
      </c>
      <c r="H87" s="68"/>
      <c r="I87" s="328" t="s">
        <v>3998</v>
      </c>
      <c r="J87" s="68"/>
      <c r="K87" s="68"/>
      <c r="L87" s="68"/>
      <c r="M87" s="68"/>
      <c r="N87" s="329">
        <v>0</v>
      </c>
      <c r="O87" s="329">
        <v>0</v>
      </c>
      <c r="P87" s="330">
        <v>0.01</v>
      </c>
      <c r="Q87" s="330">
        <v>0</v>
      </c>
      <c r="R87" s="331" t="s">
        <v>1479</v>
      </c>
      <c r="S87" s="350"/>
      <c r="T87" s="272"/>
    </row>
    <row r="88" spans="1:20" ht="76.5">
      <c r="A88" s="68" t="s">
        <v>542</v>
      </c>
      <c r="B88" s="68"/>
      <c r="C88" s="69" t="s">
        <v>687</v>
      </c>
      <c r="D88" s="108">
        <v>45749</v>
      </c>
      <c r="E88" s="108" t="s">
        <v>3948</v>
      </c>
      <c r="F88" s="191" t="s">
        <v>19</v>
      </c>
      <c r="G88" s="191">
        <v>1123708</v>
      </c>
      <c r="H88" s="68"/>
      <c r="I88" s="328" t="s">
        <v>3999</v>
      </c>
      <c r="J88" s="68"/>
      <c r="K88" s="68"/>
      <c r="L88" s="68"/>
      <c r="M88" s="68"/>
      <c r="N88" s="329">
        <v>3463193.33</v>
      </c>
      <c r="O88" s="329">
        <v>0</v>
      </c>
      <c r="P88" s="330">
        <v>23757506.239999998</v>
      </c>
      <c r="Q88" s="330">
        <v>0</v>
      </c>
      <c r="R88" s="331" t="s">
        <v>1479</v>
      </c>
      <c r="S88" s="350"/>
      <c r="T88" s="272"/>
    </row>
    <row r="89" spans="1:20" ht="51">
      <c r="A89" s="68" t="s">
        <v>541</v>
      </c>
      <c r="B89" s="68"/>
      <c r="C89" s="69" t="s">
        <v>590</v>
      </c>
      <c r="D89" s="108">
        <v>45749</v>
      </c>
      <c r="E89" s="108" t="s">
        <v>3949</v>
      </c>
      <c r="F89" s="191" t="s">
        <v>22</v>
      </c>
      <c r="G89" s="191">
        <v>26344</v>
      </c>
      <c r="H89" s="68"/>
      <c r="I89" s="328" t="s">
        <v>4000</v>
      </c>
      <c r="J89" s="68"/>
      <c r="K89" s="68"/>
      <c r="L89" s="68"/>
      <c r="M89" s="68"/>
      <c r="N89" s="329">
        <v>0</v>
      </c>
      <c r="O89" s="329">
        <v>0</v>
      </c>
      <c r="P89" s="330">
        <v>0</v>
      </c>
      <c r="Q89" s="330">
        <v>0.01</v>
      </c>
      <c r="R89" s="331" t="s">
        <v>1479</v>
      </c>
      <c r="S89" s="350"/>
      <c r="T89" s="272"/>
    </row>
    <row r="90" spans="1:20" ht="51">
      <c r="A90" s="68">
        <v>81</v>
      </c>
      <c r="B90" s="68"/>
      <c r="C90" s="69" t="s">
        <v>49</v>
      </c>
      <c r="D90" s="108">
        <v>45750</v>
      </c>
      <c r="E90" s="108" t="s">
        <v>3950</v>
      </c>
      <c r="F90" s="191" t="s">
        <v>3</v>
      </c>
      <c r="G90" s="191">
        <v>2274111</v>
      </c>
      <c r="H90" s="68"/>
      <c r="I90" s="328" t="s">
        <v>4001</v>
      </c>
      <c r="J90" s="68"/>
      <c r="K90" s="68"/>
      <c r="L90" s="68"/>
      <c r="M90" s="68"/>
      <c r="N90" s="329">
        <v>0</v>
      </c>
      <c r="O90" s="329">
        <v>8.75</v>
      </c>
      <c r="P90" s="330">
        <v>0</v>
      </c>
      <c r="Q90" s="330">
        <v>60.03</v>
      </c>
      <c r="R90" s="331" t="s">
        <v>1479</v>
      </c>
      <c r="S90" s="350"/>
      <c r="T90" s="272"/>
    </row>
    <row r="91" spans="1:20" ht="51">
      <c r="A91" s="68" t="s">
        <v>541</v>
      </c>
      <c r="B91" s="68"/>
      <c r="C91" s="69" t="s">
        <v>590</v>
      </c>
      <c r="D91" s="108">
        <v>45750</v>
      </c>
      <c r="E91" s="108" t="s">
        <v>3951</v>
      </c>
      <c r="F91" s="191" t="s">
        <v>22</v>
      </c>
      <c r="G91" s="191">
        <v>26348</v>
      </c>
      <c r="H91" s="68"/>
      <c r="I91" s="328" t="s">
        <v>4002</v>
      </c>
      <c r="J91" s="68"/>
      <c r="K91" s="68"/>
      <c r="L91" s="68"/>
      <c r="M91" s="68"/>
      <c r="N91" s="329">
        <v>0</v>
      </c>
      <c r="O91" s="329">
        <v>0</v>
      </c>
      <c r="P91" s="330">
        <v>0.02</v>
      </c>
      <c r="Q91" s="330">
        <v>0</v>
      </c>
      <c r="R91" s="331" t="s">
        <v>1479</v>
      </c>
      <c r="S91" s="350"/>
      <c r="T91" s="272"/>
    </row>
    <row r="92" spans="1:20" ht="51">
      <c r="A92" s="68" t="s">
        <v>542</v>
      </c>
      <c r="B92" s="68"/>
      <c r="C92" s="69" t="s">
        <v>687</v>
      </c>
      <c r="D92" s="108">
        <v>45751</v>
      </c>
      <c r="E92" s="108" t="s">
        <v>3952</v>
      </c>
      <c r="F92" s="191" t="s">
        <v>19</v>
      </c>
      <c r="G92" s="191">
        <v>19823</v>
      </c>
      <c r="H92" s="68"/>
      <c r="I92" s="328" t="s">
        <v>4003</v>
      </c>
      <c r="J92" s="68"/>
      <c r="K92" s="68"/>
      <c r="L92" s="68"/>
      <c r="M92" s="68"/>
      <c r="N92" s="329">
        <v>310136.65999999997</v>
      </c>
      <c r="O92" s="329">
        <v>0</v>
      </c>
      <c r="P92" s="330">
        <v>2127537.4900000002</v>
      </c>
      <c r="Q92" s="330">
        <v>0</v>
      </c>
      <c r="R92" s="331" t="s">
        <v>1479</v>
      </c>
      <c r="S92" s="350"/>
      <c r="T92" s="272"/>
    </row>
    <row r="93" spans="1:20" ht="63.75">
      <c r="A93" s="68">
        <v>513</v>
      </c>
      <c r="B93" s="68"/>
      <c r="C93" s="69" t="s">
        <v>160</v>
      </c>
      <c r="D93" s="108">
        <v>45751</v>
      </c>
      <c r="E93" s="108" t="s">
        <v>3953</v>
      </c>
      <c r="F93" s="191" t="s">
        <v>6</v>
      </c>
      <c r="G93" s="191">
        <v>3088851</v>
      </c>
      <c r="H93" s="68"/>
      <c r="I93" s="328" t="s">
        <v>4004</v>
      </c>
      <c r="J93" s="68"/>
      <c r="K93" s="68"/>
      <c r="L93" s="68"/>
      <c r="M93" s="68"/>
      <c r="N93" s="329">
        <v>0</v>
      </c>
      <c r="O93" s="329">
        <v>1745</v>
      </c>
      <c r="P93" s="330">
        <v>0</v>
      </c>
      <c r="Q93" s="330">
        <v>11970.7</v>
      </c>
      <c r="R93" s="331" t="s">
        <v>1479</v>
      </c>
      <c r="S93" s="350"/>
      <c r="T93" s="272"/>
    </row>
    <row r="94" spans="1:20" ht="51">
      <c r="A94" s="68" t="s">
        <v>541</v>
      </c>
      <c r="B94" s="68"/>
      <c r="C94" s="69" t="s">
        <v>590</v>
      </c>
      <c r="D94" s="108">
        <v>45751</v>
      </c>
      <c r="E94" s="108" t="s">
        <v>3954</v>
      </c>
      <c r="F94" s="191" t="s">
        <v>22</v>
      </c>
      <c r="G94" s="191">
        <v>26353</v>
      </c>
      <c r="H94" s="68"/>
      <c r="I94" s="328" t="s">
        <v>4005</v>
      </c>
      <c r="J94" s="68"/>
      <c r="K94" s="68"/>
      <c r="L94" s="68"/>
      <c r="M94" s="68"/>
      <c r="N94" s="329">
        <v>0</v>
      </c>
      <c r="O94" s="329">
        <v>0</v>
      </c>
      <c r="P94" s="330">
        <v>0.02</v>
      </c>
      <c r="Q94" s="330">
        <v>0</v>
      </c>
      <c r="R94" s="331" t="s">
        <v>1479</v>
      </c>
      <c r="S94" s="350"/>
      <c r="T94" s="272"/>
    </row>
    <row r="95" spans="1:20" ht="51">
      <c r="A95" s="68" t="s">
        <v>541</v>
      </c>
      <c r="B95" s="68"/>
      <c r="C95" s="69" t="s">
        <v>590</v>
      </c>
      <c r="D95" s="108">
        <v>45756</v>
      </c>
      <c r="E95" s="108" t="s">
        <v>3955</v>
      </c>
      <c r="F95" s="191" t="s">
        <v>22</v>
      </c>
      <c r="G95" s="191">
        <v>26374</v>
      </c>
      <c r="H95" s="68"/>
      <c r="I95" s="328" t="s">
        <v>4006</v>
      </c>
      <c r="J95" s="68"/>
      <c r="K95" s="68"/>
      <c r="L95" s="68"/>
      <c r="M95" s="68"/>
      <c r="N95" s="329">
        <v>0</v>
      </c>
      <c r="O95" s="329">
        <v>0</v>
      </c>
      <c r="P95" s="330">
        <v>0</v>
      </c>
      <c r="Q95" s="330">
        <v>0.03</v>
      </c>
      <c r="R95" s="331" t="s">
        <v>1479</v>
      </c>
      <c r="S95" s="350"/>
      <c r="T95" s="272"/>
    </row>
    <row r="96" spans="1:20" ht="63.75">
      <c r="A96" s="68">
        <v>513</v>
      </c>
      <c r="B96" s="68"/>
      <c r="C96" s="69" t="s">
        <v>160</v>
      </c>
      <c r="D96" s="108">
        <v>45757</v>
      </c>
      <c r="E96" s="108" t="s">
        <v>3956</v>
      </c>
      <c r="F96" s="191" t="s">
        <v>6</v>
      </c>
      <c r="G96" s="191">
        <v>3095813</v>
      </c>
      <c r="H96" s="68"/>
      <c r="I96" s="328" t="s">
        <v>4007</v>
      </c>
      <c r="J96" s="68"/>
      <c r="K96" s="68"/>
      <c r="L96" s="68"/>
      <c r="M96" s="68"/>
      <c r="N96" s="329">
        <v>0</v>
      </c>
      <c r="O96" s="329">
        <v>62606.18</v>
      </c>
      <c r="P96" s="330">
        <v>0</v>
      </c>
      <c r="Q96" s="330">
        <v>429478.39</v>
      </c>
      <c r="R96" s="331" t="s">
        <v>1479</v>
      </c>
      <c r="S96" s="350"/>
      <c r="T96" s="272"/>
    </row>
    <row r="97" spans="1:20" ht="51">
      <c r="A97" s="68" t="s">
        <v>541</v>
      </c>
      <c r="B97" s="68"/>
      <c r="C97" s="69" t="s">
        <v>590</v>
      </c>
      <c r="D97" s="108">
        <v>45758</v>
      </c>
      <c r="E97" s="108" t="s">
        <v>3957</v>
      </c>
      <c r="F97" s="191" t="s">
        <v>22</v>
      </c>
      <c r="G97" s="191">
        <v>26385</v>
      </c>
      <c r="H97" s="68"/>
      <c r="I97" s="328" t="s">
        <v>4008</v>
      </c>
      <c r="J97" s="68"/>
      <c r="K97" s="68"/>
      <c r="L97" s="68"/>
      <c r="M97" s="68"/>
      <c r="N97" s="329">
        <v>0</v>
      </c>
      <c r="O97" s="329">
        <v>0</v>
      </c>
      <c r="P97" s="330">
        <v>0.01</v>
      </c>
      <c r="Q97" s="330">
        <v>0</v>
      </c>
      <c r="R97" s="331" t="s">
        <v>1479</v>
      </c>
      <c r="S97" s="350"/>
      <c r="T97" s="272"/>
    </row>
    <row r="98" spans="1:20" ht="51">
      <c r="A98" s="68" t="s">
        <v>541</v>
      </c>
      <c r="B98" s="68"/>
      <c r="C98" s="69" t="s">
        <v>590</v>
      </c>
      <c r="D98" s="108">
        <v>45759</v>
      </c>
      <c r="E98" s="108" t="s">
        <v>3958</v>
      </c>
      <c r="F98" s="191" t="s">
        <v>22</v>
      </c>
      <c r="G98" s="191">
        <v>26390</v>
      </c>
      <c r="H98" s="68"/>
      <c r="I98" s="328" t="s">
        <v>4009</v>
      </c>
      <c r="J98" s="68"/>
      <c r="K98" s="68"/>
      <c r="L98" s="68"/>
      <c r="M98" s="68"/>
      <c r="N98" s="329">
        <v>0</v>
      </c>
      <c r="O98" s="329">
        <v>0</v>
      </c>
      <c r="P98" s="330">
        <v>0</v>
      </c>
      <c r="Q98" s="330">
        <v>0.01</v>
      </c>
      <c r="R98" s="331" t="s">
        <v>1479</v>
      </c>
      <c r="S98" s="350"/>
      <c r="T98" s="272"/>
    </row>
    <row r="99" spans="1:20" ht="51">
      <c r="A99" s="68" t="s">
        <v>541</v>
      </c>
      <c r="B99" s="68"/>
      <c r="C99" s="69" t="s">
        <v>590</v>
      </c>
      <c r="D99" s="108">
        <v>45761</v>
      </c>
      <c r="E99" s="108" t="s">
        <v>3959</v>
      </c>
      <c r="F99" s="191" t="s">
        <v>22</v>
      </c>
      <c r="G99" s="191">
        <v>26400</v>
      </c>
      <c r="H99" s="68"/>
      <c r="I99" s="328" t="s">
        <v>4010</v>
      </c>
      <c r="J99" s="68"/>
      <c r="K99" s="68"/>
      <c r="L99" s="68"/>
      <c r="M99" s="68"/>
      <c r="N99" s="329">
        <v>0</v>
      </c>
      <c r="O99" s="329">
        <v>0</v>
      </c>
      <c r="P99" s="330">
        <v>0.01</v>
      </c>
      <c r="Q99" s="330">
        <v>0</v>
      </c>
      <c r="R99" s="331" t="s">
        <v>1479</v>
      </c>
      <c r="S99" s="350"/>
      <c r="T99" s="272"/>
    </row>
    <row r="100" spans="1:20" ht="76.5">
      <c r="A100" s="68">
        <v>291</v>
      </c>
      <c r="B100" s="68"/>
      <c r="C100" s="69" t="s">
        <v>119</v>
      </c>
      <c r="D100" s="108">
        <v>45762</v>
      </c>
      <c r="E100" s="108" t="s">
        <v>3960</v>
      </c>
      <c r="F100" s="191" t="s">
        <v>6</v>
      </c>
      <c r="G100" s="191">
        <v>3101517</v>
      </c>
      <c r="H100" s="68"/>
      <c r="I100" s="328" t="s">
        <v>4011</v>
      </c>
      <c r="J100" s="68"/>
      <c r="K100" s="68"/>
      <c r="L100" s="68"/>
      <c r="M100" s="68"/>
      <c r="N100" s="329">
        <v>0</v>
      </c>
      <c r="O100" s="329">
        <v>5000000</v>
      </c>
      <c r="P100" s="330">
        <v>0</v>
      </c>
      <c r="Q100" s="330">
        <v>34300000</v>
      </c>
      <c r="R100" s="331" t="s">
        <v>1479</v>
      </c>
      <c r="S100" s="350"/>
      <c r="T100" s="272"/>
    </row>
    <row r="101" spans="1:20" ht="76.5">
      <c r="A101" s="68" t="s">
        <v>542</v>
      </c>
      <c r="B101" s="68"/>
      <c r="C101" s="69" t="s">
        <v>687</v>
      </c>
      <c r="D101" s="108">
        <v>45762</v>
      </c>
      <c r="E101" s="108" t="s">
        <v>3961</v>
      </c>
      <c r="F101" s="191" t="s">
        <v>19</v>
      </c>
      <c r="G101" s="191">
        <v>20020</v>
      </c>
      <c r="H101" s="68"/>
      <c r="I101" s="328" t="s">
        <v>4012</v>
      </c>
      <c r="J101" s="68"/>
      <c r="K101" s="68"/>
      <c r="L101" s="68"/>
      <c r="M101" s="68"/>
      <c r="N101" s="329">
        <v>426197.04</v>
      </c>
      <c r="O101" s="329">
        <v>0</v>
      </c>
      <c r="P101" s="330">
        <v>2923711.69</v>
      </c>
      <c r="Q101" s="330">
        <v>0</v>
      </c>
      <c r="R101" s="331" t="s">
        <v>1479</v>
      </c>
      <c r="S101" s="350"/>
      <c r="T101" s="272"/>
    </row>
    <row r="102" spans="1:20" ht="63.75">
      <c r="A102" s="68" t="s">
        <v>542</v>
      </c>
      <c r="B102" s="68"/>
      <c r="C102" s="69" t="s">
        <v>687</v>
      </c>
      <c r="D102" s="108">
        <v>45762</v>
      </c>
      <c r="E102" s="108" t="s">
        <v>3962</v>
      </c>
      <c r="F102" s="191" t="s">
        <v>19</v>
      </c>
      <c r="G102" s="191">
        <v>20019</v>
      </c>
      <c r="H102" s="68"/>
      <c r="I102" s="328" t="s">
        <v>4013</v>
      </c>
      <c r="J102" s="68"/>
      <c r="K102" s="68"/>
      <c r="L102" s="68"/>
      <c r="M102" s="68"/>
      <c r="N102" s="329">
        <v>2382.16</v>
      </c>
      <c r="O102" s="329">
        <v>0</v>
      </c>
      <c r="P102" s="330">
        <v>16341.62</v>
      </c>
      <c r="Q102" s="330">
        <v>0</v>
      </c>
      <c r="R102" s="331" t="s">
        <v>1479</v>
      </c>
      <c r="S102" s="350"/>
      <c r="T102" s="272"/>
    </row>
    <row r="103" spans="1:20" ht="63.75">
      <c r="A103" s="68" t="s">
        <v>542</v>
      </c>
      <c r="B103" s="68"/>
      <c r="C103" s="69" t="s">
        <v>687</v>
      </c>
      <c r="D103" s="108">
        <v>45762</v>
      </c>
      <c r="E103" s="108" t="s">
        <v>3963</v>
      </c>
      <c r="F103" s="191" t="s">
        <v>19</v>
      </c>
      <c r="G103" s="191">
        <v>20016</v>
      </c>
      <c r="H103" s="68"/>
      <c r="I103" s="328" t="s">
        <v>4014</v>
      </c>
      <c r="J103" s="68"/>
      <c r="K103" s="68"/>
      <c r="L103" s="68"/>
      <c r="M103" s="68"/>
      <c r="N103" s="329">
        <v>2616.7600000000002</v>
      </c>
      <c r="O103" s="329">
        <v>0</v>
      </c>
      <c r="P103" s="330">
        <v>17950.97</v>
      </c>
      <c r="Q103" s="330">
        <v>0</v>
      </c>
      <c r="R103" s="331" t="s">
        <v>1479</v>
      </c>
      <c r="S103" s="350"/>
      <c r="T103" s="272"/>
    </row>
    <row r="104" spans="1:20" ht="63.75">
      <c r="A104" s="68" t="s">
        <v>542</v>
      </c>
      <c r="B104" s="68"/>
      <c r="C104" s="69" t="s">
        <v>687</v>
      </c>
      <c r="D104" s="108">
        <v>45762</v>
      </c>
      <c r="E104" s="108" t="s">
        <v>3964</v>
      </c>
      <c r="F104" s="191" t="s">
        <v>19</v>
      </c>
      <c r="G104" s="191">
        <v>20017</v>
      </c>
      <c r="H104" s="68"/>
      <c r="I104" s="328" t="s">
        <v>4015</v>
      </c>
      <c r="J104" s="68"/>
      <c r="K104" s="68"/>
      <c r="L104" s="68"/>
      <c r="M104" s="68"/>
      <c r="N104" s="329">
        <v>318.83999999999997</v>
      </c>
      <c r="O104" s="329">
        <v>0</v>
      </c>
      <c r="P104" s="330">
        <v>2187.2399999999998</v>
      </c>
      <c r="Q104" s="330">
        <v>0</v>
      </c>
      <c r="R104" s="331" t="s">
        <v>1479</v>
      </c>
      <c r="S104" s="350"/>
      <c r="T104" s="272"/>
    </row>
    <row r="105" spans="1:20" ht="76.5">
      <c r="A105" s="68" t="s">
        <v>542</v>
      </c>
      <c r="B105" s="68"/>
      <c r="C105" s="69" t="s">
        <v>687</v>
      </c>
      <c r="D105" s="108">
        <v>45762</v>
      </c>
      <c r="E105" s="108" t="s">
        <v>3965</v>
      </c>
      <c r="F105" s="191" t="s">
        <v>19</v>
      </c>
      <c r="G105" s="191">
        <v>20015</v>
      </c>
      <c r="H105" s="68"/>
      <c r="I105" s="328" t="s">
        <v>4016</v>
      </c>
      <c r="J105" s="68"/>
      <c r="K105" s="68"/>
      <c r="L105" s="68"/>
      <c r="M105" s="68"/>
      <c r="N105" s="329">
        <v>330754.87</v>
      </c>
      <c r="O105" s="329">
        <v>0</v>
      </c>
      <c r="P105" s="330">
        <v>2268978.41</v>
      </c>
      <c r="Q105" s="330">
        <v>0</v>
      </c>
      <c r="R105" s="331" t="s">
        <v>1479</v>
      </c>
      <c r="S105" s="350"/>
      <c r="T105" s="272"/>
    </row>
    <row r="106" spans="1:20" ht="76.5">
      <c r="A106" s="68" t="s">
        <v>542</v>
      </c>
      <c r="B106" s="68"/>
      <c r="C106" s="69" t="s">
        <v>687</v>
      </c>
      <c r="D106" s="108">
        <v>45762</v>
      </c>
      <c r="E106" s="108" t="s">
        <v>3966</v>
      </c>
      <c r="F106" s="191" t="s">
        <v>19</v>
      </c>
      <c r="G106" s="191">
        <v>20018</v>
      </c>
      <c r="H106" s="68"/>
      <c r="I106" s="328" t="s">
        <v>4017</v>
      </c>
      <c r="J106" s="68"/>
      <c r="K106" s="68"/>
      <c r="L106" s="68"/>
      <c r="M106" s="68"/>
      <c r="N106" s="329">
        <v>62912.93</v>
      </c>
      <c r="O106" s="329">
        <v>0</v>
      </c>
      <c r="P106" s="330">
        <v>431582.7</v>
      </c>
      <c r="Q106" s="330">
        <v>0</v>
      </c>
      <c r="R106" s="331" t="s">
        <v>1479</v>
      </c>
      <c r="S106" s="350"/>
      <c r="T106" s="272"/>
    </row>
    <row r="107" spans="1:20" ht="63.75">
      <c r="A107" s="68" t="s">
        <v>542</v>
      </c>
      <c r="B107" s="68"/>
      <c r="C107" s="69" t="s">
        <v>687</v>
      </c>
      <c r="D107" s="108">
        <v>45762</v>
      </c>
      <c r="E107" s="108" t="s">
        <v>3967</v>
      </c>
      <c r="F107" s="191" t="s">
        <v>19</v>
      </c>
      <c r="G107" s="191">
        <v>20036</v>
      </c>
      <c r="H107" s="68"/>
      <c r="I107" s="328" t="s">
        <v>4018</v>
      </c>
      <c r="J107" s="68"/>
      <c r="K107" s="68"/>
      <c r="L107" s="68"/>
      <c r="M107" s="68"/>
      <c r="N107" s="329">
        <v>2130577.5699999998</v>
      </c>
      <c r="O107" s="329">
        <v>0</v>
      </c>
      <c r="P107" s="330">
        <v>14615762.130000001</v>
      </c>
      <c r="Q107" s="330">
        <v>0</v>
      </c>
      <c r="R107" s="331" t="s">
        <v>1479</v>
      </c>
      <c r="S107" s="350"/>
      <c r="T107" s="272"/>
    </row>
    <row r="108" spans="1:20" ht="76.5">
      <c r="A108" s="68" t="s">
        <v>542</v>
      </c>
      <c r="B108" s="68"/>
      <c r="C108" s="69" t="s">
        <v>687</v>
      </c>
      <c r="D108" s="108">
        <v>45762</v>
      </c>
      <c r="E108" s="108" t="s">
        <v>3968</v>
      </c>
      <c r="F108" s="191" t="s">
        <v>19</v>
      </c>
      <c r="G108" s="191">
        <v>20035</v>
      </c>
      <c r="H108" s="68"/>
      <c r="I108" s="328" t="s">
        <v>4019</v>
      </c>
      <c r="J108" s="68"/>
      <c r="K108" s="68"/>
      <c r="L108" s="68"/>
      <c r="M108" s="68"/>
      <c r="N108" s="329">
        <v>1902094.14</v>
      </c>
      <c r="O108" s="329">
        <v>0</v>
      </c>
      <c r="P108" s="330">
        <v>13048365.800000001</v>
      </c>
      <c r="Q108" s="330">
        <v>0</v>
      </c>
      <c r="R108" s="331" t="s">
        <v>1479</v>
      </c>
      <c r="S108" s="350"/>
      <c r="T108" s="272"/>
    </row>
    <row r="109" spans="1:20" ht="63.75">
      <c r="A109" s="68" t="s">
        <v>542</v>
      </c>
      <c r="B109" s="68"/>
      <c r="C109" s="69" t="s">
        <v>687</v>
      </c>
      <c r="D109" s="108">
        <v>45762</v>
      </c>
      <c r="E109" s="108" t="s">
        <v>3969</v>
      </c>
      <c r="F109" s="191" t="s">
        <v>19</v>
      </c>
      <c r="G109" s="191">
        <v>20034</v>
      </c>
      <c r="H109" s="68"/>
      <c r="I109" s="328" t="s">
        <v>4020</v>
      </c>
      <c r="J109" s="68"/>
      <c r="K109" s="68"/>
      <c r="L109" s="68"/>
      <c r="M109" s="68"/>
      <c r="N109" s="329">
        <v>12932.1</v>
      </c>
      <c r="O109" s="329">
        <v>0</v>
      </c>
      <c r="P109" s="330">
        <v>88714.21</v>
      </c>
      <c r="Q109" s="330">
        <v>0</v>
      </c>
      <c r="R109" s="331" t="s">
        <v>1479</v>
      </c>
      <c r="S109" s="350"/>
      <c r="T109" s="272"/>
    </row>
    <row r="110" spans="1:20" ht="51">
      <c r="A110" s="68" t="s">
        <v>542</v>
      </c>
      <c r="B110" s="68"/>
      <c r="C110" s="69" t="s">
        <v>687</v>
      </c>
      <c r="D110" s="108">
        <v>45762</v>
      </c>
      <c r="E110" s="108" t="s">
        <v>3970</v>
      </c>
      <c r="F110" s="191" t="s">
        <v>19</v>
      </c>
      <c r="G110" s="191">
        <v>19864</v>
      </c>
      <c r="H110" s="68"/>
      <c r="I110" s="328" t="s">
        <v>4021</v>
      </c>
      <c r="J110" s="68"/>
      <c r="K110" s="68"/>
      <c r="L110" s="68"/>
      <c r="M110" s="68"/>
      <c r="N110" s="329">
        <v>83146.39</v>
      </c>
      <c r="O110" s="329">
        <v>0</v>
      </c>
      <c r="P110" s="330">
        <v>570384.24</v>
      </c>
      <c r="Q110" s="330">
        <v>0</v>
      </c>
      <c r="R110" s="331" t="s">
        <v>1479</v>
      </c>
      <c r="S110" s="350"/>
      <c r="T110" s="272"/>
    </row>
    <row r="111" spans="1:20" ht="76.5">
      <c r="A111" s="68" t="s">
        <v>542</v>
      </c>
      <c r="B111" s="68"/>
      <c r="C111" s="69" t="s">
        <v>687</v>
      </c>
      <c r="D111" s="108">
        <v>45762</v>
      </c>
      <c r="E111" s="108" t="s">
        <v>3971</v>
      </c>
      <c r="F111" s="191" t="s">
        <v>19</v>
      </c>
      <c r="G111" s="191">
        <v>20057</v>
      </c>
      <c r="H111" s="68"/>
      <c r="I111" s="328" t="s">
        <v>4022</v>
      </c>
      <c r="J111" s="68"/>
      <c r="K111" s="68"/>
      <c r="L111" s="68"/>
      <c r="M111" s="68"/>
      <c r="N111" s="329">
        <v>876313.87</v>
      </c>
      <c r="O111" s="329">
        <v>0</v>
      </c>
      <c r="P111" s="330">
        <v>6011513.1500000004</v>
      </c>
      <c r="Q111" s="330">
        <v>0</v>
      </c>
      <c r="R111" s="331" t="s">
        <v>1479</v>
      </c>
      <c r="S111" s="350"/>
      <c r="T111" s="272"/>
    </row>
    <row r="112" spans="1:20" ht="76.5">
      <c r="A112" s="68" t="s">
        <v>542</v>
      </c>
      <c r="B112" s="68"/>
      <c r="C112" s="69" t="s">
        <v>687</v>
      </c>
      <c r="D112" s="108">
        <v>45762</v>
      </c>
      <c r="E112" s="108" t="s">
        <v>3972</v>
      </c>
      <c r="F112" s="191" t="s">
        <v>19</v>
      </c>
      <c r="G112" s="191">
        <v>19967</v>
      </c>
      <c r="H112" s="68"/>
      <c r="I112" s="328" t="s">
        <v>4023</v>
      </c>
      <c r="J112" s="68"/>
      <c r="K112" s="68"/>
      <c r="L112" s="68"/>
      <c r="M112" s="68"/>
      <c r="N112" s="329">
        <v>201845.61</v>
      </c>
      <c r="O112" s="329">
        <v>0</v>
      </c>
      <c r="P112" s="330">
        <v>1384660.88</v>
      </c>
      <c r="Q112" s="330">
        <v>0</v>
      </c>
      <c r="R112" s="331" t="s">
        <v>1479</v>
      </c>
      <c r="S112" s="350"/>
      <c r="T112" s="272"/>
    </row>
    <row r="113" spans="1:20" ht="63.75">
      <c r="A113" s="68" t="s">
        <v>542</v>
      </c>
      <c r="B113" s="68"/>
      <c r="C113" s="69" t="s">
        <v>687</v>
      </c>
      <c r="D113" s="108">
        <v>45762</v>
      </c>
      <c r="E113" s="108" t="s">
        <v>3973</v>
      </c>
      <c r="F113" s="191" t="s">
        <v>19</v>
      </c>
      <c r="G113" s="191">
        <v>19968</v>
      </c>
      <c r="H113" s="68"/>
      <c r="I113" s="328" t="s">
        <v>4024</v>
      </c>
      <c r="J113" s="68"/>
      <c r="K113" s="68"/>
      <c r="L113" s="68"/>
      <c r="M113" s="68"/>
      <c r="N113" s="329">
        <v>1151.58</v>
      </c>
      <c r="O113" s="329">
        <v>0</v>
      </c>
      <c r="P113" s="330">
        <v>7899.84</v>
      </c>
      <c r="Q113" s="330">
        <v>0</v>
      </c>
      <c r="R113" s="331" t="s">
        <v>1479</v>
      </c>
      <c r="S113" s="350"/>
      <c r="T113" s="272"/>
    </row>
    <row r="114" spans="1:20" ht="63.75">
      <c r="A114" s="68" t="s">
        <v>542</v>
      </c>
      <c r="B114" s="68"/>
      <c r="C114" s="69" t="s">
        <v>687</v>
      </c>
      <c r="D114" s="108">
        <v>45762</v>
      </c>
      <c r="E114" s="108" t="s">
        <v>3974</v>
      </c>
      <c r="F114" s="191" t="s">
        <v>19</v>
      </c>
      <c r="G114" s="191">
        <v>19971</v>
      </c>
      <c r="H114" s="68"/>
      <c r="I114" s="328" t="s">
        <v>4025</v>
      </c>
      <c r="J114" s="68"/>
      <c r="K114" s="68"/>
      <c r="L114" s="68"/>
      <c r="M114" s="68"/>
      <c r="N114" s="329">
        <v>11308.33</v>
      </c>
      <c r="O114" s="329">
        <v>0</v>
      </c>
      <c r="P114" s="330">
        <v>77575.14</v>
      </c>
      <c r="Q114" s="330">
        <v>0</v>
      </c>
      <c r="R114" s="331" t="s">
        <v>1479</v>
      </c>
      <c r="S114" s="350"/>
      <c r="T114" s="272"/>
    </row>
    <row r="115" spans="1:20" ht="76.5">
      <c r="A115" s="68" t="s">
        <v>542</v>
      </c>
      <c r="B115" s="68"/>
      <c r="C115" s="69" t="s">
        <v>687</v>
      </c>
      <c r="D115" s="108">
        <v>45762</v>
      </c>
      <c r="E115" s="108" t="s">
        <v>3975</v>
      </c>
      <c r="F115" s="191" t="s">
        <v>19</v>
      </c>
      <c r="G115" s="191">
        <v>19969</v>
      </c>
      <c r="H115" s="68"/>
      <c r="I115" s="328" t="s">
        <v>4026</v>
      </c>
      <c r="J115" s="68"/>
      <c r="K115" s="68"/>
      <c r="L115" s="68"/>
      <c r="M115" s="68"/>
      <c r="N115" s="329">
        <v>1957514.23</v>
      </c>
      <c r="O115" s="329">
        <v>0</v>
      </c>
      <c r="P115" s="330">
        <v>13428547.619999999</v>
      </c>
      <c r="Q115" s="330">
        <v>0</v>
      </c>
      <c r="R115" s="331" t="s">
        <v>1479</v>
      </c>
      <c r="S115" s="350"/>
      <c r="T115" s="272"/>
    </row>
    <row r="116" spans="1:20" ht="63.75">
      <c r="A116" s="68" t="s">
        <v>542</v>
      </c>
      <c r="B116" s="68"/>
      <c r="C116" s="69" t="s">
        <v>687</v>
      </c>
      <c r="D116" s="108">
        <v>45763</v>
      </c>
      <c r="E116" s="108" t="s">
        <v>3976</v>
      </c>
      <c r="F116" s="191" t="s">
        <v>19</v>
      </c>
      <c r="G116" s="191">
        <v>20040</v>
      </c>
      <c r="H116" s="68"/>
      <c r="I116" s="328" t="s">
        <v>4027</v>
      </c>
      <c r="J116" s="68"/>
      <c r="K116" s="68"/>
      <c r="L116" s="68"/>
      <c r="M116" s="68"/>
      <c r="N116" s="329">
        <v>98539.21</v>
      </c>
      <c r="O116" s="329">
        <v>0</v>
      </c>
      <c r="P116" s="330">
        <v>675978.98</v>
      </c>
      <c r="Q116" s="330">
        <v>0</v>
      </c>
      <c r="R116" s="331" t="s">
        <v>1479</v>
      </c>
      <c r="S116" s="350"/>
      <c r="T116" s="272"/>
    </row>
    <row r="117" spans="1:20" ht="63.75">
      <c r="A117" s="68" t="s">
        <v>542</v>
      </c>
      <c r="B117" s="68"/>
      <c r="C117" s="69" t="s">
        <v>687</v>
      </c>
      <c r="D117" s="108">
        <v>45763</v>
      </c>
      <c r="E117" s="108" t="s">
        <v>3977</v>
      </c>
      <c r="F117" s="191" t="s">
        <v>19</v>
      </c>
      <c r="G117" s="191">
        <v>20043</v>
      </c>
      <c r="H117" s="68"/>
      <c r="I117" s="328" t="s">
        <v>4028</v>
      </c>
      <c r="J117" s="68"/>
      <c r="K117" s="68"/>
      <c r="L117" s="68"/>
      <c r="M117" s="68"/>
      <c r="N117" s="329">
        <v>73243.12</v>
      </c>
      <c r="O117" s="329">
        <v>0</v>
      </c>
      <c r="P117" s="330">
        <v>502447.8</v>
      </c>
      <c r="Q117" s="330">
        <v>0</v>
      </c>
      <c r="R117" s="331" t="s">
        <v>1479</v>
      </c>
      <c r="S117" s="350"/>
      <c r="T117" s="272"/>
    </row>
    <row r="118" spans="1:20" ht="51">
      <c r="A118" s="68" t="s">
        <v>541</v>
      </c>
      <c r="B118" s="68"/>
      <c r="C118" s="69" t="s">
        <v>590</v>
      </c>
      <c r="D118" s="108">
        <v>45763</v>
      </c>
      <c r="E118" s="108" t="s">
        <v>3978</v>
      </c>
      <c r="F118" s="191" t="s">
        <v>22</v>
      </c>
      <c r="G118" s="191">
        <v>26412</v>
      </c>
      <c r="H118" s="68"/>
      <c r="I118" s="328" t="s">
        <v>4029</v>
      </c>
      <c r="J118" s="68"/>
      <c r="K118" s="68"/>
      <c r="L118" s="68"/>
      <c r="M118" s="68"/>
      <c r="N118" s="329">
        <v>0</v>
      </c>
      <c r="O118" s="329">
        <v>0</v>
      </c>
      <c r="P118" s="330">
        <v>0</v>
      </c>
      <c r="Q118" s="330">
        <v>0.01</v>
      </c>
      <c r="R118" s="331" t="s">
        <v>1479</v>
      </c>
      <c r="S118" s="350"/>
      <c r="T118" s="272"/>
    </row>
    <row r="119" spans="1:20" ht="89.25">
      <c r="A119" s="68" t="s">
        <v>541</v>
      </c>
      <c r="B119" s="68"/>
      <c r="C119" s="69" t="s">
        <v>590</v>
      </c>
      <c r="D119" s="108">
        <v>45764</v>
      </c>
      <c r="E119" s="108" t="s">
        <v>3979</v>
      </c>
      <c r="F119" s="191" t="s">
        <v>635</v>
      </c>
      <c r="G119" s="191">
        <v>11636897</v>
      </c>
      <c r="H119" s="68"/>
      <c r="I119" s="328" t="s">
        <v>4030</v>
      </c>
      <c r="J119" s="68"/>
      <c r="K119" s="68"/>
      <c r="L119" s="68"/>
      <c r="M119" s="68"/>
      <c r="N119" s="329">
        <v>0</v>
      </c>
      <c r="O119" s="329">
        <v>1228.23</v>
      </c>
      <c r="P119" s="330">
        <v>0</v>
      </c>
      <c r="Q119" s="330">
        <v>8425.66</v>
      </c>
      <c r="R119" s="331" t="s">
        <v>1479</v>
      </c>
      <c r="S119" s="350"/>
      <c r="T119" s="272"/>
    </row>
    <row r="120" spans="1:20" ht="51">
      <c r="A120" s="68" t="s">
        <v>541</v>
      </c>
      <c r="B120" s="68"/>
      <c r="C120" s="69" t="s">
        <v>590</v>
      </c>
      <c r="D120" s="108">
        <v>45764</v>
      </c>
      <c r="E120" s="108" t="s">
        <v>3980</v>
      </c>
      <c r="F120" s="191" t="s">
        <v>22</v>
      </c>
      <c r="G120" s="191">
        <v>26416</v>
      </c>
      <c r="H120" s="68"/>
      <c r="I120" s="328" t="s">
        <v>4031</v>
      </c>
      <c r="J120" s="68"/>
      <c r="K120" s="68"/>
      <c r="L120" s="68"/>
      <c r="M120" s="68"/>
      <c r="N120" s="329">
        <v>0</v>
      </c>
      <c r="O120" s="329">
        <v>0</v>
      </c>
      <c r="P120" s="330">
        <v>0</v>
      </c>
      <c r="Q120" s="330">
        <v>0.01</v>
      </c>
      <c r="R120" s="331" t="s">
        <v>1479</v>
      </c>
      <c r="S120" s="350"/>
      <c r="T120" s="272"/>
    </row>
    <row r="121" spans="1:20" ht="51">
      <c r="A121" s="68" t="s">
        <v>541</v>
      </c>
      <c r="B121" s="68"/>
      <c r="C121" s="69" t="s">
        <v>590</v>
      </c>
      <c r="D121" s="108">
        <v>45767</v>
      </c>
      <c r="E121" s="108" t="s">
        <v>3981</v>
      </c>
      <c r="F121" s="191" t="s">
        <v>22</v>
      </c>
      <c r="G121" s="191">
        <v>26428</v>
      </c>
      <c r="H121" s="68"/>
      <c r="I121" s="328" t="s">
        <v>4032</v>
      </c>
      <c r="J121" s="68"/>
      <c r="K121" s="68"/>
      <c r="L121" s="68"/>
      <c r="M121" s="68"/>
      <c r="N121" s="329">
        <v>0</v>
      </c>
      <c r="O121" s="329">
        <v>0</v>
      </c>
      <c r="P121" s="330">
        <v>0</v>
      </c>
      <c r="Q121" s="330">
        <v>0.01</v>
      </c>
      <c r="R121" s="331" t="s">
        <v>1479</v>
      </c>
      <c r="S121" s="350"/>
      <c r="T121" s="272"/>
    </row>
    <row r="122" spans="1:20" ht="76.5">
      <c r="A122" s="68" t="s">
        <v>542</v>
      </c>
      <c r="B122" s="68"/>
      <c r="C122" s="69" t="s">
        <v>687</v>
      </c>
      <c r="D122" s="108">
        <v>45768</v>
      </c>
      <c r="E122" s="108" t="s">
        <v>3982</v>
      </c>
      <c r="F122" s="191" t="s">
        <v>19</v>
      </c>
      <c r="G122" s="191">
        <v>20076</v>
      </c>
      <c r="H122" s="68"/>
      <c r="I122" s="328" t="s">
        <v>4033</v>
      </c>
      <c r="J122" s="68"/>
      <c r="K122" s="68"/>
      <c r="L122" s="68"/>
      <c r="M122" s="68"/>
      <c r="N122" s="329">
        <v>1273737.6299999999</v>
      </c>
      <c r="O122" s="329">
        <v>0</v>
      </c>
      <c r="P122" s="330">
        <v>8737840.1400000006</v>
      </c>
      <c r="Q122" s="330">
        <v>0</v>
      </c>
      <c r="R122" s="331" t="s">
        <v>1479</v>
      </c>
      <c r="S122" s="350"/>
      <c r="T122" s="272"/>
    </row>
    <row r="123" spans="1:20" ht="63.75">
      <c r="A123" s="68" t="s">
        <v>542</v>
      </c>
      <c r="B123" s="68"/>
      <c r="C123" s="69" t="s">
        <v>687</v>
      </c>
      <c r="D123" s="108">
        <v>45768</v>
      </c>
      <c r="E123" s="108" t="s">
        <v>3983</v>
      </c>
      <c r="F123" s="191" t="s">
        <v>19</v>
      </c>
      <c r="G123" s="191">
        <v>20074</v>
      </c>
      <c r="H123" s="68"/>
      <c r="I123" s="328" t="s">
        <v>4034</v>
      </c>
      <c r="J123" s="68"/>
      <c r="K123" s="68"/>
      <c r="L123" s="68"/>
      <c r="M123" s="68"/>
      <c r="N123" s="329">
        <v>10788.81</v>
      </c>
      <c r="O123" s="329">
        <v>0</v>
      </c>
      <c r="P123" s="330">
        <v>74011.240000000005</v>
      </c>
      <c r="Q123" s="330">
        <v>0</v>
      </c>
      <c r="R123" s="331" t="s">
        <v>1479</v>
      </c>
      <c r="S123" s="350"/>
      <c r="T123" s="272"/>
    </row>
    <row r="124" spans="1:20" ht="51">
      <c r="A124" s="68" t="s">
        <v>541</v>
      </c>
      <c r="B124" s="68"/>
      <c r="C124" s="69" t="s">
        <v>590</v>
      </c>
      <c r="D124" s="108">
        <v>45768</v>
      </c>
      <c r="E124" s="108" t="s">
        <v>3984</v>
      </c>
      <c r="F124" s="191" t="s">
        <v>22</v>
      </c>
      <c r="G124" s="191">
        <v>26434</v>
      </c>
      <c r="H124" s="68"/>
      <c r="I124" s="328" t="s">
        <v>4035</v>
      </c>
      <c r="J124" s="68"/>
      <c r="K124" s="68"/>
      <c r="L124" s="68"/>
      <c r="M124" s="68"/>
      <c r="N124" s="329">
        <v>0</v>
      </c>
      <c r="O124" s="329">
        <v>0</v>
      </c>
      <c r="P124" s="330">
        <v>0.02</v>
      </c>
      <c r="Q124" s="330">
        <v>0</v>
      </c>
      <c r="R124" s="331" t="s">
        <v>1479</v>
      </c>
      <c r="S124" s="350"/>
      <c r="T124" s="272"/>
    </row>
    <row r="125" spans="1:20" ht="51">
      <c r="A125" s="68" t="s">
        <v>541</v>
      </c>
      <c r="B125" s="68"/>
      <c r="C125" s="69" t="s">
        <v>590</v>
      </c>
      <c r="D125" s="108">
        <v>45769</v>
      </c>
      <c r="E125" s="108" t="s">
        <v>3985</v>
      </c>
      <c r="F125" s="191" t="s">
        <v>22</v>
      </c>
      <c r="G125" s="191">
        <v>26439</v>
      </c>
      <c r="H125" s="68"/>
      <c r="I125" s="328" t="s">
        <v>4036</v>
      </c>
      <c r="J125" s="68"/>
      <c r="K125" s="68"/>
      <c r="L125" s="68"/>
      <c r="M125" s="68"/>
      <c r="N125" s="329">
        <v>0</v>
      </c>
      <c r="O125" s="329">
        <v>0</v>
      </c>
      <c r="P125" s="330">
        <v>0</v>
      </c>
      <c r="Q125" s="330">
        <v>0.01</v>
      </c>
      <c r="R125" s="331" t="s">
        <v>1479</v>
      </c>
      <c r="S125" s="350"/>
      <c r="T125" s="272"/>
    </row>
    <row r="126" spans="1:20" ht="51">
      <c r="A126" s="68" t="s">
        <v>542</v>
      </c>
      <c r="B126" s="68"/>
      <c r="C126" s="69" t="s">
        <v>687</v>
      </c>
      <c r="D126" s="108">
        <v>45771</v>
      </c>
      <c r="E126" s="108" t="s">
        <v>3986</v>
      </c>
      <c r="F126" s="191" t="s">
        <v>19</v>
      </c>
      <c r="G126" s="191">
        <v>19842</v>
      </c>
      <c r="H126" s="68"/>
      <c r="I126" s="328" t="s">
        <v>4037</v>
      </c>
      <c r="J126" s="68"/>
      <c r="K126" s="68"/>
      <c r="L126" s="68"/>
      <c r="M126" s="68"/>
      <c r="N126" s="329">
        <v>63043.78</v>
      </c>
      <c r="O126" s="329">
        <v>0</v>
      </c>
      <c r="P126" s="330">
        <v>432480.33</v>
      </c>
      <c r="Q126" s="330">
        <v>0</v>
      </c>
      <c r="R126" s="331" t="s">
        <v>1479</v>
      </c>
      <c r="S126" s="350"/>
      <c r="T126" s="272"/>
    </row>
    <row r="127" spans="1:20" ht="89.25">
      <c r="A127" s="68">
        <v>86</v>
      </c>
      <c r="B127" s="68"/>
      <c r="C127" s="69" t="s">
        <v>50</v>
      </c>
      <c r="D127" s="108">
        <v>45771</v>
      </c>
      <c r="E127" s="108" t="s">
        <v>3987</v>
      </c>
      <c r="F127" s="191" t="s">
        <v>6</v>
      </c>
      <c r="G127" s="191">
        <v>1125329</v>
      </c>
      <c r="H127" s="68"/>
      <c r="I127" s="328" t="s">
        <v>4038</v>
      </c>
      <c r="J127" s="68"/>
      <c r="K127" s="68"/>
      <c r="L127" s="68"/>
      <c r="M127" s="68"/>
      <c r="N127" s="329">
        <v>0</v>
      </c>
      <c r="O127" s="329">
        <v>37875</v>
      </c>
      <c r="P127" s="330">
        <v>0</v>
      </c>
      <c r="Q127" s="330">
        <v>259822.5</v>
      </c>
      <c r="R127" s="331" t="s">
        <v>1479</v>
      </c>
      <c r="S127" s="350"/>
      <c r="T127" s="272"/>
    </row>
    <row r="128" spans="1:20" ht="76.5">
      <c r="A128" s="68">
        <v>86</v>
      </c>
      <c r="B128" s="68"/>
      <c r="C128" s="69" t="s">
        <v>50</v>
      </c>
      <c r="D128" s="108">
        <v>45771</v>
      </c>
      <c r="E128" s="108" t="s">
        <v>3988</v>
      </c>
      <c r="F128" s="191" t="s">
        <v>10</v>
      </c>
      <c r="G128" s="191">
        <v>1125331</v>
      </c>
      <c r="H128" s="68"/>
      <c r="I128" s="328" t="s">
        <v>4039</v>
      </c>
      <c r="J128" s="68"/>
      <c r="K128" s="68"/>
      <c r="L128" s="68"/>
      <c r="M128" s="68"/>
      <c r="N128" s="329">
        <v>8.75</v>
      </c>
      <c r="O128" s="329">
        <v>0</v>
      </c>
      <c r="P128" s="330">
        <v>60.03</v>
      </c>
      <c r="Q128" s="330">
        <v>0</v>
      </c>
      <c r="R128" s="331" t="s">
        <v>1479</v>
      </c>
      <c r="S128" s="350"/>
      <c r="T128" s="272"/>
    </row>
    <row r="129" spans="1:20" ht="51">
      <c r="A129" s="68" t="s">
        <v>541</v>
      </c>
      <c r="B129" s="68"/>
      <c r="C129" s="69" t="s">
        <v>590</v>
      </c>
      <c r="D129" s="108">
        <v>45771</v>
      </c>
      <c r="E129" s="108" t="s">
        <v>3989</v>
      </c>
      <c r="F129" s="191" t="s">
        <v>22</v>
      </c>
      <c r="G129" s="191">
        <v>26449</v>
      </c>
      <c r="H129" s="68"/>
      <c r="I129" s="328" t="s">
        <v>4040</v>
      </c>
      <c r="J129" s="68"/>
      <c r="K129" s="68"/>
      <c r="L129" s="68"/>
      <c r="M129" s="68"/>
      <c r="N129" s="329">
        <v>0</v>
      </c>
      <c r="O129" s="329">
        <v>0</v>
      </c>
      <c r="P129" s="330">
        <v>0</v>
      </c>
      <c r="Q129" s="330">
        <v>0.01</v>
      </c>
      <c r="R129" s="331" t="s">
        <v>1479</v>
      </c>
      <c r="S129" s="350"/>
      <c r="T129" s="272"/>
    </row>
    <row r="130" spans="1:20" ht="51">
      <c r="A130" s="68" t="s">
        <v>541</v>
      </c>
      <c r="B130" s="68"/>
      <c r="C130" s="69" t="s">
        <v>590</v>
      </c>
      <c r="D130" s="108">
        <v>45772</v>
      </c>
      <c r="E130" s="108" t="s">
        <v>3990</v>
      </c>
      <c r="F130" s="191" t="s">
        <v>22</v>
      </c>
      <c r="G130" s="191">
        <v>26453</v>
      </c>
      <c r="H130" s="68"/>
      <c r="I130" s="328" t="s">
        <v>4041</v>
      </c>
      <c r="J130" s="68"/>
      <c r="K130" s="68"/>
      <c r="L130" s="68"/>
      <c r="M130" s="68"/>
      <c r="N130" s="329">
        <v>0</v>
      </c>
      <c r="O130" s="329">
        <v>0</v>
      </c>
      <c r="P130" s="330">
        <v>0</v>
      </c>
      <c r="Q130" s="330">
        <v>0.01</v>
      </c>
      <c r="R130" s="331" t="s">
        <v>1479</v>
      </c>
      <c r="S130" s="350"/>
      <c r="T130" s="272"/>
    </row>
    <row r="131" spans="1:20" ht="51">
      <c r="A131" s="68" t="s">
        <v>541</v>
      </c>
      <c r="B131" s="68"/>
      <c r="C131" s="69" t="s">
        <v>590</v>
      </c>
      <c r="D131" s="108">
        <v>45774</v>
      </c>
      <c r="E131" s="108" t="s">
        <v>3991</v>
      </c>
      <c r="F131" s="191" t="s">
        <v>22</v>
      </c>
      <c r="G131" s="191">
        <v>26463</v>
      </c>
      <c r="H131" s="68"/>
      <c r="I131" s="328" t="s">
        <v>4042</v>
      </c>
      <c r="J131" s="68"/>
      <c r="K131" s="68"/>
      <c r="L131" s="68"/>
      <c r="M131" s="68"/>
      <c r="N131" s="329">
        <v>0</v>
      </c>
      <c r="O131" s="329">
        <v>0</v>
      </c>
      <c r="P131" s="330">
        <v>0</v>
      </c>
      <c r="Q131" s="330">
        <v>0.01</v>
      </c>
      <c r="R131" s="331" t="s">
        <v>1479</v>
      </c>
      <c r="S131" s="350"/>
      <c r="T131" s="272"/>
    </row>
    <row r="132" spans="1:20" ht="51">
      <c r="A132" s="68" t="s">
        <v>541</v>
      </c>
      <c r="B132" s="68"/>
      <c r="C132" s="69" t="s">
        <v>590</v>
      </c>
      <c r="D132" s="108">
        <v>45775</v>
      </c>
      <c r="E132" s="108" t="s">
        <v>3992</v>
      </c>
      <c r="F132" s="191" t="s">
        <v>22</v>
      </c>
      <c r="G132" s="191">
        <v>26468</v>
      </c>
      <c r="H132" s="68"/>
      <c r="I132" s="328" t="s">
        <v>4043</v>
      </c>
      <c r="J132" s="68"/>
      <c r="K132" s="68"/>
      <c r="L132" s="68"/>
      <c r="M132" s="68"/>
      <c r="N132" s="329">
        <v>0</v>
      </c>
      <c r="O132" s="329">
        <v>0</v>
      </c>
      <c r="P132" s="330">
        <v>0</v>
      </c>
      <c r="Q132" s="330">
        <v>0.01</v>
      </c>
      <c r="R132" s="331" t="s">
        <v>1479</v>
      </c>
      <c r="S132" s="350"/>
      <c r="T132" s="272"/>
    </row>
    <row r="133" spans="1:20" ht="63.75">
      <c r="A133" s="68">
        <v>291</v>
      </c>
      <c r="B133" s="68"/>
      <c r="C133" s="69" t="s">
        <v>119</v>
      </c>
      <c r="D133" s="108">
        <v>45776</v>
      </c>
      <c r="E133" s="108" t="s">
        <v>3993</v>
      </c>
      <c r="F133" s="191" t="s">
        <v>6</v>
      </c>
      <c r="G133" s="191">
        <v>3116755</v>
      </c>
      <c r="H133" s="68"/>
      <c r="I133" s="328" t="s">
        <v>4044</v>
      </c>
      <c r="J133" s="68"/>
      <c r="K133" s="68"/>
      <c r="L133" s="68"/>
      <c r="M133" s="68"/>
      <c r="N133" s="329">
        <v>0</v>
      </c>
      <c r="O133" s="329">
        <v>2404975.4300000002</v>
      </c>
      <c r="P133" s="330">
        <v>0</v>
      </c>
      <c r="Q133" s="330">
        <v>16498131.449999999</v>
      </c>
      <c r="R133" s="331" t="s">
        <v>1479</v>
      </c>
      <c r="S133" s="350"/>
      <c r="T133" s="272"/>
    </row>
    <row r="134" spans="1:20" ht="51">
      <c r="A134" s="68" t="s">
        <v>541</v>
      </c>
      <c r="B134" s="68"/>
      <c r="C134" s="69" t="s">
        <v>590</v>
      </c>
      <c r="D134" s="108">
        <v>45776</v>
      </c>
      <c r="E134" s="108" t="s">
        <v>3994</v>
      </c>
      <c r="F134" s="191" t="s">
        <v>22</v>
      </c>
      <c r="G134" s="191">
        <v>26473</v>
      </c>
      <c r="H134" s="68"/>
      <c r="I134" s="328" t="s">
        <v>4045</v>
      </c>
      <c r="J134" s="68"/>
      <c r="K134" s="68"/>
      <c r="L134" s="68"/>
      <c r="M134" s="68"/>
      <c r="N134" s="329">
        <v>0</v>
      </c>
      <c r="O134" s="329">
        <v>0</v>
      </c>
      <c r="P134" s="330">
        <v>0</v>
      </c>
      <c r="Q134" s="330">
        <v>0.01</v>
      </c>
      <c r="R134" s="331" t="s">
        <v>1479</v>
      </c>
      <c r="S134" s="350"/>
      <c r="T134" s="272"/>
    </row>
    <row r="135" spans="1:20" ht="51">
      <c r="A135" s="68" t="s">
        <v>541</v>
      </c>
      <c r="B135" s="68"/>
      <c r="C135" s="69" t="s">
        <v>590</v>
      </c>
      <c r="D135" s="108">
        <v>45777</v>
      </c>
      <c r="E135" s="108" t="s">
        <v>3995</v>
      </c>
      <c r="F135" s="191" t="s">
        <v>22</v>
      </c>
      <c r="G135" s="191">
        <v>26479</v>
      </c>
      <c r="H135" s="68"/>
      <c r="I135" s="328" t="s">
        <v>4046</v>
      </c>
      <c r="J135" s="68"/>
      <c r="K135" s="68"/>
      <c r="L135" s="68"/>
      <c r="M135" s="68"/>
      <c r="N135" s="329">
        <v>0</v>
      </c>
      <c r="O135" s="329">
        <v>0</v>
      </c>
      <c r="P135" s="330">
        <v>0</v>
      </c>
      <c r="Q135" s="330">
        <v>0.02</v>
      </c>
      <c r="R135" s="331" t="s">
        <v>1479</v>
      </c>
      <c r="S135" s="350"/>
      <c r="T135" s="272"/>
    </row>
    <row r="136" spans="1:20" ht="51">
      <c r="A136" s="68">
        <v>10</v>
      </c>
      <c r="B136" s="68"/>
      <c r="C136" s="69" t="s">
        <v>38</v>
      </c>
      <c r="D136" s="108">
        <v>45779</v>
      </c>
      <c r="E136" s="108" t="s">
        <v>6508</v>
      </c>
      <c r="F136" s="191" t="s">
        <v>3</v>
      </c>
      <c r="G136" s="191">
        <v>2282326</v>
      </c>
      <c r="H136" s="68"/>
      <c r="I136" s="328" t="s">
        <v>6570</v>
      </c>
      <c r="J136" s="68"/>
      <c r="K136" s="68"/>
      <c r="L136" s="68"/>
      <c r="M136" s="68"/>
      <c r="N136" s="329">
        <v>0</v>
      </c>
      <c r="O136" s="329">
        <v>50</v>
      </c>
      <c r="P136" s="330">
        <v>0</v>
      </c>
      <c r="Q136" s="330">
        <v>343</v>
      </c>
      <c r="R136" s="331" t="s">
        <v>1479</v>
      </c>
      <c r="S136" s="350"/>
      <c r="T136" s="272"/>
    </row>
    <row r="137" spans="1:20" ht="51">
      <c r="A137" s="68">
        <v>10</v>
      </c>
      <c r="B137" s="68"/>
      <c r="C137" s="69" t="s">
        <v>38</v>
      </c>
      <c r="D137" s="108">
        <v>45779</v>
      </c>
      <c r="E137" s="108" t="s">
        <v>6509</v>
      </c>
      <c r="F137" s="191" t="s">
        <v>3</v>
      </c>
      <c r="G137" s="191">
        <v>2282327</v>
      </c>
      <c r="H137" s="68"/>
      <c r="I137" s="328" t="s">
        <v>6570</v>
      </c>
      <c r="J137" s="68"/>
      <c r="K137" s="68"/>
      <c r="L137" s="68"/>
      <c r="M137" s="68"/>
      <c r="N137" s="329">
        <v>0</v>
      </c>
      <c r="O137" s="329">
        <v>50</v>
      </c>
      <c r="P137" s="330">
        <v>0</v>
      </c>
      <c r="Q137" s="330">
        <v>343</v>
      </c>
      <c r="R137" s="331" t="s">
        <v>1479</v>
      </c>
      <c r="S137" s="350"/>
      <c r="T137" s="272"/>
    </row>
    <row r="138" spans="1:20" ht="51">
      <c r="A138" s="68" t="s">
        <v>542</v>
      </c>
      <c r="B138" s="68"/>
      <c r="C138" s="69" t="s">
        <v>687</v>
      </c>
      <c r="D138" s="108">
        <v>45779</v>
      </c>
      <c r="E138" s="108" t="s">
        <v>6511</v>
      </c>
      <c r="F138" s="191" t="s">
        <v>19</v>
      </c>
      <c r="G138" s="191">
        <v>19956</v>
      </c>
      <c r="H138" s="68"/>
      <c r="I138" s="328" t="s">
        <v>6571</v>
      </c>
      <c r="J138" s="68"/>
      <c r="K138" s="68"/>
      <c r="L138" s="68"/>
      <c r="M138" s="68"/>
      <c r="N138" s="329">
        <v>3216470.86</v>
      </c>
      <c r="O138" s="329">
        <v>0</v>
      </c>
      <c r="P138" s="330">
        <v>22064990.100000001</v>
      </c>
      <c r="Q138" s="330">
        <v>0</v>
      </c>
      <c r="R138" s="331" t="s">
        <v>1479</v>
      </c>
      <c r="S138" s="350"/>
      <c r="T138" s="272"/>
    </row>
    <row r="139" spans="1:20" ht="89.25">
      <c r="A139" s="68">
        <v>10</v>
      </c>
      <c r="B139" s="68"/>
      <c r="C139" s="69" t="s">
        <v>38</v>
      </c>
      <c r="D139" s="108">
        <v>45779</v>
      </c>
      <c r="E139" s="108" t="s">
        <v>6512</v>
      </c>
      <c r="F139" s="191" t="s">
        <v>6</v>
      </c>
      <c r="G139" s="191">
        <v>23322</v>
      </c>
      <c r="H139" s="68"/>
      <c r="I139" s="328" t="s">
        <v>6572</v>
      </c>
      <c r="J139" s="68"/>
      <c r="K139" s="68"/>
      <c r="L139" s="68"/>
      <c r="M139" s="68"/>
      <c r="N139" s="329">
        <v>0</v>
      </c>
      <c r="O139" s="329">
        <v>603478.21</v>
      </c>
      <c r="P139" s="330">
        <v>0</v>
      </c>
      <c r="Q139" s="330">
        <v>4139860.52</v>
      </c>
      <c r="R139" s="331" t="s">
        <v>1479</v>
      </c>
      <c r="S139" s="350"/>
      <c r="T139" s="272"/>
    </row>
    <row r="140" spans="1:20" ht="76.5">
      <c r="A140" s="68">
        <v>16</v>
      </c>
      <c r="B140" s="68"/>
      <c r="C140" s="69" t="s">
        <v>40</v>
      </c>
      <c r="D140" s="108">
        <v>45779</v>
      </c>
      <c r="E140" s="108" t="s">
        <v>6513</v>
      </c>
      <c r="F140" s="191" t="s">
        <v>6</v>
      </c>
      <c r="G140" s="191">
        <v>23333</v>
      </c>
      <c r="H140" s="68"/>
      <c r="I140" s="328" t="s">
        <v>6573</v>
      </c>
      <c r="J140" s="68"/>
      <c r="K140" s="68"/>
      <c r="L140" s="68"/>
      <c r="M140" s="68"/>
      <c r="N140" s="329">
        <v>0</v>
      </c>
      <c r="O140" s="329">
        <v>6500</v>
      </c>
      <c r="P140" s="330">
        <v>0</v>
      </c>
      <c r="Q140" s="330">
        <v>44590</v>
      </c>
      <c r="R140" s="331" t="s">
        <v>1479</v>
      </c>
      <c r="S140" s="350"/>
      <c r="T140" s="272"/>
    </row>
    <row r="141" spans="1:20" ht="76.5">
      <c r="A141" s="68">
        <v>10</v>
      </c>
      <c r="B141" s="68"/>
      <c r="C141" s="69" t="s">
        <v>38</v>
      </c>
      <c r="D141" s="108">
        <v>45779</v>
      </c>
      <c r="E141" s="108" t="s">
        <v>6514</v>
      </c>
      <c r="F141" s="191" t="s">
        <v>6</v>
      </c>
      <c r="G141" s="191">
        <v>23321</v>
      </c>
      <c r="H141" s="68"/>
      <c r="I141" s="328" t="s">
        <v>6574</v>
      </c>
      <c r="J141" s="68"/>
      <c r="K141" s="68"/>
      <c r="L141" s="68"/>
      <c r="M141" s="68"/>
      <c r="N141" s="329">
        <v>0</v>
      </c>
      <c r="O141" s="329">
        <v>8125.17</v>
      </c>
      <c r="P141" s="330">
        <v>0</v>
      </c>
      <c r="Q141" s="330">
        <v>55738.67</v>
      </c>
      <c r="R141" s="331" t="s">
        <v>1479</v>
      </c>
      <c r="S141" s="350"/>
      <c r="T141" s="272"/>
    </row>
    <row r="142" spans="1:20" ht="76.5">
      <c r="A142" s="68">
        <v>16</v>
      </c>
      <c r="B142" s="68"/>
      <c r="C142" s="69" t="s">
        <v>40</v>
      </c>
      <c r="D142" s="108">
        <v>45779</v>
      </c>
      <c r="E142" s="108" t="s">
        <v>6515</v>
      </c>
      <c r="F142" s="191" t="s">
        <v>6</v>
      </c>
      <c r="G142" s="191">
        <v>23332</v>
      </c>
      <c r="H142" s="68"/>
      <c r="I142" s="328" t="s">
        <v>6575</v>
      </c>
      <c r="J142" s="68"/>
      <c r="K142" s="68"/>
      <c r="L142" s="68"/>
      <c r="M142" s="68"/>
      <c r="N142" s="329">
        <v>0</v>
      </c>
      <c r="O142" s="329">
        <v>6500</v>
      </c>
      <c r="P142" s="330">
        <v>0</v>
      </c>
      <c r="Q142" s="330">
        <v>44590</v>
      </c>
      <c r="R142" s="331" t="s">
        <v>1479</v>
      </c>
      <c r="S142" s="350"/>
      <c r="T142" s="272"/>
    </row>
    <row r="143" spans="1:20" ht="76.5">
      <c r="A143" s="68">
        <v>10</v>
      </c>
      <c r="B143" s="68"/>
      <c r="C143" s="69" t="s">
        <v>38</v>
      </c>
      <c r="D143" s="108">
        <v>45779</v>
      </c>
      <c r="E143" s="108" t="s">
        <v>6516</v>
      </c>
      <c r="F143" s="191" t="s">
        <v>6</v>
      </c>
      <c r="G143" s="191">
        <v>23319</v>
      </c>
      <c r="H143" s="68"/>
      <c r="I143" s="328" t="s">
        <v>6576</v>
      </c>
      <c r="J143" s="68"/>
      <c r="K143" s="68"/>
      <c r="L143" s="68"/>
      <c r="M143" s="68"/>
      <c r="N143" s="329">
        <v>0</v>
      </c>
      <c r="O143" s="329">
        <v>2501.81</v>
      </c>
      <c r="P143" s="330">
        <v>0</v>
      </c>
      <c r="Q143" s="330">
        <v>17162.419999999998</v>
      </c>
      <c r="R143" s="331" t="s">
        <v>1479</v>
      </c>
      <c r="S143" s="350"/>
      <c r="T143" s="272"/>
    </row>
    <row r="144" spans="1:20" ht="76.5">
      <c r="A144" s="68">
        <v>10</v>
      </c>
      <c r="B144" s="68"/>
      <c r="C144" s="69" t="s">
        <v>38</v>
      </c>
      <c r="D144" s="108">
        <v>45779</v>
      </c>
      <c r="E144" s="108" t="s">
        <v>6517</v>
      </c>
      <c r="F144" s="191" t="s">
        <v>6</v>
      </c>
      <c r="G144" s="191">
        <v>23320</v>
      </c>
      <c r="H144" s="68"/>
      <c r="I144" s="328" t="s">
        <v>6577</v>
      </c>
      <c r="J144" s="68"/>
      <c r="K144" s="68"/>
      <c r="L144" s="68"/>
      <c r="M144" s="68"/>
      <c r="N144" s="329">
        <v>0</v>
      </c>
      <c r="O144" s="329">
        <v>93065.16</v>
      </c>
      <c r="P144" s="330">
        <v>0</v>
      </c>
      <c r="Q144" s="330">
        <v>638427</v>
      </c>
      <c r="R144" s="331" t="s">
        <v>1479</v>
      </c>
      <c r="S144" s="350"/>
      <c r="T144" s="272"/>
    </row>
    <row r="145" spans="1:20" ht="51">
      <c r="A145" s="68" t="s">
        <v>541</v>
      </c>
      <c r="B145" s="68"/>
      <c r="C145" s="69" t="s">
        <v>590</v>
      </c>
      <c r="D145" s="108">
        <v>45779</v>
      </c>
      <c r="E145" s="108" t="s">
        <v>6556</v>
      </c>
      <c r="F145" s="191" t="s">
        <v>22</v>
      </c>
      <c r="G145" s="191">
        <v>26491</v>
      </c>
      <c r="H145" s="68"/>
      <c r="I145" s="328" t="s">
        <v>6578</v>
      </c>
      <c r="J145" s="68"/>
      <c r="K145" s="68"/>
      <c r="L145" s="68"/>
      <c r="M145" s="68"/>
      <c r="N145" s="329">
        <v>0</v>
      </c>
      <c r="O145" s="329">
        <v>0</v>
      </c>
      <c r="P145" s="330">
        <v>0.02</v>
      </c>
      <c r="Q145" s="330">
        <v>0</v>
      </c>
      <c r="R145" s="331" t="s">
        <v>1479</v>
      </c>
      <c r="S145" s="350"/>
      <c r="T145" s="272"/>
    </row>
    <row r="146" spans="1:20" ht="51">
      <c r="A146" s="68" t="s">
        <v>542</v>
      </c>
      <c r="B146" s="68"/>
      <c r="C146" s="69" t="s">
        <v>687</v>
      </c>
      <c r="D146" s="108">
        <v>45782</v>
      </c>
      <c r="E146" s="108" t="s">
        <v>6518</v>
      </c>
      <c r="F146" s="191" t="s">
        <v>19</v>
      </c>
      <c r="G146" s="191">
        <v>20092</v>
      </c>
      <c r="H146" s="68"/>
      <c r="I146" s="328" t="s">
        <v>6579</v>
      </c>
      <c r="J146" s="68"/>
      <c r="K146" s="68"/>
      <c r="L146" s="68"/>
      <c r="M146" s="68"/>
      <c r="N146" s="329">
        <v>1114537.73</v>
      </c>
      <c r="O146" s="329">
        <v>0</v>
      </c>
      <c r="P146" s="330">
        <v>7645728.8300000001</v>
      </c>
      <c r="Q146" s="330">
        <v>0</v>
      </c>
      <c r="R146" s="331" t="s">
        <v>1479</v>
      </c>
      <c r="S146" s="350"/>
      <c r="T146" s="272"/>
    </row>
    <row r="147" spans="1:20" ht="51">
      <c r="A147" s="68" t="s">
        <v>542</v>
      </c>
      <c r="B147" s="68"/>
      <c r="C147" s="69" t="s">
        <v>687</v>
      </c>
      <c r="D147" s="108">
        <v>45782</v>
      </c>
      <c r="E147" s="108" t="s">
        <v>6519</v>
      </c>
      <c r="F147" s="191" t="s">
        <v>19</v>
      </c>
      <c r="G147" s="191">
        <v>20093</v>
      </c>
      <c r="H147" s="68"/>
      <c r="I147" s="328" t="s">
        <v>6580</v>
      </c>
      <c r="J147" s="68"/>
      <c r="K147" s="68"/>
      <c r="L147" s="68"/>
      <c r="M147" s="68"/>
      <c r="N147" s="329">
        <v>45924.55</v>
      </c>
      <c r="O147" s="329">
        <v>0</v>
      </c>
      <c r="P147" s="330">
        <v>315042.40999999997</v>
      </c>
      <c r="Q147" s="330">
        <v>0</v>
      </c>
      <c r="R147" s="331" t="s">
        <v>1479</v>
      </c>
      <c r="S147" s="350"/>
      <c r="T147" s="272"/>
    </row>
    <row r="148" spans="1:20" ht="63.75">
      <c r="A148" s="68">
        <v>513</v>
      </c>
      <c r="B148" s="68"/>
      <c r="C148" s="69" t="s">
        <v>160</v>
      </c>
      <c r="D148" s="108">
        <v>45782</v>
      </c>
      <c r="E148" s="108" t="s">
        <v>6520</v>
      </c>
      <c r="F148" s="191" t="s">
        <v>6</v>
      </c>
      <c r="G148" s="191">
        <v>3123495</v>
      </c>
      <c r="H148" s="68"/>
      <c r="I148" s="328" t="s">
        <v>6581</v>
      </c>
      <c r="J148" s="68"/>
      <c r="K148" s="68"/>
      <c r="L148" s="68"/>
      <c r="M148" s="68"/>
      <c r="N148" s="329">
        <v>0</v>
      </c>
      <c r="O148" s="329">
        <v>62606.18</v>
      </c>
      <c r="P148" s="330">
        <v>0</v>
      </c>
      <c r="Q148" s="330">
        <v>429478.39</v>
      </c>
      <c r="R148" s="331" t="s">
        <v>1479</v>
      </c>
      <c r="S148" s="350"/>
      <c r="T148" s="272"/>
    </row>
    <row r="149" spans="1:20" ht="76.5">
      <c r="A149" s="68">
        <v>20</v>
      </c>
      <c r="B149" s="68"/>
      <c r="C149" s="69" t="s">
        <v>41</v>
      </c>
      <c r="D149" s="108">
        <v>45783</v>
      </c>
      <c r="E149" s="108" t="s">
        <v>6521</v>
      </c>
      <c r="F149" s="191" t="s">
        <v>10</v>
      </c>
      <c r="G149" s="191">
        <v>1126027</v>
      </c>
      <c r="H149" s="68"/>
      <c r="I149" s="328" t="s">
        <v>6582</v>
      </c>
      <c r="J149" s="68"/>
      <c r="K149" s="68"/>
      <c r="L149" s="68"/>
      <c r="M149" s="68"/>
      <c r="N149" s="329">
        <v>8.75</v>
      </c>
      <c r="O149" s="329">
        <v>0</v>
      </c>
      <c r="P149" s="330">
        <v>60.03</v>
      </c>
      <c r="Q149" s="330">
        <v>0</v>
      </c>
      <c r="R149" s="331" t="s">
        <v>1479</v>
      </c>
      <c r="S149" s="350"/>
      <c r="T149" s="272"/>
    </row>
    <row r="150" spans="1:20" ht="51">
      <c r="A150" s="68" t="s">
        <v>541</v>
      </c>
      <c r="B150" s="68"/>
      <c r="C150" s="69" t="s">
        <v>590</v>
      </c>
      <c r="D150" s="108">
        <v>45783</v>
      </c>
      <c r="E150" s="108" t="s">
        <v>6557</v>
      </c>
      <c r="F150" s="191" t="s">
        <v>22</v>
      </c>
      <c r="G150" s="191">
        <v>26510</v>
      </c>
      <c r="H150" s="68"/>
      <c r="I150" s="328" t="s">
        <v>6583</v>
      </c>
      <c r="J150" s="68"/>
      <c r="K150" s="68"/>
      <c r="L150" s="68"/>
      <c r="M150" s="68"/>
      <c r="N150" s="329">
        <v>0</v>
      </c>
      <c r="O150" s="329">
        <v>0</v>
      </c>
      <c r="P150" s="330">
        <v>0</v>
      </c>
      <c r="Q150" s="330">
        <v>0.02</v>
      </c>
      <c r="R150" s="331" t="s">
        <v>1479</v>
      </c>
      <c r="S150" s="350"/>
      <c r="T150" s="272"/>
    </row>
    <row r="151" spans="1:20" ht="51">
      <c r="A151" s="68" t="s">
        <v>541</v>
      </c>
      <c r="B151" s="68"/>
      <c r="C151" s="69" t="s">
        <v>590</v>
      </c>
      <c r="D151" s="108">
        <v>45784</v>
      </c>
      <c r="E151" s="108" t="s">
        <v>6558</v>
      </c>
      <c r="F151" s="191" t="s">
        <v>22</v>
      </c>
      <c r="G151" s="191">
        <v>26515</v>
      </c>
      <c r="H151" s="68"/>
      <c r="I151" s="328" t="s">
        <v>6584</v>
      </c>
      <c r="J151" s="68"/>
      <c r="K151" s="68"/>
      <c r="L151" s="68"/>
      <c r="M151" s="68"/>
      <c r="N151" s="329">
        <v>0</v>
      </c>
      <c r="O151" s="329">
        <v>0</v>
      </c>
      <c r="P151" s="330">
        <v>0.01</v>
      </c>
      <c r="Q151" s="330">
        <v>0</v>
      </c>
      <c r="R151" s="331" t="s">
        <v>1479</v>
      </c>
      <c r="S151" s="350"/>
      <c r="T151" s="272"/>
    </row>
    <row r="152" spans="1:20" ht="63.75">
      <c r="A152" s="68" t="s">
        <v>542</v>
      </c>
      <c r="B152" s="68"/>
      <c r="C152" s="69" t="s">
        <v>687</v>
      </c>
      <c r="D152" s="108">
        <v>45785</v>
      </c>
      <c r="E152" s="108" t="s">
        <v>6522</v>
      </c>
      <c r="F152" s="191" t="s">
        <v>19</v>
      </c>
      <c r="G152" s="191">
        <v>20000</v>
      </c>
      <c r="H152" s="68"/>
      <c r="I152" s="328" t="s">
        <v>6585</v>
      </c>
      <c r="J152" s="68"/>
      <c r="K152" s="68"/>
      <c r="L152" s="68"/>
      <c r="M152" s="68"/>
      <c r="N152" s="329">
        <v>802812.36</v>
      </c>
      <c r="O152" s="329">
        <v>0</v>
      </c>
      <c r="P152" s="330">
        <v>5507292.79</v>
      </c>
      <c r="Q152" s="330">
        <v>0</v>
      </c>
      <c r="R152" s="331" t="s">
        <v>1479</v>
      </c>
      <c r="S152" s="350"/>
      <c r="T152" s="272"/>
    </row>
    <row r="153" spans="1:20" ht="76.5">
      <c r="A153" s="68">
        <v>291</v>
      </c>
      <c r="B153" s="68"/>
      <c r="C153" s="69" t="s">
        <v>119</v>
      </c>
      <c r="D153" s="108">
        <v>45786</v>
      </c>
      <c r="E153" s="108" t="s">
        <v>6523</v>
      </c>
      <c r="F153" s="191" t="s">
        <v>6</v>
      </c>
      <c r="G153" s="191">
        <v>3129187</v>
      </c>
      <c r="H153" s="68"/>
      <c r="I153" s="328" t="s">
        <v>6586</v>
      </c>
      <c r="J153" s="68"/>
      <c r="K153" s="68"/>
      <c r="L153" s="68"/>
      <c r="M153" s="68"/>
      <c r="N153" s="329">
        <v>0</v>
      </c>
      <c r="O153" s="329">
        <v>8115000</v>
      </c>
      <c r="P153" s="330">
        <v>0</v>
      </c>
      <c r="Q153" s="330">
        <v>55668900</v>
      </c>
      <c r="R153" s="331" t="s">
        <v>1479</v>
      </c>
      <c r="S153" s="350"/>
      <c r="T153" s="272"/>
    </row>
    <row r="154" spans="1:20" ht="63.75">
      <c r="A154" s="68" t="s">
        <v>542</v>
      </c>
      <c r="B154" s="68"/>
      <c r="C154" s="69" t="s">
        <v>687</v>
      </c>
      <c r="D154" s="108">
        <v>45786</v>
      </c>
      <c r="E154" s="108" t="s">
        <v>6524</v>
      </c>
      <c r="F154" s="191" t="s">
        <v>19</v>
      </c>
      <c r="G154" s="191">
        <v>19941</v>
      </c>
      <c r="H154" s="68"/>
      <c r="I154" s="328" t="s">
        <v>6587</v>
      </c>
      <c r="J154" s="68"/>
      <c r="K154" s="68"/>
      <c r="L154" s="68"/>
      <c r="M154" s="68"/>
      <c r="N154" s="329">
        <v>782821.77</v>
      </c>
      <c r="O154" s="329">
        <v>0</v>
      </c>
      <c r="P154" s="330">
        <v>5370157.3399999999</v>
      </c>
      <c r="Q154" s="330">
        <v>0</v>
      </c>
      <c r="R154" s="331" t="s">
        <v>1479</v>
      </c>
      <c r="S154" s="350"/>
      <c r="T154" s="272"/>
    </row>
    <row r="155" spans="1:20" ht="63.75">
      <c r="A155" s="68" t="s">
        <v>542</v>
      </c>
      <c r="B155" s="68"/>
      <c r="C155" s="69" t="s">
        <v>687</v>
      </c>
      <c r="D155" s="108">
        <v>45786</v>
      </c>
      <c r="E155" s="108" t="s">
        <v>6525</v>
      </c>
      <c r="F155" s="191" t="s">
        <v>19</v>
      </c>
      <c r="G155" s="191">
        <v>19943</v>
      </c>
      <c r="H155" s="68"/>
      <c r="I155" s="328" t="s">
        <v>6588</v>
      </c>
      <c r="J155" s="68"/>
      <c r="K155" s="68"/>
      <c r="L155" s="68"/>
      <c r="M155" s="68"/>
      <c r="N155" s="329">
        <v>184535.57</v>
      </c>
      <c r="O155" s="329">
        <v>0</v>
      </c>
      <c r="P155" s="330">
        <v>1265914.01</v>
      </c>
      <c r="Q155" s="330">
        <v>0</v>
      </c>
      <c r="R155" s="331" t="s">
        <v>1479</v>
      </c>
      <c r="S155" s="350"/>
      <c r="T155" s="272"/>
    </row>
    <row r="156" spans="1:20" ht="63.75">
      <c r="A156" s="68" t="s">
        <v>542</v>
      </c>
      <c r="B156" s="68"/>
      <c r="C156" s="69" t="s">
        <v>687</v>
      </c>
      <c r="D156" s="108">
        <v>45786</v>
      </c>
      <c r="E156" s="108" t="s">
        <v>6526</v>
      </c>
      <c r="F156" s="191" t="s">
        <v>19</v>
      </c>
      <c r="G156" s="191">
        <v>19942</v>
      </c>
      <c r="H156" s="68"/>
      <c r="I156" s="328" t="s">
        <v>6589</v>
      </c>
      <c r="J156" s="68"/>
      <c r="K156" s="68"/>
      <c r="L156" s="68"/>
      <c r="M156" s="68"/>
      <c r="N156" s="329">
        <v>374724.82</v>
      </c>
      <c r="O156" s="329">
        <v>0</v>
      </c>
      <c r="P156" s="330">
        <v>2570612.27</v>
      </c>
      <c r="Q156" s="330">
        <v>0</v>
      </c>
      <c r="R156" s="331" t="s">
        <v>1479</v>
      </c>
      <c r="S156" s="350"/>
      <c r="T156" s="272"/>
    </row>
    <row r="157" spans="1:20" ht="89.25">
      <c r="A157" s="68">
        <v>163</v>
      </c>
      <c r="B157" s="68"/>
      <c r="C157" s="69" t="s">
        <v>78</v>
      </c>
      <c r="D157" s="108">
        <v>45790</v>
      </c>
      <c r="E157" s="108" t="s">
        <v>6527</v>
      </c>
      <c r="F157" s="191" t="s">
        <v>6</v>
      </c>
      <c r="G157" s="191">
        <v>23401</v>
      </c>
      <c r="H157" s="68"/>
      <c r="I157" s="328" t="s">
        <v>6590</v>
      </c>
      <c r="J157" s="68"/>
      <c r="K157" s="68"/>
      <c r="L157" s="68"/>
      <c r="M157" s="68"/>
      <c r="N157" s="329">
        <v>0</v>
      </c>
      <c r="O157" s="329">
        <v>19.309999999999999</v>
      </c>
      <c r="P157" s="330">
        <v>0</v>
      </c>
      <c r="Q157" s="330">
        <v>132.47</v>
      </c>
      <c r="R157" s="331" t="s">
        <v>1479</v>
      </c>
      <c r="S157" s="350"/>
      <c r="T157" s="272"/>
    </row>
    <row r="158" spans="1:20" ht="63.75">
      <c r="A158" s="68">
        <v>20</v>
      </c>
      <c r="B158" s="68"/>
      <c r="C158" s="69" t="s">
        <v>41</v>
      </c>
      <c r="D158" s="108">
        <v>45790</v>
      </c>
      <c r="E158" s="108" t="s">
        <v>6528</v>
      </c>
      <c r="F158" s="191" t="s">
        <v>10</v>
      </c>
      <c r="G158" s="191">
        <v>1126428</v>
      </c>
      <c r="H158" s="68"/>
      <c r="I158" s="328" t="s">
        <v>6591</v>
      </c>
      <c r="J158" s="68"/>
      <c r="K158" s="68"/>
      <c r="L158" s="68"/>
      <c r="M158" s="68"/>
      <c r="N158" s="329">
        <v>8.75</v>
      </c>
      <c r="O158" s="329">
        <v>0</v>
      </c>
      <c r="P158" s="330">
        <v>60.03</v>
      </c>
      <c r="Q158" s="330">
        <v>0</v>
      </c>
      <c r="R158" s="331" t="s">
        <v>1479</v>
      </c>
      <c r="S158" s="350"/>
      <c r="T158" s="272"/>
    </row>
    <row r="159" spans="1:20" ht="76.5">
      <c r="A159" s="68">
        <v>20</v>
      </c>
      <c r="B159" s="68"/>
      <c r="C159" s="69" t="s">
        <v>41</v>
      </c>
      <c r="D159" s="108">
        <v>45790</v>
      </c>
      <c r="E159" s="108" t="s">
        <v>6529</v>
      </c>
      <c r="F159" s="191" t="s">
        <v>10</v>
      </c>
      <c r="G159" s="191">
        <v>1126454</v>
      </c>
      <c r="H159" s="68"/>
      <c r="I159" s="328" t="s">
        <v>6592</v>
      </c>
      <c r="J159" s="68"/>
      <c r="K159" s="68"/>
      <c r="L159" s="68"/>
      <c r="M159" s="68"/>
      <c r="N159" s="329">
        <v>8.75</v>
      </c>
      <c r="O159" s="329">
        <v>0</v>
      </c>
      <c r="P159" s="330">
        <v>60.03</v>
      </c>
      <c r="Q159" s="330">
        <v>0</v>
      </c>
      <c r="R159" s="331" t="s">
        <v>1479</v>
      </c>
      <c r="S159" s="350"/>
      <c r="T159" s="272"/>
    </row>
    <row r="160" spans="1:20" ht="63.75">
      <c r="A160" s="68" t="s">
        <v>542</v>
      </c>
      <c r="B160" s="68"/>
      <c r="C160" s="69" t="s">
        <v>687</v>
      </c>
      <c r="D160" s="108">
        <v>45790</v>
      </c>
      <c r="E160" s="108" t="s">
        <v>6530</v>
      </c>
      <c r="F160" s="191" t="s">
        <v>6</v>
      </c>
      <c r="G160" s="191">
        <v>1126421</v>
      </c>
      <c r="H160" s="68"/>
      <c r="I160" s="328" t="s">
        <v>6593</v>
      </c>
      <c r="J160" s="68"/>
      <c r="K160" s="68"/>
      <c r="L160" s="68"/>
      <c r="M160" s="68"/>
      <c r="N160" s="329">
        <v>0</v>
      </c>
      <c r="O160" s="329">
        <v>5486.26</v>
      </c>
      <c r="P160" s="330">
        <v>0</v>
      </c>
      <c r="Q160" s="330">
        <v>37635.74</v>
      </c>
      <c r="R160" s="331" t="s">
        <v>1479</v>
      </c>
      <c r="S160" s="350"/>
      <c r="T160" s="272"/>
    </row>
    <row r="161" spans="1:20" ht="102">
      <c r="A161" s="68" t="s">
        <v>542</v>
      </c>
      <c r="B161" s="68"/>
      <c r="C161" s="69" t="s">
        <v>687</v>
      </c>
      <c r="D161" s="108">
        <v>45790</v>
      </c>
      <c r="E161" s="108" t="s">
        <v>6531</v>
      </c>
      <c r="F161" s="191" t="s">
        <v>6</v>
      </c>
      <c r="G161" s="191">
        <v>1126490</v>
      </c>
      <c r="H161" s="68"/>
      <c r="I161" s="328" t="s">
        <v>6594</v>
      </c>
      <c r="J161" s="68"/>
      <c r="K161" s="68"/>
      <c r="L161" s="68"/>
      <c r="M161" s="68"/>
      <c r="N161" s="329">
        <v>0</v>
      </c>
      <c r="O161" s="329">
        <v>99100000</v>
      </c>
      <c r="P161" s="330">
        <v>0</v>
      </c>
      <c r="Q161" s="330">
        <v>679826000</v>
      </c>
      <c r="R161" s="331" t="s">
        <v>1479</v>
      </c>
      <c r="S161" s="350"/>
      <c r="T161" s="272"/>
    </row>
    <row r="162" spans="1:20" ht="51">
      <c r="A162" s="68" t="s">
        <v>541</v>
      </c>
      <c r="B162" s="68"/>
      <c r="C162" s="69" t="s">
        <v>590</v>
      </c>
      <c r="D162" s="108">
        <v>45790</v>
      </c>
      <c r="E162" s="108" t="s">
        <v>6559</v>
      </c>
      <c r="F162" s="191" t="s">
        <v>22</v>
      </c>
      <c r="G162" s="191">
        <v>26543</v>
      </c>
      <c r="H162" s="68"/>
      <c r="I162" s="328" t="s">
        <v>6595</v>
      </c>
      <c r="J162" s="68"/>
      <c r="K162" s="68"/>
      <c r="L162" s="68"/>
      <c r="M162" s="68"/>
      <c r="N162" s="329">
        <v>0</v>
      </c>
      <c r="O162" s="329">
        <v>0</v>
      </c>
      <c r="P162" s="330">
        <v>0</v>
      </c>
      <c r="Q162" s="330">
        <v>0.01</v>
      </c>
      <c r="R162" s="331" t="s">
        <v>1479</v>
      </c>
      <c r="S162" s="350"/>
      <c r="T162" s="272"/>
    </row>
    <row r="163" spans="1:20" ht="63.75">
      <c r="A163" s="68">
        <v>86</v>
      </c>
      <c r="B163" s="68"/>
      <c r="C163" s="69" t="s">
        <v>50</v>
      </c>
      <c r="D163" s="108">
        <v>45791</v>
      </c>
      <c r="E163" s="108" t="s">
        <v>6532</v>
      </c>
      <c r="F163" s="191" t="s">
        <v>6</v>
      </c>
      <c r="G163" s="191">
        <v>3134838</v>
      </c>
      <c r="H163" s="68"/>
      <c r="I163" s="328" t="s">
        <v>6596</v>
      </c>
      <c r="J163" s="68"/>
      <c r="K163" s="68"/>
      <c r="L163" s="68"/>
      <c r="M163" s="68"/>
      <c r="N163" s="329">
        <v>0</v>
      </c>
      <c r="O163" s="329">
        <v>6000000</v>
      </c>
      <c r="P163" s="330">
        <v>0</v>
      </c>
      <c r="Q163" s="330">
        <v>41160000</v>
      </c>
      <c r="R163" s="331" t="s">
        <v>1479</v>
      </c>
      <c r="S163" s="350"/>
      <c r="T163" s="272"/>
    </row>
    <row r="164" spans="1:20" ht="76.5">
      <c r="A164" s="68">
        <v>86</v>
      </c>
      <c r="B164" s="68"/>
      <c r="C164" s="69" t="s">
        <v>50</v>
      </c>
      <c r="D164" s="108">
        <v>45791</v>
      </c>
      <c r="E164" s="108" t="s">
        <v>6533</v>
      </c>
      <c r="F164" s="191" t="s">
        <v>10</v>
      </c>
      <c r="G164" s="191">
        <v>3134838</v>
      </c>
      <c r="H164" s="68"/>
      <c r="I164" s="328" t="s">
        <v>6597</v>
      </c>
      <c r="J164" s="68"/>
      <c r="K164" s="68"/>
      <c r="L164" s="68"/>
      <c r="M164" s="68"/>
      <c r="N164" s="329">
        <v>8.75</v>
      </c>
      <c r="O164" s="329">
        <v>0</v>
      </c>
      <c r="P164" s="330">
        <v>60.03</v>
      </c>
      <c r="Q164" s="330">
        <v>0</v>
      </c>
      <c r="R164" s="331" t="s">
        <v>1479</v>
      </c>
      <c r="S164" s="350"/>
      <c r="T164" s="272"/>
    </row>
    <row r="165" spans="1:20" ht="51">
      <c r="A165" s="68" t="s">
        <v>541</v>
      </c>
      <c r="B165" s="68"/>
      <c r="C165" s="69" t="s">
        <v>590</v>
      </c>
      <c r="D165" s="108">
        <v>45791</v>
      </c>
      <c r="E165" s="108" t="s">
        <v>6560</v>
      </c>
      <c r="F165" s="191" t="s">
        <v>22</v>
      </c>
      <c r="G165" s="191">
        <v>26548</v>
      </c>
      <c r="H165" s="68"/>
      <c r="I165" s="328" t="s">
        <v>6598</v>
      </c>
      <c r="J165" s="68"/>
      <c r="K165" s="68"/>
      <c r="L165" s="68"/>
      <c r="M165" s="68"/>
      <c r="N165" s="329">
        <v>0</v>
      </c>
      <c r="O165" s="329">
        <v>0</v>
      </c>
      <c r="P165" s="330">
        <v>0</v>
      </c>
      <c r="Q165" s="330">
        <v>0.02</v>
      </c>
      <c r="R165" s="331" t="s">
        <v>1479</v>
      </c>
      <c r="S165" s="350"/>
      <c r="T165" s="272"/>
    </row>
    <row r="166" spans="1:20" ht="63.75">
      <c r="A166" s="68" t="s">
        <v>542</v>
      </c>
      <c r="B166" s="68"/>
      <c r="C166" s="69" t="s">
        <v>687</v>
      </c>
      <c r="D166" s="108">
        <v>45792</v>
      </c>
      <c r="E166" s="108" t="s">
        <v>6534</v>
      </c>
      <c r="F166" s="191" t="s">
        <v>19</v>
      </c>
      <c r="G166" s="191">
        <v>20130</v>
      </c>
      <c r="H166" s="68"/>
      <c r="I166" s="328" t="s">
        <v>6599</v>
      </c>
      <c r="J166" s="68"/>
      <c r="K166" s="68"/>
      <c r="L166" s="68"/>
      <c r="M166" s="68"/>
      <c r="N166" s="329">
        <v>289782.51</v>
      </c>
      <c r="O166" s="329">
        <v>0</v>
      </c>
      <c r="P166" s="330">
        <v>1987908.02</v>
      </c>
      <c r="Q166" s="330">
        <v>0</v>
      </c>
      <c r="R166" s="331" t="s">
        <v>1479</v>
      </c>
      <c r="S166" s="350"/>
      <c r="T166" s="272"/>
    </row>
    <row r="167" spans="1:20" ht="51">
      <c r="A167" s="68" t="s">
        <v>542</v>
      </c>
      <c r="B167" s="68"/>
      <c r="C167" s="69" t="s">
        <v>687</v>
      </c>
      <c r="D167" s="108">
        <v>45792</v>
      </c>
      <c r="E167" s="108" t="s">
        <v>6535</v>
      </c>
      <c r="F167" s="191" t="s">
        <v>19</v>
      </c>
      <c r="G167" s="191">
        <v>20088</v>
      </c>
      <c r="H167" s="68"/>
      <c r="I167" s="328" t="s">
        <v>6600</v>
      </c>
      <c r="J167" s="68"/>
      <c r="K167" s="68"/>
      <c r="L167" s="68"/>
      <c r="M167" s="68"/>
      <c r="N167" s="329">
        <v>1619114.87</v>
      </c>
      <c r="O167" s="329">
        <v>0</v>
      </c>
      <c r="P167" s="330">
        <v>11107128.01</v>
      </c>
      <c r="Q167" s="330">
        <v>0</v>
      </c>
      <c r="R167" s="331" t="s">
        <v>1479</v>
      </c>
      <c r="S167" s="350"/>
      <c r="T167" s="272"/>
    </row>
    <row r="168" spans="1:20" ht="51">
      <c r="A168" s="68" t="s">
        <v>542</v>
      </c>
      <c r="B168" s="68"/>
      <c r="C168" s="69" t="s">
        <v>687</v>
      </c>
      <c r="D168" s="108">
        <v>45792</v>
      </c>
      <c r="E168" s="108" t="s">
        <v>6536</v>
      </c>
      <c r="F168" s="191" t="s">
        <v>19</v>
      </c>
      <c r="G168" s="191">
        <v>20085</v>
      </c>
      <c r="H168" s="68"/>
      <c r="I168" s="328" t="s">
        <v>6601</v>
      </c>
      <c r="J168" s="68"/>
      <c r="K168" s="68"/>
      <c r="L168" s="68"/>
      <c r="M168" s="68"/>
      <c r="N168" s="329">
        <v>5677754.8200000003</v>
      </c>
      <c r="O168" s="329">
        <v>0</v>
      </c>
      <c r="P168" s="330">
        <v>38949398.07</v>
      </c>
      <c r="Q168" s="330">
        <v>0</v>
      </c>
      <c r="R168" s="331" t="s">
        <v>1479</v>
      </c>
      <c r="S168" s="350"/>
      <c r="T168" s="272"/>
    </row>
    <row r="169" spans="1:20" ht="89.25">
      <c r="A169" s="68">
        <v>86</v>
      </c>
      <c r="B169" s="68"/>
      <c r="C169" s="69" t="s">
        <v>50</v>
      </c>
      <c r="D169" s="108">
        <v>45792</v>
      </c>
      <c r="E169" s="108" t="s">
        <v>6537</v>
      </c>
      <c r="F169" s="191" t="s">
        <v>6</v>
      </c>
      <c r="G169" s="191">
        <v>1126974</v>
      </c>
      <c r="H169" s="68"/>
      <c r="I169" s="328" t="s">
        <v>6602</v>
      </c>
      <c r="J169" s="68"/>
      <c r="K169" s="68"/>
      <c r="L169" s="68"/>
      <c r="M169" s="68"/>
      <c r="N169" s="329">
        <v>0</v>
      </c>
      <c r="O169" s="329">
        <v>123000</v>
      </c>
      <c r="P169" s="330">
        <v>0</v>
      </c>
      <c r="Q169" s="330">
        <v>843780</v>
      </c>
      <c r="R169" s="331" t="s">
        <v>1479</v>
      </c>
      <c r="S169" s="350"/>
      <c r="T169" s="272"/>
    </row>
    <row r="170" spans="1:20" ht="76.5">
      <c r="A170" s="68">
        <v>86</v>
      </c>
      <c r="B170" s="68"/>
      <c r="C170" s="69" t="s">
        <v>50</v>
      </c>
      <c r="D170" s="108">
        <v>45792</v>
      </c>
      <c r="E170" s="108" t="s">
        <v>6538</v>
      </c>
      <c r="F170" s="191" t="s">
        <v>10</v>
      </c>
      <c r="G170" s="191">
        <v>1126975</v>
      </c>
      <c r="H170" s="68"/>
      <c r="I170" s="328" t="s">
        <v>6603</v>
      </c>
      <c r="J170" s="68"/>
      <c r="K170" s="68"/>
      <c r="L170" s="68"/>
      <c r="M170" s="68"/>
      <c r="N170" s="329">
        <v>8.75</v>
      </c>
      <c r="O170" s="329">
        <v>0</v>
      </c>
      <c r="P170" s="330">
        <v>60.03</v>
      </c>
      <c r="Q170" s="330">
        <v>0</v>
      </c>
      <c r="R170" s="331" t="s">
        <v>1479</v>
      </c>
      <c r="S170" s="350"/>
      <c r="T170" s="272"/>
    </row>
    <row r="171" spans="1:20" ht="51">
      <c r="A171" s="68" t="s">
        <v>541</v>
      </c>
      <c r="B171" s="68"/>
      <c r="C171" s="69" t="s">
        <v>590</v>
      </c>
      <c r="D171" s="108">
        <v>45792</v>
      </c>
      <c r="E171" s="108" t="s">
        <v>6561</v>
      </c>
      <c r="F171" s="191" t="s">
        <v>22</v>
      </c>
      <c r="G171" s="191">
        <v>26553</v>
      </c>
      <c r="H171" s="68"/>
      <c r="I171" s="328" t="s">
        <v>6604</v>
      </c>
      <c r="J171" s="68"/>
      <c r="K171" s="68"/>
      <c r="L171" s="68"/>
      <c r="M171" s="68"/>
      <c r="N171" s="329">
        <v>0</v>
      </c>
      <c r="O171" s="329">
        <v>0</v>
      </c>
      <c r="P171" s="330">
        <v>0</v>
      </c>
      <c r="Q171" s="330">
        <v>0.01</v>
      </c>
      <c r="R171" s="331" t="s">
        <v>1479</v>
      </c>
      <c r="S171" s="350"/>
      <c r="T171" s="272"/>
    </row>
    <row r="172" spans="1:20" ht="51">
      <c r="A172" s="68" t="s">
        <v>541</v>
      </c>
      <c r="B172" s="68"/>
      <c r="C172" s="69" t="s">
        <v>590</v>
      </c>
      <c r="D172" s="108">
        <v>45793</v>
      </c>
      <c r="E172" s="108" t="s">
        <v>6562</v>
      </c>
      <c r="F172" s="191" t="s">
        <v>22</v>
      </c>
      <c r="G172" s="191">
        <v>26559</v>
      </c>
      <c r="H172" s="68"/>
      <c r="I172" s="328" t="s">
        <v>6605</v>
      </c>
      <c r="J172" s="68"/>
      <c r="K172" s="68"/>
      <c r="L172" s="68"/>
      <c r="M172" s="68"/>
      <c r="N172" s="329">
        <v>0</v>
      </c>
      <c r="O172" s="329">
        <v>0</v>
      </c>
      <c r="P172" s="330">
        <v>0.01</v>
      </c>
      <c r="Q172" s="330">
        <v>0</v>
      </c>
      <c r="R172" s="331" t="s">
        <v>1479</v>
      </c>
      <c r="S172" s="350"/>
      <c r="T172" s="272"/>
    </row>
    <row r="173" spans="1:20" ht="51">
      <c r="A173" s="68" t="s">
        <v>541</v>
      </c>
      <c r="B173" s="68"/>
      <c r="C173" s="69" t="s">
        <v>590</v>
      </c>
      <c r="D173" s="108">
        <v>45795</v>
      </c>
      <c r="E173" s="108" t="s">
        <v>6563</v>
      </c>
      <c r="F173" s="191" t="s">
        <v>22</v>
      </c>
      <c r="G173" s="191">
        <v>26568</v>
      </c>
      <c r="H173" s="68"/>
      <c r="I173" s="328" t="s">
        <v>6606</v>
      </c>
      <c r="J173" s="68"/>
      <c r="K173" s="68"/>
      <c r="L173" s="68"/>
      <c r="M173" s="68"/>
      <c r="N173" s="329">
        <v>0</v>
      </c>
      <c r="O173" s="329">
        <v>0</v>
      </c>
      <c r="P173" s="330">
        <v>0</v>
      </c>
      <c r="Q173" s="330">
        <v>0.01</v>
      </c>
      <c r="R173" s="331" t="s">
        <v>1479</v>
      </c>
      <c r="S173" s="350"/>
      <c r="T173" s="272"/>
    </row>
    <row r="174" spans="1:20" ht="76.5">
      <c r="A174" s="68">
        <v>683</v>
      </c>
      <c r="B174" s="68"/>
      <c r="C174" s="69" t="s">
        <v>1247</v>
      </c>
      <c r="D174" s="108">
        <v>45797</v>
      </c>
      <c r="E174" s="108" t="s">
        <v>6539</v>
      </c>
      <c r="F174" s="191" t="s">
        <v>6</v>
      </c>
      <c r="G174" s="191">
        <v>23421</v>
      </c>
      <c r="H174" s="68"/>
      <c r="I174" s="328" t="s">
        <v>6607</v>
      </c>
      <c r="J174" s="68"/>
      <c r="K174" s="68"/>
      <c r="L174" s="68"/>
      <c r="M174" s="68"/>
      <c r="N174" s="329">
        <v>0</v>
      </c>
      <c r="O174" s="329">
        <v>26866.84</v>
      </c>
      <c r="P174" s="330">
        <v>0</v>
      </c>
      <c r="Q174" s="330">
        <v>184306.52</v>
      </c>
      <c r="R174" s="331" t="s">
        <v>1479</v>
      </c>
      <c r="S174" s="350"/>
      <c r="T174" s="272"/>
    </row>
    <row r="175" spans="1:20" ht="76.5">
      <c r="A175" s="68">
        <v>10</v>
      </c>
      <c r="B175" s="68"/>
      <c r="C175" s="69" t="s">
        <v>38</v>
      </c>
      <c r="D175" s="108">
        <v>45797</v>
      </c>
      <c r="E175" s="108" t="s">
        <v>6540</v>
      </c>
      <c r="F175" s="191" t="s">
        <v>6</v>
      </c>
      <c r="G175" s="191">
        <v>23449</v>
      </c>
      <c r="H175" s="68"/>
      <c r="I175" s="328" t="s">
        <v>6608</v>
      </c>
      <c r="J175" s="68"/>
      <c r="K175" s="68"/>
      <c r="L175" s="68"/>
      <c r="M175" s="68"/>
      <c r="N175" s="329">
        <v>0</v>
      </c>
      <c r="O175" s="329">
        <v>29074.87</v>
      </c>
      <c r="P175" s="330">
        <v>0</v>
      </c>
      <c r="Q175" s="330">
        <v>199453.61</v>
      </c>
      <c r="R175" s="331" t="s">
        <v>1479</v>
      </c>
      <c r="S175" s="350"/>
      <c r="T175" s="272"/>
    </row>
    <row r="176" spans="1:20" ht="51">
      <c r="A176" s="68" t="s">
        <v>542</v>
      </c>
      <c r="B176" s="68"/>
      <c r="C176" s="69" t="s">
        <v>687</v>
      </c>
      <c r="D176" s="108">
        <v>45797</v>
      </c>
      <c r="E176" s="108" t="s">
        <v>6541</v>
      </c>
      <c r="F176" s="191" t="s">
        <v>19</v>
      </c>
      <c r="G176" s="191">
        <v>1127182</v>
      </c>
      <c r="H176" s="68"/>
      <c r="I176" s="328" t="s">
        <v>6609</v>
      </c>
      <c r="J176" s="68"/>
      <c r="K176" s="68"/>
      <c r="L176" s="68"/>
      <c r="M176" s="68"/>
      <c r="N176" s="329">
        <v>87491.88</v>
      </c>
      <c r="O176" s="329">
        <v>0</v>
      </c>
      <c r="P176" s="330">
        <v>600194.30000000005</v>
      </c>
      <c r="Q176" s="330">
        <v>0</v>
      </c>
      <c r="R176" s="331" t="s">
        <v>1479</v>
      </c>
      <c r="S176" s="350"/>
      <c r="T176" s="272"/>
    </row>
    <row r="177" spans="1:20" ht="51">
      <c r="A177" s="68" t="s">
        <v>541</v>
      </c>
      <c r="B177" s="68"/>
      <c r="C177" s="69" t="s">
        <v>590</v>
      </c>
      <c r="D177" s="108">
        <v>45797</v>
      </c>
      <c r="E177" s="108" t="s">
        <v>6564</v>
      </c>
      <c r="F177" s="191" t="s">
        <v>22</v>
      </c>
      <c r="G177" s="191">
        <v>26580</v>
      </c>
      <c r="H177" s="68"/>
      <c r="I177" s="328" t="s">
        <v>6610</v>
      </c>
      <c r="J177" s="68"/>
      <c r="K177" s="68"/>
      <c r="L177" s="68"/>
      <c r="M177" s="68"/>
      <c r="N177" s="329">
        <v>0</v>
      </c>
      <c r="O177" s="329">
        <v>0</v>
      </c>
      <c r="P177" s="330">
        <v>0.01</v>
      </c>
      <c r="Q177" s="330">
        <v>0</v>
      </c>
      <c r="R177" s="331" t="s">
        <v>1479</v>
      </c>
      <c r="S177" s="350"/>
      <c r="T177" s="272"/>
    </row>
    <row r="178" spans="1:20" ht="63.75">
      <c r="A178" s="68">
        <v>20</v>
      </c>
      <c r="B178" s="68"/>
      <c r="C178" s="69" t="s">
        <v>41</v>
      </c>
      <c r="D178" s="108">
        <v>45798</v>
      </c>
      <c r="E178" s="108" t="s">
        <v>6542</v>
      </c>
      <c r="F178" s="191" t="s">
        <v>10</v>
      </c>
      <c r="G178" s="191">
        <v>1127291</v>
      </c>
      <c r="H178" s="68"/>
      <c r="I178" s="328" t="s">
        <v>6611</v>
      </c>
      <c r="J178" s="68"/>
      <c r="K178" s="68"/>
      <c r="L178" s="68"/>
      <c r="M178" s="68"/>
      <c r="N178" s="329">
        <v>8.75</v>
      </c>
      <c r="O178" s="329">
        <v>0</v>
      </c>
      <c r="P178" s="330">
        <v>60.03</v>
      </c>
      <c r="Q178" s="330">
        <v>0</v>
      </c>
      <c r="R178" s="331" t="s">
        <v>1479</v>
      </c>
      <c r="S178" s="350"/>
      <c r="T178" s="272"/>
    </row>
    <row r="179" spans="1:20" ht="63.75">
      <c r="A179" s="68">
        <v>514</v>
      </c>
      <c r="B179" s="68"/>
      <c r="C179" s="69" t="s">
        <v>161</v>
      </c>
      <c r="D179" s="108">
        <v>45799</v>
      </c>
      <c r="E179" s="108" t="s">
        <v>6543</v>
      </c>
      <c r="F179" s="191" t="s">
        <v>6</v>
      </c>
      <c r="G179" s="191">
        <v>3145904</v>
      </c>
      <c r="H179" s="68"/>
      <c r="I179" s="328" t="s">
        <v>6612</v>
      </c>
      <c r="J179" s="68"/>
      <c r="K179" s="68"/>
      <c r="L179" s="68"/>
      <c r="M179" s="68"/>
      <c r="N179" s="329">
        <v>0</v>
      </c>
      <c r="O179" s="329">
        <v>11999970</v>
      </c>
      <c r="P179" s="330">
        <v>0</v>
      </c>
      <c r="Q179" s="330">
        <v>82319794.200000003</v>
      </c>
      <c r="R179" s="331" t="s">
        <v>1479</v>
      </c>
      <c r="S179" s="350"/>
      <c r="T179" s="272"/>
    </row>
    <row r="180" spans="1:20" ht="89.25">
      <c r="A180" s="68" t="s">
        <v>541</v>
      </c>
      <c r="B180" s="68"/>
      <c r="C180" s="69" t="s">
        <v>590</v>
      </c>
      <c r="D180" s="108">
        <v>45799</v>
      </c>
      <c r="E180" s="108" t="s">
        <v>6544</v>
      </c>
      <c r="F180" s="191" t="s">
        <v>635</v>
      </c>
      <c r="G180" s="191">
        <v>11984889</v>
      </c>
      <c r="H180" s="68"/>
      <c r="I180" s="328" t="s">
        <v>6613</v>
      </c>
      <c r="J180" s="68"/>
      <c r="K180" s="68"/>
      <c r="L180" s="68"/>
      <c r="M180" s="68"/>
      <c r="N180" s="329">
        <v>0</v>
      </c>
      <c r="O180" s="329">
        <v>1201594.92</v>
      </c>
      <c r="P180" s="330">
        <v>0</v>
      </c>
      <c r="Q180" s="330">
        <v>8242941.1500000004</v>
      </c>
      <c r="R180" s="331" t="s">
        <v>1479</v>
      </c>
      <c r="S180" s="350"/>
      <c r="T180" s="272"/>
    </row>
    <row r="181" spans="1:20" ht="63.75">
      <c r="A181" s="68">
        <v>514</v>
      </c>
      <c r="B181" s="68"/>
      <c r="C181" s="69" t="s">
        <v>161</v>
      </c>
      <c r="D181" s="108">
        <v>45799</v>
      </c>
      <c r="E181" s="108" t="s">
        <v>6545</v>
      </c>
      <c r="F181" s="191" t="s">
        <v>10</v>
      </c>
      <c r="G181" s="191">
        <v>3145904</v>
      </c>
      <c r="H181" s="68"/>
      <c r="I181" s="328" t="s">
        <v>6614</v>
      </c>
      <c r="J181" s="68"/>
      <c r="K181" s="68"/>
      <c r="L181" s="68"/>
      <c r="M181" s="68"/>
      <c r="N181" s="329">
        <v>8.75</v>
      </c>
      <c r="O181" s="329">
        <v>0</v>
      </c>
      <c r="P181" s="330">
        <v>60.03</v>
      </c>
      <c r="Q181" s="330">
        <v>0</v>
      </c>
      <c r="R181" s="331" t="s">
        <v>1479</v>
      </c>
      <c r="S181" s="350"/>
      <c r="T181" s="272"/>
    </row>
    <row r="182" spans="1:20" ht="51">
      <c r="A182" s="68" t="s">
        <v>541</v>
      </c>
      <c r="B182" s="68"/>
      <c r="C182" s="69" t="s">
        <v>590</v>
      </c>
      <c r="D182" s="108">
        <v>45799</v>
      </c>
      <c r="E182" s="108" t="s">
        <v>6565</v>
      </c>
      <c r="F182" s="191" t="s">
        <v>22</v>
      </c>
      <c r="G182" s="191">
        <v>26591</v>
      </c>
      <c r="H182" s="68"/>
      <c r="I182" s="328" t="s">
        <v>6615</v>
      </c>
      <c r="J182" s="68"/>
      <c r="K182" s="68"/>
      <c r="L182" s="68"/>
      <c r="M182" s="68"/>
      <c r="N182" s="329">
        <v>0</v>
      </c>
      <c r="O182" s="329">
        <v>0</v>
      </c>
      <c r="P182" s="330">
        <v>0.01</v>
      </c>
      <c r="Q182" s="330">
        <v>0</v>
      </c>
      <c r="R182" s="331" t="s">
        <v>1479</v>
      </c>
      <c r="S182" s="350"/>
      <c r="T182" s="272"/>
    </row>
    <row r="183" spans="1:20" ht="51">
      <c r="A183" s="68">
        <v>10</v>
      </c>
      <c r="B183" s="68"/>
      <c r="C183" s="69" t="s">
        <v>38</v>
      </c>
      <c r="D183" s="108">
        <v>45803</v>
      </c>
      <c r="E183" s="108" t="s">
        <v>6510</v>
      </c>
      <c r="F183" s="191" t="s">
        <v>3</v>
      </c>
      <c r="G183" s="191">
        <v>2289460</v>
      </c>
      <c r="H183" s="68"/>
      <c r="I183" s="328" t="s">
        <v>6616</v>
      </c>
      <c r="J183" s="68"/>
      <c r="K183" s="68"/>
      <c r="L183" s="68"/>
      <c r="M183" s="68"/>
      <c r="N183" s="329">
        <v>0</v>
      </c>
      <c r="O183" s="329">
        <v>100</v>
      </c>
      <c r="P183" s="330">
        <v>0</v>
      </c>
      <c r="Q183" s="330">
        <v>686</v>
      </c>
      <c r="R183" s="331" t="s">
        <v>1479</v>
      </c>
      <c r="S183" s="350"/>
      <c r="T183" s="272"/>
    </row>
    <row r="184" spans="1:20" ht="102">
      <c r="A184" s="68" t="s">
        <v>542</v>
      </c>
      <c r="B184" s="68"/>
      <c r="C184" s="69" t="s">
        <v>687</v>
      </c>
      <c r="D184" s="108">
        <v>45803</v>
      </c>
      <c r="E184" s="108" t="s">
        <v>6546</v>
      </c>
      <c r="F184" s="191" t="s">
        <v>635</v>
      </c>
      <c r="G184" s="191">
        <v>11996444</v>
      </c>
      <c r="H184" s="68"/>
      <c r="I184" s="328" t="s">
        <v>6617</v>
      </c>
      <c r="J184" s="68"/>
      <c r="K184" s="68"/>
      <c r="L184" s="68"/>
      <c r="M184" s="68"/>
      <c r="N184" s="329">
        <v>0</v>
      </c>
      <c r="O184" s="329">
        <v>4648.5</v>
      </c>
      <c r="P184" s="330">
        <v>0</v>
      </c>
      <c r="Q184" s="330">
        <v>31888.71</v>
      </c>
      <c r="R184" s="331" t="s">
        <v>1479</v>
      </c>
      <c r="S184" s="350"/>
      <c r="T184" s="272"/>
    </row>
    <row r="185" spans="1:20" ht="51">
      <c r="A185" s="68" t="s">
        <v>541</v>
      </c>
      <c r="B185" s="68"/>
      <c r="C185" s="69" t="s">
        <v>590</v>
      </c>
      <c r="D185" s="108">
        <v>45803</v>
      </c>
      <c r="E185" s="108" t="s">
        <v>6566</v>
      </c>
      <c r="F185" s="191" t="s">
        <v>22</v>
      </c>
      <c r="G185" s="191">
        <v>26615</v>
      </c>
      <c r="H185" s="68"/>
      <c r="I185" s="328" t="s">
        <v>6618</v>
      </c>
      <c r="J185" s="68"/>
      <c r="K185" s="68"/>
      <c r="L185" s="68"/>
      <c r="M185" s="68"/>
      <c r="N185" s="329">
        <v>0</v>
      </c>
      <c r="O185" s="329">
        <v>0</v>
      </c>
      <c r="P185" s="330">
        <v>0.01</v>
      </c>
      <c r="Q185" s="330">
        <v>0</v>
      </c>
      <c r="R185" s="331" t="s">
        <v>1479</v>
      </c>
      <c r="S185" s="350"/>
      <c r="T185" s="272"/>
    </row>
    <row r="186" spans="1:20" ht="51">
      <c r="A186" s="68" t="s">
        <v>542</v>
      </c>
      <c r="B186" s="68"/>
      <c r="C186" s="69" t="s">
        <v>687</v>
      </c>
      <c r="D186" s="108">
        <v>45804</v>
      </c>
      <c r="E186" s="108" t="s">
        <v>6547</v>
      </c>
      <c r="F186" s="191" t="s">
        <v>19</v>
      </c>
      <c r="G186" s="191">
        <v>20075</v>
      </c>
      <c r="H186" s="68"/>
      <c r="I186" s="328" t="s">
        <v>6619</v>
      </c>
      <c r="J186" s="68"/>
      <c r="K186" s="68"/>
      <c r="L186" s="68"/>
      <c r="M186" s="68"/>
      <c r="N186" s="329">
        <v>56.26</v>
      </c>
      <c r="O186" s="329">
        <v>0</v>
      </c>
      <c r="P186" s="330">
        <v>385.94</v>
      </c>
      <c r="Q186" s="330">
        <v>0</v>
      </c>
      <c r="R186" s="331" t="s">
        <v>1479</v>
      </c>
      <c r="S186" s="350"/>
      <c r="T186" s="272"/>
    </row>
    <row r="187" spans="1:20" ht="63.75">
      <c r="A187" s="68" t="s">
        <v>542</v>
      </c>
      <c r="B187" s="68"/>
      <c r="C187" s="69" t="s">
        <v>687</v>
      </c>
      <c r="D187" s="108">
        <v>45804</v>
      </c>
      <c r="E187" s="108" t="s">
        <v>6548</v>
      </c>
      <c r="F187" s="191" t="s">
        <v>19</v>
      </c>
      <c r="G187" s="191">
        <v>20171</v>
      </c>
      <c r="H187" s="68"/>
      <c r="I187" s="328" t="s">
        <v>6620</v>
      </c>
      <c r="J187" s="68"/>
      <c r="K187" s="68"/>
      <c r="L187" s="68"/>
      <c r="M187" s="68"/>
      <c r="N187" s="329">
        <v>14429.98</v>
      </c>
      <c r="O187" s="329">
        <v>0</v>
      </c>
      <c r="P187" s="330">
        <v>98989.66</v>
      </c>
      <c r="Q187" s="330">
        <v>0</v>
      </c>
      <c r="R187" s="331" t="s">
        <v>1479</v>
      </c>
      <c r="S187" s="350"/>
      <c r="T187" s="272"/>
    </row>
    <row r="188" spans="1:20" ht="63.75">
      <c r="A188" s="68" t="s">
        <v>542</v>
      </c>
      <c r="B188" s="68"/>
      <c r="C188" s="69" t="s">
        <v>687</v>
      </c>
      <c r="D188" s="108">
        <v>45804</v>
      </c>
      <c r="E188" s="108" t="s">
        <v>6549</v>
      </c>
      <c r="F188" s="191" t="s">
        <v>19</v>
      </c>
      <c r="G188" s="191">
        <v>1127618</v>
      </c>
      <c r="H188" s="68"/>
      <c r="I188" s="328" t="s">
        <v>6621</v>
      </c>
      <c r="J188" s="68"/>
      <c r="K188" s="68"/>
      <c r="L188" s="68"/>
      <c r="M188" s="68"/>
      <c r="N188" s="329">
        <v>1653639.24</v>
      </c>
      <c r="O188" s="329">
        <v>0</v>
      </c>
      <c r="P188" s="330">
        <v>11343965.189999999</v>
      </c>
      <c r="Q188" s="330">
        <v>0</v>
      </c>
      <c r="R188" s="331" t="s">
        <v>1479</v>
      </c>
      <c r="S188" s="350"/>
      <c r="T188" s="272"/>
    </row>
    <row r="189" spans="1:20" ht="63.75">
      <c r="A189" s="68" t="s">
        <v>542</v>
      </c>
      <c r="B189" s="68"/>
      <c r="C189" s="69" t="s">
        <v>687</v>
      </c>
      <c r="D189" s="108">
        <v>45804</v>
      </c>
      <c r="E189" s="108" t="s">
        <v>6550</v>
      </c>
      <c r="F189" s="191" t="s">
        <v>19</v>
      </c>
      <c r="G189" s="191">
        <v>1127620</v>
      </c>
      <c r="H189" s="68"/>
      <c r="I189" s="328" t="s">
        <v>6622</v>
      </c>
      <c r="J189" s="68"/>
      <c r="K189" s="68"/>
      <c r="L189" s="68"/>
      <c r="M189" s="68"/>
      <c r="N189" s="329">
        <v>434146.34</v>
      </c>
      <c r="O189" s="329">
        <v>0</v>
      </c>
      <c r="P189" s="330">
        <v>2978243.89</v>
      </c>
      <c r="Q189" s="330">
        <v>0</v>
      </c>
      <c r="R189" s="331" t="s">
        <v>1479</v>
      </c>
      <c r="S189" s="350"/>
      <c r="T189" s="272"/>
    </row>
    <row r="190" spans="1:20" ht="76.5">
      <c r="A190" s="68" t="s">
        <v>542</v>
      </c>
      <c r="B190" s="68"/>
      <c r="C190" s="69" t="s">
        <v>687</v>
      </c>
      <c r="D190" s="108">
        <v>45804</v>
      </c>
      <c r="E190" s="108" t="s">
        <v>6551</v>
      </c>
      <c r="F190" s="191" t="s">
        <v>635</v>
      </c>
      <c r="G190" s="191">
        <v>12089725</v>
      </c>
      <c r="H190" s="68"/>
      <c r="I190" s="328" t="s">
        <v>6623</v>
      </c>
      <c r="J190" s="68"/>
      <c r="K190" s="68"/>
      <c r="L190" s="68"/>
      <c r="M190" s="68"/>
      <c r="N190" s="329">
        <v>0</v>
      </c>
      <c r="O190" s="329">
        <v>18420.14</v>
      </c>
      <c r="P190" s="330">
        <v>0</v>
      </c>
      <c r="Q190" s="330">
        <v>126362.16</v>
      </c>
      <c r="R190" s="331" t="s">
        <v>1479</v>
      </c>
      <c r="S190" s="350"/>
      <c r="T190" s="272"/>
    </row>
    <row r="191" spans="1:20" ht="89.25">
      <c r="A191" s="68" t="s">
        <v>541</v>
      </c>
      <c r="B191" s="68"/>
      <c r="C191" s="69" t="s">
        <v>590</v>
      </c>
      <c r="D191" s="108">
        <v>45804</v>
      </c>
      <c r="E191" s="108" t="s">
        <v>6552</v>
      </c>
      <c r="F191" s="191" t="s">
        <v>635</v>
      </c>
      <c r="G191" s="191">
        <v>12089827</v>
      </c>
      <c r="H191" s="68"/>
      <c r="I191" s="328" t="s">
        <v>6624</v>
      </c>
      <c r="J191" s="68"/>
      <c r="K191" s="68"/>
      <c r="L191" s="68"/>
      <c r="M191" s="68"/>
      <c r="N191" s="329">
        <v>0</v>
      </c>
      <c r="O191" s="329">
        <v>83711.350000000006</v>
      </c>
      <c r="P191" s="330">
        <v>0</v>
      </c>
      <c r="Q191" s="330">
        <v>574259.86</v>
      </c>
      <c r="R191" s="331" t="s">
        <v>1479</v>
      </c>
      <c r="S191" s="350"/>
      <c r="T191" s="272"/>
    </row>
    <row r="192" spans="1:20" ht="63.75">
      <c r="A192" s="68">
        <v>513</v>
      </c>
      <c r="B192" s="68"/>
      <c r="C192" s="69" t="s">
        <v>160</v>
      </c>
      <c r="D192" s="108">
        <v>45804</v>
      </c>
      <c r="E192" s="108" t="s">
        <v>6553</v>
      </c>
      <c r="F192" s="191" t="s">
        <v>6</v>
      </c>
      <c r="G192" s="191">
        <v>1127676</v>
      </c>
      <c r="H192" s="68"/>
      <c r="I192" s="328" t="s">
        <v>6625</v>
      </c>
      <c r="J192" s="68"/>
      <c r="K192" s="68"/>
      <c r="L192" s="68"/>
      <c r="M192" s="68"/>
      <c r="N192" s="329">
        <v>0</v>
      </c>
      <c r="O192" s="329">
        <v>35853164</v>
      </c>
      <c r="P192" s="330">
        <v>0</v>
      </c>
      <c r="Q192" s="330">
        <v>245952705.03999999</v>
      </c>
      <c r="R192" s="331" t="s">
        <v>1479</v>
      </c>
      <c r="S192" s="350"/>
      <c r="T192" s="272"/>
    </row>
    <row r="193" spans="1:20" ht="51">
      <c r="A193" s="68" t="s">
        <v>541</v>
      </c>
      <c r="B193" s="68"/>
      <c r="C193" s="69" t="s">
        <v>590</v>
      </c>
      <c r="D193" s="108">
        <v>45804</v>
      </c>
      <c r="E193" s="108" t="s">
        <v>6567</v>
      </c>
      <c r="F193" s="191" t="s">
        <v>22</v>
      </c>
      <c r="G193" s="191">
        <v>26622</v>
      </c>
      <c r="H193" s="68"/>
      <c r="I193" s="328" t="s">
        <v>6626</v>
      </c>
      <c r="J193" s="68"/>
      <c r="K193" s="68"/>
      <c r="L193" s="68"/>
      <c r="M193" s="68"/>
      <c r="N193" s="329">
        <v>0</v>
      </c>
      <c r="O193" s="329">
        <v>0</v>
      </c>
      <c r="P193" s="330">
        <v>0.01</v>
      </c>
      <c r="Q193" s="330">
        <v>0</v>
      </c>
      <c r="R193" s="331" t="s">
        <v>1479</v>
      </c>
      <c r="S193" s="350"/>
      <c r="T193" s="272"/>
    </row>
    <row r="194" spans="1:20" ht="63.75">
      <c r="A194" s="68">
        <v>291</v>
      </c>
      <c r="B194" s="68"/>
      <c r="C194" s="69" t="s">
        <v>119</v>
      </c>
      <c r="D194" s="108">
        <v>45805</v>
      </c>
      <c r="E194" s="108" t="s">
        <v>6554</v>
      </c>
      <c r="F194" s="191" t="s">
        <v>6</v>
      </c>
      <c r="G194" s="191">
        <v>3152524</v>
      </c>
      <c r="H194" s="68"/>
      <c r="I194" s="328" t="s">
        <v>6627</v>
      </c>
      <c r="J194" s="68"/>
      <c r="K194" s="68"/>
      <c r="L194" s="68"/>
      <c r="M194" s="68"/>
      <c r="N194" s="329">
        <v>0</v>
      </c>
      <c r="O194" s="329">
        <v>3500000</v>
      </c>
      <c r="P194" s="330">
        <v>0</v>
      </c>
      <c r="Q194" s="330">
        <v>24010000</v>
      </c>
      <c r="R194" s="331" t="s">
        <v>1479</v>
      </c>
      <c r="S194" s="350"/>
      <c r="T194" s="272"/>
    </row>
    <row r="195" spans="1:20" ht="51">
      <c r="A195" s="68" t="s">
        <v>541</v>
      </c>
      <c r="B195" s="68"/>
      <c r="C195" s="69" t="s">
        <v>590</v>
      </c>
      <c r="D195" s="108">
        <v>45805</v>
      </c>
      <c r="E195" s="108" t="s">
        <v>6568</v>
      </c>
      <c r="F195" s="191" t="s">
        <v>22</v>
      </c>
      <c r="G195" s="191">
        <v>26626</v>
      </c>
      <c r="H195" s="68"/>
      <c r="I195" s="328" t="s">
        <v>6628</v>
      </c>
      <c r="J195" s="68"/>
      <c r="K195" s="68"/>
      <c r="L195" s="68"/>
      <c r="M195" s="68"/>
      <c r="N195" s="329">
        <v>0</v>
      </c>
      <c r="O195" s="329">
        <v>0</v>
      </c>
      <c r="P195" s="330">
        <v>0</v>
      </c>
      <c r="Q195" s="330">
        <v>0.01</v>
      </c>
      <c r="R195" s="331" t="s">
        <v>1479</v>
      </c>
      <c r="S195" s="350"/>
      <c r="T195" s="272"/>
    </row>
    <row r="196" spans="1:20" ht="63.75">
      <c r="A196" s="68">
        <v>20</v>
      </c>
      <c r="B196" s="68"/>
      <c r="C196" s="69" t="s">
        <v>41</v>
      </c>
      <c r="D196" s="108">
        <v>45806</v>
      </c>
      <c r="E196" s="108" t="s">
        <v>6555</v>
      </c>
      <c r="F196" s="191" t="s">
        <v>10</v>
      </c>
      <c r="G196" s="191">
        <v>1127834</v>
      </c>
      <c r="H196" s="68"/>
      <c r="I196" s="328" t="s">
        <v>6629</v>
      </c>
      <c r="J196" s="68"/>
      <c r="K196" s="68"/>
      <c r="L196" s="68"/>
      <c r="M196" s="68"/>
      <c r="N196" s="329">
        <v>8.75</v>
      </c>
      <c r="O196" s="329">
        <v>0</v>
      </c>
      <c r="P196" s="330">
        <v>60.03</v>
      </c>
      <c r="Q196" s="330">
        <v>0</v>
      </c>
      <c r="R196" s="331" t="s">
        <v>1479</v>
      </c>
      <c r="S196" s="350"/>
      <c r="T196" s="272"/>
    </row>
    <row r="197" spans="1:20" ht="51">
      <c r="A197" s="68" t="s">
        <v>541</v>
      </c>
      <c r="B197" s="68"/>
      <c r="C197" s="69" t="s">
        <v>590</v>
      </c>
      <c r="D197" s="108">
        <v>45807</v>
      </c>
      <c r="E197" s="108" t="s">
        <v>6569</v>
      </c>
      <c r="F197" s="191" t="s">
        <v>22</v>
      </c>
      <c r="G197" s="191">
        <v>26637</v>
      </c>
      <c r="H197" s="68"/>
      <c r="I197" s="328" t="s">
        <v>6630</v>
      </c>
      <c r="J197" s="68"/>
      <c r="K197" s="68"/>
      <c r="L197" s="68"/>
      <c r="M197" s="68"/>
      <c r="N197" s="329">
        <v>0</v>
      </c>
      <c r="O197" s="329">
        <v>0</v>
      </c>
      <c r="P197" s="330">
        <v>0.01</v>
      </c>
      <c r="Q197" s="330">
        <v>0</v>
      </c>
      <c r="R197" s="331" t="s">
        <v>1479</v>
      </c>
      <c r="S197" s="350"/>
      <c r="T197" s="272"/>
    </row>
    <row r="198" spans="1:20">
      <c r="F198" s="369"/>
      <c r="G198" s="369"/>
      <c r="N198" s="334"/>
      <c r="O198" s="334"/>
      <c r="P198" s="335"/>
      <c r="Q198" s="335"/>
      <c r="R198" s="88"/>
      <c r="S198" s="375"/>
    </row>
    <row r="199" spans="1:20">
      <c r="I199" s="469" t="s">
        <v>554</v>
      </c>
      <c r="J199" s="470"/>
      <c r="K199" s="470"/>
      <c r="L199" s="470"/>
      <c r="M199" s="471"/>
      <c r="N199" s="113">
        <f>+SUBTOTAL(9,N8:N197)</f>
        <v>42251219.290000007</v>
      </c>
      <c r="O199" s="113">
        <f>+SUBTOTAL(9,O8:O197)</f>
        <v>252625717.27000001</v>
      </c>
      <c r="P199" s="113">
        <f>+SUBTOTAL(9,P8:P197)</f>
        <v>289843364.87</v>
      </c>
      <c r="Q199" s="113">
        <f>+SUBTOTAL(9,Q8:Q197)</f>
        <v>1733012420.9999995</v>
      </c>
    </row>
    <row r="201" spans="1:20">
      <c r="D201" s="66"/>
      <c r="E201" s="66"/>
      <c r="I201" s="66"/>
      <c r="L201" s="72"/>
      <c r="N201" s="66"/>
      <c r="O201" s="157"/>
      <c r="P201" s="157"/>
      <c r="Q201" s="66"/>
      <c r="R201" s="64"/>
      <c r="S201" s="64"/>
    </row>
    <row r="202" spans="1:20">
      <c r="D202" s="66"/>
      <c r="E202" s="66"/>
      <c r="I202" s="66"/>
      <c r="L202" s="72"/>
      <c r="N202" s="66"/>
      <c r="O202" s="157"/>
      <c r="P202" s="157"/>
      <c r="Q202" s="66"/>
      <c r="R202" s="64"/>
      <c r="S202" s="64"/>
    </row>
    <row r="203" spans="1:20">
      <c r="D203" s="66"/>
      <c r="E203" s="66"/>
      <c r="I203" s="66"/>
      <c r="L203" s="72"/>
      <c r="N203" s="66"/>
      <c r="O203" s="157"/>
      <c r="P203" s="157"/>
      <c r="Q203" s="66"/>
      <c r="R203" s="64"/>
      <c r="S203" s="64"/>
    </row>
    <row r="204" spans="1:20">
      <c r="D204" s="66"/>
      <c r="E204" s="66"/>
      <c r="I204" s="66"/>
      <c r="L204" s="72"/>
      <c r="N204" s="66"/>
      <c r="O204" s="157"/>
      <c r="P204" s="157"/>
      <c r="Q204" s="66"/>
      <c r="R204" s="64"/>
      <c r="S204" s="64"/>
    </row>
    <row r="205" spans="1:20">
      <c r="D205" s="66"/>
      <c r="E205" s="66"/>
      <c r="I205" s="66"/>
      <c r="L205" s="72"/>
      <c r="N205" s="66"/>
      <c r="O205" s="157"/>
      <c r="P205" s="157"/>
      <c r="Q205" s="66"/>
      <c r="R205" s="64"/>
      <c r="S205" s="64"/>
    </row>
    <row r="206" spans="1:20">
      <c r="D206" s="66"/>
      <c r="E206" s="66"/>
      <c r="I206" s="66"/>
      <c r="L206" s="72"/>
      <c r="N206" s="66"/>
      <c r="O206" s="157"/>
      <c r="P206" s="157"/>
      <c r="Q206" s="66"/>
      <c r="R206" s="64"/>
      <c r="S206" s="64"/>
    </row>
    <row r="207" spans="1:20">
      <c r="D207" s="66"/>
      <c r="E207" s="66"/>
      <c r="I207" s="66"/>
      <c r="L207" s="72"/>
      <c r="N207" s="157"/>
      <c r="O207" s="157"/>
      <c r="P207" s="66"/>
      <c r="Q207" s="64"/>
      <c r="R207" s="64"/>
      <c r="S207" s="64"/>
    </row>
    <row r="208" spans="1:20">
      <c r="C208" s="467"/>
      <c r="D208" s="467"/>
      <c r="E208" s="467"/>
      <c r="F208" s="467"/>
      <c r="G208" s="177"/>
      <c r="H208" s="177"/>
      <c r="I208" s="180"/>
      <c r="J208" s="177"/>
      <c r="K208" s="177"/>
      <c r="L208" s="64"/>
      <c r="M208" s="177"/>
      <c r="N208" s="468"/>
      <c r="O208" s="468"/>
      <c r="P208" s="468"/>
      <c r="Q208" s="64"/>
      <c r="R208" s="64"/>
      <c r="S208" s="64"/>
    </row>
    <row r="209" spans="1:17">
      <c r="N209" s="157"/>
      <c r="O209" s="157"/>
      <c r="P209" s="157"/>
      <c r="Q209" s="157"/>
    </row>
    <row r="211" spans="1:17">
      <c r="A211" s="352" t="s">
        <v>1470</v>
      </c>
    </row>
    <row r="212" spans="1:17">
      <c r="A212" s="351" t="s">
        <v>1471</v>
      </c>
    </row>
    <row r="213" spans="1:17">
      <c r="A213" s="351" t="s">
        <v>1472</v>
      </c>
    </row>
    <row r="214" spans="1:17">
      <c r="A214" s="351"/>
    </row>
    <row r="215" spans="1:17">
      <c r="A215" s="351" t="s">
        <v>1473</v>
      </c>
    </row>
    <row r="216" spans="1:17">
      <c r="A216" s="351" t="s">
        <v>1474</v>
      </c>
    </row>
    <row r="823" spans="20:20">
      <c r="T823" s="273"/>
    </row>
    <row r="824" spans="20:20">
      <c r="T824" s="272"/>
    </row>
    <row r="825" spans="20:20">
      <c r="T825" s="272"/>
    </row>
    <row r="826" spans="20:20">
      <c r="T826" s="272"/>
    </row>
    <row r="827" spans="20:20">
      <c r="T827" s="272"/>
    </row>
    <row r="828" spans="20:20">
      <c r="T828" s="272"/>
    </row>
    <row r="829" spans="20:20">
      <c r="T829" s="272"/>
    </row>
    <row r="830" spans="20:20">
      <c r="T830" s="272"/>
    </row>
    <row r="831" spans="20:20">
      <c r="T831" s="272"/>
    </row>
    <row r="832" spans="20:20">
      <c r="T832" s="272"/>
    </row>
    <row r="833" spans="20:20">
      <c r="T833" s="272"/>
    </row>
    <row r="834" spans="20:20">
      <c r="T834" s="272"/>
    </row>
    <row r="835" spans="20:20">
      <c r="T835" s="272"/>
    </row>
    <row r="836" spans="20:20">
      <c r="T836" s="272"/>
    </row>
    <row r="837" spans="20:20">
      <c r="T837" s="272"/>
    </row>
    <row r="838" spans="20:20">
      <c r="T838" s="272"/>
    </row>
    <row r="839" spans="20:20">
      <c r="T839" s="272"/>
    </row>
    <row r="840" spans="20:20">
      <c r="T840" s="272"/>
    </row>
    <row r="841" spans="20:20">
      <c r="T841" s="272"/>
    </row>
    <row r="842" spans="20:20">
      <c r="T842" s="272"/>
    </row>
    <row r="843" spans="20:20">
      <c r="T843" s="272"/>
    </row>
    <row r="844" spans="20:20">
      <c r="T844" s="272"/>
    </row>
    <row r="845" spans="20:20">
      <c r="T845" s="272"/>
    </row>
    <row r="846" spans="20:20">
      <c r="T846" s="272"/>
    </row>
    <row r="847" spans="20:20">
      <c r="T847" s="272"/>
    </row>
    <row r="848" spans="20:20">
      <c r="T848" s="272"/>
    </row>
    <row r="849" spans="20:20">
      <c r="T849" s="272"/>
    </row>
    <row r="850" spans="20:20">
      <c r="T850" s="272"/>
    </row>
    <row r="851" spans="20:20">
      <c r="T851" s="272"/>
    </row>
    <row r="852" spans="20:20">
      <c r="T852" s="272"/>
    </row>
    <row r="853" spans="20:20">
      <c r="T853" s="272"/>
    </row>
    <row r="854" spans="20:20">
      <c r="T854" s="272"/>
    </row>
    <row r="855" spans="20:20">
      <c r="T855" s="272"/>
    </row>
    <row r="856" spans="20:20">
      <c r="T856" s="272"/>
    </row>
    <row r="857" spans="20:20">
      <c r="T857" s="272"/>
    </row>
    <row r="858" spans="20:20">
      <c r="T858" s="272"/>
    </row>
    <row r="859" spans="20:20">
      <c r="T859" s="272"/>
    </row>
    <row r="860" spans="20:20">
      <c r="T860" s="272"/>
    </row>
    <row r="861" spans="20:20">
      <c r="T861" s="272"/>
    </row>
    <row r="862" spans="20:20">
      <c r="T862" s="272"/>
    </row>
    <row r="863" spans="20:20">
      <c r="T863" s="272"/>
    </row>
    <row r="864" spans="20:20">
      <c r="T864" s="272"/>
    </row>
    <row r="865" spans="20:20">
      <c r="T865" s="272"/>
    </row>
    <row r="866" spans="20:20">
      <c r="T866" s="272"/>
    </row>
    <row r="867" spans="20:20">
      <c r="T867" s="272"/>
    </row>
    <row r="868" spans="20:20">
      <c r="T868" s="272"/>
    </row>
    <row r="869" spans="20:20">
      <c r="T869" s="272"/>
    </row>
    <row r="870" spans="20:20">
      <c r="T870" s="272"/>
    </row>
    <row r="871" spans="20:20">
      <c r="T871" s="272"/>
    </row>
    <row r="872" spans="20:20">
      <c r="T872" s="272"/>
    </row>
    <row r="873" spans="20:20">
      <c r="T873" s="272"/>
    </row>
    <row r="874" spans="20:20">
      <c r="T874" s="272"/>
    </row>
    <row r="875" spans="20:20">
      <c r="T875" s="272"/>
    </row>
    <row r="876" spans="20:20">
      <c r="T876" s="272"/>
    </row>
    <row r="877" spans="20:20">
      <c r="T877" s="272"/>
    </row>
    <row r="878" spans="20:20">
      <c r="T878" s="272"/>
    </row>
    <row r="879" spans="20:20">
      <c r="T879" s="272"/>
    </row>
    <row r="880" spans="20:20">
      <c r="T880" s="272"/>
    </row>
    <row r="881" spans="20:20">
      <c r="T881" s="272"/>
    </row>
    <row r="882" spans="20:20">
      <c r="T882" s="272"/>
    </row>
    <row r="883" spans="20:20">
      <c r="T883" s="272"/>
    </row>
    <row r="884" spans="20:20">
      <c r="T884" s="272"/>
    </row>
    <row r="885" spans="20:20">
      <c r="T885" s="272"/>
    </row>
    <row r="886" spans="20:20">
      <c r="T886" s="272"/>
    </row>
    <row r="887" spans="20:20">
      <c r="T887" s="272"/>
    </row>
    <row r="888" spans="20:20">
      <c r="T888" s="272"/>
    </row>
    <row r="889" spans="20:20">
      <c r="T889" s="272"/>
    </row>
    <row r="890" spans="20:20">
      <c r="T890" s="272"/>
    </row>
    <row r="891" spans="20:20">
      <c r="T891" s="272"/>
    </row>
    <row r="892" spans="20:20">
      <c r="T892" s="272"/>
    </row>
    <row r="893" spans="20:20">
      <c r="T893" s="272"/>
    </row>
    <row r="894" spans="20:20">
      <c r="T894" s="272"/>
    </row>
    <row r="895" spans="20:20">
      <c r="T895" s="272"/>
    </row>
    <row r="896" spans="20:20">
      <c r="T896" s="272"/>
    </row>
    <row r="897" spans="20:20">
      <c r="T897" s="272"/>
    </row>
    <row r="898" spans="20:20">
      <c r="T898" s="272"/>
    </row>
    <row r="899" spans="20:20">
      <c r="T899" s="272"/>
    </row>
    <row r="900" spans="20:20">
      <c r="T900" s="272"/>
    </row>
    <row r="901" spans="20:20">
      <c r="T901" s="272"/>
    </row>
    <row r="902" spans="20:20">
      <c r="T902" s="272"/>
    </row>
    <row r="903" spans="20:20">
      <c r="T903" s="272"/>
    </row>
    <row r="904" spans="20:20">
      <c r="T904" s="272"/>
    </row>
    <row r="905" spans="20:20">
      <c r="T905" s="272"/>
    </row>
    <row r="906" spans="20:20">
      <c r="T906" s="272"/>
    </row>
    <row r="907" spans="20:20">
      <c r="T907" s="272"/>
    </row>
    <row r="908" spans="20:20">
      <c r="T908" s="272"/>
    </row>
    <row r="909" spans="20:20">
      <c r="T909" s="272"/>
    </row>
    <row r="910" spans="20:20">
      <c r="T910" s="272"/>
    </row>
    <row r="911" spans="20:20">
      <c r="T911" s="272"/>
    </row>
    <row r="912" spans="20:20">
      <c r="T912" s="272"/>
    </row>
    <row r="913" spans="20:20">
      <c r="T913" s="272"/>
    </row>
    <row r="914" spans="20:20">
      <c r="T914" s="272"/>
    </row>
    <row r="915" spans="20:20">
      <c r="T915" s="272"/>
    </row>
    <row r="916" spans="20:20">
      <c r="T916" s="272"/>
    </row>
    <row r="917" spans="20:20">
      <c r="T917" s="272"/>
    </row>
    <row r="918" spans="20:20">
      <c r="T918" s="272"/>
    </row>
    <row r="919" spans="20:20">
      <c r="T919" s="272"/>
    </row>
    <row r="920" spans="20:20">
      <c r="T920" s="272"/>
    </row>
    <row r="921" spans="20:20">
      <c r="T921" s="272"/>
    </row>
    <row r="922" spans="20:20">
      <c r="T922" s="272"/>
    </row>
    <row r="923" spans="20:20">
      <c r="T923" s="272"/>
    </row>
    <row r="924" spans="20:20">
      <c r="T924" s="272"/>
    </row>
    <row r="925" spans="20:20">
      <c r="T925" s="272"/>
    </row>
    <row r="926" spans="20:20">
      <c r="T926" s="272"/>
    </row>
    <row r="927" spans="20:20">
      <c r="T927" s="272"/>
    </row>
    <row r="928" spans="20:20">
      <c r="T928" s="272"/>
    </row>
    <row r="929" spans="20:20">
      <c r="T929" s="272"/>
    </row>
    <row r="930" spans="20:20">
      <c r="T930" s="272"/>
    </row>
    <row r="931" spans="20:20">
      <c r="T931" s="272"/>
    </row>
    <row r="932" spans="20:20">
      <c r="T932" s="272"/>
    </row>
    <row r="933" spans="20:20">
      <c r="T933" s="272"/>
    </row>
    <row r="934" spans="20:20">
      <c r="T934" s="272"/>
    </row>
    <row r="935" spans="20:20">
      <c r="T935" s="272"/>
    </row>
    <row r="936" spans="20:20">
      <c r="T936" s="272"/>
    </row>
    <row r="937" spans="20:20">
      <c r="T937" s="272"/>
    </row>
    <row r="938" spans="20:20">
      <c r="T938" s="272"/>
    </row>
    <row r="939" spans="20:20">
      <c r="T939" s="272"/>
    </row>
    <row r="940" spans="20:20">
      <c r="T940" s="272"/>
    </row>
    <row r="941" spans="20:20">
      <c r="T941" s="272"/>
    </row>
    <row r="942" spans="20:20">
      <c r="T942" s="272"/>
    </row>
    <row r="943" spans="20:20">
      <c r="T943" s="272"/>
    </row>
    <row r="944" spans="20:20">
      <c r="T944" s="272"/>
    </row>
    <row r="945" spans="20:20">
      <c r="T945" s="272"/>
    </row>
    <row r="946" spans="20:20">
      <c r="T946" s="272"/>
    </row>
    <row r="947" spans="20:20">
      <c r="T947" s="272"/>
    </row>
    <row r="948" spans="20:20">
      <c r="T948" s="272"/>
    </row>
    <row r="949" spans="20:20">
      <c r="T949" s="272"/>
    </row>
    <row r="950" spans="20:20">
      <c r="T950" s="272"/>
    </row>
    <row r="951" spans="20:20">
      <c r="T951" s="272"/>
    </row>
    <row r="952" spans="20:20">
      <c r="T952" s="272"/>
    </row>
    <row r="953" spans="20:20">
      <c r="T953" s="272"/>
    </row>
    <row r="954" spans="20:20">
      <c r="T954" s="272"/>
    </row>
    <row r="955" spans="20:20">
      <c r="T955" s="272"/>
    </row>
    <row r="956" spans="20:20">
      <c r="T956" s="272"/>
    </row>
    <row r="957" spans="20:20">
      <c r="T957" s="272"/>
    </row>
    <row r="958" spans="20:20">
      <c r="T958" s="272"/>
    </row>
    <row r="959" spans="20:20">
      <c r="T959" s="272"/>
    </row>
    <row r="960" spans="20:20">
      <c r="T960" s="272"/>
    </row>
    <row r="961" spans="20:20">
      <c r="T961" s="272"/>
    </row>
    <row r="962" spans="20:20">
      <c r="T962" s="272"/>
    </row>
    <row r="963" spans="20:20">
      <c r="T963" s="272"/>
    </row>
    <row r="964" spans="20:20">
      <c r="T964" s="272"/>
    </row>
    <row r="965" spans="20:20">
      <c r="T965" s="272"/>
    </row>
    <row r="966" spans="20:20">
      <c r="T966" s="272"/>
    </row>
    <row r="967" spans="20:20">
      <c r="T967" s="272"/>
    </row>
    <row r="968" spans="20:20">
      <c r="T968" s="272"/>
    </row>
    <row r="969" spans="20:20">
      <c r="T969" s="272"/>
    </row>
    <row r="970" spans="20:20">
      <c r="T970" s="272"/>
    </row>
    <row r="971" spans="20:20">
      <c r="T971" s="272"/>
    </row>
    <row r="972" spans="20:20">
      <c r="T972" s="272"/>
    </row>
    <row r="973" spans="20:20">
      <c r="T973" s="272"/>
    </row>
    <row r="974" spans="20:20">
      <c r="T974" s="272"/>
    </row>
    <row r="975" spans="20:20">
      <c r="T975" s="272"/>
    </row>
    <row r="976" spans="20:20">
      <c r="T976" s="272"/>
    </row>
    <row r="977" spans="20:20">
      <c r="T977" s="272"/>
    </row>
    <row r="978" spans="20:20">
      <c r="T978" s="272"/>
    </row>
    <row r="979" spans="20:20">
      <c r="T979" s="272"/>
    </row>
    <row r="980" spans="20:20">
      <c r="T980" s="272"/>
    </row>
    <row r="981" spans="20:20">
      <c r="T981" s="272"/>
    </row>
    <row r="982" spans="20:20">
      <c r="T982" s="272"/>
    </row>
    <row r="983" spans="20:20">
      <c r="T983" s="272"/>
    </row>
    <row r="984" spans="20:20">
      <c r="T984" s="272"/>
    </row>
    <row r="985" spans="20:20">
      <c r="T985" s="272"/>
    </row>
    <row r="986" spans="20:20">
      <c r="T986" s="272"/>
    </row>
    <row r="987" spans="20:20">
      <c r="T987" s="272"/>
    </row>
    <row r="988" spans="20:20">
      <c r="T988" s="272"/>
    </row>
    <row r="989" spans="20:20">
      <c r="T989" s="272"/>
    </row>
    <row r="990" spans="20:20">
      <c r="T990" s="272"/>
    </row>
    <row r="991" spans="20:20">
      <c r="T991" s="272"/>
    </row>
    <row r="992" spans="20:20">
      <c r="T992" s="272"/>
    </row>
    <row r="993" spans="20:20">
      <c r="T993" s="272"/>
    </row>
    <row r="994" spans="20:20">
      <c r="T994" s="272"/>
    </row>
    <row r="995" spans="20:20">
      <c r="T995" s="272"/>
    </row>
    <row r="996" spans="20:20">
      <c r="T996" s="272"/>
    </row>
    <row r="997" spans="20:20">
      <c r="T997" s="272"/>
    </row>
    <row r="998" spans="20:20">
      <c r="T998" s="272"/>
    </row>
    <row r="999" spans="20:20">
      <c r="T999" s="272"/>
    </row>
    <row r="1000" spans="20:20">
      <c r="T1000" s="272"/>
    </row>
    <row r="1001" spans="20:20">
      <c r="T1001" s="272"/>
    </row>
    <row r="1002" spans="20:20">
      <c r="T1002" s="272"/>
    </row>
    <row r="1003" spans="20:20">
      <c r="T1003" s="272"/>
    </row>
    <row r="1004" spans="20:20">
      <c r="T1004" s="272"/>
    </row>
    <row r="1005" spans="20:20">
      <c r="T1005" s="272"/>
    </row>
    <row r="1006" spans="20:20">
      <c r="T1006" s="272"/>
    </row>
    <row r="1007" spans="20:20">
      <c r="T1007" s="272"/>
    </row>
    <row r="1008" spans="20:20">
      <c r="T1008" s="272"/>
    </row>
    <row r="1009" spans="20:20">
      <c r="T1009" s="272"/>
    </row>
    <row r="1010" spans="20:20">
      <c r="T1010" s="272"/>
    </row>
    <row r="1011" spans="20:20">
      <c r="T1011" s="272"/>
    </row>
    <row r="1012" spans="20:20">
      <c r="T1012" s="272"/>
    </row>
    <row r="1013" spans="20:20">
      <c r="T1013" s="272"/>
    </row>
    <row r="1014" spans="20:20">
      <c r="T1014" s="272"/>
    </row>
    <row r="1015" spans="20:20">
      <c r="T1015" s="272"/>
    </row>
    <row r="1016" spans="20:20">
      <c r="T1016" s="272"/>
    </row>
    <row r="1017" spans="20:20">
      <c r="T1017" s="272"/>
    </row>
    <row r="1018" spans="20:20">
      <c r="T1018" s="272"/>
    </row>
    <row r="1019" spans="20:20">
      <c r="T1019" s="272"/>
    </row>
    <row r="1020" spans="20:20">
      <c r="T1020" s="272"/>
    </row>
    <row r="1021" spans="20:20">
      <c r="T1021" s="272"/>
    </row>
    <row r="1022" spans="20:20">
      <c r="T1022" s="272"/>
    </row>
    <row r="1023" spans="20:20">
      <c r="T1023" s="272"/>
    </row>
    <row r="1024" spans="20:20">
      <c r="T1024" s="272"/>
    </row>
    <row r="1025" spans="20:20">
      <c r="T1025" s="272"/>
    </row>
    <row r="1026" spans="20:20">
      <c r="T1026" s="272"/>
    </row>
    <row r="1027" spans="20:20">
      <c r="T1027" s="272"/>
    </row>
    <row r="1028" spans="20:20">
      <c r="T1028" s="272"/>
    </row>
    <row r="1029" spans="20:20">
      <c r="T1029" s="272"/>
    </row>
    <row r="1030" spans="20:20">
      <c r="T1030" s="272"/>
    </row>
    <row r="1031" spans="20:20">
      <c r="T1031" s="272"/>
    </row>
    <row r="1032" spans="20:20">
      <c r="T1032" s="272"/>
    </row>
    <row r="1033" spans="20:20">
      <c r="T1033" s="272"/>
    </row>
    <row r="1034" spans="20:20">
      <c r="T1034" s="272"/>
    </row>
    <row r="1035" spans="20:20">
      <c r="T1035" s="272"/>
    </row>
    <row r="1036" spans="20:20">
      <c r="T1036" s="272"/>
    </row>
    <row r="1037" spans="20:20">
      <c r="T1037" s="272"/>
    </row>
    <row r="1038" spans="20:20">
      <c r="T1038" s="272"/>
    </row>
    <row r="1039" spans="20:20">
      <c r="T1039" s="272"/>
    </row>
    <row r="1040" spans="20:20">
      <c r="T1040" s="272"/>
    </row>
    <row r="1041" spans="20:20">
      <c r="T1041" s="272"/>
    </row>
    <row r="1042" spans="20:20">
      <c r="T1042" s="272"/>
    </row>
    <row r="1043" spans="20:20">
      <c r="T1043" s="272"/>
    </row>
    <row r="1044" spans="20:20">
      <c r="T1044" s="272"/>
    </row>
    <row r="1045" spans="20:20">
      <c r="T1045" s="272"/>
    </row>
    <row r="1046" spans="20:20">
      <c r="T1046" s="272"/>
    </row>
    <row r="1047" spans="20:20">
      <c r="T1047" s="272"/>
    </row>
    <row r="1048" spans="20:20">
      <c r="T1048" s="272"/>
    </row>
    <row r="1049" spans="20:20">
      <c r="T1049" s="272"/>
    </row>
    <row r="1050" spans="20:20">
      <c r="T1050" s="272"/>
    </row>
    <row r="1051" spans="20:20">
      <c r="T1051" s="272"/>
    </row>
    <row r="1052" spans="20:20">
      <c r="T1052" s="272"/>
    </row>
    <row r="1053" spans="20:20">
      <c r="T1053" s="272"/>
    </row>
    <row r="1054" spans="20:20">
      <c r="T1054" s="272"/>
    </row>
    <row r="1055" spans="20:20">
      <c r="T1055" s="272"/>
    </row>
    <row r="1056" spans="20:20">
      <c r="T1056" s="272"/>
    </row>
    <row r="1057" spans="20:20">
      <c r="T1057" s="272"/>
    </row>
    <row r="1058" spans="20:20">
      <c r="T1058" s="272"/>
    </row>
    <row r="1059" spans="20:20">
      <c r="T1059" s="272"/>
    </row>
    <row r="1060" spans="20:20">
      <c r="T1060" s="272"/>
    </row>
    <row r="1061" spans="20:20">
      <c r="T1061" s="272"/>
    </row>
    <row r="1062" spans="20:20">
      <c r="T1062" s="272"/>
    </row>
    <row r="1063" spans="20:20">
      <c r="T1063" s="272"/>
    </row>
    <row r="1064" spans="20:20">
      <c r="T1064" s="272"/>
    </row>
    <row r="1065" spans="20:20">
      <c r="T1065" s="272"/>
    </row>
    <row r="1066" spans="20:20">
      <c r="T1066" s="272"/>
    </row>
    <row r="1067" spans="20:20">
      <c r="T1067" s="272"/>
    </row>
    <row r="1068" spans="20:20">
      <c r="T1068" s="272"/>
    </row>
    <row r="1069" spans="20:20">
      <c r="T1069" s="272"/>
    </row>
    <row r="1070" spans="20:20">
      <c r="T1070" s="272"/>
    </row>
    <row r="1071" spans="20:20">
      <c r="T1071" s="272"/>
    </row>
    <row r="1072" spans="20:20">
      <c r="T1072" s="272"/>
    </row>
    <row r="1073" spans="20:20">
      <c r="T1073" s="272"/>
    </row>
    <row r="1074" spans="20:20">
      <c r="T1074" s="272"/>
    </row>
    <row r="1075" spans="20:20">
      <c r="T1075" s="272"/>
    </row>
    <row r="1076" spans="20:20">
      <c r="T1076" s="272"/>
    </row>
    <row r="1077" spans="20:20">
      <c r="T1077" s="272"/>
    </row>
    <row r="1078" spans="20:20">
      <c r="T1078" s="272"/>
    </row>
    <row r="1079" spans="20:20">
      <c r="T1079" s="272"/>
    </row>
    <row r="1080" spans="20:20">
      <c r="T1080" s="272"/>
    </row>
    <row r="1081" spans="20:20">
      <c r="T1081" s="272"/>
    </row>
    <row r="1082" spans="20:20">
      <c r="T1082" s="272"/>
    </row>
    <row r="1083" spans="20:20">
      <c r="T1083" s="272"/>
    </row>
    <row r="1084" spans="20:20">
      <c r="T1084" s="272"/>
    </row>
    <row r="1085" spans="20:20">
      <c r="T1085" s="272"/>
    </row>
    <row r="1086" spans="20:20">
      <c r="T1086" s="272"/>
    </row>
    <row r="1087" spans="20:20">
      <c r="T1087" s="272"/>
    </row>
    <row r="1088" spans="20:20">
      <c r="T1088" s="272"/>
    </row>
    <row r="1089" spans="20:20">
      <c r="T1089" s="272"/>
    </row>
    <row r="1090" spans="20:20">
      <c r="T1090" s="272"/>
    </row>
    <row r="1091" spans="20:20">
      <c r="T1091" s="272"/>
    </row>
    <row r="1092" spans="20:20">
      <c r="T1092" s="272"/>
    </row>
    <row r="1093" spans="20:20">
      <c r="T1093" s="272"/>
    </row>
    <row r="1094" spans="20:20">
      <c r="T1094" s="272"/>
    </row>
    <row r="1095" spans="20:20">
      <c r="T1095" s="272"/>
    </row>
    <row r="1096" spans="20:20">
      <c r="T1096" s="272"/>
    </row>
    <row r="1097" spans="20:20">
      <c r="T1097" s="272"/>
    </row>
    <row r="1098" spans="20:20">
      <c r="T1098" s="272"/>
    </row>
    <row r="1099" spans="20:20">
      <c r="T1099" s="272"/>
    </row>
    <row r="1100" spans="20:20">
      <c r="T1100" s="272"/>
    </row>
    <row r="1101" spans="20:20">
      <c r="T1101" s="272"/>
    </row>
    <row r="1102" spans="20:20">
      <c r="T1102" s="272"/>
    </row>
    <row r="1103" spans="20:20">
      <c r="T1103" s="272"/>
    </row>
    <row r="1104" spans="20:20">
      <c r="T1104" s="272"/>
    </row>
    <row r="1105" spans="20:20">
      <c r="T1105" s="272"/>
    </row>
    <row r="1106" spans="20:20">
      <c r="T1106" s="272"/>
    </row>
    <row r="1107" spans="20:20">
      <c r="T1107" s="272"/>
    </row>
    <row r="1108" spans="20:20">
      <c r="T1108" s="272"/>
    </row>
    <row r="1109" spans="20:20">
      <c r="T1109" s="272"/>
    </row>
    <row r="1110" spans="20:20">
      <c r="T1110" s="272"/>
    </row>
    <row r="1111" spans="20:20">
      <c r="T1111" s="272"/>
    </row>
    <row r="1112" spans="20:20">
      <c r="T1112" s="272"/>
    </row>
    <row r="1113" spans="20:20">
      <c r="T1113" s="272"/>
    </row>
    <row r="1114" spans="20:20">
      <c r="T1114" s="272"/>
    </row>
    <row r="1115" spans="20:20">
      <c r="T1115" s="272"/>
    </row>
    <row r="1116" spans="20:20">
      <c r="T1116" s="272"/>
    </row>
    <row r="1117" spans="20:20">
      <c r="T1117" s="272"/>
    </row>
    <row r="1118" spans="20:20">
      <c r="T1118" s="272"/>
    </row>
    <row r="1119" spans="20:20">
      <c r="T1119" s="272"/>
    </row>
    <row r="1120" spans="20:20">
      <c r="T1120" s="272"/>
    </row>
    <row r="1121" spans="20:20">
      <c r="T1121" s="272"/>
    </row>
    <row r="1122" spans="20:20">
      <c r="T1122" s="272"/>
    </row>
    <row r="1123" spans="20:20">
      <c r="T1123" s="272"/>
    </row>
    <row r="1124" spans="20:20">
      <c r="T1124" s="272"/>
    </row>
    <row r="1125" spans="20:20">
      <c r="T1125" s="272"/>
    </row>
    <row r="1126" spans="20:20">
      <c r="T1126" s="272"/>
    </row>
    <row r="1127" spans="20:20">
      <c r="T1127" s="272"/>
    </row>
    <row r="1128" spans="20:20">
      <c r="T1128" s="272"/>
    </row>
    <row r="1129" spans="20:20">
      <c r="T1129" s="272"/>
    </row>
    <row r="1130" spans="20:20">
      <c r="T1130" s="272"/>
    </row>
    <row r="1131" spans="20:20">
      <c r="T1131" s="272"/>
    </row>
    <row r="1132" spans="20:20">
      <c r="T1132" s="272"/>
    </row>
    <row r="1133" spans="20:20">
      <c r="T1133" s="272"/>
    </row>
    <row r="1134" spans="20:20">
      <c r="T1134" s="272"/>
    </row>
    <row r="1135" spans="20:20">
      <c r="T1135" s="272"/>
    </row>
    <row r="1136" spans="20:20">
      <c r="T1136" s="272"/>
    </row>
    <row r="1137" spans="20:20">
      <c r="T1137" s="272"/>
    </row>
    <row r="1138" spans="20:20">
      <c r="T1138" s="272"/>
    </row>
    <row r="1139" spans="20:20">
      <c r="T1139" s="272"/>
    </row>
    <row r="1140" spans="20:20">
      <c r="T1140" s="272"/>
    </row>
    <row r="1141" spans="20:20">
      <c r="T1141" s="272"/>
    </row>
    <row r="1142" spans="20:20">
      <c r="T1142" s="272"/>
    </row>
    <row r="1143" spans="20:20">
      <c r="T1143" s="272"/>
    </row>
    <row r="1144" spans="20:20">
      <c r="T1144" s="272"/>
    </row>
    <row r="1145" spans="20:20">
      <c r="T1145" s="272"/>
    </row>
    <row r="1146" spans="20:20">
      <c r="T1146" s="272"/>
    </row>
    <row r="1147" spans="20:20">
      <c r="T1147" s="272"/>
    </row>
    <row r="1148" spans="20:20">
      <c r="T1148" s="272"/>
    </row>
    <row r="1149" spans="20:20">
      <c r="T1149" s="272"/>
    </row>
    <row r="1150" spans="20:20">
      <c r="T1150" s="272"/>
    </row>
    <row r="1151" spans="20:20">
      <c r="T1151" s="272"/>
    </row>
    <row r="1152" spans="20:20">
      <c r="T1152" s="272"/>
    </row>
    <row r="1153" spans="20:20">
      <c r="T1153" s="272"/>
    </row>
    <row r="1154" spans="20:20">
      <c r="T1154" s="272"/>
    </row>
    <row r="1155" spans="20:20">
      <c r="T1155" s="272"/>
    </row>
    <row r="1156" spans="20:20">
      <c r="T1156" s="272"/>
    </row>
    <row r="1157" spans="20:20">
      <c r="T1157" s="272"/>
    </row>
    <row r="1158" spans="20:20">
      <c r="T1158" s="272"/>
    </row>
    <row r="1159" spans="20:20">
      <c r="T1159" s="272"/>
    </row>
    <row r="1160" spans="20:20">
      <c r="T1160" s="272"/>
    </row>
    <row r="1161" spans="20:20">
      <c r="T1161" s="272"/>
    </row>
    <row r="1162" spans="20:20">
      <c r="T1162" s="272"/>
    </row>
    <row r="1163" spans="20:20">
      <c r="T1163" s="272"/>
    </row>
    <row r="1164" spans="20:20">
      <c r="T1164" s="272"/>
    </row>
    <row r="1165" spans="20:20">
      <c r="T1165" s="272"/>
    </row>
    <row r="1166" spans="20:20">
      <c r="T1166" s="272"/>
    </row>
    <row r="1167" spans="20:20">
      <c r="T1167" s="272"/>
    </row>
    <row r="1168" spans="20:20">
      <c r="T1168" s="272"/>
    </row>
    <row r="1169" spans="20:20">
      <c r="T1169" s="272"/>
    </row>
    <row r="1170" spans="20:20">
      <c r="T1170" s="272"/>
    </row>
    <row r="1171" spans="20:20">
      <c r="T1171" s="272"/>
    </row>
    <row r="1172" spans="20:20">
      <c r="T1172" s="272"/>
    </row>
    <row r="1173" spans="20:20">
      <c r="T1173" s="272"/>
    </row>
    <row r="1174" spans="20:20">
      <c r="T1174" s="272"/>
    </row>
    <row r="1175" spans="20:20">
      <c r="T1175" s="272"/>
    </row>
    <row r="1176" spans="20:20">
      <c r="T1176" s="272"/>
    </row>
    <row r="1177" spans="20:20">
      <c r="T1177" s="272"/>
    </row>
    <row r="1178" spans="20:20">
      <c r="T1178" s="272"/>
    </row>
    <row r="1179" spans="20:20">
      <c r="T1179" s="272"/>
    </row>
    <row r="1180" spans="20:20">
      <c r="T1180" s="272"/>
    </row>
    <row r="1181" spans="20:20">
      <c r="T1181" s="272"/>
    </row>
    <row r="1182" spans="20:20">
      <c r="T1182" s="272"/>
    </row>
    <row r="1183" spans="20:20">
      <c r="T1183" s="272"/>
    </row>
    <row r="1184" spans="20:20">
      <c r="T1184" s="272"/>
    </row>
    <row r="1185" spans="20:20">
      <c r="T1185" s="272"/>
    </row>
    <row r="1186" spans="20:20">
      <c r="T1186" s="272"/>
    </row>
    <row r="1187" spans="20:20">
      <c r="T1187" s="272"/>
    </row>
    <row r="1188" spans="20:20">
      <c r="T1188" s="272"/>
    </row>
    <row r="1189" spans="20:20">
      <c r="T1189" s="272"/>
    </row>
    <row r="1190" spans="20:20">
      <c r="T1190" s="272"/>
    </row>
    <row r="1191" spans="20:20">
      <c r="T1191" s="272"/>
    </row>
    <row r="1192" spans="20:20">
      <c r="T1192" s="272"/>
    </row>
    <row r="1193" spans="20:20">
      <c r="T1193" s="272"/>
    </row>
    <row r="1194" spans="20:20">
      <c r="T1194" s="272"/>
    </row>
    <row r="1195" spans="20:20">
      <c r="T1195" s="272"/>
    </row>
    <row r="1196" spans="20:20">
      <c r="T1196" s="272"/>
    </row>
    <row r="1197" spans="20:20">
      <c r="T1197" s="272"/>
    </row>
    <row r="1198" spans="20:20">
      <c r="T1198" s="272"/>
    </row>
    <row r="1199" spans="20:20">
      <c r="T1199" s="272"/>
    </row>
    <row r="1200" spans="20:20">
      <c r="T1200" s="272"/>
    </row>
    <row r="1201" spans="20:20">
      <c r="T1201" s="272"/>
    </row>
    <row r="1202" spans="20:20">
      <c r="T1202" s="272"/>
    </row>
    <row r="1203" spans="20:20">
      <c r="T1203" s="272"/>
    </row>
    <row r="1204" spans="20:20">
      <c r="T1204" s="272"/>
    </row>
    <row r="1205" spans="20:20">
      <c r="T1205" s="272"/>
    </row>
    <row r="1206" spans="20:20">
      <c r="T1206" s="272"/>
    </row>
    <row r="1207" spans="20:20">
      <c r="T1207" s="272"/>
    </row>
    <row r="1208" spans="20:20">
      <c r="T1208" s="272"/>
    </row>
    <row r="1209" spans="20:20">
      <c r="T1209" s="272"/>
    </row>
    <row r="1210" spans="20:20">
      <c r="T1210" s="272"/>
    </row>
    <row r="1211" spans="20:20">
      <c r="T1211" s="272"/>
    </row>
    <row r="1212" spans="20:20">
      <c r="T1212" s="272"/>
    </row>
    <row r="1213" spans="20:20">
      <c r="T1213" s="272"/>
    </row>
    <row r="1214" spans="20:20">
      <c r="T1214" s="272"/>
    </row>
    <row r="1215" spans="20:20">
      <c r="T1215" s="272"/>
    </row>
    <row r="1216" spans="20:20">
      <c r="T1216" s="272"/>
    </row>
    <row r="1217" spans="20:20">
      <c r="T1217" s="272"/>
    </row>
    <row r="1218" spans="20:20">
      <c r="T1218" s="272"/>
    </row>
    <row r="1219" spans="20:20">
      <c r="T1219" s="272"/>
    </row>
    <row r="1220" spans="20:20">
      <c r="T1220" s="272"/>
    </row>
    <row r="1221" spans="20:20">
      <c r="T1221" s="272"/>
    </row>
    <row r="1222" spans="20:20">
      <c r="T1222" s="272"/>
    </row>
    <row r="1223" spans="20:20">
      <c r="T1223" s="272"/>
    </row>
    <row r="1224" spans="20:20">
      <c r="T1224" s="272"/>
    </row>
    <row r="1225" spans="20:20">
      <c r="T1225" s="272"/>
    </row>
    <row r="1226" spans="20:20">
      <c r="T1226" s="272"/>
    </row>
    <row r="1227" spans="20:20">
      <c r="T1227" s="272"/>
    </row>
    <row r="1228" spans="20:20">
      <c r="T1228" s="272"/>
    </row>
    <row r="1229" spans="20:20">
      <c r="T1229" s="272"/>
    </row>
    <row r="1230" spans="20:20">
      <c r="T1230" s="272"/>
    </row>
    <row r="1231" spans="20:20">
      <c r="T1231" s="272"/>
    </row>
    <row r="1232" spans="20:20">
      <c r="T1232" s="272"/>
    </row>
    <row r="1233" spans="20:20">
      <c r="T1233" s="272"/>
    </row>
    <row r="1234" spans="20:20">
      <c r="T1234" s="272"/>
    </row>
    <row r="1235" spans="20:20">
      <c r="T1235" s="272"/>
    </row>
    <row r="1236" spans="20:20">
      <c r="T1236" s="272"/>
    </row>
    <row r="1237" spans="20:20">
      <c r="T1237" s="272"/>
    </row>
    <row r="1238" spans="20:20">
      <c r="T1238" s="272"/>
    </row>
    <row r="1239" spans="20:20">
      <c r="T1239" s="272"/>
    </row>
    <row r="1240" spans="20:20">
      <c r="T1240" s="272"/>
    </row>
    <row r="1241" spans="20:20">
      <c r="T1241" s="272"/>
    </row>
    <row r="1242" spans="20:20">
      <c r="T1242" s="272"/>
    </row>
    <row r="1243" spans="20:20">
      <c r="T1243" s="272"/>
    </row>
    <row r="1244" spans="20:20">
      <c r="T1244" s="272"/>
    </row>
    <row r="1245" spans="20:20">
      <c r="T1245" s="272"/>
    </row>
    <row r="1246" spans="20:20">
      <c r="T1246" s="272"/>
    </row>
    <row r="1247" spans="20:20">
      <c r="T1247" s="272"/>
    </row>
    <row r="1248" spans="20:20">
      <c r="T1248" s="272"/>
    </row>
    <row r="1249" spans="20:20">
      <c r="T1249" s="272"/>
    </row>
    <row r="1250" spans="20:20">
      <c r="T1250" s="272"/>
    </row>
    <row r="1251" spans="20:20">
      <c r="T1251" s="272"/>
    </row>
    <row r="1252" spans="20:20">
      <c r="T1252" s="272"/>
    </row>
    <row r="1253" spans="20:20">
      <c r="T1253" s="272"/>
    </row>
    <row r="1254" spans="20:20">
      <c r="T1254" s="272"/>
    </row>
    <row r="1255" spans="20:20">
      <c r="T1255" s="272"/>
    </row>
    <row r="1256" spans="20:20">
      <c r="T1256" s="272"/>
    </row>
    <row r="1257" spans="20:20">
      <c r="T1257" s="272"/>
    </row>
    <row r="1258" spans="20:20">
      <c r="T1258" s="272"/>
    </row>
    <row r="1259" spans="20:20">
      <c r="T1259" s="272"/>
    </row>
    <row r="1260" spans="20:20">
      <c r="T1260" s="272"/>
    </row>
    <row r="1261" spans="20:20">
      <c r="T1261" s="272"/>
    </row>
    <row r="1262" spans="20:20">
      <c r="T1262" s="272"/>
    </row>
    <row r="1263" spans="20:20">
      <c r="T1263" s="272"/>
    </row>
    <row r="1264" spans="20:20">
      <c r="T1264" s="272"/>
    </row>
    <row r="1265" spans="20:20">
      <c r="T1265" s="272"/>
    </row>
    <row r="1266" spans="20:20">
      <c r="T1266" s="272"/>
    </row>
    <row r="1267" spans="20:20">
      <c r="T1267" s="272"/>
    </row>
    <row r="1268" spans="20:20">
      <c r="T1268" s="272"/>
    </row>
    <row r="1269" spans="20:20">
      <c r="T1269" s="272"/>
    </row>
    <row r="1270" spans="20:20">
      <c r="T1270" s="272"/>
    </row>
    <row r="1271" spans="20:20">
      <c r="T1271" s="272"/>
    </row>
    <row r="1272" spans="20:20">
      <c r="T1272" s="272"/>
    </row>
    <row r="1273" spans="20:20">
      <c r="T1273" s="272"/>
    </row>
    <row r="1274" spans="20:20">
      <c r="T1274" s="272"/>
    </row>
    <row r="1275" spans="20:20">
      <c r="T1275" s="272"/>
    </row>
    <row r="1276" spans="20:20">
      <c r="T1276" s="272"/>
    </row>
    <row r="1277" spans="20:20">
      <c r="T1277" s="272"/>
    </row>
    <row r="1278" spans="20:20">
      <c r="T1278" s="272"/>
    </row>
    <row r="1279" spans="20:20">
      <c r="T1279" s="272"/>
    </row>
    <row r="1280" spans="20:20">
      <c r="T1280" s="272"/>
    </row>
    <row r="1281" spans="20:20">
      <c r="T1281" s="272"/>
    </row>
    <row r="1282" spans="20:20">
      <c r="T1282" s="272"/>
    </row>
    <row r="1283" spans="20:20">
      <c r="T1283" s="272"/>
    </row>
    <row r="1284" spans="20:20">
      <c r="T1284" s="272"/>
    </row>
    <row r="1285" spans="20:20">
      <c r="T1285" s="272"/>
    </row>
    <row r="1286" spans="20:20">
      <c r="T1286" s="272"/>
    </row>
    <row r="1287" spans="20:20">
      <c r="T1287" s="272"/>
    </row>
    <row r="1288" spans="20:20">
      <c r="T1288" s="272"/>
    </row>
    <row r="1289" spans="20:20">
      <c r="T1289" s="272"/>
    </row>
    <row r="1290" spans="20:20">
      <c r="T1290" s="272"/>
    </row>
    <row r="1291" spans="20:20">
      <c r="T1291" s="272"/>
    </row>
    <row r="1292" spans="20:20">
      <c r="T1292" s="272"/>
    </row>
    <row r="1293" spans="20:20">
      <c r="T1293" s="272"/>
    </row>
    <row r="1294" spans="20:20">
      <c r="T1294" s="272"/>
    </row>
    <row r="1295" spans="20:20">
      <c r="T1295" s="272"/>
    </row>
    <row r="1296" spans="20:20">
      <c r="T1296" s="272"/>
    </row>
    <row r="1297" spans="20:20">
      <c r="T1297" s="272"/>
    </row>
    <row r="1298" spans="20:20">
      <c r="T1298" s="272"/>
    </row>
    <row r="1299" spans="20:20">
      <c r="T1299" s="272"/>
    </row>
    <row r="1300" spans="20:20">
      <c r="T1300" s="272"/>
    </row>
    <row r="1301" spans="20:20">
      <c r="T1301" s="272"/>
    </row>
    <row r="1302" spans="20:20">
      <c r="T1302" s="272"/>
    </row>
    <row r="1303" spans="20:20">
      <c r="T1303" s="272"/>
    </row>
    <row r="1304" spans="20:20">
      <c r="T1304" s="272"/>
    </row>
    <row r="1305" spans="20:20">
      <c r="T1305" s="272"/>
    </row>
    <row r="1306" spans="20:20">
      <c r="T1306" s="272"/>
    </row>
    <row r="1307" spans="20:20">
      <c r="T1307" s="272"/>
    </row>
    <row r="1308" spans="20:20">
      <c r="T1308" s="272"/>
    </row>
    <row r="1309" spans="20:20">
      <c r="T1309" s="272"/>
    </row>
    <row r="1310" spans="20:20">
      <c r="T1310" s="272"/>
    </row>
    <row r="1311" spans="20:20">
      <c r="T1311" s="272"/>
    </row>
    <row r="1312" spans="20:20">
      <c r="T1312" s="272"/>
    </row>
    <row r="1313" spans="20:20">
      <c r="T1313" s="272"/>
    </row>
    <row r="1314" spans="20:20">
      <c r="T1314" s="272"/>
    </row>
    <row r="1315" spans="20:20">
      <c r="T1315" s="272"/>
    </row>
    <row r="1316" spans="20:20">
      <c r="T1316" s="272"/>
    </row>
    <row r="1317" spans="20:20">
      <c r="T1317" s="272"/>
    </row>
    <row r="1318" spans="20:20">
      <c r="T1318" s="272"/>
    </row>
    <row r="1319" spans="20:20">
      <c r="T1319" s="272"/>
    </row>
    <row r="1320" spans="20:20">
      <c r="T1320" s="272"/>
    </row>
    <row r="1321" spans="20:20">
      <c r="T1321" s="272"/>
    </row>
    <row r="1322" spans="20:20">
      <c r="T1322" s="272"/>
    </row>
    <row r="1323" spans="20:20">
      <c r="T1323" s="272"/>
    </row>
    <row r="1324" spans="20:20">
      <c r="T1324" s="272"/>
    </row>
    <row r="1325" spans="20:20">
      <c r="T1325" s="272"/>
    </row>
    <row r="1326" spans="20:20">
      <c r="T1326" s="272"/>
    </row>
    <row r="1327" spans="20:20">
      <c r="T1327" s="272"/>
    </row>
    <row r="1328" spans="20:20">
      <c r="T1328" s="272"/>
    </row>
    <row r="1329" spans="20:20">
      <c r="T1329" s="272"/>
    </row>
    <row r="1330" spans="20:20">
      <c r="T1330" s="272"/>
    </row>
    <row r="1331" spans="20:20">
      <c r="T1331" s="272"/>
    </row>
    <row r="1332" spans="20:20">
      <c r="T1332" s="272"/>
    </row>
    <row r="1333" spans="20:20">
      <c r="T1333" s="272"/>
    </row>
    <row r="1334" spans="20:20">
      <c r="T1334" s="272"/>
    </row>
    <row r="1335" spans="20:20">
      <c r="T1335" s="272"/>
    </row>
    <row r="1336" spans="20:20">
      <c r="T1336" s="272"/>
    </row>
    <row r="1337" spans="20:20">
      <c r="T1337" s="272"/>
    </row>
    <row r="1338" spans="20:20">
      <c r="T1338" s="272"/>
    </row>
    <row r="1339" spans="20:20">
      <c r="T1339" s="272"/>
    </row>
    <row r="1340" spans="20:20">
      <c r="T1340" s="272"/>
    </row>
    <row r="1341" spans="20:20">
      <c r="T1341" s="272"/>
    </row>
    <row r="1342" spans="20:20">
      <c r="T1342" s="272"/>
    </row>
    <row r="1343" spans="20:20">
      <c r="T1343" s="272"/>
    </row>
    <row r="1344" spans="20:20">
      <c r="T1344" s="272"/>
    </row>
    <row r="1345" spans="20:20">
      <c r="T1345" s="272"/>
    </row>
    <row r="1346" spans="20:20">
      <c r="T1346" s="272"/>
    </row>
    <row r="1347" spans="20:20">
      <c r="T1347" s="272"/>
    </row>
    <row r="1348" spans="20:20">
      <c r="T1348" s="272"/>
    </row>
    <row r="1349" spans="20:20">
      <c r="T1349" s="272"/>
    </row>
    <row r="1350" spans="20:20">
      <c r="T1350" s="272"/>
    </row>
    <row r="1351" spans="20:20">
      <c r="T1351" s="272"/>
    </row>
    <row r="1352" spans="20:20">
      <c r="T1352" s="272"/>
    </row>
    <row r="1353" spans="20:20">
      <c r="T1353" s="272"/>
    </row>
    <row r="1354" spans="20:20">
      <c r="T1354" s="272"/>
    </row>
    <row r="1355" spans="20:20">
      <c r="T1355" s="272"/>
    </row>
    <row r="1356" spans="20:20">
      <c r="T1356" s="272"/>
    </row>
    <row r="1357" spans="20:20">
      <c r="T1357" s="272"/>
    </row>
    <row r="1358" spans="20:20">
      <c r="T1358" s="272"/>
    </row>
    <row r="1359" spans="20:20">
      <c r="T1359" s="272"/>
    </row>
    <row r="1360" spans="20:20">
      <c r="T1360" s="272"/>
    </row>
    <row r="1361" spans="20:20">
      <c r="T1361" s="272"/>
    </row>
    <row r="1362" spans="20:20">
      <c r="T1362" s="272"/>
    </row>
    <row r="1363" spans="20:20">
      <c r="T1363" s="272"/>
    </row>
    <row r="1364" spans="20:20">
      <c r="T1364" s="272"/>
    </row>
    <row r="1365" spans="20:20">
      <c r="T1365" s="272"/>
    </row>
    <row r="1366" spans="20:20">
      <c r="T1366" s="272"/>
    </row>
    <row r="1367" spans="20:20">
      <c r="T1367" s="272"/>
    </row>
    <row r="1368" spans="20:20">
      <c r="T1368" s="272"/>
    </row>
    <row r="1369" spans="20:20">
      <c r="T1369" s="272"/>
    </row>
    <row r="1370" spans="20:20">
      <c r="T1370" s="272"/>
    </row>
    <row r="1371" spans="20:20">
      <c r="T1371" s="272"/>
    </row>
    <row r="1372" spans="20:20">
      <c r="T1372" s="272"/>
    </row>
    <row r="1373" spans="20:20">
      <c r="T1373" s="272"/>
    </row>
    <row r="1374" spans="20:20">
      <c r="T1374" s="272"/>
    </row>
    <row r="1375" spans="20:20">
      <c r="T1375" s="272"/>
    </row>
    <row r="1376" spans="20:20">
      <c r="T1376" s="272"/>
    </row>
    <row r="1377" spans="20:20">
      <c r="T1377" s="272"/>
    </row>
    <row r="1378" spans="20:20">
      <c r="T1378" s="272"/>
    </row>
    <row r="1379" spans="20:20">
      <c r="T1379" s="272"/>
    </row>
    <row r="1380" spans="20:20">
      <c r="T1380" s="272"/>
    </row>
    <row r="1381" spans="20:20">
      <c r="T1381" s="272"/>
    </row>
    <row r="1382" spans="20:20">
      <c r="T1382" s="272"/>
    </row>
    <row r="1383" spans="20:20">
      <c r="T1383" s="272"/>
    </row>
    <row r="1384" spans="20:20">
      <c r="T1384" s="272"/>
    </row>
    <row r="1385" spans="20:20">
      <c r="T1385" s="272"/>
    </row>
    <row r="1386" spans="20:20">
      <c r="T1386" s="272"/>
    </row>
    <row r="1387" spans="20:20">
      <c r="T1387" s="272"/>
    </row>
    <row r="1388" spans="20:20">
      <c r="T1388" s="272"/>
    </row>
    <row r="1389" spans="20:20">
      <c r="T1389" s="272"/>
    </row>
    <row r="1390" spans="20:20">
      <c r="T1390" s="272"/>
    </row>
    <row r="1391" spans="20:20">
      <c r="T1391" s="272"/>
    </row>
    <row r="1392" spans="20:20">
      <c r="T1392" s="272"/>
    </row>
    <row r="1393" spans="20:20">
      <c r="T1393" s="272"/>
    </row>
    <row r="1394" spans="20:20">
      <c r="T1394" s="272"/>
    </row>
    <row r="1395" spans="20:20">
      <c r="T1395" s="272"/>
    </row>
    <row r="1396" spans="20:20">
      <c r="T1396" s="272"/>
    </row>
    <row r="1397" spans="20:20">
      <c r="T1397" s="272"/>
    </row>
    <row r="1398" spans="20:20">
      <c r="T1398" s="272"/>
    </row>
    <row r="1399" spans="20:20">
      <c r="T1399" s="272"/>
    </row>
    <row r="1400" spans="20:20">
      <c r="T1400" s="272"/>
    </row>
    <row r="1401" spans="20:20">
      <c r="T1401" s="272"/>
    </row>
    <row r="1402" spans="20:20">
      <c r="T1402" s="272"/>
    </row>
    <row r="1403" spans="20:20">
      <c r="T1403" s="272"/>
    </row>
    <row r="1404" spans="20:20">
      <c r="T1404" s="272"/>
    </row>
    <row r="1405" spans="20:20">
      <c r="T1405" s="272"/>
    </row>
    <row r="1406" spans="20:20">
      <c r="T1406" s="272"/>
    </row>
    <row r="1407" spans="20:20">
      <c r="T1407" s="272"/>
    </row>
    <row r="1408" spans="20:20">
      <c r="T1408" s="272"/>
    </row>
    <row r="1409" spans="20:20">
      <c r="T1409" s="272"/>
    </row>
    <row r="1410" spans="20:20">
      <c r="T1410" s="272"/>
    </row>
    <row r="1411" spans="20:20">
      <c r="T1411" s="272"/>
    </row>
    <row r="1412" spans="20:20">
      <c r="T1412" s="272"/>
    </row>
    <row r="1413" spans="20:20">
      <c r="T1413" s="272"/>
    </row>
    <row r="1414" spans="20:20">
      <c r="T1414" s="272"/>
    </row>
    <row r="1415" spans="20:20">
      <c r="T1415" s="272"/>
    </row>
    <row r="1416" spans="20:20">
      <c r="T1416" s="272"/>
    </row>
    <row r="1417" spans="20:20">
      <c r="T1417" s="272"/>
    </row>
    <row r="1418" spans="20:20">
      <c r="T1418" s="272"/>
    </row>
    <row r="1419" spans="20:20">
      <c r="T1419" s="272"/>
    </row>
    <row r="1420" spans="20:20">
      <c r="T1420" s="272"/>
    </row>
    <row r="1421" spans="20:20">
      <c r="T1421" s="272"/>
    </row>
    <row r="1422" spans="20:20">
      <c r="T1422" s="272"/>
    </row>
    <row r="1423" spans="20:20">
      <c r="T1423" s="272"/>
    </row>
    <row r="1424" spans="20:20">
      <c r="T1424" s="272"/>
    </row>
    <row r="1425" spans="20:20">
      <c r="T1425" s="272"/>
    </row>
    <row r="1426" spans="20:20">
      <c r="T1426" s="272"/>
    </row>
    <row r="1427" spans="20:20">
      <c r="T1427" s="272"/>
    </row>
    <row r="1428" spans="20:20">
      <c r="T1428" s="272"/>
    </row>
    <row r="1429" spans="20:20">
      <c r="T1429" s="272"/>
    </row>
    <row r="1430" spans="20:20">
      <c r="T1430" s="272"/>
    </row>
    <row r="1431" spans="20:20">
      <c r="T1431" s="272"/>
    </row>
    <row r="1432" spans="20:20">
      <c r="T1432" s="272"/>
    </row>
    <row r="1433" spans="20:20">
      <c r="T1433" s="272"/>
    </row>
    <row r="1434" spans="20:20">
      <c r="T1434" s="272"/>
    </row>
    <row r="1435" spans="20:20">
      <c r="T1435" s="272"/>
    </row>
    <row r="1436" spans="20:20">
      <c r="T1436" s="272"/>
    </row>
    <row r="1437" spans="20:20">
      <c r="T1437" s="272"/>
    </row>
    <row r="1438" spans="20:20">
      <c r="T1438" s="272"/>
    </row>
    <row r="1439" spans="20:20">
      <c r="T1439" s="272"/>
    </row>
    <row r="1440" spans="20:20">
      <c r="T1440" s="272"/>
    </row>
    <row r="1441" spans="20:20">
      <c r="T1441" s="272"/>
    </row>
    <row r="1442" spans="20:20">
      <c r="T1442" s="272"/>
    </row>
    <row r="1443" spans="20:20">
      <c r="T1443" s="272"/>
    </row>
    <row r="1444" spans="20:20">
      <c r="T1444" s="272"/>
    </row>
    <row r="1445" spans="20:20">
      <c r="T1445" s="272"/>
    </row>
    <row r="1446" spans="20:20">
      <c r="T1446" s="272"/>
    </row>
    <row r="1447" spans="20:20">
      <c r="T1447" s="272"/>
    </row>
    <row r="1448" spans="20:20">
      <c r="T1448" s="272"/>
    </row>
    <row r="1449" spans="20:20">
      <c r="T1449" s="272"/>
    </row>
    <row r="1450" spans="20:20">
      <c r="T1450" s="272"/>
    </row>
    <row r="1451" spans="20:20">
      <c r="T1451" s="272"/>
    </row>
    <row r="1452" spans="20:20">
      <c r="T1452" s="272"/>
    </row>
    <row r="1453" spans="20:20">
      <c r="T1453" s="272"/>
    </row>
    <row r="1454" spans="20:20">
      <c r="T1454" s="272"/>
    </row>
    <row r="1455" spans="20:20">
      <c r="T1455" s="272"/>
    </row>
    <row r="1456" spans="20:20">
      <c r="T1456" s="272"/>
    </row>
    <row r="1457" spans="20:20">
      <c r="T1457" s="272"/>
    </row>
    <row r="1458" spans="20:20">
      <c r="T1458" s="272"/>
    </row>
    <row r="1459" spans="20:20">
      <c r="T1459" s="272"/>
    </row>
    <row r="1460" spans="20:20">
      <c r="T1460" s="272"/>
    </row>
    <row r="1461" spans="20:20">
      <c r="T1461" s="272"/>
    </row>
    <row r="1462" spans="20:20">
      <c r="T1462" s="272"/>
    </row>
    <row r="1463" spans="20:20">
      <c r="T1463" s="272"/>
    </row>
    <row r="1464" spans="20:20">
      <c r="T1464" s="272"/>
    </row>
    <row r="1465" spans="20:20">
      <c r="T1465" s="272"/>
    </row>
    <row r="1466" spans="20:20">
      <c r="T1466" s="272"/>
    </row>
    <row r="1467" spans="20:20">
      <c r="T1467" s="272"/>
    </row>
    <row r="1468" spans="20:20">
      <c r="T1468" s="272"/>
    </row>
    <row r="1469" spans="20:20">
      <c r="T1469" s="272"/>
    </row>
    <row r="1470" spans="20:20">
      <c r="T1470" s="272"/>
    </row>
    <row r="1471" spans="20:20">
      <c r="T1471" s="272"/>
    </row>
    <row r="1472" spans="20:20">
      <c r="T1472" s="272"/>
    </row>
    <row r="1473" spans="20:20">
      <c r="T1473" s="272"/>
    </row>
    <row r="1474" spans="20:20">
      <c r="T1474" s="272"/>
    </row>
    <row r="1475" spans="20:20">
      <c r="T1475" s="272"/>
    </row>
    <row r="1476" spans="20:20">
      <c r="T1476" s="272"/>
    </row>
    <row r="1477" spans="20:20">
      <c r="T1477" s="272"/>
    </row>
    <row r="1478" spans="20:20">
      <c r="T1478" s="272"/>
    </row>
    <row r="1479" spans="20:20">
      <c r="T1479" s="272"/>
    </row>
    <row r="1480" spans="20:20">
      <c r="T1480" s="272"/>
    </row>
    <row r="1481" spans="20:20">
      <c r="T1481" s="272"/>
    </row>
    <row r="1482" spans="20:20">
      <c r="T1482" s="272"/>
    </row>
    <row r="1483" spans="20:20">
      <c r="T1483" s="272"/>
    </row>
    <row r="1484" spans="20:20">
      <c r="T1484" s="272"/>
    </row>
    <row r="1485" spans="20:20">
      <c r="T1485" s="272"/>
    </row>
    <row r="1486" spans="20:20">
      <c r="T1486" s="272"/>
    </row>
    <row r="1487" spans="20:20">
      <c r="T1487" s="272"/>
    </row>
    <row r="1488" spans="20:20">
      <c r="T1488" s="272"/>
    </row>
    <row r="1489" spans="20:20">
      <c r="T1489" s="272"/>
    </row>
    <row r="1490" spans="20:20">
      <c r="T1490" s="272"/>
    </row>
    <row r="1491" spans="20:20">
      <c r="T1491" s="272"/>
    </row>
    <row r="1492" spans="20:20">
      <c r="T1492" s="272"/>
    </row>
    <row r="1493" spans="20:20">
      <c r="T1493" s="272"/>
    </row>
    <row r="1494" spans="20:20">
      <c r="T1494" s="272"/>
    </row>
    <row r="1495" spans="20:20">
      <c r="T1495" s="272"/>
    </row>
    <row r="1496" spans="20:20">
      <c r="T1496" s="272"/>
    </row>
    <row r="1497" spans="20:20">
      <c r="T1497" s="272"/>
    </row>
    <row r="1498" spans="20:20">
      <c r="T1498" s="272"/>
    </row>
    <row r="1499" spans="20:20">
      <c r="T1499" s="272"/>
    </row>
    <row r="1500" spans="20:20">
      <c r="T1500" s="272"/>
    </row>
    <row r="1501" spans="20:20">
      <c r="T1501" s="272"/>
    </row>
    <row r="1502" spans="20:20">
      <c r="T1502" s="272"/>
    </row>
    <row r="1503" spans="20:20">
      <c r="T1503" s="272"/>
    </row>
    <row r="1504" spans="20:20">
      <c r="T1504" s="272"/>
    </row>
    <row r="1505" spans="20:20">
      <c r="T1505" s="272"/>
    </row>
    <row r="1506" spans="20:20">
      <c r="T1506" s="272"/>
    </row>
    <row r="1507" spans="20:20">
      <c r="T1507" s="272"/>
    </row>
    <row r="1508" spans="20:20">
      <c r="T1508" s="272"/>
    </row>
    <row r="1509" spans="20:20">
      <c r="T1509" s="272"/>
    </row>
    <row r="1510" spans="20:20">
      <c r="T1510" s="272"/>
    </row>
    <row r="1511" spans="20:20">
      <c r="T1511" s="272"/>
    </row>
    <row r="1512" spans="20:20">
      <c r="T1512" s="272"/>
    </row>
    <row r="1513" spans="20:20">
      <c r="T1513" s="272"/>
    </row>
    <row r="1514" spans="20:20">
      <c r="T1514" s="272"/>
    </row>
    <row r="1515" spans="20:20">
      <c r="T1515" s="272"/>
    </row>
    <row r="1516" spans="20:20">
      <c r="T1516" s="272"/>
    </row>
    <row r="1517" spans="20:20">
      <c r="T1517" s="272"/>
    </row>
    <row r="1518" spans="20:20">
      <c r="T1518" s="272"/>
    </row>
    <row r="1519" spans="20:20">
      <c r="T1519" s="272"/>
    </row>
    <row r="1520" spans="20:20">
      <c r="T1520" s="272"/>
    </row>
    <row r="1521" spans="20:20">
      <c r="T1521" s="272"/>
    </row>
    <row r="1522" spans="20:20">
      <c r="T1522" s="272"/>
    </row>
    <row r="1523" spans="20:20">
      <c r="T1523" s="272"/>
    </row>
    <row r="1524" spans="20:20">
      <c r="T1524" s="272"/>
    </row>
    <row r="1525" spans="20:20">
      <c r="T1525" s="272"/>
    </row>
    <row r="1526" spans="20:20">
      <c r="T1526" s="272"/>
    </row>
    <row r="1527" spans="20:20">
      <c r="T1527" s="272"/>
    </row>
    <row r="1528" spans="20:20">
      <c r="T1528" s="272"/>
    </row>
    <row r="1529" spans="20:20">
      <c r="T1529" s="272"/>
    </row>
    <row r="1530" spans="20:20">
      <c r="T1530" s="272"/>
    </row>
    <row r="1531" spans="20:20">
      <c r="T1531" s="272"/>
    </row>
    <row r="1532" spans="20:20">
      <c r="T1532" s="272"/>
    </row>
    <row r="1533" spans="20:20">
      <c r="T1533" s="272"/>
    </row>
    <row r="1534" spans="20:20">
      <c r="T1534" s="272"/>
    </row>
    <row r="1535" spans="20:20">
      <c r="T1535" s="272"/>
    </row>
    <row r="1536" spans="20:20">
      <c r="T1536" s="272"/>
    </row>
    <row r="1537" spans="20:20">
      <c r="T1537" s="272"/>
    </row>
    <row r="1538" spans="20:20">
      <c r="T1538" s="272"/>
    </row>
    <row r="1539" spans="20:20">
      <c r="T1539" s="272"/>
    </row>
    <row r="1540" spans="20:20">
      <c r="T1540" s="272"/>
    </row>
    <row r="1541" spans="20:20">
      <c r="T1541" s="272"/>
    </row>
    <row r="1542" spans="20:20">
      <c r="T1542" s="272"/>
    </row>
    <row r="1543" spans="20:20">
      <c r="T1543" s="272"/>
    </row>
    <row r="1544" spans="20:20">
      <c r="T1544" s="272"/>
    </row>
    <row r="1545" spans="20:20">
      <c r="T1545" s="272"/>
    </row>
    <row r="1546" spans="20:20">
      <c r="T1546" s="272"/>
    </row>
    <row r="1547" spans="20:20">
      <c r="T1547" s="272"/>
    </row>
    <row r="1548" spans="20:20">
      <c r="T1548" s="272"/>
    </row>
    <row r="1549" spans="20:20">
      <c r="T1549" s="272"/>
    </row>
    <row r="1550" spans="20:20">
      <c r="T1550" s="272"/>
    </row>
    <row r="1551" spans="20:20">
      <c r="T1551" s="272"/>
    </row>
    <row r="1552" spans="20:20">
      <c r="T1552" s="272"/>
    </row>
    <row r="1553" spans="20:20">
      <c r="T1553" s="272"/>
    </row>
    <row r="1554" spans="20:20">
      <c r="T1554" s="272"/>
    </row>
    <row r="1555" spans="20:20">
      <c r="T1555" s="272"/>
    </row>
    <row r="1556" spans="20:20">
      <c r="T1556" s="272"/>
    </row>
    <row r="1557" spans="20:20">
      <c r="T1557" s="272"/>
    </row>
    <row r="1558" spans="20:20">
      <c r="T1558" s="272"/>
    </row>
    <row r="1559" spans="20:20">
      <c r="T1559" s="272"/>
    </row>
    <row r="1560" spans="20:20">
      <c r="T1560" s="272"/>
    </row>
    <row r="1561" spans="20:20">
      <c r="T1561" s="272"/>
    </row>
    <row r="1562" spans="20:20">
      <c r="T1562" s="272"/>
    </row>
    <row r="1563" spans="20:20">
      <c r="T1563" s="272"/>
    </row>
    <row r="1564" spans="20:20">
      <c r="T1564" s="272"/>
    </row>
    <row r="1565" spans="20:20">
      <c r="T1565" s="272"/>
    </row>
    <row r="1566" spans="20:20">
      <c r="T1566" s="272"/>
    </row>
    <row r="1567" spans="20:20">
      <c r="T1567" s="272"/>
    </row>
    <row r="1568" spans="20:20">
      <c r="T1568" s="272"/>
    </row>
    <row r="1569" spans="20:20">
      <c r="T1569" s="272"/>
    </row>
    <row r="1570" spans="20:20">
      <c r="T1570" s="272"/>
    </row>
    <row r="1571" spans="20:20">
      <c r="T1571" s="272"/>
    </row>
    <row r="1572" spans="20:20">
      <c r="T1572" s="272"/>
    </row>
    <row r="1573" spans="20:20">
      <c r="T1573" s="272"/>
    </row>
    <row r="1574" spans="20:20">
      <c r="T1574" s="272"/>
    </row>
    <row r="1575" spans="20:20">
      <c r="T1575" s="272"/>
    </row>
    <row r="1576" spans="20:20">
      <c r="T1576" s="272"/>
    </row>
    <row r="1577" spans="20:20">
      <c r="T1577" s="272"/>
    </row>
    <row r="1578" spans="20:20">
      <c r="T1578" s="272"/>
    </row>
    <row r="1579" spans="20:20">
      <c r="T1579" s="272"/>
    </row>
    <row r="1580" spans="20:20">
      <c r="T1580" s="272"/>
    </row>
    <row r="1581" spans="20:20">
      <c r="T1581" s="272"/>
    </row>
    <row r="1582" spans="20:20">
      <c r="T1582" s="272"/>
    </row>
    <row r="1583" spans="20:20">
      <c r="T1583" s="272"/>
    </row>
    <row r="1584" spans="20:20">
      <c r="T1584" s="272"/>
    </row>
    <row r="1585" spans="20:20">
      <c r="T1585" s="272"/>
    </row>
    <row r="1586" spans="20:20">
      <c r="T1586" s="272"/>
    </row>
    <row r="1587" spans="20:20">
      <c r="T1587" s="272"/>
    </row>
    <row r="1588" spans="20:20">
      <c r="T1588" s="272"/>
    </row>
    <row r="1589" spans="20:20">
      <c r="T1589" s="272"/>
    </row>
    <row r="1590" spans="20:20">
      <c r="T1590" s="272"/>
    </row>
    <row r="1591" spans="20:20">
      <c r="T1591" s="272"/>
    </row>
    <row r="1592" spans="20:20">
      <c r="T1592" s="272"/>
    </row>
    <row r="1593" spans="20:20">
      <c r="T1593" s="272"/>
    </row>
    <row r="1594" spans="20:20">
      <c r="T1594" s="272"/>
    </row>
    <row r="1595" spans="20:20">
      <c r="T1595" s="272"/>
    </row>
    <row r="1596" spans="20:20">
      <c r="T1596" s="272"/>
    </row>
    <row r="1597" spans="20:20">
      <c r="T1597" s="272"/>
    </row>
    <row r="1598" spans="20:20">
      <c r="T1598" s="272"/>
    </row>
    <row r="1599" spans="20:20">
      <c r="T1599" s="272"/>
    </row>
    <row r="1600" spans="20:20">
      <c r="T1600" s="272"/>
    </row>
    <row r="1601" spans="20:20">
      <c r="T1601" s="272"/>
    </row>
    <row r="1602" spans="20:20">
      <c r="T1602" s="272"/>
    </row>
    <row r="1603" spans="20:20">
      <c r="T1603" s="272"/>
    </row>
    <row r="1604" spans="20:20">
      <c r="T1604" s="272"/>
    </row>
    <row r="1605" spans="20:20">
      <c r="T1605" s="272"/>
    </row>
    <row r="1606" spans="20:20">
      <c r="T1606" s="272"/>
    </row>
    <row r="1607" spans="20:20">
      <c r="T1607" s="272"/>
    </row>
    <row r="1608" spans="20:20">
      <c r="T1608" s="272"/>
    </row>
    <row r="1609" spans="20:20">
      <c r="T1609" s="272"/>
    </row>
    <row r="1610" spans="20:20">
      <c r="T1610" s="272"/>
    </row>
    <row r="1611" spans="20:20">
      <c r="T1611" s="272"/>
    </row>
    <row r="1612" spans="20:20">
      <c r="T1612" s="272"/>
    </row>
    <row r="1613" spans="20:20">
      <c r="T1613" s="272"/>
    </row>
    <row r="1614" spans="20:20">
      <c r="T1614" s="272"/>
    </row>
    <row r="1615" spans="20:20">
      <c r="T1615" s="272"/>
    </row>
    <row r="1616" spans="20:20">
      <c r="T1616" s="272"/>
    </row>
    <row r="1617" spans="20:20">
      <c r="T1617" s="272"/>
    </row>
    <row r="1618" spans="20:20">
      <c r="T1618" s="272"/>
    </row>
    <row r="1619" spans="20:20">
      <c r="T1619" s="272"/>
    </row>
    <row r="1620" spans="20:20">
      <c r="T1620" s="272"/>
    </row>
    <row r="1621" spans="20:20">
      <c r="T1621" s="272"/>
    </row>
    <row r="1622" spans="20:20">
      <c r="T1622" s="272"/>
    </row>
    <row r="1623" spans="20:20">
      <c r="T1623" s="272"/>
    </row>
    <row r="1624" spans="20:20">
      <c r="T1624" s="272"/>
    </row>
    <row r="1625" spans="20:20">
      <c r="T1625" s="272"/>
    </row>
    <row r="1626" spans="20:20">
      <c r="T1626" s="272"/>
    </row>
    <row r="1627" spans="20:20">
      <c r="T1627" s="272"/>
    </row>
    <row r="1628" spans="20:20">
      <c r="T1628" s="272"/>
    </row>
    <row r="1629" spans="20:20">
      <c r="T1629" s="272"/>
    </row>
    <row r="1630" spans="20:20">
      <c r="T1630" s="272"/>
    </row>
    <row r="1631" spans="20:20">
      <c r="T1631" s="272"/>
    </row>
    <row r="1632" spans="20:20">
      <c r="T1632" s="272"/>
    </row>
    <row r="1633" spans="20:20">
      <c r="T1633" s="272"/>
    </row>
    <row r="1634" spans="20:20">
      <c r="T1634" s="272"/>
    </row>
    <row r="1635" spans="20:20">
      <c r="T1635" s="272"/>
    </row>
    <row r="1636" spans="20:20">
      <c r="T1636" s="272"/>
    </row>
    <row r="1637" spans="20:20">
      <c r="T1637" s="272"/>
    </row>
    <row r="1638" spans="20:20">
      <c r="T1638" s="272"/>
    </row>
    <row r="1639" spans="20:20">
      <c r="T1639" s="272"/>
    </row>
    <row r="1640" spans="20:20">
      <c r="T1640" s="272"/>
    </row>
    <row r="1641" spans="20:20">
      <c r="T1641" s="272"/>
    </row>
    <row r="1642" spans="20:20">
      <c r="T1642" s="272"/>
    </row>
    <row r="1643" spans="20:20">
      <c r="T1643" s="272"/>
    </row>
    <row r="1644" spans="20:20">
      <c r="T1644" s="272"/>
    </row>
    <row r="1645" spans="20:20">
      <c r="T1645" s="272"/>
    </row>
    <row r="1646" spans="20:20">
      <c r="T1646" s="272"/>
    </row>
    <row r="1647" spans="20:20">
      <c r="T1647" s="272"/>
    </row>
    <row r="1648" spans="20:20">
      <c r="T1648" s="272"/>
    </row>
    <row r="1649" spans="20:20">
      <c r="T1649" s="272"/>
    </row>
    <row r="1650" spans="20:20">
      <c r="T1650" s="272"/>
    </row>
    <row r="1651" spans="20:20">
      <c r="T1651" s="272"/>
    </row>
    <row r="1652" spans="20:20">
      <c r="T1652" s="272"/>
    </row>
    <row r="1653" spans="20:20">
      <c r="T1653" s="272"/>
    </row>
    <row r="1654" spans="20:20">
      <c r="T1654" s="272"/>
    </row>
    <row r="1655" spans="20:20">
      <c r="T1655" s="272"/>
    </row>
    <row r="1656" spans="20:20">
      <c r="T1656" s="272"/>
    </row>
    <row r="1657" spans="20:20">
      <c r="T1657" s="272"/>
    </row>
    <row r="1658" spans="20:20">
      <c r="T1658" s="272"/>
    </row>
    <row r="1659" spans="20:20">
      <c r="T1659" s="272"/>
    </row>
    <row r="1660" spans="20:20">
      <c r="T1660" s="272"/>
    </row>
    <row r="1661" spans="20:20">
      <c r="T1661" s="272"/>
    </row>
    <row r="1662" spans="20:20">
      <c r="T1662" s="272"/>
    </row>
    <row r="1663" spans="20:20">
      <c r="T1663" s="272"/>
    </row>
    <row r="1664" spans="20:20">
      <c r="T1664" s="272"/>
    </row>
    <row r="1665" spans="20:20">
      <c r="T1665" s="272"/>
    </row>
    <row r="1666" spans="20:20">
      <c r="T1666" s="272"/>
    </row>
    <row r="1667" spans="20:20">
      <c r="T1667" s="272"/>
    </row>
    <row r="1668" spans="20:20">
      <c r="T1668" s="272"/>
    </row>
    <row r="1669" spans="20:20">
      <c r="T1669" s="272"/>
    </row>
    <row r="1670" spans="20:20">
      <c r="T1670" s="272"/>
    </row>
    <row r="1671" spans="20:20">
      <c r="T1671" s="272"/>
    </row>
    <row r="1672" spans="20:20">
      <c r="T1672" s="272"/>
    </row>
    <row r="1673" spans="20:20">
      <c r="T1673" s="272"/>
    </row>
    <row r="1674" spans="20:20">
      <c r="T1674" s="272"/>
    </row>
    <row r="1675" spans="20:20">
      <c r="T1675" s="272"/>
    </row>
    <row r="1676" spans="20:20">
      <c r="T1676" s="272"/>
    </row>
    <row r="1677" spans="20:20">
      <c r="T1677" s="272"/>
    </row>
    <row r="1678" spans="20:20">
      <c r="T1678" s="272"/>
    </row>
    <row r="1679" spans="20:20">
      <c r="T1679" s="272"/>
    </row>
    <row r="1680" spans="20:20">
      <c r="T1680" s="272"/>
    </row>
    <row r="1681" spans="20:20">
      <c r="T1681" s="272"/>
    </row>
    <row r="1682" spans="20:20">
      <c r="T1682" s="272"/>
    </row>
    <row r="1683" spans="20:20">
      <c r="T1683" s="272"/>
    </row>
    <row r="1684" spans="20:20">
      <c r="T1684" s="272"/>
    </row>
    <row r="1685" spans="20:20">
      <c r="T1685" s="272"/>
    </row>
    <row r="1686" spans="20:20">
      <c r="T1686" s="272"/>
    </row>
    <row r="1687" spans="20:20">
      <c r="T1687" s="272"/>
    </row>
    <row r="1688" spans="20:20">
      <c r="T1688" s="272"/>
    </row>
    <row r="1689" spans="20:20">
      <c r="T1689" s="272"/>
    </row>
    <row r="1690" spans="20:20">
      <c r="T1690" s="272"/>
    </row>
    <row r="1691" spans="20:20">
      <c r="T1691" s="272"/>
    </row>
    <row r="1692" spans="20:20">
      <c r="T1692" s="272"/>
    </row>
    <row r="1693" spans="20:20">
      <c r="T1693" s="272"/>
    </row>
    <row r="1694" spans="20:20">
      <c r="T1694" s="272"/>
    </row>
    <row r="1695" spans="20:20">
      <c r="T1695" s="272"/>
    </row>
    <row r="1696" spans="20:20">
      <c r="T1696" s="272"/>
    </row>
    <row r="1697" spans="20:20">
      <c r="T1697" s="272"/>
    </row>
    <row r="1698" spans="20:20">
      <c r="T1698" s="272"/>
    </row>
    <row r="1699" spans="20:20">
      <c r="T1699" s="272"/>
    </row>
    <row r="1700" spans="20:20">
      <c r="T1700" s="272"/>
    </row>
    <row r="1701" spans="20:20">
      <c r="T1701" s="272"/>
    </row>
    <row r="1702" spans="20:20">
      <c r="T1702" s="272"/>
    </row>
    <row r="1703" spans="20:20">
      <c r="T1703" s="272"/>
    </row>
    <row r="1704" spans="20:20">
      <c r="T1704" s="272"/>
    </row>
    <row r="1705" spans="20:20">
      <c r="T1705" s="272"/>
    </row>
    <row r="1706" spans="20:20">
      <c r="T1706" s="272"/>
    </row>
    <row r="1707" spans="20:20">
      <c r="T1707" s="272"/>
    </row>
    <row r="1708" spans="20:20">
      <c r="T1708" s="272"/>
    </row>
    <row r="1709" spans="20:20">
      <c r="T1709" s="272"/>
    </row>
    <row r="1710" spans="20:20">
      <c r="T1710" s="272"/>
    </row>
    <row r="1711" spans="20:20">
      <c r="T1711" s="272"/>
    </row>
    <row r="1712" spans="20:20">
      <c r="T1712" s="272"/>
    </row>
    <row r="1713" spans="20:20">
      <c r="T1713" s="272"/>
    </row>
    <row r="1714" spans="20:20">
      <c r="T1714" s="272"/>
    </row>
    <row r="1715" spans="20:20">
      <c r="T1715" s="272"/>
    </row>
    <row r="1716" spans="20:20">
      <c r="T1716" s="272"/>
    </row>
    <row r="1717" spans="20:20">
      <c r="T1717" s="272"/>
    </row>
    <row r="1718" spans="20:20">
      <c r="T1718" s="272"/>
    </row>
    <row r="1719" spans="20:20">
      <c r="T1719" s="272"/>
    </row>
    <row r="1720" spans="20:20">
      <c r="T1720" s="272"/>
    </row>
    <row r="1721" spans="20:20">
      <c r="T1721" s="272"/>
    </row>
    <row r="1722" spans="20:20">
      <c r="T1722" s="272"/>
    </row>
    <row r="1723" spans="20:20">
      <c r="T1723" s="272"/>
    </row>
    <row r="1724" spans="20:20">
      <c r="T1724" s="272"/>
    </row>
    <row r="1725" spans="20:20">
      <c r="T1725" s="272"/>
    </row>
    <row r="1726" spans="20:20">
      <c r="T1726" s="272"/>
    </row>
    <row r="1727" spans="20:20">
      <c r="T1727" s="272"/>
    </row>
    <row r="1728" spans="20:20">
      <c r="T1728" s="272"/>
    </row>
    <row r="1729" spans="20:20">
      <c r="T1729" s="272"/>
    </row>
    <row r="1730" spans="20:20">
      <c r="T1730" s="272"/>
    </row>
    <row r="1731" spans="20:20">
      <c r="T1731" s="272"/>
    </row>
    <row r="1732" spans="20:20">
      <c r="T1732" s="272"/>
    </row>
    <row r="1733" spans="20:20">
      <c r="T1733" s="272"/>
    </row>
    <row r="1734" spans="20:20">
      <c r="T1734" s="272"/>
    </row>
    <row r="1735" spans="20:20">
      <c r="T1735" s="272"/>
    </row>
    <row r="1736" spans="20:20">
      <c r="T1736" s="272"/>
    </row>
    <row r="1737" spans="20:20">
      <c r="T1737" s="272"/>
    </row>
    <row r="1738" spans="20:20">
      <c r="T1738" s="272"/>
    </row>
    <row r="1739" spans="20:20">
      <c r="T1739" s="272"/>
    </row>
    <row r="1740" spans="20:20">
      <c r="T1740" s="272"/>
    </row>
    <row r="1741" spans="20:20">
      <c r="T1741" s="272"/>
    </row>
    <row r="1742" spans="20:20">
      <c r="T1742" s="272"/>
    </row>
    <row r="1743" spans="20:20">
      <c r="T1743" s="272"/>
    </row>
    <row r="1744" spans="20:20">
      <c r="T1744" s="272"/>
    </row>
    <row r="1745" spans="20:20">
      <c r="T1745" s="272"/>
    </row>
    <row r="1746" spans="20:20">
      <c r="T1746" s="272"/>
    </row>
    <row r="1747" spans="20:20">
      <c r="T1747" s="272"/>
    </row>
    <row r="1748" spans="20:20">
      <c r="T1748" s="272"/>
    </row>
    <row r="1749" spans="20:20">
      <c r="T1749" s="272"/>
    </row>
    <row r="1750" spans="20:20">
      <c r="T1750" s="272"/>
    </row>
    <row r="1751" spans="20:20">
      <c r="T1751" s="272"/>
    </row>
    <row r="1752" spans="20:20">
      <c r="T1752" s="272"/>
    </row>
    <row r="1753" spans="20:20">
      <c r="T1753" s="272"/>
    </row>
    <row r="1754" spans="20:20">
      <c r="T1754" s="272"/>
    </row>
    <row r="1755" spans="20:20">
      <c r="T1755" s="272"/>
    </row>
    <row r="1756" spans="20:20">
      <c r="T1756" s="272"/>
    </row>
    <row r="1757" spans="20:20">
      <c r="T1757" s="272"/>
    </row>
    <row r="1758" spans="20:20">
      <c r="T1758" s="272"/>
    </row>
    <row r="1759" spans="20:20">
      <c r="T1759" s="272"/>
    </row>
    <row r="1760" spans="20:20">
      <c r="T1760" s="272"/>
    </row>
    <row r="1761" spans="20:20">
      <c r="T1761" s="272"/>
    </row>
    <row r="1762" spans="20:20">
      <c r="T1762" s="272"/>
    </row>
    <row r="1763" spans="20:20">
      <c r="T1763" s="272"/>
    </row>
    <row r="1764" spans="20:20">
      <c r="T1764" s="272"/>
    </row>
    <row r="1765" spans="20:20">
      <c r="T1765" s="272"/>
    </row>
    <row r="1766" spans="20:20">
      <c r="T1766" s="272"/>
    </row>
    <row r="1767" spans="20:20">
      <c r="T1767" s="272"/>
    </row>
    <row r="1768" spans="20:20">
      <c r="T1768" s="272"/>
    </row>
    <row r="1769" spans="20:20">
      <c r="T1769" s="272"/>
    </row>
    <row r="1770" spans="20:20">
      <c r="T1770" s="272"/>
    </row>
    <row r="1771" spans="20:20">
      <c r="T1771" s="272"/>
    </row>
    <row r="1772" spans="20:20">
      <c r="T1772" s="272"/>
    </row>
    <row r="1773" spans="20:20">
      <c r="T1773" s="272"/>
    </row>
    <row r="1774" spans="20:20">
      <c r="T1774" s="272"/>
    </row>
    <row r="1775" spans="20:20">
      <c r="T1775" s="272"/>
    </row>
    <row r="1776" spans="20:20">
      <c r="T1776" s="272"/>
    </row>
    <row r="1777" spans="20:20">
      <c r="T1777" s="272"/>
    </row>
    <row r="1778" spans="20:20">
      <c r="T1778" s="272"/>
    </row>
    <row r="1779" spans="20:20">
      <c r="T1779" s="272"/>
    </row>
    <row r="1780" spans="20:20">
      <c r="T1780" s="272"/>
    </row>
    <row r="1781" spans="20:20">
      <c r="T1781" s="272"/>
    </row>
    <row r="1782" spans="20:20">
      <c r="T1782" s="272"/>
    </row>
    <row r="1783" spans="20:20">
      <c r="T1783" s="272"/>
    </row>
    <row r="1784" spans="20:20">
      <c r="T1784" s="272"/>
    </row>
    <row r="1785" spans="20:20">
      <c r="T1785" s="272"/>
    </row>
    <row r="1786" spans="20:20">
      <c r="T1786" s="272"/>
    </row>
    <row r="1787" spans="20:20">
      <c r="T1787" s="272"/>
    </row>
    <row r="1788" spans="20:20">
      <c r="T1788" s="272"/>
    </row>
    <row r="1789" spans="20:20">
      <c r="T1789" s="272"/>
    </row>
    <row r="1790" spans="20:20">
      <c r="T1790" s="272"/>
    </row>
    <row r="1791" spans="20:20">
      <c r="T1791" s="272"/>
    </row>
    <row r="1792" spans="20:20">
      <c r="T1792" s="272"/>
    </row>
    <row r="1793" spans="20:20">
      <c r="T1793" s="272"/>
    </row>
    <row r="1794" spans="20:20">
      <c r="T1794" s="272"/>
    </row>
    <row r="1795" spans="20:20">
      <c r="T1795" s="272"/>
    </row>
    <row r="1796" spans="20:20">
      <c r="T1796" s="272"/>
    </row>
    <row r="1797" spans="20:20">
      <c r="T1797" s="272"/>
    </row>
    <row r="1798" spans="20:20">
      <c r="T1798" s="272"/>
    </row>
    <row r="1799" spans="20:20">
      <c r="T1799" s="272"/>
    </row>
    <row r="1800" spans="20:20">
      <c r="T1800" s="272"/>
    </row>
    <row r="1801" spans="20:20">
      <c r="T1801" s="272"/>
    </row>
    <row r="1802" spans="20:20">
      <c r="T1802" s="272"/>
    </row>
    <row r="1803" spans="20:20">
      <c r="T1803" s="272"/>
    </row>
    <row r="1804" spans="20:20">
      <c r="T1804" s="272"/>
    </row>
    <row r="1805" spans="20:20">
      <c r="T1805" s="272"/>
    </row>
    <row r="1806" spans="20:20">
      <c r="T1806" s="272"/>
    </row>
    <row r="1807" spans="20:20">
      <c r="T1807" s="272"/>
    </row>
    <row r="1808" spans="20:20">
      <c r="T1808" s="272"/>
    </row>
    <row r="1809" spans="20:20">
      <c r="T1809" s="272"/>
    </row>
    <row r="1810" spans="20:20">
      <c r="T1810" s="272"/>
    </row>
    <row r="1811" spans="20:20">
      <c r="T1811" s="272"/>
    </row>
    <row r="1812" spans="20:20">
      <c r="T1812" s="272"/>
    </row>
    <row r="1813" spans="20:20">
      <c r="T1813" s="272"/>
    </row>
    <row r="1814" spans="20:20">
      <c r="T1814" s="272"/>
    </row>
    <row r="1815" spans="20:20">
      <c r="T1815" s="272"/>
    </row>
    <row r="1816" spans="20:20">
      <c r="T1816" s="272"/>
    </row>
    <row r="1817" spans="20:20">
      <c r="T1817" s="272"/>
    </row>
    <row r="1818" spans="20:20">
      <c r="T1818" s="272"/>
    </row>
    <row r="1819" spans="20:20">
      <c r="T1819" s="272"/>
    </row>
    <row r="1820" spans="20:20">
      <c r="T1820" s="272"/>
    </row>
    <row r="1821" spans="20:20">
      <c r="T1821" s="272"/>
    </row>
    <row r="1822" spans="20:20">
      <c r="T1822" s="272"/>
    </row>
    <row r="1823" spans="20:20">
      <c r="T1823" s="272"/>
    </row>
    <row r="1824" spans="20:20">
      <c r="T1824" s="272"/>
    </row>
    <row r="1825" spans="20:20">
      <c r="T1825" s="272"/>
    </row>
    <row r="1826" spans="20:20">
      <c r="T1826" s="272"/>
    </row>
    <row r="1827" spans="20:20">
      <c r="T1827" s="272"/>
    </row>
    <row r="1828" spans="20:20">
      <c r="T1828" s="272"/>
    </row>
    <row r="1829" spans="20:20">
      <c r="T1829" s="272"/>
    </row>
    <row r="1830" spans="20:20">
      <c r="T1830" s="272"/>
    </row>
    <row r="1831" spans="20:20">
      <c r="T1831" s="272"/>
    </row>
    <row r="1832" spans="20:20">
      <c r="T1832" s="272"/>
    </row>
    <row r="1833" spans="20:20">
      <c r="T1833" s="272"/>
    </row>
    <row r="1834" spans="20:20">
      <c r="T1834" s="272"/>
    </row>
    <row r="1835" spans="20:20">
      <c r="T1835" s="272"/>
    </row>
    <row r="1836" spans="20:20">
      <c r="T1836" s="272"/>
    </row>
    <row r="1837" spans="20:20">
      <c r="T1837" s="272"/>
    </row>
    <row r="1838" spans="20:20">
      <c r="T1838" s="272"/>
    </row>
    <row r="1839" spans="20:20">
      <c r="T1839" s="272"/>
    </row>
    <row r="1840" spans="20:20">
      <c r="T1840" s="272"/>
    </row>
    <row r="1841" spans="20:20">
      <c r="T1841" s="272"/>
    </row>
    <row r="1842" spans="20:20">
      <c r="T1842" s="272"/>
    </row>
    <row r="1843" spans="20:20">
      <c r="T1843" s="272"/>
    </row>
    <row r="1844" spans="20:20">
      <c r="T1844" s="272"/>
    </row>
    <row r="1845" spans="20:20">
      <c r="T1845" s="272"/>
    </row>
    <row r="1846" spans="20:20">
      <c r="T1846" s="272"/>
    </row>
    <row r="1847" spans="20:20">
      <c r="T1847" s="272"/>
    </row>
    <row r="1848" spans="20:20">
      <c r="T1848" s="272"/>
    </row>
    <row r="1849" spans="20:20">
      <c r="T1849" s="272"/>
    </row>
    <row r="1850" spans="20:20">
      <c r="T1850" s="272"/>
    </row>
    <row r="1851" spans="20:20">
      <c r="T1851" s="272"/>
    </row>
    <row r="1852" spans="20:20">
      <c r="T1852" s="272"/>
    </row>
    <row r="1853" spans="20:20">
      <c r="T1853" s="272"/>
    </row>
    <row r="1854" spans="20:20">
      <c r="T1854" s="272"/>
    </row>
    <row r="1855" spans="20:20">
      <c r="T1855" s="272"/>
    </row>
    <row r="1856" spans="20:20">
      <c r="T1856" s="272"/>
    </row>
    <row r="1857" spans="20:20">
      <c r="T1857" s="272"/>
    </row>
    <row r="1858" spans="20:20">
      <c r="T1858" s="272"/>
    </row>
    <row r="1859" spans="20:20">
      <c r="T1859" s="272"/>
    </row>
    <row r="1860" spans="20:20">
      <c r="T1860" s="272"/>
    </row>
    <row r="1861" spans="20:20">
      <c r="T1861" s="272"/>
    </row>
    <row r="1862" spans="20:20">
      <c r="T1862" s="272"/>
    </row>
    <row r="1863" spans="20:20">
      <c r="T1863" s="272"/>
    </row>
    <row r="1864" spans="20:20">
      <c r="T1864" s="272"/>
    </row>
    <row r="1865" spans="20:20">
      <c r="T1865" s="272"/>
    </row>
    <row r="1866" spans="20:20">
      <c r="T1866" s="272"/>
    </row>
    <row r="1867" spans="20:20">
      <c r="T1867" s="272"/>
    </row>
    <row r="1868" spans="20:20">
      <c r="T1868" s="272"/>
    </row>
    <row r="1869" spans="20:20">
      <c r="T1869" s="272"/>
    </row>
    <row r="1870" spans="20:20">
      <c r="T1870" s="272"/>
    </row>
    <row r="1871" spans="20:20">
      <c r="T1871" s="272"/>
    </row>
    <row r="1872" spans="20:20">
      <c r="T1872" s="272"/>
    </row>
    <row r="1873" spans="20:20">
      <c r="T1873" s="272"/>
    </row>
    <row r="1874" spans="20:20">
      <c r="T1874" s="272"/>
    </row>
    <row r="1875" spans="20:20">
      <c r="T1875" s="272"/>
    </row>
    <row r="1876" spans="20:20">
      <c r="T1876" s="272"/>
    </row>
    <row r="1877" spans="20:20">
      <c r="T1877" s="272"/>
    </row>
    <row r="1878" spans="20:20">
      <c r="T1878" s="272"/>
    </row>
    <row r="1879" spans="20:20">
      <c r="T1879" s="272"/>
    </row>
    <row r="1880" spans="20:20">
      <c r="T1880" s="272"/>
    </row>
    <row r="1881" spans="20:20">
      <c r="T1881" s="272"/>
    </row>
    <row r="1882" spans="20:20">
      <c r="T1882" s="272"/>
    </row>
    <row r="1883" spans="20:20">
      <c r="T1883" s="272"/>
    </row>
    <row r="1884" spans="20:20">
      <c r="T1884" s="272"/>
    </row>
    <row r="1885" spans="20:20">
      <c r="T1885" s="272"/>
    </row>
    <row r="1886" spans="20:20">
      <c r="T1886" s="272"/>
    </row>
    <row r="1887" spans="20:20">
      <c r="T1887" s="272"/>
    </row>
    <row r="1888" spans="20:20">
      <c r="T1888" s="272"/>
    </row>
    <row r="1889" spans="20:20">
      <c r="T1889" s="272"/>
    </row>
    <row r="1890" spans="20:20">
      <c r="T1890" s="272"/>
    </row>
    <row r="1891" spans="20:20">
      <c r="T1891" s="272"/>
    </row>
    <row r="1892" spans="20:20">
      <c r="T1892" s="272"/>
    </row>
    <row r="1893" spans="20:20">
      <c r="T1893" s="272"/>
    </row>
    <row r="1894" spans="20:20">
      <c r="T1894" s="272"/>
    </row>
    <row r="1895" spans="20:20">
      <c r="T1895" s="272"/>
    </row>
    <row r="1896" spans="20:20">
      <c r="T1896" s="272"/>
    </row>
    <row r="1897" spans="20:20">
      <c r="T1897" s="272"/>
    </row>
    <row r="1898" spans="20:20">
      <c r="T1898" s="272"/>
    </row>
    <row r="1899" spans="20:20">
      <c r="T1899" s="272"/>
    </row>
    <row r="1900" spans="20:20">
      <c r="T1900" s="272"/>
    </row>
    <row r="1901" spans="20:20">
      <c r="T1901" s="272"/>
    </row>
    <row r="1902" spans="20:20">
      <c r="T1902" s="272"/>
    </row>
    <row r="1903" spans="20:20">
      <c r="T1903" s="272"/>
    </row>
    <row r="1904" spans="20:20">
      <c r="T1904" s="272"/>
    </row>
    <row r="1905" spans="20:20">
      <c r="T1905" s="272"/>
    </row>
    <row r="1906" spans="20:20">
      <c r="T1906" s="272"/>
    </row>
    <row r="1907" spans="20:20">
      <c r="T1907" s="272"/>
    </row>
    <row r="1908" spans="20:20">
      <c r="T1908" s="272"/>
    </row>
    <row r="1909" spans="20:20">
      <c r="T1909" s="272"/>
    </row>
    <row r="1910" spans="20:20">
      <c r="T1910" s="272"/>
    </row>
    <row r="1911" spans="20:20">
      <c r="T1911" s="272"/>
    </row>
    <row r="1912" spans="20:20">
      <c r="T1912" s="272"/>
    </row>
    <row r="1913" spans="20:20">
      <c r="T1913" s="272"/>
    </row>
    <row r="1914" spans="20:20">
      <c r="T1914" s="272"/>
    </row>
    <row r="1915" spans="20:20">
      <c r="T1915" s="272"/>
    </row>
    <row r="1916" spans="20:20">
      <c r="T1916" s="272"/>
    </row>
    <row r="1917" spans="20:20">
      <c r="T1917" s="272"/>
    </row>
    <row r="1918" spans="20:20">
      <c r="T1918" s="272"/>
    </row>
    <row r="1919" spans="20:20">
      <c r="T1919" s="272"/>
    </row>
    <row r="1920" spans="20:20">
      <c r="T1920" s="272"/>
    </row>
    <row r="1921" spans="20:20">
      <c r="T1921" s="272"/>
    </row>
    <row r="1922" spans="20:20">
      <c r="T1922" s="272"/>
    </row>
    <row r="1923" spans="20:20">
      <c r="T1923" s="272"/>
    </row>
    <row r="1924" spans="20:20">
      <c r="T1924" s="272"/>
    </row>
    <row r="1925" spans="20:20">
      <c r="T1925" s="272"/>
    </row>
    <row r="1926" spans="20:20">
      <c r="T1926" s="272"/>
    </row>
    <row r="1927" spans="20:20">
      <c r="T1927" s="272"/>
    </row>
    <row r="1928" spans="20:20">
      <c r="T1928" s="272"/>
    </row>
    <row r="1929" spans="20:20">
      <c r="T1929" s="272"/>
    </row>
    <row r="1930" spans="20:20">
      <c r="T1930" s="272"/>
    </row>
    <row r="1931" spans="20:20">
      <c r="T1931" s="272"/>
    </row>
    <row r="1932" spans="20:20">
      <c r="T1932" s="272"/>
    </row>
    <row r="1933" spans="20:20">
      <c r="T1933" s="272"/>
    </row>
    <row r="1934" spans="20:20">
      <c r="T1934" s="272"/>
    </row>
    <row r="1935" spans="20:20">
      <c r="T1935" s="272"/>
    </row>
    <row r="1936" spans="20:20">
      <c r="T1936" s="272"/>
    </row>
    <row r="1937" spans="20:20">
      <c r="T1937" s="272"/>
    </row>
    <row r="1938" spans="20:20">
      <c r="T1938" s="272"/>
    </row>
    <row r="1939" spans="20:20">
      <c r="T1939" s="272"/>
    </row>
    <row r="1940" spans="20:20">
      <c r="T1940" s="272"/>
    </row>
    <row r="1941" spans="20:20">
      <c r="T1941" s="272"/>
    </row>
    <row r="1942" spans="20:20">
      <c r="T1942" s="272"/>
    </row>
    <row r="1943" spans="20:20">
      <c r="T1943" s="272"/>
    </row>
    <row r="1944" spans="20:20">
      <c r="T1944" s="272"/>
    </row>
    <row r="1945" spans="20:20">
      <c r="T1945" s="272"/>
    </row>
    <row r="1946" spans="20:20">
      <c r="T1946" s="272"/>
    </row>
    <row r="1947" spans="20:20">
      <c r="T1947" s="272"/>
    </row>
    <row r="1948" spans="20:20">
      <c r="T1948" s="272"/>
    </row>
    <row r="1949" spans="20:20">
      <c r="T1949" s="272"/>
    </row>
    <row r="1950" spans="20:20">
      <c r="T1950" s="272"/>
    </row>
    <row r="1951" spans="20:20">
      <c r="T1951" s="272"/>
    </row>
    <row r="1952" spans="20:20">
      <c r="T1952" s="272"/>
    </row>
    <row r="1953" spans="20:20">
      <c r="T1953" s="272"/>
    </row>
    <row r="1954" spans="20:20">
      <c r="T1954" s="272"/>
    </row>
    <row r="1955" spans="20:20">
      <c r="T1955" s="272"/>
    </row>
    <row r="1956" spans="20:20">
      <c r="T1956" s="272"/>
    </row>
    <row r="1957" spans="20:20">
      <c r="T1957" s="272"/>
    </row>
    <row r="1958" spans="20:20">
      <c r="T1958" s="272"/>
    </row>
    <row r="1959" spans="20:20">
      <c r="T1959" s="272"/>
    </row>
    <row r="1960" spans="20:20">
      <c r="T1960" s="272"/>
    </row>
    <row r="1961" spans="20:20">
      <c r="T1961" s="272"/>
    </row>
    <row r="1962" spans="20:20">
      <c r="T1962" s="272"/>
    </row>
    <row r="1963" spans="20:20">
      <c r="T1963" s="272"/>
    </row>
    <row r="1964" spans="20:20">
      <c r="T1964" s="272"/>
    </row>
    <row r="1965" spans="20:20">
      <c r="T1965" s="272"/>
    </row>
    <row r="1966" spans="20:20">
      <c r="T1966" s="272"/>
    </row>
    <row r="1967" spans="20:20">
      <c r="T1967" s="272"/>
    </row>
    <row r="1968" spans="20:20">
      <c r="T1968" s="272"/>
    </row>
    <row r="1969" spans="20:20">
      <c r="T1969" s="272"/>
    </row>
    <row r="1970" spans="20:20">
      <c r="T1970" s="272"/>
    </row>
    <row r="1971" spans="20:20">
      <c r="T1971" s="272"/>
    </row>
    <row r="1972" spans="20:20">
      <c r="T1972" s="272"/>
    </row>
    <row r="1973" spans="20:20">
      <c r="T1973" s="272"/>
    </row>
    <row r="1974" spans="20:20">
      <c r="T1974" s="272"/>
    </row>
    <row r="1975" spans="20:20">
      <c r="T1975" s="272"/>
    </row>
    <row r="1976" spans="20:20">
      <c r="T1976" s="272"/>
    </row>
    <row r="1977" spans="20:20">
      <c r="T1977" s="272"/>
    </row>
    <row r="1978" spans="20:20">
      <c r="T1978" s="272"/>
    </row>
    <row r="1979" spans="20:20">
      <c r="T1979" s="272"/>
    </row>
    <row r="1980" spans="20:20">
      <c r="T1980" s="272"/>
    </row>
    <row r="1981" spans="20:20">
      <c r="T1981" s="272"/>
    </row>
    <row r="1982" spans="20:20">
      <c r="T1982" s="272"/>
    </row>
    <row r="1983" spans="20:20">
      <c r="T1983" s="272"/>
    </row>
    <row r="1984" spans="20:20">
      <c r="T1984" s="272"/>
    </row>
    <row r="1985" spans="20:20">
      <c r="T1985" s="272"/>
    </row>
    <row r="1986" spans="20:20">
      <c r="T1986" s="272"/>
    </row>
    <row r="1987" spans="20:20">
      <c r="T1987" s="272"/>
    </row>
    <row r="1988" spans="20:20">
      <c r="T1988" s="272"/>
    </row>
    <row r="1989" spans="20:20">
      <c r="T1989" s="272"/>
    </row>
    <row r="1990" spans="20:20">
      <c r="T1990" s="272"/>
    </row>
    <row r="1991" spans="20:20">
      <c r="T1991" s="272"/>
    </row>
    <row r="1992" spans="20:20">
      <c r="T1992" s="272"/>
    </row>
    <row r="1993" spans="20:20">
      <c r="T1993" s="272"/>
    </row>
    <row r="1994" spans="20:20">
      <c r="T1994" s="272"/>
    </row>
    <row r="1995" spans="20:20">
      <c r="T1995" s="272"/>
    </row>
    <row r="1996" spans="20:20">
      <c r="T1996" s="272"/>
    </row>
    <row r="1997" spans="20:20">
      <c r="T1997" s="272"/>
    </row>
    <row r="1998" spans="20:20">
      <c r="T1998" s="272"/>
    </row>
    <row r="1999" spans="20:20">
      <c r="T1999" s="272"/>
    </row>
    <row r="2000" spans="20:20">
      <c r="T2000" s="272"/>
    </row>
    <row r="2001" spans="20:20">
      <c r="T2001" s="272"/>
    </row>
    <row r="2002" spans="20:20">
      <c r="T2002" s="272"/>
    </row>
    <row r="2003" spans="20:20">
      <c r="T2003" s="272"/>
    </row>
    <row r="2004" spans="20:20">
      <c r="T2004" s="272"/>
    </row>
    <row r="2005" spans="20:20">
      <c r="T2005" s="272"/>
    </row>
    <row r="2006" spans="20:20">
      <c r="T2006" s="272"/>
    </row>
    <row r="2007" spans="20:20">
      <c r="T2007" s="272"/>
    </row>
    <row r="2008" spans="20:20">
      <c r="T2008" s="272"/>
    </row>
    <row r="2009" spans="20:20">
      <c r="T2009" s="272"/>
    </row>
    <row r="2010" spans="20:20">
      <c r="T2010" s="272"/>
    </row>
    <row r="2011" spans="20:20">
      <c r="T2011" s="272"/>
    </row>
    <row r="2012" spans="20:20">
      <c r="T2012" s="272"/>
    </row>
    <row r="2013" spans="20:20">
      <c r="T2013" s="272"/>
    </row>
    <row r="2014" spans="20:20">
      <c r="T2014" s="272"/>
    </row>
    <row r="2015" spans="20:20">
      <c r="T2015" s="272"/>
    </row>
    <row r="2016" spans="20:20">
      <c r="T2016" s="272"/>
    </row>
    <row r="2017" spans="20:20">
      <c r="T2017" s="272"/>
    </row>
    <row r="2018" spans="20:20">
      <c r="T2018" s="272"/>
    </row>
    <row r="2019" spans="20:20">
      <c r="T2019" s="272"/>
    </row>
    <row r="2020" spans="20:20">
      <c r="T2020" s="272"/>
    </row>
    <row r="2021" spans="20:20">
      <c r="T2021" s="272"/>
    </row>
    <row r="2022" spans="20:20">
      <c r="T2022" s="272"/>
    </row>
    <row r="2023" spans="20:20">
      <c r="T2023" s="272"/>
    </row>
    <row r="2024" spans="20:20">
      <c r="T2024" s="272"/>
    </row>
    <row r="2025" spans="20:20">
      <c r="T2025" s="272"/>
    </row>
    <row r="2026" spans="20:20">
      <c r="T2026" s="272"/>
    </row>
    <row r="2027" spans="20:20">
      <c r="T2027" s="272"/>
    </row>
    <row r="2028" spans="20:20">
      <c r="T2028" s="272"/>
    </row>
    <row r="2029" spans="20:20">
      <c r="T2029" s="272"/>
    </row>
    <row r="2030" spans="20:20">
      <c r="T2030" s="272"/>
    </row>
    <row r="2031" spans="20:20">
      <c r="T2031" s="272"/>
    </row>
    <row r="2032" spans="20:20">
      <c r="T2032" s="272"/>
    </row>
    <row r="2033" spans="20:20">
      <c r="T2033" s="272"/>
    </row>
    <row r="2034" spans="20:20">
      <c r="T2034" s="272"/>
    </row>
    <row r="2035" spans="20:20">
      <c r="T2035" s="272"/>
    </row>
    <row r="2036" spans="20:20">
      <c r="T2036" s="272"/>
    </row>
    <row r="2037" spans="20:20">
      <c r="T2037" s="272"/>
    </row>
    <row r="2038" spans="20:20">
      <c r="T2038" s="272"/>
    </row>
    <row r="2039" spans="20:20">
      <c r="T2039" s="272"/>
    </row>
    <row r="2040" spans="20:20">
      <c r="T2040" s="272"/>
    </row>
    <row r="2041" spans="20:20">
      <c r="T2041" s="272"/>
    </row>
    <row r="2042" spans="20:20">
      <c r="T2042" s="272"/>
    </row>
    <row r="2043" spans="20:20">
      <c r="T2043" s="272"/>
    </row>
    <row r="2044" spans="20:20">
      <c r="T2044" s="272"/>
    </row>
    <row r="2045" spans="20:20">
      <c r="T2045" s="272"/>
    </row>
    <row r="2046" spans="20:20">
      <c r="T2046" s="272"/>
    </row>
    <row r="2047" spans="20:20">
      <c r="T2047" s="272"/>
    </row>
    <row r="2048" spans="20:20">
      <c r="T2048" s="272"/>
    </row>
    <row r="2049" spans="20:20">
      <c r="T2049" s="272"/>
    </row>
    <row r="2050" spans="20:20">
      <c r="T2050" s="272"/>
    </row>
    <row r="2051" spans="20:20">
      <c r="T2051" s="272"/>
    </row>
    <row r="2052" spans="20:20">
      <c r="T2052" s="272"/>
    </row>
    <row r="2053" spans="20:20">
      <c r="T2053" s="272"/>
    </row>
    <row r="2054" spans="20:20">
      <c r="T2054" s="272"/>
    </row>
    <row r="2055" spans="20:20">
      <c r="T2055" s="272"/>
    </row>
    <row r="2056" spans="20:20">
      <c r="T2056" s="272"/>
    </row>
    <row r="2057" spans="20:20">
      <c r="T2057" s="272"/>
    </row>
    <row r="2058" spans="20:20">
      <c r="T2058" s="272"/>
    </row>
    <row r="2059" spans="20:20">
      <c r="T2059" s="272"/>
    </row>
    <row r="2060" spans="20:20">
      <c r="T2060" s="272"/>
    </row>
    <row r="2061" spans="20:20">
      <c r="T2061" s="272"/>
    </row>
    <row r="2062" spans="20:20">
      <c r="T2062" s="272"/>
    </row>
    <row r="2063" spans="20:20">
      <c r="T2063" s="272"/>
    </row>
    <row r="2064" spans="20:20">
      <c r="T2064" s="272"/>
    </row>
    <row r="2065" spans="20:20">
      <c r="T2065" s="272"/>
    </row>
    <row r="2066" spans="20:20">
      <c r="T2066" s="272"/>
    </row>
    <row r="2067" spans="20:20">
      <c r="T2067" s="272"/>
    </row>
    <row r="2068" spans="20:20">
      <c r="T2068" s="272"/>
    </row>
    <row r="2069" spans="20:20">
      <c r="T2069" s="272"/>
    </row>
    <row r="2070" spans="20:20">
      <c r="T2070" s="272"/>
    </row>
    <row r="2071" spans="20:20">
      <c r="T2071" s="272"/>
    </row>
    <row r="2072" spans="20:20">
      <c r="T2072" s="272"/>
    </row>
    <row r="2073" spans="20:20">
      <c r="T2073" s="272"/>
    </row>
    <row r="2074" spans="20:20">
      <c r="T2074" s="272"/>
    </row>
    <row r="2075" spans="20:20">
      <c r="T2075" s="272"/>
    </row>
    <row r="2076" spans="20:20">
      <c r="T2076" s="272"/>
    </row>
    <row r="2077" spans="20:20">
      <c r="T2077" s="272"/>
    </row>
    <row r="2078" spans="20:20">
      <c r="T2078" s="272"/>
    </row>
    <row r="2079" spans="20:20">
      <c r="T2079" s="272"/>
    </row>
    <row r="2080" spans="20:20">
      <c r="T2080" s="272"/>
    </row>
    <row r="2081" spans="20:20">
      <c r="T2081" s="272"/>
    </row>
    <row r="2082" spans="20:20">
      <c r="T2082" s="272"/>
    </row>
    <row r="2083" spans="20:20">
      <c r="T2083" s="272"/>
    </row>
    <row r="2084" spans="20:20">
      <c r="T2084" s="272"/>
    </row>
    <row r="2085" spans="20:20">
      <c r="T2085" s="272"/>
    </row>
    <row r="2086" spans="20:20">
      <c r="T2086" s="272"/>
    </row>
    <row r="2087" spans="20:20">
      <c r="T2087" s="272"/>
    </row>
    <row r="2088" spans="20:20">
      <c r="T2088" s="272"/>
    </row>
    <row r="2089" spans="20:20">
      <c r="T2089" s="272"/>
    </row>
    <row r="2090" spans="20:20">
      <c r="T2090" s="272"/>
    </row>
    <row r="2091" spans="20:20">
      <c r="T2091" s="272"/>
    </row>
    <row r="2092" spans="20:20">
      <c r="T2092" s="272"/>
    </row>
    <row r="2093" spans="20:20">
      <c r="T2093" s="272"/>
    </row>
    <row r="2094" spans="20:20">
      <c r="T2094" s="272"/>
    </row>
    <row r="2095" spans="20:20">
      <c r="T2095" s="272"/>
    </row>
    <row r="2096" spans="20:20">
      <c r="T2096" s="272"/>
    </row>
    <row r="2097" spans="20:20">
      <c r="T2097" s="272"/>
    </row>
    <row r="2098" spans="20:20">
      <c r="T2098" s="272"/>
    </row>
    <row r="2099" spans="20:20">
      <c r="T2099" s="272"/>
    </row>
    <row r="2100" spans="20:20">
      <c r="T2100" s="272"/>
    </row>
    <row r="2101" spans="20:20">
      <c r="T2101" s="272"/>
    </row>
    <row r="2102" spans="20:20">
      <c r="T2102" s="272"/>
    </row>
    <row r="2103" spans="20:20">
      <c r="T2103" s="272"/>
    </row>
    <row r="2104" spans="20:20">
      <c r="T2104" s="272"/>
    </row>
    <row r="2105" spans="20:20">
      <c r="T2105" s="272"/>
    </row>
    <row r="2106" spans="20:20">
      <c r="T2106" s="272"/>
    </row>
    <row r="2107" spans="20:20">
      <c r="T2107" s="272"/>
    </row>
    <row r="2108" spans="20:20">
      <c r="T2108" s="272"/>
    </row>
    <row r="2109" spans="20:20">
      <c r="T2109" s="272"/>
    </row>
    <row r="2110" spans="20:20">
      <c r="T2110" s="272"/>
    </row>
    <row r="2111" spans="20:20">
      <c r="T2111" s="272"/>
    </row>
    <row r="2112" spans="20:20">
      <c r="T2112" s="272"/>
    </row>
    <row r="2113" spans="20:20">
      <c r="T2113" s="272"/>
    </row>
    <row r="2114" spans="20:20">
      <c r="T2114" s="272"/>
    </row>
    <row r="2115" spans="20:20">
      <c r="T2115" s="272"/>
    </row>
    <row r="2116" spans="20:20">
      <c r="T2116" s="272"/>
    </row>
    <row r="2117" spans="20:20">
      <c r="T2117" s="272"/>
    </row>
    <row r="2118" spans="20:20">
      <c r="T2118" s="272"/>
    </row>
    <row r="2119" spans="20:20">
      <c r="T2119" s="272"/>
    </row>
    <row r="2120" spans="20:20">
      <c r="T2120" s="272"/>
    </row>
    <row r="2121" spans="20:20">
      <c r="T2121" s="272"/>
    </row>
    <row r="2122" spans="20:20">
      <c r="T2122" s="272"/>
    </row>
    <row r="2123" spans="20:20">
      <c r="T2123" s="272"/>
    </row>
    <row r="2124" spans="20:20">
      <c r="T2124" s="272"/>
    </row>
    <row r="2125" spans="20:20">
      <c r="T2125" s="272"/>
    </row>
    <row r="2126" spans="20:20">
      <c r="T2126" s="272"/>
    </row>
    <row r="2127" spans="20:20">
      <c r="T2127" s="272"/>
    </row>
    <row r="2128" spans="20:20">
      <c r="T2128" s="272"/>
    </row>
    <row r="2129" spans="20:20">
      <c r="T2129" s="272"/>
    </row>
    <row r="2130" spans="20:20">
      <c r="T2130" s="272"/>
    </row>
    <row r="2131" spans="20:20">
      <c r="T2131" s="272"/>
    </row>
    <row r="2132" spans="20:20">
      <c r="T2132" s="272"/>
    </row>
    <row r="2133" spans="20:20">
      <c r="T2133" s="272"/>
    </row>
    <row r="2134" spans="20:20">
      <c r="T2134" s="272"/>
    </row>
    <row r="2135" spans="20:20">
      <c r="T2135" s="272"/>
    </row>
    <row r="2136" spans="20:20">
      <c r="T2136" s="272"/>
    </row>
    <row r="2137" spans="20:20">
      <c r="T2137" s="272"/>
    </row>
    <row r="2138" spans="20:20">
      <c r="T2138" s="272"/>
    </row>
    <row r="2139" spans="20:20">
      <c r="T2139" s="272"/>
    </row>
    <row r="2140" spans="20:20">
      <c r="T2140" s="272"/>
    </row>
    <row r="2141" spans="20:20">
      <c r="T2141" s="272"/>
    </row>
    <row r="2142" spans="20:20">
      <c r="T2142" s="272"/>
    </row>
    <row r="2143" spans="20:20">
      <c r="T2143" s="272"/>
    </row>
    <row r="2144" spans="20:20">
      <c r="T2144" s="272"/>
    </row>
    <row r="2145" spans="20:20">
      <c r="T2145" s="272"/>
    </row>
    <row r="2146" spans="20:20">
      <c r="T2146" s="272"/>
    </row>
    <row r="2147" spans="20:20">
      <c r="T2147" s="272"/>
    </row>
    <row r="2148" spans="20:20">
      <c r="T2148" s="272"/>
    </row>
    <row r="2149" spans="20:20">
      <c r="T2149" s="272"/>
    </row>
    <row r="2150" spans="20:20">
      <c r="T2150" s="272"/>
    </row>
    <row r="2151" spans="20:20">
      <c r="T2151" s="272"/>
    </row>
    <row r="2152" spans="20:20">
      <c r="T2152" s="272"/>
    </row>
    <row r="2153" spans="20:20">
      <c r="T2153" s="272"/>
    </row>
    <row r="2154" spans="20:20">
      <c r="T2154" s="272"/>
    </row>
    <row r="2155" spans="20:20">
      <c r="T2155" s="272"/>
    </row>
    <row r="2156" spans="20:20">
      <c r="T2156" s="272"/>
    </row>
    <row r="2157" spans="20:20">
      <c r="T2157" s="272"/>
    </row>
    <row r="2158" spans="20:20">
      <c r="T2158" s="272"/>
    </row>
    <row r="2159" spans="20:20">
      <c r="T2159" s="272"/>
    </row>
    <row r="2160" spans="20:20">
      <c r="T2160" s="272"/>
    </row>
    <row r="2161" spans="20:20">
      <c r="T2161" s="272"/>
    </row>
    <row r="2162" spans="20:20">
      <c r="T2162" s="272"/>
    </row>
    <row r="2163" spans="20:20">
      <c r="T2163" s="272"/>
    </row>
    <row r="2164" spans="20:20">
      <c r="T2164" s="272"/>
    </row>
    <row r="2165" spans="20:20">
      <c r="T2165" s="272"/>
    </row>
    <row r="2166" spans="20:20">
      <c r="T2166" s="272"/>
    </row>
    <row r="2167" spans="20:20">
      <c r="T2167" s="272"/>
    </row>
    <row r="2168" spans="20:20">
      <c r="T2168" s="272"/>
    </row>
    <row r="2169" spans="20:20">
      <c r="T2169" s="272"/>
    </row>
    <row r="2170" spans="20:20">
      <c r="T2170" s="272"/>
    </row>
    <row r="2171" spans="20:20">
      <c r="T2171" s="272"/>
    </row>
    <row r="2172" spans="20:20">
      <c r="T2172" s="272"/>
    </row>
    <row r="2173" spans="20:20">
      <c r="T2173" s="272"/>
    </row>
    <row r="2174" spans="20:20">
      <c r="T2174" s="272"/>
    </row>
    <row r="2175" spans="20:20">
      <c r="T2175" s="272"/>
    </row>
    <row r="2176" spans="20:20">
      <c r="T2176" s="272"/>
    </row>
    <row r="2177" spans="20:20">
      <c r="T2177" s="272"/>
    </row>
    <row r="2178" spans="20:20">
      <c r="T2178" s="272"/>
    </row>
    <row r="2179" spans="20:20">
      <c r="T2179" s="272"/>
    </row>
    <row r="2180" spans="20:20">
      <c r="T2180" s="272"/>
    </row>
    <row r="2181" spans="20:20">
      <c r="T2181" s="272"/>
    </row>
    <row r="2182" spans="20:20">
      <c r="T2182" s="272"/>
    </row>
    <row r="2183" spans="20:20">
      <c r="T2183" s="272"/>
    </row>
    <row r="2184" spans="20:20">
      <c r="T2184" s="272"/>
    </row>
    <row r="2185" spans="20:20">
      <c r="T2185" s="272"/>
    </row>
    <row r="2186" spans="20:20">
      <c r="T2186" s="272"/>
    </row>
    <row r="2187" spans="20:20">
      <c r="T2187" s="272"/>
    </row>
    <row r="2188" spans="20:20">
      <c r="T2188" s="272"/>
    </row>
    <row r="2189" spans="20:20">
      <c r="T2189" s="272"/>
    </row>
    <row r="2190" spans="20:20">
      <c r="T2190" s="272"/>
    </row>
    <row r="2191" spans="20:20">
      <c r="T2191" s="272"/>
    </row>
    <row r="2192" spans="20:20">
      <c r="T2192" s="272"/>
    </row>
    <row r="2193" spans="20:20">
      <c r="T2193" s="272"/>
    </row>
    <row r="2194" spans="20:20">
      <c r="T2194" s="272"/>
    </row>
    <row r="2195" spans="20:20">
      <c r="T2195" s="272"/>
    </row>
    <row r="2196" spans="20:20">
      <c r="T2196" s="272"/>
    </row>
    <row r="2197" spans="20:20">
      <c r="T2197" s="272"/>
    </row>
    <row r="2198" spans="20:20">
      <c r="T2198" s="272"/>
    </row>
    <row r="2199" spans="20:20">
      <c r="T2199" s="272"/>
    </row>
    <row r="2200" spans="20:20">
      <c r="T2200" s="272"/>
    </row>
    <row r="2201" spans="20:20">
      <c r="T2201" s="272"/>
    </row>
    <row r="2202" spans="20:20">
      <c r="T2202" s="272"/>
    </row>
    <row r="2203" spans="20:20">
      <c r="T2203" s="272"/>
    </row>
    <row r="2204" spans="20:20">
      <c r="T2204" s="272"/>
    </row>
    <row r="2205" spans="20:20">
      <c r="T2205" s="272"/>
    </row>
    <row r="2206" spans="20:20">
      <c r="T2206" s="272"/>
    </row>
    <row r="2207" spans="20:20">
      <c r="T2207" s="272"/>
    </row>
    <row r="2208" spans="20:20">
      <c r="T2208" s="272"/>
    </row>
    <row r="2209" spans="20:20">
      <c r="T2209" s="272"/>
    </row>
    <row r="2210" spans="20:20">
      <c r="T2210" s="272"/>
    </row>
    <row r="2211" spans="20:20">
      <c r="T2211" s="272"/>
    </row>
    <row r="2212" spans="20:20">
      <c r="T2212" s="272"/>
    </row>
    <row r="2213" spans="20:20">
      <c r="T2213" s="272"/>
    </row>
    <row r="2214" spans="20:20">
      <c r="T2214" s="272"/>
    </row>
    <row r="2215" spans="20:20">
      <c r="T2215" s="272"/>
    </row>
    <row r="2216" spans="20:20">
      <c r="T2216" s="272"/>
    </row>
    <row r="2217" spans="20:20">
      <c r="T2217" s="272"/>
    </row>
    <row r="2218" spans="20:20">
      <c r="T2218" s="272"/>
    </row>
    <row r="2219" spans="20:20">
      <c r="T2219" s="272"/>
    </row>
    <row r="2220" spans="20:20">
      <c r="T2220" s="272"/>
    </row>
    <row r="2221" spans="20:20">
      <c r="T2221" s="272"/>
    </row>
    <row r="2222" spans="20:20">
      <c r="T2222" s="272"/>
    </row>
    <row r="2223" spans="20:20">
      <c r="T2223" s="272"/>
    </row>
    <row r="2224" spans="20:20">
      <c r="T2224" s="272"/>
    </row>
    <row r="2225" spans="20:20">
      <c r="T2225" s="272"/>
    </row>
    <row r="2226" spans="20:20">
      <c r="T2226" s="272"/>
    </row>
    <row r="2227" spans="20:20">
      <c r="T2227" s="272"/>
    </row>
    <row r="2228" spans="20:20">
      <c r="T2228" s="272"/>
    </row>
    <row r="2229" spans="20:20">
      <c r="T2229" s="272"/>
    </row>
    <row r="2230" spans="20:20">
      <c r="T2230" s="272"/>
    </row>
    <row r="2231" spans="20:20">
      <c r="T2231" s="272"/>
    </row>
    <row r="2232" spans="20:20">
      <c r="T2232" s="272"/>
    </row>
    <row r="2233" spans="20:20">
      <c r="T2233" s="272"/>
    </row>
    <row r="2234" spans="20:20">
      <c r="T2234" s="272"/>
    </row>
    <row r="2235" spans="20:20">
      <c r="T2235" s="272"/>
    </row>
    <row r="2236" spans="20:20">
      <c r="T2236" s="272"/>
    </row>
    <row r="2237" spans="20:20">
      <c r="T2237" s="272"/>
    </row>
    <row r="2238" spans="20:20">
      <c r="T2238" s="272"/>
    </row>
    <row r="2239" spans="20:20">
      <c r="T2239" s="272"/>
    </row>
    <row r="2240" spans="20:20">
      <c r="T2240" s="272"/>
    </row>
    <row r="2241" spans="20:20">
      <c r="T2241" s="272"/>
    </row>
    <row r="2242" spans="20:20">
      <c r="T2242" s="272"/>
    </row>
    <row r="2243" spans="20:20">
      <c r="T2243" s="272"/>
    </row>
    <row r="2244" spans="20:20">
      <c r="T2244" s="272"/>
    </row>
    <row r="2245" spans="20:20">
      <c r="T2245" s="272"/>
    </row>
    <row r="2246" spans="20:20">
      <c r="T2246" s="272"/>
    </row>
    <row r="2247" spans="20:20">
      <c r="T2247" s="272"/>
    </row>
    <row r="2248" spans="20:20">
      <c r="T2248" s="272"/>
    </row>
    <row r="2249" spans="20:20">
      <c r="T2249" s="272"/>
    </row>
    <row r="2250" spans="20:20">
      <c r="T2250" s="272"/>
    </row>
    <row r="2251" spans="20:20">
      <c r="T2251" s="272"/>
    </row>
    <row r="2252" spans="20:20">
      <c r="T2252" s="272"/>
    </row>
    <row r="2253" spans="20:20">
      <c r="T2253" s="272"/>
    </row>
    <row r="2254" spans="20:20">
      <c r="T2254" s="272"/>
    </row>
    <row r="2255" spans="20:20">
      <c r="T2255" s="272"/>
    </row>
    <row r="2256" spans="20:20">
      <c r="T2256" s="272"/>
    </row>
    <row r="2257" spans="20:20">
      <c r="T2257" s="272"/>
    </row>
    <row r="2258" spans="20:20">
      <c r="T2258" s="272"/>
    </row>
    <row r="2259" spans="20:20">
      <c r="T2259" s="272"/>
    </row>
    <row r="2260" spans="20:20">
      <c r="T2260" s="272"/>
    </row>
    <row r="2261" spans="20:20">
      <c r="T2261" s="272"/>
    </row>
    <row r="2262" spans="20:20">
      <c r="T2262" s="272"/>
    </row>
    <row r="2263" spans="20:20">
      <c r="T2263" s="272"/>
    </row>
    <row r="2264" spans="20:20">
      <c r="T2264" s="272"/>
    </row>
    <row r="2265" spans="20:20">
      <c r="T2265" s="272"/>
    </row>
    <row r="2266" spans="20:20">
      <c r="T2266" s="272"/>
    </row>
    <row r="2267" spans="20:20">
      <c r="T2267" s="272"/>
    </row>
    <row r="2268" spans="20:20">
      <c r="T2268" s="272"/>
    </row>
    <row r="2269" spans="20:20">
      <c r="T2269" s="272"/>
    </row>
    <row r="2270" spans="20:20">
      <c r="T2270" s="272"/>
    </row>
    <row r="2271" spans="20:20">
      <c r="T2271" s="272"/>
    </row>
    <row r="2272" spans="20:20">
      <c r="T2272" s="272"/>
    </row>
    <row r="2273" spans="20:20">
      <c r="T2273" s="272"/>
    </row>
    <row r="2274" spans="20:20">
      <c r="T2274" s="272"/>
    </row>
    <row r="2275" spans="20:20">
      <c r="T2275" s="272"/>
    </row>
    <row r="2276" spans="20:20">
      <c r="T2276" s="272"/>
    </row>
    <row r="2277" spans="20:20">
      <c r="T2277" s="272"/>
    </row>
    <row r="2278" spans="20:20">
      <c r="T2278" s="272"/>
    </row>
    <row r="2279" spans="20:20">
      <c r="T2279" s="272"/>
    </row>
    <row r="2280" spans="20:20">
      <c r="T2280" s="272"/>
    </row>
    <row r="2281" spans="20:20">
      <c r="T2281" s="272"/>
    </row>
    <row r="2282" spans="20:20">
      <c r="T2282" s="272"/>
    </row>
    <row r="2283" spans="20:20">
      <c r="T2283" s="272"/>
    </row>
    <row r="2284" spans="20:20">
      <c r="T2284" s="272"/>
    </row>
    <row r="2285" spans="20:20">
      <c r="T2285" s="272"/>
    </row>
    <row r="2286" spans="20:20">
      <c r="T2286" s="272"/>
    </row>
    <row r="2287" spans="20:20">
      <c r="T2287" s="272"/>
    </row>
    <row r="2288" spans="20:20">
      <c r="T2288" s="272"/>
    </row>
    <row r="2289" spans="20:20">
      <c r="T2289" s="272"/>
    </row>
    <row r="2290" spans="20:20">
      <c r="T2290" s="272"/>
    </row>
    <row r="2291" spans="20:20">
      <c r="T2291" s="272"/>
    </row>
    <row r="2292" spans="20:20">
      <c r="T2292" s="272"/>
    </row>
    <row r="2293" spans="20:20">
      <c r="T2293" s="272"/>
    </row>
    <row r="2294" spans="20:20">
      <c r="T2294" s="272"/>
    </row>
    <row r="2295" spans="20:20">
      <c r="T2295" s="272"/>
    </row>
    <row r="2296" spans="20:20">
      <c r="T2296" s="272"/>
    </row>
    <row r="2297" spans="20:20">
      <c r="T2297" s="272"/>
    </row>
    <row r="2298" spans="20:20">
      <c r="T2298" s="272"/>
    </row>
    <row r="2299" spans="20:20">
      <c r="T2299" s="272"/>
    </row>
    <row r="2300" spans="20:20">
      <c r="T2300" s="272"/>
    </row>
    <row r="2301" spans="20:20">
      <c r="T2301" s="272"/>
    </row>
    <row r="2302" spans="20:20">
      <c r="T2302" s="272"/>
    </row>
    <row r="2303" spans="20:20">
      <c r="T2303" s="272"/>
    </row>
    <row r="2304" spans="20:20">
      <c r="T2304" s="272"/>
    </row>
    <row r="2305" spans="20:20">
      <c r="T2305" s="272"/>
    </row>
    <row r="2306" spans="20:20">
      <c r="T2306" s="272"/>
    </row>
    <row r="2307" spans="20:20">
      <c r="T2307" s="272"/>
    </row>
    <row r="2308" spans="20:20">
      <c r="T2308" s="272"/>
    </row>
    <row r="2309" spans="20:20">
      <c r="T2309" s="272"/>
    </row>
    <row r="2310" spans="20:20">
      <c r="T2310" s="272"/>
    </row>
    <row r="2311" spans="20:20">
      <c r="T2311" s="272"/>
    </row>
    <row r="2312" spans="20:20">
      <c r="T2312" s="272"/>
    </row>
    <row r="2313" spans="20:20">
      <c r="T2313" s="272"/>
    </row>
    <row r="2314" spans="20:20">
      <c r="T2314" s="272"/>
    </row>
    <row r="2315" spans="20:20">
      <c r="T2315" s="272"/>
    </row>
    <row r="2316" spans="20:20">
      <c r="T2316" s="272"/>
    </row>
    <row r="2317" spans="20:20">
      <c r="T2317" s="272"/>
    </row>
    <row r="2318" spans="20:20">
      <c r="T2318" s="272"/>
    </row>
    <row r="2319" spans="20:20">
      <c r="T2319" s="272"/>
    </row>
    <row r="2320" spans="20:20">
      <c r="T2320" s="272"/>
    </row>
    <row r="2321" spans="20:20">
      <c r="T2321" s="272"/>
    </row>
    <row r="2322" spans="20:20">
      <c r="T2322" s="272"/>
    </row>
    <row r="2323" spans="20:20">
      <c r="T2323" s="272"/>
    </row>
    <row r="2324" spans="20:20">
      <c r="T2324" s="272"/>
    </row>
    <row r="2325" spans="20:20">
      <c r="T2325" s="272"/>
    </row>
    <row r="2326" spans="20:20">
      <c r="T2326" s="272"/>
    </row>
    <row r="2327" spans="20:20">
      <c r="T2327" s="272"/>
    </row>
    <row r="2328" spans="20:20">
      <c r="T2328" s="272"/>
    </row>
    <row r="2329" spans="20:20">
      <c r="T2329" s="272"/>
    </row>
    <row r="2330" spans="20:20">
      <c r="T2330" s="272"/>
    </row>
    <row r="2331" spans="20:20">
      <c r="T2331" s="272"/>
    </row>
    <row r="2332" spans="20:20">
      <c r="T2332" s="272"/>
    </row>
    <row r="2333" spans="20:20">
      <c r="T2333" s="272"/>
    </row>
    <row r="2334" spans="20:20">
      <c r="T2334" s="272"/>
    </row>
    <row r="2335" spans="20:20">
      <c r="T2335" s="272"/>
    </row>
    <row r="2336" spans="20:20">
      <c r="T2336" s="272"/>
    </row>
    <row r="2337" spans="20:20">
      <c r="T2337" s="272"/>
    </row>
    <row r="2338" spans="20:20">
      <c r="T2338" s="272"/>
    </row>
    <row r="2339" spans="20:20">
      <c r="T2339" s="272"/>
    </row>
    <row r="2340" spans="20:20">
      <c r="T2340" s="272"/>
    </row>
    <row r="2341" spans="20:20">
      <c r="T2341" s="272"/>
    </row>
    <row r="2342" spans="20:20">
      <c r="T2342" s="272"/>
    </row>
    <row r="2343" spans="20:20">
      <c r="T2343" s="272"/>
    </row>
    <row r="2344" spans="20:20">
      <c r="T2344" s="272"/>
    </row>
    <row r="2345" spans="20:20">
      <c r="T2345" s="272"/>
    </row>
    <row r="2346" spans="20:20">
      <c r="T2346" s="272"/>
    </row>
    <row r="2347" spans="20:20">
      <c r="T2347" s="272"/>
    </row>
    <row r="2348" spans="20:20">
      <c r="T2348" s="272"/>
    </row>
    <row r="2349" spans="20:20">
      <c r="T2349" s="272"/>
    </row>
    <row r="2350" spans="20:20">
      <c r="T2350" s="272"/>
    </row>
    <row r="2351" spans="20:20">
      <c r="T2351" s="272"/>
    </row>
    <row r="2352" spans="20:20">
      <c r="T2352" s="272"/>
    </row>
    <row r="2353" spans="20:20">
      <c r="T2353" s="272"/>
    </row>
    <row r="2354" spans="20:20">
      <c r="T2354" s="272"/>
    </row>
    <row r="2355" spans="20:20">
      <c r="T2355" s="272"/>
    </row>
    <row r="2356" spans="20:20">
      <c r="T2356" s="272"/>
    </row>
    <row r="2357" spans="20:20">
      <c r="T2357" s="272"/>
    </row>
    <row r="2358" spans="20:20">
      <c r="T2358" s="272"/>
    </row>
    <row r="2359" spans="20:20">
      <c r="T2359" s="272"/>
    </row>
    <row r="2360" spans="20:20">
      <c r="T2360" s="272"/>
    </row>
    <row r="2361" spans="20:20">
      <c r="T2361" s="272"/>
    </row>
    <row r="2362" spans="20:20">
      <c r="T2362" s="272"/>
    </row>
    <row r="2363" spans="20:20">
      <c r="T2363" s="272"/>
    </row>
    <row r="2364" spans="20:20">
      <c r="T2364" s="272"/>
    </row>
    <row r="2365" spans="20:20">
      <c r="T2365" s="272"/>
    </row>
    <row r="2366" spans="20:20">
      <c r="T2366" s="272"/>
    </row>
    <row r="2367" spans="20:20">
      <c r="T2367" s="272"/>
    </row>
    <row r="2368" spans="20:20">
      <c r="T2368" s="272"/>
    </row>
    <row r="2369" spans="20:20">
      <c r="T2369" s="272"/>
    </row>
    <row r="2370" spans="20:20">
      <c r="T2370" s="272"/>
    </row>
    <row r="2371" spans="20:20">
      <c r="T2371" s="272"/>
    </row>
    <row r="2372" spans="20:20">
      <c r="T2372" s="272"/>
    </row>
    <row r="2373" spans="20:20">
      <c r="T2373" s="272"/>
    </row>
    <row r="2374" spans="20:20">
      <c r="T2374" s="272"/>
    </row>
    <row r="2375" spans="20:20">
      <c r="T2375" s="272"/>
    </row>
    <row r="2376" spans="20:20">
      <c r="T2376" s="272"/>
    </row>
    <row r="2377" spans="20:20">
      <c r="T2377" s="272"/>
    </row>
    <row r="2378" spans="20:20">
      <c r="T2378" s="272"/>
    </row>
    <row r="2379" spans="20:20">
      <c r="T2379" s="272"/>
    </row>
    <row r="2380" spans="20:20">
      <c r="T2380" s="272"/>
    </row>
    <row r="2381" spans="20:20">
      <c r="T2381" s="272"/>
    </row>
    <row r="2382" spans="20:20">
      <c r="T2382" s="272"/>
    </row>
    <row r="2383" spans="20:20">
      <c r="T2383" s="272"/>
    </row>
    <row r="2384" spans="20:20">
      <c r="T2384" s="272"/>
    </row>
    <row r="2385" spans="20:20">
      <c r="T2385" s="272"/>
    </row>
    <row r="2386" spans="20:20">
      <c r="T2386" s="272"/>
    </row>
    <row r="2387" spans="20:20">
      <c r="T2387" s="272"/>
    </row>
    <row r="2388" spans="20:20">
      <c r="T2388" s="272"/>
    </row>
    <row r="2389" spans="20:20">
      <c r="T2389" s="272"/>
    </row>
    <row r="2390" spans="20:20">
      <c r="T2390" s="272"/>
    </row>
    <row r="2391" spans="20:20">
      <c r="T2391" s="272"/>
    </row>
    <row r="2392" spans="20:20">
      <c r="T2392" s="272"/>
    </row>
    <row r="2393" spans="20:20">
      <c r="T2393" s="272"/>
    </row>
    <row r="2394" spans="20:20">
      <c r="T2394" s="272"/>
    </row>
    <row r="2395" spans="20:20">
      <c r="T2395" s="272"/>
    </row>
    <row r="2396" spans="20:20">
      <c r="T2396" s="272"/>
    </row>
    <row r="2397" spans="20:20">
      <c r="T2397" s="272"/>
    </row>
    <row r="2398" spans="20:20">
      <c r="T2398" s="272"/>
    </row>
    <row r="2399" spans="20:20">
      <c r="T2399" s="272"/>
    </row>
    <row r="2400" spans="20:20">
      <c r="T2400" s="272"/>
    </row>
    <row r="2401" spans="20:20">
      <c r="T2401" s="272"/>
    </row>
    <row r="2402" spans="20:20">
      <c r="T2402" s="272"/>
    </row>
    <row r="2403" spans="20:20">
      <c r="T2403" s="272"/>
    </row>
    <row r="2404" spans="20:20">
      <c r="T2404" s="272"/>
    </row>
    <row r="2405" spans="20:20">
      <c r="T2405" s="272"/>
    </row>
    <row r="2406" spans="20:20">
      <c r="T2406" s="272"/>
    </row>
    <row r="2407" spans="20:20">
      <c r="T2407" s="272"/>
    </row>
    <row r="2408" spans="20:20">
      <c r="T2408" s="272"/>
    </row>
    <row r="2409" spans="20:20">
      <c r="T2409" s="272"/>
    </row>
    <row r="2410" spans="20:20">
      <c r="T2410" s="272"/>
    </row>
    <row r="2411" spans="20:20">
      <c r="T2411" s="272"/>
    </row>
    <row r="2412" spans="20:20">
      <c r="T2412" s="272"/>
    </row>
    <row r="2413" spans="20:20">
      <c r="T2413" s="272"/>
    </row>
    <row r="2414" spans="20:20">
      <c r="T2414" s="272"/>
    </row>
    <row r="2415" spans="20:20">
      <c r="T2415" s="272"/>
    </row>
    <row r="2416" spans="20:20">
      <c r="T2416" s="272"/>
    </row>
  </sheetData>
  <sheetProtection formatCells="0" formatColumns="0" formatRows="0" autoFilter="0"/>
  <protectedRanges>
    <protectedRange sqref="T8:T198" name="Rango4"/>
    <protectedRange sqref="H8:H198" name="Rango3"/>
    <protectedRange sqref="J8:M198" name="Rango1"/>
    <protectedRange sqref="B8:B198" name="Rango2"/>
  </protectedRanges>
  <autoFilter ref="A7:T197" xr:uid="{00000000-0001-0000-0500-000000000000}"/>
  <mergeCells count="8">
    <mergeCell ref="A6:B6"/>
    <mergeCell ref="J6:K6"/>
    <mergeCell ref="C208:F208"/>
    <mergeCell ref="N208:P208"/>
    <mergeCell ref="N6:O6"/>
    <mergeCell ref="P6:Q6"/>
    <mergeCell ref="L6:M6"/>
    <mergeCell ref="I199:M199"/>
  </mergeCells>
  <pageMargins left="0.31496062992125984" right="0.19685039370078741" top="0.31496062992125984" bottom="0.74803149606299213" header="0.31496062992125984" footer="0.31496062992125984"/>
  <pageSetup scale="52"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20</vt:i4>
      </vt:variant>
    </vt:vector>
  </HeadingPairs>
  <TitlesOfParts>
    <vt:vector size="37" baseType="lpstr">
      <vt:lpstr>Contactos</vt:lpstr>
      <vt:lpstr>bd_lista</vt:lpstr>
      <vt:lpstr>CUADRO</vt:lpstr>
      <vt:lpstr>Hoja de Trabajo para listado</vt:lpstr>
      <vt:lpstr>R1.02 (ex FORM. 9)</vt:lpstr>
      <vt:lpstr>RESUMEN</vt:lpstr>
      <vt:lpstr>CONCEPTOS</vt:lpstr>
      <vt:lpstr>CUT MN</vt:lpstr>
      <vt:lpstr>CUT ME</vt:lpstr>
      <vt:lpstr>TRL MN</vt:lpstr>
      <vt:lpstr>TRL ME</vt:lpstr>
      <vt:lpstr>CDI</vt:lpstr>
      <vt:lpstr>TCR MN</vt:lpstr>
      <vt:lpstr>TCR ME</vt:lpstr>
      <vt:lpstr>TFD MN</vt:lpstr>
      <vt:lpstr>TFD ME</vt:lpstr>
      <vt:lpstr>CVD_AUTO</vt:lpstr>
      <vt:lpstr>CDI!Área_de_impresión</vt:lpstr>
      <vt:lpstr>CONCEPTOS!Área_de_impresión</vt:lpstr>
      <vt:lpstr>'CUT ME'!Área_de_impresión</vt:lpstr>
      <vt:lpstr>'CUT MN'!Área_de_impresión</vt:lpstr>
      <vt:lpstr>CVD_AUTO!Área_de_impresión</vt:lpstr>
      <vt:lpstr>'R1.02 (ex FORM. 9)'!Área_de_impresión</vt:lpstr>
      <vt:lpstr>RESUMEN!Área_de_impresión</vt:lpstr>
      <vt:lpstr>'TCR ME'!Área_de_impresión</vt:lpstr>
      <vt:lpstr>'TCR MN'!Área_de_impresión</vt:lpstr>
      <vt:lpstr>'TFD ME'!Área_de_impresión</vt:lpstr>
      <vt:lpstr>'TFD MN'!Área_de_impresión</vt:lpstr>
      <vt:lpstr>'TRL ME'!Área_de_impresión</vt:lpstr>
      <vt:lpstr>'TRL MN'!Área_de_impresión</vt:lpstr>
      <vt:lpstr>CDI!Títulos_a_imprimir</vt:lpstr>
      <vt:lpstr>'CUT ME'!Títulos_a_imprimir</vt:lpstr>
      <vt:lpstr>'CUT MN'!Títulos_a_imprimir</vt:lpstr>
      <vt:lpstr>CVD_AUTO!Títulos_a_imprimir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Daniel Cuba Calle</cp:lastModifiedBy>
  <cp:lastPrinted>2024-10-11T12:53:34Z</cp:lastPrinted>
  <dcterms:created xsi:type="dcterms:W3CDTF">2014-07-03T21:21:01Z</dcterms:created>
  <dcterms:modified xsi:type="dcterms:W3CDTF">2025-06-05T21:35:23Z</dcterms:modified>
</cp:coreProperties>
</file>